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H:\HONZA\FEM\Táta\"/>
    </mc:Choice>
  </mc:AlternateContent>
  <bookViews>
    <workbookView xWindow="0" yWindow="0" windowWidth="17775" windowHeight="7155" tabRatio="947"/>
  </bookViews>
  <sheets>
    <sheet name="MAIN" sheetId="1" r:id="rId1"/>
    <sheet name="Slozene_prurezy" sheetId="19" r:id="rId2"/>
    <sheet name="DTB" sheetId="7" r:id="rId3"/>
    <sheet name="pomoc" sheetId="13" r:id="rId4"/>
    <sheet name="NODES" sheetId="2" r:id="rId5"/>
    <sheet name="MATERIALS" sheetId="4" r:id="rId6"/>
    <sheet name="PROPERTIES" sheetId="5" r:id="rId7"/>
    <sheet name="ELEMENTS" sheetId="3" r:id="rId8"/>
    <sheet name="CONSTRAINTS" sheetId="6" r:id="rId9"/>
    <sheet name="LOAD_SETS" sheetId="12" r:id="rId10"/>
    <sheet name="LOAD_COMBINE" sheetId="14" r:id="rId11"/>
    <sheet name="LOADS_NODAL" sheetId="8" r:id="rId12"/>
    <sheet name="LOADS_ELEMENTAL" sheetId="9" r:id="rId13"/>
    <sheet name="RESULTS_NODES" sheetId="10" r:id="rId14"/>
    <sheet name="RESULTS_REACTIONS" sheetId="20" r:id="rId15"/>
    <sheet name="RESULTS_ELEMENTS" sheetId="11" r:id="rId16"/>
    <sheet name="RESULTS_STRESSES" sheetId="17" r:id="rId17"/>
    <sheet name="CRESULTS_NODES" sheetId="15" r:id="rId18"/>
    <sheet name="CRESULTS_REACTIONS" sheetId="21" r:id="rId19"/>
    <sheet name="CRESULTS_ELEMENTS" sheetId="16" r:id="rId20"/>
    <sheet name="CRESULTS_STRESSES" sheetId="18" r:id="rId21"/>
  </sheets>
  <functionGroups builtInGroupCount="18"/>
  <definedNames>
    <definedName name="_a">MAIN!$F$17</definedName>
    <definedName name="_xlnm._FilterDatabase" localSheetId="2" hidden="1">DTB!$A$3:$DJ$2475</definedName>
    <definedName name="_xlnm._FilterDatabase" localSheetId="11" hidden="1">LOADS_NODAL!$A$1:$E$75</definedName>
    <definedName name="_plot">MAIN!$E$38</definedName>
    <definedName name="A_">MAIN!$F$2</definedName>
    <definedName name="a_1">MAIN!$F$6</definedName>
    <definedName name="a_g">MAIN!$F$30</definedName>
    <definedName name="B_">MAIN!$F$3</definedName>
    <definedName name="b_1">MAIN!$F$7</definedName>
    <definedName name="b_2">MAIN!$F$8</definedName>
    <definedName name="c_1">MAIN!$F$9</definedName>
    <definedName name="c_2">MAIN!$F$10</definedName>
    <definedName name="c_3">MAIN!$F$11</definedName>
    <definedName name="E_">MAIN!$F$15</definedName>
    <definedName name="g_">MAIN!$F$16</definedName>
    <definedName name="g_1">MAIN!$F$31</definedName>
    <definedName name="Geom">MAIN!$B$1</definedName>
    <definedName name="h_1">MAIN!$F$4</definedName>
    <definedName name="h_2">MAIN!$F$5</definedName>
    <definedName name="Load">MAIN!$B$29</definedName>
    <definedName name="Mat">MAIN!$B$13</definedName>
    <definedName name="Prop">MAIN!$B$19</definedName>
    <definedName name="Res">MAIN!$B$38</definedName>
    <definedName name="s_k">MAIN!$F$34</definedName>
    <definedName name="T_m">MAIN!$F$36</definedName>
    <definedName name="T_p">MAIN!$F$35</definedName>
    <definedName name="w_d">MAIN!$F$32</definedName>
    <definedName name="w_u">MAIN!$F$33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4" i="1" l="1"/>
  <c r="D64" i="1"/>
  <c r="E64" i="1"/>
  <c r="F64" i="1"/>
  <c r="G64" i="1"/>
  <c r="H64" i="1"/>
  <c r="C65" i="1"/>
  <c r="D65" i="1"/>
  <c r="E65" i="1"/>
  <c r="F65" i="1"/>
  <c r="G65" i="1"/>
  <c r="H65" i="1"/>
  <c r="C66" i="1"/>
  <c r="D66" i="1"/>
  <c r="E66" i="1"/>
  <c r="F66" i="1"/>
  <c r="G66" i="1"/>
  <c r="H66" i="1"/>
  <c r="C67" i="1"/>
  <c r="D67" i="1"/>
  <c r="E67" i="1"/>
  <c r="F67" i="1"/>
  <c r="G67" i="1"/>
  <c r="H67" i="1"/>
  <c r="C68" i="1"/>
  <c r="D68" i="1"/>
  <c r="E68" i="1"/>
  <c r="F68" i="1"/>
  <c r="G68" i="1"/>
  <c r="H68" i="1"/>
  <c r="C69" i="1"/>
  <c r="D69" i="1"/>
  <c r="E69" i="1"/>
  <c r="F69" i="1"/>
  <c r="G69" i="1"/>
  <c r="H69" i="1"/>
  <c r="C70" i="1"/>
  <c r="D70" i="1"/>
  <c r="E70" i="1"/>
  <c r="F70" i="1"/>
  <c r="G70" i="1"/>
  <c r="H70" i="1"/>
  <c r="C71" i="1"/>
  <c r="D71" i="1"/>
  <c r="E71" i="1"/>
  <c r="F71" i="1"/>
  <c r="G71" i="1"/>
  <c r="H71" i="1"/>
  <c r="C72" i="1"/>
  <c r="D72" i="1"/>
  <c r="E72" i="1"/>
  <c r="F72" i="1"/>
  <c r="G72" i="1"/>
  <c r="H72" i="1"/>
  <c r="C73" i="1"/>
  <c r="D73" i="1"/>
  <c r="E73" i="1"/>
  <c r="F73" i="1"/>
  <c r="G73" i="1"/>
  <c r="H73" i="1"/>
  <c r="C74" i="1"/>
  <c r="D74" i="1"/>
  <c r="E74" i="1"/>
  <c r="F74" i="1"/>
  <c r="G74" i="1"/>
  <c r="H74" i="1"/>
  <c r="C75" i="1"/>
  <c r="D75" i="1"/>
  <c r="E75" i="1"/>
  <c r="F75" i="1"/>
  <c r="G75" i="1"/>
  <c r="H75" i="1"/>
  <c r="C76" i="1"/>
  <c r="D76" i="1"/>
  <c r="E76" i="1"/>
  <c r="F76" i="1"/>
  <c r="G76" i="1"/>
  <c r="H76" i="1"/>
  <c r="C77" i="1"/>
  <c r="D77" i="1"/>
  <c r="E77" i="1"/>
  <c r="F77" i="1"/>
  <c r="G77" i="1"/>
  <c r="H77" i="1"/>
  <c r="C78" i="1"/>
  <c r="D78" i="1"/>
  <c r="E78" i="1"/>
  <c r="F78" i="1"/>
  <c r="G78" i="1"/>
  <c r="H78" i="1"/>
  <c r="C79" i="1"/>
  <c r="D79" i="1"/>
  <c r="E79" i="1"/>
  <c r="F79" i="1"/>
  <c r="G79" i="1"/>
  <c r="H79" i="1"/>
  <c r="C80" i="1"/>
  <c r="D80" i="1"/>
  <c r="E80" i="1"/>
  <c r="F80" i="1"/>
  <c r="G80" i="1"/>
  <c r="H80" i="1"/>
  <c r="C81" i="1"/>
  <c r="D81" i="1"/>
  <c r="E81" i="1"/>
  <c r="F81" i="1"/>
  <c r="G81" i="1"/>
  <c r="H81" i="1"/>
  <c r="C82" i="1"/>
  <c r="D82" i="1"/>
  <c r="E82" i="1"/>
  <c r="F82" i="1"/>
  <c r="G82" i="1"/>
  <c r="H82" i="1"/>
  <c r="C83" i="1"/>
  <c r="D83" i="1"/>
  <c r="E83" i="1"/>
  <c r="F83" i="1"/>
  <c r="G83" i="1"/>
  <c r="H83" i="1"/>
  <c r="C84" i="1"/>
  <c r="D84" i="1"/>
  <c r="E84" i="1"/>
  <c r="F84" i="1"/>
  <c r="G84" i="1"/>
  <c r="H84" i="1"/>
  <c r="C85" i="1"/>
  <c r="D85" i="1"/>
  <c r="E85" i="1"/>
  <c r="F85" i="1"/>
  <c r="G85" i="1"/>
  <c r="H85" i="1"/>
  <c r="C86" i="1"/>
  <c r="D86" i="1"/>
  <c r="E86" i="1"/>
  <c r="F86" i="1"/>
  <c r="G86" i="1"/>
  <c r="H86" i="1"/>
  <c r="C87" i="1"/>
  <c r="D87" i="1"/>
  <c r="E87" i="1"/>
  <c r="F87" i="1"/>
  <c r="G87" i="1"/>
  <c r="H87" i="1"/>
  <c r="C88" i="1"/>
  <c r="D88" i="1"/>
  <c r="E88" i="1"/>
  <c r="F88" i="1"/>
  <c r="G88" i="1"/>
  <c r="H88" i="1"/>
  <c r="C40" i="1" l="1"/>
  <c r="D40" i="1"/>
  <c r="E40" i="1"/>
  <c r="C41" i="1"/>
  <c r="D41" i="1"/>
  <c r="E41" i="1"/>
  <c r="C42" i="1"/>
  <c r="D42" i="1"/>
  <c r="E42" i="1"/>
  <c r="C43" i="1"/>
  <c r="D43" i="1"/>
  <c r="E43" i="1"/>
  <c r="C44" i="1"/>
  <c r="D44" i="1"/>
  <c r="E44" i="1"/>
  <c r="C45" i="1"/>
  <c r="D45" i="1"/>
  <c r="E45" i="1"/>
  <c r="C46" i="1"/>
  <c r="D46" i="1"/>
  <c r="E46" i="1"/>
  <c r="C47" i="1"/>
  <c r="D47" i="1"/>
  <c r="E47" i="1"/>
  <c r="C48" i="1"/>
  <c r="D48" i="1"/>
  <c r="E48" i="1"/>
  <c r="C49" i="1"/>
  <c r="D49" i="1"/>
  <c r="E49" i="1"/>
  <c r="C50" i="1"/>
  <c r="D50" i="1"/>
  <c r="E50" i="1"/>
  <c r="C51" i="1"/>
  <c r="D51" i="1"/>
  <c r="E51" i="1"/>
  <c r="C52" i="1"/>
  <c r="D52" i="1"/>
  <c r="E52" i="1"/>
  <c r="C53" i="1"/>
  <c r="D53" i="1"/>
  <c r="E53" i="1"/>
  <c r="C54" i="1"/>
  <c r="D54" i="1"/>
  <c r="E54" i="1"/>
  <c r="C55" i="1"/>
  <c r="D55" i="1"/>
  <c r="E55" i="1"/>
  <c r="C56" i="1"/>
  <c r="D56" i="1"/>
  <c r="E56" i="1"/>
  <c r="C57" i="1"/>
  <c r="D57" i="1"/>
  <c r="E57" i="1"/>
  <c r="C58" i="1"/>
  <c r="D58" i="1"/>
  <c r="E58" i="1"/>
  <c r="C59" i="1"/>
  <c r="D59" i="1"/>
  <c r="E59" i="1"/>
  <c r="C60" i="1"/>
  <c r="D60" i="1"/>
  <c r="E60" i="1"/>
  <c r="C61" i="1"/>
  <c r="D61" i="1"/>
  <c r="E61" i="1"/>
  <c r="C62" i="1"/>
  <c r="D62" i="1"/>
  <c r="E62" i="1"/>
  <c r="F75" i="9"/>
  <c r="F76" i="9"/>
  <c r="F50" i="9"/>
  <c r="F51" i="9"/>
  <c r="B8" i="5"/>
  <c r="C24" i="2"/>
  <c r="C23" i="2"/>
  <c r="J4" i="19"/>
  <c r="J3" i="19" l="1"/>
  <c r="J2" i="19"/>
  <c r="D10" i="8" l="1"/>
  <c r="D9" i="8"/>
  <c r="D8" i="8"/>
  <c r="D7" i="8"/>
  <c r="D6" i="8"/>
  <c r="D5" i="8"/>
  <c r="D4" i="8"/>
  <c r="D3" i="8"/>
  <c r="D2" i="8"/>
  <c r="F27" i="1" l="1"/>
  <c r="B3" i="5"/>
  <c r="B4" i="5"/>
  <c r="B5" i="5"/>
  <c r="B6" i="5"/>
  <c r="B7" i="5"/>
  <c r="B2" i="5"/>
  <c r="B2" i="4"/>
  <c r="E2" i="4"/>
  <c r="D2" i="4"/>
  <c r="C2" i="4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364" i="13"/>
  <c r="B365" i="13"/>
  <c r="B366" i="13"/>
  <c r="B367" i="13"/>
  <c r="B368" i="13"/>
  <c r="B369" i="13"/>
  <c r="B370" i="13"/>
  <c r="B371" i="13"/>
  <c r="B372" i="13"/>
  <c r="B373" i="13"/>
  <c r="B374" i="13"/>
  <c r="B375" i="13"/>
  <c r="B376" i="13"/>
  <c r="B377" i="13"/>
  <c r="B378" i="13"/>
  <c r="B379" i="13"/>
  <c r="B380" i="13"/>
  <c r="B381" i="13"/>
  <c r="B382" i="13"/>
  <c r="B383" i="13"/>
  <c r="B384" i="13"/>
  <c r="B385" i="13"/>
  <c r="B386" i="13"/>
  <c r="B387" i="13"/>
  <c r="B388" i="13"/>
  <c r="B389" i="13"/>
  <c r="B390" i="13"/>
  <c r="B391" i="13"/>
  <c r="B392" i="13"/>
  <c r="B393" i="13"/>
  <c r="B394" i="13"/>
  <c r="B395" i="13"/>
  <c r="B396" i="13"/>
  <c r="B397" i="13"/>
  <c r="B398" i="13"/>
  <c r="B399" i="13"/>
  <c r="B400" i="13"/>
  <c r="B401" i="13"/>
  <c r="B402" i="13"/>
  <c r="B403" i="13"/>
  <c r="B404" i="13"/>
  <c r="B405" i="13"/>
  <c r="B406" i="13"/>
  <c r="B407" i="13"/>
  <c r="B408" i="13"/>
  <c r="B409" i="13"/>
  <c r="B410" i="13"/>
  <c r="B411" i="13"/>
  <c r="B412" i="13"/>
  <c r="B413" i="13"/>
  <c r="B414" i="13"/>
  <c r="B415" i="13"/>
  <c r="B416" i="13"/>
  <c r="B417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1" i="13"/>
  <c r="B442" i="13"/>
  <c r="B443" i="13"/>
  <c r="B444" i="13"/>
  <c r="B445" i="13"/>
  <c r="B446" i="13"/>
  <c r="B447" i="13"/>
  <c r="B448" i="13"/>
  <c r="B449" i="13"/>
  <c r="B450" i="13"/>
  <c r="B451" i="13"/>
  <c r="B452" i="13"/>
  <c r="B453" i="13"/>
  <c r="B454" i="13"/>
  <c r="B455" i="13"/>
  <c r="B456" i="13"/>
  <c r="B457" i="13"/>
  <c r="B458" i="13"/>
  <c r="B459" i="13"/>
  <c r="B460" i="13"/>
  <c r="B461" i="13"/>
  <c r="B462" i="13"/>
  <c r="B463" i="13"/>
  <c r="B464" i="13"/>
  <c r="B465" i="13"/>
  <c r="B466" i="13"/>
  <c r="B467" i="13"/>
  <c r="B468" i="13"/>
  <c r="B469" i="13"/>
  <c r="B470" i="13"/>
  <c r="B471" i="13"/>
  <c r="B472" i="13"/>
  <c r="B473" i="13"/>
  <c r="B474" i="13"/>
  <c r="B475" i="13"/>
  <c r="B476" i="13"/>
  <c r="B477" i="13"/>
  <c r="B478" i="13"/>
  <c r="B479" i="13"/>
  <c r="B480" i="13"/>
  <c r="B481" i="13"/>
  <c r="B482" i="13"/>
  <c r="B483" i="13"/>
  <c r="B484" i="13"/>
  <c r="B485" i="13"/>
  <c r="B486" i="13"/>
  <c r="B487" i="13"/>
  <c r="B488" i="13"/>
  <c r="B489" i="13"/>
  <c r="B490" i="13"/>
  <c r="B491" i="13"/>
  <c r="B492" i="13"/>
  <c r="B493" i="13"/>
  <c r="B494" i="13"/>
  <c r="B495" i="13"/>
  <c r="B496" i="13"/>
  <c r="B497" i="13"/>
  <c r="B498" i="13"/>
  <c r="B499" i="13"/>
  <c r="B500" i="13"/>
  <c r="B501" i="13"/>
  <c r="B502" i="13"/>
  <c r="B503" i="13"/>
  <c r="B504" i="13"/>
  <c r="B505" i="13"/>
  <c r="B506" i="13"/>
  <c r="B507" i="13"/>
  <c r="B508" i="13"/>
  <c r="B509" i="13"/>
  <c r="B510" i="13"/>
  <c r="B511" i="13"/>
  <c r="B512" i="13"/>
  <c r="B513" i="13"/>
  <c r="B514" i="13"/>
  <c r="B515" i="13"/>
  <c r="B516" i="13"/>
  <c r="B517" i="13"/>
  <c r="B518" i="13"/>
  <c r="B519" i="13"/>
  <c r="B520" i="13"/>
  <c r="B521" i="13"/>
  <c r="B522" i="13"/>
  <c r="B523" i="13"/>
  <c r="B524" i="13"/>
  <c r="B525" i="13"/>
  <c r="B526" i="13"/>
  <c r="B527" i="13"/>
  <c r="B528" i="13"/>
  <c r="B529" i="13"/>
  <c r="B530" i="13"/>
  <c r="B531" i="13"/>
  <c r="B532" i="13"/>
  <c r="B533" i="13"/>
  <c r="B534" i="13"/>
  <c r="B535" i="13"/>
  <c r="B536" i="13"/>
  <c r="B537" i="13"/>
  <c r="B538" i="13"/>
  <c r="B539" i="13"/>
  <c r="B540" i="13"/>
  <c r="B541" i="13"/>
  <c r="B542" i="13"/>
  <c r="B543" i="13"/>
  <c r="B544" i="13"/>
  <c r="B545" i="13"/>
  <c r="B546" i="13"/>
  <c r="B547" i="13"/>
  <c r="B548" i="13"/>
  <c r="B549" i="13"/>
  <c r="B550" i="13"/>
  <c r="B551" i="13"/>
  <c r="B552" i="13"/>
  <c r="B553" i="13"/>
  <c r="B554" i="13"/>
  <c r="B555" i="13"/>
  <c r="B556" i="13"/>
  <c r="B557" i="13"/>
  <c r="B558" i="13"/>
  <c r="B559" i="13"/>
  <c r="B560" i="13"/>
  <c r="B561" i="13"/>
  <c r="B562" i="13"/>
  <c r="B563" i="13"/>
  <c r="B564" i="13"/>
  <c r="B565" i="13"/>
  <c r="B566" i="13"/>
  <c r="B567" i="13"/>
  <c r="B568" i="13"/>
  <c r="B569" i="13"/>
  <c r="B570" i="13"/>
  <c r="B571" i="13"/>
  <c r="B572" i="13"/>
  <c r="B573" i="13"/>
  <c r="B574" i="13"/>
  <c r="B575" i="13"/>
  <c r="B576" i="13"/>
  <c r="B577" i="13"/>
  <c r="B578" i="13"/>
  <c r="B579" i="13"/>
  <c r="B580" i="13"/>
  <c r="B581" i="13"/>
  <c r="B582" i="13"/>
  <c r="B583" i="13"/>
  <c r="B584" i="13"/>
  <c r="B585" i="13"/>
  <c r="B586" i="13"/>
  <c r="B587" i="13"/>
  <c r="B588" i="13"/>
  <c r="B589" i="13"/>
  <c r="B590" i="13"/>
  <c r="B591" i="13"/>
  <c r="B592" i="13"/>
  <c r="B593" i="13"/>
  <c r="B594" i="13"/>
  <c r="B595" i="13"/>
  <c r="B596" i="13"/>
  <c r="B597" i="13"/>
  <c r="B598" i="13"/>
  <c r="B599" i="13"/>
  <c r="B600" i="13"/>
  <c r="B601" i="13"/>
  <c r="B602" i="13"/>
  <c r="B603" i="13"/>
  <c r="B604" i="13"/>
  <c r="B605" i="13"/>
  <c r="B606" i="13"/>
  <c r="B607" i="13"/>
  <c r="B608" i="13"/>
  <c r="B609" i="13"/>
  <c r="B610" i="13"/>
  <c r="B611" i="13"/>
  <c r="B612" i="13"/>
  <c r="B613" i="13"/>
  <c r="B614" i="13"/>
  <c r="B615" i="13"/>
  <c r="B616" i="13"/>
  <c r="B617" i="13"/>
  <c r="B618" i="13"/>
  <c r="B619" i="13"/>
  <c r="B620" i="13"/>
  <c r="B621" i="13"/>
  <c r="B622" i="13"/>
  <c r="B623" i="13"/>
  <c r="B624" i="13"/>
  <c r="B625" i="13"/>
  <c r="B626" i="13"/>
  <c r="B627" i="13"/>
  <c r="B628" i="13"/>
  <c r="B629" i="13"/>
  <c r="B630" i="13"/>
  <c r="B631" i="13"/>
  <c r="B632" i="13"/>
  <c r="B633" i="13"/>
  <c r="B634" i="13"/>
  <c r="B635" i="13"/>
  <c r="B636" i="13"/>
  <c r="B637" i="13"/>
  <c r="B638" i="13"/>
  <c r="B639" i="13"/>
  <c r="B640" i="13"/>
  <c r="B641" i="13"/>
  <c r="B642" i="13"/>
  <c r="B643" i="13"/>
  <c r="B644" i="13"/>
  <c r="B645" i="13"/>
  <c r="B646" i="13"/>
  <c r="B647" i="13"/>
  <c r="B648" i="13"/>
  <c r="B649" i="13"/>
  <c r="B650" i="13"/>
  <c r="B651" i="13"/>
  <c r="B652" i="13"/>
  <c r="B653" i="13"/>
  <c r="B654" i="13"/>
  <c r="B655" i="13"/>
  <c r="B656" i="13"/>
  <c r="B657" i="13"/>
  <c r="B658" i="13"/>
  <c r="B659" i="13"/>
  <c r="B660" i="13"/>
  <c r="B661" i="13"/>
  <c r="B662" i="13"/>
  <c r="B663" i="13"/>
  <c r="B664" i="13"/>
  <c r="B665" i="13"/>
  <c r="B666" i="13"/>
  <c r="B667" i="13"/>
  <c r="B668" i="13"/>
  <c r="B669" i="13"/>
  <c r="B670" i="13"/>
  <c r="B671" i="13"/>
  <c r="B672" i="13"/>
  <c r="B673" i="13"/>
  <c r="B674" i="13"/>
  <c r="B675" i="13"/>
  <c r="B676" i="13"/>
  <c r="B677" i="13"/>
  <c r="B678" i="13"/>
  <c r="B679" i="13"/>
  <c r="B680" i="13"/>
  <c r="B681" i="13"/>
  <c r="B682" i="13"/>
  <c r="B683" i="13"/>
  <c r="B684" i="13"/>
  <c r="B685" i="13"/>
  <c r="B686" i="13"/>
  <c r="B687" i="13"/>
  <c r="B688" i="13"/>
  <c r="B689" i="13"/>
  <c r="B690" i="13"/>
  <c r="B691" i="13"/>
  <c r="B692" i="13"/>
  <c r="B693" i="13"/>
  <c r="B694" i="13"/>
  <c r="B695" i="13"/>
  <c r="B696" i="13"/>
  <c r="B697" i="13"/>
  <c r="B698" i="13"/>
  <c r="B699" i="13"/>
  <c r="B700" i="13"/>
  <c r="B701" i="13"/>
  <c r="B702" i="13"/>
  <c r="B703" i="13"/>
  <c r="B704" i="13"/>
  <c r="B705" i="13"/>
  <c r="B706" i="13"/>
  <c r="B707" i="13"/>
  <c r="B708" i="13"/>
  <c r="B709" i="13"/>
  <c r="B710" i="13"/>
  <c r="B711" i="13"/>
  <c r="B712" i="13"/>
  <c r="B713" i="13"/>
  <c r="B714" i="13"/>
  <c r="B715" i="13"/>
  <c r="B716" i="13"/>
  <c r="B717" i="13"/>
  <c r="B718" i="13"/>
  <c r="B719" i="13"/>
  <c r="B720" i="13"/>
  <c r="B721" i="13"/>
  <c r="B722" i="13"/>
  <c r="B723" i="13"/>
  <c r="B724" i="13"/>
  <c r="B725" i="13"/>
  <c r="B726" i="13"/>
  <c r="B727" i="13"/>
  <c r="B728" i="13"/>
  <c r="B729" i="13"/>
  <c r="B730" i="13"/>
  <c r="B731" i="13"/>
  <c r="B732" i="13"/>
  <c r="B733" i="13"/>
  <c r="B734" i="13"/>
  <c r="B735" i="13"/>
  <c r="B736" i="13"/>
  <c r="B737" i="13"/>
  <c r="B738" i="13"/>
  <c r="B739" i="13"/>
  <c r="B740" i="13"/>
  <c r="B741" i="13"/>
  <c r="B742" i="13"/>
  <c r="B743" i="13"/>
  <c r="B744" i="13"/>
  <c r="B745" i="13"/>
  <c r="B746" i="13"/>
  <c r="B747" i="13"/>
  <c r="B748" i="13"/>
  <c r="B749" i="13"/>
  <c r="B750" i="13"/>
  <c r="B751" i="13"/>
  <c r="B752" i="13"/>
  <c r="B753" i="13"/>
  <c r="B754" i="13"/>
  <c r="B755" i="13"/>
  <c r="B756" i="13"/>
  <c r="B757" i="13"/>
  <c r="B758" i="13"/>
  <c r="B759" i="13"/>
  <c r="B760" i="13"/>
  <c r="B761" i="13"/>
  <c r="B762" i="13"/>
  <c r="B763" i="13"/>
  <c r="B764" i="13"/>
  <c r="B765" i="13"/>
  <c r="B766" i="13"/>
  <c r="B767" i="13"/>
  <c r="B768" i="13"/>
  <c r="B769" i="13"/>
  <c r="B770" i="13"/>
  <c r="B771" i="13"/>
  <c r="B772" i="13"/>
  <c r="B773" i="13"/>
  <c r="B774" i="13"/>
  <c r="B775" i="13"/>
  <c r="B776" i="13"/>
  <c r="B777" i="13"/>
  <c r="B778" i="13"/>
  <c r="B779" i="13"/>
  <c r="B780" i="13"/>
  <c r="B781" i="13"/>
  <c r="B782" i="13"/>
  <c r="B783" i="13"/>
  <c r="B784" i="13"/>
  <c r="B785" i="13"/>
  <c r="B786" i="13"/>
  <c r="B787" i="13"/>
  <c r="B788" i="13"/>
  <c r="B789" i="13"/>
  <c r="B790" i="13"/>
  <c r="B791" i="13"/>
  <c r="B792" i="13"/>
  <c r="B793" i="13"/>
  <c r="B794" i="13"/>
  <c r="B795" i="13"/>
  <c r="B796" i="13"/>
  <c r="B797" i="13"/>
  <c r="B798" i="13"/>
  <c r="B799" i="13"/>
  <c r="B800" i="13"/>
  <c r="B801" i="13"/>
  <c r="B802" i="13"/>
  <c r="B803" i="13"/>
  <c r="B804" i="13"/>
  <c r="B805" i="13"/>
  <c r="B806" i="13"/>
  <c r="B807" i="13"/>
  <c r="B808" i="13"/>
  <c r="B809" i="13"/>
  <c r="B810" i="13"/>
  <c r="B811" i="13"/>
  <c r="B812" i="13"/>
  <c r="B813" i="13"/>
  <c r="B814" i="13"/>
  <c r="B815" i="13"/>
  <c r="B816" i="13"/>
  <c r="B817" i="13"/>
  <c r="B818" i="13"/>
  <c r="B819" i="13"/>
  <c r="B820" i="13"/>
  <c r="B821" i="13"/>
  <c r="B822" i="13"/>
  <c r="B823" i="13"/>
  <c r="B824" i="13"/>
  <c r="B825" i="13"/>
  <c r="B826" i="13"/>
  <c r="B827" i="13"/>
  <c r="B828" i="13"/>
  <c r="B829" i="13"/>
  <c r="B830" i="13"/>
  <c r="B831" i="13"/>
  <c r="B832" i="13"/>
  <c r="B833" i="13"/>
  <c r="B834" i="13"/>
  <c r="B835" i="13"/>
  <c r="B836" i="13"/>
  <c r="B837" i="13"/>
  <c r="B838" i="13"/>
  <c r="B839" i="13"/>
  <c r="B840" i="13"/>
  <c r="B841" i="13"/>
  <c r="B842" i="13"/>
  <c r="B843" i="13"/>
  <c r="B844" i="13"/>
  <c r="B845" i="13"/>
  <c r="B846" i="13"/>
  <c r="B847" i="13"/>
  <c r="B848" i="13"/>
  <c r="B849" i="13"/>
  <c r="B850" i="13"/>
  <c r="B851" i="13"/>
  <c r="B852" i="13"/>
  <c r="B853" i="13"/>
  <c r="B854" i="13"/>
  <c r="B855" i="13"/>
  <c r="B856" i="13"/>
  <c r="B857" i="13"/>
  <c r="B858" i="13"/>
  <c r="B859" i="13"/>
  <c r="B860" i="13"/>
  <c r="B861" i="13"/>
  <c r="B862" i="13"/>
  <c r="B863" i="13"/>
  <c r="B864" i="13"/>
  <c r="B865" i="13"/>
  <c r="B866" i="13"/>
  <c r="B867" i="13"/>
  <c r="B868" i="13"/>
  <c r="B869" i="13"/>
  <c r="B870" i="13"/>
  <c r="B871" i="13"/>
  <c r="B872" i="13"/>
  <c r="B873" i="13"/>
  <c r="B874" i="13"/>
  <c r="B875" i="13"/>
  <c r="B876" i="13"/>
  <c r="B877" i="13"/>
  <c r="B878" i="13"/>
  <c r="B879" i="13"/>
  <c r="B880" i="13"/>
  <c r="B881" i="13"/>
  <c r="B882" i="13"/>
  <c r="B883" i="13"/>
  <c r="B884" i="13"/>
  <c r="B885" i="13"/>
  <c r="B886" i="13"/>
  <c r="B887" i="13"/>
  <c r="B888" i="13"/>
  <c r="B889" i="13"/>
  <c r="B890" i="13"/>
  <c r="B891" i="13"/>
  <c r="B892" i="13"/>
  <c r="B893" i="13"/>
  <c r="B894" i="13"/>
  <c r="B895" i="13"/>
  <c r="B896" i="13"/>
  <c r="B897" i="13"/>
  <c r="B898" i="13"/>
  <c r="B899" i="13"/>
  <c r="B900" i="13"/>
  <c r="B901" i="13"/>
  <c r="B902" i="13"/>
  <c r="B903" i="13"/>
  <c r="B904" i="13"/>
  <c r="B905" i="13"/>
  <c r="B906" i="13"/>
  <c r="B907" i="13"/>
  <c r="B908" i="13"/>
  <c r="B909" i="13"/>
  <c r="B910" i="13"/>
  <c r="B911" i="13"/>
  <c r="B912" i="13"/>
  <c r="B913" i="13"/>
  <c r="B914" i="13"/>
  <c r="B915" i="13"/>
  <c r="B916" i="13"/>
  <c r="B917" i="13"/>
  <c r="B918" i="13"/>
  <c r="B919" i="13"/>
  <c r="B920" i="13"/>
  <c r="B921" i="13"/>
  <c r="B922" i="13"/>
  <c r="B923" i="13"/>
  <c r="B924" i="13"/>
  <c r="B925" i="13"/>
  <c r="B926" i="13"/>
  <c r="B927" i="13"/>
  <c r="B928" i="13"/>
  <c r="B929" i="13"/>
  <c r="B930" i="13"/>
  <c r="B931" i="13"/>
  <c r="B932" i="13"/>
  <c r="B933" i="13"/>
  <c r="B934" i="13"/>
  <c r="B935" i="13"/>
  <c r="B936" i="13"/>
  <c r="B937" i="13"/>
  <c r="B938" i="13"/>
  <c r="B939" i="13"/>
  <c r="B940" i="13"/>
  <c r="B941" i="13"/>
  <c r="B942" i="13"/>
  <c r="B943" i="13"/>
  <c r="B944" i="13"/>
  <c r="B945" i="13"/>
  <c r="B946" i="13"/>
  <c r="B947" i="13"/>
  <c r="B948" i="13"/>
  <c r="B949" i="13"/>
  <c r="B950" i="13"/>
  <c r="B951" i="13"/>
  <c r="B952" i="13"/>
  <c r="B953" i="13"/>
  <c r="B954" i="13"/>
  <c r="B955" i="13"/>
  <c r="B956" i="13"/>
  <c r="B957" i="13"/>
  <c r="B958" i="13"/>
  <c r="B959" i="13"/>
  <c r="B960" i="13"/>
  <c r="B961" i="13"/>
  <c r="B962" i="13"/>
  <c r="B963" i="13"/>
  <c r="B964" i="13"/>
  <c r="B965" i="13"/>
  <c r="B966" i="13"/>
  <c r="B967" i="13"/>
  <c r="B968" i="13"/>
  <c r="B969" i="13"/>
  <c r="B970" i="13"/>
  <c r="B971" i="13"/>
  <c r="B972" i="13"/>
  <c r="B973" i="13"/>
  <c r="B974" i="13"/>
  <c r="B975" i="13"/>
  <c r="B976" i="13"/>
  <c r="B977" i="13"/>
  <c r="B978" i="13"/>
  <c r="B979" i="13"/>
  <c r="B980" i="13"/>
  <c r="B981" i="13"/>
  <c r="B982" i="13"/>
  <c r="B983" i="13"/>
  <c r="B984" i="13"/>
  <c r="B985" i="13"/>
  <c r="B986" i="13"/>
  <c r="B987" i="13"/>
  <c r="B988" i="13"/>
  <c r="B989" i="13"/>
  <c r="B990" i="13"/>
  <c r="B991" i="13"/>
  <c r="B992" i="13"/>
  <c r="B993" i="13"/>
  <c r="B994" i="13"/>
  <c r="B995" i="13"/>
  <c r="B996" i="13"/>
  <c r="B997" i="13"/>
  <c r="B998" i="13"/>
  <c r="B999" i="13"/>
  <c r="B1000" i="13"/>
  <c r="B1001" i="13"/>
  <c r="B1002" i="13"/>
  <c r="B1003" i="13"/>
  <c r="B1004" i="13"/>
  <c r="B1005" i="13"/>
  <c r="B1006" i="13"/>
  <c r="B1007" i="13"/>
  <c r="B1008" i="13"/>
  <c r="B1009" i="13"/>
  <c r="B1010" i="13"/>
  <c r="B1011" i="13"/>
  <c r="B1012" i="13"/>
  <c r="B1013" i="13"/>
  <c r="B1014" i="13"/>
  <c r="B1015" i="13"/>
  <c r="B1016" i="13"/>
  <c r="B1017" i="13"/>
  <c r="B1018" i="13"/>
  <c r="B1019" i="13"/>
  <c r="B1020" i="13"/>
  <c r="B1021" i="13"/>
  <c r="B1022" i="13"/>
  <c r="B1023" i="13"/>
  <c r="B1024" i="13"/>
  <c r="B1025" i="13"/>
  <c r="B1026" i="13"/>
  <c r="B1027" i="13"/>
  <c r="B1028" i="13"/>
  <c r="B1029" i="13"/>
  <c r="B1030" i="13"/>
  <c r="B1031" i="13"/>
  <c r="B1032" i="13"/>
  <c r="B1033" i="13"/>
  <c r="B1034" i="13"/>
  <c r="B1035" i="13"/>
  <c r="B1036" i="13"/>
  <c r="B1037" i="13"/>
  <c r="B1038" i="13"/>
  <c r="B1039" i="13"/>
  <c r="B1040" i="13"/>
  <c r="B1041" i="13"/>
  <c r="B1042" i="13"/>
  <c r="B1043" i="13"/>
  <c r="B1044" i="13"/>
  <c r="B1045" i="13"/>
  <c r="B1046" i="13"/>
  <c r="B1047" i="13"/>
  <c r="B1048" i="13"/>
  <c r="B1049" i="13"/>
  <c r="B1050" i="13"/>
  <c r="B1051" i="13"/>
  <c r="B1052" i="13"/>
  <c r="B1053" i="13"/>
  <c r="B1054" i="13"/>
  <c r="B1055" i="13"/>
  <c r="B1056" i="13"/>
  <c r="B1057" i="13"/>
  <c r="B1058" i="13"/>
  <c r="B1059" i="13"/>
  <c r="B1060" i="13"/>
  <c r="B1061" i="13"/>
  <c r="B1062" i="13"/>
  <c r="B1063" i="13"/>
  <c r="B1064" i="13"/>
  <c r="B1065" i="13"/>
  <c r="B1066" i="13"/>
  <c r="B1067" i="13"/>
  <c r="B1068" i="13"/>
  <c r="B1069" i="13"/>
  <c r="B1070" i="13"/>
  <c r="B1071" i="13"/>
  <c r="B1072" i="13"/>
  <c r="B1073" i="13"/>
  <c r="B1074" i="13"/>
  <c r="B1075" i="13"/>
  <c r="B1076" i="13"/>
  <c r="B1077" i="13"/>
  <c r="B1078" i="13"/>
  <c r="B1079" i="13"/>
  <c r="B1080" i="13"/>
  <c r="B1081" i="13"/>
  <c r="B1082" i="13"/>
  <c r="B1083" i="13"/>
  <c r="B1084" i="13"/>
  <c r="B1085" i="13"/>
  <c r="B1086" i="13"/>
  <c r="B1087" i="13"/>
  <c r="B1088" i="13"/>
  <c r="B1089" i="13"/>
  <c r="B1090" i="13"/>
  <c r="B1091" i="13"/>
  <c r="B1092" i="13"/>
  <c r="B1093" i="13"/>
  <c r="B1094" i="13"/>
  <c r="B1095" i="13"/>
  <c r="B1096" i="13"/>
  <c r="B1097" i="13"/>
  <c r="B1098" i="13"/>
  <c r="B1099" i="13"/>
  <c r="B1100" i="13"/>
  <c r="B1101" i="13"/>
  <c r="B1102" i="13"/>
  <c r="B1103" i="13"/>
  <c r="B1104" i="13"/>
  <c r="B1105" i="13"/>
  <c r="B1106" i="13"/>
  <c r="B1107" i="13"/>
  <c r="B1108" i="13"/>
  <c r="B1109" i="13"/>
  <c r="B1110" i="13"/>
  <c r="B1111" i="13"/>
  <c r="B1112" i="13"/>
  <c r="B1113" i="13"/>
  <c r="B1114" i="13"/>
  <c r="B1115" i="13"/>
  <c r="B1116" i="13"/>
  <c r="B1117" i="13"/>
  <c r="B1118" i="13"/>
  <c r="B1119" i="13"/>
  <c r="B1120" i="13"/>
  <c r="B1121" i="13"/>
  <c r="B1122" i="13"/>
  <c r="B1123" i="13"/>
  <c r="B1124" i="13"/>
  <c r="B1125" i="13"/>
  <c r="B1126" i="13"/>
  <c r="B1127" i="13"/>
  <c r="B1128" i="13"/>
  <c r="B1129" i="13"/>
  <c r="B1130" i="13"/>
  <c r="B1131" i="13"/>
  <c r="B1132" i="13"/>
  <c r="B1133" i="13"/>
  <c r="B1134" i="13"/>
  <c r="B1135" i="13"/>
  <c r="B1136" i="13"/>
  <c r="B1137" i="13"/>
  <c r="B1138" i="13"/>
  <c r="B1139" i="13"/>
  <c r="B1140" i="13"/>
  <c r="B1141" i="13"/>
  <c r="B1142" i="13"/>
  <c r="B1143" i="13"/>
  <c r="B1144" i="13"/>
  <c r="B1145" i="13"/>
  <c r="B1146" i="13"/>
  <c r="B1147" i="13"/>
  <c r="B1148" i="13"/>
  <c r="B1149" i="13"/>
  <c r="B1150" i="13"/>
  <c r="B1151" i="13"/>
  <c r="B1152" i="13"/>
  <c r="B1153" i="13"/>
  <c r="B1154" i="13"/>
  <c r="B1155" i="13"/>
  <c r="B1156" i="13"/>
  <c r="B1157" i="13"/>
  <c r="B1158" i="13"/>
  <c r="B1159" i="13"/>
  <c r="B1160" i="13"/>
  <c r="B1161" i="13"/>
  <c r="B1162" i="13"/>
  <c r="B1163" i="13"/>
  <c r="B1164" i="13"/>
  <c r="B1165" i="13"/>
  <c r="B1166" i="13"/>
  <c r="B1167" i="13"/>
  <c r="B1168" i="13"/>
  <c r="B1169" i="13"/>
  <c r="B1170" i="13"/>
  <c r="B1171" i="13"/>
  <c r="B1172" i="13"/>
  <c r="B1173" i="13"/>
  <c r="B1174" i="13"/>
  <c r="B1175" i="13"/>
  <c r="B1176" i="13"/>
  <c r="B1177" i="13"/>
  <c r="B1178" i="13"/>
  <c r="B1179" i="13"/>
  <c r="B1180" i="13"/>
  <c r="B1181" i="13"/>
  <c r="B1182" i="13"/>
  <c r="B1183" i="13"/>
  <c r="B1184" i="13"/>
  <c r="B1185" i="13"/>
  <c r="B1186" i="13"/>
  <c r="B1187" i="13"/>
  <c r="B1188" i="13"/>
  <c r="B1189" i="13"/>
  <c r="B1190" i="13"/>
  <c r="B1191" i="13"/>
  <c r="B1192" i="13"/>
  <c r="B1193" i="13"/>
  <c r="B1194" i="13"/>
  <c r="B1195" i="13"/>
  <c r="B1196" i="13"/>
  <c r="B1197" i="13"/>
  <c r="B1198" i="13"/>
  <c r="B1199" i="13"/>
  <c r="B1200" i="13"/>
  <c r="B1201" i="13"/>
  <c r="B1202" i="13"/>
  <c r="B1203" i="13"/>
  <c r="B1204" i="13"/>
  <c r="B1205" i="13"/>
  <c r="B1206" i="13"/>
  <c r="B1207" i="13"/>
  <c r="B1208" i="13"/>
  <c r="B1209" i="13"/>
  <c r="B1210" i="13"/>
  <c r="B1211" i="13"/>
  <c r="B1212" i="13"/>
  <c r="B1213" i="13"/>
  <c r="B1214" i="13"/>
  <c r="B1215" i="13"/>
  <c r="B1216" i="13"/>
  <c r="B1217" i="13"/>
  <c r="B1218" i="13"/>
  <c r="B1219" i="13"/>
  <c r="B1220" i="13"/>
  <c r="B1221" i="13"/>
  <c r="B1222" i="13"/>
  <c r="B1223" i="13"/>
  <c r="B1224" i="13"/>
  <c r="B1225" i="13"/>
  <c r="B1226" i="13"/>
  <c r="B1227" i="13"/>
  <c r="B1228" i="13"/>
  <c r="B1229" i="13"/>
  <c r="B1230" i="13"/>
  <c r="B1231" i="13"/>
  <c r="B1232" i="13"/>
  <c r="B1233" i="13"/>
  <c r="B1234" i="13"/>
  <c r="B1235" i="13"/>
  <c r="B1236" i="13"/>
  <c r="B1237" i="13"/>
  <c r="B1238" i="13"/>
  <c r="B1239" i="13"/>
  <c r="B1240" i="13"/>
  <c r="B1241" i="13"/>
  <c r="B1242" i="13"/>
  <c r="B1243" i="13"/>
  <c r="B1244" i="13"/>
  <c r="B1245" i="13"/>
  <c r="B1246" i="13"/>
  <c r="B1247" i="13"/>
  <c r="B1248" i="13"/>
  <c r="B1249" i="13"/>
  <c r="B1250" i="13"/>
  <c r="B1251" i="13"/>
  <c r="B1252" i="13"/>
  <c r="B1253" i="13"/>
  <c r="B1254" i="13"/>
  <c r="B1255" i="13"/>
  <c r="B1256" i="13"/>
  <c r="B1257" i="13"/>
  <c r="B1258" i="13"/>
  <c r="B1259" i="13"/>
  <c r="B1260" i="13"/>
  <c r="B1261" i="13"/>
  <c r="B1262" i="13"/>
  <c r="B1263" i="13"/>
  <c r="B1264" i="13"/>
  <c r="B1265" i="13"/>
  <c r="B1266" i="13"/>
  <c r="B1267" i="13"/>
  <c r="B1268" i="13"/>
  <c r="B1269" i="13"/>
  <c r="B1270" i="13"/>
  <c r="B1271" i="13"/>
  <c r="B1272" i="13"/>
  <c r="B1273" i="13"/>
  <c r="B1274" i="13"/>
  <c r="B1275" i="13"/>
  <c r="B1276" i="13"/>
  <c r="B1277" i="13"/>
  <c r="B1278" i="13"/>
  <c r="B1279" i="13"/>
  <c r="B1280" i="13"/>
  <c r="B1281" i="13"/>
  <c r="B1282" i="13"/>
  <c r="B1283" i="13"/>
  <c r="B1284" i="13"/>
  <c r="B1285" i="13"/>
  <c r="B1286" i="13"/>
  <c r="B1287" i="13"/>
  <c r="B1288" i="13"/>
  <c r="B1289" i="13"/>
  <c r="B1290" i="13"/>
  <c r="B1291" i="13"/>
  <c r="B1292" i="13"/>
  <c r="B1293" i="13"/>
  <c r="B1294" i="13"/>
  <c r="B1295" i="13"/>
  <c r="B1296" i="13"/>
  <c r="B1297" i="13"/>
  <c r="B1298" i="13"/>
  <c r="B1299" i="13"/>
  <c r="B1300" i="13"/>
  <c r="B1301" i="13"/>
  <c r="B1302" i="13"/>
  <c r="B1303" i="13"/>
  <c r="B1304" i="13"/>
  <c r="B1305" i="13"/>
  <c r="B1306" i="13"/>
  <c r="B1307" i="13"/>
  <c r="B1308" i="13"/>
  <c r="B1309" i="13"/>
  <c r="B1310" i="13"/>
  <c r="B1311" i="13"/>
  <c r="B1312" i="13"/>
  <c r="B1313" i="13"/>
  <c r="B1314" i="13"/>
  <c r="B1315" i="13"/>
  <c r="B1316" i="13"/>
  <c r="B1317" i="13"/>
  <c r="B1318" i="13"/>
  <c r="B1319" i="13"/>
  <c r="B1320" i="13"/>
  <c r="B1321" i="13"/>
  <c r="B1322" i="13"/>
  <c r="B1323" i="13"/>
  <c r="B1324" i="13"/>
  <c r="B1325" i="13"/>
  <c r="B1326" i="13"/>
  <c r="B1327" i="13"/>
  <c r="B1328" i="13"/>
  <c r="B1329" i="13"/>
  <c r="B1330" i="13"/>
  <c r="B1331" i="13"/>
  <c r="B1332" i="13"/>
  <c r="B1333" i="13"/>
  <c r="B1334" i="13"/>
  <c r="B1335" i="13"/>
  <c r="B1336" i="13"/>
  <c r="B1337" i="13"/>
  <c r="B1338" i="13"/>
  <c r="B1339" i="13"/>
  <c r="B1340" i="13"/>
  <c r="B1341" i="13"/>
  <c r="B1342" i="13"/>
  <c r="B1343" i="13"/>
  <c r="B1344" i="13"/>
  <c r="B1345" i="13"/>
  <c r="B1346" i="13"/>
  <c r="B1347" i="13"/>
  <c r="B1348" i="13"/>
  <c r="B1349" i="13"/>
  <c r="B1350" i="13"/>
  <c r="B1351" i="13"/>
  <c r="B1352" i="13"/>
  <c r="B1353" i="13"/>
  <c r="B1354" i="13"/>
  <c r="B1355" i="13"/>
  <c r="B1356" i="13"/>
  <c r="B1357" i="13"/>
  <c r="B1358" i="13"/>
  <c r="B1359" i="13"/>
  <c r="B1360" i="13"/>
  <c r="B1361" i="13"/>
  <c r="B1362" i="13"/>
  <c r="B1363" i="13"/>
  <c r="B1364" i="13"/>
  <c r="B1365" i="13"/>
  <c r="B1366" i="13"/>
  <c r="B1367" i="13"/>
  <c r="B1368" i="13"/>
  <c r="B1369" i="13"/>
  <c r="B1370" i="13"/>
  <c r="B1371" i="13"/>
  <c r="B1372" i="13"/>
  <c r="B1373" i="13"/>
  <c r="B1374" i="13"/>
  <c r="B1375" i="13"/>
  <c r="B1376" i="13"/>
  <c r="B1377" i="13"/>
  <c r="B1378" i="13"/>
  <c r="B1379" i="13"/>
  <c r="B1380" i="13"/>
  <c r="B1381" i="13"/>
  <c r="B1382" i="13"/>
  <c r="B1383" i="13"/>
  <c r="B1384" i="13"/>
  <c r="B1385" i="13"/>
  <c r="B1386" i="13"/>
  <c r="B1387" i="13"/>
  <c r="B1388" i="13"/>
  <c r="B1389" i="13"/>
  <c r="B1390" i="13"/>
  <c r="B1391" i="13"/>
  <c r="B1392" i="13"/>
  <c r="B1393" i="13"/>
  <c r="B1394" i="13"/>
  <c r="B1395" i="13"/>
  <c r="B1396" i="13"/>
  <c r="B1397" i="13"/>
  <c r="B1398" i="13"/>
  <c r="B1399" i="13"/>
  <c r="B1400" i="13"/>
  <c r="B1401" i="13"/>
  <c r="B1402" i="13"/>
  <c r="B1403" i="13"/>
  <c r="B1404" i="13"/>
  <c r="B1405" i="13"/>
  <c r="B1406" i="13"/>
  <c r="B1407" i="13"/>
  <c r="B1408" i="13"/>
  <c r="B1409" i="13"/>
  <c r="B1410" i="13"/>
  <c r="B1411" i="13"/>
  <c r="B1412" i="13"/>
  <c r="B1413" i="13"/>
  <c r="B1414" i="13"/>
  <c r="B1415" i="13"/>
  <c r="B1416" i="13"/>
  <c r="B1417" i="13"/>
  <c r="B1418" i="13"/>
  <c r="B1419" i="13"/>
  <c r="B1420" i="13"/>
  <c r="B1421" i="13"/>
  <c r="B1422" i="13"/>
  <c r="B1423" i="13"/>
  <c r="B1424" i="13"/>
  <c r="B1425" i="13"/>
  <c r="B1426" i="13"/>
  <c r="B1427" i="13"/>
  <c r="B1428" i="13"/>
  <c r="B1429" i="13"/>
  <c r="B1430" i="13"/>
  <c r="B1431" i="13"/>
  <c r="B1432" i="13"/>
  <c r="B1433" i="13"/>
  <c r="B1434" i="13"/>
  <c r="B1435" i="13"/>
  <c r="B1436" i="13"/>
  <c r="B1437" i="13"/>
  <c r="B1438" i="13"/>
  <c r="B1439" i="13"/>
  <c r="B1440" i="13"/>
  <c r="B1441" i="13"/>
  <c r="B1442" i="13"/>
  <c r="B1443" i="13"/>
  <c r="B1444" i="13"/>
  <c r="B1445" i="13"/>
  <c r="B1446" i="13"/>
  <c r="B1447" i="13"/>
  <c r="B1448" i="13"/>
  <c r="B1449" i="13"/>
  <c r="B1450" i="13"/>
  <c r="B1451" i="13"/>
  <c r="B1452" i="13"/>
  <c r="B1453" i="13"/>
  <c r="B1454" i="13"/>
  <c r="B1455" i="13"/>
  <c r="B1456" i="13"/>
  <c r="B1457" i="13"/>
  <c r="B1458" i="13"/>
  <c r="B1459" i="13"/>
  <c r="B1460" i="13"/>
  <c r="B1461" i="13"/>
  <c r="B1462" i="13"/>
  <c r="B1463" i="13"/>
  <c r="B1464" i="13"/>
  <c r="B1465" i="13"/>
  <c r="B1466" i="13"/>
  <c r="B1467" i="13"/>
  <c r="B1468" i="13"/>
  <c r="B1469" i="13"/>
  <c r="B1470" i="13"/>
  <c r="B1471" i="13"/>
  <c r="B1472" i="13"/>
  <c r="B1473" i="13"/>
  <c r="B1474" i="13"/>
  <c r="B1475" i="13"/>
  <c r="B1476" i="13"/>
  <c r="B1477" i="13"/>
  <c r="B1478" i="13"/>
  <c r="B1479" i="13"/>
  <c r="B1480" i="13"/>
  <c r="B1481" i="13"/>
  <c r="B1482" i="13"/>
  <c r="B1483" i="13"/>
  <c r="B1484" i="13"/>
  <c r="B1485" i="13"/>
  <c r="B1486" i="13"/>
  <c r="B1487" i="13"/>
  <c r="B1488" i="13"/>
  <c r="B1489" i="13"/>
  <c r="B1490" i="13"/>
  <c r="B1491" i="13"/>
  <c r="B1492" i="13"/>
  <c r="B1493" i="13"/>
  <c r="B1494" i="13"/>
  <c r="B1495" i="13"/>
  <c r="B1496" i="13"/>
  <c r="B1497" i="13"/>
  <c r="B1498" i="13"/>
  <c r="B1499" i="13"/>
  <c r="B1500" i="13"/>
  <c r="B1501" i="13"/>
  <c r="B1502" i="13"/>
  <c r="B1503" i="13"/>
  <c r="B1504" i="13"/>
  <c r="B1505" i="13"/>
  <c r="B1506" i="13"/>
  <c r="B1507" i="13"/>
  <c r="B1508" i="13"/>
  <c r="B1509" i="13"/>
  <c r="B1510" i="13"/>
  <c r="B1511" i="13"/>
  <c r="B1512" i="13"/>
  <c r="B1513" i="13"/>
  <c r="B1514" i="13"/>
  <c r="B1515" i="13"/>
  <c r="B1516" i="13"/>
  <c r="B1517" i="13"/>
  <c r="B1518" i="13"/>
  <c r="B1519" i="13"/>
  <c r="B1520" i="13"/>
  <c r="B1521" i="13"/>
  <c r="B1522" i="13"/>
  <c r="B1523" i="13"/>
  <c r="B1524" i="13"/>
  <c r="B1525" i="13"/>
  <c r="B1526" i="13"/>
  <c r="B1527" i="13"/>
  <c r="B1528" i="13"/>
  <c r="B1529" i="13"/>
  <c r="B1530" i="13"/>
  <c r="B1531" i="13"/>
  <c r="B1532" i="13"/>
  <c r="B1533" i="13"/>
  <c r="B1534" i="13"/>
  <c r="B1535" i="13"/>
  <c r="B1536" i="13"/>
  <c r="B1537" i="13"/>
  <c r="B1538" i="13"/>
  <c r="B1539" i="13"/>
  <c r="B1540" i="13"/>
  <c r="B1541" i="13"/>
  <c r="B1542" i="13"/>
  <c r="B1543" i="13"/>
  <c r="B1544" i="13"/>
  <c r="B1545" i="13"/>
  <c r="B1546" i="13"/>
  <c r="B1547" i="13"/>
  <c r="B1548" i="13"/>
  <c r="B1549" i="13"/>
  <c r="B1550" i="13"/>
  <c r="B1551" i="13"/>
  <c r="B1552" i="13"/>
  <c r="B1553" i="13"/>
  <c r="B1554" i="13"/>
  <c r="B1555" i="13"/>
  <c r="B1556" i="13"/>
  <c r="B1557" i="13"/>
  <c r="B1558" i="13"/>
  <c r="B1559" i="13"/>
  <c r="B1560" i="13"/>
  <c r="B1561" i="13"/>
  <c r="B1562" i="13"/>
  <c r="B1563" i="13"/>
  <c r="B1564" i="13"/>
  <c r="B1565" i="13"/>
  <c r="B1566" i="13"/>
  <c r="B1567" i="13"/>
  <c r="B1568" i="13"/>
  <c r="B1569" i="13"/>
  <c r="B1570" i="13"/>
  <c r="B1571" i="13"/>
  <c r="B1572" i="13"/>
  <c r="B1573" i="13"/>
  <c r="B1574" i="13"/>
  <c r="B1575" i="13"/>
  <c r="B1576" i="13"/>
  <c r="B1577" i="13"/>
  <c r="B1578" i="13"/>
  <c r="B1579" i="13"/>
  <c r="B1580" i="13"/>
  <c r="B1581" i="13"/>
  <c r="B1582" i="13"/>
  <c r="B1583" i="13"/>
  <c r="B1584" i="13"/>
  <c r="B1585" i="13"/>
  <c r="B1586" i="13"/>
  <c r="B1587" i="13"/>
  <c r="B1588" i="13"/>
  <c r="B1589" i="13"/>
  <c r="B1590" i="13"/>
  <c r="B1591" i="13"/>
  <c r="B1592" i="13"/>
  <c r="B1593" i="13"/>
  <c r="B1594" i="13"/>
  <c r="B1595" i="13"/>
  <c r="B1596" i="13"/>
  <c r="B1597" i="13"/>
  <c r="B1598" i="13"/>
  <c r="B1599" i="13"/>
  <c r="B1600" i="13"/>
  <c r="B1601" i="13"/>
  <c r="B1602" i="13"/>
  <c r="B1603" i="13"/>
  <c r="B1604" i="13"/>
  <c r="B1605" i="13"/>
  <c r="B1606" i="13"/>
  <c r="B1607" i="13"/>
  <c r="B1608" i="13"/>
  <c r="B1609" i="13"/>
  <c r="B1610" i="13"/>
  <c r="B1611" i="13"/>
  <c r="B1612" i="13"/>
  <c r="B1613" i="13"/>
  <c r="B1614" i="13"/>
  <c r="B1615" i="13"/>
  <c r="B1616" i="13"/>
  <c r="B1617" i="13"/>
  <c r="B1618" i="13"/>
  <c r="B1619" i="13"/>
  <c r="B1620" i="13"/>
  <c r="B1621" i="13"/>
  <c r="B1622" i="13"/>
  <c r="B1623" i="13"/>
  <c r="B1624" i="13"/>
  <c r="B1625" i="13"/>
  <c r="B1626" i="13"/>
  <c r="B1627" i="13"/>
  <c r="B1628" i="13"/>
  <c r="B1629" i="13"/>
  <c r="B1630" i="13"/>
  <c r="B1631" i="13"/>
  <c r="B1632" i="13"/>
  <c r="B1633" i="13"/>
  <c r="B1634" i="13"/>
  <c r="B1635" i="13"/>
  <c r="B1636" i="13"/>
  <c r="B1637" i="13"/>
  <c r="B1638" i="13"/>
  <c r="B1639" i="13"/>
  <c r="B1640" i="13"/>
  <c r="B1641" i="13"/>
  <c r="B1642" i="13"/>
  <c r="B1643" i="13"/>
  <c r="B1644" i="13"/>
  <c r="B1645" i="13"/>
  <c r="B1646" i="13"/>
  <c r="B1647" i="13"/>
  <c r="B1648" i="13"/>
  <c r="B1649" i="13"/>
  <c r="B1650" i="13"/>
  <c r="B1651" i="13"/>
  <c r="B1652" i="13"/>
  <c r="B1653" i="13"/>
  <c r="B1654" i="13"/>
  <c r="B1655" i="13"/>
  <c r="B1656" i="13"/>
  <c r="B1657" i="13"/>
  <c r="B1658" i="13"/>
  <c r="B1659" i="13"/>
  <c r="B1660" i="13"/>
  <c r="B1661" i="13"/>
  <c r="B1662" i="13"/>
  <c r="B1663" i="13"/>
  <c r="B1664" i="13"/>
  <c r="B1665" i="13"/>
  <c r="B1666" i="13"/>
  <c r="B1667" i="13"/>
  <c r="B1668" i="13"/>
  <c r="B1669" i="13"/>
  <c r="B1670" i="13"/>
  <c r="B1671" i="13"/>
  <c r="B1672" i="13"/>
  <c r="B1673" i="13"/>
  <c r="B1674" i="13"/>
  <c r="B1675" i="13"/>
  <c r="B1676" i="13"/>
  <c r="B1677" i="13"/>
  <c r="B1678" i="13"/>
  <c r="B1679" i="13"/>
  <c r="B1680" i="13"/>
  <c r="B1681" i="13"/>
  <c r="B1682" i="13"/>
  <c r="B1683" i="13"/>
  <c r="B1684" i="13"/>
  <c r="B1685" i="13"/>
  <c r="B1686" i="13"/>
  <c r="B1687" i="13"/>
  <c r="B1688" i="13"/>
  <c r="B1689" i="13"/>
  <c r="B1690" i="13"/>
  <c r="B1691" i="13"/>
  <c r="B1692" i="13"/>
  <c r="B1693" i="13"/>
  <c r="B1694" i="13"/>
  <c r="B1695" i="13"/>
  <c r="B1696" i="13"/>
  <c r="B1697" i="13"/>
  <c r="B1698" i="13"/>
  <c r="B1699" i="13"/>
  <c r="B1700" i="13"/>
  <c r="B1701" i="13"/>
  <c r="B1702" i="13"/>
  <c r="B1703" i="13"/>
  <c r="B1704" i="13"/>
  <c r="B1705" i="13"/>
  <c r="B1706" i="13"/>
  <c r="B1707" i="13"/>
  <c r="B1708" i="13"/>
  <c r="B1709" i="13"/>
  <c r="B1710" i="13"/>
  <c r="B1711" i="13"/>
  <c r="B1712" i="13"/>
  <c r="B1713" i="13"/>
  <c r="B1714" i="13"/>
  <c r="B1715" i="13"/>
  <c r="B1716" i="13"/>
  <c r="B1717" i="13"/>
  <c r="B1718" i="13"/>
  <c r="B1719" i="13"/>
  <c r="B1720" i="13"/>
  <c r="B1721" i="13"/>
  <c r="B1722" i="13"/>
  <c r="B1723" i="13"/>
  <c r="B1724" i="13"/>
  <c r="B1725" i="13"/>
  <c r="B1726" i="13"/>
  <c r="B1727" i="13"/>
  <c r="B1728" i="13"/>
  <c r="B1729" i="13"/>
  <c r="B1730" i="13"/>
  <c r="B1731" i="13"/>
  <c r="B1732" i="13"/>
  <c r="B1733" i="13"/>
  <c r="B1734" i="13"/>
  <c r="B1735" i="13"/>
  <c r="B1736" i="13"/>
  <c r="B1737" i="13"/>
  <c r="B1738" i="13"/>
  <c r="B1739" i="13"/>
  <c r="B1740" i="13"/>
  <c r="B1741" i="13"/>
  <c r="B1742" i="13"/>
  <c r="B1743" i="13"/>
  <c r="B1744" i="13"/>
  <c r="B1745" i="13"/>
  <c r="B1746" i="13"/>
  <c r="B1747" i="13"/>
  <c r="B1748" i="13"/>
  <c r="B1749" i="13"/>
  <c r="B1750" i="13"/>
  <c r="B1751" i="13"/>
  <c r="B1752" i="13"/>
  <c r="B1753" i="13"/>
  <c r="B1754" i="13"/>
  <c r="B1755" i="13"/>
  <c r="B1756" i="13"/>
  <c r="B1757" i="13"/>
  <c r="B1758" i="13"/>
  <c r="B1759" i="13"/>
  <c r="B1760" i="13"/>
  <c r="B1761" i="13"/>
  <c r="B1762" i="13"/>
  <c r="B1763" i="13"/>
  <c r="B1764" i="13"/>
  <c r="B1765" i="13"/>
  <c r="B1766" i="13"/>
  <c r="B1767" i="13"/>
  <c r="B1768" i="13"/>
  <c r="B1769" i="13"/>
  <c r="B1770" i="13"/>
  <c r="B1771" i="13"/>
  <c r="B1772" i="13"/>
  <c r="B1773" i="13"/>
  <c r="B1774" i="13"/>
  <c r="B1775" i="13"/>
  <c r="B1776" i="13"/>
  <c r="B1777" i="13"/>
  <c r="B1778" i="13"/>
  <c r="B1779" i="13"/>
  <c r="B1780" i="13"/>
  <c r="B1781" i="13"/>
  <c r="B1782" i="13"/>
  <c r="B1783" i="13"/>
  <c r="B1784" i="13"/>
  <c r="B1785" i="13"/>
  <c r="B1786" i="13"/>
  <c r="B1787" i="13"/>
  <c r="B1788" i="13"/>
  <c r="B1789" i="13"/>
  <c r="B1790" i="13"/>
  <c r="B1791" i="13"/>
  <c r="B1792" i="13"/>
  <c r="B1793" i="13"/>
  <c r="B1794" i="13"/>
  <c r="B1795" i="13"/>
  <c r="B1796" i="13"/>
  <c r="B1797" i="13"/>
  <c r="B1798" i="13"/>
  <c r="B1799" i="13"/>
  <c r="B1800" i="13"/>
  <c r="B1801" i="13"/>
  <c r="B1802" i="13"/>
  <c r="B1803" i="13"/>
  <c r="B1804" i="13"/>
  <c r="B1805" i="13"/>
  <c r="B1806" i="13"/>
  <c r="B1807" i="13"/>
  <c r="B1808" i="13"/>
  <c r="B1809" i="13"/>
  <c r="B1810" i="13"/>
  <c r="B1811" i="13"/>
  <c r="B1812" i="13"/>
  <c r="B1813" i="13"/>
  <c r="B1814" i="13"/>
  <c r="B1815" i="13"/>
  <c r="B1816" i="13"/>
  <c r="B1817" i="13"/>
  <c r="B1818" i="13"/>
  <c r="B1819" i="13"/>
  <c r="B1820" i="13"/>
  <c r="B1821" i="13"/>
  <c r="B1822" i="13"/>
  <c r="B1823" i="13"/>
  <c r="B1824" i="13"/>
  <c r="B1825" i="13"/>
  <c r="B1826" i="13"/>
  <c r="B1827" i="13"/>
  <c r="B1828" i="13"/>
  <c r="B1829" i="13"/>
  <c r="B1830" i="13"/>
  <c r="B1831" i="13"/>
  <c r="B1832" i="13"/>
  <c r="B1833" i="13"/>
  <c r="B1834" i="13"/>
  <c r="B1835" i="13"/>
  <c r="B1836" i="13"/>
  <c r="B1837" i="13"/>
  <c r="B1838" i="13"/>
  <c r="B1839" i="13"/>
  <c r="B1840" i="13"/>
  <c r="B1841" i="13"/>
  <c r="B1842" i="13"/>
  <c r="B1843" i="13"/>
  <c r="B1844" i="13"/>
  <c r="B1845" i="13"/>
  <c r="B1846" i="13"/>
  <c r="B1847" i="13"/>
  <c r="B1848" i="13"/>
  <c r="B1849" i="13"/>
  <c r="B1850" i="13"/>
  <c r="B1851" i="13"/>
  <c r="B1852" i="13"/>
  <c r="B1853" i="13"/>
  <c r="B1854" i="13"/>
  <c r="B1855" i="13"/>
  <c r="B1856" i="13"/>
  <c r="B1857" i="13"/>
  <c r="B1858" i="13"/>
  <c r="B1859" i="13"/>
  <c r="B1860" i="13"/>
  <c r="B1861" i="13"/>
  <c r="B1862" i="13"/>
  <c r="B1863" i="13"/>
  <c r="B1864" i="13"/>
  <c r="B1865" i="13"/>
  <c r="B1866" i="13"/>
  <c r="B1867" i="13"/>
  <c r="B1868" i="13"/>
  <c r="B1869" i="13"/>
  <c r="B1870" i="13"/>
  <c r="B1871" i="13"/>
  <c r="B1872" i="13"/>
  <c r="B1873" i="13"/>
  <c r="B1874" i="13"/>
  <c r="B1875" i="13"/>
  <c r="B1876" i="13"/>
  <c r="B1877" i="13"/>
  <c r="B1878" i="13"/>
  <c r="B1879" i="13"/>
  <c r="B1880" i="13"/>
  <c r="B1881" i="13"/>
  <c r="B1882" i="13"/>
  <c r="B1883" i="13"/>
  <c r="B1884" i="13"/>
  <c r="B1885" i="13"/>
  <c r="B1886" i="13"/>
  <c r="B1887" i="13"/>
  <c r="B1888" i="13"/>
  <c r="B1889" i="13"/>
  <c r="B1890" i="13"/>
  <c r="B1891" i="13"/>
  <c r="B1892" i="13"/>
  <c r="B1893" i="13"/>
  <c r="B1894" i="13"/>
  <c r="B1895" i="13"/>
  <c r="B1896" i="13"/>
  <c r="B1897" i="13"/>
  <c r="B1898" i="13"/>
  <c r="B1899" i="13"/>
  <c r="B1900" i="13"/>
  <c r="B1901" i="13"/>
  <c r="B1902" i="13"/>
  <c r="B1903" i="13"/>
  <c r="B1904" i="13"/>
  <c r="B1905" i="13"/>
  <c r="B1906" i="13"/>
  <c r="B1907" i="13"/>
  <c r="B1908" i="13"/>
  <c r="B1909" i="13"/>
  <c r="B1910" i="13"/>
  <c r="B1911" i="13"/>
  <c r="B1912" i="13"/>
  <c r="B1913" i="13"/>
  <c r="B1914" i="13"/>
  <c r="B1915" i="13"/>
  <c r="B1916" i="13"/>
  <c r="B1917" i="13"/>
  <c r="B1918" i="13"/>
  <c r="B1919" i="13"/>
  <c r="B1920" i="13"/>
  <c r="B1921" i="13"/>
  <c r="B1922" i="13"/>
  <c r="B1923" i="13"/>
  <c r="B1924" i="13"/>
  <c r="B1925" i="13"/>
  <c r="B1926" i="13"/>
  <c r="B1927" i="13"/>
  <c r="B1928" i="13"/>
  <c r="B1929" i="13"/>
  <c r="B1930" i="13"/>
  <c r="B1931" i="13"/>
  <c r="B1932" i="13"/>
  <c r="B1933" i="13"/>
  <c r="B1934" i="13"/>
  <c r="B1935" i="13"/>
  <c r="B1936" i="13"/>
  <c r="B1937" i="13"/>
  <c r="B1938" i="13"/>
  <c r="B1939" i="13"/>
  <c r="B1940" i="13"/>
  <c r="B1941" i="13"/>
  <c r="B1942" i="13"/>
  <c r="B1943" i="13"/>
  <c r="B1944" i="13"/>
  <c r="B1945" i="13"/>
  <c r="B1946" i="13"/>
  <c r="B1947" i="13"/>
  <c r="B1948" i="13"/>
  <c r="B1949" i="13"/>
  <c r="B1950" i="13"/>
  <c r="B1951" i="13"/>
  <c r="B1952" i="13"/>
  <c r="B1953" i="13"/>
  <c r="B1954" i="13"/>
  <c r="B1955" i="13"/>
  <c r="B1956" i="13"/>
  <c r="B1957" i="13"/>
  <c r="B1958" i="13"/>
  <c r="B1959" i="13"/>
  <c r="B1960" i="13"/>
  <c r="B1961" i="13"/>
  <c r="B1962" i="13"/>
  <c r="B1963" i="13"/>
  <c r="B1964" i="13"/>
  <c r="B1965" i="13"/>
  <c r="B1966" i="13"/>
  <c r="B1967" i="13"/>
  <c r="B1968" i="13"/>
  <c r="B1969" i="13"/>
  <c r="B1970" i="13"/>
  <c r="B1971" i="13"/>
  <c r="B1972" i="13"/>
  <c r="B1973" i="13"/>
  <c r="B1974" i="13"/>
  <c r="B1975" i="13"/>
  <c r="B1976" i="13"/>
  <c r="B1977" i="13"/>
  <c r="B1978" i="13"/>
  <c r="B1979" i="13"/>
  <c r="B1980" i="13"/>
  <c r="B1981" i="13"/>
  <c r="B1982" i="13"/>
  <c r="B1983" i="13"/>
  <c r="B1984" i="13"/>
  <c r="B1985" i="13"/>
  <c r="B1986" i="13"/>
  <c r="B1987" i="13"/>
  <c r="B1988" i="13"/>
  <c r="B1989" i="13"/>
  <c r="B1990" i="13"/>
  <c r="B1991" i="13"/>
  <c r="B1992" i="13"/>
  <c r="B1993" i="13"/>
  <c r="B1994" i="13"/>
  <c r="B1995" i="13"/>
  <c r="B1996" i="13"/>
  <c r="B1997" i="13"/>
  <c r="B1998" i="13"/>
  <c r="B1999" i="13"/>
  <c r="B2000" i="13"/>
  <c r="B2001" i="13"/>
  <c r="B2002" i="13"/>
  <c r="B2003" i="13"/>
  <c r="B2004" i="13"/>
  <c r="B2005" i="13"/>
  <c r="B2006" i="13"/>
  <c r="B2007" i="13"/>
  <c r="B2008" i="13"/>
  <c r="B2009" i="13"/>
  <c r="B2010" i="13"/>
  <c r="B2011" i="13"/>
  <c r="B2012" i="13"/>
  <c r="B2013" i="13"/>
  <c r="B2014" i="13"/>
  <c r="B2015" i="13"/>
  <c r="B2016" i="13"/>
  <c r="B2017" i="13"/>
  <c r="B2018" i="13"/>
  <c r="B2019" i="13"/>
  <c r="B2020" i="13"/>
  <c r="B2021" i="13"/>
  <c r="B2022" i="13"/>
  <c r="B2023" i="13"/>
  <c r="B2024" i="13"/>
  <c r="B2025" i="13"/>
  <c r="B2026" i="13"/>
  <c r="B2027" i="13"/>
  <c r="B2028" i="13"/>
  <c r="B2029" i="13"/>
  <c r="B2030" i="13"/>
  <c r="B2031" i="13"/>
  <c r="B2032" i="13"/>
  <c r="B2033" i="13"/>
  <c r="B2034" i="13"/>
  <c r="B2035" i="13"/>
  <c r="B2036" i="13"/>
  <c r="B2037" i="13"/>
  <c r="B2038" i="13"/>
  <c r="B2039" i="13"/>
  <c r="B2040" i="13"/>
  <c r="B2041" i="13"/>
  <c r="B2042" i="13"/>
  <c r="B2043" i="13"/>
  <c r="B2044" i="13"/>
  <c r="B2045" i="13"/>
  <c r="B2046" i="13"/>
  <c r="B2047" i="13"/>
  <c r="B2048" i="13"/>
  <c r="B2049" i="13"/>
  <c r="B2050" i="13"/>
  <c r="B2051" i="13"/>
  <c r="B2052" i="13"/>
  <c r="B2053" i="13"/>
  <c r="B2054" i="13"/>
  <c r="B2055" i="13"/>
  <c r="B2056" i="13"/>
  <c r="B2057" i="13"/>
  <c r="B2058" i="13"/>
  <c r="B2059" i="13"/>
  <c r="B2060" i="13"/>
  <c r="B2061" i="13"/>
  <c r="B2062" i="13"/>
  <c r="B2063" i="13"/>
  <c r="B2064" i="13"/>
  <c r="B2065" i="13"/>
  <c r="B2066" i="13"/>
  <c r="B2067" i="13"/>
  <c r="B2068" i="13"/>
  <c r="B2069" i="13"/>
  <c r="B2070" i="13"/>
  <c r="B2071" i="13"/>
  <c r="B2072" i="13"/>
  <c r="B2073" i="13"/>
  <c r="B2074" i="13"/>
  <c r="B2075" i="13"/>
  <c r="B2076" i="13"/>
  <c r="B2077" i="13"/>
  <c r="B2078" i="13"/>
  <c r="B2079" i="13"/>
  <c r="B2080" i="13"/>
  <c r="B2081" i="13"/>
  <c r="B2082" i="13"/>
  <c r="B2083" i="13"/>
  <c r="B2084" i="13"/>
  <c r="B2085" i="13"/>
  <c r="B2086" i="13"/>
  <c r="B2087" i="13"/>
  <c r="B2088" i="13"/>
  <c r="B2089" i="13"/>
  <c r="B2090" i="13"/>
  <c r="B2091" i="13"/>
  <c r="B2092" i="13"/>
  <c r="B2093" i="13"/>
  <c r="B2094" i="13"/>
  <c r="B2095" i="13"/>
  <c r="B2096" i="13"/>
  <c r="B2097" i="13"/>
  <c r="B2098" i="13"/>
  <c r="B2099" i="13"/>
  <c r="B2100" i="13"/>
  <c r="B2101" i="13"/>
  <c r="B2102" i="13"/>
  <c r="B2103" i="13"/>
  <c r="B2104" i="13"/>
  <c r="B2105" i="13"/>
  <c r="B2106" i="13"/>
  <c r="B2107" i="13"/>
  <c r="B2108" i="13"/>
  <c r="B2109" i="13"/>
  <c r="B2110" i="13"/>
  <c r="B2111" i="13"/>
  <c r="B2112" i="13"/>
  <c r="B2113" i="13"/>
  <c r="B2114" i="13"/>
  <c r="B2115" i="13"/>
  <c r="B2116" i="13"/>
  <c r="B2117" i="13"/>
  <c r="B2118" i="13"/>
  <c r="B2119" i="13"/>
  <c r="B2120" i="13"/>
  <c r="B2121" i="13"/>
  <c r="B2122" i="13"/>
  <c r="B2123" i="13"/>
  <c r="B2124" i="13"/>
  <c r="B2125" i="13"/>
  <c r="B2126" i="13"/>
  <c r="B2127" i="13"/>
  <c r="B2128" i="13"/>
  <c r="B2129" i="13"/>
  <c r="B2130" i="13"/>
  <c r="B2131" i="13"/>
  <c r="B2132" i="13"/>
  <c r="B2133" i="13"/>
  <c r="B2134" i="13"/>
  <c r="B2135" i="13"/>
  <c r="B2136" i="13"/>
  <c r="B2137" i="13"/>
  <c r="B2138" i="13"/>
  <c r="B2139" i="13"/>
  <c r="B2140" i="13"/>
  <c r="B2141" i="13"/>
  <c r="B2142" i="13"/>
  <c r="B2143" i="13"/>
  <c r="B2144" i="13"/>
  <c r="B2145" i="13"/>
  <c r="B2146" i="13"/>
  <c r="B2147" i="13"/>
  <c r="B2148" i="13"/>
  <c r="B2149" i="13"/>
  <c r="B2150" i="13"/>
  <c r="B2151" i="13"/>
  <c r="B2152" i="13"/>
  <c r="B2153" i="13"/>
  <c r="B2154" i="13"/>
  <c r="B2155" i="13"/>
  <c r="B2156" i="13"/>
  <c r="B2157" i="13"/>
  <c r="B2158" i="13"/>
  <c r="B2159" i="13"/>
  <c r="B2160" i="13"/>
  <c r="B2161" i="13"/>
  <c r="B2162" i="13"/>
  <c r="B2163" i="13"/>
  <c r="B2164" i="13"/>
  <c r="B2165" i="13"/>
  <c r="B2166" i="13"/>
  <c r="B2167" i="13"/>
  <c r="B2168" i="13"/>
  <c r="B2169" i="13"/>
  <c r="B2170" i="13"/>
  <c r="B2171" i="13"/>
  <c r="B2172" i="13"/>
  <c r="B2173" i="13"/>
  <c r="B2174" i="13"/>
  <c r="B2175" i="13"/>
  <c r="B2176" i="13"/>
  <c r="B2177" i="13"/>
  <c r="B2178" i="13"/>
  <c r="B2179" i="13"/>
  <c r="B2180" i="13"/>
  <c r="B2181" i="13"/>
  <c r="B2182" i="13"/>
  <c r="B2183" i="13"/>
  <c r="B2184" i="13"/>
  <c r="B2185" i="13"/>
  <c r="B2186" i="13"/>
  <c r="B2187" i="13"/>
  <c r="B2188" i="13"/>
  <c r="B2189" i="13"/>
  <c r="B2190" i="13"/>
  <c r="B2191" i="13"/>
  <c r="B2192" i="13"/>
  <c r="B2193" i="13"/>
  <c r="B2194" i="13"/>
  <c r="B2195" i="13"/>
  <c r="B2196" i="13"/>
  <c r="B2197" i="13"/>
  <c r="B2198" i="13"/>
  <c r="B2199" i="13"/>
  <c r="B2200" i="13"/>
  <c r="B2201" i="13"/>
  <c r="B2202" i="13"/>
  <c r="B2203" i="13"/>
  <c r="B2204" i="13"/>
  <c r="B2205" i="13"/>
  <c r="B2206" i="13"/>
  <c r="B2207" i="13"/>
  <c r="B2208" i="13"/>
  <c r="B2209" i="13"/>
  <c r="B2210" i="13"/>
  <c r="B2211" i="13"/>
  <c r="B2212" i="13"/>
  <c r="B2213" i="13"/>
  <c r="B2214" i="13"/>
  <c r="B2215" i="13"/>
  <c r="B2216" i="13"/>
  <c r="B2217" i="13"/>
  <c r="B2218" i="13"/>
  <c r="B2219" i="13"/>
  <c r="B2220" i="13"/>
  <c r="B2221" i="13"/>
  <c r="B2222" i="13"/>
  <c r="B2223" i="13"/>
  <c r="B2224" i="13"/>
  <c r="B2225" i="13"/>
  <c r="B2226" i="13"/>
  <c r="B2227" i="13"/>
  <c r="B2228" i="13"/>
  <c r="B2229" i="13"/>
  <c r="B2230" i="13"/>
  <c r="B2231" i="13"/>
  <c r="B2232" i="13"/>
  <c r="B2233" i="13"/>
  <c r="B2234" i="13"/>
  <c r="B2235" i="13"/>
  <c r="B2236" i="13"/>
  <c r="B2237" i="13"/>
  <c r="B2238" i="13"/>
  <c r="B2239" i="13"/>
  <c r="B2240" i="13"/>
  <c r="B2241" i="13"/>
  <c r="B2242" i="13"/>
  <c r="B2243" i="13"/>
  <c r="B2244" i="13"/>
  <c r="B2245" i="13"/>
  <c r="B2246" i="13"/>
  <c r="B2247" i="13"/>
  <c r="B2248" i="13"/>
  <c r="B2249" i="13"/>
  <c r="B2250" i="13"/>
  <c r="B2251" i="13"/>
  <c r="B2252" i="13"/>
  <c r="B2253" i="13"/>
  <c r="B2254" i="13"/>
  <c r="B2255" i="13"/>
  <c r="B2256" i="13"/>
  <c r="B2257" i="13"/>
  <c r="B2258" i="13"/>
  <c r="B2259" i="13"/>
  <c r="B2260" i="13"/>
  <c r="B2261" i="13"/>
  <c r="B2262" i="13"/>
  <c r="B2263" i="13"/>
  <c r="B2264" i="13"/>
  <c r="B2265" i="13"/>
  <c r="B2266" i="13"/>
  <c r="B2267" i="13"/>
  <c r="B2268" i="13"/>
  <c r="B2269" i="13"/>
  <c r="B2270" i="13"/>
  <c r="B2271" i="13"/>
  <c r="B2272" i="13"/>
  <c r="B2273" i="13"/>
  <c r="B2274" i="13"/>
  <c r="B2275" i="13"/>
  <c r="B2276" i="13"/>
  <c r="B2277" i="13"/>
  <c r="B2278" i="13"/>
  <c r="B2279" i="13"/>
  <c r="B2280" i="13"/>
  <c r="B2281" i="13"/>
  <c r="B2282" i="13"/>
  <c r="B2283" i="13"/>
  <c r="B2284" i="13"/>
  <c r="B2285" i="13"/>
  <c r="B2286" i="13"/>
  <c r="B2287" i="13"/>
  <c r="B2288" i="13"/>
  <c r="B2289" i="13"/>
  <c r="B2290" i="13"/>
  <c r="B2291" i="13"/>
  <c r="B2292" i="13"/>
  <c r="B2293" i="13"/>
  <c r="B2294" i="13"/>
  <c r="B2295" i="13"/>
  <c r="B2296" i="13"/>
  <c r="B2297" i="13"/>
  <c r="B2298" i="13"/>
  <c r="B2299" i="13"/>
  <c r="B2300" i="13"/>
  <c r="B2301" i="13"/>
  <c r="B2302" i="13"/>
  <c r="B2303" i="13"/>
  <c r="B2304" i="13"/>
  <c r="B2305" i="13"/>
  <c r="B2306" i="13"/>
  <c r="B2307" i="13"/>
  <c r="B2308" i="13"/>
  <c r="B2309" i="13"/>
  <c r="B2310" i="13"/>
  <c r="B2311" i="13"/>
  <c r="B2312" i="13"/>
  <c r="B2313" i="13"/>
  <c r="B2314" i="13"/>
  <c r="B2315" i="13"/>
  <c r="B2316" i="13"/>
  <c r="B2317" i="13"/>
  <c r="B2318" i="13"/>
  <c r="B2319" i="13"/>
  <c r="B2320" i="13"/>
  <c r="B2321" i="13"/>
  <c r="B2322" i="13"/>
  <c r="B2323" i="13"/>
  <c r="B2324" i="13"/>
  <c r="B2325" i="13"/>
  <c r="B2326" i="13"/>
  <c r="B2327" i="13"/>
  <c r="B2328" i="13"/>
  <c r="B2329" i="13"/>
  <c r="B2330" i="13"/>
  <c r="B2331" i="13"/>
  <c r="B2332" i="13"/>
  <c r="B2333" i="13"/>
  <c r="B2334" i="13"/>
  <c r="B2335" i="13"/>
  <c r="B2336" i="13"/>
  <c r="B2337" i="13"/>
  <c r="B2338" i="13"/>
  <c r="B2339" i="13"/>
  <c r="B2340" i="13"/>
  <c r="B2341" i="13"/>
  <c r="B2342" i="13"/>
  <c r="B2343" i="13"/>
  <c r="B2344" i="13"/>
  <c r="B2345" i="13"/>
  <c r="B2346" i="13"/>
  <c r="B2347" i="13"/>
  <c r="B2348" i="13"/>
  <c r="B2349" i="13"/>
  <c r="B2350" i="13"/>
  <c r="B2351" i="13"/>
  <c r="B2352" i="13"/>
  <c r="B2353" i="13"/>
  <c r="B2354" i="13"/>
  <c r="B2355" i="13"/>
  <c r="B2356" i="13"/>
  <c r="B2357" i="13"/>
  <c r="B2358" i="13"/>
  <c r="B2359" i="13"/>
  <c r="B2360" i="13"/>
  <c r="B2361" i="13"/>
  <c r="B2362" i="13"/>
  <c r="B2363" i="13"/>
  <c r="B2364" i="13"/>
  <c r="B2365" i="13"/>
  <c r="B2366" i="13"/>
  <c r="B2367" i="13"/>
  <c r="B2368" i="13"/>
  <c r="B2369" i="13"/>
  <c r="B2370" i="13"/>
  <c r="B2371" i="13"/>
  <c r="B2372" i="13"/>
  <c r="B2373" i="13"/>
  <c r="B2374" i="13"/>
  <c r="B2375" i="13"/>
  <c r="B2376" i="13"/>
  <c r="B2377" i="13"/>
  <c r="B2378" i="13"/>
  <c r="B2379" i="13"/>
  <c r="B2380" i="13"/>
  <c r="B2381" i="13"/>
  <c r="B2382" i="13"/>
  <c r="B2383" i="13"/>
  <c r="B2384" i="13"/>
  <c r="B2385" i="13"/>
  <c r="B2386" i="13"/>
  <c r="B2387" i="13"/>
  <c r="B2388" i="13"/>
  <c r="B2389" i="13"/>
  <c r="B2390" i="13"/>
  <c r="B2391" i="13"/>
  <c r="B2392" i="13"/>
  <c r="B2393" i="13"/>
  <c r="B2394" i="13"/>
  <c r="B2395" i="13"/>
  <c r="B2396" i="13"/>
  <c r="B2397" i="13"/>
  <c r="B2398" i="13"/>
  <c r="B2399" i="13"/>
  <c r="B2400" i="13"/>
  <c r="B2401" i="13"/>
  <c r="B2402" i="13"/>
  <c r="B2403" i="13"/>
  <c r="B2404" i="13"/>
  <c r="B2405" i="13"/>
  <c r="B2406" i="13"/>
  <c r="B2407" i="13"/>
  <c r="B2408" i="13"/>
  <c r="B2409" i="13"/>
  <c r="B2410" i="13"/>
  <c r="B2411" i="13"/>
  <c r="B2412" i="13"/>
  <c r="B2413" i="13"/>
  <c r="B2414" i="13"/>
  <c r="B2415" i="13"/>
  <c r="B2416" i="13"/>
  <c r="B2417" i="13"/>
  <c r="B2418" i="13"/>
  <c r="B2419" i="13"/>
  <c r="B2420" i="13"/>
  <c r="B2421" i="13"/>
  <c r="B2422" i="13"/>
  <c r="B2423" i="13"/>
  <c r="B2424" i="13"/>
  <c r="B2425" i="13"/>
  <c r="B2426" i="13"/>
  <c r="B2427" i="13"/>
  <c r="B2428" i="13"/>
  <c r="B2429" i="13"/>
  <c r="B2430" i="13"/>
  <c r="B2431" i="13"/>
  <c r="B2432" i="13"/>
  <c r="B2433" i="13"/>
  <c r="B2434" i="13"/>
  <c r="B2435" i="13"/>
  <c r="B2436" i="13"/>
  <c r="B2437" i="13"/>
  <c r="B2438" i="13"/>
  <c r="B2439" i="13"/>
  <c r="B2440" i="13"/>
  <c r="B2441" i="13"/>
  <c r="B2442" i="13"/>
  <c r="B2443" i="13"/>
  <c r="B2444" i="13"/>
  <c r="B2445" i="13"/>
  <c r="B2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C257" i="13"/>
  <c r="C258" i="13"/>
  <c r="C259" i="13"/>
  <c r="C260" i="13"/>
  <c r="C261" i="13"/>
  <c r="C262" i="13"/>
  <c r="C263" i="13"/>
  <c r="C264" i="13"/>
  <c r="C265" i="13"/>
  <c r="C266" i="13"/>
  <c r="C267" i="13"/>
  <c r="C268" i="13"/>
  <c r="C269" i="13"/>
  <c r="C270" i="13"/>
  <c r="C271" i="13"/>
  <c r="C272" i="13"/>
  <c r="C273" i="13"/>
  <c r="C274" i="13"/>
  <c r="C275" i="13"/>
  <c r="C276" i="13"/>
  <c r="C277" i="13"/>
  <c r="C278" i="13"/>
  <c r="C279" i="13"/>
  <c r="C280" i="13"/>
  <c r="C281" i="13"/>
  <c r="C282" i="13"/>
  <c r="C283" i="13"/>
  <c r="C284" i="13"/>
  <c r="C285" i="13"/>
  <c r="C286" i="13"/>
  <c r="C287" i="13"/>
  <c r="C288" i="13"/>
  <c r="C289" i="13"/>
  <c r="C290" i="13"/>
  <c r="C291" i="13"/>
  <c r="C292" i="13"/>
  <c r="C293" i="13"/>
  <c r="C294" i="13"/>
  <c r="C295" i="13"/>
  <c r="C296" i="13"/>
  <c r="C297" i="13"/>
  <c r="C298" i="13"/>
  <c r="C299" i="13"/>
  <c r="C300" i="13"/>
  <c r="C301" i="13"/>
  <c r="C302" i="13"/>
  <c r="C303" i="13"/>
  <c r="C304" i="13"/>
  <c r="C305" i="13"/>
  <c r="C306" i="13"/>
  <c r="C307" i="13"/>
  <c r="C308" i="13"/>
  <c r="C309" i="13"/>
  <c r="C310" i="13"/>
  <c r="C311" i="13"/>
  <c r="C312" i="13"/>
  <c r="C313" i="13"/>
  <c r="C314" i="13"/>
  <c r="C315" i="13"/>
  <c r="C316" i="13"/>
  <c r="C317" i="13"/>
  <c r="C318" i="13"/>
  <c r="C319" i="13"/>
  <c r="C320" i="13"/>
  <c r="C321" i="13"/>
  <c r="C322" i="13"/>
  <c r="C323" i="13"/>
  <c r="C324" i="13"/>
  <c r="C325" i="13"/>
  <c r="C326" i="13"/>
  <c r="C327" i="13"/>
  <c r="C328" i="13"/>
  <c r="C329" i="13"/>
  <c r="C330" i="13"/>
  <c r="C331" i="13"/>
  <c r="C332" i="13"/>
  <c r="C333" i="13"/>
  <c r="C334" i="13"/>
  <c r="C335" i="13"/>
  <c r="C336" i="13"/>
  <c r="C337" i="13"/>
  <c r="C338" i="13"/>
  <c r="C339" i="13"/>
  <c r="C340" i="13"/>
  <c r="C341" i="13"/>
  <c r="C342" i="13"/>
  <c r="C343" i="13"/>
  <c r="C344" i="13"/>
  <c r="C345" i="13"/>
  <c r="C346" i="13"/>
  <c r="C347" i="13"/>
  <c r="C348" i="13"/>
  <c r="C349" i="13"/>
  <c r="C350" i="13"/>
  <c r="C351" i="13"/>
  <c r="C352" i="13"/>
  <c r="C353" i="13"/>
  <c r="C354" i="13"/>
  <c r="C355" i="13"/>
  <c r="C356" i="13"/>
  <c r="C357" i="13"/>
  <c r="C358" i="13"/>
  <c r="C359" i="13"/>
  <c r="C360" i="13"/>
  <c r="C361" i="13"/>
  <c r="C362" i="13"/>
  <c r="C363" i="13"/>
  <c r="C364" i="13"/>
  <c r="C365" i="13"/>
  <c r="C366" i="13"/>
  <c r="C367" i="13"/>
  <c r="C368" i="13"/>
  <c r="C369" i="13"/>
  <c r="C370" i="13"/>
  <c r="C371" i="13"/>
  <c r="C372" i="13"/>
  <c r="C373" i="13"/>
  <c r="C374" i="13"/>
  <c r="C375" i="13"/>
  <c r="C376" i="13"/>
  <c r="C377" i="13"/>
  <c r="C378" i="13"/>
  <c r="C379" i="13"/>
  <c r="C380" i="13"/>
  <c r="C381" i="13"/>
  <c r="C382" i="13"/>
  <c r="C383" i="13"/>
  <c r="C384" i="13"/>
  <c r="C385" i="13"/>
  <c r="C386" i="13"/>
  <c r="C387" i="13"/>
  <c r="C388" i="13"/>
  <c r="C389" i="13"/>
  <c r="C390" i="13"/>
  <c r="C391" i="13"/>
  <c r="C392" i="13"/>
  <c r="C393" i="13"/>
  <c r="C394" i="13"/>
  <c r="C395" i="13"/>
  <c r="C396" i="13"/>
  <c r="C397" i="13"/>
  <c r="C398" i="13"/>
  <c r="C399" i="13"/>
  <c r="C400" i="13"/>
  <c r="C401" i="13"/>
  <c r="C402" i="13"/>
  <c r="C403" i="13"/>
  <c r="C404" i="13"/>
  <c r="C405" i="13"/>
  <c r="C406" i="13"/>
  <c r="C407" i="13"/>
  <c r="C408" i="13"/>
  <c r="C409" i="13"/>
  <c r="C410" i="13"/>
  <c r="C411" i="13"/>
  <c r="C412" i="13"/>
  <c r="C413" i="13"/>
  <c r="C414" i="13"/>
  <c r="C415" i="13"/>
  <c r="C416" i="13"/>
  <c r="C417" i="13"/>
  <c r="C418" i="13"/>
  <c r="C419" i="13"/>
  <c r="C420" i="13"/>
  <c r="C421" i="13"/>
  <c r="C422" i="13"/>
  <c r="C423" i="13"/>
  <c r="C424" i="13"/>
  <c r="C425" i="13"/>
  <c r="C426" i="13"/>
  <c r="C427" i="13"/>
  <c r="C428" i="13"/>
  <c r="C429" i="13"/>
  <c r="C430" i="13"/>
  <c r="C431" i="13"/>
  <c r="C432" i="13"/>
  <c r="C433" i="13"/>
  <c r="C434" i="13"/>
  <c r="C435" i="13"/>
  <c r="C436" i="13"/>
  <c r="C437" i="13"/>
  <c r="C438" i="13"/>
  <c r="C439" i="13"/>
  <c r="C440" i="13"/>
  <c r="C441" i="13"/>
  <c r="C442" i="13"/>
  <c r="C443" i="13"/>
  <c r="C444" i="13"/>
  <c r="C445" i="13"/>
  <c r="C446" i="13"/>
  <c r="C447" i="13"/>
  <c r="C448" i="13"/>
  <c r="C449" i="13"/>
  <c r="C450" i="13"/>
  <c r="C451" i="13"/>
  <c r="C452" i="13"/>
  <c r="C453" i="13"/>
  <c r="C454" i="13"/>
  <c r="C455" i="13"/>
  <c r="C456" i="13"/>
  <c r="C457" i="13"/>
  <c r="C458" i="13"/>
  <c r="C459" i="13"/>
  <c r="C460" i="13"/>
  <c r="C461" i="13"/>
  <c r="C462" i="13"/>
  <c r="C463" i="13"/>
  <c r="C464" i="13"/>
  <c r="C465" i="13"/>
  <c r="C466" i="13"/>
  <c r="C467" i="13"/>
  <c r="C468" i="13"/>
  <c r="C469" i="13"/>
  <c r="C470" i="13"/>
  <c r="C471" i="13"/>
  <c r="C472" i="13"/>
  <c r="C473" i="13"/>
  <c r="C474" i="13"/>
  <c r="C475" i="13"/>
  <c r="C476" i="13"/>
  <c r="C477" i="13"/>
  <c r="C478" i="13"/>
  <c r="C479" i="13"/>
  <c r="C480" i="13"/>
  <c r="C481" i="13"/>
  <c r="C482" i="13"/>
  <c r="C483" i="13"/>
  <c r="C484" i="13"/>
  <c r="C485" i="13"/>
  <c r="C486" i="13"/>
  <c r="C487" i="13"/>
  <c r="C488" i="13"/>
  <c r="C489" i="13"/>
  <c r="C490" i="13"/>
  <c r="C491" i="13"/>
  <c r="C492" i="13"/>
  <c r="C493" i="13"/>
  <c r="C494" i="13"/>
  <c r="C495" i="13"/>
  <c r="C496" i="13"/>
  <c r="C497" i="13"/>
  <c r="C498" i="13"/>
  <c r="C499" i="13"/>
  <c r="C500" i="13"/>
  <c r="C501" i="13"/>
  <c r="C502" i="13"/>
  <c r="C503" i="13"/>
  <c r="C504" i="13"/>
  <c r="C505" i="13"/>
  <c r="C506" i="13"/>
  <c r="C507" i="13"/>
  <c r="C508" i="13"/>
  <c r="C509" i="13"/>
  <c r="C510" i="13"/>
  <c r="C511" i="13"/>
  <c r="C512" i="13"/>
  <c r="C513" i="13"/>
  <c r="C514" i="13"/>
  <c r="C515" i="13"/>
  <c r="C516" i="13"/>
  <c r="C517" i="13"/>
  <c r="C518" i="13"/>
  <c r="C519" i="13"/>
  <c r="C520" i="13"/>
  <c r="C521" i="13"/>
  <c r="C522" i="13"/>
  <c r="C523" i="13"/>
  <c r="C524" i="13"/>
  <c r="C525" i="13"/>
  <c r="C526" i="13"/>
  <c r="C527" i="13"/>
  <c r="C528" i="13"/>
  <c r="C529" i="13"/>
  <c r="C530" i="13"/>
  <c r="C531" i="13"/>
  <c r="C532" i="13"/>
  <c r="C533" i="13"/>
  <c r="C534" i="13"/>
  <c r="C535" i="13"/>
  <c r="C536" i="13"/>
  <c r="C537" i="13"/>
  <c r="C538" i="13"/>
  <c r="C539" i="13"/>
  <c r="C540" i="13"/>
  <c r="C541" i="13"/>
  <c r="C542" i="13"/>
  <c r="C543" i="13"/>
  <c r="C544" i="13"/>
  <c r="C545" i="13"/>
  <c r="C546" i="13"/>
  <c r="C547" i="13"/>
  <c r="C548" i="13"/>
  <c r="C549" i="13"/>
  <c r="C550" i="13"/>
  <c r="C551" i="13"/>
  <c r="C552" i="13"/>
  <c r="C553" i="13"/>
  <c r="C554" i="13"/>
  <c r="C555" i="13"/>
  <c r="C556" i="13"/>
  <c r="C557" i="13"/>
  <c r="C558" i="13"/>
  <c r="C559" i="13"/>
  <c r="C560" i="13"/>
  <c r="C561" i="13"/>
  <c r="C562" i="13"/>
  <c r="C563" i="13"/>
  <c r="C564" i="13"/>
  <c r="C565" i="13"/>
  <c r="C566" i="13"/>
  <c r="C567" i="13"/>
  <c r="C568" i="13"/>
  <c r="C569" i="13"/>
  <c r="C570" i="13"/>
  <c r="C571" i="13"/>
  <c r="C572" i="13"/>
  <c r="C573" i="13"/>
  <c r="C574" i="13"/>
  <c r="C575" i="13"/>
  <c r="C576" i="13"/>
  <c r="C577" i="13"/>
  <c r="C578" i="13"/>
  <c r="C579" i="13"/>
  <c r="C580" i="13"/>
  <c r="C581" i="13"/>
  <c r="C582" i="13"/>
  <c r="C583" i="13"/>
  <c r="C584" i="13"/>
  <c r="C585" i="13"/>
  <c r="C586" i="13"/>
  <c r="C587" i="13"/>
  <c r="C588" i="13"/>
  <c r="C589" i="13"/>
  <c r="C590" i="13"/>
  <c r="C591" i="13"/>
  <c r="C592" i="13"/>
  <c r="C593" i="13"/>
  <c r="C594" i="13"/>
  <c r="C595" i="13"/>
  <c r="C596" i="13"/>
  <c r="C597" i="13"/>
  <c r="C598" i="13"/>
  <c r="C599" i="13"/>
  <c r="C600" i="13"/>
  <c r="C601" i="13"/>
  <c r="C602" i="13"/>
  <c r="C603" i="13"/>
  <c r="C604" i="13"/>
  <c r="C605" i="13"/>
  <c r="C606" i="13"/>
  <c r="C607" i="13"/>
  <c r="C608" i="13"/>
  <c r="C609" i="13"/>
  <c r="C610" i="13"/>
  <c r="C611" i="13"/>
  <c r="C612" i="13"/>
  <c r="C613" i="13"/>
  <c r="C614" i="13"/>
  <c r="C615" i="13"/>
  <c r="C616" i="13"/>
  <c r="C617" i="13"/>
  <c r="C618" i="13"/>
  <c r="C619" i="13"/>
  <c r="C620" i="13"/>
  <c r="C621" i="13"/>
  <c r="C622" i="13"/>
  <c r="C623" i="13"/>
  <c r="C624" i="13"/>
  <c r="C625" i="13"/>
  <c r="C626" i="13"/>
  <c r="C627" i="13"/>
  <c r="C628" i="13"/>
  <c r="C629" i="13"/>
  <c r="C630" i="13"/>
  <c r="C631" i="13"/>
  <c r="C632" i="13"/>
  <c r="C633" i="13"/>
  <c r="C634" i="13"/>
  <c r="C635" i="13"/>
  <c r="C636" i="13"/>
  <c r="C637" i="13"/>
  <c r="C638" i="13"/>
  <c r="C639" i="13"/>
  <c r="C640" i="13"/>
  <c r="C641" i="13"/>
  <c r="C642" i="13"/>
  <c r="C643" i="13"/>
  <c r="C644" i="13"/>
  <c r="C645" i="13"/>
  <c r="C646" i="13"/>
  <c r="C647" i="13"/>
  <c r="C648" i="13"/>
  <c r="C649" i="13"/>
  <c r="C650" i="13"/>
  <c r="C651" i="13"/>
  <c r="C652" i="13"/>
  <c r="C653" i="13"/>
  <c r="C654" i="13"/>
  <c r="C655" i="13"/>
  <c r="C656" i="13"/>
  <c r="C657" i="13"/>
  <c r="C658" i="13"/>
  <c r="C659" i="13"/>
  <c r="C660" i="13"/>
  <c r="C661" i="13"/>
  <c r="C662" i="13"/>
  <c r="C663" i="13"/>
  <c r="C664" i="13"/>
  <c r="C665" i="13"/>
  <c r="C666" i="13"/>
  <c r="C667" i="13"/>
  <c r="C668" i="13"/>
  <c r="C669" i="13"/>
  <c r="C670" i="13"/>
  <c r="C671" i="13"/>
  <c r="C672" i="13"/>
  <c r="C673" i="13"/>
  <c r="C674" i="13"/>
  <c r="C675" i="13"/>
  <c r="C676" i="13"/>
  <c r="C677" i="13"/>
  <c r="C678" i="13"/>
  <c r="C679" i="13"/>
  <c r="C680" i="13"/>
  <c r="C681" i="13"/>
  <c r="C682" i="13"/>
  <c r="C683" i="13"/>
  <c r="C684" i="13"/>
  <c r="C685" i="13"/>
  <c r="C686" i="13"/>
  <c r="C687" i="13"/>
  <c r="C688" i="13"/>
  <c r="C689" i="13"/>
  <c r="C690" i="13"/>
  <c r="C691" i="13"/>
  <c r="C692" i="13"/>
  <c r="C693" i="13"/>
  <c r="C694" i="13"/>
  <c r="C695" i="13"/>
  <c r="C696" i="13"/>
  <c r="C697" i="13"/>
  <c r="C698" i="13"/>
  <c r="C699" i="13"/>
  <c r="C700" i="13"/>
  <c r="C701" i="13"/>
  <c r="C702" i="13"/>
  <c r="C703" i="13"/>
  <c r="C704" i="13"/>
  <c r="C705" i="13"/>
  <c r="C706" i="13"/>
  <c r="C707" i="13"/>
  <c r="C708" i="13"/>
  <c r="C709" i="13"/>
  <c r="C710" i="13"/>
  <c r="C711" i="13"/>
  <c r="C712" i="13"/>
  <c r="C713" i="13"/>
  <c r="C714" i="13"/>
  <c r="C715" i="13"/>
  <c r="C716" i="13"/>
  <c r="C717" i="13"/>
  <c r="C718" i="13"/>
  <c r="C719" i="13"/>
  <c r="C720" i="13"/>
  <c r="C721" i="13"/>
  <c r="C722" i="13"/>
  <c r="C723" i="13"/>
  <c r="C724" i="13"/>
  <c r="C725" i="13"/>
  <c r="C726" i="13"/>
  <c r="C727" i="13"/>
  <c r="C728" i="13"/>
  <c r="C729" i="13"/>
  <c r="C730" i="13"/>
  <c r="C731" i="13"/>
  <c r="C732" i="13"/>
  <c r="C733" i="13"/>
  <c r="C734" i="13"/>
  <c r="C735" i="13"/>
  <c r="C736" i="13"/>
  <c r="C737" i="13"/>
  <c r="C738" i="13"/>
  <c r="C739" i="13"/>
  <c r="C740" i="13"/>
  <c r="C741" i="13"/>
  <c r="C742" i="13"/>
  <c r="C743" i="13"/>
  <c r="C744" i="13"/>
  <c r="C745" i="13"/>
  <c r="C746" i="13"/>
  <c r="C747" i="13"/>
  <c r="C748" i="13"/>
  <c r="C749" i="13"/>
  <c r="C750" i="13"/>
  <c r="C751" i="13"/>
  <c r="C752" i="13"/>
  <c r="C753" i="13"/>
  <c r="C754" i="13"/>
  <c r="C755" i="13"/>
  <c r="C756" i="13"/>
  <c r="C757" i="13"/>
  <c r="C758" i="13"/>
  <c r="C759" i="13"/>
  <c r="C760" i="13"/>
  <c r="C761" i="13"/>
  <c r="C762" i="13"/>
  <c r="C763" i="13"/>
  <c r="C764" i="13"/>
  <c r="C765" i="13"/>
  <c r="C766" i="13"/>
  <c r="C767" i="13"/>
  <c r="C768" i="13"/>
  <c r="C769" i="13"/>
  <c r="C770" i="13"/>
  <c r="C771" i="13"/>
  <c r="C772" i="13"/>
  <c r="C773" i="13"/>
  <c r="C774" i="13"/>
  <c r="C775" i="13"/>
  <c r="C776" i="13"/>
  <c r="C777" i="13"/>
  <c r="C778" i="13"/>
  <c r="C779" i="13"/>
  <c r="C780" i="13"/>
  <c r="C781" i="13"/>
  <c r="C782" i="13"/>
  <c r="C783" i="13"/>
  <c r="C784" i="13"/>
  <c r="C785" i="13"/>
  <c r="C786" i="13"/>
  <c r="C787" i="13"/>
  <c r="C788" i="13"/>
  <c r="C789" i="13"/>
  <c r="C790" i="13"/>
  <c r="C791" i="13"/>
  <c r="C792" i="13"/>
  <c r="C793" i="13"/>
  <c r="C794" i="13"/>
  <c r="C795" i="13"/>
  <c r="C796" i="13"/>
  <c r="C797" i="13"/>
  <c r="C798" i="13"/>
  <c r="C799" i="13"/>
  <c r="C800" i="13"/>
  <c r="C801" i="13"/>
  <c r="C802" i="13"/>
  <c r="C803" i="13"/>
  <c r="C804" i="13"/>
  <c r="C805" i="13"/>
  <c r="C806" i="13"/>
  <c r="C807" i="13"/>
  <c r="C808" i="13"/>
  <c r="C809" i="13"/>
  <c r="C810" i="13"/>
  <c r="C811" i="13"/>
  <c r="C812" i="13"/>
  <c r="C813" i="13"/>
  <c r="C814" i="13"/>
  <c r="C815" i="13"/>
  <c r="C816" i="13"/>
  <c r="C817" i="13"/>
  <c r="C818" i="13"/>
  <c r="C819" i="13"/>
  <c r="C820" i="13"/>
  <c r="C821" i="13"/>
  <c r="C822" i="13"/>
  <c r="C823" i="13"/>
  <c r="C824" i="13"/>
  <c r="C825" i="13"/>
  <c r="C826" i="13"/>
  <c r="C827" i="13"/>
  <c r="C828" i="13"/>
  <c r="C829" i="13"/>
  <c r="C830" i="13"/>
  <c r="C831" i="13"/>
  <c r="C832" i="13"/>
  <c r="C833" i="13"/>
  <c r="C834" i="13"/>
  <c r="C835" i="13"/>
  <c r="C836" i="13"/>
  <c r="C837" i="13"/>
  <c r="C838" i="13"/>
  <c r="C839" i="13"/>
  <c r="C840" i="13"/>
  <c r="C841" i="13"/>
  <c r="C842" i="13"/>
  <c r="C843" i="13"/>
  <c r="C844" i="13"/>
  <c r="C845" i="13"/>
  <c r="C846" i="13"/>
  <c r="C847" i="13"/>
  <c r="C848" i="13"/>
  <c r="C849" i="13"/>
  <c r="C850" i="13"/>
  <c r="C851" i="13"/>
  <c r="C852" i="13"/>
  <c r="C853" i="13"/>
  <c r="C854" i="13"/>
  <c r="C855" i="13"/>
  <c r="C856" i="13"/>
  <c r="C857" i="13"/>
  <c r="C858" i="13"/>
  <c r="C859" i="13"/>
  <c r="C860" i="13"/>
  <c r="C861" i="13"/>
  <c r="C862" i="13"/>
  <c r="C863" i="13"/>
  <c r="C864" i="13"/>
  <c r="C865" i="13"/>
  <c r="C866" i="13"/>
  <c r="C867" i="13"/>
  <c r="C868" i="13"/>
  <c r="C869" i="13"/>
  <c r="C870" i="13"/>
  <c r="C871" i="13"/>
  <c r="C872" i="13"/>
  <c r="C873" i="13"/>
  <c r="C874" i="13"/>
  <c r="C875" i="13"/>
  <c r="C876" i="13"/>
  <c r="C877" i="13"/>
  <c r="C878" i="13"/>
  <c r="C879" i="13"/>
  <c r="C880" i="13"/>
  <c r="C881" i="13"/>
  <c r="C882" i="13"/>
  <c r="C883" i="13"/>
  <c r="C884" i="13"/>
  <c r="C885" i="13"/>
  <c r="C886" i="13"/>
  <c r="C887" i="13"/>
  <c r="C888" i="13"/>
  <c r="C889" i="13"/>
  <c r="C890" i="13"/>
  <c r="C891" i="13"/>
  <c r="C892" i="13"/>
  <c r="C893" i="13"/>
  <c r="C894" i="13"/>
  <c r="C895" i="13"/>
  <c r="C896" i="13"/>
  <c r="C897" i="13"/>
  <c r="C898" i="13"/>
  <c r="C899" i="13"/>
  <c r="C900" i="13"/>
  <c r="C901" i="13"/>
  <c r="C902" i="13"/>
  <c r="C903" i="13"/>
  <c r="C904" i="13"/>
  <c r="C905" i="13"/>
  <c r="C906" i="13"/>
  <c r="C907" i="13"/>
  <c r="C908" i="13"/>
  <c r="C909" i="13"/>
  <c r="C910" i="13"/>
  <c r="C911" i="13"/>
  <c r="C912" i="13"/>
  <c r="C913" i="13"/>
  <c r="C914" i="13"/>
  <c r="C915" i="13"/>
  <c r="C916" i="13"/>
  <c r="C917" i="13"/>
  <c r="C918" i="13"/>
  <c r="C919" i="13"/>
  <c r="C920" i="13"/>
  <c r="C921" i="13"/>
  <c r="C922" i="13"/>
  <c r="C923" i="13"/>
  <c r="C924" i="13"/>
  <c r="C925" i="13"/>
  <c r="C926" i="13"/>
  <c r="C927" i="13"/>
  <c r="C928" i="13"/>
  <c r="C929" i="13"/>
  <c r="C930" i="13"/>
  <c r="C931" i="13"/>
  <c r="C932" i="13"/>
  <c r="C933" i="13"/>
  <c r="C934" i="13"/>
  <c r="C935" i="13"/>
  <c r="C936" i="13"/>
  <c r="C937" i="13"/>
  <c r="C938" i="13"/>
  <c r="C939" i="13"/>
  <c r="C940" i="13"/>
  <c r="C941" i="13"/>
  <c r="C942" i="13"/>
  <c r="C943" i="13"/>
  <c r="C944" i="13"/>
  <c r="C945" i="13"/>
  <c r="C946" i="13"/>
  <c r="C947" i="13"/>
  <c r="C948" i="13"/>
  <c r="C949" i="13"/>
  <c r="C950" i="13"/>
  <c r="C951" i="13"/>
  <c r="C952" i="13"/>
  <c r="C953" i="13"/>
  <c r="C954" i="13"/>
  <c r="C955" i="13"/>
  <c r="C956" i="13"/>
  <c r="C957" i="13"/>
  <c r="C958" i="13"/>
  <c r="C959" i="13"/>
  <c r="C960" i="13"/>
  <c r="C961" i="13"/>
  <c r="C962" i="13"/>
  <c r="C963" i="13"/>
  <c r="C964" i="13"/>
  <c r="C965" i="13"/>
  <c r="C966" i="13"/>
  <c r="C967" i="13"/>
  <c r="C968" i="13"/>
  <c r="C969" i="13"/>
  <c r="C970" i="13"/>
  <c r="C971" i="13"/>
  <c r="C972" i="13"/>
  <c r="C973" i="13"/>
  <c r="C974" i="13"/>
  <c r="C975" i="13"/>
  <c r="C976" i="13"/>
  <c r="C977" i="13"/>
  <c r="C978" i="13"/>
  <c r="C979" i="13"/>
  <c r="C980" i="13"/>
  <c r="C981" i="13"/>
  <c r="C982" i="13"/>
  <c r="C983" i="13"/>
  <c r="C984" i="13"/>
  <c r="C985" i="13"/>
  <c r="C986" i="13"/>
  <c r="C987" i="13"/>
  <c r="C988" i="13"/>
  <c r="C989" i="13"/>
  <c r="C990" i="13"/>
  <c r="C991" i="13"/>
  <c r="C992" i="13"/>
  <c r="C993" i="13"/>
  <c r="C994" i="13"/>
  <c r="C995" i="13"/>
  <c r="C996" i="13"/>
  <c r="C997" i="13"/>
  <c r="C998" i="13"/>
  <c r="C999" i="13"/>
  <c r="C1000" i="13"/>
  <c r="C1001" i="13"/>
  <c r="C1002" i="13"/>
  <c r="C1003" i="13"/>
  <c r="C1004" i="13"/>
  <c r="C1005" i="13"/>
  <c r="C1006" i="13"/>
  <c r="C1007" i="13"/>
  <c r="C1008" i="13"/>
  <c r="C1009" i="13"/>
  <c r="C1010" i="13"/>
  <c r="C1011" i="13"/>
  <c r="C1012" i="13"/>
  <c r="C1013" i="13"/>
  <c r="C1014" i="13"/>
  <c r="C1015" i="13"/>
  <c r="C1016" i="13"/>
  <c r="C1017" i="13"/>
  <c r="C1018" i="13"/>
  <c r="C1019" i="13"/>
  <c r="C1020" i="13"/>
  <c r="C1021" i="13"/>
  <c r="C1022" i="13"/>
  <c r="C1023" i="13"/>
  <c r="C1024" i="13"/>
  <c r="C1025" i="13"/>
  <c r="C1026" i="13"/>
  <c r="C1027" i="13"/>
  <c r="C1028" i="13"/>
  <c r="C1029" i="13"/>
  <c r="C1030" i="13"/>
  <c r="C1031" i="13"/>
  <c r="C1032" i="13"/>
  <c r="C1033" i="13"/>
  <c r="C1034" i="13"/>
  <c r="C1035" i="13"/>
  <c r="C1036" i="13"/>
  <c r="C1037" i="13"/>
  <c r="C1038" i="13"/>
  <c r="C1039" i="13"/>
  <c r="C1040" i="13"/>
  <c r="C1041" i="13"/>
  <c r="C1042" i="13"/>
  <c r="C1043" i="13"/>
  <c r="C1044" i="13"/>
  <c r="C1045" i="13"/>
  <c r="C1046" i="13"/>
  <c r="C1047" i="13"/>
  <c r="C1048" i="13"/>
  <c r="C1049" i="13"/>
  <c r="C1050" i="13"/>
  <c r="C1051" i="13"/>
  <c r="C1052" i="13"/>
  <c r="C1053" i="13"/>
  <c r="C1054" i="13"/>
  <c r="C1055" i="13"/>
  <c r="C1056" i="13"/>
  <c r="C1057" i="13"/>
  <c r="C1058" i="13"/>
  <c r="C1059" i="13"/>
  <c r="C1060" i="13"/>
  <c r="C1061" i="13"/>
  <c r="C1062" i="13"/>
  <c r="C1063" i="13"/>
  <c r="C1064" i="13"/>
  <c r="C1065" i="13"/>
  <c r="C1066" i="13"/>
  <c r="C1067" i="13"/>
  <c r="C1068" i="13"/>
  <c r="C1069" i="13"/>
  <c r="C1070" i="13"/>
  <c r="C1071" i="13"/>
  <c r="C1072" i="13"/>
  <c r="C1073" i="13"/>
  <c r="C1074" i="13"/>
  <c r="C1075" i="13"/>
  <c r="C1076" i="13"/>
  <c r="C1077" i="13"/>
  <c r="C1078" i="13"/>
  <c r="C1079" i="13"/>
  <c r="C1080" i="13"/>
  <c r="C1081" i="13"/>
  <c r="C1082" i="13"/>
  <c r="C1083" i="13"/>
  <c r="C1084" i="13"/>
  <c r="C1085" i="13"/>
  <c r="C1086" i="13"/>
  <c r="C1087" i="13"/>
  <c r="C1088" i="13"/>
  <c r="C1089" i="13"/>
  <c r="C1090" i="13"/>
  <c r="C1091" i="13"/>
  <c r="C1092" i="13"/>
  <c r="C1093" i="13"/>
  <c r="C1094" i="13"/>
  <c r="C1095" i="13"/>
  <c r="C1096" i="13"/>
  <c r="C1097" i="13"/>
  <c r="C1098" i="13"/>
  <c r="C1099" i="13"/>
  <c r="C1100" i="13"/>
  <c r="C1101" i="13"/>
  <c r="C1102" i="13"/>
  <c r="C1103" i="13"/>
  <c r="C1104" i="13"/>
  <c r="C1105" i="13"/>
  <c r="C1106" i="13"/>
  <c r="C1107" i="13"/>
  <c r="C1108" i="13"/>
  <c r="C1109" i="13"/>
  <c r="C1110" i="13"/>
  <c r="C1111" i="13"/>
  <c r="C1112" i="13"/>
  <c r="C1113" i="13"/>
  <c r="C1114" i="13"/>
  <c r="C1115" i="13"/>
  <c r="C1116" i="13"/>
  <c r="C1117" i="13"/>
  <c r="C1118" i="13"/>
  <c r="C1119" i="13"/>
  <c r="C1120" i="13"/>
  <c r="C1121" i="13"/>
  <c r="C1122" i="13"/>
  <c r="C1123" i="13"/>
  <c r="C1124" i="13"/>
  <c r="C1125" i="13"/>
  <c r="C1126" i="13"/>
  <c r="C1127" i="13"/>
  <c r="C1128" i="13"/>
  <c r="C1129" i="13"/>
  <c r="C1130" i="13"/>
  <c r="C1131" i="13"/>
  <c r="C1132" i="13"/>
  <c r="C1133" i="13"/>
  <c r="C1134" i="13"/>
  <c r="C1135" i="13"/>
  <c r="C1136" i="13"/>
  <c r="C1137" i="13"/>
  <c r="C1138" i="13"/>
  <c r="C1139" i="13"/>
  <c r="C1140" i="13"/>
  <c r="C1141" i="13"/>
  <c r="C1142" i="13"/>
  <c r="C1143" i="13"/>
  <c r="C1144" i="13"/>
  <c r="C1145" i="13"/>
  <c r="C1146" i="13"/>
  <c r="C1147" i="13"/>
  <c r="C1148" i="13"/>
  <c r="C1149" i="13"/>
  <c r="C1150" i="13"/>
  <c r="C1151" i="13"/>
  <c r="C1152" i="13"/>
  <c r="C1153" i="13"/>
  <c r="C1154" i="13"/>
  <c r="C1155" i="13"/>
  <c r="C1156" i="13"/>
  <c r="C1157" i="13"/>
  <c r="C1158" i="13"/>
  <c r="C1159" i="13"/>
  <c r="C1160" i="13"/>
  <c r="C1161" i="13"/>
  <c r="C1162" i="13"/>
  <c r="C1163" i="13"/>
  <c r="C1164" i="13"/>
  <c r="C1165" i="13"/>
  <c r="C1166" i="13"/>
  <c r="C1167" i="13"/>
  <c r="C1168" i="13"/>
  <c r="C1169" i="13"/>
  <c r="C1170" i="13"/>
  <c r="C1171" i="13"/>
  <c r="C1172" i="13"/>
  <c r="C1173" i="13"/>
  <c r="C1174" i="13"/>
  <c r="C1175" i="13"/>
  <c r="C1176" i="13"/>
  <c r="C1177" i="13"/>
  <c r="C1178" i="13"/>
  <c r="C1179" i="13"/>
  <c r="C1180" i="13"/>
  <c r="C1181" i="13"/>
  <c r="C1182" i="13"/>
  <c r="C1183" i="13"/>
  <c r="C1184" i="13"/>
  <c r="C1185" i="13"/>
  <c r="C1186" i="13"/>
  <c r="C1187" i="13"/>
  <c r="C1188" i="13"/>
  <c r="C1189" i="13"/>
  <c r="C1190" i="13"/>
  <c r="C1191" i="13"/>
  <c r="C1192" i="13"/>
  <c r="C1193" i="13"/>
  <c r="C1194" i="13"/>
  <c r="C1195" i="13"/>
  <c r="C1196" i="13"/>
  <c r="C1197" i="13"/>
  <c r="C1198" i="13"/>
  <c r="C1199" i="13"/>
  <c r="C1200" i="13"/>
  <c r="C1201" i="13"/>
  <c r="C1202" i="13"/>
  <c r="C1203" i="13"/>
  <c r="C1204" i="13"/>
  <c r="C1205" i="13"/>
  <c r="C1206" i="13"/>
  <c r="C1207" i="13"/>
  <c r="C1208" i="13"/>
  <c r="C1209" i="13"/>
  <c r="C1210" i="13"/>
  <c r="C1211" i="13"/>
  <c r="C1212" i="13"/>
  <c r="C1213" i="13"/>
  <c r="C1214" i="13"/>
  <c r="C1215" i="13"/>
  <c r="C1216" i="13"/>
  <c r="C1217" i="13"/>
  <c r="C1218" i="13"/>
  <c r="C1219" i="13"/>
  <c r="C1220" i="13"/>
  <c r="C1221" i="13"/>
  <c r="C1222" i="13"/>
  <c r="C1223" i="13"/>
  <c r="C1224" i="13"/>
  <c r="C1225" i="13"/>
  <c r="C1226" i="13"/>
  <c r="C1227" i="13"/>
  <c r="C1228" i="13"/>
  <c r="C1229" i="13"/>
  <c r="C1230" i="13"/>
  <c r="C1231" i="13"/>
  <c r="C1232" i="13"/>
  <c r="C1233" i="13"/>
  <c r="C1234" i="13"/>
  <c r="C1235" i="13"/>
  <c r="C1236" i="13"/>
  <c r="C1237" i="13"/>
  <c r="C1238" i="13"/>
  <c r="C1239" i="13"/>
  <c r="C1240" i="13"/>
  <c r="C1241" i="13"/>
  <c r="C1242" i="13"/>
  <c r="C1243" i="13"/>
  <c r="C1244" i="13"/>
  <c r="C1245" i="13"/>
  <c r="C1246" i="13"/>
  <c r="C1247" i="13"/>
  <c r="C1248" i="13"/>
  <c r="C1249" i="13"/>
  <c r="C1250" i="13"/>
  <c r="C1251" i="13"/>
  <c r="C1252" i="13"/>
  <c r="C1253" i="13"/>
  <c r="C1254" i="13"/>
  <c r="C1255" i="13"/>
  <c r="C1256" i="13"/>
  <c r="C1257" i="13"/>
  <c r="C1258" i="13"/>
  <c r="C1259" i="13"/>
  <c r="C1260" i="13"/>
  <c r="C1261" i="13"/>
  <c r="C1262" i="13"/>
  <c r="C1263" i="13"/>
  <c r="C1264" i="13"/>
  <c r="C1265" i="13"/>
  <c r="C1266" i="13"/>
  <c r="C1267" i="13"/>
  <c r="C1268" i="13"/>
  <c r="C1269" i="13"/>
  <c r="C1270" i="13"/>
  <c r="C1271" i="13"/>
  <c r="C1272" i="13"/>
  <c r="C1273" i="13"/>
  <c r="C1274" i="13"/>
  <c r="C1275" i="13"/>
  <c r="C1276" i="13"/>
  <c r="C1277" i="13"/>
  <c r="C1278" i="13"/>
  <c r="C1279" i="13"/>
  <c r="C1280" i="13"/>
  <c r="C1281" i="13"/>
  <c r="C1282" i="13"/>
  <c r="C1283" i="13"/>
  <c r="C1284" i="13"/>
  <c r="C1285" i="13"/>
  <c r="C1286" i="13"/>
  <c r="C1287" i="13"/>
  <c r="C1288" i="13"/>
  <c r="C1289" i="13"/>
  <c r="C1290" i="13"/>
  <c r="C1291" i="13"/>
  <c r="C1292" i="13"/>
  <c r="C1293" i="13"/>
  <c r="C1294" i="13"/>
  <c r="C1295" i="13"/>
  <c r="C1296" i="13"/>
  <c r="C1297" i="13"/>
  <c r="C1298" i="13"/>
  <c r="C1299" i="13"/>
  <c r="C1300" i="13"/>
  <c r="C1301" i="13"/>
  <c r="C1302" i="13"/>
  <c r="C1303" i="13"/>
  <c r="C1304" i="13"/>
  <c r="C1305" i="13"/>
  <c r="C1306" i="13"/>
  <c r="C1307" i="13"/>
  <c r="C1308" i="13"/>
  <c r="C1309" i="13"/>
  <c r="C1310" i="13"/>
  <c r="C1311" i="13"/>
  <c r="C1312" i="13"/>
  <c r="C1313" i="13"/>
  <c r="C1314" i="13"/>
  <c r="C1315" i="13"/>
  <c r="C1316" i="13"/>
  <c r="C1317" i="13"/>
  <c r="C1318" i="13"/>
  <c r="C1319" i="13"/>
  <c r="C1320" i="13"/>
  <c r="C1321" i="13"/>
  <c r="C1322" i="13"/>
  <c r="C1323" i="13"/>
  <c r="C1324" i="13"/>
  <c r="C1325" i="13"/>
  <c r="C1326" i="13"/>
  <c r="C1327" i="13"/>
  <c r="C1328" i="13"/>
  <c r="C1329" i="13"/>
  <c r="C1330" i="13"/>
  <c r="C1331" i="13"/>
  <c r="C1332" i="13"/>
  <c r="C1333" i="13"/>
  <c r="C1334" i="13"/>
  <c r="C1335" i="13"/>
  <c r="C1336" i="13"/>
  <c r="C1337" i="13"/>
  <c r="C1338" i="13"/>
  <c r="C1339" i="13"/>
  <c r="C1340" i="13"/>
  <c r="C1341" i="13"/>
  <c r="C1342" i="13"/>
  <c r="C1343" i="13"/>
  <c r="C1344" i="13"/>
  <c r="C1345" i="13"/>
  <c r="C1346" i="13"/>
  <c r="C1347" i="13"/>
  <c r="C1348" i="13"/>
  <c r="C1349" i="13"/>
  <c r="C1350" i="13"/>
  <c r="C1351" i="13"/>
  <c r="C1352" i="13"/>
  <c r="C1353" i="13"/>
  <c r="C1354" i="13"/>
  <c r="C1355" i="13"/>
  <c r="C1356" i="13"/>
  <c r="C1357" i="13"/>
  <c r="C1358" i="13"/>
  <c r="C1359" i="13"/>
  <c r="C1360" i="13"/>
  <c r="C1361" i="13"/>
  <c r="C1362" i="13"/>
  <c r="C1363" i="13"/>
  <c r="C1364" i="13"/>
  <c r="C1365" i="13"/>
  <c r="C1366" i="13"/>
  <c r="C1367" i="13"/>
  <c r="C1368" i="13"/>
  <c r="C1369" i="13"/>
  <c r="C1370" i="13"/>
  <c r="C1371" i="13"/>
  <c r="C1372" i="13"/>
  <c r="C1373" i="13"/>
  <c r="C1374" i="13"/>
  <c r="C1375" i="13"/>
  <c r="C1376" i="13"/>
  <c r="C1377" i="13"/>
  <c r="C1378" i="13"/>
  <c r="C1379" i="13"/>
  <c r="C1380" i="13"/>
  <c r="C1381" i="13"/>
  <c r="C1382" i="13"/>
  <c r="C1383" i="13"/>
  <c r="C1384" i="13"/>
  <c r="C1385" i="13"/>
  <c r="C1386" i="13"/>
  <c r="C1387" i="13"/>
  <c r="C1388" i="13"/>
  <c r="C1389" i="13"/>
  <c r="C1390" i="13"/>
  <c r="C1391" i="13"/>
  <c r="C1392" i="13"/>
  <c r="C1393" i="13"/>
  <c r="C1394" i="13"/>
  <c r="C1395" i="13"/>
  <c r="C1396" i="13"/>
  <c r="C1397" i="13"/>
  <c r="C1398" i="13"/>
  <c r="C1399" i="13"/>
  <c r="C1400" i="13"/>
  <c r="C1401" i="13"/>
  <c r="C1402" i="13"/>
  <c r="C1403" i="13"/>
  <c r="C1404" i="13"/>
  <c r="C1405" i="13"/>
  <c r="C1406" i="13"/>
  <c r="C1407" i="13"/>
  <c r="C1408" i="13"/>
  <c r="C1409" i="13"/>
  <c r="C1410" i="13"/>
  <c r="C1411" i="13"/>
  <c r="C1412" i="13"/>
  <c r="C1413" i="13"/>
  <c r="C1414" i="13"/>
  <c r="C1415" i="13"/>
  <c r="C1416" i="13"/>
  <c r="C1417" i="13"/>
  <c r="C1418" i="13"/>
  <c r="C1419" i="13"/>
  <c r="C1420" i="13"/>
  <c r="C1421" i="13"/>
  <c r="C1422" i="13"/>
  <c r="C1423" i="13"/>
  <c r="C1424" i="13"/>
  <c r="C1425" i="13"/>
  <c r="C1426" i="13"/>
  <c r="C1427" i="13"/>
  <c r="C1428" i="13"/>
  <c r="C1429" i="13"/>
  <c r="C1430" i="13"/>
  <c r="C1431" i="13"/>
  <c r="C1432" i="13"/>
  <c r="C1433" i="13"/>
  <c r="C1434" i="13"/>
  <c r="C1435" i="13"/>
  <c r="C1436" i="13"/>
  <c r="C1437" i="13"/>
  <c r="C1438" i="13"/>
  <c r="C1439" i="13"/>
  <c r="C1440" i="13"/>
  <c r="C1441" i="13"/>
  <c r="C1442" i="13"/>
  <c r="C1443" i="13"/>
  <c r="C1444" i="13"/>
  <c r="C1445" i="13"/>
  <c r="C1446" i="13"/>
  <c r="C1447" i="13"/>
  <c r="C1448" i="13"/>
  <c r="C1449" i="13"/>
  <c r="C1450" i="13"/>
  <c r="C1451" i="13"/>
  <c r="C1452" i="13"/>
  <c r="C1453" i="13"/>
  <c r="C1454" i="13"/>
  <c r="C1455" i="13"/>
  <c r="C1456" i="13"/>
  <c r="C1457" i="13"/>
  <c r="C1458" i="13"/>
  <c r="C1459" i="13"/>
  <c r="C1460" i="13"/>
  <c r="C1461" i="13"/>
  <c r="C1462" i="13"/>
  <c r="C1463" i="13"/>
  <c r="C1464" i="13"/>
  <c r="C1465" i="13"/>
  <c r="C1466" i="13"/>
  <c r="C1467" i="13"/>
  <c r="C1468" i="13"/>
  <c r="C1469" i="13"/>
  <c r="C1470" i="13"/>
  <c r="C1471" i="13"/>
  <c r="C1472" i="13"/>
  <c r="C1473" i="13"/>
  <c r="C1474" i="13"/>
  <c r="C1475" i="13"/>
  <c r="C1476" i="13"/>
  <c r="C1477" i="13"/>
  <c r="C1478" i="13"/>
  <c r="C1479" i="13"/>
  <c r="C1480" i="13"/>
  <c r="C1481" i="13"/>
  <c r="C1482" i="13"/>
  <c r="C1483" i="13"/>
  <c r="C1484" i="13"/>
  <c r="C1485" i="13"/>
  <c r="C1486" i="13"/>
  <c r="C1487" i="13"/>
  <c r="C1488" i="13"/>
  <c r="C1489" i="13"/>
  <c r="C1490" i="13"/>
  <c r="C1491" i="13"/>
  <c r="C1492" i="13"/>
  <c r="C1493" i="13"/>
  <c r="C1494" i="13"/>
  <c r="C1495" i="13"/>
  <c r="C1496" i="13"/>
  <c r="C1497" i="13"/>
  <c r="C1498" i="13"/>
  <c r="C1499" i="13"/>
  <c r="C1500" i="13"/>
  <c r="C1501" i="13"/>
  <c r="C1502" i="13"/>
  <c r="C1503" i="13"/>
  <c r="C1504" i="13"/>
  <c r="C1505" i="13"/>
  <c r="C1506" i="13"/>
  <c r="C1507" i="13"/>
  <c r="C1508" i="13"/>
  <c r="C1509" i="13"/>
  <c r="C1510" i="13"/>
  <c r="C1511" i="13"/>
  <c r="C1512" i="13"/>
  <c r="C1513" i="13"/>
  <c r="C1514" i="13"/>
  <c r="C1515" i="13"/>
  <c r="C1516" i="13"/>
  <c r="C1517" i="13"/>
  <c r="C1518" i="13"/>
  <c r="C1519" i="13"/>
  <c r="C1520" i="13"/>
  <c r="C1521" i="13"/>
  <c r="C1522" i="13"/>
  <c r="C1523" i="13"/>
  <c r="C1524" i="13"/>
  <c r="C1525" i="13"/>
  <c r="C1526" i="13"/>
  <c r="C1527" i="13"/>
  <c r="C1528" i="13"/>
  <c r="C1529" i="13"/>
  <c r="C1530" i="13"/>
  <c r="C1531" i="13"/>
  <c r="C1532" i="13"/>
  <c r="C1533" i="13"/>
  <c r="C1534" i="13"/>
  <c r="C1535" i="13"/>
  <c r="C1536" i="13"/>
  <c r="C1537" i="13"/>
  <c r="C1538" i="13"/>
  <c r="C1539" i="13"/>
  <c r="C1540" i="13"/>
  <c r="C1541" i="13"/>
  <c r="C1542" i="13"/>
  <c r="C1543" i="13"/>
  <c r="C1544" i="13"/>
  <c r="C1545" i="13"/>
  <c r="C1546" i="13"/>
  <c r="C1547" i="13"/>
  <c r="C1548" i="13"/>
  <c r="C1549" i="13"/>
  <c r="C1550" i="13"/>
  <c r="C1551" i="13"/>
  <c r="C1552" i="13"/>
  <c r="C1553" i="13"/>
  <c r="C1554" i="13"/>
  <c r="C1555" i="13"/>
  <c r="C1556" i="13"/>
  <c r="C1557" i="13"/>
  <c r="C1558" i="13"/>
  <c r="C1559" i="13"/>
  <c r="C1560" i="13"/>
  <c r="C1561" i="13"/>
  <c r="C1562" i="13"/>
  <c r="C1563" i="13"/>
  <c r="C1564" i="13"/>
  <c r="C1565" i="13"/>
  <c r="C1566" i="13"/>
  <c r="C1567" i="13"/>
  <c r="C1568" i="13"/>
  <c r="C1569" i="13"/>
  <c r="C1570" i="13"/>
  <c r="C1571" i="13"/>
  <c r="C1572" i="13"/>
  <c r="C1573" i="13"/>
  <c r="C1574" i="13"/>
  <c r="C1575" i="13"/>
  <c r="C1576" i="13"/>
  <c r="C1577" i="13"/>
  <c r="C1578" i="13"/>
  <c r="C1579" i="13"/>
  <c r="C1580" i="13"/>
  <c r="C1581" i="13"/>
  <c r="C1582" i="13"/>
  <c r="C1583" i="13"/>
  <c r="C1584" i="13"/>
  <c r="C1585" i="13"/>
  <c r="C1586" i="13"/>
  <c r="C1587" i="13"/>
  <c r="C1588" i="13"/>
  <c r="C1589" i="13"/>
  <c r="C1590" i="13"/>
  <c r="C1591" i="13"/>
  <c r="C1592" i="13"/>
  <c r="C1593" i="13"/>
  <c r="C1594" i="13"/>
  <c r="C1595" i="13"/>
  <c r="C1596" i="13"/>
  <c r="C1597" i="13"/>
  <c r="C1598" i="13"/>
  <c r="C1599" i="13"/>
  <c r="C1600" i="13"/>
  <c r="C1601" i="13"/>
  <c r="C1602" i="13"/>
  <c r="C1603" i="13"/>
  <c r="C1604" i="13"/>
  <c r="C1605" i="13"/>
  <c r="C1606" i="13"/>
  <c r="C1607" i="13"/>
  <c r="C1608" i="13"/>
  <c r="C1609" i="13"/>
  <c r="C1610" i="13"/>
  <c r="C1611" i="13"/>
  <c r="C1612" i="13"/>
  <c r="C1613" i="13"/>
  <c r="C1614" i="13"/>
  <c r="C1615" i="13"/>
  <c r="C1616" i="13"/>
  <c r="C1617" i="13"/>
  <c r="C1618" i="13"/>
  <c r="C1619" i="13"/>
  <c r="C1620" i="13"/>
  <c r="C1621" i="13"/>
  <c r="C1622" i="13"/>
  <c r="C1623" i="13"/>
  <c r="C1624" i="13"/>
  <c r="C1625" i="13"/>
  <c r="C1626" i="13"/>
  <c r="C1627" i="13"/>
  <c r="C1628" i="13"/>
  <c r="C1629" i="13"/>
  <c r="C1630" i="13"/>
  <c r="C1631" i="13"/>
  <c r="C1632" i="13"/>
  <c r="C1633" i="13"/>
  <c r="C1634" i="13"/>
  <c r="C1635" i="13"/>
  <c r="C1636" i="13"/>
  <c r="C1637" i="13"/>
  <c r="C1638" i="13"/>
  <c r="C1639" i="13"/>
  <c r="C1640" i="13"/>
  <c r="C1641" i="13"/>
  <c r="C1642" i="13"/>
  <c r="C1643" i="13"/>
  <c r="C1644" i="13"/>
  <c r="C1645" i="13"/>
  <c r="C1646" i="13"/>
  <c r="C1647" i="13"/>
  <c r="C1648" i="13"/>
  <c r="C1649" i="13"/>
  <c r="C1650" i="13"/>
  <c r="C1651" i="13"/>
  <c r="C1652" i="13"/>
  <c r="C1653" i="13"/>
  <c r="C1654" i="13"/>
  <c r="C1655" i="13"/>
  <c r="C1656" i="13"/>
  <c r="C1657" i="13"/>
  <c r="C1658" i="13"/>
  <c r="C1659" i="13"/>
  <c r="C1660" i="13"/>
  <c r="C1661" i="13"/>
  <c r="C1662" i="13"/>
  <c r="C1663" i="13"/>
  <c r="C1664" i="13"/>
  <c r="C1665" i="13"/>
  <c r="C1666" i="13"/>
  <c r="C1667" i="13"/>
  <c r="C1668" i="13"/>
  <c r="C1669" i="13"/>
  <c r="C1670" i="13"/>
  <c r="C1671" i="13"/>
  <c r="C1672" i="13"/>
  <c r="C1673" i="13"/>
  <c r="C1674" i="13"/>
  <c r="C1675" i="13"/>
  <c r="C1676" i="13"/>
  <c r="C1677" i="13"/>
  <c r="C1678" i="13"/>
  <c r="C1679" i="13"/>
  <c r="C1680" i="13"/>
  <c r="C1681" i="13"/>
  <c r="C1682" i="13"/>
  <c r="C1683" i="13"/>
  <c r="C1684" i="13"/>
  <c r="C1685" i="13"/>
  <c r="C1686" i="13"/>
  <c r="C1687" i="13"/>
  <c r="C1688" i="13"/>
  <c r="C1689" i="13"/>
  <c r="C1690" i="13"/>
  <c r="C1691" i="13"/>
  <c r="C1692" i="13"/>
  <c r="C1693" i="13"/>
  <c r="C1694" i="13"/>
  <c r="C1695" i="13"/>
  <c r="C1696" i="13"/>
  <c r="C1697" i="13"/>
  <c r="C1698" i="13"/>
  <c r="C1699" i="13"/>
  <c r="C1700" i="13"/>
  <c r="C1701" i="13"/>
  <c r="C1702" i="13"/>
  <c r="C1703" i="13"/>
  <c r="C1704" i="13"/>
  <c r="C1705" i="13"/>
  <c r="C1706" i="13"/>
  <c r="C1707" i="13"/>
  <c r="C1708" i="13"/>
  <c r="C1709" i="13"/>
  <c r="C1710" i="13"/>
  <c r="C1711" i="13"/>
  <c r="C1712" i="13"/>
  <c r="C1713" i="13"/>
  <c r="C1714" i="13"/>
  <c r="C1715" i="13"/>
  <c r="C1716" i="13"/>
  <c r="C1717" i="13"/>
  <c r="C1718" i="13"/>
  <c r="C1719" i="13"/>
  <c r="C1720" i="13"/>
  <c r="C1721" i="13"/>
  <c r="C1722" i="13"/>
  <c r="C1723" i="13"/>
  <c r="C1724" i="13"/>
  <c r="C1725" i="13"/>
  <c r="C1726" i="13"/>
  <c r="C1727" i="13"/>
  <c r="C1728" i="13"/>
  <c r="C1729" i="13"/>
  <c r="C1730" i="13"/>
  <c r="C1731" i="13"/>
  <c r="C1732" i="13"/>
  <c r="C1733" i="13"/>
  <c r="C1734" i="13"/>
  <c r="C1735" i="13"/>
  <c r="C1736" i="13"/>
  <c r="C1737" i="13"/>
  <c r="C1738" i="13"/>
  <c r="C1739" i="13"/>
  <c r="C1740" i="13"/>
  <c r="C1741" i="13"/>
  <c r="C1742" i="13"/>
  <c r="C1743" i="13"/>
  <c r="C1744" i="13"/>
  <c r="C1745" i="13"/>
  <c r="C1746" i="13"/>
  <c r="C1747" i="13"/>
  <c r="C1748" i="13"/>
  <c r="C1749" i="13"/>
  <c r="C1750" i="13"/>
  <c r="C1751" i="13"/>
  <c r="C1752" i="13"/>
  <c r="C1753" i="13"/>
  <c r="C1754" i="13"/>
  <c r="C1755" i="13"/>
  <c r="C1756" i="13"/>
  <c r="C1757" i="13"/>
  <c r="C1758" i="13"/>
  <c r="C1759" i="13"/>
  <c r="C1760" i="13"/>
  <c r="C1761" i="13"/>
  <c r="C1762" i="13"/>
  <c r="C1763" i="13"/>
  <c r="C1764" i="13"/>
  <c r="C1765" i="13"/>
  <c r="C1766" i="13"/>
  <c r="C1767" i="13"/>
  <c r="C1768" i="13"/>
  <c r="C1769" i="13"/>
  <c r="C1770" i="13"/>
  <c r="C1771" i="13"/>
  <c r="C1772" i="13"/>
  <c r="C1773" i="13"/>
  <c r="C1774" i="13"/>
  <c r="C1775" i="13"/>
  <c r="C1776" i="13"/>
  <c r="C1777" i="13"/>
  <c r="C1778" i="13"/>
  <c r="C1779" i="13"/>
  <c r="C1780" i="13"/>
  <c r="C1781" i="13"/>
  <c r="C1782" i="13"/>
  <c r="C1783" i="13"/>
  <c r="C1784" i="13"/>
  <c r="C1785" i="13"/>
  <c r="C1786" i="13"/>
  <c r="C1787" i="13"/>
  <c r="C1788" i="13"/>
  <c r="C1789" i="13"/>
  <c r="C1790" i="13"/>
  <c r="C1791" i="13"/>
  <c r="C1792" i="13"/>
  <c r="C1793" i="13"/>
  <c r="C1794" i="13"/>
  <c r="C1795" i="13"/>
  <c r="C1796" i="13"/>
  <c r="C1797" i="13"/>
  <c r="C1798" i="13"/>
  <c r="C1799" i="13"/>
  <c r="C1800" i="13"/>
  <c r="C1801" i="13"/>
  <c r="C1802" i="13"/>
  <c r="C1803" i="13"/>
  <c r="C1804" i="13"/>
  <c r="C1805" i="13"/>
  <c r="C1806" i="13"/>
  <c r="C1807" i="13"/>
  <c r="C1808" i="13"/>
  <c r="C1809" i="13"/>
  <c r="C1810" i="13"/>
  <c r="C1811" i="13"/>
  <c r="C1812" i="13"/>
  <c r="C1813" i="13"/>
  <c r="C1814" i="13"/>
  <c r="C1815" i="13"/>
  <c r="C1816" i="13"/>
  <c r="C1817" i="13"/>
  <c r="C1818" i="13"/>
  <c r="C1819" i="13"/>
  <c r="C1820" i="13"/>
  <c r="C1821" i="13"/>
  <c r="C1822" i="13"/>
  <c r="C1823" i="13"/>
  <c r="C1824" i="13"/>
  <c r="C1825" i="13"/>
  <c r="C1826" i="13"/>
  <c r="C1827" i="13"/>
  <c r="C1828" i="13"/>
  <c r="C1829" i="13"/>
  <c r="C1830" i="13"/>
  <c r="C1831" i="13"/>
  <c r="C1832" i="13"/>
  <c r="C1833" i="13"/>
  <c r="C1834" i="13"/>
  <c r="C1835" i="13"/>
  <c r="C1836" i="13"/>
  <c r="C1837" i="13"/>
  <c r="C1838" i="13"/>
  <c r="C1839" i="13"/>
  <c r="C1840" i="13"/>
  <c r="C1841" i="13"/>
  <c r="C1842" i="13"/>
  <c r="C1843" i="13"/>
  <c r="C1844" i="13"/>
  <c r="C1845" i="13"/>
  <c r="C1846" i="13"/>
  <c r="C1847" i="13"/>
  <c r="C1848" i="13"/>
  <c r="C1849" i="13"/>
  <c r="C1850" i="13"/>
  <c r="C1851" i="13"/>
  <c r="C1852" i="13"/>
  <c r="C1853" i="13"/>
  <c r="C1854" i="13"/>
  <c r="C1855" i="13"/>
  <c r="C1856" i="13"/>
  <c r="C1857" i="13"/>
  <c r="C1858" i="13"/>
  <c r="C1859" i="13"/>
  <c r="C1860" i="13"/>
  <c r="C1861" i="13"/>
  <c r="C1862" i="13"/>
  <c r="C1863" i="13"/>
  <c r="C1864" i="13"/>
  <c r="C1865" i="13"/>
  <c r="C1866" i="13"/>
  <c r="C1867" i="13"/>
  <c r="C1868" i="13"/>
  <c r="C1869" i="13"/>
  <c r="C1870" i="13"/>
  <c r="C1871" i="13"/>
  <c r="C1872" i="13"/>
  <c r="C1873" i="13"/>
  <c r="C1874" i="13"/>
  <c r="C1875" i="13"/>
  <c r="C1876" i="13"/>
  <c r="C1877" i="13"/>
  <c r="C1878" i="13"/>
  <c r="C1879" i="13"/>
  <c r="C1880" i="13"/>
  <c r="C1881" i="13"/>
  <c r="C1882" i="13"/>
  <c r="C1883" i="13"/>
  <c r="C1884" i="13"/>
  <c r="C1885" i="13"/>
  <c r="C1886" i="13"/>
  <c r="C1887" i="13"/>
  <c r="C1888" i="13"/>
  <c r="C1889" i="13"/>
  <c r="C1890" i="13"/>
  <c r="C1891" i="13"/>
  <c r="C1892" i="13"/>
  <c r="C1893" i="13"/>
  <c r="C1894" i="13"/>
  <c r="C1895" i="13"/>
  <c r="C1896" i="13"/>
  <c r="C1897" i="13"/>
  <c r="C1898" i="13"/>
  <c r="C1899" i="13"/>
  <c r="C1900" i="13"/>
  <c r="C1901" i="13"/>
  <c r="C1902" i="13"/>
  <c r="C1903" i="13"/>
  <c r="C1904" i="13"/>
  <c r="C1905" i="13"/>
  <c r="C1906" i="13"/>
  <c r="C1907" i="13"/>
  <c r="C1908" i="13"/>
  <c r="C1909" i="13"/>
  <c r="C1910" i="13"/>
  <c r="C1911" i="13"/>
  <c r="C1912" i="13"/>
  <c r="C1913" i="13"/>
  <c r="C1914" i="13"/>
  <c r="C1915" i="13"/>
  <c r="C1916" i="13"/>
  <c r="C1917" i="13"/>
  <c r="C1918" i="13"/>
  <c r="C1919" i="13"/>
  <c r="C1920" i="13"/>
  <c r="C1921" i="13"/>
  <c r="C1922" i="13"/>
  <c r="C1923" i="13"/>
  <c r="C1924" i="13"/>
  <c r="C1925" i="13"/>
  <c r="C1926" i="13"/>
  <c r="C1927" i="13"/>
  <c r="C1928" i="13"/>
  <c r="C1929" i="13"/>
  <c r="C1930" i="13"/>
  <c r="C1931" i="13"/>
  <c r="C1932" i="13"/>
  <c r="C1933" i="13"/>
  <c r="C1934" i="13"/>
  <c r="C1935" i="13"/>
  <c r="C1936" i="13"/>
  <c r="C1937" i="13"/>
  <c r="C1938" i="13"/>
  <c r="C1939" i="13"/>
  <c r="C1940" i="13"/>
  <c r="C1941" i="13"/>
  <c r="C1942" i="13"/>
  <c r="C1943" i="13"/>
  <c r="C1944" i="13"/>
  <c r="C1945" i="13"/>
  <c r="C1946" i="13"/>
  <c r="C1947" i="13"/>
  <c r="C1948" i="13"/>
  <c r="C1949" i="13"/>
  <c r="C1950" i="13"/>
  <c r="C1951" i="13"/>
  <c r="C1952" i="13"/>
  <c r="C1953" i="13"/>
  <c r="C1954" i="13"/>
  <c r="C1955" i="13"/>
  <c r="C1956" i="13"/>
  <c r="C1957" i="13"/>
  <c r="C1958" i="13"/>
  <c r="C1959" i="13"/>
  <c r="C1960" i="13"/>
  <c r="C1961" i="13"/>
  <c r="C1962" i="13"/>
  <c r="C1963" i="13"/>
  <c r="C1964" i="13"/>
  <c r="C1965" i="13"/>
  <c r="C1966" i="13"/>
  <c r="C1967" i="13"/>
  <c r="C1968" i="13"/>
  <c r="C1969" i="13"/>
  <c r="C1970" i="13"/>
  <c r="C1971" i="13"/>
  <c r="C1972" i="13"/>
  <c r="C1973" i="13"/>
  <c r="C1974" i="13"/>
  <c r="C1975" i="13"/>
  <c r="C1976" i="13"/>
  <c r="C1977" i="13"/>
  <c r="C1978" i="13"/>
  <c r="C1979" i="13"/>
  <c r="C1980" i="13"/>
  <c r="C1981" i="13"/>
  <c r="C1982" i="13"/>
  <c r="C1983" i="13"/>
  <c r="C1984" i="13"/>
  <c r="C1985" i="13"/>
  <c r="C1986" i="13"/>
  <c r="C1987" i="13"/>
  <c r="C1988" i="13"/>
  <c r="C1989" i="13"/>
  <c r="C1990" i="13"/>
  <c r="C1991" i="13"/>
  <c r="C1992" i="13"/>
  <c r="C1993" i="13"/>
  <c r="C1994" i="13"/>
  <c r="C1995" i="13"/>
  <c r="C1996" i="13"/>
  <c r="C1997" i="13"/>
  <c r="C1998" i="13"/>
  <c r="C1999" i="13"/>
  <c r="C2000" i="13"/>
  <c r="C2001" i="13"/>
  <c r="C2002" i="13"/>
  <c r="C2003" i="13"/>
  <c r="C2004" i="13"/>
  <c r="C2005" i="13"/>
  <c r="C2006" i="13"/>
  <c r="C2007" i="13"/>
  <c r="C2008" i="13"/>
  <c r="C2009" i="13"/>
  <c r="C2010" i="13"/>
  <c r="C2011" i="13"/>
  <c r="C2012" i="13"/>
  <c r="C2013" i="13"/>
  <c r="C2014" i="13"/>
  <c r="C2015" i="13"/>
  <c r="C2016" i="13"/>
  <c r="C2017" i="13"/>
  <c r="C2018" i="13"/>
  <c r="C2019" i="13"/>
  <c r="C2020" i="13"/>
  <c r="C2021" i="13"/>
  <c r="C2022" i="13"/>
  <c r="C2023" i="13"/>
  <c r="C2024" i="13"/>
  <c r="C2025" i="13"/>
  <c r="C2026" i="13"/>
  <c r="C2027" i="13"/>
  <c r="C2028" i="13"/>
  <c r="C2029" i="13"/>
  <c r="C2030" i="13"/>
  <c r="C2031" i="13"/>
  <c r="C2032" i="13"/>
  <c r="C2033" i="13"/>
  <c r="C2034" i="13"/>
  <c r="C2035" i="13"/>
  <c r="C2036" i="13"/>
  <c r="C2037" i="13"/>
  <c r="C2038" i="13"/>
  <c r="C2039" i="13"/>
  <c r="C2040" i="13"/>
  <c r="C2041" i="13"/>
  <c r="C2042" i="13"/>
  <c r="C2043" i="13"/>
  <c r="C2044" i="13"/>
  <c r="C2045" i="13"/>
  <c r="C2046" i="13"/>
  <c r="C2047" i="13"/>
  <c r="C2048" i="13"/>
  <c r="C2049" i="13"/>
  <c r="C2050" i="13"/>
  <c r="C2051" i="13"/>
  <c r="C2052" i="13"/>
  <c r="C2053" i="13"/>
  <c r="C2054" i="13"/>
  <c r="C2055" i="13"/>
  <c r="C2056" i="13"/>
  <c r="C2057" i="13"/>
  <c r="C2058" i="13"/>
  <c r="C2059" i="13"/>
  <c r="C2060" i="13"/>
  <c r="C2061" i="13"/>
  <c r="C2062" i="13"/>
  <c r="C2063" i="13"/>
  <c r="C2064" i="13"/>
  <c r="C2065" i="13"/>
  <c r="C2066" i="13"/>
  <c r="C2067" i="13"/>
  <c r="C2068" i="13"/>
  <c r="C2069" i="13"/>
  <c r="C2070" i="13"/>
  <c r="C2071" i="13"/>
  <c r="C2072" i="13"/>
  <c r="C2073" i="13"/>
  <c r="C2074" i="13"/>
  <c r="C2075" i="13"/>
  <c r="C2076" i="13"/>
  <c r="C2077" i="13"/>
  <c r="C2078" i="13"/>
  <c r="C2079" i="13"/>
  <c r="C2080" i="13"/>
  <c r="C2081" i="13"/>
  <c r="C2082" i="13"/>
  <c r="C2083" i="13"/>
  <c r="C2084" i="13"/>
  <c r="C2085" i="13"/>
  <c r="C2086" i="13"/>
  <c r="C2087" i="13"/>
  <c r="C2088" i="13"/>
  <c r="C2089" i="13"/>
  <c r="C2090" i="13"/>
  <c r="C2091" i="13"/>
  <c r="C2092" i="13"/>
  <c r="C2093" i="13"/>
  <c r="C2094" i="13"/>
  <c r="C2095" i="13"/>
  <c r="C2096" i="13"/>
  <c r="C2097" i="13"/>
  <c r="C2098" i="13"/>
  <c r="C2099" i="13"/>
  <c r="C2100" i="13"/>
  <c r="C2101" i="13"/>
  <c r="C2102" i="13"/>
  <c r="C2103" i="13"/>
  <c r="C2104" i="13"/>
  <c r="C2105" i="13"/>
  <c r="C2106" i="13"/>
  <c r="C2107" i="13"/>
  <c r="C2108" i="13"/>
  <c r="C2109" i="13"/>
  <c r="C2110" i="13"/>
  <c r="C2111" i="13"/>
  <c r="C2112" i="13"/>
  <c r="C2113" i="13"/>
  <c r="C2114" i="13"/>
  <c r="C2115" i="13"/>
  <c r="C2116" i="13"/>
  <c r="C2117" i="13"/>
  <c r="C2118" i="13"/>
  <c r="C2119" i="13"/>
  <c r="C2120" i="13"/>
  <c r="C2121" i="13"/>
  <c r="C2122" i="13"/>
  <c r="C2123" i="13"/>
  <c r="C2124" i="13"/>
  <c r="C2125" i="13"/>
  <c r="C2126" i="13"/>
  <c r="C2127" i="13"/>
  <c r="C2128" i="13"/>
  <c r="C2129" i="13"/>
  <c r="C2130" i="13"/>
  <c r="C2131" i="13"/>
  <c r="C2132" i="13"/>
  <c r="C2133" i="13"/>
  <c r="C2134" i="13"/>
  <c r="C2135" i="13"/>
  <c r="C2136" i="13"/>
  <c r="C2137" i="13"/>
  <c r="C2138" i="13"/>
  <c r="C2139" i="13"/>
  <c r="C2140" i="13"/>
  <c r="C2141" i="13"/>
  <c r="C2142" i="13"/>
  <c r="C2143" i="13"/>
  <c r="C2144" i="13"/>
  <c r="C2145" i="13"/>
  <c r="C2146" i="13"/>
  <c r="C2147" i="13"/>
  <c r="C2148" i="13"/>
  <c r="C2149" i="13"/>
  <c r="C2150" i="13"/>
  <c r="C2151" i="13"/>
  <c r="C2152" i="13"/>
  <c r="C2153" i="13"/>
  <c r="C2154" i="13"/>
  <c r="C2155" i="13"/>
  <c r="C2156" i="13"/>
  <c r="C2157" i="13"/>
  <c r="C2158" i="13"/>
  <c r="C2159" i="13"/>
  <c r="C2160" i="13"/>
  <c r="C2161" i="13"/>
  <c r="C2162" i="13"/>
  <c r="C2163" i="13"/>
  <c r="C2164" i="13"/>
  <c r="C2165" i="13"/>
  <c r="C2166" i="13"/>
  <c r="C2167" i="13"/>
  <c r="C2168" i="13"/>
  <c r="C2169" i="13"/>
  <c r="C2170" i="13"/>
  <c r="C2171" i="13"/>
  <c r="C2172" i="13"/>
  <c r="C2173" i="13"/>
  <c r="C2174" i="13"/>
  <c r="C2175" i="13"/>
  <c r="C2176" i="13"/>
  <c r="C2177" i="13"/>
  <c r="C2178" i="13"/>
  <c r="C2179" i="13"/>
  <c r="C2180" i="13"/>
  <c r="C2181" i="13"/>
  <c r="C2182" i="13"/>
  <c r="C2183" i="13"/>
  <c r="C2184" i="13"/>
  <c r="C2185" i="13"/>
  <c r="C2186" i="13"/>
  <c r="C2187" i="13"/>
  <c r="C2188" i="13"/>
  <c r="C2189" i="13"/>
  <c r="C2190" i="13"/>
  <c r="C2191" i="13"/>
  <c r="C2192" i="13"/>
  <c r="C2193" i="13"/>
  <c r="C2194" i="13"/>
  <c r="C2195" i="13"/>
  <c r="C2196" i="13"/>
  <c r="C2197" i="13"/>
  <c r="C2198" i="13"/>
  <c r="C2199" i="13"/>
  <c r="C2200" i="13"/>
  <c r="C2201" i="13"/>
  <c r="C2202" i="13"/>
  <c r="C2203" i="13"/>
  <c r="C2204" i="13"/>
  <c r="C2205" i="13"/>
  <c r="C2206" i="13"/>
  <c r="C2207" i="13"/>
  <c r="C2208" i="13"/>
  <c r="C2209" i="13"/>
  <c r="C2210" i="13"/>
  <c r="C2211" i="13"/>
  <c r="C2212" i="13"/>
  <c r="C2213" i="13"/>
  <c r="C2214" i="13"/>
  <c r="C2215" i="13"/>
  <c r="C2216" i="13"/>
  <c r="C2217" i="13"/>
  <c r="C2218" i="13"/>
  <c r="C2219" i="13"/>
  <c r="C2220" i="13"/>
  <c r="C2221" i="13"/>
  <c r="C2222" i="13"/>
  <c r="C2223" i="13"/>
  <c r="C2224" i="13"/>
  <c r="C2225" i="13"/>
  <c r="C2226" i="13"/>
  <c r="C2227" i="13"/>
  <c r="C2228" i="13"/>
  <c r="C2229" i="13"/>
  <c r="C2230" i="13"/>
  <c r="C2231" i="13"/>
  <c r="C2232" i="13"/>
  <c r="C2233" i="13"/>
  <c r="C2234" i="13"/>
  <c r="C2235" i="13"/>
  <c r="C2236" i="13"/>
  <c r="C2237" i="13"/>
  <c r="C2238" i="13"/>
  <c r="C2239" i="13"/>
  <c r="C2240" i="13"/>
  <c r="C2241" i="13"/>
  <c r="C2242" i="13"/>
  <c r="C2243" i="13"/>
  <c r="C2244" i="13"/>
  <c r="C2245" i="13"/>
  <c r="C2246" i="13"/>
  <c r="C2247" i="13"/>
  <c r="C2248" i="13"/>
  <c r="C2249" i="13"/>
  <c r="C2250" i="13"/>
  <c r="C2251" i="13"/>
  <c r="C2252" i="13"/>
  <c r="C2253" i="13"/>
  <c r="C2254" i="13"/>
  <c r="C2255" i="13"/>
  <c r="C2256" i="13"/>
  <c r="C2257" i="13"/>
  <c r="C2258" i="13"/>
  <c r="C2259" i="13"/>
  <c r="C2260" i="13"/>
  <c r="C2261" i="13"/>
  <c r="C2262" i="13"/>
  <c r="C2263" i="13"/>
  <c r="C2264" i="13"/>
  <c r="C2265" i="13"/>
  <c r="C2266" i="13"/>
  <c r="C2267" i="13"/>
  <c r="C2268" i="13"/>
  <c r="C2269" i="13"/>
  <c r="C2270" i="13"/>
  <c r="C2271" i="13"/>
  <c r="C2272" i="13"/>
  <c r="C2273" i="13"/>
  <c r="C2274" i="13"/>
  <c r="C2275" i="13"/>
  <c r="C2276" i="13"/>
  <c r="C2277" i="13"/>
  <c r="C2278" i="13"/>
  <c r="C2279" i="13"/>
  <c r="C2280" i="13"/>
  <c r="C2281" i="13"/>
  <c r="C2282" i="13"/>
  <c r="C2283" i="13"/>
  <c r="C2284" i="13"/>
  <c r="C2285" i="13"/>
  <c r="C2286" i="13"/>
  <c r="C2287" i="13"/>
  <c r="C2288" i="13"/>
  <c r="C2289" i="13"/>
  <c r="C2290" i="13"/>
  <c r="C2291" i="13"/>
  <c r="C2292" i="13"/>
  <c r="C2293" i="13"/>
  <c r="C2294" i="13"/>
  <c r="C2295" i="13"/>
  <c r="C2296" i="13"/>
  <c r="C2297" i="13"/>
  <c r="C2298" i="13"/>
  <c r="C2299" i="13"/>
  <c r="C2300" i="13"/>
  <c r="C2301" i="13"/>
  <c r="C2302" i="13"/>
  <c r="C2303" i="13"/>
  <c r="C2304" i="13"/>
  <c r="C2305" i="13"/>
  <c r="C2306" i="13"/>
  <c r="C2307" i="13"/>
  <c r="C2308" i="13"/>
  <c r="C2309" i="13"/>
  <c r="C2310" i="13"/>
  <c r="C2311" i="13"/>
  <c r="C2312" i="13"/>
  <c r="C2313" i="13"/>
  <c r="C2314" i="13"/>
  <c r="C2315" i="13"/>
  <c r="C2316" i="13"/>
  <c r="C2317" i="13"/>
  <c r="C2318" i="13"/>
  <c r="C2319" i="13"/>
  <c r="C2320" i="13"/>
  <c r="C2321" i="13"/>
  <c r="C2322" i="13"/>
  <c r="C2323" i="13"/>
  <c r="C2324" i="13"/>
  <c r="C2325" i="13"/>
  <c r="C2326" i="13"/>
  <c r="C2327" i="13"/>
  <c r="C2328" i="13"/>
  <c r="C2329" i="13"/>
  <c r="C2330" i="13"/>
  <c r="C2331" i="13"/>
  <c r="C2332" i="13"/>
  <c r="C2333" i="13"/>
  <c r="C2334" i="13"/>
  <c r="C2335" i="13"/>
  <c r="C2336" i="13"/>
  <c r="C2337" i="13"/>
  <c r="C2338" i="13"/>
  <c r="C2339" i="13"/>
  <c r="C2340" i="13"/>
  <c r="C2341" i="13"/>
  <c r="C2342" i="13"/>
  <c r="C2343" i="13"/>
  <c r="C2344" i="13"/>
  <c r="C2345" i="13"/>
  <c r="C2346" i="13"/>
  <c r="C2347" i="13"/>
  <c r="C2348" i="13"/>
  <c r="C2349" i="13"/>
  <c r="C2350" i="13"/>
  <c r="C2351" i="13"/>
  <c r="C2352" i="13"/>
  <c r="C2353" i="13"/>
  <c r="C2354" i="13"/>
  <c r="C2355" i="13"/>
  <c r="C2356" i="13"/>
  <c r="C2357" i="13"/>
  <c r="C2358" i="13"/>
  <c r="C2359" i="13"/>
  <c r="C2360" i="13"/>
  <c r="C2361" i="13"/>
  <c r="C2362" i="13"/>
  <c r="C2363" i="13"/>
  <c r="C2364" i="13"/>
  <c r="C2365" i="13"/>
  <c r="C2366" i="13"/>
  <c r="C2367" i="13"/>
  <c r="C2368" i="13"/>
  <c r="C2369" i="13"/>
  <c r="C2370" i="13"/>
  <c r="C2371" i="13"/>
  <c r="C2372" i="13"/>
  <c r="C2373" i="13"/>
  <c r="C2374" i="13"/>
  <c r="C2375" i="13"/>
  <c r="C2376" i="13"/>
  <c r="C2377" i="13"/>
  <c r="C2378" i="13"/>
  <c r="C2379" i="13"/>
  <c r="C2380" i="13"/>
  <c r="C2381" i="13"/>
  <c r="C2382" i="13"/>
  <c r="C2383" i="13"/>
  <c r="C2384" i="13"/>
  <c r="C2385" i="13"/>
  <c r="C2386" i="13"/>
  <c r="C2387" i="13"/>
  <c r="C2388" i="13"/>
  <c r="C2389" i="13"/>
  <c r="C2390" i="13"/>
  <c r="C2391" i="13"/>
  <c r="C2392" i="13"/>
  <c r="C2393" i="13"/>
  <c r="C2394" i="13"/>
  <c r="C2395" i="13"/>
  <c r="C2396" i="13"/>
  <c r="C2397" i="13"/>
  <c r="C2398" i="13"/>
  <c r="C2399" i="13"/>
  <c r="C2400" i="13"/>
  <c r="C2401" i="13"/>
  <c r="C2402" i="13"/>
  <c r="C2403" i="13"/>
  <c r="C2404" i="13"/>
  <c r="C2405" i="13"/>
  <c r="C2406" i="13"/>
  <c r="C2407" i="13"/>
  <c r="C2408" i="13"/>
  <c r="C2409" i="13"/>
  <c r="C2410" i="13"/>
  <c r="C2411" i="13"/>
  <c r="C2412" i="13"/>
  <c r="C2413" i="13"/>
  <c r="C2414" i="13"/>
  <c r="C2415" i="13"/>
  <c r="C2416" i="13"/>
  <c r="C2417" i="13"/>
  <c r="C2418" i="13"/>
  <c r="C2419" i="13"/>
  <c r="C2420" i="13"/>
  <c r="C2421" i="13"/>
  <c r="C2422" i="13"/>
  <c r="C2423" i="13"/>
  <c r="C2424" i="13"/>
  <c r="C2425" i="13"/>
  <c r="C2426" i="13"/>
  <c r="C2427" i="13"/>
  <c r="C2428" i="13"/>
  <c r="C2429" i="13"/>
  <c r="C2430" i="13"/>
  <c r="C2431" i="13"/>
  <c r="C2432" i="13"/>
  <c r="C2433" i="13"/>
  <c r="C2434" i="13"/>
  <c r="C2435" i="13"/>
  <c r="C2436" i="13"/>
  <c r="C2437" i="13"/>
  <c r="C2438" i="13"/>
  <c r="C2439" i="13"/>
  <c r="C2440" i="13"/>
  <c r="C2441" i="13"/>
  <c r="C2442" i="13"/>
  <c r="C2443" i="13"/>
  <c r="C2444" i="13"/>
  <c r="C2445" i="13"/>
  <c r="C2" i="13"/>
  <c r="F74" i="9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D31" i="8"/>
  <c r="C31" i="8"/>
  <c r="D30" i="8"/>
  <c r="C30" i="8"/>
  <c r="D12" i="8"/>
  <c r="C12" i="8"/>
  <c r="D11" i="8"/>
  <c r="C11" i="8"/>
  <c r="C12" i="2"/>
  <c r="C11" i="2"/>
  <c r="B11" i="2"/>
  <c r="C10" i="2"/>
  <c r="B10" i="2"/>
  <c r="C8" i="2"/>
  <c r="C7" i="2" s="1"/>
  <c r="B8" i="2"/>
  <c r="B7" i="2" s="1"/>
  <c r="C6" i="2"/>
  <c r="B6" i="2"/>
  <c r="C5" i="2"/>
  <c r="B5" i="2"/>
  <c r="C4" i="2"/>
  <c r="B4" i="2"/>
  <c r="C3" i="2"/>
  <c r="B3" i="2"/>
  <c r="B2" i="2"/>
  <c r="B23" i="2" s="1"/>
  <c r="B9" i="2" l="1"/>
  <c r="C9" i="2"/>
  <c r="F34" i="1"/>
  <c r="D40" i="8"/>
  <c r="C33" i="8"/>
  <c r="D39" i="8"/>
  <c r="C38" i="8"/>
  <c r="C48" i="8" s="1"/>
  <c r="D17" i="8"/>
  <c r="D27" i="8" s="1"/>
  <c r="C21" i="8"/>
  <c r="D20" i="8"/>
  <c r="C24" i="8"/>
  <c r="E48" i="8"/>
  <c r="E47" i="8"/>
  <c r="E46" i="8"/>
  <c r="E45" i="8"/>
  <c r="E44" i="8"/>
  <c r="E43" i="8"/>
  <c r="E42" i="8"/>
  <c r="E41" i="8"/>
  <c r="E40" i="8"/>
  <c r="E39" i="8"/>
  <c r="D38" i="8"/>
  <c r="D48" i="8" s="1"/>
  <c r="E25" i="8"/>
  <c r="E26" i="8"/>
  <c r="E27" i="8"/>
  <c r="E28" i="8"/>
  <c r="E29" i="8"/>
  <c r="E21" i="8"/>
  <c r="E22" i="8"/>
  <c r="E23" i="8"/>
  <c r="E24" i="8"/>
  <c r="E20" i="8"/>
  <c r="DI2475" i="7"/>
  <c r="BE2475" i="7" s="1"/>
  <c r="DH2475" i="7"/>
  <c r="BD2475" i="7" s="1"/>
  <c r="DG2475" i="7"/>
  <c r="BC2475" i="7" s="1"/>
  <c r="DF2475" i="7"/>
  <c r="BB2475" i="7" s="1"/>
  <c r="DE2475" i="7"/>
  <c r="BA2475" i="7" s="1"/>
  <c r="DD2475" i="7"/>
  <c r="CK2475" i="7"/>
  <c r="AG2475" i="7" s="1"/>
  <c r="CG2475" i="7"/>
  <c r="AC2475" i="7" s="1"/>
  <c r="CC2475" i="7"/>
  <c r="CA2475" i="7"/>
  <c r="BX2475" i="7"/>
  <c r="BZ2475" i="7" s="1"/>
  <c r="V2475" i="7" s="1"/>
  <c r="BF2475" i="7"/>
  <c r="AZ2475" i="7"/>
  <c r="AY2475" i="7"/>
  <c r="AX2475" i="7"/>
  <c r="AW2475" i="7"/>
  <c r="AV2475" i="7"/>
  <c r="AU2475" i="7"/>
  <c r="AT2475" i="7"/>
  <c r="AR2475" i="7"/>
  <c r="AQ2475" i="7"/>
  <c r="AP2475" i="7"/>
  <c r="AO2475" i="7"/>
  <c r="AN2475" i="7"/>
  <c r="AM2475" i="7"/>
  <c r="AL2475" i="7"/>
  <c r="AK2475" i="7"/>
  <c r="AJ2475" i="7"/>
  <c r="AI2475" i="7"/>
  <c r="AH2475" i="7"/>
  <c r="AF2475" i="7"/>
  <c r="AE2475" i="7"/>
  <c r="AD2475" i="7"/>
  <c r="Y2475" i="7"/>
  <c r="S2475" i="7"/>
  <c r="R2475" i="7"/>
  <c r="Q2475" i="7"/>
  <c r="P2475" i="7"/>
  <c r="O2475" i="7"/>
  <c r="N2475" i="7"/>
  <c r="M2475" i="7"/>
  <c r="L2475" i="7"/>
  <c r="K2475" i="7"/>
  <c r="J2475" i="7"/>
  <c r="I2475" i="7"/>
  <c r="H2475" i="7"/>
  <c r="G2475" i="7"/>
  <c r="F2475" i="7"/>
  <c r="E2475" i="7"/>
  <c r="D2475" i="7"/>
  <c r="DI2474" i="7"/>
  <c r="BE2474" i="7" s="1"/>
  <c r="DH2474" i="7"/>
  <c r="BD2474" i="7" s="1"/>
  <c r="DG2474" i="7"/>
  <c r="BC2474" i="7" s="1"/>
  <c r="DF2474" i="7"/>
  <c r="BB2474" i="7" s="1"/>
  <c r="DE2474" i="7"/>
  <c r="BA2474" i="7" s="1"/>
  <c r="DD2474" i="7"/>
  <c r="AZ2474" i="7" s="1"/>
  <c r="CK2474" i="7"/>
  <c r="AG2474" i="7" s="1"/>
  <c r="CG2474" i="7"/>
  <c r="AC2474" i="7" s="1"/>
  <c r="CC2474" i="7"/>
  <c r="Y2474" i="7" s="1"/>
  <c r="CA2474" i="7"/>
  <c r="BX2474" i="7"/>
  <c r="BF2474" i="7"/>
  <c r="AY2474" i="7"/>
  <c r="AX2474" i="7"/>
  <c r="AW2474" i="7"/>
  <c r="AV2474" i="7"/>
  <c r="AU2474" i="7"/>
  <c r="AT2474" i="7"/>
  <c r="AR2474" i="7"/>
  <c r="AQ2474" i="7"/>
  <c r="AP2474" i="7"/>
  <c r="AO2474" i="7"/>
  <c r="AN2474" i="7"/>
  <c r="AM2474" i="7"/>
  <c r="AL2474" i="7"/>
  <c r="AK2474" i="7"/>
  <c r="AJ2474" i="7"/>
  <c r="AI2474" i="7"/>
  <c r="AH2474" i="7"/>
  <c r="AF2474" i="7"/>
  <c r="AE2474" i="7"/>
  <c r="AD2474" i="7"/>
  <c r="S2474" i="7"/>
  <c r="R2474" i="7"/>
  <c r="Q2474" i="7"/>
  <c r="P2474" i="7"/>
  <c r="O2474" i="7"/>
  <c r="N2474" i="7"/>
  <c r="M2474" i="7"/>
  <c r="L2474" i="7"/>
  <c r="K2474" i="7"/>
  <c r="J2474" i="7"/>
  <c r="I2474" i="7"/>
  <c r="H2474" i="7"/>
  <c r="G2474" i="7"/>
  <c r="F2474" i="7"/>
  <c r="E2474" i="7"/>
  <c r="D2474" i="7"/>
  <c r="DI2473" i="7"/>
  <c r="BE2473" i="7" s="1"/>
  <c r="DH2473" i="7"/>
  <c r="BD2473" i="7" s="1"/>
  <c r="DG2473" i="7"/>
  <c r="BC2473" i="7" s="1"/>
  <c r="DF2473" i="7"/>
  <c r="BB2473" i="7" s="1"/>
  <c r="DE2473" i="7"/>
  <c r="BA2473" i="7" s="1"/>
  <c r="DD2473" i="7"/>
  <c r="AZ2473" i="7" s="1"/>
  <c r="CK2473" i="7"/>
  <c r="AG2473" i="7" s="1"/>
  <c r="CG2473" i="7"/>
  <c r="AC2473" i="7" s="1"/>
  <c r="CE2473" i="7"/>
  <c r="AA2473" i="7" s="1"/>
  <c r="CC2473" i="7"/>
  <c r="CA2473" i="7"/>
  <c r="BX2473" i="7"/>
  <c r="CF2473" i="7" s="1"/>
  <c r="AB2473" i="7" s="1"/>
  <c r="BF2473" i="7"/>
  <c r="AY2473" i="7"/>
  <c r="AX2473" i="7"/>
  <c r="AW2473" i="7"/>
  <c r="AV2473" i="7"/>
  <c r="AU2473" i="7"/>
  <c r="AT2473" i="7"/>
  <c r="AR2473" i="7"/>
  <c r="AQ2473" i="7"/>
  <c r="AP2473" i="7"/>
  <c r="AO2473" i="7"/>
  <c r="AN2473" i="7"/>
  <c r="AM2473" i="7"/>
  <c r="AL2473" i="7"/>
  <c r="AK2473" i="7"/>
  <c r="AJ2473" i="7"/>
  <c r="AI2473" i="7"/>
  <c r="AH2473" i="7"/>
  <c r="AF2473" i="7"/>
  <c r="AE2473" i="7"/>
  <c r="AD2473" i="7"/>
  <c r="S2473" i="7"/>
  <c r="R2473" i="7"/>
  <c r="Q2473" i="7"/>
  <c r="P2473" i="7"/>
  <c r="O2473" i="7"/>
  <c r="N2473" i="7"/>
  <c r="M2473" i="7"/>
  <c r="L2473" i="7"/>
  <c r="K2473" i="7"/>
  <c r="J2473" i="7"/>
  <c r="I2473" i="7"/>
  <c r="H2473" i="7"/>
  <c r="G2473" i="7"/>
  <c r="F2473" i="7"/>
  <c r="E2473" i="7"/>
  <c r="D2473" i="7"/>
  <c r="DI2472" i="7"/>
  <c r="BE2472" i="7" s="1"/>
  <c r="DH2472" i="7"/>
  <c r="BD2472" i="7" s="1"/>
  <c r="DG2472" i="7"/>
  <c r="BC2472" i="7" s="1"/>
  <c r="DF2472" i="7"/>
  <c r="BB2472" i="7" s="1"/>
  <c r="DE2472" i="7"/>
  <c r="BA2472" i="7" s="1"/>
  <c r="DD2472" i="7"/>
  <c r="AZ2472" i="7" s="1"/>
  <c r="CK2472" i="7"/>
  <c r="AG2472" i="7" s="1"/>
  <c r="CG2472" i="7"/>
  <c r="AC2472" i="7" s="1"/>
  <c r="CC2472" i="7"/>
  <c r="CA2472" i="7"/>
  <c r="BX2472" i="7"/>
  <c r="CW2472" i="7" s="1"/>
  <c r="AS2472" i="7" s="1"/>
  <c r="BF2472" i="7"/>
  <c r="AY2472" i="7"/>
  <c r="AX2472" i="7"/>
  <c r="AW2472" i="7"/>
  <c r="AV2472" i="7"/>
  <c r="AU2472" i="7"/>
  <c r="AT2472" i="7"/>
  <c r="AR2472" i="7"/>
  <c r="AQ2472" i="7"/>
  <c r="AP2472" i="7"/>
  <c r="AO2472" i="7"/>
  <c r="AN2472" i="7"/>
  <c r="AM2472" i="7"/>
  <c r="AL2472" i="7"/>
  <c r="AK2472" i="7"/>
  <c r="AJ2472" i="7"/>
  <c r="AI2472" i="7"/>
  <c r="AH2472" i="7"/>
  <c r="AF2472" i="7"/>
  <c r="AE2472" i="7"/>
  <c r="AD2472" i="7"/>
  <c r="T2472" i="7"/>
  <c r="S2472" i="7"/>
  <c r="R2472" i="7"/>
  <c r="Q2472" i="7"/>
  <c r="P2472" i="7"/>
  <c r="O2472" i="7"/>
  <c r="N2472" i="7"/>
  <c r="M2472" i="7"/>
  <c r="L2472" i="7"/>
  <c r="K2472" i="7"/>
  <c r="J2472" i="7"/>
  <c r="I2472" i="7"/>
  <c r="H2472" i="7"/>
  <c r="G2472" i="7"/>
  <c r="F2472" i="7"/>
  <c r="E2472" i="7"/>
  <c r="D2472" i="7"/>
  <c r="DI2471" i="7"/>
  <c r="DH2471" i="7"/>
  <c r="BD2471" i="7" s="1"/>
  <c r="DG2471" i="7"/>
  <c r="BC2471" i="7" s="1"/>
  <c r="DF2471" i="7"/>
  <c r="BB2471" i="7" s="1"/>
  <c r="DE2471" i="7"/>
  <c r="BA2471" i="7" s="1"/>
  <c r="DD2471" i="7"/>
  <c r="AZ2471" i="7" s="1"/>
  <c r="CK2471" i="7"/>
  <c r="AG2471" i="7" s="1"/>
  <c r="CG2471" i="7"/>
  <c r="AC2471" i="7" s="1"/>
  <c r="CC2471" i="7"/>
  <c r="Y2471" i="7" s="1"/>
  <c r="CA2471" i="7"/>
  <c r="CE2471" i="7" s="1"/>
  <c r="AA2471" i="7" s="1"/>
  <c r="BX2471" i="7"/>
  <c r="BF2471" i="7"/>
  <c r="BE2471" i="7"/>
  <c r="AY2471" i="7"/>
  <c r="AX2471" i="7"/>
  <c r="AW2471" i="7"/>
  <c r="AV2471" i="7"/>
  <c r="AU2471" i="7"/>
  <c r="AT2471" i="7"/>
  <c r="AR2471" i="7"/>
  <c r="AQ2471" i="7"/>
  <c r="AP2471" i="7"/>
  <c r="AO2471" i="7"/>
  <c r="AN2471" i="7"/>
  <c r="AM2471" i="7"/>
  <c r="AL2471" i="7"/>
  <c r="AK2471" i="7"/>
  <c r="AJ2471" i="7"/>
  <c r="AI2471" i="7"/>
  <c r="AH2471" i="7"/>
  <c r="AF2471" i="7"/>
  <c r="AE2471" i="7"/>
  <c r="AD2471" i="7"/>
  <c r="S2471" i="7"/>
  <c r="R2471" i="7"/>
  <c r="Q2471" i="7"/>
  <c r="P2471" i="7"/>
  <c r="O2471" i="7"/>
  <c r="N2471" i="7"/>
  <c r="M2471" i="7"/>
  <c r="L2471" i="7"/>
  <c r="K2471" i="7"/>
  <c r="J2471" i="7"/>
  <c r="I2471" i="7"/>
  <c r="H2471" i="7"/>
  <c r="G2471" i="7"/>
  <c r="F2471" i="7"/>
  <c r="E2471" i="7"/>
  <c r="D2471" i="7"/>
  <c r="DI2470" i="7"/>
  <c r="BE2470" i="7" s="1"/>
  <c r="DH2470" i="7"/>
  <c r="BD2470" i="7" s="1"/>
  <c r="DG2470" i="7"/>
  <c r="BC2470" i="7" s="1"/>
  <c r="DF2470" i="7"/>
  <c r="BB2470" i="7" s="1"/>
  <c r="DE2470" i="7"/>
  <c r="BA2470" i="7" s="1"/>
  <c r="DD2470" i="7"/>
  <c r="AZ2470" i="7" s="1"/>
  <c r="CK2470" i="7"/>
  <c r="AG2470" i="7" s="1"/>
  <c r="CG2470" i="7"/>
  <c r="AC2470" i="7" s="1"/>
  <c r="CC2470" i="7"/>
  <c r="Y2470" i="7" s="1"/>
  <c r="CA2470" i="7"/>
  <c r="W2470" i="7" s="1"/>
  <c r="BX2470" i="7"/>
  <c r="BF2470" i="7"/>
  <c r="AY2470" i="7"/>
  <c r="AX2470" i="7"/>
  <c r="AW2470" i="7"/>
  <c r="AV2470" i="7"/>
  <c r="AU2470" i="7"/>
  <c r="AT2470" i="7"/>
  <c r="AR2470" i="7"/>
  <c r="AQ2470" i="7"/>
  <c r="AP2470" i="7"/>
  <c r="AO2470" i="7"/>
  <c r="AN2470" i="7"/>
  <c r="AM2470" i="7"/>
  <c r="AL2470" i="7"/>
  <c r="AK2470" i="7"/>
  <c r="AJ2470" i="7"/>
  <c r="AI2470" i="7"/>
  <c r="AH2470" i="7"/>
  <c r="AF2470" i="7"/>
  <c r="AE2470" i="7"/>
  <c r="AD2470" i="7"/>
  <c r="S2470" i="7"/>
  <c r="R2470" i="7"/>
  <c r="Q2470" i="7"/>
  <c r="P2470" i="7"/>
  <c r="O2470" i="7"/>
  <c r="N2470" i="7"/>
  <c r="M2470" i="7"/>
  <c r="L2470" i="7"/>
  <c r="K2470" i="7"/>
  <c r="J2470" i="7"/>
  <c r="I2470" i="7"/>
  <c r="H2470" i="7"/>
  <c r="G2470" i="7"/>
  <c r="F2470" i="7"/>
  <c r="E2470" i="7"/>
  <c r="D2470" i="7"/>
  <c r="DI2469" i="7"/>
  <c r="BE2469" i="7" s="1"/>
  <c r="DH2469" i="7"/>
  <c r="BD2469" i="7" s="1"/>
  <c r="DG2469" i="7"/>
  <c r="BC2469" i="7" s="1"/>
  <c r="DF2469" i="7"/>
  <c r="BB2469" i="7" s="1"/>
  <c r="DE2469" i="7"/>
  <c r="BA2469" i="7" s="1"/>
  <c r="DD2469" i="7"/>
  <c r="AZ2469" i="7" s="1"/>
  <c r="CK2469" i="7"/>
  <c r="AG2469" i="7" s="1"/>
  <c r="CG2469" i="7"/>
  <c r="CC2469" i="7"/>
  <c r="CA2469" i="7"/>
  <c r="BX2469" i="7"/>
  <c r="CW2469" i="7" s="1"/>
  <c r="AS2469" i="7" s="1"/>
  <c r="BF2469" i="7"/>
  <c r="AY2469" i="7"/>
  <c r="AX2469" i="7"/>
  <c r="AW2469" i="7"/>
  <c r="AV2469" i="7"/>
  <c r="AU2469" i="7"/>
  <c r="AT2469" i="7"/>
  <c r="AR2469" i="7"/>
  <c r="AQ2469" i="7"/>
  <c r="AP2469" i="7"/>
  <c r="AO2469" i="7"/>
  <c r="AN2469" i="7"/>
  <c r="AM2469" i="7"/>
  <c r="AL2469" i="7"/>
  <c r="AK2469" i="7"/>
  <c r="AJ2469" i="7"/>
  <c r="AI2469" i="7"/>
  <c r="AH2469" i="7"/>
  <c r="AF2469" i="7"/>
  <c r="AE2469" i="7"/>
  <c r="AD2469" i="7"/>
  <c r="AC2469" i="7"/>
  <c r="S2469" i="7"/>
  <c r="R2469" i="7"/>
  <c r="Q2469" i="7"/>
  <c r="P2469" i="7"/>
  <c r="O2469" i="7"/>
  <c r="N2469" i="7"/>
  <c r="M2469" i="7"/>
  <c r="L2469" i="7"/>
  <c r="K2469" i="7"/>
  <c r="J2469" i="7"/>
  <c r="I2469" i="7"/>
  <c r="H2469" i="7"/>
  <c r="G2469" i="7"/>
  <c r="F2469" i="7"/>
  <c r="E2469" i="7"/>
  <c r="D2469" i="7"/>
  <c r="DI2468" i="7"/>
  <c r="BE2468" i="7" s="1"/>
  <c r="DH2468" i="7"/>
  <c r="BD2468" i="7" s="1"/>
  <c r="DG2468" i="7"/>
  <c r="BC2468" i="7" s="1"/>
  <c r="DF2468" i="7"/>
  <c r="BB2468" i="7" s="1"/>
  <c r="DE2468" i="7"/>
  <c r="BA2468" i="7" s="1"/>
  <c r="DD2468" i="7"/>
  <c r="AZ2468" i="7" s="1"/>
  <c r="CK2468" i="7"/>
  <c r="AG2468" i="7" s="1"/>
  <c r="CG2468" i="7"/>
  <c r="AC2468" i="7" s="1"/>
  <c r="CC2468" i="7"/>
  <c r="Y2468" i="7" s="1"/>
  <c r="CA2468" i="7"/>
  <c r="W2468" i="7" s="1"/>
  <c r="BX2468" i="7"/>
  <c r="BF2468" i="7"/>
  <c r="AY2468" i="7"/>
  <c r="AX2468" i="7"/>
  <c r="AW2468" i="7"/>
  <c r="AV2468" i="7"/>
  <c r="AU2468" i="7"/>
  <c r="AT2468" i="7"/>
  <c r="AR2468" i="7"/>
  <c r="AQ2468" i="7"/>
  <c r="AP2468" i="7"/>
  <c r="AO2468" i="7"/>
  <c r="AN2468" i="7"/>
  <c r="AM2468" i="7"/>
  <c r="AL2468" i="7"/>
  <c r="AK2468" i="7"/>
  <c r="AJ2468" i="7"/>
  <c r="AI2468" i="7"/>
  <c r="AH2468" i="7"/>
  <c r="AF2468" i="7"/>
  <c r="AE2468" i="7"/>
  <c r="AD2468" i="7"/>
  <c r="S2468" i="7"/>
  <c r="R2468" i="7"/>
  <c r="Q2468" i="7"/>
  <c r="P2468" i="7"/>
  <c r="O2468" i="7"/>
  <c r="N2468" i="7"/>
  <c r="M2468" i="7"/>
  <c r="L2468" i="7"/>
  <c r="K2468" i="7"/>
  <c r="J2468" i="7"/>
  <c r="I2468" i="7"/>
  <c r="H2468" i="7"/>
  <c r="G2468" i="7"/>
  <c r="F2468" i="7"/>
  <c r="E2468" i="7"/>
  <c r="D2468" i="7"/>
  <c r="DI2467" i="7"/>
  <c r="BE2467" i="7" s="1"/>
  <c r="DH2467" i="7"/>
  <c r="BD2467" i="7" s="1"/>
  <c r="DG2467" i="7"/>
  <c r="BC2467" i="7" s="1"/>
  <c r="DF2467" i="7"/>
  <c r="BB2467" i="7" s="1"/>
  <c r="DE2467" i="7"/>
  <c r="BA2467" i="7" s="1"/>
  <c r="DD2467" i="7"/>
  <c r="AZ2467" i="7" s="1"/>
  <c r="CK2467" i="7"/>
  <c r="AG2467" i="7" s="1"/>
  <c r="CG2467" i="7"/>
  <c r="AC2467" i="7" s="1"/>
  <c r="CC2467" i="7"/>
  <c r="Y2467" i="7" s="1"/>
  <c r="CA2467" i="7"/>
  <c r="BX2467" i="7"/>
  <c r="BF2467" i="7"/>
  <c r="AY2467" i="7"/>
  <c r="AX2467" i="7"/>
  <c r="AW2467" i="7"/>
  <c r="AV2467" i="7"/>
  <c r="AU2467" i="7"/>
  <c r="AT2467" i="7"/>
  <c r="AR2467" i="7"/>
  <c r="AQ2467" i="7"/>
  <c r="AP2467" i="7"/>
  <c r="AO2467" i="7"/>
  <c r="AN2467" i="7"/>
  <c r="AM2467" i="7"/>
  <c r="AL2467" i="7"/>
  <c r="AK2467" i="7"/>
  <c r="AJ2467" i="7"/>
  <c r="AI2467" i="7"/>
  <c r="AH2467" i="7"/>
  <c r="AF2467" i="7"/>
  <c r="AE2467" i="7"/>
  <c r="AD2467" i="7"/>
  <c r="S2467" i="7"/>
  <c r="R2467" i="7"/>
  <c r="Q2467" i="7"/>
  <c r="P2467" i="7"/>
  <c r="O2467" i="7"/>
  <c r="N2467" i="7"/>
  <c r="M2467" i="7"/>
  <c r="L2467" i="7"/>
  <c r="K2467" i="7"/>
  <c r="J2467" i="7"/>
  <c r="I2467" i="7"/>
  <c r="H2467" i="7"/>
  <c r="G2467" i="7"/>
  <c r="F2467" i="7"/>
  <c r="E2467" i="7"/>
  <c r="D2467" i="7"/>
  <c r="DI2466" i="7"/>
  <c r="BE2466" i="7" s="1"/>
  <c r="DH2466" i="7"/>
  <c r="BD2466" i="7" s="1"/>
  <c r="DG2466" i="7"/>
  <c r="BC2466" i="7" s="1"/>
  <c r="DF2466" i="7"/>
  <c r="DE2466" i="7"/>
  <c r="BA2466" i="7" s="1"/>
  <c r="DD2466" i="7"/>
  <c r="AZ2466" i="7" s="1"/>
  <c r="CK2466" i="7"/>
  <c r="CG2466" i="7"/>
  <c r="CC2466" i="7"/>
  <c r="Y2466" i="7" s="1"/>
  <c r="CA2466" i="7"/>
  <c r="BX2466" i="7"/>
  <c r="BF2466" i="7"/>
  <c r="BB2466" i="7"/>
  <c r="AY2466" i="7"/>
  <c r="AX2466" i="7"/>
  <c r="AW2466" i="7"/>
  <c r="AV2466" i="7"/>
  <c r="AU2466" i="7"/>
  <c r="AT2466" i="7"/>
  <c r="AR2466" i="7"/>
  <c r="AQ2466" i="7"/>
  <c r="AP2466" i="7"/>
  <c r="AO2466" i="7"/>
  <c r="AN2466" i="7"/>
  <c r="AM2466" i="7"/>
  <c r="AL2466" i="7"/>
  <c r="AK2466" i="7"/>
  <c r="AJ2466" i="7"/>
  <c r="AI2466" i="7"/>
  <c r="AH2466" i="7"/>
  <c r="AG2466" i="7"/>
  <c r="AF2466" i="7"/>
  <c r="AE2466" i="7"/>
  <c r="AD2466" i="7"/>
  <c r="AC2466" i="7"/>
  <c r="S2466" i="7"/>
  <c r="R2466" i="7"/>
  <c r="Q2466" i="7"/>
  <c r="P2466" i="7"/>
  <c r="O2466" i="7"/>
  <c r="N2466" i="7"/>
  <c r="M2466" i="7"/>
  <c r="L2466" i="7"/>
  <c r="K2466" i="7"/>
  <c r="J2466" i="7"/>
  <c r="I2466" i="7"/>
  <c r="H2466" i="7"/>
  <c r="G2466" i="7"/>
  <c r="F2466" i="7"/>
  <c r="E2466" i="7"/>
  <c r="D2466" i="7"/>
  <c r="DI2465" i="7"/>
  <c r="BE2465" i="7" s="1"/>
  <c r="DH2465" i="7"/>
  <c r="BD2465" i="7" s="1"/>
  <c r="DG2465" i="7"/>
  <c r="BC2465" i="7" s="1"/>
  <c r="DF2465" i="7"/>
  <c r="BB2465" i="7" s="1"/>
  <c r="DE2465" i="7"/>
  <c r="BA2465" i="7" s="1"/>
  <c r="DD2465" i="7"/>
  <c r="AZ2465" i="7" s="1"/>
  <c r="CK2465" i="7"/>
  <c r="AG2465" i="7" s="1"/>
  <c r="CG2465" i="7"/>
  <c r="AC2465" i="7" s="1"/>
  <c r="CC2465" i="7"/>
  <c r="Y2465" i="7" s="1"/>
  <c r="CA2465" i="7"/>
  <c r="BX2465" i="7"/>
  <c r="CF2465" i="7" s="1"/>
  <c r="AB2465" i="7" s="1"/>
  <c r="BF2465" i="7"/>
  <c r="AY2465" i="7"/>
  <c r="AX2465" i="7"/>
  <c r="AW2465" i="7"/>
  <c r="AV2465" i="7"/>
  <c r="AU2465" i="7"/>
  <c r="AT2465" i="7"/>
  <c r="AR2465" i="7"/>
  <c r="AQ2465" i="7"/>
  <c r="AP2465" i="7"/>
  <c r="AO2465" i="7"/>
  <c r="AN2465" i="7"/>
  <c r="AM2465" i="7"/>
  <c r="AL2465" i="7"/>
  <c r="AK2465" i="7"/>
  <c r="AJ2465" i="7"/>
  <c r="AI2465" i="7"/>
  <c r="AH2465" i="7"/>
  <c r="AF2465" i="7"/>
  <c r="AE2465" i="7"/>
  <c r="AD2465" i="7"/>
  <c r="S2465" i="7"/>
  <c r="R2465" i="7"/>
  <c r="Q2465" i="7"/>
  <c r="P2465" i="7"/>
  <c r="O2465" i="7"/>
  <c r="N2465" i="7"/>
  <c r="M2465" i="7"/>
  <c r="L2465" i="7"/>
  <c r="K2465" i="7"/>
  <c r="J2465" i="7"/>
  <c r="I2465" i="7"/>
  <c r="H2465" i="7"/>
  <c r="G2465" i="7"/>
  <c r="F2465" i="7"/>
  <c r="E2465" i="7"/>
  <c r="D2465" i="7"/>
  <c r="DI2464" i="7"/>
  <c r="DH2464" i="7"/>
  <c r="BD2464" i="7" s="1"/>
  <c r="DG2464" i="7"/>
  <c r="BC2464" i="7" s="1"/>
  <c r="DF2464" i="7"/>
  <c r="BB2464" i="7" s="1"/>
  <c r="DE2464" i="7"/>
  <c r="BA2464" i="7" s="1"/>
  <c r="DD2464" i="7"/>
  <c r="AZ2464" i="7" s="1"/>
  <c r="CK2464" i="7"/>
  <c r="AG2464" i="7" s="1"/>
  <c r="CG2464" i="7"/>
  <c r="AC2464" i="7" s="1"/>
  <c r="CC2464" i="7"/>
  <c r="Y2464" i="7" s="1"/>
  <c r="CA2464" i="7"/>
  <c r="BX2464" i="7"/>
  <c r="CF2464" i="7" s="1"/>
  <c r="AB2464" i="7" s="1"/>
  <c r="BF2464" i="7"/>
  <c r="BE2464" i="7"/>
  <c r="AY2464" i="7"/>
  <c r="AX2464" i="7"/>
  <c r="AW2464" i="7"/>
  <c r="AV2464" i="7"/>
  <c r="AU2464" i="7"/>
  <c r="AT2464" i="7"/>
  <c r="AR2464" i="7"/>
  <c r="AQ2464" i="7"/>
  <c r="AP2464" i="7"/>
  <c r="AO2464" i="7"/>
  <c r="AN2464" i="7"/>
  <c r="AM2464" i="7"/>
  <c r="AL2464" i="7"/>
  <c r="AK2464" i="7"/>
  <c r="AJ2464" i="7"/>
  <c r="AI2464" i="7"/>
  <c r="AH2464" i="7"/>
  <c r="AF2464" i="7"/>
  <c r="AE2464" i="7"/>
  <c r="AD2464" i="7"/>
  <c r="T2464" i="7"/>
  <c r="S2464" i="7"/>
  <c r="R2464" i="7"/>
  <c r="Q2464" i="7"/>
  <c r="P2464" i="7"/>
  <c r="O2464" i="7"/>
  <c r="N2464" i="7"/>
  <c r="M2464" i="7"/>
  <c r="L2464" i="7"/>
  <c r="K2464" i="7"/>
  <c r="J2464" i="7"/>
  <c r="I2464" i="7"/>
  <c r="H2464" i="7"/>
  <c r="G2464" i="7"/>
  <c r="F2464" i="7"/>
  <c r="E2464" i="7"/>
  <c r="D2464" i="7"/>
  <c r="DI2463" i="7"/>
  <c r="BE2463" i="7" s="1"/>
  <c r="DH2463" i="7"/>
  <c r="BD2463" i="7" s="1"/>
  <c r="DG2463" i="7"/>
  <c r="BC2463" i="7" s="1"/>
  <c r="DF2463" i="7"/>
  <c r="BB2463" i="7" s="1"/>
  <c r="DE2463" i="7"/>
  <c r="BA2463" i="7" s="1"/>
  <c r="DD2463" i="7"/>
  <c r="AZ2463" i="7" s="1"/>
  <c r="CK2463" i="7"/>
  <c r="AG2463" i="7" s="1"/>
  <c r="CG2463" i="7"/>
  <c r="AC2463" i="7" s="1"/>
  <c r="CF2463" i="7"/>
  <c r="AB2463" i="7" s="1"/>
  <c r="CC2463" i="7"/>
  <c r="Y2463" i="7" s="1"/>
  <c r="CA2463" i="7"/>
  <c r="BX2463" i="7"/>
  <c r="BF2463" i="7"/>
  <c r="AY2463" i="7"/>
  <c r="AX2463" i="7"/>
  <c r="AW2463" i="7"/>
  <c r="AV2463" i="7"/>
  <c r="AU2463" i="7"/>
  <c r="AT2463" i="7"/>
  <c r="AR2463" i="7"/>
  <c r="AQ2463" i="7"/>
  <c r="AP2463" i="7"/>
  <c r="AO2463" i="7"/>
  <c r="AN2463" i="7"/>
  <c r="AM2463" i="7"/>
  <c r="AL2463" i="7"/>
  <c r="AK2463" i="7"/>
  <c r="AJ2463" i="7"/>
  <c r="AI2463" i="7"/>
  <c r="AH2463" i="7"/>
  <c r="AF2463" i="7"/>
  <c r="AE2463" i="7"/>
  <c r="AD2463" i="7"/>
  <c r="T2463" i="7"/>
  <c r="S2463" i="7"/>
  <c r="R2463" i="7"/>
  <c r="Q2463" i="7"/>
  <c r="P2463" i="7"/>
  <c r="O2463" i="7"/>
  <c r="N2463" i="7"/>
  <c r="M2463" i="7"/>
  <c r="L2463" i="7"/>
  <c r="K2463" i="7"/>
  <c r="J2463" i="7"/>
  <c r="I2463" i="7"/>
  <c r="H2463" i="7"/>
  <c r="G2463" i="7"/>
  <c r="F2463" i="7"/>
  <c r="E2463" i="7"/>
  <c r="D2463" i="7"/>
  <c r="DI2462" i="7"/>
  <c r="BE2462" i="7" s="1"/>
  <c r="DH2462" i="7"/>
  <c r="BD2462" i="7" s="1"/>
  <c r="DG2462" i="7"/>
  <c r="BC2462" i="7" s="1"/>
  <c r="DF2462" i="7"/>
  <c r="BB2462" i="7" s="1"/>
  <c r="DE2462" i="7"/>
  <c r="BA2462" i="7" s="1"/>
  <c r="DD2462" i="7"/>
  <c r="AZ2462" i="7" s="1"/>
  <c r="CK2462" i="7"/>
  <c r="AG2462" i="7" s="1"/>
  <c r="CG2462" i="7"/>
  <c r="CC2462" i="7"/>
  <c r="CA2462" i="7"/>
  <c r="W2462" i="7" s="1"/>
  <c r="BZ2462" i="7"/>
  <c r="V2462" i="7" s="1"/>
  <c r="BX2462" i="7"/>
  <c r="BF2462" i="7"/>
  <c r="AY2462" i="7"/>
  <c r="AX2462" i="7"/>
  <c r="AW2462" i="7"/>
  <c r="AV2462" i="7"/>
  <c r="AU2462" i="7"/>
  <c r="AT2462" i="7"/>
  <c r="AR2462" i="7"/>
  <c r="AQ2462" i="7"/>
  <c r="AP2462" i="7"/>
  <c r="AO2462" i="7"/>
  <c r="AN2462" i="7"/>
  <c r="AM2462" i="7"/>
  <c r="AL2462" i="7"/>
  <c r="AK2462" i="7"/>
  <c r="AJ2462" i="7"/>
  <c r="AI2462" i="7"/>
  <c r="AH2462" i="7"/>
  <c r="AF2462" i="7"/>
  <c r="AE2462" i="7"/>
  <c r="AD2462" i="7"/>
  <c r="AC2462" i="7"/>
  <c r="Y2462" i="7"/>
  <c r="S2462" i="7"/>
  <c r="R2462" i="7"/>
  <c r="Q2462" i="7"/>
  <c r="P2462" i="7"/>
  <c r="O2462" i="7"/>
  <c r="N2462" i="7"/>
  <c r="M2462" i="7"/>
  <c r="L2462" i="7"/>
  <c r="K2462" i="7"/>
  <c r="J2462" i="7"/>
  <c r="I2462" i="7"/>
  <c r="H2462" i="7"/>
  <c r="G2462" i="7"/>
  <c r="F2462" i="7"/>
  <c r="E2462" i="7"/>
  <c r="D2462" i="7"/>
  <c r="BE2461" i="7"/>
  <c r="BD2461" i="7"/>
  <c r="BC2461" i="7"/>
  <c r="BB2461" i="7"/>
  <c r="BA2461" i="7"/>
  <c r="AZ2461" i="7"/>
  <c r="AY2461" i="7"/>
  <c r="AX2461" i="7"/>
  <c r="AW2461" i="7"/>
  <c r="AV2461" i="7"/>
  <c r="AU2461" i="7"/>
  <c r="AT2461" i="7"/>
  <c r="AS2461" i="7"/>
  <c r="AR2461" i="7"/>
  <c r="AQ2461" i="7"/>
  <c r="AP2461" i="7"/>
  <c r="AO2461" i="7"/>
  <c r="AN2461" i="7"/>
  <c r="AM2461" i="7"/>
  <c r="AL2461" i="7"/>
  <c r="AK2461" i="7"/>
  <c r="AJ2461" i="7"/>
  <c r="AI2461" i="7"/>
  <c r="AH2461" i="7"/>
  <c r="AG2461" i="7"/>
  <c r="AF2461" i="7"/>
  <c r="AE2461" i="7"/>
  <c r="AD2461" i="7"/>
  <c r="AC2461" i="7"/>
  <c r="AB2461" i="7"/>
  <c r="AA2461" i="7"/>
  <c r="Z2461" i="7"/>
  <c r="Y2461" i="7"/>
  <c r="X2461" i="7"/>
  <c r="W2461" i="7"/>
  <c r="V2461" i="7"/>
  <c r="T2461" i="7"/>
  <c r="S2461" i="7"/>
  <c r="R2461" i="7"/>
  <c r="Q2461" i="7"/>
  <c r="P2461" i="7"/>
  <c r="O2461" i="7"/>
  <c r="N2461" i="7"/>
  <c r="M2461" i="7"/>
  <c r="L2461" i="7"/>
  <c r="K2461" i="7"/>
  <c r="J2461" i="7"/>
  <c r="I2461" i="7"/>
  <c r="H2461" i="7"/>
  <c r="G2461" i="7"/>
  <c r="F2461" i="7"/>
  <c r="E2461" i="7"/>
  <c r="D2461" i="7"/>
  <c r="DI2460" i="7"/>
  <c r="BE2460" i="7" s="1"/>
  <c r="DH2460" i="7"/>
  <c r="BD2460" i="7" s="1"/>
  <c r="DG2460" i="7"/>
  <c r="BC2460" i="7" s="1"/>
  <c r="DF2460" i="7"/>
  <c r="BB2460" i="7" s="1"/>
  <c r="DE2460" i="7"/>
  <c r="BA2460" i="7" s="1"/>
  <c r="DD2460" i="7"/>
  <c r="AZ2460" i="7" s="1"/>
  <c r="CW2460" i="7"/>
  <c r="AS2460" i="7" s="1"/>
  <c r="CK2460" i="7"/>
  <c r="AG2460" i="7" s="1"/>
  <c r="CG2460" i="7"/>
  <c r="AC2460" i="7" s="1"/>
  <c r="CD2460" i="7"/>
  <c r="Z2460" i="7" s="1"/>
  <c r="BF2460" i="7"/>
  <c r="AY2460" i="7"/>
  <c r="AX2460" i="7"/>
  <c r="AW2460" i="7"/>
  <c r="AV2460" i="7"/>
  <c r="AU2460" i="7"/>
  <c r="AT2460" i="7"/>
  <c r="AR2460" i="7"/>
  <c r="AQ2460" i="7"/>
  <c r="AP2460" i="7"/>
  <c r="AO2460" i="7"/>
  <c r="AN2460" i="7"/>
  <c r="AM2460" i="7"/>
  <c r="AL2460" i="7"/>
  <c r="AK2460" i="7"/>
  <c r="AJ2460" i="7"/>
  <c r="AI2460" i="7"/>
  <c r="AH2460" i="7"/>
  <c r="AF2460" i="7"/>
  <c r="AE2460" i="7"/>
  <c r="AD2460" i="7"/>
  <c r="AB2460" i="7"/>
  <c r="AA2460" i="7"/>
  <c r="Y2460" i="7"/>
  <c r="X2460" i="7"/>
  <c r="W2460" i="7"/>
  <c r="V2460" i="7"/>
  <c r="T2460" i="7"/>
  <c r="S2460" i="7"/>
  <c r="R2460" i="7"/>
  <c r="Q2460" i="7"/>
  <c r="P2460" i="7"/>
  <c r="O2460" i="7"/>
  <c r="N2460" i="7"/>
  <c r="M2460" i="7"/>
  <c r="L2460" i="7"/>
  <c r="K2460" i="7"/>
  <c r="J2460" i="7"/>
  <c r="I2460" i="7"/>
  <c r="H2460" i="7"/>
  <c r="G2460" i="7"/>
  <c r="F2460" i="7"/>
  <c r="E2460" i="7"/>
  <c r="D2460" i="7"/>
  <c r="DI2459" i="7"/>
  <c r="BE2459" i="7" s="1"/>
  <c r="DH2459" i="7"/>
  <c r="BD2459" i="7" s="1"/>
  <c r="DG2459" i="7"/>
  <c r="BC2459" i="7" s="1"/>
  <c r="DF2459" i="7"/>
  <c r="BB2459" i="7" s="1"/>
  <c r="DE2459" i="7"/>
  <c r="BA2459" i="7" s="1"/>
  <c r="DD2459" i="7"/>
  <c r="AZ2459" i="7" s="1"/>
  <c r="CW2459" i="7"/>
  <c r="AS2459" i="7" s="1"/>
  <c r="CK2459" i="7"/>
  <c r="AG2459" i="7" s="1"/>
  <c r="CG2459" i="7"/>
  <c r="AC2459" i="7" s="1"/>
  <c r="CD2459" i="7"/>
  <c r="Z2459" i="7" s="1"/>
  <c r="BF2459" i="7"/>
  <c r="AY2459" i="7"/>
  <c r="AX2459" i="7"/>
  <c r="AW2459" i="7"/>
  <c r="AV2459" i="7"/>
  <c r="AU2459" i="7"/>
  <c r="AT2459" i="7"/>
  <c r="AR2459" i="7"/>
  <c r="AQ2459" i="7"/>
  <c r="AP2459" i="7"/>
  <c r="AO2459" i="7"/>
  <c r="AN2459" i="7"/>
  <c r="AM2459" i="7"/>
  <c r="AL2459" i="7"/>
  <c r="AK2459" i="7"/>
  <c r="AJ2459" i="7"/>
  <c r="AI2459" i="7"/>
  <c r="AH2459" i="7"/>
  <c r="AF2459" i="7"/>
  <c r="AE2459" i="7"/>
  <c r="AD2459" i="7"/>
  <c r="AB2459" i="7"/>
  <c r="AA2459" i="7"/>
  <c r="Y2459" i="7"/>
  <c r="X2459" i="7"/>
  <c r="W2459" i="7"/>
  <c r="V2459" i="7"/>
  <c r="T2459" i="7"/>
  <c r="S2459" i="7"/>
  <c r="R2459" i="7"/>
  <c r="Q2459" i="7"/>
  <c r="P2459" i="7"/>
  <c r="O2459" i="7"/>
  <c r="N2459" i="7"/>
  <c r="M2459" i="7"/>
  <c r="L2459" i="7"/>
  <c r="K2459" i="7"/>
  <c r="J2459" i="7"/>
  <c r="I2459" i="7"/>
  <c r="H2459" i="7"/>
  <c r="G2459" i="7"/>
  <c r="F2459" i="7"/>
  <c r="E2459" i="7"/>
  <c r="D2459" i="7"/>
  <c r="DI2458" i="7"/>
  <c r="BE2458" i="7" s="1"/>
  <c r="DH2458" i="7"/>
  <c r="BD2458" i="7" s="1"/>
  <c r="DG2458" i="7"/>
  <c r="DF2458" i="7"/>
  <c r="BB2458" i="7" s="1"/>
  <c r="DE2458" i="7"/>
  <c r="BA2458" i="7" s="1"/>
  <c r="DD2458" i="7"/>
  <c r="AZ2458" i="7" s="1"/>
  <c r="CW2458" i="7"/>
  <c r="AS2458" i="7" s="1"/>
  <c r="CK2458" i="7"/>
  <c r="AG2458" i="7" s="1"/>
  <c r="CG2458" i="7"/>
  <c r="AC2458" i="7" s="1"/>
  <c r="CD2458" i="7"/>
  <c r="Z2458" i="7" s="1"/>
  <c r="BF2458" i="7"/>
  <c r="BC2458" i="7"/>
  <c r="AY2458" i="7"/>
  <c r="AX2458" i="7"/>
  <c r="AW2458" i="7"/>
  <c r="AV2458" i="7"/>
  <c r="AU2458" i="7"/>
  <c r="AT2458" i="7"/>
  <c r="AR2458" i="7"/>
  <c r="AQ2458" i="7"/>
  <c r="AP2458" i="7"/>
  <c r="AO2458" i="7"/>
  <c r="AN2458" i="7"/>
  <c r="AM2458" i="7"/>
  <c r="AL2458" i="7"/>
  <c r="AK2458" i="7"/>
  <c r="AJ2458" i="7"/>
  <c r="AI2458" i="7"/>
  <c r="AH2458" i="7"/>
  <c r="AF2458" i="7"/>
  <c r="AE2458" i="7"/>
  <c r="AD2458" i="7"/>
  <c r="AB2458" i="7"/>
  <c r="AA2458" i="7"/>
  <c r="Y2458" i="7"/>
  <c r="X2458" i="7"/>
  <c r="W2458" i="7"/>
  <c r="V2458" i="7"/>
  <c r="T2458" i="7"/>
  <c r="S2458" i="7"/>
  <c r="R2458" i="7"/>
  <c r="Q2458" i="7"/>
  <c r="P2458" i="7"/>
  <c r="O2458" i="7"/>
  <c r="N2458" i="7"/>
  <c r="M2458" i="7"/>
  <c r="L2458" i="7"/>
  <c r="K2458" i="7"/>
  <c r="J2458" i="7"/>
  <c r="I2458" i="7"/>
  <c r="H2458" i="7"/>
  <c r="G2458" i="7"/>
  <c r="F2458" i="7"/>
  <c r="E2458" i="7"/>
  <c r="D2458" i="7"/>
  <c r="DI2457" i="7"/>
  <c r="BE2457" i="7" s="1"/>
  <c r="DH2457" i="7"/>
  <c r="BD2457" i="7" s="1"/>
  <c r="DG2457" i="7"/>
  <c r="BC2457" i="7" s="1"/>
  <c r="DF2457" i="7"/>
  <c r="BB2457" i="7" s="1"/>
  <c r="DE2457" i="7"/>
  <c r="BA2457" i="7" s="1"/>
  <c r="DD2457" i="7"/>
  <c r="AZ2457" i="7" s="1"/>
  <c r="CW2457" i="7"/>
  <c r="AS2457" i="7" s="1"/>
  <c r="CK2457" i="7"/>
  <c r="AG2457" i="7" s="1"/>
  <c r="CG2457" i="7"/>
  <c r="AC2457" i="7" s="1"/>
  <c r="CD2457" i="7"/>
  <c r="Z2457" i="7" s="1"/>
  <c r="BF2457" i="7"/>
  <c r="AY2457" i="7"/>
  <c r="AX2457" i="7"/>
  <c r="AW2457" i="7"/>
  <c r="AV2457" i="7"/>
  <c r="AU2457" i="7"/>
  <c r="AT2457" i="7"/>
  <c r="AR2457" i="7"/>
  <c r="AQ2457" i="7"/>
  <c r="AP2457" i="7"/>
  <c r="AO2457" i="7"/>
  <c r="AN2457" i="7"/>
  <c r="AM2457" i="7"/>
  <c r="AL2457" i="7"/>
  <c r="AK2457" i="7"/>
  <c r="AJ2457" i="7"/>
  <c r="AI2457" i="7"/>
  <c r="AH2457" i="7"/>
  <c r="AF2457" i="7"/>
  <c r="AE2457" i="7"/>
  <c r="AD2457" i="7"/>
  <c r="AB2457" i="7"/>
  <c r="AA2457" i="7"/>
  <c r="Y2457" i="7"/>
  <c r="X2457" i="7"/>
  <c r="W2457" i="7"/>
  <c r="V2457" i="7"/>
  <c r="T2457" i="7"/>
  <c r="S2457" i="7"/>
  <c r="R2457" i="7"/>
  <c r="Q2457" i="7"/>
  <c r="P2457" i="7"/>
  <c r="O2457" i="7"/>
  <c r="N2457" i="7"/>
  <c r="M2457" i="7"/>
  <c r="L2457" i="7"/>
  <c r="K2457" i="7"/>
  <c r="J2457" i="7"/>
  <c r="I2457" i="7"/>
  <c r="H2457" i="7"/>
  <c r="G2457" i="7"/>
  <c r="F2457" i="7"/>
  <c r="E2457" i="7"/>
  <c r="D2457" i="7"/>
  <c r="DI2456" i="7"/>
  <c r="BE2456" i="7" s="1"/>
  <c r="DH2456" i="7"/>
  <c r="BD2456" i="7" s="1"/>
  <c r="DG2456" i="7"/>
  <c r="BC2456" i="7" s="1"/>
  <c r="DF2456" i="7"/>
  <c r="BB2456" i="7" s="1"/>
  <c r="DE2456" i="7"/>
  <c r="BA2456" i="7" s="1"/>
  <c r="DD2456" i="7"/>
  <c r="AZ2456" i="7" s="1"/>
  <c r="CW2456" i="7"/>
  <c r="AS2456" i="7" s="1"/>
  <c r="CK2456" i="7"/>
  <c r="AG2456" i="7" s="1"/>
  <c r="CG2456" i="7"/>
  <c r="AC2456" i="7" s="1"/>
  <c r="CD2456" i="7"/>
  <c r="BF2456" i="7"/>
  <c r="AY2456" i="7"/>
  <c r="AX2456" i="7"/>
  <c r="AW2456" i="7"/>
  <c r="AV2456" i="7"/>
  <c r="AU2456" i="7"/>
  <c r="AT2456" i="7"/>
  <c r="AR2456" i="7"/>
  <c r="AQ2456" i="7"/>
  <c r="AP2456" i="7"/>
  <c r="AO2456" i="7"/>
  <c r="AN2456" i="7"/>
  <c r="AM2456" i="7"/>
  <c r="AL2456" i="7"/>
  <c r="AK2456" i="7"/>
  <c r="AJ2456" i="7"/>
  <c r="AI2456" i="7"/>
  <c r="AH2456" i="7"/>
  <c r="AF2456" i="7"/>
  <c r="AE2456" i="7"/>
  <c r="AD2456" i="7"/>
  <c r="AB2456" i="7"/>
  <c r="AA2456" i="7"/>
  <c r="Z2456" i="7"/>
  <c r="Y2456" i="7"/>
  <c r="X2456" i="7"/>
  <c r="W2456" i="7"/>
  <c r="V2456" i="7"/>
  <c r="T2456" i="7"/>
  <c r="S2456" i="7"/>
  <c r="R2456" i="7"/>
  <c r="Q2456" i="7"/>
  <c r="P2456" i="7"/>
  <c r="O2456" i="7"/>
  <c r="N2456" i="7"/>
  <c r="M2456" i="7"/>
  <c r="L2456" i="7"/>
  <c r="K2456" i="7"/>
  <c r="J2456" i="7"/>
  <c r="I2456" i="7"/>
  <c r="H2456" i="7"/>
  <c r="G2456" i="7"/>
  <c r="F2456" i="7"/>
  <c r="E2456" i="7"/>
  <c r="D2456" i="7"/>
  <c r="DI2455" i="7"/>
  <c r="BE2455" i="7" s="1"/>
  <c r="DH2455" i="7"/>
  <c r="BD2455" i="7" s="1"/>
  <c r="DG2455" i="7"/>
  <c r="BC2455" i="7" s="1"/>
  <c r="DF2455" i="7"/>
  <c r="DE2455" i="7"/>
  <c r="DD2455" i="7"/>
  <c r="AZ2455" i="7" s="1"/>
  <c r="CW2455" i="7"/>
  <c r="AS2455" i="7" s="1"/>
  <c r="CK2455" i="7"/>
  <c r="AG2455" i="7" s="1"/>
  <c r="CG2455" i="7"/>
  <c r="AC2455" i="7" s="1"/>
  <c r="CD2455" i="7"/>
  <c r="Z2455" i="7" s="1"/>
  <c r="BF2455" i="7"/>
  <c r="BB2455" i="7"/>
  <c r="BA2455" i="7"/>
  <c r="AY2455" i="7"/>
  <c r="AX2455" i="7"/>
  <c r="AW2455" i="7"/>
  <c r="AV2455" i="7"/>
  <c r="AU2455" i="7"/>
  <c r="AT2455" i="7"/>
  <c r="AR2455" i="7"/>
  <c r="AQ2455" i="7"/>
  <c r="AP2455" i="7"/>
  <c r="AO2455" i="7"/>
  <c r="AN2455" i="7"/>
  <c r="AM2455" i="7"/>
  <c r="AL2455" i="7"/>
  <c r="AK2455" i="7"/>
  <c r="AJ2455" i="7"/>
  <c r="AI2455" i="7"/>
  <c r="AH2455" i="7"/>
  <c r="AF2455" i="7"/>
  <c r="AE2455" i="7"/>
  <c r="AD2455" i="7"/>
  <c r="AB2455" i="7"/>
  <c r="AA2455" i="7"/>
  <c r="Y2455" i="7"/>
  <c r="X2455" i="7"/>
  <c r="W2455" i="7"/>
  <c r="V2455" i="7"/>
  <c r="T2455" i="7"/>
  <c r="S2455" i="7"/>
  <c r="R2455" i="7"/>
  <c r="Q2455" i="7"/>
  <c r="P2455" i="7"/>
  <c r="O2455" i="7"/>
  <c r="N2455" i="7"/>
  <c r="M2455" i="7"/>
  <c r="L2455" i="7"/>
  <c r="K2455" i="7"/>
  <c r="J2455" i="7"/>
  <c r="I2455" i="7"/>
  <c r="H2455" i="7"/>
  <c r="G2455" i="7"/>
  <c r="F2455" i="7"/>
  <c r="E2455" i="7"/>
  <c r="D2455" i="7"/>
  <c r="DI2454" i="7"/>
  <c r="BE2454" i="7" s="1"/>
  <c r="DH2454" i="7"/>
  <c r="BD2454" i="7" s="1"/>
  <c r="DG2454" i="7"/>
  <c r="BC2454" i="7" s="1"/>
  <c r="DF2454" i="7"/>
  <c r="DE2454" i="7"/>
  <c r="BA2454" i="7" s="1"/>
  <c r="DD2454" i="7"/>
  <c r="AZ2454" i="7" s="1"/>
  <c r="CW2454" i="7"/>
  <c r="AS2454" i="7" s="1"/>
  <c r="CK2454" i="7"/>
  <c r="AG2454" i="7" s="1"/>
  <c r="CG2454" i="7"/>
  <c r="AC2454" i="7" s="1"/>
  <c r="CD2454" i="7"/>
  <c r="Z2454" i="7" s="1"/>
  <c r="BF2454" i="7"/>
  <c r="BB2454" i="7"/>
  <c r="AY2454" i="7"/>
  <c r="AX2454" i="7"/>
  <c r="AW2454" i="7"/>
  <c r="AV2454" i="7"/>
  <c r="AU2454" i="7"/>
  <c r="AT2454" i="7"/>
  <c r="AR2454" i="7"/>
  <c r="AQ2454" i="7"/>
  <c r="AP2454" i="7"/>
  <c r="AO2454" i="7"/>
  <c r="AN2454" i="7"/>
  <c r="AM2454" i="7"/>
  <c r="AL2454" i="7"/>
  <c r="AK2454" i="7"/>
  <c r="AJ2454" i="7"/>
  <c r="AI2454" i="7"/>
  <c r="AH2454" i="7"/>
  <c r="AF2454" i="7"/>
  <c r="AE2454" i="7"/>
  <c r="AD2454" i="7"/>
  <c r="AB2454" i="7"/>
  <c r="AA2454" i="7"/>
  <c r="Y2454" i="7"/>
  <c r="X2454" i="7"/>
  <c r="W2454" i="7"/>
  <c r="V2454" i="7"/>
  <c r="T2454" i="7"/>
  <c r="S2454" i="7"/>
  <c r="R2454" i="7"/>
  <c r="Q2454" i="7"/>
  <c r="P2454" i="7"/>
  <c r="O2454" i="7"/>
  <c r="N2454" i="7"/>
  <c r="M2454" i="7"/>
  <c r="L2454" i="7"/>
  <c r="K2454" i="7"/>
  <c r="J2454" i="7"/>
  <c r="I2454" i="7"/>
  <c r="H2454" i="7"/>
  <c r="G2454" i="7"/>
  <c r="F2454" i="7"/>
  <c r="E2454" i="7"/>
  <c r="D2454" i="7"/>
  <c r="DI2453" i="7"/>
  <c r="BE2453" i="7" s="1"/>
  <c r="DH2453" i="7"/>
  <c r="BD2453" i="7" s="1"/>
  <c r="DG2453" i="7"/>
  <c r="BC2453" i="7" s="1"/>
  <c r="DF2453" i="7"/>
  <c r="BB2453" i="7" s="1"/>
  <c r="DE2453" i="7"/>
  <c r="BA2453" i="7" s="1"/>
  <c r="DD2453" i="7"/>
  <c r="AZ2453" i="7" s="1"/>
  <c r="CW2453" i="7"/>
  <c r="AS2453" i="7" s="1"/>
  <c r="CK2453" i="7"/>
  <c r="CG2453" i="7"/>
  <c r="CD2453" i="7"/>
  <c r="Z2453" i="7" s="1"/>
  <c r="BF2453" i="7"/>
  <c r="AY2453" i="7"/>
  <c r="AX2453" i="7"/>
  <c r="AW2453" i="7"/>
  <c r="AV2453" i="7"/>
  <c r="AU2453" i="7"/>
  <c r="AT2453" i="7"/>
  <c r="AR2453" i="7"/>
  <c r="AQ2453" i="7"/>
  <c r="AP2453" i="7"/>
  <c r="AO2453" i="7"/>
  <c r="AN2453" i="7"/>
  <c r="AM2453" i="7"/>
  <c r="AL2453" i="7"/>
  <c r="AK2453" i="7"/>
  <c r="AJ2453" i="7"/>
  <c r="AI2453" i="7"/>
  <c r="AH2453" i="7"/>
  <c r="AG2453" i="7"/>
  <c r="AF2453" i="7"/>
  <c r="AE2453" i="7"/>
  <c r="AD2453" i="7"/>
  <c r="AC2453" i="7"/>
  <c r="AB2453" i="7"/>
  <c r="AA2453" i="7"/>
  <c r="Y2453" i="7"/>
  <c r="X2453" i="7"/>
  <c r="W2453" i="7"/>
  <c r="V2453" i="7"/>
  <c r="T2453" i="7"/>
  <c r="S2453" i="7"/>
  <c r="R2453" i="7"/>
  <c r="Q2453" i="7"/>
  <c r="P2453" i="7"/>
  <c r="O2453" i="7"/>
  <c r="N2453" i="7"/>
  <c r="M2453" i="7"/>
  <c r="L2453" i="7"/>
  <c r="K2453" i="7"/>
  <c r="J2453" i="7"/>
  <c r="I2453" i="7"/>
  <c r="H2453" i="7"/>
  <c r="G2453" i="7"/>
  <c r="F2453" i="7"/>
  <c r="E2453" i="7"/>
  <c r="D2453" i="7"/>
  <c r="DI2452" i="7"/>
  <c r="BE2452" i="7" s="1"/>
  <c r="DH2452" i="7"/>
  <c r="BD2452" i="7" s="1"/>
  <c r="DG2452" i="7"/>
  <c r="BC2452" i="7" s="1"/>
  <c r="DF2452" i="7"/>
  <c r="BB2452" i="7" s="1"/>
  <c r="DE2452" i="7"/>
  <c r="BA2452" i="7" s="1"/>
  <c r="DD2452" i="7"/>
  <c r="AZ2452" i="7" s="1"/>
  <c r="CW2452" i="7"/>
  <c r="AS2452" i="7" s="1"/>
  <c r="CK2452" i="7"/>
  <c r="CG2452" i="7"/>
  <c r="AC2452" i="7" s="1"/>
  <c r="CD2452" i="7"/>
  <c r="Z2452" i="7" s="1"/>
  <c r="BF2452" i="7"/>
  <c r="AY2452" i="7"/>
  <c r="AX2452" i="7"/>
  <c r="AW2452" i="7"/>
  <c r="AV2452" i="7"/>
  <c r="AU2452" i="7"/>
  <c r="AT2452" i="7"/>
  <c r="AR2452" i="7"/>
  <c r="AQ2452" i="7"/>
  <c r="AP2452" i="7"/>
  <c r="AO2452" i="7"/>
  <c r="AN2452" i="7"/>
  <c r="AM2452" i="7"/>
  <c r="AL2452" i="7"/>
  <c r="AK2452" i="7"/>
  <c r="AJ2452" i="7"/>
  <c r="AI2452" i="7"/>
  <c r="AH2452" i="7"/>
  <c r="AG2452" i="7"/>
  <c r="AF2452" i="7"/>
  <c r="AE2452" i="7"/>
  <c r="AD2452" i="7"/>
  <c r="AB2452" i="7"/>
  <c r="AA2452" i="7"/>
  <c r="Y2452" i="7"/>
  <c r="X2452" i="7"/>
  <c r="W2452" i="7"/>
  <c r="V2452" i="7"/>
  <c r="T2452" i="7"/>
  <c r="S2452" i="7"/>
  <c r="R2452" i="7"/>
  <c r="Q2452" i="7"/>
  <c r="P2452" i="7"/>
  <c r="O2452" i="7"/>
  <c r="N2452" i="7"/>
  <c r="M2452" i="7"/>
  <c r="L2452" i="7"/>
  <c r="K2452" i="7"/>
  <c r="J2452" i="7"/>
  <c r="I2452" i="7"/>
  <c r="H2452" i="7"/>
  <c r="G2452" i="7"/>
  <c r="F2452" i="7"/>
  <c r="E2452" i="7"/>
  <c r="D2452" i="7"/>
  <c r="DI2451" i="7"/>
  <c r="BE2451" i="7" s="1"/>
  <c r="DH2451" i="7"/>
  <c r="BD2451" i="7" s="1"/>
  <c r="DG2451" i="7"/>
  <c r="BC2451" i="7" s="1"/>
  <c r="DF2451" i="7"/>
  <c r="BB2451" i="7" s="1"/>
  <c r="DE2451" i="7"/>
  <c r="DD2451" i="7"/>
  <c r="AZ2451" i="7" s="1"/>
  <c r="CW2451" i="7"/>
  <c r="AS2451" i="7" s="1"/>
  <c r="CK2451" i="7"/>
  <c r="AG2451" i="7" s="1"/>
  <c r="CG2451" i="7"/>
  <c r="AC2451" i="7" s="1"/>
  <c r="CD2451" i="7"/>
  <c r="Z2451" i="7" s="1"/>
  <c r="BF2451" i="7"/>
  <c r="BA2451" i="7"/>
  <c r="AY2451" i="7"/>
  <c r="AX2451" i="7"/>
  <c r="AW2451" i="7"/>
  <c r="AV2451" i="7"/>
  <c r="AU2451" i="7"/>
  <c r="AT2451" i="7"/>
  <c r="AR2451" i="7"/>
  <c r="AQ2451" i="7"/>
  <c r="AP2451" i="7"/>
  <c r="AO2451" i="7"/>
  <c r="AN2451" i="7"/>
  <c r="AM2451" i="7"/>
  <c r="AL2451" i="7"/>
  <c r="AK2451" i="7"/>
  <c r="AJ2451" i="7"/>
  <c r="AI2451" i="7"/>
  <c r="AH2451" i="7"/>
  <c r="AF2451" i="7"/>
  <c r="AE2451" i="7"/>
  <c r="AD2451" i="7"/>
  <c r="AB2451" i="7"/>
  <c r="AA2451" i="7"/>
  <c r="Y2451" i="7"/>
  <c r="X2451" i="7"/>
  <c r="W2451" i="7"/>
  <c r="V2451" i="7"/>
  <c r="T2451" i="7"/>
  <c r="S2451" i="7"/>
  <c r="R2451" i="7"/>
  <c r="Q2451" i="7"/>
  <c r="P2451" i="7"/>
  <c r="O2451" i="7"/>
  <c r="N2451" i="7"/>
  <c r="M2451" i="7"/>
  <c r="L2451" i="7"/>
  <c r="K2451" i="7"/>
  <c r="J2451" i="7"/>
  <c r="I2451" i="7"/>
  <c r="H2451" i="7"/>
  <c r="G2451" i="7"/>
  <c r="F2451" i="7"/>
  <c r="E2451" i="7"/>
  <c r="D2451" i="7"/>
  <c r="DI2450" i="7"/>
  <c r="BE2450" i="7" s="1"/>
  <c r="DH2450" i="7"/>
  <c r="BD2450" i="7" s="1"/>
  <c r="DG2450" i="7"/>
  <c r="BC2450" i="7" s="1"/>
  <c r="DF2450" i="7"/>
  <c r="BB2450" i="7" s="1"/>
  <c r="DE2450" i="7"/>
  <c r="BA2450" i="7" s="1"/>
  <c r="DD2450" i="7"/>
  <c r="CW2450" i="7"/>
  <c r="AS2450" i="7" s="1"/>
  <c r="CK2450" i="7"/>
  <c r="AG2450" i="7" s="1"/>
  <c r="CG2450" i="7"/>
  <c r="AC2450" i="7" s="1"/>
  <c r="CD2450" i="7"/>
  <c r="Z2450" i="7" s="1"/>
  <c r="BF2450" i="7"/>
  <c r="AZ2450" i="7"/>
  <c r="AY2450" i="7"/>
  <c r="AX2450" i="7"/>
  <c r="AW2450" i="7"/>
  <c r="AV2450" i="7"/>
  <c r="AU2450" i="7"/>
  <c r="AT2450" i="7"/>
  <c r="AR2450" i="7"/>
  <c r="AQ2450" i="7"/>
  <c r="AP2450" i="7"/>
  <c r="AO2450" i="7"/>
  <c r="AN2450" i="7"/>
  <c r="AM2450" i="7"/>
  <c r="AL2450" i="7"/>
  <c r="AK2450" i="7"/>
  <c r="AJ2450" i="7"/>
  <c r="AI2450" i="7"/>
  <c r="AH2450" i="7"/>
  <c r="AF2450" i="7"/>
  <c r="AE2450" i="7"/>
  <c r="AD2450" i="7"/>
  <c r="AB2450" i="7"/>
  <c r="AA2450" i="7"/>
  <c r="Y2450" i="7"/>
  <c r="X2450" i="7"/>
  <c r="W2450" i="7"/>
  <c r="V2450" i="7"/>
  <c r="T2450" i="7"/>
  <c r="S2450" i="7"/>
  <c r="R2450" i="7"/>
  <c r="Q2450" i="7"/>
  <c r="P2450" i="7"/>
  <c r="O2450" i="7"/>
  <c r="N2450" i="7"/>
  <c r="M2450" i="7"/>
  <c r="L2450" i="7"/>
  <c r="K2450" i="7"/>
  <c r="J2450" i="7"/>
  <c r="I2450" i="7"/>
  <c r="H2450" i="7"/>
  <c r="G2450" i="7"/>
  <c r="F2450" i="7"/>
  <c r="E2450" i="7"/>
  <c r="D2450" i="7"/>
  <c r="DI2449" i="7"/>
  <c r="DH2449" i="7"/>
  <c r="BD2449" i="7" s="1"/>
  <c r="DG2449" i="7"/>
  <c r="BC2449" i="7" s="1"/>
  <c r="DF2449" i="7"/>
  <c r="BB2449" i="7" s="1"/>
  <c r="DE2449" i="7"/>
  <c r="BA2449" i="7" s="1"/>
  <c r="DD2449" i="7"/>
  <c r="AZ2449" i="7" s="1"/>
  <c r="CW2449" i="7"/>
  <c r="AS2449" i="7" s="1"/>
  <c r="CK2449" i="7"/>
  <c r="AG2449" i="7" s="1"/>
  <c r="CG2449" i="7"/>
  <c r="CD2449" i="7"/>
  <c r="Z2449" i="7" s="1"/>
  <c r="BF2449" i="7"/>
  <c r="BE2449" i="7"/>
  <c r="AY2449" i="7"/>
  <c r="AX2449" i="7"/>
  <c r="AW2449" i="7"/>
  <c r="AV2449" i="7"/>
  <c r="AU2449" i="7"/>
  <c r="AT2449" i="7"/>
  <c r="AR2449" i="7"/>
  <c r="AQ2449" i="7"/>
  <c r="AP2449" i="7"/>
  <c r="AO2449" i="7"/>
  <c r="AN2449" i="7"/>
  <c r="AM2449" i="7"/>
  <c r="AL2449" i="7"/>
  <c r="AK2449" i="7"/>
  <c r="AJ2449" i="7"/>
  <c r="AI2449" i="7"/>
  <c r="AH2449" i="7"/>
  <c r="AF2449" i="7"/>
  <c r="AE2449" i="7"/>
  <c r="AD2449" i="7"/>
  <c r="AC2449" i="7"/>
  <c r="AB2449" i="7"/>
  <c r="AA2449" i="7"/>
  <c r="Y2449" i="7"/>
  <c r="X2449" i="7"/>
  <c r="W2449" i="7"/>
  <c r="V2449" i="7"/>
  <c r="T2449" i="7"/>
  <c r="S2449" i="7"/>
  <c r="R2449" i="7"/>
  <c r="Q2449" i="7"/>
  <c r="P2449" i="7"/>
  <c r="O2449" i="7"/>
  <c r="N2449" i="7"/>
  <c r="M2449" i="7"/>
  <c r="L2449" i="7"/>
  <c r="K2449" i="7"/>
  <c r="J2449" i="7"/>
  <c r="I2449" i="7"/>
  <c r="H2449" i="7"/>
  <c r="G2449" i="7"/>
  <c r="F2449" i="7"/>
  <c r="E2449" i="7"/>
  <c r="D2449" i="7"/>
  <c r="DI2448" i="7"/>
  <c r="DH2448" i="7"/>
  <c r="BD2448" i="7" s="1"/>
  <c r="DG2448" i="7"/>
  <c r="BC2448" i="7" s="1"/>
  <c r="DF2448" i="7"/>
  <c r="BB2448" i="7" s="1"/>
  <c r="DE2448" i="7"/>
  <c r="BA2448" i="7" s="1"/>
  <c r="DD2448" i="7"/>
  <c r="CW2448" i="7"/>
  <c r="AS2448" i="7" s="1"/>
  <c r="CK2448" i="7"/>
  <c r="AG2448" i="7" s="1"/>
  <c r="CG2448" i="7"/>
  <c r="CD2448" i="7"/>
  <c r="Z2448" i="7" s="1"/>
  <c r="BF2448" i="7"/>
  <c r="BE2448" i="7"/>
  <c r="AZ2448" i="7"/>
  <c r="AY2448" i="7"/>
  <c r="AX2448" i="7"/>
  <c r="AW2448" i="7"/>
  <c r="AV2448" i="7"/>
  <c r="AU2448" i="7"/>
  <c r="AT2448" i="7"/>
  <c r="AR2448" i="7"/>
  <c r="AQ2448" i="7"/>
  <c r="AP2448" i="7"/>
  <c r="AO2448" i="7"/>
  <c r="AN2448" i="7"/>
  <c r="AM2448" i="7"/>
  <c r="AL2448" i="7"/>
  <c r="AK2448" i="7"/>
  <c r="AJ2448" i="7"/>
  <c r="AI2448" i="7"/>
  <c r="AH2448" i="7"/>
  <c r="AF2448" i="7"/>
  <c r="AE2448" i="7"/>
  <c r="AD2448" i="7"/>
  <c r="AC2448" i="7"/>
  <c r="AB2448" i="7"/>
  <c r="AA2448" i="7"/>
  <c r="Y2448" i="7"/>
  <c r="X2448" i="7"/>
  <c r="W2448" i="7"/>
  <c r="V2448" i="7"/>
  <c r="T2448" i="7"/>
  <c r="S2448" i="7"/>
  <c r="R2448" i="7"/>
  <c r="Q2448" i="7"/>
  <c r="P2448" i="7"/>
  <c r="O2448" i="7"/>
  <c r="N2448" i="7"/>
  <c r="M2448" i="7"/>
  <c r="L2448" i="7"/>
  <c r="K2448" i="7"/>
  <c r="J2448" i="7"/>
  <c r="I2448" i="7"/>
  <c r="H2448" i="7"/>
  <c r="G2448" i="7"/>
  <c r="F2448" i="7"/>
  <c r="E2448" i="7"/>
  <c r="D2448" i="7"/>
  <c r="DI2447" i="7"/>
  <c r="BE2447" i="7" s="1"/>
  <c r="DH2447" i="7"/>
  <c r="BD2447" i="7" s="1"/>
  <c r="DG2447" i="7"/>
  <c r="BC2447" i="7" s="1"/>
  <c r="DF2447" i="7"/>
  <c r="BB2447" i="7" s="1"/>
  <c r="DE2447" i="7"/>
  <c r="BA2447" i="7" s="1"/>
  <c r="DD2447" i="7"/>
  <c r="AZ2447" i="7" s="1"/>
  <c r="CW2447" i="7"/>
  <c r="AS2447" i="7" s="1"/>
  <c r="CK2447" i="7"/>
  <c r="AG2447" i="7" s="1"/>
  <c r="CG2447" i="7"/>
  <c r="AC2447" i="7" s="1"/>
  <c r="CD2447" i="7"/>
  <c r="Z2447" i="7" s="1"/>
  <c r="BF2447" i="7"/>
  <c r="AY2447" i="7"/>
  <c r="AX2447" i="7"/>
  <c r="AW2447" i="7"/>
  <c r="AV2447" i="7"/>
  <c r="AU2447" i="7"/>
  <c r="AT2447" i="7"/>
  <c r="AR2447" i="7"/>
  <c r="AQ2447" i="7"/>
  <c r="AP2447" i="7"/>
  <c r="AO2447" i="7"/>
  <c r="AN2447" i="7"/>
  <c r="AM2447" i="7"/>
  <c r="AL2447" i="7"/>
  <c r="AK2447" i="7"/>
  <c r="AJ2447" i="7"/>
  <c r="AI2447" i="7"/>
  <c r="AH2447" i="7"/>
  <c r="AF2447" i="7"/>
  <c r="AE2447" i="7"/>
  <c r="AD2447" i="7"/>
  <c r="AB2447" i="7"/>
  <c r="AA2447" i="7"/>
  <c r="Y2447" i="7"/>
  <c r="X2447" i="7"/>
  <c r="W2447" i="7"/>
  <c r="V2447" i="7"/>
  <c r="T2447" i="7"/>
  <c r="S2447" i="7"/>
  <c r="R2447" i="7"/>
  <c r="Q2447" i="7"/>
  <c r="P2447" i="7"/>
  <c r="O2447" i="7"/>
  <c r="N2447" i="7"/>
  <c r="M2447" i="7"/>
  <c r="L2447" i="7"/>
  <c r="K2447" i="7"/>
  <c r="J2447" i="7"/>
  <c r="I2447" i="7"/>
  <c r="H2447" i="7"/>
  <c r="G2447" i="7"/>
  <c r="F2447" i="7"/>
  <c r="E2447" i="7"/>
  <c r="D2447" i="7"/>
  <c r="DI2446" i="7"/>
  <c r="BE2446" i="7" s="1"/>
  <c r="DH2446" i="7"/>
  <c r="BD2446" i="7" s="1"/>
  <c r="DG2446" i="7"/>
  <c r="DF2446" i="7"/>
  <c r="DE2446" i="7"/>
  <c r="BA2446" i="7" s="1"/>
  <c r="DD2446" i="7"/>
  <c r="AZ2446" i="7" s="1"/>
  <c r="CW2446" i="7"/>
  <c r="AS2446" i="7" s="1"/>
  <c r="CK2446" i="7"/>
  <c r="AG2446" i="7" s="1"/>
  <c r="CG2446" i="7"/>
  <c r="CD2446" i="7"/>
  <c r="Z2446" i="7" s="1"/>
  <c r="BF2446" i="7"/>
  <c r="BC2446" i="7"/>
  <c r="BB2446" i="7"/>
  <c r="AY2446" i="7"/>
  <c r="AX2446" i="7"/>
  <c r="AW2446" i="7"/>
  <c r="AV2446" i="7"/>
  <c r="AU2446" i="7"/>
  <c r="AT2446" i="7"/>
  <c r="AR2446" i="7"/>
  <c r="AQ2446" i="7"/>
  <c r="AP2446" i="7"/>
  <c r="AO2446" i="7"/>
  <c r="AN2446" i="7"/>
  <c r="AM2446" i="7"/>
  <c r="AL2446" i="7"/>
  <c r="AK2446" i="7"/>
  <c r="AJ2446" i="7"/>
  <c r="AI2446" i="7"/>
  <c r="AH2446" i="7"/>
  <c r="AF2446" i="7"/>
  <c r="AE2446" i="7"/>
  <c r="AD2446" i="7"/>
  <c r="AC2446" i="7"/>
  <c r="AB2446" i="7"/>
  <c r="AA2446" i="7"/>
  <c r="Y2446" i="7"/>
  <c r="X2446" i="7"/>
  <c r="W2446" i="7"/>
  <c r="V2446" i="7"/>
  <c r="T2446" i="7"/>
  <c r="S2446" i="7"/>
  <c r="R2446" i="7"/>
  <c r="Q2446" i="7"/>
  <c r="P2446" i="7"/>
  <c r="O2446" i="7"/>
  <c r="N2446" i="7"/>
  <c r="M2446" i="7"/>
  <c r="L2446" i="7"/>
  <c r="K2446" i="7"/>
  <c r="J2446" i="7"/>
  <c r="I2446" i="7"/>
  <c r="H2446" i="7"/>
  <c r="G2446" i="7"/>
  <c r="F2446" i="7"/>
  <c r="E2446" i="7"/>
  <c r="D2446" i="7"/>
  <c r="DI2445" i="7"/>
  <c r="BE2445" i="7" s="1"/>
  <c r="DH2445" i="7"/>
  <c r="DG2445" i="7"/>
  <c r="BC2445" i="7" s="1"/>
  <c r="DF2445" i="7"/>
  <c r="BB2445" i="7" s="1"/>
  <c r="DE2445" i="7"/>
  <c r="BA2445" i="7" s="1"/>
  <c r="DD2445" i="7"/>
  <c r="AZ2445" i="7" s="1"/>
  <c r="CW2445" i="7"/>
  <c r="AS2445" i="7" s="1"/>
  <c r="CK2445" i="7"/>
  <c r="CG2445" i="7"/>
  <c r="AC2445" i="7" s="1"/>
  <c r="CD2445" i="7"/>
  <c r="BF2445" i="7"/>
  <c r="BD2445" i="7"/>
  <c r="AY2445" i="7"/>
  <c r="AX2445" i="7"/>
  <c r="AW2445" i="7"/>
  <c r="AV2445" i="7"/>
  <c r="AU2445" i="7"/>
  <c r="AT2445" i="7"/>
  <c r="AR2445" i="7"/>
  <c r="AQ2445" i="7"/>
  <c r="AP2445" i="7"/>
  <c r="AO2445" i="7"/>
  <c r="AN2445" i="7"/>
  <c r="AM2445" i="7"/>
  <c r="AL2445" i="7"/>
  <c r="AK2445" i="7"/>
  <c r="AJ2445" i="7"/>
  <c r="AI2445" i="7"/>
  <c r="AH2445" i="7"/>
  <c r="AG2445" i="7"/>
  <c r="AF2445" i="7"/>
  <c r="AE2445" i="7"/>
  <c r="AD2445" i="7"/>
  <c r="AB2445" i="7"/>
  <c r="AA2445" i="7"/>
  <c r="Z2445" i="7"/>
  <c r="Y2445" i="7"/>
  <c r="X2445" i="7"/>
  <c r="W2445" i="7"/>
  <c r="V2445" i="7"/>
  <c r="T2445" i="7"/>
  <c r="S2445" i="7"/>
  <c r="R2445" i="7"/>
  <c r="Q2445" i="7"/>
  <c r="P2445" i="7"/>
  <c r="O2445" i="7"/>
  <c r="N2445" i="7"/>
  <c r="M2445" i="7"/>
  <c r="L2445" i="7"/>
  <c r="K2445" i="7"/>
  <c r="J2445" i="7"/>
  <c r="I2445" i="7"/>
  <c r="H2445" i="7"/>
  <c r="G2445" i="7"/>
  <c r="F2445" i="7"/>
  <c r="E2445" i="7"/>
  <c r="D2445" i="7"/>
  <c r="DI2444" i="7"/>
  <c r="BE2444" i="7" s="1"/>
  <c r="DH2444" i="7"/>
  <c r="BD2444" i="7" s="1"/>
  <c r="DG2444" i="7"/>
  <c r="BC2444" i="7" s="1"/>
  <c r="DF2444" i="7"/>
  <c r="BB2444" i="7" s="1"/>
  <c r="DE2444" i="7"/>
  <c r="BA2444" i="7" s="1"/>
  <c r="DD2444" i="7"/>
  <c r="AZ2444" i="7" s="1"/>
  <c r="CW2444" i="7"/>
  <c r="AS2444" i="7" s="1"/>
  <c r="CK2444" i="7"/>
  <c r="AG2444" i="7" s="1"/>
  <c r="CG2444" i="7"/>
  <c r="AC2444" i="7" s="1"/>
  <c r="CF2444" i="7"/>
  <c r="AB2444" i="7" s="1"/>
  <c r="CD2444" i="7"/>
  <c r="Z2444" i="7" s="1"/>
  <c r="BZ2444" i="7"/>
  <c r="V2444" i="7" s="1"/>
  <c r="BF2444" i="7"/>
  <c r="AY2444" i="7"/>
  <c r="AX2444" i="7"/>
  <c r="AW2444" i="7"/>
  <c r="AV2444" i="7"/>
  <c r="AU2444" i="7"/>
  <c r="AT2444" i="7"/>
  <c r="AR2444" i="7"/>
  <c r="AQ2444" i="7"/>
  <c r="AP2444" i="7"/>
  <c r="AO2444" i="7"/>
  <c r="AN2444" i="7"/>
  <c r="AM2444" i="7"/>
  <c r="AL2444" i="7"/>
  <c r="AK2444" i="7"/>
  <c r="AJ2444" i="7"/>
  <c r="AI2444" i="7"/>
  <c r="AH2444" i="7"/>
  <c r="AF2444" i="7"/>
  <c r="AE2444" i="7"/>
  <c r="AD2444" i="7"/>
  <c r="AA2444" i="7"/>
  <c r="Y2444" i="7"/>
  <c r="X2444" i="7"/>
  <c r="W2444" i="7"/>
  <c r="T2444" i="7"/>
  <c r="S2444" i="7"/>
  <c r="R2444" i="7"/>
  <c r="Q2444" i="7"/>
  <c r="P2444" i="7"/>
  <c r="O2444" i="7"/>
  <c r="N2444" i="7"/>
  <c r="M2444" i="7"/>
  <c r="L2444" i="7"/>
  <c r="K2444" i="7"/>
  <c r="J2444" i="7"/>
  <c r="I2444" i="7"/>
  <c r="H2444" i="7"/>
  <c r="G2444" i="7"/>
  <c r="F2444" i="7"/>
  <c r="E2444" i="7"/>
  <c r="D2444" i="7"/>
  <c r="DI2443" i="7"/>
  <c r="BE2443" i="7" s="1"/>
  <c r="DH2443" i="7"/>
  <c r="BD2443" i="7" s="1"/>
  <c r="DG2443" i="7"/>
  <c r="BC2443" i="7" s="1"/>
  <c r="DF2443" i="7"/>
  <c r="BB2443" i="7" s="1"/>
  <c r="DE2443" i="7"/>
  <c r="BA2443" i="7" s="1"/>
  <c r="DD2443" i="7"/>
  <c r="AZ2443" i="7" s="1"/>
  <c r="CW2443" i="7"/>
  <c r="AS2443" i="7" s="1"/>
  <c r="CK2443" i="7"/>
  <c r="AG2443" i="7" s="1"/>
  <c r="CG2443" i="7"/>
  <c r="AC2443" i="7" s="1"/>
  <c r="CF2443" i="7"/>
  <c r="AB2443" i="7" s="1"/>
  <c r="CD2443" i="7"/>
  <c r="BZ2443" i="7"/>
  <c r="V2443" i="7" s="1"/>
  <c r="BF2443" i="7"/>
  <c r="AY2443" i="7"/>
  <c r="AX2443" i="7"/>
  <c r="AW2443" i="7"/>
  <c r="AV2443" i="7"/>
  <c r="AU2443" i="7"/>
  <c r="AT2443" i="7"/>
  <c r="AR2443" i="7"/>
  <c r="AQ2443" i="7"/>
  <c r="AP2443" i="7"/>
  <c r="AO2443" i="7"/>
  <c r="AN2443" i="7"/>
  <c r="AM2443" i="7"/>
  <c r="AL2443" i="7"/>
  <c r="AK2443" i="7"/>
  <c r="AJ2443" i="7"/>
  <c r="AI2443" i="7"/>
  <c r="AH2443" i="7"/>
  <c r="AF2443" i="7"/>
  <c r="AE2443" i="7"/>
  <c r="AD2443" i="7"/>
  <c r="AA2443" i="7"/>
  <c r="Z2443" i="7"/>
  <c r="Y2443" i="7"/>
  <c r="X2443" i="7"/>
  <c r="W2443" i="7"/>
  <c r="T2443" i="7"/>
  <c r="S2443" i="7"/>
  <c r="R2443" i="7"/>
  <c r="Q2443" i="7"/>
  <c r="P2443" i="7"/>
  <c r="O2443" i="7"/>
  <c r="N2443" i="7"/>
  <c r="M2443" i="7"/>
  <c r="L2443" i="7"/>
  <c r="K2443" i="7"/>
  <c r="J2443" i="7"/>
  <c r="I2443" i="7"/>
  <c r="H2443" i="7"/>
  <c r="G2443" i="7"/>
  <c r="F2443" i="7"/>
  <c r="E2443" i="7"/>
  <c r="D2443" i="7"/>
  <c r="BE2442" i="7"/>
  <c r="BD2442" i="7"/>
  <c r="BC2442" i="7"/>
  <c r="BB2442" i="7"/>
  <c r="BA2442" i="7"/>
  <c r="AZ2442" i="7"/>
  <c r="AY2442" i="7"/>
  <c r="AX2442" i="7"/>
  <c r="AW2442" i="7"/>
  <c r="AV2442" i="7"/>
  <c r="AU2442" i="7"/>
  <c r="AT2442" i="7"/>
  <c r="AS2442" i="7"/>
  <c r="AR2442" i="7"/>
  <c r="AQ2442" i="7"/>
  <c r="AP2442" i="7"/>
  <c r="AO2442" i="7"/>
  <c r="AN2442" i="7"/>
  <c r="AM2442" i="7"/>
  <c r="AL2442" i="7"/>
  <c r="AK2442" i="7"/>
  <c r="AJ2442" i="7"/>
  <c r="AI2442" i="7"/>
  <c r="AH2442" i="7"/>
  <c r="AG2442" i="7"/>
  <c r="AF2442" i="7"/>
  <c r="AE2442" i="7"/>
  <c r="AD2442" i="7"/>
  <c r="AC2442" i="7"/>
  <c r="AB2442" i="7"/>
  <c r="AA2442" i="7"/>
  <c r="Z2442" i="7"/>
  <c r="Y2442" i="7"/>
  <c r="X2442" i="7"/>
  <c r="W2442" i="7"/>
  <c r="V2442" i="7"/>
  <c r="T2442" i="7"/>
  <c r="S2442" i="7"/>
  <c r="R2442" i="7"/>
  <c r="Q2442" i="7"/>
  <c r="P2442" i="7"/>
  <c r="O2442" i="7"/>
  <c r="N2442" i="7"/>
  <c r="M2442" i="7"/>
  <c r="L2442" i="7"/>
  <c r="K2442" i="7"/>
  <c r="J2442" i="7"/>
  <c r="I2442" i="7"/>
  <c r="H2442" i="7"/>
  <c r="G2442" i="7"/>
  <c r="F2442" i="7"/>
  <c r="E2442" i="7"/>
  <c r="D2442" i="7"/>
  <c r="DI2441" i="7"/>
  <c r="BE2441" i="7" s="1"/>
  <c r="DH2441" i="7"/>
  <c r="BD2441" i="7" s="1"/>
  <c r="DG2441" i="7"/>
  <c r="BC2441" i="7" s="1"/>
  <c r="DF2441" i="7"/>
  <c r="BB2441" i="7" s="1"/>
  <c r="DE2441" i="7"/>
  <c r="BA2441" i="7" s="1"/>
  <c r="DD2441" i="7"/>
  <c r="AZ2441" i="7" s="1"/>
  <c r="DA2441" i="7"/>
  <c r="AW2441" i="7" s="1"/>
  <c r="CZ2441" i="7"/>
  <c r="AV2441" i="7" s="1"/>
  <c r="CX2441" i="7"/>
  <c r="AT2441" i="7" s="1"/>
  <c r="CJ2441" i="7"/>
  <c r="AF2441" i="7" s="1"/>
  <c r="CH2441" i="7"/>
  <c r="CG2441" i="7"/>
  <c r="AC2441" i="7" s="1"/>
  <c r="CC2441" i="7"/>
  <c r="Y2441" i="7" s="1"/>
  <c r="CA2441" i="7"/>
  <c r="W2441" i="7" s="1"/>
  <c r="BX2441" i="7"/>
  <c r="BF2441" i="7"/>
  <c r="AY2441" i="7"/>
  <c r="AX2441" i="7"/>
  <c r="AU2441" i="7"/>
  <c r="AR2441" i="7"/>
  <c r="AQ2441" i="7"/>
  <c r="AP2441" i="7"/>
  <c r="AO2441" i="7"/>
  <c r="AN2441" i="7"/>
  <c r="AM2441" i="7"/>
  <c r="AL2441" i="7"/>
  <c r="AK2441" i="7"/>
  <c r="AJ2441" i="7"/>
  <c r="AI2441" i="7"/>
  <c r="S2441" i="7"/>
  <c r="R2441" i="7"/>
  <c r="Q2441" i="7"/>
  <c r="P2441" i="7"/>
  <c r="O2441" i="7"/>
  <c r="N2441" i="7"/>
  <c r="M2441" i="7"/>
  <c r="L2441" i="7"/>
  <c r="K2441" i="7"/>
  <c r="J2441" i="7"/>
  <c r="I2441" i="7"/>
  <c r="H2441" i="7"/>
  <c r="G2441" i="7"/>
  <c r="F2441" i="7"/>
  <c r="E2441" i="7"/>
  <c r="D2441" i="7"/>
  <c r="DI2440" i="7"/>
  <c r="BE2440" i="7" s="1"/>
  <c r="DH2440" i="7"/>
  <c r="DG2440" i="7"/>
  <c r="BC2440" i="7" s="1"/>
  <c r="DF2440" i="7"/>
  <c r="BB2440" i="7" s="1"/>
  <c r="DE2440" i="7"/>
  <c r="BA2440" i="7" s="1"/>
  <c r="DD2440" i="7"/>
  <c r="AZ2440" i="7" s="1"/>
  <c r="DA2440" i="7"/>
  <c r="AW2440" i="7" s="1"/>
  <c r="CZ2440" i="7"/>
  <c r="AV2440" i="7" s="1"/>
  <c r="CX2440" i="7"/>
  <c r="CJ2440" i="7"/>
  <c r="AF2440" i="7" s="1"/>
  <c r="CI2440" i="7"/>
  <c r="CH2440" i="7"/>
  <c r="CG2440" i="7"/>
  <c r="AC2440" i="7" s="1"/>
  <c r="CC2440" i="7"/>
  <c r="CA2440" i="7"/>
  <c r="BX2440" i="7"/>
  <c r="BF2440" i="7"/>
  <c r="BD2440" i="7"/>
  <c r="AY2440" i="7"/>
  <c r="AX2440" i="7"/>
  <c r="AU2440" i="7"/>
  <c r="AT2440" i="7"/>
  <c r="AR2440" i="7"/>
  <c r="AQ2440" i="7"/>
  <c r="AP2440" i="7"/>
  <c r="AO2440" i="7"/>
  <c r="AN2440" i="7"/>
  <c r="AM2440" i="7"/>
  <c r="AL2440" i="7"/>
  <c r="AK2440" i="7"/>
  <c r="AJ2440" i="7"/>
  <c r="AI2440" i="7"/>
  <c r="S2440" i="7"/>
  <c r="R2440" i="7"/>
  <c r="Q2440" i="7"/>
  <c r="P2440" i="7"/>
  <c r="O2440" i="7"/>
  <c r="N2440" i="7"/>
  <c r="M2440" i="7"/>
  <c r="L2440" i="7"/>
  <c r="K2440" i="7"/>
  <c r="J2440" i="7"/>
  <c r="I2440" i="7"/>
  <c r="H2440" i="7"/>
  <c r="G2440" i="7"/>
  <c r="F2440" i="7"/>
  <c r="E2440" i="7"/>
  <c r="D2440" i="7"/>
  <c r="DI2439" i="7"/>
  <c r="BE2439" i="7" s="1"/>
  <c r="DH2439" i="7"/>
  <c r="BD2439" i="7" s="1"/>
  <c r="DG2439" i="7"/>
  <c r="DF2439" i="7"/>
  <c r="DE2439" i="7"/>
  <c r="BA2439" i="7" s="1"/>
  <c r="DD2439" i="7"/>
  <c r="AZ2439" i="7" s="1"/>
  <c r="DA2439" i="7"/>
  <c r="AW2439" i="7" s="1"/>
  <c r="CZ2439" i="7"/>
  <c r="AV2439" i="7" s="1"/>
  <c r="CX2439" i="7"/>
  <c r="AT2439" i="7" s="1"/>
  <c r="CJ2439" i="7"/>
  <c r="AF2439" i="7" s="1"/>
  <c r="CH2439" i="7"/>
  <c r="CG2439" i="7"/>
  <c r="AC2439" i="7" s="1"/>
  <c r="CF2439" i="7"/>
  <c r="AB2439" i="7" s="1"/>
  <c r="CC2439" i="7"/>
  <c r="CA2439" i="7"/>
  <c r="BX2439" i="7"/>
  <c r="BF2439" i="7"/>
  <c r="BC2439" i="7"/>
  <c r="BB2439" i="7"/>
  <c r="AY2439" i="7"/>
  <c r="AX2439" i="7"/>
  <c r="AU2439" i="7"/>
  <c r="AR2439" i="7"/>
  <c r="AQ2439" i="7"/>
  <c r="AP2439" i="7"/>
  <c r="AO2439" i="7"/>
  <c r="AN2439" i="7"/>
  <c r="AM2439" i="7"/>
  <c r="AL2439" i="7"/>
  <c r="AK2439" i="7"/>
  <c r="AJ2439" i="7"/>
  <c r="AI2439" i="7"/>
  <c r="S2439" i="7"/>
  <c r="R2439" i="7"/>
  <c r="Q2439" i="7"/>
  <c r="P2439" i="7"/>
  <c r="O2439" i="7"/>
  <c r="N2439" i="7"/>
  <c r="M2439" i="7"/>
  <c r="L2439" i="7"/>
  <c r="K2439" i="7"/>
  <c r="J2439" i="7"/>
  <c r="I2439" i="7"/>
  <c r="H2439" i="7"/>
  <c r="G2439" i="7"/>
  <c r="F2439" i="7"/>
  <c r="E2439" i="7"/>
  <c r="D2439" i="7"/>
  <c r="DI2438" i="7"/>
  <c r="BE2438" i="7" s="1"/>
  <c r="DH2438" i="7"/>
  <c r="BD2438" i="7" s="1"/>
  <c r="DG2438" i="7"/>
  <c r="DF2438" i="7"/>
  <c r="BB2438" i="7" s="1"/>
  <c r="DE2438" i="7"/>
  <c r="DD2438" i="7"/>
  <c r="AZ2438" i="7" s="1"/>
  <c r="DA2438" i="7"/>
  <c r="AW2438" i="7" s="1"/>
  <c r="CZ2438" i="7"/>
  <c r="CX2438" i="7"/>
  <c r="AT2438" i="7" s="1"/>
  <c r="CJ2438" i="7"/>
  <c r="AF2438" i="7" s="1"/>
  <c r="CH2438" i="7"/>
  <c r="AD2438" i="7" s="1"/>
  <c r="CG2438" i="7"/>
  <c r="AC2438" i="7" s="1"/>
  <c r="CC2438" i="7"/>
  <c r="Y2438" i="7" s="1"/>
  <c r="CA2438" i="7"/>
  <c r="BX2438" i="7"/>
  <c r="BF2438" i="7"/>
  <c r="BC2438" i="7"/>
  <c r="BA2438" i="7"/>
  <c r="AY2438" i="7"/>
  <c r="AX2438" i="7"/>
  <c r="AV2438" i="7"/>
  <c r="AU2438" i="7"/>
  <c r="AR2438" i="7"/>
  <c r="AQ2438" i="7"/>
  <c r="AP2438" i="7"/>
  <c r="AO2438" i="7"/>
  <c r="AN2438" i="7"/>
  <c r="AM2438" i="7"/>
  <c r="AL2438" i="7"/>
  <c r="AK2438" i="7"/>
  <c r="AJ2438" i="7"/>
  <c r="AI2438" i="7"/>
  <c r="S2438" i="7"/>
  <c r="R2438" i="7"/>
  <c r="Q2438" i="7"/>
  <c r="P2438" i="7"/>
  <c r="O2438" i="7"/>
  <c r="N2438" i="7"/>
  <c r="M2438" i="7"/>
  <c r="L2438" i="7"/>
  <c r="K2438" i="7"/>
  <c r="J2438" i="7"/>
  <c r="I2438" i="7"/>
  <c r="H2438" i="7"/>
  <c r="G2438" i="7"/>
  <c r="F2438" i="7"/>
  <c r="E2438" i="7"/>
  <c r="D2438" i="7"/>
  <c r="DI2437" i="7"/>
  <c r="BE2437" i="7" s="1"/>
  <c r="DH2437" i="7"/>
  <c r="BD2437" i="7" s="1"/>
  <c r="DG2437" i="7"/>
  <c r="DF2437" i="7"/>
  <c r="BB2437" i="7" s="1"/>
  <c r="DE2437" i="7"/>
  <c r="BA2437" i="7" s="1"/>
  <c r="DD2437" i="7"/>
  <c r="AZ2437" i="7" s="1"/>
  <c r="DA2437" i="7"/>
  <c r="AW2437" i="7" s="1"/>
  <c r="CZ2437" i="7"/>
  <c r="CX2437" i="7"/>
  <c r="AT2437" i="7" s="1"/>
  <c r="CJ2437" i="7"/>
  <c r="AF2437" i="7" s="1"/>
  <c r="CH2437" i="7"/>
  <c r="AD2437" i="7" s="1"/>
  <c r="CG2437" i="7"/>
  <c r="AC2437" i="7" s="1"/>
  <c r="CC2437" i="7"/>
  <c r="CA2437" i="7"/>
  <c r="CB2437" i="7" s="1"/>
  <c r="X2437" i="7" s="1"/>
  <c r="BX2437" i="7"/>
  <c r="BF2437" i="7"/>
  <c r="BC2437" i="7"/>
  <c r="AY2437" i="7"/>
  <c r="AX2437" i="7"/>
  <c r="AV2437" i="7"/>
  <c r="AU2437" i="7"/>
  <c r="AR2437" i="7"/>
  <c r="AQ2437" i="7"/>
  <c r="AP2437" i="7"/>
  <c r="AO2437" i="7"/>
  <c r="AN2437" i="7"/>
  <c r="AM2437" i="7"/>
  <c r="AL2437" i="7"/>
  <c r="AK2437" i="7"/>
  <c r="AJ2437" i="7"/>
  <c r="AI2437" i="7"/>
  <c r="W2437" i="7"/>
  <c r="S2437" i="7"/>
  <c r="R2437" i="7"/>
  <c r="Q2437" i="7"/>
  <c r="P2437" i="7"/>
  <c r="O2437" i="7"/>
  <c r="N2437" i="7"/>
  <c r="M2437" i="7"/>
  <c r="L2437" i="7"/>
  <c r="K2437" i="7"/>
  <c r="J2437" i="7"/>
  <c r="I2437" i="7"/>
  <c r="H2437" i="7"/>
  <c r="G2437" i="7"/>
  <c r="F2437" i="7"/>
  <c r="E2437" i="7"/>
  <c r="D2437" i="7"/>
  <c r="DI2436" i="7"/>
  <c r="BE2436" i="7" s="1"/>
  <c r="DH2436" i="7"/>
  <c r="BD2436" i="7" s="1"/>
  <c r="DG2436" i="7"/>
  <c r="DF2436" i="7"/>
  <c r="BB2436" i="7" s="1"/>
  <c r="DE2436" i="7"/>
  <c r="BA2436" i="7" s="1"/>
  <c r="DD2436" i="7"/>
  <c r="AZ2436" i="7" s="1"/>
  <c r="DA2436" i="7"/>
  <c r="AW2436" i="7" s="1"/>
  <c r="CZ2436" i="7"/>
  <c r="AV2436" i="7" s="1"/>
  <c r="CX2436" i="7"/>
  <c r="AT2436" i="7" s="1"/>
  <c r="CJ2436" i="7"/>
  <c r="AF2436" i="7" s="1"/>
  <c r="CH2436" i="7"/>
  <c r="CG2436" i="7"/>
  <c r="AC2436" i="7" s="1"/>
  <c r="CC2436" i="7"/>
  <c r="CA2436" i="7"/>
  <c r="CB2436" i="7" s="1"/>
  <c r="X2436" i="7" s="1"/>
  <c r="BX2436" i="7"/>
  <c r="BF2436" i="7"/>
  <c r="BC2436" i="7"/>
  <c r="AY2436" i="7"/>
  <c r="AX2436" i="7"/>
  <c r="AU2436" i="7"/>
  <c r="AR2436" i="7"/>
  <c r="AQ2436" i="7"/>
  <c r="AP2436" i="7"/>
  <c r="AO2436" i="7"/>
  <c r="AN2436" i="7"/>
  <c r="AM2436" i="7"/>
  <c r="AL2436" i="7"/>
  <c r="AK2436" i="7"/>
  <c r="AJ2436" i="7"/>
  <c r="AI2436" i="7"/>
  <c r="W2436" i="7"/>
  <c r="S2436" i="7"/>
  <c r="R2436" i="7"/>
  <c r="Q2436" i="7"/>
  <c r="P2436" i="7"/>
  <c r="O2436" i="7"/>
  <c r="N2436" i="7"/>
  <c r="M2436" i="7"/>
  <c r="L2436" i="7"/>
  <c r="K2436" i="7"/>
  <c r="J2436" i="7"/>
  <c r="I2436" i="7"/>
  <c r="H2436" i="7"/>
  <c r="G2436" i="7"/>
  <c r="F2436" i="7"/>
  <c r="E2436" i="7"/>
  <c r="D2436" i="7"/>
  <c r="DI2435" i="7"/>
  <c r="DH2435" i="7"/>
  <c r="DG2435" i="7"/>
  <c r="BC2435" i="7" s="1"/>
  <c r="DF2435" i="7"/>
  <c r="BB2435" i="7" s="1"/>
  <c r="DE2435" i="7"/>
  <c r="BA2435" i="7" s="1"/>
  <c r="DD2435" i="7"/>
  <c r="AZ2435" i="7" s="1"/>
  <c r="DA2435" i="7"/>
  <c r="AW2435" i="7" s="1"/>
  <c r="CZ2435" i="7"/>
  <c r="AV2435" i="7" s="1"/>
  <c r="CX2435" i="7"/>
  <c r="AT2435" i="7" s="1"/>
  <c r="CJ2435" i="7"/>
  <c r="AF2435" i="7" s="1"/>
  <c r="CH2435" i="7"/>
  <c r="CG2435" i="7"/>
  <c r="AC2435" i="7" s="1"/>
  <c r="CC2435" i="7"/>
  <c r="Y2435" i="7" s="1"/>
  <c r="CA2435" i="7"/>
  <c r="BX2435" i="7"/>
  <c r="T2435" i="7" s="1"/>
  <c r="BF2435" i="7"/>
  <c r="BE2435" i="7"/>
  <c r="BD2435" i="7"/>
  <c r="AY2435" i="7"/>
  <c r="AX2435" i="7"/>
  <c r="AU2435" i="7"/>
  <c r="AR2435" i="7"/>
  <c r="AQ2435" i="7"/>
  <c r="AP2435" i="7"/>
  <c r="AO2435" i="7"/>
  <c r="AN2435" i="7"/>
  <c r="AM2435" i="7"/>
  <c r="AL2435" i="7"/>
  <c r="AK2435" i="7"/>
  <c r="AJ2435" i="7"/>
  <c r="AI2435" i="7"/>
  <c r="S2435" i="7"/>
  <c r="R2435" i="7"/>
  <c r="Q2435" i="7"/>
  <c r="P2435" i="7"/>
  <c r="O2435" i="7"/>
  <c r="N2435" i="7"/>
  <c r="M2435" i="7"/>
  <c r="L2435" i="7"/>
  <c r="K2435" i="7"/>
  <c r="J2435" i="7"/>
  <c r="I2435" i="7"/>
  <c r="H2435" i="7"/>
  <c r="G2435" i="7"/>
  <c r="F2435" i="7"/>
  <c r="E2435" i="7"/>
  <c r="D2435" i="7"/>
  <c r="DI2434" i="7"/>
  <c r="BE2434" i="7" s="1"/>
  <c r="DH2434" i="7"/>
  <c r="BD2434" i="7" s="1"/>
  <c r="DG2434" i="7"/>
  <c r="BC2434" i="7" s="1"/>
  <c r="DF2434" i="7"/>
  <c r="BB2434" i="7" s="1"/>
  <c r="DE2434" i="7"/>
  <c r="BA2434" i="7" s="1"/>
  <c r="DD2434" i="7"/>
  <c r="AZ2434" i="7" s="1"/>
  <c r="DA2434" i="7"/>
  <c r="AW2434" i="7" s="1"/>
  <c r="CZ2434" i="7"/>
  <c r="AV2434" i="7" s="1"/>
  <c r="CX2434" i="7"/>
  <c r="AT2434" i="7" s="1"/>
  <c r="CJ2434" i="7"/>
  <c r="AF2434" i="7" s="1"/>
  <c r="CH2434" i="7"/>
  <c r="CG2434" i="7"/>
  <c r="AC2434" i="7" s="1"/>
  <c r="CC2434" i="7"/>
  <c r="Y2434" i="7" s="1"/>
  <c r="CA2434" i="7"/>
  <c r="W2434" i="7" s="1"/>
  <c r="BX2434" i="7"/>
  <c r="T2434" i="7" s="1"/>
  <c r="BF2434" i="7"/>
  <c r="AY2434" i="7"/>
  <c r="AX2434" i="7"/>
  <c r="AU2434" i="7"/>
  <c r="AR2434" i="7"/>
  <c r="AQ2434" i="7"/>
  <c r="AP2434" i="7"/>
  <c r="AO2434" i="7"/>
  <c r="AN2434" i="7"/>
  <c r="AM2434" i="7"/>
  <c r="AL2434" i="7"/>
  <c r="AK2434" i="7"/>
  <c r="AJ2434" i="7"/>
  <c r="AI2434" i="7"/>
  <c r="S2434" i="7"/>
  <c r="R2434" i="7"/>
  <c r="Q2434" i="7"/>
  <c r="P2434" i="7"/>
  <c r="O2434" i="7"/>
  <c r="N2434" i="7"/>
  <c r="M2434" i="7"/>
  <c r="L2434" i="7"/>
  <c r="K2434" i="7"/>
  <c r="J2434" i="7"/>
  <c r="I2434" i="7"/>
  <c r="H2434" i="7"/>
  <c r="G2434" i="7"/>
  <c r="F2434" i="7"/>
  <c r="E2434" i="7"/>
  <c r="D2434" i="7"/>
  <c r="DI2433" i="7"/>
  <c r="BE2433" i="7" s="1"/>
  <c r="DH2433" i="7"/>
  <c r="BD2433" i="7" s="1"/>
  <c r="DG2433" i="7"/>
  <c r="BC2433" i="7" s="1"/>
  <c r="DF2433" i="7"/>
  <c r="DE2433" i="7"/>
  <c r="BA2433" i="7" s="1"/>
  <c r="DD2433" i="7"/>
  <c r="AZ2433" i="7" s="1"/>
  <c r="DA2433" i="7"/>
  <c r="AW2433" i="7" s="1"/>
  <c r="CZ2433" i="7"/>
  <c r="AV2433" i="7" s="1"/>
  <c r="CX2433" i="7"/>
  <c r="AT2433" i="7" s="1"/>
  <c r="CJ2433" i="7"/>
  <c r="AF2433" i="7" s="1"/>
  <c r="CI2433" i="7"/>
  <c r="AE2433" i="7" s="1"/>
  <c r="CH2433" i="7"/>
  <c r="CG2433" i="7"/>
  <c r="AC2433" i="7" s="1"/>
  <c r="CC2433" i="7"/>
  <c r="CA2433" i="7"/>
  <c r="BX2433" i="7"/>
  <c r="BF2433" i="7"/>
  <c r="BB2433" i="7"/>
  <c r="AY2433" i="7"/>
  <c r="AX2433" i="7"/>
  <c r="AU2433" i="7"/>
  <c r="AR2433" i="7"/>
  <c r="AQ2433" i="7"/>
  <c r="AP2433" i="7"/>
  <c r="AO2433" i="7"/>
  <c r="AN2433" i="7"/>
  <c r="AM2433" i="7"/>
  <c r="AL2433" i="7"/>
  <c r="AK2433" i="7"/>
  <c r="AJ2433" i="7"/>
  <c r="AI2433" i="7"/>
  <c r="AD2433" i="7"/>
  <c r="T2433" i="7"/>
  <c r="S2433" i="7"/>
  <c r="R2433" i="7"/>
  <c r="Q2433" i="7"/>
  <c r="P2433" i="7"/>
  <c r="O2433" i="7"/>
  <c r="N2433" i="7"/>
  <c r="M2433" i="7"/>
  <c r="L2433" i="7"/>
  <c r="K2433" i="7"/>
  <c r="J2433" i="7"/>
  <c r="I2433" i="7"/>
  <c r="H2433" i="7"/>
  <c r="G2433" i="7"/>
  <c r="F2433" i="7"/>
  <c r="E2433" i="7"/>
  <c r="D2433" i="7"/>
  <c r="DI2432" i="7"/>
  <c r="DH2432" i="7"/>
  <c r="DG2432" i="7"/>
  <c r="DF2432" i="7"/>
  <c r="BB2432" i="7" s="1"/>
  <c r="DE2432" i="7"/>
  <c r="BA2432" i="7" s="1"/>
  <c r="DD2432" i="7"/>
  <c r="AZ2432" i="7" s="1"/>
  <c r="DA2432" i="7"/>
  <c r="AW2432" i="7" s="1"/>
  <c r="CZ2432" i="7"/>
  <c r="AV2432" i="7" s="1"/>
  <c r="CX2432" i="7"/>
  <c r="AT2432" i="7" s="1"/>
  <c r="CJ2432" i="7"/>
  <c r="AF2432" i="7" s="1"/>
  <c r="CH2432" i="7"/>
  <c r="CG2432" i="7"/>
  <c r="AC2432" i="7" s="1"/>
  <c r="CC2432" i="7"/>
  <c r="Y2432" i="7" s="1"/>
  <c r="CA2432" i="7"/>
  <c r="BX2432" i="7"/>
  <c r="T2432" i="7" s="1"/>
  <c r="BF2432" i="7"/>
  <c r="BE2432" i="7"/>
  <c r="BD2432" i="7"/>
  <c r="BC2432" i="7"/>
  <c r="AY2432" i="7"/>
  <c r="AX2432" i="7"/>
  <c r="AU2432" i="7"/>
  <c r="AR2432" i="7"/>
  <c r="AQ2432" i="7"/>
  <c r="AP2432" i="7"/>
  <c r="AO2432" i="7"/>
  <c r="AN2432" i="7"/>
  <c r="AM2432" i="7"/>
  <c r="AL2432" i="7"/>
  <c r="AK2432" i="7"/>
  <c r="AJ2432" i="7"/>
  <c r="AI2432" i="7"/>
  <c r="S2432" i="7"/>
  <c r="R2432" i="7"/>
  <c r="Q2432" i="7"/>
  <c r="P2432" i="7"/>
  <c r="O2432" i="7"/>
  <c r="N2432" i="7"/>
  <c r="M2432" i="7"/>
  <c r="L2432" i="7"/>
  <c r="K2432" i="7"/>
  <c r="J2432" i="7"/>
  <c r="I2432" i="7"/>
  <c r="H2432" i="7"/>
  <c r="G2432" i="7"/>
  <c r="F2432" i="7"/>
  <c r="E2432" i="7"/>
  <c r="D2432" i="7"/>
  <c r="DI2431" i="7"/>
  <c r="DH2431" i="7"/>
  <c r="DG2431" i="7"/>
  <c r="DF2431" i="7"/>
  <c r="BB2431" i="7" s="1"/>
  <c r="DE2431" i="7"/>
  <c r="BA2431" i="7" s="1"/>
  <c r="DD2431" i="7"/>
  <c r="AZ2431" i="7" s="1"/>
  <c r="DA2431" i="7"/>
  <c r="AW2431" i="7" s="1"/>
  <c r="CZ2431" i="7"/>
  <c r="AV2431" i="7" s="1"/>
  <c r="CX2431" i="7"/>
  <c r="AT2431" i="7" s="1"/>
  <c r="CJ2431" i="7"/>
  <c r="CH2431" i="7"/>
  <c r="CG2431" i="7"/>
  <c r="AC2431" i="7" s="1"/>
  <c r="CC2431" i="7"/>
  <c r="Y2431" i="7" s="1"/>
  <c r="CA2431" i="7"/>
  <c r="BX2431" i="7"/>
  <c r="BF2431" i="7"/>
  <c r="BE2431" i="7"/>
  <c r="BD2431" i="7"/>
  <c r="BC2431" i="7"/>
  <c r="AY2431" i="7"/>
  <c r="AX2431" i="7"/>
  <c r="AU2431" i="7"/>
  <c r="AR2431" i="7"/>
  <c r="AQ2431" i="7"/>
  <c r="AP2431" i="7"/>
  <c r="AO2431" i="7"/>
  <c r="AN2431" i="7"/>
  <c r="AM2431" i="7"/>
  <c r="AL2431" i="7"/>
  <c r="AK2431" i="7"/>
  <c r="AJ2431" i="7"/>
  <c r="AI2431" i="7"/>
  <c r="AF2431" i="7"/>
  <c r="S2431" i="7"/>
  <c r="R2431" i="7"/>
  <c r="Q2431" i="7"/>
  <c r="P2431" i="7"/>
  <c r="O2431" i="7"/>
  <c r="N2431" i="7"/>
  <c r="M2431" i="7"/>
  <c r="L2431" i="7"/>
  <c r="K2431" i="7"/>
  <c r="J2431" i="7"/>
  <c r="I2431" i="7"/>
  <c r="H2431" i="7"/>
  <c r="G2431" i="7"/>
  <c r="F2431" i="7"/>
  <c r="E2431" i="7"/>
  <c r="D2431" i="7"/>
  <c r="DI2430" i="7"/>
  <c r="BE2430" i="7" s="1"/>
  <c r="DH2430" i="7"/>
  <c r="BD2430" i="7" s="1"/>
  <c r="DG2430" i="7"/>
  <c r="BC2430" i="7" s="1"/>
  <c r="DF2430" i="7"/>
  <c r="BB2430" i="7" s="1"/>
  <c r="DE2430" i="7"/>
  <c r="BA2430" i="7" s="1"/>
  <c r="DD2430" i="7"/>
  <c r="AZ2430" i="7" s="1"/>
  <c r="DA2430" i="7"/>
  <c r="AW2430" i="7" s="1"/>
  <c r="CZ2430" i="7"/>
  <c r="AV2430" i="7" s="1"/>
  <c r="CX2430" i="7"/>
  <c r="AT2430" i="7" s="1"/>
  <c r="CJ2430" i="7"/>
  <c r="AF2430" i="7" s="1"/>
  <c r="CH2430" i="7"/>
  <c r="AD2430" i="7" s="1"/>
  <c r="CG2430" i="7"/>
  <c r="AC2430" i="7" s="1"/>
  <c r="CC2430" i="7"/>
  <c r="Y2430" i="7" s="1"/>
  <c r="CA2430" i="7"/>
  <c r="BX2430" i="7"/>
  <c r="BF2430" i="7"/>
  <c r="AY2430" i="7"/>
  <c r="AX2430" i="7"/>
  <c r="AU2430" i="7"/>
  <c r="AR2430" i="7"/>
  <c r="AQ2430" i="7"/>
  <c r="AP2430" i="7"/>
  <c r="AO2430" i="7"/>
  <c r="AN2430" i="7"/>
  <c r="AM2430" i="7"/>
  <c r="AL2430" i="7"/>
  <c r="AK2430" i="7"/>
  <c r="AJ2430" i="7"/>
  <c r="AI2430" i="7"/>
  <c r="S2430" i="7"/>
  <c r="R2430" i="7"/>
  <c r="Q2430" i="7"/>
  <c r="P2430" i="7"/>
  <c r="O2430" i="7"/>
  <c r="N2430" i="7"/>
  <c r="M2430" i="7"/>
  <c r="L2430" i="7"/>
  <c r="K2430" i="7"/>
  <c r="J2430" i="7"/>
  <c r="I2430" i="7"/>
  <c r="H2430" i="7"/>
  <c r="G2430" i="7"/>
  <c r="F2430" i="7"/>
  <c r="E2430" i="7"/>
  <c r="D2430" i="7"/>
  <c r="DI2429" i="7"/>
  <c r="BE2429" i="7" s="1"/>
  <c r="DH2429" i="7"/>
  <c r="BD2429" i="7" s="1"/>
  <c r="DG2429" i="7"/>
  <c r="BC2429" i="7" s="1"/>
  <c r="DF2429" i="7"/>
  <c r="BB2429" i="7" s="1"/>
  <c r="DE2429" i="7"/>
  <c r="BA2429" i="7" s="1"/>
  <c r="DD2429" i="7"/>
  <c r="AZ2429" i="7" s="1"/>
  <c r="DA2429" i="7"/>
  <c r="AW2429" i="7" s="1"/>
  <c r="CZ2429" i="7"/>
  <c r="AV2429" i="7" s="1"/>
  <c r="CX2429" i="7"/>
  <c r="AT2429" i="7" s="1"/>
  <c r="CJ2429" i="7"/>
  <c r="AF2429" i="7" s="1"/>
  <c r="CH2429" i="7"/>
  <c r="AD2429" i="7" s="1"/>
  <c r="CG2429" i="7"/>
  <c r="AC2429" i="7" s="1"/>
  <c r="CC2429" i="7"/>
  <c r="CA2429" i="7"/>
  <c r="W2429" i="7" s="1"/>
  <c r="BX2429" i="7"/>
  <c r="BF2429" i="7"/>
  <c r="AY2429" i="7"/>
  <c r="AX2429" i="7"/>
  <c r="AU2429" i="7"/>
  <c r="AR2429" i="7"/>
  <c r="AQ2429" i="7"/>
  <c r="AP2429" i="7"/>
  <c r="AO2429" i="7"/>
  <c r="AN2429" i="7"/>
  <c r="AM2429" i="7"/>
  <c r="AL2429" i="7"/>
  <c r="AK2429" i="7"/>
  <c r="AJ2429" i="7"/>
  <c r="AI2429" i="7"/>
  <c r="S2429" i="7"/>
  <c r="R2429" i="7"/>
  <c r="Q2429" i="7"/>
  <c r="P2429" i="7"/>
  <c r="O2429" i="7"/>
  <c r="N2429" i="7"/>
  <c r="M2429" i="7"/>
  <c r="L2429" i="7"/>
  <c r="K2429" i="7"/>
  <c r="J2429" i="7"/>
  <c r="I2429" i="7"/>
  <c r="H2429" i="7"/>
  <c r="G2429" i="7"/>
  <c r="F2429" i="7"/>
  <c r="E2429" i="7"/>
  <c r="D2429" i="7"/>
  <c r="DI2428" i="7"/>
  <c r="BE2428" i="7" s="1"/>
  <c r="DH2428" i="7"/>
  <c r="BD2428" i="7" s="1"/>
  <c r="DG2428" i="7"/>
  <c r="BC2428" i="7" s="1"/>
  <c r="DF2428" i="7"/>
  <c r="BB2428" i="7" s="1"/>
  <c r="DE2428" i="7"/>
  <c r="BA2428" i="7" s="1"/>
  <c r="DD2428" i="7"/>
  <c r="AZ2428" i="7" s="1"/>
  <c r="DA2428" i="7"/>
  <c r="AW2428" i="7" s="1"/>
  <c r="CZ2428" i="7"/>
  <c r="AV2428" i="7" s="1"/>
  <c r="CX2428" i="7"/>
  <c r="AT2428" i="7" s="1"/>
  <c r="CJ2428" i="7"/>
  <c r="CH2428" i="7"/>
  <c r="CG2428" i="7"/>
  <c r="AC2428" i="7" s="1"/>
  <c r="CC2428" i="7"/>
  <c r="CA2428" i="7"/>
  <c r="BX2428" i="7"/>
  <c r="BF2428" i="7"/>
  <c r="AY2428" i="7"/>
  <c r="AX2428" i="7"/>
  <c r="AU2428" i="7"/>
  <c r="AR2428" i="7"/>
  <c r="AQ2428" i="7"/>
  <c r="AP2428" i="7"/>
  <c r="AO2428" i="7"/>
  <c r="AN2428" i="7"/>
  <c r="AM2428" i="7"/>
  <c r="AL2428" i="7"/>
  <c r="AK2428" i="7"/>
  <c r="AJ2428" i="7"/>
  <c r="AI2428" i="7"/>
  <c r="AF2428" i="7"/>
  <c r="S2428" i="7"/>
  <c r="R2428" i="7"/>
  <c r="Q2428" i="7"/>
  <c r="P2428" i="7"/>
  <c r="O2428" i="7"/>
  <c r="N2428" i="7"/>
  <c r="M2428" i="7"/>
  <c r="L2428" i="7"/>
  <c r="K2428" i="7"/>
  <c r="J2428" i="7"/>
  <c r="I2428" i="7"/>
  <c r="H2428" i="7"/>
  <c r="G2428" i="7"/>
  <c r="F2428" i="7"/>
  <c r="E2428" i="7"/>
  <c r="D2428" i="7"/>
  <c r="DI2427" i="7"/>
  <c r="BE2427" i="7" s="1"/>
  <c r="DH2427" i="7"/>
  <c r="BD2427" i="7" s="1"/>
  <c r="DG2427" i="7"/>
  <c r="BC2427" i="7" s="1"/>
  <c r="DF2427" i="7"/>
  <c r="BB2427" i="7" s="1"/>
  <c r="DE2427" i="7"/>
  <c r="BA2427" i="7" s="1"/>
  <c r="DD2427" i="7"/>
  <c r="AZ2427" i="7" s="1"/>
  <c r="DA2427" i="7"/>
  <c r="AW2427" i="7" s="1"/>
  <c r="CZ2427" i="7"/>
  <c r="AV2427" i="7" s="1"/>
  <c r="CX2427" i="7"/>
  <c r="AT2427" i="7" s="1"/>
  <c r="CL2427" i="7"/>
  <c r="AH2427" i="7" s="1"/>
  <c r="CJ2427" i="7"/>
  <c r="AF2427" i="7" s="1"/>
  <c r="CH2427" i="7"/>
  <c r="AD2427" i="7" s="1"/>
  <c r="CG2427" i="7"/>
  <c r="AC2427" i="7" s="1"/>
  <c r="CC2427" i="7"/>
  <c r="Y2427" i="7" s="1"/>
  <c r="CA2427" i="7"/>
  <c r="CE2427" i="7" s="1"/>
  <c r="AA2427" i="7" s="1"/>
  <c r="BX2427" i="7"/>
  <c r="BF2427" i="7"/>
  <c r="AY2427" i="7"/>
  <c r="AX2427" i="7"/>
  <c r="AU2427" i="7"/>
  <c r="AR2427" i="7"/>
  <c r="AQ2427" i="7"/>
  <c r="AP2427" i="7"/>
  <c r="AO2427" i="7"/>
  <c r="AN2427" i="7"/>
  <c r="AM2427" i="7"/>
  <c r="AL2427" i="7"/>
  <c r="AK2427" i="7"/>
  <c r="AJ2427" i="7"/>
  <c r="AI2427" i="7"/>
  <c r="T2427" i="7"/>
  <c r="S2427" i="7"/>
  <c r="R2427" i="7"/>
  <c r="Q2427" i="7"/>
  <c r="P2427" i="7"/>
  <c r="O2427" i="7"/>
  <c r="N2427" i="7"/>
  <c r="M2427" i="7"/>
  <c r="L2427" i="7"/>
  <c r="K2427" i="7"/>
  <c r="J2427" i="7"/>
  <c r="I2427" i="7"/>
  <c r="H2427" i="7"/>
  <c r="G2427" i="7"/>
  <c r="F2427" i="7"/>
  <c r="E2427" i="7"/>
  <c r="D2427" i="7"/>
  <c r="DI2426" i="7"/>
  <c r="BE2426" i="7" s="1"/>
  <c r="DH2426" i="7"/>
  <c r="BD2426" i="7" s="1"/>
  <c r="DG2426" i="7"/>
  <c r="BC2426" i="7" s="1"/>
  <c r="DF2426" i="7"/>
  <c r="BB2426" i="7" s="1"/>
  <c r="DE2426" i="7"/>
  <c r="BA2426" i="7" s="1"/>
  <c r="DD2426" i="7"/>
  <c r="AZ2426" i="7" s="1"/>
  <c r="DA2426" i="7"/>
  <c r="AW2426" i="7" s="1"/>
  <c r="CZ2426" i="7"/>
  <c r="AV2426" i="7" s="1"/>
  <c r="CX2426" i="7"/>
  <c r="AT2426" i="7" s="1"/>
  <c r="CJ2426" i="7"/>
  <c r="CH2426" i="7"/>
  <c r="CG2426" i="7"/>
  <c r="AC2426" i="7" s="1"/>
  <c r="CC2426" i="7"/>
  <c r="Y2426" i="7" s="1"/>
  <c r="CA2426" i="7"/>
  <c r="W2426" i="7" s="1"/>
  <c r="BX2426" i="7"/>
  <c r="BF2426" i="7"/>
  <c r="AY2426" i="7"/>
  <c r="AX2426" i="7"/>
  <c r="AU2426" i="7"/>
  <c r="AR2426" i="7"/>
  <c r="AQ2426" i="7"/>
  <c r="AP2426" i="7"/>
  <c r="AO2426" i="7"/>
  <c r="AN2426" i="7"/>
  <c r="AM2426" i="7"/>
  <c r="AL2426" i="7"/>
  <c r="AK2426" i="7"/>
  <c r="AJ2426" i="7"/>
  <c r="AI2426" i="7"/>
  <c r="AF2426" i="7"/>
  <c r="S2426" i="7"/>
  <c r="R2426" i="7"/>
  <c r="Q2426" i="7"/>
  <c r="P2426" i="7"/>
  <c r="O2426" i="7"/>
  <c r="N2426" i="7"/>
  <c r="M2426" i="7"/>
  <c r="L2426" i="7"/>
  <c r="K2426" i="7"/>
  <c r="J2426" i="7"/>
  <c r="I2426" i="7"/>
  <c r="H2426" i="7"/>
  <c r="G2426" i="7"/>
  <c r="F2426" i="7"/>
  <c r="E2426" i="7"/>
  <c r="D2426" i="7"/>
  <c r="DI2425" i="7"/>
  <c r="BE2425" i="7" s="1"/>
  <c r="DH2425" i="7"/>
  <c r="BD2425" i="7" s="1"/>
  <c r="DG2425" i="7"/>
  <c r="BC2425" i="7" s="1"/>
  <c r="DF2425" i="7"/>
  <c r="BB2425" i="7" s="1"/>
  <c r="DE2425" i="7"/>
  <c r="BA2425" i="7" s="1"/>
  <c r="DD2425" i="7"/>
  <c r="AZ2425" i="7" s="1"/>
  <c r="DA2425" i="7"/>
  <c r="AW2425" i="7" s="1"/>
  <c r="CZ2425" i="7"/>
  <c r="AV2425" i="7" s="1"/>
  <c r="CX2425" i="7"/>
  <c r="AT2425" i="7" s="1"/>
  <c r="CJ2425" i="7"/>
  <c r="AF2425" i="7" s="1"/>
  <c r="CH2425" i="7"/>
  <c r="CI2425" i="7" s="1"/>
  <c r="AE2425" i="7" s="1"/>
  <c r="CG2425" i="7"/>
  <c r="AC2425" i="7" s="1"/>
  <c r="CC2425" i="7"/>
  <c r="CA2425" i="7"/>
  <c r="BX2425" i="7"/>
  <c r="BF2425" i="7"/>
  <c r="AY2425" i="7"/>
  <c r="AX2425" i="7"/>
  <c r="AU2425" i="7"/>
  <c r="AR2425" i="7"/>
  <c r="AQ2425" i="7"/>
  <c r="AP2425" i="7"/>
  <c r="AO2425" i="7"/>
  <c r="AN2425" i="7"/>
  <c r="AM2425" i="7"/>
  <c r="AL2425" i="7"/>
  <c r="AK2425" i="7"/>
  <c r="AJ2425" i="7"/>
  <c r="AI2425" i="7"/>
  <c r="AD2425" i="7"/>
  <c r="S2425" i="7"/>
  <c r="R2425" i="7"/>
  <c r="Q2425" i="7"/>
  <c r="P2425" i="7"/>
  <c r="O2425" i="7"/>
  <c r="N2425" i="7"/>
  <c r="M2425" i="7"/>
  <c r="L2425" i="7"/>
  <c r="K2425" i="7"/>
  <c r="J2425" i="7"/>
  <c r="I2425" i="7"/>
  <c r="H2425" i="7"/>
  <c r="G2425" i="7"/>
  <c r="F2425" i="7"/>
  <c r="E2425" i="7"/>
  <c r="D2425" i="7"/>
  <c r="DI2424" i="7"/>
  <c r="BE2424" i="7" s="1"/>
  <c r="DH2424" i="7"/>
  <c r="BD2424" i="7" s="1"/>
  <c r="DG2424" i="7"/>
  <c r="BC2424" i="7" s="1"/>
  <c r="DF2424" i="7"/>
  <c r="BB2424" i="7" s="1"/>
  <c r="DE2424" i="7"/>
  <c r="BA2424" i="7" s="1"/>
  <c r="DD2424" i="7"/>
  <c r="AZ2424" i="7" s="1"/>
  <c r="DA2424" i="7"/>
  <c r="AW2424" i="7" s="1"/>
  <c r="CZ2424" i="7"/>
  <c r="AV2424" i="7" s="1"/>
  <c r="CX2424" i="7"/>
  <c r="AT2424" i="7" s="1"/>
  <c r="CJ2424" i="7"/>
  <c r="AF2424" i="7" s="1"/>
  <c r="CH2424" i="7"/>
  <c r="CG2424" i="7"/>
  <c r="AC2424" i="7" s="1"/>
  <c r="CC2424" i="7"/>
  <c r="CA2424" i="7"/>
  <c r="BX2424" i="7"/>
  <c r="BF2424" i="7"/>
  <c r="AY2424" i="7"/>
  <c r="AX2424" i="7"/>
  <c r="AU2424" i="7"/>
  <c r="AR2424" i="7"/>
  <c r="AQ2424" i="7"/>
  <c r="AP2424" i="7"/>
  <c r="AO2424" i="7"/>
  <c r="AN2424" i="7"/>
  <c r="AM2424" i="7"/>
  <c r="AL2424" i="7"/>
  <c r="AK2424" i="7"/>
  <c r="AJ2424" i="7"/>
  <c r="AI2424" i="7"/>
  <c r="S2424" i="7"/>
  <c r="R2424" i="7"/>
  <c r="Q2424" i="7"/>
  <c r="P2424" i="7"/>
  <c r="O2424" i="7"/>
  <c r="N2424" i="7"/>
  <c r="M2424" i="7"/>
  <c r="L2424" i="7"/>
  <c r="K2424" i="7"/>
  <c r="J2424" i="7"/>
  <c r="I2424" i="7"/>
  <c r="H2424" i="7"/>
  <c r="G2424" i="7"/>
  <c r="F2424" i="7"/>
  <c r="E2424" i="7"/>
  <c r="D2424" i="7"/>
  <c r="DI2423" i="7"/>
  <c r="BE2423" i="7" s="1"/>
  <c r="DH2423" i="7"/>
  <c r="DG2423" i="7"/>
  <c r="BC2423" i="7" s="1"/>
  <c r="DF2423" i="7"/>
  <c r="BB2423" i="7" s="1"/>
  <c r="DE2423" i="7"/>
  <c r="BA2423" i="7" s="1"/>
  <c r="DD2423" i="7"/>
  <c r="AZ2423" i="7" s="1"/>
  <c r="DA2423" i="7"/>
  <c r="AW2423" i="7" s="1"/>
  <c r="CZ2423" i="7"/>
  <c r="AV2423" i="7" s="1"/>
  <c r="CX2423" i="7"/>
  <c r="AT2423" i="7" s="1"/>
  <c r="CJ2423" i="7"/>
  <c r="AF2423" i="7" s="1"/>
  <c r="CH2423" i="7"/>
  <c r="CI2423" i="7" s="1"/>
  <c r="AE2423" i="7" s="1"/>
  <c r="CG2423" i="7"/>
  <c r="AC2423" i="7" s="1"/>
  <c r="CC2423" i="7"/>
  <c r="CA2423" i="7"/>
  <c r="BX2423" i="7"/>
  <c r="CL2423" i="7" s="1"/>
  <c r="AH2423" i="7" s="1"/>
  <c r="BF2423" i="7"/>
  <c r="BD2423" i="7"/>
  <c r="AY2423" i="7"/>
  <c r="AX2423" i="7"/>
  <c r="AU2423" i="7"/>
  <c r="AR2423" i="7"/>
  <c r="AQ2423" i="7"/>
  <c r="AP2423" i="7"/>
  <c r="AO2423" i="7"/>
  <c r="AN2423" i="7"/>
  <c r="AM2423" i="7"/>
  <c r="AL2423" i="7"/>
  <c r="AK2423" i="7"/>
  <c r="AJ2423" i="7"/>
  <c r="AI2423" i="7"/>
  <c r="AD2423" i="7"/>
  <c r="S2423" i="7"/>
  <c r="R2423" i="7"/>
  <c r="Q2423" i="7"/>
  <c r="P2423" i="7"/>
  <c r="O2423" i="7"/>
  <c r="N2423" i="7"/>
  <c r="M2423" i="7"/>
  <c r="L2423" i="7"/>
  <c r="K2423" i="7"/>
  <c r="J2423" i="7"/>
  <c r="I2423" i="7"/>
  <c r="H2423" i="7"/>
  <c r="G2423" i="7"/>
  <c r="F2423" i="7"/>
  <c r="E2423" i="7"/>
  <c r="D2423" i="7"/>
  <c r="DI2422" i="7"/>
  <c r="BE2422" i="7" s="1"/>
  <c r="DH2422" i="7"/>
  <c r="BD2422" i="7" s="1"/>
  <c r="DG2422" i="7"/>
  <c r="BC2422" i="7" s="1"/>
  <c r="DF2422" i="7"/>
  <c r="DE2422" i="7"/>
  <c r="BA2422" i="7" s="1"/>
  <c r="DD2422" i="7"/>
  <c r="AZ2422" i="7" s="1"/>
  <c r="DA2422" i="7"/>
  <c r="AW2422" i="7" s="1"/>
  <c r="CZ2422" i="7"/>
  <c r="CX2422" i="7"/>
  <c r="AT2422" i="7" s="1"/>
  <c r="CJ2422" i="7"/>
  <c r="AF2422" i="7" s="1"/>
  <c r="CH2422" i="7"/>
  <c r="CG2422" i="7"/>
  <c r="AC2422" i="7" s="1"/>
  <c r="CC2422" i="7"/>
  <c r="CA2422" i="7"/>
  <c r="BX2422" i="7"/>
  <c r="CL2422" i="7" s="1"/>
  <c r="AH2422" i="7" s="1"/>
  <c r="BF2422" i="7"/>
  <c r="BB2422" i="7"/>
  <c r="AY2422" i="7"/>
  <c r="AX2422" i="7"/>
  <c r="AV2422" i="7"/>
  <c r="AU2422" i="7"/>
  <c r="AR2422" i="7"/>
  <c r="AQ2422" i="7"/>
  <c r="AP2422" i="7"/>
  <c r="AO2422" i="7"/>
  <c r="AN2422" i="7"/>
  <c r="AM2422" i="7"/>
  <c r="AL2422" i="7"/>
  <c r="AK2422" i="7"/>
  <c r="AJ2422" i="7"/>
  <c r="AI2422" i="7"/>
  <c r="S2422" i="7"/>
  <c r="R2422" i="7"/>
  <c r="Q2422" i="7"/>
  <c r="P2422" i="7"/>
  <c r="O2422" i="7"/>
  <c r="N2422" i="7"/>
  <c r="M2422" i="7"/>
  <c r="L2422" i="7"/>
  <c r="K2422" i="7"/>
  <c r="J2422" i="7"/>
  <c r="I2422" i="7"/>
  <c r="H2422" i="7"/>
  <c r="G2422" i="7"/>
  <c r="F2422" i="7"/>
  <c r="E2422" i="7"/>
  <c r="D2422" i="7"/>
  <c r="DI2421" i="7"/>
  <c r="BE2421" i="7" s="1"/>
  <c r="DH2421" i="7"/>
  <c r="BD2421" i="7" s="1"/>
  <c r="DG2421" i="7"/>
  <c r="BC2421" i="7" s="1"/>
  <c r="DF2421" i="7"/>
  <c r="DE2421" i="7"/>
  <c r="BA2421" i="7" s="1"/>
  <c r="DD2421" i="7"/>
  <c r="AZ2421" i="7" s="1"/>
  <c r="DA2421" i="7"/>
  <c r="AW2421" i="7" s="1"/>
  <c r="CZ2421" i="7"/>
  <c r="CX2421" i="7"/>
  <c r="AT2421" i="7" s="1"/>
  <c r="CJ2421" i="7"/>
  <c r="AF2421" i="7" s="1"/>
  <c r="CH2421" i="7"/>
  <c r="CG2421" i="7"/>
  <c r="AC2421" i="7" s="1"/>
  <c r="CC2421" i="7"/>
  <c r="Y2421" i="7" s="1"/>
  <c r="CA2421" i="7"/>
  <c r="BZ2421" i="7"/>
  <c r="V2421" i="7" s="1"/>
  <c r="BX2421" i="7"/>
  <c r="BF2421" i="7"/>
  <c r="BB2421" i="7"/>
  <c r="AY2421" i="7"/>
  <c r="AX2421" i="7"/>
  <c r="AV2421" i="7"/>
  <c r="AU2421" i="7"/>
  <c r="AR2421" i="7"/>
  <c r="AQ2421" i="7"/>
  <c r="AP2421" i="7"/>
  <c r="AO2421" i="7"/>
  <c r="AN2421" i="7"/>
  <c r="AM2421" i="7"/>
  <c r="AL2421" i="7"/>
  <c r="AK2421" i="7"/>
  <c r="AJ2421" i="7"/>
  <c r="AI2421" i="7"/>
  <c r="S2421" i="7"/>
  <c r="R2421" i="7"/>
  <c r="Q2421" i="7"/>
  <c r="P2421" i="7"/>
  <c r="O2421" i="7"/>
  <c r="N2421" i="7"/>
  <c r="M2421" i="7"/>
  <c r="L2421" i="7"/>
  <c r="K2421" i="7"/>
  <c r="J2421" i="7"/>
  <c r="I2421" i="7"/>
  <c r="H2421" i="7"/>
  <c r="G2421" i="7"/>
  <c r="F2421" i="7"/>
  <c r="E2421" i="7"/>
  <c r="D2421" i="7"/>
  <c r="DI2420" i="7"/>
  <c r="BE2420" i="7" s="1"/>
  <c r="DH2420" i="7"/>
  <c r="BD2420" i="7" s="1"/>
  <c r="DG2420" i="7"/>
  <c r="BC2420" i="7" s="1"/>
  <c r="DF2420" i="7"/>
  <c r="BB2420" i="7" s="1"/>
  <c r="DE2420" i="7"/>
  <c r="BA2420" i="7" s="1"/>
  <c r="DD2420" i="7"/>
  <c r="AZ2420" i="7" s="1"/>
  <c r="DA2420" i="7"/>
  <c r="AW2420" i="7" s="1"/>
  <c r="CZ2420" i="7"/>
  <c r="AV2420" i="7" s="1"/>
  <c r="CX2420" i="7"/>
  <c r="AT2420" i="7" s="1"/>
  <c r="CJ2420" i="7"/>
  <c r="CH2420" i="7"/>
  <c r="CI2420" i="7" s="1"/>
  <c r="AE2420" i="7" s="1"/>
  <c r="CG2420" i="7"/>
  <c r="AC2420" i="7" s="1"/>
  <c r="CC2420" i="7"/>
  <c r="CA2420" i="7"/>
  <c r="CB2420" i="7" s="1"/>
  <c r="X2420" i="7" s="1"/>
  <c r="BX2420" i="7"/>
  <c r="BZ2420" i="7" s="1"/>
  <c r="V2420" i="7" s="1"/>
  <c r="BF2420" i="7"/>
  <c r="AY2420" i="7"/>
  <c r="AX2420" i="7"/>
  <c r="AU2420" i="7"/>
  <c r="AR2420" i="7"/>
  <c r="AQ2420" i="7"/>
  <c r="AP2420" i="7"/>
  <c r="AO2420" i="7"/>
  <c r="AN2420" i="7"/>
  <c r="AM2420" i="7"/>
  <c r="AL2420" i="7"/>
  <c r="AK2420" i="7"/>
  <c r="AJ2420" i="7"/>
  <c r="AI2420" i="7"/>
  <c r="S2420" i="7"/>
  <c r="R2420" i="7"/>
  <c r="Q2420" i="7"/>
  <c r="P2420" i="7"/>
  <c r="O2420" i="7"/>
  <c r="N2420" i="7"/>
  <c r="M2420" i="7"/>
  <c r="L2420" i="7"/>
  <c r="K2420" i="7"/>
  <c r="J2420" i="7"/>
  <c r="I2420" i="7"/>
  <c r="H2420" i="7"/>
  <c r="G2420" i="7"/>
  <c r="F2420" i="7"/>
  <c r="E2420" i="7"/>
  <c r="D2420" i="7"/>
  <c r="DI2419" i="7"/>
  <c r="BE2419" i="7" s="1"/>
  <c r="DH2419" i="7"/>
  <c r="BD2419" i="7" s="1"/>
  <c r="DG2419" i="7"/>
  <c r="BC2419" i="7" s="1"/>
  <c r="DF2419" i="7"/>
  <c r="BB2419" i="7" s="1"/>
  <c r="DE2419" i="7"/>
  <c r="BA2419" i="7" s="1"/>
  <c r="DD2419" i="7"/>
  <c r="DA2419" i="7"/>
  <c r="AW2419" i="7" s="1"/>
  <c r="CZ2419" i="7"/>
  <c r="AV2419" i="7" s="1"/>
  <c r="CX2419" i="7"/>
  <c r="AT2419" i="7" s="1"/>
  <c r="CJ2419" i="7"/>
  <c r="CH2419" i="7"/>
  <c r="CG2419" i="7"/>
  <c r="AC2419" i="7" s="1"/>
  <c r="CC2419" i="7"/>
  <c r="CA2419" i="7"/>
  <c r="BX2419" i="7"/>
  <c r="BF2419" i="7"/>
  <c r="AZ2419" i="7"/>
  <c r="AY2419" i="7"/>
  <c r="AX2419" i="7"/>
  <c r="AU2419" i="7"/>
  <c r="AR2419" i="7"/>
  <c r="AQ2419" i="7"/>
  <c r="AP2419" i="7"/>
  <c r="AO2419" i="7"/>
  <c r="AN2419" i="7"/>
  <c r="AM2419" i="7"/>
  <c r="AL2419" i="7"/>
  <c r="AK2419" i="7"/>
  <c r="AJ2419" i="7"/>
  <c r="AI2419" i="7"/>
  <c r="S2419" i="7"/>
  <c r="R2419" i="7"/>
  <c r="Q2419" i="7"/>
  <c r="P2419" i="7"/>
  <c r="O2419" i="7"/>
  <c r="N2419" i="7"/>
  <c r="M2419" i="7"/>
  <c r="L2419" i="7"/>
  <c r="K2419" i="7"/>
  <c r="J2419" i="7"/>
  <c r="I2419" i="7"/>
  <c r="H2419" i="7"/>
  <c r="G2419" i="7"/>
  <c r="F2419" i="7"/>
  <c r="E2419" i="7"/>
  <c r="D2419" i="7"/>
  <c r="DI2418" i="7"/>
  <c r="BE2418" i="7" s="1"/>
  <c r="DH2418" i="7"/>
  <c r="BD2418" i="7" s="1"/>
  <c r="DG2418" i="7"/>
  <c r="BC2418" i="7" s="1"/>
  <c r="DF2418" i="7"/>
  <c r="BB2418" i="7" s="1"/>
  <c r="DE2418" i="7"/>
  <c r="BA2418" i="7" s="1"/>
  <c r="DD2418" i="7"/>
  <c r="AZ2418" i="7" s="1"/>
  <c r="DA2418" i="7"/>
  <c r="AW2418" i="7" s="1"/>
  <c r="CZ2418" i="7"/>
  <c r="AV2418" i="7" s="1"/>
  <c r="CX2418" i="7"/>
  <c r="AT2418" i="7" s="1"/>
  <c r="CJ2418" i="7"/>
  <c r="CH2418" i="7"/>
  <c r="CG2418" i="7"/>
  <c r="AC2418" i="7" s="1"/>
  <c r="CC2418" i="7"/>
  <c r="Y2418" i="7" s="1"/>
  <c r="CA2418" i="7"/>
  <c r="BX2418" i="7"/>
  <c r="BF2418" i="7"/>
  <c r="AY2418" i="7"/>
  <c r="AX2418" i="7"/>
  <c r="AU2418" i="7"/>
  <c r="AR2418" i="7"/>
  <c r="AQ2418" i="7"/>
  <c r="AP2418" i="7"/>
  <c r="AO2418" i="7"/>
  <c r="AN2418" i="7"/>
  <c r="AM2418" i="7"/>
  <c r="AL2418" i="7"/>
  <c r="AK2418" i="7"/>
  <c r="AJ2418" i="7"/>
  <c r="AI2418" i="7"/>
  <c r="S2418" i="7"/>
  <c r="R2418" i="7"/>
  <c r="Q2418" i="7"/>
  <c r="P2418" i="7"/>
  <c r="O2418" i="7"/>
  <c r="N2418" i="7"/>
  <c r="M2418" i="7"/>
  <c r="L2418" i="7"/>
  <c r="K2418" i="7"/>
  <c r="J2418" i="7"/>
  <c r="I2418" i="7"/>
  <c r="H2418" i="7"/>
  <c r="G2418" i="7"/>
  <c r="F2418" i="7"/>
  <c r="E2418" i="7"/>
  <c r="D2418" i="7"/>
  <c r="BE2417" i="7"/>
  <c r="BD2417" i="7"/>
  <c r="BC2417" i="7"/>
  <c r="BB2417" i="7"/>
  <c r="BA2417" i="7"/>
  <c r="AZ2417" i="7"/>
  <c r="AY2417" i="7"/>
  <c r="AX2417" i="7"/>
  <c r="AW2417" i="7"/>
  <c r="AV2417" i="7"/>
  <c r="AU2417" i="7"/>
  <c r="AT2417" i="7"/>
  <c r="AS2417" i="7"/>
  <c r="AR2417" i="7"/>
  <c r="AQ2417" i="7"/>
  <c r="AP2417" i="7"/>
  <c r="AO2417" i="7"/>
  <c r="AN2417" i="7"/>
  <c r="AM2417" i="7"/>
  <c r="AL2417" i="7"/>
  <c r="AK2417" i="7"/>
  <c r="AJ2417" i="7"/>
  <c r="AI2417" i="7"/>
  <c r="AH2417" i="7"/>
  <c r="AG2417" i="7"/>
  <c r="AF2417" i="7"/>
  <c r="AE2417" i="7"/>
  <c r="AD2417" i="7"/>
  <c r="AC2417" i="7"/>
  <c r="AB2417" i="7"/>
  <c r="AA2417" i="7"/>
  <c r="Z2417" i="7"/>
  <c r="Y2417" i="7"/>
  <c r="X2417" i="7"/>
  <c r="W2417" i="7"/>
  <c r="V2417" i="7"/>
  <c r="T2417" i="7"/>
  <c r="S2417" i="7"/>
  <c r="R2417" i="7"/>
  <c r="Q2417" i="7"/>
  <c r="P2417" i="7"/>
  <c r="O2417" i="7"/>
  <c r="N2417" i="7"/>
  <c r="M2417" i="7"/>
  <c r="L2417" i="7"/>
  <c r="K2417" i="7"/>
  <c r="J2417" i="7"/>
  <c r="I2417" i="7"/>
  <c r="H2417" i="7"/>
  <c r="G2417" i="7"/>
  <c r="F2417" i="7"/>
  <c r="E2417" i="7"/>
  <c r="D2417" i="7"/>
  <c r="DI2416" i="7"/>
  <c r="BE2416" i="7" s="1"/>
  <c r="DH2416" i="7"/>
  <c r="BD2416" i="7" s="1"/>
  <c r="DG2416" i="7"/>
  <c r="BC2416" i="7" s="1"/>
  <c r="DF2416" i="7"/>
  <c r="DE2416" i="7"/>
  <c r="BA2416" i="7" s="1"/>
  <c r="DD2416" i="7"/>
  <c r="AZ2416" i="7" s="1"/>
  <c r="DA2416" i="7"/>
  <c r="AW2416" i="7" s="1"/>
  <c r="CZ2416" i="7"/>
  <c r="AV2416" i="7" s="1"/>
  <c r="CX2416" i="7"/>
  <c r="AT2416" i="7" s="1"/>
  <c r="CJ2416" i="7"/>
  <c r="CH2416" i="7"/>
  <c r="CG2416" i="7"/>
  <c r="AC2416" i="7" s="1"/>
  <c r="CC2416" i="7"/>
  <c r="Y2416" i="7" s="1"/>
  <c r="CA2416" i="7"/>
  <c r="BX2416" i="7"/>
  <c r="BF2416" i="7"/>
  <c r="BB2416" i="7"/>
  <c r="AY2416" i="7"/>
  <c r="AX2416" i="7"/>
  <c r="AU2416" i="7"/>
  <c r="AR2416" i="7"/>
  <c r="AQ2416" i="7"/>
  <c r="AP2416" i="7"/>
  <c r="AO2416" i="7"/>
  <c r="AN2416" i="7"/>
  <c r="AM2416" i="7"/>
  <c r="AL2416" i="7"/>
  <c r="AK2416" i="7"/>
  <c r="AJ2416" i="7"/>
  <c r="AI2416" i="7"/>
  <c r="S2416" i="7"/>
  <c r="R2416" i="7"/>
  <c r="Q2416" i="7"/>
  <c r="P2416" i="7"/>
  <c r="O2416" i="7"/>
  <c r="N2416" i="7"/>
  <c r="M2416" i="7"/>
  <c r="L2416" i="7"/>
  <c r="K2416" i="7"/>
  <c r="J2416" i="7"/>
  <c r="I2416" i="7"/>
  <c r="H2416" i="7"/>
  <c r="G2416" i="7"/>
  <c r="F2416" i="7"/>
  <c r="E2416" i="7"/>
  <c r="D2416" i="7"/>
  <c r="DI2415" i="7"/>
  <c r="BE2415" i="7" s="1"/>
  <c r="DH2415" i="7"/>
  <c r="DG2415" i="7"/>
  <c r="DF2415" i="7"/>
  <c r="BB2415" i="7" s="1"/>
  <c r="DE2415" i="7"/>
  <c r="BA2415" i="7" s="1"/>
  <c r="DD2415" i="7"/>
  <c r="AZ2415" i="7" s="1"/>
  <c r="DA2415" i="7"/>
  <c r="AW2415" i="7" s="1"/>
  <c r="CZ2415" i="7"/>
  <c r="AV2415" i="7" s="1"/>
  <c r="CX2415" i="7"/>
  <c r="AT2415" i="7" s="1"/>
  <c r="CJ2415" i="7"/>
  <c r="CH2415" i="7"/>
  <c r="CG2415" i="7"/>
  <c r="AC2415" i="7" s="1"/>
  <c r="CC2415" i="7"/>
  <c r="CA2415" i="7"/>
  <c r="BX2415" i="7"/>
  <c r="BF2415" i="7"/>
  <c r="BD2415" i="7"/>
  <c r="BC2415" i="7"/>
  <c r="AY2415" i="7"/>
  <c r="AX2415" i="7"/>
  <c r="AU2415" i="7"/>
  <c r="AR2415" i="7"/>
  <c r="AQ2415" i="7"/>
  <c r="AP2415" i="7"/>
  <c r="AO2415" i="7"/>
  <c r="AN2415" i="7"/>
  <c r="AM2415" i="7"/>
  <c r="AL2415" i="7"/>
  <c r="AK2415" i="7"/>
  <c r="AJ2415" i="7"/>
  <c r="AI2415" i="7"/>
  <c r="S2415" i="7"/>
  <c r="R2415" i="7"/>
  <c r="Q2415" i="7"/>
  <c r="P2415" i="7"/>
  <c r="O2415" i="7"/>
  <c r="N2415" i="7"/>
  <c r="M2415" i="7"/>
  <c r="L2415" i="7"/>
  <c r="K2415" i="7"/>
  <c r="J2415" i="7"/>
  <c r="I2415" i="7"/>
  <c r="H2415" i="7"/>
  <c r="G2415" i="7"/>
  <c r="F2415" i="7"/>
  <c r="E2415" i="7"/>
  <c r="D2415" i="7"/>
  <c r="DI2414" i="7"/>
  <c r="DH2414" i="7"/>
  <c r="DG2414" i="7"/>
  <c r="BC2414" i="7" s="1"/>
  <c r="DF2414" i="7"/>
  <c r="BB2414" i="7" s="1"/>
  <c r="DE2414" i="7"/>
  <c r="BA2414" i="7" s="1"/>
  <c r="DD2414" i="7"/>
  <c r="AZ2414" i="7" s="1"/>
  <c r="DA2414" i="7"/>
  <c r="AW2414" i="7" s="1"/>
  <c r="CZ2414" i="7"/>
  <c r="AV2414" i="7" s="1"/>
  <c r="CX2414" i="7"/>
  <c r="AT2414" i="7" s="1"/>
  <c r="CJ2414" i="7"/>
  <c r="AF2414" i="7" s="1"/>
  <c r="CH2414" i="7"/>
  <c r="CG2414" i="7"/>
  <c r="AC2414" i="7" s="1"/>
  <c r="CC2414" i="7"/>
  <c r="CA2414" i="7"/>
  <c r="CB2414" i="7" s="1"/>
  <c r="X2414" i="7" s="1"/>
  <c r="BX2414" i="7"/>
  <c r="CF2414" i="7" s="1"/>
  <c r="AB2414" i="7" s="1"/>
  <c r="BF2414" i="7"/>
  <c r="BE2414" i="7"/>
  <c r="BD2414" i="7"/>
  <c r="AY2414" i="7"/>
  <c r="AX2414" i="7"/>
  <c r="AU2414" i="7"/>
  <c r="AR2414" i="7"/>
  <c r="AQ2414" i="7"/>
  <c r="AP2414" i="7"/>
  <c r="AO2414" i="7"/>
  <c r="AN2414" i="7"/>
  <c r="AM2414" i="7"/>
  <c r="AL2414" i="7"/>
  <c r="AK2414" i="7"/>
  <c r="AJ2414" i="7"/>
  <c r="AI2414" i="7"/>
  <c r="W2414" i="7"/>
  <c r="S2414" i="7"/>
  <c r="R2414" i="7"/>
  <c r="Q2414" i="7"/>
  <c r="P2414" i="7"/>
  <c r="O2414" i="7"/>
  <c r="N2414" i="7"/>
  <c r="M2414" i="7"/>
  <c r="L2414" i="7"/>
  <c r="K2414" i="7"/>
  <c r="J2414" i="7"/>
  <c r="I2414" i="7"/>
  <c r="H2414" i="7"/>
  <c r="G2414" i="7"/>
  <c r="F2414" i="7"/>
  <c r="E2414" i="7"/>
  <c r="D2414" i="7"/>
  <c r="DI2413" i="7"/>
  <c r="BE2413" i="7" s="1"/>
  <c r="DH2413" i="7"/>
  <c r="BD2413" i="7" s="1"/>
  <c r="DG2413" i="7"/>
  <c r="BC2413" i="7" s="1"/>
  <c r="DF2413" i="7"/>
  <c r="BB2413" i="7" s="1"/>
  <c r="DE2413" i="7"/>
  <c r="DD2413" i="7"/>
  <c r="AZ2413" i="7" s="1"/>
  <c r="DA2413" i="7"/>
  <c r="AW2413" i="7" s="1"/>
  <c r="CZ2413" i="7"/>
  <c r="AV2413" i="7" s="1"/>
  <c r="CX2413" i="7"/>
  <c r="AT2413" i="7" s="1"/>
  <c r="CJ2413" i="7"/>
  <c r="AF2413" i="7" s="1"/>
  <c r="CI2413" i="7"/>
  <c r="AE2413" i="7" s="1"/>
  <c r="CH2413" i="7"/>
  <c r="CG2413" i="7"/>
  <c r="CC2413" i="7"/>
  <c r="CA2413" i="7"/>
  <c r="BX2413" i="7"/>
  <c r="BF2413" i="7"/>
  <c r="BA2413" i="7"/>
  <c r="AY2413" i="7"/>
  <c r="AX2413" i="7"/>
  <c r="AU2413" i="7"/>
  <c r="AR2413" i="7"/>
  <c r="AQ2413" i="7"/>
  <c r="AP2413" i="7"/>
  <c r="AO2413" i="7"/>
  <c r="AN2413" i="7"/>
  <c r="AM2413" i="7"/>
  <c r="AL2413" i="7"/>
  <c r="AK2413" i="7"/>
  <c r="AJ2413" i="7"/>
  <c r="AI2413" i="7"/>
  <c r="AC2413" i="7"/>
  <c r="S2413" i="7"/>
  <c r="R2413" i="7"/>
  <c r="Q2413" i="7"/>
  <c r="P2413" i="7"/>
  <c r="O2413" i="7"/>
  <c r="N2413" i="7"/>
  <c r="M2413" i="7"/>
  <c r="L2413" i="7"/>
  <c r="K2413" i="7"/>
  <c r="J2413" i="7"/>
  <c r="I2413" i="7"/>
  <c r="H2413" i="7"/>
  <c r="G2413" i="7"/>
  <c r="F2413" i="7"/>
  <c r="E2413" i="7"/>
  <c r="D2413" i="7"/>
  <c r="DI2412" i="7"/>
  <c r="BE2412" i="7" s="1"/>
  <c r="DH2412" i="7"/>
  <c r="BD2412" i="7" s="1"/>
  <c r="DG2412" i="7"/>
  <c r="BC2412" i="7" s="1"/>
  <c r="DF2412" i="7"/>
  <c r="BB2412" i="7" s="1"/>
  <c r="DE2412" i="7"/>
  <c r="BA2412" i="7" s="1"/>
  <c r="DD2412" i="7"/>
  <c r="AZ2412" i="7" s="1"/>
  <c r="DA2412" i="7"/>
  <c r="AW2412" i="7" s="1"/>
  <c r="CZ2412" i="7"/>
  <c r="AV2412" i="7" s="1"/>
  <c r="CX2412" i="7"/>
  <c r="AT2412" i="7" s="1"/>
  <c r="CJ2412" i="7"/>
  <c r="AF2412" i="7" s="1"/>
  <c r="CH2412" i="7"/>
  <c r="CG2412" i="7"/>
  <c r="CC2412" i="7"/>
  <c r="CA2412" i="7"/>
  <c r="CB2412" i="7" s="1"/>
  <c r="X2412" i="7" s="1"/>
  <c r="BX2412" i="7"/>
  <c r="T2412" i="7" s="1"/>
  <c r="BF2412" i="7"/>
  <c r="AY2412" i="7"/>
  <c r="AX2412" i="7"/>
  <c r="AU2412" i="7"/>
  <c r="AR2412" i="7"/>
  <c r="AQ2412" i="7"/>
  <c r="AP2412" i="7"/>
  <c r="AO2412" i="7"/>
  <c r="AN2412" i="7"/>
  <c r="AM2412" i="7"/>
  <c r="AL2412" i="7"/>
  <c r="AK2412" i="7"/>
  <c r="AJ2412" i="7"/>
  <c r="AI2412" i="7"/>
  <c r="AC2412" i="7"/>
  <c r="Y2412" i="7"/>
  <c r="W2412" i="7"/>
  <c r="S2412" i="7"/>
  <c r="R2412" i="7"/>
  <c r="Q2412" i="7"/>
  <c r="P2412" i="7"/>
  <c r="O2412" i="7"/>
  <c r="N2412" i="7"/>
  <c r="M2412" i="7"/>
  <c r="L2412" i="7"/>
  <c r="K2412" i="7"/>
  <c r="J2412" i="7"/>
  <c r="I2412" i="7"/>
  <c r="H2412" i="7"/>
  <c r="G2412" i="7"/>
  <c r="F2412" i="7"/>
  <c r="E2412" i="7"/>
  <c r="D2412" i="7"/>
  <c r="DI2411" i="7"/>
  <c r="BE2411" i="7" s="1"/>
  <c r="DH2411" i="7"/>
  <c r="BD2411" i="7" s="1"/>
  <c r="DG2411" i="7"/>
  <c r="BC2411" i="7" s="1"/>
  <c r="DF2411" i="7"/>
  <c r="BB2411" i="7" s="1"/>
  <c r="DE2411" i="7"/>
  <c r="DD2411" i="7"/>
  <c r="AZ2411" i="7" s="1"/>
  <c r="DA2411" i="7"/>
  <c r="AW2411" i="7" s="1"/>
  <c r="CZ2411" i="7"/>
  <c r="AV2411" i="7" s="1"/>
  <c r="CX2411" i="7"/>
  <c r="CJ2411" i="7"/>
  <c r="CH2411" i="7"/>
  <c r="CI2411" i="7" s="1"/>
  <c r="CG2411" i="7"/>
  <c r="AC2411" i="7" s="1"/>
  <c r="CC2411" i="7"/>
  <c r="Y2411" i="7" s="1"/>
  <c r="CA2411" i="7"/>
  <c r="W2411" i="7" s="1"/>
  <c r="BX2411" i="7"/>
  <c r="T2411" i="7" s="1"/>
  <c r="BF2411" i="7"/>
  <c r="BA2411" i="7"/>
  <c r="AY2411" i="7"/>
  <c r="AX2411" i="7"/>
  <c r="AU2411" i="7"/>
  <c r="AT2411" i="7"/>
  <c r="AR2411" i="7"/>
  <c r="AQ2411" i="7"/>
  <c r="AP2411" i="7"/>
  <c r="AO2411" i="7"/>
  <c r="AN2411" i="7"/>
  <c r="AM2411" i="7"/>
  <c r="AL2411" i="7"/>
  <c r="AK2411" i="7"/>
  <c r="AJ2411" i="7"/>
  <c r="AI2411" i="7"/>
  <c r="AF2411" i="7"/>
  <c r="S2411" i="7"/>
  <c r="R2411" i="7"/>
  <c r="Q2411" i="7"/>
  <c r="P2411" i="7"/>
  <c r="O2411" i="7"/>
  <c r="N2411" i="7"/>
  <c r="M2411" i="7"/>
  <c r="L2411" i="7"/>
  <c r="K2411" i="7"/>
  <c r="J2411" i="7"/>
  <c r="I2411" i="7"/>
  <c r="H2411" i="7"/>
  <c r="G2411" i="7"/>
  <c r="F2411" i="7"/>
  <c r="E2411" i="7"/>
  <c r="D2411" i="7"/>
  <c r="DI2410" i="7"/>
  <c r="BE2410" i="7" s="1"/>
  <c r="DH2410" i="7"/>
  <c r="BD2410" i="7" s="1"/>
  <c r="DG2410" i="7"/>
  <c r="BC2410" i="7" s="1"/>
  <c r="DF2410" i="7"/>
  <c r="BB2410" i="7" s="1"/>
  <c r="DE2410" i="7"/>
  <c r="BA2410" i="7" s="1"/>
  <c r="DD2410" i="7"/>
  <c r="AZ2410" i="7" s="1"/>
  <c r="DA2410" i="7"/>
  <c r="AW2410" i="7" s="1"/>
  <c r="CZ2410" i="7"/>
  <c r="AV2410" i="7" s="1"/>
  <c r="CX2410" i="7"/>
  <c r="AT2410" i="7" s="1"/>
  <c r="CJ2410" i="7"/>
  <c r="CH2410" i="7"/>
  <c r="CG2410" i="7"/>
  <c r="AC2410" i="7" s="1"/>
  <c r="CD2410" i="7"/>
  <c r="Z2410" i="7" s="1"/>
  <c r="CC2410" i="7"/>
  <c r="Y2410" i="7" s="1"/>
  <c r="CA2410" i="7"/>
  <c r="CB2410" i="7" s="1"/>
  <c r="X2410" i="7" s="1"/>
  <c r="BX2410" i="7"/>
  <c r="BF2410" i="7"/>
  <c r="AY2410" i="7"/>
  <c r="AX2410" i="7"/>
  <c r="AU2410" i="7"/>
  <c r="AR2410" i="7"/>
  <c r="AQ2410" i="7"/>
  <c r="AP2410" i="7"/>
  <c r="AO2410" i="7"/>
  <c r="AN2410" i="7"/>
  <c r="AM2410" i="7"/>
  <c r="AL2410" i="7"/>
  <c r="AK2410" i="7"/>
  <c r="AJ2410" i="7"/>
  <c r="AI2410" i="7"/>
  <c r="S2410" i="7"/>
  <c r="R2410" i="7"/>
  <c r="Q2410" i="7"/>
  <c r="P2410" i="7"/>
  <c r="O2410" i="7"/>
  <c r="N2410" i="7"/>
  <c r="M2410" i="7"/>
  <c r="L2410" i="7"/>
  <c r="K2410" i="7"/>
  <c r="J2410" i="7"/>
  <c r="I2410" i="7"/>
  <c r="H2410" i="7"/>
  <c r="G2410" i="7"/>
  <c r="F2410" i="7"/>
  <c r="E2410" i="7"/>
  <c r="D2410" i="7"/>
  <c r="DI2409" i="7"/>
  <c r="BE2409" i="7" s="1"/>
  <c r="DH2409" i="7"/>
  <c r="BD2409" i="7" s="1"/>
  <c r="DG2409" i="7"/>
  <c r="BC2409" i="7" s="1"/>
  <c r="DF2409" i="7"/>
  <c r="BB2409" i="7" s="1"/>
  <c r="DE2409" i="7"/>
  <c r="DD2409" i="7"/>
  <c r="AZ2409" i="7" s="1"/>
  <c r="DA2409" i="7"/>
  <c r="AW2409" i="7" s="1"/>
  <c r="CZ2409" i="7"/>
  <c r="AV2409" i="7" s="1"/>
  <c r="CX2409" i="7"/>
  <c r="AT2409" i="7" s="1"/>
  <c r="CJ2409" i="7"/>
  <c r="AF2409" i="7" s="1"/>
  <c r="CH2409" i="7"/>
  <c r="CI2409" i="7" s="1"/>
  <c r="AE2409" i="7" s="1"/>
  <c r="CG2409" i="7"/>
  <c r="AC2409" i="7" s="1"/>
  <c r="CC2409" i="7"/>
  <c r="Y2409" i="7" s="1"/>
  <c r="CA2409" i="7"/>
  <c r="W2409" i="7" s="1"/>
  <c r="BX2409" i="7"/>
  <c r="BF2409" i="7"/>
  <c r="BA2409" i="7"/>
  <c r="AY2409" i="7"/>
  <c r="AX2409" i="7"/>
  <c r="AU2409" i="7"/>
  <c r="AR2409" i="7"/>
  <c r="AQ2409" i="7"/>
  <c r="AP2409" i="7"/>
  <c r="AO2409" i="7"/>
  <c r="AN2409" i="7"/>
  <c r="AM2409" i="7"/>
  <c r="AL2409" i="7"/>
  <c r="AK2409" i="7"/>
  <c r="AJ2409" i="7"/>
  <c r="AI2409" i="7"/>
  <c r="S2409" i="7"/>
  <c r="R2409" i="7"/>
  <c r="Q2409" i="7"/>
  <c r="P2409" i="7"/>
  <c r="O2409" i="7"/>
  <c r="N2409" i="7"/>
  <c r="M2409" i="7"/>
  <c r="L2409" i="7"/>
  <c r="K2409" i="7"/>
  <c r="J2409" i="7"/>
  <c r="I2409" i="7"/>
  <c r="H2409" i="7"/>
  <c r="G2409" i="7"/>
  <c r="F2409" i="7"/>
  <c r="E2409" i="7"/>
  <c r="D2409" i="7"/>
  <c r="DI2408" i="7"/>
  <c r="BE2408" i="7" s="1"/>
  <c r="DH2408" i="7"/>
  <c r="BD2408" i="7" s="1"/>
  <c r="DG2408" i="7"/>
  <c r="BC2408" i="7" s="1"/>
  <c r="DF2408" i="7"/>
  <c r="BB2408" i="7" s="1"/>
  <c r="DE2408" i="7"/>
  <c r="BA2408" i="7" s="1"/>
  <c r="DD2408" i="7"/>
  <c r="AZ2408" i="7" s="1"/>
  <c r="DA2408" i="7"/>
  <c r="CZ2408" i="7"/>
  <c r="AV2408" i="7" s="1"/>
  <c r="CX2408" i="7"/>
  <c r="AT2408" i="7" s="1"/>
  <c r="CJ2408" i="7"/>
  <c r="AF2408" i="7" s="1"/>
  <c r="CH2408" i="7"/>
  <c r="CG2408" i="7"/>
  <c r="CC2408" i="7"/>
  <c r="Y2408" i="7" s="1"/>
  <c r="CA2408" i="7"/>
  <c r="BX2408" i="7"/>
  <c r="CF2408" i="7" s="1"/>
  <c r="AB2408" i="7" s="1"/>
  <c r="BF2408" i="7"/>
  <c r="AY2408" i="7"/>
  <c r="AX2408" i="7"/>
  <c r="AW2408" i="7"/>
  <c r="AU2408" i="7"/>
  <c r="AR2408" i="7"/>
  <c r="AQ2408" i="7"/>
  <c r="AP2408" i="7"/>
  <c r="AO2408" i="7"/>
  <c r="AN2408" i="7"/>
  <c r="AM2408" i="7"/>
  <c r="AL2408" i="7"/>
  <c r="AK2408" i="7"/>
  <c r="AJ2408" i="7"/>
  <c r="AI2408" i="7"/>
  <c r="AC2408" i="7"/>
  <c r="S2408" i="7"/>
  <c r="R2408" i="7"/>
  <c r="Q2408" i="7"/>
  <c r="P2408" i="7"/>
  <c r="O2408" i="7"/>
  <c r="N2408" i="7"/>
  <c r="M2408" i="7"/>
  <c r="L2408" i="7"/>
  <c r="K2408" i="7"/>
  <c r="J2408" i="7"/>
  <c r="I2408" i="7"/>
  <c r="H2408" i="7"/>
  <c r="G2408" i="7"/>
  <c r="F2408" i="7"/>
  <c r="E2408" i="7"/>
  <c r="D2408" i="7"/>
  <c r="DI2407" i="7"/>
  <c r="DH2407" i="7"/>
  <c r="DG2407" i="7"/>
  <c r="DF2407" i="7"/>
  <c r="BB2407" i="7" s="1"/>
  <c r="DE2407" i="7"/>
  <c r="BA2407" i="7" s="1"/>
  <c r="DD2407" i="7"/>
  <c r="AZ2407" i="7" s="1"/>
  <c r="DA2407" i="7"/>
  <c r="AW2407" i="7" s="1"/>
  <c r="CZ2407" i="7"/>
  <c r="AV2407" i="7" s="1"/>
  <c r="CX2407" i="7"/>
  <c r="CJ2407" i="7"/>
  <c r="AF2407" i="7" s="1"/>
  <c r="CH2407" i="7"/>
  <c r="CG2407" i="7"/>
  <c r="AC2407" i="7" s="1"/>
  <c r="CC2407" i="7"/>
  <c r="Y2407" i="7" s="1"/>
  <c r="CA2407" i="7"/>
  <c r="BX2407" i="7"/>
  <c r="T2407" i="7" s="1"/>
  <c r="BF2407" i="7"/>
  <c r="BE2407" i="7"/>
  <c r="BD2407" i="7"/>
  <c r="BC2407" i="7"/>
  <c r="AY2407" i="7"/>
  <c r="AX2407" i="7"/>
  <c r="AU2407" i="7"/>
  <c r="AT2407" i="7"/>
  <c r="AR2407" i="7"/>
  <c r="AQ2407" i="7"/>
  <c r="AP2407" i="7"/>
  <c r="AO2407" i="7"/>
  <c r="AN2407" i="7"/>
  <c r="AM2407" i="7"/>
  <c r="AL2407" i="7"/>
  <c r="AK2407" i="7"/>
  <c r="AJ2407" i="7"/>
  <c r="AI2407" i="7"/>
  <c r="S2407" i="7"/>
  <c r="R2407" i="7"/>
  <c r="Q2407" i="7"/>
  <c r="P2407" i="7"/>
  <c r="O2407" i="7"/>
  <c r="N2407" i="7"/>
  <c r="M2407" i="7"/>
  <c r="L2407" i="7"/>
  <c r="K2407" i="7"/>
  <c r="J2407" i="7"/>
  <c r="I2407" i="7"/>
  <c r="H2407" i="7"/>
  <c r="G2407" i="7"/>
  <c r="F2407" i="7"/>
  <c r="E2407" i="7"/>
  <c r="D2407" i="7"/>
  <c r="DI2406" i="7"/>
  <c r="BE2406" i="7" s="1"/>
  <c r="DH2406" i="7"/>
  <c r="BD2406" i="7" s="1"/>
  <c r="DG2406" i="7"/>
  <c r="BC2406" i="7" s="1"/>
  <c r="DF2406" i="7"/>
  <c r="DE2406" i="7"/>
  <c r="BA2406" i="7" s="1"/>
  <c r="DD2406" i="7"/>
  <c r="AZ2406" i="7" s="1"/>
  <c r="DA2406" i="7"/>
  <c r="AW2406" i="7" s="1"/>
  <c r="CZ2406" i="7"/>
  <c r="AV2406" i="7" s="1"/>
  <c r="CX2406" i="7"/>
  <c r="AT2406" i="7" s="1"/>
  <c r="CL2406" i="7"/>
  <c r="AH2406" i="7" s="1"/>
  <c r="CJ2406" i="7"/>
  <c r="AF2406" i="7" s="1"/>
  <c r="CH2406" i="7"/>
  <c r="CG2406" i="7"/>
  <c r="AC2406" i="7" s="1"/>
  <c r="CC2406" i="7"/>
  <c r="CA2406" i="7"/>
  <c r="BX2406" i="7"/>
  <c r="BZ2406" i="7" s="1"/>
  <c r="V2406" i="7" s="1"/>
  <c r="BF2406" i="7"/>
  <c r="BB2406" i="7"/>
  <c r="AY2406" i="7"/>
  <c r="AX2406" i="7"/>
  <c r="AU2406" i="7"/>
  <c r="AR2406" i="7"/>
  <c r="AQ2406" i="7"/>
  <c r="AP2406" i="7"/>
  <c r="AO2406" i="7"/>
  <c r="AN2406" i="7"/>
  <c r="AM2406" i="7"/>
  <c r="AL2406" i="7"/>
  <c r="AK2406" i="7"/>
  <c r="AJ2406" i="7"/>
  <c r="AI2406" i="7"/>
  <c r="S2406" i="7"/>
  <c r="R2406" i="7"/>
  <c r="Q2406" i="7"/>
  <c r="P2406" i="7"/>
  <c r="O2406" i="7"/>
  <c r="N2406" i="7"/>
  <c r="M2406" i="7"/>
  <c r="L2406" i="7"/>
  <c r="K2406" i="7"/>
  <c r="J2406" i="7"/>
  <c r="I2406" i="7"/>
  <c r="H2406" i="7"/>
  <c r="G2406" i="7"/>
  <c r="F2406" i="7"/>
  <c r="E2406" i="7"/>
  <c r="D2406" i="7"/>
  <c r="DI2405" i="7"/>
  <c r="BE2405" i="7" s="1"/>
  <c r="DH2405" i="7"/>
  <c r="BD2405" i="7" s="1"/>
  <c r="DG2405" i="7"/>
  <c r="BC2405" i="7" s="1"/>
  <c r="DF2405" i="7"/>
  <c r="BB2405" i="7" s="1"/>
  <c r="DE2405" i="7"/>
  <c r="DD2405" i="7"/>
  <c r="DA2405" i="7"/>
  <c r="AW2405" i="7" s="1"/>
  <c r="CZ2405" i="7"/>
  <c r="AV2405" i="7" s="1"/>
  <c r="CX2405" i="7"/>
  <c r="CJ2405" i="7"/>
  <c r="CH2405" i="7"/>
  <c r="CG2405" i="7"/>
  <c r="AC2405" i="7" s="1"/>
  <c r="CC2405" i="7"/>
  <c r="Y2405" i="7" s="1"/>
  <c r="CA2405" i="7"/>
  <c r="CB2405" i="7" s="1"/>
  <c r="X2405" i="7" s="1"/>
  <c r="BX2405" i="7"/>
  <c r="BZ2405" i="7" s="1"/>
  <c r="V2405" i="7" s="1"/>
  <c r="BF2405" i="7"/>
  <c r="BA2405" i="7"/>
  <c r="AZ2405" i="7"/>
  <c r="AY2405" i="7"/>
  <c r="AX2405" i="7"/>
  <c r="AU2405" i="7"/>
  <c r="AT2405" i="7"/>
  <c r="AR2405" i="7"/>
  <c r="AQ2405" i="7"/>
  <c r="AP2405" i="7"/>
  <c r="AO2405" i="7"/>
  <c r="AN2405" i="7"/>
  <c r="AM2405" i="7"/>
  <c r="AL2405" i="7"/>
  <c r="AK2405" i="7"/>
  <c r="AJ2405" i="7"/>
  <c r="AI2405" i="7"/>
  <c r="S2405" i="7"/>
  <c r="R2405" i="7"/>
  <c r="Q2405" i="7"/>
  <c r="P2405" i="7"/>
  <c r="O2405" i="7"/>
  <c r="N2405" i="7"/>
  <c r="M2405" i="7"/>
  <c r="L2405" i="7"/>
  <c r="K2405" i="7"/>
  <c r="J2405" i="7"/>
  <c r="I2405" i="7"/>
  <c r="H2405" i="7"/>
  <c r="G2405" i="7"/>
  <c r="F2405" i="7"/>
  <c r="E2405" i="7"/>
  <c r="D2405" i="7"/>
  <c r="DI2404" i="7"/>
  <c r="BE2404" i="7" s="1"/>
  <c r="DH2404" i="7"/>
  <c r="BD2404" i="7" s="1"/>
  <c r="DG2404" i="7"/>
  <c r="BC2404" i="7" s="1"/>
  <c r="DF2404" i="7"/>
  <c r="BB2404" i="7" s="1"/>
  <c r="DE2404" i="7"/>
  <c r="BA2404" i="7" s="1"/>
  <c r="DD2404" i="7"/>
  <c r="DA2404" i="7"/>
  <c r="AW2404" i="7" s="1"/>
  <c r="CZ2404" i="7"/>
  <c r="AV2404" i="7" s="1"/>
  <c r="CX2404" i="7"/>
  <c r="AT2404" i="7" s="1"/>
  <c r="CJ2404" i="7"/>
  <c r="CH2404" i="7"/>
  <c r="CI2404" i="7" s="1"/>
  <c r="AE2404" i="7" s="1"/>
  <c r="CG2404" i="7"/>
  <c r="CC2404" i="7"/>
  <c r="CA2404" i="7"/>
  <c r="BX2404" i="7"/>
  <c r="BF2404" i="7"/>
  <c r="AZ2404" i="7"/>
  <c r="AY2404" i="7"/>
  <c r="AX2404" i="7"/>
  <c r="AU2404" i="7"/>
  <c r="AR2404" i="7"/>
  <c r="AQ2404" i="7"/>
  <c r="AP2404" i="7"/>
  <c r="AO2404" i="7"/>
  <c r="AN2404" i="7"/>
  <c r="AM2404" i="7"/>
  <c r="AL2404" i="7"/>
  <c r="AK2404" i="7"/>
  <c r="AJ2404" i="7"/>
  <c r="AI2404" i="7"/>
  <c r="AC2404" i="7"/>
  <c r="Y2404" i="7"/>
  <c r="S2404" i="7"/>
  <c r="R2404" i="7"/>
  <c r="Q2404" i="7"/>
  <c r="P2404" i="7"/>
  <c r="O2404" i="7"/>
  <c r="N2404" i="7"/>
  <c r="M2404" i="7"/>
  <c r="L2404" i="7"/>
  <c r="K2404" i="7"/>
  <c r="J2404" i="7"/>
  <c r="I2404" i="7"/>
  <c r="H2404" i="7"/>
  <c r="G2404" i="7"/>
  <c r="F2404" i="7"/>
  <c r="E2404" i="7"/>
  <c r="D2404" i="7"/>
  <c r="DI2403" i="7"/>
  <c r="BE2403" i="7" s="1"/>
  <c r="DH2403" i="7"/>
  <c r="BD2403" i="7" s="1"/>
  <c r="DG2403" i="7"/>
  <c r="DF2403" i="7"/>
  <c r="BB2403" i="7" s="1"/>
  <c r="DE2403" i="7"/>
  <c r="BA2403" i="7" s="1"/>
  <c r="DD2403" i="7"/>
  <c r="AZ2403" i="7" s="1"/>
  <c r="DA2403" i="7"/>
  <c r="AW2403" i="7" s="1"/>
  <c r="CZ2403" i="7"/>
  <c r="AV2403" i="7" s="1"/>
  <c r="CX2403" i="7"/>
  <c r="AT2403" i="7" s="1"/>
  <c r="CJ2403" i="7"/>
  <c r="AF2403" i="7" s="1"/>
  <c r="CH2403" i="7"/>
  <c r="CG2403" i="7"/>
  <c r="AC2403" i="7" s="1"/>
  <c r="CC2403" i="7"/>
  <c r="Y2403" i="7" s="1"/>
  <c r="CA2403" i="7"/>
  <c r="BX2403" i="7"/>
  <c r="BF2403" i="7"/>
  <c r="BC2403" i="7"/>
  <c r="AY2403" i="7"/>
  <c r="AX2403" i="7"/>
  <c r="AU2403" i="7"/>
  <c r="AR2403" i="7"/>
  <c r="AQ2403" i="7"/>
  <c r="AP2403" i="7"/>
  <c r="AO2403" i="7"/>
  <c r="AN2403" i="7"/>
  <c r="AM2403" i="7"/>
  <c r="AL2403" i="7"/>
  <c r="AK2403" i="7"/>
  <c r="AJ2403" i="7"/>
  <c r="AI2403" i="7"/>
  <c r="S2403" i="7"/>
  <c r="R2403" i="7"/>
  <c r="Q2403" i="7"/>
  <c r="P2403" i="7"/>
  <c r="O2403" i="7"/>
  <c r="N2403" i="7"/>
  <c r="M2403" i="7"/>
  <c r="L2403" i="7"/>
  <c r="K2403" i="7"/>
  <c r="J2403" i="7"/>
  <c r="I2403" i="7"/>
  <c r="H2403" i="7"/>
  <c r="G2403" i="7"/>
  <c r="F2403" i="7"/>
  <c r="E2403" i="7"/>
  <c r="D2403" i="7"/>
  <c r="DI2402" i="7"/>
  <c r="BE2402" i="7" s="1"/>
  <c r="DH2402" i="7"/>
  <c r="BD2402" i="7" s="1"/>
  <c r="DG2402" i="7"/>
  <c r="BC2402" i="7" s="1"/>
  <c r="DF2402" i="7"/>
  <c r="BB2402" i="7" s="1"/>
  <c r="DE2402" i="7"/>
  <c r="BA2402" i="7" s="1"/>
  <c r="DD2402" i="7"/>
  <c r="AZ2402" i="7" s="1"/>
  <c r="DA2402" i="7"/>
  <c r="AW2402" i="7" s="1"/>
  <c r="CZ2402" i="7"/>
  <c r="AV2402" i="7" s="1"/>
  <c r="CX2402" i="7"/>
  <c r="AT2402" i="7" s="1"/>
  <c r="CJ2402" i="7"/>
  <c r="AF2402" i="7" s="1"/>
  <c r="CH2402" i="7"/>
  <c r="CG2402" i="7"/>
  <c r="AC2402" i="7" s="1"/>
  <c r="CC2402" i="7"/>
  <c r="CA2402" i="7"/>
  <c r="CB2402" i="7" s="1"/>
  <c r="X2402" i="7" s="1"/>
  <c r="BX2402" i="7"/>
  <c r="T2402" i="7" s="1"/>
  <c r="BF2402" i="7"/>
  <c r="AY2402" i="7"/>
  <c r="AX2402" i="7"/>
  <c r="AU2402" i="7"/>
  <c r="AR2402" i="7"/>
  <c r="AQ2402" i="7"/>
  <c r="AP2402" i="7"/>
  <c r="AO2402" i="7"/>
  <c r="AN2402" i="7"/>
  <c r="AM2402" i="7"/>
  <c r="AL2402" i="7"/>
  <c r="AK2402" i="7"/>
  <c r="AJ2402" i="7"/>
  <c r="AI2402" i="7"/>
  <c r="S2402" i="7"/>
  <c r="R2402" i="7"/>
  <c r="Q2402" i="7"/>
  <c r="P2402" i="7"/>
  <c r="O2402" i="7"/>
  <c r="N2402" i="7"/>
  <c r="M2402" i="7"/>
  <c r="L2402" i="7"/>
  <c r="K2402" i="7"/>
  <c r="J2402" i="7"/>
  <c r="I2402" i="7"/>
  <c r="H2402" i="7"/>
  <c r="G2402" i="7"/>
  <c r="F2402" i="7"/>
  <c r="E2402" i="7"/>
  <c r="D2402" i="7"/>
  <c r="DI2401" i="7"/>
  <c r="BE2401" i="7" s="1"/>
  <c r="DH2401" i="7"/>
  <c r="BD2401" i="7" s="1"/>
  <c r="DG2401" i="7"/>
  <c r="BC2401" i="7" s="1"/>
  <c r="DF2401" i="7"/>
  <c r="BB2401" i="7" s="1"/>
  <c r="DE2401" i="7"/>
  <c r="BA2401" i="7" s="1"/>
  <c r="DD2401" i="7"/>
  <c r="DA2401" i="7"/>
  <c r="AW2401" i="7" s="1"/>
  <c r="CZ2401" i="7"/>
  <c r="AV2401" i="7" s="1"/>
  <c r="CX2401" i="7"/>
  <c r="AT2401" i="7" s="1"/>
  <c r="CJ2401" i="7"/>
  <c r="CH2401" i="7"/>
  <c r="CI2401" i="7" s="1"/>
  <c r="AE2401" i="7" s="1"/>
  <c r="CG2401" i="7"/>
  <c r="AC2401" i="7" s="1"/>
  <c r="CC2401" i="7"/>
  <c r="CA2401" i="7"/>
  <c r="BX2401" i="7"/>
  <c r="BZ2401" i="7" s="1"/>
  <c r="V2401" i="7" s="1"/>
  <c r="BF2401" i="7"/>
  <c r="AZ2401" i="7"/>
  <c r="AY2401" i="7"/>
  <c r="AX2401" i="7"/>
  <c r="AU2401" i="7"/>
  <c r="AR2401" i="7"/>
  <c r="AQ2401" i="7"/>
  <c r="AP2401" i="7"/>
  <c r="AO2401" i="7"/>
  <c r="AN2401" i="7"/>
  <c r="AM2401" i="7"/>
  <c r="AL2401" i="7"/>
  <c r="AK2401" i="7"/>
  <c r="AJ2401" i="7"/>
  <c r="AI2401" i="7"/>
  <c r="Y2401" i="7"/>
  <c r="S2401" i="7"/>
  <c r="R2401" i="7"/>
  <c r="Q2401" i="7"/>
  <c r="P2401" i="7"/>
  <c r="O2401" i="7"/>
  <c r="N2401" i="7"/>
  <c r="M2401" i="7"/>
  <c r="L2401" i="7"/>
  <c r="K2401" i="7"/>
  <c r="J2401" i="7"/>
  <c r="I2401" i="7"/>
  <c r="H2401" i="7"/>
  <c r="G2401" i="7"/>
  <c r="F2401" i="7"/>
  <c r="E2401" i="7"/>
  <c r="D2401" i="7"/>
  <c r="DI2400" i="7"/>
  <c r="DH2400" i="7"/>
  <c r="BD2400" i="7" s="1"/>
  <c r="DG2400" i="7"/>
  <c r="BC2400" i="7" s="1"/>
  <c r="DF2400" i="7"/>
  <c r="BB2400" i="7" s="1"/>
  <c r="DE2400" i="7"/>
  <c r="BA2400" i="7" s="1"/>
  <c r="DD2400" i="7"/>
  <c r="AZ2400" i="7" s="1"/>
  <c r="DA2400" i="7"/>
  <c r="CZ2400" i="7"/>
  <c r="AV2400" i="7" s="1"/>
  <c r="CX2400" i="7"/>
  <c r="AT2400" i="7" s="1"/>
  <c r="CJ2400" i="7"/>
  <c r="AF2400" i="7" s="1"/>
  <c r="CH2400" i="7"/>
  <c r="CG2400" i="7"/>
  <c r="AC2400" i="7" s="1"/>
  <c r="CC2400" i="7"/>
  <c r="Y2400" i="7" s="1"/>
  <c r="CA2400" i="7"/>
  <c r="BX2400" i="7"/>
  <c r="CF2400" i="7" s="1"/>
  <c r="BF2400" i="7"/>
  <c r="BE2400" i="7"/>
  <c r="AY2400" i="7"/>
  <c r="AX2400" i="7"/>
  <c r="AW2400" i="7"/>
  <c r="AU2400" i="7"/>
  <c r="AR2400" i="7"/>
  <c r="AQ2400" i="7"/>
  <c r="AP2400" i="7"/>
  <c r="AO2400" i="7"/>
  <c r="AN2400" i="7"/>
  <c r="AM2400" i="7"/>
  <c r="AL2400" i="7"/>
  <c r="AK2400" i="7"/>
  <c r="AJ2400" i="7"/>
  <c r="AI2400" i="7"/>
  <c r="AB2400" i="7"/>
  <c r="T2400" i="7"/>
  <c r="S2400" i="7"/>
  <c r="R2400" i="7"/>
  <c r="Q2400" i="7"/>
  <c r="P2400" i="7"/>
  <c r="O2400" i="7"/>
  <c r="N2400" i="7"/>
  <c r="M2400" i="7"/>
  <c r="L2400" i="7"/>
  <c r="K2400" i="7"/>
  <c r="J2400" i="7"/>
  <c r="I2400" i="7"/>
  <c r="H2400" i="7"/>
  <c r="G2400" i="7"/>
  <c r="F2400" i="7"/>
  <c r="E2400" i="7"/>
  <c r="D2400" i="7"/>
  <c r="DI2399" i="7"/>
  <c r="BE2399" i="7" s="1"/>
  <c r="DH2399" i="7"/>
  <c r="BD2399" i="7" s="1"/>
  <c r="DG2399" i="7"/>
  <c r="BC2399" i="7" s="1"/>
  <c r="DF2399" i="7"/>
  <c r="BB2399" i="7" s="1"/>
  <c r="DE2399" i="7"/>
  <c r="BA2399" i="7" s="1"/>
  <c r="DD2399" i="7"/>
  <c r="AZ2399" i="7" s="1"/>
  <c r="DA2399" i="7"/>
  <c r="AW2399" i="7" s="1"/>
  <c r="CZ2399" i="7"/>
  <c r="AV2399" i="7" s="1"/>
  <c r="CX2399" i="7"/>
  <c r="AT2399" i="7" s="1"/>
  <c r="CJ2399" i="7"/>
  <c r="AF2399" i="7" s="1"/>
  <c r="CH2399" i="7"/>
  <c r="CG2399" i="7"/>
  <c r="AC2399" i="7" s="1"/>
  <c r="CC2399" i="7"/>
  <c r="Y2399" i="7" s="1"/>
  <c r="CA2399" i="7"/>
  <c r="BX2399" i="7"/>
  <c r="BF2399" i="7"/>
  <c r="AY2399" i="7"/>
  <c r="AX2399" i="7"/>
  <c r="AU2399" i="7"/>
  <c r="AR2399" i="7"/>
  <c r="AQ2399" i="7"/>
  <c r="AP2399" i="7"/>
  <c r="AO2399" i="7"/>
  <c r="AN2399" i="7"/>
  <c r="AM2399" i="7"/>
  <c r="AL2399" i="7"/>
  <c r="AK2399" i="7"/>
  <c r="AJ2399" i="7"/>
  <c r="AI2399" i="7"/>
  <c r="S2399" i="7"/>
  <c r="R2399" i="7"/>
  <c r="Q2399" i="7"/>
  <c r="P2399" i="7"/>
  <c r="O2399" i="7"/>
  <c r="N2399" i="7"/>
  <c r="M2399" i="7"/>
  <c r="L2399" i="7"/>
  <c r="K2399" i="7"/>
  <c r="J2399" i="7"/>
  <c r="I2399" i="7"/>
  <c r="H2399" i="7"/>
  <c r="G2399" i="7"/>
  <c r="F2399" i="7"/>
  <c r="E2399" i="7"/>
  <c r="D2399" i="7"/>
  <c r="DI2398" i="7"/>
  <c r="BE2398" i="7" s="1"/>
  <c r="DH2398" i="7"/>
  <c r="BD2398" i="7" s="1"/>
  <c r="DG2398" i="7"/>
  <c r="BC2398" i="7" s="1"/>
  <c r="DF2398" i="7"/>
  <c r="BB2398" i="7" s="1"/>
  <c r="DE2398" i="7"/>
  <c r="BA2398" i="7" s="1"/>
  <c r="DD2398" i="7"/>
  <c r="AZ2398" i="7" s="1"/>
  <c r="DA2398" i="7"/>
  <c r="AW2398" i="7" s="1"/>
  <c r="CZ2398" i="7"/>
  <c r="AV2398" i="7" s="1"/>
  <c r="CX2398" i="7"/>
  <c r="AT2398" i="7" s="1"/>
  <c r="CJ2398" i="7"/>
  <c r="AF2398" i="7" s="1"/>
  <c r="CH2398" i="7"/>
  <c r="CG2398" i="7"/>
  <c r="AC2398" i="7" s="1"/>
  <c r="CC2398" i="7"/>
  <c r="Y2398" i="7" s="1"/>
  <c r="CA2398" i="7"/>
  <c r="BX2398" i="7"/>
  <c r="BF2398" i="7"/>
  <c r="AY2398" i="7"/>
  <c r="AX2398" i="7"/>
  <c r="AU2398" i="7"/>
  <c r="AR2398" i="7"/>
  <c r="AQ2398" i="7"/>
  <c r="AP2398" i="7"/>
  <c r="AO2398" i="7"/>
  <c r="AN2398" i="7"/>
  <c r="AM2398" i="7"/>
  <c r="AL2398" i="7"/>
  <c r="AK2398" i="7"/>
  <c r="AJ2398" i="7"/>
  <c r="AI2398" i="7"/>
  <c r="S2398" i="7"/>
  <c r="R2398" i="7"/>
  <c r="Q2398" i="7"/>
  <c r="P2398" i="7"/>
  <c r="O2398" i="7"/>
  <c r="N2398" i="7"/>
  <c r="M2398" i="7"/>
  <c r="L2398" i="7"/>
  <c r="K2398" i="7"/>
  <c r="J2398" i="7"/>
  <c r="I2398" i="7"/>
  <c r="H2398" i="7"/>
  <c r="G2398" i="7"/>
  <c r="F2398" i="7"/>
  <c r="E2398" i="7"/>
  <c r="D2398" i="7"/>
  <c r="DI2397" i="7"/>
  <c r="BE2397" i="7" s="1"/>
  <c r="DH2397" i="7"/>
  <c r="BD2397" i="7" s="1"/>
  <c r="DG2397" i="7"/>
  <c r="BC2397" i="7" s="1"/>
  <c r="DF2397" i="7"/>
  <c r="BB2397" i="7" s="1"/>
  <c r="DE2397" i="7"/>
  <c r="BA2397" i="7" s="1"/>
  <c r="DD2397" i="7"/>
  <c r="AZ2397" i="7" s="1"/>
  <c r="DA2397" i="7"/>
  <c r="AW2397" i="7" s="1"/>
  <c r="CZ2397" i="7"/>
  <c r="AV2397" i="7" s="1"/>
  <c r="CX2397" i="7"/>
  <c r="CJ2397" i="7"/>
  <c r="AF2397" i="7" s="1"/>
  <c r="CH2397" i="7"/>
  <c r="CG2397" i="7"/>
  <c r="AC2397" i="7" s="1"/>
  <c r="CC2397" i="7"/>
  <c r="CA2397" i="7"/>
  <c r="W2397" i="7" s="1"/>
  <c r="BX2397" i="7"/>
  <c r="BF2397" i="7"/>
  <c r="AY2397" i="7"/>
  <c r="AX2397" i="7"/>
  <c r="AU2397" i="7"/>
  <c r="AT2397" i="7"/>
  <c r="AR2397" i="7"/>
  <c r="AQ2397" i="7"/>
  <c r="AP2397" i="7"/>
  <c r="AO2397" i="7"/>
  <c r="AN2397" i="7"/>
  <c r="AM2397" i="7"/>
  <c r="AL2397" i="7"/>
  <c r="AK2397" i="7"/>
  <c r="AJ2397" i="7"/>
  <c r="AI2397" i="7"/>
  <c r="S2397" i="7"/>
  <c r="R2397" i="7"/>
  <c r="Q2397" i="7"/>
  <c r="P2397" i="7"/>
  <c r="O2397" i="7"/>
  <c r="N2397" i="7"/>
  <c r="M2397" i="7"/>
  <c r="L2397" i="7"/>
  <c r="K2397" i="7"/>
  <c r="J2397" i="7"/>
  <c r="I2397" i="7"/>
  <c r="H2397" i="7"/>
  <c r="G2397" i="7"/>
  <c r="F2397" i="7"/>
  <c r="E2397" i="7"/>
  <c r="D2397" i="7"/>
  <c r="DI2396" i="7"/>
  <c r="BE2396" i="7" s="1"/>
  <c r="DH2396" i="7"/>
  <c r="BD2396" i="7" s="1"/>
  <c r="DG2396" i="7"/>
  <c r="BC2396" i="7" s="1"/>
  <c r="DF2396" i="7"/>
  <c r="BB2396" i="7" s="1"/>
  <c r="DE2396" i="7"/>
  <c r="BA2396" i="7" s="1"/>
  <c r="DD2396" i="7"/>
  <c r="AZ2396" i="7" s="1"/>
  <c r="DA2396" i="7"/>
  <c r="AW2396" i="7" s="1"/>
  <c r="CZ2396" i="7"/>
  <c r="AV2396" i="7" s="1"/>
  <c r="CX2396" i="7"/>
  <c r="AT2396" i="7" s="1"/>
  <c r="CJ2396" i="7"/>
  <c r="AF2396" i="7" s="1"/>
  <c r="CH2396" i="7"/>
  <c r="CG2396" i="7"/>
  <c r="CC2396" i="7"/>
  <c r="Y2396" i="7" s="1"/>
  <c r="CA2396" i="7"/>
  <c r="BX2396" i="7"/>
  <c r="BF2396" i="7"/>
  <c r="AY2396" i="7"/>
  <c r="AX2396" i="7"/>
  <c r="AU2396" i="7"/>
  <c r="AR2396" i="7"/>
  <c r="AQ2396" i="7"/>
  <c r="AP2396" i="7"/>
  <c r="AO2396" i="7"/>
  <c r="AN2396" i="7"/>
  <c r="AM2396" i="7"/>
  <c r="AL2396" i="7"/>
  <c r="AK2396" i="7"/>
  <c r="AJ2396" i="7"/>
  <c r="AI2396" i="7"/>
  <c r="AC2396" i="7"/>
  <c r="S2396" i="7"/>
  <c r="R2396" i="7"/>
  <c r="Q2396" i="7"/>
  <c r="P2396" i="7"/>
  <c r="O2396" i="7"/>
  <c r="N2396" i="7"/>
  <c r="M2396" i="7"/>
  <c r="L2396" i="7"/>
  <c r="K2396" i="7"/>
  <c r="J2396" i="7"/>
  <c r="I2396" i="7"/>
  <c r="H2396" i="7"/>
  <c r="G2396" i="7"/>
  <c r="F2396" i="7"/>
  <c r="E2396" i="7"/>
  <c r="D2396" i="7"/>
  <c r="DI2395" i="7"/>
  <c r="BE2395" i="7" s="1"/>
  <c r="DH2395" i="7"/>
  <c r="BD2395" i="7" s="1"/>
  <c r="DG2395" i="7"/>
  <c r="BC2395" i="7" s="1"/>
  <c r="DF2395" i="7"/>
  <c r="BB2395" i="7" s="1"/>
  <c r="DE2395" i="7"/>
  <c r="BA2395" i="7" s="1"/>
  <c r="DD2395" i="7"/>
  <c r="AZ2395" i="7" s="1"/>
  <c r="DA2395" i="7"/>
  <c r="AW2395" i="7" s="1"/>
  <c r="CZ2395" i="7"/>
  <c r="AV2395" i="7" s="1"/>
  <c r="CX2395" i="7"/>
  <c r="CJ2395" i="7"/>
  <c r="CH2395" i="7"/>
  <c r="CI2395" i="7" s="1"/>
  <c r="AE2395" i="7" s="1"/>
  <c r="CG2395" i="7"/>
  <c r="AC2395" i="7" s="1"/>
  <c r="CC2395" i="7"/>
  <c r="Y2395" i="7" s="1"/>
  <c r="CA2395" i="7"/>
  <c r="BX2395" i="7"/>
  <c r="BF2395" i="7"/>
  <c r="AY2395" i="7"/>
  <c r="AX2395" i="7"/>
  <c r="AU2395" i="7"/>
  <c r="AT2395" i="7"/>
  <c r="AR2395" i="7"/>
  <c r="AQ2395" i="7"/>
  <c r="AP2395" i="7"/>
  <c r="AO2395" i="7"/>
  <c r="AN2395" i="7"/>
  <c r="AM2395" i="7"/>
  <c r="AL2395" i="7"/>
  <c r="AK2395" i="7"/>
  <c r="AJ2395" i="7"/>
  <c r="AI2395" i="7"/>
  <c r="S2395" i="7"/>
  <c r="R2395" i="7"/>
  <c r="Q2395" i="7"/>
  <c r="P2395" i="7"/>
  <c r="O2395" i="7"/>
  <c r="N2395" i="7"/>
  <c r="M2395" i="7"/>
  <c r="L2395" i="7"/>
  <c r="K2395" i="7"/>
  <c r="J2395" i="7"/>
  <c r="I2395" i="7"/>
  <c r="H2395" i="7"/>
  <c r="G2395" i="7"/>
  <c r="F2395" i="7"/>
  <c r="E2395" i="7"/>
  <c r="D2395" i="7"/>
  <c r="DI2394" i="7"/>
  <c r="BE2394" i="7" s="1"/>
  <c r="DH2394" i="7"/>
  <c r="BD2394" i="7" s="1"/>
  <c r="DG2394" i="7"/>
  <c r="BC2394" i="7" s="1"/>
  <c r="DF2394" i="7"/>
  <c r="BB2394" i="7" s="1"/>
  <c r="DE2394" i="7"/>
  <c r="BA2394" i="7" s="1"/>
  <c r="DD2394" i="7"/>
  <c r="AZ2394" i="7" s="1"/>
  <c r="DA2394" i="7"/>
  <c r="AW2394" i="7" s="1"/>
  <c r="CZ2394" i="7"/>
  <c r="CX2394" i="7"/>
  <c r="AT2394" i="7" s="1"/>
  <c r="CJ2394" i="7"/>
  <c r="CI2394" i="7"/>
  <c r="AE2394" i="7" s="1"/>
  <c r="CH2394" i="7"/>
  <c r="CG2394" i="7"/>
  <c r="AC2394" i="7" s="1"/>
  <c r="CC2394" i="7"/>
  <c r="Y2394" i="7" s="1"/>
  <c r="CA2394" i="7"/>
  <c r="BX2394" i="7"/>
  <c r="BF2394" i="7"/>
  <c r="AY2394" i="7"/>
  <c r="AX2394" i="7"/>
  <c r="AV2394" i="7"/>
  <c r="AU2394" i="7"/>
  <c r="AR2394" i="7"/>
  <c r="AQ2394" i="7"/>
  <c r="AP2394" i="7"/>
  <c r="AO2394" i="7"/>
  <c r="AN2394" i="7"/>
  <c r="AM2394" i="7"/>
  <c r="AL2394" i="7"/>
  <c r="AK2394" i="7"/>
  <c r="AJ2394" i="7"/>
  <c r="AI2394" i="7"/>
  <c r="S2394" i="7"/>
  <c r="R2394" i="7"/>
  <c r="Q2394" i="7"/>
  <c r="P2394" i="7"/>
  <c r="O2394" i="7"/>
  <c r="N2394" i="7"/>
  <c r="M2394" i="7"/>
  <c r="L2394" i="7"/>
  <c r="K2394" i="7"/>
  <c r="J2394" i="7"/>
  <c r="I2394" i="7"/>
  <c r="H2394" i="7"/>
  <c r="G2394" i="7"/>
  <c r="F2394" i="7"/>
  <c r="E2394" i="7"/>
  <c r="D2394" i="7"/>
  <c r="DI2393" i="7"/>
  <c r="BE2393" i="7" s="1"/>
  <c r="DH2393" i="7"/>
  <c r="BD2393" i="7" s="1"/>
  <c r="DG2393" i="7"/>
  <c r="BC2393" i="7" s="1"/>
  <c r="DF2393" i="7"/>
  <c r="BB2393" i="7" s="1"/>
  <c r="DE2393" i="7"/>
  <c r="BA2393" i="7" s="1"/>
  <c r="DD2393" i="7"/>
  <c r="AZ2393" i="7" s="1"/>
  <c r="DA2393" i="7"/>
  <c r="AW2393" i="7" s="1"/>
  <c r="CZ2393" i="7"/>
  <c r="AV2393" i="7" s="1"/>
  <c r="CX2393" i="7"/>
  <c r="AT2393" i="7" s="1"/>
  <c r="CJ2393" i="7"/>
  <c r="AF2393" i="7" s="1"/>
  <c r="CH2393" i="7"/>
  <c r="CG2393" i="7"/>
  <c r="AC2393" i="7" s="1"/>
  <c r="CC2393" i="7"/>
  <c r="CA2393" i="7"/>
  <c r="BX2393" i="7"/>
  <c r="CF2393" i="7" s="1"/>
  <c r="AB2393" i="7" s="1"/>
  <c r="BF2393" i="7"/>
  <c r="AY2393" i="7"/>
  <c r="AX2393" i="7"/>
  <c r="AU2393" i="7"/>
  <c r="AR2393" i="7"/>
  <c r="AQ2393" i="7"/>
  <c r="AP2393" i="7"/>
  <c r="AO2393" i="7"/>
  <c r="AN2393" i="7"/>
  <c r="AM2393" i="7"/>
  <c r="AL2393" i="7"/>
  <c r="AK2393" i="7"/>
  <c r="AJ2393" i="7"/>
  <c r="AI2393" i="7"/>
  <c r="W2393" i="7"/>
  <c r="T2393" i="7"/>
  <c r="S2393" i="7"/>
  <c r="R2393" i="7"/>
  <c r="Q2393" i="7"/>
  <c r="P2393" i="7"/>
  <c r="O2393" i="7"/>
  <c r="N2393" i="7"/>
  <c r="M2393" i="7"/>
  <c r="L2393" i="7"/>
  <c r="K2393" i="7"/>
  <c r="J2393" i="7"/>
  <c r="I2393" i="7"/>
  <c r="H2393" i="7"/>
  <c r="G2393" i="7"/>
  <c r="F2393" i="7"/>
  <c r="E2393" i="7"/>
  <c r="D2393" i="7"/>
  <c r="BE2392" i="7"/>
  <c r="BD2392" i="7"/>
  <c r="BC2392" i="7"/>
  <c r="BB2392" i="7"/>
  <c r="BA2392" i="7"/>
  <c r="AZ2392" i="7"/>
  <c r="AY2392" i="7"/>
  <c r="AX2392" i="7"/>
  <c r="AW2392" i="7"/>
  <c r="AV2392" i="7"/>
  <c r="AU2392" i="7"/>
  <c r="AT2392" i="7"/>
  <c r="AS2392" i="7"/>
  <c r="AR2392" i="7"/>
  <c r="AQ2392" i="7"/>
  <c r="AP2392" i="7"/>
  <c r="AO2392" i="7"/>
  <c r="AN2392" i="7"/>
  <c r="AM2392" i="7"/>
  <c r="AL2392" i="7"/>
  <c r="AK2392" i="7"/>
  <c r="AJ2392" i="7"/>
  <c r="AI2392" i="7"/>
  <c r="AH2392" i="7"/>
  <c r="AG2392" i="7"/>
  <c r="AF2392" i="7"/>
  <c r="AE2392" i="7"/>
  <c r="AD2392" i="7"/>
  <c r="AC2392" i="7"/>
  <c r="AB2392" i="7"/>
  <c r="AA2392" i="7"/>
  <c r="Z2392" i="7"/>
  <c r="Y2392" i="7"/>
  <c r="X2392" i="7"/>
  <c r="W2392" i="7"/>
  <c r="V2392" i="7"/>
  <c r="T2392" i="7"/>
  <c r="S2392" i="7"/>
  <c r="R2392" i="7"/>
  <c r="Q2392" i="7"/>
  <c r="P2392" i="7"/>
  <c r="O2392" i="7"/>
  <c r="N2392" i="7"/>
  <c r="M2392" i="7"/>
  <c r="L2392" i="7"/>
  <c r="K2392" i="7"/>
  <c r="J2392" i="7"/>
  <c r="I2392" i="7"/>
  <c r="H2392" i="7"/>
  <c r="G2392" i="7"/>
  <c r="F2392" i="7"/>
  <c r="E2392" i="7"/>
  <c r="D2392" i="7"/>
  <c r="DI2391" i="7"/>
  <c r="DH2391" i="7"/>
  <c r="BD2391" i="7" s="1"/>
  <c r="DG2391" i="7"/>
  <c r="BC2391" i="7" s="1"/>
  <c r="DF2391" i="7"/>
  <c r="BB2391" i="7" s="1"/>
  <c r="DE2391" i="7"/>
  <c r="BA2391" i="7" s="1"/>
  <c r="DD2391" i="7"/>
  <c r="AZ2391" i="7" s="1"/>
  <c r="DA2391" i="7"/>
  <c r="AW2391" i="7" s="1"/>
  <c r="CZ2391" i="7"/>
  <c r="AV2391" i="7" s="1"/>
  <c r="CX2391" i="7"/>
  <c r="AT2391" i="7" s="1"/>
  <c r="CJ2391" i="7"/>
  <c r="CH2391" i="7"/>
  <c r="CG2391" i="7"/>
  <c r="AC2391" i="7" s="1"/>
  <c r="CC2391" i="7"/>
  <c r="CA2391" i="7"/>
  <c r="BZ2391" i="7"/>
  <c r="V2391" i="7" s="1"/>
  <c r="BX2391" i="7"/>
  <c r="BF2391" i="7"/>
  <c r="BE2391" i="7"/>
  <c r="AY2391" i="7"/>
  <c r="AX2391" i="7"/>
  <c r="AU2391" i="7"/>
  <c r="AR2391" i="7"/>
  <c r="AQ2391" i="7"/>
  <c r="AP2391" i="7"/>
  <c r="AO2391" i="7"/>
  <c r="AN2391" i="7"/>
  <c r="AM2391" i="7"/>
  <c r="AL2391" i="7"/>
  <c r="AK2391" i="7"/>
  <c r="AJ2391" i="7"/>
  <c r="AI2391" i="7"/>
  <c r="Y2391" i="7"/>
  <c r="S2391" i="7"/>
  <c r="R2391" i="7"/>
  <c r="Q2391" i="7"/>
  <c r="P2391" i="7"/>
  <c r="O2391" i="7"/>
  <c r="N2391" i="7"/>
  <c r="M2391" i="7"/>
  <c r="L2391" i="7"/>
  <c r="K2391" i="7"/>
  <c r="J2391" i="7"/>
  <c r="I2391" i="7"/>
  <c r="H2391" i="7"/>
  <c r="G2391" i="7"/>
  <c r="F2391" i="7"/>
  <c r="E2391" i="7"/>
  <c r="D2391" i="7"/>
  <c r="DI2390" i="7"/>
  <c r="BE2390" i="7" s="1"/>
  <c r="DH2390" i="7"/>
  <c r="BD2390" i="7" s="1"/>
  <c r="DG2390" i="7"/>
  <c r="BC2390" i="7" s="1"/>
  <c r="DF2390" i="7"/>
  <c r="BB2390" i="7" s="1"/>
  <c r="DE2390" i="7"/>
  <c r="BA2390" i="7" s="1"/>
  <c r="DD2390" i="7"/>
  <c r="AZ2390" i="7" s="1"/>
  <c r="DA2390" i="7"/>
  <c r="AW2390" i="7" s="1"/>
  <c r="CZ2390" i="7"/>
  <c r="AV2390" i="7" s="1"/>
  <c r="CX2390" i="7"/>
  <c r="AT2390" i="7" s="1"/>
  <c r="CJ2390" i="7"/>
  <c r="CH2390" i="7"/>
  <c r="CI2390" i="7" s="1"/>
  <c r="AE2390" i="7" s="1"/>
  <c r="CG2390" i="7"/>
  <c r="AC2390" i="7" s="1"/>
  <c r="CC2390" i="7"/>
  <c r="CA2390" i="7"/>
  <c r="BX2390" i="7"/>
  <c r="T2390" i="7" s="1"/>
  <c r="BF2390" i="7"/>
  <c r="AY2390" i="7"/>
  <c r="AX2390" i="7"/>
  <c r="AU2390" i="7"/>
  <c r="AR2390" i="7"/>
  <c r="AQ2390" i="7"/>
  <c r="AP2390" i="7"/>
  <c r="AO2390" i="7"/>
  <c r="AN2390" i="7"/>
  <c r="AM2390" i="7"/>
  <c r="AL2390" i="7"/>
  <c r="AK2390" i="7"/>
  <c r="AJ2390" i="7"/>
  <c r="AI2390" i="7"/>
  <c r="Y2390" i="7"/>
  <c r="S2390" i="7"/>
  <c r="R2390" i="7"/>
  <c r="Q2390" i="7"/>
  <c r="P2390" i="7"/>
  <c r="O2390" i="7"/>
  <c r="N2390" i="7"/>
  <c r="M2390" i="7"/>
  <c r="L2390" i="7"/>
  <c r="K2390" i="7"/>
  <c r="J2390" i="7"/>
  <c r="I2390" i="7"/>
  <c r="H2390" i="7"/>
  <c r="G2390" i="7"/>
  <c r="F2390" i="7"/>
  <c r="E2390" i="7"/>
  <c r="D2390" i="7"/>
  <c r="DI2389" i="7"/>
  <c r="DH2389" i="7"/>
  <c r="BD2389" i="7" s="1"/>
  <c r="DG2389" i="7"/>
  <c r="BC2389" i="7" s="1"/>
  <c r="DF2389" i="7"/>
  <c r="DE2389" i="7"/>
  <c r="BA2389" i="7" s="1"/>
  <c r="DD2389" i="7"/>
  <c r="AZ2389" i="7" s="1"/>
  <c r="DA2389" i="7"/>
  <c r="AW2389" i="7" s="1"/>
  <c r="CZ2389" i="7"/>
  <c r="AV2389" i="7" s="1"/>
  <c r="CX2389" i="7"/>
  <c r="AT2389" i="7" s="1"/>
  <c r="CJ2389" i="7"/>
  <c r="CH2389" i="7"/>
  <c r="CG2389" i="7"/>
  <c r="AC2389" i="7" s="1"/>
  <c r="CC2389" i="7"/>
  <c r="Y2389" i="7" s="1"/>
  <c r="CA2389" i="7"/>
  <c r="W2389" i="7" s="1"/>
  <c r="BX2389" i="7"/>
  <c r="BF2389" i="7"/>
  <c r="BE2389" i="7"/>
  <c r="BB2389" i="7"/>
  <c r="AY2389" i="7"/>
  <c r="AX2389" i="7"/>
  <c r="AU2389" i="7"/>
  <c r="AR2389" i="7"/>
  <c r="AQ2389" i="7"/>
  <c r="AP2389" i="7"/>
  <c r="AO2389" i="7"/>
  <c r="AN2389" i="7"/>
  <c r="AM2389" i="7"/>
  <c r="AL2389" i="7"/>
  <c r="AK2389" i="7"/>
  <c r="AJ2389" i="7"/>
  <c r="AI2389" i="7"/>
  <c r="AD2389" i="7"/>
  <c r="S2389" i="7"/>
  <c r="R2389" i="7"/>
  <c r="Q2389" i="7"/>
  <c r="P2389" i="7"/>
  <c r="O2389" i="7"/>
  <c r="N2389" i="7"/>
  <c r="M2389" i="7"/>
  <c r="L2389" i="7"/>
  <c r="K2389" i="7"/>
  <c r="J2389" i="7"/>
  <c r="I2389" i="7"/>
  <c r="H2389" i="7"/>
  <c r="G2389" i="7"/>
  <c r="F2389" i="7"/>
  <c r="E2389" i="7"/>
  <c r="D2389" i="7"/>
  <c r="DI2388" i="7"/>
  <c r="DH2388" i="7"/>
  <c r="BD2388" i="7" s="1"/>
  <c r="DG2388" i="7"/>
  <c r="BC2388" i="7" s="1"/>
  <c r="DF2388" i="7"/>
  <c r="BB2388" i="7" s="1"/>
  <c r="DE2388" i="7"/>
  <c r="BA2388" i="7" s="1"/>
  <c r="DD2388" i="7"/>
  <c r="AZ2388" i="7" s="1"/>
  <c r="DA2388" i="7"/>
  <c r="AW2388" i="7" s="1"/>
  <c r="CZ2388" i="7"/>
  <c r="AV2388" i="7" s="1"/>
  <c r="CX2388" i="7"/>
  <c r="AT2388" i="7" s="1"/>
  <c r="CJ2388" i="7"/>
  <c r="AF2388" i="7" s="1"/>
  <c r="CH2388" i="7"/>
  <c r="AD2388" i="7" s="1"/>
  <c r="CG2388" i="7"/>
  <c r="AC2388" i="7" s="1"/>
  <c r="CC2388" i="7"/>
  <c r="CA2388" i="7"/>
  <c r="BX2388" i="7"/>
  <c r="CF2388" i="7" s="1"/>
  <c r="AB2388" i="7" s="1"/>
  <c r="BF2388" i="7"/>
  <c r="BE2388" i="7"/>
  <c r="AY2388" i="7"/>
  <c r="AX2388" i="7"/>
  <c r="AU2388" i="7"/>
  <c r="AR2388" i="7"/>
  <c r="AQ2388" i="7"/>
  <c r="AP2388" i="7"/>
  <c r="AO2388" i="7"/>
  <c r="AN2388" i="7"/>
  <c r="AM2388" i="7"/>
  <c r="AL2388" i="7"/>
  <c r="AK2388" i="7"/>
  <c r="AJ2388" i="7"/>
  <c r="AI2388" i="7"/>
  <c r="S2388" i="7"/>
  <c r="R2388" i="7"/>
  <c r="Q2388" i="7"/>
  <c r="P2388" i="7"/>
  <c r="O2388" i="7"/>
  <c r="N2388" i="7"/>
  <c r="M2388" i="7"/>
  <c r="L2388" i="7"/>
  <c r="K2388" i="7"/>
  <c r="J2388" i="7"/>
  <c r="I2388" i="7"/>
  <c r="H2388" i="7"/>
  <c r="G2388" i="7"/>
  <c r="F2388" i="7"/>
  <c r="E2388" i="7"/>
  <c r="D2388" i="7"/>
  <c r="DI2387" i="7"/>
  <c r="BE2387" i="7" s="1"/>
  <c r="DH2387" i="7"/>
  <c r="BD2387" i="7" s="1"/>
  <c r="DG2387" i="7"/>
  <c r="BC2387" i="7" s="1"/>
  <c r="DF2387" i="7"/>
  <c r="BB2387" i="7" s="1"/>
  <c r="DE2387" i="7"/>
  <c r="BA2387" i="7" s="1"/>
  <c r="DD2387" i="7"/>
  <c r="AZ2387" i="7" s="1"/>
  <c r="DA2387" i="7"/>
  <c r="AW2387" i="7" s="1"/>
  <c r="CZ2387" i="7"/>
  <c r="AV2387" i="7" s="1"/>
  <c r="CX2387" i="7"/>
  <c r="AT2387" i="7" s="1"/>
  <c r="CJ2387" i="7"/>
  <c r="CH2387" i="7"/>
  <c r="CG2387" i="7"/>
  <c r="AC2387" i="7" s="1"/>
  <c r="CC2387" i="7"/>
  <c r="Y2387" i="7" s="1"/>
  <c r="CA2387" i="7"/>
  <c r="BX2387" i="7"/>
  <c r="BF2387" i="7"/>
  <c r="AY2387" i="7"/>
  <c r="AX2387" i="7"/>
  <c r="AU2387" i="7"/>
  <c r="AR2387" i="7"/>
  <c r="AQ2387" i="7"/>
  <c r="AP2387" i="7"/>
  <c r="AO2387" i="7"/>
  <c r="AN2387" i="7"/>
  <c r="AM2387" i="7"/>
  <c r="AL2387" i="7"/>
  <c r="AK2387" i="7"/>
  <c r="AJ2387" i="7"/>
  <c r="AI2387" i="7"/>
  <c r="AF2387" i="7"/>
  <c r="S2387" i="7"/>
  <c r="R2387" i="7"/>
  <c r="Q2387" i="7"/>
  <c r="P2387" i="7"/>
  <c r="O2387" i="7"/>
  <c r="N2387" i="7"/>
  <c r="M2387" i="7"/>
  <c r="L2387" i="7"/>
  <c r="K2387" i="7"/>
  <c r="J2387" i="7"/>
  <c r="I2387" i="7"/>
  <c r="H2387" i="7"/>
  <c r="G2387" i="7"/>
  <c r="F2387" i="7"/>
  <c r="E2387" i="7"/>
  <c r="D2387" i="7"/>
  <c r="DI2386" i="7"/>
  <c r="BE2386" i="7" s="1"/>
  <c r="DH2386" i="7"/>
  <c r="BD2386" i="7" s="1"/>
  <c r="DG2386" i="7"/>
  <c r="BC2386" i="7" s="1"/>
  <c r="DF2386" i="7"/>
  <c r="BB2386" i="7" s="1"/>
  <c r="DE2386" i="7"/>
  <c r="DD2386" i="7"/>
  <c r="AZ2386" i="7" s="1"/>
  <c r="DA2386" i="7"/>
  <c r="AW2386" i="7" s="1"/>
  <c r="CZ2386" i="7"/>
  <c r="AV2386" i="7" s="1"/>
  <c r="CX2386" i="7"/>
  <c r="AT2386" i="7" s="1"/>
  <c r="CJ2386" i="7"/>
  <c r="AF2386" i="7" s="1"/>
  <c r="CH2386" i="7"/>
  <c r="CG2386" i="7"/>
  <c r="AC2386" i="7" s="1"/>
  <c r="CC2386" i="7"/>
  <c r="Y2386" i="7" s="1"/>
  <c r="CA2386" i="7"/>
  <c r="BX2386" i="7"/>
  <c r="BF2386" i="7"/>
  <c r="BA2386" i="7"/>
  <c r="AY2386" i="7"/>
  <c r="AX2386" i="7"/>
  <c r="AU2386" i="7"/>
  <c r="AR2386" i="7"/>
  <c r="AQ2386" i="7"/>
  <c r="AP2386" i="7"/>
  <c r="AO2386" i="7"/>
  <c r="AN2386" i="7"/>
  <c r="AM2386" i="7"/>
  <c r="AL2386" i="7"/>
  <c r="AK2386" i="7"/>
  <c r="AJ2386" i="7"/>
  <c r="AI2386" i="7"/>
  <c r="T2386" i="7"/>
  <c r="S2386" i="7"/>
  <c r="R2386" i="7"/>
  <c r="Q2386" i="7"/>
  <c r="P2386" i="7"/>
  <c r="O2386" i="7"/>
  <c r="N2386" i="7"/>
  <c r="M2386" i="7"/>
  <c r="L2386" i="7"/>
  <c r="K2386" i="7"/>
  <c r="J2386" i="7"/>
  <c r="I2386" i="7"/>
  <c r="H2386" i="7"/>
  <c r="G2386" i="7"/>
  <c r="F2386" i="7"/>
  <c r="E2386" i="7"/>
  <c r="D2386" i="7"/>
  <c r="DI2385" i="7"/>
  <c r="BE2385" i="7" s="1"/>
  <c r="DH2385" i="7"/>
  <c r="BD2385" i="7" s="1"/>
  <c r="DG2385" i="7"/>
  <c r="BC2385" i="7" s="1"/>
  <c r="DF2385" i="7"/>
  <c r="BB2385" i="7" s="1"/>
  <c r="DE2385" i="7"/>
  <c r="BA2385" i="7" s="1"/>
  <c r="DD2385" i="7"/>
  <c r="DA2385" i="7"/>
  <c r="AW2385" i="7" s="1"/>
  <c r="CZ2385" i="7"/>
  <c r="AV2385" i="7" s="1"/>
  <c r="CX2385" i="7"/>
  <c r="AT2385" i="7" s="1"/>
  <c r="CJ2385" i="7"/>
  <c r="CH2385" i="7"/>
  <c r="CG2385" i="7"/>
  <c r="CC2385" i="7"/>
  <c r="Y2385" i="7" s="1"/>
  <c r="CA2385" i="7"/>
  <c r="BX2385" i="7"/>
  <c r="BF2385" i="7"/>
  <c r="AZ2385" i="7"/>
  <c r="AY2385" i="7"/>
  <c r="AX2385" i="7"/>
  <c r="AU2385" i="7"/>
  <c r="AR2385" i="7"/>
  <c r="AQ2385" i="7"/>
  <c r="AP2385" i="7"/>
  <c r="AO2385" i="7"/>
  <c r="AN2385" i="7"/>
  <c r="AM2385" i="7"/>
  <c r="AL2385" i="7"/>
  <c r="AK2385" i="7"/>
  <c r="AJ2385" i="7"/>
  <c r="AI2385" i="7"/>
  <c r="AF2385" i="7"/>
  <c r="AC2385" i="7"/>
  <c r="S2385" i="7"/>
  <c r="R2385" i="7"/>
  <c r="Q2385" i="7"/>
  <c r="P2385" i="7"/>
  <c r="O2385" i="7"/>
  <c r="N2385" i="7"/>
  <c r="M2385" i="7"/>
  <c r="L2385" i="7"/>
  <c r="K2385" i="7"/>
  <c r="J2385" i="7"/>
  <c r="I2385" i="7"/>
  <c r="H2385" i="7"/>
  <c r="G2385" i="7"/>
  <c r="F2385" i="7"/>
  <c r="E2385" i="7"/>
  <c r="D2385" i="7"/>
  <c r="DI2384" i="7"/>
  <c r="BE2384" i="7" s="1"/>
  <c r="DH2384" i="7"/>
  <c r="BD2384" i="7" s="1"/>
  <c r="DG2384" i="7"/>
  <c r="BC2384" i="7" s="1"/>
  <c r="DF2384" i="7"/>
  <c r="BB2384" i="7" s="1"/>
  <c r="DE2384" i="7"/>
  <c r="BA2384" i="7" s="1"/>
  <c r="DD2384" i="7"/>
  <c r="AZ2384" i="7" s="1"/>
  <c r="DA2384" i="7"/>
  <c r="AW2384" i="7" s="1"/>
  <c r="CZ2384" i="7"/>
  <c r="AV2384" i="7" s="1"/>
  <c r="CX2384" i="7"/>
  <c r="AT2384" i="7" s="1"/>
  <c r="CJ2384" i="7"/>
  <c r="CH2384" i="7"/>
  <c r="CG2384" i="7"/>
  <c r="AC2384" i="7" s="1"/>
  <c r="CC2384" i="7"/>
  <c r="Y2384" i="7" s="1"/>
  <c r="CA2384" i="7"/>
  <c r="BX2384" i="7"/>
  <c r="BF2384" i="7"/>
  <c r="AY2384" i="7"/>
  <c r="AX2384" i="7"/>
  <c r="AU2384" i="7"/>
  <c r="AR2384" i="7"/>
  <c r="AQ2384" i="7"/>
  <c r="AP2384" i="7"/>
  <c r="AO2384" i="7"/>
  <c r="AN2384" i="7"/>
  <c r="AM2384" i="7"/>
  <c r="AL2384" i="7"/>
  <c r="AK2384" i="7"/>
  <c r="AJ2384" i="7"/>
  <c r="AI2384" i="7"/>
  <c r="AF2384" i="7"/>
  <c r="S2384" i="7"/>
  <c r="R2384" i="7"/>
  <c r="Q2384" i="7"/>
  <c r="P2384" i="7"/>
  <c r="O2384" i="7"/>
  <c r="N2384" i="7"/>
  <c r="M2384" i="7"/>
  <c r="L2384" i="7"/>
  <c r="K2384" i="7"/>
  <c r="J2384" i="7"/>
  <c r="I2384" i="7"/>
  <c r="H2384" i="7"/>
  <c r="G2384" i="7"/>
  <c r="F2384" i="7"/>
  <c r="E2384" i="7"/>
  <c r="D2384" i="7"/>
  <c r="DI2383" i="7"/>
  <c r="DH2383" i="7"/>
  <c r="BD2383" i="7" s="1"/>
  <c r="DG2383" i="7"/>
  <c r="BC2383" i="7" s="1"/>
  <c r="DF2383" i="7"/>
  <c r="BB2383" i="7" s="1"/>
  <c r="DE2383" i="7"/>
  <c r="BA2383" i="7" s="1"/>
  <c r="DD2383" i="7"/>
  <c r="DA2383" i="7"/>
  <c r="AW2383" i="7" s="1"/>
  <c r="CZ2383" i="7"/>
  <c r="CX2383" i="7"/>
  <c r="AT2383" i="7" s="1"/>
  <c r="CJ2383" i="7"/>
  <c r="CH2383" i="7"/>
  <c r="CG2383" i="7"/>
  <c r="AC2383" i="7" s="1"/>
  <c r="CC2383" i="7"/>
  <c r="Y2383" i="7" s="1"/>
  <c r="CA2383" i="7"/>
  <c r="BZ2383" i="7"/>
  <c r="V2383" i="7" s="1"/>
  <c r="BX2383" i="7"/>
  <c r="CF2383" i="7" s="1"/>
  <c r="AB2383" i="7" s="1"/>
  <c r="BF2383" i="7"/>
  <c r="BE2383" i="7"/>
  <c r="AZ2383" i="7"/>
  <c r="AY2383" i="7"/>
  <c r="AX2383" i="7"/>
  <c r="AV2383" i="7"/>
  <c r="AU2383" i="7"/>
  <c r="AR2383" i="7"/>
  <c r="AQ2383" i="7"/>
  <c r="AP2383" i="7"/>
  <c r="AO2383" i="7"/>
  <c r="AN2383" i="7"/>
  <c r="AM2383" i="7"/>
  <c r="AL2383" i="7"/>
  <c r="AK2383" i="7"/>
  <c r="AJ2383" i="7"/>
  <c r="AI2383" i="7"/>
  <c r="AF2383" i="7"/>
  <c r="T2383" i="7"/>
  <c r="S2383" i="7"/>
  <c r="R2383" i="7"/>
  <c r="Q2383" i="7"/>
  <c r="P2383" i="7"/>
  <c r="O2383" i="7"/>
  <c r="N2383" i="7"/>
  <c r="M2383" i="7"/>
  <c r="L2383" i="7"/>
  <c r="K2383" i="7"/>
  <c r="J2383" i="7"/>
  <c r="I2383" i="7"/>
  <c r="H2383" i="7"/>
  <c r="G2383" i="7"/>
  <c r="F2383" i="7"/>
  <c r="E2383" i="7"/>
  <c r="D2383" i="7"/>
  <c r="DI2382" i="7"/>
  <c r="DH2382" i="7"/>
  <c r="BD2382" i="7" s="1"/>
  <c r="DG2382" i="7"/>
  <c r="BC2382" i="7" s="1"/>
  <c r="DF2382" i="7"/>
  <c r="BB2382" i="7" s="1"/>
  <c r="DE2382" i="7"/>
  <c r="BA2382" i="7" s="1"/>
  <c r="DD2382" i="7"/>
  <c r="AZ2382" i="7" s="1"/>
  <c r="DA2382" i="7"/>
  <c r="AW2382" i="7" s="1"/>
  <c r="CZ2382" i="7"/>
  <c r="AV2382" i="7" s="1"/>
  <c r="CX2382" i="7"/>
  <c r="AT2382" i="7" s="1"/>
  <c r="CJ2382" i="7"/>
  <c r="CH2382" i="7"/>
  <c r="CG2382" i="7"/>
  <c r="AC2382" i="7" s="1"/>
  <c r="CC2382" i="7"/>
  <c r="Y2382" i="7" s="1"/>
  <c r="CA2382" i="7"/>
  <c r="BX2382" i="7"/>
  <c r="T2382" i="7" s="1"/>
  <c r="BF2382" i="7"/>
  <c r="BE2382" i="7"/>
  <c r="AY2382" i="7"/>
  <c r="AX2382" i="7"/>
  <c r="AU2382" i="7"/>
  <c r="AR2382" i="7"/>
  <c r="AQ2382" i="7"/>
  <c r="AP2382" i="7"/>
  <c r="AO2382" i="7"/>
  <c r="AN2382" i="7"/>
  <c r="AM2382" i="7"/>
  <c r="AL2382" i="7"/>
  <c r="AK2382" i="7"/>
  <c r="AJ2382" i="7"/>
  <c r="AI2382" i="7"/>
  <c r="AF2382" i="7"/>
  <c r="S2382" i="7"/>
  <c r="R2382" i="7"/>
  <c r="Q2382" i="7"/>
  <c r="P2382" i="7"/>
  <c r="O2382" i="7"/>
  <c r="N2382" i="7"/>
  <c r="M2382" i="7"/>
  <c r="L2382" i="7"/>
  <c r="K2382" i="7"/>
  <c r="J2382" i="7"/>
  <c r="I2382" i="7"/>
  <c r="H2382" i="7"/>
  <c r="G2382" i="7"/>
  <c r="F2382" i="7"/>
  <c r="E2382" i="7"/>
  <c r="D2382" i="7"/>
  <c r="DI2381" i="7"/>
  <c r="DH2381" i="7"/>
  <c r="BD2381" i="7" s="1"/>
  <c r="DG2381" i="7"/>
  <c r="BC2381" i="7" s="1"/>
  <c r="DF2381" i="7"/>
  <c r="BB2381" i="7" s="1"/>
  <c r="DE2381" i="7"/>
  <c r="BA2381" i="7" s="1"/>
  <c r="DD2381" i="7"/>
  <c r="AZ2381" i="7" s="1"/>
  <c r="DA2381" i="7"/>
  <c r="AW2381" i="7" s="1"/>
  <c r="CZ2381" i="7"/>
  <c r="AV2381" i="7" s="1"/>
  <c r="CX2381" i="7"/>
  <c r="AT2381" i="7" s="1"/>
  <c r="CJ2381" i="7"/>
  <c r="AF2381" i="7" s="1"/>
  <c r="CH2381" i="7"/>
  <c r="CI2381" i="7" s="1"/>
  <c r="AE2381" i="7" s="1"/>
  <c r="CG2381" i="7"/>
  <c r="AC2381" i="7" s="1"/>
  <c r="CC2381" i="7"/>
  <c r="CA2381" i="7"/>
  <c r="CB2381" i="7" s="1"/>
  <c r="X2381" i="7" s="1"/>
  <c r="BX2381" i="7"/>
  <c r="BF2381" i="7"/>
  <c r="BE2381" i="7"/>
  <c r="AY2381" i="7"/>
  <c r="AX2381" i="7"/>
  <c r="AU2381" i="7"/>
  <c r="AR2381" i="7"/>
  <c r="AQ2381" i="7"/>
  <c r="AP2381" i="7"/>
  <c r="AO2381" i="7"/>
  <c r="AN2381" i="7"/>
  <c r="AM2381" i="7"/>
  <c r="AL2381" i="7"/>
  <c r="AK2381" i="7"/>
  <c r="AJ2381" i="7"/>
  <c r="AI2381" i="7"/>
  <c r="S2381" i="7"/>
  <c r="R2381" i="7"/>
  <c r="Q2381" i="7"/>
  <c r="P2381" i="7"/>
  <c r="O2381" i="7"/>
  <c r="N2381" i="7"/>
  <c r="M2381" i="7"/>
  <c r="L2381" i="7"/>
  <c r="K2381" i="7"/>
  <c r="J2381" i="7"/>
  <c r="I2381" i="7"/>
  <c r="H2381" i="7"/>
  <c r="G2381" i="7"/>
  <c r="F2381" i="7"/>
  <c r="E2381" i="7"/>
  <c r="D2381" i="7"/>
  <c r="DI2380" i="7"/>
  <c r="BE2380" i="7" s="1"/>
  <c r="DH2380" i="7"/>
  <c r="BD2380" i="7" s="1"/>
  <c r="DG2380" i="7"/>
  <c r="BC2380" i="7" s="1"/>
  <c r="DF2380" i="7"/>
  <c r="DE2380" i="7"/>
  <c r="BA2380" i="7" s="1"/>
  <c r="DD2380" i="7"/>
  <c r="AZ2380" i="7" s="1"/>
  <c r="DA2380" i="7"/>
  <c r="AW2380" i="7" s="1"/>
  <c r="CZ2380" i="7"/>
  <c r="AV2380" i="7" s="1"/>
  <c r="CX2380" i="7"/>
  <c r="AT2380" i="7" s="1"/>
  <c r="CJ2380" i="7"/>
  <c r="CH2380" i="7"/>
  <c r="CW2380" i="7" s="1"/>
  <c r="AS2380" i="7" s="1"/>
  <c r="CG2380" i="7"/>
  <c r="AC2380" i="7" s="1"/>
  <c r="CC2380" i="7"/>
  <c r="Y2380" i="7" s="1"/>
  <c r="CA2380" i="7"/>
  <c r="BZ2380" i="7"/>
  <c r="V2380" i="7" s="1"/>
  <c r="BX2380" i="7"/>
  <c r="CF2380" i="7" s="1"/>
  <c r="BF2380" i="7"/>
  <c r="BB2380" i="7"/>
  <c r="AY2380" i="7"/>
  <c r="AX2380" i="7"/>
  <c r="AU2380" i="7"/>
  <c r="AR2380" i="7"/>
  <c r="AQ2380" i="7"/>
  <c r="AP2380" i="7"/>
  <c r="AO2380" i="7"/>
  <c r="AN2380" i="7"/>
  <c r="AM2380" i="7"/>
  <c r="AL2380" i="7"/>
  <c r="AK2380" i="7"/>
  <c r="AJ2380" i="7"/>
  <c r="AI2380" i="7"/>
  <c r="AB2380" i="7"/>
  <c r="S2380" i="7"/>
  <c r="R2380" i="7"/>
  <c r="Q2380" i="7"/>
  <c r="P2380" i="7"/>
  <c r="O2380" i="7"/>
  <c r="N2380" i="7"/>
  <c r="M2380" i="7"/>
  <c r="L2380" i="7"/>
  <c r="K2380" i="7"/>
  <c r="J2380" i="7"/>
  <c r="I2380" i="7"/>
  <c r="H2380" i="7"/>
  <c r="G2380" i="7"/>
  <c r="F2380" i="7"/>
  <c r="E2380" i="7"/>
  <c r="D2380" i="7"/>
  <c r="DI2379" i="7"/>
  <c r="BE2379" i="7" s="1"/>
  <c r="DH2379" i="7"/>
  <c r="BD2379" i="7" s="1"/>
  <c r="DG2379" i="7"/>
  <c r="BC2379" i="7" s="1"/>
  <c r="DF2379" i="7"/>
  <c r="BB2379" i="7" s="1"/>
  <c r="DE2379" i="7"/>
  <c r="BA2379" i="7" s="1"/>
  <c r="DD2379" i="7"/>
  <c r="DA2379" i="7"/>
  <c r="AW2379" i="7" s="1"/>
  <c r="CZ2379" i="7"/>
  <c r="AV2379" i="7" s="1"/>
  <c r="CX2379" i="7"/>
  <c r="AT2379" i="7" s="1"/>
  <c r="CJ2379" i="7"/>
  <c r="CH2379" i="7"/>
  <c r="CG2379" i="7"/>
  <c r="AC2379" i="7" s="1"/>
  <c r="CC2379" i="7"/>
  <c r="Y2379" i="7" s="1"/>
  <c r="CA2379" i="7"/>
  <c r="W2379" i="7" s="1"/>
  <c r="BX2379" i="7"/>
  <c r="BF2379" i="7"/>
  <c r="AZ2379" i="7"/>
  <c r="AY2379" i="7"/>
  <c r="AX2379" i="7"/>
  <c r="AU2379" i="7"/>
  <c r="AR2379" i="7"/>
  <c r="AQ2379" i="7"/>
  <c r="AP2379" i="7"/>
  <c r="AO2379" i="7"/>
  <c r="AN2379" i="7"/>
  <c r="AM2379" i="7"/>
  <c r="AL2379" i="7"/>
  <c r="AK2379" i="7"/>
  <c r="AJ2379" i="7"/>
  <c r="AI2379" i="7"/>
  <c r="S2379" i="7"/>
  <c r="R2379" i="7"/>
  <c r="Q2379" i="7"/>
  <c r="P2379" i="7"/>
  <c r="O2379" i="7"/>
  <c r="N2379" i="7"/>
  <c r="M2379" i="7"/>
  <c r="L2379" i="7"/>
  <c r="K2379" i="7"/>
  <c r="J2379" i="7"/>
  <c r="I2379" i="7"/>
  <c r="H2379" i="7"/>
  <c r="G2379" i="7"/>
  <c r="F2379" i="7"/>
  <c r="E2379" i="7"/>
  <c r="D2379" i="7"/>
  <c r="DI2378" i="7"/>
  <c r="BE2378" i="7" s="1"/>
  <c r="DH2378" i="7"/>
  <c r="BD2378" i="7" s="1"/>
  <c r="DG2378" i="7"/>
  <c r="BC2378" i="7" s="1"/>
  <c r="DF2378" i="7"/>
  <c r="BB2378" i="7" s="1"/>
  <c r="DE2378" i="7"/>
  <c r="BA2378" i="7" s="1"/>
  <c r="DD2378" i="7"/>
  <c r="AZ2378" i="7" s="1"/>
  <c r="DA2378" i="7"/>
  <c r="AW2378" i="7" s="1"/>
  <c r="CZ2378" i="7"/>
  <c r="AV2378" i="7" s="1"/>
  <c r="CX2378" i="7"/>
  <c r="AT2378" i="7" s="1"/>
  <c r="CJ2378" i="7"/>
  <c r="AF2378" i="7" s="1"/>
  <c r="CH2378" i="7"/>
  <c r="CG2378" i="7"/>
  <c r="AC2378" i="7" s="1"/>
  <c r="CC2378" i="7"/>
  <c r="CA2378" i="7"/>
  <c r="BZ2378" i="7"/>
  <c r="V2378" i="7" s="1"/>
  <c r="BX2378" i="7"/>
  <c r="BF2378" i="7"/>
  <c r="AY2378" i="7"/>
  <c r="AX2378" i="7"/>
  <c r="AU2378" i="7"/>
  <c r="AR2378" i="7"/>
  <c r="AQ2378" i="7"/>
  <c r="AP2378" i="7"/>
  <c r="AO2378" i="7"/>
  <c r="AN2378" i="7"/>
  <c r="AM2378" i="7"/>
  <c r="AL2378" i="7"/>
  <c r="AK2378" i="7"/>
  <c r="AJ2378" i="7"/>
  <c r="AI2378" i="7"/>
  <c r="Y2378" i="7"/>
  <c r="S2378" i="7"/>
  <c r="R2378" i="7"/>
  <c r="Q2378" i="7"/>
  <c r="P2378" i="7"/>
  <c r="O2378" i="7"/>
  <c r="N2378" i="7"/>
  <c r="M2378" i="7"/>
  <c r="L2378" i="7"/>
  <c r="K2378" i="7"/>
  <c r="J2378" i="7"/>
  <c r="I2378" i="7"/>
  <c r="H2378" i="7"/>
  <c r="G2378" i="7"/>
  <c r="F2378" i="7"/>
  <c r="E2378" i="7"/>
  <c r="D2378" i="7"/>
  <c r="DI2377" i="7"/>
  <c r="BE2377" i="7" s="1"/>
  <c r="DH2377" i="7"/>
  <c r="BD2377" i="7" s="1"/>
  <c r="DG2377" i="7"/>
  <c r="BC2377" i="7" s="1"/>
  <c r="DF2377" i="7"/>
  <c r="BB2377" i="7" s="1"/>
  <c r="DE2377" i="7"/>
  <c r="BA2377" i="7" s="1"/>
  <c r="DD2377" i="7"/>
  <c r="AZ2377" i="7" s="1"/>
  <c r="DA2377" i="7"/>
  <c r="AW2377" i="7" s="1"/>
  <c r="CZ2377" i="7"/>
  <c r="AV2377" i="7" s="1"/>
  <c r="CX2377" i="7"/>
  <c r="AT2377" i="7" s="1"/>
  <c r="CJ2377" i="7"/>
  <c r="AF2377" i="7" s="1"/>
  <c r="CH2377" i="7"/>
  <c r="CG2377" i="7"/>
  <c r="AC2377" i="7" s="1"/>
  <c r="CC2377" i="7"/>
  <c r="CA2377" i="7"/>
  <c r="BX2377" i="7"/>
  <c r="BF2377" i="7"/>
  <c r="AY2377" i="7"/>
  <c r="AX2377" i="7"/>
  <c r="AU2377" i="7"/>
  <c r="AR2377" i="7"/>
  <c r="AQ2377" i="7"/>
  <c r="AP2377" i="7"/>
  <c r="AO2377" i="7"/>
  <c r="AN2377" i="7"/>
  <c r="AM2377" i="7"/>
  <c r="AL2377" i="7"/>
  <c r="AK2377" i="7"/>
  <c r="AJ2377" i="7"/>
  <c r="AI2377" i="7"/>
  <c r="S2377" i="7"/>
  <c r="R2377" i="7"/>
  <c r="Q2377" i="7"/>
  <c r="P2377" i="7"/>
  <c r="O2377" i="7"/>
  <c r="N2377" i="7"/>
  <c r="M2377" i="7"/>
  <c r="L2377" i="7"/>
  <c r="K2377" i="7"/>
  <c r="J2377" i="7"/>
  <c r="I2377" i="7"/>
  <c r="H2377" i="7"/>
  <c r="G2377" i="7"/>
  <c r="F2377" i="7"/>
  <c r="E2377" i="7"/>
  <c r="D2377" i="7"/>
  <c r="DI2376" i="7"/>
  <c r="BE2376" i="7" s="1"/>
  <c r="DH2376" i="7"/>
  <c r="BD2376" i="7" s="1"/>
  <c r="DG2376" i="7"/>
  <c r="BC2376" i="7" s="1"/>
  <c r="DF2376" i="7"/>
  <c r="BB2376" i="7" s="1"/>
  <c r="DE2376" i="7"/>
  <c r="BA2376" i="7" s="1"/>
  <c r="DD2376" i="7"/>
  <c r="AZ2376" i="7" s="1"/>
  <c r="DA2376" i="7"/>
  <c r="AW2376" i="7" s="1"/>
  <c r="CZ2376" i="7"/>
  <c r="CX2376" i="7"/>
  <c r="AT2376" i="7" s="1"/>
  <c r="CJ2376" i="7"/>
  <c r="AF2376" i="7" s="1"/>
  <c r="CH2376" i="7"/>
  <c r="CG2376" i="7"/>
  <c r="AC2376" i="7" s="1"/>
  <c r="CC2376" i="7"/>
  <c r="CA2376" i="7"/>
  <c r="BX2376" i="7"/>
  <c r="BF2376" i="7"/>
  <c r="AY2376" i="7"/>
  <c r="AX2376" i="7"/>
  <c r="AV2376" i="7"/>
  <c r="AU2376" i="7"/>
  <c r="AR2376" i="7"/>
  <c r="AQ2376" i="7"/>
  <c r="AP2376" i="7"/>
  <c r="AO2376" i="7"/>
  <c r="AN2376" i="7"/>
  <c r="AM2376" i="7"/>
  <c r="AL2376" i="7"/>
  <c r="AK2376" i="7"/>
  <c r="AJ2376" i="7"/>
  <c r="AI2376" i="7"/>
  <c r="S2376" i="7"/>
  <c r="R2376" i="7"/>
  <c r="Q2376" i="7"/>
  <c r="P2376" i="7"/>
  <c r="O2376" i="7"/>
  <c r="N2376" i="7"/>
  <c r="M2376" i="7"/>
  <c r="L2376" i="7"/>
  <c r="K2376" i="7"/>
  <c r="J2376" i="7"/>
  <c r="I2376" i="7"/>
  <c r="H2376" i="7"/>
  <c r="G2376" i="7"/>
  <c r="F2376" i="7"/>
  <c r="E2376" i="7"/>
  <c r="D2376" i="7"/>
  <c r="DI2375" i="7"/>
  <c r="DH2375" i="7"/>
  <c r="BD2375" i="7" s="1"/>
  <c r="DG2375" i="7"/>
  <c r="BC2375" i="7" s="1"/>
  <c r="DF2375" i="7"/>
  <c r="BB2375" i="7" s="1"/>
  <c r="DE2375" i="7"/>
  <c r="BA2375" i="7" s="1"/>
  <c r="DD2375" i="7"/>
  <c r="AZ2375" i="7" s="1"/>
  <c r="DA2375" i="7"/>
  <c r="AW2375" i="7" s="1"/>
  <c r="CZ2375" i="7"/>
  <c r="AV2375" i="7" s="1"/>
  <c r="CX2375" i="7"/>
  <c r="AT2375" i="7" s="1"/>
  <c r="CJ2375" i="7"/>
  <c r="AF2375" i="7" s="1"/>
  <c r="CH2375" i="7"/>
  <c r="CG2375" i="7"/>
  <c r="AC2375" i="7" s="1"/>
  <c r="CC2375" i="7"/>
  <c r="Y2375" i="7" s="1"/>
  <c r="CA2375" i="7"/>
  <c r="BX2375" i="7"/>
  <c r="BZ2375" i="7" s="1"/>
  <c r="V2375" i="7" s="1"/>
  <c r="BF2375" i="7"/>
  <c r="BE2375" i="7"/>
  <c r="AY2375" i="7"/>
  <c r="AX2375" i="7"/>
  <c r="AU2375" i="7"/>
  <c r="AR2375" i="7"/>
  <c r="AQ2375" i="7"/>
  <c r="AP2375" i="7"/>
  <c r="AO2375" i="7"/>
  <c r="AN2375" i="7"/>
  <c r="AM2375" i="7"/>
  <c r="AL2375" i="7"/>
  <c r="AK2375" i="7"/>
  <c r="AJ2375" i="7"/>
  <c r="AI2375" i="7"/>
  <c r="W2375" i="7"/>
  <c r="S2375" i="7"/>
  <c r="R2375" i="7"/>
  <c r="Q2375" i="7"/>
  <c r="P2375" i="7"/>
  <c r="O2375" i="7"/>
  <c r="N2375" i="7"/>
  <c r="M2375" i="7"/>
  <c r="L2375" i="7"/>
  <c r="K2375" i="7"/>
  <c r="J2375" i="7"/>
  <c r="I2375" i="7"/>
  <c r="H2375" i="7"/>
  <c r="G2375" i="7"/>
  <c r="F2375" i="7"/>
  <c r="E2375" i="7"/>
  <c r="D2375" i="7"/>
  <c r="DI2374" i="7"/>
  <c r="BE2374" i="7" s="1"/>
  <c r="DH2374" i="7"/>
  <c r="DG2374" i="7"/>
  <c r="DF2374" i="7"/>
  <c r="BB2374" i="7" s="1"/>
  <c r="DE2374" i="7"/>
  <c r="BA2374" i="7" s="1"/>
  <c r="DD2374" i="7"/>
  <c r="AZ2374" i="7" s="1"/>
  <c r="DA2374" i="7"/>
  <c r="AW2374" i="7" s="1"/>
  <c r="CZ2374" i="7"/>
  <c r="AV2374" i="7" s="1"/>
  <c r="CX2374" i="7"/>
  <c r="AT2374" i="7" s="1"/>
  <c r="CJ2374" i="7"/>
  <c r="CH2374" i="7"/>
  <c r="CG2374" i="7"/>
  <c r="AC2374" i="7" s="1"/>
  <c r="CC2374" i="7"/>
  <c r="CA2374" i="7"/>
  <c r="BX2374" i="7"/>
  <c r="BF2374" i="7"/>
  <c r="BD2374" i="7"/>
  <c r="BC2374" i="7"/>
  <c r="AY2374" i="7"/>
  <c r="AX2374" i="7"/>
  <c r="AU2374" i="7"/>
  <c r="AR2374" i="7"/>
  <c r="AQ2374" i="7"/>
  <c r="AP2374" i="7"/>
  <c r="AO2374" i="7"/>
  <c r="AN2374" i="7"/>
  <c r="AM2374" i="7"/>
  <c r="AL2374" i="7"/>
  <c r="AK2374" i="7"/>
  <c r="AJ2374" i="7"/>
  <c r="AI2374" i="7"/>
  <c r="AF2374" i="7"/>
  <c r="S2374" i="7"/>
  <c r="R2374" i="7"/>
  <c r="Q2374" i="7"/>
  <c r="P2374" i="7"/>
  <c r="O2374" i="7"/>
  <c r="N2374" i="7"/>
  <c r="M2374" i="7"/>
  <c r="L2374" i="7"/>
  <c r="K2374" i="7"/>
  <c r="J2374" i="7"/>
  <c r="I2374" i="7"/>
  <c r="H2374" i="7"/>
  <c r="G2374" i="7"/>
  <c r="F2374" i="7"/>
  <c r="E2374" i="7"/>
  <c r="D2374" i="7"/>
  <c r="DI2373" i="7"/>
  <c r="BE2373" i="7" s="1"/>
  <c r="DH2373" i="7"/>
  <c r="BD2373" i="7" s="1"/>
  <c r="DG2373" i="7"/>
  <c r="BC2373" i="7" s="1"/>
  <c r="DF2373" i="7"/>
  <c r="BB2373" i="7" s="1"/>
  <c r="DE2373" i="7"/>
  <c r="BA2373" i="7" s="1"/>
  <c r="DD2373" i="7"/>
  <c r="AZ2373" i="7" s="1"/>
  <c r="DA2373" i="7"/>
  <c r="AW2373" i="7" s="1"/>
  <c r="CZ2373" i="7"/>
  <c r="AV2373" i="7" s="1"/>
  <c r="CX2373" i="7"/>
  <c r="AT2373" i="7" s="1"/>
  <c r="CJ2373" i="7"/>
  <c r="AF2373" i="7" s="1"/>
  <c r="CH2373" i="7"/>
  <c r="CG2373" i="7"/>
  <c r="AC2373" i="7" s="1"/>
  <c r="CC2373" i="7"/>
  <c r="CA2373" i="7"/>
  <c r="BX2373" i="7"/>
  <c r="BF2373" i="7"/>
  <c r="AY2373" i="7"/>
  <c r="AX2373" i="7"/>
  <c r="AU2373" i="7"/>
  <c r="AR2373" i="7"/>
  <c r="AQ2373" i="7"/>
  <c r="AP2373" i="7"/>
  <c r="AO2373" i="7"/>
  <c r="AN2373" i="7"/>
  <c r="AM2373" i="7"/>
  <c r="AL2373" i="7"/>
  <c r="AK2373" i="7"/>
  <c r="AJ2373" i="7"/>
  <c r="AI2373" i="7"/>
  <c r="S2373" i="7"/>
  <c r="R2373" i="7"/>
  <c r="Q2373" i="7"/>
  <c r="P2373" i="7"/>
  <c r="O2373" i="7"/>
  <c r="N2373" i="7"/>
  <c r="M2373" i="7"/>
  <c r="L2373" i="7"/>
  <c r="K2373" i="7"/>
  <c r="J2373" i="7"/>
  <c r="I2373" i="7"/>
  <c r="H2373" i="7"/>
  <c r="G2373" i="7"/>
  <c r="F2373" i="7"/>
  <c r="E2373" i="7"/>
  <c r="D2373" i="7"/>
  <c r="DI2372" i="7"/>
  <c r="BE2372" i="7" s="1"/>
  <c r="DH2372" i="7"/>
  <c r="DG2372" i="7"/>
  <c r="BC2372" i="7" s="1"/>
  <c r="DF2372" i="7"/>
  <c r="BB2372" i="7" s="1"/>
  <c r="DE2372" i="7"/>
  <c r="BA2372" i="7" s="1"/>
  <c r="DD2372" i="7"/>
  <c r="AZ2372" i="7" s="1"/>
  <c r="DA2372" i="7"/>
  <c r="AW2372" i="7" s="1"/>
  <c r="CZ2372" i="7"/>
  <c r="AV2372" i="7" s="1"/>
  <c r="CX2372" i="7"/>
  <c r="AT2372" i="7" s="1"/>
  <c r="CJ2372" i="7"/>
  <c r="AF2372" i="7" s="1"/>
  <c r="CH2372" i="7"/>
  <c r="CW2372" i="7" s="1"/>
  <c r="AS2372" i="7" s="1"/>
  <c r="CG2372" i="7"/>
  <c r="AC2372" i="7" s="1"/>
  <c r="CC2372" i="7"/>
  <c r="Y2372" i="7" s="1"/>
  <c r="CA2372" i="7"/>
  <c r="CB2372" i="7" s="1"/>
  <c r="X2372" i="7" s="1"/>
  <c r="BX2372" i="7"/>
  <c r="BF2372" i="7"/>
  <c r="BD2372" i="7"/>
  <c r="AY2372" i="7"/>
  <c r="AX2372" i="7"/>
  <c r="AU2372" i="7"/>
  <c r="AR2372" i="7"/>
  <c r="AQ2372" i="7"/>
  <c r="AP2372" i="7"/>
  <c r="AO2372" i="7"/>
  <c r="AN2372" i="7"/>
  <c r="AM2372" i="7"/>
  <c r="AL2372" i="7"/>
  <c r="AK2372" i="7"/>
  <c r="AJ2372" i="7"/>
  <c r="AI2372" i="7"/>
  <c r="W2372" i="7"/>
  <c r="S2372" i="7"/>
  <c r="R2372" i="7"/>
  <c r="Q2372" i="7"/>
  <c r="P2372" i="7"/>
  <c r="O2372" i="7"/>
  <c r="N2372" i="7"/>
  <c r="M2372" i="7"/>
  <c r="L2372" i="7"/>
  <c r="K2372" i="7"/>
  <c r="J2372" i="7"/>
  <c r="I2372" i="7"/>
  <c r="H2372" i="7"/>
  <c r="G2372" i="7"/>
  <c r="F2372" i="7"/>
  <c r="E2372" i="7"/>
  <c r="D2372" i="7"/>
  <c r="DI2371" i="7"/>
  <c r="BE2371" i="7" s="1"/>
  <c r="DH2371" i="7"/>
  <c r="BD2371" i="7" s="1"/>
  <c r="DG2371" i="7"/>
  <c r="BC2371" i="7" s="1"/>
  <c r="DF2371" i="7"/>
  <c r="BB2371" i="7" s="1"/>
  <c r="DE2371" i="7"/>
  <c r="BA2371" i="7" s="1"/>
  <c r="DD2371" i="7"/>
  <c r="AZ2371" i="7" s="1"/>
  <c r="DA2371" i="7"/>
  <c r="CZ2371" i="7"/>
  <c r="AV2371" i="7" s="1"/>
  <c r="CX2371" i="7"/>
  <c r="AT2371" i="7" s="1"/>
  <c r="CJ2371" i="7"/>
  <c r="CH2371" i="7"/>
  <c r="CG2371" i="7"/>
  <c r="AC2371" i="7" s="1"/>
  <c r="CC2371" i="7"/>
  <c r="CB2371" i="7"/>
  <c r="X2371" i="7" s="1"/>
  <c r="CA2371" i="7"/>
  <c r="BX2371" i="7"/>
  <c r="BF2371" i="7"/>
  <c r="AY2371" i="7"/>
  <c r="AX2371" i="7"/>
  <c r="AW2371" i="7"/>
  <c r="AU2371" i="7"/>
  <c r="AR2371" i="7"/>
  <c r="AQ2371" i="7"/>
  <c r="AP2371" i="7"/>
  <c r="AO2371" i="7"/>
  <c r="AN2371" i="7"/>
  <c r="AM2371" i="7"/>
  <c r="AL2371" i="7"/>
  <c r="AK2371" i="7"/>
  <c r="AJ2371" i="7"/>
  <c r="AI2371" i="7"/>
  <c r="AF2371" i="7"/>
  <c r="W2371" i="7"/>
  <c r="S2371" i="7"/>
  <c r="R2371" i="7"/>
  <c r="Q2371" i="7"/>
  <c r="P2371" i="7"/>
  <c r="O2371" i="7"/>
  <c r="N2371" i="7"/>
  <c r="M2371" i="7"/>
  <c r="L2371" i="7"/>
  <c r="K2371" i="7"/>
  <c r="J2371" i="7"/>
  <c r="I2371" i="7"/>
  <c r="H2371" i="7"/>
  <c r="G2371" i="7"/>
  <c r="F2371" i="7"/>
  <c r="E2371" i="7"/>
  <c r="D2371" i="7"/>
  <c r="DI2370" i="7"/>
  <c r="DH2370" i="7"/>
  <c r="BD2370" i="7" s="1"/>
  <c r="DG2370" i="7"/>
  <c r="BC2370" i="7" s="1"/>
  <c r="DF2370" i="7"/>
  <c r="BB2370" i="7" s="1"/>
  <c r="DE2370" i="7"/>
  <c r="BA2370" i="7" s="1"/>
  <c r="DD2370" i="7"/>
  <c r="AZ2370" i="7" s="1"/>
  <c r="DA2370" i="7"/>
  <c r="AW2370" i="7" s="1"/>
  <c r="CZ2370" i="7"/>
  <c r="AV2370" i="7" s="1"/>
  <c r="CX2370" i="7"/>
  <c r="AT2370" i="7" s="1"/>
  <c r="CJ2370" i="7"/>
  <c r="AF2370" i="7" s="1"/>
  <c r="CH2370" i="7"/>
  <c r="CG2370" i="7"/>
  <c r="AC2370" i="7" s="1"/>
  <c r="CC2370" i="7"/>
  <c r="Y2370" i="7" s="1"/>
  <c r="CA2370" i="7"/>
  <c r="CB2370" i="7" s="1"/>
  <c r="X2370" i="7" s="1"/>
  <c r="BX2370" i="7"/>
  <c r="BF2370" i="7"/>
  <c r="BE2370" i="7"/>
  <c r="AY2370" i="7"/>
  <c r="AX2370" i="7"/>
  <c r="AU2370" i="7"/>
  <c r="AR2370" i="7"/>
  <c r="AQ2370" i="7"/>
  <c r="AP2370" i="7"/>
  <c r="AO2370" i="7"/>
  <c r="AN2370" i="7"/>
  <c r="AM2370" i="7"/>
  <c r="AL2370" i="7"/>
  <c r="AK2370" i="7"/>
  <c r="AJ2370" i="7"/>
  <c r="AI2370" i="7"/>
  <c r="S2370" i="7"/>
  <c r="R2370" i="7"/>
  <c r="Q2370" i="7"/>
  <c r="P2370" i="7"/>
  <c r="O2370" i="7"/>
  <c r="N2370" i="7"/>
  <c r="M2370" i="7"/>
  <c r="L2370" i="7"/>
  <c r="K2370" i="7"/>
  <c r="J2370" i="7"/>
  <c r="I2370" i="7"/>
  <c r="H2370" i="7"/>
  <c r="G2370" i="7"/>
  <c r="F2370" i="7"/>
  <c r="E2370" i="7"/>
  <c r="D2370" i="7"/>
  <c r="DI2369" i="7"/>
  <c r="DH2369" i="7"/>
  <c r="BD2369" i="7" s="1"/>
  <c r="DG2369" i="7"/>
  <c r="BC2369" i="7" s="1"/>
  <c r="DF2369" i="7"/>
  <c r="BB2369" i="7" s="1"/>
  <c r="DE2369" i="7"/>
  <c r="BA2369" i="7" s="1"/>
  <c r="DD2369" i="7"/>
  <c r="AZ2369" i="7" s="1"/>
  <c r="DA2369" i="7"/>
  <c r="AW2369" i="7" s="1"/>
  <c r="CZ2369" i="7"/>
  <c r="AV2369" i="7" s="1"/>
  <c r="CX2369" i="7"/>
  <c r="AT2369" i="7" s="1"/>
  <c r="CJ2369" i="7"/>
  <c r="AF2369" i="7" s="1"/>
  <c r="CH2369" i="7"/>
  <c r="CG2369" i="7"/>
  <c r="AC2369" i="7" s="1"/>
  <c r="CC2369" i="7"/>
  <c r="Y2369" i="7" s="1"/>
  <c r="CA2369" i="7"/>
  <c r="BX2369" i="7"/>
  <c r="BF2369" i="7"/>
  <c r="BE2369" i="7"/>
  <c r="AY2369" i="7"/>
  <c r="AX2369" i="7"/>
  <c r="AU2369" i="7"/>
  <c r="AR2369" i="7"/>
  <c r="AQ2369" i="7"/>
  <c r="AP2369" i="7"/>
  <c r="AO2369" i="7"/>
  <c r="AN2369" i="7"/>
  <c r="AM2369" i="7"/>
  <c r="AL2369" i="7"/>
  <c r="AK2369" i="7"/>
  <c r="AJ2369" i="7"/>
  <c r="AI2369" i="7"/>
  <c r="S2369" i="7"/>
  <c r="R2369" i="7"/>
  <c r="Q2369" i="7"/>
  <c r="P2369" i="7"/>
  <c r="O2369" i="7"/>
  <c r="N2369" i="7"/>
  <c r="M2369" i="7"/>
  <c r="L2369" i="7"/>
  <c r="K2369" i="7"/>
  <c r="J2369" i="7"/>
  <c r="I2369" i="7"/>
  <c r="H2369" i="7"/>
  <c r="G2369" i="7"/>
  <c r="F2369" i="7"/>
  <c r="E2369" i="7"/>
  <c r="D2369" i="7"/>
  <c r="DI2368" i="7"/>
  <c r="BE2368" i="7" s="1"/>
  <c r="DH2368" i="7"/>
  <c r="BD2368" i="7" s="1"/>
  <c r="DG2368" i="7"/>
  <c r="BC2368" i="7" s="1"/>
  <c r="DF2368" i="7"/>
  <c r="BB2368" i="7" s="1"/>
  <c r="DE2368" i="7"/>
  <c r="BA2368" i="7" s="1"/>
  <c r="DD2368" i="7"/>
  <c r="DA2368" i="7"/>
  <c r="AW2368" i="7" s="1"/>
  <c r="CZ2368" i="7"/>
  <c r="CX2368" i="7"/>
  <c r="AT2368" i="7" s="1"/>
  <c r="CJ2368" i="7"/>
  <c r="CH2368" i="7"/>
  <c r="CG2368" i="7"/>
  <c r="AC2368" i="7" s="1"/>
  <c r="CF2368" i="7"/>
  <c r="AB2368" i="7" s="1"/>
  <c r="CC2368" i="7"/>
  <c r="CA2368" i="7"/>
  <c r="CB2368" i="7" s="1"/>
  <c r="X2368" i="7" s="1"/>
  <c r="BX2368" i="7"/>
  <c r="BF2368" i="7"/>
  <c r="AZ2368" i="7"/>
  <c r="AY2368" i="7"/>
  <c r="AX2368" i="7"/>
  <c r="AV2368" i="7"/>
  <c r="AU2368" i="7"/>
  <c r="AR2368" i="7"/>
  <c r="AQ2368" i="7"/>
  <c r="AP2368" i="7"/>
  <c r="AO2368" i="7"/>
  <c r="AN2368" i="7"/>
  <c r="AM2368" i="7"/>
  <c r="AL2368" i="7"/>
  <c r="AK2368" i="7"/>
  <c r="AJ2368" i="7"/>
  <c r="AI2368" i="7"/>
  <c r="AF2368" i="7"/>
  <c r="W2368" i="7"/>
  <c r="S2368" i="7"/>
  <c r="R2368" i="7"/>
  <c r="Q2368" i="7"/>
  <c r="P2368" i="7"/>
  <c r="O2368" i="7"/>
  <c r="N2368" i="7"/>
  <c r="M2368" i="7"/>
  <c r="L2368" i="7"/>
  <c r="K2368" i="7"/>
  <c r="J2368" i="7"/>
  <c r="I2368" i="7"/>
  <c r="H2368" i="7"/>
  <c r="G2368" i="7"/>
  <c r="F2368" i="7"/>
  <c r="E2368" i="7"/>
  <c r="D2368" i="7"/>
  <c r="DI2367" i="7"/>
  <c r="BE2367" i="7" s="1"/>
  <c r="DH2367" i="7"/>
  <c r="BD2367" i="7" s="1"/>
  <c r="DG2367" i="7"/>
  <c r="BC2367" i="7" s="1"/>
  <c r="DF2367" i="7"/>
  <c r="BB2367" i="7" s="1"/>
  <c r="DE2367" i="7"/>
  <c r="BA2367" i="7" s="1"/>
  <c r="DD2367" i="7"/>
  <c r="AZ2367" i="7" s="1"/>
  <c r="DA2367" i="7"/>
  <c r="AW2367" i="7" s="1"/>
  <c r="CZ2367" i="7"/>
  <c r="AV2367" i="7" s="1"/>
  <c r="CX2367" i="7"/>
  <c r="AT2367" i="7" s="1"/>
  <c r="CJ2367" i="7"/>
  <c r="AF2367" i="7" s="1"/>
  <c r="CH2367" i="7"/>
  <c r="CG2367" i="7"/>
  <c r="AC2367" i="7" s="1"/>
  <c r="CC2367" i="7"/>
  <c r="CA2367" i="7"/>
  <c r="BX2367" i="7"/>
  <c r="CF2367" i="7" s="1"/>
  <c r="AB2367" i="7" s="1"/>
  <c r="BF2367" i="7"/>
  <c r="AY2367" i="7"/>
  <c r="AX2367" i="7"/>
  <c r="AU2367" i="7"/>
  <c r="AR2367" i="7"/>
  <c r="AQ2367" i="7"/>
  <c r="AP2367" i="7"/>
  <c r="AO2367" i="7"/>
  <c r="AN2367" i="7"/>
  <c r="AM2367" i="7"/>
  <c r="AL2367" i="7"/>
  <c r="AK2367" i="7"/>
  <c r="AJ2367" i="7"/>
  <c r="AI2367" i="7"/>
  <c r="S2367" i="7"/>
  <c r="R2367" i="7"/>
  <c r="Q2367" i="7"/>
  <c r="P2367" i="7"/>
  <c r="O2367" i="7"/>
  <c r="N2367" i="7"/>
  <c r="M2367" i="7"/>
  <c r="L2367" i="7"/>
  <c r="K2367" i="7"/>
  <c r="J2367" i="7"/>
  <c r="I2367" i="7"/>
  <c r="H2367" i="7"/>
  <c r="G2367" i="7"/>
  <c r="F2367" i="7"/>
  <c r="E2367" i="7"/>
  <c r="D2367" i="7"/>
  <c r="DI2366" i="7"/>
  <c r="BE2366" i="7" s="1"/>
  <c r="DH2366" i="7"/>
  <c r="BD2366" i="7" s="1"/>
  <c r="DG2366" i="7"/>
  <c r="BC2366" i="7" s="1"/>
  <c r="DF2366" i="7"/>
  <c r="BB2366" i="7" s="1"/>
  <c r="DE2366" i="7"/>
  <c r="BA2366" i="7" s="1"/>
  <c r="DD2366" i="7"/>
  <c r="DA2366" i="7"/>
  <c r="AW2366" i="7" s="1"/>
  <c r="CZ2366" i="7"/>
  <c r="AV2366" i="7" s="1"/>
  <c r="CX2366" i="7"/>
  <c r="AT2366" i="7" s="1"/>
  <c r="CJ2366" i="7"/>
  <c r="CH2366" i="7"/>
  <c r="CG2366" i="7"/>
  <c r="AC2366" i="7" s="1"/>
  <c r="CC2366" i="7"/>
  <c r="Y2366" i="7" s="1"/>
  <c r="CA2366" i="7"/>
  <c r="BX2366" i="7"/>
  <c r="BF2366" i="7"/>
  <c r="AZ2366" i="7"/>
  <c r="AY2366" i="7"/>
  <c r="AX2366" i="7"/>
  <c r="AU2366" i="7"/>
  <c r="AR2366" i="7"/>
  <c r="AQ2366" i="7"/>
  <c r="AP2366" i="7"/>
  <c r="AO2366" i="7"/>
  <c r="AN2366" i="7"/>
  <c r="AM2366" i="7"/>
  <c r="AL2366" i="7"/>
  <c r="AK2366" i="7"/>
  <c r="AJ2366" i="7"/>
  <c r="AI2366" i="7"/>
  <c r="AF2366" i="7"/>
  <c r="S2366" i="7"/>
  <c r="R2366" i="7"/>
  <c r="Q2366" i="7"/>
  <c r="P2366" i="7"/>
  <c r="O2366" i="7"/>
  <c r="N2366" i="7"/>
  <c r="M2366" i="7"/>
  <c r="L2366" i="7"/>
  <c r="K2366" i="7"/>
  <c r="J2366" i="7"/>
  <c r="I2366" i="7"/>
  <c r="H2366" i="7"/>
  <c r="G2366" i="7"/>
  <c r="F2366" i="7"/>
  <c r="E2366" i="7"/>
  <c r="E3" i="19" s="1"/>
  <c r="N3" i="19" s="1"/>
  <c r="R3" i="19" s="1"/>
  <c r="D2366" i="7"/>
  <c r="DI2365" i="7"/>
  <c r="DH2365" i="7"/>
  <c r="DG2365" i="7"/>
  <c r="DF2365" i="7"/>
  <c r="BB2365" i="7" s="1"/>
  <c r="DE2365" i="7"/>
  <c r="BA2365" i="7" s="1"/>
  <c r="DD2365" i="7"/>
  <c r="AZ2365" i="7" s="1"/>
  <c r="DA2365" i="7"/>
  <c r="AW2365" i="7" s="1"/>
  <c r="CZ2365" i="7"/>
  <c r="AV2365" i="7" s="1"/>
  <c r="CX2365" i="7"/>
  <c r="AT2365" i="7" s="1"/>
  <c r="CJ2365" i="7"/>
  <c r="AF2365" i="7" s="1"/>
  <c r="CH2365" i="7"/>
  <c r="CG2365" i="7"/>
  <c r="AC2365" i="7" s="1"/>
  <c r="CC2365" i="7"/>
  <c r="CA2365" i="7"/>
  <c r="BX2365" i="7"/>
  <c r="BF2365" i="7"/>
  <c r="BE2365" i="7"/>
  <c r="BD2365" i="7"/>
  <c r="BC2365" i="7"/>
  <c r="AY2365" i="7"/>
  <c r="AX2365" i="7"/>
  <c r="AU2365" i="7"/>
  <c r="AR2365" i="7"/>
  <c r="AQ2365" i="7"/>
  <c r="AP2365" i="7"/>
  <c r="AO2365" i="7"/>
  <c r="AN2365" i="7"/>
  <c r="AM2365" i="7"/>
  <c r="AL2365" i="7"/>
  <c r="AK2365" i="7"/>
  <c r="AJ2365" i="7"/>
  <c r="AI2365" i="7"/>
  <c r="S2365" i="7"/>
  <c r="R2365" i="7"/>
  <c r="Q2365" i="7"/>
  <c r="P2365" i="7"/>
  <c r="O2365" i="7"/>
  <c r="N2365" i="7"/>
  <c r="M2365" i="7"/>
  <c r="L2365" i="7"/>
  <c r="K2365" i="7"/>
  <c r="J2365" i="7"/>
  <c r="I2365" i="7"/>
  <c r="H2365" i="7"/>
  <c r="G2365" i="7"/>
  <c r="F2365" i="7"/>
  <c r="E2365" i="7"/>
  <c r="D2365" i="7"/>
  <c r="DI2364" i="7"/>
  <c r="DH2364" i="7"/>
  <c r="BD2364" i="7" s="1"/>
  <c r="DG2364" i="7"/>
  <c r="BC2364" i="7" s="1"/>
  <c r="DF2364" i="7"/>
  <c r="BB2364" i="7" s="1"/>
  <c r="DE2364" i="7"/>
  <c r="BA2364" i="7" s="1"/>
  <c r="DD2364" i="7"/>
  <c r="AZ2364" i="7" s="1"/>
  <c r="DA2364" i="7"/>
  <c r="AW2364" i="7" s="1"/>
  <c r="CZ2364" i="7"/>
  <c r="AV2364" i="7" s="1"/>
  <c r="CX2364" i="7"/>
  <c r="AT2364" i="7" s="1"/>
  <c r="CJ2364" i="7"/>
  <c r="AF2364" i="7" s="1"/>
  <c r="CH2364" i="7"/>
  <c r="CG2364" i="7"/>
  <c r="AC2364" i="7" s="1"/>
  <c r="CC2364" i="7"/>
  <c r="CA2364" i="7"/>
  <c r="BX2364" i="7"/>
  <c r="T2364" i="7" s="1"/>
  <c r="BF2364" i="7"/>
  <c r="BE2364" i="7"/>
  <c r="AY2364" i="7"/>
  <c r="AX2364" i="7"/>
  <c r="AU2364" i="7"/>
  <c r="AR2364" i="7"/>
  <c r="AQ2364" i="7"/>
  <c r="AP2364" i="7"/>
  <c r="AO2364" i="7"/>
  <c r="AN2364" i="7"/>
  <c r="AM2364" i="7"/>
  <c r="AL2364" i="7"/>
  <c r="AK2364" i="7"/>
  <c r="AJ2364" i="7"/>
  <c r="AI2364" i="7"/>
  <c r="S2364" i="7"/>
  <c r="R2364" i="7"/>
  <c r="Q2364" i="7"/>
  <c r="P2364" i="7"/>
  <c r="O2364" i="7"/>
  <c r="N2364" i="7"/>
  <c r="M2364" i="7"/>
  <c r="L2364" i="7"/>
  <c r="K2364" i="7"/>
  <c r="J2364" i="7"/>
  <c r="I2364" i="7"/>
  <c r="H2364" i="7"/>
  <c r="G2364" i="7"/>
  <c r="F2364" i="7"/>
  <c r="E2364" i="7"/>
  <c r="D2364" i="7"/>
  <c r="DI2363" i="7"/>
  <c r="BE2363" i="7" s="1"/>
  <c r="DH2363" i="7"/>
  <c r="BD2363" i="7" s="1"/>
  <c r="DG2363" i="7"/>
  <c r="BC2363" i="7" s="1"/>
  <c r="DF2363" i="7"/>
  <c r="BB2363" i="7" s="1"/>
  <c r="DE2363" i="7"/>
  <c r="BA2363" i="7" s="1"/>
  <c r="DD2363" i="7"/>
  <c r="AZ2363" i="7" s="1"/>
  <c r="DA2363" i="7"/>
  <c r="AW2363" i="7" s="1"/>
  <c r="CZ2363" i="7"/>
  <c r="AV2363" i="7" s="1"/>
  <c r="CX2363" i="7"/>
  <c r="AT2363" i="7" s="1"/>
  <c r="CJ2363" i="7"/>
  <c r="CH2363" i="7"/>
  <c r="CG2363" i="7"/>
  <c r="AC2363" i="7" s="1"/>
  <c r="CC2363" i="7"/>
  <c r="CA2363" i="7"/>
  <c r="CB2363" i="7" s="1"/>
  <c r="X2363" i="7" s="1"/>
  <c r="BX2363" i="7"/>
  <c r="BZ2363" i="7" s="1"/>
  <c r="V2363" i="7" s="1"/>
  <c r="BF2363" i="7"/>
  <c r="AY2363" i="7"/>
  <c r="AX2363" i="7"/>
  <c r="AU2363" i="7"/>
  <c r="AR2363" i="7"/>
  <c r="AQ2363" i="7"/>
  <c r="AP2363" i="7"/>
  <c r="AO2363" i="7"/>
  <c r="AN2363" i="7"/>
  <c r="AM2363" i="7"/>
  <c r="AL2363" i="7"/>
  <c r="AK2363" i="7"/>
  <c r="AJ2363" i="7"/>
  <c r="AI2363" i="7"/>
  <c r="AF2363" i="7"/>
  <c r="S2363" i="7"/>
  <c r="R2363" i="7"/>
  <c r="Q2363" i="7"/>
  <c r="P2363" i="7"/>
  <c r="O2363" i="7"/>
  <c r="N2363" i="7"/>
  <c r="M2363" i="7"/>
  <c r="L2363" i="7"/>
  <c r="K2363" i="7"/>
  <c r="J2363" i="7"/>
  <c r="I2363" i="7"/>
  <c r="H2363" i="7"/>
  <c r="G2363" i="7"/>
  <c r="F2363" i="7"/>
  <c r="E2363" i="7"/>
  <c r="D2363" i="7"/>
  <c r="BE2362" i="7"/>
  <c r="BD2362" i="7"/>
  <c r="BC2362" i="7"/>
  <c r="BB2362" i="7"/>
  <c r="BA2362" i="7"/>
  <c r="AZ2362" i="7"/>
  <c r="AY2362" i="7"/>
  <c r="AX2362" i="7"/>
  <c r="AW2362" i="7"/>
  <c r="AV2362" i="7"/>
  <c r="AU2362" i="7"/>
  <c r="AT2362" i="7"/>
  <c r="AS2362" i="7"/>
  <c r="AR2362" i="7"/>
  <c r="AQ2362" i="7"/>
  <c r="AP2362" i="7"/>
  <c r="AO2362" i="7"/>
  <c r="AN2362" i="7"/>
  <c r="AM2362" i="7"/>
  <c r="AL2362" i="7"/>
  <c r="AK2362" i="7"/>
  <c r="AJ2362" i="7"/>
  <c r="AI2362" i="7"/>
  <c r="AH2362" i="7"/>
  <c r="AG2362" i="7"/>
  <c r="AF2362" i="7"/>
  <c r="AE2362" i="7"/>
  <c r="AD2362" i="7"/>
  <c r="AC2362" i="7"/>
  <c r="AB2362" i="7"/>
  <c r="AA2362" i="7"/>
  <c r="Z2362" i="7"/>
  <c r="Y2362" i="7"/>
  <c r="X2362" i="7"/>
  <c r="W2362" i="7"/>
  <c r="V2362" i="7"/>
  <c r="T2362" i="7"/>
  <c r="S2362" i="7"/>
  <c r="R2362" i="7"/>
  <c r="Q2362" i="7"/>
  <c r="P2362" i="7"/>
  <c r="O2362" i="7"/>
  <c r="N2362" i="7"/>
  <c r="M2362" i="7"/>
  <c r="L2362" i="7"/>
  <c r="K2362" i="7"/>
  <c r="J2362" i="7"/>
  <c r="I2362" i="7"/>
  <c r="H2362" i="7"/>
  <c r="G2362" i="7"/>
  <c r="F2362" i="7"/>
  <c r="E2362" i="7"/>
  <c r="D2362" i="7"/>
  <c r="DI2361" i="7"/>
  <c r="BE2361" i="7" s="1"/>
  <c r="DH2361" i="7"/>
  <c r="BD2361" i="7" s="1"/>
  <c r="DG2361" i="7"/>
  <c r="BC2361" i="7" s="1"/>
  <c r="DF2361" i="7"/>
  <c r="BB2361" i="7" s="1"/>
  <c r="DE2361" i="7"/>
  <c r="BA2361" i="7" s="1"/>
  <c r="DD2361" i="7"/>
  <c r="AZ2361" i="7" s="1"/>
  <c r="CW2361" i="7"/>
  <c r="AS2361" i="7" s="1"/>
  <c r="CK2361" i="7"/>
  <c r="AG2361" i="7" s="1"/>
  <c r="CG2361" i="7"/>
  <c r="CD2361" i="7"/>
  <c r="Z2361" i="7" s="1"/>
  <c r="BF2361" i="7"/>
  <c r="AY2361" i="7"/>
  <c r="AX2361" i="7"/>
  <c r="AW2361" i="7"/>
  <c r="AV2361" i="7"/>
  <c r="AU2361" i="7"/>
  <c r="AT2361" i="7"/>
  <c r="AR2361" i="7"/>
  <c r="AQ2361" i="7"/>
  <c r="AP2361" i="7"/>
  <c r="AO2361" i="7"/>
  <c r="AN2361" i="7"/>
  <c r="AM2361" i="7"/>
  <c r="AL2361" i="7"/>
  <c r="AK2361" i="7"/>
  <c r="AJ2361" i="7"/>
  <c r="AI2361" i="7"/>
  <c r="AH2361" i="7"/>
  <c r="AF2361" i="7"/>
  <c r="AE2361" i="7"/>
  <c r="AD2361" i="7"/>
  <c r="AC2361" i="7"/>
  <c r="AB2361" i="7"/>
  <c r="AA2361" i="7"/>
  <c r="Y2361" i="7"/>
  <c r="X2361" i="7"/>
  <c r="W2361" i="7"/>
  <c r="V2361" i="7"/>
  <c r="T2361" i="7"/>
  <c r="S2361" i="7"/>
  <c r="R2361" i="7"/>
  <c r="Q2361" i="7"/>
  <c r="P2361" i="7"/>
  <c r="O2361" i="7"/>
  <c r="N2361" i="7"/>
  <c r="M2361" i="7"/>
  <c r="L2361" i="7"/>
  <c r="K2361" i="7"/>
  <c r="J2361" i="7"/>
  <c r="I2361" i="7"/>
  <c r="H2361" i="7"/>
  <c r="G2361" i="7"/>
  <c r="F2361" i="7"/>
  <c r="E2361" i="7"/>
  <c r="D2361" i="7"/>
  <c r="DI2360" i="7"/>
  <c r="BE2360" i="7" s="1"/>
  <c r="DH2360" i="7"/>
  <c r="BD2360" i="7" s="1"/>
  <c r="DG2360" i="7"/>
  <c r="DF2360" i="7"/>
  <c r="BB2360" i="7" s="1"/>
  <c r="DE2360" i="7"/>
  <c r="BA2360" i="7" s="1"/>
  <c r="DD2360" i="7"/>
  <c r="AZ2360" i="7" s="1"/>
  <c r="CW2360" i="7"/>
  <c r="AS2360" i="7" s="1"/>
  <c r="CK2360" i="7"/>
  <c r="AG2360" i="7" s="1"/>
  <c r="CG2360" i="7"/>
  <c r="AC2360" i="7" s="1"/>
  <c r="CC2360" i="7"/>
  <c r="Y2360" i="7" s="1"/>
  <c r="CB2360" i="7"/>
  <c r="CA2360" i="7"/>
  <c r="BF2360" i="7"/>
  <c r="BC2360" i="7"/>
  <c r="AY2360" i="7"/>
  <c r="AX2360" i="7"/>
  <c r="AW2360" i="7"/>
  <c r="AV2360" i="7"/>
  <c r="AU2360" i="7"/>
  <c r="AT2360" i="7"/>
  <c r="AR2360" i="7"/>
  <c r="AQ2360" i="7"/>
  <c r="AP2360" i="7"/>
  <c r="AO2360" i="7"/>
  <c r="AN2360" i="7"/>
  <c r="AM2360" i="7"/>
  <c r="AL2360" i="7"/>
  <c r="AK2360" i="7"/>
  <c r="AJ2360" i="7"/>
  <c r="AI2360" i="7"/>
  <c r="AH2360" i="7"/>
  <c r="AF2360" i="7"/>
  <c r="AE2360" i="7"/>
  <c r="AD2360" i="7"/>
  <c r="AB2360" i="7"/>
  <c r="AA2360" i="7"/>
  <c r="X2360" i="7"/>
  <c r="W2360" i="7"/>
  <c r="V2360" i="7"/>
  <c r="T2360" i="7"/>
  <c r="S2360" i="7"/>
  <c r="R2360" i="7"/>
  <c r="Q2360" i="7"/>
  <c r="P2360" i="7"/>
  <c r="O2360" i="7"/>
  <c r="N2360" i="7"/>
  <c r="M2360" i="7"/>
  <c r="L2360" i="7"/>
  <c r="K2360" i="7"/>
  <c r="J2360" i="7"/>
  <c r="I2360" i="7"/>
  <c r="H2360" i="7"/>
  <c r="G2360" i="7"/>
  <c r="F2360" i="7"/>
  <c r="E2360" i="7"/>
  <c r="D2360" i="7"/>
  <c r="DI2359" i="7"/>
  <c r="BE2359" i="7" s="1"/>
  <c r="DH2359" i="7"/>
  <c r="BD2359" i="7" s="1"/>
  <c r="DG2359" i="7"/>
  <c r="BC2359" i="7" s="1"/>
  <c r="DF2359" i="7"/>
  <c r="BB2359" i="7" s="1"/>
  <c r="DE2359" i="7"/>
  <c r="BA2359" i="7" s="1"/>
  <c r="DD2359" i="7"/>
  <c r="AZ2359" i="7" s="1"/>
  <c r="CW2359" i="7"/>
  <c r="AS2359" i="7" s="1"/>
  <c r="CK2359" i="7"/>
  <c r="AG2359" i="7" s="1"/>
  <c r="CG2359" i="7"/>
  <c r="AC2359" i="7" s="1"/>
  <c r="CC2359" i="7"/>
  <c r="Y2359" i="7" s="1"/>
  <c r="CB2359" i="7"/>
  <c r="X2359" i="7" s="1"/>
  <c r="CA2359" i="7"/>
  <c r="W2359" i="7" s="1"/>
  <c r="BF2359" i="7"/>
  <c r="AY2359" i="7"/>
  <c r="AX2359" i="7"/>
  <c r="AW2359" i="7"/>
  <c r="AV2359" i="7"/>
  <c r="AU2359" i="7"/>
  <c r="AT2359" i="7"/>
  <c r="AR2359" i="7"/>
  <c r="AQ2359" i="7"/>
  <c r="AP2359" i="7"/>
  <c r="AO2359" i="7"/>
  <c r="AN2359" i="7"/>
  <c r="AM2359" i="7"/>
  <c r="AL2359" i="7"/>
  <c r="AK2359" i="7"/>
  <c r="AJ2359" i="7"/>
  <c r="AI2359" i="7"/>
  <c r="AH2359" i="7"/>
  <c r="AF2359" i="7"/>
  <c r="AE2359" i="7"/>
  <c r="AD2359" i="7"/>
  <c r="AB2359" i="7"/>
  <c r="AA2359" i="7"/>
  <c r="V2359" i="7"/>
  <c r="T2359" i="7"/>
  <c r="S2359" i="7"/>
  <c r="R2359" i="7"/>
  <c r="Q2359" i="7"/>
  <c r="P2359" i="7"/>
  <c r="O2359" i="7"/>
  <c r="N2359" i="7"/>
  <c r="M2359" i="7"/>
  <c r="L2359" i="7"/>
  <c r="K2359" i="7"/>
  <c r="J2359" i="7"/>
  <c r="I2359" i="7"/>
  <c r="H2359" i="7"/>
  <c r="G2359" i="7"/>
  <c r="F2359" i="7"/>
  <c r="E2359" i="7"/>
  <c r="D2359" i="7"/>
  <c r="DI2358" i="7"/>
  <c r="BE2358" i="7" s="1"/>
  <c r="DH2358" i="7"/>
  <c r="BD2358" i="7" s="1"/>
  <c r="DG2358" i="7"/>
  <c r="BC2358" i="7" s="1"/>
  <c r="DF2358" i="7"/>
  <c r="BB2358" i="7" s="1"/>
  <c r="DE2358" i="7"/>
  <c r="BA2358" i="7" s="1"/>
  <c r="DD2358" i="7"/>
  <c r="AZ2358" i="7" s="1"/>
  <c r="CW2358" i="7"/>
  <c r="AS2358" i="7" s="1"/>
  <c r="CK2358" i="7"/>
  <c r="AG2358" i="7" s="1"/>
  <c r="CG2358" i="7"/>
  <c r="AC2358" i="7" s="1"/>
  <c r="CC2358" i="7"/>
  <c r="Y2358" i="7" s="1"/>
  <c r="CB2358" i="7"/>
  <c r="CA2358" i="7"/>
  <c r="W2358" i="7" s="1"/>
  <c r="BF2358" i="7"/>
  <c r="AY2358" i="7"/>
  <c r="AX2358" i="7"/>
  <c r="AW2358" i="7"/>
  <c r="AV2358" i="7"/>
  <c r="AU2358" i="7"/>
  <c r="AT2358" i="7"/>
  <c r="AR2358" i="7"/>
  <c r="AQ2358" i="7"/>
  <c r="AP2358" i="7"/>
  <c r="AO2358" i="7"/>
  <c r="AN2358" i="7"/>
  <c r="AM2358" i="7"/>
  <c r="AL2358" i="7"/>
  <c r="AK2358" i="7"/>
  <c r="AJ2358" i="7"/>
  <c r="AI2358" i="7"/>
  <c r="AH2358" i="7"/>
  <c r="AF2358" i="7"/>
  <c r="AE2358" i="7"/>
  <c r="AD2358" i="7"/>
  <c r="AB2358" i="7"/>
  <c r="AA2358" i="7"/>
  <c r="X2358" i="7"/>
  <c r="V2358" i="7"/>
  <c r="T2358" i="7"/>
  <c r="S2358" i="7"/>
  <c r="R2358" i="7"/>
  <c r="Q2358" i="7"/>
  <c r="P2358" i="7"/>
  <c r="O2358" i="7"/>
  <c r="N2358" i="7"/>
  <c r="M2358" i="7"/>
  <c r="L2358" i="7"/>
  <c r="K2358" i="7"/>
  <c r="J2358" i="7"/>
  <c r="I2358" i="7"/>
  <c r="H2358" i="7"/>
  <c r="G2358" i="7"/>
  <c r="F2358" i="7"/>
  <c r="E2358" i="7"/>
  <c r="D2358" i="7"/>
  <c r="DI2357" i="7"/>
  <c r="BE2357" i="7" s="1"/>
  <c r="DH2357" i="7"/>
  <c r="BD2357" i="7" s="1"/>
  <c r="DG2357" i="7"/>
  <c r="BC2357" i="7" s="1"/>
  <c r="DF2357" i="7"/>
  <c r="BB2357" i="7" s="1"/>
  <c r="DE2357" i="7"/>
  <c r="BA2357" i="7" s="1"/>
  <c r="DD2357" i="7"/>
  <c r="AZ2357" i="7" s="1"/>
  <c r="CW2357" i="7"/>
  <c r="AS2357" i="7" s="1"/>
  <c r="CK2357" i="7"/>
  <c r="AG2357" i="7" s="1"/>
  <c r="CG2357" i="7"/>
  <c r="AC2357" i="7" s="1"/>
  <c r="CC2357" i="7"/>
  <c r="CB2357" i="7"/>
  <c r="X2357" i="7" s="1"/>
  <c r="CA2357" i="7"/>
  <c r="W2357" i="7" s="1"/>
  <c r="BF2357" i="7"/>
  <c r="AY2357" i="7"/>
  <c r="AX2357" i="7"/>
  <c r="AW2357" i="7"/>
  <c r="AV2357" i="7"/>
  <c r="AU2357" i="7"/>
  <c r="AT2357" i="7"/>
  <c r="AR2357" i="7"/>
  <c r="AQ2357" i="7"/>
  <c r="AP2357" i="7"/>
  <c r="AO2357" i="7"/>
  <c r="AN2357" i="7"/>
  <c r="AM2357" i="7"/>
  <c r="AL2357" i="7"/>
  <c r="AK2357" i="7"/>
  <c r="AJ2357" i="7"/>
  <c r="AI2357" i="7"/>
  <c r="AH2357" i="7"/>
  <c r="AF2357" i="7"/>
  <c r="AE2357" i="7"/>
  <c r="AD2357" i="7"/>
  <c r="AB2357" i="7"/>
  <c r="AA2357" i="7"/>
  <c r="V2357" i="7"/>
  <c r="T2357" i="7"/>
  <c r="S2357" i="7"/>
  <c r="R2357" i="7"/>
  <c r="Q2357" i="7"/>
  <c r="P2357" i="7"/>
  <c r="O2357" i="7"/>
  <c r="N2357" i="7"/>
  <c r="M2357" i="7"/>
  <c r="L2357" i="7"/>
  <c r="K2357" i="7"/>
  <c r="J2357" i="7"/>
  <c r="I2357" i="7"/>
  <c r="H2357" i="7"/>
  <c r="G2357" i="7"/>
  <c r="F2357" i="7"/>
  <c r="E2357" i="7"/>
  <c r="D2357" i="7"/>
  <c r="DI2356" i="7"/>
  <c r="BE2356" i="7" s="1"/>
  <c r="DH2356" i="7"/>
  <c r="BD2356" i="7" s="1"/>
  <c r="DG2356" i="7"/>
  <c r="BC2356" i="7" s="1"/>
  <c r="DF2356" i="7"/>
  <c r="BB2356" i="7" s="1"/>
  <c r="DE2356" i="7"/>
  <c r="BA2356" i="7" s="1"/>
  <c r="DD2356" i="7"/>
  <c r="AZ2356" i="7" s="1"/>
  <c r="CW2356" i="7"/>
  <c r="AS2356" i="7" s="1"/>
  <c r="CK2356" i="7"/>
  <c r="AG2356" i="7" s="1"/>
  <c r="CG2356" i="7"/>
  <c r="AC2356" i="7" s="1"/>
  <c r="CC2356" i="7"/>
  <c r="Y2356" i="7" s="1"/>
  <c r="CB2356" i="7"/>
  <c r="X2356" i="7" s="1"/>
  <c r="CA2356" i="7"/>
  <c r="W2356" i="7" s="1"/>
  <c r="BF2356" i="7"/>
  <c r="AY2356" i="7"/>
  <c r="AX2356" i="7"/>
  <c r="AW2356" i="7"/>
  <c r="AV2356" i="7"/>
  <c r="AU2356" i="7"/>
  <c r="AT2356" i="7"/>
  <c r="AR2356" i="7"/>
  <c r="AQ2356" i="7"/>
  <c r="AP2356" i="7"/>
  <c r="AO2356" i="7"/>
  <c r="AN2356" i="7"/>
  <c r="AM2356" i="7"/>
  <c r="AL2356" i="7"/>
  <c r="AK2356" i="7"/>
  <c r="AJ2356" i="7"/>
  <c r="AI2356" i="7"/>
  <c r="AH2356" i="7"/>
  <c r="AF2356" i="7"/>
  <c r="AE2356" i="7"/>
  <c r="AD2356" i="7"/>
  <c r="AB2356" i="7"/>
  <c r="AA2356" i="7"/>
  <c r="V2356" i="7"/>
  <c r="T2356" i="7"/>
  <c r="S2356" i="7"/>
  <c r="R2356" i="7"/>
  <c r="Q2356" i="7"/>
  <c r="P2356" i="7"/>
  <c r="O2356" i="7"/>
  <c r="N2356" i="7"/>
  <c r="M2356" i="7"/>
  <c r="L2356" i="7"/>
  <c r="K2356" i="7"/>
  <c r="J2356" i="7"/>
  <c r="I2356" i="7"/>
  <c r="H2356" i="7"/>
  <c r="G2356" i="7"/>
  <c r="F2356" i="7"/>
  <c r="E2356" i="7"/>
  <c r="D2356" i="7"/>
  <c r="DI2355" i="7"/>
  <c r="BE2355" i="7" s="1"/>
  <c r="DH2355" i="7"/>
  <c r="BD2355" i="7" s="1"/>
  <c r="DG2355" i="7"/>
  <c r="BC2355" i="7" s="1"/>
  <c r="DF2355" i="7"/>
  <c r="BB2355" i="7" s="1"/>
  <c r="DE2355" i="7"/>
  <c r="BA2355" i="7" s="1"/>
  <c r="DD2355" i="7"/>
  <c r="AZ2355" i="7" s="1"/>
  <c r="CW2355" i="7"/>
  <c r="AS2355" i="7" s="1"/>
  <c r="CK2355" i="7"/>
  <c r="AG2355" i="7" s="1"/>
  <c r="CG2355" i="7"/>
  <c r="AC2355" i="7" s="1"/>
  <c r="CC2355" i="7"/>
  <c r="CB2355" i="7"/>
  <c r="CA2355" i="7"/>
  <c r="W2355" i="7" s="1"/>
  <c r="BF2355" i="7"/>
  <c r="AY2355" i="7"/>
  <c r="AX2355" i="7"/>
  <c r="AW2355" i="7"/>
  <c r="AV2355" i="7"/>
  <c r="AU2355" i="7"/>
  <c r="AT2355" i="7"/>
  <c r="AR2355" i="7"/>
  <c r="AQ2355" i="7"/>
  <c r="AP2355" i="7"/>
  <c r="AO2355" i="7"/>
  <c r="AN2355" i="7"/>
  <c r="AM2355" i="7"/>
  <c r="AL2355" i="7"/>
  <c r="AK2355" i="7"/>
  <c r="AJ2355" i="7"/>
  <c r="AI2355" i="7"/>
  <c r="AH2355" i="7"/>
  <c r="AF2355" i="7"/>
  <c r="AE2355" i="7"/>
  <c r="AD2355" i="7"/>
  <c r="AB2355" i="7"/>
  <c r="AA2355" i="7"/>
  <c r="X2355" i="7"/>
  <c r="V2355" i="7"/>
  <c r="T2355" i="7"/>
  <c r="S2355" i="7"/>
  <c r="R2355" i="7"/>
  <c r="Q2355" i="7"/>
  <c r="P2355" i="7"/>
  <c r="O2355" i="7"/>
  <c r="N2355" i="7"/>
  <c r="M2355" i="7"/>
  <c r="L2355" i="7"/>
  <c r="K2355" i="7"/>
  <c r="J2355" i="7"/>
  <c r="I2355" i="7"/>
  <c r="H2355" i="7"/>
  <c r="G2355" i="7"/>
  <c r="F2355" i="7"/>
  <c r="E2355" i="7"/>
  <c r="D2355" i="7"/>
  <c r="DI2354" i="7"/>
  <c r="BE2354" i="7" s="1"/>
  <c r="DH2354" i="7"/>
  <c r="BD2354" i="7" s="1"/>
  <c r="DG2354" i="7"/>
  <c r="BC2354" i="7" s="1"/>
  <c r="DF2354" i="7"/>
  <c r="BB2354" i="7" s="1"/>
  <c r="DE2354" i="7"/>
  <c r="BA2354" i="7" s="1"/>
  <c r="DD2354" i="7"/>
  <c r="AZ2354" i="7" s="1"/>
  <c r="CW2354" i="7"/>
  <c r="AS2354" i="7" s="1"/>
  <c r="CK2354" i="7"/>
  <c r="AG2354" i="7" s="1"/>
  <c r="CG2354" i="7"/>
  <c r="AC2354" i="7" s="1"/>
  <c r="CC2354" i="7"/>
  <c r="CB2354" i="7"/>
  <c r="X2354" i="7" s="1"/>
  <c r="CA2354" i="7"/>
  <c r="W2354" i="7" s="1"/>
  <c r="BF2354" i="7"/>
  <c r="AY2354" i="7"/>
  <c r="AX2354" i="7"/>
  <c r="AW2354" i="7"/>
  <c r="AV2354" i="7"/>
  <c r="AU2354" i="7"/>
  <c r="AT2354" i="7"/>
  <c r="AR2354" i="7"/>
  <c r="AQ2354" i="7"/>
  <c r="AP2354" i="7"/>
  <c r="AO2354" i="7"/>
  <c r="AN2354" i="7"/>
  <c r="AM2354" i="7"/>
  <c r="AL2354" i="7"/>
  <c r="AK2354" i="7"/>
  <c r="AJ2354" i="7"/>
  <c r="AI2354" i="7"/>
  <c r="AH2354" i="7"/>
  <c r="AF2354" i="7"/>
  <c r="AE2354" i="7"/>
  <c r="AD2354" i="7"/>
  <c r="AB2354" i="7"/>
  <c r="AA2354" i="7"/>
  <c r="V2354" i="7"/>
  <c r="T2354" i="7"/>
  <c r="S2354" i="7"/>
  <c r="R2354" i="7"/>
  <c r="Q2354" i="7"/>
  <c r="P2354" i="7"/>
  <c r="O2354" i="7"/>
  <c r="N2354" i="7"/>
  <c r="M2354" i="7"/>
  <c r="L2354" i="7"/>
  <c r="K2354" i="7"/>
  <c r="J2354" i="7"/>
  <c r="I2354" i="7"/>
  <c r="H2354" i="7"/>
  <c r="G2354" i="7"/>
  <c r="F2354" i="7"/>
  <c r="E2354" i="7"/>
  <c r="D2354" i="7"/>
  <c r="DI2353" i="7"/>
  <c r="DH2353" i="7"/>
  <c r="BD2353" i="7" s="1"/>
  <c r="DG2353" i="7"/>
  <c r="BC2353" i="7" s="1"/>
  <c r="DF2353" i="7"/>
  <c r="BB2353" i="7" s="1"/>
  <c r="DE2353" i="7"/>
  <c r="BA2353" i="7" s="1"/>
  <c r="DD2353" i="7"/>
  <c r="AZ2353" i="7" s="1"/>
  <c r="CW2353" i="7"/>
  <c r="AS2353" i="7" s="1"/>
  <c r="CK2353" i="7"/>
  <c r="AG2353" i="7" s="1"/>
  <c r="CG2353" i="7"/>
  <c r="AC2353" i="7" s="1"/>
  <c r="CC2353" i="7"/>
  <c r="CB2353" i="7"/>
  <c r="X2353" i="7" s="1"/>
  <c r="CA2353" i="7"/>
  <c r="W2353" i="7" s="1"/>
  <c r="BF2353" i="7"/>
  <c r="BE2353" i="7"/>
  <c r="AY2353" i="7"/>
  <c r="AX2353" i="7"/>
  <c r="AW2353" i="7"/>
  <c r="AV2353" i="7"/>
  <c r="AU2353" i="7"/>
  <c r="AT2353" i="7"/>
  <c r="AR2353" i="7"/>
  <c r="AQ2353" i="7"/>
  <c r="AP2353" i="7"/>
  <c r="AO2353" i="7"/>
  <c r="AN2353" i="7"/>
  <c r="AM2353" i="7"/>
  <c r="AL2353" i="7"/>
  <c r="AK2353" i="7"/>
  <c r="AJ2353" i="7"/>
  <c r="AI2353" i="7"/>
  <c r="AH2353" i="7"/>
  <c r="AF2353" i="7"/>
  <c r="AE2353" i="7"/>
  <c r="AD2353" i="7"/>
  <c r="AB2353" i="7"/>
  <c r="AA2353" i="7"/>
  <c r="Y2353" i="7"/>
  <c r="V2353" i="7"/>
  <c r="T2353" i="7"/>
  <c r="S2353" i="7"/>
  <c r="R2353" i="7"/>
  <c r="Q2353" i="7"/>
  <c r="P2353" i="7"/>
  <c r="O2353" i="7"/>
  <c r="N2353" i="7"/>
  <c r="M2353" i="7"/>
  <c r="L2353" i="7"/>
  <c r="K2353" i="7"/>
  <c r="J2353" i="7"/>
  <c r="I2353" i="7"/>
  <c r="H2353" i="7"/>
  <c r="G2353" i="7"/>
  <c r="F2353" i="7"/>
  <c r="E2353" i="7"/>
  <c r="D2353" i="7"/>
  <c r="DI2352" i="7"/>
  <c r="BE2352" i="7" s="1"/>
  <c r="DH2352" i="7"/>
  <c r="BD2352" i="7" s="1"/>
  <c r="DG2352" i="7"/>
  <c r="BC2352" i="7" s="1"/>
  <c r="DF2352" i="7"/>
  <c r="BB2352" i="7" s="1"/>
  <c r="DE2352" i="7"/>
  <c r="DD2352" i="7"/>
  <c r="AZ2352" i="7" s="1"/>
  <c r="CW2352" i="7"/>
  <c r="AS2352" i="7" s="1"/>
  <c r="CK2352" i="7"/>
  <c r="AG2352" i="7" s="1"/>
  <c r="CG2352" i="7"/>
  <c r="AC2352" i="7" s="1"/>
  <c r="CC2352" i="7"/>
  <c r="CB2352" i="7"/>
  <c r="X2352" i="7" s="1"/>
  <c r="CA2352" i="7"/>
  <c r="W2352" i="7" s="1"/>
  <c r="BF2352" i="7"/>
  <c r="BA2352" i="7"/>
  <c r="AY2352" i="7"/>
  <c r="AX2352" i="7"/>
  <c r="AW2352" i="7"/>
  <c r="AV2352" i="7"/>
  <c r="AU2352" i="7"/>
  <c r="AT2352" i="7"/>
  <c r="AR2352" i="7"/>
  <c r="AQ2352" i="7"/>
  <c r="AP2352" i="7"/>
  <c r="AO2352" i="7"/>
  <c r="AN2352" i="7"/>
  <c r="AM2352" i="7"/>
  <c r="AL2352" i="7"/>
  <c r="AK2352" i="7"/>
  <c r="AJ2352" i="7"/>
  <c r="AI2352" i="7"/>
  <c r="AH2352" i="7"/>
  <c r="AF2352" i="7"/>
  <c r="AE2352" i="7"/>
  <c r="AD2352" i="7"/>
  <c r="AB2352" i="7"/>
  <c r="AA2352" i="7"/>
  <c r="V2352" i="7"/>
  <c r="T2352" i="7"/>
  <c r="S2352" i="7"/>
  <c r="R2352" i="7"/>
  <c r="Q2352" i="7"/>
  <c r="P2352" i="7"/>
  <c r="O2352" i="7"/>
  <c r="N2352" i="7"/>
  <c r="M2352" i="7"/>
  <c r="L2352" i="7"/>
  <c r="K2352" i="7"/>
  <c r="J2352" i="7"/>
  <c r="I2352" i="7"/>
  <c r="H2352" i="7"/>
  <c r="G2352" i="7"/>
  <c r="F2352" i="7"/>
  <c r="E2352" i="7"/>
  <c r="D2352" i="7"/>
  <c r="DI2351" i="7"/>
  <c r="BE2351" i="7" s="1"/>
  <c r="DH2351" i="7"/>
  <c r="BD2351" i="7" s="1"/>
  <c r="DG2351" i="7"/>
  <c r="BC2351" i="7" s="1"/>
  <c r="DF2351" i="7"/>
  <c r="BB2351" i="7" s="1"/>
  <c r="DE2351" i="7"/>
  <c r="BA2351" i="7" s="1"/>
  <c r="DD2351" i="7"/>
  <c r="AZ2351" i="7" s="1"/>
  <c r="CW2351" i="7"/>
  <c r="AS2351" i="7" s="1"/>
  <c r="CK2351" i="7"/>
  <c r="AG2351" i="7" s="1"/>
  <c r="CG2351" i="7"/>
  <c r="AC2351" i="7" s="1"/>
  <c r="CC2351" i="7"/>
  <c r="CB2351" i="7"/>
  <c r="X2351" i="7" s="1"/>
  <c r="CA2351" i="7"/>
  <c r="W2351" i="7" s="1"/>
  <c r="BF2351" i="7"/>
  <c r="AY2351" i="7"/>
  <c r="AX2351" i="7"/>
  <c r="AW2351" i="7"/>
  <c r="AV2351" i="7"/>
  <c r="AU2351" i="7"/>
  <c r="AT2351" i="7"/>
  <c r="AR2351" i="7"/>
  <c r="AQ2351" i="7"/>
  <c r="AP2351" i="7"/>
  <c r="AO2351" i="7"/>
  <c r="AN2351" i="7"/>
  <c r="AM2351" i="7"/>
  <c r="AL2351" i="7"/>
  <c r="AK2351" i="7"/>
  <c r="AJ2351" i="7"/>
  <c r="AI2351" i="7"/>
  <c r="AH2351" i="7"/>
  <c r="AF2351" i="7"/>
  <c r="AE2351" i="7"/>
  <c r="AD2351" i="7"/>
  <c r="AB2351" i="7"/>
  <c r="AA2351" i="7"/>
  <c r="V2351" i="7"/>
  <c r="T2351" i="7"/>
  <c r="S2351" i="7"/>
  <c r="R2351" i="7"/>
  <c r="Q2351" i="7"/>
  <c r="P2351" i="7"/>
  <c r="O2351" i="7"/>
  <c r="N2351" i="7"/>
  <c r="M2351" i="7"/>
  <c r="L2351" i="7"/>
  <c r="K2351" i="7"/>
  <c r="J2351" i="7"/>
  <c r="I2351" i="7"/>
  <c r="H2351" i="7"/>
  <c r="G2351" i="7"/>
  <c r="F2351" i="7"/>
  <c r="E2351" i="7"/>
  <c r="D2351" i="7"/>
  <c r="DI2350" i="7"/>
  <c r="BE2350" i="7" s="1"/>
  <c r="DH2350" i="7"/>
  <c r="BD2350" i="7" s="1"/>
  <c r="DG2350" i="7"/>
  <c r="DF2350" i="7"/>
  <c r="BB2350" i="7" s="1"/>
  <c r="DE2350" i="7"/>
  <c r="DD2350" i="7"/>
  <c r="AZ2350" i="7" s="1"/>
  <c r="CW2350" i="7"/>
  <c r="CK2350" i="7"/>
  <c r="AG2350" i="7" s="1"/>
  <c r="CG2350" i="7"/>
  <c r="AC2350" i="7" s="1"/>
  <c r="CC2350" i="7"/>
  <c r="Y2350" i="7" s="1"/>
  <c r="CB2350" i="7"/>
  <c r="CA2350" i="7"/>
  <c r="W2350" i="7" s="1"/>
  <c r="BF2350" i="7"/>
  <c r="BC2350" i="7"/>
  <c r="BA2350" i="7"/>
  <c r="AY2350" i="7"/>
  <c r="AX2350" i="7"/>
  <c r="AW2350" i="7"/>
  <c r="AV2350" i="7"/>
  <c r="AU2350" i="7"/>
  <c r="AT2350" i="7"/>
  <c r="AS2350" i="7"/>
  <c r="AR2350" i="7"/>
  <c r="AQ2350" i="7"/>
  <c r="AP2350" i="7"/>
  <c r="AO2350" i="7"/>
  <c r="AN2350" i="7"/>
  <c r="AM2350" i="7"/>
  <c r="AL2350" i="7"/>
  <c r="AK2350" i="7"/>
  <c r="AJ2350" i="7"/>
  <c r="AI2350" i="7"/>
  <c r="AH2350" i="7"/>
  <c r="AF2350" i="7"/>
  <c r="AE2350" i="7"/>
  <c r="AD2350" i="7"/>
  <c r="AB2350" i="7"/>
  <c r="AA2350" i="7"/>
  <c r="X2350" i="7"/>
  <c r="V2350" i="7"/>
  <c r="T2350" i="7"/>
  <c r="S2350" i="7"/>
  <c r="R2350" i="7"/>
  <c r="Q2350" i="7"/>
  <c r="P2350" i="7"/>
  <c r="O2350" i="7"/>
  <c r="N2350" i="7"/>
  <c r="M2350" i="7"/>
  <c r="L2350" i="7"/>
  <c r="K2350" i="7"/>
  <c r="J2350" i="7"/>
  <c r="I2350" i="7"/>
  <c r="H2350" i="7"/>
  <c r="G2350" i="7"/>
  <c r="F2350" i="7"/>
  <c r="E2350" i="7"/>
  <c r="D2350" i="7"/>
  <c r="DI2349" i="7"/>
  <c r="BE2349" i="7" s="1"/>
  <c r="DH2349" i="7"/>
  <c r="BD2349" i="7" s="1"/>
  <c r="DG2349" i="7"/>
  <c r="BC2349" i="7" s="1"/>
  <c r="DF2349" i="7"/>
  <c r="BB2349" i="7" s="1"/>
  <c r="DE2349" i="7"/>
  <c r="BA2349" i="7" s="1"/>
  <c r="DD2349" i="7"/>
  <c r="AZ2349" i="7" s="1"/>
  <c r="CW2349" i="7"/>
  <c r="AS2349" i="7" s="1"/>
  <c r="CK2349" i="7"/>
  <c r="AG2349" i="7" s="1"/>
  <c r="CG2349" i="7"/>
  <c r="CC2349" i="7"/>
  <c r="Y2349" i="7" s="1"/>
  <c r="CB2349" i="7"/>
  <c r="X2349" i="7" s="1"/>
  <c r="CA2349" i="7"/>
  <c r="W2349" i="7" s="1"/>
  <c r="BF2349" i="7"/>
  <c r="AY2349" i="7"/>
  <c r="AX2349" i="7"/>
  <c r="AW2349" i="7"/>
  <c r="AV2349" i="7"/>
  <c r="AU2349" i="7"/>
  <c r="AT2349" i="7"/>
  <c r="AR2349" i="7"/>
  <c r="AQ2349" i="7"/>
  <c r="AP2349" i="7"/>
  <c r="AO2349" i="7"/>
  <c r="AN2349" i="7"/>
  <c r="AM2349" i="7"/>
  <c r="AL2349" i="7"/>
  <c r="AK2349" i="7"/>
  <c r="AJ2349" i="7"/>
  <c r="AI2349" i="7"/>
  <c r="AH2349" i="7"/>
  <c r="AF2349" i="7"/>
  <c r="AE2349" i="7"/>
  <c r="AD2349" i="7"/>
  <c r="AC2349" i="7"/>
  <c r="AB2349" i="7"/>
  <c r="AA2349" i="7"/>
  <c r="V2349" i="7"/>
  <c r="T2349" i="7"/>
  <c r="S2349" i="7"/>
  <c r="R2349" i="7"/>
  <c r="Q2349" i="7"/>
  <c r="P2349" i="7"/>
  <c r="O2349" i="7"/>
  <c r="N2349" i="7"/>
  <c r="M2349" i="7"/>
  <c r="L2349" i="7"/>
  <c r="K2349" i="7"/>
  <c r="J2349" i="7"/>
  <c r="I2349" i="7"/>
  <c r="H2349" i="7"/>
  <c r="G2349" i="7"/>
  <c r="F2349" i="7"/>
  <c r="E2349" i="7"/>
  <c r="D2349" i="7"/>
  <c r="DI2348" i="7"/>
  <c r="BE2348" i="7" s="1"/>
  <c r="DH2348" i="7"/>
  <c r="BD2348" i="7" s="1"/>
  <c r="DG2348" i="7"/>
  <c r="BC2348" i="7" s="1"/>
  <c r="DF2348" i="7"/>
  <c r="BB2348" i="7" s="1"/>
  <c r="DE2348" i="7"/>
  <c r="BA2348" i="7" s="1"/>
  <c r="DD2348" i="7"/>
  <c r="CW2348" i="7"/>
  <c r="AS2348" i="7" s="1"/>
  <c r="CK2348" i="7"/>
  <c r="AG2348" i="7" s="1"/>
  <c r="CG2348" i="7"/>
  <c r="AC2348" i="7" s="1"/>
  <c r="CC2348" i="7"/>
  <c r="Y2348" i="7" s="1"/>
  <c r="CB2348" i="7"/>
  <c r="X2348" i="7" s="1"/>
  <c r="CA2348" i="7"/>
  <c r="BF2348" i="7"/>
  <c r="AZ2348" i="7"/>
  <c r="AY2348" i="7"/>
  <c r="AX2348" i="7"/>
  <c r="AW2348" i="7"/>
  <c r="AV2348" i="7"/>
  <c r="AU2348" i="7"/>
  <c r="AT2348" i="7"/>
  <c r="AR2348" i="7"/>
  <c r="AQ2348" i="7"/>
  <c r="AP2348" i="7"/>
  <c r="AO2348" i="7"/>
  <c r="AN2348" i="7"/>
  <c r="AM2348" i="7"/>
  <c r="AL2348" i="7"/>
  <c r="AK2348" i="7"/>
  <c r="AJ2348" i="7"/>
  <c r="AI2348" i="7"/>
  <c r="AH2348" i="7"/>
  <c r="AF2348" i="7"/>
  <c r="AE2348" i="7"/>
  <c r="AD2348" i="7"/>
  <c r="AB2348" i="7"/>
  <c r="AA2348" i="7"/>
  <c r="W2348" i="7"/>
  <c r="V2348" i="7"/>
  <c r="T2348" i="7"/>
  <c r="S2348" i="7"/>
  <c r="R2348" i="7"/>
  <c r="Q2348" i="7"/>
  <c r="P2348" i="7"/>
  <c r="O2348" i="7"/>
  <c r="N2348" i="7"/>
  <c r="M2348" i="7"/>
  <c r="L2348" i="7"/>
  <c r="K2348" i="7"/>
  <c r="J2348" i="7"/>
  <c r="I2348" i="7"/>
  <c r="H2348" i="7"/>
  <c r="G2348" i="7"/>
  <c r="F2348" i="7"/>
  <c r="E2348" i="7"/>
  <c r="D2348" i="7"/>
  <c r="DI2347" i="7"/>
  <c r="DH2347" i="7"/>
  <c r="BD2347" i="7" s="1"/>
  <c r="DG2347" i="7"/>
  <c r="BC2347" i="7" s="1"/>
  <c r="DF2347" i="7"/>
  <c r="BB2347" i="7" s="1"/>
  <c r="DE2347" i="7"/>
  <c r="BA2347" i="7" s="1"/>
  <c r="DD2347" i="7"/>
  <c r="AZ2347" i="7" s="1"/>
  <c r="CW2347" i="7"/>
  <c r="AS2347" i="7" s="1"/>
  <c r="CK2347" i="7"/>
  <c r="AG2347" i="7" s="1"/>
  <c r="CG2347" i="7"/>
  <c r="AC2347" i="7" s="1"/>
  <c r="CC2347" i="7"/>
  <c r="Y2347" i="7" s="1"/>
  <c r="CB2347" i="7"/>
  <c r="X2347" i="7" s="1"/>
  <c r="CA2347" i="7"/>
  <c r="W2347" i="7" s="1"/>
  <c r="BF2347" i="7"/>
  <c r="BE2347" i="7"/>
  <c r="AY2347" i="7"/>
  <c r="AX2347" i="7"/>
  <c r="AW2347" i="7"/>
  <c r="AV2347" i="7"/>
  <c r="AU2347" i="7"/>
  <c r="AT2347" i="7"/>
  <c r="AR2347" i="7"/>
  <c r="AQ2347" i="7"/>
  <c r="AP2347" i="7"/>
  <c r="AO2347" i="7"/>
  <c r="AN2347" i="7"/>
  <c r="AM2347" i="7"/>
  <c r="AL2347" i="7"/>
  <c r="AK2347" i="7"/>
  <c r="AJ2347" i="7"/>
  <c r="AI2347" i="7"/>
  <c r="AH2347" i="7"/>
  <c r="AF2347" i="7"/>
  <c r="AE2347" i="7"/>
  <c r="AD2347" i="7"/>
  <c r="AB2347" i="7"/>
  <c r="AA2347" i="7"/>
  <c r="V2347" i="7"/>
  <c r="T2347" i="7"/>
  <c r="S2347" i="7"/>
  <c r="R2347" i="7"/>
  <c r="Q2347" i="7"/>
  <c r="P2347" i="7"/>
  <c r="O2347" i="7"/>
  <c r="N2347" i="7"/>
  <c r="M2347" i="7"/>
  <c r="L2347" i="7"/>
  <c r="K2347" i="7"/>
  <c r="J2347" i="7"/>
  <c r="I2347" i="7"/>
  <c r="H2347" i="7"/>
  <c r="G2347" i="7"/>
  <c r="F2347" i="7"/>
  <c r="E2347" i="7"/>
  <c r="D2347" i="7"/>
  <c r="DI2346" i="7"/>
  <c r="DH2346" i="7"/>
  <c r="BD2346" i="7" s="1"/>
  <c r="DG2346" i="7"/>
  <c r="BC2346" i="7" s="1"/>
  <c r="DF2346" i="7"/>
  <c r="BB2346" i="7" s="1"/>
  <c r="DE2346" i="7"/>
  <c r="BA2346" i="7" s="1"/>
  <c r="DD2346" i="7"/>
  <c r="AZ2346" i="7" s="1"/>
  <c r="CW2346" i="7"/>
  <c r="AS2346" i="7" s="1"/>
  <c r="CK2346" i="7"/>
  <c r="CG2346" i="7"/>
  <c r="CC2346" i="7"/>
  <c r="CB2346" i="7"/>
  <c r="X2346" i="7" s="1"/>
  <c r="CA2346" i="7"/>
  <c r="W2346" i="7" s="1"/>
  <c r="BF2346" i="7"/>
  <c r="BE2346" i="7"/>
  <c r="AY2346" i="7"/>
  <c r="AX2346" i="7"/>
  <c r="AW2346" i="7"/>
  <c r="AV2346" i="7"/>
  <c r="AU2346" i="7"/>
  <c r="AT2346" i="7"/>
  <c r="AR2346" i="7"/>
  <c r="AQ2346" i="7"/>
  <c r="AP2346" i="7"/>
  <c r="AO2346" i="7"/>
  <c r="AN2346" i="7"/>
  <c r="AM2346" i="7"/>
  <c r="AL2346" i="7"/>
  <c r="AK2346" i="7"/>
  <c r="AJ2346" i="7"/>
  <c r="AI2346" i="7"/>
  <c r="AH2346" i="7"/>
  <c r="AG2346" i="7"/>
  <c r="AF2346" i="7"/>
  <c r="AE2346" i="7"/>
  <c r="AD2346" i="7"/>
  <c r="AC2346" i="7"/>
  <c r="AB2346" i="7"/>
  <c r="AA2346" i="7"/>
  <c r="V2346" i="7"/>
  <c r="T2346" i="7"/>
  <c r="S2346" i="7"/>
  <c r="R2346" i="7"/>
  <c r="Q2346" i="7"/>
  <c r="P2346" i="7"/>
  <c r="O2346" i="7"/>
  <c r="N2346" i="7"/>
  <c r="M2346" i="7"/>
  <c r="L2346" i="7"/>
  <c r="K2346" i="7"/>
  <c r="J2346" i="7"/>
  <c r="I2346" i="7"/>
  <c r="H2346" i="7"/>
  <c r="G2346" i="7"/>
  <c r="F2346" i="7"/>
  <c r="E2346" i="7"/>
  <c r="D2346" i="7"/>
  <c r="DI2345" i="7"/>
  <c r="BE2345" i="7" s="1"/>
  <c r="DH2345" i="7"/>
  <c r="BD2345" i="7" s="1"/>
  <c r="DG2345" i="7"/>
  <c r="BC2345" i="7" s="1"/>
  <c r="DF2345" i="7"/>
  <c r="BB2345" i="7" s="1"/>
  <c r="DE2345" i="7"/>
  <c r="BA2345" i="7" s="1"/>
  <c r="DD2345" i="7"/>
  <c r="AZ2345" i="7" s="1"/>
  <c r="CW2345" i="7"/>
  <c r="AS2345" i="7" s="1"/>
  <c r="CK2345" i="7"/>
  <c r="AG2345" i="7" s="1"/>
  <c r="CG2345" i="7"/>
  <c r="AC2345" i="7" s="1"/>
  <c r="CC2345" i="7"/>
  <c r="Y2345" i="7" s="1"/>
  <c r="CB2345" i="7"/>
  <c r="X2345" i="7" s="1"/>
  <c r="CA2345" i="7"/>
  <c r="W2345" i="7" s="1"/>
  <c r="BF2345" i="7"/>
  <c r="AY2345" i="7"/>
  <c r="AX2345" i="7"/>
  <c r="AW2345" i="7"/>
  <c r="AV2345" i="7"/>
  <c r="AU2345" i="7"/>
  <c r="AT2345" i="7"/>
  <c r="AR2345" i="7"/>
  <c r="AQ2345" i="7"/>
  <c r="AP2345" i="7"/>
  <c r="AO2345" i="7"/>
  <c r="AN2345" i="7"/>
  <c r="AM2345" i="7"/>
  <c r="AL2345" i="7"/>
  <c r="AK2345" i="7"/>
  <c r="AJ2345" i="7"/>
  <c r="AI2345" i="7"/>
  <c r="AH2345" i="7"/>
  <c r="AF2345" i="7"/>
  <c r="AE2345" i="7"/>
  <c r="AD2345" i="7"/>
  <c r="AB2345" i="7"/>
  <c r="AA2345" i="7"/>
  <c r="V2345" i="7"/>
  <c r="T2345" i="7"/>
  <c r="S2345" i="7"/>
  <c r="R2345" i="7"/>
  <c r="Q2345" i="7"/>
  <c r="P2345" i="7"/>
  <c r="O2345" i="7"/>
  <c r="N2345" i="7"/>
  <c r="M2345" i="7"/>
  <c r="L2345" i="7"/>
  <c r="K2345" i="7"/>
  <c r="J2345" i="7"/>
  <c r="I2345" i="7"/>
  <c r="H2345" i="7"/>
  <c r="G2345" i="7"/>
  <c r="F2345" i="7"/>
  <c r="E2345" i="7"/>
  <c r="D2345" i="7"/>
  <c r="DI2344" i="7"/>
  <c r="BE2344" i="7" s="1"/>
  <c r="DH2344" i="7"/>
  <c r="BD2344" i="7" s="1"/>
  <c r="DG2344" i="7"/>
  <c r="BC2344" i="7" s="1"/>
  <c r="DF2344" i="7"/>
  <c r="BB2344" i="7" s="1"/>
  <c r="DE2344" i="7"/>
  <c r="BA2344" i="7" s="1"/>
  <c r="DD2344" i="7"/>
  <c r="AZ2344" i="7" s="1"/>
  <c r="CW2344" i="7"/>
  <c r="AS2344" i="7" s="1"/>
  <c r="CK2344" i="7"/>
  <c r="AG2344" i="7" s="1"/>
  <c r="CG2344" i="7"/>
  <c r="CC2344" i="7"/>
  <c r="CB2344" i="7"/>
  <c r="X2344" i="7" s="1"/>
  <c r="CA2344" i="7"/>
  <c r="W2344" i="7" s="1"/>
  <c r="BF2344" i="7"/>
  <c r="AY2344" i="7"/>
  <c r="AX2344" i="7"/>
  <c r="AW2344" i="7"/>
  <c r="AV2344" i="7"/>
  <c r="AU2344" i="7"/>
  <c r="AT2344" i="7"/>
  <c r="AR2344" i="7"/>
  <c r="AQ2344" i="7"/>
  <c r="AP2344" i="7"/>
  <c r="AO2344" i="7"/>
  <c r="AN2344" i="7"/>
  <c r="AM2344" i="7"/>
  <c r="AL2344" i="7"/>
  <c r="AK2344" i="7"/>
  <c r="AJ2344" i="7"/>
  <c r="AI2344" i="7"/>
  <c r="AH2344" i="7"/>
  <c r="AF2344" i="7"/>
  <c r="AE2344" i="7"/>
  <c r="AD2344" i="7"/>
  <c r="AC2344" i="7"/>
  <c r="AB2344" i="7"/>
  <c r="AA2344" i="7"/>
  <c r="V2344" i="7"/>
  <c r="T2344" i="7"/>
  <c r="S2344" i="7"/>
  <c r="R2344" i="7"/>
  <c r="Q2344" i="7"/>
  <c r="P2344" i="7"/>
  <c r="O2344" i="7"/>
  <c r="N2344" i="7"/>
  <c r="M2344" i="7"/>
  <c r="L2344" i="7"/>
  <c r="K2344" i="7"/>
  <c r="J2344" i="7"/>
  <c r="I2344" i="7"/>
  <c r="H2344" i="7"/>
  <c r="G2344" i="7"/>
  <c r="F2344" i="7"/>
  <c r="E2344" i="7"/>
  <c r="D2344" i="7"/>
  <c r="DI2343" i="7"/>
  <c r="BE2343" i="7" s="1"/>
  <c r="DH2343" i="7"/>
  <c r="BD2343" i="7" s="1"/>
  <c r="DG2343" i="7"/>
  <c r="BC2343" i="7" s="1"/>
  <c r="DF2343" i="7"/>
  <c r="BB2343" i="7" s="1"/>
  <c r="DE2343" i="7"/>
  <c r="BA2343" i="7" s="1"/>
  <c r="DD2343" i="7"/>
  <c r="AZ2343" i="7" s="1"/>
  <c r="CW2343" i="7"/>
  <c r="AS2343" i="7" s="1"/>
  <c r="CK2343" i="7"/>
  <c r="AG2343" i="7" s="1"/>
  <c r="CG2343" i="7"/>
  <c r="AC2343" i="7" s="1"/>
  <c r="CC2343" i="7"/>
  <c r="Y2343" i="7" s="1"/>
  <c r="CB2343" i="7"/>
  <c r="X2343" i="7" s="1"/>
  <c r="CA2343" i="7"/>
  <c r="W2343" i="7" s="1"/>
  <c r="BF2343" i="7"/>
  <c r="AY2343" i="7"/>
  <c r="AX2343" i="7"/>
  <c r="AW2343" i="7"/>
  <c r="AV2343" i="7"/>
  <c r="AU2343" i="7"/>
  <c r="AT2343" i="7"/>
  <c r="AR2343" i="7"/>
  <c r="AQ2343" i="7"/>
  <c r="AP2343" i="7"/>
  <c r="AO2343" i="7"/>
  <c r="AN2343" i="7"/>
  <c r="AM2343" i="7"/>
  <c r="AL2343" i="7"/>
  <c r="AK2343" i="7"/>
  <c r="AJ2343" i="7"/>
  <c r="AI2343" i="7"/>
  <c r="AH2343" i="7"/>
  <c r="AF2343" i="7"/>
  <c r="AE2343" i="7"/>
  <c r="AD2343" i="7"/>
  <c r="AB2343" i="7"/>
  <c r="AA2343" i="7"/>
  <c r="V2343" i="7"/>
  <c r="T2343" i="7"/>
  <c r="S2343" i="7"/>
  <c r="R2343" i="7"/>
  <c r="Q2343" i="7"/>
  <c r="P2343" i="7"/>
  <c r="O2343" i="7"/>
  <c r="N2343" i="7"/>
  <c r="M2343" i="7"/>
  <c r="L2343" i="7"/>
  <c r="K2343" i="7"/>
  <c r="J2343" i="7"/>
  <c r="I2343" i="7"/>
  <c r="H2343" i="7"/>
  <c r="G2343" i="7"/>
  <c r="F2343" i="7"/>
  <c r="E2343" i="7"/>
  <c r="D2343" i="7"/>
  <c r="DI2342" i="7"/>
  <c r="BE2342" i="7" s="1"/>
  <c r="DH2342" i="7"/>
  <c r="BD2342" i="7" s="1"/>
  <c r="DG2342" i="7"/>
  <c r="BC2342" i="7" s="1"/>
  <c r="DF2342" i="7"/>
  <c r="BB2342" i="7" s="1"/>
  <c r="DE2342" i="7"/>
  <c r="BA2342" i="7" s="1"/>
  <c r="DD2342" i="7"/>
  <c r="AZ2342" i="7" s="1"/>
  <c r="CW2342" i="7"/>
  <c r="AS2342" i="7" s="1"/>
  <c r="CK2342" i="7"/>
  <c r="AG2342" i="7" s="1"/>
  <c r="CG2342" i="7"/>
  <c r="AC2342" i="7" s="1"/>
  <c r="CC2342" i="7"/>
  <c r="CB2342" i="7"/>
  <c r="X2342" i="7" s="1"/>
  <c r="CA2342" i="7"/>
  <c r="W2342" i="7" s="1"/>
  <c r="BF2342" i="7"/>
  <c r="AY2342" i="7"/>
  <c r="AX2342" i="7"/>
  <c r="AW2342" i="7"/>
  <c r="AV2342" i="7"/>
  <c r="AU2342" i="7"/>
  <c r="AT2342" i="7"/>
  <c r="AR2342" i="7"/>
  <c r="AQ2342" i="7"/>
  <c r="AP2342" i="7"/>
  <c r="AO2342" i="7"/>
  <c r="AN2342" i="7"/>
  <c r="AM2342" i="7"/>
  <c r="AL2342" i="7"/>
  <c r="AK2342" i="7"/>
  <c r="AJ2342" i="7"/>
  <c r="AI2342" i="7"/>
  <c r="AH2342" i="7"/>
  <c r="AF2342" i="7"/>
  <c r="AE2342" i="7"/>
  <c r="AD2342" i="7"/>
  <c r="AB2342" i="7"/>
  <c r="AA2342" i="7"/>
  <c r="V2342" i="7"/>
  <c r="T2342" i="7"/>
  <c r="S2342" i="7"/>
  <c r="R2342" i="7"/>
  <c r="Q2342" i="7"/>
  <c r="P2342" i="7"/>
  <c r="O2342" i="7"/>
  <c r="N2342" i="7"/>
  <c r="M2342" i="7"/>
  <c r="L2342" i="7"/>
  <c r="K2342" i="7"/>
  <c r="J2342" i="7"/>
  <c r="I2342" i="7"/>
  <c r="H2342" i="7"/>
  <c r="G2342" i="7"/>
  <c r="F2342" i="7"/>
  <c r="E2342" i="7"/>
  <c r="D2342" i="7"/>
  <c r="DI2341" i="7"/>
  <c r="BE2341" i="7" s="1"/>
  <c r="DH2341" i="7"/>
  <c r="BD2341" i="7" s="1"/>
  <c r="DG2341" i="7"/>
  <c r="BC2341" i="7" s="1"/>
  <c r="DF2341" i="7"/>
  <c r="BB2341" i="7" s="1"/>
  <c r="DE2341" i="7"/>
  <c r="BA2341" i="7" s="1"/>
  <c r="DD2341" i="7"/>
  <c r="AZ2341" i="7" s="1"/>
  <c r="CW2341" i="7"/>
  <c r="AS2341" i="7" s="1"/>
  <c r="CK2341" i="7"/>
  <c r="AG2341" i="7" s="1"/>
  <c r="CG2341" i="7"/>
  <c r="AC2341" i="7" s="1"/>
  <c r="CC2341" i="7"/>
  <c r="Y2341" i="7" s="1"/>
  <c r="CB2341" i="7"/>
  <c r="X2341" i="7" s="1"/>
  <c r="CA2341" i="7"/>
  <c r="W2341" i="7" s="1"/>
  <c r="BF2341" i="7"/>
  <c r="AY2341" i="7"/>
  <c r="AX2341" i="7"/>
  <c r="AW2341" i="7"/>
  <c r="AV2341" i="7"/>
  <c r="AU2341" i="7"/>
  <c r="AT2341" i="7"/>
  <c r="AR2341" i="7"/>
  <c r="AQ2341" i="7"/>
  <c r="AP2341" i="7"/>
  <c r="AO2341" i="7"/>
  <c r="AN2341" i="7"/>
  <c r="AM2341" i="7"/>
  <c r="AL2341" i="7"/>
  <c r="AK2341" i="7"/>
  <c r="AJ2341" i="7"/>
  <c r="AI2341" i="7"/>
  <c r="AH2341" i="7"/>
  <c r="AF2341" i="7"/>
  <c r="AE2341" i="7"/>
  <c r="AD2341" i="7"/>
  <c r="AB2341" i="7"/>
  <c r="AA2341" i="7"/>
  <c r="V2341" i="7"/>
  <c r="T2341" i="7"/>
  <c r="S2341" i="7"/>
  <c r="R2341" i="7"/>
  <c r="Q2341" i="7"/>
  <c r="P2341" i="7"/>
  <c r="O2341" i="7"/>
  <c r="N2341" i="7"/>
  <c r="M2341" i="7"/>
  <c r="L2341" i="7"/>
  <c r="K2341" i="7"/>
  <c r="J2341" i="7"/>
  <c r="I2341" i="7"/>
  <c r="H2341" i="7"/>
  <c r="G2341" i="7"/>
  <c r="F2341" i="7"/>
  <c r="E2341" i="7"/>
  <c r="D2341" i="7"/>
  <c r="BE2340" i="7"/>
  <c r="BD2340" i="7"/>
  <c r="BC2340" i="7"/>
  <c r="BB2340" i="7"/>
  <c r="BA2340" i="7"/>
  <c r="AZ2340" i="7"/>
  <c r="AY2340" i="7"/>
  <c r="AX2340" i="7"/>
  <c r="AW2340" i="7"/>
  <c r="AV2340" i="7"/>
  <c r="AU2340" i="7"/>
  <c r="AT2340" i="7"/>
  <c r="AS2340" i="7"/>
  <c r="AR2340" i="7"/>
  <c r="AQ2340" i="7"/>
  <c r="AP2340" i="7"/>
  <c r="AO2340" i="7"/>
  <c r="AN2340" i="7"/>
  <c r="AM2340" i="7"/>
  <c r="AL2340" i="7"/>
  <c r="AK2340" i="7"/>
  <c r="AJ2340" i="7"/>
  <c r="AI2340" i="7"/>
  <c r="AH2340" i="7"/>
  <c r="AG2340" i="7"/>
  <c r="AF2340" i="7"/>
  <c r="AE2340" i="7"/>
  <c r="AD2340" i="7"/>
  <c r="AC2340" i="7"/>
  <c r="AB2340" i="7"/>
  <c r="AA2340" i="7"/>
  <c r="Z2340" i="7"/>
  <c r="Y2340" i="7"/>
  <c r="X2340" i="7"/>
  <c r="W2340" i="7"/>
  <c r="V2340" i="7"/>
  <c r="T2340" i="7"/>
  <c r="S2340" i="7"/>
  <c r="R2340" i="7"/>
  <c r="Q2340" i="7"/>
  <c r="P2340" i="7"/>
  <c r="O2340" i="7"/>
  <c r="N2340" i="7"/>
  <c r="M2340" i="7"/>
  <c r="L2340" i="7"/>
  <c r="K2340" i="7"/>
  <c r="J2340" i="7"/>
  <c r="I2340" i="7"/>
  <c r="H2340" i="7"/>
  <c r="G2340" i="7"/>
  <c r="F2340" i="7"/>
  <c r="E2340" i="7"/>
  <c r="D2340" i="7"/>
  <c r="DI2339" i="7"/>
  <c r="BE2339" i="7" s="1"/>
  <c r="DH2339" i="7"/>
  <c r="DG2339" i="7"/>
  <c r="BC2339" i="7" s="1"/>
  <c r="DF2339" i="7"/>
  <c r="BB2339" i="7" s="1"/>
  <c r="DE2339" i="7"/>
  <c r="BA2339" i="7" s="1"/>
  <c r="DD2339" i="7"/>
  <c r="AZ2339" i="7" s="1"/>
  <c r="DA2339" i="7"/>
  <c r="AW2339" i="7" s="1"/>
  <c r="CZ2339" i="7"/>
  <c r="CX2339" i="7"/>
  <c r="AT2339" i="7" s="1"/>
  <c r="CJ2339" i="7"/>
  <c r="CH2339" i="7"/>
  <c r="CL2339" i="7" s="1"/>
  <c r="AH2339" i="7" s="1"/>
  <c r="CG2339" i="7"/>
  <c r="AC2339" i="7" s="1"/>
  <c r="CC2339" i="7"/>
  <c r="CA2339" i="7"/>
  <c r="CB2339" i="7" s="1"/>
  <c r="X2339" i="7" s="1"/>
  <c r="BX2339" i="7"/>
  <c r="T2339" i="7" s="1"/>
  <c r="BF2339" i="7"/>
  <c r="BD2339" i="7"/>
  <c r="AY2339" i="7"/>
  <c r="AX2339" i="7"/>
  <c r="AV2339" i="7"/>
  <c r="AU2339" i="7"/>
  <c r="AR2339" i="7"/>
  <c r="AQ2339" i="7"/>
  <c r="AP2339" i="7"/>
  <c r="AO2339" i="7"/>
  <c r="AN2339" i="7"/>
  <c r="AM2339" i="7"/>
  <c r="AL2339" i="7"/>
  <c r="AK2339" i="7"/>
  <c r="AJ2339" i="7"/>
  <c r="AI2339" i="7"/>
  <c r="AF2339" i="7"/>
  <c r="V2339" i="7"/>
  <c r="S2339" i="7"/>
  <c r="R2339" i="7"/>
  <c r="Q2339" i="7"/>
  <c r="P2339" i="7"/>
  <c r="O2339" i="7"/>
  <c r="N2339" i="7"/>
  <c r="M2339" i="7"/>
  <c r="L2339" i="7"/>
  <c r="K2339" i="7"/>
  <c r="J2339" i="7"/>
  <c r="I2339" i="7"/>
  <c r="H2339" i="7"/>
  <c r="G2339" i="7"/>
  <c r="F2339" i="7"/>
  <c r="E2339" i="7"/>
  <c r="D2339" i="7"/>
  <c r="DI2338" i="7"/>
  <c r="BE2338" i="7" s="1"/>
  <c r="DH2338" i="7"/>
  <c r="BD2338" i="7" s="1"/>
  <c r="DG2338" i="7"/>
  <c r="BC2338" i="7" s="1"/>
  <c r="DF2338" i="7"/>
  <c r="BB2338" i="7" s="1"/>
  <c r="DE2338" i="7"/>
  <c r="BA2338" i="7" s="1"/>
  <c r="DD2338" i="7"/>
  <c r="AZ2338" i="7" s="1"/>
  <c r="DA2338" i="7"/>
  <c r="AW2338" i="7" s="1"/>
  <c r="CZ2338" i="7"/>
  <c r="AV2338" i="7" s="1"/>
  <c r="CX2338" i="7"/>
  <c r="AT2338" i="7" s="1"/>
  <c r="CW2338" i="7"/>
  <c r="AS2338" i="7" s="1"/>
  <c r="CJ2338" i="7"/>
  <c r="CH2338" i="7"/>
  <c r="CI2338" i="7" s="1"/>
  <c r="AE2338" i="7" s="1"/>
  <c r="CG2338" i="7"/>
  <c r="AC2338" i="7" s="1"/>
  <c r="CF2338" i="7"/>
  <c r="AB2338" i="7" s="1"/>
  <c r="CC2338" i="7"/>
  <c r="Y2338" i="7" s="1"/>
  <c r="CA2338" i="7"/>
  <c r="BX2338" i="7"/>
  <c r="BF2338" i="7"/>
  <c r="AY2338" i="7"/>
  <c r="AX2338" i="7"/>
  <c r="AU2338" i="7"/>
  <c r="AR2338" i="7"/>
  <c r="AQ2338" i="7"/>
  <c r="AP2338" i="7"/>
  <c r="AO2338" i="7"/>
  <c r="AN2338" i="7"/>
  <c r="AM2338" i="7"/>
  <c r="AL2338" i="7"/>
  <c r="AK2338" i="7"/>
  <c r="AJ2338" i="7"/>
  <c r="AI2338" i="7"/>
  <c r="V2338" i="7"/>
  <c r="T2338" i="7"/>
  <c r="S2338" i="7"/>
  <c r="R2338" i="7"/>
  <c r="Q2338" i="7"/>
  <c r="P2338" i="7"/>
  <c r="O2338" i="7"/>
  <c r="N2338" i="7"/>
  <c r="M2338" i="7"/>
  <c r="L2338" i="7"/>
  <c r="K2338" i="7"/>
  <c r="J2338" i="7"/>
  <c r="I2338" i="7"/>
  <c r="H2338" i="7"/>
  <c r="G2338" i="7"/>
  <c r="F2338" i="7"/>
  <c r="E2338" i="7"/>
  <c r="D2338" i="7"/>
  <c r="DI2337" i="7"/>
  <c r="BE2337" i="7" s="1"/>
  <c r="DH2337" i="7"/>
  <c r="BD2337" i="7" s="1"/>
  <c r="DG2337" i="7"/>
  <c r="BC2337" i="7" s="1"/>
  <c r="DF2337" i="7"/>
  <c r="BB2337" i="7" s="1"/>
  <c r="DE2337" i="7"/>
  <c r="DD2337" i="7"/>
  <c r="AZ2337" i="7" s="1"/>
  <c r="DA2337" i="7"/>
  <c r="AW2337" i="7" s="1"/>
  <c r="CZ2337" i="7"/>
  <c r="AV2337" i="7" s="1"/>
  <c r="CX2337" i="7"/>
  <c r="AT2337" i="7" s="1"/>
  <c r="CJ2337" i="7"/>
  <c r="CI2337" i="7"/>
  <c r="AE2337" i="7" s="1"/>
  <c r="CH2337" i="7"/>
  <c r="CW2337" i="7" s="1"/>
  <c r="AS2337" i="7" s="1"/>
  <c r="CG2337" i="7"/>
  <c r="AC2337" i="7" s="1"/>
  <c r="CC2337" i="7"/>
  <c r="Y2337" i="7" s="1"/>
  <c r="CA2337" i="7"/>
  <c r="BX2337" i="7"/>
  <c r="T2337" i="7" s="1"/>
  <c r="BF2337" i="7"/>
  <c r="BA2337" i="7"/>
  <c r="AY2337" i="7"/>
  <c r="AX2337" i="7"/>
  <c r="AU2337" i="7"/>
  <c r="AR2337" i="7"/>
  <c r="AQ2337" i="7"/>
  <c r="AP2337" i="7"/>
  <c r="AO2337" i="7"/>
  <c r="AN2337" i="7"/>
  <c r="AM2337" i="7"/>
  <c r="AL2337" i="7"/>
  <c r="AK2337" i="7"/>
  <c r="AJ2337" i="7"/>
  <c r="AI2337" i="7"/>
  <c r="V2337" i="7"/>
  <c r="S2337" i="7"/>
  <c r="R2337" i="7"/>
  <c r="Q2337" i="7"/>
  <c r="P2337" i="7"/>
  <c r="O2337" i="7"/>
  <c r="N2337" i="7"/>
  <c r="M2337" i="7"/>
  <c r="L2337" i="7"/>
  <c r="K2337" i="7"/>
  <c r="J2337" i="7"/>
  <c r="I2337" i="7"/>
  <c r="H2337" i="7"/>
  <c r="G2337" i="7"/>
  <c r="F2337" i="7"/>
  <c r="E2337" i="7"/>
  <c r="D2337" i="7"/>
  <c r="DI2336" i="7"/>
  <c r="BE2336" i="7" s="1"/>
  <c r="DH2336" i="7"/>
  <c r="BD2336" i="7" s="1"/>
  <c r="DG2336" i="7"/>
  <c r="BC2336" i="7" s="1"/>
  <c r="DF2336" i="7"/>
  <c r="BB2336" i="7" s="1"/>
  <c r="DE2336" i="7"/>
  <c r="BA2336" i="7" s="1"/>
  <c r="DD2336" i="7"/>
  <c r="AZ2336" i="7" s="1"/>
  <c r="DA2336" i="7"/>
  <c r="AW2336" i="7" s="1"/>
  <c r="CZ2336" i="7"/>
  <c r="AV2336" i="7" s="1"/>
  <c r="CX2336" i="7"/>
  <c r="AT2336" i="7" s="1"/>
  <c r="CJ2336" i="7"/>
  <c r="CH2336" i="7"/>
  <c r="CG2336" i="7"/>
  <c r="AC2336" i="7" s="1"/>
  <c r="CC2336" i="7"/>
  <c r="Y2336" i="7" s="1"/>
  <c r="CA2336" i="7"/>
  <c r="BX2336" i="7"/>
  <c r="CF2336" i="7" s="1"/>
  <c r="AB2336" i="7" s="1"/>
  <c r="BF2336" i="7"/>
  <c r="AY2336" i="7"/>
  <c r="AX2336" i="7"/>
  <c r="AU2336" i="7"/>
  <c r="AR2336" i="7"/>
  <c r="AQ2336" i="7"/>
  <c r="AP2336" i="7"/>
  <c r="AO2336" i="7"/>
  <c r="AN2336" i="7"/>
  <c r="AM2336" i="7"/>
  <c r="AL2336" i="7"/>
  <c r="AK2336" i="7"/>
  <c r="AJ2336" i="7"/>
  <c r="AI2336" i="7"/>
  <c r="AD2336" i="7"/>
  <c r="V2336" i="7"/>
  <c r="S2336" i="7"/>
  <c r="R2336" i="7"/>
  <c r="Q2336" i="7"/>
  <c r="P2336" i="7"/>
  <c r="O2336" i="7"/>
  <c r="N2336" i="7"/>
  <c r="M2336" i="7"/>
  <c r="L2336" i="7"/>
  <c r="K2336" i="7"/>
  <c r="J2336" i="7"/>
  <c r="I2336" i="7"/>
  <c r="H2336" i="7"/>
  <c r="G2336" i="7"/>
  <c r="F2336" i="7"/>
  <c r="E2336" i="7"/>
  <c r="D2336" i="7"/>
  <c r="DI2335" i="7"/>
  <c r="DH2335" i="7"/>
  <c r="BD2335" i="7" s="1"/>
  <c r="DG2335" i="7"/>
  <c r="BC2335" i="7" s="1"/>
  <c r="DF2335" i="7"/>
  <c r="BB2335" i="7" s="1"/>
  <c r="DE2335" i="7"/>
  <c r="BA2335" i="7" s="1"/>
  <c r="DD2335" i="7"/>
  <c r="AZ2335" i="7" s="1"/>
  <c r="DA2335" i="7"/>
  <c r="AW2335" i="7" s="1"/>
  <c r="CZ2335" i="7"/>
  <c r="AV2335" i="7" s="1"/>
  <c r="CX2335" i="7"/>
  <c r="CJ2335" i="7"/>
  <c r="AF2335" i="7" s="1"/>
  <c r="CH2335" i="7"/>
  <c r="CI2335" i="7" s="1"/>
  <c r="AE2335" i="7" s="1"/>
  <c r="CG2335" i="7"/>
  <c r="AC2335" i="7" s="1"/>
  <c r="CC2335" i="7"/>
  <c r="Y2335" i="7" s="1"/>
  <c r="CA2335" i="7"/>
  <c r="BX2335" i="7"/>
  <c r="BF2335" i="7"/>
  <c r="BE2335" i="7"/>
  <c r="AY2335" i="7"/>
  <c r="AX2335" i="7"/>
  <c r="AU2335" i="7"/>
  <c r="AT2335" i="7"/>
  <c r="AR2335" i="7"/>
  <c r="AQ2335" i="7"/>
  <c r="AP2335" i="7"/>
  <c r="AO2335" i="7"/>
  <c r="AN2335" i="7"/>
  <c r="AM2335" i="7"/>
  <c r="AL2335" i="7"/>
  <c r="AK2335" i="7"/>
  <c r="AJ2335" i="7"/>
  <c r="AI2335" i="7"/>
  <c r="W2335" i="7"/>
  <c r="V2335" i="7"/>
  <c r="S2335" i="7"/>
  <c r="R2335" i="7"/>
  <c r="Q2335" i="7"/>
  <c r="P2335" i="7"/>
  <c r="O2335" i="7"/>
  <c r="N2335" i="7"/>
  <c r="M2335" i="7"/>
  <c r="L2335" i="7"/>
  <c r="K2335" i="7"/>
  <c r="J2335" i="7"/>
  <c r="I2335" i="7"/>
  <c r="H2335" i="7"/>
  <c r="G2335" i="7"/>
  <c r="F2335" i="7"/>
  <c r="E2335" i="7"/>
  <c r="D2335" i="7"/>
  <c r="DI2334" i="7"/>
  <c r="BE2334" i="7" s="1"/>
  <c r="DH2334" i="7"/>
  <c r="DG2334" i="7"/>
  <c r="DF2334" i="7"/>
  <c r="BB2334" i="7" s="1"/>
  <c r="DE2334" i="7"/>
  <c r="BA2334" i="7" s="1"/>
  <c r="DD2334" i="7"/>
  <c r="AZ2334" i="7" s="1"/>
  <c r="DA2334" i="7"/>
  <c r="AW2334" i="7" s="1"/>
  <c r="CZ2334" i="7"/>
  <c r="AV2334" i="7" s="1"/>
  <c r="CX2334" i="7"/>
  <c r="AT2334" i="7" s="1"/>
  <c r="CJ2334" i="7"/>
  <c r="AF2334" i="7" s="1"/>
  <c r="CH2334" i="7"/>
  <c r="CL2334" i="7" s="1"/>
  <c r="AH2334" i="7" s="1"/>
  <c r="CG2334" i="7"/>
  <c r="AC2334" i="7" s="1"/>
  <c r="CF2334" i="7"/>
  <c r="AB2334" i="7" s="1"/>
  <c r="CC2334" i="7"/>
  <c r="Y2334" i="7" s="1"/>
  <c r="CA2334" i="7"/>
  <c r="BX2334" i="7"/>
  <c r="BF2334" i="7"/>
  <c r="BD2334" i="7"/>
  <c r="BC2334" i="7"/>
  <c r="AY2334" i="7"/>
  <c r="AX2334" i="7"/>
  <c r="AU2334" i="7"/>
  <c r="AR2334" i="7"/>
  <c r="AQ2334" i="7"/>
  <c r="AP2334" i="7"/>
  <c r="AO2334" i="7"/>
  <c r="AN2334" i="7"/>
  <c r="AM2334" i="7"/>
  <c r="AL2334" i="7"/>
  <c r="AK2334" i="7"/>
  <c r="AJ2334" i="7"/>
  <c r="AI2334" i="7"/>
  <c r="V2334" i="7"/>
  <c r="T2334" i="7"/>
  <c r="S2334" i="7"/>
  <c r="R2334" i="7"/>
  <c r="Q2334" i="7"/>
  <c r="P2334" i="7"/>
  <c r="O2334" i="7"/>
  <c r="N2334" i="7"/>
  <c r="M2334" i="7"/>
  <c r="L2334" i="7"/>
  <c r="K2334" i="7"/>
  <c r="J2334" i="7"/>
  <c r="I2334" i="7"/>
  <c r="H2334" i="7"/>
  <c r="G2334" i="7"/>
  <c r="F2334" i="7"/>
  <c r="E2334" i="7"/>
  <c r="D2334" i="7"/>
  <c r="DI2333" i="7"/>
  <c r="BE2333" i="7" s="1"/>
  <c r="DH2333" i="7"/>
  <c r="DG2333" i="7"/>
  <c r="BC2333" i="7" s="1"/>
  <c r="DF2333" i="7"/>
  <c r="BB2333" i="7" s="1"/>
  <c r="DE2333" i="7"/>
  <c r="BA2333" i="7" s="1"/>
  <c r="DD2333" i="7"/>
  <c r="AZ2333" i="7" s="1"/>
  <c r="DA2333" i="7"/>
  <c r="AW2333" i="7" s="1"/>
  <c r="CZ2333" i="7"/>
  <c r="AV2333" i="7" s="1"/>
  <c r="CX2333" i="7"/>
  <c r="AT2333" i="7" s="1"/>
  <c r="CJ2333" i="7"/>
  <c r="AF2333" i="7" s="1"/>
  <c r="CH2333" i="7"/>
  <c r="CI2333" i="7" s="1"/>
  <c r="AE2333" i="7" s="1"/>
  <c r="CG2333" i="7"/>
  <c r="AC2333" i="7" s="1"/>
  <c r="CC2333" i="7"/>
  <c r="Y2333" i="7" s="1"/>
  <c r="CA2333" i="7"/>
  <c r="W2333" i="7" s="1"/>
  <c r="BX2333" i="7"/>
  <c r="BF2333" i="7"/>
  <c r="BD2333" i="7"/>
  <c r="AY2333" i="7"/>
  <c r="AX2333" i="7"/>
  <c r="AU2333" i="7"/>
  <c r="AR2333" i="7"/>
  <c r="AQ2333" i="7"/>
  <c r="AP2333" i="7"/>
  <c r="AO2333" i="7"/>
  <c r="AN2333" i="7"/>
  <c r="AM2333" i="7"/>
  <c r="AL2333" i="7"/>
  <c r="AK2333" i="7"/>
  <c r="AJ2333" i="7"/>
  <c r="AI2333" i="7"/>
  <c r="V2333" i="7"/>
  <c r="S2333" i="7"/>
  <c r="R2333" i="7"/>
  <c r="Q2333" i="7"/>
  <c r="P2333" i="7"/>
  <c r="O2333" i="7"/>
  <c r="N2333" i="7"/>
  <c r="M2333" i="7"/>
  <c r="L2333" i="7"/>
  <c r="K2333" i="7"/>
  <c r="J2333" i="7"/>
  <c r="I2333" i="7"/>
  <c r="H2333" i="7"/>
  <c r="G2333" i="7"/>
  <c r="F2333" i="7"/>
  <c r="E2333" i="7"/>
  <c r="D2333" i="7"/>
  <c r="DI2332" i="7"/>
  <c r="DH2332" i="7"/>
  <c r="BD2332" i="7" s="1"/>
  <c r="DG2332" i="7"/>
  <c r="BC2332" i="7" s="1"/>
  <c r="DF2332" i="7"/>
  <c r="BB2332" i="7" s="1"/>
  <c r="DE2332" i="7"/>
  <c r="DD2332" i="7"/>
  <c r="AZ2332" i="7" s="1"/>
  <c r="DA2332" i="7"/>
  <c r="AW2332" i="7" s="1"/>
  <c r="CZ2332" i="7"/>
  <c r="AV2332" i="7" s="1"/>
  <c r="CX2332" i="7"/>
  <c r="AT2332" i="7" s="1"/>
  <c r="CJ2332" i="7"/>
  <c r="AF2332" i="7" s="1"/>
  <c r="CH2332" i="7"/>
  <c r="CG2332" i="7"/>
  <c r="AC2332" i="7" s="1"/>
  <c r="CC2332" i="7"/>
  <c r="Y2332" i="7" s="1"/>
  <c r="CA2332" i="7"/>
  <c r="BX2332" i="7"/>
  <c r="T2332" i="7" s="1"/>
  <c r="BF2332" i="7"/>
  <c r="BE2332" i="7"/>
  <c r="BA2332" i="7"/>
  <c r="AY2332" i="7"/>
  <c r="AX2332" i="7"/>
  <c r="AU2332" i="7"/>
  <c r="AR2332" i="7"/>
  <c r="AQ2332" i="7"/>
  <c r="AP2332" i="7"/>
  <c r="AO2332" i="7"/>
  <c r="AN2332" i="7"/>
  <c r="AM2332" i="7"/>
  <c r="AL2332" i="7"/>
  <c r="AK2332" i="7"/>
  <c r="AJ2332" i="7"/>
  <c r="AI2332" i="7"/>
  <c r="V2332" i="7"/>
  <c r="S2332" i="7"/>
  <c r="R2332" i="7"/>
  <c r="Q2332" i="7"/>
  <c r="P2332" i="7"/>
  <c r="O2332" i="7"/>
  <c r="N2332" i="7"/>
  <c r="M2332" i="7"/>
  <c r="L2332" i="7"/>
  <c r="K2332" i="7"/>
  <c r="J2332" i="7"/>
  <c r="I2332" i="7"/>
  <c r="H2332" i="7"/>
  <c r="G2332" i="7"/>
  <c r="F2332" i="7"/>
  <c r="E2332" i="7"/>
  <c r="D2332" i="7"/>
  <c r="DI2331" i="7"/>
  <c r="BE2331" i="7" s="1"/>
  <c r="DH2331" i="7"/>
  <c r="BD2331" i="7" s="1"/>
  <c r="DG2331" i="7"/>
  <c r="BC2331" i="7" s="1"/>
  <c r="DF2331" i="7"/>
  <c r="DE2331" i="7"/>
  <c r="BA2331" i="7" s="1"/>
  <c r="DD2331" i="7"/>
  <c r="AZ2331" i="7" s="1"/>
  <c r="DA2331" i="7"/>
  <c r="AW2331" i="7" s="1"/>
  <c r="CZ2331" i="7"/>
  <c r="AV2331" i="7" s="1"/>
  <c r="CX2331" i="7"/>
  <c r="AT2331" i="7" s="1"/>
  <c r="CJ2331" i="7"/>
  <c r="AF2331" i="7" s="1"/>
  <c r="CH2331" i="7"/>
  <c r="CG2331" i="7"/>
  <c r="AC2331" i="7" s="1"/>
  <c r="CC2331" i="7"/>
  <c r="CA2331" i="7"/>
  <c r="W2331" i="7" s="1"/>
  <c r="BX2331" i="7"/>
  <c r="BF2331" i="7"/>
  <c r="BB2331" i="7"/>
  <c r="AY2331" i="7"/>
  <c r="AX2331" i="7"/>
  <c r="AU2331" i="7"/>
  <c r="AR2331" i="7"/>
  <c r="AQ2331" i="7"/>
  <c r="AP2331" i="7"/>
  <c r="AO2331" i="7"/>
  <c r="AN2331" i="7"/>
  <c r="AM2331" i="7"/>
  <c r="AL2331" i="7"/>
  <c r="AK2331" i="7"/>
  <c r="AJ2331" i="7"/>
  <c r="AI2331" i="7"/>
  <c r="AD2331" i="7"/>
  <c r="V2331" i="7"/>
  <c r="S2331" i="7"/>
  <c r="R2331" i="7"/>
  <c r="Q2331" i="7"/>
  <c r="P2331" i="7"/>
  <c r="O2331" i="7"/>
  <c r="N2331" i="7"/>
  <c r="M2331" i="7"/>
  <c r="L2331" i="7"/>
  <c r="K2331" i="7"/>
  <c r="J2331" i="7"/>
  <c r="I2331" i="7"/>
  <c r="H2331" i="7"/>
  <c r="G2331" i="7"/>
  <c r="F2331" i="7"/>
  <c r="E2331" i="7"/>
  <c r="D2331" i="7"/>
  <c r="DI2330" i="7"/>
  <c r="DH2330" i="7"/>
  <c r="DG2330" i="7"/>
  <c r="DF2330" i="7"/>
  <c r="BB2330" i="7" s="1"/>
  <c r="DE2330" i="7"/>
  <c r="BA2330" i="7" s="1"/>
  <c r="DD2330" i="7"/>
  <c r="AZ2330" i="7" s="1"/>
  <c r="DA2330" i="7"/>
  <c r="AW2330" i="7" s="1"/>
  <c r="CZ2330" i="7"/>
  <c r="AV2330" i="7" s="1"/>
  <c r="CX2330" i="7"/>
  <c r="AT2330" i="7" s="1"/>
  <c r="CJ2330" i="7"/>
  <c r="AF2330" i="7" s="1"/>
  <c r="CH2330" i="7"/>
  <c r="AD2330" i="7" s="1"/>
  <c r="CG2330" i="7"/>
  <c r="AC2330" i="7" s="1"/>
  <c r="CC2330" i="7"/>
  <c r="Y2330" i="7" s="1"/>
  <c r="CA2330" i="7"/>
  <c r="W2330" i="7" s="1"/>
  <c r="BX2330" i="7"/>
  <c r="CF2330" i="7" s="1"/>
  <c r="AB2330" i="7" s="1"/>
  <c r="BF2330" i="7"/>
  <c r="BE2330" i="7"/>
  <c r="BD2330" i="7"/>
  <c r="BC2330" i="7"/>
  <c r="AY2330" i="7"/>
  <c r="AX2330" i="7"/>
  <c r="AU2330" i="7"/>
  <c r="AR2330" i="7"/>
  <c r="AQ2330" i="7"/>
  <c r="AP2330" i="7"/>
  <c r="AO2330" i="7"/>
  <c r="AN2330" i="7"/>
  <c r="AM2330" i="7"/>
  <c r="AL2330" i="7"/>
  <c r="AK2330" i="7"/>
  <c r="AJ2330" i="7"/>
  <c r="AI2330" i="7"/>
  <c r="V2330" i="7"/>
  <c r="S2330" i="7"/>
  <c r="R2330" i="7"/>
  <c r="Q2330" i="7"/>
  <c r="P2330" i="7"/>
  <c r="O2330" i="7"/>
  <c r="N2330" i="7"/>
  <c r="M2330" i="7"/>
  <c r="L2330" i="7"/>
  <c r="K2330" i="7"/>
  <c r="J2330" i="7"/>
  <c r="I2330" i="7"/>
  <c r="H2330" i="7"/>
  <c r="G2330" i="7"/>
  <c r="F2330" i="7"/>
  <c r="E2330" i="7"/>
  <c r="D2330" i="7"/>
  <c r="DI2329" i="7"/>
  <c r="BE2329" i="7" s="1"/>
  <c r="DH2329" i="7"/>
  <c r="BD2329" i="7" s="1"/>
  <c r="DG2329" i="7"/>
  <c r="BC2329" i="7" s="1"/>
  <c r="DF2329" i="7"/>
  <c r="BB2329" i="7" s="1"/>
  <c r="DE2329" i="7"/>
  <c r="BA2329" i="7" s="1"/>
  <c r="DD2329" i="7"/>
  <c r="AZ2329" i="7" s="1"/>
  <c r="DA2329" i="7"/>
  <c r="AW2329" i="7" s="1"/>
  <c r="CZ2329" i="7"/>
  <c r="AV2329" i="7" s="1"/>
  <c r="CX2329" i="7"/>
  <c r="AT2329" i="7" s="1"/>
  <c r="CJ2329" i="7"/>
  <c r="AF2329" i="7" s="1"/>
  <c r="CH2329" i="7"/>
  <c r="CI2329" i="7" s="1"/>
  <c r="CG2329" i="7"/>
  <c r="AC2329" i="7" s="1"/>
  <c r="CC2329" i="7"/>
  <c r="Y2329" i="7" s="1"/>
  <c r="CA2329" i="7"/>
  <c r="CB2329" i="7" s="1"/>
  <c r="X2329" i="7" s="1"/>
  <c r="BX2329" i="7"/>
  <c r="BF2329" i="7"/>
  <c r="AY2329" i="7"/>
  <c r="AX2329" i="7"/>
  <c r="AU2329" i="7"/>
  <c r="AR2329" i="7"/>
  <c r="AQ2329" i="7"/>
  <c r="AP2329" i="7"/>
  <c r="AO2329" i="7"/>
  <c r="AN2329" i="7"/>
  <c r="AM2329" i="7"/>
  <c r="AL2329" i="7"/>
  <c r="AK2329" i="7"/>
  <c r="AJ2329" i="7"/>
  <c r="AI2329" i="7"/>
  <c r="V2329" i="7"/>
  <c r="S2329" i="7"/>
  <c r="R2329" i="7"/>
  <c r="Q2329" i="7"/>
  <c r="P2329" i="7"/>
  <c r="O2329" i="7"/>
  <c r="N2329" i="7"/>
  <c r="M2329" i="7"/>
  <c r="L2329" i="7"/>
  <c r="K2329" i="7"/>
  <c r="J2329" i="7"/>
  <c r="I2329" i="7"/>
  <c r="H2329" i="7"/>
  <c r="G2329" i="7"/>
  <c r="F2329" i="7"/>
  <c r="E2329" i="7"/>
  <c r="D2329" i="7"/>
  <c r="DI2328" i="7"/>
  <c r="BE2328" i="7" s="1"/>
  <c r="DH2328" i="7"/>
  <c r="BD2328" i="7" s="1"/>
  <c r="DG2328" i="7"/>
  <c r="BC2328" i="7" s="1"/>
  <c r="DF2328" i="7"/>
  <c r="BB2328" i="7" s="1"/>
  <c r="DE2328" i="7"/>
  <c r="BA2328" i="7" s="1"/>
  <c r="DD2328" i="7"/>
  <c r="AZ2328" i="7" s="1"/>
  <c r="DA2328" i="7"/>
  <c r="AW2328" i="7" s="1"/>
  <c r="CZ2328" i="7"/>
  <c r="AV2328" i="7" s="1"/>
  <c r="CX2328" i="7"/>
  <c r="AT2328" i="7" s="1"/>
  <c r="CJ2328" i="7"/>
  <c r="AF2328" i="7" s="1"/>
  <c r="CH2328" i="7"/>
  <c r="CG2328" i="7"/>
  <c r="AC2328" i="7" s="1"/>
  <c r="CC2328" i="7"/>
  <c r="Y2328" i="7" s="1"/>
  <c r="CA2328" i="7"/>
  <c r="BX2328" i="7"/>
  <c r="BF2328" i="7"/>
  <c r="AY2328" i="7"/>
  <c r="AX2328" i="7"/>
  <c r="AU2328" i="7"/>
  <c r="AR2328" i="7"/>
  <c r="AQ2328" i="7"/>
  <c r="AP2328" i="7"/>
  <c r="AO2328" i="7"/>
  <c r="AN2328" i="7"/>
  <c r="AM2328" i="7"/>
  <c r="AL2328" i="7"/>
  <c r="AK2328" i="7"/>
  <c r="AJ2328" i="7"/>
  <c r="AI2328" i="7"/>
  <c r="V2328" i="7"/>
  <c r="S2328" i="7"/>
  <c r="R2328" i="7"/>
  <c r="Q2328" i="7"/>
  <c r="P2328" i="7"/>
  <c r="O2328" i="7"/>
  <c r="N2328" i="7"/>
  <c r="M2328" i="7"/>
  <c r="L2328" i="7"/>
  <c r="K2328" i="7"/>
  <c r="J2328" i="7"/>
  <c r="I2328" i="7"/>
  <c r="H2328" i="7"/>
  <c r="G2328" i="7"/>
  <c r="F2328" i="7"/>
  <c r="E2328" i="7"/>
  <c r="D2328" i="7"/>
  <c r="DI2327" i="7"/>
  <c r="DH2327" i="7"/>
  <c r="DG2327" i="7"/>
  <c r="DF2327" i="7"/>
  <c r="BB2327" i="7" s="1"/>
  <c r="DE2327" i="7"/>
  <c r="BA2327" i="7" s="1"/>
  <c r="DD2327" i="7"/>
  <c r="AZ2327" i="7" s="1"/>
  <c r="DA2327" i="7"/>
  <c r="AW2327" i="7" s="1"/>
  <c r="CZ2327" i="7"/>
  <c r="AV2327" i="7" s="1"/>
  <c r="CX2327" i="7"/>
  <c r="AT2327" i="7" s="1"/>
  <c r="CJ2327" i="7"/>
  <c r="AF2327" i="7" s="1"/>
  <c r="CH2327" i="7"/>
  <c r="AD2327" i="7" s="1"/>
  <c r="CG2327" i="7"/>
  <c r="AC2327" i="7" s="1"/>
  <c r="CC2327" i="7"/>
  <c r="Y2327" i="7" s="1"/>
  <c r="CA2327" i="7"/>
  <c r="BX2327" i="7"/>
  <c r="BF2327" i="7"/>
  <c r="BE2327" i="7"/>
  <c r="BD2327" i="7"/>
  <c r="BC2327" i="7"/>
  <c r="AY2327" i="7"/>
  <c r="AX2327" i="7"/>
  <c r="AU2327" i="7"/>
  <c r="AR2327" i="7"/>
  <c r="AQ2327" i="7"/>
  <c r="AP2327" i="7"/>
  <c r="AO2327" i="7"/>
  <c r="AN2327" i="7"/>
  <c r="AM2327" i="7"/>
  <c r="AL2327" i="7"/>
  <c r="AK2327" i="7"/>
  <c r="AJ2327" i="7"/>
  <c r="AI2327" i="7"/>
  <c r="V2327" i="7"/>
  <c r="S2327" i="7"/>
  <c r="R2327" i="7"/>
  <c r="Q2327" i="7"/>
  <c r="P2327" i="7"/>
  <c r="O2327" i="7"/>
  <c r="N2327" i="7"/>
  <c r="M2327" i="7"/>
  <c r="L2327" i="7"/>
  <c r="K2327" i="7"/>
  <c r="J2327" i="7"/>
  <c r="I2327" i="7"/>
  <c r="H2327" i="7"/>
  <c r="G2327" i="7"/>
  <c r="F2327" i="7"/>
  <c r="E2327" i="7"/>
  <c r="D2327" i="7"/>
  <c r="DI2326" i="7"/>
  <c r="BE2326" i="7" s="1"/>
  <c r="DH2326" i="7"/>
  <c r="BD2326" i="7" s="1"/>
  <c r="DG2326" i="7"/>
  <c r="BC2326" i="7" s="1"/>
  <c r="DF2326" i="7"/>
  <c r="DE2326" i="7"/>
  <c r="BA2326" i="7" s="1"/>
  <c r="DD2326" i="7"/>
  <c r="AZ2326" i="7" s="1"/>
  <c r="DA2326" i="7"/>
  <c r="AW2326" i="7" s="1"/>
  <c r="CZ2326" i="7"/>
  <c r="AV2326" i="7" s="1"/>
  <c r="CX2326" i="7"/>
  <c r="AT2326" i="7" s="1"/>
  <c r="CJ2326" i="7"/>
  <c r="AF2326" i="7" s="1"/>
  <c r="CH2326" i="7"/>
  <c r="CI2326" i="7" s="1"/>
  <c r="AE2326" i="7" s="1"/>
  <c r="CG2326" i="7"/>
  <c r="CC2326" i="7"/>
  <c r="Y2326" i="7" s="1"/>
  <c r="CB2326" i="7"/>
  <c r="X2326" i="7" s="1"/>
  <c r="CA2326" i="7"/>
  <c r="W2326" i="7" s="1"/>
  <c r="BX2326" i="7"/>
  <c r="CW2326" i="7" s="1"/>
  <c r="AS2326" i="7" s="1"/>
  <c r="BF2326" i="7"/>
  <c r="BB2326" i="7"/>
  <c r="AY2326" i="7"/>
  <c r="AX2326" i="7"/>
  <c r="AU2326" i="7"/>
  <c r="AR2326" i="7"/>
  <c r="AQ2326" i="7"/>
  <c r="AP2326" i="7"/>
  <c r="AO2326" i="7"/>
  <c r="AN2326" i="7"/>
  <c r="AM2326" i="7"/>
  <c r="AL2326" i="7"/>
  <c r="AK2326" i="7"/>
  <c r="AJ2326" i="7"/>
  <c r="AI2326" i="7"/>
  <c r="AC2326" i="7"/>
  <c r="V2326" i="7"/>
  <c r="S2326" i="7"/>
  <c r="R2326" i="7"/>
  <c r="Q2326" i="7"/>
  <c r="P2326" i="7"/>
  <c r="O2326" i="7"/>
  <c r="N2326" i="7"/>
  <c r="M2326" i="7"/>
  <c r="L2326" i="7"/>
  <c r="K2326" i="7"/>
  <c r="J2326" i="7"/>
  <c r="I2326" i="7"/>
  <c r="H2326" i="7"/>
  <c r="G2326" i="7"/>
  <c r="F2326" i="7"/>
  <c r="E2326" i="7"/>
  <c r="D2326" i="7"/>
  <c r="DI2325" i="7"/>
  <c r="DH2325" i="7"/>
  <c r="DG2325" i="7"/>
  <c r="DF2325" i="7"/>
  <c r="DE2325" i="7"/>
  <c r="DD2325" i="7"/>
  <c r="DA2325" i="7"/>
  <c r="AW2325" i="7" s="1"/>
  <c r="CZ2325" i="7"/>
  <c r="AV2325" i="7" s="1"/>
  <c r="CX2325" i="7"/>
  <c r="AT2325" i="7" s="1"/>
  <c r="CJ2325" i="7"/>
  <c r="AF2325" i="7" s="1"/>
  <c r="CH2325" i="7"/>
  <c r="CG2325" i="7"/>
  <c r="AC2325" i="7" s="1"/>
  <c r="CC2325" i="7"/>
  <c r="Y2325" i="7" s="1"/>
  <c r="CA2325" i="7"/>
  <c r="BX2325" i="7"/>
  <c r="CF2325" i="7" s="1"/>
  <c r="AB2325" i="7" s="1"/>
  <c r="BF2325" i="7"/>
  <c r="BE2325" i="7"/>
  <c r="BD2325" i="7"/>
  <c r="BC2325" i="7"/>
  <c r="BB2325" i="7"/>
  <c r="BA2325" i="7"/>
  <c r="AZ2325" i="7"/>
  <c r="AY2325" i="7"/>
  <c r="AX2325" i="7"/>
  <c r="AU2325" i="7"/>
  <c r="AR2325" i="7"/>
  <c r="AQ2325" i="7"/>
  <c r="AP2325" i="7"/>
  <c r="AO2325" i="7"/>
  <c r="AN2325" i="7"/>
  <c r="AM2325" i="7"/>
  <c r="AL2325" i="7"/>
  <c r="AK2325" i="7"/>
  <c r="AJ2325" i="7"/>
  <c r="AI2325" i="7"/>
  <c r="V2325" i="7"/>
  <c r="S2325" i="7"/>
  <c r="R2325" i="7"/>
  <c r="Q2325" i="7"/>
  <c r="P2325" i="7"/>
  <c r="O2325" i="7"/>
  <c r="N2325" i="7"/>
  <c r="M2325" i="7"/>
  <c r="L2325" i="7"/>
  <c r="K2325" i="7"/>
  <c r="J2325" i="7"/>
  <c r="I2325" i="7"/>
  <c r="H2325" i="7"/>
  <c r="G2325" i="7"/>
  <c r="F2325" i="7"/>
  <c r="E2325" i="7"/>
  <c r="D2325" i="7"/>
  <c r="DI2324" i="7"/>
  <c r="BE2324" i="7" s="1"/>
  <c r="DH2324" i="7"/>
  <c r="BD2324" i="7" s="1"/>
  <c r="DG2324" i="7"/>
  <c r="BC2324" i="7" s="1"/>
  <c r="DF2324" i="7"/>
  <c r="DE2324" i="7"/>
  <c r="BA2324" i="7" s="1"/>
  <c r="DD2324" i="7"/>
  <c r="AZ2324" i="7" s="1"/>
  <c r="DA2324" i="7"/>
  <c r="AW2324" i="7" s="1"/>
  <c r="CZ2324" i="7"/>
  <c r="AV2324" i="7" s="1"/>
  <c r="CX2324" i="7"/>
  <c r="AT2324" i="7" s="1"/>
  <c r="CJ2324" i="7"/>
  <c r="AF2324" i="7" s="1"/>
  <c r="CH2324" i="7"/>
  <c r="CG2324" i="7"/>
  <c r="AC2324" i="7" s="1"/>
  <c r="CC2324" i="7"/>
  <c r="CA2324" i="7"/>
  <c r="BX2324" i="7"/>
  <c r="CF2324" i="7" s="1"/>
  <c r="AB2324" i="7" s="1"/>
  <c r="BF2324" i="7"/>
  <c r="BB2324" i="7"/>
  <c r="AY2324" i="7"/>
  <c r="AX2324" i="7"/>
  <c r="AU2324" i="7"/>
  <c r="AR2324" i="7"/>
  <c r="AQ2324" i="7"/>
  <c r="AP2324" i="7"/>
  <c r="AO2324" i="7"/>
  <c r="AN2324" i="7"/>
  <c r="AM2324" i="7"/>
  <c r="AL2324" i="7"/>
  <c r="AK2324" i="7"/>
  <c r="AJ2324" i="7"/>
  <c r="AI2324" i="7"/>
  <c r="V2324" i="7"/>
  <c r="S2324" i="7"/>
  <c r="R2324" i="7"/>
  <c r="Q2324" i="7"/>
  <c r="P2324" i="7"/>
  <c r="O2324" i="7"/>
  <c r="N2324" i="7"/>
  <c r="M2324" i="7"/>
  <c r="L2324" i="7"/>
  <c r="K2324" i="7"/>
  <c r="J2324" i="7"/>
  <c r="I2324" i="7"/>
  <c r="H2324" i="7"/>
  <c r="G2324" i="7"/>
  <c r="F2324" i="7"/>
  <c r="E2324" i="7"/>
  <c r="D2324" i="7"/>
  <c r="DI2323" i="7"/>
  <c r="BE2323" i="7" s="1"/>
  <c r="DH2323" i="7"/>
  <c r="BD2323" i="7" s="1"/>
  <c r="DG2323" i="7"/>
  <c r="BC2323" i="7" s="1"/>
  <c r="DF2323" i="7"/>
  <c r="BB2323" i="7" s="1"/>
  <c r="DE2323" i="7"/>
  <c r="DD2323" i="7"/>
  <c r="AZ2323" i="7" s="1"/>
  <c r="DA2323" i="7"/>
  <c r="AW2323" i="7" s="1"/>
  <c r="CZ2323" i="7"/>
  <c r="AV2323" i="7" s="1"/>
  <c r="CX2323" i="7"/>
  <c r="AT2323" i="7" s="1"/>
  <c r="CJ2323" i="7"/>
  <c r="AF2323" i="7" s="1"/>
  <c r="CH2323" i="7"/>
  <c r="AD2323" i="7" s="1"/>
  <c r="CG2323" i="7"/>
  <c r="AC2323" i="7" s="1"/>
  <c r="CC2323" i="7"/>
  <c r="Y2323" i="7" s="1"/>
  <c r="CA2323" i="7"/>
  <c r="BX2323" i="7"/>
  <c r="BF2323" i="7"/>
  <c r="BA2323" i="7"/>
  <c r="AY2323" i="7"/>
  <c r="AX2323" i="7"/>
  <c r="AU2323" i="7"/>
  <c r="AR2323" i="7"/>
  <c r="AQ2323" i="7"/>
  <c r="AP2323" i="7"/>
  <c r="AO2323" i="7"/>
  <c r="AN2323" i="7"/>
  <c r="AM2323" i="7"/>
  <c r="AL2323" i="7"/>
  <c r="AK2323" i="7"/>
  <c r="AJ2323" i="7"/>
  <c r="AI2323" i="7"/>
  <c r="V2323" i="7"/>
  <c r="S2323" i="7"/>
  <c r="R2323" i="7"/>
  <c r="Q2323" i="7"/>
  <c r="P2323" i="7"/>
  <c r="O2323" i="7"/>
  <c r="N2323" i="7"/>
  <c r="M2323" i="7"/>
  <c r="L2323" i="7"/>
  <c r="K2323" i="7"/>
  <c r="J2323" i="7"/>
  <c r="I2323" i="7"/>
  <c r="H2323" i="7"/>
  <c r="G2323" i="7"/>
  <c r="F2323" i="7"/>
  <c r="E2323" i="7"/>
  <c r="D2323" i="7"/>
  <c r="DI2322" i="7"/>
  <c r="DH2322" i="7"/>
  <c r="BD2322" i="7" s="1"/>
  <c r="DG2322" i="7"/>
  <c r="BC2322" i="7" s="1"/>
  <c r="DF2322" i="7"/>
  <c r="BB2322" i="7" s="1"/>
  <c r="DE2322" i="7"/>
  <c r="BA2322" i="7" s="1"/>
  <c r="DD2322" i="7"/>
  <c r="AZ2322" i="7" s="1"/>
  <c r="DA2322" i="7"/>
  <c r="AW2322" i="7" s="1"/>
  <c r="CZ2322" i="7"/>
  <c r="AV2322" i="7" s="1"/>
  <c r="CX2322" i="7"/>
  <c r="AT2322" i="7" s="1"/>
  <c r="CJ2322" i="7"/>
  <c r="AF2322" i="7" s="1"/>
  <c r="CH2322" i="7"/>
  <c r="CG2322" i="7"/>
  <c r="AC2322" i="7" s="1"/>
  <c r="CC2322" i="7"/>
  <c r="CB2322" i="7"/>
  <c r="X2322" i="7" s="1"/>
  <c r="CA2322" i="7"/>
  <c r="W2322" i="7" s="1"/>
  <c r="BX2322" i="7"/>
  <c r="T2322" i="7" s="1"/>
  <c r="BF2322" i="7"/>
  <c r="BE2322" i="7"/>
  <c r="AY2322" i="7"/>
  <c r="AX2322" i="7"/>
  <c r="AU2322" i="7"/>
  <c r="AR2322" i="7"/>
  <c r="AQ2322" i="7"/>
  <c r="AP2322" i="7"/>
  <c r="AO2322" i="7"/>
  <c r="AN2322" i="7"/>
  <c r="AM2322" i="7"/>
  <c r="AL2322" i="7"/>
  <c r="AK2322" i="7"/>
  <c r="AJ2322" i="7"/>
  <c r="AI2322" i="7"/>
  <c r="V2322" i="7"/>
  <c r="S2322" i="7"/>
  <c r="R2322" i="7"/>
  <c r="Q2322" i="7"/>
  <c r="P2322" i="7"/>
  <c r="O2322" i="7"/>
  <c r="N2322" i="7"/>
  <c r="M2322" i="7"/>
  <c r="L2322" i="7"/>
  <c r="K2322" i="7"/>
  <c r="J2322" i="7"/>
  <c r="I2322" i="7"/>
  <c r="H2322" i="7"/>
  <c r="G2322" i="7"/>
  <c r="F2322" i="7"/>
  <c r="E2322" i="7"/>
  <c r="D2322" i="7"/>
  <c r="DI2321" i="7"/>
  <c r="BE2321" i="7" s="1"/>
  <c r="DH2321" i="7"/>
  <c r="BD2321" i="7" s="1"/>
  <c r="DG2321" i="7"/>
  <c r="BC2321" i="7" s="1"/>
  <c r="DF2321" i="7"/>
  <c r="BB2321" i="7" s="1"/>
  <c r="DE2321" i="7"/>
  <c r="BA2321" i="7" s="1"/>
  <c r="DD2321" i="7"/>
  <c r="AZ2321" i="7" s="1"/>
  <c r="DA2321" i="7"/>
  <c r="AW2321" i="7" s="1"/>
  <c r="CZ2321" i="7"/>
  <c r="CX2321" i="7"/>
  <c r="AT2321" i="7" s="1"/>
  <c r="CJ2321" i="7"/>
  <c r="CH2321" i="7"/>
  <c r="CG2321" i="7"/>
  <c r="AC2321" i="7" s="1"/>
  <c r="CC2321" i="7"/>
  <c r="Y2321" i="7" s="1"/>
  <c r="CA2321" i="7"/>
  <c r="BX2321" i="7"/>
  <c r="CF2321" i="7" s="1"/>
  <c r="AB2321" i="7" s="1"/>
  <c r="BF2321" i="7"/>
  <c r="AY2321" i="7"/>
  <c r="AX2321" i="7"/>
  <c r="AV2321" i="7"/>
  <c r="AU2321" i="7"/>
  <c r="AR2321" i="7"/>
  <c r="AQ2321" i="7"/>
  <c r="AP2321" i="7"/>
  <c r="AO2321" i="7"/>
  <c r="AN2321" i="7"/>
  <c r="AM2321" i="7"/>
  <c r="AL2321" i="7"/>
  <c r="AK2321" i="7"/>
  <c r="AJ2321" i="7"/>
  <c r="AI2321" i="7"/>
  <c r="AF2321" i="7"/>
  <c r="V2321" i="7"/>
  <c r="T2321" i="7"/>
  <c r="S2321" i="7"/>
  <c r="R2321" i="7"/>
  <c r="Q2321" i="7"/>
  <c r="P2321" i="7"/>
  <c r="O2321" i="7"/>
  <c r="N2321" i="7"/>
  <c r="M2321" i="7"/>
  <c r="L2321" i="7"/>
  <c r="K2321" i="7"/>
  <c r="J2321" i="7"/>
  <c r="I2321" i="7"/>
  <c r="H2321" i="7"/>
  <c r="G2321" i="7"/>
  <c r="F2321" i="7"/>
  <c r="E2321" i="7"/>
  <c r="D2321" i="7"/>
  <c r="DI2320" i="7"/>
  <c r="DH2320" i="7"/>
  <c r="BD2320" i="7" s="1"/>
  <c r="DG2320" i="7"/>
  <c r="BC2320" i="7" s="1"/>
  <c r="DF2320" i="7"/>
  <c r="BB2320" i="7" s="1"/>
  <c r="DE2320" i="7"/>
  <c r="BA2320" i="7" s="1"/>
  <c r="DD2320" i="7"/>
  <c r="AZ2320" i="7" s="1"/>
  <c r="DA2320" i="7"/>
  <c r="AW2320" i="7" s="1"/>
  <c r="CZ2320" i="7"/>
  <c r="AV2320" i="7" s="1"/>
  <c r="CX2320" i="7"/>
  <c r="AT2320" i="7" s="1"/>
  <c r="CJ2320" i="7"/>
  <c r="AF2320" i="7" s="1"/>
  <c r="CH2320" i="7"/>
  <c r="CI2320" i="7" s="1"/>
  <c r="CG2320" i="7"/>
  <c r="AC2320" i="7" s="1"/>
  <c r="CC2320" i="7"/>
  <c r="Y2320" i="7" s="1"/>
  <c r="CA2320" i="7"/>
  <c r="BX2320" i="7"/>
  <c r="BF2320" i="7"/>
  <c r="BE2320" i="7"/>
  <c r="AY2320" i="7"/>
  <c r="AX2320" i="7"/>
  <c r="AU2320" i="7"/>
  <c r="AR2320" i="7"/>
  <c r="AQ2320" i="7"/>
  <c r="AP2320" i="7"/>
  <c r="AO2320" i="7"/>
  <c r="AN2320" i="7"/>
  <c r="AM2320" i="7"/>
  <c r="AL2320" i="7"/>
  <c r="AK2320" i="7"/>
  <c r="AJ2320" i="7"/>
  <c r="AI2320" i="7"/>
  <c r="AD2320" i="7"/>
  <c r="V2320" i="7"/>
  <c r="S2320" i="7"/>
  <c r="R2320" i="7"/>
  <c r="Q2320" i="7"/>
  <c r="P2320" i="7"/>
  <c r="O2320" i="7"/>
  <c r="N2320" i="7"/>
  <c r="M2320" i="7"/>
  <c r="L2320" i="7"/>
  <c r="K2320" i="7"/>
  <c r="J2320" i="7"/>
  <c r="I2320" i="7"/>
  <c r="H2320" i="7"/>
  <c r="G2320" i="7"/>
  <c r="F2320" i="7"/>
  <c r="E2320" i="7"/>
  <c r="D2320" i="7"/>
  <c r="BE2319" i="7"/>
  <c r="BD2319" i="7"/>
  <c r="BC2319" i="7"/>
  <c r="BB2319" i="7"/>
  <c r="BA2319" i="7"/>
  <c r="AZ2319" i="7"/>
  <c r="AY2319" i="7"/>
  <c r="AX2319" i="7"/>
  <c r="AW2319" i="7"/>
  <c r="AV2319" i="7"/>
  <c r="AU2319" i="7"/>
  <c r="AT2319" i="7"/>
  <c r="AS2319" i="7"/>
  <c r="AR2319" i="7"/>
  <c r="AQ2319" i="7"/>
  <c r="AP2319" i="7"/>
  <c r="AO2319" i="7"/>
  <c r="AN2319" i="7"/>
  <c r="AM2319" i="7"/>
  <c r="AL2319" i="7"/>
  <c r="AK2319" i="7"/>
  <c r="AJ2319" i="7"/>
  <c r="AI2319" i="7"/>
  <c r="AH2319" i="7"/>
  <c r="AG2319" i="7"/>
  <c r="AF2319" i="7"/>
  <c r="AE2319" i="7"/>
  <c r="AD2319" i="7"/>
  <c r="AC2319" i="7"/>
  <c r="AB2319" i="7"/>
  <c r="AA2319" i="7"/>
  <c r="Z2319" i="7"/>
  <c r="Y2319" i="7"/>
  <c r="X2319" i="7"/>
  <c r="W2319" i="7"/>
  <c r="V2319" i="7"/>
  <c r="T2319" i="7"/>
  <c r="S2319" i="7"/>
  <c r="R2319" i="7"/>
  <c r="Q2319" i="7"/>
  <c r="P2319" i="7"/>
  <c r="O2319" i="7"/>
  <c r="N2319" i="7"/>
  <c r="M2319" i="7"/>
  <c r="L2319" i="7"/>
  <c r="K2319" i="7"/>
  <c r="J2319" i="7"/>
  <c r="I2319" i="7"/>
  <c r="H2319" i="7"/>
  <c r="G2319" i="7"/>
  <c r="F2319" i="7"/>
  <c r="E2319" i="7"/>
  <c r="D2319" i="7"/>
  <c r="BK2318" i="7"/>
  <c r="BI2318" i="7" s="1"/>
  <c r="E2318" i="7" s="1"/>
  <c r="BF2318" i="7"/>
  <c r="AX2318" i="7"/>
  <c r="AW2318" i="7"/>
  <c r="AU2318" i="7"/>
  <c r="AT2318" i="7"/>
  <c r="AS2318" i="7"/>
  <c r="AR2318" i="7"/>
  <c r="AQ2318" i="7"/>
  <c r="AP2318" i="7"/>
  <c r="AO2318" i="7"/>
  <c r="AN2318" i="7"/>
  <c r="AM2318" i="7"/>
  <c r="AL2318" i="7"/>
  <c r="AK2318" i="7"/>
  <c r="AJ2318" i="7"/>
  <c r="AI2318" i="7"/>
  <c r="S2318" i="7"/>
  <c r="R2318" i="7"/>
  <c r="Q2318" i="7"/>
  <c r="P2318" i="7"/>
  <c r="O2318" i="7"/>
  <c r="N2318" i="7"/>
  <c r="M2318" i="7"/>
  <c r="L2318" i="7"/>
  <c r="K2318" i="7"/>
  <c r="J2318" i="7"/>
  <c r="H2318" i="7"/>
  <c r="F2318" i="7"/>
  <c r="BK2317" i="7"/>
  <c r="G2317" i="7" s="1"/>
  <c r="BF2317" i="7"/>
  <c r="AX2317" i="7"/>
  <c r="AW2317" i="7"/>
  <c r="AU2317" i="7"/>
  <c r="AT2317" i="7"/>
  <c r="AS2317" i="7"/>
  <c r="AR2317" i="7"/>
  <c r="AQ2317" i="7"/>
  <c r="AP2317" i="7"/>
  <c r="AO2317" i="7"/>
  <c r="AN2317" i="7"/>
  <c r="AM2317" i="7"/>
  <c r="AL2317" i="7"/>
  <c r="AK2317" i="7"/>
  <c r="AJ2317" i="7"/>
  <c r="AI2317" i="7"/>
  <c r="S2317" i="7"/>
  <c r="R2317" i="7"/>
  <c r="Q2317" i="7"/>
  <c r="P2317" i="7"/>
  <c r="O2317" i="7"/>
  <c r="N2317" i="7"/>
  <c r="M2317" i="7"/>
  <c r="L2317" i="7"/>
  <c r="K2317" i="7"/>
  <c r="J2317" i="7"/>
  <c r="H2317" i="7"/>
  <c r="F2317" i="7"/>
  <c r="BK2316" i="7"/>
  <c r="BF2316" i="7"/>
  <c r="AX2316" i="7"/>
  <c r="AW2316" i="7"/>
  <c r="AU2316" i="7"/>
  <c r="AT2316" i="7"/>
  <c r="AS2316" i="7"/>
  <c r="AR2316" i="7"/>
  <c r="AQ2316" i="7"/>
  <c r="AP2316" i="7"/>
  <c r="AO2316" i="7"/>
  <c r="AN2316" i="7"/>
  <c r="AM2316" i="7"/>
  <c r="AL2316" i="7"/>
  <c r="AK2316" i="7"/>
  <c r="AJ2316" i="7"/>
  <c r="AI2316" i="7"/>
  <c r="S2316" i="7"/>
  <c r="R2316" i="7"/>
  <c r="Q2316" i="7"/>
  <c r="P2316" i="7"/>
  <c r="O2316" i="7"/>
  <c r="N2316" i="7"/>
  <c r="M2316" i="7"/>
  <c r="L2316" i="7"/>
  <c r="K2316" i="7"/>
  <c r="J2316" i="7"/>
  <c r="H2316" i="7"/>
  <c r="G2316" i="7"/>
  <c r="F2316" i="7"/>
  <c r="BK2315" i="7"/>
  <c r="G2315" i="7" s="1"/>
  <c r="BF2315" i="7"/>
  <c r="AX2315" i="7"/>
  <c r="AW2315" i="7"/>
  <c r="AU2315" i="7"/>
  <c r="AT2315" i="7"/>
  <c r="AS2315" i="7"/>
  <c r="AR2315" i="7"/>
  <c r="AQ2315" i="7"/>
  <c r="AP2315" i="7"/>
  <c r="AO2315" i="7"/>
  <c r="AN2315" i="7"/>
  <c r="AM2315" i="7"/>
  <c r="AL2315" i="7"/>
  <c r="AK2315" i="7"/>
  <c r="AJ2315" i="7"/>
  <c r="AI2315" i="7"/>
  <c r="S2315" i="7"/>
  <c r="R2315" i="7"/>
  <c r="Q2315" i="7"/>
  <c r="P2315" i="7"/>
  <c r="O2315" i="7"/>
  <c r="N2315" i="7"/>
  <c r="M2315" i="7"/>
  <c r="L2315" i="7"/>
  <c r="K2315" i="7"/>
  <c r="J2315" i="7"/>
  <c r="H2315" i="7"/>
  <c r="F2315" i="7"/>
  <c r="BK2314" i="7"/>
  <c r="G2314" i="7" s="1"/>
  <c r="BF2314" i="7"/>
  <c r="AX2314" i="7"/>
  <c r="AW2314" i="7"/>
  <c r="AU2314" i="7"/>
  <c r="AT2314" i="7"/>
  <c r="AS2314" i="7"/>
  <c r="AR2314" i="7"/>
  <c r="AQ2314" i="7"/>
  <c r="AP2314" i="7"/>
  <c r="AO2314" i="7"/>
  <c r="AN2314" i="7"/>
  <c r="AM2314" i="7"/>
  <c r="AL2314" i="7"/>
  <c r="AK2314" i="7"/>
  <c r="AJ2314" i="7"/>
  <c r="AI2314" i="7"/>
  <c r="S2314" i="7"/>
  <c r="R2314" i="7"/>
  <c r="Q2314" i="7"/>
  <c r="P2314" i="7"/>
  <c r="O2314" i="7"/>
  <c r="N2314" i="7"/>
  <c r="M2314" i="7"/>
  <c r="L2314" i="7"/>
  <c r="K2314" i="7"/>
  <c r="J2314" i="7"/>
  <c r="H2314" i="7"/>
  <c r="F2314" i="7"/>
  <c r="BK2313" i="7"/>
  <c r="BF2313" i="7"/>
  <c r="AX2313" i="7"/>
  <c r="AW2313" i="7"/>
  <c r="AU2313" i="7"/>
  <c r="AT2313" i="7"/>
  <c r="AS2313" i="7"/>
  <c r="AR2313" i="7"/>
  <c r="AQ2313" i="7"/>
  <c r="AP2313" i="7"/>
  <c r="AO2313" i="7"/>
  <c r="AN2313" i="7"/>
  <c r="AM2313" i="7"/>
  <c r="AL2313" i="7"/>
  <c r="AK2313" i="7"/>
  <c r="AJ2313" i="7"/>
  <c r="AI2313" i="7"/>
  <c r="S2313" i="7"/>
  <c r="R2313" i="7"/>
  <c r="Q2313" i="7"/>
  <c r="P2313" i="7"/>
  <c r="O2313" i="7"/>
  <c r="N2313" i="7"/>
  <c r="M2313" i="7"/>
  <c r="L2313" i="7"/>
  <c r="K2313" i="7"/>
  <c r="J2313" i="7"/>
  <c r="H2313" i="7"/>
  <c r="F2313" i="7"/>
  <c r="BK2312" i="7"/>
  <c r="BF2312" i="7"/>
  <c r="AX2312" i="7"/>
  <c r="AW2312" i="7"/>
  <c r="AU2312" i="7"/>
  <c r="AT2312" i="7"/>
  <c r="AS2312" i="7"/>
  <c r="AR2312" i="7"/>
  <c r="AQ2312" i="7"/>
  <c r="AP2312" i="7"/>
  <c r="AO2312" i="7"/>
  <c r="AN2312" i="7"/>
  <c r="AM2312" i="7"/>
  <c r="AL2312" i="7"/>
  <c r="AK2312" i="7"/>
  <c r="AJ2312" i="7"/>
  <c r="AI2312" i="7"/>
  <c r="S2312" i="7"/>
  <c r="R2312" i="7"/>
  <c r="Q2312" i="7"/>
  <c r="P2312" i="7"/>
  <c r="O2312" i="7"/>
  <c r="N2312" i="7"/>
  <c r="M2312" i="7"/>
  <c r="L2312" i="7"/>
  <c r="K2312" i="7"/>
  <c r="J2312" i="7"/>
  <c r="H2312" i="7"/>
  <c r="F2312" i="7"/>
  <c r="BK2311" i="7"/>
  <c r="BF2311" i="7"/>
  <c r="AX2311" i="7"/>
  <c r="AW2311" i="7"/>
  <c r="AU2311" i="7"/>
  <c r="AT2311" i="7"/>
  <c r="AS2311" i="7"/>
  <c r="AR2311" i="7"/>
  <c r="AQ2311" i="7"/>
  <c r="AP2311" i="7"/>
  <c r="AO2311" i="7"/>
  <c r="AN2311" i="7"/>
  <c r="AM2311" i="7"/>
  <c r="AL2311" i="7"/>
  <c r="AK2311" i="7"/>
  <c r="AJ2311" i="7"/>
  <c r="AI2311" i="7"/>
  <c r="S2311" i="7"/>
  <c r="R2311" i="7"/>
  <c r="Q2311" i="7"/>
  <c r="P2311" i="7"/>
  <c r="O2311" i="7"/>
  <c r="N2311" i="7"/>
  <c r="M2311" i="7"/>
  <c r="L2311" i="7"/>
  <c r="K2311" i="7"/>
  <c r="J2311" i="7"/>
  <c r="H2311" i="7"/>
  <c r="F2311" i="7"/>
  <c r="BK2310" i="7"/>
  <c r="BF2310" i="7"/>
  <c r="AX2310" i="7"/>
  <c r="AW2310" i="7"/>
  <c r="AU2310" i="7"/>
  <c r="AT2310" i="7"/>
  <c r="AS2310" i="7"/>
  <c r="AR2310" i="7"/>
  <c r="AQ2310" i="7"/>
  <c r="AP2310" i="7"/>
  <c r="AO2310" i="7"/>
  <c r="AN2310" i="7"/>
  <c r="AM2310" i="7"/>
  <c r="AL2310" i="7"/>
  <c r="AK2310" i="7"/>
  <c r="AJ2310" i="7"/>
  <c r="AI2310" i="7"/>
  <c r="S2310" i="7"/>
  <c r="R2310" i="7"/>
  <c r="Q2310" i="7"/>
  <c r="P2310" i="7"/>
  <c r="O2310" i="7"/>
  <c r="N2310" i="7"/>
  <c r="M2310" i="7"/>
  <c r="L2310" i="7"/>
  <c r="K2310" i="7"/>
  <c r="J2310" i="7"/>
  <c r="H2310" i="7"/>
  <c r="F2310" i="7"/>
  <c r="BK2309" i="7"/>
  <c r="BF2309" i="7"/>
  <c r="AX2309" i="7"/>
  <c r="AW2309" i="7"/>
  <c r="AU2309" i="7"/>
  <c r="AT2309" i="7"/>
  <c r="AS2309" i="7"/>
  <c r="AR2309" i="7"/>
  <c r="AQ2309" i="7"/>
  <c r="AP2309" i="7"/>
  <c r="AO2309" i="7"/>
  <c r="AN2309" i="7"/>
  <c r="AM2309" i="7"/>
  <c r="AL2309" i="7"/>
  <c r="AK2309" i="7"/>
  <c r="AJ2309" i="7"/>
  <c r="AI2309" i="7"/>
  <c r="S2309" i="7"/>
  <c r="R2309" i="7"/>
  <c r="Q2309" i="7"/>
  <c r="P2309" i="7"/>
  <c r="O2309" i="7"/>
  <c r="N2309" i="7"/>
  <c r="M2309" i="7"/>
  <c r="L2309" i="7"/>
  <c r="K2309" i="7"/>
  <c r="J2309" i="7"/>
  <c r="H2309" i="7"/>
  <c r="F2309" i="7"/>
  <c r="BK2308" i="7"/>
  <c r="G2308" i="7" s="1"/>
  <c r="BF2308" i="7"/>
  <c r="AX2308" i="7"/>
  <c r="AW2308" i="7"/>
  <c r="AU2308" i="7"/>
  <c r="AT2308" i="7"/>
  <c r="AS2308" i="7"/>
  <c r="AR2308" i="7"/>
  <c r="AQ2308" i="7"/>
  <c r="AP2308" i="7"/>
  <c r="AO2308" i="7"/>
  <c r="AN2308" i="7"/>
  <c r="AM2308" i="7"/>
  <c r="AL2308" i="7"/>
  <c r="AK2308" i="7"/>
  <c r="AJ2308" i="7"/>
  <c r="AI2308" i="7"/>
  <c r="S2308" i="7"/>
  <c r="R2308" i="7"/>
  <c r="Q2308" i="7"/>
  <c r="P2308" i="7"/>
  <c r="O2308" i="7"/>
  <c r="N2308" i="7"/>
  <c r="M2308" i="7"/>
  <c r="L2308" i="7"/>
  <c r="K2308" i="7"/>
  <c r="J2308" i="7"/>
  <c r="H2308" i="7"/>
  <c r="F2308" i="7"/>
  <c r="BK2307" i="7"/>
  <c r="BF2307" i="7"/>
  <c r="AX2307" i="7"/>
  <c r="AW2307" i="7"/>
  <c r="AU2307" i="7"/>
  <c r="AT2307" i="7"/>
  <c r="AS2307" i="7"/>
  <c r="AR2307" i="7"/>
  <c r="AQ2307" i="7"/>
  <c r="AP2307" i="7"/>
  <c r="AO2307" i="7"/>
  <c r="AN2307" i="7"/>
  <c r="AM2307" i="7"/>
  <c r="AL2307" i="7"/>
  <c r="AK2307" i="7"/>
  <c r="AJ2307" i="7"/>
  <c r="AI2307" i="7"/>
  <c r="S2307" i="7"/>
  <c r="R2307" i="7"/>
  <c r="Q2307" i="7"/>
  <c r="P2307" i="7"/>
  <c r="O2307" i="7"/>
  <c r="N2307" i="7"/>
  <c r="M2307" i="7"/>
  <c r="L2307" i="7"/>
  <c r="K2307" i="7"/>
  <c r="J2307" i="7"/>
  <c r="H2307" i="7"/>
  <c r="F2307" i="7"/>
  <c r="BK2306" i="7"/>
  <c r="BM2306" i="7" s="1"/>
  <c r="I2306" i="7" s="1"/>
  <c r="BF2306" i="7"/>
  <c r="AX2306" i="7"/>
  <c r="AW2306" i="7"/>
  <c r="AU2306" i="7"/>
  <c r="AT2306" i="7"/>
  <c r="AS2306" i="7"/>
  <c r="AR2306" i="7"/>
  <c r="AQ2306" i="7"/>
  <c r="AP2306" i="7"/>
  <c r="AO2306" i="7"/>
  <c r="AN2306" i="7"/>
  <c r="AM2306" i="7"/>
  <c r="AL2306" i="7"/>
  <c r="AK2306" i="7"/>
  <c r="AJ2306" i="7"/>
  <c r="AI2306" i="7"/>
  <c r="S2306" i="7"/>
  <c r="R2306" i="7"/>
  <c r="Q2306" i="7"/>
  <c r="P2306" i="7"/>
  <c r="O2306" i="7"/>
  <c r="N2306" i="7"/>
  <c r="M2306" i="7"/>
  <c r="L2306" i="7"/>
  <c r="K2306" i="7"/>
  <c r="J2306" i="7"/>
  <c r="H2306" i="7"/>
  <c r="F2306" i="7"/>
  <c r="BK2305" i="7"/>
  <c r="BF2305" i="7"/>
  <c r="AX2305" i="7"/>
  <c r="AW2305" i="7"/>
  <c r="AU2305" i="7"/>
  <c r="AT2305" i="7"/>
  <c r="AS2305" i="7"/>
  <c r="AR2305" i="7"/>
  <c r="AQ2305" i="7"/>
  <c r="AP2305" i="7"/>
  <c r="AO2305" i="7"/>
  <c r="AN2305" i="7"/>
  <c r="AM2305" i="7"/>
  <c r="AL2305" i="7"/>
  <c r="AK2305" i="7"/>
  <c r="AJ2305" i="7"/>
  <c r="AI2305" i="7"/>
  <c r="S2305" i="7"/>
  <c r="R2305" i="7"/>
  <c r="Q2305" i="7"/>
  <c r="P2305" i="7"/>
  <c r="O2305" i="7"/>
  <c r="N2305" i="7"/>
  <c r="M2305" i="7"/>
  <c r="L2305" i="7"/>
  <c r="K2305" i="7"/>
  <c r="J2305" i="7"/>
  <c r="H2305" i="7"/>
  <c r="F2305" i="7"/>
  <c r="BK2304" i="7"/>
  <c r="BF2304" i="7"/>
  <c r="AX2304" i="7"/>
  <c r="AW2304" i="7"/>
  <c r="AU2304" i="7"/>
  <c r="AT2304" i="7"/>
  <c r="AS2304" i="7"/>
  <c r="AR2304" i="7"/>
  <c r="AQ2304" i="7"/>
  <c r="AP2304" i="7"/>
  <c r="AO2304" i="7"/>
  <c r="AN2304" i="7"/>
  <c r="AM2304" i="7"/>
  <c r="AL2304" i="7"/>
  <c r="AK2304" i="7"/>
  <c r="AJ2304" i="7"/>
  <c r="AI2304" i="7"/>
  <c r="S2304" i="7"/>
  <c r="R2304" i="7"/>
  <c r="Q2304" i="7"/>
  <c r="P2304" i="7"/>
  <c r="O2304" i="7"/>
  <c r="N2304" i="7"/>
  <c r="M2304" i="7"/>
  <c r="L2304" i="7"/>
  <c r="K2304" i="7"/>
  <c r="J2304" i="7"/>
  <c r="H2304" i="7"/>
  <c r="F2304" i="7"/>
  <c r="BK2303" i="7"/>
  <c r="BF2303" i="7"/>
  <c r="AX2303" i="7"/>
  <c r="AW2303" i="7"/>
  <c r="AU2303" i="7"/>
  <c r="AT2303" i="7"/>
  <c r="AS2303" i="7"/>
  <c r="AR2303" i="7"/>
  <c r="AQ2303" i="7"/>
  <c r="AP2303" i="7"/>
  <c r="AO2303" i="7"/>
  <c r="AN2303" i="7"/>
  <c r="AM2303" i="7"/>
  <c r="AL2303" i="7"/>
  <c r="AK2303" i="7"/>
  <c r="AJ2303" i="7"/>
  <c r="AI2303" i="7"/>
  <c r="S2303" i="7"/>
  <c r="R2303" i="7"/>
  <c r="Q2303" i="7"/>
  <c r="P2303" i="7"/>
  <c r="O2303" i="7"/>
  <c r="N2303" i="7"/>
  <c r="M2303" i="7"/>
  <c r="L2303" i="7"/>
  <c r="K2303" i="7"/>
  <c r="J2303" i="7"/>
  <c r="H2303" i="7"/>
  <c r="F2303" i="7"/>
  <c r="BK2302" i="7"/>
  <c r="BF2302" i="7"/>
  <c r="AX2302" i="7"/>
  <c r="AW2302" i="7"/>
  <c r="AU2302" i="7"/>
  <c r="AT2302" i="7"/>
  <c r="AS2302" i="7"/>
  <c r="AR2302" i="7"/>
  <c r="AQ2302" i="7"/>
  <c r="AP2302" i="7"/>
  <c r="AO2302" i="7"/>
  <c r="AN2302" i="7"/>
  <c r="AM2302" i="7"/>
  <c r="AL2302" i="7"/>
  <c r="AK2302" i="7"/>
  <c r="AJ2302" i="7"/>
  <c r="AI2302" i="7"/>
  <c r="S2302" i="7"/>
  <c r="R2302" i="7"/>
  <c r="Q2302" i="7"/>
  <c r="P2302" i="7"/>
  <c r="O2302" i="7"/>
  <c r="N2302" i="7"/>
  <c r="M2302" i="7"/>
  <c r="L2302" i="7"/>
  <c r="K2302" i="7"/>
  <c r="J2302" i="7"/>
  <c r="H2302" i="7"/>
  <c r="F2302" i="7"/>
  <c r="BK2301" i="7"/>
  <c r="BF2301" i="7"/>
  <c r="AX2301" i="7"/>
  <c r="AW2301" i="7"/>
  <c r="AU2301" i="7"/>
  <c r="AT2301" i="7"/>
  <c r="AS2301" i="7"/>
  <c r="AR2301" i="7"/>
  <c r="AQ2301" i="7"/>
  <c r="AP2301" i="7"/>
  <c r="AO2301" i="7"/>
  <c r="AN2301" i="7"/>
  <c r="AM2301" i="7"/>
  <c r="AL2301" i="7"/>
  <c r="AK2301" i="7"/>
  <c r="AJ2301" i="7"/>
  <c r="AI2301" i="7"/>
  <c r="S2301" i="7"/>
  <c r="R2301" i="7"/>
  <c r="Q2301" i="7"/>
  <c r="P2301" i="7"/>
  <c r="O2301" i="7"/>
  <c r="N2301" i="7"/>
  <c r="M2301" i="7"/>
  <c r="L2301" i="7"/>
  <c r="K2301" i="7"/>
  <c r="J2301" i="7"/>
  <c r="H2301" i="7"/>
  <c r="F2301" i="7"/>
  <c r="BK2300" i="7"/>
  <c r="BF2300" i="7"/>
  <c r="AX2300" i="7"/>
  <c r="AW2300" i="7"/>
  <c r="AU2300" i="7"/>
  <c r="AT2300" i="7"/>
  <c r="AS2300" i="7"/>
  <c r="AR2300" i="7"/>
  <c r="AQ2300" i="7"/>
  <c r="AP2300" i="7"/>
  <c r="AO2300" i="7"/>
  <c r="AN2300" i="7"/>
  <c r="AM2300" i="7"/>
  <c r="AL2300" i="7"/>
  <c r="AK2300" i="7"/>
  <c r="AJ2300" i="7"/>
  <c r="AI2300" i="7"/>
  <c r="S2300" i="7"/>
  <c r="R2300" i="7"/>
  <c r="Q2300" i="7"/>
  <c r="P2300" i="7"/>
  <c r="O2300" i="7"/>
  <c r="N2300" i="7"/>
  <c r="M2300" i="7"/>
  <c r="L2300" i="7"/>
  <c r="K2300" i="7"/>
  <c r="J2300" i="7"/>
  <c r="H2300" i="7"/>
  <c r="F2300" i="7"/>
  <c r="BK2299" i="7"/>
  <c r="BI2299" i="7" s="1"/>
  <c r="E2299" i="7" s="1"/>
  <c r="BF2299" i="7"/>
  <c r="AX2299" i="7"/>
  <c r="AW2299" i="7"/>
  <c r="AU2299" i="7"/>
  <c r="AT2299" i="7"/>
  <c r="AS2299" i="7"/>
  <c r="AR2299" i="7"/>
  <c r="AQ2299" i="7"/>
  <c r="AP2299" i="7"/>
  <c r="AO2299" i="7"/>
  <c r="AN2299" i="7"/>
  <c r="AM2299" i="7"/>
  <c r="AL2299" i="7"/>
  <c r="AK2299" i="7"/>
  <c r="AJ2299" i="7"/>
  <c r="AI2299" i="7"/>
  <c r="S2299" i="7"/>
  <c r="R2299" i="7"/>
  <c r="Q2299" i="7"/>
  <c r="P2299" i="7"/>
  <c r="O2299" i="7"/>
  <c r="N2299" i="7"/>
  <c r="M2299" i="7"/>
  <c r="L2299" i="7"/>
  <c r="K2299" i="7"/>
  <c r="J2299" i="7"/>
  <c r="H2299" i="7"/>
  <c r="F2299" i="7"/>
  <c r="BK2298" i="7"/>
  <c r="BF2298" i="7"/>
  <c r="AX2298" i="7"/>
  <c r="AW2298" i="7"/>
  <c r="AU2298" i="7"/>
  <c r="AT2298" i="7"/>
  <c r="AS2298" i="7"/>
  <c r="AR2298" i="7"/>
  <c r="AQ2298" i="7"/>
  <c r="AP2298" i="7"/>
  <c r="AO2298" i="7"/>
  <c r="AN2298" i="7"/>
  <c r="AM2298" i="7"/>
  <c r="AL2298" i="7"/>
  <c r="AK2298" i="7"/>
  <c r="AJ2298" i="7"/>
  <c r="AI2298" i="7"/>
  <c r="S2298" i="7"/>
  <c r="R2298" i="7"/>
  <c r="Q2298" i="7"/>
  <c r="P2298" i="7"/>
  <c r="O2298" i="7"/>
  <c r="N2298" i="7"/>
  <c r="M2298" i="7"/>
  <c r="L2298" i="7"/>
  <c r="K2298" i="7"/>
  <c r="J2298" i="7"/>
  <c r="H2298" i="7"/>
  <c r="F2298" i="7"/>
  <c r="BK2297" i="7"/>
  <c r="G2297" i="7" s="1"/>
  <c r="BF2297" i="7"/>
  <c r="AX2297" i="7"/>
  <c r="AW2297" i="7"/>
  <c r="AU2297" i="7"/>
  <c r="AT2297" i="7"/>
  <c r="AS2297" i="7"/>
  <c r="AR2297" i="7"/>
  <c r="AQ2297" i="7"/>
  <c r="AP2297" i="7"/>
  <c r="AO2297" i="7"/>
  <c r="AN2297" i="7"/>
  <c r="AM2297" i="7"/>
  <c r="AL2297" i="7"/>
  <c r="AK2297" i="7"/>
  <c r="AJ2297" i="7"/>
  <c r="AI2297" i="7"/>
  <c r="S2297" i="7"/>
  <c r="R2297" i="7"/>
  <c r="Q2297" i="7"/>
  <c r="P2297" i="7"/>
  <c r="O2297" i="7"/>
  <c r="N2297" i="7"/>
  <c r="M2297" i="7"/>
  <c r="L2297" i="7"/>
  <c r="K2297" i="7"/>
  <c r="J2297" i="7"/>
  <c r="H2297" i="7"/>
  <c r="F2297" i="7"/>
  <c r="BK2296" i="7"/>
  <c r="BI2296" i="7" s="1"/>
  <c r="E2296" i="7" s="1"/>
  <c r="BF2296" i="7"/>
  <c r="AX2296" i="7"/>
  <c r="AW2296" i="7"/>
  <c r="AU2296" i="7"/>
  <c r="AT2296" i="7"/>
  <c r="AS2296" i="7"/>
  <c r="AR2296" i="7"/>
  <c r="AQ2296" i="7"/>
  <c r="AP2296" i="7"/>
  <c r="AO2296" i="7"/>
  <c r="AN2296" i="7"/>
  <c r="AM2296" i="7"/>
  <c r="AL2296" i="7"/>
  <c r="AK2296" i="7"/>
  <c r="AJ2296" i="7"/>
  <c r="AI2296" i="7"/>
  <c r="S2296" i="7"/>
  <c r="R2296" i="7"/>
  <c r="Q2296" i="7"/>
  <c r="P2296" i="7"/>
  <c r="O2296" i="7"/>
  <c r="N2296" i="7"/>
  <c r="M2296" i="7"/>
  <c r="L2296" i="7"/>
  <c r="K2296" i="7"/>
  <c r="J2296" i="7"/>
  <c r="H2296" i="7"/>
  <c r="F2296" i="7"/>
  <c r="BK2295" i="7"/>
  <c r="BI2295" i="7" s="1"/>
  <c r="BF2295" i="7"/>
  <c r="AX2295" i="7"/>
  <c r="AW2295" i="7"/>
  <c r="AU2295" i="7"/>
  <c r="AT2295" i="7"/>
  <c r="AS2295" i="7"/>
  <c r="AR2295" i="7"/>
  <c r="AQ2295" i="7"/>
  <c r="AP2295" i="7"/>
  <c r="AO2295" i="7"/>
  <c r="AN2295" i="7"/>
  <c r="AM2295" i="7"/>
  <c r="AL2295" i="7"/>
  <c r="AK2295" i="7"/>
  <c r="AJ2295" i="7"/>
  <c r="AI2295" i="7"/>
  <c r="S2295" i="7"/>
  <c r="R2295" i="7"/>
  <c r="Q2295" i="7"/>
  <c r="P2295" i="7"/>
  <c r="O2295" i="7"/>
  <c r="N2295" i="7"/>
  <c r="M2295" i="7"/>
  <c r="L2295" i="7"/>
  <c r="K2295" i="7"/>
  <c r="J2295" i="7"/>
  <c r="H2295" i="7"/>
  <c r="F2295" i="7"/>
  <c r="BK2294" i="7"/>
  <c r="BM2294" i="7" s="1"/>
  <c r="BF2294" i="7"/>
  <c r="AX2294" i="7"/>
  <c r="AW2294" i="7"/>
  <c r="AU2294" i="7"/>
  <c r="AT2294" i="7"/>
  <c r="AS2294" i="7"/>
  <c r="AR2294" i="7"/>
  <c r="AQ2294" i="7"/>
  <c r="AP2294" i="7"/>
  <c r="AO2294" i="7"/>
  <c r="AN2294" i="7"/>
  <c r="AM2294" i="7"/>
  <c r="AL2294" i="7"/>
  <c r="AK2294" i="7"/>
  <c r="AJ2294" i="7"/>
  <c r="AI2294" i="7"/>
  <c r="S2294" i="7"/>
  <c r="R2294" i="7"/>
  <c r="Q2294" i="7"/>
  <c r="P2294" i="7"/>
  <c r="O2294" i="7"/>
  <c r="N2294" i="7"/>
  <c r="M2294" i="7"/>
  <c r="L2294" i="7"/>
  <c r="K2294" i="7"/>
  <c r="J2294" i="7"/>
  <c r="H2294" i="7"/>
  <c r="F2294" i="7"/>
  <c r="BK2293" i="7"/>
  <c r="BF2293" i="7"/>
  <c r="AX2293" i="7"/>
  <c r="AW2293" i="7"/>
  <c r="AU2293" i="7"/>
  <c r="AT2293" i="7"/>
  <c r="AS2293" i="7"/>
  <c r="AR2293" i="7"/>
  <c r="AQ2293" i="7"/>
  <c r="AP2293" i="7"/>
  <c r="AO2293" i="7"/>
  <c r="AN2293" i="7"/>
  <c r="AM2293" i="7"/>
  <c r="AL2293" i="7"/>
  <c r="AK2293" i="7"/>
  <c r="AJ2293" i="7"/>
  <c r="AI2293" i="7"/>
  <c r="S2293" i="7"/>
  <c r="R2293" i="7"/>
  <c r="Q2293" i="7"/>
  <c r="P2293" i="7"/>
  <c r="O2293" i="7"/>
  <c r="N2293" i="7"/>
  <c r="M2293" i="7"/>
  <c r="L2293" i="7"/>
  <c r="K2293" i="7"/>
  <c r="J2293" i="7"/>
  <c r="H2293" i="7"/>
  <c r="F2293" i="7"/>
  <c r="BK2292" i="7"/>
  <c r="BF2292" i="7"/>
  <c r="AX2292" i="7"/>
  <c r="AW2292" i="7"/>
  <c r="AU2292" i="7"/>
  <c r="AT2292" i="7"/>
  <c r="AS2292" i="7"/>
  <c r="AR2292" i="7"/>
  <c r="AQ2292" i="7"/>
  <c r="AP2292" i="7"/>
  <c r="AO2292" i="7"/>
  <c r="AN2292" i="7"/>
  <c r="AM2292" i="7"/>
  <c r="AL2292" i="7"/>
  <c r="AK2292" i="7"/>
  <c r="AJ2292" i="7"/>
  <c r="AI2292" i="7"/>
  <c r="S2292" i="7"/>
  <c r="R2292" i="7"/>
  <c r="Q2292" i="7"/>
  <c r="P2292" i="7"/>
  <c r="O2292" i="7"/>
  <c r="N2292" i="7"/>
  <c r="M2292" i="7"/>
  <c r="L2292" i="7"/>
  <c r="K2292" i="7"/>
  <c r="J2292" i="7"/>
  <c r="H2292" i="7"/>
  <c r="F2292" i="7"/>
  <c r="BK2291" i="7"/>
  <c r="BF2291" i="7"/>
  <c r="AX2291" i="7"/>
  <c r="AW2291" i="7"/>
  <c r="AU2291" i="7"/>
  <c r="AT2291" i="7"/>
  <c r="AS2291" i="7"/>
  <c r="AR2291" i="7"/>
  <c r="AQ2291" i="7"/>
  <c r="AP2291" i="7"/>
  <c r="AO2291" i="7"/>
  <c r="AN2291" i="7"/>
  <c r="AM2291" i="7"/>
  <c r="AL2291" i="7"/>
  <c r="AK2291" i="7"/>
  <c r="AJ2291" i="7"/>
  <c r="AI2291" i="7"/>
  <c r="S2291" i="7"/>
  <c r="R2291" i="7"/>
  <c r="Q2291" i="7"/>
  <c r="P2291" i="7"/>
  <c r="O2291" i="7"/>
  <c r="N2291" i="7"/>
  <c r="M2291" i="7"/>
  <c r="L2291" i="7"/>
  <c r="K2291" i="7"/>
  <c r="J2291" i="7"/>
  <c r="H2291" i="7"/>
  <c r="F2291" i="7"/>
  <c r="BK2290" i="7"/>
  <c r="BM2290" i="7" s="1"/>
  <c r="I2290" i="7" s="1"/>
  <c r="BF2290" i="7"/>
  <c r="AX2290" i="7"/>
  <c r="AW2290" i="7"/>
  <c r="AU2290" i="7"/>
  <c r="AT2290" i="7"/>
  <c r="AS2290" i="7"/>
  <c r="AR2290" i="7"/>
  <c r="AQ2290" i="7"/>
  <c r="AP2290" i="7"/>
  <c r="AO2290" i="7"/>
  <c r="AN2290" i="7"/>
  <c r="AM2290" i="7"/>
  <c r="AL2290" i="7"/>
  <c r="AK2290" i="7"/>
  <c r="AJ2290" i="7"/>
  <c r="AI2290" i="7"/>
  <c r="S2290" i="7"/>
  <c r="R2290" i="7"/>
  <c r="Q2290" i="7"/>
  <c r="P2290" i="7"/>
  <c r="O2290" i="7"/>
  <c r="N2290" i="7"/>
  <c r="M2290" i="7"/>
  <c r="L2290" i="7"/>
  <c r="K2290" i="7"/>
  <c r="J2290" i="7"/>
  <c r="H2290" i="7"/>
  <c r="F2290" i="7"/>
  <c r="BK2289" i="7"/>
  <c r="BF2289" i="7"/>
  <c r="AX2289" i="7"/>
  <c r="AW2289" i="7"/>
  <c r="AU2289" i="7"/>
  <c r="AT2289" i="7"/>
  <c r="AS2289" i="7"/>
  <c r="AR2289" i="7"/>
  <c r="AQ2289" i="7"/>
  <c r="AP2289" i="7"/>
  <c r="AO2289" i="7"/>
  <c r="AN2289" i="7"/>
  <c r="AM2289" i="7"/>
  <c r="AL2289" i="7"/>
  <c r="AK2289" i="7"/>
  <c r="AJ2289" i="7"/>
  <c r="AI2289" i="7"/>
  <c r="S2289" i="7"/>
  <c r="R2289" i="7"/>
  <c r="Q2289" i="7"/>
  <c r="P2289" i="7"/>
  <c r="O2289" i="7"/>
  <c r="N2289" i="7"/>
  <c r="M2289" i="7"/>
  <c r="L2289" i="7"/>
  <c r="K2289" i="7"/>
  <c r="J2289" i="7"/>
  <c r="H2289" i="7"/>
  <c r="F2289" i="7"/>
  <c r="BK2288" i="7"/>
  <c r="BI2288" i="7" s="1"/>
  <c r="BF2288" i="7"/>
  <c r="AX2288" i="7"/>
  <c r="AW2288" i="7"/>
  <c r="AU2288" i="7"/>
  <c r="AT2288" i="7"/>
  <c r="AS2288" i="7"/>
  <c r="AR2288" i="7"/>
  <c r="AQ2288" i="7"/>
  <c r="AP2288" i="7"/>
  <c r="AO2288" i="7"/>
  <c r="AN2288" i="7"/>
  <c r="AM2288" i="7"/>
  <c r="AL2288" i="7"/>
  <c r="AK2288" i="7"/>
  <c r="AJ2288" i="7"/>
  <c r="AI2288" i="7"/>
  <c r="S2288" i="7"/>
  <c r="R2288" i="7"/>
  <c r="Q2288" i="7"/>
  <c r="P2288" i="7"/>
  <c r="O2288" i="7"/>
  <c r="N2288" i="7"/>
  <c r="M2288" i="7"/>
  <c r="L2288" i="7"/>
  <c r="K2288" i="7"/>
  <c r="J2288" i="7"/>
  <c r="H2288" i="7"/>
  <c r="F2288" i="7"/>
  <c r="BK2287" i="7"/>
  <c r="BF2287" i="7"/>
  <c r="AX2287" i="7"/>
  <c r="AW2287" i="7"/>
  <c r="AU2287" i="7"/>
  <c r="AT2287" i="7"/>
  <c r="AS2287" i="7"/>
  <c r="AR2287" i="7"/>
  <c r="AQ2287" i="7"/>
  <c r="AP2287" i="7"/>
  <c r="AO2287" i="7"/>
  <c r="AN2287" i="7"/>
  <c r="AM2287" i="7"/>
  <c r="AL2287" i="7"/>
  <c r="AK2287" i="7"/>
  <c r="AJ2287" i="7"/>
  <c r="AI2287" i="7"/>
  <c r="S2287" i="7"/>
  <c r="R2287" i="7"/>
  <c r="Q2287" i="7"/>
  <c r="P2287" i="7"/>
  <c r="O2287" i="7"/>
  <c r="N2287" i="7"/>
  <c r="M2287" i="7"/>
  <c r="L2287" i="7"/>
  <c r="K2287" i="7"/>
  <c r="J2287" i="7"/>
  <c r="H2287" i="7"/>
  <c r="F2287" i="7"/>
  <c r="BK2286" i="7"/>
  <c r="BF2286" i="7"/>
  <c r="AX2286" i="7"/>
  <c r="AW2286" i="7"/>
  <c r="AU2286" i="7"/>
  <c r="AT2286" i="7"/>
  <c r="AS2286" i="7"/>
  <c r="AR2286" i="7"/>
  <c r="AQ2286" i="7"/>
  <c r="AP2286" i="7"/>
  <c r="AO2286" i="7"/>
  <c r="AN2286" i="7"/>
  <c r="AM2286" i="7"/>
  <c r="AL2286" i="7"/>
  <c r="AK2286" i="7"/>
  <c r="AJ2286" i="7"/>
  <c r="AI2286" i="7"/>
  <c r="S2286" i="7"/>
  <c r="R2286" i="7"/>
  <c r="Q2286" i="7"/>
  <c r="P2286" i="7"/>
  <c r="O2286" i="7"/>
  <c r="N2286" i="7"/>
  <c r="M2286" i="7"/>
  <c r="L2286" i="7"/>
  <c r="K2286" i="7"/>
  <c r="J2286" i="7"/>
  <c r="H2286" i="7"/>
  <c r="F2286" i="7"/>
  <c r="BK2285" i="7"/>
  <c r="BF2285" i="7"/>
  <c r="AX2285" i="7"/>
  <c r="AW2285" i="7"/>
  <c r="AU2285" i="7"/>
  <c r="AT2285" i="7"/>
  <c r="AS2285" i="7"/>
  <c r="AR2285" i="7"/>
  <c r="AQ2285" i="7"/>
  <c r="AP2285" i="7"/>
  <c r="AO2285" i="7"/>
  <c r="AN2285" i="7"/>
  <c r="AM2285" i="7"/>
  <c r="AL2285" i="7"/>
  <c r="AK2285" i="7"/>
  <c r="AJ2285" i="7"/>
  <c r="AI2285" i="7"/>
  <c r="S2285" i="7"/>
  <c r="R2285" i="7"/>
  <c r="Q2285" i="7"/>
  <c r="P2285" i="7"/>
  <c r="O2285" i="7"/>
  <c r="N2285" i="7"/>
  <c r="M2285" i="7"/>
  <c r="L2285" i="7"/>
  <c r="K2285" i="7"/>
  <c r="J2285" i="7"/>
  <c r="H2285" i="7"/>
  <c r="F2285" i="7"/>
  <c r="BK2284" i="7"/>
  <c r="BF2284" i="7"/>
  <c r="AX2284" i="7"/>
  <c r="AW2284" i="7"/>
  <c r="AU2284" i="7"/>
  <c r="AT2284" i="7"/>
  <c r="AS2284" i="7"/>
  <c r="AR2284" i="7"/>
  <c r="AQ2284" i="7"/>
  <c r="AP2284" i="7"/>
  <c r="AO2284" i="7"/>
  <c r="AN2284" i="7"/>
  <c r="AM2284" i="7"/>
  <c r="AL2284" i="7"/>
  <c r="AK2284" i="7"/>
  <c r="AJ2284" i="7"/>
  <c r="AI2284" i="7"/>
  <c r="S2284" i="7"/>
  <c r="R2284" i="7"/>
  <c r="Q2284" i="7"/>
  <c r="P2284" i="7"/>
  <c r="O2284" i="7"/>
  <c r="N2284" i="7"/>
  <c r="M2284" i="7"/>
  <c r="L2284" i="7"/>
  <c r="K2284" i="7"/>
  <c r="J2284" i="7"/>
  <c r="H2284" i="7"/>
  <c r="F2284" i="7"/>
  <c r="BK2283" i="7"/>
  <c r="BF2283" i="7"/>
  <c r="AX2283" i="7"/>
  <c r="AW2283" i="7"/>
  <c r="AU2283" i="7"/>
  <c r="AT2283" i="7"/>
  <c r="AS2283" i="7"/>
  <c r="AR2283" i="7"/>
  <c r="AQ2283" i="7"/>
  <c r="AP2283" i="7"/>
  <c r="AO2283" i="7"/>
  <c r="AN2283" i="7"/>
  <c r="AM2283" i="7"/>
  <c r="AL2283" i="7"/>
  <c r="AK2283" i="7"/>
  <c r="AJ2283" i="7"/>
  <c r="AI2283" i="7"/>
  <c r="S2283" i="7"/>
  <c r="R2283" i="7"/>
  <c r="Q2283" i="7"/>
  <c r="P2283" i="7"/>
  <c r="O2283" i="7"/>
  <c r="N2283" i="7"/>
  <c r="M2283" i="7"/>
  <c r="L2283" i="7"/>
  <c r="K2283" i="7"/>
  <c r="J2283" i="7"/>
  <c r="H2283" i="7"/>
  <c r="F2283" i="7"/>
  <c r="BK2282" i="7"/>
  <c r="G2282" i="7" s="1"/>
  <c r="BF2282" i="7"/>
  <c r="AX2282" i="7"/>
  <c r="AW2282" i="7"/>
  <c r="AU2282" i="7"/>
  <c r="AT2282" i="7"/>
  <c r="AS2282" i="7"/>
  <c r="AR2282" i="7"/>
  <c r="AQ2282" i="7"/>
  <c r="AP2282" i="7"/>
  <c r="AO2282" i="7"/>
  <c r="AN2282" i="7"/>
  <c r="AM2282" i="7"/>
  <c r="AL2282" i="7"/>
  <c r="AK2282" i="7"/>
  <c r="AJ2282" i="7"/>
  <c r="AI2282" i="7"/>
  <c r="S2282" i="7"/>
  <c r="R2282" i="7"/>
  <c r="Q2282" i="7"/>
  <c r="P2282" i="7"/>
  <c r="O2282" i="7"/>
  <c r="N2282" i="7"/>
  <c r="M2282" i="7"/>
  <c r="L2282" i="7"/>
  <c r="K2282" i="7"/>
  <c r="J2282" i="7"/>
  <c r="H2282" i="7"/>
  <c r="F2282" i="7"/>
  <c r="BK2281" i="7"/>
  <c r="BF2281" i="7"/>
  <c r="AX2281" i="7"/>
  <c r="AW2281" i="7"/>
  <c r="AU2281" i="7"/>
  <c r="AT2281" i="7"/>
  <c r="AS2281" i="7"/>
  <c r="AR2281" i="7"/>
  <c r="AQ2281" i="7"/>
  <c r="AP2281" i="7"/>
  <c r="AO2281" i="7"/>
  <c r="AN2281" i="7"/>
  <c r="AM2281" i="7"/>
  <c r="AL2281" i="7"/>
  <c r="AK2281" i="7"/>
  <c r="AJ2281" i="7"/>
  <c r="AI2281" i="7"/>
  <c r="S2281" i="7"/>
  <c r="R2281" i="7"/>
  <c r="Q2281" i="7"/>
  <c r="P2281" i="7"/>
  <c r="O2281" i="7"/>
  <c r="N2281" i="7"/>
  <c r="M2281" i="7"/>
  <c r="L2281" i="7"/>
  <c r="K2281" i="7"/>
  <c r="J2281" i="7"/>
  <c r="H2281" i="7"/>
  <c r="G2281" i="7"/>
  <c r="F2281" i="7"/>
  <c r="BK2280" i="7"/>
  <c r="BF2280" i="7"/>
  <c r="AX2280" i="7"/>
  <c r="AW2280" i="7"/>
  <c r="AU2280" i="7"/>
  <c r="AT2280" i="7"/>
  <c r="AS2280" i="7"/>
  <c r="AR2280" i="7"/>
  <c r="AQ2280" i="7"/>
  <c r="AP2280" i="7"/>
  <c r="AO2280" i="7"/>
  <c r="AN2280" i="7"/>
  <c r="AM2280" i="7"/>
  <c r="AL2280" i="7"/>
  <c r="AK2280" i="7"/>
  <c r="AJ2280" i="7"/>
  <c r="AI2280" i="7"/>
  <c r="S2280" i="7"/>
  <c r="R2280" i="7"/>
  <c r="Q2280" i="7"/>
  <c r="P2280" i="7"/>
  <c r="O2280" i="7"/>
  <c r="N2280" i="7"/>
  <c r="M2280" i="7"/>
  <c r="L2280" i="7"/>
  <c r="K2280" i="7"/>
  <c r="J2280" i="7"/>
  <c r="H2280" i="7"/>
  <c r="F2280" i="7"/>
  <c r="BK2279" i="7"/>
  <c r="BF2279" i="7"/>
  <c r="AX2279" i="7"/>
  <c r="AW2279" i="7"/>
  <c r="AU2279" i="7"/>
  <c r="AT2279" i="7"/>
  <c r="AS2279" i="7"/>
  <c r="AR2279" i="7"/>
  <c r="AQ2279" i="7"/>
  <c r="AP2279" i="7"/>
  <c r="AO2279" i="7"/>
  <c r="AN2279" i="7"/>
  <c r="AM2279" i="7"/>
  <c r="AL2279" i="7"/>
  <c r="AK2279" i="7"/>
  <c r="AJ2279" i="7"/>
  <c r="AI2279" i="7"/>
  <c r="S2279" i="7"/>
  <c r="R2279" i="7"/>
  <c r="Q2279" i="7"/>
  <c r="P2279" i="7"/>
  <c r="O2279" i="7"/>
  <c r="N2279" i="7"/>
  <c r="M2279" i="7"/>
  <c r="L2279" i="7"/>
  <c r="K2279" i="7"/>
  <c r="J2279" i="7"/>
  <c r="H2279" i="7"/>
  <c r="F2279" i="7"/>
  <c r="BK2278" i="7"/>
  <c r="BF2278" i="7"/>
  <c r="AX2278" i="7"/>
  <c r="AW2278" i="7"/>
  <c r="AU2278" i="7"/>
  <c r="AT2278" i="7"/>
  <c r="AS2278" i="7"/>
  <c r="AR2278" i="7"/>
  <c r="AQ2278" i="7"/>
  <c r="AP2278" i="7"/>
  <c r="AO2278" i="7"/>
  <c r="AN2278" i="7"/>
  <c r="AM2278" i="7"/>
  <c r="AL2278" i="7"/>
  <c r="AK2278" i="7"/>
  <c r="AJ2278" i="7"/>
  <c r="AI2278" i="7"/>
  <c r="S2278" i="7"/>
  <c r="R2278" i="7"/>
  <c r="Q2278" i="7"/>
  <c r="P2278" i="7"/>
  <c r="O2278" i="7"/>
  <c r="N2278" i="7"/>
  <c r="M2278" i="7"/>
  <c r="L2278" i="7"/>
  <c r="K2278" i="7"/>
  <c r="J2278" i="7"/>
  <c r="H2278" i="7"/>
  <c r="G2278" i="7"/>
  <c r="F2278" i="7"/>
  <c r="BK2277" i="7"/>
  <c r="BF2277" i="7"/>
  <c r="AX2277" i="7"/>
  <c r="AW2277" i="7"/>
  <c r="AU2277" i="7"/>
  <c r="AT2277" i="7"/>
  <c r="AS2277" i="7"/>
  <c r="AR2277" i="7"/>
  <c r="AQ2277" i="7"/>
  <c r="AP2277" i="7"/>
  <c r="AO2277" i="7"/>
  <c r="AN2277" i="7"/>
  <c r="AM2277" i="7"/>
  <c r="AL2277" i="7"/>
  <c r="AK2277" i="7"/>
  <c r="AJ2277" i="7"/>
  <c r="AI2277" i="7"/>
  <c r="S2277" i="7"/>
  <c r="R2277" i="7"/>
  <c r="Q2277" i="7"/>
  <c r="P2277" i="7"/>
  <c r="O2277" i="7"/>
  <c r="N2277" i="7"/>
  <c r="M2277" i="7"/>
  <c r="L2277" i="7"/>
  <c r="K2277" i="7"/>
  <c r="J2277" i="7"/>
  <c r="H2277" i="7"/>
  <c r="F2277" i="7"/>
  <c r="BK2276" i="7"/>
  <c r="BI2276" i="7" s="1"/>
  <c r="BF2276" i="7"/>
  <c r="AX2276" i="7"/>
  <c r="AW2276" i="7"/>
  <c r="AU2276" i="7"/>
  <c r="AT2276" i="7"/>
  <c r="AS2276" i="7"/>
  <c r="AR2276" i="7"/>
  <c r="AQ2276" i="7"/>
  <c r="AP2276" i="7"/>
  <c r="AO2276" i="7"/>
  <c r="AN2276" i="7"/>
  <c r="AM2276" i="7"/>
  <c r="AL2276" i="7"/>
  <c r="AK2276" i="7"/>
  <c r="AJ2276" i="7"/>
  <c r="AI2276" i="7"/>
  <c r="S2276" i="7"/>
  <c r="R2276" i="7"/>
  <c r="Q2276" i="7"/>
  <c r="P2276" i="7"/>
  <c r="O2276" i="7"/>
  <c r="N2276" i="7"/>
  <c r="M2276" i="7"/>
  <c r="L2276" i="7"/>
  <c r="K2276" i="7"/>
  <c r="J2276" i="7"/>
  <c r="H2276" i="7"/>
  <c r="F2276" i="7"/>
  <c r="BK2275" i="7"/>
  <c r="BI2275" i="7"/>
  <c r="BF2275" i="7"/>
  <c r="AX2275" i="7"/>
  <c r="AW2275" i="7"/>
  <c r="AU2275" i="7"/>
  <c r="AT2275" i="7"/>
  <c r="AS2275" i="7"/>
  <c r="AR2275" i="7"/>
  <c r="AQ2275" i="7"/>
  <c r="AP2275" i="7"/>
  <c r="AO2275" i="7"/>
  <c r="AN2275" i="7"/>
  <c r="AM2275" i="7"/>
  <c r="AL2275" i="7"/>
  <c r="AK2275" i="7"/>
  <c r="AJ2275" i="7"/>
  <c r="AI2275" i="7"/>
  <c r="S2275" i="7"/>
  <c r="R2275" i="7"/>
  <c r="Q2275" i="7"/>
  <c r="P2275" i="7"/>
  <c r="O2275" i="7"/>
  <c r="N2275" i="7"/>
  <c r="M2275" i="7"/>
  <c r="L2275" i="7"/>
  <c r="K2275" i="7"/>
  <c r="J2275" i="7"/>
  <c r="H2275" i="7"/>
  <c r="F2275" i="7"/>
  <c r="BK2274" i="7"/>
  <c r="BM2274" i="7" s="1"/>
  <c r="I2274" i="7" s="1"/>
  <c r="BF2274" i="7"/>
  <c r="AX2274" i="7"/>
  <c r="AW2274" i="7"/>
  <c r="AU2274" i="7"/>
  <c r="AT2274" i="7"/>
  <c r="AS2274" i="7"/>
  <c r="AR2274" i="7"/>
  <c r="AQ2274" i="7"/>
  <c r="AP2274" i="7"/>
  <c r="AO2274" i="7"/>
  <c r="AN2274" i="7"/>
  <c r="AM2274" i="7"/>
  <c r="AL2274" i="7"/>
  <c r="AK2274" i="7"/>
  <c r="AJ2274" i="7"/>
  <c r="AI2274" i="7"/>
  <c r="S2274" i="7"/>
  <c r="R2274" i="7"/>
  <c r="Q2274" i="7"/>
  <c r="P2274" i="7"/>
  <c r="O2274" i="7"/>
  <c r="N2274" i="7"/>
  <c r="M2274" i="7"/>
  <c r="L2274" i="7"/>
  <c r="K2274" i="7"/>
  <c r="J2274" i="7"/>
  <c r="H2274" i="7"/>
  <c r="F2274" i="7"/>
  <c r="BK2273" i="7"/>
  <c r="BF2273" i="7"/>
  <c r="AX2273" i="7"/>
  <c r="AW2273" i="7"/>
  <c r="AU2273" i="7"/>
  <c r="AT2273" i="7"/>
  <c r="AS2273" i="7"/>
  <c r="AR2273" i="7"/>
  <c r="AQ2273" i="7"/>
  <c r="AP2273" i="7"/>
  <c r="AO2273" i="7"/>
  <c r="AN2273" i="7"/>
  <c r="AM2273" i="7"/>
  <c r="AL2273" i="7"/>
  <c r="AK2273" i="7"/>
  <c r="AJ2273" i="7"/>
  <c r="AI2273" i="7"/>
  <c r="S2273" i="7"/>
  <c r="R2273" i="7"/>
  <c r="Q2273" i="7"/>
  <c r="P2273" i="7"/>
  <c r="O2273" i="7"/>
  <c r="N2273" i="7"/>
  <c r="M2273" i="7"/>
  <c r="L2273" i="7"/>
  <c r="K2273" i="7"/>
  <c r="J2273" i="7"/>
  <c r="H2273" i="7"/>
  <c r="F2273" i="7"/>
  <c r="BK2272" i="7"/>
  <c r="BI2272" i="7" s="1"/>
  <c r="BF2272" i="7"/>
  <c r="AX2272" i="7"/>
  <c r="AW2272" i="7"/>
  <c r="AU2272" i="7"/>
  <c r="AT2272" i="7"/>
  <c r="AS2272" i="7"/>
  <c r="AR2272" i="7"/>
  <c r="AQ2272" i="7"/>
  <c r="AP2272" i="7"/>
  <c r="AO2272" i="7"/>
  <c r="AN2272" i="7"/>
  <c r="AM2272" i="7"/>
  <c r="AL2272" i="7"/>
  <c r="AK2272" i="7"/>
  <c r="AJ2272" i="7"/>
  <c r="AI2272" i="7"/>
  <c r="S2272" i="7"/>
  <c r="R2272" i="7"/>
  <c r="Q2272" i="7"/>
  <c r="P2272" i="7"/>
  <c r="O2272" i="7"/>
  <c r="N2272" i="7"/>
  <c r="M2272" i="7"/>
  <c r="L2272" i="7"/>
  <c r="K2272" i="7"/>
  <c r="J2272" i="7"/>
  <c r="H2272" i="7"/>
  <c r="G2272" i="7"/>
  <c r="F2272" i="7"/>
  <c r="BM2271" i="7"/>
  <c r="I2271" i="7" s="1"/>
  <c r="BK2271" i="7"/>
  <c r="G2271" i="7" s="1"/>
  <c r="BF2271" i="7"/>
  <c r="AX2271" i="7"/>
  <c r="AW2271" i="7"/>
  <c r="AU2271" i="7"/>
  <c r="AT2271" i="7"/>
  <c r="AS2271" i="7"/>
  <c r="AR2271" i="7"/>
  <c r="AQ2271" i="7"/>
  <c r="AP2271" i="7"/>
  <c r="AO2271" i="7"/>
  <c r="AN2271" i="7"/>
  <c r="AM2271" i="7"/>
  <c r="AL2271" i="7"/>
  <c r="AK2271" i="7"/>
  <c r="AJ2271" i="7"/>
  <c r="AI2271" i="7"/>
  <c r="S2271" i="7"/>
  <c r="R2271" i="7"/>
  <c r="Q2271" i="7"/>
  <c r="P2271" i="7"/>
  <c r="O2271" i="7"/>
  <c r="N2271" i="7"/>
  <c r="M2271" i="7"/>
  <c r="L2271" i="7"/>
  <c r="K2271" i="7"/>
  <c r="J2271" i="7"/>
  <c r="H2271" i="7"/>
  <c r="F2271" i="7"/>
  <c r="BK2270" i="7"/>
  <c r="BF2270" i="7"/>
  <c r="AX2270" i="7"/>
  <c r="AW2270" i="7"/>
  <c r="AU2270" i="7"/>
  <c r="AT2270" i="7"/>
  <c r="AS2270" i="7"/>
  <c r="AR2270" i="7"/>
  <c r="AQ2270" i="7"/>
  <c r="AP2270" i="7"/>
  <c r="AO2270" i="7"/>
  <c r="AN2270" i="7"/>
  <c r="AM2270" i="7"/>
  <c r="AL2270" i="7"/>
  <c r="AK2270" i="7"/>
  <c r="AJ2270" i="7"/>
  <c r="AI2270" i="7"/>
  <c r="S2270" i="7"/>
  <c r="R2270" i="7"/>
  <c r="Q2270" i="7"/>
  <c r="P2270" i="7"/>
  <c r="O2270" i="7"/>
  <c r="N2270" i="7"/>
  <c r="M2270" i="7"/>
  <c r="L2270" i="7"/>
  <c r="K2270" i="7"/>
  <c r="J2270" i="7"/>
  <c r="H2270" i="7"/>
  <c r="F2270" i="7"/>
  <c r="BK2269" i="7"/>
  <c r="BM2269" i="7" s="1"/>
  <c r="I2269" i="7" s="1"/>
  <c r="BF2269" i="7"/>
  <c r="AX2269" i="7"/>
  <c r="AW2269" i="7"/>
  <c r="AU2269" i="7"/>
  <c r="AT2269" i="7"/>
  <c r="AS2269" i="7"/>
  <c r="AR2269" i="7"/>
  <c r="AQ2269" i="7"/>
  <c r="AP2269" i="7"/>
  <c r="AO2269" i="7"/>
  <c r="AN2269" i="7"/>
  <c r="AM2269" i="7"/>
  <c r="AL2269" i="7"/>
  <c r="AK2269" i="7"/>
  <c r="AJ2269" i="7"/>
  <c r="AI2269" i="7"/>
  <c r="S2269" i="7"/>
  <c r="R2269" i="7"/>
  <c r="Q2269" i="7"/>
  <c r="P2269" i="7"/>
  <c r="O2269" i="7"/>
  <c r="N2269" i="7"/>
  <c r="M2269" i="7"/>
  <c r="L2269" i="7"/>
  <c r="K2269" i="7"/>
  <c r="J2269" i="7"/>
  <c r="H2269" i="7"/>
  <c r="F2269" i="7"/>
  <c r="BK2268" i="7"/>
  <c r="G2268" i="7" s="1"/>
  <c r="BF2268" i="7"/>
  <c r="AX2268" i="7"/>
  <c r="AW2268" i="7"/>
  <c r="AU2268" i="7"/>
  <c r="AT2268" i="7"/>
  <c r="AS2268" i="7"/>
  <c r="AR2268" i="7"/>
  <c r="AQ2268" i="7"/>
  <c r="AP2268" i="7"/>
  <c r="AO2268" i="7"/>
  <c r="AN2268" i="7"/>
  <c r="AM2268" i="7"/>
  <c r="AL2268" i="7"/>
  <c r="AK2268" i="7"/>
  <c r="AJ2268" i="7"/>
  <c r="AI2268" i="7"/>
  <c r="S2268" i="7"/>
  <c r="R2268" i="7"/>
  <c r="Q2268" i="7"/>
  <c r="P2268" i="7"/>
  <c r="O2268" i="7"/>
  <c r="N2268" i="7"/>
  <c r="M2268" i="7"/>
  <c r="L2268" i="7"/>
  <c r="K2268" i="7"/>
  <c r="J2268" i="7"/>
  <c r="H2268" i="7"/>
  <c r="F2268" i="7"/>
  <c r="BK2267" i="7"/>
  <c r="BF2267" i="7"/>
  <c r="AX2267" i="7"/>
  <c r="AW2267" i="7"/>
  <c r="AU2267" i="7"/>
  <c r="AT2267" i="7"/>
  <c r="AS2267" i="7"/>
  <c r="AR2267" i="7"/>
  <c r="AQ2267" i="7"/>
  <c r="AP2267" i="7"/>
  <c r="AO2267" i="7"/>
  <c r="AN2267" i="7"/>
  <c r="AM2267" i="7"/>
  <c r="AL2267" i="7"/>
  <c r="AK2267" i="7"/>
  <c r="AJ2267" i="7"/>
  <c r="AI2267" i="7"/>
  <c r="S2267" i="7"/>
  <c r="R2267" i="7"/>
  <c r="Q2267" i="7"/>
  <c r="P2267" i="7"/>
  <c r="O2267" i="7"/>
  <c r="N2267" i="7"/>
  <c r="M2267" i="7"/>
  <c r="L2267" i="7"/>
  <c r="K2267" i="7"/>
  <c r="J2267" i="7"/>
  <c r="H2267" i="7"/>
  <c r="F2267" i="7"/>
  <c r="BK2266" i="7"/>
  <c r="BI2266" i="7" s="1"/>
  <c r="BF2266" i="7"/>
  <c r="AX2266" i="7"/>
  <c r="AW2266" i="7"/>
  <c r="AU2266" i="7"/>
  <c r="AT2266" i="7"/>
  <c r="AS2266" i="7"/>
  <c r="AR2266" i="7"/>
  <c r="AQ2266" i="7"/>
  <c r="AP2266" i="7"/>
  <c r="AO2266" i="7"/>
  <c r="AN2266" i="7"/>
  <c r="AM2266" i="7"/>
  <c r="AL2266" i="7"/>
  <c r="AK2266" i="7"/>
  <c r="AJ2266" i="7"/>
  <c r="AI2266" i="7"/>
  <c r="S2266" i="7"/>
  <c r="R2266" i="7"/>
  <c r="Q2266" i="7"/>
  <c r="P2266" i="7"/>
  <c r="O2266" i="7"/>
  <c r="N2266" i="7"/>
  <c r="M2266" i="7"/>
  <c r="L2266" i="7"/>
  <c r="K2266" i="7"/>
  <c r="J2266" i="7"/>
  <c r="H2266" i="7"/>
  <c r="F2266" i="7"/>
  <c r="BK2265" i="7"/>
  <c r="BI2265" i="7" s="1"/>
  <c r="BF2265" i="7"/>
  <c r="AX2265" i="7"/>
  <c r="AW2265" i="7"/>
  <c r="AU2265" i="7"/>
  <c r="AT2265" i="7"/>
  <c r="AS2265" i="7"/>
  <c r="AR2265" i="7"/>
  <c r="AQ2265" i="7"/>
  <c r="AP2265" i="7"/>
  <c r="AO2265" i="7"/>
  <c r="AN2265" i="7"/>
  <c r="AM2265" i="7"/>
  <c r="AL2265" i="7"/>
  <c r="AK2265" i="7"/>
  <c r="AJ2265" i="7"/>
  <c r="AI2265" i="7"/>
  <c r="S2265" i="7"/>
  <c r="R2265" i="7"/>
  <c r="Q2265" i="7"/>
  <c r="P2265" i="7"/>
  <c r="O2265" i="7"/>
  <c r="N2265" i="7"/>
  <c r="M2265" i="7"/>
  <c r="L2265" i="7"/>
  <c r="K2265" i="7"/>
  <c r="J2265" i="7"/>
  <c r="H2265" i="7"/>
  <c r="F2265" i="7"/>
  <c r="BK2264" i="7"/>
  <c r="BF2264" i="7"/>
  <c r="AX2264" i="7"/>
  <c r="AW2264" i="7"/>
  <c r="AU2264" i="7"/>
  <c r="AT2264" i="7"/>
  <c r="AS2264" i="7"/>
  <c r="AR2264" i="7"/>
  <c r="AQ2264" i="7"/>
  <c r="AP2264" i="7"/>
  <c r="AO2264" i="7"/>
  <c r="AN2264" i="7"/>
  <c r="AM2264" i="7"/>
  <c r="AL2264" i="7"/>
  <c r="AK2264" i="7"/>
  <c r="AJ2264" i="7"/>
  <c r="AI2264" i="7"/>
  <c r="S2264" i="7"/>
  <c r="R2264" i="7"/>
  <c r="Q2264" i="7"/>
  <c r="P2264" i="7"/>
  <c r="O2264" i="7"/>
  <c r="N2264" i="7"/>
  <c r="M2264" i="7"/>
  <c r="L2264" i="7"/>
  <c r="K2264" i="7"/>
  <c r="J2264" i="7"/>
  <c r="H2264" i="7"/>
  <c r="F2264" i="7"/>
  <c r="BK2263" i="7"/>
  <c r="BI2263" i="7" s="1"/>
  <c r="E2263" i="7" s="1"/>
  <c r="BF2263" i="7"/>
  <c r="AX2263" i="7"/>
  <c r="AW2263" i="7"/>
  <c r="AU2263" i="7"/>
  <c r="AT2263" i="7"/>
  <c r="AS2263" i="7"/>
  <c r="AR2263" i="7"/>
  <c r="AQ2263" i="7"/>
  <c r="AP2263" i="7"/>
  <c r="AO2263" i="7"/>
  <c r="AN2263" i="7"/>
  <c r="AM2263" i="7"/>
  <c r="AL2263" i="7"/>
  <c r="AK2263" i="7"/>
  <c r="AJ2263" i="7"/>
  <c r="AI2263" i="7"/>
  <c r="S2263" i="7"/>
  <c r="R2263" i="7"/>
  <c r="Q2263" i="7"/>
  <c r="P2263" i="7"/>
  <c r="O2263" i="7"/>
  <c r="N2263" i="7"/>
  <c r="M2263" i="7"/>
  <c r="L2263" i="7"/>
  <c r="K2263" i="7"/>
  <c r="J2263" i="7"/>
  <c r="H2263" i="7"/>
  <c r="F2263" i="7"/>
  <c r="BK2262" i="7"/>
  <c r="BF2262" i="7"/>
  <c r="AX2262" i="7"/>
  <c r="AW2262" i="7"/>
  <c r="AU2262" i="7"/>
  <c r="AT2262" i="7"/>
  <c r="AS2262" i="7"/>
  <c r="AR2262" i="7"/>
  <c r="AQ2262" i="7"/>
  <c r="AP2262" i="7"/>
  <c r="AO2262" i="7"/>
  <c r="AN2262" i="7"/>
  <c r="AM2262" i="7"/>
  <c r="AL2262" i="7"/>
  <c r="AK2262" i="7"/>
  <c r="AJ2262" i="7"/>
  <c r="AI2262" i="7"/>
  <c r="S2262" i="7"/>
  <c r="R2262" i="7"/>
  <c r="Q2262" i="7"/>
  <c r="P2262" i="7"/>
  <c r="O2262" i="7"/>
  <c r="N2262" i="7"/>
  <c r="M2262" i="7"/>
  <c r="L2262" i="7"/>
  <c r="K2262" i="7"/>
  <c r="J2262" i="7"/>
  <c r="H2262" i="7"/>
  <c r="F2262" i="7"/>
  <c r="BK2261" i="7"/>
  <c r="BI2261" i="7" s="1"/>
  <c r="BF2261" i="7"/>
  <c r="AX2261" i="7"/>
  <c r="AW2261" i="7"/>
  <c r="AU2261" i="7"/>
  <c r="AT2261" i="7"/>
  <c r="AS2261" i="7"/>
  <c r="AR2261" i="7"/>
  <c r="AQ2261" i="7"/>
  <c r="AP2261" i="7"/>
  <c r="AO2261" i="7"/>
  <c r="AN2261" i="7"/>
  <c r="AM2261" i="7"/>
  <c r="AL2261" i="7"/>
  <c r="AK2261" i="7"/>
  <c r="AJ2261" i="7"/>
  <c r="AI2261" i="7"/>
  <c r="S2261" i="7"/>
  <c r="R2261" i="7"/>
  <c r="Q2261" i="7"/>
  <c r="P2261" i="7"/>
  <c r="O2261" i="7"/>
  <c r="N2261" i="7"/>
  <c r="M2261" i="7"/>
  <c r="L2261" i="7"/>
  <c r="K2261" i="7"/>
  <c r="J2261" i="7"/>
  <c r="H2261" i="7"/>
  <c r="F2261" i="7"/>
  <c r="BK2260" i="7"/>
  <c r="BI2260" i="7" s="1"/>
  <c r="E2260" i="7" s="1"/>
  <c r="BF2260" i="7"/>
  <c r="AX2260" i="7"/>
  <c r="AW2260" i="7"/>
  <c r="AU2260" i="7"/>
  <c r="AT2260" i="7"/>
  <c r="AS2260" i="7"/>
  <c r="AR2260" i="7"/>
  <c r="AQ2260" i="7"/>
  <c r="AP2260" i="7"/>
  <c r="AO2260" i="7"/>
  <c r="AN2260" i="7"/>
  <c r="AM2260" i="7"/>
  <c r="AL2260" i="7"/>
  <c r="AK2260" i="7"/>
  <c r="AJ2260" i="7"/>
  <c r="AI2260" i="7"/>
  <c r="S2260" i="7"/>
  <c r="R2260" i="7"/>
  <c r="Q2260" i="7"/>
  <c r="P2260" i="7"/>
  <c r="O2260" i="7"/>
  <c r="N2260" i="7"/>
  <c r="M2260" i="7"/>
  <c r="L2260" i="7"/>
  <c r="K2260" i="7"/>
  <c r="J2260" i="7"/>
  <c r="H2260" i="7"/>
  <c r="F2260" i="7"/>
  <c r="BK2259" i="7"/>
  <c r="BF2259" i="7"/>
  <c r="AX2259" i="7"/>
  <c r="AW2259" i="7"/>
  <c r="AU2259" i="7"/>
  <c r="AT2259" i="7"/>
  <c r="AS2259" i="7"/>
  <c r="AR2259" i="7"/>
  <c r="AQ2259" i="7"/>
  <c r="AP2259" i="7"/>
  <c r="AO2259" i="7"/>
  <c r="AN2259" i="7"/>
  <c r="AM2259" i="7"/>
  <c r="AL2259" i="7"/>
  <c r="AK2259" i="7"/>
  <c r="AJ2259" i="7"/>
  <c r="AI2259" i="7"/>
  <c r="S2259" i="7"/>
  <c r="R2259" i="7"/>
  <c r="Q2259" i="7"/>
  <c r="P2259" i="7"/>
  <c r="O2259" i="7"/>
  <c r="N2259" i="7"/>
  <c r="M2259" i="7"/>
  <c r="L2259" i="7"/>
  <c r="K2259" i="7"/>
  <c r="J2259" i="7"/>
  <c r="H2259" i="7"/>
  <c r="F2259" i="7"/>
  <c r="BK2258" i="7"/>
  <c r="BM2258" i="7" s="1"/>
  <c r="I2258" i="7" s="1"/>
  <c r="BF2258" i="7"/>
  <c r="AX2258" i="7"/>
  <c r="AW2258" i="7"/>
  <c r="AU2258" i="7"/>
  <c r="AT2258" i="7"/>
  <c r="AS2258" i="7"/>
  <c r="AR2258" i="7"/>
  <c r="AQ2258" i="7"/>
  <c r="AP2258" i="7"/>
  <c r="AO2258" i="7"/>
  <c r="AN2258" i="7"/>
  <c r="AM2258" i="7"/>
  <c r="AL2258" i="7"/>
  <c r="AK2258" i="7"/>
  <c r="AJ2258" i="7"/>
  <c r="AI2258" i="7"/>
  <c r="S2258" i="7"/>
  <c r="R2258" i="7"/>
  <c r="Q2258" i="7"/>
  <c r="P2258" i="7"/>
  <c r="O2258" i="7"/>
  <c r="N2258" i="7"/>
  <c r="M2258" i="7"/>
  <c r="L2258" i="7"/>
  <c r="K2258" i="7"/>
  <c r="J2258" i="7"/>
  <c r="H2258" i="7"/>
  <c r="F2258" i="7"/>
  <c r="BK2257" i="7"/>
  <c r="BF2257" i="7"/>
  <c r="AX2257" i="7"/>
  <c r="AW2257" i="7"/>
  <c r="AU2257" i="7"/>
  <c r="AT2257" i="7"/>
  <c r="AS2257" i="7"/>
  <c r="AR2257" i="7"/>
  <c r="AQ2257" i="7"/>
  <c r="AP2257" i="7"/>
  <c r="AO2257" i="7"/>
  <c r="AN2257" i="7"/>
  <c r="AM2257" i="7"/>
  <c r="AL2257" i="7"/>
  <c r="AK2257" i="7"/>
  <c r="AJ2257" i="7"/>
  <c r="AI2257" i="7"/>
  <c r="S2257" i="7"/>
  <c r="R2257" i="7"/>
  <c r="Q2257" i="7"/>
  <c r="P2257" i="7"/>
  <c r="O2257" i="7"/>
  <c r="N2257" i="7"/>
  <c r="M2257" i="7"/>
  <c r="L2257" i="7"/>
  <c r="K2257" i="7"/>
  <c r="J2257" i="7"/>
  <c r="H2257" i="7"/>
  <c r="F2257" i="7"/>
  <c r="BK2256" i="7"/>
  <c r="BI2256" i="7" s="1"/>
  <c r="BF2256" i="7"/>
  <c r="AX2256" i="7"/>
  <c r="AW2256" i="7"/>
  <c r="AU2256" i="7"/>
  <c r="AT2256" i="7"/>
  <c r="AS2256" i="7"/>
  <c r="AR2256" i="7"/>
  <c r="AQ2256" i="7"/>
  <c r="AP2256" i="7"/>
  <c r="AO2256" i="7"/>
  <c r="AN2256" i="7"/>
  <c r="AM2256" i="7"/>
  <c r="AL2256" i="7"/>
  <c r="AK2256" i="7"/>
  <c r="AJ2256" i="7"/>
  <c r="AI2256" i="7"/>
  <c r="S2256" i="7"/>
  <c r="R2256" i="7"/>
  <c r="Q2256" i="7"/>
  <c r="P2256" i="7"/>
  <c r="O2256" i="7"/>
  <c r="N2256" i="7"/>
  <c r="M2256" i="7"/>
  <c r="L2256" i="7"/>
  <c r="K2256" i="7"/>
  <c r="J2256" i="7"/>
  <c r="H2256" i="7"/>
  <c r="F2256" i="7"/>
  <c r="BK2255" i="7"/>
  <c r="BF2255" i="7"/>
  <c r="AX2255" i="7"/>
  <c r="AW2255" i="7"/>
  <c r="AU2255" i="7"/>
  <c r="AT2255" i="7"/>
  <c r="AS2255" i="7"/>
  <c r="AR2255" i="7"/>
  <c r="AQ2255" i="7"/>
  <c r="AP2255" i="7"/>
  <c r="AO2255" i="7"/>
  <c r="AN2255" i="7"/>
  <c r="AM2255" i="7"/>
  <c r="AL2255" i="7"/>
  <c r="AK2255" i="7"/>
  <c r="AJ2255" i="7"/>
  <c r="AI2255" i="7"/>
  <c r="S2255" i="7"/>
  <c r="R2255" i="7"/>
  <c r="Q2255" i="7"/>
  <c r="P2255" i="7"/>
  <c r="O2255" i="7"/>
  <c r="N2255" i="7"/>
  <c r="M2255" i="7"/>
  <c r="L2255" i="7"/>
  <c r="K2255" i="7"/>
  <c r="J2255" i="7"/>
  <c r="H2255" i="7"/>
  <c r="F2255" i="7"/>
  <c r="BK2254" i="7"/>
  <c r="G2254" i="7" s="1"/>
  <c r="BI2254" i="7"/>
  <c r="BF2254" i="7"/>
  <c r="AX2254" i="7"/>
  <c r="AW2254" i="7"/>
  <c r="AU2254" i="7"/>
  <c r="AT2254" i="7"/>
  <c r="AS2254" i="7"/>
  <c r="AR2254" i="7"/>
  <c r="AQ2254" i="7"/>
  <c r="AP2254" i="7"/>
  <c r="AO2254" i="7"/>
  <c r="AN2254" i="7"/>
  <c r="AM2254" i="7"/>
  <c r="AL2254" i="7"/>
  <c r="AK2254" i="7"/>
  <c r="AJ2254" i="7"/>
  <c r="AI2254" i="7"/>
  <c r="S2254" i="7"/>
  <c r="R2254" i="7"/>
  <c r="Q2254" i="7"/>
  <c r="P2254" i="7"/>
  <c r="O2254" i="7"/>
  <c r="N2254" i="7"/>
  <c r="M2254" i="7"/>
  <c r="L2254" i="7"/>
  <c r="K2254" i="7"/>
  <c r="J2254" i="7"/>
  <c r="H2254" i="7"/>
  <c r="F2254" i="7"/>
  <c r="BK2253" i="7"/>
  <c r="BI2253" i="7" s="1"/>
  <c r="BF2253" i="7"/>
  <c r="AX2253" i="7"/>
  <c r="AW2253" i="7"/>
  <c r="AU2253" i="7"/>
  <c r="AT2253" i="7"/>
  <c r="AS2253" i="7"/>
  <c r="AR2253" i="7"/>
  <c r="AQ2253" i="7"/>
  <c r="AP2253" i="7"/>
  <c r="AO2253" i="7"/>
  <c r="AN2253" i="7"/>
  <c r="AM2253" i="7"/>
  <c r="AL2253" i="7"/>
  <c r="AK2253" i="7"/>
  <c r="AJ2253" i="7"/>
  <c r="AI2253" i="7"/>
  <c r="S2253" i="7"/>
  <c r="R2253" i="7"/>
  <c r="Q2253" i="7"/>
  <c r="P2253" i="7"/>
  <c r="O2253" i="7"/>
  <c r="N2253" i="7"/>
  <c r="M2253" i="7"/>
  <c r="L2253" i="7"/>
  <c r="K2253" i="7"/>
  <c r="J2253" i="7"/>
  <c r="H2253" i="7"/>
  <c r="F2253" i="7"/>
  <c r="BK2252" i="7"/>
  <c r="BI2252" i="7" s="1"/>
  <c r="BF2252" i="7"/>
  <c r="AX2252" i="7"/>
  <c r="AW2252" i="7"/>
  <c r="AU2252" i="7"/>
  <c r="AT2252" i="7"/>
  <c r="AS2252" i="7"/>
  <c r="AR2252" i="7"/>
  <c r="AQ2252" i="7"/>
  <c r="AP2252" i="7"/>
  <c r="AO2252" i="7"/>
  <c r="AN2252" i="7"/>
  <c r="AM2252" i="7"/>
  <c r="AL2252" i="7"/>
  <c r="AK2252" i="7"/>
  <c r="AJ2252" i="7"/>
  <c r="AI2252" i="7"/>
  <c r="S2252" i="7"/>
  <c r="R2252" i="7"/>
  <c r="Q2252" i="7"/>
  <c r="P2252" i="7"/>
  <c r="O2252" i="7"/>
  <c r="N2252" i="7"/>
  <c r="M2252" i="7"/>
  <c r="L2252" i="7"/>
  <c r="K2252" i="7"/>
  <c r="J2252" i="7"/>
  <c r="H2252" i="7"/>
  <c r="F2252" i="7"/>
  <c r="BK2251" i="7"/>
  <c r="BF2251" i="7"/>
  <c r="AX2251" i="7"/>
  <c r="AW2251" i="7"/>
  <c r="AU2251" i="7"/>
  <c r="AT2251" i="7"/>
  <c r="AS2251" i="7"/>
  <c r="AR2251" i="7"/>
  <c r="AQ2251" i="7"/>
  <c r="AP2251" i="7"/>
  <c r="AO2251" i="7"/>
  <c r="AN2251" i="7"/>
  <c r="AM2251" i="7"/>
  <c r="AL2251" i="7"/>
  <c r="AK2251" i="7"/>
  <c r="AJ2251" i="7"/>
  <c r="AI2251" i="7"/>
  <c r="S2251" i="7"/>
  <c r="R2251" i="7"/>
  <c r="Q2251" i="7"/>
  <c r="P2251" i="7"/>
  <c r="O2251" i="7"/>
  <c r="N2251" i="7"/>
  <c r="M2251" i="7"/>
  <c r="L2251" i="7"/>
  <c r="K2251" i="7"/>
  <c r="J2251" i="7"/>
  <c r="H2251" i="7"/>
  <c r="F2251" i="7"/>
  <c r="BK2250" i="7"/>
  <c r="BM2250" i="7" s="1"/>
  <c r="I2250" i="7" s="1"/>
  <c r="BF2250" i="7"/>
  <c r="AX2250" i="7"/>
  <c r="AW2250" i="7"/>
  <c r="AU2250" i="7"/>
  <c r="AT2250" i="7"/>
  <c r="AS2250" i="7"/>
  <c r="AR2250" i="7"/>
  <c r="AQ2250" i="7"/>
  <c r="AP2250" i="7"/>
  <c r="AO2250" i="7"/>
  <c r="AN2250" i="7"/>
  <c r="AM2250" i="7"/>
  <c r="AL2250" i="7"/>
  <c r="AK2250" i="7"/>
  <c r="AJ2250" i="7"/>
  <c r="AI2250" i="7"/>
  <c r="S2250" i="7"/>
  <c r="R2250" i="7"/>
  <c r="Q2250" i="7"/>
  <c r="P2250" i="7"/>
  <c r="O2250" i="7"/>
  <c r="N2250" i="7"/>
  <c r="M2250" i="7"/>
  <c r="L2250" i="7"/>
  <c r="K2250" i="7"/>
  <c r="J2250" i="7"/>
  <c r="H2250" i="7"/>
  <c r="F2250" i="7"/>
  <c r="BK2249" i="7"/>
  <c r="BF2249" i="7"/>
  <c r="AX2249" i="7"/>
  <c r="AW2249" i="7"/>
  <c r="AU2249" i="7"/>
  <c r="AT2249" i="7"/>
  <c r="AS2249" i="7"/>
  <c r="AR2249" i="7"/>
  <c r="AQ2249" i="7"/>
  <c r="AP2249" i="7"/>
  <c r="AO2249" i="7"/>
  <c r="AN2249" i="7"/>
  <c r="AM2249" i="7"/>
  <c r="AL2249" i="7"/>
  <c r="AK2249" i="7"/>
  <c r="AJ2249" i="7"/>
  <c r="AI2249" i="7"/>
  <c r="S2249" i="7"/>
  <c r="R2249" i="7"/>
  <c r="Q2249" i="7"/>
  <c r="P2249" i="7"/>
  <c r="O2249" i="7"/>
  <c r="N2249" i="7"/>
  <c r="M2249" i="7"/>
  <c r="L2249" i="7"/>
  <c r="K2249" i="7"/>
  <c r="J2249" i="7"/>
  <c r="H2249" i="7"/>
  <c r="F2249" i="7"/>
  <c r="BK2248" i="7"/>
  <c r="BI2248" i="7" s="1"/>
  <c r="E2248" i="7" s="1"/>
  <c r="BF2248" i="7"/>
  <c r="AX2248" i="7"/>
  <c r="AW2248" i="7"/>
  <c r="AU2248" i="7"/>
  <c r="AT2248" i="7"/>
  <c r="AS2248" i="7"/>
  <c r="AR2248" i="7"/>
  <c r="AQ2248" i="7"/>
  <c r="AP2248" i="7"/>
  <c r="AO2248" i="7"/>
  <c r="AN2248" i="7"/>
  <c r="AM2248" i="7"/>
  <c r="AL2248" i="7"/>
  <c r="AK2248" i="7"/>
  <c r="AJ2248" i="7"/>
  <c r="AI2248" i="7"/>
  <c r="S2248" i="7"/>
  <c r="R2248" i="7"/>
  <c r="Q2248" i="7"/>
  <c r="P2248" i="7"/>
  <c r="O2248" i="7"/>
  <c r="N2248" i="7"/>
  <c r="M2248" i="7"/>
  <c r="L2248" i="7"/>
  <c r="K2248" i="7"/>
  <c r="J2248" i="7"/>
  <c r="H2248" i="7"/>
  <c r="F2248" i="7"/>
  <c r="BK2247" i="7"/>
  <c r="G2247" i="7" s="1"/>
  <c r="BF2247" i="7"/>
  <c r="AX2247" i="7"/>
  <c r="AW2247" i="7"/>
  <c r="AU2247" i="7"/>
  <c r="AT2247" i="7"/>
  <c r="AS2247" i="7"/>
  <c r="AR2247" i="7"/>
  <c r="AQ2247" i="7"/>
  <c r="AP2247" i="7"/>
  <c r="AO2247" i="7"/>
  <c r="AN2247" i="7"/>
  <c r="AM2247" i="7"/>
  <c r="AL2247" i="7"/>
  <c r="AK2247" i="7"/>
  <c r="AJ2247" i="7"/>
  <c r="AI2247" i="7"/>
  <c r="S2247" i="7"/>
  <c r="R2247" i="7"/>
  <c r="Q2247" i="7"/>
  <c r="P2247" i="7"/>
  <c r="O2247" i="7"/>
  <c r="N2247" i="7"/>
  <c r="M2247" i="7"/>
  <c r="L2247" i="7"/>
  <c r="K2247" i="7"/>
  <c r="J2247" i="7"/>
  <c r="H2247" i="7"/>
  <c r="F2247" i="7"/>
  <c r="BK2246" i="7"/>
  <c r="BF2246" i="7"/>
  <c r="AX2246" i="7"/>
  <c r="AW2246" i="7"/>
  <c r="AU2246" i="7"/>
  <c r="AT2246" i="7"/>
  <c r="AS2246" i="7"/>
  <c r="AR2246" i="7"/>
  <c r="AQ2246" i="7"/>
  <c r="AP2246" i="7"/>
  <c r="AO2246" i="7"/>
  <c r="AN2246" i="7"/>
  <c r="AM2246" i="7"/>
  <c r="AL2246" i="7"/>
  <c r="AK2246" i="7"/>
  <c r="AJ2246" i="7"/>
  <c r="AI2246" i="7"/>
  <c r="S2246" i="7"/>
  <c r="R2246" i="7"/>
  <c r="Q2246" i="7"/>
  <c r="P2246" i="7"/>
  <c r="O2246" i="7"/>
  <c r="N2246" i="7"/>
  <c r="M2246" i="7"/>
  <c r="L2246" i="7"/>
  <c r="K2246" i="7"/>
  <c r="J2246" i="7"/>
  <c r="H2246" i="7"/>
  <c r="F2246" i="7"/>
  <c r="BK2245" i="7"/>
  <c r="BM2245" i="7" s="1"/>
  <c r="I2245" i="7" s="1"/>
  <c r="BF2245" i="7"/>
  <c r="AX2245" i="7"/>
  <c r="AW2245" i="7"/>
  <c r="AU2245" i="7"/>
  <c r="AT2245" i="7"/>
  <c r="AS2245" i="7"/>
  <c r="AR2245" i="7"/>
  <c r="AQ2245" i="7"/>
  <c r="AP2245" i="7"/>
  <c r="AO2245" i="7"/>
  <c r="AN2245" i="7"/>
  <c r="AM2245" i="7"/>
  <c r="AL2245" i="7"/>
  <c r="AK2245" i="7"/>
  <c r="AJ2245" i="7"/>
  <c r="AI2245" i="7"/>
  <c r="S2245" i="7"/>
  <c r="R2245" i="7"/>
  <c r="Q2245" i="7"/>
  <c r="P2245" i="7"/>
  <c r="O2245" i="7"/>
  <c r="N2245" i="7"/>
  <c r="M2245" i="7"/>
  <c r="L2245" i="7"/>
  <c r="K2245" i="7"/>
  <c r="J2245" i="7"/>
  <c r="H2245" i="7"/>
  <c r="F2245" i="7"/>
  <c r="BK2244" i="7"/>
  <c r="BF2244" i="7"/>
  <c r="AX2244" i="7"/>
  <c r="AW2244" i="7"/>
  <c r="AU2244" i="7"/>
  <c r="AT2244" i="7"/>
  <c r="AS2244" i="7"/>
  <c r="AR2244" i="7"/>
  <c r="AQ2244" i="7"/>
  <c r="AP2244" i="7"/>
  <c r="AO2244" i="7"/>
  <c r="AN2244" i="7"/>
  <c r="AM2244" i="7"/>
  <c r="AL2244" i="7"/>
  <c r="AK2244" i="7"/>
  <c r="AJ2244" i="7"/>
  <c r="AI2244" i="7"/>
  <c r="S2244" i="7"/>
  <c r="R2244" i="7"/>
  <c r="Q2244" i="7"/>
  <c r="P2244" i="7"/>
  <c r="O2244" i="7"/>
  <c r="N2244" i="7"/>
  <c r="M2244" i="7"/>
  <c r="L2244" i="7"/>
  <c r="K2244" i="7"/>
  <c r="J2244" i="7"/>
  <c r="H2244" i="7"/>
  <c r="F2244" i="7"/>
  <c r="BK2243" i="7"/>
  <c r="BF2243" i="7"/>
  <c r="AX2243" i="7"/>
  <c r="AW2243" i="7"/>
  <c r="AU2243" i="7"/>
  <c r="AT2243" i="7"/>
  <c r="AS2243" i="7"/>
  <c r="AR2243" i="7"/>
  <c r="AQ2243" i="7"/>
  <c r="AP2243" i="7"/>
  <c r="AO2243" i="7"/>
  <c r="AN2243" i="7"/>
  <c r="AM2243" i="7"/>
  <c r="AL2243" i="7"/>
  <c r="AK2243" i="7"/>
  <c r="AJ2243" i="7"/>
  <c r="AI2243" i="7"/>
  <c r="S2243" i="7"/>
  <c r="R2243" i="7"/>
  <c r="Q2243" i="7"/>
  <c r="P2243" i="7"/>
  <c r="O2243" i="7"/>
  <c r="N2243" i="7"/>
  <c r="M2243" i="7"/>
  <c r="L2243" i="7"/>
  <c r="K2243" i="7"/>
  <c r="J2243" i="7"/>
  <c r="H2243" i="7"/>
  <c r="F2243" i="7"/>
  <c r="BK2242" i="7"/>
  <c r="BM2242" i="7" s="1"/>
  <c r="I2242" i="7" s="1"/>
  <c r="BF2242" i="7"/>
  <c r="AX2242" i="7"/>
  <c r="AW2242" i="7"/>
  <c r="AU2242" i="7"/>
  <c r="AT2242" i="7"/>
  <c r="AS2242" i="7"/>
  <c r="AR2242" i="7"/>
  <c r="AQ2242" i="7"/>
  <c r="AP2242" i="7"/>
  <c r="AO2242" i="7"/>
  <c r="AN2242" i="7"/>
  <c r="AM2242" i="7"/>
  <c r="AL2242" i="7"/>
  <c r="AK2242" i="7"/>
  <c r="AJ2242" i="7"/>
  <c r="AI2242" i="7"/>
  <c r="S2242" i="7"/>
  <c r="R2242" i="7"/>
  <c r="Q2242" i="7"/>
  <c r="P2242" i="7"/>
  <c r="O2242" i="7"/>
  <c r="N2242" i="7"/>
  <c r="M2242" i="7"/>
  <c r="L2242" i="7"/>
  <c r="K2242" i="7"/>
  <c r="J2242" i="7"/>
  <c r="H2242" i="7"/>
  <c r="F2242" i="7"/>
  <c r="BK2241" i="7"/>
  <c r="BF2241" i="7"/>
  <c r="AX2241" i="7"/>
  <c r="AW2241" i="7"/>
  <c r="AU2241" i="7"/>
  <c r="AT2241" i="7"/>
  <c r="AS2241" i="7"/>
  <c r="AR2241" i="7"/>
  <c r="AQ2241" i="7"/>
  <c r="AP2241" i="7"/>
  <c r="AO2241" i="7"/>
  <c r="AN2241" i="7"/>
  <c r="AM2241" i="7"/>
  <c r="AL2241" i="7"/>
  <c r="AK2241" i="7"/>
  <c r="AJ2241" i="7"/>
  <c r="AI2241" i="7"/>
  <c r="S2241" i="7"/>
  <c r="R2241" i="7"/>
  <c r="Q2241" i="7"/>
  <c r="P2241" i="7"/>
  <c r="O2241" i="7"/>
  <c r="N2241" i="7"/>
  <c r="M2241" i="7"/>
  <c r="L2241" i="7"/>
  <c r="K2241" i="7"/>
  <c r="J2241" i="7"/>
  <c r="H2241" i="7"/>
  <c r="F2241" i="7"/>
  <c r="BK2240" i="7"/>
  <c r="BI2240" i="7" s="1"/>
  <c r="BF2240" i="7"/>
  <c r="AX2240" i="7"/>
  <c r="AW2240" i="7"/>
  <c r="AU2240" i="7"/>
  <c r="AT2240" i="7"/>
  <c r="AS2240" i="7"/>
  <c r="AR2240" i="7"/>
  <c r="AQ2240" i="7"/>
  <c r="AP2240" i="7"/>
  <c r="AO2240" i="7"/>
  <c r="AN2240" i="7"/>
  <c r="AM2240" i="7"/>
  <c r="AL2240" i="7"/>
  <c r="AK2240" i="7"/>
  <c r="AJ2240" i="7"/>
  <c r="AI2240" i="7"/>
  <c r="S2240" i="7"/>
  <c r="R2240" i="7"/>
  <c r="Q2240" i="7"/>
  <c r="P2240" i="7"/>
  <c r="O2240" i="7"/>
  <c r="N2240" i="7"/>
  <c r="M2240" i="7"/>
  <c r="L2240" i="7"/>
  <c r="K2240" i="7"/>
  <c r="J2240" i="7"/>
  <c r="H2240" i="7"/>
  <c r="F2240" i="7"/>
  <c r="BK2239" i="7"/>
  <c r="G2239" i="7" s="1"/>
  <c r="BF2239" i="7"/>
  <c r="AX2239" i="7"/>
  <c r="AW2239" i="7"/>
  <c r="AU2239" i="7"/>
  <c r="AT2239" i="7"/>
  <c r="AS2239" i="7"/>
  <c r="AR2239" i="7"/>
  <c r="AQ2239" i="7"/>
  <c r="AP2239" i="7"/>
  <c r="AO2239" i="7"/>
  <c r="AN2239" i="7"/>
  <c r="AM2239" i="7"/>
  <c r="AL2239" i="7"/>
  <c r="AK2239" i="7"/>
  <c r="AJ2239" i="7"/>
  <c r="AI2239" i="7"/>
  <c r="S2239" i="7"/>
  <c r="R2239" i="7"/>
  <c r="Q2239" i="7"/>
  <c r="P2239" i="7"/>
  <c r="O2239" i="7"/>
  <c r="N2239" i="7"/>
  <c r="M2239" i="7"/>
  <c r="L2239" i="7"/>
  <c r="K2239" i="7"/>
  <c r="J2239" i="7"/>
  <c r="H2239" i="7"/>
  <c r="F2239" i="7"/>
  <c r="BK2238" i="7"/>
  <c r="BI2238" i="7" s="1"/>
  <c r="BF2238" i="7"/>
  <c r="AX2238" i="7"/>
  <c r="AW2238" i="7"/>
  <c r="AU2238" i="7"/>
  <c r="AT2238" i="7"/>
  <c r="AS2238" i="7"/>
  <c r="AR2238" i="7"/>
  <c r="AQ2238" i="7"/>
  <c r="AP2238" i="7"/>
  <c r="AO2238" i="7"/>
  <c r="AN2238" i="7"/>
  <c r="AM2238" i="7"/>
  <c r="AL2238" i="7"/>
  <c r="AK2238" i="7"/>
  <c r="AJ2238" i="7"/>
  <c r="AI2238" i="7"/>
  <c r="S2238" i="7"/>
  <c r="R2238" i="7"/>
  <c r="Q2238" i="7"/>
  <c r="P2238" i="7"/>
  <c r="O2238" i="7"/>
  <c r="N2238" i="7"/>
  <c r="M2238" i="7"/>
  <c r="L2238" i="7"/>
  <c r="K2238" i="7"/>
  <c r="J2238" i="7"/>
  <c r="H2238" i="7"/>
  <c r="F2238" i="7"/>
  <c r="BK2237" i="7"/>
  <c r="BM2237" i="7" s="1"/>
  <c r="I2237" i="7" s="1"/>
  <c r="BF2237" i="7"/>
  <c r="AX2237" i="7"/>
  <c r="AW2237" i="7"/>
  <c r="AU2237" i="7"/>
  <c r="AT2237" i="7"/>
  <c r="AS2237" i="7"/>
  <c r="AR2237" i="7"/>
  <c r="AQ2237" i="7"/>
  <c r="AP2237" i="7"/>
  <c r="AO2237" i="7"/>
  <c r="AN2237" i="7"/>
  <c r="AM2237" i="7"/>
  <c r="AL2237" i="7"/>
  <c r="AK2237" i="7"/>
  <c r="AJ2237" i="7"/>
  <c r="AI2237" i="7"/>
  <c r="S2237" i="7"/>
  <c r="R2237" i="7"/>
  <c r="Q2237" i="7"/>
  <c r="P2237" i="7"/>
  <c r="O2237" i="7"/>
  <c r="N2237" i="7"/>
  <c r="M2237" i="7"/>
  <c r="L2237" i="7"/>
  <c r="K2237" i="7"/>
  <c r="J2237" i="7"/>
  <c r="H2237" i="7"/>
  <c r="F2237" i="7"/>
  <c r="BK2236" i="7"/>
  <c r="BF2236" i="7"/>
  <c r="AX2236" i="7"/>
  <c r="AW2236" i="7"/>
  <c r="AU2236" i="7"/>
  <c r="AT2236" i="7"/>
  <c r="AS2236" i="7"/>
  <c r="AR2236" i="7"/>
  <c r="AQ2236" i="7"/>
  <c r="AP2236" i="7"/>
  <c r="AO2236" i="7"/>
  <c r="AN2236" i="7"/>
  <c r="AM2236" i="7"/>
  <c r="AL2236" i="7"/>
  <c r="AK2236" i="7"/>
  <c r="AJ2236" i="7"/>
  <c r="AI2236" i="7"/>
  <c r="S2236" i="7"/>
  <c r="R2236" i="7"/>
  <c r="Q2236" i="7"/>
  <c r="P2236" i="7"/>
  <c r="O2236" i="7"/>
  <c r="N2236" i="7"/>
  <c r="M2236" i="7"/>
  <c r="L2236" i="7"/>
  <c r="K2236" i="7"/>
  <c r="J2236" i="7"/>
  <c r="H2236" i="7"/>
  <c r="F2236" i="7"/>
  <c r="BK2235" i="7"/>
  <c r="BI2235" i="7" s="1"/>
  <c r="E2235" i="7" s="1"/>
  <c r="BF2235" i="7"/>
  <c r="AX2235" i="7"/>
  <c r="AW2235" i="7"/>
  <c r="AU2235" i="7"/>
  <c r="AT2235" i="7"/>
  <c r="AS2235" i="7"/>
  <c r="AR2235" i="7"/>
  <c r="AQ2235" i="7"/>
  <c r="AP2235" i="7"/>
  <c r="AO2235" i="7"/>
  <c r="AN2235" i="7"/>
  <c r="AM2235" i="7"/>
  <c r="AL2235" i="7"/>
  <c r="AK2235" i="7"/>
  <c r="AJ2235" i="7"/>
  <c r="AI2235" i="7"/>
  <c r="S2235" i="7"/>
  <c r="R2235" i="7"/>
  <c r="Q2235" i="7"/>
  <c r="P2235" i="7"/>
  <c r="O2235" i="7"/>
  <c r="N2235" i="7"/>
  <c r="M2235" i="7"/>
  <c r="L2235" i="7"/>
  <c r="K2235" i="7"/>
  <c r="J2235" i="7"/>
  <c r="H2235" i="7"/>
  <c r="F2235" i="7"/>
  <c r="BK2234" i="7"/>
  <c r="BF2234" i="7"/>
  <c r="AX2234" i="7"/>
  <c r="AW2234" i="7"/>
  <c r="AU2234" i="7"/>
  <c r="AT2234" i="7"/>
  <c r="AS2234" i="7"/>
  <c r="AR2234" i="7"/>
  <c r="AQ2234" i="7"/>
  <c r="AP2234" i="7"/>
  <c r="AO2234" i="7"/>
  <c r="AN2234" i="7"/>
  <c r="AM2234" i="7"/>
  <c r="AL2234" i="7"/>
  <c r="AK2234" i="7"/>
  <c r="AJ2234" i="7"/>
  <c r="AI2234" i="7"/>
  <c r="S2234" i="7"/>
  <c r="R2234" i="7"/>
  <c r="Q2234" i="7"/>
  <c r="P2234" i="7"/>
  <c r="O2234" i="7"/>
  <c r="N2234" i="7"/>
  <c r="M2234" i="7"/>
  <c r="L2234" i="7"/>
  <c r="K2234" i="7"/>
  <c r="J2234" i="7"/>
  <c r="H2234" i="7"/>
  <c r="F2234" i="7"/>
  <c r="BK2233" i="7"/>
  <c r="G2233" i="7" s="1"/>
  <c r="BF2233" i="7"/>
  <c r="AX2233" i="7"/>
  <c r="AW2233" i="7"/>
  <c r="AU2233" i="7"/>
  <c r="AT2233" i="7"/>
  <c r="AS2233" i="7"/>
  <c r="AR2233" i="7"/>
  <c r="AQ2233" i="7"/>
  <c r="AP2233" i="7"/>
  <c r="AO2233" i="7"/>
  <c r="AN2233" i="7"/>
  <c r="AM2233" i="7"/>
  <c r="AL2233" i="7"/>
  <c r="AK2233" i="7"/>
  <c r="AJ2233" i="7"/>
  <c r="AI2233" i="7"/>
  <c r="S2233" i="7"/>
  <c r="R2233" i="7"/>
  <c r="Q2233" i="7"/>
  <c r="P2233" i="7"/>
  <c r="O2233" i="7"/>
  <c r="N2233" i="7"/>
  <c r="M2233" i="7"/>
  <c r="L2233" i="7"/>
  <c r="K2233" i="7"/>
  <c r="J2233" i="7"/>
  <c r="H2233" i="7"/>
  <c r="F2233" i="7"/>
  <c r="BK2232" i="7"/>
  <c r="BF2232" i="7"/>
  <c r="AX2232" i="7"/>
  <c r="AW2232" i="7"/>
  <c r="AU2232" i="7"/>
  <c r="AT2232" i="7"/>
  <c r="AS2232" i="7"/>
  <c r="AR2232" i="7"/>
  <c r="AQ2232" i="7"/>
  <c r="AP2232" i="7"/>
  <c r="AO2232" i="7"/>
  <c r="AN2232" i="7"/>
  <c r="AM2232" i="7"/>
  <c r="AL2232" i="7"/>
  <c r="AK2232" i="7"/>
  <c r="AJ2232" i="7"/>
  <c r="AI2232" i="7"/>
  <c r="S2232" i="7"/>
  <c r="R2232" i="7"/>
  <c r="Q2232" i="7"/>
  <c r="P2232" i="7"/>
  <c r="O2232" i="7"/>
  <c r="N2232" i="7"/>
  <c r="M2232" i="7"/>
  <c r="L2232" i="7"/>
  <c r="K2232" i="7"/>
  <c r="J2232" i="7"/>
  <c r="H2232" i="7"/>
  <c r="F2232" i="7"/>
  <c r="BM2231" i="7"/>
  <c r="I2231" i="7" s="1"/>
  <c r="BK2231" i="7"/>
  <c r="BF2231" i="7"/>
  <c r="AX2231" i="7"/>
  <c r="AW2231" i="7"/>
  <c r="AU2231" i="7"/>
  <c r="AT2231" i="7"/>
  <c r="AS2231" i="7"/>
  <c r="AR2231" i="7"/>
  <c r="AQ2231" i="7"/>
  <c r="AP2231" i="7"/>
  <c r="AO2231" i="7"/>
  <c r="AN2231" i="7"/>
  <c r="AM2231" i="7"/>
  <c r="AL2231" i="7"/>
  <c r="AK2231" i="7"/>
  <c r="AJ2231" i="7"/>
  <c r="AI2231" i="7"/>
  <c r="S2231" i="7"/>
  <c r="R2231" i="7"/>
  <c r="Q2231" i="7"/>
  <c r="P2231" i="7"/>
  <c r="O2231" i="7"/>
  <c r="N2231" i="7"/>
  <c r="M2231" i="7"/>
  <c r="L2231" i="7"/>
  <c r="K2231" i="7"/>
  <c r="J2231" i="7"/>
  <c r="H2231" i="7"/>
  <c r="F2231" i="7"/>
  <c r="BK2230" i="7"/>
  <c r="BI2230" i="7"/>
  <c r="E2230" i="7" s="1"/>
  <c r="BF2230" i="7"/>
  <c r="AX2230" i="7"/>
  <c r="AW2230" i="7"/>
  <c r="AU2230" i="7"/>
  <c r="AT2230" i="7"/>
  <c r="AS2230" i="7"/>
  <c r="AR2230" i="7"/>
  <c r="AQ2230" i="7"/>
  <c r="AP2230" i="7"/>
  <c r="AO2230" i="7"/>
  <c r="AN2230" i="7"/>
  <c r="AM2230" i="7"/>
  <c r="AL2230" i="7"/>
  <c r="AK2230" i="7"/>
  <c r="AJ2230" i="7"/>
  <c r="AI2230" i="7"/>
  <c r="S2230" i="7"/>
  <c r="R2230" i="7"/>
  <c r="Q2230" i="7"/>
  <c r="P2230" i="7"/>
  <c r="O2230" i="7"/>
  <c r="N2230" i="7"/>
  <c r="M2230" i="7"/>
  <c r="L2230" i="7"/>
  <c r="K2230" i="7"/>
  <c r="J2230" i="7"/>
  <c r="H2230" i="7"/>
  <c r="F2230" i="7"/>
  <c r="BK2229" i="7"/>
  <c r="BF2229" i="7"/>
  <c r="AX2229" i="7"/>
  <c r="AW2229" i="7"/>
  <c r="AU2229" i="7"/>
  <c r="AT2229" i="7"/>
  <c r="AS2229" i="7"/>
  <c r="AR2229" i="7"/>
  <c r="AQ2229" i="7"/>
  <c r="AP2229" i="7"/>
  <c r="AO2229" i="7"/>
  <c r="AN2229" i="7"/>
  <c r="AM2229" i="7"/>
  <c r="AL2229" i="7"/>
  <c r="AK2229" i="7"/>
  <c r="AJ2229" i="7"/>
  <c r="AI2229" i="7"/>
  <c r="S2229" i="7"/>
  <c r="R2229" i="7"/>
  <c r="Q2229" i="7"/>
  <c r="P2229" i="7"/>
  <c r="O2229" i="7"/>
  <c r="N2229" i="7"/>
  <c r="M2229" i="7"/>
  <c r="L2229" i="7"/>
  <c r="K2229" i="7"/>
  <c r="J2229" i="7"/>
  <c r="H2229" i="7"/>
  <c r="F2229" i="7"/>
  <c r="BK2228" i="7"/>
  <c r="BI2228" i="7" s="1"/>
  <c r="E2228" i="7" s="1"/>
  <c r="BF2228" i="7"/>
  <c r="AX2228" i="7"/>
  <c r="AW2228" i="7"/>
  <c r="AU2228" i="7"/>
  <c r="AT2228" i="7"/>
  <c r="AS2228" i="7"/>
  <c r="AR2228" i="7"/>
  <c r="AQ2228" i="7"/>
  <c r="AP2228" i="7"/>
  <c r="AO2228" i="7"/>
  <c r="AN2228" i="7"/>
  <c r="AM2228" i="7"/>
  <c r="AL2228" i="7"/>
  <c r="AK2228" i="7"/>
  <c r="AJ2228" i="7"/>
  <c r="AI2228" i="7"/>
  <c r="S2228" i="7"/>
  <c r="R2228" i="7"/>
  <c r="Q2228" i="7"/>
  <c r="P2228" i="7"/>
  <c r="O2228" i="7"/>
  <c r="N2228" i="7"/>
  <c r="M2228" i="7"/>
  <c r="L2228" i="7"/>
  <c r="K2228" i="7"/>
  <c r="J2228" i="7"/>
  <c r="H2228" i="7"/>
  <c r="F2228" i="7"/>
  <c r="BK2227" i="7"/>
  <c r="BM2227" i="7" s="1"/>
  <c r="I2227" i="7" s="1"/>
  <c r="BF2227" i="7"/>
  <c r="AX2227" i="7"/>
  <c r="AW2227" i="7"/>
  <c r="AU2227" i="7"/>
  <c r="AT2227" i="7"/>
  <c r="AS2227" i="7"/>
  <c r="AR2227" i="7"/>
  <c r="AQ2227" i="7"/>
  <c r="AP2227" i="7"/>
  <c r="AO2227" i="7"/>
  <c r="AN2227" i="7"/>
  <c r="AM2227" i="7"/>
  <c r="AL2227" i="7"/>
  <c r="AK2227" i="7"/>
  <c r="AJ2227" i="7"/>
  <c r="AI2227" i="7"/>
  <c r="S2227" i="7"/>
  <c r="R2227" i="7"/>
  <c r="Q2227" i="7"/>
  <c r="P2227" i="7"/>
  <c r="O2227" i="7"/>
  <c r="N2227" i="7"/>
  <c r="M2227" i="7"/>
  <c r="L2227" i="7"/>
  <c r="K2227" i="7"/>
  <c r="J2227" i="7"/>
  <c r="H2227" i="7"/>
  <c r="F2227" i="7"/>
  <c r="BK2226" i="7"/>
  <c r="BF2226" i="7"/>
  <c r="AX2226" i="7"/>
  <c r="AW2226" i="7"/>
  <c r="AU2226" i="7"/>
  <c r="AT2226" i="7"/>
  <c r="AS2226" i="7"/>
  <c r="AR2226" i="7"/>
  <c r="AQ2226" i="7"/>
  <c r="AP2226" i="7"/>
  <c r="AO2226" i="7"/>
  <c r="AN2226" i="7"/>
  <c r="AM2226" i="7"/>
  <c r="AL2226" i="7"/>
  <c r="AK2226" i="7"/>
  <c r="AJ2226" i="7"/>
  <c r="AI2226" i="7"/>
  <c r="S2226" i="7"/>
  <c r="R2226" i="7"/>
  <c r="Q2226" i="7"/>
  <c r="P2226" i="7"/>
  <c r="O2226" i="7"/>
  <c r="N2226" i="7"/>
  <c r="M2226" i="7"/>
  <c r="L2226" i="7"/>
  <c r="K2226" i="7"/>
  <c r="J2226" i="7"/>
  <c r="H2226" i="7"/>
  <c r="G2226" i="7"/>
  <c r="F2226" i="7"/>
  <c r="BK2225" i="7"/>
  <c r="BF2225" i="7"/>
  <c r="AX2225" i="7"/>
  <c r="AW2225" i="7"/>
  <c r="AU2225" i="7"/>
  <c r="AT2225" i="7"/>
  <c r="AS2225" i="7"/>
  <c r="AR2225" i="7"/>
  <c r="AQ2225" i="7"/>
  <c r="AP2225" i="7"/>
  <c r="AO2225" i="7"/>
  <c r="AN2225" i="7"/>
  <c r="AM2225" i="7"/>
  <c r="AL2225" i="7"/>
  <c r="AK2225" i="7"/>
  <c r="AJ2225" i="7"/>
  <c r="AI2225" i="7"/>
  <c r="S2225" i="7"/>
  <c r="R2225" i="7"/>
  <c r="Q2225" i="7"/>
  <c r="P2225" i="7"/>
  <c r="O2225" i="7"/>
  <c r="N2225" i="7"/>
  <c r="M2225" i="7"/>
  <c r="L2225" i="7"/>
  <c r="K2225" i="7"/>
  <c r="J2225" i="7"/>
  <c r="H2225" i="7"/>
  <c r="F2225" i="7"/>
  <c r="BK2224" i="7"/>
  <c r="BF2224" i="7"/>
  <c r="AX2224" i="7"/>
  <c r="AW2224" i="7"/>
  <c r="AU2224" i="7"/>
  <c r="AT2224" i="7"/>
  <c r="AS2224" i="7"/>
  <c r="AR2224" i="7"/>
  <c r="AQ2224" i="7"/>
  <c r="AP2224" i="7"/>
  <c r="AO2224" i="7"/>
  <c r="AN2224" i="7"/>
  <c r="AM2224" i="7"/>
  <c r="AL2224" i="7"/>
  <c r="AK2224" i="7"/>
  <c r="AJ2224" i="7"/>
  <c r="AI2224" i="7"/>
  <c r="S2224" i="7"/>
  <c r="R2224" i="7"/>
  <c r="Q2224" i="7"/>
  <c r="P2224" i="7"/>
  <c r="O2224" i="7"/>
  <c r="N2224" i="7"/>
  <c r="M2224" i="7"/>
  <c r="L2224" i="7"/>
  <c r="K2224" i="7"/>
  <c r="J2224" i="7"/>
  <c r="H2224" i="7"/>
  <c r="F2224" i="7"/>
  <c r="BK2223" i="7"/>
  <c r="BF2223" i="7"/>
  <c r="AX2223" i="7"/>
  <c r="AW2223" i="7"/>
  <c r="AU2223" i="7"/>
  <c r="AT2223" i="7"/>
  <c r="AS2223" i="7"/>
  <c r="AR2223" i="7"/>
  <c r="AQ2223" i="7"/>
  <c r="AP2223" i="7"/>
  <c r="AO2223" i="7"/>
  <c r="AN2223" i="7"/>
  <c r="AM2223" i="7"/>
  <c r="AL2223" i="7"/>
  <c r="AK2223" i="7"/>
  <c r="AJ2223" i="7"/>
  <c r="AI2223" i="7"/>
  <c r="S2223" i="7"/>
  <c r="R2223" i="7"/>
  <c r="Q2223" i="7"/>
  <c r="P2223" i="7"/>
  <c r="O2223" i="7"/>
  <c r="N2223" i="7"/>
  <c r="M2223" i="7"/>
  <c r="L2223" i="7"/>
  <c r="K2223" i="7"/>
  <c r="J2223" i="7"/>
  <c r="H2223" i="7"/>
  <c r="F2223" i="7"/>
  <c r="BK2222" i="7"/>
  <c r="BM2222" i="7" s="1"/>
  <c r="I2222" i="7" s="1"/>
  <c r="BF2222" i="7"/>
  <c r="AX2222" i="7"/>
  <c r="AW2222" i="7"/>
  <c r="AU2222" i="7"/>
  <c r="AT2222" i="7"/>
  <c r="AS2222" i="7"/>
  <c r="AR2222" i="7"/>
  <c r="AQ2222" i="7"/>
  <c r="AP2222" i="7"/>
  <c r="AO2222" i="7"/>
  <c r="AN2222" i="7"/>
  <c r="AM2222" i="7"/>
  <c r="AL2222" i="7"/>
  <c r="AK2222" i="7"/>
  <c r="AJ2222" i="7"/>
  <c r="AI2222" i="7"/>
  <c r="S2222" i="7"/>
  <c r="R2222" i="7"/>
  <c r="Q2222" i="7"/>
  <c r="P2222" i="7"/>
  <c r="O2222" i="7"/>
  <c r="N2222" i="7"/>
  <c r="M2222" i="7"/>
  <c r="L2222" i="7"/>
  <c r="K2222" i="7"/>
  <c r="J2222" i="7"/>
  <c r="H2222" i="7"/>
  <c r="F2222" i="7"/>
  <c r="BK2221" i="7"/>
  <c r="G2221" i="7" s="1"/>
  <c r="BF2221" i="7"/>
  <c r="AX2221" i="7"/>
  <c r="AW2221" i="7"/>
  <c r="AU2221" i="7"/>
  <c r="AT2221" i="7"/>
  <c r="AS2221" i="7"/>
  <c r="AR2221" i="7"/>
  <c r="AQ2221" i="7"/>
  <c r="AP2221" i="7"/>
  <c r="AO2221" i="7"/>
  <c r="AN2221" i="7"/>
  <c r="AM2221" i="7"/>
  <c r="AL2221" i="7"/>
  <c r="AK2221" i="7"/>
  <c r="AJ2221" i="7"/>
  <c r="AI2221" i="7"/>
  <c r="S2221" i="7"/>
  <c r="R2221" i="7"/>
  <c r="Q2221" i="7"/>
  <c r="P2221" i="7"/>
  <c r="O2221" i="7"/>
  <c r="N2221" i="7"/>
  <c r="M2221" i="7"/>
  <c r="L2221" i="7"/>
  <c r="K2221" i="7"/>
  <c r="J2221" i="7"/>
  <c r="H2221" i="7"/>
  <c r="F2221" i="7"/>
  <c r="BK2220" i="7"/>
  <c r="BI2220" i="7" s="1"/>
  <c r="E2220" i="7" s="1"/>
  <c r="BF2220" i="7"/>
  <c r="AX2220" i="7"/>
  <c r="AW2220" i="7"/>
  <c r="AU2220" i="7"/>
  <c r="AT2220" i="7"/>
  <c r="AS2220" i="7"/>
  <c r="AR2220" i="7"/>
  <c r="AQ2220" i="7"/>
  <c r="AP2220" i="7"/>
  <c r="AO2220" i="7"/>
  <c r="AN2220" i="7"/>
  <c r="AM2220" i="7"/>
  <c r="AL2220" i="7"/>
  <c r="AK2220" i="7"/>
  <c r="AJ2220" i="7"/>
  <c r="AI2220" i="7"/>
  <c r="S2220" i="7"/>
  <c r="R2220" i="7"/>
  <c r="Q2220" i="7"/>
  <c r="P2220" i="7"/>
  <c r="O2220" i="7"/>
  <c r="N2220" i="7"/>
  <c r="M2220" i="7"/>
  <c r="L2220" i="7"/>
  <c r="K2220" i="7"/>
  <c r="J2220" i="7"/>
  <c r="H2220" i="7"/>
  <c r="F2220" i="7"/>
  <c r="BK2219" i="7"/>
  <c r="BF2219" i="7"/>
  <c r="AX2219" i="7"/>
  <c r="AW2219" i="7"/>
  <c r="AU2219" i="7"/>
  <c r="AT2219" i="7"/>
  <c r="AS2219" i="7"/>
  <c r="AR2219" i="7"/>
  <c r="AQ2219" i="7"/>
  <c r="AP2219" i="7"/>
  <c r="AO2219" i="7"/>
  <c r="AN2219" i="7"/>
  <c r="AM2219" i="7"/>
  <c r="AL2219" i="7"/>
  <c r="AK2219" i="7"/>
  <c r="AJ2219" i="7"/>
  <c r="AI2219" i="7"/>
  <c r="S2219" i="7"/>
  <c r="R2219" i="7"/>
  <c r="Q2219" i="7"/>
  <c r="P2219" i="7"/>
  <c r="O2219" i="7"/>
  <c r="N2219" i="7"/>
  <c r="M2219" i="7"/>
  <c r="L2219" i="7"/>
  <c r="K2219" i="7"/>
  <c r="J2219" i="7"/>
  <c r="H2219" i="7"/>
  <c r="F2219" i="7"/>
  <c r="BK2218" i="7"/>
  <c r="BI2218" i="7" s="1"/>
  <c r="E2218" i="7" s="1"/>
  <c r="BF2218" i="7"/>
  <c r="AX2218" i="7"/>
  <c r="AW2218" i="7"/>
  <c r="AU2218" i="7"/>
  <c r="AT2218" i="7"/>
  <c r="AS2218" i="7"/>
  <c r="AR2218" i="7"/>
  <c r="AQ2218" i="7"/>
  <c r="AP2218" i="7"/>
  <c r="AO2218" i="7"/>
  <c r="AN2218" i="7"/>
  <c r="AM2218" i="7"/>
  <c r="AL2218" i="7"/>
  <c r="AK2218" i="7"/>
  <c r="AJ2218" i="7"/>
  <c r="AI2218" i="7"/>
  <c r="S2218" i="7"/>
  <c r="R2218" i="7"/>
  <c r="Q2218" i="7"/>
  <c r="P2218" i="7"/>
  <c r="O2218" i="7"/>
  <c r="N2218" i="7"/>
  <c r="M2218" i="7"/>
  <c r="L2218" i="7"/>
  <c r="K2218" i="7"/>
  <c r="J2218" i="7"/>
  <c r="H2218" i="7"/>
  <c r="F2218" i="7"/>
  <c r="BK2217" i="7"/>
  <c r="BM2217" i="7" s="1"/>
  <c r="I2217" i="7" s="1"/>
  <c r="BF2217" i="7"/>
  <c r="AX2217" i="7"/>
  <c r="AW2217" i="7"/>
  <c r="AU2217" i="7"/>
  <c r="AT2217" i="7"/>
  <c r="AS2217" i="7"/>
  <c r="AR2217" i="7"/>
  <c r="AQ2217" i="7"/>
  <c r="AP2217" i="7"/>
  <c r="AO2217" i="7"/>
  <c r="AN2217" i="7"/>
  <c r="AM2217" i="7"/>
  <c r="AL2217" i="7"/>
  <c r="AK2217" i="7"/>
  <c r="AJ2217" i="7"/>
  <c r="AI2217" i="7"/>
  <c r="S2217" i="7"/>
  <c r="R2217" i="7"/>
  <c r="Q2217" i="7"/>
  <c r="P2217" i="7"/>
  <c r="O2217" i="7"/>
  <c r="N2217" i="7"/>
  <c r="M2217" i="7"/>
  <c r="L2217" i="7"/>
  <c r="K2217" i="7"/>
  <c r="J2217" i="7"/>
  <c r="H2217" i="7"/>
  <c r="F2217" i="7"/>
  <c r="BK2216" i="7"/>
  <c r="BI2216" i="7" s="1"/>
  <c r="BF2216" i="7"/>
  <c r="AX2216" i="7"/>
  <c r="AW2216" i="7"/>
  <c r="AU2216" i="7"/>
  <c r="AT2216" i="7"/>
  <c r="AS2216" i="7"/>
  <c r="AR2216" i="7"/>
  <c r="AQ2216" i="7"/>
  <c r="AP2216" i="7"/>
  <c r="AO2216" i="7"/>
  <c r="AN2216" i="7"/>
  <c r="AM2216" i="7"/>
  <c r="AL2216" i="7"/>
  <c r="AK2216" i="7"/>
  <c r="AJ2216" i="7"/>
  <c r="AI2216" i="7"/>
  <c r="S2216" i="7"/>
  <c r="R2216" i="7"/>
  <c r="Q2216" i="7"/>
  <c r="P2216" i="7"/>
  <c r="O2216" i="7"/>
  <c r="N2216" i="7"/>
  <c r="M2216" i="7"/>
  <c r="L2216" i="7"/>
  <c r="K2216" i="7"/>
  <c r="J2216" i="7"/>
  <c r="H2216" i="7"/>
  <c r="F2216" i="7"/>
  <c r="BK2215" i="7"/>
  <c r="BF2215" i="7"/>
  <c r="AX2215" i="7"/>
  <c r="AW2215" i="7"/>
  <c r="AU2215" i="7"/>
  <c r="AT2215" i="7"/>
  <c r="AS2215" i="7"/>
  <c r="AR2215" i="7"/>
  <c r="AQ2215" i="7"/>
  <c r="AP2215" i="7"/>
  <c r="AO2215" i="7"/>
  <c r="AN2215" i="7"/>
  <c r="AM2215" i="7"/>
  <c r="AL2215" i="7"/>
  <c r="AK2215" i="7"/>
  <c r="AJ2215" i="7"/>
  <c r="AI2215" i="7"/>
  <c r="S2215" i="7"/>
  <c r="R2215" i="7"/>
  <c r="Q2215" i="7"/>
  <c r="P2215" i="7"/>
  <c r="O2215" i="7"/>
  <c r="N2215" i="7"/>
  <c r="M2215" i="7"/>
  <c r="L2215" i="7"/>
  <c r="K2215" i="7"/>
  <c r="J2215" i="7"/>
  <c r="H2215" i="7"/>
  <c r="F2215" i="7"/>
  <c r="BK2214" i="7"/>
  <c r="G2214" i="7" s="1"/>
  <c r="BF2214" i="7"/>
  <c r="AX2214" i="7"/>
  <c r="AW2214" i="7"/>
  <c r="AU2214" i="7"/>
  <c r="AT2214" i="7"/>
  <c r="AS2214" i="7"/>
  <c r="AR2214" i="7"/>
  <c r="AQ2214" i="7"/>
  <c r="AP2214" i="7"/>
  <c r="AO2214" i="7"/>
  <c r="AN2214" i="7"/>
  <c r="AM2214" i="7"/>
  <c r="AL2214" i="7"/>
  <c r="AK2214" i="7"/>
  <c r="AJ2214" i="7"/>
  <c r="AI2214" i="7"/>
  <c r="S2214" i="7"/>
  <c r="R2214" i="7"/>
  <c r="Q2214" i="7"/>
  <c r="P2214" i="7"/>
  <c r="O2214" i="7"/>
  <c r="N2214" i="7"/>
  <c r="M2214" i="7"/>
  <c r="L2214" i="7"/>
  <c r="K2214" i="7"/>
  <c r="J2214" i="7"/>
  <c r="H2214" i="7"/>
  <c r="F2214" i="7"/>
  <c r="BK2213" i="7"/>
  <c r="BF2213" i="7"/>
  <c r="AX2213" i="7"/>
  <c r="AW2213" i="7"/>
  <c r="AU2213" i="7"/>
  <c r="AT2213" i="7"/>
  <c r="AS2213" i="7"/>
  <c r="AR2213" i="7"/>
  <c r="AQ2213" i="7"/>
  <c r="AP2213" i="7"/>
  <c r="AO2213" i="7"/>
  <c r="AN2213" i="7"/>
  <c r="AM2213" i="7"/>
  <c r="AL2213" i="7"/>
  <c r="AK2213" i="7"/>
  <c r="AJ2213" i="7"/>
  <c r="AI2213" i="7"/>
  <c r="S2213" i="7"/>
  <c r="R2213" i="7"/>
  <c r="Q2213" i="7"/>
  <c r="P2213" i="7"/>
  <c r="O2213" i="7"/>
  <c r="N2213" i="7"/>
  <c r="M2213" i="7"/>
  <c r="L2213" i="7"/>
  <c r="K2213" i="7"/>
  <c r="J2213" i="7"/>
  <c r="H2213" i="7"/>
  <c r="F2213" i="7"/>
  <c r="BK2212" i="7"/>
  <c r="BF2212" i="7"/>
  <c r="AX2212" i="7"/>
  <c r="AW2212" i="7"/>
  <c r="AU2212" i="7"/>
  <c r="AT2212" i="7"/>
  <c r="AS2212" i="7"/>
  <c r="AR2212" i="7"/>
  <c r="AQ2212" i="7"/>
  <c r="AP2212" i="7"/>
  <c r="AO2212" i="7"/>
  <c r="AN2212" i="7"/>
  <c r="AM2212" i="7"/>
  <c r="AL2212" i="7"/>
  <c r="AK2212" i="7"/>
  <c r="AJ2212" i="7"/>
  <c r="AI2212" i="7"/>
  <c r="S2212" i="7"/>
  <c r="R2212" i="7"/>
  <c r="Q2212" i="7"/>
  <c r="P2212" i="7"/>
  <c r="O2212" i="7"/>
  <c r="N2212" i="7"/>
  <c r="M2212" i="7"/>
  <c r="L2212" i="7"/>
  <c r="K2212" i="7"/>
  <c r="J2212" i="7"/>
  <c r="H2212" i="7"/>
  <c r="F2212" i="7"/>
  <c r="BK2211" i="7"/>
  <c r="BI2211" i="7" s="1"/>
  <c r="E2211" i="7" s="1"/>
  <c r="BF2211" i="7"/>
  <c r="AX2211" i="7"/>
  <c r="AW2211" i="7"/>
  <c r="AU2211" i="7"/>
  <c r="AT2211" i="7"/>
  <c r="AS2211" i="7"/>
  <c r="AR2211" i="7"/>
  <c r="AQ2211" i="7"/>
  <c r="AP2211" i="7"/>
  <c r="AO2211" i="7"/>
  <c r="AN2211" i="7"/>
  <c r="AM2211" i="7"/>
  <c r="AL2211" i="7"/>
  <c r="AK2211" i="7"/>
  <c r="AJ2211" i="7"/>
  <c r="AI2211" i="7"/>
  <c r="S2211" i="7"/>
  <c r="R2211" i="7"/>
  <c r="Q2211" i="7"/>
  <c r="P2211" i="7"/>
  <c r="O2211" i="7"/>
  <c r="N2211" i="7"/>
  <c r="M2211" i="7"/>
  <c r="L2211" i="7"/>
  <c r="K2211" i="7"/>
  <c r="J2211" i="7"/>
  <c r="H2211" i="7"/>
  <c r="F2211" i="7"/>
  <c r="BK2210" i="7"/>
  <c r="BM2210" i="7" s="1"/>
  <c r="I2210" i="7" s="1"/>
  <c r="BF2210" i="7"/>
  <c r="AX2210" i="7"/>
  <c r="AW2210" i="7"/>
  <c r="AU2210" i="7"/>
  <c r="AT2210" i="7"/>
  <c r="AS2210" i="7"/>
  <c r="AR2210" i="7"/>
  <c r="AQ2210" i="7"/>
  <c r="AP2210" i="7"/>
  <c r="AO2210" i="7"/>
  <c r="AN2210" i="7"/>
  <c r="AM2210" i="7"/>
  <c r="AL2210" i="7"/>
  <c r="AK2210" i="7"/>
  <c r="AJ2210" i="7"/>
  <c r="AI2210" i="7"/>
  <c r="S2210" i="7"/>
  <c r="R2210" i="7"/>
  <c r="Q2210" i="7"/>
  <c r="P2210" i="7"/>
  <c r="O2210" i="7"/>
  <c r="N2210" i="7"/>
  <c r="M2210" i="7"/>
  <c r="L2210" i="7"/>
  <c r="K2210" i="7"/>
  <c r="J2210" i="7"/>
  <c r="H2210" i="7"/>
  <c r="F2210" i="7"/>
  <c r="BM2209" i="7"/>
  <c r="I2209" i="7" s="1"/>
  <c r="BK2209" i="7"/>
  <c r="G2209" i="7" s="1"/>
  <c r="BF2209" i="7"/>
  <c r="AX2209" i="7"/>
  <c r="AW2209" i="7"/>
  <c r="AU2209" i="7"/>
  <c r="AT2209" i="7"/>
  <c r="AS2209" i="7"/>
  <c r="AR2209" i="7"/>
  <c r="AQ2209" i="7"/>
  <c r="AP2209" i="7"/>
  <c r="AO2209" i="7"/>
  <c r="AN2209" i="7"/>
  <c r="AM2209" i="7"/>
  <c r="AL2209" i="7"/>
  <c r="AK2209" i="7"/>
  <c r="AJ2209" i="7"/>
  <c r="AI2209" i="7"/>
  <c r="S2209" i="7"/>
  <c r="R2209" i="7"/>
  <c r="Q2209" i="7"/>
  <c r="P2209" i="7"/>
  <c r="O2209" i="7"/>
  <c r="N2209" i="7"/>
  <c r="M2209" i="7"/>
  <c r="L2209" i="7"/>
  <c r="K2209" i="7"/>
  <c r="J2209" i="7"/>
  <c r="H2209" i="7"/>
  <c r="F2209" i="7"/>
  <c r="BK2208" i="7"/>
  <c r="BI2208" i="7" s="1"/>
  <c r="BF2208" i="7"/>
  <c r="AX2208" i="7"/>
  <c r="AW2208" i="7"/>
  <c r="AU2208" i="7"/>
  <c r="AT2208" i="7"/>
  <c r="AS2208" i="7"/>
  <c r="AR2208" i="7"/>
  <c r="AQ2208" i="7"/>
  <c r="AP2208" i="7"/>
  <c r="AO2208" i="7"/>
  <c r="AN2208" i="7"/>
  <c r="AM2208" i="7"/>
  <c r="AL2208" i="7"/>
  <c r="AK2208" i="7"/>
  <c r="AJ2208" i="7"/>
  <c r="AI2208" i="7"/>
  <c r="S2208" i="7"/>
  <c r="R2208" i="7"/>
  <c r="Q2208" i="7"/>
  <c r="P2208" i="7"/>
  <c r="O2208" i="7"/>
  <c r="N2208" i="7"/>
  <c r="M2208" i="7"/>
  <c r="L2208" i="7"/>
  <c r="K2208" i="7"/>
  <c r="J2208" i="7"/>
  <c r="H2208" i="7"/>
  <c r="F2208" i="7"/>
  <c r="BK2207" i="7"/>
  <c r="G2207" i="7" s="1"/>
  <c r="BF2207" i="7"/>
  <c r="AX2207" i="7"/>
  <c r="AW2207" i="7"/>
  <c r="AU2207" i="7"/>
  <c r="AT2207" i="7"/>
  <c r="AS2207" i="7"/>
  <c r="AR2207" i="7"/>
  <c r="AQ2207" i="7"/>
  <c r="AP2207" i="7"/>
  <c r="AO2207" i="7"/>
  <c r="AN2207" i="7"/>
  <c r="AM2207" i="7"/>
  <c r="AL2207" i="7"/>
  <c r="AK2207" i="7"/>
  <c r="AJ2207" i="7"/>
  <c r="AI2207" i="7"/>
  <c r="S2207" i="7"/>
  <c r="R2207" i="7"/>
  <c r="Q2207" i="7"/>
  <c r="P2207" i="7"/>
  <c r="O2207" i="7"/>
  <c r="N2207" i="7"/>
  <c r="M2207" i="7"/>
  <c r="L2207" i="7"/>
  <c r="K2207" i="7"/>
  <c r="J2207" i="7"/>
  <c r="H2207" i="7"/>
  <c r="F2207" i="7"/>
  <c r="BK2206" i="7"/>
  <c r="G2206" i="7" s="1"/>
  <c r="BF2206" i="7"/>
  <c r="AX2206" i="7"/>
  <c r="AW2206" i="7"/>
  <c r="AU2206" i="7"/>
  <c r="AT2206" i="7"/>
  <c r="AS2206" i="7"/>
  <c r="AR2206" i="7"/>
  <c r="AQ2206" i="7"/>
  <c r="AP2206" i="7"/>
  <c r="AO2206" i="7"/>
  <c r="AN2206" i="7"/>
  <c r="AM2206" i="7"/>
  <c r="AL2206" i="7"/>
  <c r="AK2206" i="7"/>
  <c r="AJ2206" i="7"/>
  <c r="AI2206" i="7"/>
  <c r="S2206" i="7"/>
  <c r="R2206" i="7"/>
  <c r="Q2206" i="7"/>
  <c r="P2206" i="7"/>
  <c r="O2206" i="7"/>
  <c r="N2206" i="7"/>
  <c r="M2206" i="7"/>
  <c r="L2206" i="7"/>
  <c r="K2206" i="7"/>
  <c r="J2206" i="7"/>
  <c r="H2206" i="7"/>
  <c r="F2206" i="7"/>
  <c r="BK2205" i="7"/>
  <c r="BF2205" i="7"/>
  <c r="AX2205" i="7"/>
  <c r="AW2205" i="7"/>
  <c r="AU2205" i="7"/>
  <c r="AT2205" i="7"/>
  <c r="AS2205" i="7"/>
  <c r="AR2205" i="7"/>
  <c r="AQ2205" i="7"/>
  <c r="AP2205" i="7"/>
  <c r="AO2205" i="7"/>
  <c r="AN2205" i="7"/>
  <c r="AM2205" i="7"/>
  <c r="AL2205" i="7"/>
  <c r="AK2205" i="7"/>
  <c r="AJ2205" i="7"/>
  <c r="AI2205" i="7"/>
  <c r="S2205" i="7"/>
  <c r="R2205" i="7"/>
  <c r="Q2205" i="7"/>
  <c r="P2205" i="7"/>
  <c r="O2205" i="7"/>
  <c r="N2205" i="7"/>
  <c r="M2205" i="7"/>
  <c r="L2205" i="7"/>
  <c r="K2205" i="7"/>
  <c r="J2205" i="7"/>
  <c r="H2205" i="7"/>
  <c r="F2205" i="7"/>
  <c r="BK2204" i="7"/>
  <c r="BI2204" i="7" s="1"/>
  <c r="BH2204" i="7" s="1"/>
  <c r="BF2204" i="7"/>
  <c r="AX2204" i="7"/>
  <c r="AW2204" i="7"/>
  <c r="AU2204" i="7"/>
  <c r="AT2204" i="7"/>
  <c r="AS2204" i="7"/>
  <c r="AR2204" i="7"/>
  <c r="AQ2204" i="7"/>
  <c r="AP2204" i="7"/>
  <c r="AO2204" i="7"/>
  <c r="AN2204" i="7"/>
  <c r="AM2204" i="7"/>
  <c r="AL2204" i="7"/>
  <c r="AK2204" i="7"/>
  <c r="AJ2204" i="7"/>
  <c r="AI2204" i="7"/>
  <c r="S2204" i="7"/>
  <c r="R2204" i="7"/>
  <c r="Q2204" i="7"/>
  <c r="P2204" i="7"/>
  <c r="O2204" i="7"/>
  <c r="N2204" i="7"/>
  <c r="M2204" i="7"/>
  <c r="L2204" i="7"/>
  <c r="K2204" i="7"/>
  <c r="J2204" i="7"/>
  <c r="H2204" i="7"/>
  <c r="F2204" i="7"/>
  <c r="BK2203" i="7"/>
  <c r="BF2203" i="7"/>
  <c r="AX2203" i="7"/>
  <c r="AW2203" i="7"/>
  <c r="AU2203" i="7"/>
  <c r="AT2203" i="7"/>
  <c r="AS2203" i="7"/>
  <c r="AR2203" i="7"/>
  <c r="AQ2203" i="7"/>
  <c r="AP2203" i="7"/>
  <c r="AO2203" i="7"/>
  <c r="AN2203" i="7"/>
  <c r="AM2203" i="7"/>
  <c r="AL2203" i="7"/>
  <c r="AK2203" i="7"/>
  <c r="AJ2203" i="7"/>
  <c r="AI2203" i="7"/>
  <c r="S2203" i="7"/>
  <c r="R2203" i="7"/>
  <c r="Q2203" i="7"/>
  <c r="P2203" i="7"/>
  <c r="O2203" i="7"/>
  <c r="N2203" i="7"/>
  <c r="M2203" i="7"/>
  <c r="L2203" i="7"/>
  <c r="K2203" i="7"/>
  <c r="J2203" i="7"/>
  <c r="H2203" i="7"/>
  <c r="F2203" i="7"/>
  <c r="BK2202" i="7"/>
  <c r="BF2202" i="7"/>
  <c r="AX2202" i="7"/>
  <c r="AW2202" i="7"/>
  <c r="AU2202" i="7"/>
  <c r="AT2202" i="7"/>
  <c r="AS2202" i="7"/>
  <c r="AR2202" i="7"/>
  <c r="AQ2202" i="7"/>
  <c r="AP2202" i="7"/>
  <c r="AO2202" i="7"/>
  <c r="AN2202" i="7"/>
  <c r="AM2202" i="7"/>
  <c r="AL2202" i="7"/>
  <c r="AK2202" i="7"/>
  <c r="AJ2202" i="7"/>
  <c r="AI2202" i="7"/>
  <c r="S2202" i="7"/>
  <c r="R2202" i="7"/>
  <c r="Q2202" i="7"/>
  <c r="P2202" i="7"/>
  <c r="O2202" i="7"/>
  <c r="N2202" i="7"/>
  <c r="M2202" i="7"/>
  <c r="L2202" i="7"/>
  <c r="K2202" i="7"/>
  <c r="J2202" i="7"/>
  <c r="H2202" i="7"/>
  <c r="F2202" i="7"/>
  <c r="BK2201" i="7"/>
  <c r="BF2201" i="7"/>
  <c r="AX2201" i="7"/>
  <c r="AW2201" i="7"/>
  <c r="AU2201" i="7"/>
  <c r="AT2201" i="7"/>
  <c r="AS2201" i="7"/>
  <c r="AR2201" i="7"/>
  <c r="AQ2201" i="7"/>
  <c r="AP2201" i="7"/>
  <c r="AO2201" i="7"/>
  <c r="AN2201" i="7"/>
  <c r="AM2201" i="7"/>
  <c r="AL2201" i="7"/>
  <c r="AK2201" i="7"/>
  <c r="AJ2201" i="7"/>
  <c r="AI2201" i="7"/>
  <c r="S2201" i="7"/>
  <c r="R2201" i="7"/>
  <c r="Q2201" i="7"/>
  <c r="P2201" i="7"/>
  <c r="O2201" i="7"/>
  <c r="N2201" i="7"/>
  <c r="M2201" i="7"/>
  <c r="L2201" i="7"/>
  <c r="K2201" i="7"/>
  <c r="J2201" i="7"/>
  <c r="H2201" i="7"/>
  <c r="F2201" i="7"/>
  <c r="BK2200" i="7"/>
  <c r="BF2200" i="7"/>
  <c r="AX2200" i="7"/>
  <c r="AW2200" i="7"/>
  <c r="AU2200" i="7"/>
  <c r="AT2200" i="7"/>
  <c r="AS2200" i="7"/>
  <c r="AR2200" i="7"/>
  <c r="AQ2200" i="7"/>
  <c r="AP2200" i="7"/>
  <c r="AO2200" i="7"/>
  <c r="AN2200" i="7"/>
  <c r="AM2200" i="7"/>
  <c r="AL2200" i="7"/>
  <c r="AK2200" i="7"/>
  <c r="AJ2200" i="7"/>
  <c r="AI2200" i="7"/>
  <c r="S2200" i="7"/>
  <c r="R2200" i="7"/>
  <c r="Q2200" i="7"/>
  <c r="P2200" i="7"/>
  <c r="O2200" i="7"/>
  <c r="N2200" i="7"/>
  <c r="M2200" i="7"/>
  <c r="L2200" i="7"/>
  <c r="K2200" i="7"/>
  <c r="J2200" i="7"/>
  <c r="H2200" i="7"/>
  <c r="F2200" i="7"/>
  <c r="BK2199" i="7"/>
  <c r="BI2199" i="7" s="1"/>
  <c r="BH2199" i="7" s="1"/>
  <c r="BF2199" i="7"/>
  <c r="AX2199" i="7"/>
  <c r="AW2199" i="7"/>
  <c r="AU2199" i="7"/>
  <c r="AT2199" i="7"/>
  <c r="AS2199" i="7"/>
  <c r="AR2199" i="7"/>
  <c r="AQ2199" i="7"/>
  <c r="AP2199" i="7"/>
  <c r="AO2199" i="7"/>
  <c r="AN2199" i="7"/>
  <c r="AM2199" i="7"/>
  <c r="AL2199" i="7"/>
  <c r="AK2199" i="7"/>
  <c r="AJ2199" i="7"/>
  <c r="AI2199" i="7"/>
  <c r="S2199" i="7"/>
  <c r="R2199" i="7"/>
  <c r="Q2199" i="7"/>
  <c r="P2199" i="7"/>
  <c r="O2199" i="7"/>
  <c r="N2199" i="7"/>
  <c r="M2199" i="7"/>
  <c r="L2199" i="7"/>
  <c r="K2199" i="7"/>
  <c r="J2199" i="7"/>
  <c r="H2199" i="7"/>
  <c r="G2199" i="7"/>
  <c r="F2199" i="7"/>
  <c r="BK2198" i="7"/>
  <c r="BF2198" i="7"/>
  <c r="AX2198" i="7"/>
  <c r="AW2198" i="7"/>
  <c r="AU2198" i="7"/>
  <c r="AT2198" i="7"/>
  <c r="AS2198" i="7"/>
  <c r="AR2198" i="7"/>
  <c r="AQ2198" i="7"/>
  <c r="AP2198" i="7"/>
  <c r="AO2198" i="7"/>
  <c r="AN2198" i="7"/>
  <c r="AM2198" i="7"/>
  <c r="AL2198" i="7"/>
  <c r="AK2198" i="7"/>
  <c r="AJ2198" i="7"/>
  <c r="AI2198" i="7"/>
  <c r="S2198" i="7"/>
  <c r="R2198" i="7"/>
  <c r="Q2198" i="7"/>
  <c r="P2198" i="7"/>
  <c r="O2198" i="7"/>
  <c r="N2198" i="7"/>
  <c r="M2198" i="7"/>
  <c r="L2198" i="7"/>
  <c r="K2198" i="7"/>
  <c r="J2198" i="7"/>
  <c r="H2198" i="7"/>
  <c r="G2198" i="7"/>
  <c r="F2198" i="7"/>
  <c r="BK2197" i="7"/>
  <c r="BF2197" i="7"/>
  <c r="AX2197" i="7"/>
  <c r="AW2197" i="7"/>
  <c r="AU2197" i="7"/>
  <c r="AT2197" i="7"/>
  <c r="AS2197" i="7"/>
  <c r="AR2197" i="7"/>
  <c r="AQ2197" i="7"/>
  <c r="AP2197" i="7"/>
  <c r="AO2197" i="7"/>
  <c r="AN2197" i="7"/>
  <c r="AM2197" i="7"/>
  <c r="AL2197" i="7"/>
  <c r="AK2197" i="7"/>
  <c r="AJ2197" i="7"/>
  <c r="AI2197" i="7"/>
  <c r="S2197" i="7"/>
  <c r="R2197" i="7"/>
  <c r="Q2197" i="7"/>
  <c r="P2197" i="7"/>
  <c r="O2197" i="7"/>
  <c r="N2197" i="7"/>
  <c r="M2197" i="7"/>
  <c r="L2197" i="7"/>
  <c r="K2197" i="7"/>
  <c r="J2197" i="7"/>
  <c r="H2197" i="7"/>
  <c r="F2197" i="7"/>
  <c r="BK2196" i="7"/>
  <c r="BF2196" i="7"/>
  <c r="AX2196" i="7"/>
  <c r="AW2196" i="7"/>
  <c r="AU2196" i="7"/>
  <c r="AT2196" i="7"/>
  <c r="AS2196" i="7"/>
  <c r="AR2196" i="7"/>
  <c r="AQ2196" i="7"/>
  <c r="AP2196" i="7"/>
  <c r="AO2196" i="7"/>
  <c r="AN2196" i="7"/>
  <c r="AM2196" i="7"/>
  <c r="AL2196" i="7"/>
  <c r="AK2196" i="7"/>
  <c r="AJ2196" i="7"/>
  <c r="AI2196" i="7"/>
  <c r="S2196" i="7"/>
  <c r="R2196" i="7"/>
  <c r="Q2196" i="7"/>
  <c r="P2196" i="7"/>
  <c r="O2196" i="7"/>
  <c r="N2196" i="7"/>
  <c r="M2196" i="7"/>
  <c r="L2196" i="7"/>
  <c r="K2196" i="7"/>
  <c r="J2196" i="7"/>
  <c r="H2196" i="7"/>
  <c r="F2196" i="7"/>
  <c r="BM2195" i="7"/>
  <c r="I2195" i="7" s="1"/>
  <c r="BK2195" i="7"/>
  <c r="BF2195" i="7"/>
  <c r="AX2195" i="7"/>
  <c r="AW2195" i="7"/>
  <c r="AU2195" i="7"/>
  <c r="AT2195" i="7"/>
  <c r="AS2195" i="7"/>
  <c r="AR2195" i="7"/>
  <c r="AQ2195" i="7"/>
  <c r="AP2195" i="7"/>
  <c r="AO2195" i="7"/>
  <c r="AN2195" i="7"/>
  <c r="AM2195" i="7"/>
  <c r="AL2195" i="7"/>
  <c r="AK2195" i="7"/>
  <c r="AJ2195" i="7"/>
  <c r="AI2195" i="7"/>
  <c r="S2195" i="7"/>
  <c r="R2195" i="7"/>
  <c r="Q2195" i="7"/>
  <c r="P2195" i="7"/>
  <c r="O2195" i="7"/>
  <c r="N2195" i="7"/>
  <c r="M2195" i="7"/>
  <c r="L2195" i="7"/>
  <c r="K2195" i="7"/>
  <c r="J2195" i="7"/>
  <c r="H2195" i="7"/>
  <c r="G2195" i="7"/>
  <c r="F2195" i="7"/>
  <c r="BK2194" i="7"/>
  <c r="G2194" i="7" s="1"/>
  <c r="BF2194" i="7"/>
  <c r="AX2194" i="7"/>
  <c r="AW2194" i="7"/>
  <c r="AU2194" i="7"/>
  <c r="AT2194" i="7"/>
  <c r="AS2194" i="7"/>
  <c r="AR2194" i="7"/>
  <c r="AQ2194" i="7"/>
  <c r="AP2194" i="7"/>
  <c r="AO2194" i="7"/>
  <c r="AN2194" i="7"/>
  <c r="AM2194" i="7"/>
  <c r="AL2194" i="7"/>
  <c r="AK2194" i="7"/>
  <c r="AJ2194" i="7"/>
  <c r="AI2194" i="7"/>
  <c r="S2194" i="7"/>
  <c r="R2194" i="7"/>
  <c r="Q2194" i="7"/>
  <c r="P2194" i="7"/>
  <c r="O2194" i="7"/>
  <c r="N2194" i="7"/>
  <c r="M2194" i="7"/>
  <c r="L2194" i="7"/>
  <c r="K2194" i="7"/>
  <c r="J2194" i="7"/>
  <c r="H2194" i="7"/>
  <c r="F2194" i="7"/>
  <c r="BK2193" i="7"/>
  <c r="BF2193" i="7"/>
  <c r="AX2193" i="7"/>
  <c r="AW2193" i="7"/>
  <c r="AU2193" i="7"/>
  <c r="AT2193" i="7"/>
  <c r="AS2193" i="7"/>
  <c r="AR2193" i="7"/>
  <c r="AQ2193" i="7"/>
  <c r="AP2193" i="7"/>
  <c r="AO2193" i="7"/>
  <c r="AN2193" i="7"/>
  <c r="AM2193" i="7"/>
  <c r="AL2193" i="7"/>
  <c r="AK2193" i="7"/>
  <c r="AJ2193" i="7"/>
  <c r="AI2193" i="7"/>
  <c r="S2193" i="7"/>
  <c r="R2193" i="7"/>
  <c r="Q2193" i="7"/>
  <c r="P2193" i="7"/>
  <c r="O2193" i="7"/>
  <c r="N2193" i="7"/>
  <c r="M2193" i="7"/>
  <c r="L2193" i="7"/>
  <c r="K2193" i="7"/>
  <c r="J2193" i="7"/>
  <c r="H2193" i="7"/>
  <c r="F2193" i="7"/>
  <c r="BK2192" i="7"/>
  <c r="BI2192" i="7" s="1"/>
  <c r="BF2192" i="7"/>
  <c r="AX2192" i="7"/>
  <c r="AW2192" i="7"/>
  <c r="AU2192" i="7"/>
  <c r="AT2192" i="7"/>
  <c r="AS2192" i="7"/>
  <c r="AR2192" i="7"/>
  <c r="AQ2192" i="7"/>
  <c r="AP2192" i="7"/>
  <c r="AO2192" i="7"/>
  <c r="AN2192" i="7"/>
  <c r="AM2192" i="7"/>
  <c r="AL2192" i="7"/>
  <c r="AK2192" i="7"/>
  <c r="AJ2192" i="7"/>
  <c r="AI2192" i="7"/>
  <c r="S2192" i="7"/>
  <c r="R2192" i="7"/>
  <c r="Q2192" i="7"/>
  <c r="P2192" i="7"/>
  <c r="O2192" i="7"/>
  <c r="N2192" i="7"/>
  <c r="M2192" i="7"/>
  <c r="L2192" i="7"/>
  <c r="K2192" i="7"/>
  <c r="J2192" i="7"/>
  <c r="H2192" i="7"/>
  <c r="F2192" i="7"/>
  <c r="BK2191" i="7"/>
  <c r="BF2191" i="7"/>
  <c r="AX2191" i="7"/>
  <c r="AW2191" i="7"/>
  <c r="AU2191" i="7"/>
  <c r="AT2191" i="7"/>
  <c r="AS2191" i="7"/>
  <c r="AR2191" i="7"/>
  <c r="AQ2191" i="7"/>
  <c r="AP2191" i="7"/>
  <c r="AO2191" i="7"/>
  <c r="AN2191" i="7"/>
  <c r="AM2191" i="7"/>
  <c r="AL2191" i="7"/>
  <c r="AK2191" i="7"/>
  <c r="AJ2191" i="7"/>
  <c r="AI2191" i="7"/>
  <c r="S2191" i="7"/>
  <c r="R2191" i="7"/>
  <c r="Q2191" i="7"/>
  <c r="P2191" i="7"/>
  <c r="O2191" i="7"/>
  <c r="N2191" i="7"/>
  <c r="M2191" i="7"/>
  <c r="L2191" i="7"/>
  <c r="K2191" i="7"/>
  <c r="J2191" i="7"/>
  <c r="H2191" i="7"/>
  <c r="F2191" i="7"/>
  <c r="BK2190" i="7"/>
  <c r="BF2190" i="7"/>
  <c r="AX2190" i="7"/>
  <c r="AW2190" i="7"/>
  <c r="AU2190" i="7"/>
  <c r="AT2190" i="7"/>
  <c r="AS2190" i="7"/>
  <c r="AR2190" i="7"/>
  <c r="AQ2190" i="7"/>
  <c r="AP2190" i="7"/>
  <c r="AO2190" i="7"/>
  <c r="AN2190" i="7"/>
  <c r="AM2190" i="7"/>
  <c r="AL2190" i="7"/>
  <c r="AK2190" i="7"/>
  <c r="AJ2190" i="7"/>
  <c r="AI2190" i="7"/>
  <c r="S2190" i="7"/>
  <c r="R2190" i="7"/>
  <c r="Q2190" i="7"/>
  <c r="P2190" i="7"/>
  <c r="O2190" i="7"/>
  <c r="N2190" i="7"/>
  <c r="M2190" i="7"/>
  <c r="L2190" i="7"/>
  <c r="K2190" i="7"/>
  <c r="J2190" i="7"/>
  <c r="H2190" i="7"/>
  <c r="F2190" i="7"/>
  <c r="BK2189" i="7"/>
  <c r="BF2189" i="7"/>
  <c r="AX2189" i="7"/>
  <c r="AW2189" i="7"/>
  <c r="AU2189" i="7"/>
  <c r="AT2189" i="7"/>
  <c r="AS2189" i="7"/>
  <c r="AR2189" i="7"/>
  <c r="AQ2189" i="7"/>
  <c r="AP2189" i="7"/>
  <c r="AO2189" i="7"/>
  <c r="AN2189" i="7"/>
  <c r="AM2189" i="7"/>
  <c r="AL2189" i="7"/>
  <c r="AK2189" i="7"/>
  <c r="AJ2189" i="7"/>
  <c r="AI2189" i="7"/>
  <c r="S2189" i="7"/>
  <c r="R2189" i="7"/>
  <c r="Q2189" i="7"/>
  <c r="P2189" i="7"/>
  <c r="O2189" i="7"/>
  <c r="N2189" i="7"/>
  <c r="M2189" i="7"/>
  <c r="L2189" i="7"/>
  <c r="K2189" i="7"/>
  <c r="J2189" i="7"/>
  <c r="H2189" i="7"/>
  <c r="F2189" i="7"/>
  <c r="BK2188" i="7"/>
  <c r="BI2188" i="7"/>
  <c r="BH2188" i="7" s="1"/>
  <c r="BF2188" i="7"/>
  <c r="AX2188" i="7"/>
  <c r="AW2188" i="7"/>
  <c r="AU2188" i="7"/>
  <c r="AT2188" i="7"/>
  <c r="AS2188" i="7"/>
  <c r="AR2188" i="7"/>
  <c r="AQ2188" i="7"/>
  <c r="AP2188" i="7"/>
  <c r="AO2188" i="7"/>
  <c r="AN2188" i="7"/>
  <c r="AM2188" i="7"/>
  <c r="AL2188" i="7"/>
  <c r="AK2188" i="7"/>
  <c r="AJ2188" i="7"/>
  <c r="AI2188" i="7"/>
  <c r="S2188" i="7"/>
  <c r="R2188" i="7"/>
  <c r="Q2188" i="7"/>
  <c r="P2188" i="7"/>
  <c r="O2188" i="7"/>
  <c r="N2188" i="7"/>
  <c r="M2188" i="7"/>
  <c r="L2188" i="7"/>
  <c r="K2188" i="7"/>
  <c r="J2188" i="7"/>
  <c r="H2188" i="7"/>
  <c r="F2188" i="7"/>
  <c r="BM2187" i="7"/>
  <c r="I2187" i="7" s="1"/>
  <c r="BK2187" i="7"/>
  <c r="G2187" i="7" s="1"/>
  <c r="BF2187" i="7"/>
  <c r="AX2187" i="7"/>
  <c r="AW2187" i="7"/>
  <c r="AU2187" i="7"/>
  <c r="AT2187" i="7"/>
  <c r="AS2187" i="7"/>
  <c r="AR2187" i="7"/>
  <c r="AQ2187" i="7"/>
  <c r="AP2187" i="7"/>
  <c r="AO2187" i="7"/>
  <c r="AN2187" i="7"/>
  <c r="AM2187" i="7"/>
  <c r="AL2187" i="7"/>
  <c r="AK2187" i="7"/>
  <c r="AJ2187" i="7"/>
  <c r="AI2187" i="7"/>
  <c r="S2187" i="7"/>
  <c r="R2187" i="7"/>
  <c r="Q2187" i="7"/>
  <c r="P2187" i="7"/>
  <c r="O2187" i="7"/>
  <c r="N2187" i="7"/>
  <c r="M2187" i="7"/>
  <c r="L2187" i="7"/>
  <c r="K2187" i="7"/>
  <c r="J2187" i="7"/>
  <c r="H2187" i="7"/>
  <c r="F2187" i="7"/>
  <c r="BK2186" i="7"/>
  <c r="BF2186" i="7"/>
  <c r="AX2186" i="7"/>
  <c r="AW2186" i="7"/>
  <c r="AU2186" i="7"/>
  <c r="AT2186" i="7"/>
  <c r="AS2186" i="7"/>
  <c r="AR2186" i="7"/>
  <c r="AQ2186" i="7"/>
  <c r="AP2186" i="7"/>
  <c r="AO2186" i="7"/>
  <c r="AN2186" i="7"/>
  <c r="AM2186" i="7"/>
  <c r="AL2186" i="7"/>
  <c r="AK2186" i="7"/>
  <c r="AJ2186" i="7"/>
  <c r="AI2186" i="7"/>
  <c r="S2186" i="7"/>
  <c r="R2186" i="7"/>
  <c r="Q2186" i="7"/>
  <c r="P2186" i="7"/>
  <c r="O2186" i="7"/>
  <c r="N2186" i="7"/>
  <c r="M2186" i="7"/>
  <c r="L2186" i="7"/>
  <c r="K2186" i="7"/>
  <c r="J2186" i="7"/>
  <c r="H2186" i="7"/>
  <c r="F2186" i="7"/>
  <c r="BK2185" i="7"/>
  <c r="BF2185" i="7"/>
  <c r="AX2185" i="7"/>
  <c r="AW2185" i="7"/>
  <c r="AU2185" i="7"/>
  <c r="AT2185" i="7"/>
  <c r="AS2185" i="7"/>
  <c r="AR2185" i="7"/>
  <c r="AQ2185" i="7"/>
  <c r="AP2185" i="7"/>
  <c r="AO2185" i="7"/>
  <c r="AN2185" i="7"/>
  <c r="AM2185" i="7"/>
  <c r="AL2185" i="7"/>
  <c r="AK2185" i="7"/>
  <c r="AJ2185" i="7"/>
  <c r="AI2185" i="7"/>
  <c r="S2185" i="7"/>
  <c r="R2185" i="7"/>
  <c r="Q2185" i="7"/>
  <c r="P2185" i="7"/>
  <c r="O2185" i="7"/>
  <c r="N2185" i="7"/>
  <c r="M2185" i="7"/>
  <c r="L2185" i="7"/>
  <c r="K2185" i="7"/>
  <c r="J2185" i="7"/>
  <c r="H2185" i="7"/>
  <c r="F2185" i="7"/>
  <c r="BK2184" i="7"/>
  <c r="BI2184" i="7" s="1"/>
  <c r="BF2184" i="7"/>
  <c r="AX2184" i="7"/>
  <c r="AW2184" i="7"/>
  <c r="AU2184" i="7"/>
  <c r="AT2184" i="7"/>
  <c r="AS2184" i="7"/>
  <c r="AR2184" i="7"/>
  <c r="AQ2184" i="7"/>
  <c r="AP2184" i="7"/>
  <c r="AO2184" i="7"/>
  <c r="AN2184" i="7"/>
  <c r="AM2184" i="7"/>
  <c r="AL2184" i="7"/>
  <c r="AK2184" i="7"/>
  <c r="AJ2184" i="7"/>
  <c r="AI2184" i="7"/>
  <c r="S2184" i="7"/>
  <c r="R2184" i="7"/>
  <c r="Q2184" i="7"/>
  <c r="P2184" i="7"/>
  <c r="O2184" i="7"/>
  <c r="N2184" i="7"/>
  <c r="M2184" i="7"/>
  <c r="L2184" i="7"/>
  <c r="K2184" i="7"/>
  <c r="J2184" i="7"/>
  <c r="H2184" i="7"/>
  <c r="F2184" i="7"/>
  <c r="BK2183" i="7"/>
  <c r="BF2183" i="7"/>
  <c r="AX2183" i="7"/>
  <c r="AW2183" i="7"/>
  <c r="AU2183" i="7"/>
  <c r="AT2183" i="7"/>
  <c r="AS2183" i="7"/>
  <c r="AR2183" i="7"/>
  <c r="AQ2183" i="7"/>
  <c r="AP2183" i="7"/>
  <c r="AO2183" i="7"/>
  <c r="AN2183" i="7"/>
  <c r="AM2183" i="7"/>
  <c r="AL2183" i="7"/>
  <c r="AK2183" i="7"/>
  <c r="AJ2183" i="7"/>
  <c r="AI2183" i="7"/>
  <c r="S2183" i="7"/>
  <c r="R2183" i="7"/>
  <c r="Q2183" i="7"/>
  <c r="P2183" i="7"/>
  <c r="O2183" i="7"/>
  <c r="N2183" i="7"/>
  <c r="M2183" i="7"/>
  <c r="L2183" i="7"/>
  <c r="K2183" i="7"/>
  <c r="J2183" i="7"/>
  <c r="H2183" i="7"/>
  <c r="F2183" i="7"/>
  <c r="BK2182" i="7"/>
  <c r="G2182" i="7" s="1"/>
  <c r="BF2182" i="7"/>
  <c r="AX2182" i="7"/>
  <c r="AW2182" i="7"/>
  <c r="AU2182" i="7"/>
  <c r="AT2182" i="7"/>
  <c r="AS2182" i="7"/>
  <c r="AR2182" i="7"/>
  <c r="AQ2182" i="7"/>
  <c r="AP2182" i="7"/>
  <c r="AO2182" i="7"/>
  <c r="AN2182" i="7"/>
  <c r="AM2182" i="7"/>
  <c r="AL2182" i="7"/>
  <c r="AK2182" i="7"/>
  <c r="AJ2182" i="7"/>
  <c r="AI2182" i="7"/>
  <c r="S2182" i="7"/>
  <c r="R2182" i="7"/>
  <c r="Q2182" i="7"/>
  <c r="P2182" i="7"/>
  <c r="O2182" i="7"/>
  <c r="N2182" i="7"/>
  <c r="M2182" i="7"/>
  <c r="L2182" i="7"/>
  <c r="K2182" i="7"/>
  <c r="J2182" i="7"/>
  <c r="H2182" i="7"/>
  <c r="F2182" i="7"/>
  <c r="BM2181" i="7"/>
  <c r="I2181" i="7" s="1"/>
  <c r="BK2181" i="7"/>
  <c r="G2181" i="7" s="1"/>
  <c r="BF2181" i="7"/>
  <c r="AX2181" i="7"/>
  <c r="AW2181" i="7"/>
  <c r="AU2181" i="7"/>
  <c r="AT2181" i="7"/>
  <c r="AS2181" i="7"/>
  <c r="AR2181" i="7"/>
  <c r="AQ2181" i="7"/>
  <c r="AP2181" i="7"/>
  <c r="AO2181" i="7"/>
  <c r="AN2181" i="7"/>
  <c r="AM2181" i="7"/>
  <c r="AL2181" i="7"/>
  <c r="AK2181" i="7"/>
  <c r="AJ2181" i="7"/>
  <c r="AI2181" i="7"/>
  <c r="S2181" i="7"/>
  <c r="R2181" i="7"/>
  <c r="Q2181" i="7"/>
  <c r="P2181" i="7"/>
  <c r="O2181" i="7"/>
  <c r="N2181" i="7"/>
  <c r="M2181" i="7"/>
  <c r="L2181" i="7"/>
  <c r="K2181" i="7"/>
  <c r="J2181" i="7"/>
  <c r="H2181" i="7"/>
  <c r="F2181" i="7"/>
  <c r="BK2180" i="7"/>
  <c r="BF2180" i="7"/>
  <c r="AX2180" i="7"/>
  <c r="AW2180" i="7"/>
  <c r="AU2180" i="7"/>
  <c r="AT2180" i="7"/>
  <c r="AS2180" i="7"/>
  <c r="AR2180" i="7"/>
  <c r="AQ2180" i="7"/>
  <c r="AP2180" i="7"/>
  <c r="AO2180" i="7"/>
  <c r="AN2180" i="7"/>
  <c r="AM2180" i="7"/>
  <c r="AL2180" i="7"/>
  <c r="AK2180" i="7"/>
  <c r="AJ2180" i="7"/>
  <c r="AI2180" i="7"/>
  <c r="S2180" i="7"/>
  <c r="R2180" i="7"/>
  <c r="Q2180" i="7"/>
  <c r="P2180" i="7"/>
  <c r="O2180" i="7"/>
  <c r="N2180" i="7"/>
  <c r="M2180" i="7"/>
  <c r="L2180" i="7"/>
  <c r="K2180" i="7"/>
  <c r="J2180" i="7"/>
  <c r="H2180" i="7"/>
  <c r="F2180" i="7"/>
  <c r="BK2179" i="7"/>
  <c r="BM2179" i="7" s="1"/>
  <c r="I2179" i="7" s="1"/>
  <c r="BF2179" i="7"/>
  <c r="AX2179" i="7"/>
  <c r="AW2179" i="7"/>
  <c r="AU2179" i="7"/>
  <c r="AT2179" i="7"/>
  <c r="AS2179" i="7"/>
  <c r="AR2179" i="7"/>
  <c r="AQ2179" i="7"/>
  <c r="AP2179" i="7"/>
  <c r="AO2179" i="7"/>
  <c r="AN2179" i="7"/>
  <c r="AM2179" i="7"/>
  <c r="AL2179" i="7"/>
  <c r="AK2179" i="7"/>
  <c r="AJ2179" i="7"/>
  <c r="AI2179" i="7"/>
  <c r="S2179" i="7"/>
  <c r="R2179" i="7"/>
  <c r="Q2179" i="7"/>
  <c r="P2179" i="7"/>
  <c r="O2179" i="7"/>
  <c r="N2179" i="7"/>
  <c r="M2179" i="7"/>
  <c r="L2179" i="7"/>
  <c r="K2179" i="7"/>
  <c r="J2179" i="7"/>
  <c r="H2179" i="7"/>
  <c r="F2179" i="7"/>
  <c r="BK2178" i="7"/>
  <c r="BF2178" i="7"/>
  <c r="AX2178" i="7"/>
  <c r="AW2178" i="7"/>
  <c r="AU2178" i="7"/>
  <c r="AT2178" i="7"/>
  <c r="AS2178" i="7"/>
  <c r="AR2178" i="7"/>
  <c r="AQ2178" i="7"/>
  <c r="AP2178" i="7"/>
  <c r="AO2178" i="7"/>
  <c r="AN2178" i="7"/>
  <c r="AM2178" i="7"/>
  <c r="AL2178" i="7"/>
  <c r="AK2178" i="7"/>
  <c r="AJ2178" i="7"/>
  <c r="AI2178" i="7"/>
  <c r="S2178" i="7"/>
  <c r="R2178" i="7"/>
  <c r="Q2178" i="7"/>
  <c r="P2178" i="7"/>
  <c r="O2178" i="7"/>
  <c r="N2178" i="7"/>
  <c r="M2178" i="7"/>
  <c r="L2178" i="7"/>
  <c r="K2178" i="7"/>
  <c r="J2178" i="7"/>
  <c r="H2178" i="7"/>
  <c r="F2178" i="7"/>
  <c r="BK2177" i="7"/>
  <c r="G2177" i="7" s="1"/>
  <c r="BI2177" i="7"/>
  <c r="BF2177" i="7"/>
  <c r="AX2177" i="7"/>
  <c r="AW2177" i="7"/>
  <c r="AU2177" i="7"/>
  <c r="AT2177" i="7"/>
  <c r="AS2177" i="7"/>
  <c r="AR2177" i="7"/>
  <c r="AQ2177" i="7"/>
  <c r="AP2177" i="7"/>
  <c r="AO2177" i="7"/>
  <c r="AN2177" i="7"/>
  <c r="AM2177" i="7"/>
  <c r="AL2177" i="7"/>
  <c r="AK2177" i="7"/>
  <c r="AJ2177" i="7"/>
  <c r="AI2177" i="7"/>
  <c r="S2177" i="7"/>
  <c r="R2177" i="7"/>
  <c r="Q2177" i="7"/>
  <c r="P2177" i="7"/>
  <c r="O2177" i="7"/>
  <c r="N2177" i="7"/>
  <c r="M2177" i="7"/>
  <c r="L2177" i="7"/>
  <c r="K2177" i="7"/>
  <c r="J2177" i="7"/>
  <c r="H2177" i="7"/>
  <c r="F2177" i="7"/>
  <c r="BK2176" i="7"/>
  <c r="BI2176" i="7" s="1"/>
  <c r="BH2176" i="7" s="1"/>
  <c r="D2176" i="7" s="1"/>
  <c r="BF2176" i="7"/>
  <c r="AX2176" i="7"/>
  <c r="AW2176" i="7"/>
  <c r="AU2176" i="7"/>
  <c r="AT2176" i="7"/>
  <c r="AS2176" i="7"/>
  <c r="AR2176" i="7"/>
  <c r="AQ2176" i="7"/>
  <c r="AP2176" i="7"/>
  <c r="AO2176" i="7"/>
  <c r="AN2176" i="7"/>
  <c r="AM2176" i="7"/>
  <c r="AL2176" i="7"/>
  <c r="AK2176" i="7"/>
  <c r="AJ2176" i="7"/>
  <c r="AI2176" i="7"/>
  <c r="S2176" i="7"/>
  <c r="R2176" i="7"/>
  <c r="Q2176" i="7"/>
  <c r="P2176" i="7"/>
  <c r="O2176" i="7"/>
  <c r="N2176" i="7"/>
  <c r="M2176" i="7"/>
  <c r="L2176" i="7"/>
  <c r="K2176" i="7"/>
  <c r="J2176" i="7"/>
  <c r="H2176" i="7"/>
  <c r="F2176" i="7"/>
  <c r="BM2175" i="7"/>
  <c r="I2175" i="7" s="1"/>
  <c r="BK2175" i="7"/>
  <c r="G2175" i="7" s="1"/>
  <c r="BF2175" i="7"/>
  <c r="AX2175" i="7"/>
  <c r="AW2175" i="7"/>
  <c r="AU2175" i="7"/>
  <c r="AT2175" i="7"/>
  <c r="AS2175" i="7"/>
  <c r="AR2175" i="7"/>
  <c r="AQ2175" i="7"/>
  <c r="AP2175" i="7"/>
  <c r="AO2175" i="7"/>
  <c r="AN2175" i="7"/>
  <c r="AM2175" i="7"/>
  <c r="AL2175" i="7"/>
  <c r="AK2175" i="7"/>
  <c r="AJ2175" i="7"/>
  <c r="AI2175" i="7"/>
  <c r="S2175" i="7"/>
  <c r="R2175" i="7"/>
  <c r="Q2175" i="7"/>
  <c r="P2175" i="7"/>
  <c r="O2175" i="7"/>
  <c r="N2175" i="7"/>
  <c r="M2175" i="7"/>
  <c r="L2175" i="7"/>
  <c r="K2175" i="7"/>
  <c r="J2175" i="7"/>
  <c r="H2175" i="7"/>
  <c r="F2175" i="7"/>
  <c r="BK2174" i="7"/>
  <c r="BF2174" i="7"/>
  <c r="AX2174" i="7"/>
  <c r="AW2174" i="7"/>
  <c r="AU2174" i="7"/>
  <c r="AT2174" i="7"/>
  <c r="AS2174" i="7"/>
  <c r="AR2174" i="7"/>
  <c r="AQ2174" i="7"/>
  <c r="AP2174" i="7"/>
  <c r="AO2174" i="7"/>
  <c r="AN2174" i="7"/>
  <c r="AM2174" i="7"/>
  <c r="AL2174" i="7"/>
  <c r="AK2174" i="7"/>
  <c r="AJ2174" i="7"/>
  <c r="AI2174" i="7"/>
  <c r="S2174" i="7"/>
  <c r="R2174" i="7"/>
  <c r="Q2174" i="7"/>
  <c r="P2174" i="7"/>
  <c r="O2174" i="7"/>
  <c r="N2174" i="7"/>
  <c r="M2174" i="7"/>
  <c r="L2174" i="7"/>
  <c r="K2174" i="7"/>
  <c r="J2174" i="7"/>
  <c r="H2174" i="7"/>
  <c r="F2174" i="7"/>
  <c r="BM2173" i="7"/>
  <c r="I2173" i="7" s="1"/>
  <c r="BK2173" i="7"/>
  <c r="BI2173" i="7" s="1"/>
  <c r="BF2173" i="7"/>
  <c r="AX2173" i="7"/>
  <c r="AW2173" i="7"/>
  <c r="AU2173" i="7"/>
  <c r="AT2173" i="7"/>
  <c r="AS2173" i="7"/>
  <c r="AR2173" i="7"/>
  <c r="AQ2173" i="7"/>
  <c r="AP2173" i="7"/>
  <c r="AO2173" i="7"/>
  <c r="AN2173" i="7"/>
  <c r="AM2173" i="7"/>
  <c r="AL2173" i="7"/>
  <c r="AK2173" i="7"/>
  <c r="AJ2173" i="7"/>
  <c r="AI2173" i="7"/>
  <c r="S2173" i="7"/>
  <c r="R2173" i="7"/>
  <c r="Q2173" i="7"/>
  <c r="P2173" i="7"/>
  <c r="O2173" i="7"/>
  <c r="N2173" i="7"/>
  <c r="M2173" i="7"/>
  <c r="L2173" i="7"/>
  <c r="K2173" i="7"/>
  <c r="J2173" i="7"/>
  <c r="H2173" i="7"/>
  <c r="G2173" i="7"/>
  <c r="F2173" i="7"/>
  <c r="BK2172" i="7"/>
  <c r="BI2172" i="7" s="1"/>
  <c r="E2172" i="7" s="1"/>
  <c r="BF2172" i="7"/>
  <c r="AX2172" i="7"/>
  <c r="AW2172" i="7"/>
  <c r="AU2172" i="7"/>
  <c r="AT2172" i="7"/>
  <c r="AS2172" i="7"/>
  <c r="AR2172" i="7"/>
  <c r="AQ2172" i="7"/>
  <c r="AP2172" i="7"/>
  <c r="AO2172" i="7"/>
  <c r="AN2172" i="7"/>
  <c r="AM2172" i="7"/>
  <c r="AL2172" i="7"/>
  <c r="AK2172" i="7"/>
  <c r="AJ2172" i="7"/>
  <c r="AI2172" i="7"/>
  <c r="S2172" i="7"/>
  <c r="R2172" i="7"/>
  <c r="Q2172" i="7"/>
  <c r="P2172" i="7"/>
  <c r="O2172" i="7"/>
  <c r="N2172" i="7"/>
  <c r="M2172" i="7"/>
  <c r="L2172" i="7"/>
  <c r="K2172" i="7"/>
  <c r="J2172" i="7"/>
  <c r="H2172" i="7"/>
  <c r="F2172" i="7"/>
  <c r="BK2171" i="7"/>
  <c r="BI2171" i="7" s="1"/>
  <c r="E2171" i="7" s="1"/>
  <c r="BF2171" i="7"/>
  <c r="AX2171" i="7"/>
  <c r="AW2171" i="7"/>
  <c r="AU2171" i="7"/>
  <c r="AT2171" i="7"/>
  <c r="AS2171" i="7"/>
  <c r="AR2171" i="7"/>
  <c r="AQ2171" i="7"/>
  <c r="AP2171" i="7"/>
  <c r="AO2171" i="7"/>
  <c r="AN2171" i="7"/>
  <c r="AM2171" i="7"/>
  <c r="AL2171" i="7"/>
  <c r="AK2171" i="7"/>
  <c r="AJ2171" i="7"/>
  <c r="AI2171" i="7"/>
  <c r="S2171" i="7"/>
  <c r="R2171" i="7"/>
  <c r="Q2171" i="7"/>
  <c r="P2171" i="7"/>
  <c r="O2171" i="7"/>
  <c r="N2171" i="7"/>
  <c r="M2171" i="7"/>
  <c r="L2171" i="7"/>
  <c r="K2171" i="7"/>
  <c r="J2171" i="7"/>
  <c r="H2171" i="7"/>
  <c r="F2171" i="7"/>
  <c r="BK2170" i="7"/>
  <c r="BF2170" i="7"/>
  <c r="AX2170" i="7"/>
  <c r="AW2170" i="7"/>
  <c r="AU2170" i="7"/>
  <c r="AT2170" i="7"/>
  <c r="AS2170" i="7"/>
  <c r="AR2170" i="7"/>
  <c r="AQ2170" i="7"/>
  <c r="AP2170" i="7"/>
  <c r="AO2170" i="7"/>
  <c r="AN2170" i="7"/>
  <c r="AM2170" i="7"/>
  <c r="AL2170" i="7"/>
  <c r="AK2170" i="7"/>
  <c r="AJ2170" i="7"/>
  <c r="AI2170" i="7"/>
  <c r="S2170" i="7"/>
  <c r="R2170" i="7"/>
  <c r="Q2170" i="7"/>
  <c r="P2170" i="7"/>
  <c r="O2170" i="7"/>
  <c r="N2170" i="7"/>
  <c r="M2170" i="7"/>
  <c r="L2170" i="7"/>
  <c r="K2170" i="7"/>
  <c r="J2170" i="7"/>
  <c r="H2170" i="7"/>
  <c r="F2170" i="7"/>
  <c r="BM2169" i="7"/>
  <c r="I2169" i="7" s="1"/>
  <c r="BK2169" i="7"/>
  <c r="BI2169" i="7" s="1"/>
  <c r="BF2169" i="7"/>
  <c r="AX2169" i="7"/>
  <c r="AW2169" i="7"/>
  <c r="AU2169" i="7"/>
  <c r="AT2169" i="7"/>
  <c r="AS2169" i="7"/>
  <c r="AR2169" i="7"/>
  <c r="AQ2169" i="7"/>
  <c r="AP2169" i="7"/>
  <c r="AO2169" i="7"/>
  <c r="AN2169" i="7"/>
  <c r="AM2169" i="7"/>
  <c r="AL2169" i="7"/>
  <c r="AK2169" i="7"/>
  <c r="AJ2169" i="7"/>
  <c r="AI2169" i="7"/>
  <c r="S2169" i="7"/>
  <c r="R2169" i="7"/>
  <c r="Q2169" i="7"/>
  <c r="P2169" i="7"/>
  <c r="O2169" i="7"/>
  <c r="N2169" i="7"/>
  <c r="M2169" i="7"/>
  <c r="L2169" i="7"/>
  <c r="K2169" i="7"/>
  <c r="J2169" i="7"/>
  <c r="H2169" i="7"/>
  <c r="F2169" i="7"/>
  <c r="BK2168" i="7"/>
  <c r="BF2168" i="7"/>
  <c r="AX2168" i="7"/>
  <c r="AW2168" i="7"/>
  <c r="AU2168" i="7"/>
  <c r="AT2168" i="7"/>
  <c r="AS2168" i="7"/>
  <c r="AR2168" i="7"/>
  <c r="AQ2168" i="7"/>
  <c r="AP2168" i="7"/>
  <c r="AO2168" i="7"/>
  <c r="AN2168" i="7"/>
  <c r="AM2168" i="7"/>
  <c r="AL2168" i="7"/>
  <c r="AK2168" i="7"/>
  <c r="AJ2168" i="7"/>
  <c r="AI2168" i="7"/>
  <c r="S2168" i="7"/>
  <c r="R2168" i="7"/>
  <c r="Q2168" i="7"/>
  <c r="P2168" i="7"/>
  <c r="O2168" i="7"/>
  <c r="N2168" i="7"/>
  <c r="M2168" i="7"/>
  <c r="L2168" i="7"/>
  <c r="K2168" i="7"/>
  <c r="J2168" i="7"/>
  <c r="H2168" i="7"/>
  <c r="F2168" i="7"/>
  <c r="BK2167" i="7"/>
  <c r="BF2167" i="7"/>
  <c r="AX2167" i="7"/>
  <c r="AW2167" i="7"/>
  <c r="AU2167" i="7"/>
  <c r="AT2167" i="7"/>
  <c r="AS2167" i="7"/>
  <c r="AR2167" i="7"/>
  <c r="AQ2167" i="7"/>
  <c r="AP2167" i="7"/>
  <c r="AO2167" i="7"/>
  <c r="AN2167" i="7"/>
  <c r="AM2167" i="7"/>
  <c r="AL2167" i="7"/>
  <c r="AK2167" i="7"/>
  <c r="AJ2167" i="7"/>
  <c r="AI2167" i="7"/>
  <c r="S2167" i="7"/>
  <c r="R2167" i="7"/>
  <c r="Q2167" i="7"/>
  <c r="P2167" i="7"/>
  <c r="O2167" i="7"/>
  <c r="N2167" i="7"/>
  <c r="M2167" i="7"/>
  <c r="L2167" i="7"/>
  <c r="K2167" i="7"/>
  <c r="J2167" i="7"/>
  <c r="H2167" i="7"/>
  <c r="F2167" i="7"/>
  <c r="BM2166" i="7"/>
  <c r="I2166" i="7" s="1"/>
  <c r="BK2166" i="7"/>
  <c r="BF2166" i="7"/>
  <c r="AX2166" i="7"/>
  <c r="AW2166" i="7"/>
  <c r="AU2166" i="7"/>
  <c r="AT2166" i="7"/>
  <c r="AS2166" i="7"/>
  <c r="AR2166" i="7"/>
  <c r="AQ2166" i="7"/>
  <c r="AP2166" i="7"/>
  <c r="AO2166" i="7"/>
  <c r="AN2166" i="7"/>
  <c r="AM2166" i="7"/>
  <c r="AL2166" i="7"/>
  <c r="AK2166" i="7"/>
  <c r="AJ2166" i="7"/>
  <c r="AI2166" i="7"/>
  <c r="S2166" i="7"/>
  <c r="R2166" i="7"/>
  <c r="Q2166" i="7"/>
  <c r="P2166" i="7"/>
  <c r="O2166" i="7"/>
  <c r="N2166" i="7"/>
  <c r="M2166" i="7"/>
  <c r="L2166" i="7"/>
  <c r="K2166" i="7"/>
  <c r="J2166" i="7"/>
  <c r="H2166" i="7"/>
  <c r="F2166" i="7"/>
  <c r="BK2165" i="7"/>
  <c r="G2165" i="7" s="1"/>
  <c r="BF2165" i="7"/>
  <c r="AX2165" i="7"/>
  <c r="AW2165" i="7"/>
  <c r="AU2165" i="7"/>
  <c r="AT2165" i="7"/>
  <c r="AS2165" i="7"/>
  <c r="AR2165" i="7"/>
  <c r="AQ2165" i="7"/>
  <c r="AP2165" i="7"/>
  <c r="AO2165" i="7"/>
  <c r="AN2165" i="7"/>
  <c r="AM2165" i="7"/>
  <c r="AL2165" i="7"/>
  <c r="AK2165" i="7"/>
  <c r="AJ2165" i="7"/>
  <c r="AI2165" i="7"/>
  <c r="S2165" i="7"/>
  <c r="R2165" i="7"/>
  <c r="Q2165" i="7"/>
  <c r="P2165" i="7"/>
  <c r="O2165" i="7"/>
  <c r="N2165" i="7"/>
  <c r="M2165" i="7"/>
  <c r="L2165" i="7"/>
  <c r="K2165" i="7"/>
  <c r="J2165" i="7"/>
  <c r="H2165" i="7"/>
  <c r="F2165" i="7"/>
  <c r="BK2164" i="7"/>
  <c r="BI2164" i="7"/>
  <c r="E2164" i="7" s="1"/>
  <c r="BF2164" i="7"/>
  <c r="AX2164" i="7"/>
  <c r="AW2164" i="7"/>
  <c r="AU2164" i="7"/>
  <c r="AT2164" i="7"/>
  <c r="AS2164" i="7"/>
  <c r="AR2164" i="7"/>
  <c r="AQ2164" i="7"/>
  <c r="AP2164" i="7"/>
  <c r="AO2164" i="7"/>
  <c r="AN2164" i="7"/>
  <c r="AM2164" i="7"/>
  <c r="AL2164" i="7"/>
  <c r="AK2164" i="7"/>
  <c r="AJ2164" i="7"/>
  <c r="AI2164" i="7"/>
  <c r="S2164" i="7"/>
  <c r="R2164" i="7"/>
  <c r="Q2164" i="7"/>
  <c r="P2164" i="7"/>
  <c r="O2164" i="7"/>
  <c r="N2164" i="7"/>
  <c r="M2164" i="7"/>
  <c r="L2164" i="7"/>
  <c r="K2164" i="7"/>
  <c r="J2164" i="7"/>
  <c r="H2164" i="7"/>
  <c r="F2164" i="7"/>
  <c r="BK2163" i="7"/>
  <c r="BM2163" i="7" s="1"/>
  <c r="I2163" i="7" s="1"/>
  <c r="BF2163" i="7"/>
  <c r="AX2163" i="7"/>
  <c r="AW2163" i="7"/>
  <c r="AU2163" i="7"/>
  <c r="AT2163" i="7"/>
  <c r="AS2163" i="7"/>
  <c r="AR2163" i="7"/>
  <c r="AQ2163" i="7"/>
  <c r="AP2163" i="7"/>
  <c r="AO2163" i="7"/>
  <c r="AN2163" i="7"/>
  <c r="AM2163" i="7"/>
  <c r="AL2163" i="7"/>
  <c r="AK2163" i="7"/>
  <c r="AJ2163" i="7"/>
  <c r="AI2163" i="7"/>
  <c r="S2163" i="7"/>
  <c r="R2163" i="7"/>
  <c r="Q2163" i="7"/>
  <c r="P2163" i="7"/>
  <c r="O2163" i="7"/>
  <c r="N2163" i="7"/>
  <c r="M2163" i="7"/>
  <c r="L2163" i="7"/>
  <c r="K2163" i="7"/>
  <c r="J2163" i="7"/>
  <c r="H2163" i="7"/>
  <c r="F2163" i="7"/>
  <c r="BK2162" i="7"/>
  <c r="BF2162" i="7"/>
  <c r="AX2162" i="7"/>
  <c r="AW2162" i="7"/>
  <c r="AU2162" i="7"/>
  <c r="AT2162" i="7"/>
  <c r="AS2162" i="7"/>
  <c r="AR2162" i="7"/>
  <c r="AQ2162" i="7"/>
  <c r="AP2162" i="7"/>
  <c r="AO2162" i="7"/>
  <c r="AN2162" i="7"/>
  <c r="AM2162" i="7"/>
  <c r="AL2162" i="7"/>
  <c r="AK2162" i="7"/>
  <c r="AJ2162" i="7"/>
  <c r="AI2162" i="7"/>
  <c r="S2162" i="7"/>
  <c r="R2162" i="7"/>
  <c r="Q2162" i="7"/>
  <c r="P2162" i="7"/>
  <c r="O2162" i="7"/>
  <c r="N2162" i="7"/>
  <c r="M2162" i="7"/>
  <c r="L2162" i="7"/>
  <c r="K2162" i="7"/>
  <c r="J2162" i="7"/>
  <c r="H2162" i="7"/>
  <c r="F2162" i="7"/>
  <c r="BK2161" i="7"/>
  <c r="BF2161" i="7"/>
  <c r="AX2161" i="7"/>
  <c r="AW2161" i="7"/>
  <c r="AU2161" i="7"/>
  <c r="AT2161" i="7"/>
  <c r="AS2161" i="7"/>
  <c r="AR2161" i="7"/>
  <c r="AQ2161" i="7"/>
  <c r="AP2161" i="7"/>
  <c r="AO2161" i="7"/>
  <c r="AN2161" i="7"/>
  <c r="AM2161" i="7"/>
  <c r="AL2161" i="7"/>
  <c r="AK2161" i="7"/>
  <c r="AJ2161" i="7"/>
  <c r="AI2161" i="7"/>
  <c r="S2161" i="7"/>
  <c r="R2161" i="7"/>
  <c r="Q2161" i="7"/>
  <c r="P2161" i="7"/>
  <c r="O2161" i="7"/>
  <c r="N2161" i="7"/>
  <c r="M2161" i="7"/>
  <c r="L2161" i="7"/>
  <c r="K2161" i="7"/>
  <c r="J2161" i="7"/>
  <c r="H2161" i="7"/>
  <c r="F2161" i="7"/>
  <c r="BK2160" i="7"/>
  <c r="BI2160" i="7" s="1"/>
  <c r="BH2160" i="7" s="1"/>
  <c r="BF2160" i="7"/>
  <c r="AX2160" i="7"/>
  <c r="AW2160" i="7"/>
  <c r="AU2160" i="7"/>
  <c r="AT2160" i="7"/>
  <c r="AS2160" i="7"/>
  <c r="AR2160" i="7"/>
  <c r="AQ2160" i="7"/>
  <c r="AP2160" i="7"/>
  <c r="AO2160" i="7"/>
  <c r="AN2160" i="7"/>
  <c r="AM2160" i="7"/>
  <c r="AL2160" i="7"/>
  <c r="AK2160" i="7"/>
  <c r="AJ2160" i="7"/>
  <c r="AI2160" i="7"/>
  <c r="S2160" i="7"/>
  <c r="R2160" i="7"/>
  <c r="Q2160" i="7"/>
  <c r="P2160" i="7"/>
  <c r="O2160" i="7"/>
  <c r="N2160" i="7"/>
  <c r="M2160" i="7"/>
  <c r="L2160" i="7"/>
  <c r="K2160" i="7"/>
  <c r="J2160" i="7"/>
  <c r="H2160" i="7"/>
  <c r="F2160" i="7"/>
  <c r="BK2159" i="7"/>
  <c r="BF2159" i="7"/>
  <c r="AX2159" i="7"/>
  <c r="AW2159" i="7"/>
  <c r="AU2159" i="7"/>
  <c r="AT2159" i="7"/>
  <c r="AS2159" i="7"/>
  <c r="AR2159" i="7"/>
  <c r="AQ2159" i="7"/>
  <c r="AP2159" i="7"/>
  <c r="AO2159" i="7"/>
  <c r="AN2159" i="7"/>
  <c r="AM2159" i="7"/>
  <c r="AL2159" i="7"/>
  <c r="AK2159" i="7"/>
  <c r="AJ2159" i="7"/>
  <c r="AI2159" i="7"/>
  <c r="S2159" i="7"/>
  <c r="R2159" i="7"/>
  <c r="Q2159" i="7"/>
  <c r="P2159" i="7"/>
  <c r="O2159" i="7"/>
  <c r="N2159" i="7"/>
  <c r="M2159" i="7"/>
  <c r="L2159" i="7"/>
  <c r="K2159" i="7"/>
  <c r="J2159" i="7"/>
  <c r="H2159" i="7"/>
  <c r="F2159" i="7"/>
  <c r="BK2158" i="7"/>
  <c r="BF2158" i="7"/>
  <c r="AX2158" i="7"/>
  <c r="AW2158" i="7"/>
  <c r="AU2158" i="7"/>
  <c r="AT2158" i="7"/>
  <c r="AS2158" i="7"/>
  <c r="AR2158" i="7"/>
  <c r="AQ2158" i="7"/>
  <c r="AP2158" i="7"/>
  <c r="AO2158" i="7"/>
  <c r="AN2158" i="7"/>
  <c r="AM2158" i="7"/>
  <c r="AL2158" i="7"/>
  <c r="AK2158" i="7"/>
  <c r="AJ2158" i="7"/>
  <c r="AI2158" i="7"/>
  <c r="S2158" i="7"/>
  <c r="R2158" i="7"/>
  <c r="Q2158" i="7"/>
  <c r="P2158" i="7"/>
  <c r="O2158" i="7"/>
  <c r="N2158" i="7"/>
  <c r="M2158" i="7"/>
  <c r="L2158" i="7"/>
  <c r="K2158" i="7"/>
  <c r="J2158" i="7"/>
  <c r="H2158" i="7"/>
  <c r="F2158" i="7"/>
  <c r="BK2157" i="7"/>
  <c r="BF2157" i="7"/>
  <c r="AX2157" i="7"/>
  <c r="AW2157" i="7"/>
  <c r="AU2157" i="7"/>
  <c r="AT2157" i="7"/>
  <c r="AS2157" i="7"/>
  <c r="AR2157" i="7"/>
  <c r="AQ2157" i="7"/>
  <c r="AP2157" i="7"/>
  <c r="AO2157" i="7"/>
  <c r="AN2157" i="7"/>
  <c r="AM2157" i="7"/>
  <c r="AL2157" i="7"/>
  <c r="AK2157" i="7"/>
  <c r="AJ2157" i="7"/>
  <c r="AI2157" i="7"/>
  <c r="S2157" i="7"/>
  <c r="R2157" i="7"/>
  <c r="Q2157" i="7"/>
  <c r="P2157" i="7"/>
  <c r="O2157" i="7"/>
  <c r="N2157" i="7"/>
  <c r="M2157" i="7"/>
  <c r="L2157" i="7"/>
  <c r="K2157" i="7"/>
  <c r="J2157" i="7"/>
  <c r="H2157" i="7"/>
  <c r="F2157" i="7"/>
  <c r="BK2156" i="7"/>
  <c r="BI2156" i="7" s="1"/>
  <c r="E2156" i="7" s="1"/>
  <c r="BF2156" i="7"/>
  <c r="AX2156" i="7"/>
  <c r="AW2156" i="7"/>
  <c r="AU2156" i="7"/>
  <c r="AT2156" i="7"/>
  <c r="AS2156" i="7"/>
  <c r="AR2156" i="7"/>
  <c r="AQ2156" i="7"/>
  <c r="AP2156" i="7"/>
  <c r="AO2156" i="7"/>
  <c r="AN2156" i="7"/>
  <c r="AM2156" i="7"/>
  <c r="AL2156" i="7"/>
  <c r="AK2156" i="7"/>
  <c r="AJ2156" i="7"/>
  <c r="AI2156" i="7"/>
  <c r="S2156" i="7"/>
  <c r="R2156" i="7"/>
  <c r="Q2156" i="7"/>
  <c r="P2156" i="7"/>
  <c r="O2156" i="7"/>
  <c r="N2156" i="7"/>
  <c r="M2156" i="7"/>
  <c r="L2156" i="7"/>
  <c r="K2156" i="7"/>
  <c r="J2156" i="7"/>
  <c r="H2156" i="7"/>
  <c r="F2156" i="7"/>
  <c r="BK2155" i="7"/>
  <c r="BF2155" i="7"/>
  <c r="AX2155" i="7"/>
  <c r="AW2155" i="7"/>
  <c r="AU2155" i="7"/>
  <c r="AT2155" i="7"/>
  <c r="AS2155" i="7"/>
  <c r="AR2155" i="7"/>
  <c r="AQ2155" i="7"/>
  <c r="AP2155" i="7"/>
  <c r="AO2155" i="7"/>
  <c r="AN2155" i="7"/>
  <c r="AM2155" i="7"/>
  <c r="AL2155" i="7"/>
  <c r="AK2155" i="7"/>
  <c r="AJ2155" i="7"/>
  <c r="AI2155" i="7"/>
  <c r="S2155" i="7"/>
  <c r="R2155" i="7"/>
  <c r="Q2155" i="7"/>
  <c r="P2155" i="7"/>
  <c r="O2155" i="7"/>
  <c r="N2155" i="7"/>
  <c r="M2155" i="7"/>
  <c r="L2155" i="7"/>
  <c r="K2155" i="7"/>
  <c r="J2155" i="7"/>
  <c r="H2155" i="7"/>
  <c r="F2155" i="7"/>
  <c r="BK2154" i="7"/>
  <c r="BI2154" i="7" s="1"/>
  <c r="BF2154" i="7"/>
  <c r="AX2154" i="7"/>
  <c r="AW2154" i="7"/>
  <c r="AU2154" i="7"/>
  <c r="AT2154" i="7"/>
  <c r="AS2154" i="7"/>
  <c r="AR2154" i="7"/>
  <c r="AQ2154" i="7"/>
  <c r="AP2154" i="7"/>
  <c r="AO2154" i="7"/>
  <c r="AN2154" i="7"/>
  <c r="AM2154" i="7"/>
  <c r="AL2154" i="7"/>
  <c r="AK2154" i="7"/>
  <c r="AJ2154" i="7"/>
  <c r="AI2154" i="7"/>
  <c r="S2154" i="7"/>
  <c r="R2154" i="7"/>
  <c r="Q2154" i="7"/>
  <c r="P2154" i="7"/>
  <c r="O2154" i="7"/>
  <c r="N2154" i="7"/>
  <c r="M2154" i="7"/>
  <c r="L2154" i="7"/>
  <c r="K2154" i="7"/>
  <c r="J2154" i="7"/>
  <c r="H2154" i="7"/>
  <c r="F2154" i="7"/>
  <c r="BK2153" i="7"/>
  <c r="BF2153" i="7"/>
  <c r="AX2153" i="7"/>
  <c r="AW2153" i="7"/>
  <c r="AU2153" i="7"/>
  <c r="AT2153" i="7"/>
  <c r="AS2153" i="7"/>
  <c r="AR2153" i="7"/>
  <c r="AQ2153" i="7"/>
  <c r="AP2153" i="7"/>
  <c r="AO2153" i="7"/>
  <c r="AN2153" i="7"/>
  <c r="AM2153" i="7"/>
  <c r="AL2153" i="7"/>
  <c r="AK2153" i="7"/>
  <c r="AJ2153" i="7"/>
  <c r="AI2153" i="7"/>
  <c r="S2153" i="7"/>
  <c r="R2153" i="7"/>
  <c r="Q2153" i="7"/>
  <c r="P2153" i="7"/>
  <c r="O2153" i="7"/>
  <c r="N2153" i="7"/>
  <c r="M2153" i="7"/>
  <c r="L2153" i="7"/>
  <c r="K2153" i="7"/>
  <c r="J2153" i="7"/>
  <c r="H2153" i="7"/>
  <c r="F2153" i="7"/>
  <c r="BK2152" i="7"/>
  <c r="BF2152" i="7"/>
  <c r="AX2152" i="7"/>
  <c r="AW2152" i="7"/>
  <c r="AU2152" i="7"/>
  <c r="AT2152" i="7"/>
  <c r="AS2152" i="7"/>
  <c r="AR2152" i="7"/>
  <c r="AQ2152" i="7"/>
  <c r="AP2152" i="7"/>
  <c r="AO2152" i="7"/>
  <c r="AN2152" i="7"/>
  <c r="AM2152" i="7"/>
  <c r="AL2152" i="7"/>
  <c r="AK2152" i="7"/>
  <c r="AJ2152" i="7"/>
  <c r="AI2152" i="7"/>
  <c r="S2152" i="7"/>
  <c r="R2152" i="7"/>
  <c r="Q2152" i="7"/>
  <c r="P2152" i="7"/>
  <c r="O2152" i="7"/>
  <c r="N2152" i="7"/>
  <c r="M2152" i="7"/>
  <c r="L2152" i="7"/>
  <c r="K2152" i="7"/>
  <c r="J2152" i="7"/>
  <c r="H2152" i="7"/>
  <c r="F2152" i="7"/>
  <c r="BK2151" i="7"/>
  <c r="BI2151" i="7"/>
  <c r="BF2151" i="7"/>
  <c r="AX2151" i="7"/>
  <c r="AW2151" i="7"/>
  <c r="AU2151" i="7"/>
  <c r="AT2151" i="7"/>
  <c r="AS2151" i="7"/>
  <c r="AR2151" i="7"/>
  <c r="AQ2151" i="7"/>
  <c r="AP2151" i="7"/>
  <c r="AO2151" i="7"/>
  <c r="AN2151" i="7"/>
  <c r="AM2151" i="7"/>
  <c r="AL2151" i="7"/>
  <c r="AK2151" i="7"/>
  <c r="AJ2151" i="7"/>
  <c r="AI2151" i="7"/>
  <c r="S2151" i="7"/>
  <c r="R2151" i="7"/>
  <c r="Q2151" i="7"/>
  <c r="P2151" i="7"/>
  <c r="O2151" i="7"/>
  <c r="N2151" i="7"/>
  <c r="M2151" i="7"/>
  <c r="L2151" i="7"/>
  <c r="K2151" i="7"/>
  <c r="J2151" i="7"/>
  <c r="H2151" i="7"/>
  <c r="F2151" i="7"/>
  <c r="BK2150" i="7"/>
  <c r="BI2150" i="7" s="1"/>
  <c r="E2150" i="7" s="1"/>
  <c r="BF2150" i="7"/>
  <c r="AX2150" i="7"/>
  <c r="AW2150" i="7"/>
  <c r="AU2150" i="7"/>
  <c r="AT2150" i="7"/>
  <c r="AS2150" i="7"/>
  <c r="AR2150" i="7"/>
  <c r="AQ2150" i="7"/>
  <c r="AP2150" i="7"/>
  <c r="AO2150" i="7"/>
  <c r="AN2150" i="7"/>
  <c r="AM2150" i="7"/>
  <c r="AL2150" i="7"/>
  <c r="AK2150" i="7"/>
  <c r="AJ2150" i="7"/>
  <c r="AI2150" i="7"/>
  <c r="S2150" i="7"/>
  <c r="R2150" i="7"/>
  <c r="Q2150" i="7"/>
  <c r="P2150" i="7"/>
  <c r="O2150" i="7"/>
  <c r="N2150" i="7"/>
  <c r="M2150" i="7"/>
  <c r="L2150" i="7"/>
  <c r="K2150" i="7"/>
  <c r="J2150" i="7"/>
  <c r="H2150" i="7"/>
  <c r="F2150" i="7"/>
  <c r="BK2149" i="7"/>
  <c r="BF2149" i="7"/>
  <c r="AX2149" i="7"/>
  <c r="AW2149" i="7"/>
  <c r="AU2149" i="7"/>
  <c r="AT2149" i="7"/>
  <c r="AS2149" i="7"/>
  <c r="AR2149" i="7"/>
  <c r="AQ2149" i="7"/>
  <c r="AP2149" i="7"/>
  <c r="AO2149" i="7"/>
  <c r="AN2149" i="7"/>
  <c r="AM2149" i="7"/>
  <c r="AL2149" i="7"/>
  <c r="AK2149" i="7"/>
  <c r="AJ2149" i="7"/>
  <c r="AI2149" i="7"/>
  <c r="S2149" i="7"/>
  <c r="R2149" i="7"/>
  <c r="Q2149" i="7"/>
  <c r="P2149" i="7"/>
  <c r="O2149" i="7"/>
  <c r="N2149" i="7"/>
  <c r="M2149" i="7"/>
  <c r="L2149" i="7"/>
  <c r="K2149" i="7"/>
  <c r="J2149" i="7"/>
  <c r="H2149" i="7"/>
  <c r="F2149" i="7"/>
  <c r="BK2148" i="7"/>
  <c r="BF2148" i="7"/>
  <c r="AX2148" i="7"/>
  <c r="AW2148" i="7"/>
  <c r="AU2148" i="7"/>
  <c r="AT2148" i="7"/>
  <c r="AS2148" i="7"/>
  <c r="AR2148" i="7"/>
  <c r="AQ2148" i="7"/>
  <c r="AP2148" i="7"/>
  <c r="AO2148" i="7"/>
  <c r="AN2148" i="7"/>
  <c r="AM2148" i="7"/>
  <c r="AL2148" i="7"/>
  <c r="AK2148" i="7"/>
  <c r="AJ2148" i="7"/>
  <c r="AI2148" i="7"/>
  <c r="S2148" i="7"/>
  <c r="R2148" i="7"/>
  <c r="Q2148" i="7"/>
  <c r="P2148" i="7"/>
  <c r="O2148" i="7"/>
  <c r="N2148" i="7"/>
  <c r="M2148" i="7"/>
  <c r="L2148" i="7"/>
  <c r="K2148" i="7"/>
  <c r="J2148" i="7"/>
  <c r="H2148" i="7"/>
  <c r="F2148" i="7"/>
  <c r="BK2147" i="7"/>
  <c r="BF2147" i="7"/>
  <c r="AX2147" i="7"/>
  <c r="AW2147" i="7"/>
  <c r="AU2147" i="7"/>
  <c r="AT2147" i="7"/>
  <c r="AS2147" i="7"/>
  <c r="AR2147" i="7"/>
  <c r="AQ2147" i="7"/>
  <c r="AP2147" i="7"/>
  <c r="AO2147" i="7"/>
  <c r="AN2147" i="7"/>
  <c r="AM2147" i="7"/>
  <c r="AL2147" i="7"/>
  <c r="AK2147" i="7"/>
  <c r="AJ2147" i="7"/>
  <c r="AI2147" i="7"/>
  <c r="S2147" i="7"/>
  <c r="R2147" i="7"/>
  <c r="Q2147" i="7"/>
  <c r="P2147" i="7"/>
  <c r="O2147" i="7"/>
  <c r="N2147" i="7"/>
  <c r="M2147" i="7"/>
  <c r="L2147" i="7"/>
  <c r="K2147" i="7"/>
  <c r="J2147" i="7"/>
  <c r="H2147" i="7"/>
  <c r="F2147" i="7"/>
  <c r="BK2146" i="7"/>
  <c r="BI2146" i="7" s="1"/>
  <c r="BF2146" i="7"/>
  <c r="AX2146" i="7"/>
  <c r="AW2146" i="7"/>
  <c r="AU2146" i="7"/>
  <c r="AT2146" i="7"/>
  <c r="AS2146" i="7"/>
  <c r="AR2146" i="7"/>
  <c r="AQ2146" i="7"/>
  <c r="AP2146" i="7"/>
  <c r="AO2146" i="7"/>
  <c r="AN2146" i="7"/>
  <c r="AM2146" i="7"/>
  <c r="AL2146" i="7"/>
  <c r="AK2146" i="7"/>
  <c r="AJ2146" i="7"/>
  <c r="AI2146" i="7"/>
  <c r="S2146" i="7"/>
  <c r="R2146" i="7"/>
  <c r="Q2146" i="7"/>
  <c r="P2146" i="7"/>
  <c r="O2146" i="7"/>
  <c r="N2146" i="7"/>
  <c r="M2146" i="7"/>
  <c r="L2146" i="7"/>
  <c r="K2146" i="7"/>
  <c r="J2146" i="7"/>
  <c r="H2146" i="7"/>
  <c r="F2146" i="7"/>
  <c r="BK2145" i="7"/>
  <c r="BI2145" i="7"/>
  <c r="BF2145" i="7"/>
  <c r="AX2145" i="7"/>
  <c r="AW2145" i="7"/>
  <c r="AU2145" i="7"/>
  <c r="AT2145" i="7"/>
  <c r="AS2145" i="7"/>
  <c r="AR2145" i="7"/>
  <c r="AQ2145" i="7"/>
  <c r="AP2145" i="7"/>
  <c r="AO2145" i="7"/>
  <c r="AN2145" i="7"/>
  <c r="AM2145" i="7"/>
  <c r="AL2145" i="7"/>
  <c r="AK2145" i="7"/>
  <c r="AJ2145" i="7"/>
  <c r="AI2145" i="7"/>
  <c r="S2145" i="7"/>
  <c r="R2145" i="7"/>
  <c r="Q2145" i="7"/>
  <c r="P2145" i="7"/>
  <c r="O2145" i="7"/>
  <c r="N2145" i="7"/>
  <c r="M2145" i="7"/>
  <c r="L2145" i="7"/>
  <c r="K2145" i="7"/>
  <c r="J2145" i="7"/>
  <c r="H2145" i="7"/>
  <c r="G2145" i="7"/>
  <c r="F2145" i="7"/>
  <c r="BK2144" i="7"/>
  <c r="G2144" i="7" s="1"/>
  <c r="BF2144" i="7"/>
  <c r="AX2144" i="7"/>
  <c r="AW2144" i="7"/>
  <c r="AU2144" i="7"/>
  <c r="AT2144" i="7"/>
  <c r="AS2144" i="7"/>
  <c r="AR2144" i="7"/>
  <c r="AQ2144" i="7"/>
  <c r="AP2144" i="7"/>
  <c r="AO2144" i="7"/>
  <c r="AN2144" i="7"/>
  <c r="AM2144" i="7"/>
  <c r="AL2144" i="7"/>
  <c r="AK2144" i="7"/>
  <c r="AJ2144" i="7"/>
  <c r="AI2144" i="7"/>
  <c r="S2144" i="7"/>
  <c r="R2144" i="7"/>
  <c r="Q2144" i="7"/>
  <c r="P2144" i="7"/>
  <c r="O2144" i="7"/>
  <c r="N2144" i="7"/>
  <c r="M2144" i="7"/>
  <c r="L2144" i="7"/>
  <c r="K2144" i="7"/>
  <c r="J2144" i="7"/>
  <c r="H2144" i="7"/>
  <c r="F2144" i="7"/>
  <c r="BK2143" i="7"/>
  <c r="BF2143" i="7"/>
  <c r="AX2143" i="7"/>
  <c r="AW2143" i="7"/>
  <c r="AU2143" i="7"/>
  <c r="AT2143" i="7"/>
  <c r="AS2143" i="7"/>
  <c r="AR2143" i="7"/>
  <c r="AQ2143" i="7"/>
  <c r="AP2143" i="7"/>
  <c r="AO2143" i="7"/>
  <c r="AN2143" i="7"/>
  <c r="AM2143" i="7"/>
  <c r="AL2143" i="7"/>
  <c r="AK2143" i="7"/>
  <c r="AJ2143" i="7"/>
  <c r="AI2143" i="7"/>
  <c r="S2143" i="7"/>
  <c r="R2143" i="7"/>
  <c r="Q2143" i="7"/>
  <c r="P2143" i="7"/>
  <c r="O2143" i="7"/>
  <c r="N2143" i="7"/>
  <c r="M2143" i="7"/>
  <c r="L2143" i="7"/>
  <c r="K2143" i="7"/>
  <c r="J2143" i="7"/>
  <c r="H2143" i="7"/>
  <c r="G2143" i="7"/>
  <c r="F2143" i="7"/>
  <c r="BK2142" i="7"/>
  <c r="BF2142" i="7"/>
  <c r="AX2142" i="7"/>
  <c r="AW2142" i="7"/>
  <c r="AU2142" i="7"/>
  <c r="AT2142" i="7"/>
  <c r="AS2142" i="7"/>
  <c r="AR2142" i="7"/>
  <c r="AQ2142" i="7"/>
  <c r="AP2142" i="7"/>
  <c r="AO2142" i="7"/>
  <c r="AN2142" i="7"/>
  <c r="AM2142" i="7"/>
  <c r="AL2142" i="7"/>
  <c r="AK2142" i="7"/>
  <c r="AJ2142" i="7"/>
  <c r="AI2142" i="7"/>
  <c r="S2142" i="7"/>
  <c r="R2142" i="7"/>
  <c r="Q2142" i="7"/>
  <c r="P2142" i="7"/>
  <c r="O2142" i="7"/>
  <c r="N2142" i="7"/>
  <c r="M2142" i="7"/>
  <c r="L2142" i="7"/>
  <c r="K2142" i="7"/>
  <c r="J2142" i="7"/>
  <c r="H2142" i="7"/>
  <c r="F2142" i="7"/>
  <c r="BK2141" i="7"/>
  <c r="BI2141" i="7"/>
  <c r="E2141" i="7" s="1"/>
  <c r="BF2141" i="7"/>
  <c r="AX2141" i="7"/>
  <c r="AW2141" i="7"/>
  <c r="AU2141" i="7"/>
  <c r="AT2141" i="7"/>
  <c r="AS2141" i="7"/>
  <c r="AR2141" i="7"/>
  <c r="AQ2141" i="7"/>
  <c r="AP2141" i="7"/>
  <c r="AO2141" i="7"/>
  <c r="AN2141" i="7"/>
  <c r="AM2141" i="7"/>
  <c r="AL2141" i="7"/>
  <c r="AK2141" i="7"/>
  <c r="AJ2141" i="7"/>
  <c r="AI2141" i="7"/>
  <c r="S2141" i="7"/>
  <c r="R2141" i="7"/>
  <c r="Q2141" i="7"/>
  <c r="P2141" i="7"/>
  <c r="O2141" i="7"/>
  <c r="N2141" i="7"/>
  <c r="M2141" i="7"/>
  <c r="L2141" i="7"/>
  <c r="K2141" i="7"/>
  <c r="J2141" i="7"/>
  <c r="H2141" i="7"/>
  <c r="F2141" i="7"/>
  <c r="BK2140" i="7"/>
  <c r="BF2140" i="7"/>
  <c r="AX2140" i="7"/>
  <c r="AW2140" i="7"/>
  <c r="AU2140" i="7"/>
  <c r="AT2140" i="7"/>
  <c r="AS2140" i="7"/>
  <c r="AR2140" i="7"/>
  <c r="AQ2140" i="7"/>
  <c r="AP2140" i="7"/>
  <c r="AO2140" i="7"/>
  <c r="AN2140" i="7"/>
  <c r="AM2140" i="7"/>
  <c r="AL2140" i="7"/>
  <c r="AK2140" i="7"/>
  <c r="AJ2140" i="7"/>
  <c r="AI2140" i="7"/>
  <c r="S2140" i="7"/>
  <c r="R2140" i="7"/>
  <c r="Q2140" i="7"/>
  <c r="P2140" i="7"/>
  <c r="O2140" i="7"/>
  <c r="N2140" i="7"/>
  <c r="M2140" i="7"/>
  <c r="L2140" i="7"/>
  <c r="K2140" i="7"/>
  <c r="J2140" i="7"/>
  <c r="H2140" i="7"/>
  <c r="F2140" i="7"/>
  <c r="BK2139" i="7"/>
  <c r="BF2139" i="7"/>
  <c r="AX2139" i="7"/>
  <c r="AW2139" i="7"/>
  <c r="AU2139" i="7"/>
  <c r="AT2139" i="7"/>
  <c r="AS2139" i="7"/>
  <c r="AR2139" i="7"/>
  <c r="AQ2139" i="7"/>
  <c r="AP2139" i="7"/>
  <c r="AO2139" i="7"/>
  <c r="AN2139" i="7"/>
  <c r="AM2139" i="7"/>
  <c r="AL2139" i="7"/>
  <c r="AK2139" i="7"/>
  <c r="AJ2139" i="7"/>
  <c r="AI2139" i="7"/>
  <c r="S2139" i="7"/>
  <c r="R2139" i="7"/>
  <c r="Q2139" i="7"/>
  <c r="P2139" i="7"/>
  <c r="O2139" i="7"/>
  <c r="N2139" i="7"/>
  <c r="M2139" i="7"/>
  <c r="L2139" i="7"/>
  <c r="K2139" i="7"/>
  <c r="J2139" i="7"/>
  <c r="H2139" i="7"/>
  <c r="F2139" i="7"/>
  <c r="BK2138" i="7"/>
  <c r="BF2138" i="7"/>
  <c r="AX2138" i="7"/>
  <c r="AW2138" i="7"/>
  <c r="AU2138" i="7"/>
  <c r="AT2138" i="7"/>
  <c r="AS2138" i="7"/>
  <c r="AR2138" i="7"/>
  <c r="AQ2138" i="7"/>
  <c r="AP2138" i="7"/>
  <c r="AO2138" i="7"/>
  <c r="AN2138" i="7"/>
  <c r="AM2138" i="7"/>
  <c r="AL2138" i="7"/>
  <c r="AK2138" i="7"/>
  <c r="AJ2138" i="7"/>
  <c r="AI2138" i="7"/>
  <c r="S2138" i="7"/>
  <c r="R2138" i="7"/>
  <c r="Q2138" i="7"/>
  <c r="P2138" i="7"/>
  <c r="O2138" i="7"/>
  <c r="N2138" i="7"/>
  <c r="M2138" i="7"/>
  <c r="L2138" i="7"/>
  <c r="K2138" i="7"/>
  <c r="J2138" i="7"/>
  <c r="H2138" i="7"/>
  <c r="F2138" i="7"/>
  <c r="BK2137" i="7"/>
  <c r="BI2137" i="7" s="1"/>
  <c r="BF2137" i="7"/>
  <c r="AX2137" i="7"/>
  <c r="AW2137" i="7"/>
  <c r="AU2137" i="7"/>
  <c r="AT2137" i="7"/>
  <c r="AS2137" i="7"/>
  <c r="AR2137" i="7"/>
  <c r="AQ2137" i="7"/>
  <c r="AP2137" i="7"/>
  <c r="AO2137" i="7"/>
  <c r="AN2137" i="7"/>
  <c r="AM2137" i="7"/>
  <c r="AL2137" i="7"/>
  <c r="AK2137" i="7"/>
  <c r="AJ2137" i="7"/>
  <c r="AI2137" i="7"/>
  <c r="S2137" i="7"/>
  <c r="R2137" i="7"/>
  <c r="Q2137" i="7"/>
  <c r="P2137" i="7"/>
  <c r="O2137" i="7"/>
  <c r="N2137" i="7"/>
  <c r="M2137" i="7"/>
  <c r="L2137" i="7"/>
  <c r="K2137" i="7"/>
  <c r="J2137" i="7"/>
  <c r="H2137" i="7"/>
  <c r="F2137" i="7"/>
  <c r="BK2136" i="7"/>
  <c r="G2136" i="7" s="1"/>
  <c r="BF2136" i="7"/>
  <c r="AX2136" i="7"/>
  <c r="AW2136" i="7"/>
  <c r="AU2136" i="7"/>
  <c r="AT2136" i="7"/>
  <c r="AS2136" i="7"/>
  <c r="AR2136" i="7"/>
  <c r="AQ2136" i="7"/>
  <c r="AP2136" i="7"/>
  <c r="AO2136" i="7"/>
  <c r="AN2136" i="7"/>
  <c r="AM2136" i="7"/>
  <c r="AL2136" i="7"/>
  <c r="AK2136" i="7"/>
  <c r="AJ2136" i="7"/>
  <c r="AI2136" i="7"/>
  <c r="S2136" i="7"/>
  <c r="R2136" i="7"/>
  <c r="Q2136" i="7"/>
  <c r="P2136" i="7"/>
  <c r="O2136" i="7"/>
  <c r="N2136" i="7"/>
  <c r="M2136" i="7"/>
  <c r="L2136" i="7"/>
  <c r="K2136" i="7"/>
  <c r="J2136" i="7"/>
  <c r="H2136" i="7"/>
  <c r="F2136" i="7"/>
  <c r="BK2135" i="7"/>
  <c r="BF2135" i="7"/>
  <c r="AX2135" i="7"/>
  <c r="AW2135" i="7"/>
  <c r="AU2135" i="7"/>
  <c r="AT2135" i="7"/>
  <c r="AS2135" i="7"/>
  <c r="AR2135" i="7"/>
  <c r="AQ2135" i="7"/>
  <c r="AP2135" i="7"/>
  <c r="AO2135" i="7"/>
  <c r="AN2135" i="7"/>
  <c r="AM2135" i="7"/>
  <c r="AL2135" i="7"/>
  <c r="AK2135" i="7"/>
  <c r="AJ2135" i="7"/>
  <c r="AI2135" i="7"/>
  <c r="S2135" i="7"/>
  <c r="R2135" i="7"/>
  <c r="Q2135" i="7"/>
  <c r="P2135" i="7"/>
  <c r="O2135" i="7"/>
  <c r="N2135" i="7"/>
  <c r="M2135" i="7"/>
  <c r="L2135" i="7"/>
  <c r="K2135" i="7"/>
  <c r="J2135" i="7"/>
  <c r="H2135" i="7"/>
  <c r="F2135" i="7"/>
  <c r="BK2134" i="7"/>
  <c r="BF2134" i="7"/>
  <c r="AX2134" i="7"/>
  <c r="AW2134" i="7"/>
  <c r="AU2134" i="7"/>
  <c r="AT2134" i="7"/>
  <c r="AS2134" i="7"/>
  <c r="AR2134" i="7"/>
  <c r="AQ2134" i="7"/>
  <c r="AP2134" i="7"/>
  <c r="AO2134" i="7"/>
  <c r="AN2134" i="7"/>
  <c r="AM2134" i="7"/>
  <c r="AL2134" i="7"/>
  <c r="AK2134" i="7"/>
  <c r="AJ2134" i="7"/>
  <c r="AI2134" i="7"/>
  <c r="S2134" i="7"/>
  <c r="R2134" i="7"/>
  <c r="Q2134" i="7"/>
  <c r="P2134" i="7"/>
  <c r="O2134" i="7"/>
  <c r="N2134" i="7"/>
  <c r="M2134" i="7"/>
  <c r="L2134" i="7"/>
  <c r="K2134" i="7"/>
  <c r="J2134" i="7"/>
  <c r="H2134" i="7"/>
  <c r="F2134" i="7"/>
  <c r="BK2133" i="7"/>
  <c r="BF2133" i="7"/>
  <c r="AX2133" i="7"/>
  <c r="AW2133" i="7"/>
  <c r="AU2133" i="7"/>
  <c r="AT2133" i="7"/>
  <c r="AS2133" i="7"/>
  <c r="AR2133" i="7"/>
  <c r="AQ2133" i="7"/>
  <c r="AP2133" i="7"/>
  <c r="AO2133" i="7"/>
  <c r="AN2133" i="7"/>
  <c r="AM2133" i="7"/>
  <c r="AL2133" i="7"/>
  <c r="AK2133" i="7"/>
  <c r="AJ2133" i="7"/>
  <c r="AI2133" i="7"/>
  <c r="S2133" i="7"/>
  <c r="R2133" i="7"/>
  <c r="Q2133" i="7"/>
  <c r="P2133" i="7"/>
  <c r="O2133" i="7"/>
  <c r="N2133" i="7"/>
  <c r="M2133" i="7"/>
  <c r="L2133" i="7"/>
  <c r="K2133" i="7"/>
  <c r="J2133" i="7"/>
  <c r="H2133" i="7"/>
  <c r="F2133" i="7"/>
  <c r="BK2132" i="7"/>
  <c r="BF2132" i="7"/>
  <c r="AX2132" i="7"/>
  <c r="AW2132" i="7"/>
  <c r="AU2132" i="7"/>
  <c r="AT2132" i="7"/>
  <c r="AS2132" i="7"/>
  <c r="AR2132" i="7"/>
  <c r="AQ2132" i="7"/>
  <c r="AP2132" i="7"/>
  <c r="AO2132" i="7"/>
  <c r="AN2132" i="7"/>
  <c r="AM2132" i="7"/>
  <c r="AL2132" i="7"/>
  <c r="AK2132" i="7"/>
  <c r="AJ2132" i="7"/>
  <c r="AI2132" i="7"/>
  <c r="S2132" i="7"/>
  <c r="R2132" i="7"/>
  <c r="Q2132" i="7"/>
  <c r="P2132" i="7"/>
  <c r="O2132" i="7"/>
  <c r="N2132" i="7"/>
  <c r="M2132" i="7"/>
  <c r="L2132" i="7"/>
  <c r="K2132" i="7"/>
  <c r="J2132" i="7"/>
  <c r="H2132" i="7"/>
  <c r="F2132" i="7"/>
  <c r="BM2131" i="7"/>
  <c r="I2131" i="7" s="1"/>
  <c r="BK2131" i="7"/>
  <c r="G2131" i="7" s="1"/>
  <c r="BF2131" i="7"/>
  <c r="AX2131" i="7"/>
  <c r="AW2131" i="7"/>
  <c r="AU2131" i="7"/>
  <c r="AT2131" i="7"/>
  <c r="AS2131" i="7"/>
  <c r="AR2131" i="7"/>
  <c r="AQ2131" i="7"/>
  <c r="AP2131" i="7"/>
  <c r="AO2131" i="7"/>
  <c r="AN2131" i="7"/>
  <c r="AM2131" i="7"/>
  <c r="AL2131" i="7"/>
  <c r="AK2131" i="7"/>
  <c r="AJ2131" i="7"/>
  <c r="AI2131" i="7"/>
  <c r="S2131" i="7"/>
  <c r="R2131" i="7"/>
  <c r="Q2131" i="7"/>
  <c r="P2131" i="7"/>
  <c r="O2131" i="7"/>
  <c r="N2131" i="7"/>
  <c r="M2131" i="7"/>
  <c r="L2131" i="7"/>
  <c r="K2131" i="7"/>
  <c r="J2131" i="7"/>
  <c r="H2131" i="7"/>
  <c r="F2131" i="7"/>
  <c r="BK2130" i="7"/>
  <c r="BI2130" i="7" s="1"/>
  <c r="BF2130" i="7"/>
  <c r="AX2130" i="7"/>
  <c r="AW2130" i="7"/>
  <c r="AU2130" i="7"/>
  <c r="AT2130" i="7"/>
  <c r="AS2130" i="7"/>
  <c r="AR2130" i="7"/>
  <c r="AQ2130" i="7"/>
  <c r="AP2130" i="7"/>
  <c r="AO2130" i="7"/>
  <c r="AN2130" i="7"/>
  <c r="AM2130" i="7"/>
  <c r="AL2130" i="7"/>
  <c r="AK2130" i="7"/>
  <c r="AJ2130" i="7"/>
  <c r="AI2130" i="7"/>
  <c r="S2130" i="7"/>
  <c r="R2130" i="7"/>
  <c r="Q2130" i="7"/>
  <c r="P2130" i="7"/>
  <c r="O2130" i="7"/>
  <c r="N2130" i="7"/>
  <c r="M2130" i="7"/>
  <c r="L2130" i="7"/>
  <c r="K2130" i="7"/>
  <c r="J2130" i="7"/>
  <c r="H2130" i="7"/>
  <c r="F2130" i="7"/>
  <c r="BK2129" i="7"/>
  <c r="BM2129" i="7" s="1"/>
  <c r="I2129" i="7" s="1"/>
  <c r="BF2129" i="7"/>
  <c r="AX2129" i="7"/>
  <c r="AW2129" i="7"/>
  <c r="AU2129" i="7"/>
  <c r="AT2129" i="7"/>
  <c r="AS2129" i="7"/>
  <c r="AR2129" i="7"/>
  <c r="AQ2129" i="7"/>
  <c r="AP2129" i="7"/>
  <c r="AO2129" i="7"/>
  <c r="AN2129" i="7"/>
  <c r="AM2129" i="7"/>
  <c r="AL2129" i="7"/>
  <c r="AK2129" i="7"/>
  <c r="AJ2129" i="7"/>
  <c r="AI2129" i="7"/>
  <c r="S2129" i="7"/>
  <c r="R2129" i="7"/>
  <c r="Q2129" i="7"/>
  <c r="P2129" i="7"/>
  <c r="O2129" i="7"/>
  <c r="N2129" i="7"/>
  <c r="M2129" i="7"/>
  <c r="L2129" i="7"/>
  <c r="K2129" i="7"/>
  <c r="J2129" i="7"/>
  <c r="H2129" i="7"/>
  <c r="F2129" i="7"/>
  <c r="BK2128" i="7"/>
  <c r="BF2128" i="7"/>
  <c r="AX2128" i="7"/>
  <c r="AW2128" i="7"/>
  <c r="AU2128" i="7"/>
  <c r="AT2128" i="7"/>
  <c r="AS2128" i="7"/>
  <c r="AR2128" i="7"/>
  <c r="AQ2128" i="7"/>
  <c r="AP2128" i="7"/>
  <c r="AO2128" i="7"/>
  <c r="AN2128" i="7"/>
  <c r="AM2128" i="7"/>
  <c r="AL2128" i="7"/>
  <c r="AK2128" i="7"/>
  <c r="AJ2128" i="7"/>
  <c r="AI2128" i="7"/>
  <c r="S2128" i="7"/>
  <c r="R2128" i="7"/>
  <c r="Q2128" i="7"/>
  <c r="P2128" i="7"/>
  <c r="O2128" i="7"/>
  <c r="N2128" i="7"/>
  <c r="M2128" i="7"/>
  <c r="L2128" i="7"/>
  <c r="K2128" i="7"/>
  <c r="J2128" i="7"/>
  <c r="H2128" i="7"/>
  <c r="F2128" i="7"/>
  <c r="BK2127" i="7"/>
  <c r="BI2127" i="7" s="1"/>
  <c r="BF2127" i="7"/>
  <c r="AX2127" i="7"/>
  <c r="AW2127" i="7"/>
  <c r="AU2127" i="7"/>
  <c r="AT2127" i="7"/>
  <c r="AS2127" i="7"/>
  <c r="AR2127" i="7"/>
  <c r="AQ2127" i="7"/>
  <c r="AP2127" i="7"/>
  <c r="AO2127" i="7"/>
  <c r="AN2127" i="7"/>
  <c r="AM2127" i="7"/>
  <c r="AL2127" i="7"/>
  <c r="AK2127" i="7"/>
  <c r="AJ2127" i="7"/>
  <c r="AI2127" i="7"/>
  <c r="S2127" i="7"/>
  <c r="R2127" i="7"/>
  <c r="Q2127" i="7"/>
  <c r="P2127" i="7"/>
  <c r="O2127" i="7"/>
  <c r="N2127" i="7"/>
  <c r="M2127" i="7"/>
  <c r="L2127" i="7"/>
  <c r="K2127" i="7"/>
  <c r="J2127" i="7"/>
  <c r="H2127" i="7"/>
  <c r="F2127" i="7"/>
  <c r="BM2126" i="7"/>
  <c r="I2126" i="7" s="1"/>
  <c r="BK2126" i="7"/>
  <c r="BF2126" i="7"/>
  <c r="AX2126" i="7"/>
  <c r="AW2126" i="7"/>
  <c r="AU2126" i="7"/>
  <c r="AT2126" i="7"/>
  <c r="AS2126" i="7"/>
  <c r="AR2126" i="7"/>
  <c r="AQ2126" i="7"/>
  <c r="AP2126" i="7"/>
  <c r="AO2126" i="7"/>
  <c r="AN2126" i="7"/>
  <c r="AM2126" i="7"/>
  <c r="AL2126" i="7"/>
  <c r="AK2126" i="7"/>
  <c r="AJ2126" i="7"/>
  <c r="AI2126" i="7"/>
  <c r="S2126" i="7"/>
  <c r="R2126" i="7"/>
  <c r="Q2126" i="7"/>
  <c r="P2126" i="7"/>
  <c r="O2126" i="7"/>
  <c r="N2126" i="7"/>
  <c r="M2126" i="7"/>
  <c r="L2126" i="7"/>
  <c r="K2126" i="7"/>
  <c r="J2126" i="7"/>
  <c r="H2126" i="7"/>
  <c r="F2126" i="7"/>
  <c r="BK2125" i="7"/>
  <c r="BF2125" i="7"/>
  <c r="AX2125" i="7"/>
  <c r="AW2125" i="7"/>
  <c r="AU2125" i="7"/>
  <c r="AT2125" i="7"/>
  <c r="AS2125" i="7"/>
  <c r="AR2125" i="7"/>
  <c r="AQ2125" i="7"/>
  <c r="AP2125" i="7"/>
  <c r="AO2125" i="7"/>
  <c r="AN2125" i="7"/>
  <c r="AM2125" i="7"/>
  <c r="AL2125" i="7"/>
  <c r="AK2125" i="7"/>
  <c r="AJ2125" i="7"/>
  <c r="AI2125" i="7"/>
  <c r="S2125" i="7"/>
  <c r="R2125" i="7"/>
  <c r="Q2125" i="7"/>
  <c r="P2125" i="7"/>
  <c r="O2125" i="7"/>
  <c r="N2125" i="7"/>
  <c r="M2125" i="7"/>
  <c r="L2125" i="7"/>
  <c r="K2125" i="7"/>
  <c r="J2125" i="7"/>
  <c r="H2125" i="7"/>
  <c r="F2125" i="7"/>
  <c r="BK2124" i="7"/>
  <c r="BF2124" i="7"/>
  <c r="AX2124" i="7"/>
  <c r="AW2124" i="7"/>
  <c r="AU2124" i="7"/>
  <c r="AT2124" i="7"/>
  <c r="AS2124" i="7"/>
  <c r="AR2124" i="7"/>
  <c r="AQ2124" i="7"/>
  <c r="AP2124" i="7"/>
  <c r="AO2124" i="7"/>
  <c r="AN2124" i="7"/>
  <c r="AM2124" i="7"/>
  <c r="AL2124" i="7"/>
  <c r="AK2124" i="7"/>
  <c r="AJ2124" i="7"/>
  <c r="AI2124" i="7"/>
  <c r="S2124" i="7"/>
  <c r="R2124" i="7"/>
  <c r="Q2124" i="7"/>
  <c r="P2124" i="7"/>
  <c r="O2124" i="7"/>
  <c r="N2124" i="7"/>
  <c r="M2124" i="7"/>
  <c r="L2124" i="7"/>
  <c r="K2124" i="7"/>
  <c r="J2124" i="7"/>
  <c r="H2124" i="7"/>
  <c r="F2124" i="7"/>
  <c r="BK2123" i="7"/>
  <c r="BI2123" i="7" s="1"/>
  <c r="BF2123" i="7"/>
  <c r="AX2123" i="7"/>
  <c r="AW2123" i="7"/>
  <c r="AU2123" i="7"/>
  <c r="AT2123" i="7"/>
  <c r="AS2123" i="7"/>
  <c r="AR2123" i="7"/>
  <c r="AQ2123" i="7"/>
  <c r="AP2123" i="7"/>
  <c r="AO2123" i="7"/>
  <c r="AN2123" i="7"/>
  <c r="AM2123" i="7"/>
  <c r="AL2123" i="7"/>
  <c r="AK2123" i="7"/>
  <c r="AJ2123" i="7"/>
  <c r="AI2123" i="7"/>
  <c r="S2123" i="7"/>
  <c r="R2123" i="7"/>
  <c r="Q2123" i="7"/>
  <c r="P2123" i="7"/>
  <c r="O2123" i="7"/>
  <c r="N2123" i="7"/>
  <c r="M2123" i="7"/>
  <c r="L2123" i="7"/>
  <c r="K2123" i="7"/>
  <c r="J2123" i="7"/>
  <c r="H2123" i="7"/>
  <c r="F2123" i="7"/>
  <c r="BK2122" i="7"/>
  <c r="BF2122" i="7"/>
  <c r="AX2122" i="7"/>
  <c r="AW2122" i="7"/>
  <c r="AU2122" i="7"/>
  <c r="AT2122" i="7"/>
  <c r="AS2122" i="7"/>
  <c r="AR2122" i="7"/>
  <c r="AQ2122" i="7"/>
  <c r="AP2122" i="7"/>
  <c r="AO2122" i="7"/>
  <c r="AN2122" i="7"/>
  <c r="AM2122" i="7"/>
  <c r="AL2122" i="7"/>
  <c r="AK2122" i="7"/>
  <c r="AJ2122" i="7"/>
  <c r="AI2122" i="7"/>
  <c r="S2122" i="7"/>
  <c r="R2122" i="7"/>
  <c r="Q2122" i="7"/>
  <c r="P2122" i="7"/>
  <c r="O2122" i="7"/>
  <c r="N2122" i="7"/>
  <c r="M2122" i="7"/>
  <c r="L2122" i="7"/>
  <c r="K2122" i="7"/>
  <c r="J2122" i="7"/>
  <c r="H2122" i="7"/>
  <c r="F2122" i="7"/>
  <c r="BK2121" i="7"/>
  <c r="BF2121" i="7"/>
  <c r="AX2121" i="7"/>
  <c r="AW2121" i="7"/>
  <c r="AU2121" i="7"/>
  <c r="AT2121" i="7"/>
  <c r="AS2121" i="7"/>
  <c r="AR2121" i="7"/>
  <c r="AQ2121" i="7"/>
  <c r="AP2121" i="7"/>
  <c r="AO2121" i="7"/>
  <c r="AN2121" i="7"/>
  <c r="AM2121" i="7"/>
  <c r="AL2121" i="7"/>
  <c r="AK2121" i="7"/>
  <c r="AJ2121" i="7"/>
  <c r="AI2121" i="7"/>
  <c r="S2121" i="7"/>
  <c r="R2121" i="7"/>
  <c r="Q2121" i="7"/>
  <c r="P2121" i="7"/>
  <c r="O2121" i="7"/>
  <c r="N2121" i="7"/>
  <c r="M2121" i="7"/>
  <c r="L2121" i="7"/>
  <c r="K2121" i="7"/>
  <c r="J2121" i="7"/>
  <c r="H2121" i="7"/>
  <c r="F2121" i="7"/>
  <c r="BK2120" i="7"/>
  <c r="BF2120" i="7"/>
  <c r="AX2120" i="7"/>
  <c r="AW2120" i="7"/>
  <c r="AU2120" i="7"/>
  <c r="AT2120" i="7"/>
  <c r="AS2120" i="7"/>
  <c r="AR2120" i="7"/>
  <c r="AQ2120" i="7"/>
  <c r="AP2120" i="7"/>
  <c r="AO2120" i="7"/>
  <c r="AN2120" i="7"/>
  <c r="AM2120" i="7"/>
  <c r="AL2120" i="7"/>
  <c r="AK2120" i="7"/>
  <c r="AJ2120" i="7"/>
  <c r="AI2120" i="7"/>
  <c r="S2120" i="7"/>
  <c r="R2120" i="7"/>
  <c r="Q2120" i="7"/>
  <c r="P2120" i="7"/>
  <c r="O2120" i="7"/>
  <c r="N2120" i="7"/>
  <c r="M2120" i="7"/>
  <c r="L2120" i="7"/>
  <c r="K2120" i="7"/>
  <c r="J2120" i="7"/>
  <c r="H2120" i="7"/>
  <c r="F2120" i="7"/>
  <c r="BK2119" i="7"/>
  <c r="BF2119" i="7"/>
  <c r="AX2119" i="7"/>
  <c r="AW2119" i="7"/>
  <c r="AU2119" i="7"/>
  <c r="AT2119" i="7"/>
  <c r="AS2119" i="7"/>
  <c r="AR2119" i="7"/>
  <c r="AQ2119" i="7"/>
  <c r="AP2119" i="7"/>
  <c r="AO2119" i="7"/>
  <c r="AN2119" i="7"/>
  <c r="AM2119" i="7"/>
  <c r="AL2119" i="7"/>
  <c r="AK2119" i="7"/>
  <c r="AJ2119" i="7"/>
  <c r="AI2119" i="7"/>
  <c r="S2119" i="7"/>
  <c r="R2119" i="7"/>
  <c r="Q2119" i="7"/>
  <c r="P2119" i="7"/>
  <c r="O2119" i="7"/>
  <c r="N2119" i="7"/>
  <c r="M2119" i="7"/>
  <c r="L2119" i="7"/>
  <c r="K2119" i="7"/>
  <c r="J2119" i="7"/>
  <c r="H2119" i="7"/>
  <c r="F2119" i="7"/>
  <c r="BK2118" i="7"/>
  <c r="BI2118" i="7" s="1"/>
  <c r="BF2118" i="7"/>
  <c r="AX2118" i="7"/>
  <c r="AW2118" i="7"/>
  <c r="AU2118" i="7"/>
  <c r="AT2118" i="7"/>
  <c r="AS2118" i="7"/>
  <c r="AR2118" i="7"/>
  <c r="AQ2118" i="7"/>
  <c r="AP2118" i="7"/>
  <c r="AO2118" i="7"/>
  <c r="AN2118" i="7"/>
  <c r="AM2118" i="7"/>
  <c r="AL2118" i="7"/>
  <c r="AK2118" i="7"/>
  <c r="AJ2118" i="7"/>
  <c r="AI2118" i="7"/>
  <c r="S2118" i="7"/>
  <c r="R2118" i="7"/>
  <c r="Q2118" i="7"/>
  <c r="P2118" i="7"/>
  <c r="O2118" i="7"/>
  <c r="N2118" i="7"/>
  <c r="M2118" i="7"/>
  <c r="L2118" i="7"/>
  <c r="K2118" i="7"/>
  <c r="J2118" i="7"/>
  <c r="H2118" i="7"/>
  <c r="F2118" i="7"/>
  <c r="BK2117" i="7"/>
  <c r="BF2117" i="7"/>
  <c r="AX2117" i="7"/>
  <c r="AW2117" i="7"/>
  <c r="AU2117" i="7"/>
  <c r="AT2117" i="7"/>
  <c r="AS2117" i="7"/>
  <c r="AR2117" i="7"/>
  <c r="AQ2117" i="7"/>
  <c r="AP2117" i="7"/>
  <c r="AO2117" i="7"/>
  <c r="AN2117" i="7"/>
  <c r="AM2117" i="7"/>
  <c r="AL2117" i="7"/>
  <c r="AK2117" i="7"/>
  <c r="AJ2117" i="7"/>
  <c r="AI2117" i="7"/>
  <c r="S2117" i="7"/>
  <c r="R2117" i="7"/>
  <c r="Q2117" i="7"/>
  <c r="P2117" i="7"/>
  <c r="O2117" i="7"/>
  <c r="N2117" i="7"/>
  <c r="M2117" i="7"/>
  <c r="L2117" i="7"/>
  <c r="K2117" i="7"/>
  <c r="J2117" i="7"/>
  <c r="H2117" i="7"/>
  <c r="F2117" i="7"/>
  <c r="BM2116" i="7"/>
  <c r="I2116" i="7" s="1"/>
  <c r="BK2116" i="7"/>
  <c r="G2116" i="7" s="1"/>
  <c r="BF2116" i="7"/>
  <c r="AX2116" i="7"/>
  <c r="AW2116" i="7"/>
  <c r="AU2116" i="7"/>
  <c r="AT2116" i="7"/>
  <c r="AS2116" i="7"/>
  <c r="AR2116" i="7"/>
  <c r="AQ2116" i="7"/>
  <c r="AP2116" i="7"/>
  <c r="AO2116" i="7"/>
  <c r="AN2116" i="7"/>
  <c r="AM2116" i="7"/>
  <c r="AL2116" i="7"/>
  <c r="AK2116" i="7"/>
  <c r="AJ2116" i="7"/>
  <c r="AI2116" i="7"/>
  <c r="S2116" i="7"/>
  <c r="R2116" i="7"/>
  <c r="Q2116" i="7"/>
  <c r="P2116" i="7"/>
  <c r="O2116" i="7"/>
  <c r="N2116" i="7"/>
  <c r="M2116" i="7"/>
  <c r="L2116" i="7"/>
  <c r="K2116" i="7"/>
  <c r="J2116" i="7"/>
  <c r="H2116" i="7"/>
  <c r="F2116" i="7"/>
  <c r="BK2115" i="7"/>
  <c r="BI2115" i="7" s="1"/>
  <c r="BF2115" i="7"/>
  <c r="AX2115" i="7"/>
  <c r="AW2115" i="7"/>
  <c r="AU2115" i="7"/>
  <c r="AT2115" i="7"/>
  <c r="AS2115" i="7"/>
  <c r="AR2115" i="7"/>
  <c r="AQ2115" i="7"/>
  <c r="AP2115" i="7"/>
  <c r="AO2115" i="7"/>
  <c r="AN2115" i="7"/>
  <c r="AM2115" i="7"/>
  <c r="AL2115" i="7"/>
  <c r="AK2115" i="7"/>
  <c r="AJ2115" i="7"/>
  <c r="AI2115" i="7"/>
  <c r="S2115" i="7"/>
  <c r="R2115" i="7"/>
  <c r="Q2115" i="7"/>
  <c r="P2115" i="7"/>
  <c r="O2115" i="7"/>
  <c r="N2115" i="7"/>
  <c r="M2115" i="7"/>
  <c r="L2115" i="7"/>
  <c r="K2115" i="7"/>
  <c r="J2115" i="7"/>
  <c r="H2115" i="7"/>
  <c r="F2115" i="7"/>
  <c r="BK2114" i="7"/>
  <c r="BI2114" i="7" s="1"/>
  <c r="BF2114" i="7"/>
  <c r="AX2114" i="7"/>
  <c r="AW2114" i="7"/>
  <c r="AU2114" i="7"/>
  <c r="AT2114" i="7"/>
  <c r="AS2114" i="7"/>
  <c r="AR2114" i="7"/>
  <c r="AQ2114" i="7"/>
  <c r="AP2114" i="7"/>
  <c r="AO2114" i="7"/>
  <c r="AN2114" i="7"/>
  <c r="AM2114" i="7"/>
  <c r="AL2114" i="7"/>
  <c r="AK2114" i="7"/>
  <c r="AJ2114" i="7"/>
  <c r="AI2114" i="7"/>
  <c r="S2114" i="7"/>
  <c r="R2114" i="7"/>
  <c r="Q2114" i="7"/>
  <c r="P2114" i="7"/>
  <c r="O2114" i="7"/>
  <c r="N2114" i="7"/>
  <c r="M2114" i="7"/>
  <c r="L2114" i="7"/>
  <c r="K2114" i="7"/>
  <c r="J2114" i="7"/>
  <c r="H2114" i="7"/>
  <c r="F2114" i="7"/>
  <c r="BK2113" i="7"/>
  <c r="BF2113" i="7"/>
  <c r="AX2113" i="7"/>
  <c r="AW2113" i="7"/>
  <c r="AU2113" i="7"/>
  <c r="AT2113" i="7"/>
  <c r="AS2113" i="7"/>
  <c r="AR2113" i="7"/>
  <c r="AQ2113" i="7"/>
  <c r="AP2113" i="7"/>
  <c r="AO2113" i="7"/>
  <c r="AN2113" i="7"/>
  <c r="AM2113" i="7"/>
  <c r="AL2113" i="7"/>
  <c r="AK2113" i="7"/>
  <c r="AJ2113" i="7"/>
  <c r="AI2113" i="7"/>
  <c r="S2113" i="7"/>
  <c r="R2113" i="7"/>
  <c r="Q2113" i="7"/>
  <c r="P2113" i="7"/>
  <c r="O2113" i="7"/>
  <c r="N2113" i="7"/>
  <c r="M2113" i="7"/>
  <c r="L2113" i="7"/>
  <c r="K2113" i="7"/>
  <c r="J2113" i="7"/>
  <c r="H2113" i="7"/>
  <c r="F2113" i="7"/>
  <c r="BK2112" i="7"/>
  <c r="BF2112" i="7"/>
  <c r="AX2112" i="7"/>
  <c r="AW2112" i="7"/>
  <c r="AU2112" i="7"/>
  <c r="AT2112" i="7"/>
  <c r="AS2112" i="7"/>
  <c r="AR2112" i="7"/>
  <c r="AQ2112" i="7"/>
  <c r="AP2112" i="7"/>
  <c r="AO2112" i="7"/>
  <c r="AN2112" i="7"/>
  <c r="AM2112" i="7"/>
  <c r="AL2112" i="7"/>
  <c r="AK2112" i="7"/>
  <c r="AJ2112" i="7"/>
  <c r="AI2112" i="7"/>
  <c r="S2112" i="7"/>
  <c r="R2112" i="7"/>
  <c r="Q2112" i="7"/>
  <c r="P2112" i="7"/>
  <c r="O2112" i="7"/>
  <c r="N2112" i="7"/>
  <c r="M2112" i="7"/>
  <c r="L2112" i="7"/>
  <c r="K2112" i="7"/>
  <c r="J2112" i="7"/>
  <c r="H2112" i="7"/>
  <c r="F2112" i="7"/>
  <c r="BK2111" i="7"/>
  <c r="G2111" i="7" s="1"/>
  <c r="BI2111" i="7"/>
  <c r="BF2111" i="7"/>
  <c r="AX2111" i="7"/>
  <c r="AW2111" i="7"/>
  <c r="AU2111" i="7"/>
  <c r="AT2111" i="7"/>
  <c r="AS2111" i="7"/>
  <c r="AR2111" i="7"/>
  <c r="AQ2111" i="7"/>
  <c r="AP2111" i="7"/>
  <c r="AO2111" i="7"/>
  <c r="AN2111" i="7"/>
  <c r="AM2111" i="7"/>
  <c r="AL2111" i="7"/>
  <c r="AK2111" i="7"/>
  <c r="AJ2111" i="7"/>
  <c r="AI2111" i="7"/>
  <c r="S2111" i="7"/>
  <c r="R2111" i="7"/>
  <c r="Q2111" i="7"/>
  <c r="P2111" i="7"/>
  <c r="O2111" i="7"/>
  <c r="N2111" i="7"/>
  <c r="M2111" i="7"/>
  <c r="L2111" i="7"/>
  <c r="K2111" i="7"/>
  <c r="J2111" i="7"/>
  <c r="H2111" i="7"/>
  <c r="F2111" i="7"/>
  <c r="BK2110" i="7"/>
  <c r="BF2110" i="7"/>
  <c r="AX2110" i="7"/>
  <c r="AW2110" i="7"/>
  <c r="AU2110" i="7"/>
  <c r="AT2110" i="7"/>
  <c r="AS2110" i="7"/>
  <c r="AR2110" i="7"/>
  <c r="AQ2110" i="7"/>
  <c r="AP2110" i="7"/>
  <c r="AO2110" i="7"/>
  <c r="AN2110" i="7"/>
  <c r="AM2110" i="7"/>
  <c r="AL2110" i="7"/>
  <c r="AK2110" i="7"/>
  <c r="AJ2110" i="7"/>
  <c r="AI2110" i="7"/>
  <c r="S2110" i="7"/>
  <c r="R2110" i="7"/>
  <c r="Q2110" i="7"/>
  <c r="P2110" i="7"/>
  <c r="O2110" i="7"/>
  <c r="N2110" i="7"/>
  <c r="M2110" i="7"/>
  <c r="L2110" i="7"/>
  <c r="K2110" i="7"/>
  <c r="J2110" i="7"/>
  <c r="H2110" i="7"/>
  <c r="F2110" i="7"/>
  <c r="BK2109" i="7"/>
  <c r="BM2109" i="7" s="1"/>
  <c r="I2109" i="7" s="1"/>
  <c r="BF2109" i="7"/>
  <c r="AX2109" i="7"/>
  <c r="AW2109" i="7"/>
  <c r="AU2109" i="7"/>
  <c r="AT2109" i="7"/>
  <c r="AS2109" i="7"/>
  <c r="AR2109" i="7"/>
  <c r="AQ2109" i="7"/>
  <c r="AP2109" i="7"/>
  <c r="AO2109" i="7"/>
  <c r="AN2109" i="7"/>
  <c r="AM2109" i="7"/>
  <c r="AL2109" i="7"/>
  <c r="AK2109" i="7"/>
  <c r="AJ2109" i="7"/>
  <c r="AI2109" i="7"/>
  <c r="S2109" i="7"/>
  <c r="R2109" i="7"/>
  <c r="Q2109" i="7"/>
  <c r="P2109" i="7"/>
  <c r="O2109" i="7"/>
  <c r="N2109" i="7"/>
  <c r="M2109" i="7"/>
  <c r="L2109" i="7"/>
  <c r="K2109" i="7"/>
  <c r="J2109" i="7"/>
  <c r="H2109" i="7"/>
  <c r="F2109" i="7"/>
  <c r="BK2108" i="7"/>
  <c r="G2108" i="7" s="1"/>
  <c r="BF2108" i="7"/>
  <c r="AX2108" i="7"/>
  <c r="AW2108" i="7"/>
  <c r="AU2108" i="7"/>
  <c r="AT2108" i="7"/>
  <c r="AS2108" i="7"/>
  <c r="AR2108" i="7"/>
  <c r="AQ2108" i="7"/>
  <c r="AP2108" i="7"/>
  <c r="AO2108" i="7"/>
  <c r="AN2108" i="7"/>
  <c r="AM2108" i="7"/>
  <c r="AL2108" i="7"/>
  <c r="AK2108" i="7"/>
  <c r="AJ2108" i="7"/>
  <c r="AI2108" i="7"/>
  <c r="S2108" i="7"/>
  <c r="R2108" i="7"/>
  <c r="Q2108" i="7"/>
  <c r="P2108" i="7"/>
  <c r="O2108" i="7"/>
  <c r="N2108" i="7"/>
  <c r="M2108" i="7"/>
  <c r="L2108" i="7"/>
  <c r="K2108" i="7"/>
  <c r="J2108" i="7"/>
  <c r="H2108" i="7"/>
  <c r="F2108" i="7"/>
  <c r="BK2107" i="7"/>
  <c r="BF2107" i="7"/>
  <c r="AX2107" i="7"/>
  <c r="AW2107" i="7"/>
  <c r="AU2107" i="7"/>
  <c r="AT2107" i="7"/>
  <c r="AS2107" i="7"/>
  <c r="AR2107" i="7"/>
  <c r="AQ2107" i="7"/>
  <c r="AP2107" i="7"/>
  <c r="AO2107" i="7"/>
  <c r="AN2107" i="7"/>
  <c r="AM2107" i="7"/>
  <c r="AL2107" i="7"/>
  <c r="AK2107" i="7"/>
  <c r="AJ2107" i="7"/>
  <c r="AI2107" i="7"/>
  <c r="S2107" i="7"/>
  <c r="R2107" i="7"/>
  <c r="Q2107" i="7"/>
  <c r="P2107" i="7"/>
  <c r="O2107" i="7"/>
  <c r="N2107" i="7"/>
  <c r="M2107" i="7"/>
  <c r="L2107" i="7"/>
  <c r="K2107" i="7"/>
  <c r="J2107" i="7"/>
  <c r="H2107" i="7"/>
  <c r="F2107" i="7"/>
  <c r="BK2106" i="7"/>
  <c r="BI2106" i="7"/>
  <c r="E2106" i="7" s="1"/>
  <c r="BF2106" i="7"/>
  <c r="AX2106" i="7"/>
  <c r="AW2106" i="7"/>
  <c r="AU2106" i="7"/>
  <c r="AT2106" i="7"/>
  <c r="AS2106" i="7"/>
  <c r="AR2106" i="7"/>
  <c r="AQ2106" i="7"/>
  <c r="AP2106" i="7"/>
  <c r="AO2106" i="7"/>
  <c r="AN2106" i="7"/>
  <c r="AM2106" i="7"/>
  <c r="AL2106" i="7"/>
  <c r="AK2106" i="7"/>
  <c r="AJ2106" i="7"/>
  <c r="AI2106" i="7"/>
  <c r="S2106" i="7"/>
  <c r="R2106" i="7"/>
  <c r="Q2106" i="7"/>
  <c r="P2106" i="7"/>
  <c r="O2106" i="7"/>
  <c r="N2106" i="7"/>
  <c r="M2106" i="7"/>
  <c r="L2106" i="7"/>
  <c r="K2106" i="7"/>
  <c r="J2106" i="7"/>
  <c r="H2106" i="7"/>
  <c r="F2106" i="7"/>
  <c r="BK2105" i="7"/>
  <c r="BI2105" i="7"/>
  <c r="BF2105" i="7"/>
  <c r="AX2105" i="7"/>
  <c r="AW2105" i="7"/>
  <c r="AU2105" i="7"/>
  <c r="AT2105" i="7"/>
  <c r="AS2105" i="7"/>
  <c r="AR2105" i="7"/>
  <c r="AQ2105" i="7"/>
  <c r="AP2105" i="7"/>
  <c r="AO2105" i="7"/>
  <c r="AN2105" i="7"/>
  <c r="AM2105" i="7"/>
  <c r="AL2105" i="7"/>
  <c r="AK2105" i="7"/>
  <c r="AJ2105" i="7"/>
  <c r="AI2105" i="7"/>
  <c r="S2105" i="7"/>
  <c r="R2105" i="7"/>
  <c r="Q2105" i="7"/>
  <c r="P2105" i="7"/>
  <c r="O2105" i="7"/>
  <c r="N2105" i="7"/>
  <c r="M2105" i="7"/>
  <c r="L2105" i="7"/>
  <c r="K2105" i="7"/>
  <c r="J2105" i="7"/>
  <c r="H2105" i="7"/>
  <c r="F2105" i="7"/>
  <c r="BK2104" i="7"/>
  <c r="BM2104" i="7" s="1"/>
  <c r="I2104" i="7" s="1"/>
  <c r="BF2104" i="7"/>
  <c r="AX2104" i="7"/>
  <c r="AW2104" i="7"/>
  <c r="AU2104" i="7"/>
  <c r="AT2104" i="7"/>
  <c r="AS2104" i="7"/>
  <c r="AR2104" i="7"/>
  <c r="AQ2104" i="7"/>
  <c r="AP2104" i="7"/>
  <c r="AO2104" i="7"/>
  <c r="AN2104" i="7"/>
  <c r="AM2104" i="7"/>
  <c r="AL2104" i="7"/>
  <c r="AK2104" i="7"/>
  <c r="AJ2104" i="7"/>
  <c r="AI2104" i="7"/>
  <c r="S2104" i="7"/>
  <c r="R2104" i="7"/>
  <c r="Q2104" i="7"/>
  <c r="P2104" i="7"/>
  <c r="O2104" i="7"/>
  <c r="N2104" i="7"/>
  <c r="M2104" i="7"/>
  <c r="L2104" i="7"/>
  <c r="K2104" i="7"/>
  <c r="J2104" i="7"/>
  <c r="H2104" i="7"/>
  <c r="F2104" i="7"/>
  <c r="BK2103" i="7"/>
  <c r="BF2103" i="7"/>
  <c r="AX2103" i="7"/>
  <c r="AW2103" i="7"/>
  <c r="AU2103" i="7"/>
  <c r="AT2103" i="7"/>
  <c r="AS2103" i="7"/>
  <c r="AR2103" i="7"/>
  <c r="AQ2103" i="7"/>
  <c r="AP2103" i="7"/>
  <c r="AO2103" i="7"/>
  <c r="AN2103" i="7"/>
  <c r="AM2103" i="7"/>
  <c r="AL2103" i="7"/>
  <c r="AK2103" i="7"/>
  <c r="AJ2103" i="7"/>
  <c r="AI2103" i="7"/>
  <c r="S2103" i="7"/>
  <c r="R2103" i="7"/>
  <c r="Q2103" i="7"/>
  <c r="P2103" i="7"/>
  <c r="O2103" i="7"/>
  <c r="N2103" i="7"/>
  <c r="M2103" i="7"/>
  <c r="L2103" i="7"/>
  <c r="K2103" i="7"/>
  <c r="J2103" i="7"/>
  <c r="H2103" i="7"/>
  <c r="F2103" i="7"/>
  <c r="BK2102" i="7"/>
  <c r="BI2102" i="7" s="1"/>
  <c r="BF2102" i="7"/>
  <c r="AX2102" i="7"/>
  <c r="AW2102" i="7"/>
  <c r="AU2102" i="7"/>
  <c r="AT2102" i="7"/>
  <c r="AS2102" i="7"/>
  <c r="AR2102" i="7"/>
  <c r="AQ2102" i="7"/>
  <c r="AP2102" i="7"/>
  <c r="AO2102" i="7"/>
  <c r="AN2102" i="7"/>
  <c r="AM2102" i="7"/>
  <c r="AL2102" i="7"/>
  <c r="AK2102" i="7"/>
  <c r="AJ2102" i="7"/>
  <c r="AI2102" i="7"/>
  <c r="S2102" i="7"/>
  <c r="R2102" i="7"/>
  <c r="Q2102" i="7"/>
  <c r="P2102" i="7"/>
  <c r="O2102" i="7"/>
  <c r="N2102" i="7"/>
  <c r="M2102" i="7"/>
  <c r="L2102" i="7"/>
  <c r="K2102" i="7"/>
  <c r="J2102" i="7"/>
  <c r="H2102" i="7"/>
  <c r="F2102" i="7"/>
  <c r="BK2101" i="7"/>
  <c r="BI2101" i="7" s="1"/>
  <c r="BF2101" i="7"/>
  <c r="AX2101" i="7"/>
  <c r="AW2101" i="7"/>
  <c r="AU2101" i="7"/>
  <c r="AT2101" i="7"/>
  <c r="AS2101" i="7"/>
  <c r="AR2101" i="7"/>
  <c r="AQ2101" i="7"/>
  <c r="AP2101" i="7"/>
  <c r="AO2101" i="7"/>
  <c r="AN2101" i="7"/>
  <c r="AM2101" i="7"/>
  <c r="AL2101" i="7"/>
  <c r="AK2101" i="7"/>
  <c r="AJ2101" i="7"/>
  <c r="AI2101" i="7"/>
  <c r="S2101" i="7"/>
  <c r="R2101" i="7"/>
  <c r="Q2101" i="7"/>
  <c r="P2101" i="7"/>
  <c r="O2101" i="7"/>
  <c r="N2101" i="7"/>
  <c r="M2101" i="7"/>
  <c r="L2101" i="7"/>
  <c r="K2101" i="7"/>
  <c r="J2101" i="7"/>
  <c r="H2101" i="7"/>
  <c r="F2101" i="7"/>
  <c r="BK2100" i="7"/>
  <c r="G2100" i="7" s="1"/>
  <c r="BF2100" i="7"/>
  <c r="AX2100" i="7"/>
  <c r="AW2100" i="7"/>
  <c r="AU2100" i="7"/>
  <c r="AT2100" i="7"/>
  <c r="AS2100" i="7"/>
  <c r="AR2100" i="7"/>
  <c r="AQ2100" i="7"/>
  <c r="AP2100" i="7"/>
  <c r="AO2100" i="7"/>
  <c r="AN2100" i="7"/>
  <c r="AM2100" i="7"/>
  <c r="AL2100" i="7"/>
  <c r="AK2100" i="7"/>
  <c r="AJ2100" i="7"/>
  <c r="AI2100" i="7"/>
  <c r="S2100" i="7"/>
  <c r="R2100" i="7"/>
  <c r="Q2100" i="7"/>
  <c r="P2100" i="7"/>
  <c r="O2100" i="7"/>
  <c r="N2100" i="7"/>
  <c r="M2100" i="7"/>
  <c r="L2100" i="7"/>
  <c r="K2100" i="7"/>
  <c r="J2100" i="7"/>
  <c r="H2100" i="7"/>
  <c r="F2100" i="7"/>
  <c r="BK2099" i="7"/>
  <c r="BF2099" i="7"/>
  <c r="AX2099" i="7"/>
  <c r="AW2099" i="7"/>
  <c r="AU2099" i="7"/>
  <c r="AT2099" i="7"/>
  <c r="AS2099" i="7"/>
  <c r="AR2099" i="7"/>
  <c r="AQ2099" i="7"/>
  <c r="AP2099" i="7"/>
  <c r="AO2099" i="7"/>
  <c r="AN2099" i="7"/>
  <c r="AM2099" i="7"/>
  <c r="AL2099" i="7"/>
  <c r="AK2099" i="7"/>
  <c r="AJ2099" i="7"/>
  <c r="AI2099" i="7"/>
  <c r="S2099" i="7"/>
  <c r="R2099" i="7"/>
  <c r="Q2099" i="7"/>
  <c r="P2099" i="7"/>
  <c r="O2099" i="7"/>
  <c r="N2099" i="7"/>
  <c r="M2099" i="7"/>
  <c r="L2099" i="7"/>
  <c r="K2099" i="7"/>
  <c r="J2099" i="7"/>
  <c r="H2099" i="7"/>
  <c r="F2099" i="7"/>
  <c r="BK2098" i="7"/>
  <c r="BF2098" i="7"/>
  <c r="AX2098" i="7"/>
  <c r="AW2098" i="7"/>
  <c r="AU2098" i="7"/>
  <c r="AT2098" i="7"/>
  <c r="AS2098" i="7"/>
  <c r="AR2098" i="7"/>
  <c r="AQ2098" i="7"/>
  <c r="AP2098" i="7"/>
  <c r="AO2098" i="7"/>
  <c r="AN2098" i="7"/>
  <c r="AM2098" i="7"/>
  <c r="AL2098" i="7"/>
  <c r="AK2098" i="7"/>
  <c r="AJ2098" i="7"/>
  <c r="AI2098" i="7"/>
  <c r="S2098" i="7"/>
  <c r="R2098" i="7"/>
  <c r="Q2098" i="7"/>
  <c r="P2098" i="7"/>
  <c r="O2098" i="7"/>
  <c r="N2098" i="7"/>
  <c r="M2098" i="7"/>
  <c r="L2098" i="7"/>
  <c r="K2098" i="7"/>
  <c r="J2098" i="7"/>
  <c r="H2098" i="7"/>
  <c r="F2098" i="7"/>
  <c r="BK2097" i="7"/>
  <c r="BF2097" i="7"/>
  <c r="AX2097" i="7"/>
  <c r="AW2097" i="7"/>
  <c r="AU2097" i="7"/>
  <c r="AT2097" i="7"/>
  <c r="AS2097" i="7"/>
  <c r="AR2097" i="7"/>
  <c r="AQ2097" i="7"/>
  <c r="AP2097" i="7"/>
  <c r="AO2097" i="7"/>
  <c r="AN2097" i="7"/>
  <c r="AM2097" i="7"/>
  <c r="AL2097" i="7"/>
  <c r="AK2097" i="7"/>
  <c r="AJ2097" i="7"/>
  <c r="AI2097" i="7"/>
  <c r="S2097" i="7"/>
  <c r="R2097" i="7"/>
  <c r="Q2097" i="7"/>
  <c r="P2097" i="7"/>
  <c r="O2097" i="7"/>
  <c r="N2097" i="7"/>
  <c r="M2097" i="7"/>
  <c r="L2097" i="7"/>
  <c r="K2097" i="7"/>
  <c r="J2097" i="7"/>
  <c r="H2097" i="7"/>
  <c r="F2097" i="7"/>
  <c r="BK2096" i="7"/>
  <c r="G2096" i="7" s="1"/>
  <c r="BF2096" i="7"/>
  <c r="AX2096" i="7"/>
  <c r="AW2096" i="7"/>
  <c r="AU2096" i="7"/>
  <c r="AT2096" i="7"/>
  <c r="AS2096" i="7"/>
  <c r="AR2096" i="7"/>
  <c r="AQ2096" i="7"/>
  <c r="AP2096" i="7"/>
  <c r="AO2096" i="7"/>
  <c r="AN2096" i="7"/>
  <c r="AM2096" i="7"/>
  <c r="AL2096" i="7"/>
  <c r="AK2096" i="7"/>
  <c r="AJ2096" i="7"/>
  <c r="AI2096" i="7"/>
  <c r="S2096" i="7"/>
  <c r="R2096" i="7"/>
  <c r="Q2096" i="7"/>
  <c r="P2096" i="7"/>
  <c r="O2096" i="7"/>
  <c r="N2096" i="7"/>
  <c r="M2096" i="7"/>
  <c r="L2096" i="7"/>
  <c r="K2096" i="7"/>
  <c r="J2096" i="7"/>
  <c r="H2096" i="7"/>
  <c r="F2096" i="7"/>
  <c r="BK2095" i="7"/>
  <c r="BF2095" i="7"/>
  <c r="AX2095" i="7"/>
  <c r="AW2095" i="7"/>
  <c r="AU2095" i="7"/>
  <c r="AT2095" i="7"/>
  <c r="AS2095" i="7"/>
  <c r="AR2095" i="7"/>
  <c r="AQ2095" i="7"/>
  <c r="AP2095" i="7"/>
  <c r="AO2095" i="7"/>
  <c r="AN2095" i="7"/>
  <c r="AM2095" i="7"/>
  <c r="AL2095" i="7"/>
  <c r="AK2095" i="7"/>
  <c r="AJ2095" i="7"/>
  <c r="AI2095" i="7"/>
  <c r="S2095" i="7"/>
  <c r="R2095" i="7"/>
  <c r="Q2095" i="7"/>
  <c r="P2095" i="7"/>
  <c r="O2095" i="7"/>
  <c r="N2095" i="7"/>
  <c r="M2095" i="7"/>
  <c r="L2095" i="7"/>
  <c r="K2095" i="7"/>
  <c r="J2095" i="7"/>
  <c r="H2095" i="7"/>
  <c r="F2095" i="7"/>
  <c r="BK2094" i="7"/>
  <c r="BF2094" i="7"/>
  <c r="AX2094" i="7"/>
  <c r="AW2094" i="7"/>
  <c r="AU2094" i="7"/>
  <c r="AT2094" i="7"/>
  <c r="AS2094" i="7"/>
  <c r="AR2094" i="7"/>
  <c r="AQ2094" i="7"/>
  <c r="AP2094" i="7"/>
  <c r="AO2094" i="7"/>
  <c r="AN2094" i="7"/>
  <c r="AM2094" i="7"/>
  <c r="AL2094" i="7"/>
  <c r="AK2094" i="7"/>
  <c r="AJ2094" i="7"/>
  <c r="AI2094" i="7"/>
  <c r="S2094" i="7"/>
  <c r="R2094" i="7"/>
  <c r="Q2094" i="7"/>
  <c r="P2094" i="7"/>
  <c r="O2094" i="7"/>
  <c r="N2094" i="7"/>
  <c r="M2094" i="7"/>
  <c r="L2094" i="7"/>
  <c r="K2094" i="7"/>
  <c r="J2094" i="7"/>
  <c r="H2094" i="7"/>
  <c r="F2094" i="7"/>
  <c r="BK2093" i="7"/>
  <c r="BF2093" i="7"/>
  <c r="AX2093" i="7"/>
  <c r="AW2093" i="7"/>
  <c r="AU2093" i="7"/>
  <c r="AT2093" i="7"/>
  <c r="AS2093" i="7"/>
  <c r="AR2093" i="7"/>
  <c r="AQ2093" i="7"/>
  <c r="AP2093" i="7"/>
  <c r="AO2093" i="7"/>
  <c r="AN2093" i="7"/>
  <c r="AM2093" i="7"/>
  <c r="AL2093" i="7"/>
  <c r="AK2093" i="7"/>
  <c r="AJ2093" i="7"/>
  <c r="AI2093" i="7"/>
  <c r="S2093" i="7"/>
  <c r="R2093" i="7"/>
  <c r="Q2093" i="7"/>
  <c r="P2093" i="7"/>
  <c r="O2093" i="7"/>
  <c r="N2093" i="7"/>
  <c r="M2093" i="7"/>
  <c r="L2093" i="7"/>
  <c r="K2093" i="7"/>
  <c r="J2093" i="7"/>
  <c r="H2093" i="7"/>
  <c r="F2093" i="7"/>
  <c r="BK2092" i="7"/>
  <c r="BF2092" i="7"/>
  <c r="AX2092" i="7"/>
  <c r="AW2092" i="7"/>
  <c r="AU2092" i="7"/>
  <c r="AT2092" i="7"/>
  <c r="AS2092" i="7"/>
  <c r="AR2092" i="7"/>
  <c r="AQ2092" i="7"/>
  <c r="AP2092" i="7"/>
  <c r="AO2092" i="7"/>
  <c r="AN2092" i="7"/>
  <c r="AM2092" i="7"/>
  <c r="AL2092" i="7"/>
  <c r="AK2092" i="7"/>
  <c r="AJ2092" i="7"/>
  <c r="AI2092" i="7"/>
  <c r="S2092" i="7"/>
  <c r="R2092" i="7"/>
  <c r="Q2092" i="7"/>
  <c r="P2092" i="7"/>
  <c r="O2092" i="7"/>
  <c r="N2092" i="7"/>
  <c r="M2092" i="7"/>
  <c r="L2092" i="7"/>
  <c r="K2092" i="7"/>
  <c r="J2092" i="7"/>
  <c r="H2092" i="7"/>
  <c r="F2092" i="7"/>
  <c r="BK2091" i="7"/>
  <c r="BF2091" i="7"/>
  <c r="AX2091" i="7"/>
  <c r="AW2091" i="7"/>
  <c r="AU2091" i="7"/>
  <c r="AT2091" i="7"/>
  <c r="AS2091" i="7"/>
  <c r="AR2091" i="7"/>
  <c r="AQ2091" i="7"/>
  <c r="AP2091" i="7"/>
  <c r="AO2091" i="7"/>
  <c r="AN2091" i="7"/>
  <c r="AM2091" i="7"/>
  <c r="AL2091" i="7"/>
  <c r="AK2091" i="7"/>
  <c r="AJ2091" i="7"/>
  <c r="AI2091" i="7"/>
  <c r="S2091" i="7"/>
  <c r="R2091" i="7"/>
  <c r="Q2091" i="7"/>
  <c r="P2091" i="7"/>
  <c r="O2091" i="7"/>
  <c r="N2091" i="7"/>
  <c r="M2091" i="7"/>
  <c r="L2091" i="7"/>
  <c r="K2091" i="7"/>
  <c r="J2091" i="7"/>
  <c r="H2091" i="7"/>
  <c r="F2091" i="7"/>
  <c r="BK2090" i="7"/>
  <c r="BI2090" i="7" s="1"/>
  <c r="BH2090" i="7" s="1"/>
  <c r="BF2090" i="7"/>
  <c r="AX2090" i="7"/>
  <c r="AW2090" i="7"/>
  <c r="AU2090" i="7"/>
  <c r="AT2090" i="7"/>
  <c r="AS2090" i="7"/>
  <c r="AR2090" i="7"/>
  <c r="AQ2090" i="7"/>
  <c r="AP2090" i="7"/>
  <c r="AO2090" i="7"/>
  <c r="AN2090" i="7"/>
  <c r="AM2090" i="7"/>
  <c r="AL2090" i="7"/>
  <c r="AK2090" i="7"/>
  <c r="AJ2090" i="7"/>
  <c r="AI2090" i="7"/>
  <c r="S2090" i="7"/>
  <c r="R2090" i="7"/>
  <c r="Q2090" i="7"/>
  <c r="P2090" i="7"/>
  <c r="O2090" i="7"/>
  <c r="N2090" i="7"/>
  <c r="M2090" i="7"/>
  <c r="L2090" i="7"/>
  <c r="K2090" i="7"/>
  <c r="J2090" i="7"/>
  <c r="H2090" i="7"/>
  <c r="F2090" i="7"/>
  <c r="BK2089" i="7"/>
  <c r="BF2089" i="7"/>
  <c r="AX2089" i="7"/>
  <c r="AW2089" i="7"/>
  <c r="AU2089" i="7"/>
  <c r="AT2089" i="7"/>
  <c r="AS2089" i="7"/>
  <c r="AR2089" i="7"/>
  <c r="AQ2089" i="7"/>
  <c r="AP2089" i="7"/>
  <c r="AO2089" i="7"/>
  <c r="AN2089" i="7"/>
  <c r="AM2089" i="7"/>
  <c r="AL2089" i="7"/>
  <c r="AK2089" i="7"/>
  <c r="AJ2089" i="7"/>
  <c r="AI2089" i="7"/>
  <c r="S2089" i="7"/>
  <c r="R2089" i="7"/>
  <c r="Q2089" i="7"/>
  <c r="P2089" i="7"/>
  <c r="O2089" i="7"/>
  <c r="N2089" i="7"/>
  <c r="M2089" i="7"/>
  <c r="L2089" i="7"/>
  <c r="K2089" i="7"/>
  <c r="J2089" i="7"/>
  <c r="H2089" i="7"/>
  <c r="G2089" i="7"/>
  <c r="F2089" i="7"/>
  <c r="BK2088" i="7"/>
  <c r="G2088" i="7" s="1"/>
  <c r="BF2088" i="7"/>
  <c r="AX2088" i="7"/>
  <c r="AW2088" i="7"/>
  <c r="AU2088" i="7"/>
  <c r="AT2088" i="7"/>
  <c r="AS2088" i="7"/>
  <c r="AR2088" i="7"/>
  <c r="AQ2088" i="7"/>
  <c r="AP2088" i="7"/>
  <c r="AO2088" i="7"/>
  <c r="AN2088" i="7"/>
  <c r="AM2088" i="7"/>
  <c r="AL2088" i="7"/>
  <c r="AK2088" i="7"/>
  <c r="AJ2088" i="7"/>
  <c r="AI2088" i="7"/>
  <c r="S2088" i="7"/>
  <c r="R2088" i="7"/>
  <c r="Q2088" i="7"/>
  <c r="P2088" i="7"/>
  <c r="O2088" i="7"/>
  <c r="N2088" i="7"/>
  <c r="M2088" i="7"/>
  <c r="L2088" i="7"/>
  <c r="K2088" i="7"/>
  <c r="J2088" i="7"/>
  <c r="H2088" i="7"/>
  <c r="F2088" i="7"/>
  <c r="BK2087" i="7"/>
  <c r="BI2087" i="7" s="1"/>
  <c r="BF2087" i="7"/>
  <c r="AX2087" i="7"/>
  <c r="AW2087" i="7"/>
  <c r="AU2087" i="7"/>
  <c r="AT2087" i="7"/>
  <c r="AS2087" i="7"/>
  <c r="AR2087" i="7"/>
  <c r="AQ2087" i="7"/>
  <c r="AP2087" i="7"/>
  <c r="AO2087" i="7"/>
  <c r="AN2087" i="7"/>
  <c r="AM2087" i="7"/>
  <c r="AL2087" i="7"/>
  <c r="AK2087" i="7"/>
  <c r="AJ2087" i="7"/>
  <c r="AI2087" i="7"/>
  <c r="S2087" i="7"/>
  <c r="R2087" i="7"/>
  <c r="Q2087" i="7"/>
  <c r="P2087" i="7"/>
  <c r="O2087" i="7"/>
  <c r="N2087" i="7"/>
  <c r="M2087" i="7"/>
  <c r="L2087" i="7"/>
  <c r="K2087" i="7"/>
  <c r="J2087" i="7"/>
  <c r="H2087" i="7"/>
  <c r="G2087" i="7"/>
  <c r="F2087" i="7"/>
  <c r="BK2086" i="7"/>
  <c r="BF2086" i="7"/>
  <c r="AX2086" i="7"/>
  <c r="AW2086" i="7"/>
  <c r="AU2086" i="7"/>
  <c r="AT2086" i="7"/>
  <c r="AS2086" i="7"/>
  <c r="AR2086" i="7"/>
  <c r="AQ2086" i="7"/>
  <c r="AP2086" i="7"/>
  <c r="AO2086" i="7"/>
  <c r="AN2086" i="7"/>
  <c r="AM2086" i="7"/>
  <c r="AL2086" i="7"/>
  <c r="AK2086" i="7"/>
  <c r="AJ2086" i="7"/>
  <c r="AI2086" i="7"/>
  <c r="S2086" i="7"/>
  <c r="R2086" i="7"/>
  <c r="Q2086" i="7"/>
  <c r="P2086" i="7"/>
  <c r="O2086" i="7"/>
  <c r="N2086" i="7"/>
  <c r="M2086" i="7"/>
  <c r="L2086" i="7"/>
  <c r="K2086" i="7"/>
  <c r="J2086" i="7"/>
  <c r="H2086" i="7"/>
  <c r="F2086" i="7"/>
  <c r="BK2085" i="7"/>
  <c r="BF2085" i="7"/>
  <c r="AX2085" i="7"/>
  <c r="AW2085" i="7"/>
  <c r="AU2085" i="7"/>
  <c r="AT2085" i="7"/>
  <c r="AS2085" i="7"/>
  <c r="AR2085" i="7"/>
  <c r="AQ2085" i="7"/>
  <c r="AP2085" i="7"/>
  <c r="AO2085" i="7"/>
  <c r="AN2085" i="7"/>
  <c r="AM2085" i="7"/>
  <c r="AL2085" i="7"/>
  <c r="AK2085" i="7"/>
  <c r="AJ2085" i="7"/>
  <c r="AI2085" i="7"/>
  <c r="S2085" i="7"/>
  <c r="R2085" i="7"/>
  <c r="Q2085" i="7"/>
  <c r="P2085" i="7"/>
  <c r="O2085" i="7"/>
  <c r="N2085" i="7"/>
  <c r="M2085" i="7"/>
  <c r="L2085" i="7"/>
  <c r="K2085" i="7"/>
  <c r="J2085" i="7"/>
  <c r="H2085" i="7"/>
  <c r="F2085" i="7"/>
  <c r="BK2084" i="7"/>
  <c r="BF2084" i="7"/>
  <c r="AX2084" i="7"/>
  <c r="AW2084" i="7"/>
  <c r="AU2084" i="7"/>
  <c r="AT2084" i="7"/>
  <c r="AS2084" i="7"/>
  <c r="AR2084" i="7"/>
  <c r="AQ2084" i="7"/>
  <c r="AP2084" i="7"/>
  <c r="AO2084" i="7"/>
  <c r="AN2084" i="7"/>
  <c r="AM2084" i="7"/>
  <c r="AL2084" i="7"/>
  <c r="AK2084" i="7"/>
  <c r="AJ2084" i="7"/>
  <c r="AI2084" i="7"/>
  <c r="S2084" i="7"/>
  <c r="R2084" i="7"/>
  <c r="Q2084" i="7"/>
  <c r="P2084" i="7"/>
  <c r="O2084" i="7"/>
  <c r="N2084" i="7"/>
  <c r="M2084" i="7"/>
  <c r="L2084" i="7"/>
  <c r="K2084" i="7"/>
  <c r="J2084" i="7"/>
  <c r="H2084" i="7"/>
  <c r="F2084" i="7"/>
  <c r="BK2083" i="7"/>
  <c r="BF2083" i="7"/>
  <c r="AX2083" i="7"/>
  <c r="AW2083" i="7"/>
  <c r="AU2083" i="7"/>
  <c r="AT2083" i="7"/>
  <c r="AS2083" i="7"/>
  <c r="AR2083" i="7"/>
  <c r="AQ2083" i="7"/>
  <c r="AP2083" i="7"/>
  <c r="AO2083" i="7"/>
  <c r="AN2083" i="7"/>
  <c r="AM2083" i="7"/>
  <c r="AL2083" i="7"/>
  <c r="AK2083" i="7"/>
  <c r="AJ2083" i="7"/>
  <c r="AI2083" i="7"/>
  <c r="S2083" i="7"/>
  <c r="R2083" i="7"/>
  <c r="Q2083" i="7"/>
  <c r="P2083" i="7"/>
  <c r="O2083" i="7"/>
  <c r="N2083" i="7"/>
  <c r="M2083" i="7"/>
  <c r="L2083" i="7"/>
  <c r="K2083" i="7"/>
  <c r="J2083" i="7"/>
  <c r="H2083" i="7"/>
  <c r="F2083" i="7"/>
  <c r="BK2082" i="7"/>
  <c r="BM2082" i="7" s="1"/>
  <c r="BF2082" i="7"/>
  <c r="AX2082" i="7"/>
  <c r="AW2082" i="7"/>
  <c r="AU2082" i="7"/>
  <c r="AT2082" i="7"/>
  <c r="AS2082" i="7"/>
  <c r="AR2082" i="7"/>
  <c r="AQ2082" i="7"/>
  <c r="AP2082" i="7"/>
  <c r="AO2082" i="7"/>
  <c r="AN2082" i="7"/>
  <c r="AM2082" i="7"/>
  <c r="AL2082" i="7"/>
  <c r="AK2082" i="7"/>
  <c r="AJ2082" i="7"/>
  <c r="AI2082" i="7"/>
  <c r="S2082" i="7"/>
  <c r="R2082" i="7"/>
  <c r="Q2082" i="7"/>
  <c r="P2082" i="7"/>
  <c r="O2082" i="7"/>
  <c r="N2082" i="7"/>
  <c r="M2082" i="7"/>
  <c r="L2082" i="7"/>
  <c r="K2082" i="7"/>
  <c r="J2082" i="7"/>
  <c r="H2082" i="7"/>
  <c r="F2082" i="7"/>
  <c r="BK2081" i="7"/>
  <c r="BF2081" i="7"/>
  <c r="AX2081" i="7"/>
  <c r="AW2081" i="7"/>
  <c r="AU2081" i="7"/>
  <c r="AT2081" i="7"/>
  <c r="AS2081" i="7"/>
  <c r="AR2081" i="7"/>
  <c r="AQ2081" i="7"/>
  <c r="AP2081" i="7"/>
  <c r="AO2081" i="7"/>
  <c r="AN2081" i="7"/>
  <c r="AM2081" i="7"/>
  <c r="AL2081" i="7"/>
  <c r="AK2081" i="7"/>
  <c r="AJ2081" i="7"/>
  <c r="AI2081" i="7"/>
  <c r="S2081" i="7"/>
  <c r="R2081" i="7"/>
  <c r="Q2081" i="7"/>
  <c r="P2081" i="7"/>
  <c r="O2081" i="7"/>
  <c r="N2081" i="7"/>
  <c r="M2081" i="7"/>
  <c r="L2081" i="7"/>
  <c r="K2081" i="7"/>
  <c r="J2081" i="7"/>
  <c r="H2081" i="7"/>
  <c r="F2081" i="7"/>
  <c r="BK2080" i="7"/>
  <c r="BF2080" i="7"/>
  <c r="AX2080" i="7"/>
  <c r="AW2080" i="7"/>
  <c r="AU2080" i="7"/>
  <c r="AT2080" i="7"/>
  <c r="AS2080" i="7"/>
  <c r="AR2080" i="7"/>
  <c r="AQ2080" i="7"/>
  <c r="AP2080" i="7"/>
  <c r="AO2080" i="7"/>
  <c r="AN2080" i="7"/>
  <c r="AM2080" i="7"/>
  <c r="AL2080" i="7"/>
  <c r="AK2080" i="7"/>
  <c r="AJ2080" i="7"/>
  <c r="AI2080" i="7"/>
  <c r="S2080" i="7"/>
  <c r="R2080" i="7"/>
  <c r="Q2080" i="7"/>
  <c r="P2080" i="7"/>
  <c r="O2080" i="7"/>
  <c r="N2080" i="7"/>
  <c r="M2080" i="7"/>
  <c r="L2080" i="7"/>
  <c r="K2080" i="7"/>
  <c r="J2080" i="7"/>
  <c r="H2080" i="7"/>
  <c r="F2080" i="7"/>
  <c r="BK2079" i="7"/>
  <c r="BF2079" i="7"/>
  <c r="AX2079" i="7"/>
  <c r="AW2079" i="7"/>
  <c r="AU2079" i="7"/>
  <c r="AT2079" i="7"/>
  <c r="AS2079" i="7"/>
  <c r="AR2079" i="7"/>
  <c r="AQ2079" i="7"/>
  <c r="AP2079" i="7"/>
  <c r="AO2079" i="7"/>
  <c r="AN2079" i="7"/>
  <c r="AM2079" i="7"/>
  <c r="AL2079" i="7"/>
  <c r="AK2079" i="7"/>
  <c r="AJ2079" i="7"/>
  <c r="AI2079" i="7"/>
  <c r="S2079" i="7"/>
  <c r="R2079" i="7"/>
  <c r="Q2079" i="7"/>
  <c r="P2079" i="7"/>
  <c r="O2079" i="7"/>
  <c r="N2079" i="7"/>
  <c r="M2079" i="7"/>
  <c r="L2079" i="7"/>
  <c r="K2079" i="7"/>
  <c r="J2079" i="7"/>
  <c r="H2079" i="7"/>
  <c r="F2079" i="7"/>
  <c r="BK2078" i="7"/>
  <c r="BF2078" i="7"/>
  <c r="AX2078" i="7"/>
  <c r="AW2078" i="7"/>
  <c r="AU2078" i="7"/>
  <c r="AT2078" i="7"/>
  <c r="AS2078" i="7"/>
  <c r="AR2078" i="7"/>
  <c r="AQ2078" i="7"/>
  <c r="AP2078" i="7"/>
  <c r="AO2078" i="7"/>
  <c r="AN2078" i="7"/>
  <c r="AM2078" i="7"/>
  <c r="AL2078" i="7"/>
  <c r="AK2078" i="7"/>
  <c r="AJ2078" i="7"/>
  <c r="AI2078" i="7"/>
  <c r="S2078" i="7"/>
  <c r="R2078" i="7"/>
  <c r="Q2078" i="7"/>
  <c r="P2078" i="7"/>
  <c r="O2078" i="7"/>
  <c r="N2078" i="7"/>
  <c r="M2078" i="7"/>
  <c r="L2078" i="7"/>
  <c r="K2078" i="7"/>
  <c r="J2078" i="7"/>
  <c r="H2078" i="7"/>
  <c r="F2078" i="7"/>
  <c r="BK2077" i="7"/>
  <c r="BM2077" i="7" s="1"/>
  <c r="I2077" i="7" s="1"/>
  <c r="BF2077" i="7"/>
  <c r="AX2077" i="7"/>
  <c r="AW2077" i="7"/>
  <c r="AU2077" i="7"/>
  <c r="AT2077" i="7"/>
  <c r="AS2077" i="7"/>
  <c r="AR2077" i="7"/>
  <c r="AQ2077" i="7"/>
  <c r="AP2077" i="7"/>
  <c r="AO2077" i="7"/>
  <c r="AN2077" i="7"/>
  <c r="AM2077" i="7"/>
  <c r="AL2077" i="7"/>
  <c r="AK2077" i="7"/>
  <c r="AJ2077" i="7"/>
  <c r="AI2077" i="7"/>
  <c r="S2077" i="7"/>
  <c r="R2077" i="7"/>
  <c r="Q2077" i="7"/>
  <c r="P2077" i="7"/>
  <c r="O2077" i="7"/>
  <c r="N2077" i="7"/>
  <c r="M2077" i="7"/>
  <c r="L2077" i="7"/>
  <c r="K2077" i="7"/>
  <c r="J2077" i="7"/>
  <c r="H2077" i="7"/>
  <c r="G2077" i="7"/>
  <c r="F2077" i="7"/>
  <c r="BK2076" i="7"/>
  <c r="BM2076" i="7" s="1"/>
  <c r="I2076" i="7" s="1"/>
  <c r="BF2076" i="7"/>
  <c r="AX2076" i="7"/>
  <c r="AW2076" i="7"/>
  <c r="AU2076" i="7"/>
  <c r="AT2076" i="7"/>
  <c r="AS2076" i="7"/>
  <c r="AR2076" i="7"/>
  <c r="AQ2076" i="7"/>
  <c r="AP2076" i="7"/>
  <c r="AO2076" i="7"/>
  <c r="AN2076" i="7"/>
  <c r="AM2076" i="7"/>
  <c r="AL2076" i="7"/>
  <c r="AK2076" i="7"/>
  <c r="AJ2076" i="7"/>
  <c r="AI2076" i="7"/>
  <c r="S2076" i="7"/>
  <c r="R2076" i="7"/>
  <c r="Q2076" i="7"/>
  <c r="P2076" i="7"/>
  <c r="O2076" i="7"/>
  <c r="N2076" i="7"/>
  <c r="M2076" i="7"/>
  <c r="L2076" i="7"/>
  <c r="K2076" i="7"/>
  <c r="J2076" i="7"/>
  <c r="H2076" i="7"/>
  <c r="F2076" i="7"/>
  <c r="BK2075" i="7"/>
  <c r="BF2075" i="7"/>
  <c r="AX2075" i="7"/>
  <c r="AW2075" i="7"/>
  <c r="AU2075" i="7"/>
  <c r="AT2075" i="7"/>
  <c r="AS2075" i="7"/>
  <c r="AR2075" i="7"/>
  <c r="AQ2075" i="7"/>
  <c r="AP2075" i="7"/>
  <c r="AO2075" i="7"/>
  <c r="AN2075" i="7"/>
  <c r="AM2075" i="7"/>
  <c r="AL2075" i="7"/>
  <c r="AK2075" i="7"/>
  <c r="AJ2075" i="7"/>
  <c r="AI2075" i="7"/>
  <c r="S2075" i="7"/>
  <c r="R2075" i="7"/>
  <c r="Q2075" i="7"/>
  <c r="P2075" i="7"/>
  <c r="O2075" i="7"/>
  <c r="N2075" i="7"/>
  <c r="M2075" i="7"/>
  <c r="L2075" i="7"/>
  <c r="K2075" i="7"/>
  <c r="J2075" i="7"/>
  <c r="H2075" i="7"/>
  <c r="F2075" i="7"/>
  <c r="BK2074" i="7"/>
  <c r="BM2074" i="7" s="1"/>
  <c r="BF2074" i="7"/>
  <c r="AX2074" i="7"/>
  <c r="AW2074" i="7"/>
  <c r="AU2074" i="7"/>
  <c r="AT2074" i="7"/>
  <c r="AS2074" i="7"/>
  <c r="AR2074" i="7"/>
  <c r="AQ2074" i="7"/>
  <c r="AP2074" i="7"/>
  <c r="AO2074" i="7"/>
  <c r="AN2074" i="7"/>
  <c r="AM2074" i="7"/>
  <c r="AL2074" i="7"/>
  <c r="AK2074" i="7"/>
  <c r="AJ2074" i="7"/>
  <c r="AI2074" i="7"/>
  <c r="S2074" i="7"/>
  <c r="R2074" i="7"/>
  <c r="Q2074" i="7"/>
  <c r="P2074" i="7"/>
  <c r="O2074" i="7"/>
  <c r="N2074" i="7"/>
  <c r="M2074" i="7"/>
  <c r="L2074" i="7"/>
  <c r="K2074" i="7"/>
  <c r="J2074" i="7"/>
  <c r="H2074" i="7"/>
  <c r="F2074" i="7"/>
  <c r="BK2073" i="7"/>
  <c r="BF2073" i="7"/>
  <c r="AX2073" i="7"/>
  <c r="AW2073" i="7"/>
  <c r="AU2073" i="7"/>
  <c r="AT2073" i="7"/>
  <c r="AS2073" i="7"/>
  <c r="AR2073" i="7"/>
  <c r="AQ2073" i="7"/>
  <c r="AP2073" i="7"/>
  <c r="AO2073" i="7"/>
  <c r="AN2073" i="7"/>
  <c r="AM2073" i="7"/>
  <c r="AL2073" i="7"/>
  <c r="AK2073" i="7"/>
  <c r="AJ2073" i="7"/>
  <c r="AI2073" i="7"/>
  <c r="S2073" i="7"/>
  <c r="R2073" i="7"/>
  <c r="Q2073" i="7"/>
  <c r="P2073" i="7"/>
  <c r="O2073" i="7"/>
  <c r="N2073" i="7"/>
  <c r="M2073" i="7"/>
  <c r="L2073" i="7"/>
  <c r="K2073" i="7"/>
  <c r="J2073" i="7"/>
  <c r="H2073" i="7"/>
  <c r="F2073" i="7"/>
  <c r="BK2072" i="7"/>
  <c r="BF2072" i="7"/>
  <c r="AX2072" i="7"/>
  <c r="AW2072" i="7"/>
  <c r="AU2072" i="7"/>
  <c r="AT2072" i="7"/>
  <c r="AS2072" i="7"/>
  <c r="AR2072" i="7"/>
  <c r="AQ2072" i="7"/>
  <c r="AP2072" i="7"/>
  <c r="AO2072" i="7"/>
  <c r="AN2072" i="7"/>
  <c r="AM2072" i="7"/>
  <c r="AL2072" i="7"/>
  <c r="AK2072" i="7"/>
  <c r="AJ2072" i="7"/>
  <c r="AI2072" i="7"/>
  <c r="S2072" i="7"/>
  <c r="R2072" i="7"/>
  <c r="Q2072" i="7"/>
  <c r="P2072" i="7"/>
  <c r="O2072" i="7"/>
  <c r="N2072" i="7"/>
  <c r="M2072" i="7"/>
  <c r="L2072" i="7"/>
  <c r="K2072" i="7"/>
  <c r="J2072" i="7"/>
  <c r="H2072" i="7"/>
  <c r="F2072" i="7"/>
  <c r="BK2071" i="7"/>
  <c r="G2071" i="7" s="1"/>
  <c r="BI2071" i="7"/>
  <c r="BH2071" i="7" s="1"/>
  <c r="D2071" i="7" s="1"/>
  <c r="BF2071" i="7"/>
  <c r="AX2071" i="7"/>
  <c r="AW2071" i="7"/>
  <c r="AU2071" i="7"/>
  <c r="AT2071" i="7"/>
  <c r="AS2071" i="7"/>
  <c r="AR2071" i="7"/>
  <c r="AQ2071" i="7"/>
  <c r="AP2071" i="7"/>
  <c r="AO2071" i="7"/>
  <c r="AN2071" i="7"/>
  <c r="AM2071" i="7"/>
  <c r="AL2071" i="7"/>
  <c r="AK2071" i="7"/>
  <c r="AJ2071" i="7"/>
  <c r="AI2071" i="7"/>
  <c r="S2071" i="7"/>
  <c r="R2071" i="7"/>
  <c r="Q2071" i="7"/>
  <c r="P2071" i="7"/>
  <c r="O2071" i="7"/>
  <c r="N2071" i="7"/>
  <c r="M2071" i="7"/>
  <c r="L2071" i="7"/>
  <c r="K2071" i="7"/>
  <c r="J2071" i="7"/>
  <c r="H2071" i="7"/>
  <c r="F2071" i="7"/>
  <c r="BK2070" i="7"/>
  <c r="BI2070" i="7" s="1"/>
  <c r="E2070" i="7" s="1"/>
  <c r="BF2070" i="7"/>
  <c r="AX2070" i="7"/>
  <c r="AW2070" i="7"/>
  <c r="AU2070" i="7"/>
  <c r="AT2070" i="7"/>
  <c r="AS2070" i="7"/>
  <c r="AR2070" i="7"/>
  <c r="AQ2070" i="7"/>
  <c r="AP2070" i="7"/>
  <c r="AO2070" i="7"/>
  <c r="AN2070" i="7"/>
  <c r="AM2070" i="7"/>
  <c r="AL2070" i="7"/>
  <c r="AK2070" i="7"/>
  <c r="AJ2070" i="7"/>
  <c r="AI2070" i="7"/>
  <c r="S2070" i="7"/>
  <c r="R2070" i="7"/>
  <c r="Q2070" i="7"/>
  <c r="P2070" i="7"/>
  <c r="O2070" i="7"/>
  <c r="N2070" i="7"/>
  <c r="M2070" i="7"/>
  <c r="L2070" i="7"/>
  <c r="K2070" i="7"/>
  <c r="J2070" i="7"/>
  <c r="H2070" i="7"/>
  <c r="F2070" i="7"/>
  <c r="BK2069" i="7"/>
  <c r="BI2069" i="7" s="1"/>
  <c r="BF2069" i="7"/>
  <c r="AX2069" i="7"/>
  <c r="AW2069" i="7"/>
  <c r="AU2069" i="7"/>
  <c r="AT2069" i="7"/>
  <c r="AS2069" i="7"/>
  <c r="AR2069" i="7"/>
  <c r="AQ2069" i="7"/>
  <c r="AP2069" i="7"/>
  <c r="AO2069" i="7"/>
  <c r="AN2069" i="7"/>
  <c r="AM2069" i="7"/>
  <c r="AL2069" i="7"/>
  <c r="AK2069" i="7"/>
  <c r="AJ2069" i="7"/>
  <c r="AI2069" i="7"/>
  <c r="S2069" i="7"/>
  <c r="R2069" i="7"/>
  <c r="Q2069" i="7"/>
  <c r="P2069" i="7"/>
  <c r="O2069" i="7"/>
  <c r="N2069" i="7"/>
  <c r="M2069" i="7"/>
  <c r="L2069" i="7"/>
  <c r="K2069" i="7"/>
  <c r="J2069" i="7"/>
  <c r="H2069" i="7"/>
  <c r="F2069" i="7"/>
  <c r="BK2068" i="7"/>
  <c r="BF2068" i="7"/>
  <c r="AX2068" i="7"/>
  <c r="AW2068" i="7"/>
  <c r="AU2068" i="7"/>
  <c r="AT2068" i="7"/>
  <c r="AS2068" i="7"/>
  <c r="AR2068" i="7"/>
  <c r="AQ2068" i="7"/>
  <c r="AP2068" i="7"/>
  <c r="AO2068" i="7"/>
  <c r="AN2068" i="7"/>
  <c r="AM2068" i="7"/>
  <c r="AL2068" i="7"/>
  <c r="AK2068" i="7"/>
  <c r="AJ2068" i="7"/>
  <c r="AI2068" i="7"/>
  <c r="S2068" i="7"/>
  <c r="R2068" i="7"/>
  <c r="Q2068" i="7"/>
  <c r="P2068" i="7"/>
  <c r="O2068" i="7"/>
  <c r="N2068" i="7"/>
  <c r="M2068" i="7"/>
  <c r="L2068" i="7"/>
  <c r="K2068" i="7"/>
  <c r="J2068" i="7"/>
  <c r="H2068" i="7"/>
  <c r="F2068" i="7"/>
  <c r="BK2067" i="7"/>
  <c r="BF2067" i="7"/>
  <c r="AX2067" i="7"/>
  <c r="AW2067" i="7"/>
  <c r="AU2067" i="7"/>
  <c r="AT2067" i="7"/>
  <c r="AS2067" i="7"/>
  <c r="AR2067" i="7"/>
  <c r="AQ2067" i="7"/>
  <c r="AP2067" i="7"/>
  <c r="AO2067" i="7"/>
  <c r="AN2067" i="7"/>
  <c r="AM2067" i="7"/>
  <c r="AL2067" i="7"/>
  <c r="AK2067" i="7"/>
  <c r="AJ2067" i="7"/>
  <c r="AI2067" i="7"/>
  <c r="S2067" i="7"/>
  <c r="R2067" i="7"/>
  <c r="Q2067" i="7"/>
  <c r="P2067" i="7"/>
  <c r="O2067" i="7"/>
  <c r="N2067" i="7"/>
  <c r="M2067" i="7"/>
  <c r="L2067" i="7"/>
  <c r="K2067" i="7"/>
  <c r="J2067" i="7"/>
  <c r="H2067" i="7"/>
  <c r="F2067" i="7"/>
  <c r="BM2066" i="7"/>
  <c r="I2066" i="7" s="1"/>
  <c r="BK2066" i="7"/>
  <c r="BF2066" i="7"/>
  <c r="AX2066" i="7"/>
  <c r="AW2066" i="7"/>
  <c r="AU2066" i="7"/>
  <c r="AT2066" i="7"/>
  <c r="AS2066" i="7"/>
  <c r="AR2066" i="7"/>
  <c r="AQ2066" i="7"/>
  <c r="AP2066" i="7"/>
  <c r="AO2066" i="7"/>
  <c r="AN2066" i="7"/>
  <c r="AM2066" i="7"/>
  <c r="AL2066" i="7"/>
  <c r="AK2066" i="7"/>
  <c r="AJ2066" i="7"/>
  <c r="AI2066" i="7"/>
  <c r="S2066" i="7"/>
  <c r="R2066" i="7"/>
  <c r="Q2066" i="7"/>
  <c r="P2066" i="7"/>
  <c r="O2066" i="7"/>
  <c r="N2066" i="7"/>
  <c r="M2066" i="7"/>
  <c r="L2066" i="7"/>
  <c r="K2066" i="7"/>
  <c r="J2066" i="7"/>
  <c r="H2066" i="7"/>
  <c r="F2066" i="7"/>
  <c r="BK2065" i="7"/>
  <c r="BF2065" i="7"/>
  <c r="AX2065" i="7"/>
  <c r="AW2065" i="7"/>
  <c r="AU2065" i="7"/>
  <c r="AT2065" i="7"/>
  <c r="AS2065" i="7"/>
  <c r="AR2065" i="7"/>
  <c r="AQ2065" i="7"/>
  <c r="AP2065" i="7"/>
  <c r="AO2065" i="7"/>
  <c r="AN2065" i="7"/>
  <c r="AM2065" i="7"/>
  <c r="AL2065" i="7"/>
  <c r="AK2065" i="7"/>
  <c r="AJ2065" i="7"/>
  <c r="AI2065" i="7"/>
  <c r="S2065" i="7"/>
  <c r="R2065" i="7"/>
  <c r="Q2065" i="7"/>
  <c r="P2065" i="7"/>
  <c r="O2065" i="7"/>
  <c r="N2065" i="7"/>
  <c r="M2065" i="7"/>
  <c r="L2065" i="7"/>
  <c r="K2065" i="7"/>
  <c r="J2065" i="7"/>
  <c r="H2065" i="7"/>
  <c r="F2065" i="7"/>
  <c r="BK2064" i="7"/>
  <c r="BM2064" i="7" s="1"/>
  <c r="I2064" i="7" s="1"/>
  <c r="BF2064" i="7"/>
  <c r="AX2064" i="7"/>
  <c r="AW2064" i="7"/>
  <c r="AU2064" i="7"/>
  <c r="AT2064" i="7"/>
  <c r="AS2064" i="7"/>
  <c r="AR2064" i="7"/>
  <c r="AQ2064" i="7"/>
  <c r="AP2064" i="7"/>
  <c r="AO2064" i="7"/>
  <c r="AN2064" i="7"/>
  <c r="AM2064" i="7"/>
  <c r="AL2064" i="7"/>
  <c r="AK2064" i="7"/>
  <c r="AJ2064" i="7"/>
  <c r="AI2064" i="7"/>
  <c r="S2064" i="7"/>
  <c r="R2064" i="7"/>
  <c r="Q2064" i="7"/>
  <c r="P2064" i="7"/>
  <c r="O2064" i="7"/>
  <c r="N2064" i="7"/>
  <c r="M2064" i="7"/>
  <c r="L2064" i="7"/>
  <c r="K2064" i="7"/>
  <c r="J2064" i="7"/>
  <c r="H2064" i="7"/>
  <c r="G2064" i="7"/>
  <c r="F2064" i="7"/>
  <c r="BK2063" i="7"/>
  <c r="BF2063" i="7"/>
  <c r="AX2063" i="7"/>
  <c r="AW2063" i="7"/>
  <c r="AU2063" i="7"/>
  <c r="AT2063" i="7"/>
  <c r="AS2063" i="7"/>
  <c r="AR2063" i="7"/>
  <c r="AQ2063" i="7"/>
  <c r="AP2063" i="7"/>
  <c r="AO2063" i="7"/>
  <c r="AN2063" i="7"/>
  <c r="AM2063" i="7"/>
  <c r="AL2063" i="7"/>
  <c r="AK2063" i="7"/>
  <c r="AJ2063" i="7"/>
  <c r="AI2063" i="7"/>
  <c r="S2063" i="7"/>
  <c r="R2063" i="7"/>
  <c r="Q2063" i="7"/>
  <c r="P2063" i="7"/>
  <c r="O2063" i="7"/>
  <c r="N2063" i="7"/>
  <c r="M2063" i="7"/>
  <c r="L2063" i="7"/>
  <c r="K2063" i="7"/>
  <c r="J2063" i="7"/>
  <c r="H2063" i="7"/>
  <c r="F2063" i="7"/>
  <c r="BK2062" i="7"/>
  <c r="BF2062" i="7"/>
  <c r="AX2062" i="7"/>
  <c r="AW2062" i="7"/>
  <c r="AU2062" i="7"/>
  <c r="AT2062" i="7"/>
  <c r="AS2062" i="7"/>
  <c r="AR2062" i="7"/>
  <c r="AQ2062" i="7"/>
  <c r="AP2062" i="7"/>
  <c r="AO2062" i="7"/>
  <c r="AN2062" i="7"/>
  <c r="AM2062" i="7"/>
  <c r="AL2062" i="7"/>
  <c r="AK2062" i="7"/>
  <c r="AJ2062" i="7"/>
  <c r="AI2062" i="7"/>
  <c r="S2062" i="7"/>
  <c r="R2062" i="7"/>
  <c r="Q2062" i="7"/>
  <c r="P2062" i="7"/>
  <c r="O2062" i="7"/>
  <c r="N2062" i="7"/>
  <c r="M2062" i="7"/>
  <c r="L2062" i="7"/>
  <c r="K2062" i="7"/>
  <c r="J2062" i="7"/>
  <c r="H2062" i="7"/>
  <c r="F2062" i="7"/>
  <c r="BK2061" i="7"/>
  <c r="BI2061" i="7"/>
  <c r="BF2061" i="7"/>
  <c r="AX2061" i="7"/>
  <c r="AW2061" i="7"/>
  <c r="AU2061" i="7"/>
  <c r="AT2061" i="7"/>
  <c r="AS2061" i="7"/>
  <c r="AR2061" i="7"/>
  <c r="AQ2061" i="7"/>
  <c r="AP2061" i="7"/>
  <c r="AO2061" i="7"/>
  <c r="AN2061" i="7"/>
  <c r="AM2061" i="7"/>
  <c r="AL2061" i="7"/>
  <c r="AK2061" i="7"/>
  <c r="AJ2061" i="7"/>
  <c r="AI2061" i="7"/>
  <c r="S2061" i="7"/>
  <c r="R2061" i="7"/>
  <c r="Q2061" i="7"/>
  <c r="P2061" i="7"/>
  <c r="O2061" i="7"/>
  <c r="N2061" i="7"/>
  <c r="M2061" i="7"/>
  <c r="L2061" i="7"/>
  <c r="K2061" i="7"/>
  <c r="J2061" i="7"/>
  <c r="H2061" i="7"/>
  <c r="F2061" i="7"/>
  <c r="BK2060" i="7"/>
  <c r="BF2060" i="7"/>
  <c r="AX2060" i="7"/>
  <c r="AW2060" i="7"/>
  <c r="AU2060" i="7"/>
  <c r="AT2060" i="7"/>
  <c r="AS2060" i="7"/>
  <c r="AR2060" i="7"/>
  <c r="AQ2060" i="7"/>
  <c r="AP2060" i="7"/>
  <c r="AO2060" i="7"/>
  <c r="AN2060" i="7"/>
  <c r="AM2060" i="7"/>
  <c r="AL2060" i="7"/>
  <c r="AK2060" i="7"/>
  <c r="AJ2060" i="7"/>
  <c r="AI2060" i="7"/>
  <c r="S2060" i="7"/>
  <c r="R2060" i="7"/>
  <c r="Q2060" i="7"/>
  <c r="P2060" i="7"/>
  <c r="O2060" i="7"/>
  <c r="N2060" i="7"/>
  <c r="M2060" i="7"/>
  <c r="L2060" i="7"/>
  <c r="K2060" i="7"/>
  <c r="J2060" i="7"/>
  <c r="H2060" i="7"/>
  <c r="F2060" i="7"/>
  <c r="BK2059" i="7"/>
  <c r="BI2059" i="7" s="1"/>
  <c r="BF2059" i="7"/>
  <c r="AX2059" i="7"/>
  <c r="AW2059" i="7"/>
  <c r="AU2059" i="7"/>
  <c r="AT2059" i="7"/>
  <c r="AS2059" i="7"/>
  <c r="AR2059" i="7"/>
  <c r="AQ2059" i="7"/>
  <c r="AP2059" i="7"/>
  <c r="AO2059" i="7"/>
  <c r="AN2059" i="7"/>
  <c r="AM2059" i="7"/>
  <c r="AL2059" i="7"/>
  <c r="AK2059" i="7"/>
  <c r="AJ2059" i="7"/>
  <c r="AI2059" i="7"/>
  <c r="S2059" i="7"/>
  <c r="R2059" i="7"/>
  <c r="Q2059" i="7"/>
  <c r="P2059" i="7"/>
  <c r="O2059" i="7"/>
  <c r="N2059" i="7"/>
  <c r="M2059" i="7"/>
  <c r="L2059" i="7"/>
  <c r="K2059" i="7"/>
  <c r="J2059" i="7"/>
  <c r="H2059" i="7"/>
  <c r="G2059" i="7"/>
  <c r="F2059" i="7"/>
  <c r="BK2058" i="7"/>
  <c r="BF2058" i="7"/>
  <c r="AX2058" i="7"/>
  <c r="AW2058" i="7"/>
  <c r="AU2058" i="7"/>
  <c r="AT2058" i="7"/>
  <c r="AS2058" i="7"/>
  <c r="AR2058" i="7"/>
  <c r="AQ2058" i="7"/>
  <c r="AP2058" i="7"/>
  <c r="AO2058" i="7"/>
  <c r="AN2058" i="7"/>
  <c r="AM2058" i="7"/>
  <c r="AL2058" i="7"/>
  <c r="AK2058" i="7"/>
  <c r="AJ2058" i="7"/>
  <c r="AI2058" i="7"/>
  <c r="S2058" i="7"/>
  <c r="R2058" i="7"/>
  <c r="Q2058" i="7"/>
  <c r="P2058" i="7"/>
  <c r="O2058" i="7"/>
  <c r="N2058" i="7"/>
  <c r="M2058" i="7"/>
  <c r="L2058" i="7"/>
  <c r="K2058" i="7"/>
  <c r="J2058" i="7"/>
  <c r="H2058" i="7"/>
  <c r="F2058" i="7"/>
  <c r="BK2057" i="7"/>
  <c r="G2057" i="7" s="1"/>
  <c r="BF2057" i="7"/>
  <c r="AX2057" i="7"/>
  <c r="AW2057" i="7"/>
  <c r="AU2057" i="7"/>
  <c r="AT2057" i="7"/>
  <c r="AS2057" i="7"/>
  <c r="AR2057" i="7"/>
  <c r="AQ2057" i="7"/>
  <c r="AP2057" i="7"/>
  <c r="AO2057" i="7"/>
  <c r="AN2057" i="7"/>
  <c r="AM2057" i="7"/>
  <c r="AL2057" i="7"/>
  <c r="AK2057" i="7"/>
  <c r="AJ2057" i="7"/>
  <c r="AI2057" i="7"/>
  <c r="S2057" i="7"/>
  <c r="R2057" i="7"/>
  <c r="Q2057" i="7"/>
  <c r="P2057" i="7"/>
  <c r="O2057" i="7"/>
  <c r="N2057" i="7"/>
  <c r="M2057" i="7"/>
  <c r="L2057" i="7"/>
  <c r="K2057" i="7"/>
  <c r="J2057" i="7"/>
  <c r="H2057" i="7"/>
  <c r="F2057" i="7"/>
  <c r="BK2056" i="7"/>
  <c r="BF2056" i="7"/>
  <c r="AX2056" i="7"/>
  <c r="AW2056" i="7"/>
  <c r="AU2056" i="7"/>
  <c r="AT2056" i="7"/>
  <c r="AS2056" i="7"/>
  <c r="AR2056" i="7"/>
  <c r="AQ2056" i="7"/>
  <c r="AP2056" i="7"/>
  <c r="AO2056" i="7"/>
  <c r="AN2056" i="7"/>
  <c r="AM2056" i="7"/>
  <c r="AL2056" i="7"/>
  <c r="AK2056" i="7"/>
  <c r="AJ2056" i="7"/>
  <c r="AI2056" i="7"/>
  <c r="S2056" i="7"/>
  <c r="R2056" i="7"/>
  <c r="Q2056" i="7"/>
  <c r="P2056" i="7"/>
  <c r="O2056" i="7"/>
  <c r="N2056" i="7"/>
  <c r="M2056" i="7"/>
  <c r="L2056" i="7"/>
  <c r="K2056" i="7"/>
  <c r="J2056" i="7"/>
  <c r="H2056" i="7"/>
  <c r="F2056" i="7"/>
  <c r="BK2055" i="7"/>
  <c r="BF2055" i="7"/>
  <c r="AX2055" i="7"/>
  <c r="AW2055" i="7"/>
  <c r="AU2055" i="7"/>
  <c r="AT2055" i="7"/>
  <c r="AS2055" i="7"/>
  <c r="AR2055" i="7"/>
  <c r="AQ2055" i="7"/>
  <c r="AP2055" i="7"/>
  <c r="AO2055" i="7"/>
  <c r="AN2055" i="7"/>
  <c r="AM2055" i="7"/>
  <c r="AL2055" i="7"/>
  <c r="AK2055" i="7"/>
  <c r="AJ2055" i="7"/>
  <c r="AI2055" i="7"/>
  <c r="S2055" i="7"/>
  <c r="R2055" i="7"/>
  <c r="Q2055" i="7"/>
  <c r="P2055" i="7"/>
  <c r="O2055" i="7"/>
  <c r="N2055" i="7"/>
  <c r="M2055" i="7"/>
  <c r="L2055" i="7"/>
  <c r="K2055" i="7"/>
  <c r="J2055" i="7"/>
  <c r="H2055" i="7"/>
  <c r="F2055" i="7"/>
  <c r="BK2054" i="7"/>
  <c r="BI2054" i="7" s="1"/>
  <c r="E2054" i="7" s="1"/>
  <c r="BF2054" i="7"/>
  <c r="AX2054" i="7"/>
  <c r="AW2054" i="7"/>
  <c r="AU2054" i="7"/>
  <c r="AT2054" i="7"/>
  <c r="AS2054" i="7"/>
  <c r="AR2054" i="7"/>
  <c r="AQ2054" i="7"/>
  <c r="AP2054" i="7"/>
  <c r="AO2054" i="7"/>
  <c r="AN2054" i="7"/>
  <c r="AM2054" i="7"/>
  <c r="AL2054" i="7"/>
  <c r="AK2054" i="7"/>
  <c r="AJ2054" i="7"/>
  <c r="AI2054" i="7"/>
  <c r="S2054" i="7"/>
  <c r="R2054" i="7"/>
  <c r="Q2054" i="7"/>
  <c r="P2054" i="7"/>
  <c r="O2054" i="7"/>
  <c r="N2054" i="7"/>
  <c r="M2054" i="7"/>
  <c r="L2054" i="7"/>
  <c r="K2054" i="7"/>
  <c r="J2054" i="7"/>
  <c r="H2054" i="7"/>
  <c r="F2054" i="7"/>
  <c r="BK2053" i="7"/>
  <c r="BF2053" i="7"/>
  <c r="AX2053" i="7"/>
  <c r="AW2053" i="7"/>
  <c r="AU2053" i="7"/>
  <c r="AT2053" i="7"/>
  <c r="AS2053" i="7"/>
  <c r="AR2053" i="7"/>
  <c r="AQ2053" i="7"/>
  <c r="AP2053" i="7"/>
  <c r="AO2053" i="7"/>
  <c r="AN2053" i="7"/>
  <c r="AM2053" i="7"/>
  <c r="AL2053" i="7"/>
  <c r="AK2053" i="7"/>
  <c r="AJ2053" i="7"/>
  <c r="AI2053" i="7"/>
  <c r="S2053" i="7"/>
  <c r="R2053" i="7"/>
  <c r="Q2053" i="7"/>
  <c r="P2053" i="7"/>
  <c r="O2053" i="7"/>
  <c r="N2053" i="7"/>
  <c r="M2053" i="7"/>
  <c r="L2053" i="7"/>
  <c r="K2053" i="7"/>
  <c r="J2053" i="7"/>
  <c r="H2053" i="7"/>
  <c r="F2053" i="7"/>
  <c r="BK2052" i="7"/>
  <c r="BF2052" i="7"/>
  <c r="AX2052" i="7"/>
  <c r="AW2052" i="7"/>
  <c r="AU2052" i="7"/>
  <c r="AT2052" i="7"/>
  <c r="AS2052" i="7"/>
  <c r="AR2052" i="7"/>
  <c r="AQ2052" i="7"/>
  <c r="AP2052" i="7"/>
  <c r="AO2052" i="7"/>
  <c r="AN2052" i="7"/>
  <c r="AM2052" i="7"/>
  <c r="AL2052" i="7"/>
  <c r="AK2052" i="7"/>
  <c r="AJ2052" i="7"/>
  <c r="AI2052" i="7"/>
  <c r="S2052" i="7"/>
  <c r="R2052" i="7"/>
  <c r="Q2052" i="7"/>
  <c r="P2052" i="7"/>
  <c r="O2052" i="7"/>
  <c r="N2052" i="7"/>
  <c r="M2052" i="7"/>
  <c r="L2052" i="7"/>
  <c r="K2052" i="7"/>
  <c r="J2052" i="7"/>
  <c r="H2052" i="7"/>
  <c r="F2052" i="7"/>
  <c r="BK2051" i="7"/>
  <c r="BF2051" i="7"/>
  <c r="AX2051" i="7"/>
  <c r="AW2051" i="7"/>
  <c r="AU2051" i="7"/>
  <c r="AT2051" i="7"/>
  <c r="AS2051" i="7"/>
  <c r="AR2051" i="7"/>
  <c r="AQ2051" i="7"/>
  <c r="AP2051" i="7"/>
  <c r="AO2051" i="7"/>
  <c r="AN2051" i="7"/>
  <c r="AM2051" i="7"/>
  <c r="AL2051" i="7"/>
  <c r="AK2051" i="7"/>
  <c r="AJ2051" i="7"/>
  <c r="AI2051" i="7"/>
  <c r="S2051" i="7"/>
  <c r="R2051" i="7"/>
  <c r="Q2051" i="7"/>
  <c r="P2051" i="7"/>
  <c r="O2051" i="7"/>
  <c r="N2051" i="7"/>
  <c r="M2051" i="7"/>
  <c r="L2051" i="7"/>
  <c r="K2051" i="7"/>
  <c r="J2051" i="7"/>
  <c r="H2051" i="7"/>
  <c r="F2051" i="7"/>
  <c r="BK2050" i="7"/>
  <c r="BF2050" i="7"/>
  <c r="AX2050" i="7"/>
  <c r="AW2050" i="7"/>
  <c r="AU2050" i="7"/>
  <c r="AT2050" i="7"/>
  <c r="AS2050" i="7"/>
  <c r="AR2050" i="7"/>
  <c r="AQ2050" i="7"/>
  <c r="AP2050" i="7"/>
  <c r="AO2050" i="7"/>
  <c r="AN2050" i="7"/>
  <c r="AM2050" i="7"/>
  <c r="AL2050" i="7"/>
  <c r="AK2050" i="7"/>
  <c r="AJ2050" i="7"/>
  <c r="AI2050" i="7"/>
  <c r="S2050" i="7"/>
  <c r="R2050" i="7"/>
  <c r="Q2050" i="7"/>
  <c r="P2050" i="7"/>
  <c r="O2050" i="7"/>
  <c r="N2050" i="7"/>
  <c r="M2050" i="7"/>
  <c r="L2050" i="7"/>
  <c r="K2050" i="7"/>
  <c r="J2050" i="7"/>
  <c r="H2050" i="7"/>
  <c r="F2050" i="7"/>
  <c r="BK2049" i="7"/>
  <c r="BF2049" i="7"/>
  <c r="AX2049" i="7"/>
  <c r="AW2049" i="7"/>
  <c r="AU2049" i="7"/>
  <c r="AT2049" i="7"/>
  <c r="AS2049" i="7"/>
  <c r="AR2049" i="7"/>
  <c r="AQ2049" i="7"/>
  <c r="AP2049" i="7"/>
  <c r="AO2049" i="7"/>
  <c r="AN2049" i="7"/>
  <c r="AM2049" i="7"/>
  <c r="AL2049" i="7"/>
  <c r="AK2049" i="7"/>
  <c r="AJ2049" i="7"/>
  <c r="AI2049" i="7"/>
  <c r="S2049" i="7"/>
  <c r="R2049" i="7"/>
  <c r="Q2049" i="7"/>
  <c r="P2049" i="7"/>
  <c r="O2049" i="7"/>
  <c r="N2049" i="7"/>
  <c r="M2049" i="7"/>
  <c r="L2049" i="7"/>
  <c r="K2049" i="7"/>
  <c r="J2049" i="7"/>
  <c r="H2049" i="7"/>
  <c r="F2049" i="7"/>
  <c r="BK2048" i="7"/>
  <c r="BF2048" i="7"/>
  <c r="AX2048" i="7"/>
  <c r="AW2048" i="7"/>
  <c r="AU2048" i="7"/>
  <c r="AT2048" i="7"/>
  <c r="AS2048" i="7"/>
  <c r="AR2048" i="7"/>
  <c r="AQ2048" i="7"/>
  <c r="AP2048" i="7"/>
  <c r="AO2048" i="7"/>
  <c r="AN2048" i="7"/>
  <c r="AM2048" i="7"/>
  <c r="AL2048" i="7"/>
  <c r="AK2048" i="7"/>
  <c r="AJ2048" i="7"/>
  <c r="AI2048" i="7"/>
  <c r="S2048" i="7"/>
  <c r="R2048" i="7"/>
  <c r="Q2048" i="7"/>
  <c r="P2048" i="7"/>
  <c r="O2048" i="7"/>
  <c r="N2048" i="7"/>
  <c r="M2048" i="7"/>
  <c r="L2048" i="7"/>
  <c r="K2048" i="7"/>
  <c r="J2048" i="7"/>
  <c r="H2048" i="7"/>
  <c r="F2048" i="7"/>
  <c r="BK2047" i="7"/>
  <c r="BI2047" i="7" s="1"/>
  <c r="BF2047" i="7"/>
  <c r="AX2047" i="7"/>
  <c r="AW2047" i="7"/>
  <c r="AU2047" i="7"/>
  <c r="AT2047" i="7"/>
  <c r="AS2047" i="7"/>
  <c r="AR2047" i="7"/>
  <c r="AQ2047" i="7"/>
  <c r="AP2047" i="7"/>
  <c r="AO2047" i="7"/>
  <c r="AN2047" i="7"/>
  <c r="AM2047" i="7"/>
  <c r="AL2047" i="7"/>
  <c r="AK2047" i="7"/>
  <c r="AJ2047" i="7"/>
  <c r="AI2047" i="7"/>
  <c r="S2047" i="7"/>
  <c r="R2047" i="7"/>
  <c r="Q2047" i="7"/>
  <c r="P2047" i="7"/>
  <c r="O2047" i="7"/>
  <c r="N2047" i="7"/>
  <c r="M2047" i="7"/>
  <c r="L2047" i="7"/>
  <c r="K2047" i="7"/>
  <c r="J2047" i="7"/>
  <c r="H2047" i="7"/>
  <c r="G2047" i="7"/>
  <c r="F2047" i="7"/>
  <c r="BK2046" i="7"/>
  <c r="BI2046" i="7" s="1"/>
  <c r="BF2046" i="7"/>
  <c r="AX2046" i="7"/>
  <c r="AW2046" i="7"/>
  <c r="AU2046" i="7"/>
  <c r="AT2046" i="7"/>
  <c r="AS2046" i="7"/>
  <c r="AR2046" i="7"/>
  <c r="AQ2046" i="7"/>
  <c r="AP2046" i="7"/>
  <c r="AO2046" i="7"/>
  <c r="AN2046" i="7"/>
  <c r="AM2046" i="7"/>
  <c r="AL2046" i="7"/>
  <c r="AK2046" i="7"/>
  <c r="AJ2046" i="7"/>
  <c r="AI2046" i="7"/>
  <c r="S2046" i="7"/>
  <c r="R2046" i="7"/>
  <c r="Q2046" i="7"/>
  <c r="P2046" i="7"/>
  <c r="O2046" i="7"/>
  <c r="N2046" i="7"/>
  <c r="M2046" i="7"/>
  <c r="L2046" i="7"/>
  <c r="K2046" i="7"/>
  <c r="J2046" i="7"/>
  <c r="H2046" i="7"/>
  <c r="F2046" i="7"/>
  <c r="BK2045" i="7"/>
  <c r="BF2045" i="7"/>
  <c r="AX2045" i="7"/>
  <c r="AW2045" i="7"/>
  <c r="AU2045" i="7"/>
  <c r="AT2045" i="7"/>
  <c r="AS2045" i="7"/>
  <c r="AR2045" i="7"/>
  <c r="AQ2045" i="7"/>
  <c r="AP2045" i="7"/>
  <c r="AO2045" i="7"/>
  <c r="AN2045" i="7"/>
  <c r="AM2045" i="7"/>
  <c r="AL2045" i="7"/>
  <c r="AK2045" i="7"/>
  <c r="AJ2045" i="7"/>
  <c r="AI2045" i="7"/>
  <c r="S2045" i="7"/>
  <c r="R2045" i="7"/>
  <c r="Q2045" i="7"/>
  <c r="P2045" i="7"/>
  <c r="O2045" i="7"/>
  <c r="N2045" i="7"/>
  <c r="M2045" i="7"/>
  <c r="L2045" i="7"/>
  <c r="K2045" i="7"/>
  <c r="J2045" i="7"/>
  <c r="H2045" i="7"/>
  <c r="F2045" i="7"/>
  <c r="BK2044" i="7"/>
  <c r="BF2044" i="7"/>
  <c r="AX2044" i="7"/>
  <c r="AW2044" i="7"/>
  <c r="AU2044" i="7"/>
  <c r="AT2044" i="7"/>
  <c r="AS2044" i="7"/>
  <c r="AR2044" i="7"/>
  <c r="AQ2044" i="7"/>
  <c r="AP2044" i="7"/>
  <c r="AO2044" i="7"/>
  <c r="AN2044" i="7"/>
  <c r="AM2044" i="7"/>
  <c r="AL2044" i="7"/>
  <c r="AK2044" i="7"/>
  <c r="AJ2044" i="7"/>
  <c r="AI2044" i="7"/>
  <c r="S2044" i="7"/>
  <c r="R2044" i="7"/>
  <c r="Q2044" i="7"/>
  <c r="P2044" i="7"/>
  <c r="O2044" i="7"/>
  <c r="N2044" i="7"/>
  <c r="M2044" i="7"/>
  <c r="L2044" i="7"/>
  <c r="K2044" i="7"/>
  <c r="J2044" i="7"/>
  <c r="H2044" i="7"/>
  <c r="G2044" i="7"/>
  <c r="F2044" i="7"/>
  <c r="BK2043" i="7"/>
  <c r="BF2043" i="7"/>
  <c r="AX2043" i="7"/>
  <c r="AW2043" i="7"/>
  <c r="AU2043" i="7"/>
  <c r="AT2043" i="7"/>
  <c r="AS2043" i="7"/>
  <c r="AR2043" i="7"/>
  <c r="AQ2043" i="7"/>
  <c r="AP2043" i="7"/>
  <c r="AO2043" i="7"/>
  <c r="AN2043" i="7"/>
  <c r="AM2043" i="7"/>
  <c r="AL2043" i="7"/>
  <c r="AK2043" i="7"/>
  <c r="AJ2043" i="7"/>
  <c r="AI2043" i="7"/>
  <c r="S2043" i="7"/>
  <c r="R2043" i="7"/>
  <c r="Q2043" i="7"/>
  <c r="P2043" i="7"/>
  <c r="O2043" i="7"/>
  <c r="N2043" i="7"/>
  <c r="M2043" i="7"/>
  <c r="L2043" i="7"/>
  <c r="K2043" i="7"/>
  <c r="J2043" i="7"/>
  <c r="H2043" i="7"/>
  <c r="F2043" i="7"/>
  <c r="BK2042" i="7"/>
  <c r="BI2042" i="7" s="1"/>
  <c r="E2042" i="7" s="1"/>
  <c r="BF2042" i="7"/>
  <c r="AX2042" i="7"/>
  <c r="AW2042" i="7"/>
  <c r="AU2042" i="7"/>
  <c r="AT2042" i="7"/>
  <c r="AS2042" i="7"/>
  <c r="AR2042" i="7"/>
  <c r="AQ2042" i="7"/>
  <c r="AP2042" i="7"/>
  <c r="AO2042" i="7"/>
  <c r="AN2042" i="7"/>
  <c r="AM2042" i="7"/>
  <c r="AL2042" i="7"/>
  <c r="AK2042" i="7"/>
  <c r="AJ2042" i="7"/>
  <c r="AI2042" i="7"/>
  <c r="S2042" i="7"/>
  <c r="R2042" i="7"/>
  <c r="Q2042" i="7"/>
  <c r="P2042" i="7"/>
  <c r="O2042" i="7"/>
  <c r="N2042" i="7"/>
  <c r="M2042" i="7"/>
  <c r="L2042" i="7"/>
  <c r="K2042" i="7"/>
  <c r="J2042" i="7"/>
  <c r="H2042" i="7"/>
  <c r="F2042" i="7"/>
  <c r="BK2041" i="7"/>
  <c r="BI2041" i="7" s="1"/>
  <c r="E2041" i="7" s="1"/>
  <c r="BF2041" i="7"/>
  <c r="AX2041" i="7"/>
  <c r="AW2041" i="7"/>
  <c r="AU2041" i="7"/>
  <c r="AT2041" i="7"/>
  <c r="AS2041" i="7"/>
  <c r="AR2041" i="7"/>
  <c r="AQ2041" i="7"/>
  <c r="AP2041" i="7"/>
  <c r="AO2041" i="7"/>
  <c r="AN2041" i="7"/>
  <c r="AM2041" i="7"/>
  <c r="AL2041" i="7"/>
  <c r="AK2041" i="7"/>
  <c r="AJ2041" i="7"/>
  <c r="AI2041" i="7"/>
  <c r="S2041" i="7"/>
  <c r="R2041" i="7"/>
  <c r="Q2041" i="7"/>
  <c r="P2041" i="7"/>
  <c r="O2041" i="7"/>
  <c r="N2041" i="7"/>
  <c r="M2041" i="7"/>
  <c r="L2041" i="7"/>
  <c r="K2041" i="7"/>
  <c r="J2041" i="7"/>
  <c r="H2041" i="7"/>
  <c r="F2041" i="7"/>
  <c r="BK2040" i="7"/>
  <c r="BF2040" i="7"/>
  <c r="AX2040" i="7"/>
  <c r="AW2040" i="7"/>
  <c r="AU2040" i="7"/>
  <c r="AT2040" i="7"/>
  <c r="AS2040" i="7"/>
  <c r="AR2040" i="7"/>
  <c r="AQ2040" i="7"/>
  <c r="AP2040" i="7"/>
  <c r="AO2040" i="7"/>
  <c r="AN2040" i="7"/>
  <c r="AM2040" i="7"/>
  <c r="AL2040" i="7"/>
  <c r="AK2040" i="7"/>
  <c r="AJ2040" i="7"/>
  <c r="AI2040" i="7"/>
  <c r="S2040" i="7"/>
  <c r="R2040" i="7"/>
  <c r="Q2040" i="7"/>
  <c r="P2040" i="7"/>
  <c r="O2040" i="7"/>
  <c r="N2040" i="7"/>
  <c r="M2040" i="7"/>
  <c r="L2040" i="7"/>
  <c r="K2040" i="7"/>
  <c r="J2040" i="7"/>
  <c r="H2040" i="7"/>
  <c r="F2040" i="7"/>
  <c r="BK2039" i="7"/>
  <c r="BF2039" i="7"/>
  <c r="AX2039" i="7"/>
  <c r="AW2039" i="7"/>
  <c r="AU2039" i="7"/>
  <c r="AT2039" i="7"/>
  <c r="AS2039" i="7"/>
  <c r="AR2039" i="7"/>
  <c r="AQ2039" i="7"/>
  <c r="AP2039" i="7"/>
  <c r="AO2039" i="7"/>
  <c r="AN2039" i="7"/>
  <c r="AM2039" i="7"/>
  <c r="AL2039" i="7"/>
  <c r="AK2039" i="7"/>
  <c r="AJ2039" i="7"/>
  <c r="AI2039" i="7"/>
  <c r="S2039" i="7"/>
  <c r="R2039" i="7"/>
  <c r="Q2039" i="7"/>
  <c r="P2039" i="7"/>
  <c r="O2039" i="7"/>
  <c r="N2039" i="7"/>
  <c r="M2039" i="7"/>
  <c r="L2039" i="7"/>
  <c r="K2039" i="7"/>
  <c r="J2039" i="7"/>
  <c r="H2039" i="7"/>
  <c r="F2039" i="7"/>
  <c r="BK2038" i="7"/>
  <c r="BF2038" i="7"/>
  <c r="AX2038" i="7"/>
  <c r="AW2038" i="7"/>
  <c r="AU2038" i="7"/>
  <c r="AT2038" i="7"/>
  <c r="AS2038" i="7"/>
  <c r="AR2038" i="7"/>
  <c r="AQ2038" i="7"/>
  <c r="AP2038" i="7"/>
  <c r="AO2038" i="7"/>
  <c r="AN2038" i="7"/>
  <c r="AM2038" i="7"/>
  <c r="AL2038" i="7"/>
  <c r="AK2038" i="7"/>
  <c r="AJ2038" i="7"/>
  <c r="AI2038" i="7"/>
  <c r="S2038" i="7"/>
  <c r="R2038" i="7"/>
  <c r="Q2038" i="7"/>
  <c r="P2038" i="7"/>
  <c r="O2038" i="7"/>
  <c r="N2038" i="7"/>
  <c r="M2038" i="7"/>
  <c r="L2038" i="7"/>
  <c r="K2038" i="7"/>
  <c r="J2038" i="7"/>
  <c r="H2038" i="7"/>
  <c r="F2038" i="7"/>
  <c r="BK2037" i="7"/>
  <c r="BF2037" i="7"/>
  <c r="AX2037" i="7"/>
  <c r="AW2037" i="7"/>
  <c r="AU2037" i="7"/>
  <c r="AT2037" i="7"/>
  <c r="AS2037" i="7"/>
  <c r="AR2037" i="7"/>
  <c r="AQ2037" i="7"/>
  <c r="AP2037" i="7"/>
  <c r="AO2037" i="7"/>
  <c r="AN2037" i="7"/>
  <c r="AM2037" i="7"/>
  <c r="AL2037" i="7"/>
  <c r="AK2037" i="7"/>
  <c r="AJ2037" i="7"/>
  <c r="AI2037" i="7"/>
  <c r="S2037" i="7"/>
  <c r="R2037" i="7"/>
  <c r="Q2037" i="7"/>
  <c r="P2037" i="7"/>
  <c r="O2037" i="7"/>
  <c r="N2037" i="7"/>
  <c r="M2037" i="7"/>
  <c r="L2037" i="7"/>
  <c r="K2037" i="7"/>
  <c r="J2037" i="7"/>
  <c r="H2037" i="7"/>
  <c r="F2037" i="7"/>
  <c r="BK2036" i="7"/>
  <c r="G2036" i="7" s="1"/>
  <c r="BF2036" i="7"/>
  <c r="AX2036" i="7"/>
  <c r="AW2036" i="7"/>
  <c r="AU2036" i="7"/>
  <c r="AT2036" i="7"/>
  <c r="AS2036" i="7"/>
  <c r="AR2036" i="7"/>
  <c r="AQ2036" i="7"/>
  <c r="AP2036" i="7"/>
  <c r="AO2036" i="7"/>
  <c r="AN2036" i="7"/>
  <c r="AM2036" i="7"/>
  <c r="AL2036" i="7"/>
  <c r="AK2036" i="7"/>
  <c r="AJ2036" i="7"/>
  <c r="AI2036" i="7"/>
  <c r="S2036" i="7"/>
  <c r="R2036" i="7"/>
  <c r="Q2036" i="7"/>
  <c r="P2036" i="7"/>
  <c r="O2036" i="7"/>
  <c r="N2036" i="7"/>
  <c r="M2036" i="7"/>
  <c r="L2036" i="7"/>
  <c r="K2036" i="7"/>
  <c r="J2036" i="7"/>
  <c r="H2036" i="7"/>
  <c r="F2036" i="7"/>
  <c r="BK2035" i="7"/>
  <c r="BF2035" i="7"/>
  <c r="AX2035" i="7"/>
  <c r="AW2035" i="7"/>
  <c r="AU2035" i="7"/>
  <c r="AT2035" i="7"/>
  <c r="AS2035" i="7"/>
  <c r="AR2035" i="7"/>
  <c r="AQ2035" i="7"/>
  <c r="AP2035" i="7"/>
  <c r="AO2035" i="7"/>
  <c r="AN2035" i="7"/>
  <c r="AM2035" i="7"/>
  <c r="AL2035" i="7"/>
  <c r="AK2035" i="7"/>
  <c r="AJ2035" i="7"/>
  <c r="AI2035" i="7"/>
  <c r="S2035" i="7"/>
  <c r="R2035" i="7"/>
  <c r="Q2035" i="7"/>
  <c r="P2035" i="7"/>
  <c r="O2035" i="7"/>
  <c r="N2035" i="7"/>
  <c r="M2035" i="7"/>
  <c r="L2035" i="7"/>
  <c r="K2035" i="7"/>
  <c r="J2035" i="7"/>
  <c r="H2035" i="7"/>
  <c r="F2035" i="7"/>
  <c r="BK2034" i="7"/>
  <c r="BM2034" i="7" s="1"/>
  <c r="I2034" i="7" s="1"/>
  <c r="BF2034" i="7"/>
  <c r="AX2034" i="7"/>
  <c r="AW2034" i="7"/>
  <c r="AU2034" i="7"/>
  <c r="AT2034" i="7"/>
  <c r="AS2034" i="7"/>
  <c r="AR2034" i="7"/>
  <c r="AQ2034" i="7"/>
  <c r="AP2034" i="7"/>
  <c r="AO2034" i="7"/>
  <c r="AN2034" i="7"/>
  <c r="AM2034" i="7"/>
  <c r="AL2034" i="7"/>
  <c r="AK2034" i="7"/>
  <c r="AJ2034" i="7"/>
  <c r="AI2034" i="7"/>
  <c r="S2034" i="7"/>
  <c r="R2034" i="7"/>
  <c r="Q2034" i="7"/>
  <c r="P2034" i="7"/>
  <c r="O2034" i="7"/>
  <c r="N2034" i="7"/>
  <c r="M2034" i="7"/>
  <c r="L2034" i="7"/>
  <c r="K2034" i="7"/>
  <c r="J2034" i="7"/>
  <c r="H2034" i="7"/>
  <c r="F2034" i="7"/>
  <c r="BK2033" i="7"/>
  <c r="BI2033" i="7" s="1"/>
  <c r="E2033" i="7" s="1"/>
  <c r="BF2033" i="7"/>
  <c r="AX2033" i="7"/>
  <c r="AW2033" i="7"/>
  <c r="AU2033" i="7"/>
  <c r="AT2033" i="7"/>
  <c r="AS2033" i="7"/>
  <c r="AR2033" i="7"/>
  <c r="AQ2033" i="7"/>
  <c r="AP2033" i="7"/>
  <c r="AO2033" i="7"/>
  <c r="AN2033" i="7"/>
  <c r="AM2033" i="7"/>
  <c r="AL2033" i="7"/>
  <c r="AK2033" i="7"/>
  <c r="AJ2033" i="7"/>
  <c r="AI2033" i="7"/>
  <c r="S2033" i="7"/>
  <c r="R2033" i="7"/>
  <c r="Q2033" i="7"/>
  <c r="P2033" i="7"/>
  <c r="O2033" i="7"/>
  <c r="N2033" i="7"/>
  <c r="M2033" i="7"/>
  <c r="L2033" i="7"/>
  <c r="K2033" i="7"/>
  <c r="J2033" i="7"/>
  <c r="H2033" i="7"/>
  <c r="F2033" i="7"/>
  <c r="BK2032" i="7"/>
  <c r="G2032" i="7" s="1"/>
  <c r="BF2032" i="7"/>
  <c r="AX2032" i="7"/>
  <c r="AW2032" i="7"/>
  <c r="AU2032" i="7"/>
  <c r="AT2032" i="7"/>
  <c r="AS2032" i="7"/>
  <c r="AR2032" i="7"/>
  <c r="AQ2032" i="7"/>
  <c r="AP2032" i="7"/>
  <c r="AO2032" i="7"/>
  <c r="AN2032" i="7"/>
  <c r="AM2032" i="7"/>
  <c r="AL2032" i="7"/>
  <c r="AK2032" i="7"/>
  <c r="AJ2032" i="7"/>
  <c r="AI2032" i="7"/>
  <c r="S2032" i="7"/>
  <c r="R2032" i="7"/>
  <c r="Q2032" i="7"/>
  <c r="P2032" i="7"/>
  <c r="O2032" i="7"/>
  <c r="N2032" i="7"/>
  <c r="M2032" i="7"/>
  <c r="L2032" i="7"/>
  <c r="K2032" i="7"/>
  <c r="J2032" i="7"/>
  <c r="H2032" i="7"/>
  <c r="F2032" i="7"/>
  <c r="BK2031" i="7"/>
  <c r="BF2031" i="7"/>
  <c r="AX2031" i="7"/>
  <c r="AW2031" i="7"/>
  <c r="AU2031" i="7"/>
  <c r="AT2031" i="7"/>
  <c r="AS2031" i="7"/>
  <c r="AR2031" i="7"/>
  <c r="AQ2031" i="7"/>
  <c r="AP2031" i="7"/>
  <c r="AO2031" i="7"/>
  <c r="AN2031" i="7"/>
  <c r="AM2031" i="7"/>
  <c r="AL2031" i="7"/>
  <c r="AK2031" i="7"/>
  <c r="AJ2031" i="7"/>
  <c r="AI2031" i="7"/>
  <c r="S2031" i="7"/>
  <c r="R2031" i="7"/>
  <c r="Q2031" i="7"/>
  <c r="P2031" i="7"/>
  <c r="O2031" i="7"/>
  <c r="N2031" i="7"/>
  <c r="M2031" i="7"/>
  <c r="L2031" i="7"/>
  <c r="K2031" i="7"/>
  <c r="J2031" i="7"/>
  <c r="H2031" i="7"/>
  <c r="F2031" i="7"/>
  <c r="BK2030" i="7"/>
  <c r="BF2030" i="7"/>
  <c r="AX2030" i="7"/>
  <c r="AW2030" i="7"/>
  <c r="AU2030" i="7"/>
  <c r="AT2030" i="7"/>
  <c r="AS2030" i="7"/>
  <c r="AR2030" i="7"/>
  <c r="AQ2030" i="7"/>
  <c r="AP2030" i="7"/>
  <c r="AO2030" i="7"/>
  <c r="AN2030" i="7"/>
  <c r="AM2030" i="7"/>
  <c r="AL2030" i="7"/>
  <c r="AK2030" i="7"/>
  <c r="AJ2030" i="7"/>
  <c r="AI2030" i="7"/>
  <c r="S2030" i="7"/>
  <c r="R2030" i="7"/>
  <c r="Q2030" i="7"/>
  <c r="P2030" i="7"/>
  <c r="O2030" i="7"/>
  <c r="N2030" i="7"/>
  <c r="M2030" i="7"/>
  <c r="L2030" i="7"/>
  <c r="K2030" i="7"/>
  <c r="J2030" i="7"/>
  <c r="H2030" i="7"/>
  <c r="F2030" i="7"/>
  <c r="BK2029" i="7"/>
  <c r="BI2029" i="7" s="1"/>
  <c r="BF2029" i="7"/>
  <c r="AX2029" i="7"/>
  <c r="AW2029" i="7"/>
  <c r="AU2029" i="7"/>
  <c r="AT2029" i="7"/>
  <c r="AS2029" i="7"/>
  <c r="AR2029" i="7"/>
  <c r="AQ2029" i="7"/>
  <c r="AP2029" i="7"/>
  <c r="AO2029" i="7"/>
  <c r="AN2029" i="7"/>
  <c r="AM2029" i="7"/>
  <c r="AL2029" i="7"/>
  <c r="AK2029" i="7"/>
  <c r="AJ2029" i="7"/>
  <c r="AI2029" i="7"/>
  <c r="S2029" i="7"/>
  <c r="R2029" i="7"/>
  <c r="Q2029" i="7"/>
  <c r="P2029" i="7"/>
  <c r="O2029" i="7"/>
  <c r="N2029" i="7"/>
  <c r="M2029" i="7"/>
  <c r="L2029" i="7"/>
  <c r="K2029" i="7"/>
  <c r="J2029" i="7"/>
  <c r="H2029" i="7"/>
  <c r="F2029" i="7"/>
  <c r="BK2028" i="7"/>
  <c r="BF2028" i="7"/>
  <c r="AX2028" i="7"/>
  <c r="AW2028" i="7"/>
  <c r="AU2028" i="7"/>
  <c r="AT2028" i="7"/>
  <c r="AS2028" i="7"/>
  <c r="AR2028" i="7"/>
  <c r="AQ2028" i="7"/>
  <c r="AP2028" i="7"/>
  <c r="AO2028" i="7"/>
  <c r="AN2028" i="7"/>
  <c r="AM2028" i="7"/>
  <c r="AL2028" i="7"/>
  <c r="AK2028" i="7"/>
  <c r="AJ2028" i="7"/>
  <c r="AI2028" i="7"/>
  <c r="S2028" i="7"/>
  <c r="R2028" i="7"/>
  <c r="Q2028" i="7"/>
  <c r="P2028" i="7"/>
  <c r="O2028" i="7"/>
  <c r="N2028" i="7"/>
  <c r="M2028" i="7"/>
  <c r="L2028" i="7"/>
  <c r="K2028" i="7"/>
  <c r="J2028" i="7"/>
  <c r="H2028" i="7"/>
  <c r="F2028" i="7"/>
  <c r="BK2027" i="7"/>
  <c r="BI2027" i="7" s="1"/>
  <c r="BF2027" i="7"/>
  <c r="AX2027" i="7"/>
  <c r="AW2027" i="7"/>
  <c r="AU2027" i="7"/>
  <c r="AT2027" i="7"/>
  <c r="AS2027" i="7"/>
  <c r="AR2027" i="7"/>
  <c r="AQ2027" i="7"/>
  <c r="AP2027" i="7"/>
  <c r="AO2027" i="7"/>
  <c r="AN2027" i="7"/>
  <c r="AM2027" i="7"/>
  <c r="AL2027" i="7"/>
  <c r="AK2027" i="7"/>
  <c r="AJ2027" i="7"/>
  <c r="AI2027" i="7"/>
  <c r="S2027" i="7"/>
  <c r="R2027" i="7"/>
  <c r="Q2027" i="7"/>
  <c r="P2027" i="7"/>
  <c r="O2027" i="7"/>
  <c r="N2027" i="7"/>
  <c r="M2027" i="7"/>
  <c r="L2027" i="7"/>
  <c r="K2027" i="7"/>
  <c r="J2027" i="7"/>
  <c r="H2027" i="7"/>
  <c r="F2027" i="7"/>
  <c r="BK2026" i="7"/>
  <c r="BF2026" i="7"/>
  <c r="AX2026" i="7"/>
  <c r="AW2026" i="7"/>
  <c r="AU2026" i="7"/>
  <c r="AT2026" i="7"/>
  <c r="AS2026" i="7"/>
  <c r="AR2026" i="7"/>
  <c r="AQ2026" i="7"/>
  <c r="AP2026" i="7"/>
  <c r="AO2026" i="7"/>
  <c r="AN2026" i="7"/>
  <c r="AM2026" i="7"/>
  <c r="AL2026" i="7"/>
  <c r="AK2026" i="7"/>
  <c r="AJ2026" i="7"/>
  <c r="AI2026" i="7"/>
  <c r="S2026" i="7"/>
  <c r="R2026" i="7"/>
  <c r="Q2026" i="7"/>
  <c r="P2026" i="7"/>
  <c r="O2026" i="7"/>
  <c r="N2026" i="7"/>
  <c r="M2026" i="7"/>
  <c r="L2026" i="7"/>
  <c r="K2026" i="7"/>
  <c r="J2026" i="7"/>
  <c r="H2026" i="7"/>
  <c r="F2026" i="7"/>
  <c r="BK2025" i="7"/>
  <c r="BF2025" i="7"/>
  <c r="AX2025" i="7"/>
  <c r="AW2025" i="7"/>
  <c r="AU2025" i="7"/>
  <c r="AT2025" i="7"/>
  <c r="AS2025" i="7"/>
  <c r="AR2025" i="7"/>
  <c r="AQ2025" i="7"/>
  <c r="AP2025" i="7"/>
  <c r="AO2025" i="7"/>
  <c r="AN2025" i="7"/>
  <c r="AM2025" i="7"/>
  <c r="AL2025" i="7"/>
  <c r="AK2025" i="7"/>
  <c r="AJ2025" i="7"/>
  <c r="AI2025" i="7"/>
  <c r="S2025" i="7"/>
  <c r="R2025" i="7"/>
  <c r="Q2025" i="7"/>
  <c r="P2025" i="7"/>
  <c r="O2025" i="7"/>
  <c r="N2025" i="7"/>
  <c r="M2025" i="7"/>
  <c r="L2025" i="7"/>
  <c r="K2025" i="7"/>
  <c r="J2025" i="7"/>
  <c r="H2025" i="7"/>
  <c r="F2025" i="7"/>
  <c r="BK2024" i="7"/>
  <c r="G2024" i="7" s="1"/>
  <c r="BF2024" i="7"/>
  <c r="AX2024" i="7"/>
  <c r="AW2024" i="7"/>
  <c r="AU2024" i="7"/>
  <c r="AT2024" i="7"/>
  <c r="AS2024" i="7"/>
  <c r="AR2024" i="7"/>
  <c r="AQ2024" i="7"/>
  <c r="AP2024" i="7"/>
  <c r="AO2024" i="7"/>
  <c r="AN2024" i="7"/>
  <c r="AM2024" i="7"/>
  <c r="AL2024" i="7"/>
  <c r="AK2024" i="7"/>
  <c r="AJ2024" i="7"/>
  <c r="AI2024" i="7"/>
  <c r="S2024" i="7"/>
  <c r="R2024" i="7"/>
  <c r="Q2024" i="7"/>
  <c r="P2024" i="7"/>
  <c r="O2024" i="7"/>
  <c r="N2024" i="7"/>
  <c r="M2024" i="7"/>
  <c r="L2024" i="7"/>
  <c r="K2024" i="7"/>
  <c r="J2024" i="7"/>
  <c r="H2024" i="7"/>
  <c r="F2024" i="7"/>
  <c r="BK2023" i="7"/>
  <c r="BI2023" i="7" s="1"/>
  <c r="E2023" i="7" s="1"/>
  <c r="BF2023" i="7"/>
  <c r="AX2023" i="7"/>
  <c r="AW2023" i="7"/>
  <c r="AU2023" i="7"/>
  <c r="AT2023" i="7"/>
  <c r="AS2023" i="7"/>
  <c r="AR2023" i="7"/>
  <c r="AQ2023" i="7"/>
  <c r="AP2023" i="7"/>
  <c r="AO2023" i="7"/>
  <c r="AN2023" i="7"/>
  <c r="AM2023" i="7"/>
  <c r="AL2023" i="7"/>
  <c r="AK2023" i="7"/>
  <c r="AJ2023" i="7"/>
  <c r="AI2023" i="7"/>
  <c r="S2023" i="7"/>
  <c r="R2023" i="7"/>
  <c r="Q2023" i="7"/>
  <c r="P2023" i="7"/>
  <c r="O2023" i="7"/>
  <c r="N2023" i="7"/>
  <c r="M2023" i="7"/>
  <c r="L2023" i="7"/>
  <c r="K2023" i="7"/>
  <c r="J2023" i="7"/>
  <c r="H2023" i="7"/>
  <c r="F2023" i="7"/>
  <c r="BK2022" i="7"/>
  <c r="BI2022" i="7" s="1"/>
  <c r="BF2022" i="7"/>
  <c r="AX2022" i="7"/>
  <c r="AW2022" i="7"/>
  <c r="AU2022" i="7"/>
  <c r="AT2022" i="7"/>
  <c r="AS2022" i="7"/>
  <c r="AR2022" i="7"/>
  <c r="AQ2022" i="7"/>
  <c r="AP2022" i="7"/>
  <c r="AO2022" i="7"/>
  <c r="AN2022" i="7"/>
  <c r="AM2022" i="7"/>
  <c r="AL2022" i="7"/>
  <c r="AK2022" i="7"/>
  <c r="AJ2022" i="7"/>
  <c r="AI2022" i="7"/>
  <c r="S2022" i="7"/>
  <c r="R2022" i="7"/>
  <c r="Q2022" i="7"/>
  <c r="P2022" i="7"/>
  <c r="O2022" i="7"/>
  <c r="N2022" i="7"/>
  <c r="M2022" i="7"/>
  <c r="L2022" i="7"/>
  <c r="K2022" i="7"/>
  <c r="J2022" i="7"/>
  <c r="H2022" i="7"/>
  <c r="F2022" i="7"/>
  <c r="BK2021" i="7"/>
  <c r="G2021" i="7" s="1"/>
  <c r="BF2021" i="7"/>
  <c r="AX2021" i="7"/>
  <c r="AW2021" i="7"/>
  <c r="AU2021" i="7"/>
  <c r="AT2021" i="7"/>
  <c r="AS2021" i="7"/>
  <c r="AR2021" i="7"/>
  <c r="AQ2021" i="7"/>
  <c r="AP2021" i="7"/>
  <c r="AO2021" i="7"/>
  <c r="AN2021" i="7"/>
  <c r="AM2021" i="7"/>
  <c r="AL2021" i="7"/>
  <c r="AK2021" i="7"/>
  <c r="AJ2021" i="7"/>
  <c r="AI2021" i="7"/>
  <c r="S2021" i="7"/>
  <c r="R2021" i="7"/>
  <c r="Q2021" i="7"/>
  <c r="P2021" i="7"/>
  <c r="O2021" i="7"/>
  <c r="N2021" i="7"/>
  <c r="M2021" i="7"/>
  <c r="L2021" i="7"/>
  <c r="K2021" i="7"/>
  <c r="J2021" i="7"/>
  <c r="H2021" i="7"/>
  <c r="F2021" i="7"/>
  <c r="BK2020" i="7"/>
  <c r="G2020" i="7" s="1"/>
  <c r="BF2020" i="7"/>
  <c r="AX2020" i="7"/>
  <c r="AW2020" i="7"/>
  <c r="AU2020" i="7"/>
  <c r="AT2020" i="7"/>
  <c r="AS2020" i="7"/>
  <c r="AR2020" i="7"/>
  <c r="AQ2020" i="7"/>
  <c r="AP2020" i="7"/>
  <c r="AO2020" i="7"/>
  <c r="AN2020" i="7"/>
  <c r="AM2020" i="7"/>
  <c r="AL2020" i="7"/>
  <c r="AK2020" i="7"/>
  <c r="AJ2020" i="7"/>
  <c r="AI2020" i="7"/>
  <c r="S2020" i="7"/>
  <c r="R2020" i="7"/>
  <c r="Q2020" i="7"/>
  <c r="P2020" i="7"/>
  <c r="O2020" i="7"/>
  <c r="N2020" i="7"/>
  <c r="M2020" i="7"/>
  <c r="L2020" i="7"/>
  <c r="K2020" i="7"/>
  <c r="J2020" i="7"/>
  <c r="H2020" i="7"/>
  <c r="F2020" i="7"/>
  <c r="BK2019" i="7"/>
  <c r="BF2019" i="7"/>
  <c r="AX2019" i="7"/>
  <c r="AW2019" i="7"/>
  <c r="AU2019" i="7"/>
  <c r="AT2019" i="7"/>
  <c r="AS2019" i="7"/>
  <c r="AR2019" i="7"/>
  <c r="AQ2019" i="7"/>
  <c r="AP2019" i="7"/>
  <c r="AO2019" i="7"/>
  <c r="AN2019" i="7"/>
  <c r="AM2019" i="7"/>
  <c r="AL2019" i="7"/>
  <c r="AK2019" i="7"/>
  <c r="AJ2019" i="7"/>
  <c r="AI2019" i="7"/>
  <c r="S2019" i="7"/>
  <c r="R2019" i="7"/>
  <c r="Q2019" i="7"/>
  <c r="P2019" i="7"/>
  <c r="O2019" i="7"/>
  <c r="N2019" i="7"/>
  <c r="M2019" i="7"/>
  <c r="L2019" i="7"/>
  <c r="K2019" i="7"/>
  <c r="J2019" i="7"/>
  <c r="H2019" i="7"/>
  <c r="F2019" i="7"/>
  <c r="BK2018" i="7"/>
  <c r="BF2018" i="7"/>
  <c r="AX2018" i="7"/>
  <c r="AW2018" i="7"/>
  <c r="AU2018" i="7"/>
  <c r="AT2018" i="7"/>
  <c r="AS2018" i="7"/>
  <c r="AR2018" i="7"/>
  <c r="AQ2018" i="7"/>
  <c r="AP2018" i="7"/>
  <c r="AO2018" i="7"/>
  <c r="AN2018" i="7"/>
  <c r="AM2018" i="7"/>
  <c r="AL2018" i="7"/>
  <c r="AK2018" i="7"/>
  <c r="AJ2018" i="7"/>
  <c r="AI2018" i="7"/>
  <c r="S2018" i="7"/>
  <c r="R2018" i="7"/>
  <c r="Q2018" i="7"/>
  <c r="P2018" i="7"/>
  <c r="O2018" i="7"/>
  <c r="N2018" i="7"/>
  <c r="M2018" i="7"/>
  <c r="L2018" i="7"/>
  <c r="K2018" i="7"/>
  <c r="J2018" i="7"/>
  <c r="H2018" i="7"/>
  <c r="F2018" i="7"/>
  <c r="BK2017" i="7"/>
  <c r="BM2017" i="7" s="1"/>
  <c r="I2017" i="7" s="1"/>
  <c r="BF2017" i="7"/>
  <c r="AX2017" i="7"/>
  <c r="AW2017" i="7"/>
  <c r="AU2017" i="7"/>
  <c r="AT2017" i="7"/>
  <c r="AS2017" i="7"/>
  <c r="AR2017" i="7"/>
  <c r="AQ2017" i="7"/>
  <c r="AP2017" i="7"/>
  <c r="AO2017" i="7"/>
  <c r="AN2017" i="7"/>
  <c r="AM2017" i="7"/>
  <c r="AL2017" i="7"/>
  <c r="AK2017" i="7"/>
  <c r="AJ2017" i="7"/>
  <c r="AI2017" i="7"/>
  <c r="S2017" i="7"/>
  <c r="R2017" i="7"/>
  <c r="Q2017" i="7"/>
  <c r="P2017" i="7"/>
  <c r="O2017" i="7"/>
  <c r="N2017" i="7"/>
  <c r="M2017" i="7"/>
  <c r="L2017" i="7"/>
  <c r="K2017" i="7"/>
  <c r="J2017" i="7"/>
  <c r="H2017" i="7"/>
  <c r="F2017" i="7"/>
  <c r="BK2016" i="7"/>
  <c r="BF2016" i="7"/>
  <c r="AX2016" i="7"/>
  <c r="AW2016" i="7"/>
  <c r="AU2016" i="7"/>
  <c r="AT2016" i="7"/>
  <c r="AS2016" i="7"/>
  <c r="AR2016" i="7"/>
  <c r="AQ2016" i="7"/>
  <c r="AP2016" i="7"/>
  <c r="AO2016" i="7"/>
  <c r="AN2016" i="7"/>
  <c r="AM2016" i="7"/>
  <c r="AL2016" i="7"/>
  <c r="AK2016" i="7"/>
  <c r="AJ2016" i="7"/>
  <c r="AI2016" i="7"/>
  <c r="S2016" i="7"/>
  <c r="R2016" i="7"/>
  <c r="Q2016" i="7"/>
  <c r="P2016" i="7"/>
  <c r="O2016" i="7"/>
  <c r="N2016" i="7"/>
  <c r="M2016" i="7"/>
  <c r="L2016" i="7"/>
  <c r="K2016" i="7"/>
  <c r="J2016" i="7"/>
  <c r="H2016" i="7"/>
  <c r="F2016" i="7"/>
  <c r="BK2015" i="7"/>
  <c r="BF2015" i="7"/>
  <c r="AX2015" i="7"/>
  <c r="AW2015" i="7"/>
  <c r="AU2015" i="7"/>
  <c r="AT2015" i="7"/>
  <c r="AS2015" i="7"/>
  <c r="AR2015" i="7"/>
  <c r="AQ2015" i="7"/>
  <c r="AP2015" i="7"/>
  <c r="AO2015" i="7"/>
  <c r="AN2015" i="7"/>
  <c r="AM2015" i="7"/>
  <c r="AL2015" i="7"/>
  <c r="AK2015" i="7"/>
  <c r="AJ2015" i="7"/>
  <c r="AI2015" i="7"/>
  <c r="S2015" i="7"/>
  <c r="R2015" i="7"/>
  <c r="Q2015" i="7"/>
  <c r="P2015" i="7"/>
  <c r="O2015" i="7"/>
  <c r="N2015" i="7"/>
  <c r="M2015" i="7"/>
  <c r="L2015" i="7"/>
  <c r="K2015" i="7"/>
  <c r="J2015" i="7"/>
  <c r="H2015" i="7"/>
  <c r="F2015" i="7"/>
  <c r="BK2014" i="7"/>
  <c r="BI2014" i="7" s="1"/>
  <c r="BF2014" i="7"/>
  <c r="AX2014" i="7"/>
  <c r="AW2014" i="7"/>
  <c r="AU2014" i="7"/>
  <c r="AT2014" i="7"/>
  <c r="AS2014" i="7"/>
  <c r="AR2014" i="7"/>
  <c r="AQ2014" i="7"/>
  <c r="AP2014" i="7"/>
  <c r="AO2014" i="7"/>
  <c r="AN2014" i="7"/>
  <c r="AM2014" i="7"/>
  <c r="AL2014" i="7"/>
  <c r="AK2014" i="7"/>
  <c r="AJ2014" i="7"/>
  <c r="AI2014" i="7"/>
  <c r="S2014" i="7"/>
  <c r="R2014" i="7"/>
  <c r="Q2014" i="7"/>
  <c r="P2014" i="7"/>
  <c r="O2014" i="7"/>
  <c r="N2014" i="7"/>
  <c r="M2014" i="7"/>
  <c r="L2014" i="7"/>
  <c r="K2014" i="7"/>
  <c r="J2014" i="7"/>
  <c r="H2014" i="7"/>
  <c r="F2014" i="7"/>
  <c r="BK2013" i="7"/>
  <c r="BF2013" i="7"/>
  <c r="AX2013" i="7"/>
  <c r="AW2013" i="7"/>
  <c r="AU2013" i="7"/>
  <c r="AT2013" i="7"/>
  <c r="AS2013" i="7"/>
  <c r="AR2013" i="7"/>
  <c r="AQ2013" i="7"/>
  <c r="AP2013" i="7"/>
  <c r="AO2013" i="7"/>
  <c r="AN2013" i="7"/>
  <c r="AM2013" i="7"/>
  <c r="AL2013" i="7"/>
  <c r="AK2013" i="7"/>
  <c r="AJ2013" i="7"/>
  <c r="AI2013" i="7"/>
  <c r="S2013" i="7"/>
  <c r="R2013" i="7"/>
  <c r="Q2013" i="7"/>
  <c r="P2013" i="7"/>
  <c r="O2013" i="7"/>
  <c r="N2013" i="7"/>
  <c r="M2013" i="7"/>
  <c r="L2013" i="7"/>
  <c r="K2013" i="7"/>
  <c r="J2013" i="7"/>
  <c r="H2013" i="7"/>
  <c r="F2013" i="7"/>
  <c r="BK2012" i="7"/>
  <c r="BF2012" i="7"/>
  <c r="AX2012" i="7"/>
  <c r="AW2012" i="7"/>
  <c r="AU2012" i="7"/>
  <c r="AT2012" i="7"/>
  <c r="AS2012" i="7"/>
  <c r="AR2012" i="7"/>
  <c r="AQ2012" i="7"/>
  <c r="AP2012" i="7"/>
  <c r="AO2012" i="7"/>
  <c r="AN2012" i="7"/>
  <c r="AM2012" i="7"/>
  <c r="AL2012" i="7"/>
  <c r="AK2012" i="7"/>
  <c r="AJ2012" i="7"/>
  <c r="AI2012" i="7"/>
  <c r="S2012" i="7"/>
  <c r="R2012" i="7"/>
  <c r="Q2012" i="7"/>
  <c r="P2012" i="7"/>
  <c r="O2012" i="7"/>
  <c r="N2012" i="7"/>
  <c r="M2012" i="7"/>
  <c r="L2012" i="7"/>
  <c r="K2012" i="7"/>
  <c r="J2012" i="7"/>
  <c r="H2012" i="7"/>
  <c r="F2012" i="7"/>
  <c r="BK2011" i="7"/>
  <c r="BF2011" i="7"/>
  <c r="AX2011" i="7"/>
  <c r="AW2011" i="7"/>
  <c r="AU2011" i="7"/>
  <c r="AT2011" i="7"/>
  <c r="AS2011" i="7"/>
  <c r="AR2011" i="7"/>
  <c r="AQ2011" i="7"/>
  <c r="AP2011" i="7"/>
  <c r="AO2011" i="7"/>
  <c r="AN2011" i="7"/>
  <c r="AM2011" i="7"/>
  <c r="AL2011" i="7"/>
  <c r="AK2011" i="7"/>
  <c r="AJ2011" i="7"/>
  <c r="AI2011" i="7"/>
  <c r="S2011" i="7"/>
  <c r="R2011" i="7"/>
  <c r="Q2011" i="7"/>
  <c r="P2011" i="7"/>
  <c r="O2011" i="7"/>
  <c r="N2011" i="7"/>
  <c r="M2011" i="7"/>
  <c r="L2011" i="7"/>
  <c r="K2011" i="7"/>
  <c r="J2011" i="7"/>
  <c r="H2011" i="7"/>
  <c r="F2011" i="7"/>
  <c r="BK2010" i="7"/>
  <c r="BI2010" i="7" s="1"/>
  <c r="BF2010" i="7"/>
  <c r="AX2010" i="7"/>
  <c r="AW2010" i="7"/>
  <c r="AU2010" i="7"/>
  <c r="AT2010" i="7"/>
  <c r="AS2010" i="7"/>
  <c r="AR2010" i="7"/>
  <c r="AQ2010" i="7"/>
  <c r="AP2010" i="7"/>
  <c r="AO2010" i="7"/>
  <c r="AN2010" i="7"/>
  <c r="AM2010" i="7"/>
  <c r="AL2010" i="7"/>
  <c r="AK2010" i="7"/>
  <c r="AJ2010" i="7"/>
  <c r="AI2010" i="7"/>
  <c r="S2010" i="7"/>
  <c r="R2010" i="7"/>
  <c r="Q2010" i="7"/>
  <c r="P2010" i="7"/>
  <c r="O2010" i="7"/>
  <c r="N2010" i="7"/>
  <c r="M2010" i="7"/>
  <c r="L2010" i="7"/>
  <c r="K2010" i="7"/>
  <c r="J2010" i="7"/>
  <c r="H2010" i="7"/>
  <c r="F2010" i="7"/>
  <c r="BK2009" i="7"/>
  <c r="BI2009" i="7" s="1"/>
  <c r="E2009" i="7" s="1"/>
  <c r="BF2009" i="7"/>
  <c r="AX2009" i="7"/>
  <c r="AW2009" i="7"/>
  <c r="AU2009" i="7"/>
  <c r="AT2009" i="7"/>
  <c r="AS2009" i="7"/>
  <c r="AR2009" i="7"/>
  <c r="AQ2009" i="7"/>
  <c r="AP2009" i="7"/>
  <c r="AO2009" i="7"/>
  <c r="AN2009" i="7"/>
  <c r="AM2009" i="7"/>
  <c r="AL2009" i="7"/>
  <c r="AK2009" i="7"/>
  <c r="AJ2009" i="7"/>
  <c r="AI2009" i="7"/>
  <c r="S2009" i="7"/>
  <c r="R2009" i="7"/>
  <c r="Q2009" i="7"/>
  <c r="P2009" i="7"/>
  <c r="O2009" i="7"/>
  <c r="N2009" i="7"/>
  <c r="M2009" i="7"/>
  <c r="L2009" i="7"/>
  <c r="K2009" i="7"/>
  <c r="J2009" i="7"/>
  <c r="H2009" i="7"/>
  <c r="F2009" i="7"/>
  <c r="BK2008" i="7"/>
  <c r="BF2008" i="7"/>
  <c r="AX2008" i="7"/>
  <c r="AW2008" i="7"/>
  <c r="AU2008" i="7"/>
  <c r="AT2008" i="7"/>
  <c r="AS2008" i="7"/>
  <c r="AR2008" i="7"/>
  <c r="AQ2008" i="7"/>
  <c r="AP2008" i="7"/>
  <c r="AO2008" i="7"/>
  <c r="AN2008" i="7"/>
  <c r="AM2008" i="7"/>
  <c r="AL2008" i="7"/>
  <c r="AK2008" i="7"/>
  <c r="AJ2008" i="7"/>
  <c r="AI2008" i="7"/>
  <c r="S2008" i="7"/>
  <c r="R2008" i="7"/>
  <c r="Q2008" i="7"/>
  <c r="P2008" i="7"/>
  <c r="O2008" i="7"/>
  <c r="N2008" i="7"/>
  <c r="M2008" i="7"/>
  <c r="L2008" i="7"/>
  <c r="K2008" i="7"/>
  <c r="J2008" i="7"/>
  <c r="H2008" i="7"/>
  <c r="F2008" i="7"/>
  <c r="BK2007" i="7"/>
  <c r="BF2007" i="7"/>
  <c r="AX2007" i="7"/>
  <c r="AW2007" i="7"/>
  <c r="AU2007" i="7"/>
  <c r="AT2007" i="7"/>
  <c r="AS2007" i="7"/>
  <c r="AR2007" i="7"/>
  <c r="AQ2007" i="7"/>
  <c r="AP2007" i="7"/>
  <c r="AO2007" i="7"/>
  <c r="AN2007" i="7"/>
  <c r="AM2007" i="7"/>
  <c r="AL2007" i="7"/>
  <c r="AK2007" i="7"/>
  <c r="AJ2007" i="7"/>
  <c r="AI2007" i="7"/>
  <c r="S2007" i="7"/>
  <c r="R2007" i="7"/>
  <c r="Q2007" i="7"/>
  <c r="P2007" i="7"/>
  <c r="O2007" i="7"/>
  <c r="N2007" i="7"/>
  <c r="M2007" i="7"/>
  <c r="L2007" i="7"/>
  <c r="K2007" i="7"/>
  <c r="J2007" i="7"/>
  <c r="H2007" i="7"/>
  <c r="F2007" i="7"/>
  <c r="BK2006" i="7"/>
  <c r="BI2006" i="7"/>
  <c r="BF2006" i="7"/>
  <c r="AX2006" i="7"/>
  <c r="AW2006" i="7"/>
  <c r="AU2006" i="7"/>
  <c r="AT2006" i="7"/>
  <c r="AS2006" i="7"/>
  <c r="AR2006" i="7"/>
  <c r="AQ2006" i="7"/>
  <c r="AP2006" i="7"/>
  <c r="AO2006" i="7"/>
  <c r="AN2006" i="7"/>
  <c r="AM2006" i="7"/>
  <c r="AL2006" i="7"/>
  <c r="AK2006" i="7"/>
  <c r="AJ2006" i="7"/>
  <c r="AI2006" i="7"/>
  <c r="S2006" i="7"/>
  <c r="R2006" i="7"/>
  <c r="Q2006" i="7"/>
  <c r="P2006" i="7"/>
  <c r="O2006" i="7"/>
  <c r="N2006" i="7"/>
  <c r="M2006" i="7"/>
  <c r="L2006" i="7"/>
  <c r="K2006" i="7"/>
  <c r="J2006" i="7"/>
  <c r="H2006" i="7"/>
  <c r="F2006" i="7"/>
  <c r="BK2005" i="7"/>
  <c r="BI2005" i="7" s="1"/>
  <c r="E2005" i="7" s="1"/>
  <c r="BF2005" i="7"/>
  <c r="AX2005" i="7"/>
  <c r="AW2005" i="7"/>
  <c r="AU2005" i="7"/>
  <c r="AT2005" i="7"/>
  <c r="AS2005" i="7"/>
  <c r="AR2005" i="7"/>
  <c r="AQ2005" i="7"/>
  <c r="AP2005" i="7"/>
  <c r="AO2005" i="7"/>
  <c r="AN2005" i="7"/>
  <c r="AM2005" i="7"/>
  <c r="AL2005" i="7"/>
  <c r="AK2005" i="7"/>
  <c r="AJ2005" i="7"/>
  <c r="AI2005" i="7"/>
  <c r="S2005" i="7"/>
  <c r="R2005" i="7"/>
  <c r="Q2005" i="7"/>
  <c r="P2005" i="7"/>
  <c r="O2005" i="7"/>
  <c r="N2005" i="7"/>
  <c r="M2005" i="7"/>
  <c r="L2005" i="7"/>
  <c r="K2005" i="7"/>
  <c r="J2005" i="7"/>
  <c r="H2005" i="7"/>
  <c r="F2005" i="7"/>
  <c r="BK2004" i="7"/>
  <c r="BI2004" i="7" s="1"/>
  <c r="BF2004" i="7"/>
  <c r="AX2004" i="7"/>
  <c r="AW2004" i="7"/>
  <c r="AU2004" i="7"/>
  <c r="AT2004" i="7"/>
  <c r="AS2004" i="7"/>
  <c r="AR2004" i="7"/>
  <c r="AQ2004" i="7"/>
  <c r="AP2004" i="7"/>
  <c r="AO2004" i="7"/>
  <c r="AN2004" i="7"/>
  <c r="AM2004" i="7"/>
  <c r="AL2004" i="7"/>
  <c r="AK2004" i="7"/>
  <c r="AJ2004" i="7"/>
  <c r="AI2004" i="7"/>
  <c r="S2004" i="7"/>
  <c r="R2004" i="7"/>
  <c r="Q2004" i="7"/>
  <c r="P2004" i="7"/>
  <c r="O2004" i="7"/>
  <c r="N2004" i="7"/>
  <c r="M2004" i="7"/>
  <c r="L2004" i="7"/>
  <c r="K2004" i="7"/>
  <c r="J2004" i="7"/>
  <c r="H2004" i="7"/>
  <c r="F2004" i="7"/>
  <c r="BM2003" i="7"/>
  <c r="BK2003" i="7"/>
  <c r="BF2003" i="7"/>
  <c r="AX2003" i="7"/>
  <c r="AW2003" i="7"/>
  <c r="AU2003" i="7"/>
  <c r="AT2003" i="7"/>
  <c r="AS2003" i="7"/>
  <c r="AR2003" i="7"/>
  <c r="AQ2003" i="7"/>
  <c r="AP2003" i="7"/>
  <c r="AO2003" i="7"/>
  <c r="AN2003" i="7"/>
  <c r="AM2003" i="7"/>
  <c r="AL2003" i="7"/>
  <c r="AK2003" i="7"/>
  <c r="AJ2003" i="7"/>
  <c r="AI2003" i="7"/>
  <c r="S2003" i="7"/>
  <c r="R2003" i="7"/>
  <c r="Q2003" i="7"/>
  <c r="P2003" i="7"/>
  <c r="O2003" i="7"/>
  <c r="N2003" i="7"/>
  <c r="M2003" i="7"/>
  <c r="L2003" i="7"/>
  <c r="K2003" i="7"/>
  <c r="J2003" i="7"/>
  <c r="H2003" i="7"/>
  <c r="G2003" i="7"/>
  <c r="F2003" i="7"/>
  <c r="BK2002" i="7"/>
  <c r="BI2002" i="7" s="1"/>
  <c r="E2002" i="7" s="1"/>
  <c r="BF2002" i="7"/>
  <c r="AX2002" i="7"/>
  <c r="AW2002" i="7"/>
  <c r="AU2002" i="7"/>
  <c r="AT2002" i="7"/>
  <c r="AS2002" i="7"/>
  <c r="AR2002" i="7"/>
  <c r="AQ2002" i="7"/>
  <c r="AP2002" i="7"/>
  <c r="AO2002" i="7"/>
  <c r="AN2002" i="7"/>
  <c r="AM2002" i="7"/>
  <c r="AL2002" i="7"/>
  <c r="AK2002" i="7"/>
  <c r="AJ2002" i="7"/>
  <c r="AI2002" i="7"/>
  <c r="S2002" i="7"/>
  <c r="R2002" i="7"/>
  <c r="Q2002" i="7"/>
  <c r="P2002" i="7"/>
  <c r="O2002" i="7"/>
  <c r="N2002" i="7"/>
  <c r="M2002" i="7"/>
  <c r="L2002" i="7"/>
  <c r="K2002" i="7"/>
  <c r="J2002" i="7"/>
  <c r="H2002" i="7"/>
  <c r="F2002" i="7"/>
  <c r="BE2001" i="7"/>
  <c r="BD2001" i="7"/>
  <c r="BC2001" i="7"/>
  <c r="BB2001" i="7"/>
  <c r="BA2001" i="7"/>
  <c r="AZ2001" i="7"/>
  <c r="AY2001" i="7"/>
  <c r="AX2001" i="7"/>
  <c r="AW2001" i="7"/>
  <c r="AV2001" i="7"/>
  <c r="AU2001" i="7"/>
  <c r="AT2001" i="7"/>
  <c r="AS2001" i="7"/>
  <c r="AR2001" i="7"/>
  <c r="AQ2001" i="7"/>
  <c r="AP2001" i="7"/>
  <c r="AO2001" i="7"/>
  <c r="AN2001" i="7"/>
  <c r="AM2001" i="7"/>
  <c r="AL2001" i="7"/>
  <c r="AK2001" i="7"/>
  <c r="AJ2001" i="7"/>
  <c r="AI2001" i="7"/>
  <c r="AH2001" i="7"/>
  <c r="AG2001" i="7"/>
  <c r="AF2001" i="7"/>
  <c r="AE2001" i="7"/>
  <c r="AD2001" i="7"/>
  <c r="AC2001" i="7"/>
  <c r="AB2001" i="7"/>
  <c r="AA2001" i="7"/>
  <c r="Z2001" i="7"/>
  <c r="Y2001" i="7"/>
  <c r="X2001" i="7"/>
  <c r="W2001" i="7"/>
  <c r="V2001" i="7"/>
  <c r="T2001" i="7"/>
  <c r="S2001" i="7"/>
  <c r="R2001" i="7"/>
  <c r="Q2001" i="7"/>
  <c r="P2001" i="7"/>
  <c r="O2001" i="7"/>
  <c r="N2001" i="7"/>
  <c r="M2001" i="7"/>
  <c r="L2001" i="7"/>
  <c r="K2001" i="7"/>
  <c r="J2001" i="7"/>
  <c r="I2001" i="7"/>
  <c r="H2001" i="7"/>
  <c r="G2001" i="7"/>
  <c r="F2001" i="7"/>
  <c r="E2001" i="7"/>
  <c r="D2001" i="7"/>
  <c r="BK2000" i="7"/>
  <c r="BI2000" i="7" s="1"/>
  <c r="BF2000" i="7"/>
  <c r="AX2000" i="7"/>
  <c r="AW2000" i="7"/>
  <c r="AU2000" i="7"/>
  <c r="AT2000" i="7"/>
  <c r="AS2000" i="7"/>
  <c r="AR2000" i="7"/>
  <c r="AQ2000" i="7"/>
  <c r="AP2000" i="7"/>
  <c r="AO2000" i="7"/>
  <c r="AN2000" i="7"/>
  <c r="AM2000" i="7"/>
  <c r="AL2000" i="7"/>
  <c r="AK2000" i="7"/>
  <c r="AJ2000" i="7"/>
  <c r="AI2000" i="7"/>
  <c r="AH2000" i="7"/>
  <c r="AG2000" i="7"/>
  <c r="AF2000" i="7"/>
  <c r="AE2000" i="7"/>
  <c r="AD2000" i="7"/>
  <c r="AC2000" i="7"/>
  <c r="S2000" i="7"/>
  <c r="R2000" i="7"/>
  <c r="Q2000" i="7"/>
  <c r="P2000" i="7"/>
  <c r="O2000" i="7"/>
  <c r="N2000" i="7"/>
  <c r="M2000" i="7"/>
  <c r="L2000" i="7"/>
  <c r="K2000" i="7"/>
  <c r="J2000" i="7"/>
  <c r="H2000" i="7"/>
  <c r="F2000" i="7"/>
  <c r="BM1999" i="7"/>
  <c r="I1999" i="7" s="1"/>
  <c r="BK1999" i="7"/>
  <c r="G1999" i="7" s="1"/>
  <c r="BF1999" i="7"/>
  <c r="AX1999" i="7"/>
  <c r="AW1999" i="7"/>
  <c r="AU1999" i="7"/>
  <c r="AT1999" i="7"/>
  <c r="AS1999" i="7"/>
  <c r="AR1999" i="7"/>
  <c r="AQ1999" i="7"/>
  <c r="AP1999" i="7"/>
  <c r="AO1999" i="7"/>
  <c r="AN1999" i="7"/>
  <c r="AM1999" i="7"/>
  <c r="AL1999" i="7"/>
  <c r="AK1999" i="7"/>
  <c r="AJ1999" i="7"/>
  <c r="AI1999" i="7"/>
  <c r="AH1999" i="7"/>
  <c r="AG1999" i="7"/>
  <c r="AF1999" i="7"/>
  <c r="AE1999" i="7"/>
  <c r="AD1999" i="7"/>
  <c r="AC1999" i="7"/>
  <c r="S1999" i="7"/>
  <c r="R1999" i="7"/>
  <c r="Q1999" i="7"/>
  <c r="P1999" i="7"/>
  <c r="O1999" i="7"/>
  <c r="N1999" i="7"/>
  <c r="M1999" i="7"/>
  <c r="L1999" i="7"/>
  <c r="K1999" i="7"/>
  <c r="J1999" i="7"/>
  <c r="H1999" i="7"/>
  <c r="F1999" i="7"/>
  <c r="BK1998" i="7"/>
  <c r="BH1998" i="7" s="1"/>
  <c r="BF1998" i="7"/>
  <c r="AX1998" i="7"/>
  <c r="AW1998" i="7"/>
  <c r="AU1998" i="7"/>
  <c r="AT1998" i="7"/>
  <c r="AS1998" i="7"/>
  <c r="AR1998" i="7"/>
  <c r="AQ1998" i="7"/>
  <c r="AP1998" i="7"/>
  <c r="AO1998" i="7"/>
  <c r="AN1998" i="7"/>
  <c r="AM1998" i="7"/>
  <c r="AL1998" i="7"/>
  <c r="AK1998" i="7"/>
  <c r="AJ1998" i="7"/>
  <c r="AI1998" i="7"/>
  <c r="AH1998" i="7"/>
  <c r="AG1998" i="7"/>
  <c r="AF1998" i="7"/>
  <c r="AE1998" i="7"/>
  <c r="AD1998" i="7"/>
  <c r="AC1998" i="7"/>
  <c r="S1998" i="7"/>
  <c r="R1998" i="7"/>
  <c r="Q1998" i="7"/>
  <c r="P1998" i="7"/>
  <c r="O1998" i="7"/>
  <c r="N1998" i="7"/>
  <c r="M1998" i="7"/>
  <c r="L1998" i="7"/>
  <c r="K1998" i="7"/>
  <c r="J1998" i="7"/>
  <c r="H1998" i="7"/>
  <c r="F1998" i="7"/>
  <c r="BK1997" i="7"/>
  <c r="BF1997" i="7"/>
  <c r="AX1997" i="7"/>
  <c r="AW1997" i="7"/>
  <c r="AU1997" i="7"/>
  <c r="AT1997" i="7"/>
  <c r="AS1997" i="7"/>
  <c r="AR1997" i="7"/>
  <c r="AQ1997" i="7"/>
  <c r="AP1997" i="7"/>
  <c r="AO1997" i="7"/>
  <c r="AN1997" i="7"/>
  <c r="AM1997" i="7"/>
  <c r="AL1997" i="7"/>
  <c r="AK1997" i="7"/>
  <c r="AJ1997" i="7"/>
  <c r="AI1997" i="7"/>
  <c r="AH1997" i="7"/>
  <c r="AG1997" i="7"/>
  <c r="AF1997" i="7"/>
  <c r="AE1997" i="7"/>
  <c r="AD1997" i="7"/>
  <c r="AC1997" i="7"/>
  <c r="S1997" i="7"/>
  <c r="R1997" i="7"/>
  <c r="Q1997" i="7"/>
  <c r="P1997" i="7"/>
  <c r="O1997" i="7"/>
  <c r="N1997" i="7"/>
  <c r="M1997" i="7"/>
  <c r="L1997" i="7"/>
  <c r="K1997" i="7"/>
  <c r="J1997" i="7"/>
  <c r="H1997" i="7"/>
  <c r="F1997" i="7"/>
  <c r="BK1996" i="7"/>
  <c r="BH1996" i="7" s="1"/>
  <c r="D1996" i="7" s="1"/>
  <c r="BF1996" i="7"/>
  <c r="AX1996" i="7"/>
  <c r="AW1996" i="7"/>
  <c r="AU1996" i="7"/>
  <c r="AT1996" i="7"/>
  <c r="AS1996" i="7"/>
  <c r="AR1996" i="7"/>
  <c r="AQ1996" i="7"/>
  <c r="AP1996" i="7"/>
  <c r="AO1996" i="7"/>
  <c r="AN1996" i="7"/>
  <c r="AM1996" i="7"/>
  <c r="AL1996" i="7"/>
  <c r="AK1996" i="7"/>
  <c r="AJ1996" i="7"/>
  <c r="AI1996" i="7"/>
  <c r="AH1996" i="7"/>
  <c r="AG1996" i="7"/>
  <c r="AF1996" i="7"/>
  <c r="AE1996" i="7"/>
  <c r="AD1996" i="7"/>
  <c r="AC1996" i="7"/>
  <c r="S1996" i="7"/>
  <c r="R1996" i="7"/>
  <c r="Q1996" i="7"/>
  <c r="P1996" i="7"/>
  <c r="O1996" i="7"/>
  <c r="N1996" i="7"/>
  <c r="M1996" i="7"/>
  <c r="L1996" i="7"/>
  <c r="K1996" i="7"/>
  <c r="J1996" i="7"/>
  <c r="H1996" i="7"/>
  <c r="F1996" i="7"/>
  <c r="BK1995" i="7"/>
  <c r="BF1995" i="7"/>
  <c r="AX1995" i="7"/>
  <c r="AW1995" i="7"/>
  <c r="AU1995" i="7"/>
  <c r="AT1995" i="7"/>
  <c r="AS1995" i="7"/>
  <c r="AR1995" i="7"/>
  <c r="AQ1995" i="7"/>
  <c r="AP1995" i="7"/>
  <c r="AO1995" i="7"/>
  <c r="AN1995" i="7"/>
  <c r="AM1995" i="7"/>
  <c r="AL1995" i="7"/>
  <c r="AK1995" i="7"/>
  <c r="AJ1995" i="7"/>
  <c r="AI1995" i="7"/>
  <c r="AH1995" i="7"/>
  <c r="AG1995" i="7"/>
  <c r="AF1995" i="7"/>
  <c r="AE1995" i="7"/>
  <c r="AD1995" i="7"/>
  <c r="AC1995" i="7"/>
  <c r="S1995" i="7"/>
  <c r="R1995" i="7"/>
  <c r="Q1995" i="7"/>
  <c r="P1995" i="7"/>
  <c r="O1995" i="7"/>
  <c r="N1995" i="7"/>
  <c r="M1995" i="7"/>
  <c r="L1995" i="7"/>
  <c r="K1995" i="7"/>
  <c r="J1995" i="7"/>
  <c r="H1995" i="7"/>
  <c r="F1995" i="7"/>
  <c r="BK1994" i="7"/>
  <c r="BF1994" i="7"/>
  <c r="AX1994" i="7"/>
  <c r="AW1994" i="7"/>
  <c r="AU1994" i="7"/>
  <c r="AT1994" i="7"/>
  <c r="AS1994" i="7"/>
  <c r="AR1994" i="7"/>
  <c r="AQ1994" i="7"/>
  <c r="AP1994" i="7"/>
  <c r="AO1994" i="7"/>
  <c r="AN1994" i="7"/>
  <c r="AM1994" i="7"/>
  <c r="AL1994" i="7"/>
  <c r="AK1994" i="7"/>
  <c r="AJ1994" i="7"/>
  <c r="AI1994" i="7"/>
  <c r="AH1994" i="7"/>
  <c r="AG1994" i="7"/>
  <c r="AF1994" i="7"/>
  <c r="AE1994" i="7"/>
  <c r="AD1994" i="7"/>
  <c r="AC1994" i="7"/>
  <c r="S1994" i="7"/>
  <c r="R1994" i="7"/>
  <c r="Q1994" i="7"/>
  <c r="P1994" i="7"/>
  <c r="O1994" i="7"/>
  <c r="N1994" i="7"/>
  <c r="M1994" i="7"/>
  <c r="L1994" i="7"/>
  <c r="K1994" i="7"/>
  <c r="J1994" i="7"/>
  <c r="H1994" i="7"/>
  <c r="F1994" i="7"/>
  <c r="BK1993" i="7"/>
  <c r="BM1993" i="7" s="1"/>
  <c r="I1993" i="7" s="1"/>
  <c r="BF1993" i="7"/>
  <c r="AX1993" i="7"/>
  <c r="AW1993" i="7"/>
  <c r="AU1993" i="7"/>
  <c r="AT1993" i="7"/>
  <c r="AS1993" i="7"/>
  <c r="AR1993" i="7"/>
  <c r="AQ1993" i="7"/>
  <c r="AP1993" i="7"/>
  <c r="AO1993" i="7"/>
  <c r="AN1993" i="7"/>
  <c r="AM1993" i="7"/>
  <c r="AL1993" i="7"/>
  <c r="AK1993" i="7"/>
  <c r="AJ1993" i="7"/>
  <c r="AI1993" i="7"/>
  <c r="AH1993" i="7"/>
  <c r="AG1993" i="7"/>
  <c r="AF1993" i="7"/>
  <c r="AE1993" i="7"/>
  <c r="AD1993" i="7"/>
  <c r="AC1993" i="7"/>
  <c r="S1993" i="7"/>
  <c r="R1993" i="7"/>
  <c r="Q1993" i="7"/>
  <c r="P1993" i="7"/>
  <c r="O1993" i="7"/>
  <c r="N1993" i="7"/>
  <c r="M1993" i="7"/>
  <c r="L1993" i="7"/>
  <c r="K1993" i="7"/>
  <c r="J1993" i="7"/>
  <c r="H1993" i="7"/>
  <c r="F1993" i="7"/>
  <c r="BK1992" i="7"/>
  <c r="BI1992" i="7" s="1"/>
  <c r="BF1992" i="7"/>
  <c r="AX1992" i="7"/>
  <c r="AW1992" i="7"/>
  <c r="AU1992" i="7"/>
  <c r="AT1992" i="7"/>
  <c r="AS1992" i="7"/>
  <c r="AR1992" i="7"/>
  <c r="AQ1992" i="7"/>
  <c r="AP1992" i="7"/>
  <c r="AO1992" i="7"/>
  <c r="AN1992" i="7"/>
  <c r="AM1992" i="7"/>
  <c r="AL1992" i="7"/>
  <c r="AK1992" i="7"/>
  <c r="AJ1992" i="7"/>
  <c r="AI1992" i="7"/>
  <c r="AH1992" i="7"/>
  <c r="AG1992" i="7"/>
  <c r="AF1992" i="7"/>
  <c r="AE1992" i="7"/>
  <c r="AD1992" i="7"/>
  <c r="AC1992" i="7"/>
  <c r="S1992" i="7"/>
  <c r="R1992" i="7"/>
  <c r="Q1992" i="7"/>
  <c r="P1992" i="7"/>
  <c r="O1992" i="7"/>
  <c r="N1992" i="7"/>
  <c r="M1992" i="7"/>
  <c r="L1992" i="7"/>
  <c r="K1992" i="7"/>
  <c r="J1992" i="7"/>
  <c r="H1992" i="7"/>
  <c r="F1992" i="7"/>
  <c r="BK1991" i="7"/>
  <c r="BF1991" i="7"/>
  <c r="AX1991" i="7"/>
  <c r="AW1991" i="7"/>
  <c r="AU1991" i="7"/>
  <c r="AT1991" i="7"/>
  <c r="AS1991" i="7"/>
  <c r="AR1991" i="7"/>
  <c r="AQ1991" i="7"/>
  <c r="AP1991" i="7"/>
  <c r="AO1991" i="7"/>
  <c r="AN1991" i="7"/>
  <c r="AM1991" i="7"/>
  <c r="AL1991" i="7"/>
  <c r="AK1991" i="7"/>
  <c r="AJ1991" i="7"/>
  <c r="AI1991" i="7"/>
  <c r="AH1991" i="7"/>
  <c r="AG1991" i="7"/>
  <c r="AF1991" i="7"/>
  <c r="AE1991" i="7"/>
  <c r="AD1991" i="7"/>
  <c r="AC1991" i="7"/>
  <c r="S1991" i="7"/>
  <c r="R1991" i="7"/>
  <c r="Q1991" i="7"/>
  <c r="P1991" i="7"/>
  <c r="O1991" i="7"/>
  <c r="N1991" i="7"/>
  <c r="M1991" i="7"/>
  <c r="L1991" i="7"/>
  <c r="K1991" i="7"/>
  <c r="J1991" i="7"/>
  <c r="H1991" i="7"/>
  <c r="F1991" i="7"/>
  <c r="BK1990" i="7"/>
  <c r="BM1990" i="7" s="1"/>
  <c r="BF1990" i="7"/>
  <c r="AX1990" i="7"/>
  <c r="AW1990" i="7"/>
  <c r="AU1990" i="7"/>
  <c r="AT1990" i="7"/>
  <c r="AS1990" i="7"/>
  <c r="AR1990" i="7"/>
  <c r="AQ1990" i="7"/>
  <c r="AP1990" i="7"/>
  <c r="AO1990" i="7"/>
  <c r="AN1990" i="7"/>
  <c r="AM1990" i="7"/>
  <c r="AL1990" i="7"/>
  <c r="AK1990" i="7"/>
  <c r="AJ1990" i="7"/>
  <c r="AI1990" i="7"/>
  <c r="AH1990" i="7"/>
  <c r="AG1990" i="7"/>
  <c r="AF1990" i="7"/>
  <c r="AE1990" i="7"/>
  <c r="AD1990" i="7"/>
  <c r="AC1990" i="7"/>
  <c r="S1990" i="7"/>
  <c r="R1990" i="7"/>
  <c r="Q1990" i="7"/>
  <c r="P1990" i="7"/>
  <c r="O1990" i="7"/>
  <c r="N1990" i="7"/>
  <c r="M1990" i="7"/>
  <c r="L1990" i="7"/>
  <c r="K1990" i="7"/>
  <c r="J1990" i="7"/>
  <c r="H1990" i="7"/>
  <c r="F1990" i="7"/>
  <c r="BK1989" i="7"/>
  <c r="BF1989" i="7"/>
  <c r="AX1989" i="7"/>
  <c r="AW1989" i="7"/>
  <c r="AU1989" i="7"/>
  <c r="AT1989" i="7"/>
  <c r="AS1989" i="7"/>
  <c r="AR1989" i="7"/>
  <c r="AQ1989" i="7"/>
  <c r="AP1989" i="7"/>
  <c r="AO1989" i="7"/>
  <c r="AN1989" i="7"/>
  <c r="AM1989" i="7"/>
  <c r="AL1989" i="7"/>
  <c r="AK1989" i="7"/>
  <c r="AJ1989" i="7"/>
  <c r="AI1989" i="7"/>
  <c r="AH1989" i="7"/>
  <c r="AG1989" i="7"/>
  <c r="AF1989" i="7"/>
  <c r="AE1989" i="7"/>
  <c r="AD1989" i="7"/>
  <c r="AC1989" i="7"/>
  <c r="S1989" i="7"/>
  <c r="R1989" i="7"/>
  <c r="Q1989" i="7"/>
  <c r="P1989" i="7"/>
  <c r="O1989" i="7"/>
  <c r="N1989" i="7"/>
  <c r="M1989" i="7"/>
  <c r="L1989" i="7"/>
  <c r="K1989" i="7"/>
  <c r="J1989" i="7"/>
  <c r="H1989" i="7"/>
  <c r="F1989" i="7"/>
  <c r="BK1988" i="7"/>
  <c r="BF1988" i="7"/>
  <c r="AX1988" i="7"/>
  <c r="AW1988" i="7"/>
  <c r="AU1988" i="7"/>
  <c r="AT1988" i="7"/>
  <c r="AS1988" i="7"/>
  <c r="AR1988" i="7"/>
  <c r="AQ1988" i="7"/>
  <c r="AP1988" i="7"/>
  <c r="AO1988" i="7"/>
  <c r="AN1988" i="7"/>
  <c r="AM1988" i="7"/>
  <c r="AL1988" i="7"/>
  <c r="AK1988" i="7"/>
  <c r="AJ1988" i="7"/>
  <c r="AI1988" i="7"/>
  <c r="AH1988" i="7"/>
  <c r="AG1988" i="7"/>
  <c r="AF1988" i="7"/>
  <c r="AE1988" i="7"/>
  <c r="AD1988" i="7"/>
  <c r="AC1988" i="7"/>
  <c r="S1988" i="7"/>
  <c r="R1988" i="7"/>
  <c r="Q1988" i="7"/>
  <c r="P1988" i="7"/>
  <c r="O1988" i="7"/>
  <c r="N1988" i="7"/>
  <c r="M1988" i="7"/>
  <c r="L1988" i="7"/>
  <c r="K1988" i="7"/>
  <c r="J1988" i="7"/>
  <c r="H1988" i="7"/>
  <c r="F1988" i="7"/>
  <c r="BK1987" i="7"/>
  <c r="BF1987" i="7"/>
  <c r="AX1987" i="7"/>
  <c r="AW1987" i="7"/>
  <c r="AU1987" i="7"/>
  <c r="AT1987" i="7"/>
  <c r="AS1987" i="7"/>
  <c r="AR1987" i="7"/>
  <c r="AQ1987" i="7"/>
  <c r="AP1987" i="7"/>
  <c r="AO1987" i="7"/>
  <c r="AN1987" i="7"/>
  <c r="AM1987" i="7"/>
  <c r="AL1987" i="7"/>
  <c r="AK1987" i="7"/>
  <c r="AJ1987" i="7"/>
  <c r="AI1987" i="7"/>
  <c r="AH1987" i="7"/>
  <c r="AG1987" i="7"/>
  <c r="AF1987" i="7"/>
  <c r="AE1987" i="7"/>
  <c r="AD1987" i="7"/>
  <c r="AC1987" i="7"/>
  <c r="S1987" i="7"/>
  <c r="R1987" i="7"/>
  <c r="Q1987" i="7"/>
  <c r="P1987" i="7"/>
  <c r="O1987" i="7"/>
  <c r="N1987" i="7"/>
  <c r="M1987" i="7"/>
  <c r="L1987" i="7"/>
  <c r="K1987" i="7"/>
  <c r="J1987" i="7"/>
  <c r="H1987" i="7"/>
  <c r="F1987" i="7"/>
  <c r="BK1986" i="7"/>
  <c r="BH1986" i="7" s="1"/>
  <c r="BF1986" i="7"/>
  <c r="AX1986" i="7"/>
  <c r="AW1986" i="7"/>
  <c r="AU1986" i="7"/>
  <c r="AT1986" i="7"/>
  <c r="AS1986" i="7"/>
  <c r="AR1986" i="7"/>
  <c r="AQ1986" i="7"/>
  <c r="AP1986" i="7"/>
  <c r="AO1986" i="7"/>
  <c r="AN1986" i="7"/>
  <c r="AM1986" i="7"/>
  <c r="AL1986" i="7"/>
  <c r="AK1986" i="7"/>
  <c r="AJ1986" i="7"/>
  <c r="AI1986" i="7"/>
  <c r="AH1986" i="7"/>
  <c r="AG1986" i="7"/>
  <c r="AF1986" i="7"/>
  <c r="AE1986" i="7"/>
  <c r="AD1986" i="7"/>
  <c r="AC1986" i="7"/>
  <c r="S1986" i="7"/>
  <c r="R1986" i="7"/>
  <c r="Q1986" i="7"/>
  <c r="P1986" i="7"/>
  <c r="O1986" i="7"/>
  <c r="N1986" i="7"/>
  <c r="M1986" i="7"/>
  <c r="L1986" i="7"/>
  <c r="K1986" i="7"/>
  <c r="J1986" i="7"/>
  <c r="H1986" i="7"/>
  <c r="F1986" i="7"/>
  <c r="BK1985" i="7"/>
  <c r="BF1985" i="7"/>
  <c r="AX1985" i="7"/>
  <c r="AW1985" i="7"/>
  <c r="AU1985" i="7"/>
  <c r="AT1985" i="7"/>
  <c r="AS1985" i="7"/>
  <c r="AR1985" i="7"/>
  <c r="AQ1985" i="7"/>
  <c r="AP1985" i="7"/>
  <c r="AO1985" i="7"/>
  <c r="AN1985" i="7"/>
  <c r="AM1985" i="7"/>
  <c r="AL1985" i="7"/>
  <c r="AK1985" i="7"/>
  <c r="AJ1985" i="7"/>
  <c r="AI1985" i="7"/>
  <c r="AH1985" i="7"/>
  <c r="AG1985" i="7"/>
  <c r="AF1985" i="7"/>
  <c r="AE1985" i="7"/>
  <c r="AD1985" i="7"/>
  <c r="AC1985" i="7"/>
  <c r="S1985" i="7"/>
  <c r="R1985" i="7"/>
  <c r="Q1985" i="7"/>
  <c r="P1985" i="7"/>
  <c r="O1985" i="7"/>
  <c r="N1985" i="7"/>
  <c r="M1985" i="7"/>
  <c r="L1985" i="7"/>
  <c r="K1985" i="7"/>
  <c r="J1985" i="7"/>
  <c r="H1985" i="7"/>
  <c r="F1985" i="7"/>
  <c r="BK1984" i="7"/>
  <c r="BI1984" i="7" s="1"/>
  <c r="BF1984" i="7"/>
  <c r="AX1984" i="7"/>
  <c r="AW1984" i="7"/>
  <c r="AU1984" i="7"/>
  <c r="AT1984" i="7"/>
  <c r="AS1984" i="7"/>
  <c r="AR1984" i="7"/>
  <c r="AQ1984" i="7"/>
  <c r="AP1984" i="7"/>
  <c r="AO1984" i="7"/>
  <c r="AN1984" i="7"/>
  <c r="AM1984" i="7"/>
  <c r="AL1984" i="7"/>
  <c r="AK1984" i="7"/>
  <c r="AJ1984" i="7"/>
  <c r="AI1984" i="7"/>
  <c r="AH1984" i="7"/>
  <c r="AG1984" i="7"/>
  <c r="AF1984" i="7"/>
  <c r="AE1984" i="7"/>
  <c r="AD1984" i="7"/>
  <c r="AC1984" i="7"/>
  <c r="S1984" i="7"/>
  <c r="R1984" i="7"/>
  <c r="Q1984" i="7"/>
  <c r="P1984" i="7"/>
  <c r="O1984" i="7"/>
  <c r="N1984" i="7"/>
  <c r="M1984" i="7"/>
  <c r="L1984" i="7"/>
  <c r="K1984" i="7"/>
  <c r="J1984" i="7"/>
  <c r="H1984" i="7"/>
  <c r="F1984" i="7"/>
  <c r="BK1983" i="7"/>
  <c r="BM1983" i="7" s="1"/>
  <c r="I1983" i="7" s="1"/>
  <c r="BF1983" i="7"/>
  <c r="AX1983" i="7"/>
  <c r="AW1983" i="7"/>
  <c r="AU1983" i="7"/>
  <c r="AT1983" i="7"/>
  <c r="AS1983" i="7"/>
  <c r="AR1983" i="7"/>
  <c r="AQ1983" i="7"/>
  <c r="AP1983" i="7"/>
  <c r="AO1983" i="7"/>
  <c r="AN1983" i="7"/>
  <c r="AM1983" i="7"/>
  <c r="AL1983" i="7"/>
  <c r="AK1983" i="7"/>
  <c r="AJ1983" i="7"/>
  <c r="AI1983" i="7"/>
  <c r="AH1983" i="7"/>
  <c r="AG1983" i="7"/>
  <c r="AF1983" i="7"/>
  <c r="AE1983" i="7"/>
  <c r="AD1983" i="7"/>
  <c r="AC1983" i="7"/>
  <c r="S1983" i="7"/>
  <c r="R1983" i="7"/>
  <c r="Q1983" i="7"/>
  <c r="P1983" i="7"/>
  <c r="O1983" i="7"/>
  <c r="N1983" i="7"/>
  <c r="M1983" i="7"/>
  <c r="L1983" i="7"/>
  <c r="K1983" i="7"/>
  <c r="J1983" i="7"/>
  <c r="H1983" i="7"/>
  <c r="G1983" i="7"/>
  <c r="F1983" i="7"/>
  <c r="BK1982" i="7"/>
  <c r="BF1982" i="7"/>
  <c r="AX1982" i="7"/>
  <c r="AW1982" i="7"/>
  <c r="AU1982" i="7"/>
  <c r="AT1982" i="7"/>
  <c r="AS1982" i="7"/>
  <c r="AR1982" i="7"/>
  <c r="AQ1982" i="7"/>
  <c r="AP1982" i="7"/>
  <c r="AO1982" i="7"/>
  <c r="AN1982" i="7"/>
  <c r="AM1982" i="7"/>
  <c r="AL1982" i="7"/>
  <c r="AK1982" i="7"/>
  <c r="AJ1982" i="7"/>
  <c r="AI1982" i="7"/>
  <c r="AH1982" i="7"/>
  <c r="AG1982" i="7"/>
  <c r="AF1982" i="7"/>
  <c r="AE1982" i="7"/>
  <c r="AD1982" i="7"/>
  <c r="AC1982" i="7"/>
  <c r="S1982" i="7"/>
  <c r="R1982" i="7"/>
  <c r="Q1982" i="7"/>
  <c r="P1982" i="7"/>
  <c r="O1982" i="7"/>
  <c r="N1982" i="7"/>
  <c r="M1982" i="7"/>
  <c r="L1982" i="7"/>
  <c r="K1982" i="7"/>
  <c r="J1982" i="7"/>
  <c r="H1982" i="7"/>
  <c r="F1982" i="7"/>
  <c r="BK1981" i="7"/>
  <c r="BF1981" i="7"/>
  <c r="AX1981" i="7"/>
  <c r="AW1981" i="7"/>
  <c r="AU1981" i="7"/>
  <c r="AT1981" i="7"/>
  <c r="AS1981" i="7"/>
  <c r="AR1981" i="7"/>
  <c r="AQ1981" i="7"/>
  <c r="AP1981" i="7"/>
  <c r="AO1981" i="7"/>
  <c r="AN1981" i="7"/>
  <c r="AM1981" i="7"/>
  <c r="AL1981" i="7"/>
  <c r="AK1981" i="7"/>
  <c r="AJ1981" i="7"/>
  <c r="AI1981" i="7"/>
  <c r="AH1981" i="7"/>
  <c r="AG1981" i="7"/>
  <c r="AF1981" i="7"/>
  <c r="AE1981" i="7"/>
  <c r="AD1981" i="7"/>
  <c r="AC1981" i="7"/>
  <c r="S1981" i="7"/>
  <c r="R1981" i="7"/>
  <c r="Q1981" i="7"/>
  <c r="P1981" i="7"/>
  <c r="O1981" i="7"/>
  <c r="N1981" i="7"/>
  <c r="M1981" i="7"/>
  <c r="L1981" i="7"/>
  <c r="K1981" i="7"/>
  <c r="J1981" i="7"/>
  <c r="H1981" i="7"/>
  <c r="F1981" i="7"/>
  <c r="BK1980" i="7"/>
  <c r="BI1980" i="7" s="1"/>
  <c r="E1980" i="7" s="1"/>
  <c r="BF1980" i="7"/>
  <c r="AX1980" i="7"/>
  <c r="AW1980" i="7"/>
  <c r="AU1980" i="7"/>
  <c r="AT1980" i="7"/>
  <c r="AS1980" i="7"/>
  <c r="AR1980" i="7"/>
  <c r="AQ1980" i="7"/>
  <c r="AP1980" i="7"/>
  <c r="AO1980" i="7"/>
  <c r="AN1980" i="7"/>
  <c r="AM1980" i="7"/>
  <c r="AL1980" i="7"/>
  <c r="AK1980" i="7"/>
  <c r="AJ1980" i="7"/>
  <c r="AI1980" i="7"/>
  <c r="AH1980" i="7"/>
  <c r="AG1980" i="7"/>
  <c r="AF1980" i="7"/>
  <c r="AE1980" i="7"/>
  <c r="AD1980" i="7"/>
  <c r="AC1980" i="7"/>
  <c r="S1980" i="7"/>
  <c r="R1980" i="7"/>
  <c r="Q1980" i="7"/>
  <c r="P1980" i="7"/>
  <c r="O1980" i="7"/>
  <c r="N1980" i="7"/>
  <c r="M1980" i="7"/>
  <c r="L1980" i="7"/>
  <c r="K1980" i="7"/>
  <c r="J1980" i="7"/>
  <c r="H1980" i="7"/>
  <c r="F1980" i="7"/>
  <c r="BK1979" i="7"/>
  <c r="BF1979" i="7"/>
  <c r="AX1979" i="7"/>
  <c r="AW1979" i="7"/>
  <c r="AU1979" i="7"/>
  <c r="AT1979" i="7"/>
  <c r="AS1979" i="7"/>
  <c r="AR1979" i="7"/>
  <c r="AQ1979" i="7"/>
  <c r="AP1979" i="7"/>
  <c r="AO1979" i="7"/>
  <c r="AN1979" i="7"/>
  <c r="AM1979" i="7"/>
  <c r="AL1979" i="7"/>
  <c r="AK1979" i="7"/>
  <c r="AJ1979" i="7"/>
  <c r="AI1979" i="7"/>
  <c r="AH1979" i="7"/>
  <c r="AG1979" i="7"/>
  <c r="AF1979" i="7"/>
  <c r="AE1979" i="7"/>
  <c r="AD1979" i="7"/>
  <c r="AC1979" i="7"/>
  <c r="S1979" i="7"/>
  <c r="R1979" i="7"/>
  <c r="Q1979" i="7"/>
  <c r="P1979" i="7"/>
  <c r="O1979" i="7"/>
  <c r="N1979" i="7"/>
  <c r="M1979" i="7"/>
  <c r="L1979" i="7"/>
  <c r="K1979" i="7"/>
  <c r="J1979" i="7"/>
  <c r="H1979" i="7"/>
  <c r="F1979" i="7"/>
  <c r="BK1978" i="7"/>
  <c r="BF1978" i="7"/>
  <c r="AX1978" i="7"/>
  <c r="AW1978" i="7"/>
  <c r="AU1978" i="7"/>
  <c r="AT1978" i="7"/>
  <c r="AS1978" i="7"/>
  <c r="AR1978" i="7"/>
  <c r="AQ1978" i="7"/>
  <c r="AP1978" i="7"/>
  <c r="AO1978" i="7"/>
  <c r="AN1978" i="7"/>
  <c r="AM1978" i="7"/>
  <c r="AL1978" i="7"/>
  <c r="AK1978" i="7"/>
  <c r="AJ1978" i="7"/>
  <c r="AI1978" i="7"/>
  <c r="AH1978" i="7"/>
  <c r="AG1978" i="7"/>
  <c r="AF1978" i="7"/>
  <c r="AE1978" i="7"/>
  <c r="AD1978" i="7"/>
  <c r="AC1978" i="7"/>
  <c r="S1978" i="7"/>
  <c r="R1978" i="7"/>
  <c r="Q1978" i="7"/>
  <c r="P1978" i="7"/>
  <c r="O1978" i="7"/>
  <c r="N1978" i="7"/>
  <c r="M1978" i="7"/>
  <c r="L1978" i="7"/>
  <c r="K1978" i="7"/>
  <c r="J1978" i="7"/>
  <c r="H1978" i="7"/>
  <c r="F1978" i="7"/>
  <c r="BK1977" i="7"/>
  <c r="BF1977" i="7"/>
  <c r="AX1977" i="7"/>
  <c r="AW1977" i="7"/>
  <c r="AU1977" i="7"/>
  <c r="AT1977" i="7"/>
  <c r="AS1977" i="7"/>
  <c r="AR1977" i="7"/>
  <c r="AQ1977" i="7"/>
  <c r="AP1977" i="7"/>
  <c r="AO1977" i="7"/>
  <c r="AN1977" i="7"/>
  <c r="AM1977" i="7"/>
  <c r="AL1977" i="7"/>
  <c r="AK1977" i="7"/>
  <c r="AJ1977" i="7"/>
  <c r="AI1977" i="7"/>
  <c r="AH1977" i="7"/>
  <c r="AG1977" i="7"/>
  <c r="AF1977" i="7"/>
  <c r="AE1977" i="7"/>
  <c r="AD1977" i="7"/>
  <c r="AC1977" i="7"/>
  <c r="S1977" i="7"/>
  <c r="R1977" i="7"/>
  <c r="Q1977" i="7"/>
  <c r="P1977" i="7"/>
  <c r="O1977" i="7"/>
  <c r="N1977" i="7"/>
  <c r="M1977" i="7"/>
  <c r="L1977" i="7"/>
  <c r="K1977" i="7"/>
  <c r="J1977" i="7"/>
  <c r="H1977" i="7"/>
  <c r="F1977" i="7"/>
  <c r="BK1976" i="7"/>
  <c r="BF1976" i="7"/>
  <c r="AX1976" i="7"/>
  <c r="AW1976" i="7"/>
  <c r="AU1976" i="7"/>
  <c r="AT1976" i="7"/>
  <c r="AS1976" i="7"/>
  <c r="AR1976" i="7"/>
  <c r="AQ1976" i="7"/>
  <c r="AP1976" i="7"/>
  <c r="AO1976" i="7"/>
  <c r="AN1976" i="7"/>
  <c r="AM1976" i="7"/>
  <c r="AL1976" i="7"/>
  <c r="AK1976" i="7"/>
  <c r="AJ1976" i="7"/>
  <c r="AI1976" i="7"/>
  <c r="AH1976" i="7"/>
  <c r="AG1976" i="7"/>
  <c r="AF1976" i="7"/>
  <c r="AE1976" i="7"/>
  <c r="AD1976" i="7"/>
  <c r="AC1976" i="7"/>
  <c r="S1976" i="7"/>
  <c r="R1976" i="7"/>
  <c r="Q1976" i="7"/>
  <c r="P1976" i="7"/>
  <c r="O1976" i="7"/>
  <c r="N1976" i="7"/>
  <c r="M1976" i="7"/>
  <c r="L1976" i="7"/>
  <c r="K1976" i="7"/>
  <c r="J1976" i="7"/>
  <c r="H1976" i="7"/>
  <c r="F1976" i="7"/>
  <c r="BK1975" i="7"/>
  <c r="BF1975" i="7"/>
  <c r="AX1975" i="7"/>
  <c r="AW1975" i="7"/>
  <c r="AU1975" i="7"/>
  <c r="AT1975" i="7"/>
  <c r="AS1975" i="7"/>
  <c r="AR1975" i="7"/>
  <c r="AQ1975" i="7"/>
  <c r="AP1975" i="7"/>
  <c r="AO1975" i="7"/>
  <c r="AN1975" i="7"/>
  <c r="AM1975" i="7"/>
  <c r="AL1975" i="7"/>
  <c r="AK1975" i="7"/>
  <c r="AJ1975" i="7"/>
  <c r="AI1975" i="7"/>
  <c r="AH1975" i="7"/>
  <c r="AG1975" i="7"/>
  <c r="AF1975" i="7"/>
  <c r="AE1975" i="7"/>
  <c r="AD1975" i="7"/>
  <c r="AC1975" i="7"/>
  <c r="S1975" i="7"/>
  <c r="R1975" i="7"/>
  <c r="Q1975" i="7"/>
  <c r="P1975" i="7"/>
  <c r="O1975" i="7"/>
  <c r="N1975" i="7"/>
  <c r="M1975" i="7"/>
  <c r="L1975" i="7"/>
  <c r="K1975" i="7"/>
  <c r="J1975" i="7"/>
  <c r="H1975" i="7"/>
  <c r="F1975" i="7"/>
  <c r="BK1974" i="7"/>
  <c r="BI1974" i="7" s="1"/>
  <c r="BF1974" i="7"/>
  <c r="AX1974" i="7"/>
  <c r="AW1974" i="7"/>
  <c r="AU1974" i="7"/>
  <c r="AT1974" i="7"/>
  <c r="AS1974" i="7"/>
  <c r="AR1974" i="7"/>
  <c r="AQ1974" i="7"/>
  <c r="AP1974" i="7"/>
  <c r="AO1974" i="7"/>
  <c r="AN1974" i="7"/>
  <c r="AM1974" i="7"/>
  <c r="AL1974" i="7"/>
  <c r="AK1974" i="7"/>
  <c r="AJ1974" i="7"/>
  <c r="AI1974" i="7"/>
  <c r="AH1974" i="7"/>
  <c r="AG1974" i="7"/>
  <c r="AF1974" i="7"/>
  <c r="AE1974" i="7"/>
  <c r="AD1974" i="7"/>
  <c r="AC1974" i="7"/>
  <c r="S1974" i="7"/>
  <c r="R1974" i="7"/>
  <c r="Q1974" i="7"/>
  <c r="P1974" i="7"/>
  <c r="O1974" i="7"/>
  <c r="N1974" i="7"/>
  <c r="M1974" i="7"/>
  <c r="L1974" i="7"/>
  <c r="K1974" i="7"/>
  <c r="J1974" i="7"/>
  <c r="H1974" i="7"/>
  <c r="F1974" i="7"/>
  <c r="BK1973" i="7"/>
  <c r="BF1973" i="7"/>
  <c r="AX1973" i="7"/>
  <c r="AW1973" i="7"/>
  <c r="AU1973" i="7"/>
  <c r="AT1973" i="7"/>
  <c r="AS1973" i="7"/>
  <c r="AR1973" i="7"/>
  <c r="AQ1973" i="7"/>
  <c r="AP1973" i="7"/>
  <c r="AO1973" i="7"/>
  <c r="AN1973" i="7"/>
  <c r="AM1973" i="7"/>
  <c r="AL1973" i="7"/>
  <c r="AK1973" i="7"/>
  <c r="AJ1973" i="7"/>
  <c r="AI1973" i="7"/>
  <c r="AH1973" i="7"/>
  <c r="AG1973" i="7"/>
  <c r="AF1973" i="7"/>
  <c r="AE1973" i="7"/>
  <c r="AD1973" i="7"/>
  <c r="AC1973" i="7"/>
  <c r="S1973" i="7"/>
  <c r="R1973" i="7"/>
  <c r="Q1973" i="7"/>
  <c r="P1973" i="7"/>
  <c r="O1973" i="7"/>
  <c r="N1973" i="7"/>
  <c r="M1973" i="7"/>
  <c r="L1973" i="7"/>
  <c r="K1973" i="7"/>
  <c r="J1973" i="7"/>
  <c r="H1973" i="7"/>
  <c r="F1973" i="7"/>
  <c r="BK1972" i="7"/>
  <c r="BM1972" i="7" s="1"/>
  <c r="I1972" i="7" s="1"/>
  <c r="BF1972" i="7"/>
  <c r="AX1972" i="7"/>
  <c r="AW1972" i="7"/>
  <c r="AU1972" i="7"/>
  <c r="AT1972" i="7"/>
  <c r="AS1972" i="7"/>
  <c r="AR1972" i="7"/>
  <c r="AQ1972" i="7"/>
  <c r="AP1972" i="7"/>
  <c r="AO1972" i="7"/>
  <c r="AN1972" i="7"/>
  <c r="AM1972" i="7"/>
  <c r="AL1972" i="7"/>
  <c r="AK1972" i="7"/>
  <c r="AJ1972" i="7"/>
  <c r="AI1972" i="7"/>
  <c r="AH1972" i="7"/>
  <c r="AG1972" i="7"/>
  <c r="AF1972" i="7"/>
  <c r="AE1972" i="7"/>
  <c r="AD1972" i="7"/>
  <c r="AC1972" i="7"/>
  <c r="S1972" i="7"/>
  <c r="R1972" i="7"/>
  <c r="Q1972" i="7"/>
  <c r="P1972" i="7"/>
  <c r="O1972" i="7"/>
  <c r="N1972" i="7"/>
  <c r="M1972" i="7"/>
  <c r="L1972" i="7"/>
  <c r="K1972" i="7"/>
  <c r="J1972" i="7"/>
  <c r="H1972" i="7"/>
  <c r="F1972" i="7"/>
  <c r="BK1971" i="7"/>
  <c r="BF1971" i="7"/>
  <c r="AX1971" i="7"/>
  <c r="AW1971" i="7"/>
  <c r="AU1971" i="7"/>
  <c r="AT1971" i="7"/>
  <c r="AS1971" i="7"/>
  <c r="AR1971" i="7"/>
  <c r="AQ1971" i="7"/>
  <c r="AP1971" i="7"/>
  <c r="AO1971" i="7"/>
  <c r="AN1971" i="7"/>
  <c r="AM1971" i="7"/>
  <c r="AL1971" i="7"/>
  <c r="AK1971" i="7"/>
  <c r="AJ1971" i="7"/>
  <c r="AI1971" i="7"/>
  <c r="AH1971" i="7"/>
  <c r="AG1971" i="7"/>
  <c r="AF1971" i="7"/>
  <c r="AE1971" i="7"/>
  <c r="AD1971" i="7"/>
  <c r="AC1971" i="7"/>
  <c r="S1971" i="7"/>
  <c r="R1971" i="7"/>
  <c r="Q1971" i="7"/>
  <c r="P1971" i="7"/>
  <c r="O1971" i="7"/>
  <c r="N1971" i="7"/>
  <c r="M1971" i="7"/>
  <c r="L1971" i="7"/>
  <c r="K1971" i="7"/>
  <c r="J1971" i="7"/>
  <c r="H1971" i="7"/>
  <c r="F1971" i="7"/>
  <c r="BK1970" i="7"/>
  <c r="BH1970" i="7" s="1"/>
  <c r="BF1970" i="7"/>
  <c r="AX1970" i="7"/>
  <c r="AW1970" i="7"/>
  <c r="AU1970" i="7"/>
  <c r="AT1970" i="7"/>
  <c r="AS1970" i="7"/>
  <c r="AR1970" i="7"/>
  <c r="AQ1970" i="7"/>
  <c r="AP1970" i="7"/>
  <c r="AO1970" i="7"/>
  <c r="AN1970" i="7"/>
  <c r="AM1970" i="7"/>
  <c r="AL1970" i="7"/>
  <c r="AK1970" i="7"/>
  <c r="AJ1970" i="7"/>
  <c r="AI1970" i="7"/>
  <c r="AH1970" i="7"/>
  <c r="AG1970" i="7"/>
  <c r="AF1970" i="7"/>
  <c r="AE1970" i="7"/>
  <c r="AD1970" i="7"/>
  <c r="AC1970" i="7"/>
  <c r="S1970" i="7"/>
  <c r="R1970" i="7"/>
  <c r="Q1970" i="7"/>
  <c r="P1970" i="7"/>
  <c r="O1970" i="7"/>
  <c r="N1970" i="7"/>
  <c r="M1970" i="7"/>
  <c r="L1970" i="7"/>
  <c r="K1970" i="7"/>
  <c r="J1970" i="7"/>
  <c r="H1970" i="7"/>
  <c r="F1970" i="7"/>
  <c r="BK1969" i="7"/>
  <c r="BF1969" i="7"/>
  <c r="AX1969" i="7"/>
  <c r="AW1969" i="7"/>
  <c r="AU1969" i="7"/>
  <c r="AT1969" i="7"/>
  <c r="AS1969" i="7"/>
  <c r="AR1969" i="7"/>
  <c r="AQ1969" i="7"/>
  <c r="AP1969" i="7"/>
  <c r="AO1969" i="7"/>
  <c r="AN1969" i="7"/>
  <c r="AM1969" i="7"/>
  <c r="AL1969" i="7"/>
  <c r="AK1969" i="7"/>
  <c r="AJ1969" i="7"/>
  <c r="AI1969" i="7"/>
  <c r="AH1969" i="7"/>
  <c r="AG1969" i="7"/>
  <c r="AF1969" i="7"/>
  <c r="AE1969" i="7"/>
  <c r="AD1969" i="7"/>
  <c r="AC1969" i="7"/>
  <c r="S1969" i="7"/>
  <c r="R1969" i="7"/>
  <c r="Q1969" i="7"/>
  <c r="P1969" i="7"/>
  <c r="O1969" i="7"/>
  <c r="N1969" i="7"/>
  <c r="M1969" i="7"/>
  <c r="L1969" i="7"/>
  <c r="K1969" i="7"/>
  <c r="J1969" i="7"/>
  <c r="H1969" i="7"/>
  <c r="F1969" i="7"/>
  <c r="BK1968" i="7"/>
  <c r="BI1968" i="7" s="1"/>
  <c r="E1968" i="7" s="1"/>
  <c r="BF1968" i="7"/>
  <c r="AX1968" i="7"/>
  <c r="AW1968" i="7"/>
  <c r="AU1968" i="7"/>
  <c r="AT1968" i="7"/>
  <c r="AS1968" i="7"/>
  <c r="AR1968" i="7"/>
  <c r="AQ1968" i="7"/>
  <c r="AP1968" i="7"/>
  <c r="AO1968" i="7"/>
  <c r="AN1968" i="7"/>
  <c r="AM1968" i="7"/>
  <c r="AL1968" i="7"/>
  <c r="AK1968" i="7"/>
  <c r="AJ1968" i="7"/>
  <c r="AI1968" i="7"/>
  <c r="AH1968" i="7"/>
  <c r="AG1968" i="7"/>
  <c r="AF1968" i="7"/>
  <c r="AE1968" i="7"/>
  <c r="AD1968" i="7"/>
  <c r="AC1968" i="7"/>
  <c r="S1968" i="7"/>
  <c r="R1968" i="7"/>
  <c r="Q1968" i="7"/>
  <c r="P1968" i="7"/>
  <c r="O1968" i="7"/>
  <c r="N1968" i="7"/>
  <c r="M1968" i="7"/>
  <c r="L1968" i="7"/>
  <c r="K1968" i="7"/>
  <c r="J1968" i="7"/>
  <c r="H1968" i="7"/>
  <c r="F1968" i="7"/>
  <c r="BK1967" i="7"/>
  <c r="BI1967" i="7" s="1"/>
  <c r="BF1967" i="7"/>
  <c r="AX1967" i="7"/>
  <c r="AW1967" i="7"/>
  <c r="AU1967" i="7"/>
  <c r="AT1967" i="7"/>
  <c r="AS1967" i="7"/>
  <c r="AR1967" i="7"/>
  <c r="AQ1967" i="7"/>
  <c r="AP1967" i="7"/>
  <c r="AO1967" i="7"/>
  <c r="AN1967" i="7"/>
  <c r="AM1967" i="7"/>
  <c r="AL1967" i="7"/>
  <c r="AK1967" i="7"/>
  <c r="AJ1967" i="7"/>
  <c r="AI1967" i="7"/>
  <c r="AH1967" i="7"/>
  <c r="AG1967" i="7"/>
  <c r="AF1967" i="7"/>
  <c r="AE1967" i="7"/>
  <c r="AD1967" i="7"/>
  <c r="AC1967" i="7"/>
  <c r="S1967" i="7"/>
  <c r="R1967" i="7"/>
  <c r="Q1967" i="7"/>
  <c r="P1967" i="7"/>
  <c r="O1967" i="7"/>
  <c r="N1967" i="7"/>
  <c r="M1967" i="7"/>
  <c r="L1967" i="7"/>
  <c r="K1967" i="7"/>
  <c r="J1967" i="7"/>
  <c r="H1967" i="7"/>
  <c r="F1967" i="7"/>
  <c r="BK1966" i="7"/>
  <c r="BF1966" i="7"/>
  <c r="AX1966" i="7"/>
  <c r="AW1966" i="7"/>
  <c r="AU1966" i="7"/>
  <c r="AT1966" i="7"/>
  <c r="AS1966" i="7"/>
  <c r="AR1966" i="7"/>
  <c r="AQ1966" i="7"/>
  <c r="AP1966" i="7"/>
  <c r="AO1966" i="7"/>
  <c r="AN1966" i="7"/>
  <c r="AM1966" i="7"/>
  <c r="AL1966" i="7"/>
  <c r="AK1966" i="7"/>
  <c r="AJ1966" i="7"/>
  <c r="AI1966" i="7"/>
  <c r="AH1966" i="7"/>
  <c r="AG1966" i="7"/>
  <c r="AF1966" i="7"/>
  <c r="AE1966" i="7"/>
  <c r="AD1966" i="7"/>
  <c r="AC1966" i="7"/>
  <c r="S1966" i="7"/>
  <c r="R1966" i="7"/>
  <c r="Q1966" i="7"/>
  <c r="P1966" i="7"/>
  <c r="O1966" i="7"/>
  <c r="N1966" i="7"/>
  <c r="M1966" i="7"/>
  <c r="L1966" i="7"/>
  <c r="K1966" i="7"/>
  <c r="J1966" i="7"/>
  <c r="H1966" i="7"/>
  <c r="F1966" i="7"/>
  <c r="BK1965" i="7"/>
  <c r="G1965" i="7" s="1"/>
  <c r="BF1965" i="7"/>
  <c r="AX1965" i="7"/>
  <c r="AW1965" i="7"/>
  <c r="AU1965" i="7"/>
  <c r="AT1965" i="7"/>
  <c r="AS1965" i="7"/>
  <c r="AR1965" i="7"/>
  <c r="AQ1965" i="7"/>
  <c r="AP1965" i="7"/>
  <c r="AO1965" i="7"/>
  <c r="AN1965" i="7"/>
  <c r="AM1965" i="7"/>
  <c r="AL1965" i="7"/>
  <c r="AK1965" i="7"/>
  <c r="AJ1965" i="7"/>
  <c r="AI1965" i="7"/>
  <c r="AH1965" i="7"/>
  <c r="AG1965" i="7"/>
  <c r="AF1965" i="7"/>
  <c r="AE1965" i="7"/>
  <c r="AD1965" i="7"/>
  <c r="AC1965" i="7"/>
  <c r="S1965" i="7"/>
  <c r="R1965" i="7"/>
  <c r="Q1965" i="7"/>
  <c r="P1965" i="7"/>
  <c r="O1965" i="7"/>
  <c r="N1965" i="7"/>
  <c r="M1965" i="7"/>
  <c r="L1965" i="7"/>
  <c r="K1965" i="7"/>
  <c r="J1965" i="7"/>
  <c r="H1965" i="7"/>
  <c r="F1965" i="7"/>
  <c r="BK1964" i="7"/>
  <c r="BF1964" i="7"/>
  <c r="AX1964" i="7"/>
  <c r="AW1964" i="7"/>
  <c r="AU1964" i="7"/>
  <c r="AT1964" i="7"/>
  <c r="AS1964" i="7"/>
  <c r="AR1964" i="7"/>
  <c r="AQ1964" i="7"/>
  <c r="AP1964" i="7"/>
  <c r="AO1964" i="7"/>
  <c r="AN1964" i="7"/>
  <c r="AM1964" i="7"/>
  <c r="AL1964" i="7"/>
  <c r="AK1964" i="7"/>
  <c r="AJ1964" i="7"/>
  <c r="AI1964" i="7"/>
  <c r="AH1964" i="7"/>
  <c r="AG1964" i="7"/>
  <c r="AF1964" i="7"/>
  <c r="AE1964" i="7"/>
  <c r="AD1964" i="7"/>
  <c r="AC1964" i="7"/>
  <c r="S1964" i="7"/>
  <c r="R1964" i="7"/>
  <c r="Q1964" i="7"/>
  <c r="P1964" i="7"/>
  <c r="O1964" i="7"/>
  <c r="N1964" i="7"/>
  <c r="M1964" i="7"/>
  <c r="L1964" i="7"/>
  <c r="K1964" i="7"/>
  <c r="J1964" i="7"/>
  <c r="H1964" i="7"/>
  <c r="F1964" i="7"/>
  <c r="BK1963" i="7"/>
  <c r="BF1963" i="7"/>
  <c r="AX1963" i="7"/>
  <c r="AW1963" i="7"/>
  <c r="AU1963" i="7"/>
  <c r="AT1963" i="7"/>
  <c r="AS1963" i="7"/>
  <c r="AR1963" i="7"/>
  <c r="AQ1963" i="7"/>
  <c r="AP1963" i="7"/>
  <c r="AO1963" i="7"/>
  <c r="AN1963" i="7"/>
  <c r="AM1963" i="7"/>
  <c r="AL1963" i="7"/>
  <c r="AK1963" i="7"/>
  <c r="AJ1963" i="7"/>
  <c r="AI1963" i="7"/>
  <c r="AH1963" i="7"/>
  <c r="AG1963" i="7"/>
  <c r="AF1963" i="7"/>
  <c r="AE1963" i="7"/>
  <c r="AD1963" i="7"/>
  <c r="AC1963" i="7"/>
  <c r="S1963" i="7"/>
  <c r="R1963" i="7"/>
  <c r="Q1963" i="7"/>
  <c r="P1963" i="7"/>
  <c r="O1963" i="7"/>
  <c r="N1963" i="7"/>
  <c r="M1963" i="7"/>
  <c r="L1963" i="7"/>
  <c r="K1963" i="7"/>
  <c r="J1963" i="7"/>
  <c r="H1963" i="7"/>
  <c r="F1963" i="7"/>
  <c r="BK1962" i="7"/>
  <c r="BF1962" i="7"/>
  <c r="AX1962" i="7"/>
  <c r="AW1962" i="7"/>
  <c r="AU1962" i="7"/>
  <c r="AT1962" i="7"/>
  <c r="AS1962" i="7"/>
  <c r="AR1962" i="7"/>
  <c r="AQ1962" i="7"/>
  <c r="AP1962" i="7"/>
  <c r="AO1962" i="7"/>
  <c r="AN1962" i="7"/>
  <c r="AM1962" i="7"/>
  <c r="AL1962" i="7"/>
  <c r="AK1962" i="7"/>
  <c r="AJ1962" i="7"/>
  <c r="AI1962" i="7"/>
  <c r="AH1962" i="7"/>
  <c r="AG1962" i="7"/>
  <c r="AF1962" i="7"/>
  <c r="AE1962" i="7"/>
  <c r="AD1962" i="7"/>
  <c r="AC1962" i="7"/>
  <c r="S1962" i="7"/>
  <c r="R1962" i="7"/>
  <c r="Q1962" i="7"/>
  <c r="P1962" i="7"/>
  <c r="O1962" i="7"/>
  <c r="N1962" i="7"/>
  <c r="M1962" i="7"/>
  <c r="L1962" i="7"/>
  <c r="K1962" i="7"/>
  <c r="J1962" i="7"/>
  <c r="H1962" i="7"/>
  <c r="F1962" i="7"/>
  <c r="BK1961" i="7"/>
  <c r="BF1961" i="7"/>
  <c r="AX1961" i="7"/>
  <c r="AW1961" i="7"/>
  <c r="AU1961" i="7"/>
  <c r="AT1961" i="7"/>
  <c r="AS1961" i="7"/>
  <c r="AR1961" i="7"/>
  <c r="AQ1961" i="7"/>
  <c r="AP1961" i="7"/>
  <c r="AO1961" i="7"/>
  <c r="AN1961" i="7"/>
  <c r="AM1961" i="7"/>
  <c r="AL1961" i="7"/>
  <c r="AK1961" i="7"/>
  <c r="AJ1961" i="7"/>
  <c r="AI1961" i="7"/>
  <c r="AH1961" i="7"/>
  <c r="AG1961" i="7"/>
  <c r="AF1961" i="7"/>
  <c r="AE1961" i="7"/>
  <c r="AD1961" i="7"/>
  <c r="AC1961" i="7"/>
  <c r="S1961" i="7"/>
  <c r="R1961" i="7"/>
  <c r="Q1961" i="7"/>
  <c r="P1961" i="7"/>
  <c r="O1961" i="7"/>
  <c r="N1961" i="7"/>
  <c r="M1961" i="7"/>
  <c r="L1961" i="7"/>
  <c r="K1961" i="7"/>
  <c r="J1961" i="7"/>
  <c r="H1961" i="7"/>
  <c r="F1961" i="7"/>
  <c r="BK1960" i="7"/>
  <c r="BM1960" i="7" s="1"/>
  <c r="BI1960" i="7"/>
  <c r="BF1960" i="7"/>
  <c r="AX1960" i="7"/>
  <c r="AW1960" i="7"/>
  <c r="AU1960" i="7"/>
  <c r="AT1960" i="7"/>
  <c r="AS1960" i="7"/>
  <c r="AR1960" i="7"/>
  <c r="AQ1960" i="7"/>
  <c r="AP1960" i="7"/>
  <c r="AO1960" i="7"/>
  <c r="AN1960" i="7"/>
  <c r="AM1960" i="7"/>
  <c r="AL1960" i="7"/>
  <c r="AK1960" i="7"/>
  <c r="AJ1960" i="7"/>
  <c r="AI1960" i="7"/>
  <c r="AH1960" i="7"/>
  <c r="AG1960" i="7"/>
  <c r="AF1960" i="7"/>
  <c r="AE1960" i="7"/>
  <c r="AD1960" i="7"/>
  <c r="AC1960" i="7"/>
  <c r="S1960" i="7"/>
  <c r="R1960" i="7"/>
  <c r="Q1960" i="7"/>
  <c r="P1960" i="7"/>
  <c r="O1960" i="7"/>
  <c r="N1960" i="7"/>
  <c r="M1960" i="7"/>
  <c r="L1960" i="7"/>
  <c r="K1960" i="7"/>
  <c r="J1960" i="7"/>
  <c r="H1960" i="7"/>
  <c r="F1960" i="7"/>
  <c r="BK1959" i="7"/>
  <c r="BF1959" i="7"/>
  <c r="AX1959" i="7"/>
  <c r="AW1959" i="7"/>
  <c r="AU1959" i="7"/>
  <c r="AT1959" i="7"/>
  <c r="AS1959" i="7"/>
  <c r="AR1959" i="7"/>
  <c r="AQ1959" i="7"/>
  <c r="AP1959" i="7"/>
  <c r="AO1959" i="7"/>
  <c r="AN1959" i="7"/>
  <c r="AM1959" i="7"/>
  <c r="AL1959" i="7"/>
  <c r="AK1959" i="7"/>
  <c r="AJ1959" i="7"/>
  <c r="AI1959" i="7"/>
  <c r="AH1959" i="7"/>
  <c r="AG1959" i="7"/>
  <c r="AF1959" i="7"/>
  <c r="AE1959" i="7"/>
  <c r="AD1959" i="7"/>
  <c r="AC1959" i="7"/>
  <c r="S1959" i="7"/>
  <c r="R1959" i="7"/>
  <c r="Q1959" i="7"/>
  <c r="P1959" i="7"/>
  <c r="O1959" i="7"/>
  <c r="N1959" i="7"/>
  <c r="M1959" i="7"/>
  <c r="L1959" i="7"/>
  <c r="K1959" i="7"/>
  <c r="J1959" i="7"/>
  <c r="H1959" i="7"/>
  <c r="F1959" i="7"/>
  <c r="BK1958" i="7"/>
  <c r="BF1958" i="7"/>
  <c r="AX1958" i="7"/>
  <c r="AW1958" i="7"/>
  <c r="AU1958" i="7"/>
  <c r="AT1958" i="7"/>
  <c r="AS1958" i="7"/>
  <c r="AR1958" i="7"/>
  <c r="AQ1958" i="7"/>
  <c r="AP1958" i="7"/>
  <c r="AO1958" i="7"/>
  <c r="AN1958" i="7"/>
  <c r="AM1958" i="7"/>
  <c r="AL1958" i="7"/>
  <c r="AK1958" i="7"/>
  <c r="AJ1958" i="7"/>
  <c r="AI1958" i="7"/>
  <c r="AH1958" i="7"/>
  <c r="AG1958" i="7"/>
  <c r="AF1958" i="7"/>
  <c r="AE1958" i="7"/>
  <c r="AD1958" i="7"/>
  <c r="AC1958" i="7"/>
  <c r="S1958" i="7"/>
  <c r="R1958" i="7"/>
  <c r="Q1958" i="7"/>
  <c r="P1958" i="7"/>
  <c r="O1958" i="7"/>
  <c r="N1958" i="7"/>
  <c r="M1958" i="7"/>
  <c r="L1958" i="7"/>
  <c r="K1958" i="7"/>
  <c r="J1958" i="7"/>
  <c r="H1958" i="7"/>
  <c r="F1958" i="7"/>
  <c r="BK1957" i="7"/>
  <c r="BF1957" i="7"/>
  <c r="AX1957" i="7"/>
  <c r="AW1957" i="7"/>
  <c r="AU1957" i="7"/>
  <c r="AT1957" i="7"/>
  <c r="AS1957" i="7"/>
  <c r="AR1957" i="7"/>
  <c r="AQ1957" i="7"/>
  <c r="AP1957" i="7"/>
  <c r="AO1957" i="7"/>
  <c r="AN1957" i="7"/>
  <c r="AM1957" i="7"/>
  <c r="AL1957" i="7"/>
  <c r="AK1957" i="7"/>
  <c r="AJ1957" i="7"/>
  <c r="AI1957" i="7"/>
  <c r="AH1957" i="7"/>
  <c r="AG1957" i="7"/>
  <c r="AF1957" i="7"/>
  <c r="AE1957" i="7"/>
  <c r="AD1957" i="7"/>
  <c r="AC1957" i="7"/>
  <c r="S1957" i="7"/>
  <c r="R1957" i="7"/>
  <c r="Q1957" i="7"/>
  <c r="P1957" i="7"/>
  <c r="O1957" i="7"/>
  <c r="N1957" i="7"/>
  <c r="M1957" i="7"/>
  <c r="L1957" i="7"/>
  <c r="K1957" i="7"/>
  <c r="J1957" i="7"/>
  <c r="H1957" i="7"/>
  <c r="F1957" i="7"/>
  <c r="BK1956" i="7"/>
  <c r="BF1956" i="7"/>
  <c r="AX1956" i="7"/>
  <c r="AW1956" i="7"/>
  <c r="AU1956" i="7"/>
  <c r="AT1956" i="7"/>
  <c r="AS1956" i="7"/>
  <c r="AR1956" i="7"/>
  <c r="AQ1956" i="7"/>
  <c r="AP1956" i="7"/>
  <c r="AO1956" i="7"/>
  <c r="AN1956" i="7"/>
  <c r="AM1956" i="7"/>
  <c r="AL1956" i="7"/>
  <c r="AK1956" i="7"/>
  <c r="AJ1956" i="7"/>
  <c r="AI1956" i="7"/>
  <c r="AH1956" i="7"/>
  <c r="AG1956" i="7"/>
  <c r="AF1956" i="7"/>
  <c r="AE1956" i="7"/>
  <c r="AD1956" i="7"/>
  <c r="AC1956" i="7"/>
  <c r="S1956" i="7"/>
  <c r="R1956" i="7"/>
  <c r="Q1956" i="7"/>
  <c r="P1956" i="7"/>
  <c r="O1956" i="7"/>
  <c r="N1956" i="7"/>
  <c r="M1956" i="7"/>
  <c r="L1956" i="7"/>
  <c r="K1956" i="7"/>
  <c r="J1956" i="7"/>
  <c r="H1956" i="7"/>
  <c r="F1956" i="7"/>
  <c r="BK1955" i="7"/>
  <c r="BF1955" i="7"/>
  <c r="AX1955" i="7"/>
  <c r="AW1955" i="7"/>
  <c r="AU1955" i="7"/>
  <c r="AT1955" i="7"/>
  <c r="AS1955" i="7"/>
  <c r="AR1955" i="7"/>
  <c r="AQ1955" i="7"/>
  <c r="AP1955" i="7"/>
  <c r="AO1955" i="7"/>
  <c r="AN1955" i="7"/>
  <c r="AM1955" i="7"/>
  <c r="AL1955" i="7"/>
  <c r="AK1955" i="7"/>
  <c r="AJ1955" i="7"/>
  <c r="AI1955" i="7"/>
  <c r="AH1955" i="7"/>
  <c r="AG1955" i="7"/>
  <c r="AF1955" i="7"/>
  <c r="AE1955" i="7"/>
  <c r="AD1955" i="7"/>
  <c r="AC1955" i="7"/>
  <c r="S1955" i="7"/>
  <c r="R1955" i="7"/>
  <c r="Q1955" i="7"/>
  <c r="P1955" i="7"/>
  <c r="O1955" i="7"/>
  <c r="N1955" i="7"/>
  <c r="M1955" i="7"/>
  <c r="L1955" i="7"/>
  <c r="K1955" i="7"/>
  <c r="J1955" i="7"/>
  <c r="H1955" i="7"/>
  <c r="F1955" i="7"/>
  <c r="BK1954" i="7"/>
  <c r="BF1954" i="7"/>
  <c r="AX1954" i="7"/>
  <c r="AW1954" i="7"/>
  <c r="AU1954" i="7"/>
  <c r="AT1954" i="7"/>
  <c r="AS1954" i="7"/>
  <c r="AR1954" i="7"/>
  <c r="AQ1954" i="7"/>
  <c r="AP1954" i="7"/>
  <c r="AO1954" i="7"/>
  <c r="AN1954" i="7"/>
  <c r="AM1954" i="7"/>
  <c r="AL1954" i="7"/>
  <c r="AK1954" i="7"/>
  <c r="AJ1954" i="7"/>
  <c r="AI1954" i="7"/>
  <c r="AH1954" i="7"/>
  <c r="AG1954" i="7"/>
  <c r="AF1954" i="7"/>
  <c r="AE1954" i="7"/>
  <c r="AD1954" i="7"/>
  <c r="AC1954" i="7"/>
  <c r="S1954" i="7"/>
  <c r="R1954" i="7"/>
  <c r="Q1954" i="7"/>
  <c r="P1954" i="7"/>
  <c r="O1954" i="7"/>
  <c r="N1954" i="7"/>
  <c r="M1954" i="7"/>
  <c r="L1954" i="7"/>
  <c r="K1954" i="7"/>
  <c r="J1954" i="7"/>
  <c r="H1954" i="7"/>
  <c r="F1954" i="7"/>
  <c r="BK1953" i="7"/>
  <c r="BI1953" i="7" s="1"/>
  <c r="E1953" i="7" s="1"/>
  <c r="BF1953" i="7"/>
  <c r="AX1953" i="7"/>
  <c r="AW1953" i="7"/>
  <c r="AU1953" i="7"/>
  <c r="AT1953" i="7"/>
  <c r="AS1953" i="7"/>
  <c r="AR1953" i="7"/>
  <c r="AQ1953" i="7"/>
  <c r="AP1953" i="7"/>
  <c r="AO1953" i="7"/>
  <c r="AN1953" i="7"/>
  <c r="AM1953" i="7"/>
  <c r="AL1953" i="7"/>
  <c r="AK1953" i="7"/>
  <c r="AJ1953" i="7"/>
  <c r="AI1953" i="7"/>
  <c r="AH1953" i="7"/>
  <c r="AG1953" i="7"/>
  <c r="AF1953" i="7"/>
  <c r="AE1953" i="7"/>
  <c r="AD1953" i="7"/>
  <c r="AC1953" i="7"/>
  <c r="S1953" i="7"/>
  <c r="R1953" i="7"/>
  <c r="Q1953" i="7"/>
  <c r="P1953" i="7"/>
  <c r="O1953" i="7"/>
  <c r="N1953" i="7"/>
  <c r="M1953" i="7"/>
  <c r="L1953" i="7"/>
  <c r="K1953" i="7"/>
  <c r="J1953" i="7"/>
  <c r="H1953" i="7"/>
  <c r="F1953" i="7"/>
  <c r="BK1952" i="7"/>
  <c r="BI1952" i="7" s="1"/>
  <c r="BF1952" i="7"/>
  <c r="AX1952" i="7"/>
  <c r="AW1952" i="7"/>
  <c r="AU1952" i="7"/>
  <c r="AT1952" i="7"/>
  <c r="AS1952" i="7"/>
  <c r="AR1952" i="7"/>
  <c r="AQ1952" i="7"/>
  <c r="AP1952" i="7"/>
  <c r="AO1952" i="7"/>
  <c r="AN1952" i="7"/>
  <c r="AM1952" i="7"/>
  <c r="AL1952" i="7"/>
  <c r="AK1952" i="7"/>
  <c r="AJ1952" i="7"/>
  <c r="AI1952" i="7"/>
  <c r="AH1952" i="7"/>
  <c r="AG1952" i="7"/>
  <c r="AF1952" i="7"/>
  <c r="AE1952" i="7"/>
  <c r="AD1952" i="7"/>
  <c r="AC1952" i="7"/>
  <c r="S1952" i="7"/>
  <c r="R1952" i="7"/>
  <c r="Q1952" i="7"/>
  <c r="P1952" i="7"/>
  <c r="O1952" i="7"/>
  <c r="N1952" i="7"/>
  <c r="M1952" i="7"/>
  <c r="L1952" i="7"/>
  <c r="K1952" i="7"/>
  <c r="J1952" i="7"/>
  <c r="H1952" i="7"/>
  <c r="F1952" i="7"/>
  <c r="BK1951" i="7"/>
  <c r="BI1951" i="7" s="1"/>
  <c r="BF1951" i="7"/>
  <c r="AX1951" i="7"/>
  <c r="AW1951" i="7"/>
  <c r="AU1951" i="7"/>
  <c r="AT1951" i="7"/>
  <c r="AS1951" i="7"/>
  <c r="AR1951" i="7"/>
  <c r="AQ1951" i="7"/>
  <c r="AP1951" i="7"/>
  <c r="AO1951" i="7"/>
  <c r="AN1951" i="7"/>
  <c r="AM1951" i="7"/>
  <c r="AL1951" i="7"/>
  <c r="AK1951" i="7"/>
  <c r="AJ1951" i="7"/>
  <c r="AI1951" i="7"/>
  <c r="AH1951" i="7"/>
  <c r="AG1951" i="7"/>
  <c r="AF1951" i="7"/>
  <c r="AE1951" i="7"/>
  <c r="AD1951" i="7"/>
  <c r="AC1951" i="7"/>
  <c r="S1951" i="7"/>
  <c r="R1951" i="7"/>
  <c r="Q1951" i="7"/>
  <c r="P1951" i="7"/>
  <c r="O1951" i="7"/>
  <c r="N1951" i="7"/>
  <c r="M1951" i="7"/>
  <c r="L1951" i="7"/>
  <c r="K1951" i="7"/>
  <c r="J1951" i="7"/>
  <c r="H1951" i="7"/>
  <c r="F1951" i="7"/>
  <c r="BK1950" i="7"/>
  <c r="BI1950" i="7" s="1"/>
  <c r="BF1950" i="7"/>
  <c r="AX1950" i="7"/>
  <c r="AW1950" i="7"/>
  <c r="AU1950" i="7"/>
  <c r="AT1950" i="7"/>
  <c r="AS1950" i="7"/>
  <c r="AR1950" i="7"/>
  <c r="AQ1950" i="7"/>
  <c r="AP1950" i="7"/>
  <c r="AO1950" i="7"/>
  <c r="AN1950" i="7"/>
  <c r="AM1950" i="7"/>
  <c r="AL1950" i="7"/>
  <c r="AK1950" i="7"/>
  <c r="AJ1950" i="7"/>
  <c r="AI1950" i="7"/>
  <c r="AH1950" i="7"/>
  <c r="AG1950" i="7"/>
  <c r="AF1950" i="7"/>
  <c r="AE1950" i="7"/>
  <c r="AD1950" i="7"/>
  <c r="AC1950" i="7"/>
  <c r="S1950" i="7"/>
  <c r="R1950" i="7"/>
  <c r="Q1950" i="7"/>
  <c r="P1950" i="7"/>
  <c r="O1950" i="7"/>
  <c r="N1950" i="7"/>
  <c r="M1950" i="7"/>
  <c r="L1950" i="7"/>
  <c r="K1950" i="7"/>
  <c r="J1950" i="7"/>
  <c r="H1950" i="7"/>
  <c r="F1950" i="7"/>
  <c r="BK1949" i="7"/>
  <c r="BF1949" i="7"/>
  <c r="AX1949" i="7"/>
  <c r="AW1949" i="7"/>
  <c r="AU1949" i="7"/>
  <c r="AT1949" i="7"/>
  <c r="AS1949" i="7"/>
  <c r="AR1949" i="7"/>
  <c r="AQ1949" i="7"/>
  <c r="AP1949" i="7"/>
  <c r="AO1949" i="7"/>
  <c r="AN1949" i="7"/>
  <c r="AM1949" i="7"/>
  <c r="AL1949" i="7"/>
  <c r="AK1949" i="7"/>
  <c r="AJ1949" i="7"/>
  <c r="AI1949" i="7"/>
  <c r="AH1949" i="7"/>
  <c r="AG1949" i="7"/>
  <c r="AF1949" i="7"/>
  <c r="AE1949" i="7"/>
  <c r="AD1949" i="7"/>
  <c r="AC1949" i="7"/>
  <c r="S1949" i="7"/>
  <c r="R1949" i="7"/>
  <c r="Q1949" i="7"/>
  <c r="P1949" i="7"/>
  <c r="O1949" i="7"/>
  <c r="N1949" i="7"/>
  <c r="M1949" i="7"/>
  <c r="L1949" i="7"/>
  <c r="K1949" i="7"/>
  <c r="J1949" i="7"/>
  <c r="H1949" i="7"/>
  <c r="G1949" i="7"/>
  <c r="F1949" i="7"/>
  <c r="BK1948" i="7"/>
  <c r="BF1948" i="7"/>
  <c r="AX1948" i="7"/>
  <c r="AW1948" i="7"/>
  <c r="AU1948" i="7"/>
  <c r="AT1948" i="7"/>
  <c r="AS1948" i="7"/>
  <c r="AR1948" i="7"/>
  <c r="AQ1948" i="7"/>
  <c r="AP1948" i="7"/>
  <c r="AO1948" i="7"/>
  <c r="AN1948" i="7"/>
  <c r="AM1948" i="7"/>
  <c r="AL1948" i="7"/>
  <c r="AK1948" i="7"/>
  <c r="AJ1948" i="7"/>
  <c r="AI1948" i="7"/>
  <c r="AH1948" i="7"/>
  <c r="AG1948" i="7"/>
  <c r="AF1948" i="7"/>
  <c r="AE1948" i="7"/>
  <c r="AD1948" i="7"/>
  <c r="AC1948" i="7"/>
  <c r="S1948" i="7"/>
  <c r="R1948" i="7"/>
  <c r="Q1948" i="7"/>
  <c r="P1948" i="7"/>
  <c r="O1948" i="7"/>
  <c r="N1948" i="7"/>
  <c r="M1948" i="7"/>
  <c r="L1948" i="7"/>
  <c r="K1948" i="7"/>
  <c r="J1948" i="7"/>
  <c r="H1948" i="7"/>
  <c r="F1948" i="7"/>
  <c r="BK1947" i="7"/>
  <c r="G1947" i="7" s="1"/>
  <c r="BF1947" i="7"/>
  <c r="AX1947" i="7"/>
  <c r="AW1947" i="7"/>
  <c r="AU1947" i="7"/>
  <c r="AT1947" i="7"/>
  <c r="AS1947" i="7"/>
  <c r="AR1947" i="7"/>
  <c r="AQ1947" i="7"/>
  <c r="AP1947" i="7"/>
  <c r="AO1947" i="7"/>
  <c r="AN1947" i="7"/>
  <c r="AM1947" i="7"/>
  <c r="AL1947" i="7"/>
  <c r="AK1947" i="7"/>
  <c r="AJ1947" i="7"/>
  <c r="AI1947" i="7"/>
  <c r="AH1947" i="7"/>
  <c r="AG1947" i="7"/>
  <c r="AF1947" i="7"/>
  <c r="AE1947" i="7"/>
  <c r="AD1947" i="7"/>
  <c r="AC1947" i="7"/>
  <c r="S1947" i="7"/>
  <c r="R1947" i="7"/>
  <c r="Q1947" i="7"/>
  <c r="P1947" i="7"/>
  <c r="O1947" i="7"/>
  <c r="N1947" i="7"/>
  <c r="M1947" i="7"/>
  <c r="L1947" i="7"/>
  <c r="K1947" i="7"/>
  <c r="J1947" i="7"/>
  <c r="H1947" i="7"/>
  <c r="F1947" i="7"/>
  <c r="BK1946" i="7"/>
  <c r="BI1946" i="7" s="1"/>
  <c r="BF1946" i="7"/>
  <c r="AX1946" i="7"/>
  <c r="AW1946" i="7"/>
  <c r="AU1946" i="7"/>
  <c r="AT1946" i="7"/>
  <c r="AS1946" i="7"/>
  <c r="AR1946" i="7"/>
  <c r="AQ1946" i="7"/>
  <c r="AP1946" i="7"/>
  <c r="AO1946" i="7"/>
  <c r="AN1946" i="7"/>
  <c r="AM1946" i="7"/>
  <c r="AL1946" i="7"/>
  <c r="AK1946" i="7"/>
  <c r="AJ1946" i="7"/>
  <c r="AI1946" i="7"/>
  <c r="AH1946" i="7"/>
  <c r="AG1946" i="7"/>
  <c r="AF1946" i="7"/>
  <c r="AE1946" i="7"/>
  <c r="AD1946" i="7"/>
  <c r="AC1946" i="7"/>
  <c r="S1946" i="7"/>
  <c r="R1946" i="7"/>
  <c r="Q1946" i="7"/>
  <c r="P1946" i="7"/>
  <c r="O1946" i="7"/>
  <c r="N1946" i="7"/>
  <c r="M1946" i="7"/>
  <c r="L1946" i="7"/>
  <c r="K1946" i="7"/>
  <c r="J1946" i="7"/>
  <c r="H1946" i="7"/>
  <c r="F1946" i="7"/>
  <c r="BK1945" i="7"/>
  <c r="BF1945" i="7"/>
  <c r="AX1945" i="7"/>
  <c r="AW1945" i="7"/>
  <c r="AU1945" i="7"/>
  <c r="AT1945" i="7"/>
  <c r="AS1945" i="7"/>
  <c r="AR1945" i="7"/>
  <c r="AQ1945" i="7"/>
  <c r="AP1945" i="7"/>
  <c r="AO1945" i="7"/>
  <c r="AN1945" i="7"/>
  <c r="AM1945" i="7"/>
  <c r="AL1945" i="7"/>
  <c r="AK1945" i="7"/>
  <c r="AJ1945" i="7"/>
  <c r="AI1945" i="7"/>
  <c r="AH1945" i="7"/>
  <c r="AG1945" i="7"/>
  <c r="AF1945" i="7"/>
  <c r="AE1945" i="7"/>
  <c r="AD1945" i="7"/>
  <c r="AC1945" i="7"/>
  <c r="S1945" i="7"/>
  <c r="R1945" i="7"/>
  <c r="Q1945" i="7"/>
  <c r="P1945" i="7"/>
  <c r="O1945" i="7"/>
  <c r="N1945" i="7"/>
  <c r="M1945" i="7"/>
  <c r="L1945" i="7"/>
  <c r="K1945" i="7"/>
  <c r="J1945" i="7"/>
  <c r="H1945" i="7"/>
  <c r="F1945" i="7"/>
  <c r="BK1944" i="7"/>
  <c r="BI1944" i="7"/>
  <c r="BF1944" i="7"/>
  <c r="AX1944" i="7"/>
  <c r="AW1944" i="7"/>
  <c r="AU1944" i="7"/>
  <c r="AT1944" i="7"/>
  <c r="AS1944" i="7"/>
  <c r="AR1944" i="7"/>
  <c r="AQ1944" i="7"/>
  <c r="AP1944" i="7"/>
  <c r="AO1944" i="7"/>
  <c r="AN1944" i="7"/>
  <c r="AM1944" i="7"/>
  <c r="AL1944" i="7"/>
  <c r="AK1944" i="7"/>
  <c r="AJ1944" i="7"/>
  <c r="AI1944" i="7"/>
  <c r="AH1944" i="7"/>
  <c r="AG1944" i="7"/>
  <c r="AF1944" i="7"/>
  <c r="AE1944" i="7"/>
  <c r="AD1944" i="7"/>
  <c r="AC1944" i="7"/>
  <c r="S1944" i="7"/>
  <c r="R1944" i="7"/>
  <c r="Q1944" i="7"/>
  <c r="P1944" i="7"/>
  <c r="O1944" i="7"/>
  <c r="N1944" i="7"/>
  <c r="M1944" i="7"/>
  <c r="L1944" i="7"/>
  <c r="K1944" i="7"/>
  <c r="J1944" i="7"/>
  <c r="H1944" i="7"/>
  <c r="F1944" i="7"/>
  <c r="BK1943" i="7"/>
  <c r="G1943" i="7" s="1"/>
  <c r="BF1943" i="7"/>
  <c r="AX1943" i="7"/>
  <c r="AW1943" i="7"/>
  <c r="AU1943" i="7"/>
  <c r="AT1943" i="7"/>
  <c r="AS1943" i="7"/>
  <c r="AR1943" i="7"/>
  <c r="AQ1943" i="7"/>
  <c r="AP1943" i="7"/>
  <c r="AO1943" i="7"/>
  <c r="AN1943" i="7"/>
  <c r="AM1943" i="7"/>
  <c r="AL1943" i="7"/>
  <c r="AK1943" i="7"/>
  <c r="AJ1943" i="7"/>
  <c r="AI1943" i="7"/>
  <c r="AH1943" i="7"/>
  <c r="AG1943" i="7"/>
  <c r="AF1943" i="7"/>
  <c r="AE1943" i="7"/>
  <c r="AD1943" i="7"/>
  <c r="AC1943" i="7"/>
  <c r="S1943" i="7"/>
  <c r="R1943" i="7"/>
  <c r="Q1943" i="7"/>
  <c r="P1943" i="7"/>
  <c r="O1943" i="7"/>
  <c r="N1943" i="7"/>
  <c r="M1943" i="7"/>
  <c r="L1943" i="7"/>
  <c r="K1943" i="7"/>
  <c r="J1943" i="7"/>
  <c r="H1943" i="7"/>
  <c r="F1943" i="7"/>
  <c r="BM1942" i="7"/>
  <c r="I1942" i="7" s="1"/>
  <c r="BK1942" i="7"/>
  <c r="BI1942" i="7" s="1"/>
  <c r="E1942" i="7" s="1"/>
  <c r="BF1942" i="7"/>
  <c r="AX1942" i="7"/>
  <c r="AW1942" i="7"/>
  <c r="AU1942" i="7"/>
  <c r="AT1942" i="7"/>
  <c r="AS1942" i="7"/>
  <c r="AR1942" i="7"/>
  <c r="AQ1942" i="7"/>
  <c r="AP1942" i="7"/>
  <c r="AO1942" i="7"/>
  <c r="AN1942" i="7"/>
  <c r="AM1942" i="7"/>
  <c r="AL1942" i="7"/>
  <c r="AK1942" i="7"/>
  <c r="AJ1942" i="7"/>
  <c r="AI1942" i="7"/>
  <c r="AH1942" i="7"/>
  <c r="AG1942" i="7"/>
  <c r="AF1942" i="7"/>
  <c r="AE1942" i="7"/>
  <c r="AD1942" i="7"/>
  <c r="AC1942" i="7"/>
  <c r="S1942" i="7"/>
  <c r="R1942" i="7"/>
  <c r="Q1942" i="7"/>
  <c r="P1942" i="7"/>
  <c r="O1942" i="7"/>
  <c r="N1942" i="7"/>
  <c r="M1942" i="7"/>
  <c r="L1942" i="7"/>
  <c r="K1942" i="7"/>
  <c r="J1942" i="7"/>
  <c r="H1942" i="7"/>
  <c r="F1942" i="7"/>
  <c r="BK1941" i="7"/>
  <c r="BF1941" i="7"/>
  <c r="AX1941" i="7"/>
  <c r="AW1941" i="7"/>
  <c r="AU1941" i="7"/>
  <c r="AT1941" i="7"/>
  <c r="AS1941" i="7"/>
  <c r="AR1941" i="7"/>
  <c r="AQ1941" i="7"/>
  <c r="AP1941" i="7"/>
  <c r="AO1941" i="7"/>
  <c r="AN1941" i="7"/>
  <c r="AM1941" i="7"/>
  <c r="AL1941" i="7"/>
  <c r="AK1941" i="7"/>
  <c r="AJ1941" i="7"/>
  <c r="AI1941" i="7"/>
  <c r="AH1941" i="7"/>
  <c r="AG1941" i="7"/>
  <c r="AF1941" i="7"/>
  <c r="AE1941" i="7"/>
  <c r="AD1941" i="7"/>
  <c r="AC1941" i="7"/>
  <c r="S1941" i="7"/>
  <c r="R1941" i="7"/>
  <c r="Q1941" i="7"/>
  <c r="P1941" i="7"/>
  <c r="O1941" i="7"/>
  <c r="N1941" i="7"/>
  <c r="M1941" i="7"/>
  <c r="L1941" i="7"/>
  <c r="K1941" i="7"/>
  <c r="J1941" i="7"/>
  <c r="H1941" i="7"/>
  <c r="F1941" i="7"/>
  <c r="BK1940" i="7"/>
  <c r="BM1940" i="7" s="1"/>
  <c r="I1940" i="7" s="1"/>
  <c r="BI1940" i="7"/>
  <c r="BF1940" i="7"/>
  <c r="AX1940" i="7"/>
  <c r="AW1940" i="7"/>
  <c r="AU1940" i="7"/>
  <c r="AT1940" i="7"/>
  <c r="AS1940" i="7"/>
  <c r="AR1940" i="7"/>
  <c r="AQ1940" i="7"/>
  <c r="AP1940" i="7"/>
  <c r="AO1940" i="7"/>
  <c r="AN1940" i="7"/>
  <c r="AM1940" i="7"/>
  <c r="AL1940" i="7"/>
  <c r="AK1940" i="7"/>
  <c r="AJ1940" i="7"/>
  <c r="AI1940" i="7"/>
  <c r="AH1940" i="7"/>
  <c r="AG1940" i="7"/>
  <c r="AF1940" i="7"/>
  <c r="AE1940" i="7"/>
  <c r="AD1940" i="7"/>
  <c r="AC1940" i="7"/>
  <c r="S1940" i="7"/>
  <c r="R1940" i="7"/>
  <c r="Q1940" i="7"/>
  <c r="P1940" i="7"/>
  <c r="O1940" i="7"/>
  <c r="N1940" i="7"/>
  <c r="M1940" i="7"/>
  <c r="L1940" i="7"/>
  <c r="K1940" i="7"/>
  <c r="J1940" i="7"/>
  <c r="H1940" i="7"/>
  <c r="F1940" i="7"/>
  <c r="E1940" i="7"/>
  <c r="BK1939" i="7"/>
  <c r="BI1939" i="7" s="1"/>
  <c r="BF1939" i="7"/>
  <c r="AX1939" i="7"/>
  <c r="AW1939" i="7"/>
  <c r="AU1939" i="7"/>
  <c r="AT1939" i="7"/>
  <c r="AS1939" i="7"/>
  <c r="AR1939" i="7"/>
  <c r="AQ1939" i="7"/>
  <c r="AP1939" i="7"/>
  <c r="AO1939" i="7"/>
  <c r="AN1939" i="7"/>
  <c r="AM1939" i="7"/>
  <c r="AL1939" i="7"/>
  <c r="AK1939" i="7"/>
  <c r="AJ1939" i="7"/>
  <c r="AI1939" i="7"/>
  <c r="AH1939" i="7"/>
  <c r="AG1939" i="7"/>
  <c r="AF1939" i="7"/>
  <c r="AE1939" i="7"/>
  <c r="AD1939" i="7"/>
  <c r="AC1939" i="7"/>
  <c r="S1939" i="7"/>
  <c r="R1939" i="7"/>
  <c r="Q1939" i="7"/>
  <c r="P1939" i="7"/>
  <c r="O1939" i="7"/>
  <c r="N1939" i="7"/>
  <c r="M1939" i="7"/>
  <c r="L1939" i="7"/>
  <c r="K1939" i="7"/>
  <c r="J1939" i="7"/>
  <c r="H1939" i="7"/>
  <c r="F1939" i="7"/>
  <c r="BK1938" i="7"/>
  <c r="BH1938" i="7" s="1"/>
  <c r="BF1938" i="7"/>
  <c r="AX1938" i="7"/>
  <c r="AW1938" i="7"/>
  <c r="AU1938" i="7"/>
  <c r="AT1938" i="7"/>
  <c r="AS1938" i="7"/>
  <c r="AR1938" i="7"/>
  <c r="AQ1938" i="7"/>
  <c r="AP1938" i="7"/>
  <c r="AO1938" i="7"/>
  <c r="AN1938" i="7"/>
  <c r="AM1938" i="7"/>
  <c r="AL1938" i="7"/>
  <c r="AK1938" i="7"/>
  <c r="AJ1938" i="7"/>
  <c r="AI1938" i="7"/>
  <c r="AH1938" i="7"/>
  <c r="AG1938" i="7"/>
  <c r="AF1938" i="7"/>
  <c r="AE1938" i="7"/>
  <c r="AD1938" i="7"/>
  <c r="AC1938" i="7"/>
  <c r="S1938" i="7"/>
  <c r="R1938" i="7"/>
  <c r="Q1938" i="7"/>
  <c r="P1938" i="7"/>
  <c r="O1938" i="7"/>
  <c r="N1938" i="7"/>
  <c r="M1938" i="7"/>
  <c r="L1938" i="7"/>
  <c r="K1938" i="7"/>
  <c r="J1938" i="7"/>
  <c r="H1938" i="7"/>
  <c r="F1938" i="7"/>
  <c r="BK1937" i="7"/>
  <c r="BI1937" i="7" s="1"/>
  <c r="E1937" i="7" s="1"/>
  <c r="BF1937" i="7"/>
  <c r="AX1937" i="7"/>
  <c r="AW1937" i="7"/>
  <c r="AU1937" i="7"/>
  <c r="AT1937" i="7"/>
  <c r="AS1937" i="7"/>
  <c r="AR1937" i="7"/>
  <c r="AQ1937" i="7"/>
  <c r="AP1937" i="7"/>
  <c r="AO1937" i="7"/>
  <c r="AN1937" i="7"/>
  <c r="AM1937" i="7"/>
  <c r="AL1937" i="7"/>
  <c r="AK1937" i="7"/>
  <c r="AJ1937" i="7"/>
  <c r="AI1937" i="7"/>
  <c r="AH1937" i="7"/>
  <c r="AG1937" i="7"/>
  <c r="AF1937" i="7"/>
  <c r="AE1937" i="7"/>
  <c r="AD1937" i="7"/>
  <c r="AC1937" i="7"/>
  <c r="S1937" i="7"/>
  <c r="R1937" i="7"/>
  <c r="Q1937" i="7"/>
  <c r="P1937" i="7"/>
  <c r="O1937" i="7"/>
  <c r="N1937" i="7"/>
  <c r="M1937" i="7"/>
  <c r="L1937" i="7"/>
  <c r="K1937" i="7"/>
  <c r="J1937" i="7"/>
  <c r="H1937" i="7"/>
  <c r="F1937" i="7"/>
  <c r="BK1936" i="7"/>
  <c r="BM1936" i="7" s="1"/>
  <c r="I1936" i="7" s="1"/>
  <c r="BF1936" i="7"/>
  <c r="AX1936" i="7"/>
  <c r="AW1936" i="7"/>
  <c r="AU1936" i="7"/>
  <c r="AT1936" i="7"/>
  <c r="AS1936" i="7"/>
  <c r="AR1936" i="7"/>
  <c r="AQ1936" i="7"/>
  <c r="AP1936" i="7"/>
  <c r="AO1936" i="7"/>
  <c r="AN1936" i="7"/>
  <c r="AM1936" i="7"/>
  <c r="AL1936" i="7"/>
  <c r="AK1936" i="7"/>
  <c r="AJ1936" i="7"/>
  <c r="AI1936" i="7"/>
  <c r="AH1936" i="7"/>
  <c r="AG1936" i="7"/>
  <c r="AF1936" i="7"/>
  <c r="AE1936" i="7"/>
  <c r="AD1936" i="7"/>
  <c r="AC1936" i="7"/>
  <c r="S1936" i="7"/>
  <c r="R1936" i="7"/>
  <c r="Q1936" i="7"/>
  <c r="P1936" i="7"/>
  <c r="O1936" i="7"/>
  <c r="N1936" i="7"/>
  <c r="M1936" i="7"/>
  <c r="L1936" i="7"/>
  <c r="K1936" i="7"/>
  <c r="J1936" i="7"/>
  <c r="H1936" i="7"/>
  <c r="F1936" i="7"/>
  <c r="BK1935" i="7"/>
  <c r="BF1935" i="7"/>
  <c r="AX1935" i="7"/>
  <c r="AW1935" i="7"/>
  <c r="AU1935" i="7"/>
  <c r="AT1935" i="7"/>
  <c r="AS1935" i="7"/>
  <c r="AR1935" i="7"/>
  <c r="AQ1935" i="7"/>
  <c r="AP1935" i="7"/>
  <c r="AO1935" i="7"/>
  <c r="AN1935" i="7"/>
  <c r="AM1935" i="7"/>
  <c r="AL1935" i="7"/>
  <c r="AK1935" i="7"/>
  <c r="AJ1935" i="7"/>
  <c r="AI1935" i="7"/>
  <c r="AH1935" i="7"/>
  <c r="AG1935" i="7"/>
  <c r="AF1935" i="7"/>
  <c r="AE1935" i="7"/>
  <c r="AD1935" i="7"/>
  <c r="AC1935" i="7"/>
  <c r="S1935" i="7"/>
  <c r="R1935" i="7"/>
  <c r="Q1935" i="7"/>
  <c r="P1935" i="7"/>
  <c r="O1935" i="7"/>
  <c r="N1935" i="7"/>
  <c r="M1935" i="7"/>
  <c r="L1935" i="7"/>
  <c r="K1935" i="7"/>
  <c r="J1935" i="7"/>
  <c r="H1935" i="7"/>
  <c r="F1935" i="7"/>
  <c r="BK1934" i="7"/>
  <c r="BF1934" i="7"/>
  <c r="AX1934" i="7"/>
  <c r="AW1934" i="7"/>
  <c r="AU1934" i="7"/>
  <c r="AT1934" i="7"/>
  <c r="AS1934" i="7"/>
  <c r="AR1934" i="7"/>
  <c r="AQ1934" i="7"/>
  <c r="AP1934" i="7"/>
  <c r="AO1934" i="7"/>
  <c r="AN1934" i="7"/>
  <c r="AM1934" i="7"/>
  <c r="AL1934" i="7"/>
  <c r="AK1934" i="7"/>
  <c r="AJ1934" i="7"/>
  <c r="AI1934" i="7"/>
  <c r="AH1934" i="7"/>
  <c r="AG1934" i="7"/>
  <c r="AF1934" i="7"/>
  <c r="AE1934" i="7"/>
  <c r="AD1934" i="7"/>
  <c r="AC1934" i="7"/>
  <c r="S1934" i="7"/>
  <c r="R1934" i="7"/>
  <c r="Q1934" i="7"/>
  <c r="P1934" i="7"/>
  <c r="O1934" i="7"/>
  <c r="N1934" i="7"/>
  <c r="M1934" i="7"/>
  <c r="L1934" i="7"/>
  <c r="K1934" i="7"/>
  <c r="J1934" i="7"/>
  <c r="H1934" i="7"/>
  <c r="F1934" i="7"/>
  <c r="BK1933" i="7"/>
  <c r="BH1933" i="7" s="1"/>
  <c r="BF1933" i="7"/>
  <c r="AX1933" i="7"/>
  <c r="AW1933" i="7"/>
  <c r="AU1933" i="7"/>
  <c r="AT1933" i="7"/>
  <c r="AS1933" i="7"/>
  <c r="AR1933" i="7"/>
  <c r="AQ1933" i="7"/>
  <c r="AP1933" i="7"/>
  <c r="AO1933" i="7"/>
  <c r="AN1933" i="7"/>
  <c r="AM1933" i="7"/>
  <c r="AL1933" i="7"/>
  <c r="AK1933" i="7"/>
  <c r="AJ1933" i="7"/>
  <c r="AI1933" i="7"/>
  <c r="AH1933" i="7"/>
  <c r="AG1933" i="7"/>
  <c r="AF1933" i="7"/>
  <c r="AE1933" i="7"/>
  <c r="AD1933" i="7"/>
  <c r="AC1933" i="7"/>
  <c r="S1933" i="7"/>
  <c r="R1933" i="7"/>
  <c r="Q1933" i="7"/>
  <c r="P1933" i="7"/>
  <c r="O1933" i="7"/>
  <c r="N1933" i="7"/>
  <c r="M1933" i="7"/>
  <c r="L1933" i="7"/>
  <c r="K1933" i="7"/>
  <c r="J1933" i="7"/>
  <c r="H1933" i="7"/>
  <c r="F1933" i="7"/>
  <c r="BK1932" i="7"/>
  <c r="BM1932" i="7" s="1"/>
  <c r="I1932" i="7" s="1"/>
  <c r="BF1932" i="7"/>
  <c r="AX1932" i="7"/>
  <c r="AW1932" i="7"/>
  <c r="AU1932" i="7"/>
  <c r="AT1932" i="7"/>
  <c r="AS1932" i="7"/>
  <c r="AR1932" i="7"/>
  <c r="AQ1932" i="7"/>
  <c r="AP1932" i="7"/>
  <c r="AO1932" i="7"/>
  <c r="AN1932" i="7"/>
  <c r="AM1932" i="7"/>
  <c r="AL1932" i="7"/>
  <c r="AK1932" i="7"/>
  <c r="AJ1932" i="7"/>
  <c r="AI1932" i="7"/>
  <c r="AH1932" i="7"/>
  <c r="AG1932" i="7"/>
  <c r="AF1932" i="7"/>
  <c r="AE1932" i="7"/>
  <c r="AD1932" i="7"/>
  <c r="AC1932" i="7"/>
  <c r="S1932" i="7"/>
  <c r="R1932" i="7"/>
  <c r="Q1932" i="7"/>
  <c r="P1932" i="7"/>
  <c r="O1932" i="7"/>
  <c r="N1932" i="7"/>
  <c r="M1932" i="7"/>
  <c r="L1932" i="7"/>
  <c r="K1932" i="7"/>
  <c r="J1932" i="7"/>
  <c r="H1932" i="7"/>
  <c r="F1932" i="7"/>
  <c r="BK1931" i="7"/>
  <c r="BI1931" i="7" s="1"/>
  <c r="BF1931" i="7"/>
  <c r="AX1931" i="7"/>
  <c r="AW1931" i="7"/>
  <c r="AU1931" i="7"/>
  <c r="AT1931" i="7"/>
  <c r="AS1931" i="7"/>
  <c r="AR1931" i="7"/>
  <c r="AQ1931" i="7"/>
  <c r="AP1931" i="7"/>
  <c r="AO1931" i="7"/>
  <c r="AN1931" i="7"/>
  <c r="AM1931" i="7"/>
  <c r="AL1931" i="7"/>
  <c r="AK1931" i="7"/>
  <c r="AJ1931" i="7"/>
  <c r="AI1931" i="7"/>
  <c r="AH1931" i="7"/>
  <c r="AG1931" i="7"/>
  <c r="AF1931" i="7"/>
  <c r="AE1931" i="7"/>
  <c r="AD1931" i="7"/>
  <c r="AC1931" i="7"/>
  <c r="S1931" i="7"/>
  <c r="R1931" i="7"/>
  <c r="Q1931" i="7"/>
  <c r="P1931" i="7"/>
  <c r="O1931" i="7"/>
  <c r="N1931" i="7"/>
  <c r="M1931" i="7"/>
  <c r="L1931" i="7"/>
  <c r="K1931" i="7"/>
  <c r="J1931" i="7"/>
  <c r="H1931" i="7"/>
  <c r="F1931" i="7"/>
  <c r="BK1930" i="7"/>
  <c r="BF1930" i="7"/>
  <c r="AX1930" i="7"/>
  <c r="AW1930" i="7"/>
  <c r="AU1930" i="7"/>
  <c r="AT1930" i="7"/>
  <c r="AS1930" i="7"/>
  <c r="AR1930" i="7"/>
  <c r="AQ1930" i="7"/>
  <c r="AP1930" i="7"/>
  <c r="AO1930" i="7"/>
  <c r="AN1930" i="7"/>
  <c r="AM1930" i="7"/>
  <c r="AL1930" i="7"/>
  <c r="AK1930" i="7"/>
  <c r="AJ1930" i="7"/>
  <c r="AI1930" i="7"/>
  <c r="AH1930" i="7"/>
  <c r="AG1930" i="7"/>
  <c r="AF1930" i="7"/>
  <c r="AE1930" i="7"/>
  <c r="AD1930" i="7"/>
  <c r="AC1930" i="7"/>
  <c r="S1930" i="7"/>
  <c r="R1930" i="7"/>
  <c r="Q1930" i="7"/>
  <c r="P1930" i="7"/>
  <c r="O1930" i="7"/>
  <c r="N1930" i="7"/>
  <c r="M1930" i="7"/>
  <c r="L1930" i="7"/>
  <c r="K1930" i="7"/>
  <c r="J1930" i="7"/>
  <c r="H1930" i="7"/>
  <c r="F1930" i="7"/>
  <c r="BK1929" i="7"/>
  <c r="G1929" i="7" s="1"/>
  <c r="BF1929" i="7"/>
  <c r="AX1929" i="7"/>
  <c r="AW1929" i="7"/>
  <c r="AU1929" i="7"/>
  <c r="AT1929" i="7"/>
  <c r="AS1929" i="7"/>
  <c r="AR1929" i="7"/>
  <c r="AQ1929" i="7"/>
  <c r="AP1929" i="7"/>
  <c r="AO1929" i="7"/>
  <c r="AN1929" i="7"/>
  <c r="AM1929" i="7"/>
  <c r="AL1929" i="7"/>
  <c r="AK1929" i="7"/>
  <c r="AJ1929" i="7"/>
  <c r="AI1929" i="7"/>
  <c r="AH1929" i="7"/>
  <c r="AG1929" i="7"/>
  <c r="AF1929" i="7"/>
  <c r="AE1929" i="7"/>
  <c r="AD1929" i="7"/>
  <c r="AC1929" i="7"/>
  <c r="S1929" i="7"/>
  <c r="R1929" i="7"/>
  <c r="Q1929" i="7"/>
  <c r="P1929" i="7"/>
  <c r="O1929" i="7"/>
  <c r="N1929" i="7"/>
  <c r="M1929" i="7"/>
  <c r="L1929" i="7"/>
  <c r="K1929" i="7"/>
  <c r="J1929" i="7"/>
  <c r="H1929" i="7"/>
  <c r="F1929" i="7"/>
  <c r="BK1928" i="7"/>
  <c r="BI1928" i="7" s="1"/>
  <c r="BF1928" i="7"/>
  <c r="AX1928" i="7"/>
  <c r="AW1928" i="7"/>
  <c r="AU1928" i="7"/>
  <c r="AT1928" i="7"/>
  <c r="AS1928" i="7"/>
  <c r="AR1928" i="7"/>
  <c r="AQ1928" i="7"/>
  <c r="AP1928" i="7"/>
  <c r="AO1928" i="7"/>
  <c r="AN1928" i="7"/>
  <c r="AM1928" i="7"/>
  <c r="AL1928" i="7"/>
  <c r="AK1928" i="7"/>
  <c r="AJ1928" i="7"/>
  <c r="AI1928" i="7"/>
  <c r="AH1928" i="7"/>
  <c r="AG1928" i="7"/>
  <c r="AF1928" i="7"/>
  <c r="AE1928" i="7"/>
  <c r="AD1928" i="7"/>
  <c r="AC1928" i="7"/>
  <c r="S1928" i="7"/>
  <c r="R1928" i="7"/>
  <c r="Q1928" i="7"/>
  <c r="P1928" i="7"/>
  <c r="O1928" i="7"/>
  <c r="N1928" i="7"/>
  <c r="M1928" i="7"/>
  <c r="L1928" i="7"/>
  <c r="K1928" i="7"/>
  <c r="J1928" i="7"/>
  <c r="H1928" i="7"/>
  <c r="F1928" i="7"/>
  <c r="BK1927" i="7"/>
  <c r="G1927" i="7" s="1"/>
  <c r="BF1927" i="7"/>
  <c r="AX1927" i="7"/>
  <c r="AW1927" i="7"/>
  <c r="AU1927" i="7"/>
  <c r="AT1927" i="7"/>
  <c r="AS1927" i="7"/>
  <c r="AR1927" i="7"/>
  <c r="AQ1927" i="7"/>
  <c r="AP1927" i="7"/>
  <c r="AO1927" i="7"/>
  <c r="AN1927" i="7"/>
  <c r="AM1927" i="7"/>
  <c r="AL1927" i="7"/>
  <c r="AK1927" i="7"/>
  <c r="AJ1927" i="7"/>
  <c r="AI1927" i="7"/>
  <c r="AH1927" i="7"/>
  <c r="AG1927" i="7"/>
  <c r="AF1927" i="7"/>
  <c r="AE1927" i="7"/>
  <c r="AD1927" i="7"/>
  <c r="AC1927" i="7"/>
  <c r="S1927" i="7"/>
  <c r="R1927" i="7"/>
  <c r="Q1927" i="7"/>
  <c r="P1927" i="7"/>
  <c r="O1927" i="7"/>
  <c r="N1927" i="7"/>
  <c r="M1927" i="7"/>
  <c r="L1927" i="7"/>
  <c r="K1927" i="7"/>
  <c r="J1927" i="7"/>
  <c r="H1927" i="7"/>
  <c r="F1927" i="7"/>
  <c r="BK1926" i="7"/>
  <c r="BI1926" i="7"/>
  <c r="E1926" i="7" s="1"/>
  <c r="BF1926" i="7"/>
  <c r="AX1926" i="7"/>
  <c r="AW1926" i="7"/>
  <c r="AU1926" i="7"/>
  <c r="AT1926" i="7"/>
  <c r="AS1926" i="7"/>
  <c r="AR1926" i="7"/>
  <c r="AQ1926" i="7"/>
  <c r="AP1926" i="7"/>
  <c r="AO1926" i="7"/>
  <c r="AN1926" i="7"/>
  <c r="AM1926" i="7"/>
  <c r="AL1926" i="7"/>
  <c r="AK1926" i="7"/>
  <c r="AJ1926" i="7"/>
  <c r="AI1926" i="7"/>
  <c r="AH1926" i="7"/>
  <c r="AG1926" i="7"/>
  <c r="AF1926" i="7"/>
  <c r="AE1926" i="7"/>
  <c r="AD1926" i="7"/>
  <c r="AC1926" i="7"/>
  <c r="S1926" i="7"/>
  <c r="R1926" i="7"/>
  <c r="Q1926" i="7"/>
  <c r="P1926" i="7"/>
  <c r="O1926" i="7"/>
  <c r="N1926" i="7"/>
  <c r="M1926" i="7"/>
  <c r="L1926" i="7"/>
  <c r="K1926" i="7"/>
  <c r="J1926" i="7"/>
  <c r="H1926" i="7"/>
  <c r="F1926" i="7"/>
  <c r="BK1925" i="7"/>
  <c r="BI1925" i="7"/>
  <c r="BF1925" i="7"/>
  <c r="AX1925" i="7"/>
  <c r="AW1925" i="7"/>
  <c r="AU1925" i="7"/>
  <c r="AT1925" i="7"/>
  <c r="AS1925" i="7"/>
  <c r="AR1925" i="7"/>
  <c r="AQ1925" i="7"/>
  <c r="AP1925" i="7"/>
  <c r="AO1925" i="7"/>
  <c r="AN1925" i="7"/>
  <c r="AM1925" i="7"/>
  <c r="AL1925" i="7"/>
  <c r="AK1925" i="7"/>
  <c r="AJ1925" i="7"/>
  <c r="AI1925" i="7"/>
  <c r="AH1925" i="7"/>
  <c r="AG1925" i="7"/>
  <c r="AF1925" i="7"/>
  <c r="AE1925" i="7"/>
  <c r="AD1925" i="7"/>
  <c r="AC1925" i="7"/>
  <c r="S1925" i="7"/>
  <c r="R1925" i="7"/>
  <c r="Q1925" i="7"/>
  <c r="P1925" i="7"/>
  <c r="O1925" i="7"/>
  <c r="N1925" i="7"/>
  <c r="M1925" i="7"/>
  <c r="L1925" i="7"/>
  <c r="K1925" i="7"/>
  <c r="J1925" i="7"/>
  <c r="H1925" i="7"/>
  <c r="F1925" i="7"/>
  <c r="BK1924" i="7"/>
  <c r="BI1924" i="7" s="1"/>
  <c r="E1924" i="7" s="1"/>
  <c r="BF1924" i="7"/>
  <c r="AX1924" i="7"/>
  <c r="AW1924" i="7"/>
  <c r="AU1924" i="7"/>
  <c r="AT1924" i="7"/>
  <c r="AS1924" i="7"/>
  <c r="AR1924" i="7"/>
  <c r="AQ1924" i="7"/>
  <c r="AP1924" i="7"/>
  <c r="AO1924" i="7"/>
  <c r="AN1924" i="7"/>
  <c r="AM1924" i="7"/>
  <c r="AL1924" i="7"/>
  <c r="AK1924" i="7"/>
  <c r="AJ1924" i="7"/>
  <c r="AI1924" i="7"/>
  <c r="AH1924" i="7"/>
  <c r="AG1924" i="7"/>
  <c r="AF1924" i="7"/>
  <c r="AE1924" i="7"/>
  <c r="AD1924" i="7"/>
  <c r="AC1924" i="7"/>
  <c r="S1924" i="7"/>
  <c r="R1924" i="7"/>
  <c r="Q1924" i="7"/>
  <c r="P1924" i="7"/>
  <c r="O1924" i="7"/>
  <c r="N1924" i="7"/>
  <c r="M1924" i="7"/>
  <c r="L1924" i="7"/>
  <c r="K1924" i="7"/>
  <c r="J1924" i="7"/>
  <c r="H1924" i="7"/>
  <c r="F1924" i="7"/>
  <c r="BK1923" i="7"/>
  <c r="BI1923" i="7" s="1"/>
  <c r="BF1923" i="7"/>
  <c r="AX1923" i="7"/>
  <c r="AW1923" i="7"/>
  <c r="AU1923" i="7"/>
  <c r="AT1923" i="7"/>
  <c r="AS1923" i="7"/>
  <c r="AR1923" i="7"/>
  <c r="AQ1923" i="7"/>
  <c r="AP1923" i="7"/>
  <c r="AO1923" i="7"/>
  <c r="AN1923" i="7"/>
  <c r="AM1923" i="7"/>
  <c r="AL1923" i="7"/>
  <c r="AK1923" i="7"/>
  <c r="AJ1923" i="7"/>
  <c r="AI1923" i="7"/>
  <c r="AH1923" i="7"/>
  <c r="AG1923" i="7"/>
  <c r="AF1923" i="7"/>
  <c r="AE1923" i="7"/>
  <c r="AD1923" i="7"/>
  <c r="AC1923" i="7"/>
  <c r="S1923" i="7"/>
  <c r="R1923" i="7"/>
  <c r="Q1923" i="7"/>
  <c r="P1923" i="7"/>
  <c r="O1923" i="7"/>
  <c r="N1923" i="7"/>
  <c r="M1923" i="7"/>
  <c r="L1923" i="7"/>
  <c r="K1923" i="7"/>
  <c r="J1923" i="7"/>
  <c r="H1923" i="7"/>
  <c r="F1923" i="7"/>
  <c r="BK1922" i="7"/>
  <c r="BF1922" i="7"/>
  <c r="AX1922" i="7"/>
  <c r="AW1922" i="7"/>
  <c r="AU1922" i="7"/>
  <c r="AT1922" i="7"/>
  <c r="AS1922" i="7"/>
  <c r="AR1922" i="7"/>
  <c r="AQ1922" i="7"/>
  <c r="AP1922" i="7"/>
  <c r="AO1922" i="7"/>
  <c r="AN1922" i="7"/>
  <c r="AM1922" i="7"/>
  <c r="AL1922" i="7"/>
  <c r="AK1922" i="7"/>
  <c r="AJ1922" i="7"/>
  <c r="AI1922" i="7"/>
  <c r="AH1922" i="7"/>
  <c r="AG1922" i="7"/>
  <c r="AF1922" i="7"/>
  <c r="AE1922" i="7"/>
  <c r="AD1922" i="7"/>
  <c r="AC1922" i="7"/>
  <c r="S1922" i="7"/>
  <c r="R1922" i="7"/>
  <c r="Q1922" i="7"/>
  <c r="P1922" i="7"/>
  <c r="O1922" i="7"/>
  <c r="N1922" i="7"/>
  <c r="M1922" i="7"/>
  <c r="L1922" i="7"/>
  <c r="K1922" i="7"/>
  <c r="J1922" i="7"/>
  <c r="H1922" i="7"/>
  <c r="F1922" i="7"/>
  <c r="BK1921" i="7"/>
  <c r="BI1921" i="7" s="1"/>
  <c r="BF1921" i="7"/>
  <c r="AX1921" i="7"/>
  <c r="AW1921" i="7"/>
  <c r="AU1921" i="7"/>
  <c r="AT1921" i="7"/>
  <c r="AS1921" i="7"/>
  <c r="AR1921" i="7"/>
  <c r="AQ1921" i="7"/>
  <c r="AP1921" i="7"/>
  <c r="AO1921" i="7"/>
  <c r="AN1921" i="7"/>
  <c r="AM1921" i="7"/>
  <c r="AL1921" i="7"/>
  <c r="AK1921" i="7"/>
  <c r="AJ1921" i="7"/>
  <c r="AI1921" i="7"/>
  <c r="AH1921" i="7"/>
  <c r="AG1921" i="7"/>
  <c r="AF1921" i="7"/>
  <c r="AE1921" i="7"/>
  <c r="AD1921" i="7"/>
  <c r="AC1921" i="7"/>
  <c r="S1921" i="7"/>
  <c r="R1921" i="7"/>
  <c r="Q1921" i="7"/>
  <c r="P1921" i="7"/>
  <c r="O1921" i="7"/>
  <c r="N1921" i="7"/>
  <c r="M1921" i="7"/>
  <c r="L1921" i="7"/>
  <c r="K1921" i="7"/>
  <c r="J1921" i="7"/>
  <c r="H1921" i="7"/>
  <c r="F1921" i="7"/>
  <c r="BK1920" i="7"/>
  <c r="BF1920" i="7"/>
  <c r="AX1920" i="7"/>
  <c r="AW1920" i="7"/>
  <c r="AU1920" i="7"/>
  <c r="AT1920" i="7"/>
  <c r="AS1920" i="7"/>
  <c r="AR1920" i="7"/>
  <c r="AQ1920" i="7"/>
  <c r="AP1920" i="7"/>
  <c r="AO1920" i="7"/>
  <c r="AN1920" i="7"/>
  <c r="AM1920" i="7"/>
  <c r="AL1920" i="7"/>
  <c r="AK1920" i="7"/>
  <c r="AJ1920" i="7"/>
  <c r="AI1920" i="7"/>
  <c r="AH1920" i="7"/>
  <c r="AG1920" i="7"/>
  <c r="AF1920" i="7"/>
  <c r="AE1920" i="7"/>
  <c r="AD1920" i="7"/>
  <c r="AC1920" i="7"/>
  <c r="S1920" i="7"/>
  <c r="R1920" i="7"/>
  <c r="Q1920" i="7"/>
  <c r="P1920" i="7"/>
  <c r="O1920" i="7"/>
  <c r="N1920" i="7"/>
  <c r="M1920" i="7"/>
  <c r="L1920" i="7"/>
  <c r="K1920" i="7"/>
  <c r="J1920" i="7"/>
  <c r="H1920" i="7"/>
  <c r="F1920" i="7"/>
  <c r="BK1919" i="7"/>
  <c r="BI1919" i="7" s="1"/>
  <c r="BH1919" i="7"/>
  <c r="BF1919" i="7"/>
  <c r="AX1919" i="7"/>
  <c r="AW1919" i="7"/>
  <c r="AU1919" i="7"/>
  <c r="AT1919" i="7"/>
  <c r="AS1919" i="7"/>
  <c r="AR1919" i="7"/>
  <c r="AQ1919" i="7"/>
  <c r="AP1919" i="7"/>
  <c r="AO1919" i="7"/>
  <c r="AN1919" i="7"/>
  <c r="AM1919" i="7"/>
  <c r="AL1919" i="7"/>
  <c r="AK1919" i="7"/>
  <c r="AJ1919" i="7"/>
  <c r="AI1919" i="7"/>
  <c r="AH1919" i="7"/>
  <c r="AG1919" i="7"/>
  <c r="AF1919" i="7"/>
  <c r="AE1919" i="7"/>
  <c r="AD1919" i="7"/>
  <c r="AC1919" i="7"/>
  <c r="S1919" i="7"/>
  <c r="R1919" i="7"/>
  <c r="Q1919" i="7"/>
  <c r="P1919" i="7"/>
  <c r="O1919" i="7"/>
  <c r="N1919" i="7"/>
  <c r="M1919" i="7"/>
  <c r="L1919" i="7"/>
  <c r="K1919" i="7"/>
  <c r="J1919" i="7"/>
  <c r="H1919" i="7"/>
  <c r="F1919" i="7"/>
  <c r="BK1918" i="7"/>
  <c r="BF1918" i="7"/>
  <c r="AX1918" i="7"/>
  <c r="AW1918" i="7"/>
  <c r="AU1918" i="7"/>
  <c r="AT1918" i="7"/>
  <c r="AS1918" i="7"/>
  <c r="AR1918" i="7"/>
  <c r="AQ1918" i="7"/>
  <c r="AP1918" i="7"/>
  <c r="AO1918" i="7"/>
  <c r="AN1918" i="7"/>
  <c r="AM1918" i="7"/>
  <c r="AL1918" i="7"/>
  <c r="AK1918" i="7"/>
  <c r="AJ1918" i="7"/>
  <c r="AI1918" i="7"/>
  <c r="AH1918" i="7"/>
  <c r="AG1918" i="7"/>
  <c r="AF1918" i="7"/>
  <c r="AE1918" i="7"/>
  <c r="AD1918" i="7"/>
  <c r="AC1918" i="7"/>
  <c r="S1918" i="7"/>
  <c r="R1918" i="7"/>
  <c r="Q1918" i="7"/>
  <c r="P1918" i="7"/>
  <c r="O1918" i="7"/>
  <c r="N1918" i="7"/>
  <c r="M1918" i="7"/>
  <c r="L1918" i="7"/>
  <c r="K1918" i="7"/>
  <c r="J1918" i="7"/>
  <c r="H1918" i="7"/>
  <c r="F1918" i="7"/>
  <c r="BK1917" i="7"/>
  <c r="BI1917" i="7" s="1"/>
  <c r="BF1917" i="7"/>
  <c r="AX1917" i="7"/>
  <c r="AW1917" i="7"/>
  <c r="AU1917" i="7"/>
  <c r="AT1917" i="7"/>
  <c r="AS1917" i="7"/>
  <c r="AR1917" i="7"/>
  <c r="AQ1917" i="7"/>
  <c r="AP1917" i="7"/>
  <c r="AO1917" i="7"/>
  <c r="AN1917" i="7"/>
  <c r="AM1917" i="7"/>
  <c r="AL1917" i="7"/>
  <c r="AK1917" i="7"/>
  <c r="AJ1917" i="7"/>
  <c r="AI1917" i="7"/>
  <c r="AH1917" i="7"/>
  <c r="AG1917" i="7"/>
  <c r="AF1917" i="7"/>
  <c r="AE1917" i="7"/>
  <c r="AD1917" i="7"/>
  <c r="AC1917" i="7"/>
  <c r="S1917" i="7"/>
  <c r="R1917" i="7"/>
  <c r="Q1917" i="7"/>
  <c r="P1917" i="7"/>
  <c r="O1917" i="7"/>
  <c r="N1917" i="7"/>
  <c r="M1917" i="7"/>
  <c r="L1917" i="7"/>
  <c r="K1917" i="7"/>
  <c r="J1917" i="7"/>
  <c r="H1917" i="7"/>
  <c r="G1917" i="7"/>
  <c r="F1917" i="7"/>
  <c r="BK1916" i="7"/>
  <c r="BF1916" i="7"/>
  <c r="AX1916" i="7"/>
  <c r="AW1916" i="7"/>
  <c r="AU1916" i="7"/>
  <c r="AT1916" i="7"/>
  <c r="AS1916" i="7"/>
  <c r="AR1916" i="7"/>
  <c r="AQ1916" i="7"/>
  <c r="AP1916" i="7"/>
  <c r="AO1916" i="7"/>
  <c r="AN1916" i="7"/>
  <c r="AM1916" i="7"/>
  <c r="AL1916" i="7"/>
  <c r="AK1916" i="7"/>
  <c r="AJ1916" i="7"/>
  <c r="AI1916" i="7"/>
  <c r="AH1916" i="7"/>
  <c r="AG1916" i="7"/>
  <c r="AF1916" i="7"/>
  <c r="AE1916" i="7"/>
  <c r="AD1916" i="7"/>
  <c r="AC1916" i="7"/>
  <c r="S1916" i="7"/>
  <c r="R1916" i="7"/>
  <c r="Q1916" i="7"/>
  <c r="P1916" i="7"/>
  <c r="O1916" i="7"/>
  <c r="N1916" i="7"/>
  <c r="M1916" i="7"/>
  <c r="L1916" i="7"/>
  <c r="K1916" i="7"/>
  <c r="J1916" i="7"/>
  <c r="H1916" i="7"/>
  <c r="F1916" i="7"/>
  <c r="BK1915" i="7"/>
  <c r="BI1915" i="7" s="1"/>
  <c r="BF1915" i="7"/>
  <c r="AX1915" i="7"/>
  <c r="AW1915" i="7"/>
  <c r="AU1915" i="7"/>
  <c r="AT1915" i="7"/>
  <c r="AS1915" i="7"/>
  <c r="AR1915" i="7"/>
  <c r="AQ1915" i="7"/>
  <c r="AP1915" i="7"/>
  <c r="AO1915" i="7"/>
  <c r="AN1915" i="7"/>
  <c r="AM1915" i="7"/>
  <c r="AL1915" i="7"/>
  <c r="AK1915" i="7"/>
  <c r="AJ1915" i="7"/>
  <c r="AI1915" i="7"/>
  <c r="AH1915" i="7"/>
  <c r="AG1915" i="7"/>
  <c r="AF1915" i="7"/>
  <c r="AE1915" i="7"/>
  <c r="AD1915" i="7"/>
  <c r="AC1915" i="7"/>
  <c r="S1915" i="7"/>
  <c r="R1915" i="7"/>
  <c r="Q1915" i="7"/>
  <c r="P1915" i="7"/>
  <c r="O1915" i="7"/>
  <c r="N1915" i="7"/>
  <c r="M1915" i="7"/>
  <c r="L1915" i="7"/>
  <c r="K1915" i="7"/>
  <c r="J1915" i="7"/>
  <c r="H1915" i="7"/>
  <c r="F1915" i="7"/>
  <c r="BK1914" i="7"/>
  <c r="BI1914" i="7" s="1"/>
  <c r="E1914" i="7" s="1"/>
  <c r="BF1914" i="7"/>
  <c r="AX1914" i="7"/>
  <c r="AW1914" i="7"/>
  <c r="AU1914" i="7"/>
  <c r="AT1914" i="7"/>
  <c r="AS1914" i="7"/>
  <c r="AR1914" i="7"/>
  <c r="AQ1914" i="7"/>
  <c r="AP1914" i="7"/>
  <c r="AO1914" i="7"/>
  <c r="AN1914" i="7"/>
  <c r="AM1914" i="7"/>
  <c r="AL1914" i="7"/>
  <c r="AK1914" i="7"/>
  <c r="AJ1914" i="7"/>
  <c r="AI1914" i="7"/>
  <c r="AH1914" i="7"/>
  <c r="AG1914" i="7"/>
  <c r="AF1914" i="7"/>
  <c r="AE1914" i="7"/>
  <c r="AD1914" i="7"/>
  <c r="AC1914" i="7"/>
  <c r="S1914" i="7"/>
  <c r="R1914" i="7"/>
  <c r="Q1914" i="7"/>
  <c r="P1914" i="7"/>
  <c r="O1914" i="7"/>
  <c r="N1914" i="7"/>
  <c r="M1914" i="7"/>
  <c r="L1914" i="7"/>
  <c r="K1914" i="7"/>
  <c r="J1914" i="7"/>
  <c r="H1914" i="7"/>
  <c r="F1914" i="7"/>
  <c r="BK1913" i="7"/>
  <c r="G1913" i="7" s="1"/>
  <c r="BI1913" i="7"/>
  <c r="BF1913" i="7"/>
  <c r="AX1913" i="7"/>
  <c r="AW1913" i="7"/>
  <c r="AU1913" i="7"/>
  <c r="AT1913" i="7"/>
  <c r="AS1913" i="7"/>
  <c r="AR1913" i="7"/>
  <c r="AQ1913" i="7"/>
  <c r="AP1913" i="7"/>
  <c r="AO1913" i="7"/>
  <c r="AN1913" i="7"/>
  <c r="AM1913" i="7"/>
  <c r="AL1913" i="7"/>
  <c r="AK1913" i="7"/>
  <c r="AJ1913" i="7"/>
  <c r="AI1913" i="7"/>
  <c r="AH1913" i="7"/>
  <c r="AG1913" i="7"/>
  <c r="AF1913" i="7"/>
  <c r="AE1913" i="7"/>
  <c r="AD1913" i="7"/>
  <c r="AC1913" i="7"/>
  <c r="S1913" i="7"/>
  <c r="R1913" i="7"/>
  <c r="Q1913" i="7"/>
  <c r="P1913" i="7"/>
  <c r="O1913" i="7"/>
  <c r="N1913" i="7"/>
  <c r="M1913" i="7"/>
  <c r="L1913" i="7"/>
  <c r="K1913" i="7"/>
  <c r="J1913" i="7"/>
  <c r="H1913" i="7"/>
  <c r="F1913" i="7"/>
  <c r="BK1912" i="7"/>
  <c r="BF1912" i="7"/>
  <c r="AX1912" i="7"/>
  <c r="AW1912" i="7"/>
  <c r="AU1912" i="7"/>
  <c r="AT1912" i="7"/>
  <c r="AS1912" i="7"/>
  <c r="AR1912" i="7"/>
  <c r="AQ1912" i="7"/>
  <c r="AP1912" i="7"/>
  <c r="AO1912" i="7"/>
  <c r="AN1912" i="7"/>
  <c r="AM1912" i="7"/>
  <c r="AL1912" i="7"/>
  <c r="AK1912" i="7"/>
  <c r="AJ1912" i="7"/>
  <c r="AI1912" i="7"/>
  <c r="AH1912" i="7"/>
  <c r="AG1912" i="7"/>
  <c r="AF1912" i="7"/>
  <c r="AE1912" i="7"/>
  <c r="AD1912" i="7"/>
  <c r="AC1912" i="7"/>
  <c r="S1912" i="7"/>
  <c r="R1912" i="7"/>
  <c r="Q1912" i="7"/>
  <c r="P1912" i="7"/>
  <c r="O1912" i="7"/>
  <c r="N1912" i="7"/>
  <c r="M1912" i="7"/>
  <c r="L1912" i="7"/>
  <c r="K1912" i="7"/>
  <c r="J1912" i="7"/>
  <c r="H1912" i="7"/>
  <c r="F1912" i="7"/>
  <c r="BK1911" i="7"/>
  <c r="G1911" i="7" s="1"/>
  <c r="BF1911" i="7"/>
  <c r="AX1911" i="7"/>
  <c r="AW1911" i="7"/>
  <c r="AU1911" i="7"/>
  <c r="AT1911" i="7"/>
  <c r="AS1911" i="7"/>
  <c r="AR1911" i="7"/>
  <c r="AQ1911" i="7"/>
  <c r="AP1911" i="7"/>
  <c r="AO1911" i="7"/>
  <c r="AN1911" i="7"/>
  <c r="AM1911" i="7"/>
  <c r="AL1911" i="7"/>
  <c r="AK1911" i="7"/>
  <c r="AJ1911" i="7"/>
  <c r="AI1911" i="7"/>
  <c r="AH1911" i="7"/>
  <c r="AG1911" i="7"/>
  <c r="AF1911" i="7"/>
  <c r="AE1911" i="7"/>
  <c r="AD1911" i="7"/>
  <c r="AC1911" i="7"/>
  <c r="S1911" i="7"/>
  <c r="R1911" i="7"/>
  <c r="Q1911" i="7"/>
  <c r="P1911" i="7"/>
  <c r="O1911" i="7"/>
  <c r="N1911" i="7"/>
  <c r="M1911" i="7"/>
  <c r="L1911" i="7"/>
  <c r="K1911" i="7"/>
  <c r="J1911" i="7"/>
  <c r="H1911" i="7"/>
  <c r="F1911" i="7"/>
  <c r="BK1910" i="7"/>
  <c r="BM1910" i="7" s="1"/>
  <c r="BF1910" i="7"/>
  <c r="AX1910" i="7"/>
  <c r="AW1910" i="7"/>
  <c r="AU1910" i="7"/>
  <c r="AT1910" i="7"/>
  <c r="AS1910" i="7"/>
  <c r="AR1910" i="7"/>
  <c r="AQ1910" i="7"/>
  <c r="AP1910" i="7"/>
  <c r="AO1910" i="7"/>
  <c r="AN1910" i="7"/>
  <c r="AM1910" i="7"/>
  <c r="AL1910" i="7"/>
  <c r="AK1910" i="7"/>
  <c r="AJ1910" i="7"/>
  <c r="AI1910" i="7"/>
  <c r="AH1910" i="7"/>
  <c r="AG1910" i="7"/>
  <c r="AF1910" i="7"/>
  <c r="AE1910" i="7"/>
  <c r="AD1910" i="7"/>
  <c r="AC1910" i="7"/>
  <c r="S1910" i="7"/>
  <c r="R1910" i="7"/>
  <c r="Q1910" i="7"/>
  <c r="P1910" i="7"/>
  <c r="O1910" i="7"/>
  <c r="N1910" i="7"/>
  <c r="M1910" i="7"/>
  <c r="L1910" i="7"/>
  <c r="K1910" i="7"/>
  <c r="J1910" i="7"/>
  <c r="I1910" i="7"/>
  <c r="H1910" i="7"/>
  <c r="F1910" i="7"/>
  <c r="BK1909" i="7"/>
  <c r="BH1909" i="7" s="1"/>
  <c r="BI1909" i="7"/>
  <c r="E1909" i="7" s="1"/>
  <c r="BF1909" i="7"/>
  <c r="AX1909" i="7"/>
  <c r="AW1909" i="7"/>
  <c r="AU1909" i="7"/>
  <c r="AT1909" i="7"/>
  <c r="AS1909" i="7"/>
  <c r="AR1909" i="7"/>
  <c r="AQ1909" i="7"/>
  <c r="AP1909" i="7"/>
  <c r="AO1909" i="7"/>
  <c r="AN1909" i="7"/>
  <c r="AM1909" i="7"/>
  <c r="AL1909" i="7"/>
  <c r="AK1909" i="7"/>
  <c r="AJ1909" i="7"/>
  <c r="AI1909" i="7"/>
  <c r="AH1909" i="7"/>
  <c r="AG1909" i="7"/>
  <c r="AF1909" i="7"/>
  <c r="AE1909" i="7"/>
  <c r="AD1909" i="7"/>
  <c r="AC1909" i="7"/>
  <c r="S1909" i="7"/>
  <c r="R1909" i="7"/>
  <c r="Q1909" i="7"/>
  <c r="P1909" i="7"/>
  <c r="O1909" i="7"/>
  <c r="N1909" i="7"/>
  <c r="M1909" i="7"/>
  <c r="L1909" i="7"/>
  <c r="K1909" i="7"/>
  <c r="J1909" i="7"/>
  <c r="H1909" i="7"/>
  <c r="F1909" i="7"/>
  <c r="BK1908" i="7"/>
  <c r="BI1908" i="7" s="1"/>
  <c r="BF1908" i="7"/>
  <c r="AX1908" i="7"/>
  <c r="AW1908" i="7"/>
  <c r="AU1908" i="7"/>
  <c r="AT1908" i="7"/>
  <c r="AS1908" i="7"/>
  <c r="AR1908" i="7"/>
  <c r="AQ1908" i="7"/>
  <c r="AP1908" i="7"/>
  <c r="AO1908" i="7"/>
  <c r="AN1908" i="7"/>
  <c r="AM1908" i="7"/>
  <c r="AL1908" i="7"/>
  <c r="AK1908" i="7"/>
  <c r="AJ1908" i="7"/>
  <c r="AI1908" i="7"/>
  <c r="AH1908" i="7"/>
  <c r="AG1908" i="7"/>
  <c r="AF1908" i="7"/>
  <c r="AE1908" i="7"/>
  <c r="AD1908" i="7"/>
  <c r="AC1908" i="7"/>
  <c r="S1908" i="7"/>
  <c r="R1908" i="7"/>
  <c r="Q1908" i="7"/>
  <c r="P1908" i="7"/>
  <c r="O1908" i="7"/>
  <c r="N1908" i="7"/>
  <c r="M1908" i="7"/>
  <c r="L1908" i="7"/>
  <c r="K1908" i="7"/>
  <c r="J1908" i="7"/>
  <c r="H1908" i="7"/>
  <c r="F1908" i="7"/>
  <c r="BK1907" i="7"/>
  <c r="BF1907" i="7"/>
  <c r="AX1907" i="7"/>
  <c r="AW1907" i="7"/>
  <c r="AU1907" i="7"/>
  <c r="AT1907" i="7"/>
  <c r="AS1907" i="7"/>
  <c r="AR1907" i="7"/>
  <c r="AQ1907" i="7"/>
  <c r="AP1907" i="7"/>
  <c r="AO1907" i="7"/>
  <c r="AN1907" i="7"/>
  <c r="AM1907" i="7"/>
  <c r="AL1907" i="7"/>
  <c r="AK1907" i="7"/>
  <c r="AJ1907" i="7"/>
  <c r="AI1907" i="7"/>
  <c r="AH1907" i="7"/>
  <c r="AG1907" i="7"/>
  <c r="AF1907" i="7"/>
  <c r="AE1907" i="7"/>
  <c r="AD1907" i="7"/>
  <c r="AC1907" i="7"/>
  <c r="S1907" i="7"/>
  <c r="R1907" i="7"/>
  <c r="Q1907" i="7"/>
  <c r="P1907" i="7"/>
  <c r="O1907" i="7"/>
  <c r="N1907" i="7"/>
  <c r="M1907" i="7"/>
  <c r="L1907" i="7"/>
  <c r="K1907" i="7"/>
  <c r="J1907" i="7"/>
  <c r="H1907" i="7"/>
  <c r="F1907" i="7"/>
  <c r="BK1906" i="7"/>
  <c r="BM1906" i="7" s="1"/>
  <c r="I1906" i="7" s="1"/>
  <c r="BF1906" i="7"/>
  <c r="AX1906" i="7"/>
  <c r="AW1906" i="7"/>
  <c r="AU1906" i="7"/>
  <c r="AT1906" i="7"/>
  <c r="AS1906" i="7"/>
  <c r="AR1906" i="7"/>
  <c r="AQ1906" i="7"/>
  <c r="AP1906" i="7"/>
  <c r="AO1906" i="7"/>
  <c r="AN1906" i="7"/>
  <c r="AM1906" i="7"/>
  <c r="AL1906" i="7"/>
  <c r="AK1906" i="7"/>
  <c r="AJ1906" i="7"/>
  <c r="AI1906" i="7"/>
  <c r="AH1906" i="7"/>
  <c r="AG1906" i="7"/>
  <c r="AF1906" i="7"/>
  <c r="AE1906" i="7"/>
  <c r="AD1906" i="7"/>
  <c r="AC1906" i="7"/>
  <c r="S1906" i="7"/>
  <c r="R1906" i="7"/>
  <c r="Q1906" i="7"/>
  <c r="P1906" i="7"/>
  <c r="O1906" i="7"/>
  <c r="N1906" i="7"/>
  <c r="M1906" i="7"/>
  <c r="L1906" i="7"/>
  <c r="K1906" i="7"/>
  <c r="J1906" i="7"/>
  <c r="H1906" i="7"/>
  <c r="F1906" i="7"/>
  <c r="BK1905" i="7"/>
  <c r="G1905" i="7" s="1"/>
  <c r="BF1905" i="7"/>
  <c r="AX1905" i="7"/>
  <c r="AW1905" i="7"/>
  <c r="AU1905" i="7"/>
  <c r="AT1905" i="7"/>
  <c r="AS1905" i="7"/>
  <c r="AR1905" i="7"/>
  <c r="AQ1905" i="7"/>
  <c r="AP1905" i="7"/>
  <c r="AO1905" i="7"/>
  <c r="AN1905" i="7"/>
  <c r="AM1905" i="7"/>
  <c r="AL1905" i="7"/>
  <c r="AK1905" i="7"/>
  <c r="AJ1905" i="7"/>
  <c r="AI1905" i="7"/>
  <c r="AH1905" i="7"/>
  <c r="AG1905" i="7"/>
  <c r="AF1905" i="7"/>
  <c r="AE1905" i="7"/>
  <c r="AD1905" i="7"/>
  <c r="AC1905" i="7"/>
  <c r="S1905" i="7"/>
  <c r="R1905" i="7"/>
  <c r="Q1905" i="7"/>
  <c r="P1905" i="7"/>
  <c r="O1905" i="7"/>
  <c r="N1905" i="7"/>
  <c r="M1905" i="7"/>
  <c r="L1905" i="7"/>
  <c r="K1905" i="7"/>
  <c r="J1905" i="7"/>
  <c r="H1905" i="7"/>
  <c r="F1905" i="7"/>
  <c r="BK1904" i="7"/>
  <c r="BF1904" i="7"/>
  <c r="AX1904" i="7"/>
  <c r="AW1904" i="7"/>
  <c r="AU1904" i="7"/>
  <c r="AT1904" i="7"/>
  <c r="AS1904" i="7"/>
  <c r="AR1904" i="7"/>
  <c r="AQ1904" i="7"/>
  <c r="AP1904" i="7"/>
  <c r="AO1904" i="7"/>
  <c r="AN1904" i="7"/>
  <c r="AM1904" i="7"/>
  <c r="AL1904" i="7"/>
  <c r="AK1904" i="7"/>
  <c r="AJ1904" i="7"/>
  <c r="AI1904" i="7"/>
  <c r="AH1904" i="7"/>
  <c r="AG1904" i="7"/>
  <c r="AF1904" i="7"/>
  <c r="AE1904" i="7"/>
  <c r="AD1904" i="7"/>
  <c r="AC1904" i="7"/>
  <c r="S1904" i="7"/>
  <c r="R1904" i="7"/>
  <c r="Q1904" i="7"/>
  <c r="P1904" i="7"/>
  <c r="O1904" i="7"/>
  <c r="N1904" i="7"/>
  <c r="M1904" i="7"/>
  <c r="L1904" i="7"/>
  <c r="K1904" i="7"/>
  <c r="J1904" i="7"/>
  <c r="H1904" i="7"/>
  <c r="F1904" i="7"/>
  <c r="BK1903" i="7"/>
  <c r="BH1903" i="7" s="1"/>
  <c r="BF1903" i="7"/>
  <c r="AX1903" i="7"/>
  <c r="AW1903" i="7"/>
  <c r="AU1903" i="7"/>
  <c r="AT1903" i="7"/>
  <c r="AS1903" i="7"/>
  <c r="AR1903" i="7"/>
  <c r="AQ1903" i="7"/>
  <c r="AP1903" i="7"/>
  <c r="AO1903" i="7"/>
  <c r="AN1903" i="7"/>
  <c r="AM1903" i="7"/>
  <c r="AL1903" i="7"/>
  <c r="AK1903" i="7"/>
  <c r="AJ1903" i="7"/>
  <c r="AI1903" i="7"/>
  <c r="AH1903" i="7"/>
  <c r="AG1903" i="7"/>
  <c r="AF1903" i="7"/>
  <c r="AE1903" i="7"/>
  <c r="AD1903" i="7"/>
  <c r="AC1903" i="7"/>
  <c r="S1903" i="7"/>
  <c r="R1903" i="7"/>
  <c r="Q1903" i="7"/>
  <c r="P1903" i="7"/>
  <c r="O1903" i="7"/>
  <c r="N1903" i="7"/>
  <c r="M1903" i="7"/>
  <c r="L1903" i="7"/>
  <c r="K1903" i="7"/>
  <c r="J1903" i="7"/>
  <c r="H1903" i="7"/>
  <c r="F1903" i="7"/>
  <c r="BK1902" i="7"/>
  <c r="BH1902" i="7" s="1"/>
  <c r="D1902" i="7" s="1"/>
  <c r="BI1902" i="7"/>
  <c r="E1902" i="7" s="1"/>
  <c r="BF1902" i="7"/>
  <c r="AX1902" i="7"/>
  <c r="AW1902" i="7"/>
  <c r="AU1902" i="7"/>
  <c r="AT1902" i="7"/>
  <c r="AS1902" i="7"/>
  <c r="AR1902" i="7"/>
  <c r="AQ1902" i="7"/>
  <c r="AP1902" i="7"/>
  <c r="AO1902" i="7"/>
  <c r="AN1902" i="7"/>
  <c r="AM1902" i="7"/>
  <c r="AL1902" i="7"/>
  <c r="AK1902" i="7"/>
  <c r="AJ1902" i="7"/>
  <c r="AI1902" i="7"/>
  <c r="AH1902" i="7"/>
  <c r="AG1902" i="7"/>
  <c r="AF1902" i="7"/>
  <c r="AE1902" i="7"/>
  <c r="AD1902" i="7"/>
  <c r="AC1902" i="7"/>
  <c r="S1902" i="7"/>
  <c r="R1902" i="7"/>
  <c r="Q1902" i="7"/>
  <c r="P1902" i="7"/>
  <c r="O1902" i="7"/>
  <c r="N1902" i="7"/>
  <c r="M1902" i="7"/>
  <c r="L1902" i="7"/>
  <c r="K1902" i="7"/>
  <c r="J1902" i="7"/>
  <c r="H1902" i="7"/>
  <c r="F1902" i="7"/>
  <c r="BK1901" i="7"/>
  <c r="BF1901" i="7"/>
  <c r="AX1901" i="7"/>
  <c r="AW1901" i="7"/>
  <c r="AU1901" i="7"/>
  <c r="AT1901" i="7"/>
  <c r="AS1901" i="7"/>
  <c r="AR1901" i="7"/>
  <c r="AQ1901" i="7"/>
  <c r="AP1901" i="7"/>
  <c r="AO1901" i="7"/>
  <c r="AN1901" i="7"/>
  <c r="AM1901" i="7"/>
  <c r="AL1901" i="7"/>
  <c r="AK1901" i="7"/>
  <c r="AJ1901" i="7"/>
  <c r="AI1901" i="7"/>
  <c r="AH1901" i="7"/>
  <c r="AG1901" i="7"/>
  <c r="AF1901" i="7"/>
  <c r="AE1901" i="7"/>
  <c r="AD1901" i="7"/>
  <c r="AC1901" i="7"/>
  <c r="S1901" i="7"/>
  <c r="R1901" i="7"/>
  <c r="Q1901" i="7"/>
  <c r="P1901" i="7"/>
  <c r="O1901" i="7"/>
  <c r="N1901" i="7"/>
  <c r="M1901" i="7"/>
  <c r="L1901" i="7"/>
  <c r="K1901" i="7"/>
  <c r="J1901" i="7"/>
  <c r="H1901" i="7"/>
  <c r="G1901" i="7"/>
  <c r="F1901" i="7"/>
  <c r="BK1900" i="7"/>
  <c r="BF1900" i="7"/>
  <c r="AX1900" i="7"/>
  <c r="AW1900" i="7"/>
  <c r="AU1900" i="7"/>
  <c r="AT1900" i="7"/>
  <c r="AS1900" i="7"/>
  <c r="AR1900" i="7"/>
  <c r="AQ1900" i="7"/>
  <c r="AP1900" i="7"/>
  <c r="AO1900" i="7"/>
  <c r="AN1900" i="7"/>
  <c r="AM1900" i="7"/>
  <c r="AL1900" i="7"/>
  <c r="AK1900" i="7"/>
  <c r="AJ1900" i="7"/>
  <c r="AI1900" i="7"/>
  <c r="AH1900" i="7"/>
  <c r="AG1900" i="7"/>
  <c r="AF1900" i="7"/>
  <c r="AE1900" i="7"/>
  <c r="AD1900" i="7"/>
  <c r="AC1900" i="7"/>
  <c r="S1900" i="7"/>
  <c r="R1900" i="7"/>
  <c r="Q1900" i="7"/>
  <c r="P1900" i="7"/>
  <c r="O1900" i="7"/>
  <c r="N1900" i="7"/>
  <c r="M1900" i="7"/>
  <c r="L1900" i="7"/>
  <c r="K1900" i="7"/>
  <c r="J1900" i="7"/>
  <c r="H1900" i="7"/>
  <c r="F1900" i="7"/>
  <c r="BK1899" i="7"/>
  <c r="BH1899" i="7" s="1"/>
  <c r="BF1899" i="7"/>
  <c r="AX1899" i="7"/>
  <c r="AW1899" i="7"/>
  <c r="AU1899" i="7"/>
  <c r="AT1899" i="7"/>
  <c r="AS1899" i="7"/>
  <c r="AR1899" i="7"/>
  <c r="AQ1899" i="7"/>
  <c r="AP1899" i="7"/>
  <c r="AO1899" i="7"/>
  <c r="AN1899" i="7"/>
  <c r="AM1899" i="7"/>
  <c r="AL1899" i="7"/>
  <c r="AK1899" i="7"/>
  <c r="AJ1899" i="7"/>
  <c r="AI1899" i="7"/>
  <c r="AH1899" i="7"/>
  <c r="AG1899" i="7"/>
  <c r="AF1899" i="7"/>
  <c r="AE1899" i="7"/>
  <c r="AD1899" i="7"/>
  <c r="AC1899" i="7"/>
  <c r="S1899" i="7"/>
  <c r="R1899" i="7"/>
  <c r="Q1899" i="7"/>
  <c r="P1899" i="7"/>
  <c r="O1899" i="7"/>
  <c r="N1899" i="7"/>
  <c r="M1899" i="7"/>
  <c r="L1899" i="7"/>
  <c r="K1899" i="7"/>
  <c r="J1899" i="7"/>
  <c r="H1899" i="7"/>
  <c r="F1899" i="7"/>
  <c r="BK1898" i="7"/>
  <c r="BF1898" i="7"/>
  <c r="AX1898" i="7"/>
  <c r="AW1898" i="7"/>
  <c r="AU1898" i="7"/>
  <c r="AT1898" i="7"/>
  <c r="AS1898" i="7"/>
  <c r="AR1898" i="7"/>
  <c r="AQ1898" i="7"/>
  <c r="AP1898" i="7"/>
  <c r="AO1898" i="7"/>
  <c r="AN1898" i="7"/>
  <c r="AM1898" i="7"/>
  <c r="AL1898" i="7"/>
  <c r="AK1898" i="7"/>
  <c r="AJ1898" i="7"/>
  <c r="AI1898" i="7"/>
  <c r="AH1898" i="7"/>
  <c r="AG1898" i="7"/>
  <c r="AF1898" i="7"/>
  <c r="AE1898" i="7"/>
  <c r="AD1898" i="7"/>
  <c r="AC1898" i="7"/>
  <c r="S1898" i="7"/>
  <c r="R1898" i="7"/>
  <c r="Q1898" i="7"/>
  <c r="P1898" i="7"/>
  <c r="O1898" i="7"/>
  <c r="N1898" i="7"/>
  <c r="M1898" i="7"/>
  <c r="L1898" i="7"/>
  <c r="K1898" i="7"/>
  <c r="J1898" i="7"/>
  <c r="H1898" i="7"/>
  <c r="F1898" i="7"/>
  <c r="BK1897" i="7"/>
  <c r="BI1897" i="7"/>
  <c r="BH1897" i="7"/>
  <c r="BF1897" i="7"/>
  <c r="AX1897" i="7"/>
  <c r="AW1897" i="7"/>
  <c r="AU1897" i="7"/>
  <c r="AT1897" i="7"/>
  <c r="AS1897" i="7"/>
  <c r="AR1897" i="7"/>
  <c r="AQ1897" i="7"/>
  <c r="AP1897" i="7"/>
  <c r="AO1897" i="7"/>
  <c r="AN1897" i="7"/>
  <c r="AM1897" i="7"/>
  <c r="AL1897" i="7"/>
  <c r="AK1897" i="7"/>
  <c r="AJ1897" i="7"/>
  <c r="AI1897" i="7"/>
  <c r="AH1897" i="7"/>
  <c r="AG1897" i="7"/>
  <c r="AF1897" i="7"/>
  <c r="AE1897" i="7"/>
  <c r="AD1897" i="7"/>
  <c r="AC1897" i="7"/>
  <c r="S1897" i="7"/>
  <c r="R1897" i="7"/>
  <c r="Q1897" i="7"/>
  <c r="P1897" i="7"/>
  <c r="O1897" i="7"/>
  <c r="N1897" i="7"/>
  <c r="M1897" i="7"/>
  <c r="L1897" i="7"/>
  <c r="K1897" i="7"/>
  <c r="J1897" i="7"/>
  <c r="H1897" i="7"/>
  <c r="G1897" i="7"/>
  <c r="F1897" i="7"/>
  <c r="BK1896" i="7"/>
  <c r="BF1896" i="7"/>
  <c r="AX1896" i="7"/>
  <c r="AW1896" i="7"/>
  <c r="AU1896" i="7"/>
  <c r="AT1896" i="7"/>
  <c r="AS1896" i="7"/>
  <c r="AR1896" i="7"/>
  <c r="AQ1896" i="7"/>
  <c r="AP1896" i="7"/>
  <c r="AO1896" i="7"/>
  <c r="AN1896" i="7"/>
  <c r="AM1896" i="7"/>
  <c r="AL1896" i="7"/>
  <c r="AK1896" i="7"/>
  <c r="AJ1896" i="7"/>
  <c r="AI1896" i="7"/>
  <c r="AH1896" i="7"/>
  <c r="AG1896" i="7"/>
  <c r="AF1896" i="7"/>
  <c r="AE1896" i="7"/>
  <c r="AD1896" i="7"/>
  <c r="AC1896" i="7"/>
  <c r="S1896" i="7"/>
  <c r="R1896" i="7"/>
  <c r="Q1896" i="7"/>
  <c r="P1896" i="7"/>
  <c r="O1896" i="7"/>
  <c r="N1896" i="7"/>
  <c r="M1896" i="7"/>
  <c r="L1896" i="7"/>
  <c r="K1896" i="7"/>
  <c r="J1896" i="7"/>
  <c r="H1896" i="7"/>
  <c r="F1896" i="7"/>
  <c r="BK1895" i="7"/>
  <c r="G1895" i="7" s="1"/>
  <c r="BF1895" i="7"/>
  <c r="AX1895" i="7"/>
  <c r="AW1895" i="7"/>
  <c r="AU1895" i="7"/>
  <c r="AT1895" i="7"/>
  <c r="AS1895" i="7"/>
  <c r="AR1895" i="7"/>
  <c r="AQ1895" i="7"/>
  <c r="AP1895" i="7"/>
  <c r="AO1895" i="7"/>
  <c r="AN1895" i="7"/>
  <c r="AM1895" i="7"/>
  <c r="AL1895" i="7"/>
  <c r="AK1895" i="7"/>
  <c r="AJ1895" i="7"/>
  <c r="AI1895" i="7"/>
  <c r="AH1895" i="7"/>
  <c r="AG1895" i="7"/>
  <c r="AF1895" i="7"/>
  <c r="AE1895" i="7"/>
  <c r="AD1895" i="7"/>
  <c r="AC1895" i="7"/>
  <c r="S1895" i="7"/>
  <c r="R1895" i="7"/>
  <c r="Q1895" i="7"/>
  <c r="P1895" i="7"/>
  <c r="O1895" i="7"/>
  <c r="N1895" i="7"/>
  <c r="M1895" i="7"/>
  <c r="L1895" i="7"/>
  <c r="K1895" i="7"/>
  <c r="J1895" i="7"/>
  <c r="H1895" i="7"/>
  <c r="F1895" i="7"/>
  <c r="BK1894" i="7"/>
  <c r="BF1894" i="7"/>
  <c r="AX1894" i="7"/>
  <c r="AW1894" i="7"/>
  <c r="AU1894" i="7"/>
  <c r="AT1894" i="7"/>
  <c r="AS1894" i="7"/>
  <c r="AR1894" i="7"/>
  <c r="AQ1894" i="7"/>
  <c r="AP1894" i="7"/>
  <c r="AO1894" i="7"/>
  <c r="AN1894" i="7"/>
  <c r="AM1894" i="7"/>
  <c r="AL1894" i="7"/>
  <c r="AK1894" i="7"/>
  <c r="AJ1894" i="7"/>
  <c r="AI1894" i="7"/>
  <c r="AH1894" i="7"/>
  <c r="AG1894" i="7"/>
  <c r="AF1894" i="7"/>
  <c r="AE1894" i="7"/>
  <c r="AD1894" i="7"/>
  <c r="AC1894" i="7"/>
  <c r="S1894" i="7"/>
  <c r="R1894" i="7"/>
  <c r="Q1894" i="7"/>
  <c r="P1894" i="7"/>
  <c r="O1894" i="7"/>
  <c r="N1894" i="7"/>
  <c r="M1894" i="7"/>
  <c r="L1894" i="7"/>
  <c r="K1894" i="7"/>
  <c r="J1894" i="7"/>
  <c r="H1894" i="7"/>
  <c r="F1894" i="7"/>
  <c r="BK1893" i="7"/>
  <c r="G1893" i="7" s="1"/>
  <c r="BF1893" i="7"/>
  <c r="AX1893" i="7"/>
  <c r="AW1893" i="7"/>
  <c r="AU1893" i="7"/>
  <c r="AT1893" i="7"/>
  <c r="AS1893" i="7"/>
  <c r="AR1893" i="7"/>
  <c r="AQ1893" i="7"/>
  <c r="AP1893" i="7"/>
  <c r="AO1893" i="7"/>
  <c r="AN1893" i="7"/>
  <c r="AM1893" i="7"/>
  <c r="AL1893" i="7"/>
  <c r="AK1893" i="7"/>
  <c r="AJ1893" i="7"/>
  <c r="AI1893" i="7"/>
  <c r="AH1893" i="7"/>
  <c r="AG1893" i="7"/>
  <c r="AF1893" i="7"/>
  <c r="AE1893" i="7"/>
  <c r="AD1893" i="7"/>
  <c r="AC1893" i="7"/>
  <c r="S1893" i="7"/>
  <c r="R1893" i="7"/>
  <c r="Q1893" i="7"/>
  <c r="P1893" i="7"/>
  <c r="O1893" i="7"/>
  <c r="N1893" i="7"/>
  <c r="M1893" i="7"/>
  <c r="L1893" i="7"/>
  <c r="K1893" i="7"/>
  <c r="J1893" i="7"/>
  <c r="H1893" i="7"/>
  <c r="F1893" i="7"/>
  <c r="BM1892" i="7"/>
  <c r="I1892" i="7" s="1"/>
  <c r="BK1892" i="7"/>
  <c r="BI1892" i="7" s="1"/>
  <c r="BF1892" i="7"/>
  <c r="AX1892" i="7"/>
  <c r="AW1892" i="7"/>
  <c r="AU1892" i="7"/>
  <c r="AT1892" i="7"/>
  <c r="AS1892" i="7"/>
  <c r="AR1892" i="7"/>
  <c r="AQ1892" i="7"/>
  <c r="AP1892" i="7"/>
  <c r="AO1892" i="7"/>
  <c r="AN1892" i="7"/>
  <c r="AM1892" i="7"/>
  <c r="AL1892" i="7"/>
  <c r="AK1892" i="7"/>
  <c r="AJ1892" i="7"/>
  <c r="AI1892" i="7"/>
  <c r="AH1892" i="7"/>
  <c r="AG1892" i="7"/>
  <c r="AF1892" i="7"/>
  <c r="AE1892" i="7"/>
  <c r="AD1892" i="7"/>
  <c r="AC1892" i="7"/>
  <c r="S1892" i="7"/>
  <c r="R1892" i="7"/>
  <c r="Q1892" i="7"/>
  <c r="P1892" i="7"/>
  <c r="O1892" i="7"/>
  <c r="N1892" i="7"/>
  <c r="M1892" i="7"/>
  <c r="L1892" i="7"/>
  <c r="K1892" i="7"/>
  <c r="J1892" i="7"/>
  <c r="H1892" i="7"/>
  <c r="F1892" i="7"/>
  <c r="BK1891" i="7"/>
  <c r="BF1891" i="7"/>
  <c r="AX1891" i="7"/>
  <c r="AW1891" i="7"/>
  <c r="AU1891" i="7"/>
  <c r="AT1891" i="7"/>
  <c r="AS1891" i="7"/>
  <c r="AR1891" i="7"/>
  <c r="AQ1891" i="7"/>
  <c r="AP1891" i="7"/>
  <c r="AO1891" i="7"/>
  <c r="AN1891" i="7"/>
  <c r="AM1891" i="7"/>
  <c r="AL1891" i="7"/>
  <c r="AK1891" i="7"/>
  <c r="AJ1891" i="7"/>
  <c r="AI1891" i="7"/>
  <c r="AH1891" i="7"/>
  <c r="AG1891" i="7"/>
  <c r="AF1891" i="7"/>
  <c r="AE1891" i="7"/>
  <c r="AD1891" i="7"/>
  <c r="AC1891" i="7"/>
  <c r="S1891" i="7"/>
  <c r="R1891" i="7"/>
  <c r="Q1891" i="7"/>
  <c r="P1891" i="7"/>
  <c r="O1891" i="7"/>
  <c r="N1891" i="7"/>
  <c r="M1891" i="7"/>
  <c r="L1891" i="7"/>
  <c r="K1891" i="7"/>
  <c r="J1891" i="7"/>
  <c r="H1891" i="7"/>
  <c r="F1891" i="7"/>
  <c r="BK1890" i="7"/>
  <c r="BF1890" i="7"/>
  <c r="AX1890" i="7"/>
  <c r="AW1890" i="7"/>
  <c r="AU1890" i="7"/>
  <c r="AT1890" i="7"/>
  <c r="AS1890" i="7"/>
  <c r="AR1890" i="7"/>
  <c r="AQ1890" i="7"/>
  <c r="AP1890" i="7"/>
  <c r="AO1890" i="7"/>
  <c r="AN1890" i="7"/>
  <c r="AM1890" i="7"/>
  <c r="AL1890" i="7"/>
  <c r="AK1890" i="7"/>
  <c r="AJ1890" i="7"/>
  <c r="AI1890" i="7"/>
  <c r="AH1890" i="7"/>
  <c r="AG1890" i="7"/>
  <c r="AF1890" i="7"/>
  <c r="AE1890" i="7"/>
  <c r="AD1890" i="7"/>
  <c r="AC1890" i="7"/>
  <c r="S1890" i="7"/>
  <c r="R1890" i="7"/>
  <c r="Q1890" i="7"/>
  <c r="P1890" i="7"/>
  <c r="O1890" i="7"/>
  <c r="N1890" i="7"/>
  <c r="M1890" i="7"/>
  <c r="L1890" i="7"/>
  <c r="K1890" i="7"/>
  <c r="J1890" i="7"/>
  <c r="H1890" i="7"/>
  <c r="F1890" i="7"/>
  <c r="BK1889" i="7"/>
  <c r="BI1889" i="7" s="1"/>
  <c r="BF1889" i="7"/>
  <c r="AX1889" i="7"/>
  <c r="AW1889" i="7"/>
  <c r="AU1889" i="7"/>
  <c r="AT1889" i="7"/>
  <c r="AS1889" i="7"/>
  <c r="AR1889" i="7"/>
  <c r="AQ1889" i="7"/>
  <c r="AP1889" i="7"/>
  <c r="AO1889" i="7"/>
  <c r="AN1889" i="7"/>
  <c r="AM1889" i="7"/>
  <c r="AL1889" i="7"/>
  <c r="AK1889" i="7"/>
  <c r="AJ1889" i="7"/>
  <c r="AI1889" i="7"/>
  <c r="AH1889" i="7"/>
  <c r="AG1889" i="7"/>
  <c r="AF1889" i="7"/>
  <c r="AE1889" i="7"/>
  <c r="AD1889" i="7"/>
  <c r="AC1889" i="7"/>
  <c r="S1889" i="7"/>
  <c r="R1889" i="7"/>
  <c r="Q1889" i="7"/>
  <c r="P1889" i="7"/>
  <c r="O1889" i="7"/>
  <c r="N1889" i="7"/>
  <c r="M1889" i="7"/>
  <c r="L1889" i="7"/>
  <c r="K1889" i="7"/>
  <c r="J1889" i="7"/>
  <c r="H1889" i="7"/>
  <c r="F1889" i="7"/>
  <c r="BK1888" i="7"/>
  <c r="BF1888" i="7"/>
  <c r="AX1888" i="7"/>
  <c r="AW1888" i="7"/>
  <c r="AU1888" i="7"/>
  <c r="AT1888" i="7"/>
  <c r="AS1888" i="7"/>
  <c r="AR1888" i="7"/>
  <c r="AQ1888" i="7"/>
  <c r="AP1888" i="7"/>
  <c r="AO1888" i="7"/>
  <c r="AN1888" i="7"/>
  <c r="AM1888" i="7"/>
  <c r="AL1888" i="7"/>
  <c r="AK1888" i="7"/>
  <c r="AJ1888" i="7"/>
  <c r="AI1888" i="7"/>
  <c r="AH1888" i="7"/>
  <c r="AG1888" i="7"/>
  <c r="AF1888" i="7"/>
  <c r="AE1888" i="7"/>
  <c r="AD1888" i="7"/>
  <c r="AC1888" i="7"/>
  <c r="S1888" i="7"/>
  <c r="R1888" i="7"/>
  <c r="Q1888" i="7"/>
  <c r="P1888" i="7"/>
  <c r="O1888" i="7"/>
  <c r="N1888" i="7"/>
  <c r="M1888" i="7"/>
  <c r="L1888" i="7"/>
  <c r="K1888" i="7"/>
  <c r="J1888" i="7"/>
  <c r="H1888" i="7"/>
  <c r="F1888" i="7"/>
  <c r="BK1887" i="7"/>
  <c r="BF1887" i="7"/>
  <c r="AX1887" i="7"/>
  <c r="AW1887" i="7"/>
  <c r="AU1887" i="7"/>
  <c r="AT1887" i="7"/>
  <c r="AS1887" i="7"/>
  <c r="AR1887" i="7"/>
  <c r="AQ1887" i="7"/>
  <c r="AP1887" i="7"/>
  <c r="AO1887" i="7"/>
  <c r="AN1887" i="7"/>
  <c r="AM1887" i="7"/>
  <c r="AL1887" i="7"/>
  <c r="AK1887" i="7"/>
  <c r="AJ1887" i="7"/>
  <c r="AI1887" i="7"/>
  <c r="AH1887" i="7"/>
  <c r="AG1887" i="7"/>
  <c r="AF1887" i="7"/>
  <c r="AE1887" i="7"/>
  <c r="AD1887" i="7"/>
  <c r="AC1887" i="7"/>
  <c r="S1887" i="7"/>
  <c r="R1887" i="7"/>
  <c r="Q1887" i="7"/>
  <c r="P1887" i="7"/>
  <c r="O1887" i="7"/>
  <c r="N1887" i="7"/>
  <c r="M1887" i="7"/>
  <c r="L1887" i="7"/>
  <c r="K1887" i="7"/>
  <c r="J1887" i="7"/>
  <c r="H1887" i="7"/>
  <c r="F1887" i="7"/>
  <c r="BK1886" i="7"/>
  <c r="BI1886" i="7" s="1"/>
  <c r="BF1886" i="7"/>
  <c r="AX1886" i="7"/>
  <c r="AW1886" i="7"/>
  <c r="AU1886" i="7"/>
  <c r="AT1886" i="7"/>
  <c r="AS1886" i="7"/>
  <c r="AR1886" i="7"/>
  <c r="AQ1886" i="7"/>
  <c r="AP1886" i="7"/>
  <c r="AO1886" i="7"/>
  <c r="AN1886" i="7"/>
  <c r="AM1886" i="7"/>
  <c r="AL1886" i="7"/>
  <c r="AK1886" i="7"/>
  <c r="AJ1886" i="7"/>
  <c r="AI1886" i="7"/>
  <c r="AH1886" i="7"/>
  <c r="AG1886" i="7"/>
  <c r="AF1886" i="7"/>
  <c r="AE1886" i="7"/>
  <c r="AD1886" i="7"/>
  <c r="AC1886" i="7"/>
  <c r="S1886" i="7"/>
  <c r="R1886" i="7"/>
  <c r="Q1886" i="7"/>
  <c r="P1886" i="7"/>
  <c r="O1886" i="7"/>
  <c r="N1886" i="7"/>
  <c r="M1886" i="7"/>
  <c r="L1886" i="7"/>
  <c r="K1886" i="7"/>
  <c r="J1886" i="7"/>
  <c r="H1886" i="7"/>
  <c r="F1886" i="7"/>
  <c r="BK1885" i="7"/>
  <c r="BH1885" i="7"/>
  <c r="D1885" i="7" s="1"/>
  <c r="BF1885" i="7"/>
  <c r="AX1885" i="7"/>
  <c r="AW1885" i="7"/>
  <c r="AU1885" i="7"/>
  <c r="AT1885" i="7"/>
  <c r="AS1885" i="7"/>
  <c r="AR1885" i="7"/>
  <c r="AQ1885" i="7"/>
  <c r="AP1885" i="7"/>
  <c r="AO1885" i="7"/>
  <c r="AN1885" i="7"/>
  <c r="AM1885" i="7"/>
  <c r="AL1885" i="7"/>
  <c r="AK1885" i="7"/>
  <c r="AJ1885" i="7"/>
  <c r="AI1885" i="7"/>
  <c r="AH1885" i="7"/>
  <c r="AG1885" i="7"/>
  <c r="AF1885" i="7"/>
  <c r="AE1885" i="7"/>
  <c r="AD1885" i="7"/>
  <c r="AC1885" i="7"/>
  <c r="S1885" i="7"/>
  <c r="R1885" i="7"/>
  <c r="Q1885" i="7"/>
  <c r="P1885" i="7"/>
  <c r="O1885" i="7"/>
  <c r="N1885" i="7"/>
  <c r="M1885" i="7"/>
  <c r="L1885" i="7"/>
  <c r="K1885" i="7"/>
  <c r="J1885" i="7"/>
  <c r="H1885" i="7"/>
  <c r="F1885" i="7"/>
  <c r="BK1884" i="7"/>
  <c r="BF1884" i="7"/>
  <c r="AX1884" i="7"/>
  <c r="AW1884" i="7"/>
  <c r="AU1884" i="7"/>
  <c r="AT1884" i="7"/>
  <c r="AS1884" i="7"/>
  <c r="AR1884" i="7"/>
  <c r="AQ1884" i="7"/>
  <c r="AP1884" i="7"/>
  <c r="AO1884" i="7"/>
  <c r="AN1884" i="7"/>
  <c r="AM1884" i="7"/>
  <c r="AL1884" i="7"/>
  <c r="AK1884" i="7"/>
  <c r="AJ1884" i="7"/>
  <c r="AI1884" i="7"/>
  <c r="AH1884" i="7"/>
  <c r="AG1884" i="7"/>
  <c r="AF1884" i="7"/>
  <c r="AE1884" i="7"/>
  <c r="AD1884" i="7"/>
  <c r="AC1884" i="7"/>
  <c r="S1884" i="7"/>
  <c r="R1884" i="7"/>
  <c r="Q1884" i="7"/>
  <c r="P1884" i="7"/>
  <c r="O1884" i="7"/>
  <c r="N1884" i="7"/>
  <c r="M1884" i="7"/>
  <c r="L1884" i="7"/>
  <c r="K1884" i="7"/>
  <c r="J1884" i="7"/>
  <c r="H1884" i="7"/>
  <c r="F1884" i="7"/>
  <c r="BK1883" i="7"/>
  <c r="BF1883" i="7"/>
  <c r="AX1883" i="7"/>
  <c r="AW1883" i="7"/>
  <c r="AU1883" i="7"/>
  <c r="AT1883" i="7"/>
  <c r="AS1883" i="7"/>
  <c r="AR1883" i="7"/>
  <c r="AQ1883" i="7"/>
  <c r="AP1883" i="7"/>
  <c r="AO1883" i="7"/>
  <c r="AN1883" i="7"/>
  <c r="AM1883" i="7"/>
  <c r="AL1883" i="7"/>
  <c r="AK1883" i="7"/>
  <c r="AJ1883" i="7"/>
  <c r="AI1883" i="7"/>
  <c r="AH1883" i="7"/>
  <c r="AG1883" i="7"/>
  <c r="AF1883" i="7"/>
  <c r="AE1883" i="7"/>
  <c r="AD1883" i="7"/>
  <c r="AC1883" i="7"/>
  <c r="S1883" i="7"/>
  <c r="R1883" i="7"/>
  <c r="Q1883" i="7"/>
  <c r="P1883" i="7"/>
  <c r="O1883" i="7"/>
  <c r="N1883" i="7"/>
  <c r="M1883" i="7"/>
  <c r="L1883" i="7"/>
  <c r="K1883" i="7"/>
  <c r="J1883" i="7"/>
  <c r="H1883" i="7"/>
  <c r="F1883" i="7"/>
  <c r="BK1882" i="7"/>
  <c r="BF1882" i="7"/>
  <c r="AX1882" i="7"/>
  <c r="AW1882" i="7"/>
  <c r="AU1882" i="7"/>
  <c r="AT1882" i="7"/>
  <c r="AS1882" i="7"/>
  <c r="AR1882" i="7"/>
  <c r="AQ1882" i="7"/>
  <c r="AP1882" i="7"/>
  <c r="AO1882" i="7"/>
  <c r="AN1882" i="7"/>
  <c r="AM1882" i="7"/>
  <c r="AL1882" i="7"/>
  <c r="AK1882" i="7"/>
  <c r="AJ1882" i="7"/>
  <c r="AI1882" i="7"/>
  <c r="AH1882" i="7"/>
  <c r="AG1882" i="7"/>
  <c r="AF1882" i="7"/>
  <c r="AE1882" i="7"/>
  <c r="AD1882" i="7"/>
  <c r="AC1882" i="7"/>
  <c r="S1882" i="7"/>
  <c r="R1882" i="7"/>
  <c r="Q1882" i="7"/>
  <c r="P1882" i="7"/>
  <c r="O1882" i="7"/>
  <c r="N1882" i="7"/>
  <c r="M1882" i="7"/>
  <c r="L1882" i="7"/>
  <c r="K1882" i="7"/>
  <c r="J1882" i="7"/>
  <c r="H1882" i="7"/>
  <c r="F1882" i="7"/>
  <c r="BK1881" i="7"/>
  <c r="BI1881" i="7" s="1"/>
  <c r="BF1881" i="7"/>
  <c r="AX1881" i="7"/>
  <c r="AW1881" i="7"/>
  <c r="AU1881" i="7"/>
  <c r="AT1881" i="7"/>
  <c r="AS1881" i="7"/>
  <c r="AR1881" i="7"/>
  <c r="AQ1881" i="7"/>
  <c r="AP1881" i="7"/>
  <c r="AO1881" i="7"/>
  <c r="AN1881" i="7"/>
  <c r="AM1881" i="7"/>
  <c r="AL1881" i="7"/>
  <c r="AK1881" i="7"/>
  <c r="AJ1881" i="7"/>
  <c r="AI1881" i="7"/>
  <c r="AH1881" i="7"/>
  <c r="AG1881" i="7"/>
  <c r="AF1881" i="7"/>
  <c r="AE1881" i="7"/>
  <c r="AD1881" i="7"/>
  <c r="AC1881" i="7"/>
  <c r="S1881" i="7"/>
  <c r="R1881" i="7"/>
  <c r="Q1881" i="7"/>
  <c r="P1881" i="7"/>
  <c r="O1881" i="7"/>
  <c r="N1881" i="7"/>
  <c r="M1881" i="7"/>
  <c r="L1881" i="7"/>
  <c r="K1881" i="7"/>
  <c r="J1881" i="7"/>
  <c r="H1881" i="7"/>
  <c r="F1881" i="7"/>
  <c r="BK1880" i="7"/>
  <c r="BM1880" i="7" s="1"/>
  <c r="I1880" i="7" s="1"/>
  <c r="BI1880" i="7"/>
  <c r="BF1880" i="7"/>
  <c r="AX1880" i="7"/>
  <c r="AW1880" i="7"/>
  <c r="AU1880" i="7"/>
  <c r="AT1880" i="7"/>
  <c r="AS1880" i="7"/>
  <c r="AR1880" i="7"/>
  <c r="AQ1880" i="7"/>
  <c r="AP1880" i="7"/>
  <c r="AO1880" i="7"/>
  <c r="AN1880" i="7"/>
  <c r="AM1880" i="7"/>
  <c r="AL1880" i="7"/>
  <c r="AK1880" i="7"/>
  <c r="AJ1880" i="7"/>
  <c r="AI1880" i="7"/>
  <c r="AH1880" i="7"/>
  <c r="AG1880" i="7"/>
  <c r="AF1880" i="7"/>
  <c r="AE1880" i="7"/>
  <c r="AD1880" i="7"/>
  <c r="AC1880" i="7"/>
  <c r="S1880" i="7"/>
  <c r="R1880" i="7"/>
  <c r="Q1880" i="7"/>
  <c r="P1880" i="7"/>
  <c r="O1880" i="7"/>
  <c r="N1880" i="7"/>
  <c r="M1880" i="7"/>
  <c r="L1880" i="7"/>
  <c r="K1880" i="7"/>
  <c r="J1880" i="7"/>
  <c r="H1880" i="7"/>
  <c r="F1880" i="7"/>
  <c r="BK1879" i="7"/>
  <c r="BF1879" i="7"/>
  <c r="AX1879" i="7"/>
  <c r="AW1879" i="7"/>
  <c r="AU1879" i="7"/>
  <c r="AT1879" i="7"/>
  <c r="AS1879" i="7"/>
  <c r="AR1879" i="7"/>
  <c r="AQ1879" i="7"/>
  <c r="AP1879" i="7"/>
  <c r="AO1879" i="7"/>
  <c r="AN1879" i="7"/>
  <c r="AM1879" i="7"/>
  <c r="AL1879" i="7"/>
  <c r="AK1879" i="7"/>
  <c r="AJ1879" i="7"/>
  <c r="AI1879" i="7"/>
  <c r="AH1879" i="7"/>
  <c r="AG1879" i="7"/>
  <c r="AF1879" i="7"/>
  <c r="AE1879" i="7"/>
  <c r="AD1879" i="7"/>
  <c r="AC1879" i="7"/>
  <c r="S1879" i="7"/>
  <c r="R1879" i="7"/>
  <c r="Q1879" i="7"/>
  <c r="P1879" i="7"/>
  <c r="O1879" i="7"/>
  <c r="N1879" i="7"/>
  <c r="M1879" i="7"/>
  <c r="L1879" i="7"/>
  <c r="K1879" i="7"/>
  <c r="J1879" i="7"/>
  <c r="H1879" i="7"/>
  <c r="F1879" i="7"/>
  <c r="BM1878" i="7"/>
  <c r="I1878" i="7" s="1"/>
  <c r="BK1878" i="7"/>
  <c r="BI1878" i="7" s="1"/>
  <c r="BF1878" i="7"/>
  <c r="AX1878" i="7"/>
  <c r="AW1878" i="7"/>
  <c r="AU1878" i="7"/>
  <c r="AT1878" i="7"/>
  <c r="AS1878" i="7"/>
  <c r="AR1878" i="7"/>
  <c r="AQ1878" i="7"/>
  <c r="AP1878" i="7"/>
  <c r="AO1878" i="7"/>
  <c r="AN1878" i="7"/>
  <c r="AM1878" i="7"/>
  <c r="AL1878" i="7"/>
  <c r="AK1878" i="7"/>
  <c r="AJ1878" i="7"/>
  <c r="AI1878" i="7"/>
  <c r="AH1878" i="7"/>
  <c r="AG1878" i="7"/>
  <c r="AF1878" i="7"/>
  <c r="AE1878" i="7"/>
  <c r="AD1878" i="7"/>
  <c r="AC1878" i="7"/>
  <c r="S1878" i="7"/>
  <c r="R1878" i="7"/>
  <c r="Q1878" i="7"/>
  <c r="P1878" i="7"/>
  <c r="O1878" i="7"/>
  <c r="N1878" i="7"/>
  <c r="M1878" i="7"/>
  <c r="L1878" i="7"/>
  <c r="K1878" i="7"/>
  <c r="J1878" i="7"/>
  <c r="H1878" i="7"/>
  <c r="F1878" i="7"/>
  <c r="BK1877" i="7"/>
  <c r="BF1877" i="7"/>
  <c r="AX1877" i="7"/>
  <c r="AW1877" i="7"/>
  <c r="AU1877" i="7"/>
  <c r="AT1877" i="7"/>
  <c r="AS1877" i="7"/>
  <c r="AR1877" i="7"/>
  <c r="AQ1877" i="7"/>
  <c r="AP1877" i="7"/>
  <c r="AO1877" i="7"/>
  <c r="AN1877" i="7"/>
  <c r="AM1877" i="7"/>
  <c r="AL1877" i="7"/>
  <c r="AK1877" i="7"/>
  <c r="AJ1877" i="7"/>
  <c r="AI1877" i="7"/>
  <c r="AH1877" i="7"/>
  <c r="AG1877" i="7"/>
  <c r="AF1877" i="7"/>
  <c r="AE1877" i="7"/>
  <c r="AD1877" i="7"/>
  <c r="AC1877" i="7"/>
  <c r="S1877" i="7"/>
  <c r="R1877" i="7"/>
  <c r="Q1877" i="7"/>
  <c r="P1877" i="7"/>
  <c r="O1877" i="7"/>
  <c r="N1877" i="7"/>
  <c r="M1877" i="7"/>
  <c r="L1877" i="7"/>
  <c r="K1877" i="7"/>
  <c r="J1877" i="7"/>
  <c r="H1877" i="7"/>
  <c r="F1877" i="7"/>
  <c r="BK1876" i="7"/>
  <c r="BF1876" i="7"/>
  <c r="AX1876" i="7"/>
  <c r="AW1876" i="7"/>
  <c r="AU1876" i="7"/>
  <c r="AT1876" i="7"/>
  <c r="AS1876" i="7"/>
  <c r="AR1876" i="7"/>
  <c r="AQ1876" i="7"/>
  <c r="AP1876" i="7"/>
  <c r="AO1876" i="7"/>
  <c r="AN1876" i="7"/>
  <c r="AM1876" i="7"/>
  <c r="AL1876" i="7"/>
  <c r="AK1876" i="7"/>
  <c r="AJ1876" i="7"/>
  <c r="AI1876" i="7"/>
  <c r="AH1876" i="7"/>
  <c r="AG1876" i="7"/>
  <c r="AF1876" i="7"/>
  <c r="AE1876" i="7"/>
  <c r="AD1876" i="7"/>
  <c r="AC1876" i="7"/>
  <c r="S1876" i="7"/>
  <c r="R1876" i="7"/>
  <c r="Q1876" i="7"/>
  <c r="P1876" i="7"/>
  <c r="O1876" i="7"/>
  <c r="N1876" i="7"/>
  <c r="M1876" i="7"/>
  <c r="L1876" i="7"/>
  <c r="K1876" i="7"/>
  <c r="J1876" i="7"/>
  <c r="H1876" i="7"/>
  <c r="F1876" i="7"/>
  <c r="BK1875" i="7"/>
  <c r="BH1875" i="7" s="1"/>
  <c r="BF1875" i="7"/>
  <c r="AX1875" i="7"/>
  <c r="AW1875" i="7"/>
  <c r="AU1875" i="7"/>
  <c r="AT1875" i="7"/>
  <c r="AS1875" i="7"/>
  <c r="AR1875" i="7"/>
  <c r="AQ1875" i="7"/>
  <c r="AP1875" i="7"/>
  <c r="AO1875" i="7"/>
  <c r="AN1875" i="7"/>
  <c r="AM1875" i="7"/>
  <c r="AL1875" i="7"/>
  <c r="AK1875" i="7"/>
  <c r="AJ1875" i="7"/>
  <c r="AI1875" i="7"/>
  <c r="AH1875" i="7"/>
  <c r="AG1875" i="7"/>
  <c r="AF1875" i="7"/>
  <c r="AE1875" i="7"/>
  <c r="AD1875" i="7"/>
  <c r="AC1875" i="7"/>
  <c r="S1875" i="7"/>
  <c r="R1875" i="7"/>
  <c r="Q1875" i="7"/>
  <c r="P1875" i="7"/>
  <c r="O1875" i="7"/>
  <c r="N1875" i="7"/>
  <c r="M1875" i="7"/>
  <c r="L1875" i="7"/>
  <c r="K1875" i="7"/>
  <c r="J1875" i="7"/>
  <c r="H1875" i="7"/>
  <c r="F1875" i="7"/>
  <c r="BK1874" i="7"/>
  <c r="BF1874" i="7"/>
  <c r="AX1874" i="7"/>
  <c r="AW1874" i="7"/>
  <c r="AU1874" i="7"/>
  <c r="AT1874" i="7"/>
  <c r="AS1874" i="7"/>
  <c r="AR1874" i="7"/>
  <c r="AQ1874" i="7"/>
  <c r="AP1874" i="7"/>
  <c r="AO1874" i="7"/>
  <c r="AN1874" i="7"/>
  <c r="AM1874" i="7"/>
  <c r="AL1874" i="7"/>
  <c r="AK1874" i="7"/>
  <c r="AJ1874" i="7"/>
  <c r="AI1874" i="7"/>
  <c r="AH1874" i="7"/>
  <c r="AG1874" i="7"/>
  <c r="AF1874" i="7"/>
  <c r="AE1874" i="7"/>
  <c r="AD1874" i="7"/>
  <c r="AC1874" i="7"/>
  <c r="S1874" i="7"/>
  <c r="R1874" i="7"/>
  <c r="Q1874" i="7"/>
  <c r="P1874" i="7"/>
  <c r="O1874" i="7"/>
  <c r="N1874" i="7"/>
  <c r="M1874" i="7"/>
  <c r="L1874" i="7"/>
  <c r="K1874" i="7"/>
  <c r="J1874" i="7"/>
  <c r="H1874" i="7"/>
  <c r="F1874" i="7"/>
  <c r="BK1873" i="7"/>
  <c r="BI1873" i="7" s="1"/>
  <c r="BF1873" i="7"/>
  <c r="AX1873" i="7"/>
  <c r="AW1873" i="7"/>
  <c r="AU1873" i="7"/>
  <c r="AT1873" i="7"/>
  <c r="AS1873" i="7"/>
  <c r="AR1873" i="7"/>
  <c r="AQ1873" i="7"/>
  <c r="AP1873" i="7"/>
  <c r="AO1873" i="7"/>
  <c r="AN1873" i="7"/>
  <c r="AM1873" i="7"/>
  <c r="AL1873" i="7"/>
  <c r="AK1873" i="7"/>
  <c r="AJ1873" i="7"/>
  <c r="AI1873" i="7"/>
  <c r="AH1873" i="7"/>
  <c r="AG1873" i="7"/>
  <c r="AF1873" i="7"/>
  <c r="AE1873" i="7"/>
  <c r="AD1873" i="7"/>
  <c r="AC1873" i="7"/>
  <c r="S1873" i="7"/>
  <c r="R1873" i="7"/>
  <c r="Q1873" i="7"/>
  <c r="P1873" i="7"/>
  <c r="O1873" i="7"/>
  <c r="N1873" i="7"/>
  <c r="M1873" i="7"/>
  <c r="L1873" i="7"/>
  <c r="K1873" i="7"/>
  <c r="J1873" i="7"/>
  <c r="H1873" i="7"/>
  <c r="F1873" i="7"/>
  <c r="BK1872" i="7"/>
  <c r="BH1872" i="7" s="1"/>
  <c r="BF1872" i="7"/>
  <c r="AX1872" i="7"/>
  <c r="AW1872" i="7"/>
  <c r="AU1872" i="7"/>
  <c r="AT1872" i="7"/>
  <c r="AS1872" i="7"/>
  <c r="AR1872" i="7"/>
  <c r="AQ1872" i="7"/>
  <c r="AP1872" i="7"/>
  <c r="AO1872" i="7"/>
  <c r="AN1872" i="7"/>
  <c r="AM1872" i="7"/>
  <c r="AL1872" i="7"/>
  <c r="AK1872" i="7"/>
  <c r="AJ1872" i="7"/>
  <c r="AI1872" i="7"/>
  <c r="AH1872" i="7"/>
  <c r="AG1872" i="7"/>
  <c r="AF1872" i="7"/>
  <c r="AE1872" i="7"/>
  <c r="AD1872" i="7"/>
  <c r="AC1872" i="7"/>
  <c r="S1872" i="7"/>
  <c r="R1872" i="7"/>
  <c r="Q1872" i="7"/>
  <c r="P1872" i="7"/>
  <c r="O1872" i="7"/>
  <c r="N1872" i="7"/>
  <c r="M1872" i="7"/>
  <c r="L1872" i="7"/>
  <c r="K1872" i="7"/>
  <c r="J1872" i="7"/>
  <c r="H1872" i="7"/>
  <c r="F1872" i="7"/>
  <c r="BK1871" i="7"/>
  <c r="BF1871" i="7"/>
  <c r="AX1871" i="7"/>
  <c r="AW1871" i="7"/>
  <c r="AU1871" i="7"/>
  <c r="AT1871" i="7"/>
  <c r="AS1871" i="7"/>
  <c r="AR1871" i="7"/>
  <c r="AQ1871" i="7"/>
  <c r="AP1871" i="7"/>
  <c r="AO1871" i="7"/>
  <c r="AN1871" i="7"/>
  <c r="AM1871" i="7"/>
  <c r="AL1871" i="7"/>
  <c r="AK1871" i="7"/>
  <c r="AJ1871" i="7"/>
  <c r="AI1871" i="7"/>
  <c r="AH1871" i="7"/>
  <c r="AG1871" i="7"/>
  <c r="AF1871" i="7"/>
  <c r="AE1871" i="7"/>
  <c r="AD1871" i="7"/>
  <c r="AC1871" i="7"/>
  <c r="S1871" i="7"/>
  <c r="R1871" i="7"/>
  <c r="Q1871" i="7"/>
  <c r="P1871" i="7"/>
  <c r="O1871" i="7"/>
  <c r="N1871" i="7"/>
  <c r="M1871" i="7"/>
  <c r="L1871" i="7"/>
  <c r="K1871" i="7"/>
  <c r="J1871" i="7"/>
  <c r="H1871" i="7"/>
  <c r="F1871" i="7"/>
  <c r="BK1870" i="7"/>
  <c r="BF1870" i="7"/>
  <c r="AX1870" i="7"/>
  <c r="AW1870" i="7"/>
  <c r="AU1870" i="7"/>
  <c r="AT1870" i="7"/>
  <c r="AS1870" i="7"/>
  <c r="AR1870" i="7"/>
  <c r="AQ1870" i="7"/>
  <c r="AP1870" i="7"/>
  <c r="AO1870" i="7"/>
  <c r="AN1870" i="7"/>
  <c r="AM1870" i="7"/>
  <c r="AL1870" i="7"/>
  <c r="AK1870" i="7"/>
  <c r="AJ1870" i="7"/>
  <c r="AI1870" i="7"/>
  <c r="AH1870" i="7"/>
  <c r="AG1870" i="7"/>
  <c r="AF1870" i="7"/>
  <c r="AE1870" i="7"/>
  <c r="AD1870" i="7"/>
  <c r="AC1870" i="7"/>
  <c r="S1870" i="7"/>
  <c r="R1870" i="7"/>
  <c r="Q1870" i="7"/>
  <c r="P1870" i="7"/>
  <c r="O1870" i="7"/>
  <c r="N1870" i="7"/>
  <c r="M1870" i="7"/>
  <c r="L1870" i="7"/>
  <c r="K1870" i="7"/>
  <c r="J1870" i="7"/>
  <c r="H1870" i="7"/>
  <c r="F1870" i="7"/>
  <c r="BK1869" i="7"/>
  <c r="G1869" i="7" s="1"/>
  <c r="BF1869" i="7"/>
  <c r="AX1869" i="7"/>
  <c r="AW1869" i="7"/>
  <c r="AU1869" i="7"/>
  <c r="AT1869" i="7"/>
  <c r="AS1869" i="7"/>
  <c r="AR1869" i="7"/>
  <c r="AQ1869" i="7"/>
  <c r="AP1869" i="7"/>
  <c r="AO1869" i="7"/>
  <c r="AN1869" i="7"/>
  <c r="AM1869" i="7"/>
  <c r="AL1869" i="7"/>
  <c r="AK1869" i="7"/>
  <c r="AJ1869" i="7"/>
  <c r="AI1869" i="7"/>
  <c r="AH1869" i="7"/>
  <c r="AG1869" i="7"/>
  <c r="AF1869" i="7"/>
  <c r="AE1869" i="7"/>
  <c r="AD1869" i="7"/>
  <c r="AC1869" i="7"/>
  <c r="S1869" i="7"/>
  <c r="R1869" i="7"/>
  <c r="Q1869" i="7"/>
  <c r="P1869" i="7"/>
  <c r="O1869" i="7"/>
  <c r="N1869" i="7"/>
  <c r="M1869" i="7"/>
  <c r="L1869" i="7"/>
  <c r="K1869" i="7"/>
  <c r="J1869" i="7"/>
  <c r="H1869" i="7"/>
  <c r="F1869" i="7"/>
  <c r="BK1868" i="7"/>
  <c r="BF1868" i="7"/>
  <c r="AX1868" i="7"/>
  <c r="AW1868" i="7"/>
  <c r="AU1868" i="7"/>
  <c r="AT1868" i="7"/>
  <c r="AS1868" i="7"/>
  <c r="AR1868" i="7"/>
  <c r="AQ1868" i="7"/>
  <c r="AP1868" i="7"/>
  <c r="AO1868" i="7"/>
  <c r="AN1868" i="7"/>
  <c r="AM1868" i="7"/>
  <c r="AL1868" i="7"/>
  <c r="AK1868" i="7"/>
  <c r="AJ1868" i="7"/>
  <c r="AI1868" i="7"/>
  <c r="AH1868" i="7"/>
  <c r="AG1868" i="7"/>
  <c r="AF1868" i="7"/>
  <c r="AE1868" i="7"/>
  <c r="AD1868" i="7"/>
  <c r="AC1868" i="7"/>
  <c r="S1868" i="7"/>
  <c r="R1868" i="7"/>
  <c r="Q1868" i="7"/>
  <c r="P1868" i="7"/>
  <c r="O1868" i="7"/>
  <c r="N1868" i="7"/>
  <c r="M1868" i="7"/>
  <c r="L1868" i="7"/>
  <c r="K1868" i="7"/>
  <c r="J1868" i="7"/>
  <c r="H1868" i="7"/>
  <c r="F1868" i="7"/>
  <c r="BK1867" i="7"/>
  <c r="BF1867" i="7"/>
  <c r="AX1867" i="7"/>
  <c r="AW1867" i="7"/>
  <c r="AU1867" i="7"/>
  <c r="AT1867" i="7"/>
  <c r="AS1867" i="7"/>
  <c r="AR1867" i="7"/>
  <c r="AQ1867" i="7"/>
  <c r="AP1867" i="7"/>
  <c r="AO1867" i="7"/>
  <c r="AN1867" i="7"/>
  <c r="AM1867" i="7"/>
  <c r="AL1867" i="7"/>
  <c r="AK1867" i="7"/>
  <c r="AJ1867" i="7"/>
  <c r="AI1867" i="7"/>
  <c r="AH1867" i="7"/>
  <c r="AG1867" i="7"/>
  <c r="AF1867" i="7"/>
  <c r="AE1867" i="7"/>
  <c r="AD1867" i="7"/>
  <c r="AC1867" i="7"/>
  <c r="S1867" i="7"/>
  <c r="R1867" i="7"/>
  <c r="Q1867" i="7"/>
  <c r="P1867" i="7"/>
  <c r="O1867" i="7"/>
  <c r="N1867" i="7"/>
  <c r="M1867" i="7"/>
  <c r="L1867" i="7"/>
  <c r="K1867" i="7"/>
  <c r="J1867" i="7"/>
  <c r="H1867" i="7"/>
  <c r="F1867" i="7"/>
  <c r="BK1866" i="7"/>
  <c r="BI1866" i="7" s="1"/>
  <c r="BF1866" i="7"/>
  <c r="AX1866" i="7"/>
  <c r="AW1866" i="7"/>
  <c r="AU1866" i="7"/>
  <c r="AT1866" i="7"/>
  <c r="AS1866" i="7"/>
  <c r="AR1866" i="7"/>
  <c r="AQ1866" i="7"/>
  <c r="AP1866" i="7"/>
  <c r="AO1866" i="7"/>
  <c r="AN1866" i="7"/>
  <c r="AM1866" i="7"/>
  <c r="AL1866" i="7"/>
  <c r="AK1866" i="7"/>
  <c r="AJ1866" i="7"/>
  <c r="AI1866" i="7"/>
  <c r="AH1866" i="7"/>
  <c r="AG1866" i="7"/>
  <c r="AF1866" i="7"/>
  <c r="AE1866" i="7"/>
  <c r="AD1866" i="7"/>
  <c r="AC1866" i="7"/>
  <c r="S1866" i="7"/>
  <c r="R1866" i="7"/>
  <c r="Q1866" i="7"/>
  <c r="P1866" i="7"/>
  <c r="O1866" i="7"/>
  <c r="N1866" i="7"/>
  <c r="M1866" i="7"/>
  <c r="L1866" i="7"/>
  <c r="K1866" i="7"/>
  <c r="J1866" i="7"/>
  <c r="H1866" i="7"/>
  <c r="F1866" i="7"/>
  <c r="BK1865" i="7"/>
  <c r="BI1865" i="7" s="1"/>
  <c r="BF1865" i="7"/>
  <c r="AX1865" i="7"/>
  <c r="AW1865" i="7"/>
  <c r="AU1865" i="7"/>
  <c r="AT1865" i="7"/>
  <c r="AS1865" i="7"/>
  <c r="AR1865" i="7"/>
  <c r="AQ1865" i="7"/>
  <c r="AP1865" i="7"/>
  <c r="AO1865" i="7"/>
  <c r="AN1865" i="7"/>
  <c r="AM1865" i="7"/>
  <c r="AL1865" i="7"/>
  <c r="AK1865" i="7"/>
  <c r="AJ1865" i="7"/>
  <c r="AI1865" i="7"/>
  <c r="AH1865" i="7"/>
  <c r="AG1865" i="7"/>
  <c r="AF1865" i="7"/>
  <c r="AE1865" i="7"/>
  <c r="AD1865" i="7"/>
  <c r="AC1865" i="7"/>
  <c r="S1865" i="7"/>
  <c r="R1865" i="7"/>
  <c r="Q1865" i="7"/>
  <c r="P1865" i="7"/>
  <c r="O1865" i="7"/>
  <c r="N1865" i="7"/>
  <c r="M1865" i="7"/>
  <c r="L1865" i="7"/>
  <c r="K1865" i="7"/>
  <c r="J1865" i="7"/>
  <c r="H1865" i="7"/>
  <c r="F1865" i="7"/>
  <c r="BK1864" i="7"/>
  <c r="BI1864" i="7" s="1"/>
  <c r="BH1864" i="7"/>
  <c r="BF1864" i="7"/>
  <c r="AX1864" i="7"/>
  <c r="AW1864" i="7"/>
  <c r="AU1864" i="7"/>
  <c r="AT1864" i="7"/>
  <c r="AS1864" i="7"/>
  <c r="AR1864" i="7"/>
  <c r="AQ1864" i="7"/>
  <c r="AP1864" i="7"/>
  <c r="AO1864" i="7"/>
  <c r="AN1864" i="7"/>
  <c r="AM1864" i="7"/>
  <c r="AL1864" i="7"/>
  <c r="AK1864" i="7"/>
  <c r="AJ1864" i="7"/>
  <c r="AI1864" i="7"/>
  <c r="AH1864" i="7"/>
  <c r="AG1864" i="7"/>
  <c r="AF1864" i="7"/>
  <c r="AE1864" i="7"/>
  <c r="AD1864" i="7"/>
  <c r="AC1864" i="7"/>
  <c r="S1864" i="7"/>
  <c r="R1864" i="7"/>
  <c r="Q1864" i="7"/>
  <c r="P1864" i="7"/>
  <c r="O1864" i="7"/>
  <c r="N1864" i="7"/>
  <c r="M1864" i="7"/>
  <c r="L1864" i="7"/>
  <c r="K1864" i="7"/>
  <c r="J1864" i="7"/>
  <c r="H1864" i="7"/>
  <c r="F1864" i="7"/>
  <c r="BK1863" i="7"/>
  <c r="G1863" i="7" s="1"/>
  <c r="BF1863" i="7"/>
  <c r="AX1863" i="7"/>
  <c r="AW1863" i="7"/>
  <c r="AU1863" i="7"/>
  <c r="AT1863" i="7"/>
  <c r="AS1863" i="7"/>
  <c r="AR1863" i="7"/>
  <c r="AQ1863" i="7"/>
  <c r="AP1863" i="7"/>
  <c r="AO1863" i="7"/>
  <c r="AN1863" i="7"/>
  <c r="AM1863" i="7"/>
  <c r="AL1863" i="7"/>
  <c r="AK1863" i="7"/>
  <c r="AJ1863" i="7"/>
  <c r="AI1863" i="7"/>
  <c r="AH1863" i="7"/>
  <c r="AG1863" i="7"/>
  <c r="AF1863" i="7"/>
  <c r="AE1863" i="7"/>
  <c r="AD1863" i="7"/>
  <c r="AC1863" i="7"/>
  <c r="S1863" i="7"/>
  <c r="R1863" i="7"/>
  <c r="Q1863" i="7"/>
  <c r="P1863" i="7"/>
  <c r="O1863" i="7"/>
  <c r="N1863" i="7"/>
  <c r="M1863" i="7"/>
  <c r="L1863" i="7"/>
  <c r="K1863" i="7"/>
  <c r="J1863" i="7"/>
  <c r="H1863" i="7"/>
  <c r="F1863" i="7"/>
  <c r="BK1862" i="7"/>
  <c r="BF1862" i="7"/>
  <c r="AX1862" i="7"/>
  <c r="AW1862" i="7"/>
  <c r="AU1862" i="7"/>
  <c r="AT1862" i="7"/>
  <c r="AS1862" i="7"/>
  <c r="AR1862" i="7"/>
  <c r="AQ1862" i="7"/>
  <c r="AP1862" i="7"/>
  <c r="AO1862" i="7"/>
  <c r="AN1862" i="7"/>
  <c r="AM1862" i="7"/>
  <c r="AL1862" i="7"/>
  <c r="AK1862" i="7"/>
  <c r="AJ1862" i="7"/>
  <c r="AI1862" i="7"/>
  <c r="AH1862" i="7"/>
  <c r="AG1862" i="7"/>
  <c r="AF1862" i="7"/>
  <c r="AE1862" i="7"/>
  <c r="AD1862" i="7"/>
  <c r="AC1862" i="7"/>
  <c r="S1862" i="7"/>
  <c r="R1862" i="7"/>
  <c r="Q1862" i="7"/>
  <c r="P1862" i="7"/>
  <c r="O1862" i="7"/>
  <c r="N1862" i="7"/>
  <c r="M1862" i="7"/>
  <c r="L1862" i="7"/>
  <c r="K1862" i="7"/>
  <c r="J1862" i="7"/>
  <c r="H1862" i="7"/>
  <c r="F1862" i="7"/>
  <c r="BK1861" i="7"/>
  <c r="BF1861" i="7"/>
  <c r="AX1861" i="7"/>
  <c r="AW1861" i="7"/>
  <c r="AU1861" i="7"/>
  <c r="AT1861" i="7"/>
  <c r="AS1861" i="7"/>
  <c r="AR1861" i="7"/>
  <c r="AQ1861" i="7"/>
  <c r="AP1861" i="7"/>
  <c r="AO1861" i="7"/>
  <c r="AN1861" i="7"/>
  <c r="AM1861" i="7"/>
  <c r="AL1861" i="7"/>
  <c r="AK1861" i="7"/>
  <c r="AJ1861" i="7"/>
  <c r="AI1861" i="7"/>
  <c r="AH1861" i="7"/>
  <c r="AG1861" i="7"/>
  <c r="AF1861" i="7"/>
  <c r="AE1861" i="7"/>
  <c r="AD1861" i="7"/>
  <c r="AC1861" i="7"/>
  <c r="S1861" i="7"/>
  <c r="R1861" i="7"/>
  <c r="Q1861" i="7"/>
  <c r="P1861" i="7"/>
  <c r="O1861" i="7"/>
  <c r="N1861" i="7"/>
  <c r="M1861" i="7"/>
  <c r="L1861" i="7"/>
  <c r="K1861" i="7"/>
  <c r="J1861" i="7"/>
  <c r="H1861" i="7"/>
  <c r="F1861" i="7"/>
  <c r="BK1860" i="7"/>
  <c r="BF1860" i="7"/>
  <c r="AX1860" i="7"/>
  <c r="AW1860" i="7"/>
  <c r="AU1860" i="7"/>
  <c r="AT1860" i="7"/>
  <c r="AS1860" i="7"/>
  <c r="AR1860" i="7"/>
  <c r="AQ1860" i="7"/>
  <c r="AP1860" i="7"/>
  <c r="AO1860" i="7"/>
  <c r="AN1860" i="7"/>
  <c r="AM1860" i="7"/>
  <c r="AL1860" i="7"/>
  <c r="AK1860" i="7"/>
  <c r="AJ1860" i="7"/>
  <c r="AI1860" i="7"/>
  <c r="AH1860" i="7"/>
  <c r="AG1860" i="7"/>
  <c r="AF1860" i="7"/>
  <c r="AE1860" i="7"/>
  <c r="AD1860" i="7"/>
  <c r="AC1860" i="7"/>
  <c r="S1860" i="7"/>
  <c r="R1860" i="7"/>
  <c r="Q1860" i="7"/>
  <c r="P1860" i="7"/>
  <c r="O1860" i="7"/>
  <c r="N1860" i="7"/>
  <c r="M1860" i="7"/>
  <c r="L1860" i="7"/>
  <c r="K1860" i="7"/>
  <c r="J1860" i="7"/>
  <c r="H1860" i="7"/>
  <c r="F1860" i="7"/>
  <c r="BK1859" i="7"/>
  <c r="BF1859" i="7"/>
  <c r="AX1859" i="7"/>
  <c r="AW1859" i="7"/>
  <c r="AU1859" i="7"/>
  <c r="AT1859" i="7"/>
  <c r="AS1859" i="7"/>
  <c r="AR1859" i="7"/>
  <c r="AQ1859" i="7"/>
  <c r="AP1859" i="7"/>
  <c r="AO1859" i="7"/>
  <c r="AN1859" i="7"/>
  <c r="AM1859" i="7"/>
  <c r="AL1859" i="7"/>
  <c r="AK1859" i="7"/>
  <c r="AJ1859" i="7"/>
  <c r="AI1859" i="7"/>
  <c r="AH1859" i="7"/>
  <c r="AG1859" i="7"/>
  <c r="AF1859" i="7"/>
  <c r="AE1859" i="7"/>
  <c r="AD1859" i="7"/>
  <c r="AC1859" i="7"/>
  <c r="S1859" i="7"/>
  <c r="R1859" i="7"/>
  <c r="Q1859" i="7"/>
  <c r="P1859" i="7"/>
  <c r="O1859" i="7"/>
  <c r="N1859" i="7"/>
  <c r="M1859" i="7"/>
  <c r="L1859" i="7"/>
  <c r="K1859" i="7"/>
  <c r="J1859" i="7"/>
  <c r="H1859" i="7"/>
  <c r="F1859" i="7"/>
  <c r="BK1858" i="7"/>
  <c r="BF1858" i="7"/>
  <c r="AX1858" i="7"/>
  <c r="AW1858" i="7"/>
  <c r="AU1858" i="7"/>
  <c r="AT1858" i="7"/>
  <c r="AS1858" i="7"/>
  <c r="AR1858" i="7"/>
  <c r="AQ1858" i="7"/>
  <c r="AP1858" i="7"/>
  <c r="AO1858" i="7"/>
  <c r="AN1858" i="7"/>
  <c r="AM1858" i="7"/>
  <c r="AL1858" i="7"/>
  <c r="AK1858" i="7"/>
  <c r="AJ1858" i="7"/>
  <c r="AI1858" i="7"/>
  <c r="AH1858" i="7"/>
  <c r="AG1858" i="7"/>
  <c r="AF1858" i="7"/>
  <c r="AE1858" i="7"/>
  <c r="AD1858" i="7"/>
  <c r="AC1858" i="7"/>
  <c r="S1858" i="7"/>
  <c r="R1858" i="7"/>
  <c r="Q1858" i="7"/>
  <c r="P1858" i="7"/>
  <c r="O1858" i="7"/>
  <c r="N1858" i="7"/>
  <c r="M1858" i="7"/>
  <c r="L1858" i="7"/>
  <c r="K1858" i="7"/>
  <c r="J1858" i="7"/>
  <c r="H1858" i="7"/>
  <c r="F1858" i="7"/>
  <c r="BK1857" i="7"/>
  <c r="BI1857" i="7" s="1"/>
  <c r="E1857" i="7" s="1"/>
  <c r="BF1857" i="7"/>
  <c r="AX1857" i="7"/>
  <c r="AW1857" i="7"/>
  <c r="AU1857" i="7"/>
  <c r="AT1857" i="7"/>
  <c r="AS1857" i="7"/>
  <c r="AR1857" i="7"/>
  <c r="AQ1857" i="7"/>
  <c r="AP1857" i="7"/>
  <c r="AO1857" i="7"/>
  <c r="AN1857" i="7"/>
  <c r="AM1857" i="7"/>
  <c r="AL1857" i="7"/>
  <c r="AK1857" i="7"/>
  <c r="AJ1857" i="7"/>
  <c r="AI1857" i="7"/>
  <c r="AH1857" i="7"/>
  <c r="AG1857" i="7"/>
  <c r="AF1857" i="7"/>
  <c r="AE1857" i="7"/>
  <c r="AD1857" i="7"/>
  <c r="AC1857" i="7"/>
  <c r="S1857" i="7"/>
  <c r="R1857" i="7"/>
  <c r="Q1857" i="7"/>
  <c r="P1857" i="7"/>
  <c r="O1857" i="7"/>
  <c r="N1857" i="7"/>
  <c r="M1857" i="7"/>
  <c r="L1857" i="7"/>
  <c r="K1857" i="7"/>
  <c r="J1857" i="7"/>
  <c r="H1857" i="7"/>
  <c r="F1857" i="7"/>
  <c r="BK1856" i="7"/>
  <c r="BF1856" i="7"/>
  <c r="AX1856" i="7"/>
  <c r="AW1856" i="7"/>
  <c r="AU1856" i="7"/>
  <c r="AT1856" i="7"/>
  <c r="AS1856" i="7"/>
  <c r="AR1856" i="7"/>
  <c r="AQ1856" i="7"/>
  <c r="AP1856" i="7"/>
  <c r="AO1856" i="7"/>
  <c r="AN1856" i="7"/>
  <c r="AM1856" i="7"/>
  <c r="AL1856" i="7"/>
  <c r="AK1856" i="7"/>
  <c r="AJ1856" i="7"/>
  <c r="AI1856" i="7"/>
  <c r="AH1856" i="7"/>
  <c r="AG1856" i="7"/>
  <c r="AF1856" i="7"/>
  <c r="AE1856" i="7"/>
  <c r="AD1856" i="7"/>
  <c r="AC1856" i="7"/>
  <c r="S1856" i="7"/>
  <c r="R1856" i="7"/>
  <c r="Q1856" i="7"/>
  <c r="P1856" i="7"/>
  <c r="O1856" i="7"/>
  <c r="N1856" i="7"/>
  <c r="M1856" i="7"/>
  <c r="L1856" i="7"/>
  <c r="K1856" i="7"/>
  <c r="J1856" i="7"/>
  <c r="H1856" i="7"/>
  <c r="F1856" i="7"/>
  <c r="BK1855" i="7"/>
  <c r="BI1855" i="7" s="1"/>
  <c r="E1855" i="7" s="1"/>
  <c r="BF1855" i="7"/>
  <c r="AX1855" i="7"/>
  <c r="AW1855" i="7"/>
  <c r="AU1855" i="7"/>
  <c r="AT1855" i="7"/>
  <c r="AS1855" i="7"/>
  <c r="AR1855" i="7"/>
  <c r="AQ1855" i="7"/>
  <c r="AP1855" i="7"/>
  <c r="AO1855" i="7"/>
  <c r="AN1855" i="7"/>
  <c r="AM1855" i="7"/>
  <c r="AL1855" i="7"/>
  <c r="AK1855" i="7"/>
  <c r="AJ1855" i="7"/>
  <c r="AI1855" i="7"/>
  <c r="AH1855" i="7"/>
  <c r="AG1855" i="7"/>
  <c r="AF1855" i="7"/>
  <c r="AE1855" i="7"/>
  <c r="AD1855" i="7"/>
  <c r="AC1855" i="7"/>
  <c r="S1855" i="7"/>
  <c r="R1855" i="7"/>
  <c r="Q1855" i="7"/>
  <c r="P1855" i="7"/>
  <c r="O1855" i="7"/>
  <c r="N1855" i="7"/>
  <c r="M1855" i="7"/>
  <c r="L1855" i="7"/>
  <c r="K1855" i="7"/>
  <c r="J1855" i="7"/>
  <c r="H1855" i="7"/>
  <c r="F1855" i="7"/>
  <c r="BK1854" i="7"/>
  <c r="BF1854" i="7"/>
  <c r="AX1854" i="7"/>
  <c r="AW1854" i="7"/>
  <c r="AU1854" i="7"/>
  <c r="AT1854" i="7"/>
  <c r="AS1854" i="7"/>
  <c r="AR1854" i="7"/>
  <c r="AQ1854" i="7"/>
  <c r="AP1854" i="7"/>
  <c r="AO1854" i="7"/>
  <c r="AN1854" i="7"/>
  <c r="AM1854" i="7"/>
  <c r="AL1854" i="7"/>
  <c r="AK1854" i="7"/>
  <c r="AJ1854" i="7"/>
  <c r="AI1854" i="7"/>
  <c r="AH1854" i="7"/>
  <c r="AG1854" i="7"/>
  <c r="AF1854" i="7"/>
  <c r="AE1854" i="7"/>
  <c r="AD1854" i="7"/>
  <c r="AC1854" i="7"/>
  <c r="S1854" i="7"/>
  <c r="R1854" i="7"/>
  <c r="Q1854" i="7"/>
  <c r="P1854" i="7"/>
  <c r="O1854" i="7"/>
  <c r="N1854" i="7"/>
  <c r="M1854" i="7"/>
  <c r="L1854" i="7"/>
  <c r="K1854" i="7"/>
  <c r="J1854" i="7"/>
  <c r="H1854" i="7"/>
  <c r="F1854" i="7"/>
  <c r="BK1853" i="7"/>
  <c r="BF1853" i="7"/>
  <c r="AX1853" i="7"/>
  <c r="AW1853" i="7"/>
  <c r="AU1853" i="7"/>
  <c r="AT1853" i="7"/>
  <c r="AS1853" i="7"/>
  <c r="AR1853" i="7"/>
  <c r="AQ1853" i="7"/>
  <c r="AP1853" i="7"/>
  <c r="AO1853" i="7"/>
  <c r="AN1853" i="7"/>
  <c r="AM1853" i="7"/>
  <c r="AL1853" i="7"/>
  <c r="AK1853" i="7"/>
  <c r="AJ1853" i="7"/>
  <c r="AI1853" i="7"/>
  <c r="AH1853" i="7"/>
  <c r="AG1853" i="7"/>
  <c r="AF1853" i="7"/>
  <c r="AE1853" i="7"/>
  <c r="AD1853" i="7"/>
  <c r="AC1853" i="7"/>
  <c r="S1853" i="7"/>
  <c r="R1853" i="7"/>
  <c r="Q1853" i="7"/>
  <c r="P1853" i="7"/>
  <c r="O1853" i="7"/>
  <c r="N1853" i="7"/>
  <c r="M1853" i="7"/>
  <c r="L1853" i="7"/>
  <c r="K1853" i="7"/>
  <c r="J1853" i="7"/>
  <c r="H1853" i="7"/>
  <c r="F1853" i="7"/>
  <c r="BK1852" i="7"/>
  <c r="BM1852" i="7" s="1"/>
  <c r="I1852" i="7" s="1"/>
  <c r="BF1852" i="7"/>
  <c r="AX1852" i="7"/>
  <c r="AW1852" i="7"/>
  <c r="AU1852" i="7"/>
  <c r="AT1852" i="7"/>
  <c r="AS1852" i="7"/>
  <c r="AR1852" i="7"/>
  <c r="AQ1852" i="7"/>
  <c r="AP1852" i="7"/>
  <c r="AO1852" i="7"/>
  <c r="AN1852" i="7"/>
  <c r="AM1852" i="7"/>
  <c r="AL1852" i="7"/>
  <c r="AK1852" i="7"/>
  <c r="AJ1852" i="7"/>
  <c r="AI1852" i="7"/>
  <c r="AH1852" i="7"/>
  <c r="AG1852" i="7"/>
  <c r="AF1852" i="7"/>
  <c r="AE1852" i="7"/>
  <c r="AD1852" i="7"/>
  <c r="AC1852" i="7"/>
  <c r="S1852" i="7"/>
  <c r="R1852" i="7"/>
  <c r="Q1852" i="7"/>
  <c r="P1852" i="7"/>
  <c r="O1852" i="7"/>
  <c r="N1852" i="7"/>
  <c r="M1852" i="7"/>
  <c r="L1852" i="7"/>
  <c r="K1852" i="7"/>
  <c r="J1852" i="7"/>
  <c r="H1852" i="7"/>
  <c r="F1852" i="7"/>
  <c r="BK1851" i="7"/>
  <c r="BF1851" i="7"/>
  <c r="AX1851" i="7"/>
  <c r="AW1851" i="7"/>
  <c r="AU1851" i="7"/>
  <c r="AT1851" i="7"/>
  <c r="AS1851" i="7"/>
  <c r="AR1851" i="7"/>
  <c r="AQ1851" i="7"/>
  <c r="AP1851" i="7"/>
  <c r="AO1851" i="7"/>
  <c r="AN1851" i="7"/>
  <c r="AM1851" i="7"/>
  <c r="AL1851" i="7"/>
  <c r="AK1851" i="7"/>
  <c r="AJ1851" i="7"/>
  <c r="AI1851" i="7"/>
  <c r="AH1851" i="7"/>
  <c r="AG1851" i="7"/>
  <c r="AF1851" i="7"/>
  <c r="AE1851" i="7"/>
  <c r="AD1851" i="7"/>
  <c r="AC1851" i="7"/>
  <c r="S1851" i="7"/>
  <c r="R1851" i="7"/>
  <c r="Q1851" i="7"/>
  <c r="P1851" i="7"/>
  <c r="O1851" i="7"/>
  <c r="N1851" i="7"/>
  <c r="M1851" i="7"/>
  <c r="L1851" i="7"/>
  <c r="K1851" i="7"/>
  <c r="J1851" i="7"/>
  <c r="H1851" i="7"/>
  <c r="F1851" i="7"/>
  <c r="BK1850" i="7"/>
  <c r="BF1850" i="7"/>
  <c r="AX1850" i="7"/>
  <c r="AW1850" i="7"/>
  <c r="AU1850" i="7"/>
  <c r="AT1850" i="7"/>
  <c r="AS1850" i="7"/>
  <c r="AR1850" i="7"/>
  <c r="AQ1850" i="7"/>
  <c r="AP1850" i="7"/>
  <c r="AO1850" i="7"/>
  <c r="AN1850" i="7"/>
  <c r="AM1850" i="7"/>
  <c r="AL1850" i="7"/>
  <c r="AK1850" i="7"/>
  <c r="AJ1850" i="7"/>
  <c r="AI1850" i="7"/>
  <c r="AH1850" i="7"/>
  <c r="AG1850" i="7"/>
  <c r="AF1850" i="7"/>
  <c r="AE1850" i="7"/>
  <c r="AD1850" i="7"/>
  <c r="AC1850" i="7"/>
  <c r="S1850" i="7"/>
  <c r="R1850" i="7"/>
  <c r="Q1850" i="7"/>
  <c r="P1850" i="7"/>
  <c r="O1850" i="7"/>
  <c r="N1850" i="7"/>
  <c r="M1850" i="7"/>
  <c r="L1850" i="7"/>
  <c r="K1850" i="7"/>
  <c r="J1850" i="7"/>
  <c r="H1850" i="7"/>
  <c r="F1850" i="7"/>
  <c r="BK1849" i="7"/>
  <c r="G1849" i="7" s="1"/>
  <c r="BF1849" i="7"/>
  <c r="AX1849" i="7"/>
  <c r="AW1849" i="7"/>
  <c r="AU1849" i="7"/>
  <c r="AT1849" i="7"/>
  <c r="AS1849" i="7"/>
  <c r="AR1849" i="7"/>
  <c r="AQ1849" i="7"/>
  <c r="AP1849" i="7"/>
  <c r="AO1849" i="7"/>
  <c r="AN1849" i="7"/>
  <c r="AM1849" i="7"/>
  <c r="AL1849" i="7"/>
  <c r="AK1849" i="7"/>
  <c r="AJ1849" i="7"/>
  <c r="AI1849" i="7"/>
  <c r="AH1849" i="7"/>
  <c r="AG1849" i="7"/>
  <c r="AF1849" i="7"/>
  <c r="AE1849" i="7"/>
  <c r="AD1849" i="7"/>
  <c r="AC1849" i="7"/>
  <c r="S1849" i="7"/>
  <c r="R1849" i="7"/>
  <c r="Q1849" i="7"/>
  <c r="P1849" i="7"/>
  <c r="O1849" i="7"/>
  <c r="N1849" i="7"/>
  <c r="M1849" i="7"/>
  <c r="L1849" i="7"/>
  <c r="K1849" i="7"/>
  <c r="J1849" i="7"/>
  <c r="H1849" i="7"/>
  <c r="F1849" i="7"/>
  <c r="BK1848" i="7"/>
  <c r="BF1848" i="7"/>
  <c r="AX1848" i="7"/>
  <c r="AW1848" i="7"/>
  <c r="AU1848" i="7"/>
  <c r="AT1848" i="7"/>
  <c r="AS1848" i="7"/>
  <c r="AR1848" i="7"/>
  <c r="AQ1848" i="7"/>
  <c r="AP1848" i="7"/>
  <c r="AO1848" i="7"/>
  <c r="AN1848" i="7"/>
  <c r="AM1848" i="7"/>
  <c r="AL1848" i="7"/>
  <c r="AK1848" i="7"/>
  <c r="AJ1848" i="7"/>
  <c r="AI1848" i="7"/>
  <c r="AH1848" i="7"/>
  <c r="AG1848" i="7"/>
  <c r="AF1848" i="7"/>
  <c r="AE1848" i="7"/>
  <c r="AD1848" i="7"/>
  <c r="AC1848" i="7"/>
  <c r="S1848" i="7"/>
  <c r="R1848" i="7"/>
  <c r="Q1848" i="7"/>
  <c r="P1848" i="7"/>
  <c r="O1848" i="7"/>
  <c r="N1848" i="7"/>
  <c r="M1848" i="7"/>
  <c r="L1848" i="7"/>
  <c r="K1848" i="7"/>
  <c r="J1848" i="7"/>
  <c r="H1848" i="7"/>
  <c r="F1848" i="7"/>
  <c r="BK1847" i="7"/>
  <c r="G1847" i="7" s="1"/>
  <c r="BF1847" i="7"/>
  <c r="AX1847" i="7"/>
  <c r="AW1847" i="7"/>
  <c r="AU1847" i="7"/>
  <c r="AT1847" i="7"/>
  <c r="AS1847" i="7"/>
  <c r="AR1847" i="7"/>
  <c r="AQ1847" i="7"/>
  <c r="AP1847" i="7"/>
  <c r="AO1847" i="7"/>
  <c r="AN1847" i="7"/>
  <c r="AM1847" i="7"/>
  <c r="AL1847" i="7"/>
  <c r="AK1847" i="7"/>
  <c r="AJ1847" i="7"/>
  <c r="AI1847" i="7"/>
  <c r="AH1847" i="7"/>
  <c r="AG1847" i="7"/>
  <c r="AF1847" i="7"/>
  <c r="AE1847" i="7"/>
  <c r="AD1847" i="7"/>
  <c r="AC1847" i="7"/>
  <c r="S1847" i="7"/>
  <c r="R1847" i="7"/>
  <c r="Q1847" i="7"/>
  <c r="P1847" i="7"/>
  <c r="O1847" i="7"/>
  <c r="N1847" i="7"/>
  <c r="M1847" i="7"/>
  <c r="L1847" i="7"/>
  <c r="K1847" i="7"/>
  <c r="J1847" i="7"/>
  <c r="H1847" i="7"/>
  <c r="F1847" i="7"/>
  <c r="BK1846" i="7"/>
  <c r="BM1846" i="7" s="1"/>
  <c r="I1846" i="7" s="1"/>
  <c r="BF1846" i="7"/>
  <c r="AX1846" i="7"/>
  <c r="AW1846" i="7"/>
  <c r="AU1846" i="7"/>
  <c r="AT1846" i="7"/>
  <c r="AS1846" i="7"/>
  <c r="AR1846" i="7"/>
  <c r="AQ1846" i="7"/>
  <c r="AP1846" i="7"/>
  <c r="AO1846" i="7"/>
  <c r="AN1846" i="7"/>
  <c r="AM1846" i="7"/>
  <c r="AL1846" i="7"/>
  <c r="AK1846" i="7"/>
  <c r="AJ1846" i="7"/>
  <c r="AI1846" i="7"/>
  <c r="AH1846" i="7"/>
  <c r="AG1846" i="7"/>
  <c r="AF1846" i="7"/>
  <c r="AE1846" i="7"/>
  <c r="AD1846" i="7"/>
  <c r="AC1846" i="7"/>
  <c r="S1846" i="7"/>
  <c r="R1846" i="7"/>
  <c r="Q1846" i="7"/>
  <c r="P1846" i="7"/>
  <c r="O1846" i="7"/>
  <c r="N1846" i="7"/>
  <c r="M1846" i="7"/>
  <c r="L1846" i="7"/>
  <c r="K1846" i="7"/>
  <c r="J1846" i="7"/>
  <c r="H1846" i="7"/>
  <c r="F1846" i="7"/>
  <c r="BK1845" i="7"/>
  <c r="BI1845" i="7"/>
  <c r="BF1845" i="7"/>
  <c r="AX1845" i="7"/>
  <c r="AW1845" i="7"/>
  <c r="AU1845" i="7"/>
  <c r="AT1845" i="7"/>
  <c r="AS1845" i="7"/>
  <c r="AR1845" i="7"/>
  <c r="AQ1845" i="7"/>
  <c r="AP1845" i="7"/>
  <c r="AO1845" i="7"/>
  <c r="AN1845" i="7"/>
  <c r="AM1845" i="7"/>
  <c r="AL1845" i="7"/>
  <c r="AK1845" i="7"/>
  <c r="AJ1845" i="7"/>
  <c r="AI1845" i="7"/>
  <c r="AH1845" i="7"/>
  <c r="AG1845" i="7"/>
  <c r="AF1845" i="7"/>
  <c r="AE1845" i="7"/>
  <c r="AD1845" i="7"/>
  <c r="AC1845" i="7"/>
  <c r="S1845" i="7"/>
  <c r="R1845" i="7"/>
  <c r="Q1845" i="7"/>
  <c r="P1845" i="7"/>
  <c r="O1845" i="7"/>
  <c r="N1845" i="7"/>
  <c r="M1845" i="7"/>
  <c r="L1845" i="7"/>
  <c r="K1845" i="7"/>
  <c r="J1845" i="7"/>
  <c r="H1845" i="7"/>
  <c r="F1845" i="7"/>
  <c r="BK1844" i="7"/>
  <c r="BI1844" i="7" s="1"/>
  <c r="BF1844" i="7"/>
  <c r="AX1844" i="7"/>
  <c r="AW1844" i="7"/>
  <c r="AU1844" i="7"/>
  <c r="AT1844" i="7"/>
  <c r="AS1844" i="7"/>
  <c r="AR1844" i="7"/>
  <c r="AQ1844" i="7"/>
  <c r="AP1844" i="7"/>
  <c r="AO1844" i="7"/>
  <c r="AN1844" i="7"/>
  <c r="AM1844" i="7"/>
  <c r="AL1844" i="7"/>
  <c r="AK1844" i="7"/>
  <c r="AJ1844" i="7"/>
  <c r="AI1844" i="7"/>
  <c r="AH1844" i="7"/>
  <c r="AG1844" i="7"/>
  <c r="AF1844" i="7"/>
  <c r="AE1844" i="7"/>
  <c r="AD1844" i="7"/>
  <c r="AC1844" i="7"/>
  <c r="S1844" i="7"/>
  <c r="R1844" i="7"/>
  <c r="Q1844" i="7"/>
  <c r="P1844" i="7"/>
  <c r="O1844" i="7"/>
  <c r="N1844" i="7"/>
  <c r="M1844" i="7"/>
  <c r="L1844" i="7"/>
  <c r="K1844" i="7"/>
  <c r="J1844" i="7"/>
  <c r="H1844" i="7"/>
  <c r="F1844" i="7"/>
  <c r="BK1843" i="7"/>
  <c r="BF1843" i="7"/>
  <c r="AX1843" i="7"/>
  <c r="AW1843" i="7"/>
  <c r="AU1843" i="7"/>
  <c r="AT1843" i="7"/>
  <c r="AS1843" i="7"/>
  <c r="AR1843" i="7"/>
  <c r="AQ1843" i="7"/>
  <c r="AP1843" i="7"/>
  <c r="AO1843" i="7"/>
  <c r="AN1843" i="7"/>
  <c r="AM1843" i="7"/>
  <c r="AL1843" i="7"/>
  <c r="AK1843" i="7"/>
  <c r="AJ1843" i="7"/>
  <c r="AI1843" i="7"/>
  <c r="AH1843" i="7"/>
  <c r="AG1843" i="7"/>
  <c r="AF1843" i="7"/>
  <c r="AE1843" i="7"/>
  <c r="AD1843" i="7"/>
  <c r="AC1843" i="7"/>
  <c r="S1843" i="7"/>
  <c r="R1843" i="7"/>
  <c r="Q1843" i="7"/>
  <c r="P1843" i="7"/>
  <c r="O1843" i="7"/>
  <c r="N1843" i="7"/>
  <c r="M1843" i="7"/>
  <c r="L1843" i="7"/>
  <c r="K1843" i="7"/>
  <c r="J1843" i="7"/>
  <c r="H1843" i="7"/>
  <c r="F1843" i="7"/>
  <c r="BM1842" i="7"/>
  <c r="BK1842" i="7"/>
  <c r="BI1842" i="7" s="1"/>
  <c r="E1842" i="7" s="1"/>
  <c r="BF1842" i="7"/>
  <c r="AX1842" i="7"/>
  <c r="AW1842" i="7"/>
  <c r="AU1842" i="7"/>
  <c r="AT1842" i="7"/>
  <c r="AS1842" i="7"/>
  <c r="AR1842" i="7"/>
  <c r="AQ1842" i="7"/>
  <c r="AP1842" i="7"/>
  <c r="AO1842" i="7"/>
  <c r="AN1842" i="7"/>
  <c r="AM1842" i="7"/>
  <c r="AL1842" i="7"/>
  <c r="AK1842" i="7"/>
  <c r="AJ1842" i="7"/>
  <c r="AI1842" i="7"/>
  <c r="AH1842" i="7"/>
  <c r="AG1842" i="7"/>
  <c r="AF1842" i="7"/>
  <c r="AE1842" i="7"/>
  <c r="AD1842" i="7"/>
  <c r="AC1842" i="7"/>
  <c r="S1842" i="7"/>
  <c r="R1842" i="7"/>
  <c r="Q1842" i="7"/>
  <c r="P1842" i="7"/>
  <c r="O1842" i="7"/>
  <c r="N1842" i="7"/>
  <c r="M1842" i="7"/>
  <c r="L1842" i="7"/>
  <c r="K1842" i="7"/>
  <c r="J1842" i="7"/>
  <c r="H1842" i="7"/>
  <c r="F1842" i="7"/>
  <c r="BK1841" i="7"/>
  <c r="BF1841" i="7"/>
  <c r="AX1841" i="7"/>
  <c r="AW1841" i="7"/>
  <c r="AU1841" i="7"/>
  <c r="AT1841" i="7"/>
  <c r="AS1841" i="7"/>
  <c r="AR1841" i="7"/>
  <c r="AQ1841" i="7"/>
  <c r="AP1841" i="7"/>
  <c r="AO1841" i="7"/>
  <c r="AN1841" i="7"/>
  <c r="AM1841" i="7"/>
  <c r="AL1841" i="7"/>
  <c r="AK1841" i="7"/>
  <c r="AJ1841" i="7"/>
  <c r="AI1841" i="7"/>
  <c r="AH1841" i="7"/>
  <c r="AG1841" i="7"/>
  <c r="AF1841" i="7"/>
  <c r="AE1841" i="7"/>
  <c r="AD1841" i="7"/>
  <c r="AC1841" i="7"/>
  <c r="S1841" i="7"/>
  <c r="R1841" i="7"/>
  <c r="Q1841" i="7"/>
  <c r="P1841" i="7"/>
  <c r="O1841" i="7"/>
  <c r="N1841" i="7"/>
  <c r="M1841" i="7"/>
  <c r="L1841" i="7"/>
  <c r="K1841" i="7"/>
  <c r="J1841" i="7"/>
  <c r="H1841" i="7"/>
  <c r="F1841" i="7"/>
  <c r="BK1840" i="7"/>
  <c r="BM1840" i="7" s="1"/>
  <c r="I1840" i="7" s="1"/>
  <c r="BF1840" i="7"/>
  <c r="AX1840" i="7"/>
  <c r="AW1840" i="7"/>
  <c r="AU1840" i="7"/>
  <c r="AT1840" i="7"/>
  <c r="AS1840" i="7"/>
  <c r="AR1840" i="7"/>
  <c r="AQ1840" i="7"/>
  <c r="AP1840" i="7"/>
  <c r="AO1840" i="7"/>
  <c r="AN1840" i="7"/>
  <c r="AM1840" i="7"/>
  <c r="AL1840" i="7"/>
  <c r="AK1840" i="7"/>
  <c r="AJ1840" i="7"/>
  <c r="AI1840" i="7"/>
  <c r="AH1840" i="7"/>
  <c r="AG1840" i="7"/>
  <c r="AF1840" i="7"/>
  <c r="AE1840" i="7"/>
  <c r="AD1840" i="7"/>
  <c r="AC1840" i="7"/>
  <c r="S1840" i="7"/>
  <c r="R1840" i="7"/>
  <c r="Q1840" i="7"/>
  <c r="P1840" i="7"/>
  <c r="O1840" i="7"/>
  <c r="N1840" i="7"/>
  <c r="M1840" i="7"/>
  <c r="L1840" i="7"/>
  <c r="K1840" i="7"/>
  <c r="J1840" i="7"/>
  <c r="H1840" i="7"/>
  <c r="F1840" i="7"/>
  <c r="BK1839" i="7"/>
  <c r="G1839" i="7" s="1"/>
  <c r="BF1839" i="7"/>
  <c r="AX1839" i="7"/>
  <c r="AW1839" i="7"/>
  <c r="AU1839" i="7"/>
  <c r="AT1839" i="7"/>
  <c r="AS1839" i="7"/>
  <c r="AR1839" i="7"/>
  <c r="AQ1839" i="7"/>
  <c r="AP1839" i="7"/>
  <c r="AO1839" i="7"/>
  <c r="AN1839" i="7"/>
  <c r="AM1839" i="7"/>
  <c r="AL1839" i="7"/>
  <c r="AK1839" i="7"/>
  <c r="AJ1839" i="7"/>
  <c r="AI1839" i="7"/>
  <c r="AH1839" i="7"/>
  <c r="AG1839" i="7"/>
  <c r="AF1839" i="7"/>
  <c r="AE1839" i="7"/>
  <c r="AD1839" i="7"/>
  <c r="AC1839" i="7"/>
  <c r="S1839" i="7"/>
  <c r="R1839" i="7"/>
  <c r="Q1839" i="7"/>
  <c r="P1839" i="7"/>
  <c r="O1839" i="7"/>
  <c r="N1839" i="7"/>
  <c r="M1839" i="7"/>
  <c r="L1839" i="7"/>
  <c r="K1839" i="7"/>
  <c r="J1839" i="7"/>
  <c r="H1839" i="7"/>
  <c r="F1839" i="7"/>
  <c r="BK1838" i="7"/>
  <c r="BI1838" i="7" s="1"/>
  <c r="BF1838" i="7"/>
  <c r="AX1838" i="7"/>
  <c r="AW1838" i="7"/>
  <c r="AU1838" i="7"/>
  <c r="AT1838" i="7"/>
  <c r="AS1838" i="7"/>
  <c r="AR1838" i="7"/>
  <c r="AQ1838" i="7"/>
  <c r="AP1838" i="7"/>
  <c r="AO1838" i="7"/>
  <c r="AN1838" i="7"/>
  <c r="AM1838" i="7"/>
  <c r="AL1838" i="7"/>
  <c r="AK1838" i="7"/>
  <c r="AJ1838" i="7"/>
  <c r="AI1838" i="7"/>
  <c r="AH1838" i="7"/>
  <c r="AG1838" i="7"/>
  <c r="AF1838" i="7"/>
  <c r="AE1838" i="7"/>
  <c r="AD1838" i="7"/>
  <c r="AC1838" i="7"/>
  <c r="S1838" i="7"/>
  <c r="R1838" i="7"/>
  <c r="Q1838" i="7"/>
  <c r="P1838" i="7"/>
  <c r="O1838" i="7"/>
  <c r="N1838" i="7"/>
  <c r="M1838" i="7"/>
  <c r="L1838" i="7"/>
  <c r="K1838" i="7"/>
  <c r="J1838" i="7"/>
  <c r="H1838" i="7"/>
  <c r="F1838" i="7"/>
  <c r="BK1837" i="7"/>
  <c r="BI1837" i="7" s="1"/>
  <c r="E1837" i="7" s="1"/>
  <c r="BF1837" i="7"/>
  <c r="AX1837" i="7"/>
  <c r="AW1837" i="7"/>
  <c r="AU1837" i="7"/>
  <c r="AT1837" i="7"/>
  <c r="AS1837" i="7"/>
  <c r="AR1837" i="7"/>
  <c r="AQ1837" i="7"/>
  <c r="AP1837" i="7"/>
  <c r="AO1837" i="7"/>
  <c r="AN1837" i="7"/>
  <c r="AM1837" i="7"/>
  <c r="AL1837" i="7"/>
  <c r="AK1837" i="7"/>
  <c r="AJ1837" i="7"/>
  <c r="AI1837" i="7"/>
  <c r="AH1837" i="7"/>
  <c r="AG1837" i="7"/>
  <c r="AF1837" i="7"/>
  <c r="AE1837" i="7"/>
  <c r="AD1837" i="7"/>
  <c r="AC1837" i="7"/>
  <c r="S1837" i="7"/>
  <c r="R1837" i="7"/>
  <c r="Q1837" i="7"/>
  <c r="P1837" i="7"/>
  <c r="O1837" i="7"/>
  <c r="N1837" i="7"/>
  <c r="M1837" i="7"/>
  <c r="L1837" i="7"/>
  <c r="K1837" i="7"/>
  <c r="J1837" i="7"/>
  <c r="H1837" i="7"/>
  <c r="F1837" i="7"/>
  <c r="BK1836" i="7"/>
  <c r="BM1836" i="7" s="1"/>
  <c r="I1836" i="7" s="1"/>
  <c r="BF1836" i="7"/>
  <c r="AX1836" i="7"/>
  <c r="AW1836" i="7"/>
  <c r="AU1836" i="7"/>
  <c r="AT1836" i="7"/>
  <c r="AS1836" i="7"/>
  <c r="AR1836" i="7"/>
  <c r="AQ1836" i="7"/>
  <c r="AP1836" i="7"/>
  <c r="AO1836" i="7"/>
  <c r="AN1836" i="7"/>
  <c r="AM1836" i="7"/>
  <c r="AL1836" i="7"/>
  <c r="AK1836" i="7"/>
  <c r="AJ1836" i="7"/>
  <c r="AI1836" i="7"/>
  <c r="AH1836" i="7"/>
  <c r="AG1836" i="7"/>
  <c r="AF1836" i="7"/>
  <c r="AE1836" i="7"/>
  <c r="AD1836" i="7"/>
  <c r="AC1836" i="7"/>
  <c r="S1836" i="7"/>
  <c r="R1836" i="7"/>
  <c r="Q1836" i="7"/>
  <c r="P1836" i="7"/>
  <c r="O1836" i="7"/>
  <c r="N1836" i="7"/>
  <c r="M1836" i="7"/>
  <c r="L1836" i="7"/>
  <c r="K1836" i="7"/>
  <c r="J1836" i="7"/>
  <c r="H1836" i="7"/>
  <c r="F1836" i="7"/>
  <c r="BK1835" i="7"/>
  <c r="BI1835" i="7" s="1"/>
  <c r="BF1835" i="7"/>
  <c r="AX1835" i="7"/>
  <c r="AW1835" i="7"/>
  <c r="AU1835" i="7"/>
  <c r="AT1835" i="7"/>
  <c r="AS1835" i="7"/>
  <c r="AR1835" i="7"/>
  <c r="AQ1835" i="7"/>
  <c r="AP1835" i="7"/>
  <c r="AO1835" i="7"/>
  <c r="AN1835" i="7"/>
  <c r="AM1835" i="7"/>
  <c r="AL1835" i="7"/>
  <c r="AK1835" i="7"/>
  <c r="AJ1835" i="7"/>
  <c r="AI1835" i="7"/>
  <c r="AH1835" i="7"/>
  <c r="AG1835" i="7"/>
  <c r="AF1835" i="7"/>
  <c r="AE1835" i="7"/>
  <c r="AD1835" i="7"/>
  <c r="AC1835" i="7"/>
  <c r="S1835" i="7"/>
  <c r="R1835" i="7"/>
  <c r="Q1835" i="7"/>
  <c r="P1835" i="7"/>
  <c r="O1835" i="7"/>
  <c r="N1835" i="7"/>
  <c r="M1835" i="7"/>
  <c r="L1835" i="7"/>
  <c r="K1835" i="7"/>
  <c r="J1835" i="7"/>
  <c r="H1835" i="7"/>
  <c r="F1835" i="7"/>
  <c r="BK1834" i="7"/>
  <c r="BF1834" i="7"/>
  <c r="AX1834" i="7"/>
  <c r="AW1834" i="7"/>
  <c r="AU1834" i="7"/>
  <c r="AT1834" i="7"/>
  <c r="AS1834" i="7"/>
  <c r="AR1834" i="7"/>
  <c r="AQ1834" i="7"/>
  <c r="AP1834" i="7"/>
  <c r="AO1834" i="7"/>
  <c r="AN1834" i="7"/>
  <c r="AM1834" i="7"/>
  <c r="AL1834" i="7"/>
  <c r="AK1834" i="7"/>
  <c r="AJ1834" i="7"/>
  <c r="AI1834" i="7"/>
  <c r="AH1834" i="7"/>
  <c r="AG1834" i="7"/>
  <c r="AF1834" i="7"/>
  <c r="AE1834" i="7"/>
  <c r="AD1834" i="7"/>
  <c r="AC1834" i="7"/>
  <c r="S1834" i="7"/>
  <c r="R1834" i="7"/>
  <c r="Q1834" i="7"/>
  <c r="P1834" i="7"/>
  <c r="O1834" i="7"/>
  <c r="N1834" i="7"/>
  <c r="M1834" i="7"/>
  <c r="L1834" i="7"/>
  <c r="K1834" i="7"/>
  <c r="J1834" i="7"/>
  <c r="H1834" i="7"/>
  <c r="F1834" i="7"/>
  <c r="BK1833" i="7"/>
  <c r="G1833" i="7" s="1"/>
  <c r="BF1833" i="7"/>
  <c r="AX1833" i="7"/>
  <c r="AW1833" i="7"/>
  <c r="AU1833" i="7"/>
  <c r="AT1833" i="7"/>
  <c r="AS1833" i="7"/>
  <c r="AR1833" i="7"/>
  <c r="AQ1833" i="7"/>
  <c r="AP1833" i="7"/>
  <c r="AO1833" i="7"/>
  <c r="AN1833" i="7"/>
  <c r="AM1833" i="7"/>
  <c r="AL1833" i="7"/>
  <c r="AK1833" i="7"/>
  <c r="AJ1833" i="7"/>
  <c r="AI1833" i="7"/>
  <c r="AH1833" i="7"/>
  <c r="AG1833" i="7"/>
  <c r="AF1833" i="7"/>
  <c r="AE1833" i="7"/>
  <c r="AD1833" i="7"/>
  <c r="AC1833" i="7"/>
  <c r="S1833" i="7"/>
  <c r="R1833" i="7"/>
  <c r="Q1833" i="7"/>
  <c r="P1833" i="7"/>
  <c r="O1833" i="7"/>
  <c r="N1833" i="7"/>
  <c r="M1833" i="7"/>
  <c r="L1833" i="7"/>
  <c r="K1833" i="7"/>
  <c r="J1833" i="7"/>
  <c r="H1833" i="7"/>
  <c r="F1833" i="7"/>
  <c r="BK1832" i="7"/>
  <c r="BH1832" i="7" s="1"/>
  <c r="D1832" i="7" s="1"/>
  <c r="BF1832" i="7"/>
  <c r="AX1832" i="7"/>
  <c r="AW1832" i="7"/>
  <c r="AU1832" i="7"/>
  <c r="AT1832" i="7"/>
  <c r="AS1832" i="7"/>
  <c r="AR1832" i="7"/>
  <c r="AQ1832" i="7"/>
  <c r="AP1832" i="7"/>
  <c r="AO1832" i="7"/>
  <c r="AN1832" i="7"/>
  <c r="AM1832" i="7"/>
  <c r="AL1832" i="7"/>
  <c r="AK1832" i="7"/>
  <c r="AJ1832" i="7"/>
  <c r="AI1832" i="7"/>
  <c r="AH1832" i="7"/>
  <c r="AG1832" i="7"/>
  <c r="AF1832" i="7"/>
  <c r="AE1832" i="7"/>
  <c r="AD1832" i="7"/>
  <c r="AC1832" i="7"/>
  <c r="S1832" i="7"/>
  <c r="R1832" i="7"/>
  <c r="Q1832" i="7"/>
  <c r="P1832" i="7"/>
  <c r="O1832" i="7"/>
  <c r="N1832" i="7"/>
  <c r="M1832" i="7"/>
  <c r="L1832" i="7"/>
  <c r="K1832" i="7"/>
  <c r="J1832" i="7"/>
  <c r="H1832" i="7"/>
  <c r="F1832" i="7"/>
  <c r="BK1831" i="7"/>
  <c r="BF1831" i="7"/>
  <c r="AX1831" i="7"/>
  <c r="AW1831" i="7"/>
  <c r="AU1831" i="7"/>
  <c r="AT1831" i="7"/>
  <c r="AS1831" i="7"/>
  <c r="AR1831" i="7"/>
  <c r="AQ1831" i="7"/>
  <c r="AP1831" i="7"/>
  <c r="AO1831" i="7"/>
  <c r="AN1831" i="7"/>
  <c r="AM1831" i="7"/>
  <c r="AL1831" i="7"/>
  <c r="AK1831" i="7"/>
  <c r="AJ1831" i="7"/>
  <c r="AI1831" i="7"/>
  <c r="AH1831" i="7"/>
  <c r="AG1831" i="7"/>
  <c r="AF1831" i="7"/>
  <c r="AE1831" i="7"/>
  <c r="AD1831" i="7"/>
  <c r="AC1831" i="7"/>
  <c r="S1831" i="7"/>
  <c r="R1831" i="7"/>
  <c r="Q1831" i="7"/>
  <c r="P1831" i="7"/>
  <c r="O1831" i="7"/>
  <c r="N1831" i="7"/>
  <c r="M1831" i="7"/>
  <c r="L1831" i="7"/>
  <c r="K1831" i="7"/>
  <c r="J1831" i="7"/>
  <c r="H1831" i="7"/>
  <c r="F1831" i="7"/>
  <c r="BK1830" i="7"/>
  <c r="BI1830" i="7" s="1"/>
  <c r="BF1830" i="7"/>
  <c r="AX1830" i="7"/>
  <c r="AW1830" i="7"/>
  <c r="AU1830" i="7"/>
  <c r="AT1830" i="7"/>
  <c r="AS1830" i="7"/>
  <c r="AR1830" i="7"/>
  <c r="AQ1830" i="7"/>
  <c r="AP1830" i="7"/>
  <c r="AO1830" i="7"/>
  <c r="AN1830" i="7"/>
  <c r="AM1830" i="7"/>
  <c r="AL1830" i="7"/>
  <c r="AK1830" i="7"/>
  <c r="AJ1830" i="7"/>
  <c r="AI1830" i="7"/>
  <c r="AH1830" i="7"/>
  <c r="AG1830" i="7"/>
  <c r="AF1830" i="7"/>
  <c r="AE1830" i="7"/>
  <c r="AD1830" i="7"/>
  <c r="AC1830" i="7"/>
  <c r="S1830" i="7"/>
  <c r="R1830" i="7"/>
  <c r="Q1830" i="7"/>
  <c r="P1830" i="7"/>
  <c r="O1830" i="7"/>
  <c r="N1830" i="7"/>
  <c r="M1830" i="7"/>
  <c r="L1830" i="7"/>
  <c r="K1830" i="7"/>
  <c r="J1830" i="7"/>
  <c r="H1830" i="7"/>
  <c r="F1830" i="7"/>
  <c r="BK1829" i="7"/>
  <c r="BI1829" i="7" s="1"/>
  <c r="E1829" i="7" s="1"/>
  <c r="BF1829" i="7"/>
  <c r="AX1829" i="7"/>
  <c r="AW1829" i="7"/>
  <c r="AU1829" i="7"/>
  <c r="AT1829" i="7"/>
  <c r="AS1829" i="7"/>
  <c r="AR1829" i="7"/>
  <c r="AQ1829" i="7"/>
  <c r="AP1829" i="7"/>
  <c r="AO1829" i="7"/>
  <c r="AN1829" i="7"/>
  <c r="AM1829" i="7"/>
  <c r="AL1829" i="7"/>
  <c r="AK1829" i="7"/>
  <c r="AJ1829" i="7"/>
  <c r="AI1829" i="7"/>
  <c r="AH1829" i="7"/>
  <c r="AG1829" i="7"/>
  <c r="AF1829" i="7"/>
  <c r="AE1829" i="7"/>
  <c r="AD1829" i="7"/>
  <c r="AC1829" i="7"/>
  <c r="S1829" i="7"/>
  <c r="R1829" i="7"/>
  <c r="Q1829" i="7"/>
  <c r="P1829" i="7"/>
  <c r="O1829" i="7"/>
  <c r="N1829" i="7"/>
  <c r="M1829" i="7"/>
  <c r="L1829" i="7"/>
  <c r="K1829" i="7"/>
  <c r="J1829" i="7"/>
  <c r="H1829" i="7"/>
  <c r="F1829" i="7"/>
  <c r="BK1828" i="7"/>
  <c r="BI1828" i="7" s="1"/>
  <c r="BF1828" i="7"/>
  <c r="AX1828" i="7"/>
  <c r="AW1828" i="7"/>
  <c r="AU1828" i="7"/>
  <c r="AT1828" i="7"/>
  <c r="AS1828" i="7"/>
  <c r="AR1828" i="7"/>
  <c r="AQ1828" i="7"/>
  <c r="AP1828" i="7"/>
  <c r="AO1828" i="7"/>
  <c r="AN1828" i="7"/>
  <c r="AM1828" i="7"/>
  <c r="AL1828" i="7"/>
  <c r="AK1828" i="7"/>
  <c r="AJ1828" i="7"/>
  <c r="AI1828" i="7"/>
  <c r="AH1828" i="7"/>
  <c r="AG1828" i="7"/>
  <c r="AF1828" i="7"/>
  <c r="AE1828" i="7"/>
  <c r="AD1828" i="7"/>
  <c r="AC1828" i="7"/>
  <c r="S1828" i="7"/>
  <c r="R1828" i="7"/>
  <c r="Q1828" i="7"/>
  <c r="P1828" i="7"/>
  <c r="O1828" i="7"/>
  <c r="N1828" i="7"/>
  <c r="M1828" i="7"/>
  <c r="L1828" i="7"/>
  <c r="K1828" i="7"/>
  <c r="J1828" i="7"/>
  <c r="H1828" i="7"/>
  <c r="F1828" i="7"/>
  <c r="BK1827" i="7"/>
  <c r="BI1827" i="7" s="1"/>
  <c r="BF1827" i="7"/>
  <c r="AX1827" i="7"/>
  <c r="AW1827" i="7"/>
  <c r="AU1827" i="7"/>
  <c r="AT1827" i="7"/>
  <c r="AS1827" i="7"/>
  <c r="AR1827" i="7"/>
  <c r="AQ1827" i="7"/>
  <c r="AP1827" i="7"/>
  <c r="AO1827" i="7"/>
  <c r="AN1827" i="7"/>
  <c r="AM1827" i="7"/>
  <c r="AL1827" i="7"/>
  <c r="AK1827" i="7"/>
  <c r="AJ1827" i="7"/>
  <c r="AI1827" i="7"/>
  <c r="AH1827" i="7"/>
  <c r="AG1827" i="7"/>
  <c r="AF1827" i="7"/>
  <c r="AE1827" i="7"/>
  <c r="AD1827" i="7"/>
  <c r="AC1827" i="7"/>
  <c r="S1827" i="7"/>
  <c r="R1827" i="7"/>
  <c r="Q1827" i="7"/>
  <c r="P1827" i="7"/>
  <c r="O1827" i="7"/>
  <c r="N1827" i="7"/>
  <c r="M1827" i="7"/>
  <c r="L1827" i="7"/>
  <c r="K1827" i="7"/>
  <c r="J1827" i="7"/>
  <c r="H1827" i="7"/>
  <c r="F1827" i="7"/>
  <c r="BK1826" i="7"/>
  <c r="BF1826" i="7"/>
  <c r="AX1826" i="7"/>
  <c r="AW1826" i="7"/>
  <c r="AU1826" i="7"/>
  <c r="AT1826" i="7"/>
  <c r="AS1826" i="7"/>
  <c r="AR1826" i="7"/>
  <c r="AQ1826" i="7"/>
  <c r="AP1826" i="7"/>
  <c r="AO1826" i="7"/>
  <c r="AN1826" i="7"/>
  <c r="AM1826" i="7"/>
  <c r="AL1826" i="7"/>
  <c r="AK1826" i="7"/>
  <c r="AJ1826" i="7"/>
  <c r="AI1826" i="7"/>
  <c r="AH1826" i="7"/>
  <c r="AG1826" i="7"/>
  <c r="AF1826" i="7"/>
  <c r="AE1826" i="7"/>
  <c r="AD1826" i="7"/>
  <c r="AC1826" i="7"/>
  <c r="S1826" i="7"/>
  <c r="R1826" i="7"/>
  <c r="Q1826" i="7"/>
  <c r="P1826" i="7"/>
  <c r="O1826" i="7"/>
  <c r="N1826" i="7"/>
  <c r="M1826" i="7"/>
  <c r="L1826" i="7"/>
  <c r="K1826" i="7"/>
  <c r="J1826" i="7"/>
  <c r="H1826" i="7"/>
  <c r="F1826" i="7"/>
  <c r="BK1825" i="7"/>
  <c r="G1825" i="7" s="1"/>
  <c r="BF1825" i="7"/>
  <c r="AX1825" i="7"/>
  <c r="AW1825" i="7"/>
  <c r="AU1825" i="7"/>
  <c r="AT1825" i="7"/>
  <c r="AS1825" i="7"/>
  <c r="AR1825" i="7"/>
  <c r="AQ1825" i="7"/>
  <c r="AP1825" i="7"/>
  <c r="AO1825" i="7"/>
  <c r="AN1825" i="7"/>
  <c r="AM1825" i="7"/>
  <c r="AL1825" i="7"/>
  <c r="AK1825" i="7"/>
  <c r="AJ1825" i="7"/>
  <c r="AI1825" i="7"/>
  <c r="AH1825" i="7"/>
  <c r="AG1825" i="7"/>
  <c r="AF1825" i="7"/>
  <c r="AE1825" i="7"/>
  <c r="AD1825" i="7"/>
  <c r="AC1825" i="7"/>
  <c r="S1825" i="7"/>
  <c r="R1825" i="7"/>
  <c r="Q1825" i="7"/>
  <c r="P1825" i="7"/>
  <c r="O1825" i="7"/>
  <c r="N1825" i="7"/>
  <c r="M1825" i="7"/>
  <c r="L1825" i="7"/>
  <c r="K1825" i="7"/>
  <c r="J1825" i="7"/>
  <c r="H1825" i="7"/>
  <c r="F1825" i="7"/>
  <c r="BK1824" i="7"/>
  <c r="BI1824" i="7" s="1"/>
  <c r="BF1824" i="7"/>
  <c r="AX1824" i="7"/>
  <c r="AW1824" i="7"/>
  <c r="AU1824" i="7"/>
  <c r="AT1824" i="7"/>
  <c r="AS1824" i="7"/>
  <c r="AR1824" i="7"/>
  <c r="AQ1824" i="7"/>
  <c r="AP1824" i="7"/>
  <c r="AO1824" i="7"/>
  <c r="AN1824" i="7"/>
  <c r="AM1824" i="7"/>
  <c r="AL1824" i="7"/>
  <c r="AK1824" i="7"/>
  <c r="AJ1824" i="7"/>
  <c r="AI1824" i="7"/>
  <c r="AH1824" i="7"/>
  <c r="AG1824" i="7"/>
  <c r="AF1824" i="7"/>
  <c r="AE1824" i="7"/>
  <c r="AD1824" i="7"/>
  <c r="AC1824" i="7"/>
  <c r="S1824" i="7"/>
  <c r="R1824" i="7"/>
  <c r="Q1824" i="7"/>
  <c r="P1824" i="7"/>
  <c r="O1824" i="7"/>
  <c r="N1824" i="7"/>
  <c r="M1824" i="7"/>
  <c r="L1824" i="7"/>
  <c r="K1824" i="7"/>
  <c r="J1824" i="7"/>
  <c r="H1824" i="7"/>
  <c r="F1824" i="7"/>
  <c r="BK1823" i="7"/>
  <c r="BF1823" i="7"/>
  <c r="AX1823" i="7"/>
  <c r="AW1823" i="7"/>
  <c r="AU1823" i="7"/>
  <c r="AT1823" i="7"/>
  <c r="AS1823" i="7"/>
  <c r="AR1823" i="7"/>
  <c r="AQ1823" i="7"/>
  <c r="AP1823" i="7"/>
  <c r="AO1823" i="7"/>
  <c r="AN1823" i="7"/>
  <c r="AM1823" i="7"/>
  <c r="AL1823" i="7"/>
  <c r="AK1823" i="7"/>
  <c r="AJ1823" i="7"/>
  <c r="AI1823" i="7"/>
  <c r="AH1823" i="7"/>
  <c r="AG1823" i="7"/>
  <c r="AF1823" i="7"/>
  <c r="AE1823" i="7"/>
  <c r="AD1823" i="7"/>
  <c r="AC1823" i="7"/>
  <c r="S1823" i="7"/>
  <c r="R1823" i="7"/>
  <c r="Q1823" i="7"/>
  <c r="P1823" i="7"/>
  <c r="O1823" i="7"/>
  <c r="N1823" i="7"/>
  <c r="M1823" i="7"/>
  <c r="L1823" i="7"/>
  <c r="K1823" i="7"/>
  <c r="J1823" i="7"/>
  <c r="H1823" i="7"/>
  <c r="F1823" i="7"/>
  <c r="BK1822" i="7"/>
  <c r="BF1822" i="7"/>
  <c r="AX1822" i="7"/>
  <c r="AW1822" i="7"/>
  <c r="AU1822" i="7"/>
  <c r="AT1822" i="7"/>
  <c r="AS1822" i="7"/>
  <c r="AR1822" i="7"/>
  <c r="AQ1822" i="7"/>
  <c r="AP1822" i="7"/>
  <c r="AO1822" i="7"/>
  <c r="AN1822" i="7"/>
  <c r="AM1822" i="7"/>
  <c r="AL1822" i="7"/>
  <c r="AK1822" i="7"/>
  <c r="AJ1822" i="7"/>
  <c r="AI1822" i="7"/>
  <c r="AH1822" i="7"/>
  <c r="AG1822" i="7"/>
  <c r="AF1822" i="7"/>
  <c r="AE1822" i="7"/>
  <c r="AD1822" i="7"/>
  <c r="AC1822" i="7"/>
  <c r="S1822" i="7"/>
  <c r="R1822" i="7"/>
  <c r="Q1822" i="7"/>
  <c r="P1822" i="7"/>
  <c r="O1822" i="7"/>
  <c r="N1822" i="7"/>
  <c r="M1822" i="7"/>
  <c r="L1822" i="7"/>
  <c r="K1822" i="7"/>
  <c r="J1822" i="7"/>
  <c r="H1822" i="7"/>
  <c r="F1822" i="7"/>
  <c r="BK1821" i="7"/>
  <c r="BF1821" i="7"/>
  <c r="AX1821" i="7"/>
  <c r="AW1821" i="7"/>
  <c r="AU1821" i="7"/>
  <c r="AT1821" i="7"/>
  <c r="AS1821" i="7"/>
  <c r="AR1821" i="7"/>
  <c r="AQ1821" i="7"/>
  <c r="AP1821" i="7"/>
  <c r="AO1821" i="7"/>
  <c r="AN1821" i="7"/>
  <c r="AM1821" i="7"/>
  <c r="AL1821" i="7"/>
  <c r="AK1821" i="7"/>
  <c r="AJ1821" i="7"/>
  <c r="AI1821" i="7"/>
  <c r="AH1821" i="7"/>
  <c r="AG1821" i="7"/>
  <c r="AF1821" i="7"/>
  <c r="AE1821" i="7"/>
  <c r="AD1821" i="7"/>
  <c r="AC1821" i="7"/>
  <c r="S1821" i="7"/>
  <c r="R1821" i="7"/>
  <c r="Q1821" i="7"/>
  <c r="P1821" i="7"/>
  <c r="O1821" i="7"/>
  <c r="N1821" i="7"/>
  <c r="M1821" i="7"/>
  <c r="L1821" i="7"/>
  <c r="K1821" i="7"/>
  <c r="J1821" i="7"/>
  <c r="H1821" i="7"/>
  <c r="F1821" i="7"/>
  <c r="BK1820" i="7"/>
  <c r="BM1820" i="7" s="1"/>
  <c r="I1820" i="7" s="1"/>
  <c r="BF1820" i="7"/>
  <c r="AX1820" i="7"/>
  <c r="AW1820" i="7"/>
  <c r="AU1820" i="7"/>
  <c r="AT1820" i="7"/>
  <c r="AS1820" i="7"/>
  <c r="AR1820" i="7"/>
  <c r="AQ1820" i="7"/>
  <c r="AP1820" i="7"/>
  <c r="AO1820" i="7"/>
  <c r="AN1820" i="7"/>
  <c r="AM1820" i="7"/>
  <c r="AL1820" i="7"/>
  <c r="AK1820" i="7"/>
  <c r="AJ1820" i="7"/>
  <c r="AI1820" i="7"/>
  <c r="AH1820" i="7"/>
  <c r="AG1820" i="7"/>
  <c r="AF1820" i="7"/>
  <c r="AE1820" i="7"/>
  <c r="AD1820" i="7"/>
  <c r="AC1820" i="7"/>
  <c r="S1820" i="7"/>
  <c r="R1820" i="7"/>
  <c r="Q1820" i="7"/>
  <c r="P1820" i="7"/>
  <c r="O1820" i="7"/>
  <c r="N1820" i="7"/>
  <c r="M1820" i="7"/>
  <c r="L1820" i="7"/>
  <c r="K1820" i="7"/>
  <c r="J1820" i="7"/>
  <c r="H1820" i="7"/>
  <c r="F1820" i="7"/>
  <c r="BK1819" i="7"/>
  <c r="BF1819" i="7"/>
  <c r="AX1819" i="7"/>
  <c r="AW1819" i="7"/>
  <c r="AU1819" i="7"/>
  <c r="AT1819" i="7"/>
  <c r="AS1819" i="7"/>
  <c r="AR1819" i="7"/>
  <c r="AQ1819" i="7"/>
  <c r="AP1819" i="7"/>
  <c r="AO1819" i="7"/>
  <c r="AN1819" i="7"/>
  <c r="AM1819" i="7"/>
  <c r="AL1819" i="7"/>
  <c r="AK1819" i="7"/>
  <c r="AJ1819" i="7"/>
  <c r="AI1819" i="7"/>
  <c r="AH1819" i="7"/>
  <c r="AG1819" i="7"/>
  <c r="AF1819" i="7"/>
  <c r="AE1819" i="7"/>
  <c r="AD1819" i="7"/>
  <c r="AC1819" i="7"/>
  <c r="S1819" i="7"/>
  <c r="R1819" i="7"/>
  <c r="Q1819" i="7"/>
  <c r="P1819" i="7"/>
  <c r="O1819" i="7"/>
  <c r="N1819" i="7"/>
  <c r="M1819" i="7"/>
  <c r="L1819" i="7"/>
  <c r="K1819" i="7"/>
  <c r="J1819" i="7"/>
  <c r="H1819" i="7"/>
  <c r="F1819" i="7"/>
  <c r="BK1818" i="7"/>
  <c r="BF1818" i="7"/>
  <c r="AX1818" i="7"/>
  <c r="AW1818" i="7"/>
  <c r="AU1818" i="7"/>
  <c r="AT1818" i="7"/>
  <c r="AS1818" i="7"/>
  <c r="AR1818" i="7"/>
  <c r="AQ1818" i="7"/>
  <c r="AP1818" i="7"/>
  <c r="AO1818" i="7"/>
  <c r="AN1818" i="7"/>
  <c r="AM1818" i="7"/>
  <c r="AL1818" i="7"/>
  <c r="AK1818" i="7"/>
  <c r="AJ1818" i="7"/>
  <c r="AI1818" i="7"/>
  <c r="AH1818" i="7"/>
  <c r="AG1818" i="7"/>
  <c r="AF1818" i="7"/>
  <c r="AE1818" i="7"/>
  <c r="AD1818" i="7"/>
  <c r="AC1818" i="7"/>
  <c r="S1818" i="7"/>
  <c r="R1818" i="7"/>
  <c r="Q1818" i="7"/>
  <c r="P1818" i="7"/>
  <c r="O1818" i="7"/>
  <c r="N1818" i="7"/>
  <c r="M1818" i="7"/>
  <c r="L1818" i="7"/>
  <c r="K1818" i="7"/>
  <c r="J1818" i="7"/>
  <c r="H1818" i="7"/>
  <c r="F1818" i="7"/>
  <c r="BK1817" i="7"/>
  <c r="BI1817" i="7" s="1"/>
  <c r="BF1817" i="7"/>
  <c r="AX1817" i="7"/>
  <c r="AW1817" i="7"/>
  <c r="AU1817" i="7"/>
  <c r="AT1817" i="7"/>
  <c r="AS1817" i="7"/>
  <c r="AR1817" i="7"/>
  <c r="AQ1817" i="7"/>
  <c r="AP1817" i="7"/>
  <c r="AO1817" i="7"/>
  <c r="AN1817" i="7"/>
  <c r="AM1817" i="7"/>
  <c r="AL1817" i="7"/>
  <c r="AK1817" i="7"/>
  <c r="AJ1817" i="7"/>
  <c r="AI1817" i="7"/>
  <c r="AH1817" i="7"/>
  <c r="AG1817" i="7"/>
  <c r="AF1817" i="7"/>
  <c r="AE1817" i="7"/>
  <c r="AD1817" i="7"/>
  <c r="AC1817" i="7"/>
  <c r="S1817" i="7"/>
  <c r="R1817" i="7"/>
  <c r="Q1817" i="7"/>
  <c r="P1817" i="7"/>
  <c r="O1817" i="7"/>
  <c r="N1817" i="7"/>
  <c r="M1817" i="7"/>
  <c r="L1817" i="7"/>
  <c r="K1817" i="7"/>
  <c r="J1817" i="7"/>
  <c r="H1817" i="7"/>
  <c r="F1817" i="7"/>
  <c r="BK1816" i="7"/>
  <c r="BI1816" i="7" s="1"/>
  <c r="BH1816" i="7"/>
  <c r="BF1816" i="7"/>
  <c r="AX1816" i="7"/>
  <c r="AW1816" i="7"/>
  <c r="AU1816" i="7"/>
  <c r="AT1816" i="7"/>
  <c r="AS1816" i="7"/>
  <c r="AR1816" i="7"/>
  <c r="AQ1816" i="7"/>
  <c r="AP1816" i="7"/>
  <c r="AO1816" i="7"/>
  <c r="AN1816" i="7"/>
  <c r="AM1816" i="7"/>
  <c r="AL1816" i="7"/>
  <c r="AK1816" i="7"/>
  <c r="AJ1816" i="7"/>
  <c r="AI1816" i="7"/>
  <c r="AH1816" i="7"/>
  <c r="AG1816" i="7"/>
  <c r="AF1816" i="7"/>
  <c r="AE1816" i="7"/>
  <c r="AD1816" i="7"/>
  <c r="AC1816" i="7"/>
  <c r="S1816" i="7"/>
  <c r="R1816" i="7"/>
  <c r="Q1816" i="7"/>
  <c r="P1816" i="7"/>
  <c r="O1816" i="7"/>
  <c r="N1816" i="7"/>
  <c r="M1816" i="7"/>
  <c r="L1816" i="7"/>
  <c r="K1816" i="7"/>
  <c r="J1816" i="7"/>
  <c r="H1816" i="7"/>
  <c r="F1816" i="7"/>
  <c r="BK1815" i="7"/>
  <c r="BF1815" i="7"/>
  <c r="AX1815" i="7"/>
  <c r="AW1815" i="7"/>
  <c r="AU1815" i="7"/>
  <c r="AT1815" i="7"/>
  <c r="AS1815" i="7"/>
  <c r="AR1815" i="7"/>
  <c r="AQ1815" i="7"/>
  <c r="AP1815" i="7"/>
  <c r="AO1815" i="7"/>
  <c r="AN1815" i="7"/>
  <c r="AM1815" i="7"/>
  <c r="AL1815" i="7"/>
  <c r="AK1815" i="7"/>
  <c r="AJ1815" i="7"/>
  <c r="AI1815" i="7"/>
  <c r="AH1815" i="7"/>
  <c r="AG1815" i="7"/>
  <c r="AF1815" i="7"/>
  <c r="AE1815" i="7"/>
  <c r="AD1815" i="7"/>
  <c r="AC1815" i="7"/>
  <c r="S1815" i="7"/>
  <c r="R1815" i="7"/>
  <c r="Q1815" i="7"/>
  <c r="P1815" i="7"/>
  <c r="O1815" i="7"/>
  <c r="N1815" i="7"/>
  <c r="M1815" i="7"/>
  <c r="L1815" i="7"/>
  <c r="K1815" i="7"/>
  <c r="J1815" i="7"/>
  <c r="H1815" i="7"/>
  <c r="F1815" i="7"/>
  <c r="BK1814" i="7"/>
  <c r="BM1814" i="7" s="1"/>
  <c r="I1814" i="7" s="1"/>
  <c r="BF1814" i="7"/>
  <c r="AX1814" i="7"/>
  <c r="AW1814" i="7"/>
  <c r="AU1814" i="7"/>
  <c r="AT1814" i="7"/>
  <c r="AS1814" i="7"/>
  <c r="AR1814" i="7"/>
  <c r="AQ1814" i="7"/>
  <c r="AP1814" i="7"/>
  <c r="AO1814" i="7"/>
  <c r="AN1814" i="7"/>
  <c r="AM1814" i="7"/>
  <c r="AL1814" i="7"/>
  <c r="AK1814" i="7"/>
  <c r="AJ1814" i="7"/>
  <c r="AI1814" i="7"/>
  <c r="AH1814" i="7"/>
  <c r="AG1814" i="7"/>
  <c r="AF1814" i="7"/>
  <c r="AE1814" i="7"/>
  <c r="AD1814" i="7"/>
  <c r="AC1814" i="7"/>
  <c r="S1814" i="7"/>
  <c r="R1814" i="7"/>
  <c r="Q1814" i="7"/>
  <c r="P1814" i="7"/>
  <c r="O1814" i="7"/>
  <c r="N1814" i="7"/>
  <c r="M1814" i="7"/>
  <c r="L1814" i="7"/>
  <c r="K1814" i="7"/>
  <c r="J1814" i="7"/>
  <c r="H1814" i="7"/>
  <c r="F1814" i="7"/>
  <c r="BK1813" i="7"/>
  <c r="BF1813" i="7"/>
  <c r="AX1813" i="7"/>
  <c r="AW1813" i="7"/>
  <c r="AU1813" i="7"/>
  <c r="AT1813" i="7"/>
  <c r="AS1813" i="7"/>
  <c r="AR1813" i="7"/>
  <c r="AQ1813" i="7"/>
  <c r="AP1813" i="7"/>
  <c r="AO1813" i="7"/>
  <c r="AN1813" i="7"/>
  <c r="AM1813" i="7"/>
  <c r="AL1813" i="7"/>
  <c r="AK1813" i="7"/>
  <c r="AJ1813" i="7"/>
  <c r="AI1813" i="7"/>
  <c r="AH1813" i="7"/>
  <c r="AG1813" i="7"/>
  <c r="AF1813" i="7"/>
  <c r="AE1813" i="7"/>
  <c r="AD1813" i="7"/>
  <c r="AC1813" i="7"/>
  <c r="S1813" i="7"/>
  <c r="R1813" i="7"/>
  <c r="Q1813" i="7"/>
  <c r="P1813" i="7"/>
  <c r="O1813" i="7"/>
  <c r="N1813" i="7"/>
  <c r="M1813" i="7"/>
  <c r="L1813" i="7"/>
  <c r="K1813" i="7"/>
  <c r="J1813" i="7"/>
  <c r="H1813" i="7"/>
  <c r="F1813" i="7"/>
  <c r="BK1812" i="7"/>
  <c r="BF1812" i="7"/>
  <c r="AX1812" i="7"/>
  <c r="AW1812" i="7"/>
  <c r="AU1812" i="7"/>
  <c r="AT1812" i="7"/>
  <c r="AS1812" i="7"/>
  <c r="AR1812" i="7"/>
  <c r="AQ1812" i="7"/>
  <c r="AP1812" i="7"/>
  <c r="AO1812" i="7"/>
  <c r="AN1812" i="7"/>
  <c r="AM1812" i="7"/>
  <c r="AL1812" i="7"/>
  <c r="AK1812" i="7"/>
  <c r="AJ1812" i="7"/>
  <c r="AI1812" i="7"/>
  <c r="AH1812" i="7"/>
  <c r="AG1812" i="7"/>
  <c r="AF1812" i="7"/>
  <c r="AE1812" i="7"/>
  <c r="AD1812" i="7"/>
  <c r="AC1812" i="7"/>
  <c r="S1812" i="7"/>
  <c r="R1812" i="7"/>
  <c r="Q1812" i="7"/>
  <c r="P1812" i="7"/>
  <c r="O1812" i="7"/>
  <c r="N1812" i="7"/>
  <c r="M1812" i="7"/>
  <c r="L1812" i="7"/>
  <c r="K1812" i="7"/>
  <c r="J1812" i="7"/>
  <c r="H1812" i="7"/>
  <c r="F1812" i="7"/>
  <c r="BK1811" i="7"/>
  <c r="BF1811" i="7"/>
  <c r="AX1811" i="7"/>
  <c r="AW1811" i="7"/>
  <c r="AU1811" i="7"/>
  <c r="AT1811" i="7"/>
  <c r="AS1811" i="7"/>
  <c r="AR1811" i="7"/>
  <c r="AQ1811" i="7"/>
  <c r="AP1811" i="7"/>
  <c r="AO1811" i="7"/>
  <c r="AN1811" i="7"/>
  <c r="AM1811" i="7"/>
  <c r="AL1811" i="7"/>
  <c r="AK1811" i="7"/>
  <c r="AJ1811" i="7"/>
  <c r="AI1811" i="7"/>
  <c r="AH1811" i="7"/>
  <c r="AG1811" i="7"/>
  <c r="AF1811" i="7"/>
  <c r="AE1811" i="7"/>
  <c r="AD1811" i="7"/>
  <c r="AC1811" i="7"/>
  <c r="S1811" i="7"/>
  <c r="R1811" i="7"/>
  <c r="Q1811" i="7"/>
  <c r="P1811" i="7"/>
  <c r="O1811" i="7"/>
  <c r="N1811" i="7"/>
  <c r="M1811" i="7"/>
  <c r="L1811" i="7"/>
  <c r="K1811" i="7"/>
  <c r="J1811" i="7"/>
  <c r="H1811" i="7"/>
  <c r="F1811" i="7"/>
  <c r="BK1810" i="7"/>
  <c r="BM1810" i="7" s="1"/>
  <c r="I1810" i="7" s="1"/>
  <c r="BI1810" i="7"/>
  <c r="E1810" i="7" s="1"/>
  <c r="BH1810" i="7"/>
  <c r="BF1810" i="7"/>
  <c r="AX1810" i="7"/>
  <c r="AW1810" i="7"/>
  <c r="AU1810" i="7"/>
  <c r="AT1810" i="7"/>
  <c r="AS1810" i="7"/>
  <c r="AR1810" i="7"/>
  <c r="AQ1810" i="7"/>
  <c r="AP1810" i="7"/>
  <c r="AO1810" i="7"/>
  <c r="AN1810" i="7"/>
  <c r="AM1810" i="7"/>
  <c r="AL1810" i="7"/>
  <c r="AK1810" i="7"/>
  <c r="AJ1810" i="7"/>
  <c r="AI1810" i="7"/>
  <c r="AH1810" i="7"/>
  <c r="AG1810" i="7"/>
  <c r="AF1810" i="7"/>
  <c r="AE1810" i="7"/>
  <c r="AD1810" i="7"/>
  <c r="AC1810" i="7"/>
  <c r="S1810" i="7"/>
  <c r="R1810" i="7"/>
  <c r="Q1810" i="7"/>
  <c r="P1810" i="7"/>
  <c r="O1810" i="7"/>
  <c r="N1810" i="7"/>
  <c r="M1810" i="7"/>
  <c r="L1810" i="7"/>
  <c r="K1810" i="7"/>
  <c r="J1810" i="7"/>
  <c r="H1810" i="7"/>
  <c r="F1810" i="7"/>
  <c r="BK1809" i="7"/>
  <c r="G1809" i="7" s="1"/>
  <c r="BF1809" i="7"/>
  <c r="AX1809" i="7"/>
  <c r="AW1809" i="7"/>
  <c r="AU1809" i="7"/>
  <c r="AT1809" i="7"/>
  <c r="AS1809" i="7"/>
  <c r="AR1809" i="7"/>
  <c r="AQ1809" i="7"/>
  <c r="AP1809" i="7"/>
  <c r="AO1809" i="7"/>
  <c r="AN1809" i="7"/>
  <c r="AM1809" i="7"/>
  <c r="AL1809" i="7"/>
  <c r="AK1809" i="7"/>
  <c r="AJ1809" i="7"/>
  <c r="AI1809" i="7"/>
  <c r="AH1809" i="7"/>
  <c r="AG1809" i="7"/>
  <c r="AF1809" i="7"/>
  <c r="AE1809" i="7"/>
  <c r="AD1809" i="7"/>
  <c r="AC1809" i="7"/>
  <c r="S1809" i="7"/>
  <c r="R1809" i="7"/>
  <c r="Q1809" i="7"/>
  <c r="P1809" i="7"/>
  <c r="O1809" i="7"/>
  <c r="N1809" i="7"/>
  <c r="M1809" i="7"/>
  <c r="L1809" i="7"/>
  <c r="K1809" i="7"/>
  <c r="J1809" i="7"/>
  <c r="H1809" i="7"/>
  <c r="F1809" i="7"/>
  <c r="BK1808" i="7"/>
  <c r="BH1808" i="7"/>
  <c r="BF1808" i="7"/>
  <c r="AX1808" i="7"/>
  <c r="AW1808" i="7"/>
  <c r="AU1808" i="7"/>
  <c r="AT1808" i="7"/>
  <c r="AS1808" i="7"/>
  <c r="AR1808" i="7"/>
  <c r="AQ1808" i="7"/>
  <c r="AP1808" i="7"/>
  <c r="AO1808" i="7"/>
  <c r="AN1808" i="7"/>
  <c r="AM1808" i="7"/>
  <c r="AL1808" i="7"/>
  <c r="AK1808" i="7"/>
  <c r="AJ1808" i="7"/>
  <c r="AI1808" i="7"/>
  <c r="AH1808" i="7"/>
  <c r="AG1808" i="7"/>
  <c r="AF1808" i="7"/>
  <c r="AE1808" i="7"/>
  <c r="AD1808" i="7"/>
  <c r="AC1808" i="7"/>
  <c r="S1808" i="7"/>
  <c r="R1808" i="7"/>
  <c r="Q1808" i="7"/>
  <c r="P1808" i="7"/>
  <c r="O1808" i="7"/>
  <c r="N1808" i="7"/>
  <c r="M1808" i="7"/>
  <c r="L1808" i="7"/>
  <c r="K1808" i="7"/>
  <c r="J1808" i="7"/>
  <c r="H1808" i="7"/>
  <c r="F1808" i="7"/>
  <c r="BK1807" i="7"/>
  <c r="BI1807" i="7" s="1"/>
  <c r="BH1807" i="7"/>
  <c r="BF1807" i="7"/>
  <c r="AX1807" i="7"/>
  <c r="AW1807" i="7"/>
  <c r="AU1807" i="7"/>
  <c r="AT1807" i="7"/>
  <c r="AS1807" i="7"/>
  <c r="AR1807" i="7"/>
  <c r="AQ1807" i="7"/>
  <c r="AP1807" i="7"/>
  <c r="AO1807" i="7"/>
  <c r="AN1807" i="7"/>
  <c r="AM1807" i="7"/>
  <c r="AL1807" i="7"/>
  <c r="AK1807" i="7"/>
  <c r="AJ1807" i="7"/>
  <c r="AI1807" i="7"/>
  <c r="AH1807" i="7"/>
  <c r="AG1807" i="7"/>
  <c r="AF1807" i="7"/>
  <c r="AE1807" i="7"/>
  <c r="AD1807" i="7"/>
  <c r="AC1807" i="7"/>
  <c r="S1807" i="7"/>
  <c r="R1807" i="7"/>
  <c r="Q1807" i="7"/>
  <c r="P1807" i="7"/>
  <c r="O1807" i="7"/>
  <c r="N1807" i="7"/>
  <c r="M1807" i="7"/>
  <c r="L1807" i="7"/>
  <c r="K1807" i="7"/>
  <c r="J1807" i="7"/>
  <c r="H1807" i="7"/>
  <c r="F1807" i="7"/>
  <c r="BK1806" i="7"/>
  <c r="BI1806" i="7" s="1"/>
  <c r="BF1806" i="7"/>
  <c r="AX1806" i="7"/>
  <c r="AW1806" i="7"/>
  <c r="AU1806" i="7"/>
  <c r="AT1806" i="7"/>
  <c r="AS1806" i="7"/>
  <c r="AR1806" i="7"/>
  <c r="AQ1806" i="7"/>
  <c r="AP1806" i="7"/>
  <c r="AO1806" i="7"/>
  <c r="AN1806" i="7"/>
  <c r="AM1806" i="7"/>
  <c r="AL1806" i="7"/>
  <c r="AK1806" i="7"/>
  <c r="AJ1806" i="7"/>
  <c r="AI1806" i="7"/>
  <c r="AH1806" i="7"/>
  <c r="AG1806" i="7"/>
  <c r="AF1806" i="7"/>
  <c r="AE1806" i="7"/>
  <c r="AD1806" i="7"/>
  <c r="AC1806" i="7"/>
  <c r="S1806" i="7"/>
  <c r="R1806" i="7"/>
  <c r="Q1806" i="7"/>
  <c r="P1806" i="7"/>
  <c r="O1806" i="7"/>
  <c r="N1806" i="7"/>
  <c r="M1806" i="7"/>
  <c r="L1806" i="7"/>
  <c r="K1806" i="7"/>
  <c r="J1806" i="7"/>
  <c r="H1806" i="7"/>
  <c r="F1806" i="7"/>
  <c r="BK1805" i="7"/>
  <c r="BH1805" i="7" s="1"/>
  <c r="BF1805" i="7"/>
  <c r="AX1805" i="7"/>
  <c r="AW1805" i="7"/>
  <c r="AU1805" i="7"/>
  <c r="AT1805" i="7"/>
  <c r="AS1805" i="7"/>
  <c r="AR1805" i="7"/>
  <c r="AQ1805" i="7"/>
  <c r="AP1805" i="7"/>
  <c r="AO1805" i="7"/>
  <c r="AN1805" i="7"/>
  <c r="AM1805" i="7"/>
  <c r="AL1805" i="7"/>
  <c r="AK1805" i="7"/>
  <c r="AJ1805" i="7"/>
  <c r="AI1805" i="7"/>
  <c r="AH1805" i="7"/>
  <c r="AG1805" i="7"/>
  <c r="AF1805" i="7"/>
  <c r="AE1805" i="7"/>
  <c r="AD1805" i="7"/>
  <c r="AC1805" i="7"/>
  <c r="S1805" i="7"/>
  <c r="R1805" i="7"/>
  <c r="Q1805" i="7"/>
  <c r="P1805" i="7"/>
  <c r="O1805" i="7"/>
  <c r="N1805" i="7"/>
  <c r="M1805" i="7"/>
  <c r="L1805" i="7"/>
  <c r="K1805" i="7"/>
  <c r="J1805" i="7"/>
  <c r="H1805" i="7"/>
  <c r="F1805" i="7"/>
  <c r="BK1804" i="7"/>
  <c r="BF1804" i="7"/>
  <c r="AX1804" i="7"/>
  <c r="AW1804" i="7"/>
  <c r="AU1804" i="7"/>
  <c r="AT1804" i="7"/>
  <c r="AS1804" i="7"/>
  <c r="AR1804" i="7"/>
  <c r="AQ1804" i="7"/>
  <c r="AP1804" i="7"/>
  <c r="AO1804" i="7"/>
  <c r="AN1804" i="7"/>
  <c r="AM1804" i="7"/>
  <c r="AL1804" i="7"/>
  <c r="AK1804" i="7"/>
  <c r="AJ1804" i="7"/>
  <c r="AI1804" i="7"/>
  <c r="AH1804" i="7"/>
  <c r="AG1804" i="7"/>
  <c r="AF1804" i="7"/>
  <c r="AE1804" i="7"/>
  <c r="AD1804" i="7"/>
  <c r="AC1804" i="7"/>
  <c r="S1804" i="7"/>
  <c r="R1804" i="7"/>
  <c r="Q1804" i="7"/>
  <c r="P1804" i="7"/>
  <c r="O1804" i="7"/>
  <c r="N1804" i="7"/>
  <c r="M1804" i="7"/>
  <c r="L1804" i="7"/>
  <c r="K1804" i="7"/>
  <c r="J1804" i="7"/>
  <c r="H1804" i="7"/>
  <c r="F1804" i="7"/>
  <c r="BK1803" i="7"/>
  <c r="BI1803" i="7" s="1"/>
  <c r="BF1803" i="7"/>
  <c r="AX1803" i="7"/>
  <c r="AW1803" i="7"/>
  <c r="AU1803" i="7"/>
  <c r="AT1803" i="7"/>
  <c r="AS1803" i="7"/>
  <c r="AR1803" i="7"/>
  <c r="AQ1803" i="7"/>
  <c r="AP1803" i="7"/>
  <c r="AO1803" i="7"/>
  <c r="AN1803" i="7"/>
  <c r="AM1803" i="7"/>
  <c r="AL1803" i="7"/>
  <c r="AK1803" i="7"/>
  <c r="AJ1803" i="7"/>
  <c r="AI1803" i="7"/>
  <c r="AH1803" i="7"/>
  <c r="AG1803" i="7"/>
  <c r="AF1803" i="7"/>
  <c r="AE1803" i="7"/>
  <c r="AD1803" i="7"/>
  <c r="AC1803" i="7"/>
  <c r="S1803" i="7"/>
  <c r="R1803" i="7"/>
  <c r="Q1803" i="7"/>
  <c r="P1803" i="7"/>
  <c r="O1803" i="7"/>
  <c r="N1803" i="7"/>
  <c r="M1803" i="7"/>
  <c r="L1803" i="7"/>
  <c r="K1803" i="7"/>
  <c r="J1803" i="7"/>
  <c r="H1803" i="7"/>
  <c r="F1803" i="7"/>
  <c r="BK1802" i="7"/>
  <c r="BF1802" i="7"/>
  <c r="AX1802" i="7"/>
  <c r="AW1802" i="7"/>
  <c r="AU1802" i="7"/>
  <c r="AT1802" i="7"/>
  <c r="AS1802" i="7"/>
  <c r="AR1802" i="7"/>
  <c r="AQ1802" i="7"/>
  <c r="AP1802" i="7"/>
  <c r="AO1802" i="7"/>
  <c r="AN1802" i="7"/>
  <c r="AM1802" i="7"/>
  <c r="AL1802" i="7"/>
  <c r="AK1802" i="7"/>
  <c r="AJ1802" i="7"/>
  <c r="AI1802" i="7"/>
  <c r="AH1802" i="7"/>
  <c r="AG1802" i="7"/>
  <c r="AF1802" i="7"/>
  <c r="AE1802" i="7"/>
  <c r="AD1802" i="7"/>
  <c r="AC1802" i="7"/>
  <c r="S1802" i="7"/>
  <c r="R1802" i="7"/>
  <c r="Q1802" i="7"/>
  <c r="P1802" i="7"/>
  <c r="O1802" i="7"/>
  <c r="N1802" i="7"/>
  <c r="M1802" i="7"/>
  <c r="L1802" i="7"/>
  <c r="K1802" i="7"/>
  <c r="J1802" i="7"/>
  <c r="H1802" i="7"/>
  <c r="F1802" i="7"/>
  <c r="BK1801" i="7"/>
  <c r="BH1801" i="7" s="1"/>
  <c r="D1801" i="7" s="1"/>
  <c r="BI1801" i="7"/>
  <c r="BF1801" i="7"/>
  <c r="AX1801" i="7"/>
  <c r="AW1801" i="7"/>
  <c r="AU1801" i="7"/>
  <c r="AT1801" i="7"/>
  <c r="AS1801" i="7"/>
  <c r="AR1801" i="7"/>
  <c r="AQ1801" i="7"/>
  <c r="AP1801" i="7"/>
  <c r="AO1801" i="7"/>
  <c r="AN1801" i="7"/>
  <c r="AM1801" i="7"/>
  <c r="AL1801" i="7"/>
  <c r="AK1801" i="7"/>
  <c r="AJ1801" i="7"/>
  <c r="AI1801" i="7"/>
  <c r="AH1801" i="7"/>
  <c r="AG1801" i="7"/>
  <c r="AF1801" i="7"/>
  <c r="AE1801" i="7"/>
  <c r="AD1801" i="7"/>
  <c r="AC1801" i="7"/>
  <c r="S1801" i="7"/>
  <c r="R1801" i="7"/>
  <c r="Q1801" i="7"/>
  <c r="P1801" i="7"/>
  <c r="O1801" i="7"/>
  <c r="N1801" i="7"/>
  <c r="M1801" i="7"/>
  <c r="L1801" i="7"/>
  <c r="K1801" i="7"/>
  <c r="J1801" i="7"/>
  <c r="H1801" i="7"/>
  <c r="F1801" i="7"/>
  <c r="BK1800" i="7"/>
  <c r="BF1800" i="7"/>
  <c r="AX1800" i="7"/>
  <c r="AW1800" i="7"/>
  <c r="AU1800" i="7"/>
  <c r="AT1800" i="7"/>
  <c r="AS1800" i="7"/>
  <c r="AR1800" i="7"/>
  <c r="AQ1800" i="7"/>
  <c r="AP1800" i="7"/>
  <c r="AO1800" i="7"/>
  <c r="AN1800" i="7"/>
  <c r="AM1800" i="7"/>
  <c r="AL1800" i="7"/>
  <c r="AK1800" i="7"/>
  <c r="AJ1800" i="7"/>
  <c r="AI1800" i="7"/>
  <c r="AH1800" i="7"/>
  <c r="AG1800" i="7"/>
  <c r="AF1800" i="7"/>
  <c r="AE1800" i="7"/>
  <c r="AD1800" i="7"/>
  <c r="AC1800" i="7"/>
  <c r="S1800" i="7"/>
  <c r="R1800" i="7"/>
  <c r="Q1800" i="7"/>
  <c r="P1800" i="7"/>
  <c r="O1800" i="7"/>
  <c r="N1800" i="7"/>
  <c r="M1800" i="7"/>
  <c r="L1800" i="7"/>
  <c r="K1800" i="7"/>
  <c r="J1800" i="7"/>
  <c r="H1800" i="7"/>
  <c r="F1800" i="7"/>
  <c r="BK1799" i="7"/>
  <c r="G1799" i="7" s="1"/>
  <c r="BF1799" i="7"/>
  <c r="AX1799" i="7"/>
  <c r="AW1799" i="7"/>
  <c r="AU1799" i="7"/>
  <c r="AT1799" i="7"/>
  <c r="AS1799" i="7"/>
  <c r="AR1799" i="7"/>
  <c r="AQ1799" i="7"/>
  <c r="AP1799" i="7"/>
  <c r="AO1799" i="7"/>
  <c r="AN1799" i="7"/>
  <c r="AM1799" i="7"/>
  <c r="AL1799" i="7"/>
  <c r="AK1799" i="7"/>
  <c r="AJ1799" i="7"/>
  <c r="AI1799" i="7"/>
  <c r="AH1799" i="7"/>
  <c r="AG1799" i="7"/>
  <c r="AF1799" i="7"/>
  <c r="AE1799" i="7"/>
  <c r="AD1799" i="7"/>
  <c r="AC1799" i="7"/>
  <c r="S1799" i="7"/>
  <c r="R1799" i="7"/>
  <c r="Q1799" i="7"/>
  <c r="P1799" i="7"/>
  <c r="O1799" i="7"/>
  <c r="N1799" i="7"/>
  <c r="M1799" i="7"/>
  <c r="L1799" i="7"/>
  <c r="K1799" i="7"/>
  <c r="J1799" i="7"/>
  <c r="H1799" i="7"/>
  <c r="F1799" i="7"/>
  <c r="BK1798" i="7"/>
  <c r="BF1798" i="7"/>
  <c r="AX1798" i="7"/>
  <c r="AW1798" i="7"/>
  <c r="AU1798" i="7"/>
  <c r="AT1798" i="7"/>
  <c r="AS1798" i="7"/>
  <c r="AR1798" i="7"/>
  <c r="AQ1798" i="7"/>
  <c r="AP1798" i="7"/>
  <c r="AO1798" i="7"/>
  <c r="AN1798" i="7"/>
  <c r="AM1798" i="7"/>
  <c r="AL1798" i="7"/>
  <c r="AK1798" i="7"/>
  <c r="AJ1798" i="7"/>
  <c r="AI1798" i="7"/>
  <c r="AH1798" i="7"/>
  <c r="AG1798" i="7"/>
  <c r="AF1798" i="7"/>
  <c r="AE1798" i="7"/>
  <c r="AD1798" i="7"/>
  <c r="AC1798" i="7"/>
  <c r="S1798" i="7"/>
  <c r="R1798" i="7"/>
  <c r="Q1798" i="7"/>
  <c r="P1798" i="7"/>
  <c r="O1798" i="7"/>
  <c r="N1798" i="7"/>
  <c r="M1798" i="7"/>
  <c r="L1798" i="7"/>
  <c r="K1798" i="7"/>
  <c r="J1798" i="7"/>
  <c r="H1798" i="7"/>
  <c r="F1798" i="7"/>
  <c r="BK1797" i="7"/>
  <c r="BF1797" i="7"/>
  <c r="AX1797" i="7"/>
  <c r="AW1797" i="7"/>
  <c r="AU1797" i="7"/>
  <c r="AT1797" i="7"/>
  <c r="AS1797" i="7"/>
  <c r="AR1797" i="7"/>
  <c r="AQ1797" i="7"/>
  <c r="AP1797" i="7"/>
  <c r="AO1797" i="7"/>
  <c r="AN1797" i="7"/>
  <c r="AM1797" i="7"/>
  <c r="AL1797" i="7"/>
  <c r="AK1797" i="7"/>
  <c r="AJ1797" i="7"/>
  <c r="AI1797" i="7"/>
  <c r="AH1797" i="7"/>
  <c r="AG1797" i="7"/>
  <c r="AF1797" i="7"/>
  <c r="AE1797" i="7"/>
  <c r="AD1797" i="7"/>
  <c r="AC1797" i="7"/>
  <c r="S1797" i="7"/>
  <c r="R1797" i="7"/>
  <c r="Q1797" i="7"/>
  <c r="P1797" i="7"/>
  <c r="O1797" i="7"/>
  <c r="N1797" i="7"/>
  <c r="M1797" i="7"/>
  <c r="L1797" i="7"/>
  <c r="K1797" i="7"/>
  <c r="J1797" i="7"/>
  <c r="H1797" i="7"/>
  <c r="F1797" i="7"/>
  <c r="BK1796" i="7"/>
  <c r="BF1796" i="7"/>
  <c r="AX1796" i="7"/>
  <c r="AW1796" i="7"/>
  <c r="AU1796" i="7"/>
  <c r="AT1796" i="7"/>
  <c r="AS1796" i="7"/>
  <c r="AR1796" i="7"/>
  <c r="AQ1796" i="7"/>
  <c r="AP1796" i="7"/>
  <c r="AO1796" i="7"/>
  <c r="AN1796" i="7"/>
  <c r="AM1796" i="7"/>
  <c r="AL1796" i="7"/>
  <c r="AK1796" i="7"/>
  <c r="AJ1796" i="7"/>
  <c r="AI1796" i="7"/>
  <c r="AH1796" i="7"/>
  <c r="AG1796" i="7"/>
  <c r="AF1796" i="7"/>
  <c r="AE1796" i="7"/>
  <c r="AD1796" i="7"/>
  <c r="AC1796" i="7"/>
  <c r="S1796" i="7"/>
  <c r="R1796" i="7"/>
  <c r="Q1796" i="7"/>
  <c r="P1796" i="7"/>
  <c r="O1796" i="7"/>
  <c r="N1796" i="7"/>
  <c r="M1796" i="7"/>
  <c r="L1796" i="7"/>
  <c r="K1796" i="7"/>
  <c r="J1796" i="7"/>
  <c r="H1796" i="7"/>
  <c r="F1796" i="7"/>
  <c r="BK1795" i="7"/>
  <c r="BH1795" i="7"/>
  <c r="BF1795" i="7"/>
  <c r="AX1795" i="7"/>
  <c r="AW1795" i="7"/>
  <c r="AU1795" i="7"/>
  <c r="AT1795" i="7"/>
  <c r="AS1795" i="7"/>
  <c r="AR1795" i="7"/>
  <c r="AQ1795" i="7"/>
  <c r="AP1795" i="7"/>
  <c r="AO1795" i="7"/>
  <c r="AN1795" i="7"/>
  <c r="AM1795" i="7"/>
  <c r="AL1795" i="7"/>
  <c r="AK1795" i="7"/>
  <c r="AJ1795" i="7"/>
  <c r="AI1795" i="7"/>
  <c r="AH1795" i="7"/>
  <c r="AG1795" i="7"/>
  <c r="AF1795" i="7"/>
  <c r="AE1795" i="7"/>
  <c r="AD1795" i="7"/>
  <c r="AC1795" i="7"/>
  <c r="S1795" i="7"/>
  <c r="R1795" i="7"/>
  <c r="Q1795" i="7"/>
  <c r="P1795" i="7"/>
  <c r="O1795" i="7"/>
  <c r="N1795" i="7"/>
  <c r="M1795" i="7"/>
  <c r="L1795" i="7"/>
  <c r="K1795" i="7"/>
  <c r="J1795" i="7"/>
  <c r="H1795" i="7"/>
  <c r="F1795" i="7"/>
  <c r="BK1794" i="7"/>
  <c r="BF1794" i="7"/>
  <c r="AX1794" i="7"/>
  <c r="AW1794" i="7"/>
  <c r="AU1794" i="7"/>
  <c r="AT1794" i="7"/>
  <c r="AS1794" i="7"/>
  <c r="AR1794" i="7"/>
  <c r="AQ1794" i="7"/>
  <c r="AP1794" i="7"/>
  <c r="AO1794" i="7"/>
  <c r="AN1794" i="7"/>
  <c r="AM1794" i="7"/>
  <c r="AL1794" i="7"/>
  <c r="AK1794" i="7"/>
  <c r="AJ1794" i="7"/>
  <c r="AI1794" i="7"/>
  <c r="AH1794" i="7"/>
  <c r="AG1794" i="7"/>
  <c r="AF1794" i="7"/>
  <c r="AE1794" i="7"/>
  <c r="AD1794" i="7"/>
  <c r="AC1794" i="7"/>
  <c r="S1794" i="7"/>
  <c r="R1794" i="7"/>
  <c r="Q1794" i="7"/>
  <c r="P1794" i="7"/>
  <c r="O1794" i="7"/>
  <c r="N1794" i="7"/>
  <c r="M1794" i="7"/>
  <c r="L1794" i="7"/>
  <c r="K1794" i="7"/>
  <c r="J1794" i="7"/>
  <c r="H1794" i="7"/>
  <c r="F1794" i="7"/>
  <c r="BK1793" i="7"/>
  <c r="BF1793" i="7"/>
  <c r="AX1793" i="7"/>
  <c r="AW1793" i="7"/>
  <c r="AU1793" i="7"/>
  <c r="AT1793" i="7"/>
  <c r="AS1793" i="7"/>
  <c r="AR1793" i="7"/>
  <c r="AQ1793" i="7"/>
  <c r="AP1793" i="7"/>
  <c r="AO1793" i="7"/>
  <c r="AN1793" i="7"/>
  <c r="AM1793" i="7"/>
  <c r="AL1793" i="7"/>
  <c r="AK1793" i="7"/>
  <c r="AJ1793" i="7"/>
  <c r="AI1793" i="7"/>
  <c r="AH1793" i="7"/>
  <c r="AG1793" i="7"/>
  <c r="AF1793" i="7"/>
  <c r="AE1793" i="7"/>
  <c r="AD1793" i="7"/>
  <c r="AC1793" i="7"/>
  <c r="S1793" i="7"/>
  <c r="R1793" i="7"/>
  <c r="Q1793" i="7"/>
  <c r="P1793" i="7"/>
  <c r="O1793" i="7"/>
  <c r="N1793" i="7"/>
  <c r="M1793" i="7"/>
  <c r="L1793" i="7"/>
  <c r="K1793" i="7"/>
  <c r="J1793" i="7"/>
  <c r="H1793" i="7"/>
  <c r="F1793" i="7"/>
  <c r="BK1792" i="7"/>
  <c r="BF1792" i="7"/>
  <c r="AX1792" i="7"/>
  <c r="AW1792" i="7"/>
  <c r="AU1792" i="7"/>
  <c r="AT1792" i="7"/>
  <c r="AS1792" i="7"/>
  <c r="AR1792" i="7"/>
  <c r="AQ1792" i="7"/>
  <c r="AP1792" i="7"/>
  <c r="AO1792" i="7"/>
  <c r="AN1792" i="7"/>
  <c r="AM1792" i="7"/>
  <c r="AL1792" i="7"/>
  <c r="AK1792" i="7"/>
  <c r="AJ1792" i="7"/>
  <c r="AI1792" i="7"/>
  <c r="AH1792" i="7"/>
  <c r="AG1792" i="7"/>
  <c r="AF1792" i="7"/>
  <c r="AE1792" i="7"/>
  <c r="AD1792" i="7"/>
  <c r="AC1792" i="7"/>
  <c r="S1792" i="7"/>
  <c r="R1792" i="7"/>
  <c r="Q1792" i="7"/>
  <c r="P1792" i="7"/>
  <c r="O1792" i="7"/>
  <c r="N1792" i="7"/>
  <c r="M1792" i="7"/>
  <c r="L1792" i="7"/>
  <c r="K1792" i="7"/>
  <c r="J1792" i="7"/>
  <c r="H1792" i="7"/>
  <c r="F1792" i="7"/>
  <c r="BK1791" i="7"/>
  <c r="BF1791" i="7"/>
  <c r="AX1791" i="7"/>
  <c r="AW1791" i="7"/>
  <c r="AU1791" i="7"/>
  <c r="AT1791" i="7"/>
  <c r="AS1791" i="7"/>
  <c r="AR1791" i="7"/>
  <c r="AQ1791" i="7"/>
  <c r="AP1791" i="7"/>
  <c r="AO1791" i="7"/>
  <c r="AN1791" i="7"/>
  <c r="AM1791" i="7"/>
  <c r="AL1791" i="7"/>
  <c r="AK1791" i="7"/>
  <c r="AJ1791" i="7"/>
  <c r="AI1791" i="7"/>
  <c r="AH1791" i="7"/>
  <c r="AG1791" i="7"/>
  <c r="AF1791" i="7"/>
  <c r="AE1791" i="7"/>
  <c r="AD1791" i="7"/>
  <c r="AC1791" i="7"/>
  <c r="S1791" i="7"/>
  <c r="R1791" i="7"/>
  <c r="Q1791" i="7"/>
  <c r="P1791" i="7"/>
  <c r="O1791" i="7"/>
  <c r="N1791" i="7"/>
  <c r="M1791" i="7"/>
  <c r="L1791" i="7"/>
  <c r="K1791" i="7"/>
  <c r="J1791" i="7"/>
  <c r="H1791" i="7"/>
  <c r="F1791" i="7"/>
  <c r="BK1790" i="7"/>
  <c r="BF1790" i="7"/>
  <c r="AX1790" i="7"/>
  <c r="AW1790" i="7"/>
  <c r="AU1790" i="7"/>
  <c r="AT1790" i="7"/>
  <c r="AS1790" i="7"/>
  <c r="AR1790" i="7"/>
  <c r="AQ1790" i="7"/>
  <c r="AP1790" i="7"/>
  <c r="AO1790" i="7"/>
  <c r="AN1790" i="7"/>
  <c r="AM1790" i="7"/>
  <c r="AL1790" i="7"/>
  <c r="AK1790" i="7"/>
  <c r="AJ1790" i="7"/>
  <c r="AI1790" i="7"/>
  <c r="AH1790" i="7"/>
  <c r="AG1790" i="7"/>
  <c r="AF1790" i="7"/>
  <c r="AE1790" i="7"/>
  <c r="AD1790" i="7"/>
  <c r="AC1790" i="7"/>
  <c r="S1790" i="7"/>
  <c r="R1790" i="7"/>
  <c r="Q1790" i="7"/>
  <c r="P1790" i="7"/>
  <c r="O1790" i="7"/>
  <c r="N1790" i="7"/>
  <c r="M1790" i="7"/>
  <c r="L1790" i="7"/>
  <c r="K1790" i="7"/>
  <c r="J1790" i="7"/>
  <c r="H1790" i="7"/>
  <c r="F1790" i="7"/>
  <c r="BK1789" i="7"/>
  <c r="BF1789" i="7"/>
  <c r="AX1789" i="7"/>
  <c r="AW1789" i="7"/>
  <c r="AU1789" i="7"/>
  <c r="AT1789" i="7"/>
  <c r="AS1789" i="7"/>
  <c r="AR1789" i="7"/>
  <c r="AQ1789" i="7"/>
  <c r="AP1789" i="7"/>
  <c r="AO1789" i="7"/>
  <c r="AN1789" i="7"/>
  <c r="AM1789" i="7"/>
  <c r="AL1789" i="7"/>
  <c r="AK1789" i="7"/>
  <c r="AJ1789" i="7"/>
  <c r="AI1789" i="7"/>
  <c r="AH1789" i="7"/>
  <c r="AG1789" i="7"/>
  <c r="AF1789" i="7"/>
  <c r="AE1789" i="7"/>
  <c r="AD1789" i="7"/>
  <c r="AC1789" i="7"/>
  <c r="S1789" i="7"/>
  <c r="R1789" i="7"/>
  <c r="Q1789" i="7"/>
  <c r="P1789" i="7"/>
  <c r="O1789" i="7"/>
  <c r="N1789" i="7"/>
  <c r="M1789" i="7"/>
  <c r="L1789" i="7"/>
  <c r="K1789" i="7"/>
  <c r="J1789" i="7"/>
  <c r="H1789" i="7"/>
  <c r="F1789" i="7"/>
  <c r="BK1788" i="7"/>
  <c r="BM1788" i="7" s="1"/>
  <c r="I1788" i="7" s="1"/>
  <c r="BF1788" i="7"/>
  <c r="AX1788" i="7"/>
  <c r="AW1788" i="7"/>
  <c r="AU1788" i="7"/>
  <c r="AT1788" i="7"/>
  <c r="AS1788" i="7"/>
  <c r="AR1788" i="7"/>
  <c r="AQ1788" i="7"/>
  <c r="AP1788" i="7"/>
  <c r="AO1788" i="7"/>
  <c r="AN1788" i="7"/>
  <c r="AM1788" i="7"/>
  <c r="AL1788" i="7"/>
  <c r="AK1788" i="7"/>
  <c r="AJ1788" i="7"/>
  <c r="AI1788" i="7"/>
  <c r="AH1788" i="7"/>
  <c r="AG1788" i="7"/>
  <c r="AF1788" i="7"/>
  <c r="AE1788" i="7"/>
  <c r="AD1788" i="7"/>
  <c r="AC1788" i="7"/>
  <c r="S1788" i="7"/>
  <c r="R1788" i="7"/>
  <c r="Q1788" i="7"/>
  <c r="P1788" i="7"/>
  <c r="O1788" i="7"/>
  <c r="N1788" i="7"/>
  <c r="M1788" i="7"/>
  <c r="L1788" i="7"/>
  <c r="K1788" i="7"/>
  <c r="J1788" i="7"/>
  <c r="H1788" i="7"/>
  <c r="F1788" i="7"/>
  <c r="BK1787" i="7"/>
  <c r="BF1787" i="7"/>
  <c r="AX1787" i="7"/>
  <c r="AW1787" i="7"/>
  <c r="AU1787" i="7"/>
  <c r="AT1787" i="7"/>
  <c r="AS1787" i="7"/>
  <c r="AR1787" i="7"/>
  <c r="AQ1787" i="7"/>
  <c r="AP1787" i="7"/>
  <c r="AO1787" i="7"/>
  <c r="AN1787" i="7"/>
  <c r="AM1787" i="7"/>
  <c r="AL1787" i="7"/>
  <c r="AK1787" i="7"/>
  <c r="AJ1787" i="7"/>
  <c r="AI1787" i="7"/>
  <c r="AH1787" i="7"/>
  <c r="AG1787" i="7"/>
  <c r="AF1787" i="7"/>
  <c r="AE1787" i="7"/>
  <c r="AD1787" i="7"/>
  <c r="AC1787" i="7"/>
  <c r="S1787" i="7"/>
  <c r="R1787" i="7"/>
  <c r="Q1787" i="7"/>
  <c r="P1787" i="7"/>
  <c r="O1787" i="7"/>
  <c r="N1787" i="7"/>
  <c r="M1787" i="7"/>
  <c r="L1787" i="7"/>
  <c r="K1787" i="7"/>
  <c r="J1787" i="7"/>
  <c r="H1787" i="7"/>
  <c r="F1787" i="7"/>
  <c r="BK1786" i="7"/>
  <c r="BM1786" i="7" s="1"/>
  <c r="I1786" i="7" s="1"/>
  <c r="BH1786" i="7"/>
  <c r="BF1786" i="7"/>
  <c r="AX1786" i="7"/>
  <c r="AW1786" i="7"/>
  <c r="AU1786" i="7"/>
  <c r="AT1786" i="7"/>
  <c r="AS1786" i="7"/>
  <c r="AR1786" i="7"/>
  <c r="AQ1786" i="7"/>
  <c r="AP1786" i="7"/>
  <c r="AO1786" i="7"/>
  <c r="AN1786" i="7"/>
  <c r="AM1786" i="7"/>
  <c r="AL1786" i="7"/>
  <c r="AK1786" i="7"/>
  <c r="AJ1786" i="7"/>
  <c r="AI1786" i="7"/>
  <c r="AH1786" i="7"/>
  <c r="AG1786" i="7"/>
  <c r="AF1786" i="7"/>
  <c r="AE1786" i="7"/>
  <c r="AD1786" i="7"/>
  <c r="AC1786" i="7"/>
  <c r="S1786" i="7"/>
  <c r="R1786" i="7"/>
  <c r="Q1786" i="7"/>
  <c r="P1786" i="7"/>
  <c r="O1786" i="7"/>
  <c r="N1786" i="7"/>
  <c r="M1786" i="7"/>
  <c r="L1786" i="7"/>
  <c r="K1786" i="7"/>
  <c r="J1786" i="7"/>
  <c r="H1786" i="7"/>
  <c r="F1786" i="7"/>
  <c r="BK1785" i="7"/>
  <c r="BF1785" i="7"/>
  <c r="AX1785" i="7"/>
  <c r="AW1785" i="7"/>
  <c r="AU1785" i="7"/>
  <c r="AT1785" i="7"/>
  <c r="AS1785" i="7"/>
  <c r="AR1785" i="7"/>
  <c r="AQ1785" i="7"/>
  <c r="AP1785" i="7"/>
  <c r="AO1785" i="7"/>
  <c r="AN1785" i="7"/>
  <c r="AM1785" i="7"/>
  <c r="AL1785" i="7"/>
  <c r="AK1785" i="7"/>
  <c r="AJ1785" i="7"/>
  <c r="AI1785" i="7"/>
  <c r="AH1785" i="7"/>
  <c r="AG1785" i="7"/>
  <c r="AF1785" i="7"/>
  <c r="AE1785" i="7"/>
  <c r="AD1785" i="7"/>
  <c r="AC1785" i="7"/>
  <c r="S1785" i="7"/>
  <c r="R1785" i="7"/>
  <c r="Q1785" i="7"/>
  <c r="P1785" i="7"/>
  <c r="O1785" i="7"/>
  <c r="N1785" i="7"/>
  <c r="M1785" i="7"/>
  <c r="L1785" i="7"/>
  <c r="K1785" i="7"/>
  <c r="J1785" i="7"/>
  <c r="H1785" i="7"/>
  <c r="F1785" i="7"/>
  <c r="BK1784" i="7"/>
  <c r="BI1784" i="7" s="1"/>
  <c r="BF1784" i="7"/>
  <c r="AX1784" i="7"/>
  <c r="AW1784" i="7"/>
  <c r="AU1784" i="7"/>
  <c r="AT1784" i="7"/>
  <c r="AS1784" i="7"/>
  <c r="AR1784" i="7"/>
  <c r="AQ1784" i="7"/>
  <c r="AP1784" i="7"/>
  <c r="AO1784" i="7"/>
  <c r="AN1784" i="7"/>
  <c r="AM1784" i="7"/>
  <c r="AL1784" i="7"/>
  <c r="AK1784" i="7"/>
  <c r="AJ1784" i="7"/>
  <c r="AI1784" i="7"/>
  <c r="AH1784" i="7"/>
  <c r="AG1784" i="7"/>
  <c r="AF1784" i="7"/>
  <c r="AE1784" i="7"/>
  <c r="AD1784" i="7"/>
  <c r="AC1784" i="7"/>
  <c r="S1784" i="7"/>
  <c r="R1784" i="7"/>
  <c r="Q1784" i="7"/>
  <c r="P1784" i="7"/>
  <c r="O1784" i="7"/>
  <c r="N1784" i="7"/>
  <c r="M1784" i="7"/>
  <c r="L1784" i="7"/>
  <c r="K1784" i="7"/>
  <c r="J1784" i="7"/>
  <c r="H1784" i="7"/>
  <c r="F1784" i="7"/>
  <c r="BK1783" i="7"/>
  <c r="G1783" i="7" s="1"/>
  <c r="BF1783" i="7"/>
  <c r="AX1783" i="7"/>
  <c r="AW1783" i="7"/>
  <c r="AU1783" i="7"/>
  <c r="AT1783" i="7"/>
  <c r="AS1783" i="7"/>
  <c r="AR1783" i="7"/>
  <c r="AQ1783" i="7"/>
  <c r="AP1783" i="7"/>
  <c r="AO1783" i="7"/>
  <c r="AN1783" i="7"/>
  <c r="AM1783" i="7"/>
  <c r="AL1783" i="7"/>
  <c r="AK1783" i="7"/>
  <c r="AJ1783" i="7"/>
  <c r="AI1783" i="7"/>
  <c r="AH1783" i="7"/>
  <c r="AG1783" i="7"/>
  <c r="AF1783" i="7"/>
  <c r="AE1783" i="7"/>
  <c r="AD1783" i="7"/>
  <c r="AC1783" i="7"/>
  <c r="S1783" i="7"/>
  <c r="R1783" i="7"/>
  <c r="Q1783" i="7"/>
  <c r="P1783" i="7"/>
  <c r="O1783" i="7"/>
  <c r="N1783" i="7"/>
  <c r="M1783" i="7"/>
  <c r="L1783" i="7"/>
  <c r="K1783" i="7"/>
  <c r="J1783" i="7"/>
  <c r="H1783" i="7"/>
  <c r="F1783" i="7"/>
  <c r="BE1782" i="7"/>
  <c r="BD1782" i="7"/>
  <c r="BC1782" i="7"/>
  <c r="BB1782" i="7"/>
  <c r="BA1782" i="7"/>
  <c r="AZ1782" i="7"/>
  <c r="AY1782" i="7"/>
  <c r="AX1782" i="7"/>
  <c r="AW1782" i="7"/>
  <c r="AV1782" i="7"/>
  <c r="AU1782" i="7"/>
  <c r="AT1782" i="7"/>
  <c r="AS1782" i="7"/>
  <c r="AR1782" i="7"/>
  <c r="AQ1782" i="7"/>
  <c r="AP1782" i="7"/>
  <c r="AO1782" i="7"/>
  <c r="AN1782" i="7"/>
  <c r="AM1782" i="7"/>
  <c r="AL1782" i="7"/>
  <c r="AK1782" i="7"/>
  <c r="AJ1782" i="7"/>
  <c r="AI1782" i="7"/>
  <c r="AH1782" i="7"/>
  <c r="AG1782" i="7"/>
  <c r="AF1782" i="7"/>
  <c r="AE1782" i="7"/>
  <c r="AD1782" i="7"/>
  <c r="AC1782" i="7"/>
  <c r="AB1782" i="7"/>
  <c r="AA1782" i="7"/>
  <c r="Z1782" i="7"/>
  <c r="Y1782" i="7"/>
  <c r="X1782" i="7"/>
  <c r="W1782" i="7"/>
  <c r="V1782" i="7"/>
  <c r="T1782" i="7"/>
  <c r="S1782" i="7"/>
  <c r="R1782" i="7"/>
  <c r="Q1782" i="7"/>
  <c r="P1782" i="7"/>
  <c r="O1782" i="7"/>
  <c r="N1782" i="7"/>
  <c r="M1782" i="7"/>
  <c r="L1782" i="7"/>
  <c r="K1782" i="7"/>
  <c r="J1782" i="7"/>
  <c r="I1782" i="7"/>
  <c r="H1782" i="7"/>
  <c r="G1782" i="7"/>
  <c r="F1782" i="7"/>
  <c r="E1782" i="7"/>
  <c r="D1782" i="7"/>
  <c r="BK1781" i="7"/>
  <c r="BF1781" i="7"/>
  <c r="AX1781" i="7"/>
  <c r="AW1781" i="7"/>
  <c r="AU1781" i="7"/>
  <c r="AT1781" i="7"/>
  <c r="AS1781" i="7"/>
  <c r="AR1781" i="7"/>
  <c r="AQ1781" i="7"/>
  <c r="AP1781" i="7"/>
  <c r="AO1781" i="7"/>
  <c r="AN1781" i="7"/>
  <c r="AM1781" i="7"/>
  <c r="AL1781" i="7"/>
  <c r="AK1781" i="7"/>
  <c r="AJ1781" i="7"/>
  <c r="AI1781" i="7"/>
  <c r="S1781" i="7"/>
  <c r="R1781" i="7"/>
  <c r="Q1781" i="7"/>
  <c r="P1781" i="7"/>
  <c r="O1781" i="7"/>
  <c r="N1781" i="7"/>
  <c r="M1781" i="7"/>
  <c r="L1781" i="7"/>
  <c r="K1781" i="7"/>
  <c r="J1781" i="7"/>
  <c r="H1781" i="7"/>
  <c r="F1781" i="7"/>
  <c r="BK1780" i="7"/>
  <c r="BM1780" i="7" s="1"/>
  <c r="I1780" i="7" s="1"/>
  <c r="BF1780" i="7"/>
  <c r="AX1780" i="7"/>
  <c r="AW1780" i="7"/>
  <c r="AU1780" i="7"/>
  <c r="AT1780" i="7"/>
  <c r="AS1780" i="7"/>
  <c r="AR1780" i="7"/>
  <c r="AQ1780" i="7"/>
  <c r="AP1780" i="7"/>
  <c r="AO1780" i="7"/>
  <c r="AN1780" i="7"/>
  <c r="AM1780" i="7"/>
  <c r="AL1780" i="7"/>
  <c r="AK1780" i="7"/>
  <c r="AJ1780" i="7"/>
  <c r="AI1780" i="7"/>
  <c r="S1780" i="7"/>
  <c r="R1780" i="7"/>
  <c r="Q1780" i="7"/>
  <c r="P1780" i="7"/>
  <c r="O1780" i="7"/>
  <c r="N1780" i="7"/>
  <c r="M1780" i="7"/>
  <c r="L1780" i="7"/>
  <c r="K1780" i="7"/>
  <c r="J1780" i="7"/>
  <c r="H1780" i="7"/>
  <c r="F1780" i="7"/>
  <c r="BK1779" i="7"/>
  <c r="BF1779" i="7"/>
  <c r="AX1779" i="7"/>
  <c r="AW1779" i="7"/>
  <c r="AU1779" i="7"/>
  <c r="AT1779" i="7"/>
  <c r="AS1779" i="7"/>
  <c r="AR1779" i="7"/>
  <c r="AQ1779" i="7"/>
  <c r="AP1779" i="7"/>
  <c r="AO1779" i="7"/>
  <c r="AN1779" i="7"/>
  <c r="AM1779" i="7"/>
  <c r="AL1779" i="7"/>
  <c r="AK1779" i="7"/>
  <c r="AJ1779" i="7"/>
  <c r="AI1779" i="7"/>
  <c r="S1779" i="7"/>
  <c r="R1779" i="7"/>
  <c r="Q1779" i="7"/>
  <c r="P1779" i="7"/>
  <c r="O1779" i="7"/>
  <c r="N1779" i="7"/>
  <c r="M1779" i="7"/>
  <c r="L1779" i="7"/>
  <c r="K1779" i="7"/>
  <c r="J1779" i="7"/>
  <c r="H1779" i="7"/>
  <c r="G1779" i="7"/>
  <c r="F1779" i="7"/>
  <c r="BK1778" i="7"/>
  <c r="G1778" i="7" s="1"/>
  <c r="BF1778" i="7"/>
  <c r="AX1778" i="7"/>
  <c r="AW1778" i="7"/>
  <c r="AU1778" i="7"/>
  <c r="AT1778" i="7"/>
  <c r="AS1778" i="7"/>
  <c r="AR1778" i="7"/>
  <c r="AQ1778" i="7"/>
  <c r="AP1778" i="7"/>
  <c r="AO1778" i="7"/>
  <c r="AN1778" i="7"/>
  <c r="AM1778" i="7"/>
  <c r="AL1778" i="7"/>
  <c r="AK1778" i="7"/>
  <c r="AJ1778" i="7"/>
  <c r="AI1778" i="7"/>
  <c r="S1778" i="7"/>
  <c r="R1778" i="7"/>
  <c r="Q1778" i="7"/>
  <c r="P1778" i="7"/>
  <c r="O1778" i="7"/>
  <c r="N1778" i="7"/>
  <c r="M1778" i="7"/>
  <c r="L1778" i="7"/>
  <c r="K1778" i="7"/>
  <c r="J1778" i="7"/>
  <c r="H1778" i="7"/>
  <c r="F1778" i="7"/>
  <c r="BK1777" i="7"/>
  <c r="BF1777" i="7"/>
  <c r="AX1777" i="7"/>
  <c r="AW1777" i="7"/>
  <c r="AU1777" i="7"/>
  <c r="AT1777" i="7"/>
  <c r="AS1777" i="7"/>
  <c r="AR1777" i="7"/>
  <c r="AQ1777" i="7"/>
  <c r="AP1777" i="7"/>
  <c r="AO1777" i="7"/>
  <c r="AN1777" i="7"/>
  <c r="AM1777" i="7"/>
  <c r="AL1777" i="7"/>
  <c r="AK1777" i="7"/>
  <c r="AJ1777" i="7"/>
  <c r="AI1777" i="7"/>
  <c r="S1777" i="7"/>
  <c r="R1777" i="7"/>
  <c r="Q1777" i="7"/>
  <c r="P1777" i="7"/>
  <c r="O1777" i="7"/>
  <c r="N1777" i="7"/>
  <c r="M1777" i="7"/>
  <c r="L1777" i="7"/>
  <c r="K1777" i="7"/>
  <c r="J1777" i="7"/>
  <c r="H1777" i="7"/>
  <c r="G1777" i="7"/>
  <c r="F1777" i="7"/>
  <c r="BK1776" i="7"/>
  <c r="BF1776" i="7"/>
  <c r="AX1776" i="7"/>
  <c r="AW1776" i="7"/>
  <c r="AU1776" i="7"/>
  <c r="AT1776" i="7"/>
  <c r="AS1776" i="7"/>
  <c r="AR1776" i="7"/>
  <c r="AQ1776" i="7"/>
  <c r="AP1776" i="7"/>
  <c r="AO1776" i="7"/>
  <c r="AN1776" i="7"/>
  <c r="AM1776" i="7"/>
  <c r="AL1776" i="7"/>
  <c r="AK1776" i="7"/>
  <c r="AJ1776" i="7"/>
  <c r="AI1776" i="7"/>
  <c r="S1776" i="7"/>
  <c r="R1776" i="7"/>
  <c r="Q1776" i="7"/>
  <c r="P1776" i="7"/>
  <c r="O1776" i="7"/>
  <c r="N1776" i="7"/>
  <c r="M1776" i="7"/>
  <c r="L1776" i="7"/>
  <c r="K1776" i="7"/>
  <c r="J1776" i="7"/>
  <c r="H1776" i="7"/>
  <c r="F1776" i="7"/>
  <c r="BK1775" i="7"/>
  <c r="BI1775" i="7" s="1"/>
  <c r="BF1775" i="7"/>
  <c r="AX1775" i="7"/>
  <c r="AW1775" i="7"/>
  <c r="AU1775" i="7"/>
  <c r="AT1775" i="7"/>
  <c r="AS1775" i="7"/>
  <c r="AR1775" i="7"/>
  <c r="AQ1775" i="7"/>
  <c r="AP1775" i="7"/>
  <c r="AO1775" i="7"/>
  <c r="AN1775" i="7"/>
  <c r="AM1775" i="7"/>
  <c r="AL1775" i="7"/>
  <c r="AK1775" i="7"/>
  <c r="AJ1775" i="7"/>
  <c r="AI1775" i="7"/>
  <c r="S1775" i="7"/>
  <c r="R1775" i="7"/>
  <c r="Q1775" i="7"/>
  <c r="P1775" i="7"/>
  <c r="O1775" i="7"/>
  <c r="N1775" i="7"/>
  <c r="M1775" i="7"/>
  <c r="L1775" i="7"/>
  <c r="K1775" i="7"/>
  <c r="J1775" i="7"/>
  <c r="H1775" i="7"/>
  <c r="F1775" i="7"/>
  <c r="BK1774" i="7"/>
  <c r="BI1774" i="7" s="1"/>
  <c r="BF1774" i="7"/>
  <c r="AX1774" i="7"/>
  <c r="AW1774" i="7"/>
  <c r="AU1774" i="7"/>
  <c r="AT1774" i="7"/>
  <c r="AS1774" i="7"/>
  <c r="AR1774" i="7"/>
  <c r="AQ1774" i="7"/>
  <c r="AP1774" i="7"/>
  <c r="AO1774" i="7"/>
  <c r="AN1774" i="7"/>
  <c r="AM1774" i="7"/>
  <c r="AL1774" i="7"/>
  <c r="AK1774" i="7"/>
  <c r="AJ1774" i="7"/>
  <c r="AI1774" i="7"/>
  <c r="S1774" i="7"/>
  <c r="R1774" i="7"/>
  <c r="Q1774" i="7"/>
  <c r="P1774" i="7"/>
  <c r="O1774" i="7"/>
  <c r="N1774" i="7"/>
  <c r="M1774" i="7"/>
  <c r="L1774" i="7"/>
  <c r="K1774" i="7"/>
  <c r="J1774" i="7"/>
  <c r="H1774" i="7"/>
  <c r="F1774" i="7"/>
  <c r="BK1773" i="7"/>
  <c r="BI1773" i="7"/>
  <c r="E1773" i="7" s="1"/>
  <c r="BF1773" i="7"/>
  <c r="AX1773" i="7"/>
  <c r="AW1773" i="7"/>
  <c r="AU1773" i="7"/>
  <c r="AT1773" i="7"/>
  <c r="AS1773" i="7"/>
  <c r="AR1773" i="7"/>
  <c r="AQ1773" i="7"/>
  <c r="AP1773" i="7"/>
  <c r="AO1773" i="7"/>
  <c r="AN1773" i="7"/>
  <c r="AM1773" i="7"/>
  <c r="AL1773" i="7"/>
  <c r="AK1773" i="7"/>
  <c r="AJ1773" i="7"/>
  <c r="AI1773" i="7"/>
  <c r="S1773" i="7"/>
  <c r="R1773" i="7"/>
  <c r="Q1773" i="7"/>
  <c r="P1773" i="7"/>
  <c r="O1773" i="7"/>
  <c r="N1773" i="7"/>
  <c r="M1773" i="7"/>
  <c r="L1773" i="7"/>
  <c r="K1773" i="7"/>
  <c r="J1773" i="7"/>
  <c r="H1773" i="7"/>
  <c r="F1773" i="7"/>
  <c r="BK1772" i="7"/>
  <c r="BI1772" i="7"/>
  <c r="BH1772" i="7" s="1"/>
  <c r="BF1772" i="7"/>
  <c r="AX1772" i="7"/>
  <c r="AW1772" i="7"/>
  <c r="AU1772" i="7"/>
  <c r="AT1772" i="7"/>
  <c r="AS1772" i="7"/>
  <c r="AR1772" i="7"/>
  <c r="AQ1772" i="7"/>
  <c r="AP1772" i="7"/>
  <c r="AO1772" i="7"/>
  <c r="AN1772" i="7"/>
  <c r="AM1772" i="7"/>
  <c r="AL1772" i="7"/>
  <c r="AK1772" i="7"/>
  <c r="AJ1772" i="7"/>
  <c r="AI1772" i="7"/>
  <c r="S1772" i="7"/>
  <c r="R1772" i="7"/>
  <c r="Q1772" i="7"/>
  <c r="P1772" i="7"/>
  <c r="O1772" i="7"/>
  <c r="N1772" i="7"/>
  <c r="M1772" i="7"/>
  <c r="L1772" i="7"/>
  <c r="K1772" i="7"/>
  <c r="J1772" i="7"/>
  <c r="H1772" i="7"/>
  <c r="F1772" i="7"/>
  <c r="BK1771" i="7"/>
  <c r="BF1771" i="7"/>
  <c r="AX1771" i="7"/>
  <c r="AW1771" i="7"/>
  <c r="AU1771" i="7"/>
  <c r="AT1771" i="7"/>
  <c r="AS1771" i="7"/>
  <c r="AR1771" i="7"/>
  <c r="AQ1771" i="7"/>
  <c r="AP1771" i="7"/>
  <c r="AO1771" i="7"/>
  <c r="AN1771" i="7"/>
  <c r="AM1771" i="7"/>
  <c r="AL1771" i="7"/>
  <c r="AK1771" i="7"/>
  <c r="AJ1771" i="7"/>
  <c r="AI1771" i="7"/>
  <c r="S1771" i="7"/>
  <c r="R1771" i="7"/>
  <c r="Q1771" i="7"/>
  <c r="P1771" i="7"/>
  <c r="O1771" i="7"/>
  <c r="N1771" i="7"/>
  <c r="M1771" i="7"/>
  <c r="L1771" i="7"/>
  <c r="K1771" i="7"/>
  <c r="J1771" i="7"/>
  <c r="H1771" i="7"/>
  <c r="F1771" i="7"/>
  <c r="BK1770" i="7"/>
  <c r="BF1770" i="7"/>
  <c r="AX1770" i="7"/>
  <c r="AW1770" i="7"/>
  <c r="AU1770" i="7"/>
  <c r="AT1770" i="7"/>
  <c r="AS1770" i="7"/>
  <c r="AR1770" i="7"/>
  <c r="AQ1770" i="7"/>
  <c r="AP1770" i="7"/>
  <c r="AO1770" i="7"/>
  <c r="AN1770" i="7"/>
  <c r="AM1770" i="7"/>
  <c r="AL1770" i="7"/>
  <c r="AK1770" i="7"/>
  <c r="AJ1770" i="7"/>
  <c r="AI1770" i="7"/>
  <c r="S1770" i="7"/>
  <c r="R1770" i="7"/>
  <c r="Q1770" i="7"/>
  <c r="P1770" i="7"/>
  <c r="O1770" i="7"/>
  <c r="N1770" i="7"/>
  <c r="M1770" i="7"/>
  <c r="L1770" i="7"/>
  <c r="K1770" i="7"/>
  <c r="J1770" i="7"/>
  <c r="H1770" i="7"/>
  <c r="F1770" i="7"/>
  <c r="BK1769" i="7"/>
  <c r="BF1769" i="7"/>
  <c r="AX1769" i="7"/>
  <c r="AW1769" i="7"/>
  <c r="AU1769" i="7"/>
  <c r="AT1769" i="7"/>
  <c r="AS1769" i="7"/>
  <c r="AR1769" i="7"/>
  <c r="AQ1769" i="7"/>
  <c r="AP1769" i="7"/>
  <c r="AO1769" i="7"/>
  <c r="AN1769" i="7"/>
  <c r="AM1769" i="7"/>
  <c r="AL1769" i="7"/>
  <c r="AK1769" i="7"/>
  <c r="AJ1769" i="7"/>
  <c r="AI1769" i="7"/>
  <c r="S1769" i="7"/>
  <c r="R1769" i="7"/>
  <c r="Q1769" i="7"/>
  <c r="P1769" i="7"/>
  <c r="O1769" i="7"/>
  <c r="N1769" i="7"/>
  <c r="M1769" i="7"/>
  <c r="L1769" i="7"/>
  <c r="K1769" i="7"/>
  <c r="J1769" i="7"/>
  <c r="H1769" i="7"/>
  <c r="G1769" i="7"/>
  <c r="F1769" i="7"/>
  <c r="BK1768" i="7"/>
  <c r="BF1768" i="7"/>
  <c r="AX1768" i="7"/>
  <c r="AW1768" i="7"/>
  <c r="AU1768" i="7"/>
  <c r="AT1768" i="7"/>
  <c r="AS1768" i="7"/>
  <c r="AR1768" i="7"/>
  <c r="AQ1768" i="7"/>
  <c r="AP1768" i="7"/>
  <c r="AO1768" i="7"/>
  <c r="AN1768" i="7"/>
  <c r="AM1768" i="7"/>
  <c r="AL1768" i="7"/>
  <c r="AK1768" i="7"/>
  <c r="AJ1768" i="7"/>
  <c r="AI1768" i="7"/>
  <c r="S1768" i="7"/>
  <c r="R1768" i="7"/>
  <c r="Q1768" i="7"/>
  <c r="P1768" i="7"/>
  <c r="O1768" i="7"/>
  <c r="N1768" i="7"/>
  <c r="M1768" i="7"/>
  <c r="L1768" i="7"/>
  <c r="K1768" i="7"/>
  <c r="J1768" i="7"/>
  <c r="H1768" i="7"/>
  <c r="F1768" i="7"/>
  <c r="BK1767" i="7"/>
  <c r="BI1767" i="7" s="1"/>
  <c r="BF1767" i="7"/>
  <c r="AX1767" i="7"/>
  <c r="AW1767" i="7"/>
  <c r="AU1767" i="7"/>
  <c r="AT1767" i="7"/>
  <c r="AS1767" i="7"/>
  <c r="AR1767" i="7"/>
  <c r="AQ1767" i="7"/>
  <c r="AP1767" i="7"/>
  <c r="AO1767" i="7"/>
  <c r="AN1767" i="7"/>
  <c r="AM1767" i="7"/>
  <c r="AL1767" i="7"/>
  <c r="AK1767" i="7"/>
  <c r="AJ1767" i="7"/>
  <c r="AI1767" i="7"/>
  <c r="S1767" i="7"/>
  <c r="R1767" i="7"/>
  <c r="Q1767" i="7"/>
  <c r="P1767" i="7"/>
  <c r="O1767" i="7"/>
  <c r="N1767" i="7"/>
  <c r="M1767" i="7"/>
  <c r="L1767" i="7"/>
  <c r="K1767" i="7"/>
  <c r="J1767" i="7"/>
  <c r="H1767" i="7"/>
  <c r="F1767" i="7"/>
  <c r="BK1766" i="7"/>
  <c r="BI1766" i="7"/>
  <c r="E1766" i="7" s="1"/>
  <c r="BF1766" i="7"/>
  <c r="AX1766" i="7"/>
  <c r="AW1766" i="7"/>
  <c r="AU1766" i="7"/>
  <c r="AT1766" i="7"/>
  <c r="AS1766" i="7"/>
  <c r="AR1766" i="7"/>
  <c r="AQ1766" i="7"/>
  <c r="AP1766" i="7"/>
  <c r="AO1766" i="7"/>
  <c r="AN1766" i="7"/>
  <c r="AM1766" i="7"/>
  <c r="AL1766" i="7"/>
  <c r="AK1766" i="7"/>
  <c r="AJ1766" i="7"/>
  <c r="AI1766" i="7"/>
  <c r="S1766" i="7"/>
  <c r="R1766" i="7"/>
  <c r="Q1766" i="7"/>
  <c r="P1766" i="7"/>
  <c r="O1766" i="7"/>
  <c r="N1766" i="7"/>
  <c r="M1766" i="7"/>
  <c r="L1766" i="7"/>
  <c r="K1766" i="7"/>
  <c r="J1766" i="7"/>
  <c r="H1766" i="7"/>
  <c r="F1766" i="7"/>
  <c r="BK1765" i="7"/>
  <c r="G1765" i="7" s="1"/>
  <c r="BF1765" i="7"/>
  <c r="AX1765" i="7"/>
  <c r="AW1765" i="7"/>
  <c r="AU1765" i="7"/>
  <c r="AT1765" i="7"/>
  <c r="AS1765" i="7"/>
  <c r="AR1765" i="7"/>
  <c r="AQ1765" i="7"/>
  <c r="AP1765" i="7"/>
  <c r="AO1765" i="7"/>
  <c r="AN1765" i="7"/>
  <c r="AM1765" i="7"/>
  <c r="AL1765" i="7"/>
  <c r="AK1765" i="7"/>
  <c r="AJ1765" i="7"/>
  <c r="AI1765" i="7"/>
  <c r="S1765" i="7"/>
  <c r="R1765" i="7"/>
  <c r="Q1765" i="7"/>
  <c r="P1765" i="7"/>
  <c r="O1765" i="7"/>
  <c r="N1765" i="7"/>
  <c r="M1765" i="7"/>
  <c r="L1765" i="7"/>
  <c r="K1765" i="7"/>
  <c r="J1765" i="7"/>
  <c r="H1765" i="7"/>
  <c r="F1765" i="7"/>
  <c r="BK1764" i="7"/>
  <c r="BI1764" i="7" s="1"/>
  <c r="BF1764" i="7"/>
  <c r="AX1764" i="7"/>
  <c r="AW1764" i="7"/>
  <c r="AU1764" i="7"/>
  <c r="AT1764" i="7"/>
  <c r="AS1764" i="7"/>
  <c r="AR1764" i="7"/>
  <c r="AQ1764" i="7"/>
  <c r="AP1764" i="7"/>
  <c r="AO1764" i="7"/>
  <c r="AN1764" i="7"/>
  <c r="AM1764" i="7"/>
  <c r="AL1764" i="7"/>
  <c r="AK1764" i="7"/>
  <c r="AJ1764" i="7"/>
  <c r="AI1764" i="7"/>
  <c r="S1764" i="7"/>
  <c r="R1764" i="7"/>
  <c r="Q1764" i="7"/>
  <c r="P1764" i="7"/>
  <c r="O1764" i="7"/>
  <c r="N1764" i="7"/>
  <c r="M1764" i="7"/>
  <c r="L1764" i="7"/>
  <c r="K1764" i="7"/>
  <c r="J1764" i="7"/>
  <c r="H1764" i="7"/>
  <c r="F1764" i="7"/>
  <c r="BK1763" i="7"/>
  <c r="G1763" i="7" s="1"/>
  <c r="BF1763" i="7"/>
  <c r="AX1763" i="7"/>
  <c r="AW1763" i="7"/>
  <c r="AU1763" i="7"/>
  <c r="AT1763" i="7"/>
  <c r="AS1763" i="7"/>
  <c r="AR1763" i="7"/>
  <c r="AQ1763" i="7"/>
  <c r="AP1763" i="7"/>
  <c r="AO1763" i="7"/>
  <c r="AN1763" i="7"/>
  <c r="AM1763" i="7"/>
  <c r="AL1763" i="7"/>
  <c r="AK1763" i="7"/>
  <c r="AJ1763" i="7"/>
  <c r="AI1763" i="7"/>
  <c r="S1763" i="7"/>
  <c r="R1763" i="7"/>
  <c r="Q1763" i="7"/>
  <c r="P1763" i="7"/>
  <c r="O1763" i="7"/>
  <c r="N1763" i="7"/>
  <c r="M1763" i="7"/>
  <c r="L1763" i="7"/>
  <c r="K1763" i="7"/>
  <c r="J1763" i="7"/>
  <c r="H1763" i="7"/>
  <c r="F1763" i="7"/>
  <c r="BK1762" i="7"/>
  <c r="G1762" i="7" s="1"/>
  <c r="BF1762" i="7"/>
  <c r="AX1762" i="7"/>
  <c r="AW1762" i="7"/>
  <c r="AU1762" i="7"/>
  <c r="AT1762" i="7"/>
  <c r="AS1762" i="7"/>
  <c r="AR1762" i="7"/>
  <c r="AQ1762" i="7"/>
  <c r="AP1762" i="7"/>
  <c r="AO1762" i="7"/>
  <c r="AN1762" i="7"/>
  <c r="AM1762" i="7"/>
  <c r="AL1762" i="7"/>
  <c r="AK1762" i="7"/>
  <c r="AJ1762" i="7"/>
  <c r="AI1762" i="7"/>
  <c r="S1762" i="7"/>
  <c r="R1762" i="7"/>
  <c r="Q1762" i="7"/>
  <c r="P1762" i="7"/>
  <c r="O1762" i="7"/>
  <c r="N1762" i="7"/>
  <c r="M1762" i="7"/>
  <c r="L1762" i="7"/>
  <c r="K1762" i="7"/>
  <c r="J1762" i="7"/>
  <c r="H1762" i="7"/>
  <c r="F1762" i="7"/>
  <c r="BK1761" i="7"/>
  <c r="BF1761" i="7"/>
  <c r="AX1761" i="7"/>
  <c r="AW1761" i="7"/>
  <c r="AU1761" i="7"/>
  <c r="AT1761" i="7"/>
  <c r="AS1761" i="7"/>
  <c r="AR1761" i="7"/>
  <c r="AQ1761" i="7"/>
  <c r="AP1761" i="7"/>
  <c r="AO1761" i="7"/>
  <c r="AN1761" i="7"/>
  <c r="AM1761" i="7"/>
  <c r="AL1761" i="7"/>
  <c r="AK1761" i="7"/>
  <c r="AJ1761" i="7"/>
  <c r="AI1761" i="7"/>
  <c r="S1761" i="7"/>
  <c r="R1761" i="7"/>
  <c r="Q1761" i="7"/>
  <c r="P1761" i="7"/>
  <c r="O1761" i="7"/>
  <c r="N1761" i="7"/>
  <c r="M1761" i="7"/>
  <c r="L1761" i="7"/>
  <c r="K1761" i="7"/>
  <c r="J1761" i="7"/>
  <c r="H1761" i="7"/>
  <c r="F1761" i="7"/>
  <c r="BK1760" i="7"/>
  <c r="BF1760" i="7"/>
  <c r="AX1760" i="7"/>
  <c r="AW1760" i="7"/>
  <c r="AU1760" i="7"/>
  <c r="AT1760" i="7"/>
  <c r="AS1760" i="7"/>
  <c r="AR1760" i="7"/>
  <c r="AQ1760" i="7"/>
  <c r="AP1760" i="7"/>
  <c r="AO1760" i="7"/>
  <c r="AN1760" i="7"/>
  <c r="AM1760" i="7"/>
  <c r="AL1760" i="7"/>
  <c r="AK1760" i="7"/>
  <c r="AJ1760" i="7"/>
  <c r="AI1760" i="7"/>
  <c r="S1760" i="7"/>
  <c r="R1760" i="7"/>
  <c r="Q1760" i="7"/>
  <c r="P1760" i="7"/>
  <c r="O1760" i="7"/>
  <c r="N1760" i="7"/>
  <c r="M1760" i="7"/>
  <c r="L1760" i="7"/>
  <c r="K1760" i="7"/>
  <c r="J1760" i="7"/>
  <c r="H1760" i="7"/>
  <c r="F1760" i="7"/>
  <c r="BK1759" i="7"/>
  <c r="BM1759" i="7" s="1"/>
  <c r="I1759" i="7" s="1"/>
  <c r="BF1759" i="7"/>
  <c r="AX1759" i="7"/>
  <c r="AW1759" i="7"/>
  <c r="AU1759" i="7"/>
  <c r="AT1759" i="7"/>
  <c r="AS1759" i="7"/>
  <c r="AR1759" i="7"/>
  <c r="AQ1759" i="7"/>
  <c r="AP1759" i="7"/>
  <c r="AO1759" i="7"/>
  <c r="AN1759" i="7"/>
  <c r="AM1759" i="7"/>
  <c r="AL1759" i="7"/>
  <c r="AK1759" i="7"/>
  <c r="AJ1759" i="7"/>
  <c r="AI1759" i="7"/>
  <c r="S1759" i="7"/>
  <c r="R1759" i="7"/>
  <c r="Q1759" i="7"/>
  <c r="P1759" i="7"/>
  <c r="O1759" i="7"/>
  <c r="N1759" i="7"/>
  <c r="M1759" i="7"/>
  <c r="L1759" i="7"/>
  <c r="K1759" i="7"/>
  <c r="J1759" i="7"/>
  <c r="H1759" i="7"/>
  <c r="F1759" i="7"/>
  <c r="BK1758" i="7"/>
  <c r="G1758" i="7" s="1"/>
  <c r="BF1758" i="7"/>
  <c r="AX1758" i="7"/>
  <c r="AW1758" i="7"/>
  <c r="AU1758" i="7"/>
  <c r="AT1758" i="7"/>
  <c r="AS1758" i="7"/>
  <c r="AR1758" i="7"/>
  <c r="AQ1758" i="7"/>
  <c r="AP1758" i="7"/>
  <c r="AO1758" i="7"/>
  <c r="AN1758" i="7"/>
  <c r="AM1758" i="7"/>
  <c r="AL1758" i="7"/>
  <c r="AK1758" i="7"/>
  <c r="AJ1758" i="7"/>
  <c r="AI1758" i="7"/>
  <c r="S1758" i="7"/>
  <c r="R1758" i="7"/>
  <c r="Q1758" i="7"/>
  <c r="P1758" i="7"/>
  <c r="O1758" i="7"/>
  <c r="N1758" i="7"/>
  <c r="M1758" i="7"/>
  <c r="L1758" i="7"/>
  <c r="K1758" i="7"/>
  <c r="J1758" i="7"/>
  <c r="H1758" i="7"/>
  <c r="F1758" i="7"/>
  <c r="BM1757" i="7"/>
  <c r="BK1757" i="7"/>
  <c r="G1757" i="7" s="1"/>
  <c r="BF1757" i="7"/>
  <c r="AX1757" i="7"/>
  <c r="AW1757" i="7"/>
  <c r="AU1757" i="7"/>
  <c r="AT1757" i="7"/>
  <c r="AS1757" i="7"/>
  <c r="AR1757" i="7"/>
  <c r="AQ1757" i="7"/>
  <c r="AP1757" i="7"/>
  <c r="AO1757" i="7"/>
  <c r="AN1757" i="7"/>
  <c r="AM1757" i="7"/>
  <c r="AL1757" i="7"/>
  <c r="AK1757" i="7"/>
  <c r="AJ1757" i="7"/>
  <c r="AI1757" i="7"/>
  <c r="S1757" i="7"/>
  <c r="R1757" i="7"/>
  <c r="Q1757" i="7"/>
  <c r="P1757" i="7"/>
  <c r="O1757" i="7"/>
  <c r="N1757" i="7"/>
  <c r="M1757" i="7"/>
  <c r="L1757" i="7"/>
  <c r="K1757" i="7"/>
  <c r="J1757" i="7"/>
  <c r="H1757" i="7"/>
  <c r="F1757" i="7"/>
  <c r="BM1756" i="7"/>
  <c r="I1756" i="7" s="1"/>
  <c r="BK1756" i="7"/>
  <c r="BF1756" i="7"/>
  <c r="AX1756" i="7"/>
  <c r="AW1756" i="7"/>
  <c r="AU1756" i="7"/>
  <c r="AT1756" i="7"/>
  <c r="AS1756" i="7"/>
  <c r="AR1756" i="7"/>
  <c r="AQ1756" i="7"/>
  <c r="AP1756" i="7"/>
  <c r="AO1756" i="7"/>
  <c r="AN1756" i="7"/>
  <c r="AM1756" i="7"/>
  <c r="AL1756" i="7"/>
  <c r="AK1756" i="7"/>
  <c r="AJ1756" i="7"/>
  <c r="AI1756" i="7"/>
  <c r="S1756" i="7"/>
  <c r="R1756" i="7"/>
  <c r="Q1756" i="7"/>
  <c r="P1756" i="7"/>
  <c r="O1756" i="7"/>
  <c r="N1756" i="7"/>
  <c r="M1756" i="7"/>
  <c r="L1756" i="7"/>
  <c r="K1756" i="7"/>
  <c r="J1756" i="7"/>
  <c r="H1756" i="7"/>
  <c r="F1756" i="7"/>
  <c r="BK1755" i="7"/>
  <c r="BF1755" i="7"/>
  <c r="AX1755" i="7"/>
  <c r="AW1755" i="7"/>
  <c r="AU1755" i="7"/>
  <c r="AT1755" i="7"/>
  <c r="AS1755" i="7"/>
  <c r="AR1755" i="7"/>
  <c r="AQ1755" i="7"/>
  <c r="AP1755" i="7"/>
  <c r="AO1755" i="7"/>
  <c r="AN1755" i="7"/>
  <c r="AM1755" i="7"/>
  <c r="AL1755" i="7"/>
  <c r="AK1755" i="7"/>
  <c r="AJ1755" i="7"/>
  <c r="AI1755" i="7"/>
  <c r="S1755" i="7"/>
  <c r="R1755" i="7"/>
  <c r="Q1755" i="7"/>
  <c r="P1755" i="7"/>
  <c r="O1755" i="7"/>
  <c r="N1755" i="7"/>
  <c r="M1755" i="7"/>
  <c r="L1755" i="7"/>
  <c r="K1755" i="7"/>
  <c r="J1755" i="7"/>
  <c r="H1755" i="7"/>
  <c r="F1755" i="7"/>
  <c r="BK1754" i="7"/>
  <c r="BI1754" i="7" s="1"/>
  <c r="E1754" i="7" s="1"/>
  <c r="BF1754" i="7"/>
  <c r="AX1754" i="7"/>
  <c r="AW1754" i="7"/>
  <c r="AU1754" i="7"/>
  <c r="AT1754" i="7"/>
  <c r="AS1754" i="7"/>
  <c r="AR1754" i="7"/>
  <c r="AQ1754" i="7"/>
  <c r="AP1754" i="7"/>
  <c r="AO1754" i="7"/>
  <c r="AN1754" i="7"/>
  <c r="AM1754" i="7"/>
  <c r="AL1754" i="7"/>
  <c r="AK1754" i="7"/>
  <c r="AJ1754" i="7"/>
  <c r="AI1754" i="7"/>
  <c r="S1754" i="7"/>
  <c r="R1754" i="7"/>
  <c r="Q1754" i="7"/>
  <c r="P1754" i="7"/>
  <c r="O1754" i="7"/>
  <c r="N1754" i="7"/>
  <c r="M1754" i="7"/>
  <c r="L1754" i="7"/>
  <c r="K1754" i="7"/>
  <c r="J1754" i="7"/>
  <c r="H1754" i="7"/>
  <c r="F1754" i="7"/>
  <c r="BM1753" i="7"/>
  <c r="I1753" i="7" s="1"/>
  <c r="BK1753" i="7"/>
  <c r="BF1753" i="7"/>
  <c r="AX1753" i="7"/>
  <c r="AW1753" i="7"/>
  <c r="AU1753" i="7"/>
  <c r="AT1753" i="7"/>
  <c r="AS1753" i="7"/>
  <c r="AR1753" i="7"/>
  <c r="AQ1753" i="7"/>
  <c r="AP1753" i="7"/>
  <c r="AO1753" i="7"/>
  <c r="AN1753" i="7"/>
  <c r="AM1753" i="7"/>
  <c r="AL1753" i="7"/>
  <c r="AK1753" i="7"/>
  <c r="AJ1753" i="7"/>
  <c r="AI1753" i="7"/>
  <c r="S1753" i="7"/>
  <c r="R1753" i="7"/>
  <c r="Q1753" i="7"/>
  <c r="P1753" i="7"/>
  <c r="O1753" i="7"/>
  <c r="N1753" i="7"/>
  <c r="M1753" i="7"/>
  <c r="L1753" i="7"/>
  <c r="K1753" i="7"/>
  <c r="J1753" i="7"/>
  <c r="H1753" i="7"/>
  <c r="F1753" i="7"/>
  <c r="BK1752" i="7"/>
  <c r="BI1752" i="7" s="1"/>
  <c r="BH1752" i="7" s="1"/>
  <c r="BF1752" i="7"/>
  <c r="AX1752" i="7"/>
  <c r="AW1752" i="7"/>
  <c r="AU1752" i="7"/>
  <c r="AT1752" i="7"/>
  <c r="AS1752" i="7"/>
  <c r="AR1752" i="7"/>
  <c r="AQ1752" i="7"/>
  <c r="AP1752" i="7"/>
  <c r="AO1752" i="7"/>
  <c r="AN1752" i="7"/>
  <c r="AM1752" i="7"/>
  <c r="AL1752" i="7"/>
  <c r="AK1752" i="7"/>
  <c r="AJ1752" i="7"/>
  <c r="AI1752" i="7"/>
  <c r="S1752" i="7"/>
  <c r="R1752" i="7"/>
  <c r="Q1752" i="7"/>
  <c r="P1752" i="7"/>
  <c r="O1752" i="7"/>
  <c r="N1752" i="7"/>
  <c r="M1752" i="7"/>
  <c r="L1752" i="7"/>
  <c r="K1752" i="7"/>
  <c r="J1752" i="7"/>
  <c r="H1752" i="7"/>
  <c r="F1752" i="7"/>
  <c r="BK1751" i="7"/>
  <c r="BM1751" i="7" s="1"/>
  <c r="I1751" i="7" s="1"/>
  <c r="BF1751" i="7"/>
  <c r="AX1751" i="7"/>
  <c r="AW1751" i="7"/>
  <c r="AU1751" i="7"/>
  <c r="AT1751" i="7"/>
  <c r="AS1751" i="7"/>
  <c r="AR1751" i="7"/>
  <c r="AQ1751" i="7"/>
  <c r="AP1751" i="7"/>
  <c r="AO1751" i="7"/>
  <c r="AN1751" i="7"/>
  <c r="AM1751" i="7"/>
  <c r="AL1751" i="7"/>
  <c r="AK1751" i="7"/>
  <c r="AJ1751" i="7"/>
  <c r="AI1751" i="7"/>
  <c r="S1751" i="7"/>
  <c r="R1751" i="7"/>
  <c r="Q1751" i="7"/>
  <c r="P1751" i="7"/>
  <c r="O1751" i="7"/>
  <c r="N1751" i="7"/>
  <c r="M1751" i="7"/>
  <c r="L1751" i="7"/>
  <c r="K1751" i="7"/>
  <c r="J1751" i="7"/>
  <c r="H1751" i="7"/>
  <c r="F1751" i="7"/>
  <c r="BK1750" i="7"/>
  <c r="BI1750" i="7" s="1"/>
  <c r="BF1750" i="7"/>
  <c r="AX1750" i="7"/>
  <c r="AW1750" i="7"/>
  <c r="AU1750" i="7"/>
  <c r="AT1750" i="7"/>
  <c r="AS1750" i="7"/>
  <c r="AR1750" i="7"/>
  <c r="AQ1750" i="7"/>
  <c r="AP1750" i="7"/>
  <c r="AO1750" i="7"/>
  <c r="AN1750" i="7"/>
  <c r="AM1750" i="7"/>
  <c r="AL1750" i="7"/>
  <c r="AK1750" i="7"/>
  <c r="AJ1750" i="7"/>
  <c r="AI1750" i="7"/>
  <c r="S1750" i="7"/>
  <c r="R1750" i="7"/>
  <c r="Q1750" i="7"/>
  <c r="P1750" i="7"/>
  <c r="O1750" i="7"/>
  <c r="N1750" i="7"/>
  <c r="M1750" i="7"/>
  <c r="L1750" i="7"/>
  <c r="K1750" i="7"/>
  <c r="J1750" i="7"/>
  <c r="H1750" i="7"/>
  <c r="F1750" i="7"/>
  <c r="BK1749" i="7"/>
  <c r="BF1749" i="7"/>
  <c r="AX1749" i="7"/>
  <c r="AW1749" i="7"/>
  <c r="AU1749" i="7"/>
  <c r="AT1749" i="7"/>
  <c r="AS1749" i="7"/>
  <c r="AR1749" i="7"/>
  <c r="AQ1749" i="7"/>
  <c r="AP1749" i="7"/>
  <c r="AO1749" i="7"/>
  <c r="AN1749" i="7"/>
  <c r="AM1749" i="7"/>
  <c r="AL1749" i="7"/>
  <c r="AK1749" i="7"/>
  <c r="AJ1749" i="7"/>
  <c r="AI1749" i="7"/>
  <c r="S1749" i="7"/>
  <c r="R1749" i="7"/>
  <c r="Q1749" i="7"/>
  <c r="P1749" i="7"/>
  <c r="O1749" i="7"/>
  <c r="N1749" i="7"/>
  <c r="M1749" i="7"/>
  <c r="L1749" i="7"/>
  <c r="K1749" i="7"/>
  <c r="J1749" i="7"/>
  <c r="H1749" i="7"/>
  <c r="F1749" i="7"/>
  <c r="BK1748" i="7"/>
  <c r="BF1748" i="7"/>
  <c r="AX1748" i="7"/>
  <c r="AW1748" i="7"/>
  <c r="AU1748" i="7"/>
  <c r="AT1748" i="7"/>
  <c r="AS1748" i="7"/>
  <c r="AR1748" i="7"/>
  <c r="AQ1748" i="7"/>
  <c r="AP1748" i="7"/>
  <c r="AO1748" i="7"/>
  <c r="AN1748" i="7"/>
  <c r="AM1748" i="7"/>
  <c r="AL1748" i="7"/>
  <c r="AK1748" i="7"/>
  <c r="AJ1748" i="7"/>
  <c r="AI1748" i="7"/>
  <c r="S1748" i="7"/>
  <c r="R1748" i="7"/>
  <c r="Q1748" i="7"/>
  <c r="P1748" i="7"/>
  <c r="O1748" i="7"/>
  <c r="N1748" i="7"/>
  <c r="M1748" i="7"/>
  <c r="L1748" i="7"/>
  <c r="K1748" i="7"/>
  <c r="J1748" i="7"/>
  <c r="H1748" i="7"/>
  <c r="F1748" i="7"/>
  <c r="BK1747" i="7"/>
  <c r="BI1747" i="7" s="1"/>
  <c r="BF1747" i="7"/>
  <c r="AX1747" i="7"/>
  <c r="AW1747" i="7"/>
  <c r="AU1747" i="7"/>
  <c r="AT1747" i="7"/>
  <c r="AS1747" i="7"/>
  <c r="AR1747" i="7"/>
  <c r="AQ1747" i="7"/>
  <c r="AP1747" i="7"/>
  <c r="AO1747" i="7"/>
  <c r="AN1747" i="7"/>
  <c r="AM1747" i="7"/>
  <c r="AL1747" i="7"/>
  <c r="AK1747" i="7"/>
  <c r="AJ1747" i="7"/>
  <c r="AI1747" i="7"/>
  <c r="S1747" i="7"/>
  <c r="R1747" i="7"/>
  <c r="Q1747" i="7"/>
  <c r="P1747" i="7"/>
  <c r="O1747" i="7"/>
  <c r="N1747" i="7"/>
  <c r="M1747" i="7"/>
  <c r="L1747" i="7"/>
  <c r="K1747" i="7"/>
  <c r="J1747" i="7"/>
  <c r="H1747" i="7"/>
  <c r="F1747" i="7"/>
  <c r="BK1746" i="7"/>
  <c r="BF1746" i="7"/>
  <c r="AX1746" i="7"/>
  <c r="AW1746" i="7"/>
  <c r="AU1746" i="7"/>
  <c r="AT1746" i="7"/>
  <c r="AS1746" i="7"/>
  <c r="AR1746" i="7"/>
  <c r="AQ1746" i="7"/>
  <c r="AP1746" i="7"/>
  <c r="AO1746" i="7"/>
  <c r="AN1746" i="7"/>
  <c r="AM1746" i="7"/>
  <c r="AL1746" i="7"/>
  <c r="AK1746" i="7"/>
  <c r="AJ1746" i="7"/>
  <c r="AI1746" i="7"/>
  <c r="S1746" i="7"/>
  <c r="R1746" i="7"/>
  <c r="Q1746" i="7"/>
  <c r="P1746" i="7"/>
  <c r="O1746" i="7"/>
  <c r="N1746" i="7"/>
  <c r="M1746" i="7"/>
  <c r="L1746" i="7"/>
  <c r="K1746" i="7"/>
  <c r="J1746" i="7"/>
  <c r="H1746" i="7"/>
  <c r="F1746" i="7"/>
  <c r="BK1745" i="7"/>
  <c r="BF1745" i="7"/>
  <c r="AX1745" i="7"/>
  <c r="AW1745" i="7"/>
  <c r="AU1745" i="7"/>
  <c r="AT1745" i="7"/>
  <c r="AS1745" i="7"/>
  <c r="AR1745" i="7"/>
  <c r="AQ1745" i="7"/>
  <c r="AP1745" i="7"/>
  <c r="AO1745" i="7"/>
  <c r="AN1745" i="7"/>
  <c r="AM1745" i="7"/>
  <c r="AL1745" i="7"/>
  <c r="AK1745" i="7"/>
  <c r="AJ1745" i="7"/>
  <c r="AI1745" i="7"/>
  <c r="S1745" i="7"/>
  <c r="R1745" i="7"/>
  <c r="Q1745" i="7"/>
  <c r="P1745" i="7"/>
  <c r="O1745" i="7"/>
  <c r="N1745" i="7"/>
  <c r="M1745" i="7"/>
  <c r="L1745" i="7"/>
  <c r="K1745" i="7"/>
  <c r="J1745" i="7"/>
  <c r="H1745" i="7"/>
  <c r="F1745" i="7"/>
  <c r="BK1744" i="7"/>
  <c r="BM1744" i="7" s="1"/>
  <c r="I1744" i="7" s="1"/>
  <c r="BF1744" i="7"/>
  <c r="AX1744" i="7"/>
  <c r="AW1744" i="7"/>
  <c r="AU1744" i="7"/>
  <c r="AT1744" i="7"/>
  <c r="AS1744" i="7"/>
  <c r="AR1744" i="7"/>
  <c r="AQ1744" i="7"/>
  <c r="AP1744" i="7"/>
  <c r="AO1744" i="7"/>
  <c r="AN1744" i="7"/>
  <c r="AM1744" i="7"/>
  <c r="AL1744" i="7"/>
  <c r="AK1744" i="7"/>
  <c r="AJ1744" i="7"/>
  <c r="AI1744" i="7"/>
  <c r="S1744" i="7"/>
  <c r="R1744" i="7"/>
  <c r="Q1744" i="7"/>
  <c r="P1744" i="7"/>
  <c r="O1744" i="7"/>
  <c r="N1744" i="7"/>
  <c r="M1744" i="7"/>
  <c r="L1744" i="7"/>
  <c r="K1744" i="7"/>
  <c r="J1744" i="7"/>
  <c r="H1744" i="7"/>
  <c r="F1744" i="7"/>
  <c r="BM1743" i="7"/>
  <c r="I1743" i="7" s="1"/>
  <c r="BK1743" i="7"/>
  <c r="BF1743" i="7"/>
  <c r="AX1743" i="7"/>
  <c r="AW1743" i="7"/>
  <c r="AU1743" i="7"/>
  <c r="AT1743" i="7"/>
  <c r="AS1743" i="7"/>
  <c r="AR1743" i="7"/>
  <c r="AQ1743" i="7"/>
  <c r="AP1743" i="7"/>
  <c r="AO1743" i="7"/>
  <c r="AN1743" i="7"/>
  <c r="AM1743" i="7"/>
  <c r="AL1743" i="7"/>
  <c r="AK1743" i="7"/>
  <c r="AJ1743" i="7"/>
  <c r="AI1743" i="7"/>
  <c r="S1743" i="7"/>
  <c r="R1743" i="7"/>
  <c r="Q1743" i="7"/>
  <c r="P1743" i="7"/>
  <c r="O1743" i="7"/>
  <c r="N1743" i="7"/>
  <c r="M1743" i="7"/>
  <c r="L1743" i="7"/>
  <c r="K1743" i="7"/>
  <c r="J1743" i="7"/>
  <c r="H1743" i="7"/>
  <c r="F1743" i="7"/>
  <c r="BK1742" i="7"/>
  <c r="G1742" i="7" s="1"/>
  <c r="BI1742" i="7"/>
  <c r="E1742" i="7" s="1"/>
  <c r="BF1742" i="7"/>
  <c r="AX1742" i="7"/>
  <c r="AW1742" i="7"/>
  <c r="AU1742" i="7"/>
  <c r="AT1742" i="7"/>
  <c r="AS1742" i="7"/>
  <c r="AR1742" i="7"/>
  <c r="AQ1742" i="7"/>
  <c r="AP1742" i="7"/>
  <c r="AO1742" i="7"/>
  <c r="AN1742" i="7"/>
  <c r="AM1742" i="7"/>
  <c r="AL1742" i="7"/>
  <c r="AK1742" i="7"/>
  <c r="AJ1742" i="7"/>
  <c r="AI1742" i="7"/>
  <c r="S1742" i="7"/>
  <c r="R1742" i="7"/>
  <c r="Q1742" i="7"/>
  <c r="P1742" i="7"/>
  <c r="O1742" i="7"/>
  <c r="N1742" i="7"/>
  <c r="M1742" i="7"/>
  <c r="L1742" i="7"/>
  <c r="K1742" i="7"/>
  <c r="J1742" i="7"/>
  <c r="H1742" i="7"/>
  <c r="F1742" i="7"/>
  <c r="BK1741" i="7"/>
  <c r="BF1741" i="7"/>
  <c r="AX1741" i="7"/>
  <c r="AW1741" i="7"/>
  <c r="AU1741" i="7"/>
  <c r="AT1741" i="7"/>
  <c r="AS1741" i="7"/>
  <c r="AR1741" i="7"/>
  <c r="AQ1741" i="7"/>
  <c r="AP1741" i="7"/>
  <c r="AO1741" i="7"/>
  <c r="AN1741" i="7"/>
  <c r="AM1741" i="7"/>
  <c r="AL1741" i="7"/>
  <c r="AK1741" i="7"/>
  <c r="AJ1741" i="7"/>
  <c r="AI1741" i="7"/>
  <c r="S1741" i="7"/>
  <c r="R1741" i="7"/>
  <c r="Q1741" i="7"/>
  <c r="P1741" i="7"/>
  <c r="O1741" i="7"/>
  <c r="N1741" i="7"/>
  <c r="M1741" i="7"/>
  <c r="L1741" i="7"/>
  <c r="K1741" i="7"/>
  <c r="J1741" i="7"/>
  <c r="H1741" i="7"/>
  <c r="F1741" i="7"/>
  <c r="BK1740" i="7"/>
  <c r="BI1740" i="7"/>
  <c r="BF1740" i="7"/>
  <c r="AX1740" i="7"/>
  <c r="AW1740" i="7"/>
  <c r="AU1740" i="7"/>
  <c r="AT1740" i="7"/>
  <c r="AS1740" i="7"/>
  <c r="AR1740" i="7"/>
  <c r="AQ1740" i="7"/>
  <c r="AP1740" i="7"/>
  <c r="AO1740" i="7"/>
  <c r="AN1740" i="7"/>
  <c r="AM1740" i="7"/>
  <c r="AL1740" i="7"/>
  <c r="AK1740" i="7"/>
  <c r="AJ1740" i="7"/>
  <c r="AI1740" i="7"/>
  <c r="S1740" i="7"/>
  <c r="R1740" i="7"/>
  <c r="Q1740" i="7"/>
  <c r="P1740" i="7"/>
  <c r="O1740" i="7"/>
  <c r="N1740" i="7"/>
  <c r="M1740" i="7"/>
  <c r="L1740" i="7"/>
  <c r="K1740" i="7"/>
  <c r="J1740" i="7"/>
  <c r="H1740" i="7"/>
  <c r="F1740" i="7"/>
  <c r="BK1739" i="7"/>
  <c r="BF1739" i="7"/>
  <c r="AX1739" i="7"/>
  <c r="AW1739" i="7"/>
  <c r="AU1739" i="7"/>
  <c r="AT1739" i="7"/>
  <c r="AS1739" i="7"/>
  <c r="AR1739" i="7"/>
  <c r="AQ1739" i="7"/>
  <c r="AP1739" i="7"/>
  <c r="AO1739" i="7"/>
  <c r="AN1739" i="7"/>
  <c r="AM1739" i="7"/>
  <c r="AL1739" i="7"/>
  <c r="AK1739" i="7"/>
  <c r="AJ1739" i="7"/>
  <c r="AI1739" i="7"/>
  <c r="S1739" i="7"/>
  <c r="R1739" i="7"/>
  <c r="Q1739" i="7"/>
  <c r="P1739" i="7"/>
  <c r="O1739" i="7"/>
  <c r="N1739" i="7"/>
  <c r="M1739" i="7"/>
  <c r="L1739" i="7"/>
  <c r="K1739" i="7"/>
  <c r="J1739" i="7"/>
  <c r="H1739" i="7"/>
  <c r="F1739" i="7"/>
  <c r="BK1738" i="7"/>
  <c r="BF1738" i="7"/>
  <c r="AX1738" i="7"/>
  <c r="AW1738" i="7"/>
  <c r="AU1738" i="7"/>
  <c r="AT1738" i="7"/>
  <c r="AS1738" i="7"/>
  <c r="AR1738" i="7"/>
  <c r="AQ1738" i="7"/>
  <c r="AP1738" i="7"/>
  <c r="AO1738" i="7"/>
  <c r="AN1738" i="7"/>
  <c r="AM1738" i="7"/>
  <c r="AL1738" i="7"/>
  <c r="AK1738" i="7"/>
  <c r="AJ1738" i="7"/>
  <c r="AI1738" i="7"/>
  <c r="S1738" i="7"/>
  <c r="R1738" i="7"/>
  <c r="Q1738" i="7"/>
  <c r="P1738" i="7"/>
  <c r="O1738" i="7"/>
  <c r="N1738" i="7"/>
  <c r="M1738" i="7"/>
  <c r="L1738" i="7"/>
  <c r="K1738" i="7"/>
  <c r="J1738" i="7"/>
  <c r="H1738" i="7"/>
  <c r="F1738" i="7"/>
  <c r="BK1737" i="7"/>
  <c r="BM1737" i="7" s="1"/>
  <c r="I1737" i="7" s="1"/>
  <c r="BF1737" i="7"/>
  <c r="AX1737" i="7"/>
  <c r="AW1737" i="7"/>
  <c r="AU1737" i="7"/>
  <c r="AT1737" i="7"/>
  <c r="AS1737" i="7"/>
  <c r="AR1737" i="7"/>
  <c r="AQ1737" i="7"/>
  <c r="AP1737" i="7"/>
  <c r="AO1737" i="7"/>
  <c r="AN1737" i="7"/>
  <c r="AM1737" i="7"/>
  <c r="AL1737" i="7"/>
  <c r="AK1737" i="7"/>
  <c r="AJ1737" i="7"/>
  <c r="AI1737" i="7"/>
  <c r="S1737" i="7"/>
  <c r="R1737" i="7"/>
  <c r="Q1737" i="7"/>
  <c r="P1737" i="7"/>
  <c r="O1737" i="7"/>
  <c r="N1737" i="7"/>
  <c r="M1737" i="7"/>
  <c r="L1737" i="7"/>
  <c r="K1737" i="7"/>
  <c r="J1737" i="7"/>
  <c r="H1737" i="7"/>
  <c r="F1737" i="7"/>
  <c r="BK1736" i="7"/>
  <c r="BF1736" i="7"/>
  <c r="AX1736" i="7"/>
  <c r="AW1736" i="7"/>
  <c r="AU1736" i="7"/>
  <c r="AT1736" i="7"/>
  <c r="AS1736" i="7"/>
  <c r="AR1736" i="7"/>
  <c r="AQ1736" i="7"/>
  <c r="AP1736" i="7"/>
  <c r="AO1736" i="7"/>
  <c r="AN1736" i="7"/>
  <c r="AM1736" i="7"/>
  <c r="AL1736" i="7"/>
  <c r="AK1736" i="7"/>
  <c r="AJ1736" i="7"/>
  <c r="AI1736" i="7"/>
  <c r="S1736" i="7"/>
  <c r="R1736" i="7"/>
  <c r="Q1736" i="7"/>
  <c r="P1736" i="7"/>
  <c r="O1736" i="7"/>
  <c r="N1736" i="7"/>
  <c r="M1736" i="7"/>
  <c r="L1736" i="7"/>
  <c r="K1736" i="7"/>
  <c r="J1736" i="7"/>
  <c r="H1736" i="7"/>
  <c r="F1736" i="7"/>
  <c r="BK1735" i="7"/>
  <c r="BF1735" i="7"/>
  <c r="AX1735" i="7"/>
  <c r="AW1735" i="7"/>
  <c r="AU1735" i="7"/>
  <c r="AT1735" i="7"/>
  <c r="AS1735" i="7"/>
  <c r="AR1735" i="7"/>
  <c r="AQ1735" i="7"/>
  <c r="AP1735" i="7"/>
  <c r="AO1735" i="7"/>
  <c r="AN1735" i="7"/>
  <c r="AM1735" i="7"/>
  <c r="AL1735" i="7"/>
  <c r="AK1735" i="7"/>
  <c r="AJ1735" i="7"/>
  <c r="AI1735" i="7"/>
  <c r="S1735" i="7"/>
  <c r="R1735" i="7"/>
  <c r="Q1735" i="7"/>
  <c r="P1735" i="7"/>
  <c r="O1735" i="7"/>
  <c r="N1735" i="7"/>
  <c r="M1735" i="7"/>
  <c r="L1735" i="7"/>
  <c r="K1735" i="7"/>
  <c r="J1735" i="7"/>
  <c r="H1735" i="7"/>
  <c r="F1735" i="7"/>
  <c r="BK1734" i="7"/>
  <c r="BF1734" i="7"/>
  <c r="AX1734" i="7"/>
  <c r="AW1734" i="7"/>
  <c r="AU1734" i="7"/>
  <c r="AT1734" i="7"/>
  <c r="AS1734" i="7"/>
  <c r="AR1734" i="7"/>
  <c r="AQ1734" i="7"/>
  <c r="AP1734" i="7"/>
  <c r="AO1734" i="7"/>
  <c r="AN1734" i="7"/>
  <c r="AM1734" i="7"/>
  <c r="AL1734" i="7"/>
  <c r="AK1734" i="7"/>
  <c r="AJ1734" i="7"/>
  <c r="AI1734" i="7"/>
  <c r="S1734" i="7"/>
  <c r="R1734" i="7"/>
  <c r="Q1734" i="7"/>
  <c r="P1734" i="7"/>
  <c r="O1734" i="7"/>
  <c r="N1734" i="7"/>
  <c r="M1734" i="7"/>
  <c r="L1734" i="7"/>
  <c r="K1734" i="7"/>
  <c r="J1734" i="7"/>
  <c r="H1734" i="7"/>
  <c r="F1734" i="7"/>
  <c r="BK1733" i="7"/>
  <c r="BF1733" i="7"/>
  <c r="AX1733" i="7"/>
  <c r="AW1733" i="7"/>
  <c r="AU1733" i="7"/>
  <c r="AT1733" i="7"/>
  <c r="AS1733" i="7"/>
  <c r="AR1733" i="7"/>
  <c r="AQ1733" i="7"/>
  <c r="AP1733" i="7"/>
  <c r="AO1733" i="7"/>
  <c r="AN1733" i="7"/>
  <c r="AM1733" i="7"/>
  <c r="AL1733" i="7"/>
  <c r="AK1733" i="7"/>
  <c r="AJ1733" i="7"/>
  <c r="AI1733" i="7"/>
  <c r="S1733" i="7"/>
  <c r="R1733" i="7"/>
  <c r="Q1733" i="7"/>
  <c r="P1733" i="7"/>
  <c r="O1733" i="7"/>
  <c r="N1733" i="7"/>
  <c r="M1733" i="7"/>
  <c r="L1733" i="7"/>
  <c r="K1733" i="7"/>
  <c r="J1733" i="7"/>
  <c r="H1733" i="7"/>
  <c r="F1733" i="7"/>
  <c r="BM1732" i="7"/>
  <c r="I1732" i="7" s="1"/>
  <c r="BK1732" i="7"/>
  <c r="BF1732" i="7"/>
  <c r="AX1732" i="7"/>
  <c r="AW1732" i="7"/>
  <c r="AU1732" i="7"/>
  <c r="AT1732" i="7"/>
  <c r="AS1732" i="7"/>
  <c r="AR1732" i="7"/>
  <c r="AQ1732" i="7"/>
  <c r="AP1732" i="7"/>
  <c r="AO1732" i="7"/>
  <c r="AN1732" i="7"/>
  <c r="AM1732" i="7"/>
  <c r="AL1732" i="7"/>
  <c r="AK1732" i="7"/>
  <c r="AJ1732" i="7"/>
  <c r="AI1732" i="7"/>
  <c r="S1732" i="7"/>
  <c r="R1732" i="7"/>
  <c r="Q1732" i="7"/>
  <c r="P1732" i="7"/>
  <c r="O1732" i="7"/>
  <c r="N1732" i="7"/>
  <c r="M1732" i="7"/>
  <c r="L1732" i="7"/>
  <c r="K1732" i="7"/>
  <c r="J1732" i="7"/>
  <c r="H1732" i="7"/>
  <c r="F1732" i="7"/>
  <c r="BK1731" i="7"/>
  <c r="BF1731" i="7"/>
  <c r="AX1731" i="7"/>
  <c r="AW1731" i="7"/>
  <c r="AU1731" i="7"/>
  <c r="AT1731" i="7"/>
  <c r="AS1731" i="7"/>
  <c r="AR1731" i="7"/>
  <c r="AQ1731" i="7"/>
  <c r="AP1731" i="7"/>
  <c r="AO1731" i="7"/>
  <c r="AN1731" i="7"/>
  <c r="AM1731" i="7"/>
  <c r="AL1731" i="7"/>
  <c r="AK1731" i="7"/>
  <c r="AJ1731" i="7"/>
  <c r="AI1731" i="7"/>
  <c r="S1731" i="7"/>
  <c r="R1731" i="7"/>
  <c r="Q1731" i="7"/>
  <c r="P1731" i="7"/>
  <c r="O1731" i="7"/>
  <c r="N1731" i="7"/>
  <c r="M1731" i="7"/>
  <c r="L1731" i="7"/>
  <c r="K1731" i="7"/>
  <c r="J1731" i="7"/>
  <c r="H1731" i="7"/>
  <c r="F1731" i="7"/>
  <c r="BK1730" i="7"/>
  <c r="BF1730" i="7"/>
  <c r="AX1730" i="7"/>
  <c r="AW1730" i="7"/>
  <c r="AU1730" i="7"/>
  <c r="AT1730" i="7"/>
  <c r="AS1730" i="7"/>
  <c r="AR1730" i="7"/>
  <c r="AQ1730" i="7"/>
  <c r="AP1730" i="7"/>
  <c r="AO1730" i="7"/>
  <c r="AN1730" i="7"/>
  <c r="AM1730" i="7"/>
  <c r="AL1730" i="7"/>
  <c r="AK1730" i="7"/>
  <c r="AJ1730" i="7"/>
  <c r="AI1730" i="7"/>
  <c r="S1730" i="7"/>
  <c r="R1730" i="7"/>
  <c r="Q1730" i="7"/>
  <c r="P1730" i="7"/>
  <c r="O1730" i="7"/>
  <c r="N1730" i="7"/>
  <c r="M1730" i="7"/>
  <c r="L1730" i="7"/>
  <c r="K1730" i="7"/>
  <c r="J1730" i="7"/>
  <c r="H1730" i="7"/>
  <c r="F1730" i="7"/>
  <c r="BM1729" i="7"/>
  <c r="BK1729" i="7"/>
  <c r="BI1729" i="7" s="1"/>
  <c r="E1729" i="7" s="1"/>
  <c r="BF1729" i="7"/>
  <c r="AX1729" i="7"/>
  <c r="AW1729" i="7"/>
  <c r="AU1729" i="7"/>
  <c r="AT1729" i="7"/>
  <c r="AS1729" i="7"/>
  <c r="AR1729" i="7"/>
  <c r="AQ1729" i="7"/>
  <c r="AP1729" i="7"/>
  <c r="AO1729" i="7"/>
  <c r="AN1729" i="7"/>
  <c r="AM1729" i="7"/>
  <c r="AL1729" i="7"/>
  <c r="AK1729" i="7"/>
  <c r="AJ1729" i="7"/>
  <c r="AI1729" i="7"/>
  <c r="S1729" i="7"/>
  <c r="R1729" i="7"/>
  <c r="Q1729" i="7"/>
  <c r="P1729" i="7"/>
  <c r="O1729" i="7"/>
  <c r="N1729" i="7"/>
  <c r="M1729" i="7"/>
  <c r="L1729" i="7"/>
  <c r="K1729" i="7"/>
  <c r="J1729" i="7"/>
  <c r="H1729" i="7"/>
  <c r="G1729" i="7"/>
  <c r="F1729" i="7"/>
  <c r="BK1728" i="7"/>
  <c r="BF1728" i="7"/>
  <c r="AX1728" i="7"/>
  <c r="AW1728" i="7"/>
  <c r="AU1728" i="7"/>
  <c r="AT1728" i="7"/>
  <c r="AS1728" i="7"/>
  <c r="AR1728" i="7"/>
  <c r="AQ1728" i="7"/>
  <c r="AP1728" i="7"/>
  <c r="AO1728" i="7"/>
  <c r="AN1728" i="7"/>
  <c r="AM1728" i="7"/>
  <c r="AL1728" i="7"/>
  <c r="AK1728" i="7"/>
  <c r="AJ1728" i="7"/>
  <c r="AI1728" i="7"/>
  <c r="S1728" i="7"/>
  <c r="R1728" i="7"/>
  <c r="Q1728" i="7"/>
  <c r="P1728" i="7"/>
  <c r="O1728" i="7"/>
  <c r="N1728" i="7"/>
  <c r="M1728" i="7"/>
  <c r="L1728" i="7"/>
  <c r="K1728" i="7"/>
  <c r="J1728" i="7"/>
  <c r="H1728" i="7"/>
  <c r="F1728" i="7"/>
  <c r="BK1727" i="7"/>
  <c r="BF1727" i="7"/>
  <c r="AX1727" i="7"/>
  <c r="AW1727" i="7"/>
  <c r="AU1727" i="7"/>
  <c r="AT1727" i="7"/>
  <c r="AS1727" i="7"/>
  <c r="AR1727" i="7"/>
  <c r="AQ1727" i="7"/>
  <c r="AP1727" i="7"/>
  <c r="AO1727" i="7"/>
  <c r="AN1727" i="7"/>
  <c r="AM1727" i="7"/>
  <c r="AL1727" i="7"/>
  <c r="AK1727" i="7"/>
  <c r="AJ1727" i="7"/>
  <c r="AI1727" i="7"/>
  <c r="S1727" i="7"/>
  <c r="R1727" i="7"/>
  <c r="Q1727" i="7"/>
  <c r="P1727" i="7"/>
  <c r="O1727" i="7"/>
  <c r="N1727" i="7"/>
  <c r="M1727" i="7"/>
  <c r="L1727" i="7"/>
  <c r="K1727" i="7"/>
  <c r="J1727" i="7"/>
  <c r="H1727" i="7"/>
  <c r="F1727" i="7"/>
  <c r="BK1726" i="7"/>
  <c r="BF1726" i="7"/>
  <c r="AX1726" i="7"/>
  <c r="AW1726" i="7"/>
  <c r="AU1726" i="7"/>
  <c r="AT1726" i="7"/>
  <c r="AS1726" i="7"/>
  <c r="AR1726" i="7"/>
  <c r="AQ1726" i="7"/>
  <c r="AP1726" i="7"/>
  <c r="AO1726" i="7"/>
  <c r="AN1726" i="7"/>
  <c r="AM1726" i="7"/>
  <c r="AL1726" i="7"/>
  <c r="AK1726" i="7"/>
  <c r="AJ1726" i="7"/>
  <c r="AI1726" i="7"/>
  <c r="S1726" i="7"/>
  <c r="R1726" i="7"/>
  <c r="Q1726" i="7"/>
  <c r="P1726" i="7"/>
  <c r="O1726" i="7"/>
  <c r="N1726" i="7"/>
  <c r="M1726" i="7"/>
  <c r="L1726" i="7"/>
  <c r="K1726" i="7"/>
  <c r="J1726" i="7"/>
  <c r="H1726" i="7"/>
  <c r="F1726" i="7"/>
  <c r="BK1725" i="7"/>
  <c r="BF1725" i="7"/>
  <c r="AX1725" i="7"/>
  <c r="AW1725" i="7"/>
  <c r="AU1725" i="7"/>
  <c r="AT1725" i="7"/>
  <c r="AS1725" i="7"/>
  <c r="AR1725" i="7"/>
  <c r="AQ1725" i="7"/>
  <c r="AP1725" i="7"/>
  <c r="AO1725" i="7"/>
  <c r="AN1725" i="7"/>
  <c r="AM1725" i="7"/>
  <c r="AL1725" i="7"/>
  <c r="AK1725" i="7"/>
  <c r="AJ1725" i="7"/>
  <c r="AI1725" i="7"/>
  <c r="S1725" i="7"/>
  <c r="R1725" i="7"/>
  <c r="Q1725" i="7"/>
  <c r="P1725" i="7"/>
  <c r="O1725" i="7"/>
  <c r="N1725" i="7"/>
  <c r="M1725" i="7"/>
  <c r="L1725" i="7"/>
  <c r="K1725" i="7"/>
  <c r="J1725" i="7"/>
  <c r="H1725" i="7"/>
  <c r="F1725" i="7"/>
  <c r="BK1724" i="7"/>
  <c r="BF1724" i="7"/>
  <c r="AX1724" i="7"/>
  <c r="AW1724" i="7"/>
  <c r="AU1724" i="7"/>
  <c r="AT1724" i="7"/>
  <c r="AS1724" i="7"/>
  <c r="AR1724" i="7"/>
  <c r="AQ1724" i="7"/>
  <c r="AP1724" i="7"/>
  <c r="AO1724" i="7"/>
  <c r="AN1724" i="7"/>
  <c r="AM1724" i="7"/>
  <c r="AL1724" i="7"/>
  <c r="AK1724" i="7"/>
  <c r="AJ1724" i="7"/>
  <c r="AI1724" i="7"/>
  <c r="S1724" i="7"/>
  <c r="R1724" i="7"/>
  <c r="Q1724" i="7"/>
  <c r="P1724" i="7"/>
  <c r="O1724" i="7"/>
  <c r="N1724" i="7"/>
  <c r="M1724" i="7"/>
  <c r="L1724" i="7"/>
  <c r="K1724" i="7"/>
  <c r="J1724" i="7"/>
  <c r="H1724" i="7"/>
  <c r="F1724" i="7"/>
  <c r="BK1723" i="7"/>
  <c r="G1723" i="7" s="1"/>
  <c r="BF1723" i="7"/>
  <c r="AX1723" i="7"/>
  <c r="AW1723" i="7"/>
  <c r="AU1723" i="7"/>
  <c r="AT1723" i="7"/>
  <c r="AS1723" i="7"/>
  <c r="AR1723" i="7"/>
  <c r="AQ1723" i="7"/>
  <c r="AP1723" i="7"/>
  <c r="AO1723" i="7"/>
  <c r="AN1723" i="7"/>
  <c r="AM1723" i="7"/>
  <c r="AL1723" i="7"/>
  <c r="AK1723" i="7"/>
  <c r="AJ1723" i="7"/>
  <c r="AI1723" i="7"/>
  <c r="S1723" i="7"/>
  <c r="R1723" i="7"/>
  <c r="Q1723" i="7"/>
  <c r="P1723" i="7"/>
  <c r="O1723" i="7"/>
  <c r="N1723" i="7"/>
  <c r="M1723" i="7"/>
  <c r="L1723" i="7"/>
  <c r="K1723" i="7"/>
  <c r="J1723" i="7"/>
  <c r="H1723" i="7"/>
  <c r="F1723" i="7"/>
  <c r="BK1722" i="7"/>
  <c r="BM1722" i="7" s="1"/>
  <c r="BF1722" i="7"/>
  <c r="AX1722" i="7"/>
  <c r="AW1722" i="7"/>
  <c r="AU1722" i="7"/>
  <c r="AT1722" i="7"/>
  <c r="AS1722" i="7"/>
  <c r="AR1722" i="7"/>
  <c r="AQ1722" i="7"/>
  <c r="AP1722" i="7"/>
  <c r="AO1722" i="7"/>
  <c r="AN1722" i="7"/>
  <c r="AM1722" i="7"/>
  <c r="AL1722" i="7"/>
  <c r="AK1722" i="7"/>
  <c r="AJ1722" i="7"/>
  <c r="AI1722" i="7"/>
  <c r="S1722" i="7"/>
  <c r="R1722" i="7"/>
  <c r="Q1722" i="7"/>
  <c r="P1722" i="7"/>
  <c r="O1722" i="7"/>
  <c r="N1722" i="7"/>
  <c r="M1722" i="7"/>
  <c r="L1722" i="7"/>
  <c r="K1722" i="7"/>
  <c r="J1722" i="7"/>
  <c r="I1722" i="7"/>
  <c r="H1722" i="7"/>
  <c r="F1722" i="7"/>
  <c r="BK1721" i="7"/>
  <c r="BM1721" i="7" s="1"/>
  <c r="I1721" i="7" s="1"/>
  <c r="BF1721" i="7"/>
  <c r="AX1721" i="7"/>
  <c r="AW1721" i="7"/>
  <c r="AU1721" i="7"/>
  <c r="AT1721" i="7"/>
  <c r="AS1721" i="7"/>
  <c r="AR1721" i="7"/>
  <c r="AQ1721" i="7"/>
  <c r="AP1721" i="7"/>
  <c r="AO1721" i="7"/>
  <c r="AN1721" i="7"/>
  <c r="AM1721" i="7"/>
  <c r="AL1721" i="7"/>
  <c r="AK1721" i="7"/>
  <c r="AJ1721" i="7"/>
  <c r="AI1721" i="7"/>
  <c r="S1721" i="7"/>
  <c r="R1721" i="7"/>
  <c r="Q1721" i="7"/>
  <c r="P1721" i="7"/>
  <c r="O1721" i="7"/>
  <c r="N1721" i="7"/>
  <c r="M1721" i="7"/>
  <c r="L1721" i="7"/>
  <c r="K1721" i="7"/>
  <c r="J1721" i="7"/>
  <c r="H1721" i="7"/>
  <c r="G1721" i="7"/>
  <c r="F1721" i="7"/>
  <c r="BK1720" i="7"/>
  <c r="BM1720" i="7" s="1"/>
  <c r="I1720" i="7" s="1"/>
  <c r="BI1720" i="7"/>
  <c r="BF1720" i="7"/>
  <c r="AX1720" i="7"/>
  <c r="AW1720" i="7"/>
  <c r="AU1720" i="7"/>
  <c r="AT1720" i="7"/>
  <c r="AS1720" i="7"/>
  <c r="AR1720" i="7"/>
  <c r="AQ1720" i="7"/>
  <c r="AP1720" i="7"/>
  <c r="AO1720" i="7"/>
  <c r="AN1720" i="7"/>
  <c r="AM1720" i="7"/>
  <c r="AL1720" i="7"/>
  <c r="AK1720" i="7"/>
  <c r="AJ1720" i="7"/>
  <c r="AI1720" i="7"/>
  <c r="S1720" i="7"/>
  <c r="R1720" i="7"/>
  <c r="Q1720" i="7"/>
  <c r="P1720" i="7"/>
  <c r="O1720" i="7"/>
  <c r="N1720" i="7"/>
  <c r="M1720" i="7"/>
  <c r="L1720" i="7"/>
  <c r="K1720" i="7"/>
  <c r="J1720" i="7"/>
  <c r="H1720" i="7"/>
  <c r="F1720" i="7"/>
  <c r="BK1719" i="7"/>
  <c r="BM1719" i="7" s="1"/>
  <c r="I1719" i="7" s="1"/>
  <c r="BF1719" i="7"/>
  <c r="AX1719" i="7"/>
  <c r="AW1719" i="7"/>
  <c r="AU1719" i="7"/>
  <c r="AT1719" i="7"/>
  <c r="AS1719" i="7"/>
  <c r="AR1719" i="7"/>
  <c r="AQ1719" i="7"/>
  <c r="AP1719" i="7"/>
  <c r="AO1719" i="7"/>
  <c r="AN1719" i="7"/>
  <c r="AM1719" i="7"/>
  <c r="AL1719" i="7"/>
  <c r="AK1719" i="7"/>
  <c r="AJ1719" i="7"/>
  <c r="AI1719" i="7"/>
  <c r="S1719" i="7"/>
  <c r="R1719" i="7"/>
  <c r="Q1719" i="7"/>
  <c r="P1719" i="7"/>
  <c r="O1719" i="7"/>
  <c r="N1719" i="7"/>
  <c r="M1719" i="7"/>
  <c r="L1719" i="7"/>
  <c r="K1719" i="7"/>
  <c r="J1719" i="7"/>
  <c r="H1719" i="7"/>
  <c r="F1719" i="7"/>
  <c r="BK1718" i="7"/>
  <c r="BF1718" i="7"/>
  <c r="AX1718" i="7"/>
  <c r="AW1718" i="7"/>
  <c r="AU1718" i="7"/>
  <c r="AT1718" i="7"/>
  <c r="AS1718" i="7"/>
  <c r="AR1718" i="7"/>
  <c r="AQ1718" i="7"/>
  <c r="AP1718" i="7"/>
  <c r="AO1718" i="7"/>
  <c r="AN1718" i="7"/>
  <c r="AM1718" i="7"/>
  <c r="AL1718" i="7"/>
  <c r="AK1718" i="7"/>
  <c r="AJ1718" i="7"/>
  <c r="AI1718" i="7"/>
  <c r="S1718" i="7"/>
  <c r="R1718" i="7"/>
  <c r="Q1718" i="7"/>
  <c r="P1718" i="7"/>
  <c r="O1718" i="7"/>
  <c r="N1718" i="7"/>
  <c r="M1718" i="7"/>
  <c r="L1718" i="7"/>
  <c r="K1718" i="7"/>
  <c r="J1718" i="7"/>
  <c r="H1718" i="7"/>
  <c r="F1718" i="7"/>
  <c r="BM1717" i="7"/>
  <c r="BK1717" i="7"/>
  <c r="G1717" i="7" s="1"/>
  <c r="BI1717" i="7"/>
  <c r="BF1717" i="7"/>
  <c r="AX1717" i="7"/>
  <c r="AW1717" i="7"/>
  <c r="AU1717" i="7"/>
  <c r="AT1717" i="7"/>
  <c r="AS1717" i="7"/>
  <c r="AR1717" i="7"/>
  <c r="AQ1717" i="7"/>
  <c r="AP1717" i="7"/>
  <c r="AO1717" i="7"/>
  <c r="AN1717" i="7"/>
  <c r="AM1717" i="7"/>
  <c r="AL1717" i="7"/>
  <c r="AK1717" i="7"/>
  <c r="AJ1717" i="7"/>
  <c r="AI1717" i="7"/>
  <c r="S1717" i="7"/>
  <c r="R1717" i="7"/>
  <c r="Q1717" i="7"/>
  <c r="P1717" i="7"/>
  <c r="O1717" i="7"/>
  <c r="N1717" i="7"/>
  <c r="M1717" i="7"/>
  <c r="L1717" i="7"/>
  <c r="K1717" i="7"/>
  <c r="J1717" i="7"/>
  <c r="H1717" i="7"/>
  <c r="F1717" i="7"/>
  <c r="BK1716" i="7"/>
  <c r="BM1716" i="7" s="1"/>
  <c r="I1716" i="7" s="1"/>
  <c r="BF1716" i="7"/>
  <c r="AX1716" i="7"/>
  <c r="AW1716" i="7"/>
  <c r="AU1716" i="7"/>
  <c r="AT1716" i="7"/>
  <c r="AS1716" i="7"/>
  <c r="AR1716" i="7"/>
  <c r="AQ1716" i="7"/>
  <c r="AP1716" i="7"/>
  <c r="AO1716" i="7"/>
  <c r="AN1716" i="7"/>
  <c r="AM1716" i="7"/>
  <c r="AL1716" i="7"/>
  <c r="AK1716" i="7"/>
  <c r="AJ1716" i="7"/>
  <c r="AI1716" i="7"/>
  <c r="S1716" i="7"/>
  <c r="R1716" i="7"/>
  <c r="Q1716" i="7"/>
  <c r="P1716" i="7"/>
  <c r="O1716" i="7"/>
  <c r="N1716" i="7"/>
  <c r="M1716" i="7"/>
  <c r="L1716" i="7"/>
  <c r="K1716" i="7"/>
  <c r="J1716" i="7"/>
  <c r="H1716" i="7"/>
  <c r="F1716" i="7"/>
  <c r="BK1715" i="7"/>
  <c r="BF1715" i="7"/>
  <c r="AX1715" i="7"/>
  <c r="AW1715" i="7"/>
  <c r="AU1715" i="7"/>
  <c r="AT1715" i="7"/>
  <c r="AS1715" i="7"/>
  <c r="AR1715" i="7"/>
  <c r="AQ1715" i="7"/>
  <c r="AP1715" i="7"/>
  <c r="AO1715" i="7"/>
  <c r="AN1715" i="7"/>
  <c r="AM1715" i="7"/>
  <c r="AL1715" i="7"/>
  <c r="AK1715" i="7"/>
  <c r="AJ1715" i="7"/>
  <c r="AI1715" i="7"/>
  <c r="S1715" i="7"/>
  <c r="R1715" i="7"/>
  <c r="Q1715" i="7"/>
  <c r="P1715" i="7"/>
  <c r="O1715" i="7"/>
  <c r="N1715" i="7"/>
  <c r="M1715" i="7"/>
  <c r="L1715" i="7"/>
  <c r="K1715" i="7"/>
  <c r="J1715" i="7"/>
  <c r="H1715" i="7"/>
  <c r="G1715" i="7"/>
  <c r="F1715" i="7"/>
  <c r="BM1714" i="7"/>
  <c r="I1714" i="7" s="1"/>
  <c r="BK1714" i="7"/>
  <c r="G1714" i="7" s="1"/>
  <c r="BF1714" i="7"/>
  <c r="AX1714" i="7"/>
  <c r="AW1714" i="7"/>
  <c r="AU1714" i="7"/>
  <c r="AT1714" i="7"/>
  <c r="AS1714" i="7"/>
  <c r="AR1714" i="7"/>
  <c r="AQ1714" i="7"/>
  <c r="AP1714" i="7"/>
  <c r="AO1714" i="7"/>
  <c r="AN1714" i="7"/>
  <c r="AM1714" i="7"/>
  <c r="AL1714" i="7"/>
  <c r="AK1714" i="7"/>
  <c r="AJ1714" i="7"/>
  <c r="AI1714" i="7"/>
  <c r="S1714" i="7"/>
  <c r="R1714" i="7"/>
  <c r="Q1714" i="7"/>
  <c r="P1714" i="7"/>
  <c r="O1714" i="7"/>
  <c r="N1714" i="7"/>
  <c r="M1714" i="7"/>
  <c r="L1714" i="7"/>
  <c r="K1714" i="7"/>
  <c r="J1714" i="7"/>
  <c r="H1714" i="7"/>
  <c r="F1714" i="7"/>
  <c r="BK1713" i="7"/>
  <c r="G1713" i="7" s="1"/>
  <c r="BF1713" i="7"/>
  <c r="AX1713" i="7"/>
  <c r="AW1713" i="7"/>
  <c r="AU1713" i="7"/>
  <c r="AT1713" i="7"/>
  <c r="AS1713" i="7"/>
  <c r="AR1713" i="7"/>
  <c r="AQ1713" i="7"/>
  <c r="AP1713" i="7"/>
  <c r="AO1713" i="7"/>
  <c r="AN1713" i="7"/>
  <c r="AM1713" i="7"/>
  <c r="AL1713" i="7"/>
  <c r="AK1713" i="7"/>
  <c r="AJ1713" i="7"/>
  <c r="AI1713" i="7"/>
  <c r="S1713" i="7"/>
  <c r="R1713" i="7"/>
  <c r="Q1713" i="7"/>
  <c r="P1713" i="7"/>
  <c r="O1713" i="7"/>
  <c r="N1713" i="7"/>
  <c r="M1713" i="7"/>
  <c r="L1713" i="7"/>
  <c r="K1713" i="7"/>
  <c r="J1713" i="7"/>
  <c r="H1713" i="7"/>
  <c r="F1713" i="7"/>
  <c r="BK1712" i="7"/>
  <c r="BF1712" i="7"/>
  <c r="AX1712" i="7"/>
  <c r="AW1712" i="7"/>
  <c r="AU1712" i="7"/>
  <c r="AT1712" i="7"/>
  <c r="AS1712" i="7"/>
  <c r="AR1712" i="7"/>
  <c r="AQ1712" i="7"/>
  <c r="AP1712" i="7"/>
  <c r="AO1712" i="7"/>
  <c r="AN1712" i="7"/>
  <c r="AM1712" i="7"/>
  <c r="AL1712" i="7"/>
  <c r="AK1712" i="7"/>
  <c r="AJ1712" i="7"/>
  <c r="AI1712" i="7"/>
  <c r="S1712" i="7"/>
  <c r="R1712" i="7"/>
  <c r="Q1712" i="7"/>
  <c r="P1712" i="7"/>
  <c r="O1712" i="7"/>
  <c r="N1712" i="7"/>
  <c r="M1712" i="7"/>
  <c r="L1712" i="7"/>
  <c r="K1712" i="7"/>
  <c r="J1712" i="7"/>
  <c r="H1712" i="7"/>
  <c r="F1712" i="7"/>
  <c r="BK1711" i="7"/>
  <c r="BF1711" i="7"/>
  <c r="AX1711" i="7"/>
  <c r="AW1711" i="7"/>
  <c r="AU1711" i="7"/>
  <c r="AT1711" i="7"/>
  <c r="AS1711" i="7"/>
  <c r="AR1711" i="7"/>
  <c r="AQ1711" i="7"/>
  <c r="AP1711" i="7"/>
  <c r="AO1711" i="7"/>
  <c r="AN1711" i="7"/>
  <c r="AM1711" i="7"/>
  <c r="AL1711" i="7"/>
  <c r="AK1711" i="7"/>
  <c r="AJ1711" i="7"/>
  <c r="AI1711" i="7"/>
  <c r="S1711" i="7"/>
  <c r="R1711" i="7"/>
  <c r="Q1711" i="7"/>
  <c r="P1711" i="7"/>
  <c r="O1711" i="7"/>
  <c r="N1711" i="7"/>
  <c r="M1711" i="7"/>
  <c r="L1711" i="7"/>
  <c r="K1711" i="7"/>
  <c r="J1711" i="7"/>
  <c r="H1711" i="7"/>
  <c r="F1711" i="7"/>
  <c r="BK1710" i="7"/>
  <c r="BF1710" i="7"/>
  <c r="AX1710" i="7"/>
  <c r="AW1710" i="7"/>
  <c r="AU1710" i="7"/>
  <c r="AT1710" i="7"/>
  <c r="AS1710" i="7"/>
  <c r="AR1710" i="7"/>
  <c r="AQ1710" i="7"/>
  <c r="AP1710" i="7"/>
  <c r="AO1710" i="7"/>
  <c r="AN1710" i="7"/>
  <c r="AM1710" i="7"/>
  <c r="AL1710" i="7"/>
  <c r="AK1710" i="7"/>
  <c r="AJ1710" i="7"/>
  <c r="AI1710" i="7"/>
  <c r="S1710" i="7"/>
  <c r="R1710" i="7"/>
  <c r="Q1710" i="7"/>
  <c r="P1710" i="7"/>
  <c r="O1710" i="7"/>
  <c r="N1710" i="7"/>
  <c r="M1710" i="7"/>
  <c r="L1710" i="7"/>
  <c r="K1710" i="7"/>
  <c r="J1710" i="7"/>
  <c r="H1710" i="7"/>
  <c r="F1710" i="7"/>
  <c r="BK1709" i="7"/>
  <c r="BI1709" i="7" s="1"/>
  <c r="E1709" i="7" s="1"/>
  <c r="BF1709" i="7"/>
  <c r="AX1709" i="7"/>
  <c r="AW1709" i="7"/>
  <c r="AU1709" i="7"/>
  <c r="AT1709" i="7"/>
  <c r="AS1709" i="7"/>
  <c r="AR1709" i="7"/>
  <c r="AQ1709" i="7"/>
  <c r="AP1709" i="7"/>
  <c r="AO1709" i="7"/>
  <c r="AN1709" i="7"/>
  <c r="AM1709" i="7"/>
  <c r="AL1709" i="7"/>
  <c r="AK1709" i="7"/>
  <c r="AJ1709" i="7"/>
  <c r="AI1709" i="7"/>
  <c r="S1709" i="7"/>
  <c r="R1709" i="7"/>
  <c r="Q1709" i="7"/>
  <c r="P1709" i="7"/>
  <c r="O1709" i="7"/>
  <c r="N1709" i="7"/>
  <c r="M1709" i="7"/>
  <c r="L1709" i="7"/>
  <c r="K1709" i="7"/>
  <c r="J1709" i="7"/>
  <c r="H1709" i="7"/>
  <c r="F1709" i="7"/>
  <c r="BK1708" i="7"/>
  <c r="BF1708" i="7"/>
  <c r="AX1708" i="7"/>
  <c r="AW1708" i="7"/>
  <c r="AU1708" i="7"/>
  <c r="AT1708" i="7"/>
  <c r="AS1708" i="7"/>
  <c r="AR1708" i="7"/>
  <c r="AQ1708" i="7"/>
  <c r="AP1708" i="7"/>
  <c r="AO1708" i="7"/>
  <c r="AN1708" i="7"/>
  <c r="AM1708" i="7"/>
  <c r="AL1708" i="7"/>
  <c r="AK1708" i="7"/>
  <c r="AJ1708" i="7"/>
  <c r="AI1708" i="7"/>
  <c r="S1708" i="7"/>
  <c r="R1708" i="7"/>
  <c r="Q1708" i="7"/>
  <c r="P1708" i="7"/>
  <c r="O1708" i="7"/>
  <c r="N1708" i="7"/>
  <c r="M1708" i="7"/>
  <c r="L1708" i="7"/>
  <c r="K1708" i="7"/>
  <c r="J1708" i="7"/>
  <c r="H1708" i="7"/>
  <c r="F1708" i="7"/>
  <c r="BK1707" i="7"/>
  <c r="BI1707" i="7" s="1"/>
  <c r="BF1707" i="7"/>
  <c r="AX1707" i="7"/>
  <c r="AW1707" i="7"/>
  <c r="AU1707" i="7"/>
  <c r="AT1707" i="7"/>
  <c r="AS1707" i="7"/>
  <c r="AR1707" i="7"/>
  <c r="AQ1707" i="7"/>
  <c r="AP1707" i="7"/>
  <c r="AO1707" i="7"/>
  <c r="AN1707" i="7"/>
  <c r="AM1707" i="7"/>
  <c r="AL1707" i="7"/>
  <c r="AK1707" i="7"/>
  <c r="AJ1707" i="7"/>
  <c r="AI1707" i="7"/>
  <c r="S1707" i="7"/>
  <c r="R1707" i="7"/>
  <c r="Q1707" i="7"/>
  <c r="P1707" i="7"/>
  <c r="O1707" i="7"/>
  <c r="N1707" i="7"/>
  <c r="M1707" i="7"/>
  <c r="L1707" i="7"/>
  <c r="K1707" i="7"/>
  <c r="J1707" i="7"/>
  <c r="H1707" i="7"/>
  <c r="F1707" i="7"/>
  <c r="BK1706" i="7"/>
  <c r="BF1706" i="7"/>
  <c r="AX1706" i="7"/>
  <c r="AW1706" i="7"/>
  <c r="AU1706" i="7"/>
  <c r="AT1706" i="7"/>
  <c r="AS1706" i="7"/>
  <c r="AR1706" i="7"/>
  <c r="AQ1706" i="7"/>
  <c r="AP1706" i="7"/>
  <c r="AO1706" i="7"/>
  <c r="AN1706" i="7"/>
  <c r="AM1706" i="7"/>
  <c r="AL1706" i="7"/>
  <c r="AK1706" i="7"/>
  <c r="AJ1706" i="7"/>
  <c r="AI1706" i="7"/>
  <c r="S1706" i="7"/>
  <c r="R1706" i="7"/>
  <c r="Q1706" i="7"/>
  <c r="P1706" i="7"/>
  <c r="O1706" i="7"/>
  <c r="N1706" i="7"/>
  <c r="M1706" i="7"/>
  <c r="L1706" i="7"/>
  <c r="K1706" i="7"/>
  <c r="J1706" i="7"/>
  <c r="H1706" i="7"/>
  <c r="F1706" i="7"/>
  <c r="BK1705" i="7"/>
  <c r="BF1705" i="7"/>
  <c r="AX1705" i="7"/>
  <c r="AW1705" i="7"/>
  <c r="AU1705" i="7"/>
  <c r="AT1705" i="7"/>
  <c r="AS1705" i="7"/>
  <c r="AR1705" i="7"/>
  <c r="AQ1705" i="7"/>
  <c r="AP1705" i="7"/>
  <c r="AO1705" i="7"/>
  <c r="AN1705" i="7"/>
  <c r="AM1705" i="7"/>
  <c r="AL1705" i="7"/>
  <c r="AK1705" i="7"/>
  <c r="AJ1705" i="7"/>
  <c r="AI1705" i="7"/>
  <c r="S1705" i="7"/>
  <c r="R1705" i="7"/>
  <c r="Q1705" i="7"/>
  <c r="P1705" i="7"/>
  <c r="O1705" i="7"/>
  <c r="N1705" i="7"/>
  <c r="M1705" i="7"/>
  <c r="L1705" i="7"/>
  <c r="K1705" i="7"/>
  <c r="J1705" i="7"/>
  <c r="H1705" i="7"/>
  <c r="F1705" i="7"/>
  <c r="BK1704" i="7"/>
  <c r="BF1704" i="7"/>
  <c r="AX1704" i="7"/>
  <c r="AW1704" i="7"/>
  <c r="AU1704" i="7"/>
  <c r="AT1704" i="7"/>
  <c r="AS1704" i="7"/>
  <c r="AR1704" i="7"/>
  <c r="AQ1704" i="7"/>
  <c r="AP1704" i="7"/>
  <c r="AO1704" i="7"/>
  <c r="AN1704" i="7"/>
  <c r="AM1704" i="7"/>
  <c r="AL1704" i="7"/>
  <c r="AK1704" i="7"/>
  <c r="AJ1704" i="7"/>
  <c r="AI1704" i="7"/>
  <c r="S1704" i="7"/>
  <c r="R1704" i="7"/>
  <c r="Q1704" i="7"/>
  <c r="P1704" i="7"/>
  <c r="O1704" i="7"/>
  <c r="N1704" i="7"/>
  <c r="M1704" i="7"/>
  <c r="L1704" i="7"/>
  <c r="K1704" i="7"/>
  <c r="J1704" i="7"/>
  <c r="H1704" i="7"/>
  <c r="F1704" i="7"/>
  <c r="BK1703" i="7"/>
  <c r="BF1703" i="7"/>
  <c r="AX1703" i="7"/>
  <c r="AW1703" i="7"/>
  <c r="AU1703" i="7"/>
  <c r="AT1703" i="7"/>
  <c r="AS1703" i="7"/>
  <c r="AR1703" i="7"/>
  <c r="AQ1703" i="7"/>
  <c r="AP1703" i="7"/>
  <c r="AO1703" i="7"/>
  <c r="AN1703" i="7"/>
  <c r="AM1703" i="7"/>
  <c r="AL1703" i="7"/>
  <c r="AK1703" i="7"/>
  <c r="AJ1703" i="7"/>
  <c r="AI1703" i="7"/>
  <c r="S1703" i="7"/>
  <c r="R1703" i="7"/>
  <c r="Q1703" i="7"/>
  <c r="P1703" i="7"/>
  <c r="O1703" i="7"/>
  <c r="N1703" i="7"/>
  <c r="M1703" i="7"/>
  <c r="L1703" i="7"/>
  <c r="K1703" i="7"/>
  <c r="J1703" i="7"/>
  <c r="H1703" i="7"/>
  <c r="F1703" i="7"/>
  <c r="BK1702" i="7"/>
  <c r="BM1702" i="7" s="1"/>
  <c r="I1702" i="7" s="1"/>
  <c r="BF1702" i="7"/>
  <c r="AX1702" i="7"/>
  <c r="AW1702" i="7"/>
  <c r="AU1702" i="7"/>
  <c r="AT1702" i="7"/>
  <c r="AS1702" i="7"/>
  <c r="AR1702" i="7"/>
  <c r="AQ1702" i="7"/>
  <c r="AP1702" i="7"/>
  <c r="AO1702" i="7"/>
  <c r="AN1702" i="7"/>
  <c r="AM1702" i="7"/>
  <c r="AL1702" i="7"/>
  <c r="AK1702" i="7"/>
  <c r="AJ1702" i="7"/>
  <c r="AI1702" i="7"/>
  <c r="S1702" i="7"/>
  <c r="R1702" i="7"/>
  <c r="Q1702" i="7"/>
  <c r="P1702" i="7"/>
  <c r="O1702" i="7"/>
  <c r="N1702" i="7"/>
  <c r="M1702" i="7"/>
  <c r="L1702" i="7"/>
  <c r="K1702" i="7"/>
  <c r="J1702" i="7"/>
  <c r="H1702" i="7"/>
  <c r="F1702" i="7"/>
  <c r="BK1701" i="7"/>
  <c r="BF1701" i="7"/>
  <c r="AX1701" i="7"/>
  <c r="AW1701" i="7"/>
  <c r="AU1701" i="7"/>
  <c r="AT1701" i="7"/>
  <c r="AS1701" i="7"/>
  <c r="AR1701" i="7"/>
  <c r="AQ1701" i="7"/>
  <c r="AP1701" i="7"/>
  <c r="AO1701" i="7"/>
  <c r="AN1701" i="7"/>
  <c r="AM1701" i="7"/>
  <c r="AL1701" i="7"/>
  <c r="AK1701" i="7"/>
  <c r="AJ1701" i="7"/>
  <c r="AI1701" i="7"/>
  <c r="S1701" i="7"/>
  <c r="R1701" i="7"/>
  <c r="Q1701" i="7"/>
  <c r="P1701" i="7"/>
  <c r="O1701" i="7"/>
  <c r="N1701" i="7"/>
  <c r="M1701" i="7"/>
  <c r="L1701" i="7"/>
  <c r="K1701" i="7"/>
  <c r="J1701" i="7"/>
  <c r="H1701" i="7"/>
  <c r="F1701" i="7"/>
  <c r="BK1700" i="7"/>
  <c r="BF1700" i="7"/>
  <c r="AX1700" i="7"/>
  <c r="AW1700" i="7"/>
  <c r="AU1700" i="7"/>
  <c r="AT1700" i="7"/>
  <c r="AS1700" i="7"/>
  <c r="AR1700" i="7"/>
  <c r="AQ1700" i="7"/>
  <c r="AP1700" i="7"/>
  <c r="AO1700" i="7"/>
  <c r="AN1700" i="7"/>
  <c r="AM1700" i="7"/>
  <c r="AL1700" i="7"/>
  <c r="AK1700" i="7"/>
  <c r="AJ1700" i="7"/>
  <c r="AI1700" i="7"/>
  <c r="S1700" i="7"/>
  <c r="R1700" i="7"/>
  <c r="Q1700" i="7"/>
  <c r="P1700" i="7"/>
  <c r="O1700" i="7"/>
  <c r="N1700" i="7"/>
  <c r="M1700" i="7"/>
  <c r="L1700" i="7"/>
  <c r="K1700" i="7"/>
  <c r="J1700" i="7"/>
  <c r="H1700" i="7"/>
  <c r="F1700" i="7"/>
  <c r="BK1699" i="7"/>
  <c r="G1699" i="7" s="1"/>
  <c r="BF1699" i="7"/>
  <c r="AX1699" i="7"/>
  <c r="AW1699" i="7"/>
  <c r="AU1699" i="7"/>
  <c r="AT1699" i="7"/>
  <c r="AS1699" i="7"/>
  <c r="AR1699" i="7"/>
  <c r="AQ1699" i="7"/>
  <c r="AP1699" i="7"/>
  <c r="AO1699" i="7"/>
  <c r="AN1699" i="7"/>
  <c r="AM1699" i="7"/>
  <c r="AL1699" i="7"/>
  <c r="AK1699" i="7"/>
  <c r="AJ1699" i="7"/>
  <c r="AI1699" i="7"/>
  <c r="S1699" i="7"/>
  <c r="R1699" i="7"/>
  <c r="Q1699" i="7"/>
  <c r="P1699" i="7"/>
  <c r="O1699" i="7"/>
  <c r="N1699" i="7"/>
  <c r="M1699" i="7"/>
  <c r="L1699" i="7"/>
  <c r="K1699" i="7"/>
  <c r="J1699" i="7"/>
  <c r="H1699" i="7"/>
  <c r="F1699" i="7"/>
  <c r="BK1698" i="7"/>
  <c r="BM1698" i="7" s="1"/>
  <c r="I1698" i="7" s="1"/>
  <c r="BF1698" i="7"/>
  <c r="AX1698" i="7"/>
  <c r="AW1698" i="7"/>
  <c r="AU1698" i="7"/>
  <c r="AT1698" i="7"/>
  <c r="AS1698" i="7"/>
  <c r="AR1698" i="7"/>
  <c r="AQ1698" i="7"/>
  <c r="AP1698" i="7"/>
  <c r="AO1698" i="7"/>
  <c r="AN1698" i="7"/>
  <c r="AM1698" i="7"/>
  <c r="AL1698" i="7"/>
  <c r="AK1698" i="7"/>
  <c r="AJ1698" i="7"/>
  <c r="AI1698" i="7"/>
  <c r="S1698" i="7"/>
  <c r="R1698" i="7"/>
  <c r="Q1698" i="7"/>
  <c r="P1698" i="7"/>
  <c r="O1698" i="7"/>
  <c r="N1698" i="7"/>
  <c r="M1698" i="7"/>
  <c r="L1698" i="7"/>
  <c r="K1698" i="7"/>
  <c r="J1698" i="7"/>
  <c r="H1698" i="7"/>
  <c r="F1698" i="7"/>
  <c r="BK1697" i="7"/>
  <c r="BI1697" i="7"/>
  <c r="E1697" i="7" s="1"/>
  <c r="BF1697" i="7"/>
  <c r="AX1697" i="7"/>
  <c r="AW1697" i="7"/>
  <c r="AU1697" i="7"/>
  <c r="AT1697" i="7"/>
  <c r="AS1697" i="7"/>
  <c r="AR1697" i="7"/>
  <c r="AQ1697" i="7"/>
  <c r="AP1697" i="7"/>
  <c r="AO1697" i="7"/>
  <c r="AN1697" i="7"/>
  <c r="AM1697" i="7"/>
  <c r="AL1697" i="7"/>
  <c r="AK1697" i="7"/>
  <c r="AJ1697" i="7"/>
  <c r="AI1697" i="7"/>
  <c r="S1697" i="7"/>
  <c r="R1697" i="7"/>
  <c r="Q1697" i="7"/>
  <c r="P1697" i="7"/>
  <c r="O1697" i="7"/>
  <c r="N1697" i="7"/>
  <c r="M1697" i="7"/>
  <c r="L1697" i="7"/>
  <c r="K1697" i="7"/>
  <c r="J1697" i="7"/>
  <c r="H1697" i="7"/>
  <c r="F1697" i="7"/>
  <c r="BK1696" i="7"/>
  <c r="BF1696" i="7"/>
  <c r="AX1696" i="7"/>
  <c r="AW1696" i="7"/>
  <c r="AU1696" i="7"/>
  <c r="AT1696" i="7"/>
  <c r="AS1696" i="7"/>
  <c r="AR1696" i="7"/>
  <c r="AQ1696" i="7"/>
  <c r="AP1696" i="7"/>
  <c r="AO1696" i="7"/>
  <c r="AN1696" i="7"/>
  <c r="AM1696" i="7"/>
  <c r="AL1696" i="7"/>
  <c r="AK1696" i="7"/>
  <c r="AJ1696" i="7"/>
  <c r="AI1696" i="7"/>
  <c r="S1696" i="7"/>
  <c r="R1696" i="7"/>
  <c r="Q1696" i="7"/>
  <c r="P1696" i="7"/>
  <c r="O1696" i="7"/>
  <c r="N1696" i="7"/>
  <c r="M1696" i="7"/>
  <c r="L1696" i="7"/>
  <c r="K1696" i="7"/>
  <c r="J1696" i="7"/>
  <c r="H1696" i="7"/>
  <c r="F1696" i="7"/>
  <c r="BK1695" i="7"/>
  <c r="BI1695" i="7" s="1"/>
  <c r="BH1695" i="7" s="1"/>
  <c r="BF1695" i="7"/>
  <c r="AX1695" i="7"/>
  <c r="AW1695" i="7"/>
  <c r="AU1695" i="7"/>
  <c r="AT1695" i="7"/>
  <c r="AS1695" i="7"/>
  <c r="AR1695" i="7"/>
  <c r="AQ1695" i="7"/>
  <c r="AP1695" i="7"/>
  <c r="AO1695" i="7"/>
  <c r="AN1695" i="7"/>
  <c r="AM1695" i="7"/>
  <c r="AL1695" i="7"/>
  <c r="AK1695" i="7"/>
  <c r="AJ1695" i="7"/>
  <c r="AI1695" i="7"/>
  <c r="S1695" i="7"/>
  <c r="R1695" i="7"/>
  <c r="Q1695" i="7"/>
  <c r="P1695" i="7"/>
  <c r="O1695" i="7"/>
  <c r="N1695" i="7"/>
  <c r="M1695" i="7"/>
  <c r="L1695" i="7"/>
  <c r="K1695" i="7"/>
  <c r="J1695" i="7"/>
  <c r="H1695" i="7"/>
  <c r="G1695" i="7"/>
  <c r="F1695" i="7"/>
  <c r="BM1694" i="7"/>
  <c r="BK1694" i="7"/>
  <c r="BF1694" i="7"/>
  <c r="AX1694" i="7"/>
  <c r="AW1694" i="7"/>
  <c r="AU1694" i="7"/>
  <c r="AT1694" i="7"/>
  <c r="AS1694" i="7"/>
  <c r="AR1694" i="7"/>
  <c r="AQ1694" i="7"/>
  <c r="AP1694" i="7"/>
  <c r="AO1694" i="7"/>
  <c r="AN1694" i="7"/>
  <c r="AM1694" i="7"/>
  <c r="AL1694" i="7"/>
  <c r="AK1694" i="7"/>
  <c r="AJ1694" i="7"/>
  <c r="AI1694" i="7"/>
  <c r="S1694" i="7"/>
  <c r="R1694" i="7"/>
  <c r="Q1694" i="7"/>
  <c r="P1694" i="7"/>
  <c r="O1694" i="7"/>
  <c r="N1694" i="7"/>
  <c r="M1694" i="7"/>
  <c r="L1694" i="7"/>
  <c r="K1694" i="7"/>
  <c r="J1694" i="7"/>
  <c r="H1694" i="7"/>
  <c r="F1694" i="7"/>
  <c r="BK1693" i="7"/>
  <c r="BI1693" i="7"/>
  <c r="BF1693" i="7"/>
  <c r="AX1693" i="7"/>
  <c r="AW1693" i="7"/>
  <c r="AU1693" i="7"/>
  <c r="AT1693" i="7"/>
  <c r="AS1693" i="7"/>
  <c r="AR1693" i="7"/>
  <c r="AQ1693" i="7"/>
  <c r="AP1693" i="7"/>
  <c r="AO1693" i="7"/>
  <c r="AN1693" i="7"/>
  <c r="AM1693" i="7"/>
  <c r="AL1693" i="7"/>
  <c r="AK1693" i="7"/>
  <c r="AJ1693" i="7"/>
  <c r="AI1693" i="7"/>
  <c r="S1693" i="7"/>
  <c r="R1693" i="7"/>
  <c r="Q1693" i="7"/>
  <c r="P1693" i="7"/>
  <c r="O1693" i="7"/>
  <c r="N1693" i="7"/>
  <c r="M1693" i="7"/>
  <c r="L1693" i="7"/>
  <c r="K1693" i="7"/>
  <c r="J1693" i="7"/>
  <c r="H1693" i="7"/>
  <c r="F1693" i="7"/>
  <c r="BK1692" i="7"/>
  <c r="BF1692" i="7"/>
  <c r="AX1692" i="7"/>
  <c r="AW1692" i="7"/>
  <c r="AU1692" i="7"/>
  <c r="AT1692" i="7"/>
  <c r="AS1692" i="7"/>
  <c r="AR1692" i="7"/>
  <c r="AQ1692" i="7"/>
  <c r="AP1692" i="7"/>
  <c r="AO1692" i="7"/>
  <c r="AN1692" i="7"/>
  <c r="AM1692" i="7"/>
  <c r="AL1692" i="7"/>
  <c r="AK1692" i="7"/>
  <c r="AJ1692" i="7"/>
  <c r="AI1692" i="7"/>
  <c r="S1692" i="7"/>
  <c r="R1692" i="7"/>
  <c r="Q1692" i="7"/>
  <c r="P1692" i="7"/>
  <c r="O1692" i="7"/>
  <c r="N1692" i="7"/>
  <c r="M1692" i="7"/>
  <c r="L1692" i="7"/>
  <c r="K1692" i="7"/>
  <c r="J1692" i="7"/>
  <c r="H1692" i="7"/>
  <c r="F1692" i="7"/>
  <c r="BK1691" i="7"/>
  <c r="BF1691" i="7"/>
  <c r="AX1691" i="7"/>
  <c r="AW1691" i="7"/>
  <c r="AU1691" i="7"/>
  <c r="AT1691" i="7"/>
  <c r="AS1691" i="7"/>
  <c r="AR1691" i="7"/>
  <c r="AQ1691" i="7"/>
  <c r="AP1691" i="7"/>
  <c r="AO1691" i="7"/>
  <c r="AN1691" i="7"/>
  <c r="AM1691" i="7"/>
  <c r="AL1691" i="7"/>
  <c r="AK1691" i="7"/>
  <c r="AJ1691" i="7"/>
  <c r="AI1691" i="7"/>
  <c r="S1691" i="7"/>
  <c r="R1691" i="7"/>
  <c r="Q1691" i="7"/>
  <c r="P1691" i="7"/>
  <c r="O1691" i="7"/>
  <c r="N1691" i="7"/>
  <c r="M1691" i="7"/>
  <c r="L1691" i="7"/>
  <c r="K1691" i="7"/>
  <c r="J1691" i="7"/>
  <c r="H1691" i="7"/>
  <c r="F1691" i="7"/>
  <c r="BK1690" i="7"/>
  <c r="BM1690" i="7" s="1"/>
  <c r="I1690" i="7" s="1"/>
  <c r="BF1690" i="7"/>
  <c r="AX1690" i="7"/>
  <c r="AW1690" i="7"/>
  <c r="AU1690" i="7"/>
  <c r="AT1690" i="7"/>
  <c r="AS1690" i="7"/>
  <c r="AR1690" i="7"/>
  <c r="AQ1690" i="7"/>
  <c r="AP1690" i="7"/>
  <c r="AO1690" i="7"/>
  <c r="AN1690" i="7"/>
  <c r="AM1690" i="7"/>
  <c r="AL1690" i="7"/>
  <c r="AK1690" i="7"/>
  <c r="AJ1690" i="7"/>
  <c r="AI1690" i="7"/>
  <c r="S1690" i="7"/>
  <c r="R1690" i="7"/>
  <c r="Q1690" i="7"/>
  <c r="P1690" i="7"/>
  <c r="O1690" i="7"/>
  <c r="N1690" i="7"/>
  <c r="M1690" i="7"/>
  <c r="L1690" i="7"/>
  <c r="K1690" i="7"/>
  <c r="J1690" i="7"/>
  <c r="H1690" i="7"/>
  <c r="F1690" i="7"/>
  <c r="BK1689" i="7"/>
  <c r="BI1689" i="7" s="1"/>
  <c r="BF1689" i="7"/>
  <c r="AX1689" i="7"/>
  <c r="AW1689" i="7"/>
  <c r="AU1689" i="7"/>
  <c r="AT1689" i="7"/>
  <c r="AS1689" i="7"/>
  <c r="AR1689" i="7"/>
  <c r="AQ1689" i="7"/>
  <c r="AP1689" i="7"/>
  <c r="AO1689" i="7"/>
  <c r="AN1689" i="7"/>
  <c r="AM1689" i="7"/>
  <c r="AL1689" i="7"/>
  <c r="AK1689" i="7"/>
  <c r="AJ1689" i="7"/>
  <c r="AI1689" i="7"/>
  <c r="S1689" i="7"/>
  <c r="R1689" i="7"/>
  <c r="Q1689" i="7"/>
  <c r="P1689" i="7"/>
  <c r="O1689" i="7"/>
  <c r="N1689" i="7"/>
  <c r="M1689" i="7"/>
  <c r="L1689" i="7"/>
  <c r="K1689" i="7"/>
  <c r="J1689" i="7"/>
  <c r="H1689" i="7"/>
  <c r="F1689" i="7"/>
  <c r="BK1688" i="7"/>
  <c r="BI1688" i="7" s="1"/>
  <c r="BF1688" i="7"/>
  <c r="AX1688" i="7"/>
  <c r="AW1688" i="7"/>
  <c r="AU1688" i="7"/>
  <c r="AT1688" i="7"/>
  <c r="AS1688" i="7"/>
  <c r="AR1688" i="7"/>
  <c r="AQ1688" i="7"/>
  <c r="AP1688" i="7"/>
  <c r="AO1688" i="7"/>
  <c r="AN1688" i="7"/>
  <c r="AM1688" i="7"/>
  <c r="AL1688" i="7"/>
  <c r="AK1688" i="7"/>
  <c r="AJ1688" i="7"/>
  <c r="AI1688" i="7"/>
  <c r="S1688" i="7"/>
  <c r="R1688" i="7"/>
  <c r="Q1688" i="7"/>
  <c r="P1688" i="7"/>
  <c r="O1688" i="7"/>
  <c r="N1688" i="7"/>
  <c r="M1688" i="7"/>
  <c r="L1688" i="7"/>
  <c r="K1688" i="7"/>
  <c r="J1688" i="7"/>
  <c r="H1688" i="7"/>
  <c r="F1688" i="7"/>
  <c r="BK1687" i="7"/>
  <c r="BF1687" i="7"/>
  <c r="AX1687" i="7"/>
  <c r="AW1687" i="7"/>
  <c r="AU1687" i="7"/>
  <c r="AT1687" i="7"/>
  <c r="AS1687" i="7"/>
  <c r="AR1687" i="7"/>
  <c r="AQ1687" i="7"/>
  <c r="AP1687" i="7"/>
  <c r="AO1687" i="7"/>
  <c r="AN1687" i="7"/>
  <c r="AM1687" i="7"/>
  <c r="AL1687" i="7"/>
  <c r="AK1687" i="7"/>
  <c r="AJ1687" i="7"/>
  <c r="AI1687" i="7"/>
  <c r="S1687" i="7"/>
  <c r="R1687" i="7"/>
  <c r="Q1687" i="7"/>
  <c r="P1687" i="7"/>
  <c r="O1687" i="7"/>
  <c r="N1687" i="7"/>
  <c r="M1687" i="7"/>
  <c r="L1687" i="7"/>
  <c r="K1687" i="7"/>
  <c r="J1687" i="7"/>
  <c r="H1687" i="7"/>
  <c r="F1687" i="7"/>
  <c r="BK1686" i="7"/>
  <c r="BI1686" i="7" s="1"/>
  <c r="E1686" i="7" s="1"/>
  <c r="BF1686" i="7"/>
  <c r="AX1686" i="7"/>
  <c r="AW1686" i="7"/>
  <c r="AU1686" i="7"/>
  <c r="AT1686" i="7"/>
  <c r="AS1686" i="7"/>
  <c r="AR1686" i="7"/>
  <c r="AQ1686" i="7"/>
  <c r="AP1686" i="7"/>
  <c r="AO1686" i="7"/>
  <c r="AN1686" i="7"/>
  <c r="AM1686" i="7"/>
  <c r="AL1686" i="7"/>
  <c r="AK1686" i="7"/>
  <c r="AJ1686" i="7"/>
  <c r="AI1686" i="7"/>
  <c r="S1686" i="7"/>
  <c r="R1686" i="7"/>
  <c r="Q1686" i="7"/>
  <c r="P1686" i="7"/>
  <c r="O1686" i="7"/>
  <c r="N1686" i="7"/>
  <c r="M1686" i="7"/>
  <c r="L1686" i="7"/>
  <c r="K1686" i="7"/>
  <c r="J1686" i="7"/>
  <c r="H1686" i="7"/>
  <c r="F1686" i="7"/>
  <c r="BK1685" i="7"/>
  <c r="BF1685" i="7"/>
  <c r="AX1685" i="7"/>
  <c r="AW1685" i="7"/>
  <c r="AU1685" i="7"/>
  <c r="AT1685" i="7"/>
  <c r="AS1685" i="7"/>
  <c r="AR1685" i="7"/>
  <c r="AQ1685" i="7"/>
  <c r="AP1685" i="7"/>
  <c r="AO1685" i="7"/>
  <c r="AN1685" i="7"/>
  <c r="AM1685" i="7"/>
  <c r="AL1685" i="7"/>
  <c r="AK1685" i="7"/>
  <c r="AJ1685" i="7"/>
  <c r="AI1685" i="7"/>
  <c r="S1685" i="7"/>
  <c r="R1685" i="7"/>
  <c r="Q1685" i="7"/>
  <c r="P1685" i="7"/>
  <c r="O1685" i="7"/>
  <c r="N1685" i="7"/>
  <c r="M1685" i="7"/>
  <c r="L1685" i="7"/>
  <c r="K1685" i="7"/>
  <c r="J1685" i="7"/>
  <c r="H1685" i="7"/>
  <c r="G1685" i="7"/>
  <c r="F1685" i="7"/>
  <c r="BK1684" i="7"/>
  <c r="BF1684" i="7"/>
  <c r="AX1684" i="7"/>
  <c r="AW1684" i="7"/>
  <c r="AU1684" i="7"/>
  <c r="AT1684" i="7"/>
  <c r="AS1684" i="7"/>
  <c r="AR1684" i="7"/>
  <c r="AQ1684" i="7"/>
  <c r="AP1684" i="7"/>
  <c r="AO1684" i="7"/>
  <c r="AN1684" i="7"/>
  <c r="AM1684" i="7"/>
  <c r="AL1684" i="7"/>
  <c r="AK1684" i="7"/>
  <c r="AJ1684" i="7"/>
  <c r="AI1684" i="7"/>
  <c r="S1684" i="7"/>
  <c r="R1684" i="7"/>
  <c r="Q1684" i="7"/>
  <c r="P1684" i="7"/>
  <c r="O1684" i="7"/>
  <c r="N1684" i="7"/>
  <c r="M1684" i="7"/>
  <c r="L1684" i="7"/>
  <c r="K1684" i="7"/>
  <c r="J1684" i="7"/>
  <c r="H1684" i="7"/>
  <c r="F1684" i="7"/>
  <c r="BK1683" i="7"/>
  <c r="BF1683" i="7"/>
  <c r="AX1683" i="7"/>
  <c r="AW1683" i="7"/>
  <c r="AU1683" i="7"/>
  <c r="AT1683" i="7"/>
  <c r="AS1683" i="7"/>
  <c r="AR1683" i="7"/>
  <c r="AQ1683" i="7"/>
  <c r="AP1683" i="7"/>
  <c r="AO1683" i="7"/>
  <c r="AN1683" i="7"/>
  <c r="AM1683" i="7"/>
  <c r="AL1683" i="7"/>
  <c r="AK1683" i="7"/>
  <c r="AJ1683" i="7"/>
  <c r="AI1683" i="7"/>
  <c r="S1683" i="7"/>
  <c r="R1683" i="7"/>
  <c r="Q1683" i="7"/>
  <c r="P1683" i="7"/>
  <c r="O1683" i="7"/>
  <c r="N1683" i="7"/>
  <c r="M1683" i="7"/>
  <c r="L1683" i="7"/>
  <c r="K1683" i="7"/>
  <c r="J1683" i="7"/>
  <c r="H1683" i="7"/>
  <c r="F1683" i="7"/>
  <c r="BK1682" i="7"/>
  <c r="BF1682" i="7"/>
  <c r="AX1682" i="7"/>
  <c r="AW1682" i="7"/>
  <c r="AU1682" i="7"/>
  <c r="AT1682" i="7"/>
  <c r="AS1682" i="7"/>
  <c r="AR1682" i="7"/>
  <c r="AQ1682" i="7"/>
  <c r="AP1682" i="7"/>
  <c r="AO1682" i="7"/>
  <c r="AN1682" i="7"/>
  <c r="AM1682" i="7"/>
  <c r="AL1682" i="7"/>
  <c r="AK1682" i="7"/>
  <c r="AJ1682" i="7"/>
  <c r="AI1682" i="7"/>
  <c r="S1682" i="7"/>
  <c r="R1682" i="7"/>
  <c r="Q1682" i="7"/>
  <c r="P1682" i="7"/>
  <c r="O1682" i="7"/>
  <c r="N1682" i="7"/>
  <c r="M1682" i="7"/>
  <c r="L1682" i="7"/>
  <c r="K1682" i="7"/>
  <c r="J1682" i="7"/>
  <c r="H1682" i="7"/>
  <c r="F1682" i="7"/>
  <c r="BK1681" i="7"/>
  <c r="BF1681" i="7"/>
  <c r="AX1681" i="7"/>
  <c r="AW1681" i="7"/>
  <c r="AU1681" i="7"/>
  <c r="AT1681" i="7"/>
  <c r="AS1681" i="7"/>
  <c r="AR1681" i="7"/>
  <c r="AQ1681" i="7"/>
  <c r="AP1681" i="7"/>
  <c r="AO1681" i="7"/>
  <c r="AN1681" i="7"/>
  <c r="AM1681" i="7"/>
  <c r="AL1681" i="7"/>
  <c r="AK1681" i="7"/>
  <c r="AJ1681" i="7"/>
  <c r="AI1681" i="7"/>
  <c r="S1681" i="7"/>
  <c r="R1681" i="7"/>
  <c r="Q1681" i="7"/>
  <c r="P1681" i="7"/>
  <c r="O1681" i="7"/>
  <c r="N1681" i="7"/>
  <c r="M1681" i="7"/>
  <c r="L1681" i="7"/>
  <c r="K1681" i="7"/>
  <c r="J1681" i="7"/>
  <c r="H1681" i="7"/>
  <c r="F1681" i="7"/>
  <c r="BK1680" i="7"/>
  <c r="BF1680" i="7"/>
  <c r="AX1680" i="7"/>
  <c r="AW1680" i="7"/>
  <c r="AU1680" i="7"/>
  <c r="AT1680" i="7"/>
  <c r="AS1680" i="7"/>
  <c r="AR1680" i="7"/>
  <c r="AQ1680" i="7"/>
  <c r="AP1680" i="7"/>
  <c r="AO1680" i="7"/>
  <c r="AN1680" i="7"/>
  <c r="AM1680" i="7"/>
  <c r="AL1680" i="7"/>
  <c r="AK1680" i="7"/>
  <c r="AJ1680" i="7"/>
  <c r="AI1680" i="7"/>
  <c r="S1680" i="7"/>
  <c r="R1680" i="7"/>
  <c r="Q1680" i="7"/>
  <c r="P1680" i="7"/>
  <c r="O1680" i="7"/>
  <c r="N1680" i="7"/>
  <c r="M1680" i="7"/>
  <c r="L1680" i="7"/>
  <c r="K1680" i="7"/>
  <c r="J1680" i="7"/>
  <c r="H1680" i="7"/>
  <c r="F1680" i="7"/>
  <c r="BK1679" i="7"/>
  <c r="BF1679" i="7"/>
  <c r="AX1679" i="7"/>
  <c r="AW1679" i="7"/>
  <c r="AU1679" i="7"/>
  <c r="AT1679" i="7"/>
  <c r="AS1679" i="7"/>
  <c r="AR1679" i="7"/>
  <c r="AQ1679" i="7"/>
  <c r="AP1679" i="7"/>
  <c r="AO1679" i="7"/>
  <c r="AN1679" i="7"/>
  <c r="AM1679" i="7"/>
  <c r="AL1679" i="7"/>
  <c r="AK1679" i="7"/>
  <c r="AJ1679" i="7"/>
  <c r="AI1679" i="7"/>
  <c r="S1679" i="7"/>
  <c r="R1679" i="7"/>
  <c r="Q1679" i="7"/>
  <c r="P1679" i="7"/>
  <c r="O1679" i="7"/>
  <c r="N1679" i="7"/>
  <c r="M1679" i="7"/>
  <c r="L1679" i="7"/>
  <c r="K1679" i="7"/>
  <c r="J1679" i="7"/>
  <c r="H1679" i="7"/>
  <c r="F1679" i="7"/>
  <c r="BK1678" i="7"/>
  <c r="BF1678" i="7"/>
  <c r="AX1678" i="7"/>
  <c r="AW1678" i="7"/>
  <c r="AU1678" i="7"/>
  <c r="AT1678" i="7"/>
  <c r="AS1678" i="7"/>
  <c r="AR1678" i="7"/>
  <c r="AQ1678" i="7"/>
  <c r="AP1678" i="7"/>
  <c r="AO1678" i="7"/>
  <c r="AN1678" i="7"/>
  <c r="AM1678" i="7"/>
  <c r="AL1678" i="7"/>
  <c r="AK1678" i="7"/>
  <c r="AJ1678" i="7"/>
  <c r="AI1678" i="7"/>
  <c r="S1678" i="7"/>
  <c r="R1678" i="7"/>
  <c r="Q1678" i="7"/>
  <c r="P1678" i="7"/>
  <c r="O1678" i="7"/>
  <c r="N1678" i="7"/>
  <c r="M1678" i="7"/>
  <c r="L1678" i="7"/>
  <c r="K1678" i="7"/>
  <c r="J1678" i="7"/>
  <c r="H1678" i="7"/>
  <c r="F1678" i="7"/>
  <c r="BK1677" i="7"/>
  <c r="BM1677" i="7" s="1"/>
  <c r="I1677" i="7" s="1"/>
  <c r="BF1677" i="7"/>
  <c r="AX1677" i="7"/>
  <c r="AW1677" i="7"/>
  <c r="AU1677" i="7"/>
  <c r="AT1677" i="7"/>
  <c r="AS1677" i="7"/>
  <c r="AR1677" i="7"/>
  <c r="AQ1677" i="7"/>
  <c r="AP1677" i="7"/>
  <c r="AO1677" i="7"/>
  <c r="AN1677" i="7"/>
  <c r="AM1677" i="7"/>
  <c r="AL1677" i="7"/>
  <c r="AK1677" i="7"/>
  <c r="AJ1677" i="7"/>
  <c r="AI1677" i="7"/>
  <c r="S1677" i="7"/>
  <c r="R1677" i="7"/>
  <c r="Q1677" i="7"/>
  <c r="P1677" i="7"/>
  <c r="O1677" i="7"/>
  <c r="N1677" i="7"/>
  <c r="M1677" i="7"/>
  <c r="L1677" i="7"/>
  <c r="K1677" i="7"/>
  <c r="J1677" i="7"/>
  <c r="H1677" i="7"/>
  <c r="F1677" i="7"/>
  <c r="BK1676" i="7"/>
  <c r="BF1676" i="7"/>
  <c r="AX1676" i="7"/>
  <c r="AW1676" i="7"/>
  <c r="AU1676" i="7"/>
  <c r="AT1676" i="7"/>
  <c r="AS1676" i="7"/>
  <c r="AR1676" i="7"/>
  <c r="AQ1676" i="7"/>
  <c r="AP1676" i="7"/>
  <c r="AO1676" i="7"/>
  <c r="AN1676" i="7"/>
  <c r="AM1676" i="7"/>
  <c r="AL1676" i="7"/>
  <c r="AK1676" i="7"/>
  <c r="AJ1676" i="7"/>
  <c r="AI1676" i="7"/>
  <c r="S1676" i="7"/>
  <c r="R1676" i="7"/>
  <c r="Q1676" i="7"/>
  <c r="P1676" i="7"/>
  <c r="O1676" i="7"/>
  <c r="N1676" i="7"/>
  <c r="M1676" i="7"/>
  <c r="L1676" i="7"/>
  <c r="K1676" i="7"/>
  <c r="J1676" i="7"/>
  <c r="H1676" i="7"/>
  <c r="F1676" i="7"/>
  <c r="BK1675" i="7"/>
  <c r="BM1675" i="7" s="1"/>
  <c r="I1675" i="7" s="1"/>
  <c r="BF1675" i="7"/>
  <c r="AX1675" i="7"/>
  <c r="AW1675" i="7"/>
  <c r="AU1675" i="7"/>
  <c r="AT1675" i="7"/>
  <c r="AS1675" i="7"/>
  <c r="AR1675" i="7"/>
  <c r="AQ1675" i="7"/>
  <c r="AP1675" i="7"/>
  <c r="AO1675" i="7"/>
  <c r="AN1675" i="7"/>
  <c r="AM1675" i="7"/>
  <c r="AL1675" i="7"/>
  <c r="AK1675" i="7"/>
  <c r="AJ1675" i="7"/>
  <c r="AI1675" i="7"/>
  <c r="S1675" i="7"/>
  <c r="R1675" i="7"/>
  <c r="Q1675" i="7"/>
  <c r="P1675" i="7"/>
  <c r="O1675" i="7"/>
  <c r="N1675" i="7"/>
  <c r="M1675" i="7"/>
  <c r="L1675" i="7"/>
  <c r="K1675" i="7"/>
  <c r="J1675" i="7"/>
  <c r="H1675" i="7"/>
  <c r="F1675" i="7"/>
  <c r="BK1674" i="7"/>
  <c r="BF1674" i="7"/>
  <c r="AX1674" i="7"/>
  <c r="AW1674" i="7"/>
  <c r="AU1674" i="7"/>
  <c r="AT1674" i="7"/>
  <c r="AS1674" i="7"/>
  <c r="AR1674" i="7"/>
  <c r="AQ1674" i="7"/>
  <c r="AP1674" i="7"/>
  <c r="AO1674" i="7"/>
  <c r="AN1674" i="7"/>
  <c r="AM1674" i="7"/>
  <c r="AL1674" i="7"/>
  <c r="AK1674" i="7"/>
  <c r="AJ1674" i="7"/>
  <c r="AI1674" i="7"/>
  <c r="S1674" i="7"/>
  <c r="R1674" i="7"/>
  <c r="Q1674" i="7"/>
  <c r="P1674" i="7"/>
  <c r="O1674" i="7"/>
  <c r="N1674" i="7"/>
  <c r="M1674" i="7"/>
  <c r="L1674" i="7"/>
  <c r="K1674" i="7"/>
  <c r="J1674" i="7"/>
  <c r="H1674" i="7"/>
  <c r="F1674" i="7"/>
  <c r="BK1673" i="7"/>
  <c r="G1673" i="7" s="1"/>
  <c r="BF1673" i="7"/>
  <c r="AX1673" i="7"/>
  <c r="AW1673" i="7"/>
  <c r="AU1673" i="7"/>
  <c r="AT1673" i="7"/>
  <c r="AS1673" i="7"/>
  <c r="AR1673" i="7"/>
  <c r="AQ1673" i="7"/>
  <c r="AP1673" i="7"/>
  <c r="AO1673" i="7"/>
  <c r="AN1673" i="7"/>
  <c r="AM1673" i="7"/>
  <c r="AL1673" i="7"/>
  <c r="AK1673" i="7"/>
  <c r="AJ1673" i="7"/>
  <c r="AI1673" i="7"/>
  <c r="S1673" i="7"/>
  <c r="R1673" i="7"/>
  <c r="Q1673" i="7"/>
  <c r="P1673" i="7"/>
  <c r="O1673" i="7"/>
  <c r="N1673" i="7"/>
  <c r="M1673" i="7"/>
  <c r="L1673" i="7"/>
  <c r="K1673" i="7"/>
  <c r="J1673" i="7"/>
  <c r="H1673" i="7"/>
  <c r="F1673" i="7"/>
  <c r="BK1672" i="7"/>
  <c r="BF1672" i="7"/>
  <c r="AX1672" i="7"/>
  <c r="AW1672" i="7"/>
  <c r="AU1672" i="7"/>
  <c r="AT1672" i="7"/>
  <c r="AS1672" i="7"/>
  <c r="AR1672" i="7"/>
  <c r="AQ1672" i="7"/>
  <c r="AP1672" i="7"/>
  <c r="AO1672" i="7"/>
  <c r="AN1672" i="7"/>
  <c r="AM1672" i="7"/>
  <c r="AL1672" i="7"/>
  <c r="AK1672" i="7"/>
  <c r="AJ1672" i="7"/>
  <c r="AI1672" i="7"/>
  <c r="S1672" i="7"/>
  <c r="R1672" i="7"/>
  <c r="Q1672" i="7"/>
  <c r="P1672" i="7"/>
  <c r="O1672" i="7"/>
  <c r="N1672" i="7"/>
  <c r="M1672" i="7"/>
  <c r="L1672" i="7"/>
  <c r="K1672" i="7"/>
  <c r="J1672" i="7"/>
  <c r="H1672" i="7"/>
  <c r="F1672" i="7"/>
  <c r="BK1671" i="7"/>
  <c r="BF1671" i="7"/>
  <c r="AX1671" i="7"/>
  <c r="AW1671" i="7"/>
  <c r="AU1671" i="7"/>
  <c r="AT1671" i="7"/>
  <c r="AS1671" i="7"/>
  <c r="AR1671" i="7"/>
  <c r="AQ1671" i="7"/>
  <c r="AP1671" i="7"/>
  <c r="AO1671" i="7"/>
  <c r="AN1671" i="7"/>
  <c r="AM1671" i="7"/>
  <c r="AL1671" i="7"/>
  <c r="AK1671" i="7"/>
  <c r="AJ1671" i="7"/>
  <c r="AI1671" i="7"/>
  <c r="S1671" i="7"/>
  <c r="R1671" i="7"/>
  <c r="Q1671" i="7"/>
  <c r="P1671" i="7"/>
  <c r="O1671" i="7"/>
  <c r="N1671" i="7"/>
  <c r="M1671" i="7"/>
  <c r="L1671" i="7"/>
  <c r="K1671" i="7"/>
  <c r="J1671" i="7"/>
  <c r="H1671" i="7"/>
  <c r="F1671" i="7"/>
  <c r="BK1670" i="7"/>
  <c r="BI1670" i="7" s="1"/>
  <c r="BF1670" i="7"/>
  <c r="AX1670" i="7"/>
  <c r="AW1670" i="7"/>
  <c r="AU1670" i="7"/>
  <c r="AT1670" i="7"/>
  <c r="AS1670" i="7"/>
  <c r="AR1670" i="7"/>
  <c r="AQ1670" i="7"/>
  <c r="AP1670" i="7"/>
  <c r="AO1670" i="7"/>
  <c r="AN1670" i="7"/>
  <c r="AM1670" i="7"/>
  <c r="AL1670" i="7"/>
  <c r="AK1670" i="7"/>
  <c r="AJ1670" i="7"/>
  <c r="AI1670" i="7"/>
  <c r="S1670" i="7"/>
  <c r="R1670" i="7"/>
  <c r="Q1670" i="7"/>
  <c r="P1670" i="7"/>
  <c r="O1670" i="7"/>
  <c r="N1670" i="7"/>
  <c r="M1670" i="7"/>
  <c r="L1670" i="7"/>
  <c r="K1670" i="7"/>
  <c r="J1670" i="7"/>
  <c r="H1670" i="7"/>
  <c r="F1670" i="7"/>
  <c r="BK1669" i="7"/>
  <c r="BF1669" i="7"/>
  <c r="AX1669" i="7"/>
  <c r="AW1669" i="7"/>
  <c r="AU1669" i="7"/>
  <c r="AT1669" i="7"/>
  <c r="AS1669" i="7"/>
  <c r="AR1669" i="7"/>
  <c r="AQ1669" i="7"/>
  <c r="AP1669" i="7"/>
  <c r="AO1669" i="7"/>
  <c r="AN1669" i="7"/>
  <c r="AM1669" i="7"/>
  <c r="AL1669" i="7"/>
  <c r="AK1669" i="7"/>
  <c r="AJ1669" i="7"/>
  <c r="AI1669" i="7"/>
  <c r="S1669" i="7"/>
  <c r="R1669" i="7"/>
  <c r="Q1669" i="7"/>
  <c r="P1669" i="7"/>
  <c r="O1669" i="7"/>
  <c r="N1669" i="7"/>
  <c r="M1669" i="7"/>
  <c r="L1669" i="7"/>
  <c r="K1669" i="7"/>
  <c r="J1669" i="7"/>
  <c r="H1669" i="7"/>
  <c r="F1669" i="7"/>
  <c r="BK1668" i="7"/>
  <c r="BF1668" i="7"/>
  <c r="AX1668" i="7"/>
  <c r="AW1668" i="7"/>
  <c r="AU1668" i="7"/>
  <c r="AT1668" i="7"/>
  <c r="AS1668" i="7"/>
  <c r="AR1668" i="7"/>
  <c r="AQ1668" i="7"/>
  <c r="AP1668" i="7"/>
  <c r="AO1668" i="7"/>
  <c r="AN1668" i="7"/>
  <c r="AM1668" i="7"/>
  <c r="AL1668" i="7"/>
  <c r="AK1668" i="7"/>
  <c r="AJ1668" i="7"/>
  <c r="AI1668" i="7"/>
  <c r="S1668" i="7"/>
  <c r="R1668" i="7"/>
  <c r="Q1668" i="7"/>
  <c r="P1668" i="7"/>
  <c r="O1668" i="7"/>
  <c r="N1668" i="7"/>
  <c r="M1668" i="7"/>
  <c r="L1668" i="7"/>
  <c r="K1668" i="7"/>
  <c r="J1668" i="7"/>
  <c r="H1668" i="7"/>
  <c r="F1668" i="7"/>
  <c r="BE1667" i="7"/>
  <c r="BD1667" i="7"/>
  <c r="BC1667" i="7"/>
  <c r="BB1667" i="7"/>
  <c r="BA1667" i="7"/>
  <c r="AZ1667" i="7"/>
  <c r="AY1667" i="7"/>
  <c r="AX1667" i="7"/>
  <c r="AW1667" i="7"/>
  <c r="AV1667" i="7"/>
  <c r="AU1667" i="7"/>
  <c r="AT1667" i="7"/>
  <c r="AS1667" i="7"/>
  <c r="AR1667" i="7"/>
  <c r="AQ1667" i="7"/>
  <c r="AP1667" i="7"/>
  <c r="AO1667" i="7"/>
  <c r="AN1667" i="7"/>
  <c r="AM1667" i="7"/>
  <c r="AL1667" i="7"/>
  <c r="AK1667" i="7"/>
  <c r="AJ1667" i="7"/>
  <c r="AI1667" i="7"/>
  <c r="AH1667" i="7"/>
  <c r="AG1667" i="7"/>
  <c r="AF1667" i="7"/>
  <c r="AE1667" i="7"/>
  <c r="AD1667" i="7"/>
  <c r="AC1667" i="7"/>
  <c r="AB1667" i="7"/>
  <c r="AA1667" i="7"/>
  <c r="Z1667" i="7"/>
  <c r="Y1667" i="7"/>
  <c r="X1667" i="7"/>
  <c r="W1667" i="7"/>
  <c r="V1667" i="7"/>
  <c r="T1667" i="7"/>
  <c r="S1667" i="7"/>
  <c r="R1667" i="7"/>
  <c r="Q1667" i="7"/>
  <c r="P1667" i="7"/>
  <c r="O1667" i="7"/>
  <c r="N1667" i="7"/>
  <c r="M1667" i="7"/>
  <c r="L1667" i="7"/>
  <c r="K1667" i="7"/>
  <c r="J1667" i="7"/>
  <c r="I1667" i="7"/>
  <c r="H1667" i="7"/>
  <c r="G1667" i="7"/>
  <c r="F1667" i="7"/>
  <c r="E1667" i="7"/>
  <c r="D1667" i="7"/>
  <c r="BK1666" i="7"/>
  <c r="BH1666" i="7"/>
  <c r="D1666" i="7" s="1"/>
  <c r="BF1666" i="7"/>
  <c r="AX1666" i="7"/>
  <c r="AW1666" i="7"/>
  <c r="AU1666" i="7"/>
  <c r="AT1666" i="7"/>
  <c r="AS1666" i="7"/>
  <c r="AR1666" i="7"/>
  <c r="AQ1666" i="7"/>
  <c r="AP1666" i="7"/>
  <c r="AO1666" i="7"/>
  <c r="AN1666" i="7"/>
  <c r="AM1666" i="7"/>
  <c r="AL1666" i="7"/>
  <c r="AK1666" i="7"/>
  <c r="AJ1666" i="7"/>
  <c r="AI1666" i="7"/>
  <c r="AH1666" i="7"/>
  <c r="AG1666" i="7"/>
  <c r="AF1666" i="7"/>
  <c r="AE1666" i="7"/>
  <c r="AD1666" i="7"/>
  <c r="AC1666" i="7"/>
  <c r="S1666" i="7"/>
  <c r="R1666" i="7"/>
  <c r="Q1666" i="7"/>
  <c r="P1666" i="7"/>
  <c r="O1666" i="7"/>
  <c r="N1666" i="7"/>
  <c r="M1666" i="7"/>
  <c r="L1666" i="7"/>
  <c r="K1666" i="7"/>
  <c r="J1666" i="7"/>
  <c r="H1666" i="7"/>
  <c r="F1666" i="7"/>
  <c r="BK1665" i="7"/>
  <c r="BM1665" i="7" s="1"/>
  <c r="I1665" i="7" s="1"/>
  <c r="BF1665" i="7"/>
  <c r="AX1665" i="7"/>
  <c r="AW1665" i="7"/>
  <c r="AU1665" i="7"/>
  <c r="AT1665" i="7"/>
  <c r="AS1665" i="7"/>
  <c r="AR1665" i="7"/>
  <c r="AQ1665" i="7"/>
  <c r="AP1665" i="7"/>
  <c r="AO1665" i="7"/>
  <c r="AN1665" i="7"/>
  <c r="AM1665" i="7"/>
  <c r="AL1665" i="7"/>
  <c r="AK1665" i="7"/>
  <c r="AJ1665" i="7"/>
  <c r="AI1665" i="7"/>
  <c r="AH1665" i="7"/>
  <c r="AG1665" i="7"/>
  <c r="AF1665" i="7"/>
  <c r="AE1665" i="7"/>
  <c r="AD1665" i="7"/>
  <c r="AC1665" i="7"/>
  <c r="S1665" i="7"/>
  <c r="R1665" i="7"/>
  <c r="Q1665" i="7"/>
  <c r="P1665" i="7"/>
  <c r="O1665" i="7"/>
  <c r="N1665" i="7"/>
  <c r="M1665" i="7"/>
  <c r="L1665" i="7"/>
  <c r="K1665" i="7"/>
  <c r="J1665" i="7"/>
  <c r="H1665" i="7"/>
  <c r="F1665" i="7"/>
  <c r="BK1664" i="7"/>
  <c r="BI1664" i="7" s="1"/>
  <c r="BH1664" i="7"/>
  <c r="D1664" i="7" s="1"/>
  <c r="BF1664" i="7"/>
  <c r="AX1664" i="7"/>
  <c r="AW1664" i="7"/>
  <c r="AU1664" i="7"/>
  <c r="AT1664" i="7"/>
  <c r="AS1664" i="7"/>
  <c r="AR1664" i="7"/>
  <c r="AQ1664" i="7"/>
  <c r="AP1664" i="7"/>
  <c r="AO1664" i="7"/>
  <c r="AN1664" i="7"/>
  <c r="AM1664" i="7"/>
  <c r="AL1664" i="7"/>
  <c r="AK1664" i="7"/>
  <c r="AJ1664" i="7"/>
  <c r="AI1664" i="7"/>
  <c r="AH1664" i="7"/>
  <c r="AG1664" i="7"/>
  <c r="AF1664" i="7"/>
  <c r="AE1664" i="7"/>
  <c r="AD1664" i="7"/>
  <c r="AC1664" i="7"/>
  <c r="S1664" i="7"/>
  <c r="R1664" i="7"/>
  <c r="Q1664" i="7"/>
  <c r="P1664" i="7"/>
  <c r="O1664" i="7"/>
  <c r="N1664" i="7"/>
  <c r="M1664" i="7"/>
  <c r="L1664" i="7"/>
  <c r="K1664" i="7"/>
  <c r="J1664" i="7"/>
  <c r="H1664" i="7"/>
  <c r="G1664" i="7"/>
  <c r="F1664" i="7"/>
  <c r="BK1663" i="7"/>
  <c r="BF1663" i="7"/>
  <c r="AX1663" i="7"/>
  <c r="AW1663" i="7"/>
  <c r="AU1663" i="7"/>
  <c r="AT1663" i="7"/>
  <c r="AS1663" i="7"/>
  <c r="AR1663" i="7"/>
  <c r="AQ1663" i="7"/>
  <c r="AP1663" i="7"/>
  <c r="AO1663" i="7"/>
  <c r="AN1663" i="7"/>
  <c r="AM1663" i="7"/>
  <c r="AL1663" i="7"/>
  <c r="AK1663" i="7"/>
  <c r="AJ1663" i="7"/>
  <c r="AI1663" i="7"/>
  <c r="AH1663" i="7"/>
  <c r="AG1663" i="7"/>
  <c r="AF1663" i="7"/>
  <c r="AE1663" i="7"/>
  <c r="AD1663" i="7"/>
  <c r="AC1663" i="7"/>
  <c r="S1663" i="7"/>
  <c r="R1663" i="7"/>
  <c r="Q1663" i="7"/>
  <c r="P1663" i="7"/>
  <c r="O1663" i="7"/>
  <c r="N1663" i="7"/>
  <c r="M1663" i="7"/>
  <c r="L1663" i="7"/>
  <c r="K1663" i="7"/>
  <c r="J1663" i="7"/>
  <c r="H1663" i="7"/>
  <c r="F1663" i="7"/>
  <c r="BK1662" i="7"/>
  <c r="G1662" i="7" s="1"/>
  <c r="BF1662" i="7"/>
  <c r="AX1662" i="7"/>
  <c r="AW1662" i="7"/>
  <c r="AU1662" i="7"/>
  <c r="AT1662" i="7"/>
  <c r="AS1662" i="7"/>
  <c r="AR1662" i="7"/>
  <c r="AQ1662" i="7"/>
  <c r="AP1662" i="7"/>
  <c r="AO1662" i="7"/>
  <c r="AN1662" i="7"/>
  <c r="AM1662" i="7"/>
  <c r="AL1662" i="7"/>
  <c r="AK1662" i="7"/>
  <c r="AJ1662" i="7"/>
  <c r="AI1662" i="7"/>
  <c r="AH1662" i="7"/>
  <c r="AG1662" i="7"/>
  <c r="AF1662" i="7"/>
  <c r="AE1662" i="7"/>
  <c r="AD1662" i="7"/>
  <c r="AC1662" i="7"/>
  <c r="S1662" i="7"/>
  <c r="R1662" i="7"/>
  <c r="Q1662" i="7"/>
  <c r="P1662" i="7"/>
  <c r="O1662" i="7"/>
  <c r="N1662" i="7"/>
  <c r="M1662" i="7"/>
  <c r="L1662" i="7"/>
  <c r="K1662" i="7"/>
  <c r="J1662" i="7"/>
  <c r="H1662" i="7"/>
  <c r="F1662" i="7"/>
  <c r="BK1661" i="7"/>
  <c r="BF1661" i="7"/>
  <c r="AX1661" i="7"/>
  <c r="AW1661" i="7"/>
  <c r="AU1661" i="7"/>
  <c r="AT1661" i="7"/>
  <c r="AS1661" i="7"/>
  <c r="AR1661" i="7"/>
  <c r="AQ1661" i="7"/>
  <c r="AP1661" i="7"/>
  <c r="AO1661" i="7"/>
  <c r="AN1661" i="7"/>
  <c r="AM1661" i="7"/>
  <c r="AL1661" i="7"/>
  <c r="AK1661" i="7"/>
  <c r="AJ1661" i="7"/>
  <c r="AI1661" i="7"/>
  <c r="AH1661" i="7"/>
  <c r="AG1661" i="7"/>
  <c r="AF1661" i="7"/>
  <c r="AE1661" i="7"/>
  <c r="AD1661" i="7"/>
  <c r="AC1661" i="7"/>
  <c r="S1661" i="7"/>
  <c r="R1661" i="7"/>
  <c r="Q1661" i="7"/>
  <c r="P1661" i="7"/>
  <c r="O1661" i="7"/>
  <c r="N1661" i="7"/>
  <c r="M1661" i="7"/>
  <c r="L1661" i="7"/>
  <c r="K1661" i="7"/>
  <c r="J1661" i="7"/>
  <c r="H1661" i="7"/>
  <c r="F1661" i="7"/>
  <c r="BK1660" i="7"/>
  <c r="BF1660" i="7"/>
  <c r="AX1660" i="7"/>
  <c r="AW1660" i="7"/>
  <c r="AU1660" i="7"/>
  <c r="AT1660" i="7"/>
  <c r="AS1660" i="7"/>
  <c r="AR1660" i="7"/>
  <c r="AQ1660" i="7"/>
  <c r="AP1660" i="7"/>
  <c r="AO1660" i="7"/>
  <c r="AN1660" i="7"/>
  <c r="AM1660" i="7"/>
  <c r="AL1660" i="7"/>
  <c r="AK1660" i="7"/>
  <c r="AJ1660" i="7"/>
  <c r="AI1660" i="7"/>
  <c r="AH1660" i="7"/>
  <c r="AG1660" i="7"/>
  <c r="AF1660" i="7"/>
  <c r="AE1660" i="7"/>
  <c r="AD1660" i="7"/>
  <c r="AC1660" i="7"/>
  <c r="S1660" i="7"/>
  <c r="R1660" i="7"/>
  <c r="Q1660" i="7"/>
  <c r="P1660" i="7"/>
  <c r="O1660" i="7"/>
  <c r="N1660" i="7"/>
  <c r="M1660" i="7"/>
  <c r="L1660" i="7"/>
  <c r="K1660" i="7"/>
  <c r="J1660" i="7"/>
  <c r="H1660" i="7"/>
  <c r="F1660" i="7"/>
  <c r="BK1659" i="7"/>
  <c r="BF1659" i="7"/>
  <c r="AX1659" i="7"/>
  <c r="AW1659" i="7"/>
  <c r="AU1659" i="7"/>
  <c r="AT1659" i="7"/>
  <c r="AS1659" i="7"/>
  <c r="AR1659" i="7"/>
  <c r="AQ1659" i="7"/>
  <c r="AP1659" i="7"/>
  <c r="AO1659" i="7"/>
  <c r="AN1659" i="7"/>
  <c r="AM1659" i="7"/>
  <c r="AL1659" i="7"/>
  <c r="AK1659" i="7"/>
  <c r="AJ1659" i="7"/>
  <c r="AI1659" i="7"/>
  <c r="AH1659" i="7"/>
  <c r="AG1659" i="7"/>
  <c r="AF1659" i="7"/>
  <c r="AE1659" i="7"/>
  <c r="AD1659" i="7"/>
  <c r="AC1659" i="7"/>
  <c r="S1659" i="7"/>
  <c r="R1659" i="7"/>
  <c r="Q1659" i="7"/>
  <c r="P1659" i="7"/>
  <c r="O1659" i="7"/>
  <c r="N1659" i="7"/>
  <c r="M1659" i="7"/>
  <c r="L1659" i="7"/>
  <c r="K1659" i="7"/>
  <c r="J1659" i="7"/>
  <c r="H1659" i="7"/>
  <c r="F1659" i="7"/>
  <c r="BK1658" i="7"/>
  <c r="BH1658" i="7" s="1"/>
  <c r="D1658" i="7" s="1"/>
  <c r="BF1658" i="7"/>
  <c r="AX1658" i="7"/>
  <c r="AW1658" i="7"/>
  <c r="AU1658" i="7"/>
  <c r="AT1658" i="7"/>
  <c r="AS1658" i="7"/>
  <c r="AR1658" i="7"/>
  <c r="AQ1658" i="7"/>
  <c r="AP1658" i="7"/>
  <c r="AO1658" i="7"/>
  <c r="AN1658" i="7"/>
  <c r="AM1658" i="7"/>
  <c r="AL1658" i="7"/>
  <c r="AK1658" i="7"/>
  <c r="AJ1658" i="7"/>
  <c r="AI1658" i="7"/>
  <c r="AH1658" i="7"/>
  <c r="AG1658" i="7"/>
  <c r="AF1658" i="7"/>
  <c r="AE1658" i="7"/>
  <c r="AD1658" i="7"/>
  <c r="AC1658" i="7"/>
  <c r="S1658" i="7"/>
  <c r="R1658" i="7"/>
  <c r="Q1658" i="7"/>
  <c r="P1658" i="7"/>
  <c r="O1658" i="7"/>
  <c r="N1658" i="7"/>
  <c r="M1658" i="7"/>
  <c r="L1658" i="7"/>
  <c r="K1658" i="7"/>
  <c r="J1658" i="7"/>
  <c r="H1658" i="7"/>
  <c r="F1658" i="7"/>
  <c r="BK1657" i="7"/>
  <c r="BM1657" i="7" s="1"/>
  <c r="I1657" i="7" s="1"/>
  <c r="BF1657" i="7"/>
  <c r="AX1657" i="7"/>
  <c r="AW1657" i="7"/>
  <c r="AU1657" i="7"/>
  <c r="AT1657" i="7"/>
  <c r="AS1657" i="7"/>
  <c r="AR1657" i="7"/>
  <c r="AQ1657" i="7"/>
  <c r="AP1657" i="7"/>
  <c r="AO1657" i="7"/>
  <c r="AN1657" i="7"/>
  <c r="AM1657" i="7"/>
  <c r="AL1657" i="7"/>
  <c r="AK1657" i="7"/>
  <c r="AJ1657" i="7"/>
  <c r="AI1657" i="7"/>
  <c r="AH1657" i="7"/>
  <c r="AG1657" i="7"/>
  <c r="AF1657" i="7"/>
  <c r="AE1657" i="7"/>
  <c r="AD1657" i="7"/>
  <c r="AC1657" i="7"/>
  <c r="S1657" i="7"/>
  <c r="R1657" i="7"/>
  <c r="Q1657" i="7"/>
  <c r="P1657" i="7"/>
  <c r="O1657" i="7"/>
  <c r="N1657" i="7"/>
  <c r="M1657" i="7"/>
  <c r="L1657" i="7"/>
  <c r="K1657" i="7"/>
  <c r="J1657" i="7"/>
  <c r="H1657" i="7"/>
  <c r="F1657" i="7"/>
  <c r="BK1656" i="7"/>
  <c r="G1656" i="7" s="1"/>
  <c r="BF1656" i="7"/>
  <c r="AX1656" i="7"/>
  <c r="AW1656" i="7"/>
  <c r="AU1656" i="7"/>
  <c r="AT1656" i="7"/>
  <c r="AS1656" i="7"/>
  <c r="AR1656" i="7"/>
  <c r="AQ1656" i="7"/>
  <c r="AP1656" i="7"/>
  <c r="AO1656" i="7"/>
  <c r="AN1656" i="7"/>
  <c r="AM1656" i="7"/>
  <c r="AL1656" i="7"/>
  <c r="AK1656" i="7"/>
  <c r="AJ1656" i="7"/>
  <c r="AI1656" i="7"/>
  <c r="AH1656" i="7"/>
  <c r="AG1656" i="7"/>
  <c r="AF1656" i="7"/>
  <c r="AE1656" i="7"/>
  <c r="AD1656" i="7"/>
  <c r="AC1656" i="7"/>
  <c r="S1656" i="7"/>
  <c r="R1656" i="7"/>
  <c r="Q1656" i="7"/>
  <c r="P1656" i="7"/>
  <c r="O1656" i="7"/>
  <c r="N1656" i="7"/>
  <c r="M1656" i="7"/>
  <c r="L1656" i="7"/>
  <c r="K1656" i="7"/>
  <c r="J1656" i="7"/>
  <c r="H1656" i="7"/>
  <c r="F1656" i="7"/>
  <c r="BK1655" i="7"/>
  <c r="G1655" i="7" s="1"/>
  <c r="BF1655" i="7"/>
  <c r="AX1655" i="7"/>
  <c r="AW1655" i="7"/>
  <c r="AU1655" i="7"/>
  <c r="AT1655" i="7"/>
  <c r="AS1655" i="7"/>
  <c r="AR1655" i="7"/>
  <c r="AQ1655" i="7"/>
  <c r="AP1655" i="7"/>
  <c r="AO1655" i="7"/>
  <c r="AN1655" i="7"/>
  <c r="AM1655" i="7"/>
  <c r="AL1655" i="7"/>
  <c r="AK1655" i="7"/>
  <c r="AJ1655" i="7"/>
  <c r="AI1655" i="7"/>
  <c r="AH1655" i="7"/>
  <c r="AG1655" i="7"/>
  <c r="AF1655" i="7"/>
  <c r="AE1655" i="7"/>
  <c r="AD1655" i="7"/>
  <c r="AC1655" i="7"/>
  <c r="S1655" i="7"/>
  <c r="R1655" i="7"/>
  <c r="Q1655" i="7"/>
  <c r="P1655" i="7"/>
  <c r="O1655" i="7"/>
  <c r="N1655" i="7"/>
  <c r="M1655" i="7"/>
  <c r="L1655" i="7"/>
  <c r="K1655" i="7"/>
  <c r="J1655" i="7"/>
  <c r="H1655" i="7"/>
  <c r="F1655" i="7"/>
  <c r="BK1654" i="7"/>
  <c r="BH1654" i="7"/>
  <c r="D1654" i="7" s="1"/>
  <c r="BF1654" i="7"/>
  <c r="AX1654" i="7"/>
  <c r="AW1654" i="7"/>
  <c r="AU1654" i="7"/>
  <c r="AT1654" i="7"/>
  <c r="AS1654" i="7"/>
  <c r="AR1654" i="7"/>
  <c r="AQ1654" i="7"/>
  <c r="AP1654" i="7"/>
  <c r="AO1654" i="7"/>
  <c r="AN1654" i="7"/>
  <c r="AM1654" i="7"/>
  <c r="AL1654" i="7"/>
  <c r="AK1654" i="7"/>
  <c r="AJ1654" i="7"/>
  <c r="AI1654" i="7"/>
  <c r="AH1654" i="7"/>
  <c r="AG1654" i="7"/>
  <c r="AF1654" i="7"/>
  <c r="AE1654" i="7"/>
  <c r="AD1654" i="7"/>
  <c r="AC1654" i="7"/>
  <c r="S1654" i="7"/>
  <c r="R1654" i="7"/>
  <c r="Q1654" i="7"/>
  <c r="P1654" i="7"/>
  <c r="O1654" i="7"/>
  <c r="N1654" i="7"/>
  <c r="M1654" i="7"/>
  <c r="L1654" i="7"/>
  <c r="K1654" i="7"/>
  <c r="J1654" i="7"/>
  <c r="H1654" i="7"/>
  <c r="F1654" i="7"/>
  <c r="BK1653" i="7"/>
  <c r="BF1653" i="7"/>
  <c r="AX1653" i="7"/>
  <c r="AW1653" i="7"/>
  <c r="AU1653" i="7"/>
  <c r="AT1653" i="7"/>
  <c r="AS1653" i="7"/>
  <c r="AR1653" i="7"/>
  <c r="AQ1653" i="7"/>
  <c r="AP1653" i="7"/>
  <c r="AO1653" i="7"/>
  <c r="AN1653" i="7"/>
  <c r="AM1653" i="7"/>
  <c r="AL1653" i="7"/>
  <c r="AK1653" i="7"/>
  <c r="AJ1653" i="7"/>
  <c r="AI1653" i="7"/>
  <c r="AH1653" i="7"/>
  <c r="AG1653" i="7"/>
  <c r="AF1653" i="7"/>
  <c r="AE1653" i="7"/>
  <c r="AD1653" i="7"/>
  <c r="AC1653" i="7"/>
  <c r="S1653" i="7"/>
  <c r="R1653" i="7"/>
  <c r="Q1653" i="7"/>
  <c r="P1653" i="7"/>
  <c r="O1653" i="7"/>
  <c r="N1653" i="7"/>
  <c r="M1653" i="7"/>
  <c r="L1653" i="7"/>
  <c r="K1653" i="7"/>
  <c r="J1653" i="7"/>
  <c r="H1653" i="7"/>
  <c r="F1653" i="7"/>
  <c r="BK1652" i="7"/>
  <c r="BF1652" i="7"/>
  <c r="AX1652" i="7"/>
  <c r="AW1652" i="7"/>
  <c r="AU1652" i="7"/>
  <c r="AT1652" i="7"/>
  <c r="AS1652" i="7"/>
  <c r="AR1652" i="7"/>
  <c r="AQ1652" i="7"/>
  <c r="AP1652" i="7"/>
  <c r="AO1652" i="7"/>
  <c r="AN1652" i="7"/>
  <c r="AM1652" i="7"/>
  <c r="AL1652" i="7"/>
  <c r="AK1652" i="7"/>
  <c r="AJ1652" i="7"/>
  <c r="AI1652" i="7"/>
  <c r="AH1652" i="7"/>
  <c r="AG1652" i="7"/>
  <c r="AF1652" i="7"/>
  <c r="AE1652" i="7"/>
  <c r="AD1652" i="7"/>
  <c r="AC1652" i="7"/>
  <c r="S1652" i="7"/>
  <c r="R1652" i="7"/>
  <c r="Q1652" i="7"/>
  <c r="P1652" i="7"/>
  <c r="O1652" i="7"/>
  <c r="N1652" i="7"/>
  <c r="M1652" i="7"/>
  <c r="L1652" i="7"/>
  <c r="K1652" i="7"/>
  <c r="J1652" i="7"/>
  <c r="H1652" i="7"/>
  <c r="F1652" i="7"/>
  <c r="BK1651" i="7"/>
  <c r="G1651" i="7" s="1"/>
  <c r="BH1651" i="7"/>
  <c r="BF1651" i="7"/>
  <c r="AX1651" i="7"/>
  <c r="AW1651" i="7"/>
  <c r="AU1651" i="7"/>
  <c r="AT1651" i="7"/>
  <c r="AS1651" i="7"/>
  <c r="AR1651" i="7"/>
  <c r="AQ1651" i="7"/>
  <c r="AP1651" i="7"/>
  <c r="AO1651" i="7"/>
  <c r="AN1651" i="7"/>
  <c r="AM1651" i="7"/>
  <c r="AL1651" i="7"/>
  <c r="AK1651" i="7"/>
  <c r="AJ1651" i="7"/>
  <c r="AI1651" i="7"/>
  <c r="AH1651" i="7"/>
  <c r="AG1651" i="7"/>
  <c r="AF1651" i="7"/>
  <c r="AE1651" i="7"/>
  <c r="AD1651" i="7"/>
  <c r="AC1651" i="7"/>
  <c r="S1651" i="7"/>
  <c r="R1651" i="7"/>
  <c r="Q1651" i="7"/>
  <c r="P1651" i="7"/>
  <c r="O1651" i="7"/>
  <c r="N1651" i="7"/>
  <c r="M1651" i="7"/>
  <c r="L1651" i="7"/>
  <c r="K1651" i="7"/>
  <c r="J1651" i="7"/>
  <c r="H1651" i="7"/>
  <c r="F1651" i="7"/>
  <c r="BK1650" i="7"/>
  <c r="BF1650" i="7"/>
  <c r="AX1650" i="7"/>
  <c r="AW1650" i="7"/>
  <c r="AU1650" i="7"/>
  <c r="AT1650" i="7"/>
  <c r="AS1650" i="7"/>
  <c r="AR1650" i="7"/>
  <c r="AQ1650" i="7"/>
  <c r="AP1650" i="7"/>
  <c r="AO1650" i="7"/>
  <c r="AN1650" i="7"/>
  <c r="AM1650" i="7"/>
  <c r="AL1650" i="7"/>
  <c r="AK1650" i="7"/>
  <c r="AJ1650" i="7"/>
  <c r="AI1650" i="7"/>
  <c r="AH1650" i="7"/>
  <c r="AG1650" i="7"/>
  <c r="AF1650" i="7"/>
  <c r="AE1650" i="7"/>
  <c r="AD1650" i="7"/>
  <c r="AC1650" i="7"/>
  <c r="S1650" i="7"/>
  <c r="R1650" i="7"/>
  <c r="Q1650" i="7"/>
  <c r="P1650" i="7"/>
  <c r="O1650" i="7"/>
  <c r="N1650" i="7"/>
  <c r="M1650" i="7"/>
  <c r="L1650" i="7"/>
  <c r="K1650" i="7"/>
  <c r="J1650" i="7"/>
  <c r="H1650" i="7"/>
  <c r="G1650" i="7"/>
  <c r="F1650" i="7"/>
  <c r="BK1649" i="7"/>
  <c r="BM1649" i="7" s="1"/>
  <c r="BF1649" i="7"/>
  <c r="AX1649" i="7"/>
  <c r="AW1649" i="7"/>
  <c r="AU1649" i="7"/>
  <c r="AT1649" i="7"/>
  <c r="AS1649" i="7"/>
  <c r="AR1649" i="7"/>
  <c r="AQ1649" i="7"/>
  <c r="AP1649" i="7"/>
  <c r="AO1649" i="7"/>
  <c r="AN1649" i="7"/>
  <c r="AM1649" i="7"/>
  <c r="AL1649" i="7"/>
  <c r="AK1649" i="7"/>
  <c r="AJ1649" i="7"/>
  <c r="AI1649" i="7"/>
  <c r="AH1649" i="7"/>
  <c r="AG1649" i="7"/>
  <c r="AF1649" i="7"/>
  <c r="AE1649" i="7"/>
  <c r="AD1649" i="7"/>
  <c r="AC1649" i="7"/>
  <c r="S1649" i="7"/>
  <c r="R1649" i="7"/>
  <c r="Q1649" i="7"/>
  <c r="P1649" i="7"/>
  <c r="O1649" i="7"/>
  <c r="N1649" i="7"/>
  <c r="M1649" i="7"/>
  <c r="L1649" i="7"/>
  <c r="K1649" i="7"/>
  <c r="J1649" i="7"/>
  <c r="I1649" i="7"/>
  <c r="H1649" i="7"/>
  <c r="F1649" i="7"/>
  <c r="BK1648" i="7"/>
  <c r="BH1648" i="7"/>
  <c r="BF1648" i="7"/>
  <c r="AX1648" i="7"/>
  <c r="AW1648" i="7"/>
  <c r="AU1648" i="7"/>
  <c r="AT1648" i="7"/>
  <c r="AS1648" i="7"/>
  <c r="AR1648" i="7"/>
  <c r="AQ1648" i="7"/>
  <c r="AP1648" i="7"/>
  <c r="AO1648" i="7"/>
  <c r="AN1648" i="7"/>
  <c r="AM1648" i="7"/>
  <c r="AL1648" i="7"/>
  <c r="AK1648" i="7"/>
  <c r="AJ1648" i="7"/>
  <c r="AI1648" i="7"/>
  <c r="AH1648" i="7"/>
  <c r="AG1648" i="7"/>
  <c r="AF1648" i="7"/>
  <c r="AE1648" i="7"/>
  <c r="AD1648" i="7"/>
  <c r="AC1648" i="7"/>
  <c r="S1648" i="7"/>
  <c r="R1648" i="7"/>
  <c r="Q1648" i="7"/>
  <c r="P1648" i="7"/>
  <c r="O1648" i="7"/>
  <c r="N1648" i="7"/>
  <c r="M1648" i="7"/>
  <c r="L1648" i="7"/>
  <c r="K1648" i="7"/>
  <c r="J1648" i="7"/>
  <c r="H1648" i="7"/>
  <c r="F1648" i="7"/>
  <c r="BK1647" i="7"/>
  <c r="BM1647" i="7" s="1"/>
  <c r="I1647" i="7" s="1"/>
  <c r="BF1647" i="7"/>
  <c r="AX1647" i="7"/>
  <c r="AW1647" i="7"/>
  <c r="AU1647" i="7"/>
  <c r="AT1647" i="7"/>
  <c r="AS1647" i="7"/>
  <c r="AR1647" i="7"/>
  <c r="AQ1647" i="7"/>
  <c r="AP1647" i="7"/>
  <c r="AO1647" i="7"/>
  <c r="AN1647" i="7"/>
  <c r="AM1647" i="7"/>
  <c r="AL1647" i="7"/>
  <c r="AK1647" i="7"/>
  <c r="AJ1647" i="7"/>
  <c r="AI1647" i="7"/>
  <c r="AH1647" i="7"/>
  <c r="AG1647" i="7"/>
  <c r="AF1647" i="7"/>
  <c r="AE1647" i="7"/>
  <c r="AD1647" i="7"/>
  <c r="AC1647" i="7"/>
  <c r="S1647" i="7"/>
  <c r="R1647" i="7"/>
  <c r="Q1647" i="7"/>
  <c r="P1647" i="7"/>
  <c r="O1647" i="7"/>
  <c r="N1647" i="7"/>
  <c r="M1647" i="7"/>
  <c r="L1647" i="7"/>
  <c r="K1647" i="7"/>
  <c r="J1647" i="7"/>
  <c r="H1647" i="7"/>
  <c r="F1647" i="7"/>
  <c r="BK1646" i="7"/>
  <c r="BH1646" i="7" s="1"/>
  <c r="BF1646" i="7"/>
  <c r="AX1646" i="7"/>
  <c r="AW1646" i="7"/>
  <c r="AU1646" i="7"/>
  <c r="AT1646" i="7"/>
  <c r="AS1646" i="7"/>
  <c r="AR1646" i="7"/>
  <c r="AQ1646" i="7"/>
  <c r="AP1646" i="7"/>
  <c r="AO1646" i="7"/>
  <c r="AN1646" i="7"/>
  <c r="AM1646" i="7"/>
  <c r="AL1646" i="7"/>
  <c r="AK1646" i="7"/>
  <c r="AJ1646" i="7"/>
  <c r="AI1646" i="7"/>
  <c r="AH1646" i="7"/>
  <c r="AG1646" i="7"/>
  <c r="AF1646" i="7"/>
  <c r="AE1646" i="7"/>
  <c r="AD1646" i="7"/>
  <c r="AC1646" i="7"/>
  <c r="S1646" i="7"/>
  <c r="R1646" i="7"/>
  <c r="Q1646" i="7"/>
  <c r="P1646" i="7"/>
  <c r="O1646" i="7"/>
  <c r="N1646" i="7"/>
  <c r="M1646" i="7"/>
  <c r="L1646" i="7"/>
  <c r="K1646" i="7"/>
  <c r="J1646" i="7"/>
  <c r="H1646" i="7"/>
  <c r="F1646" i="7"/>
  <c r="BK1645" i="7"/>
  <c r="BF1645" i="7"/>
  <c r="AX1645" i="7"/>
  <c r="AW1645" i="7"/>
  <c r="AU1645" i="7"/>
  <c r="AT1645" i="7"/>
  <c r="AS1645" i="7"/>
  <c r="AR1645" i="7"/>
  <c r="AQ1645" i="7"/>
  <c r="AP1645" i="7"/>
  <c r="AO1645" i="7"/>
  <c r="AN1645" i="7"/>
  <c r="AM1645" i="7"/>
  <c r="AL1645" i="7"/>
  <c r="AK1645" i="7"/>
  <c r="AJ1645" i="7"/>
  <c r="AI1645" i="7"/>
  <c r="AH1645" i="7"/>
  <c r="AG1645" i="7"/>
  <c r="AF1645" i="7"/>
  <c r="AE1645" i="7"/>
  <c r="AD1645" i="7"/>
  <c r="AC1645" i="7"/>
  <c r="S1645" i="7"/>
  <c r="R1645" i="7"/>
  <c r="Q1645" i="7"/>
  <c r="P1645" i="7"/>
  <c r="O1645" i="7"/>
  <c r="N1645" i="7"/>
  <c r="M1645" i="7"/>
  <c r="L1645" i="7"/>
  <c r="K1645" i="7"/>
  <c r="J1645" i="7"/>
  <c r="H1645" i="7"/>
  <c r="F1645" i="7"/>
  <c r="BK1644" i="7"/>
  <c r="BF1644" i="7"/>
  <c r="AX1644" i="7"/>
  <c r="AW1644" i="7"/>
  <c r="AU1644" i="7"/>
  <c r="AT1644" i="7"/>
  <c r="AS1644" i="7"/>
  <c r="AR1644" i="7"/>
  <c r="AQ1644" i="7"/>
  <c r="AP1644" i="7"/>
  <c r="AO1644" i="7"/>
  <c r="AN1644" i="7"/>
  <c r="AM1644" i="7"/>
  <c r="AL1644" i="7"/>
  <c r="AK1644" i="7"/>
  <c r="AJ1644" i="7"/>
  <c r="AI1644" i="7"/>
  <c r="AH1644" i="7"/>
  <c r="AG1644" i="7"/>
  <c r="AF1644" i="7"/>
  <c r="AE1644" i="7"/>
  <c r="AD1644" i="7"/>
  <c r="AC1644" i="7"/>
  <c r="S1644" i="7"/>
  <c r="R1644" i="7"/>
  <c r="Q1644" i="7"/>
  <c r="P1644" i="7"/>
  <c r="O1644" i="7"/>
  <c r="N1644" i="7"/>
  <c r="M1644" i="7"/>
  <c r="L1644" i="7"/>
  <c r="K1644" i="7"/>
  <c r="J1644" i="7"/>
  <c r="H1644" i="7"/>
  <c r="F1644" i="7"/>
  <c r="BK1643" i="7"/>
  <c r="BF1643" i="7"/>
  <c r="AX1643" i="7"/>
  <c r="AW1643" i="7"/>
  <c r="AU1643" i="7"/>
  <c r="AT1643" i="7"/>
  <c r="AS1643" i="7"/>
  <c r="AR1643" i="7"/>
  <c r="AQ1643" i="7"/>
  <c r="AP1643" i="7"/>
  <c r="AO1643" i="7"/>
  <c r="AN1643" i="7"/>
  <c r="AM1643" i="7"/>
  <c r="AL1643" i="7"/>
  <c r="AK1643" i="7"/>
  <c r="AJ1643" i="7"/>
  <c r="AI1643" i="7"/>
  <c r="AH1643" i="7"/>
  <c r="AG1643" i="7"/>
  <c r="AF1643" i="7"/>
  <c r="AE1643" i="7"/>
  <c r="AD1643" i="7"/>
  <c r="AC1643" i="7"/>
  <c r="S1643" i="7"/>
  <c r="R1643" i="7"/>
  <c r="Q1643" i="7"/>
  <c r="P1643" i="7"/>
  <c r="O1643" i="7"/>
  <c r="N1643" i="7"/>
  <c r="M1643" i="7"/>
  <c r="L1643" i="7"/>
  <c r="K1643" i="7"/>
  <c r="J1643" i="7"/>
  <c r="H1643" i="7"/>
  <c r="F1643" i="7"/>
  <c r="BK1642" i="7"/>
  <c r="BH1642" i="7" s="1"/>
  <c r="D1642" i="7" s="1"/>
  <c r="BF1642" i="7"/>
  <c r="AX1642" i="7"/>
  <c r="AW1642" i="7"/>
  <c r="AU1642" i="7"/>
  <c r="AT1642" i="7"/>
  <c r="AS1642" i="7"/>
  <c r="AR1642" i="7"/>
  <c r="AQ1642" i="7"/>
  <c r="AP1642" i="7"/>
  <c r="AO1642" i="7"/>
  <c r="AN1642" i="7"/>
  <c r="AM1642" i="7"/>
  <c r="AL1642" i="7"/>
  <c r="AK1642" i="7"/>
  <c r="AJ1642" i="7"/>
  <c r="AI1642" i="7"/>
  <c r="AH1642" i="7"/>
  <c r="AG1642" i="7"/>
  <c r="AF1642" i="7"/>
  <c r="AE1642" i="7"/>
  <c r="AD1642" i="7"/>
  <c r="AC1642" i="7"/>
  <c r="S1642" i="7"/>
  <c r="R1642" i="7"/>
  <c r="Q1642" i="7"/>
  <c r="P1642" i="7"/>
  <c r="O1642" i="7"/>
  <c r="N1642" i="7"/>
  <c r="M1642" i="7"/>
  <c r="L1642" i="7"/>
  <c r="K1642" i="7"/>
  <c r="J1642" i="7"/>
  <c r="H1642" i="7"/>
  <c r="G1642" i="7"/>
  <c r="F1642" i="7"/>
  <c r="BK1641" i="7"/>
  <c r="BM1641" i="7" s="1"/>
  <c r="I1641" i="7" s="1"/>
  <c r="BF1641" i="7"/>
  <c r="AX1641" i="7"/>
  <c r="AW1641" i="7"/>
  <c r="AU1641" i="7"/>
  <c r="AT1641" i="7"/>
  <c r="AS1641" i="7"/>
  <c r="AR1641" i="7"/>
  <c r="AQ1641" i="7"/>
  <c r="AP1641" i="7"/>
  <c r="AO1641" i="7"/>
  <c r="AN1641" i="7"/>
  <c r="AM1641" i="7"/>
  <c r="AL1641" i="7"/>
  <c r="AK1641" i="7"/>
  <c r="AJ1641" i="7"/>
  <c r="AI1641" i="7"/>
  <c r="AH1641" i="7"/>
  <c r="AG1641" i="7"/>
  <c r="AF1641" i="7"/>
  <c r="AE1641" i="7"/>
  <c r="AD1641" i="7"/>
  <c r="AC1641" i="7"/>
  <c r="S1641" i="7"/>
  <c r="R1641" i="7"/>
  <c r="Q1641" i="7"/>
  <c r="P1641" i="7"/>
  <c r="O1641" i="7"/>
  <c r="N1641" i="7"/>
  <c r="M1641" i="7"/>
  <c r="L1641" i="7"/>
  <c r="K1641" i="7"/>
  <c r="J1641" i="7"/>
  <c r="H1641" i="7"/>
  <c r="F1641" i="7"/>
  <c r="BK1640" i="7"/>
  <c r="G1640" i="7" s="1"/>
  <c r="BF1640" i="7"/>
  <c r="AX1640" i="7"/>
  <c r="AW1640" i="7"/>
  <c r="AU1640" i="7"/>
  <c r="AT1640" i="7"/>
  <c r="AS1640" i="7"/>
  <c r="AR1640" i="7"/>
  <c r="AQ1640" i="7"/>
  <c r="AP1640" i="7"/>
  <c r="AO1640" i="7"/>
  <c r="AN1640" i="7"/>
  <c r="AM1640" i="7"/>
  <c r="AL1640" i="7"/>
  <c r="AK1640" i="7"/>
  <c r="AJ1640" i="7"/>
  <c r="AI1640" i="7"/>
  <c r="AH1640" i="7"/>
  <c r="AG1640" i="7"/>
  <c r="AF1640" i="7"/>
  <c r="AE1640" i="7"/>
  <c r="AD1640" i="7"/>
  <c r="AC1640" i="7"/>
  <c r="S1640" i="7"/>
  <c r="R1640" i="7"/>
  <c r="Q1640" i="7"/>
  <c r="P1640" i="7"/>
  <c r="O1640" i="7"/>
  <c r="N1640" i="7"/>
  <c r="M1640" i="7"/>
  <c r="L1640" i="7"/>
  <c r="K1640" i="7"/>
  <c r="J1640" i="7"/>
  <c r="H1640" i="7"/>
  <c r="F1640" i="7"/>
  <c r="BM1639" i="7"/>
  <c r="I1639" i="7" s="1"/>
  <c r="BK1639" i="7"/>
  <c r="G1639" i="7" s="1"/>
  <c r="BF1639" i="7"/>
  <c r="AX1639" i="7"/>
  <c r="AW1639" i="7"/>
  <c r="AU1639" i="7"/>
  <c r="AT1639" i="7"/>
  <c r="AS1639" i="7"/>
  <c r="AR1639" i="7"/>
  <c r="AQ1639" i="7"/>
  <c r="AP1639" i="7"/>
  <c r="AO1639" i="7"/>
  <c r="AN1639" i="7"/>
  <c r="AM1639" i="7"/>
  <c r="AL1639" i="7"/>
  <c r="AK1639" i="7"/>
  <c r="AJ1639" i="7"/>
  <c r="AI1639" i="7"/>
  <c r="AH1639" i="7"/>
  <c r="AG1639" i="7"/>
  <c r="AF1639" i="7"/>
  <c r="AE1639" i="7"/>
  <c r="AD1639" i="7"/>
  <c r="AC1639" i="7"/>
  <c r="S1639" i="7"/>
  <c r="R1639" i="7"/>
  <c r="Q1639" i="7"/>
  <c r="P1639" i="7"/>
  <c r="O1639" i="7"/>
  <c r="N1639" i="7"/>
  <c r="M1639" i="7"/>
  <c r="L1639" i="7"/>
  <c r="K1639" i="7"/>
  <c r="J1639" i="7"/>
  <c r="H1639" i="7"/>
  <c r="F1639" i="7"/>
  <c r="BK1638" i="7"/>
  <c r="BF1638" i="7"/>
  <c r="AX1638" i="7"/>
  <c r="AW1638" i="7"/>
  <c r="AU1638" i="7"/>
  <c r="AT1638" i="7"/>
  <c r="AS1638" i="7"/>
  <c r="AR1638" i="7"/>
  <c r="AQ1638" i="7"/>
  <c r="AP1638" i="7"/>
  <c r="AO1638" i="7"/>
  <c r="AN1638" i="7"/>
  <c r="AM1638" i="7"/>
  <c r="AL1638" i="7"/>
  <c r="AK1638" i="7"/>
  <c r="AJ1638" i="7"/>
  <c r="AI1638" i="7"/>
  <c r="AH1638" i="7"/>
  <c r="AG1638" i="7"/>
  <c r="AF1638" i="7"/>
  <c r="AE1638" i="7"/>
  <c r="AD1638" i="7"/>
  <c r="AC1638" i="7"/>
  <c r="S1638" i="7"/>
  <c r="R1638" i="7"/>
  <c r="Q1638" i="7"/>
  <c r="P1638" i="7"/>
  <c r="O1638" i="7"/>
  <c r="N1638" i="7"/>
  <c r="M1638" i="7"/>
  <c r="L1638" i="7"/>
  <c r="K1638" i="7"/>
  <c r="J1638" i="7"/>
  <c r="H1638" i="7"/>
  <c r="F1638" i="7"/>
  <c r="BK1637" i="7"/>
  <c r="BF1637" i="7"/>
  <c r="AX1637" i="7"/>
  <c r="AW1637" i="7"/>
  <c r="AU1637" i="7"/>
  <c r="AT1637" i="7"/>
  <c r="AS1637" i="7"/>
  <c r="AR1637" i="7"/>
  <c r="AQ1637" i="7"/>
  <c r="AP1637" i="7"/>
  <c r="AO1637" i="7"/>
  <c r="AN1637" i="7"/>
  <c r="AM1637" i="7"/>
  <c r="AL1637" i="7"/>
  <c r="AK1637" i="7"/>
  <c r="AJ1637" i="7"/>
  <c r="AI1637" i="7"/>
  <c r="AH1637" i="7"/>
  <c r="AG1637" i="7"/>
  <c r="AF1637" i="7"/>
  <c r="AE1637" i="7"/>
  <c r="AD1637" i="7"/>
  <c r="AC1637" i="7"/>
  <c r="S1637" i="7"/>
  <c r="R1637" i="7"/>
  <c r="Q1637" i="7"/>
  <c r="P1637" i="7"/>
  <c r="O1637" i="7"/>
  <c r="N1637" i="7"/>
  <c r="M1637" i="7"/>
  <c r="L1637" i="7"/>
  <c r="K1637" i="7"/>
  <c r="J1637" i="7"/>
  <c r="H1637" i="7"/>
  <c r="F1637" i="7"/>
  <c r="BK1636" i="7"/>
  <c r="BF1636" i="7"/>
  <c r="AX1636" i="7"/>
  <c r="AW1636" i="7"/>
  <c r="AU1636" i="7"/>
  <c r="AT1636" i="7"/>
  <c r="AS1636" i="7"/>
  <c r="AR1636" i="7"/>
  <c r="AQ1636" i="7"/>
  <c r="AP1636" i="7"/>
  <c r="AO1636" i="7"/>
  <c r="AN1636" i="7"/>
  <c r="AM1636" i="7"/>
  <c r="AL1636" i="7"/>
  <c r="AK1636" i="7"/>
  <c r="AJ1636" i="7"/>
  <c r="AI1636" i="7"/>
  <c r="AH1636" i="7"/>
  <c r="AG1636" i="7"/>
  <c r="AF1636" i="7"/>
  <c r="AE1636" i="7"/>
  <c r="AD1636" i="7"/>
  <c r="AC1636" i="7"/>
  <c r="S1636" i="7"/>
  <c r="R1636" i="7"/>
  <c r="Q1636" i="7"/>
  <c r="P1636" i="7"/>
  <c r="O1636" i="7"/>
  <c r="N1636" i="7"/>
  <c r="M1636" i="7"/>
  <c r="L1636" i="7"/>
  <c r="K1636" i="7"/>
  <c r="J1636" i="7"/>
  <c r="H1636" i="7"/>
  <c r="F1636" i="7"/>
  <c r="BK1635" i="7"/>
  <c r="BF1635" i="7"/>
  <c r="AX1635" i="7"/>
  <c r="AW1635" i="7"/>
  <c r="AU1635" i="7"/>
  <c r="AT1635" i="7"/>
  <c r="AS1635" i="7"/>
  <c r="AR1635" i="7"/>
  <c r="AQ1635" i="7"/>
  <c r="AP1635" i="7"/>
  <c r="AO1635" i="7"/>
  <c r="AN1635" i="7"/>
  <c r="AM1635" i="7"/>
  <c r="AL1635" i="7"/>
  <c r="AK1635" i="7"/>
  <c r="AJ1635" i="7"/>
  <c r="AI1635" i="7"/>
  <c r="AH1635" i="7"/>
  <c r="AG1635" i="7"/>
  <c r="AF1635" i="7"/>
  <c r="AE1635" i="7"/>
  <c r="AD1635" i="7"/>
  <c r="AC1635" i="7"/>
  <c r="S1635" i="7"/>
  <c r="R1635" i="7"/>
  <c r="Q1635" i="7"/>
  <c r="P1635" i="7"/>
  <c r="O1635" i="7"/>
  <c r="N1635" i="7"/>
  <c r="M1635" i="7"/>
  <c r="L1635" i="7"/>
  <c r="K1635" i="7"/>
  <c r="J1635" i="7"/>
  <c r="H1635" i="7"/>
  <c r="F1635" i="7"/>
  <c r="BK1634" i="7"/>
  <c r="BF1634" i="7"/>
  <c r="AX1634" i="7"/>
  <c r="AW1634" i="7"/>
  <c r="AU1634" i="7"/>
  <c r="AT1634" i="7"/>
  <c r="AS1634" i="7"/>
  <c r="AR1634" i="7"/>
  <c r="AQ1634" i="7"/>
  <c r="AP1634" i="7"/>
  <c r="AO1634" i="7"/>
  <c r="AN1634" i="7"/>
  <c r="AM1634" i="7"/>
  <c r="AL1634" i="7"/>
  <c r="AK1634" i="7"/>
  <c r="AJ1634" i="7"/>
  <c r="AI1634" i="7"/>
  <c r="AH1634" i="7"/>
  <c r="AG1634" i="7"/>
  <c r="AF1634" i="7"/>
  <c r="AE1634" i="7"/>
  <c r="AD1634" i="7"/>
  <c r="AC1634" i="7"/>
  <c r="S1634" i="7"/>
  <c r="R1634" i="7"/>
  <c r="Q1634" i="7"/>
  <c r="P1634" i="7"/>
  <c r="O1634" i="7"/>
  <c r="N1634" i="7"/>
  <c r="M1634" i="7"/>
  <c r="L1634" i="7"/>
  <c r="K1634" i="7"/>
  <c r="J1634" i="7"/>
  <c r="H1634" i="7"/>
  <c r="F1634" i="7"/>
  <c r="BK1633" i="7"/>
  <c r="BM1633" i="7" s="1"/>
  <c r="I1633" i="7" s="1"/>
  <c r="BF1633" i="7"/>
  <c r="AX1633" i="7"/>
  <c r="AW1633" i="7"/>
  <c r="AU1633" i="7"/>
  <c r="AT1633" i="7"/>
  <c r="AS1633" i="7"/>
  <c r="AR1633" i="7"/>
  <c r="AQ1633" i="7"/>
  <c r="AP1633" i="7"/>
  <c r="AO1633" i="7"/>
  <c r="AN1633" i="7"/>
  <c r="AM1633" i="7"/>
  <c r="AL1633" i="7"/>
  <c r="AK1633" i="7"/>
  <c r="AJ1633" i="7"/>
  <c r="AI1633" i="7"/>
  <c r="AH1633" i="7"/>
  <c r="AG1633" i="7"/>
  <c r="AF1633" i="7"/>
  <c r="AE1633" i="7"/>
  <c r="AD1633" i="7"/>
  <c r="AC1633" i="7"/>
  <c r="S1633" i="7"/>
  <c r="R1633" i="7"/>
  <c r="Q1633" i="7"/>
  <c r="P1633" i="7"/>
  <c r="O1633" i="7"/>
  <c r="N1633" i="7"/>
  <c r="M1633" i="7"/>
  <c r="L1633" i="7"/>
  <c r="K1633" i="7"/>
  <c r="J1633" i="7"/>
  <c r="H1633" i="7"/>
  <c r="F1633" i="7"/>
  <c r="BK1632" i="7"/>
  <c r="BF1632" i="7"/>
  <c r="AX1632" i="7"/>
  <c r="AW1632" i="7"/>
  <c r="AU1632" i="7"/>
  <c r="AT1632" i="7"/>
  <c r="AS1632" i="7"/>
  <c r="AR1632" i="7"/>
  <c r="AQ1632" i="7"/>
  <c r="AP1632" i="7"/>
  <c r="AO1632" i="7"/>
  <c r="AN1632" i="7"/>
  <c r="AM1632" i="7"/>
  <c r="AL1632" i="7"/>
  <c r="AK1632" i="7"/>
  <c r="AJ1632" i="7"/>
  <c r="AI1632" i="7"/>
  <c r="AH1632" i="7"/>
  <c r="AG1632" i="7"/>
  <c r="AF1632" i="7"/>
  <c r="AE1632" i="7"/>
  <c r="AD1632" i="7"/>
  <c r="AC1632" i="7"/>
  <c r="S1632" i="7"/>
  <c r="R1632" i="7"/>
  <c r="Q1632" i="7"/>
  <c r="P1632" i="7"/>
  <c r="O1632" i="7"/>
  <c r="N1632" i="7"/>
  <c r="M1632" i="7"/>
  <c r="L1632" i="7"/>
  <c r="K1632" i="7"/>
  <c r="J1632" i="7"/>
  <c r="H1632" i="7"/>
  <c r="F1632" i="7"/>
  <c r="BK1631" i="7"/>
  <c r="BH1631" i="7" s="1"/>
  <c r="BF1631" i="7"/>
  <c r="AX1631" i="7"/>
  <c r="AW1631" i="7"/>
  <c r="AU1631" i="7"/>
  <c r="AT1631" i="7"/>
  <c r="AS1631" i="7"/>
  <c r="AR1631" i="7"/>
  <c r="AQ1631" i="7"/>
  <c r="AP1631" i="7"/>
  <c r="AO1631" i="7"/>
  <c r="AN1631" i="7"/>
  <c r="AM1631" i="7"/>
  <c r="AL1631" i="7"/>
  <c r="AK1631" i="7"/>
  <c r="AJ1631" i="7"/>
  <c r="AI1631" i="7"/>
  <c r="AH1631" i="7"/>
  <c r="AG1631" i="7"/>
  <c r="AF1631" i="7"/>
  <c r="AE1631" i="7"/>
  <c r="AD1631" i="7"/>
  <c r="AC1631" i="7"/>
  <c r="S1631" i="7"/>
  <c r="R1631" i="7"/>
  <c r="Q1631" i="7"/>
  <c r="P1631" i="7"/>
  <c r="O1631" i="7"/>
  <c r="N1631" i="7"/>
  <c r="M1631" i="7"/>
  <c r="L1631" i="7"/>
  <c r="K1631" i="7"/>
  <c r="J1631" i="7"/>
  <c r="H1631" i="7"/>
  <c r="F1631" i="7"/>
  <c r="BK1630" i="7"/>
  <c r="BF1630" i="7"/>
  <c r="AX1630" i="7"/>
  <c r="AW1630" i="7"/>
  <c r="AU1630" i="7"/>
  <c r="AT1630" i="7"/>
  <c r="AS1630" i="7"/>
  <c r="AR1630" i="7"/>
  <c r="AQ1630" i="7"/>
  <c r="AP1630" i="7"/>
  <c r="AO1630" i="7"/>
  <c r="AN1630" i="7"/>
  <c r="AM1630" i="7"/>
  <c r="AL1630" i="7"/>
  <c r="AK1630" i="7"/>
  <c r="AJ1630" i="7"/>
  <c r="AI1630" i="7"/>
  <c r="AH1630" i="7"/>
  <c r="AG1630" i="7"/>
  <c r="AF1630" i="7"/>
  <c r="AE1630" i="7"/>
  <c r="AD1630" i="7"/>
  <c r="AC1630" i="7"/>
  <c r="S1630" i="7"/>
  <c r="R1630" i="7"/>
  <c r="Q1630" i="7"/>
  <c r="P1630" i="7"/>
  <c r="O1630" i="7"/>
  <c r="N1630" i="7"/>
  <c r="M1630" i="7"/>
  <c r="L1630" i="7"/>
  <c r="K1630" i="7"/>
  <c r="J1630" i="7"/>
  <c r="H1630" i="7"/>
  <c r="F1630" i="7"/>
  <c r="BK1629" i="7"/>
  <c r="BF1629" i="7"/>
  <c r="AX1629" i="7"/>
  <c r="AW1629" i="7"/>
  <c r="AU1629" i="7"/>
  <c r="AT1629" i="7"/>
  <c r="AS1629" i="7"/>
  <c r="AR1629" i="7"/>
  <c r="AQ1629" i="7"/>
  <c r="AP1629" i="7"/>
  <c r="AO1629" i="7"/>
  <c r="AN1629" i="7"/>
  <c r="AM1629" i="7"/>
  <c r="AL1629" i="7"/>
  <c r="AK1629" i="7"/>
  <c r="AJ1629" i="7"/>
  <c r="AI1629" i="7"/>
  <c r="AH1629" i="7"/>
  <c r="AG1629" i="7"/>
  <c r="AF1629" i="7"/>
  <c r="AE1629" i="7"/>
  <c r="AD1629" i="7"/>
  <c r="AC1629" i="7"/>
  <c r="S1629" i="7"/>
  <c r="R1629" i="7"/>
  <c r="Q1629" i="7"/>
  <c r="P1629" i="7"/>
  <c r="O1629" i="7"/>
  <c r="N1629" i="7"/>
  <c r="M1629" i="7"/>
  <c r="L1629" i="7"/>
  <c r="K1629" i="7"/>
  <c r="J1629" i="7"/>
  <c r="H1629" i="7"/>
  <c r="F1629" i="7"/>
  <c r="BK1628" i="7"/>
  <c r="BM1628" i="7" s="1"/>
  <c r="I1628" i="7" s="1"/>
  <c r="BF1628" i="7"/>
  <c r="AX1628" i="7"/>
  <c r="AW1628" i="7"/>
  <c r="AU1628" i="7"/>
  <c r="AT1628" i="7"/>
  <c r="AS1628" i="7"/>
  <c r="AR1628" i="7"/>
  <c r="AQ1628" i="7"/>
  <c r="AP1628" i="7"/>
  <c r="AO1628" i="7"/>
  <c r="AN1628" i="7"/>
  <c r="AM1628" i="7"/>
  <c r="AL1628" i="7"/>
  <c r="AK1628" i="7"/>
  <c r="AJ1628" i="7"/>
  <c r="AI1628" i="7"/>
  <c r="AH1628" i="7"/>
  <c r="AG1628" i="7"/>
  <c r="AF1628" i="7"/>
  <c r="AE1628" i="7"/>
  <c r="AD1628" i="7"/>
  <c r="AC1628" i="7"/>
  <c r="S1628" i="7"/>
  <c r="R1628" i="7"/>
  <c r="Q1628" i="7"/>
  <c r="P1628" i="7"/>
  <c r="O1628" i="7"/>
  <c r="N1628" i="7"/>
  <c r="M1628" i="7"/>
  <c r="L1628" i="7"/>
  <c r="K1628" i="7"/>
  <c r="J1628" i="7"/>
  <c r="H1628" i="7"/>
  <c r="F1628" i="7"/>
  <c r="BK1627" i="7"/>
  <c r="BF1627" i="7"/>
  <c r="AX1627" i="7"/>
  <c r="AW1627" i="7"/>
  <c r="AU1627" i="7"/>
  <c r="AT1627" i="7"/>
  <c r="AS1627" i="7"/>
  <c r="AR1627" i="7"/>
  <c r="AQ1627" i="7"/>
  <c r="AP1627" i="7"/>
  <c r="AO1627" i="7"/>
  <c r="AN1627" i="7"/>
  <c r="AM1627" i="7"/>
  <c r="AL1627" i="7"/>
  <c r="AK1627" i="7"/>
  <c r="AJ1627" i="7"/>
  <c r="AI1627" i="7"/>
  <c r="AH1627" i="7"/>
  <c r="AG1627" i="7"/>
  <c r="AF1627" i="7"/>
  <c r="AE1627" i="7"/>
  <c r="AD1627" i="7"/>
  <c r="AC1627" i="7"/>
  <c r="S1627" i="7"/>
  <c r="R1627" i="7"/>
  <c r="Q1627" i="7"/>
  <c r="P1627" i="7"/>
  <c r="O1627" i="7"/>
  <c r="N1627" i="7"/>
  <c r="M1627" i="7"/>
  <c r="L1627" i="7"/>
  <c r="K1627" i="7"/>
  <c r="J1627" i="7"/>
  <c r="H1627" i="7"/>
  <c r="F1627" i="7"/>
  <c r="BK1626" i="7"/>
  <c r="BF1626" i="7"/>
  <c r="AX1626" i="7"/>
  <c r="AW1626" i="7"/>
  <c r="AU1626" i="7"/>
  <c r="AT1626" i="7"/>
  <c r="AS1626" i="7"/>
  <c r="AR1626" i="7"/>
  <c r="AQ1626" i="7"/>
  <c r="AP1626" i="7"/>
  <c r="AO1626" i="7"/>
  <c r="AN1626" i="7"/>
  <c r="AM1626" i="7"/>
  <c r="AL1626" i="7"/>
  <c r="AK1626" i="7"/>
  <c r="AJ1626" i="7"/>
  <c r="AI1626" i="7"/>
  <c r="AH1626" i="7"/>
  <c r="AG1626" i="7"/>
  <c r="AF1626" i="7"/>
  <c r="AE1626" i="7"/>
  <c r="AD1626" i="7"/>
  <c r="AC1626" i="7"/>
  <c r="S1626" i="7"/>
  <c r="R1626" i="7"/>
  <c r="Q1626" i="7"/>
  <c r="P1626" i="7"/>
  <c r="O1626" i="7"/>
  <c r="N1626" i="7"/>
  <c r="M1626" i="7"/>
  <c r="L1626" i="7"/>
  <c r="K1626" i="7"/>
  <c r="J1626" i="7"/>
  <c r="H1626" i="7"/>
  <c r="F1626" i="7"/>
  <c r="BM1625" i="7"/>
  <c r="I1625" i="7" s="1"/>
  <c r="BK1625" i="7"/>
  <c r="BH1625" i="7" s="1"/>
  <c r="D1625" i="7" s="1"/>
  <c r="BF1625" i="7"/>
  <c r="AX1625" i="7"/>
  <c r="AW1625" i="7"/>
  <c r="AU1625" i="7"/>
  <c r="AT1625" i="7"/>
  <c r="AS1625" i="7"/>
  <c r="AR1625" i="7"/>
  <c r="AQ1625" i="7"/>
  <c r="AP1625" i="7"/>
  <c r="AO1625" i="7"/>
  <c r="AN1625" i="7"/>
  <c r="AM1625" i="7"/>
  <c r="AL1625" i="7"/>
  <c r="AK1625" i="7"/>
  <c r="AJ1625" i="7"/>
  <c r="AI1625" i="7"/>
  <c r="AH1625" i="7"/>
  <c r="AG1625" i="7"/>
  <c r="AF1625" i="7"/>
  <c r="AE1625" i="7"/>
  <c r="AD1625" i="7"/>
  <c r="AC1625" i="7"/>
  <c r="S1625" i="7"/>
  <c r="R1625" i="7"/>
  <c r="Q1625" i="7"/>
  <c r="P1625" i="7"/>
  <c r="O1625" i="7"/>
  <c r="N1625" i="7"/>
  <c r="M1625" i="7"/>
  <c r="L1625" i="7"/>
  <c r="K1625" i="7"/>
  <c r="J1625" i="7"/>
  <c r="H1625" i="7"/>
  <c r="F1625" i="7"/>
  <c r="BK1624" i="7"/>
  <c r="BF1624" i="7"/>
  <c r="AX1624" i="7"/>
  <c r="AW1624" i="7"/>
  <c r="AU1624" i="7"/>
  <c r="AT1624" i="7"/>
  <c r="AS1624" i="7"/>
  <c r="AR1624" i="7"/>
  <c r="AQ1624" i="7"/>
  <c r="AP1624" i="7"/>
  <c r="AO1624" i="7"/>
  <c r="AN1624" i="7"/>
  <c r="AM1624" i="7"/>
  <c r="AL1624" i="7"/>
  <c r="AK1624" i="7"/>
  <c r="AJ1624" i="7"/>
  <c r="AI1624" i="7"/>
  <c r="AH1624" i="7"/>
  <c r="AG1624" i="7"/>
  <c r="AF1624" i="7"/>
  <c r="AE1624" i="7"/>
  <c r="AD1624" i="7"/>
  <c r="AC1624" i="7"/>
  <c r="S1624" i="7"/>
  <c r="R1624" i="7"/>
  <c r="Q1624" i="7"/>
  <c r="P1624" i="7"/>
  <c r="O1624" i="7"/>
  <c r="N1624" i="7"/>
  <c r="M1624" i="7"/>
  <c r="L1624" i="7"/>
  <c r="K1624" i="7"/>
  <c r="J1624" i="7"/>
  <c r="H1624" i="7"/>
  <c r="F1624" i="7"/>
  <c r="BK1623" i="7"/>
  <c r="BF1623" i="7"/>
  <c r="AX1623" i="7"/>
  <c r="AW1623" i="7"/>
  <c r="AU1623" i="7"/>
  <c r="AT1623" i="7"/>
  <c r="AS1623" i="7"/>
  <c r="AR1623" i="7"/>
  <c r="AQ1623" i="7"/>
  <c r="AP1623" i="7"/>
  <c r="AO1623" i="7"/>
  <c r="AN1623" i="7"/>
  <c r="AM1623" i="7"/>
  <c r="AL1623" i="7"/>
  <c r="AK1623" i="7"/>
  <c r="AJ1623" i="7"/>
  <c r="AI1623" i="7"/>
  <c r="AH1623" i="7"/>
  <c r="AG1623" i="7"/>
  <c r="AF1623" i="7"/>
  <c r="AE1623" i="7"/>
  <c r="AD1623" i="7"/>
  <c r="AC1623" i="7"/>
  <c r="S1623" i="7"/>
  <c r="R1623" i="7"/>
  <c r="Q1623" i="7"/>
  <c r="P1623" i="7"/>
  <c r="O1623" i="7"/>
  <c r="N1623" i="7"/>
  <c r="M1623" i="7"/>
  <c r="L1623" i="7"/>
  <c r="K1623" i="7"/>
  <c r="J1623" i="7"/>
  <c r="H1623" i="7"/>
  <c r="F1623" i="7"/>
  <c r="BK1622" i="7"/>
  <c r="BF1622" i="7"/>
  <c r="AX1622" i="7"/>
  <c r="AW1622" i="7"/>
  <c r="AU1622" i="7"/>
  <c r="AT1622" i="7"/>
  <c r="AS1622" i="7"/>
  <c r="AR1622" i="7"/>
  <c r="AQ1622" i="7"/>
  <c r="AP1622" i="7"/>
  <c r="AO1622" i="7"/>
  <c r="AN1622" i="7"/>
  <c r="AM1622" i="7"/>
  <c r="AL1622" i="7"/>
  <c r="AK1622" i="7"/>
  <c r="AJ1622" i="7"/>
  <c r="AI1622" i="7"/>
  <c r="AH1622" i="7"/>
  <c r="AG1622" i="7"/>
  <c r="AF1622" i="7"/>
  <c r="AE1622" i="7"/>
  <c r="AD1622" i="7"/>
  <c r="AC1622" i="7"/>
  <c r="S1622" i="7"/>
  <c r="R1622" i="7"/>
  <c r="Q1622" i="7"/>
  <c r="P1622" i="7"/>
  <c r="O1622" i="7"/>
  <c r="N1622" i="7"/>
  <c r="M1622" i="7"/>
  <c r="L1622" i="7"/>
  <c r="K1622" i="7"/>
  <c r="J1622" i="7"/>
  <c r="H1622" i="7"/>
  <c r="F1622" i="7"/>
  <c r="BK1621" i="7"/>
  <c r="BF1621" i="7"/>
  <c r="AX1621" i="7"/>
  <c r="AW1621" i="7"/>
  <c r="AU1621" i="7"/>
  <c r="AT1621" i="7"/>
  <c r="AS1621" i="7"/>
  <c r="AR1621" i="7"/>
  <c r="AQ1621" i="7"/>
  <c r="AP1621" i="7"/>
  <c r="AO1621" i="7"/>
  <c r="AN1621" i="7"/>
  <c r="AM1621" i="7"/>
  <c r="AL1621" i="7"/>
  <c r="AK1621" i="7"/>
  <c r="AJ1621" i="7"/>
  <c r="AI1621" i="7"/>
  <c r="AH1621" i="7"/>
  <c r="AG1621" i="7"/>
  <c r="AF1621" i="7"/>
  <c r="AE1621" i="7"/>
  <c r="AD1621" i="7"/>
  <c r="AC1621" i="7"/>
  <c r="S1621" i="7"/>
  <c r="R1621" i="7"/>
  <c r="Q1621" i="7"/>
  <c r="P1621" i="7"/>
  <c r="O1621" i="7"/>
  <c r="N1621" i="7"/>
  <c r="M1621" i="7"/>
  <c r="L1621" i="7"/>
  <c r="K1621" i="7"/>
  <c r="J1621" i="7"/>
  <c r="H1621" i="7"/>
  <c r="F1621" i="7"/>
  <c r="BK1620" i="7"/>
  <c r="BF1620" i="7"/>
  <c r="AX1620" i="7"/>
  <c r="AW1620" i="7"/>
  <c r="AU1620" i="7"/>
  <c r="AT1620" i="7"/>
  <c r="AS1620" i="7"/>
  <c r="AR1620" i="7"/>
  <c r="AQ1620" i="7"/>
  <c r="AP1620" i="7"/>
  <c r="AO1620" i="7"/>
  <c r="AN1620" i="7"/>
  <c r="AM1620" i="7"/>
  <c r="AL1620" i="7"/>
  <c r="AK1620" i="7"/>
  <c r="AJ1620" i="7"/>
  <c r="AI1620" i="7"/>
  <c r="AH1620" i="7"/>
  <c r="AG1620" i="7"/>
  <c r="AF1620" i="7"/>
  <c r="AE1620" i="7"/>
  <c r="AD1620" i="7"/>
  <c r="AC1620" i="7"/>
  <c r="S1620" i="7"/>
  <c r="R1620" i="7"/>
  <c r="Q1620" i="7"/>
  <c r="P1620" i="7"/>
  <c r="O1620" i="7"/>
  <c r="N1620" i="7"/>
  <c r="M1620" i="7"/>
  <c r="L1620" i="7"/>
  <c r="K1620" i="7"/>
  <c r="J1620" i="7"/>
  <c r="H1620" i="7"/>
  <c r="F1620" i="7"/>
  <c r="BK1619" i="7"/>
  <c r="G1619" i="7" s="1"/>
  <c r="BF1619" i="7"/>
  <c r="AX1619" i="7"/>
  <c r="AW1619" i="7"/>
  <c r="AU1619" i="7"/>
  <c r="AT1619" i="7"/>
  <c r="AS1619" i="7"/>
  <c r="AR1619" i="7"/>
  <c r="AQ1619" i="7"/>
  <c r="AP1619" i="7"/>
  <c r="AO1619" i="7"/>
  <c r="AN1619" i="7"/>
  <c r="AM1619" i="7"/>
  <c r="AL1619" i="7"/>
  <c r="AK1619" i="7"/>
  <c r="AJ1619" i="7"/>
  <c r="AI1619" i="7"/>
  <c r="AH1619" i="7"/>
  <c r="AG1619" i="7"/>
  <c r="AF1619" i="7"/>
  <c r="AE1619" i="7"/>
  <c r="AD1619" i="7"/>
  <c r="AC1619" i="7"/>
  <c r="S1619" i="7"/>
  <c r="R1619" i="7"/>
  <c r="Q1619" i="7"/>
  <c r="P1619" i="7"/>
  <c r="O1619" i="7"/>
  <c r="N1619" i="7"/>
  <c r="M1619" i="7"/>
  <c r="L1619" i="7"/>
  <c r="K1619" i="7"/>
  <c r="J1619" i="7"/>
  <c r="H1619" i="7"/>
  <c r="F1619" i="7"/>
  <c r="BK1618" i="7"/>
  <c r="BF1618" i="7"/>
  <c r="AX1618" i="7"/>
  <c r="AW1618" i="7"/>
  <c r="AU1618" i="7"/>
  <c r="AT1618" i="7"/>
  <c r="AS1618" i="7"/>
  <c r="AR1618" i="7"/>
  <c r="AQ1618" i="7"/>
  <c r="AP1618" i="7"/>
  <c r="AO1618" i="7"/>
  <c r="AN1618" i="7"/>
  <c r="AM1618" i="7"/>
  <c r="AL1618" i="7"/>
  <c r="AK1618" i="7"/>
  <c r="AJ1618" i="7"/>
  <c r="AI1618" i="7"/>
  <c r="AH1618" i="7"/>
  <c r="AG1618" i="7"/>
  <c r="AF1618" i="7"/>
  <c r="AE1618" i="7"/>
  <c r="AD1618" i="7"/>
  <c r="AC1618" i="7"/>
  <c r="S1618" i="7"/>
  <c r="R1618" i="7"/>
  <c r="Q1618" i="7"/>
  <c r="P1618" i="7"/>
  <c r="O1618" i="7"/>
  <c r="N1618" i="7"/>
  <c r="M1618" i="7"/>
  <c r="L1618" i="7"/>
  <c r="K1618" i="7"/>
  <c r="J1618" i="7"/>
  <c r="H1618" i="7"/>
  <c r="F1618" i="7"/>
  <c r="BK1617" i="7"/>
  <c r="BF1617" i="7"/>
  <c r="AX1617" i="7"/>
  <c r="AW1617" i="7"/>
  <c r="AU1617" i="7"/>
  <c r="AT1617" i="7"/>
  <c r="AS1617" i="7"/>
  <c r="AR1617" i="7"/>
  <c r="AQ1617" i="7"/>
  <c r="AP1617" i="7"/>
  <c r="AO1617" i="7"/>
  <c r="AN1617" i="7"/>
  <c r="AM1617" i="7"/>
  <c r="AL1617" i="7"/>
  <c r="AK1617" i="7"/>
  <c r="AJ1617" i="7"/>
  <c r="AI1617" i="7"/>
  <c r="AH1617" i="7"/>
  <c r="AG1617" i="7"/>
  <c r="AF1617" i="7"/>
  <c r="AE1617" i="7"/>
  <c r="AD1617" i="7"/>
  <c r="AC1617" i="7"/>
  <c r="S1617" i="7"/>
  <c r="R1617" i="7"/>
  <c r="Q1617" i="7"/>
  <c r="P1617" i="7"/>
  <c r="O1617" i="7"/>
  <c r="N1617" i="7"/>
  <c r="M1617" i="7"/>
  <c r="L1617" i="7"/>
  <c r="K1617" i="7"/>
  <c r="J1617" i="7"/>
  <c r="H1617" i="7"/>
  <c r="F1617" i="7"/>
  <c r="BK1616" i="7"/>
  <c r="BF1616" i="7"/>
  <c r="AX1616" i="7"/>
  <c r="AW1616" i="7"/>
  <c r="AU1616" i="7"/>
  <c r="AT1616" i="7"/>
  <c r="AS1616" i="7"/>
  <c r="AR1616" i="7"/>
  <c r="AQ1616" i="7"/>
  <c r="AP1616" i="7"/>
  <c r="AO1616" i="7"/>
  <c r="AN1616" i="7"/>
  <c r="AM1616" i="7"/>
  <c r="AL1616" i="7"/>
  <c r="AK1616" i="7"/>
  <c r="AJ1616" i="7"/>
  <c r="AI1616" i="7"/>
  <c r="AH1616" i="7"/>
  <c r="AG1616" i="7"/>
  <c r="AF1616" i="7"/>
  <c r="AE1616" i="7"/>
  <c r="AD1616" i="7"/>
  <c r="AC1616" i="7"/>
  <c r="S1616" i="7"/>
  <c r="R1616" i="7"/>
  <c r="Q1616" i="7"/>
  <c r="P1616" i="7"/>
  <c r="O1616" i="7"/>
  <c r="N1616" i="7"/>
  <c r="M1616" i="7"/>
  <c r="L1616" i="7"/>
  <c r="K1616" i="7"/>
  <c r="J1616" i="7"/>
  <c r="H1616" i="7"/>
  <c r="G1616" i="7"/>
  <c r="F1616" i="7"/>
  <c r="BE1615" i="7"/>
  <c r="BD1615" i="7"/>
  <c r="BC1615" i="7"/>
  <c r="BB1615" i="7"/>
  <c r="BA1615" i="7"/>
  <c r="AZ1615" i="7"/>
  <c r="AY1615" i="7"/>
  <c r="AX1615" i="7"/>
  <c r="AW1615" i="7"/>
  <c r="AV1615" i="7"/>
  <c r="AU1615" i="7"/>
  <c r="AT1615" i="7"/>
  <c r="AS1615" i="7"/>
  <c r="AR1615" i="7"/>
  <c r="AQ1615" i="7"/>
  <c r="AP1615" i="7"/>
  <c r="AO1615" i="7"/>
  <c r="AN1615" i="7"/>
  <c r="AM1615" i="7"/>
  <c r="AL1615" i="7"/>
  <c r="AK1615" i="7"/>
  <c r="AJ1615" i="7"/>
  <c r="AI1615" i="7"/>
  <c r="AH1615" i="7"/>
  <c r="AG1615" i="7"/>
  <c r="AF1615" i="7"/>
  <c r="AE1615" i="7"/>
  <c r="AD1615" i="7"/>
  <c r="AC1615" i="7"/>
  <c r="AB1615" i="7"/>
  <c r="AA1615" i="7"/>
  <c r="Z1615" i="7"/>
  <c r="Y1615" i="7"/>
  <c r="X1615" i="7"/>
  <c r="W1615" i="7"/>
  <c r="V1615" i="7"/>
  <c r="T1615" i="7"/>
  <c r="S1615" i="7"/>
  <c r="R1615" i="7"/>
  <c r="Q1615" i="7"/>
  <c r="P1615" i="7"/>
  <c r="O1615" i="7"/>
  <c r="N1615" i="7"/>
  <c r="M1615" i="7"/>
  <c r="L1615" i="7"/>
  <c r="K1615" i="7"/>
  <c r="J1615" i="7"/>
  <c r="I1615" i="7"/>
  <c r="H1615" i="7"/>
  <c r="G1615" i="7"/>
  <c r="F1615" i="7"/>
  <c r="E1615" i="7"/>
  <c r="D1615" i="7"/>
  <c r="BK1614" i="7"/>
  <c r="G1614" i="7" s="1"/>
  <c r="BF1614" i="7"/>
  <c r="AX1614" i="7"/>
  <c r="AW1614" i="7"/>
  <c r="AU1614" i="7"/>
  <c r="AT1614" i="7"/>
  <c r="AS1614" i="7"/>
  <c r="AR1614" i="7"/>
  <c r="AQ1614" i="7"/>
  <c r="AP1614" i="7"/>
  <c r="AO1614" i="7"/>
  <c r="AN1614" i="7"/>
  <c r="AM1614" i="7"/>
  <c r="AL1614" i="7"/>
  <c r="AK1614" i="7"/>
  <c r="AJ1614" i="7"/>
  <c r="AI1614" i="7"/>
  <c r="S1614" i="7"/>
  <c r="R1614" i="7"/>
  <c r="Q1614" i="7"/>
  <c r="P1614" i="7"/>
  <c r="O1614" i="7"/>
  <c r="N1614" i="7"/>
  <c r="M1614" i="7"/>
  <c r="L1614" i="7"/>
  <c r="K1614" i="7"/>
  <c r="J1614" i="7"/>
  <c r="H1614" i="7"/>
  <c r="F1614" i="7"/>
  <c r="BK1613" i="7"/>
  <c r="BI1613" i="7" s="1"/>
  <c r="BF1613" i="7"/>
  <c r="AX1613" i="7"/>
  <c r="AW1613" i="7"/>
  <c r="AU1613" i="7"/>
  <c r="AT1613" i="7"/>
  <c r="AS1613" i="7"/>
  <c r="AR1613" i="7"/>
  <c r="AQ1613" i="7"/>
  <c r="AP1613" i="7"/>
  <c r="AO1613" i="7"/>
  <c r="AN1613" i="7"/>
  <c r="AM1613" i="7"/>
  <c r="AL1613" i="7"/>
  <c r="AK1613" i="7"/>
  <c r="AJ1613" i="7"/>
  <c r="AI1613" i="7"/>
  <c r="S1613" i="7"/>
  <c r="R1613" i="7"/>
  <c r="Q1613" i="7"/>
  <c r="P1613" i="7"/>
  <c r="O1613" i="7"/>
  <c r="N1613" i="7"/>
  <c r="M1613" i="7"/>
  <c r="L1613" i="7"/>
  <c r="K1613" i="7"/>
  <c r="J1613" i="7"/>
  <c r="H1613" i="7"/>
  <c r="F1613" i="7"/>
  <c r="BK1612" i="7"/>
  <c r="BF1612" i="7"/>
  <c r="AX1612" i="7"/>
  <c r="AW1612" i="7"/>
  <c r="AU1612" i="7"/>
  <c r="AT1612" i="7"/>
  <c r="AS1612" i="7"/>
  <c r="AR1612" i="7"/>
  <c r="AQ1612" i="7"/>
  <c r="AP1612" i="7"/>
  <c r="AO1612" i="7"/>
  <c r="AN1612" i="7"/>
  <c r="AM1612" i="7"/>
  <c r="AL1612" i="7"/>
  <c r="AK1612" i="7"/>
  <c r="AJ1612" i="7"/>
  <c r="AI1612" i="7"/>
  <c r="S1612" i="7"/>
  <c r="R1612" i="7"/>
  <c r="Q1612" i="7"/>
  <c r="P1612" i="7"/>
  <c r="O1612" i="7"/>
  <c r="N1612" i="7"/>
  <c r="M1612" i="7"/>
  <c r="L1612" i="7"/>
  <c r="K1612" i="7"/>
  <c r="J1612" i="7"/>
  <c r="H1612" i="7"/>
  <c r="F1612" i="7"/>
  <c r="BK1611" i="7"/>
  <c r="BI1611" i="7" s="1"/>
  <c r="BF1611" i="7"/>
  <c r="AX1611" i="7"/>
  <c r="AW1611" i="7"/>
  <c r="AU1611" i="7"/>
  <c r="AT1611" i="7"/>
  <c r="AS1611" i="7"/>
  <c r="AR1611" i="7"/>
  <c r="AQ1611" i="7"/>
  <c r="AP1611" i="7"/>
  <c r="AO1611" i="7"/>
  <c r="AN1611" i="7"/>
  <c r="AM1611" i="7"/>
  <c r="AL1611" i="7"/>
  <c r="AK1611" i="7"/>
  <c r="AJ1611" i="7"/>
  <c r="AI1611" i="7"/>
  <c r="S1611" i="7"/>
  <c r="R1611" i="7"/>
  <c r="Q1611" i="7"/>
  <c r="P1611" i="7"/>
  <c r="O1611" i="7"/>
  <c r="N1611" i="7"/>
  <c r="M1611" i="7"/>
  <c r="L1611" i="7"/>
  <c r="K1611" i="7"/>
  <c r="J1611" i="7"/>
  <c r="H1611" i="7"/>
  <c r="F1611" i="7"/>
  <c r="BK1610" i="7"/>
  <c r="BF1610" i="7"/>
  <c r="AX1610" i="7"/>
  <c r="AW1610" i="7"/>
  <c r="AU1610" i="7"/>
  <c r="AT1610" i="7"/>
  <c r="AS1610" i="7"/>
  <c r="AR1610" i="7"/>
  <c r="AQ1610" i="7"/>
  <c r="AP1610" i="7"/>
  <c r="AO1610" i="7"/>
  <c r="AN1610" i="7"/>
  <c r="AM1610" i="7"/>
  <c r="AL1610" i="7"/>
  <c r="AK1610" i="7"/>
  <c r="AJ1610" i="7"/>
  <c r="AI1610" i="7"/>
  <c r="S1610" i="7"/>
  <c r="R1610" i="7"/>
  <c r="Q1610" i="7"/>
  <c r="P1610" i="7"/>
  <c r="O1610" i="7"/>
  <c r="N1610" i="7"/>
  <c r="M1610" i="7"/>
  <c r="L1610" i="7"/>
  <c r="K1610" i="7"/>
  <c r="J1610" i="7"/>
  <c r="H1610" i="7"/>
  <c r="F1610" i="7"/>
  <c r="BK1609" i="7"/>
  <c r="BF1609" i="7"/>
  <c r="AX1609" i="7"/>
  <c r="AW1609" i="7"/>
  <c r="AU1609" i="7"/>
  <c r="AT1609" i="7"/>
  <c r="AS1609" i="7"/>
  <c r="AR1609" i="7"/>
  <c r="AQ1609" i="7"/>
  <c r="AP1609" i="7"/>
  <c r="AO1609" i="7"/>
  <c r="AN1609" i="7"/>
  <c r="AM1609" i="7"/>
  <c r="AL1609" i="7"/>
  <c r="AK1609" i="7"/>
  <c r="AJ1609" i="7"/>
  <c r="AI1609" i="7"/>
  <c r="S1609" i="7"/>
  <c r="R1609" i="7"/>
  <c r="Q1609" i="7"/>
  <c r="P1609" i="7"/>
  <c r="O1609" i="7"/>
  <c r="N1609" i="7"/>
  <c r="M1609" i="7"/>
  <c r="L1609" i="7"/>
  <c r="K1609" i="7"/>
  <c r="J1609" i="7"/>
  <c r="H1609" i="7"/>
  <c r="F1609" i="7"/>
  <c r="BK1608" i="7"/>
  <c r="BF1608" i="7"/>
  <c r="AX1608" i="7"/>
  <c r="AW1608" i="7"/>
  <c r="AU1608" i="7"/>
  <c r="AT1608" i="7"/>
  <c r="AS1608" i="7"/>
  <c r="AR1608" i="7"/>
  <c r="AQ1608" i="7"/>
  <c r="AP1608" i="7"/>
  <c r="AO1608" i="7"/>
  <c r="AN1608" i="7"/>
  <c r="AM1608" i="7"/>
  <c r="AL1608" i="7"/>
  <c r="AK1608" i="7"/>
  <c r="AJ1608" i="7"/>
  <c r="AI1608" i="7"/>
  <c r="S1608" i="7"/>
  <c r="R1608" i="7"/>
  <c r="Q1608" i="7"/>
  <c r="P1608" i="7"/>
  <c r="O1608" i="7"/>
  <c r="N1608" i="7"/>
  <c r="M1608" i="7"/>
  <c r="L1608" i="7"/>
  <c r="K1608" i="7"/>
  <c r="J1608" i="7"/>
  <c r="H1608" i="7"/>
  <c r="F1608" i="7"/>
  <c r="BK1607" i="7"/>
  <c r="BF1607" i="7"/>
  <c r="AX1607" i="7"/>
  <c r="AW1607" i="7"/>
  <c r="AU1607" i="7"/>
  <c r="AT1607" i="7"/>
  <c r="AS1607" i="7"/>
  <c r="AR1607" i="7"/>
  <c r="AQ1607" i="7"/>
  <c r="AP1607" i="7"/>
  <c r="AO1607" i="7"/>
  <c r="AN1607" i="7"/>
  <c r="AM1607" i="7"/>
  <c r="AL1607" i="7"/>
  <c r="AK1607" i="7"/>
  <c r="AJ1607" i="7"/>
  <c r="AI1607" i="7"/>
  <c r="S1607" i="7"/>
  <c r="R1607" i="7"/>
  <c r="Q1607" i="7"/>
  <c r="P1607" i="7"/>
  <c r="O1607" i="7"/>
  <c r="N1607" i="7"/>
  <c r="M1607" i="7"/>
  <c r="L1607" i="7"/>
  <c r="K1607" i="7"/>
  <c r="J1607" i="7"/>
  <c r="H1607" i="7"/>
  <c r="F1607" i="7"/>
  <c r="BK1606" i="7"/>
  <c r="BI1606" i="7" s="1"/>
  <c r="BH1606" i="7" s="1"/>
  <c r="D1606" i="7" s="1"/>
  <c r="BF1606" i="7"/>
  <c r="AX1606" i="7"/>
  <c r="AW1606" i="7"/>
  <c r="AU1606" i="7"/>
  <c r="AT1606" i="7"/>
  <c r="AS1606" i="7"/>
  <c r="AR1606" i="7"/>
  <c r="AQ1606" i="7"/>
  <c r="AP1606" i="7"/>
  <c r="AO1606" i="7"/>
  <c r="AN1606" i="7"/>
  <c r="AM1606" i="7"/>
  <c r="AL1606" i="7"/>
  <c r="AK1606" i="7"/>
  <c r="AJ1606" i="7"/>
  <c r="AI1606" i="7"/>
  <c r="S1606" i="7"/>
  <c r="R1606" i="7"/>
  <c r="Q1606" i="7"/>
  <c r="P1606" i="7"/>
  <c r="O1606" i="7"/>
  <c r="N1606" i="7"/>
  <c r="M1606" i="7"/>
  <c r="L1606" i="7"/>
  <c r="K1606" i="7"/>
  <c r="J1606" i="7"/>
  <c r="H1606" i="7"/>
  <c r="F1606" i="7"/>
  <c r="BK1605" i="7"/>
  <c r="BI1605" i="7" s="1"/>
  <c r="E1605" i="7" s="1"/>
  <c r="BF1605" i="7"/>
  <c r="AX1605" i="7"/>
  <c r="AW1605" i="7"/>
  <c r="AU1605" i="7"/>
  <c r="AT1605" i="7"/>
  <c r="AS1605" i="7"/>
  <c r="AR1605" i="7"/>
  <c r="AQ1605" i="7"/>
  <c r="AP1605" i="7"/>
  <c r="AO1605" i="7"/>
  <c r="AN1605" i="7"/>
  <c r="AM1605" i="7"/>
  <c r="AL1605" i="7"/>
  <c r="AK1605" i="7"/>
  <c r="AJ1605" i="7"/>
  <c r="AI1605" i="7"/>
  <c r="S1605" i="7"/>
  <c r="R1605" i="7"/>
  <c r="Q1605" i="7"/>
  <c r="P1605" i="7"/>
  <c r="O1605" i="7"/>
  <c r="N1605" i="7"/>
  <c r="M1605" i="7"/>
  <c r="L1605" i="7"/>
  <c r="K1605" i="7"/>
  <c r="J1605" i="7"/>
  <c r="H1605" i="7"/>
  <c r="F1605" i="7"/>
  <c r="BK1604" i="7"/>
  <c r="G1604" i="7" s="1"/>
  <c r="BF1604" i="7"/>
  <c r="AX1604" i="7"/>
  <c r="AW1604" i="7"/>
  <c r="AU1604" i="7"/>
  <c r="AT1604" i="7"/>
  <c r="AS1604" i="7"/>
  <c r="AR1604" i="7"/>
  <c r="AQ1604" i="7"/>
  <c r="AP1604" i="7"/>
  <c r="AO1604" i="7"/>
  <c r="AN1604" i="7"/>
  <c r="AM1604" i="7"/>
  <c r="AL1604" i="7"/>
  <c r="AK1604" i="7"/>
  <c r="AJ1604" i="7"/>
  <c r="AI1604" i="7"/>
  <c r="S1604" i="7"/>
  <c r="R1604" i="7"/>
  <c r="Q1604" i="7"/>
  <c r="P1604" i="7"/>
  <c r="O1604" i="7"/>
  <c r="N1604" i="7"/>
  <c r="M1604" i="7"/>
  <c r="L1604" i="7"/>
  <c r="K1604" i="7"/>
  <c r="J1604" i="7"/>
  <c r="H1604" i="7"/>
  <c r="F1604" i="7"/>
  <c r="BK1603" i="7"/>
  <c r="BI1603" i="7" s="1"/>
  <c r="BF1603" i="7"/>
  <c r="AX1603" i="7"/>
  <c r="AW1603" i="7"/>
  <c r="AU1603" i="7"/>
  <c r="AT1603" i="7"/>
  <c r="AS1603" i="7"/>
  <c r="AR1603" i="7"/>
  <c r="AQ1603" i="7"/>
  <c r="AP1603" i="7"/>
  <c r="AO1603" i="7"/>
  <c r="AN1603" i="7"/>
  <c r="AM1603" i="7"/>
  <c r="AL1603" i="7"/>
  <c r="AK1603" i="7"/>
  <c r="AJ1603" i="7"/>
  <c r="AI1603" i="7"/>
  <c r="S1603" i="7"/>
  <c r="R1603" i="7"/>
  <c r="Q1603" i="7"/>
  <c r="P1603" i="7"/>
  <c r="O1603" i="7"/>
  <c r="N1603" i="7"/>
  <c r="M1603" i="7"/>
  <c r="L1603" i="7"/>
  <c r="K1603" i="7"/>
  <c r="J1603" i="7"/>
  <c r="H1603" i="7"/>
  <c r="F1603" i="7"/>
  <c r="BK1602" i="7"/>
  <c r="BF1602" i="7"/>
  <c r="AX1602" i="7"/>
  <c r="AW1602" i="7"/>
  <c r="AU1602" i="7"/>
  <c r="AT1602" i="7"/>
  <c r="AS1602" i="7"/>
  <c r="AR1602" i="7"/>
  <c r="AQ1602" i="7"/>
  <c r="AP1602" i="7"/>
  <c r="AO1602" i="7"/>
  <c r="AN1602" i="7"/>
  <c r="AM1602" i="7"/>
  <c r="AL1602" i="7"/>
  <c r="AK1602" i="7"/>
  <c r="AJ1602" i="7"/>
  <c r="AI1602" i="7"/>
  <c r="S1602" i="7"/>
  <c r="R1602" i="7"/>
  <c r="Q1602" i="7"/>
  <c r="P1602" i="7"/>
  <c r="O1602" i="7"/>
  <c r="N1602" i="7"/>
  <c r="M1602" i="7"/>
  <c r="L1602" i="7"/>
  <c r="K1602" i="7"/>
  <c r="J1602" i="7"/>
  <c r="H1602" i="7"/>
  <c r="F1602" i="7"/>
  <c r="BK1601" i="7"/>
  <c r="BF1601" i="7"/>
  <c r="AX1601" i="7"/>
  <c r="AW1601" i="7"/>
  <c r="AU1601" i="7"/>
  <c r="AT1601" i="7"/>
  <c r="AS1601" i="7"/>
  <c r="AR1601" i="7"/>
  <c r="AQ1601" i="7"/>
  <c r="AP1601" i="7"/>
  <c r="AO1601" i="7"/>
  <c r="AN1601" i="7"/>
  <c r="AM1601" i="7"/>
  <c r="AL1601" i="7"/>
  <c r="AK1601" i="7"/>
  <c r="AJ1601" i="7"/>
  <c r="AI1601" i="7"/>
  <c r="S1601" i="7"/>
  <c r="R1601" i="7"/>
  <c r="Q1601" i="7"/>
  <c r="P1601" i="7"/>
  <c r="O1601" i="7"/>
  <c r="N1601" i="7"/>
  <c r="M1601" i="7"/>
  <c r="L1601" i="7"/>
  <c r="K1601" i="7"/>
  <c r="J1601" i="7"/>
  <c r="H1601" i="7"/>
  <c r="F1601" i="7"/>
  <c r="BK1600" i="7"/>
  <c r="BF1600" i="7"/>
  <c r="AX1600" i="7"/>
  <c r="AW1600" i="7"/>
  <c r="AU1600" i="7"/>
  <c r="AT1600" i="7"/>
  <c r="AS1600" i="7"/>
  <c r="AR1600" i="7"/>
  <c r="AQ1600" i="7"/>
  <c r="AP1600" i="7"/>
  <c r="AO1600" i="7"/>
  <c r="AN1600" i="7"/>
  <c r="AM1600" i="7"/>
  <c r="AL1600" i="7"/>
  <c r="AK1600" i="7"/>
  <c r="AJ1600" i="7"/>
  <c r="AI1600" i="7"/>
  <c r="S1600" i="7"/>
  <c r="R1600" i="7"/>
  <c r="Q1600" i="7"/>
  <c r="P1600" i="7"/>
  <c r="O1600" i="7"/>
  <c r="N1600" i="7"/>
  <c r="M1600" i="7"/>
  <c r="L1600" i="7"/>
  <c r="K1600" i="7"/>
  <c r="J1600" i="7"/>
  <c r="H1600" i="7"/>
  <c r="F1600" i="7"/>
  <c r="BK1599" i="7"/>
  <c r="BI1599" i="7" s="1"/>
  <c r="E1599" i="7" s="1"/>
  <c r="BF1599" i="7"/>
  <c r="AX1599" i="7"/>
  <c r="AW1599" i="7"/>
  <c r="AU1599" i="7"/>
  <c r="AT1599" i="7"/>
  <c r="AS1599" i="7"/>
  <c r="AR1599" i="7"/>
  <c r="AQ1599" i="7"/>
  <c r="AP1599" i="7"/>
  <c r="AO1599" i="7"/>
  <c r="AN1599" i="7"/>
  <c r="AM1599" i="7"/>
  <c r="AL1599" i="7"/>
  <c r="AK1599" i="7"/>
  <c r="AJ1599" i="7"/>
  <c r="AI1599" i="7"/>
  <c r="S1599" i="7"/>
  <c r="R1599" i="7"/>
  <c r="Q1599" i="7"/>
  <c r="P1599" i="7"/>
  <c r="O1599" i="7"/>
  <c r="N1599" i="7"/>
  <c r="M1599" i="7"/>
  <c r="L1599" i="7"/>
  <c r="K1599" i="7"/>
  <c r="J1599" i="7"/>
  <c r="H1599" i="7"/>
  <c r="F1599" i="7"/>
  <c r="BM1598" i="7"/>
  <c r="BK1598" i="7"/>
  <c r="BI1598" i="7"/>
  <c r="BF1598" i="7"/>
  <c r="AX1598" i="7"/>
  <c r="AW1598" i="7"/>
  <c r="AU1598" i="7"/>
  <c r="AT1598" i="7"/>
  <c r="AS1598" i="7"/>
  <c r="AR1598" i="7"/>
  <c r="AQ1598" i="7"/>
  <c r="AP1598" i="7"/>
  <c r="AO1598" i="7"/>
  <c r="AN1598" i="7"/>
  <c r="AM1598" i="7"/>
  <c r="AL1598" i="7"/>
  <c r="AK1598" i="7"/>
  <c r="AJ1598" i="7"/>
  <c r="AI1598" i="7"/>
  <c r="S1598" i="7"/>
  <c r="R1598" i="7"/>
  <c r="Q1598" i="7"/>
  <c r="P1598" i="7"/>
  <c r="O1598" i="7"/>
  <c r="N1598" i="7"/>
  <c r="M1598" i="7"/>
  <c r="L1598" i="7"/>
  <c r="K1598" i="7"/>
  <c r="J1598" i="7"/>
  <c r="H1598" i="7"/>
  <c r="F1598" i="7"/>
  <c r="BK1597" i="7"/>
  <c r="BF1597" i="7"/>
  <c r="AX1597" i="7"/>
  <c r="AW1597" i="7"/>
  <c r="AU1597" i="7"/>
  <c r="AT1597" i="7"/>
  <c r="AS1597" i="7"/>
  <c r="AR1597" i="7"/>
  <c r="AQ1597" i="7"/>
  <c r="AP1597" i="7"/>
  <c r="AO1597" i="7"/>
  <c r="AN1597" i="7"/>
  <c r="AM1597" i="7"/>
  <c r="AL1597" i="7"/>
  <c r="AK1597" i="7"/>
  <c r="AJ1597" i="7"/>
  <c r="AI1597" i="7"/>
  <c r="S1597" i="7"/>
  <c r="R1597" i="7"/>
  <c r="Q1597" i="7"/>
  <c r="P1597" i="7"/>
  <c r="O1597" i="7"/>
  <c r="N1597" i="7"/>
  <c r="M1597" i="7"/>
  <c r="L1597" i="7"/>
  <c r="K1597" i="7"/>
  <c r="J1597" i="7"/>
  <c r="H1597" i="7"/>
  <c r="F1597" i="7"/>
  <c r="BK1596" i="7"/>
  <c r="BF1596" i="7"/>
  <c r="AX1596" i="7"/>
  <c r="AW1596" i="7"/>
  <c r="AU1596" i="7"/>
  <c r="AT1596" i="7"/>
  <c r="AS1596" i="7"/>
  <c r="AR1596" i="7"/>
  <c r="AQ1596" i="7"/>
  <c r="AP1596" i="7"/>
  <c r="AO1596" i="7"/>
  <c r="AN1596" i="7"/>
  <c r="AM1596" i="7"/>
  <c r="AL1596" i="7"/>
  <c r="AK1596" i="7"/>
  <c r="AJ1596" i="7"/>
  <c r="AI1596" i="7"/>
  <c r="S1596" i="7"/>
  <c r="R1596" i="7"/>
  <c r="Q1596" i="7"/>
  <c r="P1596" i="7"/>
  <c r="O1596" i="7"/>
  <c r="N1596" i="7"/>
  <c r="M1596" i="7"/>
  <c r="L1596" i="7"/>
  <c r="K1596" i="7"/>
  <c r="J1596" i="7"/>
  <c r="H1596" i="7"/>
  <c r="F1596" i="7"/>
  <c r="BK1595" i="7"/>
  <c r="BI1595" i="7"/>
  <c r="E1595" i="7" s="1"/>
  <c r="BF1595" i="7"/>
  <c r="AX1595" i="7"/>
  <c r="AW1595" i="7"/>
  <c r="AU1595" i="7"/>
  <c r="AT1595" i="7"/>
  <c r="AS1595" i="7"/>
  <c r="AR1595" i="7"/>
  <c r="AQ1595" i="7"/>
  <c r="AP1595" i="7"/>
  <c r="AO1595" i="7"/>
  <c r="AN1595" i="7"/>
  <c r="AM1595" i="7"/>
  <c r="AL1595" i="7"/>
  <c r="AK1595" i="7"/>
  <c r="AJ1595" i="7"/>
  <c r="AI1595" i="7"/>
  <c r="S1595" i="7"/>
  <c r="R1595" i="7"/>
  <c r="Q1595" i="7"/>
  <c r="P1595" i="7"/>
  <c r="O1595" i="7"/>
  <c r="N1595" i="7"/>
  <c r="M1595" i="7"/>
  <c r="L1595" i="7"/>
  <c r="K1595" i="7"/>
  <c r="J1595" i="7"/>
  <c r="H1595" i="7"/>
  <c r="F1595" i="7"/>
  <c r="BK1594" i="7"/>
  <c r="BI1594" i="7" s="1"/>
  <c r="BF1594" i="7"/>
  <c r="AX1594" i="7"/>
  <c r="AW1594" i="7"/>
  <c r="AU1594" i="7"/>
  <c r="AT1594" i="7"/>
  <c r="AS1594" i="7"/>
  <c r="AR1594" i="7"/>
  <c r="AQ1594" i="7"/>
  <c r="AP1594" i="7"/>
  <c r="AO1594" i="7"/>
  <c r="AN1594" i="7"/>
  <c r="AM1594" i="7"/>
  <c r="AL1594" i="7"/>
  <c r="AK1594" i="7"/>
  <c r="AJ1594" i="7"/>
  <c r="AI1594" i="7"/>
  <c r="S1594" i="7"/>
  <c r="R1594" i="7"/>
  <c r="Q1594" i="7"/>
  <c r="P1594" i="7"/>
  <c r="O1594" i="7"/>
  <c r="N1594" i="7"/>
  <c r="M1594" i="7"/>
  <c r="L1594" i="7"/>
  <c r="K1594" i="7"/>
  <c r="J1594" i="7"/>
  <c r="H1594" i="7"/>
  <c r="F1594" i="7"/>
  <c r="BK1593" i="7"/>
  <c r="BI1593" i="7" s="1"/>
  <c r="E1593" i="7" s="1"/>
  <c r="BF1593" i="7"/>
  <c r="AX1593" i="7"/>
  <c r="AW1593" i="7"/>
  <c r="AU1593" i="7"/>
  <c r="AT1593" i="7"/>
  <c r="AS1593" i="7"/>
  <c r="AR1593" i="7"/>
  <c r="AQ1593" i="7"/>
  <c r="AP1593" i="7"/>
  <c r="AO1593" i="7"/>
  <c r="AN1593" i="7"/>
  <c r="AM1593" i="7"/>
  <c r="AL1593" i="7"/>
  <c r="AK1593" i="7"/>
  <c r="AJ1593" i="7"/>
  <c r="AI1593" i="7"/>
  <c r="S1593" i="7"/>
  <c r="R1593" i="7"/>
  <c r="Q1593" i="7"/>
  <c r="P1593" i="7"/>
  <c r="O1593" i="7"/>
  <c r="N1593" i="7"/>
  <c r="M1593" i="7"/>
  <c r="L1593" i="7"/>
  <c r="K1593" i="7"/>
  <c r="J1593" i="7"/>
  <c r="H1593" i="7"/>
  <c r="F1593" i="7"/>
  <c r="BM1592" i="7"/>
  <c r="I1592" i="7" s="1"/>
  <c r="BK1592" i="7"/>
  <c r="BF1592" i="7"/>
  <c r="AX1592" i="7"/>
  <c r="AW1592" i="7"/>
  <c r="AU1592" i="7"/>
  <c r="AT1592" i="7"/>
  <c r="AS1592" i="7"/>
  <c r="AR1592" i="7"/>
  <c r="AQ1592" i="7"/>
  <c r="AP1592" i="7"/>
  <c r="AO1592" i="7"/>
  <c r="AN1592" i="7"/>
  <c r="AM1592" i="7"/>
  <c r="AL1592" i="7"/>
  <c r="AK1592" i="7"/>
  <c r="AJ1592" i="7"/>
  <c r="AI1592" i="7"/>
  <c r="S1592" i="7"/>
  <c r="R1592" i="7"/>
  <c r="Q1592" i="7"/>
  <c r="P1592" i="7"/>
  <c r="O1592" i="7"/>
  <c r="N1592" i="7"/>
  <c r="M1592" i="7"/>
  <c r="L1592" i="7"/>
  <c r="K1592" i="7"/>
  <c r="J1592" i="7"/>
  <c r="H1592" i="7"/>
  <c r="G1592" i="7"/>
  <c r="F1592" i="7"/>
  <c r="BK1591" i="7"/>
  <c r="BI1591" i="7" s="1"/>
  <c r="BH1591" i="7" s="1"/>
  <c r="BF1591" i="7"/>
  <c r="AX1591" i="7"/>
  <c r="AW1591" i="7"/>
  <c r="AU1591" i="7"/>
  <c r="AT1591" i="7"/>
  <c r="AS1591" i="7"/>
  <c r="AR1591" i="7"/>
  <c r="AQ1591" i="7"/>
  <c r="AP1591" i="7"/>
  <c r="AO1591" i="7"/>
  <c r="AN1591" i="7"/>
  <c r="AM1591" i="7"/>
  <c r="AL1591" i="7"/>
  <c r="AK1591" i="7"/>
  <c r="AJ1591" i="7"/>
  <c r="AI1591" i="7"/>
  <c r="S1591" i="7"/>
  <c r="R1591" i="7"/>
  <c r="Q1591" i="7"/>
  <c r="P1591" i="7"/>
  <c r="O1591" i="7"/>
  <c r="N1591" i="7"/>
  <c r="M1591" i="7"/>
  <c r="L1591" i="7"/>
  <c r="K1591" i="7"/>
  <c r="J1591" i="7"/>
  <c r="H1591" i="7"/>
  <c r="F1591" i="7"/>
  <c r="BK1590" i="7"/>
  <c r="BI1590" i="7" s="1"/>
  <c r="BF1590" i="7"/>
  <c r="AX1590" i="7"/>
  <c r="AW1590" i="7"/>
  <c r="AU1590" i="7"/>
  <c r="AT1590" i="7"/>
  <c r="AS1590" i="7"/>
  <c r="AR1590" i="7"/>
  <c r="AQ1590" i="7"/>
  <c r="AP1590" i="7"/>
  <c r="AO1590" i="7"/>
  <c r="AN1590" i="7"/>
  <c r="AM1590" i="7"/>
  <c r="AL1590" i="7"/>
  <c r="AK1590" i="7"/>
  <c r="AJ1590" i="7"/>
  <c r="AI1590" i="7"/>
  <c r="S1590" i="7"/>
  <c r="R1590" i="7"/>
  <c r="Q1590" i="7"/>
  <c r="P1590" i="7"/>
  <c r="O1590" i="7"/>
  <c r="N1590" i="7"/>
  <c r="M1590" i="7"/>
  <c r="L1590" i="7"/>
  <c r="K1590" i="7"/>
  <c r="J1590" i="7"/>
  <c r="H1590" i="7"/>
  <c r="G1590" i="7"/>
  <c r="F1590" i="7"/>
  <c r="BK1589" i="7"/>
  <c r="BI1589" i="7" s="1"/>
  <c r="BF1589" i="7"/>
  <c r="AX1589" i="7"/>
  <c r="AW1589" i="7"/>
  <c r="AU1589" i="7"/>
  <c r="AT1589" i="7"/>
  <c r="AS1589" i="7"/>
  <c r="AR1589" i="7"/>
  <c r="AQ1589" i="7"/>
  <c r="AP1589" i="7"/>
  <c r="AO1589" i="7"/>
  <c r="AN1589" i="7"/>
  <c r="AM1589" i="7"/>
  <c r="AL1589" i="7"/>
  <c r="AK1589" i="7"/>
  <c r="AJ1589" i="7"/>
  <c r="AI1589" i="7"/>
  <c r="S1589" i="7"/>
  <c r="R1589" i="7"/>
  <c r="Q1589" i="7"/>
  <c r="P1589" i="7"/>
  <c r="O1589" i="7"/>
  <c r="N1589" i="7"/>
  <c r="M1589" i="7"/>
  <c r="L1589" i="7"/>
  <c r="K1589" i="7"/>
  <c r="J1589" i="7"/>
  <c r="H1589" i="7"/>
  <c r="F1589" i="7"/>
  <c r="BK1588" i="7"/>
  <c r="BF1588" i="7"/>
  <c r="AX1588" i="7"/>
  <c r="AW1588" i="7"/>
  <c r="AU1588" i="7"/>
  <c r="AT1588" i="7"/>
  <c r="AS1588" i="7"/>
  <c r="AR1588" i="7"/>
  <c r="AQ1588" i="7"/>
  <c r="AP1588" i="7"/>
  <c r="AO1588" i="7"/>
  <c r="AN1588" i="7"/>
  <c r="AM1588" i="7"/>
  <c r="AL1588" i="7"/>
  <c r="AK1588" i="7"/>
  <c r="AJ1588" i="7"/>
  <c r="AI1588" i="7"/>
  <c r="S1588" i="7"/>
  <c r="R1588" i="7"/>
  <c r="Q1588" i="7"/>
  <c r="P1588" i="7"/>
  <c r="O1588" i="7"/>
  <c r="N1588" i="7"/>
  <c r="M1588" i="7"/>
  <c r="L1588" i="7"/>
  <c r="K1588" i="7"/>
  <c r="J1588" i="7"/>
  <c r="H1588" i="7"/>
  <c r="F1588" i="7"/>
  <c r="BK1587" i="7"/>
  <c r="BF1587" i="7"/>
  <c r="AX1587" i="7"/>
  <c r="AW1587" i="7"/>
  <c r="AU1587" i="7"/>
  <c r="AT1587" i="7"/>
  <c r="AS1587" i="7"/>
  <c r="AR1587" i="7"/>
  <c r="AQ1587" i="7"/>
  <c r="AP1587" i="7"/>
  <c r="AO1587" i="7"/>
  <c r="AN1587" i="7"/>
  <c r="AM1587" i="7"/>
  <c r="AL1587" i="7"/>
  <c r="AK1587" i="7"/>
  <c r="AJ1587" i="7"/>
  <c r="AI1587" i="7"/>
  <c r="S1587" i="7"/>
  <c r="R1587" i="7"/>
  <c r="Q1587" i="7"/>
  <c r="P1587" i="7"/>
  <c r="O1587" i="7"/>
  <c r="N1587" i="7"/>
  <c r="M1587" i="7"/>
  <c r="L1587" i="7"/>
  <c r="K1587" i="7"/>
  <c r="J1587" i="7"/>
  <c r="H1587" i="7"/>
  <c r="F1587" i="7"/>
  <c r="BK1586" i="7"/>
  <c r="BM1586" i="7" s="1"/>
  <c r="I1586" i="7" s="1"/>
  <c r="BF1586" i="7"/>
  <c r="AX1586" i="7"/>
  <c r="AW1586" i="7"/>
  <c r="AU1586" i="7"/>
  <c r="AT1586" i="7"/>
  <c r="AS1586" i="7"/>
  <c r="AR1586" i="7"/>
  <c r="AQ1586" i="7"/>
  <c r="AP1586" i="7"/>
  <c r="AO1586" i="7"/>
  <c r="AN1586" i="7"/>
  <c r="AM1586" i="7"/>
  <c r="AL1586" i="7"/>
  <c r="AK1586" i="7"/>
  <c r="AJ1586" i="7"/>
  <c r="AI1586" i="7"/>
  <c r="S1586" i="7"/>
  <c r="R1586" i="7"/>
  <c r="Q1586" i="7"/>
  <c r="P1586" i="7"/>
  <c r="O1586" i="7"/>
  <c r="N1586" i="7"/>
  <c r="M1586" i="7"/>
  <c r="L1586" i="7"/>
  <c r="K1586" i="7"/>
  <c r="J1586" i="7"/>
  <c r="H1586" i="7"/>
  <c r="G1586" i="7"/>
  <c r="F1586" i="7"/>
  <c r="BM1585" i="7"/>
  <c r="I1585" i="7" s="1"/>
  <c r="BK1585" i="7"/>
  <c r="BF1585" i="7"/>
  <c r="AX1585" i="7"/>
  <c r="AW1585" i="7"/>
  <c r="AU1585" i="7"/>
  <c r="AT1585" i="7"/>
  <c r="AS1585" i="7"/>
  <c r="AR1585" i="7"/>
  <c r="AQ1585" i="7"/>
  <c r="AP1585" i="7"/>
  <c r="AO1585" i="7"/>
  <c r="AN1585" i="7"/>
  <c r="AM1585" i="7"/>
  <c r="AL1585" i="7"/>
  <c r="AK1585" i="7"/>
  <c r="AJ1585" i="7"/>
  <c r="AI1585" i="7"/>
  <c r="S1585" i="7"/>
  <c r="R1585" i="7"/>
  <c r="Q1585" i="7"/>
  <c r="P1585" i="7"/>
  <c r="O1585" i="7"/>
  <c r="N1585" i="7"/>
  <c r="M1585" i="7"/>
  <c r="L1585" i="7"/>
  <c r="K1585" i="7"/>
  <c r="J1585" i="7"/>
  <c r="H1585" i="7"/>
  <c r="G1585" i="7"/>
  <c r="F1585" i="7"/>
  <c r="BK1584" i="7"/>
  <c r="BF1584" i="7"/>
  <c r="AX1584" i="7"/>
  <c r="AW1584" i="7"/>
  <c r="AU1584" i="7"/>
  <c r="AT1584" i="7"/>
  <c r="AS1584" i="7"/>
  <c r="AR1584" i="7"/>
  <c r="AQ1584" i="7"/>
  <c r="AP1584" i="7"/>
  <c r="AO1584" i="7"/>
  <c r="AN1584" i="7"/>
  <c r="AM1584" i="7"/>
  <c r="AL1584" i="7"/>
  <c r="AK1584" i="7"/>
  <c r="AJ1584" i="7"/>
  <c r="AI1584" i="7"/>
  <c r="S1584" i="7"/>
  <c r="R1584" i="7"/>
  <c r="Q1584" i="7"/>
  <c r="P1584" i="7"/>
  <c r="O1584" i="7"/>
  <c r="N1584" i="7"/>
  <c r="M1584" i="7"/>
  <c r="L1584" i="7"/>
  <c r="K1584" i="7"/>
  <c r="J1584" i="7"/>
  <c r="H1584" i="7"/>
  <c r="F1584" i="7"/>
  <c r="BK1583" i="7"/>
  <c r="BI1583" i="7" s="1"/>
  <c r="E1583" i="7" s="1"/>
  <c r="BF1583" i="7"/>
  <c r="AX1583" i="7"/>
  <c r="AW1583" i="7"/>
  <c r="AU1583" i="7"/>
  <c r="AT1583" i="7"/>
  <c r="AS1583" i="7"/>
  <c r="AR1583" i="7"/>
  <c r="AQ1583" i="7"/>
  <c r="AP1583" i="7"/>
  <c r="AO1583" i="7"/>
  <c r="AN1583" i="7"/>
  <c r="AM1583" i="7"/>
  <c r="AL1583" i="7"/>
  <c r="AK1583" i="7"/>
  <c r="AJ1583" i="7"/>
  <c r="AI1583" i="7"/>
  <c r="S1583" i="7"/>
  <c r="R1583" i="7"/>
  <c r="Q1583" i="7"/>
  <c r="P1583" i="7"/>
  <c r="O1583" i="7"/>
  <c r="N1583" i="7"/>
  <c r="M1583" i="7"/>
  <c r="L1583" i="7"/>
  <c r="K1583" i="7"/>
  <c r="J1583" i="7"/>
  <c r="H1583" i="7"/>
  <c r="F1583" i="7"/>
  <c r="BK1582" i="7"/>
  <c r="BM1582" i="7" s="1"/>
  <c r="I1582" i="7" s="1"/>
  <c r="BF1582" i="7"/>
  <c r="AX1582" i="7"/>
  <c r="AW1582" i="7"/>
  <c r="AU1582" i="7"/>
  <c r="AT1582" i="7"/>
  <c r="AS1582" i="7"/>
  <c r="AR1582" i="7"/>
  <c r="AQ1582" i="7"/>
  <c r="AP1582" i="7"/>
  <c r="AO1582" i="7"/>
  <c r="AN1582" i="7"/>
  <c r="AM1582" i="7"/>
  <c r="AL1582" i="7"/>
  <c r="AK1582" i="7"/>
  <c r="AJ1582" i="7"/>
  <c r="AI1582" i="7"/>
  <c r="S1582" i="7"/>
  <c r="R1582" i="7"/>
  <c r="Q1582" i="7"/>
  <c r="P1582" i="7"/>
  <c r="O1582" i="7"/>
  <c r="N1582" i="7"/>
  <c r="M1582" i="7"/>
  <c r="L1582" i="7"/>
  <c r="K1582" i="7"/>
  <c r="J1582" i="7"/>
  <c r="H1582" i="7"/>
  <c r="F1582" i="7"/>
  <c r="BK1581" i="7"/>
  <c r="BI1581" i="7" s="1"/>
  <c r="E1581" i="7" s="1"/>
  <c r="BF1581" i="7"/>
  <c r="AX1581" i="7"/>
  <c r="AW1581" i="7"/>
  <c r="AU1581" i="7"/>
  <c r="AT1581" i="7"/>
  <c r="AS1581" i="7"/>
  <c r="AR1581" i="7"/>
  <c r="AQ1581" i="7"/>
  <c r="AP1581" i="7"/>
  <c r="AO1581" i="7"/>
  <c r="AN1581" i="7"/>
  <c r="AM1581" i="7"/>
  <c r="AL1581" i="7"/>
  <c r="AK1581" i="7"/>
  <c r="AJ1581" i="7"/>
  <c r="AI1581" i="7"/>
  <c r="S1581" i="7"/>
  <c r="R1581" i="7"/>
  <c r="Q1581" i="7"/>
  <c r="P1581" i="7"/>
  <c r="O1581" i="7"/>
  <c r="N1581" i="7"/>
  <c r="M1581" i="7"/>
  <c r="L1581" i="7"/>
  <c r="K1581" i="7"/>
  <c r="J1581" i="7"/>
  <c r="H1581" i="7"/>
  <c r="F1581" i="7"/>
  <c r="BK1580" i="7"/>
  <c r="BF1580" i="7"/>
  <c r="AX1580" i="7"/>
  <c r="AW1580" i="7"/>
  <c r="AU1580" i="7"/>
  <c r="AT1580" i="7"/>
  <c r="AS1580" i="7"/>
  <c r="AR1580" i="7"/>
  <c r="AQ1580" i="7"/>
  <c r="AP1580" i="7"/>
  <c r="AO1580" i="7"/>
  <c r="AN1580" i="7"/>
  <c r="AM1580" i="7"/>
  <c r="AL1580" i="7"/>
  <c r="AK1580" i="7"/>
  <c r="AJ1580" i="7"/>
  <c r="AI1580" i="7"/>
  <c r="S1580" i="7"/>
  <c r="R1580" i="7"/>
  <c r="Q1580" i="7"/>
  <c r="P1580" i="7"/>
  <c r="O1580" i="7"/>
  <c r="N1580" i="7"/>
  <c r="M1580" i="7"/>
  <c r="L1580" i="7"/>
  <c r="K1580" i="7"/>
  <c r="J1580" i="7"/>
  <c r="H1580" i="7"/>
  <c r="F1580" i="7"/>
  <c r="BK1579" i="7"/>
  <c r="BI1579" i="7" s="1"/>
  <c r="E1579" i="7" s="1"/>
  <c r="BF1579" i="7"/>
  <c r="AX1579" i="7"/>
  <c r="AW1579" i="7"/>
  <c r="AU1579" i="7"/>
  <c r="AT1579" i="7"/>
  <c r="AS1579" i="7"/>
  <c r="AR1579" i="7"/>
  <c r="AQ1579" i="7"/>
  <c r="AP1579" i="7"/>
  <c r="AO1579" i="7"/>
  <c r="AN1579" i="7"/>
  <c r="AM1579" i="7"/>
  <c r="AL1579" i="7"/>
  <c r="AK1579" i="7"/>
  <c r="AJ1579" i="7"/>
  <c r="AI1579" i="7"/>
  <c r="S1579" i="7"/>
  <c r="R1579" i="7"/>
  <c r="Q1579" i="7"/>
  <c r="P1579" i="7"/>
  <c r="O1579" i="7"/>
  <c r="N1579" i="7"/>
  <c r="M1579" i="7"/>
  <c r="L1579" i="7"/>
  <c r="K1579" i="7"/>
  <c r="J1579" i="7"/>
  <c r="H1579" i="7"/>
  <c r="F1579" i="7"/>
  <c r="BK1578" i="7"/>
  <c r="BI1578" i="7" s="1"/>
  <c r="BF1578" i="7"/>
  <c r="AX1578" i="7"/>
  <c r="AW1578" i="7"/>
  <c r="AU1578" i="7"/>
  <c r="AT1578" i="7"/>
  <c r="AS1578" i="7"/>
  <c r="AR1578" i="7"/>
  <c r="AQ1578" i="7"/>
  <c r="AP1578" i="7"/>
  <c r="AO1578" i="7"/>
  <c r="AN1578" i="7"/>
  <c r="AM1578" i="7"/>
  <c r="AL1578" i="7"/>
  <c r="AK1578" i="7"/>
  <c r="AJ1578" i="7"/>
  <c r="AI1578" i="7"/>
  <c r="S1578" i="7"/>
  <c r="R1578" i="7"/>
  <c r="Q1578" i="7"/>
  <c r="P1578" i="7"/>
  <c r="O1578" i="7"/>
  <c r="N1578" i="7"/>
  <c r="M1578" i="7"/>
  <c r="L1578" i="7"/>
  <c r="K1578" i="7"/>
  <c r="J1578" i="7"/>
  <c r="H1578" i="7"/>
  <c r="F1578" i="7"/>
  <c r="BK1577" i="7"/>
  <c r="G1577" i="7" s="1"/>
  <c r="BF1577" i="7"/>
  <c r="AX1577" i="7"/>
  <c r="AW1577" i="7"/>
  <c r="AU1577" i="7"/>
  <c r="AT1577" i="7"/>
  <c r="AS1577" i="7"/>
  <c r="AR1577" i="7"/>
  <c r="AQ1577" i="7"/>
  <c r="AP1577" i="7"/>
  <c r="AO1577" i="7"/>
  <c r="AN1577" i="7"/>
  <c r="AM1577" i="7"/>
  <c r="AL1577" i="7"/>
  <c r="AK1577" i="7"/>
  <c r="AJ1577" i="7"/>
  <c r="AI1577" i="7"/>
  <c r="S1577" i="7"/>
  <c r="R1577" i="7"/>
  <c r="Q1577" i="7"/>
  <c r="P1577" i="7"/>
  <c r="O1577" i="7"/>
  <c r="N1577" i="7"/>
  <c r="M1577" i="7"/>
  <c r="L1577" i="7"/>
  <c r="K1577" i="7"/>
  <c r="J1577" i="7"/>
  <c r="H1577" i="7"/>
  <c r="F1577" i="7"/>
  <c r="BK1576" i="7"/>
  <c r="BF1576" i="7"/>
  <c r="AX1576" i="7"/>
  <c r="AW1576" i="7"/>
  <c r="AU1576" i="7"/>
  <c r="AT1576" i="7"/>
  <c r="AS1576" i="7"/>
  <c r="AR1576" i="7"/>
  <c r="AQ1576" i="7"/>
  <c r="AP1576" i="7"/>
  <c r="AO1576" i="7"/>
  <c r="AN1576" i="7"/>
  <c r="AM1576" i="7"/>
  <c r="AL1576" i="7"/>
  <c r="AK1576" i="7"/>
  <c r="AJ1576" i="7"/>
  <c r="AI1576" i="7"/>
  <c r="S1576" i="7"/>
  <c r="R1576" i="7"/>
  <c r="Q1576" i="7"/>
  <c r="P1576" i="7"/>
  <c r="O1576" i="7"/>
  <c r="N1576" i="7"/>
  <c r="M1576" i="7"/>
  <c r="L1576" i="7"/>
  <c r="K1576" i="7"/>
  <c r="J1576" i="7"/>
  <c r="H1576" i="7"/>
  <c r="F1576" i="7"/>
  <c r="BK1575" i="7"/>
  <c r="BF1575" i="7"/>
  <c r="AX1575" i="7"/>
  <c r="AW1575" i="7"/>
  <c r="AU1575" i="7"/>
  <c r="AT1575" i="7"/>
  <c r="AS1575" i="7"/>
  <c r="AR1575" i="7"/>
  <c r="AQ1575" i="7"/>
  <c r="AP1575" i="7"/>
  <c r="AO1575" i="7"/>
  <c r="AN1575" i="7"/>
  <c r="AM1575" i="7"/>
  <c r="AL1575" i="7"/>
  <c r="AK1575" i="7"/>
  <c r="AJ1575" i="7"/>
  <c r="AI1575" i="7"/>
  <c r="S1575" i="7"/>
  <c r="R1575" i="7"/>
  <c r="Q1575" i="7"/>
  <c r="P1575" i="7"/>
  <c r="O1575" i="7"/>
  <c r="N1575" i="7"/>
  <c r="M1575" i="7"/>
  <c r="L1575" i="7"/>
  <c r="K1575" i="7"/>
  <c r="J1575" i="7"/>
  <c r="H1575" i="7"/>
  <c r="F1575" i="7"/>
  <c r="BK1574" i="7"/>
  <c r="BI1574" i="7" s="1"/>
  <c r="BH1574" i="7" s="1"/>
  <c r="BF1574" i="7"/>
  <c r="AX1574" i="7"/>
  <c r="AW1574" i="7"/>
  <c r="AU1574" i="7"/>
  <c r="AT1574" i="7"/>
  <c r="AS1574" i="7"/>
  <c r="AR1574" i="7"/>
  <c r="AQ1574" i="7"/>
  <c r="AP1574" i="7"/>
  <c r="AO1574" i="7"/>
  <c r="AN1574" i="7"/>
  <c r="AM1574" i="7"/>
  <c r="AL1574" i="7"/>
  <c r="AK1574" i="7"/>
  <c r="AJ1574" i="7"/>
  <c r="AI1574" i="7"/>
  <c r="S1574" i="7"/>
  <c r="R1574" i="7"/>
  <c r="Q1574" i="7"/>
  <c r="P1574" i="7"/>
  <c r="O1574" i="7"/>
  <c r="N1574" i="7"/>
  <c r="M1574" i="7"/>
  <c r="L1574" i="7"/>
  <c r="K1574" i="7"/>
  <c r="J1574" i="7"/>
  <c r="H1574" i="7"/>
  <c r="F1574" i="7"/>
  <c r="BK1573" i="7"/>
  <c r="BF1573" i="7"/>
  <c r="AX1573" i="7"/>
  <c r="AW1573" i="7"/>
  <c r="AU1573" i="7"/>
  <c r="AT1573" i="7"/>
  <c r="AS1573" i="7"/>
  <c r="AR1573" i="7"/>
  <c r="AQ1573" i="7"/>
  <c r="AP1573" i="7"/>
  <c r="AO1573" i="7"/>
  <c r="AN1573" i="7"/>
  <c r="AM1573" i="7"/>
  <c r="AL1573" i="7"/>
  <c r="AK1573" i="7"/>
  <c r="AJ1573" i="7"/>
  <c r="AI1573" i="7"/>
  <c r="S1573" i="7"/>
  <c r="R1573" i="7"/>
  <c r="Q1573" i="7"/>
  <c r="P1573" i="7"/>
  <c r="O1573" i="7"/>
  <c r="N1573" i="7"/>
  <c r="M1573" i="7"/>
  <c r="L1573" i="7"/>
  <c r="K1573" i="7"/>
  <c r="J1573" i="7"/>
  <c r="H1573" i="7"/>
  <c r="F1573" i="7"/>
  <c r="BK1572" i="7"/>
  <c r="BF1572" i="7"/>
  <c r="AX1572" i="7"/>
  <c r="AW1572" i="7"/>
  <c r="AU1572" i="7"/>
  <c r="AT1572" i="7"/>
  <c r="AS1572" i="7"/>
  <c r="AR1572" i="7"/>
  <c r="AQ1572" i="7"/>
  <c r="AP1572" i="7"/>
  <c r="AO1572" i="7"/>
  <c r="AN1572" i="7"/>
  <c r="AM1572" i="7"/>
  <c r="AL1572" i="7"/>
  <c r="AK1572" i="7"/>
  <c r="AJ1572" i="7"/>
  <c r="AI1572" i="7"/>
  <c r="S1572" i="7"/>
  <c r="R1572" i="7"/>
  <c r="Q1572" i="7"/>
  <c r="P1572" i="7"/>
  <c r="O1572" i="7"/>
  <c r="N1572" i="7"/>
  <c r="M1572" i="7"/>
  <c r="L1572" i="7"/>
  <c r="K1572" i="7"/>
  <c r="J1572" i="7"/>
  <c r="H1572" i="7"/>
  <c r="F1572" i="7"/>
  <c r="BK1571" i="7"/>
  <c r="BI1571" i="7" s="1"/>
  <c r="BH1571" i="7" s="1"/>
  <c r="BF1571" i="7"/>
  <c r="AX1571" i="7"/>
  <c r="AW1571" i="7"/>
  <c r="AU1571" i="7"/>
  <c r="AT1571" i="7"/>
  <c r="AS1571" i="7"/>
  <c r="AR1571" i="7"/>
  <c r="AQ1571" i="7"/>
  <c r="AP1571" i="7"/>
  <c r="AO1571" i="7"/>
  <c r="AN1571" i="7"/>
  <c r="AM1571" i="7"/>
  <c r="AL1571" i="7"/>
  <c r="AK1571" i="7"/>
  <c r="AJ1571" i="7"/>
  <c r="AI1571" i="7"/>
  <c r="S1571" i="7"/>
  <c r="R1571" i="7"/>
  <c r="Q1571" i="7"/>
  <c r="P1571" i="7"/>
  <c r="O1571" i="7"/>
  <c r="N1571" i="7"/>
  <c r="M1571" i="7"/>
  <c r="L1571" i="7"/>
  <c r="K1571" i="7"/>
  <c r="J1571" i="7"/>
  <c r="H1571" i="7"/>
  <c r="F1571" i="7"/>
  <c r="BK1570" i="7"/>
  <c r="BF1570" i="7"/>
  <c r="AX1570" i="7"/>
  <c r="AW1570" i="7"/>
  <c r="AU1570" i="7"/>
  <c r="AT1570" i="7"/>
  <c r="AS1570" i="7"/>
  <c r="AR1570" i="7"/>
  <c r="AQ1570" i="7"/>
  <c r="AP1570" i="7"/>
  <c r="AO1570" i="7"/>
  <c r="AN1570" i="7"/>
  <c r="AM1570" i="7"/>
  <c r="AL1570" i="7"/>
  <c r="AK1570" i="7"/>
  <c r="AJ1570" i="7"/>
  <c r="AI1570" i="7"/>
  <c r="S1570" i="7"/>
  <c r="R1570" i="7"/>
  <c r="Q1570" i="7"/>
  <c r="P1570" i="7"/>
  <c r="O1570" i="7"/>
  <c r="N1570" i="7"/>
  <c r="M1570" i="7"/>
  <c r="L1570" i="7"/>
  <c r="K1570" i="7"/>
  <c r="J1570" i="7"/>
  <c r="H1570" i="7"/>
  <c r="F1570" i="7"/>
  <c r="BK1569" i="7"/>
  <c r="BM1569" i="7" s="1"/>
  <c r="I1569" i="7" s="1"/>
  <c r="BF1569" i="7"/>
  <c r="AX1569" i="7"/>
  <c r="AW1569" i="7"/>
  <c r="AU1569" i="7"/>
  <c r="AT1569" i="7"/>
  <c r="AS1569" i="7"/>
  <c r="AR1569" i="7"/>
  <c r="AQ1569" i="7"/>
  <c r="AP1569" i="7"/>
  <c r="AO1569" i="7"/>
  <c r="AN1569" i="7"/>
  <c r="AM1569" i="7"/>
  <c r="AL1569" i="7"/>
  <c r="AK1569" i="7"/>
  <c r="AJ1569" i="7"/>
  <c r="AI1569" i="7"/>
  <c r="S1569" i="7"/>
  <c r="R1569" i="7"/>
  <c r="Q1569" i="7"/>
  <c r="P1569" i="7"/>
  <c r="O1569" i="7"/>
  <c r="N1569" i="7"/>
  <c r="M1569" i="7"/>
  <c r="L1569" i="7"/>
  <c r="K1569" i="7"/>
  <c r="J1569" i="7"/>
  <c r="H1569" i="7"/>
  <c r="F1569" i="7"/>
  <c r="BK1568" i="7"/>
  <c r="G1568" i="7" s="1"/>
  <c r="BF1568" i="7"/>
  <c r="AX1568" i="7"/>
  <c r="AW1568" i="7"/>
  <c r="AU1568" i="7"/>
  <c r="AT1568" i="7"/>
  <c r="AS1568" i="7"/>
  <c r="AR1568" i="7"/>
  <c r="AQ1568" i="7"/>
  <c r="AP1568" i="7"/>
  <c r="AO1568" i="7"/>
  <c r="AN1568" i="7"/>
  <c r="AM1568" i="7"/>
  <c r="AL1568" i="7"/>
  <c r="AK1568" i="7"/>
  <c r="AJ1568" i="7"/>
  <c r="AI1568" i="7"/>
  <c r="S1568" i="7"/>
  <c r="R1568" i="7"/>
  <c r="Q1568" i="7"/>
  <c r="P1568" i="7"/>
  <c r="O1568" i="7"/>
  <c r="N1568" i="7"/>
  <c r="M1568" i="7"/>
  <c r="L1568" i="7"/>
  <c r="K1568" i="7"/>
  <c r="J1568" i="7"/>
  <c r="H1568" i="7"/>
  <c r="F1568" i="7"/>
  <c r="BK1567" i="7"/>
  <c r="BF1567" i="7"/>
  <c r="AX1567" i="7"/>
  <c r="AW1567" i="7"/>
  <c r="AU1567" i="7"/>
  <c r="AT1567" i="7"/>
  <c r="AS1567" i="7"/>
  <c r="AR1567" i="7"/>
  <c r="AQ1567" i="7"/>
  <c r="AP1567" i="7"/>
  <c r="AO1567" i="7"/>
  <c r="AN1567" i="7"/>
  <c r="AM1567" i="7"/>
  <c r="AL1567" i="7"/>
  <c r="AK1567" i="7"/>
  <c r="AJ1567" i="7"/>
  <c r="AI1567" i="7"/>
  <c r="S1567" i="7"/>
  <c r="R1567" i="7"/>
  <c r="Q1567" i="7"/>
  <c r="P1567" i="7"/>
  <c r="O1567" i="7"/>
  <c r="N1567" i="7"/>
  <c r="M1567" i="7"/>
  <c r="L1567" i="7"/>
  <c r="K1567" i="7"/>
  <c r="J1567" i="7"/>
  <c r="H1567" i="7"/>
  <c r="F1567" i="7"/>
  <c r="BK1566" i="7"/>
  <c r="BF1566" i="7"/>
  <c r="AX1566" i="7"/>
  <c r="AW1566" i="7"/>
  <c r="AU1566" i="7"/>
  <c r="AT1566" i="7"/>
  <c r="AS1566" i="7"/>
  <c r="AR1566" i="7"/>
  <c r="AQ1566" i="7"/>
  <c r="AP1566" i="7"/>
  <c r="AO1566" i="7"/>
  <c r="AN1566" i="7"/>
  <c r="AM1566" i="7"/>
  <c r="AL1566" i="7"/>
  <c r="AK1566" i="7"/>
  <c r="AJ1566" i="7"/>
  <c r="AI1566" i="7"/>
  <c r="S1566" i="7"/>
  <c r="R1566" i="7"/>
  <c r="Q1566" i="7"/>
  <c r="P1566" i="7"/>
  <c r="O1566" i="7"/>
  <c r="N1566" i="7"/>
  <c r="M1566" i="7"/>
  <c r="L1566" i="7"/>
  <c r="K1566" i="7"/>
  <c r="J1566" i="7"/>
  <c r="H1566" i="7"/>
  <c r="F1566" i="7"/>
  <c r="BK1565" i="7"/>
  <c r="BM1565" i="7" s="1"/>
  <c r="I1565" i="7" s="1"/>
  <c r="BF1565" i="7"/>
  <c r="AX1565" i="7"/>
  <c r="AW1565" i="7"/>
  <c r="AU1565" i="7"/>
  <c r="AT1565" i="7"/>
  <c r="AS1565" i="7"/>
  <c r="AR1565" i="7"/>
  <c r="AQ1565" i="7"/>
  <c r="AP1565" i="7"/>
  <c r="AO1565" i="7"/>
  <c r="AN1565" i="7"/>
  <c r="AM1565" i="7"/>
  <c r="AL1565" i="7"/>
  <c r="AK1565" i="7"/>
  <c r="AJ1565" i="7"/>
  <c r="AI1565" i="7"/>
  <c r="S1565" i="7"/>
  <c r="R1565" i="7"/>
  <c r="Q1565" i="7"/>
  <c r="P1565" i="7"/>
  <c r="O1565" i="7"/>
  <c r="N1565" i="7"/>
  <c r="M1565" i="7"/>
  <c r="L1565" i="7"/>
  <c r="K1565" i="7"/>
  <c r="J1565" i="7"/>
  <c r="H1565" i="7"/>
  <c r="F1565" i="7"/>
  <c r="BK1564" i="7"/>
  <c r="BF1564" i="7"/>
  <c r="AX1564" i="7"/>
  <c r="AW1564" i="7"/>
  <c r="AU1564" i="7"/>
  <c r="AT1564" i="7"/>
  <c r="AS1564" i="7"/>
  <c r="AR1564" i="7"/>
  <c r="AQ1564" i="7"/>
  <c r="AP1564" i="7"/>
  <c r="AO1564" i="7"/>
  <c r="AN1564" i="7"/>
  <c r="AM1564" i="7"/>
  <c r="AL1564" i="7"/>
  <c r="AK1564" i="7"/>
  <c r="AJ1564" i="7"/>
  <c r="AI1564" i="7"/>
  <c r="S1564" i="7"/>
  <c r="R1564" i="7"/>
  <c r="Q1564" i="7"/>
  <c r="P1564" i="7"/>
  <c r="O1564" i="7"/>
  <c r="N1564" i="7"/>
  <c r="M1564" i="7"/>
  <c r="L1564" i="7"/>
  <c r="K1564" i="7"/>
  <c r="J1564" i="7"/>
  <c r="H1564" i="7"/>
  <c r="F1564" i="7"/>
  <c r="BK1563" i="7"/>
  <c r="BI1563" i="7" s="1"/>
  <c r="BF1563" i="7"/>
  <c r="AX1563" i="7"/>
  <c r="AW1563" i="7"/>
  <c r="AU1563" i="7"/>
  <c r="AT1563" i="7"/>
  <c r="AS1563" i="7"/>
  <c r="AR1563" i="7"/>
  <c r="AQ1563" i="7"/>
  <c r="AP1563" i="7"/>
  <c r="AO1563" i="7"/>
  <c r="AN1563" i="7"/>
  <c r="AM1563" i="7"/>
  <c r="AL1563" i="7"/>
  <c r="AK1563" i="7"/>
  <c r="AJ1563" i="7"/>
  <c r="AI1563" i="7"/>
  <c r="S1563" i="7"/>
  <c r="R1563" i="7"/>
  <c r="Q1563" i="7"/>
  <c r="P1563" i="7"/>
  <c r="O1563" i="7"/>
  <c r="N1563" i="7"/>
  <c r="M1563" i="7"/>
  <c r="L1563" i="7"/>
  <c r="K1563" i="7"/>
  <c r="J1563" i="7"/>
  <c r="H1563" i="7"/>
  <c r="F1563" i="7"/>
  <c r="BK1562" i="7"/>
  <c r="BI1562" i="7" s="1"/>
  <c r="BF1562" i="7"/>
  <c r="AX1562" i="7"/>
  <c r="AW1562" i="7"/>
  <c r="AU1562" i="7"/>
  <c r="AT1562" i="7"/>
  <c r="AS1562" i="7"/>
  <c r="AR1562" i="7"/>
  <c r="AQ1562" i="7"/>
  <c r="AP1562" i="7"/>
  <c r="AO1562" i="7"/>
  <c r="AN1562" i="7"/>
  <c r="AM1562" i="7"/>
  <c r="AL1562" i="7"/>
  <c r="AK1562" i="7"/>
  <c r="AJ1562" i="7"/>
  <c r="AI1562" i="7"/>
  <c r="S1562" i="7"/>
  <c r="R1562" i="7"/>
  <c r="Q1562" i="7"/>
  <c r="P1562" i="7"/>
  <c r="O1562" i="7"/>
  <c r="N1562" i="7"/>
  <c r="M1562" i="7"/>
  <c r="L1562" i="7"/>
  <c r="K1562" i="7"/>
  <c r="J1562" i="7"/>
  <c r="H1562" i="7"/>
  <c r="F1562" i="7"/>
  <c r="BK1561" i="7"/>
  <c r="BI1561" i="7" s="1"/>
  <c r="E1561" i="7" s="1"/>
  <c r="BF1561" i="7"/>
  <c r="AX1561" i="7"/>
  <c r="AW1561" i="7"/>
  <c r="AU1561" i="7"/>
  <c r="AT1561" i="7"/>
  <c r="AS1561" i="7"/>
  <c r="AR1561" i="7"/>
  <c r="AQ1561" i="7"/>
  <c r="AP1561" i="7"/>
  <c r="AO1561" i="7"/>
  <c r="AN1561" i="7"/>
  <c r="AM1561" i="7"/>
  <c r="AL1561" i="7"/>
  <c r="AK1561" i="7"/>
  <c r="AJ1561" i="7"/>
  <c r="AI1561" i="7"/>
  <c r="S1561" i="7"/>
  <c r="R1561" i="7"/>
  <c r="Q1561" i="7"/>
  <c r="P1561" i="7"/>
  <c r="O1561" i="7"/>
  <c r="N1561" i="7"/>
  <c r="M1561" i="7"/>
  <c r="L1561" i="7"/>
  <c r="K1561" i="7"/>
  <c r="J1561" i="7"/>
  <c r="H1561" i="7"/>
  <c r="F1561" i="7"/>
  <c r="BK1560" i="7"/>
  <c r="BM1560" i="7" s="1"/>
  <c r="I1560" i="7" s="1"/>
  <c r="BF1560" i="7"/>
  <c r="AX1560" i="7"/>
  <c r="AW1560" i="7"/>
  <c r="AU1560" i="7"/>
  <c r="AT1560" i="7"/>
  <c r="AS1560" i="7"/>
  <c r="AR1560" i="7"/>
  <c r="AQ1560" i="7"/>
  <c r="AP1560" i="7"/>
  <c r="AO1560" i="7"/>
  <c r="AN1560" i="7"/>
  <c r="AM1560" i="7"/>
  <c r="AL1560" i="7"/>
  <c r="AK1560" i="7"/>
  <c r="AJ1560" i="7"/>
  <c r="AI1560" i="7"/>
  <c r="S1560" i="7"/>
  <c r="R1560" i="7"/>
  <c r="Q1560" i="7"/>
  <c r="P1560" i="7"/>
  <c r="O1560" i="7"/>
  <c r="N1560" i="7"/>
  <c r="M1560" i="7"/>
  <c r="L1560" i="7"/>
  <c r="K1560" i="7"/>
  <c r="J1560" i="7"/>
  <c r="H1560" i="7"/>
  <c r="G1560" i="7"/>
  <c r="F1560" i="7"/>
  <c r="BK1559" i="7"/>
  <c r="BI1559" i="7" s="1"/>
  <c r="E1559" i="7" s="1"/>
  <c r="BF1559" i="7"/>
  <c r="AX1559" i="7"/>
  <c r="AW1559" i="7"/>
  <c r="AU1559" i="7"/>
  <c r="AT1559" i="7"/>
  <c r="AS1559" i="7"/>
  <c r="AR1559" i="7"/>
  <c r="AQ1559" i="7"/>
  <c r="AP1559" i="7"/>
  <c r="AO1559" i="7"/>
  <c r="AN1559" i="7"/>
  <c r="AM1559" i="7"/>
  <c r="AL1559" i="7"/>
  <c r="AK1559" i="7"/>
  <c r="AJ1559" i="7"/>
  <c r="AI1559" i="7"/>
  <c r="S1559" i="7"/>
  <c r="R1559" i="7"/>
  <c r="Q1559" i="7"/>
  <c r="P1559" i="7"/>
  <c r="O1559" i="7"/>
  <c r="N1559" i="7"/>
  <c r="M1559" i="7"/>
  <c r="L1559" i="7"/>
  <c r="K1559" i="7"/>
  <c r="J1559" i="7"/>
  <c r="H1559" i="7"/>
  <c r="F1559" i="7"/>
  <c r="BK1558" i="7"/>
  <c r="BI1558" i="7" s="1"/>
  <c r="BF1558" i="7"/>
  <c r="AX1558" i="7"/>
  <c r="AW1558" i="7"/>
  <c r="AU1558" i="7"/>
  <c r="AT1558" i="7"/>
  <c r="AS1558" i="7"/>
  <c r="AR1558" i="7"/>
  <c r="AQ1558" i="7"/>
  <c r="AP1558" i="7"/>
  <c r="AO1558" i="7"/>
  <c r="AN1558" i="7"/>
  <c r="AM1558" i="7"/>
  <c r="AL1558" i="7"/>
  <c r="AK1558" i="7"/>
  <c r="AJ1558" i="7"/>
  <c r="AI1558" i="7"/>
  <c r="S1558" i="7"/>
  <c r="R1558" i="7"/>
  <c r="Q1558" i="7"/>
  <c r="P1558" i="7"/>
  <c r="O1558" i="7"/>
  <c r="N1558" i="7"/>
  <c r="M1558" i="7"/>
  <c r="L1558" i="7"/>
  <c r="K1558" i="7"/>
  <c r="J1558" i="7"/>
  <c r="H1558" i="7"/>
  <c r="G1558" i="7"/>
  <c r="F1558" i="7"/>
  <c r="BK1557" i="7"/>
  <c r="BI1557" i="7" s="1"/>
  <c r="BF1557" i="7"/>
  <c r="AX1557" i="7"/>
  <c r="AW1557" i="7"/>
  <c r="AU1557" i="7"/>
  <c r="AT1557" i="7"/>
  <c r="AS1557" i="7"/>
  <c r="AR1557" i="7"/>
  <c r="AQ1557" i="7"/>
  <c r="AP1557" i="7"/>
  <c r="AO1557" i="7"/>
  <c r="AN1557" i="7"/>
  <c r="AM1557" i="7"/>
  <c r="AL1557" i="7"/>
  <c r="AK1557" i="7"/>
  <c r="AJ1557" i="7"/>
  <c r="AI1557" i="7"/>
  <c r="S1557" i="7"/>
  <c r="R1557" i="7"/>
  <c r="Q1557" i="7"/>
  <c r="P1557" i="7"/>
  <c r="O1557" i="7"/>
  <c r="N1557" i="7"/>
  <c r="M1557" i="7"/>
  <c r="L1557" i="7"/>
  <c r="K1557" i="7"/>
  <c r="J1557" i="7"/>
  <c r="H1557" i="7"/>
  <c r="F1557" i="7"/>
  <c r="BK1556" i="7"/>
  <c r="BF1556" i="7"/>
  <c r="AX1556" i="7"/>
  <c r="AW1556" i="7"/>
  <c r="AU1556" i="7"/>
  <c r="AT1556" i="7"/>
  <c r="AS1556" i="7"/>
  <c r="AR1556" i="7"/>
  <c r="AQ1556" i="7"/>
  <c r="AP1556" i="7"/>
  <c r="AO1556" i="7"/>
  <c r="AN1556" i="7"/>
  <c r="AM1556" i="7"/>
  <c r="AL1556" i="7"/>
  <c r="AK1556" i="7"/>
  <c r="AJ1556" i="7"/>
  <c r="AI1556" i="7"/>
  <c r="S1556" i="7"/>
  <c r="R1556" i="7"/>
  <c r="Q1556" i="7"/>
  <c r="P1556" i="7"/>
  <c r="O1556" i="7"/>
  <c r="N1556" i="7"/>
  <c r="M1556" i="7"/>
  <c r="L1556" i="7"/>
  <c r="K1556" i="7"/>
  <c r="J1556" i="7"/>
  <c r="H1556" i="7"/>
  <c r="F1556" i="7"/>
  <c r="BK1555" i="7"/>
  <c r="BF1555" i="7"/>
  <c r="AX1555" i="7"/>
  <c r="AW1555" i="7"/>
  <c r="AU1555" i="7"/>
  <c r="AT1555" i="7"/>
  <c r="AS1555" i="7"/>
  <c r="AR1555" i="7"/>
  <c r="AQ1555" i="7"/>
  <c r="AP1555" i="7"/>
  <c r="AO1555" i="7"/>
  <c r="AN1555" i="7"/>
  <c r="AM1555" i="7"/>
  <c r="AL1555" i="7"/>
  <c r="AK1555" i="7"/>
  <c r="AJ1555" i="7"/>
  <c r="AI1555" i="7"/>
  <c r="S1555" i="7"/>
  <c r="R1555" i="7"/>
  <c r="Q1555" i="7"/>
  <c r="P1555" i="7"/>
  <c r="O1555" i="7"/>
  <c r="N1555" i="7"/>
  <c r="M1555" i="7"/>
  <c r="L1555" i="7"/>
  <c r="K1555" i="7"/>
  <c r="J1555" i="7"/>
  <c r="H1555" i="7"/>
  <c r="F1555" i="7"/>
  <c r="BK1554" i="7"/>
  <c r="BF1554" i="7"/>
  <c r="AX1554" i="7"/>
  <c r="AW1554" i="7"/>
  <c r="AU1554" i="7"/>
  <c r="AT1554" i="7"/>
  <c r="AS1554" i="7"/>
  <c r="AR1554" i="7"/>
  <c r="AQ1554" i="7"/>
  <c r="AP1554" i="7"/>
  <c r="AO1554" i="7"/>
  <c r="AN1554" i="7"/>
  <c r="AM1554" i="7"/>
  <c r="AL1554" i="7"/>
  <c r="AK1554" i="7"/>
  <c r="AJ1554" i="7"/>
  <c r="AI1554" i="7"/>
  <c r="S1554" i="7"/>
  <c r="R1554" i="7"/>
  <c r="Q1554" i="7"/>
  <c r="P1554" i="7"/>
  <c r="O1554" i="7"/>
  <c r="N1554" i="7"/>
  <c r="M1554" i="7"/>
  <c r="L1554" i="7"/>
  <c r="K1554" i="7"/>
  <c r="J1554" i="7"/>
  <c r="H1554" i="7"/>
  <c r="F1554" i="7"/>
  <c r="BK1553" i="7"/>
  <c r="BF1553" i="7"/>
  <c r="AX1553" i="7"/>
  <c r="AW1553" i="7"/>
  <c r="AU1553" i="7"/>
  <c r="AT1553" i="7"/>
  <c r="AS1553" i="7"/>
  <c r="AR1553" i="7"/>
  <c r="AQ1553" i="7"/>
  <c r="AP1553" i="7"/>
  <c r="AO1553" i="7"/>
  <c r="AN1553" i="7"/>
  <c r="AM1553" i="7"/>
  <c r="AL1553" i="7"/>
  <c r="AK1553" i="7"/>
  <c r="AJ1553" i="7"/>
  <c r="AI1553" i="7"/>
  <c r="S1553" i="7"/>
  <c r="R1553" i="7"/>
  <c r="Q1553" i="7"/>
  <c r="P1553" i="7"/>
  <c r="O1553" i="7"/>
  <c r="N1553" i="7"/>
  <c r="M1553" i="7"/>
  <c r="L1553" i="7"/>
  <c r="K1553" i="7"/>
  <c r="J1553" i="7"/>
  <c r="H1553" i="7"/>
  <c r="F1553" i="7"/>
  <c r="BK1552" i="7"/>
  <c r="BF1552" i="7"/>
  <c r="AX1552" i="7"/>
  <c r="AW1552" i="7"/>
  <c r="AU1552" i="7"/>
  <c r="AT1552" i="7"/>
  <c r="AS1552" i="7"/>
  <c r="AR1552" i="7"/>
  <c r="AQ1552" i="7"/>
  <c r="AP1552" i="7"/>
  <c r="AO1552" i="7"/>
  <c r="AN1552" i="7"/>
  <c r="AM1552" i="7"/>
  <c r="AL1552" i="7"/>
  <c r="AK1552" i="7"/>
  <c r="AJ1552" i="7"/>
  <c r="AI1552" i="7"/>
  <c r="S1552" i="7"/>
  <c r="R1552" i="7"/>
  <c r="Q1552" i="7"/>
  <c r="P1552" i="7"/>
  <c r="O1552" i="7"/>
  <c r="N1552" i="7"/>
  <c r="M1552" i="7"/>
  <c r="L1552" i="7"/>
  <c r="K1552" i="7"/>
  <c r="J1552" i="7"/>
  <c r="H1552" i="7"/>
  <c r="F1552" i="7"/>
  <c r="BK1551" i="7"/>
  <c r="BF1551" i="7"/>
  <c r="AX1551" i="7"/>
  <c r="AW1551" i="7"/>
  <c r="AU1551" i="7"/>
  <c r="AT1551" i="7"/>
  <c r="AS1551" i="7"/>
  <c r="AR1551" i="7"/>
  <c r="AQ1551" i="7"/>
  <c r="AP1551" i="7"/>
  <c r="AO1551" i="7"/>
  <c r="AN1551" i="7"/>
  <c r="AM1551" i="7"/>
  <c r="AL1551" i="7"/>
  <c r="AK1551" i="7"/>
  <c r="AJ1551" i="7"/>
  <c r="AI1551" i="7"/>
  <c r="S1551" i="7"/>
  <c r="R1551" i="7"/>
  <c r="Q1551" i="7"/>
  <c r="P1551" i="7"/>
  <c r="O1551" i="7"/>
  <c r="N1551" i="7"/>
  <c r="M1551" i="7"/>
  <c r="L1551" i="7"/>
  <c r="K1551" i="7"/>
  <c r="J1551" i="7"/>
  <c r="H1551" i="7"/>
  <c r="F1551" i="7"/>
  <c r="BK1550" i="7"/>
  <c r="G1550" i="7" s="1"/>
  <c r="BF1550" i="7"/>
  <c r="AX1550" i="7"/>
  <c r="AW1550" i="7"/>
  <c r="AU1550" i="7"/>
  <c r="AT1550" i="7"/>
  <c r="AS1550" i="7"/>
  <c r="AR1550" i="7"/>
  <c r="AQ1550" i="7"/>
  <c r="AP1550" i="7"/>
  <c r="AO1550" i="7"/>
  <c r="AN1550" i="7"/>
  <c r="AM1550" i="7"/>
  <c r="AL1550" i="7"/>
  <c r="AK1550" i="7"/>
  <c r="AJ1550" i="7"/>
  <c r="AI1550" i="7"/>
  <c r="S1550" i="7"/>
  <c r="R1550" i="7"/>
  <c r="Q1550" i="7"/>
  <c r="P1550" i="7"/>
  <c r="O1550" i="7"/>
  <c r="N1550" i="7"/>
  <c r="M1550" i="7"/>
  <c r="L1550" i="7"/>
  <c r="K1550" i="7"/>
  <c r="J1550" i="7"/>
  <c r="H1550" i="7"/>
  <c r="F1550" i="7"/>
  <c r="BK1549" i="7"/>
  <c r="BI1549" i="7" s="1"/>
  <c r="BF1549" i="7"/>
  <c r="AX1549" i="7"/>
  <c r="AW1549" i="7"/>
  <c r="AU1549" i="7"/>
  <c r="AT1549" i="7"/>
  <c r="AS1549" i="7"/>
  <c r="AR1549" i="7"/>
  <c r="AQ1549" i="7"/>
  <c r="AP1549" i="7"/>
  <c r="AO1549" i="7"/>
  <c r="AN1549" i="7"/>
  <c r="AM1549" i="7"/>
  <c r="AL1549" i="7"/>
  <c r="AK1549" i="7"/>
  <c r="AJ1549" i="7"/>
  <c r="AI1549" i="7"/>
  <c r="S1549" i="7"/>
  <c r="R1549" i="7"/>
  <c r="Q1549" i="7"/>
  <c r="P1549" i="7"/>
  <c r="O1549" i="7"/>
  <c r="N1549" i="7"/>
  <c r="M1549" i="7"/>
  <c r="L1549" i="7"/>
  <c r="K1549" i="7"/>
  <c r="J1549" i="7"/>
  <c r="H1549" i="7"/>
  <c r="F1549" i="7"/>
  <c r="BK1548" i="7"/>
  <c r="G1548" i="7" s="1"/>
  <c r="BF1548" i="7"/>
  <c r="AX1548" i="7"/>
  <c r="AW1548" i="7"/>
  <c r="AU1548" i="7"/>
  <c r="AT1548" i="7"/>
  <c r="AS1548" i="7"/>
  <c r="AR1548" i="7"/>
  <c r="AQ1548" i="7"/>
  <c r="AP1548" i="7"/>
  <c r="AO1548" i="7"/>
  <c r="AN1548" i="7"/>
  <c r="AM1548" i="7"/>
  <c r="AL1548" i="7"/>
  <c r="AK1548" i="7"/>
  <c r="AJ1548" i="7"/>
  <c r="AI1548" i="7"/>
  <c r="S1548" i="7"/>
  <c r="R1548" i="7"/>
  <c r="Q1548" i="7"/>
  <c r="P1548" i="7"/>
  <c r="O1548" i="7"/>
  <c r="N1548" i="7"/>
  <c r="M1548" i="7"/>
  <c r="L1548" i="7"/>
  <c r="K1548" i="7"/>
  <c r="J1548" i="7"/>
  <c r="H1548" i="7"/>
  <c r="F1548" i="7"/>
  <c r="BK1547" i="7"/>
  <c r="BI1547" i="7"/>
  <c r="BH1547" i="7" s="1"/>
  <c r="BF1547" i="7"/>
  <c r="AX1547" i="7"/>
  <c r="AW1547" i="7"/>
  <c r="AU1547" i="7"/>
  <c r="AT1547" i="7"/>
  <c r="AS1547" i="7"/>
  <c r="AR1547" i="7"/>
  <c r="AQ1547" i="7"/>
  <c r="AP1547" i="7"/>
  <c r="AO1547" i="7"/>
  <c r="AN1547" i="7"/>
  <c r="AM1547" i="7"/>
  <c r="AL1547" i="7"/>
  <c r="AK1547" i="7"/>
  <c r="AJ1547" i="7"/>
  <c r="AI1547" i="7"/>
  <c r="S1547" i="7"/>
  <c r="R1547" i="7"/>
  <c r="Q1547" i="7"/>
  <c r="P1547" i="7"/>
  <c r="O1547" i="7"/>
  <c r="N1547" i="7"/>
  <c r="M1547" i="7"/>
  <c r="L1547" i="7"/>
  <c r="K1547" i="7"/>
  <c r="J1547" i="7"/>
  <c r="H1547" i="7"/>
  <c r="F1547" i="7"/>
  <c r="BK1546" i="7"/>
  <c r="BI1546" i="7" s="1"/>
  <c r="E1546" i="7" s="1"/>
  <c r="BF1546" i="7"/>
  <c r="AX1546" i="7"/>
  <c r="AW1546" i="7"/>
  <c r="AU1546" i="7"/>
  <c r="AT1546" i="7"/>
  <c r="AS1546" i="7"/>
  <c r="AR1546" i="7"/>
  <c r="AQ1546" i="7"/>
  <c r="AP1546" i="7"/>
  <c r="AO1546" i="7"/>
  <c r="AN1546" i="7"/>
  <c r="AM1546" i="7"/>
  <c r="AL1546" i="7"/>
  <c r="AK1546" i="7"/>
  <c r="AJ1546" i="7"/>
  <c r="AI1546" i="7"/>
  <c r="S1546" i="7"/>
  <c r="R1546" i="7"/>
  <c r="Q1546" i="7"/>
  <c r="P1546" i="7"/>
  <c r="O1546" i="7"/>
  <c r="N1546" i="7"/>
  <c r="M1546" i="7"/>
  <c r="L1546" i="7"/>
  <c r="K1546" i="7"/>
  <c r="J1546" i="7"/>
  <c r="H1546" i="7"/>
  <c r="F1546" i="7"/>
  <c r="BK1545" i="7"/>
  <c r="BI1545" i="7"/>
  <c r="BF1545" i="7"/>
  <c r="AX1545" i="7"/>
  <c r="AW1545" i="7"/>
  <c r="AU1545" i="7"/>
  <c r="AT1545" i="7"/>
  <c r="AS1545" i="7"/>
  <c r="AR1545" i="7"/>
  <c r="AQ1545" i="7"/>
  <c r="AP1545" i="7"/>
  <c r="AO1545" i="7"/>
  <c r="AN1545" i="7"/>
  <c r="AM1545" i="7"/>
  <c r="AL1545" i="7"/>
  <c r="AK1545" i="7"/>
  <c r="AJ1545" i="7"/>
  <c r="AI1545" i="7"/>
  <c r="S1545" i="7"/>
  <c r="R1545" i="7"/>
  <c r="Q1545" i="7"/>
  <c r="P1545" i="7"/>
  <c r="O1545" i="7"/>
  <c r="N1545" i="7"/>
  <c r="M1545" i="7"/>
  <c r="L1545" i="7"/>
  <c r="K1545" i="7"/>
  <c r="J1545" i="7"/>
  <c r="H1545" i="7"/>
  <c r="G1545" i="7"/>
  <c r="F1545" i="7"/>
  <c r="BK1544" i="7"/>
  <c r="BM1544" i="7" s="1"/>
  <c r="I1544" i="7" s="1"/>
  <c r="BF1544" i="7"/>
  <c r="AX1544" i="7"/>
  <c r="AW1544" i="7"/>
  <c r="AU1544" i="7"/>
  <c r="AT1544" i="7"/>
  <c r="AS1544" i="7"/>
  <c r="AR1544" i="7"/>
  <c r="AQ1544" i="7"/>
  <c r="AP1544" i="7"/>
  <c r="AO1544" i="7"/>
  <c r="AN1544" i="7"/>
  <c r="AM1544" i="7"/>
  <c r="AL1544" i="7"/>
  <c r="AK1544" i="7"/>
  <c r="AJ1544" i="7"/>
  <c r="AI1544" i="7"/>
  <c r="S1544" i="7"/>
  <c r="R1544" i="7"/>
  <c r="Q1544" i="7"/>
  <c r="P1544" i="7"/>
  <c r="O1544" i="7"/>
  <c r="N1544" i="7"/>
  <c r="M1544" i="7"/>
  <c r="L1544" i="7"/>
  <c r="K1544" i="7"/>
  <c r="J1544" i="7"/>
  <c r="H1544" i="7"/>
  <c r="G1544" i="7"/>
  <c r="F1544" i="7"/>
  <c r="BK1543" i="7"/>
  <c r="BF1543" i="7"/>
  <c r="AX1543" i="7"/>
  <c r="AW1543" i="7"/>
  <c r="AU1543" i="7"/>
  <c r="AT1543" i="7"/>
  <c r="AS1543" i="7"/>
  <c r="AR1543" i="7"/>
  <c r="AQ1543" i="7"/>
  <c r="AP1543" i="7"/>
  <c r="AO1543" i="7"/>
  <c r="AN1543" i="7"/>
  <c r="AM1543" i="7"/>
  <c r="AL1543" i="7"/>
  <c r="AK1543" i="7"/>
  <c r="AJ1543" i="7"/>
  <c r="AI1543" i="7"/>
  <c r="S1543" i="7"/>
  <c r="R1543" i="7"/>
  <c r="Q1543" i="7"/>
  <c r="P1543" i="7"/>
  <c r="O1543" i="7"/>
  <c r="N1543" i="7"/>
  <c r="M1543" i="7"/>
  <c r="L1543" i="7"/>
  <c r="K1543" i="7"/>
  <c r="J1543" i="7"/>
  <c r="H1543" i="7"/>
  <c r="F1543" i="7"/>
  <c r="BK1542" i="7"/>
  <c r="BF1542" i="7"/>
  <c r="AX1542" i="7"/>
  <c r="AW1542" i="7"/>
  <c r="AU1542" i="7"/>
  <c r="AT1542" i="7"/>
  <c r="AS1542" i="7"/>
  <c r="AR1542" i="7"/>
  <c r="AQ1542" i="7"/>
  <c r="AP1542" i="7"/>
  <c r="AO1542" i="7"/>
  <c r="AN1542" i="7"/>
  <c r="AM1542" i="7"/>
  <c r="AL1542" i="7"/>
  <c r="AK1542" i="7"/>
  <c r="AJ1542" i="7"/>
  <c r="AI1542" i="7"/>
  <c r="S1542" i="7"/>
  <c r="R1542" i="7"/>
  <c r="Q1542" i="7"/>
  <c r="P1542" i="7"/>
  <c r="O1542" i="7"/>
  <c r="N1542" i="7"/>
  <c r="M1542" i="7"/>
  <c r="L1542" i="7"/>
  <c r="K1542" i="7"/>
  <c r="J1542" i="7"/>
  <c r="H1542" i="7"/>
  <c r="F1542" i="7"/>
  <c r="BK1541" i="7"/>
  <c r="BM1541" i="7" s="1"/>
  <c r="I1541" i="7" s="1"/>
  <c r="BF1541" i="7"/>
  <c r="AX1541" i="7"/>
  <c r="AW1541" i="7"/>
  <c r="AU1541" i="7"/>
  <c r="AT1541" i="7"/>
  <c r="AS1541" i="7"/>
  <c r="AR1541" i="7"/>
  <c r="AQ1541" i="7"/>
  <c r="AP1541" i="7"/>
  <c r="AO1541" i="7"/>
  <c r="AN1541" i="7"/>
  <c r="AM1541" i="7"/>
  <c r="AL1541" i="7"/>
  <c r="AK1541" i="7"/>
  <c r="AJ1541" i="7"/>
  <c r="AI1541" i="7"/>
  <c r="S1541" i="7"/>
  <c r="R1541" i="7"/>
  <c r="Q1541" i="7"/>
  <c r="P1541" i="7"/>
  <c r="O1541" i="7"/>
  <c r="N1541" i="7"/>
  <c r="M1541" i="7"/>
  <c r="L1541" i="7"/>
  <c r="K1541" i="7"/>
  <c r="J1541" i="7"/>
  <c r="H1541" i="7"/>
  <c r="F1541" i="7"/>
  <c r="BK1540" i="7"/>
  <c r="G1540" i="7" s="1"/>
  <c r="BF1540" i="7"/>
  <c r="AX1540" i="7"/>
  <c r="AW1540" i="7"/>
  <c r="AU1540" i="7"/>
  <c r="AT1540" i="7"/>
  <c r="AS1540" i="7"/>
  <c r="AR1540" i="7"/>
  <c r="AQ1540" i="7"/>
  <c r="AP1540" i="7"/>
  <c r="AO1540" i="7"/>
  <c r="AN1540" i="7"/>
  <c r="AM1540" i="7"/>
  <c r="AL1540" i="7"/>
  <c r="AK1540" i="7"/>
  <c r="AJ1540" i="7"/>
  <c r="AI1540" i="7"/>
  <c r="S1540" i="7"/>
  <c r="R1540" i="7"/>
  <c r="Q1540" i="7"/>
  <c r="P1540" i="7"/>
  <c r="O1540" i="7"/>
  <c r="N1540" i="7"/>
  <c r="M1540" i="7"/>
  <c r="L1540" i="7"/>
  <c r="K1540" i="7"/>
  <c r="J1540" i="7"/>
  <c r="H1540" i="7"/>
  <c r="F1540" i="7"/>
  <c r="BK1539" i="7"/>
  <c r="BI1539" i="7" s="1"/>
  <c r="BF1539" i="7"/>
  <c r="AX1539" i="7"/>
  <c r="AW1539" i="7"/>
  <c r="AU1539" i="7"/>
  <c r="AT1539" i="7"/>
  <c r="AS1539" i="7"/>
  <c r="AR1539" i="7"/>
  <c r="AQ1539" i="7"/>
  <c r="AP1539" i="7"/>
  <c r="AO1539" i="7"/>
  <c r="AN1539" i="7"/>
  <c r="AM1539" i="7"/>
  <c r="AL1539" i="7"/>
  <c r="AK1539" i="7"/>
  <c r="AJ1539" i="7"/>
  <c r="AI1539" i="7"/>
  <c r="S1539" i="7"/>
  <c r="R1539" i="7"/>
  <c r="Q1539" i="7"/>
  <c r="P1539" i="7"/>
  <c r="O1539" i="7"/>
  <c r="N1539" i="7"/>
  <c r="M1539" i="7"/>
  <c r="L1539" i="7"/>
  <c r="K1539" i="7"/>
  <c r="J1539" i="7"/>
  <c r="H1539" i="7"/>
  <c r="F1539" i="7"/>
  <c r="BK1538" i="7"/>
  <c r="G1538" i="7" s="1"/>
  <c r="BF1538" i="7"/>
  <c r="AX1538" i="7"/>
  <c r="AW1538" i="7"/>
  <c r="AU1538" i="7"/>
  <c r="AT1538" i="7"/>
  <c r="AS1538" i="7"/>
  <c r="AR1538" i="7"/>
  <c r="AQ1538" i="7"/>
  <c r="AP1538" i="7"/>
  <c r="AO1538" i="7"/>
  <c r="AN1538" i="7"/>
  <c r="AM1538" i="7"/>
  <c r="AL1538" i="7"/>
  <c r="AK1538" i="7"/>
  <c r="AJ1538" i="7"/>
  <c r="AI1538" i="7"/>
  <c r="S1538" i="7"/>
  <c r="R1538" i="7"/>
  <c r="Q1538" i="7"/>
  <c r="P1538" i="7"/>
  <c r="O1538" i="7"/>
  <c r="N1538" i="7"/>
  <c r="M1538" i="7"/>
  <c r="L1538" i="7"/>
  <c r="K1538" i="7"/>
  <c r="J1538" i="7"/>
  <c r="H1538" i="7"/>
  <c r="F1538" i="7"/>
  <c r="BK1537" i="7"/>
  <c r="BF1537" i="7"/>
  <c r="AX1537" i="7"/>
  <c r="AW1537" i="7"/>
  <c r="AU1537" i="7"/>
  <c r="AT1537" i="7"/>
  <c r="AS1537" i="7"/>
  <c r="AR1537" i="7"/>
  <c r="AQ1537" i="7"/>
  <c r="AP1537" i="7"/>
  <c r="AO1537" i="7"/>
  <c r="AN1537" i="7"/>
  <c r="AM1537" i="7"/>
  <c r="AL1537" i="7"/>
  <c r="AK1537" i="7"/>
  <c r="AJ1537" i="7"/>
  <c r="AI1537" i="7"/>
  <c r="S1537" i="7"/>
  <c r="R1537" i="7"/>
  <c r="Q1537" i="7"/>
  <c r="P1537" i="7"/>
  <c r="O1537" i="7"/>
  <c r="N1537" i="7"/>
  <c r="M1537" i="7"/>
  <c r="L1537" i="7"/>
  <c r="K1537" i="7"/>
  <c r="J1537" i="7"/>
  <c r="H1537" i="7"/>
  <c r="F1537" i="7"/>
  <c r="BK1536" i="7"/>
  <c r="BM1536" i="7" s="1"/>
  <c r="BF1536" i="7"/>
  <c r="AX1536" i="7"/>
  <c r="AW1536" i="7"/>
  <c r="AU1536" i="7"/>
  <c r="AT1536" i="7"/>
  <c r="AS1536" i="7"/>
  <c r="AR1536" i="7"/>
  <c r="AQ1536" i="7"/>
  <c r="AP1536" i="7"/>
  <c r="AO1536" i="7"/>
  <c r="AN1536" i="7"/>
  <c r="AM1536" i="7"/>
  <c r="AL1536" i="7"/>
  <c r="AK1536" i="7"/>
  <c r="AJ1536" i="7"/>
  <c r="AI1536" i="7"/>
  <c r="S1536" i="7"/>
  <c r="R1536" i="7"/>
  <c r="Q1536" i="7"/>
  <c r="P1536" i="7"/>
  <c r="O1536" i="7"/>
  <c r="N1536" i="7"/>
  <c r="M1536" i="7"/>
  <c r="L1536" i="7"/>
  <c r="K1536" i="7"/>
  <c r="J1536" i="7"/>
  <c r="H1536" i="7"/>
  <c r="F1536" i="7"/>
  <c r="BK1535" i="7"/>
  <c r="BF1535" i="7"/>
  <c r="AX1535" i="7"/>
  <c r="AW1535" i="7"/>
  <c r="AU1535" i="7"/>
  <c r="AT1535" i="7"/>
  <c r="AS1535" i="7"/>
  <c r="AR1535" i="7"/>
  <c r="AQ1535" i="7"/>
  <c r="AP1535" i="7"/>
  <c r="AO1535" i="7"/>
  <c r="AN1535" i="7"/>
  <c r="AM1535" i="7"/>
  <c r="AL1535" i="7"/>
  <c r="AK1535" i="7"/>
  <c r="AJ1535" i="7"/>
  <c r="AI1535" i="7"/>
  <c r="S1535" i="7"/>
  <c r="R1535" i="7"/>
  <c r="Q1535" i="7"/>
  <c r="P1535" i="7"/>
  <c r="O1535" i="7"/>
  <c r="N1535" i="7"/>
  <c r="M1535" i="7"/>
  <c r="L1535" i="7"/>
  <c r="K1535" i="7"/>
  <c r="J1535" i="7"/>
  <c r="H1535" i="7"/>
  <c r="F1535" i="7"/>
  <c r="BK1534" i="7"/>
  <c r="BI1534" i="7" s="1"/>
  <c r="BF1534" i="7"/>
  <c r="AX1534" i="7"/>
  <c r="AW1534" i="7"/>
  <c r="AU1534" i="7"/>
  <c r="AT1534" i="7"/>
  <c r="AS1534" i="7"/>
  <c r="AR1534" i="7"/>
  <c r="AQ1534" i="7"/>
  <c r="AP1534" i="7"/>
  <c r="AO1534" i="7"/>
  <c r="AN1534" i="7"/>
  <c r="AM1534" i="7"/>
  <c r="AL1534" i="7"/>
  <c r="AK1534" i="7"/>
  <c r="AJ1534" i="7"/>
  <c r="AI1534" i="7"/>
  <c r="S1534" i="7"/>
  <c r="R1534" i="7"/>
  <c r="Q1534" i="7"/>
  <c r="P1534" i="7"/>
  <c r="O1534" i="7"/>
  <c r="N1534" i="7"/>
  <c r="M1534" i="7"/>
  <c r="L1534" i="7"/>
  <c r="K1534" i="7"/>
  <c r="J1534" i="7"/>
  <c r="H1534" i="7"/>
  <c r="F1534" i="7"/>
  <c r="BK1533" i="7"/>
  <c r="BM1533" i="7" s="1"/>
  <c r="I1533" i="7" s="1"/>
  <c r="BF1533" i="7"/>
  <c r="AX1533" i="7"/>
  <c r="AW1533" i="7"/>
  <c r="AU1533" i="7"/>
  <c r="AT1533" i="7"/>
  <c r="AS1533" i="7"/>
  <c r="AR1533" i="7"/>
  <c r="AQ1533" i="7"/>
  <c r="AP1533" i="7"/>
  <c r="AO1533" i="7"/>
  <c r="AN1533" i="7"/>
  <c r="AM1533" i="7"/>
  <c r="AL1533" i="7"/>
  <c r="AK1533" i="7"/>
  <c r="AJ1533" i="7"/>
  <c r="AI1533" i="7"/>
  <c r="S1533" i="7"/>
  <c r="R1533" i="7"/>
  <c r="Q1533" i="7"/>
  <c r="P1533" i="7"/>
  <c r="O1533" i="7"/>
  <c r="N1533" i="7"/>
  <c r="M1533" i="7"/>
  <c r="L1533" i="7"/>
  <c r="K1533" i="7"/>
  <c r="J1533" i="7"/>
  <c r="H1533" i="7"/>
  <c r="F1533" i="7"/>
  <c r="BK1532" i="7"/>
  <c r="BF1532" i="7"/>
  <c r="AX1532" i="7"/>
  <c r="AW1532" i="7"/>
  <c r="AU1532" i="7"/>
  <c r="AT1532" i="7"/>
  <c r="AS1532" i="7"/>
  <c r="AR1532" i="7"/>
  <c r="AQ1532" i="7"/>
  <c r="AP1532" i="7"/>
  <c r="AO1532" i="7"/>
  <c r="AN1532" i="7"/>
  <c r="AM1532" i="7"/>
  <c r="AL1532" i="7"/>
  <c r="AK1532" i="7"/>
  <c r="AJ1532" i="7"/>
  <c r="AI1532" i="7"/>
  <c r="S1532" i="7"/>
  <c r="R1532" i="7"/>
  <c r="Q1532" i="7"/>
  <c r="P1532" i="7"/>
  <c r="O1532" i="7"/>
  <c r="N1532" i="7"/>
  <c r="M1532" i="7"/>
  <c r="L1532" i="7"/>
  <c r="K1532" i="7"/>
  <c r="J1532" i="7"/>
  <c r="H1532" i="7"/>
  <c r="F1532" i="7"/>
  <c r="BK1531" i="7"/>
  <c r="BI1531" i="7" s="1"/>
  <c r="E1531" i="7" s="1"/>
  <c r="BF1531" i="7"/>
  <c r="AX1531" i="7"/>
  <c r="AW1531" i="7"/>
  <c r="AU1531" i="7"/>
  <c r="AT1531" i="7"/>
  <c r="AS1531" i="7"/>
  <c r="AR1531" i="7"/>
  <c r="AQ1531" i="7"/>
  <c r="AP1531" i="7"/>
  <c r="AO1531" i="7"/>
  <c r="AN1531" i="7"/>
  <c r="AM1531" i="7"/>
  <c r="AL1531" i="7"/>
  <c r="AK1531" i="7"/>
  <c r="AJ1531" i="7"/>
  <c r="AI1531" i="7"/>
  <c r="S1531" i="7"/>
  <c r="R1531" i="7"/>
  <c r="Q1531" i="7"/>
  <c r="P1531" i="7"/>
  <c r="O1531" i="7"/>
  <c r="N1531" i="7"/>
  <c r="M1531" i="7"/>
  <c r="L1531" i="7"/>
  <c r="K1531" i="7"/>
  <c r="J1531" i="7"/>
  <c r="H1531" i="7"/>
  <c r="F1531" i="7"/>
  <c r="BK1530" i="7"/>
  <c r="BF1530" i="7"/>
  <c r="AX1530" i="7"/>
  <c r="AW1530" i="7"/>
  <c r="AU1530" i="7"/>
  <c r="AT1530" i="7"/>
  <c r="AS1530" i="7"/>
  <c r="AR1530" i="7"/>
  <c r="AQ1530" i="7"/>
  <c r="AP1530" i="7"/>
  <c r="AO1530" i="7"/>
  <c r="AN1530" i="7"/>
  <c r="AM1530" i="7"/>
  <c r="AL1530" i="7"/>
  <c r="AK1530" i="7"/>
  <c r="AJ1530" i="7"/>
  <c r="AI1530" i="7"/>
  <c r="S1530" i="7"/>
  <c r="R1530" i="7"/>
  <c r="Q1530" i="7"/>
  <c r="P1530" i="7"/>
  <c r="O1530" i="7"/>
  <c r="N1530" i="7"/>
  <c r="M1530" i="7"/>
  <c r="L1530" i="7"/>
  <c r="K1530" i="7"/>
  <c r="J1530" i="7"/>
  <c r="H1530" i="7"/>
  <c r="F1530" i="7"/>
  <c r="BK1529" i="7"/>
  <c r="BI1529" i="7" s="1"/>
  <c r="BF1529" i="7"/>
  <c r="AX1529" i="7"/>
  <c r="AW1529" i="7"/>
  <c r="AU1529" i="7"/>
  <c r="AT1529" i="7"/>
  <c r="AS1529" i="7"/>
  <c r="AR1529" i="7"/>
  <c r="AQ1529" i="7"/>
  <c r="AP1529" i="7"/>
  <c r="AO1529" i="7"/>
  <c r="AN1529" i="7"/>
  <c r="AM1529" i="7"/>
  <c r="AL1529" i="7"/>
  <c r="AK1529" i="7"/>
  <c r="AJ1529" i="7"/>
  <c r="AI1529" i="7"/>
  <c r="S1529" i="7"/>
  <c r="R1529" i="7"/>
  <c r="Q1529" i="7"/>
  <c r="P1529" i="7"/>
  <c r="O1529" i="7"/>
  <c r="N1529" i="7"/>
  <c r="M1529" i="7"/>
  <c r="L1529" i="7"/>
  <c r="K1529" i="7"/>
  <c r="J1529" i="7"/>
  <c r="H1529" i="7"/>
  <c r="F1529" i="7"/>
  <c r="BK1528" i="7"/>
  <c r="BI1528" i="7" s="1"/>
  <c r="E1528" i="7" s="1"/>
  <c r="BF1528" i="7"/>
  <c r="AX1528" i="7"/>
  <c r="AW1528" i="7"/>
  <c r="AU1528" i="7"/>
  <c r="AT1528" i="7"/>
  <c r="AS1528" i="7"/>
  <c r="AR1528" i="7"/>
  <c r="AQ1528" i="7"/>
  <c r="AP1528" i="7"/>
  <c r="AO1528" i="7"/>
  <c r="AN1528" i="7"/>
  <c r="AM1528" i="7"/>
  <c r="AL1528" i="7"/>
  <c r="AK1528" i="7"/>
  <c r="AJ1528" i="7"/>
  <c r="AI1528" i="7"/>
  <c r="S1528" i="7"/>
  <c r="R1528" i="7"/>
  <c r="Q1528" i="7"/>
  <c r="P1528" i="7"/>
  <c r="O1528" i="7"/>
  <c r="N1528" i="7"/>
  <c r="M1528" i="7"/>
  <c r="L1528" i="7"/>
  <c r="K1528" i="7"/>
  <c r="J1528" i="7"/>
  <c r="H1528" i="7"/>
  <c r="F1528" i="7"/>
  <c r="BK1527" i="7"/>
  <c r="BF1527" i="7"/>
  <c r="AX1527" i="7"/>
  <c r="AW1527" i="7"/>
  <c r="AU1527" i="7"/>
  <c r="AT1527" i="7"/>
  <c r="AS1527" i="7"/>
  <c r="AR1527" i="7"/>
  <c r="AQ1527" i="7"/>
  <c r="AP1527" i="7"/>
  <c r="AO1527" i="7"/>
  <c r="AN1527" i="7"/>
  <c r="AM1527" i="7"/>
  <c r="AL1527" i="7"/>
  <c r="AK1527" i="7"/>
  <c r="AJ1527" i="7"/>
  <c r="AI1527" i="7"/>
  <c r="S1527" i="7"/>
  <c r="R1527" i="7"/>
  <c r="Q1527" i="7"/>
  <c r="P1527" i="7"/>
  <c r="O1527" i="7"/>
  <c r="N1527" i="7"/>
  <c r="M1527" i="7"/>
  <c r="L1527" i="7"/>
  <c r="K1527" i="7"/>
  <c r="J1527" i="7"/>
  <c r="H1527" i="7"/>
  <c r="F1527" i="7"/>
  <c r="BK1526" i="7"/>
  <c r="BM1526" i="7" s="1"/>
  <c r="I1526" i="7" s="1"/>
  <c r="BF1526" i="7"/>
  <c r="AX1526" i="7"/>
  <c r="AW1526" i="7"/>
  <c r="AU1526" i="7"/>
  <c r="AT1526" i="7"/>
  <c r="AS1526" i="7"/>
  <c r="AR1526" i="7"/>
  <c r="AQ1526" i="7"/>
  <c r="AP1526" i="7"/>
  <c r="AO1526" i="7"/>
  <c r="AN1526" i="7"/>
  <c r="AM1526" i="7"/>
  <c r="AL1526" i="7"/>
  <c r="AK1526" i="7"/>
  <c r="AJ1526" i="7"/>
  <c r="AI1526" i="7"/>
  <c r="S1526" i="7"/>
  <c r="R1526" i="7"/>
  <c r="Q1526" i="7"/>
  <c r="P1526" i="7"/>
  <c r="O1526" i="7"/>
  <c r="N1526" i="7"/>
  <c r="M1526" i="7"/>
  <c r="L1526" i="7"/>
  <c r="K1526" i="7"/>
  <c r="J1526" i="7"/>
  <c r="H1526" i="7"/>
  <c r="F1526" i="7"/>
  <c r="BK1525" i="7"/>
  <c r="G1525" i="7" s="1"/>
  <c r="BF1525" i="7"/>
  <c r="AX1525" i="7"/>
  <c r="AW1525" i="7"/>
  <c r="AU1525" i="7"/>
  <c r="AT1525" i="7"/>
  <c r="AS1525" i="7"/>
  <c r="AR1525" i="7"/>
  <c r="AQ1525" i="7"/>
  <c r="AP1525" i="7"/>
  <c r="AO1525" i="7"/>
  <c r="AN1525" i="7"/>
  <c r="AM1525" i="7"/>
  <c r="AL1525" i="7"/>
  <c r="AK1525" i="7"/>
  <c r="AJ1525" i="7"/>
  <c r="AI1525" i="7"/>
  <c r="S1525" i="7"/>
  <c r="R1525" i="7"/>
  <c r="Q1525" i="7"/>
  <c r="P1525" i="7"/>
  <c r="O1525" i="7"/>
  <c r="N1525" i="7"/>
  <c r="M1525" i="7"/>
  <c r="L1525" i="7"/>
  <c r="K1525" i="7"/>
  <c r="J1525" i="7"/>
  <c r="H1525" i="7"/>
  <c r="F1525" i="7"/>
  <c r="BK1524" i="7"/>
  <c r="BF1524" i="7"/>
  <c r="AX1524" i="7"/>
  <c r="AW1524" i="7"/>
  <c r="AU1524" i="7"/>
  <c r="AT1524" i="7"/>
  <c r="AS1524" i="7"/>
  <c r="AR1524" i="7"/>
  <c r="AQ1524" i="7"/>
  <c r="AP1524" i="7"/>
  <c r="AO1524" i="7"/>
  <c r="AN1524" i="7"/>
  <c r="AM1524" i="7"/>
  <c r="AL1524" i="7"/>
  <c r="AK1524" i="7"/>
  <c r="AJ1524" i="7"/>
  <c r="AI1524" i="7"/>
  <c r="S1524" i="7"/>
  <c r="R1524" i="7"/>
  <c r="Q1524" i="7"/>
  <c r="P1524" i="7"/>
  <c r="O1524" i="7"/>
  <c r="N1524" i="7"/>
  <c r="M1524" i="7"/>
  <c r="L1524" i="7"/>
  <c r="K1524" i="7"/>
  <c r="J1524" i="7"/>
  <c r="H1524" i="7"/>
  <c r="F1524" i="7"/>
  <c r="BK1523" i="7"/>
  <c r="BI1523" i="7" s="1"/>
  <c r="BF1523" i="7"/>
  <c r="AX1523" i="7"/>
  <c r="AW1523" i="7"/>
  <c r="AU1523" i="7"/>
  <c r="AT1523" i="7"/>
  <c r="AS1523" i="7"/>
  <c r="AR1523" i="7"/>
  <c r="AQ1523" i="7"/>
  <c r="AP1523" i="7"/>
  <c r="AO1523" i="7"/>
  <c r="AN1523" i="7"/>
  <c r="AM1523" i="7"/>
  <c r="AL1523" i="7"/>
  <c r="AK1523" i="7"/>
  <c r="AJ1523" i="7"/>
  <c r="AI1523" i="7"/>
  <c r="S1523" i="7"/>
  <c r="R1523" i="7"/>
  <c r="Q1523" i="7"/>
  <c r="P1523" i="7"/>
  <c r="O1523" i="7"/>
  <c r="N1523" i="7"/>
  <c r="M1523" i="7"/>
  <c r="L1523" i="7"/>
  <c r="K1523" i="7"/>
  <c r="J1523" i="7"/>
  <c r="H1523" i="7"/>
  <c r="F1523" i="7"/>
  <c r="BK1522" i="7"/>
  <c r="BM1522" i="7" s="1"/>
  <c r="I1522" i="7" s="1"/>
  <c r="BF1522" i="7"/>
  <c r="AX1522" i="7"/>
  <c r="AW1522" i="7"/>
  <c r="AU1522" i="7"/>
  <c r="AT1522" i="7"/>
  <c r="AS1522" i="7"/>
  <c r="AR1522" i="7"/>
  <c r="AQ1522" i="7"/>
  <c r="AP1522" i="7"/>
  <c r="AO1522" i="7"/>
  <c r="AN1522" i="7"/>
  <c r="AM1522" i="7"/>
  <c r="AL1522" i="7"/>
  <c r="AK1522" i="7"/>
  <c r="AJ1522" i="7"/>
  <c r="AI1522" i="7"/>
  <c r="S1522" i="7"/>
  <c r="R1522" i="7"/>
  <c r="Q1522" i="7"/>
  <c r="P1522" i="7"/>
  <c r="O1522" i="7"/>
  <c r="N1522" i="7"/>
  <c r="M1522" i="7"/>
  <c r="L1522" i="7"/>
  <c r="K1522" i="7"/>
  <c r="J1522" i="7"/>
  <c r="H1522" i="7"/>
  <c r="F1522" i="7"/>
  <c r="BK1521" i="7"/>
  <c r="BF1521" i="7"/>
  <c r="AX1521" i="7"/>
  <c r="AW1521" i="7"/>
  <c r="AU1521" i="7"/>
  <c r="AT1521" i="7"/>
  <c r="AS1521" i="7"/>
  <c r="AR1521" i="7"/>
  <c r="AQ1521" i="7"/>
  <c r="AP1521" i="7"/>
  <c r="AO1521" i="7"/>
  <c r="AN1521" i="7"/>
  <c r="AM1521" i="7"/>
  <c r="AL1521" i="7"/>
  <c r="AK1521" i="7"/>
  <c r="AJ1521" i="7"/>
  <c r="AI1521" i="7"/>
  <c r="S1521" i="7"/>
  <c r="R1521" i="7"/>
  <c r="Q1521" i="7"/>
  <c r="P1521" i="7"/>
  <c r="O1521" i="7"/>
  <c r="N1521" i="7"/>
  <c r="M1521" i="7"/>
  <c r="L1521" i="7"/>
  <c r="K1521" i="7"/>
  <c r="J1521" i="7"/>
  <c r="H1521" i="7"/>
  <c r="F1521" i="7"/>
  <c r="BK1520" i="7"/>
  <c r="BI1520" i="7"/>
  <c r="BF1520" i="7"/>
  <c r="AX1520" i="7"/>
  <c r="AW1520" i="7"/>
  <c r="AU1520" i="7"/>
  <c r="AT1520" i="7"/>
  <c r="AS1520" i="7"/>
  <c r="AR1520" i="7"/>
  <c r="AQ1520" i="7"/>
  <c r="AP1520" i="7"/>
  <c r="AO1520" i="7"/>
  <c r="AN1520" i="7"/>
  <c r="AM1520" i="7"/>
  <c r="AL1520" i="7"/>
  <c r="AK1520" i="7"/>
  <c r="AJ1520" i="7"/>
  <c r="AI1520" i="7"/>
  <c r="S1520" i="7"/>
  <c r="R1520" i="7"/>
  <c r="Q1520" i="7"/>
  <c r="P1520" i="7"/>
  <c r="O1520" i="7"/>
  <c r="N1520" i="7"/>
  <c r="M1520" i="7"/>
  <c r="L1520" i="7"/>
  <c r="K1520" i="7"/>
  <c r="J1520" i="7"/>
  <c r="H1520" i="7"/>
  <c r="F1520" i="7"/>
  <c r="BK1519" i="7"/>
  <c r="BF1519" i="7"/>
  <c r="AX1519" i="7"/>
  <c r="AW1519" i="7"/>
  <c r="AU1519" i="7"/>
  <c r="AT1519" i="7"/>
  <c r="AS1519" i="7"/>
  <c r="AR1519" i="7"/>
  <c r="AQ1519" i="7"/>
  <c r="AP1519" i="7"/>
  <c r="AO1519" i="7"/>
  <c r="AN1519" i="7"/>
  <c r="AM1519" i="7"/>
  <c r="AL1519" i="7"/>
  <c r="AK1519" i="7"/>
  <c r="AJ1519" i="7"/>
  <c r="AI1519" i="7"/>
  <c r="S1519" i="7"/>
  <c r="R1519" i="7"/>
  <c r="Q1519" i="7"/>
  <c r="P1519" i="7"/>
  <c r="O1519" i="7"/>
  <c r="N1519" i="7"/>
  <c r="M1519" i="7"/>
  <c r="L1519" i="7"/>
  <c r="K1519" i="7"/>
  <c r="J1519" i="7"/>
  <c r="H1519" i="7"/>
  <c r="F1519" i="7"/>
  <c r="BK1518" i="7"/>
  <c r="G1518" i="7" s="1"/>
  <c r="BF1518" i="7"/>
  <c r="AX1518" i="7"/>
  <c r="AW1518" i="7"/>
  <c r="AU1518" i="7"/>
  <c r="AT1518" i="7"/>
  <c r="AS1518" i="7"/>
  <c r="AR1518" i="7"/>
  <c r="AQ1518" i="7"/>
  <c r="AP1518" i="7"/>
  <c r="AO1518" i="7"/>
  <c r="AN1518" i="7"/>
  <c r="AM1518" i="7"/>
  <c r="AL1518" i="7"/>
  <c r="AK1518" i="7"/>
  <c r="AJ1518" i="7"/>
  <c r="AI1518" i="7"/>
  <c r="S1518" i="7"/>
  <c r="R1518" i="7"/>
  <c r="Q1518" i="7"/>
  <c r="P1518" i="7"/>
  <c r="O1518" i="7"/>
  <c r="N1518" i="7"/>
  <c r="M1518" i="7"/>
  <c r="L1518" i="7"/>
  <c r="K1518" i="7"/>
  <c r="J1518" i="7"/>
  <c r="H1518" i="7"/>
  <c r="F1518" i="7"/>
  <c r="BK1517" i="7"/>
  <c r="BF1517" i="7"/>
  <c r="AX1517" i="7"/>
  <c r="AW1517" i="7"/>
  <c r="AU1517" i="7"/>
  <c r="AT1517" i="7"/>
  <c r="AS1517" i="7"/>
  <c r="AR1517" i="7"/>
  <c r="AQ1517" i="7"/>
  <c r="AP1517" i="7"/>
  <c r="AO1517" i="7"/>
  <c r="AN1517" i="7"/>
  <c r="AM1517" i="7"/>
  <c r="AL1517" i="7"/>
  <c r="AK1517" i="7"/>
  <c r="AJ1517" i="7"/>
  <c r="AI1517" i="7"/>
  <c r="S1517" i="7"/>
  <c r="R1517" i="7"/>
  <c r="Q1517" i="7"/>
  <c r="P1517" i="7"/>
  <c r="O1517" i="7"/>
  <c r="N1517" i="7"/>
  <c r="M1517" i="7"/>
  <c r="L1517" i="7"/>
  <c r="K1517" i="7"/>
  <c r="J1517" i="7"/>
  <c r="H1517" i="7"/>
  <c r="F1517" i="7"/>
  <c r="BK1516" i="7"/>
  <c r="BI1516" i="7" s="1"/>
  <c r="BF1516" i="7"/>
  <c r="AX1516" i="7"/>
  <c r="AW1516" i="7"/>
  <c r="AU1516" i="7"/>
  <c r="AT1516" i="7"/>
  <c r="AS1516" i="7"/>
  <c r="AR1516" i="7"/>
  <c r="AQ1516" i="7"/>
  <c r="AP1516" i="7"/>
  <c r="AO1516" i="7"/>
  <c r="AN1516" i="7"/>
  <c r="AM1516" i="7"/>
  <c r="AL1516" i="7"/>
  <c r="AK1516" i="7"/>
  <c r="AJ1516" i="7"/>
  <c r="AI1516" i="7"/>
  <c r="S1516" i="7"/>
  <c r="R1516" i="7"/>
  <c r="Q1516" i="7"/>
  <c r="P1516" i="7"/>
  <c r="O1516" i="7"/>
  <c r="N1516" i="7"/>
  <c r="M1516" i="7"/>
  <c r="L1516" i="7"/>
  <c r="K1516" i="7"/>
  <c r="J1516" i="7"/>
  <c r="H1516" i="7"/>
  <c r="F1516" i="7"/>
  <c r="BK1515" i="7"/>
  <c r="BI1515" i="7" s="1"/>
  <c r="E1515" i="7" s="1"/>
  <c r="BF1515" i="7"/>
  <c r="AX1515" i="7"/>
  <c r="AW1515" i="7"/>
  <c r="AU1515" i="7"/>
  <c r="AT1515" i="7"/>
  <c r="AS1515" i="7"/>
  <c r="AR1515" i="7"/>
  <c r="AQ1515" i="7"/>
  <c r="AP1515" i="7"/>
  <c r="AO1515" i="7"/>
  <c r="AN1515" i="7"/>
  <c r="AM1515" i="7"/>
  <c r="AL1515" i="7"/>
  <c r="AK1515" i="7"/>
  <c r="AJ1515" i="7"/>
  <c r="AI1515" i="7"/>
  <c r="S1515" i="7"/>
  <c r="R1515" i="7"/>
  <c r="Q1515" i="7"/>
  <c r="P1515" i="7"/>
  <c r="O1515" i="7"/>
  <c r="N1515" i="7"/>
  <c r="M1515" i="7"/>
  <c r="L1515" i="7"/>
  <c r="K1515" i="7"/>
  <c r="J1515" i="7"/>
  <c r="H1515" i="7"/>
  <c r="F1515" i="7"/>
  <c r="BK1514" i="7"/>
  <c r="BI1514" i="7" s="1"/>
  <c r="BF1514" i="7"/>
  <c r="AX1514" i="7"/>
  <c r="AW1514" i="7"/>
  <c r="AU1514" i="7"/>
  <c r="AT1514" i="7"/>
  <c r="AS1514" i="7"/>
  <c r="AR1514" i="7"/>
  <c r="AQ1514" i="7"/>
  <c r="AP1514" i="7"/>
  <c r="AO1514" i="7"/>
  <c r="AN1514" i="7"/>
  <c r="AM1514" i="7"/>
  <c r="AL1514" i="7"/>
  <c r="AK1514" i="7"/>
  <c r="AJ1514" i="7"/>
  <c r="AI1514" i="7"/>
  <c r="S1514" i="7"/>
  <c r="R1514" i="7"/>
  <c r="Q1514" i="7"/>
  <c r="P1514" i="7"/>
  <c r="O1514" i="7"/>
  <c r="N1514" i="7"/>
  <c r="M1514" i="7"/>
  <c r="L1514" i="7"/>
  <c r="K1514" i="7"/>
  <c r="J1514" i="7"/>
  <c r="H1514" i="7"/>
  <c r="F1514" i="7"/>
  <c r="BK1513" i="7"/>
  <c r="BF1513" i="7"/>
  <c r="AX1513" i="7"/>
  <c r="AW1513" i="7"/>
  <c r="AU1513" i="7"/>
  <c r="AT1513" i="7"/>
  <c r="AS1513" i="7"/>
  <c r="AR1513" i="7"/>
  <c r="AQ1513" i="7"/>
  <c r="AP1513" i="7"/>
  <c r="AO1513" i="7"/>
  <c r="AN1513" i="7"/>
  <c r="AM1513" i="7"/>
  <c r="AL1513" i="7"/>
  <c r="AK1513" i="7"/>
  <c r="AJ1513" i="7"/>
  <c r="AI1513" i="7"/>
  <c r="S1513" i="7"/>
  <c r="R1513" i="7"/>
  <c r="Q1513" i="7"/>
  <c r="P1513" i="7"/>
  <c r="O1513" i="7"/>
  <c r="N1513" i="7"/>
  <c r="M1513" i="7"/>
  <c r="L1513" i="7"/>
  <c r="K1513" i="7"/>
  <c r="J1513" i="7"/>
  <c r="H1513" i="7"/>
  <c r="F1513" i="7"/>
  <c r="BK1512" i="7"/>
  <c r="BI1512" i="7" s="1"/>
  <c r="E1512" i="7" s="1"/>
  <c r="BF1512" i="7"/>
  <c r="AX1512" i="7"/>
  <c r="AW1512" i="7"/>
  <c r="AU1512" i="7"/>
  <c r="AT1512" i="7"/>
  <c r="AS1512" i="7"/>
  <c r="AR1512" i="7"/>
  <c r="AQ1512" i="7"/>
  <c r="AP1512" i="7"/>
  <c r="AO1512" i="7"/>
  <c r="AN1512" i="7"/>
  <c r="AM1512" i="7"/>
  <c r="AL1512" i="7"/>
  <c r="AK1512" i="7"/>
  <c r="AJ1512" i="7"/>
  <c r="AI1512" i="7"/>
  <c r="S1512" i="7"/>
  <c r="R1512" i="7"/>
  <c r="Q1512" i="7"/>
  <c r="P1512" i="7"/>
  <c r="O1512" i="7"/>
  <c r="N1512" i="7"/>
  <c r="M1512" i="7"/>
  <c r="L1512" i="7"/>
  <c r="K1512" i="7"/>
  <c r="J1512" i="7"/>
  <c r="H1512" i="7"/>
  <c r="F1512" i="7"/>
  <c r="BK1511" i="7"/>
  <c r="G1511" i="7" s="1"/>
  <c r="BI1511" i="7"/>
  <c r="BH1511" i="7" s="1"/>
  <c r="BF1511" i="7"/>
  <c r="AX1511" i="7"/>
  <c r="AW1511" i="7"/>
  <c r="AU1511" i="7"/>
  <c r="AT1511" i="7"/>
  <c r="AS1511" i="7"/>
  <c r="AR1511" i="7"/>
  <c r="AQ1511" i="7"/>
  <c r="AP1511" i="7"/>
  <c r="AO1511" i="7"/>
  <c r="AN1511" i="7"/>
  <c r="AM1511" i="7"/>
  <c r="AL1511" i="7"/>
  <c r="AK1511" i="7"/>
  <c r="AJ1511" i="7"/>
  <c r="AI1511" i="7"/>
  <c r="S1511" i="7"/>
  <c r="R1511" i="7"/>
  <c r="Q1511" i="7"/>
  <c r="P1511" i="7"/>
  <c r="O1511" i="7"/>
  <c r="N1511" i="7"/>
  <c r="M1511" i="7"/>
  <c r="L1511" i="7"/>
  <c r="K1511" i="7"/>
  <c r="J1511" i="7"/>
  <c r="H1511" i="7"/>
  <c r="F1511" i="7"/>
  <c r="BK1510" i="7"/>
  <c r="BF1510" i="7"/>
  <c r="AX1510" i="7"/>
  <c r="AW1510" i="7"/>
  <c r="AU1510" i="7"/>
  <c r="AT1510" i="7"/>
  <c r="AS1510" i="7"/>
  <c r="AR1510" i="7"/>
  <c r="AQ1510" i="7"/>
  <c r="AP1510" i="7"/>
  <c r="AO1510" i="7"/>
  <c r="AN1510" i="7"/>
  <c r="AM1510" i="7"/>
  <c r="AL1510" i="7"/>
  <c r="AK1510" i="7"/>
  <c r="AJ1510" i="7"/>
  <c r="AI1510" i="7"/>
  <c r="S1510" i="7"/>
  <c r="R1510" i="7"/>
  <c r="Q1510" i="7"/>
  <c r="P1510" i="7"/>
  <c r="O1510" i="7"/>
  <c r="N1510" i="7"/>
  <c r="M1510" i="7"/>
  <c r="L1510" i="7"/>
  <c r="K1510" i="7"/>
  <c r="J1510" i="7"/>
  <c r="H1510" i="7"/>
  <c r="F1510" i="7"/>
  <c r="BK1509" i="7"/>
  <c r="G1509" i="7" s="1"/>
  <c r="BF1509" i="7"/>
  <c r="AX1509" i="7"/>
  <c r="AW1509" i="7"/>
  <c r="AU1509" i="7"/>
  <c r="AT1509" i="7"/>
  <c r="AS1509" i="7"/>
  <c r="AR1509" i="7"/>
  <c r="AQ1509" i="7"/>
  <c r="AP1509" i="7"/>
  <c r="AO1509" i="7"/>
  <c r="AN1509" i="7"/>
  <c r="AM1509" i="7"/>
  <c r="AL1509" i="7"/>
  <c r="AK1509" i="7"/>
  <c r="AJ1509" i="7"/>
  <c r="AI1509" i="7"/>
  <c r="S1509" i="7"/>
  <c r="R1509" i="7"/>
  <c r="Q1509" i="7"/>
  <c r="P1509" i="7"/>
  <c r="O1509" i="7"/>
  <c r="N1509" i="7"/>
  <c r="M1509" i="7"/>
  <c r="L1509" i="7"/>
  <c r="K1509" i="7"/>
  <c r="J1509" i="7"/>
  <c r="H1509" i="7"/>
  <c r="F1509" i="7"/>
  <c r="BK1508" i="7"/>
  <c r="BF1508" i="7"/>
  <c r="AX1508" i="7"/>
  <c r="AW1508" i="7"/>
  <c r="AU1508" i="7"/>
  <c r="AT1508" i="7"/>
  <c r="AS1508" i="7"/>
  <c r="AR1508" i="7"/>
  <c r="AQ1508" i="7"/>
  <c r="AP1508" i="7"/>
  <c r="AO1508" i="7"/>
  <c r="AN1508" i="7"/>
  <c r="AM1508" i="7"/>
  <c r="AL1508" i="7"/>
  <c r="AK1508" i="7"/>
  <c r="AJ1508" i="7"/>
  <c r="AI1508" i="7"/>
  <c r="S1508" i="7"/>
  <c r="R1508" i="7"/>
  <c r="Q1508" i="7"/>
  <c r="P1508" i="7"/>
  <c r="O1508" i="7"/>
  <c r="N1508" i="7"/>
  <c r="M1508" i="7"/>
  <c r="L1508" i="7"/>
  <c r="K1508" i="7"/>
  <c r="J1508" i="7"/>
  <c r="H1508" i="7"/>
  <c r="F1508" i="7"/>
  <c r="BK1507" i="7"/>
  <c r="BM1507" i="7" s="1"/>
  <c r="BF1507" i="7"/>
  <c r="AX1507" i="7"/>
  <c r="AW1507" i="7"/>
  <c r="AU1507" i="7"/>
  <c r="AT1507" i="7"/>
  <c r="AS1507" i="7"/>
  <c r="AR1507" i="7"/>
  <c r="AQ1507" i="7"/>
  <c r="AP1507" i="7"/>
  <c r="AO1507" i="7"/>
  <c r="AN1507" i="7"/>
  <c r="AM1507" i="7"/>
  <c r="AL1507" i="7"/>
  <c r="AK1507" i="7"/>
  <c r="AJ1507" i="7"/>
  <c r="AI1507" i="7"/>
  <c r="S1507" i="7"/>
  <c r="R1507" i="7"/>
  <c r="Q1507" i="7"/>
  <c r="P1507" i="7"/>
  <c r="O1507" i="7"/>
  <c r="N1507" i="7"/>
  <c r="M1507" i="7"/>
  <c r="L1507" i="7"/>
  <c r="K1507" i="7"/>
  <c r="J1507" i="7"/>
  <c r="H1507" i="7"/>
  <c r="F1507" i="7"/>
  <c r="BK1506" i="7"/>
  <c r="BI1506" i="7" s="1"/>
  <c r="BF1506" i="7"/>
  <c r="AX1506" i="7"/>
  <c r="AW1506" i="7"/>
  <c r="AU1506" i="7"/>
  <c r="AT1506" i="7"/>
  <c r="AS1506" i="7"/>
  <c r="AR1506" i="7"/>
  <c r="AQ1506" i="7"/>
  <c r="AP1506" i="7"/>
  <c r="AO1506" i="7"/>
  <c r="AN1506" i="7"/>
  <c r="AM1506" i="7"/>
  <c r="AL1506" i="7"/>
  <c r="AK1506" i="7"/>
  <c r="AJ1506" i="7"/>
  <c r="AI1506" i="7"/>
  <c r="S1506" i="7"/>
  <c r="R1506" i="7"/>
  <c r="Q1506" i="7"/>
  <c r="P1506" i="7"/>
  <c r="O1506" i="7"/>
  <c r="N1506" i="7"/>
  <c r="M1506" i="7"/>
  <c r="L1506" i="7"/>
  <c r="K1506" i="7"/>
  <c r="J1506" i="7"/>
  <c r="H1506" i="7"/>
  <c r="F1506" i="7"/>
  <c r="BK1505" i="7"/>
  <c r="BM1505" i="7" s="1"/>
  <c r="I1505" i="7" s="1"/>
  <c r="BF1505" i="7"/>
  <c r="AX1505" i="7"/>
  <c r="AW1505" i="7"/>
  <c r="AU1505" i="7"/>
  <c r="AT1505" i="7"/>
  <c r="AS1505" i="7"/>
  <c r="AR1505" i="7"/>
  <c r="AQ1505" i="7"/>
  <c r="AP1505" i="7"/>
  <c r="AO1505" i="7"/>
  <c r="AN1505" i="7"/>
  <c r="AM1505" i="7"/>
  <c r="AL1505" i="7"/>
  <c r="AK1505" i="7"/>
  <c r="AJ1505" i="7"/>
  <c r="AI1505" i="7"/>
  <c r="S1505" i="7"/>
  <c r="R1505" i="7"/>
  <c r="Q1505" i="7"/>
  <c r="P1505" i="7"/>
  <c r="O1505" i="7"/>
  <c r="N1505" i="7"/>
  <c r="M1505" i="7"/>
  <c r="L1505" i="7"/>
  <c r="K1505" i="7"/>
  <c r="J1505" i="7"/>
  <c r="H1505" i="7"/>
  <c r="G1505" i="7"/>
  <c r="F1505" i="7"/>
  <c r="BK1504" i="7"/>
  <c r="BI1504" i="7" s="1"/>
  <c r="E1504" i="7" s="1"/>
  <c r="BF1504" i="7"/>
  <c r="AX1504" i="7"/>
  <c r="AW1504" i="7"/>
  <c r="AU1504" i="7"/>
  <c r="AT1504" i="7"/>
  <c r="AS1504" i="7"/>
  <c r="AR1504" i="7"/>
  <c r="AQ1504" i="7"/>
  <c r="AP1504" i="7"/>
  <c r="AO1504" i="7"/>
  <c r="AN1504" i="7"/>
  <c r="AM1504" i="7"/>
  <c r="AL1504" i="7"/>
  <c r="AK1504" i="7"/>
  <c r="AJ1504" i="7"/>
  <c r="AI1504" i="7"/>
  <c r="S1504" i="7"/>
  <c r="R1504" i="7"/>
  <c r="Q1504" i="7"/>
  <c r="P1504" i="7"/>
  <c r="O1504" i="7"/>
  <c r="N1504" i="7"/>
  <c r="M1504" i="7"/>
  <c r="L1504" i="7"/>
  <c r="K1504" i="7"/>
  <c r="J1504" i="7"/>
  <c r="H1504" i="7"/>
  <c r="F1504" i="7"/>
  <c r="BK1503" i="7"/>
  <c r="BI1503" i="7" s="1"/>
  <c r="BF1503" i="7"/>
  <c r="AX1503" i="7"/>
  <c r="AW1503" i="7"/>
  <c r="AU1503" i="7"/>
  <c r="AT1503" i="7"/>
  <c r="AS1503" i="7"/>
  <c r="AR1503" i="7"/>
  <c r="AQ1503" i="7"/>
  <c r="AP1503" i="7"/>
  <c r="AO1503" i="7"/>
  <c r="AN1503" i="7"/>
  <c r="AM1503" i="7"/>
  <c r="AL1503" i="7"/>
  <c r="AK1503" i="7"/>
  <c r="AJ1503" i="7"/>
  <c r="AI1503" i="7"/>
  <c r="S1503" i="7"/>
  <c r="R1503" i="7"/>
  <c r="Q1503" i="7"/>
  <c r="P1503" i="7"/>
  <c r="O1503" i="7"/>
  <c r="N1503" i="7"/>
  <c r="M1503" i="7"/>
  <c r="L1503" i="7"/>
  <c r="K1503" i="7"/>
  <c r="J1503" i="7"/>
  <c r="H1503" i="7"/>
  <c r="F1503" i="7"/>
  <c r="BK1502" i="7"/>
  <c r="BF1502" i="7"/>
  <c r="AX1502" i="7"/>
  <c r="AW1502" i="7"/>
  <c r="AU1502" i="7"/>
  <c r="AT1502" i="7"/>
  <c r="AS1502" i="7"/>
  <c r="AR1502" i="7"/>
  <c r="AQ1502" i="7"/>
  <c r="AP1502" i="7"/>
  <c r="AO1502" i="7"/>
  <c r="AN1502" i="7"/>
  <c r="AM1502" i="7"/>
  <c r="AL1502" i="7"/>
  <c r="AK1502" i="7"/>
  <c r="AJ1502" i="7"/>
  <c r="AI1502" i="7"/>
  <c r="S1502" i="7"/>
  <c r="R1502" i="7"/>
  <c r="Q1502" i="7"/>
  <c r="P1502" i="7"/>
  <c r="O1502" i="7"/>
  <c r="N1502" i="7"/>
  <c r="M1502" i="7"/>
  <c r="L1502" i="7"/>
  <c r="K1502" i="7"/>
  <c r="J1502" i="7"/>
  <c r="H1502" i="7"/>
  <c r="F1502" i="7"/>
  <c r="BK1501" i="7"/>
  <c r="BI1501" i="7"/>
  <c r="BF1501" i="7"/>
  <c r="AX1501" i="7"/>
  <c r="AW1501" i="7"/>
  <c r="AU1501" i="7"/>
  <c r="AT1501" i="7"/>
  <c r="AS1501" i="7"/>
  <c r="AR1501" i="7"/>
  <c r="AQ1501" i="7"/>
  <c r="AP1501" i="7"/>
  <c r="AO1501" i="7"/>
  <c r="AN1501" i="7"/>
  <c r="AM1501" i="7"/>
  <c r="AL1501" i="7"/>
  <c r="AK1501" i="7"/>
  <c r="AJ1501" i="7"/>
  <c r="AI1501" i="7"/>
  <c r="S1501" i="7"/>
  <c r="R1501" i="7"/>
  <c r="Q1501" i="7"/>
  <c r="P1501" i="7"/>
  <c r="O1501" i="7"/>
  <c r="N1501" i="7"/>
  <c r="M1501" i="7"/>
  <c r="L1501" i="7"/>
  <c r="K1501" i="7"/>
  <c r="J1501" i="7"/>
  <c r="H1501" i="7"/>
  <c r="G1501" i="7"/>
  <c r="F1501" i="7"/>
  <c r="BK1500" i="7"/>
  <c r="BI1500" i="7" s="1"/>
  <c r="BH1500" i="7" s="1"/>
  <c r="BF1500" i="7"/>
  <c r="AX1500" i="7"/>
  <c r="AW1500" i="7"/>
  <c r="AU1500" i="7"/>
  <c r="AT1500" i="7"/>
  <c r="AS1500" i="7"/>
  <c r="AR1500" i="7"/>
  <c r="AQ1500" i="7"/>
  <c r="AP1500" i="7"/>
  <c r="AO1500" i="7"/>
  <c r="AN1500" i="7"/>
  <c r="AM1500" i="7"/>
  <c r="AL1500" i="7"/>
  <c r="AK1500" i="7"/>
  <c r="AJ1500" i="7"/>
  <c r="AI1500" i="7"/>
  <c r="S1500" i="7"/>
  <c r="R1500" i="7"/>
  <c r="Q1500" i="7"/>
  <c r="P1500" i="7"/>
  <c r="O1500" i="7"/>
  <c r="N1500" i="7"/>
  <c r="M1500" i="7"/>
  <c r="L1500" i="7"/>
  <c r="K1500" i="7"/>
  <c r="J1500" i="7"/>
  <c r="H1500" i="7"/>
  <c r="F1500" i="7"/>
  <c r="BK1499" i="7"/>
  <c r="G1499" i="7" s="1"/>
  <c r="BF1499" i="7"/>
  <c r="AX1499" i="7"/>
  <c r="AW1499" i="7"/>
  <c r="AU1499" i="7"/>
  <c r="AT1499" i="7"/>
  <c r="AS1499" i="7"/>
  <c r="AR1499" i="7"/>
  <c r="AQ1499" i="7"/>
  <c r="AP1499" i="7"/>
  <c r="AO1499" i="7"/>
  <c r="AN1499" i="7"/>
  <c r="AM1499" i="7"/>
  <c r="AL1499" i="7"/>
  <c r="AK1499" i="7"/>
  <c r="AJ1499" i="7"/>
  <c r="AI1499" i="7"/>
  <c r="S1499" i="7"/>
  <c r="R1499" i="7"/>
  <c r="Q1499" i="7"/>
  <c r="P1499" i="7"/>
  <c r="O1499" i="7"/>
  <c r="N1499" i="7"/>
  <c r="M1499" i="7"/>
  <c r="L1499" i="7"/>
  <c r="K1499" i="7"/>
  <c r="J1499" i="7"/>
  <c r="H1499" i="7"/>
  <c r="F1499" i="7"/>
  <c r="BK1498" i="7"/>
  <c r="BF1498" i="7"/>
  <c r="AX1498" i="7"/>
  <c r="AW1498" i="7"/>
  <c r="AU1498" i="7"/>
  <c r="AT1498" i="7"/>
  <c r="AS1498" i="7"/>
  <c r="AR1498" i="7"/>
  <c r="AQ1498" i="7"/>
  <c r="AP1498" i="7"/>
  <c r="AO1498" i="7"/>
  <c r="AN1498" i="7"/>
  <c r="AM1498" i="7"/>
  <c r="AL1498" i="7"/>
  <c r="AK1498" i="7"/>
  <c r="AJ1498" i="7"/>
  <c r="AI1498" i="7"/>
  <c r="S1498" i="7"/>
  <c r="R1498" i="7"/>
  <c r="Q1498" i="7"/>
  <c r="P1498" i="7"/>
  <c r="O1498" i="7"/>
  <c r="N1498" i="7"/>
  <c r="M1498" i="7"/>
  <c r="L1498" i="7"/>
  <c r="K1498" i="7"/>
  <c r="J1498" i="7"/>
  <c r="H1498" i="7"/>
  <c r="F1498" i="7"/>
  <c r="BK1497" i="7"/>
  <c r="BF1497" i="7"/>
  <c r="AX1497" i="7"/>
  <c r="AW1497" i="7"/>
  <c r="AU1497" i="7"/>
  <c r="AT1497" i="7"/>
  <c r="AS1497" i="7"/>
  <c r="AR1497" i="7"/>
  <c r="AQ1497" i="7"/>
  <c r="AP1497" i="7"/>
  <c r="AO1497" i="7"/>
  <c r="AN1497" i="7"/>
  <c r="AM1497" i="7"/>
  <c r="AL1497" i="7"/>
  <c r="AK1497" i="7"/>
  <c r="AJ1497" i="7"/>
  <c r="AI1497" i="7"/>
  <c r="S1497" i="7"/>
  <c r="R1497" i="7"/>
  <c r="Q1497" i="7"/>
  <c r="P1497" i="7"/>
  <c r="O1497" i="7"/>
  <c r="N1497" i="7"/>
  <c r="M1497" i="7"/>
  <c r="L1497" i="7"/>
  <c r="K1497" i="7"/>
  <c r="J1497" i="7"/>
  <c r="H1497" i="7"/>
  <c r="F1497" i="7"/>
  <c r="BK1496" i="7"/>
  <c r="BI1496" i="7" s="1"/>
  <c r="BF1496" i="7"/>
  <c r="AX1496" i="7"/>
  <c r="AW1496" i="7"/>
  <c r="AU1496" i="7"/>
  <c r="AT1496" i="7"/>
  <c r="AS1496" i="7"/>
  <c r="AR1496" i="7"/>
  <c r="AQ1496" i="7"/>
  <c r="AP1496" i="7"/>
  <c r="AO1496" i="7"/>
  <c r="AN1496" i="7"/>
  <c r="AM1496" i="7"/>
  <c r="AL1496" i="7"/>
  <c r="AK1496" i="7"/>
  <c r="AJ1496" i="7"/>
  <c r="AI1496" i="7"/>
  <c r="S1496" i="7"/>
  <c r="R1496" i="7"/>
  <c r="Q1496" i="7"/>
  <c r="P1496" i="7"/>
  <c r="O1496" i="7"/>
  <c r="N1496" i="7"/>
  <c r="M1496" i="7"/>
  <c r="L1496" i="7"/>
  <c r="K1496" i="7"/>
  <c r="J1496" i="7"/>
  <c r="H1496" i="7"/>
  <c r="F1496" i="7"/>
  <c r="BK1495" i="7"/>
  <c r="BI1495" i="7" s="1"/>
  <c r="BH1495" i="7"/>
  <c r="BF1495" i="7"/>
  <c r="AX1495" i="7"/>
  <c r="AW1495" i="7"/>
  <c r="AU1495" i="7"/>
  <c r="AT1495" i="7"/>
  <c r="AS1495" i="7"/>
  <c r="AR1495" i="7"/>
  <c r="AQ1495" i="7"/>
  <c r="AP1495" i="7"/>
  <c r="AO1495" i="7"/>
  <c r="AN1495" i="7"/>
  <c r="AM1495" i="7"/>
  <c r="AL1495" i="7"/>
  <c r="AK1495" i="7"/>
  <c r="AJ1495" i="7"/>
  <c r="AI1495" i="7"/>
  <c r="S1495" i="7"/>
  <c r="R1495" i="7"/>
  <c r="Q1495" i="7"/>
  <c r="P1495" i="7"/>
  <c r="O1495" i="7"/>
  <c r="N1495" i="7"/>
  <c r="M1495" i="7"/>
  <c r="L1495" i="7"/>
  <c r="K1495" i="7"/>
  <c r="J1495" i="7"/>
  <c r="H1495" i="7"/>
  <c r="F1495" i="7"/>
  <c r="BK1494" i="7"/>
  <c r="BF1494" i="7"/>
  <c r="AX1494" i="7"/>
  <c r="AW1494" i="7"/>
  <c r="AU1494" i="7"/>
  <c r="AT1494" i="7"/>
  <c r="AS1494" i="7"/>
  <c r="AR1494" i="7"/>
  <c r="AQ1494" i="7"/>
  <c r="AP1494" i="7"/>
  <c r="AO1494" i="7"/>
  <c r="AN1494" i="7"/>
  <c r="AM1494" i="7"/>
  <c r="AL1494" i="7"/>
  <c r="AK1494" i="7"/>
  <c r="AJ1494" i="7"/>
  <c r="AI1494" i="7"/>
  <c r="S1494" i="7"/>
  <c r="R1494" i="7"/>
  <c r="Q1494" i="7"/>
  <c r="P1494" i="7"/>
  <c r="O1494" i="7"/>
  <c r="N1494" i="7"/>
  <c r="M1494" i="7"/>
  <c r="L1494" i="7"/>
  <c r="K1494" i="7"/>
  <c r="J1494" i="7"/>
  <c r="H1494" i="7"/>
  <c r="F1494" i="7"/>
  <c r="BE1493" i="7"/>
  <c r="BD1493" i="7"/>
  <c r="BC1493" i="7"/>
  <c r="BB1493" i="7"/>
  <c r="BA1493" i="7"/>
  <c r="AZ1493" i="7"/>
  <c r="AY1493" i="7"/>
  <c r="AX1493" i="7"/>
  <c r="AW1493" i="7"/>
  <c r="AV1493" i="7"/>
  <c r="AU1493" i="7"/>
  <c r="AT1493" i="7"/>
  <c r="AS1493" i="7"/>
  <c r="AR1493" i="7"/>
  <c r="AQ1493" i="7"/>
  <c r="AP1493" i="7"/>
  <c r="AO1493" i="7"/>
  <c r="AN1493" i="7"/>
  <c r="AM1493" i="7"/>
  <c r="AL1493" i="7"/>
  <c r="AK1493" i="7"/>
  <c r="AJ1493" i="7"/>
  <c r="AI1493" i="7"/>
  <c r="AH1493" i="7"/>
  <c r="AG1493" i="7"/>
  <c r="AF1493" i="7"/>
  <c r="AE1493" i="7"/>
  <c r="AD1493" i="7"/>
  <c r="AC1493" i="7"/>
  <c r="AB1493" i="7"/>
  <c r="AA1493" i="7"/>
  <c r="Z1493" i="7"/>
  <c r="Y1493" i="7"/>
  <c r="X1493" i="7"/>
  <c r="W1493" i="7"/>
  <c r="V1493" i="7"/>
  <c r="T1493" i="7"/>
  <c r="S1493" i="7"/>
  <c r="R1493" i="7"/>
  <c r="Q1493" i="7"/>
  <c r="P1493" i="7"/>
  <c r="O1493" i="7"/>
  <c r="N1493" i="7"/>
  <c r="M1493" i="7"/>
  <c r="L1493" i="7"/>
  <c r="K1493" i="7"/>
  <c r="J1493" i="7"/>
  <c r="I1493" i="7"/>
  <c r="H1493" i="7"/>
  <c r="G1493" i="7"/>
  <c r="F1493" i="7"/>
  <c r="E1493" i="7"/>
  <c r="D1493" i="7"/>
  <c r="BK1492" i="7"/>
  <c r="BM1492" i="7" s="1"/>
  <c r="I1492" i="7" s="1"/>
  <c r="BF1492" i="7"/>
  <c r="AX1492" i="7"/>
  <c r="AW1492" i="7"/>
  <c r="AU1492" i="7"/>
  <c r="AT1492" i="7"/>
  <c r="AS1492" i="7"/>
  <c r="AR1492" i="7"/>
  <c r="AQ1492" i="7"/>
  <c r="AP1492" i="7"/>
  <c r="AO1492" i="7"/>
  <c r="AN1492" i="7"/>
  <c r="AM1492" i="7"/>
  <c r="AL1492" i="7"/>
  <c r="AK1492" i="7"/>
  <c r="AJ1492" i="7"/>
  <c r="AI1492" i="7"/>
  <c r="AH1492" i="7"/>
  <c r="AG1492" i="7"/>
  <c r="AF1492" i="7"/>
  <c r="AE1492" i="7"/>
  <c r="AD1492" i="7"/>
  <c r="AC1492" i="7"/>
  <c r="S1492" i="7"/>
  <c r="R1492" i="7"/>
  <c r="Q1492" i="7"/>
  <c r="P1492" i="7"/>
  <c r="O1492" i="7"/>
  <c r="N1492" i="7"/>
  <c r="M1492" i="7"/>
  <c r="L1492" i="7"/>
  <c r="K1492" i="7"/>
  <c r="J1492" i="7"/>
  <c r="H1492" i="7"/>
  <c r="F1492" i="7"/>
  <c r="BK1491" i="7"/>
  <c r="BF1491" i="7"/>
  <c r="AX1491" i="7"/>
  <c r="AW1491" i="7"/>
  <c r="AU1491" i="7"/>
  <c r="AT1491" i="7"/>
  <c r="AS1491" i="7"/>
  <c r="AR1491" i="7"/>
  <c r="AQ1491" i="7"/>
  <c r="AP1491" i="7"/>
  <c r="AO1491" i="7"/>
  <c r="AN1491" i="7"/>
  <c r="AM1491" i="7"/>
  <c r="AL1491" i="7"/>
  <c r="AK1491" i="7"/>
  <c r="AJ1491" i="7"/>
  <c r="AI1491" i="7"/>
  <c r="AH1491" i="7"/>
  <c r="AG1491" i="7"/>
  <c r="AF1491" i="7"/>
  <c r="AE1491" i="7"/>
  <c r="AD1491" i="7"/>
  <c r="AC1491" i="7"/>
  <c r="S1491" i="7"/>
  <c r="R1491" i="7"/>
  <c r="Q1491" i="7"/>
  <c r="P1491" i="7"/>
  <c r="O1491" i="7"/>
  <c r="N1491" i="7"/>
  <c r="M1491" i="7"/>
  <c r="L1491" i="7"/>
  <c r="K1491" i="7"/>
  <c r="J1491" i="7"/>
  <c r="H1491" i="7"/>
  <c r="F1491" i="7"/>
  <c r="BK1490" i="7"/>
  <c r="G1490" i="7" s="1"/>
  <c r="BF1490" i="7"/>
  <c r="AX1490" i="7"/>
  <c r="AW1490" i="7"/>
  <c r="AU1490" i="7"/>
  <c r="AT1490" i="7"/>
  <c r="AS1490" i="7"/>
  <c r="AR1490" i="7"/>
  <c r="AQ1490" i="7"/>
  <c r="AP1490" i="7"/>
  <c r="AO1490" i="7"/>
  <c r="AN1490" i="7"/>
  <c r="AM1490" i="7"/>
  <c r="AL1490" i="7"/>
  <c r="AK1490" i="7"/>
  <c r="AJ1490" i="7"/>
  <c r="AI1490" i="7"/>
  <c r="AH1490" i="7"/>
  <c r="AG1490" i="7"/>
  <c r="AF1490" i="7"/>
  <c r="AE1490" i="7"/>
  <c r="AD1490" i="7"/>
  <c r="AC1490" i="7"/>
  <c r="S1490" i="7"/>
  <c r="R1490" i="7"/>
  <c r="Q1490" i="7"/>
  <c r="P1490" i="7"/>
  <c r="O1490" i="7"/>
  <c r="N1490" i="7"/>
  <c r="M1490" i="7"/>
  <c r="L1490" i="7"/>
  <c r="K1490" i="7"/>
  <c r="J1490" i="7"/>
  <c r="H1490" i="7"/>
  <c r="F1490" i="7"/>
  <c r="BK1489" i="7"/>
  <c r="BM1489" i="7" s="1"/>
  <c r="I1489" i="7" s="1"/>
  <c r="BF1489" i="7"/>
  <c r="AX1489" i="7"/>
  <c r="AW1489" i="7"/>
  <c r="AU1489" i="7"/>
  <c r="AT1489" i="7"/>
  <c r="AS1489" i="7"/>
  <c r="AR1489" i="7"/>
  <c r="AQ1489" i="7"/>
  <c r="AP1489" i="7"/>
  <c r="AO1489" i="7"/>
  <c r="AN1489" i="7"/>
  <c r="AM1489" i="7"/>
  <c r="AL1489" i="7"/>
  <c r="AK1489" i="7"/>
  <c r="AJ1489" i="7"/>
  <c r="AI1489" i="7"/>
  <c r="AH1489" i="7"/>
  <c r="AG1489" i="7"/>
  <c r="AF1489" i="7"/>
  <c r="AE1489" i="7"/>
  <c r="AD1489" i="7"/>
  <c r="AC1489" i="7"/>
  <c r="S1489" i="7"/>
  <c r="R1489" i="7"/>
  <c r="Q1489" i="7"/>
  <c r="P1489" i="7"/>
  <c r="O1489" i="7"/>
  <c r="N1489" i="7"/>
  <c r="M1489" i="7"/>
  <c r="L1489" i="7"/>
  <c r="K1489" i="7"/>
  <c r="J1489" i="7"/>
  <c r="H1489" i="7"/>
  <c r="F1489" i="7"/>
  <c r="BK1488" i="7"/>
  <c r="BF1488" i="7"/>
  <c r="AX1488" i="7"/>
  <c r="AW1488" i="7"/>
  <c r="AU1488" i="7"/>
  <c r="AT1488" i="7"/>
  <c r="AS1488" i="7"/>
  <c r="AR1488" i="7"/>
  <c r="AQ1488" i="7"/>
  <c r="AP1488" i="7"/>
  <c r="AO1488" i="7"/>
  <c r="AN1488" i="7"/>
  <c r="AM1488" i="7"/>
  <c r="AL1488" i="7"/>
  <c r="AK1488" i="7"/>
  <c r="AJ1488" i="7"/>
  <c r="AI1488" i="7"/>
  <c r="AH1488" i="7"/>
  <c r="AG1488" i="7"/>
  <c r="AF1488" i="7"/>
  <c r="AE1488" i="7"/>
  <c r="AD1488" i="7"/>
  <c r="AC1488" i="7"/>
  <c r="S1488" i="7"/>
  <c r="R1488" i="7"/>
  <c r="Q1488" i="7"/>
  <c r="P1488" i="7"/>
  <c r="O1488" i="7"/>
  <c r="N1488" i="7"/>
  <c r="M1488" i="7"/>
  <c r="L1488" i="7"/>
  <c r="K1488" i="7"/>
  <c r="J1488" i="7"/>
  <c r="H1488" i="7"/>
  <c r="F1488" i="7"/>
  <c r="BK1487" i="7"/>
  <c r="BF1487" i="7"/>
  <c r="AX1487" i="7"/>
  <c r="AW1487" i="7"/>
  <c r="AU1487" i="7"/>
  <c r="AT1487" i="7"/>
  <c r="AS1487" i="7"/>
  <c r="AR1487" i="7"/>
  <c r="AQ1487" i="7"/>
  <c r="AP1487" i="7"/>
  <c r="AO1487" i="7"/>
  <c r="AN1487" i="7"/>
  <c r="AM1487" i="7"/>
  <c r="AL1487" i="7"/>
  <c r="AK1487" i="7"/>
  <c r="AJ1487" i="7"/>
  <c r="AI1487" i="7"/>
  <c r="AH1487" i="7"/>
  <c r="AG1487" i="7"/>
  <c r="AF1487" i="7"/>
  <c r="AE1487" i="7"/>
  <c r="AD1487" i="7"/>
  <c r="AC1487" i="7"/>
  <c r="S1487" i="7"/>
  <c r="R1487" i="7"/>
  <c r="Q1487" i="7"/>
  <c r="P1487" i="7"/>
  <c r="O1487" i="7"/>
  <c r="N1487" i="7"/>
  <c r="M1487" i="7"/>
  <c r="L1487" i="7"/>
  <c r="K1487" i="7"/>
  <c r="J1487" i="7"/>
  <c r="H1487" i="7"/>
  <c r="F1487" i="7"/>
  <c r="BK1486" i="7"/>
  <c r="BF1486" i="7"/>
  <c r="AX1486" i="7"/>
  <c r="AW1486" i="7"/>
  <c r="AU1486" i="7"/>
  <c r="AT1486" i="7"/>
  <c r="AS1486" i="7"/>
  <c r="AR1486" i="7"/>
  <c r="AQ1486" i="7"/>
  <c r="AP1486" i="7"/>
  <c r="AO1486" i="7"/>
  <c r="AN1486" i="7"/>
  <c r="AM1486" i="7"/>
  <c r="AL1486" i="7"/>
  <c r="AK1486" i="7"/>
  <c r="AJ1486" i="7"/>
  <c r="AI1486" i="7"/>
  <c r="AH1486" i="7"/>
  <c r="AG1486" i="7"/>
  <c r="AF1486" i="7"/>
  <c r="AE1486" i="7"/>
  <c r="AD1486" i="7"/>
  <c r="AC1486" i="7"/>
  <c r="S1486" i="7"/>
  <c r="R1486" i="7"/>
  <c r="Q1486" i="7"/>
  <c r="P1486" i="7"/>
  <c r="O1486" i="7"/>
  <c r="N1486" i="7"/>
  <c r="M1486" i="7"/>
  <c r="L1486" i="7"/>
  <c r="K1486" i="7"/>
  <c r="J1486" i="7"/>
  <c r="H1486" i="7"/>
  <c r="F1486" i="7"/>
  <c r="BK1485" i="7"/>
  <c r="BH1485" i="7"/>
  <c r="BF1485" i="7"/>
  <c r="AX1485" i="7"/>
  <c r="AW1485" i="7"/>
  <c r="AU1485" i="7"/>
  <c r="AT1485" i="7"/>
  <c r="AS1485" i="7"/>
  <c r="AR1485" i="7"/>
  <c r="AQ1485" i="7"/>
  <c r="AP1485" i="7"/>
  <c r="AO1485" i="7"/>
  <c r="AN1485" i="7"/>
  <c r="AM1485" i="7"/>
  <c r="AL1485" i="7"/>
  <c r="AK1485" i="7"/>
  <c r="AJ1485" i="7"/>
  <c r="AI1485" i="7"/>
  <c r="AH1485" i="7"/>
  <c r="AG1485" i="7"/>
  <c r="AF1485" i="7"/>
  <c r="AE1485" i="7"/>
  <c r="AD1485" i="7"/>
  <c r="AC1485" i="7"/>
  <c r="S1485" i="7"/>
  <c r="R1485" i="7"/>
  <c r="Q1485" i="7"/>
  <c r="P1485" i="7"/>
  <c r="O1485" i="7"/>
  <c r="N1485" i="7"/>
  <c r="M1485" i="7"/>
  <c r="L1485" i="7"/>
  <c r="K1485" i="7"/>
  <c r="J1485" i="7"/>
  <c r="H1485" i="7"/>
  <c r="F1485" i="7"/>
  <c r="BK1484" i="7"/>
  <c r="BF1484" i="7"/>
  <c r="AX1484" i="7"/>
  <c r="AW1484" i="7"/>
  <c r="AU1484" i="7"/>
  <c r="AT1484" i="7"/>
  <c r="AS1484" i="7"/>
  <c r="AR1484" i="7"/>
  <c r="AQ1484" i="7"/>
  <c r="AP1484" i="7"/>
  <c r="AO1484" i="7"/>
  <c r="AN1484" i="7"/>
  <c r="AM1484" i="7"/>
  <c r="AL1484" i="7"/>
  <c r="AK1484" i="7"/>
  <c r="AJ1484" i="7"/>
  <c r="AI1484" i="7"/>
  <c r="AH1484" i="7"/>
  <c r="AG1484" i="7"/>
  <c r="AF1484" i="7"/>
  <c r="AE1484" i="7"/>
  <c r="AD1484" i="7"/>
  <c r="AC1484" i="7"/>
  <c r="S1484" i="7"/>
  <c r="R1484" i="7"/>
  <c r="Q1484" i="7"/>
  <c r="P1484" i="7"/>
  <c r="O1484" i="7"/>
  <c r="N1484" i="7"/>
  <c r="M1484" i="7"/>
  <c r="L1484" i="7"/>
  <c r="K1484" i="7"/>
  <c r="J1484" i="7"/>
  <c r="H1484" i="7"/>
  <c r="F1484" i="7"/>
  <c r="BK1483" i="7"/>
  <c r="BH1483" i="7" s="1"/>
  <c r="BI1483" i="7"/>
  <c r="BF1483" i="7"/>
  <c r="AX1483" i="7"/>
  <c r="AW1483" i="7"/>
  <c r="AU1483" i="7"/>
  <c r="AT1483" i="7"/>
  <c r="AS1483" i="7"/>
  <c r="AR1483" i="7"/>
  <c r="AQ1483" i="7"/>
  <c r="AP1483" i="7"/>
  <c r="AO1483" i="7"/>
  <c r="AN1483" i="7"/>
  <c r="AM1483" i="7"/>
  <c r="AL1483" i="7"/>
  <c r="AK1483" i="7"/>
  <c r="AJ1483" i="7"/>
  <c r="AI1483" i="7"/>
  <c r="AH1483" i="7"/>
  <c r="AG1483" i="7"/>
  <c r="AF1483" i="7"/>
  <c r="AE1483" i="7"/>
  <c r="AD1483" i="7"/>
  <c r="AC1483" i="7"/>
  <c r="S1483" i="7"/>
  <c r="R1483" i="7"/>
  <c r="Q1483" i="7"/>
  <c r="P1483" i="7"/>
  <c r="O1483" i="7"/>
  <c r="N1483" i="7"/>
  <c r="M1483" i="7"/>
  <c r="L1483" i="7"/>
  <c r="K1483" i="7"/>
  <c r="J1483" i="7"/>
  <c r="H1483" i="7"/>
  <c r="F1483" i="7"/>
  <c r="BK1482" i="7"/>
  <c r="G1482" i="7" s="1"/>
  <c r="BF1482" i="7"/>
  <c r="AX1482" i="7"/>
  <c r="AW1482" i="7"/>
  <c r="AU1482" i="7"/>
  <c r="AT1482" i="7"/>
  <c r="AS1482" i="7"/>
  <c r="AR1482" i="7"/>
  <c r="AQ1482" i="7"/>
  <c r="AP1482" i="7"/>
  <c r="AO1482" i="7"/>
  <c r="AN1482" i="7"/>
  <c r="AM1482" i="7"/>
  <c r="AL1482" i="7"/>
  <c r="AK1482" i="7"/>
  <c r="AJ1482" i="7"/>
  <c r="AI1482" i="7"/>
  <c r="AH1482" i="7"/>
  <c r="AG1482" i="7"/>
  <c r="AF1482" i="7"/>
  <c r="AE1482" i="7"/>
  <c r="AD1482" i="7"/>
  <c r="AC1482" i="7"/>
  <c r="S1482" i="7"/>
  <c r="R1482" i="7"/>
  <c r="Q1482" i="7"/>
  <c r="P1482" i="7"/>
  <c r="O1482" i="7"/>
  <c r="N1482" i="7"/>
  <c r="M1482" i="7"/>
  <c r="L1482" i="7"/>
  <c r="K1482" i="7"/>
  <c r="J1482" i="7"/>
  <c r="H1482" i="7"/>
  <c r="F1482" i="7"/>
  <c r="BK1481" i="7"/>
  <c r="BF1481" i="7"/>
  <c r="AX1481" i="7"/>
  <c r="AW1481" i="7"/>
  <c r="AU1481" i="7"/>
  <c r="AT1481" i="7"/>
  <c r="AS1481" i="7"/>
  <c r="AR1481" i="7"/>
  <c r="AQ1481" i="7"/>
  <c r="AP1481" i="7"/>
  <c r="AO1481" i="7"/>
  <c r="AN1481" i="7"/>
  <c r="AM1481" i="7"/>
  <c r="AL1481" i="7"/>
  <c r="AK1481" i="7"/>
  <c r="AJ1481" i="7"/>
  <c r="AI1481" i="7"/>
  <c r="AH1481" i="7"/>
  <c r="AG1481" i="7"/>
  <c r="AF1481" i="7"/>
  <c r="AE1481" i="7"/>
  <c r="AD1481" i="7"/>
  <c r="AC1481" i="7"/>
  <c r="S1481" i="7"/>
  <c r="R1481" i="7"/>
  <c r="Q1481" i="7"/>
  <c r="P1481" i="7"/>
  <c r="O1481" i="7"/>
  <c r="N1481" i="7"/>
  <c r="M1481" i="7"/>
  <c r="L1481" i="7"/>
  <c r="K1481" i="7"/>
  <c r="J1481" i="7"/>
  <c r="H1481" i="7"/>
  <c r="F1481" i="7"/>
  <c r="BK1480" i="7"/>
  <c r="G1480" i="7" s="1"/>
  <c r="BF1480" i="7"/>
  <c r="AX1480" i="7"/>
  <c r="AW1480" i="7"/>
  <c r="AU1480" i="7"/>
  <c r="AT1480" i="7"/>
  <c r="AS1480" i="7"/>
  <c r="AR1480" i="7"/>
  <c r="AQ1480" i="7"/>
  <c r="AP1480" i="7"/>
  <c r="AO1480" i="7"/>
  <c r="AN1480" i="7"/>
  <c r="AM1480" i="7"/>
  <c r="AL1480" i="7"/>
  <c r="AK1480" i="7"/>
  <c r="AJ1480" i="7"/>
  <c r="AI1480" i="7"/>
  <c r="AH1480" i="7"/>
  <c r="AG1480" i="7"/>
  <c r="AF1480" i="7"/>
  <c r="AE1480" i="7"/>
  <c r="AD1480" i="7"/>
  <c r="AC1480" i="7"/>
  <c r="S1480" i="7"/>
  <c r="R1480" i="7"/>
  <c r="Q1480" i="7"/>
  <c r="P1480" i="7"/>
  <c r="O1480" i="7"/>
  <c r="N1480" i="7"/>
  <c r="M1480" i="7"/>
  <c r="L1480" i="7"/>
  <c r="K1480" i="7"/>
  <c r="J1480" i="7"/>
  <c r="H1480" i="7"/>
  <c r="F1480" i="7"/>
  <c r="BK1479" i="7"/>
  <c r="BF1479" i="7"/>
  <c r="AX1479" i="7"/>
  <c r="AW1479" i="7"/>
  <c r="AU1479" i="7"/>
  <c r="AT1479" i="7"/>
  <c r="AS1479" i="7"/>
  <c r="AR1479" i="7"/>
  <c r="AQ1479" i="7"/>
  <c r="AP1479" i="7"/>
  <c r="AO1479" i="7"/>
  <c r="AN1479" i="7"/>
  <c r="AM1479" i="7"/>
  <c r="AL1479" i="7"/>
  <c r="AK1479" i="7"/>
  <c r="AJ1479" i="7"/>
  <c r="AI1479" i="7"/>
  <c r="AH1479" i="7"/>
  <c r="AG1479" i="7"/>
  <c r="AF1479" i="7"/>
  <c r="AE1479" i="7"/>
  <c r="AD1479" i="7"/>
  <c r="AC1479" i="7"/>
  <c r="S1479" i="7"/>
  <c r="R1479" i="7"/>
  <c r="Q1479" i="7"/>
  <c r="P1479" i="7"/>
  <c r="O1479" i="7"/>
  <c r="N1479" i="7"/>
  <c r="M1479" i="7"/>
  <c r="L1479" i="7"/>
  <c r="K1479" i="7"/>
  <c r="J1479" i="7"/>
  <c r="H1479" i="7"/>
  <c r="F1479" i="7"/>
  <c r="BK1478" i="7"/>
  <c r="G1478" i="7" s="1"/>
  <c r="BF1478" i="7"/>
  <c r="AX1478" i="7"/>
  <c r="AW1478" i="7"/>
  <c r="AU1478" i="7"/>
  <c r="AT1478" i="7"/>
  <c r="AS1478" i="7"/>
  <c r="AR1478" i="7"/>
  <c r="AQ1478" i="7"/>
  <c r="AP1478" i="7"/>
  <c r="AO1478" i="7"/>
  <c r="AN1478" i="7"/>
  <c r="AM1478" i="7"/>
  <c r="AL1478" i="7"/>
  <c r="AK1478" i="7"/>
  <c r="AJ1478" i="7"/>
  <c r="AI1478" i="7"/>
  <c r="AH1478" i="7"/>
  <c r="AG1478" i="7"/>
  <c r="AF1478" i="7"/>
  <c r="AE1478" i="7"/>
  <c r="AD1478" i="7"/>
  <c r="AC1478" i="7"/>
  <c r="S1478" i="7"/>
  <c r="R1478" i="7"/>
  <c r="Q1478" i="7"/>
  <c r="P1478" i="7"/>
  <c r="O1478" i="7"/>
  <c r="N1478" i="7"/>
  <c r="M1478" i="7"/>
  <c r="L1478" i="7"/>
  <c r="K1478" i="7"/>
  <c r="J1478" i="7"/>
  <c r="H1478" i="7"/>
  <c r="F1478" i="7"/>
  <c r="BK1477" i="7"/>
  <c r="BF1477" i="7"/>
  <c r="AX1477" i="7"/>
  <c r="AW1477" i="7"/>
  <c r="AU1477" i="7"/>
  <c r="AT1477" i="7"/>
  <c r="AS1477" i="7"/>
  <c r="AR1477" i="7"/>
  <c r="AQ1477" i="7"/>
  <c r="AP1477" i="7"/>
  <c r="AO1477" i="7"/>
  <c r="AN1477" i="7"/>
  <c r="AM1477" i="7"/>
  <c r="AL1477" i="7"/>
  <c r="AK1477" i="7"/>
  <c r="AJ1477" i="7"/>
  <c r="AI1477" i="7"/>
  <c r="AH1477" i="7"/>
  <c r="AG1477" i="7"/>
  <c r="AF1477" i="7"/>
  <c r="AE1477" i="7"/>
  <c r="AD1477" i="7"/>
  <c r="AC1477" i="7"/>
  <c r="S1477" i="7"/>
  <c r="R1477" i="7"/>
  <c r="Q1477" i="7"/>
  <c r="P1477" i="7"/>
  <c r="O1477" i="7"/>
  <c r="N1477" i="7"/>
  <c r="M1477" i="7"/>
  <c r="L1477" i="7"/>
  <c r="K1477" i="7"/>
  <c r="J1477" i="7"/>
  <c r="H1477" i="7"/>
  <c r="F1477" i="7"/>
  <c r="BK1476" i="7"/>
  <c r="BF1476" i="7"/>
  <c r="AX1476" i="7"/>
  <c r="AW1476" i="7"/>
  <c r="AU1476" i="7"/>
  <c r="AT1476" i="7"/>
  <c r="AS1476" i="7"/>
  <c r="AR1476" i="7"/>
  <c r="AQ1476" i="7"/>
  <c r="AP1476" i="7"/>
  <c r="AO1476" i="7"/>
  <c r="AN1476" i="7"/>
  <c r="AM1476" i="7"/>
  <c r="AL1476" i="7"/>
  <c r="AK1476" i="7"/>
  <c r="AJ1476" i="7"/>
  <c r="AI1476" i="7"/>
  <c r="AH1476" i="7"/>
  <c r="AG1476" i="7"/>
  <c r="AF1476" i="7"/>
  <c r="AE1476" i="7"/>
  <c r="AD1476" i="7"/>
  <c r="AC1476" i="7"/>
  <c r="S1476" i="7"/>
  <c r="R1476" i="7"/>
  <c r="Q1476" i="7"/>
  <c r="P1476" i="7"/>
  <c r="O1476" i="7"/>
  <c r="N1476" i="7"/>
  <c r="M1476" i="7"/>
  <c r="L1476" i="7"/>
  <c r="K1476" i="7"/>
  <c r="J1476" i="7"/>
  <c r="H1476" i="7"/>
  <c r="G1476" i="7"/>
  <c r="F1476" i="7"/>
  <c r="BK1475" i="7"/>
  <c r="BI1475" i="7" s="1"/>
  <c r="BF1475" i="7"/>
  <c r="AX1475" i="7"/>
  <c r="AW1475" i="7"/>
  <c r="AU1475" i="7"/>
  <c r="AT1475" i="7"/>
  <c r="AS1475" i="7"/>
  <c r="AR1475" i="7"/>
  <c r="AQ1475" i="7"/>
  <c r="AP1475" i="7"/>
  <c r="AO1475" i="7"/>
  <c r="AN1475" i="7"/>
  <c r="AM1475" i="7"/>
  <c r="AL1475" i="7"/>
  <c r="AK1475" i="7"/>
  <c r="AJ1475" i="7"/>
  <c r="AI1475" i="7"/>
  <c r="AH1475" i="7"/>
  <c r="AG1475" i="7"/>
  <c r="AF1475" i="7"/>
  <c r="AE1475" i="7"/>
  <c r="AD1475" i="7"/>
  <c r="AC1475" i="7"/>
  <c r="S1475" i="7"/>
  <c r="R1475" i="7"/>
  <c r="Q1475" i="7"/>
  <c r="P1475" i="7"/>
  <c r="O1475" i="7"/>
  <c r="N1475" i="7"/>
  <c r="M1475" i="7"/>
  <c r="L1475" i="7"/>
  <c r="K1475" i="7"/>
  <c r="J1475" i="7"/>
  <c r="H1475" i="7"/>
  <c r="F1475" i="7"/>
  <c r="BK1474" i="7"/>
  <c r="BF1474" i="7"/>
  <c r="AX1474" i="7"/>
  <c r="AW1474" i="7"/>
  <c r="AU1474" i="7"/>
  <c r="AT1474" i="7"/>
  <c r="AS1474" i="7"/>
  <c r="AR1474" i="7"/>
  <c r="AQ1474" i="7"/>
  <c r="AP1474" i="7"/>
  <c r="AO1474" i="7"/>
  <c r="AN1474" i="7"/>
  <c r="AM1474" i="7"/>
  <c r="AL1474" i="7"/>
  <c r="AK1474" i="7"/>
  <c r="AJ1474" i="7"/>
  <c r="AI1474" i="7"/>
  <c r="AH1474" i="7"/>
  <c r="AG1474" i="7"/>
  <c r="AF1474" i="7"/>
  <c r="AE1474" i="7"/>
  <c r="AD1474" i="7"/>
  <c r="AC1474" i="7"/>
  <c r="S1474" i="7"/>
  <c r="R1474" i="7"/>
  <c r="Q1474" i="7"/>
  <c r="P1474" i="7"/>
  <c r="O1474" i="7"/>
  <c r="N1474" i="7"/>
  <c r="M1474" i="7"/>
  <c r="L1474" i="7"/>
  <c r="K1474" i="7"/>
  <c r="J1474" i="7"/>
  <c r="H1474" i="7"/>
  <c r="F1474" i="7"/>
  <c r="BK1473" i="7"/>
  <c r="BI1473" i="7" s="1"/>
  <c r="BF1473" i="7"/>
  <c r="AX1473" i="7"/>
  <c r="AW1473" i="7"/>
  <c r="AU1473" i="7"/>
  <c r="AT1473" i="7"/>
  <c r="AS1473" i="7"/>
  <c r="AR1473" i="7"/>
  <c r="AQ1473" i="7"/>
  <c r="AP1473" i="7"/>
  <c r="AO1473" i="7"/>
  <c r="AN1473" i="7"/>
  <c r="AM1473" i="7"/>
  <c r="AL1473" i="7"/>
  <c r="AK1473" i="7"/>
  <c r="AJ1473" i="7"/>
  <c r="AI1473" i="7"/>
  <c r="AH1473" i="7"/>
  <c r="AG1473" i="7"/>
  <c r="AF1473" i="7"/>
  <c r="AE1473" i="7"/>
  <c r="AD1473" i="7"/>
  <c r="AC1473" i="7"/>
  <c r="S1473" i="7"/>
  <c r="R1473" i="7"/>
  <c r="Q1473" i="7"/>
  <c r="P1473" i="7"/>
  <c r="O1473" i="7"/>
  <c r="N1473" i="7"/>
  <c r="M1473" i="7"/>
  <c r="L1473" i="7"/>
  <c r="K1473" i="7"/>
  <c r="J1473" i="7"/>
  <c r="H1473" i="7"/>
  <c r="F1473" i="7"/>
  <c r="BK1472" i="7"/>
  <c r="BF1472" i="7"/>
  <c r="AX1472" i="7"/>
  <c r="AW1472" i="7"/>
  <c r="AU1472" i="7"/>
  <c r="AT1472" i="7"/>
  <c r="AS1472" i="7"/>
  <c r="AR1472" i="7"/>
  <c r="AQ1472" i="7"/>
  <c r="AP1472" i="7"/>
  <c r="AO1472" i="7"/>
  <c r="AN1472" i="7"/>
  <c r="AM1472" i="7"/>
  <c r="AL1472" i="7"/>
  <c r="AK1472" i="7"/>
  <c r="AJ1472" i="7"/>
  <c r="AI1472" i="7"/>
  <c r="AH1472" i="7"/>
  <c r="AG1472" i="7"/>
  <c r="AF1472" i="7"/>
  <c r="AE1472" i="7"/>
  <c r="AD1472" i="7"/>
  <c r="AC1472" i="7"/>
  <c r="S1472" i="7"/>
  <c r="R1472" i="7"/>
  <c r="Q1472" i="7"/>
  <c r="P1472" i="7"/>
  <c r="O1472" i="7"/>
  <c r="N1472" i="7"/>
  <c r="M1472" i="7"/>
  <c r="L1472" i="7"/>
  <c r="K1472" i="7"/>
  <c r="J1472" i="7"/>
  <c r="I1472" i="7"/>
  <c r="H1472" i="7"/>
  <c r="F1472" i="7"/>
  <c r="BK1471" i="7"/>
  <c r="BI1471" i="7" s="1"/>
  <c r="E1471" i="7" s="1"/>
  <c r="BH1471" i="7"/>
  <c r="BF1471" i="7"/>
  <c r="AX1471" i="7"/>
  <c r="AW1471" i="7"/>
  <c r="AU1471" i="7"/>
  <c r="AT1471" i="7"/>
  <c r="AS1471" i="7"/>
  <c r="AR1471" i="7"/>
  <c r="AQ1471" i="7"/>
  <c r="AP1471" i="7"/>
  <c r="AO1471" i="7"/>
  <c r="AN1471" i="7"/>
  <c r="AM1471" i="7"/>
  <c r="AL1471" i="7"/>
  <c r="AK1471" i="7"/>
  <c r="AJ1471" i="7"/>
  <c r="AI1471" i="7"/>
  <c r="AH1471" i="7"/>
  <c r="AG1471" i="7"/>
  <c r="AF1471" i="7"/>
  <c r="AE1471" i="7"/>
  <c r="AD1471" i="7"/>
  <c r="AC1471" i="7"/>
  <c r="S1471" i="7"/>
  <c r="R1471" i="7"/>
  <c r="Q1471" i="7"/>
  <c r="P1471" i="7"/>
  <c r="O1471" i="7"/>
  <c r="N1471" i="7"/>
  <c r="M1471" i="7"/>
  <c r="L1471" i="7"/>
  <c r="K1471" i="7"/>
  <c r="J1471" i="7"/>
  <c r="H1471" i="7"/>
  <c r="F1471" i="7"/>
  <c r="BK1470" i="7"/>
  <c r="BI1470" i="7" s="1"/>
  <c r="BF1470" i="7"/>
  <c r="AX1470" i="7"/>
  <c r="AW1470" i="7"/>
  <c r="AU1470" i="7"/>
  <c r="AT1470" i="7"/>
  <c r="AS1470" i="7"/>
  <c r="AR1470" i="7"/>
  <c r="AQ1470" i="7"/>
  <c r="AP1470" i="7"/>
  <c r="AO1470" i="7"/>
  <c r="AN1470" i="7"/>
  <c r="AM1470" i="7"/>
  <c r="AL1470" i="7"/>
  <c r="AK1470" i="7"/>
  <c r="AJ1470" i="7"/>
  <c r="AI1470" i="7"/>
  <c r="AH1470" i="7"/>
  <c r="AG1470" i="7"/>
  <c r="AF1470" i="7"/>
  <c r="AE1470" i="7"/>
  <c r="AD1470" i="7"/>
  <c r="AC1470" i="7"/>
  <c r="S1470" i="7"/>
  <c r="R1470" i="7"/>
  <c r="Q1470" i="7"/>
  <c r="P1470" i="7"/>
  <c r="O1470" i="7"/>
  <c r="N1470" i="7"/>
  <c r="M1470" i="7"/>
  <c r="L1470" i="7"/>
  <c r="K1470" i="7"/>
  <c r="J1470" i="7"/>
  <c r="H1470" i="7"/>
  <c r="F1470" i="7"/>
  <c r="BK1469" i="7"/>
  <c r="BI1469" i="7" s="1"/>
  <c r="BF1469" i="7"/>
  <c r="AX1469" i="7"/>
  <c r="AW1469" i="7"/>
  <c r="AU1469" i="7"/>
  <c r="AT1469" i="7"/>
  <c r="AS1469" i="7"/>
  <c r="AR1469" i="7"/>
  <c r="AQ1469" i="7"/>
  <c r="AP1469" i="7"/>
  <c r="AO1469" i="7"/>
  <c r="AN1469" i="7"/>
  <c r="AM1469" i="7"/>
  <c r="AL1469" i="7"/>
  <c r="AK1469" i="7"/>
  <c r="AJ1469" i="7"/>
  <c r="AI1469" i="7"/>
  <c r="AH1469" i="7"/>
  <c r="AG1469" i="7"/>
  <c r="AF1469" i="7"/>
  <c r="AE1469" i="7"/>
  <c r="AD1469" i="7"/>
  <c r="AC1469" i="7"/>
  <c r="S1469" i="7"/>
  <c r="R1469" i="7"/>
  <c r="Q1469" i="7"/>
  <c r="P1469" i="7"/>
  <c r="O1469" i="7"/>
  <c r="N1469" i="7"/>
  <c r="M1469" i="7"/>
  <c r="L1469" i="7"/>
  <c r="K1469" i="7"/>
  <c r="J1469" i="7"/>
  <c r="H1469" i="7"/>
  <c r="F1469" i="7"/>
  <c r="BK1468" i="7"/>
  <c r="BF1468" i="7"/>
  <c r="AX1468" i="7"/>
  <c r="AW1468" i="7"/>
  <c r="AU1468" i="7"/>
  <c r="AT1468" i="7"/>
  <c r="AS1468" i="7"/>
  <c r="AR1468" i="7"/>
  <c r="AQ1468" i="7"/>
  <c r="AP1468" i="7"/>
  <c r="AO1468" i="7"/>
  <c r="AN1468" i="7"/>
  <c r="AM1468" i="7"/>
  <c r="AL1468" i="7"/>
  <c r="AK1468" i="7"/>
  <c r="AJ1468" i="7"/>
  <c r="AI1468" i="7"/>
  <c r="AH1468" i="7"/>
  <c r="AG1468" i="7"/>
  <c r="AF1468" i="7"/>
  <c r="AE1468" i="7"/>
  <c r="AD1468" i="7"/>
  <c r="AC1468" i="7"/>
  <c r="S1468" i="7"/>
  <c r="R1468" i="7"/>
  <c r="Q1468" i="7"/>
  <c r="P1468" i="7"/>
  <c r="O1468" i="7"/>
  <c r="N1468" i="7"/>
  <c r="M1468" i="7"/>
  <c r="L1468" i="7"/>
  <c r="K1468" i="7"/>
  <c r="J1468" i="7"/>
  <c r="H1468" i="7"/>
  <c r="F1468" i="7"/>
  <c r="BK1467" i="7"/>
  <c r="BH1467" i="7" s="1"/>
  <c r="BI1467" i="7"/>
  <c r="E1467" i="7" s="1"/>
  <c r="BF1467" i="7"/>
  <c r="AX1467" i="7"/>
  <c r="AW1467" i="7"/>
  <c r="AU1467" i="7"/>
  <c r="AT1467" i="7"/>
  <c r="AS1467" i="7"/>
  <c r="AR1467" i="7"/>
  <c r="AQ1467" i="7"/>
  <c r="AP1467" i="7"/>
  <c r="AO1467" i="7"/>
  <c r="AN1467" i="7"/>
  <c r="AM1467" i="7"/>
  <c r="AL1467" i="7"/>
  <c r="AK1467" i="7"/>
  <c r="AJ1467" i="7"/>
  <c r="AI1467" i="7"/>
  <c r="AH1467" i="7"/>
  <c r="AG1467" i="7"/>
  <c r="AF1467" i="7"/>
  <c r="AE1467" i="7"/>
  <c r="AD1467" i="7"/>
  <c r="AC1467" i="7"/>
  <c r="S1467" i="7"/>
  <c r="R1467" i="7"/>
  <c r="Q1467" i="7"/>
  <c r="P1467" i="7"/>
  <c r="O1467" i="7"/>
  <c r="N1467" i="7"/>
  <c r="M1467" i="7"/>
  <c r="L1467" i="7"/>
  <c r="K1467" i="7"/>
  <c r="J1467" i="7"/>
  <c r="H1467" i="7"/>
  <c r="F1467" i="7"/>
  <c r="BK1466" i="7"/>
  <c r="BI1466" i="7"/>
  <c r="BF1466" i="7"/>
  <c r="AX1466" i="7"/>
  <c r="AW1466" i="7"/>
  <c r="AU1466" i="7"/>
  <c r="AT1466" i="7"/>
  <c r="AS1466" i="7"/>
  <c r="AR1466" i="7"/>
  <c r="AQ1466" i="7"/>
  <c r="AP1466" i="7"/>
  <c r="AO1466" i="7"/>
  <c r="AN1466" i="7"/>
  <c r="AM1466" i="7"/>
  <c r="AL1466" i="7"/>
  <c r="AK1466" i="7"/>
  <c r="AJ1466" i="7"/>
  <c r="AI1466" i="7"/>
  <c r="AH1466" i="7"/>
  <c r="AG1466" i="7"/>
  <c r="AF1466" i="7"/>
  <c r="AE1466" i="7"/>
  <c r="AD1466" i="7"/>
  <c r="AC1466" i="7"/>
  <c r="S1466" i="7"/>
  <c r="R1466" i="7"/>
  <c r="Q1466" i="7"/>
  <c r="P1466" i="7"/>
  <c r="O1466" i="7"/>
  <c r="N1466" i="7"/>
  <c r="M1466" i="7"/>
  <c r="L1466" i="7"/>
  <c r="K1466" i="7"/>
  <c r="J1466" i="7"/>
  <c r="H1466" i="7"/>
  <c r="F1466" i="7"/>
  <c r="BK1465" i="7"/>
  <c r="BH1465" i="7" s="1"/>
  <c r="BF1465" i="7"/>
  <c r="AX1465" i="7"/>
  <c r="AW1465" i="7"/>
  <c r="AU1465" i="7"/>
  <c r="AT1465" i="7"/>
  <c r="AS1465" i="7"/>
  <c r="AR1465" i="7"/>
  <c r="AQ1465" i="7"/>
  <c r="AP1465" i="7"/>
  <c r="AO1465" i="7"/>
  <c r="AN1465" i="7"/>
  <c r="AM1465" i="7"/>
  <c r="AL1465" i="7"/>
  <c r="AK1465" i="7"/>
  <c r="AJ1465" i="7"/>
  <c r="AI1465" i="7"/>
  <c r="AH1465" i="7"/>
  <c r="AG1465" i="7"/>
  <c r="AF1465" i="7"/>
  <c r="AE1465" i="7"/>
  <c r="AD1465" i="7"/>
  <c r="AC1465" i="7"/>
  <c r="S1465" i="7"/>
  <c r="R1465" i="7"/>
  <c r="Q1465" i="7"/>
  <c r="P1465" i="7"/>
  <c r="O1465" i="7"/>
  <c r="N1465" i="7"/>
  <c r="M1465" i="7"/>
  <c r="L1465" i="7"/>
  <c r="K1465" i="7"/>
  <c r="J1465" i="7"/>
  <c r="H1465" i="7"/>
  <c r="F1465" i="7"/>
  <c r="BK1464" i="7"/>
  <c r="BI1464" i="7" s="1"/>
  <c r="BF1464" i="7"/>
  <c r="AX1464" i="7"/>
  <c r="AW1464" i="7"/>
  <c r="AU1464" i="7"/>
  <c r="AT1464" i="7"/>
  <c r="AS1464" i="7"/>
  <c r="AR1464" i="7"/>
  <c r="AQ1464" i="7"/>
  <c r="AP1464" i="7"/>
  <c r="AO1464" i="7"/>
  <c r="AN1464" i="7"/>
  <c r="AM1464" i="7"/>
  <c r="AL1464" i="7"/>
  <c r="AK1464" i="7"/>
  <c r="AJ1464" i="7"/>
  <c r="AI1464" i="7"/>
  <c r="AH1464" i="7"/>
  <c r="AG1464" i="7"/>
  <c r="AF1464" i="7"/>
  <c r="AE1464" i="7"/>
  <c r="AD1464" i="7"/>
  <c r="AC1464" i="7"/>
  <c r="S1464" i="7"/>
  <c r="R1464" i="7"/>
  <c r="Q1464" i="7"/>
  <c r="P1464" i="7"/>
  <c r="O1464" i="7"/>
  <c r="N1464" i="7"/>
  <c r="M1464" i="7"/>
  <c r="L1464" i="7"/>
  <c r="K1464" i="7"/>
  <c r="J1464" i="7"/>
  <c r="H1464" i="7"/>
  <c r="F1464" i="7"/>
  <c r="BK1463" i="7"/>
  <c r="BI1463" i="7" s="1"/>
  <c r="BF1463" i="7"/>
  <c r="AX1463" i="7"/>
  <c r="AW1463" i="7"/>
  <c r="AU1463" i="7"/>
  <c r="AT1463" i="7"/>
  <c r="AS1463" i="7"/>
  <c r="AR1463" i="7"/>
  <c r="AQ1463" i="7"/>
  <c r="AP1463" i="7"/>
  <c r="AO1463" i="7"/>
  <c r="AN1463" i="7"/>
  <c r="AM1463" i="7"/>
  <c r="AL1463" i="7"/>
  <c r="AK1463" i="7"/>
  <c r="AJ1463" i="7"/>
  <c r="AI1463" i="7"/>
  <c r="AH1463" i="7"/>
  <c r="AG1463" i="7"/>
  <c r="AF1463" i="7"/>
  <c r="AE1463" i="7"/>
  <c r="AD1463" i="7"/>
  <c r="AC1463" i="7"/>
  <c r="S1463" i="7"/>
  <c r="R1463" i="7"/>
  <c r="Q1463" i="7"/>
  <c r="P1463" i="7"/>
  <c r="O1463" i="7"/>
  <c r="N1463" i="7"/>
  <c r="M1463" i="7"/>
  <c r="L1463" i="7"/>
  <c r="K1463" i="7"/>
  <c r="J1463" i="7"/>
  <c r="H1463" i="7"/>
  <c r="F1463" i="7"/>
  <c r="BK1462" i="7"/>
  <c r="BF1462" i="7"/>
  <c r="AX1462" i="7"/>
  <c r="AW1462" i="7"/>
  <c r="AU1462" i="7"/>
  <c r="AT1462" i="7"/>
  <c r="AS1462" i="7"/>
  <c r="AR1462" i="7"/>
  <c r="AQ1462" i="7"/>
  <c r="AP1462" i="7"/>
  <c r="AO1462" i="7"/>
  <c r="AN1462" i="7"/>
  <c r="AM1462" i="7"/>
  <c r="AL1462" i="7"/>
  <c r="AK1462" i="7"/>
  <c r="AJ1462" i="7"/>
  <c r="AI1462" i="7"/>
  <c r="AH1462" i="7"/>
  <c r="AG1462" i="7"/>
  <c r="AF1462" i="7"/>
  <c r="AE1462" i="7"/>
  <c r="AD1462" i="7"/>
  <c r="AC1462" i="7"/>
  <c r="S1462" i="7"/>
  <c r="R1462" i="7"/>
  <c r="Q1462" i="7"/>
  <c r="P1462" i="7"/>
  <c r="O1462" i="7"/>
  <c r="N1462" i="7"/>
  <c r="M1462" i="7"/>
  <c r="L1462" i="7"/>
  <c r="K1462" i="7"/>
  <c r="J1462" i="7"/>
  <c r="H1462" i="7"/>
  <c r="G1462" i="7"/>
  <c r="F1462" i="7"/>
  <c r="BK1461" i="7"/>
  <c r="BF1461" i="7"/>
  <c r="AX1461" i="7"/>
  <c r="AW1461" i="7"/>
  <c r="AU1461" i="7"/>
  <c r="AT1461" i="7"/>
  <c r="AS1461" i="7"/>
  <c r="AR1461" i="7"/>
  <c r="AQ1461" i="7"/>
  <c r="AP1461" i="7"/>
  <c r="AO1461" i="7"/>
  <c r="AN1461" i="7"/>
  <c r="AM1461" i="7"/>
  <c r="AL1461" i="7"/>
  <c r="AK1461" i="7"/>
  <c r="AJ1461" i="7"/>
  <c r="AI1461" i="7"/>
  <c r="AH1461" i="7"/>
  <c r="AG1461" i="7"/>
  <c r="AF1461" i="7"/>
  <c r="AE1461" i="7"/>
  <c r="AD1461" i="7"/>
  <c r="AC1461" i="7"/>
  <c r="S1461" i="7"/>
  <c r="R1461" i="7"/>
  <c r="Q1461" i="7"/>
  <c r="P1461" i="7"/>
  <c r="O1461" i="7"/>
  <c r="N1461" i="7"/>
  <c r="M1461" i="7"/>
  <c r="L1461" i="7"/>
  <c r="K1461" i="7"/>
  <c r="J1461" i="7"/>
  <c r="H1461" i="7"/>
  <c r="F1461" i="7"/>
  <c r="BK1460" i="7"/>
  <c r="G1460" i="7" s="1"/>
  <c r="BF1460" i="7"/>
  <c r="AX1460" i="7"/>
  <c r="AW1460" i="7"/>
  <c r="AU1460" i="7"/>
  <c r="AT1460" i="7"/>
  <c r="AS1460" i="7"/>
  <c r="AR1460" i="7"/>
  <c r="AQ1460" i="7"/>
  <c r="AP1460" i="7"/>
  <c r="AO1460" i="7"/>
  <c r="AN1460" i="7"/>
  <c r="AM1460" i="7"/>
  <c r="AL1460" i="7"/>
  <c r="AK1460" i="7"/>
  <c r="AJ1460" i="7"/>
  <c r="AI1460" i="7"/>
  <c r="AH1460" i="7"/>
  <c r="AG1460" i="7"/>
  <c r="AF1460" i="7"/>
  <c r="AE1460" i="7"/>
  <c r="AD1460" i="7"/>
  <c r="AC1460" i="7"/>
  <c r="S1460" i="7"/>
  <c r="R1460" i="7"/>
  <c r="Q1460" i="7"/>
  <c r="P1460" i="7"/>
  <c r="O1460" i="7"/>
  <c r="N1460" i="7"/>
  <c r="M1460" i="7"/>
  <c r="L1460" i="7"/>
  <c r="K1460" i="7"/>
  <c r="J1460" i="7"/>
  <c r="H1460" i="7"/>
  <c r="F1460" i="7"/>
  <c r="BK1459" i="7"/>
  <c r="BF1459" i="7"/>
  <c r="AX1459" i="7"/>
  <c r="AW1459" i="7"/>
  <c r="AU1459" i="7"/>
  <c r="AT1459" i="7"/>
  <c r="AS1459" i="7"/>
  <c r="AR1459" i="7"/>
  <c r="AQ1459" i="7"/>
  <c r="AP1459" i="7"/>
  <c r="AO1459" i="7"/>
  <c r="AN1459" i="7"/>
  <c r="AM1459" i="7"/>
  <c r="AL1459" i="7"/>
  <c r="AK1459" i="7"/>
  <c r="AJ1459" i="7"/>
  <c r="AI1459" i="7"/>
  <c r="AH1459" i="7"/>
  <c r="AG1459" i="7"/>
  <c r="AF1459" i="7"/>
  <c r="AE1459" i="7"/>
  <c r="AD1459" i="7"/>
  <c r="AC1459" i="7"/>
  <c r="S1459" i="7"/>
  <c r="R1459" i="7"/>
  <c r="Q1459" i="7"/>
  <c r="P1459" i="7"/>
  <c r="O1459" i="7"/>
  <c r="N1459" i="7"/>
  <c r="M1459" i="7"/>
  <c r="L1459" i="7"/>
  <c r="K1459" i="7"/>
  <c r="J1459" i="7"/>
  <c r="H1459" i="7"/>
  <c r="F1459" i="7"/>
  <c r="BK1458" i="7"/>
  <c r="BF1458" i="7"/>
  <c r="AX1458" i="7"/>
  <c r="AW1458" i="7"/>
  <c r="AU1458" i="7"/>
  <c r="AT1458" i="7"/>
  <c r="AS1458" i="7"/>
  <c r="AR1458" i="7"/>
  <c r="AQ1458" i="7"/>
  <c r="AP1458" i="7"/>
  <c r="AO1458" i="7"/>
  <c r="AN1458" i="7"/>
  <c r="AM1458" i="7"/>
  <c r="AL1458" i="7"/>
  <c r="AK1458" i="7"/>
  <c r="AJ1458" i="7"/>
  <c r="AI1458" i="7"/>
  <c r="AH1458" i="7"/>
  <c r="AG1458" i="7"/>
  <c r="AF1458" i="7"/>
  <c r="AE1458" i="7"/>
  <c r="AD1458" i="7"/>
  <c r="AC1458" i="7"/>
  <c r="S1458" i="7"/>
  <c r="R1458" i="7"/>
  <c r="Q1458" i="7"/>
  <c r="P1458" i="7"/>
  <c r="O1458" i="7"/>
  <c r="N1458" i="7"/>
  <c r="M1458" i="7"/>
  <c r="L1458" i="7"/>
  <c r="K1458" i="7"/>
  <c r="J1458" i="7"/>
  <c r="H1458" i="7"/>
  <c r="F1458" i="7"/>
  <c r="BK1457" i="7"/>
  <c r="BF1457" i="7"/>
  <c r="AX1457" i="7"/>
  <c r="AW1457" i="7"/>
  <c r="AU1457" i="7"/>
  <c r="AT1457" i="7"/>
  <c r="AS1457" i="7"/>
  <c r="AR1457" i="7"/>
  <c r="AQ1457" i="7"/>
  <c r="AP1457" i="7"/>
  <c r="AO1457" i="7"/>
  <c r="AN1457" i="7"/>
  <c r="AM1457" i="7"/>
  <c r="AL1457" i="7"/>
  <c r="AK1457" i="7"/>
  <c r="AJ1457" i="7"/>
  <c r="AI1457" i="7"/>
  <c r="AH1457" i="7"/>
  <c r="AG1457" i="7"/>
  <c r="AF1457" i="7"/>
  <c r="AE1457" i="7"/>
  <c r="AD1457" i="7"/>
  <c r="AC1457" i="7"/>
  <c r="S1457" i="7"/>
  <c r="R1457" i="7"/>
  <c r="Q1457" i="7"/>
  <c r="P1457" i="7"/>
  <c r="O1457" i="7"/>
  <c r="N1457" i="7"/>
  <c r="M1457" i="7"/>
  <c r="L1457" i="7"/>
  <c r="K1457" i="7"/>
  <c r="J1457" i="7"/>
  <c r="H1457" i="7"/>
  <c r="F1457" i="7"/>
  <c r="BK1456" i="7"/>
  <c r="BF1456" i="7"/>
  <c r="AX1456" i="7"/>
  <c r="AW1456" i="7"/>
  <c r="AU1456" i="7"/>
  <c r="AT1456" i="7"/>
  <c r="AS1456" i="7"/>
  <c r="AR1456" i="7"/>
  <c r="AQ1456" i="7"/>
  <c r="AP1456" i="7"/>
  <c r="AO1456" i="7"/>
  <c r="AN1456" i="7"/>
  <c r="AM1456" i="7"/>
  <c r="AL1456" i="7"/>
  <c r="AK1456" i="7"/>
  <c r="AJ1456" i="7"/>
  <c r="AI1456" i="7"/>
  <c r="AH1456" i="7"/>
  <c r="AG1456" i="7"/>
  <c r="AF1456" i="7"/>
  <c r="AE1456" i="7"/>
  <c r="AD1456" i="7"/>
  <c r="AC1456" i="7"/>
  <c r="S1456" i="7"/>
  <c r="R1456" i="7"/>
  <c r="Q1456" i="7"/>
  <c r="P1456" i="7"/>
  <c r="O1456" i="7"/>
  <c r="N1456" i="7"/>
  <c r="M1456" i="7"/>
  <c r="L1456" i="7"/>
  <c r="K1456" i="7"/>
  <c r="J1456" i="7"/>
  <c r="H1456" i="7"/>
  <c r="F1456" i="7"/>
  <c r="BK1455" i="7"/>
  <c r="BI1455" i="7" s="1"/>
  <c r="E1455" i="7" s="1"/>
  <c r="BF1455" i="7"/>
  <c r="AX1455" i="7"/>
  <c r="AW1455" i="7"/>
  <c r="AU1455" i="7"/>
  <c r="AT1455" i="7"/>
  <c r="AS1455" i="7"/>
  <c r="AR1455" i="7"/>
  <c r="AQ1455" i="7"/>
  <c r="AP1455" i="7"/>
  <c r="AO1455" i="7"/>
  <c r="AN1455" i="7"/>
  <c r="AM1455" i="7"/>
  <c r="AL1455" i="7"/>
  <c r="AK1455" i="7"/>
  <c r="AJ1455" i="7"/>
  <c r="AI1455" i="7"/>
  <c r="AH1455" i="7"/>
  <c r="AG1455" i="7"/>
  <c r="AF1455" i="7"/>
  <c r="AE1455" i="7"/>
  <c r="AD1455" i="7"/>
  <c r="AC1455" i="7"/>
  <c r="S1455" i="7"/>
  <c r="R1455" i="7"/>
  <c r="Q1455" i="7"/>
  <c r="P1455" i="7"/>
  <c r="O1455" i="7"/>
  <c r="N1455" i="7"/>
  <c r="M1455" i="7"/>
  <c r="L1455" i="7"/>
  <c r="K1455" i="7"/>
  <c r="J1455" i="7"/>
  <c r="H1455" i="7"/>
  <c r="F1455" i="7"/>
  <c r="BK1454" i="7"/>
  <c r="G1454" i="7" s="1"/>
  <c r="BF1454" i="7"/>
  <c r="AX1454" i="7"/>
  <c r="AW1454" i="7"/>
  <c r="AU1454" i="7"/>
  <c r="AT1454" i="7"/>
  <c r="AS1454" i="7"/>
  <c r="AR1454" i="7"/>
  <c r="AQ1454" i="7"/>
  <c r="AP1454" i="7"/>
  <c r="AO1454" i="7"/>
  <c r="AN1454" i="7"/>
  <c r="AM1454" i="7"/>
  <c r="AL1454" i="7"/>
  <c r="AK1454" i="7"/>
  <c r="AJ1454" i="7"/>
  <c r="AI1454" i="7"/>
  <c r="AH1454" i="7"/>
  <c r="AG1454" i="7"/>
  <c r="AF1454" i="7"/>
  <c r="AE1454" i="7"/>
  <c r="AD1454" i="7"/>
  <c r="AC1454" i="7"/>
  <c r="S1454" i="7"/>
  <c r="R1454" i="7"/>
  <c r="Q1454" i="7"/>
  <c r="P1454" i="7"/>
  <c r="O1454" i="7"/>
  <c r="N1454" i="7"/>
  <c r="M1454" i="7"/>
  <c r="L1454" i="7"/>
  <c r="K1454" i="7"/>
  <c r="J1454" i="7"/>
  <c r="H1454" i="7"/>
  <c r="F1454" i="7"/>
  <c r="BK1453" i="7"/>
  <c r="BI1453" i="7" s="1"/>
  <c r="E1453" i="7" s="1"/>
  <c r="BF1453" i="7"/>
  <c r="AX1453" i="7"/>
  <c r="AW1453" i="7"/>
  <c r="AU1453" i="7"/>
  <c r="AT1453" i="7"/>
  <c r="AS1453" i="7"/>
  <c r="AR1453" i="7"/>
  <c r="AQ1453" i="7"/>
  <c r="AP1453" i="7"/>
  <c r="AO1453" i="7"/>
  <c r="AN1453" i="7"/>
  <c r="AM1453" i="7"/>
  <c r="AL1453" i="7"/>
  <c r="AK1453" i="7"/>
  <c r="AJ1453" i="7"/>
  <c r="AI1453" i="7"/>
  <c r="AH1453" i="7"/>
  <c r="AG1453" i="7"/>
  <c r="AF1453" i="7"/>
  <c r="AE1453" i="7"/>
  <c r="AD1453" i="7"/>
  <c r="AC1453" i="7"/>
  <c r="S1453" i="7"/>
  <c r="R1453" i="7"/>
  <c r="Q1453" i="7"/>
  <c r="P1453" i="7"/>
  <c r="O1453" i="7"/>
  <c r="N1453" i="7"/>
  <c r="M1453" i="7"/>
  <c r="L1453" i="7"/>
  <c r="K1453" i="7"/>
  <c r="J1453" i="7"/>
  <c r="H1453" i="7"/>
  <c r="F1453" i="7"/>
  <c r="BK1452" i="7"/>
  <c r="BF1452" i="7"/>
  <c r="AX1452" i="7"/>
  <c r="AW1452" i="7"/>
  <c r="AU1452" i="7"/>
  <c r="AT1452" i="7"/>
  <c r="AS1452" i="7"/>
  <c r="AR1452" i="7"/>
  <c r="AQ1452" i="7"/>
  <c r="AP1452" i="7"/>
  <c r="AO1452" i="7"/>
  <c r="AN1452" i="7"/>
  <c r="AM1452" i="7"/>
  <c r="AL1452" i="7"/>
  <c r="AK1452" i="7"/>
  <c r="AJ1452" i="7"/>
  <c r="AI1452" i="7"/>
  <c r="AH1452" i="7"/>
  <c r="AG1452" i="7"/>
  <c r="AF1452" i="7"/>
  <c r="AE1452" i="7"/>
  <c r="AD1452" i="7"/>
  <c r="AC1452" i="7"/>
  <c r="S1452" i="7"/>
  <c r="R1452" i="7"/>
  <c r="Q1452" i="7"/>
  <c r="P1452" i="7"/>
  <c r="O1452" i="7"/>
  <c r="N1452" i="7"/>
  <c r="M1452" i="7"/>
  <c r="L1452" i="7"/>
  <c r="K1452" i="7"/>
  <c r="J1452" i="7"/>
  <c r="H1452" i="7"/>
  <c r="F1452" i="7"/>
  <c r="BK1451" i="7"/>
  <c r="BF1451" i="7"/>
  <c r="AX1451" i="7"/>
  <c r="AW1451" i="7"/>
  <c r="AU1451" i="7"/>
  <c r="AT1451" i="7"/>
  <c r="AS1451" i="7"/>
  <c r="AR1451" i="7"/>
  <c r="AQ1451" i="7"/>
  <c r="AP1451" i="7"/>
  <c r="AO1451" i="7"/>
  <c r="AN1451" i="7"/>
  <c r="AM1451" i="7"/>
  <c r="AL1451" i="7"/>
  <c r="AK1451" i="7"/>
  <c r="AJ1451" i="7"/>
  <c r="AI1451" i="7"/>
  <c r="AH1451" i="7"/>
  <c r="AG1451" i="7"/>
  <c r="AF1451" i="7"/>
  <c r="AE1451" i="7"/>
  <c r="AD1451" i="7"/>
  <c r="AC1451" i="7"/>
  <c r="S1451" i="7"/>
  <c r="R1451" i="7"/>
  <c r="Q1451" i="7"/>
  <c r="P1451" i="7"/>
  <c r="O1451" i="7"/>
  <c r="N1451" i="7"/>
  <c r="M1451" i="7"/>
  <c r="L1451" i="7"/>
  <c r="K1451" i="7"/>
  <c r="J1451" i="7"/>
  <c r="H1451" i="7"/>
  <c r="F1451" i="7"/>
  <c r="BK1450" i="7"/>
  <c r="BF1450" i="7"/>
  <c r="AX1450" i="7"/>
  <c r="AW1450" i="7"/>
  <c r="AU1450" i="7"/>
  <c r="AT1450" i="7"/>
  <c r="AS1450" i="7"/>
  <c r="AR1450" i="7"/>
  <c r="AQ1450" i="7"/>
  <c r="AP1450" i="7"/>
  <c r="AO1450" i="7"/>
  <c r="AN1450" i="7"/>
  <c r="AM1450" i="7"/>
  <c r="AL1450" i="7"/>
  <c r="AK1450" i="7"/>
  <c r="AJ1450" i="7"/>
  <c r="AI1450" i="7"/>
  <c r="AH1450" i="7"/>
  <c r="AG1450" i="7"/>
  <c r="AF1450" i="7"/>
  <c r="AE1450" i="7"/>
  <c r="AD1450" i="7"/>
  <c r="AC1450" i="7"/>
  <c r="S1450" i="7"/>
  <c r="R1450" i="7"/>
  <c r="Q1450" i="7"/>
  <c r="P1450" i="7"/>
  <c r="O1450" i="7"/>
  <c r="N1450" i="7"/>
  <c r="M1450" i="7"/>
  <c r="L1450" i="7"/>
  <c r="K1450" i="7"/>
  <c r="J1450" i="7"/>
  <c r="H1450" i="7"/>
  <c r="F1450" i="7"/>
  <c r="BK1449" i="7"/>
  <c r="BF1449" i="7"/>
  <c r="AX1449" i="7"/>
  <c r="AW1449" i="7"/>
  <c r="AU1449" i="7"/>
  <c r="AT1449" i="7"/>
  <c r="AS1449" i="7"/>
  <c r="AR1449" i="7"/>
  <c r="AQ1449" i="7"/>
  <c r="AP1449" i="7"/>
  <c r="AO1449" i="7"/>
  <c r="AN1449" i="7"/>
  <c r="AM1449" i="7"/>
  <c r="AL1449" i="7"/>
  <c r="AK1449" i="7"/>
  <c r="AJ1449" i="7"/>
  <c r="AI1449" i="7"/>
  <c r="AH1449" i="7"/>
  <c r="AG1449" i="7"/>
  <c r="AF1449" i="7"/>
  <c r="AE1449" i="7"/>
  <c r="AD1449" i="7"/>
  <c r="AC1449" i="7"/>
  <c r="S1449" i="7"/>
  <c r="R1449" i="7"/>
  <c r="Q1449" i="7"/>
  <c r="P1449" i="7"/>
  <c r="O1449" i="7"/>
  <c r="N1449" i="7"/>
  <c r="M1449" i="7"/>
  <c r="L1449" i="7"/>
  <c r="K1449" i="7"/>
  <c r="J1449" i="7"/>
  <c r="H1449" i="7"/>
  <c r="F1449" i="7"/>
  <c r="BK1448" i="7"/>
  <c r="G1448" i="7" s="1"/>
  <c r="BF1448" i="7"/>
  <c r="AX1448" i="7"/>
  <c r="AW1448" i="7"/>
  <c r="AU1448" i="7"/>
  <c r="AT1448" i="7"/>
  <c r="AS1448" i="7"/>
  <c r="AR1448" i="7"/>
  <c r="AQ1448" i="7"/>
  <c r="AP1448" i="7"/>
  <c r="AO1448" i="7"/>
  <c r="AN1448" i="7"/>
  <c r="AM1448" i="7"/>
  <c r="AL1448" i="7"/>
  <c r="AK1448" i="7"/>
  <c r="AJ1448" i="7"/>
  <c r="AI1448" i="7"/>
  <c r="AH1448" i="7"/>
  <c r="AG1448" i="7"/>
  <c r="AF1448" i="7"/>
  <c r="AE1448" i="7"/>
  <c r="AD1448" i="7"/>
  <c r="AC1448" i="7"/>
  <c r="S1448" i="7"/>
  <c r="R1448" i="7"/>
  <c r="Q1448" i="7"/>
  <c r="P1448" i="7"/>
  <c r="O1448" i="7"/>
  <c r="N1448" i="7"/>
  <c r="M1448" i="7"/>
  <c r="L1448" i="7"/>
  <c r="K1448" i="7"/>
  <c r="J1448" i="7"/>
  <c r="H1448" i="7"/>
  <c r="F1448" i="7"/>
  <c r="BK1447" i="7"/>
  <c r="BI1447" i="7" s="1"/>
  <c r="BF1447" i="7"/>
  <c r="AX1447" i="7"/>
  <c r="AW1447" i="7"/>
  <c r="AU1447" i="7"/>
  <c r="AT1447" i="7"/>
  <c r="AS1447" i="7"/>
  <c r="AR1447" i="7"/>
  <c r="AQ1447" i="7"/>
  <c r="AP1447" i="7"/>
  <c r="AO1447" i="7"/>
  <c r="AN1447" i="7"/>
  <c r="AM1447" i="7"/>
  <c r="AL1447" i="7"/>
  <c r="AK1447" i="7"/>
  <c r="AJ1447" i="7"/>
  <c r="AI1447" i="7"/>
  <c r="AH1447" i="7"/>
  <c r="AG1447" i="7"/>
  <c r="AF1447" i="7"/>
  <c r="AE1447" i="7"/>
  <c r="AD1447" i="7"/>
  <c r="AC1447" i="7"/>
  <c r="S1447" i="7"/>
  <c r="R1447" i="7"/>
  <c r="Q1447" i="7"/>
  <c r="P1447" i="7"/>
  <c r="O1447" i="7"/>
  <c r="N1447" i="7"/>
  <c r="M1447" i="7"/>
  <c r="L1447" i="7"/>
  <c r="K1447" i="7"/>
  <c r="J1447" i="7"/>
  <c r="H1447" i="7"/>
  <c r="F1447" i="7"/>
  <c r="BK1446" i="7"/>
  <c r="BM1446" i="7" s="1"/>
  <c r="I1446" i="7" s="1"/>
  <c r="BI1446" i="7"/>
  <c r="E1446" i="7" s="1"/>
  <c r="BF1446" i="7"/>
  <c r="AX1446" i="7"/>
  <c r="AW1446" i="7"/>
  <c r="AU1446" i="7"/>
  <c r="AT1446" i="7"/>
  <c r="AS1446" i="7"/>
  <c r="AR1446" i="7"/>
  <c r="AQ1446" i="7"/>
  <c r="AP1446" i="7"/>
  <c r="AO1446" i="7"/>
  <c r="AN1446" i="7"/>
  <c r="AM1446" i="7"/>
  <c r="AL1446" i="7"/>
  <c r="AK1446" i="7"/>
  <c r="AJ1446" i="7"/>
  <c r="AI1446" i="7"/>
  <c r="AH1446" i="7"/>
  <c r="AG1446" i="7"/>
  <c r="AF1446" i="7"/>
  <c r="AE1446" i="7"/>
  <c r="AD1446" i="7"/>
  <c r="AC1446" i="7"/>
  <c r="S1446" i="7"/>
  <c r="R1446" i="7"/>
  <c r="Q1446" i="7"/>
  <c r="P1446" i="7"/>
  <c r="O1446" i="7"/>
  <c r="N1446" i="7"/>
  <c r="M1446" i="7"/>
  <c r="L1446" i="7"/>
  <c r="K1446" i="7"/>
  <c r="J1446" i="7"/>
  <c r="H1446" i="7"/>
  <c r="F1446" i="7"/>
  <c r="BK1445" i="7"/>
  <c r="BI1445" i="7" s="1"/>
  <c r="BF1445" i="7"/>
  <c r="AX1445" i="7"/>
  <c r="AW1445" i="7"/>
  <c r="AU1445" i="7"/>
  <c r="AT1445" i="7"/>
  <c r="AS1445" i="7"/>
  <c r="AR1445" i="7"/>
  <c r="AQ1445" i="7"/>
  <c r="AP1445" i="7"/>
  <c r="AO1445" i="7"/>
  <c r="AN1445" i="7"/>
  <c r="AM1445" i="7"/>
  <c r="AL1445" i="7"/>
  <c r="AK1445" i="7"/>
  <c r="AJ1445" i="7"/>
  <c r="AI1445" i="7"/>
  <c r="AH1445" i="7"/>
  <c r="AG1445" i="7"/>
  <c r="AF1445" i="7"/>
  <c r="AE1445" i="7"/>
  <c r="AD1445" i="7"/>
  <c r="AC1445" i="7"/>
  <c r="S1445" i="7"/>
  <c r="R1445" i="7"/>
  <c r="Q1445" i="7"/>
  <c r="P1445" i="7"/>
  <c r="O1445" i="7"/>
  <c r="N1445" i="7"/>
  <c r="M1445" i="7"/>
  <c r="L1445" i="7"/>
  <c r="K1445" i="7"/>
  <c r="J1445" i="7"/>
  <c r="H1445" i="7"/>
  <c r="F1445" i="7"/>
  <c r="E1445" i="7"/>
  <c r="BK1444" i="7"/>
  <c r="BI1444" i="7"/>
  <c r="E1444" i="7" s="1"/>
  <c r="BF1444" i="7"/>
  <c r="AX1444" i="7"/>
  <c r="AW1444" i="7"/>
  <c r="AU1444" i="7"/>
  <c r="AT1444" i="7"/>
  <c r="AS1444" i="7"/>
  <c r="AR1444" i="7"/>
  <c r="AQ1444" i="7"/>
  <c r="AP1444" i="7"/>
  <c r="AO1444" i="7"/>
  <c r="AN1444" i="7"/>
  <c r="AM1444" i="7"/>
  <c r="AL1444" i="7"/>
  <c r="AK1444" i="7"/>
  <c r="AJ1444" i="7"/>
  <c r="AI1444" i="7"/>
  <c r="AH1444" i="7"/>
  <c r="AG1444" i="7"/>
  <c r="AF1444" i="7"/>
  <c r="AE1444" i="7"/>
  <c r="AD1444" i="7"/>
  <c r="AC1444" i="7"/>
  <c r="S1444" i="7"/>
  <c r="R1444" i="7"/>
  <c r="Q1444" i="7"/>
  <c r="P1444" i="7"/>
  <c r="O1444" i="7"/>
  <c r="N1444" i="7"/>
  <c r="M1444" i="7"/>
  <c r="L1444" i="7"/>
  <c r="K1444" i="7"/>
  <c r="J1444" i="7"/>
  <c r="H1444" i="7"/>
  <c r="F1444" i="7"/>
  <c r="BK1443" i="7"/>
  <c r="BF1443" i="7"/>
  <c r="AX1443" i="7"/>
  <c r="AW1443" i="7"/>
  <c r="AU1443" i="7"/>
  <c r="AT1443" i="7"/>
  <c r="AS1443" i="7"/>
  <c r="AR1443" i="7"/>
  <c r="AQ1443" i="7"/>
  <c r="AP1443" i="7"/>
  <c r="AO1443" i="7"/>
  <c r="AN1443" i="7"/>
  <c r="AM1443" i="7"/>
  <c r="AL1443" i="7"/>
  <c r="AK1443" i="7"/>
  <c r="AJ1443" i="7"/>
  <c r="AI1443" i="7"/>
  <c r="AH1443" i="7"/>
  <c r="AG1443" i="7"/>
  <c r="AF1443" i="7"/>
  <c r="AE1443" i="7"/>
  <c r="AD1443" i="7"/>
  <c r="AC1443" i="7"/>
  <c r="S1443" i="7"/>
  <c r="R1443" i="7"/>
  <c r="Q1443" i="7"/>
  <c r="P1443" i="7"/>
  <c r="O1443" i="7"/>
  <c r="N1443" i="7"/>
  <c r="M1443" i="7"/>
  <c r="L1443" i="7"/>
  <c r="K1443" i="7"/>
  <c r="J1443" i="7"/>
  <c r="H1443" i="7"/>
  <c r="F1443" i="7"/>
  <c r="BK1442" i="7"/>
  <c r="G1442" i="7" s="1"/>
  <c r="BF1442" i="7"/>
  <c r="AX1442" i="7"/>
  <c r="AW1442" i="7"/>
  <c r="AU1442" i="7"/>
  <c r="AT1442" i="7"/>
  <c r="AS1442" i="7"/>
  <c r="AR1442" i="7"/>
  <c r="AQ1442" i="7"/>
  <c r="AP1442" i="7"/>
  <c r="AO1442" i="7"/>
  <c r="AN1442" i="7"/>
  <c r="AM1442" i="7"/>
  <c r="AL1442" i="7"/>
  <c r="AK1442" i="7"/>
  <c r="AJ1442" i="7"/>
  <c r="AI1442" i="7"/>
  <c r="AH1442" i="7"/>
  <c r="AG1442" i="7"/>
  <c r="AF1442" i="7"/>
  <c r="AE1442" i="7"/>
  <c r="AD1442" i="7"/>
  <c r="AC1442" i="7"/>
  <c r="S1442" i="7"/>
  <c r="R1442" i="7"/>
  <c r="Q1442" i="7"/>
  <c r="P1442" i="7"/>
  <c r="O1442" i="7"/>
  <c r="N1442" i="7"/>
  <c r="M1442" i="7"/>
  <c r="L1442" i="7"/>
  <c r="K1442" i="7"/>
  <c r="J1442" i="7"/>
  <c r="H1442" i="7"/>
  <c r="F1442" i="7"/>
  <c r="BK1441" i="7"/>
  <c r="BI1441" i="7" s="1"/>
  <c r="BF1441" i="7"/>
  <c r="AX1441" i="7"/>
  <c r="AW1441" i="7"/>
  <c r="AU1441" i="7"/>
  <c r="AT1441" i="7"/>
  <c r="AS1441" i="7"/>
  <c r="AR1441" i="7"/>
  <c r="AQ1441" i="7"/>
  <c r="AP1441" i="7"/>
  <c r="AO1441" i="7"/>
  <c r="AN1441" i="7"/>
  <c r="AM1441" i="7"/>
  <c r="AL1441" i="7"/>
  <c r="AK1441" i="7"/>
  <c r="AJ1441" i="7"/>
  <c r="AI1441" i="7"/>
  <c r="AH1441" i="7"/>
  <c r="AG1441" i="7"/>
  <c r="AF1441" i="7"/>
  <c r="AE1441" i="7"/>
  <c r="AD1441" i="7"/>
  <c r="AC1441" i="7"/>
  <c r="S1441" i="7"/>
  <c r="R1441" i="7"/>
  <c r="Q1441" i="7"/>
  <c r="P1441" i="7"/>
  <c r="O1441" i="7"/>
  <c r="N1441" i="7"/>
  <c r="M1441" i="7"/>
  <c r="L1441" i="7"/>
  <c r="K1441" i="7"/>
  <c r="J1441" i="7"/>
  <c r="H1441" i="7"/>
  <c r="F1441" i="7"/>
  <c r="BK1440" i="7"/>
  <c r="BF1440" i="7"/>
  <c r="AX1440" i="7"/>
  <c r="AW1440" i="7"/>
  <c r="AU1440" i="7"/>
  <c r="AT1440" i="7"/>
  <c r="AS1440" i="7"/>
  <c r="AR1440" i="7"/>
  <c r="AQ1440" i="7"/>
  <c r="AP1440" i="7"/>
  <c r="AO1440" i="7"/>
  <c r="AN1440" i="7"/>
  <c r="AM1440" i="7"/>
  <c r="AL1440" i="7"/>
  <c r="AK1440" i="7"/>
  <c r="AJ1440" i="7"/>
  <c r="AI1440" i="7"/>
  <c r="AH1440" i="7"/>
  <c r="AG1440" i="7"/>
  <c r="AF1440" i="7"/>
  <c r="AE1440" i="7"/>
  <c r="AD1440" i="7"/>
  <c r="AC1440" i="7"/>
  <c r="S1440" i="7"/>
  <c r="R1440" i="7"/>
  <c r="Q1440" i="7"/>
  <c r="P1440" i="7"/>
  <c r="O1440" i="7"/>
  <c r="N1440" i="7"/>
  <c r="M1440" i="7"/>
  <c r="L1440" i="7"/>
  <c r="K1440" i="7"/>
  <c r="J1440" i="7"/>
  <c r="H1440" i="7"/>
  <c r="F1440" i="7"/>
  <c r="BK1439" i="7"/>
  <c r="BI1439" i="7" s="1"/>
  <c r="E1439" i="7" s="1"/>
  <c r="BF1439" i="7"/>
  <c r="AX1439" i="7"/>
  <c r="AW1439" i="7"/>
  <c r="AU1439" i="7"/>
  <c r="AT1439" i="7"/>
  <c r="AS1439" i="7"/>
  <c r="AR1439" i="7"/>
  <c r="AQ1439" i="7"/>
  <c r="AP1439" i="7"/>
  <c r="AO1439" i="7"/>
  <c r="AN1439" i="7"/>
  <c r="AM1439" i="7"/>
  <c r="AL1439" i="7"/>
  <c r="AK1439" i="7"/>
  <c r="AJ1439" i="7"/>
  <c r="AI1439" i="7"/>
  <c r="AH1439" i="7"/>
  <c r="AG1439" i="7"/>
  <c r="AF1439" i="7"/>
  <c r="AE1439" i="7"/>
  <c r="AD1439" i="7"/>
  <c r="AC1439" i="7"/>
  <c r="S1439" i="7"/>
  <c r="R1439" i="7"/>
  <c r="Q1439" i="7"/>
  <c r="P1439" i="7"/>
  <c r="O1439" i="7"/>
  <c r="N1439" i="7"/>
  <c r="M1439" i="7"/>
  <c r="L1439" i="7"/>
  <c r="K1439" i="7"/>
  <c r="J1439" i="7"/>
  <c r="H1439" i="7"/>
  <c r="F1439" i="7"/>
  <c r="BK1438" i="7"/>
  <c r="BI1438" i="7" s="1"/>
  <c r="BF1438" i="7"/>
  <c r="AX1438" i="7"/>
  <c r="AW1438" i="7"/>
  <c r="AU1438" i="7"/>
  <c r="AT1438" i="7"/>
  <c r="AS1438" i="7"/>
  <c r="AR1438" i="7"/>
  <c r="AQ1438" i="7"/>
  <c r="AP1438" i="7"/>
  <c r="AO1438" i="7"/>
  <c r="AN1438" i="7"/>
  <c r="AM1438" i="7"/>
  <c r="AL1438" i="7"/>
  <c r="AK1438" i="7"/>
  <c r="AJ1438" i="7"/>
  <c r="AI1438" i="7"/>
  <c r="AH1438" i="7"/>
  <c r="AG1438" i="7"/>
  <c r="AF1438" i="7"/>
  <c r="AE1438" i="7"/>
  <c r="AD1438" i="7"/>
  <c r="AC1438" i="7"/>
  <c r="S1438" i="7"/>
  <c r="R1438" i="7"/>
  <c r="Q1438" i="7"/>
  <c r="P1438" i="7"/>
  <c r="O1438" i="7"/>
  <c r="N1438" i="7"/>
  <c r="M1438" i="7"/>
  <c r="L1438" i="7"/>
  <c r="K1438" i="7"/>
  <c r="J1438" i="7"/>
  <c r="H1438" i="7"/>
  <c r="F1438" i="7"/>
  <c r="BK1437" i="7"/>
  <c r="BI1437" i="7" s="1"/>
  <c r="BF1437" i="7"/>
  <c r="AX1437" i="7"/>
  <c r="AW1437" i="7"/>
  <c r="AU1437" i="7"/>
  <c r="AT1437" i="7"/>
  <c r="AS1437" i="7"/>
  <c r="AR1437" i="7"/>
  <c r="AQ1437" i="7"/>
  <c r="AP1437" i="7"/>
  <c r="AO1437" i="7"/>
  <c r="AN1437" i="7"/>
  <c r="AM1437" i="7"/>
  <c r="AL1437" i="7"/>
  <c r="AK1437" i="7"/>
  <c r="AJ1437" i="7"/>
  <c r="AI1437" i="7"/>
  <c r="AH1437" i="7"/>
  <c r="AG1437" i="7"/>
  <c r="AF1437" i="7"/>
  <c r="AE1437" i="7"/>
  <c r="AD1437" i="7"/>
  <c r="AC1437" i="7"/>
  <c r="S1437" i="7"/>
  <c r="R1437" i="7"/>
  <c r="Q1437" i="7"/>
  <c r="P1437" i="7"/>
  <c r="O1437" i="7"/>
  <c r="N1437" i="7"/>
  <c r="M1437" i="7"/>
  <c r="L1437" i="7"/>
  <c r="K1437" i="7"/>
  <c r="J1437" i="7"/>
  <c r="H1437" i="7"/>
  <c r="F1437" i="7"/>
  <c r="BK1436" i="7"/>
  <c r="G1436" i="7" s="1"/>
  <c r="BF1436" i="7"/>
  <c r="AX1436" i="7"/>
  <c r="AW1436" i="7"/>
  <c r="AU1436" i="7"/>
  <c r="AT1436" i="7"/>
  <c r="AS1436" i="7"/>
  <c r="AR1436" i="7"/>
  <c r="AQ1436" i="7"/>
  <c r="AP1436" i="7"/>
  <c r="AO1436" i="7"/>
  <c r="AN1436" i="7"/>
  <c r="AM1436" i="7"/>
  <c r="AL1436" i="7"/>
  <c r="AK1436" i="7"/>
  <c r="AJ1436" i="7"/>
  <c r="AI1436" i="7"/>
  <c r="AH1436" i="7"/>
  <c r="AG1436" i="7"/>
  <c r="AF1436" i="7"/>
  <c r="AE1436" i="7"/>
  <c r="AD1436" i="7"/>
  <c r="AC1436" i="7"/>
  <c r="S1436" i="7"/>
  <c r="R1436" i="7"/>
  <c r="Q1436" i="7"/>
  <c r="P1436" i="7"/>
  <c r="O1436" i="7"/>
  <c r="N1436" i="7"/>
  <c r="M1436" i="7"/>
  <c r="L1436" i="7"/>
  <c r="K1436" i="7"/>
  <c r="J1436" i="7"/>
  <c r="H1436" i="7"/>
  <c r="F1436" i="7"/>
  <c r="BK1435" i="7"/>
  <c r="BF1435" i="7"/>
  <c r="AX1435" i="7"/>
  <c r="AW1435" i="7"/>
  <c r="AU1435" i="7"/>
  <c r="AT1435" i="7"/>
  <c r="AS1435" i="7"/>
  <c r="AR1435" i="7"/>
  <c r="AQ1435" i="7"/>
  <c r="AP1435" i="7"/>
  <c r="AO1435" i="7"/>
  <c r="AN1435" i="7"/>
  <c r="AM1435" i="7"/>
  <c r="AL1435" i="7"/>
  <c r="AK1435" i="7"/>
  <c r="AJ1435" i="7"/>
  <c r="AI1435" i="7"/>
  <c r="AH1435" i="7"/>
  <c r="AG1435" i="7"/>
  <c r="AF1435" i="7"/>
  <c r="AE1435" i="7"/>
  <c r="AD1435" i="7"/>
  <c r="AC1435" i="7"/>
  <c r="S1435" i="7"/>
  <c r="R1435" i="7"/>
  <c r="Q1435" i="7"/>
  <c r="P1435" i="7"/>
  <c r="O1435" i="7"/>
  <c r="N1435" i="7"/>
  <c r="M1435" i="7"/>
  <c r="L1435" i="7"/>
  <c r="K1435" i="7"/>
  <c r="J1435" i="7"/>
  <c r="H1435" i="7"/>
  <c r="F1435" i="7"/>
  <c r="BK1434" i="7"/>
  <c r="BI1434" i="7" s="1"/>
  <c r="E1434" i="7" s="1"/>
  <c r="BF1434" i="7"/>
  <c r="AX1434" i="7"/>
  <c r="AW1434" i="7"/>
  <c r="AU1434" i="7"/>
  <c r="AT1434" i="7"/>
  <c r="AS1434" i="7"/>
  <c r="AR1434" i="7"/>
  <c r="AQ1434" i="7"/>
  <c r="AP1434" i="7"/>
  <c r="AO1434" i="7"/>
  <c r="AN1434" i="7"/>
  <c r="AM1434" i="7"/>
  <c r="AL1434" i="7"/>
  <c r="AK1434" i="7"/>
  <c r="AJ1434" i="7"/>
  <c r="AI1434" i="7"/>
  <c r="AH1434" i="7"/>
  <c r="AG1434" i="7"/>
  <c r="AF1434" i="7"/>
  <c r="AE1434" i="7"/>
  <c r="AD1434" i="7"/>
  <c r="AC1434" i="7"/>
  <c r="S1434" i="7"/>
  <c r="R1434" i="7"/>
  <c r="Q1434" i="7"/>
  <c r="P1434" i="7"/>
  <c r="O1434" i="7"/>
  <c r="N1434" i="7"/>
  <c r="M1434" i="7"/>
  <c r="L1434" i="7"/>
  <c r="K1434" i="7"/>
  <c r="J1434" i="7"/>
  <c r="H1434" i="7"/>
  <c r="F1434" i="7"/>
  <c r="BK1433" i="7"/>
  <c r="BF1433" i="7"/>
  <c r="AX1433" i="7"/>
  <c r="AW1433" i="7"/>
  <c r="AU1433" i="7"/>
  <c r="AT1433" i="7"/>
  <c r="AS1433" i="7"/>
  <c r="AR1433" i="7"/>
  <c r="AQ1433" i="7"/>
  <c r="AP1433" i="7"/>
  <c r="AO1433" i="7"/>
  <c r="AN1433" i="7"/>
  <c r="AM1433" i="7"/>
  <c r="AL1433" i="7"/>
  <c r="AK1433" i="7"/>
  <c r="AJ1433" i="7"/>
  <c r="AI1433" i="7"/>
  <c r="AH1433" i="7"/>
  <c r="AG1433" i="7"/>
  <c r="AF1433" i="7"/>
  <c r="AE1433" i="7"/>
  <c r="AD1433" i="7"/>
  <c r="AC1433" i="7"/>
  <c r="S1433" i="7"/>
  <c r="R1433" i="7"/>
  <c r="Q1433" i="7"/>
  <c r="P1433" i="7"/>
  <c r="O1433" i="7"/>
  <c r="N1433" i="7"/>
  <c r="M1433" i="7"/>
  <c r="L1433" i="7"/>
  <c r="K1433" i="7"/>
  <c r="J1433" i="7"/>
  <c r="H1433" i="7"/>
  <c r="F1433" i="7"/>
  <c r="BK1432" i="7"/>
  <c r="BF1432" i="7"/>
  <c r="AX1432" i="7"/>
  <c r="AW1432" i="7"/>
  <c r="AU1432" i="7"/>
  <c r="AT1432" i="7"/>
  <c r="AS1432" i="7"/>
  <c r="AR1432" i="7"/>
  <c r="AQ1432" i="7"/>
  <c r="AP1432" i="7"/>
  <c r="AO1432" i="7"/>
  <c r="AN1432" i="7"/>
  <c r="AM1432" i="7"/>
  <c r="AL1432" i="7"/>
  <c r="AK1432" i="7"/>
  <c r="AJ1432" i="7"/>
  <c r="AI1432" i="7"/>
  <c r="AH1432" i="7"/>
  <c r="AG1432" i="7"/>
  <c r="AF1432" i="7"/>
  <c r="AE1432" i="7"/>
  <c r="AD1432" i="7"/>
  <c r="AC1432" i="7"/>
  <c r="S1432" i="7"/>
  <c r="R1432" i="7"/>
  <c r="Q1432" i="7"/>
  <c r="P1432" i="7"/>
  <c r="O1432" i="7"/>
  <c r="N1432" i="7"/>
  <c r="M1432" i="7"/>
  <c r="L1432" i="7"/>
  <c r="K1432" i="7"/>
  <c r="J1432" i="7"/>
  <c r="H1432" i="7"/>
  <c r="F1432" i="7"/>
  <c r="BK1431" i="7"/>
  <c r="BH1431" i="7" s="1"/>
  <c r="BI1431" i="7"/>
  <c r="BF1431" i="7"/>
  <c r="AX1431" i="7"/>
  <c r="AW1431" i="7"/>
  <c r="AU1431" i="7"/>
  <c r="AT1431" i="7"/>
  <c r="AS1431" i="7"/>
  <c r="AR1431" i="7"/>
  <c r="AQ1431" i="7"/>
  <c r="AP1431" i="7"/>
  <c r="AO1431" i="7"/>
  <c r="AN1431" i="7"/>
  <c r="AM1431" i="7"/>
  <c r="AL1431" i="7"/>
  <c r="AK1431" i="7"/>
  <c r="AJ1431" i="7"/>
  <c r="AI1431" i="7"/>
  <c r="AH1431" i="7"/>
  <c r="AG1431" i="7"/>
  <c r="AF1431" i="7"/>
  <c r="AE1431" i="7"/>
  <c r="AD1431" i="7"/>
  <c r="AC1431" i="7"/>
  <c r="S1431" i="7"/>
  <c r="R1431" i="7"/>
  <c r="Q1431" i="7"/>
  <c r="P1431" i="7"/>
  <c r="O1431" i="7"/>
  <c r="N1431" i="7"/>
  <c r="M1431" i="7"/>
  <c r="L1431" i="7"/>
  <c r="K1431" i="7"/>
  <c r="J1431" i="7"/>
  <c r="H1431" i="7"/>
  <c r="F1431" i="7"/>
  <c r="BK1430" i="7"/>
  <c r="BI1430" i="7" s="1"/>
  <c r="E1430" i="7" s="1"/>
  <c r="BF1430" i="7"/>
  <c r="AX1430" i="7"/>
  <c r="AW1430" i="7"/>
  <c r="AU1430" i="7"/>
  <c r="AT1430" i="7"/>
  <c r="AS1430" i="7"/>
  <c r="AR1430" i="7"/>
  <c r="AQ1430" i="7"/>
  <c r="AP1430" i="7"/>
  <c r="AO1430" i="7"/>
  <c r="AN1430" i="7"/>
  <c r="AM1430" i="7"/>
  <c r="AL1430" i="7"/>
  <c r="AK1430" i="7"/>
  <c r="AJ1430" i="7"/>
  <c r="AI1430" i="7"/>
  <c r="AH1430" i="7"/>
  <c r="AG1430" i="7"/>
  <c r="AF1430" i="7"/>
  <c r="AE1430" i="7"/>
  <c r="AD1430" i="7"/>
  <c r="AC1430" i="7"/>
  <c r="S1430" i="7"/>
  <c r="R1430" i="7"/>
  <c r="Q1430" i="7"/>
  <c r="P1430" i="7"/>
  <c r="O1430" i="7"/>
  <c r="N1430" i="7"/>
  <c r="M1430" i="7"/>
  <c r="L1430" i="7"/>
  <c r="K1430" i="7"/>
  <c r="J1430" i="7"/>
  <c r="H1430" i="7"/>
  <c r="F1430" i="7"/>
  <c r="BK1429" i="7"/>
  <c r="BF1429" i="7"/>
  <c r="AX1429" i="7"/>
  <c r="AW1429" i="7"/>
  <c r="AU1429" i="7"/>
  <c r="AT1429" i="7"/>
  <c r="AS1429" i="7"/>
  <c r="AR1429" i="7"/>
  <c r="AQ1429" i="7"/>
  <c r="AP1429" i="7"/>
  <c r="AO1429" i="7"/>
  <c r="AN1429" i="7"/>
  <c r="AM1429" i="7"/>
  <c r="AL1429" i="7"/>
  <c r="AK1429" i="7"/>
  <c r="AJ1429" i="7"/>
  <c r="AI1429" i="7"/>
  <c r="AH1429" i="7"/>
  <c r="AG1429" i="7"/>
  <c r="AF1429" i="7"/>
  <c r="AE1429" i="7"/>
  <c r="AD1429" i="7"/>
  <c r="AC1429" i="7"/>
  <c r="S1429" i="7"/>
  <c r="R1429" i="7"/>
  <c r="Q1429" i="7"/>
  <c r="P1429" i="7"/>
  <c r="O1429" i="7"/>
  <c r="N1429" i="7"/>
  <c r="M1429" i="7"/>
  <c r="L1429" i="7"/>
  <c r="K1429" i="7"/>
  <c r="J1429" i="7"/>
  <c r="H1429" i="7"/>
  <c r="F1429" i="7"/>
  <c r="BK1428" i="7"/>
  <c r="BI1428" i="7" s="1"/>
  <c r="BF1428" i="7"/>
  <c r="AX1428" i="7"/>
  <c r="AW1428" i="7"/>
  <c r="AU1428" i="7"/>
  <c r="AT1428" i="7"/>
  <c r="AS1428" i="7"/>
  <c r="AR1428" i="7"/>
  <c r="AQ1428" i="7"/>
  <c r="AP1428" i="7"/>
  <c r="AO1428" i="7"/>
  <c r="AN1428" i="7"/>
  <c r="AM1428" i="7"/>
  <c r="AL1428" i="7"/>
  <c r="AK1428" i="7"/>
  <c r="AJ1428" i="7"/>
  <c r="AI1428" i="7"/>
  <c r="AH1428" i="7"/>
  <c r="AG1428" i="7"/>
  <c r="AF1428" i="7"/>
  <c r="AE1428" i="7"/>
  <c r="AD1428" i="7"/>
  <c r="AC1428" i="7"/>
  <c r="S1428" i="7"/>
  <c r="R1428" i="7"/>
  <c r="Q1428" i="7"/>
  <c r="P1428" i="7"/>
  <c r="O1428" i="7"/>
  <c r="N1428" i="7"/>
  <c r="M1428" i="7"/>
  <c r="L1428" i="7"/>
  <c r="K1428" i="7"/>
  <c r="J1428" i="7"/>
  <c r="H1428" i="7"/>
  <c r="F1428" i="7"/>
  <c r="BE1427" i="7"/>
  <c r="BD1427" i="7"/>
  <c r="BC1427" i="7"/>
  <c r="BB1427" i="7"/>
  <c r="BA1427" i="7"/>
  <c r="AZ1427" i="7"/>
  <c r="AY1427" i="7"/>
  <c r="AX1427" i="7"/>
  <c r="AW1427" i="7"/>
  <c r="AV1427" i="7"/>
  <c r="AU1427" i="7"/>
  <c r="AT1427" i="7"/>
  <c r="AS1427" i="7"/>
  <c r="AR1427" i="7"/>
  <c r="AQ1427" i="7"/>
  <c r="AP1427" i="7"/>
  <c r="AO1427" i="7"/>
  <c r="AN1427" i="7"/>
  <c r="AM1427" i="7"/>
  <c r="AL1427" i="7"/>
  <c r="AK1427" i="7"/>
  <c r="AJ1427" i="7"/>
  <c r="AI1427" i="7"/>
  <c r="AH1427" i="7"/>
  <c r="AG1427" i="7"/>
  <c r="AF1427" i="7"/>
  <c r="AE1427" i="7"/>
  <c r="AD1427" i="7"/>
  <c r="AC1427" i="7"/>
  <c r="AB1427" i="7"/>
  <c r="AA1427" i="7"/>
  <c r="Z1427" i="7"/>
  <c r="Y1427" i="7"/>
  <c r="X1427" i="7"/>
  <c r="W1427" i="7"/>
  <c r="V1427" i="7"/>
  <c r="T1427" i="7"/>
  <c r="S1427" i="7"/>
  <c r="R1427" i="7"/>
  <c r="Q1427" i="7"/>
  <c r="P1427" i="7"/>
  <c r="O1427" i="7"/>
  <c r="N1427" i="7"/>
  <c r="M1427" i="7"/>
  <c r="L1427" i="7"/>
  <c r="K1427" i="7"/>
  <c r="J1427" i="7"/>
  <c r="I1427" i="7"/>
  <c r="H1427" i="7"/>
  <c r="G1427" i="7"/>
  <c r="F1427" i="7"/>
  <c r="E1427" i="7"/>
  <c r="D1427" i="7"/>
  <c r="CL1426" i="7"/>
  <c r="AH1426" i="7" s="1"/>
  <c r="CE1426" i="7"/>
  <c r="AA1426" i="7" s="1"/>
  <c r="BZ1426" i="7"/>
  <c r="V1426" i="7" s="1"/>
  <c r="BL1426" i="7"/>
  <c r="H1426" i="7" s="1"/>
  <c r="BF1426" i="7"/>
  <c r="BE1426" i="7"/>
  <c r="BD1426" i="7"/>
  <c r="BC1426" i="7"/>
  <c r="BB1426" i="7"/>
  <c r="BA1426" i="7"/>
  <c r="AZ1426" i="7"/>
  <c r="AY1426" i="7"/>
  <c r="AX1426" i="7"/>
  <c r="AW1426" i="7"/>
  <c r="AV1426" i="7"/>
  <c r="AU1426" i="7"/>
  <c r="AT1426" i="7"/>
  <c r="AS1426" i="7"/>
  <c r="AR1426" i="7"/>
  <c r="AQ1426" i="7"/>
  <c r="AP1426" i="7"/>
  <c r="AO1426" i="7"/>
  <c r="AN1426" i="7"/>
  <c r="AM1426" i="7"/>
  <c r="AL1426" i="7"/>
  <c r="AK1426" i="7"/>
  <c r="AJ1426" i="7"/>
  <c r="AI1426" i="7"/>
  <c r="AG1426" i="7"/>
  <c r="AF1426" i="7"/>
  <c r="AE1426" i="7"/>
  <c r="AD1426" i="7"/>
  <c r="AC1426" i="7"/>
  <c r="AB1426" i="7"/>
  <c r="Z1426" i="7"/>
  <c r="Y1426" i="7"/>
  <c r="X1426" i="7"/>
  <c r="W1426" i="7"/>
  <c r="T1426" i="7"/>
  <c r="S1426" i="7"/>
  <c r="R1426" i="7"/>
  <c r="Q1426" i="7"/>
  <c r="P1426" i="7"/>
  <c r="O1426" i="7"/>
  <c r="N1426" i="7"/>
  <c r="M1426" i="7"/>
  <c r="L1426" i="7"/>
  <c r="K1426" i="7"/>
  <c r="J1426" i="7"/>
  <c r="I1426" i="7"/>
  <c r="G1426" i="7"/>
  <c r="F1426" i="7"/>
  <c r="E1426" i="7"/>
  <c r="D1426" i="7"/>
  <c r="CL1425" i="7"/>
  <c r="AH1425" i="7" s="1"/>
  <c r="CE1425" i="7"/>
  <c r="AA1425" i="7" s="1"/>
  <c r="BZ1425" i="7"/>
  <c r="V1425" i="7" s="1"/>
  <c r="BL1425" i="7"/>
  <c r="H1425" i="7" s="1"/>
  <c r="BI1425" i="7"/>
  <c r="E1425" i="7" s="1"/>
  <c r="BH1425" i="7"/>
  <c r="D1425" i="7" s="1"/>
  <c r="BF1425" i="7"/>
  <c r="BE1425" i="7"/>
  <c r="BD1425" i="7"/>
  <c r="BC1425" i="7"/>
  <c r="BB1425" i="7"/>
  <c r="BA1425" i="7"/>
  <c r="AZ1425" i="7"/>
  <c r="AY1425" i="7"/>
  <c r="AX1425" i="7"/>
  <c r="AW1425" i="7"/>
  <c r="AV1425" i="7"/>
  <c r="AU1425" i="7"/>
  <c r="AT1425" i="7"/>
  <c r="AS1425" i="7"/>
  <c r="AR1425" i="7"/>
  <c r="AQ1425" i="7"/>
  <c r="AP1425" i="7"/>
  <c r="AO1425" i="7"/>
  <c r="AN1425" i="7"/>
  <c r="AM1425" i="7"/>
  <c r="AL1425" i="7"/>
  <c r="AK1425" i="7"/>
  <c r="AJ1425" i="7"/>
  <c r="AI1425" i="7"/>
  <c r="AG1425" i="7"/>
  <c r="AF1425" i="7"/>
  <c r="AE1425" i="7"/>
  <c r="AD1425" i="7"/>
  <c r="AC1425" i="7"/>
  <c r="AB1425" i="7"/>
  <c r="Z1425" i="7"/>
  <c r="Y1425" i="7"/>
  <c r="X1425" i="7"/>
  <c r="W1425" i="7"/>
  <c r="T1425" i="7"/>
  <c r="S1425" i="7"/>
  <c r="R1425" i="7"/>
  <c r="Q1425" i="7"/>
  <c r="P1425" i="7"/>
  <c r="O1425" i="7"/>
  <c r="N1425" i="7"/>
  <c r="M1425" i="7"/>
  <c r="L1425" i="7"/>
  <c r="K1425" i="7"/>
  <c r="J1425" i="7"/>
  <c r="I1425" i="7"/>
  <c r="G1425" i="7"/>
  <c r="F1425" i="7"/>
  <c r="CL1424" i="7"/>
  <c r="AH1424" i="7" s="1"/>
  <c r="CE1424" i="7"/>
  <c r="AA1424" i="7" s="1"/>
  <c r="BZ1424" i="7"/>
  <c r="V1424" i="7" s="1"/>
  <c r="BL1424" i="7"/>
  <c r="H1424" i="7" s="1"/>
  <c r="BI1424" i="7"/>
  <c r="E1424" i="7" s="1"/>
  <c r="BH1424" i="7"/>
  <c r="BF1424" i="7"/>
  <c r="BE1424" i="7"/>
  <c r="BD1424" i="7"/>
  <c r="BC1424" i="7"/>
  <c r="BB1424" i="7"/>
  <c r="BA1424" i="7"/>
  <c r="AZ1424" i="7"/>
  <c r="AY1424" i="7"/>
  <c r="AX1424" i="7"/>
  <c r="AW1424" i="7"/>
  <c r="AV1424" i="7"/>
  <c r="AU1424" i="7"/>
  <c r="AT1424" i="7"/>
  <c r="AS1424" i="7"/>
  <c r="AR1424" i="7"/>
  <c r="AQ1424" i="7"/>
  <c r="AP1424" i="7"/>
  <c r="AO1424" i="7"/>
  <c r="AN1424" i="7"/>
  <c r="AM1424" i="7"/>
  <c r="AL1424" i="7"/>
  <c r="AK1424" i="7"/>
  <c r="AJ1424" i="7"/>
  <c r="AI1424" i="7"/>
  <c r="AG1424" i="7"/>
  <c r="AF1424" i="7"/>
  <c r="AE1424" i="7"/>
  <c r="AD1424" i="7"/>
  <c r="AC1424" i="7"/>
  <c r="AB1424" i="7"/>
  <c r="Z1424" i="7"/>
  <c r="Y1424" i="7"/>
  <c r="X1424" i="7"/>
  <c r="W1424" i="7"/>
  <c r="T1424" i="7"/>
  <c r="S1424" i="7"/>
  <c r="R1424" i="7"/>
  <c r="Q1424" i="7"/>
  <c r="P1424" i="7"/>
  <c r="O1424" i="7"/>
  <c r="N1424" i="7"/>
  <c r="M1424" i="7"/>
  <c r="L1424" i="7"/>
  <c r="K1424" i="7"/>
  <c r="J1424" i="7"/>
  <c r="I1424" i="7"/>
  <c r="G1424" i="7"/>
  <c r="F1424" i="7"/>
  <c r="D1424" i="7"/>
  <c r="CL1423" i="7"/>
  <c r="AH1423" i="7" s="1"/>
  <c r="CE1423" i="7"/>
  <c r="AA1423" i="7" s="1"/>
  <c r="BZ1423" i="7"/>
  <c r="V1423" i="7" s="1"/>
  <c r="BL1423" i="7"/>
  <c r="H1423" i="7" s="1"/>
  <c r="BI1423" i="7"/>
  <c r="E1423" i="7" s="1"/>
  <c r="BH1423" i="7"/>
  <c r="D1423" i="7" s="1"/>
  <c r="BF1423" i="7"/>
  <c r="BE1423" i="7"/>
  <c r="BD1423" i="7"/>
  <c r="BC1423" i="7"/>
  <c r="BB1423" i="7"/>
  <c r="BA1423" i="7"/>
  <c r="AZ1423" i="7"/>
  <c r="AY1423" i="7"/>
  <c r="AX1423" i="7"/>
  <c r="AW1423" i="7"/>
  <c r="AV1423" i="7"/>
  <c r="AU1423" i="7"/>
  <c r="AT1423" i="7"/>
  <c r="AS1423" i="7"/>
  <c r="AR1423" i="7"/>
  <c r="AQ1423" i="7"/>
  <c r="AP1423" i="7"/>
  <c r="AO1423" i="7"/>
  <c r="AN1423" i="7"/>
  <c r="AM1423" i="7"/>
  <c r="AL1423" i="7"/>
  <c r="AK1423" i="7"/>
  <c r="AJ1423" i="7"/>
  <c r="AI1423" i="7"/>
  <c r="AG1423" i="7"/>
  <c r="AF1423" i="7"/>
  <c r="AE1423" i="7"/>
  <c r="AD1423" i="7"/>
  <c r="AC1423" i="7"/>
  <c r="AB1423" i="7"/>
  <c r="Z1423" i="7"/>
  <c r="Y1423" i="7"/>
  <c r="X1423" i="7"/>
  <c r="W1423" i="7"/>
  <c r="T1423" i="7"/>
  <c r="S1423" i="7"/>
  <c r="R1423" i="7"/>
  <c r="Q1423" i="7"/>
  <c r="P1423" i="7"/>
  <c r="O1423" i="7"/>
  <c r="N1423" i="7"/>
  <c r="M1423" i="7"/>
  <c r="L1423" i="7"/>
  <c r="K1423" i="7"/>
  <c r="J1423" i="7"/>
  <c r="I1423" i="7"/>
  <c r="G1423" i="7"/>
  <c r="F1423" i="7"/>
  <c r="CL1422" i="7"/>
  <c r="AH1422" i="7" s="1"/>
  <c r="CE1422" i="7"/>
  <c r="AA1422" i="7" s="1"/>
  <c r="BZ1422" i="7"/>
  <c r="V1422" i="7" s="1"/>
  <c r="BL1422" i="7"/>
  <c r="H1422" i="7" s="1"/>
  <c r="BI1422" i="7"/>
  <c r="E1422" i="7" s="1"/>
  <c r="BH1422" i="7"/>
  <c r="D1422" i="7" s="1"/>
  <c r="BF1422" i="7"/>
  <c r="BE1422" i="7"/>
  <c r="BD1422" i="7"/>
  <c r="BC1422" i="7"/>
  <c r="BB1422" i="7"/>
  <c r="BA1422" i="7"/>
  <c r="AZ1422" i="7"/>
  <c r="AY1422" i="7"/>
  <c r="AX1422" i="7"/>
  <c r="AW1422" i="7"/>
  <c r="AV1422" i="7"/>
  <c r="AU1422" i="7"/>
  <c r="AT1422" i="7"/>
  <c r="AS1422" i="7"/>
  <c r="AR1422" i="7"/>
  <c r="AQ1422" i="7"/>
  <c r="AP1422" i="7"/>
  <c r="AO1422" i="7"/>
  <c r="AN1422" i="7"/>
  <c r="AM1422" i="7"/>
  <c r="AL1422" i="7"/>
  <c r="AK1422" i="7"/>
  <c r="AJ1422" i="7"/>
  <c r="AI1422" i="7"/>
  <c r="AG1422" i="7"/>
  <c r="AF1422" i="7"/>
  <c r="AE1422" i="7"/>
  <c r="AD1422" i="7"/>
  <c r="AC1422" i="7"/>
  <c r="AB1422" i="7"/>
  <c r="Z1422" i="7"/>
  <c r="Y1422" i="7"/>
  <c r="X1422" i="7"/>
  <c r="W1422" i="7"/>
  <c r="T1422" i="7"/>
  <c r="S1422" i="7"/>
  <c r="R1422" i="7"/>
  <c r="Q1422" i="7"/>
  <c r="P1422" i="7"/>
  <c r="O1422" i="7"/>
  <c r="N1422" i="7"/>
  <c r="M1422" i="7"/>
  <c r="L1422" i="7"/>
  <c r="K1422" i="7"/>
  <c r="J1422" i="7"/>
  <c r="I1422" i="7"/>
  <c r="G1422" i="7"/>
  <c r="F1422" i="7"/>
  <c r="CL1421" i="7"/>
  <c r="AH1421" i="7" s="1"/>
  <c r="CE1421" i="7"/>
  <c r="AA1421" i="7" s="1"/>
  <c r="BZ1421" i="7"/>
  <c r="V1421" i="7" s="1"/>
  <c r="BL1421" i="7"/>
  <c r="H1421" i="7" s="1"/>
  <c r="BI1421" i="7"/>
  <c r="E1421" i="7" s="1"/>
  <c r="BH1421" i="7"/>
  <c r="D1421" i="7" s="1"/>
  <c r="BF1421" i="7"/>
  <c r="BE1421" i="7"/>
  <c r="BD1421" i="7"/>
  <c r="BC1421" i="7"/>
  <c r="BB1421" i="7"/>
  <c r="BA1421" i="7"/>
  <c r="AZ1421" i="7"/>
  <c r="AY1421" i="7"/>
  <c r="AX1421" i="7"/>
  <c r="AW1421" i="7"/>
  <c r="AV1421" i="7"/>
  <c r="AU1421" i="7"/>
  <c r="AT1421" i="7"/>
  <c r="AS1421" i="7"/>
  <c r="AR1421" i="7"/>
  <c r="AQ1421" i="7"/>
  <c r="AP1421" i="7"/>
  <c r="AO1421" i="7"/>
  <c r="AN1421" i="7"/>
  <c r="AM1421" i="7"/>
  <c r="AL1421" i="7"/>
  <c r="AK1421" i="7"/>
  <c r="AJ1421" i="7"/>
  <c r="AI1421" i="7"/>
  <c r="AG1421" i="7"/>
  <c r="AF1421" i="7"/>
  <c r="AE1421" i="7"/>
  <c r="AD1421" i="7"/>
  <c r="AC1421" i="7"/>
  <c r="AB1421" i="7"/>
  <c r="Z1421" i="7"/>
  <c r="Y1421" i="7"/>
  <c r="X1421" i="7"/>
  <c r="W1421" i="7"/>
  <c r="T1421" i="7"/>
  <c r="S1421" i="7"/>
  <c r="R1421" i="7"/>
  <c r="Q1421" i="7"/>
  <c r="P1421" i="7"/>
  <c r="O1421" i="7"/>
  <c r="N1421" i="7"/>
  <c r="M1421" i="7"/>
  <c r="L1421" i="7"/>
  <c r="K1421" i="7"/>
  <c r="J1421" i="7"/>
  <c r="I1421" i="7"/>
  <c r="G1421" i="7"/>
  <c r="F1421" i="7"/>
  <c r="CL1420" i="7"/>
  <c r="AH1420" i="7" s="1"/>
  <c r="CE1420" i="7"/>
  <c r="BZ1420" i="7"/>
  <c r="BL1420" i="7"/>
  <c r="H1420" i="7" s="1"/>
  <c r="BI1420" i="7"/>
  <c r="E1420" i="7" s="1"/>
  <c r="BH1420" i="7"/>
  <c r="D1420" i="7" s="1"/>
  <c r="BF1420" i="7"/>
  <c r="BE1420" i="7"/>
  <c r="BD1420" i="7"/>
  <c r="BC1420" i="7"/>
  <c r="BB1420" i="7"/>
  <c r="BA1420" i="7"/>
  <c r="AZ1420" i="7"/>
  <c r="AY1420" i="7"/>
  <c r="AX1420" i="7"/>
  <c r="AW1420" i="7"/>
  <c r="AV1420" i="7"/>
  <c r="AU1420" i="7"/>
  <c r="AT1420" i="7"/>
  <c r="AS1420" i="7"/>
  <c r="AR1420" i="7"/>
  <c r="AQ1420" i="7"/>
  <c r="AP1420" i="7"/>
  <c r="AO1420" i="7"/>
  <c r="AN1420" i="7"/>
  <c r="AM1420" i="7"/>
  <c r="AL1420" i="7"/>
  <c r="AK1420" i="7"/>
  <c r="AJ1420" i="7"/>
  <c r="AI1420" i="7"/>
  <c r="AG1420" i="7"/>
  <c r="AF1420" i="7"/>
  <c r="AE1420" i="7"/>
  <c r="AD1420" i="7"/>
  <c r="AC1420" i="7"/>
  <c r="AB1420" i="7"/>
  <c r="AA1420" i="7"/>
  <c r="Z1420" i="7"/>
  <c r="Y1420" i="7"/>
  <c r="X1420" i="7"/>
  <c r="W1420" i="7"/>
  <c r="V1420" i="7"/>
  <c r="T1420" i="7"/>
  <c r="S1420" i="7"/>
  <c r="R1420" i="7"/>
  <c r="Q1420" i="7"/>
  <c r="P1420" i="7"/>
  <c r="O1420" i="7"/>
  <c r="N1420" i="7"/>
  <c r="M1420" i="7"/>
  <c r="L1420" i="7"/>
  <c r="K1420" i="7"/>
  <c r="J1420" i="7"/>
  <c r="I1420" i="7"/>
  <c r="G1420" i="7"/>
  <c r="F1420" i="7"/>
  <c r="CL1419" i="7"/>
  <c r="AH1419" i="7" s="1"/>
  <c r="CE1419" i="7"/>
  <c r="AA1419" i="7" s="1"/>
  <c r="BZ1419" i="7"/>
  <c r="V1419" i="7" s="1"/>
  <c r="BL1419" i="7"/>
  <c r="H1419" i="7" s="1"/>
  <c r="BI1419" i="7"/>
  <c r="E1419" i="7" s="1"/>
  <c r="BH1419" i="7"/>
  <c r="D1419" i="7" s="1"/>
  <c r="BF1419" i="7"/>
  <c r="BE1419" i="7"/>
  <c r="BD1419" i="7"/>
  <c r="BC1419" i="7"/>
  <c r="BB1419" i="7"/>
  <c r="BA1419" i="7"/>
  <c r="AZ1419" i="7"/>
  <c r="AY1419" i="7"/>
  <c r="AX1419" i="7"/>
  <c r="AW1419" i="7"/>
  <c r="AV1419" i="7"/>
  <c r="AU1419" i="7"/>
  <c r="AT1419" i="7"/>
  <c r="AS1419" i="7"/>
  <c r="AR1419" i="7"/>
  <c r="AQ1419" i="7"/>
  <c r="AP1419" i="7"/>
  <c r="AO1419" i="7"/>
  <c r="AN1419" i="7"/>
  <c r="AM1419" i="7"/>
  <c r="AL1419" i="7"/>
  <c r="AK1419" i="7"/>
  <c r="AJ1419" i="7"/>
  <c r="AI1419" i="7"/>
  <c r="AG1419" i="7"/>
  <c r="AF1419" i="7"/>
  <c r="AE1419" i="7"/>
  <c r="AD1419" i="7"/>
  <c r="AC1419" i="7"/>
  <c r="AB1419" i="7"/>
  <c r="Z1419" i="7"/>
  <c r="Y1419" i="7"/>
  <c r="X1419" i="7"/>
  <c r="W1419" i="7"/>
  <c r="T1419" i="7"/>
  <c r="S1419" i="7"/>
  <c r="R1419" i="7"/>
  <c r="Q1419" i="7"/>
  <c r="P1419" i="7"/>
  <c r="O1419" i="7"/>
  <c r="N1419" i="7"/>
  <c r="M1419" i="7"/>
  <c r="L1419" i="7"/>
  <c r="K1419" i="7"/>
  <c r="J1419" i="7"/>
  <c r="I1419" i="7"/>
  <c r="G1419" i="7"/>
  <c r="F1419" i="7"/>
  <c r="BE1418" i="7"/>
  <c r="BD1418" i="7"/>
  <c r="BC1418" i="7"/>
  <c r="BB1418" i="7"/>
  <c r="BA1418" i="7"/>
  <c r="AZ1418" i="7"/>
  <c r="AY1418" i="7"/>
  <c r="AX1418" i="7"/>
  <c r="AW1418" i="7"/>
  <c r="AV1418" i="7"/>
  <c r="AU1418" i="7"/>
  <c r="AT1418" i="7"/>
  <c r="AS1418" i="7"/>
  <c r="AR1418" i="7"/>
  <c r="AQ1418" i="7"/>
  <c r="AP1418" i="7"/>
  <c r="AO1418" i="7"/>
  <c r="AN1418" i="7"/>
  <c r="AM1418" i="7"/>
  <c r="AL1418" i="7"/>
  <c r="AK1418" i="7"/>
  <c r="AJ1418" i="7"/>
  <c r="AI1418" i="7"/>
  <c r="AH1418" i="7"/>
  <c r="AG1418" i="7"/>
  <c r="AF1418" i="7"/>
  <c r="AE1418" i="7"/>
  <c r="AD1418" i="7"/>
  <c r="AC1418" i="7"/>
  <c r="AB1418" i="7"/>
  <c r="AA1418" i="7"/>
  <c r="Z1418" i="7"/>
  <c r="Y1418" i="7"/>
  <c r="X1418" i="7"/>
  <c r="W1418" i="7"/>
  <c r="V1418" i="7"/>
  <c r="T1418" i="7"/>
  <c r="S1418" i="7"/>
  <c r="R1418" i="7"/>
  <c r="Q1418" i="7"/>
  <c r="P1418" i="7"/>
  <c r="O1418" i="7"/>
  <c r="N1418" i="7"/>
  <c r="M1418" i="7"/>
  <c r="L1418" i="7"/>
  <c r="K1418" i="7"/>
  <c r="J1418" i="7"/>
  <c r="I1418" i="7"/>
  <c r="H1418" i="7"/>
  <c r="G1418" i="7"/>
  <c r="F1418" i="7"/>
  <c r="E1418" i="7"/>
  <c r="D1418" i="7"/>
  <c r="CR1417" i="7"/>
  <c r="AN1417" i="7" s="1"/>
  <c r="CQ1417" i="7"/>
  <c r="AM1417" i="7" s="1"/>
  <c r="CN1417" i="7"/>
  <c r="AJ1417" i="7" s="1"/>
  <c r="BN1417" i="7"/>
  <c r="J1417" i="7" s="1"/>
  <c r="BK1417" i="7"/>
  <c r="BI1417" i="7" s="1"/>
  <c r="BF1417" i="7"/>
  <c r="BE1417" i="7"/>
  <c r="BD1417" i="7"/>
  <c r="BC1417" i="7"/>
  <c r="BB1417" i="7"/>
  <c r="BA1417" i="7"/>
  <c r="AZ1417" i="7"/>
  <c r="AY1417" i="7"/>
  <c r="AX1417" i="7"/>
  <c r="AW1417" i="7"/>
  <c r="AU1417" i="7"/>
  <c r="AT1417" i="7"/>
  <c r="AS1417" i="7"/>
  <c r="AR1417" i="7"/>
  <c r="AQ1417" i="7"/>
  <c r="AP1417" i="7"/>
  <c r="AO1417" i="7"/>
  <c r="AL1417" i="7"/>
  <c r="AK1417" i="7"/>
  <c r="AI1417" i="7"/>
  <c r="S1417" i="7"/>
  <c r="R1417" i="7"/>
  <c r="Q1417" i="7"/>
  <c r="P1417" i="7"/>
  <c r="O1417" i="7"/>
  <c r="N1417" i="7"/>
  <c r="K1417" i="7"/>
  <c r="I1417" i="7"/>
  <c r="H1417" i="7"/>
  <c r="F1417" i="7"/>
  <c r="CR1416" i="7"/>
  <c r="CQ1416" i="7"/>
  <c r="AM1416" i="7" s="1"/>
  <c r="CN1416" i="7"/>
  <c r="AJ1416" i="7" s="1"/>
  <c r="BN1416" i="7"/>
  <c r="J1416" i="7" s="1"/>
  <c r="BK1416" i="7"/>
  <c r="BF1416" i="7"/>
  <c r="BE1416" i="7"/>
  <c r="BD1416" i="7"/>
  <c r="BC1416" i="7"/>
  <c r="BB1416" i="7"/>
  <c r="BA1416" i="7"/>
  <c r="AZ1416" i="7"/>
  <c r="AY1416" i="7"/>
  <c r="AX1416" i="7"/>
  <c r="AW1416" i="7"/>
  <c r="AU1416" i="7"/>
  <c r="AT1416" i="7"/>
  <c r="AS1416" i="7"/>
  <c r="AR1416" i="7"/>
  <c r="AQ1416" i="7"/>
  <c r="AP1416" i="7"/>
  <c r="AO1416" i="7"/>
  <c r="AN1416" i="7"/>
  <c r="AL1416" i="7"/>
  <c r="AK1416" i="7"/>
  <c r="AI1416" i="7"/>
  <c r="S1416" i="7"/>
  <c r="R1416" i="7"/>
  <c r="Q1416" i="7"/>
  <c r="P1416" i="7"/>
  <c r="O1416" i="7"/>
  <c r="N1416" i="7"/>
  <c r="K1416" i="7"/>
  <c r="I1416" i="7"/>
  <c r="H1416" i="7"/>
  <c r="F1416" i="7"/>
  <c r="CR1415" i="7"/>
  <c r="AN1415" i="7" s="1"/>
  <c r="CQ1415" i="7"/>
  <c r="CN1415" i="7"/>
  <c r="AJ1415" i="7" s="1"/>
  <c r="BN1415" i="7"/>
  <c r="J1415" i="7" s="1"/>
  <c r="BK1415" i="7"/>
  <c r="BI1415" i="7" s="1"/>
  <c r="BF1415" i="7"/>
  <c r="BE1415" i="7"/>
  <c r="BD1415" i="7"/>
  <c r="BC1415" i="7"/>
  <c r="BB1415" i="7"/>
  <c r="BA1415" i="7"/>
  <c r="AZ1415" i="7"/>
  <c r="AY1415" i="7"/>
  <c r="AX1415" i="7"/>
  <c r="AW1415" i="7"/>
  <c r="AU1415" i="7"/>
  <c r="AT1415" i="7"/>
  <c r="AS1415" i="7"/>
  <c r="AR1415" i="7"/>
  <c r="AQ1415" i="7"/>
  <c r="AP1415" i="7"/>
  <c r="AO1415" i="7"/>
  <c r="AM1415" i="7"/>
  <c r="AL1415" i="7"/>
  <c r="AK1415" i="7"/>
  <c r="AI1415" i="7"/>
  <c r="S1415" i="7"/>
  <c r="R1415" i="7"/>
  <c r="Q1415" i="7"/>
  <c r="P1415" i="7"/>
  <c r="O1415" i="7"/>
  <c r="N1415" i="7"/>
  <c r="K1415" i="7"/>
  <c r="I1415" i="7"/>
  <c r="H1415" i="7"/>
  <c r="F1415" i="7"/>
  <c r="CR1414" i="7"/>
  <c r="AN1414" i="7" s="1"/>
  <c r="CQ1414" i="7"/>
  <c r="AM1414" i="7" s="1"/>
  <c r="CN1414" i="7"/>
  <c r="AJ1414" i="7" s="1"/>
  <c r="BN1414" i="7"/>
  <c r="J1414" i="7" s="1"/>
  <c r="BK1414" i="7"/>
  <c r="BI1414" i="7" s="1"/>
  <c r="BF1414" i="7"/>
  <c r="BE1414" i="7"/>
  <c r="BD1414" i="7"/>
  <c r="BC1414" i="7"/>
  <c r="BB1414" i="7"/>
  <c r="BA1414" i="7"/>
  <c r="AZ1414" i="7"/>
  <c r="AY1414" i="7"/>
  <c r="AX1414" i="7"/>
  <c r="AW1414" i="7"/>
  <c r="AU1414" i="7"/>
  <c r="AT1414" i="7"/>
  <c r="AS1414" i="7"/>
  <c r="AR1414" i="7"/>
  <c r="AQ1414" i="7"/>
  <c r="AP1414" i="7"/>
  <c r="AO1414" i="7"/>
  <c r="AL1414" i="7"/>
  <c r="AK1414" i="7"/>
  <c r="AI1414" i="7"/>
  <c r="S1414" i="7"/>
  <c r="R1414" i="7"/>
  <c r="Q1414" i="7"/>
  <c r="P1414" i="7"/>
  <c r="O1414" i="7"/>
  <c r="N1414" i="7"/>
  <c r="K1414" i="7"/>
  <c r="I1414" i="7"/>
  <c r="H1414" i="7"/>
  <c r="F1414" i="7"/>
  <c r="CR1413" i="7"/>
  <c r="AN1413" i="7" s="1"/>
  <c r="CQ1413" i="7"/>
  <c r="CN1413" i="7"/>
  <c r="AJ1413" i="7" s="1"/>
  <c r="BN1413" i="7"/>
  <c r="J1413" i="7" s="1"/>
  <c r="BK1413" i="7"/>
  <c r="BI1413" i="7" s="1"/>
  <c r="E1413" i="7" s="1"/>
  <c r="BF1413" i="7"/>
  <c r="BE1413" i="7"/>
  <c r="BD1413" i="7"/>
  <c r="BC1413" i="7"/>
  <c r="BB1413" i="7"/>
  <c r="BA1413" i="7"/>
  <c r="AZ1413" i="7"/>
  <c r="AY1413" i="7"/>
  <c r="AX1413" i="7"/>
  <c r="AW1413" i="7"/>
  <c r="AU1413" i="7"/>
  <c r="AT1413" i="7"/>
  <c r="AS1413" i="7"/>
  <c r="AR1413" i="7"/>
  <c r="AQ1413" i="7"/>
  <c r="AP1413" i="7"/>
  <c r="AO1413" i="7"/>
  <c r="AM1413" i="7"/>
  <c r="AL1413" i="7"/>
  <c r="AK1413" i="7"/>
  <c r="AI1413" i="7"/>
  <c r="S1413" i="7"/>
  <c r="R1413" i="7"/>
  <c r="Q1413" i="7"/>
  <c r="P1413" i="7"/>
  <c r="O1413" i="7"/>
  <c r="N1413" i="7"/>
  <c r="K1413" i="7"/>
  <c r="I1413" i="7"/>
  <c r="H1413" i="7"/>
  <c r="F1413" i="7"/>
  <c r="CR1412" i="7"/>
  <c r="AN1412" i="7" s="1"/>
  <c r="CQ1412" i="7"/>
  <c r="AM1412" i="7" s="1"/>
  <c r="CN1412" i="7"/>
  <c r="AJ1412" i="7" s="1"/>
  <c r="BN1412" i="7"/>
  <c r="J1412" i="7" s="1"/>
  <c r="BK1412" i="7"/>
  <c r="BF1412" i="7"/>
  <c r="BE1412" i="7"/>
  <c r="BD1412" i="7"/>
  <c r="BC1412" i="7"/>
  <c r="BB1412" i="7"/>
  <c r="BA1412" i="7"/>
  <c r="AZ1412" i="7"/>
  <c r="AY1412" i="7"/>
  <c r="AX1412" i="7"/>
  <c r="AW1412" i="7"/>
  <c r="AU1412" i="7"/>
  <c r="AT1412" i="7"/>
  <c r="AS1412" i="7"/>
  <c r="AR1412" i="7"/>
  <c r="AQ1412" i="7"/>
  <c r="AP1412" i="7"/>
  <c r="AO1412" i="7"/>
  <c r="AL1412" i="7"/>
  <c r="AK1412" i="7"/>
  <c r="AI1412" i="7"/>
  <c r="S1412" i="7"/>
  <c r="R1412" i="7"/>
  <c r="Q1412" i="7"/>
  <c r="P1412" i="7"/>
  <c r="O1412" i="7"/>
  <c r="N1412" i="7"/>
  <c r="K1412" i="7"/>
  <c r="I1412" i="7"/>
  <c r="H1412" i="7"/>
  <c r="F1412" i="7"/>
  <c r="CR1411" i="7"/>
  <c r="AN1411" i="7" s="1"/>
  <c r="CQ1411" i="7"/>
  <c r="AM1411" i="7" s="1"/>
  <c r="CN1411" i="7"/>
  <c r="AJ1411" i="7" s="1"/>
  <c r="BN1411" i="7"/>
  <c r="J1411" i="7" s="1"/>
  <c r="BK1411" i="7"/>
  <c r="BF1411" i="7"/>
  <c r="BE1411" i="7"/>
  <c r="BD1411" i="7"/>
  <c r="BC1411" i="7"/>
  <c r="BB1411" i="7"/>
  <c r="BA1411" i="7"/>
  <c r="AZ1411" i="7"/>
  <c r="AY1411" i="7"/>
  <c r="AX1411" i="7"/>
  <c r="AW1411" i="7"/>
  <c r="AU1411" i="7"/>
  <c r="AT1411" i="7"/>
  <c r="AS1411" i="7"/>
  <c r="AR1411" i="7"/>
  <c r="AQ1411" i="7"/>
  <c r="AP1411" i="7"/>
  <c r="AO1411" i="7"/>
  <c r="AL1411" i="7"/>
  <c r="AK1411" i="7"/>
  <c r="AI1411" i="7"/>
  <c r="S1411" i="7"/>
  <c r="R1411" i="7"/>
  <c r="Q1411" i="7"/>
  <c r="P1411" i="7"/>
  <c r="O1411" i="7"/>
  <c r="N1411" i="7"/>
  <c r="K1411" i="7"/>
  <c r="I1411" i="7"/>
  <c r="H1411" i="7"/>
  <c r="F1411" i="7"/>
  <c r="CR1410" i="7"/>
  <c r="AN1410" i="7" s="1"/>
  <c r="CQ1410" i="7"/>
  <c r="AM1410" i="7" s="1"/>
  <c r="CN1410" i="7"/>
  <c r="AJ1410" i="7" s="1"/>
  <c r="BN1410" i="7"/>
  <c r="J1410" i="7" s="1"/>
  <c r="BK1410" i="7"/>
  <c r="BF1410" i="7"/>
  <c r="BE1410" i="7"/>
  <c r="BD1410" i="7"/>
  <c r="BC1410" i="7"/>
  <c r="BB1410" i="7"/>
  <c r="BA1410" i="7"/>
  <c r="AZ1410" i="7"/>
  <c r="AY1410" i="7"/>
  <c r="AX1410" i="7"/>
  <c r="AW1410" i="7"/>
  <c r="AU1410" i="7"/>
  <c r="AT1410" i="7"/>
  <c r="AS1410" i="7"/>
  <c r="AR1410" i="7"/>
  <c r="AQ1410" i="7"/>
  <c r="AP1410" i="7"/>
  <c r="AO1410" i="7"/>
  <c r="AL1410" i="7"/>
  <c r="AK1410" i="7"/>
  <c r="AI1410" i="7"/>
  <c r="S1410" i="7"/>
  <c r="R1410" i="7"/>
  <c r="Q1410" i="7"/>
  <c r="P1410" i="7"/>
  <c r="O1410" i="7"/>
  <c r="N1410" i="7"/>
  <c r="K1410" i="7"/>
  <c r="I1410" i="7"/>
  <c r="H1410" i="7"/>
  <c r="F1410" i="7"/>
  <c r="CR1409" i="7"/>
  <c r="AN1409" i="7" s="1"/>
  <c r="CQ1409" i="7"/>
  <c r="AM1409" i="7" s="1"/>
  <c r="CN1409" i="7"/>
  <c r="AJ1409" i="7" s="1"/>
  <c r="BN1409" i="7"/>
  <c r="J1409" i="7" s="1"/>
  <c r="BK1409" i="7"/>
  <c r="BI1409" i="7" s="1"/>
  <c r="BF1409" i="7"/>
  <c r="BE1409" i="7"/>
  <c r="BD1409" i="7"/>
  <c r="BC1409" i="7"/>
  <c r="BB1409" i="7"/>
  <c r="BA1409" i="7"/>
  <c r="AZ1409" i="7"/>
  <c r="AY1409" i="7"/>
  <c r="AX1409" i="7"/>
  <c r="AW1409" i="7"/>
  <c r="AU1409" i="7"/>
  <c r="AT1409" i="7"/>
  <c r="AS1409" i="7"/>
  <c r="AR1409" i="7"/>
  <c r="AQ1409" i="7"/>
  <c r="AP1409" i="7"/>
  <c r="AO1409" i="7"/>
  <c r="AL1409" i="7"/>
  <c r="AK1409" i="7"/>
  <c r="AI1409" i="7"/>
  <c r="S1409" i="7"/>
  <c r="R1409" i="7"/>
  <c r="Q1409" i="7"/>
  <c r="P1409" i="7"/>
  <c r="O1409" i="7"/>
  <c r="N1409" i="7"/>
  <c r="K1409" i="7"/>
  <c r="I1409" i="7"/>
  <c r="H1409" i="7"/>
  <c r="F1409" i="7"/>
  <c r="CR1408" i="7"/>
  <c r="AN1408" i="7" s="1"/>
  <c r="CQ1408" i="7"/>
  <c r="AM1408" i="7" s="1"/>
  <c r="CN1408" i="7"/>
  <c r="AJ1408" i="7" s="1"/>
  <c r="BN1408" i="7"/>
  <c r="J1408" i="7" s="1"/>
  <c r="BK1408" i="7"/>
  <c r="BI1408" i="7" s="1"/>
  <c r="E1408" i="7" s="1"/>
  <c r="BF1408" i="7"/>
  <c r="BE1408" i="7"/>
  <c r="BD1408" i="7"/>
  <c r="BC1408" i="7"/>
  <c r="BB1408" i="7"/>
  <c r="BA1408" i="7"/>
  <c r="AZ1408" i="7"/>
  <c r="AY1408" i="7"/>
  <c r="AX1408" i="7"/>
  <c r="AW1408" i="7"/>
  <c r="AU1408" i="7"/>
  <c r="AT1408" i="7"/>
  <c r="AS1408" i="7"/>
  <c r="AR1408" i="7"/>
  <c r="AQ1408" i="7"/>
  <c r="AP1408" i="7"/>
  <c r="AO1408" i="7"/>
  <c r="AL1408" i="7"/>
  <c r="AK1408" i="7"/>
  <c r="AI1408" i="7"/>
  <c r="S1408" i="7"/>
  <c r="R1408" i="7"/>
  <c r="Q1408" i="7"/>
  <c r="P1408" i="7"/>
  <c r="O1408" i="7"/>
  <c r="N1408" i="7"/>
  <c r="K1408" i="7"/>
  <c r="I1408" i="7"/>
  <c r="H1408" i="7"/>
  <c r="G1408" i="7"/>
  <c r="F1408" i="7"/>
  <c r="CR1407" i="7"/>
  <c r="AN1407" i="7" s="1"/>
  <c r="CQ1407" i="7"/>
  <c r="AM1407" i="7" s="1"/>
  <c r="CN1407" i="7"/>
  <c r="AJ1407" i="7" s="1"/>
  <c r="CG1407" i="7"/>
  <c r="AC1407" i="7" s="1"/>
  <c r="BN1407" i="7"/>
  <c r="J1407" i="7" s="1"/>
  <c r="BK1407" i="7"/>
  <c r="BI1407" i="7" s="1"/>
  <c r="E1407" i="7" s="1"/>
  <c r="BF1407" i="7"/>
  <c r="BE1407" i="7"/>
  <c r="BD1407" i="7"/>
  <c r="BC1407" i="7"/>
  <c r="BB1407" i="7"/>
  <c r="BA1407" i="7"/>
  <c r="AZ1407" i="7"/>
  <c r="AY1407" i="7"/>
  <c r="AX1407" i="7"/>
  <c r="AW1407" i="7"/>
  <c r="AU1407" i="7"/>
  <c r="AT1407" i="7"/>
  <c r="AS1407" i="7"/>
  <c r="AR1407" i="7"/>
  <c r="AQ1407" i="7"/>
  <c r="AP1407" i="7"/>
  <c r="AO1407" i="7"/>
  <c r="AL1407" i="7"/>
  <c r="AK1407" i="7"/>
  <c r="AI1407" i="7"/>
  <c r="S1407" i="7"/>
  <c r="R1407" i="7"/>
  <c r="Q1407" i="7"/>
  <c r="P1407" i="7"/>
  <c r="O1407" i="7"/>
  <c r="N1407" i="7"/>
  <c r="K1407" i="7"/>
  <c r="I1407" i="7"/>
  <c r="H1407" i="7"/>
  <c r="F1407" i="7"/>
  <c r="CR1406" i="7"/>
  <c r="AN1406" i="7" s="1"/>
  <c r="CQ1406" i="7"/>
  <c r="AM1406" i="7" s="1"/>
  <c r="CN1406" i="7"/>
  <c r="AJ1406" i="7" s="1"/>
  <c r="BN1406" i="7"/>
  <c r="J1406" i="7" s="1"/>
  <c r="BK1406" i="7"/>
  <c r="BI1406" i="7" s="1"/>
  <c r="BF1406" i="7"/>
  <c r="BE1406" i="7"/>
  <c r="BD1406" i="7"/>
  <c r="BC1406" i="7"/>
  <c r="BB1406" i="7"/>
  <c r="BA1406" i="7"/>
  <c r="AZ1406" i="7"/>
  <c r="AY1406" i="7"/>
  <c r="AX1406" i="7"/>
  <c r="AW1406" i="7"/>
  <c r="AU1406" i="7"/>
  <c r="AT1406" i="7"/>
  <c r="AS1406" i="7"/>
  <c r="AR1406" i="7"/>
  <c r="AQ1406" i="7"/>
  <c r="AP1406" i="7"/>
  <c r="AO1406" i="7"/>
  <c r="AL1406" i="7"/>
  <c r="AK1406" i="7"/>
  <c r="AI1406" i="7"/>
  <c r="S1406" i="7"/>
  <c r="R1406" i="7"/>
  <c r="Q1406" i="7"/>
  <c r="P1406" i="7"/>
  <c r="O1406" i="7"/>
  <c r="N1406" i="7"/>
  <c r="K1406" i="7"/>
  <c r="I1406" i="7"/>
  <c r="H1406" i="7"/>
  <c r="G1406" i="7"/>
  <c r="F1406" i="7"/>
  <c r="CR1405" i="7"/>
  <c r="CQ1405" i="7"/>
  <c r="AM1405" i="7" s="1"/>
  <c r="CN1405" i="7"/>
  <c r="AJ1405" i="7" s="1"/>
  <c r="BN1405" i="7"/>
  <c r="J1405" i="7" s="1"/>
  <c r="BK1405" i="7"/>
  <c r="BI1405" i="7" s="1"/>
  <c r="E1405" i="7" s="1"/>
  <c r="BF1405" i="7"/>
  <c r="BE1405" i="7"/>
  <c r="BD1405" i="7"/>
  <c r="BC1405" i="7"/>
  <c r="BB1405" i="7"/>
  <c r="BA1405" i="7"/>
  <c r="AZ1405" i="7"/>
  <c r="AY1405" i="7"/>
  <c r="AX1405" i="7"/>
  <c r="AW1405" i="7"/>
  <c r="AU1405" i="7"/>
  <c r="AT1405" i="7"/>
  <c r="AS1405" i="7"/>
  <c r="AR1405" i="7"/>
  <c r="AQ1405" i="7"/>
  <c r="AP1405" i="7"/>
  <c r="AO1405" i="7"/>
  <c r="AN1405" i="7"/>
  <c r="AL1405" i="7"/>
  <c r="AK1405" i="7"/>
  <c r="AI1405" i="7"/>
  <c r="S1405" i="7"/>
  <c r="R1405" i="7"/>
  <c r="Q1405" i="7"/>
  <c r="P1405" i="7"/>
  <c r="O1405" i="7"/>
  <c r="N1405" i="7"/>
  <c r="K1405" i="7"/>
  <c r="I1405" i="7"/>
  <c r="H1405" i="7"/>
  <c r="F1405" i="7"/>
  <c r="CR1404" i="7"/>
  <c r="CQ1404" i="7"/>
  <c r="AM1404" i="7" s="1"/>
  <c r="CN1404" i="7"/>
  <c r="AJ1404" i="7" s="1"/>
  <c r="BN1404" i="7"/>
  <c r="J1404" i="7" s="1"/>
  <c r="BK1404" i="7"/>
  <c r="BF1404" i="7"/>
  <c r="BE1404" i="7"/>
  <c r="BD1404" i="7"/>
  <c r="BC1404" i="7"/>
  <c r="BB1404" i="7"/>
  <c r="BA1404" i="7"/>
  <c r="AZ1404" i="7"/>
  <c r="AY1404" i="7"/>
  <c r="AX1404" i="7"/>
  <c r="AW1404" i="7"/>
  <c r="AU1404" i="7"/>
  <c r="AT1404" i="7"/>
  <c r="AS1404" i="7"/>
  <c r="AR1404" i="7"/>
  <c r="AQ1404" i="7"/>
  <c r="AP1404" i="7"/>
  <c r="AO1404" i="7"/>
  <c r="AN1404" i="7"/>
  <c r="AL1404" i="7"/>
  <c r="AK1404" i="7"/>
  <c r="AI1404" i="7"/>
  <c r="S1404" i="7"/>
  <c r="R1404" i="7"/>
  <c r="Q1404" i="7"/>
  <c r="P1404" i="7"/>
  <c r="O1404" i="7"/>
  <c r="N1404" i="7"/>
  <c r="K1404" i="7"/>
  <c r="I1404" i="7"/>
  <c r="H1404" i="7"/>
  <c r="F1404" i="7"/>
  <c r="CR1403" i="7"/>
  <c r="AN1403" i="7" s="1"/>
  <c r="CQ1403" i="7"/>
  <c r="AM1403" i="7" s="1"/>
  <c r="CN1403" i="7"/>
  <c r="AJ1403" i="7" s="1"/>
  <c r="BN1403" i="7"/>
  <c r="J1403" i="7" s="1"/>
  <c r="BK1403" i="7"/>
  <c r="BF1403" i="7"/>
  <c r="BE1403" i="7"/>
  <c r="BD1403" i="7"/>
  <c r="BC1403" i="7"/>
  <c r="BB1403" i="7"/>
  <c r="BA1403" i="7"/>
  <c r="AZ1403" i="7"/>
  <c r="AY1403" i="7"/>
  <c r="AX1403" i="7"/>
  <c r="AW1403" i="7"/>
  <c r="AU1403" i="7"/>
  <c r="AT1403" i="7"/>
  <c r="AS1403" i="7"/>
  <c r="AR1403" i="7"/>
  <c r="AQ1403" i="7"/>
  <c r="AP1403" i="7"/>
  <c r="AO1403" i="7"/>
  <c r="AL1403" i="7"/>
  <c r="AK1403" i="7"/>
  <c r="AI1403" i="7"/>
  <c r="S1403" i="7"/>
  <c r="R1403" i="7"/>
  <c r="Q1403" i="7"/>
  <c r="P1403" i="7"/>
  <c r="O1403" i="7"/>
  <c r="N1403" i="7"/>
  <c r="K1403" i="7"/>
  <c r="I1403" i="7"/>
  <c r="H1403" i="7"/>
  <c r="F1403" i="7"/>
  <c r="CR1402" i="7"/>
  <c r="AN1402" i="7" s="1"/>
  <c r="CQ1402" i="7"/>
  <c r="AM1402" i="7" s="1"/>
  <c r="CN1402" i="7"/>
  <c r="AJ1402" i="7" s="1"/>
  <c r="BN1402" i="7"/>
  <c r="J1402" i="7" s="1"/>
  <c r="BK1402" i="7"/>
  <c r="BI1402" i="7" s="1"/>
  <c r="BF1402" i="7"/>
  <c r="BE1402" i="7"/>
  <c r="BD1402" i="7"/>
  <c r="BC1402" i="7"/>
  <c r="BB1402" i="7"/>
  <c r="BA1402" i="7"/>
  <c r="AZ1402" i="7"/>
  <c r="AY1402" i="7"/>
  <c r="AX1402" i="7"/>
  <c r="AW1402" i="7"/>
  <c r="AU1402" i="7"/>
  <c r="AT1402" i="7"/>
  <c r="AS1402" i="7"/>
  <c r="AR1402" i="7"/>
  <c r="AQ1402" i="7"/>
  <c r="AP1402" i="7"/>
  <c r="AO1402" i="7"/>
  <c r="AL1402" i="7"/>
  <c r="AK1402" i="7"/>
  <c r="AI1402" i="7"/>
  <c r="S1402" i="7"/>
  <c r="R1402" i="7"/>
  <c r="Q1402" i="7"/>
  <c r="P1402" i="7"/>
  <c r="O1402" i="7"/>
  <c r="N1402" i="7"/>
  <c r="K1402" i="7"/>
  <c r="I1402" i="7"/>
  <c r="H1402" i="7"/>
  <c r="F1402" i="7"/>
  <c r="CR1401" i="7"/>
  <c r="AN1401" i="7" s="1"/>
  <c r="CQ1401" i="7"/>
  <c r="AM1401" i="7" s="1"/>
  <c r="CN1401" i="7"/>
  <c r="AJ1401" i="7" s="1"/>
  <c r="BN1401" i="7"/>
  <c r="J1401" i="7" s="1"/>
  <c r="BK1401" i="7"/>
  <c r="BI1401" i="7" s="1"/>
  <c r="BF1401" i="7"/>
  <c r="BE1401" i="7"/>
  <c r="BD1401" i="7"/>
  <c r="BC1401" i="7"/>
  <c r="BB1401" i="7"/>
  <c r="BA1401" i="7"/>
  <c r="AZ1401" i="7"/>
  <c r="AY1401" i="7"/>
  <c r="AX1401" i="7"/>
  <c r="AW1401" i="7"/>
  <c r="AU1401" i="7"/>
  <c r="AT1401" i="7"/>
  <c r="AS1401" i="7"/>
  <c r="AR1401" i="7"/>
  <c r="AQ1401" i="7"/>
  <c r="AP1401" i="7"/>
  <c r="AO1401" i="7"/>
  <c r="AL1401" i="7"/>
  <c r="AK1401" i="7"/>
  <c r="AI1401" i="7"/>
  <c r="S1401" i="7"/>
  <c r="R1401" i="7"/>
  <c r="Q1401" i="7"/>
  <c r="P1401" i="7"/>
  <c r="O1401" i="7"/>
  <c r="N1401" i="7"/>
  <c r="K1401" i="7"/>
  <c r="I1401" i="7"/>
  <c r="H1401" i="7"/>
  <c r="F1401" i="7"/>
  <c r="CR1400" i="7"/>
  <c r="AN1400" i="7" s="1"/>
  <c r="CQ1400" i="7"/>
  <c r="AM1400" i="7" s="1"/>
  <c r="CN1400" i="7"/>
  <c r="AJ1400" i="7" s="1"/>
  <c r="BN1400" i="7"/>
  <c r="J1400" i="7" s="1"/>
  <c r="BK1400" i="7"/>
  <c r="BI1400" i="7" s="1"/>
  <c r="BF1400" i="7"/>
  <c r="BE1400" i="7"/>
  <c r="BD1400" i="7"/>
  <c r="BC1400" i="7"/>
  <c r="BB1400" i="7"/>
  <c r="BA1400" i="7"/>
  <c r="AZ1400" i="7"/>
  <c r="AY1400" i="7"/>
  <c r="AX1400" i="7"/>
  <c r="AW1400" i="7"/>
  <c r="AU1400" i="7"/>
  <c r="AT1400" i="7"/>
  <c r="AS1400" i="7"/>
  <c r="AR1400" i="7"/>
  <c r="AQ1400" i="7"/>
  <c r="AP1400" i="7"/>
  <c r="AO1400" i="7"/>
  <c r="AL1400" i="7"/>
  <c r="AK1400" i="7"/>
  <c r="AI1400" i="7"/>
  <c r="S1400" i="7"/>
  <c r="R1400" i="7"/>
  <c r="Q1400" i="7"/>
  <c r="P1400" i="7"/>
  <c r="O1400" i="7"/>
  <c r="N1400" i="7"/>
  <c r="K1400" i="7"/>
  <c r="I1400" i="7"/>
  <c r="H1400" i="7"/>
  <c r="F1400" i="7"/>
  <c r="CR1399" i="7"/>
  <c r="AN1399" i="7" s="1"/>
  <c r="CQ1399" i="7"/>
  <c r="AM1399" i="7" s="1"/>
  <c r="CN1399" i="7"/>
  <c r="AJ1399" i="7" s="1"/>
  <c r="BN1399" i="7"/>
  <c r="J1399" i="7" s="1"/>
  <c r="BK1399" i="7"/>
  <c r="BI1399" i="7" s="1"/>
  <c r="BF1399" i="7"/>
  <c r="BE1399" i="7"/>
  <c r="BD1399" i="7"/>
  <c r="BC1399" i="7"/>
  <c r="BB1399" i="7"/>
  <c r="BA1399" i="7"/>
  <c r="AZ1399" i="7"/>
  <c r="AY1399" i="7"/>
  <c r="AX1399" i="7"/>
  <c r="AW1399" i="7"/>
  <c r="AU1399" i="7"/>
  <c r="AT1399" i="7"/>
  <c r="AS1399" i="7"/>
  <c r="AR1399" i="7"/>
  <c r="AQ1399" i="7"/>
  <c r="AP1399" i="7"/>
  <c r="AO1399" i="7"/>
  <c r="AL1399" i="7"/>
  <c r="AK1399" i="7"/>
  <c r="AI1399" i="7"/>
  <c r="S1399" i="7"/>
  <c r="R1399" i="7"/>
  <c r="Q1399" i="7"/>
  <c r="P1399" i="7"/>
  <c r="O1399" i="7"/>
  <c r="N1399" i="7"/>
  <c r="K1399" i="7"/>
  <c r="I1399" i="7"/>
  <c r="H1399" i="7"/>
  <c r="F1399" i="7"/>
  <c r="CR1398" i="7"/>
  <c r="AN1398" i="7" s="1"/>
  <c r="CQ1398" i="7"/>
  <c r="AM1398" i="7" s="1"/>
  <c r="CN1398" i="7"/>
  <c r="AJ1398" i="7" s="1"/>
  <c r="BN1398" i="7"/>
  <c r="J1398" i="7" s="1"/>
  <c r="BK1398" i="7"/>
  <c r="BI1398" i="7" s="1"/>
  <c r="BF1398" i="7"/>
  <c r="BE1398" i="7"/>
  <c r="BD1398" i="7"/>
  <c r="BC1398" i="7"/>
  <c r="BB1398" i="7"/>
  <c r="BA1398" i="7"/>
  <c r="AZ1398" i="7"/>
  <c r="AY1398" i="7"/>
  <c r="AX1398" i="7"/>
  <c r="AW1398" i="7"/>
  <c r="AU1398" i="7"/>
  <c r="AT1398" i="7"/>
  <c r="AS1398" i="7"/>
  <c r="AR1398" i="7"/>
  <c r="AQ1398" i="7"/>
  <c r="AP1398" i="7"/>
  <c r="AO1398" i="7"/>
  <c r="AL1398" i="7"/>
  <c r="AK1398" i="7"/>
  <c r="AI1398" i="7"/>
  <c r="S1398" i="7"/>
  <c r="R1398" i="7"/>
  <c r="Q1398" i="7"/>
  <c r="P1398" i="7"/>
  <c r="O1398" i="7"/>
  <c r="N1398" i="7"/>
  <c r="K1398" i="7"/>
  <c r="I1398" i="7"/>
  <c r="H1398" i="7"/>
  <c r="F1398" i="7"/>
  <c r="CR1397" i="7"/>
  <c r="AN1397" i="7" s="1"/>
  <c r="CQ1397" i="7"/>
  <c r="AM1397" i="7" s="1"/>
  <c r="CN1397" i="7"/>
  <c r="AJ1397" i="7" s="1"/>
  <c r="BN1397" i="7"/>
  <c r="J1397" i="7" s="1"/>
  <c r="BK1397" i="7"/>
  <c r="BI1397" i="7" s="1"/>
  <c r="E1397" i="7" s="1"/>
  <c r="BF1397" i="7"/>
  <c r="BE1397" i="7"/>
  <c r="BD1397" i="7"/>
  <c r="BC1397" i="7"/>
  <c r="BB1397" i="7"/>
  <c r="BA1397" i="7"/>
  <c r="AZ1397" i="7"/>
  <c r="AY1397" i="7"/>
  <c r="AX1397" i="7"/>
  <c r="AW1397" i="7"/>
  <c r="AU1397" i="7"/>
  <c r="AT1397" i="7"/>
  <c r="AS1397" i="7"/>
  <c r="AR1397" i="7"/>
  <c r="AQ1397" i="7"/>
  <c r="AP1397" i="7"/>
  <c r="AO1397" i="7"/>
  <c r="AL1397" i="7"/>
  <c r="AK1397" i="7"/>
  <c r="AI1397" i="7"/>
  <c r="S1397" i="7"/>
  <c r="R1397" i="7"/>
  <c r="Q1397" i="7"/>
  <c r="P1397" i="7"/>
  <c r="O1397" i="7"/>
  <c r="N1397" i="7"/>
  <c r="K1397" i="7"/>
  <c r="I1397" i="7"/>
  <c r="H1397" i="7"/>
  <c r="F1397" i="7"/>
  <c r="CR1396" i="7"/>
  <c r="AN1396" i="7" s="1"/>
  <c r="CQ1396" i="7"/>
  <c r="AM1396" i="7" s="1"/>
  <c r="CN1396" i="7"/>
  <c r="AJ1396" i="7" s="1"/>
  <c r="BN1396" i="7"/>
  <c r="J1396" i="7" s="1"/>
  <c r="BK1396" i="7"/>
  <c r="BF1396" i="7"/>
  <c r="BE1396" i="7"/>
  <c r="BD1396" i="7"/>
  <c r="BC1396" i="7"/>
  <c r="BB1396" i="7"/>
  <c r="BA1396" i="7"/>
  <c r="AZ1396" i="7"/>
  <c r="AY1396" i="7"/>
  <c r="AX1396" i="7"/>
  <c r="AW1396" i="7"/>
  <c r="AU1396" i="7"/>
  <c r="AT1396" i="7"/>
  <c r="AS1396" i="7"/>
  <c r="AR1396" i="7"/>
  <c r="AQ1396" i="7"/>
  <c r="AP1396" i="7"/>
  <c r="AO1396" i="7"/>
  <c r="AL1396" i="7"/>
  <c r="AK1396" i="7"/>
  <c r="AI1396" i="7"/>
  <c r="S1396" i="7"/>
  <c r="R1396" i="7"/>
  <c r="Q1396" i="7"/>
  <c r="P1396" i="7"/>
  <c r="O1396" i="7"/>
  <c r="N1396" i="7"/>
  <c r="K1396" i="7"/>
  <c r="I1396" i="7"/>
  <c r="H1396" i="7"/>
  <c r="F1396" i="7"/>
  <c r="CR1395" i="7"/>
  <c r="AN1395" i="7" s="1"/>
  <c r="CQ1395" i="7"/>
  <c r="AM1395" i="7" s="1"/>
  <c r="CN1395" i="7"/>
  <c r="AJ1395" i="7" s="1"/>
  <c r="BN1395" i="7"/>
  <c r="J1395" i="7" s="1"/>
  <c r="BK1395" i="7"/>
  <c r="BF1395" i="7"/>
  <c r="BE1395" i="7"/>
  <c r="BD1395" i="7"/>
  <c r="BC1395" i="7"/>
  <c r="BB1395" i="7"/>
  <c r="BA1395" i="7"/>
  <c r="AZ1395" i="7"/>
  <c r="AY1395" i="7"/>
  <c r="AX1395" i="7"/>
  <c r="AW1395" i="7"/>
  <c r="AU1395" i="7"/>
  <c r="AT1395" i="7"/>
  <c r="AS1395" i="7"/>
  <c r="AR1395" i="7"/>
  <c r="AQ1395" i="7"/>
  <c r="AP1395" i="7"/>
  <c r="AO1395" i="7"/>
  <c r="AL1395" i="7"/>
  <c r="AK1395" i="7"/>
  <c r="AI1395" i="7"/>
  <c r="S1395" i="7"/>
  <c r="R1395" i="7"/>
  <c r="Q1395" i="7"/>
  <c r="P1395" i="7"/>
  <c r="O1395" i="7"/>
  <c r="N1395" i="7"/>
  <c r="K1395" i="7"/>
  <c r="I1395" i="7"/>
  <c r="H1395" i="7"/>
  <c r="F1395" i="7"/>
  <c r="CR1394" i="7"/>
  <c r="AN1394" i="7" s="1"/>
  <c r="CQ1394" i="7"/>
  <c r="AM1394" i="7" s="1"/>
  <c r="CN1394" i="7"/>
  <c r="AJ1394" i="7" s="1"/>
  <c r="BN1394" i="7"/>
  <c r="J1394" i="7" s="1"/>
  <c r="BK1394" i="7"/>
  <c r="G1394" i="7" s="1"/>
  <c r="BI1394" i="7"/>
  <c r="BF1394" i="7"/>
  <c r="BE1394" i="7"/>
  <c r="BD1394" i="7"/>
  <c r="BC1394" i="7"/>
  <c r="BB1394" i="7"/>
  <c r="BA1394" i="7"/>
  <c r="AZ1394" i="7"/>
  <c r="AY1394" i="7"/>
  <c r="AX1394" i="7"/>
  <c r="AW1394" i="7"/>
  <c r="AU1394" i="7"/>
  <c r="AT1394" i="7"/>
  <c r="AS1394" i="7"/>
  <c r="AR1394" i="7"/>
  <c r="AQ1394" i="7"/>
  <c r="AP1394" i="7"/>
  <c r="AO1394" i="7"/>
  <c r="AL1394" i="7"/>
  <c r="AK1394" i="7"/>
  <c r="AI1394" i="7"/>
  <c r="S1394" i="7"/>
  <c r="R1394" i="7"/>
  <c r="Q1394" i="7"/>
  <c r="P1394" i="7"/>
  <c r="O1394" i="7"/>
  <c r="N1394" i="7"/>
  <c r="K1394" i="7"/>
  <c r="I1394" i="7"/>
  <c r="H1394" i="7"/>
  <c r="F1394" i="7"/>
  <c r="CR1393" i="7"/>
  <c r="AN1393" i="7" s="1"/>
  <c r="CQ1393" i="7"/>
  <c r="AM1393" i="7" s="1"/>
  <c r="CN1393" i="7"/>
  <c r="AJ1393" i="7" s="1"/>
  <c r="BN1393" i="7"/>
  <c r="J1393" i="7" s="1"/>
  <c r="BK1393" i="7"/>
  <c r="BI1393" i="7" s="1"/>
  <c r="BF1393" i="7"/>
  <c r="BE1393" i="7"/>
  <c r="BD1393" i="7"/>
  <c r="BC1393" i="7"/>
  <c r="BB1393" i="7"/>
  <c r="BA1393" i="7"/>
  <c r="AZ1393" i="7"/>
  <c r="AY1393" i="7"/>
  <c r="AX1393" i="7"/>
  <c r="AW1393" i="7"/>
  <c r="AU1393" i="7"/>
  <c r="AT1393" i="7"/>
  <c r="AS1393" i="7"/>
  <c r="AR1393" i="7"/>
  <c r="AQ1393" i="7"/>
  <c r="AP1393" i="7"/>
  <c r="AO1393" i="7"/>
  <c r="AL1393" i="7"/>
  <c r="AK1393" i="7"/>
  <c r="AI1393" i="7"/>
  <c r="S1393" i="7"/>
  <c r="R1393" i="7"/>
  <c r="Q1393" i="7"/>
  <c r="P1393" i="7"/>
  <c r="O1393" i="7"/>
  <c r="N1393" i="7"/>
  <c r="K1393" i="7"/>
  <c r="I1393" i="7"/>
  <c r="H1393" i="7"/>
  <c r="F1393" i="7"/>
  <c r="CR1392" i="7"/>
  <c r="AN1392" i="7" s="1"/>
  <c r="CQ1392" i="7"/>
  <c r="AM1392" i="7" s="1"/>
  <c r="CN1392" i="7"/>
  <c r="AJ1392" i="7" s="1"/>
  <c r="BN1392" i="7"/>
  <c r="J1392" i="7" s="1"/>
  <c r="BK1392" i="7"/>
  <c r="BI1392" i="7" s="1"/>
  <c r="BF1392" i="7"/>
  <c r="BE1392" i="7"/>
  <c r="BD1392" i="7"/>
  <c r="BC1392" i="7"/>
  <c r="BB1392" i="7"/>
  <c r="BA1392" i="7"/>
  <c r="AZ1392" i="7"/>
  <c r="AY1392" i="7"/>
  <c r="AX1392" i="7"/>
  <c r="AW1392" i="7"/>
  <c r="AU1392" i="7"/>
  <c r="AT1392" i="7"/>
  <c r="AS1392" i="7"/>
  <c r="AR1392" i="7"/>
  <c r="AQ1392" i="7"/>
  <c r="AP1392" i="7"/>
  <c r="AO1392" i="7"/>
  <c r="AL1392" i="7"/>
  <c r="AK1392" i="7"/>
  <c r="AI1392" i="7"/>
  <c r="S1392" i="7"/>
  <c r="R1392" i="7"/>
  <c r="Q1392" i="7"/>
  <c r="P1392" i="7"/>
  <c r="O1392" i="7"/>
  <c r="N1392" i="7"/>
  <c r="K1392" i="7"/>
  <c r="I1392" i="7"/>
  <c r="H1392" i="7"/>
  <c r="F1392" i="7"/>
  <c r="CR1391" i="7"/>
  <c r="AN1391" i="7" s="1"/>
  <c r="CQ1391" i="7"/>
  <c r="AM1391" i="7" s="1"/>
  <c r="CN1391" i="7"/>
  <c r="AJ1391" i="7" s="1"/>
  <c r="BN1391" i="7"/>
  <c r="J1391" i="7" s="1"/>
  <c r="BK1391" i="7"/>
  <c r="BF1391" i="7"/>
  <c r="BE1391" i="7"/>
  <c r="BD1391" i="7"/>
  <c r="BC1391" i="7"/>
  <c r="BB1391" i="7"/>
  <c r="BA1391" i="7"/>
  <c r="AZ1391" i="7"/>
  <c r="AY1391" i="7"/>
  <c r="AX1391" i="7"/>
  <c r="AW1391" i="7"/>
  <c r="AU1391" i="7"/>
  <c r="AT1391" i="7"/>
  <c r="AS1391" i="7"/>
  <c r="AR1391" i="7"/>
  <c r="AQ1391" i="7"/>
  <c r="AP1391" i="7"/>
  <c r="AO1391" i="7"/>
  <c r="AL1391" i="7"/>
  <c r="AK1391" i="7"/>
  <c r="AI1391" i="7"/>
  <c r="S1391" i="7"/>
  <c r="R1391" i="7"/>
  <c r="Q1391" i="7"/>
  <c r="P1391" i="7"/>
  <c r="O1391" i="7"/>
  <c r="N1391" i="7"/>
  <c r="K1391" i="7"/>
  <c r="I1391" i="7"/>
  <c r="H1391" i="7"/>
  <c r="F1391" i="7"/>
  <c r="CR1390" i="7"/>
  <c r="AN1390" i="7" s="1"/>
  <c r="CQ1390" i="7"/>
  <c r="AM1390" i="7" s="1"/>
  <c r="CN1390" i="7"/>
  <c r="AJ1390" i="7" s="1"/>
  <c r="BN1390" i="7"/>
  <c r="J1390" i="7" s="1"/>
  <c r="BK1390" i="7"/>
  <c r="BF1390" i="7"/>
  <c r="BE1390" i="7"/>
  <c r="BD1390" i="7"/>
  <c r="BC1390" i="7"/>
  <c r="BB1390" i="7"/>
  <c r="BA1390" i="7"/>
  <c r="AZ1390" i="7"/>
  <c r="AY1390" i="7"/>
  <c r="AX1390" i="7"/>
  <c r="AW1390" i="7"/>
  <c r="AU1390" i="7"/>
  <c r="AT1390" i="7"/>
  <c r="AS1390" i="7"/>
  <c r="AR1390" i="7"/>
  <c r="AQ1390" i="7"/>
  <c r="AP1390" i="7"/>
  <c r="AO1390" i="7"/>
  <c r="AL1390" i="7"/>
  <c r="AK1390" i="7"/>
  <c r="AI1390" i="7"/>
  <c r="S1390" i="7"/>
  <c r="R1390" i="7"/>
  <c r="Q1390" i="7"/>
  <c r="P1390" i="7"/>
  <c r="O1390" i="7"/>
  <c r="N1390" i="7"/>
  <c r="K1390" i="7"/>
  <c r="I1390" i="7"/>
  <c r="H1390" i="7"/>
  <c r="F1390" i="7"/>
  <c r="CR1389" i="7"/>
  <c r="AN1389" i="7" s="1"/>
  <c r="CQ1389" i="7"/>
  <c r="AM1389" i="7" s="1"/>
  <c r="CN1389" i="7"/>
  <c r="AJ1389" i="7" s="1"/>
  <c r="BN1389" i="7"/>
  <c r="J1389" i="7" s="1"/>
  <c r="BK1389" i="7"/>
  <c r="BF1389" i="7"/>
  <c r="BE1389" i="7"/>
  <c r="BD1389" i="7"/>
  <c r="BC1389" i="7"/>
  <c r="BB1389" i="7"/>
  <c r="BA1389" i="7"/>
  <c r="AZ1389" i="7"/>
  <c r="AY1389" i="7"/>
  <c r="AX1389" i="7"/>
  <c r="AW1389" i="7"/>
  <c r="AU1389" i="7"/>
  <c r="AT1389" i="7"/>
  <c r="AS1389" i="7"/>
  <c r="AR1389" i="7"/>
  <c r="AQ1389" i="7"/>
  <c r="AP1389" i="7"/>
  <c r="AO1389" i="7"/>
  <c r="AL1389" i="7"/>
  <c r="AK1389" i="7"/>
  <c r="AI1389" i="7"/>
  <c r="S1389" i="7"/>
  <c r="R1389" i="7"/>
  <c r="Q1389" i="7"/>
  <c r="P1389" i="7"/>
  <c r="O1389" i="7"/>
  <c r="N1389" i="7"/>
  <c r="K1389" i="7"/>
  <c r="I1389" i="7"/>
  <c r="H1389" i="7"/>
  <c r="F1389" i="7"/>
  <c r="CR1388" i="7"/>
  <c r="AN1388" i="7" s="1"/>
  <c r="CQ1388" i="7"/>
  <c r="AM1388" i="7" s="1"/>
  <c r="CN1388" i="7"/>
  <c r="AJ1388" i="7" s="1"/>
  <c r="BN1388" i="7"/>
  <c r="J1388" i="7" s="1"/>
  <c r="BK1388" i="7"/>
  <c r="BF1388" i="7"/>
  <c r="BE1388" i="7"/>
  <c r="BD1388" i="7"/>
  <c r="BC1388" i="7"/>
  <c r="BB1388" i="7"/>
  <c r="BA1388" i="7"/>
  <c r="AZ1388" i="7"/>
  <c r="AY1388" i="7"/>
  <c r="AX1388" i="7"/>
  <c r="AW1388" i="7"/>
  <c r="AU1388" i="7"/>
  <c r="AT1388" i="7"/>
  <c r="AS1388" i="7"/>
  <c r="AR1388" i="7"/>
  <c r="AQ1388" i="7"/>
  <c r="AP1388" i="7"/>
  <c r="AO1388" i="7"/>
  <c r="AL1388" i="7"/>
  <c r="AK1388" i="7"/>
  <c r="AI1388" i="7"/>
  <c r="S1388" i="7"/>
  <c r="R1388" i="7"/>
  <c r="Q1388" i="7"/>
  <c r="P1388" i="7"/>
  <c r="O1388" i="7"/>
  <c r="N1388" i="7"/>
  <c r="K1388" i="7"/>
  <c r="I1388" i="7"/>
  <c r="H1388" i="7"/>
  <c r="F1388" i="7"/>
  <c r="CR1387" i="7"/>
  <c r="AN1387" i="7" s="1"/>
  <c r="CQ1387" i="7"/>
  <c r="AM1387" i="7" s="1"/>
  <c r="CN1387" i="7"/>
  <c r="AJ1387" i="7" s="1"/>
  <c r="BN1387" i="7"/>
  <c r="J1387" i="7" s="1"/>
  <c r="BK1387" i="7"/>
  <c r="BF1387" i="7"/>
  <c r="BE1387" i="7"/>
  <c r="BD1387" i="7"/>
  <c r="BC1387" i="7"/>
  <c r="BB1387" i="7"/>
  <c r="BA1387" i="7"/>
  <c r="AZ1387" i="7"/>
  <c r="AY1387" i="7"/>
  <c r="AX1387" i="7"/>
  <c r="AW1387" i="7"/>
  <c r="AU1387" i="7"/>
  <c r="AT1387" i="7"/>
  <c r="AS1387" i="7"/>
  <c r="AR1387" i="7"/>
  <c r="AQ1387" i="7"/>
  <c r="AP1387" i="7"/>
  <c r="AO1387" i="7"/>
  <c r="AL1387" i="7"/>
  <c r="AK1387" i="7"/>
  <c r="AI1387" i="7"/>
  <c r="S1387" i="7"/>
  <c r="R1387" i="7"/>
  <c r="Q1387" i="7"/>
  <c r="P1387" i="7"/>
  <c r="O1387" i="7"/>
  <c r="N1387" i="7"/>
  <c r="K1387" i="7"/>
  <c r="I1387" i="7"/>
  <c r="H1387" i="7"/>
  <c r="F1387" i="7"/>
  <c r="CR1386" i="7"/>
  <c r="AN1386" i="7" s="1"/>
  <c r="CQ1386" i="7"/>
  <c r="CN1386" i="7"/>
  <c r="AJ1386" i="7" s="1"/>
  <c r="BN1386" i="7"/>
  <c r="J1386" i="7" s="1"/>
  <c r="BK1386" i="7"/>
  <c r="BF1386" i="7"/>
  <c r="BE1386" i="7"/>
  <c r="BD1386" i="7"/>
  <c r="BC1386" i="7"/>
  <c r="BB1386" i="7"/>
  <c r="BA1386" i="7"/>
  <c r="AZ1386" i="7"/>
  <c r="AY1386" i="7"/>
  <c r="AX1386" i="7"/>
  <c r="AW1386" i="7"/>
  <c r="AU1386" i="7"/>
  <c r="AT1386" i="7"/>
  <c r="AS1386" i="7"/>
  <c r="AR1386" i="7"/>
  <c r="AQ1386" i="7"/>
  <c r="AP1386" i="7"/>
  <c r="AO1386" i="7"/>
  <c r="AM1386" i="7"/>
  <c r="AL1386" i="7"/>
  <c r="AK1386" i="7"/>
  <c r="AI1386" i="7"/>
  <c r="S1386" i="7"/>
  <c r="R1386" i="7"/>
  <c r="Q1386" i="7"/>
  <c r="P1386" i="7"/>
  <c r="O1386" i="7"/>
  <c r="N1386" i="7"/>
  <c r="K1386" i="7"/>
  <c r="I1386" i="7"/>
  <c r="H1386" i="7"/>
  <c r="F1386" i="7"/>
  <c r="CR1385" i="7"/>
  <c r="AN1385" i="7" s="1"/>
  <c r="CQ1385" i="7"/>
  <c r="AM1385" i="7" s="1"/>
  <c r="CN1385" i="7"/>
  <c r="AJ1385" i="7" s="1"/>
  <c r="BN1385" i="7"/>
  <c r="J1385" i="7" s="1"/>
  <c r="BK1385" i="7"/>
  <c r="BI1385" i="7" s="1"/>
  <c r="BF1385" i="7"/>
  <c r="BE1385" i="7"/>
  <c r="BD1385" i="7"/>
  <c r="BC1385" i="7"/>
  <c r="BB1385" i="7"/>
  <c r="BA1385" i="7"/>
  <c r="AZ1385" i="7"/>
  <c r="AY1385" i="7"/>
  <c r="AX1385" i="7"/>
  <c r="AW1385" i="7"/>
  <c r="AU1385" i="7"/>
  <c r="AT1385" i="7"/>
  <c r="AS1385" i="7"/>
  <c r="AR1385" i="7"/>
  <c r="AQ1385" i="7"/>
  <c r="AP1385" i="7"/>
  <c r="AO1385" i="7"/>
  <c r="AL1385" i="7"/>
  <c r="AK1385" i="7"/>
  <c r="AI1385" i="7"/>
  <c r="S1385" i="7"/>
  <c r="R1385" i="7"/>
  <c r="Q1385" i="7"/>
  <c r="P1385" i="7"/>
  <c r="O1385" i="7"/>
  <c r="N1385" i="7"/>
  <c r="K1385" i="7"/>
  <c r="I1385" i="7"/>
  <c r="H1385" i="7"/>
  <c r="F1385" i="7"/>
  <c r="CR1384" i="7"/>
  <c r="AN1384" i="7" s="1"/>
  <c r="CQ1384" i="7"/>
  <c r="AM1384" i="7" s="1"/>
  <c r="CN1384" i="7"/>
  <c r="AJ1384" i="7" s="1"/>
  <c r="BN1384" i="7"/>
  <c r="J1384" i="7" s="1"/>
  <c r="BK1384" i="7"/>
  <c r="G1384" i="7" s="1"/>
  <c r="BF1384" i="7"/>
  <c r="BE1384" i="7"/>
  <c r="BD1384" i="7"/>
  <c r="BC1384" i="7"/>
  <c r="BB1384" i="7"/>
  <c r="BA1384" i="7"/>
  <c r="AZ1384" i="7"/>
  <c r="AY1384" i="7"/>
  <c r="AX1384" i="7"/>
  <c r="AW1384" i="7"/>
  <c r="AU1384" i="7"/>
  <c r="AT1384" i="7"/>
  <c r="AS1384" i="7"/>
  <c r="AR1384" i="7"/>
  <c r="AQ1384" i="7"/>
  <c r="AP1384" i="7"/>
  <c r="AO1384" i="7"/>
  <c r="AL1384" i="7"/>
  <c r="AK1384" i="7"/>
  <c r="AI1384" i="7"/>
  <c r="S1384" i="7"/>
  <c r="R1384" i="7"/>
  <c r="Q1384" i="7"/>
  <c r="P1384" i="7"/>
  <c r="O1384" i="7"/>
  <c r="N1384" i="7"/>
  <c r="K1384" i="7"/>
  <c r="I1384" i="7"/>
  <c r="H1384" i="7"/>
  <c r="F1384" i="7"/>
  <c r="CR1383" i="7"/>
  <c r="AN1383" i="7" s="1"/>
  <c r="CQ1383" i="7"/>
  <c r="AM1383" i="7" s="1"/>
  <c r="CN1383" i="7"/>
  <c r="AJ1383" i="7" s="1"/>
  <c r="BN1383" i="7"/>
  <c r="J1383" i="7" s="1"/>
  <c r="BK1383" i="7"/>
  <c r="BF1383" i="7"/>
  <c r="BE1383" i="7"/>
  <c r="BD1383" i="7"/>
  <c r="BC1383" i="7"/>
  <c r="BB1383" i="7"/>
  <c r="BA1383" i="7"/>
  <c r="AZ1383" i="7"/>
  <c r="AY1383" i="7"/>
  <c r="AX1383" i="7"/>
  <c r="AW1383" i="7"/>
  <c r="AU1383" i="7"/>
  <c r="AT1383" i="7"/>
  <c r="AS1383" i="7"/>
  <c r="AR1383" i="7"/>
  <c r="AQ1383" i="7"/>
  <c r="AP1383" i="7"/>
  <c r="AO1383" i="7"/>
  <c r="AL1383" i="7"/>
  <c r="AK1383" i="7"/>
  <c r="AI1383" i="7"/>
  <c r="S1383" i="7"/>
  <c r="R1383" i="7"/>
  <c r="Q1383" i="7"/>
  <c r="P1383" i="7"/>
  <c r="O1383" i="7"/>
  <c r="N1383" i="7"/>
  <c r="K1383" i="7"/>
  <c r="I1383" i="7"/>
  <c r="H1383" i="7"/>
  <c r="F1383" i="7"/>
  <c r="CR1382" i="7"/>
  <c r="AN1382" i="7" s="1"/>
  <c r="CQ1382" i="7"/>
  <c r="CN1382" i="7"/>
  <c r="AJ1382" i="7" s="1"/>
  <c r="BN1382" i="7"/>
  <c r="J1382" i="7" s="1"/>
  <c r="BK1382" i="7"/>
  <c r="BF1382" i="7"/>
  <c r="BE1382" i="7"/>
  <c r="BD1382" i="7"/>
  <c r="BC1382" i="7"/>
  <c r="BB1382" i="7"/>
  <c r="BA1382" i="7"/>
  <c r="AZ1382" i="7"/>
  <c r="AY1382" i="7"/>
  <c r="AX1382" i="7"/>
  <c r="AW1382" i="7"/>
  <c r="AU1382" i="7"/>
  <c r="AT1382" i="7"/>
  <c r="AS1382" i="7"/>
  <c r="AR1382" i="7"/>
  <c r="AQ1382" i="7"/>
  <c r="AP1382" i="7"/>
  <c r="AO1382" i="7"/>
  <c r="AM1382" i="7"/>
  <c r="AL1382" i="7"/>
  <c r="AK1382" i="7"/>
  <c r="AI1382" i="7"/>
  <c r="S1382" i="7"/>
  <c r="R1382" i="7"/>
  <c r="Q1382" i="7"/>
  <c r="P1382" i="7"/>
  <c r="O1382" i="7"/>
  <c r="N1382" i="7"/>
  <c r="K1382" i="7"/>
  <c r="I1382" i="7"/>
  <c r="H1382" i="7"/>
  <c r="F1382" i="7"/>
  <c r="CR1381" i="7"/>
  <c r="AN1381" i="7" s="1"/>
  <c r="CQ1381" i="7"/>
  <c r="AM1381" i="7" s="1"/>
  <c r="CN1381" i="7"/>
  <c r="AJ1381" i="7" s="1"/>
  <c r="BN1381" i="7"/>
  <c r="J1381" i="7" s="1"/>
  <c r="BK1381" i="7"/>
  <c r="BF1381" i="7"/>
  <c r="BE1381" i="7"/>
  <c r="BD1381" i="7"/>
  <c r="BC1381" i="7"/>
  <c r="BB1381" i="7"/>
  <c r="BA1381" i="7"/>
  <c r="AZ1381" i="7"/>
  <c r="AY1381" i="7"/>
  <c r="AX1381" i="7"/>
  <c r="AW1381" i="7"/>
  <c r="AU1381" i="7"/>
  <c r="AT1381" i="7"/>
  <c r="AS1381" i="7"/>
  <c r="AR1381" i="7"/>
  <c r="AQ1381" i="7"/>
  <c r="AP1381" i="7"/>
  <c r="AO1381" i="7"/>
  <c r="AL1381" i="7"/>
  <c r="AK1381" i="7"/>
  <c r="AI1381" i="7"/>
  <c r="S1381" i="7"/>
  <c r="R1381" i="7"/>
  <c r="Q1381" i="7"/>
  <c r="P1381" i="7"/>
  <c r="O1381" i="7"/>
  <c r="N1381" i="7"/>
  <c r="K1381" i="7"/>
  <c r="I1381" i="7"/>
  <c r="H1381" i="7"/>
  <c r="F1381" i="7"/>
  <c r="CR1380" i="7"/>
  <c r="AN1380" i="7" s="1"/>
  <c r="CQ1380" i="7"/>
  <c r="CN1380" i="7"/>
  <c r="AJ1380" i="7" s="1"/>
  <c r="BN1380" i="7"/>
  <c r="J1380" i="7" s="1"/>
  <c r="BK1380" i="7"/>
  <c r="BF1380" i="7"/>
  <c r="BE1380" i="7"/>
  <c r="BD1380" i="7"/>
  <c r="BC1380" i="7"/>
  <c r="BB1380" i="7"/>
  <c r="BA1380" i="7"/>
  <c r="AZ1380" i="7"/>
  <c r="AY1380" i="7"/>
  <c r="AX1380" i="7"/>
  <c r="AW1380" i="7"/>
  <c r="AU1380" i="7"/>
  <c r="AT1380" i="7"/>
  <c r="AS1380" i="7"/>
  <c r="AR1380" i="7"/>
  <c r="AQ1380" i="7"/>
  <c r="AP1380" i="7"/>
  <c r="AO1380" i="7"/>
  <c r="AM1380" i="7"/>
  <c r="AL1380" i="7"/>
  <c r="AK1380" i="7"/>
  <c r="AI1380" i="7"/>
  <c r="S1380" i="7"/>
  <c r="R1380" i="7"/>
  <c r="Q1380" i="7"/>
  <c r="P1380" i="7"/>
  <c r="O1380" i="7"/>
  <c r="N1380" i="7"/>
  <c r="K1380" i="7"/>
  <c r="I1380" i="7"/>
  <c r="H1380" i="7"/>
  <c r="F1380" i="7"/>
  <c r="CR1379" i="7"/>
  <c r="AN1379" i="7" s="1"/>
  <c r="CQ1379" i="7"/>
  <c r="AM1379" i="7" s="1"/>
  <c r="CN1379" i="7"/>
  <c r="AJ1379" i="7" s="1"/>
  <c r="BN1379" i="7"/>
  <c r="J1379" i="7" s="1"/>
  <c r="BK1379" i="7"/>
  <c r="G1379" i="7" s="1"/>
  <c r="BF1379" i="7"/>
  <c r="BE1379" i="7"/>
  <c r="BD1379" i="7"/>
  <c r="BC1379" i="7"/>
  <c r="BB1379" i="7"/>
  <c r="BA1379" i="7"/>
  <c r="AZ1379" i="7"/>
  <c r="AY1379" i="7"/>
  <c r="AX1379" i="7"/>
  <c r="AW1379" i="7"/>
  <c r="AU1379" i="7"/>
  <c r="AT1379" i="7"/>
  <c r="AS1379" i="7"/>
  <c r="AR1379" i="7"/>
  <c r="AQ1379" i="7"/>
  <c r="AP1379" i="7"/>
  <c r="AO1379" i="7"/>
  <c r="AL1379" i="7"/>
  <c r="AK1379" i="7"/>
  <c r="AI1379" i="7"/>
  <c r="S1379" i="7"/>
  <c r="R1379" i="7"/>
  <c r="Q1379" i="7"/>
  <c r="P1379" i="7"/>
  <c r="O1379" i="7"/>
  <c r="N1379" i="7"/>
  <c r="K1379" i="7"/>
  <c r="I1379" i="7"/>
  <c r="H1379" i="7"/>
  <c r="F1379" i="7"/>
  <c r="CR1378" i="7"/>
  <c r="AN1378" i="7" s="1"/>
  <c r="CQ1378" i="7"/>
  <c r="AM1378" i="7" s="1"/>
  <c r="CN1378" i="7"/>
  <c r="AJ1378" i="7" s="1"/>
  <c r="BN1378" i="7"/>
  <c r="J1378" i="7" s="1"/>
  <c r="BK1378" i="7"/>
  <c r="BI1378" i="7" s="1"/>
  <c r="BF1378" i="7"/>
  <c r="BE1378" i="7"/>
  <c r="BD1378" i="7"/>
  <c r="BC1378" i="7"/>
  <c r="BB1378" i="7"/>
  <c r="BA1378" i="7"/>
  <c r="AZ1378" i="7"/>
  <c r="AY1378" i="7"/>
  <c r="AX1378" i="7"/>
  <c r="AW1378" i="7"/>
  <c r="AU1378" i="7"/>
  <c r="AT1378" i="7"/>
  <c r="AS1378" i="7"/>
  <c r="AR1378" i="7"/>
  <c r="AQ1378" i="7"/>
  <c r="AP1378" i="7"/>
  <c r="AO1378" i="7"/>
  <c r="AL1378" i="7"/>
  <c r="AK1378" i="7"/>
  <c r="AI1378" i="7"/>
  <c r="S1378" i="7"/>
  <c r="R1378" i="7"/>
  <c r="Q1378" i="7"/>
  <c r="P1378" i="7"/>
  <c r="O1378" i="7"/>
  <c r="N1378" i="7"/>
  <c r="K1378" i="7"/>
  <c r="I1378" i="7"/>
  <c r="H1378" i="7"/>
  <c r="F1378" i="7"/>
  <c r="CR1377" i="7"/>
  <c r="AN1377" i="7" s="1"/>
  <c r="CQ1377" i="7"/>
  <c r="AM1377" i="7" s="1"/>
  <c r="CN1377" i="7"/>
  <c r="AJ1377" i="7" s="1"/>
  <c r="BN1377" i="7"/>
  <c r="J1377" i="7" s="1"/>
  <c r="BK1377" i="7"/>
  <c r="BF1377" i="7"/>
  <c r="BE1377" i="7"/>
  <c r="BD1377" i="7"/>
  <c r="BC1377" i="7"/>
  <c r="BB1377" i="7"/>
  <c r="BA1377" i="7"/>
  <c r="AZ1377" i="7"/>
  <c r="AY1377" i="7"/>
  <c r="AX1377" i="7"/>
  <c r="AW1377" i="7"/>
  <c r="AU1377" i="7"/>
  <c r="AT1377" i="7"/>
  <c r="AS1377" i="7"/>
  <c r="AR1377" i="7"/>
  <c r="AQ1377" i="7"/>
  <c r="AP1377" i="7"/>
  <c r="AO1377" i="7"/>
  <c r="AL1377" i="7"/>
  <c r="AK1377" i="7"/>
  <c r="AI1377" i="7"/>
  <c r="S1377" i="7"/>
  <c r="R1377" i="7"/>
  <c r="Q1377" i="7"/>
  <c r="P1377" i="7"/>
  <c r="O1377" i="7"/>
  <c r="N1377" i="7"/>
  <c r="K1377" i="7"/>
  <c r="I1377" i="7"/>
  <c r="H1377" i="7"/>
  <c r="F1377" i="7"/>
  <c r="CR1376" i="7"/>
  <c r="CQ1376" i="7"/>
  <c r="AM1376" i="7" s="1"/>
  <c r="CN1376" i="7"/>
  <c r="AJ1376" i="7" s="1"/>
  <c r="BN1376" i="7"/>
  <c r="J1376" i="7" s="1"/>
  <c r="BK1376" i="7"/>
  <c r="BI1376" i="7" s="1"/>
  <c r="E1376" i="7" s="1"/>
  <c r="BF1376" i="7"/>
  <c r="BE1376" i="7"/>
  <c r="BD1376" i="7"/>
  <c r="BC1376" i="7"/>
  <c r="BB1376" i="7"/>
  <c r="BA1376" i="7"/>
  <c r="AZ1376" i="7"/>
  <c r="AY1376" i="7"/>
  <c r="AX1376" i="7"/>
  <c r="AW1376" i="7"/>
  <c r="AU1376" i="7"/>
  <c r="AT1376" i="7"/>
  <c r="AS1376" i="7"/>
  <c r="AR1376" i="7"/>
  <c r="AQ1376" i="7"/>
  <c r="AP1376" i="7"/>
  <c r="AO1376" i="7"/>
  <c r="AN1376" i="7"/>
  <c r="AL1376" i="7"/>
  <c r="AK1376" i="7"/>
  <c r="AI1376" i="7"/>
  <c r="S1376" i="7"/>
  <c r="R1376" i="7"/>
  <c r="Q1376" i="7"/>
  <c r="P1376" i="7"/>
  <c r="O1376" i="7"/>
  <c r="N1376" i="7"/>
  <c r="K1376" i="7"/>
  <c r="I1376" i="7"/>
  <c r="H1376" i="7"/>
  <c r="F1376" i="7"/>
  <c r="CR1375" i="7"/>
  <c r="AN1375" i="7" s="1"/>
  <c r="CQ1375" i="7"/>
  <c r="AM1375" i="7" s="1"/>
  <c r="CN1375" i="7"/>
  <c r="AJ1375" i="7" s="1"/>
  <c r="BN1375" i="7"/>
  <c r="J1375" i="7" s="1"/>
  <c r="BK1375" i="7"/>
  <c r="BF1375" i="7"/>
  <c r="BE1375" i="7"/>
  <c r="BD1375" i="7"/>
  <c r="BC1375" i="7"/>
  <c r="BB1375" i="7"/>
  <c r="BA1375" i="7"/>
  <c r="AZ1375" i="7"/>
  <c r="AY1375" i="7"/>
  <c r="AX1375" i="7"/>
  <c r="AW1375" i="7"/>
  <c r="AU1375" i="7"/>
  <c r="AT1375" i="7"/>
  <c r="AS1375" i="7"/>
  <c r="AR1375" i="7"/>
  <c r="AQ1375" i="7"/>
  <c r="AP1375" i="7"/>
  <c r="AO1375" i="7"/>
  <c r="AL1375" i="7"/>
  <c r="AK1375" i="7"/>
  <c r="AI1375" i="7"/>
  <c r="S1375" i="7"/>
  <c r="R1375" i="7"/>
  <c r="Q1375" i="7"/>
  <c r="P1375" i="7"/>
  <c r="O1375" i="7"/>
  <c r="N1375" i="7"/>
  <c r="K1375" i="7"/>
  <c r="I1375" i="7"/>
  <c r="H1375" i="7"/>
  <c r="F1375" i="7"/>
  <c r="CR1374" i="7"/>
  <c r="AN1374" i="7" s="1"/>
  <c r="CQ1374" i="7"/>
  <c r="AM1374" i="7" s="1"/>
  <c r="CN1374" i="7"/>
  <c r="BN1374" i="7"/>
  <c r="J1374" i="7" s="1"/>
  <c r="BK1374" i="7"/>
  <c r="BF1374" i="7"/>
  <c r="BE1374" i="7"/>
  <c r="BD1374" i="7"/>
  <c r="BC1374" i="7"/>
  <c r="BB1374" i="7"/>
  <c r="BA1374" i="7"/>
  <c r="AZ1374" i="7"/>
  <c r="AY1374" i="7"/>
  <c r="AX1374" i="7"/>
  <c r="AW1374" i="7"/>
  <c r="AU1374" i="7"/>
  <c r="AT1374" i="7"/>
  <c r="AS1374" i="7"/>
  <c r="AR1374" i="7"/>
  <c r="AQ1374" i="7"/>
  <c r="AP1374" i="7"/>
  <c r="AO1374" i="7"/>
  <c r="AL1374" i="7"/>
  <c r="AK1374" i="7"/>
  <c r="AJ1374" i="7"/>
  <c r="AI1374" i="7"/>
  <c r="S1374" i="7"/>
  <c r="R1374" i="7"/>
  <c r="Q1374" i="7"/>
  <c r="P1374" i="7"/>
  <c r="O1374" i="7"/>
  <c r="N1374" i="7"/>
  <c r="K1374" i="7"/>
  <c r="I1374" i="7"/>
  <c r="H1374" i="7"/>
  <c r="F1374" i="7"/>
  <c r="CR1373" i="7"/>
  <c r="AN1373" i="7" s="1"/>
  <c r="CQ1373" i="7"/>
  <c r="AM1373" i="7" s="1"/>
  <c r="CN1373" i="7"/>
  <c r="AJ1373" i="7" s="1"/>
  <c r="BN1373" i="7"/>
  <c r="J1373" i="7" s="1"/>
  <c r="BK1373" i="7"/>
  <c r="BF1373" i="7"/>
  <c r="BE1373" i="7"/>
  <c r="BD1373" i="7"/>
  <c r="BC1373" i="7"/>
  <c r="BB1373" i="7"/>
  <c r="BA1373" i="7"/>
  <c r="AZ1373" i="7"/>
  <c r="AY1373" i="7"/>
  <c r="AX1373" i="7"/>
  <c r="AW1373" i="7"/>
  <c r="AU1373" i="7"/>
  <c r="AT1373" i="7"/>
  <c r="AS1373" i="7"/>
  <c r="AR1373" i="7"/>
  <c r="AQ1373" i="7"/>
  <c r="AP1373" i="7"/>
  <c r="AO1373" i="7"/>
  <c r="AL1373" i="7"/>
  <c r="AK1373" i="7"/>
  <c r="AI1373" i="7"/>
  <c r="S1373" i="7"/>
  <c r="R1373" i="7"/>
  <c r="Q1373" i="7"/>
  <c r="P1373" i="7"/>
  <c r="O1373" i="7"/>
  <c r="N1373" i="7"/>
  <c r="K1373" i="7"/>
  <c r="I1373" i="7"/>
  <c r="H1373" i="7"/>
  <c r="F1373" i="7"/>
  <c r="CH1372" i="7"/>
  <c r="BE1372" i="7"/>
  <c r="BD1372" i="7"/>
  <c r="BC1372" i="7"/>
  <c r="BB1372" i="7"/>
  <c r="BA1372" i="7"/>
  <c r="AZ1372" i="7"/>
  <c r="AY1372" i="7"/>
  <c r="AX1372" i="7"/>
  <c r="AW1372" i="7"/>
  <c r="AV1372" i="7"/>
  <c r="AU1372" i="7"/>
  <c r="AT1372" i="7"/>
  <c r="AS1372" i="7"/>
  <c r="AR1372" i="7"/>
  <c r="AQ1372" i="7"/>
  <c r="AP1372" i="7"/>
  <c r="AO1372" i="7"/>
  <c r="AN1372" i="7"/>
  <c r="AM1372" i="7"/>
  <c r="AL1372" i="7"/>
  <c r="AK1372" i="7"/>
  <c r="AJ1372" i="7"/>
  <c r="AI1372" i="7"/>
  <c r="AH1372" i="7"/>
  <c r="AG1372" i="7"/>
  <c r="AF1372" i="7"/>
  <c r="AE1372" i="7"/>
  <c r="AD1372" i="7"/>
  <c r="AC1372" i="7"/>
  <c r="AB1372" i="7"/>
  <c r="AA1372" i="7"/>
  <c r="Z1372" i="7"/>
  <c r="Y1372" i="7"/>
  <c r="X1372" i="7"/>
  <c r="W1372" i="7"/>
  <c r="V1372" i="7"/>
  <c r="T1372" i="7"/>
  <c r="S1372" i="7"/>
  <c r="R1372" i="7"/>
  <c r="Q1372" i="7"/>
  <c r="P1372" i="7"/>
  <c r="O1372" i="7"/>
  <c r="N1372" i="7"/>
  <c r="M1372" i="7"/>
  <c r="L1372" i="7"/>
  <c r="K1372" i="7"/>
  <c r="J1372" i="7"/>
  <c r="I1372" i="7"/>
  <c r="H1372" i="7"/>
  <c r="G1372" i="7"/>
  <c r="F1372" i="7"/>
  <c r="E1372" i="7"/>
  <c r="D1372" i="7"/>
  <c r="BK1371" i="7"/>
  <c r="BF1371" i="7"/>
  <c r="BE1371" i="7"/>
  <c r="BD1371" i="7"/>
  <c r="BC1371" i="7"/>
  <c r="BB1371" i="7"/>
  <c r="BA1371" i="7"/>
  <c r="AZ1371" i="7"/>
  <c r="AY1371" i="7"/>
  <c r="AX1371" i="7"/>
  <c r="AW1371" i="7"/>
  <c r="AV1371" i="7"/>
  <c r="AU1371" i="7"/>
  <c r="AT1371" i="7"/>
  <c r="AS1371" i="7"/>
  <c r="AR1371" i="7"/>
  <c r="AQ1371" i="7"/>
  <c r="AP1371" i="7"/>
  <c r="AO1371" i="7"/>
  <c r="AN1371" i="7"/>
  <c r="AM1371" i="7"/>
  <c r="AL1371" i="7"/>
  <c r="AK1371" i="7"/>
  <c r="AJ1371" i="7"/>
  <c r="AI1371" i="7"/>
  <c r="AH1371" i="7"/>
  <c r="AG1371" i="7"/>
  <c r="AF1371" i="7"/>
  <c r="AE1371" i="7"/>
  <c r="AD1371" i="7"/>
  <c r="AC1371" i="7"/>
  <c r="S1371" i="7"/>
  <c r="R1371" i="7"/>
  <c r="M1371" i="7"/>
  <c r="K1371" i="7"/>
  <c r="J1371" i="7"/>
  <c r="I1371" i="7"/>
  <c r="H1371" i="7"/>
  <c r="F1371" i="7"/>
  <c r="BK1370" i="7"/>
  <c r="BI1370" i="7" s="1"/>
  <c r="BU1370" i="7" s="1"/>
  <c r="Q1370" i="7" s="1"/>
  <c r="BF1370" i="7"/>
  <c r="BE1370" i="7"/>
  <c r="BD1370" i="7"/>
  <c r="BC1370" i="7"/>
  <c r="BB1370" i="7"/>
  <c r="BA1370" i="7"/>
  <c r="AZ1370" i="7"/>
  <c r="AY1370" i="7"/>
  <c r="AX1370" i="7"/>
  <c r="AW1370" i="7"/>
  <c r="AV1370" i="7"/>
  <c r="AU1370" i="7"/>
  <c r="AT1370" i="7"/>
  <c r="AS1370" i="7"/>
  <c r="AR1370" i="7"/>
  <c r="AQ1370" i="7"/>
  <c r="AP1370" i="7"/>
  <c r="AO1370" i="7"/>
  <c r="AN1370" i="7"/>
  <c r="AM1370" i="7"/>
  <c r="AL1370" i="7"/>
  <c r="AK1370" i="7"/>
  <c r="AJ1370" i="7"/>
  <c r="AI1370" i="7"/>
  <c r="AH1370" i="7"/>
  <c r="AG1370" i="7"/>
  <c r="AF1370" i="7"/>
  <c r="AE1370" i="7"/>
  <c r="AD1370" i="7"/>
  <c r="AC1370" i="7"/>
  <c r="S1370" i="7"/>
  <c r="R1370" i="7"/>
  <c r="M1370" i="7"/>
  <c r="K1370" i="7"/>
  <c r="J1370" i="7"/>
  <c r="I1370" i="7"/>
  <c r="H1370" i="7"/>
  <c r="F1370" i="7"/>
  <c r="BK1369" i="7"/>
  <c r="BI1369" i="7" s="1"/>
  <c r="E1369" i="7" s="1"/>
  <c r="BF1369" i="7"/>
  <c r="BE1369" i="7"/>
  <c r="BD1369" i="7"/>
  <c r="BC1369" i="7"/>
  <c r="BB1369" i="7"/>
  <c r="BA1369" i="7"/>
  <c r="AZ1369" i="7"/>
  <c r="AY1369" i="7"/>
  <c r="AX1369" i="7"/>
  <c r="AW1369" i="7"/>
  <c r="AV1369" i="7"/>
  <c r="AU1369" i="7"/>
  <c r="AT1369" i="7"/>
  <c r="AS1369" i="7"/>
  <c r="AR1369" i="7"/>
  <c r="AQ1369" i="7"/>
  <c r="AP1369" i="7"/>
  <c r="AO1369" i="7"/>
  <c r="AN1369" i="7"/>
  <c r="AM1369" i="7"/>
  <c r="AL1369" i="7"/>
  <c r="AK1369" i="7"/>
  <c r="AJ1369" i="7"/>
  <c r="AI1369" i="7"/>
  <c r="AH1369" i="7"/>
  <c r="AG1369" i="7"/>
  <c r="AF1369" i="7"/>
  <c r="AE1369" i="7"/>
  <c r="AD1369" i="7"/>
  <c r="AC1369" i="7"/>
  <c r="S1369" i="7"/>
  <c r="R1369" i="7"/>
  <c r="M1369" i="7"/>
  <c r="K1369" i="7"/>
  <c r="J1369" i="7"/>
  <c r="I1369" i="7"/>
  <c r="H1369" i="7"/>
  <c r="F1369" i="7"/>
  <c r="BK1368" i="7"/>
  <c r="BI1368" i="7" s="1"/>
  <c r="E1368" i="7" s="1"/>
  <c r="BF1368" i="7"/>
  <c r="BE1368" i="7"/>
  <c r="BD1368" i="7"/>
  <c r="BC1368" i="7"/>
  <c r="BB1368" i="7"/>
  <c r="BA1368" i="7"/>
  <c r="AZ1368" i="7"/>
  <c r="AY1368" i="7"/>
  <c r="AX1368" i="7"/>
  <c r="AW1368" i="7"/>
  <c r="AV1368" i="7"/>
  <c r="AU1368" i="7"/>
  <c r="AT1368" i="7"/>
  <c r="AS1368" i="7"/>
  <c r="AR1368" i="7"/>
  <c r="AQ1368" i="7"/>
  <c r="AP1368" i="7"/>
  <c r="AO1368" i="7"/>
  <c r="AN1368" i="7"/>
  <c r="AM1368" i="7"/>
  <c r="AL1368" i="7"/>
  <c r="AK1368" i="7"/>
  <c r="AJ1368" i="7"/>
  <c r="AI1368" i="7"/>
  <c r="AH1368" i="7"/>
  <c r="AG1368" i="7"/>
  <c r="AF1368" i="7"/>
  <c r="AE1368" i="7"/>
  <c r="AD1368" i="7"/>
  <c r="AC1368" i="7"/>
  <c r="S1368" i="7"/>
  <c r="R1368" i="7"/>
  <c r="M1368" i="7"/>
  <c r="K1368" i="7"/>
  <c r="J1368" i="7"/>
  <c r="I1368" i="7"/>
  <c r="H1368" i="7"/>
  <c r="F1368" i="7"/>
  <c r="BK1367" i="7"/>
  <c r="BI1367" i="7" s="1"/>
  <c r="BF1367" i="7"/>
  <c r="BE1367" i="7"/>
  <c r="BD1367" i="7"/>
  <c r="BC1367" i="7"/>
  <c r="BB1367" i="7"/>
  <c r="BA1367" i="7"/>
  <c r="AZ1367" i="7"/>
  <c r="AY1367" i="7"/>
  <c r="AX1367" i="7"/>
  <c r="AW1367" i="7"/>
  <c r="AV1367" i="7"/>
  <c r="AU1367" i="7"/>
  <c r="AT1367" i="7"/>
  <c r="AS1367" i="7"/>
  <c r="AR1367" i="7"/>
  <c r="AQ1367" i="7"/>
  <c r="AP1367" i="7"/>
  <c r="AO1367" i="7"/>
  <c r="AN1367" i="7"/>
  <c r="AM1367" i="7"/>
  <c r="AL1367" i="7"/>
  <c r="AK1367" i="7"/>
  <c r="AJ1367" i="7"/>
  <c r="AI1367" i="7"/>
  <c r="AH1367" i="7"/>
  <c r="AG1367" i="7"/>
  <c r="AF1367" i="7"/>
  <c r="AE1367" i="7"/>
  <c r="AD1367" i="7"/>
  <c r="AC1367" i="7"/>
  <c r="S1367" i="7"/>
  <c r="R1367" i="7"/>
  <c r="M1367" i="7"/>
  <c r="K1367" i="7"/>
  <c r="J1367" i="7"/>
  <c r="I1367" i="7"/>
  <c r="H1367" i="7"/>
  <c r="F1367" i="7"/>
  <c r="BK1366" i="7"/>
  <c r="BI1366" i="7" s="1"/>
  <c r="BF1366" i="7"/>
  <c r="BE1366" i="7"/>
  <c r="BD1366" i="7"/>
  <c r="BC1366" i="7"/>
  <c r="BB1366" i="7"/>
  <c r="BA1366" i="7"/>
  <c r="AZ1366" i="7"/>
  <c r="AY1366" i="7"/>
  <c r="AX1366" i="7"/>
  <c r="AW1366" i="7"/>
  <c r="AV1366" i="7"/>
  <c r="AU1366" i="7"/>
  <c r="AT1366" i="7"/>
  <c r="AS1366" i="7"/>
  <c r="AR1366" i="7"/>
  <c r="AQ1366" i="7"/>
  <c r="AP1366" i="7"/>
  <c r="AO1366" i="7"/>
  <c r="AN1366" i="7"/>
  <c r="AM1366" i="7"/>
  <c r="AL1366" i="7"/>
  <c r="AK1366" i="7"/>
  <c r="AJ1366" i="7"/>
  <c r="AI1366" i="7"/>
  <c r="AH1366" i="7"/>
  <c r="AG1366" i="7"/>
  <c r="AF1366" i="7"/>
  <c r="AE1366" i="7"/>
  <c r="AD1366" i="7"/>
  <c r="AC1366" i="7"/>
  <c r="S1366" i="7"/>
  <c r="R1366" i="7"/>
  <c r="M1366" i="7"/>
  <c r="K1366" i="7"/>
  <c r="J1366" i="7"/>
  <c r="I1366" i="7"/>
  <c r="H1366" i="7"/>
  <c r="F1366" i="7"/>
  <c r="BK1365" i="7"/>
  <c r="BI1365" i="7" s="1"/>
  <c r="BF1365" i="7"/>
  <c r="BE1365" i="7"/>
  <c r="BD1365" i="7"/>
  <c r="BC1365" i="7"/>
  <c r="BB1365" i="7"/>
  <c r="BA1365" i="7"/>
  <c r="AZ1365" i="7"/>
  <c r="AY1365" i="7"/>
  <c r="AX1365" i="7"/>
  <c r="AW1365" i="7"/>
  <c r="AV1365" i="7"/>
  <c r="AU1365" i="7"/>
  <c r="AT1365" i="7"/>
  <c r="AS1365" i="7"/>
  <c r="AR1365" i="7"/>
  <c r="AQ1365" i="7"/>
  <c r="AP1365" i="7"/>
  <c r="AO1365" i="7"/>
  <c r="AN1365" i="7"/>
  <c r="AM1365" i="7"/>
  <c r="AL1365" i="7"/>
  <c r="AK1365" i="7"/>
  <c r="AJ1365" i="7"/>
  <c r="AI1365" i="7"/>
  <c r="AH1365" i="7"/>
  <c r="AG1365" i="7"/>
  <c r="AF1365" i="7"/>
  <c r="AE1365" i="7"/>
  <c r="AD1365" i="7"/>
  <c r="AC1365" i="7"/>
  <c r="S1365" i="7"/>
  <c r="R1365" i="7"/>
  <c r="M1365" i="7"/>
  <c r="K1365" i="7"/>
  <c r="J1365" i="7"/>
  <c r="I1365" i="7"/>
  <c r="H1365" i="7"/>
  <c r="F1365" i="7"/>
  <c r="BK1364" i="7"/>
  <c r="BI1364" i="7" s="1"/>
  <c r="BF1364" i="7"/>
  <c r="BE1364" i="7"/>
  <c r="BD1364" i="7"/>
  <c r="BC1364" i="7"/>
  <c r="BB1364" i="7"/>
  <c r="BA1364" i="7"/>
  <c r="AZ1364" i="7"/>
  <c r="AY1364" i="7"/>
  <c r="AX1364" i="7"/>
  <c r="AW1364" i="7"/>
  <c r="AV1364" i="7"/>
  <c r="AU1364" i="7"/>
  <c r="AT1364" i="7"/>
  <c r="AS1364" i="7"/>
  <c r="AR1364" i="7"/>
  <c r="AQ1364" i="7"/>
  <c r="AP1364" i="7"/>
  <c r="AO1364" i="7"/>
  <c r="AN1364" i="7"/>
  <c r="AM1364" i="7"/>
  <c r="AL1364" i="7"/>
  <c r="AK1364" i="7"/>
  <c r="AJ1364" i="7"/>
  <c r="AI1364" i="7"/>
  <c r="AH1364" i="7"/>
  <c r="AG1364" i="7"/>
  <c r="AF1364" i="7"/>
  <c r="AE1364" i="7"/>
  <c r="AD1364" i="7"/>
  <c r="AC1364" i="7"/>
  <c r="S1364" i="7"/>
  <c r="R1364" i="7"/>
  <c r="M1364" i="7"/>
  <c r="K1364" i="7"/>
  <c r="J1364" i="7"/>
  <c r="I1364" i="7"/>
  <c r="H1364" i="7"/>
  <c r="F1364" i="7"/>
  <c r="BK1363" i="7"/>
  <c r="BI1363" i="7" s="1"/>
  <c r="BF1363" i="7"/>
  <c r="BE1363" i="7"/>
  <c r="BD1363" i="7"/>
  <c r="BC1363" i="7"/>
  <c r="BB1363" i="7"/>
  <c r="BA1363" i="7"/>
  <c r="AZ1363" i="7"/>
  <c r="AY1363" i="7"/>
  <c r="AX1363" i="7"/>
  <c r="AW1363" i="7"/>
  <c r="AV1363" i="7"/>
  <c r="AU1363" i="7"/>
  <c r="AT1363" i="7"/>
  <c r="AS1363" i="7"/>
  <c r="AR1363" i="7"/>
  <c r="AQ1363" i="7"/>
  <c r="AP1363" i="7"/>
  <c r="AO1363" i="7"/>
  <c r="AN1363" i="7"/>
  <c r="AM1363" i="7"/>
  <c r="AL1363" i="7"/>
  <c r="AK1363" i="7"/>
  <c r="AJ1363" i="7"/>
  <c r="AI1363" i="7"/>
  <c r="AH1363" i="7"/>
  <c r="AG1363" i="7"/>
  <c r="AF1363" i="7"/>
  <c r="AE1363" i="7"/>
  <c r="AD1363" i="7"/>
  <c r="AC1363" i="7"/>
  <c r="S1363" i="7"/>
  <c r="R1363" i="7"/>
  <c r="M1363" i="7"/>
  <c r="K1363" i="7"/>
  <c r="J1363" i="7"/>
  <c r="I1363" i="7"/>
  <c r="H1363" i="7"/>
  <c r="F1363" i="7"/>
  <c r="BK1362" i="7"/>
  <c r="BI1362" i="7" s="1"/>
  <c r="BF1362" i="7"/>
  <c r="BE1362" i="7"/>
  <c r="BD1362" i="7"/>
  <c r="BC1362" i="7"/>
  <c r="BB1362" i="7"/>
  <c r="BA1362" i="7"/>
  <c r="AZ1362" i="7"/>
  <c r="AY1362" i="7"/>
  <c r="AX1362" i="7"/>
  <c r="AW1362" i="7"/>
  <c r="AV1362" i="7"/>
  <c r="AU1362" i="7"/>
  <c r="AT1362" i="7"/>
  <c r="AS1362" i="7"/>
  <c r="AR1362" i="7"/>
  <c r="AQ1362" i="7"/>
  <c r="AP1362" i="7"/>
  <c r="AO1362" i="7"/>
  <c r="AN1362" i="7"/>
  <c r="AM1362" i="7"/>
  <c r="AL1362" i="7"/>
  <c r="AK1362" i="7"/>
  <c r="AJ1362" i="7"/>
  <c r="AI1362" i="7"/>
  <c r="AH1362" i="7"/>
  <c r="AG1362" i="7"/>
  <c r="AF1362" i="7"/>
  <c r="AE1362" i="7"/>
  <c r="AD1362" i="7"/>
  <c r="AC1362" i="7"/>
  <c r="S1362" i="7"/>
  <c r="R1362" i="7"/>
  <c r="M1362" i="7"/>
  <c r="K1362" i="7"/>
  <c r="J1362" i="7"/>
  <c r="I1362" i="7"/>
  <c r="H1362" i="7"/>
  <c r="F1362" i="7"/>
  <c r="BK1361" i="7"/>
  <c r="BI1361" i="7" s="1"/>
  <c r="BF1361" i="7"/>
  <c r="BE1361" i="7"/>
  <c r="BD1361" i="7"/>
  <c r="BC1361" i="7"/>
  <c r="BB1361" i="7"/>
  <c r="BA1361" i="7"/>
  <c r="AZ1361" i="7"/>
  <c r="AY1361" i="7"/>
  <c r="AX1361" i="7"/>
  <c r="AW1361" i="7"/>
  <c r="AV1361" i="7"/>
  <c r="AU1361" i="7"/>
  <c r="AT1361" i="7"/>
  <c r="AS1361" i="7"/>
  <c r="AR1361" i="7"/>
  <c r="AQ1361" i="7"/>
  <c r="AP1361" i="7"/>
  <c r="AO1361" i="7"/>
  <c r="AN1361" i="7"/>
  <c r="AM1361" i="7"/>
  <c r="AL1361" i="7"/>
  <c r="AK1361" i="7"/>
  <c r="AJ1361" i="7"/>
  <c r="AI1361" i="7"/>
  <c r="AH1361" i="7"/>
  <c r="AG1361" i="7"/>
  <c r="AF1361" i="7"/>
  <c r="AE1361" i="7"/>
  <c r="AD1361" i="7"/>
  <c r="AC1361" i="7"/>
  <c r="S1361" i="7"/>
  <c r="R1361" i="7"/>
  <c r="M1361" i="7"/>
  <c r="K1361" i="7"/>
  <c r="J1361" i="7"/>
  <c r="I1361" i="7"/>
  <c r="H1361" i="7"/>
  <c r="F1361" i="7"/>
  <c r="BK1360" i="7"/>
  <c r="BI1360" i="7" s="1"/>
  <c r="BF1360" i="7"/>
  <c r="BE1360" i="7"/>
  <c r="BD1360" i="7"/>
  <c r="BC1360" i="7"/>
  <c r="BB1360" i="7"/>
  <c r="BA1360" i="7"/>
  <c r="AZ1360" i="7"/>
  <c r="AY1360" i="7"/>
  <c r="AX1360" i="7"/>
  <c r="AW1360" i="7"/>
  <c r="AV1360" i="7"/>
  <c r="AU1360" i="7"/>
  <c r="AT1360" i="7"/>
  <c r="AS1360" i="7"/>
  <c r="AR1360" i="7"/>
  <c r="AQ1360" i="7"/>
  <c r="AP1360" i="7"/>
  <c r="AO1360" i="7"/>
  <c r="AN1360" i="7"/>
  <c r="AM1360" i="7"/>
  <c r="AL1360" i="7"/>
  <c r="AK1360" i="7"/>
  <c r="AJ1360" i="7"/>
  <c r="AI1360" i="7"/>
  <c r="AH1360" i="7"/>
  <c r="AG1360" i="7"/>
  <c r="AF1360" i="7"/>
  <c r="AE1360" i="7"/>
  <c r="AD1360" i="7"/>
  <c r="AC1360" i="7"/>
  <c r="S1360" i="7"/>
  <c r="R1360" i="7"/>
  <c r="M1360" i="7"/>
  <c r="K1360" i="7"/>
  <c r="J1360" i="7"/>
  <c r="I1360" i="7"/>
  <c r="H1360" i="7"/>
  <c r="F1360" i="7"/>
  <c r="BK1359" i="7"/>
  <c r="BI1359" i="7" s="1"/>
  <c r="BF1359" i="7"/>
  <c r="BE1359" i="7"/>
  <c r="BD1359" i="7"/>
  <c r="BC1359" i="7"/>
  <c r="BB1359" i="7"/>
  <c r="BA1359" i="7"/>
  <c r="AZ1359" i="7"/>
  <c r="AY1359" i="7"/>
  <c r="AX1359" i="7"/>
  <c r="AW1359" i="7"/>
  <c r="AV1359" i="7"/>
  <c r="AU1359" i="7"/>
  <c r="AT1359" i="7"/>
  <c r="AS1359" i="7"/>
  <c r="AR1359" i="7"/>
  <c r="AQ1359" i="7"/>
  <c r="AP1359" i="7"/>
  <c r="AO1359" i="7"/>
  <c r="AN1359" i="7"/>
  <c r="AM1359" i="7"/>
  <c r="AL1359" i="7"/>
  <c r="AK1359" i="7"/>
  <c r="AJ1359" i="7"/>
  <c r="AI1359" i="7"/>
  <c r="AH1359" i="7"/>
  <c r="AG1359" i="7"/>
  <c r="AF1359" i="7"/>
  <c r="AE1359" i="7"/>
  <c r="AD1359" i="7"/>
  <c r="AC1359" i="7"/>
  <c r="S1359" i="7"/>
  <c r="R1359" i="7"/>
  <c r="M1359" i="7"/>
  <c r="K1359" i="7"/>
  <c r="J1359" i="7"/>
  <c r="I1359" i="7"/>
  <c r="H1359" i="7"/>
  <c r="F1359" i="7"/>
  <c r="BK1358" i="7"/>
  <c r="BI1358" i="7" s="1"/>
  <c r="BF1358" i="7"/>
  <c r="BE1358" i="7"/>
  <c r="BD1358" i="7"/>
  <c r="BC1358" i="7"/>
  <c r="BB1358" i="7"/>
  <c r="BA1358" i="7"/>
  <c r="AZ1358" i="7"/>
  <c r="AY1358" i="7"/>
  <c r="AX1358" i="7"/>
  <c r="AW1358" i="7"/>
  <c r="AV1358" i="7"/>
  <c r="AU1358" i="7"/>
  <c r="AT1358" i="7"/>
  <c r="AS1358" i="7"/>
  <c r="AR1358" i="7"/>
  <c r="AQ1358" i="7"/>
  <c r="AP1358" i="7"/>
  <c r="AO1358" i="7"/>
  <c r="AN1358" i="7"/>
  <c r="AM1358" i="7"/>
  <c r="AL1358" i="7"/>
  <c r="AK1358" i="7"/>
  <c r="AJ1358" i="7"/>
  <c r="AI1358" i="7"/>
  <c r="AH1358" i="7"/>
  <c r="AG1358" i="7"/>
  <c r="AF1358" i="7"/>
  <c r="AE1358" i="7"/>
  <c r="AD1358" i="7"/>
  <c r="AC1358" i="7"/>
  <c r="S1358" i="7"/>
  <c r="R1358" i="7"/>
  <c r="M1358" i="7"/>
  <c r="K1358" i="7"/>
  <c r="J1358" i="7"/>
  <c r="I1358" i="7"/>
  <c r="H1358" i="7"/>
  <c r="F1358" i="7"/>
  <c r="BK1357" i="7"/>
  <c r="BI1357" i="7" s="1"/>
  <c r="BF1357" i="7"/>
  <c r="BE1357" i="7"/>
  <c r="BD1357" i="7"/>
  <c r="BC1357" i="7"/>
  <c r="BB1357" i="7"/>
  <c r="BA1357" i="7"/>
  <c r="AZ1357" i="7"/>
  <c r="AY1357" i="7"/>
  <c r="AX1357" i="7"/>
  <c r="AW1357" i="7"/>
  <c r="AV1357" i="7"/>
  <c r="AU1357" i="7"/>
  <c r="AT1357" i="7"/>
  <c r="AS1357" i="7"/>
  <c r="AR1357" i="7"/>
  <c r="AQ1357" i="7"/>
  <c r="AP1357" i="7"/>
  <c r="AO1357" i="7"/>
  <c r="AN1357" i="7"/>
  <c r="AM1357" i="7"/>
  <c r="AL1357" i="7"/>
  <c r="AK1357" i="7"/>
  <c r="AJ1357" i="7"/>
  <c r="AI1357" i="7"/>
  <c r="AH1357" i="7"/>
  <c r="AG1357" i="7"/>
  <c r="AF1357" i="7"/>
  <c r="AE1357" i="7"/>
  <c r="AD1357" i="7"/>
  <c r="AC1357" i="7"/>
  <c r="S1357" i="7"/>
  <c r="R1357" i="7"/>
  <c r="M1357" i="7"/>
  <c r="K1357" i="7"/>
  <c r="J1357" i="7"/>
  <c r="I1357" i="7"/>
  <c r="H1357" i="7"/>
  <c r="F1357" i="7"/>
  <c r="BK1356" i="7"/>
  <c r="BI1356" i="7" s="1"/>
  <c r="BF1356" i="7"/>
  <c r="BE1356" i="7"/>
  <c r="BD1356" i="7"/>
  <c r="BC1356" i="7"/>
  <c r="BB1356" i="7"/>
  <c r="BA1356" i="7"/>
  <c r="AZ1356" i="7"/>
  <c r="AY1356" i="7"/>
  <c r="AX1356" i="7"/>
  <c r="AW1356" i="7"/>
  <c r="AV1356" i="7"/>
  <c r="AU1356" i="7"/>
  <c r="AT1356" i="7"/>
  <c r="AS1356" i="7"/>
  <c r="AR1356" i="7"/>
  <c r="AQ1356" i="7"/>
  <c r="AP1356" i="7"/>
  <c r="AO1356" i="7"/>
  <c r="AN1356" i="7"/>
  <c r="AM1356" i="7"/>
  <c r="AL1356" i="7"/>
  <c r="AK1356" i="7"/>
  <c r="AJ1356" i="7"/>
  <c r="AI1356" i="7"/>
  <c r="AH1356" i="7"/>
  <c r="AG1356" i="7"/>
  <c r="AF1356" i="7"/>
  <c r="AE1356" i="7"/>
  <c r="AD1356" i="7"/>
  <c r="AC1356" i="7"/>
  <c r="S1356" i="7"/>
  <c r="R1356" i="7"/>
  <c r="M1356" i="7"/>
  <c r="K1356" i="7"/>
  <c r="J1356" i="7"/>
  <c r="I1356" i="7"/>
  <c r="H1356" i="7"/>
  <c r="F1356" i="7"/>
  <c r="BK1355" i="7"/>
  <c r="BI1355" i="7" s="1"/>
  <c r="BF1355" i="7"/>
  <c r="BE1355" i="7"/>
  <c r="BD1355" i="7"/>
  <c r="BC1355" i="7"/>
  <c r="BB1355" i="7"/>
  <c r="BA1355" i="7"/>
  <c r="AZ1355" i="7"/>
  <c r="AY1355" i="7"/>
  <c r="AX1355" i="7"/>
  <c r="AW1355" i="7"/>
  <c r="AV1355" i="7"/>
  <c r="AU1355" i="7"/>
  <c r="AT1355" i="7"/>
  <c r="AS1355" i="7"/>
  <c r="AR1355" i="7"/>
  <c r="AQ1355" i="7"/>
  <c r="AP1355" i="7"/>
  <c r="AO1355" i="7"/>
  <c r="AN1355" i="7"/>
  <c r="AM1355" i="7"/>
  <c r="AL1355" i="7"/>
  <c r="AK1355" i="7"/>
  <c r="AJ1355" i="7"/>
  <c r="AI1355" i="7"/>
  <c r="AH1355" i="7"/>
  <c r="AG1355" i="7"/>
  <c r="AF1355" i="7"/>
  <c r="AE1355" i="7"/>
  <c r="AD1355" i="7"/>
  <c r="AC1355" i="7"/>
  <c r="S1355" i="7"/>
  <c r="R1355" i="7"/>
  <c r="M1355" i="7"/>
  <c r="K1355" i="7"/>
  <c r="J1355" i="7"/>
  <c r="I1355" i="7"/>
  <c r="H1355" i="7"/>
  <c r="F1355" i="7"/>
  <c r="BK1354" i="7"/>
  <c r="BI1354" i="7" s="1"/>
  <c r="BF1354" i="7"/>
  <c r="BE1354" i="7"/>
  <c r="BD1354" i="7"/>
  <c r="BC1354" i="7"/>
  <c r="BB1354" i="7"/>
  <c r="BA1354" i="7"/>
  <c r="AZ1354" i="7"/>
  <c r="AY1354" i="7"/>
  <c r="AX1354" i="7"/>
  <c r="AW1354" i="7"/>
  <c r="AV1354" i="7"/>
  <c r="AU1354" i="7"/>
  <c r="AT1354" i="7"/>
  <c r="AS1354" i="7"/>
  <c r="AR1354" i="7"/>
  <c r="AQ1354" i="7"/>
  <c r="AP1354" i="7"/>
  <c r="AO1354" i="7"/>
  <c r="AN1354" i="7"/>
  <c r="AM1354" i="7"/>
  <c r="AL1354" i="7"/>
  <c r="AK1354" i="7"/>
  <c r="AJ1354" i="7"/>
  <c r="AI1354" i="7"/>
  <c r="AH1354" i="7"/>
  <c r="AG1354" i="7"/>
  <c r="AF1354" i="7"/>
  <c r="AE1354" i="7"/>
  <c r="AD1354" i="7"/>
  <c r="AC1354" i="7"/>
  <c r="S1354" i="7"/>
  <c r="R1354" i="7"/>
  <c r="M1354" i="7"/>
  <c r="K1354" i="7"/>
  <c r="J1354" i="7"/>
  <c r="I1354" i="7"/>
  <c r="H1354" i="7"/>
  <c r="F1354" i="7"/>
  <c r="BK1353" i="7"/>
  <c r="BI1353" i="7" s="1"/>
  <c r="BF1353" i="7"/>
  <c r="BE1353" i="7"/>
  <c r="BD1353" i="7"/>
  <c r="BC1353" i="7"/>
  <c r="BB1353" i="7"/>
  <c r="BA1353" i="7"/>
  <c r="AZ1353" i="7"/>
  <c r="AY1353" i="7"/>
  <c r="AX1353" i="7"/>
  <c r="AW1353" i="7"/>
  <c r="AV1353" i="7"/>
  <c r="AU1353" i="7"/>
  <c r="AT1353" i="7"/>
  <c r="AS1353" i="7"/>
  <c r="AR1353" i="7"/>
  <c r="AQ1353" i="7"/>
  <c r="AP1353" i="7"/>
  <c r="AO1353" i="7"/>
  <c r="AN1353" i="7"/>
  <c r="AM1353" i="7"/>
  <c r="AL1353" i="7"/>
  <c r="AK1353" i="7"/>
  <c r="AJ1353" i="7"/>
  <c r="AI1353" i="7"/>
  <c r="AH1353" i="7"/>
  <c r="AG1353" i="7"/>
  <c r="AF1353" i="7"/>
  <c r="AE1353" i="7"/>
  <c r="AD1353" i="7"/>
  <c r="AC1353" i="7"/>
  <c r="S1353" i="7"/>
  <c r="R1353" i="7"/>
  <c r="M1353" i="7"/>
  <c r="K1353" i="7"/>
  <c r="J1353" i="7"/>
  <c r="I1353" i="7"/>
  <c r="H1353" i="7"/>
  <c r="F1353" i="7"/>
  <c r="BK1352" i="7"/>
  <c r="BI1352" i="7" s="1"/>
  <c r="BF1352" i="7"/>
  <c r="BE1352" i="7"/>
  <c r="BD1352" i="7"/>
  <c r="BC1352" i="7"/>
  <c r="BB1352" i="7"/>
  <c r="BA1352" i="7"/>
  <c r="AZ1352" i="7"/>
  <c r="AY1352" i="7"/>
  <c r="AX1352" i="7"/>
  <c r="AW1352" i="7"/>
  <c r="AV1352" i="7"/>
  <c r="AU1352" i="7"/>
  <c r="AT1352" i="7"/>
  <c r="AS1352" i="7"/>
  <c r="AR1352" i="7"/>
  <c r="AQ1352" i="7"/>
  <c r="AP1352" i="7"/>
  <c r="AO1352" i="7"/>
  <c r="AN1352" i="7"/>
  <c r="AM1352" i="7"/>
  <c r="AL1352" i="7"/>
  <c r="AK1352" i="7"/>
  <c r="AJ1352" i="7"/>
  <c r="AI1352" i="7"/>
  <c r="AH1352" i="7"/>
  <c r="AG1352" i="7"/>
  <c r="AF1352" i="7"/>
  <c r="AE1352" i="7"/>
  <c r="AD1352" i="7"/>
  <c r="AC1352" i="7"/>
  <c r="S1352" i="7"/>
  <c r="R1352" i="7"/>
  <c r="M1352" i="7"/>
  <c r="K1352" i="7"/>
  <c r="J1352" i="7"/>
  <c r="I1352" i="7"/>
  <c r="H1352" i="7"/>
  <c r="F1352" i="7"/>
  <c r="BK1351" i="7"/>
  <c r="BI1351" i="7" s="1"/>
  <c r="BF1351" i="7"/>
  <c r="BE1351" i="7"/>
  <c r="BD1351" i="7"/>
  <c r="BC1351" i="7"/>
  <c r="BB1351" i="7"/>
  <c r="BA1351" i="7"/>
  <c r="AZ1351" i="7"/>
  <c r="AY1351" i="7"/>
  <c r="AX1351" i="7"/>
  <c r="AW1351" i="7"/>
  <c r="AV1351" i="7"/>
  <c r="AU1351" i="7"/>
  <c r="AT1351" i="7"/>
  <c r="AS1351" i="7"/>
  <c r="AR1351" i="7"/>
  <c r="AQ1351" i="7"/>
  <c r="AP1351" i="7"/>
  <c r="AO1351" i="7"/>
  <c r="AN1351" i="7"/>
  <c r="AM1351" i="7"/>
  <c r="AL1351" i="7"/>
  <c r="AK1351" i="7"/>
  <c r="AJ1351" i="7"/>
  <c r="AI1351" i="7"/>
  <c r="AH1351" i="7"/>
  <c r="AG1351" i="7"/>
  <c r="AF1351" i="7"/>
  <c r="AE1351" i="7"/>
  <c r="AD1351" i="7"/>
  <c r="AC1351" i="7"/>
  <c r="S1351" i="7"/>
  <c r="R1351" i="7"/>
  <c r="M1351" i="7"/>
  <c r="K1351" i="7"/>
  <c r="J1351" i="7"/>
  <c r="I1351" i="7"/>
  <c r="H1351" i="7"/>
  <c r="F1351" i="7"/>
  <c r="BK1350" i="7"/>
  <c r="BI1350" i="7" s="1"/>
  <c r="BF1350" i="7"/>
  <c r="BE1350" i="7"/>
  <c r="BD1350" i="7"/>
  <c r="BC1350" i="7"/>
  <c r="BB1350" i="7"/>
  <c r="BA1350" i="7"/>
  <c r="AZ1350" i="7"/>
  <c r="AY1350" i="7"/>
  <c r="AX1350" i="7"/>
  <c r="AW1350" i="7"/>
  <c r="AV1350" i="7"/>
  <c r="AU1350" i="7"/>
  <c r="AT1350" i="7"/>
  <c r="AS1350" i="7"/>
  <c r="AR1350" i="7"/>
  <c r="AQ1350" i="7"/>
  <c r="AP1350" i="7"/>
  <c r="AO1350" i="7"/>
  <c r="AN1350" i="7"/>
  <c r="AM1350" i="7"/>
  <c r="AL1350" i="7"/>
  <c r="AK1350" i="7"/>
  <c r="AJ1350" i="7"/>
  <c r="AI1350" i="7"/>
  <c r="AH1350" i="7"/>
  <c r="AG1350" i="7"/>
  <c r="AF1350" i="7"/>
  <c r="AE1350" i="7"/>
  <c r="AD1350" i="7"/>
  <c r="AC1350" i="7"/>
  <c r="S1350" i="7"/>
  <c r="R1350" i="7"/>
  <c r="M1350" i="7"/>
  <c r="K1350" i="7"/>
  <c r="J1350" i="7"/>
  <c r="I1350" i="7"/>
  <c r="H1350" i="7"/>
  <c r="F1350" i="7"/>
  <c r="BK1349" i="7"/>
  <c r="BI1349" i="7" s="1"/>
  <c r="BF1349" i="7"/>
  <c r="BE1349" i="7"/>
  <c r="BD1349" i="7"/>
  <c r="BC1349" i="7"/>
  <c r="BB1349" i="7"/>
  <c r="BA1349" i="7"/>
  <c r="AZ1349" i="7"/>
  <c r="AY1349" i="7"/>
  <c r="AX1349" i="7"/>
  <c r="AW1349" i="7"/>
  <c r="AV1349" i="7"/>
  <c r="AU1349" i="7"/>
  <c r="AT1349" i="7"/>
  <c r="AS1349" i="7"/>
  <c r="AR1349" i="7"/>
  <c r="AQ1349" i="7"/>
  <c r="AP1349" i="7"/>
  <c r="AO1349" i="7"/>
  <c r="AN1349" i="7"/>
  <c r="AM1349" i="7"/>
  <c r="AL1349" i="7"/>
  <c r="AK1349" i="7"/>
  <c r="AJ1349" i="7"/>
  <c r="AI1349" i="7"/>
  <c r="AH1349" i="7"/>
  <c r="AG1349" i="7"/>
  <c r="AF1349" i="7"/>
  <c r="AE1349" i="7"/>
  <c r="AD1349" i="7"/>
  <c r="AC1349" i="7"/>
  <c r="S1349" i="7"/>
  <c r="R1349" i="7"/>
  <c r="M1349" i="7"/>
  <c r="K1349" i="7"/>
  <c r="J1349" i="7"/>
  <c r="I1349" i="7"/>
  <c r="H1349" i="7"/>
  <c r="F1349" i="7"/>
  <c r="BK1348" i="7"/>
  <c r="BI1348" i="7" s="1"/>
  <c r="BF1348" i="7"/>
  <c r="BE1348" i="7"/>
  <c r="BD1348" i="7"/>
  <c r="BC1348" i="7"/>
  <c r="BB1348" i="7"/>
  <c r="BA1348" i="7"/>
  <c r="AZ1348" i="7"/>
  <c r="AY1348" i="7"/>
  <c r="AX1348" i="7"/>
  <c r="AW1348" i="7"/>
  <c r="AV1348" i="7"/>
  <c r="AU1348" i="7"/>
  <c r="AT1348" i="7"/>
  <c r="AS1348" i="7"/>
  <c r="AR1348" i="7"/>
  <c r="AQ1348" i="7"/>
  <c r="AP1348" i="7"/>
  <c r="AO1348" i="7"/>
  <c r="AN1348" i="7"/>
  <c r="AM1348" i="7"/>
  <c r="AL1348" i="7"/>
  <c r="AK1348" i="7"/>
  <c r="AJ1348" i="7"/>
  <c r="AI1348" i="7"/>
  <c r="AH1348" i="7"/>
  <c r="AG1348" i="7"/>
  <c r="AF1348" i="7"/>
  <c r="AE1348" i="7"/>
  <c r="AD1348" i="7"/>
  <c r="AC1348" i="7"/>
  <c r="S1348" i="7"/>
  <c r="R1348" i="7"/>
  <c r="M1348" i="7"/>
  <c r="K1348" i="7"/>
  <c r="J1348" i="7"/>
  <c r="I1348" i="7"/>
  <c r="H1348" i="7"/>
  <c r="F1348" i="7"/>
  <c r="BK1347" i="7"/>
  <c r="BI1347" i="7" s="1"/>
  <c r="BF1347" i="7"/>
  <c r="BE1347" i="7"/>
  <c r="BD1347" i="7"/>
  <c r="BC1347" i="7"/>
  <c r="BB1347" i="7"/>
  <c r="BA1347" i="7"/>
  <c r="AZ1347" i="7"/>
  <c r="AY1347" i="7"/>
  <c r="AX1347" i="7"/>
  <c r="AW1347" i="7"/>
  <c r="AV1347" i="7"/>
  <c r="AU1347" i="7"/>
  <c r="AT1347" i="7"/>
  <c r="AS1347" i="7"/>
  <c r="AR1347" i="7"/>
  <c r="AQ1347" i="7"/>
  <c r="AP1347" i="7"/>
  <c r="AO1347" i="7"/>
  <c r="AN1347" i="7"/>
  <c r="AM1347" i="7"/>
  <c r="AL1347" i="7"/>
  <c r="AK1347" i="7"/>
  <c r="AJ1347" i="7"/>
  <c r="AI1347" i="7"/>
  <c r="AH1347" i="7"/>
  <c r="AG1347" i="7"/>
  <c r="AF1347" i="7"/>
  <c r="AE1347" i="7"/>
  <c r="AD1347" i="7"/>
  <c r="AC1347" i="7"/>
  <c r="S1347" i="7"/>
  <c r="R1347" i="7"/>
  <c r="M1347" i="7"/>
  <c r="K1347" i="7"/>
  <c r="J1347" i="7"/>
  <c r="I1347" i="7"/>
  <c r="H1347" i="7"/>
  <c r="F1347" i="7"/>
  <c r="BK1346" i="7"/>
  <c r="BI1346" i="7" s="1"/>
  <c r="BF1346" i="7"/>
  <c r="BE1346" i="7"/>
  <c r="BD1346" i="7"/>
  <c r="BC1346" i="7"/>
  <c r="BB1346" i="7"/>
  <c r="BA1346" i="7"/>
  <c r="AZ1346" i="7"/>
  <c r="AY1346" i="7"/>
  <c r="AX1346" i="7"/>
  <c r="AW1346" i="7"/>
  <c r="AV1346" i="7"/>
  <c r="AU1346" i="7"/>
  <c r="AT1346" i="7"/>
  <c r="AS1346" i="7"/>
  <c r="AR1346" i="7"/>
  <c r="AQ1346" i="7"/>
  <c r="AP1346" i="7"/>
  <c r="AO1346" i="7"/>
  <c r="AN1346" i="7"/>
  <c r="AM1346" i="7"/>
  <c r="AL1346" i="7"/>
  <c r="AK1346" i="7"/>
  <c r="AJ1346" i="7"/>
  <c r="AI1346" i="7"/>
  <c r="AH1346" i="7"/>
  <c r="AG1346" i="7"/>
  <c r="AF1346" i="7"/>
  <c r="AE1346" i="7"/>
  <c r="AD1346" i="7"/>
  <c r="AC1346" i="7"/>
  <c r="S1346" i="7"/>
  <c r="R1346" i="7"/>
  <c r="M1346" i="7"/>
  <c r="K1346" i="7"/>
  <c r="J1346" i="7"/>
  <c r="I1346" i="7"/>
  <c r="H1346" i="7"/>
  <c r="F1346" i="7"/>
  <c r="BK1345" i="7"/>
  <c r="BI1345" i="7" s="1"/>
  <c r="BF1345" i="7"/>
  <c r="BE1345" i="7"/>
  <c r="BD1345" i="7"/>
  <c r="BC1345" i="7"/>
  <c r="BB1345" i="7"/>
  <c r="BA1345" i="7"/>
  <c r="AZ1345" i="7"/>
  <c r="AY1345" i="7"/>
  <c r="AX1345" i="7"/>
  <c r="AW1345" i="7"/>
  <c r="AV1345" i="7"/>
  <c r="AU1345" i="7"/>
  <c r="AT1345" i="7"/>
  <c r="AS1345" i="7"/>
  <c r="AR1345" i="7"/>
  <c r="AQ1345" i="7"/>
  <c r="AP1345" i="7"/>
  <c r="AO1345" i="7"/>
  <c r="AN1345" i="7"/>
  <c r="AM1345" i="7"/>
  <c r="AL1345" i="7"/>
  <c r="AK1345" i="7"/>
  <c r="AJ1345" i="7"/>
  <c r="AI1345" i="7"/>
  <c r="AH1345" i="7"/>
  <c r="AG1345" i="7"/>
  <c r="AF1345" i="7"/>
  <c r="AE1345" i="7"/>
  <c r="AD1345" i="7"/>
  <c r="AC1345" i="7"/>
  <c r="S1345" i="7"/>
  <c r="R1345" i="7"/>
  <c r="M1345" i="7"/>
  <c r="K1345" i="7"/>
  <c r="J1345" i="7"/>
  <c r="I1345" i="7"/>
  <c r="H1345" i="7"/>
  <c r="F1345" i="7"/>
  <c r="BK1344" i="7"/>
  <c r="BI1344" i="7" s="1"/>
  <c r="BF1344" i="7"/>
  <c r="BE1344" i="7"/>
  <c r="BD1344" i="7"/>
  <c r="BC1344" i="7"/>
  <c r="BB1344" i="7"/>
  <c r="BA1344" i="7"/>
  <c r="AZ1344" i="7"/>
  <c r="AY1344" i="7"/>
  <c r="AX1344" i="7"/>
  <c r="AW1344" i="7"/>
  <c r="AV1344" i="7"/>
  <c r="AU1344" i="7"/>
  <c r="AT1344" i="7"/>
  <c r="AS1344" i="7"/>
  <c r="AR1344" i="7"/>
  <c r="AQ1344" i="7"/>
  <c r="AP1344" i="7"/>
  <c r="AO1344" i="7"/>
  <c r="AN1344" i="7"/>
  <c r="AM1344" i="7"/>
  <c r="AL1344" i="7"/>
  <c r="AK1344" i="7"/>
  <c r="AJ1344" i="7"/>
  <c r="AI1344" i="7"/>
  <c r="AH1344" i="7"/>
  <c r="AG1344" i="7"/>
  <c r="AF1344" i="7"/>
  <c r="AE1344" i="7"/>
  <c r="AD1344" i="7"/>
  <c r="AC1344" i="7"/>
  <c r="S1344" i="7"/>
  <c r="R1344" i="7"/>
  <c r="M1344" i="7"/>
  <c r="K1344" i="7"/>
  <c r="J1344" i="7"/>
  <c r="I1344" i="7"/>
  <c r="H1344" i="7"/>
  <c r="F1344" i="7"/>
  <c r="BK1343" i="7"/>
  <c r="BI1343" i="7" s="1"/>
  <c r="BF1343" i="7"/>
  <c r="BE1343" i="7"/>
  <c r="BD1343" i="7"/>
  <c r="BC1343" i="7"/>
  <c r="BB1343" i="7"/>
  <c r="BA1343" i="7"/>
  <c r="AZ1343" i="7"/>
  <c r="AY1343" i="7"/>
  <c r="AX1343" i="7"/>
  <c r="AW1343" i="7"/>
  <c r="AV1343" i="7"/>
  <c r="AU1343" i="7"/>
  <c r="AT1343" i="7"/>
  <c r="AS1343" i="7"/>
  <c r="AR1343" i="7"/>
  <c r="AQ1343" i="7"/>
  <c r="AP1343" i="7"/>
  <c r="AO1343" i="7"/>
  <c r="AN1343" i="7"/>
  <c r="AM1343" i="7"/>
  <c r="AL1343" i="7"/>
  <c r="AK1343" i="7"/>
  <c r="AJ1343" i="7"/>
  <c r="AI1343" i="7"/>
  <c r="AH1343" i="7"/>
  <c r="AG1343" i="7"/>
  <c r="AF1343" i="7"/>
  <c r="AE1343" i="7"/>
  <c r="AD1343" i="7"/>
  <c r="AC1343" i="7"/>
  <c r="S1343" i="7"/>
  <c r="R1343" i="7"/>
  <c r="M1343" i="7"/>
  <c r="K1343" i="7"/>
  <c r="J1343" i="7"/>
  <c r="I1343" i="7"/>
  <c r="H1343" i="7"/>
  <c r="F1343" i="7"/>
  <c r="BK1342" i="7"/>
  <c r="BI1342" i="7" s="1"/>
  <c r="BF1342" i="7"/>
  <c r="BE1342" i="7"/>
  <c r="BD1342" i="7"/>
  <c r="BC1342" i="7"/>
  <c r="BB1342" i="7"/>
  <c r="BA1342" i="7"/>
  <c r="AZ1342" i="7"/>
  <c r="AY1342" i="7"/>
  <c r="AX1342" i="7"/>
  <c r="AW1342" i="7"/>
  <c r="AV1342" i="7"/>
  <c r="AU1342" i="7"/>
  <c r="AT1342" i="7"/>
  <c r="AS1342" i="7"/>
  <c r="AR1342" i="7"/>
  <c r="AQ1342" i="7"/>
  <c r="AP1342" i="7"/>
  <c r="AO1342" i="7"/>
  <c r="AN1342" i="7"/>
  <c r="AM1342" i="7"/>
  <c r="AL1342" i="7"/>
  <c r="AK1342" i="7"/>
  <c r="AJ1342" i="7"/>
  <c r="AI1342" i="7"/>
  <c r="AH1342" i="7"/>
  <c r="AG1342" i="7"/>
  <c r="AF1342" i="7"/>
  <c r="AE1342" i="7"/>
  <c r="AD1342" i="7"/>
  <c r="AC1342" i="7"/>
  <c r="S1342" i="7"/>
  <c r="R1342" i="7"/>
  <c r="M1342" i="7"/>
  <c r="K1342" i="7"/>
  <c r="J1342" i="7"/>
  <c r="I1342" i="7"/>
  <c r="H1342" i="7"/>
  <c r="F1342" i="7"/>
  <c r="BK1341" i="7"/>
  <c r="BI1341" i="7" s="1"/>
  <c r="BF1341" i="7"/>
  <c r="BE1341" i="7"/>
  <c r="BD1341" i="7"/>
  <c r="BC1341" i="7"/>
  <c r="BB1341" i="7"/>
  <c r="BA1341" i="7"/>
  <c r="AZ1341" i="7"/>
  <c r="AY1341" i="7"/>
  <c r="AX1341" i="7"/>
  <c r="AW1341" i="7"/>
  <c r="AV1341" i="7"/>
  <c r="AU1341" i="7"/>
  <c r="AT1341" i="7"/>
  <c r="AS1341" i="7"/>
  <c r="AR1341" i="7"/>
  <c r="AQ1341" i="7"/>
  <c r="AP1341" i="7"/>
  <c r="AO1341" i="7"/>
  <c r="AN1341" i="7"/>
  <c r="AM1341" i="7"/>
  <c r="AL1341" i="7"/>
  <c r="AK1341" i="7"/>
  <c r="AJ1341" i="7"/>
  <c r="AI1341" i="7"/>
  <c r="AH1341" i="7"/>
  <c r="AG1341" i="7"/>
  <c r="AF1341" i="7"/>
  <c r="AE1341" i="7"/>
  <c r="AD1341" i="7"/>
  <c r="AC1341" i="7"/>
  <c r="S1341" i="7"/>
  <c r="R1341" i="7"/>
  <c r="M1341" i="7"/>
  <c r="K1341" i="7"/>
  <c r="J1341" i="7"/>
  <c r="I1341" i="7"/>
  <c r="H1341" i="7"/>
  <c r="F1341" i="7"/>
  <c r="BK1340" i="7"/>
  <c r="BI1340" i="7" s="1"/>
  <c r="BF1340" i="7"/>
  <c r="BE1340" i="7"/>
  <c r="BD1340" i="7"/>
  <c r="BC1340" i="7"/>
  <c r="BB1340" i="7"/>
  <c r="BA1340" i="7"/>
  <c r="AZ1340" i="7"/>
  <c r="AY1340" i="7"/>
  <c r="AX1340" i="7"/>
  <c r="AW1340" i="7"/>
  <c r="AV1340" i="7"/>
  <c r="AU1340" i="7"/>
  <c r="AT1340" i="7"/>
  <c r="AS1340" i="7"/>
  <c r="AR1340" i="7"/>
  <c r="AQ1340" i="7"/>
  <c r="AP1340" i="7"/>
  <c r="AO1340" i="7"/>
  <c r="AN1340" i="7"/>
  <c r="AM1340" i="7"/>
  <c r="AL1340" i="7"/>
  <c r="AK1340" i="7"/>
  <c r="AJ1340" i="7"/>
  <c r="AI1340" i="7"/>
  <c r="AH1340" i="7"/>
  <c r="AG1340" i="7"/>
  <c r="AF1340" i="7"/>
  <c r="AE1340" i="7"/>
  <c r="AD1340" i="7"/>
  <c r="AC1340" i="7"/>
  <c r="S1340" i="7"/>
  <c r="R1340" i="7"/>
  <c r="M1340" i="7"/>
  <c r="K1340" i="7"/>
  <c r="J1340" i="7"/>
  <c r="I1340" i="7"/>
  <c r="H1340" i="7"/>
  <c r="F1340" i="7"/>
  <c r="BK1339" i="7"/>
  <c r="BI1339" i="7" s="1"/>
  <c r="BF1339" i="7"/>
  <c r="BE1339" i="7"/>
  <c r="BD1339" i="7"/>
  <c r="BC1339" i="7"/>
  <c r="BB1339" i="7"/>
  <c r="BA1339" i="7"/>
  <c r="AZ1339" i="7"/>
  <c r="AY1339" i="7"/>
  <c r="AX1339" i="7"/>
  <c r="AW1339" i="7"/>
  <c r="AV1339" i="7"/>
  <c r="AU1339" i="7"/>
  <c r="AT1339" i="7"/>
  <c r="AS1339" i="7"/>
  <c r="AR1339" i="7"/>
  <c r="AQ1339" i="7"/>
  <c r="AP1339" i="7"/>
  <c r="AO1339" i="7"/>
  <c r="AN1339" i="7"/>
  <c r="AM1339" i="7"/>
  <c r="AL1339" i="7"/>
  <c r="AK1339" i="7"/>
  <c r="AJ1339" i="7"/>
  <c r="AI1339" i="7"/>
  <c r="AH1339" i="7"/>
  <c r="AG1339" i="7"/>
  <c r="AF1339" i="7"/>
  <c r="AE1339" i="7"/>
  <c r="AD1339" i="7"/>
  <c r="AC1339" i="7"/>
  <c r="S1339" i="7"/>
  <c r="R1339" i="7"/>
  <c r="M1339" i="7"/>
  <c r="K1339" i="7"/>
  <c r="J1339" i="7"/>
  <c r="I1339" i="7"/>
  <c r="H1339" i="7"/>
  <c r="F1339" i="7"/>
  <c r="BK1338" i="7"/>
  <c r="BH1338" i="7" s="1"/>
  <c r="BT1338" i="7" s="1"/>
  <c r="BF1338" i="7"/>
  <c r="BE1338" i="7"/>
  <c r="BD1338" i="7"/>
  <c r="BC1338" i="7"/>
  <c r="BB1338" i="7"/>
  <c r="BA1338" i="7"/>
  <c r="AZ1338" i="7"/>
  <c r="AY1338" i="7"/>
  <c r="AX1338" i="7"/>
  <c r="AW1338" i="7"/>
  <c r="AV1338" i="7"/>
  <c r="AU1338" i="7"/>
  <c r="AT1338" i="7"/>
  <c r="AS1338" i="7"/>
  <c r="AR1338" i="7"/>
  <c r="AQ1338" i="7"/>
  <c r="AP1338" i="7"/>
  <c r="AO1338" i="7"/>
  <c r="AN1338" i="7"/>
  <c r="AM1338" i="7"/>
  <c r="AL1338" i="7"/>
  <c r="AK1338" i="7"/>
  <c r="AJ1338" i="7"/>
  <c r="AI1338" i="7"/>
  <c r="AH1338" i="7"/>
  <c r="AG1338" i="7"/>
  <c r="AF1338" i="7"/>
  <c r="AE1338" i="7"/>
  <c r="AD1338" i="7"/>
  <c r="AC1338" i="7"/>
  <c r="S1338" i="7"/>
  <c r="R1338" i="7"/>
  <c r="M1338" i="7"/>
  <c r="K1338" i="7"/>
  <c r="J1338" i="7"/>
  <c r="I1338" i="7"/>
  <c r="H1338" i="7"/>
  <c r="F1338" i="7"/>
  <c r="D1338" i="7"/>
  <c r="BK1337" i="7"/>
  <c r="BF1337" i="7"/>
  <c r="BE1337" i="7"/>
  <c r="BD1337" i="7"/>
  <c r="BC1337" i="7"/>
  <c r="BB1337" i="7"/>
  <c r="BA1337" i="7"/>
  <c r="AZ1337" i="7"/>
  <c r="AY1337" i="7"/>
  <c r="AX1337" i="7"/>
  <c r="AW1337" i="7"/>
  <c r="AV1337" i="7"/>
  <c r="AU1337" i="7"/>
  <c r="AT1337" i="7"/>
  <c r="AS1337" i="7"/>
  <c r="AR1337" i="7"/>
  <c r="AQ1337" i="7"/>
  <c r="AP1337" i="7"/>
  <c r="AO1337" i="7"/>
  <c r="AN1337" i="7"/>
  <c r="AM1337" i="7"/>
  <c r="AL1337" i="7"/>
  <c r="AK1337" i="7"/>
  <c r="AJ1337" i="7"/>
  <c r="AI1337" i="7"/>
  <c r="AH1337" i="7"/>
  <c r="AG1337" i="7"/>
  <c r="AF1337" i="7"/>
  <c r="AE1337" i="7"/>
  <c r="AD1337" i="7"/>
  <c r="AC1337" i="7"/>
  <c r="S1337" i="7"/>
  <c r="R1337" i="7"/>
  <c r="M1337" i="7"/>
  <c r="K1337" i="7"/>
  <c r="J1337" i="7"/>
  <c r="I1337" i="7"/>
  <c r="H1337" i="7"/>
  <c r="F1337" i="7"/>
  <c r="BK1336" i="7"/>
  <c r="BF1336" i="7"/>
  <c r="BE1336" i="7"/>
  <c r="BD1336" i="7"/>
  <c r="BC1336" i="7"/>
  <c r="BB1336" i="7"/>
  <c r="BA1336" i="7"/>
  <c r="AZ1336" i="7"/>
  <c r="AY1336" i="7"/>
  <c r="AX1336" i="7"/>
  <c r="AW1336" i="7"/>
  <c r="AV1336" i="7"/>
  <c r="AU1336" i="7"/>
  <c r="AT1336" i="7"/>
  <c r="AS1336" i="7"/>
  <c r="AR1336" i="7"/>
  <c r="AQ1336" i="7"/>
  <c r="AP1336" i="7"/>
  <c r="AO1336" i="7"/>
  <c r="AN1336" i="7"/>
  <c r="AM1336" i="7"/>
  <c r="AL1336" i="7"/>
  <c r="AK1336" i="7"/>
  <c r="AJ1336" i="7"/>
  <c r="AI1336" i="7"/>
  <c r="AH1336" i="7"/>
  <c r="AG1336" i="7"/>
  <c r="AF1336" i="7"/>
  <c r="AE1336" i="7"/>
  <c r="AD1336" i="7"/>
  <c r="AC1336" i="7"/>
  <c r="S1336" i="7"/>
  <c r="R1336" i="7"/>
  <c r="M1336" i="7"/>
  <c r="K1336" i="7"/>
  <c r="J1336" i="7"/>
  <c r="I1336" i="7"/>
  <c r="H1336" i="7"/>
  <c r="F1336" i="7"/>
  <c r="BK1335" i="7"/>
  <c r="BH1335" i="7" s="1"/>
  <c r="BF1335" i="7"/>
  <c r="BE1335" i="7"/>
  <c r="BD1335" i="7"/>
  <c r="BC1335" i="7"/>
  <c r="BB1335" i="7"/>
  <c r="BA1335" i="7"/>
  <c r="AZ1335" i="7"/>
  <c r="AY1335" i="7"/>
  <c r="AX1335" i="7"/>
  <c r="AW1335" i="7"/>
  <c r="AV1335" i="7"/>
  <c r="AU1335" i="7"/>
  <c r="AT1335" i="7"/>
  <c r="AS1335" i="7"/>
  <c r="AR1335" i="7"/>
  <c r="AQ1335" i="7"/>
  <c r="AP1335" i="7"/>
  <c r="AO1335" i="7"/>
  <c r="AN1335" i="7"/>
  <c r="AM1335" i="7"/>
  <c r="AL1335" i="7"/>
  <c r="AK1335" i="7"/>
  <c r="AJ1335" i="7"/>
  <c r="AI1335" i="7"/>
  <c r="AH1335" i="7"/>
  <c r="AG1335" i="7"/>
  <c r="AF1335" i="7"/>
  <c r="AE1335" i="7"/>
  <c r="AD1335" i="7"/>
  <c r="AC1335" i="7"/>
  <c r="S1335" i="7"/>
  <c r="R1335" i="7"/>
  <c r="M1335" i="7"/>
  <c r="K1335" i="7"/>
  <c r="J1335" i="7"/>
  <c r="I1335" i="7"/>
  <c r="H1335" i="7"/>
  <c r="F1335" i="7"/>
  <c r="BK1334" i="7"/>
  <c r="BI1334" i="7"/>
  <c r="BU1334" i="7" s="1"/>
  <c r="Q1334" i="7" s="1"/>
  <c r="BH1334" i="7"/>
  <c r="BT1334" i="7" s="1"/>
  <c r="BF1334" i="7"/>
  <c r="BE1334" i="7"/>
  <c r="BD1334" i="7"/>
  <c r="BC1334" i="7"/>
  <c r="BB1334" i="7"/>
  <c r="BA1334" i="7"/>
  <c r="AZ1334" i="7"/>
  <c r="AY1334" i="7"/>
  <c r="AX1334" i="7"/>
  <c r="AW1334" i="7"/>
  <c r="AV1334" i="7"/>
  <c r="AU1334" i="7"/>
  <c r="AT1334" i="7"/>
  <c r="AS1334" i="7"/>
  <c r="AR1334" i="7"/>
  <c r="AQ1334" i="7"/>
  <c r="AP1334" i="7"/>
  <c r="AO1334" i="7"/>
  <c r="AN1334" i="7"/>
  <c r="AM1334" i="7"/>
  <c r="AL1334" i="7"/>
  <c r="AK1334" i="7"/>
  <c r="AJ1334" i="7"/>
  <c r="AI1334" i="7"/>
  <c r="AH1334" i="7"/>
  <c r="AG1334" i="7"/>
  <c r="AF1334" i="7"/>
  <c r="AE1334" i="7"/>
  <c r="AD1334" i="7"/>
  <c r="AC1334" i="7"/>
  <c r="S1334" i="7"/>
  <c r="R1334" i="7"/>
  <c r="M1334" i="7"/>
  <c r="K1334" i="7"/>
  <c r="J1334" i="7"/>
  <c r="I1334" i="7"/>
  <c r="H1334" i="7"/>
  <c r="G1334" i="7"/>
  <c r="F1334" i="7"/>
  <c r="D1334" i="7"/>
  <c r="BK1333" i="7"/>
  <c r="G1333" i="7" s="1"/>
  <c r="BF1333" i="7"/>
  <c r="BE1333" i="7"/>
  <c r="BD1333" i="7"/>
  <c r="BC1333" i="7"/>
  <c r="BB1333" i="7"/>
  <c r="BA1333" i="7"/>
  <c r="AZ1333" i="7"/>
  <c r="AY1333" i="7"/>
  <c r="AX1333" i="7"/>
  <c r="AW1333" i="7"/>
  <c r="AV1333" i="7"/>
  <c r="AU1333" i="7"/>
  <c r="AT1333" i="7"/>
  <c r="AS1333" i="7"/>
  <c r="AR1333" i="7"/>
  <c r="AQ1333" i="7"/>
  <c r="AP1333" i="7"/>
  <c r="AO1333" i="7"/>
  <c r="AN1333" i="7"/>
  <c r="AM1333" i="7"/>
  <c r="AL1333" i="7"/>
  <c r="AK1333" i="7"/>
  <c r="AJ1333" i="7"/>
  <c r="AI1333" i="7"/>
  <c r="AH1333" i="7"/>
  <c r="AG1333" i="7"/>
  <c r="AF1333" i="7"/>
  <c r="AE1333" i="7"/>
  <c r="AD1333" i="7"/>
  <c r="AC1333" i="7"/>
  <c r="S1333" i="7"/>
  <c r="R1333" i="7"/>
  <c r="M1333" i="7"/>
  <c r="K1333" i="7"/>
  <c r="J1333" i="7"/>
  <c r="I1333" i="7"/>
  <c r="H1333" i="7"/>
  <c r="F1333" i="7"/>
  <c r="BK1332" i="7"/>
  <c r="G1332" i="7" s="1"/>
  <c r="BF1332" i="7"/>
  <c r="BE1332" i="7"/>
  <c r="BD1332" i="7"/>
  <c r="BC1332" i="7"/>
  <c r="BB1332" i="7"/>
  <c r="BA1332" i="7"/>
  <c r="AZ1332" i="7"/>
  <c r="AY1332" i="7"/>
  <c r="AX1332" i="7"/>
  <c r="AW1332" i="7"/>
  <c r="AV1332" i="7"/>
  <c r="AU1332" i="7"/>
  <c r="AT1332" i="7"/>
  <c r="AS1332" i="7"/>
  <c r="AR1332" i="7"/>
  <c r="AQ1332" i="7"/>
  <c r="AP1332" i="7"/>
  <c r="AO1332" i="7"/>
  <c r="AN1332" i="7"/>
  <c r="AM1332" i="7"/>
  <c r="AL1332" i="7"/>
  <c r="AK1332" i="7"/>
  <c r="AJ1332" i="7"/>
  <c r="AI1332" i="7"/>
  <c r="AH1332" i="7"/>
  <c r="AG1332" i="7"/>
  <c r="AF1332" i="7"/>
  <c r="AE1332" i="7"/>
  <c r="AD1332" i="7"/>
  <c r="AC1332" i="7"/>
  <c r="S1332" i="7"/>
  <c r="R1332" i="7"/>
  <c r="M1332" i="7"/>
  <c r="K1332" i="7"/>
  <c r="J1332" i="7"/>
  <c r="I1332" i="7"/>
  <c r="H1332" i="7"/>
  <c r="F1332" i="7"/>
  <c r="BK1331" i="7"/>
  <c r="BH1331" i="7" s="1"/>
  <c r="BF1331" i="7"/>
  <c r="BE1331" i="7"/>
  <c r="BD1331" i="7"/>
  <c r="BC1331" i="7"/>
  <c r="BB1331" i="7"/>
  <c r="BA1331" i="7"/>
  <c r="AZ1331" i="7"/>
  <c r="AY1331" i="7"/>
  <c r="AX1331" i="7"/>
  <c r="AW1331" i="7"/>
  <c r="AV1331" i="7"/>
  <c r="AU1331" i="7"/>
  <c r="AT1331" i="7"/>
  <c r="AS1331" i="7"/>
  <c r="AR1331" i="7"/>
  <c r="AQ1331" i="7"/>
  <c r="AP1331" i="7"/>
  <c r="AO1331" i="7"/>
  <c r="AN1331" i="7"/>
  <c r="AM1331" i="7"/>
  <c r="AL1331" i="7"/>
  <c r="AK1331" i="7"/>
  <c r="AJ1331" i="7"/>
  <c r="AI1331" i="7"/>
  <c r="AH1331" i="7"/>
  <c r="AG1331" i="7"/>
  <c r="AF1331" i="7"/>
  <c r="AE1331" i="7"/>
  <c r="AD1331" i="7"/>
  <c r="AC1331" i="7"/>
  <c r="S1331" i="7"/>
  <c r="R1331" i="7"/>
  <c r="M1331" i="7"/>
  <c r="K1331" i="7"/>
  <c r="J1331" i="7"/>
  <c r="I1331" i="7"/>
  <c r="H1331" i="7"/>
  <c r="F1331" i="7"/>
  <c r="BK1330" i="7"/>
  <c r="BI1330" i="7"/>
  <c r="BU1330" i="7" s="1"/>
  <c r="Q1330" i="7" s="1"/>
  <c r="BF1330" i="7"/>
  <c r="BE1330" i="7"/>
  <c r="BD1330" i="7"/>
  <c r="BC1330" i="7"/>
  <c r="BB1330" i="7"/>
  <c r="BA1330" i="7"/>
  <c r="AZ1330" i="7"/>
  <c r="AY1330" i="7"/>
  <c r="AX1330" i="7"/>
  <c r="AW1330" i="7"/>
  <c r="AV1330" i="7"/>
  <c r="AU1330" i="7"/>
  <c r="AT1330" i="7"/>
  <c r="AS1330" i="7"/>
  <c r="AR1330" i="7"/>
  <c r="AQ1330" i="7"/>
  <c r="AP1330" i="7"/>
  <c r="AO1330" i="7"/>
  <c r="AN1330" i="7"/>
  <c r="AM1330" i="7"/>
  <c r="AL1330" i="7"/>
  <c r="AK1330" i="7"/>
  <c r="AJ1330" i="7"/>
  <c r="AI1330" i="7"/>
  <c r="AH1330" i="7"/>
  <c r="AG1330" i="7"/>
  <c r="AF1330" i="7"/>
  <c r="AE1330" i="7"/>
  <c r="AD1330" i="7"/>
  <c r="AC1330" i="7"/>
  <c r="S1330" i="7"/>
  <c r="R1330" i="7"/>
  <c r="M1330" i="7"/>
  <c r="K1330" i="7"/>
  <c r="J1330" i="7"/>
  <c r="I1330" i="7"/>
  <c r="H1330" i="7"/>
  <c r="F1330" i="7"/>
  <c r="BK1329" i="7"/>
  <c r="BF1329" i="7"/>
  <c r="BE1329" i="7"/>
  <c r="BD1329" i="7"/>
  <c r="BC1329" i="7"/>
  <c r="BB1329" i="7"/>
  <c r="BA1329" i="7"/>
  <c r="AZ1329" i="7"/>
  <c r="AY1329" i="7"/>
  <c r="AX1329" i="7"/>
  <c r="AW1329" i="7"/>
  <c r="AV1329" i="7"/>
  <c r="AU1329" i="7"/>
  <c r="AT1329" i="7"/>
  <c r="AS1329" i="7"/>
  <c r="AR1329" i="7"/>
  <c r="AQ1329" i="7"/>
  <c r="AP1329" i="7"/>
  <c r="AO1329" i="7"/>
  <c r="AN1329" i="7"/>
  <c r="AM1329" i="7"/>
  <c r="AL1329" i="7"/>
  <c r="AK1329" i="7"/>
  <c r="AJ1329" i="7"/>
  <c r="AI1329" i="7"/>
  <c r="AH1329" i="7"/>
  <c r="AG1329" i="7"/>
  <c r="AF1329" i="7"/>
  <c r="AE1329" i="7"/>
  <c r="AD1329" i="7"/>
  <c r="AC1329" i="7"/>
  <c r="S1329" i="7"/>
  <c r="R1329" i="7"/>
  <c r="M1329" i="7"/>
  <c r="K1329" i="7"/>
  <c r="J1329" i="7"/>
  <c r="I1329" i="7"/>
  <c r="H1329" i="7"/>
  <c r="F1329" i="7"/>
  <c r="BK1328" i="7"/>
  <c r="BI1328" i="7" s="1"/>
  <c r="BU1328" i="7" s="1"/>
  <c r="Q1328" i="7" s="1"/>
  <c r="BF1328" i="7"/>
  <c r="BE1328" i="7"/>
  <c r="BD1328" i="7"/>
  <c r="BC1328" i="7"/>
  <c r="BB1328" i="7"/>
  <c r="BA1328" i="7"/>
  <c r="AZ1328" i="7"/>
  <c r="AY1328" i="7"/>
  <c r="AX1328" i="7"/>
  <c r="AW1328" i="7"/>
  <c r="AV1328" i="7"/>
  <c r="AU1328" i="7"/>
  <c r="AT1328" i="7"/>
  <c r="AS1328" i="7"/>
  <c r="AR1328" i="7"/>
  <c r="AQ1328" i="7"/>
  <c r="AP1328" i="7"/>
  <c r="AO1328" i="7"/>
  <c r="AN1328" i="7"/>
  <c r="AM1328" i="7"/>
  <c r="AL1328" i="7"/>
  <c r="AK1328" i="7"/>
  <c r="AJ1328" i="7"/>
  <c r="AI1328" i="7"/>
  <c r="AH1328" i="7"/>
  <c r="AG1328" i="7"/>
  <c r="AF1328" i="7"/>
  <c r="AE1328" i="7"/>
  <c r="AD1328" i="7"/>
  <c r="AC1328" i="7"/>
  <c r="S1328" i="7"/>
  <c r="R1328" i="7"/>
  <c r="M1328" i="7"/>
  <c r="K1328" i="7"/>
  <c r="J1328" i="7"/>
  <c r="I1328" i="7"/>
  <c r="H1328" i="7"/>
  <c r="F1328" i="7"/>
  <c r="BK1327" i="7"/>
  <c r="BH1327" i="7" s="1"/>
  <c r="BF1327" i="7"/>
  <c r="BE1327" i="7"/>
  <c r="BD1327" i="7"/>
  <c r="BC1327" i="7"/>
  <c r="BB1327" i="7"/>
  <c r="BA1327" i="7"/>
  <c r="AZ1327" i="7"/>
  <c r="AY1327" i="7"/>
  <c r="AX1327" i="7"/>
  <c r="AW1327" i="7"/>
  <c r="AV1327" i="7"/>
  <c r="AU1327" i="7"/>
  <c r="AT1327" i="7"/>
  <c r="AS1327" i="7"/>
  <c r="AR1327" i="7"/>
  <c r="AQ1327" i="7"/>
  <c r="AP1327" i="7"/>
  <c r="AO1327" i="7"/>
  <c r="AN1327" i="7"/>
  <c r="AM1327" i="7"/>
  <c r="AL1327" i="7"/>
  <c r="AK1327" i="7"/>
  <c r="AJ1327" i="7"/>
  <c r="AI1327" i="7"/>
  <c r="AH1327" i="7"/>
  <c r="AG1327" i="7"/>
  <c r="AF1327" i="7"/>
  <c r="AE1327" i="7"/>
  <c r="AD1327" i="7"/>
  <c r="AC1327" i="7"/>
  <c r="S1327" i="7"/>
  <c r="R1327" i="7"/>
  <c r="M1327" i="7"/>
  <c r="K1327" i="7"/>
  <c r="J1327" i="7"/>
  <c r="I1327" i="7"/>
  <c r="H1327" i="7"/>
  <c r="F1327" i="7"/>
  <c r="BK1326" i="7"/>
  <c r="BI1326" i="7" s="1"/>
  <c r="BU1326" i="7" s="1"/>
  <c r="Q1326" i="7" s="1"/>
  <c r="BH1326" i="7"/>
  <c r="BT1326" i="7" s="1"/>
  <c r="BF1326" i="7"/>
  <c r="BE1326" i="7"/>
  <c r="BD1326" i="7"/>
  <c r="BC1326" i="7"/>
  <c r="BB1326" i="7"/>
  <c r="BA1326" i="7"/>
  <c r="AZ1326" i="7"/>
  <c r="AY1326" i="7"/>
  <c r="AX1326" i="7"/>
  <c r="AW1326" i="7"/>
  <c r="AV1326" i="7"/>
  <c r="AU1326" i="7"/>
  <c r="AT1326" i="7"/>
  <c r="AS1326" i="7"/>
  <c r="AR1326" i="7"/>
  <c r="AQ1326" i="7"/>
  <c r="AP1326" i="7"/>
  <c r="AO1326" i="7"/>
  <c r="AN1326" i="7"/>
  <c r="AM1326" i="7"/>
  <c r="AL1326" i="7"/>
  <c r="AK1326" i="7"/>
  <c r="AJ1326" i="7"/>
  <c r="AI1326" i="7"/>
  <c r="AH1326" i="7"/>
  <c r="AG1326" i="7"/>
  <c r="AF1326" i="7"/>
  <c r="AE1326" i="7"/>
  <c r="AD1326" i="7"/>
  <c r="AC1326" i="7"/>
  <c r="S1326" i="7"/>
  <c r="R1326" i="7"/>
  <c r="M1326" i="7"/>
  <c r="K1326" i="7"/>
  <c r="J1326" i="7"/>
  <c r="I1326" i="7"/>
  <c r="H1326" i="7"/>
  <c r="G1326" i="7"/>
  <c r="F1326" i="7"/>
  <c r="D1326" i="7"/>
  <c r="BK1325" i="7"/>
  <c r="BF1325" i="7"/>
  <c r="BE1325" i="7"/>
  <c r="BD1325" i="7"/>
  <c r="BC1325" i="7"/>
  <c r="BB1325" i="7"/>
  <c r="BA1325" i="7"/>
  <c r="AZ1325" i="7"/>
  <c r="AY1325" i="7"/>
  <c r="AX1325" i="7"/>
  <c r="AW1325" i="7"/>
  <c r="AV1325" i="7"/>
  <c r="AU1325" i="7"/>
  <c r="AT1325" i="7"/>
  <c r="AS1325" i="7"/>
  <c r="AR1325" i="7"/>
  <c r="AQ1325" i="7"/>
  <c r="AP1325" i="7"/>
  <c r="AO1325" i="7"/>
  <c r="AN1325" i="7"/>
  <c r="AM1325" i="7"/>
  <c r="AL1325" i="7"/>
  <c r="AK1325" i="7"/>
  <c r="AJ1325" i="7"/>
  <c r="AI1325" i="7"/>
  <c r="AH1325" i="7"/>
  <c r="AG1325" i="7"/>
  <c r="AF1325" i="7"/>
  <c r="AE1325" i="7"/>
  <c r="AD1325" i="7"/>
  <c r="AC1325" i="7"/>
  <c r="S1325" i="7"/>
  <c r="R1325" i="7"/>
  <c r="M1325" i="7"/>
  <c r="K1325" i="7"/>
  <c r="J1325" i="7"/>
  <c r="I1325" i="7"/>
  <c r="H1325" i="7"/>
  <c r="F1325" i="7"/>
  <c r="BK1324" i="7"/>
  <c r="BF1324" i="7"/>
  <c r="BE1324" i="7"/>
  <c r="BD1324" i="7"/>
  <c r="BC1324" i="7"/>
  <c r="BB1324" i="7"/>
  <c r="BA1324" i="7"/>
  <c r="AZ1324" i="7"/>
  <c r="AY1324" i="7"/>
  <c r="AX1324" i="7"/>
  <c r="AW1324" i="7"/>
  <c r="AV1324" i="7"/>
  <c r="AU1324" i="7"/>
  <c r="AT1324" i="7"/>
  <c r="AS1324" i="7"/>
  <c r="AR1324" i="7"/>
  <c r="AQ1324" i="7"/>
  <c r="AP1324" i="7"/>
  <c r="AO1324" i="7"/>
  <c r="AN1324" i="7"/>
  <c r="AM1324" i="7"/>
  <c r="AL1324" i="7"/>
  <c r="AK1324" i="7"/>
  <c r="AJ1324" i="7"/>
  <c r="AI1324" i="7"/>
  <c r="AH1324" i="7"/>
  <c r="AG1324" i="7"/>
  <c r="AF1324" i="7"/>
  <c r="AE1324" i="7"/>
  <c r="AD1324" i="7"/>
  <c r="AC1324" i="7"/>
  <c r="S1324" i="7"/>
  <c r="R1324" i="7"/>
  <c r="M1324" i="7"/>
  <c r="K1324" i="7"/>
  <c r="J1324" i="7"/>
  <c r="I1324" i="7"/>
  <c r="H1324" i="7"/>
  <c r="F1324" i="7"/>
  <c r="BK1323" i="7"/>
  <c r="BH1323" i="7" s="1"/>
  <c r="BF1323" i="7"/>
  <c r="BE1323" i="7"/>
  <c r="BD1323" i="7"/>
  <c r="BC1323" i="7"/>
  <c r="BB1323" i="7"/>
  <c r="BA1323" i="7"/>
  <c r="AZ1323" i="7"/>
  <c r="AY1323" i="7"/>
  <c r="AX1323" i="7"/>
  <c r="AW1323" i="7"/>
  <c r="AV1323" i="7"/>
  <c r="AU1323" i="7"/>
  <c r="AT1323" i="7"/>
  <c r="AS1323" i="7"/>
  <c r="AR1323" i="7"/>
  <c r="AQ1323" i="7"/>
  <c r="AP1323" i="7"/>
  <c r="AO1323" i="7"/>
  <c r="AN1323" i="7"/>
  <c r="AM1323" i="7"/>
  <c r="AL1323" i="7"/>
  <c r="AK1323" i="7"/>
  <c r="AJ1323" i="7"/>
  <c r="AI1323" i="7"/>
  <c r="AH1323" i="7"/>
  <c r="AG1323" i="7"/>
  <c r="AF1323" i="7"/>
  <c r="AE1323" i="7"/>
  <c r="AD1323" i="7"/>
  <c r="AC1323" i="7"/>
  <c r="S1323" i="7"/>
  <c r="R1323" i="7"/>
  <c r="M1323" i="7"/>
  <c r="K1323" i="7"/>
  <c r="J1323" i="7"/>
  <c r="I1323" i="7"/>
  <c r="H1323" i="7"/>
  <c r="F1323" i="7"/>
  <c r="BK1322" i="7"/>
  <c r="BF1322" i="7"/>
  <c r="BE1322" i="7"/>
  <c r="BD1322" i="7"/>
  <c r="BC1322" i="7"/>
  <c r="BB1322" i="7"/>
  <c r="BA1322" i="7"/>
  <c r="AZ1322" i="7"/>
  <c r="AY1322" i="7"/>
  <c r="AX1322" i="7"/>
  <c r="AW1322" i="7"/>
  <c r="AV1322" i="7"/>
  <c r="AU1322" i="7"/>
  <c r="AT1322" i="7"/>
  <c r="AS1322" i="7"/>
  <c r="AR1322" i="7"/>
  <c r="AQ1322" i="7"/>
  <c r="AP1322" i="7"/>
  <c r="AO1322" i="7"/>
  <c r="AN1322" i="7"/>
  <c r="AM1322" i="7"/>
  <c r="AL1322" i="7"/>
  <c r="AK1322" i="7"/>
  <c r="AJ1322" i="7"/>
  <c r="AI1322" i="7"/>
  <c r="AH1322" i="7"/>
  <c r="AG1322" i="7"/>
  <c r="AF1322" i="7"/>
  <c r="AE1322" i="7"/>
  <c r="AD1322" i="7"/>
  <c r="AC1322" i="7"/>
  <c r="S1322" i="7"/>
  <c r="R1322" i="7"/>
  <c r="M1322" i="7"/>
  <c r="K1322" i="7"/>
  <c r="J1322" i="7"/>
  <c r="I1322" i="7"/>
  <c r="H1322" i="7"/>
  <c r="G1322" i="7"/>
  <c r="F1322" i="7"/>
  <c r="BK1321" i="7"/>
  <c r="G1321" i="7" s="1"/>
  <c r="BF1321" i="7"/>
  <c r="BE1321" i="7"/>
  <c r="BD1321" i="7"/>
  <c r="BC1321" i="7"/>
  <c r="BB1321" i="7"/>
  <c r="BA1321" i="7"/>
  <c r="AZ1321" i="7"/>
  <c r="AY1321" i="7"/>
  <c r="AX1321" i="7"/>
  <c r="AW1321" i="7"/>
  <c r="AV1321" i="7"/>
  <c r="AU1321" i="7"/>
  <c r="AT1321" i="7"/>
  <c r="AS1321" i="7"/>
  <c r="AR1321" i="7"/>
  <c r="AQ1321" i="7"/>
  <c r="AP1321" i="7"/>
  <c r="AO1321" i="7"/>
  <c r="AN1321" i="7"/>
  <c r="AM1321" i="7"/>
  <c r="AL1321" i="7"/>
  <c r="AK1321" i="7"/>
  <c r="AJ1321" i="7"/>
  <c r="AI1321" i="7"/>
  <c r="AH1321" i="7"/>
  <c r="AG1321" i="7"/>
  <c r="AF1321" i="7"/>
  <c r="AE1321" i="7"/>
  <c r="AD1321" i="7"/>
  <c r="AC1321" i="7"/>
  <c r="S1321" i="7"/>
  <c r="R1321" i="7"/>
  <c r="M1321" i="7"/>
  <c r="K1321" i="7"/>
  <c r="J1321" i="7"/>
  <c r="I1321" i="7"/>
  <c r="H1321" i="7"/>
  <c r="F1321" i="7"/>
  <c r="BK1320" i="7"/>
  <c r="BI1320" i="7" s="1"/>
  <c r="BU1320" i="7" s="1"/>
  <c r="Q1320" i="7" s="1"/>
  <c r="BH1320" i="7"/>
  <c r="BT1320" i="7" s="1"/>
  <c r="BF1320" i="7"/>
  <c r="BE1320" i="7"/>
  <c r="BD1320" i="7"/>
  <c r="BC1320" i="7"/>
  <c r="BB1320" i="7"/>
  <c r="BA1320" i="7"/>
  <c r="AZ1320" i="7"/>
  <c r="AY1320" i="7"/>
  <c r="AX1320" i="7"/>
  <c r="AW1320" i="7"/>
  <c r="AV1320" i="7"/>
  <c r="AU1320" i="7"/>
  <c r="AT1320" i="7"/>
  <c r="AS1320" i="7"/>
  <c r="AR1320" i="7"/>
  <c r="AQ1320" i="7"/>
  <c r="AP1320" i="7"/>
  <c r="AO1320" i="7"/>
  <c r="AN1320" i="7"/>
  <c r="AM1320" i="7"/>
  <c r="AL1320" i="7"/>
  <c r="AK1320" i="7"/>
  <c r="AJ1320" i="7"/>
  <c r="AI1320" i="7"/>
  <c r="AH1320" i="7"/>
  <c r="AG1320" i="7"/>
  <c r="AF1320" i="7"/>
  <c r="AE1320" i="7"/>
  <c r="AD1320" i="7"/>
  <c r="AC1320" i="7"/>
  <c r="S1320" i="7"/>
  <c r="R1320" i="7"/>
  <c r="M1320" i="7"/>
  <c r="K1320" i="7"/>
  <c r="J1320" i="7"/>
  <c r="I1320" i="7"/>
  <c r="H1320" i="7"/>
  <c r="G1320" i="7"/>
  <c r="F1320" i="7"/>
  <c r="D1320" i="7"/>
  <c r="BK1319" i="7"/>
  <c r="BH1319" i="7" s="1"/>
  <c r="BF1319" i="7"/>
  <c r="BE1319" i="7"/>
  <c r="BD1319" i="7"/>
  <c r="BC1319" i="7"/>
  <c r="BB1319" i="7"/>
  <c r="BA1319" i="7"/>
  <c r="AZ1319" i="7"/>
  <c r="AY1319" i="7"/>
  <c r="AX1319" i="7"/>
  <c r="AW1319" i="7"/>
  <c r="AV1319" i="7"/>
  <c r="AU1319" i="7"/>
  <c r="AT1319" i="7"/>
  <c r="AS1319" i="7"/>
  <c r="AR1319" i="7"/>
  <c r="AQ1319" i="7"/>
  <c r="AP1319" i="7"/>
  <c r="AO1319" i="7"/>
  <c r="AN1319" i="7"/>
  <c r="AM1319" i="7"/>
  <c r="AL1319" i="7"/>
  <c r="AK1319" i="7"/>
  <c r="AJ1319" i="7"/>
  <c r="AI1319" i="7"/>
  <c r="AH1319" i="7"/>
  <c r="AG1319" i="7"/>
  <c r="AF1319" i="7"/>
  <c r="AE1319" i="7"/>
  <c r="AD1319" i="7"/>
  <c r="AC1319" i="7"/>
  <c r="S1319" i="7"/>
  <c r="R1319" i="7"/>
  <c r="M1319" i="7"/>
  <c r="K1319" i="7"/>
  <c r="J1319" i="7"/>
  <c r="I1319" i="7"/>
  <c r="H1319" i="7"/>
  <c r="F1319" i="7"/>
  <c r="BK1318" i="7"/>
  <c r="BH1318" i="7" s="1"/>
  <c r="BF1318" i="7"/>
  <c r="BE1318" i="7"/>
  <c r="BD1318" i="7"/>
  <c r="BC1318" i="7"/>
  <c r="BB1318" i="7"/>
  <c r="BA1318" i="7"/>
  <c r="AZ1318" i="7"/>
  <c r="AY1318" i="7"/>
  <c r="AX1318" i="7"/>
  <c r="AW1318" i="7"/>
  <c r="AV1318" i="7"/>
  <c r="AU1318" i="7"/>
  <c r="AT1318" i="7"/>
  <c r="AS1318" i="7"/>
  <c r="AR1318" i="7"/>
  <c r="AQ1318" i="7"/>
  <c r="AP1318" i="7"/>
  <c r="AO1318" i="7"/>
  <c r="AN1318" i="7"/>
  <c r="AM1318" i="7"/>
  <c r="AL1318" i="7"/>
  <c r="AK1318" i="7"/>
  <c r="AJ1318" i="7"/>
  <c r="AI1318" i="7"/>
  <c r="AH1318" i="7"/>
  <c r="AG1318" i="7"/>
  <c r="AF1318" i="7"/>
  <c r="AE1318" i="7"/>
  <c r="AD1318" i="7"/>
  <c r="AC1318" i="7"/>
  <c r="S1318" i="7"/>
  <c r="R1318" i="7"/>
  <c r="M1318" i="7"/>
  <c r="K1318" i="7"/>
  <c r="J1318" i="7"/>
  <c r="I1318" i="7"/>
  <c r="H1318" i="7"/>
  <c r="G1318" i="7"/>
  <c r="F1318" i="7"/>
  <c r="BE1317" i="7"/>
  <c r="BD1317" i="7"/>
  <c r="BC1317" i="7"/>
  <c r="BB1317" i="7"/>
  <c r="BA1317" i="7"/>
  <c r="AZ1317" i="7"/>
  <c r="AY1317" i="7"/>
  <c r="AX1317" i="7"/>
  <c r="AW1317" i="7"/>
  <c r="AV1317" i="7"/>
  <c r="AU1317" i="7"/>
  <c r="AT1317" i="7"/>
  <c r="AS1317" i="7"/>
  <c r="AR1317" i="7"/>
  <c r="AQ1317" i="7"/>
  <c r="AP1317" i="7"/>
  <c r="AO1317" i="7"/>
  <c r="AN1317" i="7"/>
  <c r="AM1317" i="7"/>
  <c r="AL1317" i="7"/>
  <c r="AK1317" i="7"/>
  <c r="AJ1317" i="7"/>
  <c r="AI1317" i="7"/>
  <c r="AH1317" i="7"/>
  <c r="AG1317" i="7"/>
  <c r="AF1317" i="7"/>
  <c r="AE1317" i="7"/>
  <c r="AD1317" i="7"/>
  <c r="AC1317" i="7"/>
  <c r="AB1317" i="7"/>
  <c r="AA1317" i="7"/>
  <c r="Z1317" i="7"/>
  <c r="Y1317" i="7"/>
  <c r="X1317" i="7"/>
  <c r="W1317" i="7"/>
  <c r="V1317" i="7"/>
  <c r="T1317" i="7"/>
  <c r="S1317" i="7"/>
  <c r="R1317" i="7"/>
  <c r="Q1317" i="7"/>
  <c r="P1317" i="7"/>
  <c r="O1317" i="7"/>
  <c r="N1317" i="7"/>
  <c r="M1317" i="7"/>
  <c r="L1317" i="7"/>
  <c r="K1317" i="7"/>
  <c r="J1317" i="7"/>
  <c r="I1317" i="7"/>
  <c r="H1317" i="7"/>
  <c r="G1317" i="7"/>
  <c r="F1317" i="7"/>
  <c r="E1317" i="7"/>
  <c r="D1317" i="7"/>
  <c r="BK1316" i="7"/>
  <c r="BF1316" i="7"/>
  <c r="BE1316" i="7"/>
  <c r="BD1316" i="7"/>
  <c r="BC1316" i="7"/>
  <c r="AX1316" i="7"/>
  <c r="AW1316" i="7"/>
  <c r="AU1316" i="7"/>
  <c r="AT1316" i="7"/>
  <c r="AS1316" i="7"/>
  <c r="AR1316" i="7"/>
  <c r="AQ1316" i="7"/>
  <c r="AP1316" i="7"/>
  <c r="AO1316" i="7"/>
  <c r="AN1316" i="7"/>
  <c r="AM1316" i="7"/>
  <c r="AL1316" i="7"/>
  <c r="AK1316" i="7"/>
  <c r="AJ1316" i="7"/>
  <c r="AI1316" i="7"/>
  <c r="AH1316" i="7"/>
  <c r="AG1316" i="7"/>
  <c r="AF1316" i="7"/>
  <c r="AE1316" i="7"/>
  <c r="AD1316" i="7"/>
  <c r="AC1316" i="7"/>
  <c r="S1316" i="7"/>
  <c r="R1316" i="7"/>
  <c r="Q1316" i="7"/>
  <c r="P1316" i="7"/>
  <c r="O1316" i="7"/>
  <c r="N1316" i="7"/>
  <c r="M1316" i="7"/>
  <c r="L1316" i="7"/>
  <c r="K1316" i="7"/>
  <c r="J1316" i="7"/>
  <c r="I1316" i="7"/>
  <c r="H1316" i="7"/>
  <c r="E1316" i="7"/>
  <c r="D1316" i="7"/>
  <c r="BK1315" i="7"/>
  <c r="BF1315" i="7"/>
  <c r="BE1315" i="7"/>
  <c r="BD1315" i="7"/>
  <c r="BC1315" i="7"/>
  <c r="AX1315" i="7"/>
  <c r="AW1315" i="7"/>
  <c r="AU1315" i="7"/>
  <c r="AT1315" i="7"/>
  <c r="AS1315" i="7"/>
  <c r="AR1315" i="7"/>
  <c r="AQ1315" i="7"/>
  <c r="AP1315" i="7"/>
  <c r="AO1315" i="7"/>
  <c r="AN1315" i="7"/>
  <c r="AM1315" i="7"/>
  <c r="AL1315" i="7"/>
  <c r="AK1315" i="7"/>
  <c r="AJ1315" i="7"/>
  <c r="AI1315" i="7"/>
  <c r="AH1315" i="7"/>
  <c r="AG1315" i="7"/>
  <c r="AF1315" i="7"/>
  <c r="AE1315" i="7"/>
  <c r="AD1315" i="7"/>
  <c r="AC1315" i="7"/>
  <c r="S1315" i="7"/>
  <c r="R1315" i="7"/>
  <c r="Q1315" i="7"/>
  <c r="P1315" i="7"/>
  <c r="O1315" i="7"/>
  <c r="N1315" i="7"/>
  <c r="M1315" i="7"/>
  <c r="L1315" i="7"/>
  <c r="K1315" i="7"/>
  <c r="J1315" i="7"/>
  <c r="I1315" i="7"/>
  <c r="H1315" i="7"/>
  <c r="E1315" i="7"/>
  <c r="D1315" i="7"/>
  <c r="BK1314" i="7"/>
  <c r="BF1314" i="7"/>
  <c r="BE1314" i="7"/>
  <c r="BD1314" i="7"/>
  <c r="BC1314" i="7"/>
  <c r="AX1314" i="7"/>
  <c r="AW1314" i="7"/>
  <c r="AU1314" i="7"/>
  <c r="AT1314" i="7"/>
  <c r="AS1314" i="7"/>
  <c r="AR1314" i="7"/>
  <c r="AQ1314" i="7"/>
  <c r="AP1314" i="7"/>
  <c r="AO1314" i="7"/>
  <c r="AN1314" i="7"/>
  <c r="AM1314" i="7"/>
  <c r="AL1314" i="7"/>
  <c r="AK1314" i="7"/>
  <c r="AJ1314" i="7"/>
  <c r="AI1314" i="7"/>
  <c r="AH1314" i="7"/>
  <c r="AG1314" i="7"/>
  <c r="AF1314" i="7"/>
  <c r="AE1314" i="7"/>
  <c r="AD1314" i="7"/>
  <c r="AC1314" i="7"/>
  <c r="S1314" i="7"/>
  <c r="R1314" i="7"/>
  <c r="Q1314" i="7"/>
  <c r="P1314" i="7"/>
  <c r="O1314" i="7"/>
  <c r="N1314" i="7"/>
  <c r="M1314" i="7"/>
  <c r="L1314" i="7"/>
  <c r="K1314" i="7"/>
  <c r="J1314" i="7"/>
  <c r="I1314" i="7"/>
  <c r="H1314" i="7"/>
  <c r="E1314" i="7"/>
  <c r="D1314" i="7"/>
  <c r="BK1313" i="7"/>
  <c r="BJ1313" i="7" s="1"/>
  <c r="CZ1313" i="7" s="1"/>
  <c r="AV1313" i="7" s="1"/>
  <c r="BF1313" i="7"/>
  <c r="BE1313" i="7"/>
  <c r="BD1313" i="7"/>
  <c r="BC1313" i="7"/>
  <c r="AX1313" i="7"/>
  <c r="AW1313" i="7"/>
  <c r="AU1313" i="7"/>
  <c r="AT1313" i="7"/>
  <c r="AS1313" i="7"/>
  <c r="AR1313" i="7"/>
  <c r="AQ1313" i="7"/>
  <c r="AP1313" i="7"/>
  <c r="AO1313" i="7"/>
  <c r="AN1313" i="7"/>
  <c r="AM1313" i="7"/>
  <c r="AL1313" i="7"/>
  <c r="AK1313" i="7"/>
  <c r="AJ1313" i="7"/>
  <c r="AI1313" i="7"/>
  <c r="AH1313" i="7"/>
  <c r="AG1313" i="7"/>
  <c r="AF1313" i="7"/>
  <c r="AE1313" i="7"/>
  <c r="AD1313" i="7"/>
  <c r="AC1313" i="7"/>
  <c r="S1313" i="7"/>
  <c r="R1313" i="7"/>
  <c r="Q1313" i="7"/>
  <c r="P1313" i="7"/>
  <c r="O1313" i="7"/>
  <c r="N1313" i="7"/>
  <c r="M1313" i="7"/>
  <c r="L1313" i="7"/>
  <c r="K1313" i="7"/>
  <c r="J1313" i="7"/>
  <c r="I1313" i="7"/>
  <c r="H1313" i="7"/>
  <c r="E1313" i="7"/>
  <c r="D1313" i="7"/>
  <c r="BK1312" i="7"/>
  <c r="BF1312" i="7"/>
  <c r="BE1312" i="7"/>
  <c r="BD1312" i="7"/>
  <c r="BC1312" i="7"/>
  <c r="AX1312" i="7"/>
  <c r="AW1312" i="7"/>
  <c r="AU1312" i="7"/>
  <c r="AT1312" i="7"/>
  <c r="AS1312" i="7"/>
  <c r="AR1312" i="7"/>
  <c r="AQ1312" i="7"/>
  <c r="AP1312" i="7"/>
  <c r="AO1312" i="7"/>
  <c r="AN1312" i="7"/>
  <c r="AM1312" i="7"/>
  <c r="AL1312" i="7"/>
  <c r="AK1312" i="7"/>
  <c r="AJ1312" i="7"/>
  <c r="AI1312" i="7"/>
  <c r="AH1312" i="7"/>
  <c r="AG1312" i="7"/>
  <c r="AF1312" i="7"/>
  <c r="AE1312" i="7"/>
  <c r="AD1312" i="7"/>
  <c r="AC1312" i="7"/>
  <c r="S1312" i="7"/>
  <c r="R1312" i="7"/>
  <c r="Q1312" i="7"/>
  <c r="P1312" i="7"/>
  <c r="O1312" i="7"/>
  <c r="N1312" i="7"/>
  <c r="M1312" i="7"/>
  <c r="L1312" i="7"/>
  <c r="K1312" i="7"/>
  <c r="J1312" i="7"/>
  <c r="I1312" i="7"/>
  <c r="H1312" i="7"/>
  <c r="E1312" i="7"/>
  <c r="D1312" i="7"/>
  <c r="BK1311" i="7"/>
  <c r="BF1311" i="7"/>
  <c r="BE1311" i="7"/>
  <c r="BD1311" i="7"/>
  <c r="BC1311" i="7"/>
  <c r="AX1311" i="7"/>
  <c r="AW1311" i="7"/>
  <c r="AU1311" i="7"/>
  <c r="AT1311" i="7"/>
  <c r="AS1311" i="7"/>
  <c r="AR1311" i="7"/>
  <c r="AQ1311" i="7"/>
  <c r="AP1311" i="7"/>
  <c r="AO1311" i="7"/>
  <c r="AN1311" i="7"/>
  <c r="AM1311" i="7"/>
  <c r="AL1311" i="7"/>
  <c r="AK1311" i="7"/>
  <c r="AJ1311" i="7"/>
  <c r="AI1311" i="7"/>
  <c r="AH1311" i="7"/>
  <c r="AG1311" i="7"/>
  <c r="AF1311" i="7"/>
  <c r="AE1311" i="7"/>
  <c r="AD1311" i="7"/>
  <c r="AC1311" i="7"/>
  <c r="S1311" i="7"/>
  <c r="R1311" i="7"/>
  <c r="Q1311" i="7"/>
  <c r="P1311" i="7"/>
  <c r="O1311" i="7"/>
  <c r="N1311" i="7"/>
  <c r="M1311" i="7"/>
  <c r="L1311" i="7"/>
  <c r="K1311" i="7"/>
  <c r="J1311" i="7"/>
  <c r="I1311" i="7"/>
  <c r="H1311" i="7"/>
  <c r="E1311" i="7"/>
  <c r="D1311" i="7"/>
  <c r="BK1310" i="7"/>
  <c r="BF1310" i="7"/>
  <c r="BE1310" i="7"/>
  <c r="BD1310" i="7"/>
  <c r="BC1310" i="7"/>
  <c r="AX1310" i="7"/>
  <c r="AW1310" i="7"/>
  <c r="AU1310" i="7"/>
  <c r="AT1310" i="7"/>
  <c r="AS1310" i="7"/>
  <c r="AR1310" i="7"/>
  <c r="AQ1310" i="7"/>
  <c r="AP1310" i="7"/>
  <c r="AO1310" i="7"/>
  <c r="AN1310" i="7"/>
  <c r="AM1310" i="7"/>
  <c r="AL1310" i="7"/>
  <c r="AK1310" i="7"/>
  <c r="AJ1310" i="7"/>
  <c r="AI1310" i="7"/>
  <c r="AH1310" i="7"/>
  <c r="AG1310" i="7"/>
  <c r="AF1310" i="7"/>
  <c r="AE1310" i="7"/>
  <c r="AD1310" i="7"/>
  <c r="AC1310" i="7"/>
  <c r="S1310" i="7"/>
  <c r="R1310" i="7"/>
  <c r="Q1310" i="7"/>
  <c r="P1310" i="7"/>
  <c r="O1310" i="7"/>
  <c r="N1310" i="7"/>
  <c r="M1310" i="7"/>
  <c r="L1310" i="7"/>
  <c r="K1310" i="7"/>
  <c r="J1310" i="7"/>
  <c r="I1310" i="7"/>
  <c r="H1310" i="7"/>
  <c r="E1310" i="7"/>
  <c r="D1310" i="7"/>
  <c r="BK1309" i="7"/>
  <c r="G1309" i="7" s="1"/>
  <c r="BF1309" i="7"/>
  <c r="BE1309" i="7"/>
  <c r="BD1309" i="7"/>
  <c r="BC1309" i="7"/>
  <c r="AX1309" i="7"/>
  <c r="AW1309" i="7"/>
  <c r="AU1309" i="7"/>
  <c r="AT1309" i="7"/>
  <c r="AS1309" i="7"/>
  <c r="AR1309" i="7"/>
  <c r="AQ1309" i="7"/>
  <c r="AP1309" i="7"/>
  <c r="AO1309" i="7"/>
  <c r="AN1309" i="7"/>
  <c r="AM1309" i="7"/>
  <c r="AL1309" i="7"/>
  <c r="AK1309" i="7"/>
  <c r="AJ1309" i="7"/>
  <c r="AI1309" i="7"/>
  <c r="AH1309" i="7"/>
  <c r="AG1309" i="7"/>
  <c r="AF1309" i="7"/>
  <c r="AE1309" i="7"/>
  <c r="AD1309" i="7"/>
  <c r="AC1309" i="7"/>
  <c r="S1309" i="7"/>
  <c r="R1309" i="7"/>
  <c r="Q1309" i="7"/>
  <c r="P1309" i="7"/>
  <c r="O1309" i="7"/>
  <c r="N1309" i="7"/>
  <c r="M1309" i="7"/>
  <c r="L1309" i="7"/>
  <c r="K1309" i="7"/>
  <c r="J1309" i="7"/>
  <c r="I1309" i="7"/>
  <c r="H1309" i="7"/>
  <c r="E1309" i="7"/>
  <c r="D1309" i="7"/>
  <c r="BK1308" i="7"/>
  <c r="BF1308" i="7"/>
  <c r="BE1308" i="7"/>
  <c r="BD1308" i="7"/>
  <c r="BC1308" i="7"/>
  <c r="AX1308" i="7"/>
  <c r="AW1308" i="7"/>
  <c r="AU1308" i="7"/>
  <c r="AT1308" i="7"/>
  <c r="AS1308" i="7"/>
  <c r="AR1308" i="7"/>
  <c r="AQ1308" i="7"/>
  <c r="AP1308" i="7"/>
  <c r="AO1308" i="7"/>
  <c r="AN1308" i="7"/>
  <c r="AM1308" i="7"/>
  <c r="AL1308" i="7"/>
  <c r="AK1308" i="7"/>
  <c r="AJ1308" i="7"/>
  <c r="AI1308" i="7"/>
  <c r="AH1308" i="7"/>
  <c r="AG1308" i="7"/>
  <c r="AF1308" i="7"/>
  <c r="AE1308" i="7"/>
  <c r="AD1308" i="7"/>
  <c r="AC1308" i="7"/>
  <c r="S1308" i="7"/>
  <c r="R1308" i="7"/>
  <c r="Q1308" i="7"/>
  <c r="P1308" i="7"/>
  <c r="O1308" i="7"/>
  <c r="N1308" i="7"/>
  <c r="M1308" i="7"/>
  <c r="L1308" i="7"/>
  <c r="K1308" i="7"/>
  <c r="J1308" i="7"/>
  <c r="I1308" i="7"/>
  <c r="H1308" i="7"/>
  <c r="E1308" i="7"/>
  <c r="D1308" i="7"/>
  <c r="BK1307" i="7"/>
  <c r="BF1307" i="7"/>
  <c r="BE1307" i="7"/>
  <c r="BD1307" i="7"/>
  <c r="BC1307" i="7"/>
  <c r="AX1307" i="7"/>
  <c r="AW1307" i="7"/>
  <c r="AU1307" i="7"/>
  <c r="AT1307" i="7"/>
  <c r="AS1307" i="7"/>
  <c r="AR1307" i="7"/>
  <c r="AQ1307" i="7"/>
  <c r="AP1307" i="7"/>
  <c r="AO1307" i="7"/>
  <c r="AN1307" i="7"/>
  <c r="AM1307" i="7"/>
  <c r="AL1307" i="7"/>
  <c r="AK1307" i="7"/>
  <c r="AJ1307" i="7"/>
  <c r="AI1307" i="7"/>
  <c r="AH1307" i="7"/>
  <c r="AG1307" i="7"/>
  <c r="AF1307" i="7"/>
  <c r="AE1307" i="7"/>
  <c r="AD1307" i="7"/>
  <c r="AC1307" i="7"/>
  <c r="S1307" i="7"/>
  <c r="R1307" i="7"/>
  <c r="Q1307" i="7"/>
  <c r="P1307" i="7"/>
  <c r="O1307" i="7"/>
  <c r="N1307" i="7"/>
  <c r="M1307" i="7"/>
  <c r="L1307" i="7"/>
  <c r="K1307" i="7"/>
  <c r="J1307" i="7"/>
  <c r="I1307" i="7"/>
  <c r="H1307" i="7"/>
  <c r="E1307" i="7"/>
  <c r="D1307" i="7"/>
  <c r="BK1306" i="7"/>
  <c r="BF1306" i="7"/>
  <c r="BE1306" i="7"/>
  <c r="BD1306" i="7"/>
  <c r="BC1306" i="7"/>
  <c r="AX1306" i="7"/>
  <c r="AW1306" i="7"/>
  <c r="AU1306" i="7"/>
  <c r="AT1306" i="7"/>
  <c r="AS1306" i="7"/>
  <c r="AR1306" i="7"/>
  <c r="AQ1306" i="7"/>
  <c r="AP1306" i="7"/>
  <c r="AO1306" i="7"/>
  <c r="AN1306" i="7"/>
  <c r="AM1306" i="7"/>
  <c r="AL1306" i="7"/>
  <c r="AK1306" i="7"/>
  <c r="AJ1306" i="7"/>
  <c r="AI1306" i="7"/>
  <c r="AH1306" i="7"/>
  <c r="AG1306" i="7"/>
  <c r="AF1306" i="7"/>
  <c r="AE1306" i="7"/>
  <c r="AD1306" i="7"/>
  <c r="AC1306" i="7"/>
  <c r="S1306" i="7"/>
  <c r="R1306" i="7"/>
  <c r="Q1306" i="7"/>
  <c r="P1306" i="7"/>
  <c r="O1306" i="7"/>
  <c r="N1306" i="7"/>
  <c r="M1306" i="7"/>
  <c r="L1306" i="7"/>
  <c r="K1306" i="7"/>
  <c r="J1306" i="7"/>
  <c r="I1306" i="7"/>
  <c r="H1306" i="7"/>
  <c r="E1306" i="7"/>
  <c r="D1306" i="7"/>
  <c r="BK1305" i="7"/>
  <c r="BJ1305" i="7" s="1"/>
  <c r="DE1305" i="7" s="1"/>
  <c r="BA1305" i="7" s="1"/>
  <c r="BF1305" i="7"/>
  <c r="BE1305" i="7"/>
  <c r="BD1305" i="7"/>
  <c r="BC1305" i="7"/>
  <c r="AX1305" i="7"/>
  <c r="AW1305" i="7"/>
  <c r="AU1305" i="7"/>
  <c r="AT1305" i="7"/>
  <c r="AS1305" i="7"/>
  <c r="AR1305" i="7"/>
  <c r="AQ1305" i="7"/>
  <c r="AP1305" i="7"/>
  <c r="AO1305" i="7"/>
  <c r="AN1305" i="7"/>
  <c r="AM1305" i="7"/>
  <c r="AL1305" i="7"/>
  <c r="AK1305" i="7"/>
  <c r="AJ1305" i="7"/>
  <c r="AI1305" i="7"/>
  <c r="AH1305" i="7"/>
  <c r="AG1305" i="7"/>
  <c r="AF1305" i="7"/>
  <c r="AE1305" i="7"/>
  <c r="AD1305" i="7"/>
  <c r="AC1305" i="7"/>
  <c r="S1305" i="7"/>
  <c r="R1305" i="7"/>
  <c r="Q1305" i="7"/>
  <c r="P1305" i="7"/>
  <c r="O1305" i="7"/>
  <c r="N1305" i="7"/>
  <c r="M1305" i="7"/>
  <c r="L1305" i="7"/>
  <c r="K1305" i="7"/>
  <c r="J1305" i="7"/>
  <c r="I1305" i="7"/>
  <c r="H1305" i="7"/>
  <c r="E1305" i="7"/>
  <c r="D1305" i="7"/>
  <c r="BK1304" i="7"/>
  <c r="G1304" i="7" s="1"/>
  <c r="BJ1304" i="7"/>
  <c r="BF1304" i="7"/>
  <c r="BE1304" i="7"/>
  <c r="BD1304" i="7"/>
  <c r="BC1304" i="7"/>
  <c r="AX1304" i="7"/>
  <c r="AW1304" i="7"/>
  <c r="AU1304" i="7"/>
  <c r="AT1304" i="7"/>
  <c r="AS1304" i="7"/>
  <c r="AR1304" i="7"/>
  <c r="AQ1304" i="7"/>
  <c r="AP1304" i="7"/>
  <c r="AO1304" i="7"/>
  <c r="AN1304" i="7"/>
  <c r="AM1304" i="7"/>
  <c r="AL1304" i="7"/>
  <c r="AK1304" i="7"/>
  <c r="AJ1304" i="7"/>
  <c r="AI1304" i="7"/>
  <c r="AH1304" i="7"/>
  <c r="AG1304" i="7"/>
  <c r="AF1304" i="7"/>
  <c r="AE1304" i="7"/>
  <c r="AD1304" i="7"/>
  <c r="AC1304" i="7"/>
  <c r="S1304" i="7"/>
  <c r="R1304" i="7"/>
  <c r="Q1304" i="7"/>
  <c r="P1304" i="7"/>
  <c r="O1304" i="7"/>
  <c r="N1304" i="7"/>
  <c r="M1304" i="7"/>
  <c r="L1304" i="7"/>
  <c r="K1304" i="7"/>
  <c r="J1304" i="7"/>
  <c r="I1304" i="7"/>
  <c r="H1304" i="7"/>
  <c r="E1304" i="7"/>
  <c r="D1304" i="7"/>
  <c r="BK1303" i="7"/>
  <c r="G1303" i="7" s="1"/>
  <c r="BF1303" i="7"/>
  <c r="BE1303" i="7"/>
  <c r="BD1303" i="7"/>
  <c r="BC1303" i="7"/>
  <c r="AX1303" i="7"/>
  <c r="AW1303" i="7"/>
  <c r="AU1303" i="7"/>
  <c r="AT1303" i="7"/>
  <c r="AS1303" i="7"/>
  <c r="AR1303" i="7"/>
  <c r="AQ1303" i="7"/>
  <c r="AP1303" i="7"/>
  <c r="AO1303" i="7"/>
  <c r="AN1303" i="7"/>
  <c r="AM1303" i="7"/>
  <c r="AL1303" i="7"/>
  <c r="AK1303" i="7"/>
  <c r="AJ1303" i="7"/>
  <c r="AI1303" i="7"/>
  <c r="AH1303" i="7"/>
  <c r="AG1303" i="7"/>
  <c r="AF1303" i="7"/>
  <c r="AE1303" i="7"/>
  <c r="AD1303" i="7"/>
  <c r="AC1303" i="7"/>
  <c r="S1303" i="7"/>
  <c r="R1303" i="7"/>
  <c r="Q1303" i="7"/>
  <c r="P1303" i="7"/>
  <c r="O1303" i="7"/>
  <c r="N1303" i="7"/>
  <c r="M1303" i="7"/>
  <c r="L1303" i="7"/>
  <c r="K1303" i="7"/>
  <c r="J1303" i="7"/>
  <c r="I1303" i="7"/>
  <c r="H1303" i="7"/>
  <c r="E1303" i="7"/>
  <c r="D1303" i="7"/>
  <c r="BK1302" i="7"/>
  <c r="G1302" i="7" s="1"/>
  <c r="BF1302" i="7"/>
  <c r="BE1302" i="7"/>
  <c r="BD1302" i="7"/>
  <c r="BC1302" i="7"/>
  <c r="AX1302" i="7"/>
  <c r="AW1302" i="7"/>
  <c r="AU1302" i="7"/>
  <c r="AT1302" i="7"/>
  <c r="AS1302" i="7"/>
  <c r="AR1302" i="7"/>
  <c r="AQ1302" i="7"/>
  <c r="AP1302" i="7"/>
  <c r="AO1302" i="7"/>
  <c r="AN1302" i="7"/>
  <c r="AM1302" i="7"/>
  <c r="AL1302" i="7"/>
  <c r="AK1302" i="7"/>
  <c r="AJ1302" i="7"/>
  <c r="AI1302" i="7"/>
  <c r="AH1302" i="7"/>
  <c r="AG1302" i="7"/>
  <c r="AF1302" i="7"/>
  <c r="AE1302" i="7"/>
  <c r="AD1302" i="7"/>
  <c r="AC1302" i="7"/>
  <c r="S1302" i="7"/>
  <c r="R1302" i="7"/>
  <c r="Q1302" i="7"/>
  <c r="P1302" i="7"/>
  <c r="O1302" i="7"/>
  <c r="N1302" i="7"/>
  <c r="M1302" i="7"/>
  <c r="L1302" i="7"/>
  <c r="K1302" i="7"/>
  <c r="J1302" i="7"/>
  <c r="I1302" i="7"/>
  <c r="H1302" i="7"/>
  <c r="E1302" i="7"/>
  <c r="D1302" i="7"/>
  <c r="BK1301" i="7"/>
  <c r="BF1301" i="7"/>
  <c r="BE1301" i="7"/>
  <c r="BD1301" i="7"/>
  <c r="BC1301" i="7"/>
  <c r="AX1301" i="7"/>
  <c r="AW1301" i="7"/>
  <c r="AU1301" i="7"/>
  <c r="AT1301" i="7"/>
  <c r="AS1301" i="7"/>
  <c r="AR1301" i="7"/>
  <c r="AQ1301" i="7"/>
  <c r="AP1301" i="7"/>
  <c r="AO1301" i="7"/>
  <c r="AN1301" i="7"/>
  <c r="AM1301" i="7"/>
  <c r="AL1301" i="7"/>
  <c r="AK1301" i="7"/>
  <c r="AJ1301" i="7"/>
  <c r="AI1301" i="7"/>
  <c r="AH1301" i="7"/>
  <c r="AG1301" i="7"/>
  <c r="AF1301" i="7"/>
  <c r="AE1301" i="7"/>
  <c r="AD1301" i="7"/>
  <c r="AC1301" i="7"/>
  <c r="S1301" i="7"/>
  <c r="R1301" i="7"/>
  <c r="Q1301" i="7"/>
  <c r="P1301" i="7"/>
  <c r="O1301" i="7"/>
  <c r="N1301" i="7"/>
  <c r="M1301" i="7"/>
  <c r="L1301" i="7"/>
  <c r="K1301" i="7"/>
  <c r="J1301" i="7"/>
  <c r="I1301" i="7"/>
  <c r="H1301" i="7"/>
  <c r="E1301" i="7"/>
  <c r="D1301" i="7"/>
  <c r="BK1300" i="7"/>
  <c r="G1300" i="7" s="1"/>
  <c r="BJ1300" i="7"/>
  <c r="BF1300" i="7"/>
  <c r="BE1300" i="7"/>
  <c r="BD1300" i="7"/>
  <c r="BC1300" i="7"/>
  <c r="AX1300" i="7"/>
  <c r="AW1300" i="7"/>
  <c r="AU1300" i="7"/>
  <c r="AT1300" i="7"/>
  <c r="AS1300" i="7"/>
  <c r="AR1300" i="7"/>
  <c r="AQ1300" i="7"/>
  <c r="AP1300" i="7"/>
  <c r="AO1300" i="7"/>
  <c r="AN1300" i="7"/>
  <c r="AM1300" i="7"/>
  <c r="AL1300" i="7"/>
  <c r="AK1300" i="7"/>
  <c r="AJ1300" i="7"/>
  <c r="AI1300" i="7"/>
  <c r="AH1300" i="7"/>
  <c r="AG1300" i="7"/>
  <c r="AF1300" i="7"/>
  <c r="AE1300" i="7"/>
  <c r="AD1300" i="7"/>
  <c r="AC1300" i="7"/>
  <c r="S1300" i="7"/>
  <c r="R1300" i="7"/>
  <c r="Q1300" i="7"/>
  <c r="P1300" i="7"/>
  <c r="O1300" i="7"/>
  <c r="N1300" i="7"/>
  <c r="M1300" i="7"/>
  <c r="L1300" i="7"/>
  <c r="K1300" i="7"/>
  <c r="J1300" i="7"/>
  <c r="I1300" i="7"/>
  <c r="H1300" i="7"/>
  <c r="E1300" i="7"/>
  <c r="D1300" i="7"/>
  <c r="BK1299" i="7"/>
  <c r="BF1299" i="7"/>
  <c r="BE1299" i="7"/>
  <c r="BD1299" i="7"/>
  <c r="BC1299" i="7"/>
  <c r="AX1299" i="7"/>
  <c r="AW1299" i="7"/>
  <c r="AU1299" i="7"/>
  <c r="AT1299" i="7"/>
  <c r="AS1299" i="7"/>
  <c r="AR1299" i="7"/>
  <c r="AQ1299" i="7"/>
  <c r="AP1299" i="7"/>
  <c r="AO1299" i="7"/>
  <c r="AN1299" i="7"/>
  <c r="AM1299" i="7"/>
  <c r="AL1299" i="7"/>
  <c r="AK1299" i="7"/>
  <c r="AJ1299" i="7"/>
  <c r="AI1299" i="7"/>
  <c r="AH1299" i="7"/>
  <c r="AG1299" i="7"/>
  <c r="AF1299" i="7"/>
  <c r="AE1299" i="7"/>
  <c r="AD1299" i="7"/>
  <c r="AC1299" i="7"/>
  <c r="S1299" i="7"/>
  <c r="R1299" i="7"/>
  <c r="Q1299" i="7"/>
  <c r="P1299" i="7"/>
  <c r="O1299" i="7"/>
  <c r="N1299" i="7"/>
  <c r="M1299" i="7"/>
  <c r="L1299" i="7"/>
  <c r="K1299" i="7"/>
  <c r="J1299" i="7"/>
  <c r="I1299" i="7"/>
  <c r="H1299" i="7"/>
  <c r="E1299" i="7"/>
  <c r="D1299" i="7"/>
  <c r="BK1298" i="7"/>
  <c r="BJ1298" i="7" s="1"/>
  <c r="BF1298" i="7"/>
  <c r="BE1298" i="7"/>
  <c r="BD1298" i="7"/>
  <c r="BC1298" i="7"/>
  <c r="AX1298" i="7"/>
  <c r="AW1298" i="7"/>
  <c r="AU1298" i="7"/>
  <c r="AT1298" i="7"/>
  <c r="AS1298" i="7"/>
  <c r="AR1298" i="7"/>
  <c r="AQ1298" i="7"/>
  <c r="AP1298" i="7"/>
  <c r="AO1298" i="7"/>
  <c r="AN1298" i="7"/>
  <c r="AM1298" i="7"/>
  <c r="AL1298" i="7"/>
  <c r="AK1298" i="7"/>
  <c r="AJ1298" i="7"/>
  <c r="AI1298" i="7"/>
  <c r="AH1298" i="7"/>
  <c r="AG1298" i="7"/>
  <c r="AF1298" i="7"/>
  <c r="AE1298" i="7"/>
  <c r="AD1298" i="7"/>
  <c r="AC1298" i="7"/>
  <c r="S1298" i="7"/>
  <c r="R1298" i="7"/>
  <c r="Q1298" i="7"/>
  <c r="P1298" i="7"/>
  <c r="O1298" i="7"/>
  <c r="N1298" i="7"/>
  <c r="M1298" i="7"/>
  <c r="L1298" i="7"/>
  <c r="K1298" i="7"/>
  <c r="J1298" i="7"/>
  <c r="I1298" i="7"/>
  <c r="H1298" i="7"/>
  <c r="E1298" i="7"/>
  <c r="D1298" i="7"/>
  <c r="BK1297" i="7"/>
  <c r="G1297" i="7" s="1"/>
  <c r="BF1297" i="7"/>
  <c r="BE1297" i="7"/>
  <c r="BD1297" i="7"/>
  <c r="BC1297" i="7"/>
  <c r="AX1297" i="7"/>
  <c r="AW1297" i="7"/>
  <c r="AU1297" i="7"/>
  <c r="AT1297" i="7"/>
  <c r="AS1297" i="7"/>
  <c r="AR1297" i="7"/>
  <c r="AQ1297" i="7"/>
  <c r="AP1297" i="7"/>
  <c r="AO1297" i="7"/>
  <c r="AN1297" i="7"/>
  <c r="AM1297" i="7"/>
  <c r="AL1297" i="7"/>
  <c r="AK1297" i="7"/>
  <c r="AJ1297" i="7"/>
  <c r="AI1297" i="7"/>
  <c r="AH1297" i="7"/>
  <c r="AG1297" i="7"/>
  <c r="AF1297" i="7"/>
  <c r="AE1297" i="7"/>
  <c r="AD1297" i="7"/>
  <c r="AC1297" i="7"/>
  <c r="S1297" i="7"/>
  <c r="R1297" i="7"/>
  <c r="Q1297" i="7"/>
  <c r="P1297" i="7"/>
  <c r="O1297" i="7"/>
  <c r="N1297" i="7"/>
  <c r="M1297" i="7"/>
  <c r="L1297" i="7"/>
  <c r="K1297" i="7"/>
  <c r="J1297" i="7"/>
  <c r="I1297" i="7"/>
  <c r="H1297" i="7"/>
  <c r="E1297" i="7"/>
  <c r="D1297" i="7"/>
  <c r="BK1296" i="7"/>
  <c r="BF1296" i="7"/>
  <c r="BE1296" i="7"/>
  <c r="BD1296" i="7"/>
  <c r="BC1296" i="7"/>
  <c r="AX1296" i="7"/>
  <c r="AW1296" i="7"/>
  <c r="AU1296" i="7"/>
  <c r="AT1296" i="7"/>
  <c r="AS1296" i="7"/>
  <c r="AR1296" i="7"/>
  <c r="AQ1296" i="7"/>
  <c r="AP1296" i="7"/>
  <c r="AO1296" i="7"/>
  <c r="AN1296" i="7"/>
  <c r="AM1296" i="7"/>
  <c r="AL1296" i="7"/>
  <c r="AK1296" i="7"/>
  <c r="AJ1296" i="7"/>
  <c r="AI1296" i="7"/>
  <c r="AH1296" i="7"/>
  <c r="AG1296" i="7"/>
  <c r="AF1296" i="7"/>
  <c r="AE1296" i="7"/>
  <c r="AD1296" i="7"/>
  <c r="AC1296" i="7"/>
  <c r="S1296" i="7"/>
  <c r="R1296" i="7"/>
  <c r="Q1296" i="7"/>
  <c r="P1296" i="7"/>
  <c r="O1296" i="7"/>
  <c r="N1296" i="7"/>
  <c r="M1296" i="7"/>
  <c r="L1296" i="7"/>
  <c r="K1296" i="7"/>
  <c r="J1296" i="7"/>
  <c r="I1296" i="7"/>
  <c r="H1296" i="7"/>
  <c r="E1296" i="7"/>
  <c r="D1296" i="7"/>
  <c r="BK1295" i="7"/>
  <c r="BF1295" i="7"/>
  <c r="BE1295" i="7"/>
  <c r="BD1295" i="7"/>
  <c r="BC1295" i="7"/>
  <c r="AX1295" i="7"/>
  <c r="AW1295" i="7"/>
  <c r="AU1295" i="7"/>
  <c r="AT1295" i="7"/>
  <c r="AS1295" i="7"/>
  <c r="AR1295" i="7"/>
  <c r="AQ1295" i="7"/>
  <c r="AP1295" i="7"/>
  <c r="AO1295" i="7"/>
  <c r="AN1295" i="7"/>
  <c r="AM1295" i="7"/>
  <c r="AL1295" i="7"/>
  <c r="AK1295" i="7"/>
  <c r="AJ1295" i="7"/>
  <c r="AI1295" i="7"/>
  <c r="AH1295" i="7"/>
  <c r="AG1295" i="7"/>
  <c r="AF1295" i="7"/>
  <c r="AE1295" i="7"/>
  <c r="AD1295" i="7"/>
  <c r="AC1295" i="7"/>
  <c r="S1295" i="7"/>
  <c r="R1295" i="7"/>
  <c r="Q1295" i="7"/>
  <c r="P1295" i="7"/>
  <c r="O1295" i="7"/>
  <c r="N1295" i="7"/>
  <c r="M1295" i="7"/>
  <c r="L1295" i="7"/>
  <c r="K1295" i="7"/>
  <c r="J1295" i="7"/>
  <c r="I1295" i="7"/>
  <c r="H1295" i="7"/>
  <c r="E1295" i="7"/>
  <c r="D1295" i="7"/>
  <c r="BK1294" i="7"/>
  <c r="BF1294" i="7"/>
  <c r="BE1294" i="7"/>
  <c r="BD1294" i="7"/>
  <c r="BC1294" i="7"/>
  <c r="AX1294" i="7"/>
  <c r="AW1294" i="7"/>
  <c r="AU1294" i="7"/>
  <c r="AT1294" i="7"/>
  <c r="AS1294" i="7"/>
  <c r="AR1294" i="7"/>
  <c r="AQ1294" i="7"/>
  <c r="AP1294" i="7"/>
  <c r="AO1294" i="7"/>
  <c r="AN1294" i="7"/>
  <c r="AM1294" i="7"/>
  <c r="AL1294" i="7"/>
  <c r="AK1294" i="7"/>
  <c r="AJ1294" i="7"/>
  <c r="AI1294" i="7"/>
  <c r="AH1294" i="7"/>
  <c r="AG1294" i="7"/>
  <c r="AF1294" i="7"/>
  <c r="AE1294" i="7"/>
  <c r="AD1294" i="7"/>
  <c r="AC1294" i="7"/>
  <c r="S1294" i="7"/>
  <c r="R1294" i="7"/>
  <c r="Q1294" i="7"/>
  <c r="P1294" i="7"/>
  <c r="O1294" i="7"/>
  <c r="N1294" i="7"/>
  <c r="M1294" i="7"/>
  <c r="L1294" i="7"/>
  <c r="K1294" i="7"/>
  <c r="J1294" i="7"/>
  <c r="I1294" i="7"/>
  <c r="H1294" i="7"/>
  <c r="E1294" i="7"/>
  <c r="D1294" i="7"/>
  <c r="BK1293" i="7"/>
  <c r="BF1293" i="7"/>
  <c r="BE1293" i="7"/>
  <c r="BD1293" i="7"/>
  <c r="BC1293" i="7"/>
  <c r="AX1293" i="7"/>
  <c r="AW1293" i="7"/>
  <c r="AU1293" i="7"/>
  <c r="AT1293" i="7"/>
  <c r="AS1293" i="7"/>
  <c r="AR1293" i="7"/>
  <c r="AQ1293" i="7"/>
  <c r="AP1293" i="7"/>
  <c r="AO1293" i="7"/>
  <c r="AN1293" i="7"/>
  <c r="AM1293" i="7"/>
  <c r="AL1293" i="7"/>
  <c r="AK1293" i="7"/>
  <c r="AJ1293" i="7"/>
  <c r="AI1293" i="7"/>
  <c r="AH1293" i="7"/>
  <c r="AG1293" i="7"/>
  <c r="AF1293" i="7"/>
  <c r="AE1293" i="7"/>
  <c r="AD1293" i="7"/>
  <c r="AC1293" i="7"/>
  <c r="S1293" i="7"/>
  <c r="R1293" i="7"/>
  <c r="Q1293" i="7"/>
  <c r="P1293" i="7"/>
  <c r="O1293" i="7"/>
  <c r="N1293" i="7"/>
  <c r="M1293" i="7"/>
  <c r="L1293" i="7"/>
  <c r="K1293" i="7"/>
  <c r="J1293" i="7"/>
  <c r="I1293" i="7"/>
  <c r="H1293" i="7"/>
  <c r="E1293" i="7"/>
  <c r="D1293" i="7"/>
  <c r="BK1292" i="7"/>
  <c r="BJ1292" i="7" s="1"/>
  <c r="BF1292" i="7"/>
  <c r="BE1292" i="7"/>
  <c r="BD1292" i="7"/>
  <c r="BC1292" i="7"/>
  <c r="AX1292" i="7"/>
  <c r="AW1292" i="7"/>
  <c r="AU1292" i="7"/>
  <c r="AT1292" i="7"/>
  <c r="AS1292" i="7"/>
  <c r="AR1292" i="7"/>
  <c r="AQ1292" i="7"/>
  <c r="AP1292" i="7"/>
  <c r="AO1292" i="7"/>
  <c r="AN1292" i="7"/>
  <c r="AM1292" i="7"/>
  <c r="AL1292" i="7"/>
  <c r="AK1292" i="7"/>
  <c r="AJ1292" i="7"/>
  <c r="AI1292" i="7"/>
  <c r="AH1292" i="7"/>
  <c r="AG1292" i="7"/>
  <c r="AF1292" i="7"/>
  <c r="AE1292" i="7"/>
  <c r="AD1292" i="7"/>
  <c r="AC1292" i="7"/>
  <c r="S1292" i="7"/>
  <c r="R1292" i="7"/>
  <c r="Q1292" i="7"/>
  <c r="P1292" i="7"/>
  <c r="O1292" i="7"/>
  <c r="N1292" i="7"/>
  <c r="M1292" i="7"/>
  <c r="L1292" i="7"/>
  <c r="K1292" i="7"/>
  <c r="J1292" i="7"/>
  <c r="I1292" i="7"/>
  <c r="H1292" i="7"/>
  <c r="E1292" i="7"/>
  <c r="D1292" i="7"/>
  <c r="BK1291" i="7"/>
  <c r="BF1291" i="7"/>
  <c r="BE1291" i="7"/>
  <c r="BD1291" i="7"/>
  <c r="BC1291" i="7"/>
  <c r="AX1291" i="7"/>
  <c r="AW1291" i="7"/>
  <c r="AU1291" i="7"/>
  <c r="AT1291" i="7"/>
  <c r="AS1291" i="7"/>
  <c r="AR1291" i="7"/>
  <c r="AQ1291" i="7"/>
  <c r="AP1291" i="7"/>
  <c r="AO1291" i="7"/>
  <c r="AN1291" i="7"/>
  <c r="AM1291" i="7"/>
  <c r="AL1291" i="7"/>
  <c r="AK1291" i="7"/>
  <c r="AJ1291" i="7"/>
  <c r="AI1291" i="7"/>
  <c r="AH1291" i="7"/>
  <c r="AG1291" i="7"/>
  <c r="AF1291" i="7"/>
  <c r="AE1291" i="7"/>
  <c r="AD1291" i="7"/>
  <c r="AC1291" i="7"/>
  <c r="S1291" i="7"/>
  <c r="R1291" i="7"/>
  <c r="Q1291" i="7"/>
  <c r="P1291" i="7"/>
  <c r="O1291" i="7"/>
  <c r="N1291" i="7"/>
  <c r="M1291" i="7"/>
  <c r="L1291" i="7"/>
  <c r="K1291" i="7"/>
  <c r="J1291" i="7"/>
  <c r="I1291" i="7"/>
  <c r="H1291" i="7"/>
  <c r="E1291" i="7"/>
  <c r="D1291" i="7"/>
  <c r="BK1290" i="7"/>
  <c r="BJ1290" i="7" s="1"/>
  <c r="CC1290" i="7" s="1"/>
  <c r="Y1290" i="7" s="1"/>
  <c r="BF1290" i="7"/>
  <c r="BE1290" i="7"/>
  <c r="BD1290" i="7"/>
  <c r="BC1290" i="7"/>
  <c r="AX1290" i="7"/>
  <c r="AW1290" i="7"/>
  <c r="AU1290" i="7"/>
  <c r="AT1290" i="7"/>
  <c r="AS1290" i="7"/>
  <c r="AR1290" i="7"/>
  <c r="AQ1290" i="7"/>
  <c r="AP1290" i="7"/>
  <c r="AO1290" i="7"/>
  <c r="AN1290" i="7"/>
  <c r="AM1290" i="7"/>
  <c r="AL1290" i="7"/>
  <c r="AK1290" i="7"/>
  <c r="AJ1290" i="7"/>
  <c r="AI1290" i="7"/>
  <c r="AH1290" i="7"/>
  <c r="AG1290" i="7"/>
  <c r="AF1290" i="7"/>
  <c r="AE1290" i="7"/>
  <c r="AD1290" i="7"/>
  <c r="AC1290" i="7"/>
  <c r="S1290" i="7"/>
  <c r="R1290" i="7"/>
  <c r="Q1290" i="7"/>
  <c r="P1290" i="7"/>
  <c r="O1290" i="7"/>
  <c r="N1290" i="7"/>
  <c r="M1290" i="7"/>
  <c r="L1290" i="7"/>
  <c r="K1290" i="7"/>
  <c r="J1290" i="7"/>
  <c r="I1290" i="7"/>
  <c r="H1290" i="7"/>
  <c r="E1290" i="7"/>
  <c r="D1290" i="7"/>
  <c r="BK1289" i="7"/>
  <c r="BF1289" i="7"/>
  <c r="BE1289" i="7"/>
  <c r="BD1289" i="7"/>
  <c r="BC1289" i="7"/>
  <c r="AX1289" i="7"/>
  <c r="AW1289" i="7"/>
  <c r="AU1289" i="7"/>
  <c r="AT1289" i="7"/>
  <c r="AS1289" i="7"/>
  <c r="AR1289" i="7"/>
  <c r="AQ1289" i="7"/>
  <c r="AP1289" i="7"/>
  <c r="AO1289" i="7"/>
  <c r="AN1289" i="7"/>
  <c r="AM1289" i="7"/>
  <c r="AL1289" i="7"/>
  <c r="AK1289" i="7"/>
  <c r="AJ1289" i="7"/>
  <c r="AI1289" i="7"/>
  <c r="AH1289" i="7"/>
  <c r="AG1289" i="7"/>
  <c r="AF1289" i="7"/>
  <c r="AE1289" i="7"/>
  <c r="AD1289" i="7"/>
  <c r="AC1289" i="7"/>
  <c r="S1289" i="7"/>
  <c r="R1289" i="7"/>
  <c r="Q1289" i="7"/>
  <c r="P1289" i="7"/>
  <c r="O1289" i="7"/>
  <c r="N1289" i="7"/>
  <c r="M1289" i="7"/>
  <c r="L1289" i="7"/>
  <c r="K1289" i="7"/>
  <c r="J1289" i="7"/>
  <c r="I1289" i="7"/>
  <c r="H1289" i="7"/>
  <c r="E1289" i="7"/>
  <c r="D1289" i="7"/>
  <c r="BK1288" i="7"/>
  <c r="BF1288" i="7"/>
  <c r="BE1288" i="7"/>
  <c r="BD1288" i="7"/>
  <c r="BC1288" i="7"/>
  <c r="AX1288" i="7"/>
  <c r="AW1288" i="7"/>
  <c r="AU1288" i="7"/>
  <c r="AT1288" i="7"/>
  <c r="AS1288" i="7"/>
  <c r="AR1288" i="7"/>
  <c r="AQ1288" i="7"/>
  <c r="AP1288" i="7"/>
  <c r="AO1288" i="7"/>
  <c r="AN1288" i="7"/>
  <c r="AM1288" i="7"/>
  <c r="AL1288" i="7"/>
  <c r="AK1288" i="7"/>
  <c r="AJ1288" i="7"/>
  <c r="AI1288" i="7"/>
  <c r="AH1288" i="7"/>
  <c r="AG1288" i="7"/>
  <c r="AF1288" i="7"/>
  <c r="AE1288" i="7"/>
  <c r="AD1288" i="7"/>
  <c r="AC1288" i="7"/>
  <c r="S1288" i="7"/>
  <c r="R1288" i="7"/>
  <c r="Q1288" i="7"/>
  <c r="P1288" i="7"/>
  <c r="O1288" i="7"/>
  <c r="N1288" i="7"/>
  <c r="M1288" i="7"/>
  <c r="L1288" i="7"/>
  <c r="K1288" i="7"/>
  <c r="J1288" i="7"/>
  <c r="I1288" i="7"/>
  <c r="H1288" i="7"/>
  <c r="E1288" i="7"/>
  <c r="D1288" i="7"/>
  <c r="BK1287" i="7"/>
  <c r="G1287" i="7" s="1"/>
  <c r="BF1287" i="7"/>
  <c r="BE1287" i="7"/>
  <c r="BD1287" i="7"/>
  <c r="BC1287" i="7"/>
  <c r="AX1287" i="7"/>
  <c r="AW1287" i="7"/>
  <c r="AU1287" i="7"/>
  <c r="AT1287" i="7"/>
  <c r="AS1287" i="7"/>
  <c r="AR1287" i="7"/>
  <c r="AQ1287" i="7"/>
  <c r="AP1287" i="7"/>
  <c r="AO1287" i="7"/>
  <c r="AN1287" i="7"/>
  <c r="AM1287" i="7"/>
  <c r="AL1287" i="7"/>
  <c r="AK1287" i="7"/>
  <c r="AJ1287" i="7"/>
  <c r="AI1287" i="7"/>
  <c r="AH1287" i="7"/>
  <c r="AG1287" i="7"/>
  <c r="AF1287" i="7"/>
  <c r="AE1287" i="7"/>
  <c r="AD1287" i="7"/>
  <c r="AC1287" i="7"/>
  <c r="S1287" i="7"/>
  <c r="R1287" i="7"/>
  <c r="Q1287" i="7"/>
  <c r="P1287" i="7"/>
  <c r="O1287" i="7"/>
  <c r="N1287" i="7"/>
  <c r="M1287" i="7"/>
  <c r="L1287" i="7"/>
  <c r="K1287" i="7"/>
  <c r="J1287" i="7"/>
  <c r="I1287" i="7"/>
  <c r="H1287" i="7"/>
  <c r="E1287" i="7"/>
  <c r="D1287" i="7"/>
  <c r="BK1286" i="7"/>
  <c r="BF1286" i="7"/>
  <c r="BE1286" i="7"/>
  <c r="BD1286" i="7"/>
  <c r="BC1286" i="7"/>
  <c r="AX1286" i="7"/>
  <c r="AW1286" i="7"/>
  <c r="AU1286" i="7"/>
  <c r="AT1286" i="7"/>
  <c r="AS1286" i="7"/>
  <c r="AR1286" i="7"/>
  <c r="AQ1286" i="7"/>
  <c r="AP1286" i="7"/>
  <c r="AO1286" i="7"/>
  <c r="AN1286" i="7"/>
  <c r="AM1286" i="7"/>
  <c r="AL1286" i="7"/>
  <c r="AK1286" i="7"/>
  <c r="AJ1286" i="7"/>
  <c r="AI1286" i="7"/>
  <c r="AH1286" i="7"/>
  <c r="AG1286" i="7"/>
  <c r="AF1286" i="7"/>
  <c r="AE1286" i="7"/>
  <c r="AD1286" i="7"/>
  <c r="AC1286" i="7"/>
  <c r="S1286" i="7"/>
  <c r="R1286" i="7"/>
  <c r="Q1286" i="7"/>
  <c r="P1286" i="7"/>
  <c r="O1286" i="7"/>
  <c r="N1286" i="7"/>
  <c r="M1286" i="7"/>
  <c r="L1286" i="7"/>
  <c r="K1286" i="7"/>
  <c r="J1286" i="7"/>
  <c r="I1286" i="7"/>
  <c r="H1286" i="7"/>
  <c r="E1286" i="7"/>
  <c r="D1286" i="7"/>
  <c r="BK1285" i="7"/>
  <c r="BF1285" i="7"/>
  <c r="BE1285" i="7"/>
  <c r="BD1285" i="7"/>
  <c r="BC1285" i="7"/>
  <c r="AX1285" i="7"/>
  <c r="AW1285" i="7"/>
  <c r="AU1285" i="7"/>
  <c r="AT1285" i="7"/>
  <c r="AS1285" i="7"/>
  <c r="AR1285" i="7"/>
  <c r="AQ1285" i="7"/>
  <c r="AP1285" i="7"/>
  <c r="AO1285" i="7"/>
  <c r="AN1285" i="7"/>
  <c r="AM1285" i="7"/>
  <c r="AL1285" i="7"/>
  <c r="AK1285" i="7"/>
  <c r="AJ1285" i="7"/>
  <c r="AI1285" i="7"/>
  <c r="AH1285" i="7"/>
  <c r="AG1285" i="7"/>
  <c r="AF1285" i="7"/>
  <c r="AE1285" i="7"/>
  <c r="AD1285" i="7"/>
  <c r="AC1285" i="7"/>
  <c r="S1285" i="7"/>
  <c r="R1285" i="7"/>
  <c r="Q1285" i="7"/>
  <c r="P1285" i="7"/>
  <c r="O1285" i="7"/>
  <c r="N1285" i="7"/>
  <c r="M1285" i="7"/>
  <c r="L1285" i="7"/>
  <c r="K1285" i="7"/>
  <c r="J1285" i="7"/>
  <c r="I1285" i="7"/>
  <c r="H1285" i="7"/>
  <c r="E1285" i="7"/>
  <c r="D1285" i="7"/>
  <c r="BK1284" i="7"/>
  <c r="BJ1284" i="7" s="1"/>
  <c r="DC1284" i="7" s="1"/>
  <c r="AY1284" i="7" s="1"/>
  <c r="BF1284" i="7"/>
  <c r="BE1284" i="7"/>
  <c r="BD1284" i="7"/>
  <c r="BC1284" i="7"/>
  <c r="AX1284" i="7"/>
  <c r="AW1284" i="7"/>
  <c r="AU1284" i="7"/>
  <c r="AT1284" i="7"/>
  <c r="AS1284" i="7"/>
  <c r="AR1284" i="7"/>
  <c r="AQ1284" i="7"/>
  <c r="AP1284" i="7"/>
  <c r="AO1284" i="7"/>
  <c r="AN1284" i="7"/>
  <c r="AM1284" i="7"/>
  <c r="AL1284" i="7"/>
  <c r="AK1284" i="7"/>
  <c r="AJ1284" i="7"/>
  <c r="AI1284" i="7"/>
  <c r="AH1284" i="7"/>
  <c r="AG1284" i="7"/>
  <c r="AF1284" i="7"/>
  <c r="AE1284" i="7"/>
  <c r="AD1284" i="7"/>
  <c r="AC1284" i="7"/>
  <c r="S1284" i="7"/>
  <c r="R1284" i="7"/>
  <c r="Q1284" i="7"/>
  <c r="P1284" i="7"/>
  <c r="O1284" i="7"/>
  <c r="N1284" i="7"/>
  <c r="M1284" i="7"/>
  <c r="L1284" i="7"/>
  <c r="K1284" i="7"/>
  <c r="J1284" i="7"/>
  <c r="I1284" i="7"/>
  <c r="H1284" i="7"/>
  <c r="E1284" i="7"/>
  <c r="D1284" i="7"/>
  <c r="BK1283" i="7"/>
  <c r="BF1283" i="7"/>
  <c r="BE1283" i="7"/>
  <c r="BD1283" i="7"/>
  <c r="BC1283" i="7"/>
  <c r="AX1283" i="7"/>
  <c r="AW1283" i="7"/>
  <c r="AU1283" i="7"/>
  <c r="AT1283" i="7"/>
  <c r="AS1283" i="7"/>
  <c r="AR1283" i="7"/>
  <c r="AQ1283" i="7"/>
  <c r="AP1283" i="7"/>
  <c r="AO1283" i="7"/>
  <c r="AN1283" i="7"/>
  <c r="AM1283" i="7"/>
  <c r="AL1283" i="7"/>
  <c r="AK1283" i="7"/>
  <c r="AJ1283" i="7"/>
  <c r="AI1283" i="7"/>
  <c r="AH1283" i="7"/>
  <c r="AG1283" i="7"/>
  <c r="AF1283" i="7"/>
  <c r="AE1283" i="7"/>
  <c r="AD1283" i="7"/>
  <c r="AC1283" i="7"/>
  <c r="S1283" i="7"/>
  <c r="R1283" i="7"/>
  <c r="Q1283" i="7"/>
  <c r="P1283" i="7"/>
  <c r="O1283" i="7"/>
  <c r="N1283" i="7"/>
  <c r="M1283" i="7"/>
  <c r="L1283" i="7"/>
  <c r="K1283" i="7"/>
  <c r="J1283" i="7"/>
  <c r="I1283" i="7"/>
  <c r="H1283" i="7"/>
  <c r="E1283" i="7"/>
  <c r="D1283" i="7"/>
  <c r="BK1282" i="7"/>
  <c r="BF1282" i="7"/>
  <c r="BE1282" i="7"/>
  <c r="BD1282" i="7"/>
  <c r="BC1282" i="7"/>
  <c r="AX1282" i="7"/>
  <c r="AW1282" i="7"/>
  <c r="AU1282" i="7"/>
  <c r="AT1282" i="7"/>
  <c r="AS1282" i="7"/>
  <c r="AR1282" i="7"/>
  <c r="AQ1282" i="7"/>
  <c r="AP1282" i="7"/>
  <c r="AO1282" i="7"/>
  <c r="AN1282" i="7"/>
  <c r="AM1282" i="7"/>
  <c r="AL1282" i="7"/>
  <c r="AK1282" i="7"/>
  <c r="AJ1282" i="7"/>
  <c r="AI1282" i="7"/>
  <c r="AH1282" i="7"/>
  <c r="AG1282" i="7"/>
  <c r="AF1282" i="7"/>
  <c r="AE1282" i="7"/>
  <c r="AD1282" i="7"/>
  <c r="AC1282" i="7"/>
  <c r="S1282" i="7"/>
  <c r="R1282" i="7"/>
  <c r="Q1282" i="7"/>
  <c r="P1282" i="7"/>
  <c r="O1282" i="7"/>
  <c r="N1282" i="7"/>
  <c r="M1282" i="7"/>
  <c r="L1282" i="7"/>
  <c r="K1282" i="7"/>
  <c r="J1282" i="7"/>
  <c r="I1282" i="7"/>
  <c r="H1282" i="7"/>
  <c r="E1282" i="7"/>
  <c r="D1282" i="7"/>
  <c r="BK1281" i="7"/>
  <c r="BF1281" i="7"/>
  <c r="BE1281" i="7"/>
  <c r="BD1281" i="7"/>
  <c r="BC1281" i="7"/>
  <c r="AX1281" i="7"/>
  <c r="AW1281" i="7"/>
  <c r="AU1281" i="7"/>
  <c r="AT1281" i="7"/>
  <c r="AS1281" i="7"/>
  <c r="AR1281" i="7"/>
  <c r="AQ1281" i="7"/>
  <c r="AP1281" i="7"/>
  <c r="AO1281" i="7"/>
  <c r="AN1281" i="7"/>
  <c r="AM1281" i="7"/>
  <c r="AL1281" i="7"/>
  <c r="AK1281" i="7"/>
  <c r="AJ1281" i="7"/>
  <c r="AI1281" i="7"/>
  <c r="AH1281" i="7"/>
  <c r="AG1281" i="7"/>
  <c r="AF1281" i="7"/>
  <c r="AE1281" i="7"/>
  <c r="AD1281" i="7"/>
  <c r="AC1281" i="7"/>
  <c r="S1281" i="7"/>
  <c r="R1281" i="7"/>
  <c r="Q1281" i="7"/>
  <c r="P1281" i="7"/>
  <c r="O1281" i="7"/>
  <c r="N1281" i="7"/>
  <c r="M1281" i="7"/>
  <c r="L1281" i="7"/>
  <c r="K1281" i="7"/>
  <c r="J1281" i="7"/>
  <c r="I1281" i="7"/>
  <c r="H1281" i="7"/>
  <c r="E1281" i="7"/>
  <c r="D1281" i="7"/>
  <c r="BK1280" i="7"/>
  <c r="BJ1280" i="7" s="1"/>
  <c r="CZ1280" i="7" s="1"/>
  <c r="AV1280" i="7" s="1"/>
  <c r="BF1280" i="7"/>
  <c r="BE1280" i="7"/>
  <c r="BD1280" i="7"/>
  <c r="BC1280" i="7"/>
  <c r="AX1280" i="7"/>
  <c r="AW1280" i="7"/>
  <c r="AU1280" i="7"/>
  <c r="AT1280" i="7"/>
  <c r="AS1280" i="7"/>
  <c r="AR1280" i="7"/>
  <c r="AQ1280" i="7"/>
  <c r="AP1280" i="7"/>
  <c r="AO1280" i="7"/>
  <c r="AN1280" i="7"/>
  <c r="AM1280" i="7"/>
  <c r="AL1280" i="7"/>
  <c r="AK1280" i="7"/>
  <c r="AJ1280" i="7"/>
  <c r="AI1280" i="7"/>
  <c r="AH1280" i="7"/>
  <c r="AG1280" i="7"/>
  <c r="AF1280" i="7"/>
  <c r="AE1280" i="7"/>
  <c r="AD1280" i="7"/>
  <c r="AC1280" i="7"/>
  <c r="S1280" i="7"/>
  <c r="R1280" i="7"/>
  <c r="Q1280" i="7"/>
  <c r="P1280" i="7"/>
  <c r="O1280" i="7"/>
  <c r="N1280" i="7"/>
  <c r="M1280" i="7"/>
  <c r="L1280" i="7"/>
  <c r="K1280" i="7"/>
  <c r="J1280" i="7"/>
  <c r="I1280" i="7"/>
  <c r="H1280" i="7"/>
  <c r="G1280" i="7"/>
  <c r="E1280" i="7"/>
  <c r="D1280" i="7"/>
  <c r="BK1279" i="7"/>
  <c r="G1279" i="7" s="1"/>
  <c r="BF1279" i="7"/>
  <c r="BE1279" i="7"/>
  <c r="BD1279" i="7"/>
  <c r="BC1279" i="7"/>
  <c r="AX1279" i="7"/>
  <c r="AW1279" i="7"/>
  <c r="AU1279" i="7"/>
  <c r="AT1279" i="7"/>
  <c r="AS1279" i="7"/>
  <c r="AR1279" i="7"/>
  <c r="AQ1279" i="7"/>
  <c r="AP1279" i="7"/>
  <c r="AO1279" i="7"/>
  <c r="AN1279" i="7"/>
  <c r="AM1279" i="7"/>
  <c r="AL1279" i="7"/>
  <c r="AK1279" i="7"/>
  <c r="AJ1279" i="7"/>
  <c r="AI1279" i="7"/>
  <c r="AH1279" i="7"/>
  <c r="AG1279" i="7"/>
  <c r="AF1279" i="7"/>
  <c r="AE1279" i="7"/>
  <c r="AD1279" i="7"/>
  <c r="AC1279" i="7"/>
  <c r="S1279" i="7"/>
  <c r="R1279" i="7"/>
  <c r="Q1279" i="7"/>
  <c r="P1279" i="7"/>
  <c r="O1279" i="7"/>
  <c r="N1279" i="7"/>
  <c r="M1279" i="7"/>
  <c r="L1279" i="7"/>
  <c r="K1279" i="7"/>
  <c r="J1279" i="7"/>
  <c r="I1279" i="7"/>
  <c r="H1279" i="7"/>
  <c r="E1279" i="7"/>
  <c r="D1279" i="7"/>
  <c r="BK1278" i="7"/>
  <c r="G1278" i="7" s="1"/>
  <c r="BJ1278" i="7"/>
  <c r="CC1278" i="7" s="1"/>
  <c r="Y1278" i="7" s="1"/>
  <c r="BF1278" i="7"/>
  <c r="BE1278" i="7"/>
  <c r="BD1278" i="7"/>
  <c r="BC1278" i="7"/>
  <c r="AX1278" i="7"/>
  <c r="AW1278" i="7"/>
  <c r="AU1278" i="7"/>
  <c r="AT1278" i="7"/>
  <c r="AS1278" i="7"/>
  <c r="AR1278" i="7"/>
  <c r="AQ1278" i="7"/>
  <c r="AP1278" i="7"/>
  <c r="AO1278" i="7"/>
  <c r="AN1278" i="7"/>
  <c r="AM1278" i="7"/>
  <c r="AL1278" i="7"/>
  <c r="AK1278" i="7"/>
  <c r="AJ1278" i="7"/>
  <c r="AI1278" i="7"/>
  <c r="AH1278" i="7"/>
  <c r="AG1278" i="7"/>
  <c r="AF1278" i="7"/>
  <c r="AE1278" i="7"/>
  <c r="AD1278" i="7"/>
  <c r="AC1278" i="7"/>
  <c r="S1278" i="7"/>
  <c r="R1278" i="7"/>
  <c r="Q1278" i="7"/>
  <c r="P1278" i="7"/>
  <c r="O1278" i="7"/>
  <c r="N1278" i="7"/>
  <c r="M1278" i="7"/>
  <c r="L1278" i="7"/>
  <c r="K1278" i="7"/>
  <c r="J1278" i="7"/>
  <c r="I1278" i="7"/>
  <c r="H1278" i="7"/>
  <c r="E1278" i="7"/>
  <c r="D1278" i="7"/>
  <c r="BK1277" i="7"/>
  <c r="BJ1277" i="7" s="1"/>
  <c r="DF1277" i="7" s="1"/>
  <c r="BB1277" i="7" s="1"/>
  <c r="BF1277" i="7"/>
  <c r="BE1277" i="7"/>
  <c r="BD1277" i="7"/>
  <c r="BC1277" i="7"/>
  <c r="AX1277" i="7"/>
  <c r="AW1277" i="7"/>
  <c r="AU1277" i="7"/>
  <c r="AT1277" i="7"/>
  <c r="AS1277" i="7"/>
  <c r="AR1277" i="7"/>
  <c r="AQ1277" i="7"/>
  <c r="AP1277" i="7"/>
  <c r="AO1277" i="7"/>
  <c r="AN1277" i="7"/>
  <c r="AM1277" i="7"/>
  <c r="AL1277" i="7"/>
  <c r="AK1277" i="7"/>
  <c r="AJ1277" i="7"/>
  <c r="AI1277" i="7"/>
  <c r="AH1277" i="7"/>
  <c r="AG1277" i="7"/>
  <c r="AF1277" i="7"/>
  <c r="AE1277" i="7"/>
  <c r="AD1277" i="7"/>
  <c r="AC1277" i="7"/>
  <c r="S1277" i="7"/>
  <c r="R1277" i="7"/>
  <c r="Q1277" i="7"/>
  <c r="P1277" i="7"/>
  <c r="O1277" i="7"/>
  <c r="N1277" i="7"/>
  <c r="M1277" i="7"/>
  <c r="L1277" i="7"/>
  <c r="K1277" i="7"/>
  <c r="J1277" i="7"/>
  <c r="I1277" i="7"/>
  <c r="H1277" i="7"/>
  <c r="E1277" i="7"/>
  <c r="D1277" i="7"/>
  <c r="CB1276" i="7"/>
  <c r="X1276" i="7" s="1"/>
  <c r="BK1276" i="7"/>
  <c r="BJ1276" i="7"/>
  <c r="BF1276" i="7"/>
  <c r="BE1276" i="7"/>
  <c r="BD1276" i="7"/>
  <c r="BC1276" i="7"/>
  <c r="AX1276" i="7"/>
  <c r="AW1276" i="7"/>
  <c r="AU1276" i="7"/>
  <c r="AT1276" i="7"/>
  <c r="AS1276" i="7"/>
  <c r="AR1276" i="7"/>
  <c r="AQ1276" i="7"/>
  <c r="AP1276" i="7"/>
  <c r="AO1276" i="7"/>
  <c r="AN1276" i="7"/>
  <c r="AM1276" i="7"/>
  <c r="AL1276" i="7"/>
  <c r="AK1276" i="7"/>
  <c r="AJ1276" i="7"/>
  <c r="AI1276" i="7"/>
  <c r="AH1276" i="7"/>
  <c r="AG1276" i="7"/>
  <c r="AF1276" i="7"/>
  <c r="AE1276" i="7"/>
  <c r="AD1276" i="7"/>
  <c r="AC1276" i="7"/>
  <c r="S1276" i="7"/>
  <c r="R1276" i="7"/>
  <c r="Q1276" i="7"/>
  <c r="P1276" i="7"/>
  <c r="O1276" i="7"/>
  <c r="N1276" i="7"/>
  <c r="M1276" i="7"/>
  <c r="L1276" i="7"/>
  <c r="K1276" i="7"/>
  <c r="J1276" i="7"/>
  <c r="I1276" i="7"/>
  <c r="H1276" i="7"/>
  <c r="G1276" i="7"/>
  <c r="F1276" i="7"/>
  <c r="E1276" i="7"/>
  <c r="D1276" i="7"/>
  <c r="BK1275" i="7"/>
  <c r="BF1275" i="7"/>
  <c r="BE1275" i="7"/>
  <c r="BD1275" i="7"/>
  <c r="BC1275" i="7"/>
  <c r="AX1275" i="7"/>
  <c r="AW1275" i="7"/>
  <c r="AU1275" i="7"/>
  <c r="AT1275" i="7"/>
  <c r="AS1275" i="7"/>
  <c r="AR1275" i="7"/>
  <c r="AQ1275" i="7"/>
  <c r="AP1275" i="7"/>
  <c r="AO1275" i="7"/>
  <c r="AN1275" i="7"/>
  <c r="AM1275" i="7"/>
  <c r="AL1275" i="7"/>
  <c r="AK1275" i="7"/>
  <c r="AJ1275" i="7"/>
  <c r="AI1275" i="7"/>
  <c r="AH1275" i="7"/>
  <c r="AG1275" i="7"/>
  <c r="AF1275" i="7"/>
  <c r="AE1275" i="7"/>
  <c r="AD1275" i="7"/>
  <c r="AC1275" i="7"/>
  <c r="S1275" i="7"/>
  <c r="R1275" i="7"/>
  <c r="Q1275" i="7"/>
  <c r="P1275" i="7"/>
  <c r="O1275" i="7"/>
  <c r="N1275" i="7"/>
  <c r="M1275" i="7"/>
  <c r="L1275" i="7"/>
  <c r="K1275" i="7"/>
  <c r="J1275" i="7"/>
  <c r="I1275" i="7"/>
  <c r="H1275" i="7"/>
  <c r="E1275" i="7"/>
  <c r="D1275" i="7"/>
  <c r="DD1274" i="7"/>
  <c r="AZ1274" i="7" s="1"/>
  <c r="CZ1274" i="7"/>
  <c r="AV1274" i="7" s="1"/>
  <c r="BK1274" i="7"/>
  <c r="BJ1274" i="7" s="1"/>
  <c r="DF1274" i="7" s="1"/>
  <c r="BB1274" i="7" s="1"/>
  <c r="BF1274" i="7"/>
  <c r="BE1274" i="7"/>
  <c r="BD1274" i="7"/>
  <c r="BC1274" i="7"/>
  <c r="AX1274" i="7"/>
  <c r="AW1274" i="7"/>
  <c r="AU1274" i="7"/>
  <c r="AT1274" i="7"/>
  <c r="AS1274" i="7"/>
  <c r="AR1274" i="7"/>
  <c r="AQ1274" i="7"/>
  <c r="AP1274" i="7"/>
  <c r="AO1274" i="7"/>
  <c r="AN1274" i="7"/>
  <c r="AM1274" i="7"/>
  <c r="AL1274" i="7"/>
  <c r="AK1274" i="7"/>
  <c r="AJ1274" i="7"/>
  <c r="AI1274" i="7"/>
  <c r="AH1274" i="7"/>
  <c r="AG1274" i="7"/>
  <c r="AF1274" i="7"/>
  <c r="AE1274" i="7"/>
  <c r="AD1274" i="7"/>
  <c r="AC1274" i="7"/>
  <c r="S1274" i="7"/>
  <c r="R1274" i="7"/>
  <c r="Q1274" i="7"/>
  <c r="P1274" i="7"/>
  <c r="O1274" i="7"/>
  <c r="N1274" i="7"/>
  <c r="M1274" i="7"/>
  <c r="L1274" i="7"/>
  <c r="K1274" i="7"/>
  <c r="J1274" i="7"/>
  <c r="I1274" i="7"/>
  <c r="H1274" i="7"/>
  <c r="G1274" i="7"/>
  <c r="E1274" i="7"/>
  <c r="D1274" i="7"/>
  <c r="BE1273" i="7"/>
  <c r="BD1273" i="7"/>
  <c r="BC1273" i="7"/>
  <c r="BB1273" i="7"/>
  <c r="BA1273" i="7"/>
  <c r="AZ1273" i="7"/>
  <c r="AY1273" i="7"/>
  <c r="AX1273" i="7"/>
  <c r="AW1273" i="7"/>
  <c r="AV1273" i="7"/>
  <c r="AU1273" i="7"/>
  <c r="AT1273" i="7"/>
  <c r="AS1273" i="7"/>
  <c r="AR1273" i="7"/>
  <c r="AQ1273" i="7"/>
  <c r="AP1273" i="7"/>
  <c r="AO1273" i="7"/>
  <c r="AN1273" i="7"/>
  <c r="AM1273" i="7"/>
  <c r="AL1273" i="7"/>
  <c r="AK1273" i="7"/>
  <c r="AJ1273" i="7"/>
  <c r="AI1273" i="7"/>
  <c r="AH1273" i="7"/>
  <c r="AG1273" i="7"/>
  <c r="AF1273" i="7"/>
  <c r="AE1273" i="7"/>
  <c r="AD1273" i="7"/>
  <c r="AC1273" i="7"/>
  <c r="AB1273" i="7"/>
  <c r="AA1273" i="7"/>
  <c r="Z1273" i="7"/>
  <c r="Y1273" i="7"/>
  <c r="X1273" i="7"/>
  <c r="W1273" i="7"/>
  <c r="V1273" i="7"/>
  <c r="T1273" i="7"/>
  <c r="S1273" i="7"/>
  <c r="R1273" i="7"/>
  <c r="Q1273" i="7"/>
  <c r="P1273" i="7"/>
  <c r="O1273" i="7"/>
  <c r="N1273" i="7"/>
  <c r="M1273" i="7"/>
  <c r="L1273" i="7"/>
  <c r="K1273" i="7"/>
  <c r="J1273" i="7"/>
  <c r="I1273" i="7"/>
  <c r="H1273" i="7"/>
  <c r="G1273" i="7"/>
  <c r="F1273" i="7"/>
  <c r="E1273" i="7"/>
  <c r="D1273" i="7"/>
  <c r="BK1272" i="7"/>
  <c r="G1272" i="7" s="1"/>
  <c r="BF1272" i="7"/>
  <c r="BE1272" i="7"/>
  <c r="BD1272" i="7"/>
  <c r="BC1272" i="7"/>
  <c r="AX1272" i="7"/>
  <c r="AW1272" i="7"/>
  <c r="AU1272" i="7"/>
  <c r="AT1272" i="7"/>
  <c r="AS1272" i="7"/>
  <c r="AR1272" i="7"/>
  <c r="AQ1272" i="7"/>
  <c r="AP1272" i="7"/>
  <c r="AO1272" i="7"/>
  <c r="AN1272" i="7"/>
  <c r="AM1272" i="7"/>
  <c r="AL1272" i="7"/>
  <c r="AK1272" i="7"/>
  <c r="AJ1272" i="7"/>
  <c r="AI1272" i="7"/>
  <c r="AH1272" i="7"/>
  <c r="AG1272" i="7"/>
  <c r="AF1272" i="7"/>
  <c r="AE1272" i="7"/>
  <c r="AD1272" i="7"/>
  <c r="AC1272" i="7"/>
  <c r="S1272" i="7"/>
  <c r="R1272" i="7"/>
  <c r="Q1272" i="7"/>
  <c r="P1272" i="7"/>
  <c r="O1272" i="7"/>
  <c r="N1272" i="7"/>
  <c r="M1272" i="7"/>
  <c r="L1272" i="7"/>
  <c r="K1272" i="7"/>
  <c r="J1272" i="7"/>
  <c r="I1272" i="7"/>
  <c r="H1272" i="7"/>
  <c r="E1272" i="7"/>
  <c r="D1272" i="7"/>
  <c r="BK1271" i="7"/>
  <c r="BF1271" i="7"/>
  <c r="BE1271" i="7"/>
  <c r="BD1271" i="7"/>
  <c r="BC1271" i="7"/>
  <c r="AX1271" i="7"/>
  <c r="AW1271" i="7"/>
  <c r="AU1271" i="7"/>
  <c r="AT1271" i="7"/>
  <c r="AS1271" i="7"/>
  <c r="AR1271" i="7"/>
  <c r="AQ1271" i="7"/>
  <c r="AP1271" i="7"/>
  <c r="AO1271" i="7"/>
  <c r="AN1271" i="7"/>
  <c r="AM1271" i="7"/>
  <c r="AL1271" i="7"/>
  <c r="AK1271" i="7"/>
  <c r="AJ1271" i="7"/>
  <c r="AI1271" i="7"/>
  <c r="AH1271" i="7"/>
  <c r="AG1271" i="7"/>
  <c r="AF1271" i="7"/>
  <c r="AE1271" i="7"/>
  <c r="AD1271" i="7"/>
  <c r="AC1271" i="7"/>
  <c r="S1271" i="7"/>
  <c r="R1271" i="7"/>
  <c r="Q1271" i="7"/>
  <c r="P1271" i="7"/>
  <c r="O1271" i="7"/>
  <c r="N1271" i="7"/>
  <c r="M1271" i="7"/>
  <c r="L1271" i="7"/>
  <c r="K1271" i="7"/>
  <c r="J1271" i="7"/>
  <c r="I1271" i="7"/>
  <c r="H1271" i="7"/>
  <c r="E1271" i="7"/>
  <c r="D1271" i="7"/>
  <c r="BK1270" i="7"/>
  <c r="BJ1270" i="7" s="1"/>
  <c r="BF1270" i="7"/>
  <c r="BE1270" i="7"/>
  <c r="BD1270" i="7"/>
  <c r="BC1270" i="7"/>
  <c r="AX1270" i="7"/>
  <c r="AW1270" i="7"/>
  <c r="AU1270" i="7"/>
  <c r="AT1270" i="7"/>
  <c r="AS1270" i="7"/>
  <c r="AR1270" i="7"/>
  <c r="AQ1270" i="7"/>
  <c r="AP1270" i="7"/>
  <c r="AO1270" i="7"/>
  <c r="AN1270" i="7"/>
  <c r="AM1270" i="7"/>
  <c r="AL1270" i="7"/>
  <c r="AK1270" i="7"/>
  <c r="AJ1270" i="7"/>
  <c r="AI1270" i="7"/>
  <c r="AH1270" i="7"/>
  <c r="AG1270" i="7"/>
  <c r="AF1270" i="7"/>
  <c r="AE1270" i="7"/>
  <c r="AD1270" i="7"/>
  <c r="AC1270" i="7"/>
  <c r="S1270" i="7"/>
  <c r="R1270" i="7"/>
  <c r="Q1270" i="7"/>
  <c r="P1270" i="7"/>
  <c r="O1270" i="7"/>
  <c r="N1270" i="7"/>
  <c r="M1270" i="7"/>
  <c r="L1270" i="7"/>
  <c r="K1270" i="7"/>
  <c r="J1270" i="7"/>
  <c r="I1270" i="7"/>
  <c r="H1270" i="7"/>
  <c r="E1270" i="7"/>
  <c r="D1270" i="7"/>
  <c r="BK1269" i="7"/>
  <c r="BF1269" i="7"/>
  <c r="BE1269" i="7"/>
  <c r="BD1269" i="7"/>
  <c r="BC1269" i="7"/>
  <c r="AX1269" i="7"/>
  <c r="AW1269" i="7"/>
  <c r="AU1269" i="7"/>
  <c r="AT1269" i="7"/>
  <c r="AS1269" i="7"/>
  <c r="AR1269" i="7"/>
  <c r="AQ1269" i="7"/>
  <c r="AP1269" i="7"/>
  <c r="AO1269" i="7"/>
  <c r="AN1269" i="7"/>
  <c r="AM1269" i="7"/>
  <c r="AL1269" i="7"/>
  <c r="AK1269" i="7"/>
  <c r="AJ1269" i="7"/>
  <c r="AI1269" i="7"/>
  <c r="AH1269" i="7"/>
  <c r="AG1269" i="7"/>
  <c r="AF1269" i="7"/>
  <c r="AE1269" i="7"/>
  <c r="AD1269" i="7"/>
  <c r="AC1269" i="7"/>
  <c r="S1269" i="7"/>
  <c r="R1269" i="7"/>
  <c r="Q1269" i="7"/>
  <c r="P1269" i="7"/>
  <c r="O1269" i="7"/>
  <c r="N1269" i="7"/>
  <c r="M1269" i="7"/>
  <c r="L1269" i="7"/>
  <c r="K1269" i="7"/>
  <c r="J1269" i="7"/>
  <c r="I1269" i="7"/>
  <c r="H1269" i="7"/>
  <c r="E1269" i="7"/>
  <c r="D1269" i="7"/>
  <c r="BK1268" i="7"/>
  <c r="BF1268" i="7"/>
  <c r="BE1268" i="7"/>
  <c r="BD1268" i="7"/>
  <c r="BC1268" i="7"/>
  <c r="AX1268" i="7"/>
  <c r="AW1268" i="7"/>
  <c r="AU1268" i="7"/>
  <c r="AT1268" i="7"/>
  <c r="AS1268" i="7"/>
  <c r="AR1268" i="7"/>
  <c r="AQ1268" i="7"/>
  <c r="AP1268" i="7"/>
  <c r="AO1268" i="7"/>
  <c r="AN1268" i="7"/>
  <c r="AM1268" i="7"/>
  <c r="AL1268" i="7"/>
  <c r="AK1268" i="7"/>
  <c r="AJ1268" i="7"/>
  <c r="AI1268" i="7"/>
  <c r="AH1268" i="7"/>
  <c r="AG1268" i="7"/>
  <c r="AF1268" i="7"/>
  <c r="AE1268" i="7"/>
  <c r="AD1268" i="7"/>
  <c r="AC1268" i="7"/>
  <c r="S1268" i="7"/>
  <c r="R1268" i="7"/>
  <c r="Q1268" i="7"/>
  <c r="P1268" i="7"/>
  <c r="O1268" i="7"/>
  <c r="N1268" i="7"/>
  <c r="M1268" i="7"/>
  <c r="L1268" i="7"/>
  <c r="K1268" i="7"/>
  <c r="J1268" i="7"/>
  <c r="I1268" i="7"/>
  <c r="H1268" i="7"/>
  <c r="E1268" i="7"/>
  <c r="D1268" i="7"/>
  <c r="BK1267" i="7"/>
  <c r="BF1267" i="7"/>
  <c r="BE1267" i="7"/>
  <c r="BD1267" i="7"/>
  <c r="BC1267" i="7"/>
  <c r="AX1267" i="7"/>
  <c r="AW1267" i="7"/>
  <c r="AU1267" i="7"/>
  <c r="AT1267" i="7"/>
  <c r="AS1267" i="7"/>
  <c r="AR1267" i="7"/>
  <c r="AQ1267" i="7"/>
  <c r="AP1267" i="7"/>
  <c r="AO1267" i="7"/>
  <c r="AN1267" i="7"/>
  <c r="AM1267" i="7"/>
  <c r="AL1267" i="7"/>
  <c r="AK1267" i="7"/>
  <c r="AJ1267" i="7"/>
  <c r="AI1267" i="7"/>
  <c r="AH1267" i="7"/>
  <c r="AG1267" i="7"/>
  <c r="AF1267" i="7"/>
  <c r="AE1267" i="7"/>
  <c r="AD1267" i="7"/>
  <c r="AC1267" i="7"/>
  <c r="S1267" i="7"/>
  <c r="R1267" i="7"/>
  <c r="Q1267" i="7"/>
  <c r="P1267" i="7"/>
  <c r="O1267" i="7"/>
  <c r="N1267" i="7"/>
  <c r="M1267" i="7"/>
  <c r="L1267" i="7"/>
  <c r="K1267" i="7"/>
  <c r="J1267" i="7"/>
  <c r="I1267" i="7"/>
  <c r="H1267" i="7"/>
  <c r="E1267" i="7"/>
  <c r="D1267" i="7"/>
  <c r="BK1266" i="7"/>
  <c r="BF1266" i="7"/>
  <c r="BE1266" i="7"/>
  <c r="BD1266" i="7"/>
  <c r="BC1266" i="7"/>
  <c r="AX1266" i="7"/>
  <c r="AW1266" i="7"/>
  <c r="AU1266" i="7"/>
  <c r="AT1266" i="7"/>
  <c r="AS1266" i="7"/>
  <c r="AR1266" i="7"/>
  <c r="AQ1266" i="7"/>
  <c r="AP1266" i="7"/>
  <c r="AO1266" i="7"/>
  <c r="AN1266" i="7"/>
  <c r="AM1266" i="7"/>
  <c r="AL1266" i="7"/>
  <c r="AK1266" i="7"/>
  <c r="AJ1266" i="7"/>
  <c r="AI1266" i="7"/>
  <c r="AH1266" i="7"/>
  <c r="AG1266" i="7"/>
  <c r="AF1266" i="7"/>
  <c r="AE1266" i="7"/>
  <c r="AD1266" i="7"/>
  <c r="AC1266" i="7"/>
  <c r="S1266" i="7"/>
  <c r="R1266" i="7"/>
  <c r="Q1266" i="7"/>
  <c r="P1266" i="7"/>
  <c r="O1266" i="7"/>
  <c r="N1266" i="7"/>
  <c r="M1266" i="7"/>
  <c r="L1266" i="7"/>
  <c r="K1266" i="7"/>
  <c r="J1266" i="7"/>
  <c r="I1266" i="7"/>
  <c r="H1266" i="7"/>
  <c r="E1266" i="7"/>
  <c r="D1266" i="7"/>
  <c r="BK1265" i="7"/>
  <c r="BF1265" i="7"/>
  <c r="BE1265" i="7"/>
  <c r="BD1265" i="7"/>
  <c r="BC1265" i="7"/>
  <c r="AX1265" i="7"/>
  <c r="AW1265" i="7"/>
  <c r="AU1265" i="7"/>
  <c r="AT1265" i="7"/>
  <c r="AS1265" i="7"/>
  <c r="AR1265" i="7"/>
  <c r="AQ1265" i="7"/>
  <c r="AP1265" i="7"/>
  <c r="AO1265" i="7"/>
  <c r="AN1265" i="7"/>
  <c r="AM1265" i="7"/>
  <c r="AL1265" i="7"/>
  <c r="AK1265" i="7"/>
  <c r="AJ1265" i="7"/>
  <c r="AI1265" i="7"/>
  <c r="AH1265" i="7"/>
  <c r="AG1265" i="7"/>
  <c r="AF1265" i="7"/>
  <c r="AE1265" i="7"/>
  <c r="AD1265" i="7"/>
  <c r="AC1265" i="7"/>
  <c r="S1265" i="7"/>
  <c r="R1265" i="7"/>
  <c r="Q1265" i="7"/>
  <c r="P1265" i="7"/>
  <c r="O1265" i="7"/>
  <c r="N1265" i="7"/>
  <c r="M1265" i="7"/>
  <c r="L1265" i="7"/>
  <c r="K1265" i="7"/>
  <c r="J1265" i="7"/>
  <c r="I1265" i="7"/>
  <c r="H1265" i="7"/>
  <c r="E1265" i="7"/>
  <c r="D1265" i="7"/>
  <c r="BK1264" i="7"/>
  <c r="BF1264" i="7"/>
  <c r="BE1264" i="7"/>
  <c r="BD1264" i="7"/>
  <c r="BC1264" i="7"/>
  <c r="AX1264" i="7"/>
  <c r="AW1264" i="7"/>
  <c r="AU1264" i="7"/>
  <c r="AT1264" i="7"/>
  <c r="AS1264" i="7"/>
  <c r="AR1264" i="7"/>
  <c r="AQ1264" i="7"/>
  <c r="AP1264" i="7"/>
  <c r="AO1264" i="7"/>
  <c r="AN1264" i="7"/>
  <c r="AM1264" i="7"/>
  <c r="AL1264" i="7"/>
  <c r="AK1264" i="7"/>
  <c r="AJ1264" i="7"/>
  <c r="AI1264" i="7"/>
  <c r="AH1264" i="7"/>
  <c r="AG1264" i="7"/>
  <c r="AF1264" i="7"/>
  <c r="AE1264" i="7"/>
  <c r="AD1264" i="7"/>
  <c r="AC1264" i="7"/>
  <c r="S1264" i="7"/>
  <c r="R1264" i="7"/>
  <c r="Q1264" i="7"/>
  <c r="P1264" i="7"/>
  <c r="O1264" i="7"/>
  <c r="N1264" i="7"/>
  <c r="M1264" i="7"/>
  <c r="L1264" i="7"/>
  <c r="K1264" i="7"/>
  <c r="J1264" i="7"/>
  <c r="I1264" i="7"/>
  <c r="H1264" i="7"/>
  <c r="E1264" i="7"/>
  <c r="D1264" i="7"/>
  <c r="BK1263" i="7"/>
  <c r="G1263" i="7" s="1"/>
  <c r="BF1263" i="7"/>
  <c r="BE1263" i="7"/>
  <c r="BD1263" i="7"/>
  <c r="BC1263" i="7"/>
  <c r="AX1263" i="7"/>
  <c r="AW1263" i="7"/>
  <c r="AU1263" i="7"/>
  <c r="AT1263" i="7"/>
  <c r="AS1263" i="7"/>
  <c r="AR1263" i="7"/>
  <c r="AQ1263" i="7"/>
  <c r="AP1263" i="7"/>
  <c r="AO1263" i="7"/>
  <c r="AN1263" i="7"/>
  <c r="AM1263" i="7"/>
  <c r="AL1263" i="7"/>
  <c r="AK1263" i="7"/>
  <c r="AJ1263" i="7"/>
  <c r="AI1263" i="7"/>
  <c r="AH1263" i="7"/>
  <c r="AG1263" i="7"/>
  <c r="AF1263" i="7"/>
  <c r="AE1263" i="7"/>
  <c r="AD1263" i="7"/>
  <c r="AC1263" i="7"/>
  <c r="S1263" i="7"/>
  <c r="R1263" i="7"/>
  <c r="Q1263" i="7"/>
  <c r="P1263" i="7"/>
  <c r="O1263" i="7"/>
  <c r="N1263" i="7"/>
  <c r="M1263" i="7"/>
  <c r="L1263" i="7"/>
  <c r="K1263" i="7"/>
  <c r="J1263" i="7"/>
  <c r="I1263" i="7"/>
  <c r="H1263" i="7"/>
  <c r="E1263" i="7"/>
  <c r="D1263" i="7"/>
  <c r="BK1262" i="7"/>
  <c r="G1262" i="7" s="1"/>
  <c r="BJ1262" i="7"/>
  <c r="F1262" i="7" s="1"/>
  <c r="BF1262" i="7"/>
  <c r="BE1262" i="7"/>
  <c r="BD1262" i="7"/>
  <c r="BC1262" i="7"/>
  <c r="AX1262" i="7"/>
  <c r="AW1262" i="7"/>
  <c r="AU1262" i="7"/>
  <c r="AT1262" i="7"/>
  <c r="AS1262" i="7"/>
  <c r="AR1262" i="7"/>
  <c r="AQ1262" i="7"/>
  <c r="AP1262" i="7"/>
  <c r="AO1262" i="7"/>
  <c r="AN1262" i="7"/>
  <c r="AM1262" i="7"/>
  <c r="AL1262" i="7"/>
  <c r="AK1262" i="7"/>
  <c r="AJ1262" i="7"/>
  <c r="AI1262" i="7"/>
  <c r="AH1262" i="7"/>
  <c r="AG1262" i="7"/>
  <c r="AF1262" i="7"/>
  <c r="AE1262" i="7"/>
  <c r="AD1262" i="7"/>
  <c r="AC1262" i="7"/>
  <c r="S1262" i="7"/>
  <c r="R1262" i="7"/>
  <c r="Q1262" i="7"/>
  <c r="P1262" i="7"/>
  <c r="O1262" i="7"/>
  <c r="N1262" i="7"/>
  <c r="M1262" i="7"/>
  <c r="L1262" i="7"/>
  <c r="K1262" i="7"/>
  <c r="J1262" i="7"/>
  <c r="I1262" i="7"/>
  <c r="H1262" i="7"/>
  <c r="E1262" i="7"/>
  <c r="D1262" i="7"/>
  <c r="BK1261" i="7"/>
  <c r="BF1261" i="7"/>
  <c r="BE1261" i="7"/>
  <c r="BD1261" i="7"/>
  <c r="BC1261" i="7"/>
  <c r="AX1261" i="7"/>
  <c r="AW1261" i="7"/>
  <c r="AU1261" i="7"/>
  <c r="AT1261" i="7"/>
  <c r="AS1261" i="7"/>
  <c r="AR1261" i="7"/>
  <c r="AQ1261" i="7"/>
  <c r="AP1261" i="7"/>
  <c r="AO1261" i="7"/>
  <c r="AN1261" i="7"/>
  <c r="AM1261" i="7"/>
  <c r="AL1261" i="7"/>
  <c r="AK1261" i="7"/>
  <c r="AJ1261" i="7"/>
  <c r="AI1261" i="7"/>
  <c r="AH1261" i="7"/>
  <c r="AG1261" i="7"/>
  <c r="AF1261" i="7"/>
  <c r="AE1261" i="7"/>
  <c r="AD1261" i="7"/>
  <c r="AC1261" i="7"/>
  <c r="S1261" i="7"/>
  <c r="R1261" i="7"/>
  <c r="Q1261" i="7"/>
  <c r="P1261" i="7"/>
  <c r="O1261" i="7"/>
  <c r="N1261" i="7"/>
  <c r="M1261" i="7"/>
  <c r="L1261" i="7"/>
  <c r="K1261" i="7"/>
  <c r="J1261" i="7"/>
  <c r="I1261" i="7"/>
  <c r="H1261" i="7"/>
  <c r="E1261" i="7"/>
  <c r="D1261" i="7"/>
  <c r="BK1260" i="7"/>
  <c r="BJ1260" i="7" s="1"/>
  <c r="CA1260" i="7" s="1"/>
  <c r="BF1260" i="7"/>
  <c r="BE1260" i="7"/>
  <c r="BD1260" i="7"/>
  <c r="BC1260" i="7"/>
  <c r="AX1260" i="7"/>
  <c r="AW1260" i="7"/>
  <c r="AU1260" i="7"/>
  <c r="AT1260" i="7"/>
  <c r="AS1260" i="7"/>
  <c r="AR1260" i="7"/>
  <c r="AQ1260" i="7"/>
  <c r="AP1260" i="7"/>
  <c r="AO1260" i="7"/>
  <c r="AN1260" i="7"/>
  <c r="AM1260" i="7"/>
  <c r="AL1260" i="7"/>
  <c r="AK1260" i="7"/>
  <c r="AJ1260" i="7"/>
  <c r="AI1260" i="7"/>
  <c r="AH1260" i="7"/>
  <c r="AG1260" i="7"/>
  <c r="AF1260" i="7"/>
  <c r="AE1260" i="7"/>
  <c r="AD1260" i="7"/>
  <c r="AC1260" i="7"/>
  <c r="S1260" i="7"/>
  <c r="R1260" i="7"/>
  <c r="Q1260" i="7"/>
  <c r="P1260" i="7"/>
  <c r="O1260" i="7"/>
  <c r="N1260" i="7"/>
  <c r="M1260" i="7"/>
  <c r="L1260" i="7"/>
  <c r="K1260" i="7"/>
  <c r="J1260" i="7"/>
  <c r="I1260" i="7"/>
  <c r="H1260" i="7"/>
  <c r="F1260" i="7"/>
  <c r="E1260" i="7"/>
  <c r="D1260" i="7"/>
  <c r="BK1259" i="7"/>
  <c r="BF1259" i="7"/>
  <c r="BE1259" i="7"/>
  <c r="BD1259" i="7"/>
  <c r="BC1259" i="7"/>
  <c r="AX1259" i="7"/>
  <c r="AW1259" i="7"/>
  <c r="AU1259" i="7"/>
  <c r="AT1259" i="7"/>
  <c r="AS1259" i="7"/>
  <c r="AR1259" i="7"/>
  <c r="AQ1259" i="7"/>
  <c r="AP1259" i="7"/>
  <c r="AO1259" i="7"/>
  <c r="AN1259" i="7"/>
  <c r="AM1259" i="7"/>
  <c r="AL1259" i="7"/>
  <c r="AK1259" i="7"/>
  <c r="AJ1259" i="7"/>
  <c r="AI1259" i="7"/>
  <c r="AH1259" i="7"/>
  <c r="AG1259" i="7"/>
  <c r="AF1259" i="7"/>
  <c r="AE1259" i="7"/>
  <c r="AD1259" i="7"/>
  <c r="AC1259" i="7"/>
  <c r="S1259" i="7"/>
  <c r="R1259" i="7"/>
  <c r="Q1259" i="7"/>
  <c r="P1259" i="7"/>
  <c r="O1259" i="7"/>
  <c r="N1259" i="7"/>
  <c r="M1259" i="7"/>
  <c r="L1259" i="7"/>
  <c r="K1259" i="7"/>
  <c r="J1259" i="7"/>
  <c r="I1259" i="7"/>
  <c r="H1259" i="7"/>
  <c r="E1259" i="7"/>
  <c r="D1259" i="7"/>
  <c r="BK1258" i="7"/>
  <c r="BJ1258" i="7" s="1"/>
  <c r="CZ1258" i="7" s="1"/>
  <c r="AV1258" i="7" s="1"/>
  <c r="BF1258" i="7"/>
  <c r="BE1258" i="7"/>
  <c r="BD1258" i="7"/>
  <c r="BC1258" i="7"/>
  <c r="AX1258" i="7"/>
  <c r="AW1258" i="7"/>
  <c r="AU1258" i="7"/>
  <c r="AT1258" i="7"/>
  <c r="AS1258" i="7"/>
  <c r="AR1258" i="7"/>
  <c r="AQ1258" i="7"/>
  <c r="AP1258" i="7"/>
  <c r="AO1258" i="7"/>
  <c r="AN1258" i="7"/>
  <c r="AM1258" i="7"/>
  <c r="AL1258" i="7"/>
  <c r="AK1258" i="7"/>
  <c r="AJ1258" i="7"/>
  <c r="AI1258" i="7"/>
  <c r="AH1258" i="7"/>
  <c r="AG1258" i="7"/>
  <c r="AF1258" i="7"/>
  <c r="AE1258" i="7"/>
  <c r="AD1258" i="7"/>
  <c r="AC1258" i="7"/>
  <c r="S1258" i="7"/>
  <c r="R1258" i="7"/>
  <c r="Q1258" i="7"/>
  <c r="P1258" i="7"/>
  <c r="O1258" i="7"/>
  <c r="N1258" i="7"/>
  <c r="M1258" i="7"/>
  <c r="L1258" i="7"/>
  <c r="K1258" i="7"/>
  <c r="J1258" i="7"/>
  <c r="I1258" i="7"/>
  <c r="H1258" i="7"/>
  <c r="G1258" i="7"/>
  <c r="E1258" i="7"/>
  <c r="D1258" i="7"/>
  <c r="BK1257" i="7"/>
  <c r="BF1257" i="7"/>
  <c r="BE1257" i="7"/>
  <c r="BD1257" i="7"/>
  <c r="BC1257" i="7"/>
  <c r="AX1257" i="7"/>
  <c r="AW1257" i="7"/>
  <c r="AU1257" i="7"/>
  <c r="AT1257" i="7"/>
  <c r="AS1257" i="7"/>
  <c r="AR1257" i="7"/>
  <c r="AQ1257" i="7"/>
  <c r="AP1257" i="7"/>
  <c r="AO1257" i="7"/>
  <c r="AN1257" i="7"/>
  <c r="AM1257" i="7"/>
  <c r="AL1257" i="7"/>
  <c r="AK1257" i="7"/>
  <c r="AJ1257" i="7"/>
  <c r="AI1257" i="7"/>
  <c r="AH1257" i="7"/>
  <c r="AG1257" i="7"/>
  <c r="AF1257" i="7"/>
  <c r="AE1257" i="7"/>
  <c r="AD1257" i="7"/>
  <c r="AC1257" i="7"/>
  <c r="S1257" i="7"/>
  <c r="R1257" i="7"/>
  <c r="Q1257" i="7"/>
  <c r="P1257" i="7"/>
  <c r="O1257" i="7"/>
  <c r="N1257" i="7"/>
  <c r="M1257" i="7"/>
  <c r="L1257" i="7"/>
  <c r="K1257" i="7"/>
  <c r="J1257" i="7"/>
  <c r="I1257" i="7"/>
  <c r="H1257" i="7"/>
  <c r="E1257" i="7"/>
  <c r="D1257" i="7"/>
  <c r="BK1256" i="7"/>
  <c r="G1256" i="7" s="1"/>
  <c r="BF1256" i="7"/>
  <c r="BE1256" i="7"/>
  <c r="BD1256" i="7"/>
  <c r="BC1256" i="7"/>
  <c r="AX1256" i="7"/>
  <c r="AW1256" i="7"/>
  <c r="AU1256" i="7"/>
  <c r="AT1256" i="7"/>
  <c r="AS1256" i="7"/>
  <c r="AR1256" i="7"/>
  <c r="AQ1256" i="7"/>
  <c r="AP1256" i="7"/>
  <c r="AO1256" i="7"/>
  <c r="AN1256" i="7"/>
  <c r="AM1256" i="7"/>
  <c r="AL1256" i="7"/>
  <c r="AK1256" i="7"/>
  <c r="AJ1256" i="7"/>
  <c r="AI1256" i="7"/>
  <c r="AH1256" i="7"/>
  <c r="AG1256" i="7"/>
  <c r="AF1256" i="7"/>
  <c r="AE1256" i="7"/>
  <c r="AD1256" i="7"/>
  <c r="AC1256" i="7"/>
  <c r="S1256" i="7"/>
  <c r="R1256" i="7"/>
  <c r="Q1256" i="7"/>
  <c r="P1256" i="7"/>
  <c r="O1256" i="7"/>
  <c r="N1256" i="7"/>
  <c r="M1256" i="7"/>
  <c r="L1256" i="7"/>
  <c r="K1256" i="7"/>
  <c r="J1256" i="7"/>
  <c r="I1256" i="7"/>
  <c r="H1256" i="7"/>
  <c r="E1256" i="7"/>
  <c r="D1256" i="7"/>
  <c r="BK1255" i="7"/>
  <c r="BJ1255" i="7" s="1"/>
  <c r="BF1255" i="7"/>
  <c r="BE1255" i="7"/>
  <c r="BD1255" i="7"/>
  <c r="BC1255" i="7"/>
  <c r="AX1255" i="7"/>
  <c r="AW1255" i="7"/>
  <c r="AU1255" i="7"/>
  <c r="AT1255" i="7"/>
  <c r="AS1255" i="7"/>
  <c r="AR1255" i="7"/>
  <c r="AQ1255" i="7"/>
  <c r="AP1255" i="7"/>
  <c r="AO1255" i="7"/>
  <c r="AN1255" i="7"/>
  <c r="AM1255" i="7"/>
  <c r="AL1255" i="7"/>
  <c r="AK1255" i="7"/>
  <c r="AJ1255" i="7"/>
  <c r="AI1255" i="7"/>
  <c r="AH1255" i="7"/>
  <c r="AG1255" i="7"/>
  <c r="AF1255" i="7"/>
  <c r="AE1255" i="7"/>
  <c r="AD1255" i="7"/>
  <c r="AC1255" i="7"/>
  <c r="S1255" i="7"/>
  <c r="R1255" i="7"/>
  <c r="Q1255" i="7"/>
  <c r="P1255" i="7"/>
  <c r="O1255" i="7"/>
  <c r="N1255" i="7"/>
  <c r="M1255" i="7"/>
  <c r="L1255" i="7"/>
  <c r="K1255" i="7"/>
  <c r="J1255" i="7"/>
  <c r="I1255" i="7"/>
  <c r="H1255" i="7"/>
  <c r="E1255" i="7"/>
  <c r="D1255" i="7"/>
  <c r="BK1254" i="7"/>
  <c r="BF1254" i="7"/>
  <c r="BE1254" i="7"/>
  <c r="BD1254" i="7"/>
  <c r="BC1254" i="7"/>
  <c r="AX1254" i="7"/>
  <c r="AW1254" i="7"/>
  <c r="AU1254" i="7"/>
  <c r="AT1254" i="7"/>
  <c r="AS1254" i="7"/>
  <c r="AR1254" i="7"/>
  <c r="AQ1254" i="7"/>
  <c r="AP1254" i="7"/>
  <c r="AO1254" i="7"/>
  <c r="AN1254" i="7"/>
  <c r="AM1254" i="7"/>
  <c r="AL1254" i="7"/>
  <c r="AK1254" i="7"/>
  <c r="AJ1254" i="7"/>
  <c r="AI1254" i="7"/>
  <c r="AH1254" i="7"/>
  <c r="AG1254" i="7"/>
  <c r="AF1254" i="7"/>
  <c r="AE1254" i="7"/>
  <c r="AD1254" i="7"/>
  <c r="AC1254" i="7"/>
  <c r="S1254" i="7"/>
  <c r="R1254" i="7"/>
  <c r="Q1254" i="7"/>
  <c r="P1254" i="7"/>
  <c r="O1254" i="7"/>
  <c r="N1254" i="7"/>
  <c r="M1254" i="7"/>
  <c r="L1254" i="7"/>
  <c r="K1254" i="7"/>
  <c r="J1254" i="7"/>
  <c r="I1254" i="7"/>
  <c r="H1254" i="7"/>
  <c r="E1254" i="7"/>
  <c r="D1254" i="7"/>
  <c r="BK1253" i="7"/>
  <c r="BF1253" i="7"/>
  <c r="BE1253" i="7"/>
  <c r="BD1253" i="7"/>
  <c r="BC1253" i="7"/>
  <c r="AX1253" i="7"/>
  <c r="AW1253" i="7"/>
  <c r="AU1253" i="7"/>
  <c r="AT1253" i="7"/>
  <c r="AS1253" i="7"/>
  <c r="AR1253" i="7"/>
  <c r="AQ1253" i="7"/>
  <c r="AP1253" i="7"/>
  <c r="AO1253" i="7"/>
  <c r="AN1253" i="7"/>
  <c r="AM1253" i="7"/>
  <c r="AL1253" i="7"/>
  <c r="AK1253" i="7"/>
  <c r="AJ1253" i="7"/>
  <c r="AI1253" i="7"/>
  <c r="AH1253" i="7"/>
  <c r="AG1253" i="7"/>
  <c r="AF1253" i="7"/>
  <c r="AE1253" i="7"/>
  <c r="AD1253" i="7"/>
  <c r="AC1253" i="7"/>
  <c r="S1253" i="7"/>
  <c r="R1253" i="7"/>
  <c r="Q1253" i="7"/>
  <c r="P1253" i="7"/>
  <c r="O1253" i="7"/>
  <c r="N1253" i="7"/>
  <c r="M1253" i="7"/>
  <c r="L1253" i="7"/>
  <c r="K1253" i="7"/>
  <c r="J1253" i="7"/>
  <c r="I1253" i="7"/>
  <c r="H1253" i="7"/>
  <c r="E1253" i="7"/>
  <c r="D1253" i="7"/>
  <c r="BK1252" i="7"/>
  <c r="BF1252" i="7"/>
  <c r="BE1252" i="7"/>
  <c r="BD1252" i="7"/>
  <c r="BC1252" i="7"/>
  <c r="AX1252" i="7"/>
  <c r="AW1252" i="7"/>
  <c r="AU1252" i="7"/>
  <c r="AT1252" i="7"/>
  <c r="AS1252" i="7"/>
  <c r="AR1252" i="7"/>
  <c r="AQ1252" i="7"/>
  <c r="AP1252" i="7"/>
  <c r="AO1252" i="7"/>
  <c r="AN1252" i="7"/>
  <c r="AM1252" i="7"/>
  <c r="AL1252" i="7"/>
  <c r="AK1252" i="7"/>
  <c r="AJ1252" i="7"/>
  <c r="AI1252" i="7"/>
  <c r="AH1252" i="7"/>
  <c r="AG1252" i="7"/>
  <c r="AF1252" i="7"/>
  <c r="AE1252" i="7"/>
  <c r="AD1252" i="7"/>
  <c r="AC1252" i="7"/>
  <c r="S1252" i="7"/>
  <c r="R1252" i="7"/>
  <c r="Q1252" i="7"/>
  <c r="P1252" i="7"/>
  <c r="O1252" i="7"/>
  <c r="N1252" i="7"/>
  <c r="M1252" i="7"/>
  <c r="L1252" i="7"/>
  <c r="K1252" i="7"/>
  <c r="J1252" i="7"/>
  <c r="I1252" i="7"/>
  <c r="H1252" i="7"/>
  <c r="E1252" i="7"/>
  <c r="D1252" i="7"/>
  <c r="BK1251" i="7"/>
  <c r="BF1251" i="7"/>
  <c r="BE1251" i="7"/>
  <c r="BD1251" i="7"/>
  <c r="BC1251" i="7"/>
  <c r="AX1251" i="7"/>
  <c r="AW1251" i="7"/>
  <c r="AU1251" i="7"/>
  <c r="AT1251" i="7"/>
  <c r="AS1251" i="7"/>
  <c r="AR1251" i="7"/>
  <c r="AQ1251" i="7"/>
  <c r="AP1251" i="7"/>
  <c r="AO1251" i="7"/>
  <c r="AN1251" i="7"/>
  <c r="AM1251" i="7"/>
  <c r="AL1251" i="7"/>
  <c r="AK1251" i="7"/>
  <c r="AJ1251" i="7"/>
  <c r="AI1251" i="7"/>
  <c r="AH1251" i="7"/>
  <c r="AG1251" i="7"/>
  <c r="AF1251" i="7"/>
  <c r="AE1251" i="7"/>
  <c r="AD1251" i="7"/>
  <c r="AC1251" i="7"/>
  <c r="S1251" i="7"/>
  <c r="R1251" i="7"/>
  <c r="Q1251" i="7"/>
  <c r="P1251" i="7"/>
  <c r="O1251" i="7"/>
  <c r="N1251" i="7"/>
  <c r="M1251" i="7"/>
  <c r="L1251" i="7"/>
  <c r="K1251" i="7"/>
  <c r="J1251" i="7"/>
  <c r="I1251" i="7"/>
  <c r="H1251" i="7"/>
  <c r="E1251" i="7"/>
  <c r="D1251" i="7"/>
  <c r="BK1250" i="7"/>
  <c r="BF1250" i="7"/>
  <c r="BE1250" i="7"/>
  <c r="BD1250" i="7"/>
  <c r="BC1250" i="7"/>
  <c r="AX1250" i="7"/>
  <c r="AW1250" i="7"/>
  <c r="AU1250" i="7"/>
  <c r="AT1250" i="7"/>
  <c r="AS1250" i="7"/>
  <c r="AR1250" i="7"/>
  <c r="AQ1250" i="7"/>
  <c r="AP1250" i="7"/>
  <c r="AO1250" i="7"/>
  <c r="AN1250" i="7"/>
  <c r="AM1250" i="7"/>
  <c r="AL1250" i="7"/>
  <c r="AK1250" i="7"/>
  <c r="AJ1250" i="7"/>
  <c r="AI1250" i="7"/>
  <c r="AH1250" i="7"/>
  <c r="AG1250" i="7"/>
  <c r="AF1250" i="7"/>
  <c r="AE1250" i="7"/>
  <c r="AD1250" i="7"/>
  <c r="AC1250" i="7"/>
  <c r="S1250" i="7"/>
  <c r="R1250" i="7"/>
  <c r="Q1250" i="7"/>
  <c r="P1250" i="7"/>
  <c r="O1250" i="7"/>
  <c r="N1250" i="7"/>
  <c r="M1250" i="7"/>
  <c r="L1250" i="7"/>
  <c r="K1250" i="7"/>
  <c r="J1250" i="7"/>
  <c r="I1250" i="7"/>
  <c r="H1250" i="7"/>
  <c r="E1250" i="7"/>
  <c r="D1250" i="7"/>
  <c r="BK1249" i="7"/>
  <c r="BF1249" i="7"/>
  <c r="BE1249" i="7"/>
  <c r="BD1249" i="7"/>
  <c r="BC1249" i="7"/>
  <c r="AX1249" i="7"/>
  <c r="AW1249" i="7"/>
  <c r="AU1249" i="7"/>
  <c r="AT1249" i="7"/>
  <c r="AS1249" i="7"/>
  <c r="AR1249" i="7"/>
  <c r="AQ1249" i="7"/>
  <c r="AP1249" i="7"/>
  <c r="AO1249" i="7"/>
  <c r="AN1249" i="7"/>
  <c r="AM1249" i="7"/>
  <c r="AL1249" i="7"/>
  <c r="AK1249" i="7"/>
  <c r="AJ1249" i="7"/>
  <c r="AI1249" i="7"/>
  <c r="AH1249" i="7"/>
  <c r="AG1249" i="7"/>
  <c r="AF1249" i="7"/>
  <c r="AE1249" i="7"/>
  <c r="AD1249" i="7"/>
  <c r="AC1249" i="7"/>
  <c r="S1249" i="7"/>
  <c r="R1249" i="7"/>
  <c r="Q1249" i="7"/>
  <c r="P1249" i="7"/>
  <c r="O1249" i="7"/>
  <c r="N1249" i="7"/>
  <c r="M1249" i="7"/>
  <c r="L1249" i="7"/>
  <c r="K1249" i="7"/>
  <c r="J1249" i="7"/>
  <c r="I1249" i="7"/>
  <c r="H1249" i="7"/>
  <c r="E1249" i="7"/>
  <c r="D1249" i="7"/>
  <c r="BK1248" i="7"/>
  <c r="BF1248" i="7"/>
  <c r="BE1248" i="7"/>
  <c r="BD1248" i="7"/>
  <c r="BC1248" i="7"/>
  <c r="AX1248" i="7"/>
  <c r="AW1248" i="7"/>
  <c r="AU1248" i="7"/>
  <c r="AT1248" i="7"/>
  <c r="AS1248" i="7"/>
  <c r="AR1248" i="7"/>
  <c r="AQ1248" i="7"/>
  <c r="AP1248" i="7"/>
  <c r="AO1248" i="7"/>
  <c r="AN1248" i="7"/>
  <c r="AM1248" i="7"/>
  <c r="AL1248" i="7"/>
  <c r="AK1248" i="7"/>
  <c r="AJ1248" i="7"/>
  <c r="AI1248" i="7"/>
  <c r="AH1248" i="7"/>
  <c r="AG1248" i="7"/>
  <c r="AF1248" i="7"/>
  <c r="AE1248" i="7"/>
  <c r="AD1248" i="7"/>
  <c r="AC1248" i="7"/>
  <c r="S1248" i="7"/>
  <c r="R1248" i="7"/>
  <c r="Q1248" i="7"/>
  <c r="P1248" i="7"/>
  <c r="O1248" i="7"/>
  <c r="N1248" i="7"/>
  <c r="M1248" i="7"/>
  <c r="L1248" i="7"/>
  <c r="K1248" i="7"/>
  <c r="J1248" i="7"/>
  <c r="I1248" i="7"/>
  <c r="H1248" i="7"/>
  <c r="E1248" i="7"/>
  <c r="D1248" i="7"/>
  <c r="BK1247" i="7"/>
  <c r="BF1247" i="7"/>
  <c r="BE1247" i="7"/>
  <c r="BD1247" i="7"/>
  <c r="BC1247" i="7"/>
  <c r="AX1247" i="7"/>
  <c r="AW1247" i="7"/>
  <c r="AU1247" i="7"/>
  <c r="AT1247" i="7"/>
  <c r="AS1247" i="7"/>
  <c r="AR1247" i="7"/>
  <c r="AQ1247" i="7"/>
  <c r="AP1247" i="7"/>
  <c r="AO1247" i="7"/>
  <c r="AN1247" i="7"/>
  <c r="AM1247" i="7"/>
  <c r="AL1247" i="7"/>
  <c r="AK1247" i="7"/>
  <c r="AJ1247" i="7"/>
  <c r="AI1247" i="7"/>
  <c r="AH1247" i="7"/>
  <c r="AG1247" i="7"/>
  <c r="AF1247" i="7"/>
  <c r="AE1247" i="7"/>
  <c r="AD1247" i="7"/>
  <c r="AC1247" i="7"/>
  <c r="S1247" i="7"/>
  <c r="R1247" i="7"/>
  <c r="Q1247" i="7"/>
  <c r="P1247" i="7"/>
  <c r="O1247" i="7"/>
  <c r="N1247" i="7"/>
  <c r="M1247" i="7"/>
  <c r="L1247" i="7"/>
  <c r="K1247" i="7"/>
  <c r="J1247" i="7"/>
  <c r="I1247" i="7"/>
  <c r="H1247" i="7"/>
  <c r="E1247" i="7"/>
  <c r="D1247" i="7"/>
  <c r="BK1246" i="7"/>
  <c r="G1246" i="7" s="1"/>
  <c r="BF1246" i="7"/>
  <c r="BE1246" i="7"/>
  <c r="BD1246" i="7"/>
  <c r="BC1246" i="7"/>
  <c r="AX1246" i="7"/>
  <c r="AW1246" i="7"/>
  <c r="AU1246" i="7"/>
  <c r="AT1246" i="7"/>
  <c r="AS1246" i="7"/>
  <c r="AR1246" i="7"/>
  <c r="AQ1246" i="7"/>
  <c r="AP1246" i="7"/>
  <c r="AO1246" i="7"/>
  <c r="AN1246" i="7"/>
  <c r="AM1246" i="7"/>
  <c r="AL1246" i="7"/>
  <c r="AK1246" i="7"/>
  <c r="AJ1246" i="7"/>
  <c r="AI1246" i="7"/>
  <c r="AH1246" i="7"/>
  <c r="AG1246" i="7"/>
  <c r="AF1246" i="7"/>
  <c r="AE1246" i="7"/>
  <c r="AD1246" i="7"/>
  <c r="AC1246" i="7"/>
  <c r="S1246" i="7"/>
  <c r="R1246" i="7"/>
  <c r="Q1246" i="7"/>
  <c r="P1246" i="7"/>
  <c r="O1246" i="7"/>
  <c r="N1246" i="7"/>
  <c r="M1246" i="7"/>
  <c r="L1246" i="7"/>
  <c r="K1246" i="7"/>
  <c r="J1246" i="7"/>
  <c r="I1246" i="7"/>
  <c r="H1246" i="7"/>
  <c r="E1246" i="7"/>
  <c r="D1246" i="7"/>
  <c r="BK1245" i="7"/>
  <c r="G1245" i="7" s="1"/>
  <c r="BJ1245" i="7"/>
  <c r="BF1245" i="7"/>
  <c r="BE1245" i="7"/>
  <c r="BD1245" i="7"/>
  <c r="BC1245" i="7"/>
  <c r="AX1245" i="7"/>
  <c r="AW1245" i="7"/>
  <c r="AU1245" i="7"/>
  <c r="AT1245" i="7"/>
  <c r="AS1245" i="7"/>
  <c r="AR1245" i="7"/>
  <c r="AQ1245" i="7"/>
  <c r="AP1245" i="7"/>
  <c r="AO1245" i="7"/>
  <c r="AN1245" i="7"/>
  <c r="AM1245" i="7"/>
  <c r="AL1245" i="7"/>
  <c r="AK1245" i="7"/>
  <c r="AJ1245" i="7"/>
  <c r="AI1245" i="7"/>
  <c r="AH1245" i="7"/>
  <c r="AG1245" i="7"/>
  <c r="AF1245" i="7"/>
  <c r="AE1245" i="7"/>
  <c r="AD1245" i="7"/>
  <c r="AC1245" i="7"/>
  <c r="S1245" i="7"/>
  <c r="R1245" i="7"/>
  <c r="Q1245" i="7"/>
  <c r="P1245" i="7"/>
  <c r="O1245" i="7"/>
  <c r="N1245" i="7"/>
  <c r="M1245" i="7"/>
  <c r="L1245" i="7"/>
  <c r="K1245" i="7"/>
  <c r="J1245" i="7"/>
  <c r="I1245" i="7"/>
  <c r="H1245" i="7"/>
  <c r="E1245" i="7"/>
  <c r="D1245" i="7"/>
  <c r="CC1244" i="7"/>
  <c r="BK1244" i="7"/>
  <c r="BJ1244" i="7" s="1"/>
  <c r="BF1244" i="7"/>
  <c r="BE1244" i="7"/>
  <c r="BD1244" i="7"/>
  <c r="BC1244" i="7"/>
  <c r="AX1244" i="7"/>
  <c r="AW1244" i="7"/>
  <c r="AU1244" i="7"/>
  <c r="AT1244" i="7"/>
  <c r="AS1244" i="7"/>
  <c r="AR1244" i="7"/>
  <c r="AQ1244" i="7"/>
  <c r="AP1244" i="7"/>
  <c r="AO1244" i="7"/>
  <c r="AN1244" i="7"/>
  <c r="AM1244" i="7"/>
  <c r="AL1244" i="7"/>
  <c r="AK1244" i="7"/>
  <c r="AJ1244" i="7"/>
  <c r="AI1244" i="7"/>
  <c r="AH1244" i="7"/>
  <c r="AG1244" i="7"/>
  <c r="AF1244" i="7"/>
  <c r="AE1244" i="7"/>
  <c r="AD1244" i="7"/>
  <c r="AC1244" i="7"/>
  <c r="S1244" i="7"/>
  <c r="R1244" i="7"/>
  <c r="Q1244" i="7"/>
  <c r="P1244" i="7"/>
  <c r="O1244" i="7"/>
  <c r="N1244" i="7"/>
  <c r="M1244" i="7"/>
  <c r="L1244" i="7"/>
  <c r="K1244" i="7"/>
  <c r="J1244" i="7"/>
  <c r="I1244" i="7"/>
  <c r="H1244" i="7"/>
  <c r="E1244" i="7"/>
  <c r="D1244" i="7"/>
  <c r="BK1243" i="7"/>
  <c r="BJ1243" i="7" s="1"/>
  <c r="DE1243" i="7" s="1"/>
  <c r="BA1243" i="7" s="1"/>
  <c r="BF1243" i="7"/>
  <c r="BE1243" i="7"/>
  <c r="BD1243" i="7"/>
  <c r="BC1243" i="7"/>
  <c r="AX1243" i="7"/>
  <c r="AW1243" i="7"/>
  <c r="AU1243" i="7"/>
  <c r="AT1243" i="7"/>
  <c r="AS1243" i="7"/>
  <c r="AR1243" i="7"/>
  <c r="AQ1243" i="7"/>
  <c r="AP1243" i="7"/>
  <c r="AO1243" i="7"/>
  <c r="AN1243" i="7"/>
  <c r="AM1243" i="7"/>
  <c r="AL1243" i="7"/>
  <c r="AK1243" i="7"/>
  <c r="AJ1243" i="7"/>
  <c r="AI1243" i="7"/>
  <c r="AH1243" i="7"/>
  <c r="AG1243" i="7"/>
  <c r="AF1243" i="7"/>
  <c r="AE1243" i="7"/>
  <c r="AD1243" i="7"/>
  <c r="AC1243" i="7"/>
  <c r="S1243" i="7"/>
  <c r="R1243" i="7"/>
  <c r="Q1243" i="7"/>
  <c r="P1243" i="7"/>
  <c r="O1243" i="7"/>
  <c r="N1243" i="7"/>
  <c r="M1243" i="7"/>
  <c r="L1243" i="7"/>
  <c r="K1243" i="7"/>
  <c r="J1243" i="7"/>
  <c r="I1243" i="7"/>
  <c r="H1243" i="7"/>
  <c r="G1243" i="7"/>
  <c r="E1243" i="7"/>
  <c r="D1243" i="7"/>
  <c r="BK1242" i="7"/>
  <c r="BF1242" i="7"/>
  <c r="BE1242" i="7"/>
  <c r="BD1242" i="7"/>
  <c r="BC1242" i="7"/>
  <c r="AX1242" i="7"/>
  <c r="AW1242" i="7"/>
  <c r="AU1242" i="7"/>
  <c r="AT1242" i="7"/>
  <c r="AS1242" i="7"/>
  <c r="AR1242" i="7"/>
  <c r="AQ1242" i="7"/>
  <c r="AP1242" i="7"/>
  <c r="AO1242" i="7"/>
  <c r="AN1242" i="7"/>
  <c r="AM1242" i="7"/>
  <c r="AL1242" i="7"/>
  <c r="AK1242" i="7"/>
  <c r="AJ1242" i="7"/>
  <c r="AI1242" i="7"/>
  <c r="AH1242" i="7"/>
  <c r="AG1242" i="7"/>
  <c r="AF1242" i="7"/>
  <c r="AE1242" i="7"/>
  <c r="AD1242" i="7"/>
  <c r="AC1242" i="7"/>
  <c r="S1242" i="7"/>
  <c r="R1242" i="7"/>
  <c r="Q1242" i="7"/>
  <c r="P1242" i="7"/>
  <c r="O1242" i="7"/>
  <c r="N1242" i="7"/>
  <c r="M1242" i="7"/>
  <c r="L1242" i="7"/>
  <c r="K1242" i="7"/>
  <c r="J1242" i="7"/>
  <c r="I1242" i="7"/>
  <c r="H1242" i="7"/>
  <c r="E1242" i="7"/>
  <c r="D1242" i="7"/>
  <c r="BK1241" i="7"/>
  <c r="G1241" i="7" s="1"/>
  <c r="BF1241" i="7"/>
  <c r="BE1241" i="7"/>
  <c r="BD1241" i="7"/>
  <c r="BC1241" i="7"/>
  <c r="AX1241" i="7"/>
  <c r="AW1241" i="7"/>
  <c r="AU1241" i="7"/>
  <c r="AT1241" i="7"/>
  <c r="AS1241" i="7"/>
  <c r="AR1241" i="7"/>
  <c r="AQ1241" i="7"/>
  <c r="AP1241" i="7"/>
  <c r="AO1241" i="7"/>
  <c r="AN1241" i="7"/>
  <c r="AM1241" i="7"/>
  <c r="AL1241" i="7"/>
  <c r="AK1241" i="7"/>
  <c r="AJ1241" i="7"/>
  <c r="AI1241" i="7"/>
  <c r="AH1241" i="7"/>
  <c r="AG1241" i="7"/>
  <c r="AF1241" i="7"/>
  <c r="AE1241" i="7"/>
  <c r="AD1241" i="7"/>
  <c r="AC1241" i="7"/>
  <c r="S1241" i="7"/>
  <c r="R1241" i="7"/>
  <c r="Q1241" i="7"/>
  <c r="P1241" i="7"/>
  <c r="O1241" i="7"/>
  <c r="N1241" i="7"/>
  <c r="M1241" i="7"/>
  <c r="L1241" i="7"/>
  <c r="K1241" i="7"/>
  <c r="J1241" i="7"/>
  <c r="I1241" i="7"/>
  <c r="H1241" i="7"/>
  <c r="E1241" i="7"/>
  <c r="D1241" i="7"/>
  <c r="BK1240" i="7"/>
  <c r="BF1240" i="7"/>
  <c r="BE1240" i="7"/>
  <c r="BD1240" i="7"/>
  <c r="BC1240" i="7"/>
  <c r="AX1240" i="7"/>
  <c r="AW1240" i="7"/>
  <c r="AU1240" i="7"/>
  <c r="AT1240" i="7"/>
  <c r="AS1240" i="7"/>
  <c r="AR1240" i="7"/>
  <c r="AQ1240" i="7"/>
  <c r="AP1240" i="7"/>
  <c r="AO1240" i="7"/>
  <c r="AN1240" i="7"/>
  <c r="AM1240" i="7"/>
  <c r="AL1240" i="7"/>
  <c r="AK1240" i="7"/>
  <c r="AJ1240" i="7"/>
  <c r="AI1240" i="7"/>
  <c r="AH1240" i="7"/>
  <c r="AG1240" i="7"/>
  <c r="AF1240" i="7"/>
  <c r="AE1240" i="7"/>
  <c r="AD1240" i="7"/>
  <c r="AC1240" i="7"/>
  <c r="S1240" i="7"/>
  <c r="R1240" i="7"/>
  <c r="Q1240" i="7"/>
  <c r="P1240" i="7"/>
  <c r="O1240" i="7"/>
  <c r="N1240" i="7"/>
  <c r="M1240" i="7"/>
  <c r="L1240" i="7"/>
  <c r="K1240" i="7"/>
  <c r="J1240" i="7"/>
  <c r="I1240" i="7"/>
  <c r="H1240" i="7"/>
  <c r="E1240" i="7"/>
  <c r="D1240" i="7"/>
  <c r="BK1239" i="7"/>
  <c r="BF1239" i="7"/>
  <c r="BE1239" i="7"/>
  <c r="BD1239" i="7"/>
  <c r="BC1239" i="7"/>
  <c r="AX1239" i="7"/>
  <c r="AW1239" i="7"/>
  <c r="AU1239" i="7"/>
  <c r="AT1239" i="7"/>
  <c r="AS1239" i="7"/>
  <c r="AR1239" i="7"/>
  <c r="AQ1239" i="7"/>
  <c r="AP1239" i="7"/>
  <c r="AO1239" i="7"/>
  <c r="AN1239" i="7"/>
  <c r="AM1239" i="7"/>
  <c r="AL1239" i="7"/>
  <c r="AK1239" i="7"/>
  <c r="AJ1239" i="7"/>
  <c r="AI1239" i="7"/>
  <c r="AH1239" i="7"/>
  <c r="AG1239" i="7"/>
  <c r="AF1239" i="7"/>
  <c r="AE1239" i="7"/>
  <c r="AD1239" i="7"/>
  <c r="AC1239" i="7"/>
  <c r="S1239" i="7"/>
  <c r="R1239" i="7"/>
  <c r="Q1239" i="7"/>
  <c r="P1239" i="7"/>
  <c r="O1239" i="7"/>
  <c r="N1239" i="7"/>
  <c r="M1239" i="7"/>
  <c r="L1239" i="7"/>
  <c r="K1239" i="7"/>
  <c r="J1239" i="7"/>
  <c r="I1239" i="7"/>
  <c r="H1239" i="7"/>
  <c r="E1239" i="7"/>
  <c r="D1239" i="7"/>
  <c r="BK1238" i="7"/>
  <c r="BJ1238" i="7" s="1"/>
  <c r="F1238" i="7" s="1"/>
  <c r="BF1238" i="7"/>
  <c r="BE1238" i="7"/>
  <c r="BD1238" i="7"/>
  <c r="BC1238" i="7"/>
  <c r="AX1238" i="7"/>
  <c r="AW1238" i="7"/>
  <c r="AU1238" i="7"/>
  <c r="AT1238" i="7"/>
  <c r="AS1238" i="7"/>
  <c r="AR1238" i="7"/>
  <c r="AQ1238" i="7"/>
  <c r="AP1238" i="7"/>
  <c r="AO1238" i="7"/>
  <c r="AN1238" i="7"/>
  <c r="AM1238" i="7"/>
  <c r="AL1238" i="7"/>
  <c r="AK1238" i="7"/>
  <c r="AJ1238" i="7"/>
  <c r="AI1238" i="7"/>
  <c r="AH1238" i="7"/>
  <c r="AG1238" i="7"/>
  <c r="AF1238" i="7"/>
  <c r="AE1238" i="7"/>
  <c r="AD1238" i="7"/>
  <c r="AC1238" i="7"/>
  <c r="S1238" i="7"/>
  <c r="R1238" i="7"/>
  <c r="Q1238" i="7"/>
  <c r="P1238" i="7"/>
  <c r="O1238" i="7"/>
  <c r="N1238" i="7"/>
  <c r="M1238" i="7"/>
  <c r="L1238" i="7"/>
  <c r="K1238" i="7"/>
  <c r="J1238" i="7"/>
  <c r="I1238" i="7"/>
  <c r="H1238" i="7"/>
  <c r="G1238" i="7"/>
  <c r="E1238" i="7"/>
  <c r="D1238" i="7"/>
  <c r="BK1237" i="7"/>
  <c r="BF1237" i="7"/>
  <c r="BE1237" i="7"/>
  <c r="BD1237" i="7"/>
  <c r="BC1237" i="7"/>
  <c r="AX1237" i="7"/>
  <c r="AW1237" i="7"/>
  <c r="AU1237" i="7"/>
  <c r="AT1237" i="7"/>
  <c r="AS1237" i="7"/>
  <c r="AR1237" i="7"/>
  <c r="AQ1237" i="7"/>
  <c r="AP1237" i="7"/>
  <c r="AO1237" i="7"/>
  <c r="AN1237" i="7"/>
  <c r="AM1237" i="7"/>
  <c r="AL1237" i="7"/>
  <c r="AK1237" i="7"/>
  <c r="AJ1237" i="7"/>
  <c r="AI1237" i="7"/>
  <c r="AH1237" i="7"/>
  <c r="AG1237" i="7"/>
  <c r="AF1237" i="7"/>
  <c r="AE1237" i="7"/>
  <c r="AD1237" i="7"/>
  <c r="AC1237" i="7"/>
  <c r="S1237" i="7"/>
  <c r="R1237" i="7"/>
  <c r="Q1237" i="7"/>
  <c r="P1237" i="7"/>
  <c r="O1237" i="7"/>
  <c r="N1237" i="7"/>
  <c r="M1237" i="7"/>
  <c r="L1237" i="7"/>
  <c r="K1237" i="7"/>
  <c r="J1237" i="7"/>
  <c r="I1237" i="7"/>
  <c r="H1237" i="7"/>
  <c r="E1237" i="7"/>
  <c r="D1237" i="7"/>
  <c r="BK1236" i="7"/>
  <c r="BJ1236" i="7" s="1"/>
  <c r="BF1236" i="7"/>
  <c r="BE1236" i="7"/>
  <c r="BD1236" i="7"/>
  <c r="BC1236" i="7"/>
  <c r="AX1236" i="7"/>
  <c r="AW1236" i="7"/>
  <c r="AU1236" i="7"/>
  <c r="AT1236" i="7"/>
  <c r="AS1236" i="7"/>
  <c r="AR1236" i="7"/>
  <c r="AQ1236" i="7"/>
  <c r="AP1236" i="7"/>
  <c r="AO1236" i="7"/>
  <c r="AN1236" i="7"/>
  <c r="AM1236" i="7"/>
  <c r="AL1236" i="7"/>
  <c r="AK1236" i="7"/>
  <c r="AJ1236" i="7"/>
  <c r="AI1236" i="7"/>
  <c r="AH1236" i="7"/>
  <c r="AG1236" i="7"/>
  <c r="AF1236" i="7"/>
  <c r="AE1236" i="7"/>
  <c r="AD1236" i="7"/>
  <c r="AC1236" i="7"/>
  <c r="S1236" i="7"/>
  <c r="R1236" i="7"/>
  <c r="Q1236" i="7"/>
  <c r="P1236" i="7"/>
  <c r="O1236" i="7"/>
  <c r="N1236" i="7"/>
  <c r="M1236" i="7"/>
  <c r="L1236" i="7"/>
  <c r="K1236" i="7"/>
  <c r="J1236" i="7"/>
  <c r="I1236" i="7"/>
  <c r="H1236" i="7"/>
  <c r="E1236" i="7"/>
  <c r="D1236" i="7"/>
  <c r="DD1235" i="7"/>
  <c r="AZ1235" i="7" s="1"/>
  <c r="BK1235" i="7"/>
  <c r="BJ1235" i="7" s="1"/>
  <c r="BX1235" i="7" s="1"/>
  <c r="BZ1235" i="7" s="1"/>
  <c r="V1235" i="7" s="1"/>
  <c r="BF1235" i="7"/>
  <c r="BE1235" i="7"/>
  <c r="BD1235" i="7"/>
  <c r="BC1235" i="7"/>
  <c r="AX1235" i="7"/>
  <c r="AW1235" i="7"/>
  <c r="AU1235" i="7"/>
  <c r="AT1235" i="7"/>
  <c r="AS1235" i="7"/>
  <c r="AR1235" i="7"/>
  <c r="AQ1235" i="7"/>
  <c r="AP1235" i="7"/>
  <c r="AO1235" i="7"/>
  <c r="AN1235" i="7"/>
  <c r="AM1235" i="7"/>
  <c r="AL1235" i="7"/>
  <c r="AK1235" i="7"/>
  <c r="AJ1235" i="7"/>
  <c r="AI1235" i="7"/>
  <c r="AH1235" i="7"/>
  <c r="AG1235" i="7"/>
  <c r="AF1235" i="7"/>
  <c r="AE1235" i="7"/>
  <c r="AD1235" i="7"/>
  <c r="AC1235" i="7"/>
  <c r="S1235" i="7"/>
  <c r="R1235" i="7"/>
  <c r="Q1235" i="7"/>
  <c r="P1235" i="7"/>
  <c r="O1235" i="7"/>
  <c r="N1235" i="7"/>
  <c r="M1235" i="7"/>
  <c r="L1235" i="7"/>
  <c r="K1235" i="7"/>
  <c r="J1235" i="7"/>
  <c r="I1235" i="7"/>
  <c r="H1235" i="7"/>
  <c r="G1235" i="7"/>
  <c r="E1235" i="7"/>
  <c r="D1235" i="7"/>
  <c r="BK1234" i="7"/>
  <c r="BJ1234" i="7" s="1"/>
  <c r="BF1234" i="7"/>
  <c r="BE1234" i="7"/>
  <c r="BD1234" i="7"/>
  <c r="BC1234" i="7"/>
  <c r="AX1234" i="7"/>
  <c r="AW1234" i="7"/>
  <c r="AU1234" i="7"/>
  <c r="AT1234" i="7"/>
  <c r="AS1234" i="7"/>
  <c r="AR1234" i="7"/>
  <c r="AQ1234" i="7"/>
  <c r="AP1234" i="7"/>
  <c r="AO1234" i="7"/>
  <c r="AN1234" i="7"/>
  <c r="AM1234" i="7"/>
  <c r="AL1234" i="7"/>
  <c r="AK1234" i="7"/>
  <c r="AJ1234" i="7"/>
  <c r="AI1234" i="7"/>
  <c r="AH1234" i="7"/>
  <c r="AG1234" i="7"/>
  <c r="AF1234" i="7"/>
  <c r="AE1234" i="7"/>
  <c r="AD1234" i="7"/>
  <c r="AC1234" i="7"/>
  <c r="S1234" i="7"/>
  <c r="R1234" i="7"/>
  <c r="Q1234" i="7"/>
  <c r="P1234" i="7"/>
  <c r="O1234" i="7"/>
  <c r="N1234" i="7"/>
  <c r="M1234" i="7"/>
  <c r="L1234" i="7"/>
  <c r="K1234" i="7"/>
  <c r="J1234" i="7"/>
  <c r="I1234" i="7"/>
  <c r="H1234" i="7"/>
  <c r="G1234" i="7"/>
  <c r="E1234" i="7"/>
  <c r="D1234" i="7"/>
  <c r="BK1233" i="7"/>
  <c r="G1233" i="7" s="1"/>
  <c r="BF1233" i="7"/>
  <c r="BE1233" i="7"/>
  <c r="BD1233" i="7"/>
  <c r="BC1233" i="7"/>
  <c r="AX1233" i="7"/>
  <c r="AW1233" i="7"/>
  <c r="AU1233" i="7"/>
  <c r="AT1233" i="7"/>
  <c r="AS1233" i="7"/>
  <c r="AR1233" i="7"/>
  <c r="AQ1233" i="7"/>
  <c r="AP1233" i="7"/>
  <c r="AO1233" i="7"/>
  <c r="AN1233" i="7"/>
  <c r="AM1233" i="7"/>
  <c r="AL1233" i="7"/>
  <c r="AK1233" i="7"/>
  <c r="AJ1233" i="7"/>
  <c r="AI1233" i="7"/>
  <c r="AH1233" i="7"/>
  <c r="AG1233" i="7"/>
  <c r="AF1233" i="7"/>
  <c r="AE1233" i="7"/>
  <c r="AD1233" i="7"/>
  <c r="AC1233" i="7"/>
  <c r="S1233" i="7"/>
  <c r="R1233" i="7"/>
  <c r="Q1233" i="7"/>
  <c r="P1233" i="7"/>
  <c r="O1233" i="7"/>
  <c r="N1233" i="7"/>
  <c r="M1233" i="7"/>
  <c r="L1233" i="7"/>
  <c r="K1233" i="7"/>
  <c r="J1233" i="7"/>
  <c r="I1233" i="7"/>
  <c r="H1233" i="7"/>
  <c r="E1233" i="7"/>
  <c r="D1233" i="7"/>
  <c r="BK1232" i="7"/>
  <c r="G1232" i="7" s="1"/>
  <c r="BJ1232" i="7"/>
  <c r="BF1232" i="7"/>
  <c r="BE1232" i="7"/>
  <c r="BD1232" i="7"/>
  <c r="BC1232" i="7"/>
  <c r="AX1232" i="7"/>
  <c r="AW1232" i="7"/>
  <c r="AU1232" i="7"/>
  <c r="AT1232" i="7"/>
  <c r="AS1232" i="7"/>
  <c r="AR1232" i="7"/>
  <c r="AQ1232" i="7"/>
  <c r="AP1232" i="7"/>
  <c r="AO1232" i="7"/>
  <c r="AN1232" i="7"/>
  <c r="AM1232" i="7"/>
  <c r="AL1232" i="7"/>
  <c r="AK1232" i="7"/>
  <c r="AJ1232" i="7"/>
  <c r="AI1232" i="7"/>
  <c r="AH1232" i="7"/>
  <c r="AG1232" i="7"/>
  <c r="AF1232" i="7"/>
  <c r="AE1232" i="7"/>
  <c r="AD1232" i="7"/>
  <c r="AC1232" i="7"/>
  <c r="S1232" i="7"/>
  <c r="R1232" i="7"/>
  <c r="Q1232" i="7"/>
  <c r="P1232" i="7"/>
  <c r="O1232" i="7"/>
  <c r="N1232" i="7"/>
  <c r="M1232" i="7"/>
  <c r="L1232" i="7"/>
  <c r="K1232" i="7"/>
  <c r="J1232" i="7"/>
  <c r="I1232" i="7"/>
  <c r="H1232" i="7"/>
  <c r="E1232" i="7"/>
  <c r="D1232" i="7"/>
  <c r="BK1231" i="7"/>
  <c r="BF1231" i="7"/>
  <c r="BE1231" i="7"/>
  <c r="BD1231" i="7"/>
  <c r="BC1231" i="7"/>
  <c r="AX1231" i="7"/>
  <c r="AW1231" i="7"/>
  <c r="AU1231" i="7"/>
  <c r="AT1231" i="7"/>
  <c r="AS1231" i="7"/>
  <c r="AR1231" i="7"/>
  <c r="AQ1231" i="7"/>
  <c r="AP1231" i="7"/>
  <c r="AO1231" i="7"/>
  <c r="AN1231" i="7"/>
  <c r="AM1231" i="7"/>
  <c r="AL1231" i="7"/>
  <c r="AK1231" i="7"/>
  <c r="AJ1231" i="7"/>
  <c r="AI1231" i="7"/>
  <c r="AH1231" i="7"/>
  <c r="AG1231" i="7"/>
  <c r="AF1231" i="7"/>
  <c r="AE1231" i="7"/>
  <c r="AD1231" i="7"/>
  <c r="AC1231" i="7"/>
  <c r="S1231" i="7"/>
  <c r="R1231" i="7"/>
  <c r="Q1231" i="7"/>
  <c r="P1231" i="7"/>
  <c r="O1231" i="7"/>
  <c r="N1231" i="7"/>
  <c r="M1231" i="7"/>
  <c r="L1231" i="7"/>
  <c r="K1231" i="7"/>
  <c r="J1231" i="7"/>
  <c r="I1231" i="7"/>
  <c r="H1231" i="7"/>
  <c r="E1231" i="7"/>
  <c r="D1231" i="7"/>
  <c r="BK1230" i="7"/>
  <c r="BF1230" i="7"/>
  <c r="BE1230" i="7"/>
  <c r="BD1230" i="7"/>
  <c r="BC1230" i="7"/>
  <c r="AX1230" i="7"/>
  <c r="AW1230" i="7"/>
  <c r="AU1230" i="7"/>
  <c r="AT1230" i="7"/>
  <c r="AS1230" i="7"/>
  <c r="AR1230" i="7"/>
  <c r="AQ1230" i="7"/>
  <c r="AP1230" i="7"/>
  <c r="AO1230" i="7"/>
  <c r="AN1230" i="7"/>
  <c r="AM1230" i="7"/>
  <c r="AL1230" i="7"/>
  <c r="AK1230" i="7"/>
  <c r="AJ1230" i="7"/>
  <c r="AI1230" i="7"/>
  <c r="AH1230" i="7"/>
  <c r="AG1230" i="7"/>
  <c r="AF1230" i="7"/>
  <c r="AE1230" i="7"/>
  <c r="AD1230" i="7"/>
  <c r="AC1230" i="7"/>
  <c r="S1230" i="7"/>
  <c r="R1230" i="7"/>
  <c r="Q1230" i="7"/>
  <c r="P1230" i="7"/>
  <c r="O1230" i="7"/>
  <c r="N1230" i="7"/>
  <c r="M1230" i="7"/>
  <c r="L1230" i="7"/>
  <c r="K1230" i="7"/>
  <c r="J1230" i="7"/>
  <c r="I1230" i="7"/>
  <c r="H1230" i="7"/>
  <c r="E1230" i="7"/>
  <c r="D1230" i="7"/>
  <c r="BK1229" i="7"/>
  <c r="BF1229" i="7"/>
  <c r="BE1229" i="7"/>
  <c r="BD1229" i="7"/>
  <c r="BC1229" i="7"/>
  <c r="AX1229" i="7"/>
  <c r="AW1229" i="7"/>
  <c r="AU1229" i="7"/>
  <c r="AT1229" i="7"/>
  <c r="AS1229" i="7"/>
  <c r="AR1229" i="7"/>
  <c r="AQ1229" i="7"/>
  <c r="AP1229" i="7"/>
  <c r="AO1229" i="7"/>
  <c r="AN1229" i="7"/>
  <c r="AM1229" i="7"/>
  <c r="AL1229" i="7"/>
  <c r="AK1229" i="7"/>
  <c r="AJ1229" i="7"/>
  <c r="AI1229" i="7"/>
  <c r="AH1229" i="7"/>
  <c r="AG1229" i="7"/>
  <c r="AF1229" i="7"/>
  <c r="AE1229" i="7"/>
  <c r="AD1229" i="7"/>
  <c r="AC1229" i="7"/>
  <c r="S1229" i="7"/>
  <c r="R1229" i="7"/>
  <c r="Q1229" i="7"/>
  <c r="P1229" i="7"/>
  <c r="O1229" i="7"/>
  <c r="N1229" i="7"/>
  <c r="M1229" i="7"/>
  <c r="L1229" i="7"/>
  <c r="K1229" i="7"/>
  <c r="J1229" i="7"/>
  <c r="I1229" i="7"/>
  <c r="H1229" i="7"/>
  <c r="E1229" i="7"/>
  <c r="D1229" i="7"/>
  <c r="BK1228" i="7"/>
  <c r="BJ1228" i="7" s="1"/>
  <c r="BF1228" i="7"/>
  <c r="BE1228" i="7"/>
  <c r="BD1228" i="7"/>
  <c r="BC1228" i="7"/>
  <c r="AX1228" i="7"/>
  <c r="AW1228" i="7"/>
  <c r="AU1228" i="7"/>
  <c r="AT1228" i="7"/>
  <c r="AS1228" i="7"/>
  <c r="AR1228" i="7"/>
  <c r="AQ1228" i="7"/>
  <c r="AP1228" i="7"/>
  <c r="AO1228" i="7"/>
  <c r="AN1228" i="7"/>
  <c r="AM1228" i="7"/>
  <c r="AL1228" i="7"/>
  <c r="AK1228" i="7"/>
  <c r="AJ1228" i="7"/>
  <c r="AI1228" i="7"/>
  <c r="AH1228" i="7"/>
  <c r="AG1228" i="7"/>
  <c r="AF1228" i="7"/>
  <c r="AE1228" i="7"/>
  <c r="AD1228" i="7"/>
  <c r="AC1228" i="7"/>
  <c r="S1228" i="7"/>
  <c r="R1228" i="7"/>
  <c r="Q1228" i="7"/>
  <c r="P1228" i="7"/>
  <c r="O1228" i="7"/>
  <c r="N1228" i="7"/>
  <c r="M1228" i="7"/>
  <c r="L1228" i="7"/>
  <c r="K1228" i="7"/>
  <c r="J1228" i="7"/>
  <c r="I1228" i="7"/>
  <c r="H1228" i="7"/>
  <c r="E1228" i="7"/>
  <c r="D1228" i="7"/>
  <c r="BK1227" i="7"/>
  <c r="BF1227" i="7"/>
  <c r="BE1227" i="7"/>
  <c r="BD1227" i="7"/>
  <c r="BC1227" i="7"/>
  <c r="AX1227" i="7"/>
  <c r="AW1227" i="7"/>
  <c r="AU1227" i="7"/>
  <c r="AT1227" i="7"/>
  <c r="AS1227" i="7"/>
  <c r="AR1227" i="7"/>
  <c r="AQ1227" i="7"/>
  <c r="AP1227" i="7"/>
  <c r="AO1227" i="7"/>
  <c r="AN1227" i="7"/>
  <c r="AM1227" i="7"/>
  <c r="AL1227" i="7"/>
  <c r="AK1227" i="7"/>
  <c r="AJ1227" i="7"/>
  <c r="AI1227" i="7"/>
  <c r="AH1227" i="7"/>
  <c r="AG1227" i="7"/>
  <c r="AF1227" i="7"/>
  <c r="AE1227" i="7"/>
  <c r="AD1227" i="7"/>
  <c r="AC1227" i="7"/>
  <c r="S1227" i="7"/>
  <c r="R1227" i="7"/>
  <c r="Q1227" i="7"/>
  <c r="P1227" i="7"/>
  <c r="O1227" i="7"/>
  <c r="N1227" i="7"/>
  <c r="M1227" i="7"/>
  <c r="L1227" i="7"/>
  <c r="K1227" i="7"/>
  <c r="J1227" i="7"/>
  <c r="I1227" i="7"/>
  <c r="H1227" i="7"/>
  <c r="E1227" i="7"/>
  <c r="D1227" i="7"/>
  <c r="BK1226" i="7"/>
  <c r="BF1226" i="7"/>
  <c r="BE1226" i="7"/>
  <c r="BD1226" i="7"/>
  <c r="BC1226" i="7"/>
  <c r="AX1226" i="7"/>
  <c r="AW1226" i="7"/>
  <c r="AU1226" i="7"/>
  <c r="AT1226" i="7"/>
  <c r="AS1226" i="7"/>
  <c r="AR1226" i="7"/>
  <c r="AQ1226" i="7"/>
  <c r="AP1226" i="7"/>
  <c r="AO1226" i="7"/>
  <c r="AN1226" i="7"/>
  <c r="AM1226" i="7"/>
  <c r="AL1226" i="7"/>
  <c r="AK1226" i="7"/>
  <c r="AJ1226" i="7"/>
  <c r="AI1226" i="7"/>
  <c r="AH1226" i="7"/>
  <c r="AG1226" i="7"/>
  <c r="AF1226" i="7"/>
  <c r="AE1226" i="7"/>
  <c r="AD1226" i="7"/>
  <c r="AC1226" i="7"/>
  <c r="S1226" i="7"/>
  <c r="R1226" i="7"/>
  <c r="Q1226" i="7"/>
  <c r="P1226" i="7"/>
  <c r="O1226" i="7"/>
  <c r="N1226" i="7"/>
  <c r="M1226" i="7"/>
  <c r="L1226" i="7"/>
  <c r="K1226" i="7"/>
  <c r="J1226" i="7"/>
  <c r="I1226" i="7"/>
  <c r="H1226" i="7"/>
  <c r="E1226" i="7"/>
  <c r="D1226" i="7"/>
  <c r="BK1225" i="7"/>
  <c r="G1225" i="7" s="1"/>
  <c r="BF1225" i="7"/>
  <c r="BE1225" i="7"/>
  <c r="BD1225" i="7"/>
  <c r="BC1225" i="7"/>
  <c r="AX1225" i="7"/>
  <c r="AW1225" i="7"/>
  <c r="AU1225" i="7"/>
  <c r="AT1225" i="7"/>
  <c r="AS1225" i="7"/>
  <c r="AR1225" i="7"/>
  <c r="AQ1225" i="7"/>
  <c r="AP1225" i="7"/>
  <c r="AO1225" i="7"/>
  <c r="AN1225" i="7"/>
  <c r="AM1225" i="7"/>
  <c r="AL1225" i="7"/>
  <c r="AK1225" i="7"/>
  <c r="AJ1225" i="7"/>
  <c r="AI1225" i="7"/>
  <c r="AH1225" i="7"/>
  <c r="AG1225" i="7"/>
  <c r="AF1225" i="7"/>
  <c r="AE1225" i="7"/>
  <c r="AD1225" i="7"/>
  <c r="AC1225" i="7"/>
  <c r="S1225" i="7"/>
  <c r="R1225" i="7"/>
  <c r="Q1225" i="7"/>
  <c r="P1225" i="7"/>
  <c r="O1225" i="7"/>
  <c r="N1225" i="7"/>
  <c r="M1225" i="7"/>
  <c r="L1225" i="7"/>
  <c r="K1225" i="7"/>
  <c r="J1225" i="7"/>
  <c r="I1225" i="7"/>
  <c r="H1225" i="7"/>
  <c r="E1225" i="7"/>
  <c r="D1225" i="7"/>
  <c r="BK1224" i="7"/>
  <c r="BF1224" i="7"/>
  <c r="BE1224" i="7"/>
  <c r="BD1224" i="7"/>
  <c r="BC1224" i="7"/>
  <c r="AX1224" i="7"/>
  <c r="AW1224" i="7"/>
  <c r="AU1224" i="7"/>
  <c r="AT1224" i="7"/>
  <c r="AS1224" i="7"/>
  <c r="AR1224" i="7"/>
  <c r="AQ1224" i="7"/>
  <c r="AP1224" i="7"/>
  <c r="AO1224" i="7"/>
  <c r="AN1224" i="7"/>
  <c r="AM1224" i="7"/>
  <c r="AL1224" i="7"/>
  <c r="AK1224" i="7"/>
  <c r="AJ1224" i="7"/>
  <c r="AI1224" i="7"/>
  <c r="AH1224" i="7"/>
  <c r="AG1224" i="7"/>
  <c r="AF1224" i="7"/>
  <c r="AE1224" i="7"/>
  <c r="AD1224" i="7"/>
  <c r="AC1224" i="7"/>
  <c r="S1224" i="7"/>
  <c r="R1224" i="7"/>
  <c r="Q1224" i="7"/>
  <c r="P1224" i="7"/>
  <c r="O1224" i="7"/>
  <c r="N1224" i="7"/>
  <c r="M1224" i="7"/>
  <c r="L1224" i="7"/>
  <c r="K1224" i="7"/>
  <c r="J1224" i="7"/>
  <c r="I1224" i="7"/>
  <c r="H1224" i="7"/>
  <c r="E1224" i="7"/>
  <c r="D1224" i="7"/>
  <c r="BK1223" i="7"/>
  <c r="BJ1223" i="7" s="1"/>
  <c r="BF1223" i="7"/>
  <c r="BE1223" i="7"/>
  <c r="BD1223" i="7"/>
  <c r="BC1223" i="7"/>
  <c r="AX1223" i="7"/>
  <c r="AW1223" i="7"/>
  <c r="AU1223" i="7"/>
  <c r="AT1223" i="7"/>
  <c r="AS1223" i="7"/>
  <c r="AR1223" i="7"/>
  <c r="AQ1223" i="7"/>
  <c r="AP1223" i="7"/>
  <c r="AO1223" i="7"/>
  <c r="AN1223" i="7"/>
  <c r="AM1223" i="7"/>
  <c r="AL1223" i="7"/>
  <c r="AK1223" i="7"/>
  <c r="AJ1223" i="7"/>
  <c r="AI1223" i="7"/>
  <c r="AH1223" i="7"/>
  <c r="AG1223" i="7"/>
  <c r="AF1223" i="7"/>
  <c r="AE1223" i="7"/>
  <c r="AD1223" i="7"/>
  <c r="AC1223" i="7"/>
  <c r="S1223" i="7"/>
  <c r="R1223" i="7"/>
  <c r="Q1223" i="7"/>
  <c r="P1223" i="7"/>
  <c r="O1223" i="7"/>
  <c r="N1223" i="7"/>
  <c r="M1223" i="7"/>
  <c r="L1223" i="7"/>
  <c r="K1223" i="7"/>
  <c r="J1223" i="7"/>
  <c r="I1223" i="7"/>
  <c r="H1223" i="7"/>
  <c r="E1223" i="7"/>
  <c r="D1223" i="7"/>
  <c r="BK1222" i="7"/>
  <c r="BF1222" i="7"/>
  <c r="BE1222" i="7"/>
  <c r="BD1222" i="7"/>
  <c r="BC1222" i="7"/>
  <c r="AX1222" i="7"/>
  <c r="AW1222" i="7"/>
  <c r="AU1222" i="7"/>
  <c r="AT1222" i="7"/>
  <c r="AS1222" i="7"/>
  <c r="AR1222" i="7"/>
  <c r="AQ1222" i="7"/>
  <c r="AP1222" i="7"/>
  <c r="AO1222" i="7"/>
  <c r="AN1222" i="7"/>
  <c r="AM1222" i="7"/>
  <c r="AL1222" i="7"/>
  <c r="AK1222" i="7"/>
  <c r="AJ1222" i="7"/>
  <c r="AI1222" i="7"/>
  <c r="AH1222" i="7"/>
  <c r="AG1222" i="7"/>
  <c r="AF1222" i="7"/>
  <c r="AE1222" i="7"/>
  <c r="AD1222" i="7"/>
  <c r="AC1222" i="7"/>
  <c r="S1222" i="7"/>
  <c r="R1222" i="7"/>
  <c r="Q1222" i="7"/>
  <c r="P1222" i="7"/>
  <c r="O1222" i="7"/>
  <c r="N1222" i="7"/>
  <c r="M1222" i="7"/>
  <c r="L1222" i="7"/>
  <c r="K1222" i="7"/>
  <c r="J1222" i="7"/>
  <c r="I1222" i="7"/>
  <c r="H1222" i="7"/>
  <c r="E1222" i="7"/>
  <c r="D1222" i="7"/>
  <c r="BK1221" i="7"/>
  <c r="BF1221" i="7"/>
  <c r="BE1221" i="7"/>
  <c r="BD1221" i="7"/>
  <c r="BC1221" i="7"/>
  <c r="AX1221" i="7"/>
  <c r="AW1221" i="7"/>
  <c r="AU1221" i="7"/>
  <c r="AT1221" i="7"/>
  <c r="AS1221" i="7"/>
  <c r="AR1221" i="7"/>
  <c r="AQ1221" i="7"/>
  <c r="AP1221" i="7"/>
  <c r="AO1221" i="7"/>
  <c r="AN1221" i="7"/>
  <c r="AM1221" i="7"/>
  <c r="AL1221" i="7"/>
  <c r="AK1221" i="7"/>
  <c r="AJ1221" i="7"/>
  <c r="AI1221" i="7"/>
  <c r="AH1221" i="7"/>
  <c r="AG1221" i="7"/>
  <c r="AF1221" i="7"/>
  <c r="AE1221" i="7"/>
  <c r="AD1221" i="7"/>
  <c r="AC1221" i="7"/>
  <c r="S1221" i="7"/>
  <c r="R1221" i="7"/>
  <c r="Q1221" i="7"/>
  <c r="P1221" i="7"/>
  <c r="O1221" i="7"/>
  <c r="N1221" i="7"/>
  <c r="M1221" i="7"/>
  <c r="L1221" i="7"/>
  <c r="K1221" i="7"/>
  <c r="J1221" i="7"/>
  <c r="I1221" i="7"/>
  <c r="H1221" i="7"/>
  <c r="E1221" i="7"/>
  <c r="D1221" i="7"/>
  <c r="CB1220" i="7"/>
  <c r="X1220" i="7" s="1"/>
  <c r="BK1220" i="7"/>
  <c r="BJ1220" i="7" s="1"/>
  <c r="DF1220" i="7" s="1"/>
  <c r="BB1220" i="7" s="1"/>
  <c r="BF1220" i="7"/>
  <c r="BE1220" i="7"/>
  <c r="BD1220" i="7"/>
  <c r="BC1220" i="7"/>
  <c r="AX1220" i="7"/>
  <c r="AW1220" i="7"/>
  <c r="AU1220" i="7"/>
  <c r="AT1220" i="7"/>
  <c r="AS1220" i="7"/>
  <c r="AR1220" i="7"/>
  <c r="AQ1220" i="7"/>
  <c r="AP1220" i="7"/>
  <c r="AO1220" i="7"/>
  <c r="AN1220" i="7"/>
  <c r="AM1220" i="7"/>
  <c r="AL1220" i="7"/>
  <c r="AK1220" i="7"/>
  <c r="AJ1220" i="7"/>
  <c r="AI1220" i="7"/>
  <c r="AH1220" i="7"/>
  <c r="AG1220" i="7"/>
  <c r="AF1220" i="7"/>
  <c r="AE1220" i="7"/>
  <c r="AD1220" i="7"/>
  <c r="AC1220" i="7"/>
  <c r="S1220" i="7"/>
  <c r="R1220" i="7"/>
  <c r="Q1220" i="7"/>
  <c r="P1220" i="7"/>
  <c r="O1220" i="7"/>
  <c r="N1220" i="7"/>
  <c r="M1220" i="7"/>
  <c r="L1220" i="7"/>
  <c r="K1220" i="7"/>
  <c r="J1220" i="7"/>
  <c r="I1220" i="7"/>
  <c r="H1220" i="7"/>
  <c r="E1220" i="7"/>
  <c r="D1220" i="7"/>
  <c r="BK1219" i="7"/>
  <c r="BJ1219" i="7" s="1"/>
  <c r="CB1219" i="7" s="1"/>
  <c r="X1219" i="7" s="1"/>
  <c r="BF1219" i="7"/>
  <c r="BE1219" i="7"/>
  <c r="BD1219" i="7"/>
  <c r="BC1219" i="7"/>
  <c r="AX1219" i="7"/>
  <c r="AW1219" i="7"/>
  <c r="AU1219" i="7"/>
  <c r="AT1219" i="7"/>
  <c r="AS1219" i="7"/>
  <c r="AR1219" i="7"/>
  <c r="AQ1219" i="7"/>
  <c r="AP1219" i="7"/>
  <c r="AO1219" i="7"/>
  <c r="AN1219" i="7"/>
  <c r="AM1219" i="7"/>
  <c r="AL1219" i="7"/>
  <c r="AK1219" i="7"/>
  <c r="AJ1219" i="7"/>
  <c r="AI1219" i="7"/>
  <c r="AH1219" i="7"/>
  <c r="AG1219" i="7"/>
  <c r="AF1219" i="7"/>
  <c r="AE1219" i="7"/>
  <c r="AD1219" i="7"/>
  <c r="AC1219" i="7"/>
  <c r="S1219" i="7"/>
  <c r="R1219" i="7"/>
  <c r="Q1219" i="7"/>
  <c r="P1219" i="7"/>
  <c r="O1219" i="7"/>
  <c r="N1219" i="7"/>
  <c r="M1219" i="7"/>
  <c r="L1219" i="7"/>
  <c r="K1219" i="7"/>
  <c r="J1219" i="7"/>
  <c r="I1219" i="7"/>
  <c r="H1219" i="7"/>
  <c r="G1219" i="7"/>
  <c r="E1219" i="7"/>
  <c r="D1219" i="7"/>
  <c r="BK1218" i="7"/>
  <c r="BJ1218" i="7" s="1"/>
  <c r="BF1218" i="7"/>
  <c r="BE1218" i="7"/>
  <c r="BD1218" i="7"/>
  <c r="BC1218" i="7"/>
  <c r="AX1218" i="7"/>
  <c r="AW1218" i="7"/>
  <c r="AU1218" i="7"/>
  <c r="AT1218" i="7"/>
  <c r="AS1218" i="7"/>
  <c r="AR1218" i="7"/>
  <c r="AQ1218" i="7"/>
  <c r="AP1218" i="7"/>
  <c r="AO1218" i="7"/>
  <c r="AN1218" i="7"/>
  <c r="AM1218" i="7"/>
  <c r="AL1218" i="7"/>
  <c r="AK1218" i="7"/>
  <c r="AJ1218" i="7"/>
  <c r="AI1218" i="7"/>
  <c r="AH1218" i="7"/>
  <c r="AG1218" i="7"/>
  <c r="AF1218" i="7"/>
  <c r="AE1218" i="7"/>
  <c r="AD1218" i="7"/>
  <c r="AC1218" i="7"/>
  <c r="S1218" i="7"/>
  <c r="R1218" i="7"/>
  <c r="Q1218" i="7"/>
  <c r="P1218" i="7"/>
  <c r="O1218" i="7"/>
  <c r="N1218" i="7"/>
  <c r="M1218" i="7"/>
  <c r="L1218" i="7"/>
  <c r="K1218" i="7"/>
  <c r="J1218" i="7"/>
  <c r="I1218" i="7"/>
  <c r="H1218" i="7"/>
  <c r="E1218" i="7"/>
  <c r="D1218" i="7"/>
  <c r="BK1217" i="7"/>
  <c r="G1217" i="7" s="1"/>
  <c r="BF1217" i="7"/>
  <c r="BE1217" i="7"/>
  <c r="BD1217" i="7"/>
  <c r="BC1217" i="7"/>
  <c r="AX1217" i="7"/>
  <c r="AW1217" i="7"/>
  <c r="AU1217" i="7"/>
  <c r="AT1217" i="7"/>
  <c r="AS1217" i="7"/>
  <c r="AR1217" i="7"/>
  <c r="AQ1217" i="7"/>
  <c r="AP1217" i="7"/>
  <c r="AO1217" i="7"/>
  <c r="AN1217" i="7"/>
  <c r="AM1217" i="7"/>
  <c r="AL1217" i="7"/>
  <c r="AK1217" i="7"/>
  <c r="AJ1217" i="7"/>
  <c r="AI1217" i="7"/>
  <c r="AH1217" i="7"/>
  <c r="AG1217" i="7"/>
  <c r="AF1217" i="7"/>
  <c r="AE1217" i="7"/>
  <c r="AD1217" i="7"/>
  <c r="AC1217" i="7"/>
  <c r="S1217" i="7"/>
  <c r="R1217" i="7"/>
  <c r="Q1217" i="7"/>
  <c r="P1217" i="7"/>
  <c r="O1217" i="7"/>
  <c r="N1217" i="7"/>
  <c r="M1217" i="7"/>
  <c r="L1217" i="7"/>
  <c r="K1217" i="7"/>
  <c r="J1217" i="7"/>
  <c r="I1217" i="7"/>
  <c r="H1217" i="7"/>
  <c r="E1217" i="7"/>
  <c r="D1217" i="7"/>
  <c r="BK1216" i="7"/>
  <c r="BF1216" i="7"/>
  <c r="BE1216" i="7"/>
  <c r="BD1216" i="7"/>
  <c r="BC1216" i="7"/>
  <c r="AX1216" i="7"/>
  <c r="AW1216" i="7"/>
  <c r="AU1216" i="7"/>
  <c r="AT1216" i="7"/>
  <c r="AS1216" i="7"/>
  <c r="AR1216" i="7"/>
  <c r="AQ1216" i="7"/>
  <c r="AP1216" i="7"/>
  <c r="AO1216" i="7"/>
  <c r="AN1216" i="7"/>
  <c r="AM1216" i="7"/>
  <c r="AL1216" i="7"/>
  <c r="AK1216" i="7"/>
  <c r="AJ1216" i="7"/>
  <c r="AI1216" i="7"/>
  <c r="AH1216" i="7"/>
  <c r="AG1216" i="7"/>
  <c r="AF1216" i="7"/>
  <c r="AE1216" i="7"/>
  <c r="AD1216" i="7"/>
  <c r="AC1216" i="7"/>
  <c r="S1216" i="7"/>
  <c r="R1216" i="7"/>
  <c r="Q1216" i="7"/>
  <c r="P1216" i="7"/>
  <c r="O1216" i="7"/>
  <c r="N1216" i="7"/>
  <c r="M1216" i="7"/>
  <c r="L1216" i="7"/>
  <c r="K1216" i="7"/>
  <c r="J1216" i="7"/>
  <c r="I1216" i="7"/>
  <c r="H1216" i="7"/>
  <c r="E1216" i="7"/>
  <c r="D1216" i="7"/>
  <c r="BK1215" i="7"/>
  <c r="BJ1215" i="7" s="1"/>
  <c r="BF1215" i="7"/>
  <c r="BE1215" i="7"/>
  <c r="BD1215" i="7"/>
  <c r="BC1215" i="7"/>
  <c r="AX1215" i="7"/>
  <c r="AW1215" i="7"/>
  <c r="AU1215" i="7"/>
  <c r="AT1215" i="7"/>
  <c r="AS1215" i="7"/>
  <c r="AR1215" i="7"/>
  <c r="AQ1215" i="7"/>
  <c r="AP1215" i="7"/>
  <c r="AO1215" i="7"/>
  <c r="AN1215" i="7"/>
  <c r="AM1215" i="7"/>
  <c r="AL1215" i="7"/>
  <c r="AK1215" i="7"/>
  <c r="AJ1215" i="7"/>
  <c r="AI1215" i="7"/>
  <c r="AH1215" i="7"/>
  <c r="AG1215" i="7"/>
  <c r="AF1215" i="7"/>
  <c r="AE1215" i="7"/>
  <c r="AD1215" i="7"/>
  <c r="AC1215" i="7"/>
  <c r="S1215" i="7"/>
  <c r="R1215" i="7"/>
  <c r="Q1215" i="7"/>
  <c r="P1215" i="7"/>
  <c r="O1215" i="7"/>
  <c r="N1215" i="7"/>
  <c r="M1215" i="7"/>
  <c r="L1215" i="7"/>
  <c r="K1215" i="7"/>
  <c r="J1215" i="7"/>
  <c r="I1215" i="7"/>
  <c r="H1215" i="7"/>
  <c r="E1215" i="7"/>
  <c r="D1215" i="7"/>
  <c r="BK1214" i="7"/>
  <c r="BJ1214" i="7" s="1"/>
  <c r="CC1214" i="7" s="1"/>
  <c r="Y1214" i="7" s="1"/>
  <c r="BF1214" i="7"/>
  <c r="BE1214" i="7"/>
  <c r="BD1214" i="7"/>
  <c r="BC1214" i="7"/>
  <c r="AX1214" i="7"/>
  <c r="AW1214" i="7"/>
  <c r="AU1214" i="7"/>
  <c r="AT1214" i="7"/>
  <c r="AS1214" i="7"/>
  <c r="AR1214" i="7"/>
  <c r="AQ1214" i="7"/>
  <c r="AP1214" i="7"/>
  <c r="AO1214" i="7"/>
  <c r="AN1214" i="7"/>
  <c r="AM1214" i="7"/>
  <c r="AL1214" i="7"/>
  <c r="AK1214" i="7"/>
  <c r="AJ1214" i="7"/>
  <c r="AI1214" i="7"/>
  <c r="AH1214" i="7"/>
  <c r="AG1214" i="7"/>
  <c r="AF1214" i="7"/>
  <c r="AE1214" i="7"/>
  <c r="AD1214" i="7"/>
  <c r="AC1214" i="7"/>
  <c r="S1214" i="7"/>
  <c r="R1214" i="7"/>
  <c r="Q1214" i="7"/>
  <c r="P1214" i="7"/>
  <c r="O1214" i="7"/>
  <c r="N1214" i="7"/>
  <c r="M1214" i="7"/>
  <c r="L1214" i="7"/>
  <c r="K1214" i="7"/>
  <c r="J1214" i="7"/>
  <c r="I1214" i="7"/>
  <c r="H1214" i="7"/>
  <c r="E1214" i="7"/>
  <c r="D1214" i="7"/>
  <c r="BK1213" i="7"/>
  <c r="BF1213" i="7"/>
  <c r="BE1213" i="7"/>
  <c r="BD1213" i="7"/>
  <c r="BC1213" i="7"/>
  <c r="AX1213" i="7"/>
  <c r="AW1213" i="7"/>
  <c r="AU1213" i="7"/>
  <c r="AT1213" i="7"/>
  <c r="AS1213" i="7"/>
  <c r="AR1213" i="7"/>
  <c r="AQ1213" i="7"/>
  <c r="AP1213" i="7"/>
  <c r="AO1213" i="7"/>
  <c r="AN1213" i="7"/>
  <c r="AM1213" i="7"/>
  <c r="AL1213" i="7"/>
  <c r="AK1213" i="7"/>
  <c r="AJ1213" i="7"/>
  <c r="AI1213" i="7"/>
  <c r="AH1213" i="7"/>
  <c r="AG1213" i="7"/>
  <c r="AF1213" i="7"/>
  <c r="AE1213" i="7"/>
  <c r="AD1213" i="7"/>
  <c r="AC1213" i="7"/>
  <c r="S1213" i="7"/>
  <c r="R1213" i="7"/>
  <c r="Q1213" i="7"/>
  <c r="P1213" i="7"/>
  <c r="O1213" i="7"/>
  <c r="N1213" i="7"/>
  <c r="M1213" i="7"/>
  <c r="L1213" i="7"/>
  <c r="K1213" i="7"/>
  <c r="J1213" i="7"/>
  <c r="I1213" i="7"/>
  <c r="H1213" i="7"/>
  <c r="E1213" i="7"/>
  <c r="D1213" i="7"/>
  <c r="BK1212" i="7"/>
  <c r="BF1212" i="7"/>
  <c r="BE1212" i="7"/>
  <c r="BD1212" i="7"/>
  <c r="BC1212" i="7"/>
  <c r="AX1212" i="7"/>
  <c r="AW1212" i="7"/>
  <c r="AU1212" i="7"/>
  <c r="AT1212" i="7"/>
  <c r="AS1212" i="7"/>
  <c r="AR1212" i="7"/>
  <c r="AQ1212" i="7"/>
  <c r="AP1212" i="7"/>
  <c r="AO1212" i="7"/>
  <c r="AN1212" i="7"/>
  <c r="AM1212" i="7"/>
  <c r="AL1212" i="7"/>
  <c r="AK1212" i="7"/>
  <c r="AJ1212" i="7"/>
  <c r="AI1212" i="7"/>
  <c r="AH1212" i="7"/>
  <c r="AG1212" i="7"/>
  <c r="AF1212" i="7"/>
  <c r="AE1212" i="7"/>
  <c r="AD1212" i="7"/>
  <c r="AC1212" i="7"/>
  <c r="S1212" i="7"/>
  <c r="R1212" i="7"/>
  <c r="Q1212" i="7"/>
  <c r="P1212" i="7"/>
  <c r="O1212" i="7"/>
  <c r="N1212" i="7"/>
  <c r="M1212" i="7"/>
  <c r="L1212" i="7"/>
  <c r="K1212" i="7"/>
  <c r="J1212" i="7"/>
  <c r="I1212" i="7"/>
  <c r="H1212" i="7"/>
  <c r="E1212" i="7"/>
  <c r="D1212" i="7"/>
  <c r="BK1211" i="7"/>
  <c r="G1211" i="7" s="1"/>
  <c r="BF1211" i="7"/>
  <c r="BE1211" i="7"/>
  <c r="BD1211" i="7"/>
  <c r="BC1211" i="7"/>
  <c r="AX1211" i="7"/>
  <c r="AW1211" i="7"/>
  <c r="AU1211" i="7"/>
  <c r="AT1211" i="7"/>
  <c r="AS1211" i="7"/>
  <c r="AR1211" i="7"/>
  <c r="AQ1211" i="7"/>
  <c r="AP1211" i="7"/>
  <c r="AO1211" i="7"/>
  <c r="AN1211" i="7"/>
  <c r="AM1211" i="7"/>
  <c r="AL1211" i="7"/>
  <c r="AK1211" i="7"/>
  <c r="AJ1211" i="7"/>
  <c r="AI1211" i="7"/>
  <c r="AH1211" i="7"/>
  <c r="AG1211" i="7"/>
  <c r="AF1211" i="7"/>
  <c r="AE1211" i="7"/>
  <c r="AD1211" i="7"/>
  <c r="AC1211" i="7"/>
  <c r="S1211" i="7"/>
  <c r="R1211" i="7"/>
  <c r="Q1211" i="7"/>
  <c r="P1211" i="7"/>
  <c r="O1211" i="7"/>
  <c r="N1211" i="7"/>
  <c r="M1211" i="7"/>
  <c r="L1211" i="7"/>
  <c r="K1211" i="7"/>
  <c r="J1211" i="7"/>
  <c r="I1211" i="7"/>
  <c r="H1211" i="7"/>
  <c r="E1211" i="7"/>
  <c r="D1211" i="7"/>
  <c r="BK1210" i="7"/>
  <c r="BF1210" i="7"/>
  <c r="BE1210" i="7"/>
  <c r="BD1210" i="7"/>
  <c r="BC1210" i="7"/>
  <c r="AX1210" i="7"/>
  <c r="AW1210" i="7"/>
  <c r="AU1210" i="7"/>
  <c r="AT1210" i="7"/>
  <c r="AS1210" i="7"/>
  <c r="AR1210" i="7"/>
  <c r="AQ1210" i="7"/>
  <c r="AP1210" i="7"/>
  <c r="AO1210" i="7"/>
  <c r="AN1210" i="7"/>
  <c r="AM1210" i="7"/>
  <c r="AL1210" i="7"/>
  <c r="AK1210" i="7"/>
  <c r="AJ1210" i="7"/>
  <c r="AI1210" i="7"/>
  <c r="AH1210" i="7"/>
  <c r="AG1210" i="7"/>
  <c r="AF1210" i="7"/>
  <c r="AE1210" i="7"/>
  <c r="AD1210" i="7"/>
  <c r="AC1210" i="7"/>
  <c r="S1210" i="7"/>
  <c r="R1210" i="7"/>
  <c r="Q1210" i="7"/>
  <c r="P1210" i="7"/>
  <c r="O1210" i="7"/>
  <c r="N1210" i="7"/>
  <c r="M1210" i="7"/>
  <c r="L1210" i="7"/>
  <c r="K1210" i="7"/>
  <c r="J1210" i="7"/>
  <c r="I1210" i="7"/>
  <c r="H1210" i="7"/>
  <c r="E1210" i="7"/>
  <c r="D1210" i="7"/>
  <c r="BK1209" i="7"/>
  <c r="BF1209" i="7"/>
  <c r="BE1209" i="7"/>
  <c r="BD1209" i="7"/>
  <c r="BC1209" i="7"/>
  <c r="AX1209" i="7"/>
  <c r="AW1209" i="7"/>
  <c r="AU1209" i="7"/>
  <c r="AT1209" i="7"/>
  <c r="AS1209" i="7"/>
  <c r="AR1209" i="7"/>
  <c r="AQ1209" i="7"/>
  <c r="AP1209" i="7"/>
  <c r="AO1209" i="7"/>
  <c r="AN1209" i="7"/>
  <c r="AM1209" i="7"/>
  <c r="AL1209" i="7"/>
  <c r="AK1209" i="7"/>
  <c r="AJ1209" i="7"/>
  <c r="AI1209" i="7"/>
  <c r="AH1209" i="7"/>
  <c r="AG1209" i="7"/>
  <c r="AF1209" i="7"/>
  <c r="AE1209" i="7"/>
  <c r="AD1209" i="7"/>
  <c r="AC1209" i="7"/>
  <c r="S1209" i="7"/>
  <c r="R1209" i="7"/>
  <c r="Q1209" i="7"/>
  <c r="P1209" i="7"/>
  <c r="O1209" i="7"/>
  <c r="N1209" i="7"/>
  <c r="M1209" i="7"/>
  <c r="L1209" i="7"/>
  <c r="K1209" i="7"/>
  <c r="J1209" i="7"/>
  <c r="I1209" i="7"/>
  <c r="H1209" i="7"/>
  <c r="E1209" i="7"/>
  <c r="D1209" i="7"/>
  <c r="BK1208" i="7"/>
  <c r="G1208" i="7" s="1"/>
  <c r="BF1208" i="7"/>
  <c r="BE1208" i="7"/>
  <c r="BD1208" i="7"/>
  <c r="BC1208" i="7"/>
  <c r="AX1208" i="7"/>
  <c r="AW1208" i="7"/>
  <c r="AU1208" i="7"/>
  <c r="AT1208" i="7"/>
  <c r="AS1208" i="7"/>
  <c r="AR1208" i="7"/>
  <c r="AQ1208" i="7"/>
  <c r="AP1208" i="7"/>
  <c r="AO1208" i="7"/>
  <c r="AN1208" i="7"/>
  <c r="AM1208" i="7"/>
  <c r="AL1208" i="7"/>
  <c r="AK1208" i="7"/>
  <c r="AJ1208" i="7"/>
  <c r="AI1208" i="7"/>
  <c r="AH1208" i="7"/>
  <c r="AG1208" i="7"/>
  <c r="AF1208" i="7"/>
  <c r="AE1208" i="7"/>
  <c r="AD1208" i="7"/>
  <c r="AC1208" i="7"/>
  <c r="S1208" i="7"/>
  <c r="R1208" i="7"/>
  <c r="Q1208" i="7"/>
  <c r="P1208" i="7"/>
  <c r="O1208" i="7"/>
  <c r="N1208" i="7"/>
  <c r="M1208" i="7"/>
  <c r="L1208" i="7"/>
  <c r="K1208" i="7"/>
  <c r="J1208" i="7"/>
  <c r="I1208" i="7"/>
  <c r="H1208" i="7"/>
  <c r="E1208" i="7"/>
  <c r="D1208" i="7"/>
  <c r="BK1207" i="7"/>
  <c r="BJ1207" i="7" s="1"/>
  <c r="BF1207" i="7"/>
  <c r="BE1207" i="7"/>
  <c r="BD1207" i="7"/>
  <c r="BC1207" i="7"/>
  <c r="AX1207" i="7"/>
  <c r="AW1207" i="7"/>
  <c r="AU1207" i="7"/>
  <c r="AT1207" i="7"/>
  <c r="AS1207" i="7"/>
  <c r="AR1207" i="7"/>
  <c r="AQ1207" i="7"/>
  <c r="AP1207" i="7"/>
  <c r="AO1207" i="7"/>
  <c r="AN1207" i="7"/>
  <c r="AM1207" i="7"/>
  <c r="AL1207" i="7"/>
  <c r="AK1207" i="7"/>
  <c r="AJ1207" i="7"/>
  <c r="AI1207" i="7"/>
  <c r="AH1207" i="7"/>
  <c r="AG1207" i="7"/>
  <c r="AF1207" i="7"/>
  <c r="AE1207" i="7"/>
  <c r="AD1207" i="7"/>
  <c r="AC1207" i="7"/>
  <c r="S1207" i="7"/>
  <c r="R1207" i="7"/>
  <c r="Q1207" i="7"/>
  <c r="P1207" i="7"/>
  <c r="O1207" i="7"/>
  <c r="N1207" i="7"/>
  <c r="M1207" i="7"/>
  <c r="L1207" i="7"/>
  <c r="K1207" i="7"/>
  <c r="J1207" i="7"/>
  <c r="I1207" i="7"/>
  <c r="H1207" i="7"/>
  <c r="E1207" i="7"/>
  <c r="D1207" i="7"/>
  <c r="BK1206" i="7"/>
  <c r="G1206" i="7" s="1"/>
  <c r="BJ1206" i="7"/>
  <c r="CB1206" i="7" s="1"/>
  <c r="X1206" i="7" s="1"/>
  <c r="BF1206" i="7"/>
  <c r="BE1206" i="7"/>
  <c r="BD1206" i="7"/>
  <c r="BC1206" i="7"/>
  <c r="AX1206" i="7"/>
  <c r="AW1206" i="7"/>
  <c r="AU1206" i="7"/>
  <c r="AT1206" i="7"/>
  <c r="AS1206" i="7"/>
  <c r="AR1206" i="7"/>
  <c r="AQ1206" i="7"/>
  <c r="AP1206" i="7"/>
  <c r="AO1206" i="7"/>
  <c r="AN1206" i="7"/>
  <c r="AM1206" i="7"/>
  <c r="AL1206" i="7"/>
  <c r="AK1206" i="7"/>
  <c r="AJ1206" i="7"/>
  <c r="AI1206" i="7"/>
  <c r="AH1206" i="7"/>
  <c r="AG1206" i="7"/>
  <c r="AF1206" i="7"/>
  <c r="AE1206" i="7"/>
  <c r="AD1206" i="7"/>
  <c r="AC1206" i="7"/>
  <c r="S1206" i="7"/>
  <c r="R1206" i="7"/>
  <c r="Q1206" i="7"/>
  <c r="P1206" i="7"/>
  <c r="O1206" i="7"/>
  <c r="N1206" i="7"/>
  <c r="M1206" i="7"/>
  <c r="L1206" i="7"/>
  <c r="K1206" i="7"/>
  <c r="J1206" i="7"/>
  <c r="I1206" i="7"/>
  <c r="H1206" i="7"/>
  <c r="E1206" i="7"/>
  <c r="D1206" i="7"/>
  <c r="BK1205" i="7"/>
  <c r="G1205" i="7" s="1"/>
  <c r="BJ1205" i="7"/>
  <c r="BF1205" i="7"/>
  <c r="BE1205" i="7"/>
  <c r="BD1205" i="7"/>
  <c r="BC1205" i="7"/>
  <c r="AX1205" i="7"/>
  <c r="AW1205" i="7"/>
  <c r="AU1205" i="7"/>
  <c r="AT1205" i="7"/>
  <c r="AS1205" i="7"/>
  <c r="AR1205" i="7"/>
  <c r="AQ1205" i="7"/>
  <c r="AP1205" i="7"/>
  <c r="AO1205" i="7"/>
  <c r="AN1205" i="7"/>
  <c r="AM1205" i="7"/>
  <c r="AL1205" i="7"/>
  <c r="AK1205" i="7"/>
  <c r="AJ1205" i="7"/>
  <c r="AI1205" i="7"/>
  <c r="AH1205" i="7"/>
  <c r="AG1205" i="7"/>
  <c r="AF1205" i="7"/>
  <c r="AE1205" i="7"/>
  <c r="AD1205" i="7"/>
  <c r="AC1205" i="7"/>
  <c r="S1205" i="7"/>
  <c r="R1205" i="7"/>
  <c r="Q1205" i="7"/>
  <c r="P1205" i="7"/>
  <c r="O1205" i="7"/>
  <c r="N1205" i="7"/>
  <c r="M1205" i="7"/>
  <c r="L1205" i="7"/>
  <c r="K1205" i="7"/>
  <c r="J1205" i="7"/>
  <c r="I1205" i="7"/>
  <c r="H1205" i="7"/>
  <c r="E1205" i="7"/>
  <c r="D1205" i="7"/>
  <c r="BK1204" i="7"/>
  <c r="BF1204" i="7"/>
  <c r="BE1204" i="7"/>
  <c r="BD1204" i="7"/>
  <c r="BC1204" i="7"/>
  <c r="AX1204" i="7"/>
  <c r="AW1204" i="7"/>
  <c r="AU1204" i="7"/>
  <c r="AT1204" i="7"/>
  <c r="AS1204" i="7"/>
  <c r="AR1204" i="7"/>
  <c r="AQ1204" i="7"/>
  <c r="AP1204" i="7"/>
  <c r="AO1204" i="7"/>
  <c r="AN1204" i="7"/>
  <c r="AM1204" i="7"/>
  <c r="AL1204" i="7"/>
  <c r="AK1204" i="7"/>
  <c r="AJ1204" i="7"/>
  <c r="AI1204" i="7"/>
  <c r="AH1204" i="7"/>
  <c r="AG1204" i="7"/>
  <c r="AF1204" i="7"/>
  <c r="AE1204" i="7"/>
  <c r="AD1204" i="7"/>
  <c r="AC1204" i="7"/>
  <c r="S1204" i="7"/>
  <c r="R1204" i="7"/>
  <c r="Q1204" i="7"/>
  <c r="P1204" i="7"/>
  <c r="O1204" i="7"/>
  <c r="N1204" i="7"/>
  <c r="M1204" i="7"/>
  <c r="L1204" i="7"/>
  <c r="K1204" i="7"/>
  <c r="J1204" i="7"/>
  <c r="I1204" i="7"/>
  <c r="H1204" i="7"/>
  <c r="E1204" i="7"/>
  <c r="D1204" i="7"/>
  <c r="BK1203" i="7"/>
  <c r="BF1203" i="7"/>
  <c r="BE1203" i="7"/>
  <c r="BD1203" i="7"/>
  <c r="BC1203" i="7"/>
  <c r="AX1203" i="7"/>
  <c r="AW1203" i="7"/>
  <c r="AU1203" i="7"/>
  <c r="AT1203" i="7"/>
  <c r="AS1203" i="7"/>
  <c r="AR1203" i="7"/>
  <c r="AQ1203" i="7"/>
  <c r="AP1203" i="7"/>
  <c r="AO1203" i="7"/>
  <c r="AN1203" i="7"/>
  <c r="AM1203" i="7"/>
  <c r="AL1203" i="7"/>
  <c r="AK1203" i="7"/>
  <c r="AJ1203" i="7"/>
  <c r="AI1203" i="7"/>
  <c r="AH1203" i="7"/>
  <c r="AG1203" i="7"/>
  <c r="AF1203" i="7"/>
  <c r="AE1203" i="7"/>
  <c r="AD1203" i="7"/>
  <c r="AC1203" i="7"/>
  <c r="S1203" i="7"/>
  <c r="R1203" i="7"/>
  <c r="Q1203" i="7"/>
  <c r="P1203" i="7"/>
  <c r="O1203" i="7"/>
  <c r="N1203" i="7"/>
  <c r="M1203" i="7"/>
  <c r="L1203" i="7"/>
  <c r="K1203" i="7"/>
  <c r="J1203" i="7"/>
  <c r="I1203" i="7"/>
  <c r="H1203" i="7"/>
  <c r="E1203" i="7"/>
  <c r="D1203" i="7"/>
  <c r="BK1202" i="7"/>
  <c r="BF1202" i="7"/>
  <c r="BE1202" i="7"/>
  <c r="BD1202" i="7"/>
  <c r="BC1202" i="7"/>
  <c r="AX1202" i="7"/>
  <c r="AW1202" i="7"/>
  <c r="AU1202" i="7"/>
  <c r="AT1202" i="7"/>
  <c r="AS1202" i="7"/>
  <c r="AR1202" i="7"/>
  <c r="AQ1202" i="7"/>
  <c r="AP1202" i="7"/>
  <c r="AO1202" i="7"/>
  <c r="AN1202" i="7"/>
  <c r="AM1202" i="7"/>
  <c r="AL1202" i="7"/>
  <c r="AK1202" i="7"/>
  <c r="AJ1202" i="7"/>
  <c r="AI1202" i="7"/>
  <c r="AH1202" i="7"/>
  <c r="AG1202" i="7"/>
  <c r="AF1202" i="7"/>
  <c r="AE1202" i="7"/>
  <c r="AD1202" i="7"/>
  <c r="AC1202" i="7"/>
  <c r="S1202" i="7"/>
  <c r="R1202" i="7"/>
  <c r="Q1202" i="7"/>
  <c r="P1202" i="7"/>
  <c r="O1202" i="7"/>
  <c r="N1202" i="7"/>
  <c r="M1202" i="7"/>
  <c r="L1202" i="7"/>
  <c r="K1202" i="7"/>
  <c r="J1202" i="7"/>
  <c r="I1202" i="7"/>
  <c r="H1202" i="7"/>
  <c r="E1202" i="7"/>
  <c r="D1202" i="7"/>
  <c r="BK1201" i="7"/>
  <c r="G1201" i="7" s="1"/>
  <c r="BJ1201" i="7"/>
  <c r="BF1201" i="7"/>
  <c r="BE1201" i="7"/>
  <c r="BD1201" i="7"/>
  <c r="BC1201" i="7"/>
  <c r="AX1201" i="7"/>
  <c r="AW1201" i="7"/>
  <c r="AU1201" i="7"/>
  <c r="AT1201" i="7"/>
  <c r="AS1201" i="7"/>
  <c r="AR1201" i="7"/>
  <c r="AQ1201" i="7"/>
  <c r="AP1201" i="7"/>
  <c r="AO1201" i="7"/>
  <c r="AN1201" i="7"/>
  <c r="AM1201" i="7"/>
  <c r="AL1201" i="7"/>
  <c r="AK1201" i="7"/>
  <c r="AJ1201" i="7"/>
  <c r="AI1201" i="7"/>
  <c r="AH1201" i="7"/>
  <c r="AG1201" i="7"/>
  <c r="AF1201" i="7"/>
  <c r="AE1201" i="7"/>
  <c r="AD1201" i="7"/>
  <c r="AC1201" i="7"/>
  <c r="S1201" i="7"/>
  <c r="R1201" i="7"/>
  <c r="Q1201" i="7"/>
  <c r="P1201" i="7"/>
  <c r="O1201" i="7"/>
  <c r="N1201" i="7"/>
  <c r="M1201" i="7"/>
  <c r="L1201" i="7"/>
  <c r="K1201" i="7"/>
  <c r="J1201" i="7"/>
  <c r="I1201" i="7"/>
  <c r="H1201" i="7"/>
  <c r="E1201" i="7"/>
  <c r="D1201" i="7"/>
  <c r="BK1200" i="7"/>
  <c r="G1200" i="7" s="1"/>
  <c r="BF1200" i="7"/>
  <c r="BE1200" i="7"/>
  <c r="BD1200" i="7"/>
  <c r="BC1200" i="7"/>
  <c r="AX1200" i="7"/>
  <c r="AW1200" i="7"/>
  <c r="AU1200" i="7"/>
  <c r="AT1200" i="7"/>
  <c r="AS1200" i="7"/>
  <c r="AR1200" i="7"/>
  <c r="AQ1200" i="7"/>
  <c r="AP1200" i="7"/>
  <c r="AO1200" i="7"/>
  <c r="AN1200" i="7"/>
  <c r="AM1200" i="7"/>
  <c r="AL1200" i="7"/>
  <c r="AK1200" i="7"/>
  <c r="AJ1200" i="7"/>
  <c r="AI1200" i="7"/>
  <c r="AH1200" i="7"/>
  <c r="AG1200" i="7"/>
  <c r="AF1200" i="7"/>
  <c r="AE1200" i="7"/>
  <c r="AD1200" i="7"/>
  <c r="AC1200" i="7"/>
  <c r="S1200" i="7"/>
  <c r="R1200" i="7"/>
  <c r="Q1200" i="7"/>
  <c r="P1200" i="7"/>
  <c r="O1200" i="7"/>
  <c r="N1200" i="7"/>
  <c r="M1200" i="7"/>
  <c r="L1200" i="7"/>
  <c r="K1200" i="7"/>
  <c r="J1200" i="7"/>
  <c r="I1200" i="7"/>
  <c r="H1200" i="7"/>
  <c r="E1200" i="7"/>
  <c r="D1200" i="7"/>
  <c r="BK1199" i="7"/>
  <c r="BF1199" i="7"/>
  <c r="BE1199" i="7"/>
  <c r="BD1199" i="7"/>
  <c r="BC1199" i="7"/>
  <c r="AX1199" i="7"/>
  <c r="AW1199" i="7"/>
  <c r="AU1199" i="7"/>
  <c r="AT1199" i="7"/>
  <c r="AS1199" i="7"/>
  <c r="AR1199" i="7"/>
  <c r="AQ1199" i="7"/>
  <c r="AP1199" i="7"/>
  <c r="AO1199" i="7"/>
  <c r="AN1199" i="7"/>
  <c r="AM1199" i="7"/>
  <c r="AL1199" i="7"/>
  <c r="AK1199" i="7"/>
  <c r="AJ1199" i="7"/>
  <c r="AI1199" i="7"/>
  <c r="AH1199" i="7"/>
  <c r="AG1199" i="7"/>
  <c r="AF1199" i="7"/>
  <c r="AE1199" i="7"/>
  <c r="AD1199" i="7"/>
  <c r="AC1199" i="7"/>
  <c r="S1199" i="7"/>
  <c r="R1199" i="7"/>
  <c r="Q1199" i="7"/>
  <c r="P1199" i="7"/>
  <c r="O1199" i="7"/>
  <c r="N1199" i="7"/>
  <c r="M1199" i="7"/>
  <c r="L1199" i="7"/>
  <c r="K1199" i="7"/>
  <c r="J1199" i="7"/>
  <c r="I1199" i="7"/>
  <c r="H1199" i="7"/>
  <c r="E1199" i="7"/>
  <c r="D1199" i="7"/>
  <c r="BK1198" i="7"/>
  <c r="BF1198" i="7"/>
  <c r="BE1198" i="7"/>
  <c r="BD1198" i="7"/>
  <c r="BC1198" i="7"/>
  <c r="AX1198" i="7"/>
  <c r="AW1198" i="7"/>
  <c r="AU1198" i="7"/>
  <c r="AT1198" i="7"/>
  <c r="AS1198" i="7"/>
  <c r="AR1198" i="7"/>
  <c r="AQ1198" i="7"/>
  <c r="AP1198" i="7"/>
  <c r="AO1198" i="7"/>
  <c r="AN1198" i="7"/>
  <c r="AM1198" i="7"/>
  <c r="AL1198" i="7"/>
  <c r="AK1198" i="7"/>
  <c r="AJ1198" i="7"/>
  <c r="AI1198" i="7"/>
  <c r="AH1198" i="7"/>
  <c r="AG1198" i="7"/>
  <c r="AF1198" i="7"/>
  <c r="AE1198" i="7"/>
  <c r="AD1198" i="7"/>
  <c r="AC1198" i="7"/>
  <c r="S1198" i="7"/>
  <c r="R1198" i="7"/>
  <c r="Q1198" i="7"/>
  <c r="P1198" i="7"/>
  <c r="O1198" i="7"/>
  <c r="N1198" i="7"/>
  <c r="M1198" i="7"/>
  <c r="L1198" i="7"/>
  <c r="K1198" i="7"/>
  <c r="J1198" i="7"/>
  <c r="I1198" i="7"/>
  <c r="H1198" i="7"/>
  <c r="E1198" i="7"/>
  <c r="D1198" i="7"/>
  <c r="BK1197" i="7"/>
  <c r="G1197" i="7" s="1"/>
  <c r="BJ1197" i="7"/>
  <c r="BF1197" i="7"/>
  <c r="BE1197" i="7"/>
  <c r="BD1197" i="7"/>
  <c r="BC1197" i="7"/>
  <c r="AX1197" i="7"/>
  <c r="AW1197" i="7"/>
  <c r="AU1197" i="7"/>
  <c r="AT1197" i="7"/>
  <c r="AS1197" i="7"/>
  <c r="AR1197" i="7"/>
  <c r="AQ1197" i="7"/>
  <c r="AP1197" i="7"/>
  <c r="AO1197" i="7"/>
  <c r="AN1197" i="7"/>
  <c r="AM1197" i="7"/>
  <c r="AL1197" i="7"/>
  <c r="AK1197" i="7"/>
  <c r="AJ1197" i="7"/>
  <c r="AI1197" i="7"/>
  <c r="AH1197" i="7"/>
  <c r="AG1197" i="7"/>
  <c r="AF1197" i="7"/>
  <c r="AE1197" i="7"/>
  <c r="AD1197" i="7"/>
  <c r="AC1197" i="7"/>
  <c r="S1197" i="7"/>
  <c r="R1197" i="7"/>
  <c r="Q1197" i="7"/>
  <c r="P1197" i="7"/>
  <c r="O1197" i="7"/>
  <c r="N1197" i="7"/>
  <c r="M1197" i="7"/>
  <c r="L1197" i="7"/>
  <c r="K1197" i="7"/>
  <c r="J1197" i="7"/>
  <c r="I1197" i="7"/>
  <c r="H1197" i="7"/>
  <c r="E1197" i="7"/>
  <c r="D1197" i="7"/>
  <c r="BK1196" i="7"/>
  <c r="BF1196" i="7"/>
  <c r="BE1196" i="7"/>
  <c r="BD1196" i="7"/>
  <c r="BC1196" i="7"/>
  <c r="AX1196" i="7"/>
  <c r="AW1196" i="7"/>
  <c r="AU1196" i="7"/>
  <c r="AT1196" i="7"/>
  <c r="AS1196" i="7"/>
  <c r="AR1196" i="7"/>
  <c r="AQ1196" i="7"/>
  <c r="AP1196" i="7"/>
  <c r="AO1196" i="7"/>
  <c r="AN1196" i="7"/>
  <c r="AM1196" i="7"/>
  <c r="AL1196" i="7"/>
  <c r="AK1196" i="7"/>
  <c r="AJ1196" i="7"/>
  <c r="AI1196" i="7"/>
  <c r="AH1196" i="7"/>
  <c r="AG1196" i="7"/>
  <c r="AF1196" i="7"/>
  <c r="AE1196" i="7"/>
  <c r="AD1196" i="7"/>
  <c r="AC1196" i="7"/>
  <c r="S1196" i="7"/>
  <c r="R1196" i="7"/>
  <c r="Q1196" i="7"/>
  <c r="P1196" i="7"/>
  <c r="O1196" i="7"/>
  <c r="N1196" i="7"/>
  <c r="M1196" i="7"/>
  <c r="L1196" i="7"/>
  <c r="K1196" i="7"/>
  <c r="J1196" i="7"/>
  <c r="I1196" i="7"/>
  <c r="H1196" i="7"/>
  <c r="E1196" i="7"/>
  <c r="D1196" i="7"/>
  <c r="BK1195" i="7"/>
  <c r="BJ1195" i="7" s="1"/>
  <c r="BF1195" i="7"/>
  <c r="BE1195" i="7"/>
  <c r="BD1195" i="7"/>
  <c r="BC1195" i="7"/>
  <c r="AX1195" i="7"/>
  <c r="AW1195" i="7"/>
  <c r="AU1195" i="7"/>
  <c r="AT1195" i="7"/>
  <c r="AS1195" i="7"/>
  <c r="AR1195" i="7"/>
  <c r="AQ1195" i="7"/>
  <c r="AP1195" i="7"/>
  <c r="AO1195" i="7"/>
  <c r="AN1195" i="7"/>
  <c r="AM1195" i="7"/>
  <c r="AL1195" i="7"/>
  <c r="AK1195" i="7"/>
  <c r="AJ1195" i="7"/>
  <c r="AI1195" i="7"/>
  <c r="AH1195" i="7"/>
  <c r="AG1195" i="7"/>
  <c r="AF1195" i="7"/>
  <c r="AE1195" i="7"/>
  <c r="AD1195" i="7"/>
  <c r="AC1195" i="7"/>
  <c r="S1195" i="7"/>
  <c r="R1195" i="7"/>
  <c r="Q1195" i="7"/>
  <c r="P1195" i="7"/>
  <c r="O1195" i="7"/>
  <c r="N1195" i="7"/>
  <c r="M1195" i="7"/>
  <c r="L1195" i="7"/>
  <c r="K1195" i="7"/>
  <c r="J1195" i="7"/>
  <c r="I1195" i="7"/>
  <c r="H1195" i="7"/>
  <c r="E1195" i="7"/>
  <c r="D1195" i="7"/>
  <c r="BK1194" i="7"/>
  <c r="G1194" i="7" s="1"/>
  <c r="BJ1194" i="7"/>
  <c r="BF1194" i="7"/>
  <c r="BE1194" i="7"/>
  <c r="BD1194" i="7"/>
  <c r="BC1194" i="7"/>
  <c r="AX1194" i="7"/>
  <c r="AW1194" i="7"/>
  <c r="AU1194" i="7"/>
  <c r="AT1194" i="7"/>
  <c r="AS1194" i="7"/>
  <c r="AR1194" i="7"/>
  <c r="AQ1194" i="7"/>
  <c r="AP1194" i="7"/>
  <c r="AO1194" i="7"/>
  <c r="AN1194" i="7"/>
  <c r="AM1194" i="7"/>
  <c r="AL1194" i="7"/>
  <c r="AK1194" i="7"/>
  <c r="AJ1194" i="7"/>
  <c r="AI1194" i="7"/>
  <c r="AH1194" i="7"/>
  <c r="AG1194" i="7"/>
  <c r="AF1194" i="7"/>
  <c r="AE1194" i="7"/>
  <c r="AD1194" i="7"/>
  <c r="AC1194" i="7"/>
  <c r="S1194" i="7"/>
  <c r="R1194" i="7"/>
  <c r="Q1194" i="7"/>
  <c r="P1194" i="7"/>
  <c r="O1194" i="7"/>
  <c r="N1194" i="7"/>
  <c r="M1194" i="7"/>
  <c r="L1194" i="7"/>
  <c r="K1194" i="7"/>
  <c r="J1194" i="7"/>
  <c r="I1194" i="7"/>
  <c r="H1194" i="7"/>
  <c r="E1194" i="7"/>
  <c r="D1194" i="7"/>
  <c r="BK1193" i="7"/>
  <c r="BF1193" i="7"/>
  <c r="BE1193" i="7"/>
  <c r="BD1193" i="7"/>
  <c r="BC1193" i="7"/>
  <c r="AX1193" i="7"/>
  <c r="AW1193" i="7"/>
  <c r="AU1193" i="7"/>
  <c r="AT1193" i="7"/>
  <c r="AS1193" i="7"/>
  <c r="AR1193" i="7"/>
  <c r="AQ1193" i="7"/>
  <c r="AP1193" i="7"/>
  <c r="AO1193" i="7"/>
  <c r="AN1193" i="7"/>
  <c r="AM1193" i="7"/>
  <c r="AL1193" i="7"/>
  <c r="AK1193" i="7"/>
  <c r="AJ1193" i="7"/>
  <c r="AI1193" i="7"/>
  <c r="AH1193" i="7"/>
  <c r="AG1193" i="7"/>
  <c r="AF1193" i="7"/>
  <c r="AE1193" i="7"/>
  <c r="AD1193" i="7"/>
  <c r="AC1193" i="7"/>
  <c r="S1193" i="7"/>
  <c r="R1193" i="7"/>
  <c r="Q1193" i="7"/>
  <c r="P1193" i="7"/>
  <c r="O1193" i="7"/>
  <c r="N1193" i="7"/>
  <c r="M1193" i="7"/>
  <c r="L1193" i="7"/>
  <c r="K1193" i="7"/>
  <c r="J1193" i="7"/>
  <c r="I1193" i="7"/>
  <c r="H1193" i="7"/>
  <c r="E1193" i="7"/>
  <c r="D1193" i="7"/>
  <c r="BK1192" i="7"/>
  <c r="G1192" i="7" s="1"/>
  <c r="BF1192" i="7"/>
  <c r="BE1192" i="7"/>
  <c r="BD1192" i="7"/>
  <c r="BC1192" i="7"/>
  <c r="AX1192" i="7"/>
  <c r="AW1192" i="7"/>
  <c r="AU1192" i="7"/>
  <c r="AT1192" i="7"/>
  <c r="AS1192" i="7"/>
  <c r="AR1192" i="7"/>
  <c r="AQ1192" i="7"/>
  <c r="AP1192" i="7"/>
  <c r="AO1192" i="7"/>
  <c r="AN1192" i="7"/>
  <c r="AM1192" i="7"/>
  <c r="AL1192" i="7"/>
  <c r="AK1192" i="7"/>
  <c r="AJ1192" i="7"/>
  <c r="AI1192" i="7"/>
  <c r="AH1192" i="7"/>
  <c r="AG1192" i="7"/>
  <c r="AF1192" i="7"/>
  <c r="AE1192" i="7"/>
  <c r="AD1192" i="7"/>
  <c r="AC1192" i="7"/>
  <c r="S1192" i="7"/>
  <c r="R1192" i="7"/>
  <c r="Q1192" i="7"/>
  <c r="P1192" i="7"/>
  <c r="O1192" i="7"/>
  <c r="N1192" i="7"/>
  <c r="M1192" i="7"/>
  <c r="L1192" i="7"/>
  <c r="K1192" i="7"/>
  <c r="J1192" i="7"/>
  <c r="I1192" i="7"/>
  <c r="H1192" i="7"/>
  <c r="E1192" i="7"/>
  <c r="D1192" i="7"/>
  <c r="BK1191" i="7"/>
  <c r="BF1191" i="7"/>
  <c r="BE1191" i="7"/>
  <c r="BD1191" i="7"/>
  <c r="BC1191" i="7"/>
  <c r="AX1191" i="7"/>
  <c r="AW1191" i="7"/>
  <c r="AU1191" i="7"/>
  <c r="AT1191" i="7"/>
  <c r="AS1191" i="7"/>
  <c r="AR1191" i="7"/>
  <c r="AQ1191" i="7"/>
  <c r="AP1191" i="7"/>
  <c r="AO1191" i="7"/>
  <c r="AN1191" i="7"/>
  <c r="AM1191" i="7"/>
  <c r="AL1191" i="7"/>
  <c r="AK1191" i="7"/>
  <c r="AJ1191" i="7"/>
  <c r="AI1191" i="7"/>
  <c r="AH1191" i="7"/>
  <c r="AG1191" i="7"/>
  <c r="AF1191" i="7"/>
  <c r="AE1191" i="7"/>
  <c r="AD1191" i="7"/>
  <c r="AC1191" i="7"/>
  <c r="S1191" i="7"/>
  <c r="R1191" i="7"/>
  <c r="Q1191" i="7"/>
  <c r="P1191" i="7"/>
  <c r="O1191" i="7"/>
  <c r="N1191" i="7"/>
  <c r="M1191" i="7"/>
  <c r="L1191" i="7"/>
  <c r="K1191" i="7"/>
  <c r="J1191" i="7"/>
  <c r="I1191" i="7"/>
  <c r="H1191" i="7"/>
  <c r="E1191" i="7"/>
  <c r="D1191" i="7"/>
  <c r="BK1190" i="7"/>
  <c r="BF1190" i="7"/>
  <c r="BE1190" i="7"/>
  <c r="BD1190" i="7"/>
  <c r="BC1190" i="7"/>
  <c r="AX1190" i="7"/>
  <c r="AW1190" i="7"/>
  <c r="AU1190" i="7"/>
  <c r="AT1190" i="7"/>
  <c r="AS1190" i="7"/>
  <c r="AR1190" i="7"/>
  <c r="AQ1190" i="7"/>
  <c r="AP1190" i="7"/>
  <c r="AO1190" i="7"/>
  <c r="AN1190" i="7"/>
  <c r="AM1190" i="7"/>
  <c r="AL1190" i="7"/>
  <c r="AK1190" i="7"/>
  <c r="AJ1190" i="7"/>
  <c r="AI1190" i="7"/>
  <c r="AH1190" i="7"/>
  <c r="AG1190" i="7"/>
  <c r="AF1190" i="7"/>
  <c r="AE1190" i="7"/>
  <c r="AD1190" i="7"/>
  <c r="AC1190" i="7"/>
  <c r="S1190" i="7"/>
  <c r="R1190" i="7"/>
  <c r="Q1190" i="7"/>
  <c r="P1190" i="7"/>
  <c r="O1190" i="7"/>
  <c r="N1190" i="7"/>
  <c r="M1190" i="7"/>
  <c r="L1190" i="7"/>
  <c r="K1190" i="7"/>
  <c r="J1190" i="7"/>
  <c r="I1190" i="7"/>
  <c r="H1190" i="7"/>
  <c r="E1190" i="7"/>
  <c r="D1190" i="7"/>
  <c r="BK1189" i="7"/>
  <c r="BJ1189" i="7" s="1"/>
  <c r="DC1189" i="7" s="1"/>
  <c r="AY1189" i="7" s="1"/>
  <c r="BF1189" i="7"/>
  <c r="BE1189" i="7"/>
  <c r="BD1189" i="7"/>
  <c r="BC1189" i="7"/>
  <c r="AX1189" i="7"/>
  <c r="AW1189" i="7"/>
  <c r="AU1189" i="7"/>
  <c r="AT1189" i="7"/>
  <c r="AS1189" i="7"/>
  <c r="AR1189" i="7"/>
  <c r="AQ1189" i="7"/>
  <c r="AP1189" i="7"/>
  <c r="AO1189" i="7"/>
  <c r="AN1189" i="7"/>
  <c r="AM1189" i="7"/>
  <c r="AL1189" i="7"/>
  <c r="AK1189" i="7"/>
  <c r="AJ1189" i="7"/>
  <c r="AI1189" i="7"/>
  <c r="AH1189" i="7"/>
  <c r="AG1189" i="7"/>
  <c r="AF1189" i="7"/>
  <c r="AE1189" i="7"/>
  <c r="AD1189" i="7"/>
  <c r="AC1189" i="7"/>
  <c r="S1189" i="7"/>
  <c r="R1189" i="7"/>
  <c r="Q1189" i="7"/>
  <c r="P1189" i="7"/>
  <c r="O1189" i="7"/>
  <c r="N1189" i="7"/>
  <c r="M1189" i="7"/>
  <c r="L1189" i="7"/>
  <c r="K1189" i="7"/>
  <c r="J1189" i="7"/>
  <c r="I1189" i="7"/>
  <c r="H1189" i="7"/>
  <c r="E1189" i="7"/>
  <c r="D1189" i="7"/>
  <c r="BK1188" i="7"/>
  <c r="BF1188" i="7"/>
  <c r="BE1188" i="7"/>
  <c r="BD1188" i="7"/>
  <c r="BC1188" i="7"/>
  <c r="AX1188" i="7"/>
  <c r="AW1188" i="7"/>
  <c r="AU1188" i="7"/>
  <c r="AT1188" i="7"/>
  <c r="AS1188" i="7"/>
  <c r="AR1188" i="7"/>
  <c r="AQ1188" i="7"/>
  <c r="AP1188" i="7"/>
  <c r="AO1188" i="7"/>
  <c r="AN1188" i="7"/>
  <c r="AM1188" i="7"/>
  <c r="AL1188" i="7"/>
  <c r="AK1188" i="7"/>
  <c r="AJ1188" i="7"/>
  <c r="AI1188" i="7"/>
  <c r="AH1188" i="7"/>
  <c r="AG1188" i="7"/>
  <c r="AF1188" i="7"/>
  <c r="AE1188" i="7"/>
  <c r="AD1188" i="7"/>
  <c r="AC1188" i="7"/>
  <c r="S1188" i="7"/>
  <c r="R1188" i="7"/>
  <c r="Q1188" i="7"/>
  <c r="P1188" i="7"/>
  <c r="O1188" i="7"/>
  <c r="N1188" i="7"/>
  <c r="M1188" i="7"/>
  <c r="L1188" i="7"/>
  <c r="K1188" i="7"/>
  <c r="J1188" i="7"/>
  <c r="I1188" i="7"/>
  <c r="H1188" i="7"/>
  <c r="E1188" i="7"/>
  <c r="D1188" i="7"/>
  <c r="BK1187" i="7"/>
  <c r="BF1187" i="7"/>
  <c r="BE1187" i="7"/>
  <c r="BD1187" i="7"/>
  <c r="BC1187" i="7"/>
  <c r="AX1187" i="7"/>
  <c r="AW1187" i="7"/>
  <c r="AU1187" i="7"/>
  <c r="AT1187" i="7"/>
  <c r="AS1187" i="7"/>
  <c r="AR1187" i="7"/>
  <c r="AQ1187" i="7"/>
  <c r="AP1187" i="7"/>
  <c r="AO1187" i="7"/>
  <c r="AN1187" i="7"/>
  <c r="AM1187" i="7"/>
  <c r="AL1187" i="7"/>
  <c r="AK1187" i="7"/>
  <c r="AJ1187" i="7"/>
  <c r="AI1187" i="7"/>
  <c r="AH1187" i="7"/>
  <c r="AG1187" i="7"/>
  <c r="AF1187" i="7"/>
  <c r="AE1187" i="7"/>
  <c r="AD1187" i="7"/>
  <c r="AC1187" i="7"/>
  <c r="S1187" i="7"/>
  <c r="R1187" i="7"/>
  <c r="Q1187" i="7"/>
  <c r="P1187" i="7"/>
  <c r="O1187" i="7"/>
  <c r="N1187" i="7"/>
  <c r="M1187" i="7"/>
  <c r="L1187" i="7"/>
  <c r="K1187" i="7"/>
  <c r="J1187" i="7"/>
  <c r="I1187" i="7"/>
  <c r="H1187" i="7"/>
  <c r="E1187" i="7"/>
  <c r="D1187" i="7"/>
  <c r="BK1186" i="7"/>
  <c r="BF1186" i="7"/>
  <c r="BE1186" i="7"/>
  <c r="BD1186" i="7"/>
  <c r="BC1186" i="7"/>
  <c r="AX1186" i="7"/>
  <c r="AW1186" i="7"/>
  <c r="AU1186" i="7"/>
  <c r="AT1186" i="7"/>
  <c r="AS1186" i="7"/>
  <c r="AR1186" i="7"/>
  <c r="AQ1186" i="7"/>
  <c r="AP1186" i="7"/>
  <c r="AO1186" i="7"/>
  <c r="AN1186" i="7"/>
  <c r="AM1186" i="7"/>
  <c r="AL1186" i="7"/>
  <c r="AK1186" i="7"/>
  <c r="AJ1186" i="7"/>
  <c r="AI1186" i="7"/>
  <c r="AH1186" i="7"/>
  <c r="AG1186" i="7"/>
  <c r="AF1186" i="7"/>
  <c r="AE1186" i="7"/>
  <c r="AD1186" i="7"/>
  <c r="AC1186" i="7"/>
  <c r="S1186" i="7"/>
  <c r="R1186" i="7"/>
  <c r="Q1186" i="7"/>
  <c r="P1186" i="7"/>
  <c r="O1186" i="7"/>
  <c r="N1186" i="7"/>
  <c r="M1186" i="7"/>
  <c r="L1186" i="7"/>
  <c r="K1186" i="7"/>
  <c r="J1186" i="7"/>
  <c r="I1186" i="7"/>
  <c r="H1186" i="7"/>
  <c r="E1186" i="7"/>
  <c r="D1186" i="7"/>
  <c r="BK1185" i="7"/>
  <c r="BF1185" i="7"/>
  <c r="BE1185" i="7"/>
  <c r="BD1185" i="7"/>
  <c r="BC1185" i="7"/>
  <c r="AX1185" i="7"/>
  <c r="AW1185" i="7"/>
  <c r="AU1185" i="7"/>
  <c r="AT1185" i="7"/>
  <c r="AS1185" i="7"/>
  <c r="AR1185" i="7"/>
  <c r="AQ1185" i="7"/>
  <c r="AP1185" i="7"/>
  <c r="AO1185" i="7"/>
  <c r="AN1185" i="7"/>
  <c r="AM1185" i="7"/>
  <c r="AL1185" i="7"/>
  <c r="AK1185" i="7"/>
  <c r="AJ1185" i="7"/>
  <c r="AI1185" i="7"/>
  <c r="AH1185" i="7"/>
  <c r="AG1185" i="7"/>
  <c r="AF1185" i="7"/>
  <c r="AE1185" i="7"/>
  <c r="AD1185" i="7"/>
  <c r="AC1185" i="7"/>
  <c r="S1185" i="7"/>
  <c r="R1185" i="7"/>
  <c r="Q1185" i="7"/>
  <c r="P1185" i="7"/>
  <c r="O1185" i="7"/>
  <c r="N1185" i="7"/>
  <c r="M1185" i="7"/>
  <c r="L1185" i="7"/>
  <c r="K1185" i="7"/>
  <c r="J1185" i="7"/>
  <c r="I1185" i="7"/>
  <c r="H1185" i="7"/>
  <c r="E1185" i="7"/>
  <c r="D1185" i="7"/>
  <c r="BK1184" i="7"/>
  <c r="G1184" i="7" s="1"/>
  <c r="BJ1184" i="7"/>
  <c r="CZ1184" i="7" s="1"/>
  <c r="AV1184" i="7" s="1"/>
  <c r="BF1184" i="7"/>
  <c r="BE1184" i="7"/>
  <c r="BD1184" i="7"/>
  <c r="BC1184" i="7"/>
  <c r="AX1184" i="7"/>
  <c r="AW1184" i="7"/>
  <c r="AU1184" i="7"/>
  <c r="AT1184" i="7"/>
  <c r="AS1184" i="7"/>
  <c r="AR1184" i="7"/>
  <c r="AQ1184" i="7"/>
  <c r="AP1184" i="7"/>
  <c r="AO1184" i="7"/>
  <c r="AN1184" i="7"/>
  <c r="AM1184" i="7"/>
  <c r="AL1184" i="7"/>
  <c r="AK1184" i="7"/>
  <c r="AJ1184" i="7"/>
  <c r="AI1184" i="7"/>
  <c r="AH1184" i="7"/>
  <c r="AG1184" i="7"/>
  <c r="AF1184" i="7"/>
  <c r="AE1184" i="7"/>
  <c r="AD1184" i="7"/>
  <c r="AC1184" i="7"/>
  <c r="S1184" i="7"/>
  <c r="R1184" i="7"/>
  <c r="Q1184" i="7"/>
  <c r="P1184" i="7"/>
  <c r="O1184" i="7"/>
  <c r="N1184" i="7"/>
  <c r="M1184" i="7"/>
  <c r="L1184" i="7"/>
  <c r="K1184" i="7"/>
  <c r="J1184" i="7"/>
  <c r="I1184" i="7"/>
  <c r="H1184" i="7"/>
  <c r="E1184" i="7"/>
  <c r="D1184" i="7"/>
  <c r="BK1183" i="7"/>
  <c r="BF1183" i="7"/>
  <c r="BE1183" i="7"/>
  <c r="BD1183" i="7"/>
  <c r="BC1183" i="7"/>
  <c r="AX1183" i="7"/>
  <c r="AW1183" i="7"/>
  <c r="AU1183" i="7"/>
  <c r="AT1183" i="7"/>
  <c r="AS1183" i="7"/>
  <c r="AR1183" i="7"/>
  <c r="AQ1183" i="7"/>
  <c r="AP1183" i="7"/>
  <c r="AO1183" i="7"/>
  <c r="AN1183" i="7"/>
  <c r="AM1183" i="7"/>
  <c r="AL1183" i="7"/>
  <c r="AK1183" i="7"/>
  <c r="AJ1183" i="7"/>
  <c r="AI1183" i="7"/>
  <c r="AH1183" i="7"/>
  <c r="AG1183" i="7"/>
  <c r="AF1183" i="7"/>
  <c r="AE1183" i="7"/>
  <c r="AD1183" i="7"/>
  <c r="AC1183" i="7"/>
  <c r="S1183" i="7"/>
  <c r="R1183" i="7"/>
  <c r="Q1183" i="7"/>
  <c r="P1183" i="7"/>
  <c r="O1183" i="7"/>
  <c r="N1183" i="7"/>
  <c r="M1183" i="7"/>
  <c r="L1183" i="7"/>
  <c r="K1183" i="7"/>
  <c r="J1183" i="7"/>
  <c r="I1183" i="7"/>
  <c r="H1183" i="7"/>
  <c r="E1183" i="7"/>
  <c r="D1183" i="7"/>
  <c r="BK1182" i="7"/>
  <c r="BF1182" i="7"/>
  <c r="BE1182" i="7"/>
  <c r="BD1182" i="7"/>
  <c r="BC1182" i="7"/>
  <c r="AX1182" i="7"/>
  <c r="AW1182" i="7"/>
  <c r="AU1182" i="7"/>
  <c r="AT1182" i="7"/>
  <c r="AS1182" i="7"/>
  <c r="AR1182" i="7"/>
  <c r="AQ1182" i="7"/>
  <c r="AP1182" i="7"/>
  <c r="AO1182" i="7"/>
  <c r="AN1182" i="7"/>
  <c r="AM1182" i="7"/>
  <c r="AL1182" i="7"/>
  <c r="AK1182" i="7"/>
  <c r="AJ1182" i="7"/>
  <c r="AI1182" i="7"/>
  <c r="AH1182" i="7"/>
  <c r="AG1182" i="7"/>
  <c r="AF1182" i="7"/>
  <c r="AE1182" i="7"/>
  <c r="AD1182" i="7"/>
  <c r="AC1182" i="7"/>
  <c r="S1182" i="7"/>
  <c r="R1182" i="7"/>
  <c r="Q1182" i="7"/>
  <c r="P1182" i="7"/>
  <c r="O1182" i="7"/>
  <c r="N1182" i="7"/>
  <c r="M1182" i="7"/>
  <c r="L1182" i="7"/>
  <c r="K1182" i="7"/>
  <c r="J1182" i="7"/>
  <c r="I1182" i="7"/>
  <c r="H1182" i="7"/>
  <c r="E1182" i="7"/>
  <c r="D1182" i="7"/>
  <c r="BK1181" i="7"/>
  <c r="G1181" i="7" s="1"/>
  <c r="BF1181" i="7"/>
  <c r="BE1181" i="7"/>
  <c r="BD1181" i="7"/>
  <c r="BC1181" i="7"/>
  <c r="AX1181" i="7"/>
  <c r="AW1181" i="7"/>
  <c r="AU1181" i="7"/>
  <c r="AT1181" i="7"/>
  <c r="AS1181" i="7"/>
  <c r="AR1181" i="7"/>
  <c r="AQ1181" i="7"/>
  <c r="AP1181" i="7"/>
  <c r="AO1181" i="7"/>
  <c r="AN1181" i="7"/>
  <c r="AM1181" i="7"/>
  <c r="AL1181" i="7"/>
  <c r="AK1181" i="7"/>
  <c r="AJ1181" i="7"/>
  <c r="AI1181" i="7"/>
  <c r="AH1181" i="7"/>
  <c r="AG1181" i="7"/>
  <c r="AF1181" i="7"/>
  <c r="AE1181" i="7"/>
  <c r="AD1181" i="7"/>
  <c r="AC1181" i="7"/>
  <c r="S1181" i="7"/>
  <c r="R1181" i="7"/>
  <c r="Q1181" i="7"/>
  <c r="P1181" i="7"/>
  <c r="O1181" i="7"/>
  <c r="N1181" i="7"/>
  <c r="M1181" i="7"/>
  <c r="L1181" i="7"/>
  <c r="K1181" i="7"/>
  <c r="J1181" i="7"/>
  <c r="I1181" i="7"/>
  <c r="H1181" i="7"/>
  <c r="E1181" i="7"/>
  <c r="D1181" i="7"/>
  <c r="CZ1180" i="7"/>
  <c r="AV1180" i="7" s="1"/>
  <c r="CC1180" i="7"/>
  <c r="BK1180" i="7"/>
  <c r="BJ1180" i="7" s="1"/>
  <c r="DE1180" i="7" s="1"/>
  <c r="BA1180" i="7" s="1"/>
  <c r="BF1180" i="7"/>
  <c r="BE1180" i="7"/>
  <c r="BD1180" i="7"/>
  <c r="BC1180" i="7"/>
  <c r="AX1180" i="7"/>
  <c r="AW1180" i="7"/>
  <c r="AU1180" i="7"/>
  <c r="AT1180" i="7"/>
  <c r="AS1180" i="7"/>
  <c r="AR1180" i="7"/>
  <c r="AQ1180" i="7"/>
  <c r="AP1180" i="7"/>
  <c r="AO1180" i="7"/>
  <c r="AN1180" i="7"/>
  <c r="AM1180" i="7"/>
  <c r="AL1180" i="7"/>
  <c r="AK1180" i="7"/>
  <c r="AJ1180" i="7"/>
  <c r="AI1180" i="7"/>
  <c r="AH1180" i="7"/>
  <c r="AG1180" i="7"/>
  <c r="AF1180" i="7"/>
  <c r="AE1180" i="7"/>
  <c r="AD1180" i="7"/>
  <c r="AC1180" i="7"/>
  <c r="S1180" i="7"/>
  <c r="R1180" i="7"/>
  <c r="Q1180" i="7"/>
  <c r="P1180" i="7"/>
  <c r="O1180" i="7"/>
  <c r="N1180" i="7"/>
  <c r="M1180" i="7"/>
  <c r="L1180" i="7"/>
  <c r="K1180" i="7"/>
  <c r="J1180" i="7"/>
  <c r="I1180" i="7"/>
  <c r="H1180" i="7"/>
  <c r="G1180" i="7"/>
  <c r="F1180" i="7"/>
  <c r="E1180" i="7"/>
  <c r="D1180" i="7"/>
  <c r="BK1179" i="7"/>
  <c r="BJ1179" i="7" s="1"/>
  <c r="F1179" i="7" s="1"/>
  <c r="BF1179" i="7"/>
  <c r="BE1179" i="7"/>
  <c r="BD1179" i="7"/>
  <c r="BC1179" i="7"/>
  <c r="AX1179" i="7"/>
  <c r="AW1179" i="7"/>
  <c r="AU1179" i="7"/>
  <c r="AT1179" i="7"/>
  <c r="AS1179" i="7"/>
  <c r="AR1179" i="7"/>
  <c r="AQ1179" i="7"/>
  <c r="AP1179" i="7"/>
  <c r="AO1179" i="7"/>
  <c r="AN1179" i="7"/>
  <c r="AM1179" i="7"/>
  <c r="AL1179" i="7"/>
  <c r="AK1179" i="7"/>
  <c r="AJ1179" i="7"/>
  <c r="AI1179" i="7"/>
  <c r="AH1179" i="7"/>
  <c r="AG1179" i="7"/>
  <c r="AF1179" i="7"/>
  <c r="AE1179" i="7"/>
  <c r="AD1179" i="7"/>
  <c r="AC1179" i="7"/>
  <c r="S1179" i="7"/>
  <c r="R1179" i="7"/>
  <c r="Q1179" i="7"/>
  <c r="P1179" i="7"/>
  <c r="O1179" i="7"/>
  <c r="N1179" i="7"/>
  <c r="M1179" i="7"/>
  <c r="L1179" i="7"/>
  <c r="K1179" i="7"/>
  <c r="J1179" i="7"/>
  <c r="I1179" i="7"/>
  <c r="H1179" i="7"/>
  <c r="E1179" i="7"/>
  <c r="D1179" i="7"/>
  <c r="BK1178" i="7"/>
  <c r="BJ1178" i="7" s="1"/>
  <c r="BF1178" i="7"/>
  <c r="BE1178" i="7"/>
  <c r="BD1178" i="7"/>
  <c r="BC1178" i="7"/>
  <c r="AX1178" i="7"/>
  <c r="AW1178" i="7"/>
  <c r="AU1178" i="7"/>
  <c r="AT1178" i="7"/>
  <c r="AS1178" i="7"/>
  <c r="AR1178" i="7"/>
  <c r="AQ1178" i="7"/>
  <c r="AP1178" i="7"/>
  <c r="AO1178" i="7"/>
  <c r="AN1178" i="7"/>
  <c r="AM1178" i="7"/>
  <c r="AL1178" i="7"/>
  <c r="AK1178" i="7"/>
  <c r="AJ1178" i="7"/>
  <c r="AI1178" i="7"/>
  <c r="AH1178" i="7"/>
  <c r="AG1178" i="7"/>
  <c r="AF1178" i="7"/>
  <c r="AE1178" i="7"/>
  <c r="AD1178" i="7"/>
  <c r="AC1178" i="7"/>
  <c r="S1178" i="7"/>
  <c r="R1178" i="7"/>
  <c r="Q1178" i="7"/>
  <c r="P1178" i="7"/>
  <c r="O1178" i="7"/>
  <c r="N1178" i="7"/>
  <c r="M1178" i="7"/>
  <c r="L1178" i="7"/>
  <c r="K1178" i="7"/>
  <c r="J1178" i="7"/>
  <c r="I1178" i="7"/>
  <c r="H1178" i="7"/>
  <c r="E1178" i="7"/>
  <c r="D1178" i="7"/>
  <c r="BK1177" i="7"/>
  <c r="G1177" i="7" s="1"/>
  <c r="BF1177" i="7"/>
  <c r="BE1177" i="7"/>
  <c r="BD1177" i="7"/>
  <c r="BC1177" i="7"/>
  <c r="AX1177" i="7"/>
  <c r="AW1177" i="7"/>
  <c r="AU1177" i="7"/>
  <c r="AT1177" i="7"/>
  <c r="AS1177" i="7"/>
  <c r="AR1177" i="7"/>
  <c r="AQ1177" i="7"/>
  <c r="AP1177" i="7"/>
  <c r="AO1177" i="7"/>
  <c r="AN1177" i="7"/>
  <c r="AM1177" i="7"/>
  <c r="AL1177" i="7"/>
  <c r="AK1177" i="7"/>
  <c r="AJ1177" i="7"/>
  <c r="AI1177" i="7"/>
  <c r="AH1177" i="7"/>
  <c r="AG1177" i="7"/>
  <c r="AF1177" i="7"/>
  <c r="AE1177" i="7"/>
  <c r="AD1177" i="7"/>
  <c r="AC1177" i="7"/>
  <c r="S1177" i="7"/>
  <c r="R1177" i="7"/>
  <c r="Q1177" i="7"/>
  <c r="P1177" i="7"/>
  <c r="O1177" i="7"/>
  <c r="N1177" i="7"/>
  <c r="M1177" i="7"/>
  <c r="L1177" i="7"/>
  <c r="K1177" i="7"/>
  <c r="J1177" i="7"/>
  <c r="I1177" i="7"/>
  <c r="H1177" i="7"/>
  <c r="E1177" i="7"/>
  <c r="D1177" i="7"/>
  <c r="BK1176" i="7"/>
  <c r="BF1176" i="7"/>
  <c r="BE1176" i="7"/>
  <c r="BD1176" i="7"/>
  <c r="BC1176" i="7"/>
  <c r="AX1176" i="7"/>
  <c r="AW1176" i="7"/>
  <c r="AU1176" i="7"/>
  <c r="AT1176" i="7"/>
  <c r="AS1176" i="7"/>
  <c r="AR1176" i="7"/>
  <c r="AQ1176" i="7"/>
  <c r="AP1176" i="7"/>
  <c r="AO1176" i="7"/>
  <c r="AN1176" i="7"/>
  <c r="AM1176" i="7"/>
  <c r="AL1176" i="7"/>
  <c r="AK1176" i="7"/>
  <c r="AJ1176" i="7"/>
  <c r="AI1176" i="7"/>
  <c r="AH1176" i="7"/>
  <c r="AG1176" i="7"/>
  <c r="AF1176" i="7"/>
  <c r="AE1176" i="7"/>
  <c r="AD1176" i="7"/>
  <c r="AC1176" i="7"/>
  <c r="S1176" i="7"/>
  <c r="R1176" i="7"/>
  <c r="Q1176" i="7"/>
  <c r="P1176" i="7"/>
  <c r="O1176" i="7"/>
  <c r="N1176" i="7"/>
  <c r="M1176" i="7"/>
  <c r="L1176" i="7"/>
  <c r="K1176" i="7"/>
  <c r="J1176" i="7"/>
  <c r="I1176" i="7"/>
  <c r="H1176" i="7"/>
  <c r="E1176" i="7"/>
  <c r="D1176" i="7"/>
  <c r="BK1175" i="7"/>
  <c r="BF1175" i="7"/>
  <c r="BE1175" i="7"/>
  <c r="BD1175" i="7"/>
  <c r="BC1175" i="7"/>
  <c r="AX1175" i="7"/>
  <c r="AW1175" i="7"/>
  <c r="AU1175" i="7"/>
  <c r="AT1175" i="7"/>
  <c r="AS1175" i="7"/>
  <c r="AR1175" i="7"/>
  <c r="AQ1175" i="7"/>
  <c r="AP1175" i="7"/>
  <c r="AO1175" i="7"/>
  <c r="AN1175" i="7"/>
  <c r="AM1175" i="7"/>
  <c r="AL1175" i="7"/>
  <c r="AK1175" i="7"/>
  <c r="AJ1175" i="7"/>
  <c r="AI1175" i="7"/>
  <c r="AH1175" i="7"/>
  <c r="AG1175" i="7"/>
  <c r="AF1175" i="7"/>
  <c r="AE1175" i="7"/>
  <c r="AD1175" i="7"/>
  <c r="AC1175" i="7"/>
  <c r="S1175" i="7"/>
  <c r="R1175" i="7"/>
  <c r="Q1175" i="7"/>
  <c r="P1175" i="7"/>
  <c r="O1175" i="7"/>
  <c r="N1175" i="7"/>
  <c r="M1175" i="7"/>
  <c r="L1175" i="7"/>
  <c r="K1175" i="7"/>
  <c r="J1175" i="7"/>
  <c r="I1175" i="7"/>
  <c r="H1175" i="7"/>
  <c r="E1175" i="7"/>
  <c r="D1175" i="7"/>
  <c r="BK1174" i="7"/>
  <c r="BF1174" i="7"/>
  <c r="BE1174" i="7"/>
  <c r="BD1174" i="7"/>
  <c r="BC1174" i="7"/>
  <c r="AX1174" i="7"/>
  <c r="AW1174" i="7"/>
  <c r="AU1174" i="7"/>
  <c r="AT1174" i="7"/>
  <c r="AS1174" i="7"/>
  <c r="AR1174" i="7"/>
  <c r="AQ1174" i="7"/>
  <c r="AP1174" i="7"/>
  <c r="AO1174" i="7"/>
  <c r="AN1174" i="7"/>
  <c r="AM1174" i="7"/>
  <c r="AL1174" i="7"/>
  <c r="AK1174" i="7"/>
  <c r="AJ1174" i="7"/>
  <c r="AI1174" i="7"/>
  <c r="AH1174" i="7"/>
  <c r="AG1174" i="7"/>
  <c r="AF1174" i="7"/>
  <c r="AE1174" i="7"/>
  <c r="AD1174" i="7"/>
  <c r="AC1174" i="7"/>
  <c r="S1174" i="7"/>
  <c r="R1174" i="7"/>
  <c r="Q1174" i="7"/>
  <c r="P1174" i="7"/>
  <c r="O1174" i="7"/>
  <c r="N1174" i="7"/>
  <c r="M1174" i="7"/>
  <c r="L1174" i="7"/>
  <c r="K1174" i="7"/>
  <c r="J1174" i="7"/>
  <c r="I1174" i="7"/>
  <c r="H1174" i="7"/>
  <c r="E1174" i="7"/>
  <c r="D1174" i="7"/>
  <c r="DE1173" i="7"/>
  <c r="DC1173" i="7"/>
  <c r="AY1173" i="7" s="1"/>
  <c r="CC1173" i="7"/>
  <c r="Y1173" i="7" s="1"/>
  <c r="BK1173" i="7"/>
  <c r="BJ1173" i="7" s="1"/>
  <c r="BF1173" i="7"/>
  <c r="BE1173" i="7"/>
  <c r="BD1173" i="7"/>
  <c r="BC1173" i="7"/>
  <c r="BA1173" i="7"/>
  <c r="AX1173" i="7"/>
  <c r="AW1173" i="7"/>
  <c r="AU1173" i="7"/>
  <c r="AT1173" i="7"/>
  <c r="AS1173" i="7"/>
  <c r="AR1173" i="7"/>
  <c r="AQ1173" i="7"/>
  <c r="AP1173" i="7"/>
  <c r="AO1173" i="7"/>
  <c r="AN1173" i="7"/>
  <c r="AM1173" i="7"/>
  <c r="AL1173" i="7"/>
  <c r="AK1173" i="7"/>
  <c r="AJ1173" i="7"/>
  <c r="AI1173" i="7"/>
  <c r="AH1173" i="7"/>
  <c r="AG1173" i="7"/>
  <c r="AF1173" i="7"/>
  <c r="AE1173" i="7"/>
  <c r="AD1173" i="7"/>
  <c r="AC1173" i="7"/>
  <c r="S1173" i="7"/>
  <c r="R1173" i="7"/>
  <c r="Q1173" i="7"/>
  <c r="P1173" i="7"/>
  <c r="O1173" i="7"/>
  <c r="N1173" i="7"/>
  <c r="M1173" i="7"/>
  <c r="L1173" i="7"/>
  <c r="K1173" i="7"/>
  <c r="J1173" i="7"/>
  <c r="I1173" i="7"/>
  <c r="H1173" i="7"/>
  <c r="E1173" i="7"/>
  <c r="D1173" i="7"/>
  <c r="BK1172" i="7"/>
  <c r="BJ1172" i="7" s="1"/>
  <c r="BF1172" i="7"/>
  <c r="BE1172" i="7"/>
  <c r="BD1172" i="7"/>
  <c r="BC1172" i="7"/>
  <c r="AX1172" i="7"/>
  <c r="AW1172" i="7"/>
  <c r="AU1172" i="7"/>
  <c r="AT1172" i="7"/>
  <c r="AS1172" i="7"/>
  <c r="AR1172" i="7"/>
  <c r="AQ1172" i="7"/>
  <c r="AP1172" i="7"/>
  <c r="AO1172" i="7"/>
  <c r="AN1172" i="7"/>
  <c r="AM1172" i="7"/>
  <c r="AL1172" i="7"/>
  <c r="AK1172" i="7"/>
  <c r="AJ1172" i="7"/>
  <c r="AI1172" i="7"/>
  <c r="AH1172" i="7"/>
  <c r="AG1172" i="7"/>
  <c r="AF1172" i="7"/>
  <c r="AE1172" i="7"/>
  <c r="AD1172" i="7"/>
  <c r="AC1172" i="7"/>
  <c r="S1172" i="7"/>
  <c r="R1172" i="7"/>
  <c r="Q1172" i="7"/>
  <c r="P1172" i="7"/>
  <c r="O1172" i="7"/>
  <c r="N1172" i="7"/>
  <c r="M1172" i="7"/>
  <c r="L1172" i="7"/>
  <c r="K1172" i="7"/>
  <c r="J1172" i="7"/>
  <c r="I1172" i="7"/>
  <c r="H1172" i="7"/>
  <c r="E1172" i="7"/>
  <c r="D1172" i="7"/>
  <c r="BK1171" i="7"/>
  <c r="BF1171" i="7"/>
  <c r="BE1171" i="7"/>
  <c r="BD1171" i="7"/>
  <c r="BC1171" i="7"/>
  <c r="AX1171" i="7"/>
  <c r="AW1171" i="7"/>
  <c r="AU1171" i="7"/>
  <c r="AT1171" i="7"/>
  <c r="AS1171" i="7"/>
  <c r="AR1171" i="7"/>
  <c r="AQ1171" i="7"/>
  <c r="AP1171" i="7"/>
  <c r="AO1171" i="7"/>
  <c r="AN1171" i="7"/>
  <c r="AM1171" i="7"/>
  <c r="AL1171" i="7"/>
  <c r="AK1171" i="7"/>
  <c r="AJ1171" i="7"/>
  <c r="AI1171" i="7"/>
  <c r="AH1171" i="7"/>
  <c r="AG1171" i="7"/>
  <c r="AF1171" i="7"/>
  <c r="AE1171" i="7"/>
  <c r="AD1171" i="7"/>
  <c r="AC1171" i="7"/>
  <c r="S1171" i="7"/>
  <c r="R1171" i="7"/>
  <c r="Q1171" i="7"/>
  <c r="P1171" i="7"/>
  <c r="O1171" i="7"/>
  <c r="N1171" i="7"/>
  <c r="M1171" i="7"/>
  <c r="L1171" i="7"/>
  <c r="K1171" i="7"/>
  <c r="J1171" i="7"/>
  <c r="I1171" i="7"/>
  <c r="H1171" i="7"/>
  <c r="E1171" i="7"/>
  <c r="D1171" i="7"/>
  <c r="BK1170" i="7"/>
  <c r="BF1170" i="7"/>
  <c r="BE1170" i="7"/>
  <c r="BD1170" i="7"/>
  <c r="BC1170" i="7"/>
  <c r="AX1170" i="7"/>
  <c r="AW1170" i="7"/>
  <c r="AU1170" i="7"/>
  <c r="AT1170" i="7"/>
  <c r="AS1170" i="7"/>
  <c r="AR1170" i="7"/>
  <c r="AQ1170" i="7"/>
  <c r="AP1170" i="7"/>
  <c r="AO1170" i="7"/>
  <c r="AN1170" i="7"/>
  <c r="AM1170" i="7"/>
  <c r="AL1170" i="7"/>
  <c r="AK1170" i="7"/>
  <c r="AJ1170" i="7"/>
  <c r="AI1170" i="7"/>
  <c r="AH1170" i="7"/>
  <c r="AG1170" i="7"/>
  <c r="AF1170" i="7"/>
  <c r="AE1170" i="7"/>
  <c r="AD1170" i="7"/>
  <c r="AC1170" i="7"/>
  <c r="S1170" i="7"/>
  <c r="R1170" i="7"/>
  <c r="Q1170" i="7"/>
  <c r="P1170" i="7"/>
  <c r="O1170" i="7"/>
  <c r="N1170" i="7"/>
  <c r="M1170" i="7"/>
  <c r="L1170" i="7"/>
  <c r="K1170" i="7"/>
  <c r="J1170" i="7"/>
  <c r="I1170" i="7"/>
  <c r="H1170" i="7"/>
  <c r="E1170" i="7"/>
  <c r="D1170" i="7"/>
  <c r="BK1169" i="7"/>
  <c r="G1169" i="7" s="1"/>
  <c r="BF1169" i="7"/>
  <c r="BE1169" i="7"/>
  <c r="BD1169" i="7"/>
  <c r="BC1169" i="7"/>
  <c r="AX1169" i="7"/>
  <c r="AW1169" i="7"/>
  <c r="AU1169" i="7"/>
  <c r="AT1169" i="7"/>
  <c r="AS1169" i="7"/>
  <c r="AR1169" i="7"/>
  <c r="AQ1169" i="7"/>
  <c r="AP1169" i="7"/>
  <c r="AO1169" i="7"/>
  <c r="AN1169" i="7"/>
  <c r="AM1169" i="7"/>
  <c r="AL1169" i="7"/>
  <c r="AK1169" i="7"/>
  <c r="AJ1169" i="7"/>
  <c r="AI1169" i="7"/>
  <c r="AH1169" i="7"/>
  <c r="AG1169" i="7"/>
  <c r="AF1169" i="7"/>
  <c r="AE1169" i="7"/>
  <c r="AD1169" i="7"/>
  <c r="AC1169" i="7"/>
  <c r="S1169" i="7"/>
  <c r="R1169" i="7"/>
  <c r="Q1169" i="7"/>
  <c r="P1169" i="7"/>
  <c r="O1169" i="7"/>
  <c r="N1169" i="7"/>
  <c r="M1169" i="7"/>
  <c r="L1169" i="7"/>
  <c r="K1169" i="7"/>
  <c r="J1169" i="7"/>
  <c r="I1169" i="7"/>
  <c r="H1169" i="7"/>
  <c r="E1169" i="7"/>
  <c r="D1169" i="7"/>
  <c r="BK1168" i="7"/>
  <c r="BF1168" i="7"/>
  <c r="BE1168" i="7"/>
  <c r="BD1168" i="7"/>
  <c r="BC1168" i="7"/>
  <c r="AX1168" i="7"/>
  <c r="AW1168" i="7"/>
  <c r="AU1168" i="7"/>
  <c r="AT1168" i="7"/>
  <c r="AS1168" i="7"/>
  <c r="AR1168" i="7"/>
  <c r="AQ1168" i="7"/>
  <c r="AP1168" i="7"/>
  <c r="AO1168" i="7"/>
  <c r="AN1168" i="7"/>
  <c r="AM1168" i="7"/>
  <c r="AL1168" i="7"/>
  <c r="AK1168" i="7"/>
  <c r="AJ1168" i="7"/>
  <c r="AI1168" i="7"/>
  <c r="AH1168" i="7"/>
  <c r="AG1168" i="7"/>
  <c r="AF1168" i="7"/>
  <c r="AE1168" i="7"/>
  <c r="AD1168" i="7"/>
  <c r="AC1168" i="7"/>
  <c r="S1168" i="7"/>
  <c r="R1168" i="7"/>
  <c r="Q1168" i="7"/>
  <c r="P1168" i="7"/>
  <c r="O1168" i="7"/>
  <c r="N1168" i="7"/>
  <c r="M1168" i="7"/>
  <c r="L1168" i="7"/>
  <c r="K1168" i="7"/>
  <c r="J1168" i="7"/>
  <c r="I1168" i="7"/>
  <c r="H1168" i="7"/>
  <c r="E1168" i="7"/>
  <c r="D1168" i="7"/>
  <c r="BK1167" i="7"/>
  <c r="BF1167" i="7"/>
  <c r="BE1167" i="7"/>
  <c r="BD1167" i="7"/>
  <c r="BC1167" i="7"/>
  <c r="AX1167" i="7"/>
  <c r="AW1167" i="7"/>
  <c r="AU1167" i="7"/>
  <c r="AT1167" i="7"/>
  <c r="AS1167" i="7"/>
  <c r="AR1167" i="7"/>
  <c r="AQ1167" i="7"/>
  <c r="AP1167" i="7"/>
  <c r="AO1167" i="7"/>
  <c r="AN1167" i="7"/>
  <c r="AM1167" i="7"/>
  <c r="AL1167" i="7"/>
  <c r="AK1167" i="7"/>
  <c r="AJ1167" i="7"/>
  <c r="AI1167" i="7"/>
  <c r="AH1167" i="7"/>
  <c r="AG1167" i="7"/>
  <c r="AF1167" i="7"/>
  <c r="AE1167" i="7"/>
  <c r="AD1167" i="7"/>
  <c r="AC1167" i="7"/>
  <c r="S1167" i="7"/>
  <c r="R1167" i="7"/>
  <c r="Q1167" i="7"/>
  <c r="P1167" i="7"/>
  <c r="O1167" i="7"/>
  <c r="N1167" i="7"/>
  <c r="M1167" i="7"/>
  <c r="L1167" i="7"/>
  <c r="K1167" i="7"/>
  <c r="J1167" i="7"/>
  <c r="I1167" i="7"/>
  <c r="H1167" i="7"/>
  <c r="E1167" i="7"/>
  <c r="D1167" i="7"/>
  <c r="BK1166" i="7"/>
  <c r="BF1166" i="7"/>
  <c r="BE1166" i="7"/>
  <c r="BD1166" i="7"/>
  <c r="BC1166" i="7"/>
  <c r="AX1166" i="7"/>
  <c r="AW1166" i="7"/>
  <c r="AU1166" i="7"/>
  <c r="AT1166" i="7"/>
  <c r="AS1166" i="7"/>
  <c r="AR1166" i="7"/>
  <c r="AQ1166" i="7"/>
  <c r="AP1166" i="7"/>
  <c r="AO1166" i="7"/>
  <c r="AN1166" i="7"/>
  <c r="AM1166" i="7"/>
  <c r="AL1166" i="7"/>
  <c r="AK1166" i="7"/>
  <c r="AJ1166" i="7"/>
  <c r="AI1166" i="7"/>
  <c r="AH1166" i="7"/>
  <c r="AG1166" i="7"/>
  <c r="AF1166" i="7"/>
  <c r="AE1166" i="7"/>
  <c r="AD1166" i="7"/>
  <c r="AC1166" i="7"/>
  <c r="S1166" i="7"/>
  <c r="R1166" i="7"/>
  <c r="Q1166" i="7"/>
  <c r="P1166" i="7"/>
  <c r="O1166" i="7"/>
  <c r="N1166" i="7"/>
  <c r="M1166" i="7"/>
  <c r="L1166" i="7"/>
  <c r="K1166" i="7"/>
  <c r="J1166" i="7"/>
  <c r="I1166" i="7"/>
  <c r="H1166" i="7"/>
  <c r="E1166" i="7"/>
  <c r="D1166" i="7"/>
  <c r="BK1165" i="7"/>
  <c r="BF1165" i="7"/>
  <c r="BE1165" i="7"/>
  <c r="BD1165" i="7"/>
  <c r="BC1165" i="7"/>
  <c r="AX1165" i="7"/>
  <c r="AW1165" i="7"/>
  <c r="AU1165" i="7"/>
  <c r="AT1165" i="7"/>
  <c r="AS1165" i="7"/>
  <c r="AR1165" i="7"/>
  <c r="AQ1165" i="7"/>
  <c r="AP1165" i="7"/>
  <c r="AO1165" i="7"/>
  <c r="AN1165" i="7"/>
  <c r="AM1165" i="7"/>
  <c r="AL1165" i="7"/>
  <c r="AK1165" i="7"/>
  <c r="AJ1165" i="7"/>
  <c r="AI1165" i="7"/>
  <c r="AH1165" i="7"/>
  <c r="AG1165" i="7"/>
  <c r="AF1165" i="7"/>
  <c r="AE1165" i="7"/>
  <c r="AD1165" i="7"/>
  <c r="AC1165" i="7"/>
  <c r="S1165" i="7"/>
  <c r="R1165" i="7"/>
  <c r="Q1165" i="7"/>
  <c r="P1165" i="7"/>
  <c r="O1165" i="7"/>
  <c r="N1165" i="7"/>
  <c r="M1165" i="7"/>
  <c r="L1165" i="7"/>
  <c r="K1165" i="7"/>
  <c r="J1165" i="7"/>
  <c r="I1165" i="7"/>
  <c r="H1165" i="7"/>
  <c r="E1165" i="7"/>
  <c r="D1165" i="7"/>
  <c r="CA1164" i="7"/>
  <c r="BK1164" i="7"/>
  <c r="BJ1164" i="7" s="1"/>
  <c r="BF1164" i="7"/>
  <c r="BE1164" i="7"/>
  <c r="BD1164" i="7"/>
  <c r="BC1164" i="7"/>
  <c r="AX1164" i="7"/>
  <c r="AW1164" i="7"/>
  <c r="AU1164" i="7"/>
  <c r="AT1164" i="7"/>
  <c r="AS1164" i="7"/>
  <c r="AR1164" i="7"/>
  <c r="AQ1164" i="7"/>
  <c r="AP1164" i="7"/>
  <c r="AO1164" i="7"/>
  <c r="AN1164" i="7"/>
  <c r="AM1164" i="7"/>
  <c r="AL1164" i="7"/>
  <c r="AK1164" i="7"/>
  <c r="AJ1164" i="7"/>
  <c r="AI1164" i="7"/>
  <c r="AH1164" i="7"/>
  <c r="AG1164" i="7"/>
  <c r="AF1164" i="7"/>
  <c r="AE1164" i="7"/>
  <c r="AD1164" i="7"/>
  <c r="AC1164" i="7"/>
  <c r="S1164" i="7"/>
  <c r="R1164" i="7"/>
  <c r="Q1164" i="7"/>
  <c r="P1164" i="7"/>
  <c r="O1164" i="7"/>
  <c r="N1164" i="7"/>
  <c r="M1164" i="7"/>
  <c r="L1164" i="7"/>
  <c r="K1164" i="7"/>
  <c r="J1164" i="7"/>
  <c r="I1164" i="7"/>
  <c r="H1164" i="7"/>
  <c r="E1164" i="7"/>
  <c r="D1164" i="7"/>
  <c r="BK1163" i="7"/>
  <c r="BF1163" i="7"/>
  <c r="BE1163" i="7"/>
  <c r="BD1163" i="7"/>
  <c r="BC1163" i="7"/>
  <c r="AX1163" i="7"/>
  <c r="AW1163" i="7"/>
  <c r="AU1163" i="7"/>
  <c r="AT1163" i="7"/>
  <c r="AS1163" i="7"/>
  <c r="AR1163" i="7"/>
  <c r="AQ1163" i="7"/>
  <c r="AP1163" i="7"/>
  <c r="AO1163" i="7"/>
  <c r="AN1163" i="7"/>
  <c r="AM1163" i="7"/>
  <c r="AL1163" i="7"/>
  <c r="AK1163" i="7"/>
  <c r="AJ1163" i="7"/>
  <c r="AI1163" i="7"/>
  <c r="AH1163" i="7"/>
  <c r="AG1163" i="7"/>
  <c r="AF1163" i="7"/>
  <c r="AE1163" i="7"/>
  <c r="AD1163" i="7"/>
  <c r="AC1163" i="7"/>
  <c r="S1163" i="7"/>
  <c r="R1163" i="7"/>
  <c r="Q1163" i="7"/>
  <c r="P1163" i="7"/>
  <c r="O1163" i="7"/>
  <c r="N1163" i="7"/>
  <c r="M1163" i="7"/>
  <c r="L1163" i="7"/>
  <c r="K1163" i="7"/>
  <c r="J1163" i="7"/>
  <c r="I1163" i="7"/>
  <c r="H1163" i="7"/>
  <c r="E1163" i="7"/>
  <c r="D1163" i="7"/>
  <c r="BK1162" i="7"/>
  <c r="BF1162" i="7"/>
  <c r="BE1162" i="7"/>
  <c r="BD1162" i="7"/>
  <c r="BC1162" i="7"/>
  <c r="AX1162" i="7"/>
  <c r="AW1162" i="7"/>
  <c r="AU1162" i="7"/>
  <c r="AT1162" i="7"/>
  <c r="AS1162" i="7"/>
  <c r="AR1162" i="7"/>
  <c r="AQ1162" i="7"/>
  <c r="AP1162" i="7"/>
  <c r="AO1162" i="7"/>
  <c r="AN1162" i="7"/>
  <c r="AM1162" i="7"/>
  <c r="AL1162" i="7"/>
  <c r="AK1162" i="7"/>
  <c r="AJ1162" i="7"/>
  <c r="AI1162" i="7"/>
  <c r="AH1162" i="7"/>
  <c r="AG1162" i="7"/>
  <c r="AF1162" i="7"/>
  <c r="AE1162" i="7"/>
  <c r="AD1162" i="7"/>
  <c r="AC1162" i="7"/>
  <c r="S1162" i="7"/>
  <c r="R1162" i="7"/>
  <c r="Q1162" i="7"/>
  <c r="P1162" i="7"/>
  <c r="O1162" i="7"/>
  <c r="N1162" i="7"/>
  <c r="M1162" i="7"/>
  <c r="L1162" i="7"/>
  <c r="K1162" i="7"/>
  <c r="J1162" i="7"/>
  <c r="I1162" i="7"/>
  <c r="H1162" i="7"/>
  <c r="E1162" i="7"/>
  <c r="D1162" i="7"/>
  <c r="BK1161" i="7"/>
  <c r="G1161" i="7" s="1"/>
  <c r="BF1161" i="7"/>
  <c r="BE1161" i="7"/>
  <c r="BD1161" i="7"/>
  <c r="BC1161" i="7"/>
  <c r="AX1161" i="7"/>
  <c r="AW1161" i="7"/>
  <c r="AU1161" i="7"/>
  <c r="AT1161" i="7"/>
  <c r="AS1161" i="7"/>
  <c r="AR1161" i="7"/>
  <c r="AQ1161" i="7"/>
  <c r="AP1161" i="7"/>
  <c r="AO1161" i="7"/>
  <c r="AN1161" i="7"/>
  <c r="AM1161" i="7"/>
  <c r="AL1161" i="7"/>
  <c r="AK1161" i="7"/>
  <c r="AJ1161" i="7"/>
  <c r="AI1161" i="7"/>
  <c r="AH1161" i="7"/>
  <c r="AG1161" i="7"/>
  <c r="AF1161" i="7"/>
  <c r="AE1161" i="7"/>
  <c r="AD1161" i="7"/>
  <c r="AC1161" i="7"/>
  <c r="S1161" i="7"/>
  <c r="R1161" i="7"/>
  <c r="Q1161" i="7"/>
  <c r="P1161" i="7"/>
  <c r="O1161" i="7"/>
  <c r="N1161" i="7"/>
  <c r="M1161" i="7"/>
  <c r="L1161" i="7"/>
  <c r="K1161" i="7"/>
  <c r="J1161" i="7"/>
  <c r="I1161" i="7"/>
  <c r="H1161" i="7"/>
  <c r="E1161" i="7"/>
  <c r="D1161" i="7"/>
  <c r="BK1160" i="7"/>
  <c r="BF1160" i="7"/>
  <c r="BE1160" i="7"/>
  <c r="BD1160" i="7"/>
  <c r="BC1160" i="7"/>
  <c r="AX1160" i="7"/>
  <c r="AW1160" i="7"/>
  <c r="AU1160" i="7"/>
  <c r="AT1160" i="7"/>
  <c r="AS1160" i="7"/>
  <c r="AR1160" i="7"/>
  <c r="AQ1160" i="7"/>
  <c r="AP1160" i="7"/>
  <c r="AO1160" i="7"/>
  <c r="AN1160" i="7"/>
  <c r="AM1160" i="7"/>
  <c r="AL1160" i="7"/>
  <c r="AK1160" i="7"/>
  <c r="AJ1160" i="7"/>
  <c r="AI1160" i="7"/>
  <c r="AH1160" i="7"/>
  <c r="AG1160" i="7"/>
  <c r="AF1160" i="7"/>
  <c r="AE1160" i="7"/>
  <c r="AD1160" i="7"/>
  <c r="AC1160" i="7"/>
  <c r="S1160" i="7"/>
  <c r="R1160" i="7"/>
  <c r="Q1160" i="7"/>
  <c r="P1160" i="7"/>
  <c r="O1160" i="7"/>
  <c r="N1160" i="7"/>
  <c r="M1160" i="7"/>
  <c r="L1160" i="7"/>
  <c r="K1160" i="7"/>
  <c r="J1160" i="7"/>
  <c r="I1160" i="7"/>
  <c r="H1160" i="7"/>
  <c r="E1160" i="7"/>
  <c r="D1160" i="7"/>
  <c r="BK1159" i="7"/>
  <c r="BJ1159" i="7" s="1"/>
  <c r="CB1159" i="7" s="1"/>
  <c r="X1159" i="7" s="1"/>
  <c r="BF1159" i="7"/>
  <c r="BE1159" i="7"/>
  <c r="BD1159" i="7"/>
  <c r="BC1159" i="7"/>
  <c r="AX1159" i="7"/>
  <c r="AW1159" i="7"/>
  <c r="AU1159" i="7"/>
  <c r="AT1159" i="7"/>
  <c r="AS1159" i="7"/>
  <c r="AR1159" i="7"/>
  <c r="AQ1159" i="7"/>
  <c r="AP1159" i="7"/>
  <c r="AO1159" i="7"/>
  <c r="AN1159" i="7"/>
  <c r="AM1159" i="7"/>
  <c r="AL1159" i="7"/>
  <c r="AK1159" i="7"/>
  <c r="AJ1159" i="7"/>
  <c r="AI1159" i="7"/>
  <c r="AH1159" i="7"/>
  <c r="AG1159" i="7"/>
  <c r="AF1159" i="7"/>
  <c r="AE1159" i="7"/>
  <c r="AD1159" i="7"/>
  <c r="AC1159" i="7"/>
  <c r="S1159" i="7"/>
  <c r="R1159" i="7"/>
  <c r="Q1159" i="7"/>
  <c r="P1159" i="7"/>
  <c r="O1159" i="7"/>
  <c r="N1159" i="7"/>
  <c r="M1159" i="7"/>
  <c r="L1159" i="7"/>
  <c r="K1159" i="7"/>
  <c r="J1159" i="7"/>
  <c r="I1159" i="7"/>
  <c r="H1159" i="7"/>
  <c r="E1159" i="7"/>
  <c r="D1159" i="7"/>
  <c r="BK1158" i="7"/>
  <c r="BJ1158" i="7" s="1"/>
  <c r="DE1158" i="7" s="1"/>
  <c r="BA1158" i="7" s="1"/>
  <c r="BF1158" i="7"/>
  <c r="BE1158" i="7"/>
  <c r="BD1158" i="7"/>
  <c r="BC1158" i="7"/>
  <c r="AX1158" i="7"/>
  <c r="AW1158" i="7"/>
  <c r="AU1158" i="7"/>
  <c r="AT1158" i="7"/>
  <c r="AS1158" i="7"/>
  <c r="AR1158" i="7"/>
  <c r="AQ1158" i="7"/>
  <c r="AP1158" i="7"/>
  <c r="AO1158" i="7"/>
  <c r="AN1158" i="7"/>
  <c r="AM1158" i="7"/>
  <c r="AL1158" i="7"/>
  <c r="AK1158" i="7"/>
  <c r="AJ1158" i="7"/>
  <c r="AI1158" i="7"/>
  <c r="AH1158" i="7"/>
  <c r="AG1158" i="7"/>
  <c r="AF1158" i="7"/>
  <c r="AE1158" i="7"/>
  <c r="AD1158" i="7"/>
  <c r="AC1158" i="7"/>
  <c r="S1158" i="7"/>
  <c r="R1158" i="7"/>
  <c r="Q1158" i="7"/>
  <c r="P1158" i="7"/>
  <c r="O1158" i="7"/>
  <c r="N1158" i="7"/>
  <c r="M1158" i="7"/>
  <c r="L1158" i="7"/>
  <c r="K1158" i="7"/>
  <c r="J1158" i="7"/>
  <c r="I1158" i="7"/>
  <c r="H1158" i="7"/>
  <c r="G1158" i="7"/>
  <c r="E1158" i="7"/>
  <c r="D1158" i="7"/>
  <c r="BK1157" i="7"/>
  <c r="BF1157" i="7"/>
  <c r="BE1157" i="7"/>
  <c r="BD1157" i="7"/>
  <c r="BC1157" i="7"/>
  <c r="AX1157" i="7"/>
  <c r="AW1157" i="7"/>
  <c r="AU1157" i="7"/>
  <c r="AT1157" i="7"/>
  <c r="AS1157" i="7"/>
  <c r="AR1157" i="7"/>
  <c r="AQ1157" i="7"/>
  <c r="AP1157" i="7"/>
  <c r="AO1157" i="7"/>
  <c r="AN1157" i="7"/>
  <c r="AM1157" i="7"/>
  <c r="AL1157" i="7"/>
  <c r="AK1157" i="7"/>
  <c r="AJ1157" i="7"/>
  <c r="AI1157" i="7"/>
  <c r="AH1157" i="7"/>
  <c r="AG1157" i="7"/>
  <c r="AF1157" i="7"/>
  <c r="AE1157" i="7"/>
  <c r="AD1157" i="7"/>
  <c r="AC1157" i="7"/>
  <c r="S1157" i="7"/>
  <c r="R1157" i="7"/>
  <c r="Q1157" i="7"/>
  <c r="P1157" i="7"/>
  <c r="O1157" i="7"/>
  <c r="N1157" i="7"/>
  <c r="M1157" i="7"/>
  <c r="L1157" i="7"/>
  <c r="K1157" i="7"/>
  <c r="J1157" i="7"/>
  <c r="I1157" i="7"/>
  <c r="H1157" i="7"/>
  <c r="E1157" i="7"/>
  <c r="D1157" i="7"/>
  <c r="BK1156" i="7"/>
  <c r="BF1156" i="7"/>
  <c r="BE1156" i="7"/>
  <c r="BD1156" i="7"/>
  <c r="BC1156" i="7"/>
  <c r="AX1156" i="7"/>
  <c r="AW1156" i="7"/>
  <c r="AU1156" i="7"/>
  <c r="AT1156" i="7"/>
  <c r="AS1156" i="7"/>
  <c r="AR1156" i="7"/>
  <c r="AQ1156" i="7"/>
  <c r="AP1156" i="7"/>
  <c r="AO1156" i="7"/>
  <c r="AN1156" i="7"/>
  <c r="AM1156" i="7"/>
  <c r="AL1156" i="7"/>
  <c r="AK1156" i="7"/>
  <c r="AJ1156" i="7"/>
  <c r="AI1156" i="7"/>
  <c r="AH1156" i="7"/>
  <c r="AG1156" i="7"/>
  <c r="AF1156" i="7"/>
  <c r="AE1156" i="7"/>
  <c r="AD1156" i="7"/>
  <c r="AC1156" i="7"/>
  <c r="S1156" i="7"/>
  <c r="R1156" i="7"/>
  <c r="Q1156" i="7"/>
  <c r="P1156" i="7"/>
  <c r="O1156" i="7"/>
  <c r="N1156" i="7"/>
  <c r="M1156" i="7"/>
  <c r="L1156" i="7"/>
  <c r="K1156" i="7"/>
  <c r="J1156" i="7"/>
  <c r="I1156" i="7"/>
  <c r="H1156" i="7"/>
  <c r="E1156" i="7"/>
  <c r="D1156" i="7"/>
  <c r="BK1155" i="7"/>
  <c r="BF1155" i="7"/>
  <c r="BE1155" i="7"/>
  <c r="BD1155" i="7"/>
  <c r="BC1155" i="7"/>
  <c r="AX1155" i="7"/>
  <c r="AW1155" i="7"/>
  <c r="AU1155" i="7"/>
  <c r="AT1155" i="7"/>
  <c r="AS1155" i="7"/>
  <c r="AR1155" i="7"/>
  <c r="AQ1155" i="7"/>
  <c r="AP1155" i="7"/>
  <c r="AO1155" i="7"/>
  <c r="AN1155" i="7"/>
  <c r="AM1155" i="7"/>
  <c r="AL1155" i="7"/>
  <c r="AK1155" i="7"/>
  <c r="AJ1155" i="7"/>
  <c r="AI1155" i="7"/>
  <c r="AH1155" i="7"/>
  <c r="AG1155" i="7"/>
  <c r="AF1155" i="7"/>
  <c r="AE1155" i="7"/>
  <c r="AD1155" i="7"/>
  <c r="AC1155" i="7"/>
  <c r="S1155" i="7"/>
  <c r="R1155" i="7"/>
  <c r="Q1155" i="7"/>
  <c r="P1155" i="7"/>
  <c r="O1155" i="7"/>
  <c r="N1155" i="7"/>
  <c r="M1155" i="7"/>
  <c r="L1155" i="7"/>
  <c r="K1155" i="7"/>
  <c r="J1155" i="7"/>
  <c r="I1155" i="7"/>
  <c r="H1155" i="7"/>
  <c r="E1155" i="7"/>
  <c r="D1155" i="7"/>
  <c r="BK1154" i="7"/>
  <c r="BF1154" i="7"/>
  <c r="BE1154" i="7"/>
  <c r="BD1154" i="7"/>
  <c r="BC1154" i="7"/>
  <c r="AX1154" i="7"/>
  <c r="AW1154" i="7"/>
  <c r="AU1154" i="7"/>
  <c r="AT1154" i="7"/>
  <c r="AS1154" i="7"/>
  <c r="AR1154" i="7"/>
  <c r="AQ1154" i="7"/>
  <c r="AP1154" i="7"/>
  <c r="AO1154" i="7"/>
  <c r="AN1154" i="7"/>
  <c r="AM1154" i="7"/>
  <c r="AL1154" i="7"/>
  <c r="AK1154" i="7"/>
  <c r="AJ1154" i="7"/>
  <c r="AI1154" i="7"/>
  <c r="AH1154" i="7"/>
  <c r="AG1154" i="7"/>
  <c r="AF1154" i="7"/>
  <c r="AE1154" i="7"/>
  <c r="AD1154" i="7"/>
  <c r="AC1154" i="7"/>
  <c r="S1154" i="7"/>
  <c r="R1154" i="7"/>
  <c r="Q1154" i="7"/>
  <c r="P1154" i="7"/>
  <c r="O1154" i="7"/>
  <c r="N1154" i="7"/>
  <c r="M1154" i="7"/>
  <c r="L1154" i="7"/>
  <c r="K1154" i="7"/>
  <c r="J1154" i="7"/>
  <c r="I1154" i="7"/>
  <c r="H1154" i="7"/>
  <c r="E1154" i="7"/>
  <c r="D1154" i="7"/>
  <c r="BK1153" i="7"/>
  <c r="BF1153" i="7"/>
  <c r="BE1153" i="7"/>
  <c r="BD1153" i="7"/>
  <c r="BC1153" i="7"/>
  <c r="AX1153" i="7"/>
  <c r="AW1153" i="7"/>
  <c r="AU1153" i="7"/>
  <c r="AT1153" i="7"/>
  <c r="AS1153" i="7"/>
  <c r="AR1153" i="7"/>
  <c r="AQ1153" i="7"/>
  <c r="AP1153" i="7"/>
  <c r="AO1153" i="7"/>
  <c r="AN1153" i="7"/>
  <c r="AM1153" i="7"/>
  <c r="AL1153" i="7"/>
  <c r="AK1153" i="7"/>
  <c r="AJ1153" i="7"/>
  <c r="AI1153" i="7"/>
  <c r="AH1153" i="7"/>
  <c r="AG1153" i="7"/>
  <c r="AF1153" i="7"/>
  <c r="AE1153" i="7"/>
  <c r="AD1153" i="7"/>
  <c r="AC1153" i="7"/>
  <c r="S1153" i="7"/>
  <c r="R1153" i="7"/>
  <c r="Q1153" i="7"/>
  <c r="P1153" i="7"/>
  <c r="O1153" i="7"/>
  <c r="N1153" i="7"/>
  <c r="M1153" i="7"/>
  <c r="L1153" i="7"/>
  <c r="K1153" i="7"/>
  <c r="J1153" i="7"/>
  <c r="I1153" i="7"/>
  <c r="H1153" i="7"/>
  <c r="E1153" i="7"/>
  <c r="D1153" i="7"/>
  <c r="BK1152" i="7"/>
  <c r="BF1152" i="7"/>
  <c r="BE1152" i="7"/>
  <c r="BD1152" i="7"/>
  <c r="BC1152" i="7"/>
  <c r="AX1152" i="7"/>
  <c r="AW1152" i="7"/>
  <c r="AU1152" i="7"/>
  <c r="AT1152" i="7"/>
  <c r="AS1152" i="7"/>
  <c r="AR1152" i="7"/>
  <c r="AQ1152" i="7"/>
  <c r="AP1152" i="7"/>
  <c r="AO1152" i="7"/>
  <c r="AN1152" i="7"/>
  <c r="AM1152" i="7"/>
  <c r="AL1152" i="7"/>
  <c r="AK1152" i="7"/>
  <c r="AJ1152" i="7"/>
  <c r="AI1152" i="7"/>
  <c r="AH1152" i="7"/>
  <c r="AG1152" i="7"/>
  <c r="AF1152" i="7"/>
  <c r="AE1152" i="7"/>
  <c r="AD1152" i="7"/>
  <c r="AC1152" i="7"/>
  <c r="S1152" i="7"/>
  <c r="R1152" i="7"/>
  <c r="Q1152" i="7"/>
  <c r="P1152" i="7"/>
  <c r="O1152" i="7"/>
  <c r="N1152" i="7"/>
  <c r="M1152" i="7"/>
  <c r="L1152" i="7"/>
  <c r="K1152" i="7"/>
  <c r="J1152" i="7"/>
  <c r="I1152" i="7"/>
  <c r="H1152" i="7"/>
  <c r="E1152" i="7"/>
  <c r="D1152" i="7"/>
  <c r="BK1151" i="7"/>
  <c r="BJ1151" i="7" s="1"/>
  <c r="DF1151" i="7" s="1"/>
  <c r="BB1151" i="7" s="1"/>
  <c r="BF1151" i="7"/>
  <c r="BE1151" i="7"/>
  <c r="BD1151" i="7"/>
  <c r="BC1151" i="7"/>
  <c r="AX1151" i="7"/>
  <c r="AW1151" i="7"/>
  <c r="AU1151" i="7"/>
  <c r="AT1151" i="7"/>
  <c r="AS1151" i="7"/>
  <c r="AR1151" i="7"/>
  <c r="AQ1151" i="7"/>
  <c r="AP1151" i="7"/>
  <c r="AO1151" i="7"/>
  <c r="AN1151" i="7"/>
  <c r="AM1151" i="7"/>
  <c r="AL1151" i="7"/>
  <c r="AK1151" i="7"/>
  <c r="AJ1151" i="7"/>
  <c r="AI1151" i="7"/>
  <c r="AH1151" i="7"/>
  <c r="AG1151" i="7"/>
  <c r="AF1151" i="7"/>
  <c r="AE1151" i="7"/>
  <c r="AD1151" i="7"/>
  <c r="AC1151" i="7"/>
  <c r="S1151" i="7"/>
  <c r="R1151" i="7"/>
  <c r="Q1151" i="7"/>
  <c r="P1151" i="7"/>
  <c r="O1151" i="7"/>
  <c r="N1151" i="7"/>
  <c r="M1151" i="7"/>
  <c r="L1151" i="7"/>
  <c r="K1151" i="7"/>
  <c r="J1151" i="7"/>
  <c r="I1151" i="7"/>
  <c r="H1151" i="7"/>
  <c r="E1151" i="7"/>
  <c r="D1151" i="7"/>
  <c r="BK1150" i="7"/>
  <c r="BF1150" i="7"/>
  <c r="BE1150" i="7"/>
  <c r="BD1150" i="7"/>
  <c r="BC1150" i="7"/>
  <c r="AX1150" i="7"/>
  <c r="AW1150" i="7"/>
  <c r="AU1150" i="7"/>
  <c r="AT1150" i="7"/>
  <c r="AS1150" i="7"/>
  <c r="AR1150" i="7"/>
  <c r="AQ1150" i="7"/>
  <c r="AP1150" i="7"/>
  <c r="AO1150" i="7"/>
  <c r="AN1150" i="7"/>
  <c r="AM1150" i="7"/>
  <c r="AL1150" i="7"/>
  <c r="AK1150" i="7"/>
  <c r="AJ1150" i="7"/>
  <c r="AI1150" i="7"/>
  <c r="AH1150" i="7"/>
  <c r="AG1150" i="7"/>
  <c r="AF1150" i="7"/>
  <c r="AE1150" i="7"/>
  <c r="AD1150" i="7"/>
  <c r="AC1150" i="7"/>
  <c r="S1150" i="7"/>
  <c r="R1150" i="7"/>
  <c r="Q1150" i="7"/>
  <c r="P1150" i="7"/>
  <c r="O1150" i="7"/>
  <c r="N1150" i="7"/>
  <c r="M1150" i="7"/>
  <c r="L1150" i="7"/>
  <c r="K1150" i="7"/>
  <c r="J1150" i="7"/>
  <c r="I1150" i="7"/>
  <c r="H1150" i="7"/>
  <c r="E1150" i="7"/>
  <c r="D1150" i="7"/>
  <c r="DF1149" i="7"/>
  <c r="BB1149" i="7" s="1"/>
  <c r="BK1149" i="7"/>
  <c r="BJ1149" i="7" s="1"/>
  <c r="CZ1149" i="7" s="1"/>
  <c r="AV1149" i="7" s="1"/>
  <c r="BF1149" i="7"/>
  <c r="BE1149" i="7"/>
  <c r="BD1149" i="7"/>
  <c r="BC1149" i="7"/>
  <c r="AX1149" i="7"/>
  <c r="AW1149" i="7"/>
  <c r="AU1149" i="7"/>
  <c r="AT1149" i="7"/>
  <c r="AS1149" i="7"/>
  <c r="AR1149" i="7"/>
  <c r="AQ1149" i="7"/>
  <c r="AP1149" i="7"/>
  <c r="AO1149" i="7"/>
  <c r="AN1149" i="7"/>
  <c r="AM1149" i="7"/>
  <c r="AL1149" i="7"/>
  <c r="AK1149" i="7"/>
  <c r="AJ1149" i="7"/>
  <c r="AI1149" i="7"/>
  <c r="AH1149" i="7"/>
  <c r="AG1149" i="7"/>
  <c r="AF1149" i="7"/>
  <c r="AE1149" i="7"/>
  <c r="AD1149" i="7"/>
  <c r="AC1149" i="7"/>
  <c r="S1149" i="7"/>
  <c r="R1149" i="7"/>
  <c r="Q1149" i="7"/>
  <c r="P1149" i="7"/>
  <c r="O1149" i="7"/>
  <c r="N1149" i="7"/>
  <c r="M1149" i="7"/>
  <c r="L1149" i="7"/>
  <c r="K1149" i="7"/>
  <c r="J1149" i="7"/>
  <c r="I1149" i="7"/>
  <c r="H1149" i="7"/>
  <c r="E1149" i="7"/>
  <c r="D1149" i="7"/>
  <c r="DD1148" i="7"/>
  <c r="AZ1148" i="7" s="1"/>
  <c r="BK1148" i="7"/>
  <c r="BJ1148" i="7" s="1"/>
  <c r="BF1148" i="7"/>
  <c r="BE1148" i="7"/>
  <c r="BD1148" i="7"/>
  <c r="BC1148" i="7"/>
  <c r="AX1148" i="7"/>
  <c r="AW1148" i="7"/>
  <c r="AU1148" i="7"/>
  <c r="AT1148" i="7"/>
  <c r="AS1148" i="7"/>
  <c r="AR1148" i="7"/>
  <c r="AQ1148" i="7"/>
  <c r="AP1148" i="7"/>
  <c r="AO1148" i="7"/>
  <c r="AN1148" i="7"/>
  <c r="AM1148" i="7"/>
  <c r="AL1148" i="7"/>
  <c r="AK1148" i="7"/>
  <c r="AJ1148" i="7"/>
  <c r="AI1148" i="7"/>
  <c r="AH1148" i="7"/>
  <c r="AG1148" i="7"/>
  <c r="AF1148" i="7"/>
  <c r="AE1148" i="7"/>
  <c r="AD1148" i="7"/>
  <c r="AC1148" i="7"/>
  <c r="S1148" i="7"/>
  <c r="R1148" i="7"/>
  <c r="Q1148" i="7"/>
  <c r="P1148" i="7"/>
  <c r="O1148" i="7"/>
  <c r="N1148" i="7"/>
  <c r="M1148" i="7"/>
  <c r="L1148" i="7"/>
  <c r="K1148" i="7"/>
  <c r="J1148" i="7"/>
  <c r="I1148" i="7"/>
  <c r="H1148" i="7"/>
  <c r="G1148" i="7"/>
  <c r="E1148" i="7"/>
  <c r="D1148" i="7"/>
  <c r="BK1147" i="7"/>
  <c r="G1147" i="7" s="1"/>
  <c r="BF1147" i="7"/>
  <c r="BE1147" i="7"/>
  <c r="BD1147" i="7"/>
  <c r="BC1147" i="7"/>
  <c r="AX1147" i="7"/>
  <c r="AW1147" i="7"/>
  <c r="AU1147" i="7"/>
  <c r="AT1147" i="7"/>
  <c r="AS1147" i="7"/>
  <c r="AR1147" i="7"/>
  <c r="AQ1147" i="7"/>
  <c r="AP1147" i="7"/>
  <c r="AO1147" i="7"/>
  <c r="AN1147" i="7"/>
  <c r="AM1147" i="7"/>
  <c r="AL1147" i="7"/>
  <c r="AK1147" i="7"/>
  <c r="AJ1147" i="7"/>
  <c r="AI1147" i="7"/>
  <c r="AH1147" i="7"/>
  <c r="AG1147" i="7"/>
  <c r="AF1147" i="7"/>
  <c r="AE1147" i="7"/>
  <c r="AD1147" i="7"/>
  <c r="AC1147" i="7"/>
  <c r="S1147" i="7"/>
  <c r="R1147" i="7"/>
  <c r="Q1147" i="7"/>
  <c r="P1147" i="7"/>
  <c r="O1147" i="7"/>
  <c r="N1147" i="7"/>
  <c r="M1147" i="7"/>
  <c r="L1147" i="7"/>
  <c r="K1147" i="7"/>
  <c r="J1147" i="7"/>
  <c r="I1147" i="7"/>
  <c r="H1147" i="7"/>
  <c r="E1147" i="7"/>
  <c r="D1147" i="7"/>
  <c r="BK1146" i="7"/>
  <c r="G1146" i="7" s="1"/>
  <c r="BF1146" i="7"/>
  <c r="BE1146" i="7"/>
  <c r="BD1146" i="7"/>
  <c r="BC1146" i="7"/>
  <c r="AX1146" i="7"/>
  <c r="AW1146" i="7"/>
  <c r="AU1146" i="7"/>
  <c r="AT1146" i="7"/>
  <c r="AS1146" i="7"/>
  <c r="AR1146" i="7"/>
  <c r="AQ1146" i="7"/>
  <c r="AP1146" i="7"/>
  <c r="AO1146" i="7"/>
  <c r="AN1146" i="7"/>
  <c r="AM1146" i="7"/>
  <c r="AL1146" i="7"/>
  <c r="AK1146" i="7"/>
  <c r="AJ1146" i="7"/>
  <c r="AI1146" i="7"/>
  <c r="AH1146" i="7"/>
  <c r="AG1146" i="7"/>
  <c r="AF1146" i="7"/>
  <c r="AE1146" i="7"/>
  <c r="AD1146" i="7"/>
  <c r="AC1146" i="7"/>
  <c r="S1146" i="7"/>
  <c r="R1146" i="7"/>
  <c r="Q1146" i="7"/>
  <c r="P1146" i="7"/>
  <c r="O1146" i="7"/>
  <c r="N1146" i="7"/>
  <c r="M1146" i="7"/>
  <c r="L1146" i="7"/>
  <c r="K1146" i="7"/>
  <c r="J1146" i="7"/>
  <c r="I1146" i="7"/>
  <c r="H1146" i="7"/>
  <c r="E1146" i="7"/>
  <c r="D1146" i="7"/>
  <c r="BK1145" i="7"/>
  <c r="BF1145" i="7"/>
  <c r="BE1145" i="7"/>
  <c r="BD1145" i="7"/>
  <c r="BC1145" i="7"/>
  <c r="AX1145" i="7"/>
  <c r="AW1145" i="7"/>
  <c r="AU1145" i="7"/>
  <c r="AT1145" i="7"/>
  <c r="AS1145" i="7"/>
  <c r="AR1145" i="7"/>
  <c r="AQ1145" i="7"/>
  <c r="AP1145" i="7"/>
  <c r="AO1145" i="7"/>
  <c r="AN1145" i="7"/>
  <c r="AM1145" i="7"/>
  <c r="AL1145" i="7"/>
  <c r="AK1145" i="7"/>
  <c r="AJ1145" i="7"/>
  <c r="AI1145" i="7"/>
  <c r="AH1145" i="7"/>
  <c r="AG1145" i="7"/>
  <c r="AF1145" i="7"/>
  <c r="AE1145" i="7"/>
  <c r="AD1145" i="7"/>
  <c r="AC1145" i="7"/>
  <c r="S1145" i="7"/>
  <c r="R1145" i="7"/>
  <c r="Q1145" i="7"/>
  <c r="P1145" i="7"/>
  <c r="O1145" i="7"/>
  <c r="N1145" i="7"/>
  <c r="M1145" i="7"/>
  <c r="L1145" i="7"/>
  <c r="K1145" i="7"/>
  <c r="J1145" i="7"/>
  <c r="I1145" i="7"/>
  <c r="H1145" i="7"/>
  <c r="E1145" i="7"/>
  <c r="D1145" i="7"/>
  <c r="BK1144" i="7"/>
  <c r="BF1144" i="7"/>
  <c r="BE1144" i="7"/>
  <c r="BD1144" i="7"/>
  <c r="BC1144" i="7"/>
  <c r="AX1144" i="7"/>
  <c r="AW1144" i="7"/>
  <c r="AU1144" i="7"/>
  <c r="AT1144" i="7"/>
  <c r="AS1144" i="7"/>
  <c r="AR1144" i="7"/>
  <c r="AQ1144" i="7"/>
  <c r="AP1144" i="7"/>
  <c r="AO1144" i="7"/>
  <c r="AN1144" i="7"/>
  <c r="AM1144" i="7"/>
  <c r="AL1144" i="7"/>
  <c r="AK1144" i="7"/>
  <c r="AJ1144" i="7"/>
  <c r="AI1144" i="7"/>
  <c r="AH1144" i="7"/>
  <c r="AG1144" i="7"/>
  <c r="AF1144" i="7"/>
  <c r="AE1144" i="7"/>
  <c r="AD1144" i="7"/>
  <c r="AC1144" i="7"/>
  <c r="S1144" i="7"/>
  <c r="R1144" i="7"/>
  <c r="Q1144" i="7"/>
  <c r="P1144" i="7"/>
  <c r="O1144" i="7"/>
  <c r="N1144" i="7"/>
  <c r="M1144" i="7"/>
  <c r="L1144" i="7"/>
  <c r="K1144" i="7"/>
  <c r="J1144" i="7"/>
  <c r="I1144" i="7"/>
  <c r="H1144" i="7"/>
  <c r="E1144" i="7"/>
  <c r="D1144" i="7"/>
  <c r="BK1143" i="7"/>
  <c r="BF1143" i="7"/>
  <c r="BE1143" i="7"/>
  <c r="BD1143" i="7"/>
  <c r="BC1143" i="7"/>
  <c r="AX1143" i="7"/>
  <c r="AW1143" i="7"/>
  <c r="AU1143" i="7"/>
  <c r="AT1143" i="7"/>
  <c r="AS1143" i="7"/>
  <c r="AR1143" i="7"/>
  <c r="AQ1143" i="7"/>
  <c r="AP1143" i="7"/>
  <c r="AO1143" i="7"/>
  <c r="AN1143" i="7"/>
  <c r="AM1143" i="7"/>
  <c r="AL1143" i="7"/>
  <c r="AK1143" i="7"/>
  <c r="AJ1143" i="7"/>
  <c r="AI1143" i="7"/>
  <c r="AH1143" i="7"/>
  <c r="AG1143" i="7"/>
  <c r="AF1143" i="7"/>
  <c r="AE1143" i="7"/>
  <c r="AD1143" i="7"/>
  <c r="AC1143" i="7"/>
  <c r="S1143" i="7"/>
  <c r="R1143" i="7"/>
  <c r="Q1143" i="7"/>
  <c r="P1143" i="7"/>
  <c r="O1143" i="7"/>
  <c r="N1143" i="7"/>
  <c r="M1143" i="7"/>
  <c r="L1143" i="7"/>
  <c r="K1143" i="7"/>
  <c r="J1143" i="7"/>
  <c r="I1143" i="7"/>
  <c r="H1143" i="7"/>
  <c r="E1143" i="7"/>
  <c r="D1143" i="7"/>
  <c r="BK1142" i="7"/>
  <c r="G1142" i="7" s="1"/>
  <c r="BJ1142" i="7"/>
  <c r="BF1142" i="7"/>
  <c r="BE1142" i="7"/>
  <c r="BD1142" i="7"/>
  <c r="BC1142" i="7"/>
  <c r="AX1142" i="7"/>
  <c r="AW1142" i="7"/>
  <c r="AU1142" i="7"/>
  <c r="AT1142" i="7"/>
  <c r="AS1142" i="7"/>
  <c r="AR1142" i="7"/>
  <c r="AQ1142" i="7"/>
  <c r="AP1142" i="7"/>
  <c r="AO1142" i="7"/>
  <c r="AN1142" i="7"/>
  <c r="AM1142" i="7"/>
  <c r="AL1142" i="7"/>
  <c r="AK1142" i="7"/>
  <c r="AJ1142" i="7"/>
  <c r="AI1142" i="7"/>
  <c r="AH1142" i="7"/>
  <c r="AG1142" i="7"/>
  <c r="AF1142" i="7"/>
  <c r="AE1142" i="7"/>
  <c r="AD1142" i="7"/>
  <c r="AC1142" i="7"/>
  <c r="S1142" i="7"/>
  <c r="R1142" i="7"/>
  <c r="Q1142" i="7"/>
  <c r="P1142" i="7"/>
  <c r="O1142" i="7"/>
  <c r="N1142" i="7"/>
  <c r="M1142" i="7"/>
  <c r="L1142" i="7"/>
  <c r="K1142" i="7"/>
  <c r="J1142" i="7"/>
  <c r="I1142" i="7"/>
  <c r="H1142" i="7"/>
  <c r="E1142" i="7"/>
  <c r="D1142" i="7"/>
  <c r="BK1141" i="7"/>
  <c r="BJ1141" i="7" s="1"/>
  <c r="BF1141" i="7"/>
  <c r="BE1141" i="7"/>
  <c r="BD1141" i="7"/>
  <c r="BC1141" i="7"/>
  <c r="AX1141" i="7"/>
  <c r="AW1141" i="7"/>
  <c r="AU1141" i="7"/>
  <c r="AT1141" i="7"/>
  <c r="AS1141" i="7"/>
  <c r="AR1141" i="7"/>
  <c r="AQ1141" i="7"/>
  <c r="AP1141" i="7"/>
  <c r="AO1141" i="7"/>
  <c r="AN1141" i="7"/>
  <c r="AM1141" i="7"/>
  <c r="AL1141" i="7"/>
  <c r="AK1141" i="7"/>
  <c r="AJ1141" i="7"/>
  <c r="AI1141" i="7"/>
  <c r="AH1141" i="7"/>
  <c r="AG1141" i="7"/>
  <c r="AF1141" i="7"/>
  <c r="AE1141" i="7"/>
  <c r="AD1141" i="7"/>
  <c r="AC1141" i="7"/>
  <c r="S1141" i="7"/>
  <c r="R1141" i="7"/>
  <c r="Q1141" i="7"/>
  <c r="P1141" i="7"/>
  <c r="O1141" i="7"/>
  <c r="N1141" i="7"/>
  <c r="M1141" i="7"/>
  <c r="L1141" i="7"/>
  <c r="K1141" i="7"/>
  <c r="J1141" i="7"/>
  <c r="I1141" i="7"/>
  <c r="H1141" i="7"/>
  <c r="E1141" i="7"/>
  <c r="D1141" i="7"/>
  <c r="DD1140" i="7"/>
  <c r="AZ1140" i="7" s="1"/>
  <c r="CC1140" i="7"/>
  <c r="CB1140" i="7"/>
  <c r="X1140" i="7" s="1"/>
  <c r="BK1140" i="7"/>
  <c r="BJ1140" i="7" s="1"/>
  <c r="CZ1140" i="7" s="1"/>
  <c r="BF1140" i="7"/>
  <c r="BE1140" i="7"/>
  <c r="BD1140" i="7"/>
  <c r="BC1140" i="7"/>
  <c r="AX1140" i="7"/>
  <c r="AW1140" i="7"/>
  <c r="AV1140" i="7"/>
  <c r="AU1140" i="7"/>
  <c r="AT1140" i="7"/>
  <c r="AS1140" i="7"/>
  <c r="AR1140" i="7"/>
  <c r="AQ1140" i="7"/>
  <c r="AP1140" i="7"/>
  <c r="AO1140" i="7"/>
  <c r="AN1140" i="7"/>
  <c r="AM1140" i="7"/>
  <c r="AL1140" i="7"/>
  <c r="AK1140" i="7"/>
  <c r="AJ1140" i="7"/>
  <c r="AI1140" i="7"/>
  <c r="AH1140" i="7"/>
  <c r="AG1140" i="7"/>
  <c r="AF1140" i="7"/>
  <c r="AE1140" i="7"/>
  <c r="AD1140" i="7"/>
  <c r="AC1140" i="7"/>
  <c r="S1140" i="7"/>
  <c r="R1140" i="7"/>
  <c r="Q1140" i="7"/>
  <c r="P1140" i="7"/>
  <c r="O1140" i="7"/>
  <c r="N1140" i="7"/>
  <c r="M1140" i="7"/>
  <c r="L1140" i="7"/>
  <c r="K1140" i="7"/>
  <c r="J1140" i="7"/>
  <c r="I1140" i="7"/>
  <c r="H1140" i="7"/>
  <c r="F1140" i="7"/>
  <c r="E1140" i="7"/>
  <c r="D1140" i="7"/>
  <c r="BK1139" i="7"/>
  <c r="BJ1139" i="7" s="1"/>
  <c r="BF1139" i="7"/>
  <c r="BE1139" i="7"/>
  <c r="BD1139" i="7"/>
  <c r="BC1139" i="7"/>
  <c r="AX1139" i="7"/>
  <c r="AW1139" i="7"/>
  <c r="AU1139" i="7"/>
  <c r="AT1139" i="7"/>
  <c r="AS1139" i="7"/>
  <c r="AR1139" i="7"/>
  <c r="AQ1139" i="7"/>
  <c r="AP1139" i="7"/>
  <c r="AO1139" i="7"/>
  <c r="AN1139" i="7"/>
  <c r="AM1139" i="7"/>
  <c r="AL1139" i="7"/>
  <c r="AK1139" i="7"/>
  <c r="AJ1139" i="7"/>
  <c r="AI1139" i="7"/>
  <c r="AH1139" i="7"/>
  <c r="AG1139" i="7"/>
  <c r="AF1139" i="7"/>
  <c r="AE1139" i="7"/>
  <c r="AD1139" i="7"/>
  <c r="AC1139" i="7"/>
  <c r="S1139" i="7"/>
  <c r="R1139" i="7"/>
  <c r="Q1139" i="7"/>
  <c r="P1139" i="7"/>
  <c r="O1139" i="7"/>
  <c r="N1139" i="7"/>
  <c r="M1139" i="7"/>
  <c r="L1139" i="7"/>
  <c r="K1139" i="7"/>
  <c r="J1139" i="7"/>
  <c r="I1139" i="7"/>
  <c r="H1139" i="7"/>
  <c r="E1139" i="7"/>
  <c r="D1139" i="7"/>
  <c r="BK1138" i="7"/>
  <c r="BJ1138" i="7" s="1"/>
  <c r="BF1138" i="7"/>
  <c r="BE1138" i="7"/>
  <c r="BD1138" i="7"/>
  <c r="BC1138" i="7"/>
  <c r="AX1138" i="7"/>
  <c r="AW1138" i="7"/>
  <c r="AU1138" i="7"/>
  <c r="AT1138" i="7"/>
  <c r="AS1138" i="7"/>
  <c r="AR1138" i="7"/>
  <c r="AQ1138" i="7"/>
  <c r="AP1138" i="7"/>
  <c r="AO1138" i="7"/>
  <c r="AN1138" i="7"/>
  <c r="AM1138" i="7"/>
  <c r="AL1138" i="7"/>
  <c r="AK1138" i="7"/>
  <c r="AJ1138" i="7"/>
  <c r="AI1138" i="7"/>
  <c r="AH1138" i="7"/>
  <c r="AG1138" i="7"/>
  <c r="AF1138" i="7"/>
  <c r="AE1138" i="7"/>
  <c r="AD1138" i="7"/>
  <c r="AC1138" i="7"/>
  <c r="S1138" i="7"/>
  <c r="R1138" i="7"/>
  <c r="Q1138" i="7"/>
  <c r="P1138" i="7"/>
  <c r="O1138" i="7"/>
  <c r="N1138" i="7"/>
  <c r="M1138" i="7"/>
  <c r="L1138" i="7"/>
  <c r="K1138" i="7"/>
  <c r="J1138" i="7"/>
  <c r="I1138" i="7"/>
  <c r="H1138" i="7"/>
  <c r="G1138" i="7"/>
  <c r="E1138" i="7"/>
  <c r="D1138" i="7"/>
  <c r="BK1137" i="7"/>
  <c r="BF1137" i="7"/>
  <c r="BE1137" i="7"/>
  <c r="BD1137" i="7"/>
  <c r="BC1137" i="7"/>
  <c r="AX1137" i="7"/>
  <c r="AW1137" i="7"/>
  <c r="AU1137" i="7"/>
  <c r="AT1137" i="7"/>
  <c r="AS1137" i="7"/>
  <c r="AR1137" i="7"/>
  <c r="AQ1137" i="7"/>
  <c r="AP1137" i="7"/>
  <c r="AO1137" i="7"/>
  <c r="AN1137" i="7"/>
  <c r="AM1137" i="7"/>
  <c r="AL1137" i="7"/>
  <c r="AK1137" i="7"/>
  <c r="AJ1137" i="7"/>
  <c r="AI1137" i="7"/>
  <c r="AH1137" i="7"/>
  <c r="AG1137" i="7"/>
  <c r="AF1137" i="7"/>
  <c r="AE1137" i="7"/>
  <c r="AD1137" i="7"/>
  <c r="AC1137" i="7"/>
  <c r="S1137" i="7"/>
  <c r="R1137" i="7"/>
  <c r="Q1137" i="7"/>
  <c r="P1137" i="7"/>
  <c r="O1137" i="7"/>
  <c r="N1137" i="7"/>
  <c r="M1137" i="7"/>
  <c r="L1137" i="7"/>
  <c r="K1137" i="7"/>
  <c r="J1137" i="7"/>
  <c r="I1137" i="7"/>
  <c r="H1137" i="7"/>
  <c r="E1137" i="7"/>
  <c r="D1137" i="7"/>
  <c r="BK1136" i="7"/>
  <c r="G1136" i="7" s="1"/>
  <c r="BF1136" i="7"/>
  <c r="BE1136" i="7"/>
  <c r="BD1136" i="7"/>
  <c r="BC1136" i="7"/>
  <c r="AX1136" i="7"/>
  <c r="AW1136" i="7"/>
  <c r="AU1136" i="7"/>
  <c r="AT1136" i="7"/>
  <c r="AS1136" i="7"/>
  <c r="AR1136" i="7"/>
  <c r="AQ1136" i="7"/>
  <c r="AP1136" i="7"/>
  <c r="AO1136" i="7"/>
  <c r="AN1136" i="7"/>
  <c r="AM1136" i="7"/>
  <c r="AL1136" i="7"/>
  <c r="AK1136" i="7"/>
  <c r="AJ1136" i="7"/>
  <c r="AI1136" i="7"/>
  <c r="AH1136" i="7"/>
  <c r="AG1136" i="7"/>
  <c r="AF1136" i="7"/>
  <c r="AE1136" i="7"/>
  <c r="AD1136" i="7"/>
  <c r="AC1136" i="7"/>
  <c r="S1136" i="7"/>
  <c r="R1136" i="7"/>
  <c r="Q1136" i="7"/>
  <c r="P1136" i="7"/>
  <c r="O1136" i="7"/>
  <c r="N1136" i="7"/>
  <c r="M1136" i="7"/>
  <c r="L1136" i="7"/>
  <c r="K1136" i="7"/>
  <c r="J1136" i="7"/>
  <c r="I1136" i="7"/>
  <c r="H1136" i="7"/>
  <c r="E1136" i="7"/>
  <c r="D1136" i="7"/>
  <c r="BK1135" i="7"/>
  <c r="BF1135" i="7"/>
  <c r="BE1135" i="7"/>
  <c r="BD1135" i="7"/>
  <c r="BC1135" i="7"/>
  <c r="AX1135" i="7"/>
  <c r="AW1135" i="7"/>
  <c r="AU1135" i="7"/>
  <c r="AT1135" i="7"/>
  <c r="AS1135" i="7"/>
  <c r="AR1135" i="7"/>
  <c r="AQ1135" i="7"/>
  <c r="AP1135" i="7"/>
  <c r="AO1135" i="7"/>
  <c r="AN1135" i="7"/>
  <c r="AM1135" i="7"/>
  <c r="AL1135" i="7"/>
  <c r="AK1135" i="7"/>
  <c r="AJ1135" i="7"/>
  <c r="AI1135" i="7"/>
  <c r="AH1135" i="7"/>
  <c r="AG1135" i="7"/>
  <c r="AF1135" i="7"/>
  <c r="AE1135" i="7"/>
  <c r="AD1135" i="7"/>
  <c r="AC1135" i="7"/>
  <c r="S1135" i="7"/>
  <c r="R1135" i="7"/>
  <c r="Q1135" i="7"/>
  <c r="P1135" i="7"/>
  <c r="O1135" i="7"/>
  <c r="N1135" i="7"/>
  <c r="M1135" i="7"/>
  <c r="L1135" i="7"/>
  <c r="K1135" i="7"/>
  <c r="J1135" i="7"/>
  <c r="I1135" i="7"/>
  <c r="H1135" i="7"/>
  <c r="E1135" i="7"/>
  <c r="D1135" i="7"/>
  <c r="BK1134" i="7"/>
  <c r="BF1134" i="7"/>
  <c r="BE1134" i="7"/>
  <c r="BD1134" i="7"/>
  <c r="BC1134" i="7"/>
  <c r="AX1134" i="7"/>
  <c r="AW1134" i="7"/>
  <c r="AU1134" i="7"/>
  <c r="AT1134" i="7"/>
  <c r="AS1134" i="7"/>
  <c r="AR1134" i="7"/>
  <c r="AQ1134" i="7"/>
  <c r="AP1134" i="7"/>
  <c r="AO1134" i="7"/>
  <c r="AN1134" i="7"/>
  <c r="AM1134" i="7"/>
  <c r="AL1134" i="7"/>
  <c r="AK1134" i="7"/>
  <c r="AJ1134" i="7"/>
  <c r="AI1134" i="7"/>
  <c r="AH1134" i="7"/>
  <c r="AG1134" i="7"/>
  <c r="AF1134" i="7"/>
  <c r="AE1134" i="7"/>
  <c r="AD1134" i="7"/>
  <c r="AC1134" i="7"/>
  <c r="S1134" i="7"/>
  <c r="R1134" i="7"/>
  <c r="Q1134" i="7"/>
  <c r="P1134" i="7"/>
  <c r="O1134" i="7"/>
  <c r="N1134" i="7"/>
  <c r="M1134" i="7"/>
  <c r="L1134" i="7"/>
  <c r="K1134" i="7"/>
  <c r="J1134" i="7"/>
  <c r="I1134" i="7"/>
  <c r="H1134" i="7"/>
  <c r="E1134" i="7"/>
  <c r="D1134" i="7"/>
  <c r="BK1133" i="7"/>
  <c r="BJ1133" i="7" s="1"/>
  <c r="BF1133" i="7"/>
  <c r="BE1133" i="7"/>
  <c r="BD1133" i="7"/>
  <c r="BC1133" i="7"/>
  <c r="AX1133" i="7"/>
  <c r="AW1133" i="7"/>
  <c r="AU1133" i="7"/>
  <c r="AT1133" i="7"/>
  <c r="AS1133" i="7"/>
  <c r="AR1133" i="7"/>
  <c r="AQ1133" i="7"/>
  <c r="AP1133" i="7"/>
  <c r="AO1133" i="7"/>
  <c r="AN1133" i="7"/>
  <c r="AM1133" i="7"/>
  <c r="AL1133" i="7"/>
  <c r="AK1133" i="7"/>
  <c r="AJ1133" i="7"/>
  <c r="AI1133" i="7"/>
  <c r="AH1133" i="7"/>
  <c r="AG1133" i="7"/>
  <c r="AF1133" i="7"/>
  <c r="AE1133" i="7"/>
  <c r="AD1133" i="7"/>
  <c r="AC1133" i="7"/>
  <c r="S1133" i="7"/>
  <c r="R1133" i="7"/>
  <c r="Q1133" i="7"/>
  <c r="P1133" i="7"/>
  <c r="O1133" i="7"/>
  <c r="N1133" i="7"/>
  <c r="M1133" i="7"/>
  <c r="L1133" i="7"/>
  <c r="K1133" i="7"/>
  <c r="J1133" i="7"/>
  <c r="I1133" i="7"/>
  <c r="H1133" i="7"/>
  <c r="E1133" i="7"/>
  <c r="D1133" i="7"/>
  <c r="BK1132" i="7"/>
  <c r="BJ1132" i="7" s="1"/>
  <c r="BF1132" i="7"/>
  <c r="BE1132" i="7"/>
  <c r="BD1132" i="7"/>
  <c r="BC1132" i="7"/>
  <c r="AX1132" i="7"/>
  <c r="AW1132" i="7"/>
  <c r="AU1132" i="7"/>
  <c r="AT1132" i="7"/>
  <c r="AS1132" i="7"/>
  <c r="AR1132" i="7"/>
  <c r="AQ1132" i="7"/>
  <c r="AP1132" i="7"/>
  <c r="AO1132" i="7"/>
  <c r="AN1132" i="7"/>
  <c r="AM1132" i="7"/>
  <c r="AL1132" i="7"/>
  <c r="AK1132" i="7"/>
  <c r="AJ1132" i="7"/>
  <c r="AI1132" i="7"/>
  <c r="AH1132" i="7"/>
  <c r="AG1132" i="7"/>
  <c r="AF1132" i="7"/>
  <c r="AE1132" i="7"/>
  <c r="AD1132" i="7"/>
  <c r="AC1132" i="7"/>
  <c r="S1132" i="7"/>
  <c r="R1132" i="7"/>
  <c r="Q1132" i="7"/>
  <c r="P1132" i="7"/>
  <c r="O1132" i="7"/>
  <c r="N1132" i="7"/>
  <c r="M1132" i="7"/>
  <c r="L1132" i="7"/>
  <c r="K1132" i="7"/>
  <c r="J1132" i="7"/>
  <c r="I1132" i="7"/>
  <c r="H1132" i="7"/>
  <c r="E1132" i="7"/>
  <c r="D1132" i="7"/>
  <c r="BK1131" i="7"/>
  <c r="G1131" i="7" s="1"/>
  <c r="BJ1131" i="7"/>
  <c r="BF1131" i="7"/>
  <c r="BE1131" i="7"/>
  <c r="BD1131" i="7"/>
  <c r="BC1131" i="7"/>
  <c r="AX1131" i="7"/>
  <c r="AW1131" i="7"/>
  <c r="AU1131" i="7"/>
  <c r="AT1131" i="7"/>
  <c r="AS1131" i="7"/>
  <c r="AR1131" i="7"/>
  <c r="AQ1131" i="7"/>
  <c r="AP1131" i="7"/>
  <c r="AO1131" i="7"/>
  <c r="AN1131" i="7"/>
  <c r="AM1131" i="7"/>
  <c r="AL1131" i="7"/>
  <c r="AK1131" i="7"/>
  <c r="AJ1131" i="7"/>
  <c r="AI1131" i="7"/>
  <c r="AH1131" i="7"/>
  <c r="AG1131" i="7"/>
  <c r="AF1131" i="7"/>
  <c r="AE1131" i="7"/>
  <c r="AD1131" i="7"/>
  <c r="AC1131" i="7"/>
  <c r="S1131" i="7"/>
  <c r="R1131" i="7"/>
  <c r="Q1131" i="7"/>
  <c r="P1131" i="7"/>
  <c r="O1131" i="7"/>
  <c r="N1131" i="7"/>
  <c r="M1131" i="7"/>
  <c r="L1131" i="7"/>
  <c r="K1131" i="7"/>
  <c r="J1131" i="7"/>
  <c r="I1131" i="7"/>
  <c r="H1131" i="7"/>
  <c r="E1131" i="7"/>
  <c r="D1131" i="7"/>
  <c r="BK1130" i="7"/>
  <c r="BF1130" i="7"/>
  <c r="BE1130" i="7"/>
  <c r="BD1130" i="7"/>
  <c r="BC1130" i="7"/>
  <c r="AX1130" i="7"/>
  <c r="AW1130" i="7"/>
  <c r="AU1130" i="7"/>
  <c r="AT1130" i="7"/>
  <c r="AS1130" i="7"/>
  <c r="AR1130" i="7"/>
  <c r="AQ1130" i="7"/>
  <c r="AP1130" i="7"/>
  <c r="AO1130" i="7"/>
  <c r="AN1130" i="7"/>
  <c r="AM1130" i="7"/>
  <c r="AL1130" i="7"/>
  <c r="AK1130" i="7"/>
  <c r="AJ1130" i="7"/>
  <c r="AI1130" i="7"/>
  <c r="AH1130" i="7"/>
  <c r="AG1130" i="7"/>
  <c r="AF1130" i="7"/>
  <c r="AE1130" i="7"/>
  <c r="AD1130" i="7"/>
  <c r="AC1130" i="7"/>
  <c r="S1130" i="7"/>
  <c r="R1130" i="7"/>
  <c r="Q1130" i="7"/>
  <c r="P1130" i="7"/>
  <c r="O1130" i="7"/>
  <c r="N1130" i="7"/>
  <c r="M1130" i="7"/>
  <c r="L1130" i="7"/>
  <c r="K1130" i="7"/>
  <c r="J1130" i="7"/>
  <c r="I1130" i="7"/>
  <c r="H1130" i="7"/>
  <c r="E1130" i="7"/>
  <c r="D1130" i="7"/>
  <c r="BK1129" i="7"/>
  <c r="BF1129" i="7"/>
  <c r="BE1129" i="7"/>
  <c r="BD1129" i="7"/>
  <c r="BC1129" i="7"/>
  <c r="AX1129" i="7"/>
  <c r="AW1129" i="7"/>
  <c r="AU1129" i="7"/>
  <c r="AT1129" i="7"/>
  <c r="AS1129" i="7"/>
  <c r="AR1129" i="7"/>
  <c r="AQ1129" i="7"/>
  <c r="AP1129" i="7"/>
  <c r="AO1129" i="7"/>
  <c r="AN1129" i="7"/>
  <c r="AM1129" i="7"/>
  <c r="AL1129" i="7"/>
  <c r="AK1129" i="7"/>
  <c r="AJ1129" i="7"/>
  <c r="AI1129" i="7"/>
  <c r="AH1129" i="7"/>
  <c r="AG1129" i="7"/>
  <c r="AF1129" i="7"/>
  <c r="AE1129" i="7"/>
  <c r="AD1129" i="7"/>
  <c r="AC1129" i="7"/>
  <c r="S1129" i="7"/>
  <c r="R1129" i="7"/>
  <c r="Q1129" i="7"/>
  <c r="P1129" i="7"/>
  <c r="O1129" i="7"/>
  <c r="N1129" i="7"/>
  <c r="M1129" i="7"/>
  <c r="L1129" i="7"/>
  <c r="K1129" i="7"/>
  <c r="J1129" i="7"/>
  <c r="I1129" i="7"/>
  <c r="H1129" i="7"/>
  <c r="E1129" i="7"/>
  <c r="D1129" i="7"/>
  <c r="BK1128" i="7"/>
  <c r="BF1128" i="7"/>
  <c r="BE1128" i="7"/>
  <c r="BD1128" i="7"/>
  <c r="BC1128" i="7"/>
  <c r="AX1128" i="7"/>
  <c r="AW1128" i="7"/>
  <c r="AU1128" i="7"/>
  <c r="AT1128" i="7"/>
  <c r="AS1128" i="7"/>
  <c r="AR1128" i="7"/>
  <c r="AQ1128" i="7"/>
  <c r="AP1128" i="7"/>
  <c r="AO1128" i="7"/>
  <c r="AN1128" i="7"/>
  <c r="AM1128" i="7"/>
  <c r="AL1128" i="7"/>
  <c r="AK1128" i="7"/>
  <c r="AJ1128" i="7"/>
  <c r="AI1128" i="7"/>
  <c r="AH1128" i="7"/>
  <c r="AG1128" i="7"/>
  <c r="AF1128" i="7"/>
  <c r="AE1128" i="7"/>
  <c r="AD1128" i="7"/>
  <c r="AC1128" i="7"/>
  <c r="S1128" i="7"/>
  <c r="R1128" i="7"/>
  <c r="Q1128" i="7"/>
  <c r="P1128" i="7"/>
  <c r="O1128" i="7"/>
  <c r="N1128" i="7"/>
  <c r="M1128" i="7"/>
  <c r="L1128" i="7"/>
  <c r="K1128" i="7"/>
  <c r="J1128" i="7"/>
  <c r="I1128" i="7"/>
  <c r="H1128" i="7"/>
  <c r="E1128" i="7"/>
  <c r="D1128" i="7"/>
  <c r="BK1127" i="7"/>
  <c r="G1127" i="7" s="1"/>
  <c r="BF1127" i="7"/>
  <c r="BE1127" i="7"/>
  <c r="BD1127" i="7"/>
  <c r="BC1127" i="7"/>
  <c r="AX1127" i="7"/>
  <c r="AW1127" i="7"/>
  <c r="AU1127" i="7"/>
  <c r="AT1127" i="7"/>
  <c r="AS1127" i="7"/>
  <c r="AR1127" i="7"/>
  <c r="AQ1127" i="7"/>
  <c r="AP1127" i="7"/>
  <c r="AO1127" i="7"/>
  <c r="AN1127" i="7"/>
  <c r="AM1127" i="7"/>
  <c r="AL1127" i="7"/>
  <c r="AK1127" i="7"/>
  <c r="AJ1127" i="7"/>
  <c r="AI1127" i="7"/>
  <c r="AH1127" i="7"/>
  <c r="AG1127" i="7"/>
  <c r="AF1127" i="7"/>
  <c r="AE1127" i="7"/>
  <c r="AD1127" i="7"/>
  <c r="AC1127" i="7"/>
  <c r="S1127" i="7"/>
  <c r="R1127" i="7"/>
  <c r="Q1127" i="7"/>
  <c r="P1127" i="7"/>
  <c r="O1127" i="7"/>
  <c r="N1127" i="7"/>
  <c r="M1127" i="7"/>
  <c r="L1127" i="7"/>
  <c r="K1127" i="7"/>
  <c r="J1127" i="7"/>
  <c r="I1127" i="7"/>
  <c r="H1127" i="7"/>
  <c r="E1127" i="7"/>
  <c r="D1127" i="7"/>
  <c r="BK1126" i="7"/>
  <c r="BF1126" i="7"/>
  <c r="BE1126" i="7"/>
  <c r="BD1126" i="7"/>
  <c r="BC1126" i="7"/>
  <c r="AX1126" i="7"/>
  <c r="AW1126" i="7"/>
  <c r="AU1126" i="7"/>
  <c r="AT1126" i="7"/>
  <c r="AS1126" i="7"/>
  <c r="AR1126" i="7"/>
  <c r="AQ1126" i="7"/>
  <c r="AP1126" i="7"/>
  <c r="AO1126" i="7"/>
  <c r="AN1126" i="7"/>
  <c r="AM1126" i="7"/>
  <c r="AL1126" i="7"/>
  <c r="AK1126" i="7"/>
  <c r="AJ1126" i="7"/>
  <c r="AI1126" i="7"/>
  <c r="AH1126" i="7"/>
  <c r="AG1126" i="7"/>
  <c r="AF1126" i="7"/>
  <c r="AE1126" i="7"/>
  <c r="AD1126" i="7"/>
  <c r="AC1126" i="7"/>
  <c r="S1126" i="7"/>
  <c r="R1126" i="7"/>
  <c r="Q1126" i="7"/>
  <c r="P1126" i="7"/>
  <c r="O1126" i="7"/>
  <c r="N1126" i="7"/>
  <c r="M1126" i="7"/>
  <c r="L1126" i="7"/>
  <c r="K1126" i="7"/>
  <c r="J1126" i="7"/>
  <c r="I1126" i="7"/>
  <c r="H1126" i="7"/>
  <c r="E1126" i="7"/>
  <c r="D1126" i="7"/>
  <c r="BK1125" i="7"/>
  <c r="BJ1125" i="7" s="1"/>
  <c r="BF1125" i="7"/>
  <c r="BE1125" i="7"/>
  <c r="BD1125" i="7"/>
  <c r="BC1125" i="7"/>
  <c r="AX1125" i="7"/>
  <c r="AW1125" i="7"/>
  <c r="AU1125" i="7"/>
  <c r="AT1125" i="7"/>
  <c r="AS1125" i="7"/>
  <c r="AR1125" i="7"/>
  <c r="AQ1125" i="7"/>
  <c r="AP1125" i="7"/>
  <c r="AO1125" i="7"/>
  <c r="AN1125" i="7"/>
  <c r="AM1125" i="7"/>
  <c r="AL1125" i="7"/>
  <c r="AK1125" i="7"/>
  <c r="AJ1125" i="7"/>
  <c r="AI1125" i="7"/>
  <c r="AH1125" i="7"/>
  <c r="AG1125" i="7"/>
  <c r="AF1125" i="7"/>
  <c r="AE1125" i="7"/>
  <c r="AD1125" i="7"/>
  <c r="AC1125" i="7"/>
  <c r="S1125" i="7"/>
  <c r="R1125" i="7"/>
  <c r="Q1125" i="7"/>
  <c r="P1125" i="7"/>
  <c r="O1125" i="7"/>
  <c r="N1125" i="7"/>
  <c r="M1125" i="7"/>
  <c r="L1125" i="7"/>
  <c r="K1125" i="7"/>
  <c r="J1125" i="7"/>
  <c r="I1125" i="7"/>
  <c r="H1125" i="7"/>
  <c r="G1125" i="7"/>
  <c r="F1125" i="7"/>
  <c r="E1125" i="7"/>
  <c r="D1125" i="7"/>
  <c r="BK1124" i="7"/>
  <c r="BF1124" i="7"/>
  <c r="BE1124" i="7"/>
  <c r="BD1124" i="7"/>
  <c r="BC1124" i="7"/>
  <c r="AX1124" i="7"/>
  <c r="AW1124" i="7"/>
  <c r="AU1124" i="7"/>
  <c r="AT1124" i="7"/>
  <c r="AS1124" i="7"/>
  <c r="AR1124" i="7"/>
  <c r="AQ1124" i="7"/>
  <c r="AP1124" i="7"/>
  <c r="AO1124" i="7"/>
  <c r="AN1124" i="7"/>
  <c r="AM1124" i="7"/>
  <c r="AL1124" i="7"/>
  <c r="AK1124" i="7"/>
  <c r="AJ1124" i="7"/>
  <c r="AI1124" i="7"/>
  <c r="AH1124" i="7"/>
  <c r="AG1124" i="7"/>
  <c r="AF1124" i="7"/>
  <c r="AE1124" i="7"/>
  <c r="AD1124" i="7"/>
  <c r="AC1124" i="7"/>
  <c r="S1124" i="7"/>
  <c r="R1124" i="7"/>
  <c r="Q1124" i="7"/>
  <c r="P1124" i="7"/>
  <c r="O1124" i="7"/>
  <c r="N1124" i="7"/>
  <c r="M1124" i="7"/>
  <c r="L1124" i="7"/>
  <c r="K1124" i="7"/>
  <c r="J1124" i="7"/>
  <c r="I1124" i="7"/>
  <c r="H1124" i="7"/>
  <c r="E1124" i="7"/>
  <c r="D1124" i="7"/>
  <c r="BK1123" i="7"/>
  <c r="G1123" i="7" s="1"/>
  <c r="BF1123" i="7"/>
  <c r="BE1123" i="7"/>
  <c r="BD1123" i="7"/>
  <c r="BC1123" i="7"/>
  <c r="AX1123" i="7"/>
  <c r="AW1123" i="7"/>
  <c r="AU1123" i="7"/>
  <c r="AT1123" i="7"/>
  <c r="AS1123" i="7"/>
  <c r="AR1123" i="7"/>
  <c r="AQ1123" i="7"/>
  <c r="AP1123" i="7"/>
  <c r="AO1123" i="7"/>
  <c r="AN1123" i="7"/>
  <c r="AM1123" i="7"/>
  <c r="AL1123" i="7"/>
  <c r="AK1123" i="7"/>
  <c r="AJ1123" i="7"/>
  <c r="AI1123" i="7"/>
  <c r="AH1123" i="7"/>
  <c r="AG1123" i="7"/>
  <c r="AF1123" i="7"/>
  <c r="AE1123" i="7"/>
  <c r="AD1123" i="7"/>
  <c r="AC1123" i="7"/>
  <c r="S1123" i="7"/>
  <c r="R1123" i="7"/>
  <c r="Q1123" i="7"/>
  <c r="P1123" i="7"/>
  <c r="O1123" i="7"/>
  <c r="N1123" i="7"/>
  <c r="M1123" i="7"/>
  <c r="L1123" i="7"/>
  <c r="K1123" i="7"/>
  <c r="J1123" i="7"/>
  <c r="I1123" i="7"/>
  <c r="H1123" i="7"/>
  <c r="E1123" i="7"/>
  <c r="D1123" i="7"/>
  <c r="BK1122" i="7"/>
  <c r="BF1122" i="7"/>
  <c r="BE1122" i="7"/>
  <c r="BD1122" i="7"/>
  <c r="BC1122" i="7"/>
  <c r="AX1122" i="7"/>
  <c r="AW1122" i="7"/>
  <c r="AU1122" i="7"/>
  <c r="AT1122" i="7"/>
  <c r="AS1122" i="7"/>
  <c r="AR1122" i="7"/>
  <c r="AQ1122" i="7"/>
  <c r="AP1122" i="7"/>
  <c r="AO1122" i="7"/>
  <c r="AN1122" i="7"/>
  <c r="AM1122" i="7"/>
  <c r="AL1122" i="7"/>
  <c r="AK1122" i="7"/>
  <c r="AJ1122" i="7"/>
  <c r="AI1122" i="7"/>
  <c r="AH1122" i="7"/>
  <c r="AG1122" i="7"/>
  <c r="AF1122" i="7"/>
  <c r="AE1122" i="7"/>
  <c r="AD1122" i="7"/>
  <c r="AC1122" i="7"/>
  <c r="S1122" i="7"/>
  <c r="R1122" i="7"/>
  <c r="Q1122" i="7"/>
  <c r="P1122" i="7"/>
  <c r="O1122" i="7"/>
  <c r="N1122" i="7"/>
  <c r="M1122" i="7"/>
  <c r="L1122" i="7"/>
  <c r="K1122" i="7"/>
  <c r="J1122" i="7"/>
  <c r="I1122" i="7"/>
  <c r="H1122" i="7"/>
  <c r="E1122" i="7"/>
  <c r="D1122" i="7"/>
  <c r="BK1121" i="7"/>
  <c r="BF1121" i="7"/>
  <c r="BE1121" i="7"/>
  <c r="BD1121" i="7"/>
  <c r="BC1121" i="7"/>
  <c r="AX1121" i="7"/>
  <c r="AW1121" i="7"/>
  <c r="AU1121" i="7"/>
  <c r="AT1121" i="7"/>
  <c r="AS1121" i="7"/>
  <c r="AR1121" i="7"/>
  <c r="AQ1121" i="7"/>
  <c r="AP1121" i="7"/>
  <c r="AO1121" i="7"/>
  <c r="AN1121" i="7"/>
  <c r="AM1121" i="7"/>
  <c r="AL1121" i="7"/>
  <c r="AK1121" i="7"/>
  <c r="AJ1121" i="7"/>
  <c r="AI1121" i="7"/>
  <c r="AH1121" i="7"/>
  <c r="AG1121" i="7"/>
  <c r="AF1121" i="7"/>
  <c r="AE1121" i="7"/>
  <c r="AD1121" i="7"/>
  <c r="AC1121" i="7"/>
  <c r="S1121" i="7"/>
  <c r="R1121" i="7"/>
  <c r="Q1121" i="7"/>
  <c r="P1121" i="7"/>
  <c r="O1121" i="7"/>
  <c r="N1121" i="7"/>
  <c r="M1121" i="7"/>
  <c r="L1121" i="7"/>
  <c r="K1121" i="7"/>
  <c r="J1121" i="7"/>
  <c r="I1121" i="7"/>
  <c r="H1121" i="7"/>
  <c r="E1121" i="7"/>
  <c r="D1121" i="7"/>
  <c r="BK1120" i="7"/>
  <c r="G1120" i="7" s="1"/>
  <c r="BF1120" i="7"/>
  <c r="BE1120" i="7"/>
  <c r="BD1120" i="7"/>
  <c r="BC1120" i="7"/>
  <c r="AX1120" i="7"/>
  <c r="AW1120" i="7"/>
  <c r="AU1120" i="7"/>
  <c r="AT1120" i="7"/>
  <c r="AS1120" i="7"/>
  <c r="AR1120" i="7"/>
  <c r="AQ1120" i="7"/>
  <c r="AP1120" i="7"/>
  <c r="AO1120" i="7"/>
  <c r="AN1120" i="7"/>
  <c r="AM1120" i="7"/>
  <c r="AL1120" i="7"/>
  <c r="AK1120" i="7"/>
  <c r="AJ1120" i="7"/>
  <c r="AI1120" i="7"/>
  <c r="AH1120" i="7"/>
  <c r="AG1120" i="7"/>
  <c r="AF1120" i="7"/>
  <c r="AE1120" i="7"/>
  <c r="AD1120" i="7"/>
  <c r="AC1120" i="7"/>
  <c r="S1120" i="7"/>
  <c r="R1120" i="7"/>
  <c r="Q1120" i="7"/>
  <c r="P1120" i="7"/>
  <c r="O1120" i="7"/>
  <c r="N1120" i="7"/>
  <c r="M1120" i="7"/>
  <c r="L1120" i="7"/>
  <c r="K1120" i="7"/>
  <c r="J1120" i="7"/>
  <c r="I1120" i="7"/>
  <c r="H1120" i="7"/>
  <c r="E1120" i="7"/>
  <c r="D1120" i="7"/>
  <c r="BK1119" i="7"/>
  <c r="G1119" i="7" s="1"/>
  <c r="BJ1119" i="7"/>
  <c r="DE1119" i="7" s="1"/>
  <c r="BA1119" i="7" s="1"/>
  <c r="BF1119" i="7"/>
  <c r="BE1119" i="7"/>
  <c r="BD1119" i="7"/>
  <c r="BC1119" i="7"/>
  <c r="AX1119" i="7"/>
  <c r="AW1119" i="7"/>
  <c r="AU1119" i="7"/>
  <c r="AT1119" i="7"/>
  <c r="AS1119" i="7"/>
  <c r="AR1119" i="7"/>
  <c r="AQ1119" i="7"/>
  <c r="AP1119" i="7"/>
  <c r="AO1119" i="7"/>
  <c r="AN1119" i="7"/>
  <c r="AM1119" i="7"/>
  <c r="AL1119" i="7"/>
  <c r="AK1119" i="7"/>
  <c r="AJ1119" i="7"/>
  <c r="AI1119" i="7"/>
  <c r="AH1119" i="7"/>
  <c r="AG1119" i="7"/>
  <c r="AF1119" i="7"/>
  <c r="AE1119" i="7"/>
  <c r="AD1119" i="7"/>
  <c r="AC1119" i="7"/>
  <c r="S1119" i="7"/>
  <c r="R1119" i="7"/>
  <c r="Q1119" i="7"/>
  <c r="P1119" i="7"/>
  <c r="O1119" i="7"/>
  <c r="N1119" i="7"/>
  <c r="M1119" i="7"/>
  <c r="L1119" i="7"/>
  <c r="K1119" i="7"/>
  <c r="J1119" i="7"/>
  <c r="I1119" i="7"/>
  <c r="H1119" i="7"/>
  <c r="E1119" i="7"/>
  <c r="D1119" i="7"/>
  <c r="BK1118" i="7"/>
  <c r="G1118" i="7" s="1"/>
  <c r="BJ1118" i="7"/>
  <c r="F1118" i="7" s="1"/>
  <c r="BF1118" i="7"/>
  <c r="BE1118" i="7"/>
  <c r="BD1118" i="7"/>
  <c r="BC1118" i="7"/>
  <c r="AX1118" i="7"/>
  <c r="AW1118" i="7"/>
  <c r="AU1118" i="7"/>
  <c r="AT1118" i="7"/>
  <c r="AS1118" i="7"/>
  <c r="AR1118" i="7"/>
  <c r="AQ1118" i="7"/>
  <c r="AP1118" i="7"/>
  <c r="AO1118" i="7"/>
  <c r="AN1118" i="7"/>
  <c r="AM1118" i="7"/>
  <c r="AL1118" i="7"/>
  <c r="AK1118" i="7"/>
  <c r="AJ1118" i="7"/>
  <c r="AI1118" i="7"/>
  <c r="AH1118" i="7"/>
  <c r="AG1118" i="7"/>
  <c r="AF1118" i="7"/>
  <c r="AE1118" i="7"/>
  <c r="AD1118" i="7"/>
  <c r="AC1118" i="7"/>
  <c r="S1118" i="7"/>
  <c r="R1118" i="7"/>
  <c r="Q1118" i="7"/>
  <c r="P1118" i="7"/>
  <c r="O1118" i="7"/>
  <c r="N1118" i="7"/>
  <c r="M1118" i="7"/>
  <c r="L1118" i="7"/>
  <c r="K1118" i="7"/>
  <c r="J1118" i="7"/>
  <c r="I1118" i="7"/>
  <c r="H1118" i="7"/>
  <c r="E1118" i="7"/>
  <c r="D1118" i="7"/>
  <c r="BK1117" i="7"/>
  <c r="BF1117" i="7"/>
  <c r="BE1117" i="7"/>
  <c r="BD1117" i="7"/>
  <c r="BC1117" i="7"/>
  <c r="AX1117" i="7"/>
  <c r="AW1117" i="7"/>
  <c r="AU1117" i="7"/>
  <c r="AT1117" i="7"/>
  <c r="AS1117" i="7"/>
  <c r="AR1117" i="7"/>
  <c r="AQ1117" i="7"/>
  <c r="AP1117" i="7"/>
  <c r="AO1117" i="7"/>
  <c r="AN1117" i="7"/>
  <c r="AM1117" i="7"/>
  <c r="AL1117" i="7"/>
  <c r="AK1117" i="7"/>
  <c r="AJ1117" i="7"/>
  <c r="AI1117" i="7"/>
  <c r="AH1117" i="7"/>
  <c r="AG1117" i="7"/>
  <c r="AF1117" i="7"/>
  <c r="AE1117" i="7"/>
  <c r="AD1117" i="7"/>
  <c r="AC1117" i="7"/>
  <c r="S1117" i="7"/>
  <c r="R1117" i="7"/>
  <c r="Q1117" i="7"/>
  <c r="P1117" i="7"/>
  <c r="O1117" i="7"/>
  <c r="N1117" i="7"/>
  <c r="M1117" i="7"/>
  <c r="L1117" i="7"/>
  <c r="K1117" i="7"/>
  <c r="J1117" i="7"/>
  <c r="I1117" i="7"/>
  <c r="H1117" i="7"/>
  <c r="E1117" i="7"/>
  <c r="D1117" i="7"/>
  <c r="BK1116" i="7"/>
  <c r="BF1116" i="7"/>
  <c r="BE1116" i="7"/>
  <c r="BD1116" i="7"/>
  <c r="BC1116" i="7"/>
  <c r="AX1116" i="7"/>
  <c r="AW1116" i="7"/>
  <c r="AU1116" i="7"/>
  <c r="AT1116" i="7"/>
  <c r="AS1116" i="7"/>
  <c r="AR1116" i="7"/>
  <c r="AQ1116" i="7"/>
  <c r="AP1116" i="7"/>
  <c r="AO1116" i="7"/>
  <c r="AN1116" i="7"/>
  <c r="AM1116" i="7"/>
  <c r="AL1116" i="7"/>
  <c r="AK1116" i="7"/>
  <c r="AJ1116" i="7"/>
  <c r="AI1116" i="7"/>
  <c r="AH1116" i="7"/>
  <c r="AG1116" i="7"/>
  <c r="AF1116" i="7"/>
  <c r="AE1116" i="7"/>
  <c r="AD1116" i="7"/>
  <c r="AC1116" i="7"/>
  <c r="S1116" i="7"/>
  <c r="R1116" i="7"/>
  <c r="Q1116" i="7"/>
  <c r="P1116" i="7"/>
  <c r="O1116" i="7"/>
  <c r="N1116" i="7"/>
  <c r="M1116" i="7"/>
  <c r="L1116" i="7"/>
  <c r="K1116" i="7"/>
  <c r="J1116" i="7"/>
  <c r="I1116" i="7"/>
  <c r="H1116" i="7"/>
  <c r="E1116" i="7"/>
  <c r="D1116" i="7"/>
  <c r="BK1115" i="7"/>
  <c r="BJ1115" i="7" s="1"/>
  <c r="BF1115" i="7"/>
  <c r="BE1115" i="7"/>
  <c r="BD1115" i="7"/>
  <c r="BC1115" i="7"/>
  <c r="AX1115" i="7"/>
  <c r="AW1115" i="7"/>
  <c r="AU1115" i="7"/>
  <c r="AT1115" i="7"/>
  <c r="AS1115" i="7"/>
  <c r="AR1115" i="7"/>
  <c r="AQ1115" i="7"/>
  <c r="AP1115" i="7"/>
  <c r="AO1115" i="7"/>
  <c r="AN1115" i="7"/>
  <c r="AM1115" i="7"/>
  <c r="AL1115" i="7"/>
  <c r="AK1115" i="7"/>
  <c r="AJ1115" i="7"/>
  <c r="AI1115" i="7"/>
  <c r="AH1115" i="7"/>
  <c r="AG1115" i="7"/>
  <c r="AF1115" i="7"/>
  <c r="AE1115" i="7"/>
  <c r="AD1115" i="7"/>
  <c r="AC1115" i="7"/>
  <c r="S1115" i="7"/>
  <c r="R1115" i="7"/>
  <c r="Q1115" i="7"/>
  <c r="P1115" i="7"/>
  <c r="O1115" i="7"/>
  <c r="N1115" i="7"/>
  <c r="M1115" i="7"/>
  <c r="L1115" i="7"/>
  <c r="K1115" i="7"/>
  <c r="J1115" i="7"/>
  <c r="I1115" i="7"/>
  <c r="H1115" i="7"/>
  <c r="G1115" i="7"/>
  <c r="E1115" i="7"/>
  <c r="D1115" i="7"/>
  <c r="BK1114" i="7"/>
  <c r="BJ1114" i="7" s="1"/>
  <c r="BF1114" i="7"/>
  <c r="BE1114" i="7"/>
  <c r="BD1114" i="7"/>
  <c r="BC1114" i="7"/>
  <c r="AX1114" i="7"/>
  <c r="AW1114" i="7"/>
  <c r="AU1114" i="7"/>
  <c r="AT1114" i="7"/>
  <c r="AS1114" i="7"/>
  <c r="AR1114" i="7"/>
  <c r="AQ1114" i="7"/>
  <c r="AP1114" i="7"/>
  <c r="AO1114" i="7"/>
  <c r="AN1114" i="7"/>
  <c r="AM1114" i="7"/>
  <c r="AL1114" i="7"/>
  <c r="AK1114" i="7"/>
  <c r="AJ1114" i="7"/>
  <c r="AI1114" i="7"/>
  <c r="AH1114" i="7"/>
  <c r="AG1114" i="7"/>
  <c r="AF1114" i="7"/>
  <c r="AE1114" i="7"/>
  <c r="AD1114" i="7"/>
  <c r="AC1114" i="7"/>
  <c r="S1114" i="7"/>
  <c r="R1114" i="7"/>
  <c r="Q1114" i="7"/>
  <c r="P1114" i="7"/>
  <c r="O1114" i="7"/>
  <c r="N1114" i="7"/>
  <c r="M1114" i="7"/>
  <c r="L1114" i="7"/>
  <c r="K1114" i="7"/>
  <c r="J1114" i="7"/>
  <c r="I1114" i="7"/>
  <c r="H1114" i="7"/>
  <c r="E1114" i="7"/>
  <c r="D1114" i="7"/>
  <c r="BK1113" i="7"/>
  <c r="G1113" i="7" s="1"/>
  <c r="BF1113" i="7"/>
  <c r="BE1113" i="7"/>
  <c r="BD1113" i="7"/>
  <c r="BC1113" i="7"/>
  <c r="AX1113" i="7"/>
  <c r="AW1113" i="7"/>
  <c r="AU1113" i="7"/>
  <c r="AT1113" i="7"/>
  <c r="AS1113" i="7"/>
  <c r="AR1113" i="7"/>
  <c r="AQ1113" i="7"/>
  <c r="AP1113" i="7"/>
  <c r="AO1113" i="7"/>
  <c r="AN1113" i="7"/>
  <c r="AM1113" i="7"/>
  <c r="AL1113" i="7"/>
  <c r="AK1113" i="7"/>
  <c r="AJ1113" i="7"/>
  <c r="AI1113" i="7"/>
  <c r="AH1113" i="7"/>
  <c r="AG1113" i="7"/>
  <c r="AF1113" i="7"/>
  <c r="AE1113" i="7"/>
  <c r="AD1113" i="7"/>
  <c r="AC1113" i="7"/>
  <c r="S1113" i="7"/>
  <c r="R1113" i="7"/>
  <c r="Q1113" i="7"/>
  <c r="P1113" i="7"/>
  <c r="O1113" i="7"/>
  <c r="N1113" i="7"/>
  <c r="M1113" i="7"/>
  <c r="L1113" i="7"/>
  <c r="K1113" i="7"/>
  <c r="J1113" i="7"/>
  <c r="I1113" i="7"/>
  <c r="H1113" i="7"/>
  <c r="E1113" i="7"/>
  <c r="D1113" i="7"/>
  <c r="BK1112" i="7"/>
  <c r="G1112" i="7" s="1"/>
  <c r="BF1112" i="7"/>
  <c r="BE1112" i="7"/>
  <c r="BD1112" i="7"/>
  <c r="BC1112" i="7"/>
  <c r="AX1112" i="7"/>
  <c r="AW1112" i="7"/>
  <c r="AU1112" i="7"/>
  <c r="AT1112" i="7"/>
  <c r="AS1112" i="7"/>
  <c r="AR1112" i="7"/>
  <c r="AQ1112" i="7"/>
  <c r="AP1112" i="7"/>
  <c r="AO1112" i="7"/>
  <c r="AN1112" i="7"/>
  <c r="AM1112" i="7"/>
  <c r="AL1112" i="7"/>
  <c r="AK1112" i="7"/>
  <c r="AJ1112" i="7"/>
  <c r="AI1112" i="7"/>
  <c r="AH1112" i="7"/>
  <c r="AG1112" i="7"/>
  <c r="AF1112" i="7"/>
  <c r="AE1112" i="7"/>
  <c r="AD1112" i="7"/>
  <c r="AC1112" i="7"/>
  <c r="S1112" i="7"/>
  <c r="R1112" i="7"/>
  <c r="Q1112" i="7"/>
  <c r="P1112" i="7"/>
  <c r="O1112" i="7"/>
  <c r="N1112" i="7"/>
  <c r="M1112" i="7"/>
  <c r="L1112" i="7"/>
  <c r="K1112" i="7"/>
  <c r="J1112" i="7"/>
  <c r="I1112" i="7"/>
  <c r="H1112" i="7"/>
  <c r="E1112" i="7"/>
  <c r="D1112" i="7"/>
  <c r="BK1111" i="7"/>
  <c r="BF1111" i="7"/>
  <c r="BE1111" i="7"/>
  <c r="BD1111" i="7"/>
  <c r="BC1111" i="7"/>
  <c r="AX1111" i="7"/>
  <c r="AW1111" i="7"/>
  <c r="AU1111" i="7"/>
  <c r="AT1111" i="7"/>
  <c r="AS1111" i="7"/>
  <c r="AR1111" i="7"/>
  <c r="AQ1111" i="7"/>
  <c r="AP1111" i="7"/>
  <c r="AO1111" i="7"/>
  <c r="AN1111" i="7"/>
  <c r="AM1111" i="7"/>
  <c r="AL1111" i="7"/>
  <c r="AK1111" i="7"/>
  <c r="AJ1111" i="7"/>
  <c r="AI1111" i="7"/>
  <c r="AH1111" i="7"/>
  <c r="AG1111" i="7"/>
  <c r="AF1111" i="7"/>
  <c r="AE1111" i="7"/>
  <c r="AD1111" i="7"/>
  <c r="AC1111" i="7"/>
  <c r="S1111" i="7"/>
  <c r="R1111" i="7"/>
  <c r="Q1111" i="7"/>
  <c r="P1111" i="7"/>
  <c r="O1111" i="7"/>
  <c r="N1111" i="7"/>
  <c r="M1111" i="7"/>
  <c r="L1111" i="7"/>
  <c r="K1111" i="7"/>
  <c r="J1111" i="7"/>
  <c r="I1111" i="7"/>
  <c r="H1111" i="7"/>
  <c r="E1111" i="7"/>
  <c r="D1111" i="7"/>
  <c r="BK1110" i="7"/>
  <c r="BF1110" i="7"/>
  <c r="BE1110" i="7"/>
  <c r="BD1110" i="7"/>
  <c r="BC1110" i="7"/>
  <c r="AX1110" i="7"/>
  <c r="AW1110" i="7"/>
  <c r="AU1110" i="7"/>
  <c r="AT1110" i="7"/>
  <c r="AS1110" i="7"/>
  <c r="AR1110" i="7"/>
  <c r="AQ1110" i="7"/>
  <c r="AP1110" i="7"/>
  <c r="AO1110" i="7"/>
  <c r="AN1110" i="7"/>
  <c r="AM1110" i="7"/>
  <c r="AL1110" i="7"/>
  <c r="AK1110" i="7"/>
  <c r="AJ1110" i="7"/>
  <c r="AI1110" i="7"/>
  <c r="AH1110" i="7"/>
  <c r="AG1110" i="7"/>
  <c r="AF1110" i="7"/>
  <c r="AE1110" i="7"/>
  <c r="AD1110" i="7"/>
  <c r="AC1110" i="7"/>
  <c r="S1110" i="7"/>
  <c r="R1110" i="7"/>
  <c r="Q1110" i="7"/>
  <c r="P1110" i="7"/>
  <c r="O1110" i="7"/>
  <c r="N1110" i="7"/>
  <c r="M1110" i="7"/>
  <c r="L1110" i="7"/>
  <c r="K1110" i="7"/>
  <c r="J1110" i="7"/>
  <c r="I1110" i="7"/>
  <c r="H1110" i="7"/>
  <c r="E1110" i="7"/>
  <c r="D1110" i="7"/>
  <c r="BK1109" i="7"/>
  <c r="BF1109" i="7"/>
  <c r="BE1109" i="7"/>
  <c r="BD1109" i="7"/>
  <c r="BC1109" i="7"/>
  <c r="AX1109" i="7"/>
  <c r="AW1109" i="7"/>
  <c r="AU1109" i="7"/>
  <c r="AT1109" i="7"/>
  <c r="AS1109" i="7"/>
  <c r="AR1109" i="7"/>
  <c r="AQ1109" i="7"/>
  <c r="AP1109" i="7"/>
  <c r="AO1109" i="7"/>
  <c r="AN1109" i="7"/>
  <c r="AM1109" i="7"/>
  <c r="AL1109" i="7"/>
  <c r="AK1109" i="7"/>
  <c r="AJ1109" i="7"/>
  <c r="AI1109" i="7"/>
  <c r="AH1109" i="7"/>
  <c r="AG1109" i="7"/>
  <c r="AF1109" i="7"/>
  <c r="AE1109" i="7"/>
  <c r="AD1109" i="7"/>
  <c r="AC1109" i="7"/>
  <c r="S1109" i="7"/>
  <c r="R1109" i="7"/>
  <c r="Q1109" i="7"/>
  <c r="P1109" i="7"/>
  <c r="O1109" i="7"/>
  <c r="N1109" i="7"/>
  <c r="M1109" i="7"/>
  <c r="L1109" i="7"/>
  <c r="K1109" i="7"/>
  <c r="J1109" i="7"/>
  <c r="I1109" i="7"/>
  <c r="H1109" i="7"/>
  <c r="E1109" i="7"/>
  <c r="D1109" i="7"/>
  <c r="BK1108" i="7"/>
  <c r="BJ1108" i="7" s="1"/>
  <c r="BF1108" i="7"/>
  <c r="BE1108" i="7"/>
  <c r="BD1108" i="7"/>
  <c r="BC1108" i="7"/>
  <c r="AX1108" i="7"/>
  <c r="AW1108" i="7"/>
  <c r="AU1108" i="7"/>
  <c r="AT1108" i="7"/>
  <c r="AS1108" i="7"/>
  <c r="AR1108" i="7"/>
  <c r="AQ1108" i="7"/>
  <c r="AP1108" i="7"/>
  <c r="AO1108" i="7"/>
  <c r="AN1108" i="7"/>
  <c r="AM1108" i="7"/>
  <c r="AL1108" i="7"/>
  <c r="AK1108" i="7"/>
  <c r="AJ1108" i="7"/>
  <c r="AI1108" i="7"/>
  <c r="AH1108" i="7"/>
  <c r="AG1108" i="7"/>
  <c r="AF1108" i="7"/>
  <c r="AE1108" i="7"/>
  <c r="AD1108" i="7"/>
  <c r="AC1108" i="7"/>
  <c r="S1108" i="7"/>
  <c r="R1108" i="7"/>
  <c r="Q1108" i="7"/>
  <c r="P1108" i="7"/>
  <c r="O1108" i="7"/>
  <c r="N1108" i="7"/>
  <c r="M1108" i="7"/>
  <c r="L1108" i="7"/>
  <c r="K1108" i="7"/>
  <c r="J1108" i="7"/>
  <c r="I1108" i="7"/>
  <c r="H1108" i="7"/>
  <c r="E1108" i="7"/>
  <c r="D1108" i="7"/>
  <c r="BK1107" i="7"/>
  <c r="BF1107" i="7"/>
  <c r="BE1107" i="7"/>
  <c r="BD1107" i="7"/>
  <c r="BC1107" i="7"/>
  <c r="AX1107" i="7"/>
  <c r="AW1107" i="7"/>
  <c r="AU1107" i="7"/>
  <c r="AT1107" i="7"/>
  <c r="AS1107" i="7"/>
  <c r="AR1107" i="7"/>
  <c r="AQ1107" i="7"/>
  <c r="AP1107" i="7"/>
  <c r="AO1107" i="7"/>
  <c r="AN1107" i="7"/>
  <c r="AM1107" i="7"/>
  <c r="AL1107" i="7"/>
  <c r="AK1107" i="7"/>
  <c r="AJ1107" i="7"/>
  <c r="AI1107" i="7"/>
  <c r="AH1107" i="7"/>
  <c r="AG1107" i="7"/>
  <c r="AF1107" i="7"/>
  <c r="AE1107" i="7"/>
  <c r="AD1107" i="7"/>
  <c r="AC1107" i="7"/>
  <c r="S1107" i="7"/>
  <c r="R1107" i="7"/>
  <c r="Q1107" i="7"/>
  <c r="P1107" i="7"/>
  <c r="O1107" i="7"/>
  <c r="N1107" i="7"/>
  <c r="M1107" i="7"/>
  <c r="L1107" i="7"/>
  <c r="K1107" i="7"/>
  <c r="J1107" i="7"/>
  <c r="I1107" i="7"/>
  <c r="H1107" i="7"/>
  <c r="E1107" i="7"/>
  <c r="D1107" i="7"/>
  <c r="BK1106" i="7"/>
  <c r="G1106" i="7" s="1"/>
  <c r="BJ1106" i="7"/>
  <c r="DC1106" i="7" s="1"/>
  <c r="AY1106" i="7" s="1"/>
  <c r="BF1106" i="7"/>
  <c r="BE1106" i="7"/>
  <c r="BD1106" i="7"/>
  <c r="BC1106" i="7"/>
  <c r="AX1106" i="7"/>
  <c r="AW1106" i="7"/>
  <c r="AU1106" i="7"/>
  <c r="AT1106" i="7"/>
  <c r="AS1106" i="7"/>
  <c r="AR1106" i="7"/>
  <c r="AQ1106" i="7"/>
  <c r="AP1106" i="7"/>
  <c r="AO1106" i="7"/>
  <c r="AN1106" i="7"/>
  <c r="AM1106" i="7"/>
  <c r="AL1106" i="7"/>
  <c r="AK1106" i="7"/>
  <c r="AJ1106" i="7"/>
  <c r="AI1106" i="7"/>
  <c r="AH1106" i="7"/>
  <c r="AG1106" i="7"/>
  <c r="AF1106" i="7"/>
  <c r="AE1106" i="7"/>
  <c r="AD1106" i="7"/>
  <c r="AC1106" i="7"/>
  <c r="S1106" i="7"/>
  <c r="R1106" i="7"/>
  <c r="Q1106" i="7"/>
  <c r="P1106" i="7"/>
  <c r="O1106" i="7"/>
  <c r="N1106" i="7"/>
  <c r="M1106" i="7"/>
  <c r="L1106" i="7"/>
  <c r="K1106" i="7"/>
  <c r="J1106" i="7"/>
  <c r="I1106" i="7"/>
  <c r="H1106" i="7"/>
  <c r="E1106" i="7"/>
  <c r="D1106" i="7"/>
  <c r="BK1105" i="7"/>
  <c r="G1105" i="7" s="1"/>
  <c r="BF1105" i="7"/>
  <c r="BE1105" i="7"/>
  <c r="BD1105" i="7"/>
  <c r="BC1105" i="7"/>
  <c r="AX1105" i="7"/>
  <c r="AW1105" i="7"/>
  <c r="AU1105" i="7"/>
  <c r="AT1105" i="7"/>
  <c r="AS1105" i="7"/>
  <c r="AR1105" i="7"/>
  <c r="AQ1105" i="7"/>
  <c r="AP1105" i="7"/>
  <c r="AO1105" i="7"/>
  <c r="AN1105" i="7"/>
  <c r="AM1105" i="7"/>
  <c r="AL1105" i="7"/>
  <c r="AK1105" i="7"/>
  <c r="AJ1105" i="7"/>
  <c r="AI1105" i="7"/>
  <c r="AH1105" i="7"/>
  <c r="AG1105" i="7"/>
  <c r="AF1105" i="7"/>
  <c r="AE1105" i="7"/>
  <c r="AD1105" i="7"/>
  <c r="AC1105" i="7"/>
  <c r="S1105" i="7"/>
  <c r="R1105" i="7"/>
  <c r="Q1105" i="7"/>
  <c r="P1105" i="7"/>
  <c r="O1105" i="7"/>
  <c r="N1105" i="7"/>
  <c r="M1105" i="7"/>
  <c r="L1105" i="7"/>
  <c r="K1105" i="7"/>
  <c r="J1105" i="7"/>
  <c r="I1105" i="7"/>
  <c r="H1105" i="7"/>
  <c r="E1105" i="7"/>
  <c r="D1105" i="7"/>
  <c r="BK1104" i="7"/>
  <c r="BF1104" i="7"/>
  <c r="BE1104" i="7"/>
  <c r="BD1104" i="7"/>
  <c r="BC1104" i="7"/>
  <c r="AX1104" i="7"/>
  <c r="AW1104" i="7"/>
  <c r="AU1104" i="7"/>
  <c r="AT1104" i="7"/>
  <c r="AS1104" i="7"/>
  <c r="AR1104" i="7"/>
  <c r="AQ1104" i="7"/>
  <c r="AP1104" i="7"/>
  <c r="AO1104" i="7"/>
  <c r="AN1104" i="7"/>
  <c r="AM1104" i="7"/>
  <c r="AL1104" i="7"/>
  <c r="AK1104" i="7"/>
  <c r="AJ1104" i="7"/>
  <c r="AI1104" i="7"/>
  <c r="AH1104" i="7"/>
  <c r="AG1104" i="7"/>
  <c r="AF1104" i="7"/>
  <c r="AE1104" i="7"/>
  <c r="AD1104" i="7"/>
  <c r="AC1104" i="7"/>
  <c r="S1104" i="7"/>
  <c r="R1104" i="7"/>
  <c r="Q1104" i="7"/>
  <c r="P1104" i="7"/>
  <c r="O1104" i="7"/>
  <c r="N1104" i="7"/>
  <c r="M1104" i="7"/>
  <c r="L1104" i="7"/>
  <c r="K1104" i="7"/>
  <c r="J1104" i="7"/>
  <c r="I1104" i="7"/>
  <c r="H1104" i="7"/>
  <c r="E1104" i="7"/>
  <c r="D1104" i="7"/>
  <c r="BK1103" i="7"/>
  <c r="BF1103" i="7"/>
  <c r="BE1103" i="7"/>
  <c r="BD1103" i="7"/>
  <c r="BC1103" i="7"/>
  <c r="AX1103" i="7"/>
  <c r="AW1103" i="7"/>
  <c r="AU1103" i="7"/>
  <c r="AT1103" i="7"/>
  <c r="AS1103" i="7"/>
  <c r="AR1103" i="7"/>
  <c r="AQ1103" i="7"/>
  <c r="AP1103" i="7"/>
  <c r="AO1103" i="7"/>
  <c r="AN1103" i="7"/>
  <c r="AM1103" i="7"/>
  <c r="AL1103" i="7"/>
  <c r="AK1103" i="7"/>
  <c r="AJ1103" i="7"/>
  <c r="AI1103" i="7"/>
  <c r="AH1103" i="7"/>
  <c r="AG1103" i="7"/>
  <c r="AF1103" i="7"/>
  <c r="AE1103" i="7"/>
  <c r="AD1103" i="7"/>
  <c r="AC1103" i="7"/>
  <c r="S1103" i="7"/>
  <c r="R1103" i="7"/>
  <c r="Q1103" i="7"/>
  <c r="P1103" i="7"/>
  <c r="O1103" i="7"/>
  <c r="N1103" i="7"/>
  <c r="M1103" i="7"/>
  <c r="L1103" i="7"/>
  <c r="K1103" i="7"/>
  <c r="J1103" i="7"/>
  <c r="I1103" i="7"/>
  <c r="H1103" i="7"/>
  <c r="E1103" i="7"/>
  <c r="D1103" i="7"/>
  <c r="BK1102" i="7"/>
  <c r="BF1102" i="7"/>
  <c r="BE1102" i="7"/>
  <c r="BD1102" i="7"/>
  <c r="BC1102" i="7"/>
  <c r="AX1102" i="7"/>
  <c r="AW1102" i="7"/>
  <c r="AU1102" i="7"/>
  <c r="AT1102" i="7"/>
  <c r="AS1102" i="7"/>
  <c r="AR1102" i="7"/>
  <c r="AQ1102" i="7"/>
  <c r="AP1102" i="7"/>
  <c r="AO1102" i="7"/>
  <c r="AN1102" i="7"/>
  <c r="AM1102" i="7"/>
  <c r="AL1102" i="7"/>
  <c r="AK1102" i="7"/>
  <c r="AJ1102" i="7"/>
  <c r="AI1102" i="7"/>
  <c r="AH1102" i="7"/>
  <c r="AG1102" i="7"/>
  <c r="AF1102" i="7"/>
  <c r="AE1102" i="7"/>
  <c r="AD1102" i="7"/>
  <c r="AC1102" i="7"/>
  <c r="S1102" i="7"/>
  <c r="R1102" i="7"/>
  <c r="Q1102" i="7"/>
  <c r="P1102" i="7"/>
  <c r="O1102" i="7"/>
  <c r="N1102" i="7"/>
  <c r="M1102" i="7"/>
  <c r="L1102" i="7"/>
  <c r="K1102" i="7"/>
  <c r="J1102" i="7"/>
  <c r="I1102" i="7"/>
  <c r="H1102" i="7"/>
  <c r="E1102" i="7"/>
  <c r="D1102" i="7"/>
  <c r="BK1101" i="7"/>
  <c r="BF1101" i="7"/>
  <c r="BE1101" i="7"/>
  <c r="BD1101" i="7"/>
  <c r="BC1101" i="7"/>
  <c r="AX1101" i="7"/>
  <c r="AW1101" i="7"/>
  <c r="AU1101" i="7"/>
  <c r="AT1101" i="7"/>
  <c r="AS1101" i="7"/>
  <c r="AR1101" i="7"/>
  <c r="AQ1101" i="7"/>
  <c r="AP1101" i="7"/>
  <c r="AO1101" i="7"/>
  <c r="AN1101" i="7"/>
  <c r="AM1101" i="7"/>
  <c r="AL1101" i="7"/>
  <c r="AK1101" i="7"/>
  <c r="AJ1101" i="7"/>
  <c r="AI1101" i="7"/>
  <c r="AH1101" i="7"/>
  <c r="AG1101" i="7"/>
  <c r="AF1101" i="7"/>
  <c r="AE1101" i="7"/>
  <c r="AD1101" i="7"/>
  <c r="AC1101" i="7"/>
  <c r="S1101" i="7"/>
  <c r="R1101" i="7"/>
  <c r="Q1101" i="7"/>
  <c r="P1101" i="7"/>
  <c r="O1101" i="7"/>
  <c r="N1101" i="7"/>
  <c r="M1101" i="7"/>
  <c r="L1101" i="7"/>
  <c r="K1101" i="7"/>
  <c r="J1101" i="7"/>
  <c r="I1101" i="7"/>
  <c r="H1101" i="7"/>
  <c r="E1101" i="7"/>
  <c r="D1101" i="7"/>
  <c r="CB1100" i="7"/>
  <c r="X1100" i="7" s="1"/>
  <c r="BK1100" i="7"/>
  <c r="BJ1100" i="7" s="1"/>
  <c r="BF1100" i="7"/>
  <c r="BE1100" i="7"/>
  <c r="BD1100" i="7"/>
  <c r="BC1100" i="7"/>
  <c r="AX1100" i="7"/>
  <c r="AW1100" i="7"/>
  <c r="AU1100" i="7"/>
  <c r="AT1100" i="7"/>
  <c r="AS1100" i="7"/>
  <c r="AR1100" i="7"/>
  <c r="AQ1100" i="7"/>
  <c r="AP1100" i="7"/>
  <c r="AO1100" i="7"/>
  <c r="AN1100" i="7"/>
  <c r="AM1100" i="7"/>
  <c r="AL1100" i="7"/>
  <c r="AK1100" i="7"/>
  <c r="AJ1100" i="7"/>
  <c r="AI1100" i="7"/>
  <c r="AH1100" i="7"/>
  <c r="AG1100" i="7"/>
  <c r="AF1100" i="7"/>
  <c r="AE1100" i="7"/>
  <c r="AD1100" i="7"/>
  <c r="AC1100" i="7"/>
  <c r="S1100" i="7"/>
  <c r="R1100" i="7"/>
  <c r="Q1100" i="7"/>
  <c r="P1100" i="7"/>
  <c r="O1100" i="7"/>
  <c r="N1100" i="7"/>
  <c r="M1100" i="7"/>
  <c r="L1100" i="7"/>
  <c r="K1100" i="7"/>
  <c r="J1100" i="7"/>
  <c r="I1100" i="7"/>
  <c r="H1100" i="7"/>
  <c r="E1100" i="7"/>
  <c r="D1100" i="7"/>
  <c r="BK1099" i="7"/>
  <c r="BJ1099" i="7" s="1"/>
  <c r="BF1099" i="7"/>
  <c r="BE1099" i="7"/>
  <c r="BD1099" i="7"/>
  <c r="BC1099" i="7"/>
  <c r="AX1099" i="7"/>
  <c r="AW1099" i="7"/>
  <c r="AU1099" i="7"/>
  <c r="AT1099" i="7"/>
  <c r="AS1099" i="7"/>
  <c r="AR1099" i="7"/>
  <c r="AQ1099" i="7"/>
  <c r="AP1099" i="7"/>
  <c r="AO1099" i="7"/>
  <c r="AN1099" i="7"/>
  <c r="AM1099" i="7"/>
  <c r="AL1099" i="7"/>
  <c r="AK1099" i="7"/>
  <c r="AJ1099" i="7"/>
  <c r="AI1099" i="7"/>
  <c r="AH1099" i="7"/>
  <c r="AG1099" i="7"/>
  <c r="AF1099" i="7"/>
  <c r="AE1099" i="7"/>
  <c r="AD1099" i="7"/>
  <c r="AC1099" i="7"/>
  <c r="S1099" i="7"/>
  <c r="R1099" i="7"/>
  <c r="Q1099" i="7"/>
  <c r="P1099" i="7"/>
  <c r="O1099" i="7"/>
  <c r="N1099" i="7"/>
  <c r="M1099" i="7"/>
  <c r="L1099" i="7"/>
  <c r="K1099" i="7"/>
  <c r="J1099" i="7"/>
  <c r="I1099" i="7"/>
  <c r="H1099" i="7"/>
  <c r="E1099" i="7"/>
  <c r="D1099" i="7"/>
  <c r="BK1098" i="7"/>
  <c r="BF1098" i="7"/>
  <c r="BE1098" i="7"/>
  <c r="BD1098" i="7"/>
  <c r="BC1098" i="7"/>
  <c r="AX1098" i="7"/>
  <c r="AW1098" i="7"/>
  <c r="AU1098" i="7"/>
  <c r="AT1098" i="7"/>
  <c r="AS1098" i="7"/>
  <c r="AR1098" i="7"/>
  <c r="AQ1098" i="7"/>
  <c r="AP1098" i="7"/>
  <c r="AO1098" i="7"/>
  <c r="AN1098" i="7"/>
  <c r="AM1098" i="7"/>
  <c r="AL1098" i="7"/>
  <c r="AK1098" i="7"/>
  <c r="AJ1098" i="7"/>
  <c r="AI1098" i="7"/>
  <c r="AH1098" i="7"/>
  <c r="AG1098" i="7"/>
  <c r="AF1098" i="7"/>
  <c r="AE1098" i="7"/>
  <c r="AD1098" i="7"/>
  <c r="AC1098" i="7"/>
  <c r="S1098" i="7"/>
  <c r="R1098" i="7"/>
  <c r="Q1098" i="7"/>
  <c r="P1098" i="7"/>
  <c r="O1098" i="7"/>
  <c r="N1098" i="7"/>
  <c r="M1098" i="7"/>
  <c r="L1098" i="7"/>
  <c r="K1098" i="7"/>
  <c r="J1098" i="7"/>
  <c r="I1098" i="7"/>
  <c r="H1098" i="7"/>
  <c r="E1098" i="7"/>
  <c r="D1098" i="7"/>
  <c r="BK1097" i="7"/>
  <c r="G1097" i="7" s="1"/>
  <c r="BF1097" i="7"/>
  <c r="BE1097" i="7"/>
  <c r="BD1097" i="7"/>
  <c r="BC1097" i="7"/>
  <c r="AX1097" i="7"/>
  <c r="AW1097" i="7"/>
  <c r="AU1097" i="7"/>
  <c r="AT1097" i="7"/>
  <c r="AS1097" i="7"/>
  <c r="AR1097" i="7"/>
  <c r="AQ1097" i="7"/>
  <c r="AP1097" i="7"/>
  <c r="AO1097" i="7"/>
  <c r="AN1097" i="7"/>
  <c r="AM1097" i="7"/>
  <c r="AL1097" i="7"/>
  <c r="AK1097" i="7"/>
  <c r="AJ1097" i="7"/>
  <c r="AI1097" i="7"/>
  <c r="AH1097" i="7"/>
  <c r="AG1097" i="7"/>
  <c r="AF1097" i="7"/>
  <c r="AE1097" i="7"/>
  <c r="AD1097" i="7"/>
  <c r="AC1097" i="7"/>
  <c r="S1097" i="7"/>
  <c r="R1097" i="7"/>
  <c r="Q1097" i="7"/>
  <c r="P1097" i="7"/>
  <c r="O1097" i="7"/>
  <c r="N1097" i="7"/>
  <c r="M1097" i="7"/>
  <c r="L1097" i="7"/>
  <c r="K1097" i="7"/>
  <c r="J1097" i="7"/>
  <c r="I1097" i="7"/>
  <c r="H1097" i="7"/>
  <c r="E1097" i="7"/>
  <c r="D1097" i="7"/>
  <c r="BK1096" i="7"/>
  <c r="BF1096" i="7"/>
  <c r="BE1096" i="7"/>
  <c r="BD1096" i="7"/>
  <c r="BC1096" i="7"/>
  <c r="AX1096" i="7"/>
  <c r="AW1096" i="7"/>
  <c r="AU1096" i="7"/>
  <c r="AT1096" i="7"/>
  <c r="AS1096" i="7"/>
  <c r="AR1096" i="7"/>
  <c r="AQ1096" i="7"/>
  <c r="AP1096" i="7"/>
  <c r="AO1096" i="7"/>
  <c r="AN1096" i="7"/>
  <c r="AM1096" i="7"/>
  <c r="AL1096" i="7"/>
  <c r="AK1096" i="7"/>
  <c r="AJ1096" i="7"/>
  <c r="AI1096" i="7"/>
  <c r="AH1096" i="7"/>
  <c r="AG1096" i="7"/>
  <c r="AF1096" i="7"/>
  <c r="AE1096" i="7"/>
  <c r="AD1096" i="7"/>
  <c r="AC1096" i="7"/>
  <c r="S1096" i="7"/>
  <c r="R1096" i="7"/>
  <c r="Q1096" i="7"/>
  <c r="P1096" i="7"/>
  <c r="O1096" i="7"/>
  <c r="N1096" i="7"/>
  <c r="M1096" i="7"/>
  <c r="L1096" i="7"/>
  <c r="K1096" i="7"/>
  <c r="J1096" i="7"/>
  <c r="I1096" i="7"/>
  <c r="H1096" i="7"/>
  <c r="E1096" i="7"/>
  <c r="D1096" i="7"/>
  <c r="BK1095" i="7"/>
  <c r="BF1095" i="7"/>
  <c r="BE1095" i="7"/>
  <c r="BD1095" i="7"/>
  <c r="BC1095" i="7"/>
  <c r="AX1095" i="7"/>
  <c r="AW1095" i="7"/>
  <c r="AU1095" i="7"/>
  <c r="AT1095" i="7"/>
  <c r="AS1095" i="7"/>
  <c r="AR1095" i="7"/>
  <c r="AQ1095" i="7"/>
  <c r="AP1095" i="7"/>
  <c r="AO1095" i="7"/>
  <c r="AN1095" i="7"/>
  <c r="AM1095" i="7"/>
  <c r="AL1095" i="7"/>
  <c r="AK1095" i="7"/>
  <c r="AJ1095" i="7"/>
  <c r="AI1095" i="7"/>
  <c r="AH1095" i="7"/>
  <c r="AG1095" i="7"/>
  <c r="AF1095" i="7"/>
  <c r="AE1095" i="7"/>
  <c r="AD1095" i="7"/>
  <c r="AC1095" i="7"/>
  <c r="S1095" i="7"/>
  <c r="R1095" i="7"/>
  <c r="Q1095" i="7"/>
  <c r="P1095" i="7"/>
  <c r="O1095" i="7"/>
  <c r="N1095" i="7"/>
  <c r="M1095" i="7"/>
  <c r="L1095" i="7"/>
  <c r="K1095" i="7"/>
  <c r="J1095" i="7"/>
  <c r="I1095" i="7"/>
  <c r="H1095" i="7"/>
  <c r="E1095" i="7"/>
  <c r="D1095" i="7"/>
  <c r="BK1094" i="7"/>
  <c r="BJ1094" i="7" s="1"/>
  <c r="BF1094" i="7"/>
  <c r="BE1094" i="7"/>
  <c r="BD1094" i="7"/>
  <c r="BC1094" i="7"/>
  <c r="AX1094" i="7"/>
  <c r="AW1094" i="7"/>
  <c r="AU1094" i="7"/>
  <c r="AT1094" i="7"/>
  <c r="AS1094" i="7"/>
  <c r="AR1094" i="7"/>
  <c r="AQ1094" i="7"/>
  <c r="AP1094" i="7"/>
  <c r="AO1094" i="7"/>
  <c r="AN1094" i="7"/>
  <c r="AM1094" i="7"/>
  <c r="AL1094" i="7"/>
  <c r="AK1094" i="7"/>
  <c r="AJ1094" i="7"/>
  <c r="AI1094" i="7"/>
  <c r="AH1094" i="7"/>
  <c r="AG1094" i="7"/>
  <c r="AF1094" i="7"/>
  <c r="AE1094" i="7"/>
  <c r="AD1094" i="7"/>
  <c r="AC1094" i="7"/>
  <c r="S1094" i="7"/>
  <c r="R1094" i="7"/>
  <c r="Q1094" i="7"/>
  <c r="P1094" i="7"/>
  <c r="O1094" i="7"/>
  <c r="N1094" i="7"/>
  <c r="M1094" i="7"/>
  <c r="L1094" i="7"/>
  <c r="K1094" i="7"/>
  <c r="J1094" i="7"/>
  <c r="I1094" i="7"/>
  <c r="H1094" i="7"/>
  <c r="E1094" i="7"/>
  <c r="D1094" i="7"/>
  <c r="BK1093" i="7"/>
  <c r="BF1093" i="7"/>
  <c r="BE1093" i="7"/>
  <c r="BD1093" i="7"/>
  <c r="BC1093" i="7"/>
  <c r="AX1093" i="7"/>
  <c r="AW1093" i="7"/>
  <c r="AU1093" i="7"/>
  <c r="AT1093" i="7"/>
  <c r="AS1093" i="7"/>
  <c r="AR1093" i="7"/>
  <c r="AQ1093" i="7"/>
  <c r="AP1093" i="7"/>
  <c r="AO1093" i="7"/>
  <c r="AN1093" i="7"/>
  <c r="AM1093" i="7"/>
  <c r="AL1093" i="7"/>
  <c r="AK1093" i="7"/>
  <c r="AJ1093" i="7"/>
  <c r="AI1093" i="7"/>
  <c r="AH1093" i="7"/>
  <c r="AG1093" i="7"/>
  <c r="AF1093" i="7"/>
  <c r="AE1093" i="7"/>
  <c r="AD1093" i="7"/>
  <c r="AC1093" i="7"/>
  <c r="S1093" i="7"/>
  <c r="R1093" i="7"/>
  <c r="Q1093" i="7"/>
  <c r="P1093" i="7"/>
  <c r="O1093" i="7"/>
  <c r="N1093" i="7"/>
  <c r="M1093" i="7"/>
  <c r="L1093" i="7"/>
  <c r="K1093" i="7"/>
  <c r="J1093" i="7"/>
  <c r="I1093" i="7"/>
  <c r="H1093" i="7"/>
  <c r="E1093" i="7"/>
  <c r="D1093" i="7"/>
  <c r="BK1092" i="7"/>
  <c r="BJ1092" i="7" s="1"/>
  <c r="BF1092" i="7"/>
  <c r="BE1092" i="7"/>
  <c r="BD1092" i="7"/>
  <c r="BC1092" i="7"/>
  <c r="AX1092" i="7"/>
  <c r="AW1092" i="7"/>
  <c r="AU1092" i="7"/>
  <c r="AT1092" i="7"/>
  <c r="AS1092" i="7"/>
  <c r="AR1092" i="7"/>
  <c r="AQ1092" i="7"/>
  <c r="AP1092" i="7"/>
  <c r="AO1092" i="7"/>
  <c r="AN1092" i="7"/>
  <c r="AM1092" i="7"/>
  <c r="AL1092" i="7"/>
  <c r="AK1092" i="7"/>
  <c r="AJ1092" i="7"/>
  <c r="AI1092" i="7"/>
  <c r="AH1092" i="7"/>
  <c r="AG1092" i="7"/>
  <c r="AF1092" i="7"/>
  <c r="AE1092" i="7"/>
  <c r="AD1092" i="7"/>
  <c r="AC1092" i="7"/>
  <c r="S1092" i="7"/>
  <c r="R1092" i="7"/>
  <c r="Q1092" i="7"/>
  <c r="P1092" i="7"/>
  <c r="O1092" i="7"/>
  <c r="N1092" i="7"/>
  <c r="M1092" i="7"/>
  <c r="L1092" i="7"/>
  <c r="K1092" i="7"/>
  <c r="J1092" i="7"/>
  <c r="I1092" i="7"/>
  <c r="H1092" i="7"/>
  <c r="E1092" i="7"/>
  <c r="D1092" i="7"/>
  <c r="BK1091" i="7"/>
  <c r="BF1091" i="7"/>
  <c r="BE1091" i="7"/>
  <c r="BD1091" i="7"/>
  <c r="BC1091" i="7"/>
  <c r="AX1091" i="7"/>
  <c r="AW1091" i="7"/>
  <c r="AU1091" i="7"/>
  <c r="AT1091" i="7"/>
  <c r="AS1091" i="7"/>
  <c r="AR1091" i="7"/>
  <c r="AQ1091" i="7"/>
  <c r="AP1091" i="7"/>
  <c r="AO1091" i="7"/>
  <c r="AN1091" i="7"/>
  <c r="AM1091" i="7"/>
  <c r="AL1091" i="7"/>
  <c r="AK1091" i="7"/>
  <c r="AJ1091" i="7"/>
  <c r="AI1091" i="7"/>
  <c r="AH1091" i="7"/>
  <c r="AG1091" i="7"/>
  <c r="AF1091" i="7"/>
  <c r="AE1091" i="7"/>
  <c r="AD1091" i="7"/>
  <c r="AC1091" i="7"/>
  <c r="S1091" i="7"/>
  <c r="R1091" i="7"/>
  <c r="Q1091" i="7"/>
  <c r="P1091" i="7"/>
  <c r="O1091" i="7"/>
  <c r="N1091" i="7"/>
  <c r="M1091" i="7"/>
  <c r="L1091" i="7"/>
  <c r="K1091" i="7"/>
  <c r="J1091" i="7"/>
  <c r="I1091" i="7"/>
  <c r="H1091" i="7"/>
  <c r="E1091" i="7"/>
  <c r="D1091" i="7"/>
  <c r="BK1090" i="7"/>
  <c r="BF1090" i="7"/>
  <c r="BE1090" i="7"/>
  <c r="BD1090" i="7"/>
  <c r="BC1090" i="7"/>
  <c r="AX1090" i="7"/>
  <c r="AW1090" i="7"/>
  <c r="AU1090" i="7"/>
  <c r="AT1090" i="7"/>
  <c r="AS1090" i="7"/>
  <c r="AR1090" i="7"/>
  <c r="AQ1090" i="7"/>
  <c r="AP1090" i="7"/>
  <c r="AO1090" i="7"/>
  <c r="AN1090" i="7"/>
  <c r="AM1090" i="7"/>
  <c r="AL1090" i="7"/>
  <c r="AK1090" i="7"/>
  <c r="AJ1090" i="7"/>
  <c r="AI1090" i="7"/>
  <c r="AH1090" i="7"/>
  <c r="AG1090" i="7"/>
  <c r="AF1090" i="7"/>
  <c r="AE1090" i="7"/>
  <c r="AD1090" i="7"/>
  <c r="AC1090" i="7"/>
  <c r="S1090" i="7"/>
  <c r="R1090" i="7"/>
  <c r="Q1090" i="7"/>
  <c r="P1090" i="7"/>
  <c r="O1090" i="7"/>
  <c r="N1090" i="7"/>
  <c r="M1090" i="7"/>
  <c r="L1090" i="7"/>
  <c r="K1090" i="7"/>
  <c r="J1090" i="7"/>
  <c r="I1090" i="7"/>
  <c r="H1090" i="7"/>
  <c r="E1090" i="7"/>
  <c r="D1090" i="7"/>
  <c r="BK1089" i="7"/>
  <c r="G1089" i="7" s="1"/>
  <c r="BF1089" i="7"/>
  <c r="BE1089" i="7"/>
  <c r="BD1089" i="7"/>
  <c r="BC1089" i="7"/>
  <c r="AX1089" i="7"/>
  <c r="AW1089" i="7"/>
  <c r="AU1089" i="7"/>
  <c r="AT1089" i="7"/>
  <c r="AS1089" i="7"/>
  <c r="AR1089" i="7"/>
  <c r="AQ1089" i="7"/>
  <c r="AP1089" i="7"/>
  <c r="AO1089" i="7"/>
  <c r="AN1089" i="7"/>
  <c r="AM1089" i="7"/>
  <c r="AL1089" i="7"/>
  <c r="AK1089" i="7"/>
  <c r="AJ1089" i="7"/>
  <c r="AI1089" i="7"/>
  <c r="AH1089" i="7"/>
  <c r="AG1089" i="7"/>
  <c r="AF1089" i="7"/>
  <c r="AE1089" i="7"/>
  <c r="AD1089" i="7"/>
  <c r="AC1089" i="7"/>
  <c r="S1089" i="7"/>
  <c r="R1089" i="7"/>
  <c r="Q1089" i="7"/>
  <c r="P1089" i="7"/>
  <c r="O1089" i="7"/>
  <c r="N1089" i="7"/>
  <c r="M1089" i="7"/>
  <c r="L1089" i="7"/>
  <c r="K1089" i="7"/>
  <c r="J1089" i="7"/>
  <c r="I1089" i="7"/>
  <c r="H1089" i="7"/>
  <c r="E1089" i="7"/>
  <c r="D1089" i="7"/>
  <c r="BK1088" i="7"/>
  <c r="G1088" i="7" s="1"/>
  <c r="BF1088" i="7"/>
  <c r="BE1088" i="7"/>
  <c r="BD1088" i="7"/>
  <c r="BC1088" i="7"/>
  <c r="AX1088" i="7"/>
  <c r="AW1088" i="7"/>
  <c r="AU1088" i="7"/>
  <c r="AT1088" i="7"/>
  <c r="AS1088" i="7"/>
  <c r="AR1088" i="7"/>
  <c r="AQ1088" i="7"/>
  <c r="AP1088" i="7"/>
  <c r="AO1088" i="7"/>
  <c r="AN1088" i="7"/>
  <c r="AM1088" i="7"/>
  <c r="AL1088" i="7"/>
  <c r="AK1088" i="7"/>
  <c r="AJ1088" i="7"/>
  <c r="AI1088" i="7"/>
  <c r="AH1088" i="7"/>
  <c r="AG1088" i="7"/>
  <c r="AF1088" i="7"/>
  <c r="AE1088" i="7"/>
  <c r="AD1088" i="7"/>
  <c r="AC1088" i="7"/>
  <c r="S1088" i="7"/>
  <c r="R1088" i="7"/>
  <c r="Q1088" i="7"/>
  <c r="P1088" i="7"/>
  <c r="O1088" i="7"/>
  <c r="N1088" i="7"/>
  <c r="M1088" i="7"/>
  <c r="L1088" i="7"/>
  <c r="K1088" i="7"/>
  <c r="J1088" i="7"/>
  <c r="I1088" i="7"/>
  <c r="H1088" i="7"/>
  <c r="E1088" i="7"/>
  <c r="D1088" i="7"/>
  <c r="BK1087" i="7"/>
  <c r="BJ1087" i="7" s="1"/>
  <c r="DF1087" i="7" s="1"/>
  <c r="BB1087" i="7" s="1"/>
  <c r="BF1087" i="7"/>
  <c r="BE1087" i="7"/>
  <c r="BD1087" i="7"/>
  <c r="BC1087" i="7"/>
  <c r="AX1087" i="7"/>
  <c r="AW1087" i="7"/>
  <c r="AU1087" i="7"/>
  <c r="AT1087" i="7"/>
  <c r="AS1087" i="7"/>
  <c r="AR1087" i="7"/>
  <c r="AQ1087" i="7"/>
  <c r="AP1087" i="7"/>
  <c r="AO1087" i="7"/>
  <c r="AN1087" i="7"/>
  <c r="AM1087" i="7"/>
  <c r="AL1087" i="7"/>
  <c r="AK1087" i="7"/>
  <c r="AJ1087" i="7"/>
  <c r="AI1087" i="7"/>
  <c r="AH1087" i="7"/>
  <c r="AG1087" i="7"/>
  <c r="AF1087" i="7"/>
  <c r="AE1087" i="7"/>
  <c r="AD1087" i="7"/>
  <c r="AC1087" i="7"/>
  <c r="S1087" i="7"/>
  <c r="R1087" i="7"/>
  <c r="Q1087" i="7"/>
  <c r="P1087" i="7"/>
  <c r="O1087" i="7"/>
  <c r="N1087" i="7"/>
  <c r="M1087" i="7"/>
  <c r="L1087" i="7"/>
  <c r="K1087" i="7"/>
  <c r="J1087" i="7"/>
  <c r="I1087" i="7"/>
  <c r="H1087" i="7"/>
  <c r="E1087" i="7"/>
  <c r="D1087" i="7"/>
  <c r="BK1086" i="7"/>
  <c r="BJ1086" i="7" s="1"/>
  <c r="BF1086" i="7"/>
  <c r="BE1086" i="7"/>
  <c r="BD1086" i="7"/>
  <c r="BC1086" i="7"/>
  <c r="AX1086" i="7"/>
  <c r="AW1086" i="7"/>
  <c r="AU1086" i="7"/>
  <c r="AT1086" i="7"/>
  <c r="AS1086" i="7"/>
  <c r="AR1086" i="7"/>
  <c r="AQ1086" i="7"/>
  <c r="AP1086" i="7"/>
  <c r="AO1086" i="7"/>
  <c r="AN1086" i="7"/>
  <c r="AM1086" i="7"/>
  <c r="AL1086" i="7"/>
  <c r="AK1086" i="7"/>
  <c r="AJ1086" i="7"/>
  <c r="AI1086" i="7"/>
  <c r="AH1086" i="7"/>
  <c r="AG1086" i="7"/>
  <c r="AF1086" i="7"/>
  <c r="AE1086" i="7"/>
  <c r="AD1086" i="7"/>
  <c r="AC1086" i="7"/>
  <c r="S1086" i="7"/>
  <c r="R1086" i="7"/>
  <c r="Q1086" i="7"/>
  <c r="P1086" i="7"/>
  <c r="O1086" i="7"/>
  <c r="N1086" i="7"/>
  <c r="M1086" i="7"/>
  <c r="L1086" i="7"/>
  <c r="K1086" i="7"/>
  <c r="J1086" i="7"/>
  <c r="I1086" i="7"/>
  <c r="H1086" i="7"/>
  <c r="E1086" i="7"/>
  <c r="D1086" i="7"/>
  <c r="BK1085" i="7"/>
  <c r="BF1085" i="7"/>
  <c r="BE1085" i="7"/>
  <c r="BD1085" i="7"/>
  <c r="BC1085" i="7"/>
  <c r="AX1085" i="7"/>
  <c r="AW1085" i="7"/>
  <c r="AU1085" i="7"/>
  <c r="AT1085" i="7"/>
  <c r="AS1085" i="7"/>
  <c r="AR1085" i="7"/>
  <c r="AQ1085" i="7"/>
  <c r="AP1085" i="7"/>
  <c r="AO1085" i="7"/>
  <c r="AN1085" i="7"/>
  <c r="AM1085" i="7"/>
  <c r="AL1085" i="7"/>
  <c r="AK1085" i="7"/>
  <c r="AJ1085" i="7"/>
  <c r="AI1085" i="7"/>
  <c r="AH1085" i="7"/>
  <c r="AG1085" i="7"/>
  <c r="AF1085" i="7"/>
  <c r="AE1085" i="7"/>
  <c r="AD1085" i="7"/>
  <c r="AC1085" i="7"/>
  <c r="S1085" i="7"/>
  <c r="R1085" i="7"/>
  <c r="Q1085" i="7"/>
  <c r="P1085" i="7"/>
  <c r="O1085" i="7"/>
  <c r="N1085" i="7"/>
  <c r="M1085" i="7"/>
  <c r="L1085" i="7"/>
  <c r="K1085" i="7"/>
  <c r="J1085" i="7"/>
  <c r="I1085" i="7"/>
  <c r="H1085" i="7"/>
  <c r="E1085" i="7"/>
  <c r="D1085" i="7"/>
  <c r="BK1084" i="7"/>
  <c r="BJ1084" i="7" s="1"/>
  <c r="BF1084" i="7"/>
  <c r="BE1084" i="7"/>
  <c r="BD1084" i="7"/>
  <c r="BC1084" i="7"/>
  <c r="AX1084" i="7"/>
  <c r="AW1084" i="7"/>
  <c r="AU1084" i="7"/>
  <c r="AT1084" i="7"/>
  <c r="AS1084" i="7"/>
  <c r="AR1084" i="7"/>
  <c r="AQ1084" i="7"/>
  <c r="AP1084" i="7"/>
  <c r="AO1084" i="7"/>
  <c r="AN1084" i="7"/>
  <c r="AM1084" i="7"/>
  <c r="AL1084" i="7"/>
  <c r="AK1084" i="7"/>
  <c r="AJ1084" i="7"/>
  <c r="AI1084" i="7"/>
  <c r="AH1084" i="7"/>
  <c r="AG1084" i="7"/>
  <c r="AF1084" i="7"/>
  <c r="AE1084" i="7"/>
  <c r="AD1084" i="7"/>
  <c r="AC1084" i="7"/>
  <c r="S1084" i="7"/>
  <c r="R1084" i="7"/>
  <c r="Q1084" i="7"/>
  <c r="P1084" i="7"/>
  <c r="O1084" i="7"/>
  <c r="N1084" i="7"/>
  <c r="M1084" i="7"/>
  <c r="L1084" i="7"/>
  <c r="K1084" i="7"/>
  <c r="J1084" i="7"/>
  <c r="I1084" i="7"/>
  <c r="H1084" i="7"/>
  <c r="E1084" i="7"/>
  <c r="D1084" i="7"/>
  <c r="BK1083" i="7"/>
  <c r="G1083" i="7" s="1"/>
  <c r="BF1083" i="7"/>
  <c r="BE1083" i="7"/>
  <c r="BD1083" i="7"/>
  <c r="BC1083" i="7"/>
  <c r="AX1083" i="7"/>
  <c r="AW1083" i="7"/>
  <c r="AU1083" i="7"/>
  <c r="AT1083" i="7"/>
  <c r="AS1083" i="7"/>
  <c r="AR1083" i="7"/>
  <c r="AQ1083" i="7"/>
  <c r="AP1083" i="7"/>
  <c r="AO1083" i="7"/>
  <c r="AN1083" i="7"/>
  <c r="AM1083" i="7"/>
  <c r="AL1083" i="7"/>
  <c r="AK1083" i="7"/>
  <c r="AJ1083" i="7"/>
  <c r="AI1083" i="7"/>
  <c r="AH1083" i="7"/>
  <c r="AG1083" i="7"/>
  <c r="AF1083" i="7"/>
  <c r="AE1083" i="7"/>
  <c r="AD1083" i="7"/>
  <c r="AC1083" i="7"/>
  <c r="S1083" i="7"/>
  <c r="R1083" i="7"/>
  <c r="Q1083" i="7"/>
  <c r="P1083" i="7"/>
  <c r="O1083" i="7"/>
  <c r="N1083" i="7"/>
  <c r="M1083" i="7"/>
  <c r="L1083" i="7"/>
  <c r="K1083" i="7"/>
  <c r="J1083" i="7"/>
  <c r="I1083" i="7"/>
  <c r="H1083" i="7"/>
  <c r="E1083" i="7"/>
  <c r="D1083" i="7"/>
  <c r="BK1082" i="7"/>
  <c r="G1082" i="7" s="1"/>
  <c r="BF1082" i="7"/>
  <c r="BE1082" i="7"/>
  <c r="BD1082" i="7"/>
  <c r="BC1082" i="7"/>
  <c r="AX1082" i="7"/>
  <c r="AW1082" i="7"/>
  <c r="AU1082" i="7"/>
  <c r="AT1082" i="7"/>
  <c r="AS1082" i="7"/>
  <c r="AR1082" i="7"/>
  <c r="AQ1082" i="7"/>
  <c r="AP1082" i="7"/>
  <c r="AO1082" i="7"/>
  <c r="AN1082" i="7"/>
  <c r="AM1082" i="7"/>
  <c r="AL1082" i="7"/>
  <c r="AK1082" i="7"/>
  <c r="AJ1082" i="7"/>
  <c r="AI1082" i="7"/>
  <c r="AH1082" i="7"/>
  <c r="AG1082" i="7"/>
  <c r="AF1082" i="7"/>
  <c r="AE1082" i="7"/>
  <c r="AD1082" i="7"/>
  <c r="AC1082" i="7"/>
  <c r="S1082" i="7"/>
  <c r="R1082" i="7"/>
  <c r="Q1082" i="7"/>
  <c r="P1082" i="7"/>
  <c r="O1082" i="7"/>
  <c r="N1082" i="7"/>
  <c r="M1082" i="7"/>
  <c r="L1082" i="7"/>
  <c r="K1082" i="7"/>
  <c r="J1082" i="7"/>
  <c r="I1082" i="7"/>
  <c r="H1082" i="7"/>
  <c r="E1082" i="7"/>
  <c r="D1082" i="7"/>
  <c r="BK1081" i="7"/>
  <c r="BF1081" i="7"/>
  <c r="BE1081" i="7"/>
  <c r="BD1081" i="7"/>
  <c r="BC1081" i="7"/>
  <c r="AX1081" i="7"/>
  <c r="AW1081" i="7"/>
  <c r="AU1081" i="7"/>
  <c r="AT1081" i="7"/>
  <c r="AS1081" i="7"/>
  <c r="AR1081" i="7"/>
  <c r="AQ1081" i="7"/>
  <c r="AP1081" i="7"/>
  <c r="AO1081" i="7"/>
  <c r="AN1081" i="7"/>
  <c r="AM1081" i="7"/>
  <c r="AL1081" i="7"/>
  <c r="AK1081" i="7"/>
  <c r="AJ1081" i="7"/>
  <c r="AI1081" i="7"/>
  <c r="AH1081" i="7"/>
  <c r="AG1081" i="7"/>
  <c r="AF1081" i="7"/>
  <c r="AE1081" i="7"/>
  <c r="AD1081" i="7"/>
  <c r="AC1081" i="7"/>
  <c r="S1081" i="7"/>
  <c r="R1081" i="7"/>
  <c r="Q1081" i="7"/>
  <c r="P1081" i="7"/>
  <c r="O1081" i="7"/>
  <c r="N1081" i="7"/>
  <c r="M1081" i="7"/>
  <c r="L1081" i="7"/>
  <c r="K1081" i="7"/>
  <c r="J1081" i="7"/>
  <c r="I1081" i="7"/>
  <c r="H1081" i="7"/>
  <c r="E1081" i="7"/>
  <c r="D1081" i="7"/>
  <c r="BK1080" i="7"/>
  <c r="G1080" i="7" s="1"/>
  <c r="BJ1080" i="7"/>
  <c r="BF1080" i="7"/>
  <c r="BE1080" i="7"/>
  <c r="BD1080" i="7"/>
  <c r="BC1080" i="7"/>
  <c r="AX1080" i="7"/>
  <c r="AW1080" i="7"/>
  <c r="AU1080" i="7"/>
  <c r="AT1080" i="7"/>
  <c r="AS1080" i="7"/>
  <c r="AR1080" i="7"/>
  <c r="AQ1080" i="7"/>
  <c r="AP1080" i="7"/>
  <c r="AO1080" i="7"/>
  <c r="AN1080" i="7"/>
  <c r="AM1080" i="7"/>
  <c r="AL1080" i="7"/>
  <c r="AK1080" i="7"/>
  <c r="AJ1080" i="7"/>
  <c r="AI1080" i="7"/>
  <c r="AH1080" i="7"/>
  <c r="AG1080" i="7"/>
  <c r="AF1080" i="7"/>
  <c r="AE1080" i="7"/>
  <c r="AD1080" i="7"/>
  <c r="AC1080" i="7"/>
  <c r="S1080" i="7"/>
  <c r="R1080" i="7"/>
  <c r="Q1080" i="7"/>
  <c r="P1080" i="7"/>
  <c r="O1080" i="7"/>
  <c r="N1080" i="7"/>
  <c r="M1080" i="7"/>
  <c r="L1080" i="7"/>
  <c r="K1080" i="7"/>
  <c r="J1080" i="7"/>
  <c r="I1080" i="7"/>
  <c r="H1080" i="7"/>
  <c r="E1080" i="7"/>
  <c r="D1080" i="7"/>
  <c r="BK1079" i="7"/>
  <c r="BF1079" i="7"/>
  <c r="BE1079" i="7"/>
  <c r="BD1079" i="7"/>
  <c r="BC1079" i="7"/>
  <c r="AX1079" i="7"/>
  <c r="AW1079" i="7"/>
  <c r="AU1079" i="7"/>
  <c r="AT1079" i="7"/>
  <c r="AS1079" i="7"/>
  <c r="AR1079" i="7"/>
  <c r="AQ1079" i="7"/>
  <c r="AP1079" i="7"/>
  <c r="AO1079" i="7"/>
  <c r="AN1079" i="7"/>
  <c r="AM1079" i="7"/>
  <c r="AL1079" i="7"/>
  <c r="AK1079" i="7"/>
  <c r="AJ1079" i="7"/>
  <c r="AI1079" i="7"/>
  <c r="AH1079" i="7"/>
  <c r="AG1079" i="7"/>
  <c r="AF1079" i="7"/>
  <c r="AE1079" i="7"/>
  <c r="AD1079" i="7"/>
  <c r="AC1079" i="7"/>
  <c r="S1079" i="7"/>
  <c r="R1079" i="7"/>
  <c r="Q1079" i="7"/>
  <c r="P1079" i="7"/>
  <c r="O1079" i="7"/>
  <c r="N1079" i="7"/>
  <c r="M1079" i="7"/>
  <c r="L1079" i="7"/>
  <c r="K1079" i="7"/>
  <c r="J1079" i="7"/>
  <c r="I1079" i="7"/>
  <c r="H1079" i="7"/>
  <c r="E1079" i="7"/>
  <c r="D1079" i="7"/>
  <c r="BK1078" i="7"/>
  <c r="BF1078" i="7"/>
  <c r="BE1078" i="7"/>
  <c r="BD1078" i="7"/>
  <c r="BC1078" i="7"/>
  <c r="AX1078" i="7"/>
  <c r="AW1078" i="7"/>
  <c r="AU1078" i="7"/>
  <c r="AT1078" i="7"/>
  <c r="AS1078" i="7"/>
  <c r="AR1078" i="7"/>
  <c r="AQ1078" i="7"/>
  <c r="AP1078" i="7"/>
  <c r="AO1078" i="7"/>
  <c r="AN1078" i="7"/>
  <c r="AM1078" i="7"/>
  <c r="AL1078" i="7"/>
  <c r="AK1078" i="7"/>
  <c r="AJ1078" i="7"/>
  <c r="AI1078" i="7"/>
  <c r="AH1078" i="7"/>
  <c r="AG1078" i="7"/>
  <c r="AF1078" i="7"/>
  <c r="AE1078" i="7"/>
  <c r="AD1078" i="7"/>
  <c r="AC1078" i="7"/>
  <c r="S1078" i="7"/>
  <c r="R1078" i="7"/>
  <c r="Q1078" i="7"/>
  <c r="P1078" i="7"/>
  <c r="O1078" i="7"/>
  <c r="N1078" i="7"/>
  <c r="M1078" i="7"/>
  <c r="L1078" i="7"/>
  <c r="K1078" i="7"/>
  <c r="J1078" i="7"/>
  <c r="I1078" i="7"/>
  <c r="H1078" i="7"/>
  <c r="E1078" i="7"/>
  <c r="D1078" i="7"/>
  <c r="BK1077" i="7"/>
  <c r="BF1077" i="7"/>
  <c r="BE1077" i="7"/>
  <c r="BD1077" i="7"/>
  <c r="BC1077" i="7"/>
  <c r="AX1077" i="7"/>
  <c r="AW1077" i="7"/>
  <c r="AU1077" i="7"/>
  <c r="AT1077" i="7"/>
  <c r="AS1077" i="7"/>
  <c r="AR1077" i="7"/>
  <c r="AQ1077" i="7"/>
  <c r="AP1077" i="7"/>
  <c r="AO1077" i="7"/>
  <c r="AN1077" i="7"/>
  <c r="AM1077" i="7"/>
  <c r="AL1077" i="7"/>
  <c r="AK1077" i="7"/>
  <c r="AJ1077" i="7"/>
  <c r="AI1077" i="7"/>
  <c r="AH1077" i="7"/>
  <c r="AG1077" i="7"/>
  <c r="AF1077" i="7"/>
  <c r="AE1077" i="7"/>
  <c r="AD1077" i="7"/>
  <c r="AC1077" i="7"/>
  <c r="S1077" i="7"/>
  <c r="R1077" i="7"/>
  <c r="Q1077" i="7"/>
  <c r="P1077" i="7"/>
  <c r="O1077" i="7"/>
  <c r="N1077" i="7"/>
  <c r="M1077" i="7"/>
  <c r="L1077" i="7"/>
  <c r="K1077" i="7"/>
  <c r="J1077" i="7"/>
  <c r="I1077" i="7"/>
  <c r="H1077" i="7"/>
  <c r="E1077" i="7"/>
  <c r="D1077" i="7"/>
  <c r="CC1076" i="7"/>
  <c r="BK1076" i="7"/>
  <c r="BJ1076" i="7" s="1"/>
  <c r="DF1076" i="7" s="1"/>
  <c r="BB1076" i="7" s="1"/>
  <c r="BF1076" i="7"/>
  <c r="BE1076" i="7"/>
  <c r="BD1076" i="7"/>
  <c r="BC1076" i="7"/>
  <c r="AX1076" i="7"/>
  <c r="AW1076" i="7"/>
  <c r="AU1076" i="7"/>
  <c r="AT1076" i="7"/>
  <c r="AS1076" i="7"/>
  <c r="AR1076" i="7"/>
  <c r="AQ1076" i="7"/>
  <c r="AP1076" i="7"/>
  <c r="AO1076" i="7"/>
  <c r="AN1076" i="7"/>
  <c r="AM1076" i="7"/>
  <c r="AL1076" i="7"/>
  <c r="AK1076" i="7"/>
  <c r="AJ1076" i="7"/>
  <c r="AI1076" i="7"/>
  <c r="AH1076" i="7"/>
  <c r="AG1076" i="7"/>
  <c r="AF1076" i="7"/>
  <c r="AE1076" i="7"/>
  <c r="AD1076" i="7"/>
  <c r="AC1076" i="7"/>
  <c r="S1076" i="7"/>
  <c r="R1076" i="7"/>
  <c r="Q1076" i="7"/>
  <c r="P1076" i="7"/>
  <c r="O1076" i="7"/>
  <c r="N1076" i="7"/>
  <c r="M1076" i="7"/>
  <c r="L1076" i="7"/>
  <c r="K1076" i="7"/>
  <c r="J1076" i="7"/>
  <c r="I1076" i="7"/>
  <c r="H1076" i="7"/>
  <c r="E1076" i="7"/>
  <c r="D1076" i="7"/>
  <c r="BK1075" i="7"/>
  <c r="BJ1075" i="7" s="1"/>
  <c r="BF1075" i="7"/>
  <c r="BE1075" i="7"/>
  <c r="BD1075" i="7"/>
  <c r="BC1075" i="7"/>
  <c r="AX1075" i="7"/>
  <c r="AW1075" i="7"/>
  <c r="AU1075" i="7"/>
  <c r="AT1075" i="7"/>
  <c r="AS1075" i="7"/>
  <c r="AR1075" i="7"/>
  <c r="AQ1075" i="7"/>
  <c r="AP1075" i="7"/>
  <c r="AO1075" i="7"/>
  <c r="AN1075" i="7"/>
  <c r="AM1075" i="7"/>
  <c r="AL1075" i="7"/>
  <c r="AK1075" i="7"/>
  <c r="AJ1075" i="7"/>
  <c r="AI1075" i="7"/>
  <c r="AH1075" i="7"/>
  <c r="AG1075" i="7"/>
  <c r="AF1075" i="7"/>
  <c r="AE1075" i="7"/>
  <c r="AD1075" i="7"/>
  <c r="AC1075" i="7"/>
  <c r="S1075" i="7"/>
  <c r="R1075" i="7"/>
  <c r="Q1075" i="7"/>
  <c r="P1075" i="7"/>
  <c r="O1075" i="7"/>
  <c r="N1075" i="7"/>
  <c r="M1075" i="7"/>
  <c r="L1075" i="7"/>
  <c r="K1075" i="7"/>
  <c r="J1075" i="7"/>
  <c r="I1075" i="7"/>
  <c r="H1075" i="7"/>
  <c r="E1075" i="7"/>
  <c r="D1075" i="7"/>
  <c r="BK1074" i="7"/>
  <c r="BF1074" i="7"/>
  <c r="BE1074" i="7"/>
  <c r="BD1074" i="7"/>
  <c r="BC1074" i="7"/>
  <c r="AX1074" i="7"/>
  <c r="AW1074" i="7"/>
  <c r="AU1074" i="7"/>
  <c r="AT1074" i="7"/>
  <c r="AS1074" i="7"/>
  <c r="AR1074" i="7"/>
  <c r="AQ1074" i="7"/>
  <c r="AP1074" i="7"/>
  <c r="AO1074" i="7"/>
  <c r="AN1074" i="7"/>
  <c r="AM1074" i="7"/>
  <c r="AL1074" i="7"/>
  <c r="AK1074" i="7"/>
  <c r="AJ1074" i="7"/>
  <c r="AI1074" i="7"/>
  <c r="AH1074" i="7"/>
  <c r="AG1074" i="7"/>
  <c r="AF1074" i="7"/>
  <c r="AE1074" i="7"/>
  <c r="AD1074" i="7"/>
  <c r="AC1074" i="7"/>
  <c r="S1074" i="7"/>
  <c r="R1074" i="7"/>
  <c r="Q1074" i="7"/>
  <c r="P1074" i="7"/>
  <c r="O1074" i="7"/>
  <c r="N1074" i="7"/>
  <c r="M1074" i="7"/>
  <c r="L1074" i="7"/>
  <c r="K1074" i="7"/>
  <c r="J1074" i="7"/>
  <c r="I1074" i="7"/>
  <c r="H1074" i="7"/>
  <c r="E1074" i="7"/>
  <c r="D1074" i="7"/>
  <c r="BK1073" i="7"/>
  <c r="BF1073" i="7"/>
  <c r="BE1073" i="7"/>
  <c r="BD1073" i="7"/>
  <c r="BC1073" i="7"/>
  <c r="AX1073" i="7"/>
  <c r="AW1073" i="7"/>
  <c r="AU1073" i="7"/>
  <c r="AT1073" i="7"/>
  <c r="AS1073" i="7"/>
  <c r="AR1073" i="7"/>
  <c r="AQ1073" i="7"/>
  <c r="AP1073" i="7"/>
  <c r="AO1073" i="7"/>
  <c r="AN1073" i="7"/>
  <c r="AM1073" i="7"/>
  <c r="AL1073" i="7"/>
  <c r="AK1073" i="7"/>
  <c r="AJ1073" i="7"/>
  <c r="AI1073" i="7"/>
  <c r="AH1073" i="7"/>
  <c r="AG1073" i="7"/>
  <c r="AF1073" i="7"/>
  <c r="AE1073" i="7"/>
  <c r="AD1073" i="7"/>
  <c r="AC1073" i="7"/>
  <c r="S1073" i="7"/>
  <c r="R1073" i="7"/>
  <c r="Q1073" i="7"/>
  <c r="P1073" i="7"/>
  <c r="O1073" i="7"/>
  <c r="N1073" i="7"/>
  <c r="M1073" i="7"/>
  <c r="L1073" i="7"/>
  <c r="K1073" i="7"/>
  <c r="J1073" i="7"/>
  <c r="I1073" i="7"/>
  <c r="H1073" i="7"/>
  <c r="E1073" i="7"/>
  <c r="D1073" i="7"/>
  <c r="BK1072" i="7"/>
  <c r="G1072" i="7" s="1"/>
  <c r="BF1072" i="7"/>
  <c r="BE1072" i="7"/>
  <c r="BD1072" i="7"/>
  <c r="BC1072" i="7"/>
  <c r="AX1072" i="7"/>
  <c r="AW1072" i="7"/>
  <c r="AU1072" i="7"/>
  <c r="AT1072" i="7"/>
  <c r="AS1072" i="7"/>
  <c r="AR1072" i="7"/>
  <c r="AQ1072" i="7"/>
  <c r="AP1072" i="7"/>
  <c r="AO1072" i="7"/>
  <c r="AN1072" i="7"/>
  <c r="AM1072" i="7"/>
  <c r="AL1072" i="7"/>
  <c r="AK1072" i="7"/>
  <c r="AJ1072" i="7"/>
  <c r="AI1072" i="7"/>
  <c r="AH1072" i="7"/>
  <c r="AG1072" i="7"/>
  <c r="AF1072" i="7"/>
  <c r="AE1072" i="7"/>
  <c r="AD1072" i="7"/>
  <c r="AC1072" i="7"/>
  <c r="S1072" i="7"/>
  <c r="R1072" i="7"/>
  <c r="Q1072" i="7"/>
  <c r="P1072" i="7"/>
  <c r="O1072" i="7"/>
  <c r="N1072" i="7"/>
  <c r="M1072" i="7"/>
  <c r="L1072" i="7"/>
  <c r="K1072" i="7"/>
  <c r="J1072" i="7"/>
  <c r="I1072" i="7"/>
  <c r="H1072" i="7"/>
  <c r="E1072" i="7"/>
  <c r="D1072" i="7"/>
  <c r="BK1071" i="7"/>
  <c r="BF1071" i="7"/>
  <c r="BE1071" i="7"/>
  <c r="BD1071" i="7"/>
  <c r="BC1071" i="7"/>
  <c r="AX1071" i="7"/>
  <c r="AW1071" i="7"/>
  <c r="AU1071" i="7"/>
  <c r="AT1071" i="7"/>
  <c r="AS1071" i="7"/>
  <c r="AR1071" i="7"/>
  <c r="AQ1071" i="7"/>
  <c r="AP1071" i="7"/>
  <c r="AO1071" i="7"/>
  <c r="AN1071" i="7"/>
  <c r="AM1071" i="7"/>
  <c r="AL1071" i="7"/>
  <c r="AK1071" i="7"/>
  <c r="AJ1071" i="7"/>
  <c r="AI1071" i="7"/>
  <c r="AH1071" i="7"/>
  <c r="AG1071" i="7"/>
  <c r="AF1071" i="7"/>
  <c r="AE1071" i="7"/>
  <c r="AD1071" i="7"/>
  <c r="AC1071" i="7"/>
  <c r="S1071" i="7"/>
  <c r="R1071" i="7"/>
  <c r="Q1071" i="7"/>
  <c r="P1071" i="7"/>
  <c r="O1071" i="7"/>
  <c r="N1071" i="7"/>
  <c r="M1071" i="7"/>
  <c r="L1071" i="7"/>
  <c r="K1071" i="7"/>
  <c r="J1071" i="7"/>
  <c r="I1071" i="7"/>
  <c r="H1071" i="7"/>
  <c r="E1071" i="7"/>
  <c r="D1071" i="7"/>
  <c r="BK1070" i="7"/>
  <c r="BJ1070" i="7" s="1"/>
  <c r="BF1070" i="7"/>
  <c r="BE1070" i="7"/>
  <c r="BD1070" i="7"/>
  <c r="BC1070" i="7"/>
  <c r="AX1070" i="7"/>
  <c r="AW1070" i="7"/>
  <c r="AU1070" i="7"/>
  <c r="AT1070" i="7"/>
  <c r="AS1070" i="7"/>
  <c r="AR1070" i="7"/>
  <c r="AQ1070" i="7"/>
  <c r="AP1070" i="7"/>
  <c r="AO1070" i="7"/>
  <c r="AN1070" i="7"/>
  <c r="AM1070" i="7"/>
  <c r="AL1070" i="7"/>
  <c r="AK1070" i="7"/>
  <c r="AJ1070" i="7"/>
  <c r="AI1070" i="7"/>
  <c r="AH1070" i="7"/>
  <c r="AG1070" i="7"/>
  <c r="AF1070" i="7"/>
  <c r="AE1070" i="7"/>
  <c r="AD1070" i="7"/>
  <c r="AC1070" i="7"/>
  <c r="S1070" i="7"/>
  <c r="R1070" i="7"/>
  <c r="Q1070" i="7"/>
  <c r="P1070" i="7"/>
  <c r="O1070" i="7"/>
  <c r="N1070" i="7"/>
  <c r="M1070" i="7"/>
  <c r="L1070" i="7"/>
  <c r="K1070" i="7"/>
  <c r="J1070" i="7"/>
  <c r="I1070" i="7"/>
  <c r="H1070" i="7"/>
  <c r="G1070" i="7"/>
  <c r="E1070" i="7"/>
  <c r="D1070" i="7"/>
  <c r="BK1069" i="7"/>
  <c r="G1069" i="7" s="1"/>
  <c r="BF1069" i="7"/>
  <c r="BE1069" i="7"/>
  <c r="BD1069" i="7"/>
  <c r="BC1069" i="7"/>
  <c r="AX1069" i="7"/>
  <c r="AW1069" i="7"/>
  <c r="AU1069" i="7"/>
  <c r="AT1069" i="7"/>
  <c r="AS1069" i="7"/>
  <c r="AR1069" i="7"/>
  <c r="AQ1069" i="7"/>
  <c r="AP1069" i="7"/>
  <c r="AO1069" i="7"/>
  <c r="AN1069" i="7"/>
  <c r="AM1069" i="7"/>
  <c r="AL1069" i="7"/>
  <c r="AK1069" i="7"/>
  <c r="AJ1069" i="7"/>
  <c r="AI1069" i="7"/>
  <c r="AH1069" i="7"/>
  <c r="AG1069" i="7"/>
  <c r="AF1069" i="7"/>
  <c r="AE1069" i="7"/>
  <c r="AD1069" i="7"/>
  <c r="AC1069" i="7"/>
  <c r="S1069" i="7"/>
  <c r="R1069" i="7"/>
  <c r="Q1069" i="7"/>
  <c r="P1069" i="7"/>
  <c r="O1069" i="7"/>
  <c r="N1069" i="7"/>
  <c r="M1069" i="7"/>
  <c r="L1069" i="7"/>
  <c r="K1069" i="7"/>
  <c r="J1069" i="7"/>
  <c r="I1069" i="7"/>
  <c r="H1069" i="7"/>
  <c r="E1069" i="7"/>
  <c r="D1069" i="7"/>
  <c r="DD1068" i="7"/>
  <c r="AZ1068" i="7" s="1"/>
  <c r="BK1068" i="7"/>
  <c r="BJ1068" i="7" s="1"/>
  <c r="BF1068" i="7"/>
  <c r="BE1068" i="7"/>
  <c r="BD1068" i="7"/>
  <c r="BC1068" i="7"/>
  <c r="AX1068" i="7"/>
  <c r="AW1068" i="7"/>
  <c r="AU1068" i="7"/>
  <c r="AT1068" i="7"/>
  <c r="AS1068" i="7"/>
  <c r="AR1068" i="7"/>
  <c r="AQ1068" i="7"/>
  <c r="AP1068" i="7"/>
  <c r="AO1068" i="7"/>
  <c r="AN1068" i="7"/>
  <c r="AM1068" i="7"/>
  <c r="AL1068" i="7"/>
  <c r="AK1068" i="7"/>
  <c r="AJ1068" i="7"/>
  <c r="AI1068" i="7"/>
  <c r="AH1068" i="7"/>
  <c r="AG1068" i="7"/>
  <c r="AF1068" i="7"/>
  <c r="AE1068" i="7"/>
  <c r="AD1068" i="7"/>
  <c r="AC1068" i="7"/>
  <c r="S1068" i="7"/>
  <c r="R1068" i="7"/>
  <c r="Q1068" i="7"/>
  <c r="P1068" i="7"/>
  <c r="O1068" i="7"/>
  <c r="N1068" i="7"/>
  <c r="M1068" i="7"/>
  <c r="L1068" i="7"/>
  <c r="K1068" i="7"/>
  <c r="J1068" i="7"/>
  <c r="I1068" i="7"/>
  <c r="H1068" i="7"/>
  <c r="E1068" i="7"/>
  <c r="D1068" i="7"/>
  <c r="BK1067" i="7"/>
  <c r="BJ1067" i="7" s="1"/>
  <c r="BF1067" i="7"/>
  <c r="BE1067" i="7"/>
  <c r="BD1067" i="7"/>
  <c r="BC1067" i="7"/>
  <c r="AX1067" i="7"/>
  <c r="AW1067" i="7"/>
  <c r="AU1067" i="7"/>
  <c r="AT1067" i="7"/>
  <c r="AS1067" i="7"/>
  <c r="AR1067" i="7"/>
  <c r="AQ1067" i="7"/>
  <c r="AP1067" i="7"/>
  <c r="AO1067" i="7"/>
  <c r="AN1067" i="7"/>
  <c r="AM1067" i="7"/>
  <c r="AL1067" i="7"/>
  <c r="AK1067" i="7"/>
  <c r="AJ1067" i="7"/>
  <c r="AI1067" i="7"/>
  <c r="AH1067" i="7"/>
  <c r="AG1067" i="7"/>
  <c r="AF1067" i="7"/>
  <c r="AE1067" i="7"/>
  <c r="AD1067" i="7"/>
  <c r="AC1067" i="7"/>
  <c r="S1067" i="7"/>
  <c r="R1067" i="7"/>
  <c r="Q1067" i="7"/>
  <c r="P1067" i="7"/>
  <c r="O1067" i="7"/>
  <c r="N1067" i="7"/>
  <c r="M1067" i="7"/>
  <c r="L1067" i="7"/>
  <c r="K1067" i="7"/>
  <c r="J1067" i="7"/>
  <c r="I1067" i="7"/>
  <c r="H1067" i="7"/>
  <c r="E1067" i="7"/>
  <c r="D1067" i="7"/>
  <c r="BK1066" i="7"/>
  <c r="BF1066" i="7"/>
  <c r="BE1066" i="7"/>
  <c r="BD1066" i="7"/>
  <c r="BC1066" i="7"/>
  <c r="AX1066" i="7"/>
  <c r="AW1066" i="7"/>
  <c r="AU1066" i="7"/>
  <c r="AT1066" i="7"/>
  <c r="AS1066" i="7"/>
  <c r="AR1066" i="7"/>
  <c r="AQ1066" i="7"/>
  <c r="AP1066" i="7"/>
  <c r="AO1066" i="7"/>
  <c r="AN1066" i="7"/>
  <c r="AM1066" i="7"/>
  <c r="AL1066" i="7"/>
  <c r="AK1066" i="7"/>
  <c r="AJ1066" i="7"/>
  <c r="AI1066" i="7"/>
  <c r="AH1066" i="7"/>
  <c r="AG1066" i="7"/>
  <c r="AF1066" i="7"/>
  <c r="AE1066" i="7"/>
  <c r="AD1066" i="7"/>
  <c r="AC1066" i="7"/>
  <c r="S1066" i="7"/>
  <c r="R1066" i="7"/>
  <c r="Q1066" i="7"/>
  <c r="P1066" i="7"/>
  <c r="O1066" i="7"/>
  <c r="N1066" i="7"/>
  <c r="M1066" i="7"/>
  <c r="L1066" i="7"/>
  <c r="K1066" i="7"/>
  <c r="J1066" i="7"/>
  <c r="I1066" i="7"/>
  <c r="H1066" i="7"/>
  <c r="E1066" i="7"/>
  <c r="D1066" i="7"/>
  <c r="BK1065" i="7"/>
  <c r="G1065" i="7" s="1"/>
  <c r="BF1065" i="7"/>
  <c r="BE1065" i="7"/>
  <c r="BD1065" i="7"/>
  <c r="BC1065" i="7"/>
  <c r="AX1065" i="7"/>
  <c r="AW1065" i="7"/>
  <c r="AU1065" i="7"/>
  <c r="AT1065" i="7"/>
  <c r="AS1065" i="7"/>
  <c r="AR1065" i="7"/>
  <c r="AQ1065" i="7"/>
  <c r="AP1065" i="7"/>
  <c r="AO1065" i="7"/>
  <c r="AN1065" i="7"/>
  <c r="AM1065" i="7"/>
  <c r="AL1065" i="7"/>
  <c r="AK1065" i="7"/>
  <c r="AJ1065" i="7"/>
  <c r="AI1065" i="7"/>
  <c r="AH1065" i="7"/>
  <c r="AG1065" i="7"/>
  <c r="AF1065" i="7"/>
  <c r="AE1065" i="7"/>
  <c r="AD1065" i="7"/>
  <c r="AC1065" i="7"/>
  <c r="S1065" i="7"/>
  <c r="R1065" i="7"/>
  <c r="Q1065" i="7"/>
  <c r="P1065" i="7"/>
  <c r="O1065" i="7"/>
  <c r="N1065" i="7"/>
  <c r="M1065" i="7"/>
  <c r="L1065" i="7"/>
  <c r="K1065" i="7"/>
  <c r="J1065" i="7"/>
  <c r="I1065" i="7"/>
  <c r="H1065" i="7"/>
  <c r="E1065" i="7"/>
  <c r="D1065" i="7"/>
  <c r="BK1064" i="7"/>
  <c r="G1064" i="7" s="1"/>
  <c r="BF1064" i="7"/>
  <c r="BE1064" i="7"/>
  <c r="BD1064" i="7"/>
  <c r="BC1064" i="7"/>
  <c r="AX1064" i="7"/>
  <c r="AW1064" i="7"/>
  <c r="AU1064" i="7"/>
  <c r="AT1064" i="7"/>
  <c r="AS1064" i="7"/>
  <c r="AR1064" i="7"/>
  <c r="AQ1064" i="7"/>
  <c r="AP1064" i="7"/>
  <c r="AO1064" i="7"/>
  <c r="AN1064" i="7"/>
  <c r="AM1064" i="7"/>
  <c r="AL1064" i="7"/>
  <c r="AK1064" i="7"/>
  <c r="AJ1064" i="7"/>
  <c r="AI1064" i="7"/>
  <c r="AH1064" i="7"/>
  <c r="AG1064" i="7"/>
  <c r="AF1064" i="7"/>
  <c r="AE1064" i="7"/>
  <c r="AD1064" i="7"/>
  <c r="AC1064" i="7"/>
  <c r="S1064" i="7"/>
  <c r="R1064" i="7"/>
  <c r="Q1064" i="7"/>
  <c r="P1064" i="7"/>
  <c r="O1064" i="7"/>
  <c r="N1064" i="7"/>
  <c r="M1064" i="7"/>
  <c r="L1064" i="7"/>
  <c r="K1064" i="7"/>
  <c r="J1064" i="7"/>
  <c r="I1064" i="7"/>
  <c r="H1064" i="7"/>
  <c r="E1064" i="7"/>
  <c r="D1064" i="7"/>
  <c r="BK1063" i="7"/>
  <c r="BJ1063" i="7" s="1"/>
  <c r="BF1063" i="7"/>
  <c r="BE1063" i="7"/>
  <c r="BD1063" i="7"/>
  <c r="BC1063" i="7"/>
  <c r="AX1063" i="7"/>
  <c r="AW1063" i="7"/>
  <c r="AU1063" i="7"/>
  <c r="AT1063" i="7"/>
  <c r="AS1063" i="7"/>
  <c r="AR1063" i="7"/>
  <c r="AQ1063" i="7"/>
  <c r="AP1063" i="7"/>
  <c r="AO1063" i="7"/>
  <c r="AN1063" i="7"/>
  <c r="AM1063" i="7"/>
  <c r="AL1063" i="7"/>
  <c r="AK1063" i="7"/>
  <c r="AJ1063" i="7"/>
  <c r="AI1063" i="7"/>
  <c r="AH1063" i="7"/>
  <c r="AG1063" i="7"/>
  <c r="AF1063" i="7"/>
  <c r="AE1063" i="7"/>
  <c r="AD1063" i="7"/>
  <c r="AC1063" i="7"/>
  <c r="S1063" i="7"/>
  <c r="R1063" i="7"/>
  <c r="Q1063" i="7"/>
  <c r="P1063" i="7"/>
  <c r="O1063" i="7"/>
  <c r="N1063" i="7"/>
  <c r="M1063" i="7"/>
  <c r="L1063" i="7"/>
  <c r="K1063" i="7"/>
  <c r="J1063" i="7"/>
  <c r="I1063" i="7"/>
  <c r="H1063" i="7"/>
  <c r="G1063" i="7"/>
  <c r="E1063" i="7"/>
  <c r="D1063" i="7"/>
  <c r="BK1062" i="7"/>
  <c r="BF1062" i="7"/>
  <c r="BE1062" i="7"/>
  <c r="BD1062" i="7"/>
  <c r="BC1062" i="7"/>
  <c r="AX1062" i="7"/>
  <c r="AW1062" i="7"/>
  <c r="AU1062" i="7"/>
  <c r="AT1062" i="7"/>
  <c r="AS1062" i="7"/>
  <c r="AR1062" i="7"/>
  <c r="AQ1062" i="7"/>
  <c r="AP1062" i="7"/>
  <c r="AO1062" i="7"/>
  <c r="AN1062" i="7"/>
  <c r="AM1062" i="7"/>
  <c r="AL1062" i="7"/>
  <c r="AK1062" i="7"/>
  <c r="AJ1062" i="7"/>
  <c r="AI1062" i="7"/>
  <c r="AH1062" i="7"/>
  <c r="AG1062" i="7"/>
  <c r="AF1062" i="7"/>
  <c r="AE1062" i="7"/>
  <c r="AD1062" i="7"/>
  <c r="AC1062" i="7"/>
  <c r="S1062" i="7"/>
  <c r="R1062" i="7"/>
  <c r="Q1062" i="7"/>
  <c r="P1062" i="7"/>
  <c r="O1062" i="7"/>
  <c r="N1062" i="7"/>
  <c r="M1062" i="7"/>
  <c r="L1062" i="7"/>
  <c r="K1062" i="7"/>
  <c r="J1062" i="7"/>
  <c r="I1062" i="7"/>
  <c r="H1062" i="7"/>
  <c r="E1062" i="7"/>
  <c r="D1062" i="7"/>
  <c r="BK1061" i="7"/>
  <c r="G1061" i="7" s="1"/>
  <c r="BJ1061" i="7"/>
  <c r="CC1061" i="7" s="1"/>
  <c r="BF1061" i="7"/>
  <c r="BE1061" i="7"/>
  <c r="BD1061" i="7"/>
  <c r="BC1061" i="7"/>
  <c r="AX1061" i="7"/>
  <c r="AW1061" i="7"/>
  <c r="AU1061" i="7"/>
  <c r="AT1061" i="7"/>
  <c r="AS1061" i="7"/>
  <c r="AR1061" i="7"/>
  <c r="AQ1061" i="7"/>
  <c r="AP1061" i="7"/>
  <c r="AO1061" i="7"/>
  <c r="AN1061" i="7"/>
  <c r="AM1061" i="7"/>
  <c r="AL1061" i="7"/>
  <c r="AK1061" i="7"/>
  <c r="AJ1061" i="7"/>
  <c r="AI1061" i="7"/>
  <c r="AH1061" i="7"/>
  <c r="AG1061" i="7"/>
  <c r="AF1061" i="7"/>
  <c r="AE1061" i="7"/>
  <c r="AD1061" i="7"/>
  <c r="AC1061" i="7"/>
  <c r="S1061" i="7"/>
  <c r="R1061" i="7"/>
  <c r="Q1061" i="7"/>
  <c r="P1061" i="7"/>
  <c r="O1061" i="7"/>
  <c r="N1061" i="7"/>
  <c r="M1061" i="7"/>
  <c r="L1061" i="7"/>
  <c r="K1061" i="7"/>
  <c r="J1061" i="7"/>
  <c r="I1061" i="7"/>
  <c r="H1061" i="7"/>
  <c r="E1061" i="7"/>
  <c r="D1061" i="7"/>
  <c r="BK1060" i="7"/>
  <c r="BF1060" i="7"/>
  <c r="BE1060" i="7"/>
  <c r="BD1060" i="7"/>
  <c r="BC1060" i="7"/>
  <c r="AX1060" i="7"/>
  <c r="AW1060" i="7"/>
  <c r="AU1060" i="7"/>
  <c r="AT1060" i="7"/>
  <c r="AS1060" i="7"/>
  <c r="AR1060" i="7"/>
  <c r="AQ1060" i="7"/>
  <c r="AP1060" i="7"/>
  <c r="AO1060" i="7"/>
  <c r="AN1060" i="7"/>
  <c r="AM1060" i="7"/>
  <c r="AL1060" i="7"/>
  <c r="AK1060" i="7"/>
  <c r="AJ1060" i="7"/>
  <c r="AI1060" i="7"/>
  <c r="AH1060" i="7"/>
  <c r="AG1060" i="7"/>
  <c r="AF1060" i="7"/>
  <c r="AE1060" i="7"/>
  <c r="AD1060" i="7"/>
  <c r="AC1060" i="7"/>
  <c r="S1060" i="7"/>
  <c r="R1060" i="7"/>
  <c r="Q1060" i="7"/>
  <c r="P1060" i="7"/>
  <c r="O1060" i="7"/>
  <c r="N1060" i="7"/>
  <c r="M1060" i="7"/>
  <c r="L1060" i="7"/>
  <c r="K1060" i="7"/>
  <c r="J1060" i="7"/>
  <c r="I1060" i="7"/>
  <c r="H1060" i="7"/>
  <c r="E1060" i="7"/>
  <c r="D1060" i="7"/>
  <c r="BK1059" i="7"/>
  <c r="BF1059" i="7"/>
  <c r="BE1059" i="7"/>
  <c r="BD1059" i="7"/>
  <c r="BC1059" i="7"/>
  <c r="AX1059" i="7"/>
  <c r="AW1059" i="7"/>
  <c r="AU1059" i="7"/>
  <c r="AT1059" i="7"/>
  <c r="AS1059" i="7"/>
  <c r="AR1059" i="7"/>
  <c r="AQ1059" i="7"/>
  <c r="AP1059" i="7"/>
  <c r="AO1059" i="7"/>
  <c r="AN1059" i="7"/>
  <c r="AM1059" i="7"/>
  <c r="AL1059" i="7"/>
  <c r="AK1059" i="7"/>
  <c r="AJ1059" i="7"/>
  <c r="AI1059" i="7"/>
  <c r="AH1059" i="7"/>
  <c r="AG1059" i="7"/>
  <c r="AF1059" i="7"/>
  <c r="AE1059" i="7"/>
  <c r="AD1059" i="7"/>
  <c r="AC1059" i="7"/>
  <c r="S1059" i="7"/>
  <c r="R1059" i="7"/>
  <c r="Q1059" i="7"/>
  <c r="P1059" i="7"/>
  <c r="O1059" i="7"/>
  <c r="N1059" i="7"/>
  <c r="M1059" i="7"/>
  <c r="L1059" i="7"/>
  <c r="K1059" i="7"/>
  <c r="J1059" i="7"/>
  <c r="I1059" i="7"/>
  <c r="H1059" i="7"/>
  <c r="E1059" i="7"/>
  <c r="D1059" i="7"/>
  <c r="BK1058" i="7"/>
  <c r="BF1058" i="7"/>
  <c r="BE1058" i="7"/>
  <c r="BD1058" i="7"/>
  <c r="BC1058" i="7"/>
  <c r="AX1058" i="7"/>
  <c r="AW1058" i="7"/>
  <c r="AU1058" i="7"/>
  <c r="AT1058" i="7"/>
  <c r="AS1058" i="7"/>
  <c r="AR1058" i="7"/>
  <c r="AQ1058" i="7"/>
  <c r="AP1058" i="7"/>
  <c r="AO1058" i="7"/>
  <c r="AN1058" i="7"/>
  <c r="AM1058" i="7"/>
  <c r="AL1058" i="7"/>
  <c r="AK1058" i="7"/>
  <c r="AJ1058" i="7"/>
  <c r="AI1058" i="7"/>
  <c r="AH1058" i="7"/>
  <c r="AG1058" i="7"/>
  <c r="AF1058" i="7"/>
  <c r="AE1058" i="7"/>
  <c r="AD1058" i="7"/>
  <c r="AC1058" i="7"/>
  <c r="S1058" i="7"/>
  <c r="R1058" i="7"/>
  <c r="Q1058" i="7"/>
  <c r="P1058" i="7"/>
  <c r="O1058" i="7"/>
  <c r="N1058" i="7"/>
  <c r="M1058" i="7"/>
  <c r="L1058" i="7"/>
  <c r="K1058" i="7"/>
  <c r="J1058" i="7"/>
  <c r="I1058" i="7"/>
  <c r="H1058" i="7"/>
  <c r="E1058" i="7"/>
  <c r="D1058" i="7"/>
  <c r="BK1057" i="7"/>
  <c r="BF1057" i="7"/>
  <c r="BE1057" i="7"/>
  <c r="BD1057" i="7"/>
  <c r="BC1057" i="7"/>
  <c r="AX1057" i="7"/>
  <c r="AW1057" i="7"/>
  <c r="AU1057" i="7"/>
  <c r="AT1057" i="7"/>
  <c r="AS1057" i="7"/>
  <c r="AR1057" i="7"/>
  <c r="AQ1057" i="7"/>
  <c r="AP1057" i="7"/>
  <c r="AO1057" i="7"/>
  <c r="AN1057" i="7"/>
  <c r="AM1057" i="7"/>
  <c r="AL1057" i="7"/>
  <c r="AK1057" i="7"/>
  <c r="AJ1057" i="7"/>
  <c r="AI1057" i="7"/>
  <c r="AH1057" i="7"/>
  <c r="AG1057" i="7"/>
  <c r="AF1057" i="7"/>
  <c r="AE1057" i="7"/>
  <c r="AD1057" i="7"/>
  <c r="AC1057" i="7"/>
  <c r="S1057" i="7"/>
  <c r="R1057" i="7"/>
  <c r="Q1057" i="7"/>
  <c r="P1057" i="7"/>
  <c r="O1057" i="7"/>
  <c r="N1057" i="7"/>
  <c r="M1057" i="7"/>
  <c r="L1057" i="7"/>
  <c r="K1057" i="7"/>
  <c r="J1057" i="7"/>
  <c r="I1057" i="7"/>
  <c r="H1057" i="7"/>
  <c r="E1057" i="7"/>
  <c r="D1057" i="7"/>
  <c r="BK1056" i="7"/>
  <c r="BF1056" i="7"/>
  <c r="BE1056" i="7"/>
  <c r="BD1056" i="7"/>
  <c r="BC1056" i="7"/>
  <c r="AX1056" i="7"/>
  <c r="AW1056" i="7"/>
  <c r="AU1056" i="7"/>
  <c r="AT1056" i="7"/>
  <c r="AS1056" i="7"/>
  <c r="AR1056" i="7"/>
  <c r="AQ1056" i="7"/>
  <c r="AP1056" i="7"/>
  <c r="AO1056" i="7"/>
  <c r="AN1056" i="7"/>
  <c r="AM1056" i="7"/>
  <c r="AL1056" i="7"/>
  <c r="AK1056" i="7"/>
  <c r="AJ1056" i="7"/>
  <c r="AI1056" i="7"/>
  <c r="AH1056" i="7"/>
  <c r="AG1056" i="7"/>
  <c r="AF1056" i="7"/>
  <c r="AE1056" i="7"/>
  <c r="AD1056" i="7"/>
  <c r="AC1056" i="7"/>
  <c r="S1056" i="7"/>
  <c r="R1056" i="7"/>
  <c r="Q1056" i="7"/>
  <c r="P1056" i="7"/>
  <c r="O1056" i="7"/>
  <c r="N1056" i="7"/>
  <c r="M1056" i="7"/>
  <c r="L1056" i="7"/>
  <c r="K1056" i="7"/>
  <c r="J1056" i="7"/>
  <c r="I1056" i="7"/>
  <c r="H1056" i="7"/>
  <c r="E1056" i="7"/>
  <c r="D1056" i="7"/>
  <c r="BK1055" i="7"/>
  <c r="BF1055" i="7"/>
  <c r="BE1055" i="7"/>
  <c r="BD1055" i="7"/>
  <c r="BC1055" i="7"/>
  <c r="AX1055" i="7"/>
  <c r="AW1055" i="7"/>
  <c r="AU1055" i="7"/>
  <c r="AT1055" i="7"/>
  <c r="AS1055" i="7"/>
  <c r="AR1055" i="7"/>
  <c r="AQ1055" i="7"/>
  <c r="AP1055" i="7"/>
  <c r="AO1055" i="7"/>
  <c r="AN1055" i="7"/>
  <c r="AM1055" i="7"/>
  <c r="AL1055" i="7"/>
  <c r="AK1055" i="7"/>
  <c r="AJ1055" i="7"/>
  <c r="AI1055" i="7"/>
  <c r="AH1055" i="7"/>
  <c r="AG1055" i="7"/>
  <c r="AF1055" i="7"/>
  <c r="AE1055" i="7"/>
  <c r="AD1055" i="7"/>
  <c r="AC1055" i="7"/>
  <c r="S1055" i="7"/>
  <c r="R1055" i="7"/>
  <c r="Q1055" i="7"/>
  <c r="P1055" i="7"/>
  <c r="O1055" i="7"/>
  <c r="N1055" i="7"/>
  <c r="M1055" i="7"/>
  <c r="L1055" i="7"/>
  <c r="K1055" i="7"/>
  <c r="J1055" i="7"/>
  <c r="I1055" i="7"/>
  <c r="H1055" i="7"/>
  <c r="E1055" i="7"/>
  <c r="D1055" i="7"/>
  <c r="BK1054" i="7"/>
  <c r="G1054" i="7" s="1"/>
  <c r="BF1054" i="7"/>
  <c r="BE1054" i="7"/>
  <c r="BD1054" i="7"/>
  <c r="BC1054" i="7"/>
  <c r="AX1054" i="7"/>
  <c r="AW1054" i="7"/>
  <c r="AU1054" i="7"/>
  <c r="AT1054" i="7"/>
  <c r="AS1054" i="7"/>
  <c r="AR1054" i="7"/>
  <c r="AQ1054" i="7"/>
  <c r="AP1054" i="7"/>
  <c r="AO1054" i="7"/>
  <c r="AN1054" i="7"/>
  <c r="AM1054" i="7"/>
  <c r="AL1054" i="7"/>
  <c r="AK1054" i="7"/>
  <c r="AJ1054" i="7"/>
  <c r="AI1054" i="7"/>
  <c r="AH1054" i="7"/>
  <c r="AG1054" i="7"/>
  <c r="AF1054" i="7"/>
  <c r="AE1054" i="7"/>
  <c r="AD1054" i="7"/>
  <c r="AC1054" i="7"/>
  <c r="S1054" i="7"/>
  <c r="R1054" i="7"/>
  <c r="Q1054" i="7"/>
  <c r="P1054" i="7"/>
  <c r="O1054" i="7"/>
  <c r="N1054" i="7"/>
  <c r="M1054" i="7"/>
  <c r="L1054" i="7"/>
  <c r="K1054" i="7"/>
  <c r="J1054" i="7"/>
  <c r="I1054" i="7"/>
  <c r="H1054" i="7"/>
  <c r="E1054" i="7"/>
  <c r="D1054" i="7"/>
  <c r="BK1053" i="7"/>
  <c r="BJ1053" i="7" s="1"/>
  <c r="F1053" i="7" s="1"/>
  <c r="BF1053" i="7"/>
  <c r="BE1053" i="7"/>
  <c r="BD1053" i="7"/>
  <c r="BC1053" i="7"/>
  <c r="AX1053" i="7"/>
  <c r="AW1053" i="7"/>
  <c r="AU1053" i="7"/>
  <c r="AT1053" i="7"/>
  <c r="AS1053" i="7"/>
  <c r="AR1053" i="7"/>
  <c r="AQ1053" i="7"/>
  <c r="AP1053" i="7"/>
  <c r="AO1053" i="7"/>
  <c r="AN1053" i="7"/>
  <c r="AM1053" i="7"/>
  <c r="AL1053" i="7"/>
  <c r="AK1053" i="7"/>
  <c r="AJ1053" i="7"/>
  <c r="AI1053" i="7"/>
  <c r="AH1053" i="7"/>
  <c r="AG1053" i="7"/>
  <c r="AF1053" i="7"/>
  <c r="AE1053" i="7"/>
  <c r="AD1053" i="7"/>
  <c r="AC1053" i="7"/>
  <c r="S1053" i="7"/>
  <c r="R1053" i="7"/>
  <c r="Q1053" i="7"/>
  <c r="P1053" i="7"/>
  <c r="O1053" i="7"/>
  <c r="N1053" i="7"/>
  <c r="M1053" i="7"/>
  <c r="L1053" i="7"/>
  <c r="K1053" i="7"/>
  <c r="J1053" i="7"/>
  <c r="I1053" i="7"/>
  <c r="H1053" i="7"/>
  <c r="G1053" i="7"/>
  <c r="E1053" i="7"/>
  <c r="D1053" i="7"/>
  <c r="BK1052" i="7"/>
  <c r="BF1052" i="7"/>
  <c r="BE1052" i="7"/>
  <c r="BD1052" i="7"/>
  <c r="BC1052" i="7"/>
  <c r="AX1052" i="7"/>
  <c r="AW1052" i="7"/>
  <c r="AU1052" i="7"/>
  <c r="AT1052" i="7"/>
  <c r="AS1052" i="7"/>
  <c r="AR1052" i="7"/>
  <c r="AQ1052" i="7"/>
  <c r="AP1052" i="7"/>
  <c r="AO1052" i="7"/>
  <c r="AN1052" i="7"/>
  <c r="AM1052" i="7"/>
  <c r="AL1052" i="7"/>
  <c r="AK1052" i="7"/>
  <c r="AJ1052" i="7"/>
  <c r="AI1052" i="7"/>
  <c r="AH1052" i="7"/>
  <c r="AG1052" i="7"/>
  <c r="AF1052" i="7"/>
  <c r="AE1052" i="7"/>
  <c r="AD1052" i="7"/>
  <c r="AC1052" i="7"/>
  <c r="S1052" i="7"/>
  <c r="R1052" i="7"/>
  <c r="Q1052" i="7"/>
  <c r="P1052" i="7"/>
  <c r="O1052" i="7"/>
  <c r="N1052" i="7"/>
  <c r="M1052" i="7"/>
  <c r="L1052" i="7"/>
  <c r="K1052" i="7"/>
  <c r="J1052" i="7"/>
  <c r="I1052" i="7"/>
  <c r="H1052" i="7"/>
  <c r="E1052" i="7"/>
  <c r="D1052" i="7"/>
  <c r="BK1051" i="7"/>
  <c r="BJ1051" i="7" s="1"/>
  <c r="BF1051" i="7"/>
  <c r="BE1051" i="7"/>
  <c r="BD1051" i="7"/>
  <c r="BC1051" i="7"/>
  <c r="AX1051" i="7"/>
  <c r="AW1051" i="7"/>
  <c r="AU1051" i="7"/>
  <c r="AT1051" i="7"/>
  <c r="AS1051" i="7"/>
  <c r="AR1051" i="7"/>
  <c r="AQ1051" i="7"/>
  <c r="AP1051" i="7"/>
  <c r="AO1051" i="7"/>
  <c r="AN1051" i="7"/>
  <c r="AM1051" i="7"/>
  <c r="AL1051" i="7"/>
  <c r="AK1051" i="7"/>
  <c r="AJ1051" i="7"/>
  <c r="AI1051" i="7"/>
  <c r="AH1051" i="7"/>
  <c r="AG1051" i="7"/>
  <c r="AF1051" i="7"/>
  <c r="AE1051" i="7"/>
  <c r="AD1051" i="7"/>
  <c r="AC1051" i="7"/>
  <c r="S1051" i="7"/>
  <c r="R1051" i="7"/>
  <c r="Q1051" i="7"/>
  <c r="P1051" i="7"/>
  <c r="O1051" i="7"/>
  <c r="N1051" i="7"/>
  <c r="M1051" i="7"/>
  <c r="L1051" i="7"/>
  <c r="K1051" i="7"/>
  <c r="J1051" i="7"/>
  <c r="I1051" i="7"/>
  <c r="H1051" i="7"/>
  <c r="E1051" i="7"/>
  <c r="D1051" i="7"/>
  <c r="BK1050" i="7"/>
  <c r="G1050" i="7" s="1"/>
  <c r="BF1050" i="7"/>
  <c r="BE1050" i="7"/>
  <c r="BD1050" i="7"/>
  <c r="BC1050" i="7"/>
  <c r="AX1050" i="7"/>
  <c r="AW1050" i="7"/>
  <c r="AU1050" i="7"/>
  <c r="AT1050" i="7"/>
  <c r="AS1050" i="7"/>
  <c r="AR1050" i="7"/>
  <c r="AQ1050" i="7"/>
  <c r="AP1050" i="7"/>
  <c r="AO1050" i="7"/>
  <c r="AN1050" i="7"/>
  <c r="AM1050" i="7"/>
  <c r="AL1050" i="7"/>
  <c r="AK1050" i="7"/>
  <c r="AJ1050" i="7"/>
  <c r="AI1050" i="7"/>
  <c r="AH1050" i="7"/>
  <c r="AG1050" i="7"/>
  <c r="AF1050" i="7"/>
  <c r="AE1050" i="7"/>
  <c r="AD1050" i="7"/>
  <c r="AC1050" i="7"/>
  <c r="S1050" i="7"/>
  <c r="R1050" i="7"/>
  <c r="Q1050" i="7"/>
  <c r="P1050" i="7"/>
  <c r="O1050" i="7"/>
  <c r="N1050" i="7"/>
  <c r="M1050" i="7"/>
  <c r="L1050" i="7"/>
  <c r="K1050" i="7"/>
  <c r="J1050" i="7"/>
  <c r="I1050" i="7"/>
  <c r="H1050" i="7"/>
  <c r="E1050" i="7"/>
  <c r="D1050" i="7"/>
  <c r="BK1049" i="7"/>
  <c r="G1049" i="7" s="1"/>
  <c r="BF1049" i="7"/>
  <c r="BE1049" i="7"/>
  <c r="BD1049" i="7"/>
  <c r="BC1049" i="7"/>
  <c r="AX1049" i="7"/>
  <c r="AW1049" i="7"/>
  <c r="AU1049" i="7"/>
  <c r="AT1049" i="7"/>
  <c r="AS1049" i="7"/>
  <c r="AR1049" i="7"/>
  <c r="AQ1049" i="7"/>
  <c r="AP1049" i="7"/>
  <c r="AO1049" i="7"/>
  <c r="AN1049" i="7"/>
  <c r="AM1049" i="7"/>
  <c r="AL1049" i="7"/>
  <c r="AK1049" i="7"/>
  <c r="AJ1049" i="7"/>
  <c r="AI1049" i="7"/>
  <c r="AH1049" i="7"/>
  <c r="AG1049" i="7"/>
  <c r="AF1049" i="7"/>
  <c r="AE1049" i="7"/>
  <c r="AD1049" i="7"/>
  <c r="AC1049" i="7"/>
  <c r="S1049" i="7"/>
  <c r="R1049" i="7"/>
  <c r="Q1049" i="7"/>
  <c r="P1049" i="7"/>
  <c r="O1049" i="7"/>
  <c r="N1049" i="7"/>
  <c r="M1049" i="7"/>
  <c r="L1049" i="7"/>
  <c r="K1049" i="7"/>
  <c r="J1049" i="7"/>
  <c r="I1049" i="7"/>
  <c r="H1049" i="7"/>
  <c r="E1049" i="7"/>
  <c r="D1049" i="7"/>
  <c r="BK1048" i="7"/>
  <c r="BF1048" i="7"/>
  <c r="BE1048" i="7"/>
  <c r="BD1048" i="7"/>
  <c r="BC1048" i="7"/>
  <c r="AX1048" i="7"/>
  <c r="AW1048" i="7"/>
  <c r="AU1048" i="7"/>
  <c r="AT1048" i="7"/>
  <c r="AS1048" i="7"/>
  <c r="AR1048" i="7"/>
  <c r="AQ1048" i="7"/>
  <c r="AP1048" i="7"/>
  <c r="AO1048" i="7"/>
  <c r="AN1048" i="7"/>
  <c r="AM1048" i="7"/>
  <c r="AL1048" i="7"/>
  <c r="AK1048" i="7"/>
  <c r="AJ1048" i="7"/>
  <c r="AI1048" i="7"/>
  <c r="AH1048" i="7"/>
  <c r="AG1048" i="7"/>
  <c r="AF1048" i="7"/>
  <c r="AE1048" i="7"/>
  <c r="AD1048" i="7"/>
  <c r="AC1048" i="7"/>
  <c r="S1048" i="7"/>
  <c r="R1048" i="7"/>
  <c r="Q1048" i="7"/>
  <c r="P1048" i="7"/>
  <c r="O1048" i="7"/>
  <c r="N1048" i="7"/>
  <c r="M1048" i="7"/>
  <c r="L1048" i="7"/>
  <c r="K1048" i="7"/>
  <c r="J1048" i="7"/>
  <c r="I1048" i="7"/>
  <c r="H1048" i="7"/>
  <c r="E1048" i="7"/>
  <c r="D1048" i="7"/>
  <c r="BK1047" i="7"/>
  <c r="BF1047" i="7"/>
  <c r="BE1047" i="7"/>
  <c r="BD1047" i="7"/>
  <c r="BC1047" i="7"/>
  <c r="AX1047" i="7"/>
  <c r="AW1047" i="7"/>
  <c r="AU1047" i="7"/>
  <c r="AT1047" i="7"/>
  <c r="AS1047" i="7"/>
  <c r="AR1047" i="7"/>
  <c r="AQ1047" i="7"/>
  <c r="AP1047" i="7"/>
  <c r="AO1047" i="7"/>
  <c r="AN1047" i="7"/>
  <c r="AM1047" i="7"/>
  <c r="AL1047" i="7"/>
  <c r="AK1047" i="7"/>
  <c r="AJ1047" i="7"/>
  <c r="AI1047" i="7"/>
  <c r="AH1047" i="7"/>
  <c r="AG1047" i="7"/>
  <c r="AF1047" i="7"/>
  <c r="AE1047" i="7"/>
  <c r="AD1047" i="7"/>
  <c r="AC1047" i="7"/>
  <c r="S1047" i="7"/>
  <c r="R1047" i="7"/>
  <c r="Q1047" i="7"/>
  <c r="P1047" i="7"/>
  <c r="O1047" i="7"/>
  <c r="N1047" i="7"/>
  <c r="M1047" i="7"/>
  <c r="L1047" i="7"/>
  <c r="K1047" i="7"/>
  <c r="J1047" i="7"/>
  <c r="I1047" i="7"/>
  <c r="H1047" i="7"/>
  <c r="E1047" i="7"/>
  <c r="D1047" i="7"/>
  <c r="BK1046" i="7"/>
  <c r="BF1046" i="7"/>
  <c r="BE1046" i="7"/>
  <c r="BD1046" i="7"/>
  <c r="BC1046" i="7"/>
  <c r="AX1046" i="7"/>
  <c r="AW1046" i="7"/>
  <c r="AU1046" i="7"/>
  <c r="AT1046" i="7"/>
  <c r="AS1046" i="7"/>
  <c r="AR1046" i="7"/>
  <c r="AQ1046" i="7"/>
  <c r="AP1046" i="7"/>
  <c r="AO1046" i="7"/>
  <c r="AN1046" i="7"/>
  <c r="AM1046" i="7"/>
  <c r="AL1046" i="7"/>
  <c r="AK1046" i="7"/>
  <c r="AJ1046" i="7"/>
  <c r="AI1046" i="7"/>
  <c r="AH1046" i="7"/>
  <c r="AG1046" i="7"/>
  <c r="AF1046" i="7"/>
  <c r="AE1046" i="7"/>
  <c r="AD1046" i="7"/>
  <c r="AC1046" i="7"/>
  <c r="S1046" i="7"/>
  <c r="R1046" i="7"/>
  <c r="Q1046" i="7"/>
  <c r="P1046" i="7"/>
  <c r="O1046" i="7"/>
  <c r="N1046" i="7"/>
  <c r="M1046" i="7"/>
  <c r="L1046" i="7"/>
  <c r="K1046" i="7"/>
  <c r="J1046" i="7"/>
  <c r="I1046" i="7"/>
  <c r="H1046" i="7"/>
  <c r="E1046" i="7"/>
  <c r="D1046" i="7"/>
  <c r="BK1045" i="7"/>
  <c r="BF1045" i="7"/>
  <c r="BE1045" i="7"/>
  <c r="BD1045" i="7"/>
  <c r="BC1045" i="7"/>
  <c r="AX1045" i="7"/>
  <c r="AW1045" i="7"/>
  <c r="AU1045" i="7"/>
  <c r="AT1045" i="7"/>
  <c r="AS1045" i="7"/>
  <c r="AR1045" i="7"/>
  <c r="AQ1045" i="7"/>
  <c r="AP1045" i="7"/>
  <c r="AO1045" i="7"/>
  <c r="AN1045" i="7"/>
  <c r="AM1045" i="7"/>
  <c r="AL1045" i="7"/>
  <c r="AK1045" i="7"/>
  <c r="AJ1045" i="7"/>
  <c r="AI1045" i="7"/>
  <c r="AH1045" i="7"/>
  <c r="AG1045" i="7"/>
  <c r="AF1045" i="7"/>
  <c r="AE1045" i="7"/>
  <c r="AD1045" i="7"/>
  <c r="AC1045" i="7"/>
  <c r="S1045" i="7"/>
  <c r="R1045" i="7"/>
  <c r="Q1045" i="7"/>
  <c r="P1045" i="7"/>
  <c r="O1045" i="7"/>
  <c r="N1045" i="7"/>
  <c r="M1045" i="7"/>
  <c r="L1045" i="7"/>
  <c r="K1045" i="7"/>
  <c r="J1045" i="7"/>
  <c r="I1045" i="7"/>
  <c r="H1045" i="7"/>
  <c r="E1045" i="7"/>
  <c r="D1045" i="7"/>
  <c r="BK1044" i="7"/>
  <c r="BJ1044" i="7" s="1"/>
  <c r="BF1044" i="7"/>
  <c r="BE1044" i="7"/>
  <c r="BD1044" i="7"/>
  <c r="BC1044" i="7"/>
  <c r="AX1044" i="7"/>
  <c r="AW1044" i="7"/>
  <c r="AU1044" i="7"/>
  <c r="AT1044" i="7"/>
  <c r="AS1044" i="7"/>
  <c r="AR1044" i="7"/>
  <c r="AQ1044" i="7"/>
  <c r="AP1044" i="7"/>
  <c r="AO1044" i="7"/>
  <c r="AN1044" i="7"/>
  <c r="AM1044" i="7"/>
  <c r="AL1044" i="7"/>
  <c r="AK1044" i="7"/>
  <c r="AJ1044" i="7"/>
  <c r="AI1044" i="7"/>
  <c r="AH1044" i="7"/>
  <c r="AG1044" i="7"/>
  <c r="AF1044" i="7"/>
  <c r="AE1044" i="7"/>
  <c r="AD1044" i="7"/>
  <c r="AC1044" i="7"/>
  <c r="S1044" i="7"/>
  <c r="R1044" i="7"/>
  <c r="Q1044" i="7"/>
  <c r="P1044" i="7"/>
  <c r="O1044" i="7"/>
  <c r="N1044" i="7"/>
  <c r="M1044" i="7"/>
  <c r="L1044" i="7"/>
  <c r="K1044" i="7"/>
  <c r="J1044" i="7"/>
  <c r="I1044" i="7"/>
  <c r="H1044" i="7"/>
  <c r="E1044" i="7"/>
  <c r="D1044" i="7"/>
  <c r="BK1043" i="7"/>
  <c r="BJ1043" i="7" s="1"/>
  <c r="BF1043" i="7"/>
  <c r="BE1043" i="7"/>
  <c r="BD1043" i="7"/>
  <c r="BC1043" i="7"/>
  <c r="AX1043" i="7"/>
  <c r="AW1043" i="7"/>
  <c r="AU1043" i="7"/>
  <c r="AT1043" i="7"/>
  <c r="AS1043" i="7"/>
  <c r="AR1043" i="7"/>
  <c r="AQ1043" i="7"/>
  <c r="AP1043" i="7"/>
  <c r="AO1043" i="7"/>
  <c r="AN1043" i="7"/>
  <c r="AM1043" i="7"/>
  <c r="AL1043" i="7"/>
  <c r="AK1043" i="7"/>
  <c r="AJ1043" i="7"/>
  <c r="AI1043" i="7"/>
  <c r="AH1043" i="7"/>
  <c r="AG1043" i="7"/>
  <c r="AF1043" i="7"/>
  <c r="AE1043" i="7"/>
  <c r="AD1043" i="7"/>
  <c r="AC1043" i="7"/>
  <c r="S1043" i="7"/>
  <c r="R1043" i="7"/>
  <c r="Q1043" i="7"/>
  <c r="P1043" i="7"/>
  <c r="O1043" i="7"/>
  <c r="N1043" i="7"/>
  <c r="M1043" i="7"/>
  <c r="L1043" i="7"/>
  <c r="K1043" i="7"/>
  <c r="J1043" i="7"/>
  <c r="I1043" i="7"/>
  <c r="H1043" i="7"/>
  <c r="E1043" i="7"/>
  <c r="D1043" i="7"/>
  <c r="BK1042" i="7"/>
  <c r="BJ1042" i="7" s="1"/>
  <c r="BX1042" i="7" s="1"/>
  <c r="BF1042" i="7"/>
  <c r="BE1042" i="7"/>
  <c r="BD1042" i="7"/>
  <c r="BC1042" i="7"/>
  <c r="AX1042" i="7"/>
  <c r="AW1042" i="7"/>
  <c r="AU1042" i="7"/>
  <c r="AT1042" i="7"/>
  <c r="AS1042" i="7"/>
  <c r="AR1042" i="7"/>
  <c r="AQ1042" i="7"/>
  <c r="AP1042" i="7"/>
  <c r="AO1042" i="7"/>
  <c r="AN1042" i="7"/>
  <c r="AM1042" i="7"/>
  <c r="AL1042" i="7"/>
  <c r="AK1042" i="7"/>
  <c r="AJ1042" i="7"/>
  <c r="AI1042" i="7"/>
  <c r="AH1042" i="7"/>
  <c r="AG1042" i="7"/>
  <c r="AF1042" i="7"/>
  <c r="AE1042" i="7"/>
  <c r="AD1042" i="7"/>
  <c r="AC1042" i="7"/>
  <c r="S1042" i="7"/>
  <c r="R1042" i="7"/>
  <c r="Q1042" i="7"/>
  <c r="P1042" i="7"/>
  <c r="O1042" i="7"/>
  <c r="N1042" i="7"/>
  <c r="M1042" i="7"/>
  <c r="L1042" i="7"/>
  <c r="K1042" i="7"/>
  <c r="J1042" i="7"/>
  <c r="I1042" i="7"/>
  <c r="H1042" i="7"/>
  <c r="E1042" i="7"/>
  <c r="D1042" i="7"/>
  <c r="BK1041" i="7"/>
  <c r="G1041" i="7" s="1"/>
  <c r="BF1041" i="7"/>
  <c r="BE1041" i="7"/>
  <c r="BD1041" i="7"/>
  <c r="BC1041" i="7"/>
  <c r="AX1041" i="7"/>
  <c r="AW1041" i="7"/>
  <c r="AU1041" i="7"/>
  <c r="AT1041" i="7"/>
  <c r="AS1041" i="7"/>
  <c r="AR1041" i="7"/>
  <c r="AQ1041" i="7"/>
  <c r="AP1041" i="7"/>
  <c r="AO1041" i="7"/>
  <c r="AN1041" i="7"/>
  <c r="AM1041" i="7"/>
  <c r="AL1041" i="7"/>
  <c r="AK1041" i="7"/>
  <c r="AJ1041" i="7"/>
  <c r="AI1041" i="7"/>
  <c r="AH1041" i="7"/>
  <c r="AG1041" i="7"/>
  <c r="AF1041" i="7"/>
  <c r="AE1041" i="7"/>
  <c r="AD1041" i="7"/>
  <c r="AC1041" i="7"/>
  <c r="S1041" i="7"/>
  <c r="R1041" i="7"/>
  <c r="Q1041" i="7"/>
  <c r="P1041" i="7"/>
  <c r="O1041" i="7"/>
  <c r="N1041" i="7"/>
  <c r="M1041" i="7"/>
  <c r="L1041" i="7"/>
  <c r="K1041" i="7"/>
  <c r="J1041" i="7"/>
  <c r="I1041" i="7"/>
  <c r="H1041" i="7"/>
  <c r="E1041" i="7"/>
  <c r="D1041" i="7"/>
  <c r="BK1040" i="7"/>
  <c r="G1040" i="7" s="1"/>
  <c r="BF1040" i="7"/>
  <c r="BE1040" i="7"/>
  <c r="BD1040" i="7"/>
  <c r="BC1040" i="7"/>
  <c r="AX1040" i="7"/>
  <c r="AW1040" i="7"/>
  <c r="AU1040" i="7"/>
  <c r="AT1040" i="7"/>
  <c r="AS1040" i="7"/>
  <c r="AR1040" i="7"/>
  <c r="AQ1040" i="7"/>
  <c r="AP1040" i="7"/>
  <c r="AO1040" i="7"/>
  <c r="AN1040" i="7"/>
  <c r="AM1040" i="7"/>
  <c r="AL1040" i="7"/>
  <c r="AK1040" i="7"/>
  <c r="AJ1040" i="7"/>
  <c r="AI1040" i="7"/>
  <c r="AH1040" i="7"/>
  <c r="AG1040" i="7"/>
  <c r="AF1040" i="7"/>
  <c r="AE1040" i="7"/>
  <c r="AD1040" i="7"/>
  <c r="AC1040" i="7"/>
  <c r="S1040" i="7"/>
  <c r="R1040" i="7"/>
  <c r="Q1040" i="7"/>
  <c r="P1040" i="7"/>
  <c r="O1040" i="7"/>
  <c r="N1040" i="7"/>
  <c r="M1040" i="7"/>
  <c r="L1040" i="7"/>
  <c r="K1040" i="7"/>
  <c r="J1040" i="7"/>
  <c r="I1040" i="7"/>
  <c r="H1040" i="7"/>
  <c r="E1040" i="7"/>
  <c r="D1040" i="7"/>
  <c r="BK1039" i="7"/>
  <c r="BF1039" i="7"/>
  <c r="BE1039" i="7"/>
  <c r="BD1039" i="7"/>
  <c r="BC1039" i="7"/>
  <c r="AX1039" i="7"/>
  <c r="AW1039" i="7"/>
  <c r="AU1039" i="7"/>
  <c r="AT1039" i="7"/>
  <c r="AS1039" i="7"/>
  <c r="AR1039" i="7"/>
  <c r="AQ1039" i="7"/>
  <c r="AP1039" i="7"/>
  <c r="AO1039" i="7"/>
  <c r="AN1039" i="7"/>
  <c r="AM1039" i="7"/>
  <c r="AL1039" i="7"/>
  <c r="AK1039" i="7"/>
  <c r="AJ1039" i="7"/>
  <c r="AI1039" i="7"/>
  <c r="AH1039" i="7"/>
  <c r="AG1039" i="7"/>
  <c r="AF1039" i="7"/>
  <c r="AE1039" i="7"/>
  <c r="AD1039" i="7"/>
  <c r="AC1039" i="7"/>
  <c r="S1039" i="7"/>
  <c r="R1039" i="7"/>
  <c r="Q1039" i="7"/>
  <c r="P1039" i="7"/>
  <c r="O1039" i="7"/>
  <c r="N1039" i="7"/>
  <c r="M1039" i="7"/>
  <c r="L1039" i="7"/>
  <c r="K1039" i="7"/>
  <c r="J1039" i="7"/>
  <c r="I1039" i="7"/>
  <c r="H1039" i="7"/>
  <c r="E1039" i="7"/>
  <c r="D1039" i="7"/>
  <c r="BK1038" i="7"/>
  <c r="G1038" i="7" s="1"/>
  <c r="BF1038" i="7"/>
  <c r="BE1038" i="7"/>
  <c r="BD1038" i="7"/>
  <c r="BC1038" i="7"/>
  <c r="AX1038" i="7"/>
  <c r="AW1038" i="7"/>
  <c r="AU1038" i="7"/>
  <c r="AT1038" i="7"/>
  <c r="AS1038" i="7"/>
  <c r="AR1038" i="7"/>
  <c r="AQ1038" i="7"/>
  <c r="AP1038" i="7"/>
  <c r="AO1038" i="7"/>
  <c r="AN1038" i="7"/>
  <c r="AM1038" i="7"/>
  <c r="AL1038" i="7"/>
  <c r="AK1038" i="7"/>
  <c r="AJ1038" i="7"/>
  <c r="AI1038" i="7"/>
  <c r="AH1038" i="7"/>
  <c r="AG1038" i="7"/>
  <c r="AF1038" i="7"/>
  <c r="AE1038" i="7"/>
  <c r="AD1038" i="7"/>
  <c r="AC1038" i="7"/>
  <c r="S1038" i="7"/>
  <c r="R1038" i="7"/>
  <c r="Q1038" i="7"/>
  <c r="P1038" i="7"/>
  <c r="O1038" i="7"/>
  <c r="N1038" i="7"/>
  <c r="M1038" i="7"/>
  <c r="L1038" i="7"/>
  <c r="K1038" i="7"/>
  <c r="J1038" i="7"/>
  <c r="I1038" i="7"/>
  <c r="H1038" i="7"/>
  <c r="E1038" i="7"/>
  <c r="D1038" i="7"/>
  <c r="BK1037" i="7"/>
  <c r="BF1037" i="7"/>
  <c r="BE1037" i="7"/>
  <c r="BD1037" i="7"/>
  <c r="BC1037" i="7"/>
  <c r="AX1037" i="7"/>
  <c r="AW1037" i="7"/>
  <c r="AU1037" i="7"/>
  <c r="AT1037" i="7"/>
  <c r="AS1037" i="7"/>
  <c r="AR1037" i="7"/>
  <c r="AQ1037" i="7"/>
  <c r="AP1037" i="7"/>
  <c r="AO1037" i="7"/>
  <c r="AN1037" i="7"/>
  <c r="AM1037" i="7"/>
  <c r="AL1037" i="7"/>
  <c r="AK1037" i="7"/>
  <c r="AJ1037" i="7"/>
  <c r="AI1037" i="7"/>
  <c r="AH1037" i="7"/>
  <c r="AG1037" i="7"/>
  <c r="AF1037" i="7"/>
  <c r="AE1037" i="7"/>
  <c r="AD1037" i="7"/>
  <c r="AC1037" i="7"/>
  <c r="S1037" i="7"/>
  <c r="R1037" i="7"/>
  <c r="Q1037" i="7"/>
  <c r="P1037" i="7"/>
  <c r="O1037" i="7"/>
  <c r="N1037" i="7"/>
  <c r="M1037" i="7"/>
  <c r="L1037" i="7"/>
  <c r="K1037" i="7"/>
  <c r="J1037" i="7"/>
  <c r="I1037" i="7"/>
  <c r="H1037" i="7"/>
  <c r="E1037" i="7"/>
  <c r="D1037" i="7"/>
  <c r="DF1036" i="7"/>
  <c r="BB1036" i="7" s="1"/>
  <c r="BX1036" i="7"/>
  <c r="BK1036" i="7"/>
  <c r="BJ1036" i="7" s="1"/>
  <c r="BF1036" i="7"/>
  <c r="BE1036" i="7"/>
  <c r="BD1036" i="7"/>
  <c r="BC1036" i="7"/>
  <c r="AX1036" i="7"/>
  <c r="AW1036" i="7"/>
  <c r="AU1036" i="7"/>
  <c r="AT1036" i="7"/>
  <c r="AS1036" i="7"/>
  <c r="AR1036" i="7"/>
  <c r="AQ1036" i="7"/>
  <c r="AP1036" i="7"/>
  <c r="AO1036" i="7"/>
  <c r="AN1036" i="7"/>
  <c r="AM1036" i="7"/>
  <c r="AL1036" i="7"/>
  <c r="AK1036" i="7"/>
  <c r="AJ1036" i="7"/>
  <c r="AI1036" i="7"/>
  <c r="AH1036" i="7"/>
  <c r="AG1036" i="7"/>
  <c r="AF1036" i="7"/>
  <c r="AE1036" i="7"/>
  <c r="AD1036" i="7"/>
  <c r="AC1036" i="7"/>
  <c r="S1036" i="7"/>
  <c r="R1036" i="7"/>
  <c r="Q1036" i="7"/>
  <c r="P1036" i="7"/>
  <c r="O1036" i="7"/>
  <c r="N1036" i="7"/>
  <c r="M1036" i="7"/>
  <c r="L1036" i="7"/>
  <c r="K1036" i="7"/>
  <c r="J1036" i="7"/>
  <c r="I1036" i="7"/>
  <c r="H1036" i="7"/>
  <c r="E1036" i="7"/>
  <c r="D1036" i="7"/>
  <c r="BK1035" i="7"/>
  <c r="BF1035" i="7"/>
  <c r="BE1035" i="7"/>
  <c r="BD1035" i="7"/>
  <c r="BC1035" i="7"/>
  <c r="AX1035" i="7"/>
  <c r="AW1035" i="7"/>
  <c r="AU1035" i="7"/>
  <c r="AT1035" i="7"/>
  <c r="AS1035" i="7"/>
  <c r="AR1035" i="7"/>
  <c r="AQ1035" i="7"/>
  <c r="AP1035" i="7"/>
  <c r="AO1035" i="7"/>
  <c r="AN1035" i="7"/>
  <c r="AM1035" i="7"/>
  <c r="AL1035" i="7"/>
  <c r="AK1035" i="7"/>
  <c r="AJ1035" i="7"/>
  <c r="AI1035" i="7"/>
  <c r="AH1035" i="7"/>
  <c r="AG1035" i="7"/>
  <c r="AF1035" i="7"/>
  <c r="AE1035" i="7"/>
  <c r="AD1035" i="7"/>
  <c r="AC1035" i="7"/>
  <c r="S1035" i="7"/>
  <c r="R1035" i="7"/>
  <c r="Q1035" i="7"/>
  <c r="P1035" i="7"/>
  <c r="O1035" i="7"/>
  <c r="N1035" i="7"/>
  <c r="M1035" i="7"/>
  <c r="L1035" i="7"/>
  <c r="K1035" i="7"/>
  <c r="J1035" i="7"/>
  <c r="I1035" i="7"/>
  <c r="H1035" i="7"/>
  <c r="E1035" i="7"/>
  <c r="D1035" i="7"/>
  <c r="BK1034" i="7"/>
  <c r="BF1034" i="7"/>
  <c r="BE1034" i="7"/>
  <c r="BD1034" i="7"/>
  <c r="BC1034" i="7"/>
  <c r="AX1034" i="7"/>
  <c r="AW1034" i="7"/>
  <c r="AU1034" i="7"/>
  <c r="AT1034" i="7"/>
  <c r="AS1034" i="7"/>
  <c r="AR1034" i="7"/>
  <c r="AQ1034" i="7"/>
  <c r="AP1034" i="7"/>
  <c r="AO1034" i="7"/>
  <c r="AN1034" i="7"/>
  <c r="AM1034" i="7"/>
  <c r="AL1034" i="7"/>
  <c r="AK1034" i="7"/>
  <c r="AJ1034" i="7"/>
  <c r="AI1034" i="7"/>
  <c r="AH1034" i="7"/>
  <c r="AG1034" i="7"/>
  <c r="AF1034" i="7"/>
  <c r="AE1034" i="7"/>
  <c r="AD1034" i="7"/>
  <c r="AC1034" i="7"/>
  <c r="S1034" i="7"/>
  <c r="R1034" i="7"/>
  <c r="Q1034" i="7"/>
  <c r="P1034" i="7"/>
  <c r="O1034" i="7"/>
  <c r="N1034" i="7"/>
  <c r="M1034" i="7"/>
  <c r="L1034" i="7"/>
  <c r="K1034" i="7"/>
  <c r="J1034" i="7"/>
  <c r="I1034" i="7"/>
  <c r="H1034" i="7"/>
  <c r="E1034" i="7"/>
  <c r="D1034" i="7"/>
  <c r="BK1033" i="7"/>
  <c r="G1033" i="7" s="1"/>
  <c r="BF1033" i="7"/>
  <c r="BE1033" i="7"/>
  <c r="BD1033" i="7"/>
  <c r="BC1033" i="7"/>
  <c r="AX1033" i="7"/>
  <c r="AW1033" i="7"/>
  <c r="AU1033" i="7"/>
  <c r="AT1033" i="7"/>
  <c r="AS1033" i="7"/>
  <c r="AR1033" i="7"/>
  <c r="AQ1033" i="7"/>
  <c r="AP1033" i="7"/>
  <c r="AO1033" i="7"/>
  <c r="AN1033" i="7"/>
  <c r="AM1033" i="7"/>
  <c r="AL1033" i="7"/>
  <c r="AK1033" i="7"/>
  <c r="AJ1033" i="7"/>
  <c r="AI1033" i="7"/>
  <c r="AH1033" i="7"/>
  <c r="AG1033" i="7"/>
  <c r="AF1033" i="7"/>
  <c r="AE1033" i="7"/>
  <c r="AD1033" i="7"/>
  <c r="AC1033" i="7"/>
  <c r="S1033" i="7"/>
  <c r="R1033" i="7"/>
  <c r="Q1033" i="7"/>
  <c r="P1033" i="7"/>
  <c r="O1033" i="7"/>
  <c r="N1033" i="7"/>
  <c r="M1033" i="7"/>
  <c r="L1033" i="7"/>
  <c r="K1033" i="7"/>
  <c r="J1033" i="7"/>
  <c r="I1033" i="7"/>
  <c r="H1033" i="7"/>
  <c r="E1033" i="7"/>
  <c r="D1033" i="7"/>
  <c r="BK1032" i="7"/>
  <c r="BF1032" i="7"/>
  <c r="BE1032" i="7"/>
  <c r="BD1032" i="7"/>
  <c r="BC1032" i="7"/>
  <c r="AX1032" i="7"/>
  <c r="AW1032" i="7"/>
  <c r="AU1032" i="7"/>
  <c r="AT1032" i="7"/>
  <c r="AS1032" i="7"/>
  <c r="AR1032" i="7"/>
  <c r="AQ1032" i="7"/>
  <c r="AP1032" i="7"/>
  <c r="AO1032" i="7"/>
  <c r="AN1032" i="7"/>
  <c r="AM1032" i="7"/>
  <c r="AL1032" i="7"/>
  <c r="AK1032" i="7"/>
  <c r="AJ1032" i="7"/>
  <c r="AI1032" i="7"/>
  <c r="AH1032" i="7"/>
  <c r="AG1032" i="7"/>
  <c r="AF1032" i="7"/>
  <c r="AE1032" i="7"/>
  <c r="AD1032" i="7"/>
  <c r="AC1032" i="7"/>
  <c r="S1032" i="7"/>
  <c r="R1032" i="7"/>
  <c r="Q1032" i="7"/>
  <c r="P1032" i="7"/>
  <c r="O1032" i="7"/>
  <c r="N1032" i="7"/>
  <c r="M1032" i="7"/>
  <c r="L1032" i="7"/>
  <c r="K1032" i="7"/>
  <c r="J1032" i="7"/>
  <c r="I1032" i="7"/>
  <c r="H1032" i="7"/>
  <c r="E1032" i="7"/>
  <c r="D1032" i="7"/>
  <c r="BK1031" i="7"/>
  <c r="G1031" i="7" s="1"/>
  <c r="BJ1031" i="7"/>
  <c r="DE1031" i="7" s="1"/>
  <c r="BA1031" i="7" s="1"/>
  <c r="BF1031" i="7"/>
  <c r="BE1031" i="7"/>
  <c r="BD1031" i="7"/>
  <c r="BC1031" i="7"/>
  <c r="AX1031" i="7"/>
  <c r="AW1031" i="7"/>
  <c r="AU1031" i="7"/>
  <c r="AT1031" i="7"/>
  <c r="AS1031" i="7"/>
  <c r="AR1031" i="7"/>
  <c r="AQ1031" i="7"/>
  <c r="AP1031" i="7"/>
  <c r="AO1031" i="7"/>
  <c r="AN1031" i="7"/>
  <c r="AM1031" i="7"/>
  <c r="AL1031" i="7"/>
  <c r="AK1031" i="7"/>
  <c r="AJ1031" i="7"/>
  <c r="AI1031" i="7"/>
  <c r="AH1031" i="7"/>
  <c r="AG1031" i="7"/>
  <c r="AF1031" i="7"/>
  <c r="AE1031" i="7"/>
  <c r="AD1031" i="7"/>
  <c r="AC1031" i="7"/>
  <c r="S1031" i="7"/>
  <c r="R1031" i="7"/>
  <c r="Q1031" i="7"/>
  <c r="P1031" i="7"/>
  <c r="O1031" i="7"/>
  <c r="N1031" i="7"/>
  <c r="M1031" i="7"/>
  <c r="L1031" i="7"/>
  <c r="K1031" i="7"/>
  <c r="J1031" i="7"/>
  <c r="I1031" i="7"/>
  <c r="H1031" i="7"/>
  <c r="E1031" i="7"/>
  <c r="D1031" i="7"/>
  <c r="BK1030" i="7"/>
  <c r="BF1030" i="7"/>
  <c r="BE1030" i="7"/>
  <c r="BD1030" i="7"/>
  <c r="BC1030" i="7"/>
  <c r="AX1030" i="7"/>
  <c r="AW1030" i="7"/>
  <c r="AU1030" i="7"/>
  <c r="AT1030" i="7"/>
  <c r="AS1030" i="7"/>
  <c r="AR1030" i="7"/>
  <c r="AQ1030" i="7"/>
  <c r="AP1030" i="7"/>
  <c r="AO1030" i="7"/>
  <c r="AN1030" i="7"/>
  <c r="AM1030" i="7"/>
  <c r="AL1030" i="7"/>
  <c r="AK1030" i="7"/>
  <c r="AJ1030" i="7"/>
  <c r="AI1030" i="7"/>
  <c r="AH1030" i="7"/>
  <c r="AG1030" i="7"/>
  <c r="AF1030" i="7"/>
  <c r="AE1030" i="7"/>
  <c r="AD1030" i="7"/>
  <c r="AC1030" i="7"/>
  <c r="S1030" i="7"/>
  <c r="R1030" i="7"/>
  <c r="Q1030" i="7"/>
  <c r="P1030" i="7"/>
  <c r="O1030" i="7"/>
  <c r="N1030" i="7"/>
  <c r="M1030" i="7"/>
  <c r="L1030" i="7"/>
  <c r="K1030" i="7"/>
  <c r="J1030" i="7"/>
  <c r="I1030" i="7"/>
  <c r="H1030" i="7"/>
  <c r="E1030" i="7"/>
  <c r="D1030" i="7"/>
  <c r="BK1029" i="7"/>
  <c r="BJ1029" i="7" s="1"/>
  <c r="BF1029" i="7"/>
  <c r="BE1029" i="7"/>
  <c r="BD1029" i="7"/>
  <c r="BC1029" i="7"/>
  <c r="AX1029" i="7"/>
  <c r="AW1029" i="7"/>
  <c r="AU1029" i="7"/>
  <c r="AT1029" i="7"/>
  <c r="AS1029" i="7"/>
  <c r="AR1029" i="7"/>
  <c r="AQ1029" i="7"/>
  <c r="AP1029" i="7"/>
  <c r="AO1029" i="7"/>
  <c r="AN1029" i="7"/>
  <c r="AM1029" i="7"/>
  <c r="AL1029" i="7"/>
  <c r="AK1029" i="7"/>
  <c r="AJ1029" i="7"/>
  <c r="AI1029" i="7"/>
  <c r="AH1029" i="7"/>
  <c r="AG1029" i="7"/>
  <c r="AF1029" i="7"/>
  <c r="AE1029" i="7"/>
  <c r="AD1029" i="7"/>
  <c r="AC1029" i="7"/>
  <c r="S1029" i="7"/>
  <c r="R1029" i="7"/>
  <c r="Q1029" i="7"/>
  <c r="P1029" i="7"/>
  <c r="O1029" i="7"/>
  <c r="N1029" i="7"/>
  <c r="M1029" i="7"/>
  <c r="L1029" i="7"/>
  <c r="K1029" i="7"/>
  <c r="J1029" i="7"/>
  <c r="I1029" i="7"/>
  <c r="H1029" i="7"/>
  <c r="E1029" i="7"/>
  <c r="D1029" i="7"/>
  <c r="BK1028" i="7"/>
  <c r="BJ1028" i="7" s="1"/>
  <c r="DF1028" i="7" s="1"/>
  <c r="BB1028" i="7" s="1"/>
  <c r="BF1028" i="7"/>
  <c r="BE1028" i="7"/>
  <c r="BD1028" i="7"/>
  <c r="BC1028" i="7"/>
  <c r="AX1028" i="7"/>
  <c r="AW1028" i="7"/>
  <c r="AU1028" i="7"/>
  <c r="AT1028" i="7"/>
  <c r="AS1028" i="7"/>
  <c r="AR1028" i="7"/>
  <c r="AQ1028" i="7"/>
  <c r="AP1028" i="7"/>
  <c r="AO1028" i="7"/>
  <c r="AN1028" i="7"/>
  <c r="AM1028" i="7"/>
  <c r="AL1028" i="7"/>
  <c r="AK1028" i="7"/>
  <c r="AJ1028" i="7"/>
  <c r="AI1028" i="7"/>
  <c r="AH1028" i="7"/>
  <c r="AG1028" i="7"/>
  <c r="AF1028" i="7"/>
  <c r="AE1028" i="7"/>
  <c r="AD1028" i="7"/>
  <c r="AC1028" i="7"/>
  <c r="S1028" i="7"/>
  <c r="R1028" i="7"/>
  <c r="Q1028" i="7"/>
  <c r="P1028" i="7"/>
  <c r="O1028" i="7"/>
  <c r="N1028" i="7"/>
  <c r="M1028" i="7"/>
  <c r="L1028" i="7"/>
  <c r="K1028" i="7"/>
  <c r="J1028" i="7"/>
  <c r="I1028" i="7"/>
  <c r="H1028" i="7"/>
  <c r="E1028" i="7"/>
  <c r="D1028" i="7"/>
  <c r="BK1027" i="7"/>
  <c r="G1027" i="7" s="1"/>
  <c r="BF1027" i="7"/>
  <c r="BE1027" i="7"/>
  <c r="BD1027" i="7"/>
  <c r="BC1027" i="7"/>
  <c r="AX1027" i="7"/>
  <c r="AW1027" i="7"/>
  <c r="AU1027" i="7"/>
  <c r="AT1027" i="7"/>
  <c r="AS1027" i="7"/>
  <c r="AR1027" i="7"/>
  <c r="AQ1027" i="7"/>
  <c r="AP1027" i="7"/>
  <c r="AO1027" i="7"/>
  <c r="AN1027" i="7"/>
  <c r="AM1027" i="7"/>
  <c r="AL1027" i="7"/>
  <c r="AK1027" i="7"/>
  <c r="AJ1027" i="7"/>
  <c r="AI1027" i="7"/>
  <c r="AH1027" i="7"/>
  <c r="AG1027" i="7"/>
  <c r="AF1027" i="7"/>
  <c r="AE1027" i="7"/>
  <c r="AD1027" i="7"/>
  <c r="AC1027" i="7"/>
  <c r="S1027" i="7"/>
  <c r="R1027" i="7"/>
  <c r="Q1027" i="7"/>
  <c r="P1027" i="7"/>
  <c r="O1027" i="7"/>
  <c r="N1027" i="7"/>
  <c r="M1027" i="7"/>
  <c r="L1027" i="7"/>
  <c r="K1027" i="7"/>
  <c r="J1027" i="7"/>
  <c r="I1027" i="7"/>
  <c r="H1027" i="7"/>
  <c r="E1027" i="7"/>
  <c r="D1027" i="7"/>
  <c r="BK1026" i="7"/>
  <c r="BF1026" i="7"/>
  <c r="BE1026" i="7"/>
  <c r="BD1026" i="7"/>
  <c r="BC1026" i="7"/>
  <c r="AX1026" i="7"/>
  <c r="AW1026" i="7"/>
  <c r="AU1026" i="7"/>
  <c r="AT1026" i="7"/>
  <c r="AS1026" i="7"/>
  <c r="AR1026" i="7"/>
  <c r="AQ1026" i="7"/>
  <c r="AP1026" i="7"/>
  <c r="AO1026" i="7"/>
  <c r="AN1026" i="7"/>
  <c r="AM1026" i="7"/>
  <c r="AL1026" i="7"/>
  <c r="AK1026" i="7"/>
  <c r="AJ1026" i="7"/>
  <c r="AI1026" i="7"/>
  <c r="AH1026" i="7"/>
  <c r="AG1026" i="7"/>
  <c r="AF1026" i="7"/>
  <c r="AE1026" i="7"/>
  <c r="AD1026" i="7"/>
  <c r="AC1026" i="7"/>
  <c r="S1026" i="7"/>
  <c r="R1026" i="7"/>
  <c r="Q1026" i="7"/>
  <c r="P1026" i="7"/>
  <c r="O1026" i="7"/>
  <c r="N1026" i="7"/>
  <c r="M1026" i="7"/>
  <c r="L1026" i="7"/>
  <c r="K1026" i="7"/>
  <c r="J1026" i="7"/>
  <c r="I1026" i="7"/>
  <c r="H1026" i="7"/>
  <c r="E1026" i="7"/>
  <c r="D1026" i="7"/>
  <c r="BK1025" i="7"/>
  <c r="G1025" i="7" s="1"/>
  <c r="BF1025" i="7"/>
  <c r="BE1025" i="7"/>
  <c r="BD1025" i="7"/>
  <c r="BC1025" i="7"/>
  <c r="AX1025" i="7"/>
  <c r="AW1025" i="7"/>
  <c r="AU1025" i="7"/>
  <c r="AT1025" i="7"/>
  <c r="AS1025" i="7"/>
  <c r="AR1025" i="7"/>
  <c r="AQ1025" i="7"/>
  <c r="AP1025" i="7"/>
  <c r="AO1025" i="7"/>
  <c r="AN1025" i="7"/>
  <c r="AM1025" i="7"/>
  <c r="AL1025" i="7"/>
  <c r="AK1025" i="7"/>
  <c r="AJ1025" i="7"/>
  <c r="AI1025" i="7"/>
  <c r="AH1025" i="7"/>
  <c r="AG1025" i="7"/>
  <c r="AF1025" i="7"/>
  <c r="AE1025" i="7"/>
  <c r="AD1025" i="7"/>
  <c r="AC1025" i="7"/>
  <c r="S1025" i="7"/>
  <c r="R1025" i="7"/>
  <c r="Q1025" i="7"/>
  <c r="P1025" i="7"/>
  <c r="O1025" i="7"/>
  <c r="N1025" i="7"/>
  <c r="M1025" i="7"/>
  <c r="L1025" i="7"/>
  <c r="K1025" i="7"/>
  <c r="J1025" i="7"/>
  <c r="I1025" i="7"/>
  <c r="H1025" i="7"/>
  <c r="E1025" i="7"/>
  <c r="D1025" i="7"/>
  <c r="BK1024" i="7"/>
  <c r="BF1024" i="7"/>
  <c r="BE1024" i="7"/>
  <c r="BD1024" i="7"/>
  <c r="BC1024" i="7"/>
  <c r="AX1024" i="7"/>
  <c r="AW1024" i="7"/>
  <c r="AU1024" i="7"/>
  <c r="AT1024" i="7"/>
  <c r="AS1024" i="7"/>
  <c r="AR1024" i="7"/>
  <c r="AQ1024" i="7"/>
  <c r="AP1024" i="7"/>
  <c r="AO1024" i="7"/>
  <c r="AN1024" i="7"/>
  <c r="AM1024" i="7"/>
  <c r="AL1024" i="7"/>
  <c r="AK1024" i="7"/>
  <c r="AJ1024" i="7"/>
  <c r="AI1024" i="7"/>
  <c r="AH1024" i="7"/>
  <c r="AG1024" i="7"/>
  <c r="AF1024" i="7"/>
  <c r="AE1024" i="7"/>
  <c r="AD1024" i="7"/>
  <c r="AC1024" i="7"/>
  <c r="S1024" i="7"/>
  <c r="R1024" i="7"/>
  <c r="Q1024" i="7"/>
  <c r="P1024" i="7"/>
  <c r="O1024" i="7"/>
  <c r="N1024" i="7"/>
  <c r="M1024" i="7"/>
  <c r="L1024" i="7"/>
  <c r="K1024" i="7"/>
  <c r="J1024" i="7"/>
  <c r="I1024" i="7"/>
  <c r="H1024" i="7"/>
  <c r="E1024" i="7"/>
  <c r="D1024" i="7"/>
  <c r="BK1023" i="7"/>
  <c r="BF1023" i="7"/>
  <c r="BE1023" i="7"/>
  <c r="BD1023" i="7"/>
  <c r="BC1023" i="7"/>
  <c r="AX1023" i="7"/>
  <c r="AW1023" i="7"/>
  <c r="AU1023" i="7"/>
  <c r="AT1023" i="7"/>
  <c r="AS1023" i="7"/>
  <c r="AR1023" i="7"/>
  <c r="AQ1023" i="7"/>
  <c r="AP1023" i="7"/>
  <c r="AO1023" i="7"/>
  <c r="AN1023" i="7"/>
  <c r="AM1023" i="7"/>
  <c r="AL1023" i="7"/>
  <c r="AK1023" i="7"/>
  <c r="AJ1023" i="7"/>
  <c r="AI1023" i="7"/>
  <c r="AH1023" i="7"/>
  <c r="AG1023" i="7"/>
  <c r="AF1023" i="7"/>
  <c r="AE1023" i="7"/>
  <c r="AD1023" i="7"/>
  <c r="AC1023" i="7"/>
  <c r="S1023" i="7"/>
  <c r="R1023" i="7"/>
  <c r="Q1023" i="7"/>
  <c r="P1023" i="7"/>
  <c r="O1023" i="7"/>
  <c r="N1023" i="7"/>
  <c r="M1023" i="7"/>
  <c r="L1023" i="7"/>
  <c r="K1023" i="7"/>
  <c r="J1023" i="7"/>
  <c r="I1023" i="7"/>
  <c r="H1023" i="7"/>
  <c r="E1023" i="7"/>
  <c r="D1023" i="7"/>
  <c r="BK1022" i="7"/>
  <c r="G1022" i="7" s="1"/>
  <c r="BF1022" i="7"/>
  <c r="BE1022" i="7"/>
  <c r="BD1022" i="7"/>
  <c r="BC1022" i="7"/>
  <c r="AX1022" i="7"/>
  <c r="AW1022" i="7"/>
  <c r="AU1022" i="7"/>
  <c r="AT1022" i="7"/>
  <c r="AS1022" i="7"/>
  <c r="AR1022" i="7"/>
  <c r="AQ1022" i="7"/>
  <c r="AP1022" i="7"/>
  <c r="AO1022" i="7"/>
  <c r="AN1022" i="7"/>
  <c r="AM1022" i="7"/>
  <c r="AL1022" i="7"/>
  <c r="AK1022" i="7"/>
  <c r="AJ1022" i="7"/>
  <c r="AI1022" i="7"/>
  <c r="AH1022" i="7"/>
  <c r="AG1022" i="7"/>
  <c r="AF1022" i="7"/>
  <c r="AE1022" i="7"/>
  <c r="AD1022" i="7"/>
  <c r="AC1022" i="7"/>
  <c r="S1022" i="7"/>
  <c r="R1022" i="7"/>
  <c r="Q1022" i="7"/>
  <c r="P1022" i="7"/>
  <c r="O1022" i="7"/>
  <c r="N1022" i="7"/>
  <c r="M1022" i="7"/>
  <c r="L1022" i="7"/>
  <c r="K1022" i="7"/>
  <c r="J1022" i="7"/>
  <c r="I1022" i="7"/>
  <c r="H1022" i="7"/>
  <c r="E1022" i="7"/>
  <c r="D1022" i="7"/>
  <c r="BK1021" i="7"/>
  <c r="BJ1021" i="7" s="1"/>
  <c r="CA1021" i="7" s="1"/>
  <c r="W1021" i="7" s="1"/>
  <c r="BF1021" i="7"/>
  <c r="BE1021" i="7"/>
  <c r="BD1021" i="7"/>
  <c r="BC1021" i="7"/>
  <c r="AX1021" i="7"/>
  <c r="AW1021" i="7"/>
  <c r="AU1021" i="7"/>
  <c r="AT1021" i="7"/>
  <c r="AS1021" i="7"/>
  <c r="AR1021" i="7"/>
  <c r="AQ1021" i="7"/>
  <c r="AP1021" i="7"/>
  <c r="AO1021" i="7"/>
  <c r="AN1021" i="7"/>
  <c r="AM1021" i="7"/>
  <c r="AL1021" i="7"/>
  <c r="AK1021" i="7"/>
  <c r="AJ1021" i="7"/>
  <c r="AI1021" i="7"/>
  <c r="AH1021" i="7"/>
  <c r="AG1021" i="7"/>
  <c r="AF1021" i="7"/>
  <c r="AE1021" i="7"/>
  <c r="AD1021" i="7"/>
  <c r="AC1021" i="7"/>
  <c r="S1021" i="7"/>
  <c r="R1021" i="7"/>
  <c r="Q1021" i="7"/>
  <c r="P1021" i="7"/>
  <c r="O1021" i="7"/>
  <c r="N1021" i="7"/>
  <c r="M1021" i="7"/>
  <c r="L1021" i="7"/>
  <c r="K1021" i="7"/>
  <c r="J1021" i="7"/>
  <c r="I1021" i="7"/>
  <c r="H1021" i="7"/>
  <c r="E1021" i="7"/>
  <c r="D1021" i="7"/>
  <c r="BK1020" i="7"/>
  <c r="BJ1020" i="7" s="1"/>
  <c r="BF1020" i="7"/>
  <c r="BE1020" i="7"/>
  <c r="BD1020" i="7"/>
  <c r="BC1020" i="7"/>
  <c r="AX1020" i="7"/>
  <c r="AW1020" i="7"/>
  <c r="AU1020" i="7"/>
  <c r="AT1020" i="7"/>
  <c r="AS1020" i="7"/>
  <c r="AR1020" i="7"/>
  <c r="AQ1020" i="7"/>
  <c r="AP1020" i="7"/>
  <c r="AO1020" i="7"/>
  <c r="AN1020" i="7"/>
  <c r="AM1020" i="7"/>
  <c r="AL1020" i="7"/>
  <c r="AK1020" i="7"/>
  <c r="AJ1020" i="7"/>
  <c r="AI1020" i="7"/>
  <c r="AH1020" i="7"/>
  <c r="AG1020" i="7"/>
  <c r="AF1020" i="7"/>
  <c r="AE1020" i="7"/>
  <c r="AD1020" i="7"/>
  <c r="AC1020" i="7"/>
  <c r="S1020" i="7"/>
  <c r="R1020" i="7"/>
  <c r="Q1020" i="7"/>
  <c r="P1020" i="7"/>
  <c r="O1020" i="7"/>
  <c r="N1020" i="7"/>
  <c r="M1020" i="7"/>
  <c r="L1020" i="7"/>
  <c r="K1020" i="7"/>
  <c r="J1020" i="7"/>
  <c r="I1020" i="7"/>
  <c r="H1020" i="7"/>
  <c r="E1020" i="7"/>
  <c r="D1020" i="7"/>
  <c r="BK1019" i="7"/>
  <c r="BF1019" i="7"/>
  <c r="BE1019" i="7"/>
  <c r="BD1019" i="7"/>
  <c r="BC1019" i="7"/>
  <c r="AX1019" i="7"/>
  <c r="AW1019" i="7"/>
  <c r="AU1019" i="7"/>
  <c r="AT1019" i="7"/>
  <c r="AS1019" i="7"/>
  <c r="AR1019" i="7"/>
  <c r="AQ1019" i="7"/>
  <c r="AP1019" i="7"/>
  <c r="AO1019" i="7"/>
  <c r="AN1019" i="7"/>
  <c r="AM1019" i="7"/>
  <c r="AL1019" i="7"/>
  <c r="AK1019" i="7"/>
  <c r="AJ1019" i="7"/>
  <c r="AI1019" i="7"/>
  <c r="AH1019" i="7"/>
  <c r="AG1019" i="7"/>
  <c r="AF1019" i="7"/>
  <c r="AE1019" i="7"/>
  <c r="AD1019" i="7"/>
  <c r="AC1019" i="7"/>
  <c r="S1019" i="7"/>
  <c r="R1019" i="7"/>
  <c r="Q1019" i="7"/>
  <c r="P1019" i="7"/>
  <c r="O1019" i="7"/>
  <c r="N1019" i="7"/>
  <c r="M1019" i="7"/>
  <c r="L1019" i="7"/>
  <c r="K1019" i="7"/>
  <c r="J1019" i="7"/>
  <c r="I1019" i="7"/>
  <c r="H1019" i="7"/>
  <c r="E1019" i="7"/>
  <c r="D1019" i="7"/>
  <c r="BK1018" i="7"/>
  <c r="G1018" i="7" s="1"/>
  <c r="BJ1018" i="7"/>
  <c r="CZ1018" i="7" s="1"/>
  <c r="AV1018" i="7" s="1"/>
  <c r="BF1018" i="7"/>
  <c r="BE1018" i="7"/>
  <c r="BD1018" i="7"/>
  <c r="BC1018" i="7"/>
  <c r="AX1018" i="7"/>
  <c r="AW1018" i="7"/>
  <c r="AU1018" i="7"/>
  <c r="AT1018" i="7"/>
  <c r="AS1018" i="7"/>
  <c r="AR1018" i="7"/>
  <c r="AQ1018" i="7"/>
  <c r="AP1018" i="7"/>
  <c r="AO1018" i="7"/>
  <c r="AN1018" i="7"/>
  <c r="AM1018" i="7"/>
  <c r="AL1018" i="7"/>
  <c r="AK1018" i="7"/>
  <c r="AJ1018" i="7"/>
  <c r="AI1018" i="7"/>
  <c r="AH1018" i="7"/>
  <c r="AG1018" i="7"/>
  <c r="AF1018" i="7"/>
  <c r="AE1018" i="7"/>
  <c r="AD1018" i="7"/>
  <c r="AC1018" i="7"/>
  <c r="S1018" i="7"/>
  <c r="R1018" i="7"/>
  <c r="Q1018" i="7"/>
  <c r="P1018" i="7"/>
  <c r="O1018" i="7"/>
  <c r="N1018" i="7"/>
  <c r="M1018" i="7"/>
  <c r="L1018" i="7"/>
  <c r="K1018" i="7"/>
  <c r="J1018" i="7"/>
  <c r="I1018" i="7"/>
  <c r="H1018" i="7"/>
  <c r="E1018" i="7"/>
  <c r="D1018" i="7"/>
  <c r="BK1017" i="7"/>
  <c r="G1017" i="7" s="1"/>
  <c r="BF1017" i="7"/>
  <c r="BE1017" i="7"/>
  <c r="BD1017" i="7"/>
  <c r="BC1017" i="7"/>
  <c r="AX1017" i="7"/>
  <c r="AW1017" i="7"/>
  <c r="AU1017" i="7"/>
  <c r="AT1017" i="7"/>
  <c r="AS1017" i="7"/>
  <c r="AR1017" i="7"/>
  <c r="AQ1017" i="7"/>
  <c r="AP1017" i="7"/>
  <c r="AO1017" i="7"/>
  <c r="AN1017" i="7"/>
  <c r="AM1017" i="7"/>
  <c r="AL1017" i="7"/>
  <c r="AK1017" i="7"/>
  <c r="AJ1017" i="7"/>
  <c r="AI1017" i="7"/>
  <c r="AH1017" i="7"/>
  <c r="AG1017" i="7"/>
  <c r="AF1017" i="7"/>
  <c r="AE1017" i="7"/>
  <c r="AD1017" i="7"/>
  <c r="AC1017" i="7"/>
  <c r="S1017" i="7"/>
  <c r="R1017" i="7"/>
  <c r="Q1017" i="7"/>
  <c r="P1017" i="7"/>
  <c r="O1017" i="7"/>
  <c r="N1017" i="7"/>
  <c r="M1017" i="7"/>
  <c r="L1017" i="7"/>
  <c r="K1017" i="7"/>
  <c r="J1017" i="7"/>
  <c r="I1017" i="7"/>
  <c r="H1017" i="7"/>
  <c r="E1017" i="7"/>
  <c r="D1017" i="7"/>
  <c r="BK1016" i="7"/>
  <c r="BF1016" i="7"/>
  <c r="BE1016" i="7"/>
  <c r="BD1016" i="7"/>
  <c r="BC1016" i="7"/>
  <c r="AX1016" i="7"/>
  <c r="AW1016" i="7"/>
  <c r="AU1016" i="7"/>
  <c r="AT1016" i="7"/>
  <c r="AS1016" i="7"/>
  <c r="AR1016" i="7"/>
  <c r="AQ1016" i="7"/>
  <c r="AP1016" i="7"/>
  <c r="AO1016" i="7"/>
  <c r="AN1016" i="7"/>
  <c r="AM1016" i="7"/>
  <c r="AL1016" i="7"/>
  <c r="AK1016" i="7"/>
  <c r="AJ1016" i="7"/>
  <c r="AI1016" i="7"/>
  <c r="AH1016" i="7"/>
  <c r="AG1016" i="7"/>
  <c r="AF1016" i="7"/>
  <c r="AE1016" i="7"/>
  <c r="AD1016" i="7"/>
  <c r="AC1016" i="7"/>
  <c r="S1016" i="7"/>
  <c r="R1016" i="7"/>
  <c r="Q1016" i="7"/>
  <c r="P1016" i="7"/>
  <c r="O1016" i="7"/>
  <c r="N1016" i="7"/>
  <c r="M1016" i="7"/>
  <c r="L1016" i="7"/>
  <c r="K1016" i="7"/>
  <c r="J1016" i="7"/>
  <c r="I1016" i="7"/>
  <c r="H1016" i="7"/>
  <c r="E1016" i="7"/>
  <c r="D1016" i="7"/>
  <c r="BK1015" i="7"/>
  <c r="BJ1015" i="7"/>
  <c r="BF1015" i="7"/>
  <c r="BE1015" i="7"/>
  <c r="BD1015" i="7"/>
  <c r="BC1015" i="7"/>
  <c r="AX1015" i="7"/>
  <c r="AW1015" i="7"/>
  <c r="AU1015" i="7"/>
  <c r="AT1015" i="7"/>
  <c r="AS1015" i="7"/>
  <c r="AR1015" i="7"/>
  <c r="AQ1015" i="7"/>
  <c r="AP1015" i="7"/>
  <c r="AO1015" i="7"/>
  <c r="AN1015" i="7"/>
  <c r="AM1015" i="7"/>
  <c r="AL1015" i="7"/>
  <c r="AK1015" i="7"/>
  <c r="AJ1015" i="7"/>
  <c r="AI1015" i="7"/>
  <c r="AH1015" i="7"/>
  <c r="AG1015" i="7"/>
  <c r="AF1015" i="7"/>
  <c r="AE1015" i="7"/>
  <c r="AD1015" i="7"/>
  <c r="AC1015" i="7"/>
  <c r="S1015" i="7"/>
  <c r="R1015" i="7"/>
  <c r="Q1015" i="7"/>
  <c r="P1015" i="7"/>
  <c r="O1015" i="7"/>
  <c r="N1015" i="7"/>
  <c r="M1015" i="7"/>
  <c r="L1015" i="7"/>
  <c r="K1015" i="7"/>
  <c r="J1015" i="7"/>
  <c r="I1015" i="7"/>
  <c r="H1015" i="7"/>
  <c r="G1015" i="7"/>
  <c r="E1015" i="7"/>
  <c r="D1015" i="7"/>
  <c r="BK1014" i="7"/>
  <c r="BF1014" i="7"/>
  <c r="BE1014" i="7"/>
  <c r="BD1014" i="7"/>
  <c r="BC1014" i="7"/>
  <c r="AX1014" i="7"/>
  <c r="AW1014" i="7"/>
  <c r="AU1014" i="7"/>
  <c r="AT1014" i="7"/>
  <c r="AS1014" i="7"/>
  <c r="AR1014" i="7"/>
  <c r="AQ1014" i="7"/>
  <c r="AP1014" i="7"/>
  <c r="AO1014" i="7"/>
  <c r="AN1014" i="7"/>
  <c r="AM1014" i="7"/>
  <c r="AL1014" i="7"/>
  <c r="AK1014" i="7"/>
  <c r="AJ1014" i="7"/>
  <c r="AI1014" i="7"/>
  <c r="AH1014" i="7"/>
  <c r="AG1014" i="7"/>
  <c r="AF1014" i="7"/>
  <c r="AE1014" i="7"/>
  <c r="AD1014" i="7"/>
  <c r="AC1014" i="7"/>
  <c r="S1014" i="7"/>
  <c r="R1014" i="7"/>
  <c r="Q1014" i="7"/>
  <c r="P1014" i="7"/>
  <c r="O1014" i="7"/>
  <c r="N1014" i="7"/>
  <c r="M1014" i="7"/>
  <c r="L1014" i="7"/>
  <c r="K1014" i="7"/>
  <c r="J1014" i="7"/>
  <c r="I1014" i="7"/>
  <c r="H1014" i="7"/>
  <c r="E1014" i="7"/>
  <c r="D1014" i="7"/>
  <c r="BK1013" i="7"/>
  <c r="BJ1013" i="7" s="1"/>
  <c r="BF1013" i="7"/>
  <c r="BE1013" i="7"/>
  <c r="BD1013" i="7"/>
  <c r="BC1013" i="7"/>
  <c r="AX1013" i="7"/>
  <c r="AW1013" i="7"/>
  <c r="AU1013" i="7"/>
  <c r="AT1013" i="7"/>
  <c r="AS1013" i="7"/>
  <c r="AR1013" i="7"/>
  <c r="AQ1013" i="7"/>
  <c r="AP1013" i="7"/>
  <c r="AO1013" i="7"/>
  <c r="AN1013" i="7"/>
  <c r="AM1013" i="7"/>
  <c r="AL1013" i="7"/>
  <c r="AK1013" i="7"/>
  <c r="AJ1013" i="7"/>
  <c r="AI1013" i="7"/>
  <c r="AH1013" i="7"/>
  <c r="AG1013" i="7"/>
  <c r="AF1013" i="7"/>
  <c r="AE1013" i="7"/>
  <c r="AD1013" i="7"/>
  <c r="AC1013" i="7"/>
  <c r="S1013" i="7"/>
  <c r="R1013" i="7"/>
  <c r="Q1013" i="7"/>
  <c r="P1013" i="7"/>
  <c r="O1013" i="7"/>
  <c r="N1013" i="7"/>
  <c r="M1013" i="7"/>
  <c r="L1013" i="7"/>
  <c r="K1013" i="7"/>
  <c r="J1013" i="7"/>
  <c r="I1013" i="7"/>
  <c r="H1013" i="7"/>
  <c r="E1013" i="7"/>
  <c r="D1013" i="7"/>
  <c r="BK1012" i="7"/>
  <c r="BF1012" i="7"/>
  <c r="BE1012" i="7"/>
  <c r="BD1012" i="7"/>
  <c r="BC1012" i="7"/>
  <c r="AX1012" i="7"/>
  <c r="AW1012" i="7"/>
  <c r="AU1012" i="7"/>
  <c r="AT1012" i="7"/>
  <c r="AS1012" i="7"/>
  <c r="AR1012" i="7"/>
  <c r="AQ1012" i="7"/>
  <c r="AP1012" i="7"/>
  <c r="AO1012" i="7"/>
  <c r="AN1012" i="7"/>
  <c r="AM1012" i="7"/>
  <c r="AL1012" i="7"/>
  <c r="AK1012" i="7"/>
  <c r="AJ1012" i="7"/>
  <c r="AI1012" i="7"/>
  <c r="AH1012" i="7"/>
  <c r="AG1012" i="7"/>
  <c r="AF1012" i="7"/>
  <c r="AE1012" i="7"/>
  <c r="AD1012" i="7"/>
  <c r="AC1012" i="7"/>
  <c r="S1012" i="7"/>
  <c r="R1012" i="7"/>
  <c r="Q1012" i="7"/>
  <c r="P1012" i="7"/>
  <c r="O1012" i="7"/>
  <c r="N1012" i="7"/>
  <c r="M1012" i="7"/>
  <c r="L1012" i="7"/>
  <c r="K1012" i="7"/>
  <c r="J1012" i="7"/>
  <c r="I1012" i="7"/>
  <c r="H1012" i="7"/>
  <c r="E1012" i="7"/>
  <c r="D1012" i="7"/>
  <c r="BK1011" i="7"/>
  <c r="G1011" i="7" s="1"/>
  <c r="BJ1011" i="7"/>
  <c r="BF1011" i="7"/>
  <c r="BE1011" i="7"/>
  <c r="BD1011" i="7"/>
  <c r="BC1011" i="7"/>
  <c r="AX1011" i="7"/>
  <c r="AW1011" i="7"/>
  <c r="AU1011" i="7"/>
  <c r="AT1011" i="7"/>
  <c r="AS1011" i="7"/>
  <c r="AR1011" i="7"/>
  <c r="AQ1011" i="7"/>
  <c r="AP1011" i="7"/>
  <c r="AO1011" i="7"/>
  <c r="AN1011" i="7"/>
  <c r="AM1011" i="7"/>
  <c r="AL1011" i="7"/>
  <c r="AK1011" i="7"/>
  <c r="AJ1011" i="7"/>
  <c r="AI1011" i="7"/>
  <c r="AH1011" i="7"/>
  <c r="AG1011" i="7"/>
  <c r="AF1011" i="7"/>
  <c r="AE1011" i="7"/>
  <c r="AD1011" i="7"/>
  <c r="AC1011" i="7"/>
  <c r="S1011" i="7"/>
  <c r="R1011" i="7"/>
  <c r="Q1011" i="7"/>
  <c r="P1011" i="7"/>
  <c r="O1011" i="7"/>
  <c r="N1011" i="7"/>
  <c r="M1011" i="7"/>
  <c r="L1011" i="7"/>
  <c r="K1011" i="7"/>
  <c r="J1011" i="7"/>
  <c r="I1011" i="7"/>
  <c r="H1011" i="7"/>
  <c r="E1011" i="7"/>
  <c r="D1011" i="7"/>
  <c r="BK1010" i="7"/>
  <c r="G1010" i="7" s="1"/>
  <c r="BF1010" i="7"/>
  <c r="BE1010" i="7"/>
  <c r="BD1010" i="7"/>
  <c r="BC1010" i="7"/>
  <c r="AX1010" i="7"/>
  <c r="AW1010" i="7"/>
  <c r="AU1010" i="7"/>
  <c r="AT1010" i="7"/>
  <c r="AS1010" i="7"/>
  <c r="AR1010" i="7"/>
  <c r="AQ1010" i="7"/>
  <c r="AP1010" i="7"/>
  <c r="AO1010" i="7"/>
  <c r="AN1010" i="7"/>
  <c r="AM1010" i="7"/>
  <c r="AL1010" i="7"/>
  <c r="AK1010" i="7"/>
  <c r="AJ1010" i="7"/>
  <c r="AI1010" i="7"/>
  <c r="AH1010" i="7"/>
  <c r="AG1010" i="7"/>
  <c r="AF1010" i="7"/>
  <c r="AE1010" i="7"/>
  <c r="AD1010" i="7"/>
  <c r="AC1010" i="7"/>
  <c r="S1010" i="7"/>
  <c r="R1010" i="7"/>
  <c r="Q1010" i="7"/>
  <c r="P1010" i="7"/>
  <c r="O1010" i="7"/>
  <c r="N1010" i="7"/>
  <c r="M1010" i="7"/>
  <c r="L1010" i="7"/>
  <c r="K1010" i="7"/>
  <c r="J1010" i="7"/>
  <c r="I1010" i="7"/>
  <c r="H1010" i="7"/>
  <c r="E1010" i="7"/>
  <c r="D1010" i="7"/>
  <c r="BK1009" i="7"/>
  <c r="G1009" i="7" s="1"/>
  <c r="BF1009" i="7"/>
  <c r="BE1009" i="7"/>
  <c r="BD1009" i="7"/>
  <c r="BC1009" i="7"/>
  <c r="AX1009" i="7"/>
  <c r="AW1009" i="7"/>
  <c r="AU1009" i="7"/>
  <c r="AT1009" i="7"/>
  <c r="AS1009" i="7"/>
  <c r="AR1009" i="7"/>
  <c r="AQ1009" i="7"/>
  <c r="AP1009" i="7"/>
  <c r="AO1009" i="7"/>
  <c r="AN1009" i="7"/>
  <c r="AM1009" i="7"/>
  <c r="AL1009" i="7"/>
  <c r="AK1009" i="7"/>
  <c r="AJ1009" i="7"/>
  <c r="AI1009" i="7"/>
  <c r="AH1009" i="7"/>
  <c r="AG1009" i="7"/>
  <c r="AF1009" i="7"/>
  <c r="AE1009" i="7"/>
  <c r="AD1009" i="7"/>
  <c r="AC1009" i="7"/>
  <c r="S1009" i="7"/>
  <c r="R1009" i="7"/>
  <c r="Q1009" i="7"/>
  <c r="P1009" i="7"/>
  <c r="O1009" i="7"/>
  <c r="N1009" i="7"/>
  <c r="M1009" i="7"/>
  <c r="L1009" i="7"/>
  <c r="K1009" i="7"/>
  <c r="J1009" i="7"/>
  <c r="I1009" i="7"/>
  <c r="H1009" i="7"/>
  <c r="E1009" i="7"/>
  <c r="D1009" i="7"/>
  <c r="BK1008" i="7"/>
  <c r="BF1008" i="7"/>
  <c r="BE1008" i="7"/>
  <c r="BD1008" i="7"/>
  <c r="BC1008" i="7"/>
  <c r="AX1008" i="7"/>
  <c r="AW1008" i="7"/>
  <c r="AU1008" i="7"/>
  <c r="AT1008" i="7"/>
  <c r="AS1008" i="7"/>
  <c r="AR1008" i="7"/>
  <c r="AQ1008" i="7"/>
  <c r="AP1008" i="7"/>
  <c r="AO1008" i="7"/>
  <c r="AN1008" i="7"/>
  <c r="AM1008" i="7"/>
  <c r="AL1008" i="7"/>
  <c r="AK1008" i="7"/>
  <c r="AJ1008" i="7"/>
  <c r="AI1008" i="7"/>
  <c r="AH1008" i="7"/>
  <c r="AG1008" i="7"/>
  <c r="AF1008" i="7"/>
  <c r="AE1008" i="7"/>
  <c r="AD1008" i="7"/>
  <c r="AC1008" i="7"/>
  <c r="S1008" i="7"/>
  <c r="R1008" i="7"/>
  <c r="Q1008" i="7"/>
  <c r="P1008" i="7"/>
  <c r="O1008" i="7"/>
  <c r="N1008" i="7"/>
  <c r="M1008" i="7"/>
  <c r="L1008" i="7"/>
  <c r="K1008" i="7"/>
  <c r="J1008" i="7"/>
  <c r="I1008" i="7"/>
  <c r="H1008" i="7"/>
  <c r="E1008" i="7"/>
  <c r="D1008" i="7"/>
  <c r="BK1007" i="7"/>
  <c r="BF1007" i="7"/>
  <c r="BE1007" i="7"/>
  <c r="BD1007" i="7"/>
  <c r="BC1007" i="7"/>
  <c r="AX1007" i="7"/>
  <c r="AW1007" i="7"/>
  <c r="AU1007" i="7"/>
  <c r="AT1007" i="7"/>
  <c r="AS1007" i="7"/>
  <c r="AR1007" i="7"/>
  <c r="AQ1007" i="7"/>
  <c r="AP1007" i="7"/>
  <c r="AO1007" i="7"/>
  <c r="AN1007" i="7"/>
  <c r="AM1007" i="7"/>
  <c r="AL1007" i="7"/>
  <c r="AK1007" i="7"/>
  <c r="AJ1007" i="7"/>
  <c r="AI1007" i="7"/>
  <c r="AH1007" i="7"/>
  <c r="AG1007" i="7"/>
  <c r="AF1007" i="7"/>
  <c r="AE1007" i="7"/>
  <c r="AD1007" i="7"/>
  <c r="AC1007" i="7"/>
  <c r="S1007" i="7"/>
  <c r="R1007" i="7"/>
  <c r="Q1007" i="7"/>
  <c r="P1007" i="7"/>
  <c r="O1007" i="7"/>
  <c r="N1007" i="7"/>
  <c r="M1007" i="7"/>
  <c r="L1007" i="7"/>
  <c r="K1007" i="7"/>
  <c r="J1007" i="7"/>
  <c r="I1007" i="7"/>
  <c r="H1007" i="7"/>
  <c r="E1007" i="7"/>
  <c r="D1007" i="7"/>
  <c r="BK1006" i="7"/>
  <c r="G1006" i="7" s="1"/>
  <c r="BF1006" i="7"/>
  <c r="BE1006" i="7"/>
  <c r="BD1006" i="7"/>
  <c r="BC1006" i="7"/>
  <c r="AX1006" i="7"/>
  <c r="AW1006" i="7"/>
  <c r="AU1006" i="7"/>
  <c r="AT1006" i="7"/>
  <c r="AS1006" i="7"/>
  <c r="AR1006" i="7"/>
  <c r="AQ1006" i="7"/>
  <c r="AP1006" i="7"/>
  <c r="AO1006" i="7"/>
  <c r="AN1006" i="7"/>
  <c r="AM1006" i="7"/>
  <c r="AL1006" i="7"/>
  <c r="AK1006" i="7"/>
  <c r="AJ1006" i="7"/>
  <c r="AI1006" i="7"/>
  <c r="AH1006" i="7"/>
  <c r="AG1006" i="7"/>
  <c r="AF1006" i="7"/>
  <c r="AE1006" i="7"/>
  <c r="AD1006" i="7"/>
  <c r="AC1006" i="7"/>
  <c r="S1006" i="7"/>
  <c r="R1006" i="7"/>
  <c r="Q1006" i="7"/>
  <c r="P1006" i="7"/>
  <c r="O1006" i="7"/>
  <c r="N1006" i="7"/>
  <c r="M1006" i="7"/>
  <c r="L1006" i="7"/>
  <c r="K1006" i="7"/>
  <c r="J1006" i="7"/>
  <c r="I1006" i="7"/>
  <c r="H1006" i="7"/>
  <c r="E1006" i="7"/>
  <c r="D1006" i="7"/>
  <c r="BK1005" i="7"/>
  <c r="BF1005" i="7"/>
  <c r="BE1005" i="7"/>
  <c r="BD1005" i="7"/>
  <c r="BC1005" i="7"/>
  <c r="AX1005" i="7"/>
  <c r="AW1005" i="7"/>
  <c r="AU1005" i="7"/>
  <c r="AT1005" i="7"/>
  <c r="AS1005" i="7"/>
  <c r="AR1005" i="7"/>
  <c r="AQ1005" i="7"/>
  <c r="AP1005" i="7"/>
  <c r="AO1005" i="7"/>
  <c r="AN1005" i="7"/>
  <c r="AM1005" i="7"/>
  <c r="AL1005" i="7"/>
  <c r="AK1005" i="7"/>
  <c r="AJ1005" i="7"/>
  <c r="AI1005" i="7"/>
  <c r="AH1005" i="7"/>
  <c r="AG1005" i="7"/>
  <c r="AF1005" i="7"/>
  <c r="AE1005" i="7"/>
  <c r="AD1005" i="7"/>
  <c r="AC1005" i="7"/>
  <c r="S1005" i="7"/>
  <c r="R1005" i="7"/>
  <c r="Q1005" i="7"/>
  <c r="P1005" i="7"/>
  <c r="O1005" i="7"/>
  <c r="N1005" i="7"/>
  <c r="M1005" i="7"/>
  <c r="L1005" i="7"/>
  <c r="K1005" i="7"/>
  <c r="J1005" i="7"/>
  <c r="I1005" i="7"/>
  <c r="H1005" i="7"/>
  <c r="E1005" i="7"/>
  <c r="D1005" i="7"/>
  <c r="DD1004" i="7"/>
  <c r="AZ1004" i="7" s="1"/>
  <c r="BK1004" i="7"/>
  <c r="BJ1004" i="7" s="1"/>
  <c r="F1004" i="7" s="1"/>
  <c r="BF1004" i="7"/>
  <c r="BE1004" i="7"/>
  <c r="BD1004" i="7"/>
  <c r="BC1004" i="7"/>
  <c r="AX1004" i="7"/>
  <c r="AW1004" i="7"/>
  <c r="AU1004" i="7"/>
  <c r="AT1004" i="7"/>
  <c r="AS1004" i="7"/>
  <c r="AR1004" i="7"/>
  <c r="AQ1004" i="7"/>
  <c r="AP1004" i="7"/>
  <c r="AO1004" i="7"/>
  <c r="AN1004" i="7"/>
  <c r="AM1004" i="7"/>
  <c r="AL1004" i="7"/>
  <c r="AK1004" i="7"/>
  <c r="AJ1004" i="7"/>
  <c r="AI1004" i="7"/>
  <c r="AH1004" i="7"/>
  <c r="AG1004" i="7"/>
  <c r="AF1004" i="7"/>
  <c r="AE1004" i="7"/>
  <c r="AD1004" i="7"/>
  <c r="AC1004" i="7"/>
  <c r="S1004" i="7"/>
  <c r="R1004" i="7"/>
  <c r="Q1004" i="7"/>
  <c r="P1004" i="7"/>
  <c r="O1004" i="7"/>
  <c r="N1004" i="7"/>
  <c r="M1004" i="7"/>
  <c r="L1004" i="7"/>
  <c r="K1004" i="7"/>
  <c r="J1004" i="7"/>
  <c r="I1004" i="7"/>
  <c r="H1004" i="7"/>
  <c r="E1004" i="7"/>
  <c r="D1004" i="7"/>
  <c r="CB1003" i="7"/>
  <c r="X1003" i="7" s="1"/>
  <c r="BK1003" i="7"/>
  <c r="BJ1003" i="7" s="1"/>
  <c r="BF1003" i="7"/>
  <c r="BE1003" i="7"/>
  <c r="BD1003" i="7"/>
  <c r="BC1003" i="7"/>
  <c r="AX1003" i="7"/>
  <c r="AW1003" i="7"/>
  <c r="AU1003" i="7"/>
  <c r="AT1003" i="7"/>
  <c r="AS1003" i="7"/>
  <c r="AR1003" i="7"/>
  <c r="AQ1003" i="7"/>
  <c r="AP1003" i="7"/>
  <c r="AO1003" i="7"/>
  <c r="AN1003" i="7"/>
  <c r="AM1003" i="7"/>
  <c r="AL1003" i="7"/>
  <c r="AK1003" i="7"/>
  <c r="AJ1003" i="7"/>
  <c r="AI1003" i="7"/>
  <c r="AH1003" i="7"/>
  <c r="AG1003" i="7"/>
  <c r="AF1003" i="7"/>
  <c r="AE1003" i="7"/>
  <c r="AD1003" i="7"/>
  <c r="AC1003" i="7"/>
  <c r="S1003" i="7"/>
  <c r="R1003" i="7"/>
  <c r="Q1003" i="7"/>
  <c r="P1003" i="7"/>
  <c r="O1003" i="7"/>
  <c r="N1003" i="7"/>
  <c r="M1003" i="7"/>
  <c r="L1003" i="7"/>
  <c r="K1003" i="7"/>
  <c r="J1003" i="7"/>
  <c r="I1003" i="7"/>
  <c r="H1003" i="7"/>
  <c r="E1003" i="7"/>
  <c r="D1003" i="7"/>
  <c r="BK1002" i="7"/>
  <c r="BF1002" i="7"/>
  <c r="BE1002" i="7"/>
  <c r="BD1002" i="7"/>
  <c r="BC1002" i="7"/>
  <c r="AX1002" i="7"/>
  <c r="AW1002" i="7"/>
  <c r="AU1002" i="7"/>
  <c r="AT1002" i="7"/>
  <c r="AS1002" i="7"/>
  <c r="AR1002" i="7"/>
  <c r="AQ1002" i="7"/>
  <c r="AP1002" i="7"/>
  <c r="AO1002" i="7"/>
  <c r="AN1002" i="7"/>
  <c r="AM1002" i="7"/>
  <c r="AL1002" i="7"/>
  <c r="AK1002" i="7"/>
  <c r="AJ1002" i="7"/>
  <c r="AI1002" i="7"/>
  <c r="AH1002" i="7"/>
  <c r="AG1002" i="7"/>
  <c r="AF1002" i="7"/>
  <c r="AE1002" i="7"/>
  <c r="AD1002" i="7"/>
  <c r="AC1002" i="7"/>
  <c r="S1002" i="7"/>
  <c r="R1002" i="7"/>
  <c r="Q1002" i="7"/>
  <c r="P1002" i="7"/>
  <c r="O1002" i="7"/>
  <c r="N1002" i="7"/>
  <c r="M1002" i="7"/>
  <c r="L1002" i="7"/>
  <c r="K1002" i="7"/>
  <c r="J1002" i="7"/>
  <c r="I1002" i="7"/>
  <c r="H1002" i="7"/>
  <c r="E1002" i="7"/>
  <c r="D1002" i="7"/>
  <c r="BK1001" i="7"/>
  <c r="G1001" i="7" s="1"/>
  <c r="BF1001" i="7"/>
  <c r="BE1001" i="7"/>
  <c r="BD1001" i="7"/>
  <c r="BC1001" i="7"/>
  <c r="AX1001" i="7"/>
  <c r="AW1001" i="7"/>
  <c r="AU1001" i="7"/>
  <c r="AT1001" i="7"/>
  <c r="AS1001" i="7"/>
  <c r="AR1001" i="7"/>
  <c r="AQ1001" i="7"/>
  <c r="AP1001" i="7"/>
  <c r="AO1001" i="7"/>
  <c r="AN1001" i="7"/>
  <c r="AM1001" i="7"/>
  <c r="AL1001" i="7"/>
  <c r="AK1001" i="7"/>
  <c r="AJ1001" i="7"/>
  <c r="AI1001" i="7"/>
  <c r="AH1001" i="7"/>
  <c r="AG1001" i="7"/>
  <c r="AF1001" i="7"/>
  <c r="AE1001" i="7"/>
  <c r="AD1001" i="7"/>
  <c r="AC1001" i="7"/>
  <c r="S1001" i="7"/>
  <c r="R1001" i="7"/>
  <c r="Q1001" i="7"/>
  <c r="P1001" i="7"/>
  <c r="O1001" i="7"/>
  <c r="N1001" i="7"/>
  <c r="M1001" i="7"/>
  <c r="L1001" i="7"/>
  <c r="K1001" i="7"/>
  <c r="J1001" i="7"/>
  <c r="I1001" i="7"/>
  <c r="H1001" i="7"/>
  <c r="E1001" i="7"/>
  <c r="D1001" i="7"/>
  <c r="BK1000" i="7"/>
  <c r="BF1000" i="7"/>
  <c r="BE1000" i="7"/>
  <c r="BD1000" i="7"/>
  <c r="BC1000" i="7"/>
  <c r="AX1000" i="7"/>
  <c r="AW1000" i="7"/>
  <c r="AU1000" i="7"/>
  <c r="AT1000" i="7"/>
  <c r="AS1000" i="7"/>
  <c r="AR1000" i="7"/>
  <c r="AQ1000" i="7"/>
  <c r="AP1000" i="7"/>
  <c r="AO1000" i="7"/>
  <c r="AN1000" i="7"/>
  <c r="AM1000" i="7"/>
  <c r="AL1000" i="7"/>
  <c r="AK1000" i="7"/>
  <c r="AJ1000" i="7"/>
  <c r="AI1000" i="7"/>
  <c r="AH1000" i="7"/>
  <c r="AG1000" i="7"/>
  <c r="AF1000" i="7"/>
  <c r="AE1000" i="7"/>
  <c r="AD1000" i="7"/>
  <c r="AC1000" i="7"/>
  <c r="S1000" i="7"/>
  <c r="R1000" i="7"/>
  <c r="Q1000" i="7"/>
  <c r="P1000" i="7"/>
  <c r="O1000" i="7"/>
  <c r="N1000" i="7"/>
  <c r="M1000" i="7"/>
  <c r="L1000" i="7"/>
  <c r="K1000" i="7"/>
  <c r="J1000" i="7"/>
  <c r="I1000" i="7"/>
  <c r="H1000" i="7"/>
  <c r="E1000" i="7"/>
  <c r="D1000" i="7"/>
  <c r="BK999" i="7"/>
  <c r="BF999" i="7"/>
  <c r="BE999" i="7"/>
  <c r="BD999" i="7"/>
  <c r="BC999" i="7"/>
  <c r="AX999" i="7"/>
  <c r="AW999" i="7"/>
  <c r="AU999" i="7"/>
  <c r="AT999" i="7"/>
  <c r="AS999" i="7"/>
  <c r="AR999" i="7"/>
  <c r="AQ999" i="7"/>
  <c r="AP999" i="7"/>
  <c r="AO999" i="7"/>
  <c r="AN999" i="7"/>
  <c r="AM999" i="7"/>
  <c r="AL999" i="7"/>
  <c r="AK999" i="7"/>
  <c r="AJ999" i="7"/>
  <c r="AI999" i="7"/>
  <c r="AH999" i="7"/>
  <c r="AG999" i="7"/>
  <c r="AF999" i="7"/>
  <c r="AE999" i="7"/>
  <c r="AD999" i="7"/>
  <c r="AC999" i="7"/>
  <c r="S999" i="7"/>
  <c r="R999" i="7"/>
  <c r="Q999" i="7"/>
  <c r="P999" i="7"/>
  <c r="O999" i="7"/>
  <c r="N999" i="7"/>
  <c r="M999" i="7"/>
  <c r="L999" i="7"/>
  <c r="K999" i="7"/>
  <c r="J999" i="7"/>
  <c r="I999" i="7"/>
  <c r="H999" i="7"/>
  <c r="E999" i="7"/>
  <c r="D999" i="7"/>
  <c r="BK998" i="7"/>
  <c r="BJ998" i="7" s="1"/>
  <c r="DC998" i="7" s="1"/>
  <c r="AY998" i="7" s="1"/>
  <c r="BF998" i="7"/>
  <c r="BE998" i="7"/>
  <c r="BD998" i="7"/>
  <c r="BC998" i="7"/>
  <c r="AX998" i="7"/>
  <c r="AW998" i="7"/>
  <c r="AU998" i="7"/>
  <c r="AT998" i="7"/>
  <c r="AS998" i="7"/>
  <c r="AR998" i="7"/>
  <c r="AQ998" i="7"/>
  <c r="AP998" i="7"/>
  <c r="AO998" i="7"/>
  <c r="AN998" i="7"/>
  <c r="AM998" i="7"/>
  <c r="AL998" i="7"/>
  <c r="AK998" i="7"/>
  <c r="AJ998" i="7"/>
  <c r="AI998" i="7"/>
  <c r="AH998" i="7"/>
  <c r="AG998" i="7"/>
  <c r="AF998" i="7"/>
  <c r="AE998" i="7"/>
  <c r="AD998" i="7"/>
  <c r="AC998" i="7"/>
  <c r="S998" i="7"/>
  <c r="R998" i="7"/>
  <c r="Q998" i="7"/>
  <c r="P998" i="7"/>
  <c r="O998" i="7"/>
  <c r="N998" i="7"/>
  <c r="M998" i="7"/>
  <c r="L998" i="7"/>
  <c r="K998" i="7"/>
  <c r="J998" i="7"/>
  <c r="I998" i="7"/>
  <c r="H998" i="7"/>
  <c r="G998" i="7"/>
  <c r="E998" i="7"/>
  <c r="D998" i="7"/>
  <c r="BK997" i="7"/>
  <c r="BF997" i="7"/>
  <c r="BE997" i="7"/>
  <c r="BD997" i="7"/>
  <c r="BC997" i="7"/>
  <c r="AX997" i="7"/>
  <c r="AW997" i="7"/>
  <c r="AU997" i="7"/>
  <c r="AT997" i="7"/>
  <c r="AS997" i="7"/>
  <c r="AR997" i="7"/>
  <c r="AQ997" i="7"/>
  <c r="AP997" i="7"/>
  <c r="AO997" i="7"/>
  <c r="AN997" i="7"/>
  <c r="AM997" i="7"/>
  <c r="AL997" i="7"/>
  <c r="AK997" i="7"/>
  <c r="AJ997" i="7"/>
  <c r="AI997" i="7"/>
  <c r="AH997" i="7"/>
  <c r="AG997" i="7"/>
  <c r="AF997" i="7"/>
  <c r="AE997" i="7"/>
  <c r="AD997" i="7"/>
  <c r="AC997" i="7"/>
  <c r="S997" i="7"/>
  <c r="R997" i="7"/>
  <c r="Q997" i="7"/>
  <c r="P997" i="7"/>
  <c r="O997" i="7"/>
  <c r="N997" i="7"/>
  <c r="M997" i="7"/>
  <c r="L997" i="7"/>
  <c r="K997" i="7"/>
  <c r="J997" i="7"/>
  <c r="I997" i="7"/>
  <c r="H997" i="7"/>
  <c r="E997" i="7"/>
  <c r="D997" i="7"/>
  <c r="DD996" i="7"/>
  <c r="AZ996" i="7" s="1"/>
  <c r="CB996" i="7"/>
  <c r="X996" i="7" s="1"/>
  <c r="BX996" i="7"/>
  <c r="BK996" i="7"/>
  <c r="BJ996" i="7" s="1"/>
  <c r="CZ996" i="7" s="1"/>
  <c r="AV996" i="7" s="1"/>
  <c r="BF996" i="7"/>
  <c r="BE996" i="7"/>
  <c r="BD996" i="7"/>
  <c r="BC996" i="7"/>
  <c r="AX996" i="7"/>
  <c r="AW996" i="7"/>
  <c r="AU996" i="7"/>
  <c r="AT996" i="7"/>
  <c r="AS996" i="7"/>
  <c r="AR996" i="7"/>
  <c r="AQ996" i="7"/>
  <c r="AP996" i="7"/>
  <c r="AO996" i="7"/>
  <c r="AN996" i="7"/>
  <c r="AM996" i="7"/>
  <c r="AL996" i="7"/>
  <c r="AK996" i="7"/>
  <c r="AJ996" i="7"/>
  <c r="AI996" i="7"/>
  <c r="AH996" i="7"/>
  <c r="AG996" i="7"/>
  <c r="AF996" i="7"/>
  <c r="AE996" i="7"/>
  <c r="AD996" i="7"/>
  <c r="AC996" i="7"/>
  <c r="S996" i="7"/>
  <c r="R996" i="7"/>
  <c r="Q996" i="7"/>
  <c r="P996" i="7"/>
  <c r="O996" i="7"/>
  <c r="N996" i="7"/>
  <c r="M996" i="7"/>
  <c r="L996" i="7"/>
  <c r="K996" i="7"/>
  <c r="J996" i="7"/>
  <c r="I996" i="7"/>
  <c r="H996" i="7"/>
  <c r="G996" i="7"/>
  <c r="F996" i="7"/>
  <c r="E996" i="7"/>
  <c r="D996" i="7"/>
  <c r="BK995" i="7"/>
  <c r="BF995" i="7"/>
  <c r="BE995" i="7"/>
  <c r="BD995" i="7"/>
  <c r="BC995" i="7"/>
  <c r="AX995" i="7"/>
  <c r="AW995" i="7"/>
  <c r="AU995" i="7"/>
  <c r="AT995" i="7"/>
  <c r="AS995" i="7"/>
  <c r="AR995" i="7"/>
  <c r="AQ995" i="7"/>
  <c r="AP995" i="7"/>
  <c r="AO995" i="7"/>
  <c r="AN995" i="7"/>
  <c r="AM995" i="7"/>
  <c r="AL995" i="7"/>
  <c r="AK995" i="7"/>
  <c r="AJ995" i="7"/>
  <c r="AI995" i="7"/>
  <c r="AH995" i="7"/>
  <c r="AG995" i="7"/>
  <c r="AF995" i="7"/>
  <c r="AE995" i="7"/>
  <c r="AD995" i="7"/>
  <c r="AC995" i="7"/>
  <c r="S995" i="7"/>
  <c r="R995" i="7"/>
  <c r="Q995" i="7"/>
  <c r="P995" i="7"/>
  <c r="O995" i="7"/>
  <c r="N995" i="7"/>
  <c r="M995" i="7"/>
  <c r="L995" i="7"/>
  <c r="K995" i="7"/>
  <c r="J995" i="7"/>
  <c r="I995" i="7"/>
  <c r="H995" i="7"/>
  <c r="E995" i="7"/>
  <c r="D995" i="7"/>
  <c r="BK994" i="7"/>
  <c r="BF994" i="7"/>
  <c r="BE994" i="7"/>
  <c r="BD994" i="7"/>
  <c r="BC994" i="7"/>
  <c r="AX994" i="7"/>
  <c r="AW994" i="7"/>
  <c r="AU994" i="7"/>
  <c r="AT994" i="7"/>
  <c r="AS994" i="7"/>
  <c r="AR994" i="7"/>
  <c r="AQ994" i="7"/>
  <c r="AP994" i="7"/>
  <c r="AO994" i="7"/>
  <c r="AN994" i="7"/>
  <c r="AM994" i="7"/>
  <c r="AL994" i="7"/>
  <c r="AK994" i="7"/>
  <c r="AJ994" i="7"/>
  <c r="AI994" i="7"/>
  <c r="AH994" i="7"/>
  <c r="AG994" i="7"/>
  <c r="AF994" i="7"/>
  <c r="AE994" i="7"/>
  <c r="AD994" i="7"/>
  <c r="AC994" i="7"/>
  <c r="S994" i="7"/>
  <c r="R994" i="7"/>
  <c r="Q994" i="7"/>
  <c r="P994" i="7"/>
  <c r="O994" i="7"/>
  <c r="N994" i="7"/>
  <c r="M994" i="7"/>
  <c r="L994" i="7"/>
  <c r="K994" i="7"/>
  <c r="J994" i="7"/>
  <c r="I994" i="7"/>
  <c r="H994" i="7"/>
  <c r="E994" i="7"/>
  <c r="D994" i="7"/>
  <c r="BK993" i="7"/>
  <c r="BF993" i="7"/>
  <c r="BE993" i="7"/>
  <c r="BD993" i="7"/>
  <c r="BC993" i="7"/>
  <c r="AX993" i="7"/>
  <c r="AW993" i="7"/>
  <c r="AU993" i="7"/>
  <c r="AT993" i="7"/>
  <c r="AS993" i="7"/>
  <c r="AR993" i="7"/>
  <c r="AQ993" i="7"/>
  <c r="AP993" i="7"/>
  <c r="AO993" i="7"/>
  <c r="AN993" i="7"/>
  <c r="AM993" i="7"/>
  <c r="AL993" i="7"/>
  <c r="AK993" i="7"/>
  <c r="AJ993" i="7"/>
  <c r="AI993" i="7"/>
  <c r="AH993" i="7"/>
  <c r="AG993" i="7"/>
  <c r="AF993" i="7"/>
  <c r="AE993" i="7"/>
  <c r="AD993" i="7"/>
  <c r="AC993" i="7"/>
  <c r="S993" i="7"/>
  <c r="R993" i="7"/>
  <c r="Q993" i="7"/>
  <c r="P993" i="7"/>
  <c r="O993" i="7"/>
  <c r="N993" i="7"/>
  <c r="M993" i="7"/>
  <c r="L993" i="7"/>
  <c r="K993" i="7"/>
  <c r="J993" i="7"/>
  <c r="I993" i="7"/>
  <c r="H993" i="7"/>
  <c r="E993" i="7"/>
  <c r="D993" i="7"/>
  <c r="BK992" i="7"/>
  <c r="BF992" i="7"/>
  <c r="BE992" i="7"/>
  <c r="BD992" i="7"/>
  <c r="BC992" i="7"/>
  <c r="AX992" i="7"/>
  <c r="AW992" i="7"/>
  <c r="AU992" i="7"/>
  <c r="AT992" i="7"/>
  <c r="AS992" i="7"/>
  <c r="AR992" i="7"/>
  <c r="AQ992" i="7"/>
  <c r="AP992" i="7"/>
  <c r="AO992" i="7"/>
  <c r="AN992" i="7"/>
  <c r="AM992" i="7"/>
  <c r="AL992" i="7"/>
  <c r="AK992" i="7"/>
  <c r="AJ992" i="7"/>
  <c r="AI992" i="7"/>
  <c r="AH992" i="7"/>
  <c r="AG992" i="7"/>
  <c r="AF992" i="7"/>
  <c r="AE992" i="7"/>
  <c r="AD992" i="7"/>
  <c r="AC992" i="7"/>
  <c r="S992" i="7"/>
  <c r="R992" i="7"/>
  <c r="Q992" i="7"/>
  <c r="P992" i="7"/>
  <c r="O992" i="7"/>
  <c r="N992" i="7"/>
  <c r="M992" i="7"/>
  <c r="L992" i="7"/>
  <c r="K992" i="7"/>
  <c r="J992" i="7"/>
  <c r="I992" i="7"/>
  <c r="H992" i="7"/>
  <c r="E992" i="7"/>
  <c r="D992" i="7"/>
  <c r="BK991" i="7"/>
  <c r="BJ991" i="7" s="1"/>
  <c r="BF991" i="7"/>
  <c r="BE991" i="7"/>
  <c r="BD991" i="7"/>
  <c r="BC991" i="7"/>
  <c r="AX991" i="7"/>
  <c r="AW991" i="7"/>
  <c r="AU991" i="7"/>
  <c r="AT991" i="7"/>
  <c r="AS991" i="7"/>
  <c r="AR991" i="7"/>
  <c r="AQ991" i="7"/>
  <c r="AP991" i="7"/>
  <c r="AO991" i="7"/>
  <c r="AN991" i="7"/>
  <c r="AM991" i="7"/>
  <c r="AL991" i="7"/>
  <c r="AK991" i="7"/>
  <c r="AJ991" i="7"/>
  <c r="AI991" i="7"/>
  <c r="AH991" i="7"/>
  <c r="AG991" i="7"/>
  <c r="AF991" i="7"/>
  <c r="AE991" i="7"/>
  <c r="AD991" i="7"/>
  <c r="AC991" i="7"/>
  <c r="S991" i="7"/>
  <c r="R991" i="7"/>
  <c r="Q991" i="7"/>
  <c r="P991" i="7"/>
  <c r="O991" i="7"/>
  <c r="N991" i="7"/>
  <c r="M991" i="7"/>
  <c r="L991" i="7"/>
  <c r="K991" i="7"/>
  <c r="J991" i="7"/>
  <c r="I991" i="7"/>
  <c r="H991" i="7"/>
  <c r="E991" i="7"/>
  <c r="D991" i="7"/>
  <c r="BK990" i="7"/>
  <c r="BJ990" i="7" s="1"/>
  <c r="DE990" i="7" s="1"/>
  <c r="BA990" i="7" s="1"/>
  <c r="BF990" i="7"/>
  <c r="BE990" i="7"/>
  <c r="BD990" i="7"/>
  <c r="BC990" i="7"/>
  <c r="AX990" i="7"/>
  <c r="AW990" i="7"/>
  <c r="AU990" i="7"/>
  <c r="AT990" i="7"/>
  <c r="AS990" i="7"/>
  <c r="AR990" i="7"/>
  <c r="AQ990" i="7"/>
  <c r="AP990" i="7"/>
  <c r="AO990" i="7"/>
  <c r="AN990" i="7"/>
  <c r="AM990" i="7"/>
  <c r="AL990" i="7"/>
  <c r="AK990" i="7"/>
  <c r="AJ990" i="7"/>
  <c r="AI990" i="7"/>
  <c r="AH990" i="7"/>
  <c r="AG990" i="7"/>
  <c r="AF990" i="7"/>
  <c r="AE990" i="7"/>
  <c r="AD990" i="7"/>
  <c r="AC990" i="7"/>
  <c r="S990" i="7"/>
  <c r="R990" i="7"/>
  <c r="Q990" i="7"/>
  <c r="P990" i="7"/>
  <c r="O990" i="7"/>
  <c r="N990" i="7"/>
  <c r="M990" i="7"/>
  <c r="L990" i="7"/>
  <c r="K990" i="7"/>
  <c r="J990" i="7"/>
  <c r="I990" i="7"/>
  <c r="H990" i="7"/>
  <c r="G990" i="7"/>
  <c r="E990" i="7"/>
  <c r="D990" i="7"/>
  <c r="BK989" i="7"/>
  <c r="BF989" i="7"/>
  <c r="BE989" i="7"/>
  <c r="BD989" i="7"/>
  <c r="BC989" i="7"/>
  <c r="AX989" i="7"/>
  <c r="AW989" i="7"/>
  <c r="AU989" i="7"/>
  <c r="AT989" i="7"/>
  <c r="AS989" i="7"/>
  <c r="AR989" i="7"/>
  <c r="AQ989" i="7"/>
  <c r="AP989" i="7"/>
  <c r="AO989" i="7"/>
  <c r="AN989" i="7"/>
  <c r="AM989" i="7"/>
  <c r="AL989" i="7"/>
  <c r="AK989" i="7"/>
  <c r="AJ989" i="7"/>
  <c r="AI989" i="7"/>
  <c r="AH989" i="7"/>
  <c r="AG989" i="7"/>
  <c r="AF989" i="7"/>
  <c r="AE989" i="7"/>
  <c r="AD989" i="7"/>
  <c r="AC989" i="7"/>
  <c r="S989" i="7"/>
  <c r="R989" i="7"/>
  <c r="Q989" i="7"/>
  <c r="P989" i="7"/>
  <c r="O989" i="7"/>
  <c r="N989" i="7"/>
  <c r="M989" i="7"/>
  <c r="L989" i="7"/>
  <c r="K989" i="7"/>
  <c r="J989" i="7"/>
  <c r="I989" i="7"/>
  <c r="H989" i="7"/>
  <c r="E989" i="7"/>
  <c r="D989" i="7"/>
  <c r="BK988" i="7"/>
  <c r="BF988" i="7"/>
  <c r="BE988" i="7"/>
  <c r="BD988" i="7"/>
  <c r="BC988" i="7"/>
  <c r="AX988" i="7"/>
  <c r="AW988" i="7"/>
  <c r="AU988" i="7"/>
  <c r="AT988" i="7"/>
  <c r="AS988" i="7"/>
  <c r="AR988" i="7"/>
  <c r="AQ988" i="7"/>
  <c r="AP988" i="7"/>
  <c r="AO988" i="7"/>
  <c r="AN988" i="7"/>
  <c r="AM988" i="7"/>
  <c r="AL988" i="7"/>
  <c r="AK988" i="7"/>
  <c r="AJ988" i="7"/>
  <c r="AI988" i="7"/>
  <c r="AH988" i="7"/>
  <c r="AG988" i="7"/>
  <c r="AF988" i="7"/>
  <c r="AE988" i="7"/>
  <c r="AD988" i="7"/>
  <c r="AC988" i="7"/>
  <c r="S988" i="7"/>
  <c r="R988" i="7"/>
  <c r="Q988" i="7"/>
  <c r="P988" i="7"/>
  <c r="O988" i="7"/>
  <c r="N988" i="7"/>
  <c r="M988" i="7"/>
  <c r="L988" i="7"/>
  <c r="K988" i="7"/>
  <c r="J988" i="7"/>
  <c r="I988" i="7"/>
  <c r="H988" i="7"/>
  <c r="E988" i="7"/>
  <c r="D988" i="7"/>
  <c r="BK987" i="7"/>
  <c r="BF987" i="7"/>
  <c r="BE987" i="7"/>
  <c r="BD987" i="7"/>
  <c r="BC987" i="7"/>
  <c r="AX987" i="7"/>
  <c r="AW987" i="7"/>
  <c r="AU987" i="7"/>
  <c r="AT987" i="7"/>
  <c r="AS987" i="7"/>
  <c r="AR987" i="7"/>
  <c r="AQ987" i="7"/>
  <c r="AP987" i="7"/>
  <c r="AO987" i="7"/>
  <c r="AN987" i="7"/>
  <c r="AM987" i="7"/>
  <c r="AL987" i="7"/>
  <c r="AK987" i="7"/>
  <c r="AJ987" i="7"/>
  <c r="AI987" i="7"/>
  <c r="AH987" i="7"/>
  <c r="AG987" i="7"/>
  <c r="AF987" i="7"/>
  <c r="AE987" i="7"/>
  <c r="AD987" i="7"/>
  <c r="AC987" i="7"/>
  <c r="S987" i="7"/>
  <c r="R987" i="7"/>
  <c r="Q987" i="7"/>
  <c r="P987" i="7"/>
  <c r="O987" i="7"/>
  <c r="N987" i="7"/>
  <c r="M987" i="7"/>
  <c r="L987" i="7"/>
  <c r="K987" i="7"/>
  <c r="J987" i="7"/>
  <c r="I987" i="7"/>
  <c r="H987" i="7"/>
  <c r="E987" i="7"/>
  <c r="D987" i="7"/>
  <c r="BK986" i="7"/>
  <c r="BF986" i="7"/>
  <c r="BE986" i="7"/>
  <c r="BD986" i="7"/>
  <c r="BC986" i="7"/>
  <c r="AX986" i="7"/>
  <c r="AW986" i="7"/>
  <c r="AU986" i="7"/>
  <c r="AT986" i="7"/>
  <c r="AS986" i="7"/>
  <c r="AR986" i="7"/>
  <c r="AQ986" i="7"/>
  <c r="AP986" i="7"/>
  <c r="AO986" i="7"/>
  <c r="AN986" i="7"/>
  <c r="AM986" i="7"/>
  <c r="AL986" i="7"/>
  <c r="AK986" i="7"/>
  <c r="AJ986" i="7"/>
  <c r="AI986" i="7"/>
  <c r="AH986" i="7"/>
  <c r="AG986" i="7"/>
  <c r="AF986" i="7"/>
  <c r="AE986" i="7"/>
  <c r="AD986" i="7"/>
  <c r="AC986" i="7"/>
  <c r="S986" i="7"/>
  <c r="R986" i="7"/>
  <c r="Q986" i="7"/>
  <c r="P986" i="7"/>
  <c r="O986" i="7"/>
  <c r="N986" i="7"/>
  <c r="M986" i="7"/>
  <c r="L986" i="7"/>
  <c r="K986" i="7"/>
  <c r="J986" i="7"/>
  <c r="I986" i="7"/>
  <c r="H986" i="7"/>
  <c r="E986" i="7"/>
  <c r="D986" i="7"/>
  <c r="BK985" i="7"/>
  <c r="BF985" i="7"/>
  <c r="BE985" i="7"/>
  <c r="BD985" i="7"/>
  <c r="BC985" i="7"/>
  <c r="AX985" i="7"/>
  <c r="AW985" i="7"/>
  <c r="AU985" i="7"/>
  <c r="AT985" i="7"/>
  <c r="AS985" i="7"/>
  <c r="AR985" i="7"/>
  <c r="AQ985" i="7"/>
  <c r="AP985" i="7"/>
  <c r="AO985" i="7"/>
  <c r="AN985" i="7"/>
  <c r="AM985" i="7"/>
  <c r="AL985" i="7"/>
  <c r="AK985" i="7"/>
  <c r="AJ985" i="7"/>
  <c r="AI985" i="7"/>
  <c r="AH985" i="7"/>
  <c r="AG985" i="7"/>
  <c r="AF985" i="7"/>
  <c r="AE985" i="7"/>
  <c r="AD985" i="7"/>
  <c r="AC985" i="7"/>
  <c r="S985" i="7"/>
  <c r="R985" i="7"/>
  <c r="Q985" i="7"/>
  <c r="P985" i="7"/>
  <c r="O985" i="7"/>
  <c r="N985" i="7"/>
  <c r="M985" i="7"/>
  <c r="L985" i="7"/>
  <c r="K985" i="7"/>
  <c r="J985" i="7"/>
  <c r="I985" i="7"/>
  <c r="H985" i="7"/>
  <c r="E985" i="7"/>
  <c r="D985" i="7"/>
  <c r="BK984" i="7"/>
  <c r="BF984" i="7"/>
  <c r="BE984" i="7"/>
  <c r="BD984" i="7"/>
  <c r="BC984" i="7"/>
  <c r="AX984" i="7"/>
  <c r="AW984" i="7"/>
  <c r="AU984" i="7"/>
  <c r="AT984" i="7"/>
  <c r="AS984" i="7"/>
  <c r="AR984" i="7"/>
  <c r="AQ984" i="7"/>
  <c r="AP984" i="7"/>
  <c r="AO984" i="7"/>
  <c r="AN984" i="7"/>
  <c r="AM984" i="7"/>
  <c r="AL984" i="7"/>
  <c r="AK984" i="7"/>
  <c r="AJ984" i="7"/>
  <c r="AI984" i="7"/>
  <c r="AH984" i="7"/>
  <c r="AG984" i="7"/>
  <c r="AF984" i="7"/>
  <c r="AE984" i="7"/>
  <c r="AD984" i="7"/>
  <c r="AC984" i="7"/>
  <c r="S984" i="7"/>
  <c r="R984" i="7"/>
  <c r="Q984" i="7"/>
  <c r="P984" i="7"/>
  <c r="O984" i="7"/>
  <c r="N984" i="7"/>
  <c r="M984" i="7"/>
  <c r="L984" i="7"/>
  <c r="K984" i="7"/>
  <c r="J984" i="7"/>
  <c r="I984" i="7"/>
  <c r="H984" i="7"/>
  <c r="E984" i="7"/>
  <c r="D984" i="7"/>
  <c r="BK983" i="7"/>
  <c r="BF983" i="7"/>
  <c r="BE983" i="7"/>
  <c r="BD983" i="7"/>
  <c r="BC983" i="7"/>
  <c r="AX983" i="7"/>
  <c r="AW983" i="7"/>
  <c r="AU983" i="7"/>
  <c r="AT983" i="7"/>
  <c r="AS983" i="7"/>
  <c r="AR983" i="7"/>
  <c r="AQ983" i="7"/>
  <c r="AP983" i="7"/>
  <c r="AO983" i="7"/>
  <c r="AN983" i="7"/>
  <c r="AM983" i="7"/>
  <c r="AL983" i="7"/>
  <c r="AK983" i="7"/>
  <c r="AJ983" i="7"/>
  <c r="AI983" i="7"/>
  <c r="AH983" i="7"/>
  <c r="AG983" i="7"/>
  <c r="AF983" i="7"/>
  <c r="AE983" i="7"/>
  <c r="AD983" i="7"/>
  <c r="AC983" i="7"/>
  <c r="S983" i="7"/>
  <c r="R983" i="7"/>
  <c r="Q983" i="7"/>
  <c r="P983" i="7"/>
  <c r="O983" i="7"/>
  <c r="N983" i="7"/>
  <c r="M983" i="7"/>
  <c r="L983" i="7"/>
  <c r="K983" i="7"/>
  <c r="J983" i="7"/>
  <c r="I983" i="7"/>
  <c r="H983" i="7"/>
  <c r="E983" i="7"/>
  <c r="D983" i="7"/>
  <c r="BK982" i="7"/>
  <c r="BJ982" i="7" s="1"/>
  <c r="CC982" i="7" s="1"/>
  <c r="BF982" i="7"/>
  <c r="BE982" i="7"/>
  <c r="BD982" i="7"/>
  <c r="BC982" i="7"/>
  <c r="AX982" i="7"/>
  <c r="AW982" i="7"/>
  <c r="AU982" i="7"/>
  <c r="AT982" i="7"/>
  <c r="AS982" i="7"/>
  <c r="AR982" i="7"/>
  <c r="AQ982" i="7"/>
  <c r="AP982" i="7"/>
  <c r="AO982" i="7"/>
  <c r="AN982" i="7"/>
  <c r="AM982" i="7"/>
  <c r="AL982" i="7"/>
  <c r="AK982" i="7"/>
  <c r="AJ982" i="7"/>
  <c r="AI982" i="7"/>
  <c r="AH982" i="7"/>
  <c r="AG982" i="7"/>
  <c r="AF982" i="7"/>
  <c r="AE982" i="7"/>
  <c r="AD982" i="7"/>
  <c r="AC982" i="7"/>
  <c r="S982" i="7"/>
  <c r="R982" i="7"/>
  <c r="Q982" i="7"/>
  <c r="P982" i="7"/>
  <c r="O982" i="7"/>
  <c r="N982" i="7"/>
  <c r="M982" i="7"/>
  <c r="L982" i="7"/>
  <c r="K982" i="7"/>
  <c r="J982" i="7"/>
  <c r="I982" i="7"/>
  <c r="H982" i="7"/>
  <c r="E982" i="7"/>
  <c r="D982" i="7"/>
  <c r="BK981" i="7"/>
  <c r="BJ981" i="7" s="1"/>
  <c r="BF981" i="7"/>
  <c r="BE981" i="7"/>
  <c r="BD981" i="7"/>
  <c r="BC981" i="7"/>
  <c r="AX981" i="7"/>
  <c r="AW981" i="7"/>
  <c r="AU981" i="7"/>
  <c r="AT981" i="7"/>
  <c r="AS981" i="7"/>
  <c r="AR981" i="7"/>
  <c r="AQ981" i="7"/>
  <c r="AP981" i="7"/>
  <c r="AO981" i="7"/>
  <c r="AN981" i="7"/>
  <c r="AM981" i="7"/>
  <c r="AL981" i="7"/>
  <c r="AK981" i="7"/>
  <c r="AJ981" i="7"/>
  <c r="AI981" i="7"/>
  <c r="AH981" i="7"/>
  <c r="AG981" i="7"/>
  <c r="AF981" i="7"/>
  <c r="AE981" i="7"/>
  <c r="AD981" i="7"/>
  <c r="AC981" i="7"/>
  <c r="S981" i="7"/>
  <c r="R981" i="7"/>
  <c r="Q981" i="7"/>
  <c r="P981" i="7"/>
  <c r="O981" i="7"/>
  <c r="N981" i="7"/>
  <c r="M981" i="7"/>
  <c r="L981" i="7"/>
  <c r="K981" i="7"/>
  <c r="J981" i="7"/>
  <c r="I981" i="7"/>
  <c r="H981" i="7"/>
  <c r="G981" i="7"/>
  <c r="E981" i="7"/>
  <c r="D981" i="7"/>
  <c r="CB980" i="7"/>
  <c r="X980" i="7" s="1"/>
  <c r="BK980" i="7"/>
  <c r="BJ980" i="7" s="1"/>
  <c r="BX980" i="7" s="1"/>
  <c r="BF980" i="7"/>
  <c r="BE980" i="7"/>
  <c r="BD980" i="7"/>
  <c r="BC980" i="7"/>
  <c r="AX980" i="7"/>
  <c r="AW980" i="7"/>
  <c r="AU980" i="7"/>
  <c r="AT980" i="7"/>
  <c r="AS980" i="7"/>
  <c r="AR980" i="7"/>
  <c r="AQ980" i="7"/>
  <c r="AP980" i="7"/>
  <c r="AO980" i="7"/>
  <c r="AN980" i="7"/>
  <c r="AM980" i="7"/>
  <c r="AL980" i="7"/>
  <c r="AK980" i="7"/>
  <c r="AJ980" i="7"/>
  <c r="AI980" i="7"/>
  <c r="AH980" i="7"/>
  <c r="AG980" i="7"/>
  <c r="AF980" i="7"/>
  <c r="AE980" i="7"/>
  <c r="AD980" i="7"/>
  <c r="AC980" i="7"/>
  <c r="S980" i="7"/>
  <c r="R980" i="7"/>
  <c r="Q980" i="7"/>
  <c r="P980" i="7"/>
  <c r="O980" i="7"/>
  <c r="N980" i="7"/>
  <c r="M980" i="7"/>
  <c r="L980" i="7"/>
  <c r="K980" i="7"/>
  <c r="J980" i="7"/>
  <c r="I980" i="7"/>
  <c r="H980" i="7"/>
  <c r="F980" i="7"/>
  <c r="E980" i="7"/>
  <c r="D980" i="7"/>
  <c r="BK979" i="7"/>
  <c r="BJ979" i="7" s="1"/>
  <c r="DC979" i="7" s="1"/>
  <c r="AY979" i="7" s="1"/>
  <c r="BF979" i="7"/>
  <c r="BE979" i="7"/>
  <c r="BD979" i="7"/>
  <c r="BC979" i="7"/>
  <c r="AX979" i="7"/>
  <c r="AW979" i="7"/>
  <c r="AU979" i="7"/>
  <c r="AT979" i="7"/>
  <c r="AS979" i="7"/>
  <c r="AR979" i="7"/>
  <c r="AQ979" i="7"/>
  <c r="AP979" i="7"/>
  <c r="AO979" i="7"/>
  <c r="AN979" i="7"/>
  <c r="AM979" i="7"/>
  <c r="AL979" i="7"/>
  <c r="AK979" i="7"/>
  <c r="AJ979" i="7"/>
  <c r="AI979" i="7"/>
  <c r="AH979" i="7"/>
  <c r="AG979" i="7"/>
  <c r="AF979" i="7"/>
  <c r="AE979" i="7"/>
  <c r="AD979" i="7"/>
  <c r="AC979" i="7"/>
  <c r="S979" i="7"/>
  <c r="R979" i="7"/>
  <c r="Q979" i="7"/>
  <c r="P979" i="7"/>
  <c r="O979" i="7"/>
  <c r="N979" i="7"/>
  <c r="M979" i="7"/>
  <c r="L979" i="7"/>
  <c r="K979" i="7"/>
  <c r="J979" i="7"/>
  <c r="I979" i="7"/>
  <c r="H979" i="7"/>
  <c r="E979" i="7"/>
  <c r="D979" i="7"/>
  <c r="BK978" i="7"/>
  <c r="BF978" i="7"/>
  <c r="BE978" i="7"/>
  <c r="BD978" i="7"/>
  <c r="BC978" i="7"/>
  <c r="AX978" i="7"/>
  <c r="AW978" i="7"/>
  <c r="AU978" i="7"/>
  <c r="AT978" i="7"/>
  <c r="AS978" i="7"/>
  <c r="AR978" i="7"/>
  <c r="AQ978" i="7"/>
  <c r="AP978" i="7"/>
  <c r="AO978" i="7"/>
  <c r="AN978" i="7"/>
  <c r="AM978" i="7"/>
  <c r="AL978" i="7"/>
  <c r="AK978" i="7"/>
  <c r="AJ978" i="7"/>
  <c r="AI978" i="7"/>
  <c r="AH978" i="7"/>
  <c r="AG978" i="7"/>
  <c r="AF978" i="7"/>
  <c r="AE978" i="7"/>
  <c r="AD978" i="7"/>
  <c r="AC978" i="7"/>
  <c r="S978" i="7"/>
  <c r="R978" i="7"/>
  <c r="Q978" i="7"/>
  <c r="P978" i="7"/>
  <c r="O978" i="7"/>
  <c r="N978" i="7"/>
  <c r="M978" i="7"/>
  <c r="L978" i="7"/>
  <c r="K978" i="7"/>
  <c r="J978" i="7"/>
  <c r="I978" i="7"/>
  <c r="H978" i="7"/>
  <c r="E978" i="7"/>
  <c r="D978" i="7"/>
  <c r="BK977" i="7"/>
  <c r="G977" i="7" s="1"/>
  <c r="BF977" i="7"/>
  <c r="BE977" i="7"/>
  <c r="BD977" i="7"/>
  <c r="BC977" i="7"/>
  <c r="AX977" i="7"/>
  <c r="AW977" i="7"/>
  <c r="AU977" i="7"/>
  <c r="AT977" i="7"/>
  <c r="AS977" i="7"/>
  <c r="AR977" i="7"/>
  <c r="AQ977" i="7"/>
  <c r="AP977" i="7"/>
  <c r="AO977" i="7"/>
  <c r="AN977" i="7"/>
  <c r="AM977" i="7"/>
  <c r="AL977" i="7"/>
  <c r="AK977" i="7"/>
  <c r="AJ977" i="7"/>
  <c r="AI977" i="7"/>
  <c r="AH977" i="7"/>
  <c r="AG977" i="7"/>
  <c r="AF977" i="7"/>
  <c r="AE977" i="7"/>
  <c r="AD977" i="7"/>
  <c r="AC977" i="7"/>
  <c r="S977" i="7"/>
  <c r="R977" i="7"/>
  <c r="Q977" i="7"/>
  <c r="P977" i="7"/>
  <c r="O977" i="7"/>
  <c r="N977" i="7"/>
  <c r="M977" i="7"/>
  <c r="L977" i="7"/>
  <c r="K977" i="7"/>
  <c r="J977" i="7"/>
  <c r="I977" i="7"/>
  <c r="H977" i="7"/>
  <c r="E977" i="7"/>
  <c r="D977" i="7"/>
  <c r="BK976" i="7"/>
  <c r="BF976" i="7"/>
  <c r="BE976" i="7"/>
  <c r="BD976" i="7"/>
  <c r="BC976" i="7"/>
  <c r="AX976" i="7"/>
  <c r="AW976" i="7"/>
  <c r="AU976" i="7"/>
  <c r="AT976" i="7"/>
  <c r="AS976" i="7"/>
  <c r="AR976" i="7"/>
  <c r="AQ976" i="7"/>
  <c r="AP976" i="7"/>
  <c r="AO976" i="7"/>
  <c r="AN976" i="7"/>
  <c r="AM976" i="7"/>
  <c r="AL976" i="7"/>
  <c r="AK976" i="7"/>
  <c r="AJ976" i="7"/>
  <c r="AI976" i="7"/>
  <c r="AH976" i="7"/>
  <c r="AG976" i="7"/>
  <c r="AF976" i="7"/>
  <c r="AE976" i="7"/>
  <c r="AD976" i="7"/>
  <c r="AC976" i="7"/>
  <c r="S976" i="7"/>
  <c r="R976" i="7"/>
  <c r="Q976" i="7"/>
  <c r="P976" i="7"/>
  <c r="O976" i="7"/>
  <c r="N976" i="7"/>
  <c r="M976" i="7"/>
  <c r="L976" i="7"/>
  <c r="K976" i="7"/>
  <c r="J976" i="7"/>
  <c r="I976" i="7"/>
  <c r="H976" i="7"/>
  <c r="E976" i="7"/>
  <c r="D976" i="7"/>
  <c r="BK975" i="7"/>
  <c r="BF975" i="7"/>
  <c r="BE975" i="7"/>
  <c r="BD975" i="7"/>
  <c r="BC975" i="7"/>
  <c r="AX975" i="7"/>
  <c r="AW975" i="7"/>
  <c r="AU975" i="7"/>
  <c r="AT975" i="7"/>
  <c r="AS975" i="7"/>
  <c r="AR975" i="7"/>
  <c r="AQ975" i="7"/>
  <c r="AP975" i="7"/>
  <c r="AO975" i="7"/>
  <c r="AN975" i="7"/>
  <c r="AM975" i="7"/>
  <c r="AL975" i="7"/>
  <c r="AK975" i="7"/>
  <c r="AJ975" i="7"/>
  <c r="AI975" i="7"/>
  <c r="AH975" i="7"/>
  <c r="AG975" i="7"/>
  <c r="AF975" i="7"/>
  <c r="AE975" i="7"/>
  <c r="AD975" i="7"/>
  <c r="AC975" i="7"/>
  <c r="S975" i="7"/>
  <c r="R975" i="7"/>
  <c r="Q975" i="7"/>
  <c r="P975" i="7"/>
  <c r="O975" i="7"/>
  <c r="N975" i="7"/>
  <c r="M975" i="7"/>
  <c r="L975" i="7"/>
  <c r="K975" i="7"/>
  <c r="J975" i="7"/>
  <c r="I975" i="7"/>
  <c r="H975" i="7"/>
  <c r="E975" i="7"/>
  <c r="D975" i="7"/>
  <c r="BK974" i="7"/>
  <c r="BF974" i="7"/>
  <c r="BE974" i="7"/>
  <c r="BD974" i="7"/>
  <c r="BC974" i="7"/>
  <c r="AX974" i="7"/>
  <c r="AW974" i="7"/>
  <c r="AU974" i="7"/>
  <c r="AT974" i="7"/>
  <c r="AS974" i="7"/>
  <c r="AR974" i="7"/>
  <c r="AQ974" i="7"/>
  <c r="AP974" i="7"/>
  <c r="AO974" i="7"/>
  <c r="AN974" i="7"/>
  <c r="AM974" i="7"/>
  <c r="AL974" i="7"/>
  <c r="AK974" i="7"/>
  <c r="AJ974" i="7"/>
  <c r="AI974" i="7"/>
  <c r="AH974" i="7"/>
  <c r="AG974" i="7"/>
  <c r="AF974" i="7"/>
  <c r="AE974" i="7"/>
  <c r="AD974" i="7"/>
  <c r="AC974" i="7"/>
  <c r="S974" i="7"/>
  <c r="R974" i="7"/>
  <c r="Q974" i="7"/>
  <c r="P974" i="7"/>
  <c r="O974" i="7"/>
  <c r="N974" i="7"/>
  <c r="M974" i="7"/>
  <c r="L974" i="7"/>
  <c r="K974" i="7"/>
  <c r="J974" i="7"/>
  <c r="I974" i="7"/>
  <c r="H974" i="7"/>
  <c r="E974" i="7"/>
  <c r="D974" i="7"/>
  <c r="BK973" i="7"/>
  <c r="BJ973" i="7" s="1"/>
  <c r="BF973" i="7"/>
  <c r="BE973" i="7"/>
  <c r="BD973" i="7"/>
  <c r="BC973" i="7"/>
  <c r="AX973" i="7"/>
  <c r="AW973" i="7"/>
  <c r="AU973" i="7"/>
  <c r="AT973" i="7"/>
  <c r="AS973" i="7"/>
  <c r="AR973" i="7"/>
  <c r="AQ973" i="7"/>
  <c r="AP973" i="7"/>
  <c r="AO973" i="7"/>
  <c r="AN973" i="7"/>
  <c r="AM973" i="7"/>
  <c r="AL973" i="7"/>
  <c r="AK973" i="7"/>
  <c r="AJ973" i="7"/>
  <c r="AI973" i="7"/>
  <c r="AH973" i="7"/>
  <c r="AG973" i="7"/>
  <c r="AF973" i="7"/>
  <c r="AE973" i="7"/>
  <c r="AD973" i="7"/>
  <c r="AC973" i="7"/>
  <c r="S973" i="7"/>
  <c r="R973" i="7"/>
  <c r="Q973" i="7"/>
  <c r="P973" i="7"/>
  <c r="O973" i="7"/>
  <c r="N973" i="7"/>
  <c r="M973" i="7"/>
  <c r="L973" i="7"/>
  <c r="K973" i="7"/>
  <c r="J973" i="7"/>
  <c r="I973" i="7"/>
  <c r="H973" i="7"/>
  <c r="E973" i="7"/>
  <c r="D973" i="7"/>
  <c r="CZ972" i="7"/>
  <c r="AV972" i="7" s="1"/>
  <c r="BK972" i="7"/>
  <c r="BJ972" i="7" s="1"/>
  <c r="DD972" i="7" s="1"/>
  <c r="AZ972" i="7" s="1"/>
  <c r="BF972" i="7"/>
  <c r="BE972" i="7"/>
  <c r="BD972" i="7"/>
  <c r="BC972" i="7"/>
  <c r="AX972" i="7"/>
  <c r="AW972" i="7"/>
  <c r="AU972" i="7"/>
  <c r="AT972" i="7"/>
  <c r="AS972" i="7"/>
  <c r="AR972" i="7"/>
  <c r="AQ972" i="7"/>
  <c r="AP972" i="7"/>
  <c r="AO972" i="7"/>
  <c r="AN972" i="7"/>
  <c r="AM972" i="7"/>
  <c r="AL972" i="7"/>
  <c r="AK972" i="7"/>
  <c r="AJ972" i="7"/>
  <c r="AI972" i="7"/>
  <c r="AH972" i="7"/>
  <c r="AG972" i="7"/>
  <c r="AF972" i="7"/>
  <c r="AE972" i="7"/>
  <c r="AD972" i="7"/>
  <c r="AC972" i="7"/>
  <c r="S972" i="7"/>
  <c r="R972" i="7"/>
  <c r="Q972" i="7"/>
  <c r="P972" i="7"/>
  <c r="O972" i="7"/>
  <c r="N972" i="7"/>
  <c r="M972" i="7"/>
  <c r="L972" i="7"/>
  <c r="K972" i="7"/>
  <c r="J972" i="7"/>
  <c r="I972" i="7"/>
  <c r="H972" i="7"/>
  <c r="E972" i="7"/>
  <c r="D972" i="7"/>
  <c r="BK971" i="7"/>
  <c r="BJ971" i="7" s="1"/>
  <c r="BF971" i="7"/>
  <c r="BE971" i="7"/>
  <c r="BD971" i="7"/>
  <c r="BC971" i="7"/>
  <c r="AX971" i="7"/>
  <c r="AW971" i="7"/>
  <c r="AU971" i="7"/>
  <c r="AT971" i="7"/>
  <c r="AS971" i="7"/>
  <c r="AR971" i="7"/>
  <c r="AQ971" i="7"/>
  <c r="AP971" i="7"/>
  <c r="AO971" i="7"/>
  <c r="AN971" i="7"/>
  <c r="AM971" i="7"/>
  <c r="AL971" i="7"/>
  <c r="AK971" i="7"/>
  <c r="AJ971" i="7"/>
  <c r="AI971" i="7"/>
  <c r="AH971" i="7"/>
  <c r="AG971" i="7"/>
  <c r="AF971" i="7"/>
  <c r="AE971" i="7"/>
  <c r="AD971" i="7"/>
  <c r="AC971" i="7"/>
  <c r="S971" i="7"/>
  <c r="R971" i="7"/>
  <c r="Q971" i="7"/>
  <c r="P971" i="7"/>
  <c r="O971" i="7"/>
  <c r="N971" i="7"/>
  <c r="M971" i="7"/>
  <c r="L971" i="7"/>
  <c r="K971" i="7"/>
  <c r="J971" i="7"/>
  <c r="I971" i="7"/>
  <c r="H971" i="7"/>
  <c r="G971" i="7"/>
  <c r="E971" i="7"/>
  <c r="D971" i="7"/>
  <c r="BK970" i="7"/>
  <c r="G970" i="7" s="1"/>
  <c r="BJ970" i="7"/>
  <c r="F970" i="7" s="1"/>
  <c r="BF970" i="7"/>
  <c r="BE970" i="7"/>
  <c r="BD970" i="7"/>
  <c r="BC970" i="7"/>
  <c r="AX970" i="7"/>
  <c r="AW970" i="7"/>
  <c r="AU970" i="7"/>
  <c r="AT970" i="7"/>
  <c r="AS970" i="7"/>
  <c r="AR970" i="7"/>
  <c r="AQ970" i="7"/>
  <c r="AP970" i="7"/>
  <c r="AO970" i="7"/>
  <c r="AN970" i="7"/>
  <c r="AM970" i="7"/>
  <c r="AL970" i="7"/>
  <c r="AK970" i="7"/>
  <c r="AJ970" i="7"/>
  <c r="AI970" i="7"/>
  <c r="AH970" i="7"/>
  <c r="AG970" i="7"/>
  <c r="AF970" i="7"/>
  <c r="AE970" i="7"/>
  <c r="AD970" i="7"/>
  <c r="AC970" i="7"/>
  <c r="S970" i="7"/>
  <c r="R970" i="7"/>
  <c r="Q970" i="7"/>
  <c r="P970" i="7"/>
  <c r="O970" i="7"/>
  <c r="N970" i="7"/>
  <c r="M970" i="7"/>
  <c r="L970" i="7"/>
  <c r="K970" i="7"/>
  <c r="J970" i="7"/>
  <c r="I970" i="7"/>
  <c r="H970" i="7"/>
  <c r="E970" i="7"/>
  <c r="D970" i="7"/>
  <c r="BK969" i="7"/>
  <c r="BF969" i="7"/>
  <c r="BE969" i="7"/>
  <c r="BD969" i="7"/>
  <c r="BC969" i="7"/>
  <c r="AX969" i="7"/>
  <c r="AW969" i="7"/>
  <c r="AU969" i="7"/>
  <c r="AT969" i="7"/>
  <c r="AS969" i="7"/>
  <c r="AR969" i="7"/>
  <c r="AQ969" i="7"/>
  <c r="AP969" i="7"/>
  <c r="AO969" i="7"/>
  <c r="AN969" i="7"/>
  <c r="AM969" i="7"/>
  <c r="AL969" i="7"/>
  <c r="AK969" i="7"/>
  <c r="AJ969" i="7"/>
  <c r="AI969" i="7"/>
  <c r="AH969" i="7"/>
  <c r="AG969" i="7"/>
  <c r="AF969" i="7"/>
  <c r="AE969" i="7"/>
  <c r="AD969" i="7"/>
  <c r="AC969" i="7"/>
  <c r="S969" i="7"/>
  <c r="R969" i="7"/>
  <c r="Q969" i="7"/>
  <c r="P969" i="7"/>
  <c r="O969" i="7"/>
  <c r="N969" i="7"/>
  <c r="M969" i="7"/>
  <c r="L969" i="7"/>
  <c r="K969" i="7"/>
  <c r="J969" i="7"/>
  <c r="I969" i="7"/>
  <c r="H969" i="7"/>
  <c r="E969" i="7"/>
  <c r="D969" i="7"/>
  <c r="BK968" i="7"/>
  <c r="BF968" i="7"/>
  <c r="BE968" i="7"/>
  <c r="BD968" i="7"/>
  <c r="BC968" i="7"/>
  <c r="AX968" i="7"/>
  <c r="AW968" i="7"/>
  <c r="AU968" i="7"/>
  <c r="AT968" i="7"/>
  <c r="AS968" i="7"/>
  <c r="AR968" i="7"/>
  <c r="AQ968" i="7"/>
  <c r="AP968" i="7"/>
  <c r="AO968" i="7"/>
  <c r="AN968" i="7"/>
  <c r="AM968" i="7"/>
  <c r="AL968" i="7"/>
  <c r="AK968" i="7"/>
  <c r="AJ968" i="7"/>
  <c r="AI968" i="7"/>
  <c r="AH968" i="7"/>
  <c r="AG968" i="7"/>
  <c r="AF968" i="7"/>
  <c r="AE968" i="7"/>
  <c r="AD968" i="7"/>
  <c r="AC968" i="7"/>
  <c r="S968" i="7"/>
  <c r="R968" i="7"/>
  <c r="Q968" i="7"/>
  <c r="P968" i="7"/>
  <c r="O968" i="7"/>
  <c r="N968" i="7"/>
  <c r="M968" i="7"/>
  <c r="L968" i="7"/>
  <c r="K968" i="7"/>
  <c r="J968" i="7"/>
  <c r="I968" i="7"/>
  <c r="H968" i="7"/>
  <c r="E968" i="7"/>
  <c r="D968" i="7"/>
  <c r="BK967" i="7"/>
  <c r="BJ967" i="7" s="1"/>
  <c r="DF967" i="7" s="1"/>
  <c r="BB967" i="7" s="1"/>
  <c r="BF967" i="7"/>
  <c r="BE967" i="7"/>
  <c r="BD967" i="7"/>
  <c r="BC967" i="7"/>
  <c r="AX967" i="7"/>
  <c r="AW967" i="7"/>
  <c r="AU967" i="7"/>
  <c r="AT967" i="7"/>
  <c r="AS967" i="7"/>
  <c r="AR967" i="7"/>
  <c r="AQ967" i="7"/>
  <c r="AP967" i="7"/>
  <c r="AO967" i="7"/>
  <c r="AN967" i="7"/>
  <c r="AM967" i="7"/>
  <c r="AL967" i="7"/>
  <c r="AK967" i="7"/>
  <c r="AJ967" i="7"/>
  <c r="AI967" i="7"/>
  <c r="AH967" i="7"/>
  <c r="AG967" i="7"/>
  <c r="AF967" i="7"/>
  <c r="AE967" i="7"/>
  <c r="AD967" i="7"/>
  <c r="AC967" i="7"/>
  <c r="S967" i="7"/>
  <c r="R967" i="7"/>
  <c r="Q967" i="7"/>
  <c r="P967" i="7"/>
  <c r="O967" i="7"/>
  <c r="N967" i="7"/>
  <c r="M967" i="7"/>
  <c r="L967" i="7"/>
  <c r="K967" i="7"/>
  <c r="J967" i="7"/>
  <c r="I967" i="7"/>
  <c r="H967" i="7"/>
  <c r="E967" i="7"/>
  <c r="D967" i="7"/>
  <c r="BK966" i="7"/>
  <c r="BF966" i="7"/>
  <c r="BE966" i="7"/>
  <c r="BD966" i="7"/>
  <c r="BC966" i="7"/>
  <c r="AX966" i="7"/>
  <c r="AW966" i="7"/>
  <c r="AU966" i="7"/>
  <c r="AT966" i="7"/>
  <c r="AS966" i="7"/>
  <c r="AR966" i="7"/>
  <c r="AQ966" i="7"/>
  <c r="AP966" i="7"/>
  <c r="AO966" i="7"/>
  <c r="AN966" i="7"/>
  <c r="AM966" i="7"/>
  <c r="AL966" i="7"/>
  <c r="AK966" i="7"/>
  <c r="AJ966" i="7"/>
  <c r="AI966" i="7"/>
  <c r="AH966" i="7"/>
  <c r="AG966" i="7"/>
  <c r="AF966" i="7"/>
  <c r="AE966" i="7"/>
  <c r="AD966" i="7"/>
  <c r="AC966" i="7"/>
  <c r="S966" i="7"/>
  <c r="R966" i="7"/>
  <c r="Q966" i="7"/>
  <c r="P966" i="7"/>
  <c r="O966" i="7"/>
  <c r="N966" i="7"/>
  <c r="M966" i="7"/>
  <c r="L966" i="7"/>
  <c r="K966" i="7"/>
  <c r="J966" i="7"/>
  <c r="I966" i="7"/>
  <c r="H966" i="7"/>
  <c r="E966" i="7"/>
  <c r="D966" i="7"/>
  <c r="BK965" i="7"/>
  <c r="BJ965" i="7" s="1"/>
  <c r="DE965" i="7" s="1"/>
  <c r="BA965" i="7" s="1"/>
  <c r="BF965" i="7"/>
  <c r="BE965" i="7"/>
  <c r="BD965" i="7"/>
  <c r="BC965" i="7"/>
  <c r="AX965" i="7"/>
  <c r="AW965" i="7"/>
  <c r="AU965" i="7"/>
  <c r="AT965" i="7"/>
  <c r="AS965" i="7"/>
  <c r="AR965" i="7"/>
  <c r="AQ965" i="7"/>
  <c r="AP965" i="7"/>
  <c r="AO965" i="7"/>
  <c r="AN965" i="7"/>
  <c r="AM965" i="7"/>
  <c r="AL965" i="7"/>
  <c r="AK965" i="7"/>
  <c r="AJ965" i="7"/>
  <c r="AI965" i="7"/>
  <c r="AH965" i="7"/>
  <c r="AG965" i="7"/>
  <c r="AF965" i="7"/>
  <c r="AE965" i="7"/>
  <c r="AD965" i="7"/>
  <c r="AC965" i="7"/>
  <c r="S965" i="7"/>
  <c r="R965" i="7"/>
  <c r="Q965" i="7"/>
  <c r="P965" i="7"/>
  <c r="O965" i="7"/>
  <c r="N965" i="7"/>
  <c r="M965" i="7"/>
  <c r="L965" i="7"/>
  <c r="K965" i="7"/>
  <c r="J965" i="7"/>
  <c r="I965" i="7"/>
  <c r="H965" i="7"/>
  <c r="E965" i="7"/>
  <c r="D965" i="7"/>
  <c r="DF964" i="7"/>
  <c r="BB964" i="7" s="1"/>
  <c r="BK964" i="7"/>
  <c r="BJ964" i="7" s="1"/>
  <c r="BF964" i="7"/>
  <c r="BE964" i="7"/>
  <c r="BD964" i="7"/>
  <c r="BC964" i="7"/>
  <c r="AX964" i="7"/>
  <c r="AW964" i="7"/>
  <c r="AU964" i="7"/>
  <c r="AT964" i="7"/>
  <c r="AS964" i="7"/>
  <c r="AR964" i="7"/>
  <c r="AQ964" i="7"/>
  <c r="AP964" i="7"/>
  <c r="AO964" i="7"/>
  <c r="AN964" i="7"/>
  <c r="AM964" i="7"/>
  <c r="AL964" i="7"/>
  <c r="AK964" i="7"/>
  <c r="AJ964" i="7"/>
  <c r="AI964" i="7"/>
  <c r="AH964" i="7"/>
  <c r="AG964" i="7"/>
  <c r="AF964" i="7"/>
  <c r="AE964" i="7"/>
  <c r="AD964" i="7"/>
  <c r="AC964" i="7"/>
  <c r="S964" i="7"/>
  <c r="R964" i="7"/>
  <c r="Q964" i="7"/>
  <c r="P964" i="7"/>
  <c r="O964" i="7"/>
  <c r="N964" i="7"/>
  <c r="M964" i="7"/>
  <c r="L964" i="7"/>
  <c r="K964" i="7"/>
  <c r="J964" i="7"/>
  <c r="I964" i="7"/>
  <c r="H964" i="7"/>
  <c r="E964" i="7"/>
  <c r="D964" i="7"/>
  <c r="BK963" i="7"/>
  <c r="BF963" i="7"/>
  <c r="BE963" i="7"/>
  <c r="BD963" i="7"/>
  <c r="BC963" i="7"/>
  <c r="AX963" i="7"/>
  <c r="AW963" i="7"/>
  <c r="AU963" i="7"/>
  <c r="AT963" i="7"/>
  <c r="AS963" i="7"/>
  <c r="AR963" i="7"/>
  <c r="AQ963" i="7"/>
  <c r="AP963" i="7"/>
  <c r="AO963" i="7"/>
  <c r="AN963" i="7"/>
  <c r="AM963" i="7"/>
  <c r="AL963" i="7"/>
  <c r="AK963" i="7"/>
  <c r="AJ963" i="7"/>
  <c r="AI963" i="7"/>
  <c r="AH963" i="7"/>
  <c r="AG963" i="7"/>
  <c r="AF963" i="7"/>
  <c r="AE963" i="7"/>
  <c r="AD963" i="7"/>
  <c r="AC963" i="7"/>
  <c r="S963" i="7"/>
  <c r="R963" i="7"/>
  <c r="Q963" i="7"/>
  <c r="P963" i="7"/>
  <c r="O963" i="7"/>
  <c r="N963" i="7"/>
  <c r="M963" i="7"/>
  <c r="L963" i="7"/>
  <c r="K963" i="7"/>
  <c r="J963" i="7"/>
  <c r="I963" i="7"/>
  <c r="H963" i="7"/>
  <c r="E963" i="7"/>
  <c r="D963" i="7"/>
  <c r="BK962" i="7"/>
  <c r="BJ962" i="7" s="1"/>
  <c r="DD962" i="7" s="1"/>
  <c r="AZ962" i="7" s="1"/>
  <c r="BF962" i="7"/>
  <c r="BE962" i="7"/>
  <c r="BD962" i="7"/>
  <c r="BC962" i="7"/>
  <c r="AX962" i="7"/>
  <c r="AW962" i="7"/>
  <c r="AU962" i="7"/>
  <c r="AT962" i="7"/>
  <c r="AS962" i="7"/>
  <c r="AR962" i="7"/>
  <c r="AQ962" i="7"/>
  <c r="AP962" i="7"/>
  <c r="AO962" i="7"/>
  <c r="AN962" i="7"/>
  <c r="AM962" i="7"/>
  <c r="AL962" i="7"/>
  <c r="AK962" i="7"/>
  <c r="AJ962" i="7"/>
  <c r="AI962" i="7"/>
  <c r="AH962" i="7"/>
  <c r="AG962" i="7"/>
  <c r="AF962" i="7"/>
  <c r="AE962" i="7"/>
  <c r="AD962" i="7"/>
  <c r="AC962" i="7"/>
  <c r="S962" i="7"/>
  <c r="R962" i="7"/>
  <c r="Q962" i="7"/>
  <c r="P962" i="7"/>
  <c r="O962" i="7"/>
  <c r="N962" i="7"/>
  <c r="M962" i="7"/>
  <c r="L962" i="7"/>
  <c r="K962" i="7"/>
  <c r="J962" i="7"/>
  <c r="I962" i="7"/>
  <c r="H962" i="7"/>
  <c r="G962" i="7"/>
  <c r="E962" i="7"/>
  <c r="D962" i="7"/>
  <c r="BK961" i="7"/>
  <c r="BF961" i="7"/>
  <c r="BE961" i="7"/>
  <c r="BD961" i="7"/>
  <c r="BC961" i="7"/>
  <c r="AX961" i="7"/>
  <c r="AW961" i="7"/>
  <c r="AU961" i="7"/>
  <c r="AT961" i="7"/>
  <c r="AS961" i="7"/>
  <c r="AR961" i="7"/>
  <c r="AQ961" i="7"/>
  <c r="AP961" i="7"/>
  <c r="AO961" i="7"/>
  <c r="AN961" i="7"/>
  <c r="AM961" i="7"/>
  <c r="AL961" i="7"/>
  <c r="AK961" i="7"/>
  <c r="AJ961" i="7"/>
  <c r="AI961" i="7"/>
  <c r="AH961" i="7"/>
  <c r="AG961" i="7"/>
  <c r="AF961" i="7"/>
  <c r="AE961" i="7"/>
  <c r="AD961" i="7"/>
  <c r="AC961" i="7"/>
  <c r="S961" i="7"/>
  <c r="R961" i="7"/>
  <c r="Q961" i="7"/>
  <c r="P961" i="7"/>
  <c r="O961" i="7"/>
  <c r="N961" i="7"/>
  <c r="M961" i="7"/>
  <c r="L961" i="7"/>
  <c r="K961" i="7"/>
  <c r="J961" i="7"/>
  <c r="I961" i="7"/>
  <c r="H961" i="7"/>
  <c r="E961" i="7"/>
  <c r="D961" i="7"/>
  <c r="BK960" i="7"/>
  <c r="G960" i="7" s="1"/>
  <c r="BF960" i="7"/>
  <c r="BE960" i="7"/>
  <c r="BD960" i="7"/>
  <c r="BC960" i="7"/>
  <c r="AX960" i="7"/>
  <c r="AW960" i="7"/>
  <c r="AU960" i="7"/>
  <c r="AT960" i="7"/>
  <c r="AS960" i="7"/>
  <c r="AR960" i="7"/>
  <c r="AQ960" i="7"/>
  <c r="AP960" i="7"/>
  <c r="AO960" i="7"/>
  <c r="AN960" i="7"/>
  <c r="AM960" i="7"/>
  <c r="AL960" i="7"/>
  <c r="AK960" i="7"/>
  <c r="AJ960" i="7"/>
  <c r="AI960" i="7"/>
  <c r="AH960" i="7"/>
  <c r="AG960" i="7"/>
  <c r="AF960" i="7"/>
  <c r="AE960" i="7"/>
  <c r="AD960" i="7"/>
  <c r="AC960" i="7"/>
  <c r="S960" i="7"/>
  <c r="R960" i="7"/>
  <c r="Q960" i="7"/>
  <c r="P960" i="7"/>
  <c r="O960" i="7"/>
  <c r="N960" i="7"/>
  <c r="M960" i="7"/>
  <c r="L960" i="7"/>
  <c r="K960" i="7"/>
  <c r="J960" i="7"/>
  <c r="I960" i="7"/>
  <c r="H960" i="7"/>
  <c r="E960" i="7"/>
  <c r="D960" i="7"/>
  <c r="BK959" i="7"/>
  <c r="G959" i="7" s="1"/>
  <c r="BF959" i="7"/>
  <c r="BE959" i="7"/>
  <c r="BD959" i="7"/>
  <c r="BC959" i="7"/>
  <c r="AX959" i="7"/>
  <c r="AW959" i="7"/>
  <c r="AU959" i="7"/>
  <c r="AT959" i="7"/>
  <c r="AS959" i="7"/>
  <c r="AR959" i="7"/>
  <c r="AQ959" i="7"/>
  <c r="AP959" i="7"/>
  <c r="AO959" i="7"/>
  <c r="AN959" i="7"/>
  <c r="AM959" i="7"/>
  <c r="AL959" i="7"/>
  <c r="AK959" i="7"/>
  <c r="AJ959" i="7"/>
  <c r="AI959" i="7"/>
  <c r="AH959" i="7"/>
  <c r="AG959" i="7"/>
  <c r="AF959" i="7"/>
  <c r="AE959" i="7"/>
  <c r="AD959" i="7"/>
  <c r="AC959" i="7"/>
  <c r="S959" i="7"/>
  <c r="R959" i="7"/>
  <c r="Q959" i="7"/>
  <c r="P959" i="7"/>
  <c r="O959" i="7"/>
  <c r="N959" i="7"/>
  <c r="M959" i="7"/>
  <c r="L959" i="7"/>
  <c r="K959" i="7"/>
  <c r="J959" i="7"/>
  <c r="I959" i="7"/>
  <c r="H959" i="7"/>
  <c r="E959" i="7"/>
  <c r="D959" i="7"/>
  <c r="BK958" i="7"/>
  <c r="BJ958" i="7" s="1"/>
  <c r="DC958" i="7" s="1"/>
  <c r="AY958" i="7" s="1"/>
  <c r="BF958" i="7"/>
  <c r="BE958" i="7"/>
  <c r="BD958" i="7"/>
  <c r="BC958" i="7"/>
  <c r="AX958" i="7"/>
  <c r="AW958" i="7"/>
  <c r="AU958" i="7"/>
  <c r="AT958" i="7"/>
  <c r="AS958" i="7"/>
  <c r="AR958" i="7"/>
  <c r="AQ958" i="7"/>
  <c r="AP958" i="7"/>
  <c r="AO958" i="7"/>
  <c r="AN958" i="7"/>
  <c r="AM958" i="7"/>
  <c r="AL958" i="7"/>
  <c r="AK958" i="7"/>
  <c r="AJ958" i="7"/>
  <c r="AI958" i="7"/>
  <c r="AH958" i="7"/>
  <c r="AG958" i="7"/>
  <c r="AF958" i="7"/>
  <c r="AE958" i="7"/>
  <c r="AD958" i="7"/>
  <c r="AC958" i="7"/>
  <c r="S958" i="7"/>
  <c r="R958" i="7"/>
  <c r="Q958" i="7"/>
  <c r="P958" i="7"/>
  <c r="O958" i="7"/>
  <c r="N958" i="7"/>
  <c r="M958" i="7"/>
  <c r="L958" i="7"/>
  <c r="K958" i="7"/>
  <c r="J958" i="7"/>
  <c r="I958" i="7"/>
  <c r="H958" i="7"/>
  <c r="E958" i="7"/>
  <c r="D958" i="7"/>
  <c r="BK957" i="7"/>
  <c r="BF957" i="7"/>
  <c r="BE957" i="7"/>
  <c r="BD957" i="7"/>
  <c r="BC957" i="7"/>
  <c r="AX957" i="7"/>
  <c r="AW957" i="7"/>
  <c r="AU957" i="7"/>
  <c r="AT957" i="7"/>
  <c r="AS957" i="7"/>
  <c r="AR957" i="7"/>
  <c r="AQ957" i="7"/>
  <c r="AP957" i="7"/>
  <c r="AO957" i="7"/>
  <c r="AN957" i="7"/>
  <c r="AM957" i="7"/>
  <c r="AL957" i="7"/>
  <c r="AK957" i="7"/>
  <c r="AJ957" i="7"/>
  <c r="AI957" i="7"/>
  <c r="AH957" i="7"/>
  <c r="AG957" i="7"/>
  <c r="AF957" i="7"/>
  <c r="AE957" i="7"/>
  <c r="AD957" i="7"/>
  <c r="AC957" i="7"/>
  <c r="S957" i="7"/>
  <c r="R957" i="7"/>
  <c r="Q957" i="7"/>
  <c r="P957" i="7"/>
  <c r="O957" i="7"/>
  <c r="N957" i="7"/>
  <c r="M957" i="7"/>
  <c r="L957" i="7"/>
  <c r="K957" i="7"/>
  <c r="J957" i="7"/>
  <c r="I957" i="7"/>
  <c r="H957" i="7"/>
  <c r="E957" i="7"/>
  <c r="D957" i="7"/>
  <c r="BK956" i="7"/>
  <c r="BJ956" i="7" s="1"/>
  <c r="BF956" i="7"/>
  <c r="BE956" i="7"/>
  <c r="BD956" i="7"/>
  <c r="BC956" i="7"/>
  <c r="AX956" i="7"/>
  <c r="AW956" i="7"/>
  <c r="AU956" i="7"/>
  <c r="AT956" i="7"/>
  <c r="AS956" i="7"/>
  <c r="AR956" i="7"/>
  <c r="AQ956" i="7"/>
  <c r="AP956" i="7"/>
  <c r="AO956" i="7"/>
  <c r="AN956" i="7"/>
  <c r="AM956" i="7"/>
  <c r="AL956" i="7"/>
  <c r="AK956" i="7"/>
  <c r="AJ956" i="7"/>
  <c r="AI956" i="7"/>
  <c r="AH956" i="7"/>
  <c r="AG956" i="7"/>
  <c r="AF956" i="7"/>
  <c r="AE956" i="7"/>
  <c r="AD956" i="7"/>
  <c r="AC956" i="7"/>
  <c r="S956" i="7"/>
  <c r="R956" i="7"/>
  <c r="Q956" i="7"/>
  <c r="P956" i="7"/>
  <c r="O956" i="7"/>
  <c r="N956" i="7"/>
  <c r="M956" i="7"/>
  <c r="L956" i="7"/>
  <c r="K956" i="7"/>
  <c r="J956" i="7"/>
  <c r="I956" i="7"/>
  <c r="H956" i="7"/>
  <c r="E956" i="7"/>
  <c r="D956" i="7"/>
  <c r="BK955" i="7"/>
  <c r="BF955" i="7"/>
  <c r="BE955" i="7"/>
  <c r="BD955" i="7"/>
  <c r="BC955" i="7"/>
  <c r="AX955" i="7"/>
  <c r="AW955" i="7"/>
  <c r="AU955" i="7"/>
  <c r="AT955" i="7"/>
  <c r="AS955" i="7"/>
  <c r="AR955" i="7"/>
  <c r="AQ955" i="7"/>
  <c r="AP955" i="7"/>
  <c r="AO955" i="7"/>
  <c r="AN955" i="7"/>
  <c r="AM955" i="7"/>
  <c r="AL955" i="7"/>
  <c r="AK955" i="7"/>
  <c r="AJ955" i="7"/>
  <c r="AI955" i="7"/>
  <c r="AH955" i="7"/>
  <c r="AG955" i="7"/>
  <c r="AF955" i="7"/>
  <c r="AE955" i="7"/>
  <c r="AD955" i="7"/>
  <c r="AC955" i="7"/>
  <c r="S955" i="7"/>
  <c r="R955" i="7"/>
  <c r="Q955" i="7"/>
  <c r="P955" i="7"/>
  <c r="O955" i="7"/>
  <c r="N955" i="7"/>
  <c r="M955" i="7"/>
  <c r="L955" i="7"/>
  <c r="K955" i="7"/>
  <c r="J955" i="7"/>
  <c r="I955" i="7"/>
  <c r="H955" i="7"/>
  <c r="E955" i="7"/>
  <c r="D955" i="7"/>
  <c r="BK954" i="7"/>
  <c r="BF954" i="7"/>
  <c r="BE954" i="7"/>
  <c r="BD954" i="7"/>
  <c r="BC954" i="7"/>
  <c r="AX954" i="7"/>
  <c r="AW954" i="7"/>
  <c r="AU954" i="7"/>
  <c r="AT954" i="7"/>
  <c r="AS954" i="7"/>
  <c r="AR954" i="7"/>
  <c r="AQ954" i="7"/>
  <c r="AP954" i="7"/>
  <c r="AO954" i="7"/>
  <c r="AN954" i="7"/>
  <c r="AM954" i="7"/>
  <c r="AL954" i="7"/>
  <c r="AK954" i="7"/>
  <c r="AJ954" i="7"/>
  <c r="AI954" i="7"/>
  <c r="AH954" i="7"/>
  <c r="AG954" i="7"/>
  <c r="AF954" i="7"/>
  <c r="AE954" i="7"/>
  <c r="AD954" i="7"/>
  <c r="AC954" i="7"/>
  <c r="S954" i="7"/>
  <c r="R954" i="7"/>
  <c r="Q954" i="7"/>
  <c r="P954" i="7"/>
  <c r="O954" i="7"/>
  <c r="N954" i="7"/>
  <c r="M954" i="7"/>
  <c r="L954" i="7"/>
  <c r="K954" i="7"/>
  <c r="J954" i="7"/>
  <c r="I954" i="7"/>
  <c r="H954" i="7"/>
  <c r="E954" i="7"/>
  <c r="D954" i="7"/>
  <c r="BK953" i="7"/>
  <c r="G953" i="7" s="1"/>
  <c r="BF953" i="7"/>
  <c r="BE953" i="7"/>
  <c r="BD953" i="7"/>
  <c r="BC953" i="7"/>
  <c r="AX953" i="7"/>
  <c r="AW953" i="7"/>
  <c r="AU953" i="7"/>
  <c r="AT953" i="7"/>
  <c r="AS953" i="7"/>
  <c r="AR953" i="7"/>
  <c r="AQ953" i="7"/>
  <c r="AP953" i="7"/>
  <c r="AO953" i="7"/>
  <c r="AN953" i="7"/>
  <c r="AM953" i="7"/>
  <c r="AL953" i="7"/>
  <c r="AK953" i="7"/>
  <c r="AJ953" i="7"/>
  <c r="AI953" i="7"/>
  <c r="AH953" i="7"/>
  <c r="AG953" i="7"/>
  <c r="AF953" i="7"/>
  <c r="AE953" i="7"/>
  <c r="AD953" i="7"/>
  <c r="AC953" i="7"/>
  <c r="S953" i="7"/>
  <c r="R953" i="7"/>
  <c r="Q953" i="7"/>
  <c r="P953" i="7"/>
  <c r="O953" i="7"/>
  <c r="N953" i="7"/>
  <c r="M953" i="7"/>
  <c r="L953" i="7"/>
  <c r="K953" i="7"/>
  <c r="J953" i="7"/>
  <c r="I953" i="7"/>
  <c r="H953" i="7"/>
  <c r="E953" i="7"/>
  <c r="D953" i="7"/>
  <c r="BK952" i="7"/>
  <c r="BF952" i="7"/>
  <c r="BE952" i="7"/>
  <c r="BD952" i="7"/>
  <c r="BC952" i="7"/>
  <c r="AX952" i="7"/>
  <c r="AW952" i="7"/>
  <c r="AU952" i="7"/>
  <c r="AT952" i="7"/>
  <c r="AS952" i="7"/>
  <c r="AR952" i="7"/>
  <c r="AQ952" i="7"/>
  <c r="AP952" i="7"/>
  <c r="AO952" i="7"/>
  <c r="AN952" i="7"/>
  <c r="AM952" i="7"/>
  <c r="AL952" i="7"/>
  <c r="AK952" i="7"/>
  <c r="AJ952" i="7"/>
  <c r="AI952" i="7"/>
  <c r="AH952" i="7"/>
  <c r="AG952" i="7"/>
  <c r="AF952" i="7"/>
  <c r="AE952" i="7"/>
  <c r="AD952" i="7"/>
  <c r="AC952" i="7"/>
  <c r="S952" i="7"/>
  <c r="R952" i="7"/>
  <c r="Q952" i="7"/>
  <c r="P952" i="7"/>
  <c r="O952" i="7"/>
  <c r="N952" i="7"/>
  <c r="M952" i="7"/>
  <c r="L952" i="7"/>
  <c r="K952" i="7"/>
  <c r="J952" i="7"/>
  <c r="I952" i="7"/>
  <c r="H952" i="7"/>
  <c r="E952" i="7"/>
  <c r="D952" i="7"/>
  <c r="BK951" i="7"/>
  <c r="BF951" i="7"/>
  <c r="BE951" i="7"/>
  <c r="BD951" i="7"/>
  <c r="BC951" i="7"/>
  <c r="AX951" i="7"/>
  <c r="AW951" i="7"/>
  <c r="AU951" i="7"/>
  <c r="AT951" i="7"/>
  <c r="AS951" i="7"/>
  <c r="AR951" i="7"/>
  <c r="AQ951" i="7"/>
  <c r="AP951" i="7"/>
  <c r="AO951" i="7"/>
  <c r="AN951" i="7"/>
  <c r="AM951" i="7"/>
  <c r="AL951" i="7"/>
  <c r="AK951" i="7"/>
  <c r="AJ951" i="7"/>
  <c r="AI951" i="7"/>
  <c r="AH951" i="7"/>
  <c r="AG951" i="7"/>
  <c r="AF951" i="7"/>
  <c r="AE951" i="7"/>
  <c r="AD951" i="7"/>
  <c r="AC951" i="7"/>
  <c r="S951" i="7"/>
  <c r="R951" i="7"/>
  <c r="Q951" i="7"/>
  <c r="P951" i="7"/>
  <c r="O951" i="7"/>
  <c r="N951" i="7"/>
  <c r="M951" i="7"/>
  <c r="L951" i="7"/>
  <c r="K951" i="7"/>
  <c r="J951" i="7"/>
  <c r="I951" i="7"/>
  <c r="H951" i="7"/>
  <c r="E951" i="7"/>
  <c r="D951" i="7"/>
  <c r="BK950" i="7"/>
  <c r="BJ950" i="7" s="1"/>
  <c r="BF950" i="7"/>
  <c r="BE950" i="7"/>
  <c r="BD950" i="7"/>
  <c r="BC950" i="7"/>
  <c r="AX950" i="7"/>
  <c r="AW950" i="7"/>
  <c r="AU950" i="7"/>
  <c r="AT950" i="7"/>
  <c r="AS950" i="7"/>
  <c r="AR950" i="7"/>
  <c r="AQ950" i="7"/>
  <c r="AP950" i="7"/>
  <c r="AO950" i="7"/>
  <c r="AN950" i="7"/>
  <c r="AM950" i="7"/>
  <c r="AL950" i="7"/>
  <c r="AK950" i="7"/>
  <c r="AJ950" i="7"/>
  <c r="AI950" i="7"/>
  <c r="AH950" i="7"/>
  <c r="AG950" i="7"/>
  <c r="AF950" i="7"/>
  <c r="AE950" i="7"/>
  <c r="AD950" i="7"/>
  <c r="AC950" i="7"/>
  <c r="S950" i="7"/>
  <c r="R950" i="7"/>
  <c r="Q950" i="7"/>
  <c r="P950" i="7"/>
  <c r="O950" i="7"/>
  <c r="N950" i="7"/>
  <c r="M950" i="7"/>
  <c r="L950" i="7"/>
  <c r="K950" i="7"/>
  <c r="J950" i="7"/>
  <c r="I950" i="7"/>
  <c r="H950" i="7"/>
  <c r="E950" i="7"/>
  <c r="D950" i="7"/>
  <c r="BK949" i="7"/>
  <c r="BF949" i="7"/>
  <c r="BE949" i="7"/>
  <c r="BD949" i="7"/>
  <c r="BC949" i="7"/>
  <c r="AX949" i="7"/>
  <c r="AW949" i="7"/>
  <c r="AU949" i="7"/>
  <c r="AT949" i="7"/>
  <c r="AS949" i="7"/>
  <c r="AR949" i="7"/>
  <c r="AQ949" i="7"/>
  <c r="AP949" i="7"/>
  <c r="AO949" i="7"/>
  <c r="AN949" i="7"/>
  <c r="AM949" i="7"/>
  <c r="AL949" i="7"/>
  <c r="AK949" i="7"/>
  <c r="AJ949" i="7"/>
  <c r="AI949" i="7"/>
  <c r="AH949" i="7"/>
  <c r="AG949" i="7"/>
  <c r="AF949" i="7"/>
  <c r="AE949" i="7"/>
  <c r="AD949" i="7"/>
  <c r="AC949" i="7"/>
  <c r="S949" i="7"/>
  <c r="R949" i="7"/>
  <c r="Q949" i="7"/>
  <c r="P949" i="7"/>
  <c r="O949" i="7"/>
  <c r="N949" i="7"/>
  <c r="M949" i="7"/>
  <c r="L949" i="7"/>
  <c r="K949" i="7"/>
  <c r="J949" i="7"/>
  <c r="I949" i="7"/>
  <c r="H949" i="7"/>
  <c r="E949" i="7"/>
  <c r="D949" i="7"/>
  <c r="BK948" i="7"/>
  <c r="BJ948" i="7" s="1"/>
  <c r="BF948" i="7"/>
  <c r="BE948" i="7"/>
  <c r="BD948" i="7"/>
  <c r="BC948" i="7"/>
  <c r="AX948" i="7"/>
  <c r="AW948" i="7"/>
  <c r="AU948" i="7"/>
  <c r="AT948" i="7"/>
  <c r="AS948" i="7"/>
  <c r="AR948" i="7"/>
  <c r="AQ948" i="7"/>
  <c r="AP948" i="7"/>
  <c r="AO948" i="7"/>
  <c r="AN948" i="7"/>
  <c r="AM948" i="7"/>
  <c r="AL948" i="7"/>
  <c r="AK948" i="7"/>
  <c r="AJ948" i="7"/>
  <c r="AI948" i="7"/>
  <c r="AH948" i="7"/>
  <c r="AG948" i="7"/>
  <c r="AF948" i="7"/>
  <c r="AE948" i="7"/>
  <c r="AD948" i="7"/>
  <c r="AC948" i="7"/>
  <c r="S948" i="7"/>
  <c r="R948" i="7"/>
  <c r="Q948" i="7"/>
  <c r="P948" i="7"/>
  <c r="O948" i="7"/>
  <c r="N948" i="7"/>
  <c r="M948" i="7"/>
  <c r="L948" i="7"/>
  <c r="K948" i="7"/>
  <c r="J948" i="7"/>
  <c r="I948" i="7"/>
  <c r="H948" i="7"/>
  <c r="E948" i="7"/>
  <c r="D948" i="7"/>
  <c r="BK947" i="7"/>
  <c r="BF947" i="7"/>
  <c r="BE947" i="7"/>
  <c r="BD947" i="7"/>
  <c r="BC947" i="7"/>
  <c r="AX947" i="7"/>
  <c r="AW947" i="7"/>
  <c r="AU947" i="7"/>
  <c r="AT947" i="7"/>
  <c r="AS947" i="7"/>
  <c r="AR947" i="7"/>
  <c r="AQ947" i="7"/>
  <c r="AP947" i="7"/>
  <c r="AO947" i="7"/>
  <c r="AN947" i="7"/>
  <c r="AM947" i="7"/>
  <c r="AL947" i="7"/>
  <c r="AK947" i="7"/>
  <c r="AJ947" i="7"/>
  <c r="AI947" i="7"/>
  <c r="AH947" i="7"/>
  <c r="AG947" i="7"/>
  <c r="AF947" i="7"/>
  <c r="AE947" i="7"/>
  <c r="AD947" i="7"/>
  <c r="AC947" i="7"/>
  <c r="S947" i="7"/>
  <c r="R947" i="7"/>
  <c r="Q947" i="7"/>
  <c r="P947" i="7"/>
  <c r="O947" i="7"/>
  <c r="N947" i="7"/>
  <c r="M947" i="7"/>
  <c r="L947" i="7"/>
  <c r="K947" i="7"/>
  <c r="J947" i="7"/>
  <c r="I947" i="7"/>
  <c r="H947" i="7"/>
  <c r="E947" i="7"/>
  <c r="D947" i="7"/>
  <c r="DC946" i="7"/>
  <c r="AY946" i="7" s="1"/>
  <c r="BK946" i="7"/>
  <c r="BJ946" i="7" s="1"/>
  <c r="CZ946" i="7" s="1"/>
  <c r="AV946" i="7" s="1"/>
  <c r="BF946" i="7"/>
  <c r="BE946" i="7"/>
  <c r="BD946" i="7"/>
  <c r="BC946" i="7"/>
  <c r="AX946" i="7"/>
  <c r="AW946" i="7"/>
  <c r="AU946" i="7"/>
  <c r="AT946" i="7"/>
  <c r="AS946" i="7"/>
  <c r="AR946" i="7"/>
  <c r="AQ946" i="7"/>
  <c r="AP946" i="7"/>
  <c r="AO946" i="7"/>
  <c r="AN946" i="7"/>
  <c r="AM946" i="7"/>
  <c r="AL946" i="7"/>
  <c r="AK946" i="7"/>
  <c r="AJ946" i="7"/>
  <c r="AI946" i="7"/>
  <c r="AH946" i="7"/>
  <c r="AG946" i="7"/>
  <c r="AF946" i="7"/>
  <c r="AE946" i="7"/>
  <c r="AD946" i="7"/>
  <c r="AC946" i="7"/>
  <c r="S946" i="7"/>
  <c r="R946" i="7"/>
  <c r="Q946" i="7"/>
  <c r="P946" i="7"/>
  <c r="O946" i="7"/>
  <c r="N946" i="7"/>
  <c r="M946" i="7"/>
  <c r="L946" i="7"/>
  <c r="K946" i="7"/>
  <c r="J946" i="7"/>
  <c r="I946" i="7"/>
  <c r="H946" i="7"/>
  <c r="F946" i="7"/>
  <c r="E946" i="7"/>
  <c r="D946" i="7"/>
  <c r="BK945" i="7"/>
  <c r="G945" i="7" s="1"/>
  <c r="BF945" i="7"/>
  <c r="BE945" i="7"/>
  <c r="BD945" i="7"/>
  <c r="BC945" i="7"/>
  <c r="AX945" i="7"/>
  <c r="AW945" i="7"/>
  <c r="AU945" i="7"/>
  <c r="AT945" i="7"/>
  <c r="AS945" i="7"/>
  <c r="AR945" i="7"/>
  <c r="AQ945" i="7"/>
  <c r="AP945" i="7"/>
  <c r="AO945" i="7"/>
  <c r="AN945" i="7"/>
  <c r="AM945" i="7"/>
  <c r="AL945" i="7"/>
  <c r="AK945" i="7"/>
  <c r="AJ945" i="7"/>
  <c r="AI945" i="7"/>
  <c r="AH945" i="7"/>
  <c r="AG945" i="7"/>
  <c r="AF945" i="7"/>
  <c r="AE945" i="7"/>
  <c r="AD945" i="7"/>
  <c r="AC945" i="7"/>
  <c r="S945" i="7"/>
  <c r="R945" i="7"/>
  <c r="Q945" i="7"/>
  <c r="P945" i="7"/>
  <c r="O945" i="7"/>
  <c r="N945" i="7"/>
  <c r="M945" i="7"/>
  <c r="L945" i="7"/>
  <c r="K945" i="7"/>
  <c r="J945" i="7"/>
  <c r="I945" i="7"/>
  <c r="H945" i="7"/>
  <c r="E945" i="7"/>
  <c r="D945" i="7"/>
  <c r="BK944" i="7"/>
  <c r="BF944" i="7"/>
  <c r="BE944" i="7"/>
  <c r="BD944" i="7"/>
  <c r="BC944" i="7"/>
  <c r="AX944" i="7"/>
  <c r="AW944" i="7"/>
  <c r="AU944" i="7"/>
  <c r="AT944" i="7"/>
  <c r="AS944" i="7"/>
  <c r="AR944" i="7"/>
  <c r="AQ944" i="7"/>
  <c r="AP944" i="7"/>
  <c r="AO944" i="7"/>
  <c r="AN944" i="7"/>
  <c r="AM944" i="7"/>
  <c r="AL944" i="7"/>
  <c r="AK944" i="7"/>
  <c r="AJ944" i="7"/>
  <c r="AI944" i="7"/>
  <c r="AH944" i="7"/>
  <c r="AG944" i="7"/>
  <c r="AF944" i="7"/>
  <c r="AE944" i="7"/>
  <c r="AD944" i="7"/>
  <c r="AC944" i="7"/>
  <c r="S944" i="7"/>
  <c r="R944" i="7"/>
  <c r="Q944" i="7"/>
  <c r="P944" i="7"/>
  <c r="O944" i="7"/>
  <c r="N944" i="7"/>
  <c r="M944" i="7"/>
  <c r="L944" i="7"/>
  <c r="K944" i="7"/>
  <c r="J944" i="7"/>
  <c r="I944" i="7"/>
  <c r="H944" i="7"/>
  <c r="E944" i="7"/>
  <c r="D944" i="7"/>
  <c r="BK943" i="7"/>
  <c r="BJ943" i="7" s="1"/>
  <c r="DF943" i="7" s="1"/>
  <c r="BB943" i="7" s="1"/>
  <c r="BF943" i="7"/>
  <c r="BE943" i="7"/>
  <c r="BD943" i="7"/>
  <c r="BC943" i="7"/>
  <c r="AX943" i="7"/>
  <c r="AW943" i="7"/>
  <c r="AU943" i="7"/>
  <c r="AT943" i="7"/>
  <c r="AS943" i="7"/>
  <c r="AR943" i="7"/>
  <c r="AQ943" i="7"/>
  <c r="AP943" i="7"/>
  <c r="AO943" i="7"/>
  <c r="AN943" i="7"/>
  <c r="AM943" i="7"/>
  <c r="AL943" i="7"/>
  <c r="AK943" i="7"/>
  <c r="AJ943" i="7"/>
  <c r="AI943" i="7"/>
  <c r="AH943" i="7"/>
  <c r="AG943" i="7"/>
  <c r="AF943" i="7"/>
  <c r="AE943" i="7"/>
  <c r="AD943" i="7"/>
  <c r="AC943" i="7"/>
  <c r="S943" i="7"/>
  <c r="R943" i="7"/>
  <c r="Q943" i="7"/>
  <c r="P943" i="7"/>
  <c r="O943" i="7"/>
  <c r="N943" i="7"/>
  <c r="M943" i="7"/>
  <c r="L943" i="7"/>
  <c r="K943" i="7"/>
  <c r="J943" i="7"/>
  <c r="I943" i="7"/>
  <c r="H943" i="7"/>
  <c r="E943" i="7"/>
  <c r="D943" i="7"/>
  <c r="BK942" i="7"/>
  <c r="BJ942" i="7" s="1"/>
  <c r="BF942" i="7"/>
  <c r="BE942" i="7"/>
  <c r="BD942" i="7"/>
  <c r="BC942" i="7"/>
  <c r="AX942" i="7"/>
  <c r="AW942" i="7"/>
  <c r="AU942" i="7"/>
  <c r="AT942" i="7"/>
  <c r="AS942" i="7"/>
  <c r="AR942" i="7"/>
  <c r="AQ942" i="7"/>
  <c r="AP942" i="7"/>
  <c r="AO942" i="7"/>
  <c r="AN942" i="7"/>
  <c r="AM942" i="7"/>
  <c r="AL942" i="7"/>
  <c r="AK942" i="7"/>
  <c r="AJ942" i="7"/>
  <c r="AI942" i="7"/>
  <c r="AH942" i="7"/>
  <c r="AG942" i="7"/>
  <c r="AF942" i="7"/>
  <c r="AE942" i="7"/>
  <c r="AD942" i="7"/>
  <c r="AC942" i="7"/>
  <c r="S942" i="7"/>
  <c r="R942" i="7"/>
  <c r="Q942" i="7"/>
  <c r="P942" i="7"/>
  <c r="O942" i="7"/>
  <c r="N942" i="7"/>
  <c r="M942" i="7"/>
  <c r="L942" i="7"/>
  <c r="K942" i="7"/>
  <c r="J942" i="7"/>
  <c r="I942" i="7"/>
  <c r="H942" i="7"/>
  <c r="E942" i="7"/>
  <c r="D942" i="7"/>
  <c r="CZ941" i="7"/>
  <c r="AV941" i="7" s="1"/>
  <c r="CB941" i="7"/>
  <c r="X941" i="7" s="1"/>
  <c r="CA941" i="7"/>
  <c r="BK941" i="7"/>
  <c r="BJ941" i="7" s="1"/>
  <c r="BF941" i="7"/>
  <c r="BE941" i="7"/>
  <c r="BD941" i="7"/>
  <c r="BC941" i="7"/>
  <c r="AX941" i="7"/>
  <c r="AW941" i="7"/>
  <c r="AU941" i="7"/>
  <c r="AT941" i="7"/>
  <c r="AS941" i="7"/>
  <c r="AR941" i="7"/>
  <c r="AQ941" i="7"/>
  <c r="AP941" i="7"/>
  <c r="AO941" i="7"/>
  <c r="AN941" i="7"/>
  <c r="AM941" i="7"/>
  <c r="AL941" i="7"/>
  <c r="AK941" i="7"/>
  <c r="AJ941" i="7"/>
  <c r="AI941" i="7"/>
  <c r="AH941" i="7"/>
  <c r="AG941" i="7"/>
  <c r="AF941" i="7"/>
  <c r="AE941" i="7"/>
  <c r="AD941" i="7"/>
  <c r="AC941" i="7"/>
  <c r="S941" i="7"/>
  <c r="R941" i="7"/>
  <c r="Q941" i="7"/>
  <c r="P941" i="7"/>
  <c r="O941" i="7"/>
  <c r="N941" i="7"/>
  <c r="M941" i="7"/>
  <c r="L941" i="7"/>
  <c r="K941" i="7"/>
  <c r="J941" i="7"/>
  <c r="I941" i="7"/>
  <c r="H941" i="7"/>
  <c r="E941" i="7"/>
  <c r="D941" i="7"/>
  <c r="BK940" i="7"/>
  <c r="BF940" i="7"/>
  <c r="BE940" i="7"/>
  <c r="BD940" i="7"/>
  <c r="BC940" i="7"/>
  <c r="AX940" i="7"/>
  <c r="AW940" i="7"/>
  <c r="AU940" i="7"/>
  <c r="AT940" i="7"/>
  <c r="AS940" i="7"/>
  <c r="AR940" i="7"/>
  <c r="AQ940" i="7"/>
  <c r="AP940" i="7"/>
  <c r="AO940" i="7"/>
  <c r="AN940" i="7"/>
  <c r="AM940" i="7"/>
  <c r="AL940" i="7"/>
  <c r="AK940" i="7"/>
  <c r="AJ940" i="7"/>
  <c r="AI940" i="7"/>
  <c r="AH940" i="7"/>
  <c r="AG940" i="7"/>
  <c r="AF940" i="7"/>
  <c r="AE940" i="7"/>
  <c r="AD940" i="7"/>
  <c r="AC940" i="7"/>
  <c r="S940" i="7"/>
  <c r="R940" i="7"/>
  <c r="Q940" i="7"/>
  <c r="P940" i="7"/>
  <c r="O940" i="7"/>
  <c r="N940" i="7"/>
  <c r="M940" i="7"/>
  <c r="L940" i="7"/>
  <c r="K940" i="7"/>
  <c r="J940" i="7"/>
  <c r="I940" i="7"/>
  <c r="H940" i="7"/>
  <c r="E940" i="7"/>
  <c r="D940" i="7"/>
  <c r="BK939" i="7"/>
  <c r="BF939" i="7"/>
  <c r="BE939" i="7"/>
  <c r="BD939" i="7"/>
  <c r="BC939" i="7"/>
  <c r="AX939" i="7"/>
  <c r="AW939" i="7"/>
  <c r="AU939" i="7"/>
  <c r="AT939" i="7"/>
  <c r="AS939" i="7"/>
  <c r="AR939" i="7"/>
  <c r="AQ939" i="7"/>
  <c r="AP939" i="7"/>
  <c r="AO939" i="7"/>
  <c r="AN939" i="7"/>
  <c r="AM939" i="7"/>
  <c r="AL939" i="7"/>
  <c r="AK939" i="7"/>
  <c r="AJ939" i="7"/>
  <c r="AI939" i="7"/>
  <c r="AH939" i="7"/>
  <c r="AG939" i="7"/>
  <c r="AF939" i="7"/>
  <c r="AE939" i="7"/>
  <c r="AD939" i="7"/>
  <c r="AC939" i="7"/>
  <c r="S939" i="7"/>
  <c r="R939" i="7"/>
  <c r="Q939" i="7"/>
  <c r="P939" i="7"/>
  <c r="O939" i="7"/>
  <c r="N939" i="7"/>
  <c r="M939" i="7"/>
  <c r="L939" i="7"/>
  <c r="K939" i="7"/>
  <c r="J939" i="7"/>
  <c r="I939" i="7"/>
  <c r="H939" i="7"/>
  <c r="E939" i="7"/>
  <c r="D939" i="7"/>
  <c r="BK938" i="7"/>
  <c r="G938" i="7" s="1"/>
  <c r="BF938" i="7"/>
  <c r="BE938" i="7"/>
  <c r="BD938" i="7"/>
  <c r="BC938" i="7"/>
  <c r="AX938" i="7"/>
  <c r="AW938" i="7"/>
  <c r="AU938" i="7"/>
  <c r="AT938" i="7"/>
  <c r="AS938" i="7"/>
  <c r="AR938" i="7"/>
  <c r="AQ938" i="7"/>
  <c r="AP938" i="7"/>
  <c r="AO938" i="7"/>
  <c r="AN938" i="7"/>
  <c r="AM938" i="7"/>
  <c r="AL938" i="7"/>
  <c r="AK938" i="7"/>
  <c r="AJ938" i="7"/>
  <c r="AI938" i="7"/>
  <c r="AH938" i="7"/>
  <c r="AG938" i="7"/>
  <c r="AF938" i="7"/>
  <c r="AE938" i="7"/>
  <c r="AD938" i="7"/>
  <c r="AC938" i="7"/>
  <c r="S938" i="7"/>
  <c r="R938" i="7"/>
  <c r="Q938" i="7"/>
  <c r="P938" i="7"/>
  <c r="O938" i="7"/>
  <c r="N938" i="7"/>
  <c r="M938" i="7"/>
  <c r="L938" i="7"/>
  <c r="K938" i="7"/>
  <c r="J938" i="7"/>
  <c r="I938" i="7"/>
  <c r="H938" i="7"/>
  <c r="E938" i="7"/>
  <c r="D938" i="7"/>
  <c r="BK937" i="7"/>
  <c r="G937" i="7" s="1"/>
  <c r="BJ937" i="7"/>
  <c r="DC937" i="7" s="1"/>
  <c r="AY937" i="7" s="1"/>
  <c r="BF937" i="7"/>
  <c r="BE937" i="7"/>
  <c r="BD937" i="7"/>
  <c r="BC937" i="7"/>
  <c r="AX937" i="7"/>
  <c r="AW937" i="7"/>
  <c r="AU937" i="7"/>
  <c r="AT937" i="7"/>
  <c r="AS937" i="7"/>
  <c r="AR937" i="7"/>
  <c r="AQ937" i="7"/>
  <c r="AP937" i="7"/>
  <c r="AO937" i="7"/>
  <c r="AN937" i="7"/>
  <c r="AM937" i="7"/>
  <c r="AL937" i="7"/>
  <c r="AK937" i="7"/>
  <c r="AJ937" i="7"/>
  <c r="AI937" i="7"/>
  <c r="AH937" i="7"/>
  <c r="AG937" i="7"/>
  <c r="AF937" i="7"/>
  <c r="AE937" i="7"/>
  <c r="AD937" i="7"/>
  <c r="AC937" i="7"/>
  <c r="S937" i="7"/>
  <c r="R937" i="7"/>
  <c r="Q937" i="7"/>
  <c r="P937" i="7"/>
  <c r="O937" i="7"/>
  <c r="N937" i="7"/>
  <c r="M937" i="7"/>
  <c r="L937" i="7"/>
  <c r="K937" i="7"/>
  <c r="J937" i="7"/>
  <c r="I937" i="7"/>
  <c r="H937" i="7"/>
  <c r="E937" i="7"/>
  <c r="D937" i="7"/>
  <c r="BK936" i="7"/>
  <c r="G936" i="7" s="1"/>
  <c r="BF936" i="7"/>
  <c r="BE936" i="7"/>
  <c r="BD936" i="7"/>
  <c r="BC936" i="7"/>
  <c r="AX936" i="7"/>
  <c r="AW936" i="7"/>
  <c r="AU936" i="7"/>
  <c r="AT936" i="7"/>
  <c r="AS936" i="7"/>
  <c r="AR936" i="7"/>
  <c r="AQ936" i="7"/>
  <c r="AP936" i="7"/>
  <c r="AO936" i="7"/>
  <c r="AN936" i="7"/>
  <c r="AM936" i="7"/>
  <c r="AL936" i="7"/>
  <c r="AK936" i="7"/>
  <c r="AJ936" i="7"/>
  <c r="AI936" i="7"/>
  <c r="AH936" i="7"/>
  <c r="AG936" i="7"/>
  <c r="AF936" i="7"/>
  <c r="AE936" i="7"/>
  <c r="AD936" i="7"/>
  <c r="AC936" i="7"/>
  <c r="S936" i="7"/>
  <c r="R936" i="7"/>
  <c r="Q936" i="7"/>
  <c r="P936" i="7"/>
  <c r="O936" i="7"/>
  <c r="N936" i="7"/>
  <c r="M936" i="7"/>
  <c r="L936" i="7"/>
  <c r="K936" i="7"/>
  <c r="J936" i="7"/>
  <c r="I936" i="7"/>
  <c r="H936" i="7"/>
  <c r="E936" i="7"/>
  <c r="D936" i="7"/>
  <c r="BK935" i="7"/>
  <c r="BF935" i="7"/>
  <c r="BE935" i="7"/>
  <c r="BD935" i="7"/>
  <c r="BC935" i="7"/>
  <c r="AX935" i="7"/>
  <c r="AW935" i="7"/>
  <c r="AU935" i="7"/>
  <c r="AT935" i="7"/>
  <c r="AS935" i="7"/>
  <c r="AR935" i="7"/>
  <c r="AQ935" i="7"/>
  <c r="AP935" i="7"/>
  <c r="AO935" i="7"/>
  <c r="AN935" i="7"/>
  <c r="AM935" i="7"/>
  <c r="AL935" i="7"/>
  <c r="AK935" i="7"/>
  <c r="AJ935" i="7"/>
  <c r="AI935" i="7"/>
  <c r="AH935" i="7"/>
  <c r="AG935" i="7"/>
  <c r="AF935" i="7"/>
  <c r="AE935" i="7"/>
  <c r="AD935" i="7"/>
  <c r="AC935" i="7"/>
  <c r="S935" i="7"/>
  <c r="R935" i="7"/>
  <c r="Q935" i="7"/>
  <c r="P935" i="7"/>
  <c r="O935" i="7"/>
  <c r="N935" i="7"/>
  <c r="M935" i="7"/>
  <c r="L935" i="7"/>
  <c r="K935" i="7"/>
  <c r="J935" i="7"/>
  <c r="I935" i="7"/>
  <c r="H935" i="7"/>
  <c r="E935" i="7"/>
  <c r="D935" i="7"/>
  <c r="BK934" i="7"/>
  <c r="BF934" i="7"/>
  <c r="BE934" i="7"/>
  <c r="BD934" i="7"/>
  <c r="BC934" i="7"/>
  <c r="AX934" i="7"/>
  <c r="AW934" i="7"/>
  <c r="AU934" i="7"/>
  <c r="AT934" i="7"/>
  <c r="AS934" i="7"/>
  <c r="AR934" i="7"/>
  <c r="AQ934" i="7"/>
  <c r="AP934" i="7"/>
  <c r="AO934" i="7"/>
  <c r="AN934" i="7"/>
  <c r="AM934" i="7"/>
  <c r="AL934" i="7"/>
  <c r="AK934" i="7"/>
  <c r="AJ934" i="7"/>
  <c r="AI934" i="7"/>
  <c r="AH934" i="7"/>
  <c r="AG934" i="7"/>
  <c r="AF934" i="7"/>
  <c r="AE934" i="7"/>
  <c r="AD934" i="7"/>
  <c r="AC934" i="7"/>
  <c r="S934" i="7"/>
  <c r="R934" i="7"/>
  <c r="Q934" i="7"/>
  <c r="P934" i="7"/>
  <c r="O934" i="7"/>
  <c r="N934" i="7"/>
  <c r="M934" i="7"/>
  <c r="L934" i="7"/>
  <c r="K934" i="7"/>
  <c r="J934" i="7"/>
  <c r="I934" i="7"/>
  <c r="H934" i="7"/>
  <c r="E934" i="7"/>
  <c r="D934" i="7"/>
  <c r="BK933" i="7"/>
  <c r="BF933" i="7"/>
  <c r="BE933" i="7"/>
  <c r="BD933" i="7"/>
  <c r="BC933" i="7"/>
  <c r="AX933" i="7"/>
  <c r="AW933" i="7"/>
  <c r="AU933" i="7"/>
  <c r="AT933" i="7"/>
  <c r="AS933" i="7"/>
  <c r="AR933" i="7"/>
  <c r="AQ933" i="7"/>
  <c r="AP933" i="7"/>
  <c r="AO933" i="7"/>
  <c r="AN933" i="7"/>
  <c r="AM933" i="7"/>
  <c r="AL933" i="7"/>
  <c r="AK933" i="7"/>
  <c r="AJ933" i="7"/>
  <c r="AI933" i="7"/>
  <c r="AH933" i="7"/>
  <c r="AG933" i="7"/>
  <c r="AF933" i="7"/>
  <c r="AE933" i="7"/>
  <c r="AD933" i="7"/>
  <c r="AC933" i="7"/>
  <c r="S933" i="7"/>
  <c r="R933" i="7"/>
  <c r="Q933" i="7"/>
  <c r="P933" i="7"/>
  <c r="O933" i="7"/>
  <c r="N933" i="7"/>
  <c r="M933" i="7"/>
  <c r="L933" i="7"/>
  <c r="K933" i="7"/>
  <c r="J933" i="7"/>
  <c r="I933" i="7"/>
  <c r="H933" i="7"/>
  <c r="E933" i="7"/>
  <c r="D933" i="7"/>
  <c r="BK932" i="7"/>
  <c r="BJ932" i="7" s="1"/>
  <c r="BF932" i="7"/>
  <c r="BE932" i="7"/>
  <c r="BD932" i="7"/>
  <c r="BC932" i="7"/>
  <c r="AX932" i="7"/>
  <c r="AW932" i="7"/>
  <c r="AU932" i="7"/>
  <c r="AT932" i="7"/>
  <c r="AS932" i="7"/>
  <c r="AR932" i="7"/>
  <c r="AQ932" i="7"/>
  <c r="AP932" i="7"/>
  <c r="AO932" i="7"/>
  <c r="AN932" i="7"/>
  <c r="AM932" i="7"/>
  <c r="AL932" i="7"/>
  <c r="AK932" i="7"/>
  <c r="AJ932" i="7"/>
  <c r="AI932" i="7"/>
  <c r="AH932" i="7"/>
  <c r="AG932" i="7"/>
  <c r="AF932" i="7"/>
  <c r="AE932" i="7"/>
  <c r="AD932" i="7"/>
  <c r="AC932" i="7"/>
  <c r="S932" i="7"/>
  <c r="R932" i="7"/>
  <c r="Q932" i="7"/>
  <c r="P932" i="7"/>
  <c r="O932" i="7"/>
  <c r="N932" i="7"/>
  <c r="M932" i="7"/>
  <c r="L932" i="7"/>
  <c r="K932" i="7"/>
  <c r="J932" i="7"/>
  <c r="I932" i="7"/>
  <c r="H932" i="7"/>
  <c r="E932" i="7"/>
  <c r="D932" i="7"/>
  <c r="BK931" i="7"/>
  <c r="BF931" i="7"/>
  <c r="BE931" i="7"/>
  <c r="BD931" i="7"/>
  <c r="BC931" i="7"/>
  <c r="AX931" i="7"/>
  <c r="AW931" i="7"/>
  <c r="AU931" i="7"/>
  <c r="AT931" i="7"/>
  <c r="AS931" i="7"/>
  <c r="AR931" i="7"/>
  <c r="AQ931" i="7"/>
  <c r="AP931" i="7"/>
  <c r="AO931" i="7"/>
  <c r="AN931" i="7"/>
  <c r="AM931" i="7"/>
  <c r="AL931" i="7"/>
  <c r="AK931" i="7"/>
  <c r="AJ931" i="7"/>
  <c r="AI931" i="7"/>
  <c r="AH931" i="7"/>
  <c r="AG931" i="7"/>
  <c r="AF931" i="7"/>
  <c r="AE931" i="7"/>
  <c r="AD931" i="7"/>
  <c r="AC931" i="7"/>
  <c r="S931" i="7"/>
  <c r="R931" i="7"/>
  <c r="Q931" i="7"/>
  <c r="P931" i="7"/>
  <c r="O931" i="7"/>
  <c r="N931" i="7"/>
  <c r="M931" i="7"/>
  <c r="L931" i="7"/>
  <c r="K931" i="7"/>
  <c r="J931" i="7"/>
  <c r="I931" i="7"/>
  <c r="H931" i="7"/>
  <c r="E931" i="7"/>
  <c r="D931" i="7"/>
  <c r="BK930" i="7"/>
  <c r="BF930" i="7"/>
  <c r="BE930" i="7"/>
  <c r="BD930" i="7"/>
  <c r="BC930" i="7"/>
  <c r="AX930" i="7"/>
  <c r="AW930" i="7"/>
  <c r="AU930" i="7"/>
  <c r="AT930" i="7"/>
  <c r="AS930" i="7"/>
  <c r="AR930" i="7"/>
  <c r="AQ930" i="7"/>
  <c r="AP930" i="7"/>
  <c r="AO930" i="7"/>
  <c r="AN930" i="7"/>
  <c r="AM930" i="7"/>
  <c r="AL930" i="7"/>
  <c r="AK930" i="7"/>
  <c r="AJ930" i="7"/>
  <c r="AI930" i="7"/>
  <c r="AH930" i="7"/>
  <c r="AG930" i="7"/>
  <c r="AF930" i="7"/>
  <c r="AE930" i="7"/>
  <c r="AD930" i="7"/>
  <c r="AC930" i="7"/>
  <c r="S930" i="7"/>
  <c r="R930" i="7"/>
  <c r="Q930" i="7"/>
  <c r="P930" i="7"/>
  <c r="O930" i="7"/>
  <c r="N930" i="7"/>
  <c r="M930" i="7"/>
  <c r="L930" i="7"/>
  <c r="K930" i="7"/>
  <c r="J930" i="7"/>
  <c r="I930" i="7"/>
  <c r="H930" i="7"/>
  <c r="E930" i="7"/>
  <c r="D930" i="7"/>
  <c r="BK929" i="7"/>
  <c r="G929" i="7" s="1"/>
  <c r="BJ929" i="7"/>
  <c r="CC929" i="7" s="1"/>
  <c r="Y929" i="7" s="1"/>
  <c r="BF929" i="7"/>
  <c r="BE929" i="7"/>
  <c r="BD929" i="7"/>
  <c r="BC929" i="7"/>
  <c r="AX929" i="7"/>
  <c r="AW929" i="7"/>
  <c r="AU929" i="7"/>
  <c r="AT929" i="7"/>
  <c r="AS929" i="7"/>
  <c r="AR929" i="7"/>
  <c r="AQ929" i="7"/>
  <c r="AP929" i="7"/>
  <c r="AO929" i="7"/>
  <c r="AN929" i="7"/>
  <c r="AM929" i="7"/>
  <c r="AL929" i="7"/>
  <c r="AK929" i="7"/>
  <c r="AJ929" i="7"/>
  <c r="AI929" i="7"/>
  <c r="AH929" i="7"/>
  <c r="AG929" i="7"/>
  <c r="AF929" i="7"/>
  <c r="AE929" i="7"/>
  <c r="AD929" i="7"/>
  <c r="AC929" i="7"/>
  <c r="S929" i="7"/>
  <c r="R929" i="7"/>
  <c r="Q929" i="7"/>
  <c r="P929" i="7"/>
  <c r="O929" i="7"/>
  <c r="N929" i="7"/>
  <c r="M929" i="7"/>
  <c r="L929" i="7"/>
  <c r="K929" i="7"/>
  <c r="J929" i="7"/>
  <c r="I929" i="7"/>
  <c r="H929" i="7"/>
  <c r="E929" i="7"/>
  <c r="D929" i="7"/>
  <c r="BK928" i="7"/>
  <c r="G928" i="7" s="1"/>
  <c r="BF928" i="7"/>
  <c r="BE928" i="7"/>
  <c r="BD928" i="7"/>
  <c r="BC928" i="7"/>
  <c r="AX928" i="7"/>
  <c r="AW928" i="7"/>
  <c r="AU928" i="7"/>
  <c r="AT928" i="7"/>
  <c r="AS928" i="7"/>
  <c r="AR928" i="7"/>
  <c r="AQ928" i="7"/>
  <c r="AP928" i="7"/>
  <c r="AO928" i="7"/>
  <c r="AN928" i="7"/>
  <c r="AM928" i="7"/>
  <c r="AL928" i="7"/>
  <c r="AK928" i="7"/>
  <c r="AJ928" i="7"/>
  <c r="AI928" i="7"/>
  <c r="AH928" i="7"/>
  <c r="AG928" i="7"/>
  <c r="AF928" i="7"/>
  <c r="AE928" i="7"/>
  <c r="AD928" i="7"/>
  <c r="AC928" i="7"/>
  <c r="S928" i="7"/>
  <c r="R928" i="7"/>
  <c r="Q928" i="7"/>
  <c r="P928" i="7"/>
  <c r="O928" i="7"/>
  <c r="N928" i="7"/>
  <c r="M928" i="7"/>
  <c r="L928" i="7"/>
  <c r="K928" i="7"/>
  <c r="J928" i="7"/>
  <c r="I928" i="7"/>
  <c r="H928" i="7"/>
  <c r="E928" i="7"/>
  <c r="D928" i="7"/>
  <c r="BK927" i="7"/>
  <c r="BF927" i="7"/>
  <c r="BE927" i="7"/>
  <c r="BD927" i="7"/>
  <c r="BC927" i="7"/>
  <c r="AX927" i="7"/>
  <c r="AW927" i="7"/>
  <c r="AU927" i="7"/>
  <c r="AT927" i="7"/>
  <c r="AS927" i="7"/>
  <c r="AR927" i="7"/>
  <c r="AQ927" i="7"/>
  <c r="AP927" i="7"/>
  <c r="AO927" i="7"/>
  <c r="AN927" i="7"/>
  <c r="AM927" i="7"/>
  <c r="AL927" i="7"/>
  <c r="AK927" i="7"/>
  <c r="AJ927" i="7"/>
  <c r="AI927" i="7"/>
  <c r="AH927" i="7"/>
  <c r="AG927" i="7"/>
  <c r="AF927" i="7"/>
  <c r="AE927" i="7"/>
  <c r="AD927" i="7"/>
  <c r="AC927" i="7"/>
  <c r="S927" i="7"/>
  <c r="R927" i="7"/>
  <c r="Q927" i="7"/>
  <c r="P927" i="7"/>
  <c r="O927" i="7"/>
  <c r="N927" i="7"/>
  <c r="M927" i="7"/>
  <c r="L927" i="7"/>
  <c r="K927" i="7"/>
  <c r="J927" i="7"/>
  <c r="I927" i="7"/>
  <c r="H927" i="7"/>
  <c r="E927" i="7"/>
  <c r="D927" i="7"/>
  <c r="BK926" i="7"/>
  <c r="BF926" i="7"/>
  <c r="BE926" i="7"/>
  <c r="BD926" i="7"/>
  <c r="BC926" i="7"/>
  <c r="AX926" i="7"/>
  <c r="AW926" i="7"/>
  <c r="AU926" i="7"/>
  <c r="AT926" i="7"/>
  <c r="AS926" i="7"/>
  <c r="AR926" i="7"/>
  <c r="AQ926" i="7"/>
  <c r="AP926" i="7"/>
  <c r="AO926" i="7"/>
  <c r="AN926" i="7"/>
  <c r="AM926" i="7"/>
  <c r="AL926" i="7"/>
  <c r="AK926" i="7"/>
  <c r="AJ926" i="7"/>
  <c r="AI926" i="7"/>
  <c r="AH926" i="7"/>
  <c r="AG926" i="7"/>
  <c r="AF926" i="7"/>
  <c r="AE926" i="7"/>
  <c r="AD926" i="7"/>
  <c r="AC926" i="7"/>
  <c r="S926" i="7"/>
  <c r="R926" i="7"/>
  <c r="Q926" i="7"/>
  <c r="P926" i="7"/>
  <c r="O926" i="7"/>
  <c r="N926" i="7"/>
  <c r="M926" i="7"/>
  <c r="L926" i="7"/>
  <c r="K926" i="7"/>
  <c r="J926" i="7"/>
  <c r="I926" i="7"/>
  <c r="H926" i="7"/>
  <c r="E926" i="7"/>
  <c r="D926" i="7"/>
  <c r="BK925" i="7"/>
  <c r="BF925" i="7"/>
  <c r="BE925" i="7"/>
  <c r="BD925" i="7"/>
  <c r="BC925" i="7"/>
  <c r="AX925" i="7"/>
  <c r="AW925" i="7"/>
  <c r="AU925" i="7"/>
  <c r="AT925" i="7"/>
  <c r="AS925" i="7"/>
  <c r="AR925" i="7"/>
  <c r="AQ925" i="7"/>
  <c r="AP925" i="7"/>
  <c r="AO925" i="7"/>
  <c r="AN925" i="7"/>
  <c r="AM925" i="7"/>
  <c r="AL925" i="7"/>
  <c r="AK925" i="7"/>
  <c r="AJ925" i="7"/>
  <c r="AI925" i="7"/>
  <c r="AH925" i="7"/>
  <c r="AG925" i="7"/>
  <c r="AF925" i="7"/>
  <c r="AE925" i="7"/>
  <c r="AD925" i="7"/>
  <c r="AC925" i="7"/>
  <c r="S925" i="7"/>
  <c r="R925" i="7"/>
  <c r="Q925" i="7"/>
  <c r="P925" i="7"/>
  <c r="O925" i="7"/>
  <c r="N925" i="7"/>
  <c r="M925" i="7"/>
  <c r="L925" i="7"/>
  <c r="K925" i="7"/>
  <c r="J925" i="7"/>
  <c r="I925" i="7"/>
  <c r="H925" i="7"/>
  <c r="E925" i="7"/>
  <c r="D925" i="7"/>
  <c r="BK924" i="7"/>
  <c r="BF924" i="7"/>
  <c r="BE924" i="7"/>
  <c r="BD924" i="7"/>
  <c r="BC924" i="7"/>
  <c r="AX924" i="7"/>
  <c r="AW924" i="7"/>
  <c r="AU924" i="7"/>
  <c r="AT924" i="7"/>
  <c r="AS924" i="7"/>
  <c r="AR924" i="7"/>
  <c r="AQ924" i="7"/>
  <c r="AP924" i="7"/>
  <c r="AO924" i="7"/>
  <c r="AN924" i="7"/>
  <c r="AM924" i="7"/>
  <c r="AL924" i="7"/>
  <c r="AK924" i="7"/>
  <c r="AJ924" i="7"/>
  <c r="AI924" i="7"/>
  <c r="AH924" i="7"/>
  <c r="AG924" i="7"/>
  <c r="AF924" i="7"/>
  <c r="AE924" i="7"/>
  <c r="AD924" i="7"/>
  <c r="AC924" i="7"/>
  <c r="S924" i="7"/>
  <c r="R924" i="7"/>
  <c r="Q924" i="7"/>
  <c r="P924" i="7"/>
  <c r="O924" i="7"/>
  <c r="N924" i="7"/>
  <c r="M924" i="7"/>
  <c r="L924" i="7"/>
  <c r="K924" i="7"/>
  <c r="J924" i="7"/>
  <c r="I924" i="7"/>
  <c r="H924" i="7"/>
  <c r="E924" i="7"/>
  <c r="D924" i="7"/>
  <c r="BK923" i="7"/>
  <c r="BF923" i="7"/>
  <c r="BE923" i="7"/>
  <c r="BD923" i="7"/>
  <c r="BC923" i="7"/>
  <c r="AX923" i="7"/>
  <c r="AW923" i="7"/>
  <c r="AU923" i="7"/>
  <c r="AT923" i="7"/>
  <c r="AS923" i="7"/>
  <c r="AR923" i="7"/>
  <c r="AQ923" i="7"/>
  <c r="AP923" i="7"/>
  <c r="AO923" i="7"/>
  <c r="AN923" i="7"/>
  <c r="AM923" i="7"/>
  <c r="AL923" i="7"/>
  <c r="AK923" i="7"/>
  <c r="AJ923" i="7"/>
  <c r="AI923" i="7"/>
  <c r="AH923" i="7"/>
  <c r="AG923" i="7"/>
  <c r="AF923" i="7"/>
  <c r="AE923" i="7"/>
  <c r="AD923" i="7"/>
  <c r="AC923" i="7"/>
  <c r="S923" i="7"/>
  <c r="R923" i="7"/>
  <c r="Q923" i="7"/>
  <c r="P923" i="7"/>
  <c r="O923" i="7"/>
  <c r="N923" i="7"/>
  <c r="M923" i="7"/>
  <c r="L923" i="7"/>
  <c r="K923" i="7"/>
  <c r="J923" i="7"/>
  <c r="I923" i="7"/>
  <c r="H923" i="7"/>
  <c r="E923" i="7"/>
  <c r="D923" i="7"/>
  <c r="BK922" i="7"/>
  <c r="BJ922" i="7" s="1"/>
  <c r="BF922" i="7"/>
  <c r="BE922" i="7"/>
  <c r="BD922" i="7"/>
  <c r="BC922" i="7"/>
  <c r="AX922" i="7"/>
  <c r="AW922" i="7"/>
  <c r="AU922" i="7"/>
  <c r="AT922" i="7"/>
  <c r="AS922" i="7"/>
  <c r="AR922" i="7"/>
  <c r="AQ922" i="7"/>
  <c r="AP922" i="7"/>
  <c r="AO922" i="7"/>
  <c r="AN922" i="7"/>
  <c r="AM922" i="7"/>
  <c r="AL922" i="7"/>
  <c r="AK922" i="7"/>
  <c r="AJ922" i="7"/>
  <c r="AI922" i="7"/>
  <c r="AH922" i="7"/>
  <c r="AG922" i="7"/>
  <c r="AF922" i="7"/>
  <c r="AE922" i="7"/>
  <c r="AD922" i="7"/>
  <c r="AC922" i="7"/>
  <c r="S922" i="7"/>
  <c r="R922" i="7"/>
  <c r="Q922" i="7"/>
  <c r="P922" i="7"/>
  <c r="O922" i="7"/>
  <c r="N922" i="7"/>
  <c r="M922" i="7"/>
  <c r="L922" i="7"/>
  <c r="K922" i="7"/>
  <c r="J922" i="7"/>
  <c r="I922" i="7"/>
  <c r="H922" i="7"/>
  <c r="G922" i="7"/>
  <c r="E922" i="7"/>
  <c r="D922" i="7"/>
  <c r="BK921" i="7"/>
  <c r="BF921" i="7"/>
  <c r="BE921" i="7"/>
  <c r="BD921" i="7"/>
  <c r="BC921" i="7"/>
  <c r="AX921" i="7"/>
  <c r="AW921" i="7"/>
  <c r="AU921" i="7"/>
  <c r="AT921" i="7"/>
  <c r="AS921" i="7"/>
  <c r="AR921" i="7"/>
  <c r="AQ921" i="7"/>
  <c r="AP921" i="7"/>
  <c r="AO921" i="7"/>
  <c r="AN921" i="7"/>
  <c r="AM921" i="7"/>
  <c r="AL921" i="7"/>
  <c r="AK921" i="7"/>
  <c r="AJ921" i="7"/>
  <c r="AI921" i="7"/>
  <c r="AH921" i="7"/>
  <c r="AG921" i="7"/>
  <c r="AF921" i="7"/>
  <c r="AE921" i="7"/>
  <c r="AD921" i="7"/>
  <c r="AC921" i="7"/>
  <c r="S921" i="7"/>
  <c r="R921" i="7"/>
  <c r="Q921" i="7"/>
  <c r="P921" i="7"/>
  <c r="O921" i="7"/>
  <c r="N921" i="7"/>
  <c r="M921" i="7"/>
  <c r="L921" i="7"/>
  <c r="K921" i="7"/>
  <c r="J921" i="7"/>
  <c r="I921" i="7"/>
  <c r="H921" i="7"/>
  <c r="E921" i="7"/>
  <c r="D921" i="7"/>
  <c r="BK920" i="7"/>
  <c r="G920" i="7" s="1"/>
  <c r="BF920" i="7"/>
  <c r="BE920" i="7"/>
  <c r="BD920" i="7"/>
  <c r="BC920" i="7"/>
  <c r="AX920" i="7"/>
  <c r="AW920" i="7"/>
  <c r="AU920" i="7"/>
  <c r="AT920" i="7"/>
  <c r="AS920" i="7"/>
  <c r="AR920" i="7"/>
  <c r="AQ920" i="7"/>
  <c r="AP920" i="7"/>
  <c r="AO920" i="7"/>
  <c r="AN920" i="7"/>
  <c r="AM920" i="7"/>
  <c r="AL920" i="7"/>
  <c r="AK920" i="7"/>
  <c r="AJ920" i="7"/>
  <c r="AI920" i="7"/>
  <c r="AH920" i="7"/>
  <c r="AG920" i="7"/>
  <c r="AF920" i="7"/>
  <c r="AE920" i="7"/>
  <c r="AD920" i="7"/>
  <c r="AC920" i="7"/>
  <c r="S920" i="7"/>
  <c r="R920" i="7"/>
  <c r="Q920" i="7"/>
  <c r="P920" i="7"/>
  <c r="O920" i="7"/>
  <c r="N920" i="7"/>
  <c r="M920" i="7"/>
  <c r="L920" i="7"/>
  <c r="K920" i="7"/>
  <c r="J920" i="7"/>
  <c r="I920" i="7"/>
  <c r="H920" i="7"/>
  <c r="E920" i="7"/>
  <c r="D920" i="7"/>
  <c r="BK919" i="7"/>
  <c r="BF919" i="7"/>
  <c r="BE919" i="7"/>
  <c r="BD919" i="7"/>
  <c r="BC919" i="7"/>
  <c r="AX919" i="7"/>
  <c r="AW919" i="7"/>
  <c r="AU919" i="7"/>
  <c r="AT919" i="7"/>
  <c r="AS919" i="7"/>
  <c r="AR919" i="7"/>
  <c r="AQ919" i="7"/>
  <c r="AP919" i="7"/>
  <c r="AO919" i="7"/>
  <c r="AN919" i="7"/>
  <c r="AM919" i="7"/>
  <c r="AL919" i="7"/>
  <c r="AK919" i="7"/>
  <c r="AJ919" i="7"/>
  <c r="AI919" i="7"/>
  <c r="AH919" i="7"/>
  <c r="AG919" i="7"/>
  <c r="AF919" i="7"/>
  <c r="AE919" i="7"/>
  <c r="AD919" i="7"/>
  <c r="AC919" i="7"/>
  <c r="S919" i="7"/>
  <c r="R919" i="7"/>
  <c r="Q919" i="7"/>
  <c r="P919" i="7"/>
  <c r="O919" i="7"/>
  <c r="N919" i="7"/>
  <c r="M919" i="7"/>
  <c r="L919" i="7"/>
  <c r="K919" i="7"/>
  <c r="J919" i="7"/>
  <c r="I919" i="7"/>
  <c r="H919" i="7"/>
  <c r="E919" i="7"/>
  <c r="D919" i="7"/>
  <c r="BK918" i="7"/>
  <c r="G918" i="7" s="1"/>
  <c r="BF918" i="7"/>
  <c r="BE918" i="7"/>
  <c r="BD918" i="7"/>
  <c r="BC918" i="7"/>
  <c r="AX918" i="7"/>
  <c r="AW918" i="7"/>
  <c r="AU918" i="7"/>
  <c r="AT918" i="7"/>
  <c r="AS918" i="7"/>
  <c r="AR918" i="7"/>
  <c r="AQ918" i="7"/>
  <c r="AP918" i="7"/>
  <c r="AO918" i="7"/>
  <c r="AN918" i="7"/>
  <c r="AM918" i="7"/>
  <c r="AL918" i="7"/>
  <c r="AK918" i="7"/>
  <c r="AJ918" i="7"/>
  <c r="AI918" i="7"/>
  <c r="AH918" i="7"/>
  <c r="AG918" i="7"/>
  <c r="AF918" i="7"/>
  <c r="AE918" i="7"/>
  <c r="AD918" i="7"/>
  <c r="AC918" i="7"/>
  <c r="S918" i="7"/>
  <c r="R918" i="7"/>
  <c r="Q918" i="7"/>
  <c r="P918" i="7"/>
  <c r="O918" i="7"/>
  <c r="N918" i="7"/>
  <c r="M918" i="7"/>
  <c r="L918" i="7"/>
  <c r="K918" i="7"/>
  <c r="J918" i="7"/>
  <c r="I918" i="7"/>
  <c r="H918" i="7"/>
  <c r="E918" i="7"/>
  <c r="D918" i="7"/>
  <c r="BK917" i="7"/>
  <c r="BJ917" i="7" s="1"/>
  <c r="BF917" i="7"/>
  <c r="BE917" i="7"/>
  <c r="BD917" i="7"/>
  <c r="BC917" i="7"/>
  <c r="AX917" i="7"/>
  <c r="AW917" i="7"/>
  <c r="AU917" i="7"/>
  <c r="AT917" i="7"/>
  <c r="AS917" i="7"/>
  <c r="AR917" i="7"/>
  <c r="AQ917" i="7"/>
  <c r="AP917" i="7"/>
  <c r="AO917" i="7"/>
  <c r="AN917" i="7"/>
  <c r="AM917" i="7"/>
  <c r="AL917" i="7"/>
  <c r="AK917" i="7"/>
  <c r="AJ917" i="7"/>
  <c r="AI917" i="7"/>
  <c r="AH917" i="7"/>
  <c r="AG917" i="7"/>
  <c r="AF917" i="7"/>
  <c r="AE917" i="7"/>
  <c r="AD917" i="7"/>
  <c r="AC917" i="7"/>
  <c r="S917" i="7"/>
  <c r="R917" i="7"/>
  <c r="Q917" i="7"/>
  <c r="P917" i="7"/>
  <c r="O917" i="7"/>
  <c r="N917" i="7"/>
  <c r="M917" i="7"/>
  <c r="L917" i="7"/>
  <c r="K917" i="7"/>
  <c r="J917" i="7"/>
  <c r="I917" i="7"/>
  <c r="H917" i="7"/>
  <c r="E917" i="7"/>
  <c r="D917" i="7"/>
  <c r="BK916" i="7"/>
  <c r="BF916" i="7"/>
  <c r="BE916" i="7"/>
  <c r="BD916" i="7"/>
  <c r="BC916" i="7"/>
  <c r="AX916" i="7"/>
  <c r="AW916" i="7"/>
  <c r="AU916" i="7"/>
  <c r="AT916" i="7"/>
  <c r="AS916" i="7"/>
  <c r="AR916" i="7"/>
  <c r="AQ916" i="7"/>
  <c r="AP916" i="7"/>
  <c r="AO916" i="7"/>
  <c r="AN916" i="7"/>
  <c r="AM916" i="7"/>
  <c r="AL916" i="7"/>
  <c r="AK916" i="7"/>
  <c r="AJ916" i="7"/>
  <c r="AI916" i="7"/>
  <c r="AH916" i="7"/>
  <c r="AG916" i="7"/>
  <c r="AF916" i="7"/>
  <c r="AE916" i="7"/>
  <c r="AD916" i="7"/>
  <c r="AC916" i="7"/>
  <c r="S916" i="7"/>
  <c r="R916" i="7"/>
  <c r="Q916" i="7"/>
  <c r="P916" i="7"/>
  <c r="O916" i="7"/>
  <c r="N916" i="7"/>
  <c r="M916" i="7"/>
  <c r="L916" i="7"/>
  <c r="K916" i="7"/>
  <c r="J916" i="7"/>
  <c r="I916" i="7"/>
  <c r="H916" i="7"/>
  <c r="E916" i="7"/>
  <c r="D916" i="7"/>
  <c r="BK915" i="7"/>
  <c r="G915" i="7" s="1"/>
  <c r="BF915" i="7"/>
  <c r="BE915" i="7"/>
  <c r="BD915" i="7"/>
  <c r="BC915" i="7"/>
  <c r="AX915" i="7"/>
  <c r="AW915" i="7"/>
  <c r="AU915" i="7"/>
  <c r="AT915" i="7"/>
  <c r="AS915" i="7"/>
  <c r="AR915" i="7"/>
  <c r="AQ915" i="7"/>
  <c r="AP915" i="7"/>
  <c r="AO915" i="7"/>
  <c r="AN915" i="7"/>
  <c r="AM915" i="7"/>
  <c r="AL915" i="7"/>
  <c r="AK915" i="7"/>
  <c r="AJ915" i="7"/>
  <c r="AI915" i="7"/>
  <c r="AH915" i="7"/>
  <c r="AG915" i="7"/>
  <c r="AF915" i="7"/>
  <c r="AE915" i="7"/>
  <c r="AD915" i="7"/>
  <c r="AC915" i="7"/>
  <c r="S915" i="7"/>
  <c r="R915" i="7"/>
  <c r="Q915" i="7"/>
  <c r="P915" i="7"/>
  <c r="O915" i="7"/>
  <c r="N915" i="7"/>
  <c r="M915" i="7"/>
  <c r="L915" i="7"/>
  <c r="K915" i="7"/>
  <c r="J915" i="7"/>
  <c r="I915" i="7"/>
  <c r="H915" i="7"/>
  <c r="E915" i="7"/>
  <c r="D915" i="7"/>
  <c r="BK914" i="7"/>
  <c r="G914" i="7" s="1"/>
  <c r="BF914" i="7"/>
  <c r="BE914" i="7"/>
  <c r="BD914" i="7"/>
  <c r="BC914" i="7"/>
  <c r="AX914" i="7"/>
  <c r="AW914" i="7"/>
  <c r="AU914" i="7"/>
  <c r="AT914" i="7"/>
  <c r="AS914" i="7"/>
  <c r="AR914" i="7"/>
  <c r="AQ914" i="7"/>
  <c r="AP914" i="7"/>
  <c r="AO914" i="7"/>
  <c r="AN914" i="7"/>
  <c r="AM914" i="7"/>
  <c r="AL914" i="7"/>
  <c r="AK914" i="7"/>
  <c r="AJ914" i="7"/>
  <c r="AI914" i="7"/>
  <c r="AH914" i="7"/>
  <c r="AG914" i="7"/>
  <c r="AF914" i="7"/>
  <c r="AE914" i="7"/>
  <c r="AD914" i="7"/>
  <c r="AC914" i="7"/>
  <c r="S914" i="7"/>
  <c r="R914" i="7"/>
  <c r="Q914" i="7"/>
  <c r="P914" i="7"/>
  <c r="O914" i="7"/>
  <c r="N914" i="7"/>
  <c r="M914" i="7"/>
  <c r="L914" i="7"/>
  <c r="K914" i="7"/>
  <c r="J914" i="7"/>
  <c r="I914" i="7"/>
  <c r="H914" i="7"/>
  <c r="E914" i="7"/>
  <c r="D914" i="7"/>
  <c r="BK913" i="7"/>
  <c r="BF913" i="7"/>
  <c r="BE913" i="7"/>
  <c r="BD913" i="7"/>
  <c r="BC913" i="7"/>
  <c r="AX913" i="7"/>
  <c r="AW913" i="7"/>
  <c r="AU913" i="7"/>
  <c r="AT913" i="7"/>
  <c r="AS913" i="7"/>
  <c r="AR913" i="7"/>
  <c r="AQ913" i="7"/>
  <c r="AP913" i="7"/>
  <c r="AO913" i="7"/>
  <c r="AN913" i="7"/>
  <c r="AM913" i="7"/>
  <c r="AL913" i="7"/>
  <c r="AK913" i="7"/>
  <c r="AJ913" i="7"/>
  <c r="AI913" i="7"/>
  <c r="AH913" i="7"/>
  <c r="AG913" i="7"/>
  <c r="AF913" i="7"/>
  <c r="AE913" i="7"/>
  <c r="AD913" i="7"/>
  <c r="AC913" i="7"/>
  <c r="S913" i="7"/>
  <c r="R913" i="7"/>
  <c r="Q913" i="7"/>
  <c r="P913" i="7"/>
  <c r="O913" i="7"/>
  <c r="N913" i="7"/>
  <c r="M913" i="7"/>
  <c r="L913" i="7"/>
  <c r="K913" i="7"/>
  <c r="J913" i="7"/>
  <c r="I913" i="7"/>
  <c r="H913" i="7"/>
  <c r="E913" i="7"/>
  <c r="D913" i="7"/>
  <c r="BK912" i="7"/>
  <c r="BF912" i="7"/>
  <c r="BE912" i="7"/>
  <c r="BD912" i="7"/>
  <c r="BC912" i="7"/>
  <c r="AX912" i="7"/>
  <c r="AW912" i="7"/>
  <c r="AU912" i="7"/>
  <c r="AT912" i="7"/>
  <c r="AS912" i="7"/>
  <c r="AR912" i="7"/>
  <c r="AQ912" i="7"/>
  <c r="AP912" i="7"/>
  <c r="AO912" i="7"/>
  <c r="AN912" i="7"/>
  <c r="AM912" i="7"/>
  <c r="AL912" i="7"/>
  <c r="AK912" i="7"/>
  <c r="AJ912" i="7"/>
  <c r="AI912" i="7"/>
  <c r="AH912" i="7"/>
  <c r="AG912" i="7"/>
  <c r="AF912" i="7"/>
  <c r="AE912" i="7"/>
  <c r="AD912" i="7"/>
  <c r="AC912" i="7"/>
  <c r="S912" i="7"/>
  <c r="R912" i="7"/>
  <c r="Q912" i="7"/>
  <c r="P912" i="7"/>
  <c r="O912" i="7"/>
  <c r="N912" i="7"/>
  <c r="M912" i="7"/>
  <c r="L912" i="7"/>
  <c r="K912" i="7"/>
  <c r="J912" i="7"/>
  <c r="I912" i="7"/>
  <c r="H912" i="7"/>
  <c r="E912" i="7"/>
  <c r="D912" i="7"/>
  <c r="BK911" i="7"/>
  <c r="BF911" i="7"/>
  <c r="BE911" i="7"/>
  <c r="BD911" i="7"/>
  <c r="BC911" i="7"/>
  <c r="AX911" i="7"/>
  <c r="AW911" i="7"/>
  <c r="AU911" i="7"/>
  <c r="AT911" i="7"/>
  <c r="AS911" i="7"/>
  <c r="AR911" i="7"/>
  <c r="AQ911" i="7"/>
  <c r="AP911" i="7"/>
  <c r="AO911" i="7"/>
  <c r="AN911" i="7"/>
  <c r="AM911" i="7"/>
  <c r="AL911" i="7"/>
  <c r="AK911" i="7"/>
  <c r="AJ911" i="7"/>
  <c r="AI911" i="7"/>
  <c r="AH911" i="7"/>
  <c r="AG911" i="7"/>
  <c r="AF911" i="7"/>
  <c r="AE911" i="7"/>
  <c r="AD911" i="7"/>
  <c r="AC911" i="7"/>
  <c r="S911" i="7"/>
  <c r="R911" i="7"/>
  <c r="Q911" i="7"/>
  <c r="P911" i="7"/>
  <c r="O911" i="7"/>
  <c r="N911" i="7"/>
  <c r="M911" i="7"/>
  <c r="L911" i="7"/>
  <c r="K911" i="7"/>
  <c r="J911" i="7"/>
  <c r="I911" i="7"/>
  <c r="H911" i="7"/>
  <c r="E911" i="7"/>
  <c r="D911" i="7"/>
  <c r="BK910" i="7"/>
  <c r="BJ910" i="7" s="1"/>
  <c r="BF910" i="7"/>
  <c r="BE910" i="7"/>
  <c r="BD910" i="7"/>
  <c r="BC910" i="7"/>
  <c r="AX910" i="7"/>
  <c r="AW910" i="7"/>
  <c r="AU910" i="7"/>
  <c r="AT910" i="7"/>
  <c r="AS910" i="7"/>
  <c r="AR910" i="7"/>
  <c r="AQ910" i="7"/>
  <c r="AP910" i="7"/>
  <c r="AO910" i="7"/>
  <c r="AN910" i="7"/>
  <c r="AM910" i="7"/>
  <c r="AL910" i="7"/>
  <c r="AK910" i="7"/>
  <c r="AJ910" i="7"/>
  <c r="AI910" i="7"/>
  <c r="AH910" i="7"/>
  <c r="AG910" i="7"/>
  <c r="AF910" i="7"/>
  <c r="AE910" i="7"/>
  <c r="AD910" i="7"/>
  <c r="AC910" i="7"/>
  <c r="S910" i="7"/>
  <c r="R910" i="7"/>
  <c r="Q910" i="7"/>
  <c r="P910" i="7"/>
  <c r="O910" i="7"/>
  <c r="N910" i="7"/>
  <c r="M910" i="7"/>
  <c r="L910" i="7"/>
  <c r="K910" i="7"/>
  <c r="J910" i="7"/>
  <c r="I910" i="7"/>
  <c r="H910" i="7"/>
  <c r="E910" i="7"/>
  <c r="D910" i="7"/>
  <c r="BK909" i="7"/>
  <c r="BJ909" i="7" s="1"/>
  <c r="BF909" i="7"/>
  <c r="BE909" i="7"/>
  <c r="BD909" i="7"/>
  <c r="BC909" i="7"/>
  <c r="AX909" i="7"/>
  <c r="AW909" i="7"/>
  <c r="AU909" i="7"/>
  <c r="AT909" i="7"/>
  <c r="AS909" i="7"/>
  <c r="AR909" i="7"/>
  <c r="AQ909" i="7"/>
  <c r="AP909" i="7"/>
  <c r="AO909" i="7"/>
  <c r="AN909" i="7"/>
  <c r="AM909" i="7"/>
  <c r="AL909" i="7"/>
  <c r="AK909" i="7"/>
  <c r="AJ909" i="7"/>
  <c r="AI909" i="7"/>
  <c r="AH909" i="7"/>
  <c r="AG909" i="7"/>
  <c r="AF909" i="7"/>
  <c r="AE909" i="7"/>
  <c r="AD909" i="7"/>
  <c r="AC909" i="7"/>
  <c r="S909" i="7"/>
  <c r="R909" i="7"/>
  <c r="Q909" i="7"/>
  <c r="P909" i="7"/>
  <c r="O909" i="7"/>
  <c r="N909" i="7"/>
  <c r="M909" i="7"/>
  <c r="L909" i="7"/>
  <c r="K909" i="7"/>
  <c r="J909" i="7"/>
  <c r="I909" i="7"/>
  <c r="H909" i="7"/>
  <c r="E909" i="7"/>
  <c r="D909" i="7"/>
  <c r="DD908" i="7"/>
  <c r="AZ908" i="7" s="1"/>
  <c r="BX908" i="7"/>
  <c r="BZ908" i="7" s="1"/>
  <c r="V908" i="7" s="1"/>
  <c r="BK908" i="7"/>
  <c r="BJ908" i="7" s="1"/>
  <c r="BF908" i="7"/>
  <c r="BE908" i="7"/>
  <c r="BD908" i="7"/>
  <c r="BC908" i="7"/>
  <c r="AX908" i="7"/>
  <c r="AW908" i="7"/>
  <c r="AU908" i="7"/>
  <c r="AT908" i="7"/>
  <c r="AS908" i="7"/>
  <c r="AR908" i="7"/>
  <c r="AQ908" i="7"/>
  <c r="AP908" i="7"/>
  <c r="AO908" i="7"/>
  <c r="AN908" i="7"/>
  <c r="AM908" i="7"/>
  <c r="AL908" i="7"/>
  <c r="AK908" i="7"/>
  <c r="AJ908" i="7"/>
  <c r="AI908" i="7"/>
  <c r="AH908" i="7"/>
  <c r="AG908" i="7"/>
  <c r="AF908" i="7"/>
  <c r="AE908" i="7"/>
  <c r="AD908" i="7"/>
  <c r="AC908" i="7"/>
  <c r="S908" i="7"/>
  <c r="R908" i="7"/>
  <c r="Q908" i="7"/>
  <c r="P908" i="7"/>
  <c r="O908" i="7"/>
  <c r="N908" i="7"/>
  <c r="M908" i="7"/>
  <c r="L908" i="7"/>
  <c r="K908" i="7"/>
  <c r="J908" i="7"/>
  <c r="I908" i="7"/>
  <c r="H908" i="7"/>
  <c r="E908" i="7"/>
  <c r="D908" i="7"/>
  <c r="BK907" i="7"/>
  <c r="BJ907" i="7" s="1"/>
  <c r="BF907" i="7"/>
  <c r="BE907" i="7"/>
  <c r="BD907" i="7"/>
  <c r="BC907" i="7"/>
  <c r="AX907" i="7"/>
  <c r="AW907" i="7"/>
  <c r="AU907" i="7"/>
  <c r="AT907" i="7"/>
  <c r="AS907" i="7"/>
  <c r="AR907" i="7"/>
  <c r="AQ907" i="7"/>
  <c r="AP907" i="7"/>
  <c r="AO907" i="7"/>
  <c r="AN907" i="7"/>
  <c r="AM907" i="7"/>
  <c r="AL907" i="7"/>
  <c r="AK907" i="7"/>
  <c r="AJ907" i="7"/>
  <c r="AI907" i="7"/>
  <c r="AH907" i="7"/>
  <c r="AG907" i="7"/>
  <c r="AF907" i="7"/>
  <c r="AE907" i="7"/>
  <c r="AD907" i="7"/>
  <c r="AC907" i="7"/>
  <c r="S907" i="7"/>
  <c r="R907" i="7"/>
  <c r="Q907" i="7"/>
  <c r="P907" i="7"/>
  <c r="O907" i="7"/>
  <c r="N907" i="7"/>
  <c r="M907" i="7"/>
  <c r="L907" i="7"/>
  <c r="K907" i="7"/>
  <c r="J907" i="7"/>
  <c r="I907" i="7"/>
  <c r="H907" i="7"/>
  <c r="E907" i="7"/>
  <c r="D907" i="7"/>
  <c r="BK906" i="7"/>
  <c r="BF906" i="7"/>
  <c r="BE906" i="7"/>
  <c r="BD906" i="7"/>
  <c r="BC906" i="7"/>
  <c r="AX906" i="7"/>
  <c r="AW906" i="7"/>
  <c r="AU906" i="7"/>
  <c r="AT906" i="7"/>
  <c r="AS906" i="7"/>
  <c r="AR906" i="7"/>
  <c r="AQ906" i="7"/>
  <c r="AP906" i="7"/>
  <c r="AO906" i="7"/>
  <c r="AN906" i="7"/>
  <c r="AM906" i="7"/>
  <c r="AL906" i="7"/>
  <c r="AK906" i="7"/>
  <c r="AJ906" i="7"/>
  <c r="AI906" i="7"/>
  <c r="AH906" i="7"/>
  <c r="AG906" i="7"/>
  <c r="AF906" i="7"/>
  <c r="AE906" i="7"/>
  <c r="AD906" i="7"/>
  <c r="AC906" i="7"/>
  <c r="S906" i="7"/>
  <c r="R906" i="7"/>
  <c r="Q906" i="7"/>
  <c r="P906" i="7"/>
  <c r="O906" i="7"/>
  <c r="N906" i="7"/>
  <c r="M906" i="7"/>
  <c r="L906" i="7"/>
  <c r="K906" i="7"/>
  <c r="J906" i="7"/>
  <c r="I906" i="7"/>
  <c r="H906" i="7"/>
  <c r="E906" i="7"/>
  <c r="D906" i="7"/>
  <c r="BK905" i="7"/>
  <c r="G905" i="7" s="1"/>
  <c r="BF905" i="7"/>
  <c r="BE905" i="7"/>
  <c r="BD905" i="7"/>
  <c r="BC905" i="7"/>
  <c r="AX905" i="7"/>
  <c r="AW905" i="7"/>
  <c r="AU905" i="7"/>
  <c r="AT905" i="7"/>
  <c r="AS905" i="7"/>
  <c r="AR905" i="7"/>
  <c r="AQ905" i="7"/>
  <c r="AP905" i="7"/>
  <c r="AO905" i="7"/>
  <c r="AN905" i="7"/>
  <c r="AM905" i="7"/>
  <c r="AL905" i="7"/>
  <c r="AK905" i="7"/>
  <c r="AJ905" i="7"/>
  <c r="AI905" i="7"/>
  <c r="AH905" i="7"/>
  <c r="AG905" i="7"/>
  <c r="AF905" i="7"/>
  <c r="AE905" i="7"/>
  <c r="AD905" i="7"/>
  <c r="AC905" i="7"/>
  <c r="S905" i="7"/>
  <c r="R905" i="7"/>
  <c r="Q905" i="7"/>
  <c r="P905" i="7"/>
  <c r="O905" i="7"/>
  <c r="N905" i="7"/>
  <c r="M905" i="7"/>
  <c r="L905" i="7"/>
  <c r="K905" i="7"/>
  <c r="J905" i="7"/>
  <c r="I905" i="7"/>
  <c r="H905" i="7"/>
  <c r="E905" i="7"/>
  <c r="D905" i="7"/>
  <c r="BK904" i="7"/>
  <c r="BF904" i="7"/>
  <c r="BE904" i="7"/>
  <c r="BD904" i="7"/>
  <c r="BC904" i="7"/>
  <c r="AX904" i="7"/>
  <c r="AW904" i="7"/>
  <c r="AU904" i="7"/>
  <c r="AT904" i="7"/>
  <c r="AS904" i="7"/>
  <c r="AR904" i="7"/>
  <c r="AQ904" i="7"/>
  <c r="AP904" i="7"/>
  <c r="AO904" i="7"/>
  <c r="AN904" i="7"/>
  <c r="AM904" i="7"/>
  <c r="AL904" i="7"/>
  <c r="AK904" i="7"/>
  <c r="AJ904" i="7"/>
  <c r="AI904" i="7"/>
  <c r="AH904" i="7"/>
  <c r="AG904" i="7"/>
  <c r="AF904" i="7"/>
  <c r="AE904" i="7"/>
  <c r="AD904" i="7"/>
  <c r="AC904" i="7"/>
  <c r="S904" i="7"/>
  <c r="R904" i="7"/>
  <c r="Q904" i="7"/>
  <c r="P904" i="7"/>
  <c r="O904" i="7"/>
  <c r="N904" i="7"/>
  <c r="M904" i="7"/>
  <c r="L904" i="7"/>
  <c r="K904" i="7"/>
  <c r="J904" i="7"/>
  <c r="I904" i="7"/>
  <c r="H904" i="7"/>
  <c r="E904" i="7"/>
  <c r="D904" i="7"/>
  <c r="BK903" i="7"/>
  <c r="G903" i="7" s="1"/>
  <c r="BF903" i="7"/>
  <c r="BE903" i="7"/>
  <c r="BD903" i="7"/>
  <c r="BC903" i="7"/>
  <c r="AX903" i="7"/>
  <c r="AW903" i="7"/>
  <c r="AU903" i="7"/>
  <c r="AT903" i="7"/>
  <c r="AS903" i="7"/>
  <c r="AR903" i="7"/>
  <c r="AQ903" i="7"/>
  <c r="AP903" i="7"/>
  <c r="AO903" i="7"/>
  <c r="AN903" i="7"/>
  <c r="AM903" i="7"/>
  <c r="AL903" i="7"/>
  <c r="AK903" i="7"/>
  <c r="AJ903" i="7"/>
  <c r="AI903" i="7"/>
  <c r="AH903" i="7"/>
  <c r="AG903" i="7"/>
  <c r="AF903" i="7"/>
  <c r="AE903" i="7"/>
  <c r="AD903" i="7"/>
  <c r="AC903" i="7"/>
  <c r="S903" i="7"/>
  <c r="R903" i="7"/>
  <c r="Q903" i="7"/>
  <c r="P903" i="7"/>
  <c r="O903" i="7"/>
  <c r="N903" i="7"/>
  <c r="M903" i="7"/>
  <c r="L903" i="7"/>
  <c r="K903" i="7"/>
  <c r="J903" i="7"/>
  <c r="I903" i="7"/>
  <c r="H903" i="7"/>
  <c r="E903" i="7"/>
  <c r="D903" i="7"/>
  <c r="BK902" i="7"/>
  <c r="BJ902" i="7" s="1"/>
  <c r="BF902" i="7"/>
  <c r="BE902" i="7"/>
  <c r="BD902" i="7"/>
  <c r="BC902" i="7"/>
  <c r="AX902" i="7"/>
  <c r="AW902" i="7"/>
  <c r="AU902" i="7"/>
  <c r="AT902" i="7"/>
  <c r="AS902" i="7"/>
  <c r="AR902" i="7"/>
  <c r="AQ902" i="7"/>
  <c r="AP902" i="7"/>
  <c r="AO902" i="7"/>
  <c r="AN902" i="7"/>
  <c r="AM902" i="7"/>
  <c r="AL902" i="7"/>
  <c r="AK902" i="7"/>
  <c r="AJ902" i="7"/>
  <c r="AI902" i="7"/>
  <c r="AH902" i="7"/>
  <c r="AG902" i="7"/>
  <c r="AF902" i="7"/>
  <c r="AE902" i="7"/>
  <c r="AD902" i="7"/>
  <c r="AC902" i="7"/>
  <c r="S902" i="7"/>
  <c r="R902" i="7"/>
  <c r="Q902" i="7"/>
  <c r="P902" i="7"/>
  <c r="O902" i="7"/>
  <c r="N902" i="7"/>
  <c r="M902" i="7"/>
  <c r="L902" i="7"/>
  <c r="K902" i="7"/>
  <c r="J902" i="7"/>
  <c r="I902" i="7"/>
  <c r="H902" i="7"/>
  <c r="E902" i="7"/>
  <c r="D902" i="7"/>
  <c r="BK901" i="7"/>
  <c r="BF901" i="7"/>
  <c r="BE901" i="7"/>
  <c r="BD901" i="7"/>
  <c r="BC901" i="7"/>
  <c r="AX901" i="7"/>
  <c r="AW901" i="7"/>
  <c r="AU901" i="7"/>
  <c r="AT901" i="7"/>
  <c r="AS901" i="7"/>
  <c r="AR901" i="7"/>
  <c r="AQ901" i="7"/>
  <c r="AP901" i="7"/>
  <c r="AO901" i="7"/>
  <c r="AN901" i="7"/>
  <c r="AM901" i="7"/>
  <c r="AL901" i="7"/>
  <c r="AK901" i="7"/>
  <c r="AJ901" i="7"/>
  <c r="AI901" i="7"/>
  <c r="AH901" i="7"/>
  <c r="AG901" i="7"/>
  <c r="AF901" i="7"/>
  <c r="AE901" i="7"/>
  <c r="AD901" i="7"/>
  <c r="AC901" i="7"/>
  <c r="S901" i="7"/>
  <c r="R901" i="7"/>
  <c r="Q901" i="7"/>
  <c r="P901" i="7"/>
  <c r="O901" i="7"/>
  <c r="N901" i="7"/>
  <c r="M901" i="7"/>
  <c r="L901" i="7"/>
  <c r="K901" i="7"/>
  <c r="J901" i="7"/>
  <c r="I901" i="7"/>
  <c r="H901" i="7"/>
  <c r="E901" i="7"/>
  <c r="D901" i="7"/>
  <c r="BK900" i="7"/>
  <c r="BF900" i="7"/>
  <c r="BE900" i="7"/>
  <c r="BD900" i="7"/>
  <c r="BC900" i="7"/>
  <c r="AX900" i="7"/>
  <c r="AW900" i="7"/>
  <c r="AU900" i="7"/>
  <c r="AT900" i="7"/>
  <c r="AS900" i="7"/>
  <c r="AR900" i="7"/>
  <c r="AQ900" i="7"/>
  <c r="AP900" i="7"/>
  <c r="AO900" i="7"/>
  <c r="AN900" i="7"/>
  <c r="AM900" i="7"/>
  <c r="AL900" i="7"/>
  <c r="AK900" i="7"/>
  <c r="AJ900" i="7"/>
  <c r="AI900" i="7"/>
  <c r="AH900" i="7"/>
  <c r="AG900" i="7"/>
  <c r="AF900" i="7"/>
  <c r="AE900" i="7"/>
  <c r="AD900" i="7"/>
  <c r="AC900" i="7"/>
  <c r="S900" i="7"/>
  <c r="R900" i="7"/>
  <c r="Q900" i="7"/>
  <c r="P900" i="7"/>
  <c r="O900" i="7"/>
  <c r="N900" i="7"/>
  <c r="M900" i="7"/>
  <c r="L900" i="7"/>
  <c r="K900" i="7"/>
  <c r="J900" i="7"/>
  <c r="I900" i="7"/>
  <c r="H900" i="7"/>
  <c r="E900" i="7"/>
  <c r="D900" i="7"/>
  <c r="BK899" i="7"/>
  <c r="BF899" i="7"/>
  <c r="BE899" i="7"/>
  <c r="BD899" i="7"/>
  <c r="BC899" i="7"/>
  <c r="AX899" i="7"/>
  <c r="AW899" i="7"/>
  <c r="AU899" i="7"/>
  <c r="AT899" i="7"/>
  <c r="AS899" i="7"/>
  <c r="AR899" i="7"/>
  <c r="AQ899" i="7"/>
  <c r="AP899" i="7"/>
  <c r="AO899" i="7"/>
  <c r="AN899" i="7"/>
  <c r="AM899" i="7"/>
  <c r="AL899" i="7"/>
  <c r="AK899" i="7"/>
  <c r="AJ899" i="7"/>
  <c r="AI899" i="7"/>
  <c r="AH899" i="7"/>
  <c r="AG899" i="7"/>
  <c r="AF899" i="7"/>
  <c r="AE899" i="7"/>
  <c r="AD899" i="7"/>
  <c r="AC899" i="7"/>
  <c r="S899" i="7"/>
  <c r="R899" i="7"/>
  <c r="Q899" i="7"/>
  <c r="P899" i="7"/>
  <c r="O899" i="7"/>
  <c r="N899" i="7"/>
  <c r="M899" i="7"/>
  <c r="L899" i="7"/>
  <c r="K899" i="7"/>
  <c r="J899" i="7"/>
  <c r="I899" i="7"/>
  <c r="H899" i="7"/>
  <c r="E899" i="7"/>
  <c r="D899" i="7"/>
  <c r="BK898" i="7"/>
  <c r="BF898" i="7"/>
  <c r="BE898" i="7"/>
  <c r="BD898" i="7"/>
  <c r="BC898" i="7"/>
  <c r="AX898" i="7"/>
  <c r="AW898" i="7"/>
  <c r="AU898" i="7"/>
  <c r="AT898" i="7"/>
  <c r="AS898" i="7"/>
  <c r="AR898" i="7"/>
  <c r="AQ898" i="7"/>
  <c r="AP898" i="7"/>
  <c r="AO898" i="7"/>
  <c r="AN898" i="7"/>
  <c r="AM898" i="7"/>
  <c r="AL898" i="7"/>
  <c r="AK898" i="7"/>
  <c r="AJ898" i="7"/>
  <c r="AI898" i="7"/>
  <c r="AH898" i="7"/>
  <c r="AG898" i="7"/>
  <c r="AF898" i="7"/>
  <c r="AE898" i="7"/>
  <c r="AD898" i="7"/>
  <c r="AC898" i="7"/>
  <c r="S898" i="7"/>
  <c r="R898" i="7"/>
  <c r="Q898" i="7"/>
  <c r="P898" i="7"/>
  <c r="O898" i="7"/>
  <c r="N898" i="7"/>
  <c r="M898" i="7"/>
  <c r="L898" i="7"/>
  <c r="K898" i="7"/>
  <c r="J898" i="7"/>
  <c r="I898" i="7"/>
  <c r="H898" i="7"/>
  <c r="E898" i="7"/>
  <c r="D898" i="7"/>
  <c r="BK897" i="7"/>
  <c r="G897" i="7" s="1"/>
  <c r="BF897" i="7"/>
  <c r="BE897" i="7"/>
  <c r="BD897" i="7"/>
  <c r="BC897" i="7"/>
  <c r="AX897" i="7"/>
  <c r="AW897" i="7"/>
  <c r="AU897" i="7"/>
  <c r="AT897" i="7"/>
  <c r="AS897" i="7"/>
  <c r="AR897" i="7"/>
  <c r="AQ897" i="7"/>
  <c r="AP897" i="7"/>
  <c r="AO897" i="7"/>
  <c r="AN897" i="7"/>
  <c r="AM897" i="7"/>
  <c r="AL897" i="7"/>
  <c r="AK897" i="7"/>
  <c r="AJ897" i="7"/>
  <c r="AI897" i="7"/>
  <c r="AH897" i="7"/>
  <c r="AG897" i="7"/>
  <c r="AF897" i="7"/>
  <c r="AE897" i="7"/>
  <c r="AD897" i="7"/>
  <c r="AC897" i="7"/>
  <c r="S897" i="7"/>
  <c r="R897" i="7"/>
  <c r="Q897" i="7"/>
  <c r="P897" i="7"/>
  <c r="O897" i="7"/>
  <c r="N897" i="7"/>
  <c r="M897" i="7"/>
  <c r="L897" i="7"/>
  <c r="K897" i="7"/>
  <c r="J897" i="7"/>
  <c r="I897" i="7"/>
  <c r="H897" i="7"/>
  <c r="E897" i="7"/>
  <c r="D897" i="7"/>
  <c r="BK896" i="7"/>
  <c r="BF896" i="7"/>
  <c r="BE896" i="7"/>
  <c r="BD896" i="7"/>
  <c r="BC896" i="7"/>
  <c r="AX896" i="7"/>
  <c r="AW896" i="7"/>
  <c r="AU896" i="7"/>
  <c r="AT896" i="7"/>
  <c r="AS896" i="7"/>
  <c r="AR896" i="7"/>
  <c r="AQ896" i="7"/>
  <c r="AP896" i="7"/>
  <c r="AO896" i="7"/>
  <c r="AN896" i="7"/>
  <c r="AM896" i="7"/>
  <c r="AL896" i="7"/>
  <c r="AK896" i="7"/>
  <c r="AJ896" i="7"/>
  <c r="AI896" i="7"/>
  <c r="AH896" i="7"/>
  <c r="AG896" i="7"/>
  <c r="AF896" i="7"/>
  <c r="AE896" i="7"/>
  <c r="AD896" i="7"/>
  <c r="AC896" i="7"/>
  <c r="S896" i="7"/>
  <c r="R896" i="7"/>
  <c r="Q896" i="7"/>
  <c r="P896" i="7"/>
  <c r="O896" i="7"/>
  <c r="N896" i="7"/>
  <c r="M896" i="7"/>
  <c r="L896" i="7"/>
  <c r="K896" i="7"/>
  <c r="J896" i="7"/>
  <c r="I896" i="7"/>
  <c r="H896" i="7"/>
  <c r="E896" i="7"/>
  <c r="D896" i="7"/>
  <c r="BK895" i="7"/>
  <c r="BF895" i="7"/>
  <c r="BE895" i="7"/>
  <c r="BD895" i="7"/>
  <c r="BC895" i="7"/>
  <c r="AX895" i="7"/>
  <c r="AW895" i="7"/>
  <c r="AU895" i="7"/>
  <c r="AT895" i="7"/>
  <c r="AS895" i="7"/>
  <c r="AR895" i="7"/>
  <c r="AQ895" i="7"/>
  <c r="AP895" i="7"/>
  <c r="AO895" i="7"/>
  <c r="AN895" i="7"/>
  <c r="AM895" i="7"/>
  <c r="AL895" i="7"/>
  <c r="AK895" i="7"/>
  <c r="AJ895" i="7"/>
  <c r="AI895" i="7"/>
  <c r="AH895" i="7"/>
  <c r="AG895" i="7"/>
  <c r="AF895" i="7"/>
  <c r="AE895" i="7"/>
  <c r="AD895" i="7"/>
  <c r="AC895" i="7"/>
  <c r="S895" i="7"/>
  <c r="R895" i="7"/>
  <c r="Q895" i="7"/>
  <c r="P895" i="7"/>
  <c r="O895" i="7"/>
  <c r="N895" i="7"/>
  <c r="M895" i="7"/>
  <c r="L895" i="7"/>
  <c r="K895" i="7"/>
  <c r="J895" i="7"/>
  <c r="I895" i="7"/>
  <c r="H895" i="7"/>
  <c r="E895" i="7"/>
  <c r="D895" i="7"/>
  <c r="BK894" i="7"/>
  <c r="BJ894" i="7" s="1"/>
  <c r="BF894" i="7"/>
  <c r="BE894" i="7"/>
  <c r="BD894" i="7"/>
  <c r="BC894" i="7"/>
  <c r="AX894" i="7"/>
  <c r="AW894" i="7"/>
  <c r="AU894" i="7"/>
  <c r="AT894" i="7"/>
  <c r="AS894" i="7"/>
  <c r="AR894" i="7"/>
  <c r="AQ894" i="7"/>
  <c r="AP894" i="7"/>
  <c r="AO894" i="7"/>
  <c r="AN894" i="7"/>
  <c r="AM894" i="7"/>
  <c r="AL894" i="7"/>
  <c r="AK894" i="7"/>
  <c r="AJ894" i="7"/>
  <c r="AI894" i="7"/>
  <c r="AH894" i="7"/>
  <c r="AG894" i="7"/>
  <c r="AF894" i="7"/>
  <c r="AE894" i="7"/>
  <c r="AD894" i="7"/>
  <c r="AC894" i="7"/>
  <c r="S894" i="7"/>
  <c r="R894" i="7"/>
  <c r="Q894" i="7"/>
  <c r="P894" i="7"/>
  <c r="O894" i="7"/>
  <c r="N894" i="7"/>
  <c r="M894" i="7"/>
  <c r="L894" i="7"/>
  <c r="K894" i="7"/>
  <c r="J894" i="7"/>
  <c r="I894" i="7"/>
  <c r="H894" i="7"/>
  <c r="G894" i="7"/>
  <c r="E894" i="7"/>
  <c r="D894" i="7"/>
  <c r="BK893" i="7"/>
  <c r="BF893" i="7"/>
  <c r="BE893" i="7"/>
  <c r="BD893" i="7"/>
  <c r="BC893" i="7"/>
  <c r="AX893" i="7"/>
  <c r="AW893" i="7"/>
  <c r="AU893" i="7"/>
  <c r="AT893" i="7"/>
  <c r="AS893" i="7"/>
  <c r="AR893" i="7"/>
  <c r="AQ893" i="7"/>
  <c r="AP893" i="7"/>
  <c r="AO893" i="7"/>
  <c r="AN893" i="7"/>
  <c r="AM893" i="7"/>
  <c r="AL893" i="7"/>
  <c r="AK893" i="7"/>
  <c r="AJ893" i="7"/>
  <c r="AI893" i="7"/>
  <c r="AH893" i="7"/>
  <c r="AG893" i="7"/>
  <c r="AF893" i="7"/>
  <c r="AE893" i="7"/>
  <c r="AD893" i="7"/>
  <c r="AC893" i="7"/>
  <c r="S893" i="7"/>
  <c r="R893" i="7"/>
  <c r="Q893" i="7"/>
  <c r="P893" i="7"/>
  <c r="O893" i="7"/>
  <c r="N893" i="7"/>
  <c r="M893" i="7"/>
  <c r="L893" i="7"/>
  <c r="K893" i="7"/>
  <c r="J893" i="7"/>
  <c r="I893" i="7"/>
  <c r="H893" i="7"/>
  <c r="E893" i="7"/>
  <c r="D893" i="7"/>
  <c r="BK892" i="7"/>
  <c r="BJ892" i="7" s="1"/>
  <c r="DD892" i="7" s="1"/>
  <c r="AZ892" i="7" s="1"/>
  <c r="BF892" i="7"/>
  <c r="BE892" i="7"/>
  <c r="BD892" i="7"/>
  <c r="BC892" i="7"/>
  <c r="AX892" i="7"/>
  <c r="AW892" i="7"/>
  <c r="AU892" i="7"/>
  <c r="AT892" i="7"/>
  <c r="AS892" i="7"/>
  <c r="AR892" i="7"/>
  <c r="AQ892" i="7"/>
  <c r="AP892" i="7"/>
  <c r="AO892" i="7"/>
  <c r="AN892" i="7"/>
  <c r="AM892" i="7"/>
  <c r="AL892" i="7"/>
  <c r="AK892" i="7"/>
  <c r="AJ892" i="7"/>
  <c r="AI892" i="7"/>
  <c r="AH892" i="7"/>
  <c r="AG892" i="7"/>
  <c r="AF892" i="7"/>
  <c r="AE892" i="7"/>
  <c r="AD892" i="7"/>
  <c r="AC892" i="7"/>
  <c r="S892" i="7"/>
  <c r="R892" i="7"/>
  <c r="Q892" i="7"/>
  <c r="P892" i="7"/>
  <c r="O892" i="7"/>
  <c r="N892" i="7"/>
  <c r="M892" i="7"/>
  <c r="L892" i="7"/>
  <c r="K892" i="7"/>
  <c r="J892" i="7"/>
  <c r="I892" i="7"/>
  <c r="H892" i="7"/>
  <c r="E892" i="7"/>
  <c r="D892" i="7"/>
  <c r="BK891" i="7"/>
  <c r="BF891" i="7"/>
  <c r="BE891" i="7"/>
  <c r="BD891" i="7"/>
  <c r="BC891" i="7"/>
  <c r="AX891" i="7"/>
  <c r="AW891" i="7"/>
  <c r="AU891" i="7"/>
  <c r="AT891" i="7"/>
  <c r="AS891" i="7"/>
  <c r="AR891" i="7"/>
  <c r="AQ891" i="7"/>
  <c r="AP891" i="7"/>
  <c r="AO891" i="7"/>
  <c r="AN891" i="7"/>
  <c r="AM891" i="7"/>
  <c r="AL891" i="7"/>
  <c r="AK891" i="7"/>
  <c r="AJ891" i="7"/>
  <c r="AI891" i="7"/>
  <c r="AH891" i="7"/>
  <c r="AG891" i="7"/>
  <c r="AF891" i="7"/>
  <c r="AE891" i="7"/>
  <c r="AD891" i="7"/>
  <c r="AC891" i="7"/>
  <c r="S891" i="7"/>
  <c r="R891" i="7"/>
  <c r="Q891" i="7"/>
  <c r="P891" i="7"/>
  <c r="O891" i="7"/>
  <c r="N891" i="7"/>
  <c r="M891" i="7"/>
  <c r="L891" i="7"/>
  <c r="K891" i="7"/>
  <c r="J891" i="7"/>
  <c r="I891" i="7"/>
  <c r="H891" i="7"/>
  <c r="E891" i="7"/>
  <c r="D891" i="7"/>
  <c r="BK890" i="7"/>
  <c r="BJ890" i="7" s="1"/>
  <c r="F890" i="7" s="1"/>
  <c r="BF890" i="7"/>
  <c r="BE890" i="7"/>
  <c r="BD890" i="7"/>
  <c r="BC890" i="7"/>
  <c r="AX890" i="7"/>
  <c r="AW890" i="7"/>
  <c r="AU890" i="7"/>
  <c r="AT890" i="7"/>
  <c r="AS890" i="7"/>
  <c r="AR890" i="7"/>
  <c r="AQ890" i="7"/>
  <c r="AP890" i="7"/>
  <c r="AO890" i="7"/>
  <c r="AN890" i="7"/>
  <c r="AM890" i="7"/>
  <c r="AL890" i="7"/>
  <c r="AK890" i="7"/>
  <c r="AJ890" i="7"/>
  <c r="AI890" i="7"/>
  <c r="AH890" i="7"/>
  <c r="AG890" i="7"/>
  <c r="AF890" i="7"/>
  <c r="AE890" i="7"/>
  <c r="AD890" i="7"/>
  <c r="AC890" i="7"/>
  <c r="S890" i="7"/>
  <c r="R890" i="7"/>
  <c r="Q890" i="7"/>
  <c r="P890" i="7"/>
  <c r="O890" i="7"/>
  <c r="N890" i="7"/>
  <c r="M890" i="7"/>
  <c r="L890" i="7"/>
  <c r="K890" i="7"/>
  <c r="J890" i="7"/>
  <c r="I890" i="7"/>
  <c r="H890" i="7"/>
  <c r="E890" i="7"/>
  <c r="D890" i="7"/>
  <c r="BK889" i="7"/>
  <c r="G889" i="7" s="1"/>
  <c r="BF889" i="7"/>
  <c r="BE889" i="7"/>
  <c r="BD889" i="7"/>
  <c r="BC889" i="7"/>
  <c r="AX889" i="7"/>
  <c r="AW889" i="7"/>
  <c r="AU889" i="7"/>
  <c r="AT889" i="7"/>
  <c r="AS889" i="7"/>
  <c r="AR889" i="7"/>
  <c r="AQ889" i="7"/>
  <c r="AP889" i="7"/>
  <c r="AO889" i="7"/>
  <c r="AN889" i="7"/>
  <c r="AM889" i="7"/>
  <c r="AL889" i="7"/>
  <c r="AK889" i="7"/>
  <c r="AJ889" i="7"/>
  <c r="AI889" i="7"/>
  <c r="AH889" i="7"/>
  <c r="AG889" i="7"/>
  <c r="AF889" i="7"/>
  <c r="AE889" i="7"/>
  <c r="AD889" i="7"/>
  <c r="AC889" i="7"/>
  <c r="S889" i="7"/>
  <c r="R889" i="7"/>
  <c r="Q889" i="7"/>
  <c r="P889" i="7"/>
  <c r="O889" i="7"/>
  <c r="N889" i="7"/>
  <c r="M889" i="7"/>
  <c r="L889" i="7"/>
  <c r="K889" i="7"/>
  <c r="J889" i="7"/>
  <c r="I889" i="7"/>
  <c r="H889" i="7"/>
  <c r="E889" i="7"/>
  <c r="D889" i="7"/>
  <c r="BK888" i="7"/>
  <c r="G888" i="7" s="1"/>
  <c r="BF888" i="7"/>
  <c r="BE888" i="7"/>
  <c r="BD888" i="7"/>
  <c r="BC888" i="7"/>
  <c r="AX888" i="7"/>
  <c r="AW888" i="7"/>
  <c r="AU888" i="7"/>
  <c r="AT888" i="7"/>
  <c r="AS888" i="7"/>
  <c r="AR888" i="7"/>
  <c r="AQ888" i="7"/>
  <c r="AP888" i="7"/>
  <c r="AO888" i="7"/>
  <c r="AN888" i="7"/>
  <c r="AM888" i="7"/>
  <c r="AL888" i="7"/>
  <c r="AK888" i="7"/>
  <c r="AJ888" i="7"/>
  <c r="AI888" i="7"/>
  <c r="AH888" i="7"/>
  <c r="AG888" i="7"/>
  <c r="AF888" i="7"/>
  <c r="AE888" i="7"/>
  <c r="AD888" i="7"/>
  <c r="AC888" i="7"/>
  <c r="S888" i="7"/>
  <c r="R888" i="7"/>
  <c r="Q888" i="7"/>
  <c r="P888" i="7"/>
  <c r="O888" i="7"/>
  <c r="N888" i="7"/>
  <c r="M888" i="7"/>
  <c r="L888" i="7"/>
  <c r="K888" i="7"/>
  <c r="J888" i="7"/>
  <c r="I888" i="7"/>
  <c r="H888" i="7"/>
  <c r="E888" i="7"/>
  <c r="D888" i="7"/>
  <c r="BK887" i="7"/>
  <c r="G887" i="7" s="1"/>
  <c r="BF887" i="7"/>
  <c r="BE887" i="7"/>
  <c r="BD887" i="7"/>
  <c r="BC887" i="7"/>
  <c r="AX887" i="7"/>
  <c r="AW887" i="7"/>
  <c r="AU887" i="7"/>
  <c r="AT887" i="7"/>
  <c r="AS887" i="7"/>
  <c r="AR887" i="7"/>
  <c r="AQ887" i="7"/>
  <c r="AP887" i="7"/>
  <c r="AO887" i="7"/>
  <c r="AN887" i="7"/>
  <c r="AM887" i="7"/>
  <c r="AL887" i="7"/>
  <c r="AK887" i="7"/>
  <c r="AJ887" i="7"/>
  <c r="AI887" i="7"/>
  <c r="AH887" i="7"/>
  <c r="AG887" i="7"/>
  <c r="AF887" i="7"/>
  <c r="AE887" i="7"/>
  <c r="AD887" i="7"/>
  <c r="AC887" i="7"/>
  <c r="S887" i="7"/>
  <c r="R887" i="7"/>
  <c r="Q887" i="7"/>
  <c r="P887" i="7"/>
  <c r="O887" i="7"/>
  <c r="N887" i="7"/>
  <c r="M887" i="7"/>
  <c r="L887" i="7"/>
  <c r="K887" i="7"/>
  <c r="J887" i="7"/>
  <c r="I887" i="7"/>
  <c r="H887" i="7"/>
  <c r="E887" i="7"/>
  <c r="D887" i="7"/>
  <c r="BK886" i="7"/>
  <c r="BF886" i="7"/>
  <c r="BE886" i="7"/>
  <c r="BD886" i="7"/>
  <c r="BC886" i="7"/>
  <c r="AX886" i="7"/>
  <c r="AW886" i="7"/>
  <c r="AU886" i="7"/>
  <c r="AT886" i="7"/>
  <c r="AS886" i="7"/>
  <c r="AR886" i="7"/>
  <c r="AQ886" i="7"/>
  <c r="AP886" i="7"/>
  <c r="AO886" i="7"/>
  <c r="AN886" i="7"/>
  <c r="AM886" i="7"/>
  <c r="AL886" i="7"/>
  <c r="AK886" i="7"/>
  <c r="AJ886" i="7"/>
  <c r="AI886" i="7"/>
  <c r="AH886" i="7"/>
  <c r="AG886" i="7"/>
  <c r="AF886" i="7"/>
  <c r="AE886" i="7"/>
  <c r="AD886" i="7"/>
  <c r="AC886" i="7"/>
  <c r="S886" i="7"/>
  <c r="R886" i="7"/>
  <c r="Q886" i="7"/>
  <c r="P886" i="7"/>
  <c r="O886" i="7"/>
  <c r="N886" i="7"/>
  <c r="M886" i="7"/>
  <c r="L886" i="7"/>
  <c r="K886" i="7"/>
  <c r="J886" i="7"/>
  <c r="I886" i="7"/>
  <c r="H886" i="7"/>
  <c r="E886" i="7"/>
  <c r="D886" i="7"/>
  <c r="BK885" i="7"/>
  <c r="BF885" i="7"/>
  <c r="BE885" i="7"/>
  <c r="BD885" i="7"/>
  <c r="BC885" i="7"/>
  <c r="AX885" i="7"/>
  <c r="AW885" i="7"/>
  <c r="AU885" i="7"/>
  <c r="AT885" i="7"/>
  <c r="AS885" i="7"/>
  <c r="AR885" i="7"/>
  <c r="AQ885" i="7"/>
  <c r="AP885" i="7"/>
  <c r="AO885" i="7"/>
  <c r="AN885" i="7"/>
  <c r="AM885" i="7"/>
  <c r="AL885" i="7"/>
  <c r="AK885" i="7"/>
  <c r="AJ885" i="7"/>
  <c r="AI885" i="7"/>
  <c r="AH885" i="7"/>
  <c r="AG885" i="7"/>
  <c r="AF885" i="7"/>
  <c r="AE885" i="7"/>
  <c r="AD885" i="7"/>
  <c r="AC885" i="7"/>
  <c r="S885" i="7"/>
  <c r="R885" i="7"/>
  <c r="Q885" i="7"/>
  <c r="P885" i="7"/>
  <c r="O885" i="7"/>
  <c r="N885" i="7"/>
  <c r="M885" i="7"/>
  <c r="L885" i="7"/>
  <c r="K885" i="7"/>
  <c r="J885" i="7"/>
  <c r="I885" i="7"/>
  <c r="H885" i="7"/>
  <c r="E885" i="7"/>
  <c r="D885" i="7"/>
  <c r="DF884" i="7"/>
  <c r="BB884" i="7" s="1"/>
  <c r="DC884" i="7"/>
  <c r="AY884" i="7" s="1"/>
  <c r="BX884" i="7"/>
  <c r="BK884" i="7"/>
  <c r="BJ884" i="7" s="1"/>
  <c r="BF884" i="7"/>
  <c r="BE884" i="7"/>
  <c r="BD884" i="7"/>
  <c r="BC884" i="7"/>
  <c r="AX884" i="7"/>
  <c r="AW884" i="7"/>
  <c r="AU884" i="7"/>
  <c r="AT884" i="7"/>
  <c r="AS884" i="7"/>
  <c r="AR884" i="7"/>
  <c r="AQ884" i="7"/>
  <c r="AP884" i="7"/>
  <c r="AO884" i="7"/>
  <c r="AN884" i="7"/>
  <c r="AM884" i="7"/>
  <c r="AL884" i="7"/>
  <c r="AK884" i="7"/>
  <c r="AJ884" i="7"/>
  <c r="AI884" i="7"/>
  <c r="AH884" i="7"/>
  <c r="AG884" i="7"/>
  <c r="AF884" i="7"/>
  <c r="AE884" i="7"/>
  <c r="AD884" i="7"/>
  <c r="AC884" i="7"/>
  <c r="S884" i="7"/>
  <c r="R884" i="7"/>
  <c r="Q884" i="7"/>
  <c r="P884" i="7"/>
  <c r="O884" i="7"/>
  <c r="N884" i="7"/>
  <c r="M884" i="7"/>
  <c r="L884" i="7"/>
  <c r="K884" i="7"/>
  <c r="J884" i="7"/>
  <c r="I884" i="7"/>
  <c r="H884" i="7"/>
  <c r="G884" i="7"/>
  <c r="E884" i="7"/>
  <c r="D884" i="7"/>
  <c r="BK883" i="7"/>
  <c r="BF883" i="7"/>
  <c r="BE883" i="7"/>
  <c r="BD883" i="7"/>
  <c r="BC883" i="7"/>
  <c r="AX883" i="7"/>
  <c r="AW883" i="7"/>
  <c r="AU883" i="7"/>
  <c r="AT883" i="7"/>
  <c r="AS883" i="7"/>
  <c r="AR883" i="7"/>
  <c r="AQ883" i="7"/>
  <c r="AP883" i="7"/>
  <c r="AO883" i="7"/>
  <c r="AN883" i="7"/>
  <c r="AM883" i="7"/>
  <c r="AL883" i="7"/>
  <c r="AK883" i="7"/>
  <c r="AJ883" i="7"/>
  <c r="AI883" i="7"/>
  <c r="AH883" i="7"/>
  <c r="AG883" i="7"/>
  <c r="AF883" i="7"/>
  <c r="AE883" i="7"/>
  <c r="AD883" i="7"/>
  <c r="AC883" i="7"/>
  <c r="S883" i="7"/>
  <c r="R883" i="7"/>
  <c r="Q883" i="7"/>
  <c r="P883" i="7"/>
  <c r="O883" i="7"/>
  <c r="N883" i="7"/>
  <c r="M883" i="7"/>
  <c r="L883" i="7"/>
  <c r="K883" i="7"/>
  <c r="J883" i="7"/>
  <c r="I883" i="7"/>
  <c r="H883" i="7"/>
  <c r="E883" i="7"/>
  <c r="D883" i="7"/>
  <c r="BK882" i="7"/>
  <c r="G882" i="7" s="1"/>
  <c r="BJ882" i="7"/>
  <c r="BF882" i="7"/>
  <c r="BE882" i="7"/>
  <c r="BD882" i="7"/>
  <c r="BC882" i="7"/>
  <c r="AX882" i="7"/>
  <c r="AW882" i="7"/>
  <c r="AU882" i="7"/>
  <c r="AT882" i="7"/>
  <c r="AS882" i="7"/>
  <c r="AR882" i="7"/>
  <c r="AQ882" i="7"/>
  <c r="AP882" i="7"/>
  <c r="AO882" i="7"/>
  <c r="AN882" i="7"/>
  <c r="AM882" i="7"/>
  <c r="AL882" i="7"/>
  <c r="AK882" i="7"/>
  <c r="AJ882" i="7"/>
  <c r="AI882" i="7"/>
  <c r="AH882" i="7"/>
  <c r="AG882" i="7"/>
  <c r="AF882" i="7"/>
  <c r="AE882" i="7"/>
  <c r="AD882" i="7"/>
  <c r="AC882" i="7"/>
  <c r="S882" i="7"/>
  <c r="R882" i="7"/>
  <c r="Q882" i="7"/>
  <c r="P882" i="7"/>
  <c r="O882" i="7"/>
  <c r="N882" i="7"/>
  <c r="M882" i="7"/>
  <c r="L882" i="7"/>
  <c r="K882" i="7"/>
  <c r="J882" i="7"/>
  <c r="I882" i="7"/>
  <c r="H882" i="7"/>
  <c r="E882" i="7"/>
  <c r="D882" i="7"/>
  <c r="BK881" i="7"/>
  <c r="G881" i="7" s="1"/>
  <c r="BF881" i="7"/>
  <c r="BE881" i="7"/>
  <c r="BD881" i="7"/>
  <c r="BC881" i="7"/>
  <c r="AX881" i="7"/>
  <c r="AW881" i="7"/>
  <c r="AU881" i="7"/>
  <c r="AT881" i="7"/>
  <c r="AS881" i="7"/>
  <c r="AR881" i="7"/>
  <c r="AQ881" i="7"/>
  <c r="AP881" i="7"/>
  <c r="AO881" i="7"/>
  <c r="AN881" i="7"/>
  <c r="AM881" i="7"/>
  <c r="AL881" i="7"/>
  <c r="AK881" i="7"/>
  <c r="AJ881" i="7"/>
  <c r="AI881" i="7"/>
  <c r="AH881" i="7"/>
  <c r="AG881" i="7"/>
  <c r="AF881" i="7"/>
  <c r="AE881" i="7"/>
  <c r="AD881" i="7"/>
  <c r="AC881" i="7"/>
  <c r="S881" i="7"/>
  <c r="R881" i="7"/>
  <c r="Q881" i="7"/>
  <c r="P881" i="7"/>
  <c r="O881" i="7"/>
  <c r="N881" i="7"/>
  <c r="M881" i="7"/>
  <c r="L881" i="7"/>
  <c r="K881" i="7"/>
  <c r="J881" i="7"/>
  <c r="I881" i="7"/>
  <c r="H881" i="7"/>
  <c r="E881" i="7"/>
  <c r="D881" i="7"/>
  <c r="BE880" i="7"/>
  <c r="BD880" i="7"/>
  <c r="BC880" i="7"/>
  <c r="BB880" i="7"/>
  <c r="BA880" i="7"/>
  <c r="AZ880" i="7"/>
  <c r="AY880" i="7"/>
  <c r="AX880" i="7"/>
  <c r="AW880" i="7"/>
  <c r="AV880" i="7"/>
  <c r="AU880" i="7"/>
  <c r="AT880" i="7"/>
  <c r="AS880" i="7"/>
  <c r="AR880" i="7"/>
  <c r="AQ880" i="7"/>
  <c r="AP880" i="7"/>
  <c r="AO880" i="7"/>
  <c r="AN880" i="7"/>
  <c r="AM880" i="7"/>
  <c r="AL880" i="7"/>
  <c r="AK880" i="7"/>
  <c r="AJ880" i="7"/>
  <c r="AI880" i="7"/>
  <c r="AH880" i="7"/>
  <c r="AG880" i="7"/>
  <c r="AF880" i="7"/>
  <c r="AE880" i="7"/>
  <c r="AD880" i="7"/>
  <c r="AC880" i="7"/>
  <c r="AB880" i="7"/>
  <c r="AA880" i="7"/>
  <c r="Z880" i="7"/>
  <c r="Y880" i="7"/>
  <c r="X880" i="7"/>
  <c r="W880" i="7"/>
  <c r="V880" i="7"/>
  <c r="T880" i="7"/>
  <c r="S880" i="7"/>
  <c r="R880" i="7"/>
  <c r="Q880" i="7"/>
  <c r="P880" i="7"/>
  <c r="O880" i="7"/>
  <c r="N880" i="7"/>
  <c r="M880" i="7"/>
  <c r="L880" i="7"/>
  <c r="K880" i="7"/>
  <c r="J880" i="7"/>
  <c r="I880" i="7"/>
  <c r="H880" i="7"/>
  <c r="G880" i="7"/>
  <c r="F880" i="7"/>
  <c r="E880" i="7"/>
  <c r="D880" i="7"/>
  <c r="BI879" i="7"/>
  <c r="BH879" i="7" s="1"/>
  <c r="CI879" i="7" s="1"/>
  <c r="AE879" i="7" s="1"/>
  <c r="BF879" i="7"/>
  <c r="BE879" i="7"/>
  <c r="BD879" i="7"/>
  <c r="BC879" i="7"/>
  <c r="BB879" i="7"/>
  <c r="BA879" i="7"/>
  <c r="AZ879" i="7"/>
  <c r="AY879" i="7"/>
  <c r="AX879" i="7"/>
  <c r="AW879" i="7"/>
  <c r="AV879" i="7"/>
  <c r="AU879" i="7"/>
  <c r="AT879" i="7"/>
  <c r="AS879" i="7"/>
  <c r="AR879" i="7"/>
  <c r="AQ879" i="7"/>
  <c r="AP879" i="7"/>
  <c r="AO879" i="7"/>
  <c r="AN879" i="7"/>
  <c r="AM879" i="7"/>
  <c r="AL879" i="7"/>
  <c r="AK879" i="7"/>
  <c r="AJ879" i="7"/>
  <c r="AI879" i="7"/>
  <c r="S879" i="7"/>
  <c r="R879" i="7"/>
  <c r="Q879" i="7"/>
  <c r="P879" i="7"/>
  <c r="O879" i="7"/>
  <c r="N879" i="7"/>
  <c r="M879" i="7"/>
  <c r="L879" i="7"/>
  <c r="K879" i="7"/>
  <c r="J879" i="7"/>
  <c r="I879" i="7"/>
  <c r="H879" i="7"/>
  <c r="G879" i="7"/>
  <c r="F879" i="7"/>
  <c r="E879" i="7"/>
  <c r="BI878" i="7"/>
  <c r="BH878" i="7" s="1"/>
  <c r="BF878" i="7"/>
  <c r="BE878" i="7"/>
  <c r="BD878" i="7"/>
  <c r="BC878" i="7"/>
  <c r="BB878" i="7"/>
  <c r="BA878" i="7"/>
  <c r="AZ878" i="7"/>
  <c r="AY878" i="7"/>
  <c r="AX878" i="7"/>
  <c r="AW878" i="7"/>
  <c r="AV878" i="7"/>
  <c r="AU878" i="7"/>
  <c r="AT878" i="7"/>
  <c r="AS878" i="7"/>
  <c r="AR878" i="7"/>
  <c r="AQ878" i="7"/>
  <c r="AP878" i="7"/>
  <c r="AO878" i="7"/>
  <c r="AN878" i="7"/>
  <c r="AM878" i="7"/>
  <c r="AL878" i="7"/>
  <c r="AK878" i="7"/>
  <c r="AJ878" i="7"/>
  <c r="AI878" i="7"/>
  <c r="S878" i="7"/>
  <c r="R878" i="7"/>
  <c r="Q878" i="7"/>
  <c r="P878" i="7"/>
  <c r="O878" i="7"/>
  <c r="N878" i="7"/>
  <c r="M878" i="7"/>
  <c r="L878" i="7"/>
  <c r="K878" i="7"/>
  <c r="J878" i="7"/>
  <c r="I878" i="7"/>
  <c r="H878" i="7"/>
  <c r="G878" i="7"/>
  <c r="F878" i="7"/>
  <c r="E878" i="7"/>
  <c r="BI877" i="7"/>
  <c r="BH877" i="7" s="1"/>
  <c r="CA877" i="7" s="1"/>
  <c r="BF877" i="7"/>
  <c r="BE877" i="7"/>
  <c r="BD877" i="7"/>
  <c r="BC877" i="7"/>
  <c r="BB877" i="7"/>
  <c r="BA877" i="7"/>
  <c r="AZ877" i="7"/>
  <c r="AY877" i="7"/>
  <c r="AX877" i="7"/>
  <c r="AW877" i="7"/>
  <c r="AV877" i="7"/>
  <c r="AU877" i="7"/>
  <c r="AT877" i="7"/>
  <c r="AS877" i="7"/>
  <c r="AR877" i="7"/>
  <c r="AQ877" i="7"/>
  <c r="AP877" i="7"/>
  <c r="AO877" i="7"/>
  <c r="AN877" i="7"/>
  <c r="AM877" i="7"/>
  <c r="AL877" i="7"/>
  <c r="AK877" i="7"/>
  <c r="AJ877" i="7"/>
  <c r="AI877" i="7"/>
  <c r="S877" i="7"/>
  <c r="R877" i="7"/>
  <c r="Q877" i="7"/>
  <c r="P877" i="7"/>
  <c r="O877" i="7"/>
  <c r="N877" i="7"/>
  <c r="M877" i="7"/>
  <c r="L877" i="7"/>
  <c r="K877" i="7"/>
  <c r="J877" i="7"/>
  <c r="I877" i="7"/>
  <c r="H877" i="7"/>
  <c r="G877" i="7"/>
  <c r="F877" i="7"/>
  <c r="E877" i="7"/>
  <c r="BI876" i="7"/>
  <c r="BH876" i="7" s="1"/>
  <c r="CI876" i="7" s="1"/>
  <c r="AE876" i="7" s="1"/>
  <c r="BF876" i="7"/>
  <c r="BE876" i="7"/>
  <c r="BD876" i="7"/>
  <c r="BC876" i="7"/>
  <c r="BB876" i="7"/>
  <c r="BA876" i="7"/>
  <c r="AZ876" i="7"/>
  <c r="AY876" i="7"/>
  <c r="AX876" i="7"/>
  <c r="AW876" i="7"/>
  <c r="AV876" i="7"/>
  <c r="AU876" i="7"/>
  <c r="AT876" i="7"/>
  <c r="AS876" i="7"/>
  <c r="AR876" i="7"/>
  <c r="AQ876" i="7"/>
  <c r="AP876" i="7"/>
  <c r="AO876" i="7"/>
  <c r="AN876" i="7"/>
  <c r="AM876" i="7"/>
  <c r="AL876" i="7"/>
  <c r="AK876" i="7"/>
  <c r="AJ876" i="7"/>
  <c r="AI876" i="7"/>
  <c r="S876" i="7"/>
  <c r="R876" i="7"/>
  <c r="Q876" i="7"/>
  <c r="P876" i="7"/>
  <c r="O876" i="7"/>
  <c r="N876" i="7"/>
  <c r="M876" i="7"/>
  <c r="L876" i="7"/>
  <c r="K876" i="7"/>
  <c r="J876" i="7"/>
  <c r="I876" i="7"/>
  <c r="H876" i="7"/>
  <c r="G876" i="7"/>
  <c r="F876" i="7"/>
  <c r="BI875" i="7"/>
  <c r="BH875" i="7" s="1"/>
  <c r="CJ875" i="7" s="1"/>
  <c r="BF875" i="7"/>
  <c r="BE875" i="7"/>
  <c r="BD875" i="7"/>
  <c r="BC875" i="7"/>
  <c r="BB875" i="7"/>
  <c r="BA875" i="7"/>
  <c r="AZ875" i="7"/>
  <c r="AY875" i="7"/>
  <c r="AX875" i="7"/>
  <c r="AW875" i="7"/>
  <c r="AV875" i="7"/>
  <c r="AU875" i="7"/>
  <c r="AT875" i="7"/>
  <c r="AS875" i="7"/>
  <c r="AR875" i="7"/>
  <c r="AQ875" i="7"/>
  <c r="AP875" i="7"/>
  <c r="AO875" i="7"/>
  <c r="AN875" i="7"/>
  <c r="AM875" i="7"/>
  <c r="AL875" i="7"/>
  <c r="AK875" i="7"/>
  <c r="AJ875" i="7"/>
  <c r="AI875" i="7"/>
  <c r="S875" i="7"/>
  <c r="R875" i="7"/>
  <c r="Q875" i="7"/>
  <c r="P875" i="7"/>
  <c r="O875" i="7"/>
  <c r="N875" i="7"/>
  <c r="M875" i="7"/>
  <c r="L875" i="7"/>
  <c r="K875" i="7"/>
  <c r="J875" i="7"/>
  <c r="I875" i="7"/>
  <c r="H875" i="7"/>
  <c r="G875" i="7"/>
  <c r="F875" i="7"/>
  <c r="BI874" i="7"/>
  <c r="E874" i="7" s="1"/>
  <c r="BF874" i="7"/>
  <c r="BE874" i="7"/>
  <c r="BD874" i="7"/>
  <c r="BC874" i="7"/>
  <c r="BB874" i="7"/>
  <c r="BA874" i="7"/>
  <c r="AZ874" i="7"/>
  <c r="AY874" i="7"/>
  <c r="AX874" i="7"/>
  <c r="AW874" i="7"/>
  <c r="AV874" i="7"/>
  <c r="AU874" i="7"/>
  <c r="AT874" i="7"/>
  <c r="AS874" i="7"/>
  <c r="AR874" i="7"/>
  <c r="AQ874" i="7"/>
  <c r="AP874" i="7"/>
  <c r="AO874" i="7"/>
  <c r="AN874" i="7"/>
  <c r="AM874" i="7"/>
  <c r="AL874" i="7"/>
  <c r="AK874" i="7"/>
  <c r="AJ874" i="7"/>
  <c r="AI874" i="7"/>
  <c r="S874" i="7"/>
  <c r="R874" i="7"/>
  <c r="Q874" i="7"/>
  <c r="P874" i="7"/>
  <c r="O874" i="7"/>
  <c r="N874" i="7"/>
  <c r="M874" i="7"/>
  <c r="L874" i="7"/>
  <c r="K874" i="7"/>
  <c r="J874" i="7"/>
  <c r="I874" i="7"/>
  <c r="H874" i="7"/>
  <c r="G874" i="7"/>
  <c r="F874" i="7"/>
  <c r="BI873" i="7"/>
  <c r="BF873" i="7"/>
  <c r="BE873" i="7"/>
  <c r="BD873" i="7"/>
  <c r="BC873" i="7"/>
  <c r="BB873" i="7"/>
  <c r="BA873" i="7"/>
  <c r="AZ873" i="7"/>
  <c r="AY873" i="7"/>
  <c r="AX873" i="7"/>
  <c r="AW873" i="7"/>
  <c r="AV873" i="7"/>
  <c r="AU873" i="7"/>
  <c r="AT873" i="7"/>
  <c r="AS873" i="7"/>
  <c r="AR873" i="7"/>
  <c r="AQ873" i="7"/>
  <c r="AP873" i="7"/>
  <c r="AO873" i="7"/>
  <c r="AN873" i="7"/>
  <c r="AM873" i="7"/>
  <c r="AL873" i="7"/>
  <c r="AK873" i="7"/>
  <c r="AJ873" i="7"/>
  <c r="AI873" i="7"/>
  <c r="S873" i="7"/>
  <c r="R873" i="7"/>
  <c r="Q873" i="7"/>
  <c r="P873" i="7"/>
  <c r="O873" i="7"/>
  <c r="N873" i="7"/>
  <c r="M873" i="7"/>
  <c r="L873" i="7"/>
  <c r="K873" i="7"/>
  <c r="J873" i="7"/>
  <c r="I873" i="7"/>
  <c r="H873" i="7"/>
  <c r="G873" i="7"/>
  <c r="F873" i="7"/>
  <c r="BI872" i="7"/>
  <c r="BF872" i="7"/>
  <c r="BE872" i="7"/>
  <c r="BD872" i="7"/>
  <c r="BC872" i="7"/>
  <c r="BB872" i="7"/>
  <c r="BA872" i="7"/>
  <c r="AZ872" i="7"/>
  <c r="AY872" i="7"/>
  <c r="AX872" i="7"/>
  <c r="AW872" i="7"/>
  <c r="AV872" i="7"/>
  <c r="AU872" i="7"/>
  <c r="AT872" i="7"/>
  <c r="AS872" i="7"/>
  <c r="AR872" i="7"/>
  <c r="AQ872" i="7"/>
  <c r="AP872" i="7"/>
  <c r="AO872" i="7"/>
  <c r="AN872" i="7"/>
  <c r="AM872" i="7"/>
  <c r="AL872" i="7"/>
  <c r="AK872" i="7"/>
  <c r="AJ872" i="7"/>
  <c r="AI872" i="7"/>
  <c r="S872" i="7"/>
  <c r="R872" i="7"/>
  <c r="Q872" i="7"/>
  <c r="P872" i="7"/>
  <c r="O872" i="7"/>
  <c r="N872" i="7"/>
  <c r="M872" i="7"/>
  <c r="L872" i="7"/>
  <c r="K872" i="7"/>
  <c r="J872" i="7"/>
  <c r="I872" i="7"/>
  <c r="H872" i="7"/>
  <c r="G872" i="7"/>
  <c r="F872" i="7"/>
  <c r="BI871" i="7"/>
  <c r="E871" i="7" s="1"/>
  <c r="BF871" i="7"/>
  <c r="BE871" i="7"/>
  <c r="BD871" i="7"/>
  <c r="BC871" i="7"/>
  <c r="BB871" i="7"/>
  <c r="BA871" i="7"/>
  <c r="AZ871" i="7"/>
  <c r="AY871" i="7"/>
  <c r="AX871" i="7"/>
  <c r="AW871" i="7"/>
  <c r="AV871" i="7"/>
  <c r="AU871" i="7"/>
  <c r="AT871" i="7"/>
  <c r="AS871" i="7"/>
  <c r="AR871" i="7"/>
  <c r="AQ871" i="7"/>
  <c r="AP871" i="7"/>
  <c r="AO871" i="7"/>
  <c r="AN871" i="7"/>
  <c r="AM871" i="7"/>
  <c r="AL871" i="7"/>
  <c r="AK871" i="7"/>
  <c r="AJ871" i="7"/>
  <c r="AI871" i="7"/>
  <c r="S871" i="7"/>
  <c r="R871" i="7"/>
  <c r="Q871" i="7"/>
  <c r="P871" i="7"/>
  <c r="O871" i="7"/>
  <c r="N871" i="7"/>
  <c r="M871" i="7"/>
  <c r="L871" i="7"/>
  <c r="K871" i="7"/>
  <c r="J871" i="7"/>
  <c r="I871" i="7"/>
  <c r="H871" i="7"/>
  <c r="G871" i="7"/>
  <c r="F871" i="7"/>
  <c r="BI870" i="7"/>
  <c r="BH870" i="7" s="1"/>
  <c r="BF870" i="7"/>
  <c r="BE870" i="7"/>
  <c r="BD870" i="7"/>
  <c r="BC870" i="7"/>
  <c r="BB870" i="7"/>
  <c r="BA870" i="7"/>
  <c r="AZ870" i="7"/>
  <c r="AY870" i="7"/>
  <c r="AX870" i="7"/>
  <c r="AW870" i="7"/>
  <c r="AV870" i="7"/>
  <c r="AU870" i="7"/>
  <c r="AT870" i="7"/>
  <c r="AS870" i="7"/>
  <c r="AR870" i="7"/>
  <c r="AQ870" i="7"/>
  <c r="AP870" i="7"/>
  <c r="AO870" i="7"/>
  <c r="AN870" i="7"/>
  <c r="AM870" i="7"/>
  <c r="AL870" i="7"/>
  <c r="AK870" i="7"/>
  <c r="AJ870" i="7"/>
  <c r="AI870" i="7"/>
  <c r="S870" i="7"/>
  <c r="R870" i="7"/>
  <c r="Q870" i="7"/>
  <c r="P870" i="7"/>
  <c r="O870" i="7"/>
  <c r="N870" i="7"/>
  <c r="M870" i="7"/>
  <c r="L870" i="7"/>
  <c r="K870" i="7"/>
  <c r="J870" i="7"/>
  <c r="I870" i="7"/>
  <c r="H870" i="7"/>
  <c r="G870" i="7"/>
  <c r="F870" i="7"/>
  <c r="BI869" i="7"/>
  <c r="BF869" i="7"/>
  <c r="BE869" i="7"/>
  <c r="BD869" i="7"/>
  <c r="BC869" i="7"/>
  <c r="BB869" i="7"/>
  <c r="BA869" i="7"/>
  <c r="AZ869" i="7"/>
  <c r="AY869" i="7"/>
  <c r="AX869" i="7"/>
  <c r="AW869" i="7"/>
  <c r="AV869" i="7"/>
  <c r="AU869" i="7"/>
  <c r="AT869" i="7"/>
  <c r="AS869" i="7"/>
  <c r="AR869" i="7"/>
  <c r="AQ869" i="7"/>
  <c r="AP869" i="7"/>
  <c r="AO869" i="7"/>
  <c r="AN869" i="7"/>
  <c r="AM869" i="7"/>
  <c r="AL869" i="7"/>
  <c r="AK869" i="7"/>
  <c r="AJ869" i="7"/>
  <c r="AI869" i="7"/>
  <c r="S869" i="7"/>
  <c r="R869" i="7"/>
  <c r="Q869" i="7"/>
  <c r="P869" i="7"/>
  <c r="O869" i="7"/>
  <c r="N869" i="7"/>
  <c r="M869" i="7"/>
  <c r="L869" i="7"/>
  <c r="K869" i="7"/>
  <c r="J869" i="7"/>
  <c r="I869" i="7"/>
  <c r="H869" i="7"/>
  <c r="G869" i="7"/>
  <c r="F869" i="7"/>
  <c r="BI868" i="7"/>
  <c r="E868" i="7" s="1"/>
  <c r="BF868" i="7"/>
  <c r="BE868" i="7"/>
  <c r="BD868" i="7"/>
  <c r="BC868" i="7"/>
  <c r="BB868" i="7"/>
  <c r="BA868" i="7"/>
  <c r="AZ868" i="7"/>
  <c r="AY868" i="7"/>
  <c r="AX868" i="7"/>
  <c r="AW868" i="7"/>
  <c r="AV868" i="7"/>
  <c r="AU868" i="7"/>
  <c r="AT868" i="7"/>
  <c r="AS868" i="7"/>
  <c r="AR868" i="7"/>
  <c r="AQ868" i="7"/>
  <c r="AP868" i="7"/>
  <c r="AO868" i="7"/>
  <c r="AN868" i="7"/>
  <c r="AM868" i="7"/>
  <c r="AL868" i="7"/>
  <c r="AK868" i="7"/>
  <c r="AJ868" i="7"/>
  <c r="AI868" i="7"/>
  <c r="S868" i="7"/>
  <c r="R868" i="7"/>
  <c r="Q868" i="7"/>
  <c r="P868" i="7"/>
  <c r="O868" i="7"/>
  <c r="N868" i="7"/>
  <c r="M868" i="7"/>
  <c r="L868" i="7"/>
  <c r="K868" i="7"/>
  <c r="J868" i="7"/>
  <c r="I868" i="7"/>
  <c r="H868" i="7"/>
  <c r="G868" i="7"/>
  <c r="F868" i="7"/>
  <c r="BI867" i="7"/>
  <c r="BF867" i="7"/>
  <c r="BE867" i="7"/>
  <c r="BD867" i="7"/>
  <c r="BC867" i="7"/>
  <c r="BB867" i="7"/>
  <c r="BA867" i="7"/>
  <c r="AZ867" i="7"/>
  <c r="AY867" i="7"/>
  <c r="AX867" i="7"/>
  <c r="AW867" i="7"/>
  <c r="AV867" i="7"/>
  <c r="AU867" i="7"/>
  <c r="AT867" i="7"/>
  <c r="AS867" i="7"/>
  <c r="AR867" i="7"/>
  <c r="AQ867" i="7"/>
  <c r="AP867" i="7"/>
  <c r="AO867" i="7"/>
  <c r="AN867" i="7"/>
  <c r="AM867" i="7"/>
  <c r="AL867" i="7"/>
  <c r="AK867" i="7"/>
  <c r="AJ867" i="7"/>
  <c r="AI867" i="7"/>
  <c r="S867" i="7"/>
  <c r="R867" i="7"/>
  <c r="Q867" i="7"/>
  <c r="P867" i="7"/>
  <c r="O867" i="7"/>
  <c r="N867" i="7"/>
  <c r="M867" i="7"/>
  <c r="L867" i="7"/>
  <c r="K867" i="7"/>
  <c r="J867" i="7"/>
  <c r="I867" i="7"/>
  <c r="H867" i="7"/>
  <c r="G867" i="7"/>
  <c r="F867" i="7"/>
  <c r="BI866" i="7"/>
  <c r="BF866" i="7"/>
  <c r="BE866" i="7"/>
  <c r="BD866" i="7"/>
  <c r="BC866" i="7"/>
  <c r="BB866" i="7"/>
  <c r="BA866" i="7"/>
  <c r="AZ866" i="7"/>
  <c r="AY866" i="7"/>
  <c r="AX866" i="7"/>
  <c r="AW866" i="7"/>
  <c r="AV866" i="7"/>
  <c r="AU866" i="7"/>
  <c r="AT866" i="7"/>
  <c r="AS866" i="7"/>
  <c r="AR866" i="7"/>
  <c r="AQ866" i="7"/>
  <c r="AP866" i="7"/>
  <c r="AO866" i="7"/>
  <c r="AN866" i="7"/>
  <c r="AM866" i="7"/>
  <c r="AL866" i="7"/>
  <c r="AK866" i="7"/>
  <c r="AJ866" i="7"/>
  <c r="AI866" i="7"/>
  <c r="S866" i="7"/>
  <c r="R866" i="7"/>
  <c r="Q866" i="7"/>
  <c r="P866" i="7"/>
  <c r="O866" i="7"/>
  <c r="N866" i="7"/>
  <c r="M866" i="7"/>
  <c r="L866" i="7"/>
  <c r="K866" i="7"/>
  <c r="J866" i="7"/>
  <c r="I866" i="7"/>
  <c r="H866" i="7"/>
  <c r="G866" i="7"/>
  <c r="F866" i="7"/>
  <c r="BI865" i="7"/>
  <c r="BF865" i="7"/>
  <c r="BE865" i="7"/>
  <c r="BD865" i="7"/>
  <c r="BC865" i="7"/>
  <c r="BB865" i="7"/>
  <c r="BA865" i="7"/>
  <c r="AZ865" i="7"/>
  <c r="AY865" i="7"/>
  <c r="AX865" i="7"/>
  <c r="AW865" i="7"/>
  <c r="AV865" i="7"/>
  <c r="AU865" i="7"/>
  <c r="AT865" i="7"/>
  <c r="AS865" i="7"/>
  <c r="AR865" i="7"/>
  <c r="AQ865" i="7"/>
  <c r="AP865" i="7"/>
  <c r="AO865" i="7"/>
  <c r="AN865" i="7"/>
  <c r="AM865" i="7"/>
  <c r="AL865" i="7"/>
  <c r="AK865" i="7"/>
  <c r="AJ865" i="7"/>
  <c r="AI865" i="7"/>
  <c r="S865" i="7"/>
  <c r="R865" i="7"/>
  <c r="Q865" i="7"/>
  <c r="P865" i="7"/>
  <c r="O865" i="7"/>
  <c r="N865" i="7"/>
  <c r="M865" i="7"/>
  <c r="L865" i="7"/>
  <c r="K865" i="7"/>
  <c r="J865" i="7"/>
  <c r="I865" i="7"/>
  <c r="H865" i="7"/>
  <c r="G865" i="7"/>
  <c r="F865" i="7"/>
  <c r="BI864" i="7"/>
  <c r="BH864" i="7" s="1"/>
  <c r="BF864" i="7"/>
  <c r="BE864" i="7"/>
  <c r="BD864" i="7"/>
  <c r="BC864" i="7"/>
  <c r="BB864" i="7"/>
  <c r="BA864" i="7"/>
  <c r="AZ864" i="7"/>
  <c r="AY864" i="7"/>
  <c r="AX864" i="7"/>
  <c r="AW864" i="7"/>
  <c r="AV864" i="7"/>
  <c r="AU864" i="7"/>
  <c r="AT864" i="7"/>
  <c r="AS864" i="7"/>
  <c r="AR864" i="7"/>
  <c r="AQ864" i="7"/>
  <c r="AP864" i="7"/>
  <c r="AO864" i="7"/>
  <c r="AN864" i="7"/>
  <c r="AM864" i="7"/>
  <c r="AL864" i="7"/>
  <c r="AK864" i="7"/>
  <c r="AJ864" i="7"/>
  <c r="AI864" i="7"/>
  <c r="S864" i="7"/>
  <c r="R864" i="7"/>
  <c r="Q864" i="7"/>
  <c r="P864" i="7"/>
  <c r="O864" i="7"/>
  <c r="N864" i="7"/>
  <c r="M864" i="7"/>
  <c r="L864" i="7"/>
  <c r="K864" i="7"/>
  <c r="J864" i="7"/>
  <c r="I864" i="7"/>
  <c r="H864" i="7"/>
  <c r="G864" i="7"/>
  <c r="F864" i="7"/>
  <c r="BI863" i="7"/>
  <c r="BF863" i="7"/>
  <c r="BE863" i="7"/>
  <c r="BD863" i="7"/>
  <c r="BC863" i="7"/>
  <c r="BB863" i="7"/>
  <c r="BA863" i="7"/>
  <c r="AZ863" i="7"/>
  <c r="AY863" i="7"/>
  <c r="AX863" i="7"/>
  <c r="AW863" i="7"/>
  <c r="AV863" i="7"/>
  <c r="AU863" i="7"/>
  <c r="AT863" i="7"/>
  <c r="AS863" i="7"/>
  <c r="AR863" i="7"/>
  <c r="AQ863" i="7"/>
  <c r="AP863" i="7"/>
  <c r="AO863" i="7"/>
  <c r="AN863" i="7"/>
  <c r="AM863" i="7"/>
  <c r="AL863" i="7"/>
  <c r="AK863" i="7"/>
  <c r="AJ863" i="7"/>
  <c r="AI863" i="7"/>
  <c r="S863" i="7"/>
  <c r="R863" i="7"/>
  <c r="Q863" i="7"/>
  <c r="P863" i="7"/>
  <c r="O863" i="7"/>
  <c r="N863" i="7"/>
  <c r="M863" i="7"/>
  <c r="L863" i="7"/>
  <c r="K863" i="7"/>
  <c r="J863" i="7"/>
  <c r="I863" i="7"/>
  <c r="H863" i="7"/>
  <c r="G863" i="7"/>
  <c r="F863" i="7"/>
  <c r="BI862" i="7"/>
  <c r="BH862" i="7"/>
  <c r="BF862" i="7"/>
  <c r="BE862" i="7"/>
  <c r="BD862" i="7"/>
  <c r="BC862" i="7"/>
  <c r="BB862" i="7"/>
  <c r="BA862" i="7"/>
  <c r="AZ862" i="7"/>
  <c r="AY862" i="7"/>
  <c r="AX862" i="7"/>
  <c r="AW862" i="7"/>
  <c r="AV862" i="7"/>
  <c r="AU862" i="7"/>
  <c r="AT862" i="7"/>
  <c r="AS862" i="7"/>
  <c r="AR862" i="7"/>
  <c r="AQ862" i="7"/>
  <c r="AP862" i="7"/>
  <c r="AO862" i="7"/>
  <c r="AN862" i="7"/>
  <c r="AM862" i="7"/>
  <c r="AL862" i="7"/>
  <c r="AK862" i="7"/>
  <c r="AJ862" i="7"/>
  <c r="AI862" i="7"/>
  <c r="S862" i="7"/>
  <c r="R862" i="7"/>
  <c r="Q862" i="7"/>
  <c r="P862" i="7"/>
  <c r="O862" i="7"/>
  <c r="N862" i="7"/>
  <c r="M862" i="7"/>
  <c r="L862" i="7"/>
  <c r="K862" i="7"/>
  <c r="J862" i="7"/>
  <c r="I862" i="7"/>
  <c r="H862" i="7"/>
  <c r="G862" i="7"/>
  <c r="F862" i="7"/>
  <c r="BI861" i="7"/>
  <c r="BH861" i="7"/>
  <c r="BF861" i="7"/>
  <c r="BE861" i="7"/>
  <c r="BD861" i="7"/>
  <c r="BC861" i="7"/>
  <c r="BB861" i="7"/>
  <c r="BA861" i="7"/>
  <c r="AZ861" i="7"/>
  <c r="AY861" i="7"/>
  <c r="AX861" i="7"/>
  <c r="AW861" i="7"/>
  <c r="AV861" i="7"/>
  <c r="AU861" i="7"/>
  <c r="AT861" i="7"/>
  <c r="AS861" i="7"/>
  <c r="AR861" i="7"/>
  <c r="AQ861" i="7"/>
  <c r="AP861" i="7"/>
  <c r="AO861" i="7"/>
  <c r="AN861" i="7"/>
  <c r="AM861" i="7"/>
  <c r="AL861" i="7"/>
  <c r="AK861" i="7"/>
  <c r="AJ861" i="7"/>
  <c r="AI861" i="7"/>
  <c r="S861" i="7"/>
  <c r="R861" i="7"/>
  <c r="Q861" i="7"/>
  <c r="P861" i="7"/>
  <c r="O861" i="7"/>
  <c r="N861" i="7"/>
  <c r="M861" i="7"/>
  <c r="L861" i="7"/>
  <c r="K861" i="7"/>
  <c r="J861" i="7"/>
  <c r="I861" i="7"/>
  <c r="H861" i="7"/>
  <c r="G861" i="7"/>
  <c r="F861" i="7"/>
  <c r="BI860" i="7"/>
  <c r="BF860" i="7"/>
  <c r="BE860" i="7"/>
  <c r="BD860" i="7"/>
  <c r="BC860" i="7"/>
  <c r="BB860" i="7"/>
  <c r="BA860" i="7"/>
  <c r="AZ860" i="7"/>
  <c r="AY860" i="7"/>
  <c r="AX860" i="7"/>
  <c r="AW860" i="7"/>
  <c r="AV860" i="7"/>
  <c r="AU860" i="7"/>
  <c r="AT860" i="7"/>
  <c r="AS860" i="7"/>
  <c r="AR860" i="7"/>
  <c r="AQ860" i="7"/>
  <c r="AP860" i="7"/>
  <c r="AO860" i="7"/>
  <c r="AN860" i="7"/>
  <c r="AM860" i="7"/>
  <c r="AL860" i="7"/>
  <c r="AK860" i="7"/>
  <c r="AJ860" i="7"/>
  <c r="AI860" i="7"/>
  <c r="S860" i="7"/>
  <c r="R860" i="7"/>
  <c r="Q860" i="7"/>
  <c r="P860" i="7"/>
  <c r="O860" i="7"/>
  <c r="N860" i="7"/>
  <c r="M860" i="7"/>
  <c r="L860" i="7"/>
  <c r="K860" i="7"/>
  <c r="J860" i="7"/>
  <c r="I860" i="7"/>
  <c r="H860" i="7"/>
  <c r="G860" i="7"/>
  <c r="F860" i="7"/>
  <c r="BI859" i="7"/>
  <c r="BF859" i="7"/>
  <c r="BE859" i="7"/>
  <c r="BD859" i="7"/>
  <c r="BC859" i="7"/>
  <c r="BB859" i="7"/>
  <c r="BA859" i="7"/>
  <c r="AZ859" i="7"/>
  <c r="AY859" i="7"/>
  <c r="AX859" i="7"/>
  <c r="AW859" i="7"/>
  <c r="AV859" i="7"/>
  <c r="AU859" i="7"/>
  <c r="AT859" i="7"/>
  <c r="AS859" i="7"/>
  <c r="AR859" i="7"/>
  <c r="AQ859" i="7"/>
  <c r="AP859" i="7"/>
  <c r="AO859" i="7"/>
  <c r="AN859" i="7"/>
  <c r="AM859" i="7"/>
  <c r="AL859" i="7"/>
  <c r="AK859" i="7"/>
  <c r="AJ859" i="7"/>
  <c r="AI859" i="7"/>
  <c r="S859" i="7"/>
  <c r="R859" i="7"/>
  <c r="Q859" i="7"/>
  <c r="P859" i="7"/>
  <c r="O859" i="7"/>
  <c r="N859" i="7"/>
  <c r="M859" i="7"/>
  <c r="L859" i="7"/>
  <c r="K859" i="7"/>
  <c r="J859" i="7"/>
  <c r="I859" i="7"/>
  <c r="H859" i="7"/>
  <c r="G859" i="7"/>
  <c r="F859" i="7"/>
  <c r="BI858" i="7"/>
  <c r="BF858" i="7"/>
  <c r="BE858" i="7"/>
  <c r="BD858" i="7"/>
  <c r="BC858" i="7"/>
  <c r="BB858" i="7"/>
  <c r="BA858" i="7"/>
  <c r="AZ858" i="7"/>
  <c r="AY858" i="7"/>
  <c r="AX858" i="7"/>
  <c r="AW858" i="7"/>
  <c r="AV858" i="7"/>
  <c r="AU858" i="7"/>
  <c r="AT858" i="7"/>
  <c r="AS858" i="7"/>
  <c r="AR858" i="7"/>
  <c r="AQ858" i="7"/>
  <c r="AP858" i="7"/>
  <c r="AO858" i="7"/>
  <c r="AN858" i="7"/>
  <c r="AM858" i="7"/>
  <c r="AL858" i="7"/>
  <c r="AK858" i="7"/>
  <c r="AJ858" i="7"/>
  <c r="AI858" i="7"/>
  <c r="S858" i="7"/>
  <c r="R858" i="7"/>
  <c r="Q858" i="7"/>
  <c r="P858" i="7"/>
  <c r="O858" i="7"/>
  <c r="N858" i="7"/>
  <c r="M858" i="7"/>
  <c r="L858" i="7"/>
  <c r="K858" i="7"/>
  <c r="J858" i="7"/>
  <c r="I858" i="7"/>
  <c r="H858" i="7"/>
  <c r="G858" i="7"/>
  <c r="F858" i="7"/>
  <c r="BI857" i="7"/>
  <c r="BF857" i="7"/>
  <c r="BE857" i="7"/>
  <c r="BD857" i="7"/>
  <c r="BC857" i="7"/>
  <c r="BB857" i="7"/>
  <c r="BA857" i="7"/>
  <c r="AZ857" i="7"/>
  <c r="AY857" i="7"/>
  <c r="AX857" i="7"/>
  <c r="AW857" i="7"/>
  <c r="AV857" i="7"/>
  <c r="AU857" i="7"/>
  <c r="AT857" i="7"/>
  <c r="AS857" i="7"/>
  <c r="AR857" i="7"/>
  <c r="AQ857" i="7"/>
  <c r="AP857" i="7"/>
  <c r="AO857" i="7"/>
  <c r="AN857" i="7"/>
  <c r="AM857" i="7"/>
  <c r="AL857" i="7"/>
  <c r="AK857" i="7"/>
  <c r="AJ857" i="7"/>
  <c r="AI857" i="7"/>
  <c r="S857" i="7"/>
  <c r="R857" i="7"/>
  <c r="Q857" i="7"/>
  <c r="P857" i="7"/>
  <c r="O857" i="7"/>
  <c r="N857" i="7"/>
  <c r="M857" i="7"/>
  <c r="L857" i="7"/>
  <c r="K857" i="7"/>
  <c r="J857" i="7"/>
  <c r="I857" i="7"/>
  <c r="H857" i="7"/>
  <c r="G857" i="7"/>
  <c r="F857" i="7"/>
  <c r="BI856" i="7"/>
  <c r="BH856" i="7" s="1"/>
  <c r="CI856" i="7" s="1"/>
  <c r="AE856" i="7" s="1"/>
  <c r="BF856" i="7"/>
  <c r="BE856" i="7"/>
  <c r="BD856" i="7"/>
  <c r="BC856" i="7"/>
  <c r="BB856" i="7"/>
  <c r="BA856" i="7"/>
  <c r="AZ856" i="7"/>
  <c r="AY856" i="7"/>
  <c r="AX856" i="7"/>
  <c r="AW856" i="7"/>
  <c r="AV856" i="7"/>
  <c r="AU856" i="7"/>
  <c r="AT856" i="7"/>
  <c r="AS856" i="7"/>
  <c r="AR856" i="7"/>
  <c r="AQ856" i="7"/>
  <c r="AP856" i="7"/>
  <c r="AO856" i="7"/>
  <c r="AN856" i="7"/>
  <c r="AM856" i="7"/>
  <c r="AL856" i="7"/>
  <c r="AK856" i="7"/>
  <c r="AJ856" i="7"/>
  <c r="AI856" i="7"/>
  <c r="S856" i="7"/>
  <c r="R856" i="7"/>
  <c r="Q856" i="7"/>
  <c r="P856" i="7"/>
  <c r="O856" i="7"/>
  <c r="N856" i="7"/>
  <c r="M856" i="7"/>
  <c r="L856" i="7"/>
  <c r="K856" i="7"/>
  <c r="J856" i="7"/>
  <c r="I856" i="7"/>
  <c r="H856" i="7"/>
  <c r="G856" i="7"/>
  <c r="F856" i="7"/>
  <c r="E856" i="7"/>
  <c r="BI855" i="7"/>
  <c r="BH855" i="7" s="1"/>
  <c r="BF855" i="7"/>
  <c r="BE855" i="7"/>
  <c r="BD855" i="7"/>
  <c r="BC855" i="7"/>
  <c r="BB855" i="7"/>
  <c r="BA855" i="7"/>
  <c r="AZ855" i="7"/>
  <c r="AY855" i="7"/>
  <c r="AX855" i="7"/>
  <c r="AW855" i="7"/>
  <c r="AV855" i="7"/>
  <c r="AU855" i="7"/>
  <c r="AT855" i="7"/>
  <c r="AS855" i="7"/>
  <c r="AR855" i="7"/>
  <c r="AQ855" i="7"/>
  <c r="AP855" i="7"/>
  <c r="AO855" i="7"/>
  <c r="AN855" i="7"/>
  <c r="AM855" i="7"/>
  <c r="AL855" i="7"/>
  <c r="AK855" i="7"/>
  <c r="AJ855" i="7"/>
  <c r="AI855" i="7"/>
  <c r="S855" i="7"/>
  <c r="R855" i="7"/>
  <c r="Q855" i="7"/>
  <c r="P855" i="7"/>
  <c r="O855" i="7"/>
  <c r="N855" i="7"/>
  <c r="M855" i="7"/>
  <c r="L855" i="7"/>
  <c r="K855" i="7"/>
  <c r="J855" i="7"/>
  <c r="I855" i="7"/>
  <c r="H855" i="7"/>
  <c r="G855" i="7"/>
  <c r="F855" i="7"/>
  <c r="E855" i="7"/>
  <c r="CA854" i="7"/>
  <c r="BI854" i="7"/>
  <c r="BH854" i="7" s="1"/>
  <c r="CI854" i="7" s="1"/>
  <c r="AE854" i="7" s="1"/>
  <c r="BF854" i="7"/>
  <c r="BE854" i="7"/>
  <c r="BD854" i="7"/>
  <c r="BC854" i="7"/>
  <c r="BB854" i="7"/>
  <c r="BA854" i="7"/>
  <c r="AZ854" i="7"/>
  <c r="AY854" i="7"/>
  <c r="AX854" i="7"/>
  <c r="AW854" i="7"/>
  <c r="AV854" i="7"/>
  <c r="AU854" i="7"/>
  <c r="AT854" i="7"/>
  <c r="AS854" i="7"/>
  <c r="AR854" i="7"/>
  <c r="AQ854" i="7"/>
  <c r="AP854" i="7"/>
  <c r="AO854" i="7"/>
  <c r="AN854" i="7"/>
  <c r="AM854" i="7"/>
  <c r="AL854" i="7"/>
  <c r="AK854" i="7"/>
  <c r="AJ854" i="7"/>
  <c r="AI854" i="7"/>
  <c r="S854" i="7"/>
  <c r="R854" i="7"/>
  <c r="Q854" i="7"/>
  <c r="P854" i="7"/>
  <c r="O854" i="7"/>
  <c r="N854" i="7"/>
  <c r="M854" i="7"/>
  <c r="L854" i="7"/>
  <c r="K854" i="7"/>
  <c r="J854" i="7"/>
  <c r="I854" i="7"/>
  <c r="H854" i="7"/>
  <c r="G854" i="7"/>
  <c r="F854" i="7"/>
  <c r="E854" i="7"/>
  <c r="BI853" i="7"/>
  <c r="BH853" i="7" s="1"/>
  <c r="CI853" i="7" s="1"/>
  <c r="AE853" i="7" s="1"/>
  <c r="BF853" i="7"/>
  <c r="BE853" i="7"/>
  <c r="BD853" i="7"/>
  <c r="BC853" i="7"/>
  <c r="BB853" i="7"/>
  <c r="BA853" i="7"/>
  <c r="AZ853" i="7"/>
  <c r="AY853" i="7"/>
  <c r="AX853" i="7"/>
  <c r="AW853" i="7"/>
  <c r="AV853" i="7"/>
  <c r="AU853" i="7"/>
  <c r="AT853" i="7"/>
  <c r="AS853" i="7"/>
  <c r="AR853" i="7"/>
  <c r="AQ853" i="7"/>
  <c r="AP853" i="7"/>
  <c r="AO853" i="7"/>
  <c r="AN853" i="7"/>
  <c r="AM853" i="7"/>
  <c r="AL853" i="7"/>
  <c r="AK853" i="7"/>
  <c r="AJ853" i="7"/>
  <c r="AI853" i="7"/>
  <c r="S853" i="7"/>
  <c r="R853" i="7"/>
  <c r="Q853" i="7"/>
  <c r="P853" i="7"/>
  <c r="O853" i="7"/>
  <c r="N853" i="7"/>
  <c r="M853" i="7"/>
  <c r="L853" i="7"/>
  <c r="K853" i="7"/>
  <c r="J853" i="7"/>
  <c r="I853" i="7"/>
  <c r="H853" i="7"/>
  <c r="G853" i="7"/>
  <c r="F853" i="7"/>
  <c r="E853" i="7"/>
  <c r="BI852" i="7"/>
  <c r="BH852" i="7" s="1"/>
  <c r="BF852" i="7"/>
  <c r="BE852" i="7"/>
  <c r="BD852" i="7"/>
  <c r="BC852" i="7"/>
  <c r="BB852" i="7"/>
  <c r="BA852" i="7"/>
  <c r="AZ852" i="7"/>
  <c r="AY852" i="7"/>
  <c r="AX852" i="7"/>
  <c r="AW852" i="7"/>
  <c r="AV852" i="7"/>
  <c r="AU852" i="7"/>
  <c r="AT852" i="7"/>
  <c r="AS852" i="7"/>
  <c r="AR852" i="7"/>
  <c r="AQ852" i="7"/>
  <c r="AP852" i="7"/>
  <c r="AO852" i="7"/>
  <c r="AN852" i="7"/>
  <c r="AM852" i="7"/>
  <c r="AL852" i="7"/>
  <c r="AK852" i="7"/>
  <c r="AJ852" i="7"/>
  <c r="AI852" i="7"/>
  <c r="S852" i="7"/>
  <c r="R852" i="7"/>
  <c r="Q852" i="7"/>
  <c r="P852" i="7"/>
  <c r="O852" i="7"/>
  <c r="N852" i="7"/>
  <c r="M852" i="7"/>
  <c r="L852" i="7"/>
  <c r="K852" i="7"/>
  <c r="J852" i="7"/>
  <c r="I852" i="7"/>
  <c r="H852" i="7"/>
  <c r="G852" i="7"/>
  <c r="F852" i="7"/>
  <c r="E852" i="7"/>
  <c r="BI851" i="7"/>
  <c r="BF851" i="7"/>
  <c r="BE851" i="7"/>
  <c r="BD851" i="7"/>
  <c r="BC851" i="7"/>
  <c r="BB851" i="7"/>
  <c r="BA851" i="7"/>
  <c r="AZ851" i="7"/>
  <c r="AY851" i="7"/>
  <c r="AX851" i="7"/>
  <c r="AW851" i="7"/>
  <c r="AV851" i="7"/>
  <c r="AU851" i="7"/>
  <c r="AT851" i="7"/>
  <c r="AS851" i="7"/>
  <c r="AR851" i="7"/>
  <c r="AQ851" i="7"/>
  <c r="AP851" i="7"/>
  <c r="AO851" i="7"/>
  <c r="AN851" i="7"/>
  <c r="AM851" i="7"/>
  <c r="AL851" i="7"/>
  <c r="AK851" i="7"/>
  <c r="AJ851" i="7"/>
  <c r="AI851" i="7"/>
  <c r="S851" i="7"/>
  <c r="R851" i="7"/>
  <c r="Q851" i="7"/>
  <c r="P851" i="7"/>
  <c r="O851" i="7"/>
  <c r="N851" i="7"/>
  <c r="M851" i="7"/>
  <c r="L851" i="7"/>
  <c r="K851" i="7"/>
  <c r="J851" i="7"/>
  <c r="I851" i="7"/>
  <c r="H851" i="7"/>
  <c r="G851" i="7"/>
  <c r="F851" i="7"/>
  <c r="BI850" i="7"/>
  <c r="BH850" i="7" s="1"/>
  <c r="CI850" i="7" s="1"/>
  <c r="AE850" i="7" s="1"/>
  <c r="BF850" i="7"/>
  <c r="BE850" i="7"/>
  <c r="BD850" i="7"/>
  <c r="BC850" i="7"/>
  <c r="BB850" i="7"/>
  <c r="BA850" i="7"/>
  <c r="AZ850" i="7"/>
  <c r="AY850" i="7"/>
  <c r="AX850" i="7"/>
  <c r="AW850" i="7"/>
  <c r="AV850" i="7"/>
  <c r="AU850" i="7"/>
  <c r="AT850" i="7"/>
  <c r="AS850" i="7"/>
  <c r="AR850" i="7"/>
  <c r="AQ850" i="7"/>
  <c r="AP850" i="7"/>
  <c r="AO850" i="7"/>
  <c r="AN850" i="7"/>
  <c r="AM850" i="7"/>
  <c r="AL850" i="7"/>
  <c r="AK850" i="7"/>
  <c r="AJ850" i="7"/>
  <c r="AI850" i="7"/>
  <c r="S850" i="7"/>
  <c r="R850" i="7"/>
  <c r="Q850" i="7"/>
  <c r="P850" i="7"/>
  <c r="O850" i="7"/>
  <c r="N850" i="7"/>
  <c r="M850" i="7"/>
  <c r="L850" i="7"/>
  <c r="K850" i="7"/>
  <c r="J850" i="7"/>
  <c r="I850" i="7"/>
  <c r="H850" i="7"/>
  <c r="G850" i="7"/>
  <c r="F850" i="7"/>
  <c r="E850" i="7"/>
  <c r="CJ849" i="7"/>
  <c r="BI849" i="7"/>
  <c r="BH849" i="7" s="1"/>
  <c r="BF849" i="7"/>
  <c r="BE849" i="7"/>
  <c r="BD849" i="7"/>
  <c r="BC849" i="7"/>
  <c r="BB849" i="7"/>
  <c r="BA849" i="7"/>
  <c r="AZ849" i="7"/>
  <c r="AY849" i="7"/>
  <c r="AX849" i="7"/>
  <c r="AW849" i="7"/>
  <c r="AV849" i="7"/>
  <c r="AU849" i="7"/>
  <c r="AT849" i="7"/>
  <c r="AS849" i="7"/>
  <c r="AR849" i="7"/>
  <c r="AQ849" i="7"/>
  <c r="AP849" i="7"/>
  <c r="AO849" i="7"/>
  <c r="AN849" i="7"/>
  <c r="AM849" i="7"/>
  <c r="AL849" i="7"/>
  <c r="AK849" i="7"/>
  <c r="AJ849" i="7"/>
  <c r="AI849" i="7"/>
  <c r="S849" i="7"/>
  <c r="R849" i="7"/>
  <c r="Q849" i="7"/>
  <c r="P849" i="7"/>
  <c r="O849" i="7"/>
  <c r="N849" i="7"/>
  <c r="M849" i="7"/>
  <c r="L849" i="7"/>
  <c r="K849" i="7"/>
  <c r="J849" i="7"/>
  <c r="I849" i="7"/>
  <c r="H849" i="7"/>
  <c r="G849" i="7"/>
  <c r="F849" i="7"/>
  <c r="E849" i="7"/>
  <c r="BI848" i="7"/>
  <c r="BH848" i="7" s="1"/>
  <c r="BF848" i="7"/>
  <c r="BE848" i="7"/>
  <c r="BD848" i="7"/>
  <c r="BC848" i="7"/>
  <c r="BB848" i="7"/>
  <c r="BA848" i="7"/>
  <c r="AZ848" i="7"/>
  <c r="AY848" i="7"/>
  <c r="AX848" i="7"/>
  <c r="AW848" i="7"/>
  <c r="AV848" i="7"/>
  <c r="AU848" i="7"/>
  <c r="AT848" i="7"/>
  <c r="AS848" i="7"/>
  <c r="AR848" i="7"/>
  <c r="AQ848" i="7"/>
  <c r="AP848" i="7"/>
  <c r="AO848" i="7"/>
  <c r="AN848" i="7"/>
  <c r="AM848" i="7"/>
  <c r="AL848" i="7"/>
  <c r="AK848" i="7"/>
  <c r="AJ848" i="7"/>
  <c r="AI848" i="7"/>
  <c r="S848" i="7"/>
  <c r="R848" i="7"/>
  <c r="Q848" i="7"/>
  <c r="P848" i="7"/>
  <c r="O848" i="7"/>
  <c r="N848" i="7"/>
  <c r="M848" i="7"/>
  <c r="L848" i="7"/>
  <c r="K848" i="7"/>
  <c r="J848" i="7"/>
  <c r="I848" i="7"/>
  <c r="H848" i="7"/>
  <c r="G848" i="7"/>
  <c r="F848" i="7"/>
  <c r="E848" i="7"/>
  <c r="BI847" i="7"/>
  <c r="BF847" i="7"/>
  <c r="BE847" i="7"/>
  <c r="BD847" i="7"/>
  <c r="BC847" i="7"/>
  <c r="BB847" i="7"/>
  <c r="BA847" i="7"/>
  <c r="AZ847" i="7"/>
  <c r="AY847" i="7"/>
  <c r="AX847" i="7"/>
  <c r="AW847" i="7"/>
  <c r="AV847" i="7"/>
  <c r="AU847" i="7"/>
  <c r="AT847" i="7"/>
  <c r="AS847" i="7"/>
  <c r="AR847" i="7"/>
  <c r="AQ847" i="7"/>
  <c r="AP847" i="7"/>
  <c r="AO847" i="7"/>
  <c r="AN847" i="7"/>
  <c r="AM847" i="7"/>
  <c r="AL847" i="7"/>
  <c r="AK847" i="7"/>
  <c r="AJ847" i="7"/>
  <c r="AI847" i="7"/>
  <c r="S847" i="7"/>
  <c r="R847" i="7"/>
  <c r="Q847" i="7"/>
  <c r="P847" i="7"/>
  <c r="O847" i="7"/>
  <c r="N847" i="7"/>
  <c r="M847" i="7"/>
  <c r="L847" i="7"/>
  <c r="K847" i="7"/>
  <c r="J847" i="7"/>
  <c r="I847" i="7"/>
  <c r="H847" i="7"/>
  <c r="G847" i="7"/>
  <c r="F847" i="7"/>
  <c r="BI846" i="7"/>
  <c r="BH846" i="7" s="1"/>
  <c r="CI846" i="7" s="1"/>
  <c r="AE846" i="7" s="1"/>
  <c r="BF846" i="7"/>
  <c r="BE846" i="7"/>
  <c r="BD846" i="7"/>
  <c r="BC846" i="7"/>
  <c r="BB846" i="7"/>
  <c r="BA846" i="7"/>
  <c r="AZ846" i="7"/>
  <c r="AY846" i="7"/>
  <c r="AX846" i="7"/>
  <c r="AW846" i="7"/>
  <c r="AV846" i="7"/>
  <c r="AU846" i="7"/>
  <c r="AT846" i="7"/>
  <c r="AS846" i="7"/>
  <c r="AR846" i="7"/>
  <c r="AQ846" i="7"/>
  <c r="AP846" i="7"/>
  <c r="AO846" i="7"/>
  <c r="AN846" i="7"/>
  <c r="AM846" i="7"/>
  <c r="AL846" i="7"/>
  <c r="AK846" i="7"/>
  <c r="AJ846" i="7"/>
  <c r="AI846" i="7"/>
  <c r="S846" i="7"/>
  <c r="R846" i="7"/>
  <c r="Q846" i="7"/>
  <c r="P846" i="7"/>
  <c r="O846" i="7"/>
  <c r="N846" i="7"/>
  <c r="M846" i="7"/>
  <c r="L846" i="7"/>
  <c r="K846" i="7"/>
  <c r="J846" i="7"/>
  <c r="I846" i="7"/>
  <c r="H846" i="7"/>
  <c r="G846" i="7"/>
  <c r="F846" i="7"/>
  <c r="E846" i="7"/>
  <c r="BI845" i="7"/>
  <c r="BH845" i="7" s="1"/>
  <c r="CI845" i="7" s="1"/>
  <c r="AE845" i="7" s="1"/>
  <c r="BF845" i="7"/>
  <c r="BE845" i="7"/>
  <c r="BD845" i="7"/>
  <c r="BC845" i="7"/>
  <c r="BB845" i="7"/>
  <c r="BA845" i="7"/>
  <c r="AZ845" i="7"/>
  <c r="AY845" i="7"/>
  <c r="AX845" i="7"/>
  <c r="AW845" i="7"/>
  <c r="AV845" i="7"/>
  <c r="AU845" i="7"/>
  <c r="AT845" i="7"/>
  <c r="AS845" i="7"/>
  <c r="AR845" i="7"/>
  <c r="AQ845" i="7"/>
  <c r="AP845" i="7"/>
  <c r="AO845" i="7"/>
  <c r="AN845" i="7"/>
  <c r="AM845" i="7"/>
  <c r="AL845" i="7"/>
  <c r="AK845" i="7"/>
  <c r="AJ845" i="7"/>
  <c r="AI845" i="7"/>
  <c r="S845" i="7"/>
  <c r="R845" i="7"/>
  <c r="Q845" i="7"/>
  <c r="P845" i="7"/>
  <c r="O845" i="7"/>
  <c r="N845" i="7"/>
  <c r="M845" i="7"/>
  <c r="L845" i="7"/>
  <c r="K845" i="7"/>
  <c r="J845" i="7"/>
  <c r="I845" i="7"/>
  <c r="H845" i="7"/>
  <c r="G845" i="7"/>
  <c r="F845" i="7"/>
  <c r="E845" i="7"/>
  <c r="BI844" i="7"/>
  <c r="BF844" i="7"/>
  <c r="BE844" i="7"/>
  <c r="BD844" i="7"/>
  <c r="BC844" i="7"/>
  <c r="BB844" i="7"/>
  <c r="BA844" i="7"/>
  <c r="AZ844" i="7"/>
  <c r="AY844" i="7"/>
  <c r="AX844" i="7"/>
  <c r="AW844" i="7"/>
  <c r="AV844" i="7"/>
  <c r="AU844" i="7"/>
  <c r="AT844" i="7"/>
  <c r="AS844" i="7"/>
  <c r="AR844" i="7"/>
  <c r="AQ844" i="7"/>
  <c r="AP844" i="7"/>
  <c r="AO844" i="7"/>
  <c r="AN844" i="7"/>
  <c r="AM844" i="7"/>
  <c r="AL844" i="7"/>
  <c r="AK844" i="7"/>
  <c r="AJ844" i="7"/>
  <c r="AI844" i="7"/>
  <c r="S844" i="7"/>
  <c r="R844" i="7"/>
  <c r="Q844" i="7"/>
  <c r="P844" i="7"/>
  <c r="O844" i="7"/>
  <c r="N844" i="7"/>
  <c r="M844" i="7"/>
  <c r="L844" i="7"/>
  <c r="K844" i="7"/>
  <c r="J844" i="7"/>
  <c r="I844" i="7"/>
  <c r="H844" i="7"/>
  <c r="G844" i="7"/>
  <c r="F844" i="7"/>
  <c r="BI843" i="7"/>
  <c r="BF843" i="7"/>
  <c r="BE843" i="7"/>
  <c r="BD843" i="7"/>
  <c r="BC843" i="7"/>
  <c r="BB843" i="7"/>
  <c r="BA843" i="7"/>
  <c r="AZ843" i="7"/>
  <c r="AY843" i="7"/>
  <c r="AX843" i="7"/>
  <c r="AW843" i="7"/>
  <c r="AV843" i="7"/>
  <c r="AU843" i="7"/>
  <c r="AT843" i="7"/>
  <c r="AS843" i="7"/>
  <c r="AR843" i="7"/>
  <c r="AQ843" i="7"/>
  <c r="AP843" i="7"/>
  <c r="AO843" i="7"/>
  <c r="AN843" i="7"/>
  <c r="AM843" i="7"/>
  <c r="AL843" i="7"/>
  <c r="AK843" i="7"/>
  <c r="AJ843" i="7"/>
  <c r="AI843" i="7"/>
  <c r="S843" i="7"/>
  <c r="R843" i="7"/>
  <c r="Q843" i="7"/>
  <c r="P843" i="7"/>
  <c r="O843" i="7"/>
  <c r="N843" i="7"/>
  <c r="M843" i="7"/>
  <c r="L843" i="7"/>
  <c r="K843" i="7"/>
  <c r="J843" i="7"/>
  <c r="I843" i="7"/>
  <c r="H843" i="7"/>
  <c r="G843" i="7"/>
  <c r="F843" i="7"/>
  <c r="BI842" i="7"/>
  <c r="BF842" i="7"/>
  <c r="BE842" i="7"/>
  <c r="BD842" i="7"/>
  <c r="BC842" i="7"/>
  <c r="BB842" i="7"/>
  <c r="BA842" i="7"/>
  <c r="AZ842" i="7"/>
  <c r="AY842" i="7"/>
  <c r="AX842" i="7"/>
  <c r="AW842" i="7"/>
  <c r="AV842" i="7"/>
  <c r="AU842" i="7"/>
  <c r="AT842" i="7"/>
  <c r="AS842" i="7"/>
  <c r="AR842" i="7"/>
  <c r="AQ842" i="7"/>
  <c r="AP842" i="7"/>
  <c r="AO842" i="7"/>
  <c r="AN842" i="7"/>
  <c r="AM842" i="7"/>
  <c r="AL842" i="7"/>
  <c r="AK842" i="7"/>
  <c r="AJ842" i="7"/>
  <c r="AI842" i="7"/>
  <c r="S842" i="7"/>
  <c r="R842" i="7"/>
  <c r="Q842" i="7"/>
  <c r="P842" i="7"/>
  <c r="O842" i="7"/>
  <c r="N842" i="7"/>
  <c r="M842" i="7"/>
  <c r="L842" i="7"/>
  <c r="K842" i="7"/>
  <c r="J842" i="7"/>
  <c r="I842" i="7"/>
  <c r="H842" i="7"/>
  <c r="G842" i="7"/>
  <c r="F842" i="7"/>
  <c r="BI841" i="7"/>
  <c r="BH841" i="7"/>
  <c r="CJ841" i="7" s="1"/>
  <c r="BF841" i="7"/>
  <c r="BE841" i="7"/>
  <c r="BD841" i="7"/>
  <c r="BC841" i="7"/>
  <c r="BB841" i="7"/>
  <c r="BA841" i="7"/>
  <c r="AZ841" i="7"/>
  <c r="AY841" i="7"/>
  <c r="AX841" i="7"/>
  <c r="AW841" i="7"/>
  <c r="AV841" i="7"/>
  <c r="AU841" i="7"/>
  <c r="AT841" i="7"/>
  <c r="AS841" i="7"/>
  <c r="AR841" i="7"/>
  <c r="AQ841" i="7"/>
  <c r="AP841" i="7"/>
  <c r="AO841" i="7"/>
  <c r="AN841" i="7"/>
  <c r="AM841" i="7"/>
  <c r="AL841" i="7"/>
  <c r="AK841" i="7"/>
  <c r="AJ841" i="7"/>
  <c r="AI841" i="7"/>
  <c r="S841" i="7"/>
  <c r="R841" i="7"/>
  <c r="Q841" i="7"/>
  <c r="P841" i="7"/>
  <c r="O841" i="7"/>
  <c r="N841" i="7"/>
  <c r="M841" i="7"/>
  <c r="L841" i="7"/>
  <c r="K841" i="7"/>
  <c r="J841" i="7"/>
  <c r="I841" i="7"/>
  <c r="H841" i="7"/>
  <c r="G841" i="7"/>
  <c r="F841" i="7"/>
  <c r="E841" i="7"/>
  <c r="BI840" i="7"/>
  <c r="BF840" i="7"/>
  <c r="BE840" i="7"/>
  <c r="BD840" i="7"/>
  <c r="BC840" i="7"/>
  <c r="BB840" i="7"/>
  <c r="BA840" i="7"/>
  <c r="AZ840" i="7"/>
  <c r="AY840" i="7"/>
  <c r="AX840" i="7"/>
  <c r="AW840" i="7"/>
  <c r="AV840" i="7"/>
  <c r="AU840" i="7"/>
  <c r="AT840" i="7"/>
  <c r="AS840" i="7"/>
  <c r="AR840" i="7"/>
  <c r="AQ840" i="7"/>
  <c r="AP840" i="7"/>
  <c r="AO840" i="7"/>
  <c r="AN840" i="7"/>
  <c r="AM840" i="7"/>
  <c r="AL840" i="7"/>
  <c r="AK840" i="7"/>
  <c r="AJ840" i="7"/>
  <c r="AI840" i="7"/>
  <c r="S840" i="7"/>
  <c r="R840" i="7"/>
  <c r="Q840" i="7"/>
  <c r="P840" i="7"/>
  <c r="O840" i="7"/>
  <c r="N840" i="7"/>
  <c r="M840" i="7"/>
  <c r="L840" i="7"/>
  <c r="K840" i="7"/>
  <c r="J840" i="7"/>
  <c r="I840" i="7"/>
  <c r="H840" i="7"/>
  <c r="G840" i="7"/>
  <c r="F840" i="7"/>
  <c r="BI839" i="7"/>
  <c r="BH839" i="7" s="1"/>
  <c r="BF839" i="7"/>
  <c r="BE839" i="7"/>
  <c r="BD839" i="7"/>
  <c r="BC839" i="7"/>
  <c r="BB839" i="7"/>
  <c r="BA839" i="7"/>
  <c r="AZ839" i="7"/>
  <c r="AY839" i="7"/>
  <c r="AX839" i="7"/>
  <c r="AW839" i="7"/>
  <c r="AV839" i="7"/>
  <c r="AU839" i="7"/>
  <c r="AT839" i="7"/>
  <c r="AS839" i="7"/>
  <c r="AR839" i="7"/>
  <c r="AQ839" i="7"/>
  <c r="AP839" i="7"/>
  <c r="AO839" i="7"/>
  <c r="AN839" i="7"/>
  <c r="AM839" i="7"/>
  <c r="AL839" i="7"/>
  <c r="AK839" i="7"/>
  <c r="AJ839" i="7"/>
  <c r="AI839" i="7"/>
  <c r="S839" i="7"/>
  <c r="R839" i="7"/>
  <c r="Q839" i="7"/>
  <c r="P839" i="7"/>
  <c r="O839" i="7"/>
  <c r="N839" i="7"/>
  <c r="M839" i="7"/>
  <c r="L839" i="7"/>
  <c r="K839" i="7"/>
  <c r="J839" i="7"/>
  <c r="I839" i="7"/>
  <c r="H839" i="7"/>
  <c r="G839" i="7"/>
  <c r="F839" i="7"/>
  <c r="BI838" i="7"/>
  <c r="BF838" i="7"/>
  <c r="BE838" i="7"/>
  <c r="BD838" i="7"/>
  <c r="BC838" i="7"/>
  <c r="BB838" i="7"/>
  <c r="BA838" i="7"/>
  <c r="AZ838" i="7"/>
  <c r="AY838" i="7"/>
  <c r="AX838" i="7"/>
  <c r="AW838" i="7"/>
  <c r="AV838" i="7"/>
  <c r="AU838" i="7"/>
  <c r="AT838" i="7"/>
  <c r="AS838" i="7"/>
  <c r="AR838" i="7"/>
  <c r="AQ838" i="7"/>
  <c r="AP838" i="7"/>
  <c r="AO838" i="7"/>
  <c r="AN838" i="7"/>
  <c r="AM838" i="7"/>
  <c r="AL838" i="7"/>
  <c r="AK838" i="7"/>
  <c r="AJ838" i="7"/>
  <c r="AI838" i="7"/>
  <c r="S838" i="7"/>
  <c r="R838" i="7"/>
  <c r="Q838" i="7"/>
  <c r="P838" i="7"/>
  <c r="O838" i="7"/>
  <c r="N838" i="7"/>
  <c r="M838" i="7"/>
  <c r="L838" i="7"/>
  <c r="K838" i="7"/>
  <c r="J838" i="7"/>
  <c r="I838" i="7"/>
  <c r="H838" i="7"/>
  <c r="G838" i="7"/>
  <c r="F838" i="7"/>
  <c r="E838" i="7"/>
  <c r="BI837" i="7"/>
  <c r="BH837" i="7" s="1"/>
  <c r="CI837" i="7" s="1"/>
  <c r="AE837" i="7" s="1"/>
  <c r="BF837" i="7"/>
  <c r="BE837" i="7"/>
  <c r="BD837" i="7"/>
  <c r="BC837" i="7"/>
  <c r="BB837" i="7"/>
  <c r="BA837" i="7"/>
  <c r="AZ837" i="7"/>
  <c r="AY837" i="7"/>
  <c r="AX837" i="7"/>
  <c r="AW837" i="7"/>
  <c r="AV837" i="7"/>
  <c r="AU837" i="7"/>
  <c r="AT837" i="7"/>
  <c r="AS837" i="7"/>
  <c r="AR837" i="7"/>
  <c r="AQ837" i="7"/>
  <c r="AP837" i="7"/>
  <c r="AO837" i="7"/>
  <c r="AN837" i="7"/>
  <c r="AM837" i="7"/>
  <c r="AL837" i="7"/>
  <c r="AK837" i="7"/>
  <c r="AJ837" i="7"/>
  <c r="AI837" i="7"/>
  <c r="S837" i="7"/>
  <c r="R837" i="7"/>
  <c r="Q837" i="7"/>
  <c r="P837" i="7"/>
  <c r="O837" i="7"/>
  <c r="N837" i="7"/>
  <c r="M837" i="7"/>
  <c r="L837" i="7"/>
  <c r="K837" i="7"/>
  <c r="J837" i="7"/>
  <c r="I837" i="7"/>
  <c r="H837" i="7"/>
  <c r="G837" i="7"/>
  <c r="F837" i="7"/>
  <c r="BI836" i="7"/>
  <c r="BH836" i="7" s="1"/>
  <c r="BF836" i="7"/>
  <c r="BE836" i="7"/>
  <c r="BD836" i="7"/>
  <c r="BC836" i="7"/>
  <c r="BB836" i="7"/>
  <c r="BA836" i="7"/>
  <c r="AZ836" i="7"/>
  <c r="AY836" i="7"/>
  <c r="AX836" i="7"/>
  <c r="AW836" i="7"/>
  <c r="AV836" i="7"/>
  <c r="AU836" i="7"/>
  <c r="AT836" i="7"/>
  <c r="AS836" i="7"/>
  <c r="AR836" i="7"/>
  <c r="AQ836" i="7"/>
  <c r="AP836" i="7"/>
  <c r="AO836" i="7"/>
  <c r="AN836" i="7"/>
  <c r="AM836" i="7"/>
  <c r="AL836" i="7"/>
  <c r="AK836" i="7"/>
  <c r="AJ836" i="7"/>
  <c r="AI836" i="7"/>
  <c r="S836" i="7"/>
  <c r="R836" i="7"/>
  <c r="Q836" i="7"/>
  <c r="P836" i="7"/>
  <c r="O836" i="7"/>
  <c r="N836" i="7"/>
  <c r="M836" i="7"/>
  <c r="L836" i="7"/>
  <c r="K836" i="7"/>
  <c r="J836" i="7"/>
  <c r="I836" i="7"/>
  <c r="H836" i="7"/>
  <c r="G836" i="7"/>
  <c r="F836" i="7"/>
  <c r="BI835" i="7"/>
  <c r="BF835" i="7"/>
  <c r="BE835" i="7"/>
  <c r="BD835" i="7"/>
  <c r="BC835" i="7"/>
  <c r="BB835" i="7"/>
  <c r="BA835" i="7"/>
  <c r="AZ835" i="7"/>
  <c r="AY835" i="7"/>
  <c r="AX835" i="7"/>
  <c r="AW835" i="7"/>
  <c r="AV835" i="7"/>
  <c r="AU835" i="7"/>
  <c r="AT835" i="7"/>
  <c r="AS835" i="7"/>
  <c r="AR835" i="7"/>
  <c r="AQ835" i="7"/>
  <c r="AP835" i="7"/>
  <c r="AO835" i="7"/>
  <c r="AN835" i="7"/>
  <c r="AM835" i="7"/>
  <c r="AL835" i="7"/>
  <c r="AK835" i="7"/>
  <c r="AJ835" i="7"/>
  <c r="AI835" i="7"/>
  <c r="S835" i="7"/>
  <c r="R835" i="7"/>
  <c r="Q835" i="7"/>
  <c r="P835" i="7"/>
  <c r="O835" i="7"/>
  <c r="N835" i="7"/>
  <c r="M835" i="7"/>
  <c r="L835" i="7"/>
  <c r="K835" i="7"/>
  <c r="J835" i="7"/>
  <c r="I835" i="7"/>
  <c r="H835" i="7"/>
  <c r="G835" i="7"/>
  <c r="F835" i="7"/>
  <c r="BI834" i="7"/>
  <c r="E834" i="7" s="1"/>
  <c r="BF834" i="7"/>
  <c r="BE834" i="7"/>
  <c r="BD834" i="7"/>
  <c r="BC834" i="7"/>
  <c r="BB834" i="7"/>
  <c r="BA834" i="7"/>
  <c r="AZ834" i="7"/>
  <c r="AY834" i="7"/>
  <c r="AX834" i="7"/>
  <c r="AW834" i="7"/>
  <c r="AV834" i="7"/>
  <c r="AU834" i="7"/>
  <c r="AT834" i="7"/>
  <c r="AS834" i="7"/>
  <c r="AR834" i="7"/>
  <c r="AQ834" i="7"/>
  <c r="AP834" i="7"/>
  <c r="AO834" i="7"/>
  <c r="AN834" i="7"/>
  <c r="AM834" i="7"/>
  <c r="AL834" i="7"/>
  <c r="AK834" i="7"/>
  <c r="AJ834" i="7"/>
  <c r="AI834" i="7"/>
  <c r="S834" i="7"/>
  <c r="R834" i="7"/>
  <c r="Q834" i="7"/>
  <c r="P834" i="7"/>
  <c r="O834" i="7"/>
  <c r="N834" i="7"/>
  <c r="M834" i="7"/>
  <c r="L834" i="7"/>
  <c r="K834" i="7"/>
  <c r="J834" i="7"/>
  <c r="I834" i="7"/>
  <c r="H834" i="7"/>
  <c r="G834" i="7"/>
  <c r="F834" i="7"/>
  <c r="BI833" i="7"/>
  <c r="E833" i="7" s="1"/>
  <c r="BF833" i="7"/>
  <c r="BE833" i="7"/>
  <c r="BD833" i="7"/>
  <c r="BC833" i="7"/>
  <c r="BB833" i="7"/>
  <c r="BA833" i="7"/>
  <c r="AZ833" i="7"/>
  <c r="AY833" i="7"/>
  <c r="AX833" i="7"/>
  <c r="AW833" i="7"/>
  <c r="AV833" i="7"/>
  <c r="AU833" i="7"/>
  <c r="AT833" i="7"/>
  <c r="AS833" i="7"/>
  <c r="AR833" i="7"/>
  <c r="AQ833" i="7"/>
  <c r="AP833" i="7"/>
  <c r="AO833" i="7"/>
  <c r="AN833" i="7"/>
  <c r="AM833" i="7"/>
  <c r="AL833" i="7"/>
  <c r="AK833" i="7"/>
  <c r="AJ833" i="7"/>
  <c r="AI833" i="7"/>
  <c r="S833" i="7"/>
  <c r="R833" i="7"/>
  <c r="Q833" i="7"/>
  <c r="P833" i="7"/>
  <c r="O833" i="7"/>
  <c r="N833" i="7"/>
  <c r="M833" i="7"/>
  <c r="L833" i="7"/>
  <c r="K833" i="7"/>
  <c r="J833" i="7"/>
  <c r="I833" i="7"/>
  <c r="H833" i="7"/>
  <c r="G833" i="7"/>
  <c r="F833" i="7"/>
  <c r="BI832" i="7"/>
  <c r="BF832" i="7"/>
  <c r="BE832" i="7"/>
  <c r="BD832" i="7"/>
  <c r="BC832" i="7"/>
  <c r="BB832" i="7"/>
  <c r="BA832" i="7"/>
  <c r="AZ832" i="7"/>
  <c r="AY832" i="7"/>
  <c r="AX832" i="7"/>
  <c r="AW832" i="7"/>
  <c r="AV832" i="7"/>
  <c r="AU832" i="7"/>
  <c r="AT832" i="7"/>
  <c r="AS832" i="7"/>
  <c r="AR832" i="7"/>
  <c r="AQ832" i="7"/>
  <c r="AP832" i="7"/>
  <c r="AO832" i="7"/>
  <c r="AN832" i="7"/>
  <c r="AM832" i="7"/>
  <c r="AL832" i="7"/>
  <c r="AK832" i="7"/>
  <c r="AJ832" i="7"/>
  <c r="AI832" i="7"/>
  <c r="S832" i="7"/>
  <c r="R832" i="7"/>
  <c r="Q832" i="7"/>
  <c r="P832" i="7"/>
  <c r="O832" i="7"/>
  <c r="N832" i="7"/>
  <c r="M832" i="7"/>
  <c r="L832" i="7"/>
  <c r="K832" i="7"/>
  <c r="J832" i="7"/>
  <c r="I832" i="7"/>
  <c r="H832" i="7"/>
  <c r="G832" i="7"/>
  <c r="F832" i="7"/>
  <c r="BI831" i="7"/>
  <c r="E831" i="7" s="1"/>
  <c r="BF831" i="7"/>
  <c r="BE831" i="7"/>
  <c r="BD831" i="7"/>
  <c r="BC831" i="7"/>
  <c r="BB831" i="7"/>
  <c r="BA831" i="7"/>
  <c r="AZ831" i="7"/>
  <c r="AY831" i="7"/>
  <c r="AX831" i="7"/>
  <c r="AW831" i="7"/>
  <c r="AV831" i="7"/>
  <c r="AU831" i="7"/>
  <c r="AT831" i="7"/>
  <c r="AS831" i="7"/>
  <c r="AR831" i="7"/>
  <c r="AQ831" i="7"/>
  <c r="AP831" i="7"/>
  <c r="AO831" i="7"/>
  <c r="AN831" i="7"/>
  <c r="AM831" i="7"/>
  <c r="AL831" i="7"/>
  <c r="AK831" i="7"/>
  <c r="AJ831" i="7"/>
  <c r="AI831" i="7"/>
  <c r="S831" i="7"/>
  <c r="R831" i="7"/>
  <c r="Q831" i="7"/>
  <c r="P831" i="7"/>
  <c r="O831" i="7"/>
  <c r="N831" i="7"/>
  <c r="M831" i="7"/>
  <c r="L831" i="7"/>
  <c r="K831" i="7"/>
  <c r="J831" i="7"/>
  <c r="I831" i="7"/>
  <c r="H831" i="7"/>
  <c r="G831" i="7"/>
  <c r="F831" i="7"/>
  <c r="BI830" i="7"/>
  <c r="BF830" i="7"/>
  <c r="BE830" i="7"/>
  <c r="BD830" i="7"/>
  <c r="BC830" i="7"/>
  <c r="BB830" i="7"/>
  <c r="BA830" i="7"/>
  <c r="AZ830" i="7"/>
  <c r="AY830" i="7"/>
  <c r="AX830" i="7"/>
  <c r="AW830" i="7"/>
  <c r="AV830" i="7"/>
  <c r="AU830" i="7"/>
  <c r="AT830" i="7"/>
  <c r="AS830" i="7"/>
  <c r="AR830" i="7"/>
  <c r="AQ830" i="7"/>
  <c r="AP830" i="7"/>
  <c r="AO830" i="7"/>
  <c r="AN830" i="7"/>
  <c r="AM830" i="7"/>
  <c r="AL830" i="7"/>
  <c r="AK830" i="7"/>
  <c r="AJ830" i="7"/>
  <c r="AI830" i="7"/>
  <c r="S830" i="7"/>
  <c r="R830" i="7"/>
  <c r="Q830" i="7"/>
  <c r="P830" i="7"/>
  <c r="O830" i="7"/>
  <c r="N830" i="7"/>
  <c r="M830" i="7"/>
  <c r="L830" i="7"/>
  <c r="K830" i="7"/>
  <c r="J830" i="7"/>
  <c r="I830" i="7"/>
  <c r="H830" i="7"/>
  <c r="G830" i="7"/>
  <c r="F830" i="7"/>
  <c r="BI829" i="7"/>
  <c r="BH829" i="7" s="1"/>
  <c r="BF829" i="7"/>
  <c r="BE829" i="7"/>
  <c r="BD829" i="7"/>
  <c r="BC829" i="7"/>
  <c r="BB829" i="7"/>
  <c r="BA829" i="7"/>
  <c r="AZ829" i="7"/>
  <c r="AY829" i="7"/>
  <c r="AX829" i="7"/>
  <c r="AW829" i="7"/>
  <c r="AV829" i="7"/>
  <c r="AU829" i="7"/>
  <c r="AT829" i="7"/>
  <c r="AS829" i="7"/>
  <c r="AR829" i="7"/>
  <c r="AQ829" i="7"/>
  <c r="AP829" i="7"/>
  <c r="AO829" i="7"/>
  <c r="AN829" i="7"/>
  <c r="AM829" i="7"/>
  <c r="AL829" i="7"/>
  <c r="AK829" i="7"/>
  <c r="AJ829" i="7"/>
  <c r="AI829" i="7"/>
  <c r="S829" i="7"/>
  <c r="R829" i="7"/>
  <c r="Q829" i="7"/>
  <c r="P829" i="7"/>
  <c r="O829" i="7"/>
  <c r="N829" i="7"/>
  <c r="M829" i="7"/>
  <c r="L829" i="7"/>
  <c r="K829" i="7"/>
  <c r="J829" i="7"/>
  <c r="I829" i="7"/>
  <c r="H829" i="7"/>
  <c r="G829" i="7"/>
  <c r="F829" i="7"/>
  <c r="BI828" i="7"/>
  <c r="E828" i="7" s="1"/>
  <c r="BH828" i="7"/>
  <c r="BF828" i="7"/>
  <c r="BE828" i="7"/>
  <c r="BD828" i="7"/>
  <c r="BC828" i="7"/>
  <c r="BB828" i="7"/>
  <c r="BA828" i="7"/>
  <c r="AZ828" i="7"/>
  <c r="AY828" i="7"/>
  <c r="AX828" i="7"/>
  <c r="AW828" i="7"/>
  <c r="AV828" i="7"/>
  <c r="AU828" i="7"/>
  <c r="AT828" i="7"/>
  <c r="AS828" i="7"/>
  <c r="AR828" i="7"/>
  <c r="AQ828" i="7"/>
  <c r="AP828" i="7"/>
  <c r="AO828" i="7"/>
  <c r="AN828" i="7"/>
  <c r="AM828" i="7"/>
  <c r="AL828" i="7"/>
  <c r="AK828" i="7"/>
  <c r="AJ828" i="7"/>
  <c r="AI828" i="7"/>
  <c r="S828" i="7"/>
  <c r="R828" i="7"/>
  <c r="Q828" i="7"/>
  <c r="P828" i="7"/>
  <c r="O828" i="7"/>
  <c r="N828" i="7"/>
  <c r="M828" i="7"/>
  <c r="L828" i="7"/>
  <c r="K828" i="7"/>
  <c r="J828" i="7"/>
  <c r="I828" i="7"/>
  <c r="H828" i="7"/>
  <c r="G828" i="7"/>
  <c r="F828" i="7"/>
  <c r="BI827" i="7"/>
  <c r="BH827" i="7"/>
  <c r="BF827" i="7"/>
  <c r="BE827" i="7"/>
  <c r="BD827" i="7"/>
  <c r="BC827" i="7"/>
  <c r="BB827" i="7"/>
  <c r="BA827" i="7"/>
  <c r="AZ827" i="7"/>
  <c r="AY827" i="7"/>
  <c r="AX827" i="7"/>
  <c r="AW827" i="7"/>
  <c r="AV827" i="7"/>
  <c r="AU827" i="7"/>
  <c r="AT827" i="7"/>
  <c r="AS827" i="7"/>
  <c r="AR827" i="7"/>
  <c r="AQ827" i="7"/>
  <c r="AP827" i="7"/>
  <c r="AO827" i="7"/>
  <c r="AN827" i="7"/>
  <c r="AM827" i="7"/>
  <c r="AL827" i="7"/>
  <c r="AK827" i="7"/>
  <c r="AJ827" i="7"/>
  <c r="AI827" i="7"/>
  <c r="S827" i="7"/>
  <c r="R827" i="7"/>
  <c r="Q827" i="7"/>
  <c r="P827" i="7"/>
  <c r="O827" i="7"/>
  <c r="N827" i="7"/>
  <c r="M827" i="7"/>
  <c r="L827" i="7"/>
  <c r="K827" i="7"/>
  <c r="J827" i="7"/>
  <c r="I827" i="7"/>
  <c r="H827" i="7"/>
  <c r="G827" i="7"/>
  <c r="F827" i="7"/>
  <c r="BI826" i="7"/>
  <c r="E826" i="7" s="1"/>
  <c r="BF826" i="7"/>
  <c r="BE826" i="7"/>
  <c r="BD826" i="7"/>
  <c r="BC826" i="7"/>
  <c r="BB826" i="7"/>
  <c r="BA826" i="7"/>
  <c r="AZ826" i="7"/>
  <c r="AY826" i="7"/>
  <c r="AX826" i="7"/>
  <c r="AW826" i="7"/>
  <c r="AV826" i="7"/>
  <c r="AU826" i="7"/>
  <c r="AT826" i="7"/>
  <c r="AS826" i="7"/>
  <c r="AR826" i="7"/>
  <c r="AQ826" i="7"/>
  <c r="AP826" i="7"/>
  <c r="AO826" i="7"/>
  <c r="AN826" i="7"/>
  <c r="AM826" i="7"/>
  <c r="AL826" i="7"/>
  <c r="AK826" i="7"/>
  <c r="AJ826" i="7"/>
  <c r="AI826" i="7"/>
  <c r="S826" i="7"/>
  <c r="R826" i="7"/>
  <c r="Q826" i="7"/>
  <c r="P826" i="7"/>
  <c r="O826" i="7"/>
  <c r="N826" i="7"/>
  <c r="M826" i="7"/>
  <c r="L826" i="7"/>
  <c r="K826" i="7"/>
  <c r="J826" i="7"/>
  <c r="I826" i="7"/>
  <c r="H826" i="7"/>
  <c r="G826" i="7"/>
  <c r="F826" i="7"/>
  <c r="BI825" i="7"/>
  <c r="BH825" i="7"/>
  <c r="CI825" i="7" s="1"/>
  <c r="AE825" i="7" s="1"/>
  <c r="BF825" i="7"/>
  <c r="BE825" i="7"/>
  <c r="BD825" i="7"/>
  <c r="BC825" i="7"/>
  <c r="BB825" i="7"/>
  <c r="BA825" i="7"/>
  <c r="AZ825" i="7"/>
  <c r="AY825" i="7"/>
  <c r="AX825" i="7"/>
  <c r="AW825" i="7"/>
  <c r="AV825" i="7"/>
  <c r="AU825" i="7"/>
  <c r="AT825" i="7"/>
  <c r="AS825" i="7"/>
  <c r="AR825" i="7"/>
  <c r="AQ825" i="7"/>
  <c r="AP825" i="7"/>
  <c r="AO825" i="7"/>
  <c r="AN825" i="7"/>
  <c r="AM825" i="7"/>
  <c r="AL825" i="7"/>
  <c r="AK825" i="7"/>
  <c r="AJ825" i="7"/>
  <c r="AI825" i="7"/>
  <c r="S825" i="7"/>
  <c r="R825" i="7"/>
  <c r="Q825" i="7"/>
  <c r="P825" i="7"/>
  <c r="O825" i="7"/>
  <c r="N825" i="7"/>
  <c r="M825" i="7"/>
  <c r="L825" i="7"/>
  <c r="K825" i="7"/>
  <c r="J825" i="7"/>
  <c r="I825" i="7"/>
  <c r="H825" i="7"/>
  <c r="G825" i="7"/>
  <c r="F825" i="7"/>
  <c r="BI824" i="7"/>
  <c r="BF824" i="7"/>
  <c r="BE824" i="7"/>
  <c r="BD824" i="7"/>
  <c r="BC824" i="7"/>
  <c r="BB824" i="7"/>
  <c r="BA824" i="7"/>
  <c r="AZ824" i="7"/>
  <c r="AY824" i="7"/>
  <c r="AX824" i="7"/>
  <c r="AW824" i="7"/>
  <c r="AV824" i="7"/>
  <c r="AU824" i="7"/>
  <c r="AT824" i="7"/>
  <c r="AS824" i="7"/>
  <c r="AR824" i="7"/>
  <c r="AQ824" i="7"/>
  <c r="AP824" i="7"/>
  <c r="AO824" i="7"/>
  <c r="AN824" i="7"/>
  <c r="AM824" i="7"/>
  <c r="AL824" i="7"/>
  <c r="AK824" i="7"/>
  <c r="AJ824" i="7"/>
  <c r="AI824" i="7"/>
  <c r="S824" i="7"/>
  <c r="R824" i="7"/>
  <c r="Q824" i="7"/>
  <c r="P824" i="7"/>
  <c r="O824" i="7"/>
  <c r="N824" i="7"/>
  <c r="M824" i="7"/>
  <c r="L824" i="7"/>
  <c r="K824" i="7"/>
  <c r="J824" i="7"/>
  <c r="I824" i="7"/>
  <c r="H824" i="7"/>
  <c r="G824" i="7"/>
  <c r="F824" i="7"/>
  <c r="BI823" i="7"/>
  <c r="E823" i="7" s="1"/>
  <c r="BF823" i="7"/>
  <c r="BE823" i="7"/>
  <c r="BD823" i="7"/>
  <c r="BC823" i="7"/>
  <c r="BB823" i="7"/>
  <c r="BA823" i="7"/>
  <c r="AZ823" i="7"/>
  <c r="AY823" i="7"/>
  <c r="AX823" i="7"/>
  <c r="AW823" i="7"/>
  <c r="AV823" i="7"/>
  <c r="AU823" i="7"/>
  <c r="AT823" i="7"/>
  <c r="AS823" i="7"/>
  <c r="AR823" i="7"/>
  <c r="AQ823" i="7"/>
  <c r="AP823" i="7"/>
  <c r="AO823" i="7"/>
  <c r="AN823" i="7"/>
  <c r="AM823" i="7"/>
  <c r="AL823" i="7"/>
  <c r="AK823" i="7"/>
  <c r="AJ823" i="7"/>
  <c r="AI823" i="7"/>
  <c r="S823" i="7"/>
  <c r="R823" i="7"/>
  <c r="Q823" i="7"/>
  <c r="P823" i="7"/>
  <c r="O823" i="7"/>
  <c r="N823" i="7"/>
  <c r="M823" i="7"/>
  <c r="L823" i="7"/>
  <c r="K823" i="7"/>
  <c r="J823" i="7"/>
  <c r="I823" i="7"/>
  <c r="H823" i="7"/>
  <c r="G823" i="7"/>
  <c r="F823" i="7"/>
  <c r="BI822" i="7"/>
  <c r="BF822" i="7"/>
  <c r="BE822" i="7"/>
  <c r="BD822" i="7"/>
  <c r="BC822" i="7"/>
  <c r="BB822" i="7"/>
  <c r="BA822" i="7"/>
  <c r="AZ822" i="7"/>
  <c r="AY822" i="7"/>
  <c r="AX822" i="7"/>
  <c r="AW822" i="7"/>
  <c r="AV822" i="7"/>
  <c r="AU822" i="7"/>
  <c r="AT822" i="7"/>
  <c r="AS822" i="7"/>
  <c r="AR822" i="7"/>
  <c r="AQ822" i="7"/>
  <c r="AP822" i="7"/>
  <c r="AO822" i="7"/>
  <c r="AN822" i="7"/>
  <c r="AM822" i="7"/>
  <c r="AL822" i="7"/>
  <c r="AK822" i="7"/>
  <c r="AJ822" i="7"/>
  <c r="AI822" i="7"/>
  <c r="S822" i="7"/>
  <c r="R822" i="7"/>
  <c r="Q822" i="7"/>
  <c r="P822" i="7"/>
  <c r="O822" i="7"/>
  <c r="N822" i="7"/>
  <c r="M822" i="7"/>
  <c r="L822" i="7"/>
  <c r="K822" i="7"/>
  <c r="J822" i="7"/>
  <c r="I822" i="7"/>
  <c r="H822" i="7"/>
  <c r="G822" i="7"/>
  <c r="F822" i="7"/>
  <c r="BI821" i="7"/>
  <c r="BF821" i="7"/>
  <c r="BE821" i="7"/>
  <c r="BD821" i="7"/>
  <c r="BC821" i="7"/>
  <c r="BB821" i="7"/>
  <c r="BA821" i="7"/>
  <c r="AZ821" i="7"/>
  <c r="AY821" i="7"/>
  <c r="AX821" i="7"/>
  <c r="AW821" i="7"/>
  <c r="AV821" i="7"/>
  <c r="AU821" i="7"/>
  <c r="AT821" i="7"/>
  <c r="AS821" i="7"/>
  <c r="AR821" i="7"/>
  <c r="AQ821" i="7"/>
  <c r="AP821" i="7"/>
  <c r="AO821" i="7"/>
  <c r="AN821" i="7"/>
  <c r="AM821" i="7"/>
  <c r="AL821" i="7"/>
  <c r="AK821" i="7"/>
  <c r="AJ821" i="7"/>
  <c r="AI821" i="7"/>
  <c r="S821" i="7"/>
  <c r="R821" i="7"/>
  <c r="Q821" i="7"/>
  <c r="P821" i="7"/>
  <c r="O821" i="7"/>
  <c r="N821" i="7"/>
  <c r="M821" i="7"/>
  <c r="L821" i="7"/>
  <c r="K821" i="7"/>
  <c r="J821" i="7"/>
  <c r="I821" i="7"/>
  <c r="H821" i="7"/>
  <c r="G821" i="7"/>
  <c r="F821" i="7"/>
  <c r="BI820" i="7"/>
  <c r="E820" i="7" s="1"/>
  <c r="BF820" i="7"/>
  <c r="BE820" i="7"/>
  <c r="BD820" i="7"/>
  <c r="BC820" i="7"/>
  <c r="BB820" i="7"/>
  <c r="BA820" i="7"/>
  <c r="AZ820" i="7"/>
  <c r="AY820" i="7"/>
  <c r="AX820" i="7"/>
  <c r="AW820" i="7"/>
  <c r="AV820" i="7"/>
  <c r="AU820" i="7"/>
  <c r="AT820" i="7"/>
  <c r="AS820" i="7"/>
  <c r="AR820" i="7"/>
  <c r="AQ820" i="7"/>
  <c r="AP820" i="7"/>
  <c r="AO820" i="7"/>
  <c r="AN820" i="7"/>
  <c r="AM820" i="7"/>
  <c r="AL820" i="7"/>
  <c r="AK820" i="7"/>
  <c r="AJ820" i="7"/>
  <c r="AI820" i="7"/>
  <c r="S820" i="7"/>
  <c r="R820" i="7"/>
  <c r="Q820" i="7"/>
  <c r="P820" i="7"/>
  <c r="O820" i="7"/>
  <c r="N820" i="7"/>
  <c r="M820" i="7"/>
  <c r="L820" i="7"/>
  <c r="K820" i="7"/>
  <c r="J820" i="7"/>
  <c r="I820" i="7"/>
  <c r="H820" i="7"/>
  <c r="G820" i="7"/>
  <c r="F820" i="7"/>
  <c r="BI819" i="7"/>
  <c r="BF819" i="7"/>
  <c r="BE819" i="7"/>
  <c r="BD819" i="7"/>
  <c r="BC819" i="7"/>
  <c r="BB819" i="7"/>
  <c r="BA819" i="7"/>
  <c r="AZ819" i="7"/>
  <c r="AY819" i="7"/>
  <c r="AX819" i="7"/>
  <c r="AW819" i="7"/>
  <c r="AV819" i="7"/>
  <c r="AU819" i="7"/>
  <c r="AT819" i="7"/>
  <c r="AS819" i="7"/>
  <c r="AR819" i="7"/>
  <c r="AQ819" i="7"/>
  <c r="AP819" i="7"/>
  <c r="AO819" i="7"/>
  <c r="AN819" i="7"/>
  <c r="AM819" i="7"/>
  <c r="AL819" i="7"/>
  <c r="AK819" i="7"/>
  <c r="AJ819" i="7"/>
  <c r="AI819" i="7"/>
  <c r="S819" i="7"/>
  <c r="R819" i="7"/>
  <c r="Q819" i="7"/>
  <c r="P819" i="7"/>
  <c r="O819" i="7"/>
  <c r="N819" i="7"/>
  <c r="M819" i="7"/>
  <c r="L819" i="7"/>
  <c r="K819" i="7"/>
  <c r="J819" i="7"/>
  <c r="I819" i="7"/>
  <c r="H819" i="7"/>
  <c r="G819" i="7"/>
  <c r="F819" i="7"/>
  <c r="BI818" i="7"/>
  <c r="BF818" i="7"/>
  <c r="BE818" i="7"/>
  <c r="BD818" i="7"/>
  <c r="BC818" i="7"/>
  <c r="BB818" i="7"/>
  <c r="BA818" i="7"/>
  <c r="AZ818" i="7"/>
  <c r="AY818" i="7"/>
  <c r="AX818" i="7"/>
  <c r="AW818" i="7"/>
  <c r="AV818" i="7"/>
  <c r="AU818" i="7"/>
  <c r="AT818" i="7"/>
  <c r="AS818" i="7"/>
  <c r="AR818" i="7"/>
  <c r="AQ818" i="7"/>
  <c r="AP818" i="7"/>
  <c r="AO818" i="7"/>
  <c r="AN818" i="7"/>
  <c r="AM818" i="7"/>
  <c r="AL818" i="7"/>
  <c r="AK818" i="7"/>
  <c r="AJ818" i="7"/>
  <c r="AI818" i="7"/>
  <c r="S818" i="7"/>
  <c r="R818" i="7"/>
  <c r="Q818" i="7"/>
  <c r="P818" i="7"/>
  <c r="O818" i="7"/>
  <c r="N818" i="7"/>
  <c r="M818" i="7"/>
  <c r="L818" i="7"/>
  <c r="K818" i="7"/>
  <c r="J818" i="7"/>
  <c r="I818" i="7"/>
  <c r="H818" i="7"/>
  <c r="G818" i="7"/>
  <c r="F818" i="7"/>
  <c r="BI817" i="7"/>
  <c r="BF817" i="7"/>
  <c r="BE817" i="7"/>
  <c r="BD817" i="7"/>
  <c r="BC817" i="7"/>
  <c r="BB817" i="7"/>
  <c r="BA817" i="7"/>
  <c r="AZ817" i="7"/>
  <c r="AY817" i="7"/>
  <c r="AX817" i="7"/>
  <c r="AW817" i="7"/>
  <c r="AV817" i="7"/>
  <c r="AU817" i="7"/>
  <c r="AT817" i="7"/>
  <c r="AS817" i="7"/>
  <c r="AR817" i="7"/>
  <c r="AQ817" i="7"/>
  <c r="AP817" i="7"/>
  <c r="AO817" i="7"/>
  <c r="AN817" i="7"/>
  <c r="AM817" i="7"/>
  <c r="AL817" i="7"/>
  <c r="AK817" i="7"/>
  <c r="AJ817" i="7"/>
  <c r="AI817" i="7"/>
  <c r="S817" i="7"/>
  <c r="R817" i="7"/>
  <c r="Q817" i="7"/>
  <c r="P817" i="7"/>
  <c r="O817" i="7"/>
  <c r="N817" i="7"/>
  <c r="M817" i="7"/>
  <c r="L817" i="7"/>
  <c r="K817" i="7"/>
  <c r="J817" i="7"/>
  <c r="I817" i="7"/>
  <c r="H817" i="7"/>
  <c r="G817" i="7"/>
  <c r="F817" i="7"/>
  <c r="BI816" i="7"/>
  <c r="BF816" i="7"/>
  <c r="BE816" i="7"/>
  <c r="BD816" i="7"/>
  <c r="BC816" i="7"/>
  <c r="BB816" i="7"/>
  <c r="BA816" i="7"/>
  <c r="AZ816" i="7"/>
  <c r="AY816" i="7"/>
  <c r="AX816" i="7"/>
  <c r="AW816" i="7"/>
  <c r="AV816" i="7"/>
  <c r="AU816" i="7"/>
  <c r="AT816" i="7"/>
  <c r="AS816" i="7"/>
  <c r="AR816" i="7"/>
  <c r="AQ816" i="7"/>
  <c r="AP816" i="7"/>
  <c r="AO816" i="7"/>
  <c r="AN816" i="7"/>
  <c r="AM816" i="7"/>
  <c r="AL816" i="7"/>
  <c r="AK816" i="7"/>
  <c r="AJ816" i="7"/>
  <c r="AI816" i="7"/>
  <c r="S816" i="7"/>
  <c r="R816" i="7"/>
  <c r="Q816" i="7"/>
  <c r="P816" i="7"/>
  <c r="O816" i="7"/>
  <c r="N816" i="7"/>
  <c r="M816" i="7"/>
  <c r="L816" i="7"/>
  <c r="K816" i="7"/>
  <c r="J816" i="7"/>
  <c r="I816" i="7"/>
  <c r="H816" i="7"/>
  <c r="G816" i="7"/>
  <c r="F816" i="7"/>
  <c r="BI815" i="7"/>
  <c r="BF815" i="7"/>
  <c r="BE815" i="7"/>
  <c r="BD815" i="7"/>
  <c r="BC815" i="7"/>
  <c r="BB815" i="7"/>
  <c r="BA815" i="7"/>
  <c r="AZ815" i="7"/>
  <c r="AY815" i="7"/>
  <c r="AX815" i="7"/>
  <c r="AW815" i="7"/>
  <c r="AV815" i="7"/>
  <c r="AU815" i="7"/>
  <c r="AT815" i="7"/>
  <c r="AS815" i="7"/>
  <c r="AR815" i="7"/>
  <c r="AQ815" i="7"/>
  <c r="AP815" i="7"/>
  <c r="AO815" i="7"/>
  <c r="AN815" i="7"/>
  <c r="AM815" i="7"/>
  <c r="AL815" i="7"/>
  <c r="AK815" i="7"/>
  <c r="AJ815" i="7"/>
  <c r="AI815" i="7"/>
  <c r="S815" i="7"/>
  <c r="R815" i="7"/>
  <c r="Q815" i="7"/>
  <c r="P815" i="7"/>
  <c r="O815" i="7"/>
  <c r="N815" i="7"/>
  <c r="M815" i="7"/>
  <c r="L815" i="7"/>
  <c r="K815" i="7"/>
  <c r="J815" i="7"/>
  <c r="I815" i="7"/>
  <c r="H815" i="7"/>
  <c r="G815" i="7"/>
  <c r="F815" i="7"/>
  <c r="BI814" i="7"/>
  <c r="BF814" i="7"/>
  <c r="BE814" i="7"/>
  <c r="BD814" i="7"/>
  <c r="BC814" i="7"/>
  <c r="BB814" i="7"/>
  <c r="BA814" i="7"/>
  <c r="AZ814" i="7"/>
  <c r="AY814" i="7"/>
  <c r="AX814" i="7"/>
  <c r="AW814" i="7"/>
  <c r="AV814" i="7"/>
  <c r="AU814" i="7"/>
  <c r="AT814" i="7"/>
  <c r="AS814" i="7"/>
  <c r="AR814" i="7"/>
  <c r="AQ814" i="7"/>
  <c r="AP814" i="7"/>
  <c r="AO814" i="7"/>
  <c r="AN814" i="7"/>
  <c r="AM814" i="7"/>
  <c r="AL814" i="7"/>
  <c r="AK814" i="7"/>
  <c r="AJ814" i="7"/>
  <c r="AI814" i="7"/>
  <c r="S814" i="7"/>
  <c r="R814" i="7"/>
  <c r="Q814" i="7"/>
  <c r="P814" i="7"/>
  <c r="O814" i="7"/>
  <c r="N814" i="7"/>
  <c r="M814" i="7"/>
  <c r="L814" i="7"/>
  <c r="K814" i="7"/>
  <c r="J814" i="7"/>
  <c r="I814" i="7"/>
  <c r="H814" i="7"/>
  <c r="G814" i="7"/>
  <c r="F814" i="7"/>
  <c r="BI813" i="7"/>
  <c r="E813" i="7" s="1"/>
  <c r="BF813" i="7"/>
  <c r="BE813" i="7"/>
  <c r="BD813" i="7"/>
  <c r="BC813" i="7"/>
  <c r="BB813" i="7"/>
  <c r="BA813" i="7"/>
  <c r="AZ813" i="7"/>
  <c r="AY813" i="7"/>
  <c r="AX813" i="7"/>
  <c r="AW813" i="7"/>
  <c r="AV813" i="7"/>
  <c r="AU813" i="7"/>
  <c r="AT813" i="7"/>
  <c r="AS813" i="7"/>
  <c r="AR813" i="7"/>
  <c r="AQ813" i="7"/>
  <c r="AP813" i="7"/>
  <c r="AO813" i="7"/>
  <c r="AN813" i="7"/>
  <c r="AM813" i="7"/>
  <c r="AL813" i="7"/>
  <c r="AK813" i="7"/>
  <c r="AJ813" i="7"/>
  <c r="AI813" i="7"/>
  <c r="S813" i="7"/>
  <c r="R813" i="7"/>
  <c r="Q813" i="7"/>
  <c r="P813" i="7"/>
  <c r="O813" i="7"/>
  <c r="N813" i="7"/>
  <c r="M813" i="7"/>
  <c r="L813" i="7"/>
  <c r="K813" i="7"/>
  <c r="J813" i="7"/>
  <c r="I813" i="7"/>
  <c r="H813" i="7"/>
  <c r="G813" i="7"/>
  <c r="F813" i="7"/>
  <c r="BI812" i="7"/>
  <c r="E812" i="7" s="1"/>
  <c r="BF812" i="7"/>
  <c r="BE812" i="7"/>
  <c r="BD812" i="7"/>
  <c r="BC812" i="7"/>
  <c r="BB812" i="7"/>
  <c r="BA812" i="7"/>
  <c r="AZ812" i="7"/>
  <c r="AY812" i="7"/>
  <c r="AX812" i="7"/>
  <c r="AW812" i="7"/>
  <c r="AV812" i="7"/>
  <c r="AU812" i="7"/>
  <c r="AT812" i="7"/>
  <c r="AS812" i="7"/>
  <c r="AR812" i="7"/>
  <c r="AQ812" i="7"/>
  <c r="AP812" i="7"/>
  <c r="AO812" i="7"/>
  <c r="AN812" i="7"/>
  <c r="AM812" i="7"/>
  <c r="AL812" i="7"/>
  <c r="AK812" i="7"/>
  <c r="AJ812" i="7"/>
  <c r="AI812" i="7"/>
  <c r="S812" i="7"/>
  <c r="R812" i="7"/>
  <c r="Q812" i="7"/>
  <c r="P812" i="7"/>
  <c r="O812" i="7"/>
  <c r="N812" i="7"/>
  <c r="M812" i="7"/>
  <c r="L812" i="7"/>
  <c r="K812" i="7"/>
  <c r="J812" i="7"/>
  <c r="I812" i="7"/>
  <c r="H812" i="7"/>
  <c r="G812" i="7"/>
  <c r="F812" i="7"/>
  <c r="BI811" i="7"/>
  <c r="E811" i="7" s="1"/>
  <c r="BF811" i="7"/>
  <c r="BE811" i="7"/>
  <c r="BD811" i="7"/>
  <c r="BC811" i="7"/>
  <c r="BB811" i="7"/>
  <c r="BA811" i="7"/>
  <c r="AZ811" i="7"/>
  <c r="AY811" i="7"/>
  <c r="AX811" i="7"/>
  <c r="AW811" i="7"/>
  <c r="AV811" i="7"/>
  <c r="AU811" i="7"/>
  <c r="AT811" i="7"/>
  <c r="AS811" i="7"/>
  <c r="AR811" i="7"/>
  <c r="AQ811" i="7"/>
  <c r="AP811" i="7"/>
  <c r="AO811" i="7"/>
  <c r="AN811" i="7"/>
  <c r="AM811" i="7"/>
  <c r="AL811" i="7"/>
  <c r="AK811" i="7"/>
  <c r="AJ811" i="7"/>
  <c r="AI811" i="7"/>
  <c r="S811" i="7"/>
  <c r="R811" i="7"/>
  <c r="Q811" i="7"/>
  <c r="P811" i="7"/>
  <c r="O811" i="7"/>
  <c r="N811" i="7"/>
  <c r="M811" i="7"/>
  <c r="L811" i="7"/>
  <c r="K811" i="7"/>
  <c r="J811" i="7"/>
  <c r="I811" i="7"/>
  <c r="H811" i="7"/>
  <c r="G811" i="7"/>
  <c r="F811" i="7"/>
  <c r="BI810" i="7"/>
  <c r="BF810" i="7"/>
  <c r="BE810" i="7"/>
  <c r="BD810" i="7"/>
  <c r="BC810" i="7"/>
  <c r="BB810" i="7"/>
  <c r="BA810" i="7"/>
  <c r="AZ810" i="7"/>
  <c r="AY810" i="7"/>
  <c r="AX810" i="7"/>
  <c r="AW810" i="7"/>
  <c r="AV810" i="7"/>
  <c r="AU810" i="7"/>
  <c r="AT810" i="7"/>
  <c r="AS810" i="7"/>
  <c r="AR810" i="7"/>
  <c r="AQ810" i="7"/>
  <c r="AP810" i="7"/>
  <c r="AO810" i="7"/>
  <c r="AN810" i="7"/>
  <c r="AM810" i="7"/>
  <c r="AL810" i="7"/>
  <c r="AK810" i="7"/>
  <c r="AJ810" i="7"/>
  <c r="AI810" i="7"/>
  <c r="S810" i="7"/>
  <c r="R810" i="7"/>
  <c r="Q810" i="7"/>
  <c r="P810" i="7"/>
  <c r="O810" i="7"/>
  <c r="N810" i="7"/>
  <c r="M810" i="7"/>
  <c r="L810" i="7"/>
  <c r="K810" i="7"/>
  <c r="J810" i="7"/>
  <c r="I810" i="7"/>
  <c r="H810" i="7"/>
  <c r="G810" i="7"/>
  <c r="F810" i="7"/>
  <c r="BI809" i="7"/>
  <c r="BF809" i="7"/>
  <c r="BE809" i="7"/>
  <c r="BD809" i="7"/>
  <c r="BC809" i="7"/>
  <c r="BB809" i="7"/>
  <c r="BA809" i="7"/>
  <c r="AZ809" i="7"/>
  <c r="AY809" i="7"/>
  <c r="AX809" i="7"/>
  <c r="AW809" i="7"/>
  <c r="AV809" i="7"/>
  <c r="AU809" i="7"/>
  <c r="AT809" i="7"/>
  <c r="AS809" i="7"/>
  <c r="AR809" i="7"/>
  <c r="AQ809" i="7"/>
  <c r="AP809" i="7"/>
  <c r="AO809" i="7"/>
  <c r="AN809" i="7"/>
  <c r="AM809" i="7"/>
  <c r="AL809" i="7"/>
  <c r="AK809" i="7"/>
  <c r="AJ809" i="7"/>
  <c r="AI809" i="7"/>
  <c r="S809" i="7"/>
  <c r="R809" i="7"/>
  <c r="Q809" i="7"/>
  <c r="P809" i="7"/>
  <c r="O809" i="7"/>
  <c r="N809" i="7"/>
  <c r="M809" i="7"/>
  <c r="L809" i="7"/>
  <c r="K809" i="7"/>
  <c r="J809" i="7"/>
  <c r="I809" i="7"/>
  <c r="H809" i="7"/>
  <c r="G809" i="7"/>
  <c r="F809" i="7"/>
  <c r="BI808" i="7"/>
  <c r="BF808" i="7"/>
  <c r="BE808" i="7"/>
  <c r="BD808" i="7"/>
  <c r="BC808" i="7"/>
  <c r="BB808" i="7"/>
  <c r="BA808" i="7"/>
  <c r="AZ808" i="7"/>
  <c r="AY808" i="7"/>
  <c r="AX808" i="7"/>
  <c r="AW808" i="7"/>
  <c r="AV808" i="7"/>
  <c r="AU808" i="7"/>
  <c r="AT808" i="7"/>
  <c r="AS808" i="7"/>
  <c r="AR808" i="7"/>
  <c r="AQ808" i="7"/>
  <c r="AP808" i="7"/>
  <c r="AO808" i="7"/>
  <c r="AN808" i="7"/>
  <c r="AM808" i="7"/>
  <c r="AL808" i="7"/>
  <c r="AK808" i="7"/>
  <c r="AJ808" i="7"/>
  <c r="AI808" i="7"/>
  <c r="S808" i="7"/>
  <c r="R808" i="7"/>
  <c r="Q808" i="7"/>
  <c r="P808" i="7"/>
  <c r="O808" i="7"/>
  <c r="N808" i="7"/>
  <c r="M808" i="7"/>
  <c r="L808" i="7"/>
  <c r="K808" i="7"/>
  <c r="J808" i="7"/>
  <c r="I808" i="7"/>
  <c r="H808" i="7"/>
  <c r="G808" i="7"/>
  <c r="F808" i="7"/>
  <c r="BI807" i="7"/>
  <c r="E807" i="7" s="1"/>
  <c r="BF807" i="7"/>
  <c r="BE807" i="7"/>
  <c r="BD807" i="7"/>
  <c r="BC807" i="7"/>
  <c r="BB807" i="7"/>
  <c r="BA807" i="7"/>
  <c r="AZ807" i="7"/>
  <c r="AY807" i="7"/>
  <c r="AX807" i="7"/>
  <c r="AW807" i="7"/>
  <c r="AV807" i="7"/>
  <c r="AU807" i="7"/>
  <c r="AT807" i="7"/>
  <c r="AS807" i="7"/>
  <c r="AR807" i="7"/>
  <c r="AQ807" i="7"/>
  <c r="AP807" i="7"/>
  <c r="AO807" i="7"/>
  <c r="AN807" i="7"/>
  <c r="AM807" i="7"/>
  <c r="AL807" i="7"/>
  <c r="AK807" i="7"/>
  <c r="AJ807" i="7"/>
  <c r="AI807" i="7"/>
  <c r="S807" i="7"/>
  <c r="R807" i="7"/>
  <c r="Q807" i="7"/>
  <c r="P807" i="7"/>
  <c r="O807" i="7"/>
  <c r="N807" i="7"/>
  <c r="M807" i="7"/>
  <c r="L807" i="7"/>
  <c r="K807" i="7"/>
  <c r="J807" i="7"/>
  <c r="I807" i="7"/>
  <c r="H807" i="7"/>
  <c r="G807" i="7"/>
  <c r="F807" i="7"/>
  <c r="BI806" i="7"/>
  <c r="BH806" i="7" s="1"/>
  <c r="CC806" i="7" s="1"/>
  <c r="BF806" i="7"/>
  <c r="BE806" i="7"/>
  <c r="BD806" i="7"/>
  <c r="BC806" i="7"/>
  <c r="BB806" i="7"/>
  <c r="BA806" i="7"/>
  <c r="AZ806" i="7"/>
  <c r="AY806" i="7"/>
  <c r="AX806" i="7"/>
  <c r="AW806" i="7"/>
  <c r="AV806" i="7"/>
  <c r="AU806" i="7"/>
  <c r="AT806" i="7"/>
  <c r="AS806" i="7"/>
  <c r="AR806" i="7"/>
  <c r="AQ806" i="7"/>
  <c r="AP806" i="7"/>
  <c r="AO806" i="7"/>
  <c r="AN806" i="7"/>
  <c r="AM806" i="7"/>
  <c r="AL806" i="7"/>
  <c r="AK806" i="7"/>
  <c r="AJ806" i="7"/>
  <c r="AI806" i="7"/>
  <c r="S806" i="7"/>
  <c r="R806" i="7"/>
  <c r="Q806" i="7"/>
  <c r="P806" i="7"/>
  <c r="O806" i="7"/>
  <c r="N806" i="7"/>
  <c r="M806" i="7"/>
  <c r="L806" i="7"/>
  <c r="K806" i="7"/>
  <c r="J806" i="7"/>
  <c r="I806" i="7"/>
  <c r="H806" i="7"/>
  <c r="G806" i="7"/>
  <c r="F806" i="7"/>
  <c r="BI805" i="7"/>
  <c r="BH805" i="7" s="1"/>
  <c r="CI805" i="7" s="1"/>
  <c r="AE805" i="7" s="1"/>
  <c r="BF805" i="7"/>
  <c r="BE805" i="7"/>
  <c r="BD805" i="7"/>
  <c r="BC805" i="7"/>
  <c r="BB805" i="7"/>
  <c r="BA805" i="7"/>
  <c r="AZ805" i="7"/>
  <c r="AY805" i="7"/>
  <c r="AX805" i="7"/>
  <c r="AW805" i="7"/>
  <c r="AV805" i="7"/>
  <c r="AU805" i="7"/>
  <c r="AT805" i="7"/>
  <c r="AS805" i="7"/>
  <c r="AR805" i="7"/>
  <c r="AQ805" i="7"/>
  <c r="AP805" i="7"/>
  <c r="AO805" i="7"/>
  <c r="AN805" i="7"/>
  <c r="AM805" i="7"/>
  <c r="AL805" i="7"/>
  <c r="AK805" i="7"/>
  <c r="AJ805" i="7"/>
  <c r="AI805" i="7"/>
  <c r="S805" i="7"/>
  <c r="R805" i="7"/>
  <c r="Q805" i="7"/>
  <c r="P805" i="7"/>
  <c r="O805" i="7"/>
  <c r="N805" i="7"/>
  <c r="M805" i="7"/>
  <c r="L805" i="7"/>
  <c r="K805" i="7"/>
  <c r="J805" i="7"/>
  <c r="I805" i="7"/>
  <c r="H805" i="7"/>
  <c r="G805" i="7"/>
  <c r="F805" i="7"/>
  <c r="BI804" i="7"/>
  <c r="BH804" i="7" s="1"/>
  <c r="CI804" i="7" s="1"/>
  <c r="AE804" i="7" s="1"/>
  <c r="BF804" i="7"/>
  <c r="BE804" i="7"/>
  <c r="BD804" i="7"/>
  <c r="BC804" i="7"/>
  <c r="BB804" i="7"/>
  <c r="BA804" i="7"/>
  <c r="AZ804" i="7"/>
  <c r="AY804" i="7"/>
  <c r="AX804" i="7"/>
  <c r="AW804" i="7"/>
  <c r="AV804" i="7"/>
  <c r="AU804" i="7"/>
  <c r="AT804" i="7"/>
  <c r="AS804" i="7"/>
  <c r="AR804" i="7"/>
  <c r="AQ804" i="7"/>
  <c r="AP804" i="7"/>
  <c r="AO804" i="7"/>
  <c r="AN804" i="7"/>
  <c r="AM804" i="7"/>
  <c r="AL804" i="7"/>
  <c r="AK804" i="7"/>
  <c r="AJ804" i="7"/>
  <c r="AI804" i="7"/>
  <c r="S804" i="7"/>
  <c r="R804" i="7"/>
  <c r="Q804" i="7"/>
  <c r="P804" i="7"/>
  <c r="O804" i="7"/>
  <c r="N804" i="7"/>
  <c r="M804" i="7"/>
  <c r="L804" i="7"/>
  <c r="K804" i="7"/>
  <c r="J804" i="7"/>
  <c r="I804" i="7"/>
  <c r="H804" i="7"/>
  <c r="G804" i="7"/>
  <c r="F804" i="7"/>
  <c r="BI803" i="7"/>
  <c r="E803" i="7" s="1"/>
  <c r="BF803" i="7"/>
  <c r="BE803" i="7"/>
  <c r="BD803" i="7"/>
  <c r="BC803" i="7"/>
  <c r="BB803" i="7"/>
  <c r="BA803" i="7"/>
  <c r="AZ803" i="7"/>
  <c r="AY803" i="7"/>
  <c r="AX803" i="7"/>
  <c r="AW803" i="7"/>
  <c r="AV803" i="7"/>
  <c r="AU803" i="7"/>
  <c r="AT803" i="7"/>
  <c r="AS803" i="7"/>
  <c r="AR803" i="7"/>
  <c r="AQ803" i="7"/>
  <c r="AP803" i="7"/>
  <c r="AO803" i="7"/>
  <c r="AN803" i="7"/>
  <c r="AM803" i="7"/>
  <c r="AL803" i="7"/>
  <c r="AK803" i="7"/>
  <c r="AJ803" i="7"/>
  <c r="AI803" i="7"/>
  <c r="S803" i="7"/>
  <c r="R803" i="7"/>
  <c r="Q803" i="7"/>
  <c r="P803" i="7"/>
  <c r="O803" i="7"/>
  <c r="N803" i="7"/>
  <c r="M803" i="7"/>
  <c r="L803" i="7"/>
  <c r="K803" i="7"/>
  <c r="J803" i="7"/>
  <c r="I803" i="7"/>
  <c r="H803" i="7"/>
  <c r="G803" i="7"/>
  <c r="F803" i="7"/>
  <c r="BI802" i="7"/>
  <c r="E802" i="7" s="1"/>
  <c r="BF802" i="7"/>
  <c r="BE802" i="7"/>
  <c r="BD802" i="7"/>
  <c r="BC802" i="7"/>
  <c r="BB802" i="7"/>
  <c r="BA802" i="7"/>
  <c r="AZ802" i="7"/>
  <c r="AY802" i="7"/>
  <c r="AX802" i="7"/>
  <c r="AW802" i="7"/>
  <c r="AV802" i="7"/>
  <c r="AU802" i="7"/>
  <c r="AT802" i="7"/>
  <c r="AS802" i="7"/>
  <c r="AR802" i="7"/>
  <c r="AQ802" i="7"/>
  <c r="AP802" i="7"/>
  <c r="AO802" i="7"/>
  <c r="AN802" i="7"/>
  <c r="AM802" i="7"/>
  <c r="AL802" i="7"/>
  <c r="AK802" i="7"/>
  <c r="AJ802" i="7"/>
  <c r="AI802" i="7"/>
  <c r="S802" i="7"/>
  <c r="R802" i="7"/>
  <c r="Q802" i="7"/>
  <c r="P802" i="7"/>
  <c r="O802" i="7"/>
  <c r="N802" i="7"/>
  <c r="M802" i="7"/>
  <c r="L802" i="7"/>
  <c r="K802" i="7"/>
  <c r="J802" i="7"/>
  <c r="I802" i="7"/>
  <c r="H802" i="7"/>
  <c r="G802" i="7"/>
  <c r="F802" i="7"/>
  <c r="BI801" i="7"/>
  <c r="BH801" i="7" s="1"/>
  <c r="CI801" i="7" s="1"/>
  <c r="AE801" i="7" s="1"/>
  <c r="BF801" i="7"/>
  <c r="BE801" i="7"/>
  <c r="BD801" i="7"/>
  <c r="BC801" i="7"/>
  <c r="BB801" i="7"/>
  <c r="BA801" i="7"/>
  <c r="AZ801" i="7"/>
  <c r="AY801" i="7"/>
  <c r="AX801" i="7"/>
  <c r="AW801" i="7"/>
  <c r="AV801" i="7"/>
  <c r="AU801" i="7"/>
  <c r="AT801" i="7"/>
  <c r="AS801" i="7"/>
  <c r="AR801" i="7"/>
  <c r="AQ801" i="7"/>
  <c r="AP801" i="7"/>
  <c r="AO801" i="7"/>
  <c r="AN801" i="7"/>
  <c r="AM801" i="7"/>
  <c r="AL801" i="7"/>
  <c r="AK801" i="7"/>
  <c r="AJ801" i="7"/>
  <c r="AI801" i="7"/>
  <c r="S801" i="7"/>
  <c r="R801" i="7"/>
  <c r="Q801" i="7"/>
  <c r="P801" i="7"/>
  <c r="O801" i="7"/>
  <c r="N801" i="7"/>
  <c r="M801" i="7"/>
  <c r="L801" i="7"/>
  <c r="K801" i="7"/>
  <c r="J801" i="7"/>
  <c r="I801" i="7"/>
  <c r="H801" i="7"/>
  <c r="G801" i="7"/>
  <c r="F801" i="7"/>
  <c r="BI800" i="7"/>
  <c r="BF800" i="7"/>
  <c r="BE800" i="7"/>
  <c r="BD800" i="7"/>
  <c r="BC800" i="7"/>
  <c r="BB800" i="7"/>
  <c r="BA800" i="7"/>
  <c r="AZ800" i="7"/>
  <c r="AY800" i="7"/>
  <c r="AX800" i="7"/>
  <c r="AW800" i="7"/>
  <c r="AV800" i="7"/>
  <c r="AU800" i="7"/>
  <c r="AT800" i="7"/>
  <c r="AS800" i="7"/>
  <c r="AR800" i="7"/>
  <c r="AQ800" i="7"/>
  <c r="AP800" i="7"/>
  <c r="AO800" i="7"/>
  <c r="AN800" i="7"/>
  <c r="AM800" i="7"/>
  <c r="AL800" i="7"/>
  <c r="AK800" i="7"/>
  <c r="AJ800" i="7"/>
  <c r="AI800" i="7"/>
  <c r="S800" i="7"/>
  <c r="R800" i="7"/>
  <c r="Q800" i="7"/>
  <c r="P800" i="7"/>
  <c r="O800" i="7"/>
  <c r="N800" i="7"/>
  <c r="M800" i="7"/>
  <c r="L800" i="7"/>
  <c r="K800" i="7"/>
  <c r="J800" i="7"/>
  <c r="I800" i="7"/>
  <c r="H800" i="7"/>
  <c r="G800" i="7"/>
  <c r="F800" i="7"/>
  <c r="BI799" i="7"/>
  <c r="E799" i="7" s="1"/>
  <c r="BF799" i="7"/>
  <c r="BE799" i="7"/>
  <c r="BD799" i="7"/>
  <c r="BC799" i="7"/>
  <c r="BB799" i="7"/>
  <c r="BA799" i="7"/>
  <c r="AZ799" i="7"/>
  <c r="AY799" i="7"/>
  <c r="AX799" i="7"/>
  <c r="AW799" i="7"/>
  <c r="AV799" i="7"/>
  <c r="AU799" i="7"/>
  <c r="AT799" i="7"/>
  <c r="AS799" i="7"/>
  <c r="AR799" i="7"/>
  <c r="AQ799" i="7"/>
  <c r="AP799" i="7"/>
  <c r="AO799" i="7"/>
  <c r="AN799" i="7"/>
  <c r="AM799" i="7"/>
  <c r="AL799" i="7"/>
  <c r="AK799" i="7"/>
  <c r="AJ799" i="7"/>
  <c r="AI799" i="7"/>
  <c r="S799" i="7"/>
  <c r="R799" i="7"/>
  <c r="Q799" i="7"/>
  <c r="P799" i="7"/>
  <c r="O799" i="7"/>
  <c r="N799" i="7"/>
  <c r="M799" i="7"/>
  <c r="L799" i="7"/>
  <c r="K799" i="7"/>
  <c r="J799" i="7"/>
  <c r="I799" i="7"/>
  <c r="H799" i="7"/>
  <c r="G799" i="7"/>
  <c r="F799" i="7"/>
  <c r="BI798" i="7"/>
  <c r="BF798" i="7"/>
  <c r="BE798" i="7"/>
  <c r="BD798" i="7"/>
  <c r="BC798" i="7"/>
  <c r="BB798" i="7"/>
  <c r="BA798" i="7"/>
  <c r="AZ798" i="7"/>
  <c r="AY798" i="7"/>
  <c r="AX798" i="7"/>
  <c r="AW798" i="7"/>
  <c r="AV798" i="7"/>
  <c r="AU798" i="7"/>
  <c r="AT798" i="7"/>
  <c r="AS798" i="7"/>
  <c r="AR798" i="7"/>
  <c r="AQ798" i="7"/>
  <c r="AP798" i="7"/>
  <c r="AO798" i="7"/>
  <c r="AN798" i="7"/>
  <c r="AM798" i="7"/>
  <c r="AL798" i="7"/>
  <c r="AK798" i="7"/>
  <c r="AJ798" i="7"/>
  <c r="AI798" i="7"/>
  <c r="S798" i="7"/>
  <c r="R798" i="7"/>
  <c r="Q798" i="7"/>
  <c r="P798" i="7"/>
  <c r="O798" i="7"/>
  <c r="N798" i="7"/>
  <c r="M798" i="7"/>
  <c r="L798" i="7"/>
  <c r="K798" i="7"/>
  <c r="J798" i="7"/>
  <c r="I798" i="7"/>
  <c r="H798" i="7"/>
  <c r="G798" i="7"/>
  <c r="F798" i="7"/>
  <c r="BI797" i="7"/>
  <c r="BH797" i="7" s="1"/>
  <c r="BF797" i="7"/>
  <c r="BE797" i="7"/>
  <c r="BD797" i="7"/>
  <c r="BC797" i="7"/>
  <c r="BB797" i="7"/>
  <c r="BA797" i="7"/>
  <c r="AZ797" i="7"/>
  <c r="AY797" i="7"/>
  <c r="AX797" i="7"/>
  <c r="AW797" i="7"/>
  <c r="AV797" i="7"/>
  <c r="AU797" i="7"/>
  <c r="AT797" i="7"/>
  <c r="AS797" i="7"/>
  <c r="AR797" i="7"/>
  <c r="AQ797" i="7"/>
  <c r="AP797" i="7"/>
  <c r="AO797" i="7"/>
  <c r="AN797" i="7"/>
  <c r="AM797" i="7"/>
  <c r="AL797" i="7"/>
  <c r="AK797" i="7"/>
  <c r="AJ797" i="7"/>
  <c r="AI797" i="7"/>
  <c r="S797" i="7"/>
  <c r="R797" i="7"/>
  <c r="Q797" i="7"/>
  <c r="P797" i="7"/>
  <c r="O797" i="7"/>
  <c r="N797" i="7"/>
  <c r="M797" i="7"/>
  <c r="L797" i="7"/>
  <c r="K797" i="7"/>
  <c r="J797" i="7"/>
  <c r="I797" i="7"/>
  <c r="H797" i="7"/>
  <c r="G797" i="7"/>
  <c r="F797" i="7"/>
  <c r="BI796" i="7"/>
  <c r="BF796" i="7"/>
  <c r="BE796" i="7"/>
  <c r="BD796" i="7"/>
  <c r="BC796" i="7"/>
  <c r="BB796" i="7"/>
  <c r="BA796" i="7"/>
  <c r="AZ796" i="7"/>
  <c r="AY796" i="7"/>
  <c r="AX796" i="7"/>
  <c r="AW796" i="7"/>
  <c r="AV796" i="7"/>
  <c r="AU796" i="7"/>
  <c r="AT796" i="7"/>
  <c r="AS796" i="7"/>
  <c r="AR796" i="7"/>
  <c r="AQ796" i="7"/>
  <c r="AP796" i="7"/>
  <c r="AO796" i="7"/>
  <c r="AN796" i="7"/>
  <c r="AM796" i="7"/>
  <c r="AL796" i="7"/>
  <c r="AK796" i="7"/>
  <c r="AJ796" i="7"/>
  <c r="AI796" i="7"/>
  <c r="S796" i="7"/>
  <c r="R796" i="7"/>
  <c r="Q796" i="7"/>
  <c r="P796" i="7"/>
  <c r="O796" i="7"/>
  <c r="N796" i="7"/>
  <c r="M796" i="7"/>
  <c r="L796" i="7"/>
  <c r="K796" i="7"/>
  <c r="J796" i="7"/>
  <c r="I796" i="7"/>
  <c r="H796" i="7"/>
  <c r="G796" i="7"/>
  <c r="F796" i="7"/>
  <c r="BI795" i="7"/>
  <c r="E795" i="7" s="1"/>
  <c r="BF795" i="7"/>
  <c r="BE795" i="7"/>
  <c r="BD795" i="7"/>
  <c r="BC795" i="7"/>
  <c r="BB795" i="7"/>
  <c r="BA795" i="7"/>
  <c r="AZ795" i="7"/>
  <c r="AY795" i="7"/>
  <c r="AX795" i="7"/>
  <c r="AW795" i="7"/>
  <c r="AV795" i="7"/>
  <c r="AU795" i="7"/>
  <c r="AT795" i="7"/>
  <c r="AS795" i="7"/>
  <c r="AR795" i="7"/>
  <c r="AQ795" i="7"/>
  <c r="AP795" i="7"/>
  <c r="AO795" i="7"/>
  <c r="AN795" i="7"/>
  <c r="AM795" i="7"/>
  <c r="AL795" i="7"/>
  <c r="AK795" i="7"/>
  <c r="AJ795" i="7"/>
  <c r="AI795" i="7"/>
  <c r="S795" i="7"/>
  <c r="R795" i="7"/>
  <c r="Q795" i="7"/>
  <c r="P795" i="7"/>
  <c r="O795" i="7"/>
  <c r="N795" i="7"/>
  <c r="M795" i="7"/>
  <c r="L795" i="7"/>
  <c r="K795" i="7"/>
  <c r="J795" i="7"/>
  <c r="I795" i="7"/>
  <c r="H795" i="7"/>
  <c r="G795" i="7"/>
  <c r="F795" i="7"/>
  <c r="BI794" i="7"/>
  <c r="E794" i="7" s="1"/>
  <c r="BF794" i="7"/>
  <c r="BE794" i="7"/>
  <c r="BD794" i="7"/>
  <c r="BC794" i="7"/>
  <c r="BB794" i="7"/>
  <c r="BA794" i="7"/>
  <c r="AZ794" i="7"/>
  <c r="AY794" i="7"/>
  <c r="AX794" i="7"/>
  <c r="AW794" i="7"/>
  <c r="AV794" i="7"/>
  <c r="AU794" i="7"/>
  <c r="AT794" i="7"/>
  <c r="AS794" i="7"/>
  <c r="AR794" i="7"/>
  <c r="AQ794" i="7"/>
  <c r="AP794" i="7"/>
  <c r="AO794" i="7"/>
  <c r="AN794" i="7"/>
  <c r="AM794" i="7"/>
  <c r="AL794" i="7"/>
  <c r="AK794" i="7"/>
  <c r="AJ794" i="7"/>
  <c r="AI794" i="7"/>
  <c r="S794" i="7"/>
  <c r="R794" i="7"/>
  <c r="Q794" i="7"/>
  <c r="P794" i="7"/>
  <c r="O794" i="7"/>
  <c r="N794" i="7"/>
  <c r="M794" i="7"/>
  <c r="L794" i="7"/>
  <c r="K794" i="7"/>
  <c r="J794" i="7"/>
  <c r="I794" i="7"/>
  <c r="H794" i="7"/>
  <c r="G794" i="7"/>
  <c r="F794" i="7"/>
  <c r="BI793" i="7"/>
  <c r="BH793" i="7" s="1"/>
  <c r="BF793" i="7"/>
  <c r="BE793" i="7"/>
  <c r="BD793" i="7"/>
  <c r="BC793" i="7"/>
  <c r="BB793" i="7"/>
  <c r="BA793" i="7"/>
  <c r="AZ793" i="7"/>
  <c r="AY793" i="7"/>
  <c r="AX793" i="7"/>
  <c r="AW793" i="7"/>
  <c r="AV793" i="7"/>
  <c r="AU793" i="7"/>
  <c r="AT793" i="7"/>
  <c r="AS793" i="7"/>
  <c r="AR793" i="7"/>
  <c r="AQ793" i="7"/>
  <c r="AP793" i="7"/>
  <c r="AO793" i="7"/>
  <c r="AN793" i="7"/>
  <c r="AM793" i="7"/>
  <c r="AL793" i="7"/>
  <c r="AK793" i="7"/>
  <c r="AJ793" i="7"/>
  <c r="AI793" i="7"/>
  <c r="S793" i="7"/>
  <c r="R793" i="7"/>
  <c r="Q793" i="7"/>
  <c r="P793" i="7"/>
  <c r="O793" i="7"/>
  <c r="N793" i="7"/>
  <c r="M793" i="7"/>
  <c r="L793" i="7"/>
  <c r="K793" i="7"/>
  <c r="J793" i="7"/>
  <c r="I793" i="7"/>
  <c r="H793" i="7"/>
  <c r="G793" i="7"/>
  <c r="F793" i="7"/>
  <c r="BI792" i="7"/>
  <c r="E792" i="7" s="1"/>
  <c r="BF792" i="7"/>
  <c r="BE792" i="7"/>
  <c r="BD792" i="7"/>
  <c r="BC792" i="7"/>
  <c r="BB792" i="7"/>
  <c r="BA792" i="7"/>
  <c r="AZ792" i="7"/>
  <c r="AY792" i="7"/>
  <c r="AX792" i="7"/>
  <c r="AW792" i="7"/>
  <c r="AV792" i="7"/>
  <c r="AU792" i="7"/>
  <c r="AT792" i="7"/>
  <c r="AS792" i="7"/>
  <c r="AR792" i="7"/>
  <c r="AQ792" i="7"/>
  <c r="AP792" i="7"/>
  <c r="AO792" i="7"/>
  <c r="AN792" i="7"/>
  <c r="AM792" i="7"/>
  <c r="AL792" i="7"/>
  <c r="AK792" i="7"/>
  <c r="AJ792" i="7"/>
  <c r="AI792" i="7"/>
  <c r="S792" i="7"/>
  <c r="R792" i="7"/>
  <c r="Q792" i="7"/>
  <c r="P792" i="7"/>
  <c r="O792" i="7"/>
  <c r="N792" i="7"/>
  <c r="M792" i="7"/>
  <c r="L792" i="7"/>
  <c r="K792" i="7"/>
  <c r="J792" i="7"/>
  <c r="I792" i="7"/>
  <c r="H792" i="7"/>
  <c r="G792" i="7"/>
  <c r="F792" i="7"/>
  <c r="BI791" i="7"/>
  <c r="BF791" i="7"/>
  <c r="BE791" i="7"/>
  <c r="BD791" i="7"/>
  <c r="BC791" i="7"/>
  <c r="BB791" i="7"/>
  <c r="BA791" i="7"/>
  <c r="AZ791" i="7"/>
  <c r="AY791" i="7"/>
  <c r="AX791" i="7"/>
  <c r="AW791" i="7"/>
  <c r="AV791" i="7"/>
  <c r="AU791" i="7"/>
  <c r="AT791" i="7"/>
  <c r="AS791" i="7"/>
  <c r="AR791" i="7"/>
  <c r="AQ791" i="7"/>
  <c r="AP791" i="7"/>
  <c r="AO791" i="7"/>
  <c r="AN791" i="7"/>
  <c r="AM791" i="7"/>
  <c r="AL791" i="7"/>
  <c r="AK791" i="7"/>
  <c r="AJ791" i="7"/>
  <c r="AI791" i="7"/>
  <c r="S791" i="7"/>
  <c r="R791" i="7"/>
  <c r="Q791" i="7"/>
  <c r="P791" i="7"/>
  <c r="O791" i="7"/>
  <c r="N791" i="7"/>
  <c r="M791" i="7"/>
  <c r="L791" i="7"/>
  <c r="K791" i="7"/>
  <c r="J791" i="7"/>
  <c r="I791" i="7"/>
  <c r="H791" i="7"/>
  <c r="G791" i="7"/>
  <c r="F791" i="7"/>
  <c r="BI790" i="7"/>
  <c r="BF790" i="7"/>
  <c r="BE790" i="7"/>
  <c r="BD790" i="7"/>
  <c r="BC790" i="7"/>
  <c r="BB790" i="7"/>
  <c r="BA790" i="7"/>
  <c r="AZ790" i="7"/>
  <c r="AY790" i="7"/>
  <c r="AX790" i="7"/>
  <c r="AW790" i="7"/>
  <c r="AV790" i="7"/>
  <c r="AU790" i="7"/>
  <c r="AT790" i="7"/>
  <c r="AS790" i="7"/>
  <c r="AR790" i="7"/>
  <c r="AQ790" i="7"/>
  <c r="AP790" i="7"/>
  <c r="AO790" i="7"/>
  <c r="AN790" i="7"/>
  <c r="AM790" i="7"/>
  <c r="AL790" i="7"/>
  <c r="AK790" i="7"/>
  <c r="AJ790" i="7"/>
  <c r="AI790" i="7"/>
  <c r="S790" i="7"/>
  <c r="R790" i="7"/>
  <c r="Q790" i="7"/>
  <c r="P790" i="7"/>
  <c r="O790" i="7"/>
  <c r="N790" i="7"/>
  <c r="M790" i="7"/>
  <c r="L790" i="7"/>
  <c r="K790" i="7"/>
  <c r="J790" i="7"/>
  <c r="I790" i="7"/>
  <c r="H790" i="7"/>
  <c r="G790" i="7"/>
  <c r="F790" i="7"/>
  <c r="BI789" i="7"/>
  <c r="BF789" i="7"/>
  <c r="BE789" i="7"/>
  <c r="BD789" i="7"/>
  <c r="BC789" i="7"/>
  <c r="BB789" i="7"/>
  <c r="BA789" i="7"/>
  <c r="AZ789" i="7"/>
  <c r="AY789" i="7"/>
  <c r="AX789" i="7"/>
  <c r="AW789" i="7"/>
  <c r="AV789" i="7"/>
  <c r="AU789" i="7"/>
  <c r="AT789" i="7"/>
  <c r="AS789" i="7"/>
  <c r="AR789" i="7"/>
  <c r="AQ789" i="7"/>
  <c r="AP789" i="7"/>
  <c r="AO789" i="7"/>
  <c r="AN789" i="7"/>
  <c r="AM789" i="7"/>
  <c r="AL789" i="7"/>
  <c r="AK789" i="7"/>
  <c r="AJ789" i="7"/>
  <c r="AI789" i="7"/>
  <c r="S789" i="7"/>
  <c r="R789" i="7"/>
  <c r="Q789" i="7"/>
  <c r="P789" i="7"/>
  <c r="O789" i="7"/>
  <c r="N789" i="7"/>
  <c r="M789" i="7"/>
  <c r="L789" i="7"/>
  <c r="K789" i="7"/>
  <c r="J789" i="7"/>
  <c r="I789" i="7"/>
  <c r="H789" i="7"/>
  <c r="G789" i="7"/>
  <c r="F789" i="7"/>
  <c r="BI788" i="7"/>
  <c r="BF788" i="7"/>
  <c r="BE788" i="7"/>
  <c r="BD788" i="7"/>
  <c r="BC788" i="7"/>
  <c r="BB788" i="7"/>
  <c r="BA788" i="7"/>
  <c r="AZ788" i="7"/>
  <c r="AY788" i="7"/>
  <c r="AX788" i="7"/>
  <c r="AW788" i="7"/>
  <c r="AV788" i="7"/>
  <c r="AU788" i="7"/>
  <c r="AT788" i="7"/>
  <c r="AS788" i="7"/>
  <c r="AR788" i="7"/>
  <c r="AQ788" i="7"/>
  <c r="AP788" i="7"/>
  <c r="AO788" i="7"/>
  <c r="AN788" i="7"/>
  <c r="AM788" i="7"/>
  <c r="AL788" i="7"/>
  <c r="AK788" i="7"/>
  <c r="AJ788" i="7"/>
  <c r="AI788" i="7"/>
  <c r="S788" i="7"/>
  <c r="R788" i="7"/>
  <c r="Q788" i="7"/>
  <c r="P788" i="7"/>
  <c r="O788" i="7"/>
  <c r="N788" i="7"/>
  <c r="M788" i="7"/>
  <c r="L788" i="7"/>
  <c r="K788" i="7"/>
  <c r="J788" i="7"/>
  <c r="I788" i="7"/>
  <c r="H788" i="7"/>
  <c r="G788" i="7"/>
  <c r="F788" i="7"/>
  <c r="BI787" i="7"/>
  <c r="E787" i="7" s="1"/>
  <c r="BF787" i="7"/>
  <c r="BE787" i="7"/>
  <c r="BD787" i="7"/>
  <c r="BC787" i="7"/>
  <c r="BB787" i="7"/>
  <c r="BA787" i="7"/>
  <c r="AZ787" i="7"/>
  <c r="AY787" i="7"/>
  <c r="AX787" i="7"/>
  <c r="AW787" i="7"/>
  <c r="AV787" i="7"/>
  <c r="AU787" i="7"/>
  <c r="AT787" i="7"/>
  <c r="AS787" i="7"/>
  <c r="AR787" i="7"/>
  <c r="AQ787" i="7"/>
  <c r="AP787" i="7"/>
  <c r="AO787" i="7"/>
  <c r="AN787" i="7"/>
  <c r="AM787" i="7"/>
  <c r="AL787" i="7"/>
  <c r="AK787" i="7"/>
  <c r="AJ787" i="7"/>
  <c r="AI787" i="7"/>
  <c r="S787" i="7"/>
  <c r="R787" i="7"/>
  <c r="Q787" i="7"/>
  <c r="P787" i="7"/>
  <c r="O787" i="7"/>
  <c r="N787" i="7"/>
  <c r="M787" i="7"/>
  <c r="L787" i="7"/>
  <c r="K787" i="7"/>
  <c r="J787" i="7"/>
  <c r="I787" i="7"/>
  <c r="H787" i="7"/>
  <c r="G787" i="7"/>
  <c r="F787" i="7"/>
  <c r="BI786" i="7"/>
  <c r="E786" i="7" s="1"/>
  <c r="BF786" i="7"/>
  <c r="BE786" i="7"/>
  <c r="BD786" i="7"/>
  <c r="BC786" i="7"/>
  <c r="BB786" i="7"/>
  <c r="BA786" i="7"/>
  <c r="AZ786" i="7"/>
  <c r="AY786" i="7"/>
  <c r="AX786" i="7"/>
  <c r="AW786" i="7"/>
  <c r="AV786" i="7"/>
  <c r="AU786" i="7"/>
  <c r="AT786" i="7"/>
  <c r="AS786" i="7"/>
  <c r="AR786" i="7"/>
  <c r="AQ786" i="7"/>
  <c r="AP786" i="7"/>
  <c r="AO786" i="7"/>
  <c r="AN786" i="7"/>
  <c r="AM786" i="7"/>
  <c r="AL786" i="7"/>
  <c r="AK786" i="7"/>
  <c r="AJ786" i="7"/>
  <c r="AI786" i="7"/>
  <c r="S786" i="7"/>
  <c r="R786" i="7"/>
  <c r="Q786" i="7"/>
  <c r="P786" i="7"/>
  <c r="O786" i="7"/>
  <c r="N786" i="7"/>
  <c r="M786" i="7"/>
  <c r="L786" i="7"/>
  <c r="K786" i="7"/>
  <c r="J786" i="7"/>
  <c r="I786" i="7"/>
  <c r="H786" i="7"/>
  <c r="G786" i="7"/>
  <c r="F786" i="7"/>
  <c r="BI785" i="7"/>
  <c r="E785" i="7" s="1"/>
  <c r="BF785" i="7"/>
  <c r="BE785" i="7"/>
  <c r="BD785" i="7"/>
  <c r="BC785" i="7"/>
  <c r="BB785" i="7"/>
  <c r="BA785" i="7"/>
  <c r="AZ785" i="7"/>
  <c r="AY785" i="7"/>
  <c r="AX785" i="7"/>
  <c r="AW785" i="7"/>
  <c r="AV785" i="7"/>
  <c r="AU785" i="7"/>
  <c r="AT785" i="7"/>
  <c r="AS785" i="7"/>
  <c r="AR785" i="7"/>
  <c r="AQ785" i="7"/>
  <c r="AP785" i="7"/>
  <c r="AO785" i="7"/>
  <c r="AN785" i="7"/>
  <c r="AM785" i="7"/>
  <c r="AL785" i="7"/>
  <c r="AK785" i="7"/>
  <c r="AJ785" i="7"/>
  <c r="AI785" i="7"/>
  <c r="S785" i="7"/>
  <c r="R785" i="7"/>
  <c r="Q785" i="7"/>
  <c r="P785" i="7"/>
  <c r="O785" i="7"/>
  <c r="N785" i="7"/>
  <c r="M785" i="7"/>
  <c r="L785" i="7"/>
  <c r="K785" i="7"/>
  <c r="J785" i="7"/>
  <c r="I785" i="7"/>
  <c r="H785" i="7"/>
  <c r="G785" i="7"/>
  <c r="F785" i="7"/>
  <c r="BI784" i="7"/>
  <c r="BF784" i="7"/>
  <c r="BE784" i="7"/>
  <c r="BD784" i="7"/>
  <c r="BC784" i="7"/>
  <c r="BB784" i="7"/>
  <c r="BA784" i="7"/>
  <c r="AZ784" i="7"/>
  <c r="AY784" i="7"/>
  <c r="AX784" i="7"/>
  <c r="AW784" i="7"/>
  <c r="AV784" i="7"/>
  <c r="AU784" i="7"/>
  <c r="AT784" i="7"/>
  <c r="AS784" i="7"/>
  <c r="AR784" i="7"/>
  <c r="AQ784" i="7"/>
  <c r="AP784" i="7"/>
  <c r="AO784" i="7"/>
  <c r="AN784" i="7"/>
  <c r="AM784" i="7"/>
  <c r="AL784" i="7"/>
  <c r="AK784" i="7"/>
  <c r="AJ784" i="7"/>
  <c r="AI784" i="7"/>
  <c r="S784" i="7"/>
  <c r="R784" i="7"/>
  <c r="Q784" i="7"/>
  <c r="P784" i="7"/>
  <c r="O784" i="7"/>
  <c r="N784" i="7"/>
  <c r="M784" i="7"/>
  <c r="L784" i="7"/>
  <c r="K784" i="7"/>
  <c r="J784" i="7"/>
  <c r="I784" i="7"/>
  <c r="H784" i="7"/>
  <c r="G784" i="7"/>
  <c r="F784" i="7"/>
  <c r="BI783" i="7"/>
  <c r="BH783" i="7" s="1"/>
  <c r="BF783" i="7"/>
  <c r="BE783" i="7"/>
  <c r="BD783" i="7"/>
  <c r="BC783" i="7"/>
  <c r="BB783" i="7"/>
  <c r="BA783" i="7"/>
  <c r="AZ783" i="7"/>
  <c r="AY783" i="7"/>
  <c r="AX783" i="7"/>
  <c r="AW783" i="7"/>
  <c r="AV783" i="7"/>
  <c r="AU783" i="7"/>
  <c r="AT783" i="7"/>
  <c r="AS783" i="7"/>
  <c r="AR783" i="7"/>
  <c r="AQ783" i="7"/>
  <c r="AP783" i="7"/>
  <c r="AO783" i="7"/>
  <c r="AN783" i="7"/>
  <c r="AM783" i="7"/>
  <c r="AL783" i="7"/>
  <c r="AK783" i="7"/>
  <c r="AJ783" i="7"/>
  <c r="AI783" i="7"/>
  <c r="S783" i="7"/>
  <c r="R783" i="7"/>
  <c r="Q783" i="7"/>
  <c r="P783" i="7"/>
  <c r="O783" i="7"/>
  <c r="N783" i="7"/>
  <c r="M783" i="7"/>
  <c r="L783" i="7"/>
  <c r="K783" i="7"/>
  <c r="J783" i="7"/>
  <c r="I783" i="7"/>
  <c r="H783" i="7"/>
  <c r="G783" i="7"/>
  <c r="F783" i="7"/>
  <c r="BI782" i="7"/>
  <c r="BH782" i="7"/>
  <c r="CC782" i="7" s="1"/>
  <c r="BF782" i="7"/>
  <c r="BE782" i="7"/>
  <c r="BD782" i="7"/>
  <c r="BC782" i="7"/>
  <c r="BB782" i="7"/>
  <c r="BA782" i="7"/>
  <c r="AZ782" i="7"/>
  <c r="AY782" i="7"/>
  <c r="AX782" i="7"/>
  <c r="AW782" i="7"/>
  <c r="AV782" i="7"/>
  <c r="AU782" i="7"/>
  <c r="AT782" i="7"/>
  <c r="AS782" i="7"/>
  <c r="AR782" i="7"/>
  <c r="AQ782" i="7"/>
  <c r="AP782" i="7"/>
  <c r="AO782" i="7"/>
  <c r="AN782" i="7"/>
  <c r="AM782" i="7"/>
  <c r="AL782" i="7"/>
  <c r="AK782" i="7"/>
  <c r="AJ782" i="7"/>
  <c r="AI782" i="7"/>
  <c r="S782" i="7"/>
  <c r="R782" i="7"/>
  <c r="Q782" i="7"/>
  <c r="P782" i="7"/>
  <c r="O782" i="7"/>
  <c r="N782" i="7"/>
  <c r="M782" i="7"/>
  <c r="L782" i="7"/>
  <c r="K782" i="7"/>
  <c r="J782" i="7"/>
  <c r="I782" i="7"/>
  <c r="H782" i="7"/>
  <c r="G782" i="7"/>
  <c r="F782" i="7"/>
  <c r="BI781" i="7"/>
  <c r="BH781" i="7"/>
  <c r="CI781" i="7" s="1"/>
  <c r="AE781" i="7" s="1"/>
  <c r="BF781" i="7"/>
  <c r="BE781" i="7"/>
  <c r="BD781" i="7"/>
  <c r="BC781" i="7"/>
  <c r="BB781" i="7"/>
  <c r="BA781" i="7"/>
  <c r="AZ781" i="7"/>
  <c r="AY781" i="7"/>
  <c r="AX781" i="7"/>
  <c r="AW781" i="7"/>
  <c r="AV781" i="7"/>
  <c r="AU781" i="7"/>
  <c r="AT781" i="7"/>
  <c r="AS781" i="7"/>
  <c r="AR781" i="7"/>
  <c r="AQ781" i="7"/>
  <c r="AP781" i="7"/>
  <c r="AO781" i="7"/>
  <c r="AN781" i="7"/>
  <c r="AM781" i="7"/>
  <c r="AL781" i="7"/>
  <c r="AK781" i="7"/>
  <c r="AJ781" i="7"/>
  <c r="AI781" i="7"/>
  <c r="S781" i="7"/>
  <c r="R781" i="7"/>
  <c r="Q781" i="7"/>
  <c r="P781" i="7"/>
  <c r="O781" i="7"/>
  <c r="N781" i="7"/>
  <c r="M781" i="7"/>
  <c r="L781" i="7"/>
  <c r="K781" i="7"/>
  <c r="J781" i="7"/>
  <c r="I781" i="7"/>
  <c r="H781" i="7"/>
  <c r="G781" i="7"/>
  <c r="F781" i="7"/>
  <c r="BI780" i="7"/>
  <c r="BF780" i="7"/>
  <c r="BE780" i="7"/>
  <c r="BD780" i="7"/>
  <c r="BC780" i="7"/>
  <c r="BB780" i="7"/>
  <c r="BA780" i="7"/>
  <c r="AZ780" i="7"/>
  <c r="AY780" i="7"/>
  <c r="AX780" i="7"/>
  <c r="AW780" i="7"/>
  <c r="AV780" i="7"/>
  <c r="AU780" i="7"/>
  <c r="AT780" i="7"/>
  <c r="AS780" i="7"/>
  <c r="AR780" i="7"/>
  <c r="AQ780" i="7"/>
  <c r="AP780" i="7"/>
  <c r="AO780" i="7"/>
  <c r="AN780" i="7"/>
  <c r="AM780" i="7"/>
  <c r="AL780" i="7"/>
  <c r="AK780" i="7"/>
  <c r="AJ780" i="7"/>
  <c r="AI780" i="7"/>
  <c r="S780" i="7"/>
  <c r="R780" i="7"/>
  <c r="Q780" i="7"/>
  <c r="P780" i="7"/>
  <c r="O780" i="7"/>
  <c r="N780" i="7"/>
  <c r="M780" i="7"/>
  <c r="L780" i="7"/>
  <c r="K780" i="7"/>
  <c r="J780" i="7"/>
  <c r="I780" i="7"/>
  <c r="H780" i="7"/>
  <c r="G780" i="7"/>
  <c r="F780" i="7"/>
  <c r="BI779" i="7"/>
  <c r="E779" i="7" s="1"/>
  <c r="BF779" i="7"/>
  <c r="BE779" i="7"/>
  <c r="BD779" i="7"/>
  <c r="BC779" i="7"/>
  <c r="BB779" i="7"/>
  <c r="BA779" i="7"/>
  <c r="AZ779" i="7"/>
  <c r="AY779" i="7"/>
  <c r="AX779" i="7"/>
  <c r="AW779" i="7"/>
  <c r="AV779" i="7"/>
  <c r="AU779" i="7"/>
  <c r="AT779" i="7"/>
  <c r="AS779" i="7"/>
  <c r="AR779" i="7"/>
  <c r="AQ779" i="7"/>
  <c r="AP779" i="7"/>
  <c r="AO779" i="7"/>
  <c r="AN779" i="7"/>
  <c r="AM779" i="7"/>
  <c r="AL779" i="7"/>
  <c r="AK779" i="7"/>
  <c r="AJ779" i="7"/>
  <c r="AI779" i="7"/>
  <c r="S779" i="7"/>
  <c r="R779" i="7"/>
  <c r="Q779" i="7"/>
  <c r="P779" i="7"/>
  <c r="O779" i="7"/>
  <c r="N779" i="7"/>
  <c r="M779" i="7"/>
  <c r="L779" i="7"/>
  <c r="K779" i="7"/>
  <c r="J779" i="7"/>
  <c r="I779" i="7"/>
  <c r="H779" i="7"/>
  <c r="G779" i="7"/>
  <c r="F779" i="7"/>
  <c r="BI778" i="7"/>
  <c r="E778" i="7" s="1"/>
  <c r="BF778" i="7"/>
  <c r="BE778" i="7"/>
  <c r="BD778" i="7"/>
  <c r="BC778" i="7"/>
  <c r="BB778" i="7"/>
  <c r="BA778" i="7"/>
  <c r="AZ778" i="7"/>
  <c r="AY778" i="7"/>
  <c r="AX778" i="7"/>
  <c r="AW778" i="7"/>
  <c r="AV778" i="7"/>
  <c r="AU778" i="7"/>
  <c r="AT778" i="7"/>
  <c r="AS778" i="7"/>
  <c r="AR778" i="7"/>
  <c r="AQ778" i="7"/>
  <c r="AP778" i="7"/>
  <c r="AO778" i="7"/>
  <c r="AN778" i="7"/>
  <c r="AM778" i="7"/>
  <c r="AL778" i="7"/>
  <c r="AK778" i="7"/>
  <c r="AJ778" i="7"/>
  <c r="AI778" i="7"/>
  <c r="S778" i="7"/>
  <c r="R778" i="7"/>
  <c r="Q778" i="7"/>
  <c r="P778" i="7"/>
  <c r="O778" i="7"/>
  <c r="N778" i="7"/>
  <c r="M778" i="7"/>
  <c r="L778" i="7"/>
  <c r="K778" i="7"/>
  <c r="J778" i="7"/>
  <c r="I778" i="7"/>
  <c r="H778" i="7"/>
  <c r="G778" i="7"/>
  <c r="F778" i="7"/>
  <c r="BI777" i="7"/>
  <c r="E777" i="7" s="1"/>
  <c r="BF777" i="7"/>
  <c r="BE777" i="7"/>
  <c r="BD777" i="7"/>
  <c r="BC777" i="7"/>
  <c r="BB777" i="7"/>
  <c r="BA777" i="7"/>
  <c r="AZ777" i="7"/>
  <c r="AY777" i="7"/>
  <c r="AX777" i="7"/>
  <c r="AW777" i="7"/>
  <c r="AV777" i="7"/>
  <c r="AU777" i="7"/>
  <c r="AT777" i="7"/>
  <c r="AS777" i="7"/>
  <c r="AR777" i="7"/>
  <c r="AQ777" i="7"/>
  <c r="AP777" i="7"/>
  <c r="AO777" i="7"/>
  <c r="AN777" i="7"/>
  <c r="AM777" i="7"/>
  <c r="AL777" i="7"/>
  <c r="AK777" i="7"/>
  <c r="AJ777" i="7"/>
  <c r="AI777" i="7"/>
  <c r="S777" i="7"/>
  <c r="R777" i="7"/>
  <c r="Q777" i="7"/>
  <c r="P777" i="7"/>
  <c r="O777" i="7"/>
  <c r="N777" i="7"/>
  <c r="M777" i="7"/>
  <c r="L777" i="7"/>
  <c r="K777" i="7"/>
  <c r="J777" i="7"/>
  <c r="I777" i="7"/>
  <c r="H777" i="7"/>
  <c r="G777" i="7"/>
  <c r="F777" i="7"/>
  <c r="BI776" i="7"/>
  <c r="BH776" i="7" s="1"/>
  <c r="BF776" i="7"/>
  <c r="BE776" i="7"/>
  <c r="BD776" i="7"/>
  <c r="BC776" i="7"/>
  <c r="BB776" i="7"/>
  <c r="BA776" i="7"/>
  <c r="AZ776" i="7"/>
  <c r="AY776" i="7"/>
  <c r="AX776" i="7"/>
  <c r="AW776" i="7"/>
  <c r="AV776" i="7"/>
  <c r="AU776" i="7"/>
  <c r="AT776" i="7"/>
  <c r="AS776" i="7"/>
  <c r="AR776" i="7"/>
  <c r="AQ776" i="7"/>
  <c r="AP776" i="7"/>
  <c r="AO776" i="7"/>
  <c r="AN776" i="7"/>
  <c r="AM776" i="7"/>
  <c r="AL776" i="7"/>
  <c r="AK776" i="7"/>
  <c r="AJ776" i="7"/>
  <c r="AI776" i="7"/>
  <c r="S776" i="7"/>
  <c r="R776" i="7"/>
  <c r="Q776" i="7"/>
  <c r="P776" i="7"/>
  <c r="O776" i="7"/>
  <c r="N776" i="7"/>
  <c r="M776" i="7"/>
  <c r="L776" i="7"/>
  <c r="K776" i="7"/>
  <c r="J776" i="7"/>
  <c r="I776" i="7"/>
  <c r="H776" i="7"/>
  <c r="G776" i="7"/>
  <c r="F776" i="7"/>
  <c r="BI775" i="7"/>
  <c r="E775" i="7" s="1"/>
  <c r="BF775" i="7"/>
  <c r="BE775" i="7"/>
  <c r="BD775" i="7"/>
  <c r="BC775" i="7"/>
  <c r="BB775" i="7"/>
  <c r="BA775" i="7"/>
  <c r="AZ775" i="7"/>
  <c r="AY775" i="7"/>
  <c r="AX775" i="7"/>
  <c r="AW775" i="7"/>
  <c r="AV775" i="7"/>
  <c r="AU775" i="7"/>
  <c r="AT775" i="7"/>
  <c r="AS775" i="7"/>
  <c r="AR775" i="7"/>
  <c r="AQ775" i="7"/>
  <c r="AP775" i="7"/>
  <c r="AO775" i="7"/>
  <c r="AN775" i="7"/>
  <c r="AM775" i="7"/>
  <c r="AL775" i="7"/>
  <c r="AK775" i="7"/>
  <c r="AJ775" i="7"/>
  <c r="AI775" i="7"/>
  <c r="S775" i="7"/>
  <c r="R775" i="7"/>
  <c r="Q775" i="7"/>
  <c r="P775" i="7"/>
  <c r="O775" i="7"/>
  <c r="N775" i="7"/>
  <c r="M775" i="7"/>
  <c r="L775" i="7"/>
  <c r="K775" i="7"/>
  <c r="J775" i="7"/>
  <c r="I775" i="7"/>
  <c r="H775" i="7"/>
  <c r="G775" i="7"/>
  <c r="F775" i="7"/>
  <c r="BI774" i="7"/>
  <c r="E774" i="7" s="1"/>
  <c r="BH774" i="7"/>
  <c r="CB774" i="7" s="1"/>
  <c r="X774" i="7" s="1"/>
  <c r="BF774" i="7"/>
  <c r="BE774" i="7"/>
  <c r="BD774" i="7"/>
  <c r="BC774" i="7"/>
  <c r="BB774" i="7"/>
  <c r="BA774" i="7"/>
  <c r="AZ774" i="7"/>
  <c r="AY774" i="7"/>
  <c r="AX774" i="7"/>
  <c r="AW774" i="7"/>
  <c r="AV774" i="7"/>
  <c r="AU774" i="7"/>
  <c r="AT774" i="7"/>
  <c r="AS774" i="7"/>
  <c r="AR774" i="7"/>
  <c r="AQ774" i="7"/>
  <c r="AP774" i="7"/>
  <c r="AO774" i="7"/>
  <c r="AN774" i="7"/>
  <c r="AM774" i="7"/>
  <c r="AL774" i="7"/>
  <c r="AK774" i="7"/>
  <c r="AJ774" i="7"/>
  <c r="AI774" i="7"/>
  <c r="S774" i="7"/>
  <c r="R774" i="7"/>
  <c r="Q774" i="7"/>
  <c r="P774" i="7"/>
  <c r="O774" i="7"/>
  <c r="N774" i="7"/>
  <c r="M774" i="7"/>
  <c r="L774" i="7"/>
  <c r="K774" i="7"/>
  <c r="J774" i="7"/>
  <c r="I774" i="7"/>
  <c r="H774" i="7"/>
  <c r="G774" i="7"/>
  <c r="F774" i="7"/>
  <c r="BI773" i="7"/>
  <c r="BH773" i="7" s="1"/>
  <c r="CI773" i="7" s="1"/>
  <c r="AE773" i="7" s="1"/>
  <c r="BF773" i="7"/>
  <c r="BE773" i="7"/>
  <c r="BD773" i="7"/>
  <c r="BC773" i="7"/>
  <c r="BB773" i="7"/>
  <c r="BA773" i="7"/>
  <c r="AZ773" i="7"/>
  <c r="AY773" i="7"/>
  <c r="AX773" i="7"/>
  <c r="AW773" i="7"/>
  <c r="AV773" i="7"/>
  <c r="AU773" i="7"/>
  <c r="AT773" i="7"/>
  <c r="AS773" i="7"/>
  <c r="AR773" i="7"/>
  <c r="AQ773" i="7"/>
  <c r="AP773" i="7"/>
  <c r="AO773" i="7"/>
  <c r="AN773" i="7"/>
  <c r="AM773" i="7"/>
  <c r="AL773" i="7"/>
  <c r="AK773" i="7"/>
  <c r="AJ773" i="7"/>
  <c r="AI773" i="7"/>
  <c r="S773" i="7"/>
  <c r="R773" i="7"/>
  <c r="Q773" i="7"/>
  <c r="P773" i="7"/>
  <c r="O773" i="7"/>
  <c r="N773" i="7"/>
  <c r="M773" i="7"/>
  <c r="L773" i="7"/>
  <c r="K773" i="7"/>
  <c r="J773" i="7"/>
  <c r="I773" i="7"/>
  <c r="H773" i="7"/>
  <c r="G773" i="7"/>
  <c r="F773" i="7"/>
  <c r="BI772" i="7"/>
  <c r="BF772" i="7"/>
  <c r="BE772" i="7"/>
  <c r="BD772" i="7"/>
  <c r="BC772" i="7"/>
  <c r="BB772" i="7"/>
  <c r="BA772" i="7"/>
  <c r="AZ772" i="7"/>
  <c r="AY772" i="7"/>
  <c r="AX772" i="7"/>
  <c r="AW772" i="7"/>
  <c r="AV772" i="7"/>
  <c r="AU772" i="7"/>
  <c r="AT772" i="7"/>
  <c r="AS772" i="7"/>
  <c r="AR772" i="7"/>
  <c r="AQ772" i="7"/>
  <c r="AP772" i="7"/>
  <c r="AO772" i="7"/>
  <c r="AN772" i="7"/>
  <c r="AM772" i="7"/>
  <c r="AL772" i="7"/>
  <c r="AK772" i="7"/>
  <c r="AJ772" i="7"/>
  <c r="AI772" i="7"/>
  <c r="S772" i="7"/>
  <c r="R772" i="7"/>
  <c r="Q772" i="7"/>
  <c r="P772" i="7"/>
  <c r="O772" i="7"/>
  <c r="N772" i="7"/>
  <c r="M772" i="7"/>
  <c r="L772" i="7"/>
  <c r="K772" i="7"/>
  <c r="J772" i="7"/>
  <c r="I772" i="7"/>
  <c r="H772" i="7"/>
  <c r="G772" i="7"/>
  <c r="F772" i="7"/>
  <c r="BI771" i="7"/>
  <c r="BH771" i="7" s="1"/>
  <c r="BF771" i="7"/>
  <c r="BE771" i="7"/>
  <c r="BD771" i="7"/>
  <c r="BC771" i="7"/>
  <c r="BB771" i="7"/>
  <c r="BA771" i="7"/>
  <c r="AZ771" i="7"/>
  <c r="AY771" i="7"/>
  <c r="AX771" i="7"/>
  <c r="AW771" i="7"/>
  <c r="AV771" i="7"/>
  <c r="AU771" i="7"/>
  <c r="AT771" i="7"/>
  <c r="AS771" i="7"/>
  <c r="AR771" i="7"/>
  <c r="AQ771" i="7"/>
  <c r="AP771" i="7"/>
  <c r="AO771" i="7"/>
  <c r="AN771" i="7"/>
  <c r="AM771" i="7"/>
  <c r="AL771" i="7"/>
  <c r="AK771" i="7"/>
  <c r="AJ771" i="7"/>
  <c r="AI771" i="7"/>
  <c r="S771" i="7"/>
  <c r="R771" i="7"/>
  <c r="Q771" i="7"/>
  <c r="P771" i="7"/>
  <c r="O771" i="7"/>
  <c r="N771" i="7"/>
  <c r="M771" i="7"/>
  <c r="L771" i="7"/>
  <c r="K771" i="7"/>
  <c r="J771" i="7"/>
  <c r="I771" i="7"/>
  <c r="H771" i="7"/>
  <c r="G771" i="7"/>
  <c r="F771" i="7"/>
  <c r="BI770" i="7"/>
  <c r="BF770" i="7"/>
  <c r="BE770" i="7"/>
  <c r="BD770" i="7"/>
  <c r="BC770" i="7"/>
  <c r="BB770" i="7"/>
  <c r="BA770" i="7"/>
  <c r="AZ770" i="7"/>
  <c r="AY770" i="7"/>
  <c r="AX770" i="7"/>
  <c r="AW770" i="7"/>
  <c r="AV770" i="7"/>
  <c r="AU770" i="7"/>
  <c r="AT770" i="7"/>
  <c r="AS770" i="7"/>
  <c r="AR770" i="7"/>
  <c r="AQ770" i="7"/>
  <c r="AP770" i="7"/>
  <c r="AO770" i="7"/>
  <c r="AN770" i="7"/>
  <c r="AM770" i="7"/>
  <c r="AL770" i="7"/>
  <c r="AK770" i="7"/>
  <c r="AJ770" i="7"/>
  <c r="AI770" i="7"/>
  <c r="S770" i="7"/>
  <c r="R770" i="7"/>
  <c r="Q770" i="7"/>
  <c r="P770" i="7"/>
  <c r="O770" i="7"/>
  <c r="N770" i="7"/>
  <c r="M770" i="7"/>
  <c r="L770" i="7"/>
  <c r="K770" i="7"/>
  <c r="J770" i="7"/>
  <c r="I770" i="7"/>
  <c r="H770" i="7"/>
  <c r="G770" i="7"/>
  <c r="F770" i="7"/>
  <c r="BI769" i="7"/>
  <c r="BF769" i="7"/>
  <c r="BE769" i="7"/>
  <c r="BD769" i="7"/>
  <c r="BC769" i="7"/>
  <c r="BB769" i="7"/>
  <c r="BA769" i="7"/>
  <c r="AZ769" i="7"/>
  <c r="AY769" i="7"/>
  <c r="AX769" i="7"/>
  <c r="AW769" i="7"/>
  <c r="AV769" i="7"/>
  <c r="AU769" i="7"/>
  <c r="AT769" i="7"/>
  <c r="AS769" i="7"/>
  <c r="AR769" i="7"/>
  <c r="AQ769" i="7"/>
  <c r="AP769" i="7"/>
  <c r="AO769" i="7"/>
  <c r="AN769" i="7"/>
  <c r="AM769" i="7"/>
  <c r="AL769" i="7"/>
  <c r="AK769" i="7"/>
  <c r="AJ769" i="7"/>
  <c r="AI769" i="7"/>
  <c r="S769" i="7"/>
  <c r="R769" i="7"/>
  <c r="Q769" i="7"/>
  <c r="P769" i="7"/>
  <c r="O769" i="7"/>
  <c r="N769" i="7"/>
  <c r="M769" i="7"/>
  <c r="L769" i="7"/>
  <c r="K769" i="7"/>
  <c r="J769" i="7"/>
  <c r="I769" i="7"/>
  <c r="H769" i="7"/>
  <c r="G769" i="7"/>
  <c r="F769" i="7"/>
  <c r="BI768" i="7"/>
  <c r="BH768" i="7" s="1"/>
  <c r="CH768" i="7" s="1"/>
  <c r="AD768" i="7" s="1"/>
  <c r="BF768" i="7"/>
  <c r="BE768" i="7"/>
  <c r="BD768" i="7"/>
  <c r="BC768" i="7"/>
  <c r="BB768" i="7"/>
  <c r="BA768" i="7"/>
  <c r="AZ768" i="7"/>
  <c r="AY768" i="7"/>
  <c r="AX768" i="7"/>
  <c r="AW768" i="7"/>
  <c r="AV768" i="7"/>
  <c r="AU768" i="7"/>
  <c r="AT768" i="7"/>
  <c r="AS768" i="7"/>
  <c r="AR768" i="7"/>
  <c r="AQ768" i="7"/>
  <c r="AP768" i="7"/>
  <c r="AO768" i="7"/>
  <c r="AN768" i="7"/>
  <c r="AM768" i="7"/>
  <c r="AL768" i="7"/>
  <c r="AK768" i="7"/>
  <c r="AJ768" i="7"/>
  <c r="AI768" i="7"/>
  <c r="S768" i="7"/>
  <c r="R768" i="7"/>
  <c r="Q768" i="7"/>
  <c r="P768" i="7"/>
  <c r="O768" i="7"/>
  <c r="N768" i="7"/>
  <c r="M768" i="7"/>
  <c r="L768" i="7"/>
  <c r="K768" i="7"/>
  <c r="J768" i="7"/>
  <c r="I768" i="7"/>
  <c r="H768" i="7"/>
  <c r="G768" i="7"/>
  <c r="F768" i="7"/>
  <c r="BI767" i="7"/>
  <c r="BF767" i="7"/>
  <c r="BE767" i="7"/>
  <c r="BD767" i="7"/>
  <c r="BC767" i="7"/>
  <c r="BB767" i="7"/>
  <c r="BA767" i="7"/>
  <c r="AZ767" i="7"/>
  <c r="AY767" i="7"/>
  <c r="AX767" i="7"/>
  <c r="AW767" i="7"/>
  <c r="AV767" i="7"/>
  <c r="AU767" i="7"/>
  <c r="AT767" i="7"/>
  <c r="AS767" i="7"/>
  <c r="AR767" i="7"/>
  <c r="AQ767" i="7"/>
  <c r="AP767" i="7"/>
  <c r="AO767" i="7"/>
  <c r="AN767" i="7"/>
  <c r="AM767" i="7"/>
  <c r="AL767" i="7"/>
  <c r="AK767" i="7"/>
  <c r="AJ767" i="7"/>
  <c r="AI767" i="7"/>
  <c r="S767" i="7"/>
  <c r="R767" i="7"/>
  <c r="Q767" i="7"/>
  <c r="P767" i="7"/>
  <c r="O767" i="7"/>
  <c r="N767" i="7"/>
  <c r="M767" i="7"/>
  <c r="L767" i="7"/>
  <c r="K767" i="7"/>
  <c r="J767" i="7"/>
  <c r="I767" i="7"/>
  <c r="H767" i="7"/>
  <c r="G767" i="7"/>
  <c r="F767" i="7"/>
  <c r="BI766" i="7"/>
  <c r="E766" i="7" s="1"/>
  <c r="BF766" i="7"/>
  <c r="BE766" i="7"/>
  <c r="BD766" i="7"/>
  <c r="BC766" i="7"/>
  <c r="BB766" i="7"/>
  <c r="BA766" i="7"/>
  <c r="AZ766" i="7"/>
  <c r="AY766" i="7"/>
  <c r="AX766" i="7"/>
  <c r="AW766" i="7"/>
  <c r="AV766" i="7"/>
  <c r="AU766" i="7"/>
  <c r="AT766" i="7"/>
  <c r="AS766" i="7"/>
  <c r="AR766" i="7"/>
  <c r="AQ766" i="7"/>
  <c r="AP766" i="7"/>
  <c r="AO766" i="7"/>
  <c r="AN766" i="7"/>
  <c r="AM766" i="7"/>
  <c r="AL766" i="7"/>
  <c r="AK766" i="7"/>
  <c r="AJ766" i="7"/>
  <c r="AI766" i="7"/>
  <c r="S766" i="7"/>
  <c r="R766" i="7"/>
  <c r="Q766" i="7"/>
  <c r="P766" i="7"/>
  <c r="O766" i="7"/>
  <c r="N766" i="7"/>
  <c r="M766" i="7"/>
  <c r="L766" i="7"/>
  <c r="K766" i="7"/>
  <c r="J766" i="7"/>
  <c r="I766" i="7"/>
  <c r="H766" i="7"/>
  <c r="G766" i="7"/>
  <c r="F766" i="7"/>
  <c r="BI765" i="7"/>
  <c r="BF765" i="7"/>
  <c r="BE765" i="7"/>
  <c r="BD765" i="7"/>
  <c r="BC765" i="7"/>
  <c r="BB765" i="7"/>
  <c r="BA765" i="7"/>
  <c r="AZ765" i="7"/>
  <c r="AY765" i="7"/>
  <c r="AX765" i="7"/>
  <c r="AW765" i="7"/>
  <c r="AV765" i="7"/>
  <c r="AU765" i="7"/>
  <c r="AT765" i="7"/>
  <c r="AS765" i="7"/>
  <c r="AR765" i="7"/>
  <c r="AQ765" i="7"/>
  <c r="AP765" i="7"/>
  <c r="AO765" i="7"/>
  <c r="AN765" i="7"/>
  <c r="AM765" i="7"/>
  <c r="AL765" i="7"/>
  <c r="AK765" i="7"/>
  <c r="AJ765" i="7"/>
  <c r="AI765" i="7"/>
  <c r="S765" i="7"/>
  <c r="R765" i="7"/>
  <c r="Q765" i="7"/>
  <c r="P765" i="7"/>
  <c r="O765" i="7"/>
  <c r="N765" i="7"/>
  <c r="M765" i="7"/>
  <c r="L765" i="7"/>
  <c r="K765" i="7"/>
  <c r="J765" i="7"/>
  <c r="I765" i="7"/>
  <c r="H765" i="7"/>
  <c r="G765" i="7"/>
  <c r="F765" i="7"/>
  <c r="BI764" i="7"/>
  <c r="BF764" i="7"/>
  <c r="BE764" i="7"/>
  <c r="BD764" i="7"/>
  <c r="BC764" i="7"/>
  <c r="BB764" i="7"/>
  <c r="BA764" i="7"/>
  <c r="AZ764" i="7"/>
  <c r="AY764" i="7"/>
  <c r="AX764" i="7"/>
  <c r="AW764" i="7"/>
  <c r="AV764" i="7"/>
  <c r="AU764" i="7"/>
  <c r="AT764" i="7"/>
  <c r="AS764" i="7"/>
  <c r="AR764" i="7"/>
  <c r="AQ764" i="7"/>
  <c r="AP764" i="7"/>
  <c r="AO764" i="7"/>
  <c r="AN764" i="7"/>
  <c r="AM764" i="7"/>
  <c r="AL764" i="7"/>
  <c r="AK764" i="7"/>
  <c r="AJ764" i="7"/>
  <c r="AI764" i="7"/>
  <c r="S764" i="7"/>
  <c r="R764" i="7"/>
  <c r="Q764" i="7"/>
  <c r="P764" i="7"/>
  <c r="O764" i="7"/>
  <c r="N764" i="7"/>
  <c r="M764" i="7"/>
  <c r="L764" i="7"/>
  <c r="K764" i="7"/>
  <c r="J764" i="7"/>
  <c r="I764" i="7"/>
  <c r="H764" i="7"/>
  <c r="G764" i="7"/>
  <c r="F764" i="7"/>
  <c r="BI763" i="7"/>
  <c r="BF763" i="7"/>
  <c r="BE763" i="7"/>
  <c r="BD763" i="7"/>
  <c r="BC763" i="7"/>
  <c r="BB763" i="7"/>
  <c r="BA763" i="7"/>
  <c r="AZ763" i="7"/>
  <c r="AY763" i="7"/>
  <c r="AX763" i="7"/>
  <c r="AW763" i="7"/>
  <c r="AV763" i="7"/>
  <c r="AU763" i="7"/>
  <c r="AT763" i="7"/>
  <c r="AS763" i="7"/>
  <c r="AR763" i="7"/>
  <c r="AQ763" i="7"/>
  <c r="AP763" i="7"/>
  <c r="AO763" i="7"/>
  <c r="AN763" i="7"/>
  <c r="AM763" i="7"/>
  <c r="AL763" i="7"/>
  <c r="AK763" i="7"/>
  <c r="AJ763" i="7"/>
  <c r="AI763" i="7"/>
  <c r="S763" i="7"/>
  <c r="R763" i="7"/>
  <c r="Q763" i="7"/>
  <c r="P763" i="7"/>
  <c r="O763" i="7"/>
  <c r="N763" i="7"/>
  <c r="M763" i="7"/>
  <c r="L763" i="7"/>
  <c r="K763" i="7"/>
  <c r="J763" i="7"/>
  <c r="I763" i="7"/>
  <c r="H763" i="7"/>
  <c r="G763" i="7"/>
  <c r="F763" i="7"/>
  <c r="BI762" i="7"/>
  <c r="BF762" i="7"/>
  <c r="BE762" i="7"/>
  <c r="BD762" i="7"/>
  <c r="BC762" i="7"/>
  <c r="BB762" i="7"/>
  <c r="BA762" i="7"/>
  <c r="AZ762" i="7"/>
  <c r="AY762" i="7"/>
  <c r="AX762" i="7"/>
  <c r="AW762" i="7"/>
  <c r="AV762" i="7"/>
  <c r="AU762" i="7"/>
  <c r="AT762" i="7"/>
  <c r="AS762" i="7"/>
  <c r="AR762" i="7"/>
  <c r="AQ762" i="7"/>
  <c r="AP762" i="7"/>
  <c r="AO762" i="7"/>
  <c r="AN762" i="7"/>
  <c r="AM762" i="7"/>
  <c r="AL762" i="7"/>
  <c r="AK762" i="7"/>
  <c r="AJ762" i="7"/>
  <c r="AI762" i="7"/>
  <c r="S762" i="7"/>
  <c r="R762" i="7"/>
  <c r="Q762" i="7"/>
  <c r="P762" i="7"/>
  <c r="O762" i="7"/>
  <c r="N762" i="7"/>
  <c r="M762" i="7"/>
  <c r="L762" i="7"/>
  <c r="K762" i="7"/>
  <c r="J762" i="7"/>
  <c r="I762" i="7"/>
  <c r="H762" i="7"/>
  <c r="G762" i="7"/>
  <c r="F762" i="7"/>
  <c r="BI761" i="7"/>
  <c r="BF761" i="7"/>
  <c r="BE761" i="7"/>
  <c r="BD761" i="7"/>
  <c r="BC761" i="7"/>
  <c r="BB761" i="7"/>
  <c r="BA761" i="7"/>
  <c r="AZ761" i="7"/>
  <c r="AY761" i="7"/>
  <c r="AX761" i="7"/>
  <c r="AW761" i="7"/>
  <c r="AV761" i="7"/>
  <c r="AU761" i="7"/>
  <c r="AT761" i="7"/>
  <c r="AS761" i="7"/>
  <c r="AR761" i="7"/>
  <c r="AQ761" i="7"/>
  <c r="AP761" i="7"/>
  <c r="AO761" i="7"/>
  <c r="AN761" i="7"/>
  <c r="AM761" i="7"/>
  <c r="AL761" i="7"/>
  <c r="AK761" i="7"/>
  <c r="AJ761" i="7"/>
  <c r="AI761" i="7"/>
  <c r="S761" i="7"/>
  <c r="R761" i="7"/>
  <c r="Q761" i="7"/>
  <c r="P761" i="7"/>
  <c r="O761" i="7"/>
  <c r="N761" i="7"/>
  <c r="M761" i="7"/>
  <c r="L761" i="7"/>
  <c r="K761" i="7"/>
  <c r="J761" i="7"/>
  <c r="I761" i="7"/>
  <c r="H761" i="7"/>
  <c r="G761" i="7"/>
  <c r="F761" i="7"/>
  <c r="BI760" i="7"/>
  <c r="E760" i="7" s="1"/>
  <c r="BF760" i="7"/>
  <c r="BE760" i="7"/>
  <c r="BD760" i="7"/>
  <c r="BC760" i="7"/>
  <c r="BB760" i="7"/>
  <c r="BA760" i="7"/>
  <c r="AZ760" i="7"/>
  <c r="AY760" i="7"/>
  <c r="AX760" i="7"/>
  <c r="AW760" i="7"/>
  <c r="AV760" i="7"/>
  <c r="AU760" i="7"/>
  <c r="AT760" i="7"/>
  <c r="AS760" i="7"/>
  <c r="AR760" i="7"/>
  <c r="AQ760" i="7"/>
  <c r="AP760" i="7"/>
  <c r="AO760" i="7"/>
  <c r="AN760" i="7"/>
  <c r="AM760" i="7"/>
  <c r="AL760" i="7"/>
  <c r="AK760" i="7"/>
  <c r="AJ760" i="7"/>
  <c r="AI760" i="7"/>
  <c r="S760" i="7"/>
  <c r="R760" i="7"/>
  <c r="Q760" i="7"/>
  <c r="P760" i="7"/>
  <c r="O760" i="7"/>
  <c r="N760" i="7"/>
  <c r="M760" i="7"/>
  <c r="L760" i="7"/>
  <c r="K760" i="7"/>
  <c r="J760" i="7"/>
  <c r="I760" i="7"/>
  <c r="H760" i="7"/>
  <c r="G760" i="7"/>
  <c r="F760" i="7"/>
  <c r="BI759" i="7"/>
  <c r="BF759" i="7"/>
  <c r="BE759" i="7"/>
  <c r="BD759" i="7"/>
  <c r="BC759" i="7"/>
  <c r="BB759" i="7"/>
  <c r="BA759" i="7"/>
  <c r="AZ759" i="7"/>
  <c r="AY759" i="7"/>
  <c r="AX759" i="7"/>
  <c r="AW759" i="7"/>
  <c r="AV759" i="7"/>
  <c r="AU759" i="7"/>
  <c r="AT759" i="7"/>
  <c r="AS759" i="7"/>
  <c r="AR759" i="7"/>
  <c r="AQ759" i="7"/>
  <c r="AP759" i="7"/>
  <c r="AO759" i="7"/>
  <c r="AN759" i="7"/>
  <c r="AM759" i="7"/>
  <c r="AL759" i="7"/>
  <c r="AK759" i="7"/>
  <c r="AJ759" i="7"/>
  <c r="AI759" i="7"/>
  <c r="S759" i="7"/>
  <c r="R759" i="7"/>
  <c r="Q759" i="7"/>
  <c r="P759" i="7"/>
  <c r="O759" i="7"/>
  <c r="N759" i="7"/>
  <c r="M759" i="7"/>
  <c r="L759" i="7"/>
  <c r="K759" i="7"/>
  <c r="J759" i="7"/>
  <c r="I759" i="7"/>
  <c r="H759" i="7"/>
  <c r="G759" i="7"/>
  <c r="F759" i="7"/>
  <c r="BI758" i="7"/>
  <c r="BH758" i="7" s="1"/>
  <c r="BF758" i="7"/>
  <c r="BE758" i="7"/>
  <c r="BD758" i="7"/>
  <c r="BC758" i="7"/>
  <c r="BB758" i="7"/>
  <c r="BA758" i="7"/>
  <c r="AZ758" i="7"/>
  <c r="AY758" i="7"/>
  <c r="AX758" i="7"/>
  <c r="AW758" i="7"/>
  <c r="AV758" i="7"/>
  <c r="AU758" i="7"/>
  <c r="AT758" i="7"/>
  <c r="AS758" i="7"/>
  <c r="AR758" i="7"/>
  <c r="AQ758" i="7"/>
  <c r="AP758" i="7"/>
  <c r="AO758" i="7"/>
  <c r="AN758" i="7"/>
  <c r="AM758" i="7"/>
  <c r="AL758" i="7"/>
  <c r="AK758" i="7"/>
  <c r="AJ758" i="7"/>
  <c r="AI758" i="7"/>
  <c r="S758" i="7"/>
  <c r="R758" i="7"/>
  <c r="Q758" i="7"/>
  <c r="P758" i="7"/>
  <c r="O758" i="7"/>
  <c r="N758" i="7"/>
  <c r="M758" i="7"/>
  <c r="L758" i="7"/>
  <c r="K758" i="7"/>
  <c r="J758" i="7"/>
  <c r="I758" i="7"/>
  <c r="H758" i="7"/>
  <c r="G758" i="7"/>
  <c r="F758" i="7"/>
  <c r="BI757" i="7"/>
  <c r="E757" i="7" s="1"/>
  <c r="BF757" i="7"/>
  <c r="BE757" i="7"/>
  <c r="BD757" i="7"/>
  <c r="BC757" i="7"/>
  <c r="BB757" i="7"/>
  <c r="BA757" i="7"/>
  <c r="AZ757" i="7"/>
  <c r="AY757" i="7"/>
  <c r="AX757" i="7"/>
  <c r="AW757" i="7"/>
  <c r="AV757" i="7"/>
  <c r="AU757" i="7"/>
  <c r="AT757" i="7"/>
  <c r="AS757" i="7"/>
  <c r="AR757" i="7"/>
  <c r="AQ757" i="7"/>
  <c r="AP757" i="7"/>
  <c r="AO757" i="7"/>
  <c r="AN757" i="7"/>
  <c r="AM757" i="7"/>
  <c r="AL757" i="7"/>
  <c r="AK757" i="7"/>
  <c r="AJ757" i="7"/>
  <c r="AI757" i="7"/>
  <c r="S757" i="7"/>
  <c r="R757" i="7"/>
  <c r="Q757" i="7"/>
  <c r="P757" i="7"/>
  <c r="O757" i="7"/>
  <c r="N757" i="7"/>
  <c r="M757" i="7"/>
  <c r="L757" i="7"/>
  <c r="K757" i="7"/>
  <c r="J757" i="7"/>
  <c r="I757" i="7"/>
  <c r="H757" i="7"/>
  <c r="G757" i="7"/>
  <c r="F757" i="7"/>
  <c r="BI756" i="7"/>
  <c r="BF756" i="7"/>
  <c r="BE756" i="7"/>
  <c r="BD756" i="7"/>
  <c r="BC756" i="7"/>
  <c r="BB756" i="7"/>
  <c r="BA756" i="7"/>
  <c r="AZ756" i="7"/>
  <c r="AY756" i="7"/>
  <c r="AX756" i="7"/>
  <c r="AW756" i="7"/>
  <c r="AV756" i="7"/>
  <c r="AU756" i="7"/>
  <c r="AT756" i="7"/>
  <c r="AS756" i="7"/>
  <c r="AR756" i="7"/>
  <c r="AQ756" i="7"/>
  <c r="AP756" i="7"/>
  <c r="AO756" i="7"/>
  <c r="AN756" i="7"/>
  <c r="AM756" i="7"/>
  <c r="AL756" i="7"/>
  <c r="AK756" i="7"/>
  <c r="AJ756" i="7"/>
  <c r="AI756" i="7"/>
  <c r="S756" i="7"/>
  <c r="R756" i="7"/>
  <c r="Q756" i="7"/>
  <c r="P756" i="7"/>
  <c r="O756" i="7"/>
  <c r="N756" i="7"/>
  <c r="M756" i="7"/>
  <c r="L756" i="7"/>
  <c r="K756" i="7"/>
  <c r="J756" i="7"/>
  <c r="I756" i="7"/>
  <c r="H756" i="7"/>
  <c r="G756" i="7"/>
  <c r="F756" i="7"/>
  <c r="BI755" i="7"/>
  <c r="BF755" i="7"/>
  <c r="BE755" i="7"/>
  <c r="BD755" i="7"/>
  <c r="BC755" i="7"/>
  <c r="BB755" i="7"/>
  <c r="BA755" i="7"/>
  <c r="AZ755" i="7"/>
  <c r="AY755" i="7"/>
  <c r="AX755" i="7"/>
  <c r="AW755" i="7"/>
  <c r="AV755" i="7"/>
  <c r="AU755" i="7"/>
  <c r="AT755" i="7"/>
  <c r="AS755" i="7"/>
  <c r="AR755" i="7"/>
  <c r="AQ755" i="7"/>
  <c r="AP755" i="7"/>
  <c r="AO755" i="7"/>
  <c r="AN755" i="7"/>
  <c r="AM755" i="7"/>
  <c r="AL755" i="7"/>
  <c r="AK755" i="7"/>
  <c r="AJ755" i="7"/>
  <c r="AI755" i="7"/>
  <c r="S755" i="7"/>
  <c r="R755" i="7"/>
  <c r="Q755" i="7"/>
  <c r="P755" i="7"/>
  <c r="O755" i="7"/>
  <c r="N755" i="7"/>
  <c r="M755" i="7"/>
  <c r="L755" i="7"/>
  <c r="K755" i="7"/>
  <c r="J755" i="7"/>
  <c r="I755" i="7"/>
  <c r="H755" i="7"/>
  <c r="G755" i="7"/>
  <c r="F755" i="7"/>
  <c r="BI754" i="7"/>
  <c r="BF754" i="7"/>
  <c r="BE754" i="7"/>
  <c r="BD754" i="7"/>
  <c r="BC754" i="7"/>
  <c r="BB754" i="7"/>
  <c r="BA754" i="7"/>
  <c r="AZ754" i="7"/>
  <c r="AY754" i="7"/>
  <c r="AX754" i="7"/>
  <c r="AW754" i="7"/>
  <c r="AV754" i="7"/>
  <c r="AU754" i="7"/>
  <c r="AT754" i="7"/>
  <c r="AS754" i="7"/>
  <c r="AR754" i="7"/>
  <c r="AQ754" i="7"/>
  <c r="AP754" i="7"/>
  <c r="AO754" i="7"/>
  <c r="AN754" i="7"/>
  <c r="AM754" i="7"/>
  <c r="AL754" i="7"/>
  <c r="AK754" i="7"/>
  <c r="AJ754" i="7"/>
  <c r="AI754" i="7"/>
  <c r="S754" i="7"/>
  <c r="R754" i="7"/>
  <c r="Q754" i="7"/>
  <c r="P754" i="7"/>
  <c r="O754" i="7"/>
  <c r="N754" i="7"/>
  <c r="M754" i="7"/>
  <c r="L754" i="7"/>
  <c r="K754" i="7"/>
  <c r="J754" i="7"/>
  <c r="I754" i="7"/>
  <c r="H754" i="7"/>
  <c r="G754" i="7"/>
  <c r="F754" i="7"/>
  <c r="BI753" i="7"/>
  <c r="E753" i="7" s="1"/>
  <c r="BH753" i="7"/>
  <c r="BF753" i="7"/>
  <c r="BE753" i="7"/>
  <c r="BD753" i="7"/>
  <c r="BC753" i="7"/>
  <c r="BB753" i="7"/>
  <c r="BA753" i="7"/>
  <c r="AZ753" i="7"/>
  <c r="AY753" i="7"/>
  <c r="AX753" i="7"/>
  <c r="AW753" i="7"/>
  <c r="AV753" i="7"/>
  <c r="AU753" i="7"/>
  <c r="AT753" i="7"/>
  <c r="AS753" i="7"/>
  <c r="AR753" i="7"/>
  <c r="AQ753" i="7"/>
  <c r="AP753" i="7"/>
  <c r="AO753" i="7"/>
  <c r="AN753" i="7"/>
  <c r="AM753" i="7"/>
  <c r="AL753" i="7"/>
  <c r="AK753" i="7"/>
  <c r="AJ753" i="7"/>
  <c r="AI753" i="7"/>
  <c r="S753" i="7"/>
  <c r="R753" i="7"/>
  <c r="Q753" i="7"/>
  <c r="P753" i="7"/>
  <c r="O753" i="7"/>
  <c r="N753" i="7"/>
  <c r="M753" i="7"/>
  <c r="L753" i="7"/>
  <c r="K753" i="7"/>
  <c r="J753" i="7"/>
  <c r="I753" i="7"/>
  <c r="H753" i="7"/>
  <c r="G753" i="7"/>
  <c r="F753" i="7"/>
  <c r="BI752" i="7"/>
  <c r="E752" i="7" s="1"/>
  <c r="BH752" i="7"/>
  <c r="CH752" i="7" s="1"/>
  <c r="BF752" i="7"/>
  <c r="BE752" i="7"/>
  <c r="BD752" i="7"/>
  <c r="BC752" i="7"/>
  <c r="BB752" i="7"/>
  <c r="BA752" i="7"/>
  <c r="AZ752" i="7"/>
  <c r="AY752" i="7"/>
  <c r="AX752" i="7"/>
  <c r="AW752" i="7"/>
  <c r="AV752" i="7"/>
  <c r="AU752" i="7"/>
  <c r="AT752" i="7"/>
  <c r="AS752" i="7"/>
  <c r="AR752" i="7"/>
  <c r="AQ752" i="7"/>
  <c r="AP752" i="7"/>
  <c r="AO752" i="7"/>
  <c r="AN752" i="7"/>
  <c r="AM752" i="7"/>
  <c r="AL752" i="7"/>
  <c r="AK752" i="7"/>
  <c r="AJ752" i="7"/>
  <c r="AI752" i="7"/>
  <c r="S752" i="7"/>
  <c r="R752" i="7"/>
  <c r="Q752" i="7"/>
  <c r="P752" i="7"/>
  <c r="O752" i="7"/>
  <c r="N752" i="7"/>
  <c r="M752" i="7"/>
  <c r="L752" i="7"/>
  <c r="K752" i="7"/>
  <c r="J752" i="7"/>
  <c r="I752" i="7"/>
  <c r="H752" i="7"/>
  <c r="G752" i="7"/>
  <c r="F752" i="7"/>
  <c r="BI751" i="7"/>
  <c r="E751" i="7" s="1"/>
  <c r="BF751" i="7"/>
  <c r="BE751" i="7"/>
  <c r="BD751" i="7"/>
  <c r="BC751" i="7"/>
  <c r="BB751" i="7"/>
  <c r="BA751" i="7"/>
  <c r="AZ751" i="7"/>
  <c r="AY751" i="7"/>
  <c r="AX751" i="7"/>
  <c r="AW751" i="7"/>
  <c r="AV751" i="7"/>
  <c r="AU751" i="7"/>
  <c r="AT751" i="7"/>
  <c r="AS751" i="7"/>
  <c r="AR751" i="7"/>
  <c r="AQ751" i="7"/>
  <c r="AP751" i="7"/>
  <c r="AO751" i="7"/>
  <c r="AN751" i="7"/>
  <c r="AM751" i="7"/>
  <c r="AL751" i="7"/>
  <c r="AK751" i="7"/>
  <c r="AJ751" i="7"/>
  <c r="AI751" i="7"/>
  <c r="S751" i="7"/>
  <c r="R751" i="7"/>
  <c r="Q751" i="7"/>
  <c r="P751" i="7"/>
  <c r="O751" i="7"/>
  <c r="N751" i="7"/>
  <c r="M751" i="7"/>
  <c r="L751" i="7"/>
  <c r="K751" i="7"/>
  <c r="J751" i="7"/>
  <c r="I751" i="7"/>
  <c r="H751" i="7"/>
  <c r="G751" i="7"/>
  <c r="F751" i="7"/>
  <c r="BI750" i="7"/>
  <c r="E750" i="7" s="1"/>
  <c r="BF750" i="7"/>
  <c r="BE750" i="7"/>
  <c r="BD750" i="7"/>
  <c r="BC750" i="7"/>
  <c r="BB750" i="7"/>
  <c r="BA750" i="7"/>
  <c r="AZ750" i="7"/>
  <c r="AY750" i="7"/>
  <c r="AX750" i="7"/>
  <c r="AW750" i="7"/>
  <c r="AV750" i="7"/>
  <c r="AU750" i="7"/>
  <c r="AT750" i="7"/>
  <c r="AS750" i="7"/>
  <c r="AR750" i="7"/>
  <c r="AQ750" i="7"/>
  <c r="AP750" i="7"/>
  <c r="AO750" i="7"/>
  <c r="AN750" i="7"/>
  <c r="AM750" i="7"/>
  <c r="AL750" i="7"/>
  <c r="AK750" i="7"/>
  <c r="AJ750" i="7"/>
  <c r="AI750" i="7"/>
  <c r="S750" i="7"/>
  <c r="R750" i="7"/>
  <c r="Q750" i="7"/>
  <c r="P750" i="7"/>
  <c r="O750" i="7"/>
  <c r="N750" i="7"/>
  <c r="M750" i="7"/>
  <c r="L750" i="7"/>
  <c r="K750" i="7"/>
  <c r="J750" i="7"/>
  <c r="I750" i="7"/>
  <c r="H750" i="7"/>
  <c r="G750" i="7"/>
  <c r="F750" i="7"/>
  <c r="BI749" i="7"/>
  <c r="BF749" i="7"/>
  <c r="BE749" i="7"/>
  <c r="BD749" i="7"/>
  <c r="BC749" i="7"/>
  <c r="BB749" i="7"/>
  <c r="BA749" i="7"/>
  <c r="AZ749" i="7"/>
  <c r="AY749" i="7"/>
  <c r="AX749" i="7"/>
  <c r="AW749" i="7"/>
  <c r="AV749" i="7"/>
  <c r="AU749" i="7"/>
  <c r="AT749" i="7"/>
  <c r="AS749" i="7"/>
  <c r="AR749" i="7"/>
  <c r="AQ749" i="7"/>
  <c r="AP749" i="7"/>
  <c r="AO749" i="7"/>
  <c r="AN749" i="7"/>
  <c r="AM749" i="7"/>
  <c r="AL749" i="7"/>
  <c r="AK749" i="7"/>
  <c r="AJ749" i="7"/>
  <c r="AI749" i="7"/>
  <c r="S749" i="7"/>
  <c r="R749" i="7"/>
  <c r="Q749" i="7"/>
  <c r="P749" i="7"/>
  <c r="O749" i="7"/>
  <c r="N749" i="7"/>
  <c r="M749" i="7"/>
  <c r="L749" i="7"/>
  <c r="K749" i="7"/>
  <c r="J749" i="7"/>
  <c r="I749" i="7"/>
  <c r="H749" i="7"/>
  <c r="G749" i="7"/>
  <c r="F749" i="7"/>
  <c r="BI748" i="7"/>
  <c r="BF748" i="7"/>
  <c r="BE748" i="7"/>
  <c r="BD748" i="7"/>
  <c r="BC748" i="7"/>
  <c r="BB748" i="7"/>
  <c r="BA748" i="7"/>
  <c r="AZ748" i="7"/>
  <c r="AY748" i="7"/>
  <c r="AX748" i="7"/>
  <c r="AW748" i="7"/>
  <c r="AV748" i="7"/>
  <c r="AU748" i="7"/>
  <c r="AT748" i="7"/>
  <c r="AS748" i="7"/>
  <c r="AR748" i="7"/>
  <c r="AQ748" i="7"/>
  <c r="AP748" i="7"/>
  <c r="AO748" i="7"/>
  <c r="AN748" i="7"/>
  <c r="AM748" i="7"/>
  <c r="AL748" i="7"/>
  <c r="AK748" i="7"/>
  <c r="AJ748" i="7"/>
  <c r="AI748" i="7"/>
  <c r="S748" i="7"/>
  <c r="R748" i="7"/>
  <c r="Q748" i="7"/>
  <c r="P748" i="7"/>
  <c r="O748" i="7"/>
  <c r="N748" i="7"/>
  <c r="M748" i="7"/>
  <c r="L748" i="7"/>
  <c r="K748" i="7"/>
  <c r="J748" i="7"/>
  <c r="I748" i="7"/>
  <c r="H748" i="7"/>
  <c r="G748" i="7"/>
  <c r="F748" i="7"/>
  <c r="BI747" i="7"/>
  <c r="BF747" i="7"/>
  <c r="BE747" i="7"/>
  <c r="BD747" i="7"/>
  <c r="BC747" i="7"/>
  <c r="BB747" i="7"/>
  <c r="BA747" i="7"/>
  <c r="AZ747" i="7"/>
  <c r="AY747" i="7"/>
  <c r="AX747" i="7"/>
  <c r="AW747" i="7"/>
  <c r="AV747" i="7"/>
  <c r="AU747" i="7"/>
  <c r="AT747" i="7"/>
  <c r="AS747" i="7"/>
  <c r="AR747" i="7"/>
  <c r="AQ747" i="7"/>
  <c r="AP747" i="7"/>
  <c r="AO747" i="7"/>
  <c r="AN747" i="7"/>
  <c r="AM747" i="7"/>
  <c r="AL747" i="7"/>
  <c r="AK747" i="7"/>
  <c r="AJ747" i="7"/>
  <c r="AI747" i="7"/>
  <c r="S747" i="7"/>
  <c r="R747" i="7"/>
  <c r="Q747" i="7"/>
  <c r="P747" i="7"/>
  <c r="O747" i="7"/>
  <c r="N747" i="7"/>
  <c r="M747" i="7"/>
  <c r="L747" i="7"/>
  <c r="K747" i="7"/>
  <c r="J747" i="7"/>
  <c r="I747" i="7"/>
  <c r="H747" i="7"/>
  <c r="G747" i="7"/>
  <c r="F747" i="7"/>
  <c r="BI746" i="7"/>
  <c r="E746" i="7" s="1"/>
  <c r="BF746" i="7"/>
  <c r="BE746" i="7"/>
  <c r="BD746" i="7"/>
  <c r="BC746" i="7"/>
  <c r="BB746" i="7"/>
  <c r="BA746" i="7"/>
  <c r="AZ746" i="7"/>
  <c r="AY746" i="7"/>
  <c r="AX746" i="7"/>
  <c r="AW746" i="7"/>
  <c r="AV746" i="7"/>
  <c r="AU746" i="7"/>
  <c r="AT746" i="7"/>
  <c r="AS746" i="7"/>
  <c r="AR746" i="7"/>
  <c r="AQ746" i="7"/>
  <c r="AP746" i="7"/>
  <c r="AO746" i="7"/>
  <c r="AN746" i="7"/>
  <c r="AM746" i="7"/>
  <c r="AL746" i="7"/>
  <c r="AK746" i="7"/>
  <c r="AJ746" i="7"/>
  <c r="AI746" i="7"/>
  <c r="S746" i="7"/>
  <c r="R746" i="7"/>
  <c r="Q746" i="7"/>
  <c r="P746" i="7"/>
  <c r="O746" i="7"/>
  <c r="N746" i="7"/>
  <c r="M746" i="7"/>
  <c r="L746" i="7"/>
  <c r="K746" i="7"/>
  <c r="J746" i="7"/>
  <c r="I746" i="7"/>
  <c r="H746" i="7"/>
  <c r="G746" i="7"/>
  <c r="F746" i="7"/>
  <c r="BI745" i="7"/>
  <c r="E745" i="7" s="1"/>
  <c r="BF745" i="7"/>
  <c r="BE745" i="7"/>
  <c r="BD745" i="7"/>
  <c r="BC745" i="7"/>
  <c r="BB745" i="7"/>
  <c r="BA745" i="7"/>
  <c r="AZ745" i="7"/>
  <c r="AY745" i="7"/>
  <c r="AX745" i="7"/>
  <c r="AW745" i="7"/>
  <c r="AV745" i="7"/>
  <c r="AU745" i="7"/>
  <c r="AT745" i="7"/>
  <c r="AS745" i="7"/>
  <c r="AR745" i="7"/>
  <c r="AQ745" i="7"/>
  <c r="AP745" i="7"/>
  <c r="AO745" i="7"/>
  <c r="AN745" i="7"/>
  <c r="AM745" i="7"/>
  <c r="AL745" i="7"/>
  <c r="AK745" i="7"/>
  <c r="AJ745" i="7"/>
  <c r="AI745" i="7"/>
  <c r="S745" i="7"/>
  <c r="R745" i="7"/>
  <c r="Q745" i="7"/>
  <c r="P745" i="7"/>
  <c r="O745" i="7"/>
  <c r="N745" i="7"/>
  <c r="M745" i="7"/>
  <c r="L745" i="7"/>
  <c r="K745" i="7"/>
  <c r="J745" i="7"/>
  <c r="I745" i="7"/>
  <c r="H745" i="7"/>
  <c r="G745" i="7"/>
  <c r="F745" i="7"/>
  <c r="BI744" i="7"/>
  <c r="E744" i="7" s="1"/>
  <c r="BF744" i="7"/>
  <c r="BE744" i="7"/>
  <c r="BD744" i="7"/>
  <c r="BC744" i="7"/>
  <c r="BB744" i="7"/>
  <c r="BA744" i="7"/>
  <c r="AZ744" i="7"/>
  <c r="AY744" i="7"/>
  <c r="AX744" i="7"/>
  <c r="AW744" i="7"/>
  <c r="AV744" i="7"/>
  <c r="AU744" i="7"/>
  <c r="AT744" i="7"/>
  <c r="AS744" i="7"/>
  <c r="AR744" i="7"/>
  <c r="AQ744" i="7"/>
  <c r="AP744" i="7"/>
  <c r="AO744" i="7"/>
  <c r="AN744" i="7"/>
  <c r="AM744" i="7"/>
  <c r="AL744" i="7"/>
  <c r="AK744" i="7"/>
  <c r="AJ744" i="7"/>
  <c r="AI744" i="7"/>
  <c r="S744" i="7"/>
  <c r="R744" i="7"/>
  <c r="Q744" i="7"/>
  <c r="P744" i="7"/>
  <c r="O744" i="7"/>
  <c r="N744" i="7"/>
  <c r="M744" i="7"/>
  <c r="L744" i="7"/>
  <c r="K744" i="7"/>
  <c r="J744" i="7"/>
  <c r="I744" i="7"/>
  <c r="H744" i="7"/>
  <c r="G744" i="7"/>
  <c r="F744" i="7"/>
  <c r="BI743" i="7"/>
  <c r="E743" i="7" s="1"/>
  <c r="BH743" i="7"/>
  <c r="CJ743" i="7" s="1"/>
  <c r="AF743" i="7" s="1"/>
  <c r="BF743" i="7"/>
  <c r="BE743" i="7"/>
  <c r="BD743" i="7"/>
  <c r="BC743" i="7"/>
  <c r="BB743" i="7"/>
  <c r="BA743" i="7"/>
  <c r="AZ743" i="7"/>
  <c r="AY743" i="7"/>
  <c r="AX743" i="7"/>
  <c r="AW743" i="7"/>
  <c r="AV743" i="7"/>
  <c r="AU743" i="7"/>
  <c r="AT743" i="7"/>
  <c r="AS743" i="7"/>
  <c r="AR743" i="7"/>
  <c r="AQ743" i="7"/>
  <c r="AP743" i="7"/>
  <c r="AO743" i="7"/>
  <c r="AN743" i="7"/>
  <c r="AM743" i="7"/>
  <c r="AL743" i="7"/>
  <c r="AK743" i="7"/>
  <c r="AJ743" i="7"/>
  <c r="AI743" i="7"/>
  <c r="S743" i="7"/>
  <c r="R743" i="7"/>
  <c r="Q743" i="7"/>
  <c r="P743" i="7"/>
  <c r="O743" i="7"/>
  <c r="N743" i="7"/>
  <c r="M743" i="7"/>
  <c r="L743" i="7"/>
  <c r="K743" i="7"/>
  <c r="J743" i="7"/>
  <c r="I743" i="7"/>
  <c r="H743" i="7"/>
  <c r="G743" i="7"/>
  <c r="F743" i="7"/>
  <c r="BI742" i="7"/>
  <c r="BF742" i="7"/>
  <c r="BE742" i="7"/>
  <c r="BD742" i="7"/>
  <c r="BC742" i="7"/>
  <c r="BB742" i="7"/>
  <c r="BA742" i="7"/>
  <c r="AZ742" i="7"/>
  <c r="AY742" i="7"/>
  <c r="AX742" i="7"/>
  <c r="AW742" i="7"/>
  <c r="AV742" i="7"/>
  <c r="AU742" i="7"/>
  <c r="AT742" i="7"/>
  <c r="AS742" i="7"/>
  <c r="AR742" i="7"/>
  <c r="AQ742" i="7"/>
  <c r="AP742" i="7"/>
  <c r="AO742" i="7"/>
  <c r="AN742" i="7"/>
  <c r="AM742" i="7"/>
  <c r="AL742" i="7"/>
  <c r="AK742" i="7"/>
  <c r="AJ742" i="7"/>
  <c r="AI742" i="7"/>
  <c r="S742" i="7"/>
  <c r="R742" i="7"/>
  <c r="Q742" i="7"/>
  <c r="P742" i="7"/>
  <c r="O742" i="7"/>
  <c r="N742" i="7"/>
  <c r="M742" i="7"/>
  <c r="L742" i="7"/>
  <c r="K742" i="7"/>
  <c r="J742" i="7"/>
  <c r="I742" i="7"/>
  <c r="H742" i="7"/>
  <c r="G742" i="7"/>
  <c r="F742" i="7"/>
  <c r="BI741" i="7"/>
  <c r="E741" i="7" s="1"/>
  <c r="BH741" i="7"/>
  <c r="BF741" i="7"/>
  <c r="BE741" i="7"/>
  <c r="BD741" i="7"/>
  <c r="BC741" i="7"/>
  <c r="BB741" i="7"/>
  <c r="BA741" i="7"/>
  <c r="AZ741" i="7"/>
  <c r="AY741" i="7"/>
  <c r="AX741" i="7"/>
  <c r="AW741" i="7"/>
  <c r="AV741" i="7"/>
  <c r="AU741" i="7"/>
  <c r="AT741" i="7"/>
  <c r="AS741" i="7"/>
  <c r="AR741" i="7"/>
  <c r="AQ741" i="7"/>
  <c r="AP741" i="7"/>
  <c r="AO741" i="7"/>
  <c r="AN741" i="7"/>
  <c r="AM741" i="7"/>
  <c r="AL741" i="7"/>
  <c r="AK741" i="7"/>
  <c r="AJ741" i="7"/>
  <c r="AI741" i="7"/>
  <c r="S741" i="7"/>
  <c r="R741" i="7"/>
  <c r="Q741" i="7"/>
  <c r="P741" i="7"/>
  <c r="O741" i="7"/>
  <c r="N741" i="7"/>
  <c r="M741" i="7"/>
  <c r="L741" i="7"/>
  <c r="K741" i="7"/>
  <c r="J741" i="7"/>
  <c r="I741" i="7"/>
  <c r="H741" i="7"/>
  <c r="G741" i="7"/>
  <c r="F741" i="7"/>
  <c r="BI740" i="7"/>
  <c r="BF740" i="7"/>
  <c r="BE740" i="7"/>
  <c r="BD740" i="7"/>
  <c r="BC740" i="7"/>
  <c r="BB740" i="7"/>
  <c r="BA740" i="7"/>
  <c r="AZ740" i="7"/>
  <c r="AY740" i="7"/>
  <c r="AX740" i="7"/>
  <c r="AW740" i="7"/>
  <c r="AV740" i="7"/>
  <c r="AU740" i="7"/>
  <c r="AT740" i="7"/>
  <c r="AS740" i="7"/>
  <c r="AR740" i="7"/>
  <c r="AQ740" i="7"/>
  <c r="AP740" i="7"/>
  <c r="AO740" i="7"/>
  <c r="AN740" i="7"/>
  <c r="AM740" i="7"/>
  <c r="AL740" i="7"/>
  <c r="AK740" i="7"/>
  <c r="AJ740" i="7"/>
  <c r="AI740" i="7"/>
  <c r="S740" i="7"/>
  <c r="R740" i="7"/>
  <c r="Q740" i="7"/>
  <c r="P740" i="7"/>
  <c r="O740" i="7"/>
  <c r="N740" i="7"/>
  <c r="M740" i="7"/>
  <c r="L740" i="7"/>
  <c r="K740" i="7"/>
  <c r="J740" i="7"/>
  <c r="I740" i="7"/>
  <c r="H740" i="7"/>
  <c r="G740" i="7"/>
  <c r="F740" i="7"/>
  <c r="BI739" i="7"/>
  <c r="BH739" i="7" s="1"/>
  <c r="BF739" i="7"/>
  <c r="BE739" i="7"/>
  <c r="BD739" i="7"/>
  <c r="BC739" i="7"/>
  <c r="BB739" i="7"/>
  <c r="BA739" i="7"/>
  <c r="AZ739" i="7"/>
  <c r="AY739" i="7"/>
  <c r="AX739" i="7"/>
  <c r="AW739" i="7"/>
  <c r="AV739" i="7"/>
  <c r="AU739" i="7"/>
  <c r="AT739" i="7"/>
  <c r="AS739" i="7"/>
  <c r="AR739" i="7"/>
  <c r="AQ739" i="7"/>
  <c r="AP739" i="7"/>
  <c r="AO739" i="7"/>
  <c r="AN739" i="7"/>
  <c r="AM739" i="7"/>
  <c r="AL739" i="7"/>
  <c r="AK739" i="7"/>
  <c r="AJ739" i="7"/>
  <c r="AI739" i="7"/>
  <c r="S739" i="7"/>
  <c r="R739" i="7"/>
  <c r="Q739" i="7"/>
  <c r="P739" i="7"/>
  <c r="O739" i="7"/>
  <c r="N739" i="7"/>
  <c r="M739" i="7"/>
  <c r="L739" i="7"/>
  <c r="K739" i="7"/>
  <c r="J739" i="7"/>
  <c r="I739" i="7"/>
  <c r="H739" i="7"/>
  <c r="G739" i="7"/>
  <c r="F739" i="7"/>
  <c r="BI738" i="7"/>
  <c r="E738" i="7" s="1"/>
  <c r="BF738" i="7"/>
  <c r="BE738" i="7"/>
  <c r="BD738" i="7"/>
  <c r="BC738" i="7"/>
  <c r="BB738" i="7"/>
  <c r="BA738" i="7"/>
  <c r="AZ738" i="7"/>
  <c r="AY738" i="7"/>
  <c r="AX738" i="7"/>
  <c r="AW738" i="7"/>
  <c r="AV738" i="7"/>
  <c r="AU738" i="7"/>
  <c r="AT738" i="7"/>
  <c r="AS738" i="7"/>
  <c r="AR738" i="7"/>
  <c r="AQ738" i="7"/>
  <c r="AP738" i="7"/>
  <c r="AO738" i="7"/>
  <c r="AN738" i="7"/>
  <c r="AM738" i="7"/>
  <c r="AL738" i="7"/>
  <c r="AK738" i="7"/>
  <c r="AJ738" i="7"/>
  <c r="AI738" i="7"/>
  <c r="S738" i="7"/>
  <c r="R738" i="7"/>
  <c r="Q738" i="7"/>
  <c r="P738" i="7"/>
  <c r="O738" i="7"/>
  <c r="N738" i="7"/>
  <c r="M738" i="7"/>
  <c r="L738" i="7"/>
  <c r="K738" i="7"/>
  <c r="J738" i="7"/>
  <c r="I738" i="7"/>
  <c r="H738" i="7"/>
  <c r="G738" i="7"/>
  <c r="F738" i="7"/>
  <c r="BI737" i="7"/>
  <c r="BH737" i="7" s="1"/>
  <c r="BF737" i="7"/>
  <c r="BE737" i="7"/>
  <c r="BD737" i="7"/>
  <c r="BC737" i="7"/>
  <c r="BB737" i="7"/>
  <c r="BA737" i="7"/>
  <c r="AZ737" i="7"/>
  <c r="AY737" i="7"/>
  <c r="AX737" i="7"/>
  <c r="AW737" i="7"/>
  <c r="AV737" i="7"/>
  <c r="AU737" i="7"/>
  <c r="AT737" i="7"/>
  <c r="AS737" i="7"/>
  <c r="AR737" i="7"/>
  <c r="AQ737" i="7"/>
  <c r="AP737" i="7"/>
  <c r="AO737" i="7"/>
  <c r="AN737" i="7"/>
  <c r="AM737" i="7"/>
  <c r="AL737" i="7"/>
  <c r="AK737" i="7"/>
  <c r="AJ737" i="7"/>
  <c r="AI737" i="7"/>
  <c r="S737" i="7"/>
  <c r="R737" i="7"/>
  <c r="Q737" i="7"/>
  <c r="P737" i="7"/>
  <c r="O737" i="7"/>
  <c r="N737" i="7"/>
  <c r="M737" i="7"/>
  <c r="L737" i="7"/>
  <c r="K737" i="7"/>
  <c r="J737" i="7"/>
  <c r="I737" i="7"/>
  <c r="H737" i="7"/>
  <c r="G737" i="7"/>
  <c r="F737" i="7"/>
  <c r="BI736" i="7"/>
  <c r="BF736" i="7"/>
  <c r="BE736" i="7"/>
  <c r="BD736" i="7"/>
  <c r="BC736" i="7"/>
  <c r="BB736" i="7"/>
  <c r="BA736" i="7"/>
  <c r="AZ736" i="7"/>
  <c r="AY736" i="7"/>
  <c r="AX736" i="7"/>
  <c r="AW736" i="7"/>
  <c r="AV736" i="7"/>
  <c r="AU736" i="7"/>
  <c r="AT736" i="7"/>
  <c r="AS736" i="7"/>
  <c r="AR736" i="7"/>
  <c r="AQ736" i="7"/>
  <c r="AP736" i="7"/>
  <c r="AO736" i="7"/>
  <c r="AN736" i="7"/>
  <c r="AM736" i="7"/>
  <c r="AL736" i="7"/>
  <c r="AK736" i="7"/>
  <c r="AJ736" i="7"/>
  <c r="AI736" i="7"/>
  <c r="S736" i="7"/>
  <c r="R736" i="7"/>
  <c r="Q736" i="7"/>
  <c r="P736" i="7"/>
  <c r="O736" i="7"/>
  <c r="N736" i="7"/>
  <c r="M736" i="7"/>
  <c r="L736" i="7"/>
  <c r="K736" i="7"/>
  <c r="J736" i="7"/>
  <c r="I736" i="7"/>
  <c r="H736" i="7"/>
  <c r="G736" i="7"/>
  <c r="F736" i="7"/>
  <c r="BI735" i="7"/>
  <c r="BH735" i="7" s="1"/>
  <c r="BF735" i="7"/>
  <c r="BE735" i="7"/>
  <c r="BD735" i="7"/>
  <c r="BC735" i="7"/>
  <c r="BB735" i="7"/>
  <c r="BA735" i="7"/>
  <c r="AZ735" i="7"/>
  <c r="AY735" i="7"/>
  <c r="AX735" i="7"/>
  <c r="AW735" i="7"/>
  <c r="AV735" i="7"/>
  <c r="AU735" i="7"/>
  <c r="AT735" i="7"/>
  <c r="AS735" i="7"/>
  <c r="AR735" i="7"/>
  <c r="AQ735" i="7"/>
  <c r="AP735" i="7"/>
  <c r="AO735" i="7"/>
  <c r="AN735" i="7"/>
  <c r="AM735" i="7"/>
  <c r="AL735" i="7"/>
  <c r="AK735" i="7"/>
  <c r="AJ735" i="7"/>
  <c r="AI735" i="7"/>
  <c r="S735" i="7"/>
  <c r="R735" i="7"/>
  <c r="Q735" i="7"/>
  <c r="P735" i="7"/>
  <c r="O735" i="7"/>
  <c r="N735" i="7"/>
  <c r="M735" i="7"/>
  <c r="L735" i="7"/>
  <c r="K735" i="7"/>
  <c r="J735" i="7"/>
  <c r="I735" i="7"/>
  <c r="H735" i="7"/>
  <c r="G735" i="7"/>
  <c r="F735" i="7"/>
  <c r="BI734" i="7"/>
  <c r="BH734" i="7"/>
  <c r="BF734" i="7"/>
  <c r="BE734" i="7"/>
  <c r="BD734" i="7"/>
  <c r="BC734" i="7"/>
  <c r="BB734" i="7"/>
  <c r="BA734" i="7"/>
  <c r="AZ734" i="7"/>
  <c r="AY734" i="7"/>
  <c r="AX734" i="7"/>
  <c r="AW734" i="7"/>
  <c r="AV734" i="7"/>
  <c r="AU734" i="7"/>
  <c r="AT734" i="7"/>
  <c r="AS734" i="7"/>
  <c r="AR734" i="7"/>
  <c r="AQ734" i="7"/>
  <c r="AP734" i="7"/>
  <c r="AO734" i="7"/>
  <c r="AN734" i="7"/>
  <c r="AM734" i="7"/>
  <c r="AL734" i="7"/>
  <c r="AK734" i="7"/>
  <c r="AJ734" i="7"/>
  <c r="AI734" i="7"/>
  <c r="S734" i="7"/>
  <c r="R734" i="7"/>
  <c r="Q734" i="7"/>
  <c r="P734" i="7"/>
  <c r="O734" i="7"/>
  <c r="N734" i="7"/>
  <c r="M734" i="7"/>
  <c r="L734" i="7"/>
  <c r="K734" i="7"/>
  <c r="J734" i="7"/>
  <c r="I734" i="7"/>
  <c r="H734" i="7"/>
  <c r="G734" i="7"/>
  <c r="F734" i="7"/>
  <c r="BI733" i="7"/>
  <c r="E733" i="7" s="1"/>
  <c r="BF733" i="7"/>
  <c r="BE733" i="7"/>
  <c r="BD733" i="7"/>
  <c r="BC733" i="7"/>
  <c r="BB733" i="7"/>
  <c r="BA733" i="7"/>
  <c r="AZ733" i="7"/>
  <c r="AY733" i="7"/>
  <c r="AX733" i="7"/>
  <c r="AW733" i="7"/>
  <c r="AV733" i="7"/>
  <c r="AU733" i="7"/>
  <c r="AT733" i="7"/>
  <c r="AS733" i="7"/>
  <c r="AR733" i="7"/>
  <c r="AQ733" i="7"/>
  <c r="AP733" i="7"/>
  <c r="AO733" i="7"/>
  <c r="AN733" i="7"/>
  <c r="AM733" i="7"/>
  <c r="AL733" i="7"/>
  <c r="AK733" i="7"/>
  <c r="AJ733" i="7"/>
  <c r="AI733" i="7"/>
  <c r="S733" i="7"/>
  <c r="R733" i="7"/>
  <c r="Q733" i="7"/>
  <c r="P733" i="7"/>
  <c r="O733" i="7"/>
  <c r="N733" i="7"/>
  <c r="M733" i="7"/>
  <c r="L733" i="7"/>
  <c r="K733" i="7"/>
  <c r="J733" i="7"/>
  <c r="I733" i="7"/>
  <c r="H733" i="7"/>
  <c r="G733" i="7"/>
  <c r="F733" i="7"/>
  <c r="BI732" i="7"/>
  <c r="BF732" i="7"/>
  <c r="BE732" i="7"/>
  <c r="BD732" i="7"/>
  <c r="BC732" i="7"/>
  <c r="BB732" i="7"/>
  <c r="BA732" i="7"/>
  <c r="AZ732" i="7"/>
  <c r="AY732" i="7"/>
  <c r="AX732" i="7"/>
  <c r="AW732" i="7"/>
  <c r="AV732" i="7"/>
  <c r="AU732" i="7"/>
  <c r="AT732" i="7"/>
  <c r="AS732" i="7"/>
  <c r="AR732" i="7"/>
  <c r="AQ732" i="7"/>
  <c r="AP732" i="7"/>
  <c r="AO732" i="7"/>
  <c r="AN732" i="7"/>
  <c r="AM732" i="7"/>
  <c r="AL732" i="7"/>
  <c r="AK732" i="7"/>
  <c r="AJ732" i="7"/>
  <c r="AI732" i="7"/>
  <c r="S732" i="7"/>
  <c r="R732" i="7"/>
  <c r="Q732" i="7"/>
  <c r="P732" i="7"/>
  <c r="O732" i="7"/>
  <c r="N732" i="7"/>
  <c r="M732" i="7"/>
  <c r="L732" i="7"/>
  <c r="K732" i="7"/>
  <c r="J732" i="7"/>
  <c r="I732" i="7"/>
  <c r="H732" i="7"/>
  <c r="G732" i="7"/>
  <c r="F732" i="7"/>
  <c r="BI731" i="7"/>
  <c r="E731" i="7" s="1"/>
  <c r="BF731" i="7"/>
  <c r="BE731" i="7"/>
  <c r="BD731" i="7"/>
  <c r="BC731" i="7"/>
  <c r="BB731" i="7"/>
  <c r="BA731" i="7"/>
  <c r="AZ731" i="7"/>
  <c r="AY731" i="7"/>
  <c r="AX731" i="7"/>
  <c r="AW731" i="7"/>
  <c r="AV731" i="7"/>
  <c r="AU731" i="7"/>
  <c r="AT731" i="7"/>
  <c r="AS731" i="7"/>
  <c r="AR731" i="7"/>
  <c r="AQ731" i="7"/>
  <c r="AP731" i="7"/>
  <c r="AO731" i="7"/>
  <c r="AN731" i="7"/>
  <c r="AM731" i="7"/>
  <c r="AL731" i="7"/>
  <c r="AK731" i="7"/>
  <c r="AJ731" i="7"/>
  <c r="AI731" i="7"/>
  <c r="S731" i="7"/>
  <c r="R731" i="7"/>
  <c r="Q731" i="7"/>
  <c r="P731" i="7"/>
  <c r="O731" i="7"/>
  <c r="N731" i="7"/>
  <c r="M731" i="7"/>
  <c r="L731" i="7"/>
  <c r="K731" i="7"/>
  <c r="J731" i="7"/>
  <c r="I731" i="7"/>
  <c r="H731" i="7"/>
  <c r="G731" i="7"/>
  <c r="F731" i="7"/>
  <c r="BI730" i="7"/>
  <c r="BF730" i="7"/>
  <c r="BE730" i="7"/>
  <c r="BD730" i="7"/>
  <c r="BC730" i="7"/>
  <c r="BB730" i="7"/>
  <c r="BA730" i="7"/>
  <c r="AZ730" i="7"/>
  <c r="AY730" i="7"/>
  <c r="AX730" i="7"/>
  <c r="AW730" i="7"/>
  <c r="AV730" i="7"/>
  <c r="AU730" i="7"/>
  <c r="AT730" i="7"/>
  <c r="AS730" i="7"/>
  <c r="AR730" i="7"/>
  <c r="AQ730" i="7"/>
  <c r="AP730" i="7"/>
  <c r="AO730" i="7"/>
  <c r="AN730" i="7"/>
  <c r="AM730" i="7"/>
  <c r="AL730" i="7"/>
  <c r="AK730" i="7"/>
  <c r="AJ730" i="7"/>
  <c r="AI730" i="7"/>
  <c r="S730" i="7"/>
  <c r="R730" i="7"/>
  <c r="Q730" i="7"/>
  <c r="P730" i="7"/>
  <c r="O730" i="7"/>
  <c r="N730" i="7"/>
  <c r="M730" i="7"/>
  <c r="L730" i="7"/>
  <c r="K730" i="7"/>
  <c r="J730" i="7"/>
  <c r="I730" i="7"/>
  <c r="H730" i="7"/>
  <c r="G730" i="7"/>
  <c r="F730" i="7"/>
  <c r="BI729" i="7"/>
  <c r="BH729" i="7" s="1"/>
  <c r="BF729" i="7"/>
  <c r="BE729" i="7"/>
  <c r="BD729" i="7"/>
  <c r="BC729" i="7"/>
  <c r="BB729" i="7"/>
  <c r="BA729" i="7"/>
  <c r="AZ729" i="7"/>
  <c r="AY729" i="7"/>
  <c r="AX729" i="7"/>
  <c r="AW729" i="7"/>
  <c r="AV729" i="7"/>
  <c r="AU729" i="7"/>
  <c r="AT729" i="7"/>
  <c r="AS729" i="7"/>
  <c r="AR729" i="7"/>
  <c r="AQ729" i="7"/>
  <c r="AP729" i="7"/>
  <c r="AO729" i="7"/>
  <c r="AN729" i="7"/>
  <c r="AM729" i="7"/>
  <c r="AL729" i="7"/>
  <c r="AK729" i="7"/>
  <c r="AJ729" i="7"/>
  <c r="AI729" i="7"/>
  <c r="S729" i="7"/>
  <c r="R729" i="7"/>
  <c r="Q729" i="7"/>
  <c r="P729" i="7"/>
  <c r="O729" i="7"/>
  <c r="N729" i="7"/>
  <c r="M729" i="7"/>
  <c r="L729" i="7"/>
  <c r="K729" i="7"/>
  <c r="J729" i="7"/>
  <c r="I729" i="7"/>
  <c r="H729" i="7"/>
  <c r="G729" i="7"/>
  <c r="F729" i="7"/>
  <c r="BI728" i="7"/>
  <c r="BF728" i="7"/>
  <c r="BE728" i="7"/>
  <c r="BD728" i="7"/>
  <c r="BC728" i="7"/>
  <c r="BB728" i="7"/>
  <c r="BA728" i="7"/>
  <c r="AZ728" i="7"/>
  <c r="AY728" i="7"/>
  <c r="AX728" i="7"/>
  <c r="AW728" i="7"/>
  <c r="AV728" i="7"/>
  <c r="AU728" i="7"/>
  <c r="AT728" i="7"/>
  <c r="AS728" i="7"/>
  <c r="AR728" i="7"/>
  <c r="AQ728" i="7"/>
  <c r="AP728" i="7"/>
  <c r="AO728" i="7"/>
  <c r="AN728" i="7"/>
  <c r="AM728" i="7"/>
  <c r="AL728" i="7"/>
  <c r="AK728" i="7"/>
  <c r="AJ728" i="7"/>
  <c r="AI728" i="7"/>
  <c r="S728" i="7"/>
  <c r="R728" i="7"/>
  <c r="Q728" i="7"/>
  <c r="P728" i="7"/>
  <c r="O728" i="7"/>
  <c r="N728" i="7"/>
  <c r="M728" i="7"/>
  <c r="L728" i="7"/>
  <c r="K728" i="7"/>
  <c r="J728" i="7"/>
  <c r="I728" i="7"/>
  <c r="H728" i="7"/>
  <c r="G728" i="7"/>
  <c r="F728" i="7"/>
  <c r="BI727" i="7"/>
  <c r="BH727" i="7" s="1"/>
  <c r="BF727" i="7"/>
  <c r="BE727" i="7"/>
  <c r="BD727" i="7"/>
  <c r="BC727" i="7"/>
  <c r="BB727" i="7"/>
  <c r="BA727" i="7"/>
  <c r="AZ727" i="7"/>
  <c r="AY727" i="7"/>
  <c r="AX727" i="7"/>
  <c r="AW727" i="7"/>
  <c r="AV727" i="7"/>
  <c r="AU727" i="7"/>
  <c r="AT727" i="7"/>
  <c r="AS727" i="7"/>
  <c r="AR727" i="7"/>
  <c r="AQ727" i="7"/>
  <c r="AP727" i="7"/>
  <c r="AO727" i="7"/>
  <c r="AN727" i="7"/>
  <c r="AM727" i="7"/>
  <c r="AL727" i="7"/>
  <c r="AK727" i="7"/>
  <c r="AJ727" i="7"/>
  <c r="AI727" i="7"/>
  <c r="S727" i="7"/>
  <c r="R727" i="7"/>
  <c r="Q727" i="7"/>
  <c r="P727" i="7"/>
  <c r="O727" i="7"/>
  <c r="N727" i="7"/>
  <c r="M727" i="7"/>
  <c r="L727" i="7"/>
  <c r="K727" i="7"/>
  <c r="J727" i="7"/>
  <c r="I727" i="7"/>
  <c r="H727" i="7"/>
  <c r="G727" i="7"/>
  <c r="F727" i="7"/>
  <c r="BI726" i="7"/>
  <c r="BH726" i="7" s="1"/>
  <c r="BF726" i="7"/>
  <c r="BE726" i="7"/>
  <c r="BD726" i="7"/>
  <c r="BC726" i="7"/>
  <c r="BB726" i="7"/>
  <c r="BA726" i="7"/>
  <c r="AZ726" i="7"/>
  <c r="AY726" i="7"/>
  <c r="AX726" i="7"/>
  <c r="AW726" i="7"/>
  <c r="AV726" i="7"/>
  <c r="AU726" i="7"/>
  <c r="AT726" i="7"/>
  <c r="AS726" i="7"/>
  <c r="AR726" i="7"/>
  <c r="AQ726" i="7"/>
  <c r="AP726" i="7"/>
  <c r="AO726" i="7"/>
  <c r="AN726" i="7"/>
  <c r="AM726" i="7"/>
  <c r="AL726" i="7"/>
  <c r="AK726" i="7"/>
  <c r="AJ726" i="7"/>
  <c r="AI726" i="7"/>
  <c r="S726" i="7"/>
  <c r="R726" i="7"/>
  <c r="Q726" i="7"/>
  <c r="P726" i="7"/>
  <c r="O726" i="7"/>
  <c r="N726" i="7"/>
  <c r="M726" i="7"/>
  <c r="L726" i="7"/>
  <c r="K726" i="7"/>
  <c r="J726" i="7"/>
  <c r="I726" i="7"/>
  <c r="H726" i="7"/>
  <c r="G726" i="7"/>
  <c r="F726" i="7"/>
  <c r="BI725" i="7"/>
  <c r="E725" i="7" s="1"/>
  <c r="BF725" i="7"/>
  <c r="BE725" i="7"/>
  <c r="BD725" i="7"/>
  <c r="BC725" i="7"/>
  <c r="BB725" i="7"/>
  <c r="BA725" i="7"/>
  <c r="AZ725" i="7"/>
  <c r="AY725" i="7"/>
  <c r="AX725" i="7"/>
  <c r="AW725" i="7"/>
  <c r="AV725" i="7"/>
  <c r="AU725" i="7"/>
  <c r="AT725" i="7"/>
  <c r="AS725" i="7"/>
  <c r="AR725" i="7"/>
  <c r="AQ725" i="7"/>
  <c r="AP725" i="7"/>
  <c r="AO725" i="7"/>
  <c r="AN725" i="7"/>
  <c r="AM725" i="7"/>
  <c r="AL725" i="7"/>
  <c r="AK725" i="7"/>
  <c r="AJ725" i="7"/>
  <c r="AI725" i="7"/>
  <c r="S725" i="7"/>
  <c r="R725" i="7"/>
  <c r="Q725" i="7"/>
  <c r="P725" i="7"/>
  <c r="O725" i="7"/>
  <c r="N725" i="7"/>
  <c r="M725" i="7"/>
  <c r="L725" i="7"/>
  <c r="K725" i="7"/>
  <c r="J725" i="7"/>
  <c r="I725" i="7"/>
  <c r="H725" i="7"/>
  <c r="G725" i="7"/>
  <c r="F725" i="7"/>
  <c r="BI724" i="7"/>
  <c r="BF724" i="7"/>
  <c r="BE724" i="7"/>
  <c r="BD724" i="7"/>
  <c r="BC724" i="7"/>
  <c r="BB724" i="7"/>
  <c r="BA724" i="7"/>
  <c r="AZ724" i="7"/>
  <c r="AY724" i="7"/>
  <c r="AX724" i="7"/>
  <c r="AW724" i="7"/>
  <c r="AV724" i="7"/>
  <c r="AU724" i="7"/>
  <c r="AT724" i="7"/>
  <c r="AS724" i="7"/>
  <c r="AR724" i="7"/>
  <c r="AQ724" i="7"/>
  <c r="AP724" i="7"/>
  <c r="AO724" i="7"/>
  <c r="AN724" i="7"/>
  <c r="AM724" i="7"/>
  <c r="AL724" i="7"/>
  <c r="AK724" i="7"/>
  <c r="AJ724" i="7"/>
  <c r="AI724" i="7"/>
  <c r="S724" i="7"/>
  <c r="R724" i="7"/>
  <c r="Q724" i="7"/>
  <c r="P724" i="7"/>
  <c r="O724" i="7"/>
  <c r="N724" i="7"/>
  <c r="M724" i="7"/>
  <c r="L724" i="7"/>
  <c r="K724" i="7"/>
  <c r="J724" i="7"/>
  <c r="I724" i="7"/>
  <c r="H724" i="7"/>
  <c r="G724" i="7"/>
  <c r="F724" i="7"/>
  <c r="BI723" i="7"/>
  <c r="E723" i="7" s="1"/>
  <c r="BF723" i="7"/>
  <c r="BE723" i="7"/>
  <c r="BD723" i="7"/>
  <c r="BC723" i="7"/>
  <c r="BB723" i="7"/>
  <c r="BA723" i="7"/>
  <c r="AZ723" i="7"/>
  <c r="AY723" i="7"/>
  <c r="AX723" i="7"/>
  <c r="AW723" i="7"/>
  <c r="AV723" i="7"/>
  <c r="AU723" i="7"/>
  <c r="AT723" i="7"/>
  <c r="AS723" i="7"/>
  <c r="AR723" i="7"/>
  <c r="AQ723" i="7"/>
  <c r="AP723" i="7"/>
  <c r="AO723" i="7"/>
  <c r="AN723" i="7"/>
  <c r="AM723" i="7"/>
  <c r="AL723" i="7"/>
  <c r="AK723" i="7"/>
  <c r="AJ723" i="7"/>
  <c r="AI723" i="7"/>
  <c r="S723" i="7"/>
  <c r="R723" i="7"/>
  <c r="Q723" i="7"/>
  <c r="P723" i="7"/>
  <c r="O723" i="7"/>
  <c r="N723" i="7"/>
  <c r="M723" i="7"/>
  <c r="L723" i="7"/>
  <c r="K723" i="7"/>
  <c r="J723" i="7"/>
  <c r="I723" i="7"/>
  <c r="H723" i="7"/>
  <c r="G723" i="7"/>
  <c r="F723" i="7"/>
  <c r="BI722" i="7"/>
  <c r="E722" i="7" s="1"/>
  <c r="BF722" i="7"/>
  <c r="BE722" i="7"/>
  <c r="BD722" i="7"/>
  <c r="BC722" i="7"/>
  <c r="BB722" i="7"/>
  <c r="BA722" i="7"/>
  <c r="AZ722" i="7"/>
  <c r="AY722" i="7"/>
  <c r="AX722" i="7"/>
  <c r="AW722" i="7"/>
  <c r="AV722" i="7"/>
  <c r="AU722" i="7"/>
  <c r="AT722" i="7"/>
  <c r="AS722" i="7"/>
  <c r="AR722" i="7"/>
  <c r="AQ722" i="7"/>
  <c r="AP722" i="7"/>
  <c r="AO722" i="7"/>
  <c r="AN722" i="7"/>
  <c r="AM722" i="7"/>
  <c r="AL722" i="7"/>
  <c r="AK722" i="7"/>
  <c r="AJ722" i="7"/>
  <c r="AI722" i="7"/>
  <c r="S722" i="7"/>
  <c r="R722" i="7"/>
  <c r="Q722" i="7"/>
  <c r="P722" i="7"/>
  <c r="O722" i="7"/>
  <c r="N722" i="7"/>
  <c r="M722" i="7"/>
  <c r="L722" i="7"/>
  <c r="K722" i="7"/>
  <c r="J722" i="7"/>
  <c r="I722" i="7"/>
  <c r="H722" i="7"/>
  <c r="G722" i="7"/>
  <c r="F722" i="7"/>
  <c r="BI721" i="7"/>
  <c r="BF721" i="7"/>
  <c r="BE721" i="7"/>
  <c r="BD721" i="7"/>
  <c r="BC721" i="7"/>
  <c r="BB721" i="7"/>
  <c r="BA721" i="7"/>
  <c r="AZ721" i="7"/>
  <c r="AY721" i="7"/>
  <c r="AX721" i="7"/>
  <c r="AW721" i="7"/>
  <c r="AV721" i="7"/>
  <c r="AU721" i="7"/>
  <c r="AT721" i="7"/>
  <c r="AS721" i="7"/>
  <c r="AR721" i="7"/>
  <c r="AQ721" i="7"/>
  <c r="AP721" i="7"/>
  <c r="AO721" i="7"/>
  <c r="AN721" i="7"/>
  <c r="AM721" i="7"/>
  <c r="AL721" i="7"/>
  <c r="AK721" i="7"/>
  <c r="AJ721" i="7"/>
  <c r="AI721" i="7"/>
  <c r="S721" i="7"/>
  <c r="R721" i="7"/>
  <c r="Q721" i="7"/>
  <c r="P721" i="7"/>
  <c r="O721" i="7"/>
  <c r="N721" i="7"/>
  <c r="M721" i="7"/>
  <c r="L721" i="7"/>
  <c r="K721" i="7"/>
  <c r="J721" i="7"/>
  <c r="I721" i="7"/>
  <c r="H721" i="7"/>
  <c r="G721" i="7"/>
  <c r="F721" i="7"/>
  <c r="BI720" i="7"/>
  <c r="BH720" i="7" s="1"/>
  <c r="D720" i="7" s="1"/>
  <c r="BF720" i="7"/>
  <c r="BE720" i="7"/>
  <c r="BD720" i="7"/>
  <c r="BC720" i="7"/>
  <c r="BB720" i="7"/>
  <c r="BA720" i="7"/>
  <c r="AZ720" i="7"/>
  <c r="AY720" i="7"/>
  <c r="AX720" i="7"/>
  <c r="AW720" i="7"/>
  <c r="AV720" i="7"/>
  <c r="AU720" i="7"/>
  <c r="AT720" i="7"/>
  <c r="AS720" i="7"/>
  <c r="AR720" i="7"/>
  <c r="AQ720" i="7"/>
  <c r="AP720" i="7"/>
  <c r="AO720" i="7"/>
  <c r="AN720" i="7"/>
  <c r="AM720" i="7"/>
  <c r="AL720" i="7"/>
  <c r="AK720" i="7"/>
  <c r="AJ720" i="7"/>
  <c r="AI720" i="7"/>
  <c r="S720" i="7"/>
  <c r="R720" i="7"/>
  <c r="Q720" i="7"/>
  <c r="P720" i="7"/>
  <c r="O720" i="7"/>
  <c r="N720" i="7"/>
  <c r="M720" i="7"/>
  <c r="L720" i="7"/>
  <c r="K720" i="7"/>
  <c r="J720" i="7"/>
  <c r="I720" i="7"/>
  <c r="H720" i="7"/>
  <c r="G720" i="7"/>
  <c r="F720" i="7"/>
  <c r="BI719" i="7"/>
  <c r="BH719" i="7" s="1"/>
  <c r="D719" i="7" s="1"/>
  <c r="BF719" i="7"/>
  <c r="BE719" i="7"/>
  <c r="BD719" i="7"/>
  <c r="BC719" i="7"/>
  <c r="BB719" i="7"/>
  <c r="BA719" i="7"/>
  <c r="AZ719" i="7"/>
  <c r="AY719" i="7"/>
  <c r="AX719" i="7"/>
  <c r="AW719" i="7"/>
  <c r="AV719" i="7"/>
  <c r="AU719" i="7"/>
  <c r="AT719" i="7"/>
  <c r="AS719" i="7"/>
  <c r="AR719" i="7"/>
  <c r="AQ719" i="7"/>
  <c r="AP719" i="7"/>
  <c r="AO719" i="7"/>
  <c r="AN719" i="7"/>
  <c r="AM719" i="7"/>
  <c r="AL719" i="7"/>
  <c r="AK719" i="7"/>
  <c r="AJ719" i="7"/>
  <c r="AI719" i="7"/>
  <c r="S719" i="7"/>
  <c r="R719" i="7"/>
  <c r="Q719" i="7"/>
  <c r="P719" i="7"/>
  <c r="O719" i="7"/>
  <c r="N719" i="7"/>
  <c r="M719" i="7"/>
  <c r="L719" i="7"/>
  <c r="K719" i="7"/>
  <c r="J719" i="7"/>
  <c r="I719" i="7"/>
  <c r="H719" i="7"/>
  <c r="G719" i="7"/>
  <c r="F719" i="7"/>
  <c r="BI718" i="7"/>
  <c r="BH718" i="7" s="1"/>
  <c r="D718" i="7" s="1"/>
  <c r="BF718" i="7"/>
  <c r="BE718" i="7"/>
  <c r="BD718" i="7"/>
  <c r="BC718" i="7"/>
  <c r="BB718" i="7"/>
  <c r="BA718" i="7"/>
  <c r="AZ718" i="7"/>
  <c r="AY718" i="7"/>
  <c r="AX718" i="7"/>
  <c r="AW718" i="7"/>
  <c r="AV718" i="7"/>
  <c r="AU718" i="7"/>
  <c r="AT718" i="7"/>
  <c r="AS718" i="7"/>
  <c r="AR718" i="7"/>
  <c r="AQ718" i="7"/>
  <c r="AP718" i="7"/>
  <c r="AO718" i="7"/>
  <c r="AN718" i="7"/>
  <c r="AM718" i="7"/>
  <c r="AL718" i="7"/>
  <c r="AK718" i="7"/>
  <c r="AJ718" i="7"/>
  <c r="AI718" i="7"/>
  <c r="S718" i="7"/>
  <c r="R718" i="7"/>
  <c r="Q718" i="7"/>
  <c r="P718" i="7"/>
  <c r="O718" i="7"/>
  <c r="N718" i="7"/>
  <c r="M718" i="7"/>
  <c r="L718" i="7"/>
  <c r="K718" i="7"/>
  <c r="J718" i="7"/>
  <c r="I718" i="7"/>
  <c r="H718" i="7"/>
  <c r="G718" i="7"/>
  <c r="F718" i="7"/>
  <c r="BI717" i="7"/>
  <c r="BH717" i="7" s="1"/>
  <c r="D717" i="7" s="1"/>
  <c r="BF717" i="7"/>
  <c r="BE717" i="7"/>
  <c r="BD717" i="7"/>
  <c r="BC717" i="7"/>
  <c r="BB717" i="7"/>
  <c r="BA717" i="7"/>
  <c r="AZ717" i="7"/>
  <c r="AY717" i="7"/>
  <c r="AX717" i="7"/>
  <c r="AW717" i="7"/>
  <c r="AV717" i="7"/>
  <c r="AU717" i="7"/>
  <c r="AT717" i="7"/>
  <c r="AS717" i="7"/>
  <c r="AR717" i="7"/>
  <c r="AQ717" i="7"/>
  <c r="AP717" i="7"/>
  <c r="AO717" i="7"/>
  <c r="AN717" i="7"/>
  <c r="AM717" i="7"/>
  <c r="AL717" i="7"/>
  <c r="AK717" i="7"/>
  <c r="AJ717" i="7"/>
  <c r="AI717" i="7"/>
  <c r="S717" i="7"/>
  <c r="R717" i="7"/>
  <c r="Q717" i="7"/>
  <c r="P717" i="7"/>
  <c r="O717" i="7"/>
  <c r="N717" i="7"/>
  <c r="M717" i="7"/>
  <c r="L717" i="7"/>
  <c r="K717" i="7"/>
  <c r="J717" i="7"/>
  <c r="I717" i="7"/>
  <c r="H717" i="7"/>
  <c r="G717" i="7"/>
  <c r="F717" i="7"/>
  <c r="BI716" i="7"/>
  <c r="BH716" i="7" s="1"/>
  <c r="D716" i="7" s="1"/>
  <c r="BF716" i="7"/>
  <c r="BE716" i="7"/>
  <c r="BD716" i="7"/>
  <c r="BC716" i="7"/>
  <c r="BB716" i="7"/>
  <c r="BA716" i="7"/>
  <c r="AZ716" i="7"/>
  <c r="AY716" i="7"/>
  <c r="AX716" i="7"/>
  <c r="AW716" i="7"/>
  <c r="AV716" i="7"/>
  <c r="AU716" i="7"/>
  <c r="AT716" i="7"/>
  <c r="AS716" i="7"/>
  <c r="AR716" i="7"/>
  <c r="AQ716" i="7"/>
  <c r="AP716" i="7"/>
  <c r="AO716" i="7"/>
  <c r="AN716" i="7"/>
  <c r="AM716" i="7"/>
  <c r="AL716" i="7"/>
  <c r="AK716" i="7"/>
  <c r="AJ716" i="7"/>
  <c r="AI716" i="7"/>
  <c r="S716" i="7"/>
  <c r="R716" i="7"/>
  <c r="Q716" i="7"/>
  <c r="P716" i="7"/>
  <c r="O716" i="7"/>
  <c r="N716" i="7"/>
  <c r="M716" i="7"/>
  <c r="L716" i="7"/>
  <c r="K716" i="7"/>
  <c r="J716" i="7"/>
  <c r="I716" i="7"/>
  <c r="H716" i="7"/>
  <c r="G716" i="7"/>
  <c r="F716" i="7"/>
  <c r="BI715" i="7"/>
  <c r="BH715" i="7" s="1"/>
  <c r="D715" i="7" s="1"/>
  <c r="BF715" i="7"/>
  <c r="BE715" i="7"/>
  <c r="BD715" i="7"/>
  <c r="BC715" i="7"/>
  <c r="BB715" i="7"/>
  <c r="BA715" i="7"/>
  <c r="AZ715" i="7"/>
  <c r="AY715" i="7"/>
  <c r="AX715" i="7"/>
  <c r="AW715" i="7"/>
  <c r="AV715" i="7"/>
  <c r="AU715" i="7"/>
  <c r="AT715" i="7"/>
  <c r="AS715" i="7"/>
  <c r="AR715" i="7"/>
  <c r="AQ715" i="7"/>
  <c r="AP715" i="7"/>
  <c r="AO715" i="7"/>
  <c r="AN715" i="7"/>
  <c r="AM715" i="7"/>
  <c r="AL715" i="7"/>
  <c r="AK715" i="7"/>
  <c r="AJ715" i="7"/>
  <c r="AI715" i="7"/>
  <c r="S715" i="7"/>
  <c r="R715" i="7"/>
  <c r="Q715" i="7"/>
  <c r="P715" i="7"/>
  <c r="O715" i="7"/>
  <c r="N715" i="7"/>
  <c r="M715" i="7"/>
  <c r="L715" i="7"/>
  <c r="K715" i="7"/>
  <c r="J715" i="7"/>
  <c r="I715" i="7"/>
  <c r="H715" i="7"/>
  <c r="G715" i="7"/>
  <c r="F715" i="7"/>
  <c r="BI714" i="7"/>
  <c r="BH714" i="7" s="1"/>
  <c r="D714" i="7" s="1"/>
  <c r="BF714" i="7"/>
  <c r="BE714" i="7"/>
  <c r="BD714" i="7"/>
  <c r="BC714" i="7"/>
  <c r="BB714" i="7"/>
  <c r="BA714" i="7"/>
  <c r="AZ714" i="7"/>
  <c r="AY714" i="7"/>
  <c r="AX714" i="7"/>
  <c r="AW714" i="7"/>
  <c r="AV714" i="7"/>
  <c r="AU714" i="7"/>
  <c r="AT714" i="7"/>
  <c r="AS714" i="7"/>
  <c r="AR714" i="7"/>
  <c r="AQ714" i="7"/>
  <c r="AP714" i="7"/>
  <c r="AO714" i="7"/>
  <c r="AN714" i="7"/>
  <c r="AM714" i="7"/>
  <c r="AL714" i="7"/>
  <c r="AK714" i="7"/>
  <c r="AJ714" i="7"/>
  <c r="AI714" i="7"/>
  <c r="S714" i="7"/>
  <c r="R714" i="7"/>
  <c r="Q714" i="7"/>
  <c r="P714" i="7"/>
  <c r="O714" i="7"/>
  <c r="N714" i="7"/>
  <c r="M714" i="7"/>
  <c r="L714" i="7"/>
  <c r="K714" i="7"/>
  <c r="J714" i="7"/>
  <c r="I714" i="7"/>
  <c r="H714" i="7"/>
  <c r="G714" i="7"/>
  <c r="F714" i="7"/>
  <c r="BI713" i="7"/>
  <c r="BH713" i="7" s="1"/>
  <c r="D713" i="7" s="1"/>
  <c r="BF713" i="7"/>
  <c r="BE713" i="7"/>
  <c r="BD713" i="7"/>
  <c r="BC713" i="7"/>
  <c r="BB713" i="7"/>
  <c r="BA713" i="7"/>
  <c r="AZ713" i="7"/>
  <c r="AY713" i="7"/>
  <c r="AX713" i="7"/>
  <c r="AW713" i="7"/>
  <c r="AV713" i="7"/>
  <c r="AU713" i="7"/>
  <c r="AT713" i="7"/>
  <c r="AS713" i="7"/>
  <c r="AR713" i="7"/>
  <c r="AQ713" i="7"/>
  <c r="AP713" i="7"/>
  <c r="AO713" i="7"/>
  <c r="AN713" i="7"/>
  <c r="AM713" i="7"/>
  <c r="AL713" i="7"/>
  <c r="AK713" i="7"/>
  <c r="AJ713" i="7"/>
  <c r="AI713" i="7"/>
  <c r="S713" i="7"/>
  <c r="R713" i="7"/>
  <c r="Q713" i="7"/>
  <c r="P713" i="7"/>
  <c r="O713" i="7"/>
  <c r="N713" i="7"/>
  <c r="M713" i="7"/>
  <c r="L713" i="7"/>
  <c r="K713" i="7"/>
  <c r="J713" i="7"/>
  <c r="I713" i="7"/>
  <c r="H713" i="7"/>
  <c r="G713" i="7"/>
  <c r="F713" i="7"/>
  <c r="BI712" i="7"/>
  <c r="BH712" i="7" s="1"/>
  <c r="D712" i="7" s="1"/>
  <c r="BF712" i="7"/>
  <c r="BE712" i="7"/>
  <c r="BD712" i="7"/>
  <c r="BC712" i="7"/>
  <c r="BB712" i="7"/>
  <c r="BA712" i="7"/>
  <c r="AZ712" i="7"/>
  <c r="AY712" i="7"/>
  <c r="AX712" i="7"/>
  <c r="AW712" i="7"/>
  <c r="AV712" i="7"/>
  <c r="AU712" i="7"/>
  <c r="AT712" i="7"/>
  <c r="AS712" i="7"/>
  <c r="AR712" i="7"/>
  <c r="AQ712" i="7"/>
  <c r="AP712" i="7"/>
  <c r="AO712" i="7"/>
  <c r="AN712" i="7"/>
  <c r="AM712" i="7"/>
  <c r="AL712" i="7"/>
  <c r="AK712" i="7"/>
  <c r="AJ712" i="7"/>
  <c r="AI712" i="7"/>
  <c r="S712" i="7"/>
  <c r="R712" i="7"/>
  <c r="Q712" i="7"/>
  <c r="P712" i="7"/>
  <c r="O712" i="7"/>
  <c r="N712" i="7"/>
  <c r="M712" i="7"/>
  <c r="L712" i="7"/>
  <c r="K712" i="7"/>
  <c r="J712" i="7"/>
  <c r="I712" i="7"/>
  <c r="H712" i="7"/>
  <c r="G712" i="7"/>
  <c r="F712" i="7"/>
  <c r="BI711" i="7"/>
  <c r="BH711" i="7" s="1"/>
  <c r="BF711" i="7"/>
  <c r="BE711" i="7"/>
  <c r="BD711" i="7"/>
  <c r="BC711" i="7"/>
  <c r="BB711" i="7"/>
  <c r="BA711" i="7"/>
  <c r="AZ711" i="7"/>
  <c r="AY711" i="7"/>
  <c r="AX711" i="7"/>
  <c r="AW711" i="7"/>
  <c r="AV711" i="7"/>
  <c r="AU711" i="7"/>
  <c r="AT711" i="7"/>
  <c r="AS711" i="7"/>
  <c r="AR711" i="7"/>
  <c r="AQ711" i="7"/>
  <c r="AP711" i="7"/>
  <c r="AO711" i="7"/>
  <c r="AN711" i="7"/>
  <c r="AM711" i="7"/>
  <c r="AL711" i="7"/>
  <c r="AK711" i="7"/>
  <c r="AJ711" i="7"/>
  <c r="AI711" i="7"/>
  <c r="S711" i="7"/>
  <c r="R711" i="7"/>
  <c r="Q711" i="7"/>
  <c r="P711" i="7"/>
  <c r="O711" i="7"/>
  <c r="N711" i="7"/>
  <c r="M711" i="7"/>
  <c r="L711" i="7"/>
  <c r="K711" i="7"/>
  <c r="J711" i="7"/>
  <c r="I711" i="7"/>
  <c r="H711" i="7"/>
  <c r="G711" i="7"/>
  <c r="F711" i="7"/>
  <c r="BI710" i="7"/>
  <c r="BH710" i="7" s="1"/>
  <c r="BF710" i="7"/>
  <c r="BE710" i="7"/>
  <c r="BD710" i="7"/>
  <c r="BC710" i="7"/>
  <c r="BB710" i="7"/>
  <c r="BA710" i="7"/>
  <c r="AZ710" i="7"/>
  <c r="AY710" i="7"/>
  <c r="AX710" i="7"/>
  <c r="AW710" i="7"/>
  <c r="AV710" i="7"/>
  <c r="AU710" i="7"/>
  <c r="AT710" i="7"/>
  <c r="AS710" i="7"/>
  <c r="AR710" i="7"/>
  <c r="AQ710" i="7"/>
  <c r="AP710" i="7"/>
  <c r="AO710" i="7"/>
  <c r="AN710" i="7"/>
  <c r="AM710" i="7"/>
  <c r="AL710" i="7"/>
  <c r="AK710" i="7"/>
  <c r="AJ710" i="7"/>
  <c r="AI710" i="7"/>
  <c r="S710" i="7"/>
  <c r="R710" i="7"/>
  <c r="Q710" i="7"/>
  <c r="P710" i="7"/>
  <c r="O710" i="7"/>
  <c r="N710" i="7"/>
  <c r="M710" i="7"/>
  <c r="L710" i="7"/>
  <c r="K710" i="7"/>
  <c r="J710" i="7"/>
  <c r="I710" i="7"/>
  <c r="H710" i="7"/>
  <c r="G710" i="7"/>
  <c r="F710" i="7"/>
  <c r="BI709" i="7"/>
  <c r="BH709" i="7" s="1"/>
  <c r="BF709" i="7"/>
  <c r="BE709" i="7"/>
  <c r="BD709" i="7"/>
  <c r="BC709" i="7"/>
  <c r="BB709" i="7"/>
  <c r="BA709" i="7"/>
  <c r="AZ709" i="7"/>
  <c r="AY709" i="7"/>
  <c r="AX709" i="7"/>
  <c r="AW709" i="7"/>
  <c r="AV709" i="7"/>
  <c r="AU709" i="7"/>
  <c r="AT709" i="7"/>
  <c r="AS709" i="7"/>
  <c r="AR709" i="7"/>
  <c r="AQ709" i="7"/>
  <c r="AP709" i="7"/>
  <c r="AO709" i="7"/>
  <c r="AN709" i="7"/>
  <c r="AM709" i="7"/>
  <c r="AL709" i="7"/>
  <c r="AK709" i="7"/>
  <c r="AJ709" i="7"/>
  <c r="AI709" i="7"/>
  <c r="S709" i="7"/>
  <c r="R709" i="7"/>
  <c r="Q709" i="7"/>
  <c r="P709" i="7"/>
  <c r="O709" i="7"/>
  <c r="N709" i="7"/>
  <c r="M709" i="7"/>
  <c r="L709" i="7"/>
  <c r="K709" i="7"/>
  <c r="J709" i="7"/>
  <c r="I709" i="7"/>
  <c r="H709" i="7"/>
  <c r="G709" i="7"/>
  <c r="F709" i="7"/>
  <c r="BI708" i="7"/>
  <c r="BH708" i="7" s="1"/>
  <c r="BF708" i="7"/>
  <c r="BE708" i="7"/>
  <c r="BD708" i="7"/>
  <c r="BC708" i="7"/>
  <c r="BB708" i="7"/>
  <c r="BA708" i="7"/>
  <c r="AZ708" i="7"/>
  <c r="AY708" i="7"/>
  <c r="AX708" i="7"/>
  <c r="AW708" i="7"/>
  <c r="AV708" i="7"/>
  <c r="AU708" i="7"/>
  <c r="AT708" i="7"/>
  <c r="AS708" i="7"/>
  <c r="AR708" i="7"/>
  <c r="AQ708" i="7"/>
  <c r="AP708" i="7"/>
  <c r="AO708" i="7"/>
  <c r="AN708" i="7"/>
  <c r="AM708" i="7"/>
  <c r="AL708" i="7"/>
  <c r="AK708" i="7"/>
  <c r="AJ708" i="7"/>
  <c r="AI708" i="7"/>
  <c r="S708" i="7"/>
  <c r="R708" i="7"/>
  <c r="Q708" i="7"/>
  <c r="P708" i="7"/>
  <c r="O708" i="7"/>
  <c r="N708" i="7"/>
  <c r="M708" i="7"/>
  <c r="L708" i="7"/>
  <c r="K708" i="7"/>
  <c r="J708" i="7"/>
  <c r="I708" i="7"/>
  <c r="H708" i="7"/>
  <c r="G708" i="7"/>
  <c r="F708" i="7"/>
  <c r="BI707" i="7"/>
  <c r="BH707" i="7" s="1"/>
  <c r="BF707" i="7"/>
  <c r="BE707" i="7"/>
  <c r="BD707" i="7"/>
  <c r="BC707" i="7"/>
  <c r="BB707" i="7"/>
  <c r="BA707" i="7"/>
  <c r="AZ707" i="7"/>
  <c r="AY707" i="7"/>
  <c r="AX707" i="7"/>
  <c r="AW707" i="7"/>
  <c r="AV707" i="7"/>
  <c r="AU707" i="7"/>
  <c r="AT707" i="7"/>
  <c r="AS707" i="7"/>
  <c r="AR707" i="7"/>
  <c r="AQ707" i="7"/>
  <c r="AP707" i="7"/>
  <c r="AO707" i="7"/>
  <c r="AN707" i="7"/>
  <c r="AM707" i="7"/>
  <c r="AL707" i="7"/>
  <c r="AK707" i="7"/>
  <c r="AJ707" i="7"/>
  <c r="AI707" i="7"/>
  <c r="S707" i="7"/>
  <c r="R707" i="7"/>
  <c r="Q707" i="7"/>
  <c r="P707" i="7"/>
  <c r="O707" i="7"/>
  <c r="N707" i="7"/>
  <c r="M707" i="7"/>
  <c r="L707" i="7"/>
  <c r="K707" i="7"/>
  <c r="J707" i="7"/>
  <c r="I707" i="7"/>
  <c r="H707" i="7"/>
  <c r="G707" i="7"/>
  <c r="F707" i="7"/>
  <c r="BI706" i="7"/>
  <c r="BH706" i="7" s="1"/>
  <c r="BF706" i="7"/>
  <c r="BE706" i="7"/>
  <c r="BD706" i="7"/>
  <c r="BC706" i="7"/>
  <c r="BB706" i="7"/>
  <c r="BA706" i="7"/>
  <c r="AZ706" i="7"/>
  <c r="AY706" i="7"/>
  <c r="AX706" i="7"/>
  <c r="AW706" i="7"/>
  <c r="AV706" i="7"/>
  <c r="AU706" i="7"/>
  <c r="AT706" i="7"/>
  <c r="AS706" i="7"/>
  <c r="AR706" i="7"/>
  <c r="AQ706" i="7"/>
  <c r="AP706" i="7"/>
  <c r="AO706" i="7"/>
  <c r="AN706" i="7"/>
  <c r="AM706" i="7"/>
  <c r="AL706" i="7"/>
  <c r="AK706" i="7"/>
  <c r="AJ706" i="7"/>
  <c r="AI706" i="7"/>
  <c r="S706" i="7"/>
  <c r="R706" i="7"/>
  <c r="Q706" i="7"/>
  <c r="P706" i="7"/>
  <c r="O706" i="7"/>
  <c r="N706" i="7"/>
  <c r="M706" i="7"/>
  <c r="L706" i="7"/>
  <c r="K706" i="7"/>
  <c r="J706" i="7"/>
  <c r="I706" i="7"/>
  <c r="H706" i="7"/>
  <c r="G706" i="7"/>
  <c r="F706" i="7"/>
  <c r="BI705" i="7"/>
  <c r="BH705" i="7" s="1"/>
  <c r="BF705" i="7"/>
  <c r="BE705" i="7"/>
  <c r="BD705" i="7"/>
  <c r="BC705" i="7"/>
  <c r="BB705" i="7"/>
  <c r="BA705" i="7"/>
  <c r="AZ705" i="7"/>
  <c r="AY705" i="7"/>
  <c r="AX705" i="7"/>
  <c r="AW705" i="7"/>
  <c r="AV705" i="7"/>
  <c r="AU705" i="7"/>
  <c r="AT705" i="7"/>
  <c r="AS705" i="7"/>
  <c r="AR705" i="7"/>
  <c r="AQ705" i="7"/>
  <c r="AP705" i="7"/>
  <c r="AO705" i="7"/>
  <c r="AN705" i="7"/>
  <c r="AM705" i="7"/>
  <c r="AL705" i="7"/>
  <c r="AK705" i="7"/>
  <c r="AJ705" i="7"/>
  <c r="AI705" i="7"/>
  <c r="S705" i="7"/>
  <c r="R705" i="7"/>
  <c r="Q705" i="7"/>
  <c r="P705" i="7"/>
  <c r="O705" i="7"/>
  <c r="N705" i="7"/>
  <c r="M705" i="7"/>
  <c r="L705" i="7"/>
  <c r="K705" i="7"/>
  <c r="J705" i="7"/>
  <c r="I705" i="7"/>
  <c r="H705" i="7"/>
  <c r="G705" i="7"/>
  <c r="F705" i="7"/>
  <c r="BI704" i="7"/>
  <c r="BH704" i="7" s="1"/>
  <c r="BF704" i="7"/>
  <c r="BE704" i="7"/>
  <c r="BD704" i="7"/>
  <c r="BC704" i="7"/>
  <c r="BB704" i="7"/>
  <c r="BA704" i="7"/>
  <c r="AZ704" i="7"/>
  <c r="AY704" i="7"/>
  <c r="AX704" i="7"/>
  <c r="AW704" i="7"/>
  <c r="AV704" i="7"/>
  <c r="AU704" i="7"/>
  <c r="AT704" i="7"/>
  <c r="AS704" i="7"/>
  <c r="AR704" i="7"/>
  <c r="AQ704" i="7"/>
  <c r="AP704" i="7"/>
  <c r="AO704" i="7"/>
  <c r="AN704" i="7"/>
  <c r="AM704" i="7"/>
  <c r="AL704" i="7"/>
  <c r="AK704" i="7"/>
  <c r="AJ704" i="7"/>
  <c r="AI704" i="7"/>
  <c r="S704" i="7"/>
  <c r="R704" i="7"/>
  <c r="Q704" i="7"/>
  <c r="P704" i="7"/>
  <c r="O704" i="7"/>
  <c r="N704" i="7"/>
  <c r="M704" i="7"/>
  <c r="L704" i="7"/>
  <c r="K704" i="7"/>
  <c r="J704" i="7"/>
  <c r="I704" i="7"/>
  <c r="H704" i="7"/>
  <c r="G704" i="7"/>
  <c r="F704" i="7"/>
  <c r="BI703" i="7"/>
  <c r="BH703" i="7" s="1"/>
  <c r="BF703" i="7"/>
  <c r="BE703" i="7"/>
  <c r="BD703" i="7"/>
  <c r="BC703" i="7"/>
  <c r="BB703" i="7"/>
  <c r="BA703" i="7"/>
  <c r="AZ703" i="7"/>
  <c r="AY703" i="7"/>
  <c r="AX703" i="7"/>
  <c r="AW703" i="7"/>
  <c r="AV703" i="7"/>
  <c r="AU703" i="7"/>
  <c r="AT703" i="7"/>
  <c r="AS703" i="7"/>
  <c r="AR703" i="7"/>
  <c r="AQ703" i="7"/>
  <c r="AP703" i="7"/>
  <c r="AO703" i="7"/>
  <c r="AN703" i="7"/>
  <c r="AM703" i="7"/>
  <c r="AL703" i="7"/>
  <c r="AK703" i="7"/>
  <c r="AJ703" i="7"/>
  <c r="AI703" i="7"/>
  <c r="S703" i="7"/>
  <c r="R703" i="7"/>
  <c r="Q703" i="7"/>
  <c r="P703" i="7"/>
  <c r="O703" i="7"/>
  <c r="N703" i="7"/>
  <c r="M703" i="7"/>
  <c r="L703" i="7"/>
  <c r="K703" i="7"/>
  <c r="J703" i="7"/>
  <c r="I703" i="7"/>
  <c r="H703" i="7"/>
  <c r="G703" i="7"/>
  <c r="F703" i="7"/>
  <c r="BI702" i="7"/>
  <c r="BH702" i="7" s="1"/>
  <c r="BF702" i="7"/>
  <c r="BE702" i="7"/>
  <c r="BD702" i="7"/>
  <c r="BC702" i="7"/>
  <c r="BB702" i="7"/>
  <c r="BA702" i="7"/>
  <c r="AZ702" i="7"/>
  <c r="AY702" i="7"/>
  <c r="AX702" i="7"/>
  <c r="AW702" i="7"/>
  <c r="AV702" i="7"/>
  <c r="AU702" i="7"/>
  <c r="AT702" i="7"/>
  <c r="AS702" i="7"/>
  <c r="AR702" i="7"/>
  <c r="AQ702" i="7"/>
  <c r="AP702" i="7"/>
  <c r="AO702" i="7"/>
  <c r="AN702" i="7"/>
  <c r="AM702" i="7"/>
  <c r="AL702" i="7"/>
  <c r="AK702" i="7"/>
  <c r="AJ702" i="7"/>
  <c r="AI702" i="7"/>
  <c r="S702" i="7"/>
  <c r="R702" i="7"/>
  <c r="Q702" i="7"/>
  <c r="P702" i="7"/>
  <c r="O702" i="7"/>
  <c r="N702" i="7"/>
  <c r="M702" i="7"/>
  <c r="L702" i="7"/>
  <c r="K702" i="7"/>
  <c r="J702" i="7"/>
  <c r="I702" i="7"/>
  <c r="H702" i="7"/>
  <c r="G702" i="7"/>
  <c r="F702" i="7"/>
  <c r="BI701" i="7"/>
  <c r="BH701" i="7" s="1"/>
  <c r="BF701" i="7"/>
  <c r="BE701" i="7"/>
  <c r="BD701" i="7"/>
  <c r="BC701" i="7"/>
  <c r="BB701" i="7"/>
  <c r="BA701" i="7"/>
  <c r="AZ701" i="7"/>
  <c r="AY701" i="7"/>
  <c r="AX701" i="7"/>
  <c r="AW701" i="7"/>
  <c r="AV701" i="7"/>
  <c r="AU701" i="7"/>
  <c r="AT701" i="7"/>
  <c r="AS701" i="7"/>
  <c r="AR701" i="7"/>
  <c r="AQ701" i="7"/>
  <c r="AP701" i="7"/>
  <c r="AO701" i="7"/>
  <c r="AN701" i="7"/>
  <c r="AM701" i="7"/>
  <c r="AL701" i="7"/>
  <c r="AK701" i="7"/>
  <c r="AJ701" i="7"/>
  <c r="AI701" i="7"/>
  <c r="S701" i="7"/>
  <c r="R701" i="7"/>
  <c r="Q701" i="7"/>
  <c r="P701" i="7"/>
  <c r="O701" i="7"/>
  <c r="N701" i="7"/>
  <c r="M701" i="7"/>
  <c r="L701" i="7"/>
  <c r="K701" i="7"/>
  <c r="J701" i="7"/>
  <c r="I701" i="7"/>
  <c r="H701" i="7"/>
  <c r="G701" i="7"/>
  <c r="F701" i="7"/>
  <c r="BI700" i="7"/>
  <c r="BH700" i="7" s="1"/>
  <c r="BF700" i="7"/>
  <c r="BE700" i="7"/>
  <c r="BD700" i="7"/>
  <c r="BC700" i="7"/>
  <c r="BB700" i="7"/>
  <c r="BA700" i="7"/>
  <c r="AZ700" i="7"/>
  <c r="AY700" i="7"/>
  <c r="AX700" i="7"/>
  <c r="AW700" i="7"/>
  <c r="AV700" i="7"/>
  <c r="AU700" i="7"/>
  <c r="AT700" i="7"/>
  <c r="AS700" i="7"/>
  <c r="AR700" i="7"/>
  <c r="AQ700" i="7"/>
  <c r="AP700" i="7"/>
  <c r="AO700" i="7"/>
  <c r="AN700" i="7"/>
  <c r="AM700" i="7"/>
  <c r="AL700" i="7"/>
  <c r="AK700" i="7"/>
  <c r="AJ700" i="7"/>
  <c r="AI700" i="7"/>
  <c r="S700" i="7"/>
  <c r="R700" i="7"/>
  <c r="Q700" i="7"/>
  <c r="P700" i="7"/>
  <c r="O700" i="7"/>
  <c r="N700" i="7"/>
  <c r="M700" i="7"/>
  <c r="L700" i="7"/>
  <c r="K700" i="7"/>
  <c r="J700" i="7"/>
  <c r="I700" i="7"/>
  <c r="H700" i="7"/>
  <c r="G700" i="7"/>
  <c r="F700" i="7"/>
  <c r="BI699" i="7"/>
  <c r="BH699" i="7" s="1"/>
  <c r="BF699" i="7"/>
  <c r="BE699" i="7"/>
  <c r="BD699" i="7"/>
  <c r="BC699" i="7"/>
  <c r="BB699" i="7"/>
  <c r="BA699" i="7"/>
  <c r="AZ699" i="7"/>
  <c r="AY699" i="7"/>
  <c r="AX699" i="7"/>
  <c r="AW699" i="7"/>
  <c r="AV699" i="7"/>
  <c r="AU699" i="7"/>
  <c r="AT699" i="7"/>
  <c r="AS699" i="7"/>
  <c r="AR699" i="7"/>
  <c r="AQ699" i="7"/>
  <c r="AP699" i="7"/>
  <c r="AO699" i="7"/>
  <c r="AN699" i="7"/>
  <c r="AM699" i="7"/>
  <c r="AL699" i="7"/>
  <c r="AK699" i="7"/>
  <c r="AJ699" i="7"/>
  <c r="AI699" i="7"/>
  <c r="S699" i="7"/>
  <c r="R699" i="7"/>
  <c r="Q699" i="7"/>
  <c r="P699" i="7"/>
  <c r="O699" i="7"/>
  <c r="N699" i="7"/>
  <c r="M699" i="7"/>
  <c r="L699" i="7"/>
  <c r="K699" i="7"/>
  <c r="J699" i="7"/>
  <c r="I699" i="7"/>
  <c r="H699" i="7"/>
  <c r="G699" i="7"/>
  <c r="F699" i="7"/>
  <c r="BI698" i="7"/>
  <c r="BH698" i="7" s="1"/>
  <c r="BF698" i="7"/>
  <c r="BE698" i="7"/>
  <c r="BD698" i="7"/>
  <c r="BC698" i="7"/>
  <c r="BB698" i="7"/>
  <c r="BA698" i="7"/>
  <c r="AZ698" i="7"/>
  <c r="AY698" i="7"/>
  <c r="AX698" i="7"/>
  <c r="AW698" i="7"/>
  <c r="AV698" i="7"/>
  <c r="AU698" i="7"/>
  <c r="AT698" i="7"/>
  <c r="AS698" i="7"/>
  <c r="AR698" i="7"/>
  <c r="AQ698" i="7"/>
  <c r="AP698" i="7"/>
  <c r="AO698" i="7"/>
  <c r="AN698" i="7"/>
  <c r="AM698" i="7"/>
  <c r="AL698" i="7"/>
  <c r="AK698" i="7"/>
  <c r="AJ698" i="7"/>
  <c r="AI698" i="7"/>
  <c r="S698" i="7"/>
  <c r="R698" i="7"/>
  <c r="Q698" i="7"/>
  <c r="P698" i="7"/>
  <c r="O698" i="7"/>
  <c r="N698" i="7"/>
  <c r="M698" i="7"/>
  <c r="L698" i="7"/>
  <c r="K698" i="7"/>
  <c r="J698" i="7"/>
  <c r="I698" i="7"/>
  <c r="H698" i="7"/>
  <c r="G698" i="7"/>
  <c r="F698" i="7"/>
  <c r="BI697" i="7"/>
  <c r="BH697" i="7" s="1"/>
  <c r="BF697" i="7"/>
  <c r="BE697" i="7"/>
  <c r="BD697" i="7"/>
  <c r="BC697" i="7"/>
  <c r="BB697" i="7"/>
  <c r="BA697" i="7"/>
  <c r="AZ697" i="7"/>
  <c r="AY697" i="7"/>
  <c r="AX697" i="7"/>
  <c r="AW697" i="7"/>
  <c r="AV697" i="7"/>
  <c r="AU697" i="7"/>
  <c r="AT697" i="7"/>
  <c r="AS697" i="7"/>
  <c r="AR697" i="7"/>
  <c r="AQ697" i="7"/>
  <c r="AP697" i="7"/>
  <c r="AO697" i="7"/>
  <c r="AN697" i="7"/>
  <c r="AM697" i="7"/>
  <c r="AL697" i="7"/>
  <c r="AK697" i="7"/>
  <c r="AJ697" i="7"/>
  <c r="AI697" i="7"/>
  <c r="S697" i="7"/>
  <c r="R697" i="7"/>
  <c r="Q697" i="7"/>
  <c r="P697" i="7"/>
  <c r="O697" i="7"/>
  <c r="N697" i="7"/>
  <c r="M697" i="7"/>
  <c r="L697" i="7"/>
  <c r="K697" i="7"/>
  <c r="J697" i="7"/>
  <c r="I697" i="7"/>
  <c r="H697" i="7"/>
  <c r="G697" i="7"/>
  <c r="F697" i="7"/>
  <c r="BI696" i="7"/>
  <c r="BH696" i="7" s="1"/>
  <c r="BF696" i="7"/>
  <c r="BE696" i="7"/>
  <c r="BD696" i="7"/>
  <c r="BC696" i="7"/>
  <c r="BB696" i="7"/>
  <c r="BA696" i="7"/>
  <c r="AZ696" i="7"/>
  <c r="AY696" i="7"/>
  <c r="AX696" i="7"/>
  <c r="AW696" i="7"/>
  <c r="AV696" i="7"/>
  <c r="AU696" i="7"/>
  <c r="AT696" i="7"/>
  <c r="AS696" i="7"/>
  <c r="AR696" i="7"/>
  <c r="AQ696" i="7"/>
  <c r="AP696" i="7"/>
  <c r="AO696" i="7"/>
  <c r="AN696" i="7"/>
  <c r="AM696" i="7"/>
  <c r="AL696" i="7"/>
  <c r="AK696" i="7"/>
  <c r="AJ696" i="7"/>
  <c r="AI696" i="7"/>
  <c r="S696" i="7"/>
  <c r="R696" i="7"/>
  <c r="Q696" i="7"/>
  <c r="P696" i="7"/>
  <c r="O696" i="7"/>
  <c r="N696" i="7"/>
  <c r="M696" i="7"/>
  <c r="L696" i="7"/>
  <c r="K696" i="7"/>
  <c r="J696" i="7"/>
  <c r="I696" i="7"/>
  <c r="H696" i="7"/>
  <c r="G696" i="7"/>
  <c r="F696" i="7"/>
  <c r="BI695" i="7"/>
  <c r="BH695" i="7" s="1"/>
  <c r="BF695" i="7"/>
  <c r="BE695" i="7"/>
  <c r="BD695" i="7"/>
  <c r="BC695" i="7"/>
  <c r="BB695" i="7"/>
  <c r="BA695" i="7"/>
  <c r="AZ695" i="7"/>
  <c r="AY695" i="7"/>
  <c r="AX695" i="7"/>
  <c r="AW695" i="7"/>
  <c r="AV695" i="7"/>
  <c r="AU695" i="7"/>
  <c r="AT695" i="7"/>
  <c r="AS695" i="7"/>
  <c r="AR695" i="7"/>
  <c r="AQ695" i="7"/>
  <c r="AP695" i="7"/>
  <c r="AO695" i="7"/>
  <c r="AN695" i="7"/>
  <c r="AM695" i="7"/>
  <c r="AL695" i="7"/>
  <c r="AK695" i="7"/>
  <c r="AJ695" i="7"/>
  <c r="AI695" i="7"/>
  <c r="S695" i="7"/>
  <c r="R695" i="7"/>
  <c r="Q695" i="7"/>
  <c r="P695" i="7"/>
  <c r="O695" i="7"/>
  <c r="N695" i="7"/>
  <c r="M695" i="7"/>
  <c r="L695" i="7"/>
  <c r="K695" i="7"/>
  <c r="J695" i="7"/>
  <c r="I695" i="7"/>
  <c r="H695" i="7"/>
  <c r="G695" i="7"/>
  <c r="F695" i="7"/>
  <c r="BI694" i="7"/>
  <c r="BH694" i="7" s="1"/>
  <c r="CJ694" i="7" s="1"/>
  <c r="BF694" i="7"/>
  <c r="BE694" i="7"/>
  <c r="BD694" i="7"/>
  <c r="BC694" i="7"/>
  <c r="BB694" i="7"/>
  <c r="BA694" i="7"/>
  <c r="AZ694" i="7"/>
  <c r="AY694" i="7"/>
  <c r="AX694" i="7"/>
  <c r="AW694" i="7"/>
  <c r="AV694" i="7"/>
  <c r="AU694" i="7"/>
  <c r="AT694" i="7"/>
  <c r="AS694" i="7"/>
  <c r="AR694" i="7"/>
  <c r="AQ694" i="7"/>
  <c r="AP694" i="7"/>
  <c r="AO694" i="7"/>
  <c r="AN694" i="7"/>
  <c r="AM694" i="7"/>
  <c r="AL694" i="7"/>
  <c r="AK694" i="7"/>
  <c r="AJ694" i="7"/>
  <c r="AI694" i="7"/>
  <c r="S694" i="7"/>
  <c r="R694" i="7"/>
  <c r="Q694" i="7"/>
  <c r="P694" i="7"/>
  <c r="O694" i="7"/>
  <c r="N694" i="7"/>
  <c r="M694" i="7"/>
  <c r="L694" i="7"/>
  <c r="K694" i="7"/>
  <c r="J694" i="7"/>
  <c r="I694" i="7"/>
  <c r="H694" i="7"/>
  <c r="G694" i="7"/>
  <c r="F694" i="7"/>
  <c r="BI693" i="7"/>
  <c r="BH693" i="7" s="1"/>
  <c r="BF693" i="7"/>
  <c r="BE693" i="7"/>
  <c r="BD693" i="7"/>
  <c r="BC693" i="7"/>
  <c r="BB693" i="7"/>
  <c r="BA693" i="7"/>
  <c r="AZ693" i="7"/>
  <c r="AY693" i="7"/>
  <c r="AX693" i="7"/>
  <c r="AW693" i="7"/>
  <c r="AV693" i="7"/>
  <c r="AU693" i="7"/>
  <c r="AT693" i="7"/>
  <c r="AS693" i="7"/>
  <c r="AR693" i="7"/>
  <c r="AQ693" i="7"/>
  <c r="AP693" i="7"/>
  <c r="AO693" i="7"/>
  <c r="AN693" i="7"/>
  <c r="AM693" i="7"/>
  <c r="AL693" i="7"/>
  <c r="AK693" i="7"/>
  <c r="AJ693" i="7"/>
  <c r="AI693" i="7"/>
  <c r="S693" i="7"/>
  <c r="R693" i="7"/>
  <c r="Q693" i="7"/>
  <c r="P693" i="7"/>
  <c r="O693" i="7"/>
  <c r="N693" i="7"/>
  <c r="M693" i="7"/>
  <c r="L693" i="7"/>
  <c r="K693" i="7"/>
  <c r="J693" i="7"/>
  <c r="I693" i="7"/>
  <c r="H693" i="7"/>
  <c r="G693" i="7"/>
  <c r="F693" i="7"/>
  <c r="BI692" i="7"/>
  <c r="BH692" i="7" s="1"/>
  <c r="CJ692" i="7" s="1"/>
  <c r="BF692" i="7"/>
  <c r="BE692" i="7"/>
  <c r="BD692" i="7"/>
  <c r="BC692" i="7"/>
  <c r="BB692" i="7"/>
  <c r="BA692" i="7"/>
  <c r="AZ692" i="7"/>
  <c r="AY692" i="7"/>
  <c r="AX692" i="7"/>
  <c r="AW692" i="7"/>
  <c r="AV692" i="7"/>
  <c r="AU692" i="7"/>
  <c r="AT692" i="7"/>
  <c r="AS692" i="7"/>
  <c r="AR692" i="7"/>
  <c r="AQ692" i="7"/>
  <c r="AP692" i="7"/>
  <c r="AO692" i="7"/>
  <c r="AN692" i="7"/>
  <c r="AM692" i="7"/>
  <c r="AL692" i="7"/>
  <c r="AK692" i="7"/>
  <c r="AJ692" i="7"/>
  <c r="AI692" i="7"/>
  <c r="S692" i="7"/>
  <c r="R692" i="7"/>
  <c r="Q692" i="7"/>
  <c r="P692" i="7"/>
  <c r="O692" i="7"/>
  <c r="N692" i="7"/>
  <c r="M692" i="7"/>
  <c r="L692" i="7"/>
  <c r="K692" i="7"/>
  <c r="J692" i="7"/>
  <c r="I692" i="7"/>
  <c r="H692" i="7"/>
  <c r="G692" i="7"/>
  <c r="F692" i="7"/>
  <c r="BI691" i="7"/>
  <c r="BH691" i="7" s="1"/>
  <c r="CJ691" i="7" s="1"/>
  <c r="BF691" i="7"/>
  <c r="BE691" i="7"/>
  <c r="BD691" i="7"/>
  <c r="BC691" i="7"/>
  <c r="BB691" i="7"/>
  <c r="BA691" i="7"/>
  <c r="AZ691" i="7"/>
  <c r="AY691" i="7"/>
  <c r="AX691" i="7"/>
  <c r="AW691" i="7"/>
  <c r="AV691" i="7"/>
  <c r="AU691" i="7"/>
  <c r="AT691" i="7"/>
  <c r="AS691" i="7"/>
  <c r="AR691" i="7"/>
  <c r="AQ691" i="7"/>
  <c r="AP691" i="7"/>
  <c r="AO691" i="7"/>
  <c r="AN691" i="7"/>
  <c r="AM691" i="7"/>
  <c r="AL691" i="7"/>
  <c r="AK691" i="7"/>
  <c r="AJ691" i="7"/>
  <c r="AI691" i="7"/>
  <c r="S691" i="7"/>
  <c r="R691" i="7"/>
  <c r="Q691" i="7"/>
  <c r="P691" i="7"/>
  <c r="O691" i="7"/>
  <c r="N691" i="7"/>
  <c r="M691" i="7"/>
  <c r="L691" i="7"/>
  <c r="K691" i="7"/>
  <c r="J691" i="7"/>
  <c r="I691" i="7"/>
  <c r="H691" i="7"/>
  <c r="G691" i="7"/>
  <c r="F691" i="7"/>
  <c r="BI690" i="7"/>
  <c r="BH690" i="7" s="1"/>
  <c r="CJ690" i="7" s="1"/>
  <c r="BF690" i="7"/>
  <c r="BE690" i="7"/>
  <c r="BD690" i="7"/>
  <c r="BC690" i="7"/>
  <c r="BB690" i="7"/>
  <c r="BA690" i="7"/>
  <c r="AZ690" i="7"/>
  <c r="AY690" i="7"/>
  <c r="AX690" i="7"/>
  <c r="AW690" i="7"/>
  <c r="AV690" i="7"/>
  <c r="AU690" i="7"/>
  <c r="AT690" i="7"/>
  <c r="AS690" i="7"/>
  <c r="AR690" i="7"/>
  <c r="AQ690" i="7"/>
  <c r="AP690" i="7"/>
  <c r="AO690" i="7"/>
  <c r="AN690" i="7"/>
  <c r="AM690" i="7"/>
  <c r="AL690" i="7"/>
  <c r="AK690" i="7"/>
  <c r="AJ690" i="7"/>
  <c r="AI690" i="7"/>
  <c r="S690" i="7"/>
  <c r="R690" i="7"/>
  <c r="Q690" i="7"/>
  <c r="P690" i="7"/>
  <c r="O690" i="7"/>
  <c r="N690" i="7"/>
  <c r="M690" i="7"/>
  <c r="L690" i="7"/>
  <c r="K690" i="7"/>
  <c r="J690" i="7"/>
  <c r="I690" i="7"/>
  <c r="H690" i="7"/>
  <c r="G690" i="7"/>
  <c r="F690" i="7"/>
  <c r="BI689" i="7"/>
  <c r="BF689" i="7"/>
  <c r="BE689" i="7"/>
  <c r="BD689" i="7"/>
  <c r="BC689" i="7"/>
  <c r="BB689" i="7"/>
  <c r="BA689" i="7"/>
  <c r="AZ689" i="7"/>
  <c r="AY689" i="7"/>
  <c r="AX689" i="7"/>
  <c r="AW689" i="7"/>
  <c r="AV689" i="7"/>
  <c r="AU689" i="7"/>
  <c r="AT689" i="7"/>
  <c r="AS689" i="7"/>
  <c r="AR689" i="7"/>
  <c r="AQ689" i="7"/>
  <c r="AP689" i="7"/>
  <c r="AO689" i="7"/>
  <c r="AN689" i="7"/>
  <c r="AM689" i="7"/>
  <c r="AL689" i="7"/>
  <c r="AK689" i="7"/>
  <c r="AJ689" i="7"/>
  <c r="AI689" i="7"/>
  <c r="S689" i="7"/>
  <c r="R689" i="7"/>
  <c r="Q689" i="7"/>
  <c r="P689" i="7"/>
  <c r="O689" i="7"/>
  <c r="N689" i="7"/>
  <c r="M689" i="7"/>
  <c r="L689" i="7"/>
  <c r="K689" i="7"/>
  <c r="J689" i="7"/>
  <c r="I689" i="7"/>
  <c r="H689" i="7"/>
  <c r="G689" i="7"/>
  <c r="F689" i="7"/>
  <c r="BI688" i="7"/>
  <c r="BF688" i="7"/>
  <c r="BE688" i="7"/>
  <c r="BD688" i="7"/>
  <c r="BC688" i="7"/>
  <c r="BB688" i="7"/>
  <c r="BA688" i="7"/>
  <c r="AZ688" i="7"/>
  <c r="AY688" i="7"/>
  <c r="AX688" i="7"/>
  <c r="AW688" i="7"/>
  <c r="AV688" i="7"/>
  <c r="AU688" i="7"/>
  <c r="AT688" i="7"/>
  <c r="AS688" i="7"/>
  <c r="AR688" i="7"/>
  <c r="AQ688" i="7"/>
  <c r="AP688" i="7"/>
  <c r="AO688" i="7"/>
  <c r="AN688" i="7"/>
  <c r="AM688" i="7"/>
  <c r="AL688" i="7"/>
  <c r="AK688" i="7"/>
  <c r="AJ688" i="7"/>
  <c r="AI688" i="7"/>
  <c r="S688" i="7"/>
  <c r="R688" i="7"/>
  <c r="Q688" i="7"/>
  <c r="P688" i="7"/>
  <c r="O688" i="7"/>
  <c r="N688" i="7"/>
  <c r="M688" i="7"/>
  <c r="L688" i="7"/>
  <c r="K688" i="7"/>
  <c r="J688" i="7"/>
  <c r="I688" i="7"/>
  <c r="H688" i="7"/>
  <c r="G688" i="7"/>
  <c r="F688" i="7"/>
  <c r="BI687" i="7"/>
  <c r="BH687" i="7" s="1"/>
  <c r="BF687" i="7"/>
  <c r="BE687" i="7"/>
  <c r="BD687" i="7"/>
  <c r="BC687" i="7"/>
  <c r="BB687" i="7"/>
  <c r="BA687" i="7"/>
  <c r="AZ687" i="7"/>
  <c r="AY687" i="7"/>
  <c r="AX687" i="7"/>
  <c r="AW687" i="7"/>
  <c r="AV687" i="7"/>
  <c r="AU687" i="7"/>
  <c r="AT687" i="7"/>
  <c r="AS687" i="7"/>
  <c r="AR687" i="7"/>
  <c r="AQ687" i="7"/>
  <c r="AP687" i="7"/>
  <c r="AO687" i="7"/>
  <c r="AN687" i="7"/>
  <c r="AM687" i="7"/>
  <c r="AL687" i="7"/>
  <c r="AK687" i="7"/>
  <c r="AJ687" i="7"/>
  <c r="AI687" i="7"/>
  <c r="S687" i="7"/>
  <c r="R687" i="7"/>
  <c r="Q687" i="7"/>
  <c r="P687" i="7"/>
  <c r="O687" i="7"/>
  <c r="N687" i="7"/>
  <c r="M687" i="7"/>
  <c r="L687" i="7"/>
  <c r="K687" i="7"/>
  <c r="J687" i="7"/>
  <c r="I687" i="7"/>
  <c r="H687" i="7"/>
  <c r="G687" i="7"/>
  <c r="F687" i="7"/>
  <c r="BI686" i="7"/>
  <c r="BH686" i="7"/>
  <c r="CJ686" i="7" s="1"/>
  <c r="BF686" i="7"/>
  <c r="BE686" i="7"/>
  <c r="BD686" i="7"/>
  <c r="BC686" i="7"/>
  <c r="BB686" i="7"/>
  <c r="BA686" i="7"/>
  <c r="AZ686" i="7"/>
  <c r="AY686" i="7"/>
  <c r="AX686" i="7"/>
  <c r="AW686" i="7"/>
  <c r="AV686" i="7"/>
  <c r="AU686" i="7"/>
  <c r="AT686" i="7"/>
  <c r="AS686" i="7"/>
  <c r="AR686" i="7"/>
  <c r="AQ686" i="7"/>
  <c r="AP686" i="7"/>
  <c r="AO686" i="7"/>
  <c r="AN686" i="7"/>
  <c r="AM686" i="7"/>
  <c r="AL686" i="7"/>
  <c r="AK686" i="7"/>
  <c r="AJ686" i="7"/>
  <c r="AI686" i="7"/>
  <c r="S686" i="7"/>
  <c r="R686" i="7"/>
  <c r="Q686" i="7"/>
  <c r="P686" i="7"/>
  <c r="O686" i="7"/>
  <c r="N686" i="7"/>
  <c r="M686" i="7"/>
  <c r="L686" i="7"/>
  <c r="K686" i="7"/>
  <c r="J686" i="7"/>
  <c r="I686" i="7"/>
  <c r="H686" i="7"/>
  <c r="G686" i="7"/>
  <c r="F686" i="7"/>
  <c r="BI685" i="7"/>
  <c r="BH685" i="7"/>
  <c r="BF685" i="7"/>
  <c r="BE685" i="7"/>
  <c r="BD685" i="7"/>
  <c r="BC685" i="7"/>
  <c r="BB685" i="7"/>
  <c r="BA685" i="7"/>
  <c r="AZ685" i="7"/>
  <c r="AY685" i="7"/>
  <c r="AX685" i="7"/>
  <c r="AW685" i="7"/>
  <c r="AV685" i="7"/>
  <c r="AU685" i="7"/>
  <c r="AT685" i="7"/>
  <c r="AS685" i="7"/>
  <c r="AR685" i="7"/>
  <c r="AQ685" i="7"/>
  <c r="AP685" i="7"/>
  <c r="AO685" i="7"/>
  <c r="AN685" i="7"/>
  <c r="AM685" i="7"/>
  <c r="AL685" i="7"/>
  <c r="AK685" i="7"/>
  <c r="AJ685" i="7"/>
  <c r="AI685" i="7"/>
  <c r="S685" i="7"/>
  <c r="R685" i="7"/>
  <c r="Q685" i="7"/>
  <c r="P685" i="7"/>
  <c r="O685" i="7"/>
  <c r="N685" i="7"/>
  <c r="M685" i="7"/>
  <c r="L685" i="7"/>
  <c r="K685" i="7"/>
  <c r="J685" i="7"/>
  <c r="I685" i="7"/>
  <c r="H685" i="7"/>
  <c r="G685" i="7"/>
  <c r="F685" i="7"/>
  <c r="BI684" i="7"/>
  <c r="BH684" i="7" s="1"/>
  <c r="BF684" i="7"/>
  <c r="BE684" i="7"/>
  <c r="BD684" i="7"/>
  <c r="BC684" i="7"/>
  <c r="BB684" i="7"/>
  <c r="BA684" i="7"/>
  <c r="AZ684" i="7"/>
  <c r="AY684" i="7"/>
  <c r="AX684" i="7"/>
  <c r="AW684" i="7"/>
  <c r="AV684" i="7"/>
  <c r="AU684" i="7"/>
  <c r="AT684" i="7"/>
  <c r="AS684" i="7"/>
  <c r="AR684" i="7"/>
  <c r="AQ684" i="7"/>
  <c r="AP684" i="7"/>
  <c r="AO684" i="7"/>
  <c r="AN684" i="7"/>
  <c r="AM684" i="7"/>
  <c r="AL684" i="7"/>
  <c r="AK684" i="7"/>
  <c r="AJ684" i="7"/>
  <c r="AI684" i="7"/>
  <c r="S684" i="7"/>
  <c r="R684" i="7"/>
  <c r="Q684" i="7"/>
  <c r="P684" i="7"/>
  <c r="O684" i="7"/>
  <c r="N684" i="7"/>
  <c r="M684" i="7"/>
  <c r="L684" i="7"/>
  <c r="K684" i="7"/>
  <c r="J684" i="7"/>
  <c r="I684" i="7"/>
  <c r="H684" i="7"/>
  <c r="G684" i="7"/>
  <c r="F684" i="7"/>
  <c r="BI683" i="7"/>
  <c r="BH683" i="7" s="1"/>
  <c r="BF683" i="7"/>
  <c r="BE683" i="7"/>
  <c r="BD683" i="7"/>
  <c r="BC683" i="7"/>
  <c r="BB683" i="7"/>
  <c r="BA683" i="7"/>
  <c r="AZ683" i="7"/>
  <c r="AY683" i="7"/>
  <c r="AX683" i="7"/>
  <c r="AW683" i="7"/>
  <c r="AV683" i="7"/>
  <c r="AU683" i="7"/>
  <c r="AT683" i="7"/>
  <c r="AS683" i="7"/>
  <c r="AR683" i="7"/>
  <c r="AQ683" i="7"/>
  <c r="AP683" i="7"/>
  <c r="AO683" i="7"/>
  <c r="AN683" i="7"/>
  <c r="AM683" i="7"/>
  <c r="AL683" i="7"/>
  <c r="AK683" i="7"/>
  <c r="AJ683" i="7"/>
  <c r="AI683" i="7"/>
  <c r="S683" i="7"/>
  <c r="R683" i="7"/>
  <c r="Q683" i="7"/>
  <c r="P683" i="7"/>
  <c r="O683" i="7"/>
  <c r="N683" i="7"/>
  <c r="M683" i="7"/>
  <c r="L683" i="7"/>
  <c r="K683" i="7"/>
  <c r="J683" i="7"/>
  <c r="I683" i="7"/>
  <c r="H683" i="7"/>
  <c r="G683" i="7"/>
  <c r="F683" i="7"/>
  <c r="BI682" i="7"/>
  <c r="BH682" i="7" s="1"/>
  <c r="CJ682" i="7" s="1"/>
  <c r="AF682" i="7" s="1"/>
  <c r="BF682" i="7"/>
  <c r="BE682" i="7"/>
  <c r="BD682" i="7"/>
  <c r="BC682" i="7"/>
  <c r="BB682" i="7"/>
  <c r="BA682" i="7"/>
  <c r="AZ682" i="7"/>
  <c r="AY682" i="7"/>
  <c r="AX682" i="7"/>
  <c r="AW682" i="7"/>
  <c r="AV682" i="7"/>
  <c r="AU682" i="7"/>
  <c r="AT682" i="7"/>
  <c r="AS682" i="7"/>
  <c r="AR682" i="7"/>
  <c r="AQ682" i="7"/>
  <c r="AP682" i="7"/>
  <c r="AO682" i="7"/>
  <c r="AN682" i="7"/>
  <c r="AM682" i="7"/>
  <c r="AL682" i="7"/>
  <c r="AK682" i="7"/>
  <c r="AJ682" i="7"/>
  <c r="AI682" i="7"/>
  <c r="S682" i="7"/>
  <c r="R682" i="7"/>
  <c r="Q682" i="7"/>
  <c r="P682" i="7"/>
  <c r="O682" i="7"/>
  <c r="N682" i="7"/>
  <c r="M682" i="7"/>
  <c r="L682" i="7"/>
  <c r="K682" i="7"/>
  <c r="J682" i="7"/>
  <c r="I682" i="7"/>
  <c r="H682" i="7"/>
  <c r="G682" i="7"/>
  <c r="F682" i="7"/>
  <c r="BI681" i="7"/>
  <c r="BH681" i="7" s="1"/>
  <c r="BF681" i="7"/>
  <c r="BE681" i="7"/>
  <c r="BD681" i="7"/>
  <c r="BC681" i="7"/>
  <c r="BB681" i="7"/>
  <c r="BA681" i="7"/>
  <c r="AZ681" i="7"/>
  <c r="AY681" i="7"/>
  <c r="AX681" i="7"/>
  <c r="AW681" i="7"/>
  <c r="AV681" i="7"/>
  <c r="AU681" i="7"/>
  <c r="AT681" i="7"/>
  <c r="AS681" i="7"/>
  <c r="AR681" i="7"/>
  <c r="AQ681" i="7"/>
  <c r="AP681" i="7"/>
  <c r="AO681" i="7"/>
  <c r="AN681" i="7"/>
  <c r="AM681" i="7"/>
  <c r="AL681" i="7"/>
  <c r="AK681" i="7"/>
  <c r="AJ681" i="7"/>
  <c r="AI681" i="7"/>
  <c r="S681" i="7"/>
  <c r="R681" i="7"/>
  <c r="Q681" i="7"/>
  <c r="P681" i="7"/>
  <c r="O681" i="7"/>
  <c r="N681" i="7"/>
  <c r="M681" i="7"/>
  <c r="L681" i="7"/>
  <c r="K681" i="7"/>
  <c r="J681" i="7"/>
  <c r="I681" i="7"/>
  <c r="H681" i="7"/>
  <c r="G681" i="7"/>
  <c r="F681" i="7"/>
  <c r="BI680" i="7"/>
  <c r="BF680" i="7"/>
  <c r="BE680" i="7"/>
  <c r="BD680" i="7"/>
  <c r="BC680" i="7"/>
  <c r="BB680" i="7"/>
  <c r="BA680" i="7"/>
  <c r="AZ680" i="7"/>
  <c r="AY680" i="7"/>
  <c r="AX680" i="7"/>
  <c r="AW680" i="7"/>
  <c r="AV680" i="7"/>
  <c r="AU680" i="7"/>
  <c r="AT680" i="7"/>
  <c r="AS680" i="7"/>
  <c r="AR680" i="7"/>
  <c r="AQ680" i="7"/>
  <c r="AP680" i="7"/>
  <c r="AO680" i="7"/>
  <c r="AN680" i="7"/>
  <c r="AM680" i="7"/>
  <c r="AL680" i="7"/>
  <c r="AK680" i="7"/>
  <c r="AJ680" i="7"/>
  <c r="AI680" i="7"/>
  <c r="S680" i="7"/>
  <c r="R680" i="7"/>
  <c r="Q680" i="7"/>
  <c r="P680" i="7"/>
  <c r="O680" i="7"/>
  <c r="N680" i="7"/>
  <c r="M680" i="7"/>
  <c r="L680" i="7"/>
  <c r="K680" i="7"/>
  <c r="J680" i="7"/>
  <c r="I680" i="7"/>
  <c r="H680" i="7"/>
  <c r="G680" i="7"/>
  <c r="F680" i="7"/>
  <c r="BI679" i="7"/>
  <c r="BH679" i="7" s="1"/>
  <c r="BF679" i="7"/>
  <c r="BE679" i="7"/>
  <c r="BD679" i="7"/>
  <c r="BC679" i="7"/>
  <c r="BB679" i="7"/>
  <c r="BA679" i="7"/>
  <c r="AZ679" i="7"/>
  <c r="AY679" i="7"/>
  <c r="AX679" i="7"/>
  <c r="AW679" i="7"/>
  <c r="AV679" i="7"/>
  <c r="AU679" i="7"/>
  <c r="AT679" i="7"/>
  <c r="AS679" i="7"/>
  <c r="AR679" i="7"/>
  <c r="AQ679" i="7"/>
  <c r="AP679" i="7"/>
  <c r="AO679" i="7"/>
  <c r="AN679" i="7"/>
  <c r="AM679" i="7"/>
  <c r="AL679" i="7"/>
  <c r="AK679" i="7"/>
  <c r="AJ679" i="7"/>
  <c r="AI679" i="7"/>
  <c r="S679" i="7"/>
  <c r="R679" i="7"/>
  <c r="Q679" i="7"/>
  <c r="P679" i="7"/>
  <c r="O679" i="7"/>
  <c r="N679" i="7"/>
  <c r="M679" i="7"/>
  <c r="L679" i="7"/>
  <c r="K679" i="7"/>
  <c r="J679" i="7"/>
  <c r="I679" i="7"/>
  <c r="H679" i="7"/>
  <c r="G679" i="7"/>
  <c r="F679" i="7"/>
  <c r="BI678" i="7"/>
  <c r="BH678" i="7" s="1"/>
  <c r="CJ678" i="7" s="1"/>
  <c r="BF678" i="7"/>
  <c r="BE678" i="7"/>
  <c r="BD678" i="7"/>
  <c r="BC678" i="7"/>
  <c r="BB678" i="7"/>
  <c r="BA678" i="7"/>
  <c r="AZ678" i="7"/>
  <c r="AY678" i="7"/>
  <c r="AX678" i="7"/>
  <c r="AW678" i="7"/>
  <c r="AV678" i="7"/>
  <c r="AU678" i="7"/>
  <c r="AT678" i="7"/>
  <c r="AS678" i="7"/>
  <c r="AR678" i="7"/>
  <c r="AQ678" i="7"/>
  <c r="AP678" i="7"/>
  <c r="AO678" i="7"/>
  <c r="AN678" i="7"/>
  <c r="AM678" i="7"/>
  <c r="AL678" i="7"/>
  <c r="AK678" i="7"/>
  <c r="AJ678" i="7"/>
  <c r="AI678" i="7"/>
  <c r="S678" i="7"/>
  <c r="R678" i="7"/>
  <c r="Q678" i="7"/>
  <c r="P678" i="7"/>
  <c r="O678" i="7"/>
  <c r="N678" i="7"/>
  <c r="M678" i="7"/>
  <c r="L678" i="7"/>
  <c r="K678" i="7"/>
  <c r="J678" i="7"/>
  <c r="I678" i="7"/>
  <c r="H678" i="7"/>
  <c r="G678" i="7"/>
  <c r="F678" i="7"/>
  <c r="BI677" i="7"/>
  <c r="BH677" i="7" s="1"/>
  <c r="BF677" i="7"/>
  <c r="BE677" i="7"/>
  <c r="BD677" i="7"/>
  <c r="BC677" i="7"/>
  <c r="BB677" i="7"/>
  <c r="BA677" i="7"/>
  <c r="AZ677" i="7"/>
  <c r="AY677" i="7"/>
  <c r="AX677" i="7"/>
  <c r="AW677" i="7"/>
  <c r="AV677" i="7"/>
  <c r="AU677" i="7"/>
  <c r="AT677" i="7"/>
  <c r="AS677" i="7"/>
  <c r="AR677" i="7"/>
  <c r="AQ677" i="7"/>
  <c r="AP677" i="7"/>
  <c r="AO677" i="7"/>
  <c r="AN677" i="7"/>
  <c r="AM677" i="7"/>
  <c r="AL677" i="7"/>
  <c r="AK677" i="7"/>
  <c r="AJ677" i="7"/>
  <c r="AI677" i="7"/>
  <c r="S677" i="7"/>
  <c r="R677" i="7"/>
  <c r="Q677" i="7"/>
  <c r="P677" i="7"/>
  <c r="O677" i="7"/>
  <c r="N677" i="7"/>
  <c r="M677" i="7"/>
  <c r="L677" i="7"/>
  <c r="K677" i="7"/>
  <c r="J677" i="7"/>
  <c r="I677" i="7"/>
  <c r="H677" i="7"/>
  <c r="G677" i="7"/>
  <c r="F677" i="7"/>
  <c r="BI676" i="7"/>
  <c r="BH676" i="7" s="1"/>
  <c r="BF676" i="7"/>
  <c r="BE676" i="7"/>
  <c r="BD676" i="7"/>
  <c r="BC676" i="7"/>
  <c r="BB676" i="7"/>
  <c r="BA676" i="7"/>
  <c r="AZ676" i="7"/>
  <c r="AY676" i="7"/>
  <c r="AX676" i="7"/>
  <c r="AW676" i="7"/>
  <c r="AV676" i="7"/>
  <c r="AU676" i="7"/>
  <c r="AT676" i="7"/>
  <c r="AS676" i="7"/>
  <c r="AR676" i="7"/>
  <c r="AQ676" i="7"/>
  <c r="AP676" i="7"/>
  <c r="AO676" i="7"/>
  <c r="AN676" i="7"/>
  <c r="AM676" i="7"/>
  <c r="AL676" i="7"/>
  <c r="AK676" i="7"/>
  <c r="AJ676" i="7"/>
  <c r="AI676" i="7"/>
  <c r="S676" i="7"/>
  <c r="R676" i="7"/>
  <c r="Q676" i="7"/>
  <c r="P676" i="7"/>
  <c r="O676" i="7"/>
  <c r="N676" i="7"/>
  <c r="M676" i="7"/>
  <c r="L676" i="7"/>
  <c r="K676" i="7"/>
  <c r="J676" i="7"/>
  <c r="I676" i="7"/>
  <c r="H676" i="7"/>
  <c r="G676" i="7"/>
  <c r="F676" i="7"/>
  <c r="BI675" i="7"/>
  <c r="BH675" i="7"/>
  <c r="CH675" i="7" s="1"/>
  <c r="BF675" i="7"/>
  <c r="BE675" i="7"/>
  <c r="BD675" i="7"/>
  <c r="BC675" i="7"/>
  <c r="BB675" i="7"/>
  <c r="BA675" i="7"/>
  <c r="AZ675" i="7"/>
  <c r="AY675" i="7"/>
  <c r="AX675" i="7"/>
  <c r="AW675" i="7"/>
  <c r="AV675" i="7"/>
  <c r="AU675" i="7"/>
  <c r="AT675" i="7"/>
  <c r="AS675" i="7"/>
  <c r="AR675" i="7"/>
  <c r="AQ675" i="7"/>
  <c r="AP675" i="7"/>
  <c r="AO675" i="7"/>
  <c r="AN675" i="7"/>
  <c r="AM675" i="7"/>
  <c r="AL675" i="7"/>
  <c r="AK675" i="7"/>
  <c r="AJ675" i="7"/>
  <c r="AI675" i="7"/>
  <c r="S675" i="7"/>
  <c r="R675" i="7"/>
  <c r="Q675" i="7"/>
  <c r="P675" i="7"/>
  <c r="O675" i="7"/>
  <c r="N675" i="7"/>
  <c r="M675" i="7"/>
  <c r="L675" i="7"/>
  <c r="K675" i="7"/>
  <c r="J675" i="7"/>
  <c r="I675" i="7"/>
  <c r="H675" i="7"/>
  <c r="G675" i="7"/>
  <c r="F675" i="7"/>
  <c r="BI674" i="7"/>
  <c r="BH674" i="7"/>
  <c r="D674" i="7" s="1"/>
  <c r="BF674" i="7"/>
  <c r="BE674" i="7"/>
  <c r="BD674" i="7"/>
  <c r="BC674" i="7"/>
  <c r="BB674" i="7"/>
  <c r="BA674" i="7"/>
  <c r="AZ674" i="7"/>
  <c r="AY674" i="7"/>
  <c r="AX674" i="7"/>
  <c r="AW674" i="7"/>
  <c r="AV674" i="7"/>
  <c r="AU674" i="7"/>
  <c r="AT674" i="7"/>
  <c r="AS674" i="7"/>
  <c r="AR674" i="7"/>
  <c r="AQ674" i="7"/>
  <c r="AP674" i="7"/>
  <c r="AO674" i="7"/>
  <c r="AN674" i="7"/>
  <c r="AM674" i="7"/>
  <c r="AL674" i="7"/>
  <c r="AK674" i="7"/>
  <c r="AJ674" i="7"/>
  <c r="AI674" i="7"/>
  <c r="S674" i="7"/>
  <c r="R674" i="7"/>
  <c r="Q674" i="7"/>
  <c r="P674" i="7"/>
  <c r="O674" i="7"/>
  <c r="N674" i="7"/>
  <c r="M674" i="7"/>
  <c r="L674" i="7"/>
  <c r="K674" i="7"/>
  <c r="J674" i="7"/>
  <c r="I674" i="7"/>
  <c r="H674" i="7"/>
  <c r="G674" i="7"/>
  <c r="F674" i="7"/>
  <c r="BI673" i="7"/>
  <c r="BH673" i="7"/>
  <c r="D673" i="7" s="1"/>
  <c r="BF673" i="7"/>
  <c r="BE673" i="7"/>
  <c r="BD673" i="7"/>
  <c r="BC673" i="7"/>
  <c r="BB673" i="7"/>
  <c r="BA673" i="7"/>
  <c r="AZ673" i="7"/>
  <c r="AY673" i="7"/>
  <c r="AX673" i="7"/>
  <c r="AW673" i="7"/>
  <c r="AV673" i="7"/>
  <c r="AU673" i="7"/>
  <c r="AT673" i="7"/>
  <c r="AS673" i="7"/>
  <c r="AR673" i="7"/>
  <c r="AQ673" i="7"/>
  <c r="AP673" i="7"/>
  <c r="AO673" i="7"/>
  <c r="AN673" i="7"/>
  <c r="AM673" i="7"/>
  <c r="AL673" i="7"/>
  <c r="AK673" i="7"/>
  <c r="AJ673" i="7"/>
  <c r="AI673" i="7"/>
  <c r="S673" i="7"/>
  <c r="R673" i="7"/>
  <c r="Q673" i="7"/>
  <c r="P673" i="7"/>
  <c r="O673" i="7"/>
  <c r="N673" i="7"/>
  <c r="M673" i="7"/>
  <c r="L673" i="7"/>
  <c r="K673" i="7"/>
  <c r="J673" i="7"/>
  <c r="I673" i="7"/>
  <c r="H673" i="7"/>
  <c r="G673" i="7"/>
  <c r="F673" i="7"/>
  <c r="BI672" i="7"/>
  <c r="BH672" i="7"/>
  <c r="D672" i="7" s="1"/>
  <c r="BF672" i="7"/>
  <c r="BE672" i="7"/>
  <c r="BD672" i="7"/>
  <c r="BC672" i="7"/>
  <c r="BB672" i="7"/>
  <c r="BA672" i="7"/>
  <c r="AZ672" i="7"/>
  <c r="AY672" i="7"/>
  <c r="AX672" i="7"/>
  <c r="AW672" i="7"/>
  <c r="AV672" i="7"/>
  <c r="AU672" i="7"/>
  <c r="AT672" i="7"/>
  <c r="AS672" i="7"/>
  <c r="AR672" i="7"/>
  <c r="AQ672" i="7"/>
  <c r="AP672" i="7"/>
  <c r="AO672" i="7"/>
  <c r="AN672" i="7"/>
  <c r="AM672" i="7"/>
  <c r="AL672" i="7"/>
  <c r="AK672" i="7"/>
  <c r="AJ672" i="7"/>
  <c r="AI672" i="7"/>
  <c r="S672" i="7"/>
  <c r="R672" i="7"/>
  <c r="Q672" i="7"/>
  <c r="P672" i="7"/>
  <c r="O672" i="7"/>
  <c r="N672" i="7"/>
  <c r="M672" i="7"/>
  <c r="L672" i="7"/>
  <c r="K672" i="7"/>
  <c r="J672" i="7"/>
  <c r="I672" i="7"/>
  <c r="H672" i="7"/>
  <c r="G672" i="7"/>
  <c r="F672" i="7"/>
  <c r="BI671" i="7"/>
  <c r="BH671" i="7"/>
  <c r="D671" i="7" s="1"/>
  <c r="BF671" i="7"/>
  <c r="BE671" i="7"/>
  <c r="BD671" i="7"/>
  <c r="BC671" i="7"/>
  <c r="BB671" i="7"/>
  <c r="BA671" i="7"/>
  <c r="AZ671" i="7"/>
  <c r="AY671" i="7"/>
  <c r="AX671" i="7"/>
  <c r="AW671" i="7"/>
  <c r="AV671" i="7"/>
  <c r="AU671" i="7"/>
  <c r="AT671" i="7"/>
  <c r="AS671" i="7"/>
  <c r="AR671" i="7"/>
  <c r="AQ671" i="7"/>
  <c r="AP671" i="7"/>
  <c r="AO671" i="7"/>
  <c r="AN671" i="7"/>
  <c r="AM671" i="7"/>
  <c r="AL671" i="7"/>
  <c r="AK671" i="7"/>
  <c r="AJ671" i="7"/>
  <c r="AI671" i="7"/>
  <c r="S671" i="7"/>
  <c r="R671" i="7"/>
  <c r="Q671" i="7"/>
  <c r="P671" i="7"/>
  <c r="O671" i="7"/>
  <c r="N671" i="7"/>
  <c r="M671" i="7"/>
  <c r="L671" i="7"/>
  <c r="K671" i="7"/>
  <c r="J671" i="7"/>
  <c r="I671" i="7"/>
  <c r="H671" i="7"/>
  <c r="G671" i="7"/>
  <c r="F671" i="7"/>
  <c r="BI670" i="7"/>
  <c r="BH670" i="7"/>
  <c r="D670" i="7" s="1"/>
  <c r="BF670" i="7"/>
  <c r="BE670" i="7"/>
  <c r="BD670" i="7"/>
  <c r="BC670" i="7"/>
  <c r="BB670" i="7"/>
  <c r="BA670" i="7"/>
  <c r="AZ670" i="7"/>
  <c r="AY670" i="7"/>
  <c r="AX670" i="7"/>
  <c r="AW670" i="7"/>
  <c r="AV670" i="7"/>
  <c r="AU670" i="7"/>
  <c r="AT670" i="7"/>
  <c r="AS670" i="7"/>
  <c r="AR670" i="7"/>
  <c r="AQ670" i="7"/>
  <c r="AP670" i="7"/>
  <c r="AO670" i="7"/>
  <c r="AN670" i="7"/>
  <c r="AM670" i="7"/>
  <c r="AL670" i="7"/>
  <c r="AK670" i="7"/>
  <c r="AJ670" i="7"/>
  <c r="AI670" i="7"/>
  <c r="S670" i="7"/>
  <c r="R670" i="7"/>
  <c r="Q670" i="7"/>
  <c r="P670" i="7"/>
  <c r="O670" i="7"/>
  <c r="N670" i="7"/>
  <c r="M670" i="7"/>
  <c r="L670" i="7"/>
  <c r="K670" i="7"/>
  <c r="J670" i="7"/>
  <c r="I670" i="7"/>
  <c r="H670" i="7"/>
  <c r="G670" i="7"/>
  <c r="F670" i="7"/>
  <c r="BI669" i="7"/>
  <c r="BH669" i="7"/>
  <c r="D669" i="7" s="1"/>
  <c r="BF669" i="7"/>
  <c r="BE669" i="7"/>
  <c r="BD669" i="7"/>
  <c r="BC669" i="7"/>
  <c r="BB669" i="7"/>
  <c r="BA669" i="7"/>
  <c r="AZ669" i="7"/>
  <c r="AY669" i="7"/>
  <c r="AX669" i="7"/>
  <c r="AW669" i="7"/>
  <c r="AV669" i="7"/>
  <c r="AU669" i="7"/>
  <c r="AT669" i="7"/>
  <c r="AS669" i="7"/>
  <c r="AR669" i="7"/>
  <c r="AQ669" i="7"/>
  <c r="AP669" i="7"/>
  <c r="AO669" i="7"/>
  <c r="AN669" i="7"/>
  <c r="AM669" i="7"/>
  <c r="AL669" i="7"/>
  <c r="AK669" i="7"/>
  <c r="AJ669" i="7"/>
  <c r="AI669" i="7"/>
  <c r="S669" i="7"/>
  <c r="R669" i="7"/>
  <c r="Q669" i="7"/>
  <c r="P669" i="7"/>
  <c r="O669" i="7"/>
  <c r="N669" i="7"/>
  <c r="M669" i="7"/>
  <c r="L669" i="7"/>
  <c r="K669" i="7"/>
  <c r="J669" i="7"/>
  <c r="I669" i="7"/>
  <c r="H669" i="7"/>
  <c r="G669" i="7"/>
  <c r="F669" i="7"/>
  <c r="BI668" i="7"/>
  <c r="BH668" i="7"/>
  <c r="D668" i="7" s="1"/>
  <c r="BF668" i="7"/>
  <c r="BE668" i="7"/>
  <c r="BD668" i="7"/>
  <c r="BC668" i="7"/>
  <c r="BB668" i="7"/>
  <c r="BA668" i="7"/>
  <c r="AZ668" i="7"/>
  <c r="AY668" i="7"/>
  <c r="AX668" i="7"/>
  <c r="AW668" i="7"/>
  <c r="AV668" i="7"/>
  <c r="AU668" i="7"/>
  <c r="AT668" i="7"/>
  <c r="AS668" i="7"/>
  <c r="AR668" i="7"/>
  <c r="AQ668" i="7"/>
  <c r="AP668" i="7"/>
  <c r="AO668" i="7"/>
  <c r="AN668" i="7"/>
  <c r="AM668" i="7"/>
  <c r="AL668" i="7"/>
  <c r="AK668" i="7"/>
  <c r="AJ668" i="7"/>
  <c r="AI668" i="7"/>
  <c r="S668" i="7"/>
  <c r="R668" i="7"/>
  <c r="Q668" i="7"/>
  <c r="P668" i="7"/>
  <c r="O668" i="7"/>
  <c r="N668" i="7"/>
  <c r="M668" i="7"/>
  <c r="L668" i="7"/>
  <c r="K668" i="7"/>
  <c r="J668" i="7"/>
  <c r="I668" i="7"/>
  <c r="H668" i="7"/>
  <c r="G668" i="7"/>
  <c r="F668" i="7"/>
  <c r="BI667" i="7"/>
  <c r="BH667" i="7"/>
  <c r="D667" i="7" s="1"/>
  <c r="BF667" i="7"/>
  <c r="BE667" i="7"/>
  <c r="BD667" i="7"/>
  <c r="BC667" i="7"/>
  <c r="BB667" i="7"/>
  <c r="BA667" i="7"/>
  <c r="AZ667" i="7"/>
  <c r="AY667" i="7"/>
  <c r="AX667" i="7"/>
  <c r="AW667" i="7"/>
  <c r="AV667" i="7"/>
  <c r="AU667" i="7"/>
  <c r="AT667" i="7"/>
  <c r="AS667" i="7"/>
  <c r="AR667" i="7"/>
  <c r="AQ667" i="7"/>
  <c r="AP667" i="7"/>
  <c r="AO667" i="7"/>
  <c r="AN667" i="7"/>
  <c r="AM667" i="7"/>
  <c r="AL667" i="7"/>
  <c r="AK667" i="7"/>
  <c r="AJ667" i="7"/>
  <c r="AI667" i="7"/>
  <c r="S667" i="7"/>
  <c r="R667" i="7"/>
  <c r="Q667" i="7"/>
  <c r="P667" i="7"/>
  <c r="O667" i="7"/>
  <c r="N667" i="7"/>
  <c r="M667" i="7"/>
  <c r="L667" i="7"/>
  <c r="K667" i="7"/>
  <c r="J667" i="7"/>
  <c r="I667" i="7"/>
  <c r="H667" i="7"/>
  <c r="G667" i="7"/>
  <c r="F667" i="7"/>
  <c r="BI666" i="7"/>
  <c r="BH666" i="7"/>
  <c r="D666" i="7" s="1"/>
  <c r="BF666" i="7"/>
  <c r="BE666" i="7"/>
  <c r="BD666" i="7"/>
  <c r="BC666" i="7"/>
  <c r="BB666" i="7"/>
  <c r="BA666" i="7"/>
  <c r="AZ666" i="7"/>
  <c r="AY666" i="7"/>
  <c r="AX666" i="7"/>
  <c r="AW666" i="7"/>
  <c r="AV666" i="7"/>
  <c r="AU666" i="7"/>
  <c r="AT666" i="7"/>
  <c r="AS666" i="7"/>
  <c r="AR666" i="7"/>
  <c r="AQ666" i="7"/>
  <c r="AP666" i="7"/>
  <c r="AO666" i="7"/>
  <c r="AN666" i="7"/>
  <c r="AM666" i="7"/>
  <c r="AL666" i="7"/>
  <c r="AK666" i="7"/>
  <c r="AJ666" i="7"/>
  <c r="AI666" i="7"/>
  <c r="S666" i="7"/>
  <c r="R666" i="7"/>
  <c r="Q666" i="7"/>
  <c r="P666" i="7"/>
  <c r="O666" i="7"/>
  <c r="N666" i="7"/>
  <c r="M666" i="7"/>
  <c r="L666" i="7"/>
  <c r="K666" i="7"/>
  <c r="J666" i="7"/>
  <c r="I666" i="7"/>
  <c r="H666" i="7"/>
  <c r="G666" i="7"/>
  <c r="F666" i="7"/>
  <c r="BI665" i="7"/>
  <c r="BH665" i="7"/>
  <c r="D665" i="7" s="1"/>
  <c r="BF665" i="7"/>
  <c r="BE665" i="7"/>
  <c r="BD665" i="7"/>
  <c r="BC665" i="7"/>
  <c r="BB665" i="7"/>
  <c r="BA665" i="7"/>
  <c r="AZ665" i="7"/>
  <c r="AY665" i="7"/>
  <c r="AX665" i="7"/>
  <c r="AW665" i="7"/>
  <c r="AV665" i="7"/>
  <c r="AU665" i="7"/>
  <c r="AT665" i="7"/>
  <c r="AS665" i="7"/>
  <c r="AR665" i="7"/>
  <c r="AQ665" i="7"/>
  <c r="AP665" i="7"/>
  <c r="AO665" i="7"/>
  <c r="AN665" i="7"/>
  <c r="AM665" i="7"/>
  <c r="AL665" i="7"/>
  <c r="AK665" i="7"/>
  <c r="AJ665" i="7"/>
  <c r="AI665" i="7"/>
  <c r="S665" i="7"/>
  <c r="R665" i="7"/>
  <c r="Q665" i="7"/>
  <c r="P665" i="7"/>
  <c r="O665" i="7"/>
  <c r="N665" i="7"/>
  <c r="M665" i="7"/>
  <c r="L665" i="7"/>
  <c r="K665" i="7"/>
  <c r="J665" i="7"/>
  <c r="I665" i="7"/>
  <c r="H665" i="7"/>
  <c r="G665" i="7"/>
  <c r="F665" i="7"/>
  <c r="BI664" i="7"/>
  <c r="BH664" i="7"/>
  <c r="D664" i="7" s="1"/>
  <c r="BF664" i="7"/>
  <c r="BE664" i="7"/>
  <c r="BD664" i="7"/>
  <c r="BC664" i="7"/>
  <c r="BB664" i="7"/>
  <c r="BA664" i="7"/>
  <c r="AZ664" i="7"/>
  <c r="AY664" i="7"/>
  <c r="AX664" i="7"/>
  <c r="AW664" i="7"/>
  <c r="AV664" i="7"/>
  <c r="AU664" i="7"/>
  <c r="AT664" i="7"/>
  <c r="AS664" i="7"/>
  <c r="AR664" i="7"/>
  <c r="AQ664" i="7"/>
  <c r="AP664" i="7"/>
  <c r="AO664" i="7"/>
  <c r="AN664" i="7"/>
  <c r="AM664" i="7"/>
  <c r="AL664" i="7"/>
  <c r="AK664" i="7"/>
  <c r="AJ664" i="7"/>
  <c r="AI664" i="7"/>
  <c r="S664" i="7"/>
  <c r="R664" i="7"/>
  <c r="Q664" i="7"/>
  <c r="P664" i="7"/>
  <c r="O664" i="7"/>
  <c r="N664" i="7"/>
  <c r="M664" i="7"/>
  <c r="L664" i="7"/>
  <c r="K664" i="7"/>
  <c r="J664" i="7"/>
  <c r="I664" i="7"/>
  <c r="H664" i="7"/>
  <c r="G664" i="7"/>
  <c r="F664" i="7"/>
  <c r="BI663" i="7"/>
  <c r="BH663" i="7"/>
  <c r="D663" i="7" s="1"/>
  <c r="BF663" i="7"/>
  <c r="BE663" i="7"/>
  <c r="BD663" i="7"/>
  <c r="BC663" i="7"/>
  <c r="BB663" i="7"/>
  <c r="BA663" i="7"/>
  <c r="AZ663" i="7"/>
  <c r="AY663" i="7"/>
  <c r="AX663" i="7"/>
  <c r="AW663" i="7"/>
  <c r="AV663" i="7"/>
  <c r="AU663" i="7"/>
  <c r="AT663" i="7"/>
  <c r="AS663" i="7"/>
  <c r="AR663" i="7"/>
  <c r="AQ663" i="7"/>
  <c r="AP663" i="7"/>
  <c r="AO663" i="7"/>
  <c r="AN663" i="7"/>
  <c r="AM663" i="7"/>
  <c r="AL663" i="7"/>
  <c r="AK663" i="7"/>
  <c r="AJ663" i="7"/>
  <c r="AI663" i="7"/>
  <c r="S663" i="7"/>
  <c r="R663" i="7"/>
  <c r="Q663" i="7"/>
  <c r="P663" i="7"/>
  <c r="O663" i="7"/>
  <c r="N663" i="7"/>
  <c r="M663" i="7"/>
  <c r="L663" i="7"/>
  <c r="K663" i="7"/>
  <c r="J663" i="7"/>
  <c r="I663" i="7"/>
  <c r="H663" i="7"/>
  <c r="G663" i="7"/>
  <c r="F663" i="7"/>
  <c r="BI662" i="7"/>
  <c r="BH662" i="7"/>
  <c r="D662" i="7" s="1"/>
  <c r="BF662" i="7"/>
  <c r="BE662" i="7"/>
  <c r="BD662" i="7"/>
  <c r="BC662" i="7"/>
  <c r="BB662" i="7"/>
  <c r="BA662" i="7"/>
  <c r="AZ662" i="7"/>
  <c r="AY662" i="7"/>
  <c r="AX662" i="7"/>
  <c r="AW662" i="7"/>
  <c r="AV662" i="7"/>
  <c r="AU662" i="7"/>
  <c r="AT662" i="7"/>
  <c r="AS662" i="7"/>
  <c r="AR662" i="7"/>
  <c r="AQ662" i="7"/>
  <c r="AP662" i="7"/>
  <c r="AO662" i="7"/>
  <c r="AN662" i="7"/>
  <c r="AM662" i="7"/>
  <c r="AL662" i="7"/>
  <c r="AK662" i="7"/>
  <c r="AJ662" i="7"/>
  <c r="AI662" i="7"/>
  <c r="S662" i="7"/>
  <c r="R662" i="7"/>
  <c r="Q662" i="7"/>
  <c r="P662" i="7"/>
  <c r="O662" i="7"/>
  <c r="N662" i="7"/>
  <c r="M662" i="7"/>
  <c r="L662" i="7"/>
  <c r="K662" i="7"/>
  <c r="J662" i="7"/>
  <c r="I662" i="7"/>
  <c r="H662" i="7"/>
  <c r="G662" i="7"/>
  <c r="F662" i="7"/>
  <c r="BI661" i="7"/>
  <c r="BH661" i="7"/>
  <c r="D661" i="7" s="1"/>
  <c r="BF661" i="7"/>
  <c r="BE661" i="7"/>
  <c r="BD661" i="7"/>
  <c r="BC661" i="7"/>
  <c r="BB661" i="7"/>
  <c r="BA661" i="7"/>
  <c r="AZ661" i="7"/>
  <c r="AY661" i="7"/>
  <c r="AX661" i="7"/>
  <c r="AW661" i="7"/>
  <c r="AV661" i="7"/>
  <c r="AU661" i="7"/>
  <c r="AT661" i="7"/>
  <c r="AS661" i="7"/>
  <c r="AR661" i="7"/>
  <c r="AQ661" i="7"/>
  <c r="AP661" i="7"/>
  <c r="AO661" i="7"/>
  <c r="AN661" i="7"/>
  <c r="AM661" i="7"/>
  <c r="AL661" i="7"/>
  <c r="AK661" i="7"/>
  <c r="AJ661" i="7"/>
  <c r="AI661" i="7"/>
  <c r="S661" i="7"/>
  <c r="R661" i="7"/>
  <c r="Q661" i="7"/>
  <c r="P661" i="7"/>
  <c r="O661" i="7"/>
  <c r="N661" i="7"/>
  <c r="M661" i="7"/>
  <c r="L661" i="7"/>
  <c r="K661" i="7"/>
  <c r="J661" i="7"/>
  <c r="I661" i="7"/>
  <c r="H661" i="7"/>
  <c r="G661" i="7"/>
  <c r="F661" i="7"/>
  <c r="BI660" i="7"/>
  <c r="BH660" i="7"/>
  <c r="D660" i="7" s="1"/>
  <c r="BF660" i="7"/>
  <c r="BE660" i="7"/>
  <c r="BD660" i="7"/>
  <c r="BC660" i="7"/>
  <c r="BB660" i="7"/>
  <c r="BA660" i="7"/>
  <c r="AZ660" i="7"/>
  <c r="AY660" i="7"/>
  <c r="AX660" i="7"/>
  <c r="AW660" i="7"/>
  <c r="AV660" i="7"/>
  <c r="AU660" i="7"/>
  <c r="AT660" i="7"/>
  <c r="AS660" i="7"/>
  <c r="AR660" i="7"/>
  <c r="AQ660" i="7"/>
  <c r="AP660" i="7"/>
  <c r="AO660" i="7"/>
  <c r="AN660" i="7"/>
  <c r="AM660" i="7"/>
  <c r="AL660" i="7"/>
  <c r="AK660" i="7"/>
  <c r="AJ660" i="7"/>
  <c r="AI660" i="7"/>
  <c r="S660" i="7"/>
  <c r="R660" i="7"/>
  <c r="Q660" i="7"/>
  <c r="P660" i="7"/>
  <c r="O660" i="7"/>
  <c r="N660" i="7"/>
  <c r="M660" i="7"/>
  <c r="L660" i="7"/>
  <c r="K660" i="7"/>
  <c r="J660" i="7"/>
  <c r="I660" i="7"/>
  <c r="H660" i="7"/>
  <c r="G660" i="7"/>
  <c r="F660" i="7"/>
  <c r="BI659" i="7"/>
  <c r="BH659" i="7"/>
  <c r="D659" i="7" s="1"/>
  <c r="BF659" i="7"/>
  <c r="BE659" i="7"/>
  <c r="BD659" i="7"/>
  <c r="BC659" i="7"/>
  <c r="BB659" i="7"/>
  <c r="BA659" i="7"/>
  <c r="AZ659" i="7"/>
  <c r="AY659" i="7"/>
  <c r="AX659" i="7"/>
  <c r="AW659" i="7"/>
  <c r="AV659" i="7"/>
  <c r="AU659" i="7"/>
  <c r="AT659" i="7"/>
  <c r="AS659" i="7"/>
  <c r="AR659" i="7"/>
  <c r="AQ659" i="7"/>
  <c r="AP659" i="7"/>
  <c r="AO659" i="7"/>
  <c r="AN659" i="7"/>
  <c r="AM659" i="7"/>
  <c r="AL659" i="7"/>
  <c r="AK659" i="7"/>
  <c r="AJ659" i="7"/>
  <c r="AI659" i="7"/>
  <c r="S659" i="7"/>
  <c r="R659" i="7"/>
  <c r="Q659" i="7"/>
  <c r="P659" i="7"/>
  <c r="O659" i="7"/>
  <c r="N659" i="7"/>
  <c r="M659" i="7"/>
  <c r="L659" i="7"/>
  <c r="K659" i="7"/>
  <c r="J659" i="7"/>
  <c r="I659" i="7"/>
  <c r="H659" i="7"/>
  <c r="G659" i="7"/>
  <c r="F659" i="7"/>
  <c r="BI658" i="7"/>
  <c r="BH658" i="7"/>
  <c r="D658" i="7" s="1"/>
  <c r="BF658" i="7"/>
  <c r="BE658" i="7"/>
  <c r="BD658" i="7"/>
  <c r="BC658" i="7"/>
  <c r="BB658" i="7"/>
  <c r="BA658" i="7"/>
  <c r="AZ658" i="7"/>
  <c r="AY658" i="7"/>
  <c r="AX658" i="7"/>
  <c r="AW658" i="7"/>
  <c r="AV658" i="7"/>
  <c r="AU658" i="7"/>
  <c r="AT658" i="7"/>
  <c r="AS658" i="7"/>
  <c r="AR658" i="7"/>
  <c r="AQ658" i="7"/>
  <c r="AP658" i="7"/>
  <c r="AO658" i="7"/>
  <c r="AN658" i="7"/>
  <c r="AM658" i="7"/>
  <c r="AL658" i="7"/>
  <c r="AK658" i="7"/>
  <c r="AJ658" i="7"/>
  <c r="AI658" i="7"/>
  <c r="S658" i="7"/>
  <c r="R658" i="7"/>
  <c r="Q658" i="7"/>
  <c r="P658" i="7"/>
  <c r="O658" i="7"/>
  <c r="N658" i="7"/>
  <c r="M658" i="7"/>
  <c r="L658" i="7"/>
  <c r="K658" i="7"/>
  <c r="J658" i="7"/>
  <c r="I658" i="7"/>
  <c r="H658" i="7"/>
  <c r="G658" i="7"/>
  <c r="F658" i="7"/>
  <c r="BI657" i="7"/>
  <c r="BH657" i="7"/>
  <c r="D657" i="7" s="1"/>
  <c r="BF657" i="7"/>
  <c r="BE657" i="7"/>
  <c r="BD657" i="7"/>
  <c r="BC657" i="7"/>
  <c r="BB657" i="7"/>
  <c r="BA657" i="7"/>
  <c r="AZ657" i="7"/>
  <c r="AY657" i="7"/>
  <c r="AX657" i="7"/>
  <c r="AW657" i="7"/>
  <c r="AV657" i="7"/>
  <c r="AU657" i="7"/>
  <c r="AT657" i="7"/>
  <c r="AS657" i="7"/>
  <c r="AR657" i="7"/>
  <c r="AQ657" i="7"/>
  <c r="AP657" i="7"/>
  <c r="AO657" i="7"/>
  <c r="AN657" i="7"/>
  <c r="AM657" i="7"/>
  <c r="AL657" i="7"/>
  <c r="AK657" i="7"/>
  <c r="AJ657" i="7"/>
  <c r="AI657" i="7"/>
  <c r="S657" i="7"/>
  <c r="R657" i="7"/>
  <c r="Q657" i="7"/>
  <c r="P657" i="7"/>
  <c r="O657" i="7"/>
  <c r="N657" i="7"/>
  <c r="M657" i="7"/>
  <c r="L657" i="7"/>
  <c r="K657" i="7"/>
  <c r="J657" i="7"/>
  <c r="I657" i="7"/>
  <c r="H657" i="7"/>
  <c r="G657" i="7"/>
  <c r="F657" i="7"/>
  <c r="BI656" i="7"/>
  <c r="BH656" i="7"/>
  <c r="D656" i="7" s="1"/>
  <c r="BF656" i="7"/>
  <c r="BE656" i="7"/>
  <c r="BD656" i="7"/>
  <c r="BC656" i="7"/>
  <c r="BB656" i="7"/>
  <c r="BA656" i="7"/>
  <c r="AZ656" i="7"/>
  <c r="AY656" i="7"/>
  <c r="AX656" i="7"/>
  <c r="AW656" i="7"/>
  <c r="AV656" i="7"/>
  <c r="AU656" i="7"/>
  <c r="AT656" i="7"/>
  <c r="AS656" i="7"/>
  <c r="AR656" i="7"/>
  <c r="AQ656" i="7"/>
  <c r="AP656" i="7"/>
  <c r="AO656" i="7"/>
  <c r="AN656" i="7"/>
  <c r="AM656" i="7"/>
  <c r="AL656" i="7"/>
  <c r="AK656" i="7"/>
  <c r="AJ656" i="7"/>
  <c r="AI656" i="7"/>
  <c r="S656" i="7"/>
  <c r="R656" i="7"/>
  <c r="Q656" i="7"/>
  <c r="P656" i="7"/>
  <c r="O656" i="7"/>
  <c r="N656" i="7"/>
  <c r="M656" i="7"/>
  <c r="L656" i="7"/>
  <c r="K656" i="7"/>
  <c r="J656" i="7"/>
  <c r="I656" i="7"/>
  <c r="H656" i="7"/>
  <c r="G656" i="7"/>
  <c r="F656" i="7"/>
  <c r="BI655" i="7"/>
  <c r="BH655" i="7"/>
  <c r="D655" i="7" s="1"/>
  <c r="BF655" i="7"/>
  <c r="BE655" i="7"/>
  <c r="BD655" i="7"/>
  <c r="BC655" i="7"/>
  <c r="BB655" i="7"/>
  <c r="BA655" i="7"/>
  <c r="AZ655" i="7"/>
  <c r="AY655" i="7"/>
  <c r="AX655" i="7"/>
  <c r="AW655" i="7"/>
  <c r="AV655" i="7"/>
  <c r="AU655" i="7"/>
  <c r="AT655" i="7"/>
  <c r="AS655" i="7"/>
  <c r="AR655" i="7"/>
  <c r="AQ655" i="7"/>
  <c r="AP655" i="7"/>
  <c r="AO655" i="7"/>
  <c r="AN655" i="7"/>
  <c r="AM655" i="7"/>
  <c r="AL655" i="7"/>
  <c r="AK655" i="7"/>
  <c r="AJ655" i="7"/>
  <c r="AI655" i="7"/>
  <c r="S655" i="7"/>
  <c r="R655" i="7"/>
  <c r="Q655" i="7"/>
  <c r="P655" i="7"/>
  <c r="O655" i="7"/>
  <c r="N655" i="7"/>
  <c r="M655" i="7"/>
  <c r="L655" i="7"/>
  <c r="K655" i="7"/>
  <c r="J655" i="7"/>
  <c r="I655" i="7"/>
  <c r="H655" i="7"/>
  <c r="G655" i="7"/>
  <c r="F655" i="7"/>
  <c r="BI654" i="7"/>
  <c r="BH654" i="7"/>
  <c r="D654" i="7" s="1"/>
  <c r="BF654" i="7"/>
  <c r="BE654" i="7"/>
  <c r="BD654" i="7"/>
  <c r="BC654" i="7"/>
  <c r="BB654" i="7"/>
  <c r="BA654" i="7"/>
  <c r="AZ654" i="7"/>
  <c r="AY654" i="7"/>
  <c r="AX654" i="7"/>
  <c r="AW654" i="7"/>
  <c r="AV654" i="7"/>
  <c r="AU654" i="7"/>
  <c r="AT654" i="7"/>
  <c r="AS654" i="7"/>
  <c r="AR654" i="7"/>
  <c r="AQ654" i="7"/>
  <c r="AP654" i="7"/>
  <c r="AO654" i="7"/>
  <c r="AN654" i="7"/>
  <c r="AM654" i="7"/>
  <c r="AL654" i="7"/>
  <c r="AK654" i="7"/>
  <c r="AJ654" i="7"/>
  <c r="AI654" i="7"/>
  <c r="S654" i="7"/>
  <c r="R654" i="7"/>
  <c r="Q654" i="7"/>
  <c r="P654" i="7"/>
  <c r="O654" i="7"/>
  <c r="N654" i="7"/>
  <c r="M654" i="7"/>
  <c r="L654" i="7"/>
  <c r="K654" i="7"/>
  <c r="J654" i="7"/>
  <c r="I654" i="7"/>
  <c r="H654" i="7"/>
  <c r="G654" i="7"/>
  <c r="F654" i="7"/>
  <c r="BI653" i="7"/>
  <c r="BH653" i="7"/>
  <c r="D653" i="7" s="1"/>
  <c r="BF653" i="7"/>
  <c r="BE653" i="7"/>
  <c r="BD653" i="7"/>
  <c r="BC653" i="7"/>
  <c r="BB653" i="7"/>
  <c r="BA653" i="7"/>
  <c r="AZ653" i="7"/>
  <c r="AY653" i="7"/>
  <c r="AX653" i="7"/>
  <c r="AW653" i="7"/>
  <c r="AV653" i="7"/>
  <c r="AU653" i="7"/>
  <c r="AT653" i="7"/>
  <c r="AS653" i="7"/>
  <c r="AR653" i="7"/>
  <c r="AQ653" i="7"/>
  <c r="AP653" i="7"/>
  <c r="AO653" i="7"/>
  <c r="AN653" i="7"/>
  <c r="AM653" i="7"/>
  <c r="AL653" i="7"/>
  <c r="AK653" i="7"/>
  <c r="AJ653" i="7"/>
  <c r="AI653" i="7"/>
  <c r="S653" i="7"/>
  <c r="R653" i="7"/>
  <c r="Q653" i="7"/>
  <c r="P653" i="7"/>
  <c r="O653" i="7"/>
  <c r="N653" i="7"/>
  <c r="M653" i="7"/>
  <c r="L653" i="7"/>
  <c r="K653" i="7"/>
  <c r="J653" i="7"/>
  <c r="I653" i="7"/>
  <c r="H653" i="7"/>
  <c r="G653" i="7"/>
  <c r="F653" i="7"/>
  <c r="BI652" i="7"/>
  <c r="BH652" i="7"/>
  <c r="D652" i="7" s="1"/>
  <c r="BF652" i="7"/>
  <c r="BE652" i="7"/>
  <c r="BD652" i="7"/>
  <c r="BC652" i="7"/>
  <c r="BB652" i="7"/>
  <c r="BA652" i="7"/>
  <c r="AZ652" i="7"/>
  <c r="AY652" i="7"/>
  <c r="AX652" i="7"/>
  <c r="AW652" i="7"/>
  <c r="AV652" i="7"/>
  <c r="AU652" i="7"/>
  <c r="AT652" i="7"/>
  <c r="AS652" i="7"/>
  <c r="AR652" i="7"/>
  <c r="AQ652" i="7"/>
  <c r="AP652" i="7"/>
  <c r="AO652" i="7"/>
  <c r="AN652" i="7"/>
  <c r="AM652" i="7"/>
  <c r="AL652" i="7"/>
  <c r="AK652" i="7"/>
  <c r="AJ652" i="7"/>
  <c r="AI652" i="7"/>
  <c r="S652" i="7"/>
  <c r="R652" i="7"/>
  <c r="Q652" i="7"/>
  <c r="P652" i="7"/>
  <c r="O652" i="7"/>
  <c r="N652" i="7"/>
  <c r="M652" i="7"/>
  <c r="L652" i="7"/>
  <c r="K652" i="7"/>
  <c r="J652" i="7"/>
  <c r="I652" i="7"/>
  <c r="H652" i="7"/>
  <c r="G652" i="7"/>
  <c r="F652" i="7"/>
  <c r="BI651" i="7"/>
  <c r="BH651" i="7"/>
  <c r="D651" i="7" s="1"/>
  <c r="BF651" i="7"/>
  <c r="BE651" i="7"/>
  <c r="BD651" i="7"/>
  <c r="BC651" i="7"/>
  <c r="BB651" i="7"/>
  <c r="BA651" i="7"/>
  <c r="AZ651" i="7"/>
  <c r="AY651" i="7"/>
  <c r="AX651" i="7"/>
  <c r="AW651" i="7"/>
  <c r="AV651" i="7"/>
  <c r="AU651" i="7"/>
  <c r="AT651" i="7"/>
  <c r="AS651" i="7"/>
  <c r="AR651" i="7"/>
  <c r="AQ651" i="7"/>
  <c r="AP651" i="7"/>
  <c r="AO651" i="7"/>
  <c r="AN651" i="7"/>
  <c r="AM651" i="7"/>
  <c r="AL651" i="7"/>
  <c r="AK651" i="7"/>
  <c r="AJ651" i="7"/>
  <c r="AI651" i="7"/>
  <c r="S651" i="7"/>
  <c r="R651" i="7"/>
  <c r="Q651" i="7"/>
  <c r="P651" i="7"/>
  <c r="O651" i="7"/>
  <c r="N651" i="7"/>
  <c r="M651" i="7"/>
  <c r="L651" i="7"/>
  <c r="K651" i="7"/>
  <c r="J651" i="7"/>
  <c r="I651" i="7"/>
  <c r="H651" i="7"/>
  <c r="G651" i="7"/>
  <c r="F651" i="7"/>
  <c r="BI650" i="7"/>
  <c r="BH650" i="7"/>
  <c r="D650" i="7" s="1"/>
  <c r="BF650" i="7"/>
  <c r="BE650" i="7"/>
  <c r="BD650" i="7"/>
  <c r="BC650" i="7"/>
  <c r="BB650" i="7"/>
  <c r="BA650" i="7"/>
  <c r="AZ650" i="7"/>
  <c r="AY650" i="7"/>
  <c r="AX650" i="7"/>
  <c r="AW650" i="7"/>
  <c r="AV650" i="7"/>
  <c r="AU650" i="7"/>
  <c r="AT650" i="7"/>
  <c r="AS650" i="7"/>
  <c r="AR650" i="7"/>
  <c r="AQ650" i="7"/>
  <c r="AP650" i="7"/>
  <c r="AO650" i="7"/>
  <c r="AN650" i="7"/>
  <c r="AM650" i="7"/>
  <c r="AL650" i="7"/>
  <c r="AK650" i="7"/>
  <c r="AJ650" i="7"/>
  <c r="AI650" i="7"/>
  <c r="S650" i="7"/>
  <c r="R650" i="7"/>
  <c r="Q650" i="7"/>
  <c r="P650" i="7"/>
  <c r="O650" i="7"/>
  <c r="N650" i="7"/>
  <c r="M650" i="7"/>
  <c r="L650" i="7"/>
  <c r="K650" i="7"/>
  <c r="J650" i="7"/>
  <c r="I650" i="7"/>
  <c r="H650" i="7"/>
  <c r="G650" i="7"/>
  <c r="F650" i="7"/>
  <c r="BI649" i="7"/>
  <c r="BH649" i="7"/>
  <c r="D649" i="7" s="1"/>
  <c r="BF649" i="7"/>
  <c r="BE649" i="7"/>
  <c r="BD649" i="7"/>
  <c r="BC649" i="7"/>
  <c r="BB649" i="7"/>
  <c r="BA649" i="7"/>
  <c r="AZ649" i="7"/>
  <c r="AY649" i="7"/>
  <c r="AX649" i="7"/>
  <c r="AW649" i="7"/>
  <c r="AV649" i="7"/>
  <c r="AU649" i="7"/>
  <c r="AT649" i="7"/>
  <c r="AS649" i="7"/>
  <c r="AR649" i="7"/>
  <c r="AQ649" i="7"/>
  <c r="AP649" i="7"/>
  <c r="AO649" i="7"/>
  <c r="AN649" i="7"/>
  <c r="AM649" i="7"/>
  <c r="AL649" i="7"/>
  <c r="AK649" i="7"/>
  <c r="AJ649" i="7"/>
  <c r="AI649" i="7"/>
  <c r="S649" i="7"/>
  <c r="R649" i="7"/>
  <c r="Q649" i="7"/>
  <c r="P649" i="7"/>
  <c r="O649" i="7"/>
  <c r="N649" i="7"/>
  <c r="M649" i="7"/>
  <c r="L649" i="7"/>
  <c r="K649" i="7"/>
  <c r="J649" i="7"/>
  <c r="I649" i="7"/>
  <c r="H649" i="7"/>
  <c r="G649" i="7"/>
  <c r="F649" i="7"/>
  <c r="BI648" i="7"/>
  <c r="BH648" i="7"/>
  <c r="D648" i="7" s="1"/>
  <c r="BF648" i="7"/>
  <c r="BE648" i="7"/>
  <c r="BD648" i="7"/>
  <c r="BC648" i="7"/>
  <c r="BB648" i="7"/>
  <c r="BA648" i="7"/>
  <c r="AZ648" i="7"/>
  <c r="AY648" i="7"/>
  <c r="AX648" i="7"/>
  <c r="AW648" i="7"/>
  <c r="AV648" i="7"/>
  <c r="AU648" i="7"/>
  <c r="AT648" i="7"/>
  <c r="AS648" i="7"/>
  <c r="AR648" i="7"/>
  <c r="AQ648" i="7"/>
  <c r="AP648" i="7"/>
  <c r="AO648" i="7"/>
  <c r="AN648" i="7"/>
  <c r="AM648" i="7"/>
  <c r="AL648" i="7"/>
  <c r="AK648" i="7"/>
  <c r="AJ648" i="7"/>
  <c r="AI648" i="7"/>
  <c r="S648" i="7"/>
  <c r="R648" i="7"/>
  <c r="Q648" i="7"/>
  <c r="P648" i="7"/>
  <c r="O648" i="7"/>
  <c r="N648" i="7"/>
  <c r="M648" i="7"/>
  <c r="L648" i="7"/>
  <c r="K648" i="7"/>
  <c r="J648" i="7"/>
  <c r="I648" i="7"/>
  <c r="H648" i="7"/>
  <c r="G648" i="7"/>
  <c r="F648" i="7"/>
  <c r="BI647" i="7"/>
  <c r="BH647" i="7"/>
  <c r="D647" i="7" s="1"/>
  <c r="BF647" i="7"/>
  <c r="BE647" i="7"/>
  <c r="BD647" i="7"/>
  <c r="BC647" i="7"/>
  <c r="BB647" i="7"/>
  <c r="BA647" i="7"/>
  <c r="AZ647" i="7"/>
  <c r="AY647" i="7"/>
  <c r="AX647" i="7"/>
  <c r="AW647" i="7"/>
  <c r="AV647" i="7"/>
  <c r="AU647" i="7"/>
  <c r="AT647" i="7"/>
  <c r="AS647" i="7"/>
  <c r="AR647" i="7"/>
  <c r="AQ647" i="7"/>
  <c r="AP647" i="7"/>
  <c r="AO647" i="7"/>
  <c r="AN647" i="7"/>
  <c r="AM647" i="7"/>
  <c r="AL647" i="7"/>
  <c r="AK647" i="7"/>
  <c r="AJ647" i="7"/>
  <c r="AI647" i="7"/>
  <c r="S647" i="7"/>
  <c r="R647" i="7"/>
  <c r="Q647" i="7"/>
  <c r="P647" i="7"/>
  <c r="O647" i="7"/>
  <c r="N647" i="7"/>
  <c r="M647" i="7"/>
  <c r="L647" i="7"/>
  <c r="K647" i="7"/>
  <c r="J647" i="7"/>
  <c r="I647" i="7"/>
  <c r="H647" i="7"/>
  <c r="G647" i="7"/>
  <c r="F647" i="7"/>
  <c r="BI646" i="7"/>
  <c r="BH646" i="7"/>
  <c r="D646" i="7" s="1"/>
  <c r="BF646" i="7"/>
  <c r="BE646" i="7"/>
  <c r="BD646" i="7"/>
  <c r="BC646" i="7"/>
  <c r="BB646" i="7"/>
  <c r="BA646" i="7"/>
  <c r="AZ646" i="7"/>
  <c r="AY646" i="7"/>
  <c r="AX646" i="7"/>
  <c r="AW646" i="7"/>
  <c r="AV646" i="7"/>
  <c r="AU646" i="7"/>
  <c r="AT646" i="7"/>
  <c r="AS646" i="7"/>
  <c r="AR646" i="7"/>
  <c r="AQ646" i="7"/>
  <c r="AP646" i="7"/>
  <c r="AO646" i="7"/>
  <c r="AN646" i="7"/>
  <c r="AM646" i="7"/>
  <c r="AL646" i="7"/>
  <c r="AK646" i="7"/>
  <c r="AJ646" i="7"/>
  <c r="AI646" i="7"/>
  <c r="S646" i="7"/>
  <c r="R646" i="7"/>
  <c r="Q646" i="7"/>
  <c r="P646" i="7"/>
  <c r="O646" i="7"/>
  <c r="N646" i="7"/>
  <c r="M646" i="7"/>
  <c r="L646" i="7"/>
  <c r="K646" i="7"/>
  <c r="J646" i="7"/>
  <c r="I646" i="7"/>
  <c r="H646" i="7"/>
  <c r="G646" i="7"/>
  <c r="F646" i="7"/>
  <c r="BI645" i="7"/>
  <c r="BF645" i="7"/>
  <c r="BE645" i="7"/>
  <c r="BD645" i="7"/>
  <c r="BC645" i="7"/>
  <c r="BB645" i="7"/>
  <c r="BA645" i="7"/>
  <c r="AZ645" i="7"/>
  <c r="AY645" i="7"/>
  <c r="AX645" i="7"/>
  <c r="AW645" i="7"/>
  <c r="AV645" i="7"/>
  <c r="AU645" i="7"/>
  <c r="AT645" i="7"/>
  <c r="AS645" i="7"/>
  <c r="AR645" i="7"/>
  <c r="AQ645" i="7"/>
  <c r="AP645" i="7"/>
  <c r="AO645" i="7"/>
  <c r="AN645" i="7"/>
  <c r="AM645" i="7"/>
  <c r="AL645" i="7"/>
  <c r="AK645" i="7"/>
  <c r="AJ645" i="7"/>
  <c r="AI645" i="7"/>
  <c r="S645" i="7"/>
  <c r="R645" i="7"/>
  <c r="Q645" i="7"/>
  <c r="P645" i="7"/>
  <c r="O645" i="7"/>
  <c r="N645" i="7"/>
  <c r="M645" i="7"/>
  <c r="L645" i="7"/>
  <c r="K645" i="7"/>
  <c r="J645" i="7"/>
  <c r="I645" i="7"/>
  <c r="H645" i="7"/>
  <c r="G645" i="7"/>
  <c r="F645" i="7"/>
  <c r="BI644" i="7"/>
  <c r="BH644" i="7" s="1"/>
  <c r="BF644" i="7"/>
  <c r="BE644" i="7"/>
  <c r="BD644" i="7"/>
  <c r="BC644" i="7"/>
  <c r="BB644" i="7"/>
  <c r="BA644" i="7"/>
  <c r="AZ644" i="7"/>
  <c r="AY644" i="7"/>
  <c r="AX644" i="7"/>
  <c r="AW644" i="7"/>
  <c r="AV644" i="7"/>
  <c r="AU644" i="7"/>
  <c r="AT644" i="7"/>
  <c r="AS644" i="7"/>
  <c r="AR644" i="7"/>
  <c r="AQ644" i="7"/>
  <c r="AP644" i="7"/>
  <c r="AO644" i="7"/>
  <c r="AN644" i="7"/>
  <c r="AM644" i="7"/>
  <c r="AL644" i="7"/>
  <c r="AK644" i="7"/>
  <c r="AJ644" i="7"/>
  <c r="AI644" i="7"/>
  <c r="S644" i="7"/>
  <c r="R644" i="7"/>
  <c r="Q644" i="7"/>
  <c r="P644" i="7"/>
  <c r="O644" i="7"/>
  <c r="N644" i="7"/>
  <c r="M644" i="7"/>
  <c r="L644" i="7"/>
  <c r="K644" i="7"/>
  <c r="J644" i="7"/>
  <c r="I644" i="7"/>
  <c r="H644" i="7"/>
  <c r="G644" i="7"/>
  <c r="F644" i="7"/>
  <c r="BI643" i="7"/>
  <c r="BH643" i="7" s="1"/>
  <c r="BF643" i="7"/>
  <c r="BE643" i="7"/>
  <c r="BD643" i="7"/>
  <c r="BC643" i="7"/>
  <c r="BB643" i="7"/>
  <c r="BA643" i="7"/>
  <c r="AZ643" i="7"/>
  <c r="AY643" i="7"/>
  <c r="AX643" i="7"/>
  <c r="AW643" i="7"/>
  <c r="AV643" i="7"/>
  <c r="AU643" i="7"/>
  <c r="AT643" i="7"/>
  <c r="AS643" i="7"/>
  <c r="AR643" i="7"/>
  <c r="AQ643" i="7"/>
  <c r="AP643" i="7"/>
  <c r="AO643" i="7"/>
  <c r="AN643" i="7"/>
  <c r="AM643" i="7"/>
  <c r="AL643" i="7"/>
  <c r="AK643" i="7"/>
  <c r="AJ643" i="7"/>
  <c r="AI643" i="7"/>
  <c r="S643" i="7"/>
  <c r="R643" i="7"/>
  <c r="Q643" i="7"/>
  <c r="P643" i="7"/>
  <c r="O643" i="7"/>
  <c r="N643" i="7"/>
  <c r="M643" i="7"/>
  <c r="L643" i="7"/>
  <c r="K643" i="7"/>
  <c r="J643" i="7"/>
  <c r="I643" i="7"/>
  <c r="H643" i="7"/>
  <c r="G643" i="7"/>
  <c r="F643" i="7"/>
  <c r="BI642" i="7"/>
  <c r="BH642" i="7" s="1"/>
  <c r="D642" i="7" s="1"/>
  <c r="BF642" i="7"/>
  <c r="BE642" i="7"/>
  <c r="BD642" i="7"/>
  <c r="BC642" i="7"/>
  <c r="BB642" i="7"/>
  <c r="BA642" i="7"/>
  <c r="AZ642" i="7"/>
  <c r="AY642" i="7"/>
  <c r="AX642" i="7"/>
  <c r="AW642" i="7"/>
  <c r="AV642" i="7"/>
  <c r="AU642" i="7"/>
  <c r="AT642" i="7"/>
  <c r="AS642" i="7"/>
  <c r="AR642" i="7"/>
  <c r="AQ642" i="7"/>
  <c r="AP642" i="7"/>
  <c r="AO642" i="7"/>
  <c r="AN642" i="7"/>
  <c r="AM642" i="7"/>
  <c r="AL642" i="7"/>
  <c r="AK642" i="7"/>
  <c r="AJ642" i="7"/>
  <c r="AI642" i="7"/>
  <c r="S642" i="7"/>
  <c r="R642" i="7"/>
  <c r="Q642" i="7"/>
  <c r="P642" i="7"/>
  <c r="O642" i="7"/>
  <c r="N642" i="7"/>
  <c r="M642" i="7"/>
  <c r="L642" i="7"/>
  <c r="K642" i="7"/>
  <c r="J642" i="7"/>
  <c r="I642" i="7"/>
  <c r="H642" i="7"/>
  <c r="G642" i="7"/>
  <c r="F642" i="7"/>
  <c r="BI641" i="7"/>
  <c r="BF641" i="7"/>
  <c r="BE641" i="7"/>
  <c r="BD641" i="7"/>
  <c r="BC641" i="7"/>
  <c r="BB641" i="7"/>
  <c r="BA641" i="7"/>
  <c r="AZ641" i="7"/>
  <c r="AY641" i="7"/>
  <c r="AX641" i="7"/>
  <c r="AW641" i="7"/>
  <c r="AV641" i="7"/>
  <c r="AU641" i="7"/>
  <c r="AT641" i="7"/>
  <c r="AS641" i="7"/>
  <c r="AR641" i="7"/>
  <c r="AQ641" i="7"/>
  <c r="AP641" i="7"/>
  <c r="AO641" i="7"/>
  <c r="AN641" i="7"/>
  <c r="AM641" i="7"/>
  <c r="AL641" i="7"/>
  <c r="AK641" i="7"/>
  <c r="AJ641" i="7"/>
  <c r="AI641" i="7"/>
  <c r="S641" i="7"/>
  <c r="R641" i="7"/>
  <c r="Q641" i="7"/>
  <c r="P641" i="7"/>
  <c r="O641" i="7"/>
  <c r="N641" i="7"/>
  <c r="M641" i="7"/>
  <c r="L641" i="7"/>
  <c r="K641" i="7"/>
  <c r="J641" i="7"/>
  <c r="I641" i="7"/>
  <c r="H641" i="7"/>
  <c r="G641" i="7"/>
  <c r="F641" i="7"/>
  <c r="BI640" i="7"/>
  <c r="BH640" i="7"/>
  <c r="BF640" i="7"/>
  <c r="BE640" i="7"/>
  <c r="BD640" i="7"/>
  <c r="BC640" i="7"/>
  <c r="BB640" i="7"/>
  <c r="BA640" i="7"/>
  <c r="AZ640" i="7"/>
  <c r="AY640" i="7"/>
  <c r="AX640" i="7"/>
  <c r="AW640" i="7"/>
  <c r="AV640" i="7"/>
  <c r="AU640" i="7"/>
  <c r="AT640" i="7"/>
  <c r="AS640" i="7"/>
  <c r="AR640" i="7"/>
  <c r="AQ640" i="7"/>
  <c r="AP640" i="7"/>
  <c r="AO640" i="7"/>
  <c r="AN640" i="7"/>
  <c r="AM640" i="7"/>
  <c r="AL640" i="7"/>
  <c r="AK640" i="7"/>
  <c r="AJ640" i="7"/>
  <c r="AI640" i="7"/>
  <c r="S640" i="7"/>
  <c r="R640" i="7"/>
  <c r="Q640" i="7"/>
  <c r="P640" i="7"/>
  <c r="O640" i="7"/>
  <c r="N640" i="7"/>
  <c r="M640" i="7"/>
  <c r="L640" i="7"/>
  <c r="K640" i="7"/>
  <c r="J640" i="7"/>
  <c r="I640" i="7"/>
  <c r="H640" i="7"/>
  <c r="G640" i="7"/>
  <c r="F640" i="7"/>
  <c r="BI639" i="7"/>
  <c r="BH639" i="7" s="1"/>
  <c r="BF639" i="7"/>
  <c r="BE639" i="7"/>
  <c r="BD639" i="7"/>
  <c r="BC639" i="7"/>
  <c r="BB639" i="7"/>
  <c r="BA639" i="7"/>
  <c r="AZ639" i="7"/>
  <c r="AY639" i="7"/>
  <c r="AX639" i="7"/>
  <c r="AW639" i="7"/>
  <c r="AV639" i="7"/>
  <c r="AU639" i="7"/>
  <c r="AT639" i="7"/>
  <c r="AS639" i="7"/>
  <c r="AR639" i="7"/>
  <c r="AQ639" i="7"/>
  <c r="AP639" i="7"/>
  <c r="AO639" i="7"/>
  <c r="AN639" i="7"/>
  <c r="AM639" i="7"/>
  <c r="AL639" i="7"/>
  <c r="AK639" i="7"/>
  <c r="AJ639" i="7"/>
  <c r="AI639" i="7"/>
  <c r="S639" i="7"/>
  <c r="R639" i="7"/>
  <c r="Q639" i="7"/>
  <c r="P639" i="7"/>
  <c r="O639" i="7"/>
  <c r="N639" i="7"/>
  <c r="M639" i="7"/>
  <c r="L639" i="7"/>
  <c r="K639" i="7"/>
  <c r="J639" i="7"/>
  <c r="I639" i="7"/>
  <c r="H639" i="7"/>
  <c r="G639" i="7"/>
  <c r="F639" i="7"/>
  <c r="BI638" i="7"/>
  <c r="BH638" i="7" s="1"/>
  <c r="D638" i="7" s="1"/>
  <c r="BF638" i="7"/>
  <c r="BE638" i="7"/>
  <c r="BD638" i="7"/>
  <c r="BC638" i="7"/>
  <c r="BB638" i="7"/>
  <c r="BA638" i="7"/>
  <c r="AZ638" i="7"/>
  <c r="AY638" i="7"/>
  <c r="AX638" i="7"/>
  <c r="AW638" i="7"/>
  <c r="AV638" i="7"/>
  <c r="AU638" i="7"/>
  <c r="AT638" i="7"/>
  <c r="AS638" i="7"/>
  <c r="AR638" i="7"/>
  <c r="AQ638" i="7"/>
  <c r="AP638" i="7"/>
  <c r="AO638" i="7"/>
  <c r="AN638" i="7"/>
  <c r="AM638" i="7"/>
  <c r="AL638" i="7"/>
  <c r="AK638" i="7"/>
  <c r="AJ638" i="7"/>
  <c r="AI638" i="7"/>
  <c r="S638" i="7"/>
  <c r="R638" i="7"/>
  <c r="Q638" i="7"/>
  <c r="P638" i="7"/>
  <c r="O638" i="7"/>
  <c r="N638" i="7"/>
  <c r="M638" i="7"/>
  <c r="L638" i="7"/>
  <c r="K638" i="7"/>
  <c r="J638" i="7"/>
  <c r="I638" i="7"/>
  <c r="H638" i="7"/>
  <c r="G638" i="7"/>
  <c r="F638" i="7"/>
  <c r="BI637" i="7"/>
  <c r="BH637" i="7" s="1"/>
  <c r="BF637" i="7"/>
  <c r="BE637" i="7"/>
  <c r="BD637" i="7"/>
  <c r="BC637" i="7"/>
  <c r="BB637" i="7"/>
  <c r="BA637" i="7"/>
  <c r="AZ637" i="7"/>
  <c r="AY637" i="7"/>
  <c r="AX637" i="7"/>
  <c r="AW637" i="7"/>
  <c r="AV637" i="7"/>
  <c r="AU637" i="7"/>
  <c r="AT637" i="7"/>
  <c r="AS637" i="7"/>
  <c r="AR637" i="7"/>
  <c r="AQ637" i="7"/>
  <c r="AP637" i="7"/>
  <c r="AO637" i="7"/>
  <c r="AN637" i="7"/>
  <c r="AM637" i="7"/>
  <c r="AL637" i="7"/>
  <c r="AK637" i="7"/>
  <c r="AJ637" i="7"/>
  <c r="AI637" i="7"/>
  <c r="S637" i="7"/>
  <c r="R637" i="7"/>
  <c r="Q637" i="7"/>
  <c r="P637" i="7"/>
  <c r="O637" i="7"/>
  <c r="N637" i="7"/>
  <c r="M637" i="7"/>
  <c r="L637" i="7"/>
  <c r="K637" i="7"/>
  <c r="J637" i="7"/>
  <c r="I637" i="7"/>
  <c r="H637" i="7"/>
  <c r="G637" i="7"/>
  <c r="F637" i="7"/>
  <c r="BI636" i="7"/>
  <c r="BH636" i="7" s="1"/>
  <c r="BF636" i="7"/>
  <c r="BE636" i="7"/>
  <c r="BD636" i="7"/>
  <c r="BC636" i="7"/>
  <c r="BB636" i="7"/>
  <c r="BA636" i="7"/>
  <c r="AZ636" i="7"/>
  <c r="AY636" i="7"/>
  <c r="AX636" i="7"/>
  <c r="AW636" i="7"/>
  <c r="AV636" i="7"/>
  <c r="AU636" i="7"/>
  <c r="AT636" i="7"/>
  <c r="AS636" i="7"/>
  <c r="AR636" i="7"/>
  <c r="AQ636" i="7"/>
  <c r="AP636" i="7"/>
  <c r="AO636" i="7"/>
  <c r="AN636" i="7"/>
  <c r="AM636" i="7"/>
  <c r="AL636" i="7"/>
  <c r="AK636" i="7"/>
  <c r="AJ636" i="7"/>
  <c r="AI636" i="7"/>
  <c r="S636" i="7"/>
  <c r="R636" i="7"/>
  <c r="Q636" i="7"/>
  <c r="P636" i="7"/>
  <c r="O636" i="7"/>
  <c r="N636" i="7"/>
  <c r="M636" i="7"/>
  <c r="L636" i="7"/>
  <c r="K636" i="7"/>
  <c r="J636" i="7"/>
  <c r="I636" i="7"/>
  <c r="H636" i="7"/>
  <c r="G636" i="7"/>
  <c r="F636" i="7"/>
  <c r="BI635" i="7"/>
  <c r="BH635" i="7" s="1"/>
  <c r="BF635" i="7"/>
  <c r="BE635" i="7"/>
  <c r="BD635" i="7"/>
  <c r="BC635" i="7"/>
  <c r="BB635" i="7"/>
  <c r="BA635" i="7"/>
  <c r="AZ635" i="7"/>
  <c r="AY635" i="7"/>
  <c r="AX635" i="7"/>
  <c r="AW635" i="7"/>
  <c r="AV635" i="7"/>
  <c r="AU635" i="7"/>
  <c r="AT635" i="7"/>
  <c r="AS635" i="7"/>
  <c r="AR635" i="7"/>
  <c r="AQ635" i="7"/>
  <c r="AP635" i="7"/>
  <c r="AO635" i="7"/>
  <c r="AN635" i="7"/>
  <c r="AM635" i="7"/>
  <c r="AL635" i="7"/>
  <c r="AK635" i="7"/>
  <c r="AJ635" i="7"/>
  <c r="AI635" i="7"/>
  <c r="S635" i="7"/>
  <c r="R635" i="7"/>
  <c r="Q635" i="7"/>
  <c r="P635" i="7"/>
  <c r="O635" i="7"/>
  <c r="N635" i="7"/>
  <c r="M635" i="7"/>
  <c r="L635" i="7"/>
  <c r="K635" i="7"/>
  <c r="J635" i="7"/>
  <c r="I635" i="7"/>
  <c r="H635" i="7"/>
  <c r="G635" i="7"/>
  <c r="F635" i="7"/>
  <c r="BI634" i="7"/>
  <c r="BH634" i="7" s="1"/>
  <c r="D634" i="7" s="1"/>
  <c r="BF634" i="7"/>
  <c r="BE634" i="7"/>
  <c r="BD634" i="7"/>
  <c r="BC634" i="7"/>
  <c r="BB634" i="7"/>
  <c r="BA634" i="7"/>
  <c r="AZ634" i="7"/>
  <c r="AY634" i="7"/>
  <c r="AX634" i="7"/>
  <c r="AW634" i="7"/>
  <c r="AV634" i="7"/>
  <c r="AU634" i="7"/>
  <c r="AT634" i="7"/>
  <c r="AS634" i="7"/>
  <c r="AR634" i="7"/>
  <c r="AQ634" i="7"/>
  <c r="AP634" i="7"/>
  <c r="AO634" i="7"/>
  <c r="AN634" i="7"/>
  <c r="AM634" i="7"/>
  <c r="AL634" i="7"/>
  <c r="AK634" i="7"/>
  <c r="AJ634" i="7"/>
  <c r="AI634" i="7"/>
  <c r="S634" i="7"/>
  <c r="R634" i="7"/>
  <c r="Q634" i="7"/>
  <c r="P634" i="7"/>
  <c r="O634" i="7"/>
  <c r="N634" i="7"/>
  <c r="M634" i="7"/>
  <c r="L634" i="7"/>
  <c r="K634" i="7"/>
  <c r="J634" i="7"/>
  <c r="I634" i="7"/>
  <c r="H634" i="7"/>
  <c r="G634" i="7"/>
  <c r="F634" i="7"/>
  <c r="BI633" i="7"/>
  <c r="BH633" i="7" s="1"/>
  <c r="BF633" i="7"/>
  <c r="BE633" i="7"/>
  <c r="BD633" i="7"/>
  <c r="BC633" i="7"/>
  <c r="BB633" i="7"/>
  <c r="BA633" i="7"/>
  <c r="AZ633" i="7"/>
  <c r="AY633" i="7"/>
  <c r="AX633" i="7"/>
  <c r="AW633" i="7"/>
  <c r="AV633" i="7"/>
  <c r="AU633" i="7"/>
  <c r="AT633" i="7"/>
  <c r="AS633" i="7"/>
  <c r="AR633" i="7"/>
  <c r="AQ633" i="7"/>
  <c r="AP633" i="7"/>
  <c r="AO633" i="7"/>
  <c r="AN633" i="7"/>
  <c r="AM633" i="7"/>
  <c r="AL633" i="7"/>
  <c r="AK633" i="7"/>
  <c r="AJ633" i="7"/>
  <c r="AI633" i="7"/>
  <c r="S633" i="7"/>
  <c r="R633" i="7"/>
  <c r="Q633" i="7"/>
  <c r="P633" i="7"/>
  <c r="O633" i="7"/>
  <c r="N633" i="7"/>
  <c r="M633" i="7"/>
  <c r="L633" i="7"/>
  <c r="K633" i="7"/>
  <c r="J633" i="7"/>
  <c r="I633" i="7"/>
  <c r="H633" i="7"/>
  <c r="G633" i="7"/>
  <c r="F633" i="7"/>
  <c r="BI632" i="7"/>
  <c r="BH632" i="7" s="1"/>
  <c r="BF632" i="7"/>
  <c r="BE632" i="7"/>
  <c r="BD632" i="7"/>
  <c r="BC632" i="7"/>
  <c r="BB632" i="7"/>
  <c r="BA632" i="7"/>
  <c r="AZ632" i="7"/>
  <c r="AY632" i="7"/>
  <c r="AX632" i="7"/>
  <c r="AW632" i="7"/>
  <c r="AV632" i="7"/>
  <c r="AU632" i="7"/>
  <c r="AT632" i="7"/>
  <c r="AS632" i="7"/>
  <c r="AR632" i="7"/>
  <c r="AQ632" i="7"/>
  <c r="AP632" i="7"/>
  <c r="AO632" i="7"/>
  <c r="AN632" i="7"/>
  <c r="AM632" i="7"/>
  <c r="AL632" i="7"/>
  <c r="AK632" i="7"/>
  <c r="AJ632" i="7"/>
  <c r="AI632" i="7"/>
  <c r="S632" i="7"/>
  <c r="R632" i="7"/>
  <c r="Q632" i="7"/>
  <c r="P632" i="7"/>
  <c r="O632" i="7"/>
  <c r="N632" i="7"/>
  <c r="M632" i="7"/>
  <c r="L632" i="7"/>
  <c r="K632" i="7"/>
  <c r="J632" i="7"/>
  <c r="I632" i="7"/>
  <c r="H632" i="7"/>
  <c r="G632" i="7"/>
  <c r="F632" i="7"/>
  <c r="BI631" i="7"/>
  <c r="BH631" i="7" s="1"/>
  <c r="BF631" i="7"/>
  <c r="BE631" i="7"/>
  <c r="BD631" i="7"/>
  <c r="BC631" i="7"/>
  <c r="BB631" i="7"/>
  <c r="BA631" i="7"/>
  <c r="AZ631" i="7"/>
  <c r="AY631" i="7"/>
  <c r="AX631" i="7"/>
  <c r="AW631" i="7"/>
  <c r="AV631" i="7"/>
  <c r="AU631" i="7"/>
  <c r="AT631" i="7"/>
  <c r="AS631" i="7"/>
  <c r="AR631" i="7"/>
  <c r="AQ631" i="7"/>
  <c r="AP631" i="7"/>
  <c r="AO631" i="7"/>
  <c r="AN631" i="7"/>
  <c r="AM631" i="7"/>
  <c r="AL631" i="7"/>
  <c r="AK631" i="7"/>
  <c r="AJ631" i="7"/>
  <c r="AI631" i="7"/>
  <c r="S631" i="7"/>
  <c r="R631" i="7"/>
  <c r="Q631" i="7"/>
  <c r="P631" i="7"/>
  <c r="O631" i="7"/>
  <c r="N631" i="7"/>
  <c r="M631" i="7"/>
  <c r="L631" i="7"/>
  <c r="K631" i="7"/>
  <c r="J631" i="7"/>
  <c r="I631" i="7"/>
  <c r="H631" i="7"/>
  <c r="G631" i="7"/>
  <c r="F631" i="7"/>
  <c r="BI630" i="7"/>
  <c r="BH630" i="7" s="1"/>
  <c r="D630" i="7" s="1"/>
  <c r="BF630" i="7"/>
  <c r="BE630" i="7"/>
  <c r="BD630" i="7"/>
  <c r="BC630" i="7"/>
  <c r="BB630" i="7"/>
  <c r="BA630" i="7"/>
  <c r="AZ630" i="7"/>
  <c r="AY630" i="7"/>
  <c r="AX630" i="7"/>
  <c r="AW630" i="7"/>
  <c r="AV630" i="7"/>
  <c r="AU630" i="7"/>
  <c r="AT630" i="7"/>
  <c r="AS630" i="7"/>
  <c r="AR630" i="7"/>
  <c r="AQ630" i="7"/>
  <c r="AP630" i="7"/>
  <c r="AO630" i="7"/>
  <c r="AN630" i="7"/>
  <c r="AM630" i="7"/>
  <c r="AL630" i="7"/>
  <c r="AK630" i="7"/>
  <c r="AJ630" i="7"/>
  <c r="AI630" i="7"/>
  <c r="S630" i="7"/>
  <c r="R630" i="7"/>
  <c r="Q630" i="7"/>
  <c r="P630" i="7"/>
  <c r="O630" i="7"/>
  <c r="N630" i="7"/>
  <c r="M630" i="7"/>
  <c r="L630" i="7"/>
  <c r="K630" i="7"/>
  <c r="J630" i="7"/>
  <c r="I630" i="7"/>
  <c r="H630" i="7"/>
  <c r="G630" i="7"/>
  <c r="F630" i="7"/>
  <c r="BI629" i="7"/>
  <c r="BF629" i="7"/>
  <c r="BE629" i="7"/>
  <c r="BD629" i="7"/>
  <c r="BC629" i="7"/>
  <c r="BB629" i="7"/>
  <c r="BA629" i="7"/>
  <c r="AZ629" i="7"/>
  <c r="AY629" i="7"/>
  <c r="AX629" i="7"/>
  <c r="AW629" i="7"/>
  <c r="AV629" i="7"/>
  <c r="AU629" i="7"/>
  <c r="AT629" i="7"/>
  <c r="AS629" i="7"/>
  <c r="AR629" i="7"/>
  <c r="AQ629" i="7"/>
  <c r="AP629" i="7"/>
  <c r="AO629" i="7"/>
  <c r="AN629" i="7"/>
  <c r="AM629" i="7"/>
  <c r="AL629" i="7"/>
  <c r="AK629" i="7"/>
  <c r="AJ629" i="7"/>
  <c r="AI629" i="7"/>
  <c r="S629" i="7"/>
  <c r="R629" i="7"/>
  <c r="Q629" i="7"/>
  <c r="P629" i="7"/>
  <c r="O629" i="7"/>
  <c r="N629" i="7"/>
  <c r="M629" i="7"/>
  <c r="L629" i="7"/>
  <c r="K629" i="7"/>
  <c r="J629" i="7"/>
  <c r="I629" i="7"/>
  <c r="H629" i="7"/>
  <c r="G629" i="7"/>
  <c r="F629" i="7"/>
  <c r="BI628" i="7"/>
  <c r="BH628" i="7" s="1"/>
  <c r="BF628" i="7"/>
  <c r="BE628" i="7"/>
  <c r="BD628" i="7"/>
  <c r="BC628" i="7"/>
  <c r="BB628" i="7"/>
  <c r="BA628" i="7"/>
  <c r="AZ628" i="7"/>
  <c r="AY628" i="7"/>
  <c r="AX628" i="7"/>
  <c r="AW628" i="7"/>
  <c r="AV628" i="7"/>
  <c r="AU628" i="7"/>
  <c r="AT628" i="7"/>
  <c r="AS628" i="7"/>
  <c r="AR628" i="7"/>
  <c r="AQ628" i="7"/>
  <c r="AP628" i="7"/>
  <c r="AO628" i="7"/>
  <c r="AN628" i="7"/>
  <c r="AM628" i="7"/>
  <c r="AL628" i="7"/>
  <c r="AK628" i="7"/>
  <c r="AJ628" i="7"/>
  <c r="AI628" i="7"/>
  <c r="S628" i="7"/>
  <c r="R628" i="7"/>
  <c r="Q628" i="7"/>
  <c r="P628" i="7"/>
  <c r="O628" i="7"/>
  <c r="N628" i="7"/>
  <c r="M628" i="7"/>
  <c r="L628" i="7"/>
  <c r="K628" i="7"/>
  <c r="J628" i="7"/>
  <c r="I628" i="7"/>
  <c r="H628" i="7"/>
  <c r="G628" i="7"/>
  <c r="F628" i="7"/>
  <c r="BI627" i="7"/>
  <c r="BH627" i="7" s="1"/>
  <c r="BF627" i="7"/>
  <c r="BE627" i="7"/>
  <c r="BD627" i="7"/>
  <c r="BC627" i="7"/>
  <c r="BB627" i="7"/>
  <c r="BA627" i="7"/>
  <c r="AZ627" i="7"/>
  <c r="AY627" i="7"/>
  <c r="AX627" i="7"/>
  <c r="AW627" i="7"/>
  <c r="AV627" i="7"/>
  <c r="AU627" i="7"/>
  <c r="AT627" i="7"/>
  <c r="AS627" i="7"/>
  <c r="AR627" i="7"/>
  <c r="AQ627" i="7"/>
  <c r="AP627" i="7"/>
  <c r="AO627" i="7"/>
  <c r="AN627" i="7"/>
  <c r="AM627" i="7"/>
  <c r="AL627" i="7"/>
  <c r="AK627" i="7"/>
  <c r="AJ627" i="7"/>
  <c r="AI627" i="7"/>
  <c r="S627" i="7"/>
  <c r="R627" i="7"/>
  <c r="Q627" i="7"/>
  <c r="P627" i="7"/>
  <c r="O627" i="7"/>
  <c r="N627" i="7"/>
  <c r="M627" i="7"/>
  <c r="L627" i="7"/>
  <c r="K627" i="7"/>
  <c r="J627" i="7"/>
  <c r="I627" i="7"/>
  <c r="H627" i="7"/>
  <c r="G627" i="7"/>
  <c r="F627" i="7"/>
  <c r="BI626" i="7"/>
  <c r="BH626" i="7"/>
  <c r="D626" i="7" s="1"/>
  <c r="BF626" i="7"/>
  <c r="BE626" i="7"/>
  <c r="BD626" i="7"/>
  <c r="BC626" i="7"/>
  <c r="BB626" i="7"/>
  <c r="BA626" i="7"/>
  <c r="AZ626" i="7"/>
  <c r="AY626" i="7"/>
  <c r="AX626" i="7"/>
  <c r="AW626" i="7"/>
  <c r="AV626" i="7"/>
  <c r="AU626" i="7"/>
  <c r="AT626" i="7"/>
  <c r="AS626" i="7"/>
  <c r="AR626" i="7"/>
  <c r="AQ626" i="7"/>
  <c r="AP626" i="7"/>
  <c r="AO626" i="7"/>
  <c r="AN626" i="7"/>
  <c r="AM626" i="7"/>
  <c r="AL626" i="7"/>
  <c r="AK626" i="7"/>
  <c r="AJ626" i="7"/>
  <c r="AI626" i="7"/>
  <c r="S626" i="7"/>
  <c r="R626" i="7"/>
  <c r="Q626" i="7"/>
  <c r="P626" i="7"/>
  <c r="O626" i="7"/>
  <c r="N626" i="7"/>
  <c r="M626" i="7"/>
  <c r="L626" i="7"/>
  <c r="K626" i="7"/>
  <c r="J626" i="7"/>
  <c r="I626" i="7"/>
  <c r="H626" i="7"/>
  <c r="G626" i="7"/>
  <c r="F626" i="7"/>
  <c r="BI625" i="7"/>
  <c r="BH625" i="7" s="1"/>
  <c r="BF625" i="7"/>
  <c r="BE625" i="7"/>
  <c r="BD625" i="7"/>
  <c r="BC625" i="7"/>
  <c r="BB625" i="7"/>
  <c r="BA625" i="7"/>
  <c r="AZ625" i="7"/>
  <c r="AY625" i="7"/>
  <c r="AX625" i="7"/>
  <c r="AW625" i="7"/>
  <c r="AV625" i="7"/>
  <c r="AU625" i="7"/>
  <c r="AT625" i="7"/>
  <c r="AS625" i="7"/>
  <c r="AR625" i="7"/>
  <c r="AQ625" i="7"/>
  <c r="AP625" i="7"/>
  <c r="AO625" i="7"/>
  <c r="AN625" i="7"/>
  <c r="AM625" i="7"/>
  <c r="AL625" i="7"/>
  <c r="AK625" i="7"/>
  <c r="AJ625" i="7"/>
  <c r="AI625" i="7"/>
  <c r="S625" i="7"/>
  <c r="R625" i="7"/>
  <c r="Q625" i="7"/>
  <c r="P625" i="7"/>
  <c r="O625" i="7"/>
  <c r="N625" i="7"/>
  <c r="M625" i="7"/>
  <c r="L625" i="7"/>
  <c r="K625" i="7"/>
  <c r="J625" i="7"/>
  <c r="I625" i="7"/>
  <c r="H625" i="7"/>
  <c r="G625" i="7"/>
  <c r="F625" i="7"/>
  <c r="BI624" i="7"/>
  <c r="BH624" i="7" s="1"/>
  <c r="BF624" i="7"/>
  <c r="BE624" i="7"/>
  <c r="BD624" i="7"/>
  <c r="BC624" i="7"/>
  <c r="BB624" i="7"/>
  <c r="BA624" i="7"/>
  <c r="AZ624" i="7"/>
  <c r="AY624" i="7"/>
  <c r="AX624" i="7"/>
  <c r="AW624" i="7"/>
  <c r="AV624" i="7"/>
  <c r="AU624" i="7"/>
  <c r="AT624" i="7"/>
  <c r="AS624" i="7"/>
  <c r="AR624" i="7"/>
  <c r="AQ624" i="7"/>
  <c r="AP624" i="7"/>
  <c r="AO624" i="7"/>
  <c r="AN624" i="7"/>
  <c r="AM624" i="7"/>
  <c r="AL624" i="7"/>
  <c r="AK624" i="7"/>
  <c r="AJ624" i="7"/>
  <c r="AI624" i="7"/>
  <c r="S624" i="7"/>
  <c r="R624" i="7"/>
  <c r="Q624" i="7"/>
  <c r="P624" i="7"/>
  <c r="O624" i="7"/>
  <c r="N624" i="7"/>
  <c r="M624" i="7"/>
  <c r="L624" i="7"/>
  <c r="K624" i="7"/>
  <c r="J624" i="7"/>
  <c r="I624" i="7"/>
  <c r="H624" i="7"/>
  <c r="G624" i="7"/>
  <c r="F624" i="7"/>
  <c r="BI623" i="7"/>
  <c r="BH623" i="7" s="1"/>
  <c r="BF623" i="7"/>
  <c r="BE623" i="7"/>
  <c r="BD623" i="7"/>
  <c r="BC623" i="7"/>
  <c r="BB623" i="7"/>
  <c r="BA623" i="7"/>
  <c r="AZ623" i="7"/>
  <c r="AY623" i="7"/>
  <c r="AX623" i="7"/>
  <c r="AW623" i="7"/>
  <c r="AV623" i="7"/>
  <c r="AU623" i="7"/>
  <c r="AT623" i="7"/>
  <c r="AS623" i="7"/>
  <c r="AR623" i="7"/>
  <c r="AQ623" i="7"/>
  <c r="AP623" i="7"/>
  <c r="AO623" i="7"/>
  <c r="AN623" i="7"/>
  <c r="AM623" i="7"/>
  <c r="AL623" i="7"/>
  <c r="AK623" i="7"/>
  <c r="AJ623" i="7"/>
  <c r="AI623" i="7"/>
  <c r="S623" i="7"/>
  <c r="R623" i="7"/>
  <c r="Q623" i="7"/>
  <c r="P623" i="7"/>
  <c r="O623" i="7"/>
  <c r="N623" i="7"/>
  <c r="M623" i="7"/>
  <c r="L623" i="7"/>
  <c r="K623" i="7"/>
  <c r="J623" i="7"/>
  <c r="I623" i="7"/>
  <c r="H623" i="7"/>
  <c r="G623" i="7"/>
  <c r="F623" i="7"/>
  <c r="BI622" i="7"/>
  <c r="BH622" i="7" s="1"/>
  <c r="D622" i="7" s="1"/>
  <c r="BF622" i="7"/>
  <c r="BE622" i="7"/>
  <c r="BD622" i="7"/>
  <c r="BC622" i="7"/>
  <c r="BB622" i="7"/>
  <c r="BA622" i="7"/>
  <c r="AZ622" i="7"/>
  <c r="AY622" i="7"/>
  <c r="AX622" i="7"/>
  <c r="AW622" i="7"/>
  <c r="AV622" i="7"/>
  <c r="AU622" i="7"/>
  <c r="AT622" i="7"/>
  <c r="AS622" i="7"/>
  <c r="AR622" i="7"/>
  <c r="AQ622" i="7"/>
  <c r="AP622" i="7"/>
  <c r="AO622" i="7"/>
  <c r="AN622" i="7"/>
  <c r="AM622" i="7"/>
  <c r="AL622" i="7"/>
  <c r="AK622" i="7"/>
  <c r="AJ622" i="7"/>
  <c r="AI622" i="7"/>
  <c r="S622" i="7"/>
  <c r="R622" i="7"/>
  <c r="Q622" i="7"/>
  <c r="P622" i="7"/>
  <c r="O622" i="7"/>
  <c r="N622" i="7"/>
  <c r="M622" i="7"/>
  <c r="L622" i="7"/>
  <c r="K622" i="7"/>
  <c r="J622" i="7"/>
  <c r="I622" i="7"/>
  <c r="H622" i="7"/>
  <c r="G622" i="7"/>
  <c r="F622" i="7"/>
  <c r="CA621" i="7"/>
  <c r="BI621" i="7"/>
  <c r="BH621" i="7" s="1"/>
  <c r="BF621" i="7"/>
  <c r="BE621" i="7"/>
  <c r="BD621" i="7"/>
  <c r="BC621" i="7"/>
  <c r="BB621" i="7"/>
  <c r="BA621" i="7"/>
  <c r="AZ621" i="7"/>
  <c r="AY621" i="7"/>
  <c r="AX621" i="7"/>
  <c r="AW621" i="7"/>
  <c r="AV621" i="7"/>
  <c r="AU621" i="7"/>
  <c r="AT621" i="7"/>
  <c r="AS621" i="7"/>
  <c r="AR621" i="7"/>
  <c r="AQ621" i="7"/>
  <c r="AP621" i="7"/>
  <c r="AO621" i="7"/>
  <c r="AN621" i="7"/>
  <c r="AM621" i="7"/>
  <c r="AL621" i="7"/>
  <c r="AK621" i="7"/>
  <c r="AJ621" i="7"/>
  <c r="AI621" i="7"/>
  <c r="S621" i="7"/>
  <c r="R621" i="7"/>
  <c r="Q621" i="7"/>
  <c r="P621" i="7"/>
  <c r="O621" i="7"/>
  <c r="N621" i="7"/>
  <c r="M621" i="7"/>
  <c r="L621" i="7"/>
  <c r="K621" i="7"/>
  <c r="J621" i="7"/>
  <c r="I621" i="7"/>
  <c r="H621" i="7"/>
  <c r="G621" i="7"/>
  <c r="F621" i="7"/>
  <c r="BI620" i="7"/>
  <c r="BH620" i="7" s="1"/>
  <c r="CH620" i="7" s="1"/>
  <c r="BF620" i="7"/>
  <c r="BE620" i="7"/>
  <c r="BD620" i="7"/>
  <c r="BC620" i="7"/>
  <c r="BB620" i="7"/>
  <c r="BA620" i="7"/>
  <c r="AZ620" i="7"/>
  <c r="AY620" i="7"/>
  <c r="AX620" i="7"/>
  <c r="AW620" i="7"/>
  <c r="AV620" i="7"/>
  <c r="AU620" i="7"/>
  <c r="AT620" i="7"/>
  <c r="AS620" i="7"/>
  <c r="AR620" i="7"/>
  <c r="AQ620" i="7"/>
  <c r="AP620" i="7"/>
  <c r="AO620" i="7"/>
  <c r="AN620" i="7"/>
  <c r="AM620" i="7"/>
  <c r="AL620" i="7"/>
  <c r="AK620" i="7"/>
  <c r="AJ620" i="7"/>
  <c r="AI620" i="7"/>
  <c r="S620" i="7"/>
  <c r="R620" i="7"/>
  <c r="Q620" i="7"/>
  <c r="P620" i="7"/>
  <c r="O620" i="7"/>
  <c r="N620" i="7"/>
  <c r="M620" i="7"/>
  <c r="L620" i="7"/>
  <c r="K620" i="7"/>
  <c r="J620" i="7"/>
  <c r="I620" i="7"/>
  <c r="H620" i="7"/>
  <c r="G620" i="7"/>
  <c r="F620" i="7"/>
  <c r="BI619" i="7"/>
  <c r="BH619" i="7" s="1"/>
  <c r="BF619" i="7"/>
  <c r="BE619" i="7"/>
  <c r="BD619" i="7"/>
  <c r="BC619" i="7"/>
  <c r="BB619" i="7"/>
  <c r="BA619" i="7"/>
  <c r="AZ619" i="7"/>
  <c r="AY619" i="7"/>
  <c r="AX619" i="7"/>
  <c r="AW619" i="7"/>
  <c r="AV619" i="7"/>
  <c r="AU619" i="7"/>
  <c r="AT619" i="7"/>
  <c r="AS619" i="7"/>
  <c r="AR619" i="7"/>
  <c r="AQ619" i="7"/>
  <c r="AP619" i="7"/>
  <c r="AO619" i="7"/>
  <c r="AN619" i="7"/>
  <c r="AM619" i="7"/>
  <c r="AL619" i="7"/>
  <c r="AK619" i="7"/>
  <c r="AJ619" i="7"/>
  <c r="AI619" i="7"/>
  <c r="S619" i="7"/>
  <c r="R619" i="7"/>
  <c r="Q619" i="7"/>
  <c r="P619" i="7"/>
  <c r="O619" i="7"/>
  <c r="N619" i="7"/>
  <c r="M619" i="7"/>
  <c r="L619" i="7"/>
  <c r="K619" i="7"/>
  <c r="J619" i="7"/>
  <c r="I619" i="7"/>
  <c r="H619" i="7"/>
  <c r="G619" i="7"/>
  <c r="F619" i="7"/>
  <c r="BI618" i="7"/>
  <c r="BH618" i="7" s="1"/>
  <c r="D618" i="7" s="1"/>
  <c r="BF618" i="7"/>
  <c r="BE618" i="7"/>
  <c r="BD618" i="7"/>
  <c r="BC618" i="7"/>
  <c r="BB618" i="7"/>
  <c r="BA618" i="7"/>
  <c r="AZ618" i="7"/>
  <c r="AY618" i="7"/>
  <c r="AX618" i="7"/>
  <c r="AW618" i="7"/>
  <c r="AV618" i="7"/>
  <c r="AU618" i="7"/>
  <c r="AT618" i="7"/>
  <c r="AS618" i="7"/>
  <c r="AR618" i="7"/>
  <c r="AQ618" i="7"/>
  <c r="AP618" i="7"/>
  <c r="AO618" i="7"/>
  <c r="AN618" i="7"/>
  <c r="AM618" i="7"/>
  <c r="AL618" i="7"/>
  <c r="AK618" i="7"/>
  <c r="AJ618" i="7"/>
  <c r="AI618" i="7"/>
  <c r="S618" i="7"/>
  <c r="R618" i="7"/>
  <c r="Q618" i="7"/>
  <c r="P618" i="7"/>
  <c r="O618" i="7"/>
  <c r="N618" i="7"/>
  <c r="M618" i="7"/>
  <c r="L618" i="7"/>
  <c r="K618" i="7"/>
  <c r="J618" i="7"/>
  <c r="I618" i="7"/>
  <c r="H618" i="7"/>
  <c r="G618" i="7"/>
  <c r="F618" i="7"/>
  <c r="BI617" i="7"/>
  <c r="BF617" i="7"/>
  <c r="BE617" i="7"/>
  <c r="BD617" i="7"/>
  <c r="BC617" i="7"/>
  <c r="BB617" i="7"/>
  <c r="BA617" i="7"/>
  <c r="AZ617" i="7"/>
  <c r="AY617" i="7"/>
  <c r="AX617" i="7"/>
  <c r="AW617" i="7"/>
  <c r="AV617" i="7"/>
  <c r="AU617" i="7"/>
  <c r="AT617" i="7"/>
  <c r="AS617" i="7"/>
  <c r="AR617" i="7"/>
  <c r="AQ617" i="7"/>
  <c r="AP617" i="7"/>
  <c r="AO617" i="7"/>
  <c r="AN617" i="7"/>
  <c r="AM617" i="7"/>
  <c r="AL617" i="7"/>
  <c r="AK617" i="7"/>
  <c r="AJ617" i="7"/>
  <c r="AI617" i="7"/>
  <c r="S617" i="7"/>
  <c r="R617" i="7"/>
  <c r="Q617" i="7"/>
  <c r="P617" i="7"/>
  <c r="O617" i="7"/>
  <c r="N617" i="7"/>
  <c r="M617" i="7"/>
  <c r="L617" i="7"/>
  <c r="K617" i="7"/>
  <c r="J617" i="7"/>
  <c r="I617" i="7"/>
  <c r="H617" i="7"/>
  <c r="G617" i="7"/>
  <c r="F617" i="7"/>
  <c r="BI616" i="7"/>
  <c r="BH616" i="7" s="1"/>
  <c r="BF616" i="7"/>
  <c r="BE616" i="7"/>
  <c r="BD616" i="7"/>
  <c r="BC616" i="7"/>
  <c r="BB616" i="7"/>
  <c r="BA616" i="7"/>
  <c r="AZ616" i="7"/>
  <c r="AY616" i="7"/>
  <c r="AX616" i="7"/>
  <c r="AW616" i="7"/>
  <c r="AV616" i="7"/>
  <c r="AU616" i="7"/>
  <c r="AT616" i="7"/>
  <c r="AS616" i="7"/>
  <c r="AR616" i="7"/>
  <c r="AQ616" i="7"/>
  <c r="AP616" i="7"/>
  <c r="AO616" i="7"/>
  <c r="AN616" i="7"/>
  <c r="AM616" i="7"/>
  <c r="AL616" i="7"/>
  <c r="AK616" i="7"/>
  <c r="AJ616" i="7"/>
  <c r="AI616" i="7"/>
  <c r="S616" i="7"/>
  <c r="R616" i="7"/>
  <c r="Q616" i="7"/>
  <c r="P616" i="7"/>
  <c r="O616" i="7"/>
  <c r="N616" i="7"/>
  <c r="M616" i="7"/>
  <c r="L616" i="7"/>
  <c r="K616" i="7"/>
  <c r="J616" i="7"/>
  <c r="I616" i="7"/>
  <c r="H616" i="7"/>
  <c r="G616" i="7"/>
  <c r="F616" i="7"/>
  <c r="BI615" i="7"/>
  <c r="BH615" i="7" s="1"/>
  <c r="CI615" i="7" s="1"/>
  <c r="AE615" i="7" s="1"/>
  <c r="BF615" i="7"/>
  <c r="BE615" i="7"/>
  <c r="BD615" i="7"/>
  <c r="BC615" i="7"/>
  <c r="BB615" i="7"/>
  <c r="BA615" i="7"/>
  <c r="AZ615" i="7"/>
  <c r="AY615" i="7"/>
  <c r="AX615" i="7"/>
  <c r="AW615" i="7"/>
  <c r="AV615" i="7"/>
  <c r="AU615" i="7"/>
  <c r="AT615" i="7"/>
  <c r="AS615" i="7"/>
  <c r="AR615" i="7"/>
  <c r="AQ615" i="7"/>
  <c r="AP615" i="7"/>
  <c r="AO615" i="7"/>
  <c r="AN615" i="7"/>
  <c r="AM615" i="7"/>
  <c r="AL615" i="7"/>
  <c r="AK615" i="7"/>
  <c r="AJ615" i="7"/>
  <c r="AI615" i="7"/>
  <c r="S615" i="7"/>
  <c r="R615" i="7"/>
  <c r="Q615" i="7"/>
  <c r="P615" i="7"/>
  <c r="O615" i="7"/>
  <c r="N615" i="7"/>
  <c r="M615" i="7"/>
  <c r="L615" i="7"/>
  <c r="K615" i="7"/>
  <c r="J615" i="7"/>
  <c r="I615" i="7"/>
  <c r="H615" i="7"/>
  <c r="G615" i="7"/>
  <c r="F615" i="7"/>
  <c r="BI614" i="7"/>
  <c r="BH614" i="7" s="1"/>
  <c r="BF614" i="7"/>
  <c r="BE614" i="7"/>
  <c r="BD614" i="7"/>
  <c r="BC614" i="7"/>
  <c r="BB614" i="7"/>
  <c r="BA614" i="7"/>
  <c r="AZ614" i="7"/>
  <c r="AY614" i="7"/>
  <c r="AX614" i="7"/>
  <c r="AW614" i="7"/>
  <c r="AV614" i="7"/>
  <c r="AU614" i="7"/>
  <c r="AT614" i="7"/>
  <c r="AS614" i="7"/>
  <c r="AR614" i="7"/>
  <c r="AQ614" i="7"/>
  <c r="AP614" i="7"/>
  <c r="AO614" i="7"/>
  <c r="AN614" i="7"/>
  <c r="AM614" i="7"/>
  <c r="AL614" i="7"/>
  <c r="AK614" i="7"/>
  <c r="AJ614" i="7"/>
  <c r="AI614" i="7"/>
  <c r="S614" i="7"/>
  <c r="R614" i="7"/>
  <c r="Q614" i="7"/>
  <c r="P614" i="7"/>
  <c r="O614" i="7"/>
  <c r="N614" i="7"/>
  <c r="M614" i="7"/>
  <c r="L614" i="7"/>
  <c r="K614" i="7"/>
  <c r="J614" i="7"/>
  <c r="I614" i="7"/>
  <c r="H614" i="7"/>
  <c r="G614" i="7"/>
  <c r="F614" i="7"/>
  <c r="BI613" i="7"/>
  <c r="BH613" i="7" s="1"/>
  <c r="BX613" i="7" s="1"/>
  <c r="BF613" i="7"/>
  <c r="BE613" i="7"/>
  <c r="BD613" i="7"/>
  <c r="BC613" i="7"/>
  <c r="BB613" i="7"/>
  <c r="BA613" i="7"/>
  <c r="AZ613" i="7"/>
  <c r="AY613" i="7"/>
  <c r="AX613" i="7"/>
  <c r="AW613" i="7"/>
  <c r="AV613" i="7"/>
  <c r="AU613" i="7"/>
  <c r="AT613" i="7"/>
  <c r="AS613" i="7"/>
  <c r="AR613" i="7"/>
  <c r="AQ613" i="7"/>
  <c r="AP613" i="7"/>
  <c r="AO613" i="7"/>
  <c r="AN613" i="7"/>
  <c r="AM613" i="7"/>
  <c r="AL613" i="7"/>
  <c r="AK613" i="7"/>
  <c r="AJ613" i="7"/>
  <c r="AI613" i="7"/>
  <c r="S613" i="7"/>
  <c r="R613" i="7"/>
  <c r="Q613" i="7"/>
  <c r="P613" i="7"/>
  <c r="O613" i="7"/>
  <c r="N613" i="7"/>
  <c r="M613" i="7"/>
  <c r="L613" i="7"/>
  <c r="K613" i="7"/>
  <c r="J613" i="7"/>
  <c r="I613" i="7"/>
  <c r="H613" i="7"/>
  <c r="G613" i="7"/>
  <c r="F613" i="7"/>
  <c r="BI612" i="7"/>
  <c r="BH612" i="7" s="1"/>
  <c r="BF612" i="7"/>
  <c r="BE612" i="7"/>
  <c r="BD612" i="7"/>
  <c r="BC612" i="7"/>
  <c r="BB612" i="7"/>
  <c r="BA612" i="7"/>
  <c r="AZ612" i="7"/>
  <c r="AY612" i="7"/>
  <c r="AX612" i="7"/>
  <c r="AW612" i="7"/>
  <c r="AV612" i="7"/>
  <c r="AU612" i="7"/>
  <c r="AT612" i="7"/>
  <c r="AS612" i="7"/>
  <c r="AR612" i="7"/>
  <c r="AQ612" i="7"/>
  <c r="AP612" i="7"/>
  <c r="AO612" i="7"/>
  <c r="AN612" i="7"/>
  <c r="AM612" i="7"/>
  <c r="AL612" i="7"/>
  <c r="AK612" i="7"/>
  <c r="AJ612" i="7"/>
  <c r="AI612" i="7"/>
  <c r="S612" i="7"/>
  <c r="R612" i="7"/>
  <c r="Q612" i="7"/>
  <c r="P612" i="7"/>
  <c r="O612" i="7"/>
  <c r="N612" i="7"/>
  <c r="M612" i="7"/>
  <c r="L612" i="7"/>
  <c r="K612" i="7"/>
  <c r="J612" i="7"/>
  <c r="I612" i="7"/>
  <c r="H612" i="7"/>
  <c r="G612" i="7"/>
  <c r="F612" i="7"/>
  <c r="BI611" i="7"/>
  <c r="BH611" i="7" s="1"/>
  <c r="CI611" i="7" s="1"/>
  <c r="AE611" i="7" s="1"/>
  <c r="BF611" i="7"/>
  <c r="BE611" i="7"/>
  <c r="BD611" i="7"/>
  <c r="BC611" i="7"/>
  <c r="BB611" i="7"/>
  <c r="BA611" i="7"/>
  <c r="AZ611" i="7"/>
  <c r="AY611" i="7"/>
  <c r="AX611" i="7"/>
  <c r="AW611" i="7"/>
  <c r="AV611" i="7"/>
  <c r="AU611" i="7"/>
  <c r="AT611" i="7"/>
  <c r="AS611" i="7"/>
  <c r="AR611" i="7"/>
  <c r="AQ611" i="7"/>
  <c r="AP611" i="7"/>
  <c r="AO611" i="7"/>
  <c r="AN611" i="7"/>
  <c r="AM611" i="7"/>
  <c r="AL611" i="7"/>
  <c r="AK611" i="7"/>
  <c r="AJ611" i="7"/>
  <c r="AI611" i="7"/>
  <c r="S611" i="7"/>
  <c r="R611" i="7"/>
  <c r="Q611" i="7"/>
  <c r="P611" i="7"/>
  <c r="O611" i="7"/>
  <c r="N611" i="7"/>
  <c r="M611" i="7"/>
  <c r="L611" i="7"/>
  <c r="K611" i="7"/>
  <c r="J611" i="7"/>
  <c r="I611" i="7"/>
  <c r="H611" i="7"/>
  <c r="G611" i="7"/>
  <c r="F611" i="7"/>
  <c r="BI610" i="7"/>
  <c r="BH610" i="7" s="1"/>
  <c r="BF610" i="7"/>
  <c r="BE610" i="7"/>
  <c r="BD610" i="7"/>
  <c r="BC610" i="7"/>
  <c r="BB610" i="7"/>
  <c r="BA610" i="7"/>
  <c r="AZ610" i="7"/>
  <c r="AY610" i="7"/>
  <c r="AX610" i="7"/>
  <c r="AW610" i="7"/>
  <c r="AV610" i="7"/>
  <c r="AU610" i="7"/>
  <c r="AT610" i="7"/>
  <c r="AS610" i="7"/>
  <c r="AR610" i="7"/>
  <c r="AQ610" i="7"/>
  <c r="AP610" i="7"/>
  <c r="AO610" i="7"/>
  <c r="AN610" i="7"/>
  <c r="AM610" i="7"/>
  <c r="AL610" i="7"/>
  <c r="AK610" i="7"/>
  <c r="AJ610" i="7"/>
  <c r="AI610" i="7"/>
  <c r="S610" i="7"/>
  <c r="R610" i="7"/>
  <c r="Q610" i="7"/>
  <c r="P610" i="7"/>
  <c r="O610" i="7"/>
  <c r="N610" i="7"/>
  <c r="M610" i="7"/>
  <c r="L610" i="7"/>
  <c r="K610" i="7"/>
  <c r="J610" i="7"/>
  <c r="I610" i="7"/>
  <c r="H610" i="7"/>
  <c r="G610" i="7"/>
  <c r="F610" i="7"/>
  <c r="BI609" i="7"/>
  <c r="BH609" i="7" s="1"/>
  <c r="BX609" i="7" s="1"/>
  <c r="BF609" i="7"/>
  <c r="BE609" i="7"/>
  <c r="BD609" i="7"/>
  <c r="BC609" i="7"/>
  <c r="BB609" i="7"/>
  <c r="BA609" i="7"/>
  <c r="AZ609" i="7"/>
  <c r="AY609" i="7"/>
  <c r="AX609" i="7"/>
  <c r="AW609" i="7"/>
  <c r="AV609" i="7"/>
  <c r="AU609" i="7"/>
  <c r="AT609" i="7"/>
  <c r="AS609" i="7"/>
  <c r="AR609" i="7"/>
  <c r="AQ609" i="7"/>
  <c r="AP609" i="7"/>
  <c r="AO609" i="7"/>
  <c r="AN609" i="7"/>
  <c r="AM609" i="7"/>
  <c r="AL609" i="7"/>
  <c r="AK609" i="7"/>
  <c r="AJ609" i="7"/>
  <c r="AI609" i="7"/>
  <c r="S609" i="7"/>
  <c r="R609" i="7"/>
  <c r="Q609" i="7"/>
  <c r="P609" i="7"/>
  <c r="O609" i="7"/>
  <c r="N609" i="7"/>
  <c r="M609" i="7"/>
  <c r="L609" i="7"/>
  <c r="K609" i="7"/>
  <c r="J609" i="7"/>
  <c r="I609" i="7"/>
  <c r="H609" i="7"/>
  <c r="G609" i="7"/>
  <c r="F609" i="7"/>
  <c r="BI608" i="7"/>
  <c r="BH608" i="7" s="1"/>
  <c r="BF608" i="7"/>
  <c r="BE608" i="7"/>
  <c r="BD608" i="7"/>
  <c r="BC608" i="7"/>
  <c r="BB608" i="7"/>
  <c r="BA608" i="7"/>
  <c r="AZ608" i="7"/>
  <c r="AY608" i="7"/>
  <c r="AX608" i="7"/>
  <c r="AW608" i="7"/>
  <c r="AV608" i="7"/>
  <c r="AU608" i="7"/>
  <c r="AT608" i="7"/>
  <c r="AS608" i="7"/>
  <c r="AR608" i="7"/>
  <c r="AQ608" i="7"/>
  <c r="AP608" i="7"/>
  <c r="AO608" i="7"/>
  <c r="AN608" i="7"/>
  <c r="AM608" i="7"/>
  <c r="AL608" i="7"/>
  <c r="AK608" i="7"/>
  <c r="AJ608" i="7"/>
  <c r="AI608" i="7"/>
  <c r="S608" i="7"/>
  <c r="R608" i="7"/>
  <c r="Q608" i="7"/>
  <c r="P608" i="7"/>
  <c r="O608" i="7"/>
  <c r="N608" i="7"/>
  <c r="M608" i="7"/>
  <c r="L608" i="7"/>
  <c r="K608" i="7"/>
  <c r="J608" i="7"/>
  <c r="I608" i="7"/>
  <c r="H608" i="7"/>
  <c r="G608" i="7"/>
  <c r="F608" i="7"/>
  <c r="BI607" i="7"/>
  <c r="BH607" i="7" s="1"/>
  <c r="CI607" i="7" s="1"/>
  <c r="AE607" i="7" s="1"/>
  <c r="BF607" i="7"/>
  <c r="BE607" i="7"/>
  <c r="BD607" i="7"/>
  <c r="BC607" i="7"/>
  <c r="BB607" i="7"/>
  <c r="BA607" i="7"/>
  <c r="AZ607" i="7"/>
  <c r="AY607" i="7"/>
  <c r="AX607" i="7"/>
  <c r="AW607" i="7"/>
  <c r="AV607" i="7"/>
  <c r="AU607" i="7"/>
  <c r="AT607" i="7"/>
  <c r="AS607" i="7"/>
  <c r="AR607" i="7"/>
  <c r="AQ607" i="7"/>
  <c r="AP607" i="7"/>
  <c r="AO607" i="7"/>
  <c r="AN607" i="7"/>
  <c r="AM607" i="7"/>
  <c r="AL607" i="7"/>
  <c r="AK607" i="7"/>
  <c r="AJ607" i="7"/>
  <c r="AI607" i="7"/>
  <c r="S607" i="7"/>
  <c r="R607" i="7"/>
  <c r="Q607" i="7"/>
  <c r="P607" i="7"/>
  <c r="O607" i="7"/>
  <c r="N607" i="7"/>
  <c r="M607" i="7"/>
  <c r="L607" i="7"/>
  <c r="K607" i="7"/>
  <c r="J607" i="7"/>
  <c r="I607" i="7"/>
  <c r="H607" i="7"/>
  <c r="G607" i="7"/>
  <c r="F607" i="7"/>
  <c r="BI606" i="7"/>
  <c r="BH606" i="7" s="1"/>
  <c r="BF606" i="7"/>
  <c r="BE606" i="7"/>
  <c r="BD606" i="7"/>
  <c r="BC606" i="7"/>
  <c r="BB606" i="7"/>
  <c r="BA606" i="7"/>
  <c r="AZ606" i="7"/>
  <c r="AY606" i="7"/>
  <c r="AX606" i="7"/>
  <c r="AW606" i="7"/>
  <c r="AV606" i="7"/>
  <c r="AU606" i="7"/>
  <c r="AT606" i="7"/>
  <c r="AS606" i="7"/>
  <c r="AR606" i="7"/>
  <c r="AQ606" i="7"/>
  <c r="AP606" i="7"/>
  <c r="AO606" i="7"/>
  <c r="AN606" i="7"/>
  <c r="AM606" i="7"/>
  <c r="AL606" i="7"/>
  <c r="AK606" i="7"/>
  <c r="AJ606" i="7"/>
  <c r="AI606" i="7"/>
  <c r="S606" i="7"/>
  <c r="R606" i="7"/>
  <c r="Q606" i="7"/>
  <c r="P606" i="7"/>
  <c r="O606" i="7"/>
  <c r="N606" i="7"/>
  <c r="M606" i="7"/>
  <c r="L606" i="7"/>
  <c r="K606" i="7"/>
  <c r="J606" i="7"/>
  <c r="I606" i="7"/>
  <c r="H606" i="7"/>
  <c r="G606" i="7"/>
  <c r="F606" i="7"/>
  <c r="CI605" i="7"/>
  <c r="AE605" i="7" s="1"/>
  <c r="BI605" i="7"/>
  <c r="BH605" i="7" s="1"/>
  <c r="BX605" i="7" s="1"/>
  <c r="BF605" i="7"/>
  <c r="BE605" i="7"/>
  <c r="BD605" i="7"/>
  <c r="BC605" i="7"/>
  <c r="BB605" i="7"/>
  <c r="BA605" i="7"/>
  <c r="AZ605" i="7"/>
  <c r="AY605" i="7"/>
  <c r="AX605" i="7"/>
  <c r="AW605" i="7"/>
  <c r="AV605" i="7"/>
  <c r="AU605" i="7"/>
  <c r="AT605" i="7"/>
  <c r="AS605" i="7"/>
  <c r="AR605" i="7"/>
  <c r="AQ605" i="7"/>
  <c r="AP605" i="7"/>
  <c r="AO605" i="7"/>
  <c r="AN605" i="7"/>
  <c r="AM605" i="7"/>
  <c r="AL605" i="7"/>
  <c r="AK605" i="7"/>
  <c r="AJ605" i="7"/>
  <c r="AI605" i="7"/>
  <c r="S605" i="7"/>
  <c r="R605" i="7"/>
  <c r="Q605" i="7"/>
  <c r="P605" i="7"/>
  <c r="O605" i="7"/>
  <c r="N605" i="7"/>
  <c r="M605" i="7"/>
  <c r="L605" i="7"/>
  <c r="K605" i="7"/>
  <c r="J605" i="7"/>
  <c r="I605" i="7"/>
  <c r="H605" i="7"/>
  <c r="G605" i="7"/>
  <c r="F605" i="7"/>
  <c r="BI604" i="7"/>
  <c r="BH604" i="7" s="1"/>
  <c r="BF604" i="7"/>
  <c r="BE604" i="7"/>
  <c r="BD604" i="7"/>
  <c r="BC604" i="7"/>
  <c r="BB604" i="7"/>
  <c r="BA604" i="7"/>
  <c r="AZ604" i="7"/>
  <c r="AY604" i="7"/>
  <c r="AX604" i="7"/>
  <c r="AW604" i="7"/>
  <c r="AV604" i="7"/>
  <c r="AU604" i="7"/>
  <c r="AT604" i="7"/>
  <c r="AS604" i="7"/>
  <c r="AR604" i="7"/>
  <c r="AQ604" i="7"/>
  <c r="AP604" i="7"/>
  <c r="AO604" i="7"/>
  <c r="AN604" i="7"/>
  <c r="AM604" i="7"/>
  <c r="AL604" i="7"/>
  <c r="AK604" i="7"/>
  <c r="AJ604" i="7"/>
  <c r="AI604" i="7"/>
  <c r="S604" i="7"/>
  <c r="R604" i="7"/>
  <c r="Q604" i="7"/>
  <c r="P604" i="7"/>
  <c r="O604" i="7"/>
  <c r="N604" i="7"/>
  <c r="M604" i="7"/>
  <c r="L604" i="7"/>
  <c r="K604" i="7"/>
  <c r="J604" i="7"/>
  <c r="I604" i="7"/>
  <c r="H604" i="7"/>
  <c r="G604" i="7"/>
  <c r="F604" i="7"/>
  <c r="BI603" i="7"/>
  <c r="BH603" i="7" s="1"/>
  <c r="CI603" i="7" s="1"/>
  <c r="AE603" i="7" s="1"/>
  <c r="BF603" i="7"/>
  <c r="BE603" i="7"/>
  <c r="BD603" i="7"/>
  <c r="BC603" i="7"/>
  <c r="BB603" i="7"/>
  <c r="BA603" i="7"/>
  <c r="AZ603" i="7"/>
  <c r="AY603" i="7"/>
  <c r="AX603" i="7"/>
  <c r="AW603" i="7"/>
  <c r="AV603" i="7"/>
  <c r="AU603" i="7"/>
  <c r="AT603" i="7"/>
  <c r="AS603" i="7"/>
  <c r="AR603" i="7"/>
  <c r="AQ603" i="7"/>
  <c r="AP603" i="7"/>
  <c r="AO603" i="7"/>
  <c r="AN603" i="7"/>
  <c r="AM603" i="7"/>
  <c r="AL603" i="7"/>
  <c r="AK603" i="7"/>
  <c r="AJ603" i="7"/>
  <c r="AI603" i="7"/>
  <c r="S603" i="7"/>
  <c r="R603" i="7"/>
  <c r="Q603" i="7"/>
  <c r="P603" i="7"/>
  <c r="O603" i="7"/>
  <c r="N603" i="7"/>
  <c r="M603" i="7"/>
  <c r="L603" i="7"/>
  <c r="K603" i="7"/>
  <c r="J603" i="7"/>
  <c r="I603" i="7"/>
  <c r="H603" i="7"/>
  <c r="G603" i="7"/>
  <c r="F603" i="7"/>
  <c r="BI602" i="7"/>
  <c r="BH602" i="7" s="1"/>
  <c r="BF602" i="7"/>
  <c r="BE602" i="7"/>
  <c r="BD602" i="7"/>
  <c r="BC602" i="7"/>
  <c r="BB602" i="7"/>
  <c r="BA602" i="7"/>
  <c r="AZ602" i="7"/>
  <c r="AY602" i="7"/>
  <c r="AX602" i="7"/>
  <c r="AW602" i="7"/>
  <c r="AV602" i="7"/>
  <c r="AU602" i="7"/>
  <c r="AT602" i="7"/>
  <c r="AS602" i="7"/>
  <c r="AR602" i="7"/>
  <c r="AQ602" i="7"/>
  <c r="AP602" i="7"/>
  <c r="AO602" i="7"/>
  <c r="AN602" i="7"/>
  <c r="AM602" i="7"/>
  <c r="AL602" i="7"/>
  <c r="AK602" i="7"/>
  <c r="AJ602" i="7"/>
  <c r="AI602" i="7"/>
  <c r="S602" i="7"/>
  <c r="R602" i="7"/>
  <c r="Q602" i="7"/>
  <c r="P602" i="7"/>
  <c r="O602" i="7"/>
  <c r="N602" i="7"/>
  <c r="M602" i="7"/>
  <c r="L602" i="7"/>
  <c r="K602" i="7"/>
  <c r="J602" i="7"/>
  <c r="I602" i="7"/>
  <c r="H602" i="7"/>
  <c r="G602" i="7"/>
  <c r="F602" i="7"/>
  <c r="BI601" i="7"/>
  <c r="BH601" i="7" s="1"/>
  <c r="BX601" i="7" s="1"/>
  <c r="BF601" i="7"/>
  <c r="BE601" i="7"/>
  <c r="BD601" i="7"/>
  <c r="BC601" i="7"/>
  <c r="BB601" i="7"/>
  <c r="BA601" i="7"/>
  <c r="AZ601" i="7"/>
  <c r="AY601" i="7"/>
  <c r="AX601" i="7"/>
  <c r="AW601" i="7"/>
  <c r="AV601" i="7"/>
  <c r="AU601" i="7"/>
  <c r="AT601" i="7"/>
  <c r="AS601" i="7"/>
  <c r="AR601" i="7"/>
  <c r="AQ601" i="7"/>
  <c r="AP601" i="7"/>
  <c r="AO601" i="7"/>
  <c r="AN601" i="7"/>
  <c r="AM601" i="7"/>
  <c r="AL601" i="7"/>
  <c r="AK601" i="7"/>
  <c r="AJ601" i="7"/>
  <c r="AI601" i="7"/>
  <c r="S601" i="7"/>
  <c r="R601" i="7"/>
  <c r="Q601" i="7"/>
  <c r="P601" i="7"/>
  <c r="O601" i="7"/>
  <c r="N601" i="7"/>
  <c r="M601" i="7"/>
  <c r="L601" i="7"/>
  <c r="K601" i="7"/>
  <c r="J601" i="7"/>
  <c r="I601" i="7"/>
  <c r="H601" i="7"/>
  <c r="G601" i="7"/>
  <c r="F601" i="7"/>
  <c r="BI600" i="7"/>
  <c r="BH600" i="7" s="1"/>
  <c r="BF600" i="7"/>
  <c r="BE600" i="7"/>
  <c r="BD600" i="7"/>
  <c r="BC600" i="7"/>
  <c r="BB600" i="7"/>
  <c r="BA600" i="7"/>
  <c r="AZ600" i="7"/>
  <c r="AY600" i="7"/>
  <c r="AX600" i="7"/>
  <c r="AW600" i="7"/>
  <c r="AV600" i="7"/>
  <c r="AU600" i="7"/>
  <c r="AT600" i="7"/>
  <c r="AS600" i="7"/>
  <c r="AR600" i="7"/>
  <c r="AQ600" i="7"/>
  <c r="AP600" i="7"/>
  <c r="AO600" i="7"/>
  <c r="AN600" i="7"/>
  <c r="AM600" i="7"/>
  <c r="AL600" i="7"/>
  <c r="AK600" i="7"/>
  <c r="AJ600" i="7"/>
  <c r="AI600" i="7"/>
  <c r="S600" i="7"/>
  <c r="R600" i="7"/>
  <c r="Q600" i="7"/>
  <c r="P600" i="7"/>
  <c r="O600" i="7"/>
  <c r="N600" i="7"/>
  <c r="M600" i="7"/>
  <c r="L600" i="7"/>
  <c r="K600" i="7"/>
  <c r="J600" i="7"/>
  <c r="I600" i="7"/>
  <c r="H600" i="7"/>
  <c r="G600" i="7"/>
  <c r="F600" i="7"/>
  <c r="BI599" i="7"/>
  <c r="BH599" i="7" s="1"/>
  <c r="CI599" i="7" s="1"/>
  <c r="AE599" i="7" s="1"/>
  <c r="BF599" i="7"/>
  <c r="BE599" i="7"/>
  <c r="BD599" i="7"/>
  <c r="BC599" i="7"/>
  <c r="BB599" i="7"/>
  <c r="BA599" i="7"/>
  <c r="AZ599" i="7"/>
  <c r="AY599" i="7"/>
  <c r="AX599" i="7"/>
  <c r="AW599" i="7"/>
  <c r="AV599" i="7"/>
  <c r="AU599" i="7"/>
  <c r="AT599" i="7"/>
  <c r="AS599" i="7"/>
  <c r="AR599" i="7"/>
  <c r="AQ599" i="7"/>
  <c r="AP599" i="7"/>
  <c r="AO599" i="7"/>
  <c r="AN599" i="7"/>
  <c r="AM599" i="7"/>
  <c r="AL599" i="7"/>
  <c r="AK599" i="7"/>
  <c r="AJ599" i="7"/>
  <c r="AI599" i="7"/>
  <c r="S599" i="7"/>
  <c r="R599" i="7"/>
  <c r="Q599" i="7"/>
  <c r="P599" i="7"/>
  <c r="O599" i="7"/>
  <c r="N599" i="7"/>
  <c r="M599" i="7"/>
  <c r="L599" i="7"/>
  <c r="K599" i="7"/>
  <c r="J599" i="7"/>
  <c r="I599" i="7"/>
  <c r="H599" i="7"/>
  <c r="G599" i="7"/>
  <c r="F599" i="7"/>
  <c r="BI598" i="7"/>
  <c r="BH598" i="7" s="1"/>
  <c r="BF598" i="7"/>
  <c r="BE598" i="7"/>
  <c r="BD598" i="7"/>
  <c r="BC598" i="7"/>
  <c r="BB598" i="7"/>
  <c r="BA598" i="7"/>
  <c r="AZ598" i="7"/>
  <c r="AY598" i="7"/>
  <c r="AX598" i="7"/>
  <c r="AW598" i="7"/>
  <c r="AV598" i="7"/>
  <c r="AU598" i="7"/>
  <c r="AT598" i="7"/>
  <c r="AS598" i="7"/>
  <c r="AR598" i="7"/>
  <c r="AQ598" i="7"/>
  <c r="AP598" i="7"/>
  <c r="AO598" i="7"/>
  <c r="AN598" i="7"/>
  <c r="AM598" i="7"/>
  <c r="AL598" i="7"/>
  <c r="AK598" i="7"/>
  <c r="AJ598" i="7"/>
  <c r="AI598" i="7"/>
  <c r="S598" i="7"/>
  <c r="R598" i="7"/>
  <c r="Q598" i="7"/>
  <c r="P598" i="7"/>
  <c r="O598" i="7"/>
  <c r="N598" i="7"/>
  <c r="M598" i="7"/>
  <c r="L598" i="7"/>
  <c r="K598" i="7"/>
  <c r="J598" i="7"/>
  <c r="I598" i="7"/>
  <c r="H598" i="7"/>
  <c r="G598" i="7"/>
  <c r="F598" i="7"/>
  <c r="BI597" i="7"/>
  <c r="BH597" i="7" s="1"/>
  <c r="BX597" i="7" s="1"/>
  <c r="BF597" i="7"/>
  <c r="BE597" i="7"/>
  <c r="BD597" i="7"/>
  <c r="BC597" i="7"/>
  <c r="BB597" i="7"/>
  <c r="BA597" i="7"/>
  <c r="AZ597" i="7"/>
  <c r="AY597" i="7"/>
  <c r="AX597" i="7"/>
  <c r="AW597" i="7"/>
  <c r="AV597" i="7"/>
  <c r="AU597" i="7"/>
  <c r="AT597" i="7"/>
  <c r="AS597" i="7"/>
  <c r="AR597" i="7"/>
  <c r="AQ597" i="7"/>
  <c r="AP597" i="7"/>
  <c r="AO597" i="7"/>
  <c r="AN597" i="7"/>
  <c r="AM597" i="7"/>
  <c r="AL597" i="7"/>
  <c r="AK597" i="7"/>
  <c r="AJ597" i="7"/>
  <c r="AI597" i="7"/>
  <c r="S597" i="7"/>
  <c r="R597" i="7"/>
  <c r="Q597" i="7"/>
  <c r="P597" i="7"/>
  <c r="O597" i="7"/>
  <c r="N597" i="7"/>
  <c r="M597" i="7"/>
  <c r="L597" i="7"/>
  <c r="K597" i="7"/>
  <c r="J597" i="7"/>
  <c r="I597" i="7"/>
  <c r="H597" i="7"/>
  <c r="G597" i="7"/>
  <c r="F597" i="7"/>
  <c r="BI596" i="7"/>
  <c r="BH596" i="7" s="1"/>
  <c r="BF596" i="7"/>
  <c r="BE596" i="7"/>
  <c r="BD596" i="7"/>
  <c r="BC596" i="7"/>
  <c r="BB596" i="7"/>
  <c r="BA596" i="7"/>
  <c r="AZ596" i="7"/>
  <c r="AY596" i="7"/>
  <c r="AX596" i="7"/>
  <c r="AW596" i="7"/>
  <c r="AV596" i="7"/>
  <c r="AU596" i="7"/>
  <c r="AT596" i="7"/>
  <c r="AS596" i="7"/>
  <c r="AR596" i="7"/>
  <c r="AQ596" i="7"/>
  <c r="AP596" i="7"/>
  <c r="AO596" i="7"/>
  <c r="AN596" i="7"/>
  <c r="AM596" i="7"/>
  <c r="AL596" i="7"/>
  <c r="AK596" i="7"/>
  <c r="AJ596" i="7"/>
  <c r="AI596" i="7"/>
  <c r="S596" i="7"/>
  <c r="R596" i="7"/>
  <c r="Q596" i="7"/>
  <c r="P596" i="7"/>
  <c r="O596" i="7"/>
  <c r="N596" i="7"/>
  <c r="M596" i="7"/>
  <c r="L596" i="7"/>
  <c r="K596" i="7"/>
  <c r="J596" i="7"/>
  <c r="I596" i="7"/>
  <c r="H596" i="7"/>
  <c r="G596" i="7"/>
  <c r="F596" i="7"/>
  <c r="BI595" i="7"/>
  <c r="BH595" i="7" s="1"/>
  <c r="CI595" i="7" s="1"/>
  <c r="AE595" i="7" s="1"/>
  <c r="BF595" i="7"/>
  <c r="BE595" i="7"/>
  <c r="BD595" i="7"/>
  <c r="BC595" i="7"/>
  <c r="BB595" i="7"/>
  <c r="BA595" i="7"/>
  <c r="AZ595" i="7"/>
  <c r="AY595" i="7"/>
  <c r="AX595" i="7"/>
  <c r="AW595" i="7"/>
  <c r="AV595" i="7"/>
  <c r="AU595" i="7"/>
  <c r="AT595" i="7"/>
  <c r="AS595" i="7"/>
  <c r="AR595" i="7"/>
  <c r="AQ595" i="7"/>
  <c r="AP595" i="7"/>
  <c r="AO595" i="7"/>
  <c r="AN595" i="7"/>
  <c r="AM595" i="7"/>
  <c r="AL595" i="7"/>
  <c r="AK595" i="7"/>
  <c r="AJ595" i="7"/>
  <c r="AI595" i="7"/>
  <c r="S595" i="7"/>
  <c r="R595" i="7"/>
  <c r="Q595" i="7"/>
  <c r="P595" i="7"/>
  <c r="O595" i="7"/>
  <c r="N595" i="7"/>
  <c r="M595" i="7"/>
  <c r="L595" i="7"/>
  <c r="K595" i="7"/>
  <c r="J595" i="7"/>
  <c r="I595" i="7"/>
  <c r="H595" i="7"/>
  <c r="G595" i="7"/>
  <c r="F595" i="7"/>
  <c r="BI594" i="7"/>
  <c r="BH594" i="7" s="1"/>
  <c r="BF594" i="7"/>
  <c r="BE594" i="7"/>
  <c r="BD594" i="7"/>
  <c r="BC594" i="7"/>
  <c r="BB594" i="7"/>
  <c r="BA594" i="7"/>
  <c r="AZ594" i="7"/>
  <c r="AY594" i="7"/>
  <c r="AX594" i="7"/>
  <c r="AW594" i="7"/>
  <c r="AV594" i="7"/>
  <c r="AU594" i="7"/>
  <c r="AT594" i="7"/>
  <c r="AS594" i="7"/>
  <c r="AR594" i="7"/>
  <c r="AQ594" i="7"/>
  <c r="AP594" i="7"/>
  <c r="AO594" i="7"/>
  <c r="AN594" i="7"/>
  <c r="AM594" i="7"/>
  <c r="AL594" i="7"/>
  <c r="AK594" i="7"/>
  <c r="AJ594" i="7"/>
  <c r="AI594" i="7"/>
  <c r="S594" i="7"/>
  <c r="R594" i="7"/>
  <c r="Q594" i="7"/>
  <c r="P594" i="7"/>
  <c r="O594" i="7"/>
  <c r="N594" i="7"/>
  <c r="M594" i="7"/>
  <c r="L594" i="7"/>
  <c r="K594" i="7"/>
  <c r="J594" i="7"/>
  <c r="I594" i="7"/>
  <c r="H594" i="7"/>
  <c r="G594" i="7"/>
  <c r="F594" i="7"/>
  <c r="BI593" i="7"/>
  <c r="BH593" i="7" s="1"/>
  <c r="BX593" i="7" s="1"/>
  <c r="BF593" i="7"/>
  <c r="BE593" i="7"/>
  <c r="BD593" i="7"/>
  <c r="BC593" i="7"/>
  <c r="BB593" i="7"/>
  <c r="BA593" i="7"/>
  <c r="AZ593" i="7"/>
  <c r="AY593" i="7"/>
  <c r="AX593" i="7"/>
  <c r="AW593" i="7"/>
  <c r="AV593" i="7"/>
  <c r="AU593" i="7"/>
  <c r="AT593" i="7"/>
  <c r="AS593" i="7"/>
  <c r="AR593" i="7"/>
  <c r="AQ593" i="7"/>
  <c r="AP593" i="7"/>
  <c r="AO593" i="7"/>
  <c r="AN593" i="7"/>
  <c r="AM593" i="7"/>
  <c r="AL593" i="7"/>
  <c r="AK593" i="7"/>
  <c r="AJ593" i="7"/>
  <c r="AI593" i="7"/>
  <c r="S593" i="7"/>
  <c r="R593" i="7"/>
  <c r="Q593" i="7"/>
  <c r="P593" i="7"/>
  <c r="O593" i="7"/>
  <c r="N593" i="7"/>
  <c r="M593" i="7"/>
  <c r="L593" i="7"/>
  <c r="K593" i="7"/>
  <c r="J593" i="7"/>
  <c r="I593" i="7"/>
  <c r="H593" i="7"/>
  <c r="G593" i="7"/>
  <c r="F593" i="7"/>
  <c r="BI592" i="7"/>
  <c r="BH592" i="7" s="1"/>
  <c r="BF592" i="7"/>
  <c r="BE592" i="7"/>
  <c r="BD592" i="7"/>
  <c r="BC592" i="7"/>
  <c r="BB592" i="7"/>
  <c r="BA592" i="7"/>
  <c r="AZ592" i="7"/>
  <c r="AY592" i="7"/>
  <c r="AX592" i="7"/>
  <c r="AW592" i="7"/>
  <c r="AV592" i="7"/>
  <c r="AU592" i="7"/>
  <c r="AT592" i="7"/>
  <c r="AS592" i="7"/>
  <c r="AR592" i="7"/>
  <c r="AQ592" i="7"/>
  <c r="AP592" i="7"/>
  <c r="AO592" i="7"/>
  <c r="AN592" i="7"/>
  <c r="AM592" i="7"/>
  <c r="AL592" i="7"/>
  <c r="AK592" i="7"/>
  <c r="AJ592" i="7"/>
  <c r="AI592" i="7"/>
  <c r="S592" i="7"/>
  <c r="R592" i="7"/>
  <c r="Q592" i="7"/>
  <c r="P592" i="7"/>
  <c r="O592" i="7"/>
  <c r="N592" i="7"/>
  <c r="M592" i="7"/>
  <c r="L592" i="7"/>
  <c r="K592" i="7"/>
  <c r="J592" i="7"/>
  <c r="I592" i="7"/>
  <c r="H592" i="7"/>
  <c r="G592" i="7"/>
  <c r="F592" i="7"/>
  <c r="BI591" i="7"/>
  <c r="BH591" i="7" s="1"/>
  <c r="CI591" i="7" s="1"/>
  <c r="AE591" i="7" s="1"/>
  <c r="BF591" i="7"/>
  <c r="BE591" i="7"/>
  <c r="BD591" i="7"/>
  <c r="BC591" i="7"/>
  <c r="BB591" i="7"/>
  <c r="BA591" i="7"/>
  <c r="AZ591" i="7"/>
  <c r="AY591" i="7"/>
  <c r="AX591" i="7"/>
  <c r="AW591" i="7"/>
  <c r="AV591" i="7"/>
  <c r="AU591" i="7"/>
  <c r="AT591" i="7"/>
  <c r="AS591" i="7"/>
  <c r="AR591" i="7"/>
  <c r="AQ591" i="7"/>
  <c r="AP591" i="7"/>
  <c r="AO591" i="7"/>
  <c r="AN591" i="7"/>
  <c r="AM591" i="7"/>
  <c r="AL591" i="7"/>
  <c r="AK591" i="7"/>
  <c r="AJ591" i="7"/>
  <c r="AI591" i="7"/>
  <c r="S591" i="7"/>
  <c r="R591" i="7"/>
  <c r="Q591" i="7"/>
  <c r="P591" i="7"/>
  <c r="O591" i="7"/>
  <c r="N591" i="7"/>
  <c r="M591" i="7"/>
  <c r="L591" i="7"/>
  <c r="K591" i="7"/>
  <c r="J591" i="7"/>
  <c r="I591" i="7"/>
  <c r="H591" i="7"/>
  <c r="G591" i="7"/>
  <c r="F591" i="7"/>
  <c r="BI590" i="7"/>
  <c r="BH590" i="7" s="1"/>
  <c r="BF590" i="7"/>
  <c r="BE590" i="7"/>
  <c r="BD590" i="7"/>
  <c r="BC590" i="7"/>
  <c r="BB590" i="7"/>
  <c r="BA590" i="7"/>
  <c r="AZ590" i="7"/>
  <c r="AY590" i="7"/>
  <c r="AX590" i="7"/>
  <c r="AW590" i="7"/>
  <c r="AV590" i="7"/>
  <c r="AU590" i="7"/>
  <c r="AT590" i="7"/>
  <c r="AS590" i="7"/>
  <c r="AR590" i="7"/>
  <c r="AQ590" i="7"/>
  <c r="AP590" i="7"/>
  <c r="AO590" i="7"/>
  <c r="AN590" i="7"/>
  <c r="AM590" i="7"/>
  <c r="AL590" i="7"/>
  <c r="AK590" i="7"/>
  <c r="AJ590" i="7"/>
  <c r="AI590" i="7"/>
  <c r="S590" i="7"/>
  <c r="R590" i="7"/>
  <c r="Q590" i="7"/>
  <c r="P590" i="7"/>
  <c r="O590" i="7"/>
  <c r="N590" i="7"/>
  <c r="M590" i="7"/>
  <c r="L590" i="7"/>
  <c r="K590" i="7"/>
  <c r="J590" i="7"/>
  <c r="I590" i="7"/>
  <c r="H590" i="7"/>
  <c r="G590" i="7"/>
  <c r="F590" i="7"/>
  <c r="BI589" i="7"/>
  <c r="BH589" i="7" s="1"/>
  <c r="BX589" i="7" s="1"/>
  <c r="BF589" i="7"/>
  <c r="BE589" i="7"/>
  <c r="BD589" i="7"/>
  <c r="BC589" i="7"/>
  <c r="BB589" i="7"/>
  <c r="BA589" i="7"/>
  <c r="AZ589" i="7"/>
  <c r="AY589" i="7"/>
  <c r="AX589" i="7"/>
  <c r="AW589" i="7"/>
  <c r="AV589" i="7"/>
  <c r="AU589" i="7"/>
  <c r="AT589" i="7"/>
  <c r="AS589" i="7"/>
  <c r="AR589" i="7"/>
  <c r="AQ589" i="7"/>
  <c r="AP589" i="7"/>
  <c r="AO589" i="7"/>
  <c r="AN589" i="7"/>
  <c r="AM589" i="7"/>
  <c r="AL589" i="7"/>
  <c r="AK589" i="7"/>
  <c r="AJ589" i="7"/>
  <c r="AI589" i="7"/>
  <c r="S589" i="7"/>
  <c r="R589" i="7"/>
  <c r="Q589" i="7"/>
  <c r="P589" i="7"/>
  <c r="O589" i="7"/>
  <c r="N589" i="7"/>
  <c r="M589" i="7"/>
  <c r="L589" i="7"/>
  <c r="K589" i="7"/>
  <c r="J589" i="7"/>
  <c r="I589" i="7"/>
  <c r="H589" i="7"/>
  <c r="G589" i="7"/>
  <c r="F589" i="7"/>
  <c r="BI588" i="7"/>
  <c r="BH588" i="7" s="1"/>
  <c r="BF588" i="7"/>
  <c r="BE588" i="7"/>
  <c r="BD588" i="7"/>
  <c r="BC588" i="7"/>
  <c r="BB588" i="7"/>
  <c r="BA588" i="7"/>
  <c r="AZ588" i="7"/>
  <c r="AY588" i="7"/>
  <c r="AX588" i="7"/>
  <c r="AW588" i="7"/>
  <c r="AV588" i="7"/>
  <c r="AU588" i="7"/>
  <c r="AT588" i="7"/>
  <c r="AS588" i="7"/>
  <c r="AR588" i="7"/>
  <c r="AQ588" i="7"/>
  <c r="AP588" i="7"/>
  <c r="AO588" i="7"/>
  <c r="AN588" i="7"/>
  <c r="AM588" i="7"/>
  <c r="AL588" i="7"/>
  <c r="AK588" i="7"/>
  <c r="AJ588" i="7"/>
  <c r="AI588" i="7"/>
  <c r="S588" i="7"/>
  <c r="R588" i="7"/>
  <c r="Q588" i="7"/>
  <c r="P588" i="7"/>
  <c r="O588" i="7"/>
  <c r="N588" i="7"/>
  <c r="M588" i="7"/>
  <c r="L588" i="7"/>
  <c r="K588" i="7"/>
  <c r="J588" i="7"/>
  <c r="I588" i="7"/>
  <c r="H588" i="7"/>
  <c r="G588" i="7"/>
  <c r="F588" i="7"/>
  <c r="BI587" i="7"/>
  <c r="BH587" i="7" s="1"/>
  <c r="CI587" i="7" s="1"/>
  <c r="AE587" i="7" s="1"/>
  <c r="BF587" i="7"/>
  <c r="BE587" i="7"/>
  <c r="BD587" i="7"/>
  <c r="BC587" i="7"/>
  <c r="BB587" i="7"/>
  <c r="BA587" i="7"/>
  <c r="AZ587" i="7"/>
  <c r="AY587" i="7"/>
  <c r="AX587" i="7"/>
  <c r="AW587" i="7"/>
  <c r="AV587" i="7"/>
  <c r="AU587" i="7"/>
  <c r="AT587" i="7"/>
  <c r="AS587" i="7"/>
  <c r="AR587" i="7"/>
  <c r="AQ587" i="7"/>
  <c r="AP587" i="7"/>
  <c r="AO587" i="7"/>
  <c r="AN587" i="7"/>
  <c r="AM587" i="7"/>
  <c r="AL587" i="7"/>
  <c r="AK587" i="7"/>
  <c r="AJ587" i="7"/>
  <c r="AI587" i="7"/>
  <c r="S587" i="7"/>
  <c r="R587" i="7"/>
  <c r="Q587" i="7"/>
  <c r="P587" i="7"/>
  <c r="O587" i="7"/>
  <c r="N587" i="7"/>
  <c r="M587" i="7"/>
  <c r="L587" i="7"/>
  <c r="K587" i="7"/>
  <c r="J587" i="7"/>
  <c r="I587" i="7"/>
  <c r="H587" i="7"/>
  <c r="G587" i="7"/>
  <c r="F587" i="7"/>
  <c r="BI586" i="7"/>
  <c r="BH586" i="7" s="1"/>
  <c r="BF586" i="7"/>
  <c r="BE586" i="7"/>
  <c r="BD586" i="7"/>
  <c r="BC586" i="7"/>
  <c r="BB586" i="7"/>
  <c r="BA586" i="7"/>
  <c r="AZ586" i="7"/>
  <c r="AY586" i="7"/>
  <c r="AX586" i="7"/>
  <c r="AW586" i="7"/>
  <c r="AV586" i="7"/>
  <c r="AU586" i="7"/>
  <c r="AT586" i="7"/>
  <c r="AS586" i="7"/>
  <c r="AR586" i="7"/>
  <c r="AQ586" i="7"/>
  <c r="AP586" i="7"/>
  <c r="AO586" i="7"/>
  <c r="AN586" i="7"/>
  <c r="AM586" i="7"/>
  <c r="AL586" i="7"/>
  <c r="AK586" i="7"/>
  <c r="AJ586" i="7"/>
  <c r="AI586" i="7"/>
  <c r="S586" i="7"/>
  <c r="R586" i="7"/>
  <c r="Q586" i="7"/>
  <c r="P586" i="7"/>
  <c r="O586" i="7"/>
  <c r="N586" i="7"/>
  <c r="M586" i="7"/>
  <c r="L586" i="7"/>
  <c r="K586" i="7"/>
  <c r="J586" i="7"/>
  <c r="I586" i="7"/>
  <c r="H586" i="7"/>
  <c r="G586" i="7"/>
  <c r="F586" i="7"/>
  <c r="BI585" i="7"/>
  <c r="BH585" i="7" s="1"/>
  <c r="BF585" i="7"/>
  <c r="BE585" i="7"/>
  <c r="BD585" i="7"/>
  <c r="BC585" i="7"/>
  <c r="BB585" i="7"/>
  <c r="BA585" i="7"/>
  <c r="AZ585" i="7"/>
  <c r="AY585" i="7"/>
  <c r="AX585" i="7"/>
  <c r="AW585" i="7"/>
  <c r="AV585" i="7"/>
  <c r="AU585" i="7"/>
  <c r="AT585" i="7"/>
  <c r="AS585" i="7"/>
  <c r="AR585" i="7"/>
  <c r="AQ585" i="7"/>
  <c r="AP585" i="7"/>
  <c r="AO585" i="7"/>
  <c r="AN585" i="7"/>
  <c r="AM585" i="7"/>
  <c r="AL585" i="7"/>
  <c r="AK585" i="7"/>
  <c r="AJ585" i="7"/>
  <c r="AI585" i="7"/>
  <c r="S585" i="7"/>
  <c r="R585" i="7"/>
  <c r="Q585" i="7"/>
  <c r="P585" i="7"/>
  <c r="O585" i="7"/>
  <c r="N585" i="7"/>
  <c r="M585" i="7"/>
  <c r="L585" i="7"/>
  <c r="K585" i="7"/>
  <c r="J585" i="7"/>
  <c r="I585" i="7"/>
  <c r="H585" i="7"/>
  <c r="G585" i="7"/>
  <c r="F585" i="7"/>
  <c r="BI584" i="7"/>
  <c r="BH584" i="7" s="1"/>
  <c r="BF584" i="7"/>
  <c r="BE584" i="7"/>
  <c r="BD584" i="7"/>
  <c r="BC584" i="7"/>
  <c r="BB584" i="7"/>
  <c r="BA584" i="7"/>
  <c r="AZ584" i="7"/>
  <c r="AY584" i="7"/>
  <c r="AX584" i="7"/>
  <c r="AW584" i="7"/>
  <c r="AV584" i="7"/>
  <c r="AU584" i="7"/>
  <c r="AT584" i="7"/>
  <c r="AS584" i="7"/>
  <c r="AR584" i="7"/>
  <c r="AQ584" i="7"/>
  <c r="AP584" i="7"/>
  <c r="AO584" i="7"/>
  <c r="AN584" i="7"/>
  <c r="AM584" i="7"/>
  <c r="AL584" i="7"/>
  <c r="AK584" i="7"/>
  <c r="AJ584" i="7"/>
  <c r="AI584" i="7"/>
  <c r="S584" i="7"/>
  <c r="R584" i="7"/>
  <c r="Q584" i="7"/>
  <c r="P584" i="7"/>
  <c r="O584" i="7"/>
  <c r="N584" i="7"/>
  <c r="M584" i="7"/>
  <c r="L584" i="7"/>
  <c r="K584" i="7"/>
  <c r="J584" i="7"/>
  <c r="I584" i="7"/>
  <c r="H584" i="7"/>
  <c r="G584" i="7"/>
  <c r="F584" i="7"/>
  <c r="BI583" i="7"/>
  <c r="BH583" i="7" s="1"/>
  <c r="CI583" i="7" s="1"/>
  <c r="AE583" i="7" s="1"/>
  <c r="BF583" i="7"/>
  <c r="BE583" i="7"/>
  <c r="BD583" i="7"/>
  <c r="BC583" i="7"/>
  <c r="BB583" i="7"/>
  <c r="BA583" i="7"/>
  <c r="AZ583" i="7"/>
  <c r="AY583" i="7"/>
  <c r="AX583" i="7"/>
  <c r="AW583" i="7"/>
  <c r="AV583" i="7"/>
  <c r="AU583" i="7"/>
  <c r="AT583" i="7"/>
  <c r="AS583" i="7"/>
  <c r="AR583" i="7"/>
  <c r="AQ583" i="7"/>
  <c r="AP583" i="7"/>
  <c r="AO583" i="7"/>
  <c r="AN583" i="7"/>
  <c r="AM583" i="7"/>
  <c r="AL583" i="7"/>
  <c r="AK583" i="7"/>
  <c r="AJ583" i="7"/>
  <c r="AI583" i="7"/>
  <c r="S583" i="7"/>
  <c r="R583" i="7"/>
  <c r="Q583" i="7"/>
  <c r="P583" i="7"/>
  <c r="O583" i="7"/>
  <c r="N583" i="7"/>
  <c r="M583" i="7"/>
  <c r="L583" i="7"/>
  <c r="K583" i="7"/>
  <c r="J583" i="7"/>
  <c r="I583" i="7"/>
  <c r="H583" i="7"/>
  <c r="G583" i="7"/>
  <c r="F583" i="7"/>
  <c r="BI582" i="7"/>
  <c r="BH582" i="7" s="1"/>
  <c r="BF582" i="7"/>
  <c r="BE582" i="7"/>
  <c r="BD582" i="7"/>
  <c r="BC582" i="7"/>
  <c r="BB582" i="7"/>
  <c r="BA582" i="7"/>
  <c r="AZ582" i="7"/>
  <c r="AY582" i="7"/>
  <c r="AX582" i="7"/>
  <c r="AW582" i="7"/>
  <c r="AV582" i="7"/>
  <c r="AU582" i="7"/>
  <c r="AT582" i="7"/>
  <c r="AS582" i="7"/>
  <c r="AR582" i="7"/>
  <c r="AQ582" i="7"/>
  <c r="AP582" i="7"/>
  <c r="AO582" i="7"/>
  <c r="AN582" i="7"/>
  <c r="AM582" i="7"/>
  <c r="AL582" i="7"/>
  <c r="AK582" i="7"/>
  <c r="AJ582" i="7"/>
  <c r="AI582" i="7"/>
  <c r="S582" i="7"/>
  <c r="R582" i="7"/>
  <c r="Q582" i="7"/>
  <c r="P582" i="7"/>
  <c r="O582" i="7"/>
  <c r="N582" i="7"/>
  <c r="M582" i="7"/>
  <c r="L582" i="7"/>
  <c r="K582" i="7"/>
  <c r="J582" i="7"/>
  <c r="I582" i="7"/>
  <c r="H582" i="7"/>
  <c r="G582" i="7"/>
  <c r="F582" i="7"/>
  <c r="BI581" i="7"/>
  <c r="BH581" i="7" s="1"/>
  <c r="BX581" i="7" s="1"/>
  <c r="BF581" i="7"/>
  <c r="BE581" i="7"/>
  <c r="BD581" i="7"/>
  <c r="BC581" i="7"/>
  <c r="BB581" i="7"/>
  <c r="BA581" i="7"/>
  <c r="AZ581" i="7"/>
  <c r="AY581" i="7"/>
  <c r="AX581" i="7"/>
  <c r="AW581" i="7"/>
  <c r="AV581" i="7"/>
  <c r="AU581" i="7"/>
  <c r="AT581" i="7"/>
  <c r="AS581" i="7"/>
  <c r="AR581" i="7"/>
  <c r="AQ581" i="7"/>
  <c r="AP581" i="7"/>
  <c r="AO581" i="7"/>
  <c r="AN581" i="7"/>
  <c r="AM581" i="7"/>
  <c r="AL581" i="7"/>
  <c r="AK581" i="7"/>
  <c r="AJ581" i="7"/>
  <c r="AI581" i="7"/>
  <c r="S581" i="7"/>
  <c r="R581" i="7"/>
  <c r="Q581" i="7"/>
  <c r="P581" i="7"/>
  <c r="O581" i="7"/>
  <c r="N581" i="7"/>
  <c r="M581" i="7"/>
  <c r="L581" i="7"/>
  <c r="K581" i="7"/>
  <c r="J581" i="7"/>
  <c r="I581" i="7"/>
  <c r="H581" i="7"/>
  <c r="G581" i="7"/>
  <c r="F581" i="7"/>
  <c r="BI580" i="7"/>
  <c r="BH580" i="7" s="1"/>
  <c r="BF580" i="7"/>
  <c r="BE580" i="7"/>
  <c r="BD580" i="7"/>
  <c r="BC580" i="7"/>
  <c r="BB580" i="7"/>
  <c r="BA580" i="7"/>
  <c r="AZ580" i="7"/>
  <c r="AY580" i="7"/>
  <c r="AX580" i="7"/>
  <c r="AW580" i="7"/>
  <c r="AV580" i="7"/>
  <c r="AU580" i="7"/>
  <c r="AT580" i="7"/>
  <c r="AS580" i="7"/>
  <c r="AR580" i="7"/>
  <c r="AQ580" i="7"/>
  <c r="AP580" i="7"/>
  <c r="AO580" i="7"/>
  <c r="AN580" i="7"/>
  <c r="AM580" i="7"/>
  <c r="AL580" i="7"/>
  <c r="AK580" i="7"/>
  <c r="AJ580" i="7"/>
  <c r="AI580" i="7"/>
  <c r="S580" i="7"/>
  <c r="R580" i="7"/>
  <c r="Q580" i="7"/>
  <c r="P580" i="7"/>
  <c r="O580" i="7"/>
  <c r="N580" i="7"/>
  <c r="M580" i="7"/>
  <c r="L580" i="7"/>
  <c r="K580" i="7"/>
  <c r="J580" i="7"/>
  <c r="I580" i="7"/>
  <c r="H580" i="7"/>
  <c r="G580" i="7"/>
  <c r="F580" i="7"/>
  <c r="BI579" i="7"/>
  <c r="BH579" i="7" s="1"/>
  <c r="CI579" i="7" s="1"/>
  <c r="AE579" i="7" s="1"/>
  <c r="BF579" i="7"/>
  <c r="BE579" i="7"/>
  <c r="BD579" i="7"/>
  <c r="BC579" i="7"/>
  <c r="BB579" i="7"/>
  <c r="BA579" i="7"/>
  <c r="AZ579" i="7"/>
  <c r="AY579" i="7"/>
  <c r="AX579" i="7"/>
  <c r="AW579" i="7"/>
  <c r="AV579" i="7"/>
  <c r="AU579" i="7"/>
  <c r="AT579" i="7"/>
  <c r="AS579" i="7"/>
  <c r="AR579" i="7"/>
  <c r="AQ579" i="7"/>
  <c r="AP579" i="7"/>
  <c r="AO579" i="7"/>
  <c r="AN579" i="7"/>
  <c r="AM579" i="7"/>
  <c r="AL579" i="7"/>
  <c r="AK579" i="7"/>
  <c r="AJ579" i="7"/>
  <c r="AI579" i="7"/>
  <c r="S579" i="7"/>
  <c r="R579" i="7"/>
  <c r="Q579" i="7"/>
  <c r="P579" i="7"/>
  <c r="O579" i="7"/>
  <c r="N579" i="7"/>
  <c r="M579" i="7"/>
  <c r="L579" i="7"/>
  <c r="K579" i="7"/>
  <c r="J579" i="7"/>
  <c r="I579" i="7"/>
  <c r="H579" i="7"/>
  <c r="G579" i="7"/>
  <c r="F579" i="7"/>
  <c r="BI578" i="7"/>
  <c r="BH578" i="7" s="1"/>
  <c r="BF578" i="7"/>
  <c r="BE578" i="7"/>
  <c r="BD578" i="7"/>
  <c r="BC578" i="7"/>
  <c r="BB578" i="7"/>
  <c r="BA578" i="7"/>
  <c r="AZ578" i="7"/>
  <c r="AY578" i="7"/>
  <c r="AX578" i="7"/>
  <c r="AW578" i="7"/>
  <c r="AV578" i="7"/>
  <c r="AU578" i="7"/>
  <c r="AT578" i="7"/>
  <c r="AS578" i="7"/>
  <c r="AR578" i="7"/>
  <c r="AQ578" i="7"/>
  <c r="AP578" i="7"/>
  <c r="AO578" i="7"/>
  <c r="AN578" i="7"/>
  <c r="AM578" i="7"/>
  <c r="AL578" i="7"/>
  <c r="AK578" i="7"/>
  <c r="AJ578" i="7"/>
  <c r="AI578" i="7"/>
  <c r="S578" i="7"/>
  <c r="R578" i="7"/>
  <c r="Q578" i="7"/>
  <c r="P578" i="7"/>
  <c r="O578" i="7"/>
  <c r="N578" i="7"/>
  <c r="M578" i="7"/>
  <c r="L578" i="7"/>
  <c r="K578" i="7"/>
  <c r="J578" i="7"/>
  <c r="I578" i="7"/>
  <c r="H578" i="7"/>
  <c r="G578" i="7"/>
  <c r="F578" i="7"/>
  <c r="BI577" i="7"/>
  <c r="BH577" i="7" s="1"/>
  <c r="BX577" i="7" s="1"/>
  <c r="BF577" i="7"/>
  <c r="BE577" i="7"/>
  <c r="BD577" i="7"/>
  <c r="BC577" i="7"/>
  <c r="BB577" i="7"/>
  <c r="BA577" i="7"/>
  <c r="AZ577" i="7"/>
  <c r="AY577" i="7"/>
  <c r="AX577" i="7"/>
  <c r="AW577" i="7"/>
  <c r="AV577" i="7"/>
  <c r="AU577" i="7"/>
  <c r="AT577" i="7"/>
  <c r="AS577" i="7"/>
  <c r="AR577" i="7"/>
  <c r="AQ577" i="7"/>
  <c r="AP577" i="7"/>
  <c r="AO577" i="7"/>
  <c r="AN577" i="7"/>
  <c r="AM577" i="7"/>
  <c r="AL577" i="7"/>
  <c r="AK577" i="7"/>
  <c r="AJ577" i="7"/>
  <c r="AI577" i="7"/>
  <c r="S577" i="7"/>
  <c r="R577" i="7"/>
  <c r="Q577" i="7"/>
  <c r="P577" i="7"/>
  <c r="O577" i="7"/>
  <c r="N577" i="7"/>
  <c r="M577" i="7"/>
  <c r="L577" i="7"/>
  <c r="K577" i="7"/>
  <c r="J577" i="7"/>
  <c r="I577" i="7"/>
  <c r="H577" i="7"/>
  <c r="G577" i="7"/>
  <c r="F577" i="7"/>
  <c r="BI576" i="7"/>
  <c r="BH576" i="7" s="1"/>
  <c r="BF576" i="7"/>
  <c r="BE576" i="7"/>
  <c r="BD576" i="7"/>
  <c r="BC576" i="7"/>
  <c r="BB576" i="7"/>
  <c r="BA576" i="7"/>
  <c r="AZ576" i="7"/>
  <c r="AY576" i="7"/>
  <c r="AX576" i="7"/>
  <c r="AW576" i="7"/>
  <c r="AV576" i="7"/>
  <c r="AU576" i="7"/>
  <c r="AT576" i="7"/>
  <c r="AS576" i="7"/>
  <c r="AR576" i="7"/>
  <c r="AQ576" i="7"/>
  <c r="AP576" i="7"/>
  <c r="AO576" i="7"/>
  <c r="AN576" i="7"/>
  <c r="AM576" i="7"/>
  <c r="AL576" i="7"/>
  <c r="AK576" i="7"/>
  <c r="AJ576" i="7"/>
  <c r="AI576" i="7"/>
  <c r="S576" i="7"/>
  <c r="R576" i="7"/>
  <c r="Q576" i="7"/>
  <c r="P576" i="7"/>
  <c r="O576" i="7"/>
  <c r="N576" i="7"/>
  <c r="M576" i="7"/>
  <c r="L576" i="7"/>
  <c r="K576" i="7"/>
  <c r="J576" i="7"/>
  <c r="I576" i="7"/>
  <c r="H576" i="7"/>
  <c r="G576" i="7"/>
  <c r="F576" i="7"/>
  <c r="BI575" i="7"/>
  <c r="BH575" i="7" s="1"/>
  <c r="CI575" i="7" s="1"/>
  <c r="AE575" i="7" s="1"/>
  <c r="BF575" i="7"/>
  <c r="BE575" i="7"/>
  <c r="BD575" i="7"/>
  <c r="BC575" i="7"/>
  <c r="BB575" i="7"/>
  <c r="BA575" i="7"/>
  <c r="AZ575" i="7"/>
  <c r="AY575" i="7"/>
  <c r="AX575" i="7"/>
  <c r="AW575" i="7"/>
  <c r="AV575" i="7"/>
  <c r="AU575" i="7"/>
  <c r="AT575" i="7"/>
  <c r="AS575" i="7"/>
  <c r="AR575" i="7"/>
  <c r="AQ575" i="7"/>
  <c r="AP575" i="7"/>
  <c r="AO575" i="7"/>
  <c r="AN575" i="7"/>
  <c r="AM575" i="7"/>
  <c r="AL575" i="7"/>
  <c r="AK575" i="7"/>
  <c r="AJ575" i="7"/>
  <c r="AI575" i="7"/>
  <c r="S575" i="7"/>
  <c r="R575" i="7"/>
  <c r="Q575" i="7"/>
  <c r="P575" i="7"/>
  <c r="O575" i="7"/>
  <c r="N575" i="7"/>
  <c r="M575" i="7"/>
  <c r="L575" i="7"/>
  <c r="K575" i="7"/>
  <c r="J575" i="7"/>
  <c r="I575" i="7"/>
  <c r="H575" i="7"/>
  <c r="G575" i="7"/>
  <c r="F575" i="7"/>
  <c r="BI574" i="7"/>
  <c r="BH574" i="7" s="1"/>
  <c r="BF574" i="7"/>
  <c r="BE574" i="7"/>
  <c r="BD574" i="7"/>
  <c r="BC574" i="7"/>
  <c r="BB574" i="7"/>
  <c r="BA574" i="7"/>
  <c r="AZ574" i="7"/>
  <c r="AY574" i="7"/>
  <c r="AX574" i="7"/>
  <c r="AW574" i="7"/>
  <c r="AV574" i="7"/>
  <c r="AU574" i="7"/>
  <c r="AT574" i="7"/>
  <c r="AS574" i="7"/>
  <c r="AR574" i="7"/>
  <c r="AQ574" i="7"/>
  <c r="AP574" i="7"/>
  <c r="AO574" i="7"/>
  <c r="AN574" i="7"/>
  <c r="AM574" i="7"/>
  <c r="AL574" i="7"/>
  <c r="AK574" i="7"/>
  <c r="AJ574" i="7"/>
  <c r="AI574" i="7"/>
  <c r="S574" i="7"/>
  <c r="R574" i="7"/>
  <c r="Q574" i="7"/>
  <c r="P574" i="7"/>
  <c r="O574" i="7"/>
  <c r="N574" i="7"/>
  <c r="M574" i="7"/>
  <c r="L574" i="7"/>
  <c r="K574" i="7"/>
  <c r="J574" i="7"/>
  <c r="I574" i="7"/>
  <c r="H574" i="7"/>
  <c r="G574" i="7"/>
  <c r="F574" i="7"/>
  <c r="BI573" i="7"/>
  <c r="BH573" i="7" s="1"/>
  <c r="BX573" i="7" s="1"/>
  <c r="BF573" i="7"/>
  <c r="BE573" i="7"/>
  <c r="BD573" i="7"/>
  <c r="BC573" i="7"/>
  <c r="BB573" i="7"/>
  <c r="BA573" i="7"/>
  <c r="AZ573" i="7"/>
  <c r="AY573" i="7"/>
  <c r="AX573" i="7"/>
  <c r="AW573" i="7"/>
  <c r="AV573" i="7"/>
  <c r="AU573" i="7"/>
  <c r="AT573" i="7"/>
  <c r="AS573" i="7"/>
  <c r="AR573" i="7"/>
  <c r="AQ573" i="7"/>
  <c r="AP573" i="7"/>
  <c r="AO573" i="7"/>
  <c r="AN573" i="7"/>
  <c r="AM573" i="7"/>
  <c r="AL573" i="7"/>
  <c r="AK573" i="7"/>
  <c r="AJ573" i="7"/>
  <c r="AI573" i="7"/>
  <c r="S573" i="7"/>
  <c r="R573" i="7"/>
  <c r="Q573" i="7"/>
  <c r="P573" i="7"/>
  <c r="O573" i="7"/>
  <c r="N573" i="7"/>
  <c r="M573" i="7"/>
  <c r="L573" i="7"/>
  <c r="K573" i="7"/>
  <c r="J573" i="7"/>
  <c r="I573" i="7"/>
  <c r="H573" i="7"/>
  <c r="G573" i="7"/>
  <c r="F573" i="7"/>
  <c r="BI572" i="7"/>
  <c r="BH572" i="7" s="1"/>
  <c r="BF572" i="7"/>
  <c r="BE572" i="7"/>
  <c r="BD572" i="7"/>
  <c r="BC572" i="7"/>
  <c r="BB572" i="7"/>
  <c r="BA572" i="7"/>
  <c r="AZ572" i="7"/>
  <c r="AY572" i="7"/>
  <c r="AX572" i="7"/>
  <c r="AW572" i="7"/>
  <c r="AV572" i="7"/>
  <c r="AU572" i="7"/>
  <c r="AT572" i="7"/>
  <c r="AS572" i="7"/>
  <c r="AR572" i="7"/>
  <c r="AQ572" i="7"/>
  <c r="AP572" i="7"/>
  <c r="AO572" i="7"/>
  <c r="AN572" i="7"/>
  <c r="AM572" i="7"/>
  <c r="AL572" i="7"/>
  <c r="AK572" i="7"/>
  <c r="AJ572" i="7"/>
  <c r="AI572" i="7"/>
  <c r="S572" i="7"/>
  <c r="R572" i="7"/>
  <c r="Q572" i="7"/>
  <c r="P572" i="7"/>
  <c r="O572" i="7"/>
  <c r="N572" i="7"/>
  <c r="M572" i="7"/>
  <c r="L572" i="7"/>
  <c r="K572" i="7"/>
  <c r="J572" i="7"/>
  <c r="I572" i="7"/>
  <c r="H572" i="7"/>
  <c r="G572" i="7"/>
  <c r="F572" i="7"/>
  <c r="BI571" i="7"/>
  <c r="BH571" i="7" s="1"/>
  <c r="CI571" i="7" s="1"/>
  <c r="AE571" i="7" s="1"/>
  <c r="BF571" i="7"/>
  <c r="BE571" i="7"/>
  <c r="BD571" i="7"/>
  <c r="BC571" i="7"/>
  <c r="BB571" i="7"/>
  <c r="BA571" i="7"/>
  <c r="AZ571" i="7"/>
  <c r="AY571" i="7"/>
  <c r="AX571" i="7"/>
  <c r="AW571" i="7"/>
  <c r="AV571" i="7"/>
  <c r="AU571" i="7"/>
  <c r="AT571" i="7"/>
  <c r="AS571" i="7"/>
  <c r="AR571" i="7"/>
  <c r="AQ571" i="7"/>
  <c r="AP571" i="7"/>
  <c r="AO571" i="7"/>
  <c r="AN571" i="7"/>
  <c r="AM571" i="7"/>
  <c r="AL571" i="7"/>
  <c r="AK571" i="7"/>
  <c r="AJ571" i="7"/>
  <c r="AI571" i="7"/>
  <c r="S571" i="7"/>
  <c r="R571" i="7"/>
  <c r="Q571" i="7"/>
  <c r="P571" i="7"/>
  <c r="O571" i="7"/>
  <c r="N571" i="7"/>
  <c r="M571" i="7"/>
  <c r="L571" i="7"/>
  <c r="K571" i="7"/>
  <c r="J571" i="7"/>
  <c r="I571" i="7"/>
  <c r="H571" i="7"/>
  <c r="G571" i="7"/>
  <c r="F571" i="7"/>
  <c r="BI570" i="7"/>
  <c r="BH570" i="7" s="1"/>
  <c r="BX570" i="7" s="1"/>
  <c r="BF570" i="7"/>
  <c r="BE570" i="7"/>
  <c r="BD570" i="7"/>
  <c r="BC570" i="7"/>
  <c r="BB570" i="7"/>
  <c r="BA570" i="7"/>
  <c r="AZ570" i="7"/>
  <c r="AY570" i="7"/>
  <c r="AX570" i="7"/>
  <c r="AW570" i="7"/>
  <c r="AV570" i="7"/>
  <c r="AU570" i="7"/>
  <c r="AT570" i="7"/>
  <c r="AS570" i="7"/>
  <c r="AR570" i="7"/>
  <c r="AQ570" i="7"/>
  <c r="AP570" i="7"/>
  <c r="AO570" i="7"/>
  <c r="AN570" i="7"/>
  <c r="AM570" i="7"/>
  <c r="AL570" i="7"/>
  <c r="AK570" i="7"/>
  <c r="AJ570" i="7"/>
  <c r="AI570" i="7"/>
  <c r="S570" i="7"/>
  <c r="R570" i="7"/>
  <c r="Q570" i="7"/>
  <c r="P570" i="7"/>
  <c r="O570" i="7"/>
  <c r="N570" i="7"/>
  <c r="M570" i="7"/>
  <c r="L570" i="7"/>
  <c r="K570" i="7"/>
  <c r="J570" i="7"/>
  <c r="I570" i="7"/>
  <c r="H570" i="7"/>
  <c r="G570" i="7"/>
  <c r="F570" i="7"/>
  <c r="BI569" i="7"/>
  <c r="BH569" i="7" s="1"/>
  <c r="CI569" i="7" s="1"/>
  <c r="AE569" i="7" s="1"/>
  <c r="BF569" i="7"/>
  <c r="BE569" i="7"/>
  <c r="BD569" i="7"/>
  <c r="BC569" i="7"/>
  <c r="BB569" i="7"/>
  <c r="BA569" i="7"/>
  <c r="AZ569" i="7"/>
  <c r="AY569" i="7"/>
  <c r="AX569" i="7"/>
  <c r="AW569" i="7"/>
  <c r="AV569" i="7"/>
  <c r="AU569" i="7"/>
  <c r="AT569" i="7"/>
  <c r="AS569" i="7"/>
  <c r="AR569" i="7"/>
  <c r="AQ569" i="7"/>
  <c r="AP569" i="7"/>
  <c r="AO569" i="7"/>
  <c r="AN569" i="7"/>
  <c r="AM569" i="7"/>
  <c r="AL569" i="7"/>
  <c r="AK569" i="7"/>
  <c r="AJ569" i="7"/>
  <c r="AI569" i="7"/>
  <c r="S569" i="7"/>
  <c r="R569" i="7"/>
  <c r="Q569" i="7"/>
  <c r="P569" i="7"/>
  <c r="O569" i="7"/>
  <c r="N569" i="7"/>
  <c r="M569" i="7"/>
  <c r="L569" i="7"/>
  <c r="K569" i="7"/>
  <c r="J569" i="7"/>
  <c r="I569" i="7"/>
  <c r="H569" i="7"/>
  <c r="G569" i="7"/>
  <c r="F569" i="7"/>
  <c r="BI568" i="7"/>
  <c r="BH568" i="7" s="1"/>
  <c r="BF568" i="7"/>
  <c r="BE568" i="7"/>
  <c r="BD568" i="7"/>
  <c r="BC568" i="7"/>
  <c r="BB568" i="7"/>
  <c r="BA568" i="7"/>
  <c r="AZ568" i="7"/>
  <c r="AY568" i="7"/>
  <c r="AX568" i="7"/>
  <c r="AW568" i="7"/>
  <c r="AV568" i="7"/>
  <c r="AU568" i="7"/>
  <c r="AT568" i="7"/>
  <c r="AS568" i="7"/>
  <c r="AR568" i="7"/>
  <c r="AQ568" i="7"/>
  <c r="AP568" i="7"/>
  <c r="AO568" i="7"/>
  <c r="AN568" i="7"/>
  <c r="AM568" i="7"/>
  <c r="AL568" i="7"/>
  <c r="AK568" i="7"/>
  <c r="AJ568" i="7"/>
  <c r="AI568" i="7"/>
  <c r="S568" i="7"/>
  <c r="R568" i="7"/>
  <c r="Q568" i="7"/>
  <c r="P568" i="7"/>
  <c r="O568" i="7"/>
  <c r="N568" i="7"/>
  <c r="M568" i="7"/>
  <c r="L568" i="7"/>
  <c r="K568" i="7"/>
  <c r="J568" i="7"/>
  <c r="I568" i="7"/>
  <c r="H568" i="7"/>
  <c r="G568" i="7"/>
  <c r="F568" i="7"/>
  <c r="BI567" i="7"/>
  <c r="BH567" i="7" s="1"/>
  <c r="BF567" i="7"/>
  <c r="BE567" i="7"/>
  <c r="BD567" i="7"/>
  <c r="BC567" i="7"/>
  <c r="BB567" i="7"/>
  <c r="BA567" i="7"/>
  <c r="AZ567" i="7"/>
  <c r="AY567" i="7"/>
  <c r="AX567" i="7"/>
  <c r="AW567" i="7"/>
  <c r="AV567" i="7"/>
  <c r="AU567" i="7"/>
  <c r="AT567" i="7"/>
  <c r="AS567" i="7"/>
  <c r="AR567" i="7"/>
  <c r="AQ567" i="7"/>
  <c r="AP567" i="7"/>
  <c r="AO567" i="7"/>
  <c r="AN567" i="7"/>
  <c r="AM567" i="7"/>
  <c r="AL567" i="7"/>
  <c r="AK567" i="7"/>
  <c r="AJ567" i="7"/>
  <c r="AI567" i="7"/>
  <c r="S567" i="7"/>
  <c r="R567" i="7"/>
  <c r="Q567" i="7"/>
  <c r="P567" i="7"/>
  <c r="O567" i="7"/>
  <c r="N567" i="7"/>
  <c r="M567" i="7"/>
  <c r="L567" i="7"/>
  <c r="K567" i="7"/>
  <c r="J567" i="7"/>
  <c r="I567" i="7"/>
  <c r="H567" i="7"/>
  <c r="G567" i="7"/>
  <c r="F567" i="7"/>
  <c r="BX566" i="7"/>
  <c r="CF566" i="7" s="1"/>
  <c r="AB566" i="7" s="1"/>
  <c r="BI566" i="7"/>
  <c r="BH566" i="7" s="1"/>
  <c r="CI566" i="7" s="1"/>
  <c r="AE566" i="7" s="1"/>
  <c r="BF566" i="7"/>
  <c r="BE566" i="7"/>
  <c r="BD566" i="7"/>
  <c r="BC566" i="7"/>
  <c r="BB566" i="7"/>
  <c r="BA566" i="7"/>
  <c r="AZ566" i="7"/>
  <c r="AY566" i="7"/>
  <c r="AX566" i="7"/>
  <c r="AW566" i="7"/>
  <c r="AV566" i="7"/>
  <c r="AU566" i="7"/>
  <c r="AT566" i="7"/>
  <c r="AS566" i="7"/>
  <c r="AR566" i="7"/>
  <c r="AQ566" i="7"/>
  <c r="AP566" i="7"/>
  <c r="AO566" i="7"/>
  <c r="AN566" i="7"/>
  <c r="AM566" i="7"/>
  <c r="AL566" i="7"/>
  <c r="AK566" i="7"/>
  <c r="AJ566" i="7"/>
  <c r="AI566" i="7"/>
  <c r="S566" i="7"/>
  <c r="R566" i="7"/>
  <c r="Q566" i="7"/>
  <c r="P566" i="7"/>
  <c r="O566" i="7"/>
  <c r="N566" i="7"/>
  <c r="M566" i="7"/>
  <c r="L566" i="7"/>
  <c r="K566" i="7"/>
  <c r="J566" i="7"/>
  <c r="I566" i="7"/>
  <c r="H566" i="7"/>
  <c r="G566" i="7"/>
  <c r="F566" i="7"/>
  <c r="CF565" i="7"/>
  <c r="AB565" i="7" s="1"/>
  <c r="BI565" i="7"/>
  <c r="BH565" i="7" s="1"/>
  <c r="BX565" i="7" s="1"/>
  <c r="BF565" i="7"/>
  <c r="BE565" i="7"/>
  <c r="BD565" i="7"/>
  <c r="BC565" i="7"/>
  <c r="BB565" i="7"/>
  <c r="BA565" i="7"/>
  <c r="AZ565" i="7"/>
  <c r="AY565" i="7"/>
  <c r="AX565" i="7"/>
  <c r="AW565" i="7"/>
  <c r="AV565" i="7"/>
  <c r="AU565" i="7"/>
  <c r="AT565" i="7"/>
  <c r="AS565" i="7"/>
  <c r="AR565" i="7"/>
  <c r="AQ565" i="7"/>
  <c r="AP565" i="7"/>
  <c r="AO565" i="7"/>
  <c r="AN565" i="7"/>
  <c r="AM565" i="7"/>
  <c r="AL565" i="7"/>
  <c r="AK565" i="7"/>
  <c r="AJ565" i="7"/>
  <c r="AI565" i="7"/>
  <c r="S565" i="7"/>
  <c r="R565" i="7"/>
  <c r="Q565" i="7"/>
  <c r="P565" i="7"/>
  <c r="O565" i="7"/>
  <c r="N565" i="7"/>
  <c r="M565" i="7"/>
  <c r="L565" i="7"/>
  <c r="K565" i="7"/>
  <c r="J565" i="7"/>
  <c r="I565" i="7"/>
  <c r="H565" i="7"/>
  <c r="G565" i="7"/>
  <c r="F565" i="7"/>
  <c r="BX564" i="7"/>
  <c r="BI564" i="7"/>
  <c r="BH564" i="7" s="1"/>
  <c r="CI564" i="7" s="1"/>
  <c r="AE564" i="7" s="1"/>
  <c r="BF564" i="7"/>
  <c r="BE564" i="7"/>
  <c r="BD564" i="7"/>
  <c r="BC564" i="7"/>
  <c r="BB564" i="7"/>
  <c r="BA564" i="7"/>
  <c r="AZ564" i="7"/>
  <c r="AY564" i="7"/>
  <c r="AX564" i="7"/>
  <c r="AW564" i="7"/>
  <c r="AV564" i="7"/>
  <c r="AU564" i="7"/>
  <c r="AT564" i="7"/>
  <c r="AS564" i="7"/>
  <c r="AR564" i="7"/>
  <c r="AQ564" i="7"/>
  <c r="AP564" i="7"/>
  <c r="AO564" i="7"/>
  <c r="AN564" i="7"/>
  <c r="AM564" i="7"/>
  <c r="AL564" i="7"/>
  <c r="AK564" i="7"/>
  <c r="AJ564" i="7"/>
  <c r="AI564" i="7"/>
  <c r="S564" i="7"/>
  <c r="R564" i="7"/>
  <c r="Q564" i="7"/>
  <c r="P564" i="7"/>
  <c r="O564" i="7"/>
  <c r="N564" i="7"/>
  <c r="M564" i="7"/>
  <c r="L564" i="7"/>
  <c r="K564" i="7"/>
  <c r="J564" i="7"/>
  <c r="I564" i="7"/>
  <c r="H564" i="7"/>
  <c r="G564" i="7"/>
  <c r="F564" i="7"/>
  <c r="BI563" i="7"/>
  <c r="BH563" i="7" s="1"/>
  <c r="BX563" i="7" s="1"/>
  <c r="BF563" i="7"/>
  <c r="BE563" i="7"/>
  <c r="BD563" i="7"/>
  <c r="BC563" i="7"/>
  <c r="BB563" i="7"/>
  <c r="BA563" i="7"/>
  <c r="AZ563" i="7"/>
  <c r="AY563" i="7"/>
  <c r="AX563" i="7"/>
  <c r="AW563" i="7"/>
  <c r="AV563" i="7"/>
  <c r="AU563" i="7"/>
  <c r="AT563" i="7"/>
  <c r="AS563" i="7"/>
  <c r="AR563" i="7"/>
  <c r="AQ563" i="7"/>
  <c r="AP563" i="7"/>
  <c r="AO563" i="7"/>
  <c r="AN563" i="7"/>
  <c r="AM563" i="7"/>
  <c r="AL563" i="7"/>
  <c r="AK563" i="7"/>
  <c r="AJ563" i="7"/>
  <c r="AI563" i="7"/>
  <c r="S563" i="7"/>
  <c r="R563" i="7"/>
  <c r="Q563" i="7"/>
  <c r="P563" i="7"/>
  <c r="O563" i="7"/>
  <c r="N563" i="7"/>
  <c r="M563" i="7"/>
  <c r="L563" i="7"/>
  <c r="K563" i="7"/>
  <c r="J563" i="7"/>
  <c r="I563" i="7"/>
  <c r="H563" i="7"/>
  <c r="G563" i="7"/>
  <c r="F563" i="7"/>
  <c r="BI562" i="7"/>
  <c r="BH562" i="7" s="1"/>
  <c r="BX562" i="7" s="1"/>
  <c r="BF562" i="7"/>
  <c r="BE562" i="7"/>
  <c r="BD562" i="7"/>
  <c r="BC562" i="7"/>
  <c r="BB562" i="7"/>
  <c r="BA562" i="7"/>
  <c r="AZ562" i="7"/>
  <c r="AY562" i="7"/>
  <c r="AX562" i="7"/>
  <c r="AW562" i="7"/>
  <c r="AV562" i="7"/>
  <c r="AU562" i="7"/>
  <c r="AT562" i="7"/>
  <c r="AS562" i="7"/>
  <c r="AR562" i="7"/>
  <c r="AQ562" i="7"/>
  <c r="AP562" i="7"/>
  <c r="AO562" i="7"/>
  <c r="AN562" i="7"/>
  <c r="AM562" i="7"/>
  <c r="AL562" i="7"/>
  <c r="AK562" i="7"/>
  <c r="AJ562" i="7"/>
  <c r="AI562" i="7"/>
  <c r="S562" i="7"/>
  <c r="R562" i="7"/>
  <c r="Q562" i="7"/>
  <c r="P562" i="7"/>
  <c r="O562" i="7"/>
  <c r="N562" i="7"/>
  <c r="M562" i="7"/>
  <c r="L562" i="7"/>
  <c r="K562" i="7"/>
  <c r="J562" i="7"/>
  <c r="I562" i="7"/>
  <c r="H562" i="7"/>
  <c r="G562" i="7"/>
  <c r="F562" i="7"/>
  <c r="BI561" i="7"/>
  <c r="BH561" i="7" s="1"/>
  <c r="CI561" i="7" s="1"/>
  <c r="AE561" i="7" s="1"/>
  <c r="BF561" i="7"/>
  <c r="BE561" i="7"/>
  <c r="BD561" i="7"/>
  <c r="BC561" i="7"/>
  <c r="BB561" i="7"/>
  <c r="BA561" i="7"/>
  <c r="AZ561" i="7"/>
  <c r="AY561" i="7"/>
  <c r="AX561" i="7"/>
  <c r="AW561" i="7"/>
  <c r="AV561" i="7"/>
  <c r="AU561" i="7"/>
  <c r="AT561" i="7"/>
  <c r="AS561" i="7"/>
  <c r="AR561" i="7"/>
  <c r="AQ561" i="7"/>
  <c r="AP561" i="7"/>
  <c r="AO561" i="7"/>
  <c r="AN561" i="7"/>
  <c r="AM561" i="7"/>
  <c r="AL561" i="7"/>
  <c r="AK561" i="7"/>
  <c r="AJ561" i="7"/>
  <c r="AI561" i="7"/>
  <c r="S561" i="7"/>
  <c r="R561" i="7"/>
  <c r="Q561" i="7"/>
  <c r="P561" i="7"/>
  <c r="O561" i="7"/>
  <c r="N561" i="7"/>
  <c r="M561" i="7"/>
  <c r="L561" i="7"/>
  <c r="K561" i="7"/>
  <c r="J561" i="7"/>
  <c r="I561" i="7"/>
  <c r="H561" i="7"/>
  <c r="G561" i="7"/>
  <c r="F561" i="7"/>
  <c r="BI560" i="7"/>
  <c r="BH560" i="7" s="1"/>
  <c r="BF560" i="7"/>
  <c r="BE560" i="7"/>
  <c r="BD560" i="7"/>
  <c r="BC560" i="7"/>
  <c r="BB560" i="7"/>
  <c r="BA560" i="7"/>
  <c r="AZ560" i="7"/>
  <c r="AY560" i="7"/>
  <c r="AX560" i="7"/>
  <c r="AW560" i="7"/>
  <c r="AV560" i="7"/>
  <c r="AU560" i="7"/>
  <c r="AT560" i="7"/>
  <c r="AS560" i="7"/>
  <c r="AR560" i="7"/>
  <c r="AQ560" i="7"/>
  <c r="AP560" i="7"/>
  <c r="AO560" i="7"/>
  <c r="AN560" i="7"/>
  <c r="AM560" i="7"/>
  <c r="AL560" i="7"/>
  <c r="AK560" i="7"/>
  <c r="AJ560" i="7"/>
  <c r="AI560" i="7"/>
  <c r="S560" i="7"/>
  <c r="R560" i="7"/>
  <c r="Q560" i="7"/>
  <c r="P560" i="7"/>
  <c r="O560" i="7"/>
  <c r="N560" i="7"/>
  <c r="M560" i="7"/>
  <c r="L560" i="7"/>
  <c r="K560" i="7"/>
  <c r="J560" i="7"/>
  <c r="I560" i="7"/>
  <c r="H560" i="7"/>
  <c r="G560" i="7"/>
  <c r="F560" i="7"/>
  <c r="BI559" i="7"/>
  <c r="BH559" i="7" s="1"/>
  <c r="BF559" i="7"/>
  <c r="BE559" i="7"/>
  <c r="BD559" i="7"/>
  <c r="BC559" i="7"/>
  <c r="BB559" i="7"/>
  <c r="BA559" i="7"/>
  <c r="AZ559" i="7"/>
  <c r="AY559" i="7"/>
  <c r="AX559" i="7"/>
  <c r="AW559" i="7"/>
  <c r="AV559" i="7"/>
  <c r="AU559" i="7"/>
  <c r="AT559" i="7"/>
  <c r="AS559" i="7"/>
  <c r="AR559" i="7"/>
  <c r="AQ559" i="7"/>
  <c r="AP559" i="7"/>
  <c r="AO559" i="7"/>
  <c r="AN559" i="7"/>
  <c r="AM559" i="7"/>
  <c r="AL559" i="7"/>
  <c r="AK559" i="7"/>
  <c r="AJ559" i="7"/>
  <c r="AI559" i="7"/>
  <c r="S559" i="7"/>
  <c r="R559" i="7"/>
  <c r="Q559" i="7"/>
  <c r="P559" i="7"/>
  <c r="O559" i="7"/>
  <c r="N559" i="7"/>
  <c r="M559" i="7"/>
  <c r="L559" i="7"/>
  <c r="K559" i="7"/>
  <c r="J559" i="7"/>
  <c r="I559" i="7"/>
  <c r="H559" i="7"/>
  <c r="G559" i="7"/>
  <c r="F559" i="7"/>
  <c r="BI558" i="7"/>
  <c r="BH558" i="7" s="1"/>
  <c r="BF558" i="7"/>
  <c r="BE558" i="7"/>
  <c r="BD558" i="7"/>
  <c r="BC558" i="7"/>
  <c r="BB558" i="7"/>
  <c r="BA558" i="7"/>
  <c r="AZ558" i="7"/>
  <c r="AY558" i="7"/>
  <c r="AX558" i="7"/>
  <c r="AW558" i="7"/>
  <c r="AV558" i="7"/>
  <c r="AU558" i="7"/>
  <c r="AT558" i="7"/>
  <c r="AS558" i="7"/>
  <c r="AR558" i="7"/>
  <c r="AQ558" i="7"/>
  <c r="AP558" i="7"/>
  <c r="AO558" i="7"/>
  <c r="AN558" i="7"/>
  <c r="AM558" i="7"/>
  <c r="AL558" i="7"/>
  <c r="AK558" i="7"/>
  <c r="AJ558" i="7"/>
  <c r="AI558" i="7"/>
  <c r="S558" i="7"/>
  <c r="R558" i="7"/>
  <c r="Q558" i="7"/>
  <c r="P558" i="7"/>
  <c r="O558" i="7"/>
  <c r="N558" i="7"/>
  <c r="M558" i="7"/>
  <c r="L558" i="7"/>
  <c r="K558" i="7"/>
  <c r="J558" i="7"/>
  <c r="I558" i="7"/>
  <c r="H558" i="7"/>
  <c r="G558" i="7"/>
  <c r="F558" i="7"/>
  <c r="BI557" i="7"/>
  <c r="BH557" i="7" s="1"/>
  <c r="BX557" i="7" s="1"/>
  <c r="CF557" i="7" s="1"/>
  <c r="AB557" i="7" s="1"/>
  <c r="BF557" i="7"/>
  <c r="BE557" i="7"/>
  <c r="BD557" i="7"/>
  <c r="BC557" i="7"/>
  <c r="BB557" i="7"/>
  <c r="BA557" i="7"/>
  <c r="AZ557" i="7"/>
  <c r="AY557" i="7"/>
  <c r="AX557" i="7"/>
  <c r="AW557" i="7"/>
  <c r="AV557" i="7"/>
  <c r="AU557" i="7"/>
  <c r="AT557" i="7"/>
  <c r="AS557" i="7"/>
  <c r="AR557" i="7"/>
  <c r="AQ557" i="7"/>
  <c r="AP557" i="7"/>
  <c r="AO557" i="7"/>
  <c r="AN557" i="7"/>
  <c r="AM557" i="7"/>
  <c r="AL557" i="7"/>
  <c r="AK557" i="7"/>
  <c r="AJ557" i="7"/>
  <c r="AI557" i="7"/>
  <c r="S557" i="7"/>
  <c r="R557" i="7"/>
  <c r="Q557" i="7"/>
  <c r="P557" i="7"/>
  <c r="O557" i="7"/>
  <c r="N557" i="7"/>
  <c r="M557" i="7"/>
  <c r="L557" i="7"/>
  <c r="K557" i="7"/>
  <c r="J557" i="7"/>
  <c r="I557" i="7"/>
  <c r="H557" i="7"/>
  <c r="G557" i="7"/>
  <c r="F557" i="7"/>
  <c r="BI556" i="7"/>
  <c r="BH556" i="7" s="1"/>
  <c r="BF556" i="7"/>
  <c r="BE556" i="7"/>
  <c r="BD556" i="7"/>
  <c r="BC556" i="7"/>
  <c r="BB556" i="7"/>
  <c r="BA556" i="7"/>
  <c r="AZ556" i="7"/>
  <c r="AY556" i="7"/>
  <c r="AX556" i="7"/>
  <c r="AW556" i="7"/>
  <c r="AV556" i="7"/>
  <c r="AU556" i="7"/>
  <c r="AT556" i="7"/>
  <c r="AS556" i="7"/>
  <c r="AR556" i="7"/>
  <c r="AQ556" i="7"/>
  <c r="AP556" i="7"/>
  <c r="AO556" i="7"/>
  <c r="AN556" i="7"/>
  <c r="AM556" i="7"/>
  <c r="AL556" i="7"/>
  <c r="AK556" i="7"/>
  <c r="AJ556" i="7"/>
  <c r="AI556" i="7"/>
  <c r="S556" i="7"/>
  <c r="R556" i="7"/>
  <c r="Q556" i="7"/>
  <c r="P556" i="7"/>
  <c r="O556" i="7"/>
  <c r="N556" i="7"/>
  <c r="M556" i="7"/>
  <c r="L556" i="7"/>
  <c r="K556" i="7"/>
  <c r="J556" i="7"/>
  <c r="I556" i="7"/>
  <c r="H556" i="7"/>
  <c r="G556" i="7"/>
  <c r="F556" i="7"/>
  <c r="BI555" i="7"/>
  <c r="BH555" i="7" s="1"/>
  <c r="BF555" i="7"/>
  <c r="BE555" i="7"/>
  <c r="BD555" i="7"/>
  <c r="BC555" i="7"/>
  <c r="BB555" i="7"/>
  <c r="BA555" i="7"/>
  <c r="AZ555" i="7"/>
  <c r="AY555" i="7"/>
  <c r="AX555" i="7"/>
  <c r="AW555" i="7"/>
  <c r="AV555" i="7"/>
  <c r="AU555" i="7"/>
  <c r="AT555" i="7"/>
  <c r="AS555" i="7"/>
  <c r="AR555" i="7"/>
  <c r="AQ555" i="7"/>
  <c r="AP555" i="7"/>
  <c r="AO555" i="7"/>
  <c r="AN555" i="7"/>
  <c r="AM555" i="7"/>
  <c r="AL555" i="7"/>
  <c r="AK555" i="7"/>
  <c r="AJ555" i="7"/>
  <c r="AI555" i="7"/>
  <c r="S555" i="7"/>
  <c r="R555" i="7"/>
  <c r="Q555" i="7"/>
  <c r="P555" i="7"/>
  <c r="O555" i="7"/>
  <c r="N555" i="7"/>
  <c r="M555" i="7"/>
  <c r="L555" i="7"/>
  <c r="K555" i="7"/>
  <c r="J555" i="7"/>
  <c r="I555" i="7"/>
  <c r="H555" i="7"/>
  <c r="G555" i="7"/>
  <c r="F555" i="7"/>
  <c r="BI554" i="7"/>
  <c r="BH554" i="7" s="1"/>
  <c r="BX554" i="7" s="1"/>
  <c r="BF554" i="7"/>
  <c r="BE554" i="7"/>
  <c r="BD554" i="7"/>
  <c r="BC554" i="7"/>
  <c r="BB554" i="7"/>
  <c r="BA554" i="7"/>
  <c r="AZ554" i="7"/>
  <c r="AY554" i="7"/>
  <c r="AX554" i="7"/>
  <c r="AW554" i="7"/>
  <c r="AV554" i="7"/>
  <c r="AU554" i="7"/>
  <c r="AT554" i="7"/>
  <c r="AS554" i="7"/>
  <c r="AR554" i="7"/>
  <c r="AQ554" i="7"/>
  <c r="AP554" i="7"/>
  <c r="AO554" i="7"/>
  <c r="AN554" i="7"/>
  <c r="AM554" i="7"/>
  <c r="AL554" i="7"/>
  <c r="AK554" i="7"/>
  <c r="AJ554" i="7"/>
  <c r="AI554" i="7"/>
  <c r="S554" i="7"/>
  <c r="R554" i="7"/>
  <c r="Q554" i="7"/>
  <c r="P554" i="7"/>
  <c r="O554" i="7"/>
  <c r="N554" i="7"/>
  <c r="M554" i="7"/>
  <c r="L554" i="7"/>
  <c r="K554" i="7"/>
  <c r="J554" i="7"/>
  <c r="I554" i="7"/>
  <c r="H554" i="7"/>
  <c r="G554" i="7"/>
  <c r="F554" i="7"/>
  <c r="BI553" i="7"/>
  <c r="BH553" i="7" s="1"/>
  <c r="CI553" i="7" s="1"/>
  <c r="AE553" i="7" s="1"/>
  <c r="BF553" i="7"/>
  <c r="BE553" i="7"/>
  <c r="BD553" i="7"/>
  <c r="BC553" i="7"/>
  <c r="BB553" i="7"/>
  <c r="BA553" i="7"/>
  <c r="AZ553" i="7"/>
  <c r="AY553" i="7"/>
  <c r="AX553" i="7"/>
  <c r="AW553" i="7"/>
  <c r="AV553" i="7"/>
  <c r="AU553" i="7"/>
  <c r="AT553" i="7"/>
  <c r="AS553" i="7"/>
  <c r="AR553" i="7"/>
  <c r="AQ553" i="7"/>
  <c r="AP553" i="7"/>
  <c r="AO553" i="7"/>
  <c r="AN553" i="7"/>
  <c r="AM553" i="7"/>
  <c r="AL553" i="7"/>
  <c r="AK553" i="7"/>
  <c r="AJ553" i="7"/>
  <c r="AI553" i="7"/>
  <c r="S553" i="7"/>
  <c r="R553" i="7"/>
  <c r="Q553" i="7"/>
  <c r="P553" i="7"/>
  <c r="O553" i="7"/>
  <c r="N553" i="7"/>
  <c r="M553" i="7"/>
  <c r="L553" i="7"/>
  <c r="K553" i="7"/>
  <c r="J553" i="7"/>
  <c r="I553" i="7"/>
  <c r="H553" i="7"/>
  <c r="G553" i="7"/>
  <c r="F553" i="7"/>
  <c r="BI552" i="7"/>
  <c r="BF552" i="7"/>
  <c r="BE552" i="7"/>
  <c r="BD552" i="7"/>
  <c r="BC552" i="7"/>
  <c r="BB552" i="7"/>
  <c r="BA552" i="7"/>
  <c r="AZ552" i="7"/>
  <c r="AY552" i="7"/>
  <c r="AX552" i="7"/>
  <c r="AW552" i="7"/>
  <c r="AV552" i="7"/>
  <c r="AU552" i="7"/>
  <c r="AT552" i="7"/>
  <c r="AS552" i="7"/>
  <c r="AR552" i="7"/>
  <c r="AQ552" i="7"/>
  <c r="AP552" i="7"/>
  <c r="AO552" i="7"/>
  <c r="AN552" i="7"/>
  <c r="AM552" i="7"/>
  <c r="AL552" i="7"/>
  <c r="AK552" i="7"/>
  <c r="AJ552" i="7"/>
  <c r="AI552" i="7"/>
  <c r="S552" i="7"/>
  <c r="R552" i="7"/>
  <c r="Q552" i="7"/>
  <c r="P552" i="7"/>
  <c r="O552" i="7"/>
  <c r="N552" i="7"/>
  <c r="M552" i="7"/>
  <c r="L552" i="7"/>
  <c r="K552" i="7"/>
  <c r="J552" i="7"/>
  <c r="I552" i="7"/>
  <c r="H552" i="7"/>
  <c r="G552" i="7"/>
  <c r="F552" i="7"/>
  <c r="BI551" i="7"/>
  <c r="BF551" i="7"/>
  <c r="BE551" i="7"/>
  <c r="BD551" i="7"/>
  <c r="BC551" i="7"/>
  <c r="BB551" i="7"/>
  <c r="BA551" i="7"/>
  <c r="AZ551" i="7"/>
  <c r="AY551" i="7"/>
  <c r="AX551" i="7"/>
  <c r="AW551" i="7"/>
  <c r="AV551" i="7"/>
  <c r="AU551" i="7"/>
  <c r="AT551" i="7"/>
  <c r="AS551" i="7"/>
  <c r="AR551" i="7"/>
  <c r="AQ551" i="7"/>
  <c r="AP551" i="7"/>
  <c r="AO551" i="7"/>
  <c r="AN551" i="7"/>
  <c r="AM551" i="7"/>
  <c r="AL551" i="7"/>
  <c r="AK551" i="7"/>
  <c r="AJ551" i="7"/>
  <c r="AI551" i="7"/>
  <c r="S551" i="7"/>
  <c r="R551" i="7"/>
  <c r="Q551" i="7"/>
  <c r="P551" i="7"/>
  <c r="O551" i="7"/>
  <c r="N551" i="7"/>
  <c r="M551" i="7"/>
  <c r="L551" i="7"/>
  <c r="K551" i="7"/>
  <c r="J551" i="7"/>
  <c r="I551" i="7"/>
  <c r="H551" i="7"/>
  <c r="G551" i="7"/>
  <c r="F551" i="7"/>
  <c r="BI550" i="7"/>
  <c r="BF550" i="7"/>
  <c r="BE550" i="7"/>
  <c r="BD550" i="7"/>
  <c r="BC550" i="7"/>
  <c r="BB550" i="7"/>
  <c r="BA550" i="7"/>
  <c r="AZ550" i="7"/>
  <c r="AY550" i="7"/>
  <c r="AX550" i="7"/>
  <c r="AW550" i="7"/>
  <c r="AV550" i="7"/>
  <c r="AU550" i="7"/>
  <c r="AT550" i="7"/>
  <c r="AS550" i="7"/>
  <c r="AR550" i="7"/>
  <c r="AQ550" i="7"/>
  <c r="AP550" i="7"/>
  <c r="AO550" i="7"/>
  <c r="AN550" i="7"/>
  <c r="AM550" i="7"/>
  <c r="AL550" i="7"/>
  <c r="AK550" i="7"/>
  <c r="AJ550" i="7"/>
  <c r="AI550" i="7"/>
  <c r="S550" i="7"/>
  <c r="R550" i="7"/>
  <c r="Q550" i="7"/>
  <c r="P550" i="7"/>
  <c r="O550" i="7"/>
  <c r="N550" i="7"/>
  <c r="M550" i="7"/>
  <c r="L550" i="7"/>
  <c r="K550" i="7"/>
  <c r="J550" i="7"/>
  <c r="I550" i="7"/>
  <c r="H550" i="7"/>
  <c r="G550" i="7"/>
  <c r="F550" i="7"/>
  <c r="BI549" i="7"/>
  <c r="BF549" i="7"/>
  <c r="BE549" i="7"/>
  <c r="BD549" i="7"/>
  <c r="BC549" i="7"/>
  <c r="BB549" i="7"/>
  <c r="BA549" i="7"/>
  <c r="AZ549" i="7"/>
  <c r="AY549" i="7"/>
  <c r="AX549" i="7"/>
  <c r="AW549" i="7"/>
  <c r="AV549" i="7"/>
  <c r="AU549" i="7"/>
  <c r="AT549" i="7"/>
  <c r="AS549" i="7"/>
  <c r="AR549" i="7"/>
  <c r="AQ549" i="7"/>
  <c r="AP549" i="7"/>
  <c r="AO549" i="7"/>
  <c r="AN549" i="7"/>
  <c r="AM549" i="7"/>
  <c r="AL549" i="7"/>
  <c r="AK549" i="7"/>
  <c r="AJ549" i="7"/>
  <c r="AI549" i="7"/>
  <c r="S549" i="7"/>
  <c r="R549" i="7"/>
  <c r="Q549" i="7"/>
  <c r="P549" i="7"/>
  <c r="O549" i="7"/>
  <c r="N549" i="7"/>
  <c r="M549" i="7"/>
  <c r="L549" i="7"/>
  <c r="K549" i="7"/>
  <c r="J549" i="7"/>
  <c r="I549" i="7"/>
  <c r="H549" i="7"/>
  <c r="G549" i="7"/>
  <c r="F549" i="7"/>
  <c r="BI548" i="7"/>
  <c r="BF548" i="7"/>
  <c r="BE548" i="7"/>
  <c r="BD548" i="7"/>
  <c r="BC548" i="7"/>
  <c r="BB548" i="7"/>
  <c r="BA548" i="7"/>
  <c r="AZ548" i="7"/>
  <c r="AY548" i="7"/>
  <c r="AX548" i="7"/>
  <c r="AW548" i="7"/>
  <c r="AV548" i="7"/>
  <c r="AU548" i="7"/>
  <c r="AT548" i="7"/>
  <c r="AS548" i="7"/>
  <c r="AR548" i="7"/>
  <c r="AQ548" i="7"/>
  <c r="AP548" i="7"/>
  <c r="AO548" i="7"/>
  <c r="AN548" i="7"/>
  <c r="AM548" i="7"/>
  <c r="AL548" i="7"/>
  <c r="AK548" i="7"/>
  <c r="AJ548" i="7"/>
  <c r="AI548" i="7"/>
  <c r="S548" i="7"/>
  <c r="R548" i="7"/>
  <c r="Q548" i="7"/>
  <c r="P548" i="7"/>
  <c r="O548" i="7"/>
  <c r="N548" i="7"/>
  <c r="M548" i="7"/>
  <c r="L548" i="7"/>
  <c r="K548" i="7"/>
  <c r="J548" i="7"/>
  <c r="I548" i="7"/>
  <c r="H548" i="7"/>
  <c r="G548" i="7"/>
  <c r="F548" i="7"/>
  <c r="BI547" i="7"/>
  <c r="BF547" i="7"/>
  <c r="BE547" i="7"/>
  <c r="BD547" i="7"/>
  <c r="BC547" i="7"/>
  <c r="BB547" i="7"/>
  <c r="BA547" i="7"/>
  <c r="AZ547" i="7"/>
  <c r="AY547" i="7"/>
  <c r="AX547" i="7"/>
  <c r="AW547" i="7"/>
  <c r="AV547" i="7"/>
  <c r="AU547" i="7"/>
  <c r="AT547" i="7"/>
  <c r="AS547" i="7"/>
  <c r="AR547" i="7"/>
  <c r="AQ547" i="7"/>
  <c r="AP547" i="7"/>
  <c r="AO547" i="7"/>
  <c r="AN547" i="7"/>
  <c r="AM547" i="7"/>
  <c r="AL547" i="7"/>
  <c r="AK547" i="7"/>
  <c r="AJ547" i="7"/>
  <c r="AI547" i="7"/>
  <c r="S547" i="7"/>
  <c r="R547" i="7"/>
  <c r="Q547" i="7"/>
  <c r="P547" i="7"/>
  <c r="O547" i="7"/>
  <c r="N547" i="7"/>
  <c r="M547" i="7"/>
  <c r="L547" i="7"/>
  <c r="K547" i="7"/>
  <c r="J547" i="7"/>
  <c r="I547" i="7"/>
  <c r="H547" i="7"/>
  <c r="G547" i="7"/>
  <c r="F547" i="7"/>
  <c r="BI546" i="7"/>
  <c r="BH546" i="7" s="1"/>
  <c r="BF546" i="7"/>
  <c r="BE546" i="7"/>
  <c r="BD546" i="7"/>
  <c r="BC546" i="7"/>
  <c r="BB546" i="7"/>
  <c r="BA546" i="7"/>
  <c r="AZ546" i="7"/>
  <c r="AY546" i="7"/>
  <c r="AX546" i="7"/>
  <c r="AW546" i="7"/>
  <c r="AV546" i="7"/>
  <c r="AU546" i="7"/>
  <c r="AT546" i="7"/>
  <c r="AS546" i="7"/>
  <c r="AR546" i="7"/>
  <c r="AQ546" i="7"/>
  <c r="AP546" i="7"/>
  <c r="AO546" i="7"/>
  <c r="AN546" i="7"/>
  <c r="AM546" i="7"/>
  <c r="AL546" i="7"/>
  <c r="AK546" i="7"/>
  <c r="AJ546" i="7"/>
  <c r="AI546" i="7"/>
  <c r="S546" i="7"/>
  <c r="R546" i="7"/>
  <c r="Q546" i="7"/>
  <c r="P546" i="7"/>
  <c r="O546" i="7"/>
  <c r="N546" i="7"/>
  <c r="M546" i="7"/>
  <c r="L546" i="7"/>
  <c r="K546" i="7"/>
  <c r="J546" i="7"/>
  <c r="I546" i="7"/>
  <c r="H546" i="7"/>
  <c r="G546" i="7"/>
  <c r="F546" i="7"/>
  <c r="BI545" i="7"/>
  <c r="BH545" i="7"/>
  <c r="BF545" i="7"/>
  <c r="BE545" i="7"/>
  <c r="BD545" i="7"/>
  <c r="BC545" i="7"/>
  <c r="BB545" i="7"/>
  <c r="BA545" i="7"/>
  <c r="AZ545" i="7"/>
  <c r="AY545" i="7"/>
  <c r="AX545" i="7"/>
  <c r="AW545" i="7"/>
  <c r="AV545" i="7"/>
  <c r="AU545" i="7"/>
  <c r="AT545" i="7"/>
  <c r="AS545" i="7"/>
  <c r="AR545" i="7"/>
  <c r="AQ545" i="7"/>
  <c r="AP545" i="7"/>
  <c r="AO545" i="7"/>
  <c r="AN545" i="7"/>
  <c r="AM545" i="7"/>
  <c r="AL545" i="7"/>
  <c r="AK545" i="7"/>
  <c r="AJ545" i="7"/>
  <c r="AI545" i="7"/>
  <c r="S545" i="7"/>
  <c r="R545" i="7"/>
  <c r="Q545" i="7"/>
  <c r="P545" i="7"/>
  <c r="O545" i="7"/>
  <c r="N545" i="7"/>
  <c r="M545" i="7"/>
  <c r="L545" i="7"/>
  <c r="K545" i="7"/>
  <c r="J545" i="7"/>
  <c r="I545" i="7"/>
  <c r="H545" i="7"/>
  <c r="G545" i="7"/>
  <c r="F545" i="7"/>
  <c r="E545" i="7"/>
  <c r="BI544" i="7"/>
  <c r="BH544" i="7" s="1"/>
  <c r="BF544" i="7"/>
  <c r="BE544" i="7"/>
  <c r="BD544" i="7"/>
  <c r="BC544" i="7"/>
  <c r="BB544" i="7"/>
  <c r="BA544" i="7"/>
  <c r="AZ544" i="7"/>
  <c r="AY544" i="7"/>
  <c r="AX544" i="7"/>
  <c r="AW544" i="7"/>
  <c r="AV544" i="7"/>
  <c r="AU544" i="7"/>
  <c r="AT544" i="7"/>
  <c r="AS544" i="7"/>
  <c r="AR544" i="7"/>
  <c r="AQ544" i="7"/>
  <c r="AP544" i="7"/>
  <c r="AO544" i="7"/>
  <c r="AN544" i="7"/>
  <c r="AM544" i="7"/>
  <c r="AL544" i="7"/>
  <c r="AK544" i="7"/>
  <c r="AJ544" i="7"/>
  <c r="AI544" i="7"/>
  <c r="S544" i="7"/>
  <c r="R544" i="7"/>
  <c r="Q544" i="7"/>
  <c r="P544" i="7"/>
  <c r="O544" i="7"/>
  <c r="N544" i="7"/>
  <c r="M544" i="7"/>
  <c r="L544" i="7"/>
  <c r="K544" i="7"/>
  <c r="J544" i="7"/>
  <c r="I544" i="7"/>
  <c r="H544" i="7"/>
  <c r="G544" i="7"/>
  <c r="F544" i="7"/>
  <c r="BI543" i="7"/>
  <c r="BF543" i="7"/>
  <c r="BE543" i="7"/>
  <c r="BD543" i="7"/>
  <c r="BC543" i="7"/>
  <c r="BB543" i="7"/>
  <c r="BA543" i="7"/>
  <c r="AZ543" i="7"/>
  <c r="AY543" i="7"/>
  <c r="AX543" i="7"/>
  <c r="AW543" i="7"/>
  <c r="AV543" i="7"/>
  <c r="AU543" i="7"/>
  <c r="AT543" i="7"/>
  <c r="AS543" i="7"/>
  <c r="AR543" i="7"/>
  <c r="AQ543" i="7"/>
  <c r="AP543" i="7"/>
  <c r="AO543" i="7"/>
  <c r="AN543" i="7"/>
  <c r="AM543" i="7"/>
  <c r="AL543" i="7"/>
  <c r="AK543" i="7"/>
  <c r="AJ543" i="7"/>
  <c r="AI543" i="7"/>
  <c r="S543" i="7"/>
  <c r="R543" i="7"/>
  <c r="Q543" i="7"/>
  <c r="P543" i="7"/>
  <c r="O543" i="7"/>
  <c r="N543" i="7"/>
  <c r="M543" i="7"/>
  <c r="L543" i="7"/>
  <c r="K543" i="7"/>
  <c r="J543" i="7"/>
  <c r="I543" i="7"/>
  <c r="H543" i="7"/>
  <c r="G543" i="7"/>
  <c r="F543" i="7"/>
  <c r="BI542" i="7"/>
  <c r="BH542" i="7" s="1"/>
  <c r="BF542" i="7"/>
  <c r="BE542" i="7"/>
  <c r="BD542" i="7"/>
  <c r="BC542" i="7"/>
  <c r="BB542" i="7"/>
  <c r="BA542" i="7"/>
  <c r="AZ542" i="7"/>
  <c r="AY542" i="7"/>
  <c r="AX542" i="7"/>
  <c r="AW542" i="7"/>
  <c r="AV542" i="7"/>
  <c r="AU542" i="7"/>
  <c r="AT542" i="7"/>
  <c r="AS542" i="7"/>
  <c r="AR542" i="7"/>
  <c r="AQ542" i="7"/>
  <c r="AP542" i="7"/>
  <c r="AO542" i="7"/>
  <c r="AN542" i="7"/>
  <c r="AM542" i="7"/>
  <c r="AL542" i="7"/>
  <c r="AK542" i="7"/>
  <c r="AJ542" i="7"/>
  <c r="AI542" i="7"/>
  <c r="S542" i="7"/>
  <c r="R542" i="7"/>
  <c r="Q542" i="7"/>
  <c r="P542" i="7"/>
  <c r="O542" i="7"/>
  <c r="N542" i="7"/>
  <c r="M542" i="7"/>
  <c r="L542" i="7"/>
  <c r="K542" i="7"/>
  <c r="J542" i="7"/>
  <c r="I542" i="7"/>
  <c r="H542" i="7"/>
  <c r="G542" i="7"/>
  <c r="F542" i="7"/>
  <c r="BI541" i="7"/>
  <c r="BH541" i="7"/>
  <c r="CH541" i="7" s="1"/>
  <c r="BF541" i="7"/>
  <c r="BE541" i="7"/>
  <c r="BD541" i="7"/>
  <c r="BC541" i="7"/>
  <c r="BB541" i="7"/>
  <c r="BA541" i="7"/>
  <c r="AZ541" i="7"/>
  <c r="AY541" i="7"/>
  <c r="AX541" i="7"/>
  <c r="AW541" i="7"/>
  <c r="AV541" i="7"/>
  <c r="AU541" i="7"/>
  <c r="AT541" i="7"/>
  <c r="AS541" i="7"/>
  <c r="AR541" i="7"/>
  <c r="AQ541" i="7"/>
  <c r="AP541" i="7"/>
  <c r="AO541" i="7"/>
  <c r="AN541" i="7"/>
  <c r="AM541" i="7"/>
  <c r="AL541" i="7"/>
  <c r="AK541" i="7"/>
  <c r="AJ541" i="7"/>
  <c r="AI541" i="7"/>
  <c r="S541" i="7"/>
  <c r="R541" i="7"/>
  <c r="Q541" i="7"/>
  <c r="P541" i="7"/>
  <c r="O541" i="7"/>
  <c r="N541" i="7"/>
  <c r="M541" i="7"/>
  <c r="L541" i="7"/>
  <c r="K541" i="7"/>
  <c r="J541" i="7"/>
  <c r="I541" i="7"/>
  <c r="H541" i="7"/>
  <c r="G541" i="7"/>
  <c r="F541" i="7"/>
  <c r="E541" i="7"/>
  <c r="BI540" i="7"/>
  <c r="BH540" i="7" s="1"/>
  <c r="BF540" i="7"/>
  <c r="BE540" i="7"/>
  <c r="BD540" i="7"/>
  <c r="BC540" i="7"/>
  <c r="BB540" i="7"/>
  <c r="BA540" i="7"/>
  <c r="AZ540" i="7"/>
  <c r="AY540" i="7"/>
  <c r="AX540" i="7"/>
  <c r="AW540" i="7"/>
  <c r="AV540" i="7"/>
  <c r="AU540" i="7"/>
  <c r="AT540" i="7"/>
  <c r="AS540" i="7"/>
  <c r="AR540" i="7"/>
  <c r="AQ540" i="7"/>
  <c r="AP540" i="7"/>
  <c r="AO540" i="7"/>
  <c r="AN540" i="7"/>
  <c r="AM540" i="7"/>
  <c r="AL540" i="7"/>
  <c r="AK540" i="7"/>
  <c r="AJ540" i="7"/>
  <c r="AI540" i="7"/>
  <c r="S540" i="7"/>
  <c r="R540" i="7"/>
  <c r="Q540" i="7"/>
  <c r="P540" i="7"/>
  <c r="O540" i="7"/>
  <c r="N540" i="7"/>
  <c r="M540" i="7"/>
  <c r="L540" i="7"/>
  <c r="K540" i="7"/>
  <c r="J540" i="7"/>
  <c r="I540" i="7"/>
  <c r="H540" i="7"/>
  <c r="G540" i="7"/>
  <c r="F540" i="7"/>
  <c r="BI539" i="7"/>
  <c r="BF539" i="7"/>
  <c r="BE539" i="7"/>
  <c r="BD539" i="7"/>
  <c r="BC539" i="7"/>
  <c r="BB539" i="7"/>
  <c r="BA539" i="7"/>
  <c r="AZ539" i="7"/>
  <c r="AY539" i="7"/>
  <c r="AX539" i="7"/>
  <c r="AW539" i="7"/>
  <c r="AV539" i="7"/>
  <c r="AU539" i="7"/>
  <c r="AT539" i="7"/>
  <c r="AS539" i="7"/>
  <c r="AR539" i="7"/>
  <c r="AQ539" i="7"/>
  <c r="AP539" i="7"/>
  <c r="AO539" i="7"/>
  <c r="AN539" i="7"/>
  <c r="AM539" i="7"/>
  <c r="AL539" i="7"/>
  <c r="AK539" i="7"/>
  <c r="AJ539" i="7"/>
  <c r="AI539" i="7"/>
  <c r="S539" i="7"/>
  <c r="R539" i="7"/>
  <c r="Q539" i="7"/>
  <c r="P539" i="7"/>
  <c r="O539" i="7"/>
  <c r="N539" i="7"/>
  <c r="M539" i="7"/>
  <c r="L539" i="7"/>
  <c r="K539" i="7"/>
  <c r="J539" i="7"/>
  <c r="I539" i="7"/>
  <c r="H539" i="7"/>
  <c r="G539" i="7"/>
  <c r="F539" i="7"/>
  <c r="BI538" i="7"/>
  <c r="BH538" i="7" s="1"/>
  <c r="BF538" i="7"/>
  <c r="BE538" i="7"/>
  <c r="BD538" i="7"/>
  <c r="BC538" i="7"/>
  <c r="BB538" i="7"/>
  <c r="BA538" i="7"/>
  <c r="AZ538" i="7"/>
  <c r="AY538" i="7"/>
  <c r="AX538" i="7"/>
  <c r="AW538" i="7"/>
  <c r="AV538" i="7"/>
  <c r="AU538" i="7"/>
  <c r="AT538" i="7"/>
  <c r="AS538" i="7"/>
  <c r="AR538" i="7"/>
  <c r="AQ538" i="7"/>
  <c r="AP538" i="7"/>
  <c r="AO538" i="7"/>
  <c r="AN538" i="7"/>
  <c r="AM538" i="7"/>
  <c r="AL538" i="7"/>
  <c r="AK538" i="7"/>
  <c r="AJ538" i="7"/>
  <c r="AI538" i="7"/>
  <c r="S538" i="7"/>
  <c r="R538" i="7"/>
  <c r="Q538" i="7"/>
  <c r="P538" i="7"/>
  <c r="O538" i="7"/>
  <c r="N538" i="7"/>
  <c r="M538" i="7"/>
  <c r="L538" i="7"/>
  <c r="K538" i="7"/>
  <c r="J538" i="7"/>
  <c r="I538" i="7"/>
  <c r="H538" i="7"/>
  <c r="G538" i="7"/>
  <c r="F538" i="7"/>
  <c r="BI537" i="7"/>
  <c r="BH537" i="7"/>
  <c r="BF537" i="7"/>
  <c r="BE537" i="7"/>
  <c r="BD537" i="7"/>
  <c r="BC537" i="7"/>
  <c r="BB537" i="7"/>
  <c r="BA537" i="7"/>
  <c r="AZ537" i="7"/>
  <c r="AY537" i="7"/>
  <c r="AX537" i="7"/>
  <c r="AW537" i="7"/>
  <c r="AV537" i="7"/>
  <c r="AU537" i="7"/>
  <c r="AT537" i="7"/>
  <c r="AS537" i="7"/>
  <c r="AR537" i="7"/>
  <c r="AQ537" i="7"/>
  <c r="AP537" i="7"/>
  <c r="AO537" i="7"/>
  <c r="AN537" i="7"/>
  <c r="AM537" i="7"/>
  <c r="AL537" i="7"/>
  <c r="AK537" i="7"/>
  <c r="AJ537" i="7"/>
  <c r="AI537" i="7"/>
  <c r="S537" i="7"/>
  <c r="R537" i="7"/>
  <c r="Q537" i="7"/>
  <c r="P537" i="7"/>
  <c r="O537" i="7"/>
  <c r="N537" i="7"/>
  <c r="M537" i="7"/>
  <c r="L537" i="7"/>
  <c r="K537" i="7"/>
  <c r="J537" i="7"/>
  <c r="I537" i="7"/>
  <c r="H537" i="7"/>
  <c r="G537" i="7"/>
  <c r="F537" i="7"/>
  <c r="E537" i="7"/>
  <c r="BI536" i="7"/>
  <c r="BH536" i="7" s="1"/>
  <c r="BF536" i="7"/>
  <c r="BE536" i="7"/>
  <c r="BD536" i="7"/>
  <c r="BC536" i="7"/>
  <c r="BB536" i="7"/>
  <c r="BA536" i="7"/>
  <c r="AZ536" i="7"/>
  <c r="AY536" i="7"/>
  <c r="AX536" i="7"/>
  <c r="AW536" i="7"/>
  <c r="AV536" i="7"/>
  <c r="AU536" i="7"/>
  <c r="AT536" i="7"/>
  <c r="AS536" i="7"/>
  <c r="AR536" i="7"/>
  <c r="AQ536" i="7"/>
  <c r="AP536" i="7"/>
  <c r="AO536" i="7"/>
  <c r="AN536" i="7"/>
  <c r="AM536" i="7"/>
  <c r="AL536" i="7"/>
  <c r="AK536" i="7"/>
  <c r="AJ536" i="7"/>
  <c r="AI536" i="7"/>
  <c r="S536" i="7"/>
  <c r="R536" i="7"/>
  <c r="Q536" i="7"/>
  <c r="P536" i="7"/>
  <c r="O536" i="7"/>
  <c r="N536" i="7"/>
  <c r="M536" i="7"/>
  <c r="L536" i="7"/>
  <c r="K536" i="7"/>
  <c r="J536" i="7"/>
  <c r="I536" i="7"/>
  <c r="H536" i="7"/>
  <c r="G536" i="7"/>
  <c r="F536" i="7"/>
  <c r="BI535" i="7"/>
  <c r="BH535" i="7"/>
  <c r="BF535" i="7"/>
  <c r="BE535" i="7"/>
  <c r="BD535" i="7"/>
  <c r="BC535" i="7"/>
  <c r="BB535" i="7"/>
  <c r="BA535" i="7"/>
  <c r="AZ535" i="7"/>
  <c r="AY535" i="7"/>
  <c r="AX535" i="7"/>
  <c r="AW535" i="7"/>
  <c r="AV535" i="7"/>
  <c r="AU535" i="7"/>
  <c r="AT535" i="7"/>
  <c r="AS535" i="7"/>
  <c r="AR535" i="7"/>
  <c r="AQ535" i="7"/>
  <c r="AP535" i="7"/>
  <c r="AO535" i="7"/>
  <c r="AN535" i="7"/>
  <c r="AM535" i="7"/>
  <c r="AL535" i="7"/>
  <c r="AK535" i="7"/>
  <c r="AJ535" i="7"/>
  <c r="AI535" i="7"/>
  <c r="S535" i="7"/>
  <c r="R535" i="7"/>
  <c r="Q535" i="7"/>
  <c r="P535" i="7"/>
  <c r="O535" i="7"/>
  <c r="N535" i="7"/>
  <c r="M535" i="7"/>
  <c r="L535" i="7"/>
  <c r="K535" i="7"/>
  <c r="J535" i="7"/>
  <c r="I535" i="7"/>
  <c r="H535" i="7"/>
  <c r="G535" i="7"/>
  <c r="F535" i="7"/>
  <c r="E535" i="7"/>
  <c r="BI534" i="7"/>
  <c r="BH534" i="7" s="1"/>
  <c r="BF534" i="7"/>
  <c r="BE534" i="7"/>
  <c r="BD534" i="7"/>
  <c r="BC534" i="7"/>
  <c r="BB534" i="7"/>
  <c r="BA534" i="7"/>
  <c r="AZ534" i="7"/>
  <c r="AY534" i="7"/>
  <c r="AX534" i="7"/>
  <c r="AW534" i="7"/>
  <c r="AV534" i="7"/>
  <c r="AU534" i="7"/>
  <c r="AT534" i="7"/>
  <c r="AS534" i="7"/>
  <c r="AR534" i="7"/>
  <c r="AQ534" i="7"/>
  <c r="AP534" i="7"/>
  <c r="AO534" i="7"/>
  <c r="AN534" i="7"/>
  <c r="AM534" i="7"/>
  <c r="AL534" i="7"/>
  <c r="AK534" i="7"/>
  <c r="AJ534" i="7"/>
  <c r="AI534" i="7"/>
  <c r="S534" i="7"/>
  <c r="R534" i="7"/>
  <c r="Q534" i="7"/>
  <c r="P534" i="7"/>
  <c r="O534" i="7"/>
  <c r="N534" i="7"/>
  <c r="M534" i="7"/>
  <c r="L534" i="7"/>
  <c r="K534" i="7"/>
  <c r="J534" i="7"/>
  <c r="I534" i="7"/>
  <c r="H534" i="7"/>
  <c r="G534" i="7"/>
  <c r="F534" i="7"/>
  <c r="BI533" i="7"/>
  <c r="BH533" i="7" s="1"/>
  <c r="BF533" i="7"/>
  <c r="BE533" i="7"/>
  <c r="BD533" i="7"/>
  <c r="BC533" i="7"/>
  <c r="BB533" i="7"/>
  <c r="BA533" i="7"/>
  <c r="AZ533" i="7"/>
  <c r="AY533" i="7"/>
  <c r="AX533" i="7"/>
  <c r="AW533" i="7"/>
  <c r="AV533" i="7"/>
  <c r="AU533" i="7"/>
  <c r="AT533" i="7"/>
  <c r="AS533" i="7"/>
  <c r="AR533" i="7"/>
  <c r="AQ533" i="7"/>
  <c r="AP533" i="7"/>
  <c r="AO533" i="7"/>
  <c r="AN533" i="7"/>
  <c r="AM533" i="7"/>
  <c r="AL533" i="7"/>
  <c r="AK533" i="7"/>
  <c r="AJ533" i="7"/>
  <c r="AI533" i="7"/>
  <c r="S533" i="7"/>
  <c r="R533" i="7"/>
  <c r="Q533" i="7"/>
  <c r="P533" i="7"/>
  <c r="O533" i="7"/>
  <c r="N533" i="7"/>
  <c r="M533" i="7"/>
  <c r="L533" i="7"/>
  <c r="K533" i="7"/>
  <c r="J533" i="7"/>
  <c r="I533" i="7"/>
  <c r="H533" i="7"/>
  <c r="G533" i="7"/>
  <c r="F533" i="7"/>
  <c r="BI532" i="7"/>
  <c r="BH532" i="7" s="1"/>
  <c r="BF532" i="7"/>
  <c r="BE532" i="7"/>
  <c r="BD532" i="7"/>
  <c r="BC532" i="7"/>
  <c r="BB532" i="7"/>
  <c r="BA532" i="7"/>
  <c r="AZ532" i="7"/>
  <c r="AY532" i="7"/>
  <c r="AX532" i="7"/>
  <c r="AW532" i="7"/>
  <c r="AV532" i="7"/>
  <c r="AU532" i="7"/>
  <c r="AT532" i="7"/>
  <c r="AS532" i="7"/>
  <c r="AR532" i="7"/>
  <c r="AQ532" i="7"/>
  <c r="AP532" i="7"/>
  <c r="AO532" i="7"/>
  <c r="AN532" i="7"/>
  <c r="AM532" i="7"/>
  <c r="AL532" i="7"/>
  <c r="AK532" i="7"/>
  <c r="AJ532" i="7"/>
  <c r="AI532" i="7"/>
  <c r="S532" i="7"/>
  <c r="R532" i="7"/>
  <c r="Q532" i="7"/>
  <c r="P532" i="7"/>
  <c r="O532" i="7"/>
  <c r="N532" i="7"/>
  <c r="M532" i="7"/>
  <c r="L532" i="7"/>
  <c r="K532" i="7"/>
  <c r="J532" i="7"/>
  <c r="I532" i="7"/>
  <c r="H532" i="7"/>
  <c r="G532" i="7"/>
  <c r="F532" i="7"/>
  <c r="BI531" i="7"/>
  <c r="BF531" i="7"/>
  <c r="BE531" i="7"/>
  <c r="BD531" i="7"/>
  <c r="BC531" i="7"/>
  <c r="BB531" i="7"/>
  <c r="BA531" i="7"/>
  <c r="AZ531" i="7"/>
  <c r="AY531" i="7"/>
  <c r="AX531" i="7"/>
  <c r="AW531" i="7"/>
  <c r="AV531" i="7"/>
  <c r="AU531" i="7"/>
  <c r="AT531" i="7"/>
  <c r="AS531" i="7"/>
  <c r="AR531" i="7"/>
  <c r="AQ531" i="7"/>
  <c r="AP531" i="7"/>
  <c r="AO531" i="7"/>
  <c r="AN531" i="7"/>
  <c r="AM531" i="7"/>
  <c r="AL531" i="7"/>
  <c r="AK531" i="7"/>
  <c r="AJ531" i="7"/>
  <c r="AI531" i="7"/>
  <c r="S531" i="7"/>
  <c r="R531" i="7"/>
  <c r="Q531" i="7"/>
  <c r="P531" i="7"/>
  <c r="O531" i="7"/>
  <c r="N531" i="7"/>
  <c r="M531" i="7"/>
  <c r="L531" i="7"/>
  <c r="K531" i="7"/>
  <c r="J531" i="7"/>
  <c r="I531" i="7"/>
  <c r="H531" i="7"/>
  <c r="G531" i="7"/>
  <c r="F531" i="7"/>
  <c r="E531" i="7"/>
  <c r="BI530" i="7"/>
  <c r="BH530" i="7" s="1"/>
  <c r="BF530" i="7"/>
  <c r="BE530" i="7"/>
  <c r="BD530" i="7"/>
  <c r="BC530" i="7"/>
  <c r="BB530" i="7"/>
  <c r="BA530" i="7"/>
  <c r="AZ530" i="7"/>
  <c r="AY530" i="7"/>
  <c r="AX530" i="7"/>
  <c r="AW530" i="7"/>
  <c r="AV530" i="7"/>
  <c r="AU530" i="7"/>
  <c r="AT530" i="7"/>
  <c r="AS530" i="7"/>
  <c r="AR530" i="7"/>
  <c r="AQ530" i="7"/>
  <c r="AP530" i="7"/>
  <c r="AO530" i="7"/>
  <c r="AN530" i="7"/>
  <c r="AM530" i="7"/>
  <c r="AL530" i="7"/>
  <c r="AK530" i="7"/>
  <c r="AJ530" i="7"/>
  <c r="AI530" i="7"/>
  <c r="S530" i="7"/>
  <c r="R530" i="7"/>
  <c r="Q530" i="7"/>
  <c r="P530" i="7"/>
  <c r="O530" i="7"/>
  <c r="N530" i="7"/>
  <c r="M530" i="7"/>
  <c r="L530" i="7"/>
  <c r="K530" i="7"/>
  <c r="J530" i="7"/>
  <c r="I530" i="7"/>
  <c r="H530" i="7"/>
  <c r="G530" i="7"/>
  <c r="F530" i="7"/>
  <c r="BI529" i="7"/>
  <c r="E529" i="7" s="1"/>
  <c r="BF529" i="7"/>
  <c r="BE529" i="7"/>
  <c r="BD529" i="7"/>
  <c r="BC529" i="7"/>
  <c r="BB529" i="7"/>
  <c r="BA529" i="7"/>
  <c r="AZ529" i="7"/>
  <c r="AY529" i="7"/>
  <c r="AX529" i="7"/>
  <c r="AW529" i="7"/>
  <c r="AV529" i="7"/>
  <c r="AU529" i="7"/>
  <c r="AT529" i="7"/>
  <c r="AS529" i="7"/>
  <c r="AR529" i="7"/>
  <c r="AQ529" i="7"/>
  <c r="AP529" i="7"/>
  <c r="AO529" i="7"/>
  <c r="AN529" i="7"/>
  <c r="AM529" i="7"/>
  <c r="AL529" i="7"/>
  <c r="AK529" i="7"/>
  <c r="AJ529" i="7"/>
  <c r="AI529" i="7"/>
  <c r="S529" i="7"/>
  <c r="R529" i="7"/>
  <c r="Q529" i="7"/>
  <c r="P529" i="7"/>
  <c r="O529" i="7"/>
  <c r="N529" i="7"/>
  <c r="M529" i="7"/>
  <c r="L529" i="7"/>
  <c r="K529" i="7"/>
  <c r="J529" i="7"/>
  <c r="I529" i="7"/>
  <c r="H529" i="7"/>
  <c r="G529" i="7"/>
  <c r="F529" i="7"/>
  <c r="BI528" i="7"/>
  <c r="BH528" i="7" s="1"/>
  <c r="BF528" i="7"/>
  <c r="BE528" i="7"/>
  <c r="BD528" i="7"/>
  <c r="BC528" i="7"/>
  <c r="BB528" i="7"/>
  <c r="BA528" i="7"/>
  <c r="AZ528" i="7"/>
  <c r="AY528" i="7"/>
  <c r="AX528" i="7"/>
  <c r="AW528" i="7"/>
  <c r="AV528" i="7"/>
  <c r="AU528" i="7"/>
  <c r="AT528" i="7"/>
  <c r="AS528" i="7"/>
  <c r="AR528" i="7"/>
  <c r="AQ528" i="7"/>
  <c r="AP528" i="7"/>
  <c r="AO528" i="7"/>
  <c r="AN528" i="7"/>
  <c r="AM528" i="7"/>
  <c r="AL528" i="7"/>
  <c r="AK528" i="7"/>
  <c r="AJ528" i="7"/>
  <c r="AI528" i="7"/>
  <c r="S528" i="7"/>
  <c r="R528" i="7"/>
  <c r="Q528" i="7"/>
  <c r="P528" i="7"/>
  <c r="O528" i="7"/>
  <c r="N528" i="7"/>
  <c r="M528" i="7"/>
  <c r="L528" i="7"/>
  <c r="K528" i="7"/>
  <c r="J528" i="7"/>
  <c r="I528" i="7"/>
  <c r="H528" i="7"/>
  <c r="G528" i="7"/>
  <c r="F528" i="7"/>
  <c r="BI527" i="7"/>
  <c r="BH527" i="7" s="1"/>
  <c r="BF527" i="7"/>
  <c r="BE527" i="7"/>
  <c r="BD527" i="7"/>
  <c r="BC527" i="7"/>
  <c r="BB527" i="7"/>
  <c r="BA527" i="7"/>
  <c r="AZ527" i="7"/>
  <c r="AY527" i="7"/>
  <c r="AX527" i="7"/>
  <c r="AW527" i="7"/>
  <c r="AV527" i="7"/>
  <c r="AU527" i="7"/>
  <c r="AT527" i="7"/>
  <c r="AS527" i="7"/>
  <c r="AR527" i="7"/>
  <c r="AQ527" i="7"/>
  <c r="AP527" i="7"/>
  <c r="AO527" i="7"/>
  <c r="AN527" i="7"/>
  <c r="AM527" i="7"/>
  <c r="AL527" i="7"/>
  <c r="AK527" i="7"/>
  <c r="AJ527" i="7"/>
  <c r="AI527" i="7"/>
  <c r="S527" i="7"/>
  <c r="R527" i="7"/>
  <c r="Q527" i="7"/>
  <c r="P527" i="7"/>
  <c r="O527" i="7"/>
  <c r="N527" i="7"/>
  <c r="M527" i="7"/>
  <c r="L527" i="7"/>
  <c r="K527" i="7"/>
  <c r="J527" i="7"/>
  <c r="I527" i="7"/>
  <c r="H527" i="7"/>
  <c r="G527" i="7"/>
  <c r="F527" i="7"/>
  <c r="BI526" i="7"/>
  <c r="BH526" i="7"/>
  <c r="BF526" i="7"/>
  <c r="BE526" i="7"/>
  <c r="BD526" i="7"/>
  <c r="BC526" i="7"/>
  <c r="BB526" i="7"/>
  <c r="BA526" i="7"/>
  <c r="AZ526" i="7"/>
  <c r="AY526" i="7"/>
  <c r="AX526" i="7"/>
  <c r="AW526" i="7"/>
  <c r="AV526" i="7"/>
  <c r="AU526" i="7"/>
  <c r="AT526" i="7"/>
  <c r="AS526" i="7"/>
  <c r="AR526" i="7"/>
  <c r="AQ526" i="7"/>
  <c r="AP526" i="7"/>
  <c r="AO526" i="7"/>
  <c r="AN526" i="7"/>
  <c r="AM526" i="7"/>
  <c r="AL526" i="7"/>
  <c r="AK526" i="7"/>
  <c r="AJ526" i="7"/>
  <c r="AI526" i="7"/>
  <c r="S526" i="7"/>
  <c r="R526" i="7"/>
  <c r="Q526" i="7"/>
  <c r="P526" i="7"/>
  <c r="O526" i="7"/>
  <c r="N526" i="7"/>
  <c r="M526" i="7"/>
  <c r="L526" i="7"/>
  <c r="K526" i="7"/>
  <c r="J526" i="7"/>
  <c r="I526" i="7"/>
  <c r="H526" i="7"/>
  <c r="G526" i="7"/>
  <c r="F526" i="7"/>
  <c r="BI525" i="7"/>
  <c r="BH525" i="7"/>
  <c r="CH525" i="7" s="1"/>
  <c r="BF525" i="7"/>
  <c r="BE525" i="7"/>
  <c r="BD525" i="7"/>
  <c r="BC525" i="7"/>
  <c r="BB525" i="7"/>
  <c r="BA525" i="7"/>
  <c r="AZ525" i="7"/>
  <c r="AY525" i="7"/>
  <c r="AX525" i="7"/>
  <c r="AW525" i="7"/>
  <c r="AV525" i="7"/>
  <c r="AU525" i="7"/>
  <c r="AT525" i="7"/>
  <c r="AS525" i="7"/>
  <c r="AR525" i="7"/>
  <c r="AQ525" i="7"/>
  <c r="AP525" i="7"/>
  <c r="AO525" i="7"/>
  <c r="AN525" i="7"/>
  <c r="AM525" i="7"/>
  <c r="AL525" i="7"/>
  <c r="AK525" i="7"/>
  <c r="AJ525" i="7"/>
  <c r="AI525" i="7"/>
  <c r="S525" i="7"/>
  <c r="R525" i="7"/>
  <c r="Q525" i="7"/>
  <c r="P525" i="7"/>
  <c r="O525" i="7"/>
  <c r="N525" i="7"/>
  <c r="M525" i="7"/>
  <c r="L525" i="7"/>
  <c r="K525" i="7"/>
  <c r="J525" i="7"/>
  <c r="I525" i="7"/>
  <c r="H525" i="7"/>
  <c r="G525" i="7"/>
  <c r="F525" i="7"/>
  <c r="E525" i="7"/>
  <c r="BI524" i="7"/>
  <c r="BF524" i="7"/>
  <c r="BE524" i="7"/>
  <c r="BD524" i="7"/>
  <c r="BC524" i="7"/>
  <c r="BB524" i="7"/>
  <c r="BA524" i="7"/>
  <c r="AZ524" i="7"/>
  <c r="AY524" i="7"/>
  <c r="AX524" i="7"/>
  <c r="AW524" i="7"/>
  <c r="AV524" i="7"/>
  <c r="AU524" i="7"/>
  <c r="AT524" i="7"/>
  <c r="AS524" i="7"/>
  <c r="AR524" i="7"/>
  <c r="AQ524" i="7"/>
  <c r="AP524" i="7"/>
  <c r="AO524" i="7"/>
  <c r="AN524" i="7"/>
  <c r="AM524" i="7"/>
  <c r="AL524" i="7"/>
  <c r="AK524" i="7"/>
  <c r="AJ524" i="7"/>
  <c r="AI524" i="7"/>
  <c r="S524" i="7"/>
  <c r="R524" i="7"/>
  <c r="Q524" i="7"/>
  <c r="P524" i="7"/>
  <c r="O524" i="7"/>
  <c r="N524" i="7"/>
  <c r="M524" i="7"/>
  <c r="L524" i="7"/>
  <c r="K524" i="7"/>
  <c r="J524" i="7"/>
  <c r="I524" i="7"/>
  <c r="H524" i="7"/>
  <c r="G524" i="7"/>
  <c r="F524" i="7"/>
  <c r="BI523" i="7"/>
  <c r="BF523" i="7"/>
  <c r="BE523" i="7"/>
  <c r="BD523" i="7"/>
  <c r="BC523" i="7"/>
  <c r="BB523" i="7"/>
  <c r="BA523" i="7"/>
  <c r="AZ523" i="7"/>
  <c r="AY523" i="7"/>
  <c r="AX523" i="7"/>
  <c r="AW523" i="7"/>
  <c r="AV523" i="7"/>
  <c r="AU523" i="7"/>
  <c r="AT523" i="7"/>
  <c r="AS523" i="7"/>
  <c r="AR523" i="7"/>
  <c r="AQ523" i="7"/>
  <c r="AP523" i="7"/>
  <c r="AO523" i="7"/>
  <c r="AN523" i="7"/>
  <c r="AM523" i="7"/>
  <c r="AL523" i="7"/>
  <c r="AK523" i="7"/>
  <c r="AJ523" i="7"/>
  <c r="AI523" i="7"/>
  <c r="S523" i="7"/>
  <c r="R523" i="7"/>
  <c r="Q523" i="7"/>
  <c r="P523" i="7"/>
  <c r="O523" i="7"/>
  <c r="N523" i="7"/>
  <c r="M523" i="7"/>
  <c r="L523" i="7"/>
  <c r="K523" i="7"/>
  <c r="J523" i="7"/>
  <c r="I523" i="7"/>
  <c r="H523" i="7"/>
  <c r="G523" i="7"/>
  <c r="F523" i="7"/>
  <c r="BI522" i="7"/>
  <c r="BH522" i="7" s="1"/>
  <c r="BF522" i="7"/>
  <c r="BE522" i="7"/>
  <c r="BD522" i="7"/>
  <c r="BC522" i="7"/>
  <c r="BB522" i="7"/>
  <c r="BA522" i="7"/>
  <c r="AZ522" i="7"/>
  <c r="AY522" i="7"/>
  <c r="AX522" i="7"/>
  <c r="AW522" i="7"/>
  <c r="AV522" i="7"/>
  <c r="AU522" i="7"/>
  <c r="AT522" i="7"/>
  <c r="AS522" i="7"/>
  <c r="AR522" i="7"/>
  <c r="AQ522" i="7"/>
  <c r="AP522" i="7"/>
  <c r="AO522" i="7"/>
  <c r="AN522" i="7"/>
  <c r="AM522" i="7"/>
  <c r="AL522" i="7"/>
  <c r="AK522" i="7"/>
  <c r="AJ522" i="7"/>
  <c r="AI522" i="7"/>
  <c r="S522" i="7"/>
  <c r="R522" i="7"/>
  <c r="Q522" i="7"/>
  <c r="P522" i="7"/>
  <c r="O522" i="7"/>
  <c r="N522" i="7"/>
  <c r="M522" i="7"/>
  <c r="L522" i="7"/>
  <c r="K522" i="7"/>
  <c r="J522" i="7"/>
  <c r="I522" i="7"/>
  <c r="H522" i="7"/>
  <c r="G522" i="7"/>
  <c r="F522" i="7"/>
  <c r="BI521" i="7"/>
  <c r="BH521" i="7" s="1"/>
  <c r="BF521" i="7"/>
  <c r="BE521" i="7"/>
  <c r="BD521" i="7"/>
  <c r="BC521" i="7"/>
  <c r="BB521" i="7"/>
  <c r="BA521" i="7"/>
  <c r="AZ521" i="7"/>
  <c r="AY521" i="7"/>
  <c r="AX521" i="7"/>
  <c r="AW521" i="7"/>
  <c r="AV521" i="7"/>
  <c r="AU521" i="7"/>
  <c r="AT521" i="7"/>
  <c r="AS521" i="7"/>
  <c r="AR521" i="7"/>
  <c r="AQ521" i="7"/>
  <c r="AP521" i="7"/>
  <c r="AO521" i="7"/>
  <c r="AN521" i="7"/>
  <c r="AM521" i="7"/>
  <c r="AL521" i="7"/>
  <c r="AK521" i="7"/>
  <c r="AJ521" i="7"/>
  <c r="AI521" i="7"/>
  <c r="S521" i="7"/>
  <c r="R521" i="7"/>
  <c r="Q521" i="7"/>
  <c r="P521" i="7"/>
  <c r="O521" i="7"/>
  <c r="N521" i="7"/>
  <c r="M521" i="7"/>
  <c r="L521" i="7"/>
  <c r="K521" i="7"/>
  <c r="J521" i="7"/>
  <c r="I521" i="7"/>
  <c r="H521" i="7"/>
  <c r="G521" i="7"/>
  <c r="F521" i="7"/>
  <c r="BI520" i="7"/>
  <c r="BH520" i="7" s="1"/>
  <c r="D520" i="7" s="1"/>
  <c r="BF520" i="7"/>
  <c r="BE520" i="7"/>
  <c r="BD520" i="7"/>
  <c r="BC520" i="7"/>
  <c r="BB520" i="7"/>
  <c r="BA520" i="7"/>
  <c r="AZ520" i="7"/>
  <c r="AY520" i="7"/>
  <c r="AX520" i="7"/>
  <c r="AW520" i="7"/>
  <c r="AV520" i="7"/>
  <c r="AU520" i="7"/>
  <c r="AT520" i="7"/>
  <c r="AS520" i="7"/>
  <c r="AR520" i="7"/>
  <c r="AQ520" i="7"/>
  <c r="AP520" i="7"/>
  <c r="AO520" i="7"/>
  <c r="AN520" i="7"/>
  <c r="AM520" i="7"/>
  <c r="AL520" i="7"/>
  <c r="AK520" i="7"/>
  <c r="AJ520" i="7"/>
  <c r="AI520" i="7"/>
  <c r="S520" i="7"/>
  <c r="R520" i="7"/>
  <c r="Q520" i="7"/>
  <c r="P520" i="7"/>
  <c r="O520" i="7"/>
  <c r="N520" i="7"/>
  <c r="M520" i="7"/>
  <c r="L520" i="7"/>
  <c r="K520" i="7"/>
  <c r="J520" i="7"/>
  <c r="I520" i="7"/>
  <c r="H520" i="7"/>
  <c r="G520" i="7"/>
  <c r="F520" i="7"/>
  <c r="BI519" i="7"/>
  <c r="BF519" i="7"/>
  <c r="BE519" i="7"/>
  <c r="BD519" i="7"/>
  <c r="BC519" i="7"/>
  <c r="BB519" i="7"/>
  <c r="BA519" i="7"/>
  <c r="AZ519" i="7"/>
  <c r="AY519" i="7"/>
  <c r="AX519" i="7"/>
  <c r="AW519" i="7"/>
  <c r="AV519" i="7"/>
  <c r="AU519" i="7"/>
  <c r="AT519" i="7"/>
  <c r="AS519" i="7"/>
  <c r="AR519" i="7"/>
  <c r="AQ519" i="7"/>
  <c r="AP519" i="7"/>
  <c r="AO519" i="7"/>
  <c r="AN519" i="7"/>
  <c r="AM519" i="7"/>
  <c r="AL519" i="7"/>
  <c r="AK519" i="7"/>
  <c r="AJ519" i="7"/>
  <c r="AI519" i="7"/>
  <c r="S519" i="7"/>
  <c r="R519" i="7"/>
  <c r="Q519" i="7"/>
  <c r="P519" i="7"/>
  <c r="O519" i="7"/>
  <c r="N519" i="7"/>
  <c r="M519" i="7"/>
  <c r="L519" i="7"/>
  <c r="K519" i="7"/>
  <c r="J519" i="7"/>
  <c r="I519" i="7"/>
  <c r="H519" i="7"/>
  <c r="G519" i="7"/>
  <c r="F519" i="7"/>
  <c r="BI518" i="7"/>
  <c r="BH518" i="7" s="1"/>
  <c r="CI518" i="7" s="1"/>
  <c r="AE518" i="7" s="1"/>
  <c r="BF518" i="7"/>
  <c r="BE518" i="7"/>
  <c r="BD518" i="7"/>
  <c r="BC518" i="7"/>
  <c r="BB518" i="7"/>
  <c r="BA518" i="7"/>
  <c r="AZ518" i="7"/>
  <c r="AY518" i="7"/>
  <c r="AX518" i="7"/>
  <c r="AW518" i="7"/>
  <c r="AV518" i="7"/>
  <c r="AU518" i="7"/>
  <c r="AT518" i="7"/>
  <c r="AS518" i="7"/>
  <c r="AR518" i="7"/>
  <c r="AQ518" i="7"/>
  <c r="AP518" i="7"/>
  <c r="AO518" i="7"/>
  <c r="AN518" i="7"/>
  <c r="AM518" i="7"/>
  <c r="AL518" i="7"/>
  <c r="AK518" i="7"/>
  <c r="AJ518" i="7"/>
  <c r="AI518" i="7"/>
  <c r="S518" i="7"/>
  <c r="R518" i="7"/>
  <c r="Q518" i="7"/>
  <c r="P518" i="7"/>
  <c r="O518" i="7"/>
  <c r="N518" i="7"/>
  <c r="M518" i="7"/>
  <c r="L518" i="7"/>
  <c r="K518" i="7"/>
  <c r="J518" i="7"/>
  <c r="I518" i="7"/>
  <c r="H518" i="7"/>
  <c r="G518" i="7"/>
  <c r="F518" i="7"/>
  <c r="BI517" i="7"/>
  <c r="BH517" i="7" s="1"/>
  <c r="BF517" i="7"/>
  <c r="BE517" i="7"/>
  <c r="BD517" i="7"/>
  <c r="BC517" i="7"/>
  <c r="BB517" i="7"/>
  <c r="BA517" i="7"/>
  <c r="AZ517" i="7"/>
  <c r="AY517" i="7"/>
  <c r="AX517" i="7"/>
  <c r="AW517" i="7"/>
  <c r="AV517" i="7"/>
  <c r="AU517" i="7"/>
  <c r="AT517" i="7"/>
  <c r="AS517" i="7"/>
  <c r="AR517" i="7"/>
  <c r="AQ517" i="7"/>
  <c r="AP517" i="7"/>
  <c r="AO517" i="7"/>
  <c r="AN517" i="7"/>
  <c r="AM517" i="7"/>
  <c r="AL517" i="7"/>
  <c r="AK517" i="7"/>
  <c r="AJ517" i="7"/>
  <c r="AI517" i="7"/>
  <c r="S517" i="7"/>
  <c r="R517" i="7"/>
  <c r="Q517" i="7"/>
  <c r="P517" i="7"/>
  <c r="O517" i="7"/>
  <c r="N517" i="7"/>
  <c r="M517" i="7"/>
  <c r="L517" i="7"/>
  <c r="K517" i="7"/>
  <c r="J517" i="7"/>
  <c r="I517" i="7"/>
  <c r="H517" i="7"/>
  <c r="G517" i="7"/>
  <c r="F517" i="7"/>
  <c r="BI516" i="7"/>
  <c r="BH516" i="7" s="1"/>
  <c r="D516" i="7" s="1"/>
  <c r="BF516" i="7"/>
  <c r="BE516" i="7"/>
  <c r="BD516" i="7"/>
  <c r="BC516" i="7"/>
  <c r="BB516" i="7"/>
  <c r="BA516" i="7"/>
  <c r="AZ516" i="7"/>
  <c r="AY516" i="7"/>
  <c r="AX516" i="7"/>
  <c r="AW516" i="7"/>
  <c r="AV516" i="7"/>
  <c r="AU516" i="7"/>
  <c r="AT516" i="7"/>
  <c r="AS516" i="7"/>
  <c r="AR516" i="7"/>
  <c r="AQ516" i="7"/>
  <c r="AP516" i="7"/>
  <c r="AO516" i="7"/>
  <c r="AN516" i="7"/>
  <c r="AM516" i="7"/>
  <c r="AL516" i="7"/>
  <c r="AK516" i="7"/>
  <c r="AJ516" i="7"/>
  <c r="AI516" i="7"/>
  <c r="S516" i="7"/>
  <c r="R516" i="7"/>
  <c r="Q516" i="7"/>
  <c r="P516" i="7"/>
  <c r="O516" i="7"/>
  <c r="N516" i="7"/>
  <c r="M516" i="7"/>
  <c r="L516" i="7"/>
  <c r="K516" i="7"/>
  <c r="J516" i="7"/>
  <c r="I516" i="7"/>
  <c r="H516" i="7"/>
  <c r="G516" i="7"/>
  <c r="F516" i="7"/>
  <c r="BI515" i="7"/>
  <c r="BH515" i="7" s="1"/>
  <c r="D515" i="7" s="1"/>
  <c r="BF515" i="7"/>
  <c r="BE515" i="7"/>
  <c r="BD515" i="7"/>
  <c r="BC515" i="7"/>
  <c r="BB515" i="7"/>
  <c r="BA515" i="7"/>
  <c r="AZ515" i="7"/>
  <c r="AY515" i="7"/>
  <c r="AX515" i="7"/>
  <c r="AW515" i="7"/>
  <c r="AV515" i="7"/>
  <c r="AU515" i="7"/>
  <c r="AT515" i="7"/>
  <c r="AS515" i="7"/>
  <c r="AR515" i="7"/>
  <c r="AQ515" i="7"/>
  <c r="AP515" i="7"/>
  <c r="AO515" i="7"/>
  <c r="AN515" i="7"/>
  <c r="AM515" i="7"/>
  <c r="AL515" i="7"/>
  <c r="AK515" i="7"/>
  <c r="AJ515" i="7"/>
  <c r="AI515" i="7"/>
  <c r="S515" i="7"/>
  <c r="R515" i="7"/>
  <c r="Q515" i="7"/>
  <c r="P515" i="7"/>
  <c r="O515" i="7"/>
  <c r="N515" i="7"/>
  <c r="M515" i="7"/>
  <c r="L515" i="7"/>
  <c r="K515" i="7"/>
  <c r="J515" i="7"/>
  <c r="I515" i="7"/>
  <c r="H515" i="7"/>
  <c r="G515" i="7"/>
  <c r="F515" i="7"/>
  <c r="BI514" i="7"/>
  <c r="BF514" i="7"/>
  <c r="BE514" i="7"/>
  <c r="BD514" i="7"/>
  <c r="BC514" i="7"/>
  <c r="BB514" i="7"/>
  <c r="BA514" i="7"/>
  <c r="AZ514" i="7"/>
  <c r="AY514" i="7"/>
  <c r="AX514" i="7"/>
  <c r="AW514" i="7"/>
  <c r="AV514" i="7"/>
  <c r="AU514" i="7"/>
  <c r="AT514" i="7"/>
  <c r="AS514" i="7"/>
  <c r="AR514" i="7"/>
  <c r="AQ514" i="7"/>
  <c r="AP514" i="7"/>
  <c r="AO514" i="7"/>
  <c r="AN514" i="7"/>
  <c r="AM514" i="7"/>
  <c r="AL514" i="7"/>
  <c r="AK514" i="7"/>
  <c r="AJ514" i="7"/>
  <c r="AI514" i="7"/>
  <c r="S514" i="7"/>
  <c r="R514" i="7"/>
  <c r="Q514" i="7"/>
  <c r="P514" i="7"/>
  <c r="O514" i="7"/>
  <c r="N514" i="7"/>
  <c r="M514" i="7"/>
  <c r="L514" i="7"/>
  <c r="K514" i="7"/>
  <c r="J514" i="7"/>
  <c r="I514" i="7"/>
  <c r="H514" i="7"/>
  <c r="G514" i="7"/>
  <c r="F514" i="7"/>
  <c r="BI513" i="7"/>
  <c r="BH513" i="7"/>
  <c r="BF513" i="7"/>
  <c r="BE513" i="7"/>
  <c r="BD513" i="7"/>
  <c r="BC513" i="7"/>
  <c r="BB513" i="7"/>
  <c r="BA513" i="7"/>
  <c r="AZ513" i="7"/>
  <c r="AY513" i="7"/>
  <c r="AX513" i="7"/>
  <c r="AW513" i="7"/>
  <c r="AV513" i="7"/>
  <c r="AU513" i="7"/>
  <c r="AT513" i="7"/>
  <c r="AS513" i="7"/>
  <c r="AR513" i="7"/>
  <c r="AQ513" i="7"/>
  <c r="AP513" i="7"/>
  <c r="AO513" i="7"/>
  <c r="AN513" i="7"/>
  <c r="AM513" i="7"/>
  <c r="AL513" i="7"/>
  <c r="AK513" i="7"/>
  <c r="AJ513" i="7"/>
  <c r="AI513" i="7"/>
  <c r="S513" i="7"/>
  <c r="R513" i="7"/>
  <c r="Q513" i="7"/>
  <c r="P513" i="7"/>
  <c r="O513" i="7"/>
  <c r="N513" i="7"/>
  <c r="M513" i="7"/>
  <c r="L513" i="7"/>
  <c r="K513" i="7"/>
  <c r="J513" i="7"/>
  <c r="I513" i="7"/>
  <c r="H513" i="7"/>
  <c r="G513" i="7"/>
  <c r="F513" i="7"/>
  <c r="BI512" i="7"/>
  <c r="BF512" i="7"/>
  <c r="BE512" i="7"/>
  <c r="BD512" i="7"/>
  <c r="BC512" i="7"/>
  <c r="BB512" i="7"/>
  <c r="BA512" i="7"/>
  <c r="AZ512" i="7"/>
  <c r="AY512" i="7"/>
  <c r="AX512" i="7"/>
  <c r="AW512" i="7"/>
  <c r="AV512" i="7"/>
  <c r="AU512" i="7"/>
  <c r="AT512" i="7"/>
  <c r="AS512" i="7"/>
  <c r="AR512" i="7"/>
  <c r="AQ512" i="7"/>
  <c r="AP512" i="7"/>
  <c r="AO512" i="7"/>
  <c r="AN512" i="7"/>
  <c r="AM512" i="7"/>
  <c r="AL512" i="7"/>
  <c r="AK512" i="7"/>
  <c r="AJ512" i="7"/>
  <c r="AI512" i="7"/>
  <c r="S512" i="7"/>
  <c r="R512" i="7"/>
  <c r="Q512" i="7"/>
  <c r="P512" i="7"/>
  <c r="O512" i="7"/>
  <c r="N512" i="7"/>
  <c r="M512" i="7"/>
  <c r="L512" i="7"/>
  <c r="K512" i="7"/>
  <c r="J512" i="7"/>
  <c r="I512" i="7"/>
  <c r="H512" i="7"/>
  <c r="G512" i="7"/>
  <c r="F512" i="7"/>
  <c r="BI511" i="7"/>
  <c r="BH511" i="7" s="1"/>
  <c r="BF511" i="7"/>
  <c r="BE511" i="7"/>
  <c r="BD511" i="7"/>
  <c r="BC511" i="7"/>
  <c r="BB511" i="7"/>
  <c r="BA511" i="7"/>
  <c r="AZ511" i="7"/>
  <c r="AY511" i="7"/>
  <c r="AX511" i="7"/>
  <c r="AW511" i="7"/>
  <c r="AV511" i="7"/>
  <c r="AU511" i="7"/>
  <c r="AT511" i="7"/>
  <c r="AS511" i="7"/>
  <c r="AR511" i="7"/>
  <c r="AQ511" i="7"/>
  <c r="AP511" i="7"/>
  <c r="AO511" i="7"/>
  <c r="AN511" i="7"/>
  <c r="AM511" i="7"/>
  <c r="AL511" i="7"/>
  <c r="AK511" i="7"/>
  <c r="AJ511" i="7"/>
  <c r="AI511" i="7"/>
  <c r="S511" i="7"/>
  <c r="R511" i="7"/>
  <c r="Q511" i="7"/>
  <c r="P511" i="7"/>
  <c r="O511" i="7"/>
  <c r="N511" i="7"/>
  <c r="M511" i="7"/>
  <c r="L511" i="7"/>
  <c r="K511" i="7"/>
  <c r="J511" i="7"/>
  <c r="I511" i="7"/>
  <c r="H511" i="7"/>
  <c r="G511" i="7"/>
  <c r="F511" i="7"/>
  <c r="BI510" i="7"/>
  <c r="BH510" i="7" s="1"/>
  <c r="BF510" i="7"/>
  <c r="BE510" i="7"/>
  <c r="BD510" i="7"/>
  <c r="BC510" i="7"/>
  <c r="BB510" i="7"/>
  <c r="BA510" i="7"/>
  <c r="AZ510" i="7"/>
  <c r="AY510" i="7"/>
  <c r="AX510" i="7"/>
  <c r="AW510" i="7"/>
  <c r="AV510" i="7"/>
  <c r="AU510" i="7"/>
  <c r="AT510" i="7"/>
  <c r="AS510" i="7"/>
  <c r="AR510" i="7"/>
  <c r="AQ510" i="7"/>
  <c r="AP510" i="7"/>
  <c r="AO510" i="7"/>
  <c r="AN510" i="7"/>
  <c r="AM510" i="7"/>
  <c r="AL510" i="7"/>
  <c r="AK510" i="7"/>
  <c r="AJ510" i="7"/>
  <c r="AI510" i="7"/>
  <c r="S510" i="7"/>
  <c r="R510" i="7"/>
  <c r="Q510" i="7"/>
  <c r="P510" i="7"/>
  <c r="O510" i="7"/>
  <c r="N510" i="7"/>
  <c r="M510" i="7"/>
  <c r="L510" i="7"/>
  <c r="K510" i="7"/>
  <c r="J510" i="7"/>
  <c r="I510" i="7"/>
  <c r="H510" i="7"/>
  <c r="G510" i="7"/>
  <c r="F510" i="7"/>
  <c r="BI509" i="7"/>
  <c r="BH509" i="7" s="1"/>
  <c r="BF509" i="7"/>
  <c r="BE509" i="7"/>
  <c r="BD509" i="7"/>
  <c r="BC509" i="7"/>
  <c r="BB509" i="7"/>
  <c r="BA509" i="7"/>
  <c r="AZ509" i="7"/>
  <c r="AY509" i="7"/>
  <c r="AX509" i="7"/>
  <c r="AW509" i="7"/>
  <c r="AV509" i="7"/>
  <c r="AU509" i="7"/>
  <c r="AT509" i="7"/>
  <c r="AS509" i="7"/>
  <c r="AR509" i="7"/>
  <c r="AQ509" i="7"/>
  <c r="AP509" i="7"/>
  <c r="AO509" i="7"/>
  <c r="AN509" i="7"/>
  <c r="AM509" i="7"/>
  <c r="AL509" i="7"/>
  <c r="AK509" i="7"/>
  <c r="AJ509" i="7"/>
  <c r="AI509" i="7"/>
  <c r="S509" i="7"/>
  <c r="R509" i="7"/>
  <c r="Q509" i="7"/>
  <c r="P509" i="7"/>
  <c r="O509" i="7"/>
  <c r="N509" i="7"/>
  <c r="M509" i="7"/>
  <c r="L509" i="7"/>
  <c r="K509" i="7"/>
  <c r="J509" i="7"/>
  <c r="I509" i="7"/>
  <c r="H509" i="7"/>
  <c r="G509" i="7"/>
  <c r="F509" i="7"/>
  <c r="BI508" i="7"/>
  <c r="BH508" i="7" s="1"/>
  <c r="BF508" i="7"/>
  <c r="BE508" i="7"/>
  <c r="BD508" i="7"/>
  <c r="BC508" i="7"/>
  <c r="BB508" i="7"/>
  <c r="BA508" i="7"/>
  <c r="AZ508" i="7"/>
  <c r="AY508" i="7"/>
  <c r="AX508" i="7"/>
  <c r="AW508" i="7"/>
  <c r="AV508" i="7"/>
  <c r="AU508" i="7"/>
  <c r="AT508" i="7"/>
  <c r="AS508" i="7"/>
  <c r="AR508" i="7"/>
  <c r="AQ508" i="7"/>
  <c r="AP508" i="7"/>
  <c r="AO508" i="7"/>
  <c r="AN508" i="7"/>
  <c r="AM508" i="7"/>
  <c r="AL508" i="7"/>
  <c r="AK508" i="7"/>
  <c r="AJ508" i="7"/>
  <c r="AI508" i="7"/>
  <c r="S508" i="7"/>
  <c r="R508" i="7"/>
  <c r="Q508" i="7"/>
  <c r="P508" i="7"/>
  <c r="O508" i="7"/>
  <c r="N508" i="7"/>
  <c r="M508" i="7"/>
  <c r="L508" i="7"/>
  <c r="K508" i="7"/>
  <c r="J508" i="7"/>
  <c r="I508" i="7"/>
  <c r="H508" i="7"/>
  <c r="G508" i="7"/>
  <c r="F508" i="7"/>
  <c r="BI507" i="7"/>
  <c r="BH507" i="7" s="1"/>
  <c r="BF507" i="7"/>
  <c r="BE507" i="7"/>
  <c r="BD507" i="7"/>
  <c r="BC507" i="7"/>
  <c r="BB507" i="7"/>
  <c r="BA507" i="7"/>
  <c r="AZ507" i="7"/>
  <c r="AY507" i="7"/>
  <c r="AX507" i="7"/>
  <c r="AW507" i="7"/>
  <c r="AV507" i="7"/>
  <c r="AU507" i="7"/>
  <c r="AT507" i="7"/>
  <c r="AS507" i="7"/>
  <c r="AR507" i="7"/>
  <c r="AQ507" i="7"/>
  <c r="AP507" i="7"/>
  <c r="AO507" i="7"/>
  <c r="AN507" i="7"/>
  <c r="AM507" i="7"/>
  <c r="AL507" i="7"/>
  <c r="AK507" i="7"/>
  <c r="AJ507" i="7"/>
  <c r="AI507" i="7"/>
  <c r="S507" i="7"/>
  <c r="R507" i="7"/>
  <c r="Q507" i="7"/>
  <c r="P507" i="7"/>
  <c r="O507" i="7"/>
  <c r="N507" i="7"/>
  <c r="M507" i="7"/>
  <c r="L507" i="7"/>
  <c r="K507" i="7"/>
  <c r="J507" i="7"/>
  <c r="I507" i="7"/>
  <c r="H507" i="7"/>
  <c r="G507" i="7"/>
  <c r="F507" i="7"/>
  <c r="BI506" i="7"/>
  <c r="BH506" i="7" s="1"/>
  <c r="CJ506" i="7" s="1"/>
  <c r="BF506" i="7"/>
  <c r="BE506" i="7"/>
  <c r="BD506" i="7"/>
  <c r="BC506" i="7"/>
  <c r="BB506" i="7"/>
  <c r="BA506" i="7"/>
  <c r="AZ506" i="7"/>
  <c r="AY506" i="7"/>
  <c r="AX506" i="7"/>
  <c r="AW506" i="7"/>
  <c r="AV506" i="7"/>
  <c r="AU506" i="7"/>
  <c r="AT506" i="7"/>
  <c r="AS506" i="7"/>
  <c r="AR506" i="7"/>
  <c r="AQ506" i="7"/>
  <c r="AP506" i="7"/>
  <c r="AO506" i="7"/>
  <c r="AN506" i="7"/>
  <c r="AM506" i="7"/>
  <c r="AL506" i="7"/>
  <c r="AK506" i="7"/>
  <c r="AJ506" i="7"/>
  <c r="AI506" i="7"/>
  <c r="S506" i="7"/>
  <c r="R506" i="7"/>
  <c r="Q506" i="7"/>
  <c r="P506" i="7"/>
  <c r="O506" i="7"/>
  <c r="N506" i="7"/>
  <c r="M506" i="7"/>
  <c r="L506" i="7"/>
  <c r="K506" i="7"/>
  <c r="J506" i="7"/>
  <c r="I506" i="7"/>
  <c r="H506" i="7"/>
  <c r="G506" i="7"/>
  <c r="F506" i="7"/>
  <c r="BI505" i="7"/>
  <c r="BH505" i="7" s="1"/>
  <c r="CJ505" i="7" s="1"/>
  <c r="AF505" i="7" s="1"/>
  <c r="BF505" i="7"/>
  <c r="BE505" i="7"/>
  <c r="BD505" i="7"/>
  <c r="BC505" i="7"/>
  <c r="BB505" i="7"/>
  <c r="BA505" i="7"/>
  <c r="AZ505" i="7"/>
  <c r="AY505" i="7"/>
  <c r="AX505" i="7"/>
  <c r="AW505" i="7"/>
  <c r="AV505" i="7"/>
  <c r="AU505" i="7"/>
  <c r="AT505" i="7"/>
  <c r="AS505" i="7"/>
  <c r="AR505" i="7"/>
  <c r="AQ505" i="7"/>
  <c r="AP505" i="7"/>
  <c r="AO505" i="7"/>
  <c r="AN505" i="7"/>
  <c r="AM505" i="7"/>
  <c r="AL505" i="7"/>
  <c r="AK505" i="7"/>
  <c r="AJ505" i="7"/>
  <c r="AI505" i="7"/>
  <c r="S505" i="7"/>
  <c r="R505" i="7"/>
  <c r="Q505" i="7"/>
  <c r="P505" i="7"/>
  <c r="O505" i="7"/>
  <c r="N505" i="7"/>
  <c r="M505" i="7"/>
  <c r="L505" i="7"/>
  <c r="K505" i="7"/>
  <c r="J505" i="7"/>
  <c r="I505" i="7"/>
  <c r="H505" i="7"/>
  <c r="G505" i="7"/>
  <c r="F505" i="7"/>
  <c r="BI504" i="7"/>
  <c r="BH504" i="7"/>
  <c r="BF504" i="7"/>
  <c r="BE504" i="7"/>
  <c r="BD504" i="7"/>
  <c r="BC504" i="7"/>
  <c r="BB504" i="7"/>
  <c r="BA504" i="7"/>
  <c r="AZ504" i="7"/>
  <c r="AY504" i="7"/>
  <c r="AX504" i="7"/>
  <c r="AW504" i="7"/>
  <c r="AV504" i="7"/>
  <c r="AU504" i="7"/>
  <c r="AT504" i="7"/>
  <c r="AS504" i="7"/>
  <c r="AR504" i="7"/>
  <c r="AQ504" i="7"/>
  <c r="AP504" i="7"/>
  <c r="AO504" i="7"/>
  <c r="AN504" i="7"/>
  <c r="AM504" i="7"/>
  <c r="AL504" i="7"/>
  <c r="AK504" i="7"/>
  <c r="AJ504" i="7"/>
  <c r="AI504" i="7"/>
  <c r="S504" i="7"/>
  <c r="R504" i="7"/>
  <c r="Q504" i="7"/>
  <c r="P504" i="7"/>
  <c r="O504" i="7"/>
  <c r="N504" i="7"/>
  <c r="M504" i="7"/>
  <c r="L504" i="7"/>
  <c r="K504" i="7"/>
  <c r="J504" i="7"/>
  <c r="I504" i="7"/>
  <c r="H504" i="7"/>
  <c r="G504" i="7"/>
  <c r="F504" i="7"/>
  <c r="BI503" i="7"/>
  <c r="BH503" i="7"/>
  <c r="BF503" i="7"/>
  <c r="BE503" i="7"/>
  <c r="BD503" i="7"/>
  <c r="BC503" i="7"/>
  <c r="BB503" i="7"/>
  <c r="BA503" i="7"/>
  <c r="AZ503" i="7"/>
  <c r="AY503" i="7"/>
  <c r="AX503" i="7"/>
  <c r="AW503" i="7"/>
  <c r="AV503" i="7"/>
  <c r="AU503" i="7"/>
  <c r="AT503" i="7"/>
  <c r="AS503" i="7"/>
  <c r="AR503" i="7"/>
  <c r="AQ503" i="7"/>
  <c r="AP503" i="7"/>
  <c r="AO503" i="7"/>
  <c r="AN503" i="7"/>
  <c r="AM503" i="7"/>
  <c r="AL503" i="7"/>
  <c r="AK503" i="7"/>
  <c r="AJ503" i="7"/>
  <c r="AI503" i="7"/>
  <c r="S503" i="7"/>
  <c r="R503" i="7"/>
  <c r="Q503" i="7"/>
  <c r="P503" i="7"/>
  <c r="O503" i="7"/>
  <c r="N503" i="7"/>
  <c r="M503" i="7"/>
  <c r="L503" i="7"/>
  <c r="K503" i="7"/>
  <c r="J503" i="7"/>
  <c r="I503" i="7"/>
  <c r="H503" i="7"/>
  <c r="G503" i="7"/>
  <c r="F503" i="7"/>
  <c r="BI502" i="7"/>
  <c r="BH502" i="7"/>
  <c r="CJ502" i="7" s="1"/>
  <c r="BF502" i="7"/>
  <c r="BE502" i="7"/>
  <c r="BD502" i="7"/>
  <c r="BC502" i="7"/>
  <c r="BB502" i="7"/>
  <c r="BA502" i="7"/>
  <c r="AZ502" i="7"/>
  <c r="AY502" i="7"/>
  <c r="AX502" i="7"/>
  <c r="AW502" i="7"/>
  <c r="AV502" i="7"/>
  <c r="AU502" i="7"/>
  <c r="AT502" i="7"/>
  <c r="AS502" i="7"/>
  <c r="AR502" i="7"/>
  <c r="AQ502" i="7"/>
  <c r="AP502" i="7"/>
  <c r="AO502" i="7"/>
  <c r="AN502" i="7"/>
  <c r="AM502" i="7"/>
  <c r="AL502" i="7"/>
  <c r="AK502" i="7"/>
  <c r="AJ502" i="7"/>
  <c r="AI502" i="7"/>
  <c r="S502" i="7"/>
  <c r="R502" i="7"/>
  <c r="Q502" i="7"/>
  <c r="P502" i="7"/>
  <c r="O502" i="7"/>
  <c r="N502" i="7"/>
  <c r="M502" i="7"/>
  <c r="L502" i="7"/>
  <c r="K502" i="7"/>
  <c r="J502" i="7"/>
  <c r="I502" i="7"/>
  <c r="H502" i="7"/>
  <c r="G502" i="7"/>
  <c r="F502" i="7"/>
  <c r="BI501" i="7"/>
  <c r="BH501" i="7" s="1"/>
  <c r="CJ501" i="7" s="1"/>
  <c r="AF501" i="7" s="1"/>
  <c r="BF501" i="7"/>
  <c r="BE501" i="7"/>
  <c r="BD501" i="7"/>
  <c r="BC501" i="7"/>
  <c r="BB501" i="7"/>
  <c r="BA501" i="7"/>
  <c r="AZ501" i="7"/>
  <c r="AY501" i="7"/>
  <c r="AX501" i="7"/>
  <c r="AW501" i="7"/>
  <c r="AV501" i="7"/>
  <c r="AU501" i="7"/>
  <c r="AT501" i="7"/>
  <c r="AS501" i="7"/>
  <c r="AR501" i="7"/>
  <c r="AQ501" i="7"/>
  <c r="AP501" i="7"/>
  <c r="AO501" i="7"/>
  <c r="AN501" i="7"/>
  <c r="AM501" i="7"/>
  <c r="AL501" i="7"/>
  <c r="AK501" i="7"/>
  <c r="AJ501" i="7"/>
  <c r="AI501" i="7"/>
  <c r="S501" i="7"/>
  <c r="R501" i="7"/>
  <c r="Q501" i="7"/>
  <c r="P501" i="7"/>
  <c r="O501" i="7"/>
  <c r="N501" i="7"/>
  <c r="M501" i="7"/>
  <c r="L501" i="7"/>
  <c r="K501" i="7"/>
  <c r="J501" i="7"/>
  <c r="I501" i="7"/>
  <c r="H501" i="7"/>
  <c r="G501" i="7"/>
  <c r="F501" i="7"/>
  <c r="BI500" i="7"/>
  <c r="BH500" i="7" s="1"/>
  <c r="BF500" i="7"/>
  <c r="BE500" i="7"/>
  <c r="BD500" i="7"/>
  <c r="BC500" i="7"/>
  <c r="BB500" i="7"/>
  <c r="BA500" i="7"/>
  <c r="AZ500" i="7"/>
  <c r="AY500" i="7"/>
  <c r="AX500" i="7"/>
  <c r="AW500" i="7"/>
  <c r="AV500" i="7"/>
  <c r="AU500" i="7"/>
  <c r="AT500" i="7"/>
  <c r="AS500" i="7"/>
  <c r="AR500" i="7"/>
  <c r="AQ500" i="7"/>
  <c r="AP500" i="7"/>
  <c r="AO500" i="7"/>
  <c r="AN500" i="7"/>
  <c r="AM500" i="7"/>
  <c r="AL500" i="7"/>
  <c r="AK500" i="7"/>
  <c r="AJ500" i="7"/>
  <c r="AI500" i="7"/>
  <c r="S500" i="7"/>
  <c r="R500" i="7"/>
  <c r="Q500" i="7"/>
  <c r="P500" i="7"/>
  <c r="O500" i="7"/>
  <c r="N500" i="7"/>
  <c r="M500" i="7"/>
  <c r="L500" i="7"/>
  <c r="K500" i="7"/>
  <c r="J500" i="7"/>
  <c r="I500" i="7"/>
  <c r="H500" i="7"/>
  <c r="G500" i="7"/>
  <c r="F500" i="7"/>
  <c r="BI499" i="7"/>
  <c r="BH499" i="7"/>
  <c r="CJ499" i="7" s="1"/>
  <c r="AF499" i="7" s="1"/>
  <c r="BF499" i="7"/>
  <c r="BE499" i="7"/>
  <c r="BD499" i="7"/>
  <c r="BC499" i="7"/>
  <c r="BB499" i="7"/>
  <c r="BA499" i="7"/>
  <c r="AZ499" i="7"/>
  <c r="AY499" i="7"/>
  <c r="AX499" i="7"/>
  <c r="AW499" i="7"/>
  <c r="AV499" i="7"/>
  <c r="AU499" i="7"/>
  <c r="AT499" i="7"/>
  <c r="AS499" i="7"/>
  <c r="AR499" i="7"/>
  <c r="AQ499" i="7"/>
  <c r="AP499" i="7"/>
  <c r="AO499" i="7"/>
  <c r="AN499" i="7"/>
  <c r="AM499" i="7"/>
  <c r="AL499" i="7"/>
  <c r="AK499" i="7"/>
  <c r="AJ499" i="7"/>
  <c r="AI499" i="7"/>
  <c r="S499" i="7"/>
  <c r="R499" i="7"/>
  <c r="Q499" i="7"/>
  <c r="P499" i="7"/>
  <c r="O499" i="7"/>
  <c r="N499" i="7"/>
  <c r="M499" i="7"/>
  <c r="L499" i="7"/>
  <c r="K499" i="7"/>
  <c r="J499" i="7"/>
  <c r="I499" i="7"/>
  <c r="H499" i="7"/>
  <c r="G499" i="7"/>
  <c r="F499" i="7"/>
  <c r="BI498" i="7"/>
  <c r="BF498" i="7"/>
  <c r="BE498" i="7"/>
  <c r="BD498" i="7"/>
  <c r="BC498" i="7"/>
  <c r="BB498" i="7"/>
  <c r="BA498" i="7"/>
  <c r="AZ498" i="7"/>
  <c r="AY498" i="7"/>
  <c r="AX498" i="7"/>
  <c r="AW498" i="7"/>
  <c r="AV498" i="7"/>
  <c r="AU498" i="7"/>
  <c r="AT498" i="7"/>
  <c r="AS498" i="7"/>
  <c r="AR498" i="7"/>
  <c r="AQ498" i="7"/>
  <c r="AP498" i="7"/>
  <c r="AO498" i="7"/>
  <c r="AN498" i="7"/>
  <c r="AM498" i="7"/>
  <c r="AL498" i="7"/>
  <c r="AK498" i="7"/>
  <c r="AJ498" i="7"/>
  <c r="AI498" i="7"/>
  <c r="S498" i="7"/>
  <c r="R498" i="7"/>
  <c r="Q498" i="7"/>
  <c r="P498" i="7"/>
  <c r="O498" i="7"/>
  <c r="N498" i="7"/>
  <c r="M498" i="7"/>
  <c r="L498" i="7"/>
  <c r="K498" i="7"/>
  <c r="J498" i="7"/>
  <c r="I498" i="7"/>
  <c r="H498" i="7"/>
  <c r="G498" i="7"/>
  <c r="F498" i="7"/>
  <c r="BI497" i="7"/>
  <c r="BH497" i="7" s="1"/>
  <c r="CJ497" i="7" s="1"/>
  <c r="AF497" i="7" s="1"/>
  <c r="BF497" i="7"/>
  <c r="BE497" i="7"/>
  <c r="BD497" i="7"/>
  <c r="BC497" i="7"/>
  <c r="BB497" i="7"/>
  <c r="BA497" i="7"/>
  <c r="AZ497" i="7"/>
  <c r="AY497" i="7"/>
  <c r="AX497" i="7"/>
  <c r="AW497" i="7"/>
  <c r="AV497" i="7"/>
  <c r="AU497" i="7"/>
  <c r="AT497" i="7"/>
  <c r="AS497" i="7"/>
  <c r="AR497" i="7"/>
  <c r="AQ497" i="7"/>
  <c r="AP497" i="7"/>
  <c r="AO497" i="7"/>
  <c r="AN497" i="7"/>
  <c r="AM497" i="7"/>
  <c r="AL497" i="7"/>
  <c r="AK497" i="7"/>
  <c r="AJ497" i="7"/>
  <c r="AI497" i="7"/>
  <c r="S497" i="7"/>
  <c r="R497" i="7"/>
  <c r="Q497" i="7"/>
  <c r="P497" i="7"/>
  <c r="O497" i="7"/>
  <c r="N497" i="7"/>
  <c r="M497" i="7"/>
  <c r="L497" i="7"/>
  <c r="K497" i="7"/>
  <c r="J497" i="7"/>
  <c r="I497" i="7"/>
  <c r="H497" i="7"/>
  <c r="G497" i="7"/>
  <c r="F497" i="7"/>
  <c r="BI496" i="7"/>
  <c r="BF496" i="7"/>
  <c r="BE496" i="7"/>
  <c r="BD496" i="7"/>
  <c r="BC496" i="7"/>
  <c r="BB496" i="7"/>
  <c r="BA496" i="7"/>
  <c r="AZ496" i="7"/>
  <c r="AY496" i="7"/>
  <c r="AX496" i="7"/>
  <c r="AW496" i="7"/>
  <c r="AV496" i="7"/>
  <c r="AU496" i="7"/>
  <c r="AT496" i="7"/>
  <c r="AS496" i="7"/>
  <c r="AR496" i="7"/>
  <c r="AQ496" i="7"/>
  <c r="AP496" i="7"/>
  <c r="AO496" i="7"/>
  <c r="AN496" i="7"/>
  <c r="AM496" i="7"/>
  <c r="AL496" i="7"/>
  <c r="AK496" i="7"/>
  <c r="AJ496" i="7"/>
  <c r="AI496" i="7"/>
  <c r="S496" i="7"/>
  <c r="R496" i="7"/>
  <c r="Q496" i="7"/>
  <c r="P496" i="7"/>
  <c r="O496" i="7"/>
  <c r="N496" i="7"/>
  <c r="M496" i="7"/>
  <c r="L496" i="7"/>
  <c r="K496" i="7"/>
  <c r="J496" i="7"/>
  <c r="I496" i="7"/>
  <c r="H496" i="7"/>
  <c r="G496" i="7"/>
  <c r="F496" i="7"/>
  <c r="BI495" i="7"/>
  <c r="BH495" i="7"/>
  <c r="BF495" i="7"/>
  <c r="BE495" i="7"/>
  <c r="BD495" i="7"/>
  <c r="BC495" i="7"/>
  <c r="BB495" i="7"/>
  <c r="BA495" i="7"/>
  <c r="AZ495" i="7"/>
  <c r="AY495" i="7"/>
  <c r="AX495" i="7"/>
  <c r="AW495" i="7"/>
  <c r="AV495" i="7"/>
  <c r="AU495" i="7"/>
  <c r="AT495" i="7"/>
  <c r="AS495" i="7"/>
  <c r="AR495" i="7"/>
  <c r="AQ495" i="7"/>
  <c r="AP495" i="7"/>
  <c r="AO495" i="7"/>
  <c r="AN495" i="7"/>
  <c r="AM495" i="7"/>
  <c r="AL495" i="7"/>
  <c r="AK495" i="7"/>
  <c r="AJ495" i="7"/>
  <c r="AI495" i="7"/>
  <c r="S495" i="7"/>
  <c r="R495" i="7"/>
  <c r="Q495" i="7"/>
  <c r="P495" i="7"/>
  <c r="O495" i="7"/>
  <c r="N495" i="7"/>
  <c r="M495" i="7"/>
  <c r="L495" i="7"/>
  <c r="K495" i="7"/>
  <c r="J495" i="7"/>
  <c r="I495" i="7"/>
  <c r="H495" i="7"/>
  <c r="G495" i="7"/>
  <c r="F495" i="7"/>
  <c r="BI494" i="7"/>
  <c r="BH494" i="7"/>
  <c r="CJ494" i="7" s="1"/>
  <c r="BF494" i="7"/>
  <c r="BE494" i="7"/>
  <c r="BD494" i="7"/>
  <c r="BC494" i="7"/>
  <c r="BB494" i="7"/>
  <c r="BA494" i="7"/>
  <c r="AZ494" i="7"/>
  <c r="AY494" i="7"/>
  <c r="AX494" i="7"/>
  <c r="AW494" i="7"/>
  <c r="AV494" i="7"/>
  <c r="AU494" i="7"/>
  <c r="AT494" i="7"/>
  <c r="AS494" i="7"/>
  <c r="AR494" i="7"/>
  <c r="AQ494" i="7"/>
  <c r="AP494" i="7"/>
  <c r="AO494" i="7"/>
  <c r="AN494" i="7"/>
  <c r="AM494" i="7"/>
  <c r="AL494" i="7"/>
  <c r="AK494" i="7"/>
  <c r="AJ494" i="7"/>
  <c r="AI494" i="7"/>
  <c r="S494" i="7"/>
  <c r="R494" i="7"/>
  <c r="Q494" i="7"/>
  <c r="P494" i="7"/>
  <c r="O494" i="7"/>
  <c r="N494" i="7"/>
  <c r="M494" i="7"/>
  <c r="L494" i="7"/>
  <c r="K494" i="7"/>
  <c r="J494" i="7"/>
  <c r="I494" i="7"/>
  <c r="H494" i="7"/>
  <c r="G494" i="7"/>
  <c r="F494" i="7"/>
  <c r="BI493" i="7"/>
  <c r="BF493" i="7"/>
  <c r="BE493" i="7"/>
  <c r="BD493" i="7"/>
  <c r="BC493" i="7"/>
  <c r="BB493" i="7"/>
  <c r="BA493" i="7"/>
  <c r="AZ493" i="7"/>
  <c r="AY493" i="7"/>
  <c r="AX493" i="7"/>
  <c r="AW493" i="7"/>
  <c r="AV493" i="7"/>
  <c r="AU493" i="7"/>
  <c r="AT493" i="7"/>
  <c r="AS493" i="7"/>
  <c r="AR493" i="7"/>
  <c r="AQ493" i="7"/>
  <c r="AP493" i="7"/>
  <c r="AO493" i="7"/>
  <c r="AN493" i="7"/>
  <c r="AM493" i="7"/>
  <c r="AL493" i="7"/>
  <c r="AK493" i="7"/>
  <c r="AJ493" i="7"/>
  <c r="AI493" i="7"/>
  <c r="S493" i="7"/>
  <c r="R493" i="7"/>
  <c r="Q493" i="7"/>
  <c r="P493" i="7"/>
  <c r="O493" i="7"/>
  <c r="N493" i="7"/>
  <c r="M493" i="7"/>
  <c r="L493" i="7"/>
  <c r="K493" i="7"/>
  <c r="J493" i="7"/>
  <c r="I493" i="7"/>
  <c r="H493" i="7"/>
  <c r="G493" i="7"/>
  <c r="F493" i="7"/>
  <c r="BI492" i="7"/>
  <c r="BH492" i="7"/>
  <c r="CJ492" i="7" s="1"/>
  <c r="BF492" i="7"/>
  <c r="BE492" i="7"/>
  <c r="BD492" i="7"/>
  <c r="BC492" i="7"/>
  <c r="BB492" i="7"/>
  <c r="BA492" i="7"/>
  <c r="AZ492" i="7"/>
  <c r="AY492" i="7"/>
  <c r="AX492" i="7"/>
  <c r="AW492" i="7"/>
  <c r="AV492" i="7"/>
  <c r="AU492" i="7"/>
  <c r="AT492" i="7"/>
  <c r="AS492" i="7"/>
  <c r="AR492" i="7"/>
  <c r="AQ492" i="7"/>
  <c r="AP492" i="7"/>
  <c r="AO492" i="7"/>
  <c r="AN492" i="7"/>
  <c r="AM492" i="7"/>
  <c r="AL492" i="7"/>
  <c r="AK492" i="7"/>
  <c r="AJ492" i="7"/>
  <c r="AI492" i="7"/>
  <c r="S492" i="7"/>
  <c r="R492" i="7"/>
  <c r="Q492" i="7"/>
  <c r="P492" i="7"/>
  <c r="O492" i="7"/>
  <c r="N492" i="7"/>
  <c r="M492" i="7"/>
  <c r="L492" i="7"/>
  <c r="K492" i="7"/>
  <c r="J492" i="7"/>
  <c r="I492" i="7"/>
  <c r="H492" i="7"/>
  <c r="G492" i="7"/>
  <c r="F492" i="7"/>
  <c r="BI491" i="7"/>
  <c r="BF491" i="7"/>
  <c r="BE491" i="7"/>
  <c r="BD491" i="7"/>
  <c r="BC491" i="7"/>
  <c r="BB491" i="7"/>
  <c r="BA491" i="7"/>
  <c r="AZ491" i="7"/>
  <c r="AY491" i="7"/>
  <c r="AX491" i="7"/>
  <c r="AW491" i="7"/>
  <c r="AV491" i="7"/>
  <c r="AU491" i="7"/>
  <c r="AT491" i="7"/>
  <c r="AS491" i="7"/>
  <c r="AR491" i="7"/>
  <c r="AQ491" i="7"/>
  <c r="AP491" i="7"/>
  <c r="AO491" i="7"/>
  <c r="AN491" i="7"/>
  <c r="AM491" i="7"/>
  <c r="AL491" i="7"/>
  <c r="AK491" i="7"/>
  <c r="AJ491" i="7"/>
  <c r="AI491" i="7"/>
  <c r="S491" i="7"/>
  <c r="R491" i="7"/>
  <c r="Q491" i="7"/>
  <c r="P491" i="7"/>
  <c r="O491" i="7"/>
  <c r="N491" i="7"/>
  <c r="M491" i="7"/>
  <c r="L491" i="7"/>
  <c r="K491" i="7"/>
  <c r="J491" i="7"/>
  <c r="I491" i="7"/>
  <c r="H491" i="7"/>
  <c r="G491" i="7"/>
  <c r="F491" i="7"/>
  <c r="BI490" i="7"/>
  <c r="BH490" i="7" s="1"/>
  <c r="CJ490" i="7" s="1"/>
  <c r="BF490" i="7"/>
  <c r="BE490" i="7"/>
  <c r="BD490" i="7"/>
  <c r="BC490" i="7"/>
  <c r="BB490" i="7"/>
  <c r="BA490" i="7"/>
  <c r="AZ490" i="7"/>
  <c r="AY490" i="7"/>
  <c r="AX490" i="7"/>
  <c r="AW490" i="7"/>
  <c r="AV490" i="7"/>
  <c r="AU490" i="7"/>
  <c r="AT490" i="7"/>
  <c r="AS490" i="7"/>
  <c r="AR490" i="7"/>
  <c r="AQ490" i="7"/>
  <c r="AP490" i="7"/>
  <c r="AO490" i="7"/>
  <c r="AN490" i="7"/>
  <c r="AM490" i="7"/>
  <c r="AL490" i="7"/>
  <c r="AK490" i="7"/>
  <c r="AJ490" i="7"/>
  <c r="AI490" i="7"/>
  <c r="S490" i="7"/>
  <c r="R490" i="7"/>
  <c r="Q490" i="7"/>
  <c r="P490" i="7"/>
  <c r="O490" i="7"/>
  <c r="N490" i="7"/>
  <c r="M490" i="7"/>
  <c r="L490" i="7"/>
  <c r="K490" i="7"/>
  <c r="J490" i="7"/>
  <c r="I490" i="7"/>
  <c r="H490" i="7"/>
  <c r="G490" i="7"/>
  <c r="F490" i="7"/>
  <c r="BI489" i="7"/>
  <c r="BH489" i="7"/>
  <c r="CJ489" i="7" s="1"/>
  <c r="AF489" i="7" s="1"/>
  <c r="BF489" i="7"/>
  <c r="BE489" i="7"/>
  <c r="BD489" i="7"/>
  <c r="BC489" i="7"/>
  <c r="BB489" i="7"/>
  <c r="BA489" i="7"/>
  <c r="AZ489" i="7"/>
  <c r="AY489" i="7"/>
  <c r="AX489" i="7"/>
  <c r="AW489" i="7"/>
  <c r="AV489" i="7"/>
  <c r="AU489" i="7"/>
  <c r="AT489" i="7"/>
  <c r="AS489" i="7"/>
  <c r="AR489" i="7"/>
  <c r="AQ489" i="7"/>
  <c r="AP489" i="7"/>
  <c r="AO489" i="7"/>
  <c r="AN489" i="7"/>
  <c r="AM489" i="7"/>
  <c r="AL489" i="7"/>
  <c r="AK489" i="7"/>
  <c r="AJ489" i="7"/>
  <c r="AI489" i="7"/>
  <c r="S489" i="7"/>
  <c r="R489" i="7"/>
  <c r="Q489" i="7"/>
  <c r="P489" i="7"/>
  <c r="O489" i="7"/>
  <c r="N489" i="7"/>
  <c r="M489" i="7"/>
  <c r="L489" i="7"/>
  <c r="K489" i="7"/>
  <c r="J489" i="7"/>
  <c r="I489" i="7"/>
  <c r="H489" i="7"/>
  <c r="G489" i="7"/>
  <c r="F489" i="7"/>
  <c r="BI488" i="7"/>
  <c r="BH488" i="7"/>
  <c r="CJ488" i="7" s="1"/>
  <c r="BF488" i="7"/>
  <c r="BE488" i="7"/>
  <c r="BD488" i="7"/>
  <c r="BC488" i="7"/>
  <c r="BB488" i="7"/>
  <c r="BA488" i="7"/>
  <c r="AZ488" i="7"/>
  <c r="AY488" i="7"/>
  <c r="AX488" i="7"/>
  <c r="AW488" i="7"/>
  <c r="AV488" i="7"/>
  <c r="AU488" i="7"/>
  <c r="AT488" i="7"/>
  <c r="AS488" i="7"/>
  <c r="AR488" i="7"/>
  <c r="AQ488" i="7"/>
  <c r="AP488" i="7"/>
  <c r="AO488" i="7"/>
  <c r="AN488" i="7"/>
  <c r="AM488" i="7"/>
  <c r="AL488" i="7"/>
  <c r="AK488" i="7"/>
  <c r="AJ488" i="7"/>
  <c r="AI488" i="7"/>
  <c r="S488" i="7"/>
  <c r="R488" i="7"/>
  <c r="Q488" i="7"/>
  <c r="P488" i="7"/>
  <c r="O488" i="7"/>
  <c r="N488" i="7"/>
  <c r="M488" i="7"/>
  <c r="L488" i="7"/>
  <c r="K488" i="7"/>
  <c r="J488" i="7"/>
  <c r="I488" i="7"/>
  <c r="H488" i="7"/>
  <c r="G488" i="7"/>
  <c r="F488" i="7"/>
  <c r="BI487" i="7"/>
  <c r="BH487" i="7" s="1"/>
  <c r="CJ487" i="7" s="1"/>
  <c r="AF487" i="7" s="1"/>
  <c r="BF487" i="7"/>
  <c r="BE487" i="7"/>
  <c r="BD487" i="7"/>
  <c r="BC487" i="7"/>
  <c r="BB487" i="7"/>
  <c r="BA487" i="7"/>
  <c r="AZ487" i="7"/>
  <c r="AY487" i="7"/>
  <c r="AX487" i="7"/>
  <c r="AW487" i="7"/>
  <c r="AV487" i="7"/>
  <c r="AU487" i="7"/>
  <c r="AT487" i="7"/>
  <c r="AS487" i="7"/>
  <c r="AR487" i="7"/>
  <c r="AQ487" i="7"/>
  <c r="AP487" i="7"/>
  <c r="AO487" i="7"/>
  <c r="AN487" i="7"/>
  <c r="AM487" i="7"/>
  <c r="AL487" i="7"/>
  <c r="AK487" i="7"/>
  <c r="AJ487" i="7"/>
  <c r="AI487" i="7"/>
  <c r="S487" i="7"/>
  <c r="R487" i="7"/>
  <c r="Q487" i="7"/>
  <c r="P487" i="7"/>
  <c r="O487" i="7"/>
  <c r="N487" i="7"/>
  <c r="M487" i="7"/>
  <c r="L487" i="7"/>
  <c r="K487" i="7"/>
  <c r="J487" i="7"/>
  <c r="I487" i="7"/>
  <c r="H487" i="7"/>
  <c r="G487" i="7"/>
  <c r="F487" i="7"/>
  <c r="BI486" i="7"/>
  <c r="BF486" i="7"/>
  <c r="BE486" i="7"/>
  <c r="BD486" i="7"/>
  <c r="BC486" i="7"/>
  <c r="BB486" i="7"/>
  <c r="BA486" i="7"/>
  <c r="AZ486" i="7"/>
  <c r="AY486" i="7"/>
  <c r="AX486" i="7"/>
  <c r="AW486" i="7"/>
  <c r="AV486" i="7"/>
  <c r="AU486" i="7"/>
  <c r="AT486" i="7"/>
  <c r="AS486" i="7"/>
  <c r="AR486" i="7"/>
  <c r="AQ486" i="7"/>
  <c r="AP486" i="7"/>
  <c r="AO486" i="7"/>
  <c r="AN486" i="7"/>
  <c r="AM486" i="7"/>
  <c r="AL486" i="7"/>
  <c r="AK486" i="7"/>
  <c r="AJ486" i="7"/>
  <c r="AI486" i="7"/>
  <c r="S486" i="7"/>
  <c r="R486" i="7"/>
  <c r="Q486" i="7"/>
  <c r="P486" i="7"/>
  <c r="O486" i="7"/>
  <c r="N486" i="7"/>
  <c r="M486" i="7"/>
  <c r="L486" i="7"/>
  <c r="K486" i="7"/>
  <c r="J486" i="7"/>
  <c r="I486" i="7"/>
  <c r="H486" i="7"/>
  <c r="G486" i="7"/>
  <c r="F486" i="7"/>
  <c r="BI485" i="7"/>
  <c r="BH485" i="7" s="1"/>
  <c r="CJ485" i="7" s="1"/>
  <c r="AF485" i="7" s="1"/>
  <c r="BF485" i="7"/>
  <c r="BE485" i="7"/>
  <c r="BD485" i="7"/>
  <c r="BC485" i="7"/>
  <c r="BB485" i="7"/>
  <c r="BA485" i="7"/>
  <c r="AZ485" i="7"/>
  <c r="AY485" i="7"/>
  <c r="AX485" i="7"/>
  <c r="AW485" i="7"/>
  <c r="AV485" i="7"/>
  <c r="AU485" i="7"/>
  <c r="AT485" i="7"/>
  <c r="AS485" i="7"/>
  <c r="AR485" i="7"/>
  <c r="AQ485" i="7"/>
  <c r="AP485" i="7"/>
  <c r="AO485" i="7"/>
  <c r="AN485" i="7"/>
  <c r="AM485" i="7"/>
  <c r="AL485" i="7"/>
  <c r="AK485" i="7"/>
  <c r="AJ485" i="7"/>
  <c r="AI485" i="7"/>
  <c r="S485" i="7"/>
  <c r="R485" i="7"/>
  <c r="Q485" i="7"/>
  <c r="P485" i="7"/>
  <c r="O485" i="7"/>
  <c r="N485" i="7"/>
  <c r="M485" i="7"/>
  <c r="L485" i="7"/>
  <c r="K485" i="7"/>
  <c r="J485" i="7"/>
  <c r="I485" i="7"/>
  <c r="H485" i="7"/>
  <c r="G485" i="7"/>
  <c r="F485" i="7"/>
  <c r="BI484" i="7"/>
  <c r="BH484" i="7"/>
  <c r="BF484" i="7"/>
  <c r="BE484" i="7"/>
  <c r="BD484" i="7"/>
  <c r="BC484" i="7"/>
  <c r="BB484" i="7"/>
  <c r="BA484" i="7"/>
  <c r="AZ484" i="7"/>
  <c r="AY484" i="7"/>
  <c r="AX484" i="7"/>
  <c r="AW484" i="7"/>
  <c r="AV484" i="7"/>
  <c r="AU484" i="7"/>
  <c r="AT484" i="7"/>
  <c r="AS484" i="7"/>
  <c r="AR484" i="7"/>
  <c r="AQ484" i="7"/>
  <c r="AP484" i="7"/>
  <c r="AO484" i="7"/>
  <c r="AN484" i="7"/>
  <c r="AM484" i="7"/>
  <c r="AL484" i="7"/>
  <c r="AK484" i="7"/>
  <c r="AJ484" i="7"/>
  <c r="AI484" i="7"/>
  <c r="S484" i="7"/>
  <c r="R484" i="7"/>
  <c r="Q484" i="7"/>
  <c r="P484" i="7"/>
  <c r="O484" i="7"/>
  <c r="N484" i="7"/>
  <c r="M484" i="7"/>
  <c r="L484" i="7"/>
  <c r="K484" i="7"/>
  <c r="J484" i="7"/>
  <c r="I484" i="7"/>
  <c r="H484" i="7"/>
  <c r="G484" i="7"/>
  <c r="F484" i="7"/>
  <c r="BI483" i="7"/>
  <c r="BH483" i="7"/>
  <c r="CJ483" i="7" s="1"/>
  <c r="AF483" i="7" s="1"/>
  <c r="BF483" i="7"/>
  <c r="BE483" i="7"/>
  <c r="BD483" i="7"/>
  <c r="BC483" i="7"/>
  <c r="BB483" i="7"/>
  <c r="BA483" i="7"/>
  <c r="AZ483" i="7"/>
  <c r="AY483" i="7"/>
  <c r="AX483" i="7"/>
  <c r="AW483" i="7"/>
  <c r="AV483" i="7"/>
  <c r="AU483" i="7"/>
  <c r="AT483" i="7"/>
  <c r="AS483" i="7"/>
  <c r="AR483" i="7"/>
  <c r="AQ483" i="7"/>
  <c r="AP483" i="7"/>
  <c r="AO483" i="7"/>
  <c r="AN483" i="7"/>
  <c r="AM483" i="7"/>
  <c r="AL483" i="7"/>
  <c r="AK483" i="7"/>
  <c r="AJ483" i="7"/>
  <c r="AI483" i="7"/>
  <c r="S483" i="7"/>
  <c r="R483" i="7"/>
  <c r="Q483" i="7"/>
  <c r="P483" i="7"/>
  <c r="O483" i="7"/>
  <c r="N483" i="7"/>
  <c r="M483" i="7"/>
  <c r="L483" i="7"/>
  <c r="K483" i="7"/>
  <c r="J483" i="7"/>
  <c r="I483" i="7"/>
  <c r="H483" i="7"/>
  <c r="G483" i="7"/>
  <c r="F483" i="7"/>
  <c r="BI482" i="7"/>
  <c r="BF482" i="7"/>
  <c r="BE482" i="7"/>
  <c r="BD482" i="7"/>
  <c r="BC482" i="7"/>
  <c r="BB482" i="7"/>
  <c r="BA482" i="7"/>
  <c r="AZ482" i="7"/>
  <c r="AY482" i="7"/>
  <c r="AX482" i="7"/>
  <c r="AW482" i="7"/>
  <c r="AV482" i="7"/>
  <c r="AU482" i="7"/>
  <c r="AT482" i="7"/>
  <c r="AS482" i="7"/>
  <c r="AR482" i="7"/>
  <c r="AQ482" i="7"/>
  <c r="AP482" i="7"/>
  <c r="AO482" i="7"/>
  <c r="AN482" i="7"/>
  <c r="AM482" i="7"/>
  <c r="AL482" i="7"/>
  <c r="AK482" i="7"/>
  <c r="AJ482" i="7"/>
  <c r="AI482" i="7"/>
  <c r="S482" i="7"/>
  <c r="R482" i="7"/>
  <c r="Q482" i="7"/>
  <c r="P482" i="7"/>
  <c r="O482" i="7"/>
  <c r="N482" i="7"/>
  <c r="M482" i="7"/>
  <c r="L482" i="7"/>
  <c r="K482" i="7"/>
  <c r="J482" i="7"/>
  <c r="I482" i="7"/>
  <c r="H482" i="7"/>
  <c r="G482" i="7"/>
  <c r="F482" i="7"/>
  <c r="BI481" i="7"/>
  <c r="BF481" i="7"/>
  <c r="BE481" i="7"/>
  <c r="BD481" i="7"/>
  <c r="BC481" i="7"/>
  <c r="BB481" i="7"/>
  <c r="BA481" i="7"/>
  <c r="AZ481" i="7"/>
  <c r="AY481" i="7"/>
  <c r="AX481" i="7"/>
  <c r="AW481" i="7"/>
  <c r="AV481" i="7"/>
  <c r="AU481" i="7"/>
  <c r="AT481" i="7"/>
  <c r="AS481" i="7"/>
  <c r="AR481" i="7"/>
  <c r="AQ481" i="7"/>
  <c r="AP481" i="7"/>
  <c r="AO481" i="7"/>
  <c r="AN481" i="7"/>
  <c r="AM481" i="7"/>
  <c r="AL481" i="7"/>
  <c r="AK481" i="7"/>
  <c r="AJ481" i="7"/>
  <c r="AI481" i="7"/>
  <c r="S481" i="7"/>
  <c r="R481" i="7"/>
  <c r="Q481" i="7"/>
  <c r="P481" i="7"/>
  <c r="O481" i="7"/>
  <c r="N481" i="7"/>
  <c r="M481" i="7"/>
  <c r="L481" i="7"/>
  <c r="K481" i="7"/>
  <c r="J481" i="7"/>
  <c r="I481" i="7"/>
  <c r="H481" i="7"/>
  <c r="G481" i="7"/>
  <c r="F481" i="7"/>
  <c r="BI480" i="7"/>
  <c r="BF480" i="7"/>
  <c r="BE480" i="7"/>
  <c r="BD480" i="7"/>
  <c r="BC480" i="7"/>
  <c r="BB480" i="7"/>
  <c r="BA480" i="7"/>
  <c r="AZ480" i="7"/>
  <c r="AY480" i="7"/>
  <c r="AX480" i="7"/>
  <c r="AW480" i="7"/>
  <c r="AV480" i="7"/>
  <c r="AU480" i="7"/>
  <c r="AT480" i="7"/>
  <c r="AS480" i="7"/>
  <c r="AR480" i="7"/>
  <c r="AQ480" i="7"/>
  <c r="AP480" i="7"/>
  <c r="AO480" i="7"/>
  <c r="AN480" i="7"/>
  <c r="AM480" i="7"/>
  <c r="AL480" i="7"/>
  <c r="AK480" i="7"/>
  <c r="AJ480" i="7"/>
  <c r="AI480" i="7"/>
  <c r="S480" i="7"/>
  <c r="R480" i="7"/>
  <c r="Q480" i="7"/>
  <c r="P480" i="7"/>
  <c r="O480" i="7"/>
  <c r="N480" i="7"/>
  <c r="M480" i="7"/>
  <c r="L480" i="7"/>
  <c r="K480" i="7"/>
  <c r="J480" i="7"/>
  <c r="I480" i="7"/>
  <c r="H480" i="7"/>
  <c r="G480" i="7"/>
  <c r="F480" i="7"/>
  <c r="BI479" i="7"/>
  <c r="BH479" i="7"/>
  <c r="BF479" i="7"/>
  <c r="BE479" i="7"/>
  <c r="BD479" i="7"/>
  <c r="BC479" i="7"/>
  <c r="BB479" i="7"/>
  <c r="BA479" i="7"/>
  <c r="AZ479" i="7"/>
  <c r="AY479" i="7"/>
  <c r="AX479" i="7"/>
  <c r="AW479" i="7"/>
  <c r="AV479" i="7"/>
  <c r="AU479" i="7"/>
  <c r="AT479" i="7"/>
  <c r="AS479" i="7"/>
  <c r="AR479" i="7"/>
  <c r="AQ479" i="7"/>
  <c r="AP479" i="7"/>
  <c r="AO479" i="7"/>
  <c r="AN479" i="7"/>
  <c r="AM479" i="7"/>
  <c r="AL479" i="7"/>
  <c r="AK479" i="7"/>
  <c r="AJ479" i="7"/>
  <c r="AI479" i="7"/>
  <c r="S479" i="7"/>
  <c r="R479" i="7"/>
  <c r="Q479" i="7"/>
  <c r="P479" i="7"/>
  <c r="O479" i="7"/>
  <c r="N479" i="7"/>
  <c r="M479" i="7"/>
  <c r="L479" i="7"/>
  <c r="K479" i="7"/>
  <c r="J479" i="7"/>
  <c r="I479" i="7"/>
  <c r="H479" i="7"/>
  <c r="G479" i="7"/>
  <c r="F479" i="7"/>
  <c r="BI478" i="7"/>
  <c r="BF478" i="7"/>
  <c r="BE478" i="7"/>
  <c r="BD478" i="7"/>
  <c r="BC478" i="7"/>
  <c r="BB478" i="7"/>
  <c r="BA478" i="7"/>
  <c r="AZ478" i="7"/>
  <c r="AY478" i="7"/>
  <c r="AX478" i="7"/>
  <c r="AW478" i="7"/>
  <c r="AV478" i="7"/>
  <c r="AU478" i="7"/>
  <c r="AT478" i="7"/>
  <c r="AS478" i="7"/>
  <c r="AR478" i="7"/>
  <c r="AQ478" i="7"/>
  <c r="AP478" i="7"/>
  <c r="AO478" i="7"/>
  <c r="AN478" i="7"/>
  <c r="AM478" i="7"/>
  <c r="AL478" i="7"/>
  <c r="AK478" i="7"/>
  <c r="AJ478" i="7"/>
  <c r="AI478" i="7"/>
  <c r="S478" i="7"/>
  <c r="R478" i="7"/>
  <c r="Q478" i="7"/>
  <c r="P478" i="7"/>
  <c r="O478" i="7"/>
  <c r="N478" i="7"/>
  <c r="M478" i="7"/>
  <c r="L478" i="7"/>
  <c r="K478" i="7"/>
  <c r="J478" i="7"/>
  <c r="I478" i="7"/>
  <c r="H478" i="7"/>
  <c r="G478" i="7"/>
  <c r="F478" i="7"/>
  <c r="BI477" i="7"/>
  <c r="BF477" i="7"/>
  <c r="BE477" i="7"/>
  <c r="BD477" i="7"/>
  <c r="BC477" i="7"/>
  <c r="BB477" i="7"/>
  <c r="BA477" i="7"/>
  <c r="AZ477" i="7"/>
  <c r="AY477" i="7"/>
  <c r="AX477" i="7"/>
  <c r="AW477" i="7"/>
  <c r="AV477" i="7"/>
  <c r="AU477" i="7"/>
  <c r="AT477" i="7"/>
  <c r="AS477" i="7"/>
  <c r="AR477" i="7"/>
  <c r="AQ477" i="7"/>
  <c r="AP477" i="7"/>
  <c r="AO477" i="7"/>
  <c r="AN477" i="7"/>
  <c r="AM477" i="7"/>
  <c r="AL477" i="7"/>
  <c r="AK477" i="7"/>
  <c r="AJ477" i="7"/>
  <c r="AI477" i="7"/>
  <c r="S477" i="7"/>
  <c r="R477" i="7"/>
  <c r="Q477" i="7"/>
  <c r="P477" i="7"/>
  <c r="O477" i="7"/>
  <c r="N477" i="7"/>
  <c r="M477" i="7"/>
  <c r="L477" i="7"/>
  <c r="K477" i="7"/>
  <c r="J477" i="7"/>
  <c r="I477" i="7"/>
  <c r="H477" i="7"/>
  <c r="G477" i="7"/>
  <c r="F477" i="7"/>
  <c r="BI476" i="7"/>
  <c r="BH476" i="7"/>
  <c r="CJ476" i="7" s="1"/>
  <c r="BF476" i="7"/>
  <c r="BE476" i="7"/>
  <c r="BD476" i="7"/>
  <c r="BC476" i="7"/>
  <c r="BB476" i="7"/>
  <c r="BA476" i="7"/>
  <c r="AZ476" i="7"/>
  <c r="AY476" i="7"/>
  <c r="AX476" i="7"/>
  <c r="AW476" i="7"/>
  <c r="AV476" i="7"/>
  <c r="AU476" i="7"/>
  <c r="AT476" i="7"/>
  <c r="AS476" i="7"/>
  <c r="AR476" i="7"/>
  <c r="AQ476" i="7"/>
  <c r="AP476" i="7"/>
  <c r="AO476" i="7"/>
  <c r="AN476" i="7"/>
  <c r="AM476" i="7"/>
  <c r="AL476" i="7"/>
  <c r="AK476" i="7"/>
  <c r="AJ476" i="7"/>
  <c r="AI476" i="7"/>
  <c r="S476" i="7"/>
  <c r="R476" i="7"/>
  <c r="Q476" i="7"/>
  <c r="P476" i="7"/>
  <c r="O476" i="7"/>
  <c r="N476" i="7"/>
  <c r="M476" i="7"/>
  <c r="L476" i="7"/>
  <c r="K476" i="7"/>
  <c r="J476" i="7"/>
  <c r="I476" i="7"/>
  <c r="H476" i="7"/>
  <c r="G476" i="7"/>
  <c r="F476" i="7"/>
  <c r="BI475" i="7"/>
  <c r="BF475" i="7"/>
  <c r="BE475" i="7"/>
  <c r="BD475" i="7"/>
  <c r="BC475" i="7"/>
  <c r="BB475" i="7"/>
  <c r="BA475" i="7"/>
  <c r="AZ475" i="7"/>
  <c r="AY475" i="7"/>
  <c r="AX475" i="7"/>
  <c r="AW475" i="7"/>
  <c r="AV475" i="7"/>
  <c r="AU475" i="7"/>
  <c r="AT475" i="7"/>
  <c r="AS475" i="7"/>
  <c r="AR475" i="7"/>
  <c r="AQ475" i="7"/>
  <c r="AP475" i="7"/>
  <c r="AO475" i="7"/>
  <c r="AN475" i="7"/>
  <c r="AM475" i="7"/>
  <c r="AL475" i="7"/>
  <c r="AK475" i="7"/>
  <c r="AJ475" i="7"/>
  <c r="AI475" i="7"/>
  <c r="S475" i="7"/>
  <c r="R475" i="7"/>
  <c r="Q475" i="7"/>
  <c r="P475" i="7"/>
  <c r="O475" i="7"/>
  <c r="N475" i="7"/>
  <c r="M475" i="7"/>
  <c r="L475" i="7"/>
  <c r="K475" i="7"/>
  <c r="J475" i="7"/>
  <c r="I475" i="7"/>
  <c r="H475" i="7"/>
  <c r="G475" i="7"/>
  <c r="F475" i="7"/>
  <c r="BI474" i="7"/>
  <c r="BH474" i="7" s="1"/>
  <c r="BF474" i="7"/>
  <c r="BE474" i="7"/>
  <c r="BD474" i="7"/>
  <c r="BC474" i="7"/>
  <c r="BB474" i="7"/>
  <c r="BA474" i="7"/>
  <c r="AZ474" i="7"/>
  <c r="AY474" i="7"/>
  <c r="AX474" i="7"/>
  <c r="AW474" i="7"/>
  <c r="AV474" i="7"/>
  <c r="AU474" i="7"/>
  <c r="AT474" i="7"/>
  <c r="AS474" i="7"/>
  <c r="AR474" i="7"/>
  <c r="AQ474" i="7"/>
  <c r="AP474" i="7"/>
  <c r="AO474" i="7"/>
  <c r="AN474" i="7"/>
  <c r="AM474" i="7"/>
  <c r="AL474" i="7"/>
  <c r="AK474" i="7"/>
  <c r="AJ474" i="7"/>
  <c r="AI474" i="7"/>
  <c r="S474" i="7"/>
  <c r="R474" i="7"/>
  <c r="Q474" i="7"/>
  <c r="P474" i="7"/>
  <c r="O474" i="7"/>
  <c r="N474" i="7"/>
  <c r="M474" i="7"/>
  <c r="L474" i="7"/>
  <c r="K474" i="7"/>
  <c r="J474" i="7"/>
  <c r="I474" i="7"/>
  <c r="H474" i="7"/>
  <c r="G474" i="7"/>
  <c r="F474" i="7"/>
  <c r="BI473" i="7"/>
  <c r="BH473" i="7" s="1"/>
  <c r="CJ473" i="7" s="1"/>
  <c r="AF473" i="7" s="1"/>
  <c r="BF473" i="7"/>
  <c r="BE473" i="7"/>
  <c r="BD473" i="7"/>
  <c r="BC473" i="7"/>
  <c r="BB473" i="7"/>
  <c r="BA473" i="7"/>
  <c r="AZ473" i="7"/>
  <c r="AY473" i="7"/>
  <c r="AX473" i="7"/>
  <c r="AW473" i="7"/>
  <c r="AV473" i="7"/>
  <c r="AU473" i="7"/>
  <c r="AT473" i="7"/>
  <c r="AS473" i="7"/>
  <c r="AR473" i="7"/>
  <c r="AQ473" i="7"/>
  <c r="AP473" i="7"/>
  <c r="AO473" i="7"/>
  <c r="AN473" i="7"/>
  <c r="AM473" i="7"/>
  <c r="AL473" i="7"/>
  <c r="AK473" i="7"/>
  <c r="AJ473" i="7"/>
  <c r="AI473" i="7"/>
  <c r="S473" i="7"/>
  <c r="R473" i="7"/>
  <c r="Q473" i="7"/>
  <c r="P473" i="7"/>
  <c r="O473" i="7"/>
  <c r="N473" i="7"/>
  <c r="M473" i="7"/>
  <c r="L473" i="7"/>
  <c r="K473" i="7"/>
  <c r="J473" i="7"/>
  <c r="I473" i="7"/>
  <c r="H473" i="7"/>
  <c r="G473" i="7"/>
  <c r="F473" i="7"/>
  <c r="BI472" i="7"/>
  <c r="BF472" i="7"/>
  <c r="BE472" i="7"/>
  <c r="BD472" i="7"/>
  <c r="BC472" i="7"/>
  <c r="BB472" i="7"/>
  <c r="BA472" i="7"/>
  <c r="AZ472" i="7"/>
  <c r="AY472" i="7"/>
  <c r="AX472" i="7"/>
  <c r="AW472" i="7"/>
  <c r="AV472" i="7"/>
  <c r="AU472" i="7"/>
  <c r="AT472" i="7"/>
  <c r="AS472" i="7"/>
  <c r="AR472" i="7"/>
  <c r="AQ472" i="7"/>
  <c r="AP472" i="7"/>
  <c r="AO472" i="7"/>
  <c r="AN472" i="7"/>
  <c r="AM472" i="7"/>
  <c r="AL472" i="7"/>
  <c r="AK472" i="7"/>
  <c r="AJ472" i="7"/>
  <c r="AI472" i="7"/>
  <c r="S472" i="7"/>
  <c r="R472" i="7"/>
  <c r="Q472" i="7"/>
  <c r="P472" i="7"/>
  <c r="O472" i="7"/>
  <c r="N472" i="7"/>
  <c r="M472" i="7"/>
  <c r="L472" i="7"/>
  <c r="K472" i="7"/>
  <c r="J472" i="7"/>
  <c r="I472" i="7"/>
  <c r="H472" i="7"/>
  <c r="G472" i="7"/>
  <c r="F472" i="7"/>
  <c r="CC471" i="7"/>
  <c r="BI471" i="7"/>
  <c r="BH471" i="7" s="1"/>
  <c r="CJ471" i="7" s="1"/>
  <c r="AF471" i="7" s="1"/>
  <c r="BF471" i="7"/>
  <c r="BE471" i="7"/>
  <c r="BD471" i="7"/>
  <c r="BC471" i="7"/>
  <c r="BB471" i="7"/>
  <c r="BA471" i="7"/>
  <c r="AZ471" i="7"/>
  <c r="AY471" i="7"/>
  <c r="AX471" i="7"/>
  <c r="AW471" i="7"/>
  <c r="AV471" i="7"/>
  <c r="AU471" i="7"/>
  <c r="AT471" i="7"/>
  <c r="AS471" i="7"/>
  <c r="AR471" i="7"/>
  <c r="AQ471" i="7"/>
  <c r="AP471" i="7"/>
  <c r="AO471" i="7"/>
  <c r="AN471" i="7"/>
  <c r="AM471" i="7"/>
  <c r="AL471" i="7"/>
  <c r="AK471" i="7"/>
  <c r="AJ471" i="7"/>
  <c r="AI471" i="7"/>
  <c r="S471" i="7"/>
  <c r="R471" i="7"/>
  <c r="Q471" i="7"/>
  <c r="P471" i="7"/>
  <c r="O471" i="7"/>
  <c r="N471" i="7"/>
  <c r="M471" i="7"/>
  <c r="L471" i="7"/>
  <c r="K471" i="7"/>
  <c r="J471" i="7"/>
  <c r="I471" i="7"/>
  <c r="H471" i="7"/>
  <c r="G471" i="7"/>
  <c r="F471" i="7"/>
  <c r="BI470" i="7"/>
  <c r="BH470" i="7" s="1"/>
  <c r="CJ470" i="7" s="1"/>
  <c r="BF470" i="7"/>
  <c r="BE470" i="7"/>
  <c r="BD470" i="7"/>
  <c r="BC470" i="7"/>
  <c r="BB470" i="7"/>
  <c r="BA470" i="7"/>
  <c r="AZ470" i="7"/>
  <c r="AY470" i="7"/>
  <c r="AX470" i="7"/>
  <c r="AW470" i="7"/>
  <c r="AV470" i="7"/>
  <c r="AU470" i="7"/>
  <c r="AT470" i="7"/>
  <c r="AS470" i="7"/>
  <c r="AR470" i="7"/>
  <c r="AQ470" i="7"/>
  <c r="AP470" i="7"/>
  <c r="AO470" i="7"/>
  <c r="AN470" i="7"/>
  <c r="AM470" i="7"/>
  <c r="AL470" i="7"/>
  <c r="AK470" i="7"/>
  <c r="AJ470" i="7"/>
  <c r="AI470" i="7"/>
  <c r="S470" i="7"/>
  <c r="R470" i="7"/>
  <c r="Q470" i="7"/>
  <c r="P470" i="7"/>
  <c r="O470" i="7"/>
  <c r="N470" i="7"/>
  <c r="M470" i="7"/>
  <c r="L470" i="7"/>
  <c r="K470" i="7"/>
  <c r="J470" i="7"/>
  <c r="I470" i="7"/>
  <c r="H470" i="7"/>
  <c r="G470" i="7"/>
  <c r="F470" i="7"/>
  <c r="BI469" i="7"/>
  <c r="BH469" i="7" s="1"/>
  <c r="CJ469" i="7" s="1"/>
  <c r="AF469" i="7" s="1"/>
  <c r="BF469" i="7"/>
  <c r="BE469" i="7"/>
  <c r="BD469" i="7"/>
  <c r="BC469" i="7"/>
  <c r="BB469" i="7"/>
  <c r="BA469" i="7"/>
  <c r="AZ469" i="7"/>
  <c r="AY469" i="7"/>
  <c r="AX469" i="7"/>
  <c r="AW469" i="7"/>
  <c r="AV469" i="7"/>
  <c r="AU469" i="7"/>
  <c r="AT469" i="7"/>
  <c r="AS469" i="7"/>
  <c r="AR469" i="7"/>
  <c r="AQ469" i="7"/>
  <c r="AP469" i="7"/>
  <c r="AO469" i="7"/>
  <c r="AN469" i="7"/>
  <c r="AM469" i="7"/>
  <c r="AL469" i="7"/>
  <c r="AK469" i="7"/>
  <c r="AJ469" i="7"/>
  <c r="AI469" i="7"/>
  <c r="S469" i="7"/>
  <c r="R469" i="7"/>
  <c r="Q469" i="7"/>
  <c r="P469" i="7"/>
  <c r="O469" i="7"/>
  <c r="N469" i="7"/>
  <c r="M469" i="7"/>
  <c r="L469" i="7"/>
  <c r="K469" i="7"/>
  <c r="J469" i="7"/>
  <c r="I469" i="7"/>
  <c r="H469" i="7"/>
  <c r="G469" i="7"/>
  <c r="F469" i="7"/>
  <c r="BI468" i="7"/>
  <c r="BH468" i="7"/>
  <c r="CJ468" i="7" s="1"/>
  <c r="BF468" i="7"/>
  <c r="BE468" i="7"/>
  <c r="BD468" i="7"/>
  <c r="BC468" i="7"/>
  <c r="BB468" i="7"/>
  <c r="BA468" i="7"/>
  <c r="AZ468" i="7"/>
  <c r="AY468" i="7"/>
  <c r="AX468" i="7"/>
  <c r="AW468" i="7"/>
  <c r="AV468" i="7"/>
  <c r="AU468" i="7"/>
  <c r="AT468" i="7"/>
  <c r="AS468" i="7"/>
  <c r="AR468" i="7"/>
  <c r="AQ468" i="7"/>
  <c r="AP468" i="7"/>
  <c r="AO468" i="7"/>
  <c r="AN468" i="7"/>
  <c r="AM468" i="7"/>
  <c r="AL468" i="7"/>
  <c r="AK468" i="7"/>
  <c r="AJ468" i="7"/>
  <c r="AI468" i="7"/>
  <c r="S468" i="7"/>
  <c r="R468" i="7"/>
  <c r="Q468" i="7"/>
  <c r="P468" i="7"/>
  <c r="O468" i="7"/>
  <c r="N468" i="7"/>
  <c r="M468" i="7"/>
  <c r="L468" i="7"/>
  <c r="K468" i="7"/>
  <c r="J468" i="7"/>
  <c r="I468" i="7"/>
  <c r="H468" i="7"/>
  <c r="G468" i="7"/>
  <c r="F468" i="7"/>
  <c r="BI467" i="7"/>
  <c r="BF467" i="7"/>
  <c r="BE467" i="7"/>
  <c r="BD467" i="7"/>
  <c r="BC467" i="7"/>
  <c r="BB467" i="7"/>
  <c r="BA467" i="7"/>
  <c r="AZ467" i="7"/>
  <c r="AY467" i="7"/>
  <c r="AX467" i="7"/>
  <c r="AW467" i="7"/>
  <c r="AV467" i="7"/>
  <c r="AU467" i="7"/>
  <c r="AT467" i="7"/>
  <c r="AS467" i="7"/>
  <c r="AR467" i="7"/>
  <c r="AQ467" i="7"/>
  <c r="AP467" i="7"/>
  <c r="AO467" i="7"/>
  <c r="AN467" i="7"/>
  <c r="AM467" i="7"/>
  <c r="AL467" i="7"/>
  <c r="AK467" i="7"/>
  <c r="AJ467" i="7"/>
  <c r="AI467" i="7"/>
  <c r="S467" i="7"/>
  <c r="R467" i="7"/>
  <c r="Q467" i="7"/>
  <c r="P467" i="7"/>
  <c r="O467" i="7"/>
  <c r="N467" i="7"/>
  <c r="M467" i="7"/>
  <c r="L467" i="7"/>
  <c r="K467" i="7"/>
  <c r="J467" i="7"/>
  <c r="I467" i="7"/>
  <c r="H467" i="7"/>
  <c r="G467" i="7"/>
  <c r="F467" i="7"/>
  <c r="BI466" i="7"/>
  <c r="BF466" i="7"/>
  <c r="BE466" i="7"/>
  <c r="BD466" i="7"/>
  <c r="BC466" i="7"/>
  <c r="BB466" i="7"/>
  <c r="BA466" i="7"/>
  <c r="AZ466" i="7"/>
  <c r="AY466" i="7"/>
  <c r="AX466" i="7"/>
  <c r="AW466" i="7"/>
  <c r="AV466" i="7"/>
  <c r="AU466" i="7"/>
  <c r="AT466" i="7"/>
  <c r="AS466" i="7"/>
  <c r="AR466" i="7"/>
  <c r="AQ466" i="7"/>
  <c r="AP466" i="7"/>
  <c r="AO466" i="7"/>
  <c r="AN466" i="7"/>
  <c r="AM466" i="7"/>
  <c r="AL466" i="7"/>
  <c r="AK466" i="7"/>
  <c r="AJ466" i="7"/>
  <c r="AI466" i="7"/>
  <c r="S466" i="7"/>
  <c r="R466" i="7"/>
  <c r="Q466" i="7"/>
  <c r="P466" i="7"/>
  <c r="O466" i="7"/>
  <c r="N466" i="7"/>
  <c r="M466" i="7"/>
  <c r="L466" i="7"/>
  <c r="K466" i="7"/>
  <c r="J466" i="7"/>
  <c r="I466" i="7"/>
  <c r="H466" i="7"/>
  <c r="G466" i="7"/>
  <c r="F466" i="7"/>
  <c r="BI465" i="7"/>
  <c r="BH465" i="7"/>
  <c r="CJ465" i="7" s="1"/>
  <c r="AF465" i="7" s="1"/>
  <c r="BF465" i="7"/>
  <c r="BE465" i="7"/>
  <c r="BD465" i="7"/>
  <c r="BC465" i="7"/>
  <c r="BB465" i="7"/>
  <c r="BA465" i="7"/>
  <c r="AZ465" i="7"/>
  <c r="AY465" i="7"/>
  <c r="AX465" i="7"/>
  <c r="AW465" i="7"/>
  <c r="AV465" i="7"/>
  <c r="AU465" i="7"/>
  <c r="AT465" i="7"/>
  <c r="AS465" i="7"/>
  <c r="AR465" i="7"/>
  <c r="AQ465" i="7"/>
  <c r="AP465" i="7"/>
  <c r="AO465" i="7"/>
  <c r="AN465" i="7"/>
  <c r="AM465" i="7"/>
  <c r="AL465" i="7"/>
  <c r="AK465" i="7"/>
  <c r="AJ465" i="7"/>
  <c r="AI465" i="7"/>
  <c r="S465" i="7"/>
  <c r="R465" i="7"/>
  <c r="Q465" i="7"/>
  <c r="P465" i="7"/>
  <c r="O465" i="7"/>
  <c r="N465" i="7"/>
  <c r="M465" i="7"/>
  <c r="L465" i="7"/>
  <c r="K465" i="7"/>
  <c r="J465" i="7"/>
  <c r="I465" i="7"/>
  <c r="H465" i="7"/>
  <c r="G465" i="7"/>
  <c r="F465" i="7"/>
  <c r="BI464" i="7"/>
  <c r="BF464" i="7"/>
  <c r="BE464" i="7"/>
  <c r="BD464" i="7"/>
  <c r="BC464" i="7"/>
  <c r="BB464" i="7"/>
  <c r="BA464" i="7"/>
  <c r="AZ464" i="7"/>
  <c r="AY464" i="7"/>
  <c r="AX464" i="7"/>
  <c r="AW464" i="7"/>
  <c r="AV464" i="7"/>
  <c r="AU464" i="7"/>
  <c r="AT464" i="7"/>
  <c r="AS464" i="7"/>
  <c r="AR464" i="7"/>
  <c r="AQ464" i="7"/>
  <c r="AP464" i="7"/>
  <c r="AO464" i="7"/>
  <c r="AN464" i="7"/>
  <c r="AM464" i="7"/>
  <c r="AL464" i="7"/>
  <c r="AK464" i="7"/>
  <c r="AJ464" i="7"/>
  <c r="AI464" i="7"/>
  <c r="S464" i="7"/>
  <c r="R464" i="7"/>
  <c r="Q464" i="7"/>
  <c r="P464" i="7"/>
  <c r="O464" i="7"/>
  <c r="N464" i="7"/>
  <c r="M464" i="7"/>
  <c r="L464" i="7"/>
  <c r="K464" i="7"/>
  <c r="J464" i="7"/>
  <c r="I464" i="7"/>
  <c r="H464" i="7"/>
  <c r="G464" i="7"/>
  <c r="F464" i="7"/>
  <c r="BI463" i="7"/>
  <c r="BH463" i="7" s="1"/>
  <c r="CJ463" i="7" s="1"/>
  <c r="AF463" i="7" s="1"/>
  <c r="BF463" i="7"/>
  <c r="BE463" i="7"/>
  <c r="BD463" i="7"/>
  <c r="BC463" i="7"/>
  <c r="BB463" i="7"/>
  <c r="BA463" i="7"/>
  <c r="AZ463" i="7"/>
  <c r="AY463" i="7"/>
  <c r="AX463" i="7"/>
  <c r="AW463" i="7"/>
  <c r="AV463" i="7"/>
  <c r="AU463" i="7"/>
  <c r="AT463" i="7"/>
  <c r="AS463" i="7"/>
  <c r="AR463" i="7"/>
  <c r="AQ463" i="7"/>
  <c r="AP463" i="7"/>
  <c r="AO463" i="7"/>
  <c r="AN463" i="7"/>
  <c r="AM463" i="7"/>
  <c r="AL463" i="7"/>
  <c r="AK463" i="7"/>
  <c r="AJ463" i="7"/>
  <c r="AI463" i="7"/>
  <c r="S463" i="7"/>
  <c r="R463" i="7"/>
  <c r="Q463" i="7"/>
  <c r="P463" i="7"/>
  <c r="O463" i="7"/>
  <c r="N463" i="7"/>
  <c r="M463" i="7"/>
  <c r="L463" i="7"/>
  <c r="K463" i="7"/>
  <c r="J463" i="7"/>
  <c r="I463" i="7"/>
  <c r="H463" i="7"/>
  <c r="G463" i="7"/>
  <c r="F463" i="7"/>
  <c r="BI462" i="7"/>
  <c r="BH462" i="7" s="1"/>
  <c r="CJ462" i="7" s="1"/>
  <c r="BF462" i="7"/>
  <c r="BE462" i="7"/>
  <c r="BD462" i="7"/>
  <c r="BC462" i="7"/>
  <c r="BB462" i="7"/>
  <c r="BA462" i="7"/>
  <c r="AZ462" i="7"/>
  <c r="AY462" i="7"/>
  <c r="AX462" i="7"/>
  <c r="AW462" i="7"/>
  <c r="AV462" i="7"/>
  <c r="AU462" i="7"/>
  <c r="AT462" i="7"/>
  <c r="AS462" i="7"/>
  <c r="AR462" i="7"/>
  <c r="AQ462" i="7"/>
  <c r="AP462" i="7"/>
  <c r="AO462" i="7"/>
  <c r="AN462" i="7"/>
  <c r="AM462" i="7"/>
  <c r="AL462" i="7"/>
  <c r="AK462" i="7"/>
  <c r="AJ462" i="7"/>
  <c r="AI462" i="7"/>
  <c r="S462" i="7"/>
  <c r="R462" i="7"/>
  <c r="Q462" i="7"/>
  <c r="P462" i="7"/>
  <c r="O462" i="7"/>
  <c r="N462" i="7"/>
  <c r="M462" i="7"/>
  <c r="L462" i="7"/>
  <c r="K462" i="7"/>
  <c r="J462" i="7"/>
  <c r="I462" i="7"/>
  <c r="H462" i="7"/>
  <c r="G462" i="7"/>
  <c r="F462" i="7"/>
  <c r="BI461" i="7"/>
  <c r="BF461" i="7"/>
  <c r="BE461" i="7"/>
  <c r="BD461" i="7"/>
  <c r="BC461" i="7"/>
  <c r="BB461" i="7"/>
  <c r="BA461" i="7"/>
  <c r="AZ461" i="7"/>
  <c r="AY461" i="7"/>
  <c r="AX461" i="7"/>
  <c r="AW461" i="7"/>
  <c r="AV461" i="7"/>
  <c r="AU461" i="7"/>
  <c r="AT461" i="7"/>
  <c r="AS461" i="7"/>
  <c r="AR461" i="7"/>
  <c r="AQ461" i="7"/>
  <c r="AP461" i="7"/>
  <c r="AO461" i="7"/>
  <c r="AN461" i="7"/>
  <c r="AM461" i="7"/>
  <c r="AL461" i="7"/>
  <c r="AK461" i="7"/>
  <c r="AJ461" i="7"/>
  <c r="AI461" i="7"/>
  <c r="S461" i="7"/>
  <c r="R461" i="7"/>
  <c r="Q461" i="7"/>
  <c r="P461" i="7"/>
  <c r="O461" i="7"/>
  <c r="N461" i="7"/>
  <c r="M461" i="7"/>
  <c r="L461" i="7"/>
  <c r="K461" i="7"/>
  <c r="J461" i="7"/>
  <c r="I461" i="7"/>
  <c r="H461" i="7"/>
  <c r="G461" i="7"/>
  <c r="F461" i="7"/>
  <c r="BI460" i="7"/>
  <c r="BH460" i="7" s="1"/>
  <c r="BF460" i="7"/>
  <c r="BE460" i="7"/>
  <c r="BD460" i="7"/>
  <c r="BC460" i="7"/>
  <c r="BB460" i="7"/>
  <c r="BA460" i="7"/>
  <c r="AZ460" i="7"/>
  <c r="AY460" i="7"/>
  <c r="AX460" i="7"/>
  <c r="AW460" i="7"/>
  <c r="AV460" i="7"/>
  <c r="AU460" i="7"/>
  <c r="AT460" i="7"/>
  <c r="AS460" i="7"/>
  <c r="AR460" i="7"/>
  <c r="AQ460" i="7"/>
  <c r="AP460" i="7"/>
  <c r="AO460" i="7"/>
  <c r="AN460" i="7"/>
  <c r="AM460" i="7"/>
  <c r="AL460" i="7"/>
  <c r="AK460" i="7"/>
  <c r="AJ460" i="7"/>
  <c r="AI460" i="7"/>
  <c r="S460" i="7"/>
  <c r="R460" i="7"/>
  <c r="Q460" i="7"/>
  <c r="P460" i="7"/>
  <c r="O460" i="7"/>
  <c r="N460" i="7"/>
  <c r="M460" i="7"/>
  <c r="L460" i="7"/>
  <c r="K460" i="7"/>
  <c r="J460" i="7"/>
  <c r="I460" i="7"/>
  <c r="H460" i="7"/>
  <c r="G460" i="7"/>
  <c r="F460" i="7"/>
  <c r="BI459" i="7"/>
  <c r="BF459" i="7"/>
  <c r="BE459" i="7"/>
  <c r="BD459" i="7"/>
  <c r="BC459" i="7"/>
  <c r="BB459" i="7"/>
  <c r="BA459" i="7"/>
  <c r="AZ459" i="7"/>
  <c r="AY459" i="7"/>
  <c r="AX459" i="7"/>
  <c r="AW459" i="7"/>
  <c r="AV459" i="7"/>
  <c r="AU459" i="7"/>
  <c r="AT459" i="7"/>
  <c r="AS459" i="7"/>
  <c r="AR459" i="7"/>
  <c r="AQ459" i="7"/>
  <c r="AP459" i="7"/>
  <c r="AO459" i="7"/>
  <c r="AN459" i="7"/>
  <c r="AM459" i="7"/>
  <c r="AL459" i="7"/>
  <c r="AK459" i="7"/>
  <c r="AJ459" i="7"/>
  <c r="AI459" i="7"/>
  <c r="S459" i="7"/>
  <c r="R459" i="7"/>
  <c r="Q459" i="7"/>
  <c r="P459" i="7"/>
  <c r="O459" i="7"/>
  <c r="N459" i="7"/>
  <c r="M459" i="7"/>
  <c r="L459" i="7"/>
  <c r="K459" i="7"/>
  <c r="J459" i="7"/>
  <c r="I459" i="7"/>
  <c r="H459" i="7"/>
  <c r="G459" i="7"/>
  <c r="F459" i="7"/>
  <c r="BI458" i="7"/>
  <c r="BH458" i="7" s="1"/>
  <c r="CJ458" i="7" s="1"/>
  <c r="BF458" i="7"/>
  <c r="BE458" i="7"/>
  <c r="BD458" i="7"/>
  <c r="BC458" i="7"/>
  <c r="BB458" i="7"/>
  <c r="BA458" i="7"/>
  <c r="AZ458" i="7"/>
  <c r="AY458" i="7"/>
  <c r="AX458" i="7"/>
  <c r="AW458" i="7"/>
  <c r="AV458" i="7"/>
  <c r="AU458" i="7"/>
  <c r="AT458" i="7"/>
  <c r="AS458" i="7"/>
  <c r="AR458" i="7"/>
  <c r="AQ458" i="7"/>
  <c r="AP458" i="7"/>
  <c r="AO458" i="7"/>
  <c r="AN458" i="7"/>
  <c r="AM458" i="7"/>
  <c r="AL458" i="7"/>
  <c r="AK458" i="7"/>
  <c r="AJ458" i="7"/>
  <c r="AI458" i="7"/>
  <c r="S458" i="7"/>
  <c r="R458" i="7"/>
  <c r="Q458" i="7"/>
  <c r="P458" i="7"/>
  <c r="O458" i="7"/>
  <c r="N458" i="7"/>
  <c r="M458" i="7"/>
  <c r="L458" i="7"/>
  <c r="K458" i="7"/>
  <c r="J458" i="7"/>
  <c r="I458" i="7"/>
  <c r="H458" i="7"/>
  <c r="G458" i="7"/>
  <c r="F458" i="7"/>
  <c r="BI457" i="7"/>
  <c r="BF457" i="7"/>
  <c r="BE457" i="7"/>
  <c r="BD457" i="7"/>
  <c r="BC457" i="7"/>
  <c r="BB457" i="7"/>
  <c r="BA457" i="7"/>
  <c r="AZ457" i="7"/>
  <c r="AY457" i="7"/>
  <c r="AX457" i="7"/>
  <c r="AW457" i="7"/>
  <c r="AV457" i="7"/>
  <c r="AU457" i="7"/>
  <c r="AT457" i="7"/>
  <c r="AS457" i="7"/>
  <c r="AR457" i="7"/>
  <c r="AQ457" i="7"/>
  <c r="AP457" i="7"/>
  <c r="AO457" i="7"/>
  <c r="AN457" i="7"/>
  <c r="AM457" i="7"/>
  <c r="AL457" i="7"/>
  <c r="AK457" i="7"/>
  <c r="AJ457" i="7"/>
  <c r="AI457" i="7"/>
  <c r="S457" i="7"/>
  <c r="R457" i="7"/>
  <c r="Q457" i="7"/>
  <c r="P457" i="7"/>
  <c r="O457" i="7"/>
  <c r="N457" i="7"/>
  <c r="M457" i="7"/>
  <c r="L457" i="7"/>
  <c r="K457" i="7"/>
  <c r="J457" i="7"/>
  <c r="I457" i="7"/>
  <c r="H457" i="7"/>
  <c r="G457" i="7"/>
  <c r="F457" i="7"/>
  <c r="BI456" i="7"/>
  <c r="BH456" i="7" s="1"/>
  <c r="CJ456" i="7" s="1"/>
  <c r="BF456" i="7"/>
  <c r="BE456" i="7"/>
  <c r="BD456" i="7"/>
  <c r="BC456" i="7"/>
  <c r="BB456" i="7"/>
  <c r="BA456" i="7"/>
  <c r="AZ456" i="7"/>
  <c r="AY456" i="7"/>
  <c r="AX456" i="7"/>
  <c r="AW456" i="7"/>
  <c r="AV456" i="7"/>
  <c r="AU456" i="7"/>
  <c r="AT456" i="7"/>
  <c r="AS456" i="7"/>
  <c r="AR456" i="7"/>
  <c r="AQ456" i="7"/>
  <c r="AP456" i="7"/>
  <c r="AO456" i="7"/>
  <c r="AN456" i="7"/>
  <c r="AM456" i="7"/>
  <c r="AL456" i="7"/>
  <c r="AK456" i="7"/>
  <c r="AJ456" i="7"/>
  <c r="AI456" i="7"/>
  <c r="S456" i="7"/>
  <c r="R456" i="7"/>
  <c r="Q456" i="7"/>
  <c r="P456" i="7"/>
  <c r="O456" i="7"/>
  <c r="N456" i="7"/>
  <c r="M456" i="7"/>
  <c r="L456" i="7"/>
  <c r="K456" i="7"/>
  <c r="J456" i="7"/>
  <c r="I456" i="7"/>
  <c r="H456" i="7"/>
  <c r="G456" i="7"/>
  <c r="F456" i="7"/>
  <c r="BI455" i="7"/>
  <c r="BH455" i="7" s="1"/>
  <c r="BF455" i="7"/>
  <c r="BE455" i="7"/>
  <c r="BD455" i="7"/>
  <c r="BC455" i="7"/>
  <c r="BB455" i="7"/>
  <c r="BA455" i="7"/>
  <c r="AZ455" i="7"/>
  <c r="AY455" i="7"/>
  <c r="AX455" i="7"/>
  <c r="AW455" i="7"/>
  <c r="AV455" i="7"/>
  <c r="AU455" i="7"/>
  <c r="AT455" i="7"/>
  <c r="AS455" i="7"/>
  <c r="AR455" i="7"/>
  <c r="AQ455" i="7"/>
  <c r="AP455" i="7"/>
  <c r="AO455" i="7"/>
  <c r="AN455" i="7"/>
  <c r="AM455" i="7"/>
  <c r="AL455" i="7"/>
  <c r="AK455" i="7"/>
  <c r="AJ455" i="7"/>
  <c r="AI455" i="7"/>
  <c r="S455" i="7"/>
  <c r="R455" i="7"/>
  <c r="Q455" i="7"/>
  <c r="P455" i="7"/>
  <c r="O455" i="7"/>
  <c r="N455" i="7"/>
  <c r="M455" i="7"/>
  <c r="L455" i="7"/>
  <c r="K455" i="7"/>
  <c r="J455" i="7"/>
  <c r="I455" i="7"/>
  <c r="H455" i="7"/>
  <c r="G455" i="7"/>
  <c r="F455" i="7"/>
  <c r="BI454" i="7"/>
  <c r="BH454" i="7" s="1"/>
  <c r="CJ454" i="7" s="1"/>
  <c r="BF454" i="7"/>
  <c r="BE454" i="7"/>
  <c r="BD454" i="7"/>
  <c r="BC454" i="7"/>
  <c r="BB454" i="7"/>
  <c r="BA454" i="7"/>
  <c r="AZ454" i="7"/>
  <c r="AY454" i="7"/>
  <c r="AX454" i="7"/>
  <c r="AW454" i="7"/>
  <c r="AV454" i="7"/>
  <c r="AU454" i="7"/>
  <c r="AT454" i="7"/>
  <c r="AS454" i="7"/>
  <c r="AR454" i="7"/>
  <c r="AQ454" i="7"/>
  <c r="AP454" i="7"/>
  <c r="AO454" i="7"/>
  <c r="AN454" i="7"/>
  <c r="AM454" i="7"/>
  <c r="AL454" i="7"/>
  <c r="AK454" i="7"/>
  <c r="AJ454" i="7"/>
  <c r="AI454" i="7"/>
  <c r="S454" i="7"/>
  <c r="R454" i="7"/>
  <c r="Q454" i="7"/>
  <c r="P454" i="7"/>
  <c r="O454" i="7"/>
  <c r="N454" i="7"/>
  <c r="M454" i="7"/>
  <c r="L454" i="7"/>
  <c r="K454" i="7"/>
  <c r="J454" i="7"/>
  <c r="I454" i="7"/>
  <c r="H454" i="7"/>
  <c r="G454" i="7"/>
  <c r="F454" i="7"/>
  <c r="BI453" i="7"/>
  <c r="BH453" i="7" s="1"/>
  <c r="BF453" i="7"/>
  <c r="BE453" i="7"/>
  <c r="BD453" i="7"/>
  <c r="BC453" i="7"/>
  <c r="BB453" i="7"/>
  <c r="BA453" i="7"/>
  <c r="AZ453" i="7"/>
  <c r="AY453" i="7"/>
  <c r="AX453" i="7"/>
  <c r="AW453" i="7"/>
  <c r="AV453" i="7"/>
  <c r="AU453" i="7"/>
  <c r="AT453" i="7"/>
  <c r="AS453" i="7"/>
  <c r="AR453" i="7"/>
  <c r="AQ453" i="7"/>
  <c r="AP453" i="7"/>
  <c r="AO453" i="7"/>
  <c r="AN453" i="7"/>
  <c r="AM453" i="7"/>
  <c r="AL453" i="7"/>
  <c r="AK453" i="7"/>
  <c r="AJ453" i="7"/>
  <c r="AI453" i="7"/>
  <c r="S453" i="7"/>
  <c r="R453" i="7"/>
  <c r="Q453" i="7"/>
  <c r="P453" i="7"/>
  <c r="O453" i="7"/>
  <c r="N453" i="7"/>
  <c r="M453" i="7"/>
  <c r="L453" i="7"/>
  <c r="K453" i="7"/>
  <c r="J453" i="7"/>
  <c r="I453" i="7"/>
  <c r="H453" i="7"/>
  <c r="G453" i="7"/>
  <c r="F453" i="7"/>
  <c r="BI452" i="7"/>
  <c r="BH452" i="7" s="1"/>
  <c r="BF452" i="7"/>
  <c r="BE452" i="7"/>
  <c r="BD452" i="7"/>
  <c r="BC452" i="7"/>
  <c r="BB452" i="7"/>
  <c r="BA452" i="7"/>
  <c r="AZ452" i="7"/>
  <c r="AY452" i="7"/>
  <c r="AX452" i="7"/>
  <c r="AW452" i="7"/>
  <c r="AV452" i="7"/>
  <c r="AU452" i="7"/>
  <c r="AT452" i="7"/>
  <c r="AS452" i="7"/>
  <c r="AR452" i="7"/>
  <c r="AQ452" i="7"/>
  <c r="AP452" i="7"/>
  <c r="AO452" i="7"/>
  <c r="AN452" i="7"/>
  <c r="AM452" i="7"/>
  <c r="AL452" i="7"/>
  <c r="AK452" i="7"/>
  <c r="AJ452" i="7"/>
  <c r="AI452" i="7"/>
  <c r="S452" i="7"/>
  <c r="R452" i="7"/>
  <c r="Q452" i="7"/>
  <c r="P452" i="7"/>
  <c r="O452" i="7"/>
  <c r="N452" i="7"/>
  <c r="M452" i="7"/>
  <c r="L452" i="7"/>
  <c r="K452" i="7"/>
  <c r="J452" i="7"/>
  <c r="I452" i="7"/>
  <c r="H452" i="7"/>
  <c r="G452" i="7"/>
  <c r="F452" i="7"/>
  <c r="BI451" i="7"/>
  <c r="BH451" i="7" s="1"/>
  <c r="CJ451" i="7" s="1"/>
  <c r="AF451" i="7" s="1"/>
  <c r="BF451" i="7"/>
  <c r="BE451" i="7"/>
  <c r="BD451" i="7"/>
  <c r="BC451" i="7"/>
  <c r="BB451" i="7"/>
  <c r="BA451" i="7"/>
  <c r="AZ451" i="7"/>
  <c r="AY451" i="7"/>
  <c r="AX451" i="7"/>
  <c r="AW451" i="7"/>
  <c r="AV451" i="7"/>
  <c r="AU451" i="7"/>
  <c r="AT451" i="7"/>
  <c r="AS451" i="7"/>
  <c r="AR451" i="7"/>
  <c r="AQ451" i="7"/>
  <c r="AP451" i="7"/>
  <c r="AO451" i="7"/>
  <c r="AN451" i="7"/>
  <c r="AM451" i="7"/>
  <c r="AL451" i="7"/>
  <c r="AK451" i="7"/>
  <c r="AJ451" i="7"/>
  <c r="AI451" i="7"/>
  <c r="S451" i="7"/>
  <c r="R451" i="7"/>
  <c r="Q451" i="7"/>
  <c r="P451" i="7"/>
  <c r="O451" i="7"/>
  <c r="N451" i="7"/>
  <c r="M451" i="7"/>
  <c r="L451" i="7"/>
  <c r="K451" i="7"/>
  <c r="J451" i="7"/>
  <c r="I451" i="7"/>
  <c r="H451" i="7"/>
  <c r="G451" i="7"/>
  <c r="F451" i="7"/>
  <c r="BI450" i="7"/>
  <c r="BF450" i="7"/>
  <c r="BE450" i="7"/>
  <c r="BD450" i="7"/>
  <c r="BC450" i="7"/>
  <c r="BB450" i="7"/>
  <c r="BA450" i="7"/>
  <c r="AZ450" i="7"/>
  <c r="AY450" i="7"/>
  <c r="AX450" i="7"/>
  <c r="AW450" i="7"/>
  <c r="AV450" i="7"/>
  <c r="AU450" i="7"/>
  <c r="AT450" i="7"/>
  <c r="AS450" i="7"/>
  <c r="AR450" i="7"/>
  <c r="AQ450" i="7"/>
  <c r="AP450" i="7"/>
  <c r="AO450" i="7"/>
  <c r="AN450" i="7"/>
  <c r="AM450" i="7"/>
  <c r="AL450" i="7"/>
  <c r="AK450" i="7"/>
  <c r="AJ450" i="7"/>
  <c r="AI450" i="7"/>
  <c r="S450" i="7"/>
  <c r="R450" i="7"/>
  <c r="Q450" i="7"/>
  <c r="P450" i="7"/>
  <c r="O450" i="7"/>
  <c r="N450" i="7"/>
  <c r="M450" i="7"/>
  <c r="L450" i="7"/>
  <c r="K450" i="7"/>
  <c r="J450" i="7"/>
  <c r="I450" i="7"/>
  <c r="H450" i="7"/>
  <c r="G450" i="7"/>
  <c r="F450" i="7"/>
  <c r="BI449" i="7"/>
  <c r="BH449" i="7" s="1"/>
  <c r="CJ449" i="7" s="1"/>
  <c r="AF449" i="7" s="1"/>
  <c r="BF449" i="7"/>
  <c r="BE449" i="7"/>
  <c r="BD449" i="7"/>
  <c r="BC449" i="7"/>
  <c r="BB449" i="7"/>
  <c r="BA449" i="7"/>
  <c r="AZ449" i="7"/>
  <c r="AY449" i="7"/>
  <c r="AX449" i="7"/>
  <c r="AW449" i="7"/>
  <c r="AV449" i="7"/>
  <c r="AU449" i="7"/>
  <c r="AT449" i="7"/>
  <c r="AS449" i="7"/>
  <c r="AR449" i="7"/>
  <c r="AQ449" i="7"/>
  <c r="AP449" i="7"/>
  <c r="AO449" i="7"/>
  <c r="AN449" i="7"/>
  <c r="AM449" i="7"/>
  <c r="AL449" i="7"/>
  <c r="AK449" i="7"/>
  <c r="AJ449" i="7"/>
  <c r="AI449" i="7"/>
  <c r="S449" i="7"/>
  <c r="R449" i="7"/>
  <c r="Q449" i="7"/>
  <c r="P449" i="7"/>
  <c r="O449" i="7"/>
  <c r="N449" i="7"/>
  <c r="M449" i="7"/>
  <c r="L449" i="7"/>
  <c r="K449" i="7"/>
  <c r="J449" i="7"/>
  <c r="I449" i="7"/>
  <c r="H449" i="7"/>
  <c r="G449" i="7"/>
  <c r="F449" i="7"/>
  <c r="BI448" i="7"/>
  <c r="BF448" i="7"/>
  <c r="BE448" i="7"/>
  <c r="BD448" i="7"/>
  <c r="BC448" i="7"/>
  <c r="BB448" i="7"/>
  <c r="BA448" i="7"/>
  <c r="AZ448" i="7"/>
  <c r="AY448" i="7"/>
  <c r="AX448" i="7"/>
  <c r="AW448" i="7"/>
  <c r="AV448" i="7"/>
  <c r="AU448" i="7"/>
  <c r="AT448" i="7"/>
  <c r="AS448" i="7"/>
  <c r="AR448" i="7"/>
  <c r="AQ448" i="7"/>
  <c r="AP448" i="7"/>
  <c r="AO448" i="7"/>
  <c r="AN448" i="7"/>
  <c r="AM448" i="7"/>
  <c r="AL448" i="7"/>
  <c r="AK448" i="7"/>
  <c r="AJ448" i="7"/>
  <c r="AI448" i="7"/>
  <c r="S448" i="7"/>
  <c r="R448" i="7"/>
  <c r="Q448" i="7"/>
  <c r="P448" i="7"/>
  <c r="O448" i="7"/>
  <c r="N448" i="7"/>
  <c r="M448" i="7"/>
  <c r="L448" i="7"/>
  <c r="K448" i="7"/>
  <c r="J448" i="7"/>
  <c r="I448" i="7"/>
  <c r="H448" i="7"/>
  <c r="G448" i="7"/>
  <c r="F448" i="7"/>
  <c r="BI447" i="7"/>
  <c r="BH447" i="7" s="1"/>
  <c r="CJ447" i="7" s="1"/>
  <c r="AF447" i="7" s="1"/>
  <c r="BF447" i="7"/>
  <c r="BE447" i="7"/>
  <c r="BD447" i="7"/>
  <c r="BC447" i="7"/>
  <c r="BB447" i="7"/>
  <c r="BA447" i="7"/>
  <c r="AZ447" i="7"/>
  <c r="AY447" i="7"/>
  <c r="AX447" i="7"/>
  <c r="AW447" i="7"/>
  <c r="AV447" i="7"/>
  <c r="AU447" i="7"/>
  <c r="AT447" i="7"/>
  <c r="AS447" i="7"/>
  <c r="AR447" i="7"/>
  <c r="AQ447" i="7"/>
  <c r="AP447" i="7"/>
  <c r="AO447" i="7"/>
  <c r="AN447" i="7"/>
  <c r="AM447" i="7"/>
  <c r="AL447" i="7"/>
  <c r="AK447" i="7"/>
  <c r="AJ447" i="7"/>
  <c r="AI447" i="7"/>
  <c r="S447" i="7"/>
  <c r="R447" i="7"/>
  <c r="Q447" i="7"/>
  <c r="P447" i="7"/>
  <c r="O447" i="7"/>
  <c r="N447" i="7"/>
  <c r="M447" i="7"/>
  <c r="L447" i="7"/>
  <c r="K447" i="7"/>
  <c r="J447" i="7"/>
  <c r="I447" i="7"/>
  <c r="H447" i="7"/>
  <c r="G447" i="7"/>
  <c r="F447" i="7"/>
  <c r="BI446" i="7"/>
  <c r="BH446" i="7" s="1"/>
  <c r="CJ446" i="7" s="1"/>
  <c r="BF446" i="7"/>
  <c r="BE446" i="7"/>
  <c r="BD446" i="7"/>
  <c r="BC446" i="7"/>
  <c r="BB446" i="7"/>
  <c r="BA446" i="7"/>
  <c r="AZ446" i="7"/>
  <c r="AY446" i="7"/>
  <c r="AX446" i="7"/>
  <c r="AW446" i="7"/>
  <c r="AV446" i="7"/>
  <c r="AU446" i="7"/>
  <c r="AT446" i="7"/>
  <c r="AS446" i="7"/>
  <c r="AR446" i="7"/>
  <c r="AQ446" i="7"/>
  <c r="AP446" i="7"/>
  <c r="AO446" i="7"/>
  <c r="AN446" i="7"/>
  <c r="AM446" i="7"/>
  <c r="AL446" i="7"/>
  <c r="AK446" i="7"/>
  <c r="AJ446" i="7"/>
  <c r="AI446" i="7"/>
  <c r="S446" i="7"/>
  <c r="R446" i="7"/>
  <c r="Q446" i="7"/>
  <c r="P446" i="7"/>
  <c r="O446" i="7"/>
  <c r="N446" i="7"/>
  <c r="M446" i="7"/>
  <c r="L446" i="7"/>
  <c r="K446" i="7"/>
  <c r="J446" i="7"/>
  <c r="I446" i="7"/>
  <c r="H446" i="7"/>
  <c r="G446" i="7"/>
  <c r="F446" i="7"/>
  <c r="BI445" i="7"/>
  <c r="BF445" i="7"/>
  <c r="BE445" i="7"/>
  <c r="BD445" i="7"/>
  <c r="BC445" i="7"/>
  <c r="BB445" i="7"/>
  <c r="BA445" i="7"/>
  <c r="AZ445" i="7"/>
  <c r="AY445" i="7"/>
  <c r="AX445" i="7"/>
  <c r="AW445" i="7"/>
  <c r="AV445" i="7"/>
  <c r="AU445" i="7"/>
  <c r="AT445" i="7"/>
  <c r="AS445" i="7"/>
  <c r="AR445" i="7"/>
  <c r="AQ445" i="7"/>
  <c r="AP445" i="7"/>
  <c r="AO445" i="7"/>
  <c r="AN445" i="7"/>
  <c r="AM445" i="7"/>
  <c r="AL445" i="7"/>
  <c r="AK445" i="7"/>
  <c r="AJ445" i="7"/>
  <c r="AI445" i="7"/>
  <c r="S445" i="7"/>
  <c r="R445" i="7"/>
  <c r="Q445" i="7"/>
  <c r="P445" i="7"/>
  <c r="O445" i="7"/>
  <c r="N445" i="7"/>
  <c r="M445" i="7"/>
  <c r="L445" i="7"/>
  <c r="K445" i="7"/>
  <c r="J445" i="7"/>
  <c r="I445" i="7"/>
  <c r="H445" i="7"/>
  <c r="G445" i="7"/>
  <c r="F445" i="7"/>
  <c r="BI444" i="7"/>
  <c r="BH444" i="7"/>
  <c r="BF444" i="7"/>
  <c r="BE444" i="7"/>
  <c r="BD444" i="7"/>
  <c r="BC444" i="7"/>
  <c r="BB444" i="7"/>
  <c r="BA444" i="7"/>
  <c r="AZ444" i="7"/>
  <c r="AY444" i="7"/>
  <c r="AX444" i="7"/>
  <c r="AW444" i="7"/>
  <c r="AV444" i="7"/>
  <c r="AU444" i="7"/>
  <c r="AT444" i="7"/>
  <c r="AS444" i="7"/>
  <c r="AR444" i="7"/>
  <c r="AQ444" i="7"/>
  <c r="AP444" i="7"/>
  <c r="AO444" i="7"/>
  <c r="AN444" i="7"/>
  <c r="AM444" i="7"/>
  <c r="AL444" i="7"/>
  <c r="AK444" i="7"/>
  <c r="AJ444" i="7"/>
  <c r="AI444" i="7"/>
  <c r="S444" i="7"/>
  <c r="R444" i="7"/>
  <c r="Q444" i="7"/>
  <c r="P444" i="7"/>
  <c r="O444" i="7"/>
  <c r="N444" i="7"/>
  <c r="M444" i="7"/>
  <c r="L444" i="7"/>
  <c r="K444" i="7"/>
  <c r="J444" i="7"/>
  <c r="I444" i="7"/>
  <c r="H444" i="7"/>
  <c r="G444" i="7"/>
  <c r="F444" i="7"/>
  <c r="BI443" i="7"/>
  <c r="BF443" i="7"/>
  <c r="BE443" i="7"/>
  <c r="BD443" i="7"/>
  <c r="BC443" i="7"/>
  <c r="BB443" i="7"/>
  <c r="BA443" i="7"/>
  <c r="AZ443" i="7"/>
  <c r="AY443" i="7"/>
  <c r="AX443" i="7"/>
  <c r="AW443" i="7"/>
  <c r="AV443" i="7"/>
  <c r="AU443" i="7"/>
  <c r="AT443" i="7"/>
  <c r="AS443" i="7"/>
  <c r="AR443" i="7"/>
  <c r="AQ443" i="7"/>
  <c r="AP443" i="7"/>
  <c r="AO443" i="7"/>
  <c r="AN443" i="7"/>
  <c r="AM443" i="7"/>
  <c r="AL443" i="7"/>
  <c r="AK443" i="7"/>
  <c r="AJ443" i="7"/>
  <c r="AI443" i="7"/>
  <c r="S443" i="7"/>
  <c r="R443" i="7"/>
  <c r="Q443" i="7"/>
  <c r="P443" i="7"/>
  <c r="O443" i="7"/>
  <c r="N443" i="7"/>
  <c r="M443" i="7"/>
  <c r="L443" i="7"/>
  <c r="K443" i="7"/>
  <c r="J443" i="7"/>
  <c r="I443" i="7"/>
  <c r="H443" i="7"/>
  <c r="G443" i="7"/>
  <c r="F443" i="7"/>
  <c r="BI442" i="7"/>
  <c r="BH442" i="7" s="1"/>
  <c r="CJ442" i="7" s="1"/>
  <c r="BF442" i="7"/>
  <c r="BE442" i="7"/>
  <c r="BD442" i="7"/>
  <c r="BC442" i="7"/>
  <c r="BB442" i="7"/>
  <c r="BA442" i="7"/>
  <c r="AZ442" i="7"/>
  <c r="AY442" i="7"/>
  <c r="AX442" i="7"/>
  <c r="AW442" i="7"/>
  <c r="AV442" i="7"/>
  <c r="AU442" i="7"/>
  <c r="AT442" i="7"/>
  <c r="AS442" i="7"/>
  <c r="AR442" i="7"/>
  <c r="AQ442" i="7"/>
  <c r="AP442" i="7"/>
  <c r="AO442" i="7"/>
  <c r="AN442" i="7"/>
  <c r="AM442" i="7"/>
  <c r="AL442" i="7"/>
  <c r="AK442" i="7"/>
  <c r="AJ442" i="7"/>
  <c r="AI442" i="7"/>
  <c r="S442" i="7"/>
  <c r="R442" i="7"/>
  <c r="Q442" i="7"/>
  <c r="P442" i="7"/>
  <c r="O442" i="7"/>
  <c r="N442" i="7"/>
  <c r="M442" i="7"/>
  <c r="L442" i="7"/>
  <c r="K442" i="7"/>
  <c r="J442" i="7"/>
  <c r="I442" i="7"/>
  <c r="H442" i="7"/>
  <c r="G442" i="7"/>
  <c r="F442" i="7"/>
  <c r="BE441" i="7"/>
  <c r="BD441" i="7"/>
  <c r="BC441" i="7"/>
  <c r="BB441" i="7"/>
  <c r="BA441" i="7"/>
  <c r="AZ441" i="7"/>
  <c r="AY441" i="7"/>
  <c r="AX441" i="7"/>
  <c r="AW441" i="7"/>
  <c r="AV441" i="7"/>
  <c r="AU441" i="7"/>
  <c r="AT441" i="7"/>
  <c r="AS441" i="7"/>
  <c r="AR441" i="7"/>
  <c r="AQ441" i="7"/>
  <c r="AP441" i="7"/>
  <c r="AO441" i="7"/>
  <c r="AN441" i="7"/>
  <c r="AM441" i="7"/>
  <c r="AL441" i="7"/>
  <c r="AK441" i="7"/>
  <c r="AJ441" i="7"/>
  <c r="AI441" i="7"/>
  <c r="AH441" i="7"/>
  <c r="AG441" i="7"/>
  <c r="AF441" i="7"/>
  <c r="AE441" i="7"/>
  <c r="AD441" i="7"/>
  <c r="AC441" i="7"/>
  <c r="AB441" i="7"/>
  <c r="AA441" i="7"/>
  <c r="Z441" i="7"/>
  <c r="Y441" i="7"/>
  <c r="X441" i="7"/>
  <c r="W441" i="7"/>
  <c r="V441" i="7"/>
  <c r="T441" i="7"/>
  <c r="S441" i="7"/>
  <c r="R441" i="7"/>
  <c r="Q441" i="7"/>
  <c r="P441" i="7"/>
  <c r="O441" i="7"/>
  <c r="N441" i="7"/>
  <c r="M441" i="7"/>
  <c r="L441" i="7"/>
  <c r="K441" i="7"/>
  <c r="J441" i="7"/>
  <c r="I441" i="7"/>
  <c r="H441" i="7"/>
  <c r="G441" i="7"/>
  <c r="F441" i="7"/>
  <c r="E441" i="7"/>
  <c r="D441" i="7"/>
  <c r="BI440" i="7"/>
  <c r="BF440" i="7"/>
  <c r="BE440" i="7"/>
  <c r="BD440" i="7"/>
  <c r="BC440" i="7"/>
  <c r="BB440" i="7"/>
  <c r="BA440" i="7"/>
  <c r="AZ440" i="7"/>
  <c r="AY440" i="7"/>
  <c r="AX440" i="7"/>
  <c r="AW440" i="7"/>
  <c r="AV440" i="7"/>
  <c r="AU440" i="7"/>
  <c r="AT440" i="7"/>
  <c r="AS440" i="7"/>
  <c r="AR440" i="7"/>
  <c r="AQ440" i="7"/>
  <c r="AP440" i="7"/>
  <c r="AO440" i="7"/>
  <c r="AN440" i="7"/>
  <c r="AM440" i="7"/>
  <c r="AL440" i="7"/>
  <c r="AK440" i="7"/>
  <c r="AJ440" i="7"/>
  <c r="AI440" i="7"/>
  <c r="S440" i="7"/>
  <c r="R440" i="7"/>
  <c r="Q440" i="7"/>
  <c r="P440" i="7"/>
  <c r="O440" i="7"/>
  <c r="N440" i="7"/>
  <c r="M440" i="7"/>
  <c r="L440" i="7"/>
  <c r="K440" i="7"/>
  <c r="J440" i="7"/>
  <c r="I440" i="7"/>
  <c r="H440" i="7"/>
  <c r="G440" i="7"/>
  <c r="F440" i="7"/>
  <c r="BI439" i="7"/>
  <c r="BF439" i="7"/>
  <c r="BE439" i="7"/>
  <c r="BD439" i="7"/>
  <c r="BC439" i="7"/>
  <c r="BB439" i="7"/>
  <c r="BA439" i="7"/>
  <c r="AZ439" i="7"/>
  <c r="AY439" i="7"/>
  <c r="AX439" i="7"/>
  <c r="AW439" i="7"/>
  <c r="AV439" i="7"/>
  <c r="AU439" i="7"/>
  <c r="AT439" i="7"/>
  <c r="AS439" i="7"/>
  <c r="AR439" i="7"/>
  <c r="AQ439" i="7"/>
  <c r="AP439" i="7"/>
  <c r="AO439" i="7"/>
  <c r="AN439" i="7"/>
  <c r="AM439" i="7"/>
  <c r="AL439" i="7"/>
  <c r="AK439" i="7"/>
  <c r="AJ439" i="7"/>
  <c r="AI439" i="7"/>
  <c r="S439" i="7"/>
  <c r="R439" i="7"/>
  <c r="Q439" i="7"/>
  <c r="P439" i="7"/>
  <c r="O439" i="7"/>
  <c r="N439" i="7"/>
  <c r="M439" i="7"/>
  <c r="L439" i="7"/>
  <c r="K439" i="7"/>
  <c r="J439" i="7"/>
  <c r="I439" i="7"/>
  <c r="H439" i="7"/>
  <c r="G439" i="7"/>
  <c r="F439" i="7"/>
  <c r="BI438" i="7"/>
  <c r="BF438" i="7"/>
  <c r="BE438" i="7"/>
  <c r="BD438" i="7"/>
  <c r="BC438" i="7"/>
  <c r="BB438" i="7"/>
  <c r="BA438" i="7"/>
  <c r="AZ438" i="7"/>
  <c r="AY438" i="7"/>
  <c r="AX438" i="7"/>
  <c r="AW438" i="7"/>
  <c r="AV438" i="7"/>
  <c r="AU438" i="7"/>
  <c r="AT438" i="7"/>
  <c r="AS438" i="7"/>
  <c r="AR438" i="7"/>
  <c r="AQ438" i="7"/>
  <c r="AP438" i="7"/>
  <c r="AO438" i="7"/>
  <c r="AN438" i="7"/>
  <c r="AM438" i="7"/>
  <c r="AL438" i="7"/>
  <c r="AK438" i="7"/>
  <c r="AJ438" i="7"/>
  <c r="AI438" i="7"/>
  <c r="S438" i="7"/>
  <c r="R438" i="7"/>
  <c r="Q438" i="7"/>
  <c r="P438" i="7"/>
  <c r="O438" i="7"/>
  <c r="N438" i="7"/>
  <c r="M438" i="7"/>
  <c r="L438" i="7"/>
  <c r="K438" i="7"/>
  <c r="J438" i="7"/>
  <c r="I438" i="7"/>
  <c r="H438" i="7"/>
  <c r="G438" i="7"/>
  <c r="F438" i="7"/>
  <c r="BI437" i="7"/>
  <c r="BF437" i="7"/>
  <c r="BE437" i="7"/>
  <c r="BD437" i="7"/>
  <c r="BC437" i="7"/>
  <c r="BB437" i="7"/>
  <c r="BA437" i="7"/>
  <c r="AZ437" i="7"/>
  <c r="AY437" i="7"/>
  <c r="AX437" i="7"/>
  <c r="AW437" i="7"/>
  <c r="AV437" i="7"/>
  <c r="AU437" i="7"/>
  <c r="AT437" i="7"/>
  <c r="AS437" i="7"/>
  <c r="AR437" i="7"/>
  <c r="AQ437" i="7"/>
  <c r="AP437" i="7"/>
  <c r="AO437" i="7"/>
  <c r="AN437" i="7"/>
  <c r="AM437" i="7"/>
  <c r="AL437" i="7"/>
  <c r="AK437" i="7"/>
  <c r="AJ437" i="7"/>
  <c r="AI437" i="7"/>
  <c r="S437" i="7"/>
  <c r="R437" i="7"/>
  <c r="Q437" i="7"/>
  <c r="P437" i="7"/>
  <c r="O437" i="7"/>
  <c r="N437" i="7"/>
  <c r="M437" i="7"/>
  <c r="L437" i="7"/>
  <c r="K437" i="7"/>
  <c r="J437" i="7"/>
  <c r="I437" i="7"/>
  <c r="H437" i="7"/>
  <c r="G437" i="7"/>
  <c r="F437" i="7"/>
  <c r="BI436" i="7"/>
  <c r="BF436" i="7"/>
  <c r="BE436" i="7"/>
  <c r="BD436" i="7"/>
  <c r="BC436" i="7"/>
  <c r="BB436" i="7"/>
  <c r="BA436" i="7"/>
  <c r="AZ436" i="7"/>
  <c r="AY436" i="7"/>
  <c r="AX436" i="7"/>
  <c r="AW436" i="7"/>
  <c r="AV436" i="7"/>
  <c r="AU436" i="7"/>
  <c r="AT436" i="7"/>
  <c r="AS436" i="7"/>
  <c r="AR436" i="7"/>
  <c r="AQ436" i="7"/>
  <c r="AP436" i="7"/>
  <c r="AO436" i="7"/>
  <c r="AN436" i="7"/>
  <c r="AM436" i="7"/>
  <c r="AL436" i="7"/>
  <c r="AK436" i="7"/>
  <c r="AJ436" i="7"/>
  <c r="AI436" i="7"/>
  <c r="S436" i="7"/>
  <c r="R436" i="7"/>
  <c r="Q436" i="7"/>
  <c r="P436" i="7"/>
  <c r="O436" i="7"/>
  <c r="N436" i="7"/>
  <c r="M436" i="7"/>
  <c r="L436" i="7"/>
  <c r="K436" i="7"/>
  <c r="J436" i="7"/>
  <c r="I436" i="7"/>
  <c r="H436" i="7"/>
  <c r="G436" i="7"/>
  <c r="F436" i="7"/>
  <c r="E436" i="7"/>
  <c r="BI435" i="7"/>
  <c r="BF435" i="7"/>
  <c r="BE435" i="7"/>
  <c r="BD435" i="7"/>
  <c r="BC435" i="7"/>
  <c r="BB435" i="7"/>
  <c r="BA435" i="7"/>
  <c r="AZ435" i="7"/>
  <c r="AY435" i="7"/>
  <c r="AX435" i="7"/>
  <c r="AW435" i="7"/>
  <c r="AV435" i="7"/>
  <c r="AU435" i="7"/>
  <c r="AT435" i="7"/>
  <c r="AS435" i="7"/>
  <c r="AR435" i="7"/>
  <c r="AQ435" i="7"/>
  <c r="AP435" i="7"/>
  <c r="AO435" i="7"/>
  <c r="AN435" i="7"/>
  <c r="AM435" i="7"/>
  <c r="AL435" i="7"/>
  <c r="AK435" i="7"/>
  <c r="AJ435" i="7"/>
  <c r="AI435" i="7"/>
  <c r="S435" i="7"/>
  <c r="R435" i="7"/>
  <c r="Q435" i="7"/>
  <c r="P435" i="7"/>
  <c r="O435" i="7"/>
  <c r="N435" i="7"/>
  <c r="M435" i="7"/>
  <c r="L435" i="7"/>
  <c r="K435" i="7"/>
  <c r="J435" i="7"/>
  <c r="I435" i="7"/>
  <c r="H435" i="7"/>
  <c r="G435" i="7"/>
  <c r="F435" i="7"/>
  <c r="BI434" i="7"/>
  <c r="BH434" i="7" s="1"/>
  <c r="CJ434" i="7" s="1"/>
  <c r="AF434" i="7" s="1"/>
  <c r="BF434" i="7"/>
  <c r="BE434" i="7"/>
  <c r="BD434" i="7"/>
  <c r="BC434" i="7"/>
  <c r="BB434" i="7"/>
  <c r="BA434" i="7"/>
  <c r="AZ434" i="7"/>
  <c r="AY434" i="7"/>
  <c r="AX434" i="7"/>
  <c r="AW434" i="7"/>
  <c r="AV434" i="7"/>
  <c r="AU434" i="7"/>
  <c r="AT434" i="7"/>
  <c r="AS434" i="7"/>
  <c r="AR434" i="7"/>
  <c r="AQ434" i="7"/>
  <c r="AP434" i="7"/>
  <c r="AO434" i="7"/>
  <c r="AN434" i="7"/>
  <c r="AM434" i="7"/>
  <c r="AL434" i="7"/>
  <c r="AK434" i="7"/>
  <c r="AJ434" i="7"/>
  <c r="AI434" i="7"/>
  <c r="S434" i="7"/>
  <c r="R434" i="7"/>
  <c r="Q434" i="7"/>
  <c r="P434" i="7"/>
  <c r="O434" i="7"/>
  <c r="N434" i="7"/>
  <c r="M434" i="7"/>
  <c r="L434" i="7"/>
  <c r="K434" i="7"/>
  <c r="J434" i="7"/>
  <c r="I434" i="7"/>
  <c r="H434" i="7"/>
  <c r="G434" i="7"/>
  <c r="F434" i="7"/>
  <c r="BI433" i="7"/>
  <c r="BF433" i="7"/>
  <c r="BE433" i="7"/>
  <c r="BD433" i="7"/>
  <c r="BC433" i="7"/>
  <c r="BB433" i="7"/>
  <c r="BA433" i="7"/>
  <c r="AZ433" i="7"/>
  <c r="AY433" i="7"/>
  <c r="AX433" i="7"/>
  <c r="AW433" i="7"/>
  <c r="AV433" i="7"/>
  <c r="AU433" i="7"/>
  <c r="AT433" i="7"/>
  <c r="AS433" i="7"/>
  <c r="AR433" i="7"/>
  <c r="AQ433" i="7"/>
  <c r="AP433" i="7"/>
  <c r="AO433" i="7"/>
  <c r="AN433" i="7"/>
  <c r="AM433" i="7"/>
  <c r="AL433" i="7"/>
  <c r="AK433" i="7"/>
  <c r="AJ433" i="7"/>
  <c r="AI433" i="7"/>
  <c r="S433" i="7"/>
  <c r="R433" i="7"/>
  <c r="Q433" i="7"/>
  <c r="P433" i="7"/>
  <c r="O433" i="7"/>
  <c r="N433" i="7"/>
  <c r="M433" i="7"/>
  <c r="L433" i="7"/>
  <c r="K433" i="7"/>
  <c r="J433" i="7"/>
  <c r="I433" i="7"/>
  <c r="H433" i="7"/>
  <c r="G433" i="7"/>
  <c r="F433" i="7"/>
  <c r="BI432" i="7"/>
  <c r="BH432" i="7" s="1"/>
  <c r="CH432" i="7" s="1"/>
  <c r="BF432" i="7"/>
  <c r="BE432" i="7"/>
  <c r="BD432" i="7"/>
  <c r="BC432" i="7"/>
  <c r="BB432" i="7"/>
  <c r="BA432" i="7"/>
  <c r="AZ432" i="7"/>
  <c r="AY432" i="7"/>
  <c r="AX432" i="7"/>
  <c r="AW432" i="7"/>
  <c r="AV432" i="7"/>
  <c r="AU432" i="7"/>
  <c r="AT432" i="7"/>
  <c r="AS432" i="7"/>
  <c r="AR432" i="7"/>
  <c r="AQ432" i="7"/>
  <c r="AP432" i="7"/>
  <c r="AO432" i="7"/>
  <c r="AN432" i="7"/>
  <c r="AM432" i="7"/>
  <c r="AL432" i="7"/>
  <c r="AK432" i="7"/>
  <c r="AJ432" i="7"/>
  <c r="AI432" i="7"/>
  <c r="S432" i="7"/>
  <c r="R432" i="7"/>
  <c r="Q432" i="7"/>
  <c r="P432" i="7"/>
  <c r="O432" i="7"/>
  <c r="N432" i="7"/>
  <c r="M432" i="7"/>
  <c r="L432" i="7"/>
  <c r="K432" i="7"/>
  <c r="J432" i="7"/>
  <c r="I432" i="7"/>
  <c r="H432" i="7"/>
  <c r="G432" i="7"/>
  <c r="F432" i="7"/>
  <c r="BI431" i="7"/>
  <c r="BF431" i="7"/>
  <c r="BE431" i="7"/>
  <c r="BD431" i="7"/>
  <c r="BC431" i="7"/>
  <c r="BB431" i="7"/>
  <c r="BA431" i="7"/>
  <c r="AZ431" i="7"/>
  <c r="AY431" i="7"/>
  <c r="AX431" i="7"/>
  <c r="AW431" i="7"/>
  <c r="AV431" i="7"/>
  <c r="AU431" i="7"/>
  <c r="AT431" i="7"/>
  <c r="AS431" i="7"/>
  <c r="AR431" i="7"/>
  <c r="AQ431" i="7"/>
  <c r="AP431" i="7"/>
  <c r="AO431" i="7"/>
  <c r="AN431" i="7"/>
  <c r="AM431" i="7"/>
  <c r="AL431" i="7"/>
  <c r="AK431" i="7"/>
  <c r="AJ431" i="7"/>
  <c r="AI431" i="7"/>
  <c r="S431" i="7"/>
  <c r="R431" i="7"/>
  <c r="Q431" i="7"/>
  <c r="P431" i="7"/>
  <c r="O431" i="7"/>
  <c r="N431" i="7"/>
  <c r="M431" i="7"/>
  <c r="L431" i="7"/>
  <c r="K431" i="7"/>
  <c r="J431" i="7"/>
  <c r="I431" i="7"/>
  <c r="H431" i="7"/>
  <c r="G431" i="7"/>
  <c r="F431" i="7"/>
  <c r="BI430" i="7"/>
  <c r="BH430" i="7" s="1"/>
  <c r="BX430" i="7" s="1"/>
  <c r="CG430" i="7" s="1"/>
  <c r="AC430" i="7" s="1"/>
  <c r="BF430" i="7"/>
  <c r="BE430" i="7"/>
  <c r="BD430" i="7"/>
  <c r="BC430" i="7"/>
  <c r="BB430" i="7"/>
  <c r="BA430" i="7"/>
  <c r="AZ430" i="7"/>
  <c r="AY430" i="7"/>
  <c r="AX430" i="7"/>
  <c r="AW430" i="7"/>
  <c r="AV430" i="7"/>
  <c r="AU430" i="7"/>
  <c r="AT430" i="7"/>
  <c r="AS430" i="7"/>
  <c r="AR430" i="7"/>
  <c r="AQ430" i="7"/>
  <c r="AP430" i="7"/>
  <c r="AO430" i="7"/>
  <c r="AN430" i="7"/>
  <c r="AM430" i="7"/>
  <c r="AL430" i="7"/>
  <c r="AK430" i="7"/>
  <c r="AJ430" i="7"/>
  <c r="AI430" i="7"/>
  <c r="S430" i="7"/>
  <c r="R430" i="7"/>
  <c r="Q430" i="7"/>
  <c r="P430" i="7"/>
  <c r="O430" i="7"/>
  <c r="N430" i="7"/>
  <c r="M430" i="7"/>
  <c r="L430" i="7"/>
  <c r="K430" i="7"/>
  <c r="J430" i="7"/>
  <c r="I430" i="7"/>
  <c r="H430" i="7"/>
  <c r="G430" i="7"/>
  <c r="F430" i="7"/>
  <c r="BI429" i="7"/>
  <c r="BF429" i="7"/>
  <c r="BE429" i="7"/>
  <c r="BD429" i="7"/>
  <c r="BC429" i="7"/>
  <c r="BB429" i="7"/>
  <c r="BA429" i="7"/>
  <c r="AZ429" i="7"/>
  <c r="AY429" i="7"/>
  <c r="AX429" i="7"/>
  <c r="AW429" i="7"/>
  <c r="AV429" i="7"/>
  <c r="AU429" i="7"/>
  <c r="AT429" i="7"/>
  <c r="AS429" i="7"/>
  <c r="AR429" i="7"/>
  <c r="AQ429" i="7"/>
  <c r="AP429" i="7"/>
  <c r="AO429" i="7"/>
  <c r="AN429" i="7"/>
  <c r="AM429" i="7"/>
  <c r="AL429" i="7"/>
  <c r="AK429" i="7"/>
  <c r="AJ429" i="7"/>
  <c r="AI429" i="7"/>
  <c r="S429" i="7"/>
  <c r="R429" i="7"/>
  <c r="Q429" i="7"/>
  <c r="P429" i="7"/>
  <c r="O429" i="7"/>
  <c r="N429" i="7"/>
  <c r="M429" i="7"/>
  <c r="L429" i="7"/>
  <c r="K429" i="7"/>
  <c r="J429" i="7"/>
  <c r="I429" i="7"/>
  <c r="H429" i="7"/>
  <c r="G429" i="7"/>
  <c r="F429" i="7"/>
  <c r="BI428" i="7"/>
  <c r="BH428" i="7" s="1"/>
  <c r="CJ428" i="7" s="1"/>
  <c r="AF428" i="7" s="1"/>
  <c r="BF428" i="7"/>
  <c r="BE428" i="7"/>
  <c r="BD428" i="7"/>
  <c r="BC428" i="7"/>
  <c r="BB428" i="7"/>
  <c r="BA428" i="7"/>
  <c r="AZ428" i="7"/>
  <c r="AY428" i="7"/>
  <c r="AX428" i="7"/>
  <c r="AW428" i="7"/>
  <c r="AV428" i="7"/>
  <c r="AU428" i="7"/>
  <c r="AT428" i="7"/>
  <c r="AS428" i="7"/>
  <c r="AR428" i="7"/>
  <c r="AQ428" i="7"/>
  <c r="AP428" i="7"/>
  <c r="AO428" i="7"/>
  <c r="AN428" i="7"/>
  <c r="AM428" i="7"/>
  <c r="AL428" i="7"/>
  <c r="AK428" i="7"/>
  <c r="AJ428" i="7"/>
  <c r="AI428" i="7"/>
  <c r="S428" i="7"/>
  <c r="R428" i="7"/>
  <c r="Q428" i="7"/>
  <c r="P428" i="7"/>
  <c r="O428" i="7"/>
  <c r="N428" i="7"/>
  <c r="M428" i="7"/>
  <c r="L428" i="7"/>
  <c r="K428" i="7"/>
  <c r="J428" i="7"/>
  <c r="I428" i="7"/>
  <c r="H428" i="7"/>
  <c r="G428" i="7"/>
  <c r="F428" i="7"/>
  <c r="BI427" i="7"/>
  <c r="BF427" i="7"/>
  <c r="BE427" i="7"/>
  <c r="BD427" i="7"/>
  <c r="BC427" i="7"/>
  <c r="BB427" i="7"/>
  <c r="BA427" i="7"/>
  <c r="AZ427" i="7"/>
  <c r="AY427" i="7"/>
  <c r="AX427" i="7"/>
  <c r="AW427" i="7"/>
  <c r="AV427" i="7"/>
  <c r="AU427" i="7"/>
  <c r="AT427" i="7"/>
  <c r="AS427" i="7"/>
  <c r="AR427" i="7"/>
  <c r="AQ427" i="7"/>
  <c r="AP427" i="7"/>
  <c r="AO427" i="7"/>
  <c r="AN427" i="7"/>
  <c r="AM427" i="7"/>
  <c r="AL427" i="7"/>
  <c r="AK427" i="7"/>
  <c r="AJ427" i="7"/>
  <c r="AI427" i="7"/>
  <c r="S427" i="7"/>
  <c r="R427" i="7"/>
  <c r="Q427" i="7"/>
  <c r="P427" i="7"/>
  <c r="O427" i="7"/>
  <c r="N427" i="7"/>
  <c r="M427" i="7"/>
  <c r="L427" i="7"/>
  <c r="K427" i="7"/>
  <c r="J427" i="7"/>
  <c r="I427" i="7"/>
  <c r="H427" i="7"/>
  <c r="G427" i="7"/>
  <c r="F427" i="7"/>
  <c r="BI426" i="7"/>
  <c r="BH426" i="7" s="1"/>
  <c r="BF426" i="7"/>
  <c r="BE426" i="7"/>
  <c r="BD426" i="7"/>
  <c r="BC426" i="7"/>
  <c r="BB426" i="7"/>
  <c r="BA426" i="7"/>
  <c r="AZ426" i="7"/>
  <c r="AY426" i="7"/>
  <c r="AX426" i="7"/>
  <c r="AW426" i="7"/>
  <c r="AV426" i="7"/>
  <c r="AU426" i="7"/>
  <c r="AT426" i="7"/>
  <c r="AS426" i="7"/>
  <c r="AR426" i="7"/>
  <c r="AQ426" i="7"/>
  <c r="AP426" i="7"/>
  <c r="AO426" i="7"/>
  <c r="AN426" i="7"/>
  <c r="AM426" i="7"/>
  <c r="AL426" i="7"/>
  <c r="AK426" i="7"/>
  <c r="AJ426" i="7"/>
  <c r="AI426" i="7"/>
  <c r="S426" i="7"/>
  <c r="R426" i="7"/>
  <c r="Q426" i="7"/>
  <c r="P426" i="7"/>
  <c r="O426" i="7"/>
  <c r="N426" i="7"/>
  <c r="M426" i="7"/>
  <c r="L426" i="7"/>
  <c r="K426" i="7"/>
  <c r="J426" i="7"/>
  <c r="I426" i="7"/>
  <c r="H426" i="7"/>
  <c r="G426" i="7"/>
  <c r="F426" i="7"/>
  <c r="E426" i="7"/>
  <c r="BI425" i="7"/>
  <c r="BF425" i="7"/>
  <c r="BE425" i="7"/>
  <c r="BD425" i="7"/>
  <c r="BC425" i="7"/>
  <c r="BB425" i="7"/>
  <c r="BA425" i="7"/>
  <c r="AZ425" i="7"/>
  <c r="AY425" i="7"/>
  <c r="AX425" i="7"/>
  <c r="AW425" i="7"/>
  <c r="AV425" i="7"/>
  <c r="AU425" i="7"/>
  <c r="AT425" i="7"/>
  <c r="AS425" i="7"/>
  <c r="AR425" i="7"/>
  <c r="AQ425" i="7"/>
  <c r="AP425" i="7"/>
  <c r="AO425" i="7"/>
  <c r="AN425" i="7"/>
  <c r="AM425" i="7"/>
  <c r="AL425" i="7"/>
  <c r="AK425" i="7"/>
  <c r="AJ425" i="7"/>
  <c r="AI425" i="7"/>
  <c r="S425" i="7"/>
  <c r="R425" i="7"/>
  <c r="Q425" i="7"/>
  <c r="P425" i="7"/>
  <c r="O425" i="7"/>
  <c r="N425" i="7"/>
  <c r="M425" i="7"/>
  <c r="L425" i="7"/>
  <c r="K425" i="7"/>
  <c r="J425" i="7"/>
  <c r="I425" i="7"/>
  <c r="H425" i="7"/>
  <c r="G425" i="7"/>
  <c r="F425" i="7"/>
  <c r="BI424" i="7"/>
  <c r="BF424" i="7"/>
  <c r="BE424" i="7"/>
  <c r="BD424" i="7"/>
  <c r="BC424" i="7"/>
  <c r="BB424" i="7"/>
  <c r="BA424" i="7"/>
  <c r="AZ424" i="7"/>
  <c r="AY424" i="7"/>
  <c r="AX424" i="7"/>
  <c r="AW424" i="7"/>
  <c r="AV424" i="7"/>
  <c r="AU424" i="7"/>
  <c r="AT424" i="7"/>
  <c r="AS424" i="7"/>
  <c r="AR424" i="7"/>
  <c r="AQ424" i="7"/>
  <c r="AP424" i="7"/>
  <c r="AO424" i="7"/>
  <c r="AN424" i="7"/>
  <c r="AM424" i="7"/>
  <c r="AL424" i="7"/>
  <c r="AK424" i="7"/>
  <c r="AJ424" i="7"/>
  <c r="AI424" i="7"/>
  <c r="S424" i="7"/>
  <c r="R424" i="7"/>
  <c r="Q424" i="7"/>
  <c r="P424" i="7"/>
  <c r="O424" i="7"/>
  <c r="N424" i="7"/>
  <c r="M424" i="7"/>
  <c r="L424" i="7"/>
  <c r="K424" i="7"/>
  <c r="J424" i="7"/>
  <c r="I424" i="7"/>
  <c r="H424" i="7"/>
  <c r="G424" i="7"/>
  <c r="F424" i="7"/>
  <c r="BI423" i="7"/>
  <c r="BF423" i="7"/>
  <c r="BE423" i="7"/>
  <c r="BD423" i="7"/>
  <c r="BC423" i="7"/>
  <c r="BB423" i="7"/>
  <c r="BA423" i="7"/>
  <c r="AZ423" i="7"/>
  <c r="AY423" i="7"/>
  <c r="AX423" i="7"/>
  <c r="AW423" i="7"/>
  <c r="AV423" i="7"/>
  <c r="AU423" i="7"/>
  <c r="AT423" i="7"/>
  <c r="AS423" i="7"/>
  <c r="AR423" i="7"/>
  <c r="AQ423" i="7"/>
  <c r="AP423" i="7"/>
  <c r="AO423" i="7"/>
  <c r="AN423" i="7"/>
  <c r="AM423" i="7"/>
  <c r="AL423" i="7"/>
  <c r="AK423" i="7"/>
  <c r="AJ423" i="7"/>
  <c r="AI423" i="7"/>
  <c r="S423" i="7"/>
  <c r="R423" i="7"/>
  <c r="Q423" i="7"/>
  <c r="P423" i="7"/>
  <c r="O423" i="7"/>
  <c r="N423" i="7"/>
  <c r="M423" i="7"/>
  <c r="L423" i="7"/>
  <c r="K423" i="7"/>
  <c r="J423" i="7"/>
  <c r="I423" i="7"/>
  <c r="H423" i="7"/>
  <c r="G423" i="7"/>
  <c r="F423" i="7"/>
  <c r="BI422" i="7"/>
  <c r="E422" i="7" s="1"/>
  <c r="BF422" i="7"/>
  <c r="BE422" i="7"/>
  <c r="BD422" i="7"/>
  <c r="BC422" i="7"/>
  <c r="BB422" i="7"/>
  <c r="BA422" i="7"/>
  <c r="AZ422" i="7"/>
  <c r="AY422" i="7"/>
  <c r="AX422" i="7"/>
  <c r="AW422" i="7"/>
  <c r="AV422" i="7"/>
  <c r="AU422" i="7"/>
  <c r="AT422" i="7"/>
  <c r="AS422" i="7"/>
  <c r="AR422" i="7"/>
  <c r="AQ422" i="7"/>
  <c r="AP422" i="7"/>
  <c r="AO422" i="7"/>
  <c r="AN422" i="7"/>
  <c r="AM422" i="7"/>
  <c r="AL422" i="7"/>
  <c r="AK422" i="7"/>
  <c r="AJ422" i="7"/>
  <c r="AI422" i="7"/>
  <c r="S422" i="7"/>
  <c r="R422" i="7"/>
  <c r="Q422" i="7"/>
  <c r="P422" i="7"/>
  <c r="O422" i="7"/>
  <c r="N422" i="7"/>
  <c r="M422" i="7"/>
  <c r="L422" i="7"/>
  <c r="K422" i="7"/>
  <c r="J422" i="7"/>
  <c r="I422" i="7"/>
  <c r="H422" i="7"/>
  <c r="G422" i="7"/>
  <c r="F422" i="7"/>
  <c r="BI421" i="7"/>
  <c r="BF421" i="7"/>
  <c r="BE421" i="7"/>
  <c r="BD421" i="7"/>
  <c r="BC421" i="7"/>
  <c r="BB421" i="7"/>
  <c r="BA421" i="7"/>
  <c r="AZ421" i="7"/>
  <c r="AY421" i="7"/>
  <c r="AX421" i="7"/>
  <c r="AW421" i="7"/>
  <c r="AV421" i="7"/>
  <c r="AU421" i="7"/>
  <c r="AT421" i="7"/>
  <c r="AS421" i="7"/>
  <c r="AR421" i="7"/>
  <c r="AQ421" i="7"/>
  <c r="AP421" i="7"/>
  <c r="AO421" i="7"/>
  <c r="AN421" i="7"/>
  <c r="AM421" i="7"/>
  <c r="AL421" i="7"/>
  <c r="AK421" i="7"/>
  <c r="AJ421" i="7"/>
  <c r="AI421" i="7"/>
  <c r="S421" i="7"/>
  <c r="R421" i="7"/>
  <c r="Q421" i="7"/>
  <c r="P421" i="7"/>
  <c r="O421" i="7"/>
  <c r="N421" i="7"/>
  <c r="M421" i="7"/>
  <c r="L421" i="7"/>
  <c r="K421" i="7"/>
  <c r="J421" i="7"/>
  <c r="I421" i="7"/>
  <c r="H421" i="7"/>
  <c r="G421" i="7"/>
  <c r="F421" i="7"/>
  <c r="BI420" i="7"/>
  <c r="BF420" i="7"/>
  <c r="BE420" i="7"/>
  <c r="BD420" i="7"/>
  <c r="BC420" i="7"/>
  <c r="BB420" i="7"/>
  <c r="BA420" i="7"/>
  <c r="AZ420" i="7"/>
  <c r="AY420" i="7"/>
  <c r="AX420" i="7"/>
  <c r="AW420" i="7"/>
  <c r="AV420" i="7"/>
  <c r="AU420" i="7"/>
  <c r="AT420" i="7"/>
  <c r="AS420" i="7"/>
  <c r="AR420" i="7"/>
  <c r="AQ420" i="7"/>
  <c r="AP420" i="7"/>
  <c r="AO420" i="7"/>
  <c r="AN420" i="7"/>
  <c r="AM420" i="7"/>
  <c r="AL420" i="7"/>
  <c r="AK420" i="7"/>
  <c r="AJ420" i="7"/>
  <c r="AI420" i="7"/>
  <c r="S420" i="7"/>
  <c r="R420" i="7"/>
  <c r="Q420" i="7"/>
  <c r="P420" i="7"/>
  <c r="O420" i="7"/>
  <c r="N420" i="7"/>
  <c r="M420" i="7"/>
  <c r="L420" i="7"/>
  <c r="K420" i="7"/>
  <c r="J420" i="7"/>
  <c r="I420" i="7"/>
  <c r="H420" i="7"/>
  <c r="G420" i="7"/>
  <c r="F420" i="7"/>
  <c r="BI419" i="7"/>
  <c r="BF419" i="7"/>
  <c r="BE419" i="7"/>
  <c r="BD419" i="7"/>
  <c r="BC419" i="7"/>
  <c r="BB419" i="7"/>
  <c r="BA419" i="7"/>
  <c r="AZ419" i="7"/>
  <c r="AY419" i="7"/>
  <c r="AX419" i="7"/>
  <c r="AW419" i="7"/>
  <c r="AV419" i="7"/>
  <c r="AU419" i="7"/>
  <c r="AT419" i="7"/>
  <c r="AS419" i="7"/>
  <c r="AR419" i="7"/>
  <c r="AQ419" i="7"/>
  <c r="AP419" i="7"/>
  <c r="AO419" i="7"/>
  <c r="AN419" i="7"/>
  <c r="AM419" i="7"/>
  <c r="AL419" i="7"/>
  <c r="AK419" i="7"/>
  <c r="AJ419" i="7"/>
  <c r="AI419" i="7"/>
  <c r="S419" i="7"/>
  <c r="R419" i="7"/>
  <c r="Q419" i="7"/>
  <c r="P419" i="7"/>
  <c r="O419" i="7"/>
  <c r="N419" i="7"/>
  <c r="M419" i="7"/>
  <c r="L419" i="7"/>
  <c r="K419" i="7"/>
  <c r="J419" i="7"/>
  <c r="I419" i="7"/>
  <c r="H419" i="7"/>
  <c r="G419" i="7"/>
  <c r="F419" i="7"/>
  <c r="BI418" i="7"/>
  <c r="E418" i="7" s="1"/>
  <c r="BF418" i="7"/>
  <c r="BE418" i="7"/>
  <c r="BD418" i="7"/>
  <c r="BC418" i="7"/>
  <c r="BB418" i="7"/>
  <c r="BA418" i="7"/>
  <c r="AZ418" i="7"/>
  <c r="AY418" i="7"/>
  <c r="AX418" i="7"/>
  <c r="AW418" i="7"/>
  <c r="AV418" i="7"/>
  <c r="AU418" i="7"/>
  <c r="AT418" i="7"/>
  <c r="AS418" i="7"/>
  <c r="AR418" i="7"/>
  <c r="AQ418" i="7"/>
  <c r="AP418" i="7"/>
  <c r="AO418" i="7"/>
  <c r="AN418" i="7"/>
  <c r="AM418" i="7"/>
  <c r="AL418" i="7"/>
  <c r="AK418" i="7"/>
  <c r="AJ418" i="7"/>
  <c r="AI418" i="7"/>
  <c r="S418" i="7"/>
  <c r="R418" i="7"/>
  <c r="Q418" i="7"/>
  <c r="P418" i="7"/>
  <c r="O418" i="7"/>
  <c r="N418" i="7"/>
  <c r="M418" i="7"/>
  <c r="L418" i="7"/>
  <c r="K418" i="7"/>
  <c r="J418" i="7"/>
  <c r="I418" i="7"/>
  <c r="H418" i="7"/>
  <c r="G418" i="7"/>
  <c r="F418" i="7"/>
  <c r="BI417" i="7"/>
  <c r="BH417" i="7" s="1"/>
  <c r="BF417" i="7"/>
  <c r="BE417" i="7"/>
  <c r="BD417" i="7"/>
  <c r="BC417" i="7"/>
  <c r="BB417" i="7"/>
  <c r="BA417" i="7"/>
  <c r="AZ417" i="7"/>
  <c r="AY417" i="7"/>
  <c r="AX417" i="7"/>
  <c r="AW417" i="7"/>
  <c r="AV417" i="7"/>
  <c r="AU417" i="7"/>
  <c r="AT417" i="7"/>
  <c r="AS417" i="7"/>
  <c r="AR417" i="7"/>
  <c r="AQ417" i="7"/>
  <c r="AP417" i="7"/>
  <c r="AO417" i="7"/>
  <c r="AN417" i="7"/>
  <c r="AM417" i="7"/>
  <c r="AL417" i="7"/>
  <c r="AK417" i="7"/>
  <c r="AJ417" i="7"/>
  <c r="AI417" i="7"/>
  <c r="S417" i="7"/>
  <c r="R417" i="7"/>
  <c r="Q417" i="7"/>
  <c r="P417" i="7"/>
  <c r="O417" i="7"/>
  <c r="N417" i="7"/>
  <c r="M417" i="7"/>
  <c r="L417" i="7"/>
  <c r="K417" i="7"/>
  <c r="J417" i="7"/>
  <c r="I417" i="7"/>
  <c r="H417" i="7"/>
  <c r="G417" i="7"/>
  <c r="F417" i="7"/>
  <c r="BI416" i="7"/>
  <c r="BH416" i="7" s="1"/>
  <c r="BF416" i="7"/>
  <c r="BE416" i="7"/>
  <c r="BD416" i="7"/>
  <c r="BC416" i="7"/>
  <c r="BB416" i="7"/>
  <c r="BA416" i="7"/>
  <c r="AZ416" i="7"/>
  <c r="AY416" i="7"/>
  <c r="AX416" i="7"/>
  <c r="AW416" i="7"/>
  <c r="AV416" i="7"/>
  <c r="AU416" i="7"/>
  <c r="AT416" i="7"/>
  <c r="AS416" i="7"/>
  <c r="AR416" i="7"/>
  <c r="AQ416" i="7"/>
  <c r="AP416" i="7"/>
  <c r="AO416" i="7"/>
  <c r="AN416" i="7"/>
  <c r="AM416" i="7"/>
  <c r="AL416" i="7"/>
  <c r="AK416" i="7"/>
  <c r="AJ416" i="7"/>
  <c r="AI416" i="7"/>
  <c r="S416" i="7"/>
  <c r="R416" i="7"/>
  <c r="Q416" i="7"/>
  <c r="P416" i="7"/>
  <c r="O416" i="7"/>
  <c r="N416" i="7"/>
  <c r="M416" i="7"/>
  <c r="L416" i="7"/>
  <c r="K416" i="7"/>
  <c r="J416" i="7"/>
  <c r="I416" i="7"/>
  <c r="H416" i="7"/>
  <c r="G416" i="7"/>
  <c r="F416" i="7"/>
  <c r="E416" i="7"/>
  <c r="CJ415" i="7"/>
  <c r="AF415" i="7" s="1"/>
  <c r="BI415" i="7"/>
  <c r="BH415" i="7"/>
  <c r="BF415" i="7"/>
  <c r="BE415" i="7"/>
  <c r="BD415" i="7"/>
  <c r="BC415" i="7"/>
  <c r="BB415" i="7"/>
  <c r="BA415" i="7"/>
  <c r="AZ415" i="7"/>
  <c r="AY415" i="7"/>
  <c r="AX415" i="7"/>
  <c r="AW415" i="7"/>
  <c r="AV415" i="7"/>
  <c r="AU415" i="7"/>
  <c r="AT415" i="7"/>
  <c r="AS415" i="7"/>
  <c r="AR415" i="7"/>
  <c r="AQ415" i="7"/>
  <c r="AP415" i="7"/>
  <c r="AO415" i="7"/>
  <c r="AN415" i="7"/>
  <c r="AM415" i="7"/>
  <c r="AL415" i="7"/>
  <c r="AK415" i="7"/>
  <c r="AJ415" i="7"/>
  <c r="AI415" i="7"/>
  <c r="S415" i="7"/>
  <c r="R415" i="7"/>
  <c r="Q415" i="7"/>
  <c r="P415" i="7"/>
  <c r="O415" i="7"/>
  <c r="N415" i="7"/>
  <c r="M415" i="7"/>
  <c r="L415" i="7"/>
  <c r="K415" i="7"/>
  <c r="J415" i="7"/>
  <c r="I415" i="7"/>
  <c r="H415" i="7"/>
  <c r="G415" i="7"/>
  <c r="F415" i="7"/>
  <c r="BI414" i="7"/>
  <c r="BF414" i="7"/>
  <c r="BE414" i="7"/>
  <c r="BD414" i="7"/>
  <c r="BC414" i="7"/>
  <c r="BB414" i="7"/>
  <c r="BA414" i="7"/>
  <c r="AZ414" i="7"/>
  <c r="AY414" i="7"/>
  <c r="AX414" i="7"/>
  <c r="AW414" i="7"/>
  <c r="AV414" i="7"/>
  <c r="AU414" i="7"/>
  <c r="AT414" i="7"/>
  <c r="AS414" i="7"/>
  <c r="AR414" i="7"/>
  <c r="AQ414" i="7"/>
  <c r="AP414" i="7"/>
  <c r="AO414" i="7"/>
  <c r="AN414" i="7"/>
  <c r="AM414" i="7"/>
  <c r="AL414" i="7"/>
  <c r="AK414" i="7"/>
  <c r="AJ414" i="7"/>
  <c r="AI414" i="7"/>
  <c r="S414" i="7"/>
  <c r="R414" i="7"/>
  <c r="Q414" i="7"/>
  <c r="P414" i="7"/>
  <c r="O414" i="7"/>
  <c r="N414" i="7"/>
  <c r="M414" i="7"/>
  <c r="L414" i="7"/>
  <c r="K414" i="7"/>
  <c r="J414" i="7"/>
  <c r="I414" i="7"/>
  <c r="H414" i="7"/>
  <c r="G414" i="7"/>
  <c r="F414" i="7"/>
  <c r="CJ413" i="7"/>
  <c r="AF413" i="7" s="1"/>
  <c r="BX413" i="7"/>
  <c r="CG413" i="7" s="1"/>
  <c r="AC413" i="7" s="1"/>
  <c r="BI413" i="7"/>
  <c r="BH413" i="7" s="1"/>
  <c r="BF413" i="7"/>
  <c r="BE413" i="7"/>
  <c r="BD413" i="7"/>
  <c r="BC413" i="7"/>
  <c r="BB413" i="7"/>
  <c r="BA413" i="7"/>
  <c r="AZ413" i="7"/>
  <c r="AY413" i="7"/>
  <c r="AX413" i="7"/>
  <c r="AW413" i="7"/>
  <c r="AV413" i="7"/>
  <c r="AU413" i="7"/>
  <c r="AT413" i="7"/>
  <c r="AS413" i="7"/>
  <c r="AR413" i="7"/>
  <c r="AQ413" i="7"/>
  <c r="AP413" i="7"/>
  <c r="AO413" i="7"/>
  <c r="AN413" i="7"/>
  <c r="AM413" i="7"/>
  <c r="AL413" i="7"/>
  <c r="AK413" i="7"/>
  <c r="AJ413" i="7"/>
  <c r="AI413" i="7"/>
  <c r="S413" i="7"/>
  <c r="R413" i="7"/>
  <c r="Q413" i="7"/>
  <c r="P413" i="7"/>
  <c r="O413" i="7"/>
  <c r="N413" i="7"/>
  <c r="M413" i="7"/>
  <c r="L413" i="7"/>
  <c r="K413" i="7"/>
  <c r="J413" i="7"/>
  <c r="I413" i="7"/>
  <c r="H413" i="7"/>
  <c r="G413" i="7"/>
  <c r="F413" i="7"/>
  <c r="CH412" i="7"/>
  <c r="CC412" i="7"/>
  <c r="BI412" i="7"/>
  <c r="BH412" i="7" s="1"/>
  <c r="D412" i="7" s="1"/>
  <c r="BF412" i="7"/>
  <c r="BE412" i="7"/>
  <c r="BD412" i="7"/>
  <c r="BC412" i="7"/>
  <c r="BB412" i="7"/>
  <c r="BA412" i="7"/>
  <c r="AZ412" i="7"/>
  <c r="AY412" i="7"/>
  <c r="AX412" i="7"/>
  <c r="AW412" i="7"/>
  <c r="AV412" i="7"/>
  <c r="AU412" i="7"/>
  <c r="AT412" i="7"/>
  <c r="AS412" i="7"/>
  <c r="AR412" i="7"/>
  <c r="AQ412" i="7"/>
  <c r="AP412" i="7"/>
  <c r="AO412" i="7"/>
  <c r="AN412" i="7"/>
  <c r="AM412" i="7"/>
  <c r="AL412" i="7"/>
  <c r="AK412" i="7"/>
  <c r="AJ412" i="7"/>
  <c r="AI412" i="7"/>
  <c r="Y412" i="7"/>
  <c r="S412" i="7"/>
  <c r="R412" i="7"/>
  <c r="Q412" i="7"/>
  <c r="P412" i="7"/>
  <c r="O412" i="7"/>
  <c r="N412" i="7"/>
  <c r="M412" i="7"/>
  <c r="L412" i="7"/>
  <c r="K412" i="7"/>
  <c r="J412" i="7"/>
  <c r="I412" i="7"/>
  <c r="H412" i="7"/>
  <c r="G412" i="7"/>
  <c r="F412" i="7"/>
  <c r="E412" i="7"/>
  <c r="BI411" i="7"/>
  <c r="BF411" i="7"/>
  <c r="BE411" i="7"/>
  <c r="BD411" i="7"/>
  <c r="BC411" i="7"/>
  <c r="BB411" i="7"/>
  <c r="BA411" i="7"/>
  <c r="AZ411" i="7"/>
  <c r="AY411" i="7"/>
  <c r="AX411" i="7"/>
  <c r="AW411" i="7"/>
  <c r="AV411" i="7"/>
  <c r="AU411" i="7"/>
  <c r="AT411" i="7"/>
  <c r="AS411" i="7"/>
  <c r="AR411" i="7"/>
  <c r="AQ411" i="7"/>
  <c r="AP411" i="7"/>
  <c r="AO411" i="7"/>
  <c r="AN411" i="7"/>
  <c r="AM411" i="7"/>
  <c r="AL411" i="7"/>
  <c r="AK411" i="7"/>
  <c r="AJ411" i="7"/>
  <c r="AI411" i="7"/>
  <c r="S411" i="7"/>
  <c r="R411" i="7"/>
  <c r="Q411" i="7"/>
  <c r="P411" i="7"/>
  <c r="O411" i="7"/>
  <c r="N411" i="7"/>
  <c r="M411" i="7"/>
  <c r="L411" i="7"/>
  <c r="K411" i="7"/>
  <c r="J411" i="7"/>
  <c r="I411" i="7"/>
  <c r="H411" i="7"/>
  <c r="G411" i="7"/>
  <c r="F411" i="7"/>
  <c r="CC410" i="7"/>
  <c r="Y410" i="7" s="1"/>
  <c r="CB410" i="7"/>
  <c r="X410" i="7" s="1"/>
  <c r="BX410" i="7"/>
  <c r="BI410" i="7"/>
  <c r="BH410" i="7" s="1"/>
  <c r="D410" i="7" s="1"/>
  <c r="BF410" i="7"/>
  <c r="BE410" i="7"/>
  <c r="BD410" i="7"/>
  <c r="BC410" i="7"/>
  <c r="BB410" i="7"/>
  <c r="BA410" i="7"/>
  <c r="AZ410" i="7"/>
  <c r="AY410" i="7"/>
  <c r="AX410" i="7"/>
  <c r="AW410" i="7"/>
  <c r="AV410" i="7"/>
  <c r="AU410" i="7"/>
  <c r="AT410" i="7"/>
  <c r="AS410" i="7"/>
  <c r="AR410" i="7"/>
  <c r="AQ410" i="7"/>
  <c r="AP410" i="7"/>
  <c r="AO410" i="7"/>
  <c r="AN410" i="7"/>
  <c r="AM410" i="7"/>
  <c r="AL410" i="7"/>
  <c r="AK410" i="7"/>
  <c r="AJ410" i="7"/>
  <c r="AI410" i="7"/>
  <c r="S410" i="7"/>
  <c r="R410" i="7"/>
  <c r="Q410" i="7"/>
  <c r="P410" i="7"/>
  <c r="O410" i="7"/>
  <c r="N410" i="7"/>
  <c r="M410" i="7"/>
  <c r="L410" i="7"/>
  <c r="K410" i="7"/>
  <c r="J410" i="7"/>
  <c r="I410" i="7"/>
  <c r="H410" i="7"/>
  <c r="G410" i="7"/>
  <c r="F410" i="7"/>
  <c r="E410" i="7"/>
  <c r="BI409" i="7"/>
  <c r="BH409" i="7" s="1"/>
  <c r="BF409" i="7"/>
  <c r="BE409" i="7"/>
  <c r="BD409" i="7"/>
  <c r="BC409" i="7"/>
  <c r="BB409" i="7"/>
  <c r="BA409" i="7"/>
  <c r="AZ409" i="7"/>
  <c r="AY409" i="7"/>
  <c r="AX409" i="7"/>
  <c r="AW409" i="7"/>
  <c r="AV409" i="7"/>
  <c r="AU409" i="7"/>
  <c r="AT409" i="7"/>
  <c r="AS409" i="7"/>
  <c r="AR409" i="7"/>
  <c r="AQ409" i="7"/>
  <c r="AP409" i="7"/>
  <c r="AO409" i="7"/>
  <c r="AN409" i="7"/>
  <c r="AM409" i="7"/>
  <c r="AL409" i="7"/>
  <c r="AK409" i="7"/>
  <c r="AJ409" i="7"/>
  <c r="AI409" i="7"/>
  <c r="S409" i="7"/>
  <c r="R409" i="7"/>
  <c r="Q409" i="7"/>
  <c r="P409" i="7"/>
  <c r="O409" i="7"/>
  <c r="N409" i="7"/>
  <c r="M409" i="7"/>
  <c r="L409" i="7"/>
  <c r="K409" i="7"/>
  <c r="J409" i="7"/>
  <c r="I409" i="7"/>
  <c r="H409" i="7"/>
  <c r="G409" i="7"/>
  <c r="F409" i="7"/>
  <c r="BI408" i="7"/>
  <c r="BF408" i="7"/>
  <c r="BE408" i="7"/>
  <c r="BD408" i="7"/>
  <c r="BC408" i="7"/>
  <c r="BB408" i="7"/>
  <c r="BA408" i="7"/>
  <c r="AZ408" i="7"/>
  <c r="AY408" i="7"/>
  <c r="AX408" i="7"/>
  <c r="AW408" i="7"/>
  <c r="AV408" i="7"/>
  <c r="AU408" i="7"/>
  <c r="AT408" i="7"/>
  <c r="AS408" i="7"/>
  <c r="AR408" i="7"/>
  <c r="AQ408" i="7"/>
  <c r="AP408" i="7"/>
  <c r="AO408" i="7"/>
  <c r="AN408" i="7"/>
  <c r="AM408" i="7"/>
  <c r="AL408" i="7"/>
  <c r="AK408" i="7"/>
  <c r="AJ408" i="7"/>
  <c r="AI408" i="7"/>
  <c r="S408" i="7"/>
  <c r="R408" i="7"/>
  <c r="Q408" i="7"/>
  <c r="P408" i="7"/>
  <c r="O408" i="7"/>
  <c r="N408" i="7"/>
  <c r="M408" i="7"/>
  <c r="L408" i="7"/>
  <c r="K408" i="7"/>
  <c r="J408" i="7"/>
  <c r="I408" i="7"/>
  <c r="H408" i="7"/>
  <c r="G408" i="7"/>
  <c r="F408" i="7"/>
  <c r="E408" i="7"/>
  <c r="BI407" i="7"/>
  <c r="BH407" i="7" s="1"/>
  <c r="BF407" i="7"/>
  <c r="BE407" i="7"/>
  <c r="BD407" i="7"/>
  <c r="BC407" i="7"/>
  <c r="BB407" i="7"/>
  <c r="BA407" i="7"/>
  <c r="AZ407" i="7"/>
  <c r="AY407" i="7"/>
  <c r="AX407" i="7"/>
  <c r="AW407" i="7"/>
  <c r="AV407" i="7"/>
  <c r="AU407" i="7"/>
  <c r="AT407" i="7"/>
  <c r="AS407" i="7"/>
  <c r="AR407" i="7"/>
  <c r="AQ407" i="7"/>
  <c r="AP407" i="7"/>
  <c r="AO407" i="7"/>
  <c r="AN407" i="7"/>
  <c r="AM407" i="7"/>
  <c r="AL407" i="7"/>
  <c r="AK407" i="7"/>
  <c r="AJ407" i="7"/>
  <c r="AI407" i="7"/>
  <c r="S407" i="7"/>
  <c r="R407" i="7"/>
  <c r="Q407" i="7"/>
  <c r="P407" i="7"/>
  <c r="O407" i="7"/>
  <c r="N407" i="7"/>
  <c r="M407" i="7"/>
  <c r="L407" i="7"/>
  <c r="K407" i="7"/>
  <c r="J407" i="7"/>
  <c r="I407" i="7"/>
  <c r="H407" i="7"/>
  <c r="G407" i="7"/>
  <c r="F407" i="7"/>
  <c r="BI406" i="7"/>
  <c r="BF406" i="7"/>
  <c r="BE406" i="7"/>
  <c r="BD406" i="7"/>
  <c r="BC406" i="7"/>
  <c r="BB406" i="7"/>
  <c r="BA406" i="7"/>
  <c r="AZ406" i="7"/>
  <c r="AY406" i="7"/>
  <c r="AX406" i="7"/>
  <c r="AW406" i="7"/>
  <c r="AV406" i="7"/>
  <c r="AU406" i="7"/>
  <c r="AT406" i="7"/>
  <c r="AS406" i="7"/>
  <c r="AR406" i="7"/>
  <c r="AQ406" i="7"/>
  <c r="AP406" i="7"/>
  <c r="AO406" i="7"/>
  <c r="AN406" i="7"/>
  <c r="AM406" i="7"/>
  <c r="AL406" i="7"/>
  <c r="AK406" i="7"/>
  <c r="AJ406" i="7"/>
  <c r="AI406" i="7"/>
  <c r="S406" i="7"/>
  <c r="R406" i="7"/>
  <c r="Q406" i="7"/>
  <c r="P406" i="7"/>
  <c r="O406" i="7"/>
  <c r="N406" i="7"/>
  <c r="M406" i="7"/>
  <c r="L406" i="7"/>
  <c r="K406" i="7"/>
  <c r="J406" i="7"/>
  <c r="I406" i="7"/>
  <c r="H406" i="7"/>
  <c r="G406" i="7"/>
  <c r="F406" i="7"/>
  <c r="CJ405" i="7"/>
  <c r="AF405" i="7" s="1"/>
  <c r="CH405" i="7"/>
  <c r="BI405" i="7"/>
  <c r="BH405" i="7" s="1"/>
  <c r="D405" i="7" s="1"/>
  <c r="BF405" i="7"/>
  <c r="BE405" i="7"/>
  <c r="BD405" i="7"/>
  <c r="BC405" i="7"/>
  <c r="BB405" i="7"/>
  <c r="BA405" i="7"/>
  <c r="AZ405" i="7"/>
  <c r="AY405" i="7"/>
  <c r="AX405" i="7"/>
  <c r="AW405" i="7"/>
  <c r="AV405" i="7"/>
  <c r="AU405" i="7"/>
  <c r="AT405" i="7"/>
  <c r="AS405" i="7"/>
  <c r="AR405" i="7"/>
  <c r="AQ405" i="7"/>
  <c r="AP405" i="7"/>
  <c r="AO405" i="7"/>
  <c r="AN405" i="7"/>
  <c r="AM405" i="7"/>
  <c r="AL405" i="7"/>
  <c r="AK405" i="7"/>
  <c r="AJ405" i="7"/>
  <c r="AI405" i="7"/>
  <c r="S405" i="7"/>
  <c r="R405" i="7"/>
  <c r="Q405" i="7"/>
  <c r="P405" i="7"/>
  <c r="O405" i="7"/>
  <c r="N405" i="7"/>
  <c r="M405" i="7"/>
  <c r="L405" i="7"/>
  <c r="K405" i="7"/>
  <c r="J405" i="7"/>
  <c r="I405" i="7"/>
  <c r="H405" i="7"/>
  <c r="G405" i="7"/>
  <c r="F405" i="7"/>
  <c r="BI404" i="7"/>
  <c r="BF404" i="7"/>
  <c r="BE404" i="7"/>
  <c r="BD404" i="7"/>
  <c r="BC404" i="7"/>
  <c r="BB404" i="7"/>
  <c r="BA404" i="7"/>
  <c r="AZ404" i="7"/>
  <c r="AY404" i="7"/>
  <c r="AX404" i="7"/>
  <c r="AW404" i="7"/>
  <c r="AV404" i="7"/>
  <c r="AU404" i="7"/>
  <c r="AT404" i="7"/>
  <c r="AS404" i="7"/>
  <c r="AR404" i="7"/>
  <c r="AQ404" i="7"/>
  <c r="AP404" i="7"/>
  <c r="AO404" i="7"/>
  <c r="AN404" i="7"/>
  <c r="AM404" i="7"/>
  <c r="AL404" i="7"/>
  <c r="AK404" i="7"/>
  <c r="AJ404" i="7"/>
  <c r="AI404" i="7"/>
  <c r="S404" i="7"/>
  <c r="R404" i="7"/>
  <c r="Q404" i="7"/>
  <c r="P404" i="7"/>
  <c r="O404" i="7"/>
  <c r="N404" i="7"/>
  <c r="M404" i="7"/>
  <c r="L404" i="7"/>
  <c r="K404" i="7"/>
  <c r="J404" i="7"/>
  <c r="I404" i="7"/>
  <c r="H404" i="7"/>
  <c r="G404" i="7"/>
  <c r="F404" i="7"/>
  <c r="BI403" i="7"/>
  <c r="BF403" i="7"/>
  <c r="BE403" i="7"/>
  <c r="BD403" i="7"/>
  <c r="BC403" i="7"/>
  <c r="BB403" i="7"/>
  <c r="BA403" i="7"/>
  <c r="AZ403" i="7"/>
  <c r="AY403" i="7"/>
  <c r="AX403" i="7"/>
  <c r="AW403" i="7"/>
  <c r="AV403" i="7"/>
  <c r="AU403" i="7"/>
  <c r="AT403" i="7"/>
  <c r="AS403" i="7"/>
  <c r="AR403" i="7"/>
  <c r="AQ403" i="7"/>
  <c r="AP403" i="7"/>
  <c r="AO403" i="7"/>
  <c r="AN403" i="7"/>
  <c r="AM403" i="7"/>
  <c r="AL403" i="7"/>
  <c r="AK403" i="7"/>
  <c r="AJ403" i="7"/>
  <c r="AI403" i="7"/>
  <c r="S403" i="7"/>
  <c r="R403" i="7"/>
  <c r="Q403" i="7"/>
  <c r="P403" i="7"/>
  <c r="O403" i="7"/>
  <c r="N403" i="7"/>
  <c r="M403" i="7"/>
  <c r="L403" i="7"/>
  <c r="K403" i="7"/>
  <c r="J403" i="7"/>
  <c r="I403" i="7"/>
  <c r="H403" i="7"/>
  <c r="G403" i="7"/>
  <c r="F403" i="7"/>
  <c r="BI402" i="7"/>
  <c r="BF402" i="7"/>
  <c r="BE402" i="7"/>
  <c r="BD402" i="7"/>
  <c r="BC402" i="7"/>
  <c r="BB402" i="7"/>
  <c r="BA402" i="7"/>
  <c r="AZ402" i="7"/>
  <c r="AY402" i="7"/>
  <c r="AX402" i="7"/>
  <c r="AW402" i="7"/>
  <c r="AV402" i="7"/>
  <c r="AU402" i="7"/>
  <c r="AT402" i="7"/>
  <c r="AS402" i="7"/>
  <c r="AR402" i="7"/>
  <c r="AQ402" i="7"/>
  <c r="AP402" i="7"/>
  <c r="AO402" i="7"/>
  <c r="AN402" i="7"/>
  <c r="AM402" i="7"/>
  <c r="AL402" i="7"/>
  <c r="AK402" i="7"/>
  <c r="AJ402" i="7"/>
  <c r="AI402" i="7"/>
  <c r="S402" i="7"/>
  <c r="R402" i="7"/>
  <c r="Q402" i="7"/>
  <c r="P402" i="7"/>
  <c r="O402" i="7"/>
  <c r="N402" i="7"/>
  <c r="M402" i="7"/>
  <c r="L402" i="7"/>
  <c r="K402" i="7"/>
  <c r="J402" i="7"/>
  <c r="I402" i="7"/>
  <c r="H402" i="7"/>
  <c r="G402" i="7"/>
  <c r="F402" i="7"/>
  <c r="BI401" i="7"/>
  <c r="BH401" i="7" s="1"/>
  <c r="BF401" i="7"/>
  <c r="BE401" i="7"/>
  <c r="BD401" i="7"/>
  <c r="BC401" i="7"/>
  <c r="BB401" i="7"/>
  <c r="BA401" i="7"/>
  <c r="AZ401" i="7"/>
  <c r="AY401" i="7"/>
  <c r="AX401" i="7"/>
  <c r="AW401" i="7"/>
  <c r="AV401" i="7"/>
  <c r="AU401" i="7"/>
  <c r="AT401" i="7"/>
  <c r="AS401" i="7"/>
  <c r="AR401" i="7"/>
  <c r="AQ401" i="7"/>
  <c r="AP401" i="7"/>
  <c r="AO401" i="7"/>
  <c r="AN401" i="7"/>
  <c r="AM401" i="7"/>
  <c r="AL401" i="7"/>
  <c r="AK401" i="7"/>
  <c r="AJ401" i="7"/>
  <c r="AI401" i="7"/>
  <c r="S401" i="7"/>
  <c r="R401" i="7"/>
  <c r="Q401" i="7"/>
  <c r="P401" i="7"/>
  <c r="O401" i="7"/>
  <c r="N401" i="7"/>
  <c r="M401" i="7"/>
  <c r="L401" i="7"/>
  <c r="K401" i="7"/>
  <c r="J401" i="7"/>
  <c r="I401" i="7"/>
  <c r="H401" i="7"/>
  <c r="G401" i="7"/>
  <c r="F401" i="7"/>
  <c r="BI400" i="7"/>
  <c r="BF400" i="7"/>
  <c r="BE400" i="7"/>
  <c r="BD400" i="7"/>
  <c r="BC400" i="7"/>
  <c r="BB400" i="7"/>
  <c r="BA400" i="7"/>
  <c r="AZ400" i="7"/>
  <c r="AY400" i="7"/>
  <c r="AX400" i="7"/>
  <c r="AW400" i="7"/>
  <c r="AV400" i="7"/>
  <c r="AU400" i="7"/>
  <c r="AT400" i="7"/>
  <c r="AS400" i="7"/>
  <c r="AR400" i="7"/>
  <c r="AQ400" i="7"/>
  <c r="AP400" i="7"/>
  <c r="AO400" i="7"/>
  <c r="AN400" i="7"/>
  <c r="AM400" i="7"/>
  <c r="AL400" i="7"/>
  <c r="AK400" i="7"/>
  <c r="AJ400" i="7"/>
  <c r="AI400" i="7"/>
  <c r="S400" i="7"/>
  <c r="R400" i="7"/>
  <c r="Q400" i="7"/>
  <c r="P400" i="7"/>
  <c r="O400" i="7"/>
  <c r="N400" i="7"/>
  <c r="M400" i="7"/>
  <c r="L400" i="7"/>
  <c r="K400" i="7"/>
  <c r="J400" i="7"/>
  <c r="I400" i="7"/>
  <c r="H400" i="7"/>
  <c r="G400" i="7"/>
  <c r="F400" i="7"/>
  <c r="BI399" i="7"/>
  <c r="BH399" i="7" s="1"/>
  <c r="BF399" i="7"/>
  <c r="BE399" i="7"/>
  <c r="BD399" i="7"/>
  <c r="BC399" i="7"/>
  <c r="BB399" i="7"/>
  <c r="BA399" i="7"/>
  <c r="AZ399" i="7"/>
  <c r="AY399" i="7"/>
  <c r="AX399" i="7"/>
  <c r="AW399" i="7"/>
  <c r="AV399" i="7"/>
  <c r="AU399" i="7"/>
  <c r="AT399" i="7"/>
  <c r="AS399" i="7"/>
  <c r="AR399" i="7"/>
  <c r="AQ399" i="7"/>
  <c r="AP399" i="7"/>
  <c r="AO399" i="7"/>
  <c r="AN399" i="7"/>
  <c r="AM399" i="7"/>
  <c r="AL399" i="7"/>
  <c r="AK399" i="7"/>
  <c r="AJ399" i="7"/>
  <c r="AI399" i="7"/>
  <c r="S399" i="7"/>
  <c r="R399" i="7"/>
  <c r="Q399" i="7"/>
  <c r="P399" i="7"/>
  <c r="O399" i="7"/>
  <c r="N399" i="7"/>
  <c r="M399" i="7"/>
  <c r="L399" i="7"/>
  <c r="K399" i="7"/>
  <c r="J399" i="7"/>
  <c r="I399" i="7"/>
  <c r="H399" i="7"/>
  <c r="G399" i="7"/>
  <c r="F399" i="7"/>
  <c r="BI398" i="7"/>
  <c r="BH398" i="7" s="1"/>
  <c r="CH398" i="7" s="1"/>
  <c r="BF398" i="7"/>
  <c r="BE398" i="7"/>
  <c r="BD398" i="7"/>
  <c r="BC398" i="7"/>
  <c r="BB398" i="7"/>
  <c r="BA398" i="7"/>
  <c r="AZ398" i="7"/>
  <c r="AY398" i="7"/>
  <c r="AX398" i="7"/>
  <c r="AW398" i="7"/>
  <c r="AV398" i="7"/>
  <c r="AU398" i="7"/>
  <c r="AT398" i="7"/>
  <c r="AS398" i="7"/>
  <c r="AR398" i="7"/>
  <c r="AQ398" i="7"/>
  <c r="AP398" i="7"/>
  <c r="AO398" i="7"/>
  <c r="AN398" i="7"/>
  <c r="AM398" i="7"/>
  <c r="AL398" i="7"/>
  <c r="AK398" i="7"/>
  <c r="AJ398" i="7"/>
  <c r="AI398" i="7"/>
  <c r="S398" i="7"/>
  <c r="R398" i="7"/>
  <c r="Q398" i="7"/>
  <c r="P398" i="7"/>
  <c r="O398" i="7"/>
  <c r="N398" i="7"/>
  <c r="M398" i="7"/>
  <c r="L398" i="7"/>
  <c r="K398" i="7"/>
  <c r="J398" i="7"/>
  <c r="I398" i="7"/>
  <c r="H398" i="7"/>
  <c r="G398" i="7"/>
  <c r="F398" i="7"/>
  <c r="BI397" i="7"/>
  <c r="BF397" i="7"/>
  <c r="BE397" i="7"/>
  <c r="BD397" i="7"/>
  <c r="BC397" i="7"/>
  <c r="BB397" i="7"/>
  <c r="BA397" i="7"/>
  <c r="AZ397" i="7"/>
  <c r="AY397" i="7"/>
  <c r="AX397" i="7"/>
  <c r="AW397" i="7"/>
  <c r="AV397" i="7"/>
  <c r="AU397" i="7"/>
  <c r="AT397" i="7"/>
  <c r="AS397" i="7"/>
  <c r="AR397" i="7"/>
  <c r="AQ397" i="7"/>
  <c r="AP397" i="7"/>
  <c r="AO397" i="7"/>
  <c r="AN397" i="7"/>
  <c r="AM397" i="7"/>
  <c r="AL397" i="7"/>
  <c r="AK397" i="7"/>
  <c r="AJ397" i="7"/>
  <c r="AI397" i="7"/>
  <c r="S397" i="7"/>
  <c r="R397" i="7"/>
  <c r="Q397" i="7"/>
  <c r="P397" i="7"/>
  <c r="O397" i="7"/>
  <c r="N397" i="7"/>
  <c r="M397" i="7"/>
  <c r="L397" i="7"/>
  <c r="K397" i="7"/>
  <c r="J397" i="7"/>
  <c r="I397" i="7"/>
  <c r="H397" i="7"/>
  <c r="G397" i="7"/>
  <c r="F397" i="7"/>
  <c r="BI396" i="7"/>
  <c r="BH396" i="7"/>
  <c r="CH396" i="7" s="1"/>
  <c r="BF396" i="7"/>
  <c r="BE396" i="7"/>
  <c r="BD396" i="7"/>
  <c r="BC396" i="7"/>
  <c r="BB396" i="7"/>
  <c r="BA396" i="7"/>
  <c r="AZ396" i="7"/>
  <c r="AY396" i="7"/>
  <c r="AX396" i="7"/>
  <c r="AW396" i="7"/>
  <c r="AV396" i="7"/>
  <c r="AU396" i="7"/>
  <c r="AT396" i="7"/>
  <c r="AS396" i="7"/>
  <c r="AR396" i="7"/>
  <c r="AQ396" i="7"/>
  <c r="AP396" i="7"/>
  <c r="AO396" i="7"/>
  <c r="AN396" i="7"/>
  <c r="AM396" i="7"/>
  <c r="AL396" i="7"/>
  <c r="AK396" i="7"/>
  <c r="AJ396" i="7"/>
  <c r="AI396" i="7"/>
  <c r="S396" i="7"/>
  <c r="R396" i="7"/>
  <c r="Q396" i="7"/>
  <c r="P396" i="7"/>
  <c r="O396" i="7"/>
  <c r="N396" i="7"/>
  <c r="M396" i="7"/>
  <c r="L396" i="7"/>
  <c r="K396" i="7"/>
  <c r="J396" i="7"/>
  <c r="I396" i="7"/>
  <c r="H396" i="7"/>
  <c r="G396" i="7"/>
  <c r="F396" i="7"/>
  <c r="E396" i="7"/>
  <c r="BI395" i="7"/>
  <c r="E395" i="7" s="1"/>
  <c r="BF395" i="7"/>
  <c r="BE395" i="7"/>
  <c r="BD395" i="7"/>
  <c r="BC395" i="7"/>
  <c r="BB395" i="7"/>
  <c r="BA395" i="7"/>
  <c r="AZ395" i="7"/>
  <c r="AY395" i="7"/>
  <c r="AX395" i="7"/>
  <c r="AW395" i="7"/>
  <c r="AV395" i="7"/>
  <c r="AU395" i="7"/>
  <c r="AT395" i="7"/>
  <c r="AS395" i="7"/>
  <c r="AR395" i="7"/>
  <c r="AQ395" i="7"/>
  <c r="AP395" i="7"/>
  <c r="AO395" i="7"/>
  <c r="AN395" i="7"/>
  <c r="AM395" i="7"/>
  <c r="AL395" i="7"/>
  <c r="AK395" i="7"/>
  <c r="AJ395" i="7"/>
  <c r="AI395" i="7"/>
  <c r="S395" i="7"/>
  <c r="R395" i="7"/>
  <c r="Q395" i="7"/>
  <c r="P395" i="7"/>
  <c r="O395" i="7"/>
  <c r="N395" i="7"/>
  <c r="M395" i="7"/>
  <c r="L395" i="7"/>
  <c r="K395" i="7"/>
  <c r="J395" i="7"/>
  <c r="I395" i="7"/>
  <c r="H395" i="7"/>
  <c r="G395" i="7"/>
  <c r="F395" i="7"/>
  <c r="BI394" i="7"/>
  <c r="BF394" i="7"/>
  <c r="BE394" i="7"/>
  <c r="BD394" i="7"/>
  <c r="BC394" i="7"/>
  <c r="BB394" i="7"/>
  <c r="BA394" i="7"/>
  <c r="AZ394" i="7"/>
  <c r="AY394" i="7"/>
  <c r="AX394" i="7"/>
  <c r="AW394" i="7"/>
  <c r="AV394" i="7"/>
  <c r="AU394" i="7"/>
  <c r="AT394" i="7"/>
  <c r="AS394" i="7"/>
  <c r="AR394" i="7"/>
  <c r="AQ394" i="7"/>
  <c r="AP394" i="7"/>
  <c r="AO394" i="7"/>
  <c r="AN394" i="7"/>
  <c r="AM394" i="7"/>
  <c r="AL394" i="7"/>
  <c r="AK394" i="7"/>
  <c r="AJ394" i="7"/>
  <c r="AI394" i="7"/>
  <c r="S394" i="7"/>
  <c r="R394" i="7"/>
  <c r="Q394" i="7"/>
  <c r="P394" i="7"/>
  <c r="O394" i="7"/>
  <c r="N394" i="7"/>
  <c r="M394" i="7"/>
  <c r="L394" i="7"/>
  <c r="K394" i="7"/>
  <c r="J394" i="7"/>
  <c r="I394" i="7"/>
  <c r="H394" i="7"/>
  <c r="G394" i="7"/>
  <c r="F394" i="7"/>
  <c r="BI393" i="7"/>
  <c r="BF393" i="7"/>
  <c r="BE393" i="7"/>
  <c r="BD393" i="7"/>
  <c r="BC393" i="7"/>
  <c r="BB393" i="7"/>
  <c r="BA393" i="7"/>
  <c r="AZ393" i="7"/>
  <c r="AY393" i="7"/>
  <c r="AX393" i="7"/>
  <c r="AW393" i="7"/>
  <c r="AV393" i="7"/>
  <c r="AU393" i="7"/>
  <c r="AT393" i="7"/>
  <c r="AS393" i="7"/>
  <c r="AR393" i="7"/>
  <c r="AQ393" i="7"/>
  <c r="AP393" i="7"/>
  <c r="AO393" i="7"/>
  <c r="AN393" i="7"/>
  <c r="AM393" i="7"/>
  <c r="AL393" i="7"/>
  <c r="AK393" i="7"/>
  <c r="AJ393" i="7"/>
  <c r="AI393" i="7"/>
  <c r="S393" i="7"/>
  <c r="R393" i="7"/>
  <c r="Q393" i="7"/>
  <c r="P393" i="7"/>
  <c r="O393" i="7"/>
  <c r="N393" i="7"/>
  <c r="M393" i="7"/>
  <c r="L393" i="7"/>
  <c r="K393" i="7"/>
  <c r="J393" i="7"/>
  <c r="I393" i="7"/>
  <c r="H393" i="7"/>
  <c r="G393" i="7"/>
  <c r="F393" i="7"/>
  <c r="CJ392" i="7"/>
  <c r="BI392" i="7"/>
  <c r="BH392" i="7" s="1"/>
  <c r="BF392" i="7"/>
  <c r="BE392" i="7"/>
  <c r="BD392" i="7"/>
  <c r="BC392" i="7"/>
  <c r="BB392" i="7"/>
  <c r="BA392" i="7"/>
  <c r="AZ392" i="7"/>
  <c r="AY392" i="7"/>
  <c r="AX392" i="7"/>
  <c r="AW392" i="7"/>
  <c r="AV392" i="7"/>
  <c r="AU392" i="7"/>
  <c r="AT392" i="7"/>
  <c r="AS392" i="7"/>
  <c r="AR392" i="7"/>
  <c r="AQ392" i="7"/>
  <c r="AP392" i="7"/>
  <c r="AO392" i="7"/>
  <c r="AN392" i="7"/>
  <c r="AM392" i="7"/>
  <c r="AL392" i="7"/>
  <c r="AK392" i="7"/>
  <c r="AJ392" i="7"/>
  <c r="AI392" i="7"/>
  <c r="S392" i="7"/>
  <c r="R392" i="7"/>
  <c r="Q392" i="7"/>
  <c r="P392" i="7"/>
  <c r="O392" i="7"/>
  <c r="N392" i="7"/>
  <c r="M392" i="7"/>
  <c r="L392" i="7"/>
  <c r="K392" i="7"/>
  <c r="J392" i="7"/>
  <c r="I392" i="7"/>
  <c r="H392" i="7"/>
  <c r="G392" i="7"/>
  <c r="F392" i="7"/>
  <c r="BI391" i="7"/>
  <c r="BF391" i="7"/>
  <c r="BE391" i="7"/>
  <c r="BD391" i="7"/>
  <c r="BC391" i="7"/>
  <c r="BB391" i="7"/>
  <c r="BA391" i="7"/>
  <c r="AZ391" i="7"/>
  <c r="AY391" i="7"/>
  <c r="AX391" i="7"/>
  <c r="AW391" i="7"/>
  <c r="AV391" i="7"/>
  <c r="AU391" i="7"/>
  <c r="AT391" i="7"/>
  <c r="AS391" i="7"/>
  <c r="AR391" i="7"/>
  <c r="AQ391" i="7"/>
  <c r="AP391" i="7"/>
  <c r="AO391" i="7"/>
  <c r="AN391" i="7"/>
  <c r="AM391" i="7"/>
  <c r="AL391" i="7"/>
  <c r="AK391" i="7"/>
  <c r="AJ391" i="7"/>
  <c r="AI391" i="7"/>
  <c r="S391" i="7"/>
  <c r="R391" i="7"/>
  <c r="Q391" i="7"/>
  <c r="P391" i="7"/>
  <c r="O391" i="7"/>
  <c r="N391" i="7"/>
  <c r="M391" i="7"/>
  <c r="L391" i="7"/>
  <c r="K391" i="7"/>
  <c r="J391" i="7"/>
  <c r="I391" i="7"/>
  <c r="H391" i="7"/>
  <c r="G391" i="7"/>
  <c r="F391" i="7"/>
  <c r="BI390" i="7"/>
  <c r="BH390" i="7"/>
  <c r="BF390" i="7"/>
  <c r="BE390" i="7"/>
  <c r="BD390" i="7"/>
  <c r="BC390" i="7"/>
  <c r="BB390" i="7"/>
  <c r="BA390" i="7"/>
  <c r="AZ390" i="7"/>
  <c r="AY390" i="7"/>
  <c r="AX390" i="7"/>
  <c r="AW390" i="7"/>
  <c r="AV390" i="7"/>
  <c r="AU390" i="7"/>
  <c r="AT390" i="7"/>
  <c r="AS390" i="7"/>
  <c r="AR390" i="7"/>
  <c r="AQ390" i="7"/>
  <c r="AP390" i="7"/>
  <c r="AO390" i="7"/>
  <c r="AN390" i="7"/>
  <c r="AM390" i="7"/>
  <c r="AL390" i="7"/>
  <c r="AK390" i="7"/>
  <c r="AJ390" i="7"/>
  <c r="AI390" i="7"/>
  <c r="S390" i="7"/>
  <c r="R390" i="7"/>
  <c r="Q390" i="7"/>
  <c r="P390" i="7"/>
  <c r="O390" i="7"/>
  <c r="N390" i="7"/>
  <c r="M390" i="7"/>
  <c r="L390" i="7"/>
  <c r="K390" i="7"/>
  <c r="J390" i="7"/>
  <c r="I390" i="7"/>
  <c r="H390" i="7"/>
  <c r="G390" i="7"/>
  <c r="F390" i="7"/>
  <c r="E390" i="7"/>
  <c r="BI389" i="7"/>
  <c r="BH389" i="7" s="1"/>
  <c r="BF389" i="7"/>
  <c r="BE389" i="7"/>
  <c r="BD389" i="7"/>
  <c r="BC389" i="7"/>
  <c r="BB389" i="7"/>
  <c r="BA389" i="7"/>
  <c r="AZ389" i="7"/>
  <c r="AY389" i="7"/>
  <c r="AX389" i="7"/>
  <c r="AW389" i="7"/>
  <c r="AV389" i="7"/>
  <c r="AU389" i="7"/>
  <c r="AT389" i="7"/>
  <c r="AS389" i="7"/>
  <c r="AR389" i="7"/>
  <c r="AQ389" i="7"/>
  <c r="AP389" i="7"/>
  <c r="AO389" i="7"/>
  <c r="AN389" i="7"/>
  <c r="AM389" i="7"/>
  <c r="AL389" i="7"/>
  <c r="AK389" i="7"/>
  <c r="AJ389" i="7"/>
  <c r="AI389" i="7"/>
  <c r="S389" i="7"/>
  <c r="R389" i="7"/>
  <c r="Q389" i="7"/>
  <c r="P389" i="7"/>
  <c r="O389" i="7"/>
  <c r="N389" i="7"/>
  <c r="M389" i="7"/>
  <c r="L389" i="7"/>
  <c r="K389" i="7"/>
  <c r="J389" i="7"/>
  <c r="I389" i="7"/>
  <c r="H389" i="7"/>
  <c r="G389" i="7"/>
  <c r="F389" i="7"/>
  <c r="BI388" i="7"/>
  <c r="BF388" i="7"/>
  <c r="BE388" i="7"/>
  <c r="BD388" i="7"/>
  <c r="BC388" i="7"/>
  <c r="BB388" i="7"/>
  <c r="BA388" i="7"/>
  <c r="AZ388" i="7"/>
  <c r="AY388" i="7"/>
  <c r="AX388" i="7"/>
  <c r="AW388" i="7"/>
  <c r="AV388" i="7"/>
  <c r="AU388" i="7"/>
  <c r="AT388" i="7"/>
  <c r="AS388" i="7"/>
  <c r="AR388" i="7"/>
  <c r="AQ388" i="7"/>
  <c r="AP388" i="7"/>
  <c r="AO388" i="7"/>
  <c r="AN388" i="7"/>
  <c r="AM388" i="7"/>
  <c r="AL388" i="7"/>
  <c r="AK388" i="7"/>
  <c r="AJ388" i="7"/>
  <c r="AI388" i="7"/>
  <c r="S388" i="7"/>
  <c r="R388" i="7"/>
  <c r="Q388" i="7"/>
  <c r="P388" i="7"/>
  <c r="O388" i="7"/>
  <c r="N388" i="7"/>
  <c r="M388" i="7"/>
  <c r="L388" i="7"/>
  <c r="K388" i="7"/>
  <c r="J388" i="7"/>
  <c r="I388" i="7"/>
  <c r="H388" i="7"/>
  <c r="G388" i="7"/>
  <c r="F388" i="7"/>
  <c r="BI387" i="7"/>
  <c r="BF387" i="7"/>
  <c r="BE387" i="7"/>
  <c r="BD387" i="7"/>
  <c r="BC387" i="7"/>
  <c r="BB387" i="7"/>
  <c r="BA387" i="7"/>
  <c r="AZ387" i="7"/>
  <c r="AY387" i="7"/>
  <c r="AX387" i="7"/>
  <c r="AW387" i="7"/>
  <c r="AV387" i="7"/>
  <c r="AU387" i="7"/>
  <c r="AT387" i="7"/>
  <c r="AS387" i="7"/>
  <c r="AR387" i="7"/>
  <c r="AQ387" i="7"/>
  <c r="AP387" i="7"/>
  <c r="AO387" i="7"/>
  <c r="AN387" i="7"/>
  <c r="AM387" i="7"/>
  <c r="AL387" i="7"/>
  <c r="AK387" i="7"/>
  <c r="AJ387" i="7"/>
  <c r="AI387" i="7"/>
  <c r="S387" i="7"/>
  <c r="R387" i="7"/>
  <c r="Q387" i="7"/>
  <c r="P387" i="7"/>
  <c r="O387" i="7"/>
  <c r="N387" i="7"/>
  <c r="M387" i="7"/>
  <c r="L387" i="7"/>
  <c r="K387" i="7"/>
  <c r="J387" i="7"/>
  <c r="I387" i="7"/>
  <c r="H387" i="7"/>
  <c r="G387" i="7"/>
  <c r="F387" i="7"/>
  <c r="BI386" i="7"/>
  <c r="E386" i="7" s="1"/>
  <c r="BF386" i="7"/>
  <c r="BE386" i="7"/>
  <c r="BD386" i="7"/>
  <c r="BC386" i="7"/>
  <c r="BB386" i="7"/>
  <c r="BA386" i="7"/>
  <c r="AZ386" i="7"/>
  <c r="AY386" i="7"/>
  <c r="AX386" i="7"/>
  <c r="AW386" i="7"/>
  <c r="AV386" i="7"/>
  <c r="AU386" i="7"/>
  <c r="AT386" i="7"/>
  <c r="AS386" i="7"/>
  <c r="AR386" i="7"/>
  <c r="AQ386" i="7"/>
  <c r="AP386" i="7"/>
  <c r="AO386" i="7"/>
  <c r="AN386" i="7"/>
  <c r="AM386" i="7"/>
  <c r="AL386" i="7"/>
  <c r="AK386" i="7"/>
  <c r="AJ386" i="7"/>
  <c r="AI386" i="7"/>
  <c r="S386" i="7"/>
  <c r="R386" i="7"/>
  <c r="Q386" i="7"/>
  <c r="P386" i="7"/>
  <c r="O386" i="7"/>
  <c r="N386" i="7"/>
  <c r="M386" i="7"/>
  <c r="L386" i="7"/>
  <c r="K386" i="7"/>
  <c r="J386" i="7"/>
  <c r="I386" i="7"/>
  <c r="H386" i="7"/>
  <c r="G386" i="7"/>
  <c r="F386" i="7"/>
  <c r="BI385" i="7"/>
  <c r="BH385" i="7" s="1"/>
  <c r="BF385" i="7"/>
  <c r="BE385" i="7"/>
  <c r="BD385" i="7"/>
  <c r="BC385" i="7"/>
  <c r="BB385" i="7"/>
  <c r="BA385" i="7"/>
  <c r="AZ385" i="7"/>
  <c r="AY385" i="7"/>
  <c r="AX385" i="7"/>
  <c r="AW385" i="7"/>
  <c r="AV385" i="7"/>
  <c r="AU385" i="7"/>
  <c r="AT385" i="7"/>
  <c r="AS385" i="7"/>
  <c r="AR385" i="7"/>
  <c r="AQ385" i="7"/>
  <c r="AP385" i="7"/>
  <c r="AO385" i="7"/>
  <c r="AN385" i="7"/>
  <c r="AM385" i="7"/>
  <c r="AL385" i="7"/>
  <c r="AK385" i="7"/>
  <c r="AJ385" i="7"/>
  <c r="AI385" i="7"/>
  <c r="S385" i="7"/>
  <c r="R385" i="7"/>
  <c r="Q385" i="7"/>
  <c r="P385" i="7"/>
  <c r="O385" i="7"/>
  <c r="N385" i="7"/>
  <c r="M385" i="7"/>
  <c r="L385" i="7"/>
  <c r="K385" i="7"/>
  <c r="J385" i="7"/>
  <c r="I385" i="7"/>
  <c r="H385" i="7"/>
  <c r="G385" i="7"/>
  <c r="F385" i="7"/>
  <c r="BI384" i="7"/>
  <c r="BF384" i="7"/>
  <c r="BE384" i="7"/>
  <c r="BD384" i="7"/>
  <c r="BC384" i="7"/>
  <c r="BB384" i="7"/>
  <c r="BA384" i="7"/>
  <c r="AZ384" i="7"/>
  <c r="AY384" i="7"/>
  <c r="AX384" i="7"/>
  <c r="AW384" i="7"/>
  <c r="AV384" i="7"/>
  <c r="AU384" i="7"/>
  <c r="AT384" i="7"/>
  <c r="AS384" i="7"/>
  <c r="AR384" i="7"/>
  <c r="AQ384" i="7"/>
  <c r="AP384" i="7"/>
  <c r="AO384" i="7"/>
  <c r="AN384" i="7"/>
  <c r="AM384" i="7"/>
  <c r="AL384" i="7"/>
  <c r="AK384" i="7"/>
  <c r="AJ384" i="7"/>
  <c r="AI384" i="7"/>
  <c r="S384" i="7"/>
  <c r="R384" i="7"/>
  <c r="Q384" i="7"/>
  <c r="P384" i="7"/>
  <c r="O384" i="7"/>
  <c r="N384" i="7"/>
  <c r="M384" i="7"/>
  <c r="L384" i="7"/>
  <c r="K384" i="7"/>
  <c r="J384" i="7"/>
  <c r="I384" i="7"/>
  <c r="H384" i="7"/>
  <c r="G384" i="7"/>
  <c r="F384" i="7"/>
  <c r="BI383" i="7"/>
  <c r="BH383" i="7" s="1"/>
  <c r="CH383" i="7" s="1"/>
  <c r="BF383" i="7"/>
  <c r="BE383" i="7"/>
  <c r="BD383" i="7"/>
  <c r="BC383" i="7"/>
  <c r="BB383" i="7"/>
  <c r="BA383" i="7"/>
  <c r="AZ383" i="7"/>
  <c r="AY383" i="7"/>
  <c r="AX383" i="7"/>
  <c r="AW383" i="7"/>
  <c r="AV383" i="7"/>
  <c r="AU383" i="7"/>
  <c r="AT383" i="7"/>
  <c r="AS383" i="7"/>
  <c r="AR383" i="7"/>
  <c r="AQ383" i="7"/>
  <c r="AP383" i="7"/>
  <c r="AO383" i="7"/>
  <c r="AN383" i="7"/>
  <c r="AM383" i="7"/>
  <c r="AL383" i="7"/>
  <c r="AK383" i="7"/>
  <c r="AJ383" i="7"/>
  <c r="AI383" i="7"/>
  <c r="S383" i="7"/>
  <c r="R383" i="7"/>
  <c r="Q383" i="7"/>
  <c r="P383" i="7"/>
  <c r="O383" i="7"/>
  <c r="N383" i="7"/>
  <c r="M383" i="7"/>
  <c r="L383" i="7"/>
  <c r="K383" i="7"/>
  <c r="J383" i="7"/>
  <c r="I383" i="7"/>
  <c r="H383" i="7"/>
  <c r="G383" i="7"/>
  <c r="F383" i="7"/>
  <c r="BI382" i="7"/>
  <c r="BH382" i="7" s="1"/>
  <c r="CJ382" i="7" s="1"/>
  <c r="AF382" i="7" s="1"/>
  <c r="BF382" i="7"/>
  <c r="BE382" i="7"/>
  <c r="BD382" i="7"/>
  <c r="BC382" i="7"/>
  <c r="BB382" i="7"/>
  <c r="BA382" i="7"/>
  <c r="AZ382" i="7"/>
  <c r="AY382" i="7"/>
  <c r="AX382" i="7"/>
  <c r="AW382" i="7"/>
  <c r="AV382" i="7"/>
  <c r="AU382" i="7"/>
  <c r="AT382" i="7"/>
  <c r="AS382" i="7"/>
  <c r="AR382" i="7"/>
  <c r="AQ382" i="7"/>
  <c r="AP382" i="7"/>
  <c r="AO382" i="7"/>
  <c r="AN382" i="7"/>
  <c r="AM382" i="7"/>
  <c r="AL382" i="7"/>
  <c r="AK382" i="7"/>
  <c r="AJ382" i="7"/>
  <c r="AI382" i="7"/>
  <c r="S382" i="7"/>
  <c r="R382" i="7"/>
  <c r="Q382" i="7"/>
  <c r="P382" i="7"/>
  <c r="O382" i="7"/>
  <c r="N382" i="7"/>
  <c r="M382" i="7"/>
  <c r="L382" i="7"/>
  <c r="K382" i="7"/>
  <c r="J382" i="7"/>
  <c r="I382" i="7"/>
  <c r="H382" i="7"/>
  <c r="G382" i="7"/>
  <c r="F382" i="7"/>
  <c r="BI381" i="7"/>
  <c r="BF381" i="7"/>
  <c r="BE381" i="7"/>
  <c r="BD381" i="7"/>
  <c r="BC381" i="7"/>
  <c r="BB381" i="7"/>
  <c r="BA381" i="7"/>
  <c r="AZ381" i="7"/>
  <c r="AY381" i="7"/>
  <c r="AX381" i="7"/>
  <c r="AW381" i="7"/>
  <c r="AV381" i="7"/>
  <c r="AU381" i="7"/>
  <c r="AT381" i="7"/>
  <c r="AS381" i="7"/>
  <c r="AR381" i="7"/>
  <c r="AQ381" i="7"/>
  <c r="AP381" i="7"/>
  <c r="AO381" i="7"/>
  <c r="AN381" i="7"/>
  <c r="AM381" i="7"/>
  <c r="AL381" i="7"/>
  <c r="AK381" i="7"/>
  <c r="AJ381" i="7"/>
  <c r="AI381" i="7"/>
  <c r="S381" i="7"/>
  <c r="R381" i="7"/>
  <c r="Q381" i="7"/>
  <c r="P381" i="7"/>
  <c r="O381" i="7"/>
  <c r="N381" i="7"/>
  <c r="M381" i="7"/>
  <c r="L381" i="7"/>
  <c r="K381" i="7"/>
  <c r="J381" i="7"/>
  <c r="I381" i="7"/>
  <c r="H381" i="7"/>
  <c r="G381" i="7"/>
  <c r="F381" i="7"/>
  <c r="BI380" i="7"/>
  <c r="BH380" i="7" s="1"/>
  <c r="CH380" i="7" s="1"/>
  <c r="AD380" i="7" s="1"/>
  <c r="BF380" i="7"/>
  <c r="BE380" i="7"/>
  <c r="BD380" i="7"/>
  <c r="BC380" i="7"/>
  <c r="BB380" i="7"/>
  <c r="BA380" i="7"/>
  <c r="AZ380" i="7"/>
  <c r="AY380" i="7"/>
  <c r="AX380" i="7"/>
  <c r="AW380" i="7"/>
  <c r="AV380" i="7"/>
  <c r="AU380" i="7"/>
  <c r="AT380" i="7"/>
  <c r="AS380" i="7"/>
  <c r="AR380" i="7"/>
  <c r="AQ380" i="7"/>
  <c r="AP380" i="7"/>
  <c r="AO380" i="7"/>
  <c r="AN380" i="7"/>
  <c r="AM380" i="7"/>
  <c r="AL380" i="7"/>
  <c r="AK380" i="7"/>
  <c r="AJ380" i="7"/>
  <c r="AI380" i="7"/>
  <c r="S380" i="7"/>
  <c r="R380" i="7"/>
  <c r="Q380" i="7"/>
  <c r="P380" i="7"/>
  <c r="O380" i="7"/>
  <c r="N380" i="7"/>
  <c r="M380" i="7"/>
  <c r="L380" i="7"/>
  <c r="K380" i="7"/>
  <c r="J380" i="7"/>
  <c r="I380" i="7"/>
  <c r="H380" i="7"/>
  <c r="G380" i="7"/>
  <c r="F380" i="7"/>
  <c r="BI379" i="7"/>
  <c r="BF379" i="7"/>
  <c r="BE379" i="7"/>
  <c r="BD379" i="7"/>
  <c r="BC379" i="7"/>
  <c r="BB379" i="7"/>
  <c r="BA379" i="7"/>
  <c r="AZ379" i="7"/>
  <c r="AY379" i="7"/>
  <c r="AX379" i="7"/>
  <c r="AW379" i="7"/>
  <c r="AV379" i="7"/>
  <c r="AU379" i="7"/>
  <c r="AT379" i="7"/>
  <c r="AS379" i="7"/>
  <c r="AR379" i="7"/>
  <c r="AQ379" i="7"/>
  <c r="AP379" i="7"/>
  <c r="AO379" i="7"/>
  <c r="AN379" i="7"/>
  <c r="AM379" i="7"/>
  <c r="AL379" i="7"/>
  <c r="AK379" i="7"/>
  <c r="AJ379" i="7"/>
  <c r="AI379" i="7"/>
  <c r="S379" i="7"/>
  <c r="R379" i="7"/>
  <c r="Q379" i="7"/>
  <c r="P379" i="7"/>
  <c r="O379" i="7"/>
  <c r="N379" i="7"/>
  <c r="M379" i="7"/>
  <c r="L379" i="7"/>
  <c r="K379" i="7"/>
  <c r="J379" i="7"/>
  <c r="I379" i="7"/>
  <c r="H379" i="7"/>
  <c r="G379" i="7"/>
  <c r="F379" i="7"/>
  <c r="BI378" i="7"/>
  <c r="BF378" i="7"/>
  <c r="BE378" i="7"/>
  <c r="BD378" i="7"/>
  <c r="BC378" i="7"/>
  <c r="BB378" i="7"/>
  <c r="BA378" i="7"/>
  <c r="AZ378" i="7"/>
  <c r="AY378" i="7"/>
  <c r="AX378" i="7"/>
  <c r="AW378" i="7"/>
  <c r="AV378" i="7"/>
  <c r="AU378" i="7"/>
  <c r="AT378" i="7"/>
  <c r="AS378" i="7"/>
  <c r="AR378" i="7"/>
  <c r="AQ378" i="7"/>
  <c r="AP378" i="7"/>
  <c r="AO378" i="7"/>
  <c r="AN378" i="7"/>
  <c r="AM378" i="7"/>
  <c r="AL378" i="7"/>
  <c r="AK378" i="7"/>
  <c r="AJ378" i="7"/>
  <c r="AI378" i="7"/>
  <c r="S378" i="7"/>
  <c r="R378" i="7"/>
  <c r="Q378" i="7"/>
  <c r="P378" i="7"/>
  <c r="O378" i="7"/>
  <c r="N378" i="7"/>
  <c r="M378" i="7"/>
  <c r="L378" i="7"/>
  <c r="K378" i="7"/>
  <c r="J378" i="7"/>
  <c r="I378" i="7"/>
  <c r="H378" i="7"/>
  <c r="G378" i="7"/>
  <c r="F378" i="7"/>
  <c r="BI377" i="7"/>
  <c r="BF377" i="7"/>
  <c r="BE377" i="7"/>
  <c r="BD377" i="7"/>
  <c r="BC377" i="7"/>
  <c r="BB377" i="7"/>
  <c r="BA377" i="7"/>
  <c r="AZ377" i="7"/>
  <c r="AY377" i="7"/>
  <c r="AX377" i="7"/>
  <c r="AW377" i="7"/>
  <c r="AV377" i="7"/>
  <c r="AU377" i="7"/>
  <c r="AT377" i="7"/>
  <c r="AS377" i="7"/>
  <c r="AR377" i="7"/>
  <c r="AQ377" i="7"/>
  <c r="AP377" i="7"/>
  <c r="AO377" i="7"/>
  <c r="AN377" i="7"/>
  <c r="AM377" i="7"/>
  <c r="AL377" i="7"/>
  <c r="AK377" i="7"/>
  <c r="AJ377" i="7"/>
  <c r="AI377" i="7"/>
  <c r="S377" i="7"/>
  <c r="R377" i="7"/>
  <c r="Q377" i="7"/>
  <c r="P377" i="7"/>
  <c r="O377" i="7"/>
  <c r="N377" i="7"/>
  <c r="M377" i="7"/>
  <c r="L377" i="7"/>
  <c r="K377" i="7"/>
  <c r="J377" i="7"/>
  <c r="I377" i="7"/>
  <c r="H377" i="7"/>
  <c r="G377" i="7"/>
  <c r="F377" i="7"/>
  <c r="BI376" i="7"/>
  <c r="BH376" i="7" s="1"/>
  <c r="BF376" i="7"/>
  <c r="BE376" i="7"/>
  <c r="BD376" i="7"/>
  <c r="BC376" i="7"/>
  <c r="BB376" i="7"/>
  <c r="BA376" i="7"/>
  <c r="AZ376" i="7"/>
  <c r="AY376" i="7"/>
  <c r="AX376" i="7"/>
  <c r="AW376" i="7"/>
  <c r="AV376" i="7"/>
  <c r="AU376" i="7"/>
  <c r="AT376" i="7"/>
  <c r="AS376" i="7"/>
  <c r="AR376" i="7"/>
  <c r="AQ376" i="7"/>
  <c r="AP376" i="7"/>
  <c r="AO376" i="7"/>
  <c r="AN376" i="7"/>
  <c r="AM376" i="7"/>
  <c r="AL376" i="7"/>
  <c r="AK376" i="7"/>
  <c r="AJ376" i="7"/>
  <c r="AI376" i="7"/>
  <c r="S376" i="7"/>
  <c r="R376" i="7"/>
  <c r="Q376" i="7"/>
  <c r="P376" i="7"/>
  <c r="O376" i="7"/>
  <c r="N376" i="7"/>
  <c r="M376" i="7"/>
  <c r="L376" i="7"/>
  <c r="K376" i="7"/>
  <c r="J376" i="7"/>
  <c r="I376" i="7"/>
  <c r="H376" i="7"/>
  <c r="G376" i="7"/>
  <c r="F376" i="7"/>
  <c r="BI375" i="7"/>
  <c r="BH375" i="7" s="1"/>
  <c r="BF375" i="7"/>
  <c r="BE375" i="7"/>
  <c r="BD375" i="7"/>
  <c r="BC375" i="7"/>
  <c r="BB375" i="7"/>
  <c r="BA375" i="7"/>
  <c r="AZ375" i="7"/>
  <c r="AY375" i="7"/>
  <c r="AX375" i="7"/>
  <c r="AW375" i="7"/>
  <c r="AV375" i="7"/>
  <c r="AU375" i="7"/>
  <c r="AT375" i="7"/>
  <c r="AS375" i="7"/>
  <c r="AR375" i="7"/>
  <c r="AQ375" i="7"/>
  <c r="AP375" i="7"/>
  <c r="AO375" i="7"/>
  <c r="AN375" i="7"/>
  <c r="AM375" i="7"/>
  <c r="AL375" i="7"/>
  <c r="AK375" i="7"/>
  <c r="AJ375" i="7"/>
  <c r="AI375" i="7"/>
  <c r="S375" i="7"/>
  <c r="R375" i="7"/>
  <c r="Q375" i="7"/>
  <c r="P375" i="7"/>
  <c r="O375" i="7"/>
  <c r="N375" i="7"/>
  <c r="M375" i="7"/>
  <c r="L375" i="7"/>
  <c r="K375" i="7"/>
  <c r="J375" i="7"/>
  <c r="I375" i="7"/>
  <c r="H375" i="7"/>
  <c r="G375" i="7"/>
  <c r="F375" i="7"/>
  <c r="BI374" i="7"/>
  <c r="BH374" i="7" s="1"/>
  <c r="BF374" i="7"/>
  <c r="BE374" i="7"/>
  <c r="BD374" i="7"/>
  <c r="BC374" i="7"/>
  <c r="BB374" i="7"/>
  <c r="BA374" i="7"/>
  <c r="AZ374" i="7"/>
  <c r="AY374" i="7"/>
  <c r="AX374" i="7"/>
  <c r="AW374" i="7"/>
  <c r="AV374" i="7"/>
  <c r="AU374" i="7"/>
  <c r="AT374" i="7"/>
  <c r="AS374" i="7"/>
  <c r="AR374" i="7"/>
  <c r="AQ374" i="7"/>
  <c r="AP374" i="7"/>
  <c r="AO374" i="7"/>
  <c r="AN374" i="7"/>
  <c r="AM374" i="7"/>
  <c r="AL374" i="7"/>
  <c r="AK374" i="7"/>
  <c r="AJ374" i="7"/>
  <c r="AI374" i="7"/>
  <c r="S374" i="7"/>
  <c r="R374" i="7"/>
  <c r="Q374" i="7"/>
  <c r="P374" i="7"/>
  <c r="O374" i="7"/>
  <c r="N374" i="7"/>
  <c r="M374" i="7"/>
  <c r="L374" i="7"/>
  <c r="K374" i="7"/>
  <c r="J374" i="7"/>
  <c r="I374" i="7"/>
  <c r="H374" i="7"/>
  <c r="G374" i="7"/>
  <c r="F374" i="7"/>
  <c r="BI373" i="7"/>
  <c r="BF373" i="7"/>
  <c r="BE373" i="7"/>
  <c r="BD373" i="7"/>
  <c r="BC373" i="7"/>
  <c r="BB373" i="7"/>
  <c r="BA373" i="7"/>
  <c r="AZ373" i="7"/>
  <c r="AY373" i="7"/>
  <c r="AX373" i="7"/>
  <c r="AW373" i="7"/>
  <c r="AV373" i="7"/>
  <c r="AU373" i="7"/>
  <c r="AT373" i="7"/>
  <c r="AS373" i="7"/>
  <c r="AR373" i="7"/>
  <c r="AQ373" i="7"/>
  <c r="AP373" i="7"/>
  <c r="AO373" i="7"/>
  <c r="AN373" i="7"/>
  <c r="AM373" i="7"/>
  <c r="AL373" i="7"/>
  <c r="AK373" i="7"/>
  <c r="AJ373" i="7"/>
  <c r="AI373" i="7"/>
  <c r="S373" i="7"/>
  <c r="R373" i="7"/>
  <c r="Q373" i="7"/>
  <c r="P373" i="7"/>
  <c r="O373" i="7"/>
  <c r="N373" i="7"/>
  <c r="M373" i="7"/>
  <c r="L373" i="7"/>
  <c r="K373" i="7"/>
  <c r="J373" i="7"/>
  <c r="I373" i="7"/>
  <c r="H373" i="7"/>
  <c r="G373" i="7"/>
  <c r="F373" i="7"/>
  <c r="BI372" i="7"/>
  <c r="BH372" i="7" s="1"/>
  <c r="BF372" i="7"/>
  <c r="BE372" i="7"/>
  <c r="BD372" i="7"/>
  <c r="BC372" i="7"/>
  <c r="BB372" i="7"/>
  <c r="BA372" i="7"/>
  <c r="AZ372" i="7"/>
  <c r="AY372" i="7"/>
  <c r="AX372" i="7"/>
  <c r="AW372" i="7"/>
  <c r="AV372" i="7"/>
  <c r="AU372" i="7"/>
  <c r="AT372" i="7"/>
  <c r="AS372" i="7"/>
  <c r="AR372" i="7"/>
  <c r="AQ372" i="7"/>
  <c r="AP372" i="7"/>
  <c r="AO372" i="7"/>
  <c r="AN372" i="7"/>
  <c r="AM372" i="7"/>
  <c r="AL372" i="7"/>
  <c r="AK372" i="7"/>
  <c r="AJ372" i="7"/>
  <c r="AI372" i="7"/>
  <c r="S372" i="7"/>
  <c r="R372" i="7"/>
  <c r="Q372" i="7"/>
  <c r="P372" i="7"/>
  <c r="O372" i="7"/>
  <c r="N372" i="7"/>
  <c r="M372" i="7"/>
  <c r="L372" i="7"/>
  <c r="K372" i="7"/>
  <c r="J372" i="7"/>
  <c r="I372" i="7"/>
  <c r="H372" i="7"/>
  <c r="G372" i="7"/>
  <c r="F372" i="7"/>
  <c r="BI371" i="7"/>
  <c r="BH371" i="7" s="1"/>
  <c r="BF371" i="7"/>
  <c r="BE371" i="7"/>
  <c r="BD371" i="7"/>
  <c r="BC371" i="7"/>
  <c r="BB371" i="7"/>
  <c r="BA371" i="7"/>
  <c r="AZ371" i="7"/>
  <c r="AY371" i="7"/>
  <c r="AX371" i="7"/>
  <c r="AW371" i="7"/>
  <c r="AV371" i="7"/>
  <c r="AU371" i="7"/>
  <c r="AT371" i="7"/>
  <c r="AS371" i="7"/>
  <c r="AR371" i="7"/>
  <c r="AQ371" i="7"/>
  <c r="AP371" i="7"/>
  <c r="AO371" i="7"/>
  <c r="AN371" i="7"/>
  <c r="AM371" i="7"/>
  <c r="AL371" i="7"/>
  <c r="AK371" i="7"/>
  <c r="AJ371" i="7"/>
  <c r="AI371" i="7"/>
  <c r="S371" i="7"/>
  <c r="R371" i="7"/>
  <c r="Q371" i="7"/>
  <c r="P371" i="7"/>
  <c r="O371" i="7"/>
  <c r="N371" i="7"/>
  <c r="M371" i="7"/>
  <c r="L371" i="7"/>
  <c r="K371" i="7"/>
  <c r="J371" i="7"/>
  <c r="I371" i="7"/>
  <c r="H371" i="7"/>
  <c r="G371" i="7"/>
  <c r="F371" i="7"/>
  <c r="BX370" i="7"/>
  <c r="BZ370" i="7" s="1"/>
  <c r="V370" i="7" s="1"/>
  <c r="BI370" i="7"/>
  <c r="BH370" i="7" s="1"/>
  <c r="CC370" i="7" s="1"/>
  <c r="BF370" i="7"/>
  <c r="BE370" i="7"/>
  <c r="BD370" i="7"/>
  <c r="BC370" i="7"/>
  <c r="BB370" i="7"/>
  <c r="BA370" i="7"/>
  <c r="AZ370" i="7"/>
  <c r="AY370" i="7"/>
  <c r="AX370" i="7"/>
  <c r="AW370" i="7"/>
  <c r="AV370" i="7"/>
  <c r="AU370" i="7"/>
  <c r="AT370" i="7"/>
  <c r="AS370" i="7"/>
  <c r="AR370" i="7"/>
  <c r="AQ370" i="7"/>
  <c r="AP370" i="7"/>
  <c r="AO370" i="7"/>
  <c r="AN370" i="7"/>
  <c r="AM370" i="7"/>
  <c r="AL370" i="7"/>
  <c r="AK370" i="7"/>
  <c r="AJ370" i="7"/>
  <c r="AI370" i="7"/>
  <c r="S370" i="7"/>
  <c r="R370" i="7"/>
  <c r="Q370" i="7"/>
  <c r="P370" i="7"/>
  <c r="O370" i="7"/>
  <c r="N370" i="7"/>
  <c r="M370" i="7"/>
  <c r="L370" i="7"/>
  <c r="K370" i="7"/>
  <c r="J370" i="7"/>
  <c r="I370" i="7"/>
  <c r="H370" i="7"/>
  <c r="G370" i="7"/>
  <c r="F370" i="7"/>
  <c r="E370" i="7"/>
  <c r="D370" i="7"/>
  <c r="BI369" i="7"/>
  <c r="BH369" i="7" s="1"/>
  <c r="BF369" i="7"/>
  <c r="BE369" i="7"/>
  <c r="BD369" i="7"/>
  <c r="BC369" i="7"/>
  <c r="BB369" i="7"/>
  <c r="BA369" i="7"/>
  <c r="AZ369" i="7"/>
  <c r="AY369" i="7"/>
  <c r="AX369" i="7"/>
  <c r="AW369" i="7"/>
  <c r="AV369" i="7"/>
  <c r="AU369" i="7"/>
  <c r="AT369" i="7"/>
  <c r="AS369" i="7"/>
  <c r="AR369" i="7"/>
  <c r="AQ369" i="7"/>
  <c r="AP369" i="7"/>
  <c r="AO369" i="7"/>
  <c r="AN369" i="7"/>
  <c r="AM369" i="7"/>
  <c r="AL369" i="7"/>
  <c r="AK369" i="7"/>
  <c r="AJ369" i="7"/>
  <c r="AI369" i="7"/>
  <c r="S369" i="7"/>
  <c r="R369" i="7"/>
  <c r="Q369" i="7"/>
  <c r="P369" i="7"/>
  <c r="O369" i="7"/>
  <c r="N369" i="7"/>
  <c r="M369" i="7"/>
  <c r="L369" i="7"/>
  <c r="K369" i="7"/>
  <c r="J369" i="7"/>
  <c r="I369" i="7"/>
  <c r="H369" i="7"/>
  <c r="G369" i="7"/>
  <c r="F369" i="7"/>
  <c r="BI368" i="7"/>
  <c r="BH368" i="7" s="1"/>
  <c r="CC368" i="7" s="1"/>
  <c r="BF368" i="7"/>
  <c r="BE368" i="7"/>
  <c r="BD368" i="7"/>
  <c r="BC368" i="7"/>
  <c r="BB368" i="7"/>
  <c r="BA368" i="7"/>
  <c r="AZ368" i="7"/>
  <c r="AY368" i="7"/>
  <c r="AX368" i="7"/>
  <c r="AW368" i="7"/>
  <c r="AV368" i="7"/>
  <c r="AU368" i="7"/>
  <c r="AT368" i="7"/>
  <c r="AS368" i="7"/>
  <c r="AR368" i="7"/>
  <c r="AQ368" i="7"/>
  <c r="AP368" i="7"/>
  <c r="AO368" i="7"/>
  <c r="AN368" i="7"/>
  <c r="AM368" i="7"/>
  <c r="AL368" i="7"/>
  <c r="AK368" i="7"/>
  <c r="AJ368" i="7"/>
  <c r="AI368" i="7"/>
  <c r="S368" i="7"/>
  <c r="R368" i="7"/>
  <c r="Q368" i="7"/>
  <c r="P368" i="7"/>
  <c r="O368" i="7"/>
  <c r="N368" i="7"/>
  <c r="M368" i="7"/>
  <c r="L368" i="7"/>
  <c r="K368" i="7"/>
  <c r="J368" i="7"/>
  <c r="I368" i="7"/>
  <c r="H368" i="7"/>
  <c r="G368" i="7"/>
  <c r="F368" i="7"/>
  <c r="E368" i="7"/>
  <c r="BI367" i="7"/>
  <c r="BH367" i="7" s="1"/>
  <c r="BF367" i="7"/>
  <c r="BE367" i="7"/>
  <c r="BD367" i="7"/>
  <c r="BC367" i="7"/>
  <c r="BB367" i="7"/>
  <c r="BA367" i="7"/>
  <c r="AZ367" i="7"/>
  <c r="AY367" i="7"/>
  <c r="AX367" i="7"/>
  <c r="AW367" i="7"/>
  <c r="AV367" i="7"/>
  <c r="AU367" i="7"/>
  <c r="AT367" i="7"/>
  <c r="AS367" i="7"/>
  <c r="AR367" i="7"/>
  <c r="AQ367" i="7"/>
  <c r="AP367" i="7"/>
  <c r="AO367" i="7"/>
  <c r="AN367" i="7"/>
  <c r="AM367" i="7"/>
  <c r="AL367" i="7"/>
  <c r="AK367" i="7"/>
  <c r="AJ367" i="7"/>
  <c r="AI367" i="7"/>
  <c r="S367" i="7"/>
  <c r="R367" i="7"/>
  <c r="Q367" i="7"/>
  <c r="P367" i="7"/>
  <c r="O367" i="7"/>
  <c r="N367" i="7"/>
  <c r="M367" i="7"/>
  <c r="L367" i="7"/>
  <c r="K367" i="7"/>
  <c r="J367" i="7"/>
  <c r="I367" i="7"/>
  <c r="H367" i="7"/>
  <c r="G367" i="7"/>
  <c r="F367" i="7"/>
  <c r="BI366" i="7"/>
  <c r="BF366" i="7"/>
  <c r="BE366" i="7"/>
  <c r="BD366" i="7"/>
  <c r="BC366" i="7"/>
  <c r="BB366" i="7"/>
  <c r="BA366" i="7"/>
  <c r="AZ366" i="7"/>
  <c r="AY366" i="7"/>
  <c r="AX366" i="7"/>
  <c r="AW366" i="7"/>
  <c r="AV366" i="7"/>
  <c r="AU366" i="7"/>
  <c r="AT366" i="7"/>
  <c r="AS366" i="7"/>
  <c r="AR366" i="7"/>
  <c r="AQ366" i="7"/>
  <c r="AP366" i="7"/>
  <c r="AO366" i="7"/>
  <c r="AN366" i="7"/>
  <c r="AM366" i="7"/>
  <c r="AL366" i="7"/>
  <c r="AK366" i="7"/>
  <c r="AJ366" i="7"/>
  <c r="AI366" i="7"/>
  <c r="S366" i="7"/>
  <c r="R366" i="7"/>
  <c r="Q366" i="7"/>
  <c r="P366" i="7"/>
  <c r="O366" i="7"/>
  <c r="N366" i="7"/>
  <c r="M366" i="7"/>
  <c r="L366" i="7"/>
  <c r="K366" i="7"/>
  <c r="J366" i="7"/>
  <c r="I366" i="7"/>
  <c r="H366" i="7"/>
  <c r="G366" i="7"/>
  <c r="F366" i="7"/>
  <c r="BI365" i="7"/>
  <c r="BH365" i="7" s="1"/>
  <c r="BF365" i="7"/>
  <c r="BE365" i="7"/>
  <c r="BD365" i="7"/>
  <c r="BC365" i="7"/>
  <c r="BB365" i="7"/>
  <c r="BA365" i="7"/>
  <c r="AZ365" i="7"/>
  <c r="AY365" i="7"/>
  <c r="AX365" i="7"/>
  <c r="AW365" i="7"/>
  <c r="AV365" i="7"/>
  <c r="AU365" i="7"/>
  <c r="AT365" i="7"/>
  <c r="AS365" i="7"/>
  <c r="AR365" i="7"/>
  <c r="AQ365" i="7"/>
  <c r="AP365" i="7"/>
  <c r="AO365" i="7"/>
  <c r="AN365" i="7"/>
  <c r="AM365" i="7"/>
  <c r="AL365" i="7"/>
  <c r="AK365" i="7"/>
  <c r="AJ365" i="7"/>
  <c r="AI365" i="7"/>
  <c r="S365" i="7"/>
  <c r="R365" i="7"/>
  <c r="Q365" i="7"/>
  <c r="P365" i="7"/>
  <c r="O365" i="7"/>
  <c r="N365" i="7"/>
  <c r="M365" i="7"/>
  <c r="L365" i="7"/>
  <c r="K365" i="7"/>
  <c r="J365" i="7"/>
  <c r="I365" i="7"/>
  <c r="H365" i="7"/>
  <c r="G365" i="7"/>
  <c r="F365" i="7"/>
  <c r="BI364" i="7"/>
  <c r="BF364" i="7"/>
  <c r="BE364" i="7"/>
  <c r="BD364" i="7"/>
  <c r="BC364" i="7"/>
  <c r="BB364" i="7"/>
  <c r="BA364" i="7"/>
  <c r="AZ364" i="7"/>
  <c r="AY364" i="7"/>
  <c r="AX364" i="7"/>
  <c r="AW364" i="7"/>
  <c r="AV364" i="7"/>
  <c r="AU364" i="7"/>
  <c r="AT364" i="7"/>
  <c r="AS364" i="7"/>
  <c r="AR364" i="7"/>
  <c r="AQ364" i="7"/>
  <c r="AP364" i="7"/>
  <c r="AO364" i="7"/>
  <c r="AN364" i="7"/>
  <c r="AM364" i="7"/>
  <c r="AL364" i="7"/>
  <c r="AK364" i="7"/>
  <c r="AJ364" i="7"/>
  <c r="AI364" i="7"/>
  <c r="S364" i="7"/>
  <c r="R364" i="7"/>
  <c r="Q364" i="7"/>
  <c r="P364" i="7"/>
  <c r="O364" i="7"/>
  <c r="N364" i="7"/>
  <c r="M364" i="7"/>
  <c r="L364" i="7"/>
  <c r="K364" i="7"/>
  <c r="J364" i="7"/>
  <c r="I364" i="7"/>
  <c r="H364" i="7"/>
  <c r="G364" i="7"/>
  <c r="F364" i="7"/>
  <c r="E364" i="7"/>
  <c r="BI363" i="7"/>
  <c r="BH363" i="7" s="1"/>
  <c r="BF363" i="7"/>
  <c r="BE363" i="7"/>
  <c r="BD363" i="7"/>
  <c r="BC363" i="7"/>
  <c r="BB363" i="7"/>
  <c r="BA363" i="7"/>
  <c r="AZ363" i="7"/>
  <c r="AY363" i="7"/>
  <c r="AX363" i="7"/>
  <c r="AW363" i="7"/>
  <c r="AV363" i="7"/>
  <c r="AU363" i="7"/>
  <c r="AT363" i="7"/>
  <c r="AS363" i="7"/>
  <c r="AR363" i="7"/>
  <c r="AQ363" i="7"/>
  <c r="AP363" i="7"/>
  <c r="AO363" i="7"/>
  <c r="AN363" i="7"/>
  <c r="AM363" i="7"/>
  <c r="AL363" i="7"/>
  <c r="AK363" i="7"/>
  <c r="AJ363" i="7"/>
  <c r="AI363" i="7"/>
  <c r="S363" i="7"/>
  <c r="R363" i="7"/>
  <c r="Q363" i="7"/>
  <c r="P363" i="7"/>
  <c r="O363" i="7"/>
  <c r="N363" i="7"/>
  <c r="M363" i="7"/>
  <c r="L363" i="7"/>
  <c r="K363" i="7"/>
  <c r="J363" i="7"/>
  <c r="I363" i="7"/>
  <c r="H363" i="7"/>
  <c r="G363" i="7"/>
  <c r="F363" i="7"/>
  <c r="E363" i="7"/>
  <c r="BI362" i="7"/>
  <c r="BH362" i="7" s="1"/>
  <c r="BF362" i="7"/>
  <c r="BE362" i="7"/>
  <c r="BD362" i="7"/>
  <c r="BC362" i="7"/>
  <c r="BB362" i="7"/>
  <c r="BA362" i="7"/>
  <c r="AZ362" i="7"/>
  <c r="AY362" i="7"/>
  <c r="AX362" i="7"/>
  <c r="AW362" i="7"/>
  <c r="AV362" i="7"/>
  <c r="AU362" i="7"/>
  <c r="AT362" i="7"/>
  <c r="AS362" i="7"/>
  <c r="AR362" i="7"/>
  <c r="AQ362" i="7"/>
  <c r="AP362" i="7"/>
  <c r="AO362" i="7"/>
  <c r="AN362" i="7"/>
  <c r="AM362" i="7"/>
  <c r="AL362" i="7"/>
  <c r="AK362" i="7"/>
  <c r="AJ362" i="7"/>
  <c r="AI362" i="7"/>
  <c r="S362" i="7"/>
  <c r="R362" i="7"/>
  <c r="Q362" i="7"/>
  <c r="P362" i="7"/>
  <c r="O362" i="7"/>
  <c r="N362" i="7"/>
  <c r="M362" i="7"/>
  <c r="L362" i="7"/>
  <c r="K362" i="7"/>
  <c r="J362" i="7"/>
  <c r="I362" i="7"/>
  <c r="H362" i="7"/>
  <c r="G362" i="7"/>
  <c r="F362" i="7"/>
  <c r="E362" i="7"/>
  <c r="BI361" i="7"/>
  <c r="BH361" i="7" s="1"/>
  <c r="BF361" i="7"/>
  <c r="BE361" i="7"/>
  <c r="BD361" i="7"/>
  <c r="BC361" i="7"/>
  <c r="BB361" i="7"/>
  <c r="BA361" i="7"/>
  <c r="AZ361" i="7"/>
  <c r="AY361" i="7"/>
  <c r="AX361" i="7"/>
  <c r="AW361" i="7"/>
  <c r="AV361" i="7"/>
  <c r="AU361" i="7"/>
  <c r="AT361" i="7"/>
  <c r="AS361" i="7"/>
  <c r="AR361" i="7"/>
  <c r="AQ361" i="7"/>
  <c r="AP361" i="7"/>
  <c r="AO361" i="7"/>
  <c r="AN361" i="7"/>
  <c r="AM361" i="7"/>
  <c r="AL361" i="7"/>
  <c r="AK361" i="7"/>
  <c r="AJ361" i="7"/>
  <c r="AI361" i="7"/>
  <c r="S361" i="7"/>
  <c r="R361" i="7"/>
  <c r="Q361" i="7"/>
  <c r="P361" i="7"/>
  <c r="O361" i="7"/>
  <c r="N361" i="7"/>
  <c r="M361" i="7"/>
  <c r="L361" i="7"/>
  <c r="K361" i="7"/>
  <c r="J361" i="7"/>
  <c r="I361" i="7"/>
  <c r="H361" i="7"/>
  <c r="G361" i="7"/>
  <c r="F361" i="7"/>
  <c r="E361" i="7"/>
  <c r="BI360" i="7"/>
  <c r="BH360" i="7" s="1"/>
  <c r="BF360" i="7"/>
  <c r="BE360" i="7"/>
  <c r="BD360" i="7"/>
  <c r="BC360" i="7"/>
  <c r="BB360" i="7"/>
  <c r="BA360" i="7"/>
  <c r="AZ360" i="7"/>
  <c r="AY360" i="7"/>
  <c r="AX360" i="7"/>
  <c r="AW360" i="7"/>
  <c r="AV360" i="7"/>
  <c r="AU360" i="7"/>
  <c r="AT360" i="7"/>
  <c r="AS360" i="7"/>
  <c r="AR360" i="7"/>
  <c r="AQ360" i="7"/>
  <c r="AP360" i="7"/>
  <c r="AO360" i="7"/>
  <c r="AN360" i="7"/>
  <c r="AM360" i="7"/>
  <c r="AL360" i="7"/>
  <c r="AK360" i="7"/>
  <c r="AJ360" i="7"/>
  <c r="AI360" i="7"/>
  <c r="S360" i="7"/>
  <c r="R360" i="7"/>
  <c r="Q360" i="7"/>
  <c r="P360" i="7"/>
  <c r="O360" i="7"/>
  <c r="N360" i="7"/>
  <c r="M360" i="7"/>
  <c r="L360" i="7"/>
  <c r="K360" i="7"/>
  <c r="J360" i="7"/>
  <c r="I360" i="7"/>
  <c r="H360" i="7"/>
  <c r="G360" i="7"/>
  <c r="F360" i="7"/>
  <c r="E360" i="7"/>
  <c r="BI359" i="7"/>
  <c r="BH359" i="7" s="1"/>
  <c r="BF359" i="7"/>
  <c r="BE359" i="7"/>
  <c r="BD359" i="7"/>
  <c r="BC359" i="7"/>
  <c r="BB359" i="7"/>
  <c r="BA359" i="7"/>
  <c r="AZ359" i="7"/>
  <c r="AY359" i="7"/>
  <c r="AX359" i="7"/>
  <c r="AW359" i="7"/>
  <c r="AV359" i="7"/>
  <c r="AU359" i="7"/>
  <c r="AT359" i="7"/>
  <c r="AS359" i="7"/>
  <c r="AR359" i="7"/>
  <c r="AQ359" i="7"/>
  <c r="AP359" i="7"/>
  <c r="AO359" i="7"/>
  <c r="AN359" i="7"/>
  <c r="AM359" i="7"/>
  <c r="AL359" i="7"/>
  <c r="AK359" i="7"/>
  <c r="AJ359" i="7"/>
  <c r="AI359" i="7"/>
  <c r="S359" i="7"/>
  <c r="R359" i="7"/>
  <c r="Q359" i="7"/>
  <c r="P359" i="7"/>
  <c r="O359" i="7"/>
  <c r="N359" i="7"/>
  <c r="M359" i="7"/>
  <c r="L359" i="7"/>
  <c r="K359" i="7"/>
  <c r="J359" i="7"/>
  <c r="I359" i="7"/>
  <c r="H359" i="7"/>
  <c r="G359" i="7"/>
  <c r="F359" i="7"/>
  <c r="E359" i="7"/>
  <c r="BI358" i="7"/>
  <c r="BH358" i="7" s="1"/>
  <c r="BF358" i="7"/>
  <c r="BE358" i="7"/>
  <c r="BD358" i="7"/>
  <c r="BC358" i="7"/>
  <c r="BB358" i="7"/>
  <c r="BA358" i="7"/>
  <c r="AZ358" i="7"/>
  <c r="AY358" i="7"/>
  <c r="AX358" i="7"/>
  <c r="AW358" i="7"/>
  <c r="AV358" i="7"/>
  <c r="AU358" i="7"/>
  <c r="AT358" i="7"/>
  <c r="AS358" i="7"/>
  <c r="AR358" i="7"/>
  <c r="AQ358" i="7"/>
  <c r="AP358" i="7"/>
  <c r="AO358" i="7"/>
  <c r="AN358" i="7"/>
  <c r="AM358" i="7"/>
  <c r="AL358" i="7"/>
  <c r="AK358" i="7"/>
  <c r="AJ358" i="7"/>
  <c r="AI358" i="7"/>
  <c r="S358" i="7"/>
  <c r="R358" i="7"/>
  <c r="Q358" i="7"/>
  <c r="P358" i="7"/>
  <c r="O358" i="7"/>
  <c r="N358" i="7"/>
  <c r="M358" i="7"/>
  <c r="L358" i="7"/>
  <c r="K358" i="7"/>
  <c r="J358" i="7"/>
  <c r="I358" i="7"/>
  <c r="H358" i="7"/>
  <c r="G358" i="7"/>
  <c r="F358" i="7"/>
  <c r="E358" i="7"/>
  <c r="BI357" i="7"/>
  <c r="BH357" i="7" s="1"/>
  <c r="BF357" i="7"/>
  <c r="BE357" i="7"/>
  <c r="BD357" i="7"/>
  <c r="BC357" i="7"/>
  <c r="BB357" i="7"/>
  <c r="BA357" i="7"/>
  <c r="AZ357" i="7"/>
  <c r="AY357" i="7"/>
  <c r="AX357" i="7"/>
  <c r="AW357" i="7"/>
  <c r="AV357" i="7"/>
  <c r="AU357" i="7"/>
  <c r="AT357" i="7"/>
  <c r="AS357" i="7"/>
  <c r="AR357" i="7"/>
  <c r="AQ357" i="7"/>
  <c r="AP357" i="7"/>
  <c r="AO357" i="7"/>
  <c r="AN357" i="7"/>
  <c r="AM357" i="7"/>
  <c r="AL357" i="7"/>
  <c r="AK357" i="7"/>
  <c r="AJ357" i="7"/>
  <c r="AI357" i="7"/>
  <c r="S357" i="7"/>
  <c r="R357" i="7"/>
  <c r="Q357" i="7"/>
  <c r="P357" i="7"/>
  <c r="O357" i="7"/>
  <c r="N357" i="7"/>
  <c r="M357" i="7"/>
  <c r="L357" i="7"/>
  <c r="K357" i="7"/>
  <c r="J357" i="7"/>
  <c r="I357" i="7"/>
  <c r="H357" i="7"/>
  <c r="G357" i="7"/>
  <c r="F357" i="7"/>
  <c r="BI356" i="7"/>
  <c r="BH356" i="7" s="1"/>
  <c r="BF356" i="7"/>
  <c r="BE356" i="7"/>
  <c r="BD356" i="7"/>
  <c r="BC356" i="7"/>
  <c r="BB356" i="7"/>
  <c r="BA356" i="7"/>
  <c r="AZ356" i="7"/>
  <c r="AY356" i="7"/>
  <c r="AX356" i="7"/>
  <c r="AW356" i="7"/>
  <c r="AV356" i="7"/>
  <c r="AU356" i="7"/>
  <c r="AT356" i="7"/>
  <c r="AS356" i="7"/>
  <c r="AR356" i="7"/>
  <c r="AQ356" i="7"/>
  <c r="AP356" i="7"/>
  <c r="AO356" i="7"/>
  <c r="AN356" i="7"/>
  <c r="AM356" i="7"/>
  <c r="AL356" i="7"/>
  <c r="AK356" i="7"/>
  <c r="AJ356" i="7"/>
  <c r="AI356" i="7"/>
  <c r="S356" i="7"/>
  <c r="R356" i="7"/>
  <c r="Q356" i="7"/>
  <c r="P356" i="7"/>
  <c r="O356" i="7"/>
  <c r="N356" i="7"/>
  <c r="M356" i="7"/>
  <c r="L356" i="7"/>
  <c r="K356" i="7"/>
  <c r="J356" i="7"/>
  <c r="I356" i="7"/>
  <c r="H356" i="7"/>
  <c r="G356" i="7"/>
  <c r="F356" i="7"/>
  <c r="BI355" i="7"/>
  <c r="BF355" i="7"/>
  <c r="BE355" i="7"/>
  <c r="BD355" i="7"/>
  <c r="BC355" i="7"/>
  <c r="BB355" i="7"/>
  <c r="BA355" i="7"/>
  <c r="AZ355" i="7"/>
  <c r="AY355" i="7"/>
  <c r="AX355" i="7"/>
  <c r="AW355" i="7"/>
  <c r="AV355" i="7"/>
  <c r="AU355" i="7"/>
  <c r="AT355" i="7"/>
  <c r="AS355" i="7"/>
  <c r="AR355" i="7"/>
  <c r="AQ355" i="7"/>
  <c r="AP355" i="7"/>
  <c r="AO355" i="7"/>
  <c r="AN355" i="7"/>
  <c r="AM355" i="7"/>
  <c r="AL355" i="7"/>
  <c r="AK355" i="7"/>
  <c r="AJ355" i="7"/>
  <c r="AI355" i="7"/>
  <c r="S355" i="7"/>
  <c r="R355" i="7"/>
  <c r="Q355" i="7"/>
  <c r="P355" i="7"/>
  <c r="O355" i="7"/>
  <c r="N355" i="7"/>
  <c r="M355" i="7"/>
  <c r="L355" i="7"/>
  <c r="K355" i="7"/>
  <c r="J355" i="7"/>
  <c r="I355" i="7"/>
  <c r="H355" i="7"/>
  <c r="G355" i="7"/>
  <c r="F355" i="7"/>
  <c r="BI354" i="7"/>
  <c r="BH354" i="7" s="1"/>
  <c r="BF354" i="7"/>
  <c r="BE354" i="7"/>
  <c r="BD354" i="7"/>
  <c r="BC354" i="7"/>
  <c r="BB354" i="7"/>
  <c r="BA354" i="7"/>
  <c r="AZ354" i="7"/>
  <c r="AY354" i="7"/>
  <c r="AX354" i="7"/>
  <c r="AW354" i="7"/>
  <c r="AV354" i="7"/>
  <c r="AU354" i="7"/>
  <c r="AT354" i="7"/>
  <c r="AS354" i="7"/>
  <c r="AR354" i="7"/>
  <c r="AQ354" i="7"/>
  <c r="AP354" i="7"/>
  <c r="AO354" i="7"/>
  <c r="AN354" i="7"/>
  <c r="AM354" i="7"/>
  <c r="AL354" i="7"/>
  <c r="AK354" i="7"/>
  <c r="AJ354" i="7"/>
  <c r="AI354" i="7"/>
  <c r="S354" i="7"/>
  <c r="R354" i="7"/>
  <c r="Q354" i="7"/>
  <c r="P354" i="7"/>
  <c r="O354" i="7"/>
  <c r="N354" i="7"/>
  <c r="M354" i="7"/>
  <c r="L354" i="7"/>
  <c r="K354" i="7"/>
  <c r="J354" i="7"/>
  <c r="I354" i="7"/>
  <c r="H354" i="7"/>
  <c r="G354" i="7"/>
  <c r="F354" i="7"/>
  <c r="BI353" i="7"/>
  <c r="BH353" i="7" s="1"/>
  <c r="BF353" i="7"/>
  <c r="BE353" i="7"/>
  <c r="BD353" i="7"/>
  <c r="BC353" i="7"/>
  <c r="BB353" i="7"/>
  <c r="BA353" i="7"/>
  <c r="AZ353" i="7"/>
  <c r="AY353" i="7"/>
  <c r="AX353" i="7"/>
  <c r="AW353" i="7"/>
  <c r="AV353" i="7"/>
  <c r="AU353" i="7"/>
  <c r="AT353" i="7"/>
  <c r="AS353" i="7"/>
  <c r="AR353" i="7"/>
  <c r="AQ353" i="7"/>
  <c r="AP353" i="7"/>
  <c r="AO353" i="7"/>
  <c r="AN353" i="7"/>
  <c r="AM353" i="7"/>
  <c r="AL353" i="7"/>
  <c r="AK353" i="7"/>
  <c r="AJ353" i="7"/>
  <c r="AI353" i="7"/>
  <c r="S353" i="7"/>
  <c r="R353" i="7"/>
  <c r="Q353" i="7"/>
  <c r="P353" i="7"/>
  <c r="O353" i="7"/>
  <c r="N353" i="7"/>
  <c r="M353" i="7"/>
  <c r="L353" i="7"/>
  <c r="K353" i="7"/>
  <c r="J353" i="7"/>
  <c r="I353" i="7"/>
  <c r="H353" i="7"/>
  <c r="G353" i="7"/>
  <c r="F353" i="7"/>
  <c r="BI352" i="7"/>
  <c r="BH352" i="7" s="1"/>
  <c r="BF352" i="7"/>
  <c r="BE352" i="7"/>
  <c r="BD352" i="7"/>
  <c r="BC352" i="7"/>
  <c r="BB352" i="7"/>
  <c r="BA352" i="7"/>
  <c r="AZ352" i="7"/>
  <c r="AY352" i="7"/>
  <c r="AX352" i="7"/>
  <c r="AW352" i="7"/>
  <c r="AV352" i="7"/>
  <c r="AU352" i="7"/>
  <c r="AT352" i="7"/>
  <c r="AS352" i="7"/>
  <c r="AR352" i="7"/>
  <c r="AQ352" i="7"/>
  <c r="AP352" i="7"/>
  <c r="AO352" i="7"/>
  <c r="AN352" i="7"/>
  <c r="AM352" i="7"/>
  <c r="AL352" i="7"/>
  <c r="AK352" i="7"/>
  <c r="AJ352" i="7"/>
  <c r="AI352" i="7"/>
  <c r="S352" i="7"/>
  <c r="R352" i="7"/>
  <c r="Q352" i="7"/>
  <c r="P352" i="7"/>
  <c r="O352" i="7"/>
  <c r="N352" i="7"/>
  <c r="M352" i="7"/>
  <c r="L352" i="7"/>
  <c r="K352" i="7"/>
  <c r="J352" i="7"/>
  <c r="I352" i="7"/>
  <c r="H352" i="7"/>
  <c r="G352" i="7"/>
  <c r="F352" i="7"/>
  <c r="BI351" i="7"/>
  <c r="BH351" i="7" s="1"/>
  <c r="BF351" i="7"/>
  <c r="BE351" i="7"/>
  <c r="BD351" i="7"/>
  <c r="BC351" i="7"/>
  <c r="BB351" i="7"/>
  <c r="BA351" i="7"/>
  <c r="AZ351" i="7"/>
  <c r="AY351" i="7"/>
  <c r="AX351" i="7"/>
  <c r="AW351" i="7"/>
  <c r="AV351" i="7"/>
  <c r="AU351" i="7"/>
  <c r="AT351" i="7"/>
  <c r="AS351" i="7"/>
  <c r="AR351" i="7"/>
  <c r="AQ351" i="7"/>
  <c r="AP351" i="7"/>
  <c r="AO351" i="7"/>
  <c r="AN351" i="7"/>
  <c r="AM351" i="7"/>
  <c r="AL351" i="7"/>
  <c r="AK351" i="7"/>
  <c r="AJ351" i="7"/>
  <c r="AI351" i="7"/>
  <c r="S351" i="7"/>
  <c r="R351" i="7"/>
  <c r="Q351" i="7"/>
  <c r="P351" i="7"/>
  <c r="O351" i="7"/>
  <c r="N351" i="7"/>
  <c r="M351" i="7"/>
  <c r="L351" i="7"/>
  <c r="K351" i="7"/>
  <c r="J351" i="7"/>
  <c r="I351" i="7"/>
  <c r="H351" i="7"/>
  <c r="G351" i="7"/>
  <c r="F351" i="7"/>
  <c r="BI350" i="7"/>
  <c r="BH350" i="7" s="1"/>
  <c r="BF350" i="7"/>
  <c r="BE350" i="7"/>
  <c r="BD350" i="7"/>
  <c r="BC350" i="7"/>
  <c r="BB350" i="7"/>
  <c r="BA350" i="7"/>
  <c r="AZ350" i="7"/>
  <c r="AY350" i="7"/>
  <c r="AX350" i="7"/>
  <c r="AW350" i="7"/>
  <c r="AV350" i="7"/>
  <c r="AU350" i="7"/>
  <c r="AT350" i="7"/>
  <c r="AS350" i="7"/>
  <c r="AR350" i="7"/>
  <c r="AQ350" i="7"/>
  <c r="AP350" i="7"/>
  <c r="AO350" i="7"/>
  <c r="AN350" i="7"/>
  <c r="AM350" i="7"/>
  <c r="AL350" i="7"/>
  <c r="AK350" i="7"/>
  <c r="AJ350" i="7"/>
  <c r="AI350" i="7"/>
  <c r="S350" i="7"/>
  <c r="R350" i="7"/>
  <c r="Q350" i="7"/>
  <c r="P350" i="7"/>
  <c r="O350" i="7"/>
  <c r="N350" i="7"/>
  <c r="M350" i="7"/>
  <c r="L350" i="7"/>
  <c r="K350" i="7"/>
  <c r="J350" i="7"/>
  <c r="I350" i="7"/>
  <c r="H350" i="7"/>
  <c r="G350" i="7"/>
  <c r="F350" i="7"/>
  <c r="BI349" i="7"/>
  <c r="BH349" i="7" s="1"/>
  <c r="BF349" i="7"/>
  <c r="BE349" i="7"/>
  <c r="BD349" i="7"/>
  <c r="BC349" i="7"/>
  <c r="BB349" i="7"/>
  <c r="BA349" i="7"/>
  <c r="AZ349" i="7"/>
  <c r="AY349" i="7"/>
  <c r="AX349" i="7"/>
  <c r="AW349" i="7"/>
  <c r="AV349" i="7"/>
  <c r="AU349" i="7"/>
  <c r="AT349" i="7"/>
  <c r="AS349" i="7"/>
  <c r="AR349" i="7"/>
  <c r="AQ349" i="7"/>
  <c r="AP349" i="7"/>
  <c r="AO349" i="7"/>
  <c r="AN349" i="7"/>
  <c r="AM349" i="7"/>
  <c r="AL349" i="7"/>
  <c r="AK349" i="7"/>
  <c r="AJ349" i="7"/>
  <c r="AI349" i="7"/>
  <c r="S349" i="7"/>
  <c r="R349" i="7"/>
  <c r="Q349" i="7"/>
  <c r="P349" i="7"/>
  <c r="O349" i="7"/>
  <c r="N349" i="7"/>
  <c r="M349" i="7"/>
  <c r="L349" i="7"/>
  <c r="K349" i="7"/>
  <c r="J349" i="7"/>
  <c r="I349" i="7"/>
  <c r="H349" i="7"/>
  <c r="G349" i="7"/>
  <c r="F349" i="7"/>
  <c r="BI348" i="7"/>
  <c r="BF348" i="7"/>
  <c r="BE348" i="7"/>
  <c r="BD348" i="7"/>
  <c r="BC348" i="7"/>
  <c r="BB348" i="7"/>
  <c r="BA348" i="7"/>
  <c r="AZ348" i="7"/>
  <c r="AY348" i="7"/>
  <c r="AX348" i="7"/>
  <c r="AW348" i="7"/>
  <c r="AV348" i="7"/>
  <c r="AU348" i="7"/>
  <c r="AT348" i="7"/>
  <c r="AS348" i="7"/>
  <c r="AR348" i="7"/>
  <c r="AQ348" i="7"/>
  <c r="AP348" i="7"/>
  <c r="AO348" i="7"/>
  <c r="AN348" i="7"/>
  <c r="AM348" i="7"/>
  <c r="AL348" i="7"/>
  <c r="AK348" i="7"/>
  <c r="AJ348" i="7"/>
  <c r="AI348" i="7"/>
  <c r="S348" i="7"/>
  <c r="R348" i="7"/>
  <c r="Q348" i="7"/>
  <c r="P348" i="7"/>
  <c r="O348" i="7"/>
  <c r="N348" i="7"/>
  <c r="M348" i="7"/>
  <c r="L348" i="7"/>
  <c r="K348" i="7"/>
  <c r="J348" i="7"/>
  <c r="I348" i="7"/>
  <c r="H348" i="7"/>
  <c r="G348" i="7"/>
  <c r="F348" i="7"/>
  <c r="BI347" i="7"/>
  <c r="BF347" i="7"/>
  <c r="BE347" i="7"/>
  <c r="BD347" i="7"/>
  <c r="BC347" i="7"/>
  <c r="BB347" i="7"/>
  <c r="BA347" i="7"/>
  <c r="AZ347" i="7"/>
  <c r="AY347" i="7"/>
  <c r="AX347" i="7"/>
  <c r="AW347" i="7"/>
  <c r="AV347" i="7"/>
  <c r="AU347" i="7"/>
  <c r="AT347" i="7"/>
  <c r="AS347" i="7"/>
  <c r="AR347" i="7"/>
  <c r="AQ347" i="7"/>
  <c r="AP347" i="7"/>
  <c r="AO347" i="7"/>
  <c r="AN347" i="7"/>
  <c r="AM347" i="7"/>
  <c r="AL347" i="7"/>
  <c r="AK347" i="7"/>
  <c r="AJ347" i="7"/>
  <c r="AI347" i="7"/>
  <c r="S347" i="7"/>
  <c r="R347" i="7"/>
  <c r="Q347" i="7"/>
  <c r="P347" i="7"/>
  <c r="O347" i="7"/>
  <c r="N347" i="7"/>
  <c r="M347" i="7"/>
  <c r="L347" i="7"/>
  <c r="K347" i="7"/>
  <c r="J347" i="7"/>
  <c r="I347" i="7"/>
  <c r="H347" i="7"/>
  <c r="G347" i="7"/>
  <c r="F347" i="7"/>
  <c r="BI346" i="7"/>
  <c r="BF346" i="7"/>
  <c r="BE346" i="7"/>
  <c r="BD346" i="7"/>
  <c r="BC346" i="7"/>
  <c r="BB346" i="7"/>
  <c r="BA346" i="7"/>
  <c r="AZ346" i="7"/>
  <c r="AY346" i="7"/>
  <c r="AX346" i="7"/>
  <c r="AW346" i="7"/>
  <c r="AV346" i="7"/>
  <c r="AU346" i="7"/>
  <c r="AT346" i="7"/>
  <c r="AS346" i="7"/>
  <c r="AR346" i="7"/>
  <c r="AQ346" i="7"/>
  <c r="AP346" i="7"/>
  <c r="AO346" i="7"/>
  <c r="AN346" i="7"/>
  <c r="AM346" i="7"/>
  <c r="AL346" i="7"/>
  <c r="AK346" i="7"/>
  <c r="AJ346" i="7"/>
  <c r="AI346" i="7"/>
  <c r="S346" i="7"/>
  <c r="R346" i="7"/>
  <c r="Q346" i="7"/>
  <c r="P346" i="7"/>
  <c r="O346" i="7"/>
  <c r="N346" i="7"/>
  <c r="M346" i="7"/>
  <c r="L346" i="7"/>
  <c r="K346" i="7"/>
  <c r="J346" i="7"/>
  <c r="I346" i="7"/>
  <c r="H346" i="7"/>
  <c r="G346" i="7"/>
  <c r="F346" i="7"/>
  <c r="BI345" i="7"/>
  <c r="BF345" i="7"/>
  <c r="BE345" i="7"/>
  <c r="BD345" i="7"/>
  <c r="BC345" i="7"/>
  <c r="BB345" i="7"/>
  <c r="BA345" i="7"/>
  <c r="AZ345" i="7"/>
  <c r="AY345" i="7"/>
  <c r="AX345" i="7"/>
  <c r="AW345" i="7"/>
  <c r="AV345" i="7"/>
  <c r="AU345" i="7"/>
  <c r="AT345" i="7"/>
  <c r="AS345" i="7"/>
  <c r="AR345" i="7"/>
  <c r="AQ345" i="7"/>
  <c r="AP345" i="7"/>
  <c r="AO345" i="7"/>
  <c r="AN345" i="7"/>
  <c r="AM345" i="7"/>
  <c r="AL345" i="7"/>
  <c r="AK345" i="7"/>
  <c r="AJ345" i="7"/>
  <c r="AI345" i="7"/>
  <c r="S345" i="7"/>
  <c r="R345" i="7"/>
  <c r="Q345" i="7"/>
  <c r="P345" i="7"/>
  <c r="O345" i="7"/>
  <c r="N345" i="7"/>
  <c r="M345" i="7"/>
  <c r="L345" i="7"/>
  <c r="K345" i="7"/>
  <c r="J345" i="7"/>
  <c r="I345" i="7"/>
  <c r="H345" i="7"/>
  <c r="G345" i="7"/>
  <c r="F345" i="7"/>
  <c r="BI344" i="7"/>
  <c r="BF344" i="7"/>
  <c r="BE344" i="7"/>
  <c r="BD344" i="7"/>
  <c r="BC344" i="7"/>
  <c r="BB344" i="7"/>
  <c r="BA344" i="7"/>
  <c r="AZ344" i="7"/>
  <c r="AY344" i="7"/>
  <c r="AX344" i="7"/>
  <c r="AW344" i="7"/>
  <c r="AV344" i="7"/>
  <c r="AU344" i="7"/>
  <c r="AT344" i="7"/>
  <c r="AS344" i="7"/>
  <c r="AR344" i="7"/>
  <c r="AQ344" i="7"/>
  <c r="AP344" i="7"/>
  <c r="AO344" i="7"/>
  <c r="AN344" i="7"/>
  <c r="AM344" i="7"/>
  <c r="AL344" i="7"/>
  <c r="AK344" i="7"/>
  <c r="AJ344" i="7"/>
  <c r="AI344" i="7"/>
  <c r="S344" i="7"/>
  <c r="R344" i="7"/>
  <c r="Q344" i="7"/>
  <c r="P344" i="7"/>
  <c r="O344" i="7"/>
  <c r="N344" i="7"/>
  <c r="M344" i="7"/>
  <c r="L344" i="7"/>
  <c r="K344" i="7"/>
  <c r="J344" i="7"/>
  <c r="I344" i="7"/>
  <c r="H344" i="7"/>
  <c r="G344" i="7"/>
  <c r="F344" i="7"/>
  <c r="BI343" i="7"/>
  <c r="BF343" i="7"/>
  <c r="BE343" i="7"/>
  <c r="BD343" i="7"/>
  <c r="BC343" i="7"/>
  <c r="BB343" i="7"/>
  <c r="BA343" i="7"/>
  <c r="AZ343" i="7"/>
  <c r="AY343" i="7"/>
  <c r="AX343" i="7"/>
  <c r="AW343" i="7"/>
  <c r="AV343" i="7"/>
  <c r="AU343" i="7"/>
  <c r="AT343" i="7"/>
  <c r="AS343" i="7"/>
  <c r="AR343" i="7"/>
  <c r="AQ343" i="7"/>
  <c r="AP343" i="7"/>
  <c r="AO343" i="7"/>
  <c r="AN343" i="7"/>
  <c r="AM343" i="7"/>
  <c r="AL343" i="7"/>
  <c r="AK343" i="7"/>
  <c r="AJ343" i="7"/>
  <c r="AI343" i="7"/>
  <c r="S343" i="7"/>
  <c r="R343" i="7"/>
  <c r="Q343" i="7"/>
  <c r="P343" i="7"/>
  <c r="O343" i="7"/>
  <c r="N343" i="7"/>
  <c r="M343" i="7"/>
  <c r="L343" i="7"/>
  <c r="K343" i="7"/>
  <c r="J343" i="7"/>
  <c r="I343" i="7"/>
  <c r="H343" i="7"/>
  <c r="G343" i="7"/>
  <c r="F343" i="7"/>
  <c r="BI342" i="7"/>
  <c r="BF342" i="7"/>
  <c r="BE342" i="7"/>
  <c r="BD342" i="7"/>
  <c r="BC342" i="7"/>
  <c r="BB342" i="7"/>
  <c r="BA342" i="7"/>
  <c r="AZ342" i="7"/>
  <c r="AY342" i="7"/>
  <c r="AX342" i="7"/>
  <c r="AW342" i="7"/>
  <c r="AV342" i="7"/>
  <c r="AU342" i="7"/>
  <c r="AT342" i="7"/>
  <c r="AS342" i="7"/>
  <c r="AR342" i="7"/>
  <c r="AQ342" i="7"/>
  <c r="AP342" i="7"/>
  <c r="AO342" i="7"/>
  <c r="AN342" i="7"/>
  <c r="AM342" i="7"/>
  <c r="AL342" i="7"/>
  <c r="AK342" i="7"/>
  <c r="AJ342" i="7"/>
  <c r="AI342" i="7"/>
  <c r="S342" i="7"/>
  <c r="R342" i="7"/>
  <c r="Q342" i="7"/>
  <c r="P342" i="7"/>
  <c r="O342" i="7"/>
  <c r="N342" i="7"/>
  <c r="M342" i="7"/>
  <c r="L342" i="7"/>
  <c r="K342" i="7"/>
  <c r="J342" i="7"/>
  <c r="I342" i="7"/>
  <c r="H342" i="7"/>
  <c r="G342" i="7"/>
  <c r="F342" i="7"/>
  <c r="BI341" i="7"/>
  <c r="BH341" i="7" s="1"/>
  <c r="BF341" i="7"/>
  <c r="BE341" i="7"/>
  <c r="BD341" i="7"/>
  <c r="BC341" i="7"/>
  <c r="BB341" i="7"/>
  <c r="BA341" i="7"/>
  <c r="AZ341" i="7"/>
  <c r="AY341" i="7"/>
  <c r="AX341" i="7"/>
  <c r="AW341" i="7"/>
  <c r="AV341" i="7"/>
  <c r="AU341" i="7"/>
  <c r="AT341" i="7"/>
  <c r="AS341" i="7"/>
  <c r="AR341" i="7"/>
  <c r="AQ341" i="7"/>
  <c r="AP341" i="7"/>
  <c r="AO341" i="7"/>
  <c r="AN341" i="7"/>
  <c r="AM341" i="7"/>
  <c r="AL341" i="7"/>
  <c r="AK341" i="7"/>
  <c r="AJ341" i="7"/>
  <c r="AI341" i="7"/>
  <c r="S341" i="7"/>
  <c r="R341" i="7"/>
  <c r="Q341" i="7"/>
  <c r="P341" i="7"/>
  <c r="O341" i="7"/>
  <c r="N341" i="7"/>
  <c r="M341" i="7"/>
  <c r="L341" i="7"/>
  <c r="K341" i="7"/>
  <c r="J341" i="7"/>
  <c r="I341" i="7"/>
  <c r="H341" i="7"/>
  <c r="G341" i="7"/>
  <c r="F341" i="7"/>
  <c r="BI340" i="7"/>
  <c r="BH340" i="7" s="1"/>
  <c r="BF340" i="7"/>
  <c r="BE340" i="7"/>
  <c r="BD340" i="7"/>
  <c r="BC340" i="7"/>
  <c r="BB340" i="7"/>
  <c r="BA340" i="7"/>
  <c r="AZ340" i="7"/>
  <c r="AY340" i="7"/>
  <c r="AX340" i="7"/>
  <c r="AW340" i="7"/>
  <c r="AV340" i="7"/>
  <c r="AU340" i="7"/>
  <c r="AT340" i="7"/>
  <c r="AS340" i="7"/>
  <c r="AR340" i="7"/>
  <c r="AQ340" i="7"/>
  <c r="AP340" i="7"/>
  <c r="AO340" i="7"/>
  <c r="AN340" i="7"/>
  <c r="AM340" i="7"/>
  <c r="AL340" i="7"/>
  <c r="AK340" i="7"/>
  <c r="AJ340" i="7"/>
  <c r="AI340" i="7"/>
  <c r="S340" i="7"/>
  <c r="R340" i="7"/>
  <c r="Q340" i="7"/>
  <c r="P340" i="7"/>
  <c r="O340" i="7"/>
  <c r="N340" i="7"/>
  <c r="M340" i="7"/>
  <c r="L340" i="7"/>
  <c r="K340" i="7"/>
  <c r="J340" i="7"/>
  <c r="I340" i="7"/>
  <c r="H340" i="7"/>
  <c r="G340" i="7"/>
  <c r="F340" i="7"/>
  <c r="E340" i="7"/>
  <c r="BI339" i="7"/>
  <c r="BH339" i="7" s="1"/>
  <c r="BF339" i="7"/>
  <c r="BE339" i="7"/>
  <c r="BD339" i="7"/>
  <c r="BC339" i="7"/>
  <c r="BB339" i="7"/>
  <c r="BA339" i="7"/>
  <c r="AZ339" i="7"/>
  <c r="AY339" i="7"/>
  <c r="AX339" i="7"/>
  <c r="AW339" i="7"/>
  <c r="AV339" i="7"/>
  <c r="AU339" i="7"/>
  <c r="AT339" i="7"/>
  <c r="AS339" i="7"/>
  <c r="AR339" i="7"/>
  <c r="AQ339" i="7"/>
  <c r="AP339" i="7"/>
  <c r="AO339" i="7"/>
  <c r="AN339" i="7"/>
  <c r="AM339" i="7"/>
  <c r="AL339" i="7"/>
  <c r="AK339" i="7"/>
  <c r="AJ339" i="7"/>
  <c r="AI339" i="7"/>
  <c r="S339" i="7"/>
  <c r="R339" i="7"/>
  <c r="Q339" i="7"/>
  <c r="P339" i="7"/>
  <c r="O339" i="7"/>
  <c r="N339" i="7"/>
  <c r="M339" i="7"/>
  <c r="L339" i="7"/>
  <c r="K339" i="7"/>
  <c r="J339" i="7"/>
  <c r="I339" i="7"/>
  <c r="H339" i="7"/>
  <c r="G339" i="7"/>
  <c r="F339" i="7"/>
  <c r="E339" i="7"/>
  <c r="BI338" i="7"/>
  <c r="BH338" i="7" s="1"/>
  <c r="BF338" i="7"/>
  <c r="BE338" i="7"/>
  <c r="BD338" i="7"/>
  <c r="BC338" i="7"/>
  <c r="BB338" i="7"/>
  <c r="BA338" i="7"/>
  <c r="AZ338" i="7"/>
  <c r="AY338" i="7"/>
  <c r="AX338" i="7"/>
  <c r="AW338" i="7"/>
  <c r="AV338" i="7"/>
  <c r="AU338" i="7"/>
  <c r="AT338" i="7"/>
  <c r="AS338" i="7"/>
  <c r="AR338" i="7"/>
  <c r="AQ338" i="7"/>
  <c r="AP338" i="7"/>
  <c r="AO338" i="7"/>
  <c r="AN338" i="7"/>
  <c r="AM338" i="7"/>
  <c r="AL338" i="7"/>
  <c r="AK338" i="7"/>
  <c r="AJ338" i="7"/>
  <c r="AI338" i="7"/>
  <c r="S338" i="7"/>
  <c r="R338" i="7"/>
  <c r="Q338" i="7"/>
  <c r="P338" i="7"/>
  <c r="O338" i="7"/>
  <c r="N338" i="7"/>
  <c r="M338" i="7"/>
  <c r="L338" i="7"/>
  <c r="K338" i="7"/>
  <c r="J338" i="7"/>
  <c r="I338" i="7"/>
  <c r="H338" i="7"/>
  <c r="G338" i="7"/>
  <c r="F338" i="7"/>
  <c r="BI337" i="7"/>
  <c r="BH337" i="7" s="1"/>
  <c r="BF337" i="7"/>
  <c r="BE337" i="7"/>
  <c r="BD337" i="7"/>
  <c r="BC337" i="7"/>
  <c r="BB337" i="7"/>
  <c r="BA337" i="7"/>
  <c r="AZ337" i="7"/>
  <c r="AY337" i="7"/>
  <c r="AX337" i="7"/>
  <c r="AW337" i="7"/>
  <c r="AV337" i="7"/>
  <c r="AU337" i="7"/>
  <c r="AT337" i="7"/>
  <c r="AS337" i="7"/>
  <c r="AR337" i="7"/>
  <c r="AQ337" i="7"/>
  <c r="AP337" i="7"/>
  <c r="AO337" i="7"/>
  <c r="AN337" i="7"/>
  <c r="AM337" i="7"/>
  <c r="AL337" i="7"/>
  <c r="AK337" i="7"/>
  <c r="AJ337" i="7"/>
  <c r="AI337" i="7"/>
  <c r="S337" i="7"/>
  <c r="R337" i="7"/>
  <c r="Q337" i="7"/>
  <c r="P337" i="7"/>
  <c r="O337" i="7"/>
  <c r="N337" i="7"/>
  <c r="M337" i="7"/>
  <c r="L337" i="7"/>
  <c r="K337" i="7"/>
  <c r="J337" i="7"/>
  <c r="I337" i="7"/>
  <c r="H337" i="7"/>
  <c r="G337" i="7"/>
  <c r="F337" i="7"/>
  <c r="E337" i="7"/>
  <c r="BI336" i="7"/>
  <c r="BH336" i="7" s="1"/>
  <c r="BF336" i="7"/>
  <c r="BE336" i="7"/>
  <c r="BD336" i="7"/>
  <c r="BC336" i="7"/>
  <c r="BB336" i="7"/>
  <c r="BA336" i="7"/>
  <c r="AZ336" i="7"/>
  <c r="AY336" i="7"/>
  <c r="AX336" i="7"/>
  <c r="AW336" i="7"/>
  <c r="AV336" i="7"/>
  <c r="AU336" i="7"/>
  <c r="AT336" i="7"/>
  <c r="AS336" i="7"/>
  <c r="AR336" i="7"/>
  <c r="AQ336" i="7"/>
  <c r="AP336" i="7"/>
  <c r="AO336" i="7"/>
  <c r="AN336" i="7"/>
  <c r="AM336" i="7"/>
  <c r="AL336" i="7"/>
  <c r="AK336" i="7"/>
  <c r="AJ336" i="7"/>
  <c r="AI336" i="7"/>
  <c r="S336" i="7"/>
  <c r="R336" i="7"/>
  <c r="Q336" i="7"/>
  <c r="P336" i="7"/>
  <c r="O336" i="7"/>
  <c r="N336" i="7"/>
  <c r="M336" i="7"/>
  <c r="L336" i="7"/>
  <c r="K336" i="7"/>
  <c r="J336" i="7"/>
  <c r="I336" i="7"/>
  <c r="H336" i="7"/>
  <c r="G336" i="7"/>
  <c r="F336" i="7"/>
  <c r="E336" i="7"/>
  <c r="BI335" i="7"/>
  <c r="BH335" i="7" s="1"/>
  <c r="BF335" i="7"/>
  <c r="BE335" i="7"/>
  <c r="BD335" i="7"/>
  <c r="BC335" i="7"/>
  <c r="BB335" i="7"/>
  <c r="BA335" i="7"/>
  <c r="AZ335" i="7"/>
  <c r="AY335" i="7"/>
  <c r="AX335" i="7"/>
  <c r="AW335" i="7"/>
  <c r="AV335" i="7"/>
  <c r="AU335" i="7"/>
  <c r="AT335" i="7"/>
  <c r="AS335" i="7"/>
  <c r="AR335" i="7"/>
  <c r="AQ335" i="7"/>
  <c r="AP335" i="7"/>
  <c r="AO335" i="7"/>
  <c r="AN335" i="7"/>
  <c r="AM335" i="7"/>
  <c r="AL335" i="7"/>
  <c r="AK335" i="7"/>
  <c r="AJ335" i="7"/>
  <c r="AI335" i="7"/>
  <c r="S335" i="7"/>
  <c r="R335" i="7"/>
  <c r="Q335" i="7"/>
  <c r="P335" i="7"/>
  <c r="O335" i="7"/>
  <c r="N335" i="7"/>
  <c r="M335" i="7"/>
  <c r="L335" i="7"/>
  <c r="K335" i="7"/>
  <c r="J335" i="7"/>
  <c r="I335" i="7"/>
  <c r="H335" i="7"/>
  <c r="G335" i="7"/>
  <c r="F335" i="7"/>
  <c r="E335" i="7"/>
  <c r="BI334" i="7"/>
  <c r="BH334" i="7" s="1"/>
  <c r="BF334" i="7"/>
  <c r="BE334" i="7"/>
  <c r="BD334" i="7"/>
  <c r="BC334" i="7"/>
  <c r="BB334" i="7"/>
  <c r="BA334" i="7"/>
  <c r="AZ334" i="7"/>
  <c r="AY334" i="7"/>
  <c r="AX334" i="7"/>
  <c r="AW334" i="7"/>
  <c r="AV334" i="7"/>
  <c r="AU334" i="7"/>
  <c r="AT334" i="7"/>
  <c r="AS334" i="7"/>
  <c r="AR334" i="7"/>
  <c r="AQ334" i="7"/>
  <c r="AP334" i="7"/>
  <c r="AO334" i="7"/>
  <c r="AN334" i="7"/>
  <c r="AM334" i="7"/>
  <c r="AL334" i="7"/>
  <c r="AK334" i="7"/>
  <c r="AJ334" i="7"/>
  <c r="AI334" i="7"/>
  <c r="S334" i="7"/>
  <c r="R334" i="7"/>
  <c r="Q334" i="7"/>
  <c r="P334" i="7"/>
  <c r="O334" i="7"/>
  <c r="N334" i="7"/>
  <c r="M334" i="7"/>
  <c r="L334" i="7"/>
  <c r="K334" i="7"/>
  <c r="J334" i="7"/>
  <c r="I334" i="7"/>
  <c r="H334" i="7"/>
  <c r="G334" i="7"/>
  <c r="F334" i="7"/>
  <c r="E334" i="7"/>
  <c r="BI333" i="7"/>
  <c r="BH333" i="7" s="1"/>
  <c r="BF333" i="7"/>
  <c r="BE333" i="7"/>
  <c r="BD333" i="7"/>
  <c r="BC333" i="7"/>
  <c r="BB333" i="7"/>
  <c r="BA333" i="7"/>
  <c r="AZ333" i="7"/>
  <c r="AY333" i="7"/>
  <c r="AX333" i="7"/>
  <c r="AW333" i="7"/>
  <c r="AV333" i="7"/>
  <c r="AU333" i="7"/>
  <c r="AT333" i="7"/>
  <c r="AS333" i="7"/>
  <c r="AR333" i="7"/>
  <c r="AQ333" i="7"/>
  <c r="AP333" i="7"/>
  <c r="AO333" i="7"/>
  <c r="AN333" i="7"/>
  <c r="AM333" i="7"/>
  <c r="AL333" i="7"/>
  <c r="AK333" i="7"/>
  <c r="AJ333" i="7"/>
  <c r="AI333" i="7"/>
  <c r="S333" i="7"/>
  <c r="R333" i="7"/>
  <c r="Q333" i="7"/>
  <c r="P333" i="7"/>
  <c r="O333" i="7"/>
  <c r="N333" i="7"/>
  <c r="M333" i="7"/>
  <c r="L333" i="7"/>
  <c r="K333" i="7"/>
  <c r="J333" i="7"/>
  <c r="I333" i="7"/>
  <c r="H333" i="7"/>
  <c r="G333" i="7"/>
  <c r="F333" i="7"/>
  <c r="BI332" i="7"/>
  <c r="BF332" i="7"/>
  <c r="BE332" i="7"/>
  <c r="BD332" i="7"/>
  <c r="BC332" i="7"/>
  <c r="BB332" i="7"/>
  <c r="BA332" i="7"/>
  <c r="AZ332" i="7"/>
  <c r="AY332" i="7"/>
  <c r="AX332" i="7"/>
  <c r="AW332" i="7"/>
  <c r="AV332" i="7"/>
  <c r="AU332" i="7"/>
  <c r="AT332" i="7"/>
  <c r="AS332" i="7"/>
  <c r="AR332" i="7"/>
  <c r="AQ332" i="7"/>
  <c r="AP332" i="7"/>
  <c r="AO332" i="7"/>
  <c r="AN332" i="7"/>
  <c r="AM332" i="7"/>
  <c r="AL332" i="7"/>
  <c r="AK332" i="7"/>
  <c r="AJ332" i="7"/>
  <c r="AI332" i="7"/>
  <c r="S332" i="7"/>
  <c r="R332" i="7"/>
  <c r="Q332" i="7"/>
  <c r="P332" i="7"/>
  <c r="O332" i="7"/>
  <c r="N332" i="7"/>
  <c r="M332" i="7"/>
  <c r="L332" i="7"/>
  <c r="K332" i="7"/>
  <c r="J332" i="7"/>
  <c r="I332" i="7"/>
  <c r="H332" i="7"/>
  <c r="G332" i="7"/>
  <c r="F332" i="7"/>
  <c r="BI331" i="7"/>
  <c r="BF331" i="7"/>
  <c r="BE331" i="7"/>
  <c r="BD331" i="7"/>
  <c r="BC331" i="7"/>
  <c r="BB331" i="7"/>
  <c r="BA331" i="7"/>
  <c r="AZ331" i="7"/>
  <c r="AY331" i="7"/>
  <c r="AX331" i="7"/>
  <c r="AW331" i="7"/>
  <c r="AV331" i="7"/>
  <c r="AU331" i="7"/>
  <c r="AT331" i="7"/>
  <c r="AS331" i="7"/>
  <c r="AR331" i="7"/>
  <c r="AQ331" i="7"/>
  <c r="AP331" i="7"/>
  <c r="AO331" i="7"/>
  <c r="AN331" i="7"/>
  <c r="AM331" i="7"/>
  <c r="AL331" i="7"/>
  <c r="AK331" i="7"/>
  <c r="AJ331" i="7"/>
  <c r="AI331" i="7"/>
  <c r="S331" i="7"/>
  <c r="R331" i="7"/>
  <c r="Q331" i="7"/>
  <c r="P331" i="7"/>
  <c r="O331" i="7"/>
  <c r="N331" i="7"/>
  <c r="M331" i="7"/>
  <c r="L331" i="7"/>
  <c r="K331" i="7"/>
  <c r="J331" i="7"/>
  <c r="I331" i="7"/>
  <c r="H331" i="7"/>
  <c r="G331" i="7"/>
  <c r="F331" i="7"/>
  <c r="BI330" i="7"/>
  <c r="BF330" i="7"/>
  <c r="BE330" i="7"/>
  <c r="BD330" i="7"/>
  <c r="BC330" i="7"/>
  <c r="BB330" i="7"/>
  <c r="BA330" i="7"/>
  <c r="AZ330" i="7"/>
  <c r="AY330" i="7"/>
  <c r="AX330" i="7"/>
  <c r="AW330" i="7"/>
  <c r="AV330" i="7"/>
  <c r="AU330" i="7"/>
  <c r="AT330" i="7"/>
  <c r="AS330" i="7"/>
  <c r="AR330" i="7"/>
  <c r="AQ330" i="7"/>
  <c r="AP330" i="7"/>
  <c r="AO330" i="7"/>
  <c r="AN330" i="7"/>
  <c r="AM330" i="7"/>
  <c r="AL330" i="7"/>
  <c r="AK330" i="7"/>
  <c r="AJ330" i="7"/>
  <c r="AI330" i="7"/>
  <c r="S330" i="7"/>
  <c r="R330" i="7"/>
  <c r="Q330" i="7"/>
  <c r="P330" i="7"/>
  <c r="O330" i="7"/>
  <c r="N330" i="7"/>
  <c r="M330" i="7"/>
  <c r="L330" i="7"/>
  <c r="K330" i="7"/>
  <c r="J330" i="7"/>
  <c r="I330" i="7"/>
  <c r="H330" i="7"/>
  <c r="G330" i="7"/>
  <c r="F330" i="7"/>
  <c r="BI329" i="7"/>
  <c r="BF329" i="7"/>
  <c r="BE329" i="7"/>
  <c r="BD329" i="7"/>
  <c r="BC329" i="7"/>
  <c r="BB329" i="7"/>
  <c r="BA329" i="7"/>
  <c r="AZ329" i="7"/>
  <c r="AY329" i="7"/>
  <c r="AX329" i="7"/>
  <c r="AW329" i="7"/>
  <c r="AV329" i="7"/>
  <c r="AU329" i="7"/>
  <c r="AT329" i="7"/>
  <c r="AS329" i="7"/>
  <c r="AR329" i="7"/>
  <c r="AQ329" i="7"/>
  <c r="AP329" i="7"/>
  <c r="AO329" i="7"/>
  <c r="AN329" i="7"/>
  <c r="AM329" i="7"/>
  <c r="AL329" i="7"/>
  <c r="AK329" i="7"/>
  <c r="AJ329" i="7"/>
  <c r="AI329" i="7"/>
  <c r="S329" i="7"/>
  <c r="R329" i="7"/>
  <c r="Q329" i="7"/>
  <c r="P329" i="7"/>
  <c r="O329" i="7"/>
  <c r="N329" i="7"/>
  <c r="M329" i="7"/>
  <c r="L329" i="7"/>
  <c r="K329" i="7"/>
  <c r="J329" i="7"/>
  <c r="I329" i="7"/>
  <c r="H329" i="7"/>
  <c r="G329" i="7"/>
  <c r="F329" i="7"/>
  <c r="BI328" i="7"/>
  <c r="BF328" i="7"/>
  <c r="BE328" i="7"/>
  <c r="BD328" i="7"/>
  <c r="BC328" i="7"/>
  <c r="BB328" i="7"/>
  <c r="BA328" i="7"/>
  <c r="AZ328" i="7"/>
  <c r="AY328" i="7"/>
  <c r="AX328" i="7"/>
  <c r="AW328" i="7"/>
  <c r="AV328" i="7"/>
  <c r="AU328" i="7"/>
  <c r="AT328" i="7"/>
  <c r="AS328" i="7"/>
  <c r="AR328" i="7"/>
  <c r="AQ328" i="7"/>
  <c r="AP328" i="7"/>
  <c r="AO328" i="7"/>
  <c r="AN328" i="7"/>
  <c r="AM328" i="7"/>
  <c r="AL328" i="7"/>
  <c r="AK328" i="7"/>
  <c r="AJ328" i="7"/>
  <c r="AI328" i="7"/>
  <c r="S328" i="7"/>
  <c r="R328" i="7"/>
  <c r="Q328" i="7"/>
  <c r="P328" i="7"/>
  <c r="O328" i="7"/>
  <c r="N328" i="7"/>
  <c r="M328" i="7"/>
  <c r="L328" i="7"/>
  <c r="K328" i="7"/>
  <c r="J328" i="7"/>
  <c r="I328" i="7"/>
  <c r="H328" i="7"/>
  <c r="G328" i="7"/>
  <c r="F328" i="7"/>
  <c r="BI327" i="7"/>
  <c r="BF327" i="7"/>
  <c r="BE327" i="7"/>
  <c r="BD327" i="7"/>
  <c r="BC327" i="7"/>
  <c r="BB327" i="7"/>
  <c r="BA327" i="7"/>
  <c r="AZ327" i="7"/>
  <c r="AY327" i="7"/>
  <c r="AX327" i="7"/>
  <c r="AW327" i="7"/>
  <c r="AV327" i="7"/>
  <c r="AU327" i="7"/>
  <c r="AT327" i="7"/>
  <c r="AS327" i="7"/>
  <c r="AR327" i="7"/>
  <c r="AQ327" i="7"/>
  <c r="AP327" i="7"/>
  <c r="AO327" i="7"/>
  <c r="AN327" i="7"/>
  <c r="AM327" i="7"/>
  <c r="AL327" i="7"/>
  <c r="AK327" i="7"/>
  <c r="AJ327" i="7"/>
  <c r="AI327" i="7"/>
  <c r="S327" i="7"/>
  <c r="R327" i="7"/>
  <c r="Q327" i="7"/>
  <c r="P327" i="7"/>
  <c r="O327" i="7"/>
  <c r="N327" i="7"/>
  <c r="M327" i="7"/>
  <c r="L327" i="7"/>
  <c r="K327" i="7"/>
  <c r="J327" i="7"/>
  <c r="I327" i="7"/>
  <c r="H327" i="7"/>
  <c r="G327" i="7"/>
  <c r="F327" i="7"/>
  <c r="BI326" i="7"/>
  <c r="BF326" i="7"/>
  <c r="BE326" i="7"/>
  <c r="BD326" i="7"/>
  <c r="BC326" i="7"/>
  <c r="BB326" i="7"/>
  <c r="BA326" i="7"/>
  <c r="AZ326" i="7"/>
  <c r="AY326" i="7"/>
  <c r="AX326" i="7"/>
  <c r="AW326" i="7"/>
  <c r="AV326" i="7"/>
  <c r="AU326" i="7"/>
  <c r="AT326" i="7"/>
  <c r="AS326" i="7"/>
  <c r="AR326" i="7"/>
  <c r="AQ326" i="7"/>
  <c r="AP326" i="7"/>
  <c r="AO326" i="7"/>
  <c r="AN326" i="7"/>
  <c r="AM326" i="7"/>
  <c r="AL326" i="7"/>
  <c r="AK326" i="7"/>
  <c r="AJ326" i="7"/>
  <c r="AI326" i="7"/>
  <c r="S326" i="7"/>
  <c r="R326" i="7"/>
  <c r="Q326" i="7"/>
  <c r="P326" i="7"/>
  <c r="O326" i="7"/>
  <c r="N326" i="7"/>
  <c r="M326" i="7"/>
  <c r="L326" i="7"/>
  <c r="K326" i="7"/>
  <c r="J326" i="7"/>
  <c r="I326" i="7"/>
  <c r="H326" i="7"/>
  <c r="G326" i="7"/>
  <c r="F326" i="7"/>
  <c r="BI325" i="7"/>
  <c r="BH325" i="7" s="1"/>
  <c r="BF325" i="7"/>
  <c r="BE325" i="7"/>
  <c r="BD325" i="7"/>
  <c r="BC325" i="7"/>
  <c r="BB325" i="7"/>
  <c r="BA325" i="7"/>
  <c r="AZ325" i="7"/>
  <c r="AY325" i="7"/>
  <c r="AX325" i="7"/>
  <c r="AW325" i="7"/>
  <c r="AV325" i="7"/>
  <c r="AU325" i="7"/>
  <c r="AT325" i="7"/>
  <c r="AS325" i="7"/>
  <c r="AR325" i="7"/>
  <c r="AQ325" i="7"/>
  <c r="AP325" i="7"/>
  <c r="AO325" i="7"/>
  <c r="AN325" i="7"/>
  <c r="AM325" i="7"/>
  <c r="AL325" i="7"/>
  <c r="AK325" i="7"/>
  <c r="AJ325" i="7"/>
  <c r="AI325" i="7"/>
  <c r="S325" i="7"/>
  <c r="R325" i="7"/>
  <c r="Q325" i="7"/>
  <c r="P325" i="7"/>
  <c r="O325" i="7"/>
  <c r="N325" i="7"/>
  <c r="M325" i="7"/>
  <c r="L325" i="7"/>
  <c r="K325" i="7"/>
  <c r="J325" i="7"/>
  <c r="I325" i="7"/>
  <c r="H325" i="7"/>
  <c r="G325" i="7"/>
  <c r="F325" i="7"/>
  <c r="BI324" i="7"/>
  <c r="BH324" i="7" s="1"/>
  <c r="BF324" i="7"/>
  <c r="BE324" i="7"/>
  <c r="BD324" i="7"/>
  <c r="BC324" i="7"/>
  <c r="BB324" i="7"/>
  <c r="BA324" i="7"/>
  <c r="AZ324" i="7"/>
  <c r="AY324" i="7"/>
  <c r="AX324" i="7"/>
  <c r="AW324" i="7"/>
  <c r="AV324" i="7"/>
  <c r="AU324" i="7"/>
  <c r="AT324" i="7"/>
  <c r="AS324" i="7"/>
  <c r="AR324" i="7"/>
  <c r="AQ324" i="7"/>
  <c r="AP324" i="7"/>
  <c r="AO324" i="7"/>
  <c r="AN324" i="7"/>
  <c r="AM324" i="7"/>
  <c r="AL324" i="7"/>
  <c r="AK324" i="7"/>
  <c r="AJ324" i="7"/>
  <c r="AI324" i="7"/>
  <c r="S324" i="7"/>
  <c r="R324" i="7"/>
  <c r="Q324" i="7"/>
  <c r="P324" i="7"/>
  <c r="O324" i="7"/>
  <c r="N324" i="7"/>
  <c r="M324" i="7"/>
  <c r="L324" i="7"/>
  <c r="K324" i="7"/>
  <c r="J324" i="7"/>
  <c r="I324" i="7"/>
  <c r="H324" i="7"/>
  <c r="G324" i="7"/>
  <c r="F324" i="7"/>
  <c r="BI323" i="7"/>
  <c r="BH323" i="7" s="1"/>
  <c r="BF323" i="7"/>
  <c r="BE323" i="7"/>
  <c r="BD323" i="7"/>
  <c r="BC323" i="7"/>
  <c r="BB323" i="7"/>
  <c r="BA323" i="7"/>
  <c r="AZ323" i="7"/>
  <c r="AY323" i="7"/>
  <c r="AX323" i="7"/>
  <c r="AW323" i="7"/>
  <c r="AV323" i="7"/>
  <c r="AU323" i="7"/>
  <c r="AT323" i="7"/>
  <c r="AS323" i="7"/>
  <c r="AR323" i="7"/>
  <c r="AQ323" i="7"/>
  <c r="AP323" i="7"/>
  <c r="AO323" i="7"/>
  <c r="AN323" i="7"/>
  <c r="AM323" i="7"/>
  <c r="AL323" i="7"/>
  <c r="AK323" i="7"/>
  <c r="AJ323" i="7"/>
  <c r="AI323" i="7"/>
  <c r="S323" i="7"/>
  <c r="R323" i="7"/>
  <c r="Q323" i="7"/>
  <c r="P323" i="7"/>
  <c r="O323" i="7"/>
  <c r="N323" i="7"/>
  <c r="M323" i="7"/>
  <c r="L323" i="7"/>
  <c r="K323" i="7"/>
  <c r="J323" i="7"/>
  <c r="I323" i="7"/>
  <c r="H323" i="7"/>
  <c r="G323" i="7"/>
  <c r="F323" i="7"/>
  <c r="BI322" i="7"/>
  <c r="BH322" i="7" s="1"/>
  <c r="BF322" i="7"/>
  <c r="BE322" i="7"/>
  <c r="BD322" i="7"/>
  <c r="BC322" i="7"/>
  <c r="BB322" i="7"/>
  <c r="BA322" i="7"/>
  <c r="AZ322" i="7"/>
  <c r="AY322" i="7"/>
  <c r="AX322" i="7"/>
  <c r="AW322" i="7"/>
  <c r="AV322" i="7"/>
  <c r="AU322" i="7"/>
  <c r="AT322" i="7"/>
  <c r="AS322" i="7"/>
  <c r="AR322" i="7"/>
  <c r="AQ322" i="7"/>
  <c r="AP322" i="7"/>
  <c r="AO322" i="7"/>
  <c r="AN322" i="7"/>
  <c r="AM322" i="7"/>
  <c r="AL322" i="7"/>
  <c r="AK322" i="7"/>
  <c r="AJ322" i="7"/>
  <c r="AI322" i="7"/>
  <c r="S322" i="7"/>
  <c r="R322" i="7"/>
  <c r="Q322" i="7"/>
  <c r="P322" i="7"/>
  <c r="O322" i="7"/>
  <c r="N322" i="7"/>
  <c r="M322" i="7"/>
  <c r="L322" i="7"/>
  <c r="K322" i="7"/>
  <c r="J322" i="7"/>
  <c r="I322" i="7"/>
  <c r="H322" i="7"/>
  <c r="G322" i="7"/>
  <c r="F322" i="7"/>
  <c r="BI321" i="7"/>
  <c r="BH321" i="7" s="1"/>
  <c r="BF321" i="7"/>
  <c r="BE321" i="7"/>
  <c r="BD321" i="7"/>
  <c r="BC321" i="7"/>
  <c r="BB321" i="7"/>
  <c r="BA321" i="7"/>
  <c r="AZ321" i="7"/>
  <c r="AY321" i="7"/>
  <c r="AX321" i="7"/>
  <c r="AW321" i="7"/>
  <c r="AV321" i="7"/>
  <c r="AU321" i="7"/>
  <c r="AT321" i="7"/>
  <c r="AS321" i="7"/>
  <c r="AR321" i="7"/>
  <c r="AQ321" i="7"/>
  <c r="AP321" i="7"/>
  <c r="AO321" i="7"/>
  <c r="AN321" i="7"/>
  <c r="AM321" i="7"/>
  <c r="AL321" i="7"/>
  <c r="AK321" i="7"/>
  <c r="AJ321" i="7"/>
  <c r="AI321" i="7"/>
  <c r="S321" i="7"/>
  <c r="R321" i="7"/>
  <c r="Q321" i="7"/>
  <c r="P321" i="7"/>
  <c r="O321" i="7"/>
  <c r="N321" i="7"/>
  <c r="M321" i="7"/>
  <c r="L321" i="7"/>
  <c r="K321" i="7"/>
  <c r="J321" i="7"/>
  <c r="I321" i="7"/>
  <c r="H321" i="7"/>
  <c r="G321" i="7"/>
  <c r="F321" i="7"/>
  <c r="BI320" i="7"/>
  <c r="BH320" i="7" s="1"/>
  <c r="BF320" i="7"/>
  <c r="BE320" i="7"/>
  <c r="BD320" i="7"/>
  <c r="BC320" i="7"/>
  <c r="BB320" i="7"/>
  <c r="BA320" i="7"/>
  <c r="AZ320" i="7"/>
  <c r="AY320" i="7"/>
  <c r="AX320" i="7"/>
  <c r="AW320" i="7"/>
  <c r="AV320" i="7"/>
  <c r="AU320" i="7"/>
  <c r="AT320" i="7"/>
  <c r="AS320" i="7"/>
  <c r="AR320" i="7"/>
  <c r="AQ320" i="7"/>
  <c r="AP320" i="7"/>
  <c r="AO320" i="7"/>
  <c r="AN320" i="7"/>
  <c r="AM320" i="7"/>
  <c r="AL320" i="7"/>
  <c r="AK320" i="7"/>
  <c r="AJ320" i="7"/>
  <c r="AI320" i="7"/>
  <c r="S320" i="7"/>
  <c r="R320" i="7"/>
  <c r="Q320" i="7"/>
  <c r="P320" i="7"/>
  <c r="O320" i="7"/>
  <c r="N320" i="7"/>
  <c r="M320" i="7"/>
  <c r="L320" i="7"/>
  <c r="K320" i="7"/>
  <c r="J320" i="7"/>
  <c r="I320" i="7"/>
  <c r="H320" i="7"/>
  <c r="G320" i="7"/>
  <c r="F320" i="7"/>
  <c r="BI319" i="7"/>
  <c r="BH319" i="7" s="1"/>
  <c r="BF319" i="7"/>
  <c r="BE319" i="7"/>
  <c r="BD319" i="7"/>
  <c r="BC319" i="7"/>
  <c r="BB319" i="7"/>
  <c r="BA319" i="7"/>
  <c r="AZ319" i="7"/>
  <c r="AY319" i="7"/>
  <c r="AX319" i="7"/>
  <c r="AW319" i="7"/>
  <c r="AV319" i="7"/>
  <c r="AU319" i="7"/>
  <c r="AT319" i="7"/>
  <c r="AS319" i="7"/>
  <c r="AR319" i="7"/>
  <c r="AQ319" i="7"/>
  <c r="AP319" i="7"/>
  <c r="AO319" i="7"/>
  <c r="AN319" i="7"/>
  <c r="AM319" i="7"/>
  <c r="AL319" i="7"/>
  <c r="AK319" i="7"/>
  <c r="AJ319" i="7"/>
  <c r="AI319" i="7"/>
  <c r="S319" i="7"/>
  <c r="R319" i="7"/>
  <c r="Q319" i="7"/>
  <c r="P319" i="7"/>
  <c r="O319" i="7"/>
  <c r="N319" i="7"/>
  <c r="M319" i="7"/>
  <c r="L319" i="7"/>
  <c r="K319" i="7"/>
  <c r="J319" i="7"/>
  <c r="I319" i="7"/>
  <c r="H319" i="7"/>
  <c r="G319" i="7"/>
  <c r="F319" i="7"/>
  <c r="BI318" i="7"/>
  <c r="BH318" i="7" s="1"/>
  <c r="BF318" i="7"/>
  <c r="BE318" i="7"/>
  <c r="BD318" i="7"/>
  <c r="BC318" i="7"/>
  <c r="BB318" i="7"/>
  <c r="BA318" i="7"/>
  <c r="AZ318" i="7"/>
  <c r="AY318" i="7"/>
  <c r="AX318" i="7"/>
  <c r="AW318" i="7"/>
  <c r="AV318" i="7"/>
  <c r="AU318" i="7"/>
  <c r="AT318" i="7"/>
  <c r="AS318" i="7"/>
  <c r="AR318" i="7"/>
  <c r="AQ318" i="7"/>
  <c r="AP318" i="7"/>
  <c r="AO318" i="7"/>
  <c r="AN318" i="7"/>
  <c r="AM318" i="7"/>
  <c r="AL318" i="7"/>
  <c r="AK318" i="7"/>
  <c r="AJ318" i="7"/>
  <c r="AI318" i="7"/>
  <c r="S318" i="7"/>
  <c r="R318" i="7"/>
  <c r="Q318" i="7"/>
  <c r="P318" i="7"/>
  <c r="O318" i="7"/>
  <c r="N318" i="7"/>
  <c r="M318" i="7"/>
  <c r="L318" i="7"/>
  <c r="K318" i="7"/>
  <c r="J318" i="7"/>
  <c r="I318" i="7"/>
  <c r="H318" i="7"/>
  <c r="G318" i="7"/>
  <c r="F318" i="7"/>
  <c r="BI317" i="7"/>
  <c r="BH317" i="7" s="1"/>
  <c r="BF317" i="7"/>
  <c r="BE317" i="7"/>
  <c r="BD317" i="7"/>
  <c r="BC317" i="7"/>
  <c r="BB317" i="7"/>
  <c r="BA317" i="7"/>
  <c r="AZ317" i="7"/>
  <c r="AY317" i="7"/>
  <c r="AX317" i="7"/>
  <c r="AW317" i="7"/>
  <c r="AV317" i="7"/>
  <c r="AU317" i="7"/>
  <c r="AT317" i="7"/>
  <c r="AS317" i="7"/>
  <c r="AR317" i="7"/>
  <c r="AQ317" i="7"/>
  <c r="AP317" i="7"/>
  <c r="AO317" i="7"/>
  <c r="AN317" i="7"/>
  <c r="AM317" i="7"/>
  <c r="AL317" i="7"/>
  <c r="AK317" i="7"/>
  <c r="AJ317" i="7"/>
  <c r="AI317" i="7"/>
  <c r="S317" i="7"/>
  <c r="R317" i="7"/>
  <c r="Q317" i="7"/>
  <c r="P317" i="7"/>
  <c r="O317" i="7"/>
  <c r="N317" i="7"/>
  <c r="M317" i="7"/>
  <c r="L317" i="7"/>
  <c r="K317" i="7"/>
  <c r="J317" i="7"/>
  <c r="I317" i="7"/>
  <c r="H317" i="7"/>
  <c r="G317" i="7"/>
  <c r="F317" i="7"/>
  <c r="BI316" i="7"/>
  <c r="BH316" i="7" s="1"/>
  <c r="BF316" i="7"/>
  <c r="BE316" i="7"/>
  <c r="BD316" i="7"/>
  <c r="BC316" i="7"/>
  <c r="BB316" i="7"/>
  <c r="BA316" i="7"/>
  <c r="AZ316" i="7"/>
  <c r="AY316" i="7"/>
  <c r="AX316" i="7"/>
  <c r="AW316" i="7"/>
  <c r="AV316" i="7"/>
  <c r="AU316" i="7"/>
  <c r="AT316" i="7"/>
  <c r="AS316" i="7"/>
  <c r="AR316" i="7"/>
  <c r="AQ316" i="7"/>
  <c r="AP316" i="7"/>
  <c r="AO316" i="7"/>
  <c r="AN316" i="7"/>
  <c r="AM316" i="7"/>
  <c r="AL316" i="7"/>
  <c r="AK316" i="7"/>
  <c r="AJ316" i="7"/>
  <c r="AI316" i="7"/>
  <c r="S316" i="7"/>
  <c r="R316" i="7"/>
  <c r="Q316" i="7"/>
  <c r="P316" i="7"/>
  <c r="O316" i="7"/>
  <c r="N316" i="7"/>
  <c r="M316" i="7"/>
  <c r="L316" i="7"/>
  <c r="K316" i="7"/>
  <c r="J316" i="7"/>
  <c r="I316" i="7"/>
  <c r="H316" i="7"/>
  <c r="G316" i="7"/>
  <c r="F316" i="7"/>
  <c r="E316" i="7"/>
  <c r="BI315" i="7"/>
  <c r="BH315" i="7" s="1"/>
  <c r="BF315" i="7"/>
  <c r="BE315" i="7"/>
  <c r="BD315" i="7"/>
  <c r="BC315" i="7"/>
  <c r="BB315" i="7"/>
  <c r="BA315" i="7"/>
  <c r="AZ315" i="7"/>
  <c r="AY315" i="7"/>
  <c r="AX315" i="7"/>
  <c r="AW315" i="7"/>
  <c r="AV315" i="7"/>
  <c r="AU315" i="7"/>
  <c r="AT315" i="7"/>
  <c r="AS315" i="7"/>
  <c r="AR315" i="7"/>
  <c r="AQ315" i="7"/>
  <c r="AP315" i="7"/>
  <c r="AO315" i="7"/>
  <c r="AN315" i="7"/>
  <c r="AM315" i="7"/>
  <c r="AL315" i="7"/>
  <c r="AK315" i="7"/>
  <c r="AJ315" i="7"/>
  <c r="AI315" i="7"/>
  <c r="S315" i="7"/>
  <c r="R315" i="7"/>
  <c r="Q315" i="7"/>
  <c r="P315" i="7"/>
  <c r="O315" i="7"/>
  <c r="N315" i="7"/>
  <c r="M315" i="7"/>
  <c r="L315" i="7"/>
  <c r="K315" i="7"/>
  <c r="J315" i="7"/>
  <c r="I315" i="7"/>
  <c r="H315" i="7"/>
  <c r="G315" i="7"/>
  <c r="F315" i="7"/>
  <c r="E315" i="7"/>
  <c r="BI314" i="7"/>
  <c r="BH314" i="7" s="1"/>
  <c r="BF314" i="7"/>
  <c r="BE314" i="7"/>
  <c r="BD314" i="7"/>
  <c r="BC314" i="7"/>
  <c r="BB314" i="7"/>
  <c r="BA314" i="7"/>
  <c r="AZ314" i="7"/>
  <c r="AY314" i="7"/>
  <c r="AX314" i="7"/>
  <c r="AW314" i="7"/>
  <c r="AV314" i="7"/>
  <c r="AU314" i="7"/>
  <c r="AT314" i="7"/>
  <c r="AS314" i="7"/>
  <c r="AR314" i="7"/>
  <c r="AQ314" i="7"/>
  <c r="AP314" i="7"/>
  <c r="AO314" i="7"/>
  <c r="AN314" i="7"/>
  <c r="AM314" i="7"/>
  <c r="AL314" i="7"/>
  <c r="AK314" i="7"/>
  <c r="AJ314" i="7"/>
  <c r="AI314" i="7"/>
  <c r="S314" i="7"/>
  <c r="R314" i="7"/>
  <c r="Q314" i="7"/>
  <c r="P314" i="7"/>
  <c r="O314" i="7"/>
  <c r="N314" i="7"/>
  <c r="M314" i="7"/>
  <c r="L314" i="7"/>
  <c r="K314" i="7"/>
  <c r="J314" i="7"/>
  <c r="I314" i="7"/>
  <c r="H314" i="7"/>
  <c r="G314" i="7"/>
  <c r="F314" i="7"/>
  <c r="BI313" i="7"/>
  <c r="BH313" i="7" s="1"/>
  <c r="BF313" i="7"/>
  <c r="BE313" i="7"/>
  <c r="BD313" i="7"/>
  <c r="BC313" i="7"/>
  <c r="BB313" i="7"/>
  <c r="BA313" i="7"/>
  <c r="AZ313" i="7"/>
  <c r="AY313" i="7"/>
  <c r="AX313" i="7"/>
  <c r="AW313" i="7"/>
  <c r="AV313" i="7"/>
  <c r="AU313" i="7"/>
  <c r="AT313" i="7"/>
  <c r="AS313" i="7"/>
  <c r="AR313" i="7"/>
  <c r="AQ313" i="7"/>
  <c r="AP313" i="7"/>
  <c r="AO313" i="7"/>
  <c r="AN313" i="7"/>
  <c r="AM313" i="7"/>
  <c r="AL313" i="7"/>
  <c r="AK313" i="7"/>
  <c r="AJ313" i="7"/>
  <c r="AI313" i="7"/>
  <c r="S313" i="7"/>
  <c r="R313" i="7"/>
  <c r="Q313" i="7"/>
  <c r="P313" i="7"/>
  <c r="O313" i="7"/>
  <c r="N313" i="7"/>
  <c r="M313" i="7"/>
  <c r="L313" i="7"/>
  <c r="K313" i="7"/>
  <c r="J313" i="7"/>
  <c r="I313" i="7"/>
  <c r="H313" i="7"/>
  <c r="G313" i="7"/>
  <c r="F313" i="7"/>
  <c r="BI312" i="7"/>
  <c r="BH312" i="7" s="1"/>
  <c r="BF312" i="7"/>
  <c r="BE312" i="7"/>
  <c r="BD312" i="7"/>
  <c r="BC312" i="7"/>
  <c r="BB312" i="7"/>
  <c r="BA312" i="7"/>
  <c r="AZ312" i="7"/>
  <c r="AY312" i="7"/>
  <c r="AX312" i="7"/>
  <c r="AW312" i="7"/>
  <c r="AV312" i="7"/>
  <c r="AU312" i="7"/>
  <c r="AT312" i="7"/>
  <c r="AS312" i="7"/>
  <c r="AR312" i="7"/>
  <c r="AQ312" i="7"/>
  <c r="AP312" i="7"/>
  <c r="AO312" i="7"/>
  <c r="AN312" i="7"/>
  <c r="AM312" i="7"/>
  <c r="AL312" i="7"/>
  <c r="AK312" i="7"/>
  <c r="AJ312" i="7"/>
  <c r="AI312" i="7"/>
  <c r="S312" i="7"/>
  <c r="R312" i="7"/>
  <c r="Q312" i="7"/>
  <c r="P312" i="7"/>
  <c r="O312" i="7"/>
  <c r="N312" i="7"/>
  <c r="M312" i="7"/>
  <c r="L312" i="7"/>
  <c r="K312" i="7"/>
  <c r="J312" i="7"/>
  <c r="I312" i="7"/>
  <c r="H312" i="7"/>
  <c r="G312" i="7"/>
  <c r="F312" i="7"/>
  <c r="BI311" i="7"/>
  <c r="BH311" i="7" s="1"/>
  <c r="BF311" i="7"/>
  <c r="BE311" i="7"/>
  <c r="BD311" i="7"/>
  <c r="BC311" i="7"/>
  <c r="BB311" i="7"/>
  <c r="BA311" i="7"/>
  <c r="AZ311" i="7"/>
  <c r="AY311" i="7"/>
  <c r="AX311" i="7"/>
  <c r="AW311" i="7"/>
  <c r="AV311" i="7"/>
  <c r="AU311" i="7"/>
  <c r="AT311" i="7"/>
  <c r="AS311" i="7"/>
  <c r="AR311" i="7"/>
  <c r="AQ311" i="7"/>
  <c r="AP311" i="7"/>
  <c r="AO311" i="7"/>
  <c r="AN311" i="7"/>
  <c r="AM311" i="7"/>
  <c r="AL311" i="7"/>
  <c r="AK311" i="7"/>
  <c r="AJ311" i="7"/>
  <c r="AI311" i="7"/>
  <c r="S311" i="7"/>
  <c r="R311" i="7"/>
  <c r="Q311" i="7"/>
  <c r="P311" i="7"/>
  <c r="O311" i="7"/>
  <c r="N311" i="7"/>
  <c r="M311" i="7"/>
  <c r="L311" i="7"/>
  <c r="K311" i="7"/>
  <c r="J311" i="7"/>
  <c r="I311" i="7"/>
  <c r="H311" i="7"/>
  <c r="G311" i="7"/>
  <c r="F311" i="7"/>
  <c r="BI310" i="7"/>
  <c r="BH310" i="7" s="1"/>
  <c r="BF310" i="7"/>
  <c r="BE310" i="7"/>
  <c r="BD310" i="7"/>
  <c r="BC310" i="7"/>
  <c r="BB310" i="7"/>
  <c r="BA310" i="7"/>
  <c r="AZ310" i="7"/>
  <c r="AY310" i="7"/>
  <c r="AX310" i="7"/>
  <c r="AW310" i="7"/>
  <c r="AV310" i="7"/>
  <c r="AU310" i="7"/>
  <c r="AT310" i="7"/>
  <c r="AS310" i="7"/>
  <c r="AR310" i="7"/>
  <c r="AQ310" i="7"/>
  <c r="AP310" i="7"/>
  <c r="AO310" i="7"/>
  <c r="AN310" i="7"/>
  <c r="AM310" i="7"/>
  <c r="AL310" i="7"/>
  <c r="AK310" i="7"/>
  <c r="AJ310" i="7"/>
  <c r="AI310" i="7"/>
  <c r="S310" i="7"/>
  <c r="R310" i="7"/>
  <c r="Q310" i="7"/>
  <c r="P310" i="7"/>
  <c r="O310" i="7"/>
  <c r="N310" i="7"/>
  <c r="M310" i="7"/>
  <c r="L310" i="7"/>
  <c r="K310" i="7"/>
  <c r="J310" i="7"/>
  <c r="I310" i="7"/>
  <c r="H310" i="7"/>
  <c r="G310" i="7"/>
  <c r="F310" i="7"/>
  <c r="BI309" i="7"/>
  <c r="BH309" i="7" s="1"/>
  <c r="BF309" i="7"/>
  <c r="BE309" i="7"/>
  <c r="BD309" i="7"/>
  <c r="BC309" i="7"/>
  <c r="BB309" i="7"/>
  <c r="BA309" i="7"/>
  <c r="AZ309" i="7"/>
  <c r="AY309" i="7"/>
  <c r="AX309" i="7"/>
  <c r="AW309" i="7"/>
  <c r="AV309" i="7"/>
  <c r="AU309" i="7"/>
  <c r="AT309" i="7"/>
  <c r="AS309" i="7"/>
  <c r="AR309" i="7"/>
  <c r="AQ309" i="7"/>
  <c r="AP309" i="7"/>
  <c r="AO309" i="7"/>
  <c r="AN309" i="7"/>
  <c r="AM309" i="7"/>
  <c r="AL309" i="7"/>
  <c r="AK309" i="7"/>
  <c r="AJ309" i="7"/>
  <c r="AI309" i="7"/>
  <c r="S309" i="7"/>
  <c r="R309" i="7"/>
  <c r="Q309" i="7"/>
  <c r="P309" i="7"/>
  <c r="O309" i="7"/>
  <c r="N309" i="7"/>
  <c r="M309" i="7"/>
  <c r="L309" i="7"/>
  <c r="K309" i="7"/>
  <c r="J309" i="7"/>
  <c r="I309" i="7"/>
  <c r="H309" i="7"/>
  <c r="G309" i="7"/>
  <c r="F309" i="7"/>
  <c r="BI308" i="7"/>
  <c r="BH308" i="7" s="1"/>
  <c r="BF308" i="7"/>
  <c r="BE308" i="7"/>
  <c r="BD308" i="7"/>
  <c r="BC308" i="7"/>
  <c r="BB308" i="7"/>
  <c r="BA308" i="7"/>
  <c r="AZ308" i="7"/>
  <c r="AY308" i="7"/>
  <c r="AX308" i="7"/>
  <c r="AW308" i="7"/>
  <c r="AV308" i="7"/>
  <c r="AU308" i="7"/>
  <c r="AT308" i="7"/>
  <c r="AS308" i="7"/>
  <c r="AR308" i="7"/>
  <c r="AQ308" i="7"/>
  <c r="AP308" i="7"/>
  <c r="AO308" i="7"/>
  <c r="AN308" i="7"/>
  <c r="AM308" i="7"/>
  <c r="AL308" i="7"/>
  <c r="AK308" i="7"/>
  <c r="AJ308" i="7"/>
  <c r="AI308" i="7"/>
  <c r="S308" i="7"/>
  <c r="R308" i="7"/>
  <c r="Q308" i="7"/>
  <c r="P308" i="7"/>
  <c r="O308" i="7"/>
  <c r="N308" i="7"/>
  <c r="M308" i="7"/>
  <c r="L308" i="7"/>
  <c r="K308" i="7"/>
  <c r="J308" i="7"/>
  <c r="I308" i="7"/>
  <c r="H308" i="7"/>
  <c r="G308" i="7"/>
  <c r="F308" i="7"/>
  <c r="BI307" i="7"/>
  <c r="BH307" i="7" s="1"/>
  <c r="BF307" i="7"/>
  <c r="BE307" i="7"/>
  <c r="BD307" i="7"/>
  <c r="BC307" i="7"/>
  <c r="BB307" i="7"/>
  <c r="BA307" i="7"/>
  <c r="AZ307" i="7"/>
  <c r="AY307" i="7"/>
  <c r="AX307" i="7"/>
  <c r="AW307" i="7"/>
  <c r="AV307" i="7"/>
  <c r="AU307" i="7"/>
  <c r="AT307" i="7"/>
  <c r="AS307" i="7"/>
  <c r="AR307" i="7"/>
  <c r="AQ307" i="7"/>
  <c r="AP307" i="7"/>
  <c r="AO307" i="7"/>
  <c r="AN307" i="7"/>
  <c r="AM307" i="7"/>
  <c r="AL307" i="7"/>
  <c r="AK307" i="7"/>
  <c r="AJ307" i="7"/>
  <c r="AI307" i="7"/>
  <c r="S307" i="7"/>
  <c r="R307" i="7"/>
  <c r="Q307" i="7"/>
  <c r="P307" i="7"/>
  <c r="O307" i="7"/>
  <c r="N307" i="7"/>
  <c r="M307" i="7"/>
  <c r="L307" i="7"/>
  <c r="K307" i="7"/>
  <c r="J307" i="7"/>
  <c r="I307" i="7"/>
  <c r="H307" i="7"/>
  <c r="G307" i="7"/>
  <c r="F307" i="7"/>
  <c r="BI306" i="7"/>
  <c r="BH306" i="7" s="1"/>
  <c r="BF306" i="7"/>
  <c r="BE306" i="7"/>
  <c r="BD306" i="7"/>
  <c r="BC306" i="7"/>
  <c r="BB306" i="7"/>
  <c r="BA306" i="7"/>
  <c r="AZ306" i="7"/>
  <c r="AY306" i="7"/>
  <c r="AX306" i="7"/>
  <c r="AW306" i="7"/>
  <c r="AV306" i="7"/>
  <c r="AU306" i="7"/>
  <c r="AT306" i="7"/>
  <c r="AS306" i="7"/>
  <c r="AR306" i="7"/>
  <c r="AQ306" i="7"/>
  <c r="AP306" i="7"/>
  <c r="AO306" i="7"/>
  <c r="AN306" i="7"/>
  <c r="AM306" i="7"/>
  <c r="AL306" i="7"/>
  <c r="AK306" i="7"/>
  <c r="AJ306" i="7"/>
  <c r="AI306" i="7"/>
  <c r="S306" i="7"/>
  <c r="R306" i="7"/>
  <c r="Q306" i="7"/>
  <c r="P306" i="7"/>
  <c r="O306" i="7"/>
  <c r="N306" i="7"/>
  <c r="M306" i="7"/>
  <c r="L306" i="7"/>
  <c r="K306" i="7"/>
  <c r="J306" i="7"/>
  <c r="I306" i="7"/>
  <c r="H306" i="7"/>
  <c r="G306" i="7"/>
  <c r="F306" i="7"/>
  <c r="BI305" i="7"/>
  <c r="BH305" i="7" s="1"/>
  <c r="BF305" i="7"/>
  <c r="BE305" i="7"/>
  <c r="BD305" i="7"/>
  <c r="BC305" i="7"/>
  <c r="BB305" i="7"/>
  <c r="BA305" i="7"/>
  <c r="AZ305" i="7"/>
  <c r="AY305" i="7"/>
  <c r="AX305" i="7"/>
  <c r="AW305" i="7"/>
  <c r="AV305" i="7"/>
  <c r="AU305" i="7"/>
  <c r="AT305" i="7"/>
  <c r="AS305" i="7"/>
  <c r="AR305" i="7"/>
  <c r="AQ305" i="7"/>
  <c r="AP305" i="7"/>
  <c r="AO305" i="7"/>
  <c r="AN305" i="7"/>
  <c r="AM305" i="7"/>
  <c r="AL305" i="7"/>
  <c r="AK305" i="7"/>
  <c r="AJ305" i="7"/>
  <c r="AI305" i="7"/>
  <c r="S305" i="7"/>
  <c r="R305" i="7"/>
  <c r="Q305" i="7"/>
  <c r="P305" i="7"/>
  <c r="O305" i="7"/>
  <c r="N305" i="7"/>
  <c r="M305" i="7"/>
  <c r="L305" i="7"/>
  <c r="K305" i="7"/>
  <c r="J305" i="7"/>
  <c r="I305" i="7"/>
  <c r="H305" i="7"/>
  <c r="G305" i="7"/>
  <c r="F305" i="7"/>
  <c r="BI304" i="7"/>
  <c r="BH304" i="7" s="1"/>
  <c r="BF304" i="7"/>
  <c r="BE304" i="7"/>
  <c r="BD304" i="7"/>
  <c r="BC304" i="7"/>
  <c r="BB304" i="7"/>
  <c r="BA304" i="7"/>
  <c r="AZ304" i="7"/>
  <c r="AY304" i="7"/>
  <c r="AX304" i="7"/>
  <c r="AW304" i="7"/>
  <c r="AV304" i="7"/>
  <c r="AU304" i="7"/>
  <c r="AT304" i="7"/>
  <c r="AS304" i="7"/>
  <c r="AR304" i="7"/>
  <c r="AQ304" i="7"/>
  <c r="AP304" i="7"/>
  <c r="AO304" i="7"/>
  <c r="AN304" i="7"/>
  <c r="AM304" i="7"/>
  <c r="AL304" i="7"/>
  <c r="AK304" i="7"/>
  <c r="AJ304" i="7"/>
  <c r="AI304" i="7"/>
  <c r="S304" i="7"/>
  <c r="R304" i="7"/>
  <c r="Q304" i="7"/>
  <c r="P304" i="7"/>
  <c r="O304" i="7"/>
  <c r="N304" i="7"/>
  <c r="M304" i="7"/>
  <c r="L304" i="7"/>
  <c r="K304" i="7"/>
  <c r="J304" i="7"/>
  <c r="I304" i="7"/>
  <c r="H304" i="7"/>
  <c r="G304" i="7"/>
  <c r="F304" i="7"/>
  <c r="BI303" i="7"/>
  <c r="BH303" i="7" s="1"/>
  <c r="BF303" i="7"/>
  <c r="BE303" i="7"/>
  <c r="BD303" i="7"/>
  <c r="BC303" i="7"/>
  <c r="BB303" i="7"/>
  <c r="BA303" i="7"/>
  <c r="AZ303" i="7"/>
  <c r="AY303" i="7"/>
  <c r="AX303" i="7"/>
  <c r="AW303" i="7"/>
  <c r="AV303" i="7"/>
  <c r="AU303" i="7"/>
  <c r="AT303" i="7"/>
  <c r="AS303" i="7"/>
  <c r="AR303" i="7"/>
  <c r="AQ303" i="7"/>
  <c r="AP303" i="7"/>
  <c r="AO303" i="7"/>
  <c r="AN303" i="7"/>
  <c r="AM303" i="7"/>
  <c r="AL303" i="7"/>
  <c r="AK303" i="7"/>
  <c r="AJ303" i="7"/>
  <c r="AI303" i="7"/>
  <c r="S303" i="7"/>
  <c r="R303" i="7"/>
  <c r="Q303" i="7"/>
  <c r="P303" i="7"/>
  <c r="O303" i="7"/>
  <c r="N303" i="7"/>
  <c r="M303" i="7"/>
  <c r="L303" i="7"/>
  <c r="K303" i="7"/>
  <c r="J303" i="7"/>
  <c r="I303" i="7"/>
  <c r="H303" i="7"/>
  <c r="G303" i="7"/>
  <c r="F303" i="7"/>
  <c r="BI302" i="7"/>
  <c r="BH302" i="7" s="1"/>
  <c r="BF302" i="7"/>
  <c r="BE302" i="7"/>
  <c r="BD302" i="7"/>
  <c r="BC302" i="7"/>
  <c r="BB302" i="7"/>
  <c r="BA302" i="7"/>
  <c r="AZ302" i="7"/>
  <c r="AY302" i="7"/>
  <c r="AX302" i="7"/>
  <c r="AW302" i="7"/>
  <c r="AV302" i="7"/>
  <c r="AU302" i="7"/>
  <c r="AT302" i="7"/>
  <c r="AS302" i="7"/>
  <c r="AR302" i="7"/>
  <c r="AQ302" i="7"/>
  <c r="AP302" i="7"/>
  <c r="AO302" i="7"/>
  <c r="AN302" i="7"/>
  <c r="AM302" i="7"/>
  <c r="AL302" i="7"/>
  <c r="AK302" i="7"/>
  <c r="AJ302" i="7"/>
  <c r="AI302" i="7"/>
  <c r="S302" i="7"/>
  <c r="R302" i="7"/>
  <c r="Q302" i="7"/>
  <c r="P302" i="7"/>
  <c r="O302" i="7"/>
  <c r="N302" i="7"/>
  <c r="M302" i="7"/>
  <c r="L302" i="7"/>
  <c r="K302" i="7"/>
  <c r="J302" i="7"/>
  <c r="I302" i="7"/>
  <c r="H302" i="7"/>
  <c r="G302" i="7"/>
  <c r="F302" i="7"/>
  <c r="BI301" i="7"/>
  <c r="BH301" i="7" s="1"/>
  <c r="BF301" i="7"/>
  <c r="BE301" i="7"/>
  <c r="BD301" i="7"/>
  <c r="BC301" i="7"/>
  <c r="BB301" i="7"/>
  <c r="BA301" i="7"/>
  <c r="AZ301" i="7"/>
  <c r="AY301" i="7"/>
  <c r="AX301" i="7"/>
  <c r="AW301" i="7"/>
  <c r="AV301" i="7"/>
  <c r="AU301" i="7"/>
  <c r="AT301" i="7"/>
  <c r="AS301" i="7"/>
  <c r="AR301" i="7"/>
  <c r="AQ301" i="7"/>
  <c r="AP301" i="7"/>
  <c r="AO301" i="7"/>
  <c r="AN301" i="7"/>
  <c r="AM301" i="7"/>
  <c r="AL301" i="7"/>
  <c r="AK301" i="7"/>
  <c r="AJ301" i="7"/>
  <c r="AI301" i="7"/>
  <c r="S301" i="7"/>
  <c r="R301" i="7"/>
  <c r="Q301" i="7"/>
  <c r="P301" i="7"/>
  <c r="O301" i="7"/>
  <c r="N301" i="7"/>
  <c r="M301" i="7"/>
  <c r="L301" i="7"/>
  <c r="K301" i="7"/>
  <c r="J301" i="7"/>
  <c r="I301" i="7"/>
  <c r="H301" i="7"/>
  <c r="G301" i="7"/>
  <c r="F301" i="7"/>
  <c r="BI300" i="7"/>
  <c r="BH300" i="7" s="1"/>
  <c r="BF300" i="7"/>
  <c r="BE300" i="7"/>
  <c r="BD300" i="7"/>
  <c r="BC300" i="7"/>
  <c r="BB300" i="7"/>
  <c r="BA300" i="7"/>
  <c r="AZ300" i="7"/>
  <c r="AY300" i="7"/>
  <c r="AX300" i="7"/>
  <c r="AW300" i="7"/>
  <c r="AV300" i="7"/>
  <c r="AU300" i="7"/>
  <c r="AT300" i="7"/>
  <c r="AS300" i="7"/>
  <c r="AR300" i="7"/>
  <c r="AQ300" i="7"/>
  <c r="AP300" i="7"/>
  <c r="AO300" i="7"/>
  <c r="AN300" i="7"/>
  <c r="AM300" i="7"/>
  <c r="AL300" i="7"/>
  <c r="AK300" i="7"/>
  <c r="AJ300" i="7"/>
  <c r="AI300" i="7"/>
  <c r="S300" i="7"/>
  <c r="R300" i="7"/>
  <c r="Q300" i="7"/>
  <c r="P300" i="7"/>
  <c r="O300" i="7"/>
  <c r="N300" i="7"/>
  <c r="M300" i="7"/>
  <c r="L300" i="7"/>
  <c r="K300" i="7"/>
  <c r="J300" i="7"/>
  <c r="I300" i="7"/>
  <c r="H300" i="7"/>
  <c r="G300" i="7"/>
  <c r="F300" i="7"/>
  <c r="E300" i="7"/>
  <c r="BI299" i="7"/>
  <c r="BH299" i="7" s="1"/>
  <c r="BF299" i="7"/>
  <c r="BE299" i="7"/>
  <c r="BD299" i="7"/>
  <c r="BC299" i="7"/>
  <c r="BB299" i="7"/>
  <c r="BA299" i="7"/>
  <c r="AZ299" i="7"/>
  <c r="AY299" i="7"/>
  <c r="AX299" i="7"/>
  <c r="AW299" i="7"/>
  <c r="AV299" i="7"/>
  <c r="AU299" i="7"/>
  <c r="AT299" i="7"/>
  <c r="AS299" i="7"/>
  <c r="AR299" i="7"/>
  <c r="AQ299" i="7"/>
  <c r="AP299" i="7"/>
  <c r="AO299" i="7"/>
  <c r="AN299" i="7"/>
  <c r="AM299" i="7"/>
  <c r="AL299" i="7"/>
  <c r="AK299" i="7"/>
  <c r="AJ299" i="7"/>
  <c r="AI299" i="7"/>
  <c r="S299" i="7"/>
  <c r="R299" i="7"/>
  <c r="Q299" i="7"/>
  <c r="P299" i="7"/>
  <c r="O299" i="7"/>
  <c r="N299" i="7"/>
  <c r="M299" i="7"/>
  <c r="L299" i="7"/>
  <c r="K299" i="7"/>
  <c r="J299" i="7"/>
  <c r="I299" i="7"/>
  <c r="H299" i="7"/>
  <c r="G299" i="7"/>
  <c r="F299" i="7"/>
  <c r="E299" i="7"/>
  <c r="BI298" i="7"/>
  <c r="BH298" i="7" s="1"/>
  <c r="BF298" i="7"/>
  <c r="BE298" i="7"/>
  <c r="BD298" i="7"/>
  <c r="BC298" i="7"/>
  <c r="BB298" i="7"/>
  <c r="BA298" i="7"/>
  <c r="AZ298" i="7"/>
  <c r="AY298" i="7"/>
  <c r="AX298" i="7"/>
  <c r="AW298" i="7"/>
  <c r="AV298" i="7"/>
  <c r="AU298" i="7"/>
  <c r="AT298" i="7"/>
  <c r="AS298" i="7"/>
  <c r="AR298" i="7"/>
  <c r="AQ298" i="7"/>
  <c r="AP298" i="7"/>
  <c r="AO298" i="7"/>
  <c r="AN298" i="7"/>
  <c r="AM298" i="7"/>
  <c r="AL298" i="7"/>
  <c r="AK298" i="7"/>
  <c r="AJ298" i="7"/>
  <c r="AI298" i="7"/>
  <c r="S298" i="7"/>
  <c r="R298" i="7"/>
  <c r="Q298" i="7"/>
  <c r="P298" i="7"/>
  <c r="O298" i="7"/>
  <c r="N298" i="7"/>
  <c r="M298" i="7"/>
  <c r="L298" i="7"/>
  <c r="K298" i="7"/>
  <c r="J298" i="7"/>
  <c r="I298" i="7"/>
  <c r="H298" i="7"/>
  <c r="G298" i="7"/>
  <c r="F298" i="7"/>
  <c r="E298" i="7"/>
  <c r="BI297" i="7"/>
  <c r="BH297" i="7" s="1"/>
  <c r="BF297" i="7"/>
  <c r="BE297" i="7"/>
  <c r="BD297" i="7"/>
  <c r="BC297" i="7"/>
  <c r="BB297" i="7"/>
  <c r="BA297" i="7"/>
  <c r="AZ297" i="7"/>
  <c r="AY297" i="7"/>
  <c r="AX297" i="7"/>
  <c r="AW297" i="7"/>
  <c r="AV297" i="7"/>
  <c r="AU297" i="7"/>
  <c r="AT297" i="7"/>
  <c r="AS297" i="7"/>
  <c r="AR297" i="7"/>
  <c r="AQ297" i="7"/>
  <c r="AP297" i="7"/>
  <c r="AO297" i="7"/>
  <c r="AN297" i="7"/>
  <c r="AM297" i="7"/>
  <c r="AL297" i="7"/>
  <c r="AK297" i="7"/>
  <c r="AJ297" i="7"/>
  <c r="AI297" i="7"/>
  <c r="S297" i="7"/>
  <c r="R297" i="7"/>
  <c r="Q297" i="7"/>
  <c r="P297" i="7"/>
  <c r="O297" i="7"/>
  <c r="N297" i="7"/>
  <c r="M297" i="7"/>
  <c r="L297" i="7"/>
  <c r="K297" i="7"/>
  <c r="J297" i="7"/>
  <c r="I297" i="7"/>
  <c r="H297" i="7"/>
  <c r="G297" i="7"/>
  <c r="F297" i="7"/>
  <c r="E297" i="7"/>
  <c r="BI296" i="7"/>
  <c r="BH296" i="7" s="1"/>
  <c r="BF296" i="7"/>
  <c r="BE296" i="7"/>
  <c r="BD296" i="7"/>
  <c r="BC296" i="7"/>
  <c r="BB296" i="7"/>
  <c r="BA296" i="7"/>
  <c r="AZ296" i="7"/>
  <c r="AY296" i="7"/>
  <c r="AX296" i="7"/>
  <c r="AW296" i="7"/>
  <c r="AV296" i="7"/>
  <c r="AU296" i="7"/>
  <c r="AT296" i="7"/>
  <c r="AS296" i="7"/>
  <c r="AR296" i="7"/>
  <c r="AQ296" i="7"/>
  <c r="AP296" i="7"/>
  <c r="AO296" i="7"/>
  <c r="AN296" i="7"/>
  <c r="AM296" i="7"/>
  <c r="AL296" i="7"/>
  <c r="AK296" i="7"/>
  <c r="AJ296" i="7"/>
  <c r="AI296" i="7"/>
  <c r="S296" i="7"/>
  <c r="R296" i="7"/>
  <c r="Q296" i="7"/>
  <c r="P296" i="7"/>
  <c r="O296" i="7"/>
  <c r="N296" i="7"/>
  <c r="M296" i="7"/>
  <c r="L296" i="7"/>
  <c r="K296" i="7"/>
  <c r="J296" i="7"/>
  <c r="I296" i="7"/>
  <c r="H296" i="7"/>
  <c r="G296" i="7"/>
  <c r="F296" i="7"/>
  <c r="E296" i="7"/>
  <c r="BI295" i="7"/>
  <c r="BH295" i="7" s="1"/>
  <c r="BF295" i="7"/>
  <c r="BE295" i="7"/>
  <c r="BD295" i="7"/>
  <c r="BC295" i="7"/>
  <c r="BB295" i="7"/>
  <c r="BA295" i="7"/>
  <c r="AZ295" i="7"/>
  <c r="AY295" i="7"/>
  <c r="AX295" i="7"/>
  <c r="AW295" i="7"/>
  <c r="AV295" i="7"/>
  <c r="AU295" i="7"/>
  <c r="AT295" i="7"/>
  <c r="AS295" i="7"/>
  <c r="AR295" i="7"/>
  <c r="AQ295" i="7"/>
  <c r="AP295" i="7"/>
  <c r="AO295" i="7"/>
  <c r="AN295" i="7"/>
  <c r="AM295" i="7"/>
  <c r="AL295" i="7"/>
  <c r="AK295" i="7"/>
  <c r="AJ295" i="7"/>
  <c r="AI295" i="7"/>
  <c r="S295" i="7"/>
  <c r="R295" i="7"/>
  <c r="Q295" i="7"/>
  <c r="P295" i="7"/>
  <c r="O295" i="7"/>
  <c r="N295" i="7"/>
  <c r="M295" i="7"/>
  <c r="L295" i="7"/>
  <c r="K295" i="7"/>
  <c r="J295" i="7"/>
  <c r="I295" i="7"/>
  <c r="H295" i="7"/>
  <c r="G295" i="7"/>
  <c r="F295" i="7"/>
  <c r="E295" i="7"/>
  <c r="BI294" i="7"/>
  <c r="BH294" i="7" s="1"/>
  <c r="BF294" i="7"/>
  <c r="BE294" i="7"/>
  <c r="BD294" i="7"/>
  <c r="BC294" i="7"/>
  <c r="BB294" i="7"/>
  <c r="BA294" i="7"/>
  <c r="AZ294" i="7"/>
  <c r="AY294" i="7"/>
  <c r="AX294" i="7"/>
  <c r="AW294" i="7"/>
  <c r="AV294" i="7"/>
  <c r="AU294" i="7"/>
  <c r="AT294" i="7"/>
  <c r="AS294" i="7"/>
  <c r="AR294" i="7"/>
  <c r="AQ294" i="7"/>
  <c r="AP294" i="7"/>
  <c r="AO294" i="7"/>
  <c r="AN294" i="7"/>
  <c r="AM294" i="7"/>
  <c r="AL294" i="7"/>
  <c r="AK294" i="7"/>
  <c r="AJ294" i="7"/>
  <c r="AI294" i="7"/>
  <c r="S294" i="7"/>
  <c r="R294" i="7"/>
  <c r="Q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BI293" i="7"/>
  <c r="BH293" i="7" s="1"/>
  <c r="BF293" i="7"/>
  <c r="BE293" i="7"/>
  <c r="BD293" i="7"/>
  <c r="BC293" i="7"/>
  <c r="BB293" i="7"/>
  <c r="BA293" i="7"/>
  <c r="AZ293" i="7"/>
  <c r="AY293" i="7"/>
  <c r="AX293" i="7"/>
  <c r="AW293" i="7"/>
  <c r="AV293" i="7"/>
  <c r="AU293" i="7"/>
  <c r="AT293" i="7"/>
  <c r="AS293" i="7"/>
  <c r="AR293" i="7"/>
  <c r="AQ293" i="7"/>
  <c r="AP293" i="7"/>
  <c r="AO293" i="7"/>
  <c r="AN293" i="7"/>
  <c r="AM293" i="7"/>
  <c r="AL293" i="7"/>
  <c r="AK293" i="7"/>
  <c r="AJ293" i="7"/>
  <c r="AI293" i="7"/>
  <c r="S293" i="7"/>
  <c r="R293" i="7"/>
  <c r="Q293" i="7"/>
  <c r="P293" i="7"/>
  <c r="O293" i="7"/>
  <c r="N293" i="7"/>
  <c r="M293" i="7"/>
  <c r="L293" i="7"/>
  <c r="K293" i="7"/>
  <c r="J293" i="7"/>
  <c r="I293" i="7"/>
  <c r="H293" i="7"/>
  <c r="G293" i="7"/>
  <c r="F293" i="7"/>
  <c r="BI292" i="7"/>
  <c r="BH292" i="7" s="1"/>
  <c r="BF292" i="7"/>
  <c r="BE292" i="7"/>
  <c r="BD292" i="7"/>
  <c r="BC292" i="7"/>
  <c r="BB292" i="7"/>
  <c r="BA292" i="7"/>
  <c r="AZ292" i="7"/>
  <c r="AY292" i="7"/>
  <c r="AX292" i="7"/>
  <c r="AW292" i="7"/>
  <c r="AV292" i="7"/>
  <c r="AU292" i="7"/>
  <c r="AT292" i="7"/>
  <c r="AS292" i="7"/>
  <c r="AR292" i="7"/>
  <c r="AQ292" i="7"/>
  <c r="AP292" i="7"/>
  <c r="AO292" i="7"/>
  <c r="AN292" i="7"/>
  <c r="AM292" i="7"/>
  <c r="AL292" i="7"/>
  <c r="AK292" i="7"/>
  <c r="AJ292" i="7"/>
  <c r="AI292" i="7"/>
  <c r="S292" i="7"/>
  <c r="R292" i="7"/>
  <c r="Q292" i="7"/>
  <c r="P292" i="7"/>
  <c r="O292" i="7"/>
  <c r="N292" i="7"/>
  <c r="M292" i="7"/>
  <c r="L292" i="7"/>
  <c r="K292" i="7"/>
  <c r="J292" i="7"/>
  <c r="I292" i="7"/>
  <c r="H292" i="7"/>
  <c r="G292" i="7"/>
  <c r="F292" i="7"/>
  <c r="E292" i="7"/>
  <c r="BI291" i="7"/>
  <c r="BH291" i="7" s="1"/>
  <c r="BF291" i="7"/>
  <c r="BE291" i="7"/>
  <c r="BD291" i="7"/>
  <c r="BC291" i="7"/>
  <c r="BB291" i="7"/>
  <c r="BA291" i="7"/>
  <c r="AZ291" i="7"/>
  <c r="AY291" i="7"/>
  <c r="AX291" i="7"/>
  <c r="AW291" i="7"/>
  <c r="AV291" i="7"/>
  <c r="AU291" i="7"/>
  <c r="AT291" i="7"/>
  <c r="AS291" i="7"/>
  <c r="AR291" i="7"/>
  <c r="AQ291" i="7"/>
  <c r="AP291" i="7"/>
  <c r="AO291" i="7"/>
  <c r="AN291" i="7"/>
  <c r="AM291" i="7"/>
  <c r="AL291" i="7"/>
  <c r="AK291" i="7"/>
  <c r="AJ291" i="7"/>
  <c r="AI291" i="7"/>
  <c r="S291" i="7"/>
  <c r="R291" i="7"/>
  <c r="Q291" i="7"/>
  <c r="P291" i="7"/>
  <c r="O291" i="7"/>
  <c r="N291" i="7"/>
  <c r="M291" i="7"/>
  <c r="L291" i="7"/>
  <c r="K291" i="7"/>
  <c r="J291" i="7"/>
  <c r="I291" i="7"/>
  <c r="H291" i="7"/>
  <c r="G291" i="7"/>
  <c r="F291" i="7"/>
  <c r="E291" i="7"/>
  <c r="BI290" i="7"/>
  <c r="BH290" i="7" s="1"/>
  <c r="BF290" i="7"/>
  <c r="BE290" i="7"/>
  <c r="BD290" i="7"/>
  <c r="BC290" i="7"/>
  <c r="BB290" i="7"/>
  <c r="BA290" i="7"/>
  <c r="AZ290" i="7"/>
  <c r="AY290" i="7"/>
  <c r="AX290" i="7"/>
  <c r="AW290" i="7"/>
  <c r="AV290" i="7"/>
  <c r="AU290" i="7"/>
  <c r="AT290" i="7"/>
  <c r="AS290" i="7"/>
  <c r="AR290" i="7"/>
  <c r="AQ290" i="7"/>
  <c r="AP290" i="7"/>
  <c r="AO290" i="7"/>
  <c r="AN290" i="7"/>
  <c r="AM290" i="7"/>
  <c r="AL290" i="7"/>
  <c r="AK290" i="7"/>
  <c r="AJ290" i="7"/>
  <c r="AI290" i="7"/>
  <c r="S290" i="7"/>
  <c r="R290" i="7"/>
  <c r="Q290" i="7"/>
  <c r="P290" i="7"/>
  <c r="O290" i="7"/>
  <c r="N290" i="7"/>
  <c r="M290" i="7"/>
  <c r="L290" i="7"/>
  <c r="K290" i="7"/>
  <c r="J290" i="7"/>
  <c r="I290" i="7"/>
  <c r="H290" i="7"/>
  <c r="G290" i="7"/>
  <c r="F290" i="7"/>
  <c r="BI289" i="7"/>
  <c r="BF289" i="7"/>
  <c r="BE289" i="7"/>
  <c r="BD289" i="7"/>
  <c r="BC289" i="7"/>
  <c r="BB289" i="7"/>
  <c r="BA289" i="7"/>
  <c r="AZ289" i="7"/>
  <c r="AY289" i="7"/>
  <c r="AX289" i="7"/>
  <c r="AW289" i="7"/>
  <c r="AV289" i="7"/>
  <c r="AU289" i="7"/>
  <c r="AT289" i="7"/>
  <c r="AS289" i="7"/>
  <c r="AR289" i="7"/>
  <c r="AQ289" i="7"/>
  <c r="AP289" i="7"/>
  <c r="AO289" i="7"/>
  <c r="AN289" i="7"/>
  <c r="AM289" i="7"/>
  <c r="AL289" i="7"/>
  <c r="AK289" i="7"/>
  <c r="AJ289" i="7"/>
  <c r="AI289" i="7"/>
  <c r="S289" i="7"/>
  <c r="R289" i="7"/>
  <c r="Q289" i="7"/>
  <c r="P289" i="7"/>
  <c r="O289" i="7"/>
  <c r="N289" i="7"/>
  <c r="M289" i="7"/>
  <c r="L289" i="7"/>
  <c r="K289" i="7"/>
  <c r="J289" i="7"/>
  <c r="I289" i="7"/>
  <c r="H289" i="7"/>
  <c r="G289" i="7"/>
  <c r="F289" i="7"/>
  <c r="BI288" i="7"/>
  <c r="BF288" i="7"/>
  <c r="BE288" i="7"/>
  <c r="BD288" i="7"/>
  <c r="BC288" i="7"/>
  <c r="BB288" i="7"/>
  <c r="BA288" i="7"/>
  <c r="AZ288" i="7"/>
  <c r="AY288" i="7"/>
  <c r="AX288" i="7"/>
  <c r="AW288" i="7"/>
  <c r="AV288" i="7"/>
  <c r="AU288" i="7"/>
  <c r="AT288" i="7"/>
  <c r="AS288" i="7"/>
  <c r="AR288" i="7"/>
  <c r="AQ288" i="7"/>
  <c r="AP288" i="7"/>
  <c r="AO288" i="7"/>
  <c r="AN288" i="7"/>
  <c r="AM288" i="7"/>
  <c r="AL288" i="7"/>
  <c r="AK288" i="7"/>
  <c r="AJ288" i="7"/>
  <c r="AI288" i="7"/>
  <c r="S288" i="7"/>
  <c r="R288" i="7"/>
  <c r="Q288" i="7"/>
  <c r="P288" i="7"/>
  <c r="O288" i="7"/>
  <c r="N288" i="7"/>
  <c r="M288" i="7"/>
  <c r="L288" i="7"/>
  <c r="K288" i="7"/>
  <c r="J288" i="7"/>
  <c r="I288" i="7"/>
  <c r="H288" i="7"/>
  <c r="G288" i="7"/>
  <c r="F288" i="7"/>
  <c r="BI287" i="7"/>
  <c r="BF287" i="7"/>
  <c r="BE287" i="7"/>
  <c r="BD287" i="7"/>
  <c r="BC287" i="7"/>
  <c r="BB287" i="7"/>
  <c r="BA287" i="7"/>
  <c r="AZ287" i="7"/>
  <c r="AY287" i="7"/>
  <c r="AX287" i="7"/>
  <c r="AW287" i="7"/>
  <c r="AV287" i="7"/>
  <c r="AU287" i="7"/>
  <c r="AT287" i="7"/>
  <c r="AS287" i="7"/>
  <c r="AR287" i="7"/>
  <c r="AQ287" i="7"/>
  <c r="AP287" i="7"/>
  <c r="AO287" i="7"/>
  <c r="AN287" i="7"/>
  <c r="AM287" i="7"/>
  <c r="AL287" i="7"/>
  <c r="AK287" i="7"/>
  <c r="AJ287" i="7"/>
  <c r="AI287" i="7"/>
  <c r="S287" i="7"/>
  <c r="R287" i="7"/>
  <c r="Q287" i="7"/>
  <c r="P287" i="7"/>
  <c r="O287" i="7"/>
  <c r="N287" i="7"/>
  <c r="M287" i="7"/>
  <c r="L287" i="7"/>
  <c r="K287" i="7"/>
  <c r="J287" i="7"/>
  <c r="I287" i="7"/>
  <c r="H287" i="7"/>
  <c r="G287" i="7"/>
  <c r="F287" i="7"/>
  <c r="BI286" i="7"/>
  <c r="BF286" i="7"/>
  <c r="BE286" i="7"/>
  <c r="BD286" i="7"/>
  <c r="BC286" i="7"/>
  <c r="BB286" i="7"/>
  <c r="BA286" i="7"/>
  <c r="AZ286" i="7"/>
  <c r="AY286" i="7"/>
  <c r="AX286" i="7"/>
  <c r="AW286" i="7"/>
  <c r="AV286" i="7"/>
  <c r="AU286" i="7"/>
  <c r="AT286" i="7"/>
  <c r="AS286" i="7"/>
  <c r="AR286" i="7"/>
  <c r="AQ286" i="7"/>
  <c r="AP286" i="7"/>
  <c r="AO286" i="7"/>
  <c r="AN286" i="7"/>
  <c r="AM286" i="7"/>
  <c r="AL286" i="7"/>
  <c r="AK286" i="7"/>
  <c r="AJ286" i="7"/>
  <c r="AI286" i="7"/>
  <c r="S286" i="7"/>
  <c r="R286" i="7"/>
  <c r="Q286" i="7"/>
  <c r="P286" i="7"/>
  <c r="O286" i="7"/>
  <c r="N286" i="7"/>
  <c r="M286" i="7"/>
  <c r="L286" i="7"/>
  <c r="K286" i="7"/>
  <c r="J286" i="7"/>
  <c r="I286" i="7"/>
  <c r="H286" i="7"/>
  <c r="G286" i="7"/>
  <c r="F286" i="7"/>
  <c r="BI285" i="7"/>
  <c r="BH285" i="7" s="1"/>
  <c r="BF285" i="7"/>
  <c r="BE285" i="7"/>
  <c r="BD285" i="7"/>
  <c r="BC285" i="7"/>
  <c r="BB285" i="7"/>
  <c r="BA285" i="7"/>
  <c r="AZ285" i="7"/>
  <c r="AY285" i="7"/>
  <c r="AX285" i="7"/>
  <c r="AW285" i="7"/>
  <c r="AV285" i="7"/>
  <c r="AU285" i="7"/>
  <c r="AT285" i="7"/>
  <c r="AS285" i="7"/>
  <c r="AR285" i="7"/>
  <c r="AQ285" i="7"/>
  <c r="AP285" i="7"/>
  <c r="AO285" i="7"/>
  <c r="AN285" i="7"/>
  <c r="AM285" i="7"/>
  <c r="AL285" i="7"/>
  <c r="AK285" i="7"/>
  <c r="AJ285" i="7"/>
  <c r="AI285" i="7"/>
  <c r="S285" i="7"/>
  <c r="R285" i="7"/>
  <c r="Q285" i="7"/>
  <c r="P285" i="7"/>
  <c r="O285" i="7"/>
  <c r="N285" i="7"/>
  <c r="M285" i="7"/>
  <c r="L285" i="7"/>
  <c r="K285" i="7"/>
  <c r="J285" i="7"/>
  <c r="I285" i="7"/>
  <c r="H285" i="7"/>
  <c r="G285" i="7"/>
  <c r="F285" i="7"/>
  <c r="BI284" i="7"/>
  <c r="BF284" i="7"/>
  <c r="BE284" i="7"/>
  <c r="BD284" i="7"/>
  <c r="BC284" i="7"/>
  <c r="BB284" i="7"/>
  <c r="BA284" i="7"/>
  <c r="AZ284" i="7"/>
  <c r="AY284" i="7"/>
  <c r="AX284" i="7"/>
  <c r="AW284" i="7"/>
  <c r="AV284" i="7"/>
  <c r="AU284" i="7"/>
  <c r="AT284" i="7"/>
  <c r="AS284" i="7"/>
  <c r="AR284" i="7"/>
  <c r="AQ284" i="7"/>
  <c r="AP284" i="7"/>
  <c r="AO284" i="7"/>
  <c r="AN284" i="7"/>
  <c r="AM284" i="7"/>
  <c r="AL284" i="7"/>
  <c r="AK284" i="7"/>
  <c r="AJ284" i="7"/>
  <c r="AI284" i="7"/>
  <c r="S284" i="7"/>
  <c r="R284" i="7"/>
  <c r="Q284" i="7"/>
  <c r="P284" i="7"/>
  <c r="O284" i="7"/>
  <c r="N284" i="7"/>
  <c r="M284" i="7"/>
  <c r="L284" i="7"/>
  <c r="K284" i="7"/>
  <c r="J284" i="7"/>
  <c r="I284" i="7"/>
  <c r="H284" i="7"/>
  <c r="G284" i="7"/>
  <c r="F284" i="7"/>
  <c r="BI283" i="7"/>
  <c r="BF283" i="7"/>
  <c r="BE283" i="7"/>
  <c r="BD283" i="7"/>
  <c r="BC283" i="7"/>
  <c r="BB283" i="7"/>
  <c r="BA283" i="7"/>
  <c r="AZ283" i="7"/>
  <c r="AY283" i="7"/>
  <c r="AX283" i="7"/>
  <c r="AW283" i="7"/>
  <c r="AV283" i="7"/>
  <c r="AU283" i="7"/>
  <c r="AT283" i="7"/>
  <c r="AS283" i="7"/>
  <c r="AR283" i="7"/>
  <c r="AQ283" i="7"/>
  <c r="AP283" i="7"/>
  <c r="AO283" i="7"/>
  <c r="AN283" i="7"/>
  <c r="AM283" i="7"/>
  <c r="AL283" i="7"/>
  <c r="AK283" i="7"/>
  <c r="AJ283" i="7"/>
  <c r="AI283" i="7"/>
  <c r="S283" i="7"/>
  <c r="R283" i="7"/>
  <c r="Q283" i="7"/>
  <c r="P283" i="7"/>
  <c r="O283" i="7"/>
  <c r="N283" i="7"/>
  <c r="M283" i="7"/>
  <c r="L283" i="7"/>
  <c r="K283" i="7"/>
  <c r="J283" i="7"/>
  <c r="I283" i="7"/>
  <c r="H283" i="7"/>
  <c r="G283" i="7"/>
  <c r="F283" i="7"/>
  <c r="BI282" i="7"/>
  <c r="BF282" i="7"/>
  <c r="BE282" i="7"/>
  <c r="BD282" i="7"/>
  <c r="BC282" i="7"/>
  <c r="BB282" i="7"/>
  <c r="BA282" i="7"/>
  <c r="AZ282" i="7"/>
  <c r="AY282" i="7"/>
  <c r="AX282" i="7"/>
  <c r="AW282" i="7"/>
  <c r="AV282" i="7"/>
  <c r="AU282" i="7"/>
  <c r="AT282" i="7"/>
  <c r="AS282" i="7"/>
  <c r="AR282" i="7"/>
  <c r="AQ282" i="7"/>
  <c r="AP282" i="7"/>
  <c r="AO282" i="7"/>
  <c r="AN282" i="7"/>
  <c r="AM282" i="7"/>
  <c r="AL282" i="7"/>
  <c r="AK282" i="7"/>
  <c r="AJ282" i="7"/>
  <c r="AI282" i="7"/>
  <c r="S282" i="7"/>
  <c r="R282" i="7"/>
  <c r="Q282" i="7"/>
  <c r="P282" i="7"/>
  <c r="O282" i="7"/>
  <c r="N282" i="7"/>
  <c r="M282" i="7"/>
  <c r="L282" i="7"/>
  <c r="K282" i="7"/>
  <c r="J282" i="7"/>
  <c r="I282" i="7"/>
  <c r="H282" i="7"/>
  <c r="G282" i="7"/>
  <c r="F282" i="7"/>
  <c r="BI281" i="7"/>
  <c r="BF281" i="7"/>
  <c r="BE281" i="7"/>
  <c r="BD281" i="7"/>
  <c r="BC281" i="7"/>
  <c r="BB281" i="7"/>
  <c r="BA281" i="7"/>
  <c r="AZ281" i="7"/>
  <c r="AY281" i="7"/>
  <c r="AX281" i="7"/>
  <c r="AW281" i="7"/>
  <c r="AV281" i="7"/>
  <c r="AU281" i="7"/>
  <c r="AT281" i="7"/>
  <c r="AS281" i="7"/>
  <c r="AR281" i="7"/>
  <c r="AQ281" i="7"/>
  <c r="AP281" i="7"/>
  <c r="AO281" i="7"/>
  <c r="AN281" i="7"/>
  <c r="AM281" i="7"/>
  <c r="AL281" i="7"/>
  <c r="AK281" i="7"/>
  <c r="AJ281" i="7"/>
  <c r="AI281" i="7"/>
  <c r="S281" i="7"/>
  <c r="R281" i="7"/>
  <c r="Q281" i="7"/>
  <c r="P281" i="7"/>
  <c r="O281" i="7"/>
  <c r="N281" i="7"/>
  <c r="M281" i="7"/>
  <c r="L281" i="7"/>
  <c r="K281" i="7"/>
  <c r="J281" i="7"/>
  <c r="I281" i="7"/>
  <c r="H281" i="7"/>
  <c r="G281" i="7"/>
  <c r="F281" i="7"/>
  <c r="BI280" i="7"/>
  <c r="BF280" i="7"/>
  <c r="BE280" i="7"/>
  <c r="BD280" i="7"/>
  <c r="BC280" i="7"/>
  <c r="BB280" i="7"/>
  <c r="BA280" i="7"/>
  <c r="AZ280" i="7"/>
  <c r="AY280" i="7"/>
  <c r="AX280" i="7"/>
  <c r="AW280" i="7"/>
  <c r="AV280" i="7"/>
  <c r="AU280" i="7"/>
  <c r="AT280" i="7"/>
  <c r="AS280" i="7"/>
  <c r="AR280" i="7"/>
  <c r="AQ280" i="7"/>
  <c r="AP280" i="7"/>
  <c r="AO280" i="7"/>
  <c r="AN280" i="7"/>
  <c r="AM280" i="7"/>
  <c r="AL280" i="7"/>
  <c r="AK280" i="7"/>
  <c r="AJ280" i="7"/>
  <c r="AI280" i="7"/>
  <c r="S280" i="7"/>
  <c r="R280" i="7"/>
  <c r="Q280" i="7"/>
  <c r="P280" i="7"/>
  <c r="O280" i="7"/>
  <c r="N280" i="7"/>
  <c r="M280" i="7"/>
  <c r="L280" i="7"/>
  <c r="K280" i="7"/>
  <c r="J280" i="7"/>
  <c r="I280" i="7"/>
  <c r="H280" i="7"/>
  <c r="G280" i="7"/>
  <c r="F280" i="7"/>
  <c r="BI279" i="7"/>
  <c r="BF279" i="7"/>
  <c r="BE279" i="7"/>
  <c r="BD279" i="7"/>
  <c r="BC279" i="7"/>
  <c r="BB279" i="7"/>
  <c r="BA279" i="7"/>
  <c r="AZ279" i="7"/>
  <c r="AY279" i="7"/>
  <c r="AX279" i="7"/>
  <c r="AW279" i="7"/>
  <c r="AV279" i="7"/>
  <c r="AU279" i="7"/>
  <c r="AT279" i="7"/>
  <c r="AS279" i="7"/>
  <c r="AR279" i="7"/>
  <c r="AQ279" i="7"/>
  <c r="AP279" i="7"/>
  <c r="AO279" i="7"/>
  <c r="AN279" i="7"/>
  <c r="AM279" i="7"/>
  <c r="AL279" i="7"/>
  <c r="AK279" i="7"/>
  <c r="AJ279" i="7"/>
  <c r="AI279" i="7"/>
  <c r="S279" i="7"/>
  <c r="R279" i="7"/>
  <c r="Q279" i="7"/>
  <c r="P279" i="7"/>
  <c r="O279" i="7"/>
  <c r="N279" i="7"/>
  <c r="M279" i="7"/>
  <c r="L279" i="7"/>
  <c r="K279" i="7"/>
  <c r="J279" i="7"/>
  <c r="I279" i="7"/>
  <c r="H279" i="7"/>
  <c r="G279" i="7"/>
  <c r="F279" i="7"/>
  <c r="BI278" i="7"/>
  <c r="BF278" i="7"/>
  <c r="BE278" i="7"/>
  <c r="BD278" i="7"/>
  <c r="BC278" i="7"/>
  <c r="BB278" i="7"/>
  <c r="BA278" i="7"/>
  <c r="AZ278" i="7"/>
  <c r="AY278" i="7"/>
  <c r="AX278" i="7"/>
  <c r="AW278" i="7"/>
  <c r="AV278" i="7"/>
  <c r="AU278" i="7"/>
  <c r="AT278" i="7"/>
  <c r="AS278" i="7"/>
  <c r="AR278" i="7"/>
  <c r="AQ278" i="7"/>
  <c r="AP278" i="7"/>
  <c r="AO278" i="7"/>
  <c r="AN278" i="7"/>
  <c r="AM278" i="7"/>
  <c r="AL278" i="7"/>
  <c r="AK278" i="7"/>
  <c r="AJ278" i="7"/>
  <c r="AI278" i="7"/>
  <c r="S278" i="7"/>
  <c r="R278" i="7"/>
  <c r="Q278" i="7"/>
  <c r="P278" i="7"/>
  <c r="O278" i="7"/>
  <c r="N278" i="7"/>
  <c r="M278" i="7"/>
  <c r="L278" i="7"/>
  <c r="K278" i="7"/>
  <c r="J278" i="7"/>
  <c r="I278" i="7"/>
  <c r="H278" i="7"/>
  <c r="G278" i="7"/>
  <c r="F278" i="7"/>
  <c r="BI277" i="7"/>
  <c r="BH277" i="7" s="1"/>
  <c r="BF277" i="7"/>
  <c r="BE277" i="7"/>
  <c r="BD277" i="7"/>
  <c r="BC277" i="7"/>
  <c r="BB277" i="7"/>
  <c r="BA277" i="7"/>
  <c r="AZ277" i="7"/>
  <c r="AY277" i="7"/>
  <c r="AX277" i="7"/>
  <c r="AW277" i="7"/>
  <c r="AV277" i="7"/>
  <c r="AU277" i="7"/>
  <c r="AT277" i="7"/>
  <c r="AS277" i="7"/>
  <c r="AR277" i="7"/>
  <c r="AQ277" i="7"/>
  <c r="AP277" i="7"/>
  <c r="AO277" i="7"/>
  <c r="AN277" i="7"/>
  <c r="AM277" i="7"/>
  <c r="AL277" i="7"/>
  <c r="AK277" i="7"/>
  <c r="AJ277" i="7"/>
  <c r="AI277" i="7"/>
  <c r="S277" i="7"/>
  <c r="R277" i="7"/>
  <c r="Q277" i="7"/>
  <c r="P277" i="7"/>
  <c r="O277" i="7"/>
  <c r="N277" i="7"/>
  <c r="M277" i="7"/>
  <c r="L277" i="7"/>
  <c r="K277" i="7"/>
  <c r="J277" i="7"/>
  <c r="I277" i="7"/>
  <c r="H277" i="7"/>
  <c r="G277" i="7"/>
  <c r="F277" i="7"/>
  <c r="BI276" i="7"/>
  <c r="BH276" i="7" s="1"/>
  <c r="BF276" i="7"/>
  <c r="BE276" i="7"/>
  <c r="BD276" i="7"/>
  <c r="BC276" i="7"/>
  <c r="BB276" i="7"/>
  <c r="BA276" i="7"/>
  <c r="AZ276" i="7"/>
  <c r="AY276" i="7"/>
  <c r="AX276" i="7"/>
  <c r="AW276" i="7"/>
  <c r="AV276" i="7"/>
  <c r="AU276" i="7"/>
  <c r="AT276" i="7"/>
  <c r="AS276" i="7"/>
  <c r="AR276" i="7"/>
  <c r="AQ276" i="7"/>
  <c r="AP276" i="7"/>
  <c r="AO276" i="7"/>
  <c r="AN276" i="7"/>
  <c r="AM276" i="7"/>
  <c r="AL276" i="7"/>
  <c r="AK276" i="7"/>
  <c r="AJ276" i="7"/>
  <c r="AI276" i="7"/>
  <c r="S276" i="7"/>
  <c r="R276" i="7"/>
  <c r="Q276" i="7"/>
  <c r="P276" i="7"/>
  <c r="O276" i="7"/>
  <c r="N276" i="7"/>
  <c r="M276" i="7"/>
  <c r="L276" i="7"/>
  <c r="K276" i="7"/>
  <c r="J276" i="7"/>
  <c r="I276" i="7"/>
  <c r="H276" i="7"/>
  <c r="G276" i="7"/>
  <c r="F276" i="7"/>
  <c r="E276" i="7"/>
  <c r="BI275" i="7"/>
  <c r="BH275" i="7" s="1"/>
  <c r="BF275" i="7"/>
  <c r="BE275" i="7"/>
  <c r="BD275" i="7"/>
  <c r="BC275" i="7"/>
  <c r="BB275" i="7"/>
  <c r="BA275" i="7"/>
  <c r="AZ275" i="7"/>
  <c r="AY275" i="7"/>
  <c r="AX275" i="7"/>
  <c r="AW275" i="7"/>
  <c r="AV275" i="7"/>
  <c r="AU275" i="7"/>
  <c r="AT275" i="7"/>
  <c r="AS275" i="7"/>
  <c r="AR275" i="7"/>
  <c r="AQ275" i="7"/>
  <c r="AP275" i="7"/>
  <c r="AO275" i="7"/>
  <c r="AN275" i="7"/>
  <c r="AM275" i="7"/>
  <c r="AL275" i="7"/>
  <c r="AK275" i="7"/>
  <c r="AJ275" i="7"/>
  <c r="AI275" i="7"/>
  <c r="S275" i="7"/>
  <c r="R275" i="7"/>
  <c r="Q275" i="7"/>
  <c r="P275" i="7"/>
  <c r="O275" i="7"/>
  <c r="N275" i="7"/>
  <c r="M275" i="7"/>
  <c r="L275" i="7"/>
  <c r="K275" i="7"/>
  <c r="J275" i="7"/>
  <c r="I275" i="7"/>
  <c r="H275" i="7"/>
  <c r="G275" i="7"/>
  <c r="F275" i="7"/>
  <c r="E275" i="7"/>
  <c r="BI274" i="7"/>
  <c r="BH274" i="7" s="1"/>
  <c r="BF274" i="7"/>
  <c r="BE274" i="7"/>
  <c r="BD274" i="7"/>
  <c r="BC274" i="7"/>
  <c r="BB274" i="7"/>
  <c r="BA274" i="7"/>
  <c r="AZ274" i="7"/>
  <c r="AY274" i="7"/>
  <c r="AX274" i="7"/>
  <c r="AW274" i="7"/>
  <c r="AV274" i="7"/>
  <c r="AU274" i="7"/>
  <c r="AT274" i="7"/>
  <c r="AS274" i="7"/>
  <c r="AR274" i="7"/>
  <c r="AQ274" i="7"/>
  <c r="AP274" i="7"/>
  <c r="AO274" i="7"/>
  <c r="AN274" i="7"/>
  <c r="AM274" i="7"/>
  <c r="AL274" i="7"/>
  <c r="AK274" i="7"/>
  <c r="AJ274" i="7"/>
  <c r="AI274" i="7"/>
  <c r="S274" i="7"/>
  <c r="R274" i="7"/>
  <c r="Q274" i="7"/>
  <c r="P274" i="7"/>
  <c r="O274" i="7"/>
  <c r="N274" i="7"/>
  <c r="M274" i="7"/>
  <c r="L274" i="7"/>
  <c r="K274" i="7"/>
  <c r="J274" i="7"/>
  <c r="I274" i="7"/>
  <c r="H274" i="7"/>
  <c r="G274" i="7"/>
  <c r="F274" i="7"/>
  <c r="BI273" i="7"/>
  <c r="BH273" i="7" s="1"/>
  <c r="BF273" i="7"/>
  <c r="BE273" i="7"/>
  <c r="BD273" i="7"/>
  <c r="BC273" i="7"/>
  <c r="BB273" i="7"/>
  <c r="BA273" i="7"/>
  <c r="AZ273" i="7"/>
  <c r="AY273" i="7"/>
  <c r="AX273" i="7"/>
  <c r="AW273" i="7"/>
  <c r="AV273" i="7"/>
  <c r="AU273" i="7"/>
  <c r="AT273" i="7"/>
  <c r="AS273" i="7"/>
  <c r="AR273" i="7"/>
  <c r="AQ273" i="7"/>
  <c r="AP273" i="7"/>
  <c r="AO273" i="7"/>
  <c r="AN273" i="7"/>
  <c r="AM273" i="7"/>
  <c r="AL273" i="7"/>
  <c r="AK273" i="7"/>
  <c r="AJ273" i="7"/>
  <c r="AI273" i="7"/>
  <c r="S273" i="7"/>
  <c r="R273" i="7"/>
  <c r="Q273" i="7"/>
  <c r="P273" i="7"/>
  <c r="O273" i="7"/>
  <c r="N273" i="7"/>
  <c r="M273" i="7"/>
  <c r="L273" i="7"/>
  <c r="K273" i="7"/>
  <c r="J273" i="7"/>
  <c r="I273" i="7"/>
  <c r="H273" i="7"/>
  <c r="G273" i="7"/>
  <c r="F273" i="7"/>
  <c r="E273" i="7"/>
  <c r="BI272" i="7"/>
  <c r="BH272" i="7" s="1"/>
  <c r="BF272" i="7"/>
  <c r="BE272" i="7"/>
  <c r="BD272" i="7"/>
  <c r="BC272" i="7"/>
  <c r="BB272" i="7"/>
  <c r="BA272" i="7"/>
  <c r="AZ272" i="7"/>
  <c r="AY272" i="7"/>
  <c r="AX272" i="7"/>
  <c r="AW272" i="7"/>
  <c r="AV272" i="7"/>
  <c r="AU272" i="7"/>
  <c r="AT272" i="7"/>
  <c r="AS272" i="7"/>
  <c r="AR272" i="7"/>
  <c r="AQ272" i="7"/>
  <c r="AP272" i="7"/>
  <c r="AO272" i="7"/>
  <c r="AN272" i="7"/>
  <c r="AM272" i="7"/>
  <c r="AL272" i="7"/>
  <c r="AK272" i="7"/>
  <c r="AJ272" i="7"/>
  <c r="AI272" i="7"/>
  <c r="S272" i="7"/>
  <c r="R272" i="7"/>
  <c r="Q272" i="7"/>
  <c r="P272" i="7"/>
  <c r="O272" i="7"/>
  <c r="N272" i="7"/>
  <c r="M272" i="7"/>
  <c r="L272" i="7"/>
  <c r="K272" i="7"/>
  <c r="J272" i="7"/>
  <c r="I272" i="7"/>
  <c r="H272" i="7"/>
  <c r="G272" i="7"/>
  <c r="F272" i="7"/>
  <c r="E272" i="7"/>
  <c r="BI271" i="7"/>
  <c r="BH271" i="7" s="1"/>
  <c r="BF271" i="7"/>
  <c r="BE271" i="7"/>
  <c r="BD271" i="7"/>
  <c r="BC271" i="7"/>
  <c r="BB271" i="7"/>
  <c r="BA271" i="7"/>
  <c r="AZ271" i="7"/>
  <c r="AY271" i="7"/>
  <c r="AX271" i="7"/>
  <c r="AW271" i="7"/>
  <c r="AV271" i="7"/>
  <c r="AU271" i="7"/>
  <c r="AT271" i="7"/>
  <c r="AS271" i="7"/>
  <c r="AR271" i="7"/>
  <c r="AQ271" i="7"/>
  <c r="AP271" i="7"/>
  <c r="AO271" i="7"/>
  <c r="AN271" i="7"/>
  <c r="AM271" i="7"/>
  <c r="AL271" i="7"/>
  <c r="AK271" i="7"/>
  <c r="AJ271" i="7"/>
  <c r="AI271" i="7"/>
  <c r="S271" i="7"/>
  <c r="R271" i="7"/>
  <c r="Q271" i="7"/>
  <c r="P271" i="7"/>
  <c r="O271" i="7"/>
  <c r="N271" i="7"/>
  <c r="M271" i="7"/>
  <c r="L271" i="7"/>
  <c r="K271" i="7"/>
  <c r="J271" i="7"/>
  <c r="I271" i="7"/>
  <c r="H271" i="7"/>
  <c r="G271" i="7"/>
  <c r="F271" i="7"/>
  <c r="E271" i="7"/>
  <c r="BI270" i="7"/>
  <c r="BH270" i="7" s="1"/>
  <c r="BF270" i="7"/>
  <c r="BE270" i="7"/>
  <c r="BD270" i="7"/>
  <c r="BC270" i="7"/>
  <c r="BB270" i="7"/>
  <c r="BA270" i="7"/>
  <c r="AZ270" i="7"/>
  <c r="AY270" i="7"/>
  <c r="AX270" i="7"/>
  <c r="AW270" i="7"/>
  <c r="AV270" i="7"/>
  <c r="AU270" i="7"/>
  <c r="AT270" i="7"/>
  <c r="AS270" i="7"/>
  <c r="AR270" i="7"/>
  <c r="AQ270" i="7"/>
  <c r="AP270" i="7"/>
  <c r="AO270" i="7"/>
  <c r="AN270" i="7"/>
  <c r="AM270" i="7"/>
  <c r="AL270" i="7"/>
  <c r="AK270" i="7"/>
  <c r="AJ270" i="7"/>
  <c r="AI270" i="7"/>
  <c r="S270" i="7"/>
  <c r="R270" i="7"/>
  <c r="Q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BI269" i="7"/>
  <c r="BH269" i="7" s="1"/>
  <c r="BF269" i="7"/>
  <c r="BE269" i="7"/>
  <c r="BD269" i="7"/>
  <c r="BC269" i="7"/>
  <c r="BB269" i="7"/>
  <c r="BA269" i="7"/>
  <c r="AZ269" i="7"/>
  <c r="AY269" i="7"/>
  <c r="AX269" i="7"/>
  <c r="AW269" i="7"/>
  <c r="AV269" i="7"/>
  <c r="AU269" i="7"/>
  <c r="AT269" i="7"/>
  <c r="AS269" i="7"/>
  <c r="AR269" i="7"/>
  <c r="AQ269" i="7"/>
  <c r="AP269" i="7"/>
  <c r="AO269" i="7"/>
  <c r="AN269" i="7"/>
  <c r="AM269" i="7"/>
  <c r="AL269" i="7"/>
  <c r="AK269" i="7"/>
  <c r="AJ269" i="7"/>
  <c r="AI269" i="7"/>
  <c r="S269" i="7"/>
  <c r="R269" i="7"/>
  <c r="Q269" i="7"/>
  <c r="P269" i="7"/>
  <c r="O269" i="7"/>
  <c r="N269" i="7"/>
  <c r="M269" i="7"/>
  <c r="L269" i="7"/>
  <c r="K269" i="7"/>
  <c r="J269" i="7"/>
  <c r="I269" i="7"/>
  <c r="H269" i="7"/>
  <c r="G269" i="7"/>
  <c r="F269" i="7"/>
  <c r="BI268" i="7"/>
  <c r="BF268" i="7"/>
  <c r="BE268" i="7"/>
  <c r="BD268" i="7"/>
  <c r="BC268" i="7"/>
  <c r="BB268" i="7"/>
  <c r="BA268" i="7"/>
  <c r="AZ268" i="7"/>
  <c r="AY268" i="7"/>
  <c r="AX268" i="7"/>
  <c r="AW268" i="7"/>
  <c r="AV268" i="7"/>
  <c r="AU268" i="7"/>
  <c r="AT268" i="7"/>
  <c r="AS268" i="7"/>
  <c r="AR268" i="7"/>
  <c r="AQ268" i="7"/>
  <c r="AP268" i="7"/>
  <c r="AO268" i="7"/>
  <c r="AN268" i="7"/>
  <c r="AM268" i="7"/>
  <c r="AL268" i="7"/>
  <c r="AK268" i="7"/>
  <c r="AJ268" i="7"/>
  <c r="AI268" i="7"/>
  <c r="S268" i="7"/>
  <c r="R268" i="7"/>
  <c r="Q268" i="7"/>
  <c r="P268" i="7"/>
  <c r="O268" i="7"/>
  <c r="N268" i="7"/>
  <c r="M268" i="7"/>
  <c r="L268" i="7"/>
  <c r="K268" i="7"/>
  <c r="J268" i="7"/>
  <c r="I268" i="7"/>
  <c r="H268" i="7"/>
  <c r="G268" i="7"/>
  <c r="F268" i="7"/>
  <c r="BI267" i="7"/>
  <c r="BH267" i="7" s="1"/>
  <c r="BF267" i="7"/>
  <c r="BE267" i="7"/>
  <c r="BD267" i="7"/>
  <c r="BC267" i="7"/>
  <c r="BB267" i="7"/>
  <c r="BA267" i="7"/>
  <c r="AZ267" i="7"/>
  <c r="AY267" i="7"/>
  <c r="AX267" i="7"/>
  <c r="AW267" i="7"/>
  <c r="AV267" i="7"/>
  <c r="AU267" i="7"/>
  <c r="AT267" i="7"/>
  <c r="AS267" i="7"/>
  <c r="AR267" i="7"/>
  <c r="AQ267" i="7"/>
  <c r="AP267" i="7"/>
  <c r="AO267" i="7"/>
  <c r="AN267" i="7"/>
  <c r="AM267" i="7"/>
  <c r="AL267" i="7"/>
  <c r="AK267" i="7"/>
  <c r="AJ267" i="7"/>
  <c r="AI267" i="7"/>
  <c r="S267" i="7"/>
  <c r="R267" i="7"/>
  <c r="Q267" i="7"/>
  <c r="P267" i="7"/>
  <c r="O267" i="7"/>
  <c r="N267" i="7"/>
  <c r="M267" i="7"/>
  <c r="L267" i="7"/>
  <c r="K267" i="7"/>
  <c r="J267" i="7"/>
  <c r="I267" i="7"/>
  <c r="H267" i="7"/>
  <c r="G267" i="7"/>
  <c r="F267" i="7"/>
  <c r="BI266" i="7"/>
  <c r="BH266" i="7" s="1"/>
  <c r="BF266" i="7"/>
  <c r="BE266" i="7"/>
  <c r="BD266" i="7"/>
  <c r="BC266" i="7"/>
  <c r="BB266" i="7"/>
  <c r="BA266" i="7"/>
  <c r="AZ266" i="7"/>
  <c r="AY266" i="7"/>
  <c r="AX266" i="7"/>
  <c r="AW266" i="7"/>
  <c r="AV266" i="7"/>
  <c r="AU266" i="7"/>
  <c r="AT266" i="7"/>
  <c r="AS266" i="7"/>
  <c r="AR266" i="7"/>
  <c r="AQ266" i="7"/>
  <c r="AP266" i="7"/>
  <c r="AO266" i="7"/>
  <c r="AN266" i="7"/>
  <c r="AM266" i="7"/>
  <c r="AL266" i="7"/>
  <c r="AK266" i="7"/>
  <c r="AJ266" i="7"/>
  <c r="AI266" i="7"/>
  <c r="S266" i="7"/>
  <c r="R266" i="7"/>
  <c r="Q266" i="7"/>
  <c r="P266" i="7"/>
  <c r="O266" i="7"/>
  <c r="N266" i="7"/>
  <c r="M266" i="7"/>
  <c r="L266" i="7"/>
  <c r="K266" i="7"/>
  <c r="J266" i="7"/>
  <c r="I266" i="7"/>
  <c r="H266" i="7"/>
  <c r="G266" i="7"/>
  <c r="F266" i="7"/>
  <c r="BI265" i="7"/>
  <c r="BH265" i="7" s="1"/>
  <c r="BF265" i="7"/>
  <c r="BE265" i="7"/>
  <c r="BD265" i="7"/>
  <c r="BC265" i="7"/>
  <c r="BB265" i="7"/>
  <c r="BA265" i="7"/>
  <c r="AZ265" i="7"/>
  <c r="AY265" i="7"/>
  <c r="AX265" i="7"/>
  <c r="AW265" i="7"/>
  <c r="AV265" i="7"/>
  <c r="AU265" i="7"/>
  <c r="AT265" i="7"/>
  <c r="AS265" i="7"/>
  <c r="AR265" i="7"/>
  <c r="AQ265" i="7"/>
  <c r="AP265" i="7"/>
  <c r="AO265" i="7"/>
  <c r="AN265" i="7"/>
  <c r="AM265" i="7"/>
  <c r="AL265" i="7"/>
  <c r="AK265" i="7"/>
  <c r="AJ265" i="7"/>
  <c r="AI265" i="7"/>
  <c r="S265" i="7"/>
  <c r="R265" i="7"/>
  <c r="Q265" i="7"/>
  <c r="P265" i="7"/>
  <c r="O265" i="7"/>
  <c r="N265" i="7"/>
  <c r="M265" i="7"/>
  <c r="L265" i="7"/>
  <c r="K265" i="7"/>
  <c r="J265" i="7"/>
  <c r="I265" i="7"/>
  <c r="H265" i="7"/>
  <c r="G265" i="7"/>
  <c r="F265" i="7"/>
  <c r="E265" i="7"/>
  <c r="BI264" i="7"/>
  <c r="BH264" i="7" s="1"/>
  <c r="BF264" i="7"/>
  <c r="BE264" i="7"/>
  <c r="BD264" i="7"/>
  <c r="BC264" i="7"/>
  <c r="BB264" i="7"/>
  <c r="BA264" i="7"/>
  <c r="AZ264" i="7"/>
  <c r="AY264" i="7"/>
  <c r="AX264" i="7"/>
  <c r="AW264" i="7"/>
  <c r="AV264" i="7"/>
  <c r="AU264" i="7"/>
  <c r="AT264" i="7"/>
  <c r="AS264" i="7"/>
  <c r="AR264" i="7"/>
  <c r="AQ264" i="7"/>
  <c r="AP264" i="7"/>
  <c r="AO264" i="7"/>
  <c r="AN264" i="7"/>
  <c r="AM264" i="7"/>
  <c r="AL264" i="7"/>
  <c r="AK264" i="7"/>
  <c r="AJ264" i="7"/>
  <c r="AI264" i="7"/>
  <c r="S264" i="7"/>
  <c r="R264" i="7"/>
  <c r="Q264" i="7"/>
  <c r="P264" i="7"/>
  <c r="O264" i="7"/>
  <c r="N264" i="7"/>
  <c r="M264" i="7"/>
  <c r="L264" i="7"/>
  <c r="K264" i="7"/>
  <c r="J264" i="7"/>
  <c r="I264" i="7"/>
  <c r="H264" i="7"/>
  <c r="G264" i="7"/>
  <c r="F264" i="7"/>
  <c r="BI263" i="7"/>
  <c r="BH263" i="7" s="1"/>
  <c r="BF263" i="7"/>
  <c r="BE263" i="7"/>
  <c r="BD263" i="7"/>
  <c r="BC263" i="7"/>
  <c r="BB263" i="7"/>
  <c r="BA263" i="7"/>
  <c r="AZ263" i="7"/>
  <c r="AY263" i="7"/>
  <c r="AX263" i="7"/>
  <c r="AW263" i="7"/>
  <c r="AV263" i="7"/>
  <c r="AU263" i="7"/>
  <c r="AT263" i="7"/>
  <c r="AS263" i="7"/>
  <c r="AR263" i="7"/>
  <c r="AQ263" i="7"/>
  <c r="AP263" i="7"/>
  <c r="AO263" i="7"/>
  <c r="AN263" i="7"/>
  <c r="AM263" i="7"/>
  <c r="AL263" i="7"/>
  <c r="AK263" i="7"/>
  <c r="AJ263" i="7"/>
  <c r="AI263" i="7"/>
  <c r="S263" i="7"/>
  <c r="R263" i="7"/>
  <c r="Q263" i="7"/>
  <c r="P263" i="7"/>
  <c r="O263" i="7"/>
  <c r="N263" i="7"/>
  <c r="M263" i="7"/>
  <c r="L263" i="7"/>
  <c r="K263" i="7"/>
  <c r="J263" i="7"/>
  <c r="I263" i="7"/>
  <c r="H263" i="7"/>
  <c r="G263" i="7"/>
  <c r="F263" i="7"/>
  <c r="BI262" i="7"/>
  <c r="BF262" i="7"/>
  <c r="BE262" i="7"/>
  <c r="BD262" i="7"/>
  <c r="BC262" i="7"/>
  <c r="BB262" i="7"/>
  <c r="BA262" i="7"/>
  <c r="AZ262" i="7"/>
  <c r="AY262" i="7"/>
  <c r="AX262" i="7"/>
  <c r="AW262" i="7"/>
  <c r="AV262" i="7"/>
  <c r="AU262" i="7"/>
  <c r="AT262" i="7"/>
  <c r="AS262" i="7"/>
  <c r="AR262" i="7"/>
  <c r="AQ262" i="7"/>
  <c r="AP262" i="7"/>
  <c r="AO262" i="7"/>
  <c r="AN262" i="7"/>
  <c r="AM262" i="7"/>
  <c r="AL262" i="7"/>
  <c r="AK262" i="7"/>
  <c r="AJ262" i="7"/>
  <c r="AI262" i="7"/>
  <c r="S262" i="7"/>
  <c r="R262" i="7"/>
  <c r="Q262" i="7"/>
  <c r="P262" i="7"/>
  <c r="O262" i="7"/>
  <c r="N262" i="7"/>
  <c r="M262" i="7"/>
  <c r="L262" i="7"/>
  <c r="K262" i="7"/>
  <c r="J262" i="7"/>
  <c r="I262" i="7"/>
  <c r="H262" i="7"/>
  <c r="G262" i="7"/>
  <c r="F262" i="7"/>
  <c r="BI261" i="7"/>
  <c r="BH261" i="7" s="1"/>
  <c r="CJ261" i="7" s="1"/>
  <c r="BF261" i="7"/>
  <c r="BE261" i="7"/>
  <c r="BD261" i="7"/>
  <c r="BC261" i="7"/>
  <c r="BB261" i="7"/>
  <c r="BA261" i="7"/>
  <c r="AZ261" i="7"/>
  <c r="AY261" i="7"/>
  <c r="AX261" i="7"/>
  <c r="AW261" i="7"/>
  <c r="AV261" i="7"/>
  <c r="AU261" i="7"/>
  <c r="AT261" i="7"/>
  <c r="AS261" i="7"/>
  <c r="AR261" i="7"/>
  <c r="AQ261" i="7"/>
  <c r="AP261" i="7"/>
  <c r="AO261" i="7"/>
  <c r="AN261" i="7"/>
  <c r="AM261" i="7"/>
  <c r="AL261" i="7"/>
  <c r="AK261" i="7"/>
  <c r="AJ261" i="7"/>
  <c r="AI261" i="7"/>
  <c r="S261" i="7"/>
  <c r="R261" i="7"/>
  <c r="Q261" i="7"/>
  <c r="P261" i="7"/>
  <c r="O261" i="7"/>
  <c r="N261" i="7"/>
  <c r="M261" i="7"/>
  <c r="L261" i="7"/>
  <c r="K261" i="7"/>
  <c r="J261" i="7"/>
  <c r="I261" i="7"/>
  <c r="H261" i="7"/>
  <c r="G261" i="7"/>
  <c r="F261" i="7"/>
  <c r="BI260" i="7"/>
  <c r="BH260" i="7" s="1"/>
  <c r="BF260" i="7"/>
  <c r="BE260" i="7"/>
  <c r="BD260" i="7"/>
  <c r="BC260" i="7"/>
  <c r="BB260" i="7"/>
  <c r="BA260" i="7"/>
  <c r="AZ260" i="7"/>
  <c r="AY260" i="7"/>
  <c r="AX260" i="7"/>
  <c r="AW260" i="7"/>
  <c r="AV260" i="7"/>
  <c r="AU260" i="7"/>
  <c r="AT260" i="7"/>
  <c r="AS260" i="7"/>
  <c r="AR260" i="7"/>
  <c r="AQ260" i="7"/>
  <c r="AP260" i="7"/>
  <c r="AO260" i="7"/>
  <c r="AN260" i="7"/>
  <c r="AM260" i="7"/>
  <c r="AL260" i="7"/>
  <c r="AK260" i="7"/>
  <c r="AJ260" i="7"/>
  <c r="AI260" i="7"/>
  <c r="S260" i="7"/>
  <c r="R260" i="7"/>
  <c r="Q260" i="7"/>
  <c r="P260" i="7"/>
  <c r="O260" i="7"/>
  <c r="N260" i="7"/>
  <c r="M260" i="7"/>
  <c r="L260" i="7"/>
  <c r="K260" i="7"/>
  <c r="J260" i="7"/>
  <c r="I260" i="7"/>
  <c r="H260" i="7"/>
  <c r="G260" i="7"/>
  <c r="F260" i="7"/>
  <c r="BI259" i="7"/>
  <c r="BH259" i="7" s="1"/>
  <c r="CJ259" i="7" s="1"/>
  <c r="BF259" i="7"/>
  <c r="BE259" i="7"/>
  <c r="BD259" i="7"/>
  <c r="BC259" i="7"/>
  <c r="BB259" i="7"/>
  <c r="BA259" i="7"/>
  <c r="AZ259" i="7"/>
  <c r="AY259" i="7"/>
  <c r="AX259" i="7"/>
  <c r="AW259" i="7"/>
  <c r="AV259" i="7"/>
  <c r="AU259" i="7"/>
  <c r="AT259" i="7"/>
  <c r="AS259" i="7"/>
  <c r="AR259" i="7"/>
  <c r="AQ259" i="7"/>
  <c r="AP259" i="7"/>
  <c r="AO259" i="7"/>
  <c r="AN259" i="7"/>
  <c r="AM259" i="7"/>
  <c r="AL259" i="7"/>
  <c r="AK259" i="7"/>
  <c r="AJ259" i="7"/>
  <c r="AI259" i="7"/>
  <c r="S259" i="7"/>
  <c r="R259" i="7"/>
  <c r="Q259" i="7"/>
  <c r="P259" i="7"/>
  <c r="O259" i="7"/>
  <c r="N259" i="7"/>
  <c r="M259" i="7"/>
  <c r="L259" i="7"/>
  <c r="K259" i="7"/>
  <c r="J259" i="7"/>
  <c r="I259" i="7"/>
  <c r="H259" i="7"/>
  <c r="G259" i="7"/>
  <c r="F259" i="7"/>
  <c r="BI258" i="7"/>
  <c r="BF258" i="7"/>
  <c r="BE258" i="7"/>
  <c r="BD258" i="7"/>
  <c r="BC258" i="7"/>
  <c r="BB258" i="7"/>
  <c r="BA258" i="7"/>
  <c r="AZ258" i="7"/>
  <c r="AY258" i="7"/>
  <c r="AX258" i="7"/>
  <c r="AW258" i="7"/>
  <c r="AV258" i="7"/>
  <c r="AU258" i="7"/>
  <c r="AT258" i="7"/>
  <c r="AS258" i="7"/>
  <c r="AR258" i="7"/>
  <c r="AQ258" i="7"/>
  <c r="AP258" i="7"/>
  <c r="AO258" i="7"/>
  <c r="AN258" i="7"/>
  <c r="AM258" i="7"/>
  <c r="AL258" i="7"/>
  <c r="AK258" i="7"/>
  <c r="AJ258" i="7"/>
  <c r="AI258" i="7"/>
  <c r="S258" i="7"/>
  <c r="R258" i="7"/>
  <c r="Q258" i="7"/>
  <c r="P258" i="7"/>
  <c r="O258" i="7"/>
  <c r="N258" i="7"/>
  <c r="M258" i="7"/>
  <c r="L258" i="7"/>
  <c r="K258" i="7"/>
  <c r="J258" i="7"/>
  <c r="I258" i="7"/>
  <c r="H258" i="7"/>
  <c r="G258" i="7"/>
  <c r="F258" i="7"/>
  <c r="BI257" i="7"/>
  <c r="BF257" i="7"/>
  <c r="BE257" i="7"/>
  <c r="BD257" i="7"/>
  <c r="BC257" i="7"/>
  <c r="BB257" i="7"/>
  <c r="BA257" i="7"/>
  <c r="AZ257" i="7"/>
  <c r="AY257" i="7"/>
  <c r="AX257" i="7"/>
  <c r="AW257" i="7"/>
  <c r="AV257" i="7"/>
  <c r="AU257" i="7"/>
  <c r="AT257" i="7"/>
  <c r="AS257" i="7"/>
  <c r="AR257" i="7"/>
  <c r="AQ257" i="7"/>
  <c r="AP257" i="7"/>
  <c r="AO257" i="7"/>
  <c r="AN257" i="7"/>
  <c r="AM257" i="7"/>
  <c r="AL257" i="7"/>
  <c r="AK257" i="7"/>
  <c r="AJ257" i="7"/>
  <c r="AI257" i="7"/>
  <c r="S257" i="7"/>
  <c r="R257" i="7"/>
  <c r="Q257" i="7"/>
  <c r="P257" i="7"/>
  <c r="O257" i="7"/>
  <c r="N257" i="7"/>
  <c r="M257" i="7"/>
  <c r="L257" i="7"/>
  <c r="K257" i="7"/>
  <c r="J257" i="7"/>
  <c r="I257" i="7"/>
  <c r="H257" i="7"/>
  <c r="G257" i="7"/>
  <c r="F257" i="7"/>
  <c r="BI256" i="7"/>
  <c r="BF256" i="7"/>
  <c r="BE256" i="7"/>
  <c r="BD256" i="7"/>
  <c r="BC256" i="7"/>
  <c r="BB256" i="7"/>
  <c r="BA256" i="7"/>
  <c r="AZ256" i="7"/>
  <c r="AY256" i="7"/>
  <c r="AX256" i="7"/>
  <c r="AW256" i="7"/>
  <c r="AV256" i="7"/>
  <c r="AU256" i="7"/>
  <c r="AT256" i="7"/>
  <c r="AS256" i="7"/>
  <c r="AR256" i="7"/>
  <c r="AQ256" i="7"/>
  <c r="AP256" i="7"/>
  <c r="AO256" i="7"/>
  <c r="AN256" i="7"/>
  <c r="AM256" i="7"/>
  <c r="AL256" i="7"/>
  <c r="AK256" i="7"/>
  <c r="AJ256" i="7"/>
  <c r="AI256" i="7"/>
  <c r="S256" i="7"/>
  <c r="R256" i="7"/>
  <c r="Q256" i="7"/>
  <c r="P256" i="7"/>
  <c r="O256" i="7"/>
  <c r="N256" i="7"/>
  <c r="M256" i="7"/>
  <c r="L256" i="7"/>
  <c r="K256" i="7"/>
  <c r="J256" i="7"/>
  <c r="I256" i="7"/>
  <c r="H256" i="7"/>
  <c r="G256" i="7"/>
  <c r="F256" i="7"/>
  <c r="BI255" i="7"/>
  <c r="BF255" i="7"/>
  <c r="BE255" i="7"/>
  <c r="BD255" i="7"/>
  <c r="BC255" i="7"/>
  <c r="BB255" i="7"/>
  <c r="BA255" i="7"/>
  <c r="AZ255" i="7"/>
  <c r="AY255" i="7"/>
  <c r="AX255" i="7"/>
  <c r="AW255" i="7"/>
  <c r="AV255" i="7"/>
  <c r="AU255" i="7"/>
  <c r="AT255" i="7"/>
  <c r="AS255" i="7"/>
  <c r="AR255" i="7"/>
  <c r="AQ255" i="7"/>
  <c r="AP255" i="7"/>
  <c r="AO255" i="7"/>
  <c r="AN255" i="7"/>
  <c r="AM255" i="7"/>
  <c r="AL255" i="7"/>
  <c r="AK255" i="7"/>
  <c r="AJ255" i="7"/>
  <c r="AI255" i="7"/>
  <c r="S255" i="7"/>
  <c r="R255" i="7"/>
  <c r="Q255" i="7"/>
  <c r="P255" i="7"/>
  <c r="O255" i="7"/>
  <c r="N255" i="7"/>
  <c r="M255" i="7"/>
  <c r="L255" i="7"/>
  <c r="K255" i="7"/>
  <c r="J255" i="7"/>
  <c r="I255" i="7"/>
  <c r="H255" i="7"/>
  <c r="G255" i="7"/>
  <c r="F255" i="7"/>
  <c r="BI254" i="7"/>
  <c r="BF254" i="7"/>
  <c r="BE254" i="7"/>
  <c r="BD254" i="7"/>
  <c r="BC254" i="7"/>
  <c r="BB254" i="7"/>
  <c r="BA254" i="7"/>
  <c r="AZ254" i="7"/>
  <c r="AY254" i="7"/>
  <c r="AX254" i="7"/>
  <c r="AW254" i="7"/>
  <c r="AV254" i="7"/>
  <c r="AU254" i="7"/>
  <c r="AT254" i="7"/>
  <c r="AS254" i="7"/>
  <c r="AR254" i="7"/>
  <c r="AQ254" i="7"/>
  <c r="AP254" i="7"/>
  <c r="AO254" i="7"/>
  <c r="AN254" i="7"/>
  <c r="AM254" i="7"/>
  <c r="AL254" i="7"/>
  <c r="AK254" i="7"/>
  <c r="AJ254" i="7"/>
  <c r="AI254" i="7"/>
  <c r="S254" i="7"/>
  <c r="R254" i="7"/>
  <c r="Q254" i="7"/>
  <c r="P254" i="7"/>
  <c r="O254" i="7"/>
  <c r="N254" i="7"/>
  <c r="M254" i="7"/>
  <c r="L254" i="7"/>
  <c r="K254" i="7"/>
  <c r="J254" i="7"/>
  <c r="I254" i="7"/>
  <c r="H254" i="7"/>
  <c r="G254" i="7"/>
  <c r="F254" i="7"/>
  <c r="BI253" i="7"/>
  <c r="BH253" i="7" s="1"/>
  <c r="CJ253" i="7" s="1"/>
  <c r="BF253" i="7"/>
  <c r="BE253" i="7"/>
  <c r="BD253" i="7"/>
  <c r="BC253" i="7"/>
  <c r="BB253" i="7"/>
  <c r="BA253" i="7"/>
  <c r="AZ253" i="7"/>
  <c r="AY253" i="7"/>
  <c r="AX253" i="7"/>
  <c r="AW253" i="7"/>
  <c r="AV253" i="7"/>
  <c r="AU253" i="7"/>
  <c r="AT253" i="7"/>
  <c r="AS253" i="7"/>
  <c r="AR253" i="7"/>
  <c r="AQ253" i="7"/>
  <c r="AP253" i="7"/>
  <c r="AO253" i="7"/>
  <c r="AN253" i="7"/>
  <c r="AM253" i="7"/>
  <c r="AL253" i="7"/>
  <c r="AK253" i="7"/>
  <c r="AJ253" i="7"/>
  <c r="AI253" i="7"/>
  <c r="S253" i="7"/>
  <c r="R253" i="7"/>
  <c r="Q253" i="7"/>
  <c r="P253" i="7"/>
  <c r="O253" i="7"/>
  <c r="N253" i="7"/>
  <c r="M253" i="7"/>
  <c r="L253" i="7"/>
  <c r="K253" i="7"/>
  <c r="J253" i="7"/>
  <c r="I253" i="7"/>
  <c r="H253" i="7"/>
  <c r="G253" i="7"/>
  <c r="F253" i="7"/>
  <c r="E253" i="7"/>
  <c r="BI252" i="7"/>
  <c r="BH252" i="7" s="1"/>
  <c r="BF252" i="7"/>
  <c r="BE252" i="7"/>
  <c r="BD252" i="7"/>
  <c r="BC252" i="7"/>
  <c r="BB252" i="7"/>
  <c r="BA252" i="7"/>
  <c r="AZ252" i="7"/>
  <c r="AY252" i="7"/>
  <c r="AX252" i="7"/>
  <c r="AW252" i="7"/>
  <c r="AV252" i="7"/>
  <c r="AU252" i="7"/>
  <c r="AT252" i="7"/>
  <c r="AS252" i="7"/>
  <c r="AR252" i="7"/>
  <c r="AQ252" i="7"/>
  <c r="AP252" i="7"/>
  <c r="AO252" i="7"/>
  <c r="AN252" i="7"/>
  <c r="AM252" i="7"/>
  <c r="AL252" i="7"/>
  <c r="AK252" i="7"/>
  <c r="AJ252" i="7"/>
  <c r="AI252" i="7"/>
  <c r="S252" i="7"/>
  <c r="R252" i="7"/>
  <c r="Q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BI251" i="7"/>
  <c r="BH251" i="7" s="1"/>
  <c r="CJ251" i="7" s="1"/>
  <c r="BF251" i="7"/>
  <c r="BE251" i="7"/>
  <c r="BD251" i="7"/>
  <c r="BC251" i="7"/>
  <c r="BB251" i="7"/>
  <c r="BA251" i="7"/>
  <c r="AZ251" i="7"/>
  <c r="AY251" i="7"/>
  <c r="AX251" i="7"/>
  <c r="AW251" i="7"/>
  <c r="AV251" i="7"/>
  <c r="AU251" i="7"/>
  <c r="AT251" i="7"/>
  <c r="AS251" i="7"/>
  <c r="AR251" i="7"/>
  <c r="AQ251" i="7"/>
  <c r="AP251" i="7"/>
  <c r="AO251" i="7"/>
  <c r="AN251" i="7"/>
  <c r="AM251" i="7"/>
  <c r="AL251" i="7"/>
  <c r="AK251" i="7"/>
  <c r="AJ251" i="7"/>
  <c r="AI251" i="7"/>
  <c r="S251" i="7"/>
  <c r="R251" i="7"/>
  <c r="Q251" i="7"/>
  <c r="P251" i="7"/>
  <c r="O251" i="7"/>
  <c r="N251" i="7"/>
  <c r="M251" i="7"/>
  <c r="L251" i="7"/>
  <c r="K251" i="7"/>
  <c r="J251" i="7"/>
  <c r="I251" i="7"/>
  <c r="H251" i="7"/>
  <c r="G251" i="7"/>
  <c r="F251" i="7"/>
  <c r="E251" i="7"/>
  <c r="BI250" i="7"/>
  <c r="BF250" i="7"/>
  <c r="BE250" i="7"/>
  <c r="BD250" i="7"/>
  <c r="BC250" i="7"/>
  <c r="BB250" i="7"/>
  <c r="BA250" i="7"/>
  <c r="AZ250" i="7"/>
  <c r="AY250" i="7"/>
  <c r="AX250" i="7"/>
  <c r="AW250" i="7"/>
  <c r="AV250" i="7"/>
  <c r="AU250" i="7"/>
  <c r="AT250" i="7"/>
  <c r="AS250" i="7"/>
  <c r="AR250" i="7"/>
  <c r="AQ250" i="7"/>
  <c r="AP250" i="7"/>
  <c r="AO250" i="7"/>
  <c r="AN250" i="7"/>
  <c r="AM250" i="7"/>
  <c r="AL250" i="7"/>
  <c r="AK250" i="7"/>
  <c r="AJ250" i="7"/>
  <c r="AI250" i="7"/>
  <c r="S250" i="7"/>
  <c r="R250" i="7"/>
  <c r="Q250" i="7"/>
  <c r="P250" i="7"/>
  <c r="O250" i="7"/>
  <c r="N250" i="7"/>
  <c r="M250" i="7"/>
  <c r="L250" i="7"/>
  <c r="K250" i="7"/>
  <c r="J250" i="7"/>
  <c r="I250" i="7"/>
  <c r="H250" i="7"/>
  <c r="G250" i="7"/>
  <c r="F250" i="7"/>
  <c r="BI249" i="7"/>
  <c r="BF249" i="7"/>
  <c r="BE249" i="7"/>
  <c r="BD249" i="7"/>
  <c r="BC249" i="7"/>
  <c r="BB249" i="7"/>
  <c r="BA249" i="7"/>
  <c r="AZ249" i="7"/>
  <c r="AY249" i="7"/>
  <c r="AX249" i="7"/>
  <c r="AW249" i="7"/>
  <c r="AV249" i="7"/>
  <c r="AU249" i="7"/>
  <c r="AT249" i="7"/>
  <c r="AS249" i="7"/>
  <c r="AR249" i="7"/>
  <c r="AQ249" i="7"/>
  <c r="AP249" i="7"/>
  <c r="AO249" i="7"/>
  <c r="AN249" i="7"/>
  <c r="AM249" i="7"/>
  <c r="AL249" i="7"/>
  <c r="AK249" i="7"/>
  <c r="AJ249" i="7"/>
  <c r="AI249" i="7"/>
  <c r="S249" i="7"/>
  <c r="R249" i="7"/>
  <c r="Q249" i="7"/>
  <c r="P249" i="7"/>
  <c r="O249" i="7"/>
  <c r="N249" i="7"/>
  <c r="M249" i="7"/>
  <c r="L249" i="7"/>
  <c r="K249" i="7"/>
  <c r="J249" i="7"/>
  <c r="I249" i="7"/>
  <c r="H249" i="7"/>
  <c r="G249" i="7"/>
  <c r="F249" i="7"/>
  <c r="BI248" i="7"/>
  <c r="BF248" i="7"/>
  <c r="BE248" i="7"/>
  <c r="BD248" i="7"/>
  <c r="BC248" i="7"/>
  <c r="BB248" i="7"/>
  <c r="BA248" i="7"/>
  <c r="AZ248" i="7"/>
  <c r="AY248" i="7"/>
  <c r="AX248" i="7"/>
  <c r="AW248" i="7"/>
  <c r="AV248" i="7"/>
  <c r="AU248" i="7"/>
  <c r="AT248" i="7"/>
  <c r="AS248" i="7"/>
  <c r="AR248" i="7"/>
  <c r="AQ248" i="7"/>
  <c r="AP248" i="7"/>
  <c r="AO248" i="7"/>
  <c r="AN248" i="7"/>
  <c r="AM248" i="7"/>
  <c r="AL248" i="7"/>
  <c r="AK248" i="7"/>
  <c r="AJ248" i="7"/>
  <c r="AI248" i="7"/>
  <c r="S248" i="7"/>
  <c r="R248" i="7"/>
  <c r="Q248" i="7"/>
  <c r="P248" i="7"/>
  <c r="O248" i="7"/>
  <c r="N248" i="7"/>
  <c r="M248" i="7"/>
  <c r="L248" i="7"/>
  <c r="K248" i="7"/>
  <c r="J248" i="7"/>
  <c r="I248" i="7"/>
  <c r="H248" i="7"/>
  <c r="G248" i="7"/>
  <c r="F248" i="7"/>
  <c r="BI247" i="7"/>
  <c r="BF247" i="7"/>
  <c r="BE247" i="7"/>
  <c r="BD247" i="7"/>
  <c r="BC247" i="7"/>
  <c r="BB247" i="7"/>
  <c r="BA247" i="7"/>
  <c r="AZ247" i="7"/>
  <c r="AY247" i="7"/>
  <c r="AX247" i="7"/>
  <c r="AW247" i="7"/>
  <c r="AV247" i="7"/>
  <c r="AU247" i="7"/>
  <c r="AT247" i="7"/>
  <c r="AS247" i="7"/>
  <c r="AR247" i="7"/>
  <c r="AQ247" i="7"/>
  <c r="AP247" i="7"/>
  <c r="AO247" i="7"/>
  <c r="AN247" i="7"/>
  <c r="AM247" i="7"/>
  <c r="AL247" i="7"/>
  <c r="AK247" i="7"/>
  <c r="AJ247" i="7"/>
  <c r="AI247" i="7"/>
  <c r="S247" i="7"/>
  <c r="R247" i="7"/>
  <c r="Q247" i="7"/>
  <c r="P247" i="7"/>
  <c r="O247" i="7"/>
  <c r="N247" i="7"/>
  <c r="M247" i="7"/>
  <c r="L247" i="7"/>
  <c r="K247" i="7"/>
  <c r="J247" i="7"/>
  <c r="I247" i="7"/>
  <c r="H247" i="7"/>
  <c r="G247" i="7"/>
  <c r="F247" i="7"/>
  <c r="BI246" i="7"/>
  <c r="BF246" i="7"/>
  <c r="BE246" i="7"/>
  <c r="BD246" i="7"/>
  <c r="BC246" i="7"/>
  <c r="BB246" i="7"/>
  <c r="BA246" i="7"/>
  <c r="AZ246" i="7"/>
  <c r="AY246" i="7"/>
  <c r="AX246" i="7"/>
  <c r="AW246" i="7"/>
  <c r="AV246" i="7"/>
  <c r="AU246" i="7"/>
  <c r="AT246" i="7"/>
  <c r="AS246" i="7"/>
  <c r="AR246" i="7"/>
  <c r="AQ246" i="7"/>
  <c r="AP246" i="7"/>
  <c r="AO246" i="7"/>
  <c r="AN246" i="7"/>
  <c r="AM246" i="7"/>
  <c r="AL246" i="7"/>
  <c r="AK246" i="7"/>
  <c r="AJ246" i="7"/>
  <c r="AI246" i="7"/>
  <c r="S246" i="7"/>
  <c r="R246" i="7"/>
  <c r="Q246" i="7"/>
  <c r="P246" i="7"/>
  <c r="O246" i="7"/>
  <c r="N246" i="7"/>
  <c r="M246" i="7"/>
  <c r="L246" i="7"/>
  <c r="K246" i="7"/>
  <c r="J246" i="7"/>
  <c r="I246" i="7"/>
  <c r="H246" i="7"/>
  <c r="G246" i="7"/>
  <c r="F246" i="7"/>
  <c r="BI245" i="7"/>
  <c r="BH245" i="7" s="1"/>
  <c r="CJ245" i="7" s="1"/>
  <c r="BF245" i="7"/>
  <c r="BE245" i="7"/>
  <c r="BD245" i="7"/>
  <c r="BC245" i="7"/>
  <c r="BB245" i="7"/>
  <c r="BA245" i="7"/>
  <c r="AZ245" i="7"/>
  <c r="AY245" i="7"/>
  <c r="AX245" i="7"/>
  <c r="AW245" i="7"/>
  <c r="AV245" i="7"/>
  <c r="AU245" i="7"/>
  <c r="AT245" i="7"/>
  <c r="AS245" i="7"/>
  <c r="AR245" i="7"/>
  <c r="AQ245" i="7"/>
  <c r="AP245" i="7"/>
  <c r="AO245" i="7"/>
  <c r="AN245" i="7"/>
  <c r="AM245" i="7"/>
  <c r="AL245" i="7"/>
  <c r="AK245" i="7"/>
  <c r="AJ245" i="7"/>
  <c r="AI245" i="7"/>
  <c r="S245" i="7"/>
  <c r="R245" i="7"/>
  <c r="Q245" i="7"/>
  <c r="P245" i="7"/>
  <c r="O245" i="7"/>
  <c r="N245" i="7"/>
  <c r="M245" i="7"/>
  <c r="L245" i="7"/>
  <c r="K245" i="7"/>
  <c r="J245" i="7"/>
  <c r="I245" i="7"/>
  <c r="H245" i="7"/>
  <c r="G245" i="7"/>
  <c r="F245" i="7"/>
  <c r="BI244" i="7"/>
  <c r="BH244" i="7" s="1"/>
  <c r="BF244" i="7"/>
  <c r="BE244" i="7"/>
  <c r="BD244" i="7"/>
  <c r="BC244" i="7"/>
  <c r="BB244" i="7"/>
  <c r="BA244" i="7"/>
  <c r="AZ244" i="7"/>
  <c r="AY244" i="7"/>
  <c r="AX244" i="7"/>
  <c r="AW244" i="7"/>
  <c r="AV244" i="7"/>
  <c r="AU244" i="7"/>
  <c r="AT244" i="7"/>
  <c r="AS244" i="7"/>
  <c r="AR244" i="7"/>
  <c r="AQ244" i="7"/>
  <c r="AP244" i="7"/>
  <c r="AO244" i="7"/>
  <c r="AN244" i="7"/>
  <c r="AM244" i="7"/>
  <c r="AL244" i="7"/>
  <c r="AK244" i="7"/>
  <c r="AJ244" i="7"/>
  <c r="AI244" i="7"/>
  <c r="S244" i="7"/>
  <c r="R244" i="7"/>
  <c r="Q244" i="7"/>
  <c r="P244" i="7"/>
  <c r="O244" i="7"/>
  <c r="N244" i="7"/>
  <c r="M244" i="7"/>
  <c r="L244" i="7"/>
  <c r="K244" i="7"/>
  <c r="J244" i="7"/>
  <c r="I244" i="7"/>
  <c r="H244" i="7"/>
  <c r="G244" i="7"/>
  <c r="F244" i="7"/>
  <c r="BI243" i="7"/>
  <c r="BH243" i="7" s="1"/>
  <c r="CJ243" i="7" s="1"/>
  <c r="BF243" i="7"/>
  <c r="BE243" i="7"/>
  <c r="BD243" i="7"/>
  <c r="BC243" i="7"/>
  <c r="BB243" i="7"/>
  <c r="BA243" i="7"/>
  <c r="AZ243" i="7"/>
  <c r="AY243" i="7"/>
  <c r="AX243" i="7"/>
  <c r="AW243" i="7"/>
  <c r="AV243" i="7"/>
  <c r="AU243" i="7"/>
  <c r="AT243" i="7"/>
  <c r="AS243" i="7"/>
  <c r="AR243" i="7"/>
  <c r="AQ243" i="7"/>
  <c r="AP243" i="7"/>
  <c r="AO243" i="7"/>
  <c r="AN243" i="7"/>
  <c r="AM243" i="7"/>
  <c r="AL243" i="7"/>
  <c r="AK243" i="7"/>
  <c r="AJ243" i="7"/>
  <c r="AI243" i="7"/>
  <c r="S243" i="7"/>
  <c r="R243" i="7"/>
  <c r="Q243" i="7"/>
  <c r="P243" i="7"/>
  <c r="O243" i="7"/>
  <c r="N243" i="7"/>
  <c r="M243" i="7"/>
  <c r="L243" i="7"/>
  <c r="K243" i="7"/>
  <c r="J243" i="7"/>
  <c r="I243" i="7"/>
  <c r="H243" i="7"/>
  <c r="G243" i="7"/>
  <c r="F243" i="7"/>
  <c r="BI242" i="7"/>
  <c r="BF242" i="7"/>
  <c r="BE242" i="7"/>
  <c r="BD242" i="7"/>
  <c r="BC242" i="7"/>
  <c r="BB242" i="7"/>
  <c r="BA242" i="7"/>
  <c r="AZ242" i="7"/>
  <c r="AY242" i="7"/>
  <c r="AX242" i="7"/>
  <c r="AW242" i="7"/>
  <c r="AV242" i="7"/>
  <c r="AU242" i="7"/>
  <c r="AT242" i="7"/>
  <c r="AS242" i="7"/>
  <c r="AR242" i="7"/>
  <c r="AQ242" i="7"/>
  <c r="AP242" i="7"/>
  <c r="AO242" i="7"/>
  <c r="AN242" i="7"/>
  <c r="AM242" i="7"/>
  <c r="AL242" i="7"/>
  <c r="AK242" i="7"/>
  <c r="AJ242" i="7"/>
  <c r="AI242" i="7"/>
  <c r="S242" i="7"/>
  <c r="R242" i="7"/>
  <c r="Q242" i="7"/>
  <c r="P242" i="7"/>
  <c r="O242" i="7"/>
  <c r="N242" i="7"/>
  <c r="M242" i="7"/>
  <c r="L242" i="7"/>
  <c r="K242" i="7"/>
  <c r="J242" i="7"/>
  <c r="I242" i="7"/>
  <c r="H242" i="7"/>
  <c r="G242" i="7"/>
  <c r="F242" i="7"/>
  <c r="BI241" i="7"/>
  <c r="BF241" i="7"/>
  <c r="BE241" i="7"/>
  <c r="BD241" i="7"/>
  <c r="BC241" i="7"/>
  <c r="BB241" i="7"/>
  <c r="BA241" i="7"/>
  <c r="AZ241" i="7"/>
  <c r="AY241" i="7"/>
  <c r="AX241" i="7"/>
  <c r="AW241" i="7"/>
  <c r="AV241" i="7"/>
  <c r="AU241" i="7"/>
  <c r="AT241" i="7"/>
  <c r="AS241" i="7"/>
  <c r="AR241" i="7"/>
  <c r="AQ241" i="7"/>
  <c r="AP241" i="7"/>
  <c r="AO241" i="7"/>
  <c r="AN241" i="7"/>
  <c r="AM241" i="7"/>
  <c r="AL241" i="7"/>
  <c r="AK241" i="7"/>
  <c r="AJ241" i="7"/>
  <c r="AI241" i="7"/>
  <c r="S241" i="7"/>
  <c r="R241" i="7"/>
  <c r="Q241" i="7"/>
  <c r="P241" i="7"/>
  <c r="O241" i="7"/>
  <c r="N241" i="7"/>
  <c r="M241" i="7"/>
  <c r="L241" i="7"/>
  <c r="K241" i="7"/>
  <c r="J241" i="7"/>
  <c r="I241" i="7"/>
  <c r="H241" i="7"/>
  <c r="G241" i="7"/>
  <c r="F241" i="7"/>
  <c r="BI240" i="7"/>
  <c r="BF240" i="7"/>
  <c r="BE240" i="7"/>
  <c r="BD240" i="7"/>
  <c r="BC240" i="7"/>
  <c r="BB240" i="7"/>
  <c r="BA240" i="7"/>
  <c r="AZ240" i="7"/>
  <c r="AY240" i="7"/>
  <c r="AX240" i="7"/>
  <c r="AW240" i="7"/>
  <c r="AV240" i="7"/>
  <c r="AU240" i="7"/>
  <c r="AT240" i="7"/>
  <c r="AS240" i="7"/>
  <c r="AR240" i="7"/>
  <c r="AQ240" i="7"/>
  <c r="AP240" i="7"/>
  <c r="AO240" i="7"/>
  <c r="AN240" i="7"/>
  <c r="AM240" i="7"/>
  <c r="AL240" i="7"/>
  <c r="AK240" i="7"/>
  <c r="AJ240" i="7"/>
  <c r="AI240" i="7"/>
  <c r="S240" i="7"/>
  <c r="R240" i="7"/>
  <c r="Q240" i="7"/>
  <c r="P240" i="7"/>
  <c r="O240" i="7"/>
  <c r="N240" i="7"/>
  <c r="M240" i="7"/>
  <c r="L240" i="7"/>
  <c r="K240" i="7"/>
  <c r="J240" i="7"/>
  <c r="I240" i="7"/>
  <c r="H240" i="7"/>
  <c r="G240" i="7"/>
  <c r="F240" i="7"/>
  <c r="BI239" i="7"/>
  <c r="BH239" i="7"/>
  <c r="CJ239" i="7" s="1"/>
  <c r="BF239" i="7"/>
  <c r="BE239" i="7"/>
  <c r="BD239" i="7"/>
  <c r="BC239" i="7"/>
  <c r="BB239" i="7"/>
  <c r="BA239" i="7"/>
  <c r="AZ239" i="7"/>
  <c r="AY239" i="7"/>
  <c r="AX239" i="7"/>
  <c r="AW239" i="7"/>
  <c r="AV239" i="7"/>
  <c r="AU239" i="7"/>
  <c r="AT239" i="7"/>
  <c r="AS239" i="7"/>
  <c r="AR239" i="7"/>
  <c r="AQ239" i="7"/>
  <c r="AP239" i="7"/>
  <c r="AO239" i="7"/>
  <c r="AN239" i="7"/>
  <c r="AM239" i="7"/>
  <c r="AL239" i="7"/>
  <c r="AK239" i="7"/>
  <c r="AJ239" i="7"/>
  <c r="AI239" i="7"/>
  <c r="S239" i="7"/>
  <c r="R239" i="7"/>
  <c r="Q239" i="7"/>
  <c r="P239" i="7"/>
  <c r="O239" i="7"/>
  <c r="N239" i="7"/>
  <c r="M239" i="7"/>
  <c r="L239" i="7"/>
  <c r="K239" i="7"/>
  <c r="J239" i="7"/>
  <c r="I239" i="7"/>
  <c r="H239" i="7"/>
  <c r="G239" i="7"/>
  <c r="F239" i="7"/>
  <c r="E239" i="7"/>
  <c r="BI238" i="7"/>
  <c r="BH238" i="7" s="1"/>
  <c r="BF238" i="7"/>
  <c r="BE238" i="7"/>
  <c r="BD238" i="7"/>
  <c r="BC238" i="7"/>
  <c r="BB238" i="7"/>
  <c r="BA238" i="7"/>
  <c r="AZ238" i="7"/>
  <c r="AY238" i="7"/>
  <c r="AX238" i="7"/>
  <c r="AW238" i="7"/>
  <c r="AV238" i="7"/>
  <c r="AU238" i="7"/>
  <c r="AT238" i="7"/>
  <c r="AS238" i="7"/>
  <c r="AR238" i="7"/>
  <c r="AQ238" i="7"/>
  <c r="AP238" i="7"/>
  <c r="AO238" i="7"/>
  <c r="AN238" i="7"/>
  <c r="AM238" i="7"/>
  <c r="AL238" i="7"/>
  <c r="AK238" i="7"/>
  <c r="AJ238" i="7"/>
  <c r="AI238" i="7"/>
  <c r="S238" i="7"/>
  <c r="R238" i="7"/>
  <c r="Q238" i="7"/>
  <c r="P238" i="7"/>
  <c r="O238" i="7"/>
  <c r="N238" i="7"/>
  <c r="M238" i="7"/>
  <c r="L238" i="7"/>
  <c r="K238" i="7"/>
  <c r="J238" i="7"/>
  <c r="I238" i="7"/>
  <c r="H238" i="7"/>
  <c r="G238" i="7"/>
  <c r="F238" i="7"/>
  <c r="BI237" i="7"/>
  <c r="BF237" i="7"/>
  <c r="BE237" i="7"/>
  <c r="BD237" i="7"/>
  <c r="BC237" i="7"/>
  <c r="BB237" i="7"/>
  <c r="BA237" i="7"/>
  <c r="AZ237" i="7"/>
  <c r="AY237" i="7"/>
  <c r="AX237" i="7"/>
  <c r="AW237" i="7"/>
  <c r="AV237" i="7"/>
  <c r="AU237" i="7"/>
  <c r="AT237" i="7"/>
  <c r="AS237" i="7"/>
  <c r="AR237" i="7"/>
  <c r="AQ237" i="7"/>
  <c r="AP237" i="7"/>
  <c r="AO237" i="7"/>
  <c r="AN237" i="7"/>
  <c r="AM237" i="7"/>
  <c r="AL237" i="7"/>
  <c r="AK237" i="7"/>
  <c r="AJ237" i="7"/>
  <c r="AI237" i="7"/>
  <c r="S237" i="7"/>
  <c r="R237" i="7"/>
  <c r="Q237" i="7"/>
  <c r="P237" i="7"/>
  <c r="O237" i="7"/>
  <c r="N237" i="7"/>
  <c r="M237" i="7"/>
  <c r="L237" i="7"/>
  <c r="K237" i="7"/>
  <c r="J237" i="7"/>
  <c r="I237" i="7"/>
  <c r="H237" i="7"/>
  <c r="G237" i="7"/>
  <c r="F237" i="7"/>
  <c r="BI236" i="7"/>
  <c r="BF236" i="7"/>
  <c r="BE236" i="7"/>
  <c r="BD236" i="7"/>
  <c r="BC236" i="7"/>
  <c r="BB236" i="7"/>
  <c r="BA236" i="7"/>
  <c r="AZ236" i="7"/>
  <c r="AY236" i="7"/>
  <c r="AX236" i="7"/>
  <c r="AW236" i="7"/>
  <c r="AV236" i="7"/>
  <c r="AU236" i="7"/>
  <c r="AT236" i="7"/>
  <c r="AS236" i="7"/>
  <c r="AR236" i="7"/>
  <c r="AQ236" i="7"/>
  <c r="AP236" i="7"/>
  <c r="AO236" i="7"/>
  <c r="AN236" i="7"/>
  <c r="AM236" i="7"/>
  <c r="AL236" i="7"/>
  <c r="AK236" i="7"/>
  <c r="AJ236" i="7"/>
  <c r="AI236" i="7"/>
  <c r="S236" i="7"/>
  <c r="R236" i="7"/>
  <c r="Q236" i="7"/>
  <c r="P236" i="7"/>
  <c r="O236" i="7"/>
  <c r="N236" i="7"/>
  <c r="M236" i="7"/>
  <c r="L236" i="7"/>
  <c r="K236" i="7"/>
  <c r="J236" i="7"/>
  <c r="I236" i="7"/>
  <c r="H236" i="7"/>
  <c r="G236" i="7"/>
  <c r="F236" i="7"/>
  <c r="BI235" i="7"/>
  <c r="BH235" i="7" s="1"/>
  <c r="CJ235" i="7" s="1"/>
  <c r="BF235" i="7"/>
  <c r="BE235" i="7"/>
  <c r="BD235" i="7"/>
  <c r="BC235" i="7"/>
  <c r="BB235" i="7"/>
  <c r="BA235" i="7"/>
  <c r="AZ235" i="7"/>
  <c r="AY235" i="7"/>
  <c r="AX235" i="7"/>
  <c r="AW235" i="7"/>
  <c r="AV235" i="7"/>
  <c r="AU235" i="7"/>
  <c r="AT235" i="7"/>
  <c r="AS235" i="7"/>
  <c r="AR235" i="7"/>
  <c r="AQ235" i="7"/>
  <c r="AP235" i="7"/>
  <c r="AO235" i="7"/>
  <c r="AN235" i="7"/>
  <c r="AM235" i="7"/>
  <c r="AL235" i="7"/>
  <c r="AK235" i="7"/>
  <c r="AJ235" i="7"/>
  <c r="AI235" i="7"/>
  <c r="S235" i="7"/>
  <c r="R235" i="7"/>
  <c r="Q235" i="7"/>
  <c r="P235" i="7"/>
  <c r="O235" i="7"/>
  <c r="N235" i="7"/>
  <c r="M235" i="7"/>
  <c r="L235" i="7"/>
  <c r="K235" i="7"/>
  <c r="J235" i="7"/>
  <c r="I235" i="7"/>
  <c r="H235" i="7"/>
  <c r="G235" i="7"/>
  <c r="F235" i="7"/>
  <c r="E235" i="7"/>
  <c r="BI234" i="7"/>
  <c r="BH234" i="7" s="1"/>
  <c r="BF234" i="7"/>
  <c r="BE234" i="7"/>
  <c r="BD234" i="7"/>
  <c r="BC234" i="7"/>
  <c r="BB234" i="7"/>
  <c r="BA234" i="7"/>
  <c r="AZ234" i="7"/>
  <c r="AY234" i="7"/>
  <c r="AX234" i="7"/>
  <c r="AW234" i="7"/>
  <c r="AV234" i="7"/>
  <c r="AU234" i="7"/>
  <c r="AT234" i="7"/>
  <c r="AS234" i="7"/>
  <c r="AR234" i="7"/>
  <c r="AQ234" i="7"/>
  <c r="AP234" i="7"/>
  <c r="AO234" i="7"/>
  <c r="AN234" i="7"/>
  <c r="AM234" i="7"/>
  <c r="AL234" i="7"/>
  <c r="AK234" i="7"/>
  <c r="AJ234" i="7"/>
  <c r="AI234" i="7"/>
  <c r="S234" i="7"/>
  <c r="R234" i="7"/>
  <c r="Q234" i="7"/>
  <c r="P234" i="7"/>
  <c r="O234" i="7"/>
  <c r="N234" i="7"/>
  <c r="M234" i="7"/>
  <c r="L234" i="7"/>
  <c r="K234" i="7"/>
  <c r="J234" i="7"/>
  <c r="I234" i="7"/>
  <c r="H234" i="7"/>
  <c r="G234" i="7"/>
  <c r="F234" i="7"/>
  <c r="BI233" i="7"/>
  <c r="BH233" i="7" s="1"/>
  <c r="CJ233" i="7" s="1"/>
  <c r="BF233" i="7"/>
  <c r="BE233" i="7"/>
  <c r="BD233" i="7"/>
  <c r="BC233" i="7"/>
  <c r="BB233" i="7"/>
  <c r="BA233" i="7"/>
  <c r="AZ233" i="7"/>
  <c r="AY233" i="7"/>
  <c r="AX233" i="7"/>
  <c r="AW233" i="7"/>
  <c r="AV233" i="7"/>
  <c r="AU233" i="7"/>
  <c r="AT233" i="7"/>
  <c r="AS233" i="7"/>
  <c r="AR233" i="7"/>
  <c r="AQ233" i="7"/>
  <c r="AP233" i="7"/>
  <c r="AO233" i="7"/>
  <c r="AN233" i="7"/>
  <c r="AM233" i="7"/>
  <c r="AL233" i="7"/>
  <c r="AK233" i="7"/>
  <c r="AJ233" i="7"/>
  <c r="AI233" i="7"/>
  <c r="S233" i="7"/>
  <c r="R233" i="7"/>
  <c r="Q233" i="7"/>
  <c r="P233" i="7"/>
  <c r="O233" i="7"/>
  <c r="N233" i="7"/>
  <c r="M233" i="7"/>
  <c r="L233" i="7"/>
  <c r="K233" i="7"/>
  <c r="J233" i="7"/>
  <c r="I233" i="7"/>
  <c r="H233" i="7"/>
  <c r="G233" i="7"/>
  <c r="F233" i="7"/>
  <c r="BI232" i="7"/>
  <c r="BH232" i="7" s="1"/>
  <c r="CA232" i="7" s="1"/>
  <c r="W232" i="7" s="1"/>
  <c r="BF232" i="7"/>
  <c r="BE232" i="7"/>
  <c r="BD232" i="7"/>
  <c r="BC232" i="7"/>
  <c r="BB232" i="7"/>
  <c r="BA232" i="7"/>
  <c r="AZ232" i="7"/>
  <c r="AY232" i="7"/>
  <c r="AX232" i="7"/>
  <c r="AW232" i="7"/>
  <c r="AV232" i="7"/>
  <c r="AU232" i="7"/>
  <c r="AT232" i="7"/>
  <c r="AS232" i="7"/>
  <c r="AR232" i="7"/>
  <c r="AQ232" i="7"/>
  <c r="AP232" i="7"/>
  <c r="AO232" i="7"/>
  <c r="AN232" i="7"/>
  <c r="AM232" i="7"/>
  <c r="AL232" i="7"/>
  <c r="AK232" i="7"/>
  <c r="AJ232" i="7"/>
  <c r="AI232" i="7"/>
  <c r="S232" i="7"/>
  <c r="R232" i="7"/>
  <c r="Q232" i="7"/>
  <c r="P232" i="7"/>
  <c r="O232" i="7"/>
  <c r="N232" i="7"/>
  <c r="M232" i="7"/>
  <c r="L232" i="7"/>
  <c r="K232" i="7"/>
  <c r="J232" i="7"/>
  <c r="I232" i="7"/>
  <c r="H232" i="7"/>
  <c r="G232" i="7"/>
  <c r="F232" i="7"/>
  <c r="E232" i="7"/>
  <c r="BI231" i="7"/>
  <c r="BH231" i="7" s="1"/>
  <c r="CJ231" i="7" s="1"/>
  <c r="BF231" i="7"/>
  <c r="BE231" i="7"/>
  <c r="BD231" i="7"/>
  <c r="BC231" i="7"/>
  <c r="BB231" i="7"/>
  <c r="BA231" i="7"/>
  <c r="AZ231" i="7"/>
  <c r="AY231" i="7"/>
  <c r="AX231" i="7"/>
  <c r="AW231" i="7"/>
  <c r="AV231" i="7"/>
  <c r="AU231" i="7"/>
  <c r="AT231" i="7"/>
  <c r="AS231" i="7"/>
  <c r="AR231" i="7"/>
  <c r="AQ231" i="7"/>
  <c r="AP231" i="7"/>
  <c r="AO231" i="7"/>
  <c r="AN231" i="7"/>
  <c r="AM231" i="7"/>
  <c r="AL231" i="7"/>
  <c r="AK231" i="7"/>
  <c r="AJ231" i="7"/>
  <c r="AI231" i="7"/>
  <c r="S231" i="7"/>
  <c r="R231" i="7"/>
  <c r="Q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BI230" i="7"/>
  <c r="BH230" i="7"/>
  <c r="CJ230" i="7" s="1"/>
  <c r="BF230" i="7"/>
  <c r="BE230" i="7"/>
  <c r="BD230" i="7"/>
  <c r="BC230" i="7"/>
  <c r="BB230" i="7"/>
  <c r="BA230" i="7"/>
  <c r="AZ230" i="7"/>
  <c r="AY230" i="7"/>
  <c r="AX230" i="7"/>
  <c r="AW230" i="7"/>
  <c r="AV230" i="7"/>
  <c r="AU230" i="7"/>
  <c r="AT230" i="7"/>
  <c r="AS230" i="7"/>
  <c r="AR230" i="7"/>
  <c r="AQ230" i="7"/>
  <c r="AP230" i="7"/>
  <c r="AO230" i="7"/>
  <c r="AN230" i="7"/>
  <c r="AM230" i="7"/>
  <c r="AL230" i="7"/>
  <c r="AK230" i="7"/>
  <c r="AJ230" i="7"/>
  <c r="AI230" i="7"/>
  <c r="S230" i="7"/>
  <c r="R230" i="7"/>
  <c r="Q230" i="7"/>
  <c r="P230" i="7"/>
  <c r="O230" i="7"/>
  <c r="N230" i="7"/>
  <c r="M230" i="7"/>
  <c r="L230" i="7"/>
  <c r="K230" i="7"/>
  <c r="J230" i="7"/>
  <c r="I230" i="7"/>
  <c r="H230" i="7"/>
  <c r="G230" i="7"/>
  <c r="F230" i="7"/>
  <c r="E230" i="7"/>
  <c r="BI229" i="7"/>
  <c r="BF229" i="7"/>
  <c r="BE229" i="7"/>
  <c r="BD229" i="7"/>
  <c r="BC229" i="7"/>
  <c r="BB229" i="7"/>
  <c r="BA229" i="7"/>
  <c r="AZ229" i="7"/>
  <c r="AY229" i="7"/>
  <c r="AX229" i="7"/>
  <c r="AW229" i="7"/>
  <c r="AV229" i="7"/>
  <c r="AU229" i="7"/>
  <c r="AT229" i="7"/>
  <c r="AS229" i="7"/>
  <c r="AR229" i="7"/>
  <c r="AQ229" i="7"/>
  <c r="AP229" i="7"/>
  <c r="AO229" i="7"/>
  <c r="AN229" i="7"/>
  <c r="AM229" i="7"/>
  <c r="AL229" i="7"/>
  <c r="AK229" i="7"/>
  <c r="AJ229" i="7"/>
  <c r="AI229" i="7"/>
  <c r="S229" i="7"/>
  <c r="R229" i="7"/>
  <c r="Q229" i="7"/>
  <c r="P229" i="7"/>
  <c r="O229" i="7"/>
  <c r="N229" i="7"/>
  <c r="M229" i="7"/>
  <c r="L229" i="7"/>
  <c r="K229" i="7"/>
  <c r="J229" i="7"/>
  <c r="I229" i="7"/>
  <c r="H229" i="7"/>
  <c r="G229" i="7"/>
  <c r="F229" i="7"/>
  <c r="BI228" i="7"/>
  <c r="BH228" i="7"/>
  <c r="BF228" i="7"/>
  <c r="BE228" i="7"/>
  <c r="BD228" i="7"/>
  <c r="BC228" i="7"/>
  <c r="BB228" i="7"/>
  <c r="BA228" i="7"/>
  <c r="AZ228" i="7"/>
  <c r="AY228" i="7"/>
  <c r="AX228" i="7"/>
  <c r="AW228" i="7"/>
  <c r="AV228" i="7"/>
  <c r="AU228" i="7"/>
  <c r="AT228" i="7"/>
  <c r="AS228" i="7"/>
  <c r="AR228" i="7"/>
  <c r="AQ228" i="7"/>
  <c r="AP228" i="7"/>
  <c r="AO228" i="7"/>
  <c r="AN228" i="7"/>
  <c r="AM228" i="7"/>
  <c r="AL228" i="7"/>
  <c r="AK228" i="7"/>
  <c r="AJ228" i="7"/>
  <c r="AI228" i="7"/>
  <c r="S228" i="7"/>
  <c r="R228" i="7"/>
  <c r="Q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BI227" i="7"/>
  <c r="BF227" i="7"/>
  <c r="BE227" i="7"/>
  <c r="BD227" i="7"/>
  <c r="BC227" i="7"/>
  <c r="BB227" i="7"/>
  <c r="BA227" i="7"/>
  <c r="AZ227" i="7"/>
  <c r="AY227" i="7"/>
  <c r="AX227" i="7"/>
  <c r="AW227" i="7"/>
  <c r="AV227" i="7"/>
  <c r="AU227" i="7"/>
  <c r="AT227" i="7"/>
  <c r="AS227" i="7"/>
  <c r="AR227" i="7"/>
  <c r="AQ227" i="7"/>
  <c r="AP227" i="7"/>
  <c r="AO227" i="7"/>
  <c r="AN227" i="7"/>
  <c r="AM227" i="7"/>
  <c r="AL227" i="7"/>
  <c r="AK227" i="7"/>
  <c r="AJ227" i="7"/>
  <c r="AI227" i="7"/>
  <c r="S227" i="7"/>
  <c r="R227" i="7"/>
  <c r="Q227" i="7"/>
  <c r="P227" i="7"/>
  <c r="O227" i="7"/>
  <c r="N227" i="7"/>
  <c r="M227" i="7"/>
  <c r="L227" i="7"/>
  <c r="K227" i="7"/>
  <c r="J227" i="7"/>
  <c r="I227" i="7"/>
  <c r="H227" i="7"/>
  <c r="G227" i="7"/>
  <c r="F227" i="7"/>
  <c r="BI226" i="7"/>
  <c r="BH226" i="7" s="1"/>
  <c r="BF226" i="7"/>
  <c r="BE226" i="7"/>
  <c r="BD226" i="7"/>
  <c r="BC226" i="7"/>
  <c r="BB226" i="7"/>
  <c r="BA226" i="7"/>
  <c r="AZ226" i="7"/>
  <c r="AY226" i="7"/>
  <c r="AX226" i="7"/>
  <c r="AW226" i="7"/>
  <c r="AV226" i="7"/>
  <c r="AU226" i="7"/>
  <c r="AT226" i="7"/>
  <c r="AS226" i="7"/>
  <c r="AR226" i="7"/>
  <c r="AQ226" i="7"/>
  <c r="AP226" i="7"/>
  <c r="AO226" i="7"/>
  <c r="AN226" i="7"/>
  <c r="AM226" i="7"/>
  <c r="AL226" i="7"/>
  <c r="AK226" i="7"/>
  <c r="AJ226" i="7"/>
  <c r="AI226" i="7"/>
  <c r="S226" i="7"/>
  <c r="R226" i="7"/>
  <c r="Q226" i="7"/>
  <c r="P226" i="7"/>
  <c r="O226" i="7"/>
  <c r="N226" i="7"/>
  <c r="M226" i="7"/>
  <c r="L226" i="7"/>
  <c r="K226" i="7"/>
  <c r="J226" i="7"/>
  <c r="I226" i="7"/>
  <c r="H226" i="7"/>
  <c r="G226" i="7"/>
  <c r="F226" i="7"/>
  <c r="BI225" i="7"/>
  <c r="BH225" i="7" s="1"/>
  <c r="CJ225" i="7" s="1"/>
  <c r="BF225" i="7"/>
  <c r="BE225" i="7"/>
  <c r="BD225" i="7"/>
  <c r="BC225" i="7"/>
  <c r="BB225" i="7"/>
  <c r="BA225" i="7"/>
  <c r="AZ225" i="7"/>
  <c r="AY225" i="7"/>
  <c r="AX225" i="7"/>
  <c r="AW225" i="7"/>
  <c r="AV225" i="7"/>
  <c r="AU225" i="7"/>
  <c r="AT225" i="7"/>
  <c r="AS225" i="7"/>
  <c r="AR225" i="7"/>
  <c r="AQ225" i="7"/>
  <c r="AP225" i="7"/>
  <c r="AO225" i="7"/>
  <c r="AN225" i="7"/>
  <c r="AM225" i="7"/>
  <c r="AL225" i="7"/>
  <c r="AK225" i="7"/>
  <c r="AJ225" i="7"/>
  <c r="AI225" i="7"/>
  <c r="S225" i="7"/>
  <c r="R225" i="7"/>
  <c r="Q225" i="7"/>
  <c r="P225" i="7"/>
  <c r="O225" i="7"/>
  <c r="N225" i="7"/>
  <c r="M225" i="7"/>
  <c r="L225" i="7"/>
  <c r="K225" i="7"/>
  <c r="J225" i="7"/>
  <c r="I225" i="7"/>
  <c r="H225" i="7"/>
  <c r="G225" i="7"/>
  <c r="F225" i="7"/>
  <c r="BI224" i="7"/>
  <c r="BH224" i="7" s="1"/>
  <c r="CJ224" i="7" s="1"/>
  <c r="BF224" i="7"/>
  <c r="BE224" i="7"/>
  <c r="BD224" i="7"/>
  <c r="BC224" i="7"/>
  <c r="BB224" i="7"/>
  <c r="BA224" i="7"/>
  <c r="AZ224" i="7"/>
  <c r="AY224" i="7"/>
  <c r="AX224" i="7"/>
  <c r="AW224" i="7"/>
  <c r="AV224" i="7"/>
  <c r="AU224" i="7"/>
  <c r="AT224" i="7"/>
  <c r="AS224" i="7"/>
  <c r="AR224" i="7"/>
  <c r="AQ224" i="7"/>
  <c r="AP224" i="7"/>
  <c r="AO224" i="7"/>
  <c r="AN224" i="7"/>
  <c r="AM224" i="7"/>
  <c r="AL224" i="7"/>
  <c r="AK224" i="7"/>
  <c r="AJ224" i="7"/>
  <c r="AI224" i="7"/>
  <c r="S224" i="7"/>
  <c r="R224" i="7"/>
  <c r="Q224" i="7"/>
  <c r="P224" i="7"/>
  <c r="O224" i="7"/>
  <c r="N224" i="7"/>
  <c r="M224" i="7"/>
  <c r="L224" i="7"/>
  <c r="K224" i="7"/>
  <c r="J224" i="7"/>
  <c r="I224" i="7"/>
  <c r="H224" i="7"/>
  <c r="G224" i="7"/>
  <c r="F224" i="7"/>
  <c r="BI223" i="7"/>
  <c r="BH223" i="7"/>
  <c r="CJ223" i="7" s="1"/>
  <c r="BF223" i="7"/>
  <c r="BE223" i="7"/>
  <c r="BD223" i="7"/>
  <c r="BC223" i="7"/>
  <c r="BB223" i="7"/>
  <c r="BA223" i="7"/>
  <c r="AZ223" i="7"/>
  <c r="AY223" i="7"/>
  <c r="AX223" i="7"/>
  <c r="AW223" i="7"/>
  <c r="AV223" i="7"/>
  <c r="AU223" i="7"/>
  <c r="AT223" i="7"/>
  <c r="AS223" i="7"/>
  <c r="AR223" i="7"/>
  <c r="AQ223" i="7"/>
  <c r="AP223" i="7"/>
  <c r="AO223" i="7"/>
  <c r="AN223" i="7"/>
  <c r="AM223" i="7"/>
  <c r="AL223" i="7"/>
  <c r="AK223" i="7"/>
  <c r="AJ223" i="7"/>
  <c r="AI223" i="7"/>
  <c r="S223" i="7"/>
  <c r="R223" i="7"/>
  <c r="Q223" i="7"/>
  <c r="P223" i="7"/>
  <c r="O223" i="7"/>
  <c r="N223" i="7"/>
  <c r="M223" i="7"/>
  <c r="L223" i="7"/>
  <c r="K223" i="7"/>
  <c r="J223" i="7"/>
  <c r="I223" i="7"/>
  <c r="H223" i="7"/>
  <c r="G223" i="7"/>
  <c r="F223" i="7"/>
  <c r="E223" i="7"/>
  <c r="BI222" i="7"/>
  <c r="E222" i="7" s="1"/>
  <c r="BF222" i="7"/>
  <c r="BE222" i="7"/>
  <c r="BD222" i="7"/>
  <c r="BC222" i="7"/>
  <c r="BB222" i="7"/>
  <c r="BA222" i="7"/>
  <c r="AZ222" i="7"/>
  <c r="AY222" i="7"/>
  <c r="AX222" i="7"/>
  <c r="AW222" i="7"/>
  <c r="AV222" i="7"/>
  <c r="AU222" i="7"/>
  <c r="AT222" i="7"/>
  <c r="AS222" i="7"/>
  <c r="AR222" i="7"/>
  <c r="AQ222" i="7"/>
  <c r="AP222" i="7"/>
  <c r="AO222" i="7"/>
  <c r="AN222" i="7"/>
  <c r="AM222" i="7"/>
  <c r="AL222" i="7"/>
  <c r="AK222" i="7"/>
  <c r="AJ222" i="7"/>
  <c r="AI222" i="7"/>
  <c r="S222" i="7"/>
  <c r="R222" i="7"/>
  <c r="Q222" i="7"/>
  <c r="P222" i="7"/>
  <c r="O222" i="7"/>
  <c r="N222" i="7"/>
  <c r="M222" i="7"/>
  <c r="L222" i="7"/>
  <c r="K222" i="7"/>
  <c r="J222" i="7"/>
  <c r="I222" i="7"/>
  <c r="H222" i="7"/>
  <c r="G222" i="7"/>
  <c r="F222" i="7"/>
  <c r="BI221" i="7"/>
  <c r="BF221" i="7"/>
  <c r="BE221" i="7"/>
  <c r="BD221" i="7"/>
  <c r="BC221" i="7"/>
  <c r="BB221" i="7"/>
  <c r="BA221" i="7"/>
  <c r="AZ221" i="7"/>
  <c r="AY221" i="7"/>
  <c r="AX221" i="7"/>
  <c r="AW221" i="7"/>
  <c r="AV221" i="7"/>
  <c r="AU221" i="7"/>
  <c r="AT221" i="7"/>
  <c r="AS221" i="7"/>
  <c r="AR221" i="7"/>
  <c r="AQ221" i="7"/>
  <c r="AP221" i="7"/>
  <c r="AO221" i="7"/>
  <c r="AN221" i="7"/>
  <c r="AM221" i="7"/>
  <c r="AL221" i="7"/>
  <c r="AK221" i="7"/>
  <c r="AJ221" i="7"/>
  <c r="AI221" i="7"/>
  <c r="S221" i="7"/>
  <c r="R221" i="7"/>
  <c r="Q221" i="7"/>
  <c r="P221" i="7"/>
  <c r="O221" i="7"/>
  <c r="N221" i="7"/>
  <c r="M221" i="7"/>
  <c r="L221" i="7"/>
  <c r="K221" i="7"/>
  <c r="J221" i="7"/>
  <c r="I221" i="7"/>
  <c r="H221" i="7"/>
  <c r="G221" i="7"/>
  <c r="F221" i="7"/>
  <c r="BI220" i="7"/>
  <c r="BH220" i="7" s="1"/>
  <c r="BF220" i="7"/>
  <c r="BE220" i="7"/>
  <c r="BD220" i="7"/>
  <c r="BC220" i="7"/>
  <c r="BB220" i="7"/>
  <c r="BA220" i="7"/>
  <c r="AZ220" i="7"/>
  <c r="AY220" i="7"/>
  <c r="AX220" i="7"/>
  <c r="AW220" i="7"/>
  <c r="AV220" i="7"/>
  <c r="AU220" i="7"/>
  <c r="AT220" i="7"/>
  <c r="AS220" i="7"/>
  <c r="AR220" i="7"/>
  <c r="AQ220" i="7"/>
  <c r="AP220" i="7"/>
  <c r="AO220" i="7"/>
  <c r="AN220" i="7"/>
  <c r="AM220" i="7"/>
  <c r="AL220" i="7"/>
  <c r="AK220" i="7"/>
  <c r="AJ220" i="7"/>
  <c r="AI220" i="7"/>
  <c r="S220" i="7"/>
  <c r="R220" i="7"/>
  <c r="Q220" i="7"/>
  <c r="P220" i="7"/>
  <c r="O220" i="7"/>
  <c r="N220" i="7"/>
  <c r="M220" i="7"/>
  <c r="L220" i="7"/>
  <c r="K220" i="7"/>
  <c r="J220" i="7"/>
  <c r="I220" i="7"/>
  <c r="H220" i="7"/>
  <c r="G220" i="7"/>
  <c r="F220" i="7"/>
  <c r="E220" i="7"/>
  <c r="BI219" i="7"/>
  <c r="BH219" i="7" s="1"/>
  <c r="CJ219" i="7" s="1"/>
  <c r="BF219" i="7"/>
  <c r="BE219" i="7"/>
  <c r="BD219" i="7"/>
  <c r="BC219" i="7"/>
  <c r="BB219" i="7"/>
  <c r="BA219" i="7"/>
  <c r="AZ219" i="7"/>
  <c r="AY219" i="7"/>
  <c r="AX219" i="7"/>
  <c r="AW219" i="7"/>
  <c r="AV219" i="7"/>
  <c r="AU219" i="7"/>
  <c r="AT219" i="7"/>
  <c r="AS219" i="7"/>
  <c r="AR219" i="7"/>
  <c r="AQ219" i="7"/>
  <c r="AP219" i="7"/>
  <c r="AO219" i="7"/>
  <c r="AN219" i="7"/>
  <c r="AM219" i="7"/>
  <c r="AL219" i="7"/>
  <c r="AK219" i="7"/>
  <c r="AJ219" i="7"/>
  <c r="AI219" i="7"/>
  <c r="S219" i="7"/>
  <c r="R219" i="7"/>
  <c r="Q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BI218" i="7"/>
  <c r="BH218" i="7" s="1"/>
  <c r="BF218" i="7"/>
  <c r="BE218" i="7"/>
  <c r="BD218" i="7"/>
  <c r="BC218" i="7"/>
  <c r="BB218" i="7"/>
  <c r="BA218" i="7"/>
  <c r="AZ218" i="7"/>
  <c r="AY218" i="7"/>
  <c r="AX218" i="7"/>
  <c r="AW218" i="7"/>
  <c r="AV218" i="7"/>
  <c r="AU218" i="7"/>
  <c r="AT218" i="7"/>
  <c r="AS218" i="7"/>
  <c r="AR218" i="7"/>
  <c r="AQ218" i="7"/>
  <c r="AP218" i="7"/>
  <c r="AO218" i="7"/>
  <c r="AN218" i="7"/>
  <c r="AM218" i="7"/>
  <c r="AL218" i="7"/>
  <c r="AK218" i="7"/>
  <c r="AJ218" i="7"/>
  <c r="AI218" i="7"/>
  <c r="S218" i="7"/>
  <c r="R218" i="7"/>
  <c r="Q218" i="7"/>
  <c r="P218" i="7"/>
  <c r="O218" i="7"/>
  <c r="N218" i="7"/>
  <c r="M218" i="7"/>
  <c r="L218" i="7"/>
  <c r="K218" i="7"/>
  <c r="J218" i="7"/>
  <c r="I218" i="7"/>
  <c r="H218" i="7"/>
  <c r="G218" i="7"/>
  <c r="F218" i="7"/>
  <c r="BI217" i="7"/>
  <c r="BH217" i="7" s="1"/>
  <c r="CJ217" i="7" s="1"/>
  <c r="BF217" i="7"/>
  <c r="BE217" i="7"/>
  <c r="BD217" i="7"/>
  <c r="BC217" i="7"/>
  <c r="BB217" i="7"/>
  <c r="BA217" i="7"/>
  <c r="AZ217" i="7"/>
  <c r="AY217" i="7"/>
  <c r="AX217" i="7"/>
  <c r="AW217" i="7"/>
  <c r="AV217" i="7"/>
  <c r="AU217" i="7"/>
  <c r="AT217" i="7"/>
  <c r="AS217" i="7"/>
  <c r="AR217" i="7"/>
  <c r="AQ217" i="7"/>
  <c r="AP217" i="7"/>
  <c r="AO217" i="7"/>
  <c r="AN217" i="7"/>
  <c r="AM217" i="7"/>
  <c r="AL217" i="7"/>
  <c r="AK217" i="7"/>
  <c r="AJ217" i="7"/>
  <c r="AI217" i="7"/>
  <c r="S217" i="7"/>
  <c r="R217" i="7"/>
  <c r="Q217" i="7"/>
  <c r="P217" i="7"/>
  <c r="O217" i="7"/>
  <c r="N217" i="7"/>
  <c r="M217" i="7"/>
  <c r="L217" i="7"/>
  <c r="K217" i="7"/>
  <c r="J217" i="7"/>
  <c r="I217" i="7"/>
  <c r="H217" i="7"/>
  <c r="G217" i="7"/>
  <c r="F217" i="7"/>
  <c r="E217" i="7"/>
  <c r="BE216" i="7"/>
  <c r="BD216" i="7"/>
  <c r="BC216" i="7"/>
  <c r="BB216" i="7"/>
  <c r="BA216" i="7"/>
  <c r="AZ216" i="7"/>
  <c r="AY216" i="7"/>
  <c r="AX216" i="7"/>
  <c r="AW216" i="7"/>
  <c r="AV216" i="7"/>
  <c r="AU216" i="7"/>
  <c r="AT216" i="7"/>
  <c r="AS216" i="7"/>
  <c r="AR216" i="7"/>
  <c r="AQ216" i="7"/>
  <c r="AP216" i="7"/>
  <c r="AO216" i="7"/>
  <c r="AN216" i="7"/>
  <c r="AM216" i="7"/>
  <c r="AL216" i="7"/>
  <c r="AK216" i="7"/>
  <c r="AJ216" i="7"/>
  <c r="AI216" i="7"/>
  <c r="AH216" i="7"/>
  <c r="AG216" i="7"/>
  <c r="AF216" i="7"/>
  <c r="AE216" i="7"/>
  <c r="AD216" i="7"/>
  <c r="AC216" i="7"/>
  <c r="AB216" i="7"/>
  <c r="AA216" i="7"/>
  <c r="Z216" i="7"/>
  <c r="Y216" i="7"/>
  <c r="X216" i="7"/>
  <c r="W216" i="7"/>
  <c r="V216" i="7"/>
  <c r="T216" i="7"/>
  <c r="S216" i="7"/>
  <c r="R216" i="7"/>
  <c r="Q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D216" i="7"/>
  <c r="BI215" i="7"/>
  <c r="E215" i="7" s="1"/>
  <c r="BH215" i="7"/>
  <c r="D215" i="7" s="1"/>
  <c r="BF215" i="7"/>
  <c r="BE215" i="7"/>
  <c r="BD215" i="7"/>
  <c r="BC215" i="7"/>
  <c r="BB215" i="7"/>
  <c r="BA215" i="7"/>
  <c r="AZ215" i="7"/>
  <c r="AY215" i="7"/>
  <c r="AX215" i="7"/>
  <c r="AW215" i="7"/>
  <c r="AV215" i="7"/>
  <c r="AU215" i="7"/>
  <c r="AT215" i="7"/>
  <c r="AS215" i="7"/>
  <c r="AR215" i="7"/>
  <c r="AQ215" i="7"/>
  <c r="AP215" i="7"/>
  <c r="AO215" i="7"/>
  <c r="AN215" i="7"/>
  <c r="AM215" i="7"/>
  <c r="AL215" i="7"/>
  <c r="AK215" i="7"/>
  <c r="AJ215" i="7"/>
  <c r="AI215" i="7"/>
  <c r="AH215" i="7"/>
  <c r="AG215" i="7"/>
  <c r="AF215" i="7"/>
  <c r="AE215" i="7"/>
  <c r="AD215" i="7"/>
  <c r="AC215" i="7"/>
  <c r="S215" i="7"/>
  <c r="R215" i="7"/>
  <c r="Q215" i="7"/>
  <c r="P215" i="7"/>
  <c r="O215" i="7"/>
  <c r="N215" i="7"/>
  <c r="M215" i="7"/>
  <c r="L215" i="7"/>
  <c r="K215" i="7"/>
  <c r="J215" i="7"/>
  <c r="I215" i="7"/>
  <c r="H215" i="7"/>
  <c r="G215" i="7"/>
  <c r="F215" i="7"/>
  <c r="BI214" i="7"/>
  <c r="BH214" i="7"/>
  <c r="D214" i="7" s="1"/>
  <c r="BF214" i="7"/>
  <c r="BE214" i="7"/>
  <c r="BD214" i="7"/>
  <c r="BC214" i="7"/>
  <c r="BB214" i="7"/>
  <c r="BA214" i="7"/>
  <c r="AZ214" i="7"/>
  <c r="AY214" i="7"/>
  <c r="AX214" i="7"/>
  <c r="AW214" i="7"/>
  <c r="AV214" i="7"/>
  <c r="AU214" i="7"/>
  <c r="AT214" i="7"/>
  <c r="AS214" i="7"/>
  <c r="AR214" i="7"/>
  <c r="AQ214" i="7"/>
  <c r="AP214" i="7"/>
  <c r="AO214" i="7"/>
  <c r="AN214" i="7"/>
  <c r="AM214" i="7"/>
  <c r="AL214" i="7"/>
  <c r="AK214" i="7"/>
  <c r="AJ214" i="7"/>
  <c r="AI214" i="7"/>
  <c r="AH214" i="7"/>
  <c r="AG214" i="7"/>
  <c r="AF214" i="7"/>
  <c r="AE214" i="7"/>
  <c r="AD214" i="7"/>
  <c r="AC214" i="7"/>
  <c r="S214" i="7"/>
  <c r="R214" i="7"/>
  <c r="Q214" i="7"/>
  <c r="P214" i="7"/>
  <c r="O214" i="7"/>
  <c r="N214" i="7"/>
  <c r="M214" i="7"/>
  <c r="L214" i="7"/>
  <c r="K214" i="7"/>
  <c r="J214" i="7"/>
  <c r="I214" i="7"/>
  <c r="H214" i="7"/>
  <c r="G214" i="7"/>
  <c r="F214" i="7"/>
  <c r="BI213" i="7"/>
  <c r="CC213" i="7" s="1"/>
  <c r="Y213" i="7" s="1"/>
  <c r="BH213" i="7"/>
  <c r="BF213" i="7"/>
  <c r="BE213" i="7"/>
  <c r="BD213" i="7"/>
  <c r="BC213" i="7"/>
  <c r="BB213" i="7"/>
  <c r="BA213" i="7"/>
  <c r="AZ213" i="7"/>
  <c r="AY213" i="7"/>
  <c r="AX213" i="7"/>
  <c r="AW213" i="7"/>
  <c r="AV213" i="7"/>
  <c r="AU213" i="7"/>
  <c r="AT213" i="7"/>
  <c r="AS213" i="7"/>
  <c r="AR213" i="7"/>
  <c r="AQ213" i="7"/>
  <c r="AP213" i="7"/>
  <c r="AO213" i="7"/>
  <c r="AN213" i="7"/>
  <c r="AM213" i="7"/>
  <c r="AL213" i="7"/>
  <c r="AK213" i="7"/>
  <c r="AJ213" i="7"/>
  <c r="AI213" i="7"/>
  <c r="AH213" i="7"/>
  <c r="AG213" i="7"/>
  <c r="AF213" i="7"/>
  <c r="AE213" i="7"/>
  <c r="AD213" i="7"/>
  <c r="AC213" i="7"/>
  <c r="S213" i="7"/>
  <c r="R213" i="7"/>
  <c r="Q213" i="7"/>
  <c r="P213" i="7"/>
  <c r="O213" i="7"/>
  <c r="N213" i="7"/>
  <c r="M213" i="7"/>
  <c r="L213" i="7"/>
  <c r="K213" i="7"/>
  <c r="J213" i="7"/>
  <c r="I213" i="7"/>
  <c r="H213" i="7"/>
  <c r="G213" i="7"/>
  <c r="F213" i="7"/>
  <c r="BI212" i="7"/>
  <c r="E212" i="7" s="1"/>
  <c r="BH212" i="7"/>
  <c r="D212" i="7" s="1"/>
  <c r="BF212" i="7"/>
  <c r="BE212" i="7"/>
  <c r="BD212" i="7"/>
  <c r="BC212" i="7"/>
  <c r="BB212" i="7"/>
  <c r="BA212" i="7"/>
  <c r="AZ212" i="7"/>
  <c r="AY212" i="7"/>
  <c r="AX212" i="7"/>
  <c r="AW212" i="7"/>
  <c r="AV212" i="7"/>
  <c r="AU212" i="7"/>
  <c r="AT212" i="7"/>
  <c r="AS212" i="7"/>
  <c r="AR212" i="7"/>
  <c r="AQ212" i="7"/>
  <c r="AP212" i="7"/>
  <c r="AO212" i="7"/>
  <c r="AN212" i="7"/>
  <c r="AM212" i="7"/>
  <c r="AL212" i="7"/>
  <c r="AK212" i="7"/>
  <c r="AJ212" i="7"/>
  <c r="AI212" i="7"/>
  <c r="AH212" i="7"/>
  <c r="AG212" i="7"/>
  <c r="AF212" i="7"/>
  <c r="AE212" i="7"/>
  <c r="AD212" i="7"/>
  <c r="AC212" i="7"/>
  <c r="S212" i="7"/>
  <c r="R212" i="7"/>
  <c r="Q212" i="7"/>
  <c r="P212" i="7"/>
  <c r="O212" i="7"/>
  <c r="N212" i="7"/>
  <c r="M212" i="7"/>
  <c r="L212" i="7"/>
  <c r="K212" i="7"/>
  <c r="J212" i="7"/>
  <c r="I212" i="7"/>
  <c r="H212" i="7"/>
  <c r="G212" i="7"/>
  <c r="F212" i="7"/>
  <c r="BI211" i="7"/>
  <c r="BH211" i="7"/>
  <c r="D211" i="7" s="1"/>
  <c r="BF211" i="7"/>
  <c r="BE211" i="7"/>
  <c r="BD211" i="7"/>
  <c r="BC211" i="7"/>
  <c r="BB211" i="7"/>
  <c r="BA211" i="7"/>
  <c r="AZ211" i="7"/>
  <c r="AY211" i="7"/>
  <c r="AX211" i="7"/>
  <c r="AW211" i="7"/>
  <c r="AV211" i="7"/>
  <c r="AU211" i="7"/>
  <c r="AT211" i="7"/>
  <c r="AS211" i="7"/>
  <c r="AR211" i="7"/>
  <c r="AQ211" i="7"/>
  <c r="AP211" i="7"/>
  <c r="AO211" i="7"/>
  <c r="AN211" i="7"/>
  <c r="AM211" i="7"/>
  <c r="AL211" i="7"/>
  <c r="AK211" i="7"/>
  <c r="AJ211" i="7"/>
  <c r="AI211" i="7"/>
  <c r="AH211" i="7"/>
  <c r="AG211" i="7"/>
  <c r="AF211" i="7"/>
  <c r="AE211" i="7"/>
  <c r="AD211" i="7"/>
  <c r="AC211" i="7"/>
  <c r="S211" i="7"/>
  <c r="R211" i="7"/>
  <c r="Q211" i="7"/>
  <c r="P211" i="7"/>
  <c r="O211" i="7"/>
  <c r="N211" i="7"/>
  <c r="M211" i="7"/>
  <c r="L211" i="7"/>
  <c r="K211" i="7"/>
  <c r="J211" i="7"/>
  <c r="I211" i="7"/>
  <c r="H211" i="7"/>
  <c r="G211" i="7"/>
  <c r="F211" i="7"/>
  <c r="BI210" i="7"/>
  <c r="CC210" i="7" s="1"/>
  <c r="BH210" i="7"/>
  <c r="CB210" i="7" s="1"/>
  <c r="X210" i="7" s="1"/>
  <c r="BF210" i="7"/>
  <c r="BE210" i="7"/>
  <c r="BD210" i="7"/>
  <c r="BC210" i="7"/>
  <c r="BB210" i="7"/>
  <c r="BA210" i="7"/>
  <c r="AZ210" i="7"/>
  <c r="AY210" i="7"/>
  <c r="AX210" i="7"/>
  <c r="AW210" i="7"/>
  <c r="AV210" i="7"/>
  <c r="AU210" i="7"/>
  <c r="AT210" i="7"/>
  <c r="AS210" i="7"/>
  <c r="AR210" i="7"/>
  <c r="AQ210" i="7"/>
  <c r="AP210" i="7"/>
  <c r="AO210" i="7"/>
  <c r="AN210" i="7"/>
  <c r="AM210" i="7"/>
  <c r="AL210" i="7"/>
  <c r="AK210" i="7"/>
  <c r="AJ210" i="7"/>
  <c r="AI210" i="7"/>
  <c r="AH210" i="7"/>
  <c r="AG210" i="7"/>
  <c r="AF210" i="7"/>
  <c r="AE210" i="7"/>
  <c r="AD210" i="7"/>
  <c r="AC210" i="7"/>
  <c r="S210" i="7"/>
  <c r="R210" i="7"/>
  <c r="Q210" i="7"/>
  <c r="P210" i="7"/>
  <c r="O210" i="7"/>
  <c r="N210" i="7"/>
  <c r="M210" i="7"/>
  <c r="L210" i="7"/>
  <c r="K210" i="7"/>
  <c r="J210" i="7"/>
  <c r="I210" i="7"/>
  <c r="H210" i="7"/>
  <c r="G210" i="7"/>
  <c r="F210" i="7"/>
  <c r="BI209" i="7"/>
  <c r="BH209" i="7"/>
  <c r="BF209" i="7"/>
  <c r="BE209" i="7"/>
  <c r="BD209" i="7"/>
  <c r="BC209" i="7"/>
  <c r="BB209" i="7"/>
  <c r="BA209" i="7"/>
  <c r="AZ209" i="7"/>
  <c r="AY209" i="7"/>
  <c r="AX209" i="7"/>
  <c r="AW209" i="7"/>
  <c r="AV209" i="7"/>
  <c r="AU209" i="7"/>
  <c r="AT209" i="7"/>
  <c r="AS209" i="7"/>
  <c r="AR209" i="7"/>
  <c r="AQ209" i="7"/>
  <c r="AP209" i="7"/>
  <c r="AO209" i="7"/>
  <c r="AN209" i="7"/>
  <c r="AM209" i="7"/>
  <c r="AL209" i="7"/>
  <c r="AK209" i="7"/>
  <c r="AJ209" i="7"/>
  <c r="AI209" i="7"/>
  <c r="AH209" i="7"/>
  <c r="AG209" i="7"/>
  <c r="AF209" i="7"/>
  <c r="AE209" i="7"/>
  <c r="AD209" i="7"/>
  <c r="AC209" i="7"/>
  <c r="S209" i="7"/>
  <c r="R209" i="7"/>
  <c r="Q209" i="7"/>
  <c r="P209" i="7"/>
  <c r="O209" i="7"/>
  <c r="N209" i="7"/>
  <c r="M209" i="7"/>
  <c r="L209" i="7"/>
  <c r="K209" i="7"/>
  <c r="J209" i="7"/>
  <c r="I209" i="7"/>
  <c r="H209" i="7"/>
  <c r="G209" i="7"/>
  <c r="F209" i="7"/>
  <c r="BI208" i="7"/>
  <c r="E208" i="7" s="1"/>
  <c r="BH208" i="7"/>
  <c r="D208" i="7" s="1"/>
  <c r="BF208" i="7"/>
  <c r="BE208" i="7"/>
  <c r="BD208" i="7"/>
  <c r="BC208" i="7"/>
  <c r="BB208" i="7"/>
  <c r="BA208" i="7"/>
  <c r="AZ208" i="7"/>
  <c r="AY208" i="7"/>
  <c r="AX208" i="7"/>
  <c r="AW208" i="7"/>
  <c r="AV208" i="7"/>
  <c r="AU208" i="7"/>
  <c r="AT208" i="7"/>
  <c r="AS208" i="7"/>
  <c r="AR208" i="7"/>
  <c r="AQ208" i="7"/>
  <c r="AP208" i="7"/>
  <c r="AO208" i="7"/>
  <c r="AN208" i="7"/>
  <c r="AM208" i="7"/>
  <c r="AL208" i="7"/>
  <c r="AK208" i="7"/>
  <c r="AJ208" i="7"/>
  <c r="AI208" i="7"/>
  <c r="AH208" i="7"/>
  <c r="AG208" i="7"/>
  <c r="AF208" i="7"/>
  <c r="AE208" i="7"/>
  <c r="AD208" i="7"/>
  <c r="AC208" i="7"/>
  <c r="S208" i="7"/>
  <c r="R208" i="7"/>
  <c r="Q208" i="7"/>
  <c r="P208" i="7"/>
  <c r="O208" i="7"/>
  <c r="N208" i="7"/>
  <c r="M208" i="7"/>
  <c r="L208" i="7"/>
  <c r="K208" i="7"/>
  <c r="J208" i="7"/>
  <c r="I208" i="7"/>
  <c r="H208" i="7"/>
  <c r="G208" i="7"/>
  <c r="F208" i="7"/>
  <c r="BI207" i="7"/>
  <c r="BH207" i="7"/>
  <c r="D207" i="7" s="1"/>
  <c r="BF207" i="7"/>
  <c r="BE207" i="7"/>
  <c r="BD207" i="7"/>
  <c r="BC207" i="7"/>
  <c r="BB207" i="7"/>
  <c r="BA207" i="7"/>
  <c r="AZ207" i="7"/>
  <c r="AY207" i="7"/>
  <c r="AX207" i="7"/>
  <c r="AW207" i="7"/>
  <c r="AV207" i="7"/>
  <c r="AU207" i="7"/>
  <c r="AT207" i="7"/>
  <c r="AS207" i="7"/>
  <c r="AR207" i="7"/>
  <c r="AQ207" i="7"/>
  <c r="AP207" i="7"/>
  <c r="AO207" i="7"/>
  <c r="AN207" i="7"/>
  <c r="AM207" i="7"/>
  <c r="AL207" i="7"/>
  <c r="AK207" i="7"/>
  <c r="AJ207" i="7"/>
  <c r="AI207" i="7"/>
  <c r="AH207" i="7"/>
  <c r="AG207" i="7"/>
  <c r="AF207" i="7"/>
  <c r="AE207" i="7"/>
  <c r="AD207" i="7"/>
  <c r="AC207" i="7"/>
  <c r="S207" i="7"/>
  <c r="R207" i="7"/>
  <c r="Q207" i="7"/>
  <c r="P207" i="7"/>
  <c r="O207" i="7"/>
  <c r="N207" i="7"/>
  <c r="M207" i="7"/>
  <c r="L207" i="7"/>
  <c r="K207" i="7"/>
  <c r="J207" i="7"/>
  <c r="I207" i="7"/>
  <c r="H207" i="7"/>
  <c r="G207" i="7"/>
  <c r="F207" i="7"/>
  <c r="BI206" i="7"/>
  <c r="BH206" i="7"/>
  <c r="D206" i="7" s="1"/>
  <c r="BF206" i="7"/>
  <c r="BE206" i="7"/>
  <c r="BD206" i="7"/>
  <c r="BC206" i="7"/>
  <c r="BB206" i="7"/>
  <c r="BA206" i="7"/>
  <c r="AZ206" i="7"/>
  <c r="AY206" i="7"/>
  <c r="AX206" i="7"/>
  <c r="AW206" i="7"/>
  <c r="AV206" i="7"/>
  <c r="AU206" i="7"/>
  <c r="AT206" i="7"/>
  <c r="AS206" i="7"/>
  <c r="AR206" i="7"/>
  <c r="AQ206" i="7"/>
  <c r="AP206" i="7"/>
  <c r="AO206" i="7"/>
  <c r="AN206" i="7"/>
  <c r="AM206" i="7"/>
  <c r="AL206" i="7"/>
  <c r="AK206" i="7"/>
  <c r="AJ206" i="7"/>
  <c r="AI206" i="7"/>
  <c r="AH206" i="7"/>
  <c r="AG206" i="7"/>
  <c r="AF206" i="7"/>
  <c r="AE206" i="7"/>
  <c r="AD206" i="7"/>
  <c r="AC206" i="7"/>
  <c r="S206" i="7"/>
  <c r="R206" i="7"/>
  <c r="Q206" i="7"/>
  <c r="P206" i="7"/>
  <c r="O206" i="7"/>
  <c r="N206" i="7"/>
  <c r="M206" i="7"/>
  <c r="L206" i="7"/>
  <c r="K206" i="7"/>
  <c r="J206" i="7"/>
  <c r="I206" i="7"/>
  <c r="H206" i="7"/>
  <c r="G206" i="7"/>
  <c r="F206" i="7"/>
  <c r="BI205" i="7"/>
  <c r="E205" i="7" s="1"/>
  <c r="BH205" i="7"/>
  <c r="BF205" i="7"/>
  <c r="BE205" i="7"/>
  <c r="BD205" i="7"/>
  <c r="BC205" i="7"/>
  <c r="BB205" i="7"/>
  <c r="BA205" i="7"/>
  <c r="AZ205" i="7"/>
  <c r="AY205" i="7"/>
  <c r="AX205" i="7"/>
  <c r="AW205" i="7"/>
  <c r="AV205" i="7"/>
  <c r="AU205" i="7"/>
  <c r="AT205" i="7"/>
  <c r="AS205" i="7"/>
  <c r="AR205" i="7"/>
  <c r="AQ205" i="7"/>
  <c r="AP205" i="7"/>
  <c r="AO205" i="7"/>
  <c r="AN205" i="7"/>
  <c r="AM205" i="7"/>
  <c r="AL205" i="7"/>
  <c r="AK205" i="7"/>
  <c r="AJ205" i="7"/>
  <c r="AI205" i="7"/>
  <c r="AH205" i="7"/>
  <c r="AG205" i="7"/>
  <c r="AF205" i="7"/>
  <c r="AE205" i="7"/>
  <c r="AD205" i="7"/>
  <c r="AC205" i="7"/>
  <c r="S205" i="7"/>
  <c r="R205" i="7"/>
  <c r="Q205" i="7"/>
  <c r="P205" i="7"/>
  <c r="O205" i="7"/>
  <c r="N205" i="7"/>
  <c r="M205" i="7"/>
  <c r="L205" i="7"/>
  <c r="K205" i="7"/>
  <c r="J205" i="7"/>
  <c r="I205" i="7"/>
  <c r="H205" i="7"/>
  <c r="G205" i="7"/>
  <c r="F205" i="7"/>
  <c r="BI204" i="7"/>
  <c r="BH204" i="7"/>
  <c r="CB204" i="7" s="1"/>
  <c r="X204" i="7" s="1"/>
  <c r="BF204" i="7"/>
  <c r="BE204" i="7"/>
  <c r="BD204" i="7"/>
  <c r="BC204" i="7"/>
  <c r="BB204" i="7"/>
  <c r="BA204" i="7"/>
  <c r="AZ204" i="7"/>
  <c r="AY204" i="7"/>
  <c r="AX204" i="7"/>
  <c r="AW204" i="7"/>
  <c r="AV204" i="7"/>
  <c r="AU204" i="7"/>
  <c r="AT204" i="7"/>
  <c r="AS204" i="7"/>
  <c r="AR204" i="7"/>
  <c r="AQ204" i="7"/>
  <c r="AP204" i="7"/>
  <c r="AO204" i="7"/>
  <c r="AN204" i="7"/>
  <c r="AM204" i="7"/>
  <c r="AL204" i="7"/>
  <c r="AK204" i="7"/>
  <c r="AJ204" i="7"/>
  <c r="AI204" i="7"/>
  <c r="AH204" i="7"/>
  <c r="AG204" i="7"/>
  <c r="AF204" i="7"/>
  <c r="AE204" i="7"/>
  <c r="AD204" i="7"/>
  <c r="AC204" i="7"/>
  <c r="S204" i="7"/>
  <c r="R204" i="7"/>
  <c r="Q204" i="7"/>
  <c r="P204" i="7"/>
  <c r="O204" i="7"/>
  <c r="N204" i="7"/>
  <c r="M204" i="7"/>
  <c r="L204" i="7"/>
  <c r="K204" i="7"/>
  <c r="J204" i="7"/>
  <c r="I204" i="7"/>
  <c r="H204" i="7"/>
  <c r="G204" i="7"/>
  <c r="F204" i="7"/>
  <c r="BI203" i="7"/>
  <c r="BH203" i="7"/>
  <c r="BF203" i="7"/>
  <c r="BE203" i="7"/>
  <c r="BD203" i="7"/>
  <c r="BC203" i="7"/>
  <c r="BB203" i="7"/>
  <c r="BA203" i="7"/>
  <c r="AZ203" i="7"/>
  <c r="AY203" i="7"/>
  <c r="AX203" i="7"/>
  <c r="AW203" i="7"/>
  <c r="AV203" i="7"/>
  <c r="AU203" i="7"/>
  <c r="AT203" i="7"/>
  <c r="AS203" i="7"/>
  <c r="AR203" i="7"/>
  <c r="AQ203" i="7"/>
  <c r="AP203" i="7"/>
  <c r="AO203" i="7"/>
  <c r="AN203" i="7"/>
  <c r="AM203" i="7"/>
  <c r="AL203" i="7"/>
  <c r="AK203" i="7"/>
  <c r="AJ203" i="7"/>
  <c r="AI203" i="7"/>
  <c r="AH203" i="7"/>
  <c r="AG203" i="7"/>
  <c r="AF203" i="7"/>
  <c r="AE203" i="7"/>
  <c r="AD203" i="7"/>
  <c r="AC203" i="7"/>
  <c r="S203" i="7"/>
  <c r="R203" i="7"/>
  <c r="Q203" i="7"/>
  <c r="P203" i="7"/>
  <c r="O203" i="7"/>
  <c r="N203" i="7"/>
  <c r="M203" i="7"/>
  <c r="L203" i="7"/>
  <c r="K203" i="7"/>
  <c r="J203" i="7"/>
  <c r="I203" i="7"/>
  <c r="H203" i="7"/>
  <c r="G203" i="7"/>
  <c r="F203" i="7"/>
  <c r="E203" i="7"/>
  <c r="BI202" i="7"/>
  <c r="BH202" i="7"/>
  <c r="BX202" i="7" s="1"/>
  <c r="CF202" i="7" s="1"/>
  <c r="AB202" i="7" s="1"/>
  <c r="BF202" i="7"/>
  <c r="BE202" i="7"/>
  <c r="BD202" i="7"/>
  <c r="BC202" i="7"/>
  <c r="BB202" i="7"/>
  <c r="BA202" i="7"/>
  <c r="AZ202" i="7"/>
  <c r="AY202" i="7"/>
  <c r="AX202" i="7"/>
  <c r="AW202" i="7"/>
  <c r="AV202" i="7"/>
  <c r="AU202" i="7"/>
  <c r="AT202" i="7"/>
  <c r="AS202" i="7"/>
  <c r="AR202" i="7"/>
  <c r="AQ202" i="7"/>
  <c r="AP202" i="7"/>
  <c r="AO202" i="7"/>
  <c r="AN202" i="7"/>
  <c r="AM202" i="7"/>
  <c r="AL202" i="7"/>
  <c r="AK202" i="7"/>
  <c r="AJ202" i="7"/>
  <c r="AI202" i="7"/>
  <c r="AH202" i="7"/>
  <c r="AG202" i="7"/>
  <c r="AF202" i="7"/>
  <c r="AE202" i="7"/>
  <c r="AD202" i="7"/>
  <c r="AC202" i="7"/>
  <c r="S202" i="7"/>
  <c r="R202" i="7"/>
  <c r="Q202" i="7"/>
  <c r="P202" i="7"/>
  <c r="O202" i="7"/>
  <c r="N202" i="7"/>
  <c r="M202" i="7"/>
  <c r="L202" i="7"/>
  <c r="K202" i="7"/>
  <c r="J202" i="7"/>
  <c r="I202" i="7"/>
  <c r="H202" i="7"/>
  <c r="G202" i="7"/>
  <c r="F202" i="7"/>
  <c r="BI201" i="7"/>
  <c r="BH201" i="7"/>
  <c r="BF201" i="7"/>
  <c r="BE201" i="7"/>
  <c r="BD201" i="7"/>
  <c r="BC201" i="7"/>
  <c r="BB201" i="7"/>
  <c r="BA201" i="7"/>
  <c r="AZ201" i="7"/>
  <c r="AY201" i="7"/>
  <c r="AX201" i="7"/>
  <c r="AW201" i="7"/>
  <c r="AV201" i="7"/>
  <c r="AU201" i="7"/>
  <c r="AT201" i="7"/>
  <c r="AS201" i="7"/>
  <c r="AR201" i="7"/>
  <c r="AQ201" i="7"/>
  <c r="AP201" i="7"/>
  <c r="AO201" i="7"/>
  <c r="AN201" i="7"/>
  <c r="AM201" i="7"/>
  <c r="AL201" i="7"/>
  <c r="AK201" i="7"/>
  <c r="AJ201" i="7"/>
  <c r="AI201" i="7"/>
  <c r="AH201" i="7"/>
  <c r="AG201" i="7"/>
  <c r="AF201" i="7"/>
  <c r="AE201" i="7"/>
  <c r="AD201" i="7"/>
  <c r="AC201" i="7"/>
  <c r="S201" i="7"/>
  <c r="R201" i="7"/>
  <c r="Q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BI200" i="7"/>
  <c r="E200" i="7" s="1"/>
  <c r="BH200" i="7"/>
  <c r="BF200" i="7"/>
  <c r="BE200" i="7"/>
  <c r="BD200" i="7"/>
  <c r="BC200" i="7"/>
  <c r="BB200" i="7"/>
  <c r="BA200" i="7"/>
  <c r="AZ200" i="7"/>
  <c r="AY200" i="7"/>
  <c r="AX200" i="7"/>
  <c r="AW200" i="7"/>
  <c r="AV200" i="7"/>
  <c r="AU200" i="7"/>
  <c r="AT200" i="7"/>
  <c r="AS200" i="7"/>
  <c r="AR200" i="7"/>
  <c r="AQ200" i="7"/>
  <c r="AP200" i="7"/>
  <c r="AO200" i="7"/>
  <c r="AN200" i="7"/>
  <c r="AM200" i="7"/>
  <c r="AL200" i="7"/>
  <c r="AK200" i="7"/>
  <c r="AJ200" i="7"/>
  <c r="AI200" i="7"/>
  <c r="AH200" i="7"/>
  <c r="AG200" i="7"/>
  <c r="AF200" i="7"/>
  <c r="AE200" i="7"/>
  <c r="AD200" i="7"/>
  <c r="AC200" i="7"/>
  <c r="S200" i="7"/>
  <c r="R200" i="7"/>
  <c r="Q200" i="7"/>
  <c r="P200" i="7"/>
  <c r="O200" i="7"/>
  <c r="N200" i="7"/>
  <c r="M200" i="7"/>
  <c r="L200" i="7"/>
  <c r="K200" i="7"/>
  <c r="J200" i="7"/>
  <c r="I200" i="7"/>
  <c r="H200" i="7"/>
  <c r="G200" i="7"/>
  <c r="F200" i="7"/>
  <c r="BI199" i="7"/>
  <c r="BH199" i="7"/>
  <c r="D199" i="7" s="1"/>
  <c r="BF199" i="7"/>
  <c r="BE199" i="7"/>
  <c r="BD199" i="7"/>
  <c r="BC199" i="7"/>
  <c r="BB199" i="7"/>
  <c r="BA199" i="7"/>
  <c r="AZ199" i="7"/>
  <c r="AY199" i="7"/>
  <c r="AX199" i="7"/>
  <c r="AW199" i="7"/>
  <c r="AV199" i="7"/>
  <c r="AU199" i="7"/>
  <c r="AT199" i="7"/>
  <c r="AS199" i="7"/>
  <c r="AR199" i="7"/>
  <c r="AQ199" i="7"/>
  <c r="AP199" i="7"/>
  <c r="AO199" i="7"/>
  <c r="AN199" i="7"/>
  <c r="AM199" i="7"/>
  <c r="AL199" i="7"/>
  <c r="AK199" i="7"/>
  <c r="AJ199" i="7"/>
  <c r="AI199" i="7"/>
  <c r="AH199" i="7"/>
  <c r="AG199" i="7"/>
  <c r="AF199" i="7"/>
  <c r="AE199" i="7"/>
  <c r="AD199" i="7"/>
  <c r="AC199" i="7"/>
  <c r="S199" i="7"/>
  <c r="R199" i="7"/>
  <c r="Q199" i="7"/>
  <c r="P199" i="7"/>
  <c r="O199" i="7"/>
  <c r="N199" i="7"/>
  <c r="M199" i="7"/>
  <c r="L199" i="7"/>
  <c r="K199" i="7"/>
  <c r="J199" i="7"/>
  <c r="I199" i="7"/>
  <c r="H199" i="7"/>
  <c r="G199" i="7"/>
  <c r="F199" i="7"/>
  <c r="BI198" i="7"/>
  <c r="BH198" i="7"/>
  <c r="D198" i="7" s="1"/>
  <c r="BF198" i="7"/>
  <c r="BE198" i="7"/>
  <c r="BD198" i="7"/>
  <c r="BC198" i="7"/>
  <c r="BB198" i="7"/>
  <c r="BA198" i="7"/>
  <c r="AZ198" i="7"/>
  <c r="AY198" i="7"/>
  <c r="AX198" i="7"/>
  <c r="AW198" i="7"/>
  <c r="AV198" i="7"/>
  <c r="AU198" i="7"/>
  <c r="AT198" i="7"/>
  <c r="AS198" i="7"/>
  <c r="AR198" i="7"/>
  <c r="AQ198" i="7"/>
  <c r="AP198" i="7"/>
  <c r="AO198" i="7"/>
  <c r="AN198" i="7"/>
  <c r="AM198" i="7"/>
  <c r="AL198" i="7"/>
  <c r="AK198" i="7"/>
  <c r="AJ198" i="7"/>
  <c r="AI198" i="7"/>
  <c r="AH198" i="7"/>
  <c r="AG198" i="7"/>
  <c r="AF198" i="7"/>
  <c r="AE198" i="7"/>
  <c r="AD198" i="7"/>
  <c r="AC198" i="7"/>
  <c r="S198" i="7"/>
  <c r="R198" i="7"/>
  <c r="Q198" i="7"/>
  <c r="P198" i="7"/>
  <c r="O198" i="7"/>
  <c r="N198" i="7"/>
  <c r="M198" i="7"/>
  <c r="L198" i="7"/>
  <c r="K198" i="7"/>
  <c r="J198" i="7"/>
  <c r="I198" i="7"/>
  <c r="H198" i="7"/>
  <c r="G198" i="7"/>
  <c r="F198" i="7"/>
  <c r="BI197" i="7"/>
  <c r="E197" i="7" s="1"/>
  <c r="BH197" i="7"/>
  <c r="BF197" i="7"/>
  <c r="BE197" i="7"/>
  <c r="BD197" i="7"/>
  <c r="BC197" i="7"/>
  <c r="BB197" i="7"/>
  <c r="BA197" i="7"/>
  <c r="AZ197" i="7"/>
  <c r="AY197" i="7"/>
  <c r="AX197" i="7"/>
  <c r="AW197" i="7"/>
  <c r="AV197" i="7"/>
  <c r="AU197" i="7"/>
  <c r="AT197" i="7"/>
  <c r="AS197" i="7"/>
  <c r="AR197" i="7"/>
  <c r="AQ197" i="7"/>
  <c r="AP197" i="7"/>
  <c r="AO197" i="7"/>
  <c r="AN197" i="7"/>
  <c r="AM197" i="7"/>
  <c r="AL197" i="7"/>
  <c r="AK197" i="7"/>
  <c r="AJ197" i="7"/>
  <c r="AI197" i="7"/>
  <c r="AH197" i="7"/>
  <c r="AG197" i="7"/>
  <c r="AF197" i="7"/>
  <c r="AE197" i="7"/>
  <c r="AD197" i="7"/>
  <c r="AC197" i="7"/>
  <c r="S197" i="7"/>
  <c r="R197" i="7"/>
  <c r="Q197" i="7"/>
  <c r="P197" i="7"/>
  <c r="O197" i="7"/>
  <c r="N197" i="7"/>
  <c r="M197" i="7"/>
  <c r="L197" i="7"/>
  <c r="K197" i="7"/>
  <c r="J197" i="7"/>
  <c r="I197" i="7"/>
  <c r="H197" i="7"/>
  <c r="G197" i="7"/>
  <c r="F197" i="7"/>
  <c r="BI196" i="7"/>
  <c r="E196" i="7" s="1"/>
  <c r="BH196" i="7"/>
  <c r="D196" i="7" s="1"/>
  <c r="BF196" i="7"/>
  <c r="BE196" i="7"/>
  <c r="BD196" i="7"/>
  <c r="BC196" i="7"/>
  <c r="BB196" i="7"/>
  <c r="BA196" i="7"/>
  <c r="AZ196" i="7"/>
  <c r="AY196" i="7"/>
  <c r="AX196" i="7"/>
  <c r="AW196" i="7"/>
  <c r="AV196" i="7"/>
  <c r="AU196" i="7"/>
  <c r="AT196" i="7"/>
  <c r="AS196" i="7"/>
  <c r="AR196" i="7"/>
  <c r="AQ196" i="7"/>
  <c r="AP196" i="7"/>
  <c r="AO196" i="7"/>
  <c r="AN196" i="7"/>
  <c r="AM196" i="7"/>
  <c r="AL196" i="7"/>
  <c r="AK196" i="7"/>
  <c r="AJ196" i="7"/>
  <c r="AI196" i="7"/>
  <c r="AH196" i="7"/>
  <c r="AG196" i="7"/>
  <c r="AF196" i="7"/>
  <c r="AE196" i="7"/>
  <c r="AD196" i="7"/>
  <c r="AC196" i="7"/>
  <c r="S196" i="7"/>
  <c r="R196" i="7"/>
  <c r="Q196" i="7"/>
  <c r="P196" i="7"/>
  <c r="O196" i="7"/>
  <c r="N196" i="7"/>
  <c r="M196" i="7"/>
  <c r="L196" i="7"/>
  <c r="K196" i="7"/>
  <c r="J196" i="7"/>
  <c r="I196" i="7"/>
  <c r="H196" i="7"/>
  <c r="G196" i="7"/>
  <c r="F196" i="7"/>
  <c r="BI195" i="7"/>
  <c r="BH195" i="7"/>
  <c r="BF195" i="7"/>
  <c r="BE195" i="7"/>
  <c r="BD195" i="7"/>
  <c r="BC195" i="7"/>
  <c r="BB195" i="7"/>
  <c r="BA195" i="7"/>
  <c r="AZ195" i="7"/>
  <c r="AY195" i="7"/>
  <c r="AX195" i="7"/>
  <c r="AW195" i="7"/>
  <c r="AV195" i="7"/>
  <c r="AU195" i="7"/>
  <c r="AT195" i="7"/>
  <c r="AS195" i="7"/>
  <c r="AR195" i="7"/>
  <c r="AQ195" i="7"/>
  <c r="AP195" i="7"/>
  <c r="AO195" i="7"/>
  <c r="AN195" i="7"/>
  <c r="AM195" i="7"/>
  <c r="AL195" i="7"/>
  <c r="AK195" i="7"/>
  <c r="AJ195" i="7"/>
  <c r="AI195" i="7"/>
  <c r="AH195" i="7"/>
  <c r="AG195" i="7"/>
  <c r="AF195" i="7"/>
  <c r="AE195" i="7"/>
  <c r="AD195" i="7"/>
  <c r="AC195" i="7"/>
  <c r="S195" i="7"/>
  <c r="R195" i="7"/>
  <c r="Q195" i="7"/>
  <c r="P195" i="7"/>
  <c r="O195" i="7"/>
  <c r="N195" i="7"/>
  <c r="M195" i="7"/>
  <c r="L195" i="7"/>
  <c r="K195" i="7"/>
  <c r="J195" i="7"/>
  <c r="I195" i="7"/>
  <c r="H195" i="7"/>
  <c r="G195" i="7"/>
  <c r="F195" i="7"/>
  <c r="D195" i="7"/>
  <c r="BI194" i="7"/>
  <c r="BH194" i="7"/>
  <c r="D194" i="7" s="1"/>
  <c r="BF194" i="7"/>
  <c r="BE194" i="7"/>
  <c r="BD194" i="7"/>
  <c r="BC194" i="7"/>
  <c r="BB194" i="7"/>
  <c r="BA194" i="7"/>
  <c r="AZ194" i="7"/>
  <c r="AY194" i="7"/>
  <c r="AX194" i="7"/>
  <c r="AW194" i="7"/>
  <c r="AV194" i="7"/>
  <c r="AU194" i="7"/>
  <c r="AT194" i="7"/>
  <c r="AS194" i="7"/>
  <c r="AR194" i="7"/>
  <c r="AQ194" i="7"/>
  <c r="AP194" i="7"/>
  <c r="AO194" i="7"/>
  <c r="AN194" i="7"/>
  <c r="AM194" i="7"/>
  <c r="AL194" i="7"/>
  <c r="AK194" i="7"/>
  <c r="AJ194" i="7"/>
  <c r="AI194" i="7"/>
  <c r="AH194" i="7"/>
  <c r="AG194" i="7"/>
  <c r="AF194" i="7"/>
  <c r="AE194" i="7"/>
  <c r="AD194" i="7"/>
  <c r="AC194" i="7"/>
  <c r="S194" i="7"/>
  <c r="R194" i="7"/>
  <c r="Q194" i="7"/>
  <c r="P194" i="7"/>
  <c r="O194" i="7"/>
  <c r="N194" i="7"/>
  <c r="M194" i="7"/>
  <c r="L194" i="7"/>
  <c r="K194" i="7"/>
  <c r="J194" i="7"/>
  <c r="I194" i="7"/>
  <c r="H194" i="7"/>
  <c r="G194" i="7"/>
  <c r="F194" i="7"/>
  <c r="BI193" i="7"/>
  <c r="CA193" i="7" s="1"/>
  <c r="BH193" i="7"/>
  <c r="BF193" i="7"/>
  <c r="BE193" i="7"/>
  <c r="BD193" i="7"/>
  <c r="BC193" i="7"/>
  <c r="BB193" i="7"/>
  <c r="BA193" i="7"/>
  <c r="AZ193" i="7"/>
  <c r="AY193" i="7"/>
  <c r="AX193" i="7"/>
  <c r="AW193" i="7"/>
  <c r="AV193" i="7"/>
  <c r="AU193" i="7"/>
  <c r="AT193" i="7"/>
  <c r="AS193" i="7"/>
  <c r="AR193" i="7"/>
  <c r="AQ193" i="7"/>
  <c r="AP193" i="7"/>
  <c r="AO193" i="7"/>
  <c r="AN193" i="7"/>
  <c r="AM193" i="7"/>
  <c r="AL193" i="7"/>
  <c r="AK193" i="7"/>
  <c r="AJ193" i="7"/>
  <c r="AI193" i="7"/>
  <c r="AH193" i="7"/>
  <c r="AG193" i="7"/>
  <c r="AF193" i="7"/>
  <c r="AE193" i="7"/>
  <c r="AD193" i="7"/>
  <c r="AC193" i="7"/>
  <c r="S193" i="7"/>
  <c r="R193" i="7"/>
  <c r="Q193" i="7"/>
  <c r="P193" i="7"/>
  <c r="O193" i="7"/>
  <c r="N193" i="7"/>
  <c r="M193" i="7"/>
  <c r="L193" i="7"/>
  <c r="K193" i="7"/>
  <c r="J193" i="7"/>
  <c r="I193" i="7"/>
  <c r="H193" i="7"/>
  <c r="G193" i="7"/>
  <c r="F193" i="7"/>
  <c r="BI192" i="7"/>
  <c r="E192" i="7" s="1"/>
  <c r="BH192" i="7"/>
  <c r="D192" i="7" s="1"/>
  <c r="BF192" i="7"/>
  <c r="BE192" i="7"/>
  <c r="BD192" i="7"/>
  <c r="BC192" i="7"/>
  <c r="BB192" i="7"/>
  <c r="BA192" i="7"/>
  <c r="AZ192" i="7"/>
  <c r="AY192" i="7"/>
  <c r="AX192" i="7"/>
  <c r="AW192" i="7"/>
  <c r="AV192" i="7"/>
  <c r="AU192" i="7"/>
  <c r="AT192" i="7"/>
  <c r="AS192" i="7"/>
  <c r="AR192" i="7"/>
  <c r="AQ192" i="7"/>
  <c r="AP192" i="7"/>
  <c r="AO192" i="7"/>
  <c r="AN192" i="7"/>
  <c r="AM192" i="7"/>
  <c r="AL192" i="7"/>
  <c r="AK192" i="7"/>
  <c r="AJ192" i="7"/>
  <c r="AI192" i="7"/>
  <c r="AH192" i="7"/>
  <c r="AG192" i="7"/>
  <c r="AF192" i="7"/>
  <c r="AE192" i="7"/>
  <c r="AD192" i="7"/>
  <c r="AC192" i="7"/>
  <c r="S192" i="7"/>
  <c r="R192" i="7"/>
  <c r="Q192" i="7"/>
  <c r="P192" i="7"/>
  <c r="O192" i="7"/>
  <c r="N192" i="7"/>
  <c r="M192" i="7"/>
  <c r="L192" i="7"/>
  <c r="K192" i="7"/>
  <c r="J192" i="7"/>
  <c r="I192" i="7"/>
  <c r="H192" i="7"/>
  <c r="G192" i="7"/>
  <c r="F192" i="7"/>
  <c r="BI191" i="7"/>
  <c r="BH191" i="7"/>
  <c r="D191" i="7" s="1"/>
  <c r="BF191" i="7"/>
  <c r="BE191" i="7"/>
  <c r="BD191" i="7"/>
  <c r="BC191" i="7"/>
  <c r="BB191" i="7"/>
  <c r="BA191" i="7"/>
  <c r="AZ191" i="7"/>
  <c r="AY191" i="7"/>
  <c r="AX191" i="7"/>
  <c r="AW191" i="7"/>
  <c r="AV191" i="7"/>
  <c r="AU191" i="7"/>
  <c r="AT191" i="7"/>
  <c r="AS191" i="7"/>
  <c r="AR191" i="7"/>
  <c r="AQ191" i="7"/>
  <c r="AP191" i="7"/>
  <c r="AO191" i="7"/>
  <c r="AN191" i="7"/>
  <c r="AM191" i="7"/>
  <c r="AL191" i="7"/>
  <c r="AK191" i="7"/>
  <c r="AJ191" i="7"/>
  <c r="AI191" i="7"/>
  <c r="AH191" i="7"/>
  <c r="AG191" i="7"/>
  <c r="AF191" i="7"/>
  <c r="AE191" i="7"/>
  <c r="AD191" i="7"/>
  <c r="AC191" i="7"/>
  <c r="S191" i="7"/>
  <c r="R191" i="7"/>
  <c r="Q191" i="7"/>
  <c r="P191" i="7"/>
  <c r="O191" i="7"/>
  <c r="N191" i="7"/>
  <c r="M191" i="7"/>
  <c r="L191" i="7"/>
  <c r="K191" i="7"/>
  <c r="J191" i="7"/>
  <c r="I191" i="7"/>
  <c r="H191" i="7"/>
  <c r="G191" i="7"/>
  <c r="F191" i="7"/>
  <c r="BI190" i="7"/>
  <c r="E190" i="7" s="1"/>
  <c r="BH190" i="7"/>
  <c r="BF190" i="7"/>
  <c r="BE190" i="7"/>
  <c r="BD190" i="7"/>
  <c r="BC190" i="7"/>
  <c r="BB190" i="7"/>
  <c r="BA190" i="7"/>
  <c r="AZ190" i="7"/>
  <c r="AY190" i="7"/>
  <c r="AX190" i="7"/>
  <c r="AW190" i="7"/>
  <c r="AV190" i="7"/>
  <c r="AU190" i="7"/>
  <c r="AT190" i="7"/>
  <c r="AS190" i="7"/>
  <c r="AR190" i="7"/>
  <c r="AQ190" i="7"/>
  <c r="AP190" i="7"/>
  <c r="AO190" i="7"/>
  <c r="AN190" i="7"/>
  <c r="AM190" i="7"/>
  <c r="AL190" i="7"/>
  <c r="AK190" i="7"/>
  <c r="AJ190" i="7"/>
  <c r="AI190" i="7"/>
  <c r="AH190" i="7"/>
  <c r="AG190" i="7"/>
  <c r="AF190" i="7"/>
  <c r="AE190" i="7"/>
  <c r="AD190" i="7"/>
  <c r="AC190" i="7"/>
  <c r="S190" i="7"/>
  <c r="R190" i="7"/>
  <c r="Q190" i="7"/>
  <c r="P190" i="7"/>
  <c r="O190" i="7"/>
  <c r="N190" i="7"/>
  <c r="M190" i="7"/>
  <c r="L190" i="7"/>
  <c r="K190" i="7"/>
  <c r="J190" i="7"/>
  <c r="I190" i="7"/>
  <c r="H190" i="7"/>
  <c r="G190" i="7"/>
  <c r="F190" i="7"/>
  <c r="BI189" i="7"/>
  <c r="BH189" i="7"/>
  <c r="CA189" i="7" s="1"/>
  <c r="W189" i="7" s="1"/>
  <c r="BF189" i="7"/>
  <c r="BE189" i="7"/>
  <c r="BD189" i="7"/>
  <c r="BC189" i="7"/>
  <c r="BB189" i="7"/>
  <c r="BA189" i="7"/>
  <c r="AZ189" i="7"/>
  <c r="AY189" i="7"/>
  <c r="AX189" i="7"/>
  <c r="AW189" i="7"/>
  <c r="AV189" i="7"/>
  <c r="AU189" i="7"/>
  <c r="AT189" i="7"/>
  <c r="AS189" i="7"/>
  <c r="AR189" i="7"/>
  <c r="AQ189" i="7"/>
  <c r="AP189" i="7"/>
  <c r="AO189" i="7"/>
  <c r="AN189" i="7"/>
  <c r="AM189" i="7"/>
  <c r="AL189" i="7"/>
  <c r="AK189" i="7"/>
  <c r="AJ189" i="7"/>
  <c r="AI189" i="7"/>
  <c r="AH189" i="7"/>
  <c r="AG189" i="7"/>
  <c r="AF189" i="7"/>
  <c r="AE189" i="7"/>
  <c r="AD189" i="7"/>
  <c r="AC189" i="7"/>
  <c r="S189" i="7"/>
  <c r="R189" i="7"/>
  <c r="Q189" i="7"/>
  <c r="P189" i="7"/>
  <c r="O189" i="7"/>
  <c r="N189" i="7"/>
  <c r="M189" i="7"/>
  <c r="L189" i="7"/>
  <c r="K189" i="7"/>
  <c r="J189" i="7"/>
  <c r="I189" i="7"/>
  <c r="H189" i="7"/>
  <c r="G189" i="7"/>
  <c r="F189" i="7"/>
  <c r="BI188" i="7"/>
  <c r="E188" i="7" s="1"/>
  <c r="BH188" i="7"/>
  <c r="D188" i="7" s="1"/>
  <c r="BF188" i="7"/>
  <c r="BE188" i="7"/>
  <c r="BD188" i="7"/>
  <c r="BC188" i="7"/>
  <c r="BB188" i="7"/>
  <c r="BA188" i="7"/>
  <c r="AZ188" i="7"/>
  <c r="AY188" i="7"/>
  <c r="AX188" i="7"/>
  <c r="AW188" i="7"/>
  <c r="AV188" i="7"/>
  <c r="AU188" i="7"/>
  <c r="AT188" i="7"/>
  <c r="AS188" i="7"/>
  <c r="AR188" i="7"/>
  <c r="AQ188" i="7"/>
  <c r="AP188" i="7"/>
  <c r="AO188" i="7"/>
  <c r="AN188" i="7"/>
  <c r="AM188" i="7"/>
  <c r="AL188" i="7"/>
  <c r="AK188" i="7"/>
  <c r="AJ188" i="7"/>
  <c r="AI188" i="7"/>
  <c r="AH188" i="7"/>
  <c r="AG188" i="7"/>
  <c r="AF188" i="7"/>
  <c r="AE188" i="7"/>
  <c r="AD188" i="7"/>
  <c r="AC188" i="7"/>
  <c r="S188" i="7"/>
  <c r="R188" i="7"/>
  <c r="Q188" i="7"/>
  <c r="P188" i="7"/>
  <c r="O188" i="7"/>
  <c r="N188" i="7"/>
  <c r="M188" i="7"/>
  <c r="L188" i="7"/>
  <c r="K188" i="7"/>
  <c r="J188" i="7"/>
  <c r="I188" i="7"/>
  <c r="H188" i="7"/>
  <c r="G188" i="7"/>
  <c r="F188" i="7"/>
  <c r="BI187" i="7"/>
  <c r="BH187" i="7"/>
  <c r="D187" i="7" s="1"/>
  <c r="BF187" i="7"/>
  <c r="BE187" i="7"/>
  <c r="BD187" i="7"/>
  <c r="BC187" i="7"/>
  <c r="BB187" i="7"/>
  <c r="BA187" i="7"/>
  <c r="AZ187" i="7"/>
  <c r="AY187" i="7"/>
  <c r="AX187" i="7"/>
  <c r="AW187" i="7"/>
  <c r="AV187" i="7"/>
  <c r="AU187" i="7"/>
  <c r="AT187" i="7"/>
  <c r="AS187" i="7"/>
  <c r="AR187" i="7"/>
  <c r="AQ187" i="7"/>
  <c r="AP187" i="7"/>
  <c r="AO187" i="7"/>
  <c r="AN187" i="7"/>
  <c r="AM187" i="7"/>
  <c r="AL187" i="7"/>
  <c r="AK187" i="7"/>
  <c r="AJ187" i="7"/>
  <c r="AI187" i="7"/>
  <c r="AH187" i="7"/>
  <c r="AG187" i="7"/>
  <c r="AF187" i="7"/>
  <c r="AE187" i="7"/>
  <c r="AD187" i="7"/>
  <c r="AC187" i="7"/>
  <c r="S187" i="7"/>
  <c r="R187" i="7"/>
  <c r="Q187" i="7"/>
  <c r="P187" i="7"/>
  <c r="O187" i="7"/>
  <c r="N187" i="7"/>
  <c r="M187" i="7"/>
  <c r="L187" i="7"/>
  <c r="K187" i="7"/>
  <c r="J187" i="7"/>
  <c r="I187" i="7"/>
  <c r="H187" i="7"/>
  <c r="G187" i="7"/>
  <c r="F187" i="7"/>
  <c r="BI186" i="7"/>
  <c r="E186" i="7" s="1"/>
  <c r="BH186" i="7"/>
  <c r="D186" i="7" s="1"/>
  <c r="BF186" i="7"/>
  <c r="BE186" i="7"/>
  <c r="BD186" i="7"/>
  <c r="BC186" i="7"/>
  <c r="BB186" i="7"/>
  <c r="BA186" i="7"/>
  <c r="AZ186" i="7"/>
  <c r="AY186" i="7"/>
  <c r="AX186" i="7"/>
  <c r="AW186" i="7"/>
  <c r="AV186" i="7"/>
  <c r="AU186" i="7"/>
  <c r="AT186" i="7"/>
  <c r="AS186" i="7"/>
  <c r="AR186" i="7"/>
  <c r="AQ186" i="7"/>
  <c r="AP186" i="7"/>
  <c r="AO186" i="7"/>
  <c r="AN186" i="7"/>
  <c r="AM186" i="7"/>
  <c r="AL186" i="7"/>
  <c r="AK186" i="7"/>
  <c r="AJ186" i="7"/>
  <c r="AI186" i="7"/>
  <c r="AH186" i="7"/>
  <c r="AG186" i="7"/>
  <c r="AF186" i="7"/>
  <c r="AE186" i="7"/>
  <c r="AD186" i="7"/>
  <c r="AC186" i="7"/>
  <c r="S186" i="7"/>
  <c r="R186" i="7"/>
  <c r="Q186" i="7"/>
  <c r="P186" i="7"/>
  <c r="O186" i="7"/>
  <c r="N186" i="7"/>
  <c r="M186" i="7"/>
  <c r="L186" i="7"/>
  <c r="K186" i="7"/>
  <c r="J186" i="7"/>
  <c r="I186" i="7"/>
  <c r="H186" i="7"/>
  <c r="G186" i="7"/>
  <c r="F186" i="7"/>
  <c r="BI185" i="7"/>
  <c r="E185" i="7" s="1"/>
  <c r="BH185" i="7"/>
  <c r="BF185" i="7"/>
  <c r="BE185" i="7"/>
  <c r="BD185" i="7"/>
  <c r="BC185" i="7"/>
  <c r="BB185" i="7"/>
  <c r="BA185" i="7"/>
  <c r="AZ185" i="7"/>
  <c r="AY185" i="7"/>
  <c r="AX185" i="7"/>
  <c r="AW185" i="7"/>
  <c r="AV185" i="7"/>
  <c r="AU185" i="7"/>
  <c r="AT185" i="7"/>
  <c r="AS185" i="7"/>
  <c r="AR185" i="7"/>
  <c r="AQ185" i="7"/>
  <c r="AP185" i="7"/>
  <c r="AO185" i="7"/>
  <c r="AN185" i="7"/>
  <c r="AM185" i="7"/>
  <c r="AL185" i="7"/>
  <c r="AK185" i="7"/>
  <c r="AJ185" i="7"/>
  <c r="AI185" i="7"/>
  <c r="AH185" i="7"/>
  <c r="AG185" i="7"/>
  <c r="AF185" i="7"/>
  <c r="AE185" i="7"/>
  <c r="AD185" i="7"/>
  <c r="AC185" i="7"/>
  <c r="S185" i="7"/>
  <c r="R185" i="7"/>
  <c r="Q185" i="7"/>
  <c r="P185" i="7"/>
  <c r="O185" i="7"/>
  <c r="N185" i="7"/>
  <c r="M185" i="7"/>
  <c r="L185" i="7"/>
  <c r="K185" i="7"/>
  <c r="J185" i="7"/>
  <c r="I185" i="7"/>
  <c r="H185" i="7"/>
  <c r="G185" i="7"/>
  <c r="F185" i="7"/>
  <c r="BI184" i="7"/>
  <c r="E184" i="7" s="1"/>
  <c r="BH184" i="7"/>
  <c r="BF184" i="7"/>
  <c r="BE184" i="7"/>
  <c r="BD184" i="7"/>
  <c r="BC184" i="7"/>
  <c r="BB184" i="7"/>
  <c r="BA184" i="7"/>
  <c r="AZ184" i="7"/>
  <c r="AY184" i="7"/>
  <c r="AX184" i="7"/>
  <c r="AW184" i="7"/>
  <c r="AV184" i="7"/>
  <c r="AU184" i="7"/>
  <c r="AT184" i="7"/>
  <c r="AS184" i="7"/>
  <c r="AR184" i="7"/>
  <c r="AQ184" i="7"/>
  <c r="AP184" i="7"/>
  <c r="AO184" i="7"/>
  <c r="AN184" i="7"/>
  <c r="AM184" i="7"/>
  <c r="AL184" i="7"/>
  <c r="AK184" i="7"/>
  <c r="AJ184" i="7"/>
  <c r="AI184" i="7"/>
  <c r="AH184" i="7"/>
  <c r="AG184" i="7"/>
  <c r="AF184" i="7"/>
  <c r="AE184" i="7"/>
  <c r="AD184" i="7"/>
  <c r="AC184" i="7"/>
  <c r="S184" i="7"/>
  <c r="R184" i="7"/>
  <c r="Q184" i="7"/>
  <c r="P184" i="7"/>
  <c r="O184" i="7"/>
  <c r="N184" i="7"/>
  <c r="M184" i="7"/>
  <c r="L184" i="7"/>
  <c r="K184" i="7"/>
  <c r="J184" i="7"/>
  <c r="I184" i="7"/>
  <c r="H184" i="7"/>
  <c r="G184" i="7"/>
  <c r="F184" i="7"/>
  <c r="BI183" i="7"/>
  <c r="BH183" i="7"/>
  <c r="BF183" i="7"/>
  <c r="BE183" i="7"/>
  <c r="BD183" i="7"/>
  <c r="BC183" i="7"/>
  <c r="BB183" i="7"/>
  <c r="BA183" i="7"/>
  <c r="AZ183" i="7"/>
  <c r="AY183" i="7"/>
  <c r="AX183" i="7"/>
  <c r="AW183" i="7"/>
  <c r="AV183" i="7"/>
  <c r="AU183" i="7"/>
  <c r="AT183" i="7"/>
  <c r="AS183" i="7"/>
  <c r="AR183" i="7"/>
  <c r="AQ183" i="7"/>
  <c r="AP183" i="7"/>
  <c r="AO183" i="7"/>
  <c r="AN183" i="7"/>
  <c r="AM183" i="7"/>
  <c r="AL183" i="7"/>
  <c r="AK183" i="7"/>
  <c r="AJ183" i="7"/>
  <c r="AI183" i="7"/>
  <c r="AH183" i="7"/>
  <c r="AG183" i="7"/>
  <c r="AF183" i="7"/>
  <c r="AE183" i="7"/>
  <c r="AD183" i="7"/>
  <c r="AC183" i="7"/>
  <c r="S183" i="7"/>
  <c r="R183" i="7"/>
  <c r="Q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BI182" i="7"/>
  <c r="BH182" i="7"/>
  <c r="BF182" i="7"/>
  <c r="BE182" i="7"/>
  <c r="BD182" i="7"/>
  <c r="BC182" i="7"/>
  <c r="BB182" i="7"/>
  <c r="BA182" i="7"/>
  <c r="AZ182" i="7"/>
  <c r="AY182" i="7"/>
  <c r="AX182" i="7"/>
  <c r="AW182" i="7"/>
  <c r="AV182" i="7"/>
  <c r="AU182" i="7"/>
  <c r="AT182" i="7"/>
  <c r="AS182" i="7"/>
  <c r="AR182" i="7"/>
  <c r="AQ182" i="7"/>
  <c r="AP182" i="7"/>
  <c r="AO182" i="7"/>
  <c r="AN182" i="7"/>
  <c r="AM182" i="7"/>
  <c r="AL182" i="7"/>
  <c r="AK182" i="7"/>
  <c r="AJ182" i="7"/>
  <c r="AI182" i="7"/>
  <c r="AH182" i="7"/>
  <c r="AG182" i="7"/>
  <c r="AF182" i="7"/>
  <c r="AE182" i="7"/>
  <c r="AD182" i="7"/>
  <c r="AC182" i="7"/>
  <c r="S182" i="7"/>
  <c r="R182" i="7"/>
  <c r="Q182" i="7"/>
  <c r="P182" i="7"/>
  <c r="O182" i="7"/>
  <c r="N182" i="7"/>
  <c r="M182" i="7"/>
  <c r="L182" i="7"/>
  <c r="K182" i="7"/>
  <c r="J182" i="7"/>
  <c r="I182" i="7"/>
  <c r="H182" i="7"/>
  <c r="G182" i="7"/>
  <c r="F182" i="7"/>
  <c r="D182" i="7"/>
  <c r="BI181" i="7"/>
  <c r="CC181" i="7" s="1"/>
  <c r="Y181" i="7" s="1"/>
  <c r="BH181" i="7"/>
  <c r="BF181" i="7"/>
  <c r="BE181" i="7"/>
  <c r="BD181" i="7"/>
  <c r="BC181" i="7"/>
  <c r="BB181" i="7"/>
  <c r="BA181" i="7"/>
  <c r="AZ181" i="7"/>
  <c r="AY181" i="7"/>
  <c r="AX181" i="7"/>
  <c r="AW181" i="7"/>
  <c r="AV181" i="7"/>
  <c r="AU181" i="7"/>
  <c r="AT181" i="7"/>
  <c r="AS181" i="7"/>
  <c r="AR181" i="7"/>
  <c r="AQ181" i="7"/>
  <c r="AP181" i="7"/>
  <c r="AO181" i="7"/>
  <c r="AN181" i="7"/>
  <c r="AM181" i="7"/>
  <c r="AL181" i="7"/>
  <c r="AK181" i="7"/>
  <c r="AJ181" i="7"/>
  <c r="AI181" i="7"/>
  <c r="AH181" i="7"/>
  <c r="AG181" i="7"/>
  <c r="AF181" i="7"/>
  <c r="AE181" i="7"/>
  <c r="AD181" i="7"/>
  <c r="AC181" i="7"/>
  <c r="S181" i="7"/>
  <c r="R181" i="7"/>
  <c r="Q181" i="7"/>
  <c r="P181" i="7"/>
  <c r="O181" i="7"/>
  <c r="N181" i="7"/>
  <c r="M181" i="7"/>
  <c r="L181" i="7"/>
  <c r="K181" i="7"/>
  <c r="J181" i="7"/>
  <c r="I181" i="7"/>
  <c r="H181" i="7"/>
  <c r="G181" i="7"/>
  <c r="F181" i="7"/>
  <c r="BI180" i="7"/>
  <c r="E180" i="7" s="1"/>
  <c r="BH180" i="7"/>
  <c r="BF180" i="7"/>
  <c r="BE180" i="7"/>
  <c r="BD180" i="7"/>
  <c r="BC180" i="7"/>
  <c r="BB180" i="7"/>
  <c r="BA180" i="7"/>
  <c r="AZ180" i="7"/>
  <c r="AY180" i="7"/>
  <c r="AX180" i="7"/>
  <c r="AW180" i="7"/>
  <c r="AV180" i="7"/>
  <c r="AU180" i="7"/>
  <c r="AT180" i="7"/>
  <c r="AS180" i="7"/>
  <c r="AR180" i="7"/>
  <c r="AQ180" i="7"/>
  <c r="AP180" i="7"/>
  <c r="AO180" i="7"/>
  <c r="AN180" i="7"/>
  <c r="AM180" i="7"/>
  <c r="AL180" i="7"/>
  <c r="AK180" i="7"/>
  <c r="AJ180" i="7"/>
  <c r="AI180" i="7"/>
  <c r="AH180" i="7"/>
  <c r="AG180" i="7"/>
  <c r="AF180" i="7"/>
  <c r="AE180" i="7"/>
  <c r="AD180" i="7"/>
  <c r="AC180" i="7"/>
  <c r="S180" i="7"/>
  <c r="R180" i="7"/>
  <c r="Q180" i="7"/>
  <c r="P180" i="7"/>
  <c r="O180" i="7"/>
  <c r="N180" i="7"/>
  <c r="M180" i="7"/>
  <c r="L180" i="7"/>
  <c r="K180" i="7"/>
  <c r="J180" i="7"/>
  <c r="I180" i="7"/>
  <c r="H180" i="7"/>
  <c r="G180" i="7"/>
  <c r="F180" i="7"/>
  <c r="D180" i="7"/>
  <c r="BI179" i="7"/>
  <c r="BH179" i="7"/>
  <c r="D179" i="7" s="1"/>
  <c r="BF179" i="7"/>
  <c r="BE179" i="7"/>
  <c r="BD179" i="7"/>
  <c r="BC179" i="7"/>
  <c r="BB179" i="7"/>
  <c r="BA179" i="7"/>
  <c r="AZ179" i="7"/>
  <c r="AY179" i="7"/>
  <c r="AX179" i="7"/>
  <c r="AW179" i="7"/>
  <c r="AV179" i="7"/>
  <c r="AU179" i="7"/>
  <c r="AT179" i="7"/>
  <c r="AS179" i="7"/>
  <c r="AR179" i="7"/>
  <c r="AQ179" i="7"/>
  <c r="AP179" i="7"/>
  <c r="AO179" i="7"/>
  <c r="AN179" i="7"/>
  <c r="AM179" i="7"/>
  <c r="AL179" i="7"/>
  <c r="AK179" i="7"/>
  <c r="AJ179" i="7"/>
  <c r="AI179" i="7"/>
  <c r="AH179" i="7"/>
  <c r="AG179" i="7"/>
  <c r="AF179" i="7"/>
  <c r="AE179" i="7"/>
  <c r="AD179" i="7"/>
  <c r="AC179" i="7"/>
  <c r="S179" i="7"/>
  <c r="R179" i="7"/>
  <c r="Q179" i="7"/>
  <c r="P179" i="7"/>
  <c r="O179" i="7"/>
  <c r="N179" i="7"/>
  <c r="M179" i="7"/>
  <c r="L179" i="7"/>
  <c r="K179" i="7"/>
  <c r="J179" i="7"/>
  <c r="I179" i="7"/>
  <c r="H179" i="7"/>
  <c r="G179" i="7"/>
  <c r="F179" i="7"/>
  <c r="BI178" i="7"/>
  <c r="BH178" i="7"/>
  <c r="D178" i="7" s="1"/>
  <c r="BF178" i="7"/>
  <c r="BE178" i="7"/>
  <c r="BD178" i="7"/>
  <c r="BC178" i="7"/>
  <c r="BB178" i="7"/>
  <c r="BA178" i="7"/>
  <c r="AZ178" i="7"/>
  <c r="AY178" i="7"/>
  <c r="AX178" i="7"/>
  <c r="AW178" i="7"/>
  <c r="AV178" i="7"/>
  <c r="AU178" i="7"/>
  <c r="AT178" i="7"/>
  <c r="AS178" i="7"/>
  <c r="AR178" i="7"/>
  <c r="AQ178" i="7"/>
  <c r="AP178" i="7"/>
  <c r="AO178" i="7"/>
  <c r="AN178" i="7"/>
  <c r="AM178" i="7"/>
  <c r="AL178" i="7"/>
  <c r="AK178" i="7"/>
  <c r="AJ178" i="7"/>
  <c r="AI178" i="7"/>
  <c r="AH178" i="7"/>
  <c r="AG178" i="7"/>
  <c r="AF178" i="7"/>
  <c r="AE178" i="7"/>
  <c r="AD178" i="7"/>
  <c r="AC178" i="7"/>
  <c r="S178" i="7"/>
  <c r="R178" i="7"/>
  <c r="Q178" i="7"/>
  <c r="P178" i="7"/>
  <c r="O178" i="7"/>
  <c r="N178" i="7"/>
  <c r="M178" i="7"/>
  <c r="L178" i="7"/>
  <c r="K178" i="7"/>
  <c r="J178" i="7"/>
  <c r="I178" i="7"/>
  <c r="H178" i="7"/>
  <c r="G178" i="7"/>
  <c r="F178" i="7"/>
  <c r="BI177" i="7"/>
  <c r="E177" i="7" s="1"/>
  <c r="BH177" i="7"/>
  <c r="BF177" i="7"/>
  <c r="BE177" i="7"/>
  <c r="BD177" i="7"/>
  <c r="BC177" i="7"/>
  <c r="BB177" i="7"/>
  <c r="BA177" i="7"/>
  <c r="AZ177" i="7"/>
  <c r="AY177" i="7"/>
  <c r="AX177" i="7"/>
  <c r="AW177" i="7"/>
  <c r="AV177" i="7"/>
  <c r="AU177" i="7"/>
  <c r="AT177" i="7"/>
  <c r="AS177" i="7"/>
  <c r="AR177" i="7"/>
  <c r="AQ177" i="7"/>
  <c r="AP177" i="7"/>
  <c r="AO177" i="7"/>
  <c r="AN177" i="7"/>
  <c r="AM177" i="7"/>
  <c r="AL177" i="7"/>
  <c r="AK177" i="7"/>
  <c r="AJ177" i="7"/>
  <c r="AI177" i="7"/>
  <c r="AH177" i="7"/>
  <c r="AG177" i="7"/>
  <c r="AF177" i="7"/>
  <c r="AE177" i="7"/>
  <c r="AD177" i="7"/>
  <c r="AC177" i="7"/>
  <c r="S177" i="7"/>
  <c r="R177" i="7"/>
  <c r="Q177" i="7"/>
  <c r="P177" i="7"/>
  <c r="O177" i="7"/>
  <c r="N177" i="7"/>
  <c r="M177" i="7"/>
  <c r="L177" i="7"/>
  <c r="K177" i="7"/>
  <c r="J177" i="7"/>
  <c r="I177" i="7"/>
  <c r="H177" i="7"/>
  <c r="G177" i="7"/>
  <c r="F177" i="7"/>
  <c r="BI176" i="7"/>
  <c r="E176" i="7" s="1"/>
  <c r="BH176" i="7"/>
  <c r="D176" i="7" s="1"/>
  <c r="BF176" i="7"/>
  <c r="BE176" i="7"/>
  <c r="BD176" i="7"/>
  <c r="BC176" i="7"/>
  <c r="BB176" i="7"/>
  <c r="BA176" i="7"/>
  <c r="AZ176" i="7"/>
  <c r="AY176" i="7"/>
  <c r="AX176" i="7"/>
  <c r="AW176" i="7"/>
  <c r="AV176" i="7"/>
  <c r="AU176" i="7"/>
  <c r="AT176" i="7"/>
  <c r="AS176" i="7"/>
  <c r="AR176" i="7"/>
  <c r="AQ176" i="7"/>
  <c r="AP176" i="7"/>
  <c r="AO176" i="7"/>
  <c r="AN176" i="7"/>
  <c r="AM176" i="7"/>
  <c r="AL176" i="7"/>
  <c r="AK176" i="7"/>
  <c r="AJ176" i="7"/>
  <c r="AI176" i="7"/>
  <c r="AH176" i="7"/>
  <c r="AG176" i="7"/>
  <c r="AF176" i="7"/>
  <c r="AE176" i="7"/>
  <c r="AD176" i="7"/>
  <c r="AC176" i="7"/>
  <c r="S176" i="7"/>
  <c r="R176" i="7"/>
  <c r="Q176" i="7"/>
  <c r="P176" i="7"/>
  <c r="O176" i="7"/>
  <c r="N176" i="7"/>
  <c r="M176" i="7"/>
  <c r="L176" i="7"/>
  <c r="K176" i="7"/>
  <c r="J176" i="7"/>
  <c r="I176" i="7"/>
  <c r="H176" i="7"/>
  <c r="G176" i="7"/>
  <c r="F176" i="7"/>
  <c r="BI175" i="7"/>
  <c r="E175" i="7" s="1"/>
  <c r="BH175" i="7"/>
  <c r="BF175" i="7"/>
  <c r="BE175" i="7"/>
  <c r="BD175" i="7"/>
  <c r="BC175" i="7"/>
  <c r="BB175" i="7"/>
  <c r="BA175" i="7"/>
  <c r="AZ175" i="7"/>
  <c r="AY175" i="7"/>
  <c r="AX175" i="7"/>
  <c r="AW175" i="7"/>
  <c r="AV175" i="7"/>
  <c r="AU175" i="7"/>
  <c r="AT175" i="7"/>
  <c r="AS175" i="7"/>
  <c r="AR175" i="7"/>
  <c r="AQ175" i="7"/>
  <c r="AP175" i="7"/>
  <c r="AO175" i="7"/>
  <c r="AN175" i="7"/>
  <c r="AM175" i="7"/>
  <c r="AL175" i="7"/>
  <c r="AK175" i="7"/>
  <c r="AJ175" i="7"/>
  <c r="AI175" i="7"/>
  <c r="AH175" i="7"/>
  <c r="AG175" i="7"/>
  <c r="AF175" i="7"/>
  <c r="AE175" i="7"/>
  <c r="AD175" i="7"/>
  <c r="AC175" i="7"/>
  <c r="S175" i="7"/>
  <c r="R175" i="7"/>
  <c r="Q175" i="7"/>
  <c r="P175" i="7"/>
  <c r="O175" i="7"/>
  <c r="N175" i="7"/>
  <c r="M175" i="7"/>
  <c r="L175" i="7"/>
  <c r="K175" i="7"/>
  <c r="J175" i="7"/>
  <c r="I175" i="7"/>
  <c r="H175" i="7"/>
  <c r="G175" i="7"/>
  <c r="F175" i="7"/>
  <c r="BI174" i="7"/>
  <c r="BH174" i="7"/>
  <c r="D174" i="7" s="1"/>
  <c r="BF174" i="7"/>
  <c r="BE174" i="7"/>
  <c r="BD174" i="7"/>
  <c r="BC174" i="7"/>
  <c r="BB174" i="7"/>
  <c r="BA174" i="7"/>
  <c r="AZ174" i="7"/>
  <c r="AY174" i="7"/>
  <c r="AX174" i="7"/>
  <c r="AW174" i="7"/>
  <c r="AV174" i="7"/>
  <c r="AU174" i="7"/>
  <c r="AT174" i="7"/>
  <c r="AS174" i="7"/>
  <c r="AR174" i="7"/>
  <c r="AQ174" i="7"/>
  <c r="AP174" i="7"/>
  <c r="AO174" i="7"/>
  <c r="AN174" i="7"/>
  <c r="AM174" i="7"/>
  <c r="AL174" i="7"/>
  <c r="AK174" i="7"/>
  <c r="AJ174" i="7"/>
  <c r="AI174" i="7"/>
  <c r="AH174" i="7"/>
  <c r="AG174" i="7"/>
  <c r="AF174" i="7"/>
  <c r="AE174" i="7"/>
  <c r="AD174" i="7"/>
  <c r="AC174" i="7"/>
  <c r="S174" i="7"/>
  <c r="R174" i="7"/>
  <c r="Q174" i="7"/>
  <c r="P174" i="7"/>
  <c r="O174" i="7"/>
  <c r="N174" i="7"/>
  <c r="M174" i="7"/>
  <c r="L174" i="7"/>
  <c r="K174" i="7"/>
  <c r="J174" i="7"/>
  <c r="I174" i="7"/>
  <c r="H174" i="7"/>
  <c r="G174" i="7"/>
  <c r="F174" i="7"/>
  <c r="BI173" i="7"/>
  <c r="BH173" i="7"/>
  <c r="BF173" i="7"/>
  <c r="BE173" i="7"/>
  <c r="BD173" i="7"/>
  <c r="BC173" i="7"/>
  <c r="BB173" i="7"/>
  <c r="BA173" i="7"/>
  <c r="AZ173" i="7"/>
  <c r="AY173" i="7"/>
  <c r="AX173" i="7"/>
  <c r="AW173" i="7"/>
  <c r="AV173" i="7"/>
  <c r="AU173" i="7"/>
  <c r="AT173" i="7"/>
  <c r="AS173" i="7"/>
  <c r="AR173" i="7"/>
  <c r="AQ173" i="7"/>
  <c r="AP173" i="7"/>
  <c r="AO173" i="7"/>
  <c r="AN173" i="7"/>
  <c r="AM173" i="7"/>
  <c r="AL173" i="7"/>
  <c r="AK173" i="7"/>
  <c r="AJ173" i="7"/>
  <c r="AI173" i="7"/>
  <c r="AH173" i="7"/>
  <c r="AG173" i="7"/>
  <c r="AF173" i="7"/>
  <c r="AE173" i="7"/>
  <c r="AD173" i="7"/>
  <c r="AC173" i="7"/>
  <c r="S173" i="7"/>
  <c r="R173" i="7"/>
  <c r="Q173" i="7"/>
  <c r="P173" i="7"/>
  <c r="O173" i="7"/>
  <c r="N173" i="7"/>
  <c r="M173" i="7"/>
  <c r="L173" i="7"/>
  <c r="K173" i="7"/>
  <c r="J173" i="7"/>
  <c r="I173" i="7"/>
  <c r="H173" i="7"/>
  <c r="G173" i="7"/>
  <c r="F173" i="7"/>
  <c r="CC172" i="7"/>
  <c r="Y172" i="7" s="1"/>
  <c r="BI172" i="7"/>
  <c r="E172" i="7" s="1"/>
  <c r="BH172" i="7"/>
  <c r="CB172" i="7" s="1"/>
  <c r="X172" i="7" s="1"/>
  <c r="BF172" i="7"/>
  <c r="BE172" i="7"/>
  <c r="BD172" i="7"/>
  <c r="BC172" i="7"/>
  <c r="BB172" i="7"/>
  <c r="BA172" i="7"/>
  <c r="AZ172" i="7"/>
  <c r="AY172" i="7"/>
  <c r="AX172" i="7"/>
  <c r="AW172" i="7"/>
  <c r="AV172" i="7"/>
  <c r="AU172" i="7"/>
  <c r="AT172" i="7"/>
  <c r="AS172" i="7"/>
  <c r="AR172" i="7"/>
  <c r="AQ172" i="7"/>
  <c r="AP172" i="7"/>
  <c r="AO172" i="7"/>
  <c r="AN172" i="7"/>
  <c r="AM172" i="7"/>
  <c r="AL172" i="7"/>
  <c r="AK172" i="7"/>
  <c r="AJ172" i="7"/>
  <c r="AI172" i="7"/>
  <c r="AH172" i="7"/>
  <c r="AG172" i="7"/>
  <c r="AF172" i="7"/>
  <c r="AE172" i="7"/>
  <c r="AD172" i="7"/>
  <c r="AC172" i="7"/>
  <c r="S172" i="7"/>
  <c r="R172" i="7"/>
  <c r="Q172" i="7"/>
  <c r="P172" i="7"/>
  <c r="O172" i="7"/>
  <c r="N172" i="7"/>
  <c r="M172" i="7"/>
  <c r="L172" i="7"/>
  <c r="K172" i="7"/>
  <c r="J172" i="7"/>
  <c r="I172" i="7"/>
  <c r="H172" i="7"/>
  <c r="G172" i="7"/>
  <c r="F172" i="7"/>
  <c r="BI171" i="7"/>
  <c r="E171" i="7" s="1"/>
  <c r="BH171" i="7"/>
  <c r="BF171" i="7"/>
  <c r="BE171" i="7"/>
  <c r="BD171" i="7"/>
  <c r="BC171" i="7"/>
  <c r="BB171" i="7"/>
  <c r="BA171" i="7"/>
  <c r="AZ171" i="7"/>
  <c r="AY171" i="7"/>
  <c r="AX171" i="7"/>
  <c r="AW171" i="7"/>
  <c r="AV171" i="7"/>
  <c r="AU171" i="7"/>
  <c r="AT171" i="7"/>
  <c r="AS171" i="7"/>
  <c r="AR171" i="7"/>
  <c r="AQ171" i="7"/>
  <c r="AP171" i="7"/>
  <c r="AO171" i="7"/>
  <c r="AN171" i="7"/>
  <c r="AM171" i="7"/>
  <c r="AL171" i="7"/>
  <c r="AK171" i="7"/>
  <c r="AJ171" i="7"/>
  <c r="AI171" i="7"/>
  <c r="AH171" i="7"/>
  <c r="AG171" i="7"/>
  <c r="AF171" i="7"/>
  <c r="AE171" i="7"/>
  <c r="AD171" i="7"/>
  <c r="AC171" i="7"/>
  <c r="S171" i="7"/>
  <c r="R171" i="7"/>
  <c r="Q171" i="7"/>
  <c r="P171" i="7"/>
  <c r="O171" i="7"/>
  <c r="N171" i="7"/>
  <c r="M171" i="7"/>
  <c r="L171" i="7"/>
  <c r="K171" i="7"/>
  <c r="J171" i="7"/>
  <c r="I171" i="7"/>
  <c r="H171" i="7"/>
  <c r="G171" i="7"/>
  <c r="F171" i="7"/>
  <c r="BE170" i="7"/>
  <c r="BD170" i="7"/>
  <c r="BC170" i="7"/>
  <c r="BB170" i="7"/>
  <c r="BA170" i="7"/>
  <c r="AZ170" i="7"/>
  <c r="AY170" i="7"/>
  <c r="AX170" i="7"/>
  <c r="AW170" i="7"/>
  <c r="AV170" i="7"/>
  <c r="AU170" i="7"/>
  <c r="AT170" i="7"/>
  <c r="AS170" i="7"/>
  <c r="AR170" i="7"/>
  <c r="AQ170" i="7"/>
  <c r="AP170" i="7"/>
  <c r="AO170" i="7"/>
  <c r="AN170" i="7"/>
  <c r="AM170" i="7"/>
  <c r="AL170" i="7"/>
  <c r="AK170" i="7"/>
  <c r="AJ170" i="7"/>
  <c r="AI170" i="7"/>
  <c r="AH170" i="7"/>
  <c r="AG170" i="7"/>
  <c r="AF170" i="7"/>
  <c r="AE170" i="7"/>
  <c r="AD170" i="7"/>
  <c r="AC170" i="7"/>
  <c r="AB170" i="7"/>
  <c r="AA170" i="7"/>
  <c r="Z170" i="7"/>
  <c r="Y170" i="7"/>
  <c r="X170" i="7"/>
  <c r="W170" i="7"/>
  <c r="V170" i="7"/>
  <c r="T170" i="7"/>
  <c r="S170" i="7"/>
  <c r="R170" i="7"/>
  <c r="Q170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BJ169" i="7"/>
  <c r="BX169" i="7" s="1"/>
  <c r="BF169" i="7"/>
  <c r="BE169" i="7"/>
  <c r="BD169" i="7"/>
  <c r="BC169" i="7"/>
  <c r="BB169" i="7"/>
  <c r="BA169" i="7"/>
  <c r="AZ169" i="7"/>
  <c r="AY169" i="7"/>
  <c r="AX169" i="7"/>
  <c r="AW169" i="7"/>
  <c r="AU169" i="7"/>
  <c r="AT169" i="7"/>
  <c r="AS169" i="7"/>
  <c r="AR169" i="7"/>
  <c r="AQ169" i="7"/>
  <c r="AP169" i="7"/>
  <c r="AO169" i="7"/>
  <c r="AN169" i="7"/>
  <c r="AM169" i="7"/>
  <c r="AL169" i="7"/>
  <c r="AK169" i="7"/>
  <c r="AJ169" i="7"/>
  <c r="AI169" i="7"/>
  <c r="AH169" i="7"/>
  <c r="AG169" i="7"/>
  <c r="AF169" i="7"/>
  <c r="AE169" i="7"/>
  <c r="AD169" i="7"/>
  <c r="AC169" i="7"/>
  <c r="S169" i="7"/>
  <c r="R169" i="7"/>
  <c r="Q169" i="7"/>
  <c r="P169" i="7"/>
  <c r="O169" i="7"/>
  <c r="N169" i="7"/>
  <c r="M169" i="7"/>
  <c r="L169" i="7"/>
  <c r="K169" i="7"/>
  <c r="J169" i="7"/>
  <c r="I169" i="7"/>
  <c r="H169" i="7"/>
  <c r="G169" i="7"/>
  <c r="E169" i="7"/>
  <c r="D169" i="7"/>
  <c r="BJ168" i="7"/>
  <c r="CC168" i="7" s="1"/>
  <c r="BF168" i="7"/>
  <c r="BE168" i="7"/>
  <c r="BD168" i="7"/>
  <c r="BC168" i="7"/>
  <c r="BB168" i="7"/>
  <c r="BA168" i="7"/>
  <c r="AZ168" i="7"/>
  <c r="AY168" i="7"/>
  <c r="AX168" i="7"/>
  <c r="AW168" i="7"/>
  <c r="AU168" i="7"/>
  <c r="AT168" i="7"/>
  <c r="AS168" i="7"/>
  <c r="AR168" i="7"/>
  <c r="AQ168" i="7"/>
  <c r="AP168" i="7"/>
  <c r="AO168" i="7"/>
  <c r="AN168" i="7"/>
  <c r="AM168" i="7"/>
  <c r="AL168" i="7"/>
  <c r="AK168" i="7"/>
  <c r="AJ168" i="7"/>
  <c r="AI168" i="7"/>
  <c r="AH168" i="7"/>
  <c r="AG168" i="7"/>
  <c r="AF168" i="7"/>
  <c r="AE168" i="7"/>
  <c r="AD168" i="7"/>
  <c r="AC168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E168" i="7"/>
  <c r="D168" i="7"/>
  <c r="BJ167" i="7"/>
  <c r="CC167" i="7" s="1"/>
  <c r="BF167" i="7"/>
  <c r="BE167" i="7"/>
  <c r="BD167" i="7"/>
  <c r="BC167" i="7"/>
  <c r="BB167" i="7"/>
  <c r="BA167" i="7"/>
  <c r="AZ167" i="7"/>
  <c r="AY167" i="7"/>
  <c r="AX167" i="7"/>
  <c r="AW167" i="7"/>
  <c r="AU167" i="7"/>
  <c r="AT167" i="7"/>
  <c r="AS167" i="7"/>
  <c r="AR167" i="7"/>
  <c r="AQ167" i="7"/>
  <c r="AP167" i="7"/>
  <c r="AO167" i="7"/>
  <c r="AN167" i="7"/>
  <c r="AM167" i="7"/>
  <c r="AL167" i="7"/>
  <c r="AK167" i="7"/>
  <c r="AJ167" i="7"/>
  <c r="AI167" i="7"/>
  <c r="AH167" i="7"/>
  <c r="AG167" i="7"/>
  <c r="AF167" i="7"/>
  <c r="AE167" i="7"/>
  <c r="AD167" i="7"/>
  <c r="AC167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E167" i="7"/>
  <c r="D167" i="7"/>
  <c r="BJ166" i="7"/>
  <c r="CC166" i="7" s="1"/>
  <c r="BF166" i="7"/>
  <c r="BE166" i="7"/>
  <c r="BD166" i="7"/>
  <c r="BC166" i="7"/>
  <c r="BB166" i="7"/>
  <c r="BA166" i="7"/>
  <c r="AZ166" i="7"/>
  <c r="AY166" i="7"/>
  <c r="AX166" i="7"/>
  <c r="AW166" i="7"/>
  <c r="AU166" i="7"/>
  <c r="AT166" i="7"/>
  <c r="AS166" i="7"/>
  <c r="AR166" i="7"/>
  <c r="AQ166" i="7"/>
  <c r="AP166" i="7"/>
  <c r="AO166" i="7"/>
  <c r="AN166" i="7"/>
  <c r="AM166" i="7"/>
  <c r="AL166" i="7"/>
  <c r="AK166" i="7"/>
  <c r="AJ166" i="7"/>
  <c r="AI166" i="7"/>
  <c r="AH166" i="7"/>
  <c r="AG166" i="7"/>
  <c r="AF166" i="7"/>
  <c r="AE166" i="7"/>
  <c r="AD166" i="7"/>
  <c r="AC166" i="7"/>
  <c r="S166" i="7"/>
  <c r="R166" i="7"/>
  <c r="Q166" i="7"/>
  <c r="P166" i="7"/>
  <c r="O166" i="7"/>
  <c r="N166" i="7"/>
  <c r="M166" i="7"/>
  <c r="L166" i="7"/>
  <c r="K166" i="7"/>
  <c r="J166" i="7"/>
  <c r="I166" i="7"/>
  <c r="H166" i="7"/>
  <c r="G166" i="7"/>
  <c r="E166" i="7"/>
  <c r="D166" i="7"/>
  <c r="BJ165" i="7"/>
  <c r="CZ165" i="7" s="1"/>
  <c r="AV165" i="7" s="1"/>
  <c r="BF165" i="7"/>
  <c r="BE165" i="7"/>
  <c r="BD165" i="7"/>
  <c r="BC165" i="7"/>
  <c r="BB165" i="7"/>
  <c r="BA165" i="7"/>
  <c r="AZ165" i="7"/>
  <c r="AY165" i="7"/>
  <c r="AX165" i="7"/>
  <c r="AW165" i="7"/>
  <c r="AU165" i="7"/>
  <c r="AT165" i="7"/>
  <c r="AS165" i="7"/>
  <c r="AR165" i="7"/>
  <c r="AQ165" i="7"/>
  <c r="AP165" i="7"/>
  <c r="AO165" i="7"/>
  <c r="AN165" i="7"/>
  <c r="AM165" i="7"/>
  <c r="AL165" i="7"/>
  <c r="AK165" i="7"/>
  <c r="AJ165" i="7"/>
  <c r="AI165" i="7"/>
  <c r="AH165" i="7"/>
  <c r="AG165" i="7"/>
  <c r="AF165" i="7"/>
  <c r="AE165" i="7"/>
  <c r="AD165" i="7"/>
  <c r="AC165" i="7"/>
  <c r="S165" i="7"/>
  <c r="R165" i="7"/>
  <c r="Q165" i="7"/>
  <c r="P165" i="7"/>
  <c r="O165" i="7"/>
  <c r="N165" i="7"/>
  <c r="M165" i="7"/>
  <c r="L165" i="7"/>
  <c r="K165" i="7"/>
  <c r="J165" i="7"/>
  <c r="I165" i="7"/>
  <c r="H165" i="7"/>
  <c r="G165" i="7"/>
  <c r="E165" i="7"/>
  <c r="D165" i="7"/>
  <c r="BJ164" i="7"/>
  <c r="CB164" i="7" s="1"/>
  <c r="X164" i="7" s="1"/>
  <c r="BF164" i="7"/>
  <c r="BE164" i="7"/>
  <c r="BD164" i="7"/>
  <c r="BC164" i="7"/>
  <c r="BB164" i="7"/>
  <c r="BA164" i="7"/>
  <c r="AZ164" i="7"/>
  <c r="AY164" i="7"/>
  <c r="AX164" i="7"/>
  <c r="AW164" i="7"/>
  <c r="AU164" i="7"/>
  <c r="AT164" i="7"/>
  <c r="AS164" i="7"/>
  <c r="AR164" i="7"/>
  <c r="AQ164" i="7"/>
  <c r="AP164" i="7"/>
  <c r="AO164" i="7"/>
  <c r="AN164" i="7"/>
  <c r="AM164" i="7"/>
  <c r="AL164" i="7"/>
  <c r="AK164" i="7"/>
  <c r="AJ164" i="7"/>
  <c r="AI164" i="7"/>
  <c r="AH164" i="7"/>
  <c r="AG164" i="7"/>
  <c r="AF164" i="7"/>
  <c r="AE164" i="7"/>
  <c r="AD164" i="7"/>
  <c r="AC164" i="7"/>
  <c r="S164" i="7"/>
  <c r="R164" i="7"/>
  <c r="Q164" i="7"/>
  <c r="P164" i="7"/>
  <c r="O164" i="7"/>
  <c r="N164" i="7"/>
  <c r="M164" i="7"/>
  <c r="L164" i="7"/>
  <c r="K164" i="7"/>
  <c r="J164" i="7"/>
  <c r="I164" i="7"/>
  <c r="H164" i="7"/>
  <c r="G164" i="7"/>
  <c r="E164" i="7"/>
  <c r="D164" i="7"/>
  <c r="BJ163" i="7"/>
  <c r="CA163" i="7" s="1"/>
  <c r="W163" i="7" s="1"/>
  <c r="BF163" i="7"/>
  <c r="BE163" i="7"/>
  <c r="BD163" i="7"/>
  <c r="BC163" i="7"/>
  <c r="BB163" i="7"/>
  <c r="BA163" i="7"/>
  <c r="AZ163" i="7"/>
  <c r="AY163" i="7"/>
  <c r="AX163" i="7"/>
  <c r="AW163" i="7"/>
  <c r="AU163" i="7"/>
  <c r="AT163" i="7"/>
  <c r="AS163" i="7"/>
  <c r="AR163" i="7"/>
  <c r="AQ163" i="7"/>
  <c r="AP163" i="7"/>
  <c r="AO163" i="7"/>
  <c r="AN163" i="7"/>
  <c r="AM163" i="7"/>
  <c r="AL163" i="7"/>
  <c r="AK163" i="7"/>
  <c r="AJ163" i="7"/>
  <c r="AI163" i="7"/>
  <c r="AH163" i="7"/>
  <c r="AG163" i="7"/>
  <c r="AF163" i="7"/>
  <c r="AE163" i="7"/>
  <c r="AD163" i="7"/>
  <c r="AC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E163" i="7"/>
  <c r="D163" i="7"/>
  <c r="BJ162" i="7"/>
  <c r="CB162" i="7" s="1"/>
  <c r="X162" i="7" s="1"/>
  <c r="BF162" i="7"/>
  <c r="BE162" i="7"/>
  <c r="BD162" i="7"/>
  <c r="BC162" i="7"/>
  <c r="BB162" i="7"/>
  <c r="BA162" i="7"/>
  <c r="AZ162" i="7"/>
  <c r="AY162" i="7"/>
  <c r="AX162" i="7"/>
  <c r="AW162" i="7"/>
  <c r="AU162" i="7"/>
  <c r="AT162" i="7"/>
  <c r="AS162" i="7"/>
  <c r="AR162" i="7"/>
  <c r="AQ162" i="7"/>
  <c r="AP162" i="7"/>
  <c r="AO162" i="7"/>
  <c r="AN162" i="7"/>
  <c r="AM162" i="7"/>
  <c r="AL162" i="7"/>
  <c r="AK162" i="7"/>
  <c r="AJ162" i="7"/>
  <c r="AI162" i="7"/>
  <c r="AH162" i="7"/>
  <c r="AG162" i="7"/>
  <c r="AF162" i="7"/>
  <c r="AE162" i="7"/>
  <c r="AD162" i="7"/>
  <c r="AC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E162" i="7"/>
  <c r="D162" i="7"/>
  <c r="BJ161" i="7"/>
  <c r="CZ161" i="7" s="1"/>
  <c r="AV161" i="7" s="1"/>
  <c r="BF161" i="7"/>
  <c r="BE161" i="7"/>
  <c r="BD161" i="7"/>
  <c r="BC161" i="7"/>
  <c r="BB161" i="7"/>
  <c r="BA161" i="7"/>
  <c r="AZ161" i="7"/>
  <c r="AY161" i="7"/>
  <c r="AX161" i="7"/>
  <c r="AW161" i="7"/>
  <c r="AU161" i="7"/>
  <c r="AT161" i="7"/>
  <c r="AS161" i="7"/>
  <c r="AR161" i="7"/>
  <c r="AQ161" i="7"/>
  <c r="AP161" i="7"/>
  <c r="AO161" i="7"/>
  <c r="AN161" i="7"/>
  <c r="AM161" i="7"/>
  <c r="AL161" i="7"/>
  <c r="AK161" i="7"/>
  <c r="AJ161" i="7"/>
  <c r="AI161" i="7"/>
  <c r="AH161" i="7"/>
  <c r="AG161" i="7"/>
  <c r="AF161" i="7"/>
  <c r="AE161" i="7"/>
  <c r="AD161" i="7"/>
  <c r="AC161" i="7"/>
  <c r="S161" i="7"/>
  <c r="R161" i="7"/>
  <c r="Q161" i="7"/>
  <c r="P161" i="7"/>
  <c r="O161" i="7"/>
  <c r="N161" i="7"/>
  <c r="M161" i="7"/>
  <c r="L161" i="7"/>
  <c r="K161" i="7"/>
  <c r="J161" i="7"/>
  <c r="I161" i="7"/>
  <c r="H161" i="7"/>
  <c r="G161" i="7"/>
  <c r="E161" i="7"/>
  <c r="D161" i="7"/>
  <c r="BJ160" i="7"/>
  <c r="CC160" i="7" s="1"/>
  <c r="BF160" i="7"/>
  <c r="BE160" i="7"/>
  <c r="BD160" i="7"/>
  <c r="BC160" i="7"/>
  <c r="BB160" i="7"/>
  <c r="BA160" i="7"/>
  <c r="AZ160" i="7"/>
  <c r="AY160" i="7"/>
  <c r="AX160" i="7"/>
  <c r="AW160" i="7"/>
  <c r="AU160" i="7"/>
  <c r="AT160" i="7"/>
  <c r="AS160" i="7"/>
  <c r="AR160" i="7"/>
  <c r="AQ160" i="7"/>
  <c r="AP160" i="7"/>
  <c r="AO160" i="7"/>
  <c r="AN160" i="7"/>
  <c r="AM160" i="7"/>
  <c r="AL160" i="7"/>
  <c r="AK160" i="7"/>
  <c r="AJ160" i="7"/>
  <c r="AI160" i="7"/>
  <c r="AH160" i="7"/>
  <c r="AG160" i="7"/>
  <c r="AF160" i="7"/>
  <c r="AE160" i="7"/>
  <c r="AD160" i="7"/>
  <c r="AC160" i="7"/>
  <c r="S160" i="7"/>
  <c r="R160" i="7"/>
  <c r="Q160" i="7"/>
  <c r="P160" i="7"/>
  <c r="O160" i="7"/>
  <c r="N160" i="7"/>
  <c r="M160" i="7"/>
  <c r="L160" i="7"/>
  <c r="K160" i="7"/>
  <c r="J160" i="7"/>
  <c r="I160" i="7"/>
  <c r="H160" i="7"/>
  <c r="G160" i="7"/>
  <c r="E160" i="7"/>
  <c r="D160" i="7"/>
  <c r="BJ159" i="7"/>
  <c r="CC159" i="7" s="1"/>
  <c r="BF159" i="7"/>
  <c r="BE159" i="7"/>
  <c r="BD159" i="7"/>
  <c r="BC159" i="7"/>
  <c r="BB159" i="7"/>
  <c r="BA159" i="7"/>
  <c r="AZ159" i="7"/>
  <c r="AY159" i="7"/>
  <c r="AX159" i="7"/>
  <c r="AW159" i="7"/>
  <c r="AU159" i="7"/>
  <c r="AT159" i="7"/>
  <c r="AS159" i="7"/>
  <c r="AR159" i="7"/>
  <c r="AQ159" i="7"/>
  <c r="AP159" i="7"/>
  <c r="AO159" i="7"/>
  <c r="AN159" i="7"/>
  <c r="AM159" i="7"/>
  <c r="AL159" i="7"/>
  <c r="AK159" i="7"/>
  <c r="AJ159" i="7"/>
  <c r="AI159" i="7"/>
  <c r="AH159" i="7"/>
  <c r="AG159" i="7"/>
  <c r="AF159" i="7"/>
  <c r="AE159" i="7"/>
  <c r="AD159" i="7"/>
  <c r="AC159" i="7"/>
  <c r="S159" i="7"/>
  <c r="R159" i="7"/>
  <c r="Q159" i="7"/>
  <c r="P159" i="7"/>
  <c r="O159" i="7"/>
  <c r="N159" i="7"/>
  <c r="M159" i="7"/>
  <c r="L159" i="7"/>
  <c r="K159" i="7"/>
  <c r="J159" i="7"/>
  <c r="I159" i="7"/>
  <c r="H159" i="7"/>
  <c r="G159" i="7"/>
  <c r="E159" i="7"/>
  <c r="D159" i="7"/>
  <c r="BJ158" i="7"/>
  <c r="BF158" i="7"/>
  <c r="BE158" i="7"/>
  <c r="BD158" i="7"/>
  <c r="BC158" i="7"/>
  <c r="BB158" i="7"/>
  <c r="BA158" i="7"/>
  <c r="AZ158" i="7"/>
  <c r="AY158" i="7"/>
  <c r="AX158" i="7"/>
  <c r="AW158" i="7"/>
  <c r="AU158" i="7"/>
  <c r="AT158" i="7"/>
  <c r="AS158" i="7"/>
  <c r="AR158" i="7"/>
  <c r="AQ158" i="7"/>
  <c r="AP158" i="7"/>
  <c r="AO158" i="7"/>
  <c r="AN158" i="7"/>
  <c r="AM158" i="7"/>
  <c r="AL158" i="7"/>
  <c r="AK158" i="7"/>
  <c r="AJ158" i="7"/>
  <c r="AI158" i="7"/>
  <c r="AH158" i="7"/>
  <c r="AG158" i="7"/>
  <c r="AF158" i="7"/>
  <c r="AE158" i="7"/>
  <c r="AD158" i="7"/>
  <c r="AC158" i="7"/>
  <c r="S158" i="7"/>
  <c r="R158" i="7"/>
  <c r="Q158" i="7"/>
  <c r="P158" i="7"/>
  <c r="O158" i="7"/>
  <c r="N158" i="7"/>
  <c r="M158" i="7"/>
  <c r="L158" i="7"/>
  <c r="K158" i="7"/>
  <c r="J158" i="7"/>
  <c r="I158" i="7"/>
  <c r="H158" i="7"/>
  <c r="G158" i="7"/>
  <c r="E158" i="7"/>
  <c r="D158" i="7"/>
  <c r="BJ157" i="7"/>
  <c r="CZ157" i="7" s="1"/>
  <c r="AV157" i="7" s="1"/>
  <c r="BF157" i="7"/>
  <c r="BE157" i="7"/>
  <c r="BD157" i="7"/>
  <c r="BC157" i="7"/>
  <c r="BB157" i="7"/>
  <c r="BA157" i="7"/>
  <c r="AZ157" i="7"/>
  <c r="AY157" i="7"/>
  <c r="AX157" i="7"/>
  <c r="AW157" i="7"/>
  <c r="AU157" i="7"/>
  <c r="AT157" i="7"/>
  <c r="AS157" i="7"/>
  <c r="AR157" i="7"/>
  <c r="AQ157" i="7"/>
  <c r="AP157" i="7"/>
  <c r="AO157" i="7"/>
  <c r="AN157" i="7"/>
  <c r="AM157" i="7"/>
  <c r="AL157" i="7"/>
  <c r="AK157" i="7"/>
  <c r="AJ157" i="7"/>
  <c r="AI157" i="7"/>
  <c r="AH157" i="7"/>
  <c r="AG157" i="7"/>
  <c r="AF157" i="7"/>
  <c r="AE157" i="7"/>
  <c r="AD157" i="7"/>
  <c r="AC157" i="7"/>
  <c r="S157" i="7"/>
  <c r="R157" i="7"/>
  <c r="Q157" i="7"/>
  <c r="P157" i="7"/>
  <c r="O157" i="7"/>
  <c r="N157" i="7"/>
  <c r="M157" i="7"/>
  <c r="L157" i="7"/>
  <c r="K157" i="7"/>
  <c r="J157" i="7"/>
  <c r="I157" i="7"/>
  <c r="H157" i="7"/>
  <c r="G157" i="7"/>
  <c r="E157" i="7"/>
  <c r="D157" i="7"/>
  <c r="BJ156" i="7"/>
  <c r="BF156" i="7"/>
  <c r="BE156" i="7"/>
  <c r="BD156" i="7"/>
  <c r="BC156" i="7"/>
  <c r="BB156" i="7"/>
  <c r="BA156" i="7"/>
  <c r="AZ156" i="7"/>
  <c r="AY156" i="7"/>
  <c r="AX156" i="7"/>
  <c r="AW156" i="7"/>
  <c r="AU156" i="7"/>
  <c r="AT156" i="7"/>
  <c r="AS156" i="7"/>
  <c r="AR156" i="7"/>
  <c r="AQ156" i="7"/>
  <c r="AP156" i="7"/>
  <c r="AO156" i="7"/>
  <c r="AN156" i="7"/>
  <c r="AM156" i="7"/>
  <c r="AL156" i="7"/>
  <c r="AK156" i="7"/>
  <c r="AJ156" i="7"/>
  <c r="AI156" i="7"/>
  <c r="AH156" i="7"/>
  <c r="AG156" i="7"/>
  <c r="AF156" i="7"/>
  <c r="AE156" i="7"/>
  <c r="AD156" i="7"/>
  <c r="AC156" i="7"/>
  <c r="S156" i="7"/>
  <c r="R156" i="7"/>
  <c r="Q156" i="7"/>
  <c r="P156" i="7"/>
  <c r="O156" i="7"/>
  <c r="N156" i="7"/>
  <c r="M156" i="7"/>
  <c r="L156" i="7"/>
  <c r="K156" i="7"/>
  <c r="J156" i="7"/>
  <c r="I156" i="7"/>
  <c r="H156" i="7"/>
  <c r="G156" i="7"/>
  <c r="E156" i="7"/>
  <c r="D156" i="7"/>
  <c r="CA155" i="7"/>
  <c r="W155" i="7" s="1"/>
  <c r="BJ155" i="7"/>
  <c r="CZ155" i="7" s="1"/>
  <c r="AV155" i="7" s="1"/>
  <c r="BF155" i="7"/>
  <c r="BE155" i="7"/>
  <c r="BD155" i="7"/>
  <c r="BC155" i="7"/>
  <c r="BB155" i="7"/>
  <c r="BA155" i="7"/>
  <c r="AZ155" i="7"/>
  <c r="AY155" i="7"/>
  <c r="AX155" i="7"/>
  <c r="AW155" i="7"/>
  <c r="AU155" i="7"/>
  <c r="AT155" i="7"/>
  <c r="AS155" i="7"/>
  <c r="AR155" i="7"/>
  <c r="AQ155" i="7"/>
  <c r="AP155" i="7"/>
  <c r="AO155" i="7"/>
  <c r="AN155" i="7"/>
  <c r="AM155" i="7"/>
  <c r="AL155" i="7"/>
  <c r="AK155" i="7"/>
  <c r="AJ155" i="7"/>
  <c r="AI155" i="7"/>
  <c r="AH155" i="7"/>
  <c r="AG155" i="7"/>
  <c r="AF155" i="7"/>
  <c r="AE155" i="7"/>
  <c r="AD155" i="7"/>
  <c r="AC155" i="7"/>
  <c r="S155" i="7"/>
  <c r="R155" i="7"/>
  <c r="Q155" i="7"/>
  <c r="P155" i="7"/>
  <c r="O155" i="7"/>
  <c r="N155" i="7"/>
  <c r="M155" i="7"/>
  <c r="L155" i="7"/>
  <c r="K155" i="7"/>
  <c r="J155" i="7"/>
  <c r="I155" i="7"/>
  <c r="H155" i="7"/>
  <c r="G155" i="7"/>
  <c r="E155" i="7"/>
  <c r="D155" i="7"/>
  <c r="BJ154" i="7"/>
  <c r="CC154" i="7" s="1"/>
  <c r="BF154" i="7"/>
  <c r="BE154" i="7"/>
  <c r="BD154" i="7"/>
  <c r="BC154" i="7"/>
  <c r="BB154" i="7"/>
  <c r="BA154" i="7"/>
  <c r="AZ154" i="7"/>
  <c r="AY154" i="7"/>
  <c r="AX154" i="7"/>
  <c r="AW154" i="7"/>
  <c r="AU154" i="7"/>
  <c r="AT154" i="7"/>
  <c r="AS154" i="7"/>
  <c r="AR154" i="7"/>
  <c r="AQ154" i="7"/>
  <c r="AP154" i="7"/>
  <c r="AO154" i="7"/>
  <c r="AN154" i="7"/>
  <c r="AM154" i="7"/>
  <c r="AL154" i="7"/>
  <c r="AK154" i="7"/>
  <c r="AJ154" i="7"/>
  <c r="AI154" i="7"/>
  <c r="AH154" i="7"/>
  <c r="AG154" i="7"/>
  <c r="AF154" i="7"/>
  <c r="AE154" i="7"/>
  <c r="AD154" i="7"/>
  <c r="AC154" i="7"/>
  <c r="S154" i="7"/>
  <c r="R154" i="7"/>
  <c r="Q154" i="7"/>
  <c r="P154" i="7"/>
  <c r="O154" i="7"/>
  <c r="N154" i="7"/>
  <c r="M154" i="7"/>
  <c r="L154" i="7"/>
  <c r="K154" i="7"/>
  <c r="J154" i="7"/>
  <c r="I154" i="7"/>
  <c r="H154" i="7"/>
  <c r="G154" i="7"/>
  <c r="E154" i="7"/>
  <c r="D154" i="7"/>
  <c r="BJ153" i="7"/>
  <c r="BF153" i="7"/>
  <c r="BE153" i="7"/>
  <c r="BD153" i="7"/>
  <c r="BC153" i="7"/>
  <c r="BB153" i="7"/>
  <c r="BA153" i="7"/>
  <c r="AZ153" i="7"/>
  <c r="AY153" i="7"/>
  <c r="AX153" i="7"/>
  <c r="AW153" i="7"/>
  <c r="AU153" i="7"/>
  <c r="AT153" i="7"/>
  <c r="AS153" i="7"/>
  <c r="AR153" i="7"/>
  <c r="AQ153" i="7"/>
  <c r="AP153" i="7"/>
  <c r="AO153" i="7"/>
  <c r="AN153" i="7"/>
  <c r="AM153" i="7"/>
  <c r="AL153" i="7"/>
  <c r="AK153" i="7"/>
  <c r="AJ153" i="7"/>
  <c r="AI153" i="7"/>
  <c r="AH153" i="7"/>
  <c r="AG153" i="7"/>
  <c r="AF153" i="7"/>
  <c r="AE153" i="7"/>
  <c r="AD153" i="7"/>
  <c r="AC153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E153" i="7"/>
  <c r="D153" i="7"/>
  <c r="CB152" i="7"/>
  <c r="X152" i="7" s="1"/>
  <c r="BJ152" i="7"/>
  <c r="CC152" i="7" s="1"/>
  <c r="BF152" i="7"/>
  <c r="BE152" i="7"/>
  <c r="BD152" i="7"/>
  <c r="BC152" i="7"/>
  <c r="BB152" i="7"/>
  <c r="BA152" i="7"/>
  <c r="AZ152" i="7"/>
  <c r="AY152" i="7"/>
  <c r="AX152" i="7"/>
  <c r="AW152" i="7"/>
  <c r="AU152" i="7"/>
  <c r="AT152" i="7"/>
  <c r="AS152" i="7"/>
  <c r="AR152" i="7"/>
  <c r="AQ152" i="7"/>
  <c r="AP152" i="7"/>
  <c r="AO152" i="7"/>
  <c r="AN152" i="7"/>
  <c r="AM152" i="7"/>
  <c r="AL152" i="7"/>
  <c r="AK152" i="7"/>
  <c r="AJ152" i="7"/>
  <c r="AI152" i="7"/>
  <c r="AH152" i="7"/>
  <c r="AG152" i="7"/>
  <c r="AF152" i="7"/>
  <c r="AE152" i="7"/>
  <c r="AD152" i="7"/>
  <c r="AC152" i="7"/>
  <c r="S152" i="7"/>
  <c r="R152" i="7"/>
  <c r="Q152" i="7"/>
  <c r="P152" i="7"/>
  <c r="O152" i="7"/>
  <c r="N152" i="7"/>
  <c r="M152" i="7"/>
  <c r="L152" i="7"/>
  <c r="K152" i="7"/>
  <c r="J152" i="7"/>
  <c r="I152" i="7"/>
  <c r="H152" i="7"/>
  <c r="G152" i="7"/>
  <c r="E152" i="7"/>
  <c r="D152" i="7"/>
  <c r="BJ151" i="7"/>
  <c r="BF151" i="7"/>
  <c r="BE151" i="7"/>
  <c r="BD151" i="7"/>
  <c r="BC151" i="7"/>
  <c r="BB151" i="7"/>
  <c r="BA151" i="7"/>
  <c r="AZ151" i="7"/>
  <c r="AY151" i="7"/>
  <c r="AX151" i="7"/>
  <c r="AW151" i="7"/>
  <c r="AU151" i="7"/>
  <c r="AT151" i="7"/>
  <c r="AS151" i="7"/>
  <c r="AR151" i="7"/>
  <c r="AQ151" i="7"/>
  <c r="AP151" i="7"/>
  <c r="AO151" i="7"/>
  <c r="AN151" i="7"/>
  <c r="AM151" i="7"/>
  <c r="AL151" i="7"/>
  <c r="AK151" i="7"/>
  <c r="AJ151" i="7"/>
  <c r="AI151" i="7"/>
  <c r="AH151" i="7"/>
  <c r="AG151" i="7"/>
  <c r="AF151" i="7"/>
  <c r="AE151" i="7"/>
  <c r="AD151" i="7"/>
  <c r="AC151" i="7"/>
  <c r="S151" i="7"/>
  <c r="R151" i="7"/>
  <c r="Q151" i="7"/>
  <c r="P151" i="7"/>
  <c r="O151" i="7"/>
  <c r="N151" i="7"/>
  <c r="M151" i="7"/>
  <c r="L151" i="7"/>
  <c r="K151" i="7"/>
  <c r="J151" i="7"/>
  <c r="I151" i="7"/>
  <c r="H151" i="7"/>
  <c r="G151" i="7"/>
  <c r="E151" i="7"/>
  <c r="D151" i="7"/>
  <c r="BJ150" i="7"/>
  <c r="BF150" i="7"/>
  <c r="BE150" i="7"/>
  <c r="BD150" i="7"/>
  <c r="BC150" i="7"/>
  <c r="BB150" i="7"/>
  <c r="BA150" i="7"/>
  <c r="AZ150" i="7"/>
  <c r="AY150" i="7"/>
  <c r="AX150" i="7"/>
  <c r="AW150" i="7"/>
  <c r="AU150" i="7"/>
  <c r="AT150" i="7"/>
  <c r="AS150" i="7"/>
  <c r="AR150" i="7"/>
  <c r="AQ150" i="7"/>
  <c r="AP150" i="7"/>
  <c r="AO150" i="7"/>
  <c r="AN150" i="7"/>
  <c r="AM150" i="7"/>
  <c r="AL150" i="7"/>
  <c r="AK150" i="7"/>
  <c r="AJ150" i="7"/>
  <c r="AI150" i="7"/>
  <c r="AH150" i="7"/>
  <c r="AG150" i="7"/>
  <c r="AF150" i="7"/>
  <c r="AE150" i="7"/>
  <c r="AD150" i="7"/>
  <c r="AC150" i="7"/>
  <c r="S150" i="7"/>
  <c r="R150" i="7"/>
  <c r="Q150" i="7"/>
  <c r="P150" i="7"/>
  <c r="O150" i="7"/>
  <c r="N150" i="7"/>
  <c r="M150" i="7"/>
  <c r="L150" i="7"/>
  <c r="K150" i="7"/>
  <c r="J150" i="7"/>
  <c r="I150" i="7"/>
  <c r="H150" i="7"/>
  <c r="G150" i="7"/>
  <c r="E150" i="7"/>
  <c r="D150" i="7"/>
  <c r="BJ149" i="7"/>
  <c r="CZ149" i="7" s="1"/>
  <c r="AV149" i="7" s="1"/>
  <c r="BF149" i="7"/>
  <c r="BE149" i="7"/>
  <c r="BD149" i="7"/>
  <c r="BC149" i="7"/>
  <c r="BB149" i="7"/>
  <c r="BA149" i="7"/>
  <c r="AZ149" i="7"/>
  <c r="AY149" i="7"/>
  <c r="AX149" i="7"/>
  <c r="AW149" i="7"/>
  <c r="AU149" i="7"/>
  <c r="AT149" i="7"/>
  <c r="AS149" i="7"/>
  <c r="AR149" i="7"/>
  <c r="AQ149" i="7"/>
  <c r="AP149" i="7"/>
  <c r="AO149" i="7"/>
  <c r="AN149" i="7"/>
  <c r="AM149" i="7"/>
  <c r="AL149" i="7"/>
  <c r="AK149" i="7"/>
  <c r="AJ149" i="7"/>
  <c r="AI149" i="7"/>
  <c r="AH149" i="7"/>
  <c r="AG149" i="7"/>
  <c r="AF149" i="7"/>
  <c r="AE149" i="7"/>
  <c r="AD149" i="7"/>
  <c r="AC149" i="7"/>
  <c r="S149" i="7"/>
  <c r="R149" i="7"/>
  <c r="Q149" i="7"/>
  <c r="P149" i="7"/>
  <c r="O149" i="7"/>
  <c r="N149" i="7"/>
  <c r="M149" i="7"/>
  <c r="L149" i="7"/>
  <c r="K149" i="7"/>
  <c r="J149" i="7"/>
  <c r="I149" i="7"/>
  <c r="H149" i="7"/>
  <c r="G149" i="7"/>
  <c r="E149" i="7"/>
  <c r="D149" i="7"/>
  <c r="BJ148" i="7"/>
  <c r="CC148" i="7" s="1"/>
  <c r="BF148" i="7"/>
  <c r="BE148" i="7"/>
  <c r="BD148" i="7"/>
  <c r="BC148" i="7"/>
  <c r="BB148" i="7"/>
  <c r="BA148" i="7"/>
  <c r="AZ148" i="7"/>
  <c r="AY148" i="7"/>
  <c r="AX148" i="7"/>
  <c r="AW148" i="7"/>
  <c r="AU148" i="7"/>
  <c r="AT148" i="7"/>
  <c r="AS148" i="7"/>
  <c r="AR148" i="7"/>
  <c r="AQ148" i="7"/>
  <c r="AP148" i="7"/>
  <c r="AO148" i="7"/>
  <c r="AN148" i="7"/>
  <c r="AM148" i="7"/>
  <c r="AL148" i="7"/>
  <c r="AK148" i="7"/>
  <c r="AJ148" i="7"/>
  <c r="AI148" i="7"/>
  <c r="AH148" i="7"/>
  <c r="AG148" i="7"/>
  <c r="AF148" i="7"/>
  <c r="AE148" i="7"/>
  <c r="AD148" i="7"/>
  <c r="AC148" i="7"/>
  <c r="S148" i="7"/>
  <c r="R148" i="7"/>
  <c r="Q148" i="7"/>
  <c r="P148" i="7"/>
  <c r="O148" i="7"/>
  <c r="N148" i="7"/>
  <c r="M148" i="7"/>
  <c r="L148" i="7"/>
  <c r="K148" i="7"/>
  <c r="J148" i="7"/>
  <c r="I148" i="7"/>
  <c r="H148" i="7"/>
  <c r="G148" i="7"/>
  <c r="E148" i="7"/>
  <c r="D148" i="7"/>
  <c r="BJ147" i="7"/>
  <c r="CC147" i="7" s="1"/>
  <c r="BF147" i="7"/>
  <c r="BE147" i="7"/>
  <c r="BD147" i="7"/>
  <c r="BC147" i="7"/>
  <c r="BB147" i="7"/>
  <c r="BA147" i="7"/>
  <c r="AZ147" i="7"/>
  <c r="AY147" i="7"/>
  <c r="AX147" i="7"/>
  <c r="AW147" i="7"/>
  <c r="AU147" i="7"/>
  <c r="AT147" i="7"/>
  <c r="AS147" i="7"/>
  <c r="AR147" i="7"/>
  <c r="AQ147" i="7"/>
  <c r="AP147" i="7"/>
  <c r="AO147" i="7"/>
  <c r="AN147" i="7"/>
  <c r="AM147" i="7"/>
  <c r="AL147" i="7"/>
  <c r="AK147" i="7"/>
  <c r="AJ147" i="7"/>
  <c r="AI147" i="7"/>
  <c r="AH147" i="7"/>
  <c r="AG147" i="7"/>
  <c r="AF147" i="7"/>
  <c r="AE147" i="7"/>
  <c r="AD147" i="7"/>
  <c r="AC147" i="7"/>
  <c r="S147" i="7"/>
  <c r="R147" i="7"/>
  <c r="Q147" i="7"/>
  <c r="P147" i="7"/>
  <c r="O147" i="7"/>
  <c r="N147" i="7"/>
  <c r="M147" i="7"/>
  <c r="L147" i="7"/>
  <c r="K147" i="7"/>
  <c r="J147" i="7"/>
  <c r="I147" i="7"/>
  <c r="H147" i="7"/>
  <c r="G147" i="7"/>
  <c r="E147" i="7"/>
  <c r="D147" i="7"/>
  <c r="BJ146" i="7"/>
  <c r="CC146" i="7" s="1"/>
  <c r="Y146" i="7" s="1"/>
  <c r="BF146" i="7"/>
  <c r="BE146" i="7"/>
  <c r="BD146" i="7"/>
  <c r="BC146" i="7"/>
  <c r="BB146" i="7"/>
  <c r="BA146" i="7"/>
  <c r="AZ146" i="7"/>
  <c r="AY146" i="7"/>
  <c r="AX146" i="7"/>
  <c r="AW146" i="7"/>
  <c r="AU146" i="7"/>
  <c r="AT146" i="7"/>
  <c r="AS146" i="7"/>
  <c r="AR146" i="7"/>
  <c r="AQ146" i="7"/>
  <c r="AP146" i="7"/>
  <c r="AO146" i="7"/>
  <c r="AN146" i="7"/>
  <c r="AM146" i="7"/>
  <c r="AL146" i="7"/>
  <c r="AK146" i="7"/>
  <c r="AJ146" i="7"/>
  <c r="AI146" i="7"/>
  <c r="AH146" i="7"/>
  <c r="AG146" i="7"/>
  <c r="AF146" i="7"/>
  <c r="AE146" i="7"/>
  <c r="AD146" i="7"/>
  <c r="AC146" i="7"/>
  <c r="S146" i="7"/>
  <c r="R146" i="7"/>
  <c r="Q146" i="7"/>
  <c r="P146" i="7"/>
  <c r="O146" i="7"/>
  <c r="N146" i="7"/>
  <c r="M146" i="7"/>
  <c r="L146" i="7"/>
  <c r="K146" i="7"/>
  <c r="J146" i="7"/>
  <c r="I146" i="7"/>
  <c r="H146" i="7"/>
  <c r="G146" i="7"/>
  <c r="E146" i="7"/>
  <c r="D146" i="7"/>
  <c r="BJ145" i="7"/>
  <c r="BX145" i="7" s="1"/>
  <c r="BF145" i="7"/>
  <c r="BE145" i="7"/>
  <c r="BD145" i="7"/>
  <c r="BC145" i="7"/>
  <c r="BB145" i="7"/>
  <c r="BA145" i="7"/>
  <c r="AZ145" i="7"/>
  <c r="AY145" i="7"/>
  <c r="AX145" i="7"/>
  <c r="AW145" i="7"/>
  <c r="AU145" i="7"/>
  <c r="AT145" i="7"/>
  <c r="AS145" i="7"/>
  <c r="AR145" i="7"/>
  <c r="AQ145" i="7"/>
  <c r="AP145" i="7"/>
  <c r="AO145" i="7"/>
  <c r="AN145" i="7"/>
  <c r="AM145" i="7"/>
  <c r="AL145" i="7"/>
  <c r="AK145" i="7"/>
  <c r="AJ145" i="7"/>
  <c r="AI145" i="7"/>
  <c r="AH145" i="7"/>
  <c r="AG145" i="7"/>
  <c r="AF145" i="7"/>
  <c r="AE145" i="7"/>
  <c r="AD145" i="7"/>
  <c r="AC145" i="7"/>
  <c r="S145" i="7"/>
  <c r="R145" i="7"/>
  <c r="Q145" i="7"/>
  <c r="P145" i="7"/>
  <c r="O145" i="7"/>
  <c r="N145" i="7"/>
  <c r="M145" i="7"/>
  <c r="L145" i="7"/>
  <c r="K145" i="7"/>
  <c r="J145" i="7"/>
  <c r="I145" i="7"/>
  <c r="H145" i="7"/>
  <c r="G145" i="7"/>
  <c r="E145" i="7"/>
  <c r="D145" i="7"/>
  <c r="BJ144" i="7"/>
  <c r="BF144" i="7"/>
  <c r="BE144" i="7"/>
  <c r="BD144" i="7"/>
  <c r="BC144" i="7"/>
  <c r="BB144" i="7"/>
  <c r="BA144" i="7"/>
  <c r="AZ144" i="7"/>
  <c r="AY144" i="7"/>
  <c r="AX144" i="7"/>
  <c r="AW144" i="7"/>
  <c r="AU144" i="7"/>
  <c r="AT144" i="7"/>
  <c r="AS144" i="7"/>
  <c r="AR144" i="7"/>
  <c r="AQ144" i="7"/>
  <c r="AP144" i="7"/>
  <c r="AO144" i="7"/>
  <c r="AN144" i="7"/>
  <c r="AM144" i="7"/>
  <c r="AL144" i="7"/>
  <c r="AK144" i="7"/>
  <c r="AJ144" i="7"/>
  <c r="AI144" i="7"/>
  <c r="AH144" i="7"/>
  <c r="AG144" i="7"/>
  <c r="AF144" i="7"/>
  <c r="AE144" i="7"/>
  <c r="AD144" i="7"/>
  <c r="AC144" i="7"/>
  <c r="S144" i="7"/>
  <c r="R144" i="7"/>
  <c r="Q144" i="7"/>
  <c r="P144" i="7"/>
  <c r="O144" i="7"/>
  <c r="N144" i="7"/>
  <c r="M144" i="7"/>
  <c r="L144" i="7"/>
  <c r="K144" i="7"/>
  <c r="J144" i="7"/>
  <c r="I144" i="7"/>
  <c r="H144" i="7"/>
  <c r="G144" i="7"/>
  <c r="E144" i="7"/>
  <c r="D144" i="7"/>
  <c r="BJ143" i="7"/>
  <c r="CC143" i="7" s="1"/>
  <c r="Y143" i="7" s="1"/>
  <c r="BF143" i="7"/>
  <c r="BE143" i="7"/>
  <c r="BD143" i="7"/>
  <c r="BC143" i="7"/>
  <c r="BB143" i="7"/>
  <c r="BA143" i="7"/>
  <c r="AZ143" i="7"/>
  <c r="AY143" i="7"/>
  <c r="AX143" i="7"/>
  <c r="AW143" i="7"/>
  <c r="AU143" i="7"/>
  <c r="AT143" i="7"/>
  <c r="AS143" i="7"/>
  <c r="AR143" i="7"/>
  <c r="AQ143" i="7"/>
  <c r="AP143" i="7"/>
  <c r="AO143" i="7"/>
  <c r="AN143" i="7"/>
  <c r="AM143" i="7"/>
  <c r="AL143" i="7"/>
  <c r="AK143" i="7"/>
  <c r="AJ143" i="7"/>
  <c r="AI143" i="7"/>
  <c r="AH143" i="7"/>
  <c r="AG143" i="7"/>
  <c r="AF143" i="7"/>
  <c r="AE143" i="7"/>
  <c r="AD143" i="7"/>
  <c r="AC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E143" i="7"/>
  <c r="D143" i="7"/>
  <c r="BJ142" i="7"/>
  <c r="CC142" i="7" s="1"/>
  <c r="BF142" i="7"/>
  <c r="BE142" i="7"/>
  <c r="BD142" i="7"/>
  <c r="BC142" i="7"/>
  <c r="BB142" i="7"/>
  <c r="BA142" i="7"/>
  <c r="AZ142" i="7"/>
  <c r="AY142" i="7"/>
  <c r="AX142" i="7"/>
  <c r="AW142" i="7"/>
  <c r="AU142" i="7"/>
  <c r="AT142" i="7"/>
  <c r="AS142" i="7"/>
  <c r="AR142" i="7"/>
  <c r="AQ142" i="7"/>
  <c r="AP142" i="7"/>
  <c r="AO142" i="7"/>
  <c r="AN142" i="7"/>
  <c r="AM142" i="7"/>
  <c r="AL142" i="7"/>
  <c r="AK142" i="7"/>
  <c r="AJ142" i="7"/>
  <c r="AI142" i="7"/>
  <c r="AH142" i="7"/>
  <c r="AG142" i="7"/>
  <c r="AF142" i="7"/>
  <c r="AE142" i="7"/>
  <c r="AD142" i="7"/>
  <c r="AC142" i="7"/>
  <c r="S142" i="7"/>
  <c r="R142" i="7"/>
  <c r="Q142" i="7"/>
  <c r="P142" i="7"/>
  <c r="O142" i="7"/>
  <c r="N142" i="7"/>
  <c r="M142" i="7"/>
  <c r="L142" i="7"/>
  <c r="K142" i="7"/>
  <c r="J142" i="7"/>
  <c r="I142" i="7"/>
  <c r="H142" i="7"/>
  <c r="G142" i="7"/>
  <c r="E142" i="7"/>
  <c r="D142" i="7"/>
  <c r="BJ141" i="7"/>
  <c r="CZ141" i="7" s="1"/>
  <c r="AV141" i="7" s="1"/>
  <c r="BF141" i="7"/>
  <c r="BE141" i="7"/>
  <c r="BD141" i="7"/>
  <c r="BC141" i="7"/>
  <c r="BB141" i="7"/>
  <c r="BA141" i="7"/>
  <c r="AZ141" i="7"/>
  <c r="AY141" i="7"/>
  <c r="AX141" i="7"/>
  <c r="AW141" i="7"/>
  <c r="AU141" i="7"/>
  <c r="AT141" i="7"/>
  <c r="AS141" i="7"/>
  <c r="AR141" i="7"/>
  <c r="AQ141" i="7"/>
  <c r="AP141" i="7"/>
  <c r="AO141" i="7"/>
  <c r="AN141" i="7"/>
  <c r="AM141" i="7"/>
  <c r="AL141" i="7"/>
  <c r="AK141" i="7"/>
  <c r="AJ141" i="7"/>
  <c r="AI141" i="7"/>
  <c r="AH141" i="7"/>
  <c r="AG141" i="7"/>
  <c r="AF141" i="7"/>
  <c r="AE141" i="7"/>
  <c r="AD141" i="7"/>
  <c r="AC141" i="7"/>
  <c r="S141" i="7"/>
  <c r="R141" i="7"/>
  <c r="Q141" i="7"/>
  <c r="P141" i="7"/>
  <c r="O141" i="7"/>
  <c r="N141" i="7"/>
  <c r="M141" i="7"/>
  <c r="L141" i="7"/>
  <c r="K141" i="7"/>
  <c r="J141" i="7"/>
  <c r="I141" i="7"/>
  <c r="H141" i="7"/>
  <c r="G141" i="7"/>
  <c r="E141" i="7"/>
  <c r="D141" i="7"/>
  <c r="BJ140" i="7"/>
  <c r="CC140" i="7" s="1"/>
  <c r="BF140" i="7"/>
  <c r="BE140" i="7"/>
  <c r="BD140" i="7"/>
  <c r="BC140" i="7"/>
  <c r="BB140" i="7"/>
  <c r="BA140" i="7"/>
  <c r="AZ140" i="7"/>
  <c r="AY140" i="7"/>
  <c r="AX140" i="7"/>
  <c r="AW140" i="7"/>
  <c r="AU140" i="7"/>
  <c r="AT140" i="7"/>
  <c r="AS140" i="7"/>
  <c r="AR140" i="7"/>
  <c r="AQ140" i="7"/>
  <c r="AP140" i="7"/>
  <c r="AO140" i="7"/>
  <c r="AN140" i="7"/>
  <c r="AM140" i="7"/>
  <c r="AL140" i="7"/>
  <c r="AK140" i="7"/>
  <c r="AJ140" i="7"/>
  <c r="AI140" i="7"/>
  <c r="AH140" i="7"/>
  <c r="AG140" i="7"/>
  <c r="AF140" i="7"/>
  <c r="AE140" i="7"/>
  <c r="AD140" i="7"/>
  <c r="AC140" i="7"/>
  <c r="S140" i="7"/>
  <c r="R140" i="7"/>
  <c r="Q140" i="7"/>
  <c r="P140" i="7"/>
  <c r="O140" i="7"/>
  <c r="N140" i="7"/>
  <c r="M140" i="7"/>
  <c r="L140" i="7"/>
  <c r="K140" i="7"/>
  <c r="J140" i="7"/>
  <c r="I140" i="7"/>
  <c r="H140" i="7"/>
  <c r="G140" i="7"/>
  <c r="E140" i="7"/>
  <c r="D140" i="7"/>
  <c r="BJ139" i="7"/>
  <c r="CB139" i="7" s="1"/>
  <c r="X139" i="7" s="1"/>
  <c r="BF139" i="7"/>
  <c r="BE139" i="7"/>
  <c r="BD139" i="7"/>
  <c r="BC139" i="7"/>
  <c r="BB139" i="7"/>
  <c r="BA139" i="7"/>
  <c r="AZ139" i="7"/>
  <c r="AY139" i="7"/>
  <c r="AX139" i="7"/>
  <c r="AW139" i="7"/>
  <c r="AU139" i="7"/>
  <c r="AT139" i="7"/>
  <c r="AS139" i="7"/>
  <c r="AR139" i="7"/>
  <c r="AQ139" i="7"/>
  <c r="AP139" i="7"/>
  <c r="AO139" i="7"/>
  <c r="AN139" i="7"/>
  <c r="AM139" i="7"/>
  <c r="AL139" i="7"/>
  <c r="AK139" i="7"/>
  <c r="AJ139" i="7"/>
  <c r="AI139" i="7"/>
  <c r="AH139" i="7"/>
  <c r="AG139" i="7"/>
  <c r="AF139" i="7"/>
  <c r="AE139" i="7"/>
  <c r="AD139" i="7"/>
  <c r="AC139" i="7"/>
  <c r="S139" i="7"/>
  <c r="R139" i="7"/>
  <c r="Q139" i="7"/>
  <c r="P139" i="7"/>
  <c r="O139" i="7"/>
  <c r="N139" i="7"/>
  <c r="M139" i="7"/>
  <c r="L139" i="7"/>
  <c r="K139" i="7"/>
  <c r="J139" i="7"/>
  <c r="I139" i="7"/>
  <c r="H139" i="7"/>
  <c r="G139" i="7"/>
  <c r="E139" i="7"/>
  <c r="D139" i="7"/>
  <c r="BJ138" i="7"/>
  <c r="CC138" i="7" s="1"/>
  <c r="Y138" i="7" s="1"/>
  <c r="BF138" i="7"/>
  <c r="BE138" i="7"/>
  <c r="BD138" i="7"/>
  <c r="BC138" i="7"/>
  <c r="BB138" i="7"/>
  <c r="BA138" i="7"/>
  <c r="AZ138" i="7"/>
  <c r="AY138" i="7"/>
  <c r="AX138" i="7"/>
  <c r="AW138" i="7"/>
  <c r="AU138" i="7"/>
  <c r="AT138" i="7"/>
  <c r="AS138" i="7"/>
  <c r="AR138" i="7"/>
  <c r="AQ138" i="7"/>
  <c r="AP138" i="7"/>
  <c r="AO138" i="7"/>
  <c r="AN138" i="7"/>
  <c r="AM138" i="7"/>
  <c r="AL138" i="7"/>
  <c r="AK138" i="7"/>
  <c r="AJ138" i="7"/>
  <c r="AI138" i="7"/>
  <c r="AH138" i="7"/>
  <c r="AG138" i="7"/>
  <c r="AF138" i="7"/>
  <c r="AE138" i="7"/>
  <c r="AD138" i="7"/>
  <c r="AC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E138" i="7"/>
  <c r="D138" i="7"/>
  <c r="BJ137" i="7"/>
  <c r="CZ137" i="7" s="1"/>
  <c r="AV137" i="7" s="1"/>
  <c r="BF137" i="7"/>
  <c r="BE137" i="7"/>
  <c r="BD137" i="7"/>
  <c r="BC137" i="7"/>
  <c r="BB137" i="7"/>
  <c r="BA137" i="7"/>
  <c r="AZ137" i="7"/>
  <c r="AY137" i="7"/>
  <c r="AX137" i="7"/>
  <c r="AW137" i="7"/>
  <c r="AU137" i="7"/>
  <c r="AT137" i="7"/>
  <c r="AS137" i="7"/>
  <c r="AR137" i="7"/>
  <c r="AQ137" i="7"/>
  <c r="AP137" i="7"/>
  <c r="AO137" i="7"/>
  <c r="AN137" i="7"/>
  <c r="AM137" i="7"/>
  <c r="AL137" i="7"/>
  <c r="AK137" i="7"/>
  <c r="AJ137" i="7"/>
  <c r="AI137" i="7"/>
  <c r="AH137" i="7"/>
  <c r="AG137" i="7"/>
  <c r="AF137" i="7"/>
  <c r="AE137" i="7"/>
  <c r="AD137" i="7"/>
  <c r="AC137" i="7"/>
  <c r="S137" i="7"/>
  <c r="R137" i="7"/>
  <c r="Q137" i="7"/>
  <c r="P137" i="7"/>
  <c r="O137" i="7"/>
  <c r="N137" i="7"/>
  <c r="M137" i="7"/>
  <c r="L137" i="7"/>
  <c r="K137" i="7"/>
  <c r="J137" i="7"/>
  <c r="I137" i="7"/>
  <c r="H137" i="7"/>
  <c r="G137" i="7"/>
  <c r="E137" i="7"/>
  <c r="D137" i="7"/>
  <c r="BJ136" i="7"/>
  <c r="CC136" i="7" s="1"/>
  <c r="BF136" i="7"/>
  <c r="BE136" i="7"/>
  <c r="BD136" i="7"/>
  <c r="BC136" i="7"/>
  <c r="BB136" i="7"/>
  <c r="BA136" i="7"/>
  <c r="AZ136" i="7"/>
  <c r="AY136" i="7"/>
  <c r="AX136" i="7"/>
  <c r="AW136" i="7"/>
  <c r="AU136" i="7"/>
  <c r="AT136" i="7"/>
  <c r="AS136" i="7"/>
  <c r="AR136" i="7"/>
  <c r="AQ136" i="7"/>
  <c r="AP136" i="7"/>
  <c r="AO136" i="7"/>
  <c r="AN136" i="7"/>
  <c r="AM136" i="7"/>
  <c r="AL136" i="7"/>
  <c r="AK136" i="7"/>
  <c r="AJ136" i="7"/>
  <c r="AI136" i="7"/>
  <c r="AH136" i="7"/>
  <c r="AG136" i="7"/>
  <c r="AF136" i="7"/>
  <c r="AE136" i="7"/>
  <c r="AD136" i="7"/>
  <c r="AC136" i="7"/>
  <c r="S136" i="7"/>
  <c r="R136" i="7"/>
  <c r="Q136" i="7"/>
  <c r="P136" i="7"/>
  <c r="O136" i="7"/>
  <c r="N136" i="7"/>
  <c r="M136" i="7"/>
  <c r="L136" i="7"/>
  <c r="K136" i="7"/>
  <c r="J136" i="7"/>
  <c r="I136" i="7"/>
  <c r="H136" i="7"/>
  <c r="G136" i="7"/>
  <c r="E136" i="7"/>
  <c r="D136" i="7"/>
  <c r="CC135" i="7"/>
  <c r="CB135" i="7"/>
  <c r="X135" i="7" s="1"/>
  <c r="BJ135" i="7"/>
  <c r="BF135" i="7"/>
  <c r="BE135" i="7"/>
  <c r="BD135" i="7"/>
  <c r="BC135" i="7"/>
  <c r="BB135" i="7"/>
  <c r="BA135" i="7"/>
  <c r="AZ135" i="7"/>
  <c r="AY135" i="7"/>
  <c r="AX135" i="7"/>
  <c r="AW135" i="7"/>
  <c r="AU135" i="7"/>
  <c r="AT135" i="7"/>
  <c r="AS135" i="7"/>
  <c r="AR135" i="7"/>
  <c r="AQ135" i="7"/>
  <c r="AP135" i="7"/>
  <c r="AO135" i="7"/>
  <c r="AN135" i="7"/>
  <c r="AM135" i="7"/>
  <c r="AL135" i="7"/>
  <c r="AK135" i="7"/>
  <c r="AJ135" i="7"/>
  <c r="AI135" i="7"/>
  <c r="AH135" i="7"/>
  <c r="AG135" i="7"/>
  <c r="AF135" i="7"/>
  <c r="AE135" i="7"/>
  <c r="AD135" i="7"/>
  <c r="AC135" i="7"/>
  <c r="Y135" i="7"/>
  <c r="S135" i="7"/>
  <c r="R135" i="7"/>
  <c r="Q135" i="7"/>
  <c r="P135" i="7"/>
  <c r="O135" i="7"/>
  <c r="N135" i="7"/>
  <c r="M135" i="7"/>
  <c r="L135" i="7"/>
  <c r="K135" i="7"/>
  <c r="J135" i="7"/>
  <c r="I135" i="7"/>
  <c r="H135" i="7"/>
  <c r="G135" i="7"/>
  <c r="E135" i="7"/>
  <c r="D135" i="7"/>
  <c r="CC134" i="7"/>
  <c r="CB134" i="7"/>
  <c r="X134" i="7" s="1"/>
  <c r="BJ134" i="7"/>
  <c r="BF134" i="7"/>
  <c r="BE134" i="7"/>
  <c r="BD134" i="7"/>
  <c r="BC134" i="7"/>
  <c r="BB134" i="7"/>
  <c r="BA134" i="7"/>
  <c r="AZ134" i="7"/>
  <c r="AY134" i="7"/>
  <c r="AX134" i="7"/>
  <c r="AW134" i="7"/>
  <c r="AU134" i="7"/>
  <c r="AT134" i="7"/>
  <c r="AS134" i="7"/>
  <c r="AR134" i="7"/>
  <c r="AQ134" i="7"/>
  <c r="AP134" i="7"/>
  <c r="AO134" i="7"/>
  <c r="AN134" i="7"/>
  <c r="AM134" i="7"/>
  <c r="AL134" i="7"/>
  <c r="AK134" i="7"/>
  <c r="AJ134" i="7"/>
  <c r="AI134" i="7"/>
  <c r="AH134" i="7"/>
  <c r="AG134" i="7"/>
  <c r="AF134" i="7"/>
  <c r="AE134" i="7"/>
  <c r="AD134" i="7"/>
  <c r="AC134" i="7"/>
  <c r="S134" i="7"/>
  <c r="R134" i="7"/>
  <c r="Q134" i="7"/>
  <c r="P134" i="7"/>
  <c r="O134" i="7"/>
  <c r="N134" i="7"/>
  <c r="M134" i="7"/>
  <c r="L134" i="7"/>
  <c r="K134" i="7"/>
  <c r="J134" i="7"/>
  <c r="I134" i="7"/>
  <c r="H134" i="7"/>
  <c r="G134" i="7"/>
  <c r="E134" i="7"/>
  <c r="D134" i="7"/>
  <c r="BJ133" i="7"/>
  <c r="CZ133" i="7" s="1"/>
  <c r="AV133" i="7" s="1"/>
  <c r="BF133" i="7"/>
  <c r="BE133" i="7"/>
  <c r="BD133" i="7"/>
  <c r="BC133" i="7"/>
  <c r="BB133" i="7"/>
  <c r="BA133" i="7"/>
  <c r="AZ133" i="7"/>
  <c r="AY133" i="7"/>
  <c r="AX133" i="7"/>
  <c r="AW133" i="7"/>
  <c r="AU133" i="7"/>
  <c r="AT133" i="7"/>
  <c r="AS133" i="7"/>
  <c r="AR133" i="7"/>
  <c r="AQ133" i="7"/>
  <c r="AP133" i="7"/>
  <c r="AO133" i="7"/>
  <c r="AN133" i="7"/>
  <c r="AM133" i="7"/>
  <c r="AL133" i="7"/>
  <c r="AK133" i="7"/>
  <c r="AJ133" i="7"/>
  <c r="AI133" i="7"/>
  <c r="AH133" i="7"/>
  <c r="AG133" i="7"/>
  <c r="AF133" i="7"/>
  <c r="AE133" i="7"/>
  <c r="AD133" i="7"/>
  <c r="AC133" i="7"/>
  <c r="S133" i="7"/>
  <c r="R133" i="7"/>
  <c r="Q133" i="7"/>
  <c r="P133" i="7"/>
  <c r="O133" i="7"/>
  <c r="N133" i="7"/>
  <c r="M133" i="7"/>
  <c r="L133" i="7"/>
  <c r="K133" i="7"/>
  <c r="J133" i="7"/>
  <c r="I133" i="7"/>
  <c r="H133" i="7"/>
  <c r="G133" i="7"/>
  <c r="E133" i="7"/>
  <c r="D133" i="7"/>
  <c r="BJ132" i="7"/>
  <c r="CC132" i="7" s="1"/>
  <c r="BF132" i="7"/>
  <c r="BE132" i="7"/>
  <c r="BD132" i="7"/>
  <c r="BC132" i="7"/>
  <c r="BB132" i="7"/>
  <c r="BA132" i="7"/>
  <c r="AZ132" i="7"/>
  <c r="AY132" i="7"/>
  <c r="AX132" i="7"/>
  <c r="AW132" i="7"/>
  <c r="AU132" i="7"/>
  <c r="AT132" i="7"/>
  <c r="AS132" i="7"/>
  <c r="AR132" i="7"/>
  <c r="AQ132" i="7"/>
  <c r="AP132" i="7"/>
  <c r="AO132" i="7"/>
  <c r="AN132" i="7"/>
  <c r="AM132" i="7"/>
  <c r="AL132" i="7"/>
  <c r="AK132" i="7"/>
  <c r="AJ132" i="7"/>
  <c r="AI132" i="7"/>
  <c r="AH132" i="7"/>
  <c r="AG132" i="7"/>
  <c r="AF132" i="7"/>
  <c r="AE132" i="7"/>
  <c r="AD132" i="7"/>
  <c r="AC132" i="7"/>
  <c r="S132" i="7"/>
  <c r="R132" i="7"/>
  <c r="Q132" i="7"/>
  <c r="P132" i="7"/>
  <c r="O132" i="7"/>
  <c r="N132" i="7"/>
  <c r="M132" i="7"/>
  <c r="L132" i="7"/>
  <c r="K132" i="7"/>
  <c r="J132" i="7"/>
  <c r="I132" i="7"/>
  <c r="H132" i="7"/>
  <c r="G132" i="7"/>
  <c r="E132" i="7"/>
  <c r="D132" i="7"/>
  <c r="CC131" i="7"/>
  <c r="BJ131" i="7"/>
  <c r="BF131" i="7"/>
  <c r="BE131" i="7"/>
  <c r="BD131" i="7"/>
  <c r="BC131" i="7"/>
  <c r="BB131" i="7"/>
  <c r="BA131" i="7"/>
  <c r="AZ131" i="7"/>
  <c r="AY131" i="7"/>
  <c r="AX131" i="7"/>
  <c r="AW131" i="7"/>
  <c r="AU131" i="7"/>
  <c r="AT131" i="7"/>
  <c r="AS131" i="7"/>
  <c r="AR131" i="7"/>
  <c r="AQ131" i="7"/>
  <c r="AP131" i="7"/>
  <c r="AO131" i="7"/>
  <c r="AN131" i="7"/>
  <c r="AM131" i="7"/>
  <c r="AL131" i="7"/>
  <c r="AK131" i="7"/>
  <c r="AJ131" i="7"/>
  <c r="AI131" i="7"/>
  <c r="AH131" i="7"/>
  <c r="AG131" i="7"/>
  <c r="AF131" i="7"/>
  <c r="AE131" i="7"/>
  <c r="AD131" i="7"/>
  <c r="AC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CC130" i="7"/>
  <c r="Y130" i="7" s="1"/>
  <c r="CB130" i="7"/>
  <c r="X130" i="7" s="1"/>
  <c r="BJ130" i="7"/>
  <c r="BF130" i="7"/>
  <c r="BE130" i="7"/>
  <c r="BD130" i="7"/>
  <c r="BC130" i="7"/>
  <c r="BB130" i="7"/>
  <c r="BA130" i="7"/>
  <c r="AZ130" i="7"/>
  <c r="AY130" i="7"/>
  <c r="AX130" i="7"/>
  <c r="AW130" i="7"/>
  <c r="AU130" i="7"/>
  <c r="AT130" i="7"/>
  <c r="AS130" i="7"/>
  <c r="AR130" i="7"/>
  <c r="AQ130" i="7"/>
  <c r="AP130" i="7"/>
  <c r="AO130" i="7"/>
  <c r="AN130" i="7"/>
  <c r="AM130" i="7"/>
  <c r="AL130" i="7"/>
  <c r="AK130" i="7"/>
  <c r="AJ130" i="7"/>
  <c r="AI130" i="7"/>
  <c r="AH130" i="7"/>
  <c r="AG130" i="7"/>
  <c r="AF130" i="7"/>
  <c r="AE130" i="7"/>
  <c r="AD130" i="7"/>
  <c r="AC130" i="7"/>
  <c r="S130" i="7"/>
  <c r="R130" i="7"/>
  <c r="Q130" i="7"/>
  <c r="P130" i="7"/>
  <c r="O130" i="7"/>
  <c r="N130" i="7"/>
  <c r="M130" i="7"/>
  <c r="L130" i="7"/>
  <c r="K130" i="7"/>
  <c r="J130" i="7"/>
  <c r="I130" i="7"/>
  <c r="H130" i="7"/>
  <c r="G130" i="7"/>
  <c r="E130" i="7"/>
  <c r="D130" i="7"/>
  <c r="BJ129" i="7"/>
  <c r="CZ129" i="7" s="1"/>
  <c r="AV129" i="7" s="1"/>
  <c r="BF129" i="7"/>
  <c r="BE129" i="7"/>
  <c r="BD129" i="7"/>
  <c r="BC129" i="7"/>
  <c r="BB129" i="7"/>
  <c r="BA129" i="7"/>
  <c r="AZ129" i="7"/>
  <c r="AY129" i="7"/>
  <c r="AX129" i="7"/>
  <c r="AW129" i="7"/>
  <c r="AU129" i="7"/>
  <c r="AT129" i="7"/>
  <c r="AS129" i="7"/>
  <c r="AR129" i="7"/>
  <c r="AQ129" i="7"/>
  <c r="AP129" i="7"/>
  <c r="AO129" i="7"/>
  <c r="AN129" i="7"/>
  <c r="AM129" i="7"/>
  <c r="AL129" i="7"/>
  <c r="AK129" i="7"/>
  <c r="AJ129" i="7"/>
  <c r="AI129" i="7"/>
  <c r="AH129" i="7"/>
  <c r="AG129" i="7"/>
  <c r="AF129" i="7"/>
  <c r="AE129" i="7"/>
  <c r="AD129" i="7"/>
  <c r="AC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E129" i="7"/>
  <c r="D129" i="7"/>
  <c r="BJ128" i="7"/>
  <c r="CZ128" i="7" s="1"/>
  <c r="AV128" i="7" s="1"/>
  <c r="BF128" i="7"/>
  <c r="BE128" i="7"/>
  <c r="BD128" i="7"/>
  <c r="BC128" i="7"/>
  <c r="BB128" i="7"/>
  <c r="BA128" i="7"/>
  <c r="AZ128" i="7"/>
  <c r="AY128" i="7"/>
  <c r="AX128" i="7"/>
  <c r="AW128" i="7"/>
  <c r="AU128" i="7"/>
  <c r="AT128" i="7"/>
  <c r="AS128" i="7"/>
  <c r="AR128" i="7"/>
  <c r="AQ128" i="7"/>
  <c r="AP128" i="7"/>
  <c r="AO128" i="7"/>
  <c r="AN128" i="7"/>
  <c r="AM128" i="7"/>
  <c r="AL128" i="7"/>
  <c r="AK128" i="7"/>
  <c r="AJ128" i="7"/>
  <c r="AI128" i="7"/>
  <c r="AH128" i="7"/>
  <c r="AG128" i="7"/>
  <c r="AF128" i="7"/>
  <c r="AE128" i="7"/>
  <c r="AD128" i="7"/>
  <c r="AC128" i="7"/>
  <c r="S128" i="7"/>
  <c r="R128" i="7"/>
  <c r="Q128" i="7"/>
  <c r="P128" i="7"/>
  <c r="O128" i="7"/>
  <c r="N128" i="7"/>
  <c r="M128" i="7"/>
  <c r="L128" i="7"/>
  <c r="K128" i="7"/>
  <c r="J128" i="7"/>
  <c r="I128" i="7"/>
  <c r="H128" i="7"/>
  <c r="G128" i="7"/>
  <c r="E128" i="7"/>
  <c r="D128" i="7"/>
  <c r="BJ127" i="7"/>
  <c r="BF127" i="7"/>
  <c r="BE127" i="7"/>
  <c r="BD127" i="7"/>
  <c r="BC127" i="7"/>
  <c r="BB127" i="7"/>
  <c r="BA127" i="7"/>
  <c r="AZ127" i="7"/>
  <c r="AY127" i="7"/>
  <c r="AX127" i="7"/>
  <c r="AW127" i="7"/>
  <c r="AU127" i="7"/>
  <c r="AT127" i="7"/>
  <c r="AS127" i="7"/>
  <c r="AR127" i="7"/>
  <c r="AQ127" i="7"/>
  <c r="AP127" i="7"/>
  <c r="AO127" i="7"/>
  <c r="AN127" i="7"/>
  <c r="AM127" i="7"/>
  <c r="AL127" i="7"/>
  <c r="AK127" i="7"/>
  <c r="AJ127" i="7"/>
  <c r="AI127" i="7"/>
  <c r="AH127" i="7"/>
  <c r="AG127" i="7"/>
  <c r="AF127" i="7"/>
  <c r="AE127" i="7"/>
  <c r="AD127" i="7"/>
  <c r="AC127" i="7"/>
  <c r="S127" i="7"/>
  <c r="R127" i="7"/>
  <c r="Q127" i="7"/>
  <c r="P127" i="7"/>
  <c r="O127" i="7"/>
  <c r="N127" i="7"/>
  <c r="M127" i="7"/>
  <c r="L127" i="7"/>
  <c r="K127" i="7"/>
  <c r="J127" i="7"/>
  <c r="I127" i="7"/>
  <c r="H127" i="7"/>
  <c r="G127" i="7"/>
  <c r="E127" i="7"/>
  <c r="D127" i="7"/>
  <c r="BJ126" i="7"/>
  <c r="CC126" i="7" s="1"/>
  <c r="BF126" i="7"/>
  <c r="BE126" i="7"/>
  <c r="BD126" i="7"/>
  <c r="BC126" i="7"/>
  <c r="BB126" i="7"/>
  <c r="BA126" i="7"/>
  <c r="AZ126" i="7"/>
  <c r="AY126" i="7"/>
  <c r="AX126" i="7"/>
  <c r="AW126" i="7"/>
  <c r="AU126" i="7"/>
  <c r="AT126" i="7"/>
  <c r="AS126" i="7"/>
  <c r="AR126" i="7"/>
  <c r="AQ126" i="7"/>
  <c r="AP126" i="7"/>
  <c r="AO126" i="7"/>
  <c r="AN126" i="7"/>
  <c r="AM126" i="7"/>
  <c r="AL126" i="7"/>
  <c r="AK126" i="7"/>
  <c r="AJ126" i="7"/>
  <c r="AI126" i="7"/>
  <c r="AH126" i="7"/>
  <c r="AG126" i="7"/>
  <c r="AF126" i="7"/>
  <c r="AE126" i="7"/>
  <c r="AD126" i="7"/>
  <c r="AC126" i="7"/>
  <c r="S126" i="7"/>
  <c r="R126" i="7"/>
  <c r="Q126" i="7"/>
  <c r="P126" i="7"/>
  <c r="O126" i="7"/>
  <c r="N126" i="7"/>
  <c r="M126" i="7"/>
  <c r="L126" i="7"/>
  <c r="K126" i="7"/>
  <c r="J126" i="7"/>
  <c r="I126" i="7"/>
  <c r="H126" i="7"/>
  <c r="G126" i="7"/>
  <c r="E126" i="7"/>
  <c r="D126" i="7"/>
  <c r="BJ125" i="7"/>
  <c r="CZ125" i="7" s="1"/>
  <c r="AV125" i="7" s="1"/>
  <c r="BF125" i="7"/>
  <c r="BE125" i="7"/>
  <c r="BD125" i="7"/>
  <c r="BC125" i="7"/>
  <c r="BB125" i="7"/>
  <c r="BA125" i="7"/>
  <c r="AZ125" i="7"/>
  <c r="AY125" i="7"/>
  <c r="AX125" i="7"/>
  <c r="AW125" i="7"/>
  <c r="AU125" i="7"/>
  <c r="AT125" i="7"/>
  <c r="AS125" i="7"/>
  <c r="AR125" i="7"/>
  <c r="AQ125" i="7"/>
  <c r="AP125" i="7"/>
  <c r="AO125" i="7"/>
  <c r="AN125" i="7"/>
  <c r="AM125" i="7"/>
  <c r="AL125" i="7"/>
  <c r="AK125" i="7"/>
  <c r="AJ125" i="7"/>
  <c r="AI125" i="7"/>
  <c r="AH125" i="7"/>
  <c r="AG125" i="7"/>
  <c r="AF125" i="7"/>
  <c r="AE125" i="7"/>
  <c r="AD125" i="7"/>
  <c r="AC125" i="7"/>
  <c r="S125" i="7"/>
  <c r="R125" i="7"/>
  <c r="Q125" i="7"/>
  <c r="P125" i="7"/>
  <c r="O125" i="7"/>
  <c r="N125" i="7"/>
  <c r="M125" i="7"/>
  <c r="L125" i="7"/>
  <c r="K125" i="7"/>
  <c r="J125" i="7"/>
  <c r="I125" i="7"/>
  <c r="H125" i="7"/>
  <c r="G125" i="7"/>
  <c r="E125" i="7"/>
  <c r="D125" i="7"/>
  <c r="CZ124" i="7"/>
  <c r="AV124" i="7" s="1"/>
  <c r="CB124" i="7"/>
  <c r="X124" i="7" s="1"/>
  <c r="BJ124" i="7"/>
  <c r="BF124" i="7"/>
  <c r="BE124" i="7"/>
  <c r="BD124" i="7"/>
  <c r="BC124" i="7"/>
  <c r="BB124" i="7"/>
  <c r="BA124" i="7"/>
  <c r="AZ124" i="7"/>
  <c r="AY124" i="7"/>
  <c r="AX124" i="7"/>
  <c r="AW124" i="7"/>
  <c r="AU124" i="7"/>
  <c r="AT124" i="7"/>
  <c r="AS124" i="7"/>
  <c r="AR124" i="7"/>
  <c r="AQ124" i="7"/>
  <c r="AP124" i="7"/>
  <c r="AO124" i="7"/>
  <c r="AN124" i="7"/>
  <c r="AM124" i="7"/>
  <c r="AL124" i="7"/>
  <c r="AK124" i="7"/>
  <c r="AJ124" i="7"/>
  <c r="AI124" i="7"/>
  <c r="AH124" i="7"/>
  <c r="AG124" i="7"/>
  <c r="AF124" i="7"/>
  <c r="AE124" i="7"/>
  <c r="AD124" i="7"/>
  <c r="AC124" i="7"/>
  <c r="S124" i="7"/>
  <c r="R124" i="7"/>
  <c r="Q124" i="7"/>
  <c r="P124" i="7"/>
  <c r="O124" i="7"/>
  <c r="N124" i="7"/>
  <c r="M124" i="7"/>
  <c r="L124" i="7"/>
  <c r="K124" i="7"/>
  <c r="J124" i="7"/>
  <c r="I124" i="7"/>
  <c r="H124" i="7"/>
  <c r="G124" i="7"/>
  <c r="E124" i="7"/>
  <c r="D124" i="7"/>
  <c r="CC123" i="7"/>
  <c r="Y123" i="7" s="1"/>
  <c r="CB123" i="7"/>
  <c r="X123" i="7" s="1"/>
  <c r="BJ123" i="7"/>
  <c r="CZ123" i="7" s="1"/>
  <c r="AV123" i="7" s="1"/>
  <c r="BF123" i="7"/>
  <c r="BE123" i="7"/>
  <c r="BD123" i="7"/>
  <c r="BC123" i="7"/>
  <c r="BB123" i="7"/>
  <c r="BA123" i="7"/>
  <c r="AZ123" i="7"/>
  <c r="AY123" i="7"/>
  <c r="AX123" i="7"/>
  <c r="AW123" i="7"/>
  <c r="AU123" i="7"/>
  <c r="AT123" i="7"/>
  <c r="AS123" i="7"/>
  <c r="AR123" i="7"/>
  <c r="AQ123" i="7"/>
  <c r="AP123" i="7"/>
  <c r="AO123" i="7"/>
  <c r="AN123" i="7"/>
  <c r="AM123" i="7"/>
  <c r="AL123" i="7"/>
  <c r="AK123" i="7"/>
  <c r="AJ123" i="7"/>
  <c r="AI123" i="7"/>
  <c r="AH123" i="7"/>
  <c r="AG123" i="7"/>
  <c r="AF123" i="7"/>
  <c r="AE123" i="7"/>
  <c r="AD123" i="7"/>
  <c r="AC123" i="7"/>
  <c r="S123" i="7"/>
  <c r="R123" i="7"/>
  <c r="Q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BJ122" i="7"/>
  <c r="CC122" i="7" s="1"/>
  <c r="BF122" i="7"/>
  <c r="BE122" i="7"/>
  <c r="BD122" i="7"/>
  <c r="BC122" i="7"/>
  <c r="BB122" i="7"/>
  <c r="BA122" i="7"/>
  <c r="AZ122" i="7"/>
  <c r="AY122" i="7"/>
  <c r="AX122" i="7"/>
  <c r="AW122" i="7"/>
  <c r="AU122" i="7"/>
  <c r="AT122" i="7"/>
  <c r="AS122" i="7"/>
  <c r="AR122" i="7"/>
  <c r="AQ122" i="7"/>
  <c r="AP122" i="7"/>
  <c r="AO122" i="7"/>
  <c r="AN122" i="7"/>
  <c r="AM122" i="7"/>
  <c r="AL122" i="7"/>
  <c r="AK122" i="7"/>
  <c r="AJ122" i="7"/>
  <c r="AI122" i="7"/>
  <c r="AH122" i="7"/>
  <c r="AG122" i="7"/>
  <c r="AF122" i="7"/>
  <c r="AE122" i="7"/>
  <c r="AD122" i="7"/>
  <c r="AC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E122" i="7"/>
  <c r="D122" i="7"/>
  <c r="BJ121" i="7"/>
  <c r="BF121" i="7"/>
  <c r="BE121" i="7"/>
  <c r="BD121" i="7"/>
  <c r="BC121" i="7"/>
  <c r="BB121" i="7"/>
  <c r="BA121" i="7"/>
  <c r="AZ121" i="7"/>
  <c r="AY121" i="7"/>
  <c r="AX121" i="7"/>
  <c r="AW121" i="7"/>
  <c r="AU121" i="7"/>
  <c r="AT121" i="7"/>
  <c r="AS121" i="7"/>
  <c r="AR121" i="7"/>
  <c r="AQ121" i="7"/>
  <c r="AP121" i="7"/>
  <c r="AO121" i="7"/>
  <c r="AN121" i="7"/>
  <c r="AM121" i="7"/>
  <c r="AL121" i="7"/>
  <c r="AK121" i="7"/>
  <c r="AJ121" i="7"/>
  <c r="AI121" i="7"/>
  <c r="AH121" i="7"/>
  <c r="AG121" i="7"/>
  <c r="AF121" i="7"/>
  <c r="AE121" i="7"/>
  <c r="AD121" i="7"/>
  <c r="AC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G121" i="7"/>
  <c r="E121" i="7"/>
  <c r="D121" i="7"/>
  <c r="BJ120" i="7"/>
  <c r="CC120" i="7" s="1"/>
  <c r="BF120" i="7"/>
  <c r="BE120" i="7"/>
  <c r="BD120" i="7"/>
  <c r="BC120" i="7"/>
  <c r="BB120" i="7"/>
  <c r="BA120" i="7"/>
  <c r="AZ120" i="7"/>
  <c r="AY120" i="7"/>
  <c r="AX120" i="7"/>
  <c r="AW120" i="7"/>
  <c r="AU120" i="7"/>
  <c r="AT120" i="7"/>
  <c r="AS120" i="7"/>
  <c r="AR120" i="7"/>
  <c r="AQ120" i="7"/>
  <c r="AP120" i="7"/>
  <c r="AO120" i="7"/>
  <c r="AN120" i="7"/>
  <c r="AM120" i="7"/>
  <c r="AL120" i="7"/>
  <c r="AK120" i="7"/>
  <c r="AJ120" i="7"/>
  <c r="AI120" i="7"/>
  <c r="AH120" i="7"/>
  <c r="AG120" i="7"/>
  <c r="AF120" i="7"/>
  <c r="AE120" i="7"/>
  <c r="AD120" i="7"/>
  <c r="AC120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G120" i="7"/>
  <c r="E120" i="7"/>
  <c r="D120" i="7"/>
  <c r="BJ119" i="7"/>
  <c r="CC119" i="7" s="1"/>
  <c r="Y119" i="7" s="1"/>
  <c r="BF119" i="7"/>
  <c r="BE119" i="7"/>
  <c r="BD119" i="7"/>
  <c r="BC119" i="7"/>
  <c r="BB119" i="7"/>
  <c r="BA119" i="7"/>
  <c r="AZ119" i="7"/>
  <c r="AY119" i="7"/>
  <c r="AX119" i="7"/>
  <c r="AW119" i="7"/>
  <c r="AU119" i="7"/>
  <c r="AT119" i="7"/>
  <c r="AS119" i="7"/>
  <c r="AR119" i="7"/>
  <c r="AQ119" i="7"/>
  <c r="AP119" i="7"/>
  <c r="AO119" i="7"/>
  <c r="AN119" i="7"/>
  <c r="AM119" i="7"/>
  <c r="AL119" i="7"/>
  <c r="AK119" i="7"/>
  <c r="AJ119" i="7"/>
  <c r="AI119" i="7"/>
  <c r="AH119" i="7"/>
  <c r="AG119" i="7"/>
  <c r="AF119" i="7"/>
  <c r="AE119" i="7"/>
  <c r="AD119" i="7"/>
  <c r="AC119" i="7"/>
  <c r="S119" i="7"/>
  <c r="R119" i="7"/>
  <c r="Q119" i="7"/>
  <c r="P119" i="7"/>
  <c r="O119" i="7"/>
  <c r="N119" i="7"/>
  <c r="M119" i="7"/>
  <c r="L119" i="7"/>
  <c r="K119" i="7"/>
  <c r="J119" i="7"/>
  <c r="I119" i="7"/>
  <c r="H119" i="7"/>
  <c r="G119" i="7"/>
  <c r="E119" i="7"/>
  <c r="D119" i="7"/>
  <c r="BJ118" i="7"/>
  <c r="BF118" i="7"/>
  <c r="BE118" i="7"/>
  <c r="BD118" i="7"/>
  <c r="BC118" i="7"/>
  <c r="BB118" i="7"/>
  <c r="BA118" i="7"/>
  <c r="AZ118" i="7"/>
  <c r="AY118" i="7"/>
  <c r="AX118" i="7"/>
  <c r="AW118" i="7"/>
  <c r="AU118" i="7"/>
  <c r="AT118" i="7"/>
  <c r="AS118" i="7"/>
  <c r="AR118" i="7"/>
  <c r="AQ118" i="7"/>
  <c r="AP118" i="7"/>
  <c r="AO118" i="7"/>
  <c r="AN118" i="7"/>
  <c r="AM118" i="7"/>
  <c r="AL118" i="7"/>
  <c r="AK118" i="7"/>
  <c r="AJ118" i="7"/>
  <c r="AI118" i="7"/>
  <c r="AH118" i="7"/>
  <c r="AG118" i="7"/>
  <c r="AF118" i="7"/>
  <c r="AE118" i="7"/>
  <c r="AD118" i="7"/>
  <c r="AC118" i="7"/>
  <c r="S118" i="7"/>
  <c r="R118" i="7"/>
  <c r="Q118" i="7"/>
  <c r="P118" i="7"/>
  <c r="O118" i="7"/>
  <c r="N118" i="7"/>
  <c r="M118" i="7"/>
  <c r="L118" i="7"/>
  <c r="K118" i="7"/>
  <c r="J118" i="7"/>
  <c r="I118" i="7"/>
  <c r="H118" i="7"/>
  <c r="G118" i="7"/>
  <c r="E118" i="7"/>
  <c r="D118" i="7"/>
  <c r="BJ117" i="7"/>
  <c r="BF117" i="7"/>
  <c r="BE117" i="7"/>
  <c r="BD117" i="7"/>
  <c r="BC117" i="7"/>
  <c r="BB117" i="7"/>
  <c r="BA117" i="7"/>
  <c r="AZ117" i="7"/>
  <c r="AY117" i="7"/>
  <c r="AX117" i="7"/>
  <c r="AW117" i="7"/>
  <c r="AU117" i="7"/>
  <c r="AT117" i="7"/>
  <c r="AS117" i="7"/>
  <c r="AR117" i="7"/>
  <c r="AQ117" i="7"/>
  <c r="AP117" i="7"/>
  <c r="AO117" i="7"/>
  <c r="AN117" i="7"/>
  <c r="AM117" i="7"/>
  <c r="AL117" i="7"/>
  <c r="AK117" i="7"/>
  <c r="AJ117" i="7"/>
  <c r="AI117" i="7"/>
  <c r="AH117" i="7"/>
  <c r="AG117" i="7"/>
  <c r="AF117" i="7"/>
  <c r="AE117" i="7"/>
  <c r="AD117" i="7"/>
  <c r="AC117" i="7"/>
  <c r="S117" i="7"/>
  <c r="R117" i="7"/>
  <c r="Q117" i="7"/>
  <c r="P117" i="7"/>
  <c r="O117" i="7"/>
  <c r="N117" i="7"/>
  <c r="M117" i="7"/>
  <c r="L117" i="7"/>
  <c r="K117" i="7"/>
  <c r="J117" i="7"/>
  <c r="I117" i="7"/>
  <c r="H117" i="7"/>
  <c r="G117" i="7"/>
  <c r="E117" i="7"/>
  <c r="D117" i="7"/>
  <c r="BJ116" i="7"/>
  <c r="CC116" i="7" s="1"/>
  <c r="BF116" i="7"/>
  <c r="BE116" i="7"/>
  <c r="BD116" i="7"/>
  <c r="BC116" i="7"/>
  <c r="BB116" i="7"/>
  <c r="BA116" i="7"/>
  <c r="AZ116" i="7"/>
  <c r="AY116" i="7"/>
  <c r="AX116" i="7"/>
  <c r="AW116" i="7"/>
  <c r="AU116" i="7"/>
  <c r="AT116" i="7"/>
  <c r="AS116" i="7"/>
  <c r="AR116" i="7"/>
  <c r="AQ116" i="7"/>
  <c r="AP116" i="7"/>
  <c r="AO116" i="7"/>
  <c r="AN116" i="7"/>
  <c r="AM116" i="7"/>
  <c r="AL116" i="7"/>
  <c r="AK116" i="7"/>
  <c r="AJ116" i="7"/>
  <c r="AI116" i="7"/>
  <c r="AH116" i="7"/>
  <c r="AG116" i="7"/>
  <c r="AF116" i="7"/>
  <c r="AE116" i="7"/>
  <c r="AD116" i="7"/>
  <c r="AC116" i="7"/>
  <c r="S116" i="7"/>
  <c r="R116" i="7"/>
  <c r="Q116" i="7"/>
  <c r="P116" i="7"/>
  <c r="O116" i="7"/>
  <c r="N116" i="7"/>
  <c r="M116" i="7"/>
  <c r="L116" i="7"/>
  <c r="K116" i="7"/>
  <c r="J116" i="7"/>
  <c r="I116" i="7"/>
  <c r="H116" i="7"/>
  <c r="G116" i="7"/>
  <c r="E116" i="7"/>
  <c r="D116" i="7"/>
  <c r="BJ115" i="7"/>
  <c r="BF115" i="7"/>
  <c r="BE115" i="7"/>
  <c r="BD115" i="7"/>
  <c r="BC115" i="7"/>
  <c r="BB115" i="7"/>
  <c r="BA115" i="7"/>
  <c r="AZ115" i="7"/>
  <c r="AY115" i="7"/>
  <c r="AX115" i="7"/>
  <c r="AW115" i="7"/>
  <c r="AU115" i="7"/>
  <c r="AT115" i="7"/>
  <c r="AS115" i="7"/>
  <c r="AR115" i="7"/>
  <c r="AQ115" i="7"/>
  <c r="AP115" i="7"/>
  <c r="AO115" i="7"/>
  <c r="AN115" i="7"/>
  <c r="AM115" i="7"/>
  <c r="AL115" i="7"/>
  <c r="AK115" i="7"/>
  <c r="AJ115" i="7"/>
  <c r="AI115" i="7"/>
  <c r="AH115" i="7"/>
  <c r="AG115" i="7"/>
  <c r="AF115" i="7"/>
  <c r="AE115" i="7"/>
  <c r="AD115" i="7"/>
  <c r="AC115" i="7"/>
  <c r="S115" i="7"/>
  <c r="R115" i="7"/>
  <c r="Q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BJ114" i="7"/>
  <c r="CC114" i="7" s="1"/>
  <c r="Y114" i="7" s="1"/>
  <c r="BF114" i="7"/>
  <c r="BE114" i="7"/>
  <c r="BD114" i="7"/>
  <c r="BC114" i="7"/>
  <c r="BB114" i="7"/>
  <c r="BA114" i="7"/>
  <c r="AZ114" i="7"/>
  <c r="AY114" i="7"/>
  <c r="AX114" i="7"/>
  <c r="AW114" i="7"/>
  <c r="AU114" i="7"/>
  <c r="AT114" i="7"/>
  <c r="AS114" i="7"/>
  <c r="AR114" i="7"/>
  <c r="AQ114" i="7"/>
  <c r="AP114" i="7"/>
  <c r="AO114" i="7"/>
  <c r="AN114" i="7"/>
  <c r="AM114" i="7"/>
  <c r="AL114" i="7"/>
  <c r="AK114" i="7"/>
  <c r="AJ114" i="7"/>
  <c r="AI114" i="7"/>
  <c r="AH114" i="7"/>
  <c r="AG114" i="7"/>
  <c r="AF114" i="7"/>
  <c r="AE114" i="7"/>
  <c r="AD114" i="7"/>
  <c r="AC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E114" i="7"/>
  <c r="D114" i="7"/>
  <c r="BJ113" i="7"/>
  <c r="BF113" i="7"/>
  <c r="BE113" i="7"/>
  <c r="BD113" i="7"/>
  <c r="BC113" i="7"/>
  <c r="BB113" i="7"/>
  <c r="BA113" i="7"/>
  <c r="AZ113" i="7"/>
  <c r="AY113" i="7"/>
  <c r="AX113" i="7"/>
  <c r="AW113" i="7"/>
  <c r="AU113" i="7"/>
  <c r="AT113" i="7"/>
  <c r="AS113" i="7"/>
  <c r="AR113" i="7"/>
  <c r="AQ113" i="7"/>
  <c r="AP113" i="7"/>
  <c r="AO113" i="7"/>
  <c r="AN113" i="7"/>
  <c r="AM113" i="7"/>
  <c r="AL113" i="7"/>
  <c r="AK113" i="7"/>
  <c r="AJ113" i="7"/>
  <c r="AI113" i="7"/>
  <c r="AH113" i="7"/>
  <c r="AG113" i="7"/>
  <c r="AF113" i="7"/>
  <c r="AE113" i="7"/>
  <c r="AD113" i="7"/>
  <c r="AC113" i="7"/>
  <c r="S113" i="7"/>
  <c r="R113" i="7"/>
  <c r="Q113" i="7"/>
  <c r="P113" i="7"/>
  <c r="O113" i="7"/>
  <c r="N113" i="7"/>
  <c r="M113" i="7"/>
  <c r="L113" i="7"/>
  <c r="K113" i="7"/>
  <c r="J113" i="7"/>
  <c r="I113" i="7"/>
  <c r="H113" i="7"/>
  <c r="G113" i="7"/>
  <c r="E113" i="7"/>
  <c r="D113" i="7"/>
  <c r="BJ112" i="7"/>
  <c r="CC112" i="7" s="1"/>
  <c r="BF112" i="7"/>
  <c r="BE112" i="7"/>
  <c r="BD112" i="7"/>
  <c r="BC112" i="7"/>
  <c r="BB112" i="7"/>
  <c r="BA112" i="7"/>
  <c r="AZ112" i="7"/>
  <c r="AY112" i="7"/>
  <c r="AX112" i="7"/>
  <c r="AW112" i="7"/>
  <c r="AU112" i="7"/>
  <c r="AT112" i="7"/>
  <c r="AS112" i="7"/>
  <c r="AR112" i="7"/>
  <c r="AQ112" i="7"/>
  <c r="AP112" i="7"/>
  <c r="AO112" i="7"/>
  <c r="AN112" i="7"/>
  <c r="AM112" i="7"/>
  <c r="AL112" i="7"/>
  <c r="AK112" i="7"/>
  <c r="AJ112" i="7"/>
  <c r="AI112" i="7"/>
  <c r="AH112" i="7"/>
  <c r="AG112" i="7"/>
  <c r="AF112" i="7"/>
  <c r="AE112" i="7"/>
  <c r="AD112" i="7"/>
  <c r="AC112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G112" i="7"/>
  <c r="E112" i="7"/>
  <c r="D112" i="7"/>
  <c r="BJ111" i="7"/>
  <c r="BF111" i="7"/>
  <c r="BE111" i="7"/>
  <c r="BD111" i="7"/>
  <c r="BC111" i="7"/>
  <c r="BB111" i="7"/>
  <c r="BA111" i="7"/>
  <c r="AZ111" i="7"/>
  <c r="AY111" i="7"/>
  <c r="AX111" i="7"/>
  <c r="AW111" i="7"/>
  <c r="AU111" i="7"/>
  <c r="AT111" i="7"/>
  <c r="AS111" i="7"/>
  <c r="AR111" i="7"/>
  <c r="AQ111" i="7"/>
  <c r="AP111" i="7"/>
  <c r="AO111" i="7"/>
  <c r="AN111" i="7"/>
  <c r="AM111" i="7"/>
  <c r="AL111" i="7"/>
  <c r="AK111" i="7"/>
  <c r="AJ111" i="7"/>
  <c r="AI111" i="7"/>
  <c r="AH111" i="7"/>
  <c r="AG111" i="7"/>
  <c r="AF111" i="7"/>
  <c r="AE111" i="7"/>
  <c r="AD111" i="7"/>
  <c r="AC111" i="7"/>
  <c r="S111" i="7"/>
  <c r="R111" i="7"/>
  <c r="Q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BJ110" i="7"/>
  <c r="CC110" i="7" s="1"/>
  <c r="Y110" i="7" s="1"/>
  <c r="BF110" i="7"/>
  <c r="BE110" i="7"/>
  <c r="BD110" i="7"/>
  <c r="BC110" i="7"/>
  <c r="BB110" i="7"/>
  <c r="BA110" i="7"/>
  <c r="AZ110" i="7"/>
  <c r="AY110" i="7"/>
  <c r="AX110" i="7"/>
  <c r="AW110" i="7"/>
  <c r="AU110" i="7"/>
  <c r="AT110" i="7"/>
  <c r="AS110" i="7"/>
  <c r="AR110" i="7"/>
  <c r="AQ110" i="7"/>
  <c r="AP110" i="7"/>
  <c r="AO110" i="7"/>
  <c r="AN110" i="7"/>
  <c r="AM110" i="7"/>
  <c r="AL110" i="7"/>
  <c r="AK110" i="7"/>
  <c r="AJ110" i="7"/>
  <c r="AI110" i="7"/>
  <c r="AH110" i="7"/>
  <c r="AG110" i="7"/>
  <c r="AF110" i="7"/>
  <c r="AE110" i="7"/>
  <c r="AD110" i="7"/>
  <c r="AC110" i="7"/>
  <c r="S110" i="7"/>
  <c r="R110" i="7"/>
  <c r="Q110" i="7"/>
  <c r="P110" i="7"/>
  <c r="O110" i="7"/>
  <c r="N110" i="7"/>
  <c r="M110" i="7"/>
  <c r="L110" i="7"/>
  <c r="K110" i="7"/>
  <c r="J110" i="7"/>
  <c r="I110" i="7"/>
  <c r="H110" i="7"/>
  <c r="G110" i="7"/>
  <c r="E110" i="7"/>
  <c r="D110" i="7"/>
  <c r="BJ109" i="7"/>
  <c r="CZ109" i="7" s="1"/>
  <c r="AV109" i="7" s="1"/>
  <c r="BF109" i="7"/>
  <c r="BE109" i="7"/>
  <c r="BD109" i="7"/>
  <c r="BC109" i="7"/>
  <c r="BB109" i="7"/>
  <c r="BA109" i="7"/>
  <c r="AZ109" i="7"/>
  <c r="AY109" i="7"/>
  <c r="AX109" i="7"/>
  <c r="AW109" i="7"/>
  <c r="AU109" i="7"/>
  <c r="AT109" i="7"/>
  <c r="AS109" i="7"/>
  <c r="AR109" i="7"/>
  <c r="AQ109" i="7"/>
  <c r="AP109" i="7"/>
  <c r="AO109" i="7"/>
  <c r="AN109" i="7"/>
  <c r="AM109" i="7"/>
  <c r="AL109" i="7"/>
  <c r="AK109" i="7"/>
  <c r="AJ109" i="7"/>
  <c r="AI109" i="7"/>
  <c r="AH109" i="7"/>
  <c r="AG109" i="7"/>
  <c r="AF109" i="7"/>
  <c r="AE109" i="7"/>
  <c r="AD109" i="7"/>
  <c r="AC109" i="7"/>
  <c r="S109" i="7"/>
  <c r="R109" i="7"/>
  <c r="Q109" i="7"/>
  <c r="P109" i="7"/>
  <c r="O109" i="7"/>
  <c r="N109" i="7"/>
  <c r="M109" i="7"/>
  <c r="L109" i="7"/>
  <c r="K109" i="7"/>
  <c r="J109" i="7"/>
  <c r="I109" i="7"/>
  <c r="H109" i="7"/>
  <c r="G109" i="7"/>
  <c r="E109" i="7"/>
  <c r="D109" i="7"/>
  <c r="BJ108" i="7"/>
  <c r="CC108" i="7" s="1"/>
  <c r="BF108" i="7"/>
  <c r="BE108" i="7"/>
  <c r="BD108" i="7"/>
  <c r="BC108" i="7"/>
  <c r="BB108" i="7"/>
  <c r="BA108" i="7"/>
  <c r="AZ108" i="7"/>
  <c r="AY108" i="7"/>
  <c r="AX108" i="7"/>
  <c r="AW108" i="7"/>
  <c r="AU108" i="7"/>
  <c r="AT108" i="7"/>
  <c r="AS108" i="7"/>
  <c r="AR108" i="7"/>
  <c r="AQ108" i="7"/>
  <c r="AP108" i="7"/>
  <c r="AO108" i="7"/>
  <c r="AN108" i="7"/>
  <c r="AM108" i="7"/>
  <c r="AL108" i="7"/>
  <c r="AK108" i="7"/>
  <c r="AJ108" i="7"/>
  <c r="AI108" i="7"/>
  <c r="AH108" i="7"/>
  <c r="AG108" i="7"/>
  <c r="AF108" i="7"/>
  <c r="AE108" i="7"/>
  <c r="AD108" i="7"/>
  <c r="AC108" i="7"/>
  <c r="S108" i="7"/>
  <c r="R108" i="7"/>
  <c r="Q108" i="7"/>
  <c r="P108" i="7"/>
  <c r="O108" i="7"/>
  <c r="N108" i="7"/>
  <c r="M108" i="7"/>
  <c r="L108" i="7"/>
  <c r="K108" i="7"/>
  <c r="J108" i="7"/>
  <c r="I108" i="7"/>
  <c r="H108" i="7"/>
  <c r="G108" i="7"/>
  <c r="E108" i="7"/>
  <c r="D108" i="7"/>
  <c r="BJ107" i="7"/>
  <c r="F107" i="7" s="1"/>
  <c r="BF107" i="7"/>
  <c r="BE107" i="7"/>
  <c r="BD107" i="7"/>
  <c r="BC107" i="7"/>
  <c r="BB107" i="7"/>
  <c r="BA107" i="7"/>
  <c r="AZ107" i="7"/>
  <c r="AY107" i="7"/>
  <c r="AX107" i="7"/>
  <c r="AW107" i="7"/>
  <c r="AU107" i="7"/>
  <c r="AT107" i="7"/>
  <c r="AS107" i="7"/>
  <c r="AR107" i="7"/>
  <c r="AQ107" i="7"/>
  <c r="AP107" i="7"/>
  <c r="AO107" i="7"/>
  <c r="AN107" i="7"/>
  <c r="AM107" i="7"/>
  <c r="AL107" i="7"/>
  <c r="AK107" i="7"/>
  <c r="AJ107" i="7"/>
  <c r="AI107" i="7"/>
  <c r="AH107" i="7"/>
  <c r="AG107" i="7"/>
  <c r="AF107" i="7"/>
  <c r="AE107" i="7"/>
  <c r="AD107" i="7"/>
  <c r="AC107" i="7"/>
  <c r="S107" i="7"/>
  <c r="R107" i="7"/>
  <c r="Q107" i="7"/>
  <c r="P107" i="7"/>
  <c r="O107" i="7"/>
  <c r="N107" i="7"/>
  <c r="M107" i="7"/>
  <c r="L107" i="7"/>
  <c r="K107" i="7"/>
  <c r="J107" i="7"/>
  <c r="I107" i="7"/>
  <c r="H107" i="7"/>
  <c r="G107" i="7"/>
  <c r="E107" i="7"/>
  <c r="D107" i="7"/>
  <c r="BJ106" i="7"/>
  <c r="CC106" i="7" s="1"/>
  <c r="Y106" i="7" s="1"/>
  <c r="BF106" i="7"/>
  <c r="BE106" i="7"/>
  <c r="BD106" i="7"/>
  <c r="BC106" i="7"/>
  <c r="BB106" i="7"/>
  <c r="BA106" i="7"/>
  <c r="AZ106" i="7"/>
  <c r="AY106" i="7"/>
  <c r="AX106" i="7"/>
  <c r="AW106" i="7"/>
  <c r="AU106" i="7"/>
  <c r="AT106" i="7"/>
  <c r="AS106" i="7"/>
  <c r="AR106" i="7"/>
  <c r="AQ106" i="7"/>
  <c r="AP106" i="7"/>
  <c r="AO106" i="7"/>
  <c r="AN106" i="7"/>
  <c r="AM106" i="7"/>
  <c r="AL106" i="7"/>
  <c r="AK106" i="7"/>
  <c r="AJ106" i="7"/>
  <c r="AI106" i="7"/>
  <c r="AH106" i="7"/>
  <c r="AG106" i="7"/>
  <c r="AF106" i="7"/>
  <c r="AE106" i="7"/>
  <c r="AD106" i="7"/>
  <c r="AC106" i="7"/>
  <c r="S106" i="7"/>
  <c r="R106" i="7"/>
  <c r="Q106" i="7"/>
  <c r="P106" i="7"/>
  <c r="O106" i="7"/>
  <c r="N106" i="7"/>
  <c r="M106" i="7"/>
  <c r="L106" i="7"/>
  <c r="K106" i="7"/>
  <c r="J106" i="7"/>
  <c r="I106" i="7"/>
  <c r="H106" i="7"/>
  <c r="G106" i="7"/>
  <c r="E106" i="7"/>
  <c r="D106" i="7"/>
  <c r="BJ105" i="7"/>
  <c r="CZ105" i="7" s="1"/>
  <c r="AV105" i="7" s="1"/>
  <c r="BF105" i="7"/>
  <c r="BE105" i="7"/>
  <c r="BD105" i="7"/>
  <c r="BC105" i="7"/>
  <c r="BB105" i="7"/>
  <c r="BA105" i="7"/>
  <c r="AZ105" i="7"/>
  <c r="AY105" i="7"/>
  <c r="AX105" i="7"/>
  <c r="AW105" i="7"/>
  <c r="AU105" i="7"/>
  <c r="AT105" i="7"/>
  <c r="AS105" i="7"/>
  <c r="AR105" i="7"/>
  <c r="AQ105" i="7"/>
  <c r="AP105" i="7"/>
  <c r="AO105" i="7"/>
  <c r="AN105" i="7"/>
  <c r="AM105" i="7"/>
  <c r="AL105" i="7"/>
  <c r="AK105" i="7"/>
  <c r="AJ105" i="7"/>
  <c r="AI105" i="7"/>
  <c r="AH105" i="7"/>
  <c r="AG105" i="7"/>
  <c r="AF105" i="7"/>
  <c r="AE105" i="7"/>
  <c r="AD105" i="7"/>
  <c r="AC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E105" i="7"/>
  <c r="D105" i="7"/>
  <c r="BJ104" i="7"/>
  <c r="CC104" i="7" s="1"/>
  <c r="BF104" i="7"/>
  <c r="BE104" i="7"/>
  <c r="BD104" i="7"/>
  <c r="BC104" i="7"/>
  <c r="BB104" i="7"/>
  <c r="BA104" i="7"/>
  <c r="AZ104" i="7"/>
  <c r="AY104" i="7"/>
  <c r="AX104" i="7"/>
  <c r="AW104" i="7"/>
  <c r="AU104" i="7"/>
  <c r="AT104" i="7"/>
  <c r="AS104" i="7"/>
  <c r="AR104" i="7"/>
  <c r="AQ104" i="7"/>
  <c r="AP104" i="7"/>
  <c r="AO104" i="7"/>
  <c r="AN104" i="7"/>
  <c r="AM104" i="7"/>
  <c r="AL104" i="7"/>
  <c r="AK104" i="7"/>
  <c r="AJ104" i="7"/>
  <c r="AI104" i="7"/>
  <c r="AH104" i="7"/>
  <c r="AG104" i="7"/>
  <c r="AF104" i="7"/>
  <c r="AE104" i="7"/>
  <c r="AD104" i="7"/>
  <c r="AC104" i="7"/>
  <c r="S104" i="7"/>
  <c r="R104" i="7"/>
  <c r="Q104" i="7"/>
  <c r="P104" i="7"/>
  <c r="O104" i="7"/>
  <c r="N104" i="7"/>
  <c r="M104" i="7"/>
  <c r="L104" i="7"/>
  <c r="K104" i="7"/>
  <c r="J104" i="7"/>
  <c r="I104" i="7"/>
  <c r="H104" i="7"/>
  <c r="G104" i="7"/>
  <c r="E104" i="7"/>
  <c r="D104" i="7"/>
  <c r="CC103" i="7"/>
  <c r="CB103" i="7"/>
  <c r="X103" i="7" s="1"/>
  <c r="BJ103" i="7"/>
  <c r="CZ103" i="7" s="1"/>
  <c r="AV103" i="7" s="1"/>
  <c r="BF103" i="7"/>
  <c r="BE103" i="7"/>
  <c r="BD103" i="7"/>
  <c r="BC103" i="7"/>
  <c r="BB103" i="7"/>
  <c r="BA103" i="7"/>
  <c r="AZ103" i="7"/>
  <c r="AY103" i="7"/>
  <c r="AX103" i="7"/>
  <c r="AW103" i="7"/>
  <c r="AU103" i="7"/>
  <c r="AT103" i="7"/>
  <c r="AS103" i="7"/>
  <c r="AR103" i="7"/>
  <c r="AQ103" i="7"/>
  <c r="AP103" i="7"/>
  <c r="AO103" i="7"/>
  <c r="AN103" i="7"/>
  <c r="AM103" i="7"/>
  <c r="AL103" i="7"/>
  <c r="AK103" i="7"/>
  <c r="AJ103" i="7"/>
  <c r="AI103" i="7"/>
  <c r="AH103" i="7"/>
  <c r="AG103" i="7"/>
  <c r="AF103" i="7"/>
  <c r="AE103" i="7"/>
  <c r="AD103" i="7"/>
  <c r="AC103" i="7"/>
  <c r="Y103" i="7"/>
  <c r="S103" i="7"/>
  <c r="R103" i="7"/>
  <c r="Q103" i="7"/>
  <c r="P103" i="7"/>
  <c r="O103" i="7"/>
  <c r="N103" i="7"/>
  <c r="M103" i="7"/>
  <c r="L103" i="7"/>
  <c r="K103" i="7"/>
  <c r="J103" i="7"/>
  <c r="I103" i="7"/>
  <c r="H103" i="7"/>
  <c r="G103" i="7"/>
  <c r="F103" i="7"/>
  <c r="E103" i="7"/>
  <c r="D103" i="7"/>
  <c r="BJ102" i="7"/>
  <c r="CC102" i="7" s="1"/>
  <c r="Y102" i="7" s="1"/>
  <c r="BF102" i="7"/>
  <c r="BE102" i="7"/>
  <c r="BD102" i="7"/>
  <c r="BC102" i="7"/>
  <c r="BB102" i="7"/>
  <c r="BA102" i="7"/>
  <c r="AZ102" i="7"/>
  <c r="AY102" i="7"/>
  <c r="AX102" i="7"/>
  <c r="AW102" i="7"/>
  <c r="AU102" i="7"/>
  <c r="AT102" i="7"/>
  <c r="AS102" i="7"/>
  <c r="AR102" i="7"/>
  <c r="AQ102" i="7"/>
  <c r="AP102" i="7"/>
  <c r="AO102" i="7"/>
  <c r="AN102" i="7"/>
  <c r="AM102" i="7"/>
  <c r="AL102" i="7"/>
  <c r="AK102" i="7"/>
  <c r="AJ102" i="7"/>
  <c r="AI102" i="7"/>
  <c r="AH102" i="7"/>
  <c r="AG102" i="7"/>
  <c r="AF102" i="7"/>
  <c r="AE102" i="7"/>
  <c r="AD102" i="7"/>
  <c r="AC102" i="7"/>
  <c r="S102" i="7"/>
  <c r="R102" i="7"/>
  <c r="Q102" i="7"/>
  <c r="P102" i="7"/>
  <c r="O102" i="7"/>
  <c r="N102" i="7"/>
  <c r="M102" i="7"/>
  <c r="L102" i="7"/>
  <c r="K102" i="7"/>
  <c r="J102" i="7"/>
  <c r="I102" i="7"/>
  <c r="H102" i="7"/>
  <c r="G102" i="7"/>
  <c r="E102" i="7"/>
  <c r="D102" i="7"/>
  <c r="BJ101" i="7"/>
  <c r="BX101" i="7" s="1"/>
  <c r="BF101" i="7"/>
  <c r="BE101" i="7"/>
  <c r="BD101" i="7"/>
  <c r="BC101" i="7"/>
  <c r="BB101" i="7"/>
  <c r="BA101" i="7"/>
  <c r="AZ101" i="7"/>
  <c r="AY101" i="7"/>
  <c r="AX101" i="7"/>
  <c r="AW101" i="7"/>
  <c r="AU101" i="7"/>
  <c r="AT101" i="7"/>
  <c r="AS101" i="7"/>
  <c r="AR101" i="7"/>
  <c r="AQ101" i="7"/>
  <c r="AP101" i="7"/>
  <c r="AO101" i="7"/>
  <c r="AN101" i="7"/>
  <c r="AM101" i="7"/>
  <c r="AL101" i="7"/>
  <c r="AK101" i="7"/>
  <c r="AJ101" i="7"/>
  <c r="AI101" i="7"/>
  <c r="AH101" i="7"/>
  <c r="AG101" i="7"/>
  <c r="AF101" i="7"/>
  <c r="AE101" i="7"/>
  <c r="AD101" i="7"/>
  <c r="AC101" i="7"/>
  <c r="S101" i="7"/>
  <c r="R101" i="7"/>
  <c r="Q101" i="7"/>
  <c r="P101" i="7"/>
  <c r="O101" i="7"/>
  <c r="N101" i="7"/>
  <c r="M101" i="7"/>
  <c r="L101" i="7"/>
  <c r="K101" i="7"/>
  <c r="J101" i="7"/>
  <c r="I101" i="7"/>
  <c r="H101" i="7"/>
  <c r="G101" i="7"/>
  <c r="E101" i="7"/>
  <c r="D101" i="7"/>
  <c r="BJ100" i="7"/>
  <c r="CC100" i="7" s="1"/>
  <c r="BF100" i="7"/>
  <c r="BE100" i="7"/>
  <c r="BD100" i="7"/>
  <c r="BC100" i="7"/>
  <c r="BB100" i="7"/>
  <c r="BA100" i="7"/>
  <c r="AZ100" i="7"/>
  <c r="AY100" i="7"/>
  <c r="AX100" i="7"/>
  <c r="AW100" i="7"/>
  <c r="AU100" i="7"/>
  <c r="AT100" i="7"/>
  <c r="AS100" i="7"/>
  <c r="AR100" i="7"/>
  <c r="AQ100" i="7"/>
  <c r="AP100" i="7"/>
  <c r="AO100" i="7"/>
  <c r="AN100" i="7"/>
  <c r="AM100" i="7"/>
  <c r="AL100" i="7"/>
  <c r="AK100" i="7"/>
  <c r="AJ100" i="7"/>
  <c r="AI100" i="7"/>
  <c r="AH100" i="7"/>
  <c r="AG100" i="7"/>
  <c r="AF100" i="7"/>
  <c r="AE100" i="7"/>
  <c r="AD100" i="7"/>
  <c r="AC100" i="7"/>
  <c r="S100" i="7"/>
  <c r="R100" i="7"/>
  <c r="Q100" i="7"/>
  <c r="P100" i="7"/>
  <c r="O100" i="7"/>
  <c r="N100" i="7"/>
  <c r="M100" i="7"/>
  <c r="L100" i="7"/>
  <c r="K100" i="7"/>
  <c r="J100" i="7"/>
  <c r="I100" i="7"/>
  <c r="H100" i="7"/>
  <c r="G100" i="7"/>
  <c r="E100" i="7"/>
  <c r="D100" i="7"/>
  <c r="BJ99" i="7"/>
  <c r="CZ99" i="7" s="1"/>
  <c r="AV99" i="7" s="1"/>
  <c r="BF99" i="7"/>
  <c r="BE99" i="7"/>
  <c r="BD99" i="7"/>
  <c r="BC99" i="7"/>
  <c r="BB99" i="7"/>
  <c r="BA99" i="7"/>
  <c r="AZ99" i="7"/>
  <c r="AY99" i="7"/>
  <c r="AX99" i="7"/>
  <c r="AW99" i="7"/>
  <c r="AU99" i="7"/>
  <c r="AT99" i="7"/>
  <c r="AS99" i="7"/>
  <c r="AR99" i="7"/>
  <c r="AQ99" i="7"/>
  <c r="AP99" i="7"/>
  <c r="AO99" i="7"/>
  <c r="AN99" i="7"/>
  <c r="AM99" i="7"/>
  <c r="AL99" i="7"/>
  <c r="AK99" i="7"/>
  <c r="AJ99" i="7"/>
  <c r="AI99" i="7"/>
  <c r="AH99" i="7"/>
  <c r="AG99" i="7"/>
  <c r="AF99" i="7"/>
  <c r="AE99" i="7"/>
  <c r="AD99" i="7"/>
  <c r="AC99" i="7"/>
  <c r="S99" i="7"/>
  <c r="R99" i="7"/>
  <c r="Q99" i="7"/>
  <c r="P99" i="7"/>
  <c r="O99" i="7"/>
  <c r="N99" i="7"/>
  <c r="M99" i="7"/>
  <c r="L99" i="7"/>
  <c r="K99" i="7"/>
  <c r="J99" i="7"/>
  <c r="I99" i="7"/>
  <c r="H99" i="7"/>
  <c r="G99" i="7"/>
  <c r="F99" i="7"/>
  <c r="E99" i="7"/>
  <c r="D99" i="7"/>
  <c r="BJ98" i="7"/>
  <c r="CC98" i="7" s="1"/>
  <c r="Y98" i="7" s="1"/>
  <c r="BF98" i="7"/>
  <c r="BE98" i="7"/>
  <c r="BD98" i="7"/>
  <c r="BC98" i="7"/>
  <c r="BB98" i="7"/>
  <c r="BA98" i="7"/>
  <c r="AZ98" i="7"/>
  <c r="AY98" i="7"/>
  <c r="AX98" i="7"/>
  <c r="AW98" i="7"/>
  <c r="AU98" i="7"/>
  <c r="AT98" i="7"/>
  <c r="AS98" i="7"/>
  <c r="AR98" i="7"/>
  <c r="AQ98" i="7"/>
  <c r="AP98" i="7"/>
  <c r="AO98" i="7"/>
  <c r="AN98" i="7"/>
  <c r="AM98" i="7"/>
  <c r="AL98" i="7"/>
  <c r="AK98" i="7"/>
  <c r="AJ98" i="7"/>
  <c r="AI98" i="7"/>
  <c r="AH98" i="7"/>
  <c r="AG98" i="7"/>
  <c r="AF98" i="7"/>
  <c r="AE98" i="7"/>
  <c r="AD98" i="7"/>
  <c r="AC98" i="7"/>
  <c r="S98" i="7"/>
  <c r="R98" i="7"/>
  <c r="Q98" i="7"/>
  <c r="P98" i="7"/>
  <c r="O98" i="7"/>
  <c r="N98" i="7"/>
  <c r="M98" i="7"/>
  <c r="L98" i="7"/>
  <c r="K98" i="7"/>
  <c r="J98" i="7"/>
  <c r="I98" i="7"/>
  <c r="H98" i="7"/>
  <c r="G98" i="7"/>
  <c r="E98" i="7"/>
  <c r="D98" i="7"/>
  <c r="BJ97" i="7"/>
  <c r="CZ97" i="7" s="1"/>
  <c r="AV97" i="7" s="1"/>
  <c r="BF97" i="7"/>
  <c r="BE97" i="7"/>
  <c r="BD97" i="7"/>
  <c r="BC97" i="7"/>
  <c r="BB97" i="7"/>
  <c r="BA97" i="7"/>
  <c r="AZ97" i="7"/>
  <c r="AY97" i="7"/>
  <c r="AX97" i="7"/>
  <c r="AW97" i="7"/>
  <c r="AU97" i="7"/>
  <c r="AT97" i="7"/>
  <c r="AS97" i="7"/>
  <c r="AR97" i="7"/>
  <c r="AQ97" i="7"/>
  <c r="AP97" i="7"/>
  <c r="AO97" i="7"/>
  <c r="AN97" i="7"/>
  <c r="AM97" i="7"/>
  <c r="AL97" i="7"/>
  <c r="AK97" i="7"/>
  <c r="AJ97" i="7"/>
  <c r="AI97" i="7"/>
  <c r="AH97" i="7"/>
  <c r="AG97" i="7"/>
  <c r="AF97" i="7"/>
  <c r="AE97" i="7"/>
  <c r="AD97" i="7"/>
  <c r="AC97" i="7"/>
  <c r="S97" i="7"/>
  <c r="R97" i="7"/>
  <c r="Q97" i="7"/>
  <c r="P97" i="7"/>
  <c r="O97" i="7"/>
  <c r="N97" i="7"/>
  <c r="M97" i="7"/>
  <c r="L97" i="7"/>
  <c r="K97" i="7"/>
  <c r="J97" i="7"/>
  <c r="I97" i="7"/>
  <c r="H97" i="7"/>
  <c r="G97" i="7"/>
  <c r="E97" i="7"/>
  <c r="D97" i="7"/>
  <c r="BJ96" i="7"/>
  <c r="CC96" i="7" s="1"/>
  <c r="BF96" i="7"/>
  <c r="BE96" i="7"/>
  <c r="BD96" i="7"/>
  <c r="BC96" i="7"/>
  <c r="BB96" i="7"/>
  <c r="BA96" i="7"/>
  <c r="AZ96" i="7"/>
  <c r="AY96" i="7"/>
  <c r="AX96" i="7"/>
  <c r="AW96" i="7"/>
  <c r="AU96" i="7"/>
  <c r="AT96" i="7"/>
  <c r="AS96" i="7"/>
  <c r="AR96" i="7"/>
  <c r="AQ96" i="7"/>
  <c r="AP96" i="7"/>
  <c r="AO96" i="7"/>
  <c r="AN96" i="7"/>
  <c r="AM96" i="7"/>
  <c r="AL96" i="7"/>
  <c r="AK96" i="7"/>
  <c r="AJ96" i="7"/>
  <c r="AI96" i="7"/>
  <c r="AH96" i="7"/>
  <c r="AG96" i="7"/>
  <c r="AF96" i="7"/>
  <c r="AE96" i="7"/>
  <c r="AD96" i="7"/>
  <c r="AC96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E96" i="7"/>
  <c r="D96" i="7"/>
  <c r="BJ95" i="7"/>
  <c r="BF95" i="7"/>
  <c r="BE95" i="7"/>
  <c r="BD95" i="7"/>
  <c r="BC95" i="7"/>
  <c r="BB95" i="7"/>
  <c r="BA95" i="7"/>
  <c r="AZ95" i="7"/>
  <c r="AY95" i="7"/>
  <c r="AX95" i="7"/>
  <c r="AW95" i="7"/>
  <c r="AU95" i="7"/>
  <c r="AT95" i="7"/>
  <c r="AS95" i="7"/>
  <c r="AR95" i="7"/>
  <c r="AQ95" i="7"/>
  <c r="AP95" i="7"/>
  <c r="AO95" i="7"/>
  <c r="AN95" i="7"/>
  <c r="AM95" i="7"/>
  <c r="AL95" i="7"/>
  <c r="AK95" i="7"/>
  <c r="AJ95" i="7"/>
  <c r="AI95" i="7"/>
  <c r="AH95" i="7"/>
  <c r="AG95" i="7"/>
  <c r="AF95" i="7"/>
  <c r="AE95" i="7"/>
  <c r="AD95" i="7"/>
  <c r="AC95" i="7"/>
  <c r="S95" i="7"/>
  <c r="R95" i="7"/>
  <c r="Q95" i="7"/>
  <c r="P95" i="7"/>
  <c r="O95" i="7"/>
  <c r="N95" i="7"/>
  <c r="M95" i="7"/>
  <c r="L95" i="7"/>
  <c r="K95" i="7"/>
  <c r="J95" i="7"/>
  <c r="I95" i="7"/>
  <c r="H95" i="7"/>
  <c r="G95" i="7"/>
  <c r="E95" i="7"/>
  <c r="D95" i="7"/>
  <c r="BJ94" i="7"/>
  <c r="CC94" i="7" s="1"/>
  <c r="BF94" i="7"/>
  <c r="BE94" i="7"/>
  <c r="BD94" i="7"/>
  <c r="BC94" i="7"/>
  <c r="BB94" i="7"/>
  <c r="BA94" i="7"/>
  <c r="AZ94" i="7"/>
  <c r="AY94" i="7"/>
  <c r="AX94" i="7"/>
  <c r="AW94" i="7"/>
  <c r="AU94" i="7"/>
  <c r="AT94" i="7"/>
  <c r="AS94" i="7"/>
  <c r="AR94" i="7"/>
  <c r="AQ94" i="7"/>
  <c r="AP94" i="7"/>
  <c r="AO94" i="7"/>
  <c r="AN94" i="7"/>
  <c r="AM94" i="7"/>
  <c r="AL94" i="7"/>
  <c r="AK94" i="7"/>
  <c r="AJ94" i="7"/>
  <c r="AI94" i="7"/>
  <c r="AH94" i="7"/>
  <c r="AG94" i="7"/>
  <c r="AF94" i="7"/>
  <c r="AE94" i="7"/>
  <c r="AD94" i="7"/>
  <c r="AC94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E94" i="7"/>
  <c r="D94" i="7"/>
  <c r="BJ93" i="7"/>
  <c r="BF93" i="7"/>
  <c r="BE93" i="7"/>
  <c r="BD93" i="7"/>
  <c r="BC93" i="7"/>
  <c r="BB93" i="7"/>
  <c r="BA93" i="7"/>
  <c r="AZ93" i="7"/>
  <c r="AY93" i="7"/>
  <c r="AX93" i="7"/>
  <c r="AW93" i="7"/>
  <c r="AU93" i="7"/>
  <c r="AT93" i="7"/>
  <c r="AS93" i="7"/>
  <c r="AR93" i="7"/>
  <c r="AQ93" i="7"/>
  <c r="AP93" i="7"/>
  <c r="AO93" i="7"/>
  <c r="AN93" i="7"/>
  <c r="AM93" i="7"/>
  <c r="AL93" i="7"/>
  <c r="AK93" i="7"/>
  <c r="AJ93" i="7"/>
  <c r="AI93" i="7"/>
  <c r="AH93" i="7"/>
  <c r="AG93" i="7"/>
  <c r="AF93" i="7"/>
  <c r="AE93" i="7"/>
  <c r="AD93" i="7"/>
  <c r="AC93" i="7"/>
  <c r="S93" i="7"/>
  <c r="R93" i="7"/>
  <c r="Q93" i="7"/>
  <c r="P93" i="7"/>
  <c r="O93" i="7"/>
  <c r="N93" i="7"/>
  <c r="M93" i="7"/>
  <c r="L93" i="7"/>
  <c r="K93" i="7"/>
  <c r="J93" i="7"/>
  <c r="I93" i="7"/>
  <c r="H93" i="7"/>
  <c r="G93" i="7"/>
  <c r="E93" i="7"/>
  <c r="D93" i="7"/>
  <c r="BJ92" i="7"/>
  <c r="CC92" i="7" s="1"/>
  <c r="BF92" i="7"/>
  <c r="BE92" i="7"/>
  <c r="BD92" i="7"/>
  <c r="BC92" i="7"/>
  <c r="BB92" i="7"/>
  <c r="BA92" i="7"/>
  <c r="AZ92" i="7"/>
  <c r="AY92" i="7"/>
  <c r="AX92" i="7"/>
  <c r="AW92" i="7"/>
  <c r="AU92" i="7"/>
  <c r="AT92" i="7"/>
  <c r="AS92" i="7"/>
  <c r="AR92" i="7"/>
  <c r="AQ92" i="7"/>
  <c r="AP92" i="7"/>
  <c r="AO92" i="7"/>
  <c r="AN92" i="7"/>
  <c r="AM92" i="7"/>
  <c r="AL92" i="7"/>
  <c r="AK92" i="7"/>
  <c r="AJ92" i="7"/>
  <c r="AI92" i="7"/>
  <c r="AH92" i="7"/>
  <c r="AG92" i="7"/>
  <c r="AF92" i="7"/>
  <c r="AE92" i="7"/>
  <c r="AD92" i="7"/>
  <c r="AC92" i="7"/>
  <c r="S92" i="7"/>
  <c r="R92" i="7"/>
  <c r="Q92" i="7"/>
  <c r="P92" i="7"/>
  <c r="O92" i="7"/>
  <c r="N92" i="7"/>
  <c r="M92" i="7"/>
  <c r="L92" i="7"/>
  <c r="K92" i="7"/>
  <c r="J92" i="7"/>
  <c r="I92" i="7"/>
  <c r="H92" i="7"/>
  <c r="G92" i="7"/>
  <c r="E92" i="7"/>
  <c r="D92" i="7"/>
  <c r="BJ91" i="7"/>
  <c r="CZ91" i="7" s="1"/>
  <c r="AV91" i="7" s="1"/>
  <c r="BF91" i="7"/>
  <c r="BE91" i="7"/>
  <c r="BD91" i="7"/>
  <c r="BC91" i="7"/>
  <c r="BB91" i="7"/>
  <c r="BA91" i="7"/>
  <c r="AZ91" i="7"/>
  <c r="AY91" i="7"/>
  <c r="AX91" i="7"/>
  <c r="AW91" i="7"/>
  <c r="AU91" i="7"/>
  <c r="AT91" i="7"/>
  <c r="AS91" i="7"/>
  <c r="AR91" i="7"/>
  <c r="AQ91" i="7"/>
  <c r="AP91" i="7"/>
  <c r="AO91" i="7"/>
  <c r="AN91" i="7"/>
  <c r="AM91" i="7"/>
  <c r="AL91" i="7"/>
  <c r="AK91" i="7"/>
  <c r="AJ91" i="7"/>
  <c r="AI91" i="7"/>
  <c r="AH91" i="7"/>
  <c r="AG91" i="7"/>
  <c r="AF91" i="7"/>
  <c r="AE91" i="7"/>
  <c r="AD91" i="7"/>
  <c r="AC91" i="7"/>
  <c r="S91" i="7"/>
  <c r="R91" i="7"/>
  <c r="Q91" i="7"/>
  <c r="P91" i="7"/>
  <c r="O91" i="7"/>
  <c r="N91" i="7"/>
  <c r="M91" i="7"/>
  <c r="L91" i="7"/>
  <c r="K91" i="7"/>
  <c r="J91" i="7"/>
  <c r="I91" i="7"/>
  <c r="H91" i="7"/>
  <c r="G91" i="7"/>
  <c r="E91" i="7"/>
  <c r="D91" i="7"/>
  <c r="BJ90" i="7"/>
  <c r="CC90" i="7" s="1"/>
  <c r="BF90" i="7"/>
  <c r="BE90" i="7"/>
  <c r="BD90" i="7"/>
  <c r="BC90" i="7"/>
  <c r="BB90" i="7"/>
  <c r="BA90" i="7"/>
  <c r="AZ90" i="7"/>
  <c r="AY90" i="7"/>
  <c r="AX90" i="7"/>
  <c r="AW90" i="7"/>
  <c r="AU90" i="7"/>
  <c r="AT90" i="7"/>
  <c r="AS90" i="7"/>
  <c r="AR90" i="7"/>
  <c r="AQ90" i="7"/>
  <c r="AP90" i="7"/>
  <c r="AO90" i="7"/>
  <c r="AN90" i="7"/>
  <c r="AM90" i="7"/>
  <c r="AL90" i="7"/>
  <c r="AK90" i="7"/>
  <c r="AJ90" i="7"/>
  <c r="AI90" i="7"/>
  <c r="AH90" i="7"/>
  <c r="AG90" i="7"/>
  <c r="AF90" i="7"/>
  <c r="AE90" i="7"/>
  <c r="AD90" i="7"/>
  <c r="AC90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E90" i="7"/>
  <c r="D90" i="7"/>
  <c r="BJ89" i="7"/>
  <c r="BF89" i="7"/>
  <c r="BE89" i="7"/>
  <c r="BD89" i="7"/>
  <c r="BC89" i="7"/>
  <c r="BB89" i="7"/>
  <c r="BA89" i="7"/>
  <c r="AZ89" i="7"/>
  <c r="AY89" i="7"/>
  <c r="AX89" i="7"/>
  <c r="AW89" i="7"/>
  <c r="AU89" i="7"/>
  <c r="AT89" i="7"/>
  <c r="AS89" i="7"/>
  <c r="AR89" i="7"/>
  <c r="AQ89" i="7"/>
  <c r="AP89" i="7"/>
  <c r="AO89" i="7"/>
  <c r="AN89" i="7"/>
  <c r="AM89" i="7"/>
  <c r="AL89" i="7"/>
  <c r="AK89" i="7"/>
  <c r="AJ89" i="7"/>
  <c r="AI89" i="7"/>
  <c r="AH89" i="7"/>
  <c r="AG89" i="7"/>
  <c r="AF89" i="7"/>
  <c r="AE89" i="7"/>
  <c r="AD89" i="7"/>
  <c r="AC89" i="7"/>
  <c r="S89" i="7"/>
  <c r="R89" i="7"/>
  <c r="Q89" i="7"/>
  <c r="P89" i="7"/>
  <c r="O89" i="7"/>
  <c r="N89" i="7"/>
  <c r="M89" i="7"/>
  <c r="L89" i="7"/>
  <c r="K89" i="7"/>
  <c r="J89" i="7"/>
  <c r="I89" i="7"/>
  <c r="H89" i="7"/>
  <c r="G89" i="7"/>
  <c r="E89" i="7"/>
  <c r="D89" i="7"/>
  <c r="BJ88" i="7"/>
  <c r="CC88" i="7" s="1"/>
  <c r="BF88" i="7"/>
  <c r="BE88" i="7"/>
  <c r="BD88" i="7"/>
  <c r="BC88" i="7"/>
  <c r="BB88" i="7"/>
  <c r="BA88" i="7"/>
  <c r="AZ88" i="7"/>
  <c r="AY88" i="7"/>
  <c r="AX88" i="7"/>
  <c r="AW88" i="7"/>
  <c r="AU88" i="7"/>
  <c r="AT88" i="7"/>
  <c r="AS88" i="7"/>
  <c r="AR88" i="7"/>
  <c r="AQ88" i="7"/>
  <c r="AP88" i="7"/>
  <c r="AO88" i="7"/>
  <c r="AN88" i="7"/>
  <c r="AM88" i="7"/>
  <c r="AL88" i="7"/>
  <c r="AK88" i="7"/>
  <c r="AJ88" i="7"/>
  <c r="AI88" i="7"/>
  <c r="AH88" i="7"/>
  <c r="AG88" i="7"/>
  <c r="AF88" i="7"/>
  <c r="AE88" i="7"/>
  <c r="AD88" i="7"/>
  <c r="AC88" i="7"/>
  <c r="S88" i="7"/>
  <c r="R88" i="7"/>
  <c r="Q88" i="7"/>
  <c r="P88" i="7"/>
  <c r="O88" i="7"/>
  <c r="N88" i="7"/>
  <c r="M88" i="7"/>
  <c r="L88" i="7"/>
  <c r="K88" i="7"/>
  <c r="J88" i="7"/>
  <c r="I88" i="7"/>
  <c r="H88" i="7"/>
  <c r="G88" i="7"/>
  <c r="E88" i="7"/>
  <c r="D88" i="7"/>
  <c r="BE87" i="7"/>
  <c r="BD87" i="7"/>
  <c r="BC87" i="7"/>
  <c r="BB87" i="7"/>
  <c r="BA87" i="7"/>
  <c r="AZ87" i="7"/>
  <c r="AY87" i="7"/>
  <c r="AX87" i="7"/>
  <c r="AW87" i="7"/>
  <c r="AV87" i="7"/>
  <c r="AU87" i="7"/>
  <c r="AT87" i="7"/>
  <c r="AS87" i="7"/>
  <c r="AR87" i="7"/>
  <c r="AQ87" i="7"/>
  <c r="AP87" i="7"/>
  <c r="AO87" i="7"/>
  <c r="AN87" i="7"/>
  <c r="AM87" i="7"/>
  <c r="AL87" i="7"/>
  <c r="AK87" i="7"/>
  <c r="AJ87" i="7"/>
  <c r="AI87" i="7"/>
  <c r="AH87" i="7"/>
  <c r="AG87" i="7"/>
  <c r="AF87" i="7"/>
  <c r="AE87" i="7"/>
  <c r="AD87" i="7"/>
  <c r="AC87" i="7"/>
  <c r="AB87" i="7"/>
  <c r="AA87" i="7"/>
  <c r="Z87" i="7"/>
  <c r="Y87" i="7"/>
  <c r="X87" i="7"/>
  <c r="W87" i="7"/>
  <c r="V87" i="7"/>
  <c r="T87" i="7"/>
  <c r="S87" i="7"/>
  <c r="R87" i="7"/>
  <c r="Q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BF86" i="7"/>
  <c r="BE86" i="7"/>
  <c r="BD86" i="7"/>
  <c r="BC86" i="7"/>
  <c r="BB86" i="7"/>
  <c r="BA86" i="7"/>
  <c r="AZ86" i="7"/>
  <c r="AY86" i="7"/>
  <c r="AX86" i="7"/>
  <c r="AW86" i="7"/>
  <c r="AV86" i="7"/>
  <c r="AU86" i="7"/>
  <c r="AT86" i="7"/>
  <c r="AS86" i="7"/>
  <c r="AR86" i="7"/>
  <c r="AQ86" i="7"/>
  <c r="AP86" i="7"/>
  <c r="AO86" i="7"/>
  <c r="AN86" i="7"/>
  <c r="AM86" i="7"/>
  <c r="AL86" i="7"/>
  <c r="AK86" i="7"/>
  <c r="AJ86" i="7"/>
  <c r="AI86" i="7"/>
  <c r="AH86" i="7"/>
  <c r="AG86" i="7"/>
  <c r="AF86" i="7"/>
  <c r="AE86" i="7"/>
  <c r="AD86" i="7"/>
  <c r="AC86" i="7"/>
  <c r="AB86" i="7"/>
  <c r="AA86" i="7"/>
  <c r="Z86" i="7"/>
  <c r="Y86" i="7"/>
  <c r="X86" i="7"/>
  <c r="W86" i="7"/>
  <c r="V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BF85" i="7"/>
  <c r="BE85" i="7"/>
  <c r="BD85" i="7"/>
  <c r="BC85" i="7"/>
  <c r="BB85" i="7"/>
  <c r="BA85" i="7"/>
  <c r="AZ85" i="7"/>
  <c r="AY85" i="7"/>
  <c r="AX85" i="7"/>
  <c r="AW85" i="7"/>
  <c r="AV85" i="7"/>
  <c r="AU85" i="7"/>
  <c r="AT85" i="7"/>
  <c r="AS85" i="7"/>
  <c r="AR85" i="7"/>
  <c r="AQ85" i="7"/>
  <c r="AP85" i="7"/>
  <c r="AO85" i="7"/>
  <c r="AN85" i="7"/>
  <c r="AM85" i="7"/>
  <c r="AL85" i="7"/>
  <c r="AK85" i="7"/>
  <c r="AJ85" i="7"/>
  <c r="AI85" i="7"/>
  <c r="AH85" i="7"/>
  <c r="AG85" i="7"/>
  <c r="AF85" i="7"/>
  <c r="AE85" i="7"/>
  <c r="AD85" i="7"/>
  <c r="AC85" i="7"/>
  <c r="AB85" i="7"/>
  <c r="AA85" i="7"/>
  <c r="Z85" i="7"/>
  <c r="Y85" i="7"/>
  <c r="X85" i="7"/>
  <c r="W85" i="7"/>
  <c r="V85" i="7"/>
  <c r="T85" i="7"/>
  <c r="S85" i="7"/>
  <c r="R85" i="7"/>
  <c r="Q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BF84" i="7"/>
  <c r="BE84" i="7"/>
  <c r="BD84" i="7"/>
  <c r="BC84" i="7"/>
  <c r="BB84" i="7"/>
  <c r="BA84" i="7"/>
  <c r="AZ84" i="7"/>
  <c r="AY84" i="7"/>
  <c r="AX84" i="7"/>
  <c r="AW84" i="7"/>
  <c r="AV84" i="7"/>
  <c r="AU84" i="7"/>
  <c r="AT84" i="7"/>
  <c r="AS84" i="7"/>
  <c r="AR84" i="7"/>
  <c r="AQ84" i="7"/>
  <c r="AP84" i="7"/>
  <c r="AO84" i="7"/>
  <c r="AN84" i="7"/>
  <c r="AM84" i="7"/>
  <c r="AL84" i="7"/>
  <c r="AK84" i="7"/>
  <c r="AJ84" i="7"/>
  <c r="AI84" i="7"/>
  <c r="AH84" i="7"/>
  <c r="AG84" i="7"/>
  <c r="AF84" i="7"/>
  <c r="AE84" i="7"/>
  <c r="AD84" i="7"/>
  <c r="AC84" i="7"/>
  <c r="AB84" i="7"/>
  <c r="AA84" i="7"/>
  <c r="Z84" i="7"/>
  <c r="Y84" i="7"/>
  <c r="X84" i="7"/>
  <c r="W84" i="7"/>
  <c r="V84" i="7"/>
  <c r="T84" i="7"/>
  <c r="S84" i="7"/>
  <c r="R84" i="7"/>
  <c r="Q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BF83" i="7"/>
  <c r="BE83" i="7"/>
  <c r="BD83" i="7"/>
  <c r="BC83" i="7"/>
  <c r="BB83" i="7"/>
  <c r="BA83" i="7"/>
  <c r="AZ83" i="7"/>
  <c r="AY83" i="7"/>
  <c r="AX83" i="7"/>
  <c r="AW83" i="7"/>
  <c r="AV83" i="7"/>
  <c r="AU83" i="7"/>
  <c r="AT83" i="7"/>
  <c r="AS83" i="7"/>
  <c r="AR83" i="7"/>
  <c r="AQ83" i="7"/>
  <c r="AP83" i="7"/>
  <c r="AO83" i="7"/>
  <c r="AN83" i="7"/>
  <c r="AM83" i="7"/>
  <c r="AL83" i="7"/>
  <c r="AK83" i="7"/>
  <c r="AJ83" i="7"/>
  <c r="AI83" i="7"/>
  <c r="AH83" i="7"/>
  <c r="AG83" i="7"/>
  <c r="AF83" i="7"/>
  <c r="AE83" i="7"/>
  <c r="AD83" i="7"/>
  <c r="AC83" i="7"/>
  <c r="AB83" i="7"/>
  <c r="AA83" i="7"/>
  <c r="Z83" i="7"/>
  <c r="Y83" i="7"/>
  <c r="X83" i="7"/>
  <c r="W83" i="7"/>
  <c r="V83" i="7"/>
  <c r="T83" i="7"/>
  <c r="S83" i="7"/>
  <c r="R83" i="7"/>
  <c r="Q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BF82" i="7"/>
  <c r="BE82" i="7"/>
  <c r="BD82" i="7"/>
  <c r="BC82" i="7"/>
  <c r="BB82" i="7"/>
  <c r="BA82" i="7"/>
  <c r="AZ82" i="7"/>
  <c r="AY82" i="7"/>
  <c r="AX82" i="7"/>
  <c r="AW82" i="7"/>
  <c r="AV82" i="7"/>
  <c r="AU82" i="7"/>
  <c r="AT82" i="7"/>
  <c r="AS82" i="7"/>
  <c r="AR82" i="7"/>
  <c r="AQ82" i="7"/>
  <c r="AP82" i="7"/>
  <c r="AO82" i="7"/>
  <c r="AN82" i="7"/>
  <c r="AM82" i="7"/>
  <c r="AL82" i="7"/>
  <c r="AK82" i="7"/>
  <c r="AJ82" i="7"/>
  <c r="AI82" i="7"/>
  <c r="AH82" i="7"/>
  <c r="AG82" i="7"/>
  <c r="AF82" i="7"/>
  <c r="AE82" i="7"/>
  <c r="AD82" i="7"/>
  <c r="AC82" i="7"/>
  <c r="AB82" i="7"/>
  <c r="AA82" i="7"/>
  <c r="Z82" i="7"/>
  <c r="Y82" i="7"/>
  <c r="X82" i="7"/>
  <c r="W82" i="7"/>
  <c r="V82" i="7"/>
  <c r="T82" i="7"/>
  <c r="S82" i="7"/>
  <c r="R82" i="7"/>
  <c r="Q82" i="7"/>
  <c r="P82" i="7"/>
  <c r="O82" i="7"/>
  <c r="N82" i="7"/>
  <c r="M82" i="7"/>
  <c r="L82" i="7"/>
  <c r="K82" i="7"/>
  <c r="J82" i="7"/>
  <c r="I82" i="7"/>
  <c r="H82" i="7"/>
  <c r="G82" i="7"/>
  <c r="F82" i="7"/>
  <c r="E82" i="7"/>
  <c r="D82" i="7"/>
  <c r="BF81" i="7"/>
  <c r="BE81" i="7"/>
  <c r="BD81" i="7"/>
  <c r="BC81" i="7"/>
  <c r="BB81" i="7"/>
  <c r="BA81" i="7"/>
  <c r="AZ81" i="7"/>
  <c r="AY81" i="7"/>
  <c r="AX81" i="7"/>
  <c r="AW81" i="7"/>
  <c r="AV81" i="7"/>
  <c r="AU81" i="7"/>
  <c r="AT81" i="7"/>
  <c r="AS81" i="7"/>
  <c r="AR81" i="7"/>
  <c r="AQ81" i="7"/>
  <c r="AP81" i="7"/>
  <c r="AO81" i="7"/>
  <c r="AN81" i="7"/>
  <c r="AM81" i="7"/>
  <c r="AL81" i="7"/>
  <c r="AK81" i="7"/>
  <c r="AJ81" i="7"/>
  <c r="AI81" i="7"/>
  <c r="AH81" i="7"/>
  <c r="AG81" i="7"/>
  <c r="AF81" i="7"/>
  <c r="AE81" i="7"/>
  <c r="AD81" i="7"/>
  <c r="AC81" i="7"/>
  <c r="AB81" i="7"/>
  <c r="AA81" i="7"/>
  <c r="Z81" i="7"/>
  <c r="Y81" i="7"/>
  <c r="X81" i="7"/>
  <c r="W81" i="7"/>
  <c r="V81" i="7"/>
  <c r="T81" i="7"/>
  <c r="S81" i="7"/>
  <c r="R81" i="7"/>
  <c r="Q81" i="7"/>
  <c r="P81" i="7"/>
  <c r="O81" i="7"/>
  <c r="N81" i="7"/>
  <c r="M81" i="7"/>
  <c r="L81" i="7"/>
  <c r="K81" i="7"/>
  <c r="J81" i="7"/>
  <c r="I81" i="7"/>
  <c r="H81" i="7"/>
  <c r="G81" i="7"/>
  <c r="F81" i="7"/>
  <c r="E81" i="7"/>
  <c r="D81" i="7"/>
  <c r="BF80" i="7"/>
  <c r="BE80" i="7"/>
  <c r="BD80" i="7"/>
  <c r="BC80" i="7"/>
  <c r="BB80" i="7"/>
  <c r="BA80" i="7"/>
  <c r="AZ80" i="7"/>
  <c r="AY80" i="7"/>
  <c r="AX80" i="7"/>
  <c r="AW80" i="7"/>
  <c r="AV80" i="7"/>
  <c r="AU80" i="7"/>
  <c r="AT80" i="7"/>
  <c r="AS80" i="7"/>
  <c r="AR80" i="7"/>
  <c r="AQ80" i="7"/>
  <c r="AP80" i="7"/>
  <c r="AO80" i="7"/>
  <c r="AN80" i="7"/>
  <c r="AM80" i="7"/>
  <c r="AL80" i="7"/>
  <c r="AK80" i="7"/>
  <c r="AJ80" i="7"/>
  <c r="AI80" i="7"/>
  <c r="AH80" i="7"/>
  <c r="AG80" i="7"/>
  <c r="AF80" i="7"/>
  <c r="AE80" i="7"/>
  <c r="AD80" i="7"/>
  <c r="AC80" i="7"/>
  <c r="AB80" i="7"/>
  <c r="AA80" i="7"/>
  <c r="Z80" i="7"/>
  <c r="Y80" i="7"/>
  <c r="X80" i="7"/>
  <c r="W80" i="7"/>
  <c r="V80" i="7"/>
  <c r="T80" i="7"/>
  <c r="S80" i="7"/>
  <c r="R80" i="7"/>
  <c r="Q80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BF79" i="7"/>
  <c r="BE79" i="7"/>
  <c r="BD79" i="7"/>
  <c r="BC79" i="7"/>
  <c r="BB79" i="7"/>
  <c r="BA79" i="7"/>
  <c r="AZ79" i="7"/>
  <c r="AY79" i="7"/>
  <c r="AX79" i="7"/>
  <c r="AW79" i="7"/>
  <c r="AV79" i="7"/>
  <c r="AU79" i="7"/>
  <c r="AT79" i="7"/>
  <c r="AS79" i="7"/>
  <c r="AR79" i="7"/>
  <c r="AQ79" i="7"/>
  <c r="AP79" i="7"/>
  <c r="AO79" i="7"/>
  <c r="AN79" i="7"/>
  <c r="AM79" i="7"/>
  <c r="AL79" i="7"/>
  <c r="AK79" i="7"/>
  <c r="AJ79" i="7"/>
  <c r="AI79" i="7"/>
  <c r="AH79" i="7"/>
  <c r="AG79" i="7"/>
  <c r="AF79" i="7"/>
  <c r="AE79" i="7"/>
  <c r="AD79" i="7"/>
  <c r="AC79" i="7"/>
  <c r="AB79" i="7"/>
  <c r="AA79" i="7"/>
  <c r="Z79" i="7"/>
  <c r="Y79" i="7"/>
  <c r="X79" i="7"/>
  <c r="W79" i="7"/>
  <c r="V79" i="7"/>
  <c r="T79" i="7"/>
  <c r="S79" i="7"/>
  <c r="R79" i="7"/>
  <c r="Q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BE78" i="7"/>
  <c r="BD78" i="7"/>
  <c r="BC78" i="7"/>
  <c r="BB78" i="7"/>
  <c r="BA78" i="7"/>
  <c r="AZ78" i="7"/>
  <c r="AY78" i="7"/>
  <c r="AX78" i="7"/>
  <c r="AW78" i="7"/>
  <c r="AV78" i="7"/>
  <c r="AU78" i="7"/>
  <c r="AT78" i="7"/>
  <c r="AS78" i="7"/>
  <c r="AR78" i="7"/>
  <c r="AQ78" i="7"/>
  <c r="AP78" i="7"/>
  <c r="AO78" i="7"/>
  <c r="AN78" i="7"/>
  <c r="AM78" i="7"/>
  <c r="AL78" i="7"/>
  <c r="AK78" i="7"/>
  <c r="AJ78" i="7"/>
  <c r="AI78" i="7"/>
  <c r="AH78" i="7"/>
  <c r="AG78" i="7"/>
  <c r="AF78" i="7"/>
  <c r="AE78" i="7"/>
  <c r="AD78" i="7"/>
  <c r="AC78" i="7"/>
  <c r="AB78" i="7"/>
  <c r="AA78" i="7"/>
  <c r="Z78" i="7"/>
  <c r="Y78" i="7"/>
  <c r="X78" i="7"/>
  <c r="W78" i="7"/>
  <c r="V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BF77" i="7"/>
  <c r="BE77" i="7"/>
  <c r="BD77" i="7"/>
  <c r="BC77" i="7"/>
  <c r="BB77" i="7"/>
  <c r="BA77" i="7"/>
  <c r="AZ77" i="7"/>
  <c r="AY77" i="7"/>
  <c r="AX77" i="7"/>
  <c r="AW77" i="7"/>
  <c r="AV77" i="7"/>
  <c r="AU77" i="7"/>
  <c r="AT77" i="7"/>
  <c r="AS77" i="7"/>
  <c r="AR77" i="7"/>
  <c r="AQ77" i="7"/>
  <c r="AP77" i="7"/>
  <c r="AO77" i="7"/>
  <c r="AN77" i="7"/>
  <c r="AM77" i="7"/>
  <c r="AL77" i="7"/>
  <c r="AK77" i="7"/>
  <c r="AJ77" i="7"/>
  <c r="AI77" i="7"/>
  <c r="AH77" i="7"/>
  <c r="AG77" i="7"/>
  <c r="AF77" i="7"/>
  <c r="AE77" i="7"/>
  <c r="AD77" i="7"/>
  <c r="AC77" i="7"/>
  <c r="AB77" i="7"/>
  <c r="AA77" i="7"/>
  <c r="Z77" i="7"/>
  <c r="Y77" i="7"/>
  <c r="X77" i="7"/>
  <c r="W77" i="7"/>
  <c r="V77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BF76" i="7"/>
  <c r="BE76" i="7"/>
  <c r="BD76" i="7"/>
  <c r="BC76" i="7"/>
  <c r="BB76" i="7"/>
  <c r="BA76" i="7"/>
  <c r="AZ76" i="7"/>
  <c r="AY76" i="7"/>
  <c r="AX76" i="7"/>
  <c r="AW76" i="7"/>
  <c r="AV76" i="7"/>
  <c r="AU76" i="7"/>
  <c r="AT76" i="7"/>
  <c r="AS76" i="7"/>
  <c r="AR76" i="7"/>
  <c r="AQ76" i="7"/>
  <c r="AP76" i="7"/>
  <c r="AO76" i="7"/>
  <c r="AN76" i="7"/>
  <c r="AM76" i="7"/>
  <c r="AL76" i="7"/>
  <c r="AK76" i="7"/>
  <c r="AJ76" i="7"/>
  <c r="AI76" i="7"/>
  <c r="AH76" i="7"/>
  <c r="AG76" i="7"/>
  <c r="AF76" i="7"/>
  <c r="AE76" i="7"/>
  <c r="AD76" i="7"/>
  <c r="AC76" i="7"/>
  <c r="AB76" i="7"/>
  <c r="AA76" i="7"/>
  <c r="Z76" i="7"/>
  <c r="Y76" i="7"/>
  <c r="X76" i="7"/>
  <c r="W76" i="7"/>
  <c r="V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BF75" i="7"/>
  <c r="BE75" i="7"/>
  <c r="BD75" i="7"/>
  <c r="BC75" i="7"/>
  <c r="BB75" i="7"/>
  <c r="BA75" i="7"/>
  <c r="AZ75" i="7"/>
  <c r="AY75" i="7"/>
  <c r="AX75" i="7"/>
  <c r="AW75" i="7"/>
  <c r="AV75" i="7"/>
  <c r="AU75" i="7"/>
  <c r="AT75" i="7"/>
  <c r="AS75" i="7"/>
  <c r="AR75" i="7"/>
  <c r="AQ75" i="7"/>
  <c r="AP75" i="7"/>
  <c r="AO75" i="7"/>
  <c r="AN75" i="7"/>
  <c r="AM75" i="7"/>
  <c r="AL75" i="7"/>
  <c r="AK75" i="7"/>
  <c r="AJ75" i="7"/>
  <c r="AI75" i="7"/>
  <c r="AH75" i="7"/>
  <c r="AG75" i="7"/>
  <c r="AF75" i="7"/>
  <c r="AE75" i="7"/>
  <c r="AD75" i="7"/>
  <c r="AC75" i="7"/>
  <c r="AB75" i="7"/>
  <c r="AA75" i="7"/>
  <c r="Z75" i="7"/>
  <c r="Y75" i="7"/>
  <c r="X75" i="7"/>
  <c r="W75" i="7"/>
  <c r="V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BF74" i="7"/>
  <c r="BE74" i="7"/>
  <c r="BD74" i="7"/>
  <c r="BC74" i="7"/>
  <c r="BB74" i="7"/>
  <c r="BA74" i="7"/>
  <c r="AZ74" i="7"/>
  <c r="AY74" i="7"/>
  <c r="AX74" i="7"/>
  <c r="AW74" i="7"/>
  <c r="AV74" i="7"/>
  <c r="AU74" i="7"/>
  <c r="AT74" i="7"/>
  <c r="AS74" i="7"/>
  <c r="AR74" i="7"/>
  <c r="AQ74" i="7"/>
  <c r="AP74" i="7"/>
  <c r="AO74" i="7"/>
  <c r="AN74" i="7"/>
  <c r="AM74" i="7"/>
  <c r="AL74" i="7"/>
  <c r="AK74" i="7"/>
  <c r="AJ74" i="7"/>
  <c r="AI74" i="7"/>
  <c r="AH74" i="7"/>
  <c r="AG74" i="7"/>
  <c r="AF74" i="7"/>
  <c r="AE74" i="7"/>
  <c r="AD74" i="7"/>
  <c r="AC74" i="7"/>
  <c r="AB74" i="7"/>
  <c r="AA74" i="7"/>
  <c r="Z74" i="7"/>
  <c r="Y74" i="7"/>
  <c r="X74" i="7"/>
  <c r="W74" i="7"/>
  <c r="V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BF73" i="7"/>
  <c r="BE73" i="7"/>
  <c r="BD73" i="7"/>
  <c r="BC73" i="7"/>
  <c r="BB73" i="7"/>
  <c r="BA73" i="7"/>
  <c r="AZ73" i="7"/>
  <c r="AY73" i="7"/>
  <c r="AX73" i="7"/>
  <c r="AW73" i="7"/>
  <c r="AV73" i="7"/>
  <c r="AU73" i="7"/>
  <c r="AT73" i="7"/>
  <c r="AS73" i="7"/>
  <c r="AR73" i="7"/>
  <c r="AQ73" i="7"/>
  <c r="AP73" i="7"/>
  <c r="AO73" i="7"/>
  <c r="AN73" i="7"/>
  <c r="AM73" i="7"/>
  <c r="AL73" i="7"/>
  <c r="AK73" i="7"/>
  <c r="AJ73" i="7"/>
  <c r="AI73" i="7"/>
  <c r="AH73" i="7"/>
  <c r="AG73" i="7"/>
  <c r="AF73" i="7"/>
  <c r="AE73" i="7"/>
  <c r="AD73" i="7"/>
  <c r="AC73" i="7"/>
  <c r="AB73" i="7"/>
  <c r="AA73" i="7"/>
  <c r="Z73" i="7"/>
  <c r="Y73" i="7"/>
  <c r="X73" i="7"/>
  <c r="W73" i="7"/>
  <c r="V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BF72" i="7"/>
  <c r="BE72" i="7"/>
  <c r="BD72" i="7"/>
  <c r="BC72" i="7"/>
  <c r="BB72" i="7"/>
  <c r="BA72" i="7"/>
  <c r="AZ72" i="7"/>
  <c r="AY72" i="7"/>
  <c r="AX72" i="7"/>
  <c r="AW72" i="7"/>
  <c r="AV72" i="7"/>
  <c r="AU72" i="7"/>
  <c r="AT72" i="7"/>
  <c r="AS72" i="7"/>
  <c r="AR72" i="7"/>
  <c r="AQ72" i="7"/>
  <c r="AP72" i="7"/>
  <c r="AO72" i="7"/>
  <c r="AN72" i="7"/>
  <c r="AM72" i="7"/>
  <c r="AL72" i="7"/>
  <c r="AK72" i="7"/>
  <c r="AJ72" i="7"/>
  <c r="AI72" i="7"/>
  <c r="AH72" i="7"/>
  <c r="AG72" i="7"/>
  <c r="AF72" i="7"/>
  <c r="AE72" i="7"/>
  <c r="AD72" i="7"/>
  <c r="AC72" i="7"/>
  <c r="AB72" i="7"/>
  <c r="AA72" i="7"/>
  <c r="Z72" i="7"/>
  <c r="Y72" i="7"/>
  <c r="X72" i="7"/>
  <c r="W72" i="7"/>
  <c r="V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BF71" i="7"/>
  <c r="BE71" i="7"/>
  <c r="BD71" i="7"/>
  <c r="BC71" i="7"/>
  <c r="BB71" i="7"/>
  <c r="BA71" i="7"/>
  <c r="AZ71" i="7"/>
  <c r="AY71" i="7"/>
  <c r="AX71" i="7"/>
  <c r="AW71" i="7"/>
  <c r="AV71" i="7"/>
  <c r="AU71" i="7"/>
  <c r="AT71" i="7"/>
  <c r="AS71" i="7"/>
  <c r="AR71" i="7"/>
  <c r="AQ71" i="7"/>
  <c r="AP71" i="7"/>
  <c r="AO71" i="7"/>
  <c r="AN71" i="7"/>
  <c r="AM71" i="7"/>
  <c r="AL71" i="7"/>
  <c r="AK71" i="7"/>
  <c r="AJ71" i="7"/>
  <c r="AI71" i="7"/>
  <c r="AH71" i="7"/>
  <c r="AG71" i="7"/>
  <c r="AF71" i="7"/>
  <c r="AE71" i="7"/>
  <c r="AD71" i="7"/>
  <c r="AC71" i="7"/>
  <c r="AB71" i="7"/>
  <c r="AA71" i="7"/>
  <c r="Z71" i="7"/>
  <c r="Y71" i="7"/>
  <c r="X71" i="7"/>
  <c r="W71" i="7"/>
  <c r="V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BF70" i="7"/>
  <c r="BE70" i="7"/>
  <c r="BD70" i="7"/>
  <c r="BC70" i="7"/>
  <c r="BB70" i="7"/>
  <c r="BA70" i="7"/>
  <c r="AZ70" i="7"/>
  <c r="AY70" i="7"/>
  <c r="AX70" i="7"/>
  <c r="AW70" i="7"/>
  <c r="AV70" i="7"/>
  <c r="AU70" i="7"/>
  <c r="AT70" i="7"/>
  <c r="AS70" i="7"/>
  <c r="AR70" i="7"/>
  <c r="AQ70" i="7"/>
  <c r="AP70" i="7"/>
  <c r="AO70" i="7"/>
  <c r="AN70" i="7"/>
  <c r="AM70" i="7"/>
  <c r="AL70" i="7"/>
  <c r="AK70" i="7"/>
  <c r="AJ70" i="7"/>
  <c r="AI70" i="7"/>
  <c r="AH70" i="7"/>
  <c r="AG70" i="7"/>
  <c r="AF70" i="7"/>
  <c r="AE70" i="7"/>
  <c r="AD70" i="7"/>
  <c r="AC70" i="7"/>
  <c r="AB70" i="7"/>
  <c r="AA70" i="7"/>
  <c r="Z70" i="7"/>
  <c r="Y70" i="7"/>
  <c r="X70" i="7"/>
  <c r="W70" i="7"/>
  <c r="V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BE69" i="7"/>
  <c r="BD69" i="7"/>
  <c r="BC69" i="7"/>
  <c r="BB69" i="7"/>
  <c r="BA69" i="7"/>
  <c r="AZ69" i="7"/>
  <c r="AY69" i="7"/>
  <c r="AX69" i="7"/>
  <c r="AW69" i="7"/>
  <c r="AV69" i="7"/>
  <c r="AU69" i="7"/>
  <c r="AT69" i="7"/>
  <c r="AS69" i="7"/>
  <c r="AR69" i="7"/>
  <c r="AQ69" i="7"/>
  <c r="AP69" i="7"/>
  <c r="AO69" i="7"/>
  <c r="AN69" i="7"/>
  <c r="AM69" i="7"/>
  <c r="AL69" i="7"/>
  <c r="AK69" i="7"/>
  <c r="AJ69" i="7"/>
  <c r="AI69" i="7"/>
  <c r="AH69" i="7"/>
  <c r="AG69" i="7"/>
  <c r="AF69" i="7"/>
  <c r="AE69" i="7"/>
  <c r="AD69" i="7"/>
  <c r="AC69" i="7"/>
  <c r="AB69" i="7"/>
  <c r="AA69" i="7"/>
  <c r="Z69" i="7"/>
  <c r="Y69" i="7"/>
  <c r="X69" i="7"/>
  <c r="W69" i="7"/>
  <c r="V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BF68" i="7"/>
  <c r="BE68" i="7"/>
  <c r="BD68" i="7"/>
  <c r="BC68" i="7"/>
  <c r="BB68" i="7"/>
  <c r="BA68" i="7"/>
  <c r="AZ68" i="7"/>
  <c r="AY68" i="7"/>
  <c r="AX68" i="7"/>
  <c r="AW68" i="7"/>
  <c r="AV68" i="7"/>
  <c r="AU68" i="7"/>
  <c r="AT68" i="7"/>
  <c r="AS68" i="7"/>
  <c r="AR68" i="7"/>
  <c r="AQ68" i="7"/>
  <c r="AP68" i="7"/>
  <c r="AO68" i="7"/>
  <c r="AN68" i="7"/>
  <c r="AM68" i="7"/>
  <c r="AL68" i="7"/>
  <c r="AK68" i="7"/>
  <c r="AJ68" i="7"/>
  <c r="AI68" i="7"/>
  <c r="AH68" i="7"/>
  <c r="AG68" i="7"/>
  <c r="AF68" i="7"/>
  <c r="AE68" i="7"/>
  <c r="AD68" i="7"/>
  <c r="AC68" i="7"/>
  <c r="AB68" i="7"/>
  <c r="AA68" i="7"/>
  <c r="Z68" i="7"/>
  <c r="Y68" i="7"/>
  <c r="X68" i="7"/>
  <c r="W68" i="7"/>
  <c r="V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BF67" i="7"/>
  <c r="BE67" i="7"/>
  <c r="BD67" i="7"/>
  <c r="BC67" i="7"/>
  <c r="BB67" i="7"/>
  <c r="BA67" i="7"/>
  <c r="AZ67" i="7"/>
  <c r="AY67" i="7"/>
  <c r="AX67" i="7"/>
  <c r="AW67" i="7"/>
  <c r="AV67" i="7"/>
  <c r="AU67" i="7"/>
  <c r="AT67" i="7"/>
  <c r="AS67" i="7"/>
  <c r="AR67" i="7"/>
  <c r="AQ67" i="7"/>
  <c r="AP67" i="7"/>
  <c r="AO67" i="7"/>
  <c r="AN67" i="7"/>
  <c r="AM67" i="7"/>
  <c r="AL67" i="7"/>
  <c r="AK67" i="7"/>
  <c r="AJ67" i="7"/>
  <c r="AI67" i="7"/>
  <c r="AH67" i="7"/>
  <c r="AG67" i="7"/>
  <c r="AF67" i="7"/>
  <c r="AE67" i="7"/>
  <c r="AD67" i="7"/>
  <c r="AC67" i="7"/>
  <c r="AB67" i="7"/>
  <c r="AA67" i="7"/>
  <c r="Z67" i="7"/>
  <c r="Y67" i="7"/>
  <c r="X67" i="7"/>
  <c r="W67" i="7"/>
  <c r="V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BF66" i="7"/>
  <c r="BE66" i="7"/>
  <c r="BD66" i="7"/>
  <c r="BC66" i="7"/>
  <c r="BB66" i="7"/>
  <c r="BA66" i="7"/>
  <c r="AZ66" i="7"/>
  <c r="AY66" i="7"/>
  <c r="AX66" i="7"/>
  <c r="AW66" i="7"/>
  <c r="AV66" i="7"/>
  <c r="AU66" i="7"/>
  <c r="AT66" i="7"/>
  <c r="AS66" i="7"/>
  <c r="AR66" i="7"/>
  <c r="AQ66" i="7"/>
  <c r="AP66" i="7"/>
  <c r="AO66" i="7"/>
  <c r="AN66" i="7"/>
  <c r="AM66" i="7"/>
  <c r="AL66" i="7"/>
  <c r="AK66" i="7"/>
  <c r="AJ66" i="7"/>
  <c r="AI66" i="7"/>
  <c r="AH66" i="7"/>
  <c r="AG66" i="7"/>
  <c r="AF66" i="7"/>
  <c r="AE66" i="7"/>
  <c r="AD66" i="7"/>
  <c r="AC66" i="7"/>
  <c r="AB66" i="7"/>
  <c r="AA66" i="7"/>
  <c r="Z66" i="7"/>
  <c r="Y66" i="7"/>
  <c r="X66" i="7"/>
  <c r="W66" i="7"/>
  <c r="V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BF65" i="7"/>
  <c r="BE65" i="7"/>
  <c r="BD65" i="7"/>
  <c r="BC65" i="7"/>
  <c r="BB65" i="7"/>
  <c r="BA65" i="7"/>
  <c r="AZ65" i="7"/>
  <c r="AY65" i="7"/>
  <c r="AX65" i="7"/>
  <c r="AW65" i="7"/>
  <c r="AV65" i="7"/>
  <c r="AU65" i="7"/>
  <c r="AT65" i="7"/>
  <c r="AS65" i="7"/>
  <c r="AR65" i="7"/>
  <c r="AQ65" i="7"/>
  <c r="AP65" i="7"/>
  <c r="AO65" i="7"/>
  <c r="AN65" i="7"/>
  <c r="AM65" i="7"/>
  <c r="AL65" i="7"/>
  <c r="AK65" i="7"/>
  <c r="AJ65" i="7"/>
  <c r="AI65" i="7"/>
  <c r="AH65" i="7"/>
  <c r="AG65" i="7"/>
  <c r="AF65" i="7"/>
  <c r="AE65" i="7"/>
  <c r="AD65" i="7"/>
  <c r="AC65" i="7"/>
  <c r="AB65" i="7"/>
  <c r="AA65" i="7"/>
  <c r="Z65" i="7"/>
  <c r="Y65" i="7"/>
  <c r="X65" i="7"/>
  <c r="W65" i="7"/>
  <c r="V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BF64" i="7"/>
  <c r="BE64" i="7"/>
  <c r="BD64" i="7"/>
  <c r="BC64" i="7"/>
  <c r="BB64" i="7"/>
  <c r="BA64" i="7"/>
  <c r="AZ64" i="7"/>
  <c r="AY64" i="7"/>
  <c r="AX64" i="7"/>
  <c r="AW64" i="7"/>
  <c r="AV64" i="7"/>
  <c r="AU64" i="7"/>
  <c r="AT64" i="7"/>
  <c r="AS64" i="7"/>
  <c r="AR64" i="7"/>
  <c r="AQ64" i="7"/>
  <c r="AP64" i="7"/>
  <c r="AO64" i="7"/>
  <c r="AN64" i="7"/>
  <c r="AM64" i="7"/>
  <c r="AL64" i="7"/>
  <c r="AK64" i="7"/>
  <c r="AJ64" i="7"/>
  <c r="AI64" i="7"/>
  <c r="AH64" i="7"/>
  <c r="AG64" i="7"/>
  <c r="AF64" i="7"/>
  <c r="AE64" i="7"/>
  <c r="AD64" i="7"/>
  <c r="AC64" i="7"/>
  <c r="AB64" i="7"/>
  <c r="AA64" i="7"/>
  <c r="Z64" i="7"/>
  <c r="Y64" i="7"/>
  <c r="X64" i="7"/>
  <c r="W64" i="7"/>
  <c r="V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BG63" i="7"/>
  <c r="BF63" i="7"/>
  <c r="BE63" i="7"/>
  <c r="BD63" i="7"/>
  <c r="BC63" i="7"/>
  <c r="BB63" i="7"/>
  <c r="BA63" i="7"/>
  <c r="AZ63" i="7"/>
  <c r="AY63" i="7"/>
  <c r="AX63" i="7"/>
  <c r="AW63" i="7"/>
  <c r="AV63" i="7"/>
  <c r="AU63" i="7"/>
  <c r="AT63" i="7"/>
  <c r="AS63" i="7"/>
  <c r="AR63" i="7"/>
  <c r="AQ63" i="7"/>
  <c r="AP63" i="7"/>
  <c r="AO63" i="7"/>
  <c r="AN63" i="7"/>
  <c r="AM63" i="7"/>
  <c r="AL63" i="7"/>
  <c r="AK63" i="7"/>
  <c r="AJ63" i="7"/>
  <c r="AI63" i="7"/>
  <c r="AH63" i="7"/>
  <c r="AG63" i="7"/>
  <c r="AF63" i="7"/>
  <c r="AE63" i="7"/>
  <c r="AD63" i="7"/>
  <c r="AC63" i="7"/>
  <c r="AB63" i="7"/>
  <c r="AA63" i="7"/>
  <c r="Z63" i="7"/>
  <c r="Y63" i="7"/>
  <c r="X63" i="7"/>
  <c r="W63" i="7"/>
  <c r="V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BE62" i="7"/>
  <c r="BD62" i="7"/>
  <c r="BC62" i="7"/>
  <c r="BB62" i="7"/>
  <c r="BA62" i="7"/>
  <c r="AZ62" i="7"/>
  <c r="AY62" i="7"/>
  <c r="AX62" i="7"/>
  <c r="AW62" i="7"/>
  <c r="AV62" i="7"/>
  <c r="AU62" i="7"/>
  <c r="AT62" i="7"/>
  <c r="AS62" i="7"/>
  <c r="AR62" i="7"/>
  <c r="AQ62" i="7"/>
  <c r="AP62" i="7"/>
  <c r="AO62" i="7"/>
  <c r="AN62" i="7"/>
  <c r="AM62" i="7"/>
  <c r="AL62" i="7"/>
  <c r="AK62" i="7"/>
  <c r="AJ62" i="7"/>
  <c r="AI62" i="7"/>
  <c r="AH62" i="7"/>
  <c r="AG62" i="7"/>
  <c r="AF62" i="7"/>
  <c r="AE62" i="7"/>
  <c r="AD62" i="7"/>
  <c r="AC62" i="7"/>
  <c r="AB62" i="7"/>
  <c r="AA62" i="7"/>
  <c r="Z62" i="7"/>
  <c r="Y62" i="7"/>
  <c r="X62" i="7"/>
  <c r="W62" i="7"/>
  <c r="V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BL61" i="7"/>
  <c r="H61" i="7" s="1"/>
  <c r="BF61" i="7"/>
  <c r="BE61" i="7"/>
  <c r="BD61" i="7"/>
  <c r="BC61" i="7"/>
  <c r="BB61" i="7"/>
  <c r="BA61" i="7"/>
  <c r="AZ61" i="7"/>
  <c r="AY61" i="7"/>
  <c r="AX61" i="7"/>
  <c r="AW61" i="7"/>
  <c r="AV61" i="7"/>
  <c r="AU61" i="7"/>
  <c r="AT61" i="7"/>
  <c r="AS61" i="7"/>
  <c r="AR61" i="7"/>
  <c r="AQ61" i="7"/>
  <c r="AP61" i="7"/>
  <c r="AO61" i="7"/>
  <c r="AN61" i="7"/>
  <c r="AM61" i="7"/>
  <c r="AL61" i="7"/>
  <c r="AK61" i="7"/>
  <c r="AJ61" i="7"/>
  <c r="AI61" i="7"/>
  <c r="AH61" i="7"/>
  <c r="AG61" i="7"/>
  <c r="AF61" i="7"/>
  <c r="AE61" i="7"/>
  <c r="AD61" i="7"/>
  <c r="AC61" i="7"/>
  <c r="AB61" i="7"/>
  <c r="AA61" i="7"/>
  <c r="Z61" i="7"/>
  <c r="Y61" i="7"/>
  <c r="X61" i="7"/>
  <c r="W61" i="7"/>
  <c r="T61" i="7"/>
  <c r="S61" i="7"/>
  <c r="R61" i="7"/>
  <c r="Q61" i="7"/>
  <c r="P61" i="7"/>
  <c r="O61" i="7"/>
  <c r="N61" i="7"/>
  <c r="M61" i="7"/>
  <c r="L61" i="7"/>
  <c r="K61" i="7"/>
  <c r="J61" i="7"/>
  <c r="I61" i="7"/>
  <c r="G61" i="7"/>
  <c r="F61" i="7"/>
  <c r="E61" i="7"/>
  <c r="D61" i="7"/>
  <c r="BL60" i="7"/>
  <c r="BF60" i="7"/>
  <c r="BE60" i="7"/>
  <c r="BD60" i="7"/>
  <c r="BC60" i="7"/>
  <c r="BB60" i="7"/>
  <c r="BA60" i="7"/>
  <c r="AZ60" i="7"/>
  <c r="AY60" i="7"/>
  <c r="AX60" i="7"/>
  <c r="AW60" i="7"/>
  <c r="AV60" i="7"/>
  <c r="AU60" i="7"/>
  <c r="AT60" i="7"/>
  <c r="AS60" i="7"/>
  <c r="AR60" i="7"/>
  <c r="AQ60" i="7"/>
  <c r="AP60" i="7"/>
  <c r="AO60" i="7"/>
  <c r="AN60" i="7"/>
  <c r="AM60" i="7"/>
  <c r="AL60" i="7"/>
  <c r="AK60" i="7"/>
  <c r="AJ60" i="7"/>
  <c r="AI60" i="7"/>
  <c r="AH60" i="7"/>
  <c r="AG60" i="7"/>
  <c r="AF60" i="7"/>
  <c r="AE60" i="7"/>
  <c r="AD60" i="7"/>
  <c r="AC60" i="7"/>
  <c r="AB60" i="7"/>
  <c r="AA60" i="7"/>
  <c r="Z60" i="7"/>
  <c r="Y60" i="7"/>
  <c r="X60" i="7"/>
  <c r="W60" i="7"/>
  <c r="T60" i="7"/>
  <c r="S60" i="7"/>
  <c r="R60" i="7"/>
  <c r="Q60" i="7"/>
  <c r="P60" i="7"/>
  <c r="O60" i="7"/>
  <c r="N60" i="7"/>
  <c r="M60" i="7"/>
  <c r="L60" i="7"/>
  <c r="K60" i="7"/>
  <c r="J60" i="7"/>
  <c r="I60" i="7"/>
  <c r="G60" i="7"/>
  <c r="F60" i="7"/>
  <c r="E60" i="7"/>
  <c r="D60" i="7"/>
  <c r="BL59" i="7"/>
  <c r="BZ59" i="7" s="1"/>
  <c r="V59" i="7" s="1"/>
  <c r="BF59" i="7"/>
  <c r="BE59" i="7"/>
  <c r="BD59" i="7"/>
  <c r="BC59" i="7"/>
  <c r="BB59" i="7"/>
  <c r="BA59" i="7"/>
  <c r="AZ59" i="7"/>
  <c r="AY59" i="7"/>
  <c r="AX59" i="7"/>
  <c r="AW59" i="7"/>
  <c r="AV59" i="7"/>
  <c r="AU59" i="7"/>
  <c r="AT59" i="7"/>
  <c r="AS59" i="7"/>
  <c r="AR59" i="7"/>
  <c r="AQ59" i="7"/>
  <c r="AP59" i="7"/>
  <c r="AO59" i="7"/>
  <c r="AN59" i="7"/>
  <c r="AM59" i="7"/>
  <c r="AL59" i="7"/>
  <c r="AK59" i="7"/>
  <c r="AJ59" i="7"/>
  <c r="AI59" i="7"/>
  <c r="AH59" i="7"/>
  <c r="AG59" i="7"/>
  <c r="AF59" i="7"/>
  <c r="AE59" i="7"/>
  <c r="AD59" i="7"/>
  <c r="AC59" i="7"/>
  <c r="AB59" i="7"/>
  <c r="AA59" i="7"/>
  <c r="Z59" i="7"/>
  <c r="Y59" i="7"/>
  <c r="X59" i="7"/>
  <c r="W59" i="7"/>
  <c r="T59" i="7"/>
  <c r="S59" i="7"/>
  <c r="R59" i="7"/>
  <c r="Q59" i="7"/>
  <c r="P59" i="7"/>
  <c r="O59" i="7"/>
  <c r="N59" i="7"/>
  <c r="M59" i="7"/>
  <c r="L59" i="7"/>
  <c r="K59" i="7"/>
  <c r="J59" i="7"/>
  <c r="I59" i="7"/>
  <c r="G59" i="7"/>
  <c r="F59" i="7"/>
  <c r="E59" i="7"/>
  <c r="D59" i="7"/>
  <c r="BL58" i="7"/>
  <c r="H58" i="7" s="1"/>
  <c r="BF58" i="7"/>
  <c r="BE58" i="7"/>
  <c r="BD58" i="7"/>
  <c r="BC58" i="7"/>
  <c r="BB58" i="7"/>
  <c r="BA58" i="7"/>
  <c r="AZ58" i="7"/>
  <c r="AY58" i="7"/>
  <c r="AX58" i="7"/>
  <c r="AW58" i="7"/>
  <c r="AV58" i="7"/>
  <c r="AU58" i="7"/>
  <c r="AT58" i="7"/>
  <c r="AS58" i="7"/>
  <c r="AR58" i="7"/>
  <c r="AQ58" i="7"/>
  <c r="AP58" i="7"/>
  <c r="AO58" i="7"/>
  <c r="AN58" i="7"/>
  <c r="AM58" i="7"/>
  <c r="AL58" i="7"/>
  <c r="AK58" i="7"/>
  <c r="AJ58" i="7"/>
  <c r="AI58" i="7"/>
  <c r="AH58" i="7"/>
  <c r="AG58" i="7"/>
  <c r="AF58" i="7"/>
  <c r="AE58" i="7"/>
  <c r="AD58" i="7"/>
  <c r="AC58" i="7"/>
  <c r="AB58" i="7"/>
  <c r="AA58" i="7"/>
  <c r="Z58" i="7"/>
  <c r="Y58" i="7"/>
  <c r="X58" i="7"/>
  <c r="W58" i="7"/>
  <c r="T58" i="7"/>
  <c r="S58" i="7"/>
  <c r="R58" i="7"/>
  <c r="Q58" i="7"/>
  <c r="P58" i="7"/>
  <c r="O58" i="7"/>
  <c r="N58" i="7"/>
  <c r="M58" i="7"/>
  <c r="L58" i="7"/>
  <c r="K58" i="7"/>
  <c r="J58" i="7"/>
  <c r="I58" i="7"/>
  <c r="G58" i="7"/>
  <c r="F58" i="7"/>
  <c r="E58" i="7"/>
  <c r="D58" i="7"/>
  <c r="BL57" i="7"/>
  <c r="BF57" i="7"/>
  <c r="BE57" i="7"/>
  <c r="BD57" i="7"/>
  <c r="BC57" i="7"/>
  <c r="BB57" i="7"/>
  <c r="BA57" i="7"/>
  <c r="AZ57" i="7"/>
  <c r="AY57" i="7"/>
  <c r="AX57" i="7"/>
  <c r="AW57" i="7"/>
  <c r="AV57" i="7"/>
  <c r="AU57" i="7"/>
  <c r="AT57" i="7"/>
  <c r="AS57" i="7"/>
  <c r="AR57" i="7"/>
  <c r="AQ57" i="7"/>
  <c r="AP57" i="7"/>
  <c r="AO57" i="7"/>
  <c r="AN57" i="7"/>
  <c r="AM57" i="7"/>
  <c r="AL57" i="7"/>
  <c r="AK57" i="7"/>
  <c r="AJ57" i="7"/>
  <c r="AI57" i="7"/>
  <c r="AH57" i="7"/>
  <c r="AG57" i="7"/>
  <c r="AF57" i="7"/>
  <c r="AE57" i="7"/>
  <c r="AD57" i="7"/>
  <c r="AC57" i="7"/>
  <c r="AB57" i="7"/>
  <c r="AA57" i="7"/>
  <c r="Z57" i="7"/>
  <c r="Y57" i="7"/>
  <c r="X57" i="7"/>
  <c r="W57" i="7"/>
  <c r="T57" i="7"/>
  <c r="S57" i="7"/>
  <c r="R57" i="7"/>
  <c r="Q57" i="7"/>
  <c r="P57" i="7"/>
  <c r="O57" i="7"/>
  <c r="N57" i="7"/>
  <c r="M57" i="7"/>
  <c r="L57" i="7"/>
  <c r="K57" i="7"/>
  <c r="J57" i="7"/>
  <c r="I57" i="7"/>
  <c r="G57" i="7"/>
  <c r="F57" i="7"/>
  <c r="E57" i="7"/>
  <c r="D57" i="7"/>
  <c r="BL56" i="7"/>
  <c r="BF56" i="7"/>
  <c r="BE56" i="7"/>
  <c r="BD56" i="7"/>
  <c r="BC56" i="7"/>
  <c r="BB56" i="7"/>
  <c r="BA56" i="7"/>
  <c r="AZ56" i="7"/>
  <c r="AY56" i="7"/>
  <c r="AX56" i="7"/>
  <c r="AW56" i="7"/>
  <c r="AV56" i="7"/>
  <c r="AU56" i="7"/>
  <c r="AT56" i="7"/>
  <c r="AS56" i="7"/>
  <c r="AR56" i="7"/>
  <c r="AQ56" i="7"/>
  <c r="AP56" i="7"/>
  <c r="AO56" i="7"/>
  <c r="AN56" i="7"/>
  <c r="AM56" i="7"/>
  <c r="AL56" i="7"/>
  <c r="AK56" i="7"/>
  <c r="AJ56" i="7"/>
  <c r="AI56" i="7"/>
  <c r="AH56" i="7"/>
  <c r="AG56" i="7"/>
  <c r="AF56" i="7"/>
  <c r="AE56" i="7"/>
  <c r="AD56" i="7"/>
  <c r="AC56" i="7"/>
  <c r="AB56" i="7"/>
  <c r="AA56" i="7"/>
  <c r="Z56" i="7"/>
  <c r="Y56" i="7"/>
  <c r="X56" i="7"/>
  <c r="W56" i="7"/>
  <c r="T56" i="7"/>
  <c r="S56" i="7"/>
  <c r="R56" i="7"/>
  <c r="Q56" i="7"/>
  <c r="P56" i="7"/>
  <c r="O56" i="7"/>
  <c r="N56" i="7"/>
  <c r="M56" i="7"/>
  <c r="L56" i="7"/>
  <c r="K56" i="7"/>
  <c r="J56" i="7"/>
  <c r="I56" i="7"/>
  <c r="G56" i="7"/>
  <c r="F56" i="7"/>
  <c r="E56" i="7"/>
  <c r="D56" i="7"/>
  <c r="BL55" i="7"/>
  <c r="BF55" i="7"/>
  <c r="BE55" i="7"/>
  <c r="BD55" i="7"/>
  <c r="BC55" i="7"/>
  <c r="BB55" i="7"/>
  <c r="BA55" i="7"/>
  <c r="AZ55" i="7"/>
  <c r="AY55" i="7"/>
  <c r="AX55" i="7"/>
  <c r="AW55" i="7"/>
  <c r="AV55" i="7"/>
  <c r="AU55" i="7"/>
  <c r="AT55" i="7"/>
  <c r="AS55" i="7"/>
  <c r="AR55" i="7"/>
  <c r="AQ55" i="7"/>
  <c r="AP55" i="7"/>
  <c r="AO55" i="7"/>
  <c r="AN55" i="7"/>
  <c r="AM55" i="7"/>
  <c r="AL55" i="7"/>
  <c r="AK55" i="7"/>
  <c r="AJ55" i="7"/>
  <c r="AI55" i="7"/>
  <c r="AH55" i="7"/>
  <c r="AG55" i="7"/>
  <c r="AF55" i="7"/>
  <c r="AE55" i="7"/>
  <c r="AD55" i="7"/>
  <c r="AC55" i="7"/>
  <c r="AB55" i="7"/>
  <c r="AA55" i="7"/>
  <c r="Z55" i="7"/>
  <c r="Y55" i="7"/>
  <c r="X55" i="7"/>
  <c r="W55" i="7"/>
  <c r="T55" i="7"/>
  <c r="S55" i="7"/>
  <c r="R55" i="7"/>
  <c r="Q55" i="7"/>
  <c r="P55" i="7"/>
  <c r="O55" i="7"/>
  <c r="N55" i="7"/>
  <c r="M55" i="7"/>
  <c r="L55" i="7"/>
  <c r="K55" i="7"/>
  <c r="J55" i="7"/>
  <c r="I55" i="7"/>
  <c r="G55" i="7"/>
  <c r="F55" i="7"/>
  <c r="E55" i="7"/>
  <c r="D55" i="7"/>
  <c r="BL54" i="7"/>
  <c r="BZ54" i="7" s="1"/>
  <c r="V54" i="7" s="1"/>
  <c r="BF54" i="7"/>
  <c r="BE54" i="7"/>
  <c r="BD54" i="7"/>
  <c r="BC54" i="7"/>
  <c r="BB54" i="7"/>
  <c r="BA54" i="7"/>
  <c r="AZ54" i="7"/>
  <c r="AY54" i="7"/>
  <c r="AX54" i="7"/>
  <c r="AW54" i="7"/>
  <c r="AV54" i="7"/>
  <c r="AU54" i="7"/>
  <c r="AT54" i="7"/>
  <c r="AS54" i="7"/>
  <c r="AR54" i="7"/>
  <c r="AQ54" i="7"/>
  <c r="AP54" i="7"/>
  <c r="AO54" i="7"/>
  <c r="AN54" i="7"/>
  <c r="AM54" i="7"/>
  <c r="AL54" i="7"/>
  <c r="AK54" i="7"/>
  <c r="AJ54" i="7"/>
  <c r="AI54" i="7"/>
  <c r="AH54" i="7"/>
  <c r="AG54" i="7"/>
  <c r="AF54" i="7"/>
  <c r="AE54" i="7"/>
  <c r="AD54" i="7"/>
  <c r="AC54" i="7"/>
  <c r="AB54" i="7"/>
  <c r="AA54" i="7"/>
  <c r="Z54" i="7"/>
  <c r="Y54" i="7"/>
  <c r="X54" i="7"/>
  <c r="W54" i="7"/>
  <c r="T54" i="7"/>
  <c r="S54" i="7"/>
  <c r="R54" i="7"/>
  <c r="Q54" i="7"/>
  <c r="P54" i="7"/>
  <c r="O54" i="7"/>
  <c r="N54" i="7"/>
  <c r="M54" i="7"/>
  <c r="L54" i="7"/>
  <c r="K54" i="7"/>
  <c r="J54" i="7"/>
  <c r="I54" i="7"/>
  <c r="G54" i="7"/>
  <c r="F54" i="7"/>
  <c r="E54" i="7"/>
  <c r="D54" i="7"/>
  <c r="BL53" i="7"/>
  <c r="BF53" i="7"/>
  <c r="BE53" i="7"/>
  <c r="BD53" i="7"/>
  <c r="BC53" i="7"/>
  <c r="BB53" i="7"/>
  <c r="BA53" i="7"/>
  <c r="AZ53" i="7"/>
  <c r="AY53" i="7"/>
  <c r="AX53" i="7"/>
  <c r="AW53" i="7"/>
  <c r="AV53" i="7"/>
  <c r="AU53" i="7"/>
  <c r="AT53" i="7"/>
  <c r="AS53" i="7"/>
  <c r="AR53" i="7"/>
  <c r="AQ53" i="7"/>
  <c r="AP53" i="7"/>
  <c r="AO53" i="7"/>
  <c r="AN53" i="7"/>
  <c r="AM53" i="7"/>
  <c r="AL53" i="7"/>
  <c r="AK53" i="7"/>
  <c r="AJ53" i="7"/>
  <c r="AI53" i="7"/>
  <c r="AH53" i="7"/>
  <c r="AG53" i="7"/>
  <c r="AF53" i="7"/>
  <c r="AE53" i="7"/>
  <c r="AD53" i="7"/>
  <c r="AC53" i="7"/>
  <c r="AB53" i="7"/>
  <c r="AA53" i="7"/>
  <c r="Z53" i="7"/>
  <c r="Y53" i="7"/>
  <c r="X53" i="7"/>
  <c r="W53" i="7"/>
  <c r="T53" i="7"/>
  <c r="S53" i="7"/>
  <c r="R53" i="7"/>
  <c r="Q53" i="7"/>
  <c r="P53" i="7"/>
  <c r="O53" i="7"/>
  <c r="N53" i="7"/>
  <c r="M53" i="7"/>
  <c r="L53" i="7"/>
  <c r="K53" i="7"/>
  <c r="J53" i="7"/>
  <c r="I53" i="7"/>
  <c r="G53" i="7"/>
  <c r="F53" i="7"/>
  <c r="E53" i="7"/>
  <c r="D53" i="7"/>
  <c r="BL52" i="7"/>
  <c r="BZ52" i="7" s="1"/>
  <c r="V52" i="7" s="1"/>
  <c r="BF52" i="7"/>
  <c r="BE52" i="7"/>
  <c r="BD52" i="7"/>
  <c r="BC52" i="7"/>
  <c r="BB52" i="7"/>
  <c r="BA52" i="7"/>
  <c r="AZ52" i="7"/>
  <c r="AY52" i="7"/>
  <c r="AX52" i="7"/>
  <c r="AW52" i="7"/>
  <c r="AV52" i="7"/>
  <c r="AU52" i="7"/>
  <c r="AT52" i="7"/>
  <c r="AS52" i="7"/>
  <c r="AR52" i="7"/>
  <c r="AQ52" i="7"/>
  <c r="AP52" i="7"/>
  <c r="AO52" i="7"/>
  <c r="AN52" i="7"/>
  <c r="AM52" i="7"/>
  <c r="AL52" i="7"/>
  <c r="AK52" i="7"/>
  <c r="AJ52" i="7"/>
  <c r="AI52" i="7"/>
  <c r="AH52" i="7"/>
  <c r="AG52" i="7"/>
  <c r="AF52" i="7"/>
  <c r="AE52" i="7"/>
  <c r="AD52" i="7"/>
  <c r="AC52" i="7"/>
  <c r="AB52" i="7"/>
  <c r="AA52" i="7"/>
  <c r="Z52" i="7"/>
  <c r="Y52" i="7"/>
  <c r="X52" i="7"/>
  <c r="W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BL51" i="7"/>
  <c r="BZ51" i="7" s="1"/>
  <c r="V51" i="7" s="1"/>
  <c r="BF51" i="7"/>
  <c r="BE51" i="7"/>
  <c r="BD51" i="7"/>
  <c r="BC51" i="7"/>
  <c r="BB51" i="7"/>
  <c r="BA51" i="7"/>
  <c r="AZ51" i="7"/>
  <c r="AY51" i="7"/>
  <c r="AX51" i="7"/>
  <c r="AW51" i="7"/>
  <c r="AV51" i="7"/>
  <c r="AU51" i="7"/>
  <c r="AT51" i="7"/>
  <c r="AS51" i="7"/>
  <c r="AR51" i="7"/>
  <c r="AQ51" i="7"/>
  <c r="AP51" i="7"/>
  <c r="AO51" i="7"/>
  <c r="AN51" i="7"/>
  <c r="AM51" i="7"/>
  <c r="AL51" i="7"/>
  <c r="AK51" i="7"/>
  <c r="AJ51" i="7"/>
  <c r="AI51" i="7"/>
  <c r="AH51" i="7"/>
  <c r="AG51" i="7"/>
  <c r="AF51" i="7"/>
  <c r="AE51" i="7"/>
  <c r="AD51" i="7"/>
  <c r="AC51" i="7"/>
  <c r="AB51" i="7"/>
  <c r="AA51" i="7"/>
  <c r="Z51" i="7"/>
  <c r="Y51" i="7"/>
  <c r="X51" i="7"/>
  <c r="W51" i="7"/>
  <c r="T51" i="7"/>
  <c r="S51" i="7"/>
  <c r="R51" i="7"/>
  <c r="Q51" i="7"/>
  <c r="P51" i="7"/>
  <c r="O51" i="7"/>
  <c r="N51" i="7"/>
  <c r="M51" i="7"/>
  <c r="L51" i="7"/>
  <c r="K51" i="7"/>
  <c r="J51" i="7"/>
  <c r="I51" i="7"/>
  <c r="G51" i="7"/>
  <c r="F51" i="7"/>
  <c r="E51" i="7"/>
  <c r="D51" i="7"/>
  <c r="BL50" i="7"/>
  <c r="BZ50" i="7" s="1"/>
  <c r="V50" i="7" s="1"/>
  <c r="BF50" i="7"/>
  <c r="BE50" i="7"/>
  <c r="BD50" i="7"/>
  <c r="BC50" i="7"/>
  <c r="BB50" i="7"/>
  <c r="BA50" i="7"/>
  <c r="AZ50" i="7"/>
  <c r="AY50" i="7"/>
  <c r="AX50" i="7"/>
  <c r="AW50" i="7"/>
  <c r="AV50" i="7"/>
  <c r="AU50" i="7"/>
  <c r="AT50" i="7"/>
  <c r="AS50" i="7"/>
  <c r="AR50" i="7"/>
  <c r="AQ50" i="7"/>
  <c r="AP50" i="7"/>
  <c r="AO50" i="7"/>
  <c r="AN50" i="7"/>
  <c r="AM50" i="7"/>
  <c r="AL50" i="7"/>
  <c r="AK50" i="7"/>
  <c r="AJ50" i="7"/>
  <c r="AI50" i="7"/>
  <c r="AH50" i="7"/>
  <c r="AG50" i="7"/>
  <c r="AF50" i="7"/>
  <c r="AE50" i="7"/>
  <c r="AD50" i="7"/>
  <c r="AC50" i="7"/>
  <c r="AB50" i="7"/>
  <c r="AA50" i="7"/>
  <c r="Z50" i="7"/>
  <c r="Y50" i="7"/>
  <c r="X50" i="7"/>
  <c r="W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BL49" i="7"/>
  <c r="H49" i="7" s="1"/>
  <c r="BF49" i="7"/>
  <c r="BE49" i="7"/>
  <c r="BD49" i="7"/>
  <c r="BC49" i="7"/>
  <c r="BB49" i="7"/>
  <c r="BA49" i="7"/>
  <c r="AZ49" i="7"/>
  <c r="AY49" i="7"/>
  <c r="AX49" i="7"/>
  <c r="AW49" i="7"/>
  <c r="AV49" i="7"/>
  <c r="AU49" i="7"/>
  <c r="AT49" i="7"/>
  <c r="AS49" i="7"/>
  <c r="AR49" i="7"/>
  <c r="AQ49" i="7"/>
  <c r="AP49" i="7"/>
  <c r="AO49" i="7"/>
  <c r="AN49" i="7"/>
  <c r="AM49" i="7"/>
  <c r="AL49" i="7"/>
  <c r="AK49" i="7"/>
  <c r="AJ49" i="7"/>
  <c r="AI49" i="7"/>
  <c r="AH49" i="7"/>
  <c r="AG49" i="7"/>
  <c r="AF49" i="7"/>
  <c r="AE49" i="7"/>
  <c r="AD49" i="7"/>
  <c r="AC49" i="7"/>
  <c r="AB49" i="7"/>
  <c r="AA49" i="7"/>
  <c r="Z49" i="7"/>
  <c r="Y49" i="7"/>
  <c r="X49" i="7"/>
  <c r="W49" i="7"/>
  <c r="T49" i="7"/>
  <c r="S49" i="7"/>
  <c r="R49" i="7"/>
  <c r="Q49" i="7"/>
  <c r="P49" i="7"/>
  <c r="O49" i="7"/>
  <c r="N49" i="7"/>
  <c r="M49" i="7"/>
  <c r="L49" i="7"/>
  <c r="K49" i="7"/>
  <c r="J49" i="7"/>
  <c r="I49" i="7"/>
  <c r="G49" i="7"/>
  <c r="F49" i="7"/>
  <c r="E49" i="7"/>
  <c r="D49" i="7"/>
  <c r="BL48" i="7"/>
  <c r="BZ48" i="7" s="1"/>
  <c r="V48" i="7" s="1"/>
  <c r="BF48" i="7"/>
  <c r="BE48" i="7"/>
  <c r="BD48" i="7"/>
  <c r="BC48" i="7"/>
  <c r="BB48" i="7"/>
  <c r="BA48" i="7"/>
  <c r="AZ48" i="7"/>
  <c r="AY48" i="7"/>
  <c r="AX48" i="7"/>
  <c r="AW48" i="7"/>
  <c r="AV48" i="7"/>
  <c r="AU48" i="7"/>
  <c r="AT48" i="7"/>
  <c r="AS48" i="7"/>
  <c r="AR48" i="7"/>
  <c r="AQ48" i="7"/>
  <c r="AP48" i="7"/>
  <c r="AO48" i="7"/>
  <c r="AN48" i="7"/>
  <c r="AM48" i="7"/>
  <c r="AL48" i="7"/>
  <c r="AK48" i="7"/>
  <c r="AJ48" i="7"/>
  <c r="AI48" i="7"/>
  <c r="AH48" i="7"/>
  <c r="AG48" i="7"/>
  <c r="AF48" i="7"/>
  <c r="AE48" i="7"/>
  <c r="AD48" i="7"/>
  <c r="AC48" i="7"/>
  <c r="AB48" i="7"/>
  <c r="AA48" i="7"/>
  <c r="Z48" i="7"/>
  <c r="Y48" i="7"/>
  <c r="X48" i="7"/>
  <c r="W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BZ47" i="7"/>
  <c r="V47" i="7" s="1"/>
  <c r="BL47" i="7"/>
  <c r="BF47" i="7"/>
  <c r="BE47" i="7"/>
  <c r="BD47" i="7"/>
  <c r="BC47" i="7"/>
  <c r="BB47" i="7"/>
  <c r="BA47" i="7"/>
  <c r="AZ47" i="7"/>
  <c r="AY47" i="7"/>
  <c r="AX47" i="7"/>
  <c r="AW47" i="7"/>
  <c r="AV47" i="7"/>
  <c r="AU47" i="7"/>
  <c r="AT47" i="7"/>
  <c r="AS47" i="7"/>
  <c r="AR47" i="7"/>
  <c r="AQ47" i="7"/>
  <c r="AP47" i="7"/>
  <c r="AO47" i="7"/>
  <c r="AN47" i="7"/>
  <c r="AM47" i="7"/>
  <c r="AL47" i="7"/>
  <c r="AK47" i="7"/>
  <c r="AJ47" i="7"/>
  <c r="AI47" i="7"/>
  <c r="AH47" i="7"/>
  <c r="AG47" i="7"/>
  <c r="AF47" i="7"/>
  <c r="AE47" i="7"/>
  <c r="AD47" i="7"/>
  <c r="AC47" i="7"/>
  <c r="AB47" i="7"/>
  <c r="AA47" i="7"/>
  <c r="Z47" i="7"/>
  <c r="Y47" i="7"/>
  <c r="X47" i="7"/>
  <c r="W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BL46" i="7"/>
  <c r="BF46" i="7"/>
  <c r="BE46" i="7"/>
  <c r="BD46" i="7"/>
  <c r="BC46" i="7"/>
  <c r="BB46" i="7"/>
  <c r="BA46" i="7"/>
  <c r="AZ46" i="7"/>
  <c r="AY46" i="7"/>
  <c r="AX46" i="7"/>
  <c r="AW46" i="7"/>
  <c r="AV46" i="7"/>
  <c r="AU46" i="7"/>
  <c r="AT46" i="7"/>
  <c r="AS46" i="7"/>
  <c r="AR46" i="7"/>
  <c r="AQ46" i="7"/>
  <c r="AP46" i="7"/>
  <c r="AO46" i="7"/>
  <c r="AN46" i="7"/>
  <c r="AM46" i="7"/>
  <c r="AL46" i="7"/>
  <c r="AK46" i="7"/>
  <c r="AJ46" i="7"/>
  <c r="AI46" i="7"/>
  <c r="AH46" i="7"/>
  <c r="AG46" i="7"/>
  <c r="AF46" i="7"/>
  <c r="AE46" i="7"/>
  <c r="AD46" i="7"/>
  <c r="AC46" i="7"/>
  <c r="AB46" i="7"/>
  <c r="AA46" i="7"/>
  <c r="Z46" i="7"/>
  <c r="Y46" i="7"/>
  <c r="X46" i="7"/>
  <c r="W46" i="7"/>
  <c r="T46" i="7"/>
  <c r="S46" i="7"/>
  <c r="R46" i="7"/>
  <c r="Q46" i="7"/>
  <c r="P46" i="7"/>
  <c r="O46" i="7"/>
  <c r="N46" i="7"/>
  <c r="M46" i="7"/>
  <c r="L46" i="7"/>
  <c r="K46" i="7"/>
  <c r="J46" i="7"/>
  <c r="I46" i="7"/>
  <c r="G46" i="7"/>
  <c r="F46" i="7"/>
  <c r="E46" i="7"/>
  <c r="D46" i="7"/>
  <c r="BL45" i="7"/>
  <c r="H45" i="7" s="1"/>
  <c r="BF45" i="7"/>
  <c r="BE45" i="7"/>
  <c r="BD45" i="7"/>
  <c r="BC45" i="7"/>
  <c r="BB45" i="7"/>
  <c r="BA45" i="7"/>
  <c r="AZ45" i="7"/>
  <c r="AY45" i="7"/>
  <c r="AX45" i="7"/>
  <c r="AW45" i="7"/>
  <c r="AV45" i="7"/>
  <c r="AU45" i="7"/>
  <c r="AT45" i="7"/>
  <c r="AS45" i="7"/>
  <c r="AR45" i="7"/>
  <c r="AQ45" i="7"/>
  <c r="AP45" i="7"/>
  <c r="AO45" i="7"/>
  <c r="AN45" i="7"/>
  <c r="AM45" i="7"/>
  <c r="AL45" i="7"/>
  <c r="AK45" i="7"/>
  <c r="AJ45" i="7"/>
  <c r="AI45" i="7"/>
  <c r="AH45" i="7"/>
  <c r="AG45" i="7"/>
  <c r="AF45" i="7"/>
  <c r="AE45" i="7"/>
  <c r="AD45" i="7"/>
  <c r="AC45" i="7"/>
  <c r="AB45" i="7"/>
  <c r="AA45" i="7"/>
  <c r="Z45" i="7"/>
  <c r="Y45" i="7"/>
  <c r="X45" i="7"/>
  <c r="W45" i="7"/>
  <c r="T45" i="7"/>
  <c r="S45" i="7"/>
  <c r="R45" i="7"/>
  <c r="Q45" i="7"/>
  <c r="P45" i="7"/>
  <c r="O45" i="7"/>
  <c r="N45" i="7"/>
  <c r="M45" i="7"/>
  <c r="L45" i="7"/>
  <c r="K45" i="7"/>
  <c r="J45" i="7"/>
  <c r="I45" i="7"/>
  <c r="G45" i="7"/>
  <c r="F45" i="7"/>
  <c r="E45" i="7"/>
  <c r="D45" i="7"/>
  <c r="BL44" i="7"/>
  <c r="BZ44" i="7" s="1"/>
  <c r="V44" i="7" s="1"/>
  <c r="BF44" i="7"/>
  <c r="BE44" i="7"/>
  <c r="BD44" i="7"/>
  <c r="BC44" i="7"/>
  <c r="BB44" i="7"/>
  <c r="BA44" i="7"/>
  <c r="AZ44" i="7"/>
  <c r="AY44" i="7"/>
  <c r="AX44" i="7"/>
  <c r="AW44" i="7"/>
  <c r="AV44" i="7"/>
  <c r="AU44" i="7"/>
  <c r="AT44" i="7"/>
  <c r="AS44" i="7"/>
  <c r="AR44" i="7"/>
  <c r="AQ44" i="7"/>
  <c r="AP44" i="7"/>
  <c r="AO44" i="7"/>
  <c r="AN44" i="7"/>
  <c r="AM44" i="7"/>
  <c r="AL44" i="7"/>
  <c r="AK44" i="7"/>
  <c r="AJ44" i="7"/>
  <c r="AI44" i="7"/>
  <c r="AH44" i="7"/>
  <c r="AG44" i="7"/>
  <c r="AF44" i="7"/>
  <c r="AE44" i="7"/>
  <c r="AD44" i="7"/>
  <c r="AC44" i="7"/>
  <c r="AB44" i="7"/>
  <c r="AA44" i="7"/>
  <c r="Z44" i="7"/>
  <c r="Y44" i="7"/>
  <c r="X44" i="7"/>
  <c r="W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BL43" i="7"/>
  <c r="H43" i="7" s="1"/>
  <c r="BF43" i="7"/>
  <c r="BE43" i="7"/>
  <c r="BD43" i="7"/>
  <c r="BC43" i="7"/>
  <c r="BB43" i="7"/>
  <c r="BA43" i="7"/>
  <c r="AZ43" i="7"/>
  <c r="AY43" i="7"/>
  <c r="AX43" i="7"/>
  <c r="AW43" i="7"/>
  <c r="AV43" i="7"/>
  <c r="AU43" i="7"/>
  <c r="AT43" i="7"/>
  <c r="AS43" i="7"/>
  <c r="AR43" i="7"/>
  <c r="AQ43" i="7"/>
  <c r="AP43" i="7"/>
  <c r="AO43" i="7"/>
  <c r="AN43" i="7"/>
  <c r="AM43" i="7"/>
  <c r="AL43" i="7"/>
  <c r="AK43" i="7"/>
  <c r="AJ43" i="7"/>
  <c r="AI43" i="7"/>
  <c r="AH43" i="7"/>
  <c r="AG43" i="7"/>
  <c r="AF43" i="7"/>
  <c r="AE43" i="7"/>
  <c r="AD43" i="7"/>
  <c r="AC43" i="7"/>
  <c r="AB43" i="7"/>
  <c r="AA43" i="7"/>
  <c r="Z43" i="7"/>
  <c r="Y43" i="7"/>
  <c r="X43" i="7"/>
  <c r="W43" i="7"/>
  <c r="T43" i="7"/>
  <c r="S43" i="7"/>
  <c r="R43" i="7"/>
  <c r="Q43" i="7"/>
  <c r="P43" i="7"/>
  <c r="O43" i="7"/>
  <c r="N43" i="7"/>
  <c r="M43" i="7"/>
  <c r="L43" i="7"/>
  <c r="K43" i="7"/>
  <c r="J43" i="7"/>
  <c r="I43" i="7"/>
  <c r="G43" i="7"/>
  <c r="F43" i="7"/>
  <c r="E43" i="7"/>
  <c r="D43" i="7"/>
  <c r="BL42" i="7"/>
  <c r="H42" i="7" s="1"/>
  <c r="BF42" i="7"/>
  <c r="BE42" i="7"/>
  <c r="BD42" i="7"/>
  <c r="BC42" i="7"/>
  <c r="BB42" i="7"/>
  <c r="BA42" i="7"/>
  <c r="AZ42" i="7"/>
  <c r="AY42" i="7"/>
  <c r="AX42" i="7"/>
  <c r="AW42" i="7"/>
  <c r="AV42" i="7"/>
  <c r="AU42" i="7"/>
  <c r="AT42" i="7"/>
  <c r="AS42" i="7"/>
  <c r="AR42" i="7"/>
  <c r="AQ42" i="7"/>
  <c r="AP42" i="7"/>
  <c r="AO42" i="7"/>
  <c r="AN42" i="7"/>
  <c r="AM42" i="7"/>
  <c r="AL42" i="7"/>
  <c r="AK42" i="7"/>
  <c r="AJ42" i="7"/>
  <c r="AI42" i="7"/>
  <c r="AH42" i="7"/>
  <c r="AG42" i="7"/>
  <c r="AF42" i="7"/>
  <c r="AE42" i="7"/>
  <c r="AD42" i="7"/>
  <c r="AC42" i="7"/>
  <c r="AB42" i="7"/>
  <c r="AA42" i="7"/>
  <c r="Z42" i="7"/>
  <c r="Y42" i="7"/>
  <c r="X42" i="7"/>
  <c r="W42" i="7"/>
  <c r="T42" i="7"/>
  <c r="S42" i="7"/>
  <c r="R42" i="7"/>
  <c r="Q42" i="7"/>
  <c r="P42" i="7"/>
  <c r="O42" i="7"/>
  <c r="N42" i="7"/>
  <c r="M42" i="7"/>
  <c r="L42" i="7"/>
  <c r="K42" i="7"/>
  <c r="J42" i="7"/>
  <c r="I42" i="7"/>
  <c r="G42" i="7"/>
  <c r="F42" i="7"/>
  <c r="E42" i="7"/>
  <c r="D42" i="7"/>
  <c r="BL41" i="7"/>
  <c r="BF41" i="7"/>
  <c r="BE41" i="7"/>
  <c r="BD41" i="7"/>
  <c r="BC41" i="7"/>
  <c r="BB41" i="7"/>
  <c r="BA41" i="7"/>
  <c r="AZ41" i="7"/>
  <c r="AY41" i="7"/>
  <c r="AX41" i="7"/>
  <c r="AW41" i="7"/>
  <c r="AV41" i="7"/>
  <c r="AU41" i="7"/>
  <c r="AT41" i="7"/>
  <c r="AS41" i="7"/>
  <c r="AR41" i="7"/>
  <c r="AQ41" i="7"/>
  <c r="AP41" i="7"/>
  <c r="AO41" i="7"/>
  <c r="AN41" i="7"/>
  <c r="AM41" i="7"/>
  <c r="AL41" i="7"/>
  <c r="AK41" i="7"/>
  <c r="AJ41" i="7"/>
  <c r="AI41" i="7"/>
  <c r="AH41" i="7"/>
  <c r="AG41" i="7"/>
  <c r="AF41" i="7"/>
  <c r="AE41" i="7"/>
  <c r="AD41" i="7"/>
  <c r="AC41" i="7"/>
  <c r="AB41" i="7"/>
  <c r="AA41" i="7"/>
  <c r="Z41" i="7"/>
  <c r="Y41" i="7"/>
  <c r="X41" i="7"/>
  <c r="W41" i="7"/>
  <c r="T41" i="7"/>
  <c r="S41" i="7"/>
  <c r="R41" i="7"/>
  <c r="Q41" i="7"/>
  <c r="P41" i="7"/>
  <c r="O41" i="7"/>
  <c r="N41" i="7"/>
  <c r="M41" i="7"/>
  <c r="L41" i="7"/>
  <c r="K41" i="7"/>
  <c r="J41" i="7"/>
  <c r="I41" i="7"/>
  <c r="G41" i="7"/>
  <c r="F41" i="7"/>
  <c r="E41" i="7"/>
  <c r="D41" i="7"/>
  <c r="BL40" i="7"/>
  <c r="BF40" i="7"/>
  <c r="BE40" i="7"/>
  <c r="BD40" i="7"/>
  <c r="BC40" i="7"/>
  <c r="BB40" i="7"/>
  <c r="BA40" i="7"/>
  <c r="AZ40" i="7"/>
  <c r="AY40" i="7"/>
  <c r="AX40" i="7"/>
  <c r="AW40" i="7"/>
  <c r="AV40" i="7"/>
  <c r="AU40" i="7"/>
  <c r="AT40" i="7"/>
  <c r="AS40" i="7"/>
  <c r="AR40" i="7"/>
  <c r="AQ40" i="7"/>
  <c r="AP40" i="7"/>
  <c r="AO40" i="7"/>
  <c r="AN40" i="7"/>
  <c r="AM40" i="7"/>
  <c r="AL40" i="7"/>
  <c r="AK40" i="7"/>
  <c r="AJ40" i="7"/>
  <c r="AI40" i="7"/>
  <c r="AH40" i="7"/>
  <c r="AG40" i="7"/>
  <c r="AF40" i="7"/>
  <c r="AE40" i="7"/>
  <c r="AD40" i="7"/>
  <c r="AC40" i="7"/>
  <c r="AB40" i="7"/>
  <c r="AA40" i="7"/>
  <c r="Z40" i="7"/>
  <c r="Y40" i="7"/>
  <c r="X40" i="7"/>
  <c r="W40" i="7"/>
  <c r="T40" i="7"/>
  <c r="S40" i="7"/>
  <c r="R40" i="7"/>
  <c r="Q40" i="7"/>
  <c r="P40" i="7"/>
  <c r="O40" i="7"/>
  <c r="N40" i="7"/>
  <c r="M40" i="7"/>
  <c r="L40" i="7"/>
  <c r="K40" i="7"/>
  <c r="J40" i="7"/>
  <c r="I40" i="7"/>
  <c r="G40" i="7"/>
  <c r="F40" i="7"/>
  <c r="E40" i="7"/>
  <c r="D40" i="7"/>
  <c r="BL39" i="7"/>
  <c r="BF39" i="7"/>
  <c r="BE39" i="7"/>
  <c r="BD39" i="7"/>
  <c r="BC39" i="7"/>
  <c r="BB39" i="7"/>
  <c r="BA39" i="7"/>
  <c r="AZ39" i="7"/>
  <c r="AY39" i="7"/>
  <c r="AX39" i="7"/>
  <c r="AW39" i="7"/>
  <c r="AV39" i="7"/>
  <c r="AU39" i="7"/>
  <c r="AT39" i="7"/>
  <c r="AS39" i="7"/>
  <c r="AR39" i="7"/>
  <c r="AQ39" i="7"/>
  <c r="AP39" i="7"/>
  <c r="AO39" i="7"/>
  <c r="AN39" i="7"/>
  <c r="AM39" i="7"/>
  <c r="AL39" i="7"/>
  <c r="AK39" i="7"/>
  <c r="AJ39" i="7"/>
  <c r="AI39" i="7"/>
  <c r="AH39" i="7"/>
  <c r="AG39" i="7"/>
  <c r="AF39" i="7"/>
  <c r="AE39" i="7"/>
  <c r="AD39" i="7"/>
  <c r="AC39" i="7"/>
  <c r="AB39" i="7"/>
  <c r="AA39" i="7"/>
  <c r="Z39" i="7"/>
  <c r="Y39" i="7"/>
  <c r="X39" i="7"/>
  <c r="W39" i="7"/>
  <c r="T39" i="7"/>
  <c r="S39" i="7"/>
  <c r="R39" i="7"/>
  <c r="Q39" i="7"/>
  <c r="P39" i="7"/>
  <c r="O39" i="7"/>
  <c r="N39" i="7"/>
  <c r="M39" i="7"/>
  <c r="L39" i="7"/>
  <c r="K39" i="7"/>
  <c r="J39" i="7"/>
  <c r="I39" i="7"/>
  <c r="G39" i="7"/>
  <c r="F39" i="7"/>
  <c r="E39" i="7"/>
  <c r="D39" i="7"/>
  <c r="BL38" i="7"/>
  <c r="BZ38" i="7" s="1"/>
  <c r="V38" i="7" s="1"/>
  <c r="BF38" i="7"/>
  <c r="BE38" i="7"/>
  <c r="BD38" i="7"/>
  <c r="BC38" i="7"/>
  <c r="BB38" i="7"/>
  <c r="BA38" i="7"/>
  <c r="AZ38" i="7"/>
  <c r="AY38" i="7"/>
  <c r="AX38" i="7"/>
  <c r="AW38" i="7"/>
  <c r="AV38" i="7"/>
  <c r="AU38" i="7"/>
  <c r="AT38" i="7"/>
  <c r="AS38" i="7"/>
  <c r="AR38" i="7"/>
  <c r="AQ38" i="7"/>
  <c r="AP38" i="7"/>
  <c r="AO38" i="7"/>
  <c r="AN38" i="7"/>
  <c r="AM38" i="7"/>
  <c r="AL38" i="7"/>
  <c r="AK38" i="7"/>
  <c r="AJ38" i="7"/>
  <c r="AI38" i="7"/>
  <c r="AH38" i="7"/>
  <c r="AG38" i="7"/>
  <c r="AF38" i="7"/>
  <c r="AE38" i="7"/>
  <c r="AD38" i="7"/>
  <c r="AC38" i="7"/>
  <c r="AB38" i="7"/>
  <c r="AA38" i="7"/>
  <c r="Z38" i="7"/>
  <c r="Y38" i="7"/>
  <c r="X38" i="7"/>
  <c r="W38" i="7"/>
  <c r="T38" i="7"/>
  <c r="S38" i="7"/>
  <c r="R38" i="7"/>
  <c r="Q38" i="7"/>
  <c r="P38" i="7"/>
  <c r="O38" i="7"/>
  <c r="N38" i="7"/>
  <c r="M38" i="7"/>
  <c r="L38" i="7"/>
  <c r="K38" i="7"/>
  <c r="J38" i="7"/>
  <c r="I38" i="7"/>
  <c r="G38" i="7"/>
  <c r="F38" i="7"/>
  <c r="E38" i="7"/>
  <c r="D38" i="7"/>
  <c r="BL37" i="7"/>
  <c r="BF37" i="7"/>
  <c r="BE37" i="7"/>
  <c r="BD37" i="7"/>
  <c r="BC37" i="7"/>
  <c r="BB37" i="7"/>
  <c r="BA37" i="7"/>
  <c r="AZ37" i="7"/>
  <c r="AY37" i="7"/>
  <c r="AX37" i="7"/>
  <c r="AW37" i="7"/>
  <c r="AV37" i="7"/>
  <c r="AU37" i="7"/>
  <c r="AT37" i="7"/>
  <c r="AS37" i="7"/>
  <c r="AR37" i="7"/>
  <c r="AQ37" i="7"/>
  <c r="AP37" i="7"/>
  <c r="AO37" i="7"/>
  <c r="AN37" i="7"/>
  <c r="AM37" i="7"/>
  <c r="AL37" i="7"/>
  <c r="AK37" i="7"/>
  <c r="AJ37" i="7"/>
  <c r="AI37" i="7"/>
  <c r="AH37" i="7"/>
  <c r="AG37" i="7"/>
  <c r="AF37" i="7"/>
  <c r="AE37" i="7"/>
  <c r="AD37" i="7"/>
  <c r="AC37" i="7"/>
  <c r="AB37" i="7"/>
  <c r="AA37" i="7"/>
  <c r="Z37" i="7"/>
  <c r="Y37" i="7"/>
  <c r="X37" i="7"/>
  <c r="W37" i="7"/>
  <c r="T37" i="7"/>
  <c r="S37" i="7"/>
  <c r="R37" i="7"/>
  <c r="Q37" i="7"/>
  <c r="P37" i="7"/>
  <c r="O37" i="7"/>
  <c r="N37" i="7"/>
  <c r="M37" i="7"/>
  <c r="L37" i="7"/>
  <c r="K37" i="7"/>
  <c r="J37" i="7"/>
  <c r="I37" i="7"/>
  <c r="G37" i="7"/>
  <c r="F37" i="7"/>
  <c r="E37" i="7"/>
  <c r="D37" i="7"/>
  <c r="BL36" i="7"/>
  <c r="BZ36" i="7" s="1"/>
  <c r="V36" i="7" s="1"/>
  <c r="BF36" i="7"/>
  <c r="BE36" i="7"/>
  <c r="BD36" i="7"/>
  <c r="BC36" i="7"/>
  <c r="BB36" i="7"/>
  <c r="BA36" i="7"/>
  <c r="AZ36" i="7"/>
  <c r="AY36" i="7"/>
  <c r="AX36" i="7"/>
  <c r="AW36" i="7"/>
  <c r="AV36" i="7"/>
  <c r="AU36" i="7"/>
  <c r="AT36" i="7"/>
  <c r="AS36" i="7"/>
  <c r="AR36" i="7"/>
  <c r="AQ36" i="7"/>
  <c r="AP36" i="7"/>
  <c r="AO36" i="7"/>
  <c r="AN36" i="7"/>
  <c r="AM36" i="7"/>
  <c r="AL36" i="7"/>
  <c r="AK36" i="7"/>
  <c r="AJ36" i="7"/>
  <c r="AI36" i="7"/>
  <c r="AH36" i="7"/>
  <c r="AG36" i="7"/>
  <c r="AF36" i="7"/>
  <c r="AE36" i="7"/>
  <c r="AD36" i="7"/>
  <c r="AC36" i="7"/>
  <c r="AB36" i="7"/>
  <c r="AA36" i="7"/>
  <c r="Z36" i="7"/>
  <c r="Y36" i="7"/>
  <c r="X36" i="7"/>
  <c r="W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BL35" i="7"/>
  <c r="BZ35" i="7" s="1"/>
  <c r="V35" i="7" s="1"/>
  <c r="BF35" i="7"/>
  <c r="BE35" i="7"/>
  <c r="BD35" i="7"/>
  <c r="BC35" i="7"/>
  <c r="BB35" i="7"/>
  <c r="BA35" i="7"/>
  <c r="AZ35" i="7"/>
  <c r="AY35" i="7"/>
  <c r="AX35" i="7"/>
  <c r="AW35" i="7"/>
  <c r="AV35" i="7"/>
  <c r="AU35" i="7"/>
  <c r="AT35" i="7"/>
  <c r="AS35" i="7"/>
  <c r="AR35" i="7"/>
  <c r="AQ35" i="7"/>
  <c r="AP35" i="7"/>
  <c r="AO35" i="7"/>
  <c r="AN35" i="7"/>
  <c r="AM35" i="7"/>
  <c r="AL35" i="7"/>
  <c r="AK35" i="7"/>
  <c r="AJ35" i="7"/>
  <c r="AI35" i="7"/>
  <c r="AH35" i="7"/>
  <c r="AG35" i="7"/>
  <c r="AF35" i="7"/>
  <c r="AE35" i="7"/>
  <c r="AD35" i="7"/>
  <c r="AC35" i="7"/>
  <c r="AB35" i="7"/>
  <c r="AA35" i="7"/>
  <c r="Z35" i="7"/>
  <c r="Y35" i="7"/>
  <c r="X35" i="7"/>
  <c r="W35" i="7"/>
  <c r="T35" i="7"/>
  <c r="S35" i="7"/>
  <c r="R35" i="7"/>
  <c r="Q35" i="7"/>
  <c r="P35" i="7"/>
  <c r="O35" i="7"/>
  <c r="N35" i="7"/>
  <c r="M35" i="7"/>
  <c r="L35" i="7"/>
  <c r="K35" i="7"/>
  <c r="J35" i="7"/>
  <c r="I35" i="7"/>
  <c r="G35" i="7"/>
  <c r="F35" i="7"/>
  <c r="E35" i="7"/>
  <c r="D35" i="7"/>
  <c r="BL34" i="7"/>
  <c r="BZ34" i="7" s="1"/>
  <c r="V34" i="7" s="1"/>
  <c r="BF34" i="7"/>
  <c r="BE34" i="7"/>
  <c r="BD34" i="7"/>
  <c r="BC34" i="7"/>
  <c r="BB34" i="7"/>
  <c r="BA34" i="7"/>
  <c r="AZ34" i="7"/>
  <c r="AY34" i="7"/>
  <c r="AX34" i="7"/>
  <c r="AW34" i="7"/>
  <c r="AV34" i="7"/>
  <c r="AU34" i="7"/>
  <c r="AT34" i="7"/>
  <c r="AS34" i="7"/>
  <c r="AR34" i="7"/>
  <c r="AQ34" i="7"/>
  <c r="AP34" i="7"/>
  <c r="AO34" i="7"/>
  <c r="AN34" i="7"/>
  <c r="AM34" i="7"/>
  <c r="AL34" i="7"/>
  <c r="AK34" i="7"/>
  <c r="AJ34" i="7"/>
  <c r="AI34" i="7"/>
  <c r="AH34" i="7"/>
  <c r="AG34" i="7"/>
  <c r="AF34" i="7"/>
  <c r="AE34" i="7"/>
  <c r="AD34" i="7"/>
  <c r="AC34" i="7"/>
  <c r="AB34" i="7"/>
  <c r="AA34" i="7"/>
  <c r="Z34" i="7"/>
  <c r="Y34" i="7"/>
  <c r="X34" i="7"/>
  <c r="W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BL33" i="7"/>
  <c r="H33" i="7" s="1"/>
  <c r="BF33" i="7"/>
  <c r="BE33" i="7"/>
  <c r="BD33" i="7"/>
  <c r="BC33" i="7"/>
  <c r="BB33" i="7"/>
  <c r="BA33" i="7"/>
  <c r="AZ33" i="7"/>
  <c r="AY33" i="7"/>
  <c r="AX33" i="7"/>
  <c r="AW33" i="7"/>
  <c r="AV33" i="7"/>
  <c r="AU33" i="7"/>
  <c r="AT33" i="7"/>
  <c r="AS33" i="7"/>
  <c r="AR33" i="7"/>
  <c r="AQ33" i="7"/>
  <c r="AP33" i="7"/>
  <c r="AO33" i="7"/>
  <c r="AN33" i="7"/>
  <c r="AM33" i="7"/>
  <c r="AL33" i="7"/>
  <c r="AK33" i="7"/>
  <c r="AJ33" i="7"/>
  <c r="AI33" i="7"/>
  <c r="AH33" i="7"/>
  <c r="AG33" i="7"/>
  <c r="AF33" i="7"/>
  <c r="AE33" i="7"/>
  <c r="AD33" i="7"/>
  <c r="AC33" i="7"/>
  <c r="AB33" i="7"/>
  <c r="AA33" i="7"/>
  <c r="Z33" i="7"/>
  <c r="Y33" i="7"/>
  <c r="X33" i="7"/>
  <c r="W33" i="7"/>
  <c r="T33" i="7"/>
  <c r="S33" i="7"/>
  <c r="R33" i="7"/>
  <c r="Q33" i="7"/>
  <c r="P33" i="7"/>
  <c r="O33" i="7"/>
  <c r="N33" i="7"/>
  <c r="M33" i="7"/>
  <c r="L33" i="7"/>
  <c r="K33" i="7"/>
  <c r="J33" i="7"/>
  <c r="I33" i="7"/>
  <c r="G33" i="7"/>
  <c r="F33" i="7"/>
  <c r="E33" i="7"/>
  <c r="D33" i="7"/>
  <c r="BL32" i="7"/>
  <c r="BZ32" i="7" s="1"/>
  <c r="V32" i="7" s="1"/>
  <c r="BF32" i="7"/>
  <c r="BE32" i="7"/>
  <c r="BD32" i="7"/>
  <c r="BC32" i="7"/>
  <c r="BB32" i="7"/>
  <c r="BA32" i="7"/>
  <c r="AZ32" i="7"/>
  <c r="AY32" i="7"/>
  <c r="AX32" i="7"/>
  <c r="AW32" i="7"/>
  <c r="AV32" i="7"/>
  <c r="AU32" i="7"/>
  <c r="AT32" i="7"/>
  <c r="AS32" i="7"/>
  <c r="AR32" i="7"/>
  <c r="AQ32" i="7"/>
  <c r="AP32" i="7"/>
  <c r="AO32" i="7"/>
  <c r="AN32" i="7"/>
  <c r="AM32" i="7"/>
  <c r="AL32" i="7"/>
  <c r="AK32" i="7"/>
  <c r="AJ32" i="7"/>
  <c r="AI32" i="7"/>
  <c r="AH32" i="7"/>
  <c r="AG32" i="7"/>
  <c r="AF32" i="7"/>
  <c r="AE32" i="7"/>
  <c r="AD32" i="7"/>
  <c r="AC32" i="7"/>
  <c r="AB32" i="7"/>
  <c r="AA32" i="7"/>
  <c r="Z32" i="7"/>
  <c r="Y32" i="7"/>
  <c r="X32" i="7"/>
  <c r="W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BL31" i="7"/>
  <c r="BZ31" i="7" s="1"/>
  <c r="V31" i="7" s="1"/>
  <c r="BF31" i="7"/>
  <c r="BE31" i="7"/>
  <c r="BD31" i="7"/>
  <c r="BC31" i="7"/>
  <c r="BB31" i="7"/>
  <c r="BA31" i="7"/>
  <c r="AZ31" i="7"/>
  <c r="AY31" i="7"/>
  <c r="AX31" i="7"/>
  <c r="AW31" i="7"/>
  <c r="AV31" i="7"/>
  <c r="AU31" i="7"/>
  <c r="AT31" i="7"/>
  <c r="AS31" i="7"/>
  <c r="AR31" i="7"/>
  <c r="AQ31" i="7"/>
  <c r="AP31" i="7"/>
  <c r="AO31" i="7"/>
  <c r="AN31" i="7"/>
  <c r="AM31" i="7"/>
  <c r="AL31" i="7"/>
  <c r="AK31" i="7"/>
  <c r="AJ31" i="7"/>
  <c r="AI31" i="7"/>
  <c r="AH31" i="7"/>
  <c r="AG31" i="7"/>
  <c r="AF31" i="7"/>
  <c r="AE31" i="7"/>
  <c r="AD31" i="7"/>
  <c r="AC31" i="7"/>
  <c r="AB31" i="7"/>
  <c r="AA31" i="7"/>
  <c r="Z31" i="7"/>
  <c r="Y31" i="7"/>
  <c r="X31" i="7"/>
  <c r="W31" i="7"/>
  <c r="T31" i="7"/>
  <c r="S31" i="7"/>
  <c r="R31" i="7"/>
  <c r="Q31" i="7"/>
  <c r="P31" i="7"/>
  <c r="O31" i="7"/>
  <c r="N31" i="7"/>
  <c r="M31" i="7"/>
  <c r="L31" i="7"/>
  <c r="K31" i="7"/>
  <c r="J31" i="7"/>
  <c r="I31" i="7"/>
  <c r="G31" i="7"/>
  <c r="F31" i="7"/>
  <c r="E31" i="7"/>
  <c r="D31" i="7"/>
  <c r="BL30" i="7"/>
  <c r="BF30" i="7"/>
  <c r="BE30" i="7"/>
  <c r="BD30" i="7"/>
  <c r="BC30" i="7"/>
  <c r="BB30" i="7"/>
  <c r="BA30" i="7"/>
  <c r="AZ30" i="7"/>
  <c r="AY30" i="7"/>
  <c r="AX30" i="7"/>
  <c r="AW30" i="7"/>
  <c r="AV30" i="7"/>
  <c r="AU30" i="7"/>
  <c r="AT30" i="7"/>
  <c r="AS30" i="7"/>
  <c r="AR30" i="7"/>
  <c r="AQ30" i="7"/>
  <c r="AP30" i="7"/>
  <c r="AO30" i="7"/>
  <c r="AN30" i="7"/>
  <c r="AM30" i="7"/>
  <c r="AL30" i="7"/>
  <c r="AK30" i="7"/>
  <c r="AJ30" i="7"/>
  <c r="AI30" i="7"/>
  <c r="AH30" i="7"/>
  <c r="AG30" i="7"/>
  <c r="AF30" i="7"/>
  <c r="AE30" i="7"/>
  <c r="AD30" i="7"/>
  <c r="AC30" i="7"/>
  <c r="AB30" i="7"/>
  <c r="AA30" i="7"/>
  <c r="Z30" i="7"/>
  <c r="Y30" i="7"/>
  <c r="X30" i="7"/>
  <c r="W30" i="7"/>
  <c r="T30" i="7"/>
  <c r="S30" i="7"/>
  <c r="R30" i="7"/>
  <c r="Q30" i="7"/>
  <c r="P30" i="7"/>
  <c r="O30" i="7"/>
  <c r="N30" i="7"/>
  <c r="M30" i="7"/>
  <c r="L30" i="7"/>
  <c r="K30" i="7"/>
  <c r="J30" i="7"/>
  <c r="I30" i="7"/>
  <c r="G30" i="7"/>
  <c r="F30" i="7"/>
  <c r="E30" i="7"/>
  <c r="D30" i="7"/>
  <c r="BL29" i="7"/>
  <c r="H29" i="7" s="1"/>
  <c r="BF29" i="7"/>
  <c r="BE29" i="7"/>
  <c r="BD29" i="7"/>
  <c r="BC29" i="7"/>
  <c r="BB29" i="7"/>
  <c r="BA29" i="7"/>
  <c r="AZ29" i="7"/>
  <c r="AY29" i="7"/>
  <c r="AX29" i="7"/>
  <c r="AW29" i="7"/>
  <c r="AV29" i="7"/>
  <c r="AU29" i="7"/>
  <c r="AT29" i="7"/>
  <c r="AS29" i="7"/>
  <c r="AR29" i="7"/>
  <c r="AQ29" i="7"/>
  <c r="AP29" i="7"/>
  <c r="AO29" i="7"/>
  <c r="AN29" i="7"/>
  <c r="AM29" i="7"/>
  <c r="AL29" i="7"/>
  <c r="AK29" i="7"/>
  <c r="AJ29" i="7"/>
  <c r="AI29" i="7"/>
  <c r="AH29" i="7"/>
  <c r="AG29" i="7"/>
  <c r="AF29" i="7"/>
  <c r="AE29" i="7"/>
  <c r="AD29" i="7"/>
  <c r="AC29" i="7"/>
  <c r="AB29" i="7"/>
  <c r="AA29" i="7"/>
  <c r="Z29" i="7"/>
  <c r="Y29" i="7"/>
  <c r="X29" i="7"/>
  <c r="W29" i="7"/>
  <c r="T29" i="7"/>
  <c r="S29" i="7"/>
  <c r="R29" i="7"/>
  <c r="Q29" i="7"/>
  <c r="P29" i="7"/>
  <c r="O29" i="7"/>
  <c r="N29" i="7"/>
  <c r="M29" i="7"/>
  <c r="L29" i="7"/>
  <c r="K29" i="7"/>
  <c r="J29" i="7"/>
  <c r="I29" i="7"/>
  <c r="G29" i="7"/>
  <c r="F29" i="7"/>
  <c r="E29" i="7"/>
  <c r="D29" i="7"/>
  <c r="BL28" i="7"/>
  <c r="BZ28" i="7" s="1"/>
  <c r="V28" i="7" s="1"/>
  <c r="BF28" i="7"/>
  <c r="BE28" i="7"/>
  <c r="BD28" i="7"/>
  <c r="BC28" i="7"/>
  <c r="BB28" i="7"/>
  <c r="BA28" i="7"/>
  <c r="AZ28" i="7"/>
  <c r="AY28" i="7"/>
  <c r="AX28" i="7"/>
  <c r="AW28" i="7"/>
  <c r="AV28" i="7"/>
  <c r="AU28" i="7"/>
  <c r="AT28" i="7"/>
  <c r="AS28" i="7"/>
  <c r="AR28" i="7"/>
  <c r="AQ28" i="7"/>
  <c r="AP28" i="7"/>
  <c r="AO28" i="7"/>
  <c r="AN28" i="7"/>
  <c r="AM28" i="7"/>
  <c r="AL28" i="7"/>
  <c r="AK28" i="7"/>
  <c r="AJ28" i="7"/>
  <c r="AI28" i="7"/>
  <c r="AH28" i="7"/>
  <c r="AG28" i="7"/>
  <c r="AF28" i="7"/>
  <c r="AE28" i="7"/>
  <c r="AD28" i="7"/>
  <c r="AC28" i="7"/>
  <c r="AB28" i="7"/>
  <c r="AA28" i="7"/>
  <c r="Z28" i="7"/>
  <c r="Y28" i="7"/>
  <c r="X28" i="7"/>
  <c r="W28" i="7"/>
  <c r="T28" i="7"/>
  <c r="S28" i="7"/>
  <c r="R28" i="7"/>
  <c r="Q28" i="7"/>
  <c r="P28" i="7"/>
  <c r="O28" i="7"/>
  <c r="N28" i="7"/>
  <c r="M28" i="7"/>
  <c r="L28" i="7"/>
  <c r="K28" i="7"/>
  <c r="J28" i="7"/>
  <c r="I28" i="7"/>
  <c r="G28" i="7"/>
  <c r="F28" i="7"/>
  <c r="E28" i="7"/>
  <c r="D28" i="7"/>
  <c r="BL27" i="7"/>
  <c r="BZ27" i="7" s="1"/>
  <c r="V27" i="7" s="1"/>
  <c r="BF27" i="7"/>
  <c r="BE27" i="7"/>
  <c r="BD27" i="7"/>
  <c r="BC27" i="7"/>
  <c r="BB27" i="7"/>
  <c r="BA27" i="7"/>
  <c r="AZ27" i="7"/>
  <c r="AY27" i="7"/>
  <c r="AX27" i="7"/>
  <c r="AW27" i="7"/>
  <c r="AV27" i="7"/>
  <c r="AU27" i="7"/>
  <c r="AT27" i="7"/>
  <c r="AS27" i="7"/>
  <c r="AR27" i="7"/>
  <c r="AQ27" i="7"/>
  <c r="AP27" i="7"/>
  <c r="AO27" i="7"/>
  <c r="AN27" i="7"/>
  <c r="AM27" i="7"/>
  <c r="AL27" i="7"/>
  <c r="AK27" i="7"/>
  <c r="AJ27" i="7"/>
  <c r="AI27" i="7"/>
  <c r="AH27" i="7"/>
  <c r="AG27" i="7"/>
  <c r="AF27" i="7"/>
  <c r="AE27" i="7"/>
  <c r="AD27" i="7"/>
  <c r="AC27" i="7"/>
  <c r="AB27" i="7"/>
  <c r="AA27" i="7"/>
  <c r="Z27" i="7"/>
  <c r="Y27" i="7"/>
  <c r="X27" i="7"/>
  <c r="W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BL26" i="7"/>
  <c r="H26" i="7" s="1"/>
  <c r="BF26" i="7"/>
  <c r="BE26" i="7"/>
  <c r="BD26" i="7"/>
  <c r="BC26" i="7"/>
  <c r="BB26" i="7"/>
  <c r="BA26" i="7"/>
  <c r="AZ26" i="7"/>
  <c r="AY26" i="7"/>
  <c r="AX26" i="7"/>
  <c r="AW26" i="7"/>
  <c r="AV26" i="7"/>
  <c r="AU26" i="7"/>
  <c r="AT26" i="7"/>
  <c r="AS26" i="7"/>
  <c r="AR26" i="7"/>
  <c r="AQ26" i="7"/>
  <c r="AP26" i="7"/>
  <c r="AO26" i="7"/>
  <c r="AN26" i="7"/>
  <c r="AM26" i="7"/>
  <c r="AL26" i="7"/>
  <c r="AK26" i="7"/>
  <c r="AJ26" i="7"/>
  <c r="AI26" i="7"/>
  <c r="AH26" i="7"/>
  <c r="AG26" i="7"/>
  <c r="AF26" i="7"/>
  <c r="AE26" i="7"/>
  <c r="AD26" i="7"/>
  <c r="AC26" i="7"/>
  <c r="AB26" i="7"/>
  <c r="AA26" i="7"/>
  <c r="Z26" i="7"/>
  <c r="Y26" i="7"/>
  <c r="X26" i="7"/>
  <c r="W26" i="7"/>
  <c r="T26" i="7"/>
  <c r="S26" i="7"/>
  <c r="R26" i="7"/>
  <c r="Q26" i="7"/>
  <c r="P26" i="7"/>
  <c r="O26" i="7"/>
  <c r="N26" i="7"/>
  <c r="M26" i="7"/>
  <c r="L26" i="7"/>
  <c r="K26" i="7"/>
  <c r="J26" i="7"/>
  <c r="I26" i="7"/>
  <c r="G26" i="7"/>
  <c r="F26" i="7"/>
  <c r="E26" i="7"/>
  <c r="D26" i="7"/>
  <c r="BL25" i="7"/>
  <c r="BF25" i="7"/>
  <c r="BE25" i="7"/>
  <c r="BD25" i="7"/>
  <c r="BC25" i="7"/>
  <c r="BB25" i="7"/>
  <c r="BA25" i="7"/>
  <c r="AZ25" i="7"/>
  <c r="AY25" i="7"/>
  <c r="AX25" i="7"/>
  <c r="AW25" i="7"/>
  <c r="AV25" i="7"/>
  <c r="AU25" i="7"/>
  <c r="AT25" i="7"/>
  <c r="AS25" i="7"/>
  <c r="AR25" i="7"/>
  <c r="AQ25" i="7"/>
  <c r="AP25" i="7"/>
  <c r="AO25" i="7"/>
  <c r="AN25" i="7"/>
  <c r="AM25" i="7"/>
  <c r="AL25" i="7"/>
  <c r="AK25" i="7"/>
  <c r="AJ25" i="7"/>
  <c r="AI25" i="7"/>
  <c r="AH25" i="7"/>
  <c r="AG25" i="7"/>
  <c r="AF25" i="7"/>
  <c r="AE25" i="7"/>
  <c r="AD25" i="7"/>
  <c r="AC25" i="7"/>
  <c r="AB25" i="7"/>
  <c r="AA25" i="7"/>
  <c r="Z25" i="7"/>
  <c r="Y25" i="7"/>
  <c r="X25" i="7"/>
  <c r="W25" i="7"/>
  <c r="T25" i="7"/>
  <c r="S25" i="7"/>
  <c r="R25" i="7"/>
  <c r="Q25" i="7"/>
  <c r="P25" i="7"/>
  <c r="O25" i="7"/>
  <c r="N25" i="7"/>
  <c r="M25" i="7"/>
  <c r="L25" i="7"/>
  <c r="K25" i="7"/>
  <c r="J25" i="7"/>
  <c r="I25" i="7"/>
  <c r="G25" i="7"/>
  <c r="F25" i="7"/>
  <c r="E25" i="7"/>
  <c r="D25" i="7"/>
  <c r="BL24" i="7"/>
  <c r="BF24" i="7"/>
  <c r="BE24" i="7"/>
  <c r="BD24" i="7"/>
  <c r="BC24" i="7"/>
  <c r="BB24" i="7"/>
  <c r="BA24" i="7"/>
  <c r="AZ24" i="7"/>
  <c r="AY24" i="7"/>
  <c r="AX24" i="7"/>
  <c r="AW24" i="7"/>
  <c r="AV24" i="7"/>
  <c r="AU24" i="7"/>
  <c r="AT24" i="7"/>
  <c r="AS24" i="7"/>
  <c r="AR24" i="7"/>
  <c r="AQ24" i="7"/>
  <c r="AP24" i="7"/>
  <c r="AO24" i="7"/>
  <c r="AN24" i="7"/>
  <c r="AM24" i="7"/>
  <c r="AL24" i="7"/>
  <c r="AK24" i="7"/>
  <c r="AJ24" i="7"/>
  <c r="AI24" i="7"/>
  <c r="AH24" i="7"/>
  <c r="AG24" i="7"/>
  <c r="AF24" i="7"/>
  <c r="AE24" i="7"/>
  <c r="AD24" i="7"/>
  <c r="AC24" i="7"/>
  <c r="AB24" i="7"/>
  <c r="AA24" i="7"/>
  <c r="Z24" i="7"/>
  <c r="Y24" i="7"/>
  <c r="X24" i="7"/>
  <c r="W24" i="7"/>
  <c r="T24" i="7"/>
  <c r="S24" i="7"/>
  <c r="R24" i="7"/>
  <c r="Q24" i="7"/>
  <c r="P24" i="7"/>
  <c r="O24" i="7"/>
  <c r="N24" i="7"/>
  <c r="M24" i="7"/>
  <c r="L24" i="7"/>
  <c r="K24" i="7"/>
  <c r="J24" i="7"/>
  <c r="I24" i="7"/>
  <c r="G24" i="7"/>
  <c r="F24" i="7"/>
  <c r="E24" i="7"/>
  <c r="D24" i="7"/>
  <c r="BL23" i="7"/>
  <c r="BF23" i="7"/>
  <c r="BE23" i="7"/>
  <c r="BD23" i="7"/>
  <c r="BC23" i="7"/>
  <c r="BB23" i="7"/>
  <c r="BA23" i="7"/>
  <c r="AZ23" i="7"/>
  <c r="AY23" i="7"/>
  <c r="AX23" i="7"/>
  <c r="AW23" i="7"/>
  <c r="AV23" i="7"/>
  <c r="AU23" i="7"/>
  <c r="AT23" i="7"/>
  <c r="AS23" i="7"/>
  <c r="AR23" i="7"/>
  <c r="AQ23" i="7"/>
  <c r="AP23" i="7"/>
  <c r="AO23" i="7"/>
  <c r="AN23" i="7"/>
  <c r="AM23" i="7"/>
  <c r="AL23" i="7"/>
  <c r="AK23" i="7"/>
  <c r="AJ23" i="7"/>
  <c r="AI23" i="7"/>
  <c r="AH23" i="7"/>
  <c r="AG23" i="7"/>
  <c r="AF23" i="7"/>
  <c r="AE23" i="7"/>
  <c r="AD23" i="7"/>
  <c r="AC23" i="7"/>
  <c r="AB23" i="7"/>
  <c r="AA23" i="7"/>
  <c r="Z23" i="7"/>
  <c r="Y23" i="7"/>
  <c r="X23" i="7"/>
  <c r="W23" i="7"/>
  <c r="T23" i="7"/>
  <c r="S23" i="7"/>
  <c r="R23" i="7"/>
  <c r="Q23" i="7"/>
  <c r="P23" i="7"/>
  <c r="O23" i="7"/>
  <c r="N23" i="7"/>
  <c r="M23" i="7"/>
  <c r="L23" i="7"/>
  <c r="K23" i="7"/>
  <c r="J23" i="7"/>
  <c r="I23" i="7"/>
  <c r="G23" i="7"/>
  <c r="F23" i="7"/>
  <c r="E23" i="7"/>
  <c r="D23" i="7"/>
  <c r="BL22" i="7"/>
  <c r="BZ22" i="7" s="1"/>
  <c r="V22" i="7" s="1"/>
  <c r="BF22" i="7"/>
  <c r="BE22" i="7"/>
  <c r="BD22" i="7"/>
  <c r="BC22" i="7"/>
  <c r="BB22" i="7"/>
  <c r="BA22" i="7"/>
  <c r="AZ22" i="7"/>
  <c r="AY22" i="7"/>
  <c r="AX22" i="7"/>
  <c r="AW22" i="7"/>
  <c r="AV22" i="7"/>
  <c r="AU22" i="7"/>
  <c r="AT22" i="7"/>
  <c r="AS22" i="7"/>
  <c r="AR22" i="7"/>
  <c r="AQ22" i="7"/>
  <c r="AP22" i="7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T22" i="7"/>
  <c r="S22" i="7"/>
  <c r="R22" i="7"/>
  <c r="Q22" i="7"/>
  <c r="P22" i="7"/>
  <c r="O22" i="7"/>
  <c r="N22" i="7"/>
  <c r="M22" i="7"/>
  <c r="L22" i="7"/>
  <c r="K22" i="7"/>
  <c r="J22" i="7"/>
  <c r="I22" i="7"/>
  <c r="G22" i="7"/>
  <c r="F22" i="7"/>
  <c r="E22" i="7"/>
  <c r="D22" i="7"/>
  <c r="BL21" i="7"/>
  <c r="BF21" i="7"/>
  <c r="BE21" i="7"/>
  <c r="BD21" i="7"/>
  <c r="BC21" i="7"/>
  <c r="BB21" i="7"/>
  <c r="BA21" i="7"/>
  <c r="AZ21" i="7"/>
  <c r="AY21" i="7"/>
  <c r="AX21" i="7"/>
  <c r="AW21" i="7"/>
  <c r="AV21" i="7"/>
  <c r="AU21" i="7"/>
  <c r="AT21" i="7"/>
  <c r="AS21" i="7"/>
  <c r="AR21" i="7"/>
  <c r="AQ21" i="7"/>
  <c r="AP21" i="7"/>
  <c r="AO21" i="7"/>
  <c r="AN21" i="7"/>
  <c r="AM21" i="7"/>
  <c r="AL21" i="7"/>
  <c r="AK21" i="7"/>
  <c r="AJ21" i="7"/>
  <c r="AI21" i="7"/>
  <c r="AH21" i="7"/>
  <c r="AG21" i="7"/>
  <c r="AF21" i="7"/>
  <c r="AE21" i="7"/>
  <c r="AD21" i="7"/>
  <c r="AC21" i="7"/>
  <c r="AB21" i="7"/>
  <c r="AA21" i="7"/>
  <c r="Z21" i="7"/>
  <c r="Y21" i="7"/>
  <c r="X21" i="7"/>
  <c r="W21" i="7"/>
  <c r="T21" i="7"/>
  <c r="S21" i="7"/>
  <c r="R21" i="7"/>
  <c r="Q21" i="7"/>
  <c r="P21" i="7"/>
  <c r="O21" i="7"/>
  <c r="N21" i="7"/>
  <c r="M21" i="7"/>
  <c r="L21" i="7"/>
  <c r="K21" i="7"/>
  <c r="J21" i="7"/>
  <c r="I21" i="7"/>
  <c r="G21" i="7"/>
  <c r="F21" i="7"/>
  <c r="E21" i="7"/>
  <c r="D21" i="7"/>
  <c r="BL20" i="7"/>
  <c r="BZ20" i="7" s="1"/>
  <c r="V20" i="7" s="1"/>
  <c r="BF20" i="7"/>
  <c r="BE20" i="7"/>
  <c r="BD20" i="7"/>
  <c r="BC20" i="7"/>
  <c r="BB20" i="7"/>
  <c r="BA20" i="7"/>
  <c r="AZ20" i="7"/>
  <c r="AY20" i="7"/>
  <c r="AX20" i="7"/>
  <c r="AW20" i="7"/>
  <c r="AV20" i="7"/>
  <c r="AU20" i="7"/>
  <c r="AT20" i="7"/>
  <c r="AS20" i="7"/>
  <c r="AR20" i="7"/>
  <c r="AQ20" i="7"/>
  <c r="AP20" i="7"/>
  <c r="AO20" i="7"/>
  <c r="AN20" i="7"/>
  <c r="AM20" i="7"/>
  <c r="AL20" i="7"/>
  <c r="AK20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X20" i="7"/>
  <c r="W20" i="7"/>
  <c r="T20" i="7"/>
  <c r="S20" i="7"/>
  <c r="R20" i="7"/>
  <c r="Q20" i="7"/>
  <c r="P20" i="7"/>
  <c r="O20" i="7"/>
  <c r="N20" i="7"/>
  <c r="M20" i="7"/>
  <c r="L20" i="7"/>
  <c r="K20" i="7"/>
  <c r="J20" i="7"/>
  <c r="I20" i="7"/>
  <c r="G20" i="7"/>
  <c r="F20" i="7"/>
  <c r="E20" i="7"/>
  <c r="D20" i="7"/>
  <c r="BL19" i="7"/>
  <c r="BZ19" i="7" s="1"/>
  <c r="V19" i="7" s="1"/>
  <c r="BF19" i="7"/>
  <c r="BE19" i="7"/>
  <c r="BD19" i="7"/>
  <c r="BC19" i="7"/>
  <c r="BB19" i="7"/>
  <c r="BA19" i="7"/>
  <c r="AZ19" i="7"/>
  <c r="AY19" i="7"/>
  <c r="AX19" i="7"/>
  <c r="AW19" i="7"/>
  <c r="AV19" i="7"/>
  <c r="AU19" i="7"/>
  <c r="AT19" i="7"/>
  <c r="AS19" i="7"/>
  <c r="AR19" i="7"/>
  <c r="AQ19" i="7"/>
  <c r="AP19" i="7"/>
  <c r="AO19" i="7"/>
  <c r="AN19" i="7"/>
  <c r="AM19" i="7"/>
  <c r="AL19" i="7"/>
  <c r="AK19" i="7"/>
  <c r="AJ19" i="7"/>
  <c r="AI19" i="7"/>
  <c r="AH19" i="7"/>
  <c r="AG19" i="7"/>
  <c r="AF19" i="7"/>
  <c r="AE19" i="7"/>
  <c r="AD19" i="7"/>
  <c r="AC19" i="7"/>
  <c r="AB19" i="7"/>
  <c r="AA19" i="7"/>
  <c r="Z19" i="7"/>
  <c r="Y19" i="7"/>
  <c r="X19" i="7"/>
  <c r="W19" i="7"/>
  <c r="T19" i="7"/>
  <c r="S19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BL18" i="7"/>
  <c r="BZ18" i="7" s="1"/>
  <c r="V18" i="7" s="1"/>
  <c r="BF18" i="7"/>
  <c r="BE18" i="7"/>
  <c r="BD18" i="7"/>
  <c r="BC18" i="7"/>
  <c r="BB18" i="7"/>
  <c r="BA18" i="7"/>
  <c r="AZ18" i="7"/>
  <c r="AY18" i="7"/>
  <c r="AX18" i="7"/>
  <c r="AW18" i="7"/>
  <c r="AV18" i="7"/>
  <c r="AU18" i="7"/>
  <c r="AT18" i="7"/>
  <c r="AS18" i="7"/>
  <c r="AR18" i="7"/>
  <c r="AQ18" i="7"/>
  <c r="AP18" i="7"/>
  <c r="AO18" i="7"/>
  <c r="AN18" i="7"/>
  <c r="AM18" i="7"/>
  <c r="AL18" i="7"/>
  <c r="AK18" i="7"/>
  <c r="AJ18" i="7"/>
  <c r="AI18" i="7"/>
  <c r="AH18" i="7"/>
  <c r="AG18" i="7"/>
  <c r="AF18" i="7"/>
  <c r="AE18" i="7"/>
  <c r="AD18" i="7"/>
  <c r="AC18" i="7"/>
  <c r="AB18" i="7"/>
  <c r="AA18" i="7"/>
  <c r="Z18" i="7"/>
  <c r="Y18" i="7"/>
  <c r="X18" i="7"/>
  <c r="W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BL17" i="7"/>
  <c r="H17" i="7" s="1"/>
  <c r="BF17" i="7"/>
  <c r="BE17" i="7"/>
  <c r="BD17" i="7"/>
  <c r="BC17" i="7"/>
  <c r="BB17" i="7"/>
  <c r="BA17" i="7"/>
  <c r="AZ17" i="7"/>
  <c r="AY17" i="7"/>
  <c r="AX17" i="7"/>
  <c r="AW17" i="7"/>
  <c r="AV17" i="7"/>
  <c r="AU17" i="7"/>
  <c r="AT17" i="7"/>
  <c r="AS17" i="7"/>
  <c r="AR17" i="7"/>
  <c r="AQ17" i="7"/>
  <c r="AP17" i="7"/>
  <c r="AO17" i="7"/>
  <c r="AN17" i="7"/>
  <c r="AM17" i="7"/>
  <c r="AL17" i="7"/>
  <c r="AK17" i="7"/>
  <c r="AJ17" i="7"/>
  <c r="AI17" i="7"/>
  <c r="AH17" i="7"/>
  <c r="AG17" i="7"/>
  <c r="AF17" i="7"/>
  <c r="AE17" i="7"/>
  <c r="AD17" i="7"/>
  <c r="AC17" i="7"/>
  <c r="AB17" i="7"/>
  <c r="AA17" i="7"/>
  <c r="Z17" i="7"/>
  <c r="Y17" i="7"/>
  <c r="X17" i="7"/>
  <c r="W17" i="7"/>
  <c r="T17" i="7"/>
  <c r="S17" i="7"/>
  <c r="R17" i="7"/>
  <c r="Q17" i="7"/>
  <c r="P17" i="7"/>
  <c r="O17" i="7"/>
  <c r="N17" i="7"/>
  <c r="M17" i="7"/>
  <c r="L17" i="7"/>
  <c r="K17" i="7"/>
  <c r="J17" i="7"/>
  <c r="I17" i="7"/>
  <c r="G17" i="7"/>
  <c r="F17" i="7"/>
  <c r="E17" i="7"/>
  <c r="D17" i="7"/>
  <c r="BL16" i="7"/>
  <c r="BF16" i="7"/>
  <c r="BE16" i="7"/>
  <c r="BD16" i="7"/>
  <c r="BC16" i="7"/>
  <c r="BB16" i="7"/>
  <c r="BA16" i="7"/>
  <c r="AZ16" i="7"/>
  <c r="AY16" i="7"/>
  <c r="AX16" i="7"/>
  <c r="AW16" i="7"/>
  <c r="AV16" i="7"/>
  <c r="AU16" i="7"/>
  <c r="AT16" i="7"/>
  <c r="AS16" i="7"/>
  <c r="AR16" i="7"/>
  <c r="AQ16" i="7"/>
  <c r="AP16" i="7"/>
  <c r="AO16" i="7"/>
  <c r="AN16" i="7"/>
  <c r="AM16" i="7"/>
  <c r="AL16" i="7"/>
  <c r="AK16" i="7"/>
  <c r="AJ16" i="7"/>
  <c r="AI16" i="7"/>
  <c r="AH16" i="7"/>
  <c r="AG16" i="7"/>
  <c r="AF16" i="7"/>
  <c r="AE16" i="7"/>
  <c r="AD16" i="7"/>
  <c r="AC16" i="7"/>
  <c r="AB16" i="7"/>
  <c r="AA16" i="7"/>
  <c r="Z16" i="7"/>
  <c r="Y16" i="7"/>
  <c r="X16" i="7"/>
  <c r="W16" i="7"/>
  <c r="T16" i="7"/>
  <c r="S16" i="7"/>
  <c r="R16" i="7"/>
  <c r="Q16" i="7"/>
  <c r="P16" i="7"/>
  <c r="O16" i="7"/>
  <c r="N16" i="7"/>
  <c r="M16" i="7"/>
  <c r="L16" i="7"/>
  <c r="K16" i="7"/>
  <c r="J16" i="7"/>
  <c r="I16" i="7"/>
  <c r="G16" i="7"/>
  <c r="F16" i="7"/>
  <c r="E16" i="7"/>
  <c r="D16" i="7"/>
  <c r="BL15" i="7"/>
  <c r="BF15" i="7"/>
  <c r="BE15" i="7"/>
  <c r="BD15" i="7"/>
  <c r="BC15" i="7"/>
  <c r="BB15" i="7"/>
  <c r="BA15" i="7"/>
  <c r="AZ15" i="7"/>
  <c r="AY15" i="7"/>
  <c r="AX15" i="7"/>
  <c r="AW15" i="7"/>
  <c r="AV15" i="7"/>
  <c r="AU15" i="7"/>
  <c r="AT15" i="7"/>
  <c r="AS15" i="7"/>
  <c r="AR15" i="7"/>
  <c r="AQ15" i="7"/>
  <c r="AP15" i="7"/>
  <c r="AO15" i="7"/>
  <c r="AN15" i="7"/>
  <c r="AM15" i="7"/>
  <c r="AL15" i="7"/>
  <c r="AK15" i="7"/>
  <c r="AJ15" i="7"/>
  <c r="AI15" i="7"/>
  <c r="AH15" i="7"/>
  <c r="AG15" i="7"/>
  <c r="AF15" i="7"/>
  <c r="AE15" i="7"/>
  <c r="AD15" i="7"/>
  <c r="AC15" i="7"/>
  <c r="AB15" i="7"/>
  <c r="AA15" i="7"/>
  <c r="Z15" i="7"/>
  <c r="Y15" i="7"/>
  <c r="X15" i="7"/>
  <c r="W15" i="7"/>
  <c r="T15" i="7"/>
  <c r="S15" i="7"/>
  <c r="R15" i="7"/>
  <c r="Q15" i="7"/>
  <c r="P15" i="7"/>
  <c r="O15" i="7"/>
  <c r="N15" i="7"/>
  <c r="M15" i="7"/>
  <c r="L15" i="7"/>
  <c r="K15" i="7"/>
  <c r="J15" i="7"/>
  <c r="I15" i="7"/>
  <c r="G15" i="7"/>
  <c r="F15" i="7"/>
  <c r="E15" i="7"/>
  <c r="D15" i="7"/>
  <c r="BL14" i="7"/>
  <c r="BZ14" i="7" s="1"/>
  <c r="V14" i="7" s="1"/>
  <c r="BF14" i="7"/>
  <c r="BE14" i="7"/>
  <c r="BD14" i="7"/>
  <c r="BC14" i="7"/>
  <c r="BB14" i="7"/>
  <c r="BA14" i="7"/>
  <c r="AZ14" i="7"/>
  <c r="AY14" i="7"/>
  <c r="AX14" i="7"/>
  <c r="AW14" i="7"/>
  <c r="AV14" i="7"/>
  <c r="AU14" i="7"/>
  <c r="AT14" i="7"/>
  <c r="AS14" i="7"/>
  <c r="AR14" i="7"/>
  <c r="AQ14" i="7"/>
  <c r="AP14" i="7"/>
  <c r="AO14" i="7"/>
  <c r="AN14" i="7"/>
  <c r="AM14" i="7"/>
  <c r="AL14" i="7"/>
  <c r="AK14" i="7"/>
  <c r="AJ14" i="7"/>
  <c r="AI14" i="7"/>
  <c r="AH14" i="7"/>
  <c r="AG14" i="7"/>
  <c r="AF14" i="7"/>
  <c r="AE14" i="7"/>
  <c r="AD14" i="7"/>
  <c r="AC14" i="7"/>
  <c r="AB14" i="7"/>
  <c r="AA14" i="7"/>
  <c r="Z14" i="7"/>
  <c r="Y14" i="7"/>
  <c r="X14" i="7"/>
  <c r="W14" i="7"/>
  <c r="T14" i="7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F14" i="7"/>
  <c r="E14" i="7"/>
  <c r="D14" i="7"/>
  <c r="BL13" i="7"/>
  <c r="H13" i="7" s="1"/>
  <c r="BF13" i="7"/>
  <c r="BE13" i="7"/>
  <c r="BD13" i="7"/>
  <c r="BC13" i="7"/>
  <c r="BB13" i="7"/>
  <c r="BA13" i="7"/>
  <c r="AZ13" i="7"/>
  <c r="AY13" i="7"/>
  <c r="AX13" i="7"/>
  <c r="AW13" i="7"/>
  <c r="AV13" i="7"/>
  <c r="AU13" i="7"/>
  <c r="AT13" i="7"/>
  <c r="AS13" i="7"/>
  <c r="AR13" i="7"/>
  <c r="AQ13" i="7"/>
  <c r="AP13" i="7"/>
  <c r="AO13" i="7"/>
  <c r="AN13" i="7"/>
  <c r="AM13" i="7"/>
  <c r="AL13" i="7"/>
  <c r="AK13" i="7"/>
  <c r="AJ13" i="7"/>
  <c r="AI13" i="7"/>
  <c r="AH13" i="7"/>
  <c r="AG13" i="7"/>
  <c r="AF13" i="7"/>
  <c r="AE13" i="7"/>
  <c r="AD13" i="7"/>
  <c r="AC13" i="7"/>
  <c r="AB13" i="7"/>
  <c r="AA13" i="7"/>
  <c r="Z13" i="7"/>
  <c r="Y13" i="7"/>
  <c r="X13" i="7"/>
  <c r="W13" i="7"/>
  <c r="T13" i="7"/>
  <c r="S13" i="7"/>
  <c r="R13" i="7"/>
  <c r="Q13" i="7"/>
  <c r="P13" i="7"/>
  <c r="O13" i="7"/>
  <c r="N13" i="7"/>
  <c r="M13" i="7"/>
  <c r="L13" i="7"/>
  <c r="K13" i="7"/>
  <c r="J13" i="7"/>
  <c r="I13" i="7"/>
  <c r="G13" i="7"/>
  <c r="F13" i="7"/>
  <c r="E13" i="7"/>
  <c r="D13" i="7"/>
  <c r="BL12" i="7"/>
  <c r="H12" i="7" s="1"/>
  <c r="BF12" i="7"/>
  <c r="BE12" i="7"/>
  <c r="BD12" i="7"/>
  <c r="BC12" i="7"/>
  <c r="BB12" i="7"/>
  <c r="BA12" i="7"/>
  <c r="AZ12" i="7"/>
  <c r="AY12" i="7"/>
  <c r="AX12" i="7"/>
  <c r="AW12" i="7"/>
  <c r="AV12" i="7"/>
  <c r="AU12" i="7"/>
  <c r="AT12" i="7"/>
  <c r="AS12" i="7"/>
  <c r="AR12" i="7"/>
  <c r="AQ12" i="7"/>
  <c r="AP12" i="7"/>
  <c r="AO12" i="7"/>
  <c r="AN12" i="7"/>
  <c r="AM12" i="7"/>
  <c r="AL12" i="7"/>
  <c r="AK12" i="7"/>
  <c r="AJ12" i="7"/>
  <c r="AI12" i="7"/>
  <c r="AH12" i="7"/>
  <c r="AG12" i="7"/>
  <c r="AF12" i="7"/>
  <c r="AE12" i="7"/>
  <c r="AD12" i="7"/>
  <c r="AC12" i="7"/>
  <c r="AB12" i="7"/>
  <c r="AA12" i="7"/>
  <c r="Z12" i="7"/>
  <c r="Y12" i="7"/>
  <c r="X12" i="7"/>
  <c r="W12" i="7"/>
  <c r="T12" i="7"/>
  <c r="S12" i="7"/>
  <c r="R12" i="7"/>
  <c r="Q12" i="7"/>
  <c r="P12" i="7"/>
  <c r="O12" i="7"/>
  <c r="N12" i="7"/>
  <c r="M12" i="7"/>
  <c r="L12" i="7"/>
  <c r="K12" i="7"/>
  <c r="J12" i="7"/>
  <c r="I12" i="7"/>
  <c r="G12" i="7"/>
  <c r="F12" i="7"/>
  <c r="E12" i="7"/>
  <c r="D12" i="7"/>
  <c r="BL11" i="7"/>
  <c r="H11" i="7" s="1"/>
  <c r="BF11" i="7"/>
  <c r="BE11" i="7"/>
  <c r="BD11" i="7"/>
  <c r="BC11" i="7"/>
  <c r="BB11" i="7"/>
  <c r="BA11" i="7"/>
  <c r="AZ11" i="7"/>
  <c r="AY11" i="7"/>
  <c r="AX11" i="7"/>
  <c r="AW11" i="7"/>
  <c r="AV11" i="7"/>
  <c r="AU11" i="7"/>
  <c r="AT11" i="7"/>
  <c r="AS11" i="7"/>
  <c r="AR11" i="7"/>
  <c r="AQ11" i="7"/>
  <c r="AP11" i="7"/>
  <c r="AO11" i="7"/>
  <c r="AN11" i="7"/>
  <c r="AM11" i="7"/>
  <c r="AL11" i="7"/>
  <c r="AK11" i="7"/>
  <c r="AJ11" i="7"/>
  <c r="AI11" i="7"/>
  <c r="AH11" i="7"/>
  <c r="AG11" i="7"/>
  <c r="AF11" i="7"/>
  <c r="AE11" i="7"/>
  <c r="AD11" i="7"/>
  <c r="AC11" i="7"/>
  <c r="AB11" i="7"/>
  <c r="AA11" i="7"/>
  <c r="Z11" i="7"/>
  <c r="Y11" i="7"/>
  <c r="X11" i="7"/>
  <c r="W11" i="7"/>
  <c r="T11" i="7"/>
  <c r="S11" i="7"/>
  <c r="R11" i="7"/>
  <c r="Q11" i="7"/>
  <c r="P11" i="7"/>
  <c r="O11" i="7"/>
  <c r="N11" i="7"/>
  <c r="M11" i="7"/>
  <c r="L11" i="7"/>
  <c r="K11" i="7"/>
  <c r="J11" i="7"/>
  <c r="I11" i="7"/>
  <c r="G11" i="7"/>
  <c r="F11" i="7"/>
  <c r="E11" i="7"/>
  <c r="D11" i="7"/>
  <c r="BL10" i="7"/>
  <c r="H10" i="7" s="1"/>
  <c r="BF10" i="7"/>
  <c r="BE10" i="7"/>
  <c r="BD10" i="7"/>
  <c r="BC10" i="7"/>
  <c r="BB10" i="7"/>
  <c r="BA10" i="7"/>
  <c r="AZ10" i="7"/>
  <c r="AY10" i="7"/>
  <c r="AX10" i="7"/>
  <c r="AW10" i="7"/>
  <c r="AV10" i="7"/>
  <c r="AU10" i="7"/>
  <c r="AT10" i="7"/>
  <c r="AS10" i="7"/>
  <c r="AR10" i="7"/>
  <c r="AQ10" i="7"/>
  <c r="AP10" i="7"/>
  <c r="AO10" i="7"/>
  <c r="AN10" i="7"/>
  <c r="AM10" i="7"/>
  <c r="AL10" i="7"/>
  <c r="AK10" i="7"/>
  <c r="AJ10" i="7"/>
  <c r="AI10" i="7"/>
  <c r="AH10" i="7"/>
  <c r="AG10" i="7"/>
  <c r="AF10" i="7"/>
  <c r="AE10" i="7"/>
  <c r="AD10" i="7"/>
  <c r="AC10" i="7"/>
  <c r="AB10" i="7"/>
  <c r="AA10" i="7"/>
  <c r="Z10" i="7"/>
  <c r="Y10" i="7"/>
  <c r="X10" i="7"/>
  <c r="W10" i="7"/>
  <c r="T10" i="7"/>
  <c r="S10" i="7"/>
  <c r="R10" i="7"/>
  <c r="Q10" i="7"/>
  <c r="P10" i="7"/>
  <c r="O10" i="7"/>
  <c r="N10" i="7"/>
  <c r="M10" i="7"/>
  <c r="L10" i="7"/>
  <c r="K10" i="7"/>
  <c r="J10" i="7"/>
  <c r="I10" i="7"/>
  <c r="G10" i="7"/>
  <c r="F10" i="7"/>
  <c r="E10" i="7"/>
  <c r="D10" i="7"/>
  <c r="BL9" i="7"/>
  <c r="H9" i="7" s="1"/>
  <c r="BF9" i="7"/>
  <c r="BE9" i="7"/>
  <c r="BD9" i="7"/>
  <c r="BC9" i="7"/>
  <c r="BB9" i="7"/>
  <c r="BA9" i="7"/>
  <c r="AZ9" i="7"/>
  <c r="AY9" i="7"/>
  <c r="AX9" i="7"/>
  <c r="AW9" i="7"/>
  <c r="AV9" i="7"/>
  <c r="AU9" i="7"/>
  <c r="AT9" i="7"/>
  <c r="AS9" i="7"/>
  <c r="AR9" i="7"/>
  <c r="AQ9" i="7"/>
  <c r="AP9" i="7"/>
  <c r="AO9" i="7"/>
  <c r="AN9" i="7"/>
  <c r="AM9" i="7"/>
  <c r="AL9" i="7"/>
  <c r="AK9" i="7"/>
  <c r="AJ9" i="7"/>
  <c r="AI9" i="7"/>
  <c r="AH9" i="7"/>
  <c r="AG9" i="7"/>
  <c r="AF9" i="7"/>
  <c r="AE9" i="7"/>
  <c r="AD9" i="7"/>
  <c r="AC9" i="7"/>
  <c r="AB9" i="7"/>
  <c r="AA9" i="7"/>
  <c r="Z9" i="7"/>
  <c r="Y9" i="7"/>
  <c r="X9" i="7"/>
  <c r="W9" i="7"/>
  <c r="T9" i="7"/>
  <c r="S9" i="7"/>
  <c r="R9" i="7"/>
  <c r="Q9" i="7"/>
  <c r="P9" i="7"/>
  <c r="O9" i="7"/>
  <c r="N9" i="7"/>
  <c r="M9" i="7"/>
  <c r="L9" i="7"/>
  <c r="K9" i="7"/>
  <c r="J9" i="7"/>
  <c r="I9" i="7"/>
  <c r="G9" i="7"/>
  <c r="F9" i="7"/>
  <c r="E9" i="7"/>
  <c r="D9" i="7"/>
  <c r="BL8" i="7"/>
  <c r="BZ8" i="7" s="1"/>
  <c r="V8" i="7" s="1"/>
  <c r="BF8" i="7"/>
  <c r="BE8" i="7"/>
  <c r="BD8" i="7"/>
  <c r="BC8" i="7"/>
  <c r="BB8" i="7"/>
  <c r="BA8" i="7"/>
  <c r="AZ8" i="7"/>
  <c r="AY8" i="7"/>
  <c r="AX8" i="7"/>
  <c r="AW8" i="7"/>
  <c r="AV8" i="7"/>
  <c r="AU8" i="7"/>
  <c r="AT8" i="7"/>
  <c r="AS8" i="7"/>
  <c r="AR8" i="7"/>
  <c r="AQ8" i="7"/>
  <c r="AP8" i="7"/>
  <c r="AO8" i="7"/>
  <c r="AN8" i="7"/>
  <c r="AM8" i="7"/>
  <c r="AL8" i="7"/>
  <c r="AK8" i="7"/>
  <c r="AJ8" i="7"/>
  <c r="AI8" i="7"/>
  <c r="AH8" i="7"/>
  <c r="AG8" i="7"/>
  <c r="AF8" i="7"/>
  <c r="AE8" i="7"/>
  <c r="AD8" i="7"/>
  <c r="AC8" i="7"/>
  <c r="AB8" i="7"/>
  <c r="AA8" i="7"/>
  <c r="Z8" i="7"/>
  <c r="Y8" i="7"/>
  <c r="X8" i="7"/>
  <c r="W8" i="7"/>
  <c r="T8" i="7"/>
  <c r="S8" i="7"/>
  <c r="R8" i="7"/>
  <c r="Q8" i="7"/>
  <c r="P8" i="7"/>
  <c r="O8" i="7"/>
  <c r="N8" i="7"/>
  <c r="M8" i="7"/>
  <c r="L8" i="7"/>
  <c r="K8" i="7"/>
  <c r="J8" i="7"/>
  <c r="I8" i="7"/>
  <c r="G8" i="7"/>
  <c r="F8" i="7"/>
  <c r="E8" i="7"/>
  <c r="D8" i="7"/>
  <c r="BL7" i="7"/>
  <c r="BZ7" i="7" s="1"/>
  <c r="V7" i="7" s="1"/>
  <c r="BG7" i="7"/>
  <c r="BF7" i="7"/>
  <c r="BE7" i="7"/>
  <c r="BD7" i="7"/>
  <c r="BC7" i="7"/>
  <c r="BB7" i="7"/>
  <c r="BA7" i="7"/>
  <c r="AZ7" i="7"/>
  <c r="AY7" i="7"/>
  <c r="AX7" i="7"/>
  <c r="AW7" i="7"/>
  <c r="AV7" i="7"/>
  <c r="AU7" i="7"/>
  <c r="AT7" i="7"/>
  <c r="AS7" i="7"/>
  <c r="AR7" i="7"/>
  <c r="AQ7" i="7"/>
  <c r="AP7" i="7"/>
  <c r="AO7" i="7"/>
  <c r="AN7" i="7"/>
  <c r="AM7" i="7"/>
  <c r="AL7" i="7"/>
  <c r="AK7" i="7"/>
  <c r="AJ7" i="7"/>
  <c r="AI7" i="7"/>
  <c r="AH7" i="7"/>
  <c r="AG7" i="7"/>
  <c r="AF7" i="7"/>
  <c r="AE7" i="7"/>
  <c r="AD7" i="7"/>
  <c r="AC7" i="7"/>
  <c r="AB7" i="7"/>
  <c r="AA7" i="7"/>
  <c r="Z7" i="7"/>
  <c r="Y7" i="7"/>
  <c r="X7" i="7"/>
  <c r="W7" i="7"/>
  <c r="T7" i="7"/>
  <c r="S7" i="7"/>
  <c r="R7" i="7"/>
  <c r="Q7" i="7"/>
  <c r="P7" i="7"/>
  <c r="O7" i="7"/>
  <c r="N7" i="7"/>
  <c r="M7" i="7"/>
  <c r="L7" i="7"/>
  <c r="K7" i="7"/>
  <c r="J7" i="7"/>
  <c r="I7" i="7"/>
  <c r="G7" i="7"/>
  <c r="F7" i="7"/>
  <c r="E7" i="7"/>
  <c r="D7" i="7"/>
  <c r="U4" i="7"/>
  <c r="U41" i="7" s="1"/>
  <c r="C4" i="7"/>
  <c r="C146" i="7" s="1"/>
  <c r="BH420" i="7" l="1"/>
  <c r="CC420" i="7" s="1"/>
  <c r="Y420" i="7" s="1"/>
  <c r="BZ60" i="7"/>
  <c r="V60" i="7" s="1"/>
  <c r="H60" i="7"/>
  <c r="BH227" i="7"/>
  <c r="E227" i="7"/>
  <c r="BX426" i="7"/>
  <c r="CJ426" i="7"/>
  <c r="AF426" i="7" s="1"/>
  <c r="CH426" i="7"/>
  <c r="AD426" i="7" s="1"/>
  <c r="E866" i="7"/>
  <c r="BH866" i="7"/>
  <c r="BJ931" i="7"/>
  <c r="DD931" i="7" s="1"/>
  <c r="AZ931" i="7" s="1"/>
  <c r="G931" i="7"/>
  <c r="DC932" i="7"/>
  <c r="AY932" i="7" s="1"/>
  <c r="CC932" i="7"/>
  <c r="CB932" i="7"/>
  <c r="X932" i="7" s="1"/>
  <c r="F932" i="7"/>
  <c r="CA932" i="7"/>
  <c r="G995" i="7"/>
  <c r="BJ995" i="7"/>
  <c r="BI1336" i="7"/>
  <c r="G1336" i="7"/>
  <c r="G1458" i="7"/>
  <c r="BI1458" i="7"/>
  <c r="E1458" i="7" s="1"/>
  <c r="G1843" i="7"/>
  <c r="BI1843" i="7"/>
  <c r="BH1843" i="7"/>
  <c r="D1843" i="7" s="1"/>
  <c r="C7" i="7"/>
  <c r="CZ95" i="7"/>
  <c r="AV95" i="7" s="1"/>
  <c r="F95" i="7"/>
  <c r="BH391" i="7"/>
  <c r="CB391" i="7"/>
  <c r="X391" i="7" s="1"/>
  <c r="E391" i="7"/>
  <c r="BH394" i="7"/>
  <c r="E394" i="7"/>
  <c r="CC426" i="7"/>
  <c r="Y426" i="7" s="1"/>
  <c r="CC499" i="7"/>
  <c r="BH840" i="7"/>
  <c r="E840" i="7"/>
  <c r="E865" i="7"/>
  <c r="BH865" i="7"/>
  <c r="E875" i="7"/>
  <c r="BJ1116" i="7"/>
  <c r="G1116" i="7"/>
  <c r="G1191" i="7"/>
  <c r="BJ1191" i="7"/>
  <c r="BJ1221" i="7"/>
  <c r="G1221" i="7"/>
  <c r="BJ1226" i="7"/>
  <c r="G1226" i="7"/>
  <c r="DD1228" i="7"/>
  <c r="AZ1228" i="7" s="1"/>
  <c r="BX1228" i="7"/>
  <c r="T1228" i="7" s="1"/>
  <c r="G1231" i="7"/>
  <c r="BJ1231" i="7"/>
  <c r="CC1231" i="7" s="1"/>
  <c r="G1251" i="7"/>
  <c r="BJ1251" i="7"/>
  <c r="BJ1254" i="7"/>
  <c r="G1254" i="7"/>
  <c r="BH1461" i="7"/>
  <c r="BI1461" i="7"/>
  <c r="BI1497" i="7"/>
  <c r="BM1497" i="7"/>
  <c r="I1497" i="7" s="1"/>
  <c r="BI1705" i="7"/>
  <c r="BH1705" i="7" s="1"/>
  <c r="D1705" i="7" s="1"/>
  <c r="E2061" i="7"/>
  <c r="BH2061" i="7"/>
  <c r="CB2376" i="7"/>
  <c r="X2376" i="7" s="1"/>
  <c r="W2376" i="7"/>
  <c r="CL2424" i="7"/>
  <c r="AH2424" i="7" s="1"/>
  <c r="CL2426" i="7"/>
  <c r="AH2426" i="7" s="1"/>
  <c r="BZ43" i="7"/>
  <c r="V43" i="7" s="1"/>
  <c r="H59" i="7"/>
  <c r="CZ92" i="7"/>
  <c r="AV92" i="7" s="1"/>
  <c r="CA95" i="7"/>
  <c r="W95" i="7" s="1"/>
  <c r="CZ111" i="7"/>
  <c r="AV111" i="7" s="1"/>
  <c r="CC111" i="7"/>
  <c r="Y111" i="7" s="1"/>
  <c r="CB111" i="7"/>
  <c r="X111" i="7" s="1"/>
  <c r="F160" i="7"/>
  <c r="D172" i="7"/>
  <c r="BX190" i="7"/>
  <c r="CC209" i="7"/>
  <c r="BH388" i="7"/>
  <c r="E388" i="7"/>
  <c r="E392" i="7"/>
  <c r="CB392" i="7"/>
  <c r="X392" i="7" s="1"/>
  <c r="BH393" i="7"/>
  <c r="E393" i="7"/>
  <c r="D413" i="7"/>
  <c r="CH413" i="7"/>
  <c r="CL413" i="7" s="1"/>
  <c r="AH413" i="7" s="1"/>
  <c r="E520" i="7"/>
  <c r="CA533" i="7"/>
  <c r="BX585" i="7"/>
  <c r="BZ585" i="7" s="1"/>
  <c r="V585" i="7" s="1"/>
  <c r="CI585" i="7"/>
  <c r="AE585" i="7" s="1"/>
  <c r="DC908" i="7"/>
  <c r="AY908" i="7" s="1"/>
  <c r="CA908" i="7"/>
  <c r="CC908" i="7"/>
  <c r="CB908" i="7"/>
  <c r="X908" i="7" s="1"/>
  <c r="F908" i="7"/>
  <c r="CZ1068" i="7"/>
  <c r="AV1068" i="7" s="1"/>
  <c r="F1068" i="7"/>
  <c r="DC1197" i="7"/>
  <c r="AY1197" i="7" s="1"/>
  <c r="CZ1197" i="7"/>
  <c r="AV1197" i="7" s="1"/>
  <c r="BH1330" i="7"/>
  <c r="G1330" i="7"/>
  <c r="BH1982" i="7"/>
  <c r="CF1982" i="7" s="1"/>
  <c r="AB1982" i="7" s="1"/>
  <c r="BM1982" i="7"/>
  <c r="I1982" i="7" s="1"/>
  <c r="G2081" i="7"/>
  <c r="BI2081" i="7"/>
  <c r="E2081" i="7" s="1"/>
  <c r="BI2143" i="7"/>
  <c r="BH2143" i="7" s="1"/>
  <c r="D2143" i="7" s="1"/>
  <c r="BM2143" i="7"/>
  <c r="I2143" i="7" s="1"/>
  <c r="CF2366" i="7"/>
  <c r="AB2366" i="7" s="1"/>
  <c r="BZ2366" i="7"/>
  <c r="V2366" i="7" s="1"/>
  <c r="T2366" i="7"/>
  <c r="CF2391" i="7"/>
  <c r="AB2391" i="7" s="1"/>
  <c r="T2391" i="7"/>
  <c r="BH289" i="7"/>
  <c r="E289" i="7"/>
  <c r="W2324" i="7"/>
  <c r="CB2324" i="7"/>
  <c r="X2324" i="7" s="1"/>
  <c r="CC189" i="7"/>
  <c r="Y189" i="7" s="1"/>
  <c r="E189" i="7"/>
  <c r="CA213" i="7"/>
  <c r="W213" i="7" s="1"/>
  <c r="BH355" i="7"/>
  <c r="E355" i="7"/>
  <c r="BH402" i="7"/>
  <c r="E420" i="7"/>
  <c r="E770" i="7"/>
  <c r="BH770" i="7"/>
  <c r="BJ1030" i="7"/>
  <c r="F1030" i="7" s="1"/>
  <c r="G1030" i="7"/>
  <c r="BJ1157" i="7"/>
  <c r="G1157" i="7"/>
  <c r="BJ1202" i="7"/>
  <c r="G1202" i="7"/>
  <c r="BJ1261" i="7"/>
  <c r="G1261" i="7"/>
  <c r="BJ1296" i="7"/>
  <c r="G1296" i="7"/>
  <c r="G1623" i="7"/>
  <c r="BI1623" i="7"/>
  <c r="BH1623" i="7"/>
  <c r="BI2251" i="7"/>
  <c r="BM2251" i="7"/>
  <c r="I2251" i="7" s="1"/>
  <c r="W2374" i="7"/>
  <c r="CB2374" i="7"/>
  <c r="X2374" i="7" s="1"/>
  <c r="CF2468" i="7"/>
  <c r="AB2468" i="7" s="1"/>
  <c r="CW2468" i="7"/>
  <c r="AS2468" i="7" s="1"/>
  <c r="T2468" i="7"/>
  <c r="BZ58" i="7"/>
  <c r="V58" i="7" s="1"/>
  <c r="CB88" i="7"/>
  <c r="CB116" i="7"/>
  <c r="X116" i="7" s="1"/>
  <c r="CB213" i="7"/>
  <c r="E244" i="7"/>
  <c r="E402" i="7"/>
  <c r="D416" i="7"/>
  <c r="CJ416" i="7"/>
  <c r="AF416" i="7" s="1"/>
  <c r="BI1449" i="7"/>
  <c r="E1449" i="7" s="1"/>
  <c r="BH1449" i="7"/>
  <c r="G1497" i="7"/>
  <c r="BI2008" i="7"/>
  <c r="G2008" i="7"/>
  <c r="G2201" i="7"/>
  <c r="BM2201" i="7"/>
  <c r="I2201" i="7" s="1"/>
  <c r="CF2329" i="7"/>
  <c r="AB2329" i="7" s="1"/>
  <c r="T2329" i="7"/>
  <c r="CE2329" i="7"/>
  <c r="AA2329" i="7" s="1"/>
  <c r="W2388" i="7"/>
  <c r="CB2388" i="7"/>
  <c r="CC163" i="7"/>
  <c r="Y163" i="7" s="1"/>
  <c r="BX207" i="7"/>
  <c r="T207" i="7" s="1"/>
  <c r="CC211" i="7"/>
  <c r="Y211" i="7" s="1"/>
  <c r="BH286" i="7"/>
  <c r="E286" i="7"/>
  <c r="E323" i="7"/>
  <c r="E324" i="7"/>
  <c r="E382" i="7"/>
  <c r="E383" i="7"/>
  <c r="E385" i="7"/>
  <c r="E404" i="7"/>
  <c r="CB416" i="7"/>
  <c r="X416" i="7" s="1"/>
  <c r="BH438" i="7"/>
  <c r="CC438" i="7"/>
  <c r="E438" i="7"/>
  <c r="CI573" i="7"/>
  <c r="AE573" i="7" s="1"/>
  <c r="BH722" i="7"/>
  <c r="CJ722" i="7" s="1"/>
  <c r="BJ957" i="7"/>
  <c r="G957" i="7"/>
  <c r="DC1084" i="7"/>
  <c r="AY1084" i="7" s="1"/>
  <c r="CA1084" i="7"/>
  <c r="DD1084" i="7"/>
  <c r="AZ1084" i="7" s="1"/>
  <c r="CZ1084" i="7"/>
  <c r="AV1084" i="7" s="1"/>
  <c r="G1085" i="7"/>
  <c r="BJ1085" i="7"/>
  <c r="DD1085" i="7" s="1"/>
  <c r="AZ1085" i="7" s="1"/>
  <c r="BX1100" i="7"/>
  <c r="DF1100" i="7"/>
  <c r="BB1100" i="7" s="1"/>
  <c r="F1100" i="7"/>
  <c r="BJ1126" i="7"/>
  <c r="G1126" i="7"/>
  <c r="BJ1170" i="7"/>
  <c r="G1170" i="7"/>
  <c r="BJ1171" i="7"/>
  <c r="G1171" i="7"/>
  <c r="G1179" i="7"/>
  <c r="BJ1213" i="7"/>
  <c r="DE1213" i="7" s="1"/>
  <c r="BA1213" i="7" s="1"/>
  <c r="G1213" i="7"/>
  <c r="G1284" i="7"/>
  <c r="BI1383" i="7"/>
  <c r="E1383" i="7" s="1"/>
  <c r="G1383" i="7"/>
  <c r="BI1410" i="7"/>
  <c r="G1410" i="7"/>
  <c r="BI1727" i="7"/>
  <c r="BM1727" i="7"/>
  <c r="I1727" i="7" s="1"/>
  <c r="BM1858" i="7"/>
  <c r="BH1858" i="7"/>
  <c r="DG1858" i="7" s="1"/>
  <c r="BC1858" i="7" s="1"/>
  <c r="G2099" i="7"/>
  <c r="BI2099" i="7"/>
  <c r="BH2099" i="7" s="1"/>
  <c r="D2099" i="7" s="1"/>
  <c r="BM2225" i="7"/>
  <c r="I2225" i="7" s="1"/>
  <c r="G2225" i="7"/>
  <c r="BI2264" i="7"/>
  <c r="BH2264" i="7" s="1"/>
  <c r="W2377" i="7"/>
  <c r="CB2377" i="7"/>
  <c r="CB2395" i="7"/>
  <c r="W2395" i="7"/>
  <c r="CB2431" i="7"/>
  <c r="X2431" i="7" s="1"/>
  <c r="W2431" i="7"/>
  <c r="CB2432" i="7"/>
  <c r="W2432" i="7"/>
  <c r="BX189" i="7"/>
  <c r="CB189" i="7"/>
  <c r="X189" i="7" s="1"/>
  <c r="BJ978" i="7"/>
  <c r="DF978" i="7" s="1"/>
  <c r="BB978" i="7" s="1"/>
  <c r="G978" i="7"/>
  <c r="G1198" i="7"/>
  <c r="BJ1198" i="7"/>
  <c r="BJ1282" i="7"/>
  <c r="G1282" i="7"/>
  <c r="BH1328" i="7"/>
  <c r="G1328" i="7"/>
  <c r="BM1638" i="7"/>
  <c r="G1638" i="7"/>
  <c r="BH1638" i="7"/>
  <c r="D1638" i="7" s="1"/>
  <c r="CF2474" i="7"/>
  <c r="AB2474" i="7" s="1"/>
  <c r="CW2474" i="7"/>
  <c r="AS2474" i="7" s="1"/>
  <c r="BZ2474" i="7"/>
  <c r="V2474" i="7" s="1"/>
  <c r="U307" i="7"/>
  <c r="U339" i="7"/>
  <c r="CA88" i="7"/>
  <c r="W88" i="7" s="1"/>
  <c r="BH288" i="7"/>
  <c r="E288" i="7"/>
  <c r="CB420" i="7"/>
  <c r="X420" i="7" s="1"/>
  <c r="CI836" i="7"/>
  <c r="AE836" i="7" s="1"/>
  <c r="CH836" i="7"/>
  <c r="AD836" i="7" s="1"/>
  <c r="CC862" i="7"/>
  <c r="Y862" i="7" s="1"/>
  <c r="CA1151" i="7"/>
  <c r="W1151" i="7" s="1"/>
  <c r="BJ1203" i="7"/>
  <c r="BX1203" i="7" s="1"/>
  <c r="G1203" i="7"/>
  <c r="BM1985" i="7"/>
  <c r="I1985" i="7" s="1"/>
  <c r="G1985" i="7"/>
  <c r="BX163" i="7"/>
  <c r="CB193" i="7"/>
  <c r="X193" i="7" s="1"/>
  <c r="E193" i="7"/>
  <c r="E213" i="7"/>
  <c r="U239" i="7"/>
  <c r="E243" i="7"/>
  <c r="E245" i="7"/>
  <c r="BH287" i="7"/>
  <c r="E287" i="7"/>
  <c r="BH404" i="7"/>
  <c r="CC404" i="7" s="1"/>
  <c r="E769" i="7"/>
  <c r="BH769" i="7"/>
  <c r="BJ1034" i="7"/>
  <c r="DE1034" i="7" s="1"/>
  <c r="BA1034" i="7" s="1"/>
  <c r="G1034" i="7"/>
  <c r="BJ1077" i="7"/>
  <c r="G1077" i="7"/>
  <c r="BJ1267" i="7"/>
  <c r="G1267" i="7"/>
  <c r="BM1462" i="7"/>
  <c r="I1462" i="7" s="1"/>
  <c r="BI1462" i="7"/>
  <c r="E1462" i="7" s="1"/>
  <c r="BM1601" i="7"/>
  <c r="BI1601" i="7"/>
  <c r="E1601" i="7" s="1"/>
  <c r="BM1623" i="7"/>
  <c r="BH1663" i="7"/>
  <c r="D1663" i="7" s="1"/>
  <c r="BM1663" i="7"/>
  <c r="I1663" i="7" s="1"/>
  <c r="BH1876" i="7"/>
  <c r="D1876" i="7" s="1"/>
  <c r="BI1876" i="7"/>
  <c r="E1876" i="7" s="1"/>
  <c r="BM2198" i="7"/>
  <c r="I2198" i="7" s="1"/>
  <c r="BI2198" i="7"/>
  <c r="E2198" i="7" s="1"/>
  <c r="CI2424" i="7"/>
  <c r="AE2424" i="7" s="1"/>
  <c r="AD2424" i="7"/>
  <c r="BZ2468" i="7"/>
  <c r="V2468" i="7" s="1"/>
  <c r="H28" i="7"/>
  <c r="H31" i="7"/>
  <c r="CZ163" i="7"/>
  <c r="AV163" i="7" s="1"/>
  <c r="CC193" i="7"/>
  <c r="Y193" i="7" s="1"/>
  <c r="CB197" i="7"/>
  <c r="X197" i="7" s="1"/>
  <c r="U275" i="7"/>
  <c r="E759" i="7"/>
  <c r="BH759" i="7"/>
  <c r="BH777" i="7"/>
  <c r="CI777" i="7" s="1"/>
  <c r="AE777" i="7" s="1"/>
  <c r="BH778" i="7"/>
  <c r="G910" i="7"/>
  <c r="G986" i="7"/>
  <c r="BJ986" i="7"/>
  <c r="DC986" i="7" s="1"/>
  <c r="AY986" i="7" s="1"/>
  <c r="BJ989" i="7"/>
  <c r="CC989" i="7" s="1"/>
  <c r="Y989" i="7" s="1"/>
  <c r="G989" i="7"/>
  <c r="G1104" i="7"/>
  <c r="BJ1104" i="7"/>
  <c r="CB1104" i="7" s="1"/>
  <c r="X1104" i="7" s="1"/>
  <c r="BJ1127" i="7"/>
  <c r="DF1276" i="7"/>
  <c r="BB1276" i="7" s="1"/>
  <c r="CC1276" i="7"/>
  <c r="BJ1308" i="7"/>
  <c r="CB1308" i="7" s="1"/>
  <c r="X1308" i="7" s="1"/>
  <c r="G1308" i="7"/>
  <c r="BI1381" i="7"/>
  <c r="E1381" i="7" s="1"/>
  <c r="G1381" i="7"/>
  <c r="G1576" i="7"/>
  <c r="BM1576" i="7"/>
  <c r="I1576" i="7" s="1"/>
  <c r="G1584" i="7"/>
  <c r="BM1584" i="7"/>
  <c r="I1584" i="7" s="1"/>
  <c r="BH1644" i="7"/>
  <c r="D1644" i="7" s="1"/>
  <c r="BI1644" i="7"/>
  <c r="G2238" i="7"/>
  <c r="CB2332" i="7"/>
  <c r="X2332" i="7" s="1"/>
  <c r="W2332" i="7"/>
  <c r="BX175" i="7"/>
  <c r="BX185" i="7"/>
  <c r="BZ185" i="7" s="1"/>
  <c r="V185" i="7" s="1"/>
  <c r="BX213" i="7"/>
  <c r="CC492" i="7"/>
  <c r="Y492" i="7" s="1"/>
  <c r="BJ925" i="7"/>
  <c r="DF925" i="7" s="1"/>
  <c r="BB925" i="7" s="1"/>
  <c r="G925" i="7"/>
  <c r="DE1013" i="7"/>
  <c r="BA1013" i="7" s="1"/>
  <c r="F1013" i="7"/>
  <c r="CC1013" i="7"/>
  <c r="G1014" i="7"/>
  <c r="BJ1014" i="7"/>
  <c r="BJ1071" i="7"/>
  <c r="CC1071" i="7" s="1"/>
  <c r="G1071" i="7"/>
  <c r="DD1108" i="7"/>
  <c r="AZ1108" i="7" s="1"/>
  <c r="F1108" i="7"/>
  <c r="DC1108" i="7"/>
  <c r="AY1108" i="7" s="1"/>
  <c r="BX1164" i="7"/>
  <c r="DF1164" i="7"/>
  <c r="BB1164" i="7" s="1"/>
  <c r="F1164" i="7"/>
  <c r="BI1681" i="7"/>
  <c r="G1681" i="7"/>
  <c r="BM1681" i="7"/>
  <c r="I1681" i="7" s="1"/>
  <c r="BI1812" i="7"/>
  <c r="BH1812" i="7"/>
  <c r="D1812" i="7" s="1"/>
  <c r="BI1853" i="7"/>
  <c r="BH1853" i="7"/>
  <c r="D1853" i="7" s="1"/>
  <c r="BI2011" i="7"/>
  <c r="BM2011" i="7"/>
  <c r="BI2049" i="7"/>
  <c r="BM2049" i="7"/>
  <c r="I2049" i="7" s="1"/>
  <c r="W2419" i="7"/>
  <c r="CB2419" i="7"/>
  <c r="X2419" i="7" s="1"/>
  <c r="CC173" i="7"/>
  <c r="Y173" i="7" s="1"/>
  <c r="BX183" i="7"/>
  <c r="CH410" i="7"/>
  <c r="BH738" i="7"/>
  <c r="CI738" i="7" s="1"/>
  <c r="AE738" i="7" s="1"/>
  <c r="BH803" i="7"/>
  <c r="BH807" i="7"/>
  <c r="G934" i="7"/>
  <c r="BJ934" i="7"/>
  <c r="DD934" i="7" s="1"/>
  <c r="AZ934" i="7" s="1"/>
  <c r="BJ1019" i="7"/>
  <c r="G1019" i="7"/>
  <c r="G1026" i="7"/>
  <c r="BJ1026" i="7"/>
  <c r="DF1026" i="7" s="1"/>
  <c r="BB1026" i="7" s="1"/>
  <c r="BJ1306" i="7"/>
  <c r="G1306" i="7"/>
  <c r="BH1322" i="7"/>
  <c r="BI1322" i="7"/>
  <c r="BU1322" i="7" s="1"/>
  <c r="Q1322" i="7" s="1"/>
  <c r="G1498" i="7"/>
  <c r="BI1498" i="7"/>
  <c r="E1498" i="7" s="1"/>
  <c r="BM1552" i="7"/>
  <c r="I1552" i="7" s="1"/>
  <c r="G1552" i="7"/>
  <c r="BI1753" i="7"/>
  <c r="BH1753" i="7"/>
  <c r="G1753" i="7"/>
  <c r="BI1777" i="7"/>
  <c r="BM1777" i="7"/>
  <c r="I1777" i="7" s="1"/>
  <c r="BI1780" i="7"/>
  <c r="BI1821" i="7"/>
  <c r="E1821" i="7" s="1"/>
  <c r="G1821" i="7"/>
  <c r="BI2003" i="7"/>
  <c r="E2003" i="7" s="1"/>
  <c r="BH2003" i="7"/>
  <c r="G2005" i="7"/>
  <c r="G2065" i="7"/>
  <c r="BI2065" i="7"/>
  <c r="E2065" i="7" s="1"/>
  <c r="G2124" i="7"/>
  <c r="BM2124" i="7"/>
  <c r="I2124" i="7" s="1"/>
  <c r="G2141" i="7"/>
  <c r="BH2141" i="7"/>
  <c r="BM2153" i="7"/>
  <c r="I2153" i="7" s="1"/>
  <c r="G2153" i="7"/>
  <c r="G2161" i="7"/>
  <c r="BI2161" i="7"/>
  <c r="BH2161" i="7" s="1"/>
  <c r="G2169" i="7"/>
  <c r="G2213" i="7"/>
  <c r="BM2213" i="7"/>
  <c r="I2213" i="7" s="1"/>
  <c r="CF2428" i="7"/>
  <c r="AB2428" i="7" s="1"/>
  <c r="T2428" i="7"/>
  <c r="CA103" i="7"/>
  <c r="CC107" i="7"/>
  <c r="Y107" i="7" s="1"/>
  <c r="CA152" i="7"/>
  <c r="W152" i="7" s="1"/>
  <c r="BX193" i="7"/>
  <c r="E225" i="7"/>
  <c r="E263" i="7"/>
  <c r="E264" i="7"/>
  <c r="E310" i="7"/>
  <c r="E311" i="7"/>
  <c r="E312" i="7"/>
  <c r="E313" i="7"/>
  <c r="E314" i="7"/>
  <c r="E398" i="7"/>
  <c r="CB412" i="7"/>
  <c r="E428" i="7"/>
  <c r="E430" i="7"/>
  <c r="CC442" i="7"/>
  <c r="Y442" i="7" s="1"/>
  <c r="CI589" i="7"/>
  <c r="AE589" i="7" s="1"/>
  <c r="E837" i="7"/>
  <c r="DF941" i="7"/>
  <c r="BB941" i="7" s="1"/>
  <c r="BX941" i="7"/>
  <c r="DD964" i="7"/>
  <c r="AZ964" i="7" s="1"/>
  <c r="DC964" i="7"/>
  <c r="AY964" i="7" s="1"/>
  <c r="CZ964" i="7"/>
  <c r="AV964" i="7" s="1"/>
  <c r="F964" i="7"/>
  <c r="G985" i="7"/>
  <c r="BJ985" i="7"/>
  <c r="BX985" i="7" s="1"/>
  <c r="DD1003" i="7"/>
  <c r="AZ1003" i="7" s="1"/>
  <c r="DC1003" i="7"/>
  <c r="AY1003" i="7" s="1"/>
  <c r="F1003" i="7"/>
  <c r="BX1149" i="7"/>
  <c r="BZ1149" i="7" s="1"/>
  <c r="V1149" i="7" s="1"/>
  <c r="BI1389" i="7"/>
  <c r="E1389" i="7" s="1"/>
  <c r="G1389" i="7"/>
  <c r="G1415" i="7"/>
  <c r="BM1642" i="7"/>
  <c r="G1697" i="7"/>
  <c r="BM1697" i="7"/>
  <c r="CG1697" i="7" s="1"/>
  <c r="AC1697" i="7" s="1"/>
  <c r="BI1708" i="7"/>
  <c r="E1708" i="7" s="1"/>
  <c r="BH1837" i="7"/>
  <c r="G1837" i="7"/>
  <c r="BM2050" i="7"/>
  <c r="I2050" i="7" s="1"/>
  <c r="BI2050" i="7"/>
  <c r="E2050" i="7" s="1"/>
  <c r="G2107" i="7"/>
  <c r="BI2107" i="7"/>
  <c r="BH2107" i="7" s="1"/>
  <c r="D2107" i="7" s="1"/>
  <c r="G2147" i="7"/>
  <c r="BI2147" i="7"/>
  <c r="BM2161" i="7"/>
  <c r="DE2161" i="7" s="1"/>
  <c r="BA2161" i="7" s="1"/>
  <c r="BI1429" i="7"/>
  <c r="BH1429" i="7"/>
  <c r="D1429" i="7" s="1"/>
  <c r="BH1595" i="7"/>
  <c r="D1595" i="7" s="1"/>
  <c r="G1795" i="7"/>
  <c r="BI1795" i="7"/>
  <c r="E1795" i="7" s="1"/>
  <c r="BH1961" i="7"/>
  <c r="D1961" i="7" s="1"/>
  <c r="BI1961" i="7"/>
  <c r="G2029" i="7"/>
  <c r="G2104" i="7"/>
  <c r="G2132" i="7"/>
  <c r="BM2132" i="7"/>
  <c r="I2132" i="7" s="1"/>
  <c r="G2245" i="7"/>
  <c r="CI2331" i="7"/>
  <c r="AE2331" i="7" s="1"/>
  <c r="CW2331" i="7"/>
  <c r="AS2331" i="7" s="1"/>
  <c r="CB2473" i="7"/>
  <c r="X2473" i="7" s="1"/>
  <c r="W2473" i="7"/>
  <c r="BJ1022" i="7"/>
  <c r="DE1022" i="7" s="1"/>
  <c r="BA1022" i="7" s="1"/>
  <c r="BJ1089" i="7"/>
  <c r="BM1564" i="7"/>
  <c r="I1564" i="7" s="1"/>
  <c r="G1564" i="7"/>
  <c r="G1654" i="7"/>
  <c r="BM1654" i="7"/>
  <c r="BM2142" i="7"/>
  <c r="I2142" i="7" s="1"/>
  <c r="BI2142" i="7"/>
  <c r="BH2142" i="7" s="1"/>
  <c r="CZ2142" i="7" s="1"/>
  <c r="AV2142" i="7" s="1"/>
  <c r="BI2309" i="7"/>
  <c r="G2309" i="7"/>
  <c r="CB2430" i="7"/>
  <c r="X2430" i="7" s="1"/>
  <c r="W2430" i="7"/>
  <c r="T2439" i="7"/>
  <c r="BZ2439" i="7"/>
  <c r="V2439" i="7" s="1"/>
  <c r="CA1180" i="7"/>
  <c r="W1180" i="7" s="1"/>
  <c r="BU1368" i="7"/>
  <c r="Q1368" i="7" s="1"/>
  <c r="BM1688" i="7"/>
  <c r="I1688" i="7" s="1"/>
  <c r="BI1694" i="7"/>
  <c r="G1694" i="7"/>
  <c r="BH1773" i="7"/>
  <c r="BI1779" i="7"/>
  <c r="CG1779" i="7" s="1"/>
  <c r="AC1779" i="7" s="1"/>
  <c r="BM1779" i="7"/>
  <c r="BM1996" i="7"/>
  <c r="I1996" i="7" s="1"/>
  <c r="BM2221" i="7"/>
  <c r="I2221" i="7" s="1"/>
  <c r="CB2331" i="7"/>
  <c r="X2331" i="7" s="1"/>
  <c r="CW2336" i="7"/>
  <c r="AS2336" i="7" s="1"/>
  <c r="CI2336" i="7"/>
  <c r="AE2336" i="7" s="1"/>
  <c r="CB2425" i="7"/>
  <c r="X2425" i="7" s="1"/>
  <c r="W2425" i="7"/>
  <c r="G1541" i="7"/>
  <c r="G2217" i="7"/>
  <c r="CE2322" i="7"/>
  <c r="AA2322" i="7" s="1"/>
  <c r="AD2338" i="7"/>
  <c r="AD2381" i="7"/>
  <c r="G1514" i="7"/>
  <c r="BI1541" i="7"/>
  <c r="E1541" i="7" s="1"/>
  <c r="BI1757" i="7"/>
  <c r="BI1872" i="7"/>
  <c r="BH1917" i="7"/>
  <c r="BI2131" i="7"/>
  <c r="CG2131" i="7" s="1"/>
  <c r="AC2131" i="7" s="1"/>
  <c r="G2237" i="7"/>
  <c r="CE2325" i="7"/>
  <c r="AA2325" i="7" s="1"/>
  <c r="CW2371" i="7"/>
  <c r="AS2371" i="7" s="1"/>
  <c r="CE2384" i="7"/>
  <c r="AA2384" i="7" s="1"/>
  <c r="CE2386" i="7"/>
  <c r="AA2386" i="7" s="1"/>
  <c r="BM1509" i="7"/>
  <c r="I1509" i="7" s="1"/>
  <c r="BM2000" i="7"/>
  <c r="I2000" i="7" s="1"/>
  <c r="CL2413" i="7"/>
  <c r="AH2413" i="7" s="1"/>
  <c r="CW2431" i="7"/>
  <c r="AS2431" i="7" s="1"/>
  <c r="BX385" i="7"/>
  <c r="BZ385" i="7" s="1"/>
  <c r="V385" i="7" s="1"/>
  <c r="CH385" i="7"/>
  <c r="CJ385" i="7"/>
  <c r="AF385" i="7" s="1"/>
  <c r="CA776" i="7"/>
  <c r="W776" i="7" s="1"/>
  <c r="CH776" i="7"/>
  <c r="AD776" i="7" s="1"/>
  <c r="F950" i="7"/>
  <c r="CA950" i="7"/>
  <c r="W950" i="7" s="1"/>
  <c r="E233" i="7"/>
  <c r="BH414" i="7"/>
  <c r="E414" i="7"/>
  <c r="CI572" i="7"/>
  <c r="AE572" i="7" s="1"/>
  <c r="BX572" i="7"/>
  <c r="CF572" i="7" s="1"/>
  <c r="AB572" i="7" s="1"/>
  <c r="E822" i="7"/>
  <c r="CA822" i="7"/>
  <c r="W822" i="7" s="1"/>
  <c r="BH843" i="7"/>
  <c r="CA843" i="7" s="1"/>
  <c r="W843" i="7" s="1"/>
  <c r="E843" i="7"/>
  <c r="DC882" i="7"/>
  <c r="AY882" i="7" s="1"/>
  <c r="CA882" i="7"/>
  <c r="CA1094" i="7"/>
  <c r="W1094" i="7" s="1"/>
  <c r="DC1094" i="7"/>
  <c r="AY1094" i="7" s="1"/>
  <c r="DC1133" i="7"/>
  <c r="AY1133" i="7" s="1"/>
  <c r="CC1133" i="7"/>
  <c r="DE1133" i="7"/>
  <c r="BA1133" i="7" s="1"/>
  <c r="DD1133" i="7"/>
  <c r="AZ1133" i="7" s="1"/>
  <c r="BJ1155" i="7"/>
  <c r="CZ1155" i="7" s="1"/>
  <c r="AV1155" i="7" s="1"/>
  <c r="G1155" i="7"/>
  <c r="BJ1196" i="7"/>
  <c r="G1196" i="7"/>
  <c r="G1237" i="7"/>
  <c r="BJ1237" i="7"/>
  <c r="G1532" i="7"/>
  <c r="BI1532" i="7"/>
  <c r="BM1532" i="7"/>
  <c r="BI1726" i="7"/>
  <c r="G1726" i="7"/>
  <c r="BM1794" i="7"/>
  <c r="I1794" i="7" s="1"/>
  <c r="BH1794" i="7"/>
  <c r="BZ11" i="7"/>
  <c r="V11" i="7" s="1"/>
  <c r="CD123" i="7"/>
  <c r="Z123" i="7" s="1"/>
  <c r="BX148" i="7"/>
  <c r="BX157" i="7"/>
  <c r="CA234" i="7"/>
  <c r="BH344" i="7"/>
  <c r="E344" i="7"/>
  <c r="BX393" i="7"/>
  <c r="CJ393" i="7"/>
  <c r="AF393" i="7" s="1"/>
  <c r="BH424" i="7"/>
  <c r="CH424" i="7" s="1"/>
  <c r="E424" i="7"/>
  <c r="CC456" i="7"/>
  <c r="Y456" i="7" s="1"/>
  <c r="CI592" i="7"/>
  <c r="AE592" i="7" s="1"/>
  <c r="BX592" i="7"/>
  <c r="CI593" i="7"/>
  <c r="AE593" i="7" s="1"/>
  <c r="CB822" i="7"/>
  <c r="X822" i="7" s="1"/>
  <c r="CH828" i="7"/>
  <c r="AD828" i="7" s="1"/>
  <c r="CI828" i="7"/>
  <c r="AE828" i="7" s="1"/>
  <c r="BH842" i="7"/>
  <c r="E842" i="7"/>
  <c r="BH857" i="7"/>
  <c r="CB857" i="7" s="1"/>
  <c r="X857" i="7" s="1"/>
  <c r="E857" i="7"/>
  <c r="CH877" i="7"/>
  <c r="AD877" i="7" s="1"/>
  <c r="G950" i="7"/>
  <c r="BJ955" i="7"/>
  <c r="G955" i="7"/>
  <c r="G1037" i="7"/>
  <c r="BJ1037" i="7"/>
  <c r="DD1094" i="7"/>
  <c r="AZ1094" i="7" s="1"/>
  <c r="DD1099" i="7"/>
  <c r="AZ1099" i="7" s="1"/>
  <c r="DC1099" i="7"/>
  <c r="AY1099" i="7" s="1"/>
  <c r="F1099" i="7"/>
  <c r="CA1099" i="7"/>
  <c r="W1099" i="7" s="1"/>
  <c r="BX1133" i="7"/>
  <c r="BZ1133" i="7" s="1"/>
  <c r="V1133" i="7" s="1"/>
  <c r="DC1142" i="7"/>
  <c r="AY1142" i="7" s="1"/>
  <c r="DD1142" i="7"/>
  <c r="AZ1142" i="7" s="1"/>
  <c r="BI1624" i="7"/>
  <c r="E1624" i="7" s="1"/>
  <c r="G1624" i="7"/>
  <c r="BM1624" i="7"/>
  <c r="BH1624" i="7"/>
  <c r="CZ1624" i="7" s="1"/>
  <c r="AV1624" i="7" s="1"/>
  <c r="BH1643" i="7"/>
  <c r="G1643" i="7"/>
  <c r="BM1726" i="7"/>
  <c r="I1726" i="7" s="1"/>
  <c r="BI1789" i="7"/>
  <c r="BH1789" i="7"/>
  <c r="D1789" i="7" s="1"/>
  <c r="G1861" i="7"/>
  <c r="BH1861" i="7"/>
  <c r="BI1861" i="7"/>
  <c r="BH1963" i="7"/>
  <c r="BI1963" i="7"/>
  <c r="E1963" i="7" s="1"/>
  <c r="BI2157" i="7"/>
  <c r="E2157" i="7" s="1"/>
  <c r="BM2157" i="7"/>
  <c r="I2157" i="7" s="1"/>
  <c r="G2157" i="7"/>
  <c r="BI2223" i="7"/>
  <c r="E2223" i="7" s="1"/>
  <c r="BM2223" i="7"/>
  <c r="I2223" i="7" s="1"/>
  <c r="W2338" i="7"/>
  <c r="CE2338" i="7"/>
  <c r="AA2338" i="7" s="1"/>
  <c r="CB2338" i="7"/>
  <c r="CZ167" i="7"/>
  <c r="AV167" i="7" s="1"/>
  <c r="CC205" i="7"/>
  <c r="Y205" i="7" s="1"/>
  <c r="E224" i="7"/>
  <c r="BH282" i="7"/>
  <c r="E282" i="7"/>
  <c r="BH328" i="7"/>
  <c r="E328" i="7"/>
  <c r="CC385" i="7"/>
  <c r="CC387" i="7"/>
  <c r="BH387" i="7"/>
  <c r="BX387" i="7" s="1"/>
  <c r="CF387" i="7" s="1"/>
  <c r="AB387" i="7" s="1"/>
  <c r="CC393" i="7"/>
  <c r="BH422" i="7"/>
  <c r="CI580" i="7"/>
  <c r="AE580" i="7" s="1"/>
  <c r="BX580" i="7"/>
  <c r="CI581" i="7"/>
  <c r="AE581" i="7" s="1"/>
  <c r="CI612" i="7"/>
  <c r="AE612" i="7" s="1"/>
  <c r="BX612" i="7"/>
  <c r="T612" i="7" s="1"/>
  <c r="CI613" i="7"/>
  <c r="AE613" i="7" s="1"/>
  <c r="CH739" i="7"/>
  <c r="AD739" i="7" s="1"/>
  <c r="CI739" i="7"/>
  <c r="AE739" i="7" s="1"/>
  <c r="E805" i="7"/>
  <c r="CB805" i="7"/>
  <c r="X805" i="7" s="1"/>
  <c r="E819" i="7"/>
  <c r="BH819" i="7"/>
  <c r="E825" i="7"/>
  <c r="CC825" i="7"/>
  <c r="Y825" i="7" s="1"/>
  <c r="CI829" i="7"/>
  <c r="AE829" i="7" s="1"/>
  <c r="CH829" i="7"/>
  <c r="AD829" i="7" s="1"/>
  <c r="CH856" i="7"/>
  <c r="AD856" i="7" s="1"/>
  <c r="CI877" i="7"/>
  <c r="AE877" i="7" s="1"/>
  <c r="CI878" i="7"/>
  <c r="AE878" i="7" s="1"/>
  <c r="CH878" i="7"/>
  <c r="AD878" i="7" s="1"/>
  <c r="BX882" i="7"/>
  <c r="CE882" i="7" s="1"/>
  <c r="AA882" i="7" s="1"/>
  <c r="G890" i="7"/>
  <c r="CZ909" i="7"/>
  <c r="AV909" i="7" s="1"/>
  <c r="F909" i="7"/>
  <c r="CC909" i="7"/>
  <c r="Y909" i="7" s="1"/>
  <c r="G926" i="7"/>
  <c r="BJ926" i="7"/>
  <c r="BJ927" i="7"/>
  <c r="CA927" i="7" s="1"/>
  <c r="G927" i="7"/>
  <c r="G933" i="7"/>
  <c r="BJ933" i="7"/>
  <c r="BJ983" i="7"/>
  <c r="G983" i="7"/>
  <c r="BJ1002" i="7"/>
  <c r="G1002" i="7"/>
  <c r="G1062" i="7"/>
  <c r="BJ1062" i="7"/>
  <c r="G1073" i="7"/>
  <c r="BJ1073" i="7"/>
  <c r="G1094" i="7"/>
  <c r="G1133" i="7"/>
  <c r="CB1133" i="7"/>
  <c r="X1133" i="7" s="1"/>
  <c r="BJ1135" i="7"/>
  <c r="G1135" i="7"/>
  <c r="BX1157" i="7"/>
  <c r="BT1330" i="7"/>
  <c r="P1330" i="7" s="1"/>
  <c r="D1330" i="7"/>
  <c r="BI1573" i="7"/>
  <c r="G1573" i="7"/>
  <c r="G1658" i="7"/>
  <c r="BM1658" i="7"/>
  <c r="BZ10" i="7"/>
  <c r="V10" i="7" s="1"/>
  <c r="H20" i="7"/>
  <c r="H35" i="7"/>
  <c r="H51" i="7"/>
  <c r="CB91" i="7"/>
  <c r="X91" i="7" s="1"/>
  <c r="CB120" i="7"/>
  <c r="X120" i="7" s="1"/>
  <c r="CB126" i="7"/>
  <c r="X126" i="7" s="1"/>
  <c r="CB148" i="7"/>
  <c r="F163" i="7"/>
  <c r="CC177" i="7"/>
  <c r="Y177" i="7" s="1"/>
  <c r="CA185" i="7"/>
  <c r="CB186" i="7"/>
  <c r="X186" i="7" s="1"/>
  <c r="CB190" i="7"/>
  <c r="X190" i="7" s="1"/>
  <c r="CB209" i="7"/>
  <c r="X209" i="7" s="1"/>
  <c r="CA224" i="7"/>
  <c r="W224" i="7" s="1"/>
  <c r="BH281" i="7"/>
  <c r="D281" i="7" s="1"/>
  <c r="E281" i="7"/>
  <c r="BH327" i="7"/>
  <c r="E327" i="7"/>
  <c r="BH342" i="7"/>
  <c r="E342" i="7"/>
  <c r="U355" i="7"/>
  <c r="E387" i="7"/>
  <c r="CH393" i="7"/>
  <c r="AD393" i="7" s="1"/>
  <c r="BH395" i="7"/>
  <c r="CD410" i="7"/>
  <c r="Z410" i="7" s="1"/>
  <c r="CB529" i="7"/>
  <c r="X529" i="7" s="1"/>
  <c r="BH529" i="7"/>
  <c r="CA529" i="7" s="1"/>
  <c r="CI600" i="7"/>
  <c r="AE600" i="7" s="1"/>
  <c r="BX600" i="7"/>
  <c r="T600" i="7" s="1"/>
  <c r="CI601" i="7"/>
  <c r="AE601" i="7" s="1"/>
  <c r="CA633" i="7"/>
  <c r="W633" i="7" s="1"/>
  <c r="BH750" i="7"/>
  <c r="E762" i="7"/>
  <c r="BH762" i="7"/>
  <c r="BH786" i="7"/>
  <c r="CJ786" i="7" s="1"/>
  <c r="BH787" i="7"/>
  <c r="CH787" i="7" s="1"/>
  <c r="CA805" i="7"/>
  <c r="CC807" i="7"/>
  <c r="CB807" i="7"/>
  <c r="X807" i="7" s="1"/>
  <c r="E818" i="7"/>
  <c r="BH818" i="7"/>
  <c r="CH825" i="7"/>
  <c r="AD825" i="7" s="1"/>
  <c r="CA828" i="7"/>
  <c r="W828" i="7" s="1"/>
  <c r="BH868" i="7"/>
  <c r="BH871" i="7"/>
  <c r="CZ882" i="7"/>
  <c r="AV882" i="7" s="1"/>
  <c r="DD907" i="7"/>
  <c r="AZ907" i="7" s="1"/>
  <c r="DC907" i="7"/>
  <c r="AY907" i="7" s="1"/>
  <c r="BX907" i="7"/>
  <c r="BZ907" i="7" s="1"/>
  <c r="V907" i="7" s="1"/>
  <c r="F907" i="7"/>
  <c r="G911" i="7"/>
  <c r="BJ911" i="7"/>
  <c r="CC1021" i="7"/>
  <c r="CZ1021" i="7"/>
  <c r="AV1021" i="7" s="1"/>
  <c r="DD1021" i="7"/>
  <c r="AZ1021" i="7" s="1"/>
  <c r="DC1021" i="7"/>
  <c r="AY1021" i="7" s="1"/>
  <c r="DE1030" i="7"/>
  <c r="BA1030" i="7" s="1"/>
  <c r="G1182" i="7"/>
  <c r="BJ1182" i="7"/>
  <c r="F1182" i="7" s="1"/>
  <c r="BJ1183" i="7"/>
  <c r="G1183" i="7"/>
  <c r="G1209" i="7"/>
  <c r="BJ1209" i="7"/>
  <c r="CB1209" i="7" s="1"/>
  <c r="X1209" i="7" s="1"/>
  <c r="CA1292" i="7"/>
  <c r="F1292" i="7"/>
  <c r="DF1292" i="7"/>
  <c r="BB1292" i="7" s="1"/>
  <c r="G1294" i="7"/>
  <c r="BJ1294" i="7"/>
  <c r="G1313" i="7"/>
  <c r="G1397" i="7"/>
  <c r="BI1416" i="7"/>
  <c r="CG1416" i="7" s="1"/>
  <c r="AC1416" i="7" s="1"/>
  <c r="G1416" i="7"/>
  <c r="G1570" i="7"/>
  <c r="BM1570" i="7"/>
  <c r="I1570" i="7" s="1"/>
  <c r="BM1573" i="7"/>
  <c r="I1573" i="7" s="1"/>
  <c r="G1627" i="7"/>
  <c r="BH1627" i="7"/>
  <c r="D1627" i="7" s="1"/>
  <c r="BH1635" i="7"/>
  <c r="G1635" i="7"/>
  <c r="BH284" i="7"/>
  <c r="E284" i="7"/>
  <c r="BH330" i="7"/>
  <c r="E330" i="7"/>
  <c r="BH345" i="7"/>
  <c r="E345" i="7"/>
  <c r="CA91" i="7"/>
  <c r="W91" i="7" s="1"/>
  <c r="CZ101" i="7"/>
  <c r="AV101" i="7" s="1"/>
  <c r="CA147" i="7"/>
  <c r="W147" i="7" s="1"/>
  <c r="CA178" i="7"/>
  <c r="W178" i="7" s="1"/>
  <c r="CB184" i="7"/>
  <c r="X184" i="7" s="1"/>
  <c r="D184" i="7"/>
  <c r="BH343" i="7"/>
  <c r="E343" i="7"/>
  <c r="CC91" i="7"/>
  <c r="BH280" i="7"/>
  <c r="E280" i="7"/>
  <c r="CB525" i="7"/>
  <c r="X525" i="7" s="1"/>
  <c r="G902" i="7"/>
  <c r="DC917" i="7"/>
  <c r="AY917" i="7" s="1"/>
  <c r="DF917" i="7"/>
  <c r="BB917" i="7" s="1"/>
  <c r="DE917" i="7"/>
  <c r="BA917" i="7" s="1"/>
  <c r="DD917" i="7"/>
  <c r="AZ917" i="7" s="1"/>
  <c r="BX917" i="7"/>
  <c r="F917" i="7"/>
  <c r="CZ985" i="7"/>
  <c r="AV985" i="7" s="1"/>
  <c r="G1042" i="7"/>
  <c r="BJ1045" i="7"/>
  <c r="G1045" i="7"/>
  <c r="DD1075" i="7"/>
  <c r="AZ1075" i="7" s="1"/>
  <c r="CB1075" i="7"/>
  <c r="X1075" i="7" s="1"/>
  <c r="G1187" i="7"/>
  <c r="BJ1187" i="7"/>
  <c r="CZ1187" i="7" s="1"/>
  <c r="AV1187" i="7" s="1"/>
  <c r="BJ1212" i="7"/>
  <c r="G1212" i="7"/>
  <c r="BM1608" i="7"/>
  <c r="I1608" i="7" s="1"/>
  <c r="G1608" i="7"/>
  <c r="BZ26" i="7"/>
  <c r="V26" i="7" s="1"/>
  <c r="BZ42" i="7"/>
  <c r="V42" i="7" s="1"/>
  <c r="F91" i="7"/>
  <c r="BX92" i="7"/>
  <c r="CB95" i="7"/>
  <c r="X95" i="7" s="1"/>
  <c r="CA99" i="7"/>
  <c r="F148" i="7"/>
  <c r="CB155" i="7"/>
  <c r="X155" i="7" s="1"/>
  <c r="CA159" i="7"/>
  <c r="W159" i="7" s="1"/>
  <c r="CB160" i="7"/>
  <c r="X160" i="7" s="1"/>
  <c r="CA173" i="7"/>
  <c r="W173" i="7" s="1"/>
  <c r="CB181" i="7"/>
  <c r="X181" i="7" s="1"/>
  <c r="CA202" i="7"/>
  <c r="D204" i="7"/>
  <c r="D210" i="7"/>
  <c r="CA210" i="7"/>
  <c r="W210" i="7" s="1"/>
  <c r="BX214" i="7"/>
  <c r="CJ232" i="7"/>
  <c r="AF232" i="7" s="1"/>
  <c r="BX232" i="7"/>
  <c r="BH279" i="7"/>
  <c r="CH279" i="7" s="1"/>
  <c r="E279" i="7"/>
  <c r="E307" i="7"/>
  <c r="E308" i="7"/>
  <c r="U323" i="7"/>
  <c r="BH348" i="7"/>
  <c r="E348" i="7"/>
  <c r="E350" i="7"/>
  <c r="E351" i="7"/>
  <c r="E352" i="7"/>
  <c r="E353" i="7"/>
  <c r="E356" i="7"/>
  <c r="BX392" i="7"/>
  <c r="CG392" i="7" s="1"/>
  <c r="AC392" i="7" s="1"/>
  <c r="CH392" i="7"/>
  <c r="CC392" i="7"/>
  <c r="CC430" i="7"/>
  <c r="Y430" i="7" s="1"/>
  <c r="E432" i="7"/>
  <c r="E434" i="7"/>
  <c r="BH436" i="7"/>
  <c r="CC451" i="7"/>
  <c r="CC487" i="7"/>
  <c r="E510" i="7"/>
  <c r="CA510" i="7"/>
  <c r="E527" i="7"/>
  <c r="CI576" i="7"/>
  <c r="AE576" i="7" s="1"/>
  <c r="BX576" i="7"/>
  <c r="CF576" i="7" s="1"/>
  <c r="AB576" i="7" s="1"/>
  <c r="CI577" i="7"/>
  <c r="AE577" i="7" s="1"/>
  <c r="CI608" i="7"/>
  <c r="AE608" i="7" s="1"/>
  <c r="BX608" i="7"/>
  <c r="CI609" i="7"/>
  <c r="AE609" i="7" s="1"/>
  <c r="D620" i="7"/>
  <c r="CC770" i="7"/>
  <c r="Y770" i="7" s="1"/>
  <c r="E816" i="7"/>
  <c r="BH816" i="7"/>
  <c r="G907" i="7"/>
  <c r="CA917" i="7"/>
  <c r="CE917" i="7" s="1"/>
  <c r="AA917" i="7" s="1"/>
  <c r="CZ929" i="7"/>
  <c r="AV929" i="7" s="1"/>
  <c r="G946" i="7"/>
  <c r="G949" i="7"/>
  <c r="BJ949" i="7"/>
  <c r="F1021" i="7"/>
  <c r="CB1021" i="7"/>
  <c r="X1021" i="7" s="1"/>
  <c r="BJ1046" i="7"/>
  <c r="G1046" i="7"/>
  <c r="F1115" i="7"/>
  <c r="CZ1115" i="7"/>
  <c r="AV1115" i="7" s="1"/>
  <c r="G1199" i="7"/>
  <c r="BJ1199" i="7"/>
  <c r="G1292" i="7"/>
  <c r="BM1530" i="7"/>
  <c r="I1530" i="7" s="1"/>
  <c r="G1530" i="7"/>
  <c r="BI1701" i="7"/>
  <c r="G1701" i="7"/>
  <c r="BM1701" i="7"/>
  <c r="BH1800" i="7"/>
  <c r="D1800" i="7" s="1"/>
  <c r="BI1800" i="7"/>
  <c r="BM1989" i="7"/>
  <c r="I1989" i="7" s="1"/>
  <c r="G1989" i="7"/>
  <c r="BI2075" i="7"/>
  <c r="BH2075" i="7" s="1"/>
  <c r="G2075" i="7"/>
  <c r="BI2243" i="7"/>
  <c r="BH2243" i="7" s="1"/>
  <c r="BM2273" i="7"/>
  <c r="DC2273" i="7" s="1"/>
  <c r="AY2273" i="7" s="1"/>
  <c r="BI2273" i="7"/>
  <c r="BH2273" i="7" s="1"/>
  <c r="CF2323" i="7"/>
  <c r="AB2323" i="7" s="1"/>
  <c r="T2323" i="7"/>
  <c r="CI537" i="7"/>
  <c r="AE537" i="7" s="1"/>
  <c r="BX537" i="7"/>
  <c r="CI604" i="7"/>
  <c r="AE604" i="7" s="1"/>
  <c r="BX604" i="7"/>
  <c r="BH858" i="7"/>
  <c r="E858" i="7"/>
  <c r="BJ994" i="7"/>
  <c r="DE994" i="7" s="1"/>
  <c r="BA994" i="7" s="1"/>
  <c r="G994" i="7"/>
  <c r="DC1029" i="7"/>
  <c r="AY1029" i="7" s="1"/>
  <c r="DD1029" i="7"/>
  <c r="AZ1029" i="7" s="1"/>
  <c r="G1079" i="7"/>
  <c r="BJ1079" i="7"/>
  <c r="E234" i="7"/>
  <c r="BH283" i="7"/>
  <c r="E283" i="7"/>
  <c r="BH329" i="7"/>
  <c r="E329" i="7"/>
  <c r="CB385" i="7"/>
  <c r="X385" i="7" s="1"/>
  <c r="CI558" i="7"/>
  <c r="AE558" i="7" s="1"/>
  <c r="BX558" i="7"/>
  <c r="E764" i="7"/>
  <c r="BH764" i="7"/>
  <c r="E798" i="7"/>
  <c r="BH798" i="7"/>
  <c r="CB956" i="7"/>
  <c r="F956" i="7"/>
  <c r="DF956" i="7"/>
  <c r="BB956" i="7" s="1"/>
  <c r="BX956" i="7"/>
  <c r="G973" i="7"/>
  <c r="BJ974" i="7"/>
  <c r="G974" i="7"/>
  <c r="F1133" i="7"/>
  <c r="DD1157" i="7"/>
  <c r="AZ1157" i="7" s="1"/>
  <c r="F1157" i="7"/>
  <c r="BJ1165" i="7"/>
  <c r="G1165" i="7"/>
  <c r="G1305" i="7"/>
  <c r="BJ1315" i="7"/>
  <c r="DC1315" i="7" s="1"/>
  <c r="AY1315" i="7" s="1"/>
  <c r="G1315" i="7"/>
  <c r="BM1766" i="7"/>
  <c r="BH326" i="7"/>
  <c r="E326" i="7"/>
  <c r="CI588" i="7"/>
  <c r="AE588" i="7" s="1"/>
  <c r="BX588" i="7"/>
  <c r="BZ588" i="7" s="1"/>
  <c r="V588" i="7" s="1"/>
  <c r="CA1044" i="7"/>
  <c r="W1044" i="7" s="1"/>
  <c r="DD1044" i="7"/>
  <c r="AZ1044" i="7" s="1"/>
  <c r="BJ1101" i="7"/>
  <c r="G1101" i="7"/>
  <c r="BH1811" i="7"/>
  <c r="D1811" i="7" s="1"/>
  <c r="G1811" i="7"/>
  <c r="BI1811" i="7"/>
  <c r="H38" i="7"/>
  <c r="H54" i="7"/>
  <c r="U71" i="7"/>
  <c r="U92" i="7"/>
  <c r="CA92" i="7"/>
  <c r="CC95" i="7"/>
  <c r="Y95" i="7" s="1"/>
  <c r="CB99" i="7"/>
  <c r="X99" i="7" s="1"/>
  <c r="CA111" i="7"/>
  <c r="W111" i="7" s="1"/>
  <c r="BX112" i="7"/>
  <c r="CA123" i="7"/>
  <c r="W123" i="7" s="1"/>
  <c r="F147" i="7"/>
  <c r="F155" i="7"/>
  <c r="CC155" i="7"/>
  <c r="CZ160" i="7"/>
  <c r="AV160" i="7" s="1"/>
  <c r="D175" i="7"/>
  <c r="CA181" i="7"/>
  <c r="E181" i="7"/>
  <c r="D202" i="7"/>
  <c r="E210" i="7"/>
  <c r="E259" i="7"/>
  <c r="E260" i="7"/>
  <c r="E261" i="7"/>
  <c r="BH278" i="7"/>
  <c r="E278" i="7"/>
  <c r="U291" i="7"/>
  <c r="E302" i="7"/>
  <c r="E303" i="7"/>
  <c r="E304" i="7"/>
  <c r="E305" i="7"/>
  <c r="BH332" i="7"/>
  <c r="E332" i="7"/>
  <c r="BH347" i="7"/>
  <c r="E347" i="7"/>
  <c r="BH400" i="7"/>
  <c r="E400" i="7"/>
  <c r="BX405" i="7"/>
  <c r="CG405" i="7" s="1"/>
  <c r="AC405" i="7" s="1"/>
  <c r="BH408" i="7"/>
  <c r="BH418" i="7"/>
  <c r="CC418" i="7"/>
  <c r="CC485" i="7"/>
  <c r="CC490" i="7"/>
  <c r="Y490" i="7" s="1"/>
  <c r="CI563" i="7"/>
  <c r="AE563" i="7" s="1"/>
  <c r="CI596" i="7"/>
  <c r="AE596" i="7" s="1"/>
  <c r="BX596" i="7"/>
  <c r="BZ596" i="7" s="1"/>
  <c r="V596" i="7" s="1"/>
  <c r="CI597" i="7"/>
  <c r="AE597" i="7" s="1"/>
  <c r="BH617" i="7"/>
  <c r="CA617" i="7"/>
  <c r="W617" i="7" s="1"/>
  <c r="CJ758" i="7"/>
  <c r="CI758" i="7"/>
  <c r="AE758" i="7" s="1"/>
  <c r="BH767" i="7"/>
  <c r="E835" i="7"/>
  <c r="BH835" i="7"/>
  <c r="E862" i="7"/>
  <c r="CB862" i="7"/>
  <c r="G917" i="7"/>
  <c r="BJ918" i="7"/>
  <c r="DC980" i="7"/>
  <c r="AY980" i="7" s="1"/>
  <c r="DD980" i="7"/>
  <c r="AZ980" i="7" s="1"/>
  <c r="DE980" i="7"/>
  <c r="BA980" i="7" s="1"/>
  <c r="CC980" i="7"/>
  <c r="Y980" i="7" s="1"/>
  <c r="CA980" i="7"/>
  <c r="W980" i="7" s="1"/>
  <c r="G1043" i="7"/>
  <c r="G1055" i="7"/>
  <c r="BJ1055" i="7"/>
  <c r="CZ1055" i="7" s="1"/>
  <c r="AV1055" i="7" s="1"/>
  <c r="DC1068" i="7"/>
  <c r="AY1068" i="7" s="1"/>
  <c r="G1075" i="7"/>
  <c r="G1178" i="7"/>
  <c r="DD1213" i="7"/>
  <c r="AZ1213" i="7" s="1"/>
  <c r="CZ1213" i="7"/>
  <c r="AV1213" i="7" s="1"/>
  <c r="F1213" i="7"/>
  <c r="DF1213" i="7"/>
  <c r="BB1213" i="7" s="1"/>
  <c r="CC1213" i="7"/>
  <c r="Y1213" i="7" s="1"/>
  <c r="CB1213" i="7"/>
  <c r="X1213" i="7" s="1"/>
  <c r="CA1213" i="7"/>
  <c r="BX1213" i="7"/>
  <c r="BZ1213" i="7" s="1"/>
  <c r="V1213" i="7" s="1"/>
  <c r="G1248" i="7"/>
  <c r="BJ1248" i="7"/>
  <c r="G1270" i="7"/>
  <c r="BJ1281" i="7"/>
  <c r="G1281" i="7"/>
  <c r="BI1318" i="7"/>
  <c r="BU1318" i="7" s="1"/>
  <c r="Q1318" i="7" s="1"/>
  <c r="BI1433" i="7"/>
  <c r="E1433" i="7" s="1"/>
  <c r="BH1433" i="7"/>
  <c r="D1433" i="7" s="1"/>
  <c r="BH1491" i="7"/>
  <c r="D1491" i="7" s="1"/>
  <c r="BI1491" i="7"/>
  <c r="G1554" i="7"/>
  <c r="BM1554" i="7"/>
  <c r="I1554" i="7" s="1"/>
  <c r="BI1554" i="7"/>
  <c r="G1770" i="7"/>
  <c r="BM1770" i="7"/>
  <c r="I1770" i="7" s="1"/>
  <c r="BI1770" i="7"/>
  <c r="G2287" i="7"/>
  <c r="BM2287" i="7"/>
  <c r="I2287" i="7" s="1"/>
  <c r="Y2352" i="7"/>
  <c r="CD2352" i="7"/>
  <c r="Z2352" i="7" s="1"/>
  <c r="BJ893" i="7"/>
  <c r="G893" i="7"/>
  <c r="G1706" i="7"/>
  <c r="BM1706" i="7"/>
  <c r="I1706" i="7" s="1"/>
  <c r="BI1706" i="7"/>
  <c r="E1706" i="7" s="1"/>
  <c r="CA167" i="7"/>
  <c r="BH268" i="7"/>
  <c r="E268" i="7"/>
  <c r="DF942" i="7"/>
  <c r="BB942" i="7" s="1"/>
  <c r="DE942" i="7"/>
  <c r="BA942" i="7" s="1"/>
  <c r="G1117" i="7"/>
  <c r="BJ1117" i="7"/>
  <c r="BX1117" i="7" s="1"/>
  <c r="BZ1117" i="7" s="1"/>
  <c r="V1117" i="7" s="1"/>
  <c r="DF1214" i="7"/>
  <c r="BB1214" i="7" s="1"/>
  <c r="DE1214" i="7"/>
  <c r="BA1214" i="7" s="1"/>
  <c r="F1214" i="7"/>
  <c r="G1229" i="7"/>
  <c r="BJ1229" i="7"/>
  <c r="BJ1266" i="7"/>
  <c r="G1266" i="7"/>
  <c r="BI1885" i="7"/>
  <c r="G1885" i="7"/>
  <c r="CA120" i="7"/>
  <c r="W120" i="7" s="1"/>
  <c r="CA148" i="7"/>
  <c r="CE148" i="7" s="1"/>
  <c r="AA148" i="7" s="1"/>
  <c r="BX224" i="7"/>
  <c r="H22" i="7"/>
  <c r="F92" i="7"/>
  <c r="CB92" i="7"/>
  <c r="X92" i="7" s="1"/>
  <c r="CC99" i="7"/>
  <c r="BH331" i="7"/>
  <c r="E331" i="7"/>
  <c r="BH346" i="7"/>
  <c r="E346" i="7"/>
  <c r="BH406" i="7"/>
  <c r="E406" i="7"/>
  <c r="CI584" i="7"/>
  <c r="AE584" i="7" s="1"/>
  <c r="BX584" i="7"/>
  <c r="CF584" i="7" s="1"/>
  <c r="AB584" i="7" s="1"/>
  <c r="CI616" i="7"/>
  <c r="AE616" i="7" s="1"/>
  <c r="BX616" i="7"/>
  <c r="E776" i="7"/>
  <c r="CB776" i="7"/>
  <c r="X776" i="7" s="1"/>
  <c r="BH822" i="7"/>
  <c r="E832" i="7"/>
  <c r="BH832" i="7"/>
  <c r="CB832" i="7" s="1"/>
  <c r="X832" i="7" s="1"/>
  <c r="BH833" i="7"/>
  <c r="BH838" i="7"/>
  <c r="G921" i="7"/>
  <c r="BJ921" i="7"/>
  <c r="BJ1006" i="7"/>
  <c r="F1006" i="7" s="1"/>
  <c r="BJ1090" i="7"/>
  <c r="G1090" i="7"/>
  <c r="BJ1309" i="7"/>
  <c r="BT1318" i="7"/>
  <c r="D1318" i="7"/>
  <c r="BI1324" i="7"/>
  <c r="BU1324" i="7" s="1"/>
  <c r="Q1324" i="7" s="1"/>
  <c r="BH1324" i="7"/>
  <c r="G1324" i="7"/>
  <c r="BI1436" i="7"/>
  <c r="E1436" i="7" s="1"/>
  <c r="BM1521" i="7"/>
  <c r="I1521" i="7" s="1"/>
  <c r="G1521" i="7"/>
  <c r="BI1761" i="7"/>
  <c r="E1761" i="7" s="1"/>
  <c r="G1761" i="7"/>
  <c r="BM1761" i="7"/>
  <c r="BI1798" i="7"/>
  <c r="E1798" i="7" s="1"/>
  <c r="BM1798" i="7"/>
  <c r="I1798" i="7" s="1"/>
  <c r="BI1848" i="7"/>
  <c r="E1848" i="7" s="1"/>
  <c r="BH1848" i="7"/>
  <c r="D1848" i="7" s="1"/>
  <c r="BI1882" i="7"/>
  <c r="BM1882" i="7"/>
  <c r="I1882" i="7" s="1"/>
  <c r="BM1908" i="7"/>
  <c r="I1908" i="7" s="1"/>
  <c r="BH1908" i="7"/>
  <c r="BI1955" i="7"/>
  <c r="E1955" i="7" s="1"/>
  <c r="G1955" i="7"/>
  <c r="I1960" i="7"/>
  <c r="BH2296" i="7"/>
  <c r="D2296" i="7" s="1"/>
  <c r="G2296" i="7"/>
  <c r="BM2296" i="7"/>
  <c r="G2304" i="7"/>
  <c r="BM2304" i="7"/>
  <c r="I2304" i="7" s="1"/>
  <c r="Y2346" i="7"/>
  <c r="CD2346" i="7"/>
  <c r="Z2346" i="7" s="1"/>
  <c r="CC179" i="7"/>
  <c r="Y179" i="7" s="1"/>
  <c r="CC182" i="7"/>
  <c r="Y182" i="7" s="1"/>
  <c r="CC198" i="7"/>
  <c r="CJ410" i="7"/>
  <c r="AF410" i="7" s="1"/>
  <c r="CA856" i="7"/>
  <c r="W856" i="7" s="1"/>
  <c r="CZ932" i="7"/>
  <c r="AV932" i="7" s="1"/>
  <c r="CB1070" i="7"/>
  <c r="X1070" i="7" s="1"/>
  <c r="DD1070" i="7"/>
  <c r="AZ1070" i="7" s="1"/>
  <c r="DC1076" i="7"/>
  <c r="AY1076" i="7" s="1"/>
  <c r="BX1076" i="7"/>
  <c r="T1076" i="7" s="1"/>
  <c r="BJ1109" i="7"/>
  <c r="G1109" i="7"/>
  <c r="BJ1150" i="7"/>
  <c r="G1150" i="7"/>
  <c r="G1216" i="7"/>
  <c r="BJ1216" i="7"/>
  <c r="CC1216" i="7" s="1"/>
  <c r="DE1244" i="7"/>
  <c r="BA1244" i="7" s="1"/>
  <c r="CA1244" i="7"/>
  <c r="F1244" i="7"/>
  <c r="DE1260" i="7"/>
  <c r="BA1260" i="7" s="1"/>
  <c r="DC1260" i="7"/>
  <c r="AY1260" i="7" s="1"/>
  <c r="CZ1260" i="7"/>
  <c r="AV1260" i="7" s="1"/>
  <c r="BM1572" i="7"/>
  <c r="I1572" i="7" s="1"/>
  <c r="G1572" i="7"/>
  <c r="BH1650" i="7"/>
  <c r="D1650" i="7" s="1"/>
  <c r="BM1650" i="7"/>
  <c r="I1650" i="7" s="1"/>
  <c r="BM1705" i="7"/>
  <c r="G1705" i="7"/>
  <c r="G1727" i="7"/>
  <c r="CF1864" i="7"/>
  <c r="AB1864" i="7" s="1"/>
  <c r="BH775" i="7"/>
  <c r="BH792" i="7"/>
  <c r="BH794" i="7"/>
  <c r="BH799" i="7"/>
  <c r="CA799" i="7" s="1"/>
  <c r="W799" i="7" s="1"/>
  <c r="BH811" i="7"/>
  <c r="BH812" i="7"/>
  <c r="CJ812" i="7" s="1"/>
  <c r="BH813" i="7"/>
  <c r="CB828" i="7"/>
  <c r="X828" i="7" s="1"/>
  <c r="BH831" i="7"/>
  <c r="G965" i="7"/>
  <c r="CA979" i="7"/>
  <c r="DD979" i="7"/>
  <c r="AZ979" i="7" s="1"/>
  <c r="BJ1005" i="7"/>
  <c r="G1005" i="7"/>
  <c r="DC1013" i="7"/>
  <c r="AY1013" i="7" s="1"/>
  <c r="CA1013" i="7"/>
  <c r="DC1070" i="7"/>
  <c r="AY1070" i="7" s="1"/>
  <c r="G1076" i="7"/>
  <c r="CZ1076" i="7"/>
  <c r="AV1076" i="7" s="1"/>
  <c r="CZ1116" i="7"/>
  <c r="AV1116" i="7" s="1"/>
  <c r="DF1116" i="7"/>
  <c r="BB1116" i="7" s="1"/>
  <c r="G1244" i="7"/>
  <c r="CZ1244" i="7"/>
  <c r="AV1244" i="7" s="1"/>
  <c r="CB1254" i="7"/>
  <c r="X1254" i="7" s="1"/>
  <c r="G1260" i="7"/>
  <c r="CB1260" i="7"/>
  <c r="X1260" i="7" s="1"/>
  <c r="BJ1269" i="7"/>
  <c r="G1269" i="7"/>
  <c r="CC1298" i="7"/>
  <c r="Y1298" i="7" s="1"/>
  <c r="F1298" i="7"/>
  <c r="BI1566" i="7"/>
  <c r="CG1566" i="7" s="1"/>
  <c r="AC1566" i="7" s="1"/>
  <c r="BM1566" i="7"/>
  <c r="I1566" i="7" s="1"/>
  <c r="BM1622" i="7"/>
  <c r="BH1622" i="7"/>
  <c r="G1622" i="7"/>
  <c r="I1694" i="7"/>
  <c r="CG1694" i="7"/>
  <c r="AC1694" i="7" s="1"/>
  <c r="BI1796" i="7"/>
  <c r="BH1796" i="7"/>
  <c r="DD1796" i="7" s="1"/>
  <c r="AZ1796" i="7" s="1"/>
  <c r="BI1920" i="7"/>
  <c r="E1920" i="7" s="1"/>
  <c r="BH1920" i="7"/>
  <c r="D1920" i="7" s="1"/>
  <c r="BI2125" i="7"/>
  <c r="BH2125" i="7" s="1"/>
  <c r="CZ2125" i="7" s="1"/>
  <c r="AV2125" i="7" s="1"/>
  <c r="BM2189" i="7"/>
  <c r="I2189" i="7" s="1"/>
  <c r="G2189" i="7"/>
  <c r="E318" i="7"/>
  <c r="E319" i="7"/>
  <c r="E320" i="7"/>
  <c r="E321" i="7"/>
  <c r="CB368" i="7"/>
  <c r="X368" i="7" s="1"/>
  <c r="CC383" i="7"/>
  <c r="BX416" i="7"/>
  <c r="CA625" i="7"/>
  <c r="CA637" i="7"/>
  <c r="W637" i="7" s="1"/>
  <c r="CA691" i="7"/>
  <c r="W691" i="7" s="1"/>
  <c r="CB741" i="7"/>
  <c r="X741" i="7" s="1"/>
  <c r="CC743" i="7"/>
  <c r="BH802" i="7"/>
  <c r="BH823" i="7"/>
  <c r="CH823" i="7" s="1"/>
  <c r="CB979" i="7"/>
  <c r="X979" i="7" s="1"/>
  <c r="CB1013" i="7"/>
  <c r="BJ1027" i="7"/>
  <c r="BJ1040" i="7"/>
  <c r="DE1076" i="7"/>
  <c r="BA1076" i="7" s="1"/>
  <c r="BJ1112" i="7"/>
  <c r="CB1112" i="7" s="1"/>
  <c r="X1112" i="7" s="1"/>
  <c r="F1116" i="7"/>
  <c r="CA1116" i="7"/>
  <c r="CB1139" i="7"/>
  <c r="X1139" i="7" s="1"/>
  <c r="F1139" i="7"/>
  <c r="BJ1166" i="7"/>
  <c r="G1166" i="7"/>
  <c r="G1168" i="7"/>
  <c r="BJ1168" i="7"/>
  <c r="F1202" i="7"/>
  <c r="CA1202" i="7"/>
  <c r="W1202" i="7" s="1"/>
  <c r="BJ1246" i="7"/>
  <c r="CC1260" i="7"/>
  <c r="CB1282" i="7"/>
  <c r="X1282" i="7" s="1"/>
  <c r="F1282" i="7"/>
  <c r="BH1336" i="7"/>
  <c r="G1413" i="7"/>
  <c r="E1415" i="7"/>
  <c r="CG1415" i="7"/>
  <c r="AC1415" i="7" s="1"/>
  <c r="G1553" i="7"/>
  <c r="BM1553" i="7"/>
  <c r="I1553" i="7" s="1"/>
  <c r="BM1580" i="7"/>
  <c r="I1580" i="7" s="1"/>
  <c r="G1580" i="7"/>
  <c r="BM1612" i="7"/>
  <c r="I1612" i="7" s="1"/>
  <c r="G1612" i="7"/>
  <c r="BH1693" i="7"/>
  <c r="DF1693" i="7" s="1"/>
  <c r="BB1693" i="7" s="1"/>
  <c r="BM1792" i="7"/>
  <c r="BH1792" i="7"/>
  <c r="BM1796" i="7"/>
  <c r="BM1898" i="7"/>
  <c r="I1898" i="7" s="1"/>
  <c r="BH1898" i="7"/>
  <c r="BI1898" i="7"/>
  <c r="BH1923" i="7"/>
  <c r="G2185" i="7"/>
  <c r="BM2185" i="7"/>
  <c r="I2185" i="7" s="1"/>
  <c r="BJ997" i="7"/>
  <c r="G997" i="7"/>
  <c r="F1148" i="7"/>
  <c r="CZ1148" i="7"/>
  <c r="AV1148" i="7" s="1"/>
  <c r="DF1148" i="7"/>
  <c r="BB1148" i="7" s="1"/>
  <c r="CC1228" i="7"/>
  <c r="F1228" i="7"/>
  <c r="CC1255" i="7"/>
  <c r="Y1255" i="7" s="1"/>
  <c r="CB1255" i="7"/>
  <c r="G1452" i="7"/>
  <c r="BI1452" i="7"/>
  <c r="BH1531" i="7"/>
  <c r="D1531" i="7" s="1"/>
  <c r="BI1609" i="7"/>
  <c r="G1609" i="7"/>
  <c r="BI1734" i="7"/>
  <c r="E1734" i="7" s="1"/>
  <c r="BM1734" i="7"/>
  <c r="G2162" i="7"/>
  <c r="BM2162" i="7"/>
  <c r="I2162" i="7" s="1"/>
  <c r="CF2397" i="7"/>
  <c r="AB2397" i="7" s="1"/>
  <c r="T2397" i="7"/>
  <c r="BZ2397" i="7"/>
  <c r="V2397" i="7" s="1"/>
  <c r="CB1290" i="7"/>
  <c r="X1290" i="7" s="1"/>
  <c r="BI1332" i="7"/>
  <c r="BU1332" i="7" s="1"/>
  <c r="Q1332" i="7" s="1"/>
  <c r="BH1332" i="7"/>
  <c r="BI1395" i="7"/>
  <c r="G1395" i="7"/>
  <c r="E1399" i="7"/>
  <c r="CG1399" i="7"/>
  <c r="AC1399" i="7" s="1"/>
  <c r="G1405" i="7"/>
  <c r="BH1501" i="7"/>
  <c r="BM1662" i="7"/>
  <c r="I1662" i="7" s="1"/>
  <c r="BI1712" i="7"/>
  <c r="E1712" i="7" s="1"/>
  <c r="BM1712" i="7"/>
  <c r="BH1907" i="7"/>
  <c r="BI1907" i="7"/>
  <c r="E1907" i="7" s="1"/>
  <c r="G2119" i="7"/>
  <c r="BI2119" i="7"/>
  <c r="BM2148" i="7"/>
  <c r="I2148" i="7" s="1"/>
  <c r="G2148" i="7"/>
  <c r="BM2151" i="7"/>
  <c r="I2151" i="7" s="1"/>
  <c r="G2151" i="7"/>
  <c r="CG2231" i="7"/>
  <c r="AC2231" i="7" s="1"/>
  <c r="G2231" i="7"/>
  <c r="BI2231" i="7"/>
  <c r="E2231" i="7" s="1"/>
  <c r="G2234" i="7"/>
  <c r="BM2234" i="7"/>
  <c r="I2234" i="7" s="1"/>
  <c r="BM2270" i="7"/>
  <c r="I2270" i="7" s="1"/>
  <c r="G2270" i="7"/>
  <c r="BM2308" i="7"/>
  <c r="I2308" i="7" s="1"/>
  <c r="CB2364" i="7"/>
  <c r="X2364" i="7" s="1"/>
  <c r="W2364" i="7"/>
  <c r="BI1432" i="7"/>
  <c r="E1432" i="7" s="1"/>
  <c r="G1432" i="7"/>
  <c r="BH1451" i="7"/>
  <c r="D1451" i="7" s="1"/>
  <c r="BI1451" i="7"/>
  <c r="E1451" i="7" s="1"/>
  <c r="BI1621" i="7"/>
  <c r="DC1621" i="7" s="1"/>
  <c r="AY1621" i="7" s="1"/>
  <c r="BH1621" i="7"/>
  <c r="D1621" i="7" s="1"/>
  <c r="G1621" i="7"/>
  <c r="BH1640" i="7"/>
  <c r="BI1640" i="7"/>
  <c r="BM1646" i="7"/>
  <c r="I1646" i="7" s="1"/>
  <c r="G1646" i="7"/>
  <c r="BM1874" i="7"/>
  <c r="I1874" i="7" s="1"/>
  <c r="BH1874" i="7"/>
  <c r="D1874" i="7" s="1"/>
  <c r="BI1883" i="7"/>
  <c r="G1883" i="7"/>
  <c r="BM1944" i="7"/>
  <c r="I1944" i="7" s="1"/>
  <c r="BH1944" i="7"/>
  <c r="CF1944" i="7" s="1"/>
  <c r="AB1944" i="7" s="1"/>
  <c r="G2040" i="7"/>
  <c r="BM2040" i="7"/>
  <c r="I2040" i="7" s="1"/>
  <c r="BI2055" i="7"/>
  <c r="G2055" i="7"/>
  <c r="G2068" i="7"/>
  <c r="BM2068" i="7"/>
  <c r="I2068" i="7" s="1"/>
  <c r="BM2123" i="7"/>
  <c r="I2123" i="7" s="1"/>
  <c r="G2123" i="7"/>
  <c r="BH2172" i="7"/>
  <c r="D2172" i="7" s="1"/>
  <c r="G2229" i="7"/>
  <c r="BM2229" i="7"/>
  <c r="I2229" i="7" s="1"/>
  <c r="BI2257" i="7"/>
  <c r="G2257" i="7"/>
  <c r="BM2257" i="7"/>
  <c r="CI2398" i="7"/>
  <c r="CL2398" i="7"/>
  <c r="AH2398" i="7" s="1"/>
  <c r="BZ2418" i="7"/>
  <c r="V2418" i="7" s="1"/>
  <c r="CF2418" i="7"/>
  <c r="AB2418" i="7" s="1"/>
  <c r="T2418" i="7"/>
  <c r="W2433" i="7"/>
  <c r="CB2433" i="7"/>
  <c r="BJ1279" i="7"/>
  <c r="BJ1303" i="7"/>
  <c r="G1376" i="7"/>
  <c r="BI1465" i="7"/>
  <c r="E1465" i="7" s="1"/>
  <c r="BM1485" i="7"/>
  <c r="I1485" i="7" s="1"/>
  <c r="BI1485" i="7"/>
  <c r="BM1517" i="7"/>
  <c r="I1517" i="7" s="1"/>
  <c r="G1517" i="7"/>
  <c r="BI1536" i="7"/>
  <c r="BH1536" i="7" s="1"/>
  <c r="DC1536" i="7" s="1"/>
  <c r="AY1536" i="7" s="1"/>
  <c r="G1536" i="7"/>
  <c r="BM1604" i="7"/>
  <c r="I1604" i="7" s="1"/>
  <c r="BH1662" i="7"/>
  <c r="BI1676" i="7"/>
  <c r="BM1676" i="7"/>
  <c r="BI1703" i="7"/>
  <c r="BH1703" i="7" s="1"/>
  <c r="BM1703" i="7"/>
  <c r="BH1829" i="7"/>
  <c r="BI1841" i="7"/>
  <c r="E1841" i="7" s="1"/>
  <c r="G1841" i="7"/>
  <c r="BM1872" i="7"/>
  <c r="BI1949" i="7"/>
  <c r="BH1949" i="7"/>
  <c r="BH1954" i="7"/>
  <c r="D1954" i="7" s="1"/>
  <c r="BM1954" i="7"/>
  <c r="I1954" i="7" s="1"/>
  <c r="BM2114" i="7"/>
  <c r="I2114" i="7" s="1"/>
  <c r="BM2168" i="7"/>
  <c r="I2168" i="7" s="1"/>
  <c r="BI2168" i="7"/>
  <c r="AD2406" i="7"/>
  <c r="CI2406" i="7"/>
  <c r="CB2418" i="7"/>
  <c r="W2418" i="7"/>
  <c r="CE2418" i="7"/>
  <c r="AA2418" i="7" s="1"/>
  <c r="CF2467" i="7"/>
  <c r="AB2467" i="7" s="1"/>
  <c r="CW2467" i="7"/>
  <c r="AS2467" i="7" s="1"/>
  <c r="DE1276" i="7"/>
  <c r="BA1276" i="7" s="1"/>
  <c r="CA1276" i="7"/>
  <c r="F1304" i="7"/>
  <c r="CA1304" i="7"/>
  <c r="W1304" i="7" s="1"/>
  <c r="BM1749" i="7"/>
  <c r="G1749" i="7"/>
  <c r="BI1749" i="7"/>
  <c r="G1775" i="7"/>
  <c r="BM1775" i="7"/>
  <c r="BH1827" i="7"/>
  <c r="G1827" i="7"/>
  <c r="BI1854" i="7"/>
  <c r="BH1854" i="7"/>
  <c r="BH1856" i="7"/>
  <c r="BM1856" i="7"/>
  <c r="I1856" i="7" s="1"/>
  <c r="BI1856" i="7"/>
  <c r="BI1936" i="7"/>
  <c r="BH1936" i="7"/>
  <c r="BH1947" i="7"/>
  <c r="BI1947" i="7"/>
  <c r="BH1957" i="7"/>
  <c r="CZ1957" i="7" s="1"/>
  <c r="AV1957" i="7" s="1"/>
  <c r="BI1957" i="7"/>
  <c r="E1957" i="7" s="1"/>
  <c r="BI2016" i="7"/>
  <c r="E2016" i="7" s="1"/>
  <c r="G2016" i="7"/>
  <c r="BI2103" i="7"/>
  <c r="BH2103" i="7" s="1"/>
  <c r="G2103" i="7"/>
  <c r="BI2194" i="7"/>
  <c r="BM2194" i="7"/>
  <c r="I2194" i="7" s="1"/>
  <c r="BI2259" i="7"/>
  <c r="G2259" i="7"/>
  <c r="Y2342" i="7"/>
  <c r="CD2342" i="7"/>
  <c r="Z2342" i="7" s="1"/>
  <c r="CF2365" i="7"/>
  <c r="AB2365" i="7" s="1"/>
  <c r="T2365" i="7"/>
  <c r="G1464" i="7"/>
  <c r="G1647" i="7"/>
  <c r="G1803" i="7"/>
  <c r="G1855" i="7"/>
  <c r="BH1880" i="7"/>
  <c r="D1880" i="7" s="1"/>
  <c r="G1937" i="7"/>
  <c r="G1939" i="7"/>
  <c r="BH1940" i="7"/>
  <c r="BH1960" i="7"/>
  <c r="G2011" i="7"/>
  <c r="G2027" i="7"/>
  <c r="BM2027" i="7"/>
  <c r="BZ2372" i="7"/>
  <c r="V2372" i="7" s="1"/>
  <c r="CF2372" i="7"/>
  <c r="AB2372" i="7" s="1"/>
  <c r="BH1784" i="7"/>
  <c r="BH1803" i="7"/>
  <c r="BH1842" i="7"/>
  <c r="BH1855" i="7"/>
  <c r="G1899" i="7"/>
  <c r="BH1939" i="7"/>
  <c r="D1939" i="7" s="1"/>
  <c r="BH2164" i="7"/>
  <c r="BI2291" i="7"/>
  <c r="E2291" i="7" s="1"/>
  <c r="G2291" i="7"/>
  <c r="CI2405" i="7"/>
  <c r="AE2405" i="7" s="1"/>
  <c r="AD2405" i="7"/>
  <c r="CL2405" i="7"/>
  <c r="AH2405" i="7" s="1"/>
  <c r="CW2405" i="7"/>
  <c r="AS2405" i="7" s="1"/>
  <c r="DF1306" i="7"/>
  <c r="BB1306" i="7" s="1"/>
  <c r="BM1540" i="7"/>
  <c r="I1540" i="7" s="1"/>
  <c r="BM1548" i="7"/>
  <c r="I1548" i="7" s="1"/>
  <c r="BM1589" i="7"/>
  <c r="BI1702" i="7"/>
  <c r="BM1773" i="7"/>
  <c r="BM1812" i="7"/>
  <c r="BM1864" i="7"/>
  <c r="I1864" i="7" s="1"/>
  <c r="BH1892" i="7"/>
  <c r="DF1892" i="7" s="1"/>
  <c r="BB1892" i="7" s="1"/>
  <c r="BM2156" i="7"/>
  <c r="I2156" i="7" s="1"/>
  <c r="BM2164" i="7"/>
  <c r="I2164" i="7" s="1"/>
  <c r="BI2167" i="7"/>
  <c r="BM2167" i="7"/>
  <c r="I2167" i="7" s="1"/>
  <c r="BM2176" i="7"/>
  <c r="G2183" i="7"/>
  <c r="BI2183" i="7"/>
  <c r="BH2183" i="7" s="1"/>
  <c r="G2193" i="7"/>
  <c r="BM2193" i="7"/>
  <c r="I2193" i="7" s="1"/>
  <c r="G2241" i="7"/>
  <c r="BM2241" i="7"/>
  <c r="I2241" i="7" s="1"/>
  <c r="U2" i="19"/>
  <c r="H24" i="1" s="1"/>
  <c r="G4" i="5" s="1"/>
  <c r="U4" i="19"/>
  <c r="H26" i="1" s="1"/>
  <c r="G8" i="5" s="1"/>
  <c r="H20" i="1"/>
  <c r="G2" i="5" s="1"/>
  <c r="CE2375" i="7"/>
  <c r="AA2375" i="7" s="1"/>
  <c r="CB2375" i="7"/>
  <c r="X2375" i="7" s="1"/>
  <c r="CE2393" i="7"/>
  <c r="AA2393" i="7" s="1"/>
  <c r="CB2393" i="7"/>
  <c r="X2393" i="7" s="1"/>
  <c r="BI1965" i="7"/>
  <c r="E1965" i="7" s="1"/>
  <c r="BH1965" i="7"/>
  <c r="G2035" i="7"/>
  <c r="BI2035" i="7"/>
  <c r="BH2035" i="7" s="1"/>
  <c r="D2035" i="7" s="1"/>
  <c r="G2135" i="7"/>
  <c r="BM2135" i="7"/>
  <c r="I2135" i="7" s="1"/>
  <c r="BZ2370" i="7"/>
  <c r="V2370" i="7" s="1"/>
  <c r="CF2370" i="7"/>
  <c r="AB2370" i="7" s="1"/>
  <c r="T2370" i="7"/>
  <c r="CF2394" i="7"/>
  <c r="AB2394" i="7" s="1"/>
  <c r="T2394" i="7"/>
  <c r="BZ2394" i="7"/>
  <c r="V2394" i="7" s="1"/>
  <c r="CI2419" i="7"/>
  <c r="AE2419" i="7" s="1"/>
  <c r="CL2419" i="7"/>
  <c r="AH2419" i="7" s="1"/>
  <c r="W2469" i="7"/>
  <c r="CB2469" i="7"/>
  <c r="X2469" i="7" s="1"/>
  <c r="BI2294" i="7"/>
  <c r="G2294" i="7"/>
  <c r="CW2321" i="7"/>
  <c r="AS2321" i="7" s="1"/>
  <c r="W2370" i="7"/>
  <c r="CE2370" i="7"/>
  <c r="AA2370" i="7" s="1"/>
  <c r="CF2376" i="7"/>
  <c r="AB2376" i="7" s="1"/>
  <c r="T2376" i="7"/>
  <c r="T2378" i="7"/>
  <c r="CF2378" i="7"/>
  <c r="AB2378" i="7" s="1"/>
  <c r="CW2386" i="7"/>
  <c r="AS2386" i="7" s="1"/>
  <c r="W2420" i="7"/>
  <c r="CB2438" i="7"/>
  <c r="W2438" i="7"/>
  <c r="CF2462" i="7"/>
  <c r="AB2462" i="7" s="1"/>
  <c r="T2462" i="7"/>
  <c r="CW2462" i="7"/>
  <c r="AS2462" i="7" s="1"/>
  <c r="CE2467" i="7"/>
  <c r="AA2467" i="7" s="1"/>
  <c r="CB2467" i="7"/>
  <c r="X2467" i="7" s="1"/>
  <c r="T2330" i="7"/>
  <c r="CL2336" i="7"/>
  <c r="AH2336" i="7" s="1"/>
  <c r="CD2353" i="7"/>
  <c r="Z2353" i="7" s="1"/>
  <c r="BZ2367" i="7"/>
  <c r="V2367" i="7" s="1"/>
  <c r="T2367" i="7"/>
  <c r="CF2384" i="7"/>
  <c r="AB2384" i="7" s="1"/>
  <c r="T2384" i="7"/>
  <c r="BZ2384" i="7"/>
  <c r="V2384" i="7" s="1"/>
  <c r="AD2413" i="7"/>
  <c r="CI2416" i="7"/>
  <c r="AE2416" i="7" s="1"/>
  <c r="AD2416" i="7"/>
  <c r="CI2418" i="7"/>
  <c r="AE2418" i="7" s="1"/>
  <c r="CW2418" i="7"/>
  <c r="AS2418" i="7" s="1"/>
  <c r="CL2418" i="7"/>
  <c r="AH2418" i="7" s="1"/>
  <c r="AD2418" i="7"/>
  <c r="CF2427" i="7"/>
  <c r="AB2427" i="7" s="1"/>
  <c r="BZ2427" i="7"/>
  <c r="V2427" i="7" s="1"/>
  <c r="CF2327" i="7"/>
  <c r="AB2327" i="7" s="1"/>
  <c r="T2327" i="7"/>
  <c r="CB2367" i="7"/>
  <c r="W2367" i="7"/>
  <c r="CE2379" i="7"/>
  <c r="AA2379" i="7" s="1"/>
  <c r="CB2379" i="7"/>
  <c r="CD2379" i="7" s="1"/>
  <c r="Z2379" i="7" s="1"/>
  <c r="CB2400" i="7"/>
  <c r="CE2400" i="7"/>
  <c r="AA2400" i="7" s="1"/>
  <c r="CF2405" i="7"/>
  <c r="AB2405" i="7" s="1"/>
  <c r="T2405" i="7"/>
  <c r="CW2471" i="7"/>
  <c r="AS2471" i="7" s="1"/>
  <c r="CF2471" i="7"/>
  <c r="AB2471" i="7" s="1"/>
  <c r="U3" i="19"/>
  <c r="H25" i="1" s="1"/>
  <c r="G5" i="5" s="1"/>
  <c r="H21" i="1"/>
  <c r="G3" i="5" s="1"/>
  <c r="CD2374" i="7"/>
  <c r="Z2374" i="7" s="1"/>
  <c r="CW2384" i="7"/>
  <c r="AS2384" i="7" s="1"/>
  <c r="T2388" i="7"/>
  <c r="CD2419" i="7"/>
  <c r="Z2419" i="7" s="1"/>
  <c r="E4" i="19"/>
  <c r="N4" i="19" s="1"/>
  <c r="R4" i="19" s="1"/>
  <c r="E2" i="19"/>
  <c r="N2" i="19" s="1"/>
  <c r="R2" i="19" s="1"/>
  <c r="CW2388" i="7"/>
  <c r="AS2388" i="7" s="1"/>
  <c r="Y142" i="7"/>
  <c r="BZ183" i="7"/>
  <c r="V183" i="7" s="1"/>
  <c r="D407" i="7"/>
  <c r="CH407" i="7"/>
  <c r="BX407" i="7"/>
  <c r="CJ407" i="7"/>
  <c r="AF407" i="7" s="1"/>
  <c r="Y147" i="7"/>
  <c r="Y167" i="7"/>
  <c r="BZ101" i="7"/>
  <c r="V101" i="7" s="1"/>
  <c r="CF101" i="7"/>
  <c r="AB101" i="7" s="1"/>
  <c r="T101" i="7"/>
  <c r="CF207" i="7"/>
  <c r="AB207" i="7" s="1"/>
  <c r="BZ207" i="7"/>
  <c r="V207" i="7" s="1"/>
  <c r="CJ220" i="7"/>
  <c r="AF220" i="7" s="1"/>
  <c r="BX220" i="7"/>
  <c r="CZ93" i="7"/>
  <c r="AV93" i="7" s="1"/>
  <c r="BX93" i="7"/>
  <c r="BH514" i="7"/>
  <c r="E514" i="7"/>
  <c r="E873" i="7"/>
  <c r="BH873" i="7"/>
  <c r="CC381" i="7"/>
  <c r="E381" i="7"/>
  <c r="D399" i="7"/>
  <c r="CH399" i="7"/>
  <c r="BX399" i="7"/>
  <c r="CF399" i="7" s="1"/>
  <c r="AB399" i="7" s="1"/>
  <c r="E440" i="7"/>
  <c r="BH440" i="7"/>
  <c r="CH640" i="7"/>
  <c r="AD640" i="7" s="1"/>
  <c r="D640" i="7"/>
  <c r="BJ906" i="7"/>
  <c r="G906" i="7"/>
  <c r="U262" i="7"/>
  <c r="U357" i="7"/>
  <c r="U349" i="7"/>
  <c r="U341" i="7"/>
  <c r="U333" i="7"/>
  <c r="U325" i="7"/>
  <c r="U317" i="7"/>
  <c r="U309" i="7"/>
  <c r="U301" i="7"/>
  <c r="U293" i="7"/>
  <c r="U285" i="7"/>
  <c r="U277" i="7"/>
  <c r="U269" i="7"/>
  <c r="U261" i="7"/>
  <c r="U253" i="7"/>
  <c r="U245" i="7"/>
  <c r="U76" i="7"/>
  <c r="U52" i="7"/>
  <c r="U36" i="7"/>
  <c r="U20" i="7"/>
  <c r="U276" i="7"/>
  <c r="U268" i="7"/>
  <c r="U237" i="7"/>
  <c r="U229" i="7"/>
  <c r="U356" i="7"/>
  <c r="U348" i="7"/>
  <c r="U340" i="7"/>
  <c r="U332" i="7"/>
  <c r="U324" i="7"/>
  <c r="U316" i="7"/>
  <c r="U308" i="7"/>
  <c r="U300" i="7"/>
  <c r="U292" i="7"/>
  <c r="U284" i="7"/>
  <c r="U221" i="7"/>
  <c r="U362" i="7"/>
  <c r="U354" i="7"/>
  <c r="U346" i="7"/>
  <c r="U338" i="7"/>
  <c r="U330" i="7"/>
  <c r="U322" i="7"/>
  <c r="U314" i="7"/>
  <c r="U306" i="7"/>
  <c r="U298" i="7"/>
  <c r="U290" i="7"/>
  <c r="U282" i="7"/>
  <c r="U274" i="7"/>
  <c r="U266" i="7"/>
  <c r="U231" i="7"/>
  <c r="U223" i="7"/>
  <c r="U151" i="7"/>
  <c r="U137" i="7"/>
  <c r="U115" i="7"/>
  <c r="U100" i="7"/>
  <c r="U13" i="7"/>
  <c r="U12" i="7"/>
  <c r="U361" i="7"/>
  <c r="U360" i="7"/>
  <c r="U352" i="7"/>
  <c r="U344" i="7"/>
  <c r="U336" i="7"/>
  <c r="U328" i="7"/>
  <c r="U320" i="7"/>
  <c r="U312" i="7"/>
  <c r="U304" i="7"/>
  <c r="U296" i="7"/>
  <c r="U288" i="7"/>
  <c r="U280" i="7"/>
  <c r="U272" i="7"/>
  <c r="U264" i="7"/>
  <c r="H25" i="7"/>
  <c r="BZ25" i="7"/>
  <c r="V25" i="7" s="1"/>
  <c r="U70" i="7"/>
  <c r="C83" i="7"/>
  <c r="CZ100" i="7"/>
  <c r="AV100" i="7" s="1"/>
  <c r="CB110" i="7"/>
  <c r="CZ127" i="7"/>
  <c r="AV127" i="7" s="1"/>
  <c r="CA127" i="7"/>
  <c r="W127" i="7" s="1"/>
  <c r="CZ132" i="7"/>
  <c r="AV132" i="7" s="1"/>
  <c r="Y134" i="7"/>
  <c r="CD134" i="7"/>
  <c r="Z134" i="7" s="1"/>
  <c r="CB142" i="7"/>
  <c r="X142" i="7" s="1"/>
  <c r="E218" i="7"/>
  <c r="U243" i="7"/>
  <c r="E290" i="7"/>
  <c r="BZ15" i="7"/>
  <c r="V15" i="7" s="1"/>
  <c r="H15" i="7"/>
  <c r="U37" i="7"/>
  <c r="H41" i="7"/>
  <c r="BZ41" i="7"/>
  <c r="V41" i="7" s="1"/>
  <c r="U56" i="7"/>
  <c r="F100" i="7"/>
  <c r="CZ115" i="7"/>
  <c r="AV115" i="7" s="1"/>
  <c r="CA115" i="7"/>
  <c r="CZ117" i="7"/>
  <c r="AV117" i="7" s="1"/>
  <c r="BX117" i="7"/>
  <c r="CZ151" i="7"/>
  <c r="AV151" i="7" s="1"/>
  <c r="CB151" i="7"/>
  <c r="X151" i="7" s="1"/>
  <c r="CC156" i="7"/>
  <c r="Y156" i="7" s="1"/>
  <c r="CZ156" i="7"/>
  <c r="AV156" i="7" s="1"/>
  <c r="CA156" i="7"/>
  <c r="W156" i="7" s="1"/>
  <c r="CE167" i="7"/>
  <c r="AA167" i="7" s="1"/>
  <c r="W167" i="7"/>
  <c r="U270" i="7"/>
  <c r="U286" i="7"/>
  <c r="U318" i="7"/>
  <c r="U350" i="7"/>
  <c r="E411" i="7"/>
  <c r="BH411" i="7"/>
  <c r="BH439" i="7"/>
  <c r="E439" i="7"/>
  <c r="E749" i="7"/>
  <c r="BH749" i="7"/>
  <c r="BH847" i="7"/>
  <c r="DF1141" i="7"/>
  <c r="BB1141" i="7" s="1"/>
  <c r="CB1141" i="7"/>
  <c r="X1141" i="7" s="1"/>
  <c r="CA1141" i="7"/>
  <c r="BX1141" i="7"/>
  <c r="DD1141" i="7"/>
  <c r="AZ1141" i="7" s="1"/>
  <c r="DC1141" i="7"/>
  <c r="AY1141" i="7" s="1"/>
  <c r="CZ1141" i="7"/>
  <c r="AV1141" i="7" s="1"/>
  <c r="F1141" i="7"/>
  <c r="DE1141" i="7"/>
  <c r="BA1141" i="7" s="1"/>
  <c r="CC1141" i="7"/>
  <c r="Y1141" i="7" s="1"/>
  <c r="U16" i="7"/>
  <c r="BZ33" i="7"/>
  <c r="V33" i="7" s="1"/>
  <c r="BZ40" i="7"/>
  <c r="V40" i="7" s="1"/>
  <c r="H40" i="7"/>
  <c r="C42" i="7"/>
  <c r="C67" i="7"/>
  <c r="CB98" i="7"/>
  <c r="CB102" i="7"/>
  <c r="CB115" i="7"/>
  <c r="X115" i="7" s="1"/>
  <c r="BX116" i="7"/>
  <c r="T116" i="7" s="1"/>
  <c r="C120" i="7"/>
  <c r="CZ131" i="7"/>
  <c r="AV131" i="7" s="1"/>
  <c r="CA131" i="7"/>
  <c r="U147" i="7"/>
  <c r="CA151" i="7"/>
  <c r="W151" i="7" s="1"/>
  <c r="BX156" i="7"/>
  <c r="U160" i="7"/>
  <c r="BX165" i="7"/>
  <c r="CB167" i="7"/>
  <c r="X167" i="7" s="1"/>
  <c r="BX168" i="7"/>
  <c r="CA177" i="7"/>
  <c r="W177" i="7" s="1"/>
  <c r="CB185" i="7"/>
  <c r="X185" i="7" s="1"/>
  <c r="CB196" i="7"/>
  <c r="X196" i="7" s="1"/>
  <c r="BX197" i="7"/>
  <c r="CA197" i="7"/>
  <c r="BZ202" i="7"/>
  <c r="V202" i="7" s="1"/>
  <c r="CE213" i="7"/>
  <c r="AA213" i="7" s="1"/>
  <c r="U217" i="7"/>
  <c r="CJ226" i="7"/>
  <c r="BX226" i="7"/>
  <c r="E266" i="7"/>
  <c r="E269" i="7"/>
  <c r="U271" i="7"/>
  <c r="E285" i="7"/>
  <c r="U287" i="7"/>
  <c r="E301" i="7"/>
  <c r="U303" i="7"/>
  <c r="E317" i="7"/>
  <c r="U319" i="7"/>
  <c r="E333" i="7"/>
  <c r="U335" i="7"/>
  <c r="E349" i="7"/>
  <c r="U351" i="7"/>
  <c r="CA390" i="7"/>
  <c r="CB390" i="7"/>
  <c r="X390" i="7" s="1"/>
  <c r="CC390" i="7"/>
  <c r="D398" i="7"/>
  <c r="CJ398" i="7"/>
  <c r="AF398" i="7" s="1"/>
  <c r="CC398" i="7"/>
  <c r="Y398" i="7" s="1"/>
  <c r="CB398" i="7"/>
  <c r="X398" i="7" s="1"/>
  <c r="BZ405" i="7"/>
  <c r="V405" i="7" s="1"/>
  <c r="D415" i="7"/>
  <c r="CH415" i="7"/>
  <c r="BX415" i="7"/>
  <c r="D434" i="7"/>
  <c r="CB434" i="7"/>
  <c r="X434" i="7" s="1"/>
  <c r="CH434" i="7"/>
  <c r="CC434" i="7"/>
  <c r="CJ444" i="7"/>
  <c r="CC444" i="7"/>
  <c r="Y444" i="7" s="1"/>
  <c r="BH445" i="7"/>
  <c r="BH482" i="7"/>
  <c r="CC482" i="7" s="1"/>
  <c r="Y482" i="7" s="1"/>
  <c r="CB488" i="7"/>
  <c r="X488" i="7" s="1"/>
  <c r="CC488" i="7"/>
  <c r="Y488" i="7" s="1"/>
  <c r="CJ495" i="7"/>
  <c r="AF495" i="7" s="1"/>
  <c r="CC495" i="7"/>
  <c r="CB496" i="7"/>
  <c r="X496" i="7" s="1"/>
  <c r="BH496" i="7"/>
  <c r="CJ500" i="7"/>
  <c r="CC500" i="7"/>
  <c r="Y500" i="7" s="1"/>
  <c r="CJ503" i="7"/>
  <c r="AF503" i="7" s="1"/>
  <c r="CC503" i="7"/>
  <c r="CJ504" i="7"/>
  <c r="CC504" i="7"/>
  <c r="Y504" i="7" s="1"/>
  <c r="BH523" i="7"/>
  <c r="E523" i="7"/>
  <c r="CI541" i="7"/>
  <c r="BX541" i="7"/>
  <c r="CJ541" i="7"/>
  <c r="AF541" i="7" s="1"/>
  <c r="CA541" i="7"/>
  <c r="CI556" i="7"/>
  <c r="AE556" i="7" s="1"/>
  <c r="BX556" i="7"/>
  <c r="E748" i="7"/>
  <c r="BH748" i="7"/>
  <c r="CI753" i="7"/>
  <c r="AE753" i="7" s="1"/>
  <c r="CB753" i="7"/>
  <c r="X753" i="7" s="1"/>
  <c r="CH753" i="7"/>
  <c r="AD753" i="7" s="1"/>
  <c r="CI793" i="7"/>
  <c r="AE793" i="7" s="1"/>
  <c r="CH793" i="7"/>
  <c r="E796" i="7"/>
  <c r="BH796" i="7"/>
  <c r="E821" i="7"/>
  <c r="BH821" i="7"/>
  <c r="E847" i="7"/>
  <c r="BJ1247" i="7"/>
  <c r="G1247" i="7"/>
  <c r="C368" i="7"/>
  <c r="C172" i="7"/>
  <c r="C65" i="7"/>
  <c r="C53" i="7"/>
  <c r="C37" i="7"/>
  <c r="C21" i="7"/>
  <c r="C187" i="7"/>
  <c r="C137" i="7"/>
  <c r="C124" i="7"/>
  <c r="C114" i="7"/>
  <c r="C101" i="7"/>
  <c r="C92" i="7"/>
  <c r="C82" i="7"/>
  <c r="C68" i="7"/>
  <c r="C10" i="7"/>
  <c r="C9" i="7"/>
  <c r="C54" i="7"/>
  <c r="Y131" i="7"/>
  <c r="BH378" i="7"/>
  <c r="E378" i="7"/>
  <c r="AD398" i="7"/>
  <c r="E419" i="7"/>
  <c r="BH419" i="7"/>
  <c r="CA419" i="7" s="1"/>
  <c r="BH431" i="7"/>
  <c r="E431" i="7"/>
  <c r="BH478" i="7"/>
  <c r="CI545" i="7"/>
  <c r="AE545" i="7" s="1"/>
  <c r="CH545" i="7"/>
  <c r="BX545" i="7"/>
  <c r="CJ545" i="7"/>
  <c r="CB545" i="7"/>
  <c r="X545" i="7" s="1"/>
  <c r="CA545" i="7"/>
  <c r="BH629" i="7"/>
  <c r="CI629" i="7" s="1"/>
  <c r="AE629" i="7" s="1"/>
  <c r="U53" i="7"/>
  <c r="H57" i="7"/>
  <c r="BZ57" i="7"/>
  <c r="V57" i="7" s="1"/>
  <c r="BX140" i="7"/>
  <c r="C142" i="7"/>
  <c r="CB143" i="7"/>
  <c r="CC162" i="7"/>
  <c r="U219" i="7"/>
  <c r="CJ228" i="7"/>
  <c r="AF228" i="7" s="1"/>
  <c r="BX228" i="7"/>
  <c r="U241" i="7"/>
  <c r="BH250" i="7"/>
  <c r="E250" i="7"/>
  <c r="U251" i="7"/>
  <c r="U257" i="7"/>
  <c r="E274" i="7"/>
  <c r="U24" i="7"/>
  <c r="BZ46" i="7"/>
  <c r="V46" i="7" s="1"/>
  <c r="H46" i="7"/>
  <c r="U77" i="7"/>
  <c r="F96" i="7"/>
  <c r="CZ153" i="7"/>
  <c r="AV153" i="7" s="1"/>
  <c r="BX153" i="7"/>
  <c r="Y159" i="7"/>
  <c r="CF175" i="7"/>
  <c r="AB175" i="7" s="1"/>
  <c r="BZ175" i="7"/>
  <c r="V175" i="7" s="1"/>
  <c r="U235" i="7"/>
  <c r="U302" i="7"/>
  <c r="U334" i="7"/>
  <c r="BH364" i="7"/>
  <c r="CJ387" i="7"/>
  <c r="AF387" i="7" s="1"/>
  <c r="CH387" i="7"/>
  <c r="BX390" i="7"/>
  <c r="CE390" i="7" s="1"/>
  <c r="AA390" i="7" s="1"/>
  <c r="CJ390" i="7"/>
  <c r="AF390" i="7" s="1"/>
  <c r="CH390" i="7"/>
  <c r="BH486" i="7"/>
  <c r="CJ486" i="7" s="1"/>
  <c r="AF486" i="7" s="1"/>
  <c r="BH524" i="7"/>
  <c r="E524" i="7"/>
  <c r="E755" i="7"/>
  <c r="BH755" i="7"/>
  <c r="E761" i="7"/>
  <c r="BH761" i="7"/>
  <c r="CH797" i="7"/>
  <c r="AD797" i="7" s="1"/>
  <c r="CI797" i="7"/>
  <c r="AE797" i="7" s="1"/>
  <c r="H7" i="7"/>
  <c r="H8" i="7"/>
  <c r="H21" i="7"/>
  <c r="BZ21" i="7"/>
  <c r="V21" i="7" s="1"/>
  <c r="C41" i="7"/>
  <c r="H53" i="7"/>
  <c r="BZ53" i="7"/>
  <c r="V53" i="7" s="1"/>
  <c r="C66" i="7"/>
  <c r="CB94" i="7"/>
  <c r="C105" i="7"/>
  <c r="U105" i="7"/>
  <c r="CC115" i="7"/>
  <c r="CA116" i="7"/>
  <c r="W116" i="7" s="1"/>
  <c r="CB131" i="7"/>
  <c r="CZ135" i="7"/>
  <c r="AV135" i="7" s="1"/>
  <c r="F135" i="7"/>
  <c r="CA135" i="7"/>
  <c r="CC144" i="7"/>
  <c r="Y144" i="7" s="1"/>
  <c r="BX144" i="7"/>
  <c r="T144" i="7" s="1"/>
  <c r="BX149" i="7"/>
  <c r="F151" i="7"/>
  <c r="CC151" i="7"/>
  <c r="CB156" i="7"/>
  <c r="CB163" i="7"/>
  <c r="X163" i="7" s="1"/>
  <c r="CC164" i="7"/>
  <c r="Y164" i="7" s="1"/>
  <c r="CA164" i="7"/>
  <c r="CA168" i="7"/>
  <c r="W168" i="7" s="1"/>
  <c r="CB177" i="7"/>
  <c r="CC185" i="7"/>
  <c r="CC187" i="7"/>
  <c r="Y187" i="7" s="1"/>
  <c r="BX187" i="7"/>
  <c r="CA190" i="7"/>
  <c r="D190" i="7"/>
  <c r="CC194" i="7"/>
  <c r="Y194" i="7" s="1"/>
  <c r="U195" i="7"/>
  <c r="CC195" i="7"/>
  <c r="Y195" i="7" s="1"/>
  <c r="E195" i="7"/>
  <c r="CC197" i="7"/>
  <c r="C204" i="7"/>
  <c r="E204" i="7"/>
  <c r="CC204" i="7"/>
  <c r="BX205" i="7"/>
  <c r="CB205" i="7"/>
  <c r="CA205" i="7"/>
  <c r="U210" i="7"/>
  <c r="CC214" i="7"/>
  <c r="BX215" i="7"/>
  <c r="E226" i="7"/>
  <c r="CA226" i="7"/>
  <c r="U227" i="7"/>
  <c r="BH236" i="7"/>
  <c r="U273" i="7"/>
  <c r="U289" i="7"/>
  <c r="U305" i="7"/>
  <c r="U321" i="7"/>
  <c r="U337" i="7"/>
  <c r="U353" i="7"/>
  <c r="BH377" i="7"/>
  <c r="D377" i="7" s="1"/>
  <c r="E377" i="7"/>
  <c r="BH379" i="7"/>
  <c r="CB379" i="7" s="1"/>
  <c r="X379" i="7" s="1"/>
  <c r="E379" i="7"/>
  <c r="CC379" i="7"/>
  <c r="Y379" i="7" s="1"/>
  <c r="BH381" i="7"/>
  <c r="CB387" i="7"/>
  <c r="X387" i="7" s="1"/>
  <c r="BX391" i="7"/>
  <c r="BZ391" i="7" s="1"/>
  <c r="V391" i="7" s="1"/>
  <c r="CJ391" i="7"/>
  <c r="AF391" i="7" s="1"/>
  <c r="CH391" i="7"/>
  <c r="AD391" i="7" s="1"/>
  <c r="CC391" i="7"/>
  <c r="BX398" i="7"/>
  <c r="CC415" i="7"/>
  <c r="CB415" i="7"/>
  <c r="X415" i="7" s="1"/>
  <c r="E415" i="7"/>
  <c r="D417" i="7"/>
  <c r="CJ417" i="7"/>
  <c r="AF417" i="7" s="1"/>
  <c r="CH417" i="7"/>
  <c r="BX417" i="7"/>
  <c r="CF417" i="7" s="1"/>
  <c r="AB417" i="7" s="1"/>
  <c r="BH423" i="7"/>
  <c r="CC423" i="7" s="1"/>
  <c r="E423" i="7"/>
  <c r="BX434" i="7"/>
  <c r="BH481" i="7"/>
  <c r="D481" i="7" s="1"/>
  <c r="CC501" i="7"/>
  <c r="Y501" i="7" s="1"/>
  <c r="CB502" i="7"/>
  <c r="X502" i="7" s="1"/>
  <c r="CC502" i="7"/>
  <c r="CB541" i="7"/>
  <c r="X541" i="7" s="1"/>
  <c r="BH547" i="7"/>
  <c r="D547" i="7" s="1"/>
  <c r="E547" i="7"/>
  <c r="CI555" i="7"/>
  <c r="AE555" i="7" s="1"/>
  <c r="BX555" i="7"/>
  <c r="BH721" i="7"/>
  <c r="Y743" i="7"/>
  <c r="Y806" i="7"/>
  <c r="E815" i="7"/>
  <c r="CA815" i="7"/>
  <c r="W815" i="7" s="1"/>
  <c r="BH815" i="7"/>
  <c r="CC815" i="7" s="1"/>
  <c r="BH851" i="7"/>
  <c r="CA851" i="7"/>
  <c r="W851" i="7" s="1"/>
  <c r="E851" i="7"/>
  <c r="CI852" i="7"/>
  <c r="AE852" i="7" s="1"/>
  <c r="CH852" i="7"/>
  <c r="AD852" i="7" s="1"/>
  <c r="G883" i="7"/>
  <c r="BJ883" i="7"/>
  <c r="G923" i="7"/>
  <c r="BJ923" i="7"/>
  <c r="BJ963" i="7"/>
  <c r="G963" i="7"/>
  <c r="G969" i="7"/>
  <c r="BJ969" i="7"/>
  <c r="DD1015" i="7"/>
  <c r="AZ1015" i="7" s="1"/>
  <c r="CB1015" i="7"/>
  <c r="X1015" i="7" s="1"/>
  <c r="G1141" i="7"/>
  <c r="BZ17" i="7"/>
  <c r="V17" i="7" s="1"/>
  <c r="C58" i="7"/>
  <c r="C63" i="7"/>
  <c r="C64" i="7"/>
  <c r="CB96" i="7"/>
  <c r="X96" i="7" s="1"/>
  <c r="CZ107" i="7"/>
  <c r="AV107" i="7" s="1"/>
  <c r="CB107" i="7"/>
  <c r="U109" i="7"/>
  <c r="CZ119" i="7"/>
  <c r="AV119" i="7" s="1"/>
  <c r="CB119" i="7"/>
  <c r="F119" i="7"/>
  <c r="CB127" i="7"/>
  <c r="X127" i="7" s="1"/>
  <c r="F156" i="7"/>
  <c r="T163" i="7"/>
  <c r="C164" i="7"/>
  <c r="CD172" i="7"/>
  <c r="Z172" i="7" s="1"/>
  <c r="E178" i="7"/>
  <c r="BX182" i="7"/>
  <c r="T182" i="7" s="1"/>
  <c r="E198" i="7"/>
  <c r="BX198" i="7"/>
  <c r="CC199" i="7"/>
  <c r="Y199" i="7" s="1"/>
  <c r="BX201" i="7"/>
  <c r="CB201" i="7"/>
  <c r="X201" i="7" s="1"/>
  <c r="CA228" i="7"/>
  <c r="BH229" i="7"/>
  <c r="CA229" i="7" s="1"/>
  <c r="E229" i="7"/>
  <c r="U233" i="7"/>
  <c r="BH240" i="7"/>
  <c r="CA240" i="7" s="1"/>
  <c r="E240" i="7"/>
  <c r="BH241" i="7"/>
  <c r="E241" i="7"/>
  <c r="U247" i="7"/>
  <c r="BH248" i="7"/>
  <c r="E248" i="7"/>
  <c r="BH249" i="7"/>
  <c r="E249" i="7"/>
  <c r="U255" i="7"/>
  <c r="BH256" i="7"/>
  <c r="E256" i="7"/>
  <c r="BH257" i="7"/>
  <c r="E257" i="7"/>
  <c r="E277" i="7"/>
  <c r="U279" i="7"/>
  <c r="E293" i="7"/>
  <c r="U295" i="7"/>
  <c r="E309" i="7"/>
  <c r="U311" i="7"/>
  <c r="E325" i="7"/>
  <c r="U327" i="7"/>
  <c r="E341" i="7"/>
  <c r="U343" i="7"/>
  <c r="E357" i="7"/>
  <c r="U359" i="7"/>
  <c r="CC382" i="7"/>
  <c r="CJ394" i="7"/>
  <c r="AF394" i="7" s="1"/>
  <c r="CJ399" i="7"/>
  <c r="AF399" i="7" s="1"/>
  <c r="E403" i="7"/>
  <c r="BH403" i="7"/>
  <c r="D424" i="7"/>
  <c r="CB424" i="7"/>
  <c r="X424" i="7" s="1"/>
  <c r="BX424" i="7"/>
  <c r="CJ424" i="7"/>
  <c r="AF424" i="7" s="1"/>
  <c r="CJ455" i="7"/>
  <c r="AF455" i="7" s="1"/>
  <c r="CC455" i="7"/>
  <c r="CD455" i="7" s="1"/>
  <c r="Z455" i="7" s="1"/>
  <c r="BH459" i="7"/>
  <c r="CB473" i="7"/>
  <c r="X473" i="7" s="1"/>
  <c r="CC473" i="7"/>
  <c r="CJ474" i="7"/>
  <c r="AF474" i="7" s="1"/>
  <c r="CC474" i="7"/>
  <c r="CI529" i="7"/>
  <c r="AE529" i="7" s="1"/>
  <c r="CJ529" i="7"/>
  <c r="CH529" i="7"/>
  <c r="AD529" i="7" s="1"/>
  <c r="BX529" i="7"/>
  <c r="CH624" i="7"/>
  <c r="D624" i="7"/>
  <c r="CH636" i="7"/>
  <c r="AD636" i="7" s="1"/>
  <c r="D636" i="7"/>
  <c r="Y782" i="7"/>
  <c r="CA803" i="7"/>
  <c r="W803" i="7" s="1"/>
  <c r="CI803" i="7"/>
  <c r="AE803" i="7" s="1"/>
  <c r="CH803" i="7"/>
  <c r="AD803" i="7" s="1"/>
  <c r="CI864" i="7"/>
  <c r="AE864" i="7" s="1"/>
  <c r="CH864" i="7"/>
  <c r="AD864" i="7" s="1"/>
  <c r="G999" i="7"/>
  <c r="BJ999" i="7"/>
  <c r="DF1086" i="7"/>
  <c r="BB1086" i="7" s="1"/>
  <c r="DE1086" i="7"/>
  <c r="BA1086" i="7" s="1"/>
  <c r="F1086" i="7"/>
  <c r="CC1086" i="7"/>
  <c r="CB1086" i="7"/>
  <c r="X1086" i="7" s="1"/>
  <c r="DD1086" i="7"/>
  <c r="AZ1086" i="7" s="1"/>
  <c r="CA1086" i="7"/>
  <c r="W1086" i="7" s="1"/>
  <c r="BJ1098" i="7"/>
  <c r="G1098" i="7"/>
  <c r="C22" i="7"/>
  <c r="BZ39" i="7"/>
  <c r="V39" i="7" s="1"/>
  <c r="H39" i="7"/>
  <c r="CZ143" i="7"/>
  <c r="AV143" i="7" s="1"/>
  <c r="F143" i="7"/>
  <c r="CA143" i="7"/>
  <c r="W143" i="7" s="1"/>
  <c r="CJ218" i="7"/>
  <c r="BX218" i="7"/>
  <c r="E236" i="7"/>
  <c r="BH237" i="7"/>
  <c r="E237" i="7"/>
  <c r="CH628" i="7"/>
  <c r="D628" i="7"/>
  <c r="BH641" i="7"/>
  <c r="CB641" i="7" s="1"/>
  <c r="X641" i="7" s="1"/>
  <c r="CJ870" i="7"/>
  <c r="CI870" i="7"/>
  <c r="AE870" i="7" s="1"/>
  <c r="BZ9" i="7"/>
  <c r="V9" i="7" s="1"/>
  <c r="U21" i="7"/>
  <c r="BZ30" i="7"/>
  <c r="V30" i="7" s="1"/>
  <c r="H30" i="7"/>
  <c r="U40" i="7"/>
  <c r="BX133" i="7"/>
  <c r="CD135" i="7"/>
  <c r="Z135" i="7" s="1"/>
  <c r="CC178" i="7"/>
  <c r="CB178" i="7"/>
  <c r="X178" i="7" s="1"/>
  <c r="CA218" i="7"/>
  <c r="E238" i="7"/>
  <c r="BH242" i="7"/>
  <c r="CI242" i="7" s="1"/>
  <c r="AE242" i="7" s="1"/>
  <c r="E242" i="7"/>
  <c r="U249" i="7"/>
  <c r="BH258" i="7"/>
  <c r="E258" i="7"/>
  <c r="U259" i="7"/>
  <c r="U278" i="7"/>
  <c r="U294" i="7"/>
  <c r="E306" i="7"/>
  <c r="U310" i="7"/>
  <c r="E322" i="7"/>
  <c r="U326" i="7"/>
  <c r="E338" i="7"/>
  <c r="U342" i="7"/>
  <c r="E354" i="7"/>
  <c r="U358" i="7"/>
  <c r="E380" i="7"/>
  <c r="CB382" i="7"/>
  <c r="X382" i="7" s="1"/>
  <c r="Y385" i="7"/>
  <c r="CC399" i="7"/>
  <c r="CB399" i="7"/>
  <c r="X399" i="7" s="1"/>
  <c r="E399" i="7"/>
  <c r="D401" i="7"/>
  <c r="CJ401" i="7"/>
  <c r="AF401" i="7" s="1"/>
  <c r="CH401" i="7"/>
  <c r="BX401" i="7"/>
  <c r="CC406" i="7"/>
  <c r="CG410" i="7"/>
  <c r="AC410" i="7" s="1"/>
  <c r="BZ410" i="7"/>
  <c r="V410" i="7" s="1"/>
  <c r="BZ413" i="7"/>
  <c r="V413" i="7" s="1"/>
  <c r="CG426" i="7"/>
  <c r="AC426" i="7" s="1"/>
  <c r="BZ426" i="7"/>
  <c r="V426" i="7" s="1"/>
  <c r="CB467" i="7"/>
  <c r="X467" i="7" s="1"/>
  <c r="BH467" i="7"/>
  <c r="BH472" i="7"/>
  <c r="BH475" i="7"/>
  <c r="CC475" i="7" s="1"/>
  <c r="CI527" i="7"/>
  <c r="CH527" i="7"/>
  <c r="BX527" i="7"/>
  <c r="CJ783" i="7"/>
  <c r="CI783" i="7"/>
  <c r="AE783" i="7" s="1"/>
  <c r="CC783" i="7"/>
  <c r="Y783" i="7" s="1"/>
  <c r="E810" i="7"/>
  <c r="BH810" i="7"/>
  <c r="CI810" i="7" s="1"/>
  <c r="AE810" i="7" s="1"/>
  <c r="CA855" i="7"/>
  <c r="CI855" i="7"/>
  <c r="AE855" i="7" s="1"/>
  <c r="CH855" i="7"/>
  <c r="AD855" i="7" s="1"/>
  <c r="CJ861" i="7"/>
  <c r="CI861" i="7"/>
  <c r="AE861" i="7" s="1"/>
  <c r="CC861" i="7"/>
  <c r="E869" i="7"/>
  <c r="BH869" i="7"/>
  <c r="CC869" i="7" s="1"/>
  <c r="Y869" i="7" s="1"/>
  <c r="CA869" i="7"/>
  <c r="W869" i="7" s="1"/>
  <c r="CF884" i="7"/>
  <c r="AB884" i="7" s="1"/>
  <c r="BZ884" i="7"/>
  <c r="V884" i="7" s="1"/>
  <c r="T884" i="7"/>
  <c r="BJ916" i="7"/>
  <c r="G916" i="7"/>
  <c r="DC1077" i="7"/>
  <c r="AY1077" i="7" s="1"/>
  <c r="CZ1077" i="7"/>
  <c r="AV1077" i="7" s="1"/>
  <c r="G1152" i="7"/>
  <c r="BJ1152" i="7"/>
  <c r="BI1941" i="7"/>
  <c r="E1941" i="7" s="1"/>
  <c r="BH1941" i="7"/>
  <c r="G1941" i="7"/>
  <c r="Y2344" i="7"/>
  <c r="CD2344" i="7"/>
  <c r="Z2344" i="7" s="1"/>
  <c r="CB2401" i="7"/>
  <c r="X2401" i="7" s="1"/>
  <c r="CE2401" i="7"/>
  <c r="AA2401" i="7" s="1"/>
  <c r="W2401" i="7"/>
  <c r="CF2470" i="7"/>
  <c r="AB2470" i="7" s="1"/>
  <c r="T2470" i="7"/>
  <c r="BZ2470" i="7"/>
  <c r="V2470" i="7" s="1"/>
  <c r="CE2470" i="7"/>
  <c r="AA2470" i="7" s="1"/>
  <c r="BZ24" i="7"/>
  <c r="V24" i="7" s="1"/>
  <c r="H24" i="7"/>
  <c r="C26" i="7"/>
  <c r="BZ49" i="7"/>
  <c r="V49" i="7" s="1"/>
  <c r="BZ56" i="7"/>
  <c r="V56" i="7" s="1"/>
  <c r="H56" i="7"/>
  <c r="CD95" i="7"/>
  <c r="Z95" i="7" s="1"/>
  <c r="BX108" i="7"/>
  <c r="C110" i="7"/>
  <c r="F116" i="7"/>
  <c r="U119" i="7"/>
  <c r="CZ121" i="7"/>
  <c r="AV121" i="7" s="1"/>
  <c r="BX121" i="7"/>
  <c r="T121" i="7" s="1"/>
  <c r="CC124" i="7"/>
  <c r="Y124" i="7" s="1"/>
  <c r="F124" i="7"/>
  <c r="BX124" i="7"/>
  <c r="CB128" i="7"/>
  <c r="U132" i="7"/>
  <c r="C133" i="7"/>
  <c r="CA139" i="7"/>
  <c r="U9" i="7"/>
  <c r="BZ12" i="7"/>
  <c r="V12" i="7" s="1"/>
  <c r="BZ16" i="7"/>
  <c r="V16" i="7" s="1"/>
  <c r="H16" i="7"/>
  <c r="C25" i="7"/>
  <c r="H37" i="7"/>
  <c r="BZ37" i="7"/>
  <c r="V37" i="7" s="1"/>
  <c r="C57" i="7"/>
  <c r="U91" i="7"/>
  <c r="U96" i="7"/>
  <c r="CZ96" i="7"/>
  <c r="AV96" i="7" s="1"/>
  <c r="CA107" i="7"/>
  <c r="W107" i="7" s="1"/>
  <c r="CA119" i="7"/>
  <c r="W119" i="7" s="1"/>
  <c r="CA124" i="7"/>
  <c r="BX125" i="7"/>
  <c r="CC127" i="7"/>
  <c r="U128" i="7"/>
  <c r="CZ159" i="7"/>
  <c r="AV159" i="7" s="1"/>
  <c r="CB159" i="7"/>
  <c r="F159" i="7"/>
  <c r="BX167" i="7"/>
  <c r="F167" i="7"/>
  <c r="E173" i="7"/>
  <c r="D183" i="7"/>
  <c r="CA198" i="7"/>
  <c r="BX199" i="7"/>
  <c r="CF199" i="7" s="1"/>
  <c r="AB199" i="7" s="1"/>
  <c r="CC201" i="7"/>
  <c r="E207" i="7"/>
  <c r="E209" i="7"/>
  <c r="CA230" i="7"/>
  <c r="CH239" i="7"/>
  <c r="BH246" i="7"/>
  <c r="E246" i="7"/>
  <c r="BH247" i="7"/>
  <c r="E247" i="7"/>
  <c r="BH254" i="7"/>
  <c r="CI254" i="7" s="1"/>
  <c r="AE254" i="7" s="1"/>
  <c r="E254" i="7"/>
  <c r="BH255" i="7"/>
  <c r="E255" i="7"/>
  <c r="BH262" i="7"/>
  <c r="E262" i="7"/>
  <c r="U263" i="7"/>
  <c r="U281" i="7"/>
  <c r="U297" i="7"/>
  <c r="U313" i="7"/>
  <c r="U329" i="7"/>
  <c r="U345" i="7"/>
  <c r="U363" i="7"/>
  <c r="CH382" i="7"/>
  <c r="AD382" i="7" s="1"/>
  <c r="CJ383" i="7"/>
  <c r="AF383" i="7" s="1"/>
  <c r="CB383" i="7"/>
  <c r="BX389" i="7"/>
  <c r="BZ389" i="7" s="1"/>
  <c r="V389" i="7" s="1"/>
  <c r="CH389" i="7"/>
  <c r="CJ389" i="7"/>
  <c r="AF389" i="7" s="1"/>
  <c r="CB389" i="7"/>
  <c r="X389" i="7" s="1"/>
  <c r="CC394" i="7"/>
  <c r="CC424" i="7"/>
  <c r="CL426" i="7"/>
  <c r="AH426" i="7" s="1"/>
  <c r="D432" i="7"/>
  <c r="CB432" i="7"/>
  <c r="X432" i="7" s="1"/>
  <c r="CJ432" i="7"/>
  <c r="AF432" i="7" s="1"/>
  <c r="CC432" i="7"/>
  <c r="BX432" i="7"/>
  <c r="CL432" i="7" s="1"/>
  <c r="AH432" i="7" s="1"/>
  <c r="CJ452" i="7"/>
  <c r="AF452" i="7" s="1"/>
  <c r="CC452" i="7"/>
  <c r="CJ453" i="7"/>
  <c r="AF453" i="7" s="1"/>
  <c r="CC453" i="7"/>
  <c r="BH457" i="7"/>
  <c r="CC458" i="7"/>
  <c r="Y458" i="7" s="1"/>
  <c r="CC459" i="7"/>
  <c r="CJ460" i="7"/>
  <c r="AF460" i="7" s="1"/>
  <c r="CC460" i="7"/>
  <c r="CJ527" i="7"/>
  <c r="AF527" i="7" s="1"/>
  <c r="E808" i="7"/>
  <c r="BH808" i="7"/>
  <c r="E830" i="7"/>
  <c r="BH830" i="7"/>
  <c r="CB830" i="7" s="1"/>
  <c r="X830" i="7" s="1"/>
  <c r="BJ885" i="7"/>
  <c r="CZ885" i="7" s="1"/>
  <c r="AV885" i="7" s="1"/>
  <c r="G885" i="7"/>
  <c r="G898" i="7"/>
  <c r="BJ898" i="7"/>
  <c r="BJ1066" i="7"/>
  <c r="CB1066" i="7" s="1"/>
  <c r="X1066" i="7" s="1"/>
  <c r="G1066" i="7"/>
  <c r="DE1125" i="7"/>
  <c r="BA1125" i="7" s="1"/>
  <c r="CC1125" i="7"/>
  <c r="CB1125" i="7"/>
  <c r="X1125" i="7" s="1"/>
  <c r="CA1125" i="7"/>
  <c r="DF1125" i="7"/>
  <c r="BB1125" i="7" s="1"/>
  <c r="CZ1125" i="7"/>
  <c r="AV1125" i="7" s="1"/>
  <c r="BX1125" i="7"/>
  <c r="BZ1125" i="7" s="1"/>
  <c r="V1125" i="7" s="1"/>
  <c r="DD1125" i="7"/>
  <c r="AZ1125" i="7" s="1"/>
  <c r="DC1125" i="7"/>
  <c r="AY1125" i="7" s="1"/>
  <c r="C84" i="7"/>
  <c r="C88" i="7"/>
  <c r="BX173" i="7"/>
  <c r="CB173" i="7"/>
  <c r="X173" i="7" s="1"/>
  <c r="E814" i="7"/>
  <c r="BH814" i="7"/>
  <c r="CA1221" i="7"/>
  <c r="DC1221" i="7"/>
  <c r="AY1221" i="7" s="1"/>
  <c r="BX1221" i="7"/>
  <c r="DF1221" i="7"/>
  <c r="BB1221" i="7" s="1"/>
  <c r="CC1221" i="7"/>
  <c r="DE1221" i="7"/>
  <c r="BA1221" i="7" s="1"/>
  <c r="CZ1221" i="7"/>
  <c r="AV1221" i="7" s="1"/>
  <c r="DD1221" i="7"/>
  <c r="AZ1221" i="7" s="1"/>
  <c r="CB1221" i="7"/>
  <c r="F1221" i="7"/>
  <c r="CC128" i="7"/>
  <c r="Y128" i="7" s="1"/>
  <c r="F128" i="7"/>
  <c r="CZ139" i="7"/>
  <c r="AV139" i="7" s="1"/>
  <c r="CC139" i="7"/>
  <c r="F139" i="7"/>
  <c r="U141" i="7"/>
  <c r="C152" i="7"/>
  <c r="U178" i="7"/>
  <c r="CD189" i="7"/>
  <c r="Z189" i="7" s="1"/>
  <c r="U8" i="7"/>
  <c r="C13" i="7"/>
  <c r="BZ23" i="7"/>
  <c r="V23" i="7" s="1"/>
  <c r="H23" i="7"/>
  <c r="U25" i="7"/>
  <c r="C38" i="7"/>
  <c r="BZ55" i="7"/>
  <c r="V55" i="7" s="1"/>
  <c r="H55" i="7"/>
  <c r="U57" i="7"/>
  <c r="C81" i="7"/>
  <c r="CZ89" i="7"/>
  <c r="AV89" i="7" s="1"/>
  <c r="BX89" i="7"/>
  <c r="T89" i="7" s="1"/>
  <c r="F127" i="7"/>
  <c r="F132" i="7"/>
  <c r="CZ147" i="7"/>
  <c r="AV147" i="7" s="1"/>
  <c r="CB147" i="7"/>
  <c r="CC158" i="7"/>
  <c r="CB158" i="7"/>
  <c r="X158" i="7" s="1"/>
  <c r="CE163" i="7"/>
  <c r="AA163" i="7" s="1"/>
  <c r="T175" i="7"/>
  <c r="CC184" i="7"/>
  <c r="CB198" i="7"/>
  <c r="CA201" i="7"/>
  <c r="W201" i="7" s="1"/>
  <c r="BX209" i="7"/>
  <c r="CA209" i="7"/>
  <c r="W209" i="7" s="1"/>
  <c r="CA220" i="7"/>
  <c r="W220" i="7" s="1"/>
  <c r="BH221" i="7"/>
  <c r="E221" i="7"/>
  <c r="BH222" i="7"/>
  <c r="U225" i="7"/>
  <c r="BX230" i="7"/>
  <c r="CJ234" i="7"/>
  <c r="AF234" i="7" s="1"/>
  <c r="BX234" i="7"/>
  <c r="U265" i="7"/>
  <c r="U267" i="7"/>
  <c r="U283" i="7"/>
  <c r="U299" i="7"/>
  <c r="U315" i="7"/>
  <c r="U331" i="7"/>
  <c r="U347" i="7"/>
  <c r="U364" i="7"/>
  <c r="BH366" i="7"/>
  <c r="E366" i="7"/>
  <c r="BH384" i="7"/>
  <c r="E384" i="7"/>
  <c r="CH394" i="7"/>
  <c r="BH397" i="7"/>
  <c r="E397" i="7"/>
  <c r="CC407" i="7"/>
  <c r="CB407" i="7"/>
  <c r="X407" i="7" s="1"/>
  <c r="E407" i="7"/>
  <c r="D409" i="7"/>
  <c r="CJ409" i="7"/>
  <c r="AF409" i="7" s="1"/>
  <c r="CH409" i="7"/>
  <c r="BX409" i="7"/>
  <c r="D414" i="7"/>
  <c r="CJ414" i="7"/>
  <c r="AF414" i="7" s="1"/>
  <c r="CC414" i="7"/>
  <c r="CB414" i="7"/>
  <c r="X414" i="7" s="1"/>
  <c r="AD424" i="7"/>
  <c r="AD432" i="7"/>
  <c r="BH433" i="7"/>
  <c r="E433" i="7"/>
  <c r="BH531" i="7"/>
  <c r="D531" i="7" s="1"/>
  <c r="CI535" i="7"/>
  <c r="AE535" i="7" s="1"/>
  <c r="CH535" i="7"/>
  <c r="BX535" i="7"/>
  <c r="CJ535" i="7"/>
  <c r="CB535" i="7"/>
  <c r="X535" i="7" s="1"/>
  <c r="CA535" i="7"/>
  <c r="W535" i="7" s="1"/>
  <c r="E756" i="7"/>
  <c r="BH756" i="7"/>
  <c r="CH771" i="7"/>
  <c r="CI771" i="7"/>
  <c r="AE771" i="7" s="1"/>
  <c r="BH844" i="7"/>
  <c r="E844" i="7"/>
  <c r="W932" i="7"/>
  <c r="DC973" i="7"/>
  <c r="AY973" i="7" s="1"/>
  <c r="CZ973" i="7"/>
  <c r="AV973" i="7" s="1"/>
  <c r="CC973" i="7"/>
  <c r="CA973" i="7"/>
  <c r="W973" i="7" s="1"/>
  <c r="F973" i="7"/>
  <c r="BX973" i="7"/>
  <c r="DF973" i="7"/>
  <c r="BB973" i="7" s="1"/>
  <c r="DE973" i="7"/>
  <c r="BA973" i="7" s="1"/>
  <c r="DD973" i="7"/>
  <c r="AZ973" i="7" s="1"/>
  <c r="CB973" i="7"/>
  <c r="X973" i="7" s="1"/>
  <c r="DE1053" i="7"/>
  <c r="BA1053" i="7" s="1"/>
  <c r="DD1053" i="7"/>
  <c r="AZ1053" i="7" s="1"/>
  <c r="DC1053" i="7"/>
  <c r="AY1053" i="7" s="1"/>
  <c r="CC1053" i="7"/>
  <c r="CA1053" i="7"/>
  <c r="W1053" i="7" s="1"/>
  <c r="BX1053" i="7"/>
  <c r="DF1053" i="7"/>
  <c r="BB1053" i="7" s="1"/>
  <c r="CZ1053" i="7"/>
  <c r="AV1053" i="7" s="1"/>
  <c r="CB1053" i="7"/>
  <c r="X1053" i="7" s="1"/>
  <c r="Y1061" i="7"/>
  <c r="G1167" i="7"/>
  <c r="BJ1167" i="7"/>
  <c r="F1167" i="7" s="1"/>
  <c r="DF1168" i="7"/>
  <c r="BB1168" i="7" s="1"/>
  <c r="BX1168" i="7"/>
  <c r="CA389" i="7"/>
  <c r="CC389" i="7"/>
  <c r="Y389" i="7" s="1"/>
  <c r="BX396" i="7"/>
  <c r="CB396" i="7"/>
  <c r="X396" i="7" s="1"/>
  <c r="CL405" i="7"/>
  <c r="AH405" i="7" s="1"/>
  <c r="BH429" i="7"/>
  <c r="E429" i="7"/>
  <c r="D430" i="7"/>
  <c r="CB430" i="7"/>
  <c r="X430" i="7" s="1"/>
  <c r="BH448" i="7"/>
  <c r="BH461" i="7"/>
  <c r="BX461" i="7" s="1"/>
  <c r="CB489" i="7"/>
  <c r="X489" i="7" s="1"/>
  <c r="CC489" i="7"/>
  <c r="Y489" i="7" s="1"/>
  <c r="BH491" i="7"/>
  <c r="CB504" i="7"/>
  <c r="X504" i="7" s="1"/>
  <c r="BH512" i="7"/>
  <c r="CJ512" i="7" s="1"/>
  <c r="E512" i="7"/>
  <c r="E519" i="7"/>
  <c r="BH519" i="7"/>
  <c r="CB527" i="7"/>
  <c r="X527" i="7" s="1"/>
  <c r="CA527" i="7"/>
  <c r="E730" i="7"/>
  <c r="BH730" i="7"/>
  <c r="CC730" i="7" s="1"/>
  <c r="E771" i="7"/>
  <c r="CA771" i="7"/>
  <c r="W771" i="7" s="1"/>
  <c r="E772" i="7"/>
  <c r="BH772" i="7"/>
  <c r="E783" i="7"/>
  <c r="CB783" i="7"/>
  <c r="CA783" i="7"/>
  <c r="W783" i="7" s="1"/>
  <c r="E797" i="7"/>
  <c r="CA797" i="7"/>
  <c r="W797" i="7" s="1"/>
  <c r="E800" i="7"/>
  <c r="BH800" i="7"/>
  <c r="CI800" i="7" s="1"/>
  <c r="AE800" i="7" s="1"/>
  <c r="E860" i="7"/>
  <c r="BH860" i="7"/>
  <c r="E861" i="7"/>
  <c r="CB861" i="7"/>
  <c r="X861" i="7" s="1"/>
  <c r="CA861" i="7"/>
  <c r="W861" i="7" s="1"/>
  <c r="BJ887" i="7"/>
  <c r="DD926" i="7"/>
  <c r="AZ926" i="7" s="1"/>
  <c r="G975" i="7"/>
  <c r="BJ975" i="7"/>
  <c r="DC975" i="7" s="1"/>
  <c r="AY975" i="7" s="1"/>
  <c r="DD982" i="7"/>
  <c r="AZ982" i="7" s="1"/>
  <c r="CB982" i="7"/>
  <c r="X982" i="7" s="1"/>
  <c r="G993" i="7"/>
  <c r="BJ993" i="7"/>
  <c r="BZ996" i="7"/>
  <c r="V996" i="7" s="1"/>
  <c r="T996" i="7"/>
  <c r="CZ1011" i="7"/>
  <c r="AV1011" i="7" s="1"/>
  <c r="DC1011" i="7"/>
  <c r="AY1011" i="7" s="1"/>
  <c r="G1024" i="7"/>
  <c r="BJ1024" i="7"/>
  <c r="DC1036" i="7"/>
  <c r="AY1036" i="7" s="1"/>
  <c r="DD1036" i="7"/>
  <c r="AZ1036" i="7" s="1"/>
  <c r="CC1036" i="7"/>
  <c r="F1036" i="7"/>
  <c r="CA1036" i="7"/>
  <c r="CB1036" i="7"/>
  <c r="X1036" i="7" s="1"/>
  <c r="BJ1069" i="7"/>
  <c r="DC1085" i="7"/>
  <c r="AY1085" i="7" s="1"/>
  <c r="CZ1085" i="7"/>
  <c r="AV1085" i="7" s="1"/>
  <c r="CC1085" i="7"/>
  <c r="Y1085" i="7" s="1"/>
  <c r="F1085" i="7"/>
  <c r="CA1085" i="7"/>
  <c r="BX1085" i="7"/>
  <c r="DF1085" i="7"/>
  <c r="BB1085" i="7" s="1"/>
  <c r="DE1085" i="7"/>
  <c r="BA1085" i="7" s="1"/>
  <c r="BJ1091" i="7"/>
  <c r="G1091" i="7"/>
  <c r="DD1092" i="7"/>
  <c r="AZ1092" i="7" s="1"/>
  <c r="DC1092" i="7"/>
  <c r="AY1092" i="7" s="1"/>
  <c r="CZ1138" i="7"/>
  <c r="AV1138" i="7" s="1"/>
  <c r="CA1138" i="7"/>
  <c r="W1138" i="7" s="1"/>
  <c r="F1138" i="7"/>
  <c r="G1145" i="7"/>
  <c r="BJ1145" i="7"/>
  <c r="BJ1146" i="7"/>
  <c r="DD1146" i="7" s="1"/>
  <c r="AZ1146" i="7" s="1"/>
  <c r="BJ1283" i="7"/>
  <c r="G1283" i="7"/>
  <c r="G1510" i="7"/>
  <c r="BI1510" i="7"/>
  <c r="E1510" i="7" s="1"/>
  <c r="BI1626" i="7"/>
  <c r="BH1626" i="7"/>
  <c r="D1626" i="7" s="1"/>
  <c r="G1626" i="7"/>
  <c r="BI1781" i="7"/>
  <c r="G1781" i="7"/>
  <c r="BM1781" i="7"/>
  <c r="I1781" i="7" s="1"/>
  <c r="CC401" i="7"/>
  <c r="CB401" i="7"/>
  <c r="X401" i="7" s="1"/>
  <c r="E401" i="7"/>
  <c r="CC409" i="7"/>
  <c r="CB409" i="7"/>
  <c r="X409" i="7" s="1"/>
  <c r="E409" i="7"/>
  <c r="CB449" i="7"/>
  <c r="X449" i="7" s="1"/>
  <c r="CC449" i="7"/>
  <c r="BH450" i="7"/>
  <c r="BH464" i="7"/>
  <c r="CC464" i="7" s="1"/>
  <c r="Y464" i="7" s="1"/>
  <c r="BH477" i="7"/>
  <c r="CB505" i="7"/>
  <c r="X505" i="7" s="1"/>
  <c r="CC505" i="7"/>
  <c r="CI533" i="7"/>
  <c r="AE533" i="7" s="1"/>
  <c r="CB533" i="7"/>
  <c r="X533" i="7" s="1"/>
  <c r="CA678" i="7"/>
  <c r="BH689" i="7"/>
  <c r="CA690" i="7"/>
  <c r="W690" i="7" s="1"/>
  <c r="E742" i="7"/>
  <c r="BH742" i="7"/>
  <c r="E765" i="7"/>
  <c r="BH765" i="7"/>
  <c r="E773" i="7"/>
  <c r="CB773" i="7"/>
  <c r="X773" i="7" s="1"/>
  <c r="CA774" i="7"/>
  <c r="W774" i="7" s="1"/>
  <c r="CJ774" i="7"/>
  <c r="CI774" i="7"/>
  <c r="AE774" i="7" s="1"/>
  <c r="E784" i="7"/>
  <c r="BH784" i="7"/>
  <c r="CH784" i="7" s="1"/>
  <c r="AD784" i="7" s="1"/>
  <c r="E791" i="7"/>
  <c r="BH791" i="7"/>
  <c r="CA791" i="7" s="1"/>
  <c r="W791" i="7" s="1"/>
  <c r="E801" i="7"/>
  <c r="CC801" i="7"/>
  <c r="Y801" i="7" s="1"/>
  <c r="CJ806" i="7"/>
  <c r="CI806" i="7"/>
  <c r="AE806" i="7" s="1"/>
  <c r="E817" i="7"/>
  <c r="BH817" i="7"/>
  <c r="CI827" i="7"/>
  <c r="AE827" i="7" s="1"/>
  <c r="CH827" i="7"/>
  <c r="AD827" i="7" s="1"/>
  <c r="CI839" i="7"/>
  <c r="AE839" i="7" s="1"/>
  <c r="CH839" i="7"/>
  <c r="E859" i="7"/>
  <c r="BH859" i="7"/>
  <c r="CJ859" i="7" s="1"/>
  <c r="AF859" i="7" s="1"/>
  <c r="DD910" i="7"/>
  <c r="AZ910" i="7" s="1"/>
  <c r="CC910" i="7"/>
  <c r="Y910" i="7" s="1"/>
  <c r="DE911" i="7"/>
  <c r="BA911" i="7" s="1"/>
  <c r="G944" i="7"/>
  <c r="BJ944" i="7"/>
  <c r="CD982" i="7"/>
  <c r="Z982" i="7" s="1"/>
  <c r="Y982" i="7"/>
  <c r="DD989" i="7"/>
  <c r="AZ989" i="7" s="1"/>
  <c r="DC989" i="7"/>
  <c r="AY989" i="7" s="1"/>
  <c r="CZ989" i="7"/>
  <c r="AV989" i="7" s="1"/>
  <c r="CB989" i="7"/>
  <c r="DF989" i="7"/>
  <c r="BB989" i="7" s="1"/>
  <c r="F989" i="7"/>
  <c r="DE989" i="7"/>
  <c r="BA989" i="7" s="1"/>
  <c r="BX989" i="7"/>
  <c r="CF1036" i="7"/>
  <c r="AB1036" i="7" s="1"/>
  <c r="BZ1036" i="7"/>
  <c r="V1036" i="7" s="1"/>
  <c r="F1051" i="7"/>
  <c r="CZ1051" i="7"/>
  <c r="AV1051" i="7" s="1"/>
  <c r="CB1051" i="7"/>
  <c r="X1051" i="7" s="1"/>
  <c r="DF1061" i="7"/>
  <c r="BB1061" i="7" s="1"/>
  <c r="DE1061" i="7"/>
  <c r="BA1061" i="7" s="1"/>
  <c r="BX1061" i="7"/>
  <c r="DD1061" i="7"/>
  <c r="AZ1061" i="7" s="1"/>
  <c r="CZ1061" i="7"/>
  <c r="AV1061" i="7" s="1"/>
  <c r="CB1061" i="7"/>
  <c r="X1061" i="7" s="1"/>
  <c r="CA1061" i="7"/>
  <c r="F1061" i="7"/>
  <c r="BZ1076" i="7"/>
  <c r="V1076" i="7" s="1"/>
  <c r="CF1076" i="7"/>
  <c r="AB1076" i="7" s="1"/>
  <c r="G1093" i="7"/>
  <c r="BJ1093" i="7"/>
  <c r="G1193" i="7"/>
  <c r="BJ1193" i="7"/>
  <c r="BJ1230" i="7"/>
  <c r="G1230" i="7"/>
  <c r="G1242" i="7"/>
  <c r="BJ1242" i="7"/>
  <c r="DC1245" i="7"/>
  <c r="AY1245" i="7" s="1"/>
  <c r="CZ1245" i="7"/>
  <c r="AV1245" i="7" s="1"/>
  <c r="F1245" i="7"/>
  <c r="CA1245" i="7"/>
  <c r="DF1245" i="7"/>
  <c r="BB1245" i="7" s="1"/>
  <c r="DE1245" i="7"/>
  <c r="BA1245" i="7" s="1"/>
  <c r="DD1245" i="7"/>
  <c r="AZ1245" i="7" s="1"/>
  <c r="CB1245" i="7"/>
  <c r="CC1245" i="7"/>
  <c r="BX1245" i="7"/>
  <c r="CA1261" i="7"/>
  <c r="W1261" i="7" s="1"/>
  <c r="DF1261" i="7"/>
  <c r="BB1261" i="7" s="1"/>
  <c r="BX1261" i="7"/>
  <c r="CZ1261" i="7"/>
  <c r="AV1261" i="7" s="1"/>
  <c r="CC1261" i="7"/>
  <c r="DD1261" i="7"/>
  <c r="AZ1261" i="7" s="1"/>
  <c r="BJ1293" i="7"/>
  <c r="G1293" i="7"/>
  <c r="BH1520" i="7"/>
  <c r="D1520" i="7" s="1"/>
  <c r="E1520" i="7"/>
  <c r="DC1598" i="7"/>
  <c r="AY1598" i="7" s="1"/>
  <c r="BH1598" i="7"/>
  <c r="DI1598" i="7" s="1"/>
  <c r="BE1598" i="7" s="1"/>
  <c r="BM1602" i="7"/>
  <c r="I1602" i="7" s="1"/>
  <c r="G1602" i="7"/>
  <c r="BH1701" i="7"/>
  <c r="DC1701" i="7"/>
  <c r="AY1701" i="7" s="1"/>
  <c r="CJ388" i="7"/>
  <c r="AF388" i="7" s="1"/>
  <c r="CH388" i="7"/>
  <c r="AD388" i="7" s="1"/>
  <c r="CC417" i="7"/>
  <c r="CB417" i="7"/>
  <c r="X417" i="7" s="1"/>
  <c r="E417" i="7"/>
  <c r="BH427" i="7"/>
  <c r="CA427" i="7" s="1"/>
  <c r="CC427" i="7"/>
  <c r="E427" i="7"/>
  <c r="D428" i="7"/>
  <c r="CB428" i="7"/>
  <c r="X428" i="7" s="1"/>
  <c r="CB446" i="7"/>
  <c r="X446" i="7" s="1"/>
  <c r="CC446" i="7"/>
  <c r="CC174" i="7"/>
  <c r="BX181" i="7"/>
  <c r="T181" i="7" s="1"/>
  <c r="CC186" i="7"/>
  <c r="Y186" i="7" s="1"/>
  <c r="CC190" i="7"/>
  <c r="CA368" i="7"/>
  <c r="W368" i="7" s="1"/>
  <c r="CA388" i="7"/>
  <c r="CC396" i="7"/>
  <c r="CJ404" i="7"/>
  <c r="AF404" i="7" s="1"/>
  <c r="AD405" i="7"/>
  <c r="AD412" i="7"/>
  <c r="CJ412" i="7"/>
  <c r="AF412" i="7" s="1"/>
  <c r="BH425" i="7"/>
  <c r="CC425" i="7" s="1"/>
  <c r="E425" i="7"/>
  <c r="D426" i="7"/>
  <c r="CB426" i="7"/>
  <c r="BX428" i="7"/>
  <c r="BZ430" i="7"/>
  <c r="V430" i="7" s="1"/>
  <c r="CB451" i="7"/>
  <c r="X451" i="7" s="1"/>
  <c r="CB462" i="7"/>
  <c r="X462" i="7" s="1"/>
  <c r="CC462" i="7"/>
  <c r="CB465" i="7"/>
  <c r="X465" i="7" s="1"/>
  <c r="CC465" i="7"/>
  <c r="BH466" i="7"/>
  <c r="CH466" i="7" s="1"/>
  <c r="CC476" i="7"/>
  <c r="Y476" i="7" s="1"/>
  <c r="CJ479" i="7"/>
  <c r="AF479" i="7" s="1"/>
  <c r="CC479" i="7"/>
  <c r="CD479" i="7" s="1"/>
  <c r="Z479" i="7" s="1"/>
  <c r="BH480" i="7"/>
  <c r="BH493" i="7"/>
  <c r="CC506" i="7"/>
  <c r="E508" i="7"/>
  <c r="BX533" i="7"/>
  <c r="CB537" i="7"/>
  <c r="X537" i="7" s="1"/>
  <c r="CA537" i="7"/>
  <c r="BH543" i="7"/>
  <c r="E543" i="7"/>
  <c r="CH644" i="7"/>
  <c r="D644" i="7"/>
  <c r="BH645" i="7"/>
  <c r="CA692" i="7"/>
  <c r="W692" i="7" s="1"/>
  <c r="E747" i="7"/>
  <c r="BH747" i="7"/>
  <c r="CI747" i="7" s="1"/>
  <c r="AE747" i="7" s="1"/>
  <c r="CA765" i="7"/>
  <c r="E767" i="7"/>
  <c r="CA767" i="7"/>
  <c r="W767" i="7" s="1"/>
  <c r="CB784" i="7"/>
  <c r="X784" i="7" s="1"/>
  <c r="E806" i="7"/>
  <c r="CB806" i="7"/>
  <c r="CA806" i="7"/>
  <c r="W806" i="7" s="1"/>
  <c r="E827" i="7"/>
  <c r="CA827" i="7"/>
  <c r="W827" i="7" s="1"/>
  <c r="E839" i="7"/>
  <c r="CA839" i="7"/>
  <c r="W839" i="7" s="1"/>
  <c r="CA846" i="7"/>
  <c r="CJ862" i="7"/>
  <c r="CI862" i="7"/>
  <c r="AE862" i="7" s="1"/>
  <c r="E876" i="7"/>
  <c r="BJ891" i="7"/>
  <c r="CC891" i="7" s="1"/>
  <c r="G891" i="7"/>
  <c r="BJ899" i="7"/>
  <c r="G899" i="7"/>
  <c r="CF907" i="7"/>
  <c r="AB907" i="7" s="1"/>
  <c r="T907" i="7"/>
  <c r="F910" i="7"/>
  <c r="G912" i="7"/>
  <c r="BJ912" i="7"/>
  <c r="BJ919" i="7"/>
  <c r="G919" i="7"/>
  <c r="DC957" i="7"/>
  <c r="AY957" i="7" s="1"/>
  <c r="CZ957" i="7"/>
  <c r="AV957" i="7" s="1"/>
  <c r="F957" i="7"/>
  <c r="DE957" i="7"/>
  <c r="BA957" i="7" s="1"/>
  <c r="G982" i="7"/>
  <c r="CA989" i="7"/>
  <c r="CC1014" i="7"/>
  <c r="Y1014" i="7" s="1"/>
  <c r="DE1036" i="7"/>
  <c r="BA1036" i="7" s="1"/>
  <c r="CA1051" i="7"/>
  <c r="W1051" i="7" s="1"/>
  <c r="BJ1078" i="7"/>
  <c r="G1078" i="7"/>
  <c r="CB1085" i="7"/>
  <c r="X1085" i="7" s="1"/>
  <c r="DD1101" i="7"/>
  <c r="AZ1101" i="7" s="1"/>
  <c r="DC1101" i="7"/>
  <c r="AY1101" i="7" s="1"/>
  <c r="CZ1101" i="7"/>
  <c r="AV1101" i="7" s="1"/>
  <c r="CB1101" i="7"/>
  <c r="F1101" i="7"/>
  <c r="DF1101" i="7"/>
  <c r="BB1101" i="7" s="1"/>
  <c r="DE1101" i="7"/>
  <c r="BA1101" i="7" s="1"/>
  <c r="BX1101" i="7"/>
  <c r="BZ1101" i="7" s="1"/>
  <c r="V1101" i="7" s="1"/>
  <c r="CZ1117" i="7"/>
  <c r="AV1117" i="7" s="1"/>
  <c r="F1117" i="7"/>
  <c r="DD1117" i="7"/>
  <c r="AZ1117" i="7" s="1"/>
  <c r="F1194" i="7"/>
  <c r="BX1194" i="7"/>
  <c r="T1194" i="7" s="1"/>
  <c r="DD1194" i="7"/>
  <c r="AZ1194" i="7" s="1"/>
  <c r="DD1205" i="7"/>
  <c r="AZ1205" i="7" s="1"/>
  <c r="DF1205" i="7"/>
  <c r="BB1205" i="7" s="1"/>
  <c r="BX1205" i="7"/>
  <c r="DE1205" i="7"/>
  <c r="BA1205" i="7" s="1"/>
  <c r="CB1205" i="7"/>
  <c r="DC1205" i="7"/>
  <c r="AY1205" i="7" s="1"/>
  <c r="CZ1205" i="7"/>
  <c r="AV1205" i="7" s="1"/>
  <c r="CA1205" i="7"/>
  <c r="CC1205" i="7"/>
  <c r="Y1205" i="7" s="1"/>
  <c r="F1205" i="7"/>
  <c r="BH1479" i="7"/>
  <c r="BM1479" i="7"/>
  <c r="I1479" i="7" s="1"/>
  <c r="BI1479" i="7"/>
  <c r="DH1479" i="7" s="1"/>
  <c r="BD1479" i="7" s="1"/>
  <c r="CH368" i="7"/>
  <c r="AD368" i="7" s="1"/>
  <c r="BH386" i="7"/>
  <c r="CA386" i="7" s="1"/>
  <c r="CA387" i="7"/>
  <c r="W387" i="7" s="1"/>
  <c r="CC388" i="7"/>
  <c r="CJ396" i="7"/>
  <c r="AF396" i="7" s="1"/>
  <c r="CC408" i="7"/>
  <c r="CC416" i="7"/>
  <c r="BH421" i="7"/>
  <c r="CB421" i="7" s="1"/>
  <c r="X421" i="7" s="1"/>
  <c r="E421" i="7"/>
  <c r="CC428" i="7"/>
  <c r="CH430" i="7"/>
  <c r="BH437" i="7"/>
  <c r="CI437" i="7" s="1"/>
  <c r="AE437" i="7" s="1"/>
  <c r="E437" i="7"/>
  <c r="D438" i="7"/>
  <c r="CB438" i="7"/>
  <c r="X438" i="7" s="1"/>
  <c r="CB454" i="7"/>
  <c r="X454" i="7" s="1"/>
  <c r="CC454" i="7"/>
  <c r="CB483" i="7"/>
  <c r="CB494" i="7"/>
  <c r="X494" i="7" s="1"/>
  <c r="CC494" i="7"/>
  <c r="CB497" i="7"/>
  <c r="CC497" i="7"/>
  <c r="CB498" i="7"/>
  <c r="X498" i="7" s="1"/>
  <c r="BH498" i="7"/>
  <c r="CJ498" i="7" s="1"/>
  <c r="CI525" i="7"/>
  <c r="AE525" i="7" s="1"/>
  <c r="CJ525" i="7"/>
  <c r="BX525" i="7"/>
  <c r="CH533" i="7"/>
  <c r="CH537" i="7"/>
  <c r="CH632" i="7"/>
  <c r="AD632" i="7" s="1"/>
  <c r="D632" i="7"/>
  <c r="CA686" i="7"/>
  <c r="W686" i="7" s="1"/>
  <c r="CI734" i="7"/>
  <c r="AE734" i="7" s="1"/>
  <c r="D734" i="7"/>
  <c r="CA743" i="7"/>
  <c r="W743" i="7" s="1"/>
  <c r="CI743" i="7"/>
  <c r="E754" i="7"/>
  <c r="BH754" i="7"/>
  <c r="CI767" i="7"/>
  <c r="AE767" i="7" s="1"/>
  <c r="E768" i="7"/>
  <c r="CB768" i="7"/>
  <c r="X768" i="7" s="1"/>
  <c r="CA768" i="7"/>
  <c r="W768" i="7" s="1"/>
  <c r="CC774" i="7"/>
  <c r="E788" i="7"/>
  <c r="BH788" i="7"/>
  <c r="CB788" i="7" s="1"/>
  <c r="X788" i="7" s="1"/>
  <c r="E789" i="7"/>
  <c r="CB789" i="7"/>
  <c r="X789" i="7" s="1"/>
  <c r="BH789" i="7"/>
  <c r="CC789" i="7" s="1"/>
  <c r="E793" i="7"/>
  <c r="CC793" i="7"/>
  <c r="Y793" i="7" s="1"/>
  <c r="CB793" i="7"/>
  <c r="X793" i="7" s="1"/>
  <c r="CC798" i="7"/>
  <c r="Y798" i="7" s="1"/>
  <c r="E809" i="7"/>
  <c r="BH809" i="7"/>
  <c r="E824" i="7"/>
  <c r="BH824" i="7"/>
  <c r="CH824" i="7" s="1"/>
  <c r="CJ831" i="7"/>
  <c r="CI831" i="7"/>
  <c r="AE831" i="7" s="1"/>
  <c r="CI848" i="7"/>
  <c r="AE848" i="7" s="1"/>
  <c r="CH848" i="7"/>
  <c r="AD848" i="7" s="1"/>
  <c r="E870" i="7"/>
  <c r="CB870" i="7"/>
  <c r="X870" i="7" s="1"/>
  <c r="CA870" i="7"/>
  <c r="W870" i="7" s="1"/>
  <c r="F892" i="7"/>
  <c r="CZ892" i="7"/>
  <c r="AV892" i="7" s="1"/>
  <c r="CC892" i="7"/>
  <c r="Y892" i="7" s="1"/>
  <c r="DD894" i="7"/>
  <c r="AZ894" i="7" s="1"/>
  <c r="DF894" i="7"/>
  <c r="BB894" i="7" s="1"/>
  <c r="DD902" i="7"/>
  <c r="AZ902" i="7" s="1"/>
  <c r="F902" i="7"/>
  <c r="DF902" i="7"/>
  <c r="BB902" i="7" s="1"/>
  <c r="DC925" i="7"/>
  <c r="AY925" i="7" s="1"/>
  <c r="CZ925" i="7"/>
  <c r="AV925" i="7" s="1"/>
  <c r="CB925" i="7"/>
  <c r="X925" i="7" s="1"/>
  <c r="F925" i="7"/>
  <c r="DE925" i="7"/>
  <c r="BA925" i="7" s="1"/>
  <c r="DD925" i="7"/>
  <c r="AZ925" i="7" s="1"/>
  <c r="CA925" i="7"/>
  <c r="W925" i="7" s="1"/>
  <c r="G947" i="7"/>
  <c r="BJ947" i="7"/>
  <c r="F947" i="7" s="1"/>
  <c r="DD948" i="7"/>
  <c r="AZ948" i="7" s="1"/>
  <c r="CC948" i="7"/>
  <c r="Y948" i="7" s="1"/>
  <c r="CB990" i="7"/>
  <c r="X990" i="7" s="1"/>
  <c r="CA990" i="7"/>
  <c r="DF990" i="7"/>
  <c r="BB990" i="7" s="1"/>
  <c r="CC990" i="7"/>
  <c r="F990" i="7"/>
  <c r="DC1061" i="7"/>
  <c r="AY1061" i="7" s="1"/>
  <c r="G1074" i="7"/>
  <c r="BJ1074" i="7"/>
  <c r="G1102" i="7"/>
  <c r="BJ1102" i="7"/>
  <c r="BJ1103" i="7"/>
  <c r="G1103" i="7"/>
  <c r="BJ1110" i="7"/>
  <c r="G1110" i="7"/>
  <c r="G1129" i="7"/>
  <c r="BJ1129" i="7"/>
  <c r="BJ1130" i="7"/>
  <c r="G1130" i="7"/>
  <c r="CC1172" i="7"/>
  <c r="Y1172" i="7" s="1"/>
  <c r="DE1172" i="7"/>
  <c r="BA1172" i="7" s="1"/>
  <c r="F1172" i="7"/>
  <c r="CC1201" i="7"/>
  <c r="Y1201" i="7" s="1"/>
  <c r="F1201" i="7"/>
  <c r="BJ1291" i="7"/>
  <c r="G1291" i="7"/>
  <c r="G1299" i="7"/>
  <c r="BJ1299" i="7"/>
  <c r="E1598" i="7"/>
  <c r="BM1683" i="7"/>
  <c r="I1683" i="7" s="1"/>
  <c r="G1683" i="7"/>
  <c r="BI1860" i="7"/>
  <c r="BH1860" i="7"/>
  <c r="BI1935" i="7"/>
  <c r="BH1935" i="7"/>
  <c r="D1935" i="7" s="1"/>
  <c r="G1935" i="7"/>
  <c r="E267" i="7"/>
  <c r="CD103" i="7"/>
  <c r="Z103" i="7" s="1"/>
  <c r="BX177" i="7"/>
  <c r="CC192" i="7"/>
  <c r="Y192" i="7" s="1"/>
  <c r="CC202" i="7"/>
  <c r="Y202" i="7" s="1"/>
  <c r="CC206" i="7"/>
  <c r="CI368" i="7"/>
  <c r="AE368" i="7" s="1"/>
  <c r="CB386" i="7"/>
  <c r="X386" i="7" s="1"/>
  <c r="E389" i="7"/>
  <c r="CB393" i="7"/>
  <c r="X393" i="7" s="1"/>
  <c r="BX404" i="7"/>
  <c r="CC405" i="7"/>
  <c r="CB405" i="7"/>
  <c r="X405" i="7" s="1"/>
  <c r="E405" i="7"/>
  <c r="BX412" i="7"/>
  <c r="CC413" i="7"/>
  <c r="CB413" i="7"/>
  <c r="X413" i="7" s="1"/>
  <c r="E413" i="7"/>
  <c r="CH416" i="7"/>
  <c r="BX420" i="7"/>
  <c r="CH428" i="7"/>
  <c r="CJ430" i="7"/>
  <c r="AF430" i="7" s="1"/>
  <c r="BH435" i="7"/>
  <c r="E435" i="7"/>
  <c r="CB436" i="7"/>
  <c r="X436" i="7" s="1"/>
  <c r="BX438" i="7"/>
  <c r="BH443" i="7"/>
  <c r="D443" i="7" s="1"/>
  <c r="CB456" i="7"/>
  <c r="CC469" i="7"/>
  <c r="Y469" i="7" s="1"/>
  <c r="CB470" i="7"/>
  <c r="CC470" i="7"/>
  <c r="Y470" i="7" s="1"/>
  <c r="CC483" i="7"/>
  <c r="CJ484" i="7"/>
  <c r="CC484" i="7"/>
  <c r="Y484" i="7" s="1"/>
  <c r="CC498" i="7"/>
  <c r="Y498" i="7" s="1"/>
  <c r="CB499" i="7"/>
  <c r="X499" i="7" s="1"/>
  <c r="E521" i="7"/>
  <c r="CA525" i="7"/>
  <c r="CJ533" i="7"/>
  <c r="CK533" i="7" s="1"/>
  <c r="AG533" i="7" s="1"/>
  <c r="CJ537" i="7"/>
  <c r="BH539" i="7"/>
  <c r="CC539" i="7" s="1"/>
  <c r="E539" i="7"/>
  <c r="CB539" i="7"/>
  <c r="X539" i="7" s="1"/>
  <c r="E758" i="7"/>
  <c r="CB758" i="7"/>
  <c r="X758" i="7" s="1"/>
  <c r="CA758" i="7"/>
  <c r="W758" i="7" s="1"/>
  <c r="CI762" i="7"/>
  <c r="AE762" i="7" s="1"/>
  <c r="CC768" i="7"/>
  <c r="CI775" i="7"/>
  <c r="AE775" i="7" s="1"/>
  <c r="CI778" i="7"/>
  <c r="AE778" i="7" s="1"/>
  <c r="CC778" i="7"/>
  <c r="Y778" i="7" s="1"/>
  <c r="E780" i="7"/>
  <c r="BH780" i="7"/>
  <c r="CJ780" i="7" s="1"/>
  <c r="CJ782" i="7"/>
  <c r="AF782" i="7" s="1"/>
  <c r="CI782" i="7"/>
  <c r="CA789" i="7"/>
  <c r="E790" i="7"/>
  <c r="BH790" i="7"/>
  <c r="CC824" i="7"/>
  <c r="Y824" i="7" s="1"/>
  <c r="E829" i="7"/>
  <c r="CB829" i="7"/>
  <c r="X829" i="7" s="1"/>
  <c r="CA829" i="7"/>
  <c r="W829" i="7" s="1"/>
  <c r="CA848" i="7"/>
  <c r="W848" i="7" s="1"/>
  <c r="E863" i="7"/>
  <c r="BH863" i="7"/>
  <c r="E867" i="7"/>
  <c r="BH867" i="7"/>
  <c r="CC870" i="7"/>
  <c r="Y870" i="7" s="1"/>
  <c r="E872" i="7"/>
  <c r="BH872" i="7"/>
  <c r="G892" i="7"/>
  <c r="BX892" i="7"/>
  <c r="CF892" i="7" s="1"/>
  <c r="AB892" i="7" s="1"/>
  <c r="CC894" i="7"/>
  <c r="DC902" i="7"/>
  <c r="AY902" i="7" s="1"/>
  <c r="BX925" i="7"/>
  <c r="BJ930" i="7"/>
  <c r="G930" i="7"/>
  <c r="G939" i="7"/>
  <c r="BJ939" i="7"/>
  <c r="G951" i="7"/>
  <c r="BJ951" i="7"/>
  <c r="DC951" i="7" s="1"/>
  <c r="AY951" i="7" s="1"/>
  <c r="F958" i="7"/>
  <c r="CB958" i="7"/>
  <c r="X958" i="7" s="1"/>
  <c r="CA958" i="7"/>
  <c r="W958" i="7" s="1"/>
  <c r="BX986" i="7"/>
  <c r="T1036" i="7"/>
  <c r="BJ1253" i="7"/>
  <c r="G1253" i="7"/>
  <c r="G1316" i="7"/>
  <c r="BJ1316" i="7"/>
  <c r="BM1538" i="7"/>
  <c r="I1538" i="7" s="1"/>
  <c r="CA682" i="7"/>
  <c r="W682" i="7" s="1"/>
  <c r="E739" i="7"/>
  <c r="CA739" i="7"/>
  <c r="W739" i="7" s="1"/>
  <c r="E740" i="7"/>
  <c r="BH740" i="7"/>
  <c r="CI741" i="7"/>
  <c r="AE741" i="7" s="1"/>
  <c r="CA741" i="7"/>
  <c r="W741" i="7" s="1"/>
  <c r="CB743" i="7"/>
  <c r="CC758" i="7"/>
  <c r="Y758" i="7" s="1"/>
  <c r="E763" i="7"/>
  <c r="BH763" i="7"/>
  <c r="CA764" i="7"/>
  <c r="W764" i="7" s="1"/>
  <c r="E781" i="7"/>
  <c r="CC781" i="7"/>
  <c r="CB781" i="7"/>
  <c r="E782" i="7"/>
  <c r="CB782" i="7"/>
  <c r="X782" i="7" s="1"/>
  <c r="CA782" i="7"/>
  <c r="E804" i="7"/>
  <c r="CB804" i="7"/>
  <c r="X804" i="7" s="1"/>
  <c r="CA804" i="7"/>
  <c r="W804" i="7" s="1"/>
  <c r="CC829" i="7"/>
  <c r="E864" i="7"/>
  <c r="CB864" i="7"/>
  <c r="X864" i="7" s="1"/>
  <c r="DD884" i="7"/>
  <c r="AZ884" i="7" s="1"/>
  <c r="CA884" i="7"/>
  <c r="CE884" i="7" s="1"/>
  <c r="AA884" i="7" s="1"/>
  <c r="BJ886" i="7"/>
  <c r="G886" i="7"/>
  <c r="DC892" i="7"/>
  <c r="AY892" i="7" s="1"/>
  <c r="DC894" i="7"/>
  <c r="AY894" i="7" s="1"/>
  <c r="CC925" i="7"/>
  <c r="CA949" i="7"/>
  <c r="W949" i="7" s="1"/>
  <c r="BX949" i="7"/>
  <c r="DE949" i="7"/>
  <c r="BA949" i="7" s="1"/>
  <c r="DC949" i="7"/>
  <c r="AY949" i="7" s="1"/>
  <c r="BJ954" i="7"/>
  <c r="G954" i="7"/>
  <c r="G961" i="7"/>
  <c r="BJ961" i="7"/>
  <c r="F961" i="7" s="1"/>
  <c r="BJ966" i="7"/>
  <c r="G966" i="7"/>
  <c r="G987" i="7"/>
  <c r="BJ987" i="7"/>
  <c r="DD990" i="7"/>
  <c r="AZ990" i="7" s="1"/>
  <c r="G1059" i="7"/>
  <c r="BJ1059" i="7"/>
  <c r="CZ1089" i="7"/>
  <c r="AV1089" i="7" s="1"/>
  <c r="F1089" i="7"/>
  <c r="DC1089" i="7"/>
  <c r="AY1089" i="7" s="1"/>
  <c r="BJ1134" i="7"/>
  <c r="DD1134" i="7" s="1"/>
  <c r="AZ1134" i="7" s="1"/>
  <c r="G1134" i="7"/>
  <c r="CB1149" i="7"/>
  <c r="X1149" i="7" s="1"/>
  <c r="DE1149" i="7"/>
  <c r="BA1149" i="7" s="1"/>
  <c r="DD1149" i="7"/>
  <c r="AZ1149" i="7" s="1"/>
  <c r="DC1149" i="7"/>
  <c r="AY1149" i="7" s="1"/>
  <c r="F1149" i="7"/>
  <c r="CC1149" i="7"/>
  <c r="CA1149" i="7"/>
  <c r="BJ1162" i="7"/>
  <c r="DF1162" i="7" s="1"/>
  <c r="BB1162" i="7" s="1"/>
  <c r="G1162" i="7"/>
  <c r="BJ1190" i="7"/>
  <c r="G1190" i="7"/>
  <c r="BI1450" i="7"/>
  <c r="E1450" i="7" s="1"/>
  <c r="BM1450" i="7"/>
  <c r="I1450" i="7" s="1"/>
  <c r="CA385" i="7"/>
  <c r="CE385" i="7" s="1"/>
  <c r="AA385" i="7" s="1"/>
  <c r="CA392" i="7"/>
  <c r="CA396" i="7"/>
  <c r="CB447" i="7"/>
  <c r="CB452" i="7"/>
  <c r="X452" i="7" s="1"/>
  <c r="CB463" i="7"/>
  <c r="X463" i="7" s="1"/>
  <c r="CB468" i="7"/>
  <c r="CB479" i="7"/>
  <c r="X479" i="7" s="1"/>
  <c r="CB484" i="7"/>
  <c r="CB495" i="7"/>
  <c r="X495" i="7" s="1"/>
  <c r="CB500" i="7"/>
  <c r="E533" i="7"/>
  <c r="BH745" i="7"/>
  <c r="D745" i="7" s="1"/>
  <c r="BH746" i="7"/>
  <c r="CI746" i="7" s="1"/>
  <c r="AE746" i="7" s="1"/>
  <c r="CC751" i="7"/>
  <c r="Y751" i="7" s="1"/>
  <c r="BH757" i="7"/>
  <c r="BH760" i="7"/>
  <c r="BH766" i="7"/>
  <c r="BH779" i="7"/>
  <c r="BH785" i="7"/>
  <c r="BH795" i="7"/>
  <c r="BH820" i="7"/>
  <c r="BH826" i="7"/>
  <c r="CA826" i="7" s="1"/>
  <c r="BH834" i="7"/>
  <c r="E836" i="7"/>
  <c r="BH874" i="7"/>
  <c r="BJ903" i="7"/>
  <c r="T908" i="7"/>
  <c r="CF908" i="7"/>
  <c r="AB908" i="7" s="1"/>
  <c r="G913" i="7"/>
  <c r="BJ913" i="7"/>
  <c r="BJ920" i="7"/>
  <c r="BJ924" i="7"/>
  <c r="G924" i="7"/>
  <c r="BJ940" i="7"/>
  <c r="F940" i="7" s="1"/>
  <c r="G940" i="7"/>
  <c r="DC956" i="7"/>
  <c r="AY956" i="7" s="1"/>
  <c r="DE956" i="7"/>
  <c r="BA956" i="7" s="1"/>
  <c r="DD956" i="7"/>
  <c r="AZ956" i="7" s="1"/>
  <c r="CC956" i="7"/>
  <c r="CA956" i="7"/>
  <c r="F995" i="7"/>
  <c r="CZ995" i="7"/>
  <c r="AV995" i="7" s="1"/>
  <c r="DC1004" i="7"/>
  <c r="AY1004" i="7" s="1"/>
  <c r="CC1004" i="7"/>
  <c r="Y1004" i="7" s="1"/>
  <c r="CB1004" i="7"/>
  <c r="X1004" i="7" s="1"/>
  <c r="CA1004" i="7"/>
  <c r="DF1004" i="7"/>
  <c r="BB1004" i="7" s="1"/>
  <c r="BX1004" i="7"/>
  <c r="BJ1038" i="7"/>
  <c r="G1048" i="7"/>
  <c r="BJ1048" i="7"/>
  <c r="BJ1050" i="7"/>
  <c r="F1050" i="7" s="1"/>
  <c r="BJ1054" i="7"/>
  <c r="DC1100" i="7"/>
  <c r="AY1100" i="7" s="1"/>
  <c r="DE1100" i="7"/>
  <c r="BA1100" i="7" s="1"/>
  <c r="DD1100" i="7"/>
  <c r="AZ1100" i="7" s="1"/>
  <c r="CC1100" i="7"/>
  <c r="CA1100" i="7"/>
  <c r="DE1104" i="7"/>
  <c r="BA1104" i="7" s="1"/>
  <c r="CZ1104" i="7"/>
  <c r="AV1104" i="7" s="1"/>
  <c r="F1166" i="7"/>
  <c r="CB1173" i="7"/>
  <c r="CD1173" i="7" s="1"/>
  <c r="Z1173" i="7" s="1"/>
  <c r="DF1173" i="7"/>
  <c r="BB1173" i="7" s="1"/>
  <c r="BX1173" i="7"/>
  <c r="CZ1173" i="7"/>
  <c r="AV1173" i="7" s="1"/>
  <c r="F1173" i="7"/>
  <c r="DD1173" i="7"/>
  <c r="AZ1173" i="7" s="1"/>
  <c r="CA1315" i="7"/>
  <c r="DF1315" i="7"/>
  <c r="BB1315" i="7" s="1"/>
  <c r="BX1315" i="7"/>
  <c r="DE1315" i="7"/>
  <c r="BA1315" i="7" s="1"/>
  <c r="CZ1315" i="7"/>
  <c r="AV1315" i="7" s="1"/>
  <c r="F1315" i="7"/>
  <c r="CC1315" i="7"/>
  <c r="CB1315" i="7"/>
  <c r="X1315" i="7" s="1"/>
  <c r="DD1315" i="7"/>
  <c r="AZ1315" i="7" s="1"/>
  <c r="BH1325" i="7"/>
  <c r="BI1325" i="7"/>
  <c r="BU1325" i="7" s="1"/>
  <c r="Q1325" i="7" s="1"/>
  <c r="G1325" i="7"/>
  <c r="BI1468" i="7"/>
  <c r="G1468" i="7"/>
  <c r="G1513" i="7"/>
  <c r="BM1513" i="7"/>
  <c r="I1513" i="7" s="1"/>
  <c r="E1539" i="7"/>
  <c r="BH1539" i="7"/>
  <c r="D1539" i="7" s="1"/>
  <c r="E1688" i="7"/>
  <c r="BH1688" i="7"/>
  <c r="I1703" i="7"/>
  <c r="DI1703" i="7"/>
  <c r="BE1703" i="7" s="1"/>
  <c r="CD2331" i="7"/>
  <c r="Z2331" i="7" s="1"/>
  <c r="Y2331" i="7"/>
  <c r="CA391" i="7"/>
  <c r="W391" i="7" s="1"/>
  <c r="CA393" i="7"/>
  <c r="CA394" i="7"/>
  <c r="CB442" i="7"/>
  <c r="CC447" i="7"/>
  <c r="Y447" i="7" s="1"/>
  <c r="CB453" i="7"/>
  <c r="X453" i="7" s="1"/>
  <c r="CB458" i="7"/>
  <c r="X458" i="7" s="1"/>
  <c r="CC463" i="7"/>
  <c r="CC468" i="7"/>
  <c r="Y468" i="7" s="1"/>
  <c r="CB469" i="7"/>
  <c r="X469" i="7" s="1"/>
  <c r="CB474" i="7"/>
  <c r="X474" i="7" s="1"/>
  <c r="CB485" i="7"/>
  <c r="CB490" i="7"/>
  <c r="CB501" i="7"/>
  <c r="X501" i="7" s="1"/>
  <c r="CB506" i="7"/>
  <c r="X506" i="7" s="1"/>
  <c r="G968" i="7"/>
  <c r="BJ968" i="7"/>
  <c r="BJ1012" i="7"/>
  <c r="G1012" i="7"/>
  <c r="G1039" i="7"/>
  <c r="BJ1039" i="7"/>
  <c r="CB1062" i="7"/>
  <c r="X1062" i="7" s="1"/>
  <c r="DC1118" i="7"/>
  <c r="AY1118" i="7" s="1"/>
  <c r="DD1118" i="7"/>
  <c r="AZ1118" i="7" s="1"/>
  <c r="G1137" i="7"/>
  <c r="BJ1137" i="7"/>
  <c r="CA1173" i="7"/>
  <c r="CA1179" i="7"/>
  <c r="DE1179" i="7"/>
  <c r="BA1179" i="7" s="1"/>
  <c r="CB1179" i="7"/>
  <c r="X1179" i="7" s="1"/>
  <c r="CC1191" i="7"/>
  <c r="CB1191" i="7"/>
  <c r="CC1236" i="7"/>
  <c r="Y1236" i="7" s="1"/>
  <c r="F1236" i="7"/>
  <c r="DE1236" i="7"/>
  <c r="BA1236" i="7" s="1"/>
  <c r="CA1262" i="7"/>
  <c r="DF1262" i="7"/>
  <c r="BB1262" i="7" s="1"/>
  <c r="DC1262" i="7"/>
  <c r="AY1262" i="7" s="1"/>
  <c r="BI1391" i="7"/>
  <c r="G1391" i="7"/>
  <c r="G1488" i="7"/>
  <c r="BM1488" i="7"/>
  <c r="I1488" i="7" s="1"/>
  <c r="G1588" i="7"/>
  <c r="BM1588" i="7"/>
  <c r="I1588" i="7" s="1"/>
  <c r="G1634" i="7"/>
  <c r="BH1634" i="7"/>
  <c r="BM1634" i="7"/>
  <c r="I1634" i="7" s="1"/>
  <c r="CB444" i="7"/>
  <c r="X444" i="7" s="1"/>
  <c r="CB455" i="7"/>
  <c r="X455" i="7" s="1"/>
  <c r="CB460" i="7"/>
  <c r="X460" i="7" s="1"/>
  <c r="CB471" i="7"/>
  <c r="CB476" i="7"/>
  <c r="CB487" i="7"/>
  <c r="X487" i="7" s="1"/>
  <c r="CB492" i="7"/>
  <c r="CB503" i="7"/>
  <c r="X503" i="7" s="1"/>
  <c r="BH744" i="7"/>
  <c r="BH751" i="7"/>
  <c r="G896" i="7"/>
  <c r="BJ896" i="7"/>
  <c r="DF909" i="7"/>
  <c r="BB909" i="7" s="1"/>
  <c r="DC909" i="7"/>
  <c r="AY909" i="7" s="1"/>
  <c r="CC942" i="7"/>
  <c r="CB942" i="7"/>
  <c r="X942" i="7" s="1"/>
  <c r="CA942" i="7"/>
  <c r="F942" i="7"/>
  <c r="G984" i="7"/>
  <c r="BJ984" i="7"/>
  <c r="DC985" i="7"/>
  <c r="AY985" i="7" s="1"/>
  <c r="CC985" i="7"/>
  <c r="CC991" i="7"/>
  <c r="CB991" i="7"/>
  <c r="X991" i="7" s="1"/>
  <c r="CA991" i="7"/>
  <c r="DE1004" i="7"/>
  <c r="BA1004" i="7" s="1"/>
  <c r="DD1020" i="7"/>
  <c r="AZ1020" i="7" s="1"/>
  <c r="F1020" i="7"/>
  <c r="DC1028" i="7"/>
  <c r="AY1028" i="7" s="1"/>
  <c r="CZ1028" i="7"/>
  <c r="AV1028" i="7" s="1"/>
  <c r="DD1079" i="7"/>
  <c r="AZ1079" i="7" s="1"/>
  <c r="DE1079" i="7"/>
  <c r="BA1079" i="7" s="1"/>
  <c r="BJ1107" i="7"/>
  <c r="BX1107" i="7" s="1"/>
  <c r="G1107" i="7"/>
  <c r="CZ1132" i="7"/>
  <c r="AV1132" i="7" s="1"/>
  <c r="F1132" i="7"/>
  <c r="DD1132" i="7"/>
  <c r="AZ1132" i="7" s="1"/>
  <c r="CZ1189" i="7"/>
  <c r="AV1189" i="7" s="1"/>
  <c r="F1189" i="7"/>
  <c r="CC1189" i="7"/>
  <c r="CB1189" i="7"/>
  <c r="X1189" i="7" s="1"/>
  <c r="DD1189" i="7"/>
  <c r="AZ1189" i="7" s="1"/>
  <c r="DF1189" i="7"/>
  <c r="BB1189" i="7" s="1"/>
  <c r="DE1189" i="7"/>
  <c r="BA1189" i="7" s="1"/>
  <c r="CA1189" i="7"/>
  <c r="W1189" i="7" s="1"/>
  <c r="BJ1204" i="7"/>
  <c r="G1204" i="7"/>
  <c r="BH1329" i="7"/>
  <c r="BI1329" i="7"/>
  <c r="BU1329" i="7" s="1"/>
  <c r="Q1329" i="7" s="1"/>
  <c r="G1329" i="7"/>
  <c r="BI1373" i="7"/>
  <c r="G1373" i="7"/>
  <c r="BI1375" i="7"/>
  <c r="BH1375" i="7" s="1"/>
  <c r="G1375" i="7"/>
  <c r="BI1542" i="7"/>
  <c r="G1542" i="7"/>
  <c r="E1603" i="7"/>
  <c r="BH1603" i="7"/>
  <c r="D1603" i="7" s="1"/>
  <c r="DE1623" i="7"/>
  <c r="BA1623" i="7" s="1"/>
  <c r="CA1753" i="7"/>
  <c r="W1753" i="7" s="1"/>
  <c r="BI1805" i="7"/>
  <c r="E1805" i="7" s="1"/>
  <c r="G1805" i="7"/>
  <c r="CB825" i="7"/>
  <c r="X825" i="7" s="1"/>
  <c r="CA835" i="7"/>
  <c r="W835" i="7" s="1"/>
  <c r="CA862" i="7"/>
  <c r="BJ901" i="7"/>
  <c r="G901" i="7"/>
  <c r="G909" i="7"/>
  <c r="CB909" i="7"/>
  <c r="X909" i="7" s="1"/>
  <c r="BJ935" i="7"/>
  <c r="DD935" i="7" s="1"/>
  <c r="AZ935" i="7" s="1"/>
  <c r="G935" i="7"/>
  <c r="DE941" i="7"/>
  <c r="BA941" i="7" s="1"/>
  <c r="DD941" i="7"/>
  <c r="AZ941" i="7" s="1"/>
  <c r="DC941" i="7"/>
  <c r="AY941" i="7" s="1"/>
  <c r="F941" i="7"/>
  <c r="CC941" i="7"/>
  <c r="G942" i="7"/>
  <c r="DD942" i="7"/>
  <c r="AZ942" i="7" s="1"/>
  <c r="DF950" i="7"/>
  <c r="BB950" i="7" s="1"/>
  <c r="DD950" i="7"/>
  <c r="AZ950" i="7" s="1"/>
  <c r="DC950" i="7"/>
  <c r="AY950" i="7" s="1"/>
  <c r="DF991" i="7"/>
  <c r="BB991" i="7" s="1"/>
  <c r="DD998" i="7"/>
  <c r="AZ998" i="7" s="1"/>
  <c r="F998" i="7"/>
  <c r="DC1020" i="7"/>
  <c r="AY1020" i="7" s="1"/>
  <c r="G1028" i="7"/>
  <c r="CC1028" i="7"/>
  <c r="DC1044" i="7"/>
  <c r="AY1044" i="7" s="1"/>
  <c r="CZ1044" i="7"/>
  <c r="AV1044" i="7" s="1"/>
  <c r="F1044" i="7"/>
  <c r="BJ1052" i="7"/>
  <c r="G1052" i="7"/>
  <c r="CZ1080" i="7"/>
  <c r="AV1080" i="7" s="1"/>
  <c r="DE1080" i="7"/>
  <c r="BA1080" i="7" s="1"/>
  <c r="CB1080" i="7"/>
  <c r="X1080" i="7" s="1"/>
  <c r="CZ1112" i="7"/>
  <c r="AV1112" i="7" s="1"/>
  <c r="CC1112" i="7"/>
  <c r="CB1126" i="7"/>
  <c r="F1126" i="7"/>
  <c r="DF1126" i="7"/>
  <c r="BB1126" i="7" s="1"/>
  <c r="DD1126" i="7"/>
  <c r="AZ1126" i="7" s="1"/>
  <c r="G1189" i="7"/>
  <c r="BX1189" i="7"/>
  <c r="CB1195" i="7"/>
  <c r="X1195" i="7" s="1"/>
  <c r="F1195" i="7"/>
  <c r="G1210" i="7"/>
  <c r="BJ1210" i="7"/>
  <c r="BI1386" i="7"/>
  <c r="G1386" i="7"/>
  <c r="G1507" i="7"/>
  <c r="BI1507" i="7"/>
  <c r="BH1507" i="7"/>
  <c r="G1630" i="7"/>
  <c r="BM1630" i="7"/>
  <c r="I1630" i="7" s="1"/>
  <c r="BH1630" i="7"/>
  <c r="BM1733" i="7"/>
  <c r="I1733" i="7" s="1"/>
  <c r="G1733" i="7"/>
  <c r="BI1733" i="7"/>
  <c r="G1746" i="7"/>
  <c r="BM1746" i="7"/>
  <c r="I1746" i="7" s="1"/>
  <c r="G932" i="7"/>
  <c r="CD980" i="7"/>
  <c r="Z980" i="7" s="1"/>
  <c r="DD1013" i="7"/>
  <c r="AZ1013" i="7" s="1"/>
  <c r="DD1076" i="7"/>
  <c r="AZ1076" i="7" s="1"/>
  <c r="CZ1133" i="7"/>
  <c r="AV1133" i="7" s="1"/>
  <c r="G1140" i="7"/>
  <c r="CA1157" i="7"/>
  <c r="DF1157" i="7"/>
  <c r="BB1157" i="7" s="1"/>
  <c r="DC1164" i="7"/>
  <c r="AY1164" i="7" s="1"/>
  <c r="DE1164" i="7"/>
  <c r="BA1164" i="7" s="1"/>
  <c r="CC1164" i="7"/>
  <c r="CD1228" i="7"/>
  <c r="Z1228" i="7" s="1"/>
  <c r="Y1228" i="7"/>
  <c r="BH1337" i="7"/>
  <c r="BI1337" i="7"/>
  <c r="BU1337" i="7" s="1"/>
  <c r="Q1337" i="7" s="1"/>
  <c r="G1430" i="7"/>
  <c r="BM1430" i="7"/>
  <c r="I1430" i="7" s="1"/>
  <c r="BI1668" i="7"/>
  <c r="G1671" i="7"/>
  <c r="BM1671" i="7"/>
  <c r="I1671" i="7" s="1"/>
  <c r="BI1679" i="7"/>
  <c r="G1679" i="7"/>
  <c r="BM1679" i="7"/>
  <c r="I1679" i="7" s="1"/>
  <c r="G2067" i="7"/>
  <c r="BI2067" i="7"/>
  <c r="BH2067" i="7" s="1"/>
  <c r="D2067" i="7" s="1"/>
  <c r="BI2085" i="7"/>
  <c r="G2085" i="7"/>
  <c r="DD932" i="7"/>
  <c r="AZ932" i="7" s="1"/>
  <c r="DF1013" i="7"/>
  <c r="BB1013" i="7" s="1"/>
  <c r="DD1127" i="7"/>
  <c r="AZ1127" i="7" s="1"/>
  <c r="CC1127" i="7"/>
  <c r="DC1140" i="7"/>
  <c r="AY1140" i="7" s="1"/>
  <c r="CA1140" i="7"/>
  <c r="DE1140" i="7"/>
  <c r="BA1140" i="7" s="1"/>
  <c r="BJ1174" i="7"/>
  <c r="G1174" i="7"/>
  <c r="G1176" i="7"/>
  <c r="BJ1176" i="7"/>
  <c r="DF1197" i="7"/>
  <c r="BB1197" i="7" s="1"/>
  <c r="CA1197" i="7"/>
  <c r="DE1197" i="7"/>
  <c r="BA1197" i="7" s="1"/>
  <c r="F1197" i="7"/>
  <c r="DD1197" i="7"/>
  <c r="AZ1197" i="7" s="1"/>
  <c r="BX1197" i="7"/>
  <c r="BZ1197" i="7" s="1"/>
  <c r="V1197" i="7" s="1"/>
  <c r="CC1197" i="7"/>
  <c r="CA1305" i="7"/>
  <c r="F1305" i="7"/>
  <c r="G1337" i="7"/>
  <c r="BI1403" i="7"/>
  <c r="G1403" i="7"/>
  <c r="E1536" i="7"/>
  <c r="BM1605" i="7"/>
  <c r="G1605" i="7"/>
  <c r="CF1693" i="7"/>
  <c r="AB1693" i="7" s="1"/>
  <c r="BI2019" i="7"/>
  <c r="BH2019" i="7" s="1"/>
  <c r="DG2019" i="7" s="1"/>
  <c r="BC2019" i="7" s="1"/>
  <c r="G2019" i="7"/>
  <c r="BM2019" i="7"/>
  <c r="BI2025" i="7"/>
  <c r="G2025" i="7"/>
  <c r="DE908" i="7"/>
  <c r="BA908" i="7" s="1"/>
  <c r="CB917" i="7"/>
  <c r="X917" i="7" s="1"/>
  <c r="F929" i="7"/>
  <c r="BX932" i="7"/>
  <c r="DE932" i="7"/>
  <c r="BA932" i="7" s="1"/>
  <c r="G941" i="7"/>
  <c r="G958" i="7"/>
  <c r="G964" i="7"/>
  <c r="BX964" i="7"/>
  <c r="F979" i="7"/>
  <c r="BX979" i="7"/>
  <c r="T979" i="7" s="1"/>
  <c r="DF980" i="7"/>
  <c r="BB980" i="7" s="1"/>
  <c r="CC996" i="7"/>
  <c r="CD996" i="7" s="1"/>
  <c r="Z996" i="7" s="1"/>
  <c r="G1013" i="7"/>
  <c r="BX1013" i="7"/>
  <c r="BZ1013" i="7" s="1"/>
  <c r="V1013" i="7" s="1"/>
  <c r="F1018" i="7"/>
  <c r="G1021" i="7"/>
  <c r="CC1029" i="7"/>
  <c r="DD1037" i="7"/>
  <c r="AZ1037" i="7" s="1"/>
  <c r="G1051" i="7"/>
  <c r="CA1076" i="7"/>
  <c r="G1086" i="7"/>
  <c r="BJ1088" i="7"/>
  <c r="F1094" i="7"/>
  <c r="BJ1105" i="7"/>
  <c r="DF1105" i="7" s="1"/>
  <c r="BB1105" i="7" s="1"/>
  <c r="BJ1113" i="7"/>
  <c r="G1128" i="7"/>
  <c r="BJ1128" i="7"/>
  <c r="DF1133" i="7"/>
  <c r="BB1133" i="7" s="1"/>
  <c r="G1139" i="7"/>
  <c r="BX1139" i="7"/>
  <c r="BX1140" i="7"/>
  <c r="DF1140" i="7"/>
  <c r="BB1140" i="7" s="1"/>
  <c r="BX1148" i="7"/>
  <c r="G1149" i="7"/>
  <c r="F1158" i="7"/>
  <c r="CB1164" i="7"/>
  <c r="X1164" i="7" s="1"/>
  <c r="G1173" i="7"/>
  <c r="BJ1177" i="7"/>
  <c r="CZ1177" i="7" s="1"/>
  <c r="AV1177" i="7" s="1"/>
  <c r="BJ1181" i="7"/>
  <c r="BJ1222" i="7"/>
  <c r="G1222" i="7"/>
  <c r="BJ1241" i="7"/>
  <c r="CZ1241" i="7" s="1"/>
  <c r="AV1241" i="7" s="1"/>
  <c r="DC1274" i="7"/>
  <c r="AY1274" i="7" s="1"/>
  <c r="CC1274" i="7"/>
  <c r="Y1274" i="7" s="1"/>
  <c r="CB1274" i="7"/>
  <c r="X1274" i="7" s="1"/>
  <c r="CA1274" i="7"/>
  <c r="DE1274" i="7"/>
  <c r="BA1274" i="7" s="1"/>
  <c r="BX1274" i="7"/>
  <c r="F1274" i="7"/>
  <c r="BJ1288" i="7"/>
  <c r="CZ1288" i="7" s="1"/>
  <c r="AV1288" i="7" s="1"/>
  <c r="G1288" i="7"/>
  <c r="BH1333" i="7"/>
  <c r="BI1333" i="7"/>
  <c r="BU1333" i="7" s="1"/>
  <c r="Q1333" i="7" s="1"/>
  <c r="E1501" i="7"/>
  <c r="BI1685" i="7"/>
  <c r="BM1685" i="7"/>
  <c r="BI1710" i="7"/>
  <c r="E1710" i="7" s="1"/>
  <c r="G1710" i="7"/>
  <c r="BM1741" i="7"/>
  <c r="G1741" i="7"/>
  <c r="BI1741" i="7"/>
  <c r="BI1755" i="7"/>
  <c r="BH1755" i="7" s="1"/>
  <c r="G1755" i="7"/>
  <c r="BM1912" i="7"/>
  <c r="BH1912" i="7"/>
  <c r="BI1912" i="7"/>
  <c r="CZ1912" i="7" s="1"/>
  <c r="AV1912" i="7" s="1"/>
  <c r="G2031" i="7"/>
  <c r="BI2031" i="7"/>
  <c r="BH2031" i="7" s="1"/>
  <c r="BI2038" i="7"/>
  <c r="E2038" i="7" s="1"/>
  <c r="E2275" i="7"/>
  <c r="CD2322" i="7"/>
  <c r="Z2322" i="7" s="1"/>
  <c r="Y2322" i="7"/>
  <c r="DF908" i="7"/>
  <c r="BB908" i="7" s="1"/>
  <c r="CC917" i="7"/>
  <c r="CD917" i="7" s="1"/>
  <c r="Z917" i="7" s="1"/>
  <c r="DF932" i="7"/>
  <c r="BB932" i="7" s="1"/>
  <c r="CC937" i="7"/>
  <c r="CA964" i="7"/>
  <c r="W964" i="7" s="1"/>
  <c r="G979" i="7"/>
  <c r="CB1006" i="7"/>
  <c r="X1006" i="7" s="1"/>
  <c r="DC1018" i="7"/>
  <c r="AY1018" i="7" s="1"/>
  <c r="G1029" i="7"/>
  <c r="CZ1029" i="7"/>
  <c r="AV1029" i="7" s="1"/>
  <c r="DD1031" i="7"/>
  <c r="AZ1031" i="7" s="1"/>
  <c r="BX1037" i="7"/>
  <c r="G1067" i="7"/>
  <c r="F1076" i="7"/>
  <c r="CB1076" i="7"/>
  <c r="X1076" i="7" s="1"/>
  <c r="CA1133" i="7"/>
  <c r="CE1133" i="7" s="1"/>
  <c r="AA1133" i="7" s="1"/>
  <c r="DD1139" i="7"/>
  <c r="AZ1139" i="7" s="1"/>
  <c r="CB1142" i="7"/>
  <c r="X1142" i="7" s="1"/>
  <c r="CA1148" i="7"/>
  <c r="CC1157" i="7"/>
  <c r="DD1164" i="7"/>
  <c r="AZ1164" i="7" s="1"/>
  <c r="CB1197" i="7"/>
  <c r="X1197" i="7" s="1"/>
  <c r="CC1206" i="7"/>
  <c r="F1206" i="7"/>
  <c r="CA1214" i="7"/>
  <c r="CB1214" i="7"/>
  <c r="X1214" i="7" s="1"/>
  <c r="DD1214" i="7"/>
  <c r="AZ1214" i="7" s="1"/>
  <c r="DF1232" i="7"/>
  <c r="BB1232" i="7" s="1"/>
  <c r="BX1232" i="7"/>
  <c r="BZ1232" i="7" s="1"/>
  <c r="V1232" i="7" s="1"/>
  <c r="CB1305" i="7"/>
  <c r="X1305" i="7" s="1"/>
  <c r="G1307" i="7"/>
  <c r="BJ1307" i="7"/>
  <c r="BH1321" i="7"/>
  <c r="BI1321" i="7"/>
  <c r="BU1321" i="7" s="1"/>
  <c r="Q1321" i="7" s="1"/>
  <c r="BI1387" i="7"/>
  <c r="CG1387" i="7" s="1"/>
  <c r="AC1387" i="7" s="1"/>
  <c r="G1387" i="7"/>
  <c r="BI1411" i="7"/>
  <c r="E1411" i="7" s="1"/>
  <c r="G1411" i="7"/>
  <c r="BH1435" i="7"/>
  <c r="BI1435" i="7"/>
  <c r="E1435" i="7" s="1"/>
  <c r="BI1481" i="7"/>
  <c r="BH1481" i="7"/>
  <c r="BH1512" i="7"/>
  <c r="BM1673" i="7"/>
  <c r="I1673" i="7" s="1"/>
  <c r="BI1673" i="7"/>
  <c r="BI1823" i="7"/>
  <c r="G1823" i="7"/>
  <c r="CB2321" i="7"/>
  <c r="W2321" i="7"/>
  <c r="CE2321" i="7"/>
  <c r="AA2321" i="7" s="1"/>
  <c r="CA1229" i="7"/>
  <c r="G1240" i="7"/>
  <c r="BJ1240" i="7"/>
  <c r="G1259" i="7"/>
  <c r="BJ1259" i="7"/>
  <c r="CB1292" i="7"/>
  <c r="X1292" i="7" s="1"/>
  <c r="CC1292" i="7"/>
  <c r="CG1383" i="7"/>
  <c r="AC1383" i="7" s="1"/>
  <c r="BI1390" i="7"/>
  <c r="G1390" i="7"/>
  <c r="G1444" i="7"/>
  <c r="BM1444" i="7"/>
  <c r="I1444" i="7" s="1"/>
  <c r="CZ1495" i="7"/>
  <c r="AV1495" i="7" s="1"/>
  <c r="G1528" i="7"/>
  <c r="BM1528" i="7"/>
  <c r="BH1528" i="7"/>
  <c r="DI1528" i="7" s="1"/>
  <c r="BE1528" i="7" s="1"/>
  <c r="G1581" i="7"/>
  <c r="BI1618" i="7"/>
  <c r="BH1618" i="7"/>
  <c r="BM1618" i="7"/>
  <c r="I1618" i="7" s="1"/>
  <c r="G1618" i="7"/>
  <c r="E1623" i="7"/>
  <c r="CZ1623" i="7"/>
  <c r="AV1623" i="7" s="1"/>
  <c r="BH1660" i="7"/>
  <c r="BM1660" i="7"/>
  <c r="BI1660" i="7"/>
  <c r="BM1769" i="7"/>
  <c r="BI1769" i="7"/>
  <c r="E1775" i="7"/>
  <c r="BH1775" i="7"/>
  <c r="BI1826" i="7"/>
  <c r="E1826" i="7" s="1"/>
  <c r="BM1826" i="7"/>
  <c r="CF1826" i="7" s="1"/>
  <c r="AB1826" i="7" s="1"/>
  <c r="BH1826" i="7"/>
  <c r="BH1891" i="7"/>
  <c r="D1891" i="7" s="1"/>
  <c r="BI1891" i="7"/>
  <c r="E1891" i="7" s="1"/>
  <c r="G1891" i="7"/>
  <c r="G2039" i="7"/>
  <c r="BI2039" i="7"/>
  <c r="BH2039" i="7" s="1"/>
  <c r="DF1180" i="7"/>
  <c r="BB1180" i="7" s="1"/>
  <c r="CD1213" i="7"/>
  <c r="Z1213" i="7" s="1"/>
  <c r="G1214" i="7"/>
  <c r="DC1228" i="7"/>
  <c r="AY1228" i="7" s="1"/>
  <c r="DF1228" i="7"/>
  <c r="BB1228" i="7" s="1"/>
  <c r="DE1228" i="7"/>
  <c r="BA1228" i="7" s="1"/>
  <c r="CB1228" i="7"/>
  <c r="X1228" i="7" s="1"/>
  <c r="BJ1275" i="7"/>
  <c r="G1275" i="7"/>
  <c r="BJ1297" i="7"/>
  <c r="DC1297" i="7" s="1"/>
  <c r="AY1297" i="7" s="1"/>
  <c r="G1310" i="7"/>
  <c r="BJ1310" i="7"/>
  <c r="BI1319" i="7"/>
  <c r="BI1323" i="7"/>
  <c r="BU1323" i="7" s="1"/>
  <c r="Q1323" i="7" s="1"/>
  <c r="BI1327" i="7"/>
  <c r="BI1331" i="7"/>
  <c r="BU1331" i="7" s="1"/>
  <c r="Q1331" i="7" s="1"/>
  <c r="BI1335" i="7"/>
  <c r="BH1515" i="7"/>
  <c r="BI1537" i="7"/>
  <c r="BM1537" i="7"/>
  <c r="BI1619" i="7"/>
  <c r="BH1619" i="7"/>
  <c r="D1619" i="7" s="1"/>
  <c r="BI1869" i="7"/>
  <c r="BH1869" i="7"/>
  <c r="D2161" i="7"/>
  <c r="BI2215" i="7"/>
  <c r="BH2215" i="7" s="1"/>
  <c r="G2215" i="7"/>
  <c r="BM2215" i="7"/>
  <c r="BM2262" i="7"/>
  <c r="G2262" i="7"/>
  <c r="BI2262" i="7"/>
  <c r="BH2262" i="7" s="1"/>
  <c r="T2320" i="7"/>
  <c r="CL2320" i="7"/>
  <c r="AH2320" i="7" s="1"/>
  <c r="F1212" i="7"/>
  <c r="CZ1212" i="7"/>
  <c r="AV1212" i="7" s="1"/>
  <c r="DD1229" i="7"/>
  <c r="AZ1229" i="7" s="1"/>
  <c r="DF1229" i="7"/>
  <c r="BB1229" i="7" s="1"/>
  <c r="CA1243" i="7"/>
  <c r="CB1243" i="7"/>
  <c r="X1243" i="7" s="1"/>
  <c r="DC1290" i="7"/>
  <c r="AY1290" i="7" s="1"/>
  <c r="F1290" i="7"/>
  <c r="DF1290" i="7"/>
  <c r="BB1290" i="7" s="1"/>
  <c r="DD1290" i="7"/>
  <c r="AZ1290" i="7" s="1"/>
  <c r="CA1290" i="7"/>
  <c r="CE1290" i="7" s="1"/>
  <c r="AA1290" i="7" s="1"/>
  <c r="BT1319" i="7"/>
  <c r="P1319" i="7" s="1"/>
  <c r="D1319" i="7"/>
  <c r="BT1323" i="7"/>
  <c r="D1323" i="7"/>
  <c r="BT1327" i="7"/>
  <c r="P1327" i="7" s="1"/>
  <c r="D1327" i="7"/>
  <c r="BT1331" i="7"/>
  <c r="P1331" i="7" s="1"/>
  <c r="D1331" i="7"/>
  <c r="BT1335" i="7"/>
  <c r="D1335" i="7"/>
  <c r="BM1523" i="7"/>
  <c r="I1523" i="7" s="1"/>
  <c r="BH1523" i="7"/>
  <c r="BM1581" i="7"/>
  <c r="G1596" i="7"/>
  <c r="BM1596" i="7"/>
  <c r="I1596" i="7" s="1"/>
  <c r="G1617" i="7"/>
  <c r="BI1617" i="7"/>
  <c r="E1617" i="7" s="1"/>
  <c r="BH1617" i="7"/>
  <c r="D1617" i="7" s="1"/>
  <c r="BM1666" i="7"/>
  <c r="G1666" i="7"/>
  <c r="G1674" i="7"/>
  <c r="BM1674" i="7"/>
  <c r="I1674" i="7" s="1"/>
  <c r="BI1674" i="7"/>
  <c r="BM1678" i="7"/>
  <c r="I1678" i="7" s="1"/>
  <c r="G1678" i="7"/>
  <c r="BM1745" i="7"/>
  <c r="BI1745" i="7"/>
  <c r="BH1745" i="7" s="1"/>
  <c r="DE1745" i="7" s="1"/>
  <c r="BA1745" i="7" s="1"/>
  <c r="G1745" i="7"/>
  <c r="BI1758" i="7"/>
  <c r="BM1758" i="7"/>
  <c r="BI1808" i="7"/>
  <c r="BM1808" i="7"/>
  <c r="BH1867" i="7"/>
  <c r="BI1867" i="7"/>
  <c r="E1867" i="7" s="1"/>
  <c r="BI1978" i="7"/>
  <c r="E1978" i="7" s="1"/>
  <c r="BH1978" i="7"/>
  <c r="D1978" i="7" s="1"/>
  <c r="E2146" i="7"/>
  <c r="BH2146" i="7"/>
  <c r="BX1212" i="7"/>
  <c r="DC1213" i="7"/>
  <c r="AY1213" i="7" s="1"/>
  <c r="CA1219" i="7"/>
  <c r="CA1228" i="7"/>
  <c r="W1228" i="7" s="1"/>
  <c r="F1243" i="7"/>
  <c r="DD1254" i="7"/>
  <c r="AZ1254" i="7" s="1"/>
  <c r="F1254" i="7"/>
  <c r="G1255" i="7"/>
  <c r="G1290" i="7"/>
  <c r="BX1290" i="7"/>
  <c r="DC1300" i="7"/>
  <c r="AY1300" i="7" s="1"/>
  <c r="F1300" i="7"/>
  <c r="G1319" i="7"/>
  <c r="G1323" i="7"/>
  <c r="G1327" i="7"/>
  <c r="G1331" i="7"/>
  <c r="G1335" i="7"/>
  <c r="G1402" i="7"/>
  <c r="G1522" i="7"/>
  <c r="BI1522" i="7"/>
  <c r="E1522" i="7" s="1"/>
  <c r="G1556" i="7"/>
  <c r="BM1556" i="7"/>
  <c r="I1556" i="7" s="1"/>
  <c r="BM1568" i="7"/>
  <c r="I1568" i="7" s="1"/>
  <c r="BH1590" i="7"/>
  <c r="G1600" i="7"/>
  <c r="BM1600" i="7"/>
  <c r="I1600" i="7" s="1"/>
  <c r="G1625" i="7"/>
  <c r="BI1625" i="7"/>
  <c r="G1660" i="7"/>
  <c r="G1677" i="7"/>
  <c r="BI1677" i="7"/>
  <c r="BM1711" i="7"/>
  <c r="I1711" i="7" s="1"/>
  <c r="BI1711" i="7"/>
  <c r="G1711" i="7"/>
  <c r="E1861" i="7"/>
  <c r="G2043" i="7"/>
  <c r="BI2043" i="7"/>
  <c r="BH2043" i="7" s="1"/>
  <c r="D2043" i="7" s="1"/>
  <c r="BM2140" i="7"/>
  <c r="I2140" i="7" s="1"/>
  <c r="G2140" i="7"/>
  <c r="E2253" i="7"/>
  <c r="DF1244" i="7"/>
  <c r="BB1244" i="7" s="1"/>
  <c r="DD1276" i="7"/>
  <c r="AZ1276" i="7" s="1"/>
  <c r="CZ1306" i="7"/>
  <c r="AV1306" i="7" s="1"/>
  <c r="G1446" i="7"/>
  <c r="BI1656" i="7"/>
  <c r="BH1656" i="7"/>
  <c r="BM1669" i="7"/>
  <c r="I1669" i="7" s="1"/>
  <c r="G1669" i="7"/>
  <c r="BI1669" i="7"/>
  <c r="BH1669" i="7" s="1"/>
  <c r="CC1669" i="7" s="1"/>
  <c r="Y1669" i="7" s="1"/>
  <c r="BH1689" i="7"/>
  <c r="BM1689" i="7"/>
  <c r="G1689" i="7"/>
  <c r="BI1704" i="7"/>
  <c r="BM1704" i="7"/>
  <c r="I1704" i="7" s="1"/>
  <c r="BH1740" i="7"/>
  <c r="BM1740" i="7"/>
  <c r="I1740" i="7" s="1"/>
  <c r="BM1776" i="7"/>
  <c r="I1776" i="7" s="1"/>
  <c r="BI1776" i="7"/>
  <c r="E1776" i="7" s="1"/>
  <c r="BI1786" i="7"/>
  <c r="DF1786" i="7" s="1"/>
  <c r="BB1786" i="7" s="1"/>
  <c r="BI1819" i="7"/>
  <c r="E1819" i="7" s="1"/>
  <c r="G1819" i="7"/>
  <c r="BI1849" i="7"/>
  <c r="BH1849" i="7"/>
  <c r="D1849" i="7" s="1"/>
  <c r="G2013" i="7"/>
  <c r="BI2013" i="7"/>
  <c r="BH2023" i="7"/>
  <c r="DD2023" i="7" s="1"/>
  <c r="AZ2023" i="7" s="1"/>
  <c r="BM2023" i="7"/>
  <c r="I2023" i="7" s="1"/>
  <c r="G2023" i="7"/>
  <c r="W2365" i="7"/>
  <c r="CB2365" i="7"/>
  <c r="X2365" i="7" s="1"/>
  <c r="CW2434" i="7"/>
  <c r="AS2434" i="7" s="1"/>
  <c r="CL2434" i="7"/>
  <c r="AH2434" i="7" s="1"/>
  <c r="DF1260" i="7"/>
  <c r="BB1260" i="7" s="1"/>
  <c r="BH1439" i="7"/>
  <c r="BH1455" i="7"/>
  <c r="CZ1455" i="7" s="1"/>
  <c r="AV1455" i="7" s="1"/>
  <c r="CZ1501" i="7"/>
  <c r="AV1501" i="7" s="1"/>
  <c r="BH1558" i="7"/>
  <c r="BH1583" i="7"/>
  <c r="BI1648" i="7"/>
  <c r="BM1648" i="7"/>
  <c r="G1648" i="7"/>
  <c r="BM1725" i="7"/>
  <c r="I1725" i="7" s="1"/>
  <c r="G1725" i="7"/>
  <c r="BI1725" i="7"/>
  <c r="BH1725" i="7" s="1"/>
  <c r="BI1731" i="7"/>
  <c r="G1731" i="7"/>
  <c r="BM1731" i="7"/>
  <c r="I1731" i="7" s="1"/>
  <c r="BI1748" i="7"/>
  <c r="CG1748" i="7" s="1"/>
  <c r="AC1748" i="7" s="1"/>
  <c r="BX1753" i="7"/>
  <c r="BH1764" i="7"/>
  <c r="BM1764" i="7"/>
  <c r="I1764" i="7" s="1"/>
  <c r="CA1764" i="7"/>
  <c r="CB1764" i="7" s="1"/>
  <c r="X1764" i="7" s="1"/>
  <c r="BM1765" i="7"/>
  <c r="I1765" i="7" s="1"/>
  <c r="BI1765" i="7"/>
  <c r="BH1765" i="7" s="1"/>
  <c r="CA1765" i="7" s="1"/>
  <c r="BI1791" i="7"/>
  <c r="E1791" i="7" s="1"/>
  <c r="BH1791" i="7"/>
  <c r="CZ1791" i="7" s="1"/>
  <c r="AV1791" i="7" s="1"/>
  <c r="BI1813" i="7"/>
  <c r="BH1813" i="7"/>
  <c r="BI1832" i="7"/>
  <c r="E1832" i="7" s="1"/>
  <c r="CZ1848" i="7"/>
  <c r="AV1848" i="7" s="1"/>
  <c r="BI1850" i="7"/>
  <c r="BM1850" i="7"/>
  <c r="BH1850" i="7"/>
  <c r="G1857" i="7"/>
  <c r="DI1872" i="7"/>
  <c r="BE1872" i="7" s="1"/>
  <c r="G1875" i="7"/>
  <c r="BI1875" i="7"/>
  <c r="BM1890" i="7"/>
  <c r="I1890" i="7" s="1"/>
  <c r="BH1890" i="7"/>
  <c r="BH1925" i="7"/>
  <c r="G1925" i="7"/>
  <c r="BI1962" i="7"/>
  <c r="BH1962" i="7"/>
  <c r="BM2015" i="7"/>
  <c r="G2015" i="7"/>
  <c r="CA2015" i="7"/>
  <c r="BI2015" i="7"/>
  <c r="BH2015" i="7" s="1"/>
  <c r="BM2033" i="7"/>
  <c r="BH2033" i="7"/>
  <c r="G2033" i="7"/>
  <c r="BI2037" i="7"/>
  <c r="G2037" i="7"/>
  <c r="BI2051" i="7"/>
  <c r="BH2051" i="7" s="1"/>
  <c r="D2051" i="7" s="1"/>
  <c r="G2051" i="7"/>
  <c r="G2267" i="7"/>
  <c r="BM2267" i="7"/>
  <c r="I2267" i="7" s="1"/>
  <c r="CB2320" i="7"/>
  <c r="W2320" i="7"/>
  <c r="BZ2371" i="7"/>
  <c r="V2371" i="7" s="1"/>
  <c r="CF2371" i="7"/>
  <c r="AB2371" i="7" s="1"/>
  <c r="CL2371" i="7"/>
  <c r="AH2371" i="7" s="1"/>
  <c r="CE2371" i="7"/>
  <c r="AA2371" i="7" s="1"/>
  <c r="BX1260" i="7"/>
  <c r="CE1260" i="7" s="1"/>
  <c r="AA1260" i="7" s="1"/>
  <c r="BJ1272" i="7"/>
  <c r="BJ1302" i="7"/>
  <c r="G1378" i="7"/>
  <c r="G1399" i="7"/>
  <c r="G1400" i="7"/>
  <c r="G1407" i="7"/>
  <c r="BM1501" i="7"/>
  <c r="BM1635" i="7"/>
  <c r="BH1647" i="7"/>
  <c r="BM1655" i="7"/>
  <c r="I1655" i="7" s="1"/>
  <c r="BH1659" i="7"/>
  <c r="G1659" i="7"/>
  <c r="CC1693" i="7"/>
  <c r="Y1693" i="7" s="1"/>
  <c r="BM1693" i="7"/>
  <c r="G1693" i="7"/>
  <c r="BI1743" i="7"/>
  <c r="G1743" i="7"/>
  <c r="BM1748" i="7"/>
  <c r="I1748" i="7" s="1"/>
  <c r="BI1763" i="7"/>
  <c r="E1763" i="7" s="1"/>
  <c r="BM1763" i="7"/>
  <c r="BM1771" i="7"/>
  <c r="I1771" i="7" s="1"/>
  <c r="BI1771" i="7"/>
  <c r="BI1797" i="7"/>
  <c r="BH1797" i="7"/>
  <c r="D1797" i="7" s="1"/>
  <c r="BI1894" i="7"/>
  <c r="E1894" i="7" s="1"/>
  <c r="BM1894" i="7"/>
  <c r="I1894" i="7" s="1"/>
  <c r="E1974" i="7"/>
  <c r="BI2086" i="7"/>
  <c r="BH2086" i="7" s="1"/>
  <c r="BH2098" i="7"/>
  <c r="BI2098" i="7"/>
  <c r="E2098" i="7" s="1"/>
  <c r="BI2138" i="7"/>
  <c r="G2307" i="7"/>
  <c r="BI2307" i="7"/>
  <c r="BM2307" i="7"/>
  <c r="I2307" i="7" s="1"/>
  <c r="W2369" i="7"/>
  <c r="CB2369" i="7"/>
  <c r="CF1642" i="7"/>
  <c r="AB1642" i="7" s="1"/>
  <c r="BI1672" i="7"/>
  <c r="BM1672" i="7"/>
  <c r="BI1684" i="7"/>
  <c r="BM1684" i="7"/>
  <c r="I1684" i="7" s="1"/>
  <c r="BI1699" i="7"/>
  <c r="BM1699" i="7"/>
  <c r="I1699" i="7" s="1"/>
  <c r="BM1709" i="7"/>
  <c r="G1709" i="7"/>
  <c r="BH1709" i="7"/>
  <c r="BM1713" i="7"/>
  <c r="I1713" i="7" s="1"/>
  <c r="BI1713" i="7"/>
  <c r="BI1730" i="7"/>
  <c r="BM1730" i="7"/>
  <c r="I1730" i="7" s="1"/>
  <c r="BI1736" i="7"/>
  <c r="BH1736" i="7" s="1"/>
  <c r="BM1736" i="7"/>
  <c r="G1738" i="7"/>
  <c r="BI1738" i="7"/>
  <c r="BM1738" i="7"/>
  <c r="I1738" i="7" s="1"/>
  <c r="BI1762" i="7"/>
  <c r="BM1762" i="7"/>
  <c r="I1762" i="7" s="1"/>
  <c r="BM1818" i="7"/>
  <c r="I1818" i="7" s="1"/>
  <c r="BI1818" i="7"/>
  <c r="BI1859" i="7"/>
  <c r="E1859" i="7" s="1"/>
  <c r="BH1859" i="7"/>
  <c r="G1859" i="7"/>
  <c r="BM1866" i="7"/>
  <c r="I1866" i="7" s="1"/>
  <c r="BH1866" i="7"/>
  <c r="CA1866" i="7" s="1"/>
  <c r="G1987" i="7"/>
  <c r="BM1987" i="7"/>
  <c r="I1987" i="7" s="1"/>
  <c r="G2007" i="7"/>
  <c r="BI2007" i="7"/>
  <c r="E2007" i="7" s="1"/>
  <c r="BM2007" i="7"/>
  <c r="BI2018" i="7"/>
  <c r="BI2053" i="7"/>
  <c r="BH2053" i="7" s="1"/>
  <c r="D2053" i="7" s="1"/>
  <c r="G2053" i="7"/>
  <c r="G2083" i="7"/>
  <c r="BI2083" i="7"/>
  <c r="BH2083" i="7" s="1"/>
  <c r="D2083" i="7" s="1"/>
  <c r="BH2173" i="7"/>
  <c r="BI2191" i="7"/>
  <c r="BH2253" i="7"/>
  <c r="BM2253" i="7"/>
  <c r="G2253" i="7"/>
  <c r="CA2253" i="7"/>
  <c r="BH2288" i="7"/>
  <c r="BI1721" i="7"/>
  <c r="BM1735" i="7"/>
  <c r="I1735" i="7" s="1"/>
  <c r="BI1735" i="7"/>
  <c r="G1789" i="7"/>
  <c r="BI1792" i="7"/>
  <c r="BH1821" i="7"/>
  <c r="BM1896" i="7"/>
  <c r="BI1896" i="7"/>
  <c r="BH1896" i="7"/>
  <c r="BI1972" i="7"/>
  <c r="BH1972" i="7"/>
  <c r="D1972" i="7" s="1"/>
  <c r="BM1974" i="7"/>
  <c r="BH1974" i="7"/>
  <c r="BM1980" i="7"/>
  <c r="BH1980" i="7"/>
  <c r="I2003" i="7"/>
  <c r="BI2017" i="7"/>
  <c r="G2017" i="7"/>
  <c r="G2101" i="7"/>
  <c r="E2114" i="7"/>
  <c r="BH2114" i="7"/>
  <c r="BI2121" i="7"/>
  <c r="BM2121" i="7"/>
  <c r="BM2275" i="7"/>
  <c r="I2275" i="7" s="1"/>
  <c r="G2275" i="7"/>
  <c r="BI2278" i="7"/>
  <c r="BM2278" i="7"/>
  <c r="AD2335" i="7"/>
  <c r="CL2335" i="7"/>
  <c r="AH2335" i="7" s="1"/>
  <c r="CF2399" i="7"/>
  <c r="AB2399" i="7" s="1"/>
  <c r="BZ2399" i="7"/>
  <c r="V2399" i="7" s="1"/>
  <c r="T2399" i="7"/>
  <c r="CF2412" i="7"/>
  <c r="AB2412" i="7" s="1"/>
  <c r="BZ2412" i="7"/>
  <c r="V2412" i="7" s="1"/>
  <c r="CB2422" i="7"/>
  <c r="W2422" i="7"/>
  <c r="E1928" i="7"/>
  <c r="E1939" i="7"/>
  <c r="CZ1939" i="7"/>
  <c r="AV1939" i="7" s="1"/>
  <c r="BI1956" i="7"/>
  <c r="BM1956" i="7"/>
  <c r="I1956" i="7" s="1"/>
  <c r="BM2052" i="7"/>
  <c r="I2052" i="7" s="1"/>
  <c r="G2052" i="7"/>
  <c r="G2091" i="7"/>
  <c r="BI2091" i="7"/>
  <c r="BH2091" i="7" s="1"/>
  <c r="G2139" i="7"/>
  <c r="BM2139" i="7"/>
  <c r="I2139" i="7" s="1"/>
  <c r="BI2139" i="7"/>
  <c r="BM2178" i="7"/>
  <c r="I2178" i="7" s="1"/>
  <c r="G2178" i="7"/>
  <c r="BI2186" i="7"/>
  <c r="G2186" i="7"/>
  <c r="G2286" i="7"/>
  <c r="BM2286" i="7"/>
  <c r="I2286" i="7" s="1"/>
  <c r="CZ1715" i="7"/>
  <c r="AV1715" i="7" s="1"/>
  <c r="BI1715" i="7"/>
  <c r="BH1715" i="7" s="1"/>
  <c r="BI1716" i="7"/>
  <c r="BI1737" i="7"/>
  <c r="CG1737" i="7" s="1"/>
  <c r="AC1737" i="7" s="1"/>
  <c r="G1737" i="7"/>
  <c r="I1757" i="7"/>
  <c r="BI1768" i="7"/>
  <c r="E1768" i="7" s="1"/>
  <c r="BM1768" i="7"/>
  <c r="I1768" i="7" s="1"/>
  <c r="CG1777" i="7"/>
  <c r="AC1777" i="7" s="1"/>
  <c r="BI1794" i="7"/>
  <c r="BH1883" i="7"/>
  <c r="D1883" i="7" s="1"/>
  <c r="BM1922" i="7"/>
  <c r="BH1922" i="7"/>
  <c r="BM1924" i="7"/>
  <c r="I1924" i="7" s="1"/>
  <c r="BH1928" i="7"/>
  <c r="BM1928" i="7"/>
  <c r="BH1950" i="7"/>
  <c r="BI1996" i="7"/>
  <c r="DG1996" i="7" s="1"/>
  <c r="BC1996" i="7" s="1"/>
  <c r="BI2026" i="7"/>
  <c r="BM2097" i="7"/>
  <c r="G2097" i="7"/>
  <c r="BI2097" i="7"/>
  <c r="BI2206" i="7"/>
  <c r="BM2295" i="7"/>
  <c r="I2295" i="7" s="1"/>
  <c r="CW2364" i="7"/>
  <c r="AS2364" i="7" s="1"/>
  <c r="CL2364" i="7"/>
  <c r="AH2364" i="7" s="1"/>
  <c r="CF2385" i="7"/>
  <c r="AB2385" i="7" s="1"/>
  <c r="BZ2385" i="7"/>
  <c r="V2385" i="7" s="1"/>
  <c r="T2385" i="7"/>
  <c r="W2398" i="7"/>
  <c r="CB2398" i="7"/>
  <c r="CL2400" i="7"/>
  <c r="AH2400" i="7" s="1"/>
  <c r="CI2400" i="7"/>
  <c r="AE2400" i="7" s="1"/>
  <c r="AD2400" i="7"/>
  <c r="CW2400" i="7"/>
  <c r="AS2400" i="7" s="1"/>
  <c r="G1903" i="7"/>
  <c r="BI1903" i="7"/>
  <c r="E1903" i="7" s="1"/>
  <c r="BM1938" i="7"/>
  <c r="I1938" i="7" s="1"/>
  <c r="BH1966" i="7"/>
  <c r="BI1966" i="7"/>
  <c r="G1973" i="7"/>
  <c r="BM1973" i="7"/>
  <c r="I1973" i="7" s="1"/>
  <c r="BM1975" i="7"/>
  <c r="I1975" i="7" s="1"/>
  <c r="G1975" i="7"/>
  <c r="BI1986" i="7"/>
  <c r="BM1986" i="7"/>
  <c r="BI1990" i="7"/>
  <c r="BH1990" i="7"/>
  <c r="CA1990" i="7" s="1"/>
  <c r="W1990" i="7" s="1"/>
  <c r="BH2087" i="7"/>
  <c r="D2087" i="7" s="1"/>
  <c r="BH2101" i="7"/>
  <c r="E2101" i="7"/>
  <c r="E2194" i="7"/>
  <c r="CG2194" i="7"/>
  <c r="AC2194" i="7" s="1"/>
  <c r="BI2214" i="7"/>
  <c r="BM2214" i="7"/>
  <c r="I2214" i="7" s="1"/>
  <c r="G2249" i="7"/>
  <c r="BM2249" i="7"/>
  <c r="I2249" i="7" s="1"/>
  <c r="BI2289" i="7"/>
  <c r="BH2289" i="7" s="1"/>
  <c r="G2289" i="7"/>
  <c r="G1853" i="7"/>
  <c r="CZ1864" i="7"/>
  <c r="AV1864" i="7" s="1"/>
  <c r="CZ1872" i="7"/>
  <c r="AV1872" i="7" s="1"/>
  <c r="G1907" i="7"/>
  <c r="G1923" i="7"/>
  <c r="BH2050" i="7"/>
  <c r="CJ2050" i="7" s="1"/>
  <c r="G2072" i="7"/>
  <c r="BM2072" i="7"/>
  <c r="I2072" i="7" s="1"/>
  <c r="BH2081" i="7"/>
  <c r="G2117" i="7"/>
  <c r="BI2117" i="7"/>
  <c r="BH2117" i="7" s="1"/>
  <c r="BH2127" i="7"/>
  <c r="BM2127" i="7"/>
  <c r="G2127" i="7"/>
  <c r="BI2135" i="7"/>
  <c r="BI2175" i="7"/>
  <c r="BH2220" i="7"/>
  <c r="G2227" i="7"/>
  <c r="G2230" i="7"/>
  <c r="BM2230" i="7"/>
  <c r="I2230" i="7" s="1"/>
  <c r="BI2258" i="7"/>
  <c r="CG2258" i="7" s="1"/>
  <c r="AC2258" i="7" s="1"/>
  <c r="G2258" i="7"/>
  <c r="BH2265" i="7"/>
  <c r="E2265" i="7"/>
  <c r="G2266" i="7"/>
  <c r="BM2266" i="7"/>
  <c r="I2266" i="7" s="1"/>
  <c r="BI2270" i="7"/>
  <c r="CF2328" i="7"/>
  <c r="AB2328" i="7" s="1"/>
  <c r="T2328" i="7"/>
  <c r="CK2338" i="7"/>
  <c r="AG2338" i="7" s="1"/>
  <c r="AF2338" i="7"/>
  <c r="CF2363" i="7"/>
  <c r="AB2363" i="7" s="1"/>
  <c r="T2363" i="7"/>
  <c r="W2378" i="7"/>
  <c r="CB2378" i="7"/>
  <c r="CE2378" i="7"/>
  <c r="AA2378" i="7" s="1"/>
  <c r="CD2401" i="7"/>
  <c r="Z2401" i="7" s="1"/>
  <c r="CE2420" i="7"/>
  <c r="AA2420" i="7" s="1"/>
  <c r="CF2420" i="7"/>
  <c r="AB2420" i="7" s="1"/>
  <c r="CL2420" i="7"/>
  <c r="AH2420" i="7" s="1"/>
  <c r="CI2421" i="7"/>
  <c r="AE2421" i="7" s="1"/>
  <c r="AD2421" i="7"/>
  <c r="CL2421" i="7"/>
  <c r="AH2421" i="7" s="1"/>
  <c r="CW2421" i="7"/>
  <c r="AS2421" i="7" s="1"/>
  <c r="G1889" i="7"/>
  <c r="BH1906" i="7"/>
  <c r="CF1906" i="7" s="1"/>
  <c r="AB1906" i="7" s="1"/>
  <c r="BI1910" i="7"/>
  <c r="BH1914" i="7"/>
  <c r="DG1914" i="7" s="1"/>
  <c r="BC1914" i="7" s="1"/>
  <c r="BH1946" i="7"/>
  <c r="BH1955" i="7"/>
  <c r="BI2063" i="7"/>
  <c r="BH2063" i="7"/>
  <c r="D2063" i="7" s="1"/>
  <c r="G2063" i="7"/>
  <c r="BH2065" i="7"/>
  <c r="D2065" i="7" s="1"/>
  <c r="BM2065" i="7"/>
  <c r="BH2070" i="7"/>
  <c r="D2070" i="7" s="1"/>
  <c r="BI2074" i="7"/>
  <c r="E2074" i="7" s="1"/>
  <c r="G2079" i="7"/>
  <c r="BI2079" i="7"/>
  <c r="BH2079" i="7" s="1"/>
  <c r="E2102" i="7"/>
  <c r="BH2102" i="7"/>
  <c r="G2163" i="7"/>
  <c r="BI2163" i="7"/>
  <c r="G2202" i="7"/>
  <c r="BM2202" i="7"/>
  <c r="I2202" i="7" s="1"/>
  <c r="BI2268" i="7"/>
  <c r="BH2268" i="7" s="1"/>
  <c r="D2268" i="7" s="1"/>
  <c r="G2288" i="7"/>
  <c r="BM2288" i="7"/>
  <c r="T2326" i="7"/>
  <c r="CF2326" i="7"/>
  <c r="AB2326" i="7" s="1"/>
  <c r="T2331" i="7"/>
  <c r="CF2331" i="7"/>
  <c r="AB2331" i="7" s="1"/>
  <c r="CL2331" i="7"/>
  <c r="AH2331" i="7" s="1"/>
  <c r="CE2331" i="7"/>
  <c r="AA2331" i="7" s="1"/>
  <c r="CB2366" i="7"/>
  <c r="W2366" i="7"/>
  <c r="CD2368" i="7"/>
  <c r="Z2368" i="7" s="1"/>
  <c r="Y2368" i="7"/>
  <c r="CL2393" i="7"/>
  <c r="AH2393" i="7" s="1"/>
  <c r="AD2393" i="7"/>
  <c r="CI2393" i="7"/>
  <c r="BI1899" i="7"/>
  <c r="E1899" i="7" s="1"/>
  <c r="CZ1899" i="7"/>
  <c r="AV1899" i="7" s="1"/>
  <c r="BI1901" i="7"/>
  <c r="CZ1901" i="7" s="1"/>
  <c r="AV1901" i="7" s="1"/>
  <c r="BH1901" i="7"/>
  <c r="D1901" i="7" s="1"/>
  <c r="G2095" i="7"/>
  <c r="BI2095" i="7"/>
  <c r="G2115" i="7"/>
  <c r="BH2115" i="7"/>
  <c r="BI2165" i="7"/>
  <c r="BH2165" i="7"/>
  <c r="DD2165" i="7" s="1"/>
  <c r="AZ2165" i="7" s="1"/>
  <c r="G2171" i="7"/>
  <c r="BM2171" i="7"/>
  <c r="I2171" i="7" s="1"/>
  <c r="G2205" i="7"/>
  <c r="BM2205" i="7"/>
  <c r="I2205" i="7" s="1"/>
  <c r="DC2260" i="7"/>
  <c r="AY2260" i="7" s="1"/>
  <c r="BI2305" i="7"/>
  <c r="G2305" i="7"/>
  <c r="AD2321" i="7"/>
  <c r="CL2321" i="7"/>
  <c r="AH2321" i="7" s="1"/>
  <c r="CI2321" i="7"/>
  <c r="AE2321" i="7" s="1"/>
  <c r="CL2322" i="7"/>
  <c r="AH2322" i="7" s="1"/>
  <c r="CW2322" i="7"/>
  <c r="AS2322" i="7" s="1"/>
  <c r="Y2324" i="7"/>
  <c r="CD2324" i="7"/>
  <c r="Z2324" i="7" s="1"/>
  <c r="CW2328" i="7"/>
  <c r="AS2328" i="7" s="1"/>
  <c r="CL2328" i="7"/>
  <c r="AH2328" i="7" s="1"/>
  <c r="CW2374" i="7"/>
  <c r="AS2374" i="7" s="1"/>
  <c r="BZ2374" i="7"/>
  <c r="V2374" i="7" s="1"/>
  <c r="CE2374" i="7"/>
  <c r="AA2374" i="7" s="1"/>
  <c r="CF2374" i="7"/>
  <c r="AB2374" i="7" s="1"/>
  <c r="T2374" i="7"/>
  <c r="W2390" i="7"/>
  <c r="CB2390" i="7"/>
  <c r="CD2390" i="7" s="1"/>
  <c r="Z2390" i="7" s="1"/>
  <c r="CB2424" i="7"/>
  <c r="X2424" i="7" s="1"/>
  <c r="W2424" i="7"/>
  <c r="Y2433" i="7"/>
  <c r="G1773" i="7"/>
  <c r="CF1856" i="7"/>
  <c r="AB1856" i="7" s="1"/>
  <c r="BI1933" i="7"/>
  <c r="CZ1933" i="7" s="1"/>
  <c r="AV1933" i="7" s="1"/>
  <c r="G1933" i="7"/>
  <c r="BM2020" i="7"/>
  <c r="I2020" i="7" s="1"/>
  <c r="BH2027" i="7"/>
  <c r="BM2032" i="7"/>
  <c r="I2032" i="7" s="1"/>
  <c r="BI2082" i="7"/>
  <c r="BH2119" i="7"/>
  <c r="BM2160" i="7"/>
  <c r="BM2165" i="7"/>
  <c r="I2165" i="7" s="1"/>
  <c r="G2197" i="7"/>
  <c r="BM2197" i="7"/>
  <c r="I2197" i="7" s="1"/>
  <c r="BM2233" i="7"/>
  <c r="I2233" i="7" s="1"/>
  <c r="G2260" i="7"/>
  <c r="BM2260" i="7"/>
  <c r="BX2260" i="7" s="1"/>
  <c r="BH2260" i="7"/>
  <c r="BI2280" i="7"/>
  <c r="E2280" i="7" s="1"/>
  <c r="G2280" i="7"/>
  <c r="BM2280" i="7"/>
  <c r="CW2363" i="7"/>
  <c r="AS2363" i="7" s="1"/>
  <c r="CL2363" i="7"/>
  <c r="AH2363" i="7" s="1"/>
  <c r="CF2382" i="7"/>
  <c r="AB2382" i="7" s="1"/>
  <c r="CE2382" i="7"/>
  <c r="AA2382" i="7" s="1"/>
  <c r="BZ2382" i="7"/>
  <c r="V2382" i="7" s="1"/>
  <c r="CW2382" i="7"/>
  <c r="AS2382" i="7" s="1"/>
  <c r="CF2387" i="7"/>
  <c r="AB2387" i="7" s="1"/>
  <c r="BZ2387" i="7"/>
  <c r="V2387" i="7" s="1"/>
  <c r="T2387" i="7"/>
  <c r="CW2393" i="7"/>
  <c r="AS2393" i="7" s="1"/>
  <c r="CB2408" i="7"/>
  <c r="CE2408" i="7"/>
  <c r="AA2408" i="7" s="1"/>
  <c r="W2421" i="7"/>
  <c r="CE2421" i="7"/>
  <c r="AA2421" i="7" s="1"/>
  <c r="CB2421" i="7"/>
  <c r="W2423" i="7"/>
  <c r="CB2423" i="7"/>
  <c r="X2423" i="7" s="1"/>
  <c r="CG2173" i="7"/>
  <c r="AC2173" i="7" s="1"/>
  <c r="G2218" i="7"/>
  <c r="CF2322" i="7"/>
  <c r="AB2322" i="7" s="1"/>
  <c r="CE2323" i="7"/>
  <c r="AA2323" i="7" s="1"/>
  <c r="T2333" i="7"/>
  <c r="CF2333" i="7"/>
  <c r="AB2333" i="7" s="1"/>
  <c r="CD2356" i="7"/>
  <c r="Z2356" i="7" s="1"/>
  <c r="CE2368" i="7"/>
  <c r="AA2368" i="7" s="1"/>
  <c r="T2368" i="7"/>
  <c r="CW2415" i="7"/>
  <c r="AS2415" i="7" s="1"/>
  <c r="CL2415" i="7"/>
  <c r="AH2415" i="7" s="1"/>
  <c r="AD2415" i="7"/>
  <c r="CW2323" i="7"/>
  <c r="AS2323" i="7" s="1"/>
  <c r="CE2328" i="7"/>
  <c r="AA2328" i="7" s="1"/>
  <c r="CL2330" i="7"/>
  <c r="AH2330" i="7" s="1"/>
  <c r="CI2330" i="7"/>
  <c r="AE2330" i="7" s="1"/>
  <c r="CD2358" i="7"/>
  <c r="Z2358" i="7" s="1"/>
  <c r="CI2397" i="7"/>
  <c r="AD2397" i="7"/>
  <c r="CW2397" i="7"/>
  <c r="AS2397" i="7" s="1"/>
  <c r="CF2404" i="7"/>
  <c r="AB2404" i="7" s="1"/>
  <c r="T2404" i="7"/>
  <c r="CL2439" i="7"/>
  <c r="AH2439" i="7" s="1"/>
  <c r="CI2439" i="7"/>
  <c r="AE2439" i="7" s="1"/>
  <c r="AD2439" i="7"/>
  <c r="CW2466" i="7"/>
  <c r="AS2466" i="7" s="1"/>
  <c r="BZ2466" i="7"/>
  <c r="V2466" i="7" s="1"/>
  <c r="T2466" i="7"/>
  <c r="CF2466" i="7"/>
  <c r="AB2466" i="7" s="1"/>
  <c r="DC1892" i="7"/>
  <c r="AY1892" i="7" s="1"/>
  <c r="BM2147" i="7"/>
  <c r="I2147" i="7" s="1"/>
  <c r="BM2177" i="7"/>
  <c r="I2177" i="7" s="1"/>
  <c r="BM2183" i="7"/>
  <c r="CK2321" i="7"/>
  <c r="AG2321" i="7" s="1"/>
  <c r="CI2323" i="7"/>
  <c r="W2329" i="7"/>
  <c r="W2337" i="7"/>
  <c r="CE2337" i="7"/>
  <c r="AA2337" i="7" s="1"/>
  <c r="CB2337" i="7"/>
  <c r="CI2339" i="7"/>
  <c r="AE2339" i="7" s="1"/>
  <c r="AD2339" i="7"/>
  <c r="CD2347" i="7"/>
  <c r="Z2347" i="7" s="1"/>
  <c r="CD2371" i="7"/>
  <c r="Z2371" i="7" s="1"/>
  <c r="Y2371" i="7"/>
  <c r="BZ2373" i="7"/>
  <c r="V2373" i="7" s="1"/>
  <c r="CL2373" i="7"/>
  <c r="AH2373" i="7" s="1"/>
  <c r="CD2376" i="7"/>
  <c r="Z2376" i="7" s="1"/>
  <c r="Y2376" i="7"/>
  <c r="CD2381" i="7"/>
  <c r="Z2381" i="7" s="1"/>
  <c r="Y2381" i="7"/>
  <c r="AD2391" i="7"/>
  <c r="CW2391" i="7"/>
  <c r="AS2391" i="7" s="1"/>
  <c r="BZ2404" i="7"/>
  <c r="V2404" i="7" s="1"/>
  <c r="CB2406" i="7"/>
  <c r="X2406" i="7" s="1"/>
  <c r="W2406" i="7"/>
  <c r="AF2410" i="7"/>
  <c r="CW2463" i="7"/>
  <c r="AS2463" i="7" s="1"/>
  <c r="CE2463" i="7"/>
  <c r="AA2463" i="7" s="1"/>
  <c r="BZ2463" i="7"/>
  <c r="V2463" i="7" s="1"/>
  <c r="CZ2188" i="7"/>
  <c r="AV2188" i="7" s="1"/>
  <c r="CW2324" i="7"/>
  <c r="AS2324" i="7" s="1"/>
  <c r="CW2325" i="7"/>
  <c r="AS2325" i="7" s="1"/>
  <c r="CW2330" i="7"/>
  <c r="AS2330" i="7" s="1"/>
  <c r="W2363" i="7"/>
  <c r="CF2364" i="7"/>
  <c r="AB2364" i="7" s="1"/>
  <c r="BZ2364" i="7"/>
  <c r="V2364" i="7" s="1"/>
  <c r="CW2365" i="7"/>
  <c r="AS2365" i="7" s="1"/>
  <c r="CL2365" i="7"/>
  <c r="AH2365" i="7" s="1"/>
  <c r="Y2367" i="7"/>
  <c r="CL2368" i="7"/>
  <c r="AH2368" i="7" s="1"/>
  <c r="CB2373" i="7"/>
  <c r="W2373" i="7"/>
  <c r="Y2388" i="7"/>
  <c r="CI2391" i="7"/>
  <c r="AE2391" i="7" s="1"/>
  <c r="AD2395" i="7"/>
  <c r="CL2397" i="7"/>
  <c r="AH2397" i="7" s="1"/>
  <c r="CI2408" i="7"/>
  <c r="CL2408" i="7"/>
  <c r="AH2408" i="7" s="1"/>
  <c r="CW2408" i="7"/>
  <c r="AS2408" i="7" s="1"/>
  <c r="AD2408" i="7"/>
  <c r="CL2337" i="7"/>
  <c r="AH2337" i="7" s="1"/>
  <c r="CL2338" i="7"/>
  <c r="AH2338" i="7" s="1"/>
  <c r="CD2354" i="7"/>
  <c r="Z2354" i="7" s="1"/>
  <c r="CW2366" i="7"/>
  <c r="AS2366" i="7" s="1"/>
  <c r="CE2367" i="7"/>
  <c r="AA2367" i="7" s="1"/>
  <c r="CD2370" i="7"/>
  <c r="Z2370" i="7" s="1"/>
  <c r="CL2380" i="7"/>
  <c r="AH2380" i="7" s="1"/>
  <c r="AD2380" i="7"/>
  <c r="CI2380" i="7"/>
  <c r="CL2394" i="7"/>
  <c r="AH2394" i="7" s="1"/>
  <c r="CW2394" i="7"/>
  <c r="AS2394" i="7" s="1"/>
  <c r="AD2394" i="7"/>
  <c r="Y2406" i="7"/>
  <c r="CE2428" i="7"/>
  <c r="AA2428" i="7" s="1"/>
  <c r="W2428" i="7"/>
  <c r="W2339" i="7"/>
  <c r="CD2351" i="7"/>
  <c r="Z2351" i="7" s="1"/>
  <c r="CE2376" i="7"/>
  <c r="AA2376" i="7" s="1"/>
  <c r="BZ2376" i="7"/>
  <c r="V2376" i="7" s="1"/>
  <c r="CK2395" i="7"/>
  <c r="AG2395" i="7" s="1"/>
  <c r="AF2395" i="7"/>
  <c r="CF2396" i="7"/>
  <c r="AB2396" i="7" s="1"/>
  <c r="T2396" i="7"/>
  <c r="BZ2396" i="7"/>
  <c r="V2396" i="7" s="1"/>
  <c r="CW2412" i="7"/>
  <c r="AS2412" i="7" s="1"/>
  <c r="CF2413" i="7"/>
  <c r="AB2413" i="7" s="1"/>
  <c r="T2413" i="7"/>
  <c r="CW2413" i="7"/>
  <c r="AS2413" i="7" s="1"/>
  <c r="BZ2413" i="7"/>
  <c r="V2413" i="7" s="1"/>
  <c r="CF2416" i="7"/>
  <c r="AB2416" i="7" s="1"/>
  <c r="CL2416" i="7"/>
  <c r="AH2416" i="7" s="1"/>
  <c r="T2416" i="7"/>
  <c r="CW2416" i="7"/>
  <c r="AS2416" i="7" s="1"/>
  <c r="CI2422" i="7"/>
  <c r="AD2422" i="7"/>
  <c r="CI2432" i="7"/>
  <c r="AE2432" i="7" s="1"/>
  <c r="AD2432" i="7"/>
  <c r="BZ2469" i="7"/>
  <c r="V2469" i="7" s="1"/>
  <c r="CF2469" i="7"/>
  <c r="AB2469" i="7" s="1"/>
  <c r="T2469" i="7"/>
  <c r="CD2345" i="7"/>
  <c r="Z2345" i="7" s="1"/>
  <c r="CD2349" i="7"/>
  <c r="Z2349" i="7" s="1"/>
  <c r="Y2374" i="7"/>
  <c r="Y2377" i="7"/>
  <c r="CF2379" i="7"/>
  <c r="AB2379" i="7" s="1"/>
  <c r="T2379" i="7"/>
  <c r="AD2402" i="7"/>
  <c r="CI2402" i="7"/>
  <c r="AE2402" i="7" s="1"/>
  <c r="W2403" i="7"/>
  <c r="CB2403" i="7"/>
  <c r="CI2412" i="7"/>
  <c r="CB2413" i="7"/>
  <c r="X2413" i="7" s="1"/>
  <c r="W2413" i="7"/>
  <c r="CE2413" i="7"/>
  <c r="AA2413" i="7" s="1"/>
  <c r="CE2472" i="7"/>
  <c r="AA2472" i="7" s="1"/>
  <c r="W2472" i="7"/>
  <c r="CE2324" i="7"/>
  <c r="AA2324" i="7" s="1"/>
  <c r="CL2329" i="7"/>
  <c r="AH2329" i="7" s="1"/>
  <c r="CE2332" i="7"/>
  <c r="AA2332" i="7" s="1"/>
  <c r="T2336" i="7"/>
  <c r="BZ2365" i="7"/>
  <c r="V2365" i="7" s="1"/>
  <c r="CD2372" i="7"/>
  <c r="Z2372" i="7" s="1"/>
  <c r="Y2373" i="7"/>
  <c r="BZ2379" i="7"/>
  <c r="V2379" i="7" s="1"/>
  <c r="CF2386" i="7"/>
  <c r="AB2386" i="7" s="1"/>
  <c r="BZ2386" i="7"/>
  <c r="V2386" i="7" s="1"/>
  <c r="CB2397" i="7"/>
  <c r="X2397" i="7" s="1"/>
  <c r="CK2401" i="7"/>
  <c r="AG2401" i="7" s="1"/>
  <c r="CB2429" i="7"/>
  <c r="X2429" i="7" s="1"/>
  <c r="CB2472" i="7"/>
  <c r="T2380" i="7"/>
  <c r="CE2381" i="7"/>
  <c r="AA2381" i="7" s="1"/>
  <c r="CE2398" i="7"/>
  <c r="AA2398" i="7" s="1"/>
  <c r="CW2398" i="7"/>
  <c r="AS2398" i="7" s="1"/>
  <c r="CI2410" i="7"/>
  <c r="AE2410" i="7" s="1"/>
  <c r="AD2410" i="7"/>
  <c r="CK2420" i="7"/>
  <c r="AG2420" i="7" s="1"/>
  <c r="AF2420" i="7"/>
  <c r="CF2421" i="7"/>
  <c r="AB2421" i="7" s="1"/>
  <c r="T2421" i="7"/>
  <c r="CI2426" i="7"/>
  <c r="AD2426" i="7"/>
  <c r="CD2473" i="7"/>
  <c r="Z2473" i="7" s="1"/>
  <c r="Y2473" i="7"/>
  <c r="CF2475" i="7"/>
  <c r="AB2475" i="7" s="1"/>
  <c r="CW2475" i="7"/>
  <c r="AS2475" i="7" s="1"/>
  <c r="T2475" i="7"/>
  <c r="CW2373" i="7"/>
  <c r="AS2373" i="7" s="1"/>
  <c r="CD2375" i="7"/>
  <c r="Z2375" i="7" s="1"/>
  <c r="CW2414" i="7"/>
  <c r="AS2414" i="7" s="1"/>
  <c r="AD2414" i="7"/>
  <c r="CL2414" i="7"/>
  <c r="AH2414" i="7" s="1"/>
  <c r="CE2465" i="7"/>
  <c r="AA2465" i="7" s="1"/>
  <c r="W2465" i="7"/>
  <c r="CB2465" i="7"/>
  <c r="T2474" i="7"/>
  <c r="BZ2388" i="7"/>
  <c r="V2388" i="7" s="1"/>
  <c r="AD2390" i="7"/>
  <c r="BZ2393" i="7"/>
  <c r="V2393" i="7" s="1"/>
  <c r="BZ2400" i="7"/>
  <c r="V2400" i="7" s="1"/>
  <c r="CK2400" i="7"/>
  <c r="AG2400" i="7" s="1"/>
  <c r="T2408" i="7"/>
  <c r="CB2411" i="7"/>
  <c r="CI2414" i="7"/>
  <c r="AE2414" i="7" s="1"/>
  <c r="CE2419" i="7"/>
  <c r="AA2419" i="7" s="1"/>
  <c r="CF2419" i="7"/>
  <c r="AB2419" i="7" s="1"/>
  <c r="CL2433" i="7"/>
  <c r="AH2433" i="7" s="1"/>
  <c r="CB2434" i="7"/>
  <c r="CD2402" i="7"/>
  <c r="Z2402" i="7" s="1"/>
  <c r="CK2409" i="7"/>
  <c r="AG2409" i="7" s="1"/>
  <c r="CF2415" i="7"/>
  <c r="AB2415" i="7" s="1"/>
  <c r="T2415" i="7"/>
  <c r="CB2435" i="7"/>
  <c r="X2435" i="7" s="1"/>
  <c r="W2435" i="7"/>
  <c r="CE2464" i="7"/>
  <c r="AA2464" i="7" s="1"/>
  <c r="CB2464" i="7"/>
  <c r="W2464" i="7"/>
  <c r="T2471" i="7"/>
  <c r="BZ2471" i="7"/>
  <c r="V2471" i="7" s="1"/>
  <c r="CE2474" i="7"/>
  <c r="AA2474" i="7" s="1"/>
  <c r="CW2406" i="7"/>
  <c r="AS2406" i="7" s="1"/>
  <c r="CD2412" i="7"/>
  <c r="Z2412" i="7" s="1"/>
  <c r="BZ2414" i="7"/>
  <c r="V2414" i="7" s="1"/>
  <c r="T2467" i="7"/>
  <c r="BZ2467" i="7"/>
  <c r="V2467" i="7" s="1"/>
  <c r="Y2472" i="7"/>
  <c r="W2474" i="7"/>
  <c r="CB2474" i="7"/>
  <c r="X2474" i="7" s="1"/>
  <c r="D50" i="8"/>
  <c r="D51" i="8" s="1"/>
  <c r="D68" i="8"/>
  <c r="D72" i="8" s="1"/>
  <c r="D58" i="8"/>
  <c r="D66" i="8" s="1"/>
  <c r="D49" i="8"/>
  <c r="D57" i="8" s="1"/>
  <c r="D67" i="8"/>
  <c r="D75" i="8" s="1"/>
  <c r="D59" i="8"/>
  <c r="CE2412" i="7"/>
  <c r="AA2412" i="7" s="1"/>
  <c r="CW2427" i="7"/>
  <c r="AS2427" i="7" s="1"/>
  <c r="CF2472" i="7"/>
  <c r="AB2472" i="7" s="1"/>
  <c r="C20" i="8"/>
  <c r="D35" i="8"/>
  <c r="D45" i="8" s="1"/>
  <c r="D37" i="8"/>
  <c r="D47" i="8" s="1"/>
  <c r="D32" i="8"/>
  <c r="D41" i="8" s="1"/>
  <c r="D34" i="8"/>
  <c r="D43" i="8" s="1"/>
  <c r="D33" i="8"/>
  <c r="D42" i="8" s="1"/>
  <c r="C43" i="8"/>
  <c r="C19" i="8"/>
  <c r="C35" i="8"/>
  <c r="C45" i="8" s="1"/>
  <c r="C42" i="8"/>
  <c r="C44" i="8"/>
  <c r="C32" i="8"/>
  <c r="D36" i="8"/>
  <c r="D46" i="8" s="1"/>
  <c r="C40" i="8"/>
  <c r="C39" i="8"/>
  <c r="C37" i="8"/>
  <c r="C47" i="8" s="1"/>
  <c r="D18" i="8"/>
  <c r="D28" i="8" s="1"/>
  <c r="C14" i="8"/>
  <c r="C16" i="8" s="1"/>
  <c r="C26" i="8" s="1"/>
  <c r="D13" i="8"/>
  <c r="D22" i="8" s="1"/>
  <c r="D19" i="8"/>
  <c r="D29" i="8" s="1"/>
  <c r="D15" i="8"/>
  <c r="D16" i="8"/>
  <c r="D26" i="8" s="1"/>
  <c r="D21" i="8"/>
  <c r="D14" i="8"/>
  <c r="D23" i="8" s="1"/>
  <c r="C18" i="8"/>
  <c r="C28" i="8" s="1"/>
  <c r="C13" i="8"/>
  <c r="CA246" i="7"/>
  <c r="CJ254" i="7"/>
  <c r="BX254" i="7"/>
  <c r="CH254" i="7"/>
  <c r="D254" i="7"/>
  <c r="CA254" i="7"/>
  <c r="CI270" i="7"/>
  <c r="AE270" i="7" s="1"/>
  <c r="CJ270" i="7"/>
  <c r="D270" i="7"/>
  <c r="BX270" i="7"/>
  <c r="CH270" i="7"/>
  <c r="CI286" i="7"/>
  <c r="AE286" i="7" s="1"/>
  <c r="CJ286" i="7"/>
  <c r="D286" i="7"/>
  <c r="CH286" i="7"/>
  <c r="BX286" i="7"/>
  <c r="CI294" i="7"/>
  <c r="AE294" i="7" s="1"/>
  <c r="CJ294" i="7"/>
  <c r="D294" i="7"/>
  <c r="CH294" i="7"/>
  <c r="BX294" i="7"/>
  <c r="CI302" i="7"/>
  <c r="AE302" i="7" s="1"/>
  <c r="CJ302" i="7"/>
  <c r="D302" i="7"/>
  <c r="BX302" i="7"/>
  <c r="CH302" i="7"/>
  <c r="CJ310" i="7"/>
  <c r="CI310" i="7"/>
  <c r="AE310" i="7" s="1"/>
  <c r="D310" i="7"/>
  <c r="CH310" i="7"/>
  <c r="BX310" i="7"/>
  <c r="CI318" i="7"/>
  <c r="AE318" i="7" s="1"/>
  <c r="CJ318" i="7"/>
  <c r="D318" i="7"/>
  <c r="CH318" i="7"/>
  <c r="BX318" i="7"/>
  <c r="CI326" i="7"/>
  <c r="AE326" i="7" s="1"/>
  <c r="D326" i="7"/>
  <c r="CH326" i="7"/>
  <c r="CJ334" i="7"/>
  <c r="CI334" i="7"/>
  <c r="AE334" i="7" s="1"/>
  <c r="D334" i="7"/>
  <c r="CH334" i="7"/>
  <c r="BX334" i="7"/>
  <c r="CI350" i="7"/>
  <c r="AE350" i="7" s="1"/>
  <c r="CJ350" i="7"/>
  <c r="D350" i="7"/>
  <c r="CH350" i="7"/>
  <c r="BX350" i="7"/>
  <c r="CF145" i="7"/>
  <c r="AB145" i="7" s="1"/>
  <c r="T145" i="7"/>
  <c r="BZ145" i="7"/>
  <c r="V145" i="7" s="1"/>
  <c r="CI263" i="7"/>
  <c r="AE263" i="7" s="1"/>
  <c r="CJ263" i="7"/>
  <c r="D263" i="7"/>
  <c r="BX263" i="7"/>
  <c r="CH263" i="7"/>
  <c r="CI295" i="7"/>
  <c r="AE295" i="7" s="1"/>
  <c r="CJ295" i="7"/>
  <c r="D295" i="7"/>
  <c r="CH295" i="7"/>
  <c r="BX295" i="7"/>
  <c r="CI319" i="7"/>
  <c r="AE319" i="7" s="1"/>
  <c r="CJ319" i="7"/>
  <c r="D319" i="7"/>
  <c r="BX319" i="7"/>
  <c r="CH319" i="7"/>
  <c r="CI376" i="7"/>
  <c r="AE376" i="7" s="1"/>
  <c r="D376" i="7"/>
  <c r="BX376" i="7"/>
  <c r="CJ376" i="7"/>
  <c r="CH376" i="7"/>
  <c r="CI272" i="7"/>
  <c r="AE272" i="7" s="1"/>
  <c r="CJ272" i="7"/>
  <c r="D272" i="7"/>
  <c r="CH272" i="7"/>
  <c r="BX272" i="7"/>
  <c r="CI304" i="7"/>
  <c r="AE304" i="7" s="1"/>
  <c r="CJ304" i="7"/>
  <c r="D304" i="7"/>
  <c r="CH304" i="7"/>
  <c r="BX304" i="7"/>
  <c r="CI312" i="7"/>
  <c r="AE312" i="7" s="1"/>
  <c r="CJ312" i="7"/>
  <c r="D312" i="7"/>
  <c r="CH312" i="7"/>
  <c r="BX312" i="7"/>
  <c r="CI320" i="7"/>
  <c r="AE320" i="7" s="1"/>
  <c r="CJ320" i="7"/>
  <c r="D320" i="7"/>
  <c r="CH320" i="7"/>
  <c r="BX320" i="7"/>
  <c r="CI328" i="7"/>
  <c r="AE328" i="7" s="1"/>
  <c r="CJ328" i="7"/>
  <c r="D328" i="7"/>
  <c r="CH328" i="7"/>
  <c r="BX328" i="7"/>
  <c r="CJ344" i="7"/>
  <c r="CI344" i="7"/>
  <c r="AE344" i="7" s="1"/>
  <c r="D344" i="7"/>
  <c r="CH344" i="7"/>
  <c r="BX344" i="7"/>
  <c r="CI352" i="7"/>
  <c r="AE352" i="7" s="1"/>
  <c r="CJ352" i="7"/>
  <c r="D352" i="7"/>
  <c r="CH352" i="7"/>
  <c r="BX352" i="7"/>
  <c r="CJ360" i="7"/>
  <c r="CI360" i="7"/>
  <c r="AE360" i="7" s="1"/>
  <c r="D360" i="7"/>
  <c r="CH360" i="7"/>
  <c r="BX360" i="7"/>
  <c r="CI375" i="7"/>
  <c r="AE375" i="7" s="1"/>
  <c r="D375" i="7"/>
  <c r="BX375" i="7"/>
  <c r="CH375" i="7"/>
  <c r="CJ375" i="7"/>
  <c r="Y126" i="7"/>
  <c r="CD126" i="7"/>
  <c r="Z126" i="7" s="1"/>
  <c r="Y166" i="7"/>
  <c r="CI273" i="7"/>
  <c r="AE273" i="7" s="1"/>
  <c r="CJ273" i="7"/>
  <c r="D273" i="7"/>
  <c r="CH273" i="7"/>
  <c r="BX273" i="7"/>
  <c r="CJ289" i="7"/>
  <c r="D289" i="7"/>
  <c r="CH289" i="7"/>
  <c r="CI313" i="7"/>
  <c r="AE313" i="7" s="1"/>
  <c r="CJ313" i="7"/>
  <c r="D313" i="7"/>
  <c r="CH313" i="7"/>
  <c r="BX313" i="7"/>
  <c r="CI337" i="7"/>
  <c r="AE337" i="7" s="1"/>
  <c r="CJ337" i="7"/>
  <c r="D337" i="7"/>
  <c r="BX337" i="7"/>
  <c r="CH337" i="7"/>
  <c r="CI374" i="7"/>
  <c r="AE374" i="7" s="1"/>
  <c r="D374" i="7"/>
  <c r="CJ374" i="7"/>
  <c r="CH374" i="7"/>
  <c r="BX374" i="7"/>
  <c r="Y90" i="7"/>
  <c r="Y94" i="7"/>
  <c r="Y122" i="7"/>
  <c r="Y154" i="7"/>
  <c r="CJ274" i="7"/>
  <c r="CI274" i="7"/>
  <c r="AE274" i="7" s="1"/>
  <c r="D274" i="7"/>
  <c r="CH274" i="7"/>
  <c r="BX274" i="7"/>
  <c r="CI290" i="7"/>
  <c r="AE290" i="7" s="1"/>
  <c r="CJ290" i="7"/>
  <c r="D290" i="7"/>
  <c r="CH290" i="7"/>
  <c r="BX290" i="7"/>
  <c r="CI306" i="7"/>
  <c r="AE306" i="7" s="1"/>
  <c r="CJ306" i="7"/>
  <c r="D306" i="7"/>
  <c r="CH306" i="7"/>
  <c r="BX306" i="7"/>
  <c r="CH330" i="7"/>
  <c r="CJ346" i="7"/>
  <c r="CI346" i="7"/>
  <c r="AE346" i="7" s="1"/>
  <c r="BX346" i="7"/>
  <c r="CJ362" i="7"/>
  <c r="CI362" i="7"/>
  <c r="AE362" i="7" s="1"/>
  <c r="D362" i="7"/>
  <c r="CH362" i="7"/>
  <c r="BX362" i="7"/>
  <c r="CI267" i="7"/>
  <c r="AE267" i="7" s="1"/>
  <c r="CJ267" i="7"/>
  <c r="D267" i="7"/>
  <c r="CH267" i="7"/>
  <c r="BX267" i="7"/>
  <c r="CJ283" i="7"/>
  <c r="D283" i="7"/>
  <c r="CH283" i="7"/>
  <c r="CI299" i="7"/>
  <c r="AE299" i="7" s="1"/>
  <c r="CJ299" i="7"/>
  <c r="D299" i="7"/>
  <c r="CH299" i="7"/>
  <c r="BX299" i="7"/>
  <c r="CI315" i="7"/>
  <c r="AE315" i="7" s="1"/>
  <c r="CJ315" i="7"/>
  <c r="D315" i="7"/>
  <c r="CH315" i="7"/>
  <c r="BX315" i="7"/>
  <c r="D331" i="7"/>
  <c r="CI355" i="7"/>
  <c r="AE355" i="7" s="1"/>
  <c r="CJ355" i="7"/>
  <c r="D355" i="7"/>
  <c r="CH355" i="7"/>
  <c r="BX355" i="7"/>
  <c r="CI363" i="7"/>
  <c r="AE363" i="7" s="1"/>
  <c r="CJ363" i="7"/>
  <c r="D363" i="7"/>
  <c r="BX363" i="7"/>
  <c r="CH363" i="7"/>
  <c r="CI372" i="7"/>
  <c r="AE372" i="7" s="1"/>
  <c r="D372" i="7"/>
  <c r="BX372" i="7"/>
  <c r="CJ372" i="7"/>
  <c r="CH372" i="7"/>
  <c r="CJ244" i="7"/>
  <c r="BX244" i="7"/>
  <c r="CA244" i="7"/>
  <c r="CI244" i="7"/>
  <c r="AE244" i="7" s="1"/>
  <c r="CH244" i="7"/>
  <c r="D244" i="7"/>
  <c r="CJ252" i="7"/>
  <c r="BX252" i="7"/>
  <c r="CI252" i="7"/>
  <c r="AE252" i="7" s="1"/>
  <c r="CH252" i="7"/>
  <c r="CA252" i="7"/>
  <c r="D252" i="7"/>
  <c r="CJ260" i="7"/>
  <c r="BX260" i="7"/>
  <c r="CA260" i="7"/>
  <c r="CI260" i="7"/>
  <c r="AE260" i="7" s="1"/>
  <c r="CH260" i="7"/>
  <c r="D260" i="7"/>
  <c r="CJ276" i="7"/>
  <c r="CI276" i="7"/>
  <c r="AE276" i="7" s="1"/>
  <c r="D276" i="7"/>
  <c r="CH276" i="7"/>
  <c r="BX276" i="7"/>
  <c r="CI284" i="7"/>
  <c r="AE284" i="7" s="1"/>
  <c r="CJ284" i="7"/>
  <c r="D284" i="7"/>
  <c r="BX284" i="7"/>
  <c r="CJ292" i="7"/>
  <c r="CI292" i="7"/>
  <c r="AE292" i="7" s="1"/>
  <c r="D292" i="7"/>
  <c r="CH292" i="7"/>
  <c r="BX292" i="7"/>
  <c r="CI300" i="7"/>
  <c r="AE300" i="7" s="1"/>
  <c r="CJ300" i="7"/>
  <c r="D300" i="7"/>
  <c r="CH300" i="7"/>
  <c r="BX300" i="7"/>
  <c r="CI308" i="7"/>
  <c r="AE308" i="7" s="1"/>
  <c r="CJ308" i="7"/>
  <c r="D308" i="7"/>
  <c r="CH308" i="7"/>
  <c r="BX308" i="7"/>
  <c r="CI316" i="7"/>
  <c r="AE316" i="7" s="1"/>
  <c r="CJ316" i="7"/>
  <c r="D316" i="7"/>
  <c r="CH316" i="7"/>
  <c r="BX316" i="7"/>
  <c r="CI324" i="7"/>
  <c r="AE324" i="7" s="1"/>
  <c r="CJ324" i="7"/>
  <c r="D324" i="7"/>
  <c r="CH324" i="7"/>
  <c r="BX324" i="7"/>
  <c r="D332" i="7"/>
  <c r="CH332" i="7"/>
  <c r="BX332" i="7"/>
  <c r="CI340" i="7"/>
  <c r="AE340" i="7" s="1"/>
  <c r="CJ340" i="7"/>
  <c r="D340" i="7"/>
  <c r="BX340" i="7"/>
  <c r="CH340" i="7"/>
  <c r="CH348" i="7"/>
  <c r="CI356" i="7"/>
  <c r="AE356" i="7" s="1"/>
  <c r="CJ356" i="7"/>
  <c r="D356" i="7"/>
  <c r="CH356" i="7"/>
  <c r="BX356" i="7"/>
  <c r="CI371" i="7"/>
  <c r="AE371" i="7" s="1"/>
  <c r="D371" i="7"/>
  <c r="BX371" i="7"/>
  <c r="CJ371" i="7"/>
  <c r="CH371" i="7"/>
  <c r="CI358" i="7"/>
  <c r="AE358" i="7" s="1"/>
  <c r="CJ358" i="7"/>
  <c r="D358" i="7"/>
  <c r="CH358" i="7"/>
  <c r="BX358" i="7"/>
  <c r="CF169" i="7"/>
  <c r="AB169" i="7" s="1"/>
  <c r="T169" i="7"/>
  <c r="BZ169" i="7"/>
  <c r="V169" i="7" s="1"/>
  <c r="CI271" i="7"/>
  <c r="AE271" i="7" s="1"/>
  <c r="CJ271" i="7"/>
  <c r="D271" i="7"/>
  <c r="CH271" i="7"/>
  <c r="BX271" i="7"/>
  <c r="CI279" i="7"/>
  <c r="AE279" i="7" s="1"/>
  <c r="CJ279" i="7"/>
  <c r="D279" i="7"/>
  <c r="BX279" i="7"/>
  <c r="CI303" i="7"/>
  <c r="AE303" i="7" s="1"/>
  <c r="CJ303" i="7"/>
  <c r="D303" i="7"/>
  <c r="CH303" i="7"/>
  <c r="BX303" i="7"/>
  <c r="CI311" i="7"/>
  <c r="AE311" i="7" s="1"/>
  <c r="CJ311" i="7"/>
  <c r="D311" i="7"/>
  <c r="CH311" i="7"/>
  <c r="BX311" i="7"/>
  <c r="CH327" i="7"/>
  <c r="CI335" i="7"/>
  <c r="AE335" i="7" s="1"/>
  <c r="CJ335" i="7"/>
  <c r="D335" i="7"/>
  <c r="CH335" i="7"/>
  <c r="BX335" i="7"/>
  <c r="CI351" i="7"/>
  <c r="AE351" i="7" s="1"/>
  <c r="CJ351" i="7"/>
  <c r="D351" i="7"/>
  <c r="BX351" i="7"/>
  <c r="CH351" i="7"/>
  <c r="CI359" i="7"/>
  <c r="AE359" i="7" s="1"/>
  <c r="CJ359" i="7"/>
  <c r="D359" i="7"/>
  <c r="CH359" i="7"/>
  <c r="BX359" i="7"/>
  <c r="CJ367" i="7"/>
  <c r="CH367" i="7"/>
  <c r="BX367" i="7"/>
  <c r="CI367" i="7"/>
  <c r="AE367" i="7" s="1"/>
  <c r="D367" i="7"/>
  <c r="CC367" i="7"/>
  <c r="CJ240" i="7"/>
  <c r="BX240" i="7"/>
  <c r="CI240" i="7"/>
  <c r="AE240" i="7" s="1"/>
  <c r="CH240" i="7"/>
  <c r="CJ264" i="7"/>
  <c r="CI264" i="7"/>
  <c r="AE264" i="7" s="1"/>
  <c r="D264" i="7"/>
  <c r="CH264" i="7"/>
  <c r="BX264" i="7"/>
  <c r="CI288" i="7"/>
  <c r="AE288" i="7" s="1"/>
  <c r="CH288" i="7"/>
  <c r="BX288" i="7"/>
  <c r="CI296" i="7"/>
  <c r="AE296" i="7" s="1"/>
  <c r="CJ296" i="7"/>
  <c r="D296" i="7"/>
  <c r="BX296" i="7"/>
  <c r="CH296" i="7"/>
  <c r="CI336" i="7"/>
  <c r="AE336" i="7" s="1"/>
  <c r="CJ336" i="7"/>
  <c r="D336" i="7"/>
  <c r="CH336" i="7"/>
  <c r="BX336" i="7"/>
  <c r="CJ265" i="7"/>
  <c r="CI265" i="7"/>
  <c r="AE265" i="7" s="1"/>
  <c r="D265" i="7"/>
  <c r="BX265" i="7"/>
  <c r="CH265" i="7"/>
  <c r="CJ297" i="7"/>
  <c r="CI297" i="7"/>
  <c r="AE297" i="7" s="1"/>
  <c r="D297" i="7"/>
  <c r="CH297" i="7"/>
  <c r="BX297" i="7"/>
  <c r="CI305" i="7"/>
  <c r="AE305" i="7" s="1"/>
  <c r="CJ305" i="7"/>
  <c r="D305" i="7"/>
  <c r="CH305" i="7"/>
  <c r="BX305" i="7"/>
  <c r="CI321" i="7"/>
  <c r="AE321" i="7" s="1"/>
  <c r="CJ321" i="7"/>
  <c r="D321" i="7"/>
  <c r="CH321" i="7"/>
  <c r="BX321" i="7"/>
  <c r="CJ329" i="7"/>
  <c r="CI329" i="7"/>
  <c r="AE329" i="7" s="1"/>
  <c r="D329" i="7"/>
  <c r="BX329" i="7"/>
  <c r="CJ353" i="7"/>
  <c r="CI353" i="7"/>
  <c r="AE353" i="7" s="1"/>
  <c r="D353" i="7"/>
  <c r="BX353" i="7"/>
  <c r="CH353" i="7"/>
  <c r="CI361" i="7"/>
  <c r="AE361" i="7" s="1"/>
  <c r="CJ361" i="7"/>
  <c r="D361" i="7"/>
  <c r="BX361" i="7"/>
  <c r="CH361" i="7"/>
  <c r="BX242" i="7"/>
  <c r="CA242" i="7"/>
  <c r="CJ250" i="7"/>
  <c r="BX250" i="7"/>
  <c r="CI266" i="7"/>
  <c r="AE266" i="7" s="1"/>
  <c r="CJ266" i="7"/>
  <c r="D266" i="7"/>
  <c r="BX266" i="7"/>
  <c r="CH266" i="7"/>
  <c r="CJ298" i="7"/>
  <c r="CI298" i="7"/>
  <c r="AE298" i="7" s="1"/>
  <c r="D298" i="7"/>
  <c r="BX298" i="7"/>
  <c r="CH298" i="7"/>
  <c r="CI314" i="7"/>
  <c r="AE314" i="7" s="1"/>
  <c r="CJ314" i="7"/>
  <c r="D314" i="7"/>
  <c r="CH314" i="7"/>
  <c r="BX314" i="7"/>
  <c r="CJ322" i="7"/>
  <c r="CI322" i="7"/>
  <c r="AE322" i="7" s="1"/>
  <c r="D322" i="7"/>
  <c r="CH322" i="7"/>
  <c r="BX322" i="7"/>
  <c r="CJ338" i="7"/>
  <c r="CI338" i="7"/>
  <c r="AE338" i="7" s="1"/>
  <c r="D338" i="7"/>
  <c r="CH338" i="7"/>
  <c r="BX338" i="7"/>
  <c r="CJ354" i="7"/>
  <c r="CI354" i="7"/>
  <c r="AE354" i="7" s="1"/>
  <c r="D354" i="7"/>
  <c r="CH354" i="7"/>
  <c r="BX354" i="7"/>
  <c r="CJ365" i="7"/>
  <c r="CH365" i="7"/>
  <c r="CI365" i="7"/>
  <c r="AE365" i="7" s="1"/>
  <c r="D365" i="7"/>
  <c r="BX365" i="7"/>
  <c r="CI275" i="7"/>
  <c r="AE275" i="7" s="1"/>
  <c r="CJ275" i="7"/>
  <c r="D275" i="7"/>
  <c r="CH275" i="7"/>
  <c r="BX275" i="7"/>
  <c r="CI291" i="7"/>
  <c r="AE291" i="7" s="1"/>
  <c r="CJ291" i="7"/>
  <c r="D291" i="7"/>
  <c r="CH291" i="7"/>
  <c r="BX291" i="7"/>
  <c r="CI307" i="7"/>
  <c r="AE307" i="7" s="1"/>
  <c r="CJ307" i="7"/>
  <c r="D307" i="7"/>
  <c r="CH307" i="7"/>
  <c r="BX307" i="7"/>
  <c r="CI323" i="7"/>
  <c r="AE323" i="7" s="1"/>
  <c r="CJ323" i="7"/>
  <c r="D323" i="7"/>
  <c r="CH323" i="7"/>
  <c r="BX323" i="7"/>
  <c r="CI339" i="7"/>
  <c r="AE339" i="7" s="1"/>
  <c r="CJ339" i="7"/>
  <c r="D339" i="7"/>
  <c r="CH339" i="7"/>
  <c r="BX339" i="7"/>
  <c r="CJ369" i="7"/>
  <c r="CH369" i="7"/>
  <c r="BX369" i="7"/>
  <c r="CI369" i="7"/>
  <c r="AE369" i="7" s="1"/>
  <c r="D369" i="7"/>
  <c r="CJ238" i="7"/>
  <c r="BX238" i="7"/>
  <c r="CI238" i="7"/>
  <c r="AE238" i="7" s="1"/>
  <c r="CH238" i="7"/>
  <c r="CA238" i="7"/>
  <c r="D238" i="7"/>
  <c r="CI269" i="7"/>
  <c r="AE269" i="7" s="1"/>
  <c r="CJ269" i="7"/>
  <c r="D269" i="7"/>
  <c r="CH269" i="7"/>
  <c r="BX269" i="7"/>
  <c r="CI277" i="7"/>
  <c r="AE277" i="7" s="1"/>
  <c r="CJ277" i="7"/>
  <c r="D277" i="7"/>
  <c r="CH277" i="7"/>
  <c r="BX277" i="7"/>
  <c r="CI285" i="7"/>
  <c r="AE285" i="7" s="1"/>
  <c r="CJ285" i="7"/>
  <c r="D285" i="7"/>
  <c r="CH285" i="7"/>
  <c r="BX285" i="7"/>
  <c r="CJ293" i="7"/>
  <c r="CI293" i="7"/>
  <c r="AE293" i="7" s="1"/>
  <c r="D293" i="7"/>
  <c r="BX293" i="7"/>
  <c r="CH293" i="7"/>
  <c r="CI301" i="7"/>
  <c r="AE301" i="7" s="1"/>
  <c r="CJ301" i="7"/>
  <c r="D301" i="7"/>
  <c r="CH301" i="7"/>
  <c r="BX301" i="7"/>
  <c r="CJ309" i="7"/>
  <c r="CI309" i="7"/>
  <c r="AE309" i="7" s="1"/>
  <c r="D309" i="7"/>
  <c r="CH309" i="7"/>
  <c r="BX309" i="7"/>
  <c r="CI317" i="7"/>
  <c r="AE317" i="7" s="1"/>
  <c r="CJ317" i="7"/>
  <c r="D317" i="7"/>
  <c r="CH317" i="7"/>
  <c r="BX317" i="7"/>
  <c r="CI325" i="7"/>
  <c r="AE325" i="7" s="1"/>
  <c r="CJ325" i="7"/>
  <c r="D325" i="7"/>
  <c r="CH325" i="7"/>
  <c r="BX325" i="7"/>
  <c r="CI333" i="7"/>
  <c r="AE333" i="7" s="1"/>
  <c r="CJ333" i="7"/>
  <c r="D333" i="7"/>
  <c r="CH333" i="7"/>
  <c r="BX333" i="7"/>
  <c r="CI341" i="7"/>
  <c r="AE341" i="7" s="1"/>
  <c r="CJ341" i="7"/>
  <c r="D341" i="7"/>
  <c r="CH341" i="7"/>
  <c r="BX341" i="7"/>
  <c r="CI349" i="7"/>
  <c r="AE349" i="7" s="1"/>
  <c r="CJ349" i="7"/>
  <c r="D349" i="7"/>
  <c r="CH349" i="7"/>
  <c r="BX349" i="7"/>
  <c r="CI357" i="7"/>
  <c r="AE357" i="7" s="1"/>
  <c r="CJ357" i="7"/>
  <c r="D357" i="7"/>
  <c r="CH357" i="7"/>
  <c r="BX357" i="7"/>
  <c r="CC113" i="7"/>
  <c r="CB113" i="7"/>
  <c r="X113" i="7" s="1"/>
  <c r="CA113" i="7"/>
  <c r="F113" i="7"/>
  <c r="CF177" i="7"/>
  <c r="AB177" i="7" s="1"/>
  <c r="CH219" i="7"/>
  <c r="CK253" i="7"/>
  <c r="AG253" i="7" s="1"/>
  <c r="AF253" i="7"/>
  <c r="CH261" i="7"/>
  <c r="T370" i="7"/>
  <c r="CB90" i="7"/>
  <c r="X90" i="7" s="1"/>
  <c r="C97" i="7"/>
  <c r="Y100" i="7"/>
  <c r="U101" i="7"/>
  <c r="BX104" i="7"/>
  <c r="C106" i="7"/>
  <c r="CC109" i="7"/>
  <c r="CB109" i="7"/>
  <c r="X109" i="7" s="1"/>
  <c r="CA109" i="7"/>
  <c r="F109" i="7"/>
  <c r="U111" i="7"/>
  <c r="CD111" i="7"/>
  <c r="Z111" i="7" s="1"/>
  <c r="CA112" i="7"/>
  <c r="BX113" i="7"/>
  <c r="C116" i="7"/>
  <c r="CA118" i="7"/>
  <c r="F118" i="7"/>
  <c r="CZ118" i="7"/>
  <c r="AV118" i="7" s="1"/>
  <c r="BX118" i="7"/>
  <c r="CB122" i="7"/>
  <c r="X122" i="7" s="1"/>
  <c r="U124" i="7"/>
  <c r="C129" i="7"/>
  <c r="CD130" i="7"/>
  <c r="Z130" i="7" s="1"/>
  <c r="Y132" i="7"/>
  <c r="U133" i="7"/>
  <c r="BX136" i="7"/>
  <c r="C138" i="7"/>
  <c r="CC141" i="7"/>
  <c r="CB141" i="7"/>
  <c r="X141" i="7" s="1"/>
  <c r="CA141" i="7"/>
  <c r="F141" i="7"/>
  <c r="U143" i="7"/>
  <c r="CA144" i="7"/>
  <c r="C148" i="7"/>
  <c r="BZ149" i="7"/>
  <c r="V149" i="7" s="1"/>
  <c r="CA150" i="7"/>
  <c r="F150" i="7"/>
  <c r="CZ150" i="7"/>
  <c r="AV150" i="7" s="1"/>
  <c r="BX150" i="7"/>
  <c r="CB154" i="7"/>
  <c r="X154" i="7" s="1"/>
  <c r="U156" i="7"/>
  <c r="C161" i="7"/>
  <c r="CB166" i="7"/>
  <c r="X166" i="7" s="1"/>
  <c r="CB171" i="7"/>
  <c r="X171" i="7" s="1"/>
  <c r="CA171" i="7"/>
  <c r="U175" i="7"/>
  <c r="CB176" i="7"/>
  <c r="X176" i="7" s="1"/>
  <c r="BX179" i="7"/>
  <c r="CD181" i="7"/>
  <c r="Z181" i="7" s="1"/>
  <c r="C184" i="7"/>
  <c r="T187" i="7"/>
  <c r="CF189" i="7"/>
  <c r="AB189" i="7" s="1"/>
  <c r="T189" i="7"/>
  <c r="U190" i="7"/>
  <c r="CC191" i="7"/>
  <c r="BX194" i="7"/>
  <c r="CC196" i="7"/>
  <c r="C199" i="7"/>
  <c r="CA200" i="7"/>
  <c r="BX200" i="7"/>
  <c r="T202" i="7"/>
  <c r="CE202" i="7"/>
  <c r="AA202" i="7" s="1"/>
  <c r="CB203" i="7"/>
  <c r="X203" i="7" s="1"/>
  <c r="CA203" i="7"/>
  <c r="U207" i="7"/>
  <c r="CB208" i="7"/>
  <c r="X208" i="7" s="1"/>
  <c r="BX211" i="7"/>
  <c r="CC217" i="7"/>
  <c r="CB217" i="7"/>
  <c r="X217" i="7" s="1"/>
  <c r="CI217" i="7"/>
  <c r="AE217" i="7" s="1"/>
  <c r="CC219" i="7"/>
  <c r="CB219" i="7"/>
  <c r="X219" i="7" s="1"/>
  <c r="CI219" i="7"/>
  <c r="AE219" i="7" s="1"/>
  <c r="CC223" i="7"/>
  <c r="CB223" i="7"/>
  <c r="X223" i="7" s="1"/>
  <c r="CI223" i="7"/>
  <c r="AE223" i="7" s="1"/>
  <c r="CC225" i="7"/>
  <c r="CB225" i="7"/>
  <c r="X225" i="7" s="1"/>
  <c r="CI225" i="7"/>
  <c r="AE225" i="7" s="1"/>
  <c r="CI227" i="7"/>
  <c r="AE227" i="7" s="1"/>
  <c r="CC231" i="7"/>
  <c r="CB231" i="7"/>
  <c r="X231" i="7" s="1"/>
  <c r="CI231" i="7"/>
  <c r="AE231" i="7" s="1"/>
  <c r="CC233" i="7"/>
  <c r="CB233" i="7"/>
  <c r="X233" i="7" s="1"/>
  <c r="CI233" i="7"/>
  <c r="CC235" i="7"/>
  <c r="CB235" i="7"/>
  <c r="X235" i="7" s="1"/>
  <c r="CI235" i="7"/>
  <c r="CB237" i="7"/>
  <c r="X237" i="7" s="1"/>
  <c r="CI237" i="7"/>
  <c r="AE237" i="7" s="1"/>
  <c r="CC239" i="7"/>
  <c r="CB239" i="7"/>
  <c r="X239" i="7" s="1"/>
  <c r="CI239" i="7"/>
  <c r="AE239" i="7" s="1"/>
  <c r="CC243" i="7"/>
  <c r="CB243" i="7"/>
  <c r="X243" i="7" s="1"/>
  <c r="CI243" i="7"/>
  <c r="AE243" i="7" s="1"/>
  <c r="CC245" i="7"/>
  <c r="CB245" i="7"/>
  <c r="X245" i="7" s="1"/>
  <c r="CI245" i="7"/>
  <c r="CB247" i="7"/>
  <c r="X247" i="7" s="1"/>
  <c r="CI247" i="7"/>
  <c r="AE247" i="7" s="1"/>
  <c r="CC249" i="7"/>
  <c r="CC251" i="7"/>
  <c r="CB251" i="7"/>
  <c r="X251" i="7" s="1"/>
  <c r="CI251" i="7"/>
  <c r="CC253" i="7"/>
  <c r="CB253" i="7"/>
  <c r="X253" i="7" s="1"/>
  <c r="CI253" i="7"/>
  <c r="AE253" i="7" s="1"/>
  <c r="CC259" i="7"/>
  <c r="CB259" i="7"/>
  <c r="X259" i="7" s="1"/>
  <c r="CI259" i="7"/>
  <c r="CC261" i="7"/>
  <c r="CB261" i="7"/>
  <c r="X261" i="7" s="1"/>
  <c r="CI261" i="7"/>
  <c r="AE261" i="7" s="1"/>
  <c r="C366" i="7"/>
  <c r="U370" i="7"/>
  <c r="AD385" i="7"/>
  <c r="W392" i="7"/>
  <c r="AF442" i="7"/>
  <c r="AF458" i="7"/>
  <c r="AF490" i="7"/>
  <c r="AF506" i="7"/>
  <c r="CJ511" i="7"/>
  <c r="CC511" i="7"/>
  <c r="CI511" i="7"/>
  <c r="AE511" i="7" s="1"/>
  <c r="D511" i="7"/>
  <c r="CH511" i="7"/>
  <c r="BX511" i="7"/>
  <c r="C523" i="7"/>
  <c r="CJ523" i="7"/>
  <c r="D523" i="7"/>
  <c r="CG592" i="7"/>
  <c r="AC592" i="7" s="1"/>
  <c r="CF592" i="7"/>
  <c r="AB592" i="7" s="1"/>
  <c r="T592" i="7"/>
  <c r="BZ592" i="7"/>
  <c r="V592" i="7" s="1"/>
  <c r="CG596" i="7"/>
  <c r="AC596" i="7" s="1"/>
  <c r="CF596" i="7"/>
  <c r="AB596" i="7" s="1"/>
  <c r="T596" i="7"/>
  <c r="AF223" i="7"/>
  <c r="AF231" i="7"/>
  <c r="CH233" i="7"/>
  <c r="CH235" i="7"/>
  <c r="AF239" i="7"/>
  <c r="CK243" i="7"/>
  <c r="AG243" i="7" s="1"/>
  <c r="AF243" i="7"/>
  <c r="CH243" i="7"/>
  <c r="CH251" i="7"/>
  <c r="CH253" i="7"/>
  <c r="BZ13" i="7"/>
  <c r="V13" i="7" s="1"/>
  <c r="U28" i="7"/>
  <c r="C29" i="7"/>
  <c r="BZ29" i="7"/>
  <c r="V29" i="7" s="1"/>
  <c r="U44" i="7"/>
  <c r="C45" i="7"/>
  <c r="BZ45" i="7"/>
  <c r="V45" i="7" s="1"/>
  <c r="U60" i="7"/>
  <c r="C61" i="7"/>
  <c r="BZ61" i="7"/>
  <c r="V61" i="7" s="1"/>
  <c r="U63" i="7"/>
  <c r="U75" i="7"/>
  <c r="C80" i="7"/>
  <c r="U88" i="7"/>
  <c r="CZ88" i="7"/>
  <c r="AV88" i="7" s="1"/>
  <c r="C93" i="7"/>
  <c r="CD96" i="7"/>
  <c r="Z96" i="7" s="1"/>
  <c r="Y96" i="7"/>
  <c r="U97" i="7"/>
  <c r="BX100" i="7"/>
  <c r="C102" i="7"/>
  <c r="CC105" i="7"/>
  <c r="CB105" i="7"/>
  <c r="X105" i="7" s="1"/>
  <c r="CA105" i="7"/>
  <c r="F105" i="7"/>
  <c r="U107" i="7"/>
  <c r="CA108" i="7"/>
  <c r="BX109" i="7"/>
  <c r="C112" i="7"/>
  <c r="CB112" i="7"/>
  <c r="X112" i="7" s="1"/>
  <c r="CA114" i="7"/>
  <c r="F114" i="7"/>
  <c r="CZ114" i="7"/>
  <c r="AV114" i="7" s="1"/>
  <c r="BX114" i="7"/>
  <c r="CB118" i="7"/>
  <c r="X118" i="7" s="1"/>
  <c r="U120" i="7"/>
  <c r="CZ120" i="7"/>
  <c r="AV120" i="7" s="1"/>
  <c r="C125" i="7"/>
  <c r="U129" i="7"/>
  <c r="BX132" i="7"/>
  <c r="C134" i="7"/>
  <c r="CC137" i="7"/>
  <c r="CB137" i="7"/>
  <c r="X137" i="7" s="1"/>
  <c r="CA137" i="7"/>
  <c r="F137" i="7"/>
  <c r="U139" i="7"/>
  <c r="CA140" i="7"/>
  <c r="BX141" i="7"/>
  <c r="C144" i="7"/>
  <c r="CB144" i="7"/>
  <c r="X144" i="7" s="1"/>
  <c r="CA146" i="7"/>
  <c r="F146" i="7"/>
  <c r="CZ146" i="7"/>
  <c r="AV146" i="7" s="1"/>
  <c r="BX146" i="7"/>
  <c r="CB150" i="7"/>
  <c r="X150" i="7" s="1"/>
  <c r="U152" i="7"/>
  <c r="CZ152" i="7"/>
  <c r="AV152" i="7" s="1"/>
  <c r="C157" i="7"/>
  <c r="T157" i="7"/>
  <c r="Y160" i="7"/>
  <c r="U161" i="7"/>
  <c r="U164" i="7"/>
  <c r="CZ164" i="7"/>
  <c r="AV164" i="7" s="1"/>
  <c r="C168" i="7"/>
  <c r="CB168" i="7"/>
  <c r="CC171" i="7"/>
  <c r="BX174" i="7"/>
  <c r="CC176" i="7"/>
  <c r="C179" i="7"/>
  <c r="CA180" i="7"/>
  <c r="BX180" i="7"/>
  <c r="CA182" i="7"/>
  <c r="CB183" i="7"/>
  <c r="X183" i="7" s="1"/>
  <c r="CA183" i="7"/>
  <c r="E187" i="7"/>
  <c r="U187" i="7"/>
  <c r="CB188" i="7"/>
  <c r="X188" i="7" s="1"/>
  <c r="BX191" i="7"/>
  <c r="W193" i="7"/>
  <c r="CD193" i="7"/>
  <c r="Z193" i="7" s="1"/>
  <c r="C196" i="7"/>
  <c r="E202" i="7"/>
  <c r="U202" i="7"/>
  <c r="CB202" i="7"/>
  <c r="X202" i="7" s="1"/>
  <c r="CC203" i="7"/>
  <c r="BX206" i="7"/>
  <c r="CC208" i="7"/>
  <c r="C211" i="7"/>
  <c r="CA212" i="7"/>
  <c r="BX212" i="7"/>
  <c r="T214" i="7"/>
  <c r="CA214" i="7"/>
  <c r="CB215" i="7"/>
  <c r="X215" i="7" s="1"/>
  <c r="CA215" i="7"/>
  <c r="BX217" i="7"/>
  <c r="C218" i="7"/>
  <c r="BX219" i="7"/>
  <c r="C220" i="7"/>
  <c r="C222" i="7"/>
  <c r="BX223" i="7"/>
  <c r="C224" i="7"/>
  <c r="CF224" i="7"/>
  <c r="AB224" i="7" s="1"/>
  <c r="BX225" i="7"/>
  <c r="C226" i="7"/>
  <c r="C228" i="7"/>
  <c r="C230" i="7"/>
  <c r="BX231" i="7"/>
  <c r="C232" i="7"/>
  <c r="BX233" i="7"/>
  <c r="C234" i="7"/>
  <c r="CF234" i="7"/>
  <c r="AB234" i="7" s="1"/>
  <c r="BX235" i="7"/>
  <c r="C236" i="7"/>
  <c r="BX237" i="7"/>
  <c r="C238" i="7"/>
  <c r="BX239" i="7"/>
  <c r="C240" i="7"/>
  <c r="C242" i="7"/>
  <c r="BX243" i="7"/>
  <c r="C244" i="7"/>
  <c r="BX245" i="7"/>
  <c r="C246" i="7"/>
  <c r="BX247" i="7"/>
  <c r="C248" i="7"/>
  <c r="C250" i="7"/>
  <c r="BX251" i="7"/>
  <c r="C252" i="7"/>
  <c r="BX253" i="7"/>
  <c r="C254" i="7"/>
  <c r="C256" i="7"/>
  <c r="C258" i="7"/>
  <c r="BX259" i="7"/>
  <c r="C260" i="7"/>
  <c r="BX261" i="7"/>
  <c r="C262" i="7"/>
  <c r="CB369" i="7"/>
  <c r="X369" i="7" s="1"/>
  <c r="CA369" i="7"/>
  <c r="E369" i="7"/>
  <c r="CA370" i="7"/>
  <c r="CA374" i="7"/>
  <c r="E374" i="7"/>
  <c r="CC374" i="7"/>
  <c r="CB374" i="7"/>
  <c r="X374" i="7" s="1"/>
  <c r="D380" i="7"/>
  <c r="CI380" i="7"/>
  <c r="AE380" i="7" s="1"/>
  <c r="CB380" i="7"/>
  <c r="X380" i="7" s="1"/>
  <c r="CJ380" i="7"/>
  <c r="BX380" i="7"/>
  <c r="CE387" i="7"/>
  <c r="AA387" i="7" s="1"/>
  <c r="W393" i="7"/>
  <c r="Y455" i="7"/>
  <c r="AF468" i="7"/>
  <c r="Y471" i="7"/>
  <c r="AF484" i="7"/>
  <c r="CJ526" i="7"/>
  <c r="CI526" i="7"/>
  <c r="AE526" i="7" s="1"/>
  <c r="D526" i="7"/>
  <c r="CH526" i="7"/>
  <c r="BX526" i="7"/>
  <c r="CJ528" i="7"/>
  <c r="CI528" i="7"/>
  <c r="AE528" i="7" s="1"/>
  <c r="D528" i="7"/>
  <c r="CH528" i="7"/>
  <c r="BX528" i="7"/>
  <c r="CG600" i="7"/>
  <c r="AC600" i="7" s="1"/>
  <c r="CF600" i="7"/>
  <c r="AB600" i="7" s="1"/>
  <c r="BZ600" i="7"/>
  <c r="V600" i="7" s="1"/>
  <c r="AF678" i="7"/>
  <c r="DF971" i="7"/>
  <c r="BB971" i="7" s="1"/>
  <c r="CC971" i="7"/>
  <c r="DE971" i="7"/>
  <c r="BA971" i="7" s="1"/>
  <c r="DD971" i="7"/>
  <c r="AZ971" i="7" s="1"/>
  <c r="BX971" i="7"/>
  <c r="CB971" i="7"/>
  <c r="X971" i="7" s="1"/>
  <c r="CA971" i="7"/>
  <c r="F971" i="7"/>
  <c r="DC971" i="7"/>
  <c r="AY971" i="7" s="1"/>
  <c r="CZ971" i="7"/>
  <c r="AV971" i="7" s="1"/>
  <c r="CD104" i="7"/>
  <c r="Z104" i="7" s="1"/>
  <c r="Y104" i="7"/>
  <c r="CH225" i="7"/>
  <c r="AF245" i="7"/>
  <c r="AF251" i="7"/>
  <c r="AF259" i="7"/>
  <c r="E373" i="7"/>
  <c r="CG389" i="7"/>
  <c r="AC389" i="7" s="1"/>
  <c r="CF389" i="7"/>
  <c r="AB389" i="7" s="1"/>
  <c r="T389" i="7"/>
  <c r="Y483" i="7"/>
  <c r="Y499" i="7"/>
  <c r="C14" i="7"/>
  <c r="U29" i="7"/>
  <c r="C30" i="7"/>
  <c r="U45" i="7"/>
  <c r="C46" i="7"/>
  <c r="U61" i="7"/>
  <c r="U64" i="7"/>
  <c r="U65" i="7"/>
  <c r="U66" i="7"/>
  <c r="U67" i="7"/>
  <c r="U68" i="7"/>
  <c r="U74" i="7"/>
  <c r="C79" i="7"/>
  <c r="F88" i="7"/>
  <c r="C89" i="7"/>
  <c r="CD92" i="7"/>
  <c r="Z92" i="7" s="1"/>
  <c r="Y92" i="7"/>
  <c r="U93" i="7"/>
  <c r="BX96" i="7"/>
  <c r="C98" i="7"/>
  <c r="CC101" i="7"/>
  <c r="CB101" i="7"/>
  <c r="X101" i="7" s="1"/>
  <c r="CA101" i="7"/>
  <c r="F101" i="7"/>
  <c r="U103" i="7"/>
  <c r="CA104" i="7"/>
  <c r="BX105" i="7"/>
  <c r="C108" i="7"/>
  <c r="CB108" i="7"/>
  <c r="CA110" i="7"/>
  <c r="F110" i="7"/>
  <c r="CZ110" i="7"/>
  <c r="AV110" i="7" s="1"/>
  <c r="BX110" i="7"/>
  <c r="CB114" i="7"/>
  <c r="X114" i="7" s="1"/>
  <c r="U116" i="7"/>
  <c r="CZ116" i="7"/>
  <c r="AV116" i="7" s="1"/>
  <c r="CC118" i="7"/>
  <c r="F120" i="7"/>
  <c r="C121" i="7"/>
  <c r="CD124" i="7"/>
  <c r="Z124" i="7" s="1"/>
  <c r="U125" i="7"/>
  <c r="BX128" i="7"/>
  <c r="C130" i="7"/>
  <c r="CC133" i="7"/>
  <c r="CB133" i="7"/>
  <c r="X133" i="7" s="1"/>
  <c r="CA133" i="7"/>
  <c r="F133" i="7"/>
  <c r="U135" i="7"/>
  <c r="CA136" i="7"/>
  <c r="BX137" i="7"/>
  <c r="C140" i="7"/>
  <c r="CB140" i="7"/>
  <c r="CA142" i="7"/>
  <c r="F142" i="7"/>
  <c r="CZ142" i="7"/>
  <c r="AV142" i="7" s="1"/>
  <c r="BX142" i="7"/>
  <c r="CB146" i="7"/>
  <c r="U148" i="7"/>
  <c r="CZ148" i="7"/>
  <c r="AV148" i="7" s="1"/>
  <c r="CC150" i="7"/>
  <c r="F152" i="7"/>
  <c r="C153" i="7"/>
  <c r="U157" i="7"/>
  <c r="BX160" i="7"/>
  <c r="C162" i="7"/>
  <c r="F164" i="7"/>
  <c r="C165" i="7"/>
  <c r="T165" i="7"/>
  <c r="T168" i="7"/>
  <c r="BX171" i="7"/>
  <c r="CD173" i="7"/>
  <c r="Z173" i="7" s="1"/>
  <c r="C176" i="7"/>
  <c r="E182" i="7"/>
  <c r="U182" i="7"/>
  <c r="CB182" i="7"/>
  <c r="X182" i="7" s="1"/>
  <c r="CC183" i="7"/>
  <c r="BX186" i="7"/>
  <c r="CC188" i="7"/>
  <c r="BZ189" i="7"/>
  <c r="V189" i="7" s="1"/>
  <c r="W190" i="7"/>
  <c r="C191" i="7"/>
  <c r="CA192" i="7"/>
  <c r="BX192" i="7"/>
  <c r="CA194" i="7"/>
  <c r="CB195" i="7"/>
  <c r="CA195" i="7"/>
  <c r="Y198" i="7"/>
  <c r="E199" i="7"/>
  <c r="U199" i="7"/>
  <c r="CB200" i="7"/>
  <c r="X200" i="7" s="1"/>
  <c r="BX203" i="7"/>
  <c r="C208" i="7"/>
  <c r="T213" i="7"/>
  <c r="E214" i="7"/>
  <c r="U214" i="7"/>
  <c r="CB214" i="7"/>
  <c r="X214" i="7" s="1"/>
  <c r="CC215" i="7"/>
  <c r="D218" i="7"/>
  <c r="D220" i="7"/>
  <c r="D224" i="7"/>
  <c r="T224" i="7"/>
  <c r="D226" i="7"/>
  <c r="D228" i="7"/>
  <c r="D230" i="7"/>
  <c r="D232" i="7"/>
  <c r="D234" i="7"/>
  <c r="T234" i="7"/>
  <c r="D236" i="7"/>
  <c r="U366" i="7"/>
  <c r="CJ368" i="7"/>
  <c r="CC369" i="7"/>
  <c r="CB370" i="7"/>
  <c r="X370" i="7" s="1"/>
  <c r="Y383" i="7"/>
  <c r="AD396" i="7"/>
  <c r="AF446" i="7"/>
  <c r="AF462" i="7"/>
  <c r="AF494" i="7"/>
  <c r="Y497" i="7"/>
  <c r="U512" i="7"/>
  <c r="CC145" i="7"/>
  <c r="CB145" i="7"/>
  <c r="X145" i="7" s="1"/>
  <c r="CA145" i="7"/>
  <c r="F145" i="7"/>
  <c r="CA166" i="7"/>
  <c r="F166" i="7"/>
  <c r="CZ166" i="7"/>
  <c r="AV166" i="7" s="1"/>
  <c r="BX166" i="7"/>
  <c r="AF217" i="7"/>
  <c r="CK219" i="7"/>
  <c r="AG219" i="7" s="1"/>
  <c r="AF219" i="7"/>
  <c r="CK225" i="7"/>
  <c r="AG225" i="7" s="1"/>
  <c r="AF225" i="7"/>
  <c r="CH231" i="7"/>
  <c r="AF235" i="7"/>
  <c r="AF261" i="7"/>
  <c r="CJ532" i="7"/>
  <c r="CI532" i="7"/>
  <c r="AE532" i="7" s="1"/>
  <c r="D532" i="7"/>
  <c r="CH532" i="7"/>
  <c r="BX532" i="7"/>
  <c r="U32" i="7"/>
  <c r="C33" i="7"/>
  <c r="U48" i="7"/>
  <c r="C49" i="7"/>
  <c r="U73" i="7"/>
  <c r="C86" i="7"/>
  <c r="Y88" i="7"/>
  <c r="U89" i="7"/>
  <c r="C94" i="7"/>
  <c r="CC97" i="7"/>
  <c r="CB97" i="7"/>
  <c r="X97" i="7" s="1"/>
  <c r="CA97" i="7"/>
  <c r="F97" i="7"/>
  <c r="U99" i="7"/>
  <c r="CA100" i="7"/>
  <c r="C104" i="7"/>
  <c r="CB104" i="7"/>
  <c r="X104" i="7" s="1"/>
  <c r="CA106" i="7"/>
  <c r="F106" i="7"/>
  <c r="CZ106" i="7"/>
  <c r="AV106" i="7" s="1"/>
  <c r="BX106" i="7"/>
  <c r="T108" i="7"/>
  <c r="U112" i="7"/>
  <c r="CZ112" i="7"/>
  <c r="AV112" i="7" s="1"/>
  <c r="C117" i="7"/>
  <c r="CD120" i="7"/>
  <c r="Z120" i="7" s="1"/>
  <c r="Y120" i="7"/>
  <c r="U121" i="7"/>
  <c r="C126" i="7"/>
  <c r="CC129" i="7"/>
  <c r="CB129" i="7"/>
  <c r="X129" i="7" s="1"/>
  <c r="CA129" i="7"/>
  <c r="F129" i="7"/>
  <c r="U131" i="7"/>
  <c r="CA132" i="7"/>
  <c r="C136" i="7"/>
  <c r="CB136" i="7"/>
  <c r="CA138" i="7"/>
  <c r="F138" i="7"/>
  <c r="CZ138" i="7"/>
  <c r="AV138" i="7" s="1"/>
  <c r="BX138" i="7"/>
  <c r="U144" i="7"/>
  <c r="CZ144" i="7"/>
  <c r="AV144" i="7" s="1"/>
  <c r="C149" i="7"/>
  <c r="CD152" i="7"/>
  <c r="Z152" i="7" s="1"/>
  <c r="Y152" i="7"/>
  <c r="U153" i="7"/>
  <c r="C158" i="7"/>
  <c r="CC161" i="7"/>
  <c r="CB161" i="7"/>
  <c r="X161" i="7" s="1"/>
  <c r="CA161" i="7"/>
  <c r="F161" i="7"/>
  <c r="CD164" i="7"/>
  <c r="Z164" i="7" s="1"/>
  <c r="U165" i="7"/>
  <c r="U168" i="7"/>
  <c r="CZ168" i="7"/>
  <c r="AV168" i="7" s="1"/>
  <c r="C171" i="7"/>
  <c r="CA172" i="7"/>
  <c r="BX172" i="7"/>
  <c r="CA174" i="7"/>
  <c r="CB175" i="7"/>
  <c r="X175" i="7" s="1"/>
  <c r="CA175" i="7"/>
  <c r="E179" i="7"/>
  <c r="U179" i="7"/>
  <c r="CB180" i="7"/>
  <c r="X180" i="7" s="1"/>
  <c r="C188" i="7"/>
  <c r="CE189" i="7"/>
  <c r="AA189" i="7" s="1"/>
  <c r="CF193" i="7"/>
  <c r="AB193" i="7" s="1"/>
  <c r="E194" i="7"/>
  <c r="U194" i="7"/>
  <c r="CB194" i="7"/>
  <c r="CC200" i="7"/>
  <c r="W202" i="7"/>
  <c r="C203" i="7"/>
  <c r="CA204" i="7"/>
  <c r="BX204" i="7"/>
  <c r="CA206" i="7"/>
  <c r="CB207" i="7"/>
  <c r="X207" i="7" s="1"/>
  <c r="CA207" i="7"/>
  <c r="CD210" i="7"/>
  <c r="Z210" i="7" s="1"/>
  <c r="Y210" i="7"/>
  <c r="E211" i="7"/>
  <c r="U211" i="7"/>
  <c r="CB212" i="7"/>
  <c r="X212" i="7" s="1"/>
  <c r="CA217" i="7"/>
  <c r="U218" i="7"/>
  <c r="AF218" i="7"/>
  <c r="CH218" i="7"/>
  <c r="CA219" i="7"/>
  <c r="U220" i="7"/>
  <c r="CH220" i="7"/>
  <c r="U222" i="7"/>
  <c r="CA223" i="7"/>
  <c r="U224" i="7"/>
  <c r="AF224" i="7"/>
  <c r="CH224" i="7"/>
  <c r="CA225" i="7"/>
  <c r="U226" i="7"/>
  <c r="CH226" i="7"/>
  <c r="CA227" i="7"/>
  <c r="U228" i="7"/>
  <c r="CH228" i="7"/>
  <c r="U230" i="7"/>
  <c r="AF230" i="7"/>
  <c r="CH230" i="7"/>
  <c r="CA231" i="7"/>
  <c r="U232" i="7"/>
  <c r="CH232" i="7"/>
  <c r="CA233" i="7"/>
  <c r="U234" i="7"/>
  <c r="CH234" i="7"/>
  <c r="CA235" i="7"/>
  <c r="U236" i="7"/>
  <c r="CH236" i="7"/>
  <c r="CA237" i="7"/>
  <c r="U238" i="7"/>
  <c r="CA239" i="7"/>
  <c r="U240" i="7"/>
  <c r="U242" i="7"/>
  <c r="CA243" i="7"/>
  <c r="U244" i="7"/>
  <c r="CA245" i="7"/>
  <c r="U246" i="7"/>
  <c r="CA247" i="7"/>
  <c r="U248" i="7"/>
  <c r="U250" i="7"/>
  <c r="CA251" i="7"/>
  <c r="U252" i="7"/>
  <c r="CA253" i="7"/>
  <c r="U254" i="7"/>
  <c r="U256" i="7"/>
  <c r="U258" i="7"/>
  <c r="CA259" i="7"/>
  <c r="U260" i="7"/>
  <c r="CA261" i="7"/>
  <c r="CB365" i="7"/>
  <c r="X365" i="7" s="1"/>
  <c r="CA365" i="7"/>
  <c r="E365" i="7"/>
  <c r="CA366" i="7"/>
  <c r="CD368" i="7"/>
  <c r="Z368" i="7" s="1"/>
  <c r="Y368" i="7"/>
  <c r="CH370" i="7"/>
  <c r="CA371" i="7"/>
  <c r="CC371" i="7"/>
  <c r="E371" i="7"/>
  <c r="CB371" i="7"/>
  <c r="X371" i="7" s="1"/>
  <c r="CA375" i="7"/>
  <c r="E375" i="7"/>
  <c r="CC375" i="7"/>
  <c r="CB375" i="7"/>
  <c r="X375" i="7" s="1"/>
  <c r="BX378" i="7"/>
  <c r="CJ378" i="7"/>
  <c r="CC380" i="7"/>
  <c r="AF456" i="7"/>
  <c r="AF488" i="7"/>
  <c r="CJ508" i="7"/>
  <c r="CI508" i="7"/>
  <c r="AE508" i="7" s="1"/>
  <c r="D508" i="7"/>
  <c r="CH508" i="7"/>
  <c r="BX508" i="7"/>
  <c r="CA122" i="7"/>
  <c r="F122" i="7"/>
  <c r="CZ122" i="7"/>
  <c r="AV122" i="7" s="1"/>
  <c r="BX122" i="7"/>
  <c r="CC169" i="7"/>
  <c r="CB169" i="7"/>
  <c r="X169" i="7" s="1"/>
  <c r="CA169" i="7"/>
  <c r="F169" i="7"/>
  <c r="CB191" i="7"/>
  <c r="X191" i="7" s="1"/>
  <c r="CA191" i="7"/>
  <c r="CH217" i="7"/>
  <c r="CH223" i="7"/>
  <c r="W510" i="7"/>
  <c r="CJ530" i="7"/>
  <c r="CI530" i="7"/>
  <c r="AE530" i="7" s="1"/>
  <c r="D530" i="7"/>
  <c r="CH530" i="7"/>
  <c r="BX530" i="7"/>
  <c r="C2475" i="7"/>
  <c r="C2467" i="7"/>
  <c r="C2458" i="7"/>
  <c r="C2454" i="7"/>
  <c r="C2450" i="7"/>
  <c r="C2446" i="7"/>
  <c r="C2474" i="7"/>
  <c r="C2466" i="7"/>
  <c r="C2468" i="7"/>
  <c r="C2463" i="7"/>
  <c r="C2459" i="7"/>
  <c r="C2449" i="7"/>
  <c r="C2448" i="7"/>
  <c r="C2441" i="7"/>
  <c r="C2473" i="7"/>
  <c r="C2460" i="7"/>
  <c r="C2443" i="7"/>
  <c r="C2472" i="7"/>
  <c r="C2453" i="7"/>
  <c r="C2439" i="7"/>
  <c r="C2451" i="7"/>
  <c r="C2455" i="7"/>
  <c r="C2445" i="7"/>
  <c r="C2434" i="7"/>
  <c r="C2411" i="7"/>
  <c r="C2403" i="7"/>
  <c r="C2395" i="7"/>
  <c r="C2394" i="7"/>
  <c r="C2393" i="7"/>
  <c r="C2456" i="7"/>
  <c r="C2444" i="7"/>
  <c r="C2431" i="7"/>
  <c r="C2428" i="7"/>
  <c r="C2426" i="7"/>
  <c r="C2425" i="7"/>
  <c r="C2424" i="7"/>
  <c r="C2423" i="7"/>
  <c r="C2422" i="7"/>
  <c r="C2414" i="7"/>
  <c r="C2406" i="7"/>
  <c r="C2398" i="7"/>
  <c r="C2469" i="7"/>
  <c r="C2462" i="7"/>
  <c r="C2457" i="7"/>
  <c r="C2436" i="7"/>
  <c r="C2419" i="7"/>
  <c r="C2470" i="7"/>
  <c r="C2433" i="7"/>
  <c r="C2412" i="7"/>
  <c r="C2471" i="7"/>
  <c r="C2440" i="7"/>
  <c r="C2435" i="7"/>
  <c r="C2418" i="7"/>
  <c r="C2410" i="7"/>
  <c r="C2432" i="7"/>
  <c r="C2413" i="7"/>
  <c r="C2447" i="7"/>
  <c r="C2416" i="7"/>
  <c r="C2400" i="7"/>
  <c r="C2390" i="7"/>
  <c r="C2388" i="7"/>
  <c r="C2387" i="7"/>
  <c r="C2386" i="7"/>
  <c r="C2385" i="7"/>
  <c r="C2384" i="7"/>
  <c r="C2383" i="7"/>
  <c r="C2427" i="7"/>
  <c r="C2404" i="7"/>
  <c r="C2438" i="7"/>
  <c r="C2396" i="7"/>
  <c r="C2391" i="7"/>
  <c r="C2464" i="7"/>
  <c r="C2437" i="7"/>
  <c r="C2420" i="7"/>
  <c r="C2465" i="7"/>
  <c r="C2415" i="7"/>
  <c r="C2405" i="7"/>
  <c r="C2399" i="7"/>
  <c r="C2389" i="7"/>
  <c r="C2401" i="7"/>
  <c r="C2397" i="7"/>
  <c r="C2430" i="7"/>
  <c r="C2355" i="7"/>
  <c r="C2347" i="7"/>
  <c r="C2429" i="7"/>
  <c r="C2381" i="7"/>
  <c r="C2358" i="7"/>
  <c r="C2350" i="7"/>
  <c r="C2342" i="7"/>
  <c r="C2338" i="7"/>
  <c r="C2382" i="7"/>
  <c r="C2378" i="7"/>
  <c r="C2370" i="7"/>
  <c r="C2360" i="7"/>
  <c r="C2354" i="7"/>
  <c r="C2353" i="7"/>
  <c r="C2339" i="7"/>
  <c r="C2330" i="7"/>
  <c r="C2409" i="7"/>
  <c r="C2379" i="7"/>
  <c r="C2371" i="7"/>
  <c r="C2359" i="7"/>
  <c r="C2352" i="7"/>
  <c r="C2346" i="7"/>
  <c r="C2345" i="7"/>
  <c r="C2331" i="7"/>
  <c r="C2372" i="7"/>
  <c r="C2351" i="7"/>
  <c r="C2344" i="7"/>
  <c r="C2373" i="7"/>
  <c r="C2343" i="7"/>
  <c r="C2452" i="7"/>
  <c r="C2380" i="7"/>
  <c r="C2374" i="7"/>
  <c r="C2366" i="7"/>
  <c r="C2365" i="7"/>
  <c r="C2364" i="7"/>
  <c r="C2363" i="7"/>
  <c r="C2356" i="7"/>
  <c r="C2334" i="7"/>
  <c r="C2375" i="7"/>
  <c r="C2367" i="7"/>
  <c r="C2357" i="7"/>
  <c r="C2348" i="7"/>
  <c r="C2336" i="7"/>
  <c r="C2421" i="7"/>
  <c r="C2402" i="7"/>
  <c r="C2376" i="7"/>
  <c r="C2368" i="7"/>
  <c r="C2349" i="7"/>
  <c r="C2377" i="7"/>
  <c r="C2327" i="7"/>
  <c r="C2326" i="7"/>
  <c r="C2318" i="7"/>
  <c r="C2369" i="7"/>
  <c r="C2333" i="7"/>
  <c r="C2328" i="7"/>
  <c r="C2320" i="7"/>
  <c r="C2321" i="7"/>
  <c r="C2317" i="7"/>
  <c r="C2337" i="7"/>
  <c r="C2329" i="7"/>
  <c r="C2322" i="7"/>
  <c r="C2407" i="7"/>
  <c r="C2335" i="7"/>
  <c r="C2323" i="7"/>
  <c r="C2316" i="7"/>
  <c r="C2361" i="7"/>
  <c r="C2324" i="7"/>
  <c r="C2408" i="7"/>
  <c r="C2341" i="7"/>
  <c r="C2332" i="7"/>
  <c r="C2325" i="7"/>
  <c r="C2300" i="7"/>
  <c r="C2284" i="7"/>
  <c r="C2315" i="7"/>
  <c r="C2314" i="7"/>
  <c r="C2313" i="7"/>
  <c r="C2307" i="7"/>
  <c r="C2302" i="7"/>
  <c r="C2293" i="7"/>
  <c r="C2291" i="7"/>
  <c r="C2286" i="7"/>
  <c r="C2277" i="7"/>
  <c r="C2275" i="7"/>
  <c r="C2271" i="7"/>
  <c r="C2267" i="7"/>
  <c r="C2263" i="7"/>
  <c r="C2259" i="7"/>
  <c r="C2312" i="7"/>
  <c r="C2311" i="7"/>
  <c r="C2303" i="7"/>
  <c r="C2299" i="7"/>
  <c r="C2298" i="7"/>
  <c r="C2262" i="7"/>
  <c r="C2258" i="7"/>
  <c r="C2254" i="7"/>
  <c r="C2250" i="7"/>
  <c r="C2246" i="7"/>
  <c r="C2309" i="7"/>
  <c r="C2305" i="7"/>
  <c r="C2287" i="7"/>
  <c r="C2283" i="7"/>
  <c r="C2282" i="7"/>
  <c r="C2272" i="7"/>
  <c r="C2264" i="7"/>
  <c r="C2306" i="7"/>
  <c r="C2297" i="7"/>
  <c r="C2255" i="7"/>
  <c r="C2247" i="7"/>
  <c r="C2242" i="7"/>
  <c r="C2238" i="7"/>
  <c r="C2234" i="7"/>
  <c r="C2230" i="7"/>
  <c r="C2226" i="7"/>
  <c r="C2222" i="7"/>
  <c r="C2218" i="7"/>
  <c r="C2214" i="7"/>
  <c r="C2210" i="7"/>
  <c r="C2206" i="7"/>
  <c r="C2202" i="7"/>
  <c r="C2198" i="7"/>
  <c r="C2194" i="7"/>
  <c r="C2190" i="7"/>
  <c r="C2186" i="7"/>
  <c r="C2182" i="7"/>
  <c r="C2270" i="7"/>
  <c r="C2266" i="7"/>
  <c r="C2252" i="7"/>
  <c r="C2310" i="7"/>
  <c r="C2245" i="7"/>
  <c r="C2241" i="7"/>
  <c r="C2236" i="7"/>
  <c r="C2219" i="7"/>
  <c r="C2209" i="7"/>
  <c r="C2204" i="7"/>
  <c r="C2187" i="7"/>
  <c r="C2301" i="7"/>
  <c r="C2294" i="7"/>
  <c r="C2289" i="7"/>
  <c r="C2288" i="7"/>
  <c r="C2285" i="7"/>
  <c r="C2281" i="7"/>
  <c r="C2278" i="7"/>
  <c r="C2256" i="7"/>
  <c r="C2249" i="7"/>
  <c r="C2239" i="7"/>
  <c r="C2229" i="7"/>
  <c r="C2224" i="7"/>
  <c r="C2207" i="7"/>
  <c r="C2197" i="7"/>
  <c r="C2192" i="7"/>
  <c r="C2178" i="7"/>
  <c r="C2174" i="7"/>
  <c r="C2170" i="7"/>
  <c r="C2166" i="7"/>
  <c r="C2162" i="7"/>
  <c r="C2158" i="7"/>
  <c r="C2253" i="7"/>
  <c r="C2233" i="7"/>
  <c r="C2231" i="7"/>
  <c r="C2212" i="7"/>
  <c r="C2181" i="7"/>
  <c r="C2292" i="7"/>
  <c r="C2274" i="7"/>
  <c r="C2260" i="7"/>
  <c r="C2235" i="7"/>
  <c r="C2220" i="7"/>
  <c r="C2216" i="7"/>
  <c r="C2201" i="7"/>
  <c r="C2199" i="7"/>
  <c r="C2180" i="7"/>
  <c r="C2175" i="7"/>
  <c r="C2167" i="7"/>
  <c r="C2159" i="7"/>
  <c r="C2155" i="7"/>
  <c r="C2152" i="7"/>
  <c r="C2148" i="7"/>
  <c r="C2144" i="7"/>
  <c r="C2140" i="7"/>
  <c r="C2136" i="7"/>
  <c r="C2132" i="7"/>
  <c r="C2128" i="7"/>
  <c r="C2124" i="7"/>
  <c r="C2120" i="7"/>
  <c r="C2116" i="7"/>
  <c r="C2112" i="7"/>
  <c r="C2108" i="7"/>
  <c r="C2104" i="7"/>
  <c r="C2100" i="7"/>
  <c r="C2096" i="7"/>
  <c r="C2092" i="7"/>
  <c r="C2088" i="7"/>
  <c r="C2084" i="7"/>
  <c r="C2080" i="7"/>
  <c r="C2076" i="7"/>
  <c r="C2072" i="7"/>
  <c r="C2068" i="7"/>
  <c r="C2064" i="7"/>
  <c r="C2060" i="7"/>
  <c r="C2056" i="7"/>
  <c r="C2052" i="7"/>
  <c r="C2048" i="7"/>
  <c r="C2044" i="7"/>
  <c r="C2040" i="7"/>
  <c r="C2036" i="7"/>
  <c r="C2032" i="7"/>
  <c r="C2028" i="7"/>
  <c r="C2304" i="7"/>
  <c r="C2244" i="7"/>
  <c r="C2208" i="7"/>
  <c r="C2172" i="7"/>
  <c r="C2150" i="7"/>
  <c r="C2147" i="7"/>
  <c r="C2142" i="7"/>
  <c r="C2139" i="7"/>
  <c r="C2134" i="7"/>
  <c r="C2131" i="7"/>
  <c r="C2126" i="7"/>
  <c r="C2123" i="7"/>
  <c r="C2113" i="7"/>
  <c r="C2106" i="7"/>
  <c r="C2091" i="7"/>
  <c r="C2081" i="7"/>
  <c r="C2074" i="7"/>
  <c r="C2059" i="7"/>
  <c r="C2049" i="7"/>
  <c r="C2042" i="7"/>
  <c r="C2024" i="7"/>
  <c r="C2020" i="7"/>
  <c r="C2016" i="7"/>
  <c r="C2012" i="7"/>
  <c r="C2008" i="7"/>
  <c r="C2004" i="7"/>
  <c r="C2308" i="7"/>
  <c r="C2279" i="7"/>
  <c r="C2268" i="7"/>
  <c r="C2111" i="7"/>
  <c r="C2101" i="7"/>
  <c r="C2094" i="7"/>
  <c r="C2079" i="7"/>
  <c r="C2069" i="7"/>
  <c r="C2062" i="7"/>
  <c r="C2047" i="7"/>
  <c r="C2037" i="7"/>
  <c r="C2030" i="7"/>
  <c r="C1999" i="7"/>
  <c r="C1997" i="7"/>
  <c r="C1995" i="7"/>
  <c r="C1993" i="7"/>
  <c r="C1991" i="7"/>
  <c r="C1989" i="7"/>
  <c r="C1987" i="7"/>
  <c r="C1985" i="7"/>
  <c r="C1983" i="7"/>
  <c r="C1981" i="7"/>
  <c r="C1979" i="7"/>
  <c r="C1977" i="7"/>
  <c r="C1975" i="7"/>
  <c r="C1973" i="7"/>
  <c r="C2280" i="7"/>
  <c r="C2211" i="7"/>
  <c r="C2203" i="7"/>
  <c r="C2169" i="7"/>
  <c r="C2269" i="7"/>
  <c r="C2243" i="7"/>
  <c r="C2223" i="7"/>
  <c r="C2215" i="7"/>
  <c r="C2200" i="7"/>
  <c r="C2196" i="7"/>
  <c r="C2188" i="7"/>
  <c r="C2183" i="7"/>
  <c r="C2171" i="7"/>
  <c r="C2130" i="7"/>
  <c r="C2121" i="7"/>
  <c r="C2119" i="7"/>
  <c r="C2110" i="7"/>
  <c r="C2098" i="7"/>
  <c r="C2057" i="7"/>
  <c r="C2055" i="7"/>
  <c r="C2046" i="7"/>
  <c r="C2034" i="7"/>
  <c r="C1988" i="7"/>
  <c r="C1972" i="7"/>
  <c r="C1970" i="7"/>
  <c r="C1778" i="7"/>
  <c r="C1774" i="7"/>
  <c r="C1770" i="7"/>
  <c r="C1766" i="7"/>
  <c r="C1762" i="7"/>
  <c r="C1758" i="7"/>
  <c r="C1754" i="7"/>
  <c r="C1750" i="7"/>
  <c r="C1746" i="7"/>
  <c r="C1742" i="7"/>
  <c r="C1738" i="7"/>
  <c r="C1734" i="7"/>
  <c r="C1730" i="7"/>
  <c r="C1726" i="7"/>
  <c r="C1722" i="7"/>
  <c r="C1718" i="7"/>
  <c r="C1714" i="7"/>
  <c r="C1710" i="7"/>
  <c r="C1706" i="7"/>
  <c r="C1702" i="7"/>
  <c r="C1698" i="7"/>
  <c r="C1694" i="7"/>
  <c r="C1690" i="7"/>
  <c r="C1686" i="7"/>
  <c r="C1682" i="7"/>
  <c r="C1678" i="7"/>
  <c r="C1674" i="7"/>
  <c r="C1670" i="7"/>
  <c r="C2273" i="7"/>
  <c r="C2265" i="7"/>
  <c r="C2257" i="7"/>
  <c r="C2232" i="7"/>
  <c r="C2165" i="7"/>
  <c r="C2141" i="7"/>
  <c r="C2135" i="7"/>
  <c r="C2125" i="7"/>
  <c r="C2217" i="7"/>
  <c r="C2154" i="7"/>
  <c r="C2133" i="7"/>
  <c r="C2127" i="7"/>
  <c r="C2251" i="7"/>
  <c r="C2276" i="7"/>
  <c r="C2290" i="7"/>
  <c r="C2296" i="7"/>
  <c r="C2295" i="7"/>
  <c r="C2261" i="7"/>
  <c r="C2248" i="7"/>
  <c r="C2227" i="7"/>
  <c r="C2213" i="7"/>
  <c r="C2228" i="7"/>
  <c r="C2168" i="7"/>
  <c r="C2177" i="7"/>
  <c r="C2240" i="7"/>
  <c r="C2176" i="7"/>
  <c r="C2237" i="7"/>
  <c r="C2221" i="7"/>
  <c r="C2195" i="7"/>
  <c r="C2191" i="7"/>
  <c r="C2189" i="7"/>
  <c r="C2179" i="7"/>
  <c r="C2225" i="7"/>
  <c r="C2205" i="7"/>
  <c r="C2173" i="7"/>
  <c r="C2163" i="7"/>
  <c r="C2149" i="7"/>
  <c r="C2146" i="7"/>
  <c r="C2153" i="7"/>
  <c r="C2145" i="7"/>
  <c r="C2143" i="7"/>
  <c r="C2160" i="7"/>
  <c r="C2193" i="7"/>
  <c r="C2161" i="7"/>
  <c r="C2151" i="7"/>
  <c r="C2138" i="7"/>
  <c r="C2137" i="7"/>
  <c r="C2129" i="7"/>
  <c r="C2185" i="7"/>
  <c r="C2184" i="7"/>
  <c r="C2157" i="7"/>
  <c r="C2156" i="7"/>
  <c r="C2109" i="7"/>
  <c r="C2118" i="7"/>
  <c r="C2117" i="7"/>
  <c r="C2115" i="7"/>
  <c r="C2023" i="7"/>
  <c r="C2021" i="7"/>
  <c r="C2019" i="7"/>
  <c r="C1996" i="7"/>
  <c r="C1994" i="7"/>
  <c r="C1992" i="7"/>
  <c r="C2105" i="7"/>
  <c r="C2093" i="7"/>
  <c r="C2082" i="7"/>
  <c r="C2022" i="7"/>
  <c r="C2018" i="7"/>
  <c r="C2114" i="7"/>
  <c r="C2107" i="7"/>
  <c r="C2070" i="7"/>
  <c r="C2061" i="7"/>
  <c r="C2050" i="7"/>
  <c r="C2031" i="7"/>
  <c r="C2017" i="7"/>
  <c r="C2102" i="7"/>
  <c r="C2099" i="7"/>
  <c r="C2090" i="7"/>
  <c r="C2089" i="7"/>
  <c r="C2067" i="7"/>
  <c r="C2035" i="7"/>
  <c r="C1998" i="7"/>
  <c r="C1765" i="7"/>
  <c r="C1760" i="7"/>
  <c r="C1755" i="7"/>
  <c r="C1733" i="7"/>
  <c r="C1728" i="7"/>
  <c r="C1723" i="7"/>
  <c r="C1701" i="7"/>
  <c r="C1696" i="7"/>
  <c r="C1691" i="7"/>
  <c r="C1669" i="7"/>
  <c r="C1663" i="7"/>
  <c r="C1659" i="7"/>
  <c r="C1655" i="7"/>
  <c r="C1651" i="7"/>
  <c r="C1647" i="7"/>
  <c r="C1643" i="7"/>
  <c r="C1639" i="7"/>
  <c r="C1635" i="7"/>
  <c r="C1631" i="7"/>
  <c r="C1613" i="7"/>
  <c r="C1609" i="7"/>
  <c r="C1605" i="7"/>
  <c r="C1601" i="7"/>
  <c r="C1597" i="7"/>
  <c r="C1593" i="7"/>
  <c r="C1589" i="7"/>
  <c r="C1585" i="7"/>
  <c r="C1581" i="7"/>
  <c r="C1577" i="7"/>
  <c r="C1573" i="7"/>
  <c r="C1569" i="7"/>
  <c r="C1565" i="7"/>
  <c r="C1561" i="7"/>
  <c r="C1557" i="7"/>
  <c r="C1553" i="7"/>
  <c r="C1549" i="7"/>
  <c r="C1545" i="7"/>
  <c r="C1541" i="7"/>
  <c r="C1537" i="7"/>
  <c r="C1533" i="7"/>
  <c r="C1529" i="7"/>
  <c r="C2095" i="7"/>
  <c r="C2087" i="7"/>
  <c r="C2063" i="7"/>
  <c r="C2058" i="7"/>
  <c r="C2043" i="7"/>
  <c r="C2041" i="7"/>
  <c r="C2015" i="7"/>
  <c r="C2007" i="7"/>
  <c r="C2000" i="7"/>
  <c r="C1980" i="7"/>
  <c r="C1978" i="7"/>
  <c r="C1976" i="7"/>
  <c r="C1777" i="7"/>
  <c r="C1772" i="7"/>
  <c r="C1767" i="7"/>
  <c r="C1745" i="7"/>
  <c r="C1740" i="7"/>
  <c r="C1735" i="7"/>
  <c r="C1713" i="7"/>
  <c r="C1708" i="7"/>
  <c r="C1703" i="7"/>
  <c r="C1681" i="7"/>
  <c r="C1676" i="7"/>
  <c r="C1671" i="7"/>
  <c r="C2122" i="7"/>
  <c r="C2103" i="7"/>
  <c r="C2053" i="7"/>
  <c r="C2038" i="7"/>
  <c r="C2033" i="7"/>
  <c r="C2025" i="7"/>
  <c r="C2003" i="7"/>
  <c r="C1971" i="7"/>
  <c r="C1968" i="7"/>
  <c r="C1963" i="7"/>
  <c r="C1952" i="7"/>
  <c r="C1947" i="7"/>
  <c r="C1936" i="7"/>
  <c r="C1931" i="7"/>
  <c r="C1920" i="7"/>
  <c r="C1915" i="7"/>
  <c r="C1904" i="7"/>
  <c r="C1899" i="7"/>
  <c r="C1888" i="7"/>
  <c r="C1883" i="7"/>
  <c r="C1872" i="7"/>
  <c r="C1867" i="7"/>
  <c r="C1856" i="7"/>
  <c r="C1851" i="7"/>
  <c r="C1840" i="7"/>
  <c r="C1835" i="7"/>
  <c r="C1824" i="7"/>
  <c r="C1819" i="7"/>
  <c r="C1808" i="7"/>
  <c r="C1803" i="7"/>
  <c r="C1792" i="7"/>
  <c r="C1787" i="7"/>
  <c r="C1779" i="7"/>
  <c r="C1749" i="7"/>
  <c r="C1744" i="7"/>
  <c r="C1693" i="7"/>
  <c r="C1692" i="7"/>
  <c r="C1675" i="7"/>
  <c r="C1658" i="7"/>
  <c r="C1642" i="7"/>
  <c r="C1626" i="7"/>
  <c r="C1621" i="7"/>
  <c r="C1616" i="7"/>
  <c r="C1611" i="7"/>
  <c r="C1594" i="7"/>
  <c r="C1584" i="7"/>
  <c r="C1579" i="7"/>
  <c r="C1562" i="7"/>
  <c r="C1552" i="7"/>
  <c r="C1547" i="7"/>
  <c r="C1522" i="7"/>
  <c r="C1518" i="7"/>
  <c r="C1514" i="7"/>
  <c r="C1510" i="7"/>
  <c r="C1506" i="7"/>
  <c r="C1502" i="7"/>
  <c r="C1498" i="7"/>
  <c r="C1494" i="7"/>
  <c r="C1472" i="7"/>
  <c r="C1470" i="7"/>
  <c r="C1468" i="7"/>
  <c r="C1466" i="7"/>
  <c r="C1464" i="7"/>
  <c r="C1462" i="7"/>
  <c r="C1460" i="7"/>
  <c r="C1458" i="7"/>
  <c r="C1456" i="7"/>
  <c r="C1454" i="7"/>
  <c r="C1452" i="7"/>
  <c r="C1450" i="7"/>
  <c r="C1448" i="7"/>
  <c r="C1446" i="7"/>
  <c r="C1444" i="7"/>
  <c r="C1442" i="7"/>
  <c r="C1440" i="7"/>
  <c r="C1438" i="7"/>
  <c r="C1436" i="7"/>
  <c r="C1434" i="7"/>
  <c r="C1432" i="7"/>
  <c r="C1430" i="7"/>
  <c r="C1428" i="7"/>
  <c r="C1417" i="7"/>
  <c r="C1416" i="7"/>
  <c r="C1415" i="7"/>
  <c r="C1414" i="7"/>
  <c r="C1413" i="7"/>
  <c r="C1412" i="7"/>
  <c r="C1411" i="7"/>
  <c r="C1410" i="7"/>
  <c r="C1409" i="7"/>
  <c r="C1408" i="7"/>
  <c r="C1407" i="7"/>
  <c r="C1406" i="7"/>
  <c r="C1405" i="7"/>
  <c r="C1404" i="7"/>
  <c r="C1403" i="7"/>
  <c r="C1402" i="7"/>
  <c r="C1401" i="7"/>
  <c r="C1400" i="7"/>
  <c r="C1399" i="7"/>
  <c r="C1398" i="7"/>
  <c r="C1397" i="7"/>
  <c r="C1396" i="7"/>
  <c r="C1395" i="7"/>
  <c r="C1394" i="7"/>
  <c r="C1393" i="7"/>
  <c r="C1392" i="7"/>
  <c r="C1391" i="7"/>
  <c r="C1390" i="7"/>
  <c r="C1389" i="7"/>
  <c r="C1388" i="7"/>
  <c r="C1387" i="7"/>
  <c r="C1386" i="7"/>
  <c r="C1385" i="7"/>
  <c r="C1384" i="7"/>
  <c r="C1383" i="7"/>
  <c r="C1382" i="7"/>
  <c r="C1381" i="7"/>
  <c r="C1380" i="7"/>
  <c r="C1379" i="7"/>
  <c r="C1378" i="7"/>
  <c r="C1377" i="7"/>
  <c r="C1376" i="7"/>
  <c r="C1375" i="7"/>
  <c r="C1374" i="7"/>
  <c r="C1373" i="7"/>
  <c r="C1314" i="7"/>
  <c r="C1306" i="7"/>
  <c r="C1298" i="7"/>
  <c r="C1290" i="7"/>
  <c r="C1282" i="7"/>
  <c r="C1274" i="7"/>
  <c r="C1268" i="7"/>
  <c r="C1260" i="7"/>
  <c r="C1252" i="7"/>
  <c r="C1244" i="7"/>
  <c r="C1236" i="7"/>
  <c r="C1228" i="7"/>
  <c r="C1220" i="7"/>
  <c r="C1212" i="7"/>
  <c r="C1204" i="7"/>
  <c r="C1196" i="7"/>
  <c r="C1188" i="7"/>
  <c r="C1180" i="7"/>
  <c r="C1172" i="7"/>
  <c r="C1164" i="7"/>
  <c r="C1156" i="7"/>
  <c r="C1148" i="7"/>
  <c r="C1140" i="7"/>
  <c r="C1132" i="7"/>
  <c r="C1124" i="7"/>
  <c r="C1116" i="7"/>
  <c r="C1108" i="7"/>
  <c r="C1100" i="7"/>
  <c r="C1092" i="7"/>
  <c r="C1084" i="7"/>
  <c r="C1076" i="7"/>
  <c r="C1068" i="7"/>
  <c r="C1060" i="7"/>
  <c r="C1052" i="7"/>
  <c r="C1044" i="7"/>
  <c r="C1036" i="7"/>
  <c r="C1028" i="7"/>
  <c r="C1020" i="7"/>
  <c r="C1012" i="7"/>
  <c r="C1004" i="7"/>
  <c r="C996" i="7"/>
  <c r="C988" i="7"/>
  <c r="C980" i="7"/>
  <c r="C972" i="7"/>
  <c r="C964" i="7"/>
  <c r="C956" i="7"/>
  <c r="C948" i="7"/>
  <c r="C940" i="7"/>
  <c r="C932" i="7"/>
  <c r="C924" i="7"/>
  <c r="C916" i="7"/>
  <c r="C908" i="7"/>
  <c r="C900" i="7"/>
  <c r="C892" i="7"/>
  <c r="C884" i="7"/>
  <c r="C2077" i="7"/>
  <c r="C2071" i="7"/>
  <c r="C2026" i="7"/>
  <c r="C2013" i="7"/>
  <c r="C2006" i="7"/>
  <c r="C2005" i="7"/>
  <c r="C1969" i="7"/>
  <c r="C1958" i="7"/>
  <c r="C1953" i="7"/>
  <c r="C1942" i="7"/>
  <c r="C1937" i="7"/>
  <c r="C1926" i="7"/>
  <c r="C1921" i="7"/>
  <c r="C1910" i="7"/>
  <c r="C1905" i="7"/>
  <c r="C1894" i="7"/>
  <c r="C1889" i="7"/>
  <c r="C1878" i="7"/>
  <c r="C1873" i="7"/>
  <c r="C1862" i="7"/>
  <c r="C1857" i="7"/>
  <c r="C1846" i="7"/>
  <c r="C1841" i="7"/>
  <c r="C1830" i="7"/>
  <c r="C1825" i="7"/>
  <c r="C1814" i="7"/>
  <c r="C1809" i="7"/>
  <c r="C1798" i="7"/>
  <c r="C1793" i="7"/>
  <c r="C1781" i="7"/>
  <c r="C1776" i="7"/>
  <c r="C1725" i="7"/>
  <c r="C1724" i="7"/>
  <c r="C1707" i="7"/>
  <c r="C1695" i="7"/>
  <c r="C1689" i="7"/>
  <c r="C1684" i="7"/>
  <c r="C1679" i="7"/>
  <c r="C1668" i="7"/>
  <c r="C1665" i="7"/>
  <c r="C1652" i="7"/>
  <c r="C1649" i="7"/>
  <c r="C1636" i="7"/>
  <c r="C1633" i="7"/>
  <c r="C1614" i="7"/>
  <c r="C1604" i="7"/>
  <c r="C1599" i="7"/>
  <c r="C1582" i="7"/>
  <c r="C1572" i="7"/>
  <c r="C1567" i="7"/>
  <c r="C1550" i="7"/>
  <c r="C1540" i="7"/>
  <c r="C1532" i="7"/>
  <c r="C1492" i="7"/>
  <c r="C1490" i="7"/>
  <c r="C1488" i="7"/>
  <c r="C1486" i="7"/>
  <c r="C1484" i="7"/>
  <c r="C1482" i="7"/>
  <c r="C1480" i="7"/>
  <c r="C1478" i="7"/>
  <c r="C1476" i="7"/>
  <c r="C1474" i="7"/>
  <c r="C1426" i="7"/>
  <c r="C1422" i="7"/>
  <c r="C1315" i="7"/>
  <c r="C1307" i="7"/>
  <c r="C1299" i="7"/>
  <c r="C1291" i="7"/>
  <c r="C1283" i="7"/>
  <c r="C1275" i="7"/>
  <c r="C1269" i="7"/>
  <c r="C1261" i="7"/>
  <c r="C1253" i="7"/>
  <c r="C1245" i="7"/>
  <c r="C1237" i="7"/>
  <c r="C1229" i="7"/>
  <c r="C1221" i="7"/>
  <c r="C1213" i="7"/>
  <c r="C1205" i="7"/>
  <c r="C1197" i="7"/>
  <c r="C1189" i="7"/>
  <c r="C1181" i="7"/>
  <c r="C1173" i="7"/>
  <c r="C1165" i="7"/>
  <c r="C1157" i="7"/>
  <c r="C1149" i="7"/>
  <c r="C1141" i="7"/>
  <c r="C1133" i="7"/>
  <c r="C1125" i="7"/>
  <c r="C1117" i="7"/>
  <c r="C1109" i="7"/>
  <c r="C1101" i="7"/>
  <c r="C1093" i="7"/>
  <c r="C1085" i="7"/>
  <c r="C1077" i="7"/>
  <c r="C1069" i="7"/>
  <c r="C1061" i="7"/>
  <c r="C1053" i="7"/>
  <c r="C1045" i="7"/>
  <c r="C1037" i="7"/>
  <c r="C1029" i="7"/>
  <c r="C1021" i="7"/>
  <c r="C1013" i="7"/>
  <c r="C1005" i="7"/>
  <c r="C997" i="7"/>
  <c r="C989" i="7"/>
  <c r="C981" i="7"/>
  <c r="C973" i="7"/>
  <c r="C965" i="7"/>
  <c r="C957" i="7"/>
  <c r="C949" i="7"/>
  <c r="C941" i="7"/>
  <c r="C933" i="7"/>
  <c r="C925" i="7"/>
  <c r="C917" i="7"/>
  <c r="C909" i="7"/>
  <c r="C901" i="7"/>
  <c r="C893" i="7"/>
  <c r="C885" i="7"/>
  <c r="C2054" i="7"/>
  <c r="C2027" i="7"/>
  <c r="C2078" i="7"/>
  <c r="C2009" i="7"/>
  <c r="C1950" i="7"/>
  <c r="C1948" i="7"/>
  <c r="C1945" i="7"/>
  <c r="C1940" i="7"/>
  <c r="C1939" i="7"/>
  <c r="C1938" i="7"/>
  <c r="C1930" i="7"/>
  <c r="C1901" i="7"/>
  <c r="C1896" i="7"/>
  <c r="C1893" i="7"/>
  <c r="C1863" i="7"/>
  <c r="C1855" i="7"/>
  <c r="C1834" i="7"/>
  <c r="C1783" i="7"/>
  <c r="C1759" i="7"/>
  <c r="C1727" i="7"/>
  <c r="C1673" i="7"/>
  <c r="C1638" i="7"/>
  <c r="C1630" i="7"/>
  <c r="C1623" i="7"/>
  <c r="C1596" i="7"/>
  <c r="C1580" i="7"/>
  <c r="C1571" i="7"/>
  <c r="C1570" i="7"/>
  <c r="C1560" i="7"/>
  <c r="C2085" i="7"/>
  <c r="C2073" i="7"/>
  <c r="C2065" i="7"/>
  <c r="C2002" i="7"/>
  <c r="C1949" i="7"/>
  <c r="C1944" i="7"/>
  <c r="C1941" i="7"/>
  <c r="C1911" i="7"/>
  <c r="C1903" i="7"/>
  <c r="C1870" i="7"/>
  <c r="C1868" i="7"/>
  <c r="C1865" i="7"/>
  <c r="C1860" i="7"/>
  <c r="C1859" i="7"/>
  <c r="C1858" i="7"/>
  <c r="C1850" i="7"/>
  <c r="C1799" i="7"/>
  <c r="C1790" i="7"/>
  <c r="C1780" i="7"/>
  <c r="C1739" i="7"/>
  <c r="C1699" i="7"/>
  <c r="C1683" i="7"/>
  <c r="C1672" i="7"/>
  <c r="C1661" i="7"/>
  <c r="C1648" i="7"/>
  <c r="C1644" i="7"/>
  <c r="C1598" i="7"/>
  <c r="C1588" i="7"/>
  <c r="C1564" i="7"/>
  <c r="C2164" i="7"/>
  <c r="C2075" i="7"/>
  <c r="C2039" i="7"/>
  <c r="C2097" i="7"/>
  <c r="C2086" i="7"/>
  <c r="C2029" i="7"/>
  <c r="C2011" i="7"/>
  <c r="C1982" i="7"/>
  <c r="C2014" i="7"/>
  <c r="C1990" i="7"/>
  <c r="C1986" i="7"/>
  <c r="C1984" i="7"/>
  <c r="C2083" i="7"/>
  <c r="C2051" i="7"/>
  <c r="C2045" i="7"/>
  <c r="C2010" i="7"/>
  <c r="C1960" i="7"/>
  <c r="C1955" i="7"/>
  <c r="C1935" i="7"/>
  <c r="C1929" i="7"/>
  <c r="C1906" i="7"/>
  <c r="C1864" i="7"/>
  <c r="C1844" i="7"/>
  <c r="C1837" i="7"/>
  <c r="C1816" i="7"/>
  <c r="C1811" i="7"/>
  <c r="C1807" i="7"/>
  <c r="C1965" i="7"/>
  <c r="C1927" i="7"/>
  <c r="C1919" i="7"/>
  <c r="C1914" i="7"/>
  <c r="C1912" i="7"/>
  <c r="C1884" i="7"/>
  <c r="C1875" i="7"/>
  <c r="C1871" i="7"/>
  <c r="C1866" i="7"/>
  <c r="C1854" i="7"/>
  <c r="C1848" i="7"/>
  <c r="C1833" i="7"/>
  <c r="C1826" i="7"/>
  <c r="C1794" i="7"/>
  <c r="C1946" i="7"/>
  <c r="C1934" i="7"/>
  <c r="C1925" i="7"/>
  <c r="C1923" i="7"/>
  <c r="C1917" i="7"/>
  <c r="C1964" i="7"/>
  <c r="C1962" i="7"/>
  <c r="C1961" i="7"/>
  <c r="C1954" i="7"/>
  <c r="C1967" i="7"/>
  <c r="C1932" i="7"/>
  <c r="C1916" i="7"/>
  <c r="C1900" i="7"/>
  <c r="C1890" i="7"/>
  <c r="C2066" i="7"/>
  <c r="C1966" i="7"/>
  <c r="C1908" i="7"/>
  <c r="C1897" i="7"/>
  <c r="C1974" i="7"/>
  <c r="C1957" i="7"/>
  <c r="C1956" i="7"/>
  <c r="C1924" i="7"/>
  <c r="C1909" i="7"/>
  <c r="C1895" i="7"/>
  <c r="C1885" i="7"/>
  <c r="C1881" i="7"/>
  <c r="C1853" i="7"/>
  <c r="C1821" i="7"/>
  <c r="C1818" i="7"/>
  <c r="C1817" i="7"/>
  <c r="C1812" i="7"/>
  <c r="C1805" i="7"/>
  <c r="C1796" i="7"/>
  <c r="C1788" i="7"/>
  <c r="C1959" i="7"/>
  <c r="C1922" i="7"/>
  <c r="C1886" i="7"/>
  <c r="C1852" i="7"/>
  <c r="C1849" i="7"/>
  <c r="C1847" i="7"/>
  <c r="C1843" i="7"/>
  <c r="C1797" i="7"/>
  <c r="C1951" i="7"/>
  <c r="C1839" i="7"/>
  <c r="C1823" i="7"/>
  <c r="C1815" i="7"/>
  <c r="C1810" i="7"/>
  <c r="C1913" i="7"/>
  <c r="C1891" i="7"/>
  <c r="C1882" i="7"/>
  <c r="C1879" i="7"/>
  <c r="C1836" i="7"/>
  <c r="C1832" i="7"/>
  <c r="C1827" i="7"/>
  <c r="C1801" i="7"/>
  <c r="C1800" i="7"/>
  <c r="C1785" i="7"/>
  <c r="C1943" i="7"/>
  <c r="C1898" i="7"/>
  <c r="C1842" i="7"/>
  <c r="C1813" i="7"/>
  <c r="C1791" i="7"/>
  <c r="C1907" i="7"/>
  <c r="C1880" i="7"/>
  <c r="C1877" i="7"/>
  <c r="C1928" i="7"/>
  <c r="C1902" i="7"/>
  <c r="C1869" i="7"/>
  <c r="C1876" i="7"/>
  <c r="C1874" i="7"/>
  <c r="C1802" i="7"/>
  <c r="C1764" i="7"/>
  <c r="C1756" i="7"/>
  <c r="C1743" i="7"/>
  <c r="C1719" i="7"/>
  <c r="C1709" i="7"/>
  <c r="C1697" i="7"/>
  <c r="C1666" i="7"/>
  <c r="C1918" i="7"/>
  <c r="C1887" i="7"/>
  <c r="C1752" i="7"/>
  <c r="C1747" i="7"/>
  <c r="C1731" i="7"/>
  <c r="C1711" i="7"/>
  <c r="C1705" i="7"/>
  <c r="C1662" i="7"/>
  <c r="C1838" i="7"/>
  <c r="C1806" i="7"/>
  <c r="C1804" i="7"/>
  <c r="C1789" i="7"/>
  <c r="C1786" i="7"/>
  <c r="C1751" i="7"/>
  <c r="C1736" i="7"/>
  <c r="C1775" i="7"/>
  <c r="C1769" i="7"/>
  <c r="C1763" i="7"/>
  <c r="C1761" i="7"/>
  <c r="C1757" i="7"/>
  <c r="C1845" i="7"/>
  <c r="C1831" i="7"/>
  <c r="C1829" i="7"/>
  <c r="C1822" i="7"/>
  <c r="C1795" i="7"/>
  <c r="C1784" i="7"/>
  <c r="C1773" i="7"/>
  <c r="C1771" i="7"/>
  <c r="C1753" i="7"/>
  <c r="C1741" i="7"/>
  <c r="C1732" i="7"/>
  <c r="C1892" i="7"/>
  <c r="C1768" i="7"/>
  <c r="C1729" i="7"/>
  <c r="C1748" i="7"/>
  <c r="C1640" i="7"/>
  <c r="C1634" i="7"/>
  <c r="C1629" i="7"/>
  <c r="C1628" i="7"/>
  <c r="C1617" i="7"/>
  <c r="C1607" i="7"/>
  <c r="C1592" i="7"/>
  <c r="C1587" i="7"/>
  <c r="C1575" i="7"/>
  <c r="C1566" i="7"/>
  <c r="C1563" i="7"/>
  <c r="C1521" i="7"/>
  <c r="C1516" i="7"/>
  <c r="C1501" i="7"/>
  <c r="C1477" i="7"/>
  <c r="C1467" i="7"/>
  <c r="C1451" i="7"/>
  <c r="C1435" i="7"/>
  <c r="C1419" i="7"/>
  <c r="C1737" i="7"/>
  <c r="C1716" i="7"/>
  <c r="C1687" i="7"/>
  <c r="C1646" i="7"/>
  <c r="C1622" i="7"/>
  <c r="C1558" i="7"/>
  <c r="C1519" i="7"/>
  <c r="C1509" i="7"/>
  <c r="C1504" i="7"/>
  <c r="C1499" i="7"/>
  <c r="C1496" i="7"/>
  <c r="C1491" i="7"/>
  <c r="C1475" i="7"/>
  <c r="C1457" i="7"/>
  <c r="C1441" i="7"/>
  <c r="C1861" i="7"/>
  <c r="C1828" i="7"/>
  <c r="C1721" i="7"/>
  <c r="C1715" i="7"/>
  <c r="C1680" i="7"/>
  <c r="C1650" i="7"/>
  <c r="C1618" i="7"/>
  <c r="C1610" i="7"/>
  <c r="C1608" i="7"/>
  <c r="C1590" i="7"/>
  <c r="C1544" i="7"/>
  <c r="C1542" i="7"/>
  <c r="C1534" i="7"/>
  <c r="C1524" i="7"/>
  <c r="C1507" i="7"/>
  <c r="C1489" i="7"/>
  <c r="C1712" i="7"/>
  <c r="C1677" i="7"/>
  <c r="C1627" i="7"/>
  <c r="C1603" i="7"/>
  <c r="C1559" i="7"/>
  <c r="C1556" i="7"/>
  <c r="C1660" i="7"/>
  <c r="C1632" i="7"/>
  <c r="C1625" i="7"/>
  <c r="C1619" i="7"/>
  <c r="C1528" i="7"/>
  <c r="C1685" i="7"/>
  <c r="C1656" i="7"/>
  <c r="C1653" i="7"/>
  <c r="C1637" i="7"/>
  <c r="C1624" i="7"/>
  <c r="C1602" i="7"/>
  <c r="C1600" i="7"/>
  <c r="C1576" i="7"/>
  <c r="C1551" i="7"/>
  <c r="C1543" i="7"/>
  <c r="C1531" i="7"/>
  <c r="C1720" i="7"/>
  <c r="C1717" i="7"/>
  <c r="C1664" i="7"/>
  <c r="C1591" i="7"/>
  <c r="C1578" i="7"/>
  <c r="C1574" i="7"/>
  <c r="C1555" i="7"/>
  <c r="C1548" i="7"/>
  <c r="C1700" i="7"/>
  <c r="C1645" i="7"/>
  <c r="C1641" i="7"/>
  <c r="C1595" i="7"/>
  <c r="C1583" i="7"/>
  <c r="C1520" i="7"/>
  <c r="C1503" i="7"/>
  <c r="C1497" i="7"/>
  <c r="C1487" i="7"/>
  <c r="C1820" i="7"/>
  <c r="C1657" i="7"/>
  <c r="C1538" i="7"/>
  <c r="C1526" i="7"/>
  <c r="C1517" i="7"/>
  <c r="C1515" i="7"/>
  <c r="C1471" i="7"/>
  <c r="C1465" i="7"/>
  <c r="C1453" i="7"/>
  <c r="C1447" i="7"/>
  <c r="C1445" i="7"/>
  <c r="C1439" i="7"/>
  <c r="C1433" i="7"/>
  <c r="C1620" i="7"/>
  <c r="C1546" i="7"/>
  <c r="C1539" i="7"/>
  <c r="C1933" i="7"/>
  <c r="C1688" i="7"/>
  <c r="C1554" i="7"/>
  <c r="C1704" i="7"/>
  <c r="C1654" i="7"/>
  <c r="C1612" i="7"/>
  <c r="C1606" i="7"/>
  <c r="C1586" i="7"/>
  <c r="C1568" i="7"/>
  <c r="C1536" i="7"/>
  <c r="C1535" i="7"/>
  <c r="C1527" i="7"/>
  <c r="C1530" i="7"/>
  <c r="C1525" i="7"/>
  <c r="C1508" i="7"/>
  <c r="C1423" i="7"/>
  <c r="C1511" i="7"/>
  <c r="C1505" i="7"/>
  <c r="C1485" i="7"/>
  <c r="C1473" i="7"/>
  <c r="C1459" i="7"/>
  <c r="C1443" i="7"/>
  <c r="C1425" i="7"/>
  <c r="C1479" i="7"/>
  <c r="C1469" i="7"/>
  <c r="C1463" i="7"/>
  <c r="C1513" i="7"/>
  <c r="C1500" i="7"/>
  <c r="C1495" i="7"/>
  <c r="C1483" i="7"/>
  <c r="C1481" i="7"/>
  <c r="C1437" i="7"/>
  <c r="C1431" i="7"/>
  <c r="C1420" i="7"/>
  <c r="C1455" i="7"/>
  <c r="C1449" i="7"/>
  <c r="C1424" i="7"/>
  <c r="C1523" i="7"/>
  <c r="C1461" i="7"/>
  <c r="C1512" i="7"/>
  <c r="C1429" i="7"/>
  <c r="C1421" i="7"/>
  <c r="C1338" i="7"/>
  <c r="C1337" i="7"/>
  <c r="C1336" i="7"/>
  <c r="C1335" i="7"/>
  <c r="C1334" i="7"/>
  <c r="C1333" i="7"/>
  <c r="C1332" i="7"/>
  <c r="C1331" i="7"/>
  <c r="C1330" i="7"/>
  <c r="C1329" i="7"/>
  <c r="C1328" i="7"/>
  <c r="C1327" i="7"/>
  <c r="C1326" i="7"/>
  <c r="C1325" i="7"/>
  <c r="C1324" i="7"/>
  <c r="C1323" i="7"/>
  <c r="C1322" i="7"/>
  <c r="C1321" i="7"/>
  <c r="C1320" i="7"/>
  <c r="C1319" i="7"/>
  <c r="C1318" i="7"/>
  <c r="C1309" i="7"/>
  <c r="C1305" i="7"/>
  <c r="C1304" i="7"/>
  <c r="C1294" i="7"/>
  <c r="C1284" i="7"/>
  <c r="C1279" i="7"/>
  <c r="C1264" i="7"/>
  <c r="C1369" i="7"/>
  <c r="C1285" i="7"/>
  <c r="C1281" i="7"/>
  <c r="C1280" i="7"/>
  <c r="C1310" i="7"/>
  <c r="C1300" i="7"/>
  <c r="C1295" i="7"/>
  <c r="C1270" i="7"/>
  <c r="C1301" i="7"/>
  <c r="C1297" i="7"/>
  <c r="C1296" i="7"/>
  <c r="C1286" i="7"/>
  <c r="C1276" i="7"/>
  <c r="C1371" i="7"/>
  <c r="C1316" i="7"/>
  <c r="C1311" i="7"/>
  <c r="C1367" i="7"/>
  <c r="C1366" i="7"/>
  <c r="C1365" i="7"/>
  <c r="C1364" i="7"/>
  <c r="C1363" i="7"/>
  <c r="C1362" i="7"/>
  <c r="C1361" i="7"/>
  <c r="C1360" i="7"/>
  <c r="C1359" i="7"/>
  <c r="C1358" i="7"/>
  <c r="C1357" i="7"/>
  <c r="C1356" i="7"/>
  <c r="C1355" i="7"/>
  <c r="C1354" i="7"/>
  <c r="C1353" i="7"/>
  <c r="C1352" i="7"/>
  <c r="C1351" i="7"/>
  <c r="C1350" i="7"/>
  <c r="C1349" i="7"/>
  <c r="C1348" i="7"/>
  <c r="C1347" i="7"/>
  <c r="C1346" i="7"/>
  <c r="C1345" i="7"/>
  <c r="C1344" i="7"/>
  <c r="C1343" i="7"/>
  <c r="C1342" i="7"/>
  <c r="C1341" i="7"/>
  <c r="C1340" i="7"/>
  <c r="C1339" i="7"/>
  <c r="C1313" i="7"/>
  <c r="C1312" i="7"/>
  <c r="C1302" i="7"/>
  <c r="C1370" i="7"/>
  <c r="C1293" i="7"/>
  <c r="C1289" i="7"/>
  <c r="C1288" i="7"/>
  <c r="C1278" i="7"/>
  <c r="C1263" i="7"/>
  <c r="C1259" i="7"/>
  <c r="C1258" i="7"/>
  <c r="C1272" i="7"/>
  <c r="C1265" i="7"/>
  <c r="C1262" i="7"/>
  <c r="C1247" i="7"/>
  <c r="C1243" i="7"/>
  <c r="C1242" i="7"/>
  <c r="C1232" i="7"/>
  <c r="C1222" i="7"/>
  <c r="C1217" i="7"/>
  <c r="C1183" i="7"/>
  <c r="C1179" i="7"/>
  <c r="C1178" i="7"/>
  <c r="C1168" i="7"/>
  <c r="C1158" i="7"/>
  <c r="C1153" i="7"/>
  <c r="C1119" i="7"/>
  <c r="C1115" i="7"/>
  <c r="C1114" i="7"/>
  <c r="C1104" i="7"/>
  <c r="C1094" i="7"/>
  <c r="C1089" i="7"/>
  <c r="C1055" i="7"/>
  <c r="C1051" i="7"/>
  <c r="C1050" i="7"/>
  <c r="C1040" i="7"/>
  <c r="C1030" i="7"/>
  <c r="C1027" i="7"/>
  <c r="C1026" i="7"/>
  <c r="C998" i="7"/>
  <c r="C993" i="7"/>
  <c r="C974" i="7"/>
  <c r="C969" i="7"/>
  <c r="C960" i="7"/>
  <c r="C950" i="7"/>
  <c r="C945" i="7"/>
  <c r="C902" i="7"/>
  <c r="C899" i="7"/>
  <c r="C898" i="7"/>
  <c r="C879" i="7"/>
  <c r="C878" i="7"/>
  <c r="C877" i="7"/>
  <c r="C876" i="7"/>
  <c r="C875" i="7"/>
  <c r="C867" i="7"/>
  <c r="C859" i="7"/>
  <c r="C858" i="7"/>
  <c r="C857" i="7"/>
  <c r="C856" i="7"/>
  <c r="C855" i="7"/>
  <c r="C854" i="7"/>
  <c r="C853" i="7"/>
  <c r="C852" i="7"/>
  <c r="C851" i="7"/>
  <c r="C850" i="7"/>
  <c r="C849" i="7"/>
  <c r="C848" i="7"/>
  <c r="C847" i="7"/>
  <c r="C846" i="7"/>
  <c r="C845" i="7"/>
  <c r="C844" i="7"/>
  <c r="C843" i="7"/>
  <c r="C842" i="7"/>
  <c r="C841" i="7"/>
  <c r="C840" i="7"/>
  <c r="C839" i="7"/>
  <c r="C838" i="7"/>
  <c r="C837" i="7"/>
  <c r="C836" i="7"/>
  <c r="C828" i="7"/>
  <c r="C820" i="7"/>
  <c r="C812" i="7"/>
  <c r="C804" i="7"/>
  <c r="C796" i="7"/>
  <c r="C788" i="7"/>
  <c r="C780" i="7"/>
  <c r="C772" i="7"/>
  <c r="C764" i="7"/>
  <c r="C756" i="7"/>
  <c r="C748" i="7"/>
  <c r="C740" i="7"/>
  <c r="C735" i="7"/>
  <c r="C727" i="7"/>
  <c r="C1308" i="7"/>
  <c r="C1266" i="7"/>
  <c r="C1223" i="7"/>
  <c r="C1219" i="7"/>
  <c r="C1218" i="7"/>
  <c r="C1208" i="7"/>
  <c r="C1198" i="7"/>
  <c r="C1193" i="7"/>
  <c r="C1159" i="7"/>
  <c r="C1155" i="7"/>
  <c r="C1154" i="7"/>
  <c r="C1144" i="7"/>
  <c r="C1134" i="7"/>
  <c r="C1129" i="7"/>
  <c r="C1095" i="7"/>
  <c r="C1091" i="7"/>
  <c r="C1090" i="7"/>
  <c r="C1080" i="7"/>
  <c r="C1070" i="7"/>
  <c r="C1065" i="7"/>
  <c r="C1031" i="7"/>
  <c r="C1017" i="7"/>
  <c r="C1008" i="7"/>
  <c r="C999" i="7"/>
  <c r="C995" i="7"/>
  <c r="C994" i="7"/>
  <c r="C984" i="7"/>
  <c r="C975" i="7"/>
  <c r="C971" i="7"/>
  <c r="C970" i="7"/>
  <c r="C951" i="7"/>
  <c r="C947" i="7"/>
  <c r="C946" i="7"/>
  <c r="C936" i="7"/>
  <c r="C926" i="7"/>
  <c r="C921" i="7"/>
  <c r="C912" i="7"/>
  <c r="C903" i="7"/>
  <c r="C889" i="7"/>
  <c r="C868" i="7"/>
  <c r="C860" i="7"/>
  <c r="C829" i="7"/>
  <c r="C821" i="7"/>
  <c r="C813" i="7"/>
  <c r="C805" i="7"/>
  <c r="C797" i="7"/>
  <c r="C789" i="7"/>
  <c r="C781" i="7"/>
  <c r="C773" i="7"/>
  <c r="C765" i="7"/>
  <c r="C757" i="7"/>
  <c r="C749" i="7"/>
  <c r="C741" i="7"/>
  <c r="C732" i="7"/>
  <c r="C724" i="7"/>
  <c r="C1368" i="7"/>
  <c r="C1267" i="7"/>
  <c r="C1248" i="7"/>
  <c r="C1238" i="7"/>
  <c r="C1233" i="7"/>
  <c r="C1199" i="7"/>
  <c r="C1195" i="7"/>
  <c r="C1194" i="7"/>
  <c r="C1184" i="7"/>
  <c r="C1174" i="7"/>
  <c r="C1169" i="7"/>
  <c r="C1292" i="7"/>
  <c r="C1287" i="7"/>
  <c r="C1257" i="7"/>
  <c r="C1239" i="7"/>
  <c r="C1235" i="7"/>
  <c r="C1234" i="7"/>
  <c r="C1224" i="7"/>
  <c r="C1214" i="7"/>
  <c r="C1209" i="7"/>
  <c r="C1303" i="7"/>
  <c r="C1254" i="7"/>
  <c r="C1249" i="7"/>
  <c r="C1215" i="7"/>
  <c r="C1211" i="7"/>
  <c r="C1210" i="7"/>
  <c r="C1200" i="7"/>
  <c r="C1190" i="7"/>
  <c r="C1185" i="7"/>
  <c r="C1151" i="7"/>
  <c r="C1147" i="7"/>
  <c r="C1146" i="7"/>
  <c r="C1255" i="7"/>
  <c r="C1251" i="7"/>
  <c r="C1250" i="7"/>
  <c r="C1240" i="7"/>
  <c r="C1230" i="7"/>
  <c r="C1225" i="7"/>
  <c r="C1191" i="7"/>
  <c r="C1187" i="7"/>
  <c r="C1186" i="7"/>
  <c r="C1176" i="7"/>
  <c r="C1166" i="7"/>
  <c r="C1161" i="7"/>
  <c r="C1277" i="7"/>
  <c r="C1231" i="7"/>
  <c r="C1227" i="7"/>
  <c r="C1226" i="7"/>
  <c r="C1216" i="7"/>
  <c r="C1206" i="7"/>
  <c r="C1201" i="7"/>
  <c r="C1167" i="7"/>
  <c r="C1163" i="7"/>
  <c r="C1162" i="7"/>
  <c r="C1152" i="7"/>
  <c r="C1271" i="7"/>
  <c r="C1182" i="7"/>
  <c r="C1177" i="7"/>
  <c r="C1142" i="7"/>
  <c r="C1099" i="7"/>
  <c r="C1086" i="7"/>
  <c r="C1083" i="7"/>
  <c r="C1075" i="7"/>
  <c r="C1049" i="7"/>
  <c r="C1046" i="7"/>
  <c r="C1023" i="7"/>
  <c r="C1018" i="7"/>
  <c r="C1014" i="7"/>
  <c r="C1010" i="7"/>
  <c r="C1207" i="7"/>
  <c r="C1192" i="7"/>
  <c r="C1143" i="7"/>
  <c r="C1130" i="7"/>
  <c r="C1126" i="7"/>
  <c r="C1111" i="7"/>
  <c r="C1106" i="7"/>
  <c r="C1098" i="7"/>
  <c r="C1097" i="7"/>
  <c r="C1074" i="7"/>
  <c r="C1073" i="7"/>
  <c r="C1072" i="7"/>
  <c r="C1059" i="7"/>
  <c r="C1041" i="7"/>
  <c r="C1039" i="7"/>
  <c r="C1024" i="7"/>
  <c r="C1003" i="7"/>
  <c r="C990" i="7"/>
  <c r="C987" i="7"/>
  <c r="C1246" i="7"/>
  <c r="C1139" i="7"/>
  <c r="C1113" i="7"/>
  <c r="C1110" i="7"/>
  <c r="C1056" i="7"/>
  <c r="C1043" i="7"/>
  <c r="C1006" i="7"/>
  <c r="C1000" i="7"/>
  <c r="C986" i="7"/>
  <c r="C1138" i="7"/>
  <c r="C1137" i="7"/>
  <c r="C1136" i="7"/>
  <c r="C1123" i="7"/>
  <c r="C1105" i="7"/>
  <c r="C1103" i="7"/>
  <c r="C1081" i="7"/>
  <c r="C1019" i="7"/>
  <c r="C1016" i="7"/>
  <c r="C1015" i="7"/>
  <c r="C1007" i="7"/>
  <c r="C1256" i="7"/>
  <c r="C1170" i="7"/>
  <c r="C1160" i="7"/>
  <c r="C1135" i="7"/>
  <c r="C1131" i="7"/>
  <c r="C1128" i="7"/>
  <c r="C1127" i="7"/>
  <c r="C1122" i="7"/>
  <c r="C1121" i="7"/>
  <c r="C1102" i="7"/>
  <c r="C1078" i="7"/>
  <c r="C1035" i="7"/>
  <c r="C985" i="7"/>
  <c r="C1120" i="7"/>
  <c r="C1107" i="7"/>
  <c r="C1088" i="7"/>
  <c r="C1087" i="7"/>
  <c r="C1079" i="7"/>
  <c r="C1066" i="7"/>
  <c r="C1062" i="7"/>
  <c r="C1047" i="7"/>
  <c r="C1042" i="7"/>
  <c r="C1034" i="7"/>
  <c r="C1033" i="7"/>
  <c r="C1011" i="7"/>
  <c r="C1171" i="7"/>
  <c r="C1145" i="7"/>
  <c r="C1054" i="7"/>
  <c r="C1048" i="7"/>
  <c r="C1032" i="7"/>
  <c r="C992" i="7"/>
  <c r="C991" i="7"/>
  <c r="C983" i="7"/>
  <c r="C1202" i="7"/>
  <c r="C1112" i="7"/>
  <c r="C1002" i="7"/>
  <c r="C982" i="7"/>
  <c r="C955" i="7"/>
  <c r="C942" i="7"/>
  <c r="C939" i="7"/>
  <c r="C931" i="7"/>
  <c r="C913" i="7"/>
  <c r="C906" i="7"/>
  <c r="C905" i="7"/>
  <c r="C883" i="7"/>
  <c r="C873" i="7"/>
  <c r="C832" i="7"/>
  <c r="C826" i="7"/>
  <c r="C803" i="7"/>
  <c r="C799" i="7"/>
  <c r="C785" i="7"/>
  <c r="C782" i="7"/>
  <c r="C768" i="7"/>
  <c r="C762" i="7"/>
  <c r="C739" i="7"/>
  <c r="C734" i="7"/>
  <c r="C726" i="7"/>
  <c r="C1096" i="7"/>
  <c r="C1038" i="7"/>
  <c r="C1025" i="7"/>
  <c r="C1022" i="7"/>
  <c r="C962" i="7"/>
  <c r="C954" i="7"/>
  <c r="C953" i="7"/>
  <c r="C930" i="7"/>
  <c r="C929" i="7"/>
  <c r="C928" i="7"/>
  <c r="C910" i="7"/>
  <c r="C904" i="7"/>
  <c r="C872" i="7"/>
  <c r="C869" i="7"/>
  <c r="C825" i="7"/>
  <c r="C822" i="7"/>
  <c r="C808" i="7"/>
  <c r="C802" i="7"/>
  <c r="C779" i="7"/>
  <c r="C775" i="7"/>
  <c r="C761" i="7"/>
  <c r="C758" i="7"/>
  <c r="C744" i="7"/>
  <c r="C736" i="7"/>
  <c r="C728" i="7"/>
  <c r="C1203" i="7"/>
  <c r="C1058" i="7"/>
  <c r="C1001" i="7"/>
  <c r="C977" i="7"/>
  <c r="C976" i="7"/>
  <c r="C952" i="7"/>
  <c r="C938" i="7"/>
  <c r="C927" i="7"/>
  <c r="C923" i="7"/>
  <c r="C920" i="7"/>
  <c r="C919" i="7"/>
  <c r="C911" i="7"/>
  <c r="C895" i="7"/>
  <c r="C890" i="7"/>
  <c r="C886" i="7"/>
  <c r="C882" i="7"/>
  <c r="C866" i="7"/>
  <c r="C862" i="7"/>
  <c r="C819" i="7"/>
  <c r="C815" i="7"/>
  <c r="C801" i="7"/>
  <c r="C798" i="7"/>
  <c r="C784" i="7"/>
  <c r="C778" i="7"/>
  <c r="C755" i="7"/>
  <c r="C751" i="7"/>
  <c r="C738" i="7"/>
  <c r="C730" i="7"/>
  <c r="C722" i="7"/>
  <c r="C721" i="7"/>
  <c r="C720" i="7"/>
  <c r="C719" i="7"/>
  <c r="C718" i="7"/>
  <c r="C717" i="7"/>
  <c r="C716" i="7"/>
  <c r="C715" i="7"/>
  <c r="C714" i="7"/>
  <c r="C713" i="7"/>
  <c r="C712" i="7"/>
  <c r="C711" i="7"/>
  <c r="C710" i="7"/>
  <c r="C979" i="7"/>
  <c r="C968" i="7"/>
  <c r="C967" i="7"/>
  <c r="C896" i="7"/>
  <c r="C871" i="7"/>
  <c r="C865" i="7"/>
  <c r="C824" i="7"/>
  <c r="C818" i="7"/>
  <c r="C795" i="7"/>
  <c r="C791" i="7"/>
  <c r="C777" i="7"/>
  <c r="C774" i="7"/>
  <c r="C760" i="7"/>
  <c r="C754" i="7"/>
  <c r="C1071" i="7"/>
  <c r="C1063" i="7"/>
  <c r="C1057" i="7"/>
  <c r="C961" i="7"/>
  <c r="C959" i="7"/>
  <c r="C937" i="7"/>
  <c r="C915" i="7"/>
  <c r="C897" i="7"/>
  <c r="C894" i="7"/>
  <c r="C881" i="7"/>
  <c r="C864" i="7"/>
  <c r="C861" i="7"/>
  <c r="C835" i="7"/>
  <c r="C831" i="7"/>
  <c r="C817" i="7"/>
  <c r="C814" i="7"/>
  <c r="C800" i="7"/>
  <c r="C794" i="7"/>
  <c r="C771" i="7"/>
  <c r="C767" i="7"/>
  <c r="C753" i="7"/>
  <c r="C750" i="7"/>
  <c r="C737" i="7"/>
  <c r="C731" i="7"/>
  <c r="C729" i="7"/>
  <c r="C723" i="7"/>
  <c r="C1150" i="7"/>
  <c r="C966" i="7"/>
  <c r="C958" i="7"/>
  <c r="C934" i="7"/>
  <c r="C834" i="7"/>
  <c r="C811" i="7"/>
  <c r="C807" i="7"/>
  <c r="C793" i="7"/>
  <c r="C790" i="7"/>
  <c r="C776" i="7"/>
  <c r="C770" i="7"/>
  <c r="C747" i="7"/>
  <c r="C743" i="7"/>
  <c r="C1118" i="7"/>
  <c r="C963" i="7"/>
  <c r="C944" i="7"/>
  <c r="C943" i="7"/>
  <c r="C935" i="7"/>
  <c r="C922" i="7"/>
  <c r="C918" i="7"/>
  <c r="C914" i="7"/>
  <c r="C891" i="7"/>
  <c r="C888" i="7"/>
  <c r="C887" i="7"/>
  <c r="C863" i="7"/>
  <c r="C833" i="7"/>
  <c r="C830" i="7"/>
  <c r="C816" i="7"/>
  <c r="C810" i="7"/>
  <c r="C787" i="7"/>
  <c r="C783" i="7"/>
  <c r="C769" i="7"/>
  <c r="C766" i="7"/>
  <c r="C752" i="7"/>
  <c r="C746" i="7"/>
  <c r="C733" i="7"/>
  <c r="C725" i="7"/>
  <c r="C1175" i="7"/>
  <c r="C694" i="7"/>
  <c r="C689" i="7"/>
  <c r="C681" i="7"/>
  <c r="C675" i="7"/>
  <c r="C674" i="7"/>
  <c r="C673" i="7"/>
  <c r="C672" i="7"/>
  <c r="C671" i="7"/>
  <c r="C670" i="7"/>
  <c r="C669" i="7"/>
  <c r="C668" i="7"/>
  <c r="C667" i="7"/>
  <c r="C666" i="7"/>
  <c r="C665" i="7"/>
  <c r="C664" i="7"/>
  <c r="C663" i="7"/>
  <c r="C662" i="7"/>
  <c r="C661" i="7"/>
  <c r="C660" i="7"/>
  <c r="C659" i="7"/>
  <c r="C658" i="7"/>
  <c r="C657" i="7"/>
  <c r="C656" i="7"/>
  <c r="C655" i="7"/>
  <c r="C654" i="7"/>
  <c r="C653" i="7"/>
  <c r="C652" i="7"/>
  <c r="C651" i="7"/>
  <c r="C650" i="7"/>
  <c r="C649" i="7"/>
  <c r="C648" i="7"/>
  <c r="C647" i="7"/>
  <c r="C646" i="7"/>
  <c r="C644" i="7"/>
  <c r="C642" i="7"/>
  <c r="C640" i="7"/>
  <c r="C638" i="7"/>
  <c r="C636" i="7"/>
  <c r="C634" i="7"/>
  <c r="C632" i="7"/>
  <c r="C630" i="7"/>
  <c r="C628" i="7"/>
  <c r="C626" i="7"/>
  <c r="C624" i="7"/>
  <c r="C622" i="7"/>
  <c r="C620" i="7"/>
  <c r="C618" i="7"/>
  <c r="C786" i="7"/>
  <c r="C763" i="7"/>
  <c r="C745" i="7"/>
  <c r="C691" i="7"/>
  <c r="C684" i="7"/>
  <c r="C676" i="7"/>
  <c r="C1009" i="7"/>
  <c r="C809" i="7"/>
  <c r="C792" i="7"/>
  <c r="C687" i="7"/>
  <c r="C679" i="7"/>
  <c r="C1067" i="7"/>
  <c r="C978" i="7"/>
  <c r="C907" i="7"/>
  <c r="C870" i="7"/>
  <c r="C827" i="7"/>
  <c r="C693" i="7"/>
  <c r="C682" i="7"/>
  <c r="C690" i="7"/>
  <c r="C685" i="7"/>
  <c r="C677" i="7"/>
  <c r="C645" i="7"/>
  <c r="C643" i="7"/>
  <c r="C641" i="7"/>
  <c r="C639" i="7"/>
  <c r="C637" i="7"/>
  <c r="C635" i="7"/>
  <c r="C633" i="7"/>
  <c r="C631" i="7"/>
  <c r="C629" i="7"/>
  <c r="C627" i="7"/>
  <c r="C625" i="7"/>
  <c r="C623" i="7"/>
  <c r="C621" i="7"/>
  <c r="C619" i="7"/>
  <c r="C1064" i="7"/>
  <c r="C742" i="7"/>
  <c r="C709" i="7"/>
  <c r="C708" i="7"/>
  <c r="C707" i="7"/>
  <c r="C706" i="7"/>
  <c r="C705" i="7"/>
  <c r="C704" i="7"/>
  <c r="C703" i="7"/>
  <c r="C702" i="7"/>
  <c r="C701" i="7"/>
  <c r="C700" i="7"/>
  <c r="C699" i="7"/>
  <c r="C698" i="7"/>
  <c r="C697" i="7"/>
  <c r="C696" i="7"/>
  <c r="C695" i="7"/>
  <c r="C688" i="7"/>
  <c r="C680" i="7"/>
  <c r="C617" i="7"/>
  <c r="C616" i="7"/>
  <c r="C615" i="7"/>
  <c r="C614" i="7"/>
  <c r="C613" i="7"/>
  <c r="C612" i="7"/>
  <c r="C611" i="7"/>
  <c r="C610" i="7"/>
  <c r="C609" i="7"/>
  <c r="C608" i="7"/>
  <c r="C607" i="7"/>
  <c r="C606" i="7"/>
  <c r="C605" i="7"/>
  <c r="C604" i="7"/>
  <c r="C603" i="7"/>
  <c r="C602" i="7"/>
  <c r="C601" i="7"/>
  <c r="C600" i="7"/>
  <c r="C599" i="7"/>
  <c r="C598" i="7"/>
  <c r="C597" i="7"/>
  <c r="C596" i="7"/>
  <c r="C595" i="7"/>
  <c r="C594" i="7"/>
  <c r="C593" i="7"/>
  <c r="C592" i="7"/>
  <c r="C591" i="7"/>
  <c r="C590" i="7"/>
  <c r="C589" i="7"/>
  <c r="C588" i="7"/>
  <c r="C587" i="7"/>
  <c r="C586" i="7"/>
  <c r="C585" i="7"/>
  <c r="C584" i="7"/>
  <c r="C583" i="7"/>
  <c r="C582" i="7"/>
  <c r="C581" i="7"/>
  <c r="C580" i="7"/>
  <c r="C579" i="7"/>
  <c r="C578" i="7"/>
  <c r="C577" i="7"/>
  <c r="C576" i="7"/>
  <c r="C575" i="7"/>
  <c r="C574" i="7"/>
  <c r="C573" i="7"/>
  <c r="C572" i="7"/>
  <c r="C571" i="7"/>
  <c r="C570" i="7"/>
  <c r="C569" i="7"/>
  <c r="C568" i="7"/>
  <c r="C567" i="7"/>
  <c r="C566" i="7"/>
  <c r="C565" i="7"/>
  <c r="C564" i="7"/>
  <c r="C563" i="7"/>
  <c r="C562" i="7"/>
  <c r="C561" i="7"/>
  <c r="C560" i="7"/>
  <c r="C559" i="7"/>
  <c r="C558" i="7"/>
  <c r="C557" i="7"/>
  <c r="C556" i="7"/>
  <c r="C555" i="7"/>
  <c r="C554" i="7"/>
  <c r="C553" i="7"/>
  <c r="C552" i="7"/>
  <c r="C551" i="7"/>
  <c r="C550" i="7"/>
  <c r="C549" i="7"/>
  <c r="C1241" i="7"/>
  <c r="C1082" i="7"/>
  <c r="C874" i="7"/>
  <c r="C806" i="7"/>
  <c r="C759" i="7"/>
  <c r="C692" i="7"/>
  <c r="C683" i="7"/>
  <c r="C548" i="7"/>
  <c r="C546" i="7"/>
  <c r="C544" i="7"/>
  <c r="C542" i="7"/>
  <c r="C540" i="7"/>
  <c r="C538" i="7"/>
  <c r="C536" i="7"/>
  <c r="C534" i="7"/>
  <c r="C532" i="7"/>
  <c r="C530" i="7"/>
  <c r="C528" i="7"/>
  <c r="C526" i="7"/>
  <c r="C524" i="7"/>
  <c r="C522" i="7"/>
  <c r="C520" i="7"/>
  <c r="C516" i="7"/>
  <c r="C823" i="7"/>
  <c r="C517" i="7"/>
  <c r="C514" i="7"/>
  <c r="C512" i="7"/>
  <c r="C510" i="7"/>
  <c r="C508" i="7"/>
  <c r="C547" i="7"/>
  <c r="C543" i="7"/>
  <c r="C539" i="7"/>
  <c r="C535" i="7"/>
  <c r="C531" i="7"/>
  <c r="C527" i="7"/>
  <c r="C521" i="7"/>
  <c r="C518" i="7"/>
  <c r="C440" i="7"/>
  <c r="C439" i="7"/>
  <c r="C438" i="7"/>
  <c r="C437" i="7"/>
  <c r="C436" i="7"/>
  <c r="C435" i="7"/>
  <c r="C434" i="7"/>
  <c r="C433" i="7"/>
  <c r="C432" i="7"/>
  <c r="C431" i="7"/>
  <c r="C430" i="7"/>
  <c r="C429" i="7"/>
  <c r="C428" i="7"/>
  <c r="C427" i="7"/>
  <c r="C426" i="7"/>
  <c r="C425" i="7"/>
  <c r="C424" i="7"/>
  <c r="C423" i="7"/>
  <c r="C422" i="7"/>
  <c r="C421" i="7"/>
  <c r="C420" i="7"/>
  <c r="C419" i="7"/>
  <c r="C418" i="7"/>
  <c r="C417" i="7"/>
  <c r="C416" i="7"/>
  <c r="C415" i="7"/>
  <c r="C414" i="7"/>
  <c r="C413" i="7"/>
  <c r="C412" i="7"/>
  <c r="C411" i="7"/>
  <c r="C410" i="7"/>
  <c r="C409" i="7"/>
  <c r="C408" i="7"/>
  <c r="C407" i="7"/>
  <c r="C406" i="7"/>
  <c r="C405" i="7"/>
  <c r="C404" i="7"/>
  <c r="C403" i="7"/>
  <c r="C402" i="7"/>
  <c r="C401" i="7"/>
  <c r="C400" i="7"/>
  <c r="C399" i="7"/>
  <c r="C398" i="7"/>
  <c r="C397" i="7"/>
  <c r="C396" i="7"/>
  <c r="C395" i="7"/>
  <c r="C394" i="7"/>
  <c r="C393" i="7"/>
  <c r="C392" i="7"/>
  <c r="C391" i="7"/>
  <c r="C390" i="7"/>
  <c r="C389" i="7"/>
  <c r="C388" i="7"/>
  <c r="C387" i="7"/>
  <c r="C386" i="7"/>
  <c r="C686" i="7"/>
  <c r="C519" i="7"/>
  <c r="C513" i="7"/>
  <c r="C511" i="7"/>
  <c r="C509" i="7"/>
  <c r="C507" i="7"/>
  <c r="C506" i="7"/>
  <c r="C505" i="7"/>
  <c r="C504" i="7"/>
  <c r="C503" i="7"/>
  <c r="C502" i="7"/>
  <c r="C501" i="7"/>
  <c r="C500" i="7"/>
  <c r="C499" i="7"/>
  <c r="C498" i="7"/>
  <c r="C497" i="7"/>
  <c r="C496" i="7"/>
  <c r="C495" i="7"/>
  <c r="C494" i="7"/>
  <c r="C493" i="7"/>
  <c r="C492" i="7"/>
  <c r="C491" i="7"/>
  <c r="C490" i="7"/>
  <c r="C489" i="7"/>
  <c r="C488" i="7"/>
  <c r="C487" i="7"/>
  <c r="C486" i="7"/>
  <c r="C485" i="7"/>
  <c r="C484" i="7"/>
  <c r="C483" i="7"/>
  <c r="C482" i="7"/>
  <c r="C481" i="7"/>
  <c r="C480" i="7"/>
  <c r="C479" i="7"/>
  <c r="C478" i="7"/>
  <c r="C477" i="7"/>
  <c r="C476" i="7"/>
  <c r="C475" i="7"/>
  <c r="C474" i="7"/>
  <c r="C473" i="7"/>
  <c r="C472" i="7"/>
  <c r="C471" i="7"/>
  <c r="C470" i="7"/>
  <c r="C469" i="7"/>
  <c r="C468" i="7"/>
  <c r="C467" i="7"/>
  <c r="C466" i="7"/>
  <c r="C465" i="7"/>
  <c r="C464" i="7"/>
  <c r="C463" i="7"/>
  <c r="C462" i="7"/>
  <c r="C461" i="7"/>
  <c r="C460" i="7"/>
  <c r="C459" i="7"/>
  <c r="C458" i="7"/>
  <c r="C457" i="7"/>
  <c r="C456" i="7"/>
  <c r="C455" i="7"/>
  <c r="C454" i="7"/>
  <c r="C453" i="7"/>
  <c r="C452" i="7"/>
  <c r="C451" i="7"/>
  <c r="C450" i="7"/>
  <c r="C449" i="7"/>
  <c r="C448" i="7"/>
  <c r="C447" i="7"/>
  <c r="C446" i="7"/>
  <c r="C445" i="7"/>
  <c r="C444" i="7"/>
  <c r="C443" i="7"/>
  <c r="C442" i="7"/>
  <c r="C545" i="7"/>
  <c r="C541" i="7"/>
  <c r="C537" i="7"/>
  <c r="C533" i="7"/>
  <c r="C529" i="7"/>
  <c r="C525" i="7"/>
  <c r="C214" i="7"/>
  <c r="C210" i="7"/>
  <c r="C206" i="7"/>
  <c r="C202" i="7"/>
  <c r="C198" i="7"/>
  <c r="C194" i="7"/>
  <c r="C190" i="7"/>
  <c r="C186" i="7"/>
  <c r="C182" i="7"/>
  <c r="C178" i="7"/>
  <c r="C174" i="7"/>
  <c r="C60" i="7"/>
  <c r="C56" i="7"/>
  <c r="C52" i="7"/>
  <c r="C48" i="7"/>
  <c r="C44" i="7"/>
  <c r="C40" i="7"/>
  <c r="C36" i="7"/>
  <c r="C32" i="7"/>
  <c r="C28" i="7"/>
  <c r="C24" i="7"/>
  <c r="C20" i="7"/>
  <c r="C16" i="7"/>
  <c r="C12" i="7"/>
  <c r="C8" i="7"/>
  <c r="C678" i="7"/>
  <c r="C385" i="7"/>
  <c r="C384" i="7"/>
  <c r="C383" i="7"/>
  <c r="C382" i="7"/>
  <c r="C381" i="7"/>
  <c r="C379" i="7"/>
  <c r="C167" i="7"/>
  <c r="C163" i="7"/>
  <c r="C159" i="7"/>
  <c r="C155" i="7"/>
  <c r="C151" i="7"/>
  <c r="C147" i="7"/>
  <c r="C143" i="7"/>
  <c r="C139" i="7"/>
  <c r="C135" i="7"/>
  <c r="C131" i="7"/>
  <c r="C127" i="7"/>
  <c r="C123" i="7"/>
  <c r="C119" i="7"/>
  <c r="C115" i="7"/>
  <c r="C111" i="7"/>
  <c r="C107" i="7"/>
  <c r="C103" i="7"/>
  <c r="C99" i="7"/>
  <c r="C95" i="7"/>
  <c r="C91" i="7"/>
  <c r="C77" i="7"/>
  <c r="C76" i="7"/>
  <c r="C75" i="7"/>
  <c r="C74" i="7"/>
  <c r="C73" i="7"/>
  <c r="C72" i="7"/>
  <c r="C71" i="7"/>
  <c r="C70" i="7"/>
  <c r="C369" i="7"/>
  <c r="C365" i="7"/>
  <c r="C515" i="7"/>
  <c r="C377" i="7"/>
  <c r="C376" i="7"/>
  <c r="C375" i="7"/>
  <c r="C374" i="7"/>
  <c r="C373" i="7"/>
  <c r="C372" i="7"/>
  <c r="C213" i="7"/>
  <c r="C209" i="7"/>
  <c r="C205" i="7"/>
  <c r="C201" i="7"/>
  <c r="C197" i="7"/>
  <c r="C193" i="7"/>
  <c r="C189" i="7"/>
  <c r="C185" i="7"/>
  <c r="C181" i="7"/>
  <c r="C177" i="7"/>
  <c r="C173" i="7"/>
  <c r="C59" i="7"/>
  <c r="C55" i="7"/>
  <c r="C51" i="7"/>
  <c r="C47" i="7"/>
  <c r="C43" i="7"/>
  <c r="C39" i="7"/>
  <c r="C35" i="7"/>
  <c r="C31" i="7"/>
  <c r="C27" i="7"/>
  <c r="C23" i="7"/>
  <c r="C19" i="7"/>
  <c r="C15" i="7"/>
  <c r="C11" i="7"/>
  <c r="C371" i="7"/>
  <c r="C367" i="7"/>
  <c r="C17" i="7"/>
  <c r="U2473" i="7"/>
  <c r="U2465" i="7"/>
  <c r="U2457" i="7"/>
  <c r="U2453" i="7"/>
  <c r="U2449" i="7"/>
  <c r="U2445" i="7"/>
  <c r="U2472" i="7"/>
  <c r="U2464" i="7"/>
  <c r="U2474" i="7"/>
  <c r="U2451" i="7"/>
  <c r="U2440" i="7"/>
  <c r="U2470" i="7"/>
  <c r="U2466" i="7"/>
  <c r="U2452" i="7"/>
  <c r="U2450" i="7"/>
  <c r="U2471" i="7"/>
  <c r="U2463" i="7"/>
  <c r="U2458" i="7"/>
  <c r="U2427" i="7"/>
  <c r="U2426" i="7"/>
  <c r="U2425" i="7"/>
  <c r="U2424" i="7"/>
  <c r="U2423" i="7"/>
  <c r="U2422" i="7"/>
  <c r="U2421" i="7"/>
  <c r="U2420" i="7"/>
  <c r="U2419" i="7"/>
  <c r="U2418" i="7"/>
  <c r="U2469" i="7"/>
  <c r="U2467" i="7"/>
  <c r="U2454" i="7"/>
  <c r="U2443" i="7"/>
  <c r="U2428" i="7"/>
  <c r="U2462" i="7"/>
  <c r="U2439" i="7"/>
  <c r="U2436" i="7"/>
  <c r="U2409" i="7"/>
  <c r="U2401" i="7"/>
  <c r="U2459" i="7"/>
  <c r="U2446" i="7"/>
  <c r="U2433" i="7"/>
  <c r="U2412" i="7"/>
  <c r="U2404" i="7"/>
  <c r="U2396" i="7"/>
  <c r="U2447" i="7"/>
  <c r="U2438" i="7"/>
  <c r="U2430" i="7"/>
  <c r="U2415" i="7"/>
  <c r="U2435" i="7"/>
  <c r="U2468" i="7"/>
  <c r="U2460" i="7"/>
  <c r="U2448" i="7"/>
  <c r="U2437" i="7"/>
  <c r="U2429" i="7"/>
  <c r="U2416" i="7"/>
  <c r="U2408" i="7"/>
  <c r="U2475" i="7"/>
  <c r="U2455" i="7"/>
  <c r="U2434" i="7"/>
  <c r="U2411" i="7"/>
  <c r="U2444" i="7"/>
  <c r="U2395" i="7"/>
  <c r="U2391" i="7"/>
  <c r="U2441" i="7"/>
  <c r="U2414" i="7"/>
  <c r="U2410" i="7"/>
  <c r="U2405" i="7"/>
  <c r="U2399" i="7"/>
  <c r="U2432" i="7"/>
  <c r="U2413" i="7"/>
  <c r="U2406" i="7"/>
  <c r="U2398" i="7"/>
  <c r="U2397" i="7"/>
  <c r="U2394" i="7"/>
  <c r="U2431" i="7"/>
  <c r="U2407" i="7"/>
  <c r="U2402" i="7"/>
  <c r="U2361" i="7"/>
  <c r="U2353" i="7"/>
  <c r="U2345" i="7"/>
  <c r="U2379" i="7"/>
  <c r="U2378" i="7"/>
  <c r="U2377" i="7"/>
  <c r="U2376" i="7"/>
  <c r="U2375" i="7"/>
  <c r="U2374" i="7"/>
  <c r="U2373" i="7"/>
  <c r="U2372" i="7"/>
  <c r="U2371" i="7"/>
  <c r="U2370" i="7"/>
  <c r="U2369" i="7"/>
  <c r="U2368" i="7"/>
  <c r="U2367" i="7"/>
  <c r="U2366" i="7"/>
  <c r="U2365" i="7"/>
  <c r="U2364" i="7"/>
  <c r="U2363" i="7"/>
  <c r="U2356" i="7"/>
  <c r="U2348" i="7"/>
  <c r="U2387" i="7"/>
  <c r="U2383" i="7"/>
  <c r="U2351" i="7"/>
  <c r="U2344" i="7"/>
  <c r="U2337" i="7"/>
  <c r="U2332" i="7"/>
  <c r="U2393" i="7"/>
  <c r="U2343" i="7"/>
  <c r="U2333" i="7"/>
  <c r="U2388" i="7"/>
  <c r="U2384" i="7"/>
  <c r="U2381" i="7"/>
  <c r="U2380" i="7"/>
  <c r="U2358" i="7"/>
  <c r="U2357" i="7"/>
  <c r="U2336" i="7"/>
  <c r="U2403" i="7"/>
  <c r="U2400" i="7"/>
  <c r="U2385" i="7"/>
  <c r="U2350" i="7"/>
  <c r="U2349" i="7"/>
  <c r="U2338" i="7"/>
  <c r="U2390" i="7"/>
  <c r="U2389" i="7"/>
  <c r="U2342" i="7"/>
  <c r="U2341" i="7"/>
  <c r="U2335" i="7"/>
  <c r="U2456" i="7"/>
  <c r="U2386" i="7"/>
  <c r="U2382" i="7"/>
  <c r="U2360" i="7"/>
  <c r="U2355" i="7"/>
  <c r="U2354" i="7"/>
  <c r="U2331" i="7"/>
  <c r="U2328" i="7"/>
  <c r="U2320" i="7"/>
  <c r="U2321" i="7"/>
  <c r="U2330" i="7"/>
  <c r="U2329" i="7"/>
  <c r="U2322" i="7"/>
  <c r="U2359" i="7"/>
  <c r="U2323" i="7"/>
  <c r="U2352" i="7"/>
  <c r="U2347" i="7"/>
  <c r="U2324" i="7"/>
  <c r="U2325" i="7"/>
  <c r="U2327" i="7"/>
  <c r="U2326" i="7"/>
  <c r="U2346" i="7"/>
  <c r="U2339" i="7"/>
  <c r="U2334" i="7"/>
  <c r="U2304" i="7"/>
  <c r="U2288" i="7"/>
  <c r="U2315" i="7"/>
  <c r="U2314" i="7"/>
  <c r="U2313" i="7"/>
  <c r="U2302" i="7"/>
  <c r="U2297" i="7"/>
  <c r="U2295" i="7"/>
  <c r="U2286" i="7"/>
  <c r="U2281" i="7"/>
  <c r="U2279" i="7"/>
  <c r="U2270" i="7"/>
  <c r="U2266" i="7"/>
  <c r="U2262" i="7"/>
  <c r="U2316" i="7"/>
  <c r="U2309" i="7"/>
  <c r="U2306" i="7"/>
  <c r="U2305" i="7"/>
  <c r="U2298" i="7"/>
  <c r="U2294" i="7"/>
  <c r="U2290" i="7"/>
  <c r="U2287" i="7"/>
  <c r="U2283" i="7"/>
  <c r="U2274" i="7"/>
  <c r="U2272" i="7"/>
  <c r="U2264" i="7"/>
  <c r="U2259" i="7"/>
  <c r="U2257" i="7"/>
  <c r="U2253" i="7"/>
  <c r="U2249" i="7"/>
  <c r="U2245" i="7"/>
  <c r="U2312" i="7"/>
  <c r="U2307" i="7"/>
  <c r="U2291" i="7"/>
  <c r="U2289" i="7"/>
  <c r="U2282" i="7"/>
  <c r="U2275" i="7"/>
  <c r="U2267" i="7"/>
  <c r="U2311" i="7"/>
  <c r="U2258" i="7"/>
  <c r="U2252" i="7"/>
  <c r="U2241" i="7"/>
  <c r="U2237" i="7"/>
  <c r="U2233" i="7"/>
  <c r="U2229" i="7"/>
  <c r="U2225" i="7"/>
  <c r="U2221" i="7"/>
  <c r="U2217" i="7"/>
  <c r="U2213" i="7"/>
  <c r="U2209" i="7"/>
  <c r="U2205" i="7"/>
  <c r="U2201" i="7"/>
  <c r="U2197" i="7"/>
  <c r="U2193" i="7"/>
  <c r="U2189" i="7"/>
  <c r="U2185" i="7"/>
  <c r="U2181" i="7"/>
  <c r="U2285" i="7"/>
  <c r="U2271" i="7"/>
  <c r="U2256" i="7"/>
  <c r="U2254" i="7"/>
  <c r="U2239" i="7"/>
  <c r="U2224" i="7"/>
  <c r="U2214" i="7"/>
  <c r="U2207" i="7"/>
  <c r="U2192" i="7"/>
  <c r="U2182" i="7"/>
  <c r="U2247" i="7"/>
  <c r="U2234" i="7"/>
  <c r="U2227" i="7"/>
  <c r="U2212" i="7"/>
  <c r="U2202" i="7"/>
  <c r="U2195" i="7"/>
  <c r="U2180" i="7"/>
  <c r="U2177" i="7"/>
  <c r="U2173" i="7"/>
  <c r="U2169" i="7"/>
  <c r="U2165" i="7"/>
  <c r="U2161" i="7"/>
  <c r="U2157" i="7"/>
  <c r="U2303" i="7"/>
  <c r="U2292" i="7"/>
  <c r="U2284" i="7"/>
  <c r="U2277" i="7"/>
  <c r="U2260" i="7"/>
  <c r="U2238" i="7"/>
  <c r="U2236" i="7"/>
  <c r="U2220" i="7"/>
  <c r="U2218" i="7"/>
  <c r="U2216" i="7"/>
  <c r="U2210" i="7"/>
  <c r="U2199" i="7"/>
  <c r="U2175" i="7"/>
  <c r="U2167" i="7"/>
  <c r="U2159" i="7"/>
  <c r="U2155" i="7"/>
  <c r="U2308" i="7"/>
  <c r="U2235" i="7"/>
  <c r="U2226" i="7"/>
  <c r="U2206" i="7"/>
  <c r="U2204" i="7"/>
  <c r="U2188" i="7"/>
  <c r="U2186" i="7"/>
  <c r="U2184" i="7"/>
  <c r="U2178" i="7"/>
  <c r="U2170" i="7"/>
  <c r="U2162" i="7"/>
  <c r="U2151" i="7"/>
  <c r="U2147" i="7"/>
  <c r="U2143" i="7"/>
  <c r="U2139" i="7"/>
  <c r="U2135" i="7"/>
  <c r="U2131" i="7"/>
  <c r="U2127" i="7"/>
  <c r="U2123" i="7"/>
  <c r="U2119" i="7"/>
  <c r="U2115" i="7"/>
  <c r="U2111" i="7"/>
  <c r="U2107" i="7"/>
  <c r="U2103" i="7"/>
  <c r="U2099" i="7"/>
  <c r="U2095" i="7"/>
  <c r="U2091" i="7"/>
  <c r="U2087" i="7"/>
  <c r="U2083" i="7"/>
  <c r="U2079" i="7"/>
  <c r="U2075" i="7"/>
  <c r="U2071" i="7"/>
  <c r="U2067" i="7"/>
  <c r="U2063" i="7"/>
  <c r="U2059" i="7"/>
  <c r="U2055" i="7"/>
  <c r="U2051" i="7"/>
  <c r="U2047" i="7"/>
  <c r="U2043" i="7"/>
  <c r="U2039" i="7"/>
  <c r="U2035" i="7"/>
  <c r="U2031" i="7"/>
  <c r="U2299" i="7"/>
  <c r="U2269" i="7"/>
  <c r="U2240" i="7"/>
  <c r="U2219" i="7"/>
  <c r="U2208" i="7"/>
  <c r="U2101" i="7"/>
  <c r="U2096" i="7"/>
  <c r="U2094" i="7"/>
  <c r="U2069" i="7"/>
  <c r="U2064" i="7"/>
  <c r="U2062" i="7"/>
  <c r="U2037" i="7"/>
  <c r="U2032" i="7"/>
  <c r="U2030" i="7"/>
  <c r="U2027" i="7"/>
  <c r="U2023" i="7"/>
  <c r="U2019" i="7"/>
  <c r="U2015" i="7"/>
  <c r="U2011" i="7"/>
  <c r="U2007" i="7"/>
  <c r="U2003" i="7"/>
  <c r="U2280" i="7"/>
  <c r="U2268" i="7"/>
  <c r="U2263" i="7"/>
  <c r="U2203" i="7"/>
  <c r="U2153" i="7"/>
  <c r="U2145" i="7"/>
  <c r="U2137" i="7"/>
  <c r="U2129" i="7"/>
  <c r="U2121" i="7"/>
  <c r="U2116" i="7"/>
  <c r="U2114" i="7"/>
  <c r="U2089" i="7"/>
  <c r="U2084" i="7"/>
  <c r="U2082" i="7"/>
  <c r="U2057" i="7"/>
  <c r="U2052" i="7"/>
  <c r="U2050" i="7"/>
  <c r="U2310" i="7"/>
  <c r="U2273" i="7"/>
  <c r="U2251" i="7"/>
  <c r="U2222" i="7"/>
  <c r="U2191" i="7"/>
  <c r="U2176" i="7"/>
  <c r="U2174" i="7"/>
  <c r="U2171" i="7"/>
  <c r="U2293" i="7"/>
  <c r="U2278" i="7"/>
  <c r="U2223" i="7"/>
  <c r="U2211" i="7"/>
  <c r="U2196" i="7"/>
  <c r="U2183" i="7"/>
  <c r="U2154" i="7"/>
  <c r="U2152" i="7"/>
  <c r="U2148" i="7"/>
  <c r="U2126" i="7"/>
  <c r="U2110" i="7"/>
  <c r="U2098" i="7"/>
  <c r="U2093" i="7"/>
  <c r="U2090" i="7"/>
  <c r="U2088" i="7"/>
  <c r="U2086" i="7"/>
  <c r="U2060" i="7"/>
  <c r="U2046" i="7"/>
  <c r="U2034" i="7"/>
  <c r="U2029" i="7"/>
  <c r="U2020" i="7"/>
  <c r="U2012" i="7"/>
  <c r="U2004" i="7"/>
  <c r="U1987" i="7"/>
  <c r="U1986" i="7"/>
  <c r="U1781" i="7"/>
  <c r="U1777" i="7"/>
  <c r="U1773" i="7"/>
  <c r="U1769" i="7"/>
  <c r="U1765" i="7"/>
  <c r="U1761" i="7"/>
  <c r="U1757" i="7"/>
  <c r="U1753" i="7"/>
  <c r="U1749" i="7"/>
  <c r="U1745" i="7"/>
  <c r="U1741" i="7"/>
  <c r="U1737" i="7"/>
  <c r="U1733" i="7"/>
  <c r="U1729" i="7"/>
  <c r="U1725" i="7"/>
  <c r="U1721" i="7"/>
  <c r="U1717" i="7"/>
  <c r="U1713" i="7"/>
  <c r="U1709" i="7"/>
  <c r="U1705" i="7"/>
  <c r="U1701" i="7"/>
  <c r="U1697" i="7"/>
  <c r="U1693" i="7"/>
  <c r="U1689" i="7"/>
  <c r="U1685" i="7"/>
  <c r="U1681" i="7"/>
  <c r="U1677" i="7"/>
  <c r="U1673" i="7"/>
  <c r="U1669" i="7"/>
  <c r="U2261" i="7"/>
  <c r="U2248" i="7"/>
  <c r="U2242" i="7"/>
  <c r="U2187" i="7"/>
  <c r="U2141" i="7"/>
  <c r="U2134" i="7"/>
  <c r="U2133" i="7"/>
  <c r="U2132" i="7"/>
  <c r="U2125" i="7"/>
  <c r="U2265" i="7"/>
  <c r="U2194" i="7"/>
  <c r="U2142" i="7"/>
  <c r="U2140" i="7"/>
  <c r="U2300" i="7"/>
  <c r="U2296" i="7"/>
  <c r="U2250" i="7"/>
  <c r="U2317" i="7"/>
  <c r="U2301" i="7"/>
  <c r="U2318" i="7"/>
  <c r="U2276" i="7"/>
  <c r="U2255" i="7"/>
  <c r="U2246" i="7"/>
  <c r="U2244" i="7"/>
  <c r="U2232" i="7"/>
  <c r="U2198" i="7"/>
  <c r="U2168" i="7"/>
  <c r="U2228" i="7"/>
  <c r="U2231" i="7"/>
  <c r="U2190" i="7"/>
  <c r="U2230" i="7"/>
  <c r="U2215" i="7"/>
  <c r="U2243" i="7"/>
  <c r="U2200" i="7"/>
  <c r="U2179" i="7"/>
  <c r="U2164" i="7"/>
  <c r="U2146" i="7"/>
  <c r="U2166" i="7"/>
  <c r="U2158" i="7"/>
  <c r="U2160" i="7"/>
  <c r="U2138" i="7"/>
  <c r="U2136" i="7"/>
  <c r="U2130" i="7"/>
  <c r="U2144" i="7"/>
  <c r="U2108" i="7"/>
  <c r="U2163" i="7"/>
  <c r="U2156" i="7"/>
  <c r="U2150" i="7"/>
  <c r="U2149" i="7"/>
  <c r="U2128" i="7"/>
  <c r="U2118" i="7"/>
  <c r="U2117" i="7"/>
  <c r="U2109" i="7"/>
  <c r="U2104" i="7"/>
  <c r="U2022" i="7"/>
  <c r="U2018" i="7"/>
  <c r="U1999" i="7"/>
  <c r="U1994" i="7"/>
  <c r="U2120" i="7"/>
  <c r="U2105" i="7"/>
  <c r="U2092" i="7"/>
  <c r="U2081" i="7"/>
  <c r="U2061" i="7"/>
  <c r="U2017" i="7"/>
  <c r="U2016" i="7"/>
  <c r="U2013" i="7"/>
  <c r="U2124" i="7"/>
  <c r="U2021" i="7"/>
  <c r="U1998" i="7"/>
  <c r="U1991" i="7"/>
  <c r="U1980" i="7"/>
  <c r="U1976" i="7"/>
  <c r="U1772" i="7"/>
  <c r="U1767" i="7"/>
  <c r="U1762" i="7"/>
  <c r="U1740" i="7"/>
  <c r="U1735" i="7"/>
  <c r="U1730" i="7"/>
  <c r="U1708" i="7"/>
  <c r="U1703" i="7"/>
  <c r="U1698" i="7"/>
  <c r="U1676" i="7"/>
  <c r="U1671" i="7"/>
  <c r="U1663" i="7"/>
  <c r="U1659" i="7"/>
  <c r="U1655" i="7"/>
  <c r="U1651" i="7"/>
  <c r="U1647" i="7"/>
  <c r="U1643" i="7"/>
  <c r="U1639" i="7"/>
  <c r="U1635" i="7"/>
  <c r="U1631" i="7"/>
  <c r="U1612" i="7"/>
  <c r="U1608" i="7"/>
  <c r="U1604" i="7"/>
  <c r="U1600" i="7"/>
  <c r="U1596" i="7"/>
  <c r="U1592" i="7"/>
  <c r="U1588" i="7"/>
  <c r="U1584" i="7"/>
  <c r="U1580" i="7"/>
  <c r="U1576" i="7"/>
  <c r="U1572" i="7"/>
  <c r="U1568" i="7"/>
  <c r="U1564" i="7"/>
  <c r="U1560" i="7"/>
  <c r="U1556" i="7"/>
  <c r="U1552" i="7"/>
  <c r="U1548" i="7"/>
  <c r="U1544" i="7"/>
  <c r="U1540" i="7"/>
  <c r="U1536" i="7"/>
  <c r="U1532" i="7"/>
  <c r="U1528" i="7"/>
  <c r="U2102" i="7"/>
  <c r="U2066" i="7"/>
  <c r="U2065" i="7"/>
  <c r="U2025" i="7"/>
  <c r="U2006" i="7"/>
  <c r="U2005" i="7"/>
  <c r="U1989" i="7"/>
  <c r="U1983" i="7"/>
  <c r="U1978" i="7"/>
  <c r="U1973" i="7"/>
  <c r="U1969" i="7"/>
  <c r="U1967" i="7"/>
  <c r="U1965" i="7"/>
  <c r="U1963" i="7"/>
  <c r="U1961" i="7"/>
  <c r="U1959" i="7"/>
  <c r="U1957" i="7"/>
  <c r="U1955" i="7"/>
  <c r="U1953" i="7"/>
  <c r="U1951" i="7"/>
  <c r="U1949" i="7"/>
  <c r="U1947" i="7"/>
  <c r="U1945" i="7"/>
  <c r="U1943" i="7"/>
  <c r="U1941" i="7"/>
  <c r="U1939" i="7"/>
  <c r="U1937" i="7"/>
  <c r="U1935" i="7"/>
  <c r="U1933" i="7"/>
  <c r="U1931" i="7"/>
  <c r="U1929" i="7"/>
  <c r="U1927" i="7"/>
  <c r="U1925" i="7"/>
  <c r="U1923" i="7"/>
  <c r="U1921" i="7"/>
  <c r="U1919" i="7"/>
  <c r="U1917" i="7"/>
  <c r="U1915" i="7"/>
  <c r="U1913" i="7"/>
  <c r="U1911" i="7"/>
  <c r="U1909" i="7"/>
  <c r="U1907" i="7"/>
  <c r="U1905" i="7"/>
  <c r="U1903" i="7"/>
  <c r="U1901" i="7"/>
  <c r="U1899" i="7"/>
  <c r="U1897" i="7"/>
  <c r="U1895" i="7"/>
  <c r="U1893" i="7"/>
  <c r="U1891" i="7"/>
  <c r="U1889" i="7"/>
  <c r="U1887" i="7"/>
  <c r="U1885" i="7"/>
  <c r="U1883" i="7"/>
  <c r="U1881" i="7"/>
  <c r="U1879" i="7"/>
  <c r="U1877" i="7"/>
  <c r="U1875" i="7"/>
  <c r="U1873" i="7"/>
  <c r="U1871" i="7"/>
  <c r="U1869" i="7"/>
  <c r="U1867" i="7"/>
  <c r="U1865" i="7"/>
  <c r="U1863" i="7"/>
  <c r="U1861" i="7"/>
  <c r="U1859" i="7"/>
  <c r="U1857" i="7"/>
  <c r="U1855" i="7"/>
  <c r="U1853" i="7"/>
  <c r="U1851" i="7"/>
  <c r="U1849" i="7"/>
  <c r="U1847" i="7"/>
  <c r="U1845" i="7"/>
  <c r="U1843" i="7"/>
  <c r="U1841" i="7"/>
  <c r="U1839" i="7"/>
  <c r="U1837" i="7"/>
  <c r="U1835" i="7"/>
  <c r="U1833" i="7"/>
  <c r="U1831" i="7"/>
  <c r="U1829" i="7"/>
  <c r="U1827" i="7"/>
  <c r="U1825" i="7"/>
  <c r="U1823" i="7"/>
  <c r="U1821" i="7"/>
  <c r="U1819" i="7"/>
  <c r="U1817" i="7"/>
  <c r="U1815" i="7"/>
  <c r="U1813" i="7"/>
  <c r="U1811" i="7"/>
  <c r="U1809" i="7"/>
  <c r="U1807" i="7"/>
  <c r="U1805" i="7"/>
  <c r="U1803" i="7"/>
  <c r="U1801" i="7"/>
  <c r="U1799" i="7"/>
  <c r="U1797" i="7"/>
  <c r="U1795" i="7"/>
  <c r="U1793" i="7"/>
  <c r="U1791" i="7"/>
  <c r="U1789" i="7"/>
  <c r="U1787" i="7"/>
  <c r="U1785" i="7"/>
  <c r="U1783" i="7"/>
  <c r="U1779" i="7"/>
  <c r="U1774" i="7"/>
  <c r="U1752" i="7"/>
  <c r="U1747" i="7"/>
  <c r="U1742" i="7"/>
  <c r="U1720" i="7"/>
  <c r="U1715" i="7"/>
  <c r="U1710" i="7"/>
  <c r="U1688" i="7"/>
  <c r="U1683" i="7"/>
  <c r="U1678" i="7"/>
  <c r="U1664" i="7"/>
  <c r="U1660" i="7"/>
  <c r="U1656" i="7"/>
  <c r="U1652" i="7"/>
  <c r="U1648" i="7"/>
  <c r="U1644" i="7"/>
  <c r="U1640" i="7"/>
  <c r="U1636" i="7"/>
  <c r="U1632" i="7"/>
  <c r="U1628" i="7"/>
  <c r="U1627" i="7"/>
  <c r="U1625" i="7"/>
  <c r="U1623" i="7"/>
  <c r="U1621" i="7"/>
  <c r="U1619" i="7"/>
  <c r="U1617" i="7"/>
  <c r="U2112" i="7"/>
  <c r="U2078" i="7"/>
  <c r="U2058" i="7"/>
  <c r="U2053" i="7"/>
  <c r="U2008" i="7"/>
  <c r="U1996" i="7"/>
  <c r="U1995" i="7"/>
  <c r="U1979" i="7"/>
  <c r="U1958" i="7"/>
  <c r="U1942" i="7"/>
  <c r="U1926" i="7"/>
  <c r="U1910" i="7"/>
  <c r="U1894" i="7"/>
  <c r="U1878" i="7"/>
  <c r="U1862" i="7"/>
  <c r="U1846" i="7"/>
  <c r="U1830" i="7"/>
  <c r="U1814" i="7"/>
  <c r="U1798" i="7"/>
  <c r="U1776" i="7"/>
  <c r="U1746" i="7"/>
  <c r="U1692" i="7"/>
  <c r="U1691" i="7"/>
  <c r="U1684" i="7"/>
  <c r="U1679" i="7"/>
  <c r="U1675" i="7"/>
  <c r="U1661" i="7"/>
  <c r="U1645" i="7"/>
  <c r="U1629" i="7"/>
  <c r="U1614" i="7"/>
  <c r="U1599" i="7"/>
  <c r="U1589" i="7"/>
  <c r="U1582" i="7"/>
  <c r="U1567" i="7"/>
  <c r="U1557" i="7"/>
  <c r="U1550" i="7"/>
  <c r="U1525" i="7"/>
  <c r="U1521" i="7"/>
  <c r="U1517" i="7"/>
  <c r="U1513" i="7"/>
  <c r="U1509" i="7"/>
  <c r="U1505" i="7"/>
  <c r="U1501" i="7"/>
  <c r="U1497" i="7"/>
  <c r="U1316" i="7"/>
  <c r="U1308" i="7"/>
  <c r="U1300" i="7"/>
  <c r="U1292" i="7"/>
  <c r="U1284" i="7"/>
  <c r="U1276" i="7"/>
  <c r="U1270" i="7"/>
  <c r="U1262" i="7"/>
  <c r="U1254" i="7"/>
  <c r="U1246" i="7"/>
  <c r="U1238" i="7"/>
  <c r="U1230" i="7"/>
  <c r="U1222" i="7"/>
  <c r="U1214" i="7"/>
  <c r="U1206" i="7"/>
  <c r="U1198" i="7"/>
  <c r="U1190" i="7"/>
  <c r="U1182" i="7"/>
  <c r="U1174" i="7"/>
  <c r="U1166" i="7"/>
  <c r="U1158" i="7"/>
  <c r="U1150" i="7"/>
  <c r="U1142" i="7"/>
  <c r="U1134" i="7"/>
  <c r="U1126" i="7"/>
  <c r="U1118" i="7"/>
  <c r="U1110" i="7"/>
  <c r="U1102" i="7"/>
  <c r="U1094" i="7"/>
  <c r="U1086" i="7"/>
  <c r="U1078" i="7"/>
  <c r="U1070" i="7"/>
  <c r="U1062" i="7"/>
  <c r="U1054" i="7"/>
  <c r="U1046" i="7"/>
  <c r="U1038" i="7"/>
  <c r="U1030" i="7"/>
  <c r="U1022" i="7"/>
  <c r="U1014" i="7"/>
  <c r="U1006" i="7"/>
  <c r="U998" i="7"/>
  <c r="U990" i="7"/>
  <c r="U982" i="7"/>
  <c r="U974" i="7"/>
  <c r="U966" i="7"/>
  <c r="U958" i="7"/>
  <c r="U950" i="7"/>
  <c r="U942" i="7"/>
  <c r="U934" i="7"/>
  <c r="U926" i="7"/>
  <c r="U918" i="7"/>
  <c r="U910" i="7"/>
  <c r="U902" i="7"/>
  <c r="U894" i="7"/>
  <c r="U886" i="7"/>
  <c r="U879" i="7"/>
  <c r="U878" i="7"/>
  <c r="U877" i="7"/>
  <c r="U876" i="7"/>
  <c r="U875" i="7"/>
  <c r="U874" i="7"/>
  <c r="U873" i="7"/>
  <c r="U872" i="7"/>
  <c r="U871" i="7"/>
  <c r="U870" i="7"/>
  <c r="U869" i="7"/>
  <c r="U868" i="7"/>
  <c r="U867" i="7"/>
  <c r="U866" i="7"/>
  <c r="U865" i="7"/>
  <c r="U864" i="7"/>
  <c r="U863" i="7"/>
  <c r="U862" i="7"/>
  <c r="U861" i="7"/>
  <c r="U860" i="7"/>
  <c r="U859" i="7"/>
  <c r="U858" i="7"/>
  <c r="U857" i="7"/>
  <c r="U856" i="7"/>
  <c r="U855" i="7"/>
  <c r="U854" i="7"/>
  <c r="U853" i="7"/>
  <c r="U852" i="7"/>
  <c r="U851" i="7"/>
  <c r="U850" i="7"/>
  <c r="U849" i="7"/>
  <c r="U848" i="7"/>
  <c r="U847" i="7"/>
  <c r="U846" i="7"/>
  <c r="U845" i="7"/>
  <c r="U844" i="7"/>
  <c r="U843" i="7"/>
  <c r="U842" i="7"/>
  <c r="U841" i="7"/>
  <c r="U840" i="7"/>
  <c r="U839" i="7"/>
  <c r="U838" i="7"/>
  <c r="U837" i="7"/>
  <c r="U836" i="7"/>
  <c r="U835" i="7"/>
  <c r="U834" i="7"/>
  <c r="U833" i="7"/>
  <c r="U832" i="7"/>
  <c r="U831" i="7"/>
  <c r="U830" i="7"/>
  <c r="U829" i="7"/>
  <c r="U828" i="7"/>
  <c r="U827" i="7"/>
  <c r="U826" i="7"/>
  <c r="U825" i="7"/>
  <c r="U824" i="7"/>
  <c r="U823" i="7"/>
  <c r="U822" i="7"/>
  <c r="U821" i="7"/>
  <c r="U820" i="7"/>
  <c r="U819" i="7"/>
  <c r="U818" i="7"/>
  <c r="U817" i="7"/>
  <c r="U816" i="7"/>
  <c r="U815" i="7"/>
  <c r="U814" i="7"/>
  <c r="U813" i="7"/>
  <c r="U812" i="7"/>
  <c r="U811" i="7"/>
  <c r="U810" i="7"/>
  <c r="U809" i="7"/>
  <c r="U808" i="7"/>
  <c r="U807" i="7"/>
  <c r="U806" i="7"/>
  <c r="U805" i="7"/>
  <c r="U804" i="7"/>
  <c r="U803" i="7"/>
  <c r="U802" i="7"/>
  <c r="U801" i="7"/>
  <c r="U800" i="7"/>
  <c r="U799" i="7"/>
  <c r="U798" i="7"/>
  <c r="U797" i="7"/>
  <c r="U796" i="7"/>
  <c r="U795" i="7"/>
  <c r="U794" i="7"/>
  <c r="U793" i="7"/>
  <c r="U792" i="7"/>
  <c r="U791" i="7"/>
  <c r="U790" i="7"/>
  <c r="U789" i="7"/>
  <c r="U788" i="7"/>
  <c r="U787" i="7"/>
  <c r="U786" i="7"/>
  <c r="U785" i="7"/>
  <c r="U784" i="7"/>
  <c r="U783" i="7"/>
  <c r="U782" i="7"/>
  <c r="U781" i="7"/>
  <c r="U780" i="7"/>
  <c r="U779" i="7"/>
  <c r="U778" i="7"/>
  <c r="U777" i="7"/>
  <c r="U776" i="7"/>
  <c r="U775" i="7"/>
  <c r="U774" i="7"/>
  <c r="U773" i="7"/>
  <c r="U772" i="7"/>
  <c r="U771" i="7"/>
  <c r="U770" i="7"/>
  <c r="U769" i="7"/>
  <c r="U768" i="7"/>
  <c r="U767" i="7"/>
  <c r="U766" i="7"/>
  <c r="U765" i="7"/>
  <c r="U764" i="7"/>
  <c r="U763" i="7"/>
  <c r="U762" i="7"/>
  <c r="U761" i="7"/>
  <c r="U760" i="7"/>
  <c r="U759" i="7"/>
  <c r="U758" i="7"/>
  <c r="U757" i="7"/>
  <c r="U756" i="7"/>
  <c r="U755" i="7"/>
  <c r="U754" i="7"/>
  <c r="U753" i="7"/>
  <c r="U752" i="7"/>
  <c r="U751" i="7"/>
  <c r="U750" i="7"/>
  <c r="U749" i="7"/>
  <c r="U748" i="7"/>
  <c r="U747" i="7"/>
  <c r="U746" i="7"/>
  <c r="U745" i="7"/>
  <c r="U744" i="7"/>
  <c r="U743" i="7"/>
  <c r="U742" i="7"/>
  <c r="U741" i="7"/>
  <c r="U740" i="7"/>
  <c r="U739" i="7"/>
  <c r="U738" i="7"/>
  <c r="U737" i="7"/>
  <c r="U736" i="7"/>
  <c r="U735" i="7"/>
  <c r="U734" i="7"/>
  <c r="U733" i="7"/>
  <c r="U732" i="7"/>
  <c r="U731" i="7"/>
  <c r="U730" i="7"/>
  <c r="U729" i="7"/>
  <c r="U728" i="7"/>
  <c r="U727" i="7"/>
  <c r="U726" i="7"/>
  <c r="U725" i="7"/>
  <c r="U724" i="7"/>
  <c r="U723" i="7"/>
  <c r="U722" i="7"/>
  <c r="U2068" i="7"/>
  <c r="U2038" i="7"/>
  <c r="U2026" i="7"/>
  <c r="U1993" i="7"/>
  <c r="U1992" i="7"/>
  <c r="U1981" i="7"/>
  <c r="U1964" i="7"/>
  <c r="U1948" i="7"/>
  <c r="U1932" i="7"/>
  <c r="U1916" i="7"/>
  <c r="U1900" i="7"/>
  <c r="U1884" i="7"/>
  <c r="U1868" i="7"/>
  <c r="U1852" i="7"/>
  <c r="U1836" i="7"/>
  <c r="U1820" i="7"/>
  <c r="U1804" i="7"/>
  <c r="U1788" i="7"/>
  <c r="U1778" i="7"/>
  <c r="U1724" i="7"/>
  <c r="U1723" i="7"/>
  <c r="U1716" i="7"/>
  <c r="U1711" i="7"/>
  <c r="U1707" i="7"/>
  <c r="U1695" i="7"/>
  <c r="U1670" i="7"/>
  <c r="U1668" i="7"/>
  <c r="U1662" i="7"/>
  <c r="U1646" i="7"/>
  <c r="U1630" i="7"/>
  <c r="U1618" i="7"/>
  <c r="U1609" i="7"/>
  <c r="U1602" i="7"/>
  <c r="U1587" i="7"/>
  <c r="U1577" i="7"/>
  <c r="U1570" i="7"/>
  <c r="U1555" i="7"/>
  <c r="U1545" i="7"/>
  <c r="U1538" i="7"/>
  <c r="U1535" i="7"/>
  <c r="U1530" i="7"/>
  <c r="U1527" i="7"/>
  <c r="U1423" i="7"/>
  <c r="U1419" i="7"/>
  <c r="U1309" i="7"/>
  <c r="U1301" i="7"/>
  <c r="U1293" i="7"/>
  <c r="U1285" i="7"/>
  <c r="U1277" i="7"/>
  <c r="U1271" i="7"/>
  <c r="U1263" i="7"/>
  <c r="U1255" i="7"/>
  <c r="U1247" i="7"/>
  <c r="U1239" i="7"/>
  <c r="U1231" i="7"/>
  <c r="U1223" i="7"/>
  <c r="U1215" i="7"/>
  <c r="U1207" i="7"/>
  <c r="U1199" i="7"/>
  <c r="U1191" i="7"/>
  <c r="U1183" i="7"/>
  <c r="U1175" i="7"/>
  <c r="U1167" i="7"/>
  <c r="U1159" i="7"/>
  <c r="U1151" i="7"/>
  <c r="U1143" i="7"/>
  <c r="U1135" i="7"/>
  <c r="U1127" i="7"/>
  <c r="U1119" i="7"/>
  <c r="U1111" i="7"/>
  <c r="U1103" i="7"/>
  <c r="U1095" i="7"/>
  <c r="U1087" i="7"/>
  <c r="U1079" i="7"/>
  <c r="U1071" i="7"/>
  <c r="U1063" i="7"/>
  <c r="U1055" i="7"/>
  <c r="U1047" i="7"/>
  <c r="U1039" i="7"/>
  <c r="U1031" i="7"/>
  <c r="U1023" i="7"/>
  <c r="U1015" i="7"/>
  <c r="U1007" i="7"/>
  <c r="U999" i="7"/>
  <c r="U991" i="7"/>
  <c r="U983" i="7"/>
  <c r="U975" i="7"/>
  <c r="U967" i="7"/>
  <c r="U959" i="7"/>
  <c r="U951" i="7"/>
  <c r="U943" i="7"/>
  <c r="U935" i="7"/>
  <c r="U927" i="7"/>
  <c r="U919" i="7"/>
  <c r="U911" i="7"/>
  <c r="U903" i="7"/>
  <c r="U895" i="7"/>
  <c r="U887" i="7"/>
  <c r="U2122" i="7"/>
  <c r="U2072" i="7"/>
  <c r="U2056" i="7"/>
  <c r="U2054" i="7"/>
  <c r="U2040" i="7"/>
  <c r="U1997" i="7"/>
  <c r="U2048" i="7"/>
  <c r="U2045" i="7"/>
  <c r="U2042" i="7"/>
  <c r="U2010" i="7"/>
  <c r="U1950" i="7"/>
  <c r="U1944" i="7"/>
  <c r="U1940" i="7"/>
  <c r="U1938" i="7"/>
  <c r="U1888" i="7"/>
  <c r="U1850" i="7"/>
  <c r="U1840" i="7"/>
  <c r="U1780" i="7"/>
  <c r="U1768" i="7"/>
  <c r="U1700" i="7"/>
  <c r="U1699" i="7"/>
  <c r="U1605" i="7"/>
  <c r="U1594" i="7"/>
  <c r="U1571" i="7"/>
  <c r="U2085" i="7"/>
  <c r="U2073" i="7"/>
  <c r="U2009" i="7"/>
  <c r="U2002" i="7"/>
  <c r="U1975" i="7"/>
  <c r="U1936" i="7"/>
  <c r="U1898" i="7"/>
  <c r="U1870" i="7"/>
  <c r="U1864" i="7"/>
  <c r="U1860" i="7"/>
  <c r="U1858" i="7"/>
  <c r="U1790" i="7"/>
  <c r="U1784" i="7"/>
  <c r="U1759" i="7"/>
  <c r="U1758" i="7"/>
  <c r="U1727" i="7"/>
  <c r="U1726" i="7"/>
  <c r="U1702" i="7"/>
  <c r="U1682" i="7"/>
  <c r="U1672" i="7"/>
  <c r="U1658" i="7"/>
  <c r="U1657" i="7"/>
  <c r="U1649" i="7"/>
  <c r="U1634" i="7"/>
  <c r="U1598" i="7"/>
  <c r="U1573" i="7"/>
  <c r="U1562" i="7"/>
  <c r="U2074" i="7"/>
  <c r="U1988" i="7"/>
  <c r="U2097" i="7"/>
  <c r="U2080" i="7"/>
  <c r="U2076" i="7"/>
  <c r="U2033" i="7"/>
  <c r="U1982" i="7"/>
  <c r="U2049" i="7"/>
  <c r="U2106" i="7"/>
  <c r="U2070" i="7"/>
  <c r="U2036" i="7"/>
  <c r="U2028" i="7"/>
  <c r="U1985" i="7"/>
  <c r="U1984" i="7"/>
  <c r="U1977" i="7"/>
  <c r="U2113" i="7"/>
  <c r="U2100" i="7"/>
  <c r="U2077" i="7"/>
  <c r="U2044" i="7"/>
  <c r="U2014" i="7"/>
  <c r="U1974" i="7"/>
  <c r="U1970" i="7"/>
  <c r="U2041" i="7"/>
  <c r="U1922" i="7"/>
  <c r="U1902" i="7"/>
  <c r="U1866" i="7"/>
  <c r="U1844" i="7"/>
  <c r="U1834" i="7"/>
  <c r="U1822" i="7"/>
  <c r="U1808" i="7"/>
  <c r="U1806" i="7"/>
  <c r="U2000" i="7"/>
  <c r="U1968" i="7"/>
  <c r="U1920" i="7"/>
  <c r="U1918" i="7"/>
  <c r="U1914" i="7"/>
  <c r="U1912" i="7"/>
  <c r="U1906" i="7"/>
  <c r="U1854" i="7"/>
  <c r="U1848" i="7"/>
  <c r="U1826" i="7"/>
  <c r="U1946" i="7"/>
  <c r="U1934" i="7"/>
  <c r="U2024" i="7"/>
  <c r="U1962" i="7"/>
  <c r="U1954" i="7"/>
  <c r="U1904" i="7"/>
  <c r="U2172" i="7"/>
  <c r="U1972" i="7"/>
  <c r="U1971" i="7"/>
  <c r="U1890" i="7"/>
  <c r="U1990" i="7"/>
  <c r="U1966" i="7"/>
  <c r="U1928" i="7"/>
  <c r="U1924" i="7"/>
  <c r="U1952" i="7"/>
  <c r="U1874" i="7"/>
  <c r="U1818" i="7"/>
  <c r="U1816" i="7"/>
  <c r="U1792" i="7"/>
  <c r="U1856" i="7"/>
  <c r="U1824" i="7"/>
  <c r="U1760" i="7"/>
  <c r="U1930" i="7"/>
  <c r="U1892" i="7"/>
  <c r="U1812" i="7"/>
  <c r="U1810" i="7"/>
  <c r="U1886" i="7"/>
  <c r="U1882" i="7"/>
  <c r="U1842" i="7"/>
  <c r="U1832" i="7"/>
  <c r="U1800" i="7"/>
  <c r="U1896" i="7"/>
  <c r="U1880" i="7"/>
  <c r="U1872" i="7"/>
  <c r="U1794" i="7"/>
  <c r="U1770" i="7"/>
  <c r="U1956" i="7"/>
  <c r="U1908" i="7"/>
  <c r="U1743" i="7"/>
  <c r="U1738" i="7"/>
  <c r="U1731" i="7"/>
  <c r="U1719" i="7"/>
  <c r="U1960" i="7"/>
  <c r="U1876" i="7"/>
  <c r="U1828" i="7"/>
  <c r="U1802" i="7"/>
  <c r="U1764" i="7"/>
  <c r="U1755" i="7"/>
  <c r="U1728" i="7"/>
  <c r="U1775" i="7"/>
  <c r="U1763" i="7"/>
  <c r="U1744" i="7"/>
  <c r="U1736" i="7"/>
  <c r="U1796" i="7"/>
  <c r="U1756" i="7"/>
  <c r="U1786" i="7"/>
  <c r="U1732" i="7"/>
  <c r="U1838" i="7"/>
  <c r="U1771" i="7"/>
  <c r="U1748" i="7"/>
  <c r="U1739" i="7"/>
  <c r="U1734" i="7"/>
  <c r="U1686" i="7"/>
  <c r="U1642" i="7"/>
  <c r="U1637" i="7"/>
  <c r="U1622" i="7"/>
  <c r="U1611" i="7"/>
  <c r="U1607" i="7"/>
  <c r="U1565" i="7"/>
  <c r="U1563" i="7"/>
  <c r="U1519" i="7"/>
  <c r="U1504" i="7"/>
  <c r="U1499" i="7"/>
  <c r="U1496" i="7"/>
  <c r="U1492" i="7"/>
  <c r="U1491" i="7"/>
  <c r="U1476" i="7"/>
  <c r="U1475" i="7"/>
  <c r="U1470" i="7"/>
  <c r="U1457" i="7"/>
  <c r="U1454" i="7"/>
  <c r="U1441" i="7"/>
  <c r="U1438" i="7"/>
  <c r="U1426" i="7"/>
  <c r="U1411" i="7"/>
  <c r="U1403" i="7"/>
  <c r="U1395" i="7"/>
  <c r="U1387" i="7"/>
  <c r="U1379" i="7"/>
  <c r="U1751" i="7"/>
  <c r="U1722" i="7"/>
  <c r="U1666" i="7"/>
  <c r="U1650" i="7"/>
  <c r="U1601" i="7"/>
  <c r="U1581" i="7"/>
  <c r="U1579" i="7"/>
  <c r="U1575" i="7"/>
  <c r="U1558" i="7"/>
  <c r="U1542" i="7"/>
  <c r="U1534" i="7"/>
  <c r="U1524" i="7"/>
  <c r="U1514" i="7"/>
  <c r="U1507" i="7"/>
  <c r="U1490" i="7"/>
  <c r="U1489" i="7"/>
  <c r="U1474" i="7"/>
  <c r="U1473" i="7"/>
  <c r="U1463" i="7"/>
  <c r="U1460" i="7"/>
  <c r="U1447" i="7"/>
  <c r="U1444" i="7"/>
  <c r="U1431" i="7"/>
  <c r="U1428" i="7"/>
  <c r="U1414" i="7"/>
  <c r="U1406" i="7"/>
  <c r="U1398" i="7"/>
  <c r="U1390" i="7"/>
  <c r="U1382" i="7"/>
  <c r="U1374" i="7"/>
  <c r="U1750" i="7"/>
  <c r="U1687" i="7"/>
  <c r="U1641" i="7"/>
  <c r="U1610" i="7"/>
  <c r="U1590" i="7"/>
  <c r="U1566" i="7"/>
  <c r="U1549" i="7"/>
  <c r="U1547" i="7"/>
  <c r="U1512" i="7"/>
  <c r="U1502" i="7"/>
  <c r="U1494" i="7"/>
  <c r="U1488" i="7"/>
  <c r="U1487" i="7"/>
  <c r="U1680" i="7"/>
  <c r="U1539" i="7"/>
  <c r="U1712" i="7"/>
  <c r="U1694" i="7"/>
  <c r="U1626" i="7"/>
  <c r="U1624" i="7"/>
  <c r="U1603" i="7"/>
  <c r="U1585" i="7"/>
  <c r="U1561" i="7"/>
  <c r="U1559" i="7"/>
  <c r="U1546" i="7"/>
  <c r="U1522" i="7"/>
  <c r="U1616" i="7"/>
  <c r="U1613" i="7"/>
  <c r="U1593" i="7"/>
  <c r="U1551" i="7"/>
  <c r="U1531" i="7"/>
  <c r="U1696" i="7"/>
  <c r="U1674" i="7"/>
  <c r="U1591" i="7"/>
  <c r="U1586" i="7"/>
  <c r="U1578" i="7"/>
  <c r="U1574" i="7"/>
  <c r="U1543" i="7"/>
  <c r="U1518" i="7"/>
  <c r="U1653" i="7"/>
  <c r="U1633" i="7"/>
  <c r="U1595" i="7"/>
  <c r="U1520" i="7"/>
  <c r="U1506" i="7"/>
  <c r="U1503" i="7"/>
  <c r="U1498" i="7"/>
  <c r="U1486" i="7"/>
  <c r="U1477" i="7"/>
  <c r="U1468" i="7"/>
  <c r="U1766" i="7"/>
  <c r="U1569" i="7"/>
  <c r="U1541" i="7"/>
  <c r="U1485" i="7"/>
  <c r="U1471" i="7"/>
  <c r="U1465" i="7"/>
  <c r="U1459" i="7"/>
  <c r="U1453" i="7"/>
  <c r="U1450" i="7"/>
  <c r="U1448" i="7"/>
  <c r="U1442" i="7"/>
  <c r="U1439" i="7"/>
  <c r="U1433" i="7"/>
  <c r="U1754" i="7"/>
  <c r="U1714" i="7"/>
  <c r="U1597" i="7"/>
  <c r="U1583" i="7"/>
  <c r="U1620" i="7"/>
  <c r="U1554" i="7"/>
  <c r="U1537" i="7"/>
  <c r="U1529" i="7"/>
  <c r="U1526" i="7"/>
  <c r="U1718" i="7"/>
  <c r="U1706" i="7"/>
  <c r="U1704" i="7"/>
  <c r="U1665" i="7"/>
  <c r="U1553" i="7"/>
  <c r="U1690" i="7"/>
  <c r="U1654" i="7"/>
  <c r="U1533" i="7"/>
  <c r="U1638" i="7"/>
  <c r="U1606" i="7"/>
  <c r="U1523" i="7"/>
  <c r="U1511" i="7"/>
  <c r="U1480" i="7"/>
  <c r="U1472" i="7"/>
  <c r="U1440" i="7"/>
  <c r="U1425" i="7"/>
  <c r="U1409" i="7"/>
  <c r="U1402" i="7"/>
  <c r="U1396" i="7"/>
  <c r="U1516" i="7"/>
  <c r="U1508" i="7"/>
  <c r="U1479" i="7"/>
  <c r="U1443" i="7"/>
  <c r="U1399" i="7"/>
  <c r="U1397" i="7"/>
  <c r="U1392" i="7"/>
  <c r="U1462" i="7"/>
  <c r="U1452" i="7"/>
  <c r="U1451" i="7"/>
  <c r="U1422" i="7"/>
  <c r="U1417" i="7"/>
  <c r="U1410" i="7"/>
  <c r="U1404" i="7"/>
  <c r="U1385" i="7"/>
  <c r="U1510" i="7"/>
  <c r="U1469" i="7"/>
  <c r="U1466" i="7"/>
  <c r="U1446" i="7"/>
  <c r="U1445" i="7"/>
  <c r="U1420" i="7"/>
  <c r="U1407" i="7"/>
  <c r="U1405" i="7"/>
  <c r="U1400" i="7"/>
  <c r="U1375" i="7"/>
  <c r="U1373" i="7"/>
  <c r="U1484" i="7"/>
  <c r="U1434" i="7"/>
  <c r="U1412" i="7"/>
  <c r="U1393" i="7"/>
  <c r="U1386" i="7"/>
  <c r="U1380" i="7"/>
  <c r="U1515" i="7"/>
  <c r="U1500" i="7"/>
  <c r="U1495" i="7"/>
  <c r="U1483" i="7"/>
  <c r="U1455" i="7"/>
  <c r="U1449" i="7"/>
  <c r="U1437" i="7"/>
  <c r="U1436" i="7"/>
  <c r="U1435" i="7"/>
  <c r="U1432" i="7"/>
  <c r="U1424" i="7"/>
  <c r="U1421" i="7"/>
  <c r="U1415" i="7"/>
  <c r="U1413" i="7"/>
  <c r="U1408" i="7"/>
  <c r="U1383" i="7"/>
  <c r="U1381" i="7"/>
  <c r="U1376" i="7"/>
  <c r="U1482" i="7"/>
  <c r="U1481" i="7"/>
  <c r="U1467" i="7"/>
  <c r="U1464" i="7"/>
  <c r="U1461" i="7"/>
  <c r="U1456" i="7"/>
  <c r="U1429" i="7"/>
  <c r="U1401" i="7"/>
  <c r="U1394" i="7"/>
  <c r="U1388" i="7"/>
  <c r="U1478" i="7"/>
  <c r="U1458" i="7"/>
  <c r="U1430" i="7"/>
  <c r="U1416" i="7"/>
  <c r="U1391" i="7"/>
  <c r="U1389" i="7"/>
  <c r="U1384" i="7"/>
  <c r="U1378" i="7"/>
  <c r="U1367" i="7"/>
  <c r="U1366" i="7"/>
  <c r="U1365" i="7"/>
  <c r="U1364" i="7"/>
  <c r="U1363" i="7"/>
  <c r="U1362" i="7"/>
  <c r="U1361" i="7"/>
  <c r="U1360" i="7"/>
  <c r="U1359" i="7"/>
  <c r="U1358" i="7"/>
  <c r="U1357" i="7"/>
  <c r="U1356" i="7"/>
  <c r="U1355" i="7"/>
  <c r="U1354" i="7"/>
  <c r="U1353" i="7"/>
  <c r="U1352" i="7"/>
  <c r="U1351" i="7"/>
  <c r="U1350" i="7"/>
  <c r="U1349" i="7"/>
  <c r="U1348" i="7"/>
  <c r="U1347" i="7"/>
  <c r="U1346" i="7"/>
  <c r="U1345" i="7"/>
  <c r="U1344" i="7"/>
  <c r="U1343" i="7"/>
  <c r="U1342" i="7"/>
  <c r="U1341" i="7"/>
  <c r="U1340" i="7"/>
  <c r="U1339" i="7"/>
  <c r="U1337" i="7"/>
  <c r="U1336" i="7"/>
  <c r="U1335" i="7"/>
  <c r="U1334" i="7"/>
  <c r="U1333" i="7"/>
  <c r="U1332" i="7"/>
  <c r="U1331" i="7"/>
  <c r="U1330" i="7"/>
  <c r="U1329" i="7"/>
  <c r="U1328" i="7"/>
  <c r="U1327" i="7"/>
  <c r="U1326" i="7"/>
  <c r="U1325" i="7"/>
  <c r="U1324" i="7"/>
  <c r="U1323" i="7"/>
  <c r="U1322" i="7"/>
  <c r="U1321" i="7"/>
  <c r="U1320" i="7"/>
  <c r="U1319" i="7"/>
  <c r="U1318" i="7"/>
  <c r="U1298" i="7"/>
  <c r="U1294" i="7"/>
  <c r="U1268" i="7"/>
  <c r="U1264" i="7"/>
  <c r="U1371" i="7"/>
  <c r="U1338" i="7"/>
  <c r="U1299" i="7"/>
  <c r="U1297" i="7"/>
  <c r="U1296" i="7"/>
  <c r="U1295" i="7"/>
  <c r="U1274" i="7"/>
  <c r="U1269" i="7"/>
  <c r="U1267" i="7"/>
  <c r="U1266" i="7"/>
  <c r="U1265" i="7"/>
  <c r="U1368" i="7"/>
  <c r="U1314" i="7"/>
  <c r="U1310" i="7"/>
  <c r="U1275" i="7"/>
  <c r="U1370" i="7"/>
  <c r="U1315" i="7"/>
  <c r="U1313" i="7"/>
  <c r="U1312" i="7"/>
  <c r="U1311" i="7"/>
  <c r="U1290" i="7"/>
  <c r="U1286" i="7"/>
  <c r="U1291" i="7"/>
  <c r="U1289" i="7"/>
  <c r="U1288" i="7"/>
  <c r="U1287" i="7"/>
  <c r="U1369" i="7"/>
  <c r="U1306" i="7"/>
  <c r="U1302" i="7"/>
  <c r="U1307" i="7"/>
  <c r="U1305" i="7"/>
  <c r="U1304" i="7"/>
  <c r="U1303" i="7"/>
  <c r="U1282" i="7"/>
  <c r="U1278" i="7"/>
  <c r="U1259" i="7"/>
  <c r="U1236" i="7"/>
  <c r="U1232" i="7"/>
  <c r="U1197" i="7"/>
  <c r="U1195" i="7"/>
  <c r="U1194" i="7"/>
  <c r="U1193" i="7"/>
  <c r="U1172" i="7"/>
  <c r="U1168" i="7"/>
  <c r="U1133" i="7"/>
  <c r="U1131" i="7"/>
  <c r="U1130" i="7"/>
  <c r="U1129" i="7"/>
  <c r="U1108" i="7"/>
  <c r="U1104" i="7"/>
  <c r="U1069" i="7"/>
  <c r="U1067" i="7"/>
  <c r="U1066" i="7"/>
  <c r="U1065" i="7"/>
  <c r="U1044" i="7"/>
  <c r="U1040" i="7"/>
  <c r="U1021" i="7"/>
  <c r="U1019" i="7"/>
  <c r="U1018" i="7"/>
  <c r="U1017" i="7"/>
  <c r="U964" i="7"/>
  <c r="U960" i="7"/>
  <c r="U925" i="7"/>
  <c r="U923" i="7"/>
  <c r="U922" i="7"/>
  <c r="U921" i="7"/>
  <c r="U893" i="7"/>
  <c r="U891" i="7"/>
  <c r="U890" i="7"/>
  <c r="U889" i="7"/>
  <c r="U1272" i="7"/>
  <c r="U1237" i="7"/>
  <c r="U1235" i="7"/>
  <c r="U1234" i="7"/>
  <c r="U1233" i="7"/>
  <c r="U1212" i="7"/>
  <c r="U1208" i="7"/>
  <c r="U1173" i="7"/>
  <c r="U1171" i="7"/>
  <c r="U1170" i="7"/>
  <c r="U1169" i="7"/>
  <c r="U1148" i="7"/>
  <c r="U1144" i="7"/>
  <c r="U1109" i="7"/>
  <c r="U1107" i="7"/>
  <c r="U1106" i="7"/>
  <c r="U1105" i="7"/>
  <c r="U1084" i="7"/>
  <c r="U1080" i="7"/>
  <c r="U1045" i="7"/>
  <c r="U1043" i="7"/>
  <c r="U1042" i="7"/>
  <c r="U1041" i="7"/>
  <c r="U1012" i="7"/>
  <c r="U1008" i="7"/>
  <c r="U988" i="7"/>
  <c r="U984" i="7"/>
  <c r="U965" i="7"/>
  <c r="U963" i="7"/>
  <c r="U962" i="7"/>
  <c r="U961" i="7"/>
  <c r="U940" i="7"/>
  <c r="U936" i="7"/>
  <c r="U916" i="7"/>
  <c r="U912" i="7"/>
  <c r="U884" i="7"/>
  <c r="U1260" i="7"/>
  <c r="U1257" i="7"/>
  <c r="U1252" i="7"/>
  <c r="U1248" i="7"/>
  <c r="U1213" i="7"/>
  <c r="U1211" i="7"/>
  <c r="U1210" i="7"/>
  <c r="U1209" i="7"/>
  <c r="U1188" i="7"/>
  <c r="U1184" i="7"/>
  <c r="U1149" i="7"/>
  <c r="U1147" i="7"/>
  <c r="U1146" i="7"/>
  <c r="U1145" i="7"/>
  <c r="U1283" i="7"/>
  <c r="U1253" i="7"/>
  <c r="U1251" i="7"/>
  <c r="U1250" i="7"/>
  <c r="U1249" i="7"/>
  <c r="U1228" i="7"/>
  <c r="U1224" i="7"/>
  <c r="U1189" i="7"/>
  <c r="U1187" i="7"/>
  <c r="U1186" i="7"/>
  <c r="U1185" i="7"/>
  <c r="U1229" i="7"/>
  <c r="U1227" i="7"/>
  <c r="U1226" i="7"/>
  <c r="U1225" i="7"/>
  <c r="U1204" i="7"/>
  <c r="U1200" i="7"/>
  <c r="U1165" i="7"/>
  <c r="U1163" i="7"/>
  <c r="U1162" i="7"/>
  <c r="U1161" i="7"/>
  <c r="U1377" i="7"/>
  <c r="U1281" i="7"/>
  <c r="U1258" i="7"/>
  <c r="U1244" i="7"/>
  <c r="U1240" i="7"/>
  <c r="U1205" i="7"/>
  <c r="U1203" i="7"/>
  <c r="U1202" i="7"/>
  <c r="U1201" i="7"/>
  <c r="U1180" i="7"/>
  <c r="U1176" i="7"/>
  <c r="U1280" i="7"/>
  <c r="U1245" i="7"/>
  <c r="U1243" i="7"/>
  <c r="U1242" i="7"/>
  <c r="U1241" i="7"/>
  <c r="U1220" i="7"/>
  <c r="U1216" i="7"/>
  <c r="U1181" i="7"/>
  <c r="U1179" i="7"/>
  <c r="U1178" i="7"/>
  <c r="U1177" i="7"/>
  <c r="U1156" i="7"/>
  <c r="U1152" i="7"/>
  <c r="U1154" i="7"/>
  <c r="U1124" i="7"/>
  <c r="U1115" i="7"/>
  <c r="U1097" i="7"/>
  <c r="U1083" i="7"/>
  <c r="U1077" i="7"/>
  <c r="U1073" i="7"/>
  <c r="U1059" i="7"/>
  <c r="U1026" i="7"/>
  <c r="U1020" i="7"/>
  <c r="U1010" i="7"/>
  <c r="U1002" i="7"/>
  <c r="U1261" i="7"/>
  <c r="U1217" i="7"/>
  <c r="U1139" i="7"/>
  <c r="U1132" i="7"/>
  <c r="U1114" i="7"/>
  <c r="U1101" i="7"/>
  <c r="U1091" i="7"/>
  <c r="U1072" i="7"/>
  <c r="U1058" i="7"/>
  <c r="U1036" i="7"/>
  <c r="U1025" i="7"/>
  <c r="U1024" i="7"/>
  <c r="U1013" i="7"/>
  <c r="U1001" i="7"/>
  <c r="U987" i="7"/>
  <c r="U1279" i="7"/>
  <c r="U1164" i="7"/>
  <c r="U1141" i="7"/>
  <c r="U1137" i="7"/>
  <c r="U1123" i="7"/>
  <c r="U1085" i="7"/>
  <c r="U1064" i="7"/>
  <c r="U1061" i="7"/>
  <c r="U1056" i="7"/>
  <c r="U1053" i="7"/>
  <c r="U1035" i="7"/>
  <c r="U1000" i="7"/>
  <c r="U986" i="7"/>
  <c r="U978" i="7"/>
  <c r="U1219" i="7"/>
  <c r="U1136" i="7"/>
  <c r="U1122" i="7"/>
  <c r="U1100" i="7"/>
  <c r="U1090" i="7"/>
  <c r="U1081" i="7"/>
  <c r="U1076" i="7"/>
  <c r="U1034" i="7"/>
  <c r="U1028" i="7"/>
  <c r="U989" i="7"/>
  <c r="U1221" i="7"/>
  <c r="U1153" i="7"/>
  <c r="U1121" i="7"/>
  <c r="U1116" i="7"/>
  <c r="U1060" i="7"/>
  <c r="U1051" i="7"/>
  <c r="U1033" i="7"/>
  <c r="U1029" i="7"/>
  <c r="U1016" i="7"/>
  <c r="U1004" i="7"/>
  <c r="U994" i="7"/>
  <c r="U985" i="7"/>
  <c r="U981" i="7"/>
  <c r="U1256" i="7"/>
  <c r="U1196" i="7"/>
  <c r="U1160" i="7"/>
  <c r="U1157" i="7"/>
  <c r="U1128" i="7"/>
  <c r="U1125" i="7"/>
  <c r="U1120" i="7"/>
  <c r="U1117" i="7"/>
  <c r="U1099" i="7"/>
  <c r="U1093" i="7"/>
  <c r="U1092" i="7"/>
  <c r="U1088" i="7"/>
  <c r="U1075" i="7"/>
  <c r="U1068" i="7"/>
  <c r="U1050" i="7"/>
  <c r="U1037" i="7"/>
  <c r="U1011" i="7"/>
  <c r="U1218" i="7"/>
  <c r="U1140" i="7"/>
  <c r="U1098" i="7"/>
  <c r="U1089" i="7"/>
  <c r="U1074" i="7"/>
  <c r="U1049" i="7"/>
  <c r="U1048" i="7"/>
  <c r="U1032" i="7"/>
  <c r="U1027" i="7"/>
  <c r="U1003" i="7"/>
  <c r="U997" i="7"/>
  <c r="U996" i="7"/>
  <c r="U992" i="7"/>
  <c r="U1082" i="7"/>
  <c r="U1009" i="7"/>
  <c r="U993" i="7"/>
  <c r="U953" i="7"/>
  <c r="U939" i="7"/>
  <c r="U933" i="7"/>
  <c r="U929" i="7"/>
  <c r="U913" i="7"/>
  <c r="U909" i="7"/>
  <c r="U883" i="7"/>
  <c r="U721" i="7"/>
  <c r="U720" i="7"/>
  <c r="U719" i="7"/>
  <c r="U718" i="7"/>
  <c r="U717" i="7"/>
  <c r="U716" i="7"/>
  <c r="U715" i="7"/>
  <c r="U714" i="7"/>
  <c r="U713" i="7"/>
  <c r="U712" i="7"/>
  <c r="U711" i="7"/>
  <c r="U710" i="7"/>
  <c r="U709" i="7"/>
  <c r="U708" i="7"/>
  <c r="U707" i="7"/>
  <c r="U706" i="7"/>
  <c r="U705" i="7"/>
  <c r="U704" i="7"/>
  <c r="U703" i="7"/>
  <c r="U702" i="7"/>
  <c r="U701" i="7"/>
  <c r="U700" i="7"/>
  <c r="U699" i="7"/>
  <c r="U698" i="7"/>
  <c r="U697" i="7"/>
  <c r="U696" i="7"/>
  <c r="U695" i="7"/>
  <c r="U694" i="7"/>
  <c r="U693" i="7"/>
  <c r="U692" i="7"/>
  <c r="U691" i="7"/>
  <c r="U690" i="7"/>
  <c r="U689" i="7"/>
  <c r="U688" i="7"/>
  <c r="U687" i="7"/>
  <c r="U686" i="7"/>
  <c r="U685" i="7"/>
  <c r="U684" i="7"/>
  <c r="U683" i="7"/>
  <c r="U682" i="7"/>
  <c r="U681" i="7"/>
  <c r="U680" i="7"/>
  <c r="U679" i="7"/>
  <c r="U678" i="7"/>
  <c r="U677" i="7"/>
  <c r="U676" i="7"/>
  <c r="U675" i="7"/>
  <c r="U674" i="7"/>
  <c r="U673" i="7"/>
  <c r="U672" i="7"/>
  <c r="U671" i="7"/>
  <c r="U670" i="7"/>
  <c r="U669" i="7"/>
  <c r="U668" i="7"/>
  <c r="U667" i="7"/>
  <c r="U666" i="7"/>
  <c r="U665" i="7"/>
  <c r="U664" i="7"/>
  <c r="U663" i="7"/>
  <c r="U662" i="7"/>
  <c r="U661" i="7"/>
  <c r="U660" i="7"/>
  <c r="U659" i="7"/>
  <c r="U658" i="7"/>
  <c r="U657" i="7"/>
  <c r="U656" i="7"/>
  <c r="U655" i="7"/>
  <c r="U654" i="7"/>
  <c r="U653" i="7"/>
  <c r="U652" i="7"/>
  <c r="U651" i="7"/>
  <c r="U650" i="7"/>
  <c r="U649" i="7"/>
  <c r="U648" i="7"/>
  <c r="U647" i="7"/>
  <c r="U646" i="7"/>
  <c r="U645" i="7"/>
  <c r="U644" i="7"/>
  <c r="U643" i="7"/>
  <c r="U642" i="7"/>
  <c r="U641" i="7"/>
  <c r="U640" i="7"/>
  <c r="U639" i="7"/>
  <c r="U638" i="7"/>
  <c r="U637" i="7"/>
  <c r="U636" i="7"/>
  <c r="U635" i="7"/>
  <c r="U634" i="7"/>
  <c r="U633" i="7"/>
  <c r="U632" i="7"/>
  <c r="U631" i="7"/>
  <c r="U630" i="7"/>
  <c r="U629" i="7"/>
  <c r="U628" i="7"/>
  <c r="U627" i="7"/>
  <c r="U626" i="7"/>
  <c r="U625" i="7"/>
  <c r="U624" i="7"/>
  <c r="U623" i="7"/>
  <c r="U622" i="7"/>
  <c r="U621" i="7"/>
  <c r="U620" i="7"/>
  <c r="U619" i="7"/>
  <c r="U618" i="7"/>
  <c r="U617" i="7"/>
  <c r="U1112" i="7"/>
  <c r="U1005" i="7"/>
  <c r="U977" i="7"/>
  <c r="U970" i="7"/>
  <c r="U957" i="7"/>
  <c r="U947" i="7"/>
  <c r="U928" i="7"/>
  <c r="U904" i="7"/>
  <c r="U899" i="7"/>
  <c r="U1113" i="7"/>
  <c r="U1096" i="7"/>
  <c r="U979" i="7"/>
  <c r="U976" i="7"/>
  <c r="U952" i="7"/>
  <c r="U938" i="7"/>
  <c r="U898" i="7"/>
  <c r="U892" i="7"/>
  <c r="U882" i="7"/>
  <c r="U995" i="7"/>
  <c r="U973" i="7"/>
  <c r="U972" i="7"/>
  <c r="U968" i="7"/>
  <c r="U941" i="7"/>
  <c r="U920" i="7"/>
  <c r="U908" i="7"/>
  <c r="U897" i="7"/>
  <c r="U896" i="7"/>
  <c r="U885" i="7"/>
  <c r="U1155" i="7"/>
  <c r="U1052" i="7"/>
  <c r="U969" i="7"/>
  <c r="U956" i="7"/>
  <c r="U946" i="7"/>
  <c r="U937" i="7"/>
  <c r="U932" i="7"/>
  <c r="U915" i="7"/>
  <c r="U881" i="7"/>
  <c r="U1138" i="7"/>
  <c r="U1057" i="7"/>
  <c r="U907" i="7"/>
  <c r="U1192" i="7"/>
  <c r="U971" i="7"/>
  <c r="U955" i="7"/>
  <c r="U949" i="7"/>
  <c r="U948" i="7"/>
  <c r="U944" i="7"/>
  <c r="U931" i="7"/>
  <c r="U924" i="7"/>
  <c r="U914" i="7"/>
  <c r="U906" i="7"/>
  <c r="U900" i="7"/>
  <c r="U980" i="7"/>
  <c r="U954" i="7"/>
  <c r="U905" i="7"/>
  <c r="U917" i="7"/>
  <c r="U901" i="7"/>
  <c r="U888" i="7"/>
  <c r="U616" i="7"/>
  <c r="U615" i="7"/>
  <c r="U614" i="7"/>
  <c r="U613" i="7"/>
  <c r="U612" i="7"/>
  <c r="U611" i="7"/>
  <c r="U610" i="7"/>
  <c r="U609" i="7"/>
  <c r="U608" i="7"/>
  <c r="U607" i="7"/>
  <c r="U606" i="7"/>
  <c r="U605" i="7"/>
  <c r="U604" i="7"/>
  <c r="U603" i="7"/>
  <c r="U602" i="7"/>
  <c r="U601" i="7"/>
  <c r="U600" i="7"/>
  <c r="U599" i="7"/>
  <c r="U598" i="7"/>
  <c r="U597" i="7"/>
  <c r="U596" i="7"/>
  <c r="U595" i="7"/>
  <c r="U594" i="7"/>
  <c r="U593" i="7"/>
  <c r="U592" i="7"/>
  <c r="U591" i="7"/>
  <c r="U590" i="7"/>
  <c r="U589" i="7"/>
  <c r="U588" i="7"/>
  <c r="U587" i="7"/>
  <c r="U586" i="7"/>
  <c r="U585" i="7"/>
  <c r="U584" i="7"/>
  <c r="U583" i="7"/>
  <c r="U582" i="7"/>
  <c r="U581" i="7"/>
  <c r="U580" i="7"/>
  <c r="U579" i="7"/>
  <c r="U578" i="7"/>
  <c r="U577" i="7"/>
  <c r="U576" i="7"/>
  <c r="U575" i="7"/>
  <c r="U574" i="7"/>
  <c r="U573" i="7"/>
  <c r="U572" i="7"/>
  <c r="U571" i="7"/>
  <c r="U570" i="7"/>
  <c r="U569" i="7"/>
  <c r="U568" i="7"/>
  <c r="U567" i="7"/>
  <c r="U566" i="7"/>
  <c r="U565" i="7"/>
  <c r="U564" i="7"/>
  <c r="U563" i="7"/>
  <c r="U562" i="7"/>
  <c r="U561" i="7"/>
  <c r="U560" i="7"/>
  <c r="U559" i="7"/>
  <c r="U558" i="7"/>
  <c r="U557" i="7"/>
  <c r="U556" i="7"/>
  <c r="U555" i="7"/>
  <c r="U554" i="7"/>
  <c r="U553" i="7"/>
  <c r="U552" i="7"/>
  <c r="U551" i="7"/>
  <c r="U550" i="7"/>
  <c r="U549" i="7"/>
  <c r="U548" i="7"/>
  <c r="U546" i="7"/>
  <c r="U544" i="7"/>
  <c r="U542" i="7"/>
  <c r="U540" i="7"/>
  <c r="U538" i="7"/>
  <c r="U536" i="7"/>
  <c r="U534" i="7"/>
  <c r="U532" i="7"/>
  <c r="U530" i="7"/>
  <c r="U528" i="7"/>
  <c r="U526" i="7"/>
  <c r="U524" i="7"/>
  <c r="U945" i="7"/>
  <c r="U930" i="7"/>
  <c r="U518" i="7"/>
  <c r="U517" i="7"/>
  <c r="U516" i="7"/>
  <c r="U515" i="7"/>
  <c r="U521" i="7"/>
  <c r="U440" i="7"/>
  <c r="U439" i="7"/>
  <c r="U438" i="7"/>
  <c r="U437" i="7"/>
  <c r="U436" i="7"/>
  <c r="U435" i="7"/>
  <c r="U434" i="7"/>
  <c r="U433" i="7"/>
  <c r="U432" i="7"/>
  <c r="U431" i="7"/>
  <c r="U430" i="7"/>
  <c r="U429" i="7"/>
  <c r="U428" i="7"/>
  <c r="U427" i="7"/>
  <c r="U426" i="7"/>
  <c r="U425" i="7"/>
  <c r="U424" i="7"/>
  <c r="U423" i="7"/>
  <c r="U422" i="7"/>
  <c r="U421" i="7"/>
  <c r="U420" i="7"/>
  <c r="U419" i="7"/>
  <c r="U418" i="7"/>
  <c r="U417" i="7"/>
  <c r="U416" i="7"/>
  <c r="U415" i="7"/>
  <c r="U414" i="7"/>
  <c r="U413" i="7"/>
  <c r="U412" i="7"/>
  <c r="U411" i="7"/>
  <c r="U410" i="7"/>
  <c r="U409" i="7"/>
  <c r="U408" i="7"/>
  <c r="U407" i="7"/>
  <c r="U406" i="7"/>
  <c r="U405" i="7"/>
  <c r="U404" i="7"/>
  <c r="U403" i="7"/>
  <c r="U402" i="7"/>
  <c r="U401" i="7"/>
  <c r="U400" i="7"/>
  <c r="U399" i="7"/>
  <c r="U398" i="7"/>
  <c r="U397" i="7"/>
  <c r="U396" i="7"/>
  <c r="U395" i="7"/>
  <c r="U394" i="7"/>
  <c r="U393" i="7"/>
  <c r="U392" i="7"/>
  <c r="U391" i="7"/>
  <c r="U390" i="7"/>
  <c r="U389" i="7"/>
  <c r="U388" i="7"/>
  <c r="U387" i="7"/>
  <c r="U386" i="7"/>
  <c r="U385" i="7"/>
  <c r="U384" i="7"/>
  <c r="U383" i="7"/>
  <c r="U382" i="7"/>
  <c r="U381" i="7"/>
  <c r="U547" i="7"/>
  <c r="U543" i="7"/>
  <c r="U539" i="7"/>
  <c r="U535" i="7"/>
  <c r="U531" i="7"/>
  <c r="U527" i="7"/>
  <c r="U522" i="7"/>
  <c r="U519" i="7"/>
  <c r="U513" i="7"/>
  <c r="U511" i="7"/>
  <c r="U509" i="7"/>
  <c r="U507" i="7"/>
  <c r="U506" i="7"/>
  <c r="U505" i="7"/>
  <c r="U504" i="7"/>
  <c r="U503" i="7"/>
  <c r="U502" i="7"/>
  <c r="U501" i="7"/>
  <c r="U500" i="7"/>
  <c r="U499" i="7"/>
  <c r="U498" i="7"/>
  <c r="U497" i="7"/>
  <c r="U496" i="7"/>
  <c r="U495" i="7"/>
  <c r="U494" i="7"/>
  <c r="U493" i="7"/>
  <c r="U492" i="7"/>
  <c r="U491" i="7"/>
  <c r="U490" i="7"/>
  <c r="U489" i="7"/>
  <c r="U488" i="7"/>
  <c r="U487" i="7"/>
  <c r="U486" i="7"/>
  <c r="U485" i="7"/>
  <c r="U484" i="7"/>
  <c r="U483" i="7"/>
  <c r="U482" i="7"/>
  <c r="U481" i="7"/>
  <c r="U480" i="7"/>
  <c r="U479" i="7"/>
  <c r="U478" i="7"/>
  <c r="U477" i="7"/>
  <c r="U476" i="7"/>
  <c r="U475" i="7"/>
  <c r="U474" i="7"/>
  <c r="U473" i="7"/>
  <c r="U472" i="7"/>
  <c r="U471" i="7"/>
  <c r="U470" i="7"/>
  <c r="U469" i="7"/>
  <c r="U468" i="7"/>
  <c r="U467" i="7"/>
  <c r="U466" i="7"/>
  <c r="U465" i="7"/>
  <c r="U464" i="7"/>
  <c r="U463" i="7"/>
  <c r="U462" i="7"/>
  <c r="U461" i="7"/>
  <c r="U460" i="7"/>
  <c r="U459" i="7"/>
  <c r="U458" i="7"/>
  <c r="U457" i="7"/>
  <c r="U456" i="7"/>
  <c r="U455" i="7"/>
  <c r="U454" i="7"/>
  <c r="U453" i="7"/>
  <c r="U452" i="7"/>
  <c r="U451" i="7"/>
  <c r="U450" i="7"/>
  <c r="U449" i="7"/>
  <c r="U448" i="7"/>
  <c r="U447" i="7"/>
  <c r="U446" i="7"/>
  <c r="U445" i="7"/>
  <c r="U444" i="7"/>
  <c r="U443" i="7"/>
  <c r="U442" i="7"/>
  <c r="U523" i="7"/>
  <c r="U520" i="7"/>
  <c r="U545" i="7"/>
  <c r="U541" i="7"/>
  <c r="U537" i="7"/>
  <c r="U533" i="7"/>
  <c r="U529" i="7"/>
  <c r="U525" i="7"/>
  <c r="U508" i="7"/>
  <c r="U376" i="7"/>
  <c r="U375" i="7"/>
  <c r="U374" i="7"/>
  <c r="U373" i="7"/>
  <c r="U372" i="7"/>
  <c r="U213" i="7"/>
  <c r="U209" i="7"/>
  <c r="U205" i="7"/>
  <c r="U201" i="7"/>
  <c r="U197" i="7"/>
  <c r="U193" i="7"/>
  <c r="U189" i="7"/>
  <c r="U185" i="7"/>
  <c r="U181" i="7"/>
  <c r="U177" i="7"/>
  <c r="U173" i="7"/>
  <c r="U59" i="7"/>
  <c r="U55" i="7"/>
  <c r="U51" i="7"/>
  <c r="U47" i="7"/>
  <c r="U43" i="7"/>
  <c r="U39" i="7"/>
  <c r="U35" i="7"/>
  <c r="U31" i="7"/>
  <c r="U27" i="7"/>
  <c r="U23" i="7"/>
  <c r="U19" i="7"/>
  <c r="U15" i="7"/>
  <c r="U11" i="7"/>
  <c r="U7" i="7"/>
  <c r="U379" i="7"/>
  <c r="U377" i="7"/>
  <c r="U371" i="7"/>
  <c r="U369" i="7"/>
  <c r="U367" i="7"/>
  <c r="U365" i="7"/>
  <c r="U166" i="7"/>
  <c r="U162" i="7"/>
  <c r="U158" i="7"/>
  <c r="U154" i="7"/>
  <c r="U150" i="7"/>
  <c r="U146" i="7"/>
  <c r="U142" i="7"/>
  <c r="U138" i="7"/>
  <c r="U134" i="7"/>
  <c r="U130" i="7"/>
  <c r="U126" i="7"/>
  <c r="U122" i="7"/>
  <c r="U118" i="7"/>
  <c r="U114" i="7"/>
  <c r="U110" i="7"/>
  <c r="U106" i="7"/>
  <c r="U102" i="7"/>
  <c r="U98" i="7"/>
  <c r="U94" i="7"/>
  <c r="U90" i="7"/>
  <c r="U510" i="7"/>
  <c r="U212" i="7"/>
  <c r="U208" i="7"/>
  <c r="U204" i="7"/>
  <c r="U200" i="7"/>
  <c r="U196" i="7"/>
  <c r="U192" i="7"/>
  <c r="U188" i="7"/>
  <c r="U184" i="7"/>
  <c r="U180" i="7"/>
  <c r="U176" i="7"/>
  <c r="U172" i="7"/>
  <c r="U86" i="7"/>
  <c r="U85" i="7"/>
  <c r="U84" i="7"/>
  <c r="U83" i="7"/>
  <c r="U82" i="7"/>
  <c r="U81" i="7"/>
  <c r="U80" i="7"/>
  <c r="U79" i="7"/>
  <c r="U58" i="7"/>
  <c r="U54" i="7"/>
  <c r="U50" i="7"/>
  <c r="U46" i="7"/>
  <c r="U42" i="7"/>
  <c r="U38" i="7"/>
  <c r="U34" i="7"/>
  <c r="U30" i="7"/>
  <c r="U26" i="7"/>
  <c r="U22" i="7"/>
  <c r="U18" i="7"/>
  <c r="U14" i="7"/>
  <c r="U10" i="7"/>
  <c r="U17" i="7"/>
  <c r="C18" i="7"/>
  <c r="U33" i="7"/>
  <c r="C34" i="7"/>
  <c r="U49" i="7"/>
  <c r="C50" i="7"/>
  <c r="U72" i="7"/>
  <c r="C85" i="7"/>
  <c r="BX88" i="7"/>
  <c r="C90" i="7"/>
  <c r="CC93" i="7"/>
  <c r="CB93" i="7"/>
  <c r="X93" i="7" s="1"/>
  <c r="CA93" i="7"/>
  <c r="F93" i="7"/>
  <c r="U95" i="7"/>
  <c r="CA96" i="7"/>
  <c r="BX97" i="7"/>
  <c r="C100" i="7"/>
  <c r="CB100" i="7"/>
  <c r="X100" i="7" s="1"/>
  <c r="CA102" i="7"/>
  <c r="F102" i="7"/>
  <c r="CZ102" i="7"/>
  <c r="AV102" i="7" s="1"/>
  <c r="BX102" i="7"/>
  <c r="W103" i="7"/>
  <c r="CB106" i="7"/>
  <c r="U108" i="7"/>
  <c r="CZ108" i="7"/>
  <c r="AV108" i="7" s="1"/>
  <c r="F112" i="7"/>
  <c r="C113" i="7"/>
  <c r="CD116" i="7"/>
  <c r="Z116" i="7" s="1"/>
  <c r="Y116" i="7"/>
  <c r="U117" i="7"/>
  <c r="BX120" i="7"/>
  <c r="CE120" i="7" s="1"/>
  <c r="AA120" i="7" s="1"/>
  <c r="C122" i="7"/>
  <c r="CC125" i="7"/>
  <c r="CB125" i="7"/>
  <c r="X125" i="7" s="1"/>
  <c r="CA125" i="7"/>
  <c r="F125" i="7"/>
  <c r="U127" i="7"/>
  <c r="CA128" i="7"/>
  <c r="BX129" i="7"/>
  <c r="C132" i="7"/>
  <c r="CB132" i="7"/>
  <c r="X132" i="7" s="1"/>
  <c r="CA134" i="7"/>
  <c r="F134" i="7"/>
  <c r="CZ134" i="7"/>
  <c r="AV134" i="7" s="1"/>
  <c r="BX134" i="7"/>
  <c r="W135" i="7"/>
  <c r="CB138" i="7"/>
  <c r="U140" i="7"/>
  <c r="CZ140" i="7"/>
  <c r="AV140" i="7" s="1"/>
  <c r="F144" i="7"/>
  <c r="C145" i="7"/>
  <c r="W148" i="7"/>
  <c r="Y148" i="7"/>
  <c r="U149" i="7"/>
  <c r="BX152" i="7"/>
  <c r="C154" i="7"/>
  <c r="CC157" i="7"/>
  <c r="CB157" i="7"/>
  <c r="X157" i="7" s="1"/>
  <c r="CA157" i="7"/>
  <c r="F157" i="7"/>
  <c r="U159" i="7"/>
  <c r="CA160" i="7"/>
  <c r="BX161" i="7"/>
  <c r="U163" i="7"/>
  <c r="BX164" i="7"/>
  <c r="C166" i="7"/>
  <c r="F168" i="7"/>
  <c r="C169" i="7"/>
  <c r="D171" i="7"/>
  <c r="E174" i="7"/>
  <c r="U174" i="7"/>
  <c r="CB174" i="7"/>
  <c r="X174" i="7" s="1"/>
  <c r="CC175" i="7"/>
  <c r="BX178" i="7"/>
  <c r="CE178" i="7" s="1"/>
  <c r="AA178" i="7" s="1"/>
  <c r="CC180" i="7"/>
  <c r="C183" i="7"/>
  <c r="CA184" i="7"/>
  <c r="BX184" i="7"/>
  <c r="CA186" i="7"/>
  <c r="CB187" i="7"/>
  <c r="CA187" i="7"/>
  <c r="Y190" i="7"/>
  <c r="E191" i="7"/>
  <c r="U191" i="7"/>
  <c r="CB192" i="7"/>
  <c r="BX195" i="7"/>
  <c r="W197" i="7"/>
  <c r="C200" i="7"/>
  <c r="D203" i="7"/>
  <c r="E206" i="7"/>
  <c r="U206" i="7"/>
  <c r="CB206" i="7"/>
  <c r="X206" i="7" s="1"/>
  <c r="CC207" i="7"/>
  <c r="BX210" i="7"/>
  <c r="CC212" i="7"/>
  <c r="C215" i="7"/>
  <c r="CC218" i="7"/>
  <c r="CB218" i="7"/>
  <c r="X218" i="7" s="1"/>
  <c r="CI218" i="7"/>
  <c r="AE218" i="7" s="1"/>
  <c r="CC220" i="7"/>
  <c r="CB220" i="7"/>
  <c r="X220" i="7" s="1"/>
  <c r="CI220" i="7"/>
  <c r="AE220" i="7" s="1"/>
  <c r="CB222" i="7"/>
  <c r="X222" i="7" s="1"/>
  <c r="CC224" i="7"/>
  <c r="CB224" i="7"/>
  <c r="X224" i="7" s="1"/>
  <c r="CI224" i="7"/>
  <c r="AE224" i="7" s="1"/>
  <c r="CC226" i="7"/>
  <c r="CB226" i="7"/>
  <c r="X226" i="7" s="1"/>
  <c r="CI226" i="7"/>
  <c r="AE226" i="7" s="1"/>
  <c r="CC228" i="7"/>
  <c r="CB228" i="7"/>
  <c r="X228" i="7" s="1"/>
  <c r="CI228" i="7"/>
  <c r="CC230" i="7"/>
  <c r="CB230" i="7"/>
  <c r="X230" i="7" s="1"/>
  <c r="CI230" i="7"/>
  <c r="AE230" i="7" s="1"/>
  <c r="CC232" i="7"/>
  <c r="CB232" i="7"/>
  <c r="X232" i="7" s="1"/>
  <c r="CI232" i="7"/>
  <c r="AE232" i="7" s="1"/>
  <c r="CC234" i="7"/>
  <c r="CB234" i="7"/>
  <c r="X234" i="7" s="1"/>
  <c r="CI234" i="7"/>
  <c r="AE234" i="7" s="1"/>
  <c r="CB236" i="7"/>
  <c r="X236" i="7" s="1"/>
  <c r="CC238" i="7"/>
  <c r="CB238" i="7"/>
  <c r="X238" i="7" s="1"/>
  <c r="CC240" i="7"/>
  <c r="CB240" i="7"/>
  <c r="X240" i="7" s="1"/>
  <c r="CC242" i="7"/>
  <c r="CB242" i="7"/>
  <c r="X242" i="7" s="1"/>
  <c r="CC244" i="7"/>
  <c r="CB244" i="7"/>
  <c r="X244" i="7" s="1"/>
  <c r="CB246" i="7"/>
  <c r="X246" i="7" s="1"/>
  <c r="CC252" i="7"/>
  <c r="CB252" i="7"/>
  <c r="X252" i="7" s="1"/>
  <c r="CC254" i="7"/>
  <c r="CB254" i="7"/>
  <c r="X254" i="7" s="1"/>
  <c r="CC260" i="7"/>
  <c r="CB260" i="7"/>
  <c r="X260" i="7" s="1"/>
  <c r="CB262" i="7"/>
  <c r="X262" i="7" s="1"/>
  <c r="CC365" i="7"/>
  <c r="D368" i="7"/>
  <c r="BX368" i="7"/>
  <c r="CL368" i="7" s="1"/>
  <c r="AH368" i="7" s="1"/>
  <c r="CI370" i="7"/>
  <c r="AE370" i="7" s="1"/>
  <c r="C380" i="7"/>
  <c r="U380" i="7"/>
  <c r="AD383" i="7"/>
  <c r="CD469" i="7"/>
  <c r="Z469" i="7" s="1"/>
  <c r="Y485" i="7"/>
  <c r="AF498" i="7"/>
  <c r="CA508" i="7"/>
  <c r="U514" i="7"/>
  <c r="CJ540" i="7"/>
  <c r="CI540" i="7"/>
  <c r="AE540" i="7" s="1"/>
  <c r="D540" i="7"/>
  <c r="CH540" i="7"/>
  <c r="BX540" i="7"/>
  <c r="CA90" i="7"/>
  <c r="F90" i="7"/>
  <c r="CZ90" i="7"/>
  <c r="AV90" i="7" s="1"/>
  <c r="BX90" i="7"/>
  <c r="Y136" i="7"/>
  <c r="CA154" i="7"/>
  <c r="F154" i="7"/>
  <c r="CZ154" i="7"/>
  <c r="AV154" i="7" s="1"/>
  <c r="BX154" i="7"/>
  <c r="CA188" i="7"/>
  <c r="BX188" i="7"/>
  <c r="AF233" i="7"/>
  <c r="CH245" i="7"/>
  <c r="CH247" i="7"/>
  <c r="CH259" i="7"/>
  <c r="CG370" i="7"/>
  <c r="AC370" i="7" s="1"/>
  <c r="CF370" i="7"/>
  <c r="AB370" i="7" s="1"/>
  <c r="CC89" i="7"/>
  <c r="CB89" i="7"/>
  <c r="X89" i="7" s="1"/>
  <c r="CA89" i="7"/>
  <c r="F89" i="7"/>
  <c r="C96" i="7"/>
  <c r="CA98" i="7"/>
  <c r="F98" i="7"/>
  <c r="CZ98" i="7"/>
  <c r="AV98" i="7" s="1"/>
  <c r="BX98" i="7"/>
  <c r="W99" i="7"/>
  <c r="U104" i="7"/>
  <c r="CZ104" i="7"/>
  <c r="AV104" i="7" s="1"/>
  <c r="F108" i="7"/>
  <c r="C109" i="7"/>
  <c r="Y112" i="7"/>
  <c r="U113" i="7"/>
  <c r="CZ113" i="7"/>
  <c r="AV113" i="7" s="1"/>
  <c r="C118" i="7"/>
  <c r="CC121" i="7"/>
  <c r="CB121" i="7"/>
  <c r="X121" i="7" s="1"/>
  <c r="CA121" i="7"/>
  <c r="F121" i="7"/>
  <c r="U123" i="7"/>
  <c r="C128" i="7"/>
  <c r="CA130" i="7"/>
  <c r="F130" i="7"/>
  <c r="CZ130" i="7"/>
  <c r="AV130" i="7" s="1"/>
  <c r="BX130" i="7"/>
  <c r="U136" i="7"/>
  <c r="CZ136" i="7"/>
  <c r="AV136" i="7" s="1"/>
  <c r="F140" i="7"/>
  <c r="C141" i="7"/>
  <c r="U145" i="7"/>
  <c r="CZ145" i="7"/>
  <c r="AV145" i="7" s="1"/>
  <c r="C150" i="7"/>
  <c r="CC153" i="7"/>
  <c r="CB153" i="7"/>
  <c r="X153" i="7" s="1"/>
  <c r="CA153" i="7"/>
  <c r="F153" i="7"/>
  <c r="U155" i="7"/>
  <c r="C160" i="7"/>
  <c r="CA162" i="7"/>
  <c r="F162" i="7"/>
  <c r="CZ162" i="7"/>
  <c r="AV162" i="7" s="1"/>
  <c r="BX162" i="7"/>
  <c r="CC165" i="7"/>
  <c r="CB165" i="7"/>
  <c r="X165" i="7" s="1"/>
  <c r="CA165" i="7"/>
  <c r="F165" i="7"/>
  <c r="Y168" i="7"/>
  <c r="U169" i="7"/>
  <c r="CZ169" i="7"/>
  <c r="AV169" i="7" s="1"/>
  <c r="U171" i="7"/>
  <c r="C180" i="7"/>
  <c r="CF185" i="7"/>
  <c r="AB185" i="7" s="1"/>
  <c r="T185" i="7"/>
  <c r="U186" i="7"/>
  <c r="C195" i="7"/>
  <c r="CA196" i="7"/>
  <c r="BX196" i="7"/>
  <c r="CB199" i="7"/>
  <c r="CA199" i="7"/>
  <c r="D200" i="7"/>
  <c r="CD202" i="7"/>
  <c r="Z202" i="7" s="1"/>
  <c r="U203" i="7"/>
  <c r="C212" i="7"/>
  <c r="C217" i="7"/>
  <c r="C219" i="7"/>
  <c r="C221" i="7"/>
  <c r="C223" i="7"/>
  <c r="C225" i="7"/>
  <c r="C227" i="7"/>
  <c r="C229" i="7"/>
  <c r="C231" i="7"/>
  <c r="C233" i="7"/>
  <c r="C235" i="7"/>
  <c r="C237" i="7"/>
  <c r="C239" i="7"/>
  <c r="AD239" i="7"/>
  <c r="C241" i="7"/>
  <c r="C243" i="7"/>
  <c r="C245" i="7"/>
  <c r="C247" i="7"/>
  <c r="C249" i="7"/>
  <c r="C251" i="7"/>
  <c r="C253" i="7"/>
  <c r="C255" i="7"/>
  <c r="C257" i="7"/>
  <c r="C259" i="7"/>
  <c r="C261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U368" i="7"/>
  <c r="CJ370" i="7"/>
  <c r="CA372" i="7"/>
  <c r="E372" i="7"/>
  <c r="CC372" i="7"/>
  <c r="CB372" i="7"/>
  <c r="X372" i="7" s="1"/>
  <c r="CA376" i="7"/>
  <c r="E376" i="7"/>
  <c r="CC376" i="7"/>
  <c r="CB376" i="7"/>
  <c r="X376" i="7" s="1"/>
  <c r="AF444" i="7"/>
  <c r="AF476" i="7"/>
  <c r="Y479" i="7"/>
  <c r="AF492" i="7"/>
  <c r="Y495" i="7"/>
  <c r="CJ509" i="7"/>
  <c r="CC509" i="7"/>
  <c r="CI509" i="7"/>
  <c r="AE509" i="7" s="1"/>
  <c r="D509" i="7"/>
  <c r="CH509" i="7"/>
  <c r="BX509" i="7"/>
  <c r="CJ538" i="7"/>
  <c r="CI538" i="7"/>
  <c r="AE538" i="7" s="1"/>
  <c r="D538" i="7"/>
  <c r="CH538" i="7"/>
  <c r="BX538" i="7"/>
  <c r="CH568" i="7"/>
  <c r="D568" i="7"/>
  <c r="CJ568" i="7"/>
  <c r="CI568" i="7"/>
  <c r="AE568" i="7" s="1"/>
  <c r="BX568" i="7"/>
  <c r="AD624" i="7"/>
  <c r="AD644" i="7"/>
  <c r="CA94" i="7"/>
  <c r="F94" i="7"/>
  <c r="CZ94" i="7"/>
  <c r="AV94" i="7" s="1"/>
  <c r="BX94" i="7"/>
  <c r="F104" i="7"/>
  <c r="Y108" i="7"/>
  <c r="CC117" i="7"/>
  <c r="CB117" i="7"/>
  <c r="X117" i="7" s="1"/>
  <c r="CA117" i="7"/>
  <c r="F117" i="7"/>
  <c r="CA126" i="7"/>
  <c r="F126" i="7"/>
  <c r="CZ126" i="7"/>
  <c r="AV126" i="7" s="1"/>
  <c r="BX126" i="7"/>
  <c r="F136" i="7"/>
  <c r="Y140" i="7"/>
  <c r="CC149" i="7"/>
  <c r="CB149" i="7"/>
  <c r="X149" i="7" s="1"/>
  <c r="CA149" i="7"/>
  <c r="F149" i="7"/>
  <c r="C156" i="7"/>
  <c r="CA158" i="7"/>
  <c r="F158" i="7"/>
  <c r="CZ158" i="7"/>
  <c r="AV158" i="7" s="1"/>
  <c r="BX158" i="7"/>
  <c r="U167" i="7"/>
  <c r="C175" i="7"/>
  <c r="CA176" i="7"/>
  <c r="BX176" i="7"/>
  <c r="CB179" i="7"/>
  <c r="X179" i="7" s="1"/>
  <c r="CA179" i="7"/>
  <c r="U183" i="7"/>
  <c r="C192" i="7"/>
  <c r="U198" i="7"/>
  <c r="C207" i="7"/>
  <c r="CA208" i="7"/>
  <c r="BX208" i="7"/>
  <c r="CB211" i="7"/>
  <c r="X211" i="7" s="1"/>
  <c r="CA211" i="7"/>
  <c r="Y214" i="7"/>
  <c r="U215" i="7"/>
  <c r="D217" i="7"/>
  <c r="D219" i="7"/>
  <c r="D221" i="7"/>
  <c r="D223" i="7"/>
  <c r="D225" i="7"/>
  <c r="D229" i="7"/>
  <c r="D231" i="7"/>
  <c r="D233" i="7"/>
  <c r="D235" i="7"/>
  <c r="D237" i="7"/>
  <c r="D239" i="7"/>
  <c r="D243" i="7"/>
  <c r="D245" i="7"/>
  <c r="D247" i="7"/>
  <c r="D251" i="7"/>
  <c r="D253" i="7"/>
  <c r="D259" i="7"/>
  <c r="D261" i="7"/>
  <c r="CC263" i="7"/>
  <c r="CB263" i="7"/>
  <c r="X263" i="7" s="1"/>
  <c r="CA263" i="7"/>
  <c r="CC264" i="7"/>
  <c r="CA264" i="7"/>
  <c r="CB264" i="7"/>
  <c r="X264" i="7" s="1"/>
  <c r="CC265" i="7"/>
  <c r="CA265" i="7"/>
  <c r="CB265" i="7"/>
  <c r="X265" i="7" s="1"/>
  <c r="CC266" i="7"/>
  <c r="CB266" i="7"/>
  <c r="X266" i="7" s="1"/>
  <c r="CA266" i="7"/>
  <c r="CC267" i="7"/>
  <c r="CB267" i="7"/>
  <c r="X267" i="7" s="1"/>
  <c r="CA267" i="7"/>
  <c r="CC269" i="7"/>
  <c r="CA269" i="7"/>
  <c r="CB269" i="7"/>
  <c r="X269" i="7" s="1"/>
  <c r="CC270" i="7"/>
  <c r="CA270" i="7"/>
  <c r="CB270" i="7"/>
  <c r="X270" i="7" s="1"/>
  <c r="CC271" i="7"/>
  <c r="CB271" i="7"/>
  <c r="X271" i="7" s="1"/>
  <c r="CA271" i="7"/>
  <c r="CC272" i="7"/>
  <c r="CB272" i="7"/>
  <c r="X272" i="7" s="1"/>
  <c r="CA272" i="7"/>
  <c r="CC273" i="7"/>
  <c r="CB273" i="7"/>
  <c r="X273" i="7" s="1"/>
  <c r="CA273" i="7"/>
  <c r="CC274" i="7"/>
  <c r="CB274" i="7"/>
  <c r="X274" i="7" s="1"/>
  <c r="CA274" i="7"/>
  <c r="CC275" i="7"/>
  <c r="CB275" i="7"/>
  <c r="X275" i="7" s="1"/>
  <c r="CA275" i="7"/>
  <c r="CC276" i="7"/>
  <c r="CB276" i="7"/>
  <c r="X276" i="7" s="1"/>
  <c r="CA276" i="7"/>
  <c r="CC277" i="7"/>
  <c r="CB277" i="7"/>
  <c r="X277" i="7" s="1"/>
  <c r="CA277" i="7"/>
  <c r="CC279" i="7"/>
  <c r="CA279" i="7"/>
  <c r="CB279" i="7"/>
  <c r="X279" i="7" s="1"/>
  <c r="CA281" i="7"/>
  <c r="CC283" i="7"/>
  <c r="CB283" i="7"/>
  <c r="X283" i="7" s="1"/>
  <c r="CA283" i="7"/>
  <c r="CB284" i="7"/>
  <c r="X284" i="7" s="1"/>
  <c r="CA284" i="7"/>
  <c r="CC285" i="7"/>
  <c r="CA285" i="7"/>
  <c r="CB285" i="7"/>
  <c r="X285" i="7" s="1"/>
  <c r="CC286" i="7"/>
  <c r="CB286" i="7"/>
  <c r="X286" i="7" s="1"/>
  <c r="CA286" i="7"/>
  <c r="CC288" i="7"/>
  <c r="CB288" i="7"/>
  <c r="X288" i="7" s="1"/>
  <c r="CA288" i="7"/>
  <c r="CB289" i="7"/>
  <c r="X289" i="7" s="1"/>
  <c r="CC290" i="7"/>
  <c r="CA290" i="7"/>
  <c r="CB290" i="7"/>
  <c r="X290" i="7" s="1"/>
  <c r="CC291" i="7"/>
  <c r="CA291" i="7"/>
  <c r="CB291" i="7"/>
  <c r="X291" i="7" s="1"/>
  <c r="CC292" i="7"/>
  <c r="CB292" i="7"/>
  <c r="X292" i="7" s="1"/>
  <c r="CA292" i="7"/>
  <c r="CC293" i="7"/>
  <c r="CB293" i="7"/>
  <c r="X293" i="7" s="1"/>
  <c r="CA293" i="7"/>
  <c r="CC294" i="7"/>
  <c r="CB294" i="7"/>
  <c r="X294" i="7" s="1"/>
  <c r="CA294" i="7"/>
  <c r="CC295" i="7"/>
  <c r="CB295" i="7"/>
  <c r="X295" i="7" s="1"/>
  <c r="CA295" i="7"/>
  <c r="CC296" i="7"/>
  <c r="CB296" i="7"/>
  <c r="X296" i="7" s="1"/>
  <c r="CA296" i="7"/>
  <c r="CC297" i="7"/>
  <c r="CA297" i="7"/>
  <c r="CB297" i="7"/>
  <c r="X297" i="7" s="1"/>
  <c r="CC298" i="7"/>
  <c r="CB298" i="7"/>
  <c r="X298" i="7" s="1"/>
  <c r="CA298" i="7"/>
  <c r="CC299" i="7"/>
  <c r="CB299" i="7"/>
  <c r="X299" i="7" s="1"/>
  <c r="CA299" i="7"/>
  <c r="CC300" i="7"/>
  <c r="CA300" i="7"/>
  <c r="CB300" i="7"/>
  <c r="X300" i="7" s="1"/>
  <c r="CC301" i="7"/>
  <c r="CB301" i="7"/>
  <c r="X301" i="7" s="1"/>
  <c r="CA301" i="7"/>
  <c r="CC302" i="7"/>
  <c r="CA302" i="7"/>
  <c r="CB302" i="7"/>
  <c r="X302" i="7" s="1"/>
  <c r="CC303" i="7"/>
  <c r="CA303" i="7"/>
  <c r="CB303" i="7"/>
  <c r="X303" i="7" s="1"/>
  <c r="CC304" i="7"/>
  <c r="CA304" i="7"/>
  <c r="CB304" i="7"/>
  <c r="X304" i="7" s="1"/>
  <c r="CC305" i="7"/>
  <c r="CB305" i="7"/>
  <c r="X305" i="7" s="1"/>
  <c r="CA305" i="7"/>
  <c r="CC306" i="7"/>
  <c r="CB306" i="7"/>
  <c r="X306" i="7" s="1"/>
  <c r="CA306" i="7"/>
  <c r="CC307" i="7"/>
  <c r="CA307" i="7"/>
  <c r="CB307" i="7"/>
  <c r="X307" i="7" s="1"/>
  <c r="CC308" i="7"/>
  <c r="CB308" i="7"/>
  <c r="X308" i="7" s="1"/>
  <c r="CA308" i="7"/>
  <c r="CC309" i="7"/>
  <c r="CA309" i="7"/>
  <c r="CB309" i="7"/>
  <c r="X309" i="7" s="1"/>
  <c r="CC310" i="7"/>
  <c r="CB310" i="7"/>
  <c r="X310" i="7" s="1"/>
  <c r="CA310" i="7"/>
  <c r="CC311" i="7"/>
  <c r="CB311" i="7"/>
  <c r="X311" i="7" s="1"/>
  <c r="CA311" i="7"/>
  <c r="CC312" i="7"/>
  <c r="CA312" i="7"/>
  <c r="CB312" i="7"/>
  <c r="X312" i="7" s="1"/>
  <c r="CC313" i="7"/>
  <c r="CA313" i="7"/>
  <c r="CB313" i="7"/>
  <c r="X313" i="7" s="1"/>
  <c r="CC314" i="7"/>
  <c r="CB314" i="7"/>
  <c r="X314" i="7" s="1"/>
  <c r="CA314" i="7"/>
  <c r="CC315" i="7"/>
  <c r="CA315" i="7"/>
  <c r="CB315" i="7"/>
  <c r="X315" i="7" s="1"/>
  <c r="CC316" i="7"/>
  <c r="CB316" i="7"/>
  <c r="X316" i="7" s="1"/>
  <c r="CA316" i="7"/>
  <c r="CC317" i="7"/>
  <c r="CA317" i="7"/>
  <c r="CB317" i="7"/>
  <c r="X317" i="7" s="1"/>
  <c r="CC318" i="7"/>
  <c r="CB318" i="7"/>
  <c r="X318" i="7" s="1"/>
  <c r="CA318" i="7"/>
  <c r="CC319" i="7"/>
  <c r="CB319" i="7"/>
  <c r="X319" i="7" s="1"/>
  <c r="CA319" i="7"/>
  <c r="CC320" i="7"/>
  <c r="CB320" i="7"/>
  <c r="X320" i="7" s="1"/>
  <c r="CA320" i="7"/>
  <c r="CC321" i="7"/>
  <c r="CB321" i="7"/>
  <c r="X321" i="7" s="1"/>
  <c r="CA321" i="7"/>
  <c r="CC322" i="7"/>
  <c r="CA322" i="7"/>
  <c r="CB322" i="7"/>
  <c r="X322" i="7" s="1"/>
  <c r="CC323" i="7"/>
  <c r="CB323" i="7"/>
  <c r="X323" i="7" s="1"/>
  <c r="CA323" i="7"/>
  <c r="CC324" i="7"/>
  <c r="CB324" i="7"/>
  <c r="X324" i="7" s="1"/>
  <c r="CA324" i="7"/>
  <c r="CC325" i="7"/>
  <c r="CB325" i="7"/>
  <c r="X325" i="7" s="1"/>
  <c r="CA325" i="7"/>
  <c r="CC326" i="7"/>
  <c r="CC327" i="7"/>
  <c r="CA327" i="7"/>
  <c r="CC328" i="7"/>
  <c r="CB328" i="7"/>
  <c r="X328" i="7" s="1"/>
  <c r="CA328" i="7"/>
  <c r="CC329" i="7"/>
  <c r="CC330" i="7"/>
  <c r="CB330" i="7"/>
  <c r="X330" i="7" s="1"/>
  <c r="CB331" i="7"/>
  <c r="X331" i="7" s="1"/>
  <c r="CA331" i="7"/>
  <c r="CC332" i="7"/>
  <c r="CB332" i="7"/>
  <c r="X332" i="7" s="1"/>
  <c r="CC333" i="7"/>
  <c r="CA333" i="7"/>
  <c r="CB333" i="7"/>
  <c r="X333" i="7" s="1"/>
  <c r="CC334" i="7"/>
  <c r="CA334" i="7"/>
  <c r="CB334" i="7"/>
  <c r="X334" i="7" s="1"/>
  <c r="CC335" i="7"/>
  <c r="CA335" i="7"/>
  <c r="CB335" i="7"/>
  <c r="X335" i="7" s="1"/>
  <c r="CC336" i="7"/>
  <c r="CB336" i="7"/>
  <c r="X336" i="7" s="1"/>
  <c r="CA336" i="7"/>
  <c r="CC337" i="7"/>
  <c r="CB337" i="7"/>
  <c r="X337" i="7" s="1"/>
  <c r="CA337" i="7"/>
  <c r="CC338" i="7"/>
  <c r="CA338" i="7"/>
  <c r="CB338" i="7"/>
  <c r="X338" i="7" s="1"/>
  <c r="CC339" i="7"/>
  <c r="CB339" i="7"/>
  <c r="X339" i="7" s="1"/>
  <c r="CA339" i="7"/>
  <c r="CC340" i="7"/>
  <c r="CB340" i="7"/>
  <c r="X340" i="7" s="1"/>
  <c r="CA340" i="7"/>
  <c r="CC341" i="7"/>
  <c r="CB341" i="7"/>
  <c r="X341" i="7" s="1"/>
  <c r="CA341" i="7"/>
  <c r="CC344" i="7"/>
  <c r="CA344" i="7"/>
  <c r="CB344" i="7"/>
  <c r="X344" i="7" s="1"/>
  <c r="CB346" i="7"/>
  <c r="X346" i="7" s="1"/>
  <c r="CB347" i="7"/>
  <c r="X347" i="7" s="1"/>
  <c r="CC348" i="7"/>
  <c r="CA348" i="7"/>
  <c r="CB348" i="7"/>
  <c r="X348" i="7" s="1"/>
  <c r="CC349" i="7"/>
  <c r="CB349" i="7"/>
  <c r="X349" i="7" s="1"/>
  <c r="CA349" i="7"/>
  <c r="CC350" i="7"/>
  <c r="CA350" i="7"/>
  <c r="CB350" i="7"/>
  <c r="X350" i="7" s="1"/>
  <c r="CC351" i="7"/>
  <c r="CB351" i="7"/>
  <c r="X351" i="7" s="1"/>
  <c r="CA351" i="7"/>
  <c r="CC352" i="7"/>
  <c r="CB352" i="7"/>
  <c r="X352" i="7" s="1"/>
  <c r="CA352" i="7"/>
  <c r="CC353" i="7"/>
  <c r="CA353" i="7"/>
  <c r="CB353" i="7"/>
  <c r="X353" i="7" s="1"/>
  <c r="CC354" i="7"/>
  <c r="CB354" i="7"/>
  <c r="X354" i="7" s="1"/>
  <c r="CA354" i="7"/>
  <c r="CC355" i="7"/>
  <c r="CA355" i="7"/>
  <c r="CB355" i="7"/>
  <c r="X355" i="7" s="1"/>
  <c r="CC356" i="7"/>
  <c r="CB356" i="7"/>
  <c r="X356" i="7" s="1"/>
  <c r="CA356" i="7"/>
  <c r="CC357" i="7"/>
  <c r="CA357" i="7"/>
  <c r="CB357" i="7"/>
  <c r="X357" i="7" s="1"/>
  <c r="CC358" i="7"/>
  <c r="CB358" i="7"/>
  <c r="X358" i="7" s="1"/>
  <c r="CA358" i="7"/>
  <c r="CC359" i="7"/>
  <c r="CB359" i="7"/>
  <c r="X359" i="7" s="1"/>
  <c r="CA359" i="7"/>
  <c r="CC360" i="7"/>
  <c r="CB360" i="7"/>
  <c r="X360" i="7" s="1"/>
  <c r="CA360" i="7"/>
  <c r="CC361" i="7"/>
  <c r="CB361" i="7"/>
  <c r="X361" i="7" s="1"/>
  <c r="CA361" i="7"/>
  <c r="CC362" i="7"/>
  <c r="CA362" i="7"/>
  <c r="CB362" i="7"/>
  <c r="X362" i="7" s="1"/>
  <c r="CC363" i="7"/>
  <c r="CB363" i="7"/>
  <c r="X363" i="7" s="1"/>
  <c r="CA363" i="7"/>
  <c r="CB367" i="7"/>
  <c r="X367" i="7" s="1"/>
  <c r="CA367" i="7"/>
  <c r="E367" i="7"/>
  <c r="C370" i="7"/>
  <c r="Y370" i="7"/>
  <c r="BH373" i="7"/>
  <c r="CC373" i="7" s="1"/>
  <c r="C378" i="7"/>
  <c r="U378" i="7"/>
  <c r="W386" i="7"/>
  <c r="AF454" i="7"/>
  <c r="AF470" i="7"/>
  <c r="CK486" i="7"/>
  <c r="AG486" i="7" s="1"/>
  <c r="CD489" i="7"/>
  <c r="Z489" i="7" s="1"/>
  <c r="AF502" i="7"/>
  <c r="BX514" i="7"/>
  <c r="CH514" i="7"/>
  <c r="CF525" i="7"/>
  <c r="AB525" i="7" s="1"/>
  <c r="CJ534" i="7"/>
  <c r="CI534" i="7"/>
  <c r="AE534" i="7" s="1"/>
  <c r="D534" i="7"/>
  <c r="CH534" i="7"/>
  <c r="BX534" i="7"/>
  <c r="CJ536" i="7"/>
  <c r="CI536" i="7"/>
  <c r="AE536" i="7" s="1"/>
  <c r="D536" i="7"/>
  <c r="CH536" i="7"/>
  <c r="BX536" i="7"/>
  <c r="BZ545" i="7"/>
  <c r="V545" i="7" s="1"/>
  <c r="CG545" i="7"/>
  <c r="AC545" i="7" s="1"/>
  <c r="CF545" i="7"/>
  <c r="AB545" i="7" s="1"/>
  <c r="CA378" i="7"/>
  <c r="CD379" i="7"/>
  <c r="Z379" i="7" s="1"/>
  <c r="BX381" i="7"/>
  <c r="D381" i="7"/>
  <c r="CI381" i="7"/>
  <c r="AE381" i="7" s="1"/>
  <c r="BX382" i="7"/>
  <c r="CL382" i="7" s="1"/>
  <c r="AH382" i="7" s="1"/>
  <c r="D382" i="7"/>
  <c r="CI382" i="7"/>
  <c r="BX383" i="7"/>
  <c r="D383" i="7"/>
  <c r="CI383" i="7"/>
  <c r="AE383" i="7" s="1"/>
  <c r="CG385" i="7"/>
  <c r="AC385" i="7" s="1"/>
  <c r="CF385" i="7"/>
  <c r="AB385" i="7" s="1"/>
  <c r="T385" i="7"/>
  <c r="CD389" i="7"/>
  <c r="Z389" i="7" s="1"/>
  <c r="CJ507" i="7"/>
  <c r="CC507" i="7"/>
  <c r="CI507" i="7"/>
  <c r="AE507" i="7" s="1"/>
  <c r="D507" i="7"/>
  <c r="CH507" i="7"/>
  <c r="BX507" i="7"/>
  <c r="CI512" i="7"/>
  <c r="AE512" i="7" s="1"/>
  <c r="D512" i="7"/>
  <c r="BX512" i="7"/>
  <c r="CJ517" i="7"/>
  <c r="BX517" i="7"/>
  <c r="D517" i="7"/>
  <c r="CI517" i="7"/>
  <c r="AE517" i="7" s="1"/>
  <c r="CH517" i="7"/>
  <c r="D521" i="7"/>
  <c r="CB521" i="7"/>
  <c r="X521" i="7" s="1"/>
  <c r="CA521" i="7"/>
  <c r="CJ521" i="7"/>
  <c r="BX521" i="7"/>
  <c r="CI521" i="7"/>
  <c r="AE521" i="7" s="1"/>
  <c r="CF537" i="7"/>
  <c r="AB537" i="7" s="1"/>
  <c r="CG563" i="7"/>
  <c r="AC563" i="7" s="1"/>
  <c r="T563" i="7"/>
  <c r="BZ563" i="7"/>
  <c r="V563" i="7" s="1"/>
  <c r="CF563" i="7"/>
  <c r="AB563" i="7" s="1"/>
  <c r="CG580" i="7"/>
  <c r="AC580" i="7" s="1"/>
  <c r="CF580" i="7"/>
  <c r="AB580" i="7" s="1"/>
  <c r="T580" i="7"/>
  <c r="BZ580" i="7"/>
  <c r="V580" i="7" s="1"/>
  <c r="CG612" i="7"/>
  <c r="AC612" i="7" s="1"/>
  <c r="CF612" i="7"/>
  <c r="AB612" i="7" s="1"/>
  <c r="BZ612" i="7"/>
  <c r="V612" i="7" s="1"/>
  <c r="D684" i="7"/>
  <c r="CI684" i="7"/>
  <c r="AE684" i="7" s="1"/>
  <c r="BX684" i="7"/>
  <c r="CJ684" i="7"/>
  <c r="CH684" i="7"/>
  <c r="CA380" i="7"/>
  <c r="CK405" i="7"/>
  <c r="AG405" i="7" s="1"/>
  <c r="CD444" i="7"/>
  <c r="Z444" i="7" s="1"/>
  <c r="CH560" i="7"/>
  <c r="D560" i="7"/>
  <c r="CJ560" i="7"/>
  <c r="CI560" i="7"/>
  <c r="AE560" i="7" s="1"/>
  <c r="BX560" i="7"/>
  <c r="CG576" i="7"/>
  <c r="AC576" i="7" s="1"/>
  <c r="T576" i="7"/>
  <c r="BZ576" i="7"/>
  <c r="V576" i="7" s="1"/>
  <c r="CF608" i="7"/>
  <c r="AB608" i="7" s="1"/>
  <c r="D685" i="7"/>
  <c r="CI685" i="7"/>
  <c r="AE685" i="7" s="1"/>
  <c r="BX685" i="7"/>
  <c r="CJ685" i="7"/>
  <c r="CH685" i="7"/>
  <c r="D173" i="7"/>
  <c r="D177" i="7"/>
  <c r="D181" i="7"/>
  <c r="D185" i="7"/>
  <c r="D189" i="7"/>
  <c r="D193" i="7"/>
  <c r="D197" i="7"/>
  <c r="D201" i="7"/>
  <c r="D205" i="7"/>
  <c r="D209" i="7"/>
  <c r="D213" i="7"/>
  <c r="CA381" i="7"/>
  <c r="CA382" i="7"/>
  <c r="CA383" i="7"/>
  <c r="W385" i="7"/>
  <c r="AF392" i="7"/>
  <c r="W394" i="7"/>
  <c r="CD398" i="7"/>
  <c r="Z398" i="7" s="1"/>
  <c r="CA512" i="7"/>
  <c r="CH518" i="7"/>
  <c r="BX518" i="7"/>
  <c r="D518" i="7"/>
  <c r="CA518" i="7"/>
  <c r="CJ518" i="7"/>
  <c r="T533" i="7"/>
  <c r="CG533" i="7"/>
  <c r="AC533" i="7" s="1"/>
  <c r="CF533" i="7"/>
  <c r="AB533" i="7" s="1"/>
  <c r="CJ546" i="7"/>
  <c r="CI546" i="7"/>
  <c r="AE546" i="7" s="1"/>
  <c r="D546" i="7"/>
  <c r="CH546" i="7"/>
  <c r="BX546" i="7"/>
  <c r="CC552" i="7"/>
  <c r="CG584" i="7"/>
  <c r="AC584" i="7" s="1"/>
  <c r="T584" i="7"/>
  <c r="BZ584" i="7"/>
  <c r="V584" i="7" s="1"/>
  <c r="CG616" i="7"/>
  <c r="AC616" i="7" s="1"/>
  <c r="CF616" i="7"/>
  <c r="AB616" i="7" s="1"/>
  <c r="T616" i="7"/>
  <c r="BZ616" i="7"/>
  <c r="V616" i="7" s="1"/>
  <c r="CD498" i="7"/>
  <c r="Z498" i="7" s="1"/>
  <c r="CD504" i="7"/>
  <c r="Z504" i="7" s="1"/>
  <c r="BZ541" i="7"/>
  <c r="V541" i="7" s="1"/>
  <c r="T541" i="7"/>
  <c r="CG541" i="7"/>
  <c r="AC541" i="7" s="1"/>
  <c r="CF541" i="7"/>
  <c r="AB541" i="7" s="1"/>
  <c r="BX91" i="7"/>
  <c r="BX95" i="7"/>
  <c r="BX99" i="7"/>
  <c r="CE99" i="7" s="1"/>
  <c r="AA99" i="7" s="1"/>
  <c r="BX103" i="7"/>
  <c r="BX107" i="7"/>
  <c r="BX111" i="7"/>
  <c r="BX115" i="7"/>
  <c r="BX119" i="7"/>
  <c r="BX123" i="7"/>
  <c r="BX127" i="7"/>
  <c r="BX131" i="7"/>
  <c r="BX135" i="7"/>
  <c r="CE135" i="7" s="1"/>
  <c r="AA135" i="7" s="1"/>
  <c r="BX139" i="7"/>
  <c r="BX143" i="7"/>
  <c r="BX147" i="7"/>
  <c r="BX151" i="7"/>
  <c r="BX155" i="7"/>
  <c r="CE155" i="7" s="1"/>
  <c r="AA155" i="7" s="1"/>
  <c r="BX159" i="7"/>
  <c r="CE159" i="7" s="1"/>
  <c r="AA159" i="7" s="1"/>
  <c r="D379" i="7"/>
  <c r="CI379" i="7"/>
  <c r="CH379" i="7"/>
  <c r="CG387" i="7"/>
  <c r="AC387" i="7" s="1"/>
  <c r="W390" i="7"/>
  <c r="CJ510" i="7"/>
  <c r="CI510" i="7"/>
  <c r="AE510" i="7" s="1"/>
  <c r="D510" i="7"/>
  <c r="CH510" i="7"/>
  <c r="BX510" i="7"/>
  <c r="CE510" i="7" s="1"/>
  <c r="AA510" i="7" s="1"/>
  <c r="CJ513" i="7"/>
  <c r="CC513" i="7"/>
  <c r="CI513" i="7"/>
  <c r="AE513" i="7" s="1"/>
  <c r="D513" i="7"/>
  <c r="CH513" i="7"/>
  <c r="BX513" i="7"/>
  <c r="CH521" i="7"/>
  <c r="CH522" i="7"/>
  <c r="BX522" i="7"/>
  <c r="CJ522" i="7"/>
  <c r="CI522" i="7"/>
  <c r="AE522" i="7" s="1"/>
  <c r="D522" i="7"/>
  <c r="T529" i="7"/>
  <c r="CL541" i="7"/>
  <c r="AH541" i="7" s="1"/>
  <c r="CJ542" i="7"/>
  <c r="CI542" i="7"/>
  <c r="AE542" i="7" s="1"/>
  <c r="D542" i="7"/>
  <c r="CH542" i="7"/>
  <c r="BX542" i="7"/>
  <c r="CJ544" i="7"/>
  <c r="CI544" i="7"/>
  <c r="AE544" i="7" s="1"/>
  <c r="D544" i="7"/>
  <c r="CH544" i="7"/>
  <c r="BX544" i="7"/>
  <c r="AD620" i="7"/>
  <c r="CI385" i="7"/>
  <c r="AE385" i="7" s="1"/>
  <c r="CI386" i="7"/>
  <c r="CI387" i="7"/>
  <c r="AE387" i="7" s="1"/>
  <c r="CI388" i="7"/>
  <c r="CI389" i="7"/>
  <c r="CI390" i="7"/>
  <c r="AE390" i="7" s="1"/>
  <c r="CI391" i="7"/>
  <c r="CI392" i="7"/>
  <c r="CI393" i="7"/>
  <c r="AE393" i="7" s="1"/>
  <c r="CI394" i="7"/>
  <c r="AE394" i="7" s="1"/>
  <c r="CI396" i="7"/>
  <c r="AE396" i="7" s="1"/>
  <c r="CI397" i="7"/>
  <c r="AE397" i="7" s="1"/>
  <c r="CA398" i="7"/>
  <c r="CI398" i="7"/>
  <c r="AE398" i="7" s="1"/>
  <c r="CA399" i="7"/>
  <c r="CI399" i="7"/>
  <c r="AE399" i="7" s="1"/>
  <c r="CI400" i="7"/>
  <c r="AE400" i="7" s="1"/>
  <c r="CA401" i="7"/>
  <c r="CI401" i="7"/>
  <c r="AE401" i="7" s="1"/>
  <c r="CA403" i="7"/>
  <c r="CA404" i="7"/>
  <c r="CI404" i="7"/>
  <c r="CA405" i="7"/>
  <c r="CI405" i="7"/>
  <c r="AE405" i="7" s="1"/>
  <c r="CI406" i="7"/>
  <c r="AE406" i="7" s="1"/>
  <c r="CA407" i="7"/>
  <c r="CI407" i="7"/>
  <c r="AE407" i="7" s="1"/>
  <c r="CA408" i="7"/>
  <c r="CI408" i="7"/>
  <c r="CA409" i="7"/>
  <c r="CI409" i="7"/>
  <c r="CA410" i="7"/>
  <c r="CI410" i="7"/>
  <c r="CA412" i="7"/>
  <c r="CI412" i="7"/>
  <c r="AE412" i="7" s="1"/>
  <c r="CA413" i="7"/>
  <c r="CI413" i="7"/>
  <c r="AE413" i="7" s="1"/>
  <c r="CA414" i="7"/>
  <c r="CI414" i="7"/>
  <c r="AE414" i="7" s="1"/>
  <c r="CA415" i="7"/>
  <c r="CI415" i="7"/>
  <c r="AE415" i="7" s="1"/>
  <c r="CA416" i="7"/>
  <c r="CI416" i="7"/>
  <c r="AE416" i="7" s="1"/>
  <c r="CA417" i="7"/>
  <c r="CI417" i="7"/>
  <c r="AE417" i="7" s="1"/>
  <c r="CI418" i="7"/>
  <c r="AE418" i="7" s="1"/>
  <c r="CI421" i="7"/>
  <c r="AE421" i="7" s="1"/>
  <c r="CA423" i="7"/>
  <c r="CI423" i="7"/>
  <c r="AE423" i="7" s="1"/>
  <c r="CA424" i="7"/>
  <c r="CI424" i="7"/>
  <c r="CA426" i="7"/>
  <c r="CI426" i="7"/>
  <c r="AE426" i="7" s="1"/>
  <c r="CA428" i="7"/>
  <c r="CI428" i="7"/>
  <c r="AE428" i="7" s="1"/>
  <c r="CA430" i="7"/>
  <c r="CI430" i="7"/>
  <c r="AE430" i="7" s="1"/>
  <c r="CA432" i="7"/>
  <c r="CI432" i="7"/>
  <c r="AE432" i="7" s="1"/>
  <c r="CA434" i="7"/>
  <c r="CI434" i="7"/>
  <c r="AE434" i="7" s="1"/>
  <c r="CA436" i="7"/>
  <c r="CI436" i="7"/>
  <c r="CA438" i="7"/>
  <c r="CI438" i="7"/>
  <c r="CB507" i="7"/>
  <c r="X507" i="7" s="1"/>
  <c r="CC508" i="7"/>
  <c r="CB509" i="7"/>
  <c r="X509" i="7" s="1"/>
  <c r="CC510" i="7"/>
  <c r="CB511" i="7"/>
  <c r="X511" i="7" s="1"/>
  <c r="CB513" i="7"/>
  <c r="X513" i="7" s="1"/>
  <c r="CC518" i="7"/>
  <c r="CB518" i="7"/>
  <c r="X518" i="7" s="1"/>
  <c r="E518" i="7"/>
  <c r="CA519" i="7"/>
  <c r="CA522" i="7"/>
  <c r="CC526" i="7"/>
  <c r="CB526" i="7"/>
  <c r="X526" i="7" s="1"/>
  <c r="CA526" i="7"/>
  <c r="E526" i="7"/>
  <c r="W529" i="7"/>
  <c r="CC530" i="7"/>
  <c r="CB530" i="7"/>
  <c r="X530" i="7" s="1"/>
  <c r="CA530" i="7"/>
  <c r="E530" i="7"/>
  <c r="W533" i="7"/>
  <c r="CC534" i="7"/>
  <c r="CB534" i="7"/>
  <c r="X534" i="7" s="1"/>
  <c r="CA534" i="7"/>
  <c r="E534" i="7"/>
  <c r="W537" i="7"/>
  <c r="CC538" i="7"/>
  <c r="CB538" i="7"/>
  <c r="X538" i="7" s="1"/>
  <c r="CA538" i="7"/>
  <c r="E538" i="7"/>
  <c r="CC542" i="7"/>
  <c r="CB542" i="7"/>
  <c r="X542" i="7" s="1"/>
  <c r="CA542" i="7"/>
  <c r="E542" i="7"/>
  <c r="W545" i="7"/>
  <c r="CC546" i="7"/>
  <c r="CB546" i="7"/>
  <c r="X546" i="7" s="1"/>
  <c r="CA546" i="7"/>
  <c r="E546" i="7"/>
  <c r="BH551" i="7"/>
  <c r="E551" i="7"/>
  <c r="CH557" i="7"/>
  <c r="D557" i="7"/>
  <c r="CJ557" i="7"/>
  <c r="CH565" i="7"/>
  <c r="D565" i="7"/>
  <c r="CJ565" i="7"/>
  <c r="CH573" i="7"/>
  <c r="D573" i="7"/>
  <c r="CJ573" i="7"/>
  <c r="CH577" i="7"/>
  <c r="D577" i="7"/>
  <c r="CJ577" i="7"/>
  <c r="CH581" i="7"/>
  <c r="D581" i="7"/>
  <c r="CJ581" i="7"/>
  <c r="CH585" i="7"/>
  <c r="D585" i="7"/>
  <c r="CJ585" i="7"/>
  <c r="CH589" i="7"/>
  <c r="D589" i="7"/>
  <c r="CJ589" i="7"/>
  <c r="CH593" i="7"/>
  <c r="D593" i="7"/>
  <c r="CJ593" i="7"/>
  <c r="CH597" i="7"/>
  <c r="D597" i="7"/>
  <c r="CJ597" i="7"/>
  <c r="CH601" i="7"/>
  <c r="D601" i="7"/>
  <c r="CJ601" i="7"/>
  <c r="CH605" i="7"/>
  <c r="D605" i="7"/>
  <c r="CJ605" i="7"/>
  <c r="CH609" i="7"/>
  <c r="D609" i="7"/>
  <c r="CJ609" i="7"/>
  <c r="CH613" i="7"/>
  <c r="D613" i="7"/>
  <c r="CJ613" i="7"/>
  <c r="CJ617" i="7"/>
  <c r="CH617" i="7"/>
  <c r="D617" i="7"/>
  <c r="CJ621" i="7"/>
  <c r="BX621" i="7"/>
  <c r="CE621" i="7" s="1"/>
  <c r="AA621" i="7" s="1"/>
  <c r="CI621" i="7"/>
  <c r="AE621" i="7" s="1"/>
  <c r="CH621" i="7"/>
  <c r="D621" i="7"/>
  <c r="CJ625" i="7"/>
  <c r="BX625" i="7"/>
  <c r="CI625" i="7"/>
  <c r="AE625" i="7" s="1"/>
  <c r="CH625" i="7"/>
  <c r="D625" i="7"/>
  <c r="CH629" i="7"/>
  <c r="CJ633" i="7"/>
  <c r="BX633" i="7"/>
  <c r="CI633" i="7"/>
  <c r="AE633" i="7" s="1"/>
  <c r="CH633" i="7"/>
  <c r="D633" i="7"/>
  <c r="CJ637" i="7"/>
  <c r="BX637" i="7"/>
  <c r="CE637" i="7" s="1"/>
  <c r="AA637" i="7" s="1"/>
  <c r="CI637" i="7"/>
  <c r="AE637" i="7" s="1"/>
  <c r="CH637" i="7"/>
  <c r="D637" i="7"/>
  <c r="E732" i="7"/>
  <c r="BH732" i="7"/>
  <c r="CB732" i="7" s="1"/>
  <c r="X732" i="7" s="1"/>
  <c r="CJ516" i="7"/>
  <c r="BX516" i="7"/>
  <c r="CH516" i="7"/>
  <c r="CB517" i="7"/>
  <c r="X517" i="7" s="1"/>
  <c r="E517" i="7"/>
  <c r="BH550" i="7"/>
  <c r="CC550" i="7" s="1"/>
  <c r="E550" i="7"/>
  <c r="CH554" i="7"/>
  <c r="D554" i="7"/>
  <c r="CJ554" i="7"/>
  <c r="CG557" i="7"/>
  <c r="AC557" i="7" s="1"/>
  <c r="T557" i="7"/>
  <c r="BZ557" i="7"/>
  <c r="V557" i="7" s="1"/>
  <c r="CH562" i="7"/>
  <c r="D562" i="7"/>
  <c r="CJ562" i="7"/>
  <c r="CG565" i="7"/>
  <c r="AC565" i="7" s="1"/>
  <c r="T565" i="7"/>
  <c r="BZ565" i="7"/>
  <c r="V565" i="7" s="1"/>
  <c r="CH570" i="7"/>
  <c r="D570" i="7"/>
  <c r="CJ570" i="7"/>
  <c r="CG573" i="7"/>
  <c r="AC573" i="7" s="1"/>
  <c r="CF573" i="7"/>
  <c r="AB573" i="7" s="1"/>
  <c r="T573" i="7"/>
  <c r="BZ573" i="7"/>
  <c r="V573" i="7" s="1"/>
  <c r="CG577" i="7"/>
  <c r="AC577" i="7" s="1"/>
  <c r="CF577" i="7"/>
  <c r="AB577" i="7" s="1"/>
  <c r="T577" i="7"/>
  <c r="BZ577" i="7"/>
  <c r="V577" i="7" s="1"/>
  <c r="CG581" i="7"/>
  <c r="AC581" i="7" s="1"/>
  <c r="CF581" i="7"/>
  <c r="AB581" i="7" s="1"/>
  <c r="T581" i="7"/>
  <c r="BZ581" i="7"/>
  <c r="V581" i="7" s="1"/>
  <c r="CG585" i="7"/>
  <c r="AC585" i="7" s="1"/>
  <c r="CF585" i="7"/>
  <c r="AB585" i="7" s="1"/>
  <c r="T585" i="7"/>
  <c r="CG589" i="7"/>
  <c r="AC589" i="7" s="1"/>
  <c r="CF589" i="7"/>
  <c r="AB589" i="7" s="1"/>
  <c r="T589" i="7"/>
  <c r="BZ589" i="7"/>
  <c r="V589" i="7" s="1"/>
  <c r="CG593" i="7"/>
  <c r="AC593" i="7" s="1"/>
  <c r="CF593" i="7"/>
  <c r="AB593" i="7" s="1"/>
  <c r="T593" i="7"/>
  <c r="BZ593" i="7"/>
  <c r="V593" i="7" s="1"/>
  <c r="CG597" i="7"/>
  <c r="AC597" i="7" s="1"/>
  <c r="CF597" i="7"/>
  <c r="AB597" i="7" s="1"/>
  <c r="T597" i="7"/>
  <c r="BZ597" i="7"/>
  <c r="V597" i="7" s="1"/>
  <c r="CG601" i="7"/>
  <c r="AC601" i="7" s="1"/>
  <c r="CF601" i="7"/>
  <c r="AB601" i="7" s="1"/>
  <c r="T601" i="7"/>
  <c r="BZ601" i="7"/>
  <c r="V601" i="7" s="1"/>
  <c r="CG605" i="7"/>
  <c r="AC605" i="7" s="1"/>
  <c r="CF605" i="7"/>
  <c r="AB605" i="7" s="1"/>
  <c r="T605" i="7"/>
  <c r="BZ605" i="7"/>
  <c r="V605" i="7" s="1"/>
  <c r="CG609" i="7"/>
  <c r="AC609" i="7" s="1"/>
  <c r="CF609" i="7"/>
  <c r="AB609" i="7" s="1"/>
  <c r="T609" i="7"/>
  <c r="BZ609" i="7"/>
  <c r="V609" i="7" s="1"/>
  <c r="CG613" i="7"/>
  <c r="AC613" i="7" s="1"/>
  <c r="CF613" i="7"/>
  <c r="AB613" i="7" s="1"/>
  <c r="T613" i="7"/>
  <c r="BZ613" i="7"/>
  <c r="V613" i="7" s="1"/>
  <c r="W621" i="7"/>
  <c r="W625" i="7"/>
  <c r="D679" i="7"/>
  <c r="CI679" i="7"/>
  <c r="AE679" i="7" s="1"/>
  <c r="BX679" i="7"/>
  <c r="CA679" i="7"/>
  <c r="CJ679" i="7"/>
  <c r="E680" i="7"/>
  <c r="BH680" i="7"/>
  <c r="D681" i="7"/>
  <c r="CI681" i="7"/>
  <c r="AE681" i="7" s="1"/>
  <c r="BX681" i="7"/>
  <c r="CJ681" i="7"/>
  <c r="CH681" i="7"/>
  <c r="AF686" i="7"/>
  <c r="DF987" i="7"/>
  <c r="BB987" i="7" s="1"/>
  <c r="CC987" i="7"/>
  <c r="DC987" i="7"/>
  <c r="AY987" i="7" s="1"/>
  <c r="CA987" i="7"/>
  <c r="DE987" i="7"/>
  <c r="BA987" i="7" s="1"/>
  <c r="DD987" i="7"/>
  <c r="AZ987" i="7" s="1"/>
  <c r="CZ987" i="7"/>
  <c r="AV987" i="7" s="1"/>
  <c r="BX987" i="7"/>
  <c r="D442" i="7"/>
  <c r="D444" i="7"/>
  <c r="D446" i="7"/>
  <c r="D447" i="7"/>
  <c r="D448" i="7"/>
  <c r="D449" i="7"/>
  <c r="D450" i="7"/>
  <c r="D451" i="7"/>
  <c r="D452" i="7"/>
  <c r="D453" i="7"/>
  <c r="D454" i="7"/>
  <c r="D455" i="7"/>
  <c r="D456" i="7"/>
  <c r="D458" i="7"/>
  <c r="D460" i="7"/>
  <c r="D462" i="7"/>
  <c r="D463" i="7"/>
  <c r="D464" i="7"/>
  <c r="D465" i="7"/>
  <c r="D467" i="7"/>
  <c r="D468" i="7"/>
  <c r="D469" i="7"/>
  <c r="D470" i="7"/>
  <c r="D471" i="7"/>
  <c r="D473" i="7"/>
  <c r="D474" i="7"/>
  <c r="D475" i="7"/>
  <c r="D476" i="7"/>
  <c r="D478" i="7"/>
  <c r="D479" i="7"/>
  <c r="D483" i="7"/>
  <c r="D484" i="7"/>
  <c r="D485" i="7"/>
  <c r="D486" i="7"/>
  <c r="D487" i="7"/>
  <c r="D488" i="7"/>
  <c r="D489" i="7"/>
  <c r="D490" i="7"/>
  <c r="D491" i="7"/>
  <c r="D492" i="7"/>
  <c r="D494" i="7"/>
  <c r="D495" i="7"/>
  <c r="D496" i="7"/>
  <c r="D497" i="7"/>
  <c r="D498" i="7"/>
  <c r="D499" i="7"/>
  <c r="D500" i="7"/>
  <c r="D501" i="7"/>
  <c r="D502" i="7"/>
  <c r="D503" i="7"/>
  <c r="D504" i="7"/>
  <c r="D505" i="7"/>
  <c r="D506" i="7"/>
  <c r="CJ515" i="7"/>
  <c r="BX515" i="7"/>
  <c r="CH515" i="7"/>
  <c r="CB516" i="7"/>
  <c r="X516" i="7" s="1"/>
  <c r="E516" i="7"/>
  <c r="CI516" i="7"/>
  <c r="AE516" i="7" s="1"/>
  <c r="CH520" i="7"/>
  <c r="BX520" i="7"/>
  <c r="CI520" i="7"/>
  <c r="AE520" i="7" s="1"/>
  <c r="BH549" i="7"/>
  <c r="E549" i="7"/>
  <c r="CG554" i="7"/>
  <c r="AC554" i="7" s="1"/>
  <c r="T554" i="7"/>
  <c r="BZ554" i="7"/>
  <c r="V554" i="7" s="1"/>
  <c r="CH559" i="7"/>
  <c r="D559" i="7"/>
  <c r="CJ559" i="7"/>
  <c r="CG562" i="7"/>
  <c r="AC562" i="7" s="1"/>
  <c r="T562" i="7"/>
  <c r="BZ562" i="7"/>
  <c r="V562" i="7" s="1"/>
  <c r="CH567" i="7"/>
  <c r="D567" i="7"/>
  <c r="CJ567" i="7"/>
  <c r="CG570" i="7"/>
  <c r="AC570" i="7" s="1"/>
  <c r="T570" i="7"/>
  <c r="BZ570" i="7"/>
  <c r="V570" i="7" s="1"/>
  <c r="CH574" i="7"/>
  <c r="D574" i="7"/>
  <c r="CJ574" i="7"/>
  <c r="CH578" i="7"/>
  <c r="D578" i="7"/>
  <c r="CJ578" i="7"/>
  <c r="CH582" i="7"/>
  <c r="D582" i="7"/>
  <c r="CJ582" i="7"/>
  <c r="CH586" i="7"/>
  <c r="D586" i="7"/>
  <c r="CJ586" i="7"/>
  <c r="CH590" i="7"/>
  <c r="D590" i="7"/>
  <c r="CJ590" i="7"/>
  <c r="CH594" i="7"/>
  <c r="D594" i="7"/>
  <c r="CJ594" i="7"/>
  <c r="CH598" i="7"/>
  <c r="D598" i="7"/>
  <c r="CJ598" i="7"/>
  <c r="CH602" i="7"/>
  <c r="D602" i="7"/>
  <c r="CJ602" i="7"/>
  <c r="CH606" i="7"/>
  <c r="D606" i="7"/>
  <c r="CJ606" i="7"/>
  <c r="CH610" i="7"/>
  <c r="D610" i="7"/>
  <c r="CJ610" i="7"/>
  <c r="CH614" i="7"/>
  <c r="D614" i="7"/>
  <c r="CJ614" i="7"/>
  <c r="CB618" i="7"/>
  <c r="X618" i="7" s="1"/>
  <c r="CJ618" i="7"/>
  <c r="BX618" i="7"/>
  <c r="CI618" i="7"/>
  <c r="AE618" i="7" s="1"/>
  <c r="CB622" i="7"/>
  <c r="X622" i="7" s="1"/>
  <c r="CJ622" i="7"/>
  <c r="BX622" i="7"/>
  <c r="CI622" i="7"/>
  <c r="AE622" i="7" s="1"/>
  <c r="CB626" i="7"/>
  <c r="X626" i="7" s="1"/>
  <c r="CJ626" i="7"/>
  <c r="BX626" i="7"/>
  <c r="CI626" i="7"/>
  <c r="AE626" i="7" s="1"/>
  <c r="CB630" i="7"/>
  <c r="X630" i="7" s="1"/>
  <c r="CJ630" i="7"/>
  <c r="BX630" i="7"/>
  <c r="CI630" i="7"/>
  <c r="AE630" i="7" s="1"/>
  <c r="CB634" i="7"/>
  <c r="X634" i="7" s="1"/>
  <c r="CJ634" i="7"/>
  <c r="BX634" i="7"/>
  <c r="CI634" i="7"/>
  <c r="AE634" i="7" s="1"/>
  <c r="CB638" i="7"/>
  <c r="X638" i="7" s="1"/>
  <c r="CJ638" i="7"/>
  <c r="BX638" i="7"/>
  <c r="CI638" i="7"/>
  <c r="AE638" i="7" s="1"/>
  <c r="CB642" i="7"/>
  <c r="X642" i="7" s="1"/>
  <c r="CJ642" i="7"/>
  <c r="BX642" i="7"/>
  <c r="CI642" i="7"/>
  <c r="AE642" i="7" s="1"/>
  <c r="CH679" i="7"/>
  <c r="BX787" i="7"/>
  <c r="D787" i="7"/>
  <c r="CC787" i="7"/>
  <c r="CB787" i="7"/>
  <c r="X787" i="7" s="1"/>
  <c r="CI787" i="7"/>
  <c r="AE787" i="7" s="1"/>
  <c r="CA787" i="7"/>
  <c r="CJ787" i="7"/>
  <c r="AF875" i="7"/>
  <c r="E442" i="7"/>
  <c r="BX442" i="7"/>
  <c r="E443" i="7"/>
  <c r="BX443" i="7"/>
  <c r="E444" i="7"/>
  <c r="BX444" i="7"/>
  <c r="E445" i="7"/>
  <c r="E446" i="7"/>
  <c r="BX446" i="7"/>
  <c r="E447" i="7"/>
  <c r="BX447" i="7"/>
  <c r="E448" i="7"/>
  <c r="BX448" i="7"/>
  <c r="E449" i="7"/>
  <c r="BX449" i="7"/>
  <c r="E450" i="7"/>
  <c r="BX450" i="7"/>
  <c r="E451" i="7"/>
  <c r="BX451" i="7"/>
  <c r="E452" i="7"/>
  <c r="BX452" i="7"/>
  <c r="E453" i="7"/>
  <c r="BX453" i="7"/>
  <c r="E454" i="7"/>
  <c r="BX454" i="7"/>
  <c r="E455" i="7"/>
  <c r="BX455" i="7"/>
  <c r="E456" i="7"/>
  <c r="BX456" i="7"/>
  <c r="E457" i="7"/>
  <c r="BX457" i="7"/>
  <c r="E458" i="7"/>
  <c r="BX458" i="7"/>
  <c r="E459" i="7"/>
  <c r="E460" i="7"/>
  <c r="BX460" i="7"/>
  <c r="E461" i="7"/>
  <c r="E462" i="7"/>
  <c r="BX462" i="7"/>
  <c r="E463" i="7"/>
  <c r="BX463" i="7"/>
  <c r="E464" i="7"/>
  <c r="E465" i="7"/>
  <c r="BX465" i="7"/>
  <c r="E466" i="7"/>
  <c r="E467" i="7"/>
  <c r="BX467" i="7"/>
  <c r="E468" i="7"/>
  <c r="BX468" i="7"/>
  <c r="E469" i="7"/>
  <c r="BX469" i="7"/>
  <c r="E470" i="7"/>
  <c r="BX470" i="7"/>
  <c r="E471" i="7"/>
  <c r="BX471" i="7"/>
  <c r="E472" i="7"/>
  <c r="E473" i="7"/>
  <c r="BX473" i="7"/>
  <c r="E474" i="7"/>
  <c r="BX474" i="7"/>
  <c r="E475" i="7"/>
  <c r="BX475" i="7"/>
  <c r="E476" i="7"/>
  <c r="BX476" i="7"/>
  <c r="E477" i="7"/>
  <c r="BX477" i="7"/>
  <c r="E478" i="7"/>
  <c r="E479" i="7"/>
  <c r="BX479" i="7"/>
  <c r="E480" i="7"/>
  <c r="E481" i="7"/>
  <c r="E482" i="7"/>
  <c r="E483" i="7"/>
  <c r="BX483" i="7"/>
  <c r="E484" i="7"/>
  <c r="BX484" i="7"/>
  <c r="E485" i="7"/>
  <c r="BX485" i="7"/>
  <c r="E486" i="7"/>
  <c r="E487" i="7"/>
  <c r="BX487" i="7"/>
  <c r="E488" i="7"/>
  <c r="BX488" i="7"/>
  <c r="E489" i="7"/>
  <c r="BX489" i="7"/>
  <c r="E490" i="7"/>
  <c r="BX490" i="7"/>
  <c r="E491" i="7"/>
  <c r="BX491" i="7"/>
  <c r="E492" i="7"/>
  <c r="BX492" i="7"/>
  <c r="E493" i="7"/>
  <c r="BX493" i="7"/>
  <c r="E494" i="7"/>
  <c r="BX494" i="7"/>
  <c r="E495" i="7"/>
  <c r="BX495" i="7"/>
  <c r="E496" i="7"/>
  <c r="E497" i="7"/>
  <c r="BX497" i="7"/>
  <c r="E498" i="7"/>
  <c r="BX498" i="7"/>
  <c r="E499" i="7"/>
  <c r="BX499" i="7"/>
  <c r="E500" i="7"/>
  <c r="BX500" i="7"/>
  <c r="E501" i="7"/>
  <c r="BX501" i="7"/>
  <c r="E502" i="7"/>
  <c r="BX502" i="7"/>
  <c r="E503" i="7"/>
  <c r="BX503" i="7"/>
  <c r="E504" i="7"/>
  <c r="BX504" i="7"/>
  <c r="E505" i="7"/>
  <c r="BX505" i="7"/>
  <c r="E506" i="7"/>
  <c r="BX506" i="7"/>
  <c r="E507" i="7"/>
  <c r="CA507" i="7"/>
  <c r="E509" i="7"/>
  <c r="CA509" i="7"/>
  <c r="E511" i="7"/>
  <c r="CA511" i="7"/>
  <c r="E513" i="7"/>
  <c r="CA513" i="7"/>
  <c r="CB515" i="7"/>
  <c r="X515" i="7" s="1"/>
  <c r="E515" i="7"/>
  <c r="CI515" i="7"/>
  <c r="AE515" i="7" s="1"/>
  <c r="CA517" i="7"/>
  <c r="CC520" i="7"/>
  <c r="CB520" i="7"/>
  <c r="X520" i="7" s="1"/>
  <c r="CJ520" i="7"/>
  <c r="AD525" i="7"/>
  <c r="BZ527" i="7"/>
  <c r="V527" i="7" s="1"/>
  <c r="T527" i="7"/>
  <c r="CG527" i="7"/>
  <c r="AC527" i="7" s="1"/>
  <c r="CF527" i="7"/>
  <c r="AB527" i="7" s="1"/>
  <c r="AF533" i="7"/>
  <c r="BZ535" i="7"/>
  <c r="V535" i="7" s="1"/>
  <c r="T535" i="7"/>
  <c r="CG535" i="7"/>
  <c r="AC535" i="7" s="1"/>
  <c r="CF535" i="7"/>
  <c r="AB535" i="7" s="1"/>
  <c r="CK537" i="7"/>
  <c r="AG537" i="7" s="1"/>
  <c r="AF537" i="7"/>
  <c r="AD541" i="7"/>
  <c r="AD545" i="7"/>
  <c r="CK545" i="7"/>
  <c r="AG545" i="7" s="1"/>
  <c r="AF545" i="7"/>
  <c r="BH548" i="7"/>
  <c r="CA548" i="7" s="1"/>
  <c r="E548" i="7"/>
  <c r="CF554" i="7"/>
  <c r="AB554" i="7" s="1"/>
  <c r="CH556" i="7"/>
  <c r="D556" i="7"/>
  <c r="CJ556" i="7"/>
  <c r="CI557" i="7"/>
  <c r="AE557" i="7" s="1"/>
  <c r="BX559" i="7"/>
  <c r="CF562" i="7"/>
  <c r="AB562" i="7" s="1"/>
  <c r="CH564" i="7"/>
  <c r="D564" i="7"/>
  <c r="CJ564" i="7"/>
  <c r="CI565" i="7"/>
  <c r="AE565" i="7" s="1"/>
  <c r="BX567" i="7"/>
  <c r="CF570" i="7"/>
  <c r="AB570" i="7" s="1"/>
  <c r="BX574" i="7"/>
  <c r="BX578" i="7"/>
  <c r="BX582" i="7"/>
  <c r="BX586" i="7"/>
  <c r="BX590" i="7"/>
  <c r="BX594" i="7"/>
  <c r="BX598" i="7"/>
  <c r="BX602" i="7"/>
  <c r="BX606" i="7"/>
  <c r="BX610" i="7"/>
  <c r="BX614" i="7"/>
  <c r="AD675" i="7"/>
  <c r="D687" i="7"/>
  <c r="CI687" i="7"/>
  <c r="AE687" i="7" s="1"/>
  <c r="BX687" i="7"/>
  <c r="CA687" i="7"/>
  <c r="CJ687" i="7"/>
  <c r="E688" i="7"/>
  <c r="BH688" i="7"/>
  <c r="AF691" i="7"/>
  <c r="AF692" i="7"/>
  <c r="BX726" i="7"/>
  <c r="CH726" i="7"/>
  <c r="CJ726" i="7"/>
  <c r="CI726" i="7"/>
  <c r="AE726" i="7" s="1"/>
  <c r="AF786" i="7"/>
  <c r="CB901" i="7"/>
  <c r="X901" i="7" s="1"/>
  <c r="DF901" i="7"/>
  <c r="BB901" i="7" s="1"/>
  <c r="CA901" i="7"/>
  <c r="DD901" i="7"/>
  <c r="AZ901" i="7" s="1"/>
  <c r="DC901" i="7"/>
  <c r="AY901" i="7" s="1"/>
  <c r="CZ901" i="7"/>
  <c r="AV901" i="7" s="1"/>
  <c r="CC901" i="7"/>
  <c r="F901" i="7"/>
  <c r="BX901" i="7"/>
  <c r="DE901" i="7"/>
  <c r="BA901" i="7" s="1"/>
  <c r="DF939" i="7"/>
  <c r="BB939" i="7" s="1"/>
  <c r="CC939" i="7"/>
  <c r="CB939" i="7"/>
  <c r="X939" i="7" s="1"/>
  <c r="F939" i="7"/>
  <c r="DC939" i="7"/>
  <c r="AY939" i="7" s="1"/>
  <c r="CZ939" i="7"/>
  <c r="AV939" i="7" s="1"/>
  <c r="CA939" i="7"/>
  <c r="BX939" i="7"/>
  <c r="DE939" i="7"/>
  <c r="BA939" i="7" s="1"/>
  <c r="DD939" i="7"/>
  <c r="AZ939" i="7" s="1"/>
  <c r="CH442" i="7"/>
  <c r="CH444" i="7"/>
  <c r="CH446" i="7"/>
  <c r="CH447" i="7"/>
  <c r="CH449" i="7"/>
  <c r="CH451" i="7"/>
  <c r="CH452" i="7"/>
  <c r="CH453" i="7"/>
  <c r="CH454" i="7"/>
  <c r="CH455" i="7"/>
  <c r="CH456" i="7"/>
  <c r="CH458" i="7"/>
  <c r="CH460" i="7"/>
  <c r="CH462" i="7"/>
  <c r="CH463" i="7"/>
  <c r="CH464" i="7"/>
  <c r="CH465" i="7"/>
  <c r="CH467" i="7"/>
  <c r="CH468" i="7"/>
  <c r="CH469" i="7"/>
  <c r="CH470" i="7"/>
  <c r="CH471" i="7"/>
  <c r="CH473" i="7"/>
  <c r="CH474" i="7"/>
  <c r="CH476" i="7"/>
  <c r="CH478" i="7"/>
  <c r="CH479" i="7"/>
  <c r="CH482" i="7"/>
  <c r="CH483" i="7"/>
  <c r="CH484" i="7"/>
  <c r="CH485" i="7"/>
  <c r="CH486" i="7"/>
  <c r="CH487" i="7"/>
  <c r="CH488" i="7"/>
  <c r="CH489" i="7"/>
  <c r="CH490" i="7"/>
  <c r="CH491" i="7"/>
  <c r="CH492" i="7"/>
  <c r="CH493" i="7"/>
  <c r="CH494" i="7"/>
  <c r="CH495" i="7"/>
  <c r="CH496" i="7"/>
  <c r="CH497" i="7"/>
  <c r="CH498" i="7"/>
  <c r="CH499" i="7"/>
  <c r="CH500" i="7"/>
  <c r="CH501" i="7"/>
  <c r="CH502" i="7"/>
  <c r="CH503" i="7"/>
  <c r="CH504" i="7"/>
  <c r="CH505" i="7"/>
  <c r="CH506" i="7"/>
  <c r="CB508" i="7"/>
  <c r="X508" i="7" s="1"/>
  <c r="CB510" i="7"/>
  <c r="X510" i="7" s="1"/>
  <c r="CB512" i="7"/>
  <c r="X512" i="7" s="1"/>
  <c r="CA516" i="7"/>
  <c r="CC517" i="7"/>
  <c r="E522" i="7"/>
  <c r="CA524" i="7"/>
  <c r="CC528" i="7"/>
  <c r="CB528" i="7"/>
  <c r="X528" i="7" s="1"/>
  <c r="CA528" i="7"/>
  <c r="E528" i="7"/>
  <c r="CC532" i="7"/>
  <c r="CB532" i="7"/>
  <c r="X532" i="7" s="1"/>
  <c r="CA532" i="7"/>
  <c r="E532" i="7"/>
  <c r="CE535" i="7"/>
  <c r="AA535" i="7" s="1"/>
  <c r="CC536" i="7"/>
  <c r="CB536" i="7"/>
  <c r="X536" i="7" s="1"/>
  <c r="CA536" i="7"/>
  <c r="E536" i="7"/>
  <c r="CC540" i="7"/>
  <c r="CB540" i="7"/>
  <c r="X540" i="7" s="1"/>
  <c r="CA540" i="7"/>
  <c r="E540" i="7"/>
  <c r="CC544" i="7"/>
  <c r="CB544" i="7"/>
  <c r="X544" i="7" s="1"/>
  <c r="CA544" i="7"/>
  <c r="E544" i="7"/>
  <c r="CH553" i="7"/>
  <c r="D553" i="7"/>
  <c r="CJ553" i="7"/>
  <c r="CI554" i="7"/>
  <c r="AE554" i="7" s="1"/>
  <c r="CG556" i="7"/>
  <c r="AC556" i="7" s="1"/>
  <c r="CH561" i="7"/>
  <c r="D561" i="7"/>
  <c r="CJ561" i="7"/>
  <c r="CI562" i="7"/>
  <c r="AE562" i="7" s="1"/>
  <c r="CG564" i="7"/>
  <c r="AC564" i="7" s="1"/>
  <c r="T564" i="7"/>
  <c r="BZ564" i="7"/>
  <c r="V564" i="7" s="1"/>
  <c r="CH569" i="7"/>
  <c r="D569" i="7"/>
  <c r="CJ569" i="7"/>
  <c r="CI570" i="7"/>
  <c r="AE570" i="7" s="1"/>
  <c r="CH571" i="7"/>
  <c r="D571" i="7"/>
  <c r="CJ571" i="7"/>
  <c r="CI574" i="7"/>
  <c r="AE574" i="7" s="1"/>
  <c r="CH575" i="7"/>
  <c r="D575" i="7"/>
  <c r="CJ575" i="7"/>
  <c r="CI578" i="7"/>
  <c r="AE578" i="7" s="1"/>
  <c r="CH579" i="7"/>
  <c r="D579" i="7"/>
  <c r="CJ579" i="7"/>
  <c r="CI582" i="7"/>
  <c r="AE582" i="7" s="1"/>
  <c r="CH583" i="7"/>
  <c r="D583" i="7"/>
  <c r="CJ583" i="7"/>
  <c r="CI586" i="7"/>
  <c r="AE586" i="7" s="1"/>
  <c r="CH587" i="7"/>
  <c r="D587" i="7"/>
  <c r="CJ587" i="7"/>
  <c r="CI590" i="7"/>
  <c r="AE590" i="7" s="1"/>
  <c r="CH591" i="7"/>
  <c r="D591" i="7"/>
  <c r="CJ591" i="7"/>
  <c r="CI594" i="7"/>
  <c r="AE594" i="7" s="1"/>
  <c r="CH595" i="7"/>
  <c r="D595" i="7"/>
  <c r="CJ595" i="7"/>
  <c r="CI598" i="7"/>
  <c r="AE598" i="7" s="1"/>
  <c r="CH599" i="7"/>
  <c r="D599" i="7"/>
  <c r="CJ599" i="7"/>
  <c r="CI602" i="7"/>
  <c r="AE602" i="7" s="1"/>
  <c r="CH603" i="7"/>
  <c r="D603" i="7"/>
  <c r="CJ603" i="7"/>
  <c r="CI606" i="7"/>
  <c r="AE606" i="7" s="1"/>
  <c r="CH607" i="7"/>
  <c r="D607" i="7"/>
  <c r="CJ607" i="7"/>
  <c r="CI610" i="7"/>
  <c r="AE610" i="7" s="1"/>
  <c r="CH611" i="7"/>
  <c r="D611" i="7"/>
  <c r="CJ611" i="7"/>
  <c r="CI614" i="7"/>
  <c r="AE614" i="7" s="1"/>
  <c r="CH615" i="7"/>
  <c r="D615" i="7"/>
  <c r="CJ615" i="7"/>
  <c r="CH618" i="7"/>
  <c r="CJ619" i="7"/>
  <c r="BX619" i="7"/>
  <c r="CI619" i="7"/>
  <c r="AE619" i="7" s="1"/>
  <c r="CH619" i="7"/>
  <c r="D619" i="7"/>
  <c r="CH622" i="7"/>
  <c r="CJ623" i="7"/>
  <c r="BX623" i="7"/>
  <c r="CI623" i="7"/>
  <c r="AE623" i="7" s="1"/>
  <c r="CH623" i="7"/>
  <c r="D623" i="7"/>
  <c r="CH626" i="7"/>
  <c r="CJ627" i="7"/>
  <c r="BX627" i="7"/>
  <c r="CI627" i="7"/>
  <c r="AE627" i="7" s="1"/>
  <c r="CH627" i="7"/>
  <c r="D627" i="7"/>
  <c r="CH630" i="7"/>
  <c r="CJ631" i="7"/>
  <c r="BX631" i="7"/>
  <c r="CI631" i="7"/>
  <c r="AE631" i="7" s="1"/>
  <c r="CH631" i="7"/>
  <c r="D631" i="7"/>
  <c r="CH634" i="7"/>
  <c r="CJ635" i="7"/>
  <c r="BX635" i="7"/>
  <c r="CI635" i="7"/>
  <c r="AE635" i="7" s="1"/>
  <c r="CH635" i="7"/>
  <c r="D635" i="7"/>
  <c r="CH638" i="7"/>
  <c r="CJ639" i="7"/>
  <c r="BX639" i="7"/>
  <c r="CI639" i="7"/>
  <c r="AE639" i="7" s="1"/>
  <c r="CH639" i="7"/>
  <c r="D639" i="7"/>
  <c r="CH642" i="7"/>
  <c r="CJ643" i="7"/>
  <c r="BX643" i="7"/>
  <c r="CI643" i="7"/>
  <c r="AE643" i="7" s="1"/>
  <c r="CH643" i="7"/>
  <c r="D643" i="7"/>
  <c r="CH687" i="7"/>
  <c r="D693" i="7"/>
  <c r="CI693" i="7"/>
  <c r="AE693" i="7" s="1"/>
  <c r="BX693" i="7"/>
  <c r="CH693" i="7"/>
  <c r="CJ693" i="7"/>
  <c r="CA693" i="7"/>
  <c r="D726" i="7"/>
  <c r="AD824" i="7"/>
  <c r="D860" i="7"/>
  <c r="CC860" i="7"/>
  <c r="CJ860" i="7"/>
  <c r="D385" i="7"/>
  <c r="D386" i="7"/>
  <c r="D387" i="7"/>
  <c r="D388" i="7"/>
  <c r="D389" i="7"/>
  <c r="D390" i="7"/>
  <c r="D391" i="7"/>
  <c r="D392" i="7"/>
  <c r="D393" i="7"/>
  <c r="D394" i="7"/>
  <c r="D396" i="7"/>
  <c r="D397" i="7"/>
  <c r="T404" i="7"/>
  <c r="CF404" i="7"/>
  <c r="AB404" i="7" s="1"/>
  <c r="T405" i="7"/>
  <c r="CF405" i="7"/>
  <c r="AB405" i="7" s="1"/>
  <c r="T409" i="7"/>
  <c r="CF409" i="7"/>
  <c r="AB409" i="7" s="1"/>
  <c r="T410" i="7"/>
  <c r="CF410" i="7"/>
  <c r="AB410" i="7" s="1"/>
  <c r="T412" i="7"/>
  <c r="T413" i="7"/>
  <c r="CF413" i="7"/>
  <c r="AB413" i="7" s="1"/>
  <c r="T415" i="7"/>
  <c r="CF415" i="7"/>
  <c r="AB415" i="7" s="1"/>
  <c r="CF416" i="7"/>
  <c r="AB416" i="7" s="1"/>
  <c r="T417" i="7"/>
  <c r="T420" i="7"/>
  <c r="CF420" i="7"/>
  <c r="AB420" i="7" s="1"/>
  <c r="T426" i="7"/>
  <c r="CF426" i="7"/>
  <c r="AB426" i="7" s="1"/>
  <c r="T428" i="7"/>
  <c r="CF428" i="7"/>
  <c r="AB428" i="7" s="1"/>
  <c r="T430" i="7"/>
  <c r="CF430" i="7"/>
  <c r="AB430" i="7" s="1"/>
  <c r="T432" i="7"/>
  <c r="CF432" i="7"/>
  <c r="AB432" i="7" s="1"/>
  <c r="T434" i="7"/>
  <c r="CF434" i="7"/>
  <c r="AB434" i="7" s="1"/>
  <c r="T438" i="7"/>
  <c r="CF438" i="7"/>
  <c r="AB438" i="7" s="1"/>
  <c r="CA442" i="7"/>
  <c r="CI442" i="7"/>
  <c r="AE442" i="7" s="1"/>
  <c r="CI443" i="7"/>
  <c r="CA444" i="7"/>
  <c r="CI444" i="7"/>
  <c r="CA446" i="7"/>
  <c r="CI446" i="7"/>
  <c r="AE446" i="7" s="1"/>
  <c r="CA447" i="7"/>
  <c r="CI447" i="7"/>
  <c r="CI448" i="7"/>
  <c r="AE448" i="7" s="1"/>
  <c r="CA449" i="7"/>
  <c r="CI449" i="7"/>
  <c r="CA451" i="7"/>
  <c r="CI451" i="7"/>
  <c r="CA452" i="7"/>
  <c r="CI452" i="7"/>
  <c r="AE452" i="7" s="1"/>
  <c r="CA453" i="7"/>
  <c r="CI453" i="7"/>
  <c r="CA454" i="7"/>
  <c r="CI454" i="7"/>
  <c r="AE454" i="7" s="1"/>
  <c r="CA455" i="7"/>
  <c r="CI455" i="7"/>
  <c r="CA456" i="7"/>
  <c r="CI456" i="7"/>
  <c r="AE456" i="7" s="1"/>
  <c r="CA457" i="7"/>
  <c r="CI457" i="7"/>
  <c r="CA458" i="7"/>
  <c r="CI458" i="7"/>
  <c r="AE458" i="7" s="1"/>
  <c r="CI459" i="7"/>
  <c r="CA460" i="7"/>
  <c r="CI460" i="7"/>
  <c r="AE460" i="7" s="1"/>
  <c r="CA461" i="7"/>
  <c r="CI461" i="7"/>
  <c r="CA462" i="7"/>
  <c r="CI462" i="7"/>
  <c r="AE462" i="7" s="1"/>
  <c r="CA463" i="7"/>
  <c r="CI463" i="7"/>
  <c r="CA465" i="7"/>
  <c r="CI465" i="7"/>
  <c r="CA467" i="7"/>
  <c r="CI467" i="7"/>
  <c r="CA468" i="7"/>
  <c r="CI468" i="7"/>
  <c r="CA469" i="7"/>
  <c r="CI469" i="7"/>
  <c r="CA470" i="7"/>
  <c r="CI470" i="7"/>
  <c r="AE470" i="7" s="1"/>
  <c r="CA471" i="7"/>
  <c r="CI471" i="7"/>
  <c r="CA473" i="7"/>
  <c r="CI473" i="7"/>
  <c r="CA474" i="7"/>
  <c r="CI474" i="7"/>
  <c r="AE474" i="7" s="1"/>
  <c r="CA475" i="7"/>
  <c r="CI475" i="7"/>
  <c r="CA476" i="7"/>
  <c r="CI476" i="7"/>
  <c r="CA479" i="7"/>
  <c r="CI479" i="7"/>
  <c r="CA480" i="7"/>
  <c r="CI480" i="7"/>
  <c r="AE480" i="7" s="1"/>
  <c r="CA482" i="7"/>
  <c r="CA483" i="7"/>
  <c r="CI483" i="7"/>
  <c r="CA484" i="7"/>
  <c r="CI484" i="7"/>
  <c r="AE484" i="7" s="1"/>
  <c r="CA485" i="7"/>
  <c r="CI485" i="7"/>
  <c r="CA486" i="7"/>
  <c r="CI486" i="7"/>
  <c r="AE486" i="7" s="1"/>
  <c r="CA487" i="7"/>
  <c r="CI487" i="7"/>
  <c r="CA488" i="7"/>
  <c r="CI488" i="7"/>
  <c r="AE488" i="7" s="1"/>
  <c r="CA489" i="7"/>
  <c r="CI489" i="7"/>
  <c r="CA490" i="7"/>
  <c r="CI490" i="7"/>
  <c r="AE490" i="7" s="1"/>
  <c r="CA492" i="7"/>
  <c r="CI492" i="7"/>
  <c r="AE492" i="7" s="1"/>
  <c r="CA494" i="7"/>
  <c r="CI494" i="7"/>
  <c r="AE494" i="7" s="1"/>
  <c r="CA495" i="7"/>
  <c r="CI495" i="7"/>
  <c r="CA496" i="7"/>
  <c r="CI496" i="7"/>
  <c r="AE496" i="7" s="1"/>
  <c r="CA497" i="7"/>
  <c r="CI497" i="7"/>
  <c r="CA498" i="7"/>
  <c r="CI498" i="7"/>
  <c r="AE498" i="7" s="1"/>
  <c r="CA499" i="7"/>
  <c r="CI499" i="7"/>
  <c r="CA500" i="7"/>
  <c r="CI500" i="7"/>
  <c r="AE500" i="7" s="1"/>
  <c r="CA501" i="7"/>
  <c r="CI501" i="7"/>
  <c r="CA502" i="7"/>
  <c r="CI502" i="7"/>
  <c r="AE502" i="7" s="1"/>
  <c r="CA503" i="7"/>
  <c r="CI503" i="7"/>
  <c r="CA504" i="7"/>
  <c r="CI504" i="7"/>
  <c r="AE504" i="7" s="1"/>
  <c r="CA505" i="7"/>
  <c r="CI505" i="7"/>
  <c r="CA506" i="7"/>
  <c r="CI506" i="7"/>
  <c r="AE506" i="7" s="1"/>
  <c r="CA515" i="7"/>
  <c r="CC516" i="7"/>
  <c r="CA520" i="7"/>
  <c r="BX553" i="7"/>
  <c r="CF556" i="7"/>
  <c r="AB556" i="7" s="1"/>
  <c r="CH558" i="7"/>
  <c r="D558" i="7"/>
  <c r="CJ558" i="7"/>
  <c r="CI559" i="7"/>
  <c r="AE559" i="7" s="1"/>
  <c r="BX561" i="7"/>
  <c r="CF564" i="7"/>
  <c r="AB564" i="7" s="1"/>
  <c r="CH566" i="7"/>
  <c r="D566" i="7"/>
  <c r="CJ566" i="7"/>
  <c r="CI567" i="7"/>
  <c r="AE567" i="7" s="1"/>
  <c r="BX569" i="7"/>
  <c r="BX571" i="7"/>
  <c r="BX575" i="7"/>
  <c r="BX579" i="7"/>
  <c r="BX583" i="7"/>
  <c r="BX587" i="7"/>
  <c r="BX591" i="7"/>
  <c r="BX595" i="7"/>
  <c r="BX599" i="7"/>
  <c r="BX603" i="7"/>
  <c r="BX607" i="7"/>
  <c r="BX611" i="7"/>
  <c r="BX615" i="7"/>
  <c r="CA619" i="7"/>
  <c r="CA623" i="7"/>
  <c r="CA627" i="7"/>
  <c r="CA631" i="7"/>
  <c r="CA635" i="7"/>
  <c r="CA639" i="7"/>
  <c r="CA643" i="7"/>
  <c r="D676" i="7"/>
  <c r="CI676" i="7"/>
  <c r="AE676" i="7" s="1"/>
  <c r="BX676" i="7"/>
  <c r="CJ676" i="7"/>
  <c r="CH676" i="7"/>
  <c r="D677" i="7"/>
  <c r="CI677" i="7"/>
  <c r="AE677" i="7" s="1"/>
  <c r="BX677" i="7"/>
  <c r="CJ677" i="7"/>
  <c r="CH677" i="7"/>
  <c r="CC515" i="7"/>
  <c r="CC522" i="7"/>
  <c r="CB522" i="7"/>
  <c r="X522" i="7" s="1"/>
  <c r="CH555" i="7"/>
  <c r="D555" i="7"/>
  <c r="CJ555" i="7"/>
  <c r="BZ558" i="7"/>
  <c r="V558" i="7" s="1"/>
  <c r="CH563" i="7"/>
  <c r="D563" i="7"/>
  <c r="CJ563" i="7"/>
  <c r="CG566" i="7"/>
  <c r="AC566" i="7" s="1"/>
  <c r="T566" i="7"/>
  <c r="BZ566" i="7"/>
  <c r="V566" i="7" s="1"/>
  <c r="CH572" i="7"/>
  <c r="D572" i="7"/>
  <c r="CJ572" i="7"/>
  <c r="CH576" i="7"/>
  <c r="D576" i="7"/>
  <c r="CJ576" i="7"/>
  <c r="CH580" i="7"/>
  <c r="D580" i="7"/>
  <c r="CJ580" i="7"/>
  <c r="CH584" i="7"/>
  <c r="D584" i="7"/>
  <c r="CJ584" i="7"/>
  <c r="CH588" i="7"/>
  <c r="D588" i="7"/>
  <c r="CJ588" i="7"/>
  <c r="CH592" i="7"/>
  <c r="D592" i="7"/>
  <c r="CJ592" i="7"/>
  <c r="CH596" i="7"/>
  <c r="D596" i="7"/>
  <c r="CJ596" i="7"/>
  <c r="CH600" i="7"/>
  <c r="D600" i="7"/>
  <c r="CJ600" i="7"/>
  <c r="CH604" i="7"/>
  <c r="D604" i="7"/>
  <c r="CJ604" i="7"/>
  <c r="CH608" i="7"/>
  <c r="D608" i="7"/>
  <c r="CJ608" i="7"/>
  <c r="CH612" i="7"/>
  <c r="D612" i="7"/>
  <c r="CJ612" i="7"/>
  <c r="CH616" i="7"/>
  <c r="D616" i="7"/>
  <c r="CJ616" i="7"/>
  <c r="CB620" i="7"/>
  <c r="X620" i="7" s="1"/>
  <c r="CJ620" i="7"/>
  <c r="BX620" i="7"/>
  <c r="CI620" i="7"/>
  <c r="AE620" i="7" s="1"/>
  <c r="CB624" i="7"/>
  <c r="X624" i="7" s="1"/>
  <c r="CJ624" i="7"/>
  <c r="BX624" i="7"/>
  <c r="CL624" i="7" s="1"/>
  <c r="AH624" i="7" s="1"/>
  <c r="CI624" i="7"/>
  <c r="AE624" i="7" s="1"/>
  <c r="CB628" i="7"/>
  <c r="X628" i="7" s="1"/>
  <c r="CJ628" i="7"/>
  <c r="BX628" i="7"/>
  <c r="CI628" i="7"/>
  <c r="AE628" i="7" s="1"/>
  <c r="CB632" i="7"/>
  <c r="X632" i="7" s="1"/>
  <c r="CJ632" i="7"/>
  <c r="BX632" i="7"/>
  <c r="CI632" i="7"/>
  <c r="AE632" i="7" s="1"/>
  <c r="CB636" i="7"/>
  <c r="X636" i="7" s="1"/>
  <c r="CJ636" i="7"/>
  <c r="BX636" i="7"/>
  <c r="CI636" i="7"/>
  <c r="AE636" i="7" s="1"/>
  <c r="CB640" i="7"/>
  <c r="X640" i="7" s="1"/>
  <c r="CJ640" i="7"/>
  <c r="BX640" i="7"/>
  <c r="CI640" i="7"/>
  <c r="AE640" i="7" s="1"/>
  <c r="CB644" i="7"/>
  <c r="X644" i="7" s="1"/>
  <c r="CJ644" i="7"/>
  <c r="BX644" i="7"/>
  <c r="CI644" i="7"/>
  <c r="AE644" i="7" s="1"/>
  <c r="W678" i="7"/>
  <c r="D683" i="7"/>
  <c r="CI683" i="7"/>
  <c r="AE683" i="7" s="1"/>
  <c r="BX683" i="7"/>
  <c r="CJ683" i="7"/>
  <c r="CH683" i="7"/>
  <c r="CA683" i="7"/>
  <c r="CA921" i="7"/>
  <c r="CC921" i="7"/>
  <c r="CZ921" i="7"/>
  <c r="AV921" i="7" s="1"/>
  <c r="BX921" i="7"/>
  <c r="DF1131" i="7"/>
  <c r="BB1131" i="7" s="1"/>
  <c r="CC1131" i="7"/>
  <c r="CA1131" i="7"/>
  <c r="DE1131" i="7"/>
  <c r="BA1131" i="7" s="1"/>
  <c r="BX1131" i="7"/>
  <c r="DC1131" i="7"/>
  <c r="AY1131" i="7" s="1"/>
  <c r="CZ1131" i="7"/>
  <c r="AV1131" i="7" s="1"/>
  <c r="CB1131" i="7"/>
  <c r="X1131" i="7" s="1"/>
  <c r="DD1131" i="7"/>
  <c r="AZ1131" i="7" s="1"/>
  <c r="F1131" i="7"/>
  <c r="CB617" i="7"/>
  <c r="X617" i="7" s="1"/>
  <c r="CC618" i="7"/>
  <c r="E618" i="7"/>
  <c r="CB619" i="7"/>
  <c r="X619" i="7" s="1"/>
  <c r="CC620" i="7"/>
  <c r="E620" i="7"/>
  <c r="CB621" i="7"/>
  <c r="X621" i="7" s="1"/>
  <c r="CC622" i="7"/>
  <c r="E622" i="7"/>
  <c r="CB623" i="7"/>
  <c r="X623" i="7" s="1"/>
  <c r="CC624" i="7"/>
  <c r="E624" i="7"/>
  <c r="CB625" i="7"/>
  <c r="X625" i="7" s="1"/>
  <c r="CC626" i="7"/>
  <c r="E626" i="7"/>
  <c r="CB627" i="7"/>
  <c r="X627" i="7" s="1"/>
  <c r="CC628" i="7"/>
  <c r="E628" i="7"/>
  <c r="CB629" i="7"/>
  <c r="X629" i="7" s="1"/>
  <c r="CC630" i="7"/>
  <c r="E630" i="7"/>
  <c r="CB631" i="7"/>
  <c r="X631" i="7" s="1"/>
  <c r="CC632" i="7"/>
  <c r="E632" i="7"/>
  <c r="CB633" i="7"/>
  <c r="X633" i="7" s="1"/>
  <c r="CC634" i="7"/>
  <c r="E634" i="7"/>
  <c r="CB635" i="7"/>
  <c r="X635" i="7" s="1"/>
  <c r="CC636" i="7"/>
  <c r="E636" i="7"/>
  <c r="CB637" i="7"/>
  <c r="X637" i="7" s="1"/>
  <c r="CC638" i="7"/>
  <c r="E638" i="7"/>
  <c r="CB639" i="7"/>
  <c r="X639" i="7" s="1"/>
  <c r="CC640" i="7"/>
  <c r="E640" i="7"/>
  <c r="CC642" i="7"/>
  <c r="E642" i="7"/>
  <c r="CB643" i="7"/>
  <c r="X643" i="7" s="1"/>
  <c r="CC644" i="7"/>
  <c r="E644" i="7"/>
  <c r="CB645" i="7"/>
  <c r="X645" i="7" s="1"/>
  <c r="CA646" i="7"/>
  <c r="CA647" i="7"/>
  <c r="CA648" i="7"/>
  <c r="CA649" i="7"/>
  <c r="CA650" i="7"/>
  <c r="CA651" i="7"/>
  <c r="CA652" i="7"/>
  <c r="CA653" i="7"/>
  <c r="CA654" i="7"/>
  <c r="CA655" i="7"/>
  <c r="CA656" i="7"/>
  <c r="CA657" i="7"/>
  <c r="CA658" i="7"/>
  <c r="CA659" i="7"/>
  <c r="CA660" i="7"/>
  <c r="CA661" i="7"/>
  <c r="CA662" i="7"/>
  <c r="CA663" i="7"/>
  <c r="CA664" i="7"/>
  <c r="CA665" i="7"/>
  <c r="CA666" i="7"/>
  <c r="CA667" i="7"/>
  <c r="CA668" i="7"/>
  <c r="CA669" i="7"/>
  <c r="CA670" i="7"/>
  <c r="CA671" i="7"/>
  <c r="CA672" i="7"/>
  <c r="CA673" i="7"/>
  <c r="CA674" i="7"/>
  <c r="CA675" i="7"/>
  <c r="CC677" i="7"/>
  <c r="E677" i="7"/>
  <c r="CB677" i="7"/>
  <c r="X677" i="7" s="1"/>
  <c r="D682" i="7"/>
  <c r="CI682" i="7"/>
  <c r="AE682" i="7" s="1"/>
  <c r="BX682" i="7"/>
  <c r="CC685" i="7"/>
  <c r="E685" i="7"/>
  <c r="CB685" i="7"/>
  <c r="X685" i="7" s="1"/>
  <c r="CF882" i="7"/>
  <c r="AB882" i="7" s="1"/>
  <c r="T882" i="7"/>
  <c r="BZ882" i="7"/>
  <c r="V882" i="7" s="1"/>
  <c r="CE908" i="7"/>
  <c r="AA908" i="7" s="1"/>
  <c r="W908" i="7"/>
  <c r="BX963" i="7"/>
  <c r="CA553" i="7"/>
  <c r="CA554" i="7"/>
  <c r="CA555" i="7"/>
  <c r="CA556" i="7"/>
  <c r="CA557" i="7"/>
  <c r="CA558" i="7"/>
  <c r="CA559" i="7"/>
  <c r="CA560" i="7"/>
  <c r="CA561" i="7"/>
  <c r="CA562" i="7"/>
  <c r="CA563" i="7"/>
  <c r="CA564" i="7"/>
  <c r="CA565" i="7"/>
  <c r="CA566" i="7"/>
  <c r="CA567" i="7"/>
  <c r="CA568" i="7"/>
  <c r="CA569" i="7"/>
  <c r="CA570" i="7"/>
  <c r="CA571" i="7"/>
  <c r="CA572" i="7"/>
  <c r="CA573" i="7"/>
  <c r="CA574" i="7"/>
  <c r="CA575" i="7"/>
  <c r="CA576" i="7"/>
  <c r="CA577" i="7"/>
  <c r="CA578" i="7"/>
  <c r="CA579" i="7"/>
  <c r="CA580" i="7"/>
  <c r="CA581" i="7"/>
  <c r="CA582" i="7"/>
  <c r="CA583" i="7"/>
  <c r="CA584" i="7"/>
  <c r="CA585" i="7"/>
  <c r="CA586" i="7"/>
  <c r="CA587" i="7"/>
  <c r="CA588" i="7"/>
  <c r="CA589" i="7"/>
  <c r="CA590" i="7"/>
  <c r="CA591" i="7"/>
  <c r="CA592" i="7"/>
  <c r="CA593" i="7"/>
  <c r="CA594" i="7"/>
  <c r="CA595" i="7"/>
  <c r="CA596" i="7"/>
  <c r="CA597" i="7"/>
  <c r="CA598" i="7"/>
  <c r="CA599" i="7"/>
  <c r="CA600" i="7"/>
  <c r="CA601" i="7"/>
  <c r="CA602" i="7"/>
  <c r="CA603" i="7"/>
  <c r="CA604" i="7"/>
  <c r="CA605" i="7"/>
  <c r="CA606" i="7"/>
  <c r="CA607" i="7"/>
  <c r="CA608" i="7"/>
  <c r="CA609" i="7"/>
  <c r="CA610" i="7"/>
  <c r="CA611" i="7"/>
  <c r="CA612" i="7"/>
  <c r="CA613" i="7"/>
  <c r="CA614" i="7"/>
  <c r="CA615" i="7"/>
  <c r="CA616" i="7"/>
  <c r="CC682" i="7"/>
  <c r="E682" i="7"/>
  <c r="CB682" i="7"/>
  <c r="X682" i="7" s="1"/>
  <c r="D691" i="7"/>
  <c r="CI691" i="7"/>
  <c r="BX691" i="7"/>
  <c r="CH691" i="7"/>
  <c r="AF694" i="7"/>
  <c r="D710" i="7"/>
  <c r="CA710" i="7"/>
  <c r="CJ710" i="7"/>
  <c r="CI710" i="7"/>
  <c r="AE710" i="7" s="1"/>
  <c r="BX710" i="7"/>
  <c r="CH710" i="7"/>
  <c r="BX722" i="7"/>
  <c r="CI722" i="7"/>
  <c r="AE722" i="7" s="1"/>
  <c r="CH722" i="7"/>
  <c r="D722" i="7"/>
  <c r="CC722" i="7"/>
  <c r="CB722" i="7"/>
  <c r="X722" i="7" s="1"/>
  <c r="CA722" i="7"/>
  <c r="BX727" i="7"/>
  <c r="CJ727" i="7"/>
  <c r="CI727" i="7"/>
  <c r="AE727" i="7" s="1"/>
  <c r="CH727" i="7"/>
  <c r="D727" i="7"/>
  <c r="T917" i="7"/>
  <c r="CB553" i="7"/>
  <c r="X553" i="7" s="1"/>
  <c r="CB554" i="7"/>
  <c r="X554" i="7" s="1"/>
  <c r="CB555" i="7"/>
  <c r="X555" i="7" s="1"/>
  <c r="CB556" i="7"/>
  <c r="X556" i="7" s="1"/>
  <c r="CB557" i="7"/>
  <c r="X557" i="7" s="1"/>
  <c r="CB558" i="7"/>
  <c r="X558" i="7" s="1"/>
  <c r="CB559" i="7"/>
  <c r="X559" i="7" s="1"/>
  <c r="CB560" i="7"/>
  <c r="X560" i="7" s="1"/>
  <c r="CB561" i="7"/>
  <c r="X561" i="7" s="1"/>
  <c r="CB562" i="7"/>
  <c r="X562" i="7" s="1"/>
  <c r="CB563" i="7"/>
  <c r="X563" i="7" s="1"/>
  <c r="CB564" i="7"/>
  <c r="X564" i="7" s="1"/>
  <c r="CB565" i="7"/>
  <c r="X565" i="7" s="1"/>
  <c r="CB566" i="7"/>
  <c r="X566" i="7" s="1"/>
  <c r="CB567" i="7"/>
  <c r="X567" i="7" s="1"/>
  <c r="CB568" i="7"/>
  <c r="X568" i="7" s="1"/>
  <c r="CB569" i="7"/>
  <c r="X569" i="7" s="1"/>
  <c r="CB570" i="7"/>
  <c r="X570" i="7" s="1"/>
  <c r="CB571" i="7"/>
  <c r="X571" i="7" s="1"/>
  <c r="CB572" i="7"/>
  <c r="X572" i="7" s="1"/>
  <c r="CB573" i="7"/>
  <c r="X573" i="7" s="1"/>
  <c r="CB574" i="7"/>
  <c r="X574" i="7" s="1"/>
  <c r="CB575" i="7"/>
  <c r="X575" i="7" s="1"/>
  <c r="CB576" i="7"/>
  <c r="X576" i="7" s="1"/>
  <c r="CB577" i="7"/>
  <c r="X577" i="7" s="1"/>
  <c r="CB578" i="7"/>
  <c r="X578" i="7" s="1"/>
  <c r="CB579" i="7"/>
  <c r="X579" i="7" s="1"/>
  <c r="CB580" i="7"/>
  <c r="X580" i="7" s="1"/>
  <c r="CB581" i="7"/>
  <c r="X581" i="7" s="1"/>
  <c r="CB582" i="7"/>
  <c r="X582" i="7" s="1"/>
  <c r="CB583" i="7"/>
  <c r="X583" i="7" s="1"/>
  <c r="CB584" i="7"/>
  <c r="X584" i="7" s="1"/>
  <c r="CB585" i="7"/>
  <c r="X585" i="7" s="1"/>
  <c r="CB586" i="7"/>
  <c r="X586" i="7" s="1"/>
  <c r="CB587" i="7"/>
  <c r="X587" i="7" s="1"/>
  <c r="CB588" i="7"/>
  <c r="X588" i="7" s="1"/>
  <c r="CB589" i="7"/>
  <c r="X589" i="7" s="1"/>
  <c r="CB590" i="7"/>
  <c r="X590" i="7" s="1"/>
  <c r="CB591" i="7"/>
  <c r="X591" i="7" s="1"/>
  <c r="CB592" i="7"/>
  <c r="X592" i="7" s="1"/>
  <c r="CB593" i="7"/>
  <c r="X593" i="7" s="1"/>
  <c r="CB594" i="7"/>
  <c r="X594" i="7" s="1"/>
  <c r="CB595" i="7"/>
  <c r="X595" i="7" s="1"/>
  <c r="CB596" i="7"/>
  <c r="X596" i="7" s="1"/>
  <c r="CB597" i="7"/>
  <c r="X597" i="7" s="1"/>
  <c r="CB598" i="7"/>
  <c r="X598" i="7" s="1"/>
  <c r="CB599" i="7"/>
  <c r="X599" i="7" s="1"/>
  <c r="CB600" i="7"/>
  <c r="X600" i="7" s="1"/>
  <c r="CB601" i="7"/>
  <c r="X601" i="7" s="1"/>
  <c r="CB602" i="7"/>
  <c r="X602" i="7" s="1"/>
  <c r="CB603" i="7"/>
  <c r="X603" i="7" s="1"/>
  <c r="CB604" i="7"/>
  <c r="X604" i="7" s="1"/>
  <c r="CB605" i="7"/>
  <c r="X605" i="7" s="1"/>
  <c r="CB606" i="7"/>
  <c r="X606" i="7" s="1"/>
  <c r="CB607" i="7"/>
  <c r="X607" i="7" s="1"/>
  <c r="CB608" i="7"/>
  <c r="X608" i="7" s="1"/>
  <c r="CB609" i="7"/>
  <c r="X609" i="7" s="1"/>
  <c r="CB610" i="7"/>
  <c r="X610" i="7" s="1"/>
  <c r="CB611" i="7"/>
  <c r="X611" i="7" s="1"/>
  <c r="CB612" i="7"/>
  <c r="X612" i="7" s="1"/>
  <c r="CB613" i="7"/>
  <c r="X613" i="7" s="1"/>
  <c r="CB614" i="7"/>
  <c r="X614" i="7" s="1"/>
  <c r="CB615" i="7"/>
  <c r="X615" i="7" s="1"/>
  <c r="CB616" i="7"/>
  <c r="X616" i="7" s="1"/>
  <c r="CA677" i="7"/>
  <c r="CH678" i="7"/>
  <c r="CC679" i="7"/>
  <c r="E679" i="7"/>
  <c r="CB679" i="7"/>
  <c r="X679" i="7" s="1"/>
  <c r="CA685" i="7"/>
  <c r="CH686" i="7"/>
  <c r="CC687" i="7"/>
  <c r="E687" i="7"/>
  <c r="CB687" i="7"/>
  <c r="X687" i="7" s="1"/>
  <c r="D694" i="7"/>
  <c r="CI694" i="7"/>
  <c r="BX694" i="7"/>
  <c r="CH694" i="7"/>
  <c r="E728" i="7"/>
  <c r="BH728" i="7"/>
  <c r="CC728" i="7" s="1"/>
  <c r="BX734" i="7"/>
  <c r="CH734" i="7"/>
  <c r="CJ734" i="7"/>
  <c r="AD793" i="7"/>
  <c r="BX812" i="7"/>
  <c r="D812" i="7"/>
  <c r="CC812" i="7"/>
  <c r="CI812" i="7"/>
  <c r="CH812" i="7"/>
  <c r="CB812" i="7"/>
  <c r="X812" i="7" s="1"/>
  <c r="CA812" i="7"/>
  <c r="BX841" i="7"/>
  <c r="D841" i="7"/>
  <c r="CC841" i="7"/>
  <c r="CB841" i="7"/>
  <c r="X841" i="7" s="1"/>
  <c r="CI841" i="7"/>
  <c r="AE841" i="7" s="1"/>
  <c r="CH841" i="7"/>
  <c r="CA841" i="7"/>
  <c r="BX849" i="7"/>
  <c r="D849" i="7"/>
  <c r="CC849" i="7"/>
  <c r="CB849" i="7"/>
  <c r="X849" i="7" s="1"/>
  <c r="CI849" i="7"/>
  <c r="AE849" i="7" s="1"/>
  <c r="CH849" i="7"/>
  <c r="CA849" i="7"/>
  <c r="BX857" i="7"/>
  <c r="D857" i="7"/>
  <c r="DF906" i="7"/>
  <c r="BB906" i="7" s="1"/>
  <c r="CC906" i="7"/>
  <c r="DE906" i="7"/>
  <c r="BA906" i="7" s="1"/>
  <c r="CB906" i="7"/>
  <c r="X906" i="7" s="1"/>
  <c r="DC906" i="7"/>
  <c r="AY906" i="7" s="1"/>
  <c r="CZ906" i="7"/>
  <c r="AV906" i="7" s="1"/>
  <c r="DD906" i="7"/>
  <c r="AZ906" i="7" s="1"/>
  <c r="CA906" i="7"/>
  <c r="F906" i="7"/>
  <c r="BX906" i="7"/>
  <c r="DF922" i="7"/>
  <c r="BB922" i="7" s="1"/>
  <c r="CC922" i="7"/>
  <c r="DE922" i="7"/>
  <c r="BA922" i="7" s="1"/>
  <c r="CB922" i="7"/>
  <c r="X922" i="7" s="1"/>
  <c r="CA922" i="7"/>
  <c r="BX922" i="7"/>
  <c r="DD922" i="7"/>
  <c r="AZ922" i="7" s="1"/>
  <c r="F922" i="7"/>
  <c r="DC922" i="7"/>
  <c r="AY922" i="7" s="1"/>
  <c r="CZ922" i="7"/>
  <c r="AV922" i="7" s="1"/>
  <c r="Y937" i="7"/>
  <c r="BZ1107" i="7"/>
  <c r="V1107" i="7" s="1"/>
  <c r="T1107" i="7"/>
  <c r="CF1107" i="7"/>
  <c r="AB1107" i="7" s="1"/>
  <c r="CC521" i="7"/>
  <c r="CC525" i="7"/>
  <c r="CC527" i="7"/>
  <c r="CC529" i="7"/>
  <c r="CC533" i="7"/>
  <c r="CC535" i="7"/>
  <c r="CC537" i="7"/>
  <c r="CC541" i="7"/>
  <c r="CC545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CA618" i="7"/>
  <c r="CA620" i="7"/>
  <c r="CA622" i="7"/>
  <c r="CA624" i="7"/>
  <c r="CA626" i="7"/>
  <c r="CA628" i="7"/>
  <c r="CA630" i="7"/>
  <c r="CA632" i="7"/>
  <c r="CA634" i="7"/>
  <c r="CA636" i="7"/>
  <c r="CA638" i="7"/>
  <c r="CA640" i="7"/>
  <c r="CA642" i="7"/>
  <c r="CA644" i="7"/>
  <c r="CH646" i="7"/>
  <c r="CH647" i="7"/>
  <c r="CH648" i="7"/>
  <c r="CH649" i="7"/>
  <c r="CH650" i="7"/>
  <c r="CH651" i="7"/>
  <c r="CH652" i="7"/>
  <c r="CH653" i="7"/>
  <c r="CH654" i="7"/>
  <c r="CH655" i="7"/>
  <c r="CH656" i="7"/>
  <c r="CH657" i="7"/>
  <c r="CH658" i="7"/>
  <c r="CH659" i="7"/>
  <c r="CH660" i="7"/>
  <c r="CH661" i="7"/>
  <c r="CH662" i="7"/>
  <c r="CH663" i="7"/>
  <c r="CH664" i="7"/>
  <c r="CH665" i="7"/>
  <c r="CH666" i="7"/>
  <c r="CH667" i="7"/>
  <c r="CH668" i="7"/>
  <c r="CH669" i="7"/>
  <c r="CH670" i="7"/>
  <c r="CH671" i="7"/>
  <c r="CH672" i="7"/>
  <c r="CH673" i="7"/>
  <c r="CH674" i="7"/>
  <c r="CC676" i="7"/>
  <c r="E676" i="7"/>
  <c r="CB676" i="7"/>
  <c r="X676" i="7" s="1"/>
  <c r="CC684" i="7"/>
  <c r="E684" i="7"/>
  <c r="CB684" i="7"/>
  <c r="X684" i="7" s="1"/>
  <c r="AF722" i="7"/>
  <c r="BX729" i="7"/>
  <c r="D729" i="7"/>
  <c r="CJ729" i="7"/>
  <c r="CI729" i="7"/>
  <c r="AE729" i="7" s="1"/>
  <c r="CH729" i="7"/>
  <c r="CC748" i="7"/>
  <c r="CH748" i="7"/>
  <c r="CB748" i="7"/>
  <c r="X748" i="7" s="1"/>
  <c r="AD752" i="7"/>
  <c r="CE758" i="7"/>
  <c r="AA758" i="7" s="1"/>
  <c r="CI813" i="7"/>
  <c r="AE813" i="7" s="1"/>
  <c r="Y894" i="7"/>
  <c r="CZ965" i="7"/>
  <c r="AV965" i="7" s="1"/>
  <c r="DD965" i="7"/>
  <c r="AZ965" i="7" s="1"/>
  <c r="DC965" i="7"/>
  <c r="AY965" i="7" s="1"/>
  <c r="CC965" i="7"/>
  <c r="CB965" i="7"/>
  <c r="X965" i="7" s="1"/>
  <c r="CA965" i="7"/>
  <c r="F965" i="7"/>
  <c r="DF965" i="7"/>
  <c r="BB965" i="7" s="1"/>
  <c r="BX965" i="7"/>
  <c r="CC619" i="7"/>
  <c r="E619" i="7"/>
  <c r="CC621" i="7"/>
  <c r="E621" i="7"/>
  <c r="CC623" i="7"/>
  <c r="E623" i="7"/>
  <c r="CC625" i="7"/>
  <c r="E625" i="7"/>
  <c r="CC627" i="7"/>
  <c r="E627" i="7"/>
  <c r="CC629" i="7"/>
  <c r="E629" i="7"/>
  <c r="CC631" i="7"/>
  <c r="E631" i="7"/>
  <c r="CC633" i="7"/>
  <c r="E633" i="7"/>
  <c r="CC635" i="7"/>
  <c r="E635" i="7"/>
  <c r="CC637" i="7"/>
  <c r="E637" i="7"/>
  <c r="CC639" i="7"/>
  <c r="E639" i="7"/>
  <c r="E641" i="7"/>
  <c r="CC643" i="7"/>
  <c r="E643" i="7"/>
  <c r="E645" i="7"/>
  <c r="CI646" i="7"/>
  <c r="AE646" i="7" s="1"/>
  <c r="CI647" i="7"/>
  <c r="AE647" i="7" s="1"/>
  <c r="CI648" i="7"/>
  <c r="AE648" i="7" s="1"/>
  <c r="CI649" i="7"/>
  <c r="AE649" i="7" s="1"/>
  <c r="CI650" i="7"/>
  <c r="AE650" i="7" s="1"/>
  <c r="CI651" i="7"/>
  <c r="AE651" i="7" s="1"/>
  <c r="CI652" i="7"/>
  <c r="AE652" i="7" s="1"/>
  <c r="CI653" i="7"/>
  <c r="AE653" i="7" s="1"/>
  <c r="CI654" i="7"/>
  <c r="AE654" i="7" s="1"/>
  <c r="CI655" i="7"/>
  <c r="AE655" i="7" s="1"/>
  <c r="CI656" i="7"/>
  <c r="AE656" i="7" s="1"/>
  <c r="CI657" i="7"/>
  <c r="AE657" i="7" s="1"/>
  <c r="CI658" i="7"/>
  <c r="AE658" i="7" s="1"/>
  <c r="CI659" i="7"/>
  <c r="AE659" i="7" s="1"/>
  <c r="CI660" i="7"/>
  <c r="AE660" i="7" s="1"/>
  <c r="CI661" i="7"/>
  <c r="AE661" i="7" s="1"/>
  <c r="CI662" i="7"/>
  <c r="AE662" i="7" s="1"/>
  <c r="CI663" i="7"/>
  <c r="AE663" i="7" s="1"/>
  <c r="CI664" i="7"/>
  <c r="AE664" i="7" s="1"/>
  <c r="CI665" i="7"/>
  <c r="AE665" i="7" s="1"/>
  <c r="CI666" i="7"/>
  <c r="AE666" i="7" s="1"/>
  <c r="CI667" i="7"/>
  <c r="AE667" i="7" s="1"/>
  <c r="CI668" i="7"/>
  <c r="AE668" i="7" s="1"/>
  <c r="CI669" i="7"/>
  <c r="AE669" i="7" s="1"/>
  <c r="CI670" i="7"/>
  <c r="AE670" i="7" s="1"/>
  <c r="CI671" i="7"/>
  <c r="AE671" i="7" s="1"/>
  <c r="CI672" i="7"/>
  <c r="AE672" i="7" s="1"/>
  <c r="CI673" i="7"/>
  <c r="AE673" i="7" s="1"/>
  <c r="CI674" i="7"/>
  <c r="AE674" i="7" s="1"/>
  <c r="D675" i="7"/>
  <c r="CI675" i="7"/>
  <c r="AE675" i="7" s="1"/>
  <c r="CJ675" i="7"/>
  <c r="D678" i="7"/>
  <c r="CI678" i="7"/>
  <c r="AE678" i="7" s="1"/>
  <c r="BX678" i="7"/>
  <c r="CE678" i="7" s="1"/>
  <c r="AA678" i="7" s="1"/>
  <c r="CC681" i="7"/>
  <c r="E681" i="7"/>
  <c r="CB681" i="7"/>
  <c r="X681" i="7" s="1"/>
  <c r="D686" i="7"/>
  <c r="CI686" i="7"/>
  <c r="AE686" i="7" s="1"/>
  <c r="BX686" i="7"/>
  <c r="CE686" i="7" s="1"/>
  <c r="AA686" i="7" s="1"/>
  <c r="D692" i="7"/>
  <c r="CI692" i="7"/>
  <c r="AE692" i="7" s="1"/>
  <c r="BX692" i="7"/>
  <c r="CH692" i="7"/>
  <c r="D695" i="7"/>
  <c r="CJ695" i="7"/>
  <c r="CI695" i="7"/>
  <c r="AE695" i="7" s="1"/>
  <c r="BX695" i="7"/>
  <c r="CH695" i="7"/>
  <c r="D696" i="7"/>
  <c r="CJ696" i="7"/>
  <c r="CI696" i="7"/>
  <c r="AE696" i="7" s="1"/>
  <c r="BX696" i="7"/>
  <c r="CH696" i="7"/>
  <c r="D697" i="7"/>
  <c r="CJ697" i="7"/>
  <c r="CI697" i="7"/>
  <c r="AE697" i="7" s="1"/>
  <c r="BX697" i="7"/>
  <c r="CH697" i="7"/>
  <c r="D698" i="7"/>
  <c r="CJ698" i="7"/>
  <c r="CI698" i="7"/>
  <c r="AE698" i="7" s="1"/>
  <c r="BX698" i="7"/>
  <c r="CH698" i="7"/>
  <c r="D699" i="7"/>
  <c r="CJ699" i="7"/>
  <c r="CI699" i="7"/>
  <c r="AE699" i="7" s="1"/>
  <c r="BX699" i="7"/>
  <c r="CH699" i="7"/>
  <c r="D700" i="7"/>
  <c r="CJ700" i="7"/>
  <c r="CI700" i="7"/>
  <c r="AE700" i="7" s="1"/>
  <c r="BX700" i="7"/>
  <c r="CH700" i="7"/>
  <c r="D701" i="7"/>
  <c r="CJ701" i="7"/>
  <c r="CI701" i="7"/>
  <c r="AE701" i="7" s="1"/>
  <c r="BX701" i="7"/>
  <c r="CH701" i="7"/>
  <c r="D702" i="7"/>
  <c r="CJ702" i="7"/>
  <c r="CI702" i="7"/>
  <c r="AE702" i="7" s="1"/>
  <c r="BX702" i="7"/>
  <c r="CH702" i="7"/>
  <c r="D703" i="7"/>
  <c r="CJ703" i="7"/>
  <c r="CI703" i="7"/>
  <c r="AE703" i="7" s="1"/>
  <c r="BX703" i="7"/>
  <c r="CH703" i="7"/>
  <c r="D704" i="7"/>
  <c r="CJ704" i="7"/>
  <c r="CI704" i="7"/>
  <c r="AE704" i="7" s="1"/>
  <c r="BX704" i="7"/>
  <c r="CH704" i="7"/>
  <c r="D705" i="7"/>
  <c r="CJ705" i="7"/>
  <c r="CI705" i="7"/>
  <c r="AE705" i="7" s="1"/>
  <c r="BX705" i="7"/>
  <c r="CH705" i="7"/>
  <c r="D706" i="7"/>
  <c r="CJ706" i="7"/>
  <c r="CI706" i="7"/>
  <c r="AE706" i="7" s="1"/>
  <c r="BX706" i="7"/>
  <c r="CH706" i="7"/>
  <c r="D707" i="7"/>
  <c r="CJ707" i="7"/>
  <c r="CI707" i="7"/>
  <c r="AE707" i="7" s="1"/>
  <c r="BX707" i="7"/>
  <c r="CH707" i="7"/>
  <c r="D708" i="7"/>
  <c r="CJ708" i="7"/>
  <c r="CI708" i="7"/>
  <c r="AE708" i="7" s="1"/>
  <c r="BX708" i="7"/>
  <c r="CH708" i="7"/>
  <c r="D709" i="7"/>
  <c r="CA709" i="7"/>
  <c r="CJ709" i="7"/>
  <c r="CI709" i="7"/>
  <c r="AE709" i="7" s="1"/>
  <c r="BX709" i="7"/>
  <c r="CH709" i="7"/>
  <c r="E724" i="7"/>
  <c r="CB724" i="7"/>
  <c r="X724" i="7" s="1"/>
  <c r="BH724" i="7"/>
  <c r="CC724" i="7" s="1"/>
  <c r="BX730" i="7"/>
  <c r="CI730" i="7"/>
  <c r="AE730" i="7" s="1"/>
  <c r="CH730" i="7"/>
  <c r="D730" i="7"/>
  <c r="CB730" i="7"/>
  <c r="X730" i="7" s="1"/>
  <c r="CA730" i="7"/>
  <c r="BX735" i="7"/>
  <c r="CJ735" i="7"/>
  <c r="CI735" i="7"/>
  <c r="AE735" i="7" s="1"/>
  <c r="CH735" i="7"/>
  <c r="D735" i="7"/>
  <c r="BX749" i="7"/>
  <c r="D749" i="7"/>
  <c r="CI749" i="7"/>
  <c r="AE749" i="7" s="1"/>
  <c r="CH749" i="7"/>
  <c r="CC749" i="7"/>
  <c r="CB749" i="7"/>
  <c r="X749" i="7" s="1"/>
  <c r="CA749" i="7"/>
  <c r="BX792" i="7"/>
  <c r="D792" i="7"/>
  <c r="CJ792" i="7"/>
  <c r="CI792" i="7"/>
  <c r="AE792" i="7" s="1"/>
  <c r="CH792" i="7"/>
  <c r="CC792" i="7"/>
  <c r="CB792" i="7"/>
  <c r="X792" i="7" s="1"/>
  <c r="CA792" i="7"/>
  <c r="BX809" i="7"/>
  <c r="D809" i="7"/>
  <c r="CA809" i="7"/>
  <c r="CJ809" i="7"/>
  <c r="CC809" i="7"/>
  <c r="CB809" i="7"/>
  <c r="X809" i="7" s="1"/>
  <c r="AF812" i="7"/>
  <c r="AF841" i="7"/>
  <c r="CK841" i="7"/>
  <c r="AG841" i="7" s="1"/>
  <c r="AF849" i="7"/>
  <c r="DF890" i="7"/>
  <c r="BB890" i="7" s="1"/>
  <c r="CC890" i="7"/>
  <c r="DE890" i="7"/>
  <c r="BA890" i="7" s="1"/>
  <c r="CB890" i="7"/>
  <c r="X890" i="7" s="1"/>
  <c r="CA890" i="7"/>
  <c r="DC890" i="7"/>
  <c r="AY890" i="7" s="1"/>
  <c r="CZ890" i="7"/>
  <c r="AV890" i="7" s="1"/>
  <c r="BX890" i="7"/>
  <c r="BJ900" i="7"/>
  <c r="G900" i="7"/>
  <c r="DF970" i="7"/>
  <c r="BB970" i="7" s="1"/>
  <c r="CC970" i="7"/>
  <c r="DE970" i="7"/>
  <c r="BA970" i="7" s="1"/>
  <c r="CB970" i="7"/>
  <c r="X970" i="7" s="1"/>
  <c r="CA970" i="7"/>
  <c r="DC970" i="7"/>
  <c r="AY970" i="7" s="1"/>
  <c r="CZ970" i="7"/>
  <c r="AV970" i="7" s="1"/>
  <c r="BX970" i="7"/>
  <c r="CF1085" i="7"/>
  <c r="AB1085" i="7" s="1"/>
  <c r="T1085" i="7"/>
  <c r="BZ1085" i="7"/>
  <c r="V1085" i="7" s="1"/>
  <c r="D525" i="7"/>
  <c r="D527" i="7"/>
  <c r="D529" i="7"/>
  <c r="D533" i="7"/>
  <c r="D535" i="7"/>
  <c r="D537" i="7"/>
  <c r="D539" i="7"/>
  <c r="D541" i="7"/>
  <c r="D545" i="7"/>
  <c r="BH552" i="7"/>
  <c r="CB552" i="7" s="1"/>
  <c r="X552" i="7" s="1"/>
  <c r="CC646" i="7"/>
  <c r="E646" i="7"/>
  <c r="CB646" i="7"/>
  <c r="X646" i="7" s="1"/>
  <c r="CJ646" i="7"/>
  <c r="CC647" i="7"/>
  <c r="E647" i="7"/>
  <c r="CB647" i="7"/>
  <c r="X647" i="7" s="1"/>
  <c r="CJ647" i="7"/>
  <c r="CC648" i="7"/>
  <c r="E648" i="7"/>
  <c r="CB648" i="7"/>
  <c r="X648" i="7" s="1"/>
  <c r="CJ648" i="7"/>
  <c r="CC649" i="7"/>
  <c r="E649" i="7"/>
  <c r="CB649" i="7"/>
  <c r="X649" i="7" s="1"/>
  <c r="CJ649" i="7"/>
  <c r="CC650" i="7"/>
  <c r="E650" i="7"/>
  <c r="CB650" i="7"/>
  <c r="X650" i="7" s="1"/>
  <c r="CJ650" i="7"/>
  <c r="CC651" i="7"/>
  <c r="E651" i="7"/>
  <c r="CB651" i="7"/>
  <c r="X651" i="7" s="1"/>
  <c r="CJ651" i="7"/>
  <c r="CC652" i="7"/>
  <c r="E652" i="7"/>
  <c r="CB652" i="7"/>
  <c r="X652" i="7" s="1"/>
  <c r="CJ652" i="7"/>
  <c r="CC653" i="7"/>
  <c r="E653" i="7"/>
  <c r="CB653" i="7"/>
  <c r="X653" i="7" s="1"/>
  <c r="CJ653" i="7"/>
  <c r="CC654" i="7"/>
  <c r="E654" i="7"/>
  <c r="CB654" i="7"/>
  <c r="X654" i="7" s="1"/>
  <c r="CJ654" i="7"/>
  <c r="CC655" i="7"/>
  <c r="E655" i="7"/>
  <c r="CB655" i="7"/>
  <c r="X655" i="7" s="1"/>
  <c r="CJ655" i="7"/>
  <c r="CC656" i="7"/>
  <c r="E656" i="7"/>
  <c r="CB656" i="7"/>
  <c r="X656" i="7" s="1"/>
  <c r="CJ656" i="7"/>
  <c r="CC657" i="7"/>
  <c r="E657" i="7"/>
  <c r="CB657" i="7"/>
  <c r="X657" i="7" s="1"/>
  <c r="CJ657" i="7"/>
  <c r="CC658" i="7"/>
  <c r="E658" i="7"/>
  <c r="CB658" i="7"/>
  <c r="X658" i="7" s="1"/>
  <c r="CJ658" i="7"/>
  <c r="CC659" i="7"/>
  <c r="E659" i="7"/>
  <c r="CB659" i="7"/>
  <c r="X659" i="7" s="1"/>
  <c r="CJ659" i="7"/>
  <c r="CC660" i="7"/>
  <c r="E660" i="7"/>
  <c r="CB660" i="7"/>
  <c r="X660" i="7" s="1"/>
  <c r="CJ660" i="7"/>
  <c r="CC661" i="7"/>
  <c r="E661" i="7"/>
  <c r="CB661" i="7"/>
  <c r="X661" i="7" s="1"/>
  <c r="CJ661" i="7"/>
  <c r="CC662" i="7"/>
  <c r="E662" i="7"/>
  <c r="CB662" i="7"/>
  <c r="X662" i="7" s="1"/>
  <c r="CJ662" i="7"/>
  <c r="CC663" i="7"/>
  <c r="E663" i="7"/>
  <c r="CB663" i="7"/>
  <c r="X663" i="7" s="1"/>
  <c r="CJ663" i="7"/>
  <c r="CC664" i="7"/>
  <c r="E664" i="7"/>
  <c r="CB664" i="7"/>
  <c r="X664" i="7" s="1"/>
  <c r="CJ664" i="7"/>
  <c r="CC665" i="7"/>
  <c r="E665" i="7"/>
  <c r="CB665" i="7"/>
  <c r="X665" i="7" s="1"/>
  <c r="CJ665" i="7"/>
  <c r="CC666" i="7"/>
  <c r="E666" i="7"/>
  <c r="CB666" i="7"/>
  <c r="X666" i="7" s="1"/>
  <c r="CJ666" i="7"/>
  <c r="CC667" i="7"/>
  <c r="E667" i="7"/>
  <c r="CB667" i="7"/>
  <c r="X667" i="7" s="1"/>
  <c r="CJ667" i="7"/>
  <c r="CC668" i="7"/>
  <c r="E668" i="7"/>
  <c r="CB668" i="7"/>
  <c r="X668" i="7" s="1"/>
  <c r="CJ668" i="7"/>
  <c r="CC669" i="7"/>
  <c r="E669" i="7"/>
  <c r="CB669" i="7"/>
  <c r="X669" i="7" s="1"/>
  <c r="CJ669" i="7"/>
  <c r="CC670" i="7"/>
  <c r="E670" i="7"/>
  <c r="CB670" i="7"/>
  <c r="X670" i="7" s="1"/>
  <c r="CJ670" i="7"/>
  <c r="CC671" i="7"/>
  <c r="E671" i="7"/>
  <c r="CB671" i="7"/>
  <c r="X671" i="7" s="1"/>
  <c r="CJ671" i="7"/>
  <c r="CC672" i="7"/>
  <c r="E672" i="7"/>
  <c r="CB672" i="7"/>
  <c r="X672" i="7" s="1"/>
  <c r="CJ672" i="7"/>
  <c r="CC673" i="7"/>
  <c r="E673" i="7"/>
  <c r="CB673" i="7"/>
  <c r="X673" i="7" s="1"/>
  <c r="CJ673" i="7"/>
  <c r="CC674" i="7"/>
  <c r="E674" i="7"/>
  <c r="CB674" i="7"/>
  <c r="X674" i="7" s="1"/>
  <c r="CJ674" i="7"/>
  <c r="CC675" i="7"/>
  <c r="E675" i="7"/>
  <c r="CB675" i="7"/>
  <c r="X675" i="7" s="1"/>
  <c r="CA676" i="7"/>
  <c r="CC678" i="7"/>
  <c r="E678" i="7"/>
  <c r="CB678" i="7"/>
  <c r="X678" i="7" s="1"/>
  <c r="CA684" i="7"/>
  <c r="CC686" i="7"/>
  <c r="E686" i="7"/>
  <c r="CB686" i="7"/>
  <c r="X686" i="7" s="1"/>
  <c r="AF690" i="7"/>
  <c r="CA694" i="7"/>
  <c r="E736" i="7"/>
  <c r="BH736" i="7"/>
  <c r="CC736" i="7" s="1"/>
  <c r="BX745" i="7"/>
  <c r="CA745" i="7"/>
  <c r="CJ745" i="7"/>
  <c r="CI745" i="7"/>
  <c r="AE745" i="7" s="1"/>
  <c r="CH745" i="7"/>
  <c r="CC745" i="7"/>
  <c r="CB745" i="7"/>
  <c r="X745" i="7" s="1"/>
  <c r="CJ748" i="7"/>
  <c r="BX786" i="7"/>
  <c r="D786" i="7"/>
  <c r="CB786" i="7"/>
  <c r="X786" i="7" s="1"/>
  <c r="CA786" i="7"/>
  <c r="CI786" i="7"/>
  <c r="CH786" i="7"/>
  <c r="CC786" i="7"/>
  <c r="W862" i="7"/>
  <c r="BX875" i="7"/>
  <c r="D875" i="7"/>
  <c r="CC875" i="7"/>
  <c r="CB875" i="7"/>
  <c r="X875" i="7" s="1"/>
  <c r="CI875" i="7"/>
  <c r="AE875" i="7" s="1"/>
  <c r="CH875" i="7"/>
  <c r="CA875" i="7"/>
  <c r="F883" i="7"/>
  <c r="CA883" i="7"/>
  <c r="CA913" i="7"/>
  <c r="F913" i="7"/>
  <c r="BX913" i="7"/>
  <c r="DF962" i="7"/>
  <c r="BB962" i="7" s="1"/>
  <c r="CC962" i="7"/>
  <c r="DE962" i="7"/>
  <c r="BA962" i="7" s="1"/>
  <c r="CB962" i="7"/>
  <c r="X962" i="7" s="1"/>
  <c r="F962" i="7"/>
  <c r="DC962" i="7"/>
  <c r="AY962" i="7" s="1"/>
  <c r="CZ962" i="7"/>
  <c r="AV962" i="7" s="1"/>
  <c r="CA962" i="7"/>
  <c r="BX962" i="7"/>
  <c r="CF973" i="7"/>
  <c r="AB973" i="7" s="1"/>
  <c r="T973" i="7"/>
  <c r="BZ973" i="7"/>
  <c r="V973" i="7" s="1"/>
  <c r="CF980" i="7"/>
  <c r="AB980" i="7" s="1"/>
  <c r="T980" i="7"/>
  <c r="BZ980" i="7"/>
  <c r="V980" i="7" s="1"/>
  <c r="BJ1252" i="7"/>
  <c r="G1252" i="7"/>
  <c r="CC553" i="7"/>
  <c r="CC554" i="7"/>
  <c r="CC555" i="7"/>
  <c r="CC556" i="7"/>
  <c r="CC557" i="7"/>
  <c r="CC558" i="7"/>
  <c r="CC559" i="7"/>
  <c r="CC560" i="7"/>
  <c r="CC561" i="7"/>
  <c r="CC562" i="7"/>
  <c r="CC563" i="7"/>
  <c r="CC564" i="7"/>
  <c r="CC565" i="7"/>
  <c r="CC566" i="7"/>
  <c r="CC567" i="7"/>
  <c r="CC568" i="7"/>
  <c r="CC569" i="7"/>
  <c r="CC570" i="7"/>
  <c r="CC571" i="7"/>
  <c r="CC572" i="7"/>
  <c r="CC573" i="7"/>
  <c r="CC574" i="7"/>
  <c r="CC575" i="7"/>
  <c r="CC576" i="7"/>
  <c r="CC577" i="7"/>
  <c r="CC578" i="7"/>
  <c r="CC579" i="7"/>
  <c r="CC580" i="7"/>
  <c r="CC581" i="7"/>
  <c r="CC582" i="7"/>
  <c r="CC583" i="7"/>
  <c r="CC584" i="7"/>
  <c r="CC585" i="7"/>
  <c r="CC586" i="7"/>
  <c r="CC587" i="7"/>
  <c r="CC588" i="7"/>
  <c r="CC589" i="7"/>
  <c r="CC590" i="7"/>
  <c r="CC591" i="7"/>
  <c r="CC592" i="7"/>
  <c r="CC593" i="7"/>
  <c r="CC594" i="7"/>
  <c r="CC595" i="7"/>
  <c r="CC596" i="7"/>
  <c r="CC597" i="7"/>
  <c r="CC598" i="7"/>
  <c r="CC599" i="7"/>
  <c r="CC600" i="7"/>
  <c r="CC601" i="7"/>
  <c r="CC602" i="7"/>
  <c r="CC603" i="7"/>
  <c r="CC604" i="7"/>
  <c r="CC605" i="7"/>
  <c r="CC606" i="7"/>
  <c r="CC607" i="7"/>
  <c r="CC608" i="7"/>
  <c r="CC609" i="7"/>
  <c r="CC610" i="7"/>
  <c r="CC611" i="7"/>
  <c r="CC612" i="7"/>
  <c r="CC613" i="7"/>
  <c r="CC614" i="7"/>
  <c r="CC615" i="7"/>
  <c r="CC616" i="7"/>
  <c r="BX646" i="7"/>
  <c r="BX647" i="7"/>
  <c r="BX648" i="7"/>
  <c r="BX649" i="7"/>
  <c r="BX650" i="7"/>
  <c r="BX651" i="7"/>
  <c r="BX652" i="7"/>
  <c r="BX653" i="7"/>
  <c r="BX654" i="7"/>
  <c r="BX655" i="7"/>
  <c r="BX656" i="7"/>
  <c r="BX657" i="7"/>
  <c r="BX658" i="7"/>
  <c r="BX659" i="7"/>
  <c r="BX660" i="7"/>
  <c r="BX661" i="7"/>
  <c r="BX662" i="7"/>
  <c r="BX663" i="7"/>
  <c r="BX664" i="7"/>
  <c r="BX665" i="7"/>
  <c r="BX666" i="7"/>
  <c r="BX667" i="7"/>
  <c r="BX668" i="7"/>
  <c r="BX669" i="7"/>
  <c r="BX670" i="7"/>
  <c r="BX671" i="7"/>
  <c r="BX672" i="7"/>
  <c r="BX673" i="7"/>
  <c r="BX674" i="7"/>
  <c r="BX675" i="7"/>
  <c r="CA681" i="7"/>
  <c r="CH682" i="7"/>
  <c r="CC683" i="7"/>
  <c r="E683" i="7"/>
  <c r="CB683" i="7"/>
  <c r="X683" i="7" s="1"/>
  <c r="D690" i="7"/>
  <c r="CI690" i="7"/>
  <c r="AE690" i="7" s="1"/>
  <c r="BX690" i="7"/>
  <c r="CH690" i="7"/>
  <c r="CA695" i="7"/>
  <c r="CA696" i="7"/>
  <c r="CA697" i="7"/>
  <c r="CA698" i="7"/>
  <c r="CA699" i="7"/>
  <c r="CA700" i="7"/>
  <c r="CA701" i="7"/>
  <c r="CA702" i="7"/>
  <c r="CA703" i="7"/>
  <c r="CA704" i="7"/>
  <c r="CA705" i="7"/>
  <c r="CA706" i="7"/>
  <c r="CA707" i="7"/>
  <c r="CA708" i="7"/>
  <c r="D711" i="7"/>
  <c r="CA711" i="7"/>
  <c r="CJ711" i="7"/>
  <c r="CI711" i="7"/>
  <c r="AE711" i="7" s="1"/>
  <c r="BX711" i="7"/>
  <c r="CH711" i="7"/>
  <c r="CJ730" i="7"/>
  <c r="BX737" i="7"/>
  <c r="D737" i="7"/>
  <c r="CJ737" i="7"/>
  <c r="CI737" i="7"/>
  <c r="AE737" i="7" s="1"/>
  <c r="CH737" i="7"/>
  <c r="CJ749" i="7"/>
  <c r="W805" i="7"/>
  <c r="W846" i="7"/>
  <c r="W854" i="7"/>
  <c r="BX859" i="7"/>
  <c r="D859" i="7"/>
  <c r="CC859" i="7"/>
  <c r="CI859" i="7"/>
  <c r="AE859" i="7" s="1"/>
  <c r="CH859" i="7"/>
  <c r="CB859" i="7"/>
  <c r="X859" i="7" s="1"/>
  <c r="CA859" i="7"/>
  <c r="DD890" i="7"/>
  <c r="AZ890" i="7" s="1"/>
  <c r="DF923" i="7"/>
  <c r="BB923" i="7" s="1"/>
  <c r="CC923" i="7"/>
  <c r="CA923" i="7"/>
  <c r="DC935" i="7"/>
  <c r="AY935" i="7" s="1"/>
  <c r="F935" i="7"/>
  <c r="CZ935" i="7"/>
  <c r="AV935" i="7" s="1"/>
  <c r="BX935" i="7"/>
  <c r="CC935" i="7"/>
  <c r="CB935" i="7"/>
  <c r="X935" i="7" s="1"/>
  <c r="CA935" i="7"/>
  <c r="DF935" i="7"/>
  <c r="BB935" i="7" s="1"/>
  <c r="DE935" i="7"/>
  <c r="BA935" i="7" s="1"/>
  <c r="DF947" i="7"/>
  <c r="BB947" i="7" s="1"/>
  <c r="CC947" i="7"/>
  <c r="DE947" i="7"/>
  <c r="BA947" i="7" s="1"/>
  <c r="DD947" i="7"/>
  <c r="AZ947" i="7" s="1"/>
  <c r="BX947" i="7"/>
  <c r="DC947" i="7"/>
  <c r="AY947" i="7" s="1"/>
  <c r="CZ947" i="7"/>
  <c r="AV947" i="7" s="1"/>
  <c r="CB947" i="7"/>
  <c r="X947" i="7" s="1"/>
  <c r="CA947" i="7"/>
  <c r="DD970" i="7"/>
  <c r="AZ970" i="7" s="1"/>
  <c r="DD984" i="7"/>
  <c r="AZ984" i="7" s="1"/>
  <c r="CA984" i="7"/>
  <c r="DC984" i="7"/>
  <c r="AY984" i="7" s="1"/>
  <c r="F984" i="7"/>
  <c r="CB984" i="7"/>
  <c r="X984" i="7" s="1"/>
  <c r="BX984" i="7"/>
  <c r="CZ984" i="7"/>
  <c r="AV984" i="7" s="1"/>
  <c r="CC984" i="7"/>
  <c r="W991" i="7"/>
  <c r="E726" i="7"/>
  <c r="CC726" i="7"/>
  <c r="E734" i="7"/>
  <c r="CC734" i="7"/>
  <c r="BX746" i="7"/>
  <c r="D746" i="7"/>
  <c r="CB746" i="7"/>
  <c r="X746" i="7" s="1"/>
  <c r="CA746" i="7"/>
  <c r="CJ746" i="7"/>
  <c r="BX747" i="7"/>
  <c r="D747" i="7"/>
  <c r="CC747" i="7"/>
  <c r="CB747" i="7"/>
  <c r="X747" i="7" s="1"/>
  <c r="CJ747" i="7"/>
  <c r="BX752" i="7"/>
  <c r="CL752" i="7" s="1"/>
  <c r="AH752" i="7" s="1"/>
  <c r="D752" i="7"/>
  <c r="CJ752" i="7"/>
  <c r="CI752" i="7"/>
  <c r="AE752" i="7" s="1"/>
  <c r="W765" i="7"/>
  <c r="BX773" i="7"/>
  <c r="D773" i="7"/>
  <c r="CJ773" i="7"/>
  <c r="CC784" i="7"/>
  <c r="BX810" i="7"/>
  <c r="D810" i="7"/>
  <c r="CB810" i="7"/>
  <c r="X810" i="7" s="1"/>
  <c r="CA810" i="7"/>
  <c r="CJ810" i="7"/>
  <c r="BX816" i="7"/>
  <c r="D816" i="7"/>
  <c r="BX833" i="7"/>
  <c r="D833" i="7"/>
  <c r="CJ833" i="7"/>
  <c r="BX850" i="7"/>
  <c r="D850" i="7"/>
  <c r="CC850" i="7"/>
  <c r="CB850" i="7"/>
  <c r="X850" i="7" s="1"/>
  <c r="CJ850" i="7"/>
  <c r="BX863" i="7"/>
  <c r="CI863" i="7"/>
  <c r="AE863" i="7" s="1"/>
  <c r="BX876" i="7"/>
  <c r="D876" i="7"/>
  <c r="CC876" i="7"/>
  <c r="CB876" i="7"/>
  <c r="X876" i="7" s="1"/>
  <c r="CJ876" i="7"/>
  <c r="CZ887" i="7"/>
  <c r="AV887" i="7" s="1"/>
  <c r="DE887" i="7"/>
  <c r="BA887" i="7" s="1"/>
  <c r="DE893" i="7"/>
  <c r="BA893" i="7" s="1"/>
  <c r="DF931" i="7"/>
  <c r="BB931" i="7" s="1"/>
  <c r="CC931" i="7"/>
  <c r="DC931" i="7"/>
  <c r="AY931" i="7" s="1"/>
  <c r="CZ931" i="7"/>
  <c r="AV931" i="7" s="1"/>
  <c r="DE931" i="7"/>
  <c r="BA931" i="7" s="1"/>
  <c r="CD932" i="7"/>
  <c r="Z932" i="7" s="1"/>
  <c r="Y932" i="7"/>
  <c r="CZ934" i="7"/>
  <c r="AV934" i="7" s="1"/>
  <c r="BX934" i="7"/>
  <c r="DF934" i="7"/>
  <c r="BB934" i="7" s="1"/>
  <c r="CA934" i="7"/>
  <c r="DE934" i="7"/>
  <c r="BA934" i="7" s="1"/>
  <c r="DC943" i="7"/>
  <c r="AY943" i="7" s="1"/>
  <c r="F943" i="7"/>
  <c r="CZ943" i="7"/>
  <c r="AV943" i="7" s="1"/>
  <c r="BX943" i="7"/>
  <c r="DE943" i="7"/>
  <c r="BA943" i="7" s="1"/>
  <c r="DD943" i="7"/>
  <c r="AZ943" i="7" s="1"/>
  <c r="F944" i="7"/>
  <c r="CB944" i="7"/>
  <c r="X944" i="7" s="1"/>
  <c r="DF944" i="7"/>
  <c r="BB944" i="7" s="1"/>
  <c r="DF948" i="7"/>
  <c r="BB948" i="7" s="1"/>
  <c r="CA948" i="7"/>
  <c r="DE948" i="7"/>
  <c r="BA948" i="7" s="1"/>
  <c r="CF985" i="7"/>
  <c r="AB985" i="7" s="1"/>
  <c r="BZ985" i="7"/>
  <c r="V985" i="7" s="1"/>
  <c r="Y1029" i="7"/>
  <c r="DF1067" i="7"/>
  <c r="BB1067" i="7" s="1"/>
  <c r="CC1067" i="7"/>
  <c r="CA1067" i="7"/>
  <c r="DE1067" i="7"/>
  <c r="BA1067" i="7" s="1"/>
  <c r="DC1067" i="7"/>
  <c r="AY1067" i="7" s="1"/>
  <c r="CZ1067" i="7"/>
  <c r="AV1067" i="7" s="1"/>
  <c r="CB1067" i="7"/>
  <c r="X1067" i="7" s="1"/>
  <c r="BX1067" i="7"/>
  <c r="DD1067" i="7"/>
  <c r="AZ1067" i="7" s="1"/>
  <c r="F1067" i="7"/>
  <c r="DF1114" i="7"/>
  <c r="BB1114" i="7" s="1"/>
  <c r="CC1114" i="7"/>
  <c r="DE1114" i="7"/>
  <c r="BA1114" i="7" s="1"/>
  <c r="CB1114" i="7"/>
  <c r="X1114" i="7" s="1"/>
  <c r="DD1114" i="7"/>
  <c r="AZ1114" i="7" s="1"/>
  <c r="BX1114" i="7"/>
  <c r="F1114" i="7"/>
  <c r="CZ1114" i="7"/>
  <c r="AV1114" i="7" s="1"/>
  <c r="CA1114" i="7"/>
  <c r="DE1129" i="7"/>
  <c r="BA1129" i="7" s="1"/>
  <c r="CB1129" i="7"/>
  <c r="X1129" i="7" s="1"/>
  <c r="DD1129" i="7"/>
  <c r="AZ1129" i="7" s="1"/>
  <c r="DC1129" i="7"/>
  <c r="AY1129" i="7" s="1"/>
  <c r="BU1356" i="7"/>
  <c r="Q1356" i="7" s="1"/>
  <c r="E1356" i="7"/>
  <c r="CC690" i="7"/>
  <c r="CC691" i="7"/>
  <c r="CC692" i="7"/>
  <c r="CC693" i="7"/>
  <c r="CC694" i="7"/>
  <c r="CC695" i="7"/>
  <c r="CC696" i="7"/>
  <c r="CC697" i="7"/>
  <c r="CC698" i="7"/>
  <c r="CC699" i="7"/>
  <c r="CC700" i="7"/>
  <c r="CC701" i="7"/>
  <c r="CC702" i="7"/>
  <c r="CC703" i="7"/>
  <c r="CC704" i="7"/>
  <c r="CC705" i="7"/>
  <c r="CC706" i="7"/>
  <c r="CC707" i="7"/>
  <c r="CC708" i="7"/>
  <c r="CC709" i="7"/>
  <c r="CC710" i="7"/>
  <c r="CC711" i="7"/>
  <c r="CC712" i="7"/>
  <c r="CH712" i="7"/>
  <c r="CC713" i="7"/>
  <c r="CH713" i="7"/>
  <c r="CC714" i="7"/>
  <c r="CH714" i="7"/>
  <c r="CC715" i="7"/>
  <c r="CH715" i="7"/>
  <c r="CC716" i="7"/>
  <c r="CH716" i="7"/>
  <c r="CC717" i="7"/>
  <c r="CH717" i="7"/>
  <c r="CC718" i="7"/>
  <c r="CH718" i="7"/>
  <c r="CC719" i="7"/>
  <c r="CH719" i="7"/>
  <c r="CC720" i="7"/>
  <c r="CH720" i="7"/>
  <c r="CH721" i="7"/>
  <c r="CC741" i="7"/>
  <c r="CH754" i="7"/>
  <c r="CH755" i="7"/>
  <c r="BX770" i="7"/>
  <c r="CA770" i="7"/>
  <c r="BX771" i="7"/>
  <c r="D771" i="7"/>
  <c r="CC771" i="7"/>
  <c r="CB771" i="7"/>
  <c r="X771" i="7" s="1"/>
  <c r="CJ771" i="7"/>
  <c r="BX776" i="7"/>
  <c r="D776" i="7"/>
  <c r="CJ776" i="7"/>
  <c r="CI776" i="7"/>
  <c r="AE776" i="7" s="1"/>
  <c r="CH777" i="7"/>
  <c r="CH781" i="7"/>
  <c r="W789" i="7"/>
  <c r="BX793" i="7"/>
  <c r="D793" i="7"/>
  <c r="CA793" i="7"/>
  <c r="CJ793" i="7"/>
  <c r="BX797" i="7"/>
  <c r="D797" i="7"/>
  <c r="CJ797" i="7"/>
  <c r="CC805" i="7"/>
  <c r="CH818" i="7"/>
  <c r="D834" i="7"/>
  <c r="BX835" i="7"/>
  <c r="CE835" i="7" s="1"/>
  <c r="AA835" i="7" s="1"/>
  <c r="CC835" i="7"/>
  <c r="CH837" i="7"/>
  <c r="CJ843" i="7"/>
  <c r="CH845" i="7"/>
  <c r="CH853" i="7"/>
  <c r="CH865" i="7"/>
  <c r="CH866" i="7"/>
  <c r="W877" i="7"/>
  <c r="BX877" i="7"/>
  <c r="CE877" i="7" s="1"/>
  <c r="AA877" i="7" s="1"/>
  <c r="D877" i="7"/>
  <c r="CC877" i="7"/>
  <c r="CB877" i="7"/>
  <c r="X877" i="7" s="1"/>
  <c r="CJ877" i="7"/>
  <c r="CH879" i="7"/>
  <c r="W882" i="7"/>
  <c r="W884" i="7"/>
  <c r="F884" i="7"/>
  <c r="CC884" i="7"/>
  <c r="DE884" i="7"/>
  <c r="BA884" i="7" s="1"/>
  <c r="BJ888" i="7"/>
  <c r="F893" i="7"/>
  <c r="BX893" i="7"/>
  <c r="CD909" i="7"/>
  <c r="Z909" i="7" s="1"/>
  <c r="BJ914" i="7"/>
  <c r="Y917" i="7"/>
  <c r="F931" i="7"/>
  <c r="BX931" i="7"/>
  <c r="BJ936" i="7"/>
  <c r="CZ937" i="7"/>
  <c r="AV937" i="7" s="1"/>
  <c r="CC940" i="7"/>
  <c r="W942" i="7"/>
  <c r="CA943" i="7"/>
  <c r="BJ945" i="7"/>
  <c r="F948" i="7"/>
  <c r="BX948" i="7"/>
  <c r="CZ950" i="7"/>
  <c r="AV950" i="7" s="1"/>
  <c r="BX950" i="7"/>
  <c r="CC950" i="7"/>
  <c r="CB950" i="7"/>
  <c r="X950" i="7" s="1"/>
  <c r="DE950" i="7"/>
  <c r="BA950" i="7" s="1"/>
  <c r="DD951" i="7"/>
  <c r="AZ951" i="7" s="1"/>
  <c r="CZ958" i="7"/>
  <c r="AV958" i="7" s="1"/>
  <c r="BX958" i="7"/>
  <c r="DE958" i="7"/>
  <c r="BA958" i="7" s="1"/>
  <c r="DD958" i="7"/>
  <c r="AZ958" i="7" s="1"/>
  <c r="DF958" i="7"/>
  <c r="BB958" i="7" s="1"/>
  <c r="BJ959" i="7"/>
  <c r="BJ960" i="7"/>
  <c r="CZ968" i="7"/>
  <c r="AV968" i="7" s="1"/>
  <c r="DC972" i="7"/>
  <c r="AY972" i="7" s="1"/>
  <c r="CE980" i="7"/>
  <c r="AA980" i="7" s="1"/>
  <c r="Y985" i="7"/>
  <c r="DF994" i="7"/>
  <c r="BB994" i="7" s="1"/>
  <c r="CC994" i="7"/>
  <c r="CB994" i="7"/>
  <c r="X994" i="7" s="1"/>
  <c r="CA994" i="7"/>
  <c r="BX994" i="7"/>
  <c r="DD994" i="7"/>
  <c r="AZ994" i="7" s="1"/>
  <c r="F994" i="7"/>
  <c r="DC994" i="7"/>
  <c r="AY994" i="7" s="1"/>
  <c r="CZ994" i="7"/>
  <c r="AV994" i="7" s="1"/>
  <c r="G1056" i="7"/>
  <c r="BJ1056" i="7"/>
  <c r="DC1114" i="7"/>
  <c r="AY1114" i="7" s="1"/>
  <c r="Y1157" i="7"/>
  <c r="W1305" i="7"/>
  <c r="BX712" i="7"/>
  <c r="CI712" i="7"/>
  <c r="AE712" i="7" s="1"/>
  <c r="BX713" i="7"/>
  <c r="CI713" i="7"/>
  <c r="AE713" i="7" s="1"/>
  <c r="BX714" i="7"/>
  <c r="CI714" i="7"/>
  <c r="AE714" i="7" s="1"/>
  <c r="BX715" i="7"/>
  <c r="CI715" i="7"/>
  <c r="AE715" i="7" s="1"/>
  <c r="BX716" i="7"/>
  <c r="CI716" i="7"/>
  <c r="AE716" i="7" s="1"/>
  <c r="BX717" i="7"/>
  <c r="CI717" i="7"/>
  <c r="AE717" i="7" s="1"/>
  <c r="BX718" i="7"/>
  <c r="CI718" i="7"/>
  <c r="AE718" i="7" s="1"/>
  <c r="BX719" i="7"/>
  <c r="CI719" i="7"/>
  <c r="AE719" i="7" s="1"/>
  <c r="BX720" i="7"/>
  <c r="CI720" i="7"/>
  <c r="AE720" i="7" s="1"/>
  <c r="CA726" i="7"/>
  <c r="CA734" i="7"/>
  <c r="CH741" i="7"/>
  <c r="CA752" i="7"/>
  <c r="BX753" i="7"/>
  <c r="D753" i="7"/>
  <c r="CA753" i="7"/>
  <c r="CJ753" i="7"/>
  <c r="CC756" i="7"/>
  <c r="CD758" i="7"/>
  <c r="Z758" i="7" s="1"/>
  <c r="CB769" i="7"/>
  <c r="X769" i="7" s="1"/>
  <c r="CH778" i="7"/>
  <c r="AE782" i="7"/>
  <c r="BX795" i="7"/>
  <c r="D795" i="7"/>
  <c r="CC795" i="7"/>
  <c r="CB795" i="7"/>
  <c r="X795" i="7" s="1"/>
  <c r="CJ795" i="7"/>
  <c r="CH801" i="7"/>
  <c r="CH804" i="7"/>
  <c r="CH805" i="7"/>
  <c r="CA816" i="7"/>
  <c r="CA817" i="7"/>
  <c r="BX820" i="7"/>
  <c r="D820" i="7"/>
  <c r="CC820" i="7"/>
  <c r="CJ820" i="7"/>
  <c r="BX821" i="7"/>
  <c r="D821" i="7"/>
  <c r="CJ821" i="7"/>
  <c r="CB833" i="7"/>
  <c r="X833" i="7" s="1"/>
  <c r="BX836" i="7"/>
  <c r="CL836" i="7" s="1"/>
  <c r="AH836" i="7" s="1"/>
  <c r="D836" i="7"/>
  <c r="CC836" i="7"/>
  <c r="CB836" i="7"/>
  <c r="X836" i="7" s="1"/>
  <c r="CJ836" i="7"/>
  <c r="CH838" i="7"/>
  <c r="BX844" i="7"/>
  <c r="D844" i="7"/>
  <c r="CC844" i="7"/>
  <c r="CB844" i="7"/>
  <c r="X844" i="7" s="1"/>
  <c r="CJ844" i="7"/>
  <c r="CH846" i="7"/>
  <c r="BX852" i="7"/>
  <c r="D852" i="7"/>
  <c r="CC852" i="7"/>
  <c r="CB852" i="7"/>
  <c r="X852" i="7" s="1"/>
  <c r="CJ852" i="7"/>
  <c r="CH854" i="7"/>
  <c r="CA863" i="7"/>
  <c r="BX864" i="7"/>
  <c r="D864" i="7"/>
  <c r="CA864" i="7"/>
  <c r="CJ864" i="7"/>
  <c r="CJ867" i="7"/>
  <c r="CJ868" i="7"/>
  <c r="BX878" i="7"/>
  <c r="D878" i="7"/>
  <c r="CC878" i="7"/>
  <c r="CB878" i="7"/>
  <c r="X878" i="7" s="1"/>
  <c r="CJ878" i="7"/>
  <c r="CZ894" i="7"/>
  <c r="AV894" i="7" s="1"/>
  <c r="BX894" i="7"/>
  <c r="DE894" i="7"/>
  <c r="BA894" i="7" s="1"/>
  <c r="DD896" i="7"/>
  <c r="AZ896" i="7" s="1"/>
  <c r="CA896" i="7"/>
  <c r="DC896" i="7"/>
  <c r="AY896" i="7" s="1"/>
  <c r="F896" i="7"/>
  <c r="DE896" i="7"/>
  <c r="BA896" i="7" s="1"/>
  <c r="CZ898" i="7"/>
  <c r="AV898" i="7" s="1"/>
  <c r="CZ902" i="7"/>
  <c r="AV902" i="7" s="1"/>
  <c r="BX902" i="7"/>
  <c r="CC902" i="7"/>
  <c r="CB902" i="7"/>
  <c r="X902" i="7" s="1"/>
  <c r="DE902" i="7"/>
  <c r="BA902" i="7" s="1"/>
  <c r="DF907" i="7"/>
  <c r="BB907" i="7" s="1"/>
  <c r="CC907" i="7"/>
  <c r="CZ907" i="7"/>
  <c r="AV907" i="7" s="1"/>
  <c r="DE907" i="7"/>
  <c r="BA907" i="7" s="1"/>
  <c r="DC910" i="7"/>
  <c r="AY910" i="7" s="1"/>
  <c r="CB924" i="7"/>
  <c r="X924" i="7" s="1"/>
  <c r="CA924" i="7"/>
  <c r="CB934" i="7"/>
  <c r="X934" i="7" s="1"/>
  <c r="CB943" i="7"/>
  <c r="X943" i="7" s="1"/>
  <c r="G948" i="7"/>
  <c r="CB948" i="7"/>
  <c r="DE981" i="7"/>
  <c r="BA981" i="7" s="1"/>
  <c r="DD981" i="7"/>
  <c r="AZ981" i="7" s="1"/>
  <c r="BX981" i="7"/>
  <c r="CZ981" i="7"/>
  <c r="AV981" i="7" s="1"/>
  <c r="CC981" i="7"/>
  <c r="F981" i="7"/>
  <c r="CA981" i="7"/>
  <c r="DF981" i="7"/>
  <c r="BB981" i="7" s="1"/>
  <c r="DC983" i="7"/>
  <c r="AY983" i="7" s="1"/>
  <c r="F983" i="7"/>
  <c r="CB983" i="7"/>
  <c r="X983" i="7" s="1"/>
  <c r="T985" i="7"/>
  <c r="G1016" i="7"/>
  <c r="BJ1016" i="7"/>
  <c r="Y1028" i="7"/>
  <c r="CB1039" i="7"/>
  <c r="X1039" i="7" s="1"/>
  <c r="DF1039" i="7"/>
  <c r="BB1039" i="7" s="1"/>
  <c r="CC1039" i="7"/>
  <c r="DE1039" i="7"/>
  <c r="BA1039" i="7" s="1"/>
  <c r="DF1042" i="7"/>
  <c r="BB1042" i="7" s="1"/>
  <c r="CC1042" i="7"/>
  <c r="DE1042" i="7"/>
  <c r="BA1042" i="7" s="1"/>
  <c r="CB1042" i="7"/>
  <c r="X1042" i="7" s="1"/>
  <c r="F1042" i="7"/>
  <c r="CA1042" i="7"/>
  <c r="DD1042" i="7"/>
  <c r="AZ1042" i="7" s="1"/>
  <c r="DC1042" i="7"/>
  <c r="AY1042" i="7" s="1"/>
  <c r="CZ1042" i="7"/>
  <c r="AV1042" i="7" s="1"/>
  <c r="DF1090" i="7"/>
  <c r="BB1090" i="7" s="1"/>
  <c r="CC1090" i="7"/>
  <c r="DE1090" i="7"/>
  <c r="BA1090" i="7" s="1"/>
  <c r="CB1090" i="7"/>
  <c r="X1090" i="7" s="1"/>
  <c r="BX1090" i="7"/>
  <c r="DC1090" i="7"/>
  <c r="AY1090" i="7" s="1"/>
  <c r="CZ1090" i="7"/>
  <c r="AV1090" i="7" s="1"/>
  <c r="W1125" i="7"/>
  <c r="DF1129" i="7"/>
  <c r="BB1129" i="7" s="1"/>
  <c r="G1160" i="7"/>
  <c r="BJ1160" i="7"/>
  <c r="CZ1238" i="7"/>
  <c r="AV1238" i="7" s="1"/>
  <c r="BX1238" i="7"/>
  <c r="CC1238" i="7"/>
  <c r="CB1238" i="7"/>
  <c r="X1238" i="7" s="1"/>
  <c r="DF1238" i="7"/>
  <c r="BB1238" i="7" s="1"/>
  <c r="CA1238" i="7"/>
  <c r="DE1238" i="7"/>
  <c r="BA1238" i="7" s="1"/>
  <c r="DD1238" i="7"/>
  <c r="AZ1238" i="7" s="1"/>
  <c r="DC1238" i="7"/>
  <c r="AY1238" i="7" s="1"/>
  <c r="CZ1270" i="7"/>
  <c r="AV1270" i="7" s="1"/>
  <c r="BX1270" i="7"/>
  <c r="CC1270" i="7"/>
  <c r="DD1270" i="7"/>
  <c r="AZ1270" i="7" s="1"/>
  <c r="DF1270" i="7"/>
  <c r="BB1270" i="7" s="1"/>
  <c r="DE1270" i="7"/>
  <c r="BA1270" i="7" s="1"/>
  <c r="DC1270" i="7"/>
  <c r="AY1270" i="7" s="1"/>
  <c r="CB1270" i="7"/>
  <c r="X1270" i="7" s="1"/>
  <c r="F1270" i="7"/>
  <c r="CA1270" i="7"/>
  <c r="CJ712" i="7"/>
  <c r="CJ713" i="7"/>
  <c r="CJ714" i="7"/>
  <c r="CJ715" i="7"/>
  <c r="CJ716" i="7"/>
  <c r="CJ717" i="7"/>
  <c r="CJ718" i="7"/>
  <c r="CJ719" i="7"/>
  <c r="CJ720" i="7"/>
  <c r="BH723" i="7"/>
  <c r="CA723" i="7" s="1"/>
  <c r="CB726" i="7"/>
  <c r="X726" i="7" s="1"/>
  <c r="E729" i="7"/>
  <c r="CC729" i="7"/>
  <c r="CB729" i="7"/>
  <c r="X729" i="7" s="1"/>
  <c r="BH731" i="7"/>
  <c r="CA731" i="7" s="1"/>
  <c r="CB734" i="7"/>
  <c r="X734" i="7" s="1"/>
  <c r="E737" i="7"/>
  <c r="CC737" i="7"/>
  <c r="CB737" i="7"/>
  <c r="X737" i="7" s="1"/>
  <c r="CC746" i="7"/>
  <c r="CA747" i="7"/>
  <c r="CB752" i="7"/>
  <c r="X752" i="7" s="1"/>
  <c r="BX754" i="7"/>
  <c r="CA754" i="7"/>
  <c r="CJ754" i="7"/>
  <c r="BX755" i="7"/>
  <c r="D755" i="7"/>
  <c r="CC755" i="7"/>
  <c r="CB755" i="7"/>
  <c r="X755" i="7" s="1"/>
  <c r="CC769" i="7"/>
  <c r="CA772" i="7"/>
  <c r="CA773" i="7"/>
  <c r="BX777" i="7"/>
  <c r="D777" i="7"/>
  <c r="CA777" i="7"/>
  <c r="CJ777" i="7"/>
  <c r="BX781" i="7"/>
  <c r="D781" i="7"/>
  <c r="CJ781" i="7"/>
  <c r="CC810" i="7"/>
  <c r="CA811" i="7"/>
  <c r="CB816" i="7"/>
  <c r="X816" i="7" s="1"/>
  <c r="BX818" i="7"/>
  <c r="D818" i="7"/>
  <c r="CB818" i="7"/>
  <c r="X818" i="7" s="1"/>
  <c r="CB819" i="7"/>
  <c r="X819" i="7" s="1"/>
  <c r="BX824" i="7"/>
  <c r="CL824" i="7" s="1"/>
  <c r="AH824" i="7" s="1"/>
  <c r="D824" i="7"/>
  <c r="CJ824" i="7"/>
  <c r="CI824" i="7"/>
  <c r="AE824" i="7" s="1"/>
  <c r="CC833" i="7"/>
  <c r="BX837" i="7"/>
  <c r="D837" i="7"/>
  <c r="CC837" i="7"/>
  <c r="CB837" i="7"/>
  <c r="X837" i="7" s="1"/>
  <c r="CJ837" i="7"/>
  <c r="BX845" i="7"/>
  <c r="D845" i="7"/>
  <c r="CC845" i="7"/>
  <c r="CB845" i="7"/>
  <c r="X845" i="7" s="1"/>
  <c r="CJ845" i="7"/>
  <c r="CA850" i="7"/>
  <c r="BX853" i="7"/>
  <c r="D853" i="7"/>
  <c r="CC853" i="7"/>
  <c r="CB853" i="7"/>
  <c r="X853" i="7" s="1"/>
  <c r="CJ853" i="7"/>
  <c r="CB863" i="7"/>
  <c r="X863" i="7" s="1"/>
  <c r="BX865" i="7"/>
  <c r="CA865" i="7"/>
  <c r="CJ865" i="7"/>
  <c r="BX866" i="7"/>
  <c r="D866" i="7"/>
  <c r="CC866" i="7"/>
  <c r="CB866" i="7"/>
  <c r="X866" i="7" s="1"/>
  <c r="D871" i="7"/>
  <c r="CA876" i="7"/>
  <c r="BX879" i="7"/>
  <c r="D879" i="7"/>
  <c r="CC879" i="7"/>
  <c r="CB879" i="7"/>
  <c r="X879" i="7" s="1"/>
  <c r="CJ879" i="7"/>
  <c r="BJ881" i="7"/>
  <c r="CC887" i="7"/>
  <c r="BJ889" i="7"/>
  <c r="BJ895" i="7"/>
  <c r="G895" i="7"/>
  <c r="BJ897" i="7"/>
  <c r="BJ915" i="7"/>
  <c r="CA931" i="7"/>
  <c r="CC934" i="7"/>
  <c r="DE937" i="7"/>
  <c r="BA937" i="7" s="1"/>
  <c r="CB937" i="7"/>
  <c r="X937" i="7" s="1"/>
  <c r="DD937" i="7"/>
  <c r="AZ937" i="7" s="1"/>
  <c r="CA937" i="7"/>
  <c r="F937" i="7"/>
  <c r="DF937" i="7"/>
  <c r="BB937" i="7" s="1"/>
  <c r="CC943" i="7"/>
  <c r="F951" i="7"/>
  <c r="CZ951" i="7"/>
  <c r="AV951" i="7" s="1"/>
  <c r="BX951" i="7"/>
  <c r="DF951" i="7"/>
  <c r="BB951" i="7" s="1"/>
  <c r="DC967" i="7"/>
  <c r="AY967" i="7" s="1"/>
  <c r="F967" i="7"/>
  <c r="CZ967" i="7"/>
  <c r="AV967" i="7" s="1"/>
  <c r="BX967" i="7"/>
  <c r="DE967" i="7"/>
  <c r="BA967" i="7" s="1"/>
  <c r="DD967" i="7"/>
  <c r="AZ967" i="7" s="1"/>
  <c r="DD968" i="7"/>
  <c r="AZ968" i="7" s="1"/>
  <c r="CA968" i="7"/>
  <c r="DC968" i="7"/>
  <c r="AY968" i="7" s="1"/>
  <c r="F968" i="7"/>
  <c r="BX968" i="7"/>
  <c r="DF972" i="7"/>
  <c r="BB972" i="7" s="1"/>
  <c r="CA972" i="7"/>
  <c r="DE972" i="7"/>
  <c r="BA972" i="7" s="1"/>
  <c r="CB981" i="7"/>
  <c r="X981" i="7" s="1"/>
  <c r="G1000" i="7"/>
  <c r="BJ1000" i="7"/>
  <c r="BZ1042" i="7"/>
  <c r="V1042" i="7" s="1"/>
  <c r="T1042" i="7"/>
  <c r="CF1042" i="7"/>
  <c r="AB1042" i="7" s="1"/>
  <c r="G1057" i="7"/>
  <c r="BJ1057" i="7"/>
  <c r="BZ1100" i="7"/>
  <c r="V1100" i="7" s="1"/>
  <c r="CF1100" i="7"/>
  <c r="AB1100" i="7" s="1"/>
  <c r="T1100" i="7"/>
  <c r="F1130" i="7"/>
  <c r="DC1130" i="7"/>
  <c r="AY1130" i="7" s="1"/>
  <c r="Y1221" i="7"/>
  <c r="X1245" i="7"/>
  <c r="CA712" i="7"/>
  <c r="CA713" i="7"/>
  <c r="CA714" i="7"/>
  <c r="CA715" i="7"/>
  <c r="CA716" i="7"/>
  <c r="CA717" i="7"/>
  <c r="CA718" i="7"/>
  <c r="CA719" i="7"/>
  <c r="CA720" i="7"/>
  <c r="E727" i="7"/>
  <c r="CA727" i="7"/>
  <c r="E735" i="7"/>
  <c r="CA735" i="7"/>
  <c r="BX740" i="7"/>
  <c r="BX741" i="7"/>
  <c r="D741" i="7"/>
  <c r="CJ741" i="7"/>
  <c r="CC752" i="7"/>
  <c r="BX778" i="7"/>
  <c r="D778" i="7"/>
  <c r="CB778" i="7"/>
  <c r="CA778" i="7"/>
  <c r="CJ778" i="7"/>
  <c r="D779" i="7"/>
  <c r="BX784" i="7"/>
  <c r="CL784" i="7" s="1"/>
  <c r="AH784" i="7" s="1"/>
  <c r="D784" i="7"/>
  <c r="CJ784" i="7"/>
  <c r="CI784" i="7"/>
  <c r="AE784" i="7" s="1"/>
  <c r="BX801" i="7"/>
  <c r="D801" i="7"/>
  <c r="CA801" i="7"/>
  <c r="CJ801" i="7"/>
  <c r="BX804" i="7"/>
  <c r="D804" i="7"/>
  <c r="CC804" i="7"/>
  <c r="CJ804" i="7"/>
  <c r="BX805" i="7"/>
  <c r="D805" i="7"/>
  <c r="CJ805" i="7"/>
  <c r="CC816" i="7"/>
  <c r="BX846" i="7"/>
  <c r="CE846" i="7" s="1"/>
  <c r="AA846" i="7" s="1"/>
  <c r="D846" i="7"/>
  <c r="CC846" i="7"/>
  <c r="CB846" i="7"/>
  <c r="X846" i="7" s="1"/>
  <c r="CJ846" i="7"/>
  <c r="BX854" i="7"/>
  <c r="D854" i="7"/>
  <c r="CC854" i="7"/>
  <c r="CB854" i="7"/>
  <c r="X854" i="7" s="1"/>
  <c r="CJ854" i="7"/>
  <c r="CC863" i="7"/>
  <c r="DF898" i="7"/>
  <c r="BB898" i="7" s="1"/>
  <c r="CC898" i="7"/>
  <c r="CB898" i="7"/>
  <c r="X898" i="7" s="1"/>
  <c r="DD898" i="7"/>
  <c r="AZ898" i="7" s="1"/>
  <c r="BX898" i="7"/>
  <c r="CZ910" i="7"/>
  <c r="AV910" i="7" s="1"/>
  <c r="BX910" i="7"/>
  <c r="DF910" i="7"/>
  <c r="BB910" i="7" s="1"/>
  <c r="CA910" i="7"/>
  <c r="DE910" i="7"/>
  <c r="BA910" i="7" s="1"/>
  <c r="DC919" i="7"/>
  <c r="AY919" i="7" s="1"/>
  <c r="F919" i="7"/>
  <c r="CZ919" i="7"/>
  <c r="AV919" i="7" s="1"/>
  <c r="BX919" i="7"/>
  <c r="DF919" i="7"/>
  <c r="BB919" i="7" s="1"/>
  <c r="CA919" i="7"/>
  <c r="DE919" i="7"/>
  <c r="BA919" i="7" s="1"/>
  <c r="DC927" i="7"/>
  <c r="AY927" i="7" s="1"/>
  <c r="CZ927" i="7"/>
  <c r="AV927" i="7" s="1"/>
  <c r="CB931" i="7"/>
  <c r="X931" i="7" s="1"/>
  <c r="F934" i="7"/>
  <c r="T941" i="7"/>
  <c r="DF946" i="7"/>
  <c r="BB946" i="7" s="1"/>
  <c r="CC946" i="7"/>
  <c r="DE946" i="7"/>
  <c r="BA946" i="7" s="1"/>
  <c r="CB946" i="7"/>
  <c r="X946" i="7" s="1"/>
  <c r="CA946" i="7"/>
  <c r="DD946" i="7"/>
  <c r="AZ946" i="7" s="1"/>
  <c r="Y956" i="7"/>
  <c r="DE961" i="7"/>
  <c r="BA961" i="7" s="1"/>
  <c r="CA967" i="7"/>
  <c r="DE969" i="7"/>
  <c r="BA969" i="7" s="1"/>
  <c r="CB969" i="7"/>
  <c r="X969" i="7" s="1"/>
  <c r="DD969" i="7"/>
  <c r="AZ969" i="7" s="1"/>
  <c r="CA969" i="7"/>
  <c r="CC969" i="7"/>
  <c r="DF969" i="7"/>
  <c r="BB969" i="7" s="1"/>
  <c r="F972" i="7"/>
  <c r="BX972" i="7"/>
  <c r="BJ988" i="7"/>
  <c r="G988" i="7"/>
  <c r="G1007" i="7"/>
  <c r="BJ1007" i="7"/>
  <c r="DF1019" i="7"/>
  <c r="BB1019" i="7" s="1"/>
  <c r="CC1019" i="7"/>
  <c r="CA1019" i="7"/>
  <c r="DE1019" i="7"/>
  <c r="BA1019" i="7" s="1"/>
  <c r="DD1019" i="7"/>
  <c r="AZ1019" i="7" s="1"/>
  <c r="F1019" i="7"/>
  <c r="CZ1019" i="7"/>
  <c r="AV1019" i="7" s="1"/>
  <c r="CB1019" i="7"/>
  <c r="X1019" i="7" s="1"/>
  <c r="BX1019" i="7"/>
  <c r="BJ1035" i="7"/>
  <c r="G1035" i="7"/>
  <c r="DD1040" i="7"/>
  <c r="AZ1040" i="7" s="1"/>
  <c r="CA1040" i="7"/>
  <c r="F1040" i="7"/>
  <c r="CC1040" i="7"/>
  <c r="DE1040" i="7"/>
  <c r="BA1040" i="7" s="1"/>
  <c r="CZ1040" i="7"/>
  <c r="AV1040" i="7" s="1"/>
  <c r="CB1040" i="7"/>
  <c r="X1040" i="7" s="1"/>
  <c r="DC1071" i="7"/>
  <c r="AY1071" i="7" s="1"/>
  <c r="DD1090" i="7"/>
  <c r="AZ1090" i="7" s="1"/>
  <c r="G1095" i="7"/>
  <c r="BJ1095" i="7"/>
  <c r="F1103" i="7"/>
  <c r="CZ1103" i="7"/>
  <c r="AV1103" i="7" s="1"/>
  <c r="BX1103" i="7"/>
  <c r="CB1103" i="7"/>
  <c r="X1103" i="7" s="1"/>
  <c r="DF1103" i="7"/>
  <c r="BB1103" i="7" s="1"/>
  <c r="CA1103" i="7"/>
  <c r="CC1103" i="7"/>
  <c r="DD1103" i="7"/>
  <c r="AZ1103" i="7" s="1"/>
  <c r="G1224" i="7"/>
  <c r="BJ1224" i="7"/>
  <c r="CB689" i="7"/>
  <c r="X689" i="7" s="1"/>
  <c r="CB690" i="7"/>
  <c r="X690" i="7" s="1"/>
  <c r="CB691" i="7"/>
  <c r="X691" i="7" s="1"/>
  <c r="CB692" i="7"/>
  <c r="X692" i="7" s="1"/>
  <c r="CB693" i="7"/>
  <c r="X693" i="7" s="1"/>
  <c r="CB694" i="7"/>
  <c r="X694" i="7" s="1"/>
  <c r="CB695" i="7"/>
  <c r="X695" i="7" s="1"/>
  <c r="CB696" i="7"/>
  <c r="X696" i="7" s="1"/>
  <c r="CB697" i="7"/>
  <c r="X697" i="7" s="1"/>
  <c r="CB698" i="7"/>
  <c r="X698" i="7" s="1"/>
  <c r="CB699" i="7"/>
  <c r="X699" i="7" s="1"/>
  <c r="CB700" i="7"/>
  <c r="X700" i="7" s="1"/>
  <c r="CB701" i="7"/>
  <c r="X701" i="7" s="1"/>
  <c r="CB702" i="7"/>
  <c r="X702" i="7" s="1"/>
  <c r="CB703" i="7"/>
  <c r="X703" i="7" s="1"/>
  <c r="CB704" i="7"/>
  <c r="X704" i="7" s="1"/>
  <c r="CB705" i="7"/>
  <c r="X705" i="7" s="1"/>
  <c r="CB706" i="7"/>
  <c r="X706" i="7" s="1"/>
  <c r="CB707" i="7"/>
  <c r="X707" i="7" s="1"/>
  <c r="CB708" i="7"/>
  <c r="X708" i="7" s="1"/>
  <c r="CB709" i="7"/>
  <c r="X709" i="7" s="1"/>
  <c r="CB710" i="7"/>
  <c r="X710" i="7" s="1"/>
  <c r="CB711" i="7"/>
  <c r="X711" i="7" s="1"/>
  <c r="CB712" i="7"/>
  <c r="X712" i="7" s="1"/>
  <c r="CB713" i="7"/>
  <c r="X713" i="7" s="1"/>
  <c r="CB714" i="7"/>
  <c r="X714" i="7" s="1"/>
  <c r="CB715" i="7"/>
  <c r="X715" i="7" s="1"/>
  <c r="CB716" i="7"/>
  <c r="X716" i="7" s="1"/>
  <c r="CB717" i="7"/>
  <c r="X717" i="7" s="1"/>
  <c r="CB718" i="7"/>
  <c r="X718" i="7" s="1"/>
  <c r="CB719" i="7"/>
  <c r="X719" i="7" s="1"/>
  <c r="CB720" i="7"/>
  <c r="X720" i="7" s="1"/>
  <c r="CB727" i="7"/>
  <c r="X727" i="7" s="1"/>
  <c r="CA729" i="7"/>
  <c r="CB735" i="7"/>
  <c r="X735" i="7" s="1"/>
  <c r="CA737" i="7"/>
  <c r="BX739" i="7"/>
  <c r="D739" i="7"/>
  <c r="CC739" i="7"/>
  <c r="CB739" i="7"/>
  <c r="X739" i="7" s="1"/>
  <c r="CJ739" i="7"/>
  <c r="BX744" i="7"/>
  <c r="D744" i="7"/>
  <c r="CJ744" i="7"/>
  <c r="CI744" i="7"/>
  <c r="AE744" i="7" s="1"/>
  <c r="CC753" i="7"/>
  <c r="CA757" i="7"/>
  <c r="BX761" i="7"/>
  <c r="D761" i="7"/>
  <c r="CA761" i="7"/>
  <c r="CJ761" i="7"/>
  <c r="BX764" i="7"/>
  <c r="D764" i="7"/>
  <c r="CC764" i="7"/>
  <c r="CJ764" i="7"/>
  <c r="BX765" i="7"/>
  <c r="D765" i="7"/>
  <c r="CJ765" i="7"/>
  <c r="CC773" i="7"/>
  <c r="CC776" i="7"/>
  <c r="CB777" i="7"/>
  <c r="X777" i="7" s="1"/>
  <c r="Y781" i="7"/>
  <c r="CC794" i="7"/>
  <c r="CA795" i="7"/>
  <c r="CB797" i="7"/>
  <c r="X797" i="7" s="1"/>
  <c r="BX802" i="7"/>
  <c r="D802" i="7"/>
  <c r="CB802" i="7"/>
  <c r="X802" i="7" s="1"/>
  <c r="CA802" i="7"/>
  <c r="CJ802" i="7"/>
  <c r="BX803" i="7"/>
  <c r="CL803" i="7" s="1"/>
  <c r="AH803" i="7" s="1"/>
  <c r="D803" i="7"/>
  <c r="CC803" i="7"/>
  <c r="CB803" i="7"/>
  <c r="X803" i="7" s="1"/>
  <c r="CJ803" i="7"/>
  <c r="D808" i="7"/>
  <c r="CJ808" i="7"/>
  <c r="CI808" i="7"/>
  <c r="AE808" i="7" s="1"/>
  <c r="CA820" i="7"/>
  <c r="CA821" i="7"/>
  <c r="CA824" i="7"/>
  <c r="BX825" i="7"/>
  <c r="CL825" i="7" s="1"/>
  <c r="AH825" i="7" s="1"/>
  <c r="D825" i="7"/>
  <c r="CA825" i="7"/>
  <c r="CJ825" i="7"/>
  <c r="BX828" i="7"/>
  <c r="D828" i="7"/>
  <c r="CC828" i="7"/>
  <c r="CJ828" i="7"/>
  <c r="BX829" i="7"/>
  <c r="D829" i="7"/>
  <c r="CJ829" i="7"/>
  <c r="CA836" i="7"/>
  <c r="BX839" i="7"/>
  <c r="D839" i="7"/>
  <c r="CC839" i="7"/>
  <c r="CB839" i="7"/>
  <c r="X839" i="7" s="1"/>
  <c r="CJ839" i="7"/>
  <c r="CA844" i="7"/>
  <c r="BX847" i="7"/>
  <c r="CA852" i="7"/>
  <c r="BX855" i="7"/>
  <c r="D855" i="7"/>
  <c r="CC855" i="7"/>
  <c r="CB855" i="7"/>
  <c r="X855" i="7" s="1"/>
  <c r="CJ855" i="7"/>
  <c r="CC864" i="7"/>
  <c r="CA868" i="7"/>
  <c r="CD870" i="7"/>
  <c r="Z870" i="7" s="1"/>
  <c r="CA871" i="7"/>
  <c r="BX872" i="7"/>
  <c r="CA878" i="7"/>
  <c r="DF882" i="7"/>
  <c r="BB882" i="7" s="1"/>
  <c r="CC882" i="7"/>
  <c r="DE882" i="7"/>
  <c r="BA882" i="7" s="1"/>
  <c r="CB882" i="7"/>
  <c r="X882" i="7" s="1"/>
  <c r="F882" i="7"/>
  <c r="DD882" i="7"/>
  <c r="AZ882" i="7" s="1"/>
  <c r="CB884" i="7"/>
  <c r="X884" i="7" s="1"/>
  <c r="F894" i="7"/>
  <c r="CA894" i="7"/>
  <c r="CC896" i="7"/>
  <c r="F898" i="7"/>
  <c r="CA902" i="7"/>
  <c r="CA907" i="7"/>
  <c r="DE909" i="7"/>
  <c r="BA909" i="7" s="1"/>
  <c r="DD909" i="7"/>
  <c r="AZ909" i="7" s="1"/>
  <c r="BX909" i="7"/>
  <c r="DC911" i="7"/>
  <c r="AY911" i="7" s="1"/>
  <c r="CZ911" i="7"/>
  <c r="AV911" i="7" s="1"/>
  <c r="BX911" i="7"/>
  <c r="DF911" i="7"/>
  <c r="BB911" i="7" s="1"/>
  <c r="CC916" i="7"/>
  <c r="DD920" i="7"/>
  <c r="AZ920" i="7" s="1"/>
  <c r="CC920" i="7"/>
  <c r="CB920" i="7"/>
  <c r="X920" i="7" s="1"/>
  <c r="DF920" i="7"/>
  <c r="BB920" i="7" s="1"/>
  <c r="CC924" i="7"/>
  <c r="DE929" i="7"/>
  <c r="BA929" i="7" s="1"/>
  <c r="CB929" i="7"/>
  <c r="X929" i="7" s="1"/>
  <c r="DD929" i="7"/>
  <c r="AZ929" i="7" s="1"/>
  <c r="CA929" i="7"/>
  <c r="DF929" i="7"/>
  <c r="BB929" i="7" s="1"/>
  <c r="BX929" i="7"/>
  <c r="DC929" i="7"/>
  <c r="AY929" i="7" s="1"/>
  <c r="BX937" i="7"/>
  <c r="BJ938" i="7"/>
  <c r="CZ948" i="7"/>
  <c r="AV948" i="7" s="1"/>
  <c r="BZ949" i="7"/>
  <c r="V949" i="7" s="1"/>
  <c r="CA951" i="7"/>
  <c r="G952" i="7"/>
  <c r="BJ952" i="7"/>
  <c r="CC958" i="7"/>
  <c r="CB967" i="7"/>
  <c r="X967" i="7" s="1"/>
  <c r="CC968" i="7"/>
  <c r="F969" i="7"/>
  <c r="G972" i="7"/>
  <c r="CB972" i="7"/>
  <c r="X972" i="7" s="1"/>
  <c r="G976" i="7"/>
  <c r="BJ976" i="7"/>
  <c r="DC978" i="7"/>
  <c r="AY978" i="7" s="1"/>
  <c r="CZ978" i="7"/>
  <c r="AV978" i="7" s="1"/>
  <c r="DC981" i="7"/>
  <c r="AY981" i="7" s="1"/>
  <c r="G992" i="7"/>
  <c r="BJ992" i="7"/>
  <c r="DC1019" i="7"/>
  <c r="AY1019" i="7" s="1"/>
  <c r="CZ1030" i="7"/>
  <c r="AV1030" i="7" s="1"/>
  <c r="BX1030" i="7"/>
  <c r="CC1030" i="7"/>
  <c r="CB1030" i="7"/>
  <c r="X1030" i="7" s="1"/>
  <c r="DF1030" i="7"/>
  <c r="BB1030" i="7" s="1"/>
  <c r="DD1030" i="7"/>
  <c r="AZ1030" i="7" s="1"/>
  <c r="DC1030" i="7"/>
  <c r="AY1030" i="7" s="1"/>
  <c r="CA1030" i="7"/>
  <c r="DF1043" i="7"/>
  <c r="BB1043" i="7" s="1"/>
  <c r="CC1043" i="7"/>
  <c r="CB1043" i="7"/>
  <c r="X1043" i="7" s="1"/>
  <c r="F1043" i="7"/>
  <c r="CA1043" i="7"/>
  <c r="DE1043" i="7"/>
  <c r="BA1043" i="7" s="1"/>
  <c r="DD1043" i="7"/>
  <c r="AZ1043" i="7" s="1"/>
  <c r="CZ1043" i="7"/>
  <c r="AV1043" i="7" s="1"/>
  <c r="BX1043" i="7"/>
  <c r="DC1063" i="7"/>
  <c r="AY1063" i="7" s="1"/>
  <c r="F1063" i="7"/>
  <c r="CZ1063" i="7"/>
  <c r="AV1063" i="7" s="1"/>
  <c r="BX1063" i="7"/>
  <c r="DF1063" i="7"/>
  <c r="BB1063" i="7" s="1"/>
  <c r="CA1063" i="7"/>
  <c r="DE1063" i="7"/>
  <c r="BA1063" i="7" s="1"/>
  <c r="CB1063" i="7"/>
  <c r="X1063" i="7" s="1"/>
  <c r="DD1063" i="7"/>
  <c r="AZ1063" i="7" s="1"/>
  <c r="CC1063" i="7"/>
  <c r="W1084" i="7"/>
  <c r="DF1091" i="7"/>
  <c r="BB1091" i="7" s="1"/>
  <c r="CC1091" i="7"/>
  <c r="DE1091" i="7"/>
  <c r="BA1091" i="7" s="1"/>
  <c r="DD1091" i="7"/>
  <c r="AZ1091" i="7" s="1"/>
  <c r="BX1091" i="7"/>
  <c r="DC1091" i="7"/>
  <c r="AY1091" i="7" s="1"/>
  <c r="CZ1091" i="7"/>
  <c r="AV1091" i="7" s="1"/>
  <c r="CB1091" i="7"/>
  <c r="X1091" i="7" s="1"/>
  <c r="CA1091" i="7"/>
  <c r="F1091" i="7"/>
  <c r="DE1105" i="7"/>
  <c r="BA1105" i="7" s="1"/>
  <c r="CB1105" i="7"/>
  <c r="X1105" i="7" s="1"/>
  <c r="DD1105" i="7"/>
  <c r="AZ1105" i="7" s="1"/>
  <c r="CA1105" i="7"/>
  <c r="BX1105" i="7"/>
  <c r="F1105" i="7"/>
  <c r="DC1105" i="7"/>
  <c r="AY1105" i="7" s="1"/>
  <c r="CZ1105" i="7"/>
  <c r="AV1105" i="7" s="1"/>
  <c r="CC1105" i="7"/>
  <c r="BJ1111" i="7"/>
  <c r="G1111" i="7"/>
  <c r="Y1127" i="7"/>
  <c r="DF1135" i="7"/>
  <c r="BB1135" i="7" s="1"/>
  <c r="DE1135" i="7"/>
  <c r="BA1135" i="7" s="1"/>
  <c r="DE1145" i="7"/>
  <c r="BA1145" i="7" s="1"/>
  <c r="CB1145" i="7"/>
  <c r="X1145" i="7" s="1"/>
  <c r="DD1145" i="7"/>
  <c r="AZ1145" i="7" s="1"/>
  <c r="CA1145" i="7"/>
  <c r="F1145" i="7"/>
  <c r="DC1145" i="7"/>
  <c r="AY1145" i="7" s="1"/>
  <c r="BX1145" i="7"/>
  <c r="DF1145" i="7"/>
  <c r="BB1145" i="7" s="1"/>
  <c r="CZ1145" i="7"/>
  <c r="AV1145" i="7" s="1"/>
  <c r="CC1145" i="7"/>
  <c r="DF1170" i="7"/>
  <c r="BB1170" i="7" s="1"/>
  <c r="CC1170" i="7"/>
  <c r="DE1170" i="7"/>
  <c r="BA1170" i="7" s="1"/>
  <c r="CB1170" i="7"/>
  <c r="X1170" i="7" s="1"/>
  <c r="F1170" i="7"/>
  <c r="CA1170" i="7"/>
  <c r="DD1170" i="7"/>
  <c r="AZ1170" i="7" s="1"/>
  <c r="BX1170" i="7"/>
  <c r="DC1170" i="7"/>
  <c r="AY1170" i="7" s="1"/>
  <c r="CZ1170" i="7"/>
  <c r="AV1170" i="7" s="1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CC727" i="7"/>
  <c r="CC735" i="7"/>
  <c r="CH746" i="7"/>
  <c r="CH747" i="7"/>
  <c r="CC754" i="7"/>
  <c r="CA755" i="7"/>
  <c r="CB757" i="7"/>
  <c r="X757" i="7" s="1"/>
  <c r="CB760" i="7"/>
  <c r="X760" i="7" s="1"/>
  <c r="BX762" i="7"/>
  <c r="D762" i="7"/>
  <c r="CB762" i="7"/>
  <c r="CA762" i="7"/>
  <c r="CJ762" i="7"/>
  <c r="BX763" i="7"/>
  <c r="BX768" i="7"/>
  <c r="CE768" i="7" s="1"/>
  <c r="AA768" i="7" s="1"/>
  <c r="D768" i="7"/>
  <c r="CJ768" i="7"/>
  <c r="CI768" i="7"/>
  <c r="AE768" i="7" s="1"/>
  <c r="CH769" i="7"/>
  <c r="CH773" i="7"/>
  <c r="CC777" i="7"/>
  <c r="CA781" i="7"/>
  <c r="W782" i="7"/>
  <c r="CA784" i="7"/>
  <c r="BX788" i="7"/>
  <c r="D788" i="7"/>
  <c r="CC788" i="7"/>
  <c r="CJ788" i="7"/>
  <c r="BX789" i="7"/>
  <c r="D789" i="7"/>
  <c r="CJ789" i="7"/>
  <c r="CC797" i="7"/>
  <c r="CB801" i="7"/>
  <c r="X801" i="7" s="1"/>
  <c r="CH810" i="7"/>
  <c r="CC818" i="7"/>
  <c r="CB820" i="7"/>
  <c r="X820" i="7" s="1"/>
  <c r="CB821" i="7"/>
  <c r="X821" i="7" s="1"/>
  <c r="CB824" i="7"/>
  <c r="X824" i="7" s="1"/>
  <c r="BX826" i="7"/>
  <c r="D826" i="7"/>
  <c r="CB826" i="7"/>
  <c r="BX827" i="7"/>
  <c r="CL827" i="7" s="1"/>
  <c r="AH827" i="7" s="1"/>
  <c r="D827" i="7"/>
  <c r="CC827" i="7"/>
  <c r="CB827" i="7"/>
  <c r="X827" i="7" s="1"/>
  <c r="CJ827" i="7"/>
  <c r="D832" i="7"/>
  <c r="CI832" i="7"/>
  <c r="AE832" i="7" s="1"/>
  <c r="CH833" i="7"/>
  <c r="CA837" i="7"/>
  <c r="BX840" i="7"/>
  <c r="D840" i="7"/>
  <c r="CC840" i="7"/>
  <c r="CB840" i="7"/>
  <c r="X840" i="7" s="1"/>
  <c r="CJ840" i="7"/>
  <c r="CA845" i="7"/>
  <c r="BX848" i="7"/>
  <c r="CL848" i="7" s="1"/>
  <c r="AH848" i="7" s="1"/>
  <c r="D848" i="7"/>
  <c r="CC848" i="7"/>
  <c r="CB848" i="7"/>
  <c r="X848" i="7" s="1"/>
  <c r="CJ848" i="7"/>
  <c r="CH850" i="7"/>
  <c r="CA853" i="7"/>
  <c r="BX856" i="7"/>
  <c r="D856" i="7"/>
  <c r="CC856" i="7"/>
  <c r="CB856" i="7"/>
  <c r="X856" i="7" s="1"/>
  <c r="CJ856" i="7"/>
  <c r="CC865" i="7"/>
  <c r="CA866" i="7"/>
  <c r="CB867" i="7"/>
  <c r="X867" i="7" s="1"/>
  <c r="CB868" i="7"/>
  <c r="X868" i="7" s="1"/>
  <c r="CB874" i="7"/>
  <c r="X874" i="7" s="1"/>
  <c r="CH876" i="7"/>
  <c r="CA879" i="7"/>
  <c r="CZ884" i="7"/>
  <c r="AV884" i="7" s="1"/>
  <c r="CB892" i="7"/>
  <c r="X892" i="7" s="1"/>
  <c r="DF892" i="7"/>
  <c r="BB892" i="7" s="1"/>
  <c r="CA892" i="7"/>
  <c r="DE892" i="7"/>
  <c r="BA892" i="7" s="1"/>
  <c r="DC893" i="7"/>
  <c r="AY893" i="7" s="1"/>
  <c r="CB894" i="7"/>
  <c r="CA898" i="7"/>
  <c r="DF899" i="7"/>
  <c r="BB899" i="7" s="1"/>
  <c r="CC899" i="7"/>
  <c r="DD899" i="7"/>
  <c r="AZ899" i="7" s="1"/>
  <c r="BX899" i="7"/>
  <c r="DC899" i="7"/>
  <c r="AY899" i="7" s="1"/>
  <c r="DE899" i="7"/>
  <c r="BA899" i="7" s="1"/>
  <c r="CA903" i="7"/>
  <c r="G904" i="7"/>
  <c r="BJ904" i="7"/>
  <c r="CB907" i="7"/>
  <c r="X907" i="7" s="1"/>
  <c r="CA909" i="7"/>
  <c r="CB910" i="7"/>
  <c r="X910" i="7" s="1"/>
  <c r="CB919" i="7"/>
  <c r="X919" i="7" s="1"/>
  <c r="CF925" i="7"/>
  <c r="AB925" i="7" s="1"/>
  <c r="CB926" i="7"/>
  <c r="X926" i="7" s="1"/>
  <c r="DC934" i="7"/>
  <c r="AY934" i="7" s="1"/>
  <c r="CZ940" i="7"/>
  <c r="AV940" i="7" s="1"/>
  <c r="CE941" i="7"/>
  <c r="AA941" i="7" s="1"/>
  <c r="W941" i="7"/>
  <c r="BX946" i="7"/>
  <c r="DC948" i="7"/>
  <c r="AY948" i="7" s="1"/>
  <c r="CB951" i="7"/>
  <c r="X951" i="7" s="1"/>
  <c r="DF954" i="7"/>
  <c r="BB954" i="7" s="1"/>
  <c r="CB954" i="7"/>
  <c r="X954" i="7" s="1"/>
  <c r="DC954" i="7"/>
  <c r="AY954" i="7" s="1"/>
  <c r="W956" i="7"/>
  <c r="BX961" i="7"/>
  <c r="CC964" i="7"/>
  <c r="CB964" i="7"/>
  <c r="X964" i="7" s="1"/>
  <c r="DE964" i="7"/>
  <c r="BA964" i="7" s="1"/>
  <c r="CC967" i="7"/>
  <c r="BX969" i="7"/>
  <c r="CC972" i="7"/>
  <c r="W990" i="7"/>
  <c r="DF995" i="7"/>
  <c r="BB995" i="7" s="1"/>
  <c r="CC995" i="7"/>
  <c r="DE995" i="7"/>
  <c r="BA995" i="7" s="1"/>
  <c r="DD995" i="7"/>
  <c r="AZ995" i="7" s="1"/>
  <c r="BX995" i="7"/>
  <c r="DC995" i="7"/>
  <c r="AY995" i="7" s="1"/>
  <c r="CB995" i="7"/>
  <c r="X995" i="7" s="1"/>
  <c r="CA995" i="7"/>
  <c r="G1008" i="7"/>
  <c r="BJ1008" i="7"/>
  <c r="CZ1022" i="7"/>
  <c r="AV1022" i="7" s="1"/>
  <c r="BX1022" i="7"/>
  <c r="DF1022" i="7"/>
  <c r="BB1022" i="7" s="1"/>
  <c r="DD1022" i="7"/>
  <c r="AZ1022" i="7" s="1"/>
  <c r="DC1022" i="7"/>
  <c r="AY1022" i="7" s="1"/>
  <c r="CC1022" i="7"/>
  <c r="CB1022" i="7"/>
  <c r="X1022" i="7" s="1"/>
  <c r="CA1022" i="7"/>
  <c r="F1022" i="7"/>
  <c r="DF1040" i="7"/>
  <c r="BB1040" i="7" s="1"/>
  <c r="DC1043" i="7"/>
  <c r="AY1043" i="7" s="1"/>
  <c r="F1066" i="7"/>
  <c r="G1081" i="7"/>
  <c r="BJ1081" i="7"/>
  <c r="DF1107" i="7"/>
  <c r="BB1107" i="7" s="1"/>
  <c r="CC1107" i="7"/>
  <c r="CB1107" i="7"/>
  <c r="X1107" i="7" s="1"/>
  <c r="F1107" i="7"/>
  <c r="CA1107" i="7"/>
  <c r="DE1107" i="7"/>
  <c r="BA1107" i="7" s="1"/>
  <c r="DD1107" i="7"/>
  <c r="AZ1107" i="7" s="1"/>
  <c r="DC1107" i="7"/>
  <c r="AY1107" i="7" s="1"/>
  <c r="CZ1107" i="7"/>
  <c r="AV1107" i="7" s="1"/>
  <c r="DD1113" i="7"/>
  <c r="AZ1113" i="7" s="1"/>
  <c r="CC1113" i="7"/>
  <c r="DC1113" i="7"/>
  <c r="AY1113" i="7" s="1"/>
  <c r="CZ1113" i="7"/>
  <c r="AV1113" i="7" s="1"/>
  <c r="DF1226" i="7"/>
  <c r="BB1226" i="7" s="1"/>
  <c r="CC1226" i="7"/>
  <c r="DE1226" i="7"/>
  <c r="BA1226" i="7" s="1"/>
  <c r="CB1226" i="7"/>
  <c r="X1226" i="7" s="1"/>
  <c r="DC1226" i="7"/>
  <c r="AY1226" i="7" s="1"/>
  <c r="CZ1226" i="7"/>
  <c r="AV1226" i="7" s="1"/>
  <c r="F1226" i="7"/>
  <c r="CA1226" i="7"/>
  <c r="DD1226" i="7"/>
  <c r="AZ1226" i="7" s="1"/>
  <c r="BX1226" i="7"/>
  <c r="CZ982" i="7"/>
  <c r="AV982" i="7" s="1"/>
  <c r="BX982" i="7"/>
  <c r="DF982" i="7"/>
  <c r="BB982" i="7" s="1"/>
  <c r="CA982" i="7"/>
  <c r="DE982" i="7"/>
  <c r="BA982" i="7" s="1"/>
  <c r="DC991" i="7"/>
  <c r="AY991" i="7" s="1"/>
  <c r="F991" i="7"/>
  <c r="CZ991" i="7"/>
  <c r="AV991" i="7" s="1"/>
  <c r="BX991" i="7"/>
  <c r="CE991" i="7" s="1"/>
  <c r="AA991" i="7" s="1"/>
  <c r="DE991" i="7"/>
  <c r="BA991" i="7" s="1"/>
  <c r="DD991" i="7"/>
  <c r="AZ991" i="7" s="1"/>
  <c r="DF996" i="7"/>
  <c r="BB996" i="7" s="1"/>
  <c r="CA996" i="7"/>
  <c r="DE996" i="7"/>
  <c r="BA996" i="7" s="1"/>
  <c r="CD1004" i="7"/>
  <c r="Z1004" i="7" s="1"/>
  <c r="BJ1010" i="7"/>
  <c r="Y1013" i="7"/>
  <c r="W1013" i="7"/>
  <c r="F1026" i="7"/>
  <c r="BJ1041" i="7"/>
  <c r="BJ1047" i="7"/>
  <c r="G1047" i="7"/>
  <c r="BJ1049" i="7"/>
  <c r="Y1053" i="7"/>
  <c r="W1061" i="7"/>
  <c r="BJ1065" i="7"/>
  <c r="BJ1083" i="7"/>
  <c r="DF1106" i="7"/>
  <c r="BB1106" i="7" s="1"/>
  <c r="CC1106" i="7"/>
  <c r="DE1106" i="7"/>
  <c r="BA1106" i="7" s="1"/>
  <c r="CB1106" i="7"/>
  <c r="X1106" i="7" s="1"/>
  <c r="F1106" i="7"/>
  <c r="DD1106" i="7"/>
  <c r="AZ1106" i="7" s="1"/>
  <c r="G1108" i="7"/>
  <c r="BX1108" i="7"/>
  <c r="DF1108" i="7"/>
  <c r="BB1108" i="7" s="1"/>
  <c r="G1114" i="7"/>
  <c r="DF1115" i="7"/>
  <c r="BB1115" i="7" s="1"/>
  <c r="CC1115" i="7"/>
  <c r="DD1115" i="7"/>
  <c r="AZ1115" i="7" s="1"/>
  <c r="BX1115" i="7"/>
  <c r="DC1115" i="7"/>
  <c r="AY1115" i="7" s="1"/>
  <c r="DE1115" i="7"/>
  <c r="BA1115" i="7" s="1"/>
  <c r="DC1119" i="7"/>
  <c r="AY1119" i="7" s="1"/>
  <c r="F1119" i="7"/>
  <c r="CZ1119" i="7"/>
  <c r="AV1119" i="7" s="1"/>
  <c r="BX1119" i="7"/>
  <c r="CC1119" i="7"/>
  <c r="DF1119" i="7"/>
  <c r="BB1119" i="7" s="1"/>
  <c r="CB1132" i="7"/>
  <c r="X1132" i="7" s="1"/>
  <c r="DF1132" i="7"/>
  <c r="BB1132" i="7" s="1"/>
  <c r="CA1132" i="7"/>
  <c r="DE1132" i="7"/>
  <c r="BA1132" i="7" s="1"/>
  <c r="CZ1134" i="7"/>
  <c r="AV1134" i="7" s="1"/>
  <c r="BX1134" i="7"/>
  <c r="CC1134" i="7"/>
  <c r="DE1134" i="7"/>
  <c r="BA1134" i="7" s="1"/>
  <c r="DD1152" i="7"/>
  <c r="AZ1152" i="7" s="1"/>
  <c r="CB1152" i="7"/>
  <c r="X1152" i="7" s="1"/>
  <c r="BX1152" i="7"/>
  <c r="W1173" i="7"/>
  <c r="G1185" i="7"/>
  <c r="BJ1185" i="7"/>
  <c r="DC1199" i="7"/>
  <c r="AY1199" i="7" s="1"/>
  <c r="F1199" i="7"/>
  <c r="CZ1199" i="7"/>
  <c r="AV1199" i="7" s="1"/>
  <c r="BX1199" i="7"/>
  <c r="CC1199" i="7"/>
  <c r="CB1199" i="7"/>
  <c r="X1199" i="7" s="1"/>
  <c r="DF1199" i="7"/>
  <c r="BB1199" i="7" s="1"/>
  <c r="CA1199" i="7"/>
  <c r="DE1199" i="7"/>
  <c r="BA1199" i="7" s="1"/>
  <c r="DF1210" i="7"/>
  <c r="BB1210" i="7" s="1"/>
  <c r="CB1210" i="7"/>
  <c r="X1210" i="7" s="1"/>
  <c r="F1210" i="7"/>
  <c r="CF1228" i="7"/>
  <c r="AB1228" i="7" s="1"/>
  <c r="BZ1228" i="7"/>
  <c r="V1228" i="7" s="1"/>
  <c r="BJ1239" i="7"/>
  <c r="G1239" i="7"/>
  <c r="DD1248" i="7"/>
  <c r="AZ1248" i="7" s="1"/>
  <c r="CA1248" i="7"/>
  <c r="DC1248" i="7"/>
  <c r="AY1248" i="7" s="1"/>
  <c r="F1248" i="7"/>
  <c r="CC1248" i="7"/>
  <c r="CB1248" i="7"/>
  <c r="X1248" i="7" s="1"/>
  <c r="DF1248" i="7"/>
  <c r="BB1248" i="7" s="1"/>
  <c r="BX1248" i="7"/>
  <c r="DE1248" i="7"/>
  <c r="BA1248" i="7" s="1"/>
  <c r="DF1267" i="7"/>
  <c r="BB1267" i="7" s="1"/>
  <c r="CC1267" i="7"/>
  <c r="CB1267" i="7"/>
  <c r="X1267" i="7" s="1"/>
  <c r="F1267" i="7"/>
  <c r="CA1267" i="7"/>
  <c r="DE1267" i="7"/>
  <c r="BA1267" i="7" s="1"/>
  <c r="DD1267" i="7"/>
  <c r="AZ1267" i="7" s="1"/>
  <c r="DC1267" i="7"/>
  <c r="AY1267" i="7" s="1"/>
  <c r="CZ1267" i="7"/>
  <c r="AV1267" i="7" s="1"/>
  <c r="E1398" i="7"/>
  <c r="CG1398" i="7"/>
  <c r="AC1398" i="7" s="1"/>
  <c r="E1406" i="7"/>
  <c r="CG1406" i="7"/>
  <c r="AC1406" i="7" s="1"/>
  <c r="E1470" i="7"/>
  <c r="DD993" i="7"/>
  <c r="AZ993" i="7" s="1"/>
  <c r="CA993" i="7"/>
  <c r="CC993" i="7"/>
  <c r="CZ998" i="7"/>
  <c r="AV998" i="7" s="1"/>
  <c r="BX998" i="7"/>
  <c r="CC998" i="7"/>
  <c r="CB998" i="7"/>
  <c r="X998" i="7" s="1"/>
  <c r="DE998" i="7"/>
  <c r="BA998" i="7" s="1"/>
  <c r="DF1003" i="7"/>
  <c r="BB1003" i="7" s="1"/>
  <c r="CC1003" i="7"/>
  <c r="CZ1003" i="7"/>
  <c r="AV1003" i="7" s="1"/>
  <c r="DE1003" i="7"/>
  <c r="BA1003" i="7" s="1"/>
  <c r="CB1020" i="7"/>
  <c r="X1020" i="7" s="1"/>
  <c r="DF1020" i="7"/>
  <c r="BB1020" i="7" s="1"/>
  <c r="CA1020" i="7"/>
  <c r="DE1020" i="7"/>
  <c r="BA1020" i="7" s="1"/>
  <c r="CA1031" i="7"/>
  <c r="G1032" i="7"/>
  <c r="BJ1032" i="7"/>
  <c r="DD1050" i="7"/>
  <c r="AZ1050" i="7" s="1"/>
  <c r="CA1054" i="7"/>
  <c r="DF1059" i="7"/>
  <c r="BB1059" i="7" s="1"/>
  <c r="CC1059" i="7"/>
  <c r="DD1059" i="7"/>
  <c r="AZ1059" i="7" s="1"/>
  <c r="DF1075" i="7"/>
  <c r="BB1075" i="7" s="1"/>
  <c r="CC1075" i="7"/>
  <c r="DC1075" i="7"/>
  <c r="AY1075" i="7" s="1"/>
  <c r="CZ1075" i="7"/>
  <c r="AV1075" i="7" s="1"/>
  <c r="DE1075" i="7"/>
  <c r="BA1075" i="7" s="1"/>
  <c r="CD1076" i="7"/>
  <c r="Z1076" i="7" s="1"/>
  <c r="Y1076" i="7"/>
  <c r="CZ1078" i="7"/>
  <c r="AV1078" i="7" s="1"/>
  <c r="BX1078" i="7"/>
  <c r="DF1078" i="7"/>
  <c r="BB1078" i="7" s="1"/>
  <c r="CA1078" i="7"/>
  <c r="DE1078" i="7"/>
  <c r="BA1078" i="7" s="1"/>
  <c r="DC1087" i="7"/>
  <c r="AY1087" i="7" s="1"/>
  <c r="F1087" i="7"/>
  <c r="CZ1087" i="7"/>
  <c r="AV1087" i="7" s="1"/>
  <c r="BX1087" i="7"/>
  <c r="DE1087" i="7"/>
  <c r="BA1087" i="7" s="1"/>
  <c r="DD1087" i="7"/>
  <c r="AZ1087" i="7" s="1"/>
  <c r="DD1088" i="7"/>
  <c r="AZ1088" i="7" s="1"/>
  <c r="CA1088" i="7"/>
  <c r="DC1088" i="7"/>
  <c r="AY1088" i="7" s="1"/>
  <c r="F1088" i="7"/>
  <c r="CB1088" i="7"/>
  <c r="X1088" i="7" s="1"/>
  <c r="DF1088" i="7"/>
  <c r="BB1088" i="7" s="1"/>
  <c r="BX1088" i="7"/>
  <c r="DF1092" i="7"/>
  <c r="BB1092" i="7" s="1"/>
  <c r="CA1092" i="7"/>
  <c r="DE1092" i="7"/>
  <c r="BA1092" i="7" s="1"/>
  <c r="DE1116" i="7"/>
  <c r="BA1116" i="7" s="1"/>
  <c r="DD1116" i="7"/>
  <c r="AZ1116" i="7" s="1"/>
  <c r="BX1116" i="7"/>
  <c r="CC1118" i="7"/>
  <c r="BJ1120" i="7"/>
  <c r="G1132" i="7"/>
  <c r="BX1132" i="7"/>
  <c r="F1134" i="7"/>
  <c r="DF1134" i="7"/>
  <c r="BB1134" i="7" s="1"/>
  <c r="CA1139" i="7"/>
  <c r="CD1141" i="7"/>
  <c r="Z1141" i="7" s="1"/>
  <c r="CC1142" i="7"/>
  <c r="BX1146" i="7"/>
  <c r="DF1155" i="7"/>
  <c r="BB1155" i="7" s="1"/>
  <c r="CC1155" i="7"/>
  <c r="DE1155" i="7"/>
  <c r="BA1155" i="7" s="1"/>
  <c r="DD1155" i="7"/>
  <c r="AZ1155" i="7" s="1"/>
  <c r="BX1155" i="7"/>
  <c r="DC1155" i="7"/>
  <c r="AY1155" i="7" s="1"/>
  <c r="CB1155" i="7"/>
  <c r="X1155" i="7" s="1"/>
  <c r="F1155" i="7"/>
  <c r="DC1167" i="7"/>
  <c r="AY1167" i="7" s="1"/>
  <c r="CZ1167" i="7"/>
  <c r="AV1167" i="7" s="1"/>
  <c r="BX1167" i="7"/>
  <c r="CB1167" i="7"/>
  <c r="X1167" i="7" s="1"/>
  <c r="DF1167" i="7"/>
  <c r="BB1167" i="7" s="1"/>
  <c r="CA1167" i="7"/>
  <c r="DE1167" i="7"/>
  <c r="BA1167" i="7" s="1"/>
  <c r="CZ1174" i="7"/>
  <c r="AV1174" i="7" s="1"/>
  <c r="DE1174" i="7"/>
  <c r="BA1174" i="7" s="1"/>
  <c r="DD1174" i="7"/>
  <c r="AZ1174" i="7" s="1"/>
  <c r="DF1178" i="7"/>
  <c r="BB1178" i="7" s="1"/>
  <c r="CC1178" i="7"/>
  <c r="DE1178" i="7"/>
  <c r="BA1178" i="7" s="1"/>
  <c r="CB1178" i="7"/>
  <c r="X1178" i="7" s="1"/>
  <c r="DD1178" i="7"/>
  <c r="AZ1178" i="7" s="1"/>
  <c r="BX1178" i="7"/>
  <c r="DC1178" i="7"/>
  <c r="AY1178" i="7" s="1"/>
  <c r="F1178" i="7"/>
  <c r="W1179" i="7"/>
  <c r="BJ1188" i="7"/>
  <c r="G1188" i="7"/>
  <c r="CF1189" i="7"/>
  <c r="AB1189" i="7" s="1"/>
  <c r="T1189" i="7"/>
  <c r="BZ1189" i="7"/>
  <c r="V1189" i="7" s="1"/>
  <c r="BJ1227" i="7"/>
  <c r="G1227" i="7"/>
  <c r="W1243" i="7"/>
  <c r="W1244" i="7"/>
  <c r="Y1261" i="7"/>
  <c r="G1264" i="7"/>
  <c r="BJ1264" i="7"/>
  <c r="BX1267" i="7"/>
  <c r="BU1340" i="7"/>
  <c r="Q1340" i="7" s="1"/>
  <c r="E1340" i="7"/>
  <c r="DF998" i="7"/>
  <c r="BB998" i="7" s="1"/>
  <c r="G1003" i="7"/>
  <c r="BX1003" i="7"/>
  <c r="DF1011" i="7"/>
  <c r="BB1011" i="7" s="1"/>
  <c r="CC1011" i="7"/>
  <c r="CB1011" i="7"/>
  <c r="X1011" i="7" s="1"/>
  <c r="F1011" i="7"/>
  <c r="DD1011" i="7"/>
  <c r="AZ1011" i="7" s="1"/>
  <c r="DF1018" i="7"/>
  <c r="BB1018" i="7" s="1"/>
  <c r="CC1018" i="7"/>
  <c r="DE1018" i="7"/>
  <c r="BA1018" i="7" s="1"/>
  <c r="CB1018" i="7"/>
  <c r="X1018" i="7" s="1"/>
  <c r="CA1018" i="7"/>
  <c r="DD1018" i="7"/>
  <c r="AZ1018" i="7" s="1"/>
  <c r="G1020" i="7"/>
  <c r="BX1020" i="7"/>
  <c r="DE1028" i="7"/>
  <c r="BA1028" i="7" s="1"/>
  <c r="DD1028" i="7"/>
  <c r="AZ1028" i="7" s="1"/>
  <c r="BX1028" i="7"/>
  <c r="CB1029" i="7"/>
  <c r="X1029" i="7" s="1"/>
  <c r="DF1029" i="7"/>
  <c r="BB1029" i="7" s="1"/>
  <c r="CA1029" i="7"/>
  <c r="DE1029" i="7"/>
  <c r="BA1029" i="7" s="1"/>
  <c r="CB1031" i="7"/>
  <c r="X1031" i="7" s="1"/>
  <c r="CE1036" i="7"/>
  <c r="AA1036" i="7" s="1"/>
  <c r="W1036" i="7"/>
  <c r="CC1044" i="7"/>
  <c r="CB1044" i="7"/>
  <c r="X1044" i="7" s="1"/>
  <c r="DE1044" i="7"/>
  <c r="BA1044" i="7" s="1"/>
  <c r="CC1048" i="7"/>
  <c r="DE1059" i="7"/>
  <c r="BA1059" i="7" s="1"/>
  <c r="BJ1060" i="7"/>
  <c r="G1060" i="7"/>
  <c r="F1075" i="7"/>
  <c r="BX1075" i="7"/>
  <c r="DC1079" i="7"/>
  <c r="AY1079" i="7" s="1"/>
  <c r="F1079" i="7"/>
  <c r="CZ1079" i="7"/>
  <c r="AV1079" i="7" s="1"/>
  <c r="BX1079" i="7"/>
  <c r="CC1079" i="7"/>
  <c r="CB1079" i="7"/>
  <c r="X1079" i="7" s="1"/>
  <c r="DF1079" i="7"/>
  <c r="BB1079" i="7" s="1"/>
  <c r="DD1080" i="7"/>
  <c r="AZ1080" i="7" s="1"/>
  <c r="CA1080" i="7"/>
  <c r="DC1080" i="7"/>
  <c r="AY1080" i="7" s="1"/>
  <c r="F1080" i="7"/>
  <c r="DF1080" i="7"/>
  <c r="BB1080" i="7" s="1"/>
  <c r="F1084" i="7"/>
  <c r="CC1084" i="7"/>
  <c r="DE1084" i="7"/>
  <c r="BA1084" i="7" s="1"/>
  <c r="CA1087" i="7"/>
  <c r="DE1089" i="7"/>
  <c r="BA1089" i="7" s="1"/>
  <c r="CB1089" i="7"/>
  <c r="X1089" i="7" s="1"/>
  <c r="DD1089" i="7"/>
  <c r="AZ1089" i="7" s="1"/>
  <c r="CA1089" i="7"/>
  <c r="CC1089" i="7"/>
  <c r="DF1089" i="7"/>
  <c r="BB1089" i="7" s="1"/>
  <c r="F1092" i="7"/>
  <c r="BX1092" i="7"/>
  <c r="CZ1094" i="7"/>
  <c r="AV1094" i="7" s="1"/>
  <c r="BX1094" i="7"/>
  <c r="CC1094" i="7"/>
  <c r="CB1094" i="7"/>
  <c r="X1094" i="7" s="1"/>
  <c r="DE1094" i="7"/>
  <c r="BA1094" i="7" s="1"/>
  <c r="DF1099" i="7"/>
  <c r="BB1099" i="7" s="1"/>
  <c r="CC1099" i="7"/>
  <c r="CZ1099" i="7"/>
  <c r="AV1099" i="7" s="1"/>
  <c r="DE1099" i="7"/>
  <c r="BA1099" i="7" s="1"/>
  <c r="CZ1102" i="7"/>
  <c r="AV1102" i="7" s="1"/>
  <c r="BX1102" i="7"/>
  <c r="DE1102" i="7"/>
  <c r="BA1102" i="7" s="1"/>
  <c r="DD1102" i="7"/>
  <c r="AZ1102" i="7" s="1"/>
  <c r="DF1102" i="7"/>
  <c r="BB1102" i="7" s="1"/>
  <c r="DD1104" i="7"/>
  <c r="AZ1104" i="7" s="1"/>
  <c r="CA1104" i="7"/>
  <c r="DC1104" i="7"/>
  <c r="AY1104" i="7" s="1"/>
  <c r="F1104" i="7"/>
  <c r="CC1104" i="7"/>
  <c r="DF1104" i="7"/>
  <c r="BB1104" i="7" s="1"/>
  <c r="BX1106" i="7"/>
  <c r="CA1108" i="7"/>
  <c r="CA1119" i="7"/>
  <c r="G1121" i="7"/>
  <c r="BJ1121" i="7"/>
  <c r="DC1127" i="7"/>
  <c r="AY1127" i="7" s="1"/>
  <c r="F1127" i="7"/>
  <c r="CZ1127" i="7"/>
  <c r="AV1127" i="7" s="1"/>
  <c r="BX1127" i="7"/>
  <c r="DF1127" i="7"/>
  <c r="BB1127" i="7" s="1"/>
  <c r="CA1127" i="7"/>
  <c r="DE1127" i="7"/>
  <c r="BA1127" i="7" s="1"/>
  <c r="W1133" i="7"/>
  <c r="W1140" i="7"/>
  <c r="F1142" i="7"/>
  <c r="CA1146" i="7"/>
  <c r="CC1152" i="7"/>
  <c r="CF1157" i="7"/>
  <c r="AB1157" i="7" s="1"/>
  <c r="T1157" i="7"/>
  <c r="BZ1157" i="7"/>
  <c r="V1157" i="7" s="1"/>
  <c r="CC1162" i="7"/>
  <c r="DE1162" i="7"/>
  <c r="BA1162" i="7" s="1"/>
  <c r="CB1162" i="7"/>
  <c r="X1162" i="7" s="1"/>
  <c r="DC1162" i="7"/>
  <c r="AY1162" i="7" s="1"/>
  <c r="CZ1162" i="7"/>
  <c r="AV1162" i="7" s="1"/>
  <c r="CA1162" i="7"/>
  <c r="BJ1163" i="7"/>
  <c r="G1163" i="7"/>
  <c r="DE1177" i="7"/>
  <c r="BA1177" i="7" s="1"/>
  <c r="CB1177" i="7"/>
  <c r="X1177" i="7" s="1"/>
  <c r="DD1177" i="7"/>
  <c r="AZ1177" i="7" s="1"/>
  <c r="CA1177" i="7"/>
  <c r="DF1177" i="7"/>
  <c r="BB1177" i="7" s="1"/>
  <c r="BX1177" i="7"/>
  <c r="DC1177" i="7"/>
  <c r="AY1177" i="7" s="1"/>
  <c r="F1177" i="7"/>
  <c r="DD1199" i="7"/>
  <c r="AZ1199" i="7" s="1"/>
  <c r="CE1205" i="7"/>
  <c r="AA1205" i="7" s="1"/>
  <c r="W1205" i="7"/>
  <c r="DC1215" i="7"/>
  <c r="AY1215" i="7" s="1"/>
  <c r="F1215" i="7"/>
  <c r="CZ1215" i="7"/>
  <c r="AV1215" i="7" s="1"/>
  <c r="BX1215" i="7"/>
  <c r="DE1215" i="7"/>
  <c r="BA1215" i="7" s="1"/>
  <c r="DD1215" i="7"/>
  <c r="AZ1215" i="7" s="1"/>
  <c r="CC1215" i="7"/>
  <c r="CB1215" i="7"/>
  <c r="X1215" i="7" s="1"/>
  <c r="DF1218" i="7"/>
  <c r="BB1218" i="7" s="1"/>
  <c r="CC1218" i="7"/>
  <c r="DE1218" i="7"/>
  <c r="BA1218" i="7" s="1"/>
  <c r="CB1218" i="7"/>
  <c r="X1218" i="7" s="1"/>
  <c r="CA1218" i="7"/>
  <c r="DD1218" i="7"/>
  <c r="AZ1218" i="7" s="1"/>
  <c r="BX1218" i="7"/>
  <c r="DC1218" i="7"/>
  <c r="AY1218" i="7" s="1"/>
  <c r="CZ1218" i="7"/>
  <c r="AV1218" i="7" s="1"/>
  <c r="F1218" i="7"/>
  <c r="DC1223" i="7"/>
  <c r="AY1223" i="7" s="1"/>
  <c r="F1223" i="7"/>
  <c r="CZ1223" i="7"/>
  <c r="AV1223" i="7" s="1"/>
  <c r="BX1223" i="7"/>
  <c r="CC1223" i="7"/>
  <c r="CB1223" i="7"/>
  <c r="X1223" i="7" s="1"/>
  <c r="DF1223" i="7"/>
  <c r="BB1223" i="7" s="1"/>
  <c r="CA1223" i="7"/>
  <c r="DE1223" i="7"/>
  <c r="BA1223" i="7" s="1"/>
  <c r="DD1223" i="7"/>
  <c r="AZ1223" i="7" s="1"/>
  <c r="CZ1248" i="7"/>
  <c r="AV1248" i="7" s="1"/>
  <c r="DF1251" i="7"/>
  <c r="BB1251" i="7" s="1"/>
  <c r="DE985" i="7"/>
  <c r="BA985" i="7" s="1"/>
  <c r="CB985" i="7"/>
  <c r="X985" i="7" s="1"/>
  <c r="DD985" i="7"/>
  <c r="AZ985" i="7" s="1"/>
  <c r="CA985" i="7"/>
  <c r="F985" i="7"/>
  <c r="DF985" i="7"/>
  <c r="BB985" i="7" s="1"/>
  <c r="BX993" i="7"/>
  <c r="DF999" i="7"/>
  <c r="BB999" i="7" s="1"/>
  <c r="CZ1006" i="7"/>
  <c r="AV1006" i="7" s="1"/>
  <c r="BX1006" i="7"/>
  <c r="DF1006" i="7"/>
  <c r="BB1006" i="7" s="1"/>
  <c r="CA1006" i="7"/>
  <c r="DE1006" i="7"/>
  <c r="BA1006" i="7" s="1"/>
  <c r="DE1011" i="7"/>
  <c r="BA1011" i="7" s="1"/>
  <c r="DC1015" i="7"/>
  <c r="AY1015" i="7" s="1"/>
  <c r="F1015" i="7"/>
  <c r="CZ1015" i="7"/>
  <c r="AV1015" i="7" s="1"/>
  <c r="BX1015" i="7"/>
  <c r="DF1015" i="7"/>
  <c r="BB1015" i="7" s="1"/>
  <c r="CA1015" i="7"/>
  <c r="DE1015" i="7"/>
  <c r="BA1015" i="7" s="1"/>
  <c r="DE1021" i="7"/>
  <c r="BA1021" i="7" s="1"/>
  <c r="CA1028" i="7"/>
  <c r="BX1029" i="7"/>
  <c r="CC1031" i="7"/>
  <c r="G1044" i="7"/>
  <c r="BX1044" i="7"/>
  <c r="CE1044" i="7" s="1"/>
  <c r="AA1044" i="7" s="1"/>
  <c r="DF1044" i="7"/>
  <c r="BB1044" i="7" s="1"/>
  <c r="DF1051" i="7"/>
  <c r="BB1051" i="7" s="1"/>
  <c r="CC1051" i="7"/>
  <c r="DD1051" i="7"/>
  <c r="AZ1051" i="7" s="1"/>
  <c r="BX1051" i="7"/>
  <c r="CE1051" i="7" s="1"/>
  <c r="AA1051" i="7" s="1"/>
  <c r="DC1051" i="7"/>
  <c r="AY1051" i="7" s="1"/>
  <c r="DE1051" i="7"/>
  <c r="BA1051" i="7" s="1"/>
  <c r="BX1059" i="7"/>
  <c r="CB1068" i="7"/>
  <c r="X1068" i="7" s="1"/>
  <c r="DF1068" i="7"/>
  <c r="BB1068" i="7" s="1"/>
  <c r="CA1068" i="7"/>
  <c r="DE1068" i="7"/>
  <c r="BA1068" i="7" s="1"/>
  <c r="CZ1070" i="7"/>
  <c r="AV1070" i="7" s="1"/>
  <c r="BX1070" i="7"/>
  <c r="CC1070" i="7"/>
  <c r="DE1070" i="7"/>
  <c r="BA1070" i="7" s="1"/>
  <c r="CB1078" i="7"/>
  <c r="X1078" i="7" s="1"/>
  <c r="BX1084" i="7"/>
  <c r="CE1084" i="7" s="1"/>
  <c r="AA1084" i="7" s="1"/>
  <c r="DF1084" i="7"/>
  <c r="BB1084" i="7" s="1"/>
  <c r="CB1087" i="7"/>
  <c r="X1087" i="7" s="1"/>
  <c r="CC1088" i="7"/>
  <c r="G1092" i="7"/>
  <c r="CB1092" i="7"/>
  <c r="X1092" i="7" s="1"/>
  <c r="DF1094" i="7"/>
  <c r="BB1094" i="7" s="1"/>
  <c r="G1099" i="7"/>
  <c r="BX1099" i="7"/>
  <c r="CA1115" i="7"/>
  <c r="CF1117" i="7"/>
  <c r="AB1117" i="7" s="1"/>
  <c r="T1117" i="7"/>
  <c r="CB1119" i="7"/>
  <c r="X1119" i="7" s="1"/>
  <c r="BJ1122" i="7"/>
  <c r="G1122" i="7"/>
  <c r="DD1128" i="7"/>
  <c r="AZ1128" i="7" s="1"/>
  <c r="CA1128" i="7"/>
  <c r="CB1128" i="7"/>
  <c r="X1128" i="7" s="1"/>
  <c r="CC1132" i="7"/>
  <c r="CA1134" i="7"/>
  <c r="BJ1143" i="7"/>
  <c r="G1143" i="7"/>
  <c r="CZ1146" i="7"/>
  <c r="AV1146" i="7" s="1"/>
  <c r="DC1151" i="7"/>
  <c r="AY1151" i="7" s="1"/>
  <c r="F1151" i="7"/>
  <c r="CZ1151" i="7"/>
  <c r="AV1151" i="7" s="1"/>
  <c r="BX1151" i="7"/>
  <c r="DE1151" i="7"/>
  <c r="BA1151" i="7" s="1"/>
  <c r="DD1151" i="7"/>
  <c r="AZ1151" i="7" s="1"/>
  <c r="CC1151" i="7"/>
  <c r="CB1151" i="7"/>
  <c r="X1151" i="7" s="1"/>
  <c r="BJ1154" i="7"/>
  <c r="G1154" i="7"/>
  <c r="CA1155" i="7"/>
  <c r="BX1162" i="7"/>
  <c r="CF1164" i="7"/>
  <c r="AB1164" i="7" s="1"/>
  <c r="T1164" i="7"/>
  <c r="BZ1164" i="7"/>
  <c r="V1164" i="7" s="1"/>
  <c r="CA1178" i="7"/>
  <c r="BJ1186" i="7"/>
  <c r="G1186" i="7"/>
  <c r="Y1206" i="7"/>
  <c r="CD1206" i="7"/>
  <c r="Z1206" i="7" s="1"/>
  <c r="CA1215" i="7"/>
  <c r="Y1231" i="7"/>
  <c r="BU1348" i="7"/>
  <c r="Q1348" i="7" s="1"/>
  <c r="E1348" i="7"/>
  <c r="F982" i="7"/>
  <c r="Y996" i="7"/>
  <c r="CF996" i="7"/>
  <c r="AB996" i="7" s="1"/>
  <c r="CA998" i="7"/>
  <c r="CA1003" i="7"/>
  <c r="BX1011" i="7"/>
  <c r="BX1018" i="7"/>
  <c r="CC1020" i="7"/>
  <c r="BX1021" i="7"/>
  <c r="DF1021" i="7"/>
  <c r="BB1021" i="7" s="1"/>
  <c r="F1028" i="7"/>
  <c r="CB1028" i="7"/>
  <c r="X1028" i="7" s="1"/>
  <c r="F1029" i="7"/>
  <c r="DE1052" i="7"/>
  <c r="BA1052" i="7" s="1"/>
  <c r="CC1054" i="7"/>
  <c r="G1068" i="7"/>
  <c r="BX1068" i="7"/>
  <c r="F1070" i="7"/>
  <c r="DF1070" i="7"/>
  <c r="BB1070" i="7" s="1"/>
  <c r="CA1075" i="7"/>
  <c r="CC1078" i="7"/>
  <c r="CA1079" i="7"/>
  <c r="BX1080" i="7"/>
  <c r="G1084" i="7"/>
  <c r="CC1087" i="7"/>
  <c r="BX1089" i="7"/>
  <c r="CC1092" i="7"/>
  <c r="CA1102" i="7"/>
  <c r="BX1104" i="7"/>
  <c r="CA1106" i="7"/>
  <c r="CZ1108" i="7"/>
  <c r="AV1108" i="7" s="1"/>
  <c r="DD1112" i="7"/>
  <c r="AZ1112" i="7" s="1"/>
  <c r="CA1112" i="7"/>
  <c r="DC1112" i="7"/>
  <c r="AY1112" i="7" s="1"/>
  <c r="F1112" i="7"/>
  <c r="DF1112" i="7"/>
  <c r="BB1112" i="7" s="1"/>
  <c r="BX1112" i="7"/>
  <c r="DE1112" i="7"/>
  <c r="BA1112" i="7" s="1"/>
  <c r="CB1115" i="7"/>
  <c r="X1115" i="7" s="1"/>
  <c r="CC1116" i="7"/>
  <c r="CB1127" i="7"/>
  <c r="X1127" i="7" s="1"/>
  <c r="CF1133" i="7"/>
  <c r="AB1133" i="7" s="1"/>
  <c r="T1133" i="7"/>
  <c r="CB1134" i="7"/>
  <c r="X1134" i="7" s="1"/>
  <c r="DF1138" i="7"/>
  <c r="BB1138" i="7" s="1"/>
  <c r="CC1138" i="7"/>
  <c r="DE1138" i="7"/>
  <c r="BA1138" i="7" s="1"/>
  <c r="CB1138" i="7"/>
  <c r="X1138" i="7" s="1"/>
  <c r="DD1138" i="7"/>
  <c r="AZ1138" i="7" s="1"/>
  <c r="BX1138" i="7"/>
  <c r="DC1138" i="7"/>
  <c r="AY1138" i="7" s="1"/>
  <c r="G1144" i="7"/>
  <c r="BJ1144" i="7"/>
  <c r="DD1167" i="7"/>
  <c r="AZ1167" i="7" s="1"/>
  <c r="CC1177" i="7"/>
  <c r="CZ1178" i="7"/>
  <c r="AV1178" i="7" s="1"/>
  <c r="DD1184" i="7"/>
  <c r="AZ1184" i="7" s="1"/>
  <c r="CA1184" i="7"/>
  <c r="DC1184" i="7"/>
  <c r="AY1184" i="7" s="1"/>
  <c r="F1184" i="7"/>
  <c r="CC1184" i="7"/>
  <c r="CB1184" i="7"/>
  <c r="X1184" i="7" s="1"/>
  <c r="DF1184" i="7"/>
  <c r="BB1184" i="7" s="1"/>
  <c r="BX1184" i="7"/>
  <c r="DE1184" i="7"/>
  <c r="BA1184" i="7" s="1"/>
  <c r="X1191" i="7"/>
  <c r="DE1209" i="7"/>
  <c r="BA1209" i="7" s="1"/>
  <c r="DC1209" i="7"/>
  <c r="AY1209" i="7" s="1"/>
  <c r="DF1215" i="7"/>
  <c r="BB1215" i="7" s="1"/>
  <c r="G1249" i="7"/>
  <c r="BJ1249" i="7"/>
  <c r="CZ974" i="7"/>
  <c r="AV974" i="7" s="1"/>
  <c r="BX974" i="7"/>
  <c r="CC974" i="7"/>
  <c r="CB974" i="7"/>
  <c r="X974" i="7" s="1"/>
  <c r="DE974" i="7"/>
  <c r="BA974" i="7" s="1"/>
  <c r="DF979" i="7"/>
  <c r="BB979" i="7" s="1"/>
  <c r="CC979" i="7"/>
  <c r="CZ979" i="7"/>
  <c r="AV979" i="7" s="1"/>
  <c r="DE979" i="7"/>
  <c r="BA979" i="7" s="1"/>
  <c r="DC982" i="7"/>
  <c r="AY982" i="7" s="1"/>
  <c r="W989" i="7"/>
  <c r="DC996" i="7"/>
  <c r="AY996" i="7" s="1"/>
  <c r="DF1002" i="7"/>
  <c r="BB1002" i="7" s="1"/>
  <c r="CC1002" i="7"/>
  <c r="DE1002" i="7"/>
  <c r="BA1002" i="7" s="1"/>
  <c r="CB1002" i="7"/>
  <c r="X1002" i="7" s="1"/>
  <c r="DC1002" i="7"/>
  <c r="AY1002" i="7" s="1"/>
  <c r="CZ1002" i="7"/>
  <c r="AV1002" i="7" s="1"/>
  <c r="CE1004" i="7"/>
  <c r="AA1004" i="7" s="1"/>
  <c r="W1004" i="7"/>
  <c r="CC1006" i="7"/>
  <c r="BJ1009" i="7"/>
  <c r="CA1011" i="7"/>
  <c r="CF1013" i="7"/>
  <c r="AB1013" i="7" s="1"/>
  <c r="T1013" i="7"/>
  <c r="CC1015" i="7"/>
  <c r="BJ1017" i="7"/>
  <c r="CZ1020" i="7"/>
  <c r="AV1020" i="7" s="1"/>
  <c r="BJ1023" i="7"/>
  <c r="G1023" i="7"/>
  <c r="BJ1025" i="7"/>
  <c r="CF1053" i="7"/>
  <c r="AB1053" i="7" s="1"/>
  <c r="BJ1058" i="7"/>
  <c r="G1058" i="7"/>
  <c r="CB1059" i="7"/>
  <c r="X1059" i="7" s="1"/>
  <c r="T1061" i="7"/>
  <c r="BJ1064" i="7"/>
  <c r="CC1068" i="7"/>
  <c r="CA1070" i="7"/>
  <c r="CC1080" i="7"/>
  <c r="BJ1082" i="7"/>
  <c r="CB1084" i="7"/>
  <c r="X1084" i="7" s="1"/>
  <c r="CZ1092" i="7"/>
  <c r="AV1092" i="7" s="1"/>
  <c r="G1096" i="7"/>
  <c r="BJ1096" i="7"/>
  <c r="CB1099" i="7"/>
  <c r="X1099" i="7" s="1"/>
  <c r="CZ1106" i="7"/>
  <c r="AV1106" i="7" s="1"/>
  <c r="CZ1118" i="7"/>
  <c r="AV1118" i="7" s="1"/>
  <c r="BX1118" i="7"/>
  <c r="CB1118" i="7"/>
  <c r="X1118" i="7" s="1"/>
  <c r="DF1118" i="7"/>
  <c r="BB1118" i="7" s="1"/>
  <c r="CA1118" i="7"/>
  <c r="DE1118" i="7"/>
  <c r="BA1118" i="7" s="1"/>
  <c r="DD1119" i="7"/>
  <c r="AZ1119" i="7" s="1"/>
  <c r="BJ1123" i="7"/>
  <c r="DC1132" i="7"/>
  <c r="AY1132" i="7" s="1"/>
  <c r="DC1134" i="7"/>
  <c r="AY1134" i="7" s="1"/>
  <c r="DF1139" i="7"/>
  <c r="BB1139" i="7" s="1"/>
  <c r="CC1139" i="7"/>
  <c r="DC1139" i="7"/>
  <c r="AY1139" i="7" s="1"/>
  <c r="CZ1139" i="7"/>
  <c r="AV1139" i="7" s="1"/>
  <c r="DE1139" i="7"/>
  <c r="BA1139" i="7" s="1"/>
  <c r="CD1140" i="7"/>
  <c r="Z1140" i="7" s="1"/>
  <c r="Y1140" i="7"/>
  <c r="CZ1142" i="7"/>
  <c r="AV1142" i="7" s="1"/>
  <c r="BX1142" i="7"/>
  <c r="DF1142" i="7"/>
  <c r="BB1142" i="7" s="1"/>
  <c r="CA1142" i="7"/>
  <c r="DE1142" i="7"/>
  <c r="BA1142" i="7" s="1"/>
  <c r="G1153" i="7"/>
  <c r="BJ1153" i="7"/>
  <c r="BJ1156" i="7"/>
  <c r="G1156" i="7"/>
  <c r="DF1187" i="7"/>
  <c r="BB1187" i="7" s="1"/>
  <c r="CC1187" i="7"/>
  <c r="CB1187" i="7"/>
  <c r="X1187" i="7" s="1"/>
  <c r="F1187" i="7"/>
  <c r="CA1187" i="7"/>
  <c r="DE1187" i="7"/>
  <c r="BA1187" i="7" s="1"/>
  <c r="DD1187" i="7"/>
  <c r="AZ1187" i="7" s="1"/>
  <c r="BX1187" i="7"/>
  <c r="DC1187" i="7"/>
  <c r="AY1187" i="7" s="1"/>
  <c r="DF1234" i="7"/>
  <c r="BB1234" i="7" s="1"/>
  <c r="CC1234" i="7"/>
  <c r="DE1234" i="7"/>
  <c r="BA1234" i="7" s="1"/>
  <c r="CB1234" i="7"/>
  <c r="X1234" i="7" s="1"/>
  <c r="F1234" i="7"/>
  <c r="CA1234" i="7"/>
  <c r="DD1234" i="7"/>
  <c r="AZ1234" i="7" s="1"/>
  <c r="BX1234" i="7"/>
  <c r="DC1234" i="7"/>
  <c r="AY1234" i="7" s="1"/>
  <c r="CZ1234" i="7"/>
  <c r="AV1234" i="7" s="1"/>
  <c r="G1257" i="7"/>
  <c r="BJ1257" i="7"/>
  <c r="DC1031" i="7"/>
  <c r="AY1031" i="7" s="1"/>
  <c r="F1031" i="7"/>
  <c r="CZ1031" i="7"/>
  <c r="AV1031" i="7" s="1"/>
  <c r="BX1031" i="7"/>
  <c r="DF1031" i="7"/>
  <c r="BB1031" i="7" s="1"/>
  <c r="CA1048" i="7"/>
  <c r="DE1074" i="7"/>
  <c r="BA1074" i="7" s="1"/>
  <c r="DD1074" i="7"/>
  <c r="AZ1074" i="7" s="1"/>
  <c r="BX1074" i="7"/>
  <c r="DC1074" i="7"/>
  <c r="AY1074" i="7" s="1"/>
  <c r="CE1085" i="7"/>
  <c r="AA1085" i="7" s="1"/>
  <c r="W1085" i="7"/>
  <c r="CB1098" i="7"/>
  <c r="X1098" i="7" s="1"/>
  <c r="CE1100" i="7"/>
  <c r="AA1100" i="7" s="1"/>
  <c r="W1100" i="7"/>
  <c r="CC1108" i="7"/>
  <c r="CB1108" i="7"/>
  <c r="X1108" i="7" s="1"/>
  <c r="DE1108" i="7"/>
  <c r="BA1108" i="7" s="1"/>
  <c r="BJ1124" i="7"/>
  <c r="G1124" i="7"/>
  <c r="DF1146" i="7"/>
  <c r="BB1146" i="7" s="1"/>
  <c r="CC1146" i="7"/>
  <c r="DE1146" i="7"/>
  <c r="BA1146" i="7" s="1"/>
  <c r="F1146" i="7"/>
  <c r="DC1146" i="7"/>
  <c r="AY1146" i="7" s="1"/>
  <c r="DC1159" i="7"/>
  <c r="AY1159" i="7" s="1"/>
  <c r="F1159" i="7"/>
  <c r="CZ1159" i="7"/>
  <c r="AV1159" i="7" s="1"/>
  <c r="BX1159" i="7"/>
  <c r="CC1159" i="7"/>
  <c r="DF1159" i="7"/>
  <c r="BB1159" i="7" s="1"/>
  <c r="CA1159" i="7"/>
  <c r="DE1159" i="7"/>
  <c r="BA1159" i="7" s="1"/>
  <c r="DD1159" i="7"/>
  <c r="AZ1159" i="7" s="1"/>
  <c r="BJ1175" i="7"/>
  <c r="G1175" i="7"/>
  <c r="DF1195" i="7"/>
  <c r="BB1195" i="7" s="1"/>
  <c r="CC1195" i="7"/>
  <c r="CA1195" i="7"/>
  <c r="DE1195" i="7"/>
  <c r="BA1195" i="7" s="1"/>
  <c r="DD1195" i="7"/>
  <c r="AZ1195" i="7" s="1"/>
  <c r="BX1195" i="7"/>
  <c r="DC1195" i="7"/>
  <c r="AY1195" i="7" s="1"/>
  <c r="CZ1195" i="7"/>
  <c r="AV1195" i="7" s="1"/>
  <c r="CB1203" i="7"/>
  <c r="X1203" i="7" s="1"/>
  <c r="DC1207" i="7"/>
  <c r="AY1207" i="7" s="1"/>
  <c r="F1207" i="7"/>
  <c r="CZ1207" i="7"/>
  <c r="AV1207" i="7" s="1"/>
  <c r="BX1207" i="7"/>
  <c r="CC1207" i="7"/>
  <c r="CB1207" i="7"/>
  <c r="X1207" i="7" s="1"/>
  <c r="DF1207" i="7"/>
  <c r="BB1207" i="7" s="1"/>
  <c r="CA1207" i="7"/>
  <c r="DE1207" i="7"/>
  <c r="BA1207" i="7" s="1"/>
  <c r="DD1207" i="7"/>
  <c r="AZ1207" i="7" s="1"/>
  <c r="Y1216" i="7"/>
  <c r="W1219" i="7"/>
  <c r="BJ1250" i="7"/>
  <c r="G1250" i="7"/>
  <c r="W1260" i="7"/>
  <c r="BU1364" i="7"/>
  <c r="Q1364" i="7" s="1"/>
  <c r="E1364" i="7"/>
  <c r="BJ1147" i="7"/>
  <c r="DC1148" i="7"/>
  <c r="AY1148" i="7" s="1"/>
  <c r="CF1149" i="7"/>
  <c r="AB1149" i="7" s="1"/>
  <c r="T1149" i="7"/>
  <c r="G1159" i="7"/>
  <c r="BJ1169" i="7"/>
  <c r="G1172" i="7"/>
  <c r="CZ1172" i="7"/>
  <c r="AV1172" i="7" s="1"/>
  <c r="X1173" i="7"/>
  <c r="CB1180" i="7"/>
  <c r="X1180" i="7" s="1"/>
  <c r="CF1194" i="7"/>
  <c r="AB1194" i="7" s="1"/>
  <c r="G1195" i="7"/>
  <c r="BX1198" i="7"/>
  <c r="DC1198" i="7"/>
  <c r="AY1198" i="7" s="1"/>
  <c r="BJ1208" i="7"/>
  <c r="BJ1211" i="7"/>
  <c r="DC1212" i="7"/>
  <c r="AY1212" i="7" s="1"/>
  <c r="CF1213" i="7"/>
  <c r="AB1213" i="7" s="1"/>
  <c r="T1213" i="7"/>
  <c r="F1219" i="7"/>
  <c r="CC1220" i="7"/>
  <c r="G1223" i="7"/>
  <c r="CF1232" i="7"/>
  <c r="AB1232" i="7" s="1"/>
  <c r="BJ1233" i="7"/>
  <c r="CF1235" i="7"/>
  <c r="AB1235" i="7" s="1"/>
  <c r="G1236" i="7"/>
  <c r="CZ1236" i="7"/>
  <c r="AV1236" i="7" s="1"/>
  <c r="CB1244" i="7"/>
  <c r="X1244" i="7" s="1"/>
  <c r="Y1260" i="7"/>
  <c r="W1262" i="7"/>
  <c r="CZ1262" i="7"/>
  <c r="AV1262" i="7" s="1"/>
  <c r="BX1262" i="7"/>
  <c r="DD1262" i="7"/>
  <c r="AZ1262" i="7" s="1"/>
  <c r="CB1262" i="7"/>
  <c r="X1262" i="7" s="1"/>
  <c r="DE1262" i="7"/>
  <c r="BA1262" i="7" s="1"/>
  <c r="BJ1263" i="7"/>
  <c r="CZ1284" i="7"/>
  <c r="AV1284" i="7" s="1"/>
  <c r="BX1284" i="7"/>
  <c r="CC1284" i="7"/>
  <c r="CB1284" i="7"/>
  <c r="X1284" i="7" s="1"/>
  <c r="DF1284" i="7"/>
  <c r="BB1284" i="7" s="1"/>
  <c r="CA1284" i="7"/>
  <c r="DE1284" i="7"/>
  <c r="BA1284" i="7" s="1"/>
  <c r="G1286" i="7"/>
  <c r="BJ1286" i="7"/>
  <c r="BU1341" i="7"/>
  <c r="Q1341" i="7" s="1"/>
  <c r="E1341" i="7"/>
  <c r="BU1349" i="7"/>
  <c r="Q1349" i="7" s="1"/>
  <c r="E1349" i="7"/>
  <c r="BU1357" i="7"/>
  <c r="Q1357" i="7" s="1"/>
  <c r="E1357" i="7"/>
  <c r="BU1365" i="7"/>
  <c r="Q1365" i="7" s="1"/>
  <c r="E1365" i="7"/>
  <c r="CZ1158" i="7"/>
  <c r="AV1158" i="7" s="1"/>
  <c r="BX1158" i="7"/>
  <c r="DC1158" i="7"/>
  <c r="AY1158" i="7" s="1"/>
  <c r="CE1164" i="7"/>
  <c r="AA1164" i="7" s="1"/>
  <c r="DD1168" i="7"/>
  <c r="AZ1168" i="7" s="1"/>
  <c r="CA1168" i="7"/>
  <c r="DC1168" i="7"/>
  <c r="AY1168" i="7" s="1"/>
  <c r="F1168" i="7"/>
  <c r="CZ1168" i="7"/>
  <c r="AV1168" i="7" s="1"/>
  <c r="DF1171" i="7"/>
  <c r="BB1171" i="7" s="1"/>
  <c r="CC1171" i="7"/>
  <c r="CZ1171" i="7"/>
  <c r="AV1171" i="7" s="1"/>
  <c r="DC1172" i="7"/>
  <c r="AY1172" i="7" s="1"/>
  <c r="CF1173" i="7"/>
  <c r="AB1173" i="7" s="1"/>
  <c r="T1173" i="7"/>
  <c r="CE1189" i="7"/>
  <c r="AA1189" i="7" s="1"/>
  <c r="DE1193" i="7"/>
  <c r="BA1193" i="7" s="1"/>
  <c r="DD1193" i="7"/>
  <c r="AZ1193" i="7" s="1"/>
  <c r="DF1194" i="7"/>
  <c r="BB1194" i="7" s="1"/>
  <c r="CC1194" i="7"/>
  <c r="DE1194" i="7"/>
  <c r="BA1194" i="7" s="1"/>
  <c r="CB1194" i="7"/>
  <c r="X1194" i="7" s="1"/>
  <c r="CZ1194" i="7"/>
  <c r="AV1194" i="7" s="1"/>
  <c r="G1218" i="7"/>
  <c r="F1220" i="7"/>
  <c r="CZ1222" i="7"/>
  <c r="AV1222" i="7" s="1"/>
  <c r="BX1222" i="7"/>
  <c r="DC1222" i="7"/>
  <c r="AY1222" i="7" s="1"/>
  <c r="CE1228" i="7"/>
  <c r="AA1228" i="7" s="1"/>
  <c r="DD1232" i="7"/>
  <c r="AZ1232" i="7" s="1"/>
  <c r="CA1232" i="7"/>
  <c r="DC1232" i="7"/>
  <c r="AY1232" i="7" s="1"/>
  <c r="F1232" i="7"/>
  <c r="CZ1232" i="7"/>
  <c r="AV1232" i="7" s="1"/>
  <c r="DF1235" i="7"/>
  <c r="BB1235" i="7" s="1"/>
  <c r="CC1235" i="7"/>
  <c r="CZ1235" i="7"/>
  <c r="AV1235" i="7" s="1"/>
  <c r="DC1236" i="7"/>
  <c r="AY1236" i="7" s="1"/>
  <c r="DC1247" i="7"/>
  <c r="AY1247" i="7" s="1"/>
  <c r="F1247" i="7"/>
  <c r="DF1259" i="7"/>
  <c r="BB1259" i="7" s="1"/>
  <c r="BJ1285" i="7"/>
  <c r="G1285" i="7"/>
  <c r="W1292" i="7"/>
  <c r="G1295" i="7"/>
  <c r="BJ1295" i="7"/>
  <c r="DF1313" i="7"/>
  <c r="BB1313" i="7" s="1"/>
  <c r="CC1313" i="7"/>
  <c r="CB1313" i="7"/>
  <c r="X1313" i="7" s="1"/>
  <c r="F1313" i="7"/>
  <c r="CA1313" i="7"/>
  <c r="DE1313" i="7"/>
  <c r="BA1313" i="7" s="1"/>
  <c r="DD1313" i="7"/>
  <c r="AZ1313" i="7" s="1"/>
  <c r="BX1313" i="7"/>
  <c r="DC1313" i="7"/>
  <c r="AY1313" i="7" s="1"/>
  <c r="BU1342" i="7"/>
  <c r="Q1342" i="7" s="1"/>
  <c r="E1342" i="7"/>
  <c r="BU1350" i="7"/>
  <c r="Q1350" i="7" s="1"/>
  <c r="E1350" i="7"/>
  <c r="BU1358" i="7"/>
  <c r="Q1358" i="7" s="1"/>
  <c r="E1358" i="7"/>
  <c r="BU1366" i="7"/>
  <c r="Q1366" i="7" s="1"/>
  <c r="E1366" i="7"/>
  <c r="BZ1148" i="7"/>
  <c r="V1148" i="7" s="1"/>
  <c r="DE1148" i="7"/>
  <c r="BA1148" i="7" s="1"/>
  <c r="CE1149" i="7"/>
  <c r="AA1149" i="7" s="1"/>
  <c r="DD1158" i="7"/>
  <c r="AZ1158" i="7" s="1"/>
  <c r="DE1168" i="7"/>
  <c r="BA1168" i="7" s="1"/>
  <c r="DC1171" i="7"/>
  <c r="AY1171" i="7" s="1"/>
  <c r="BX1172" i="7"/>
  <c r="DD1172" i="7"/>
  <c r="AZ1172" i="7" s="1"/>
  <c r="BZ1173" i="7"/>
  <c r="V1173" i="7" s="1"/>
  <c r="BJ1192" i="7"/>
  <c r="DC1193" i="7"/>
  <c r="AY1193" i="7" s="1"/>
  <c r="DC1194" i="7"/>
  <c r="AY1194" i="7" s="1"/>
  <c r="DC1196" i="7"/>
  <c r="AY1196" i="7" s="1"/>
  <c r="CF1197" i="7"/>
  <c r="AB1197" i="7" s="1"/>
  <c r="T1197" i="7"/>
  <c r="G1207" i="7"/>
  <c r="DE1212" i="7"/>
  <c r="BA1212" i="7" s="1"/>
  <c r="CE1213" i="7"/>
  <c r="AA1213" i="7" s="1"/>
  <c r="BJ1217" i="7"/>
  <c r="G1220" i="7"/>
  <c r="CZ1220" i="7"/>
  <c r="AV1220" i="7" s="1"/>
  <c r="DD1222" i="7"/>
  <c r="AZ1222" i="7" s="1"/>
  <c r="DE1232" i="7"/>
  <c r="BA1232" i="7" s="1"/>
  <c r="DC1235" i="7"/>
  <c r="AY1235" i="7" s="1"/>
  <c r="BX1236" i="7"/>
  <c r="DD1236" i="7"/>
  <c r="AZ1236" i="7" s="1"/>
  <c r="BJ1256" i="7"/>
  <c r="F1258" i="7"/>
  <c r="BJ1271" i="7"/>
  <c r="G1271" i="7"/>
  <c r="Y1292" i="7"/>
  <c r="CD1292" i="7"/>
  <c r="Z1292" i="7" s="1"/>
  <c r="CA1294" i="7"/>
  <c r="CC1294" i="7"/>
  <c r="CB1294" i="7"/>
  <c r="X1294" i="7" s="1"/>
  <c r="CZ1300" i="7"/>
  <c r="AV1300" i="7" s="1"/>
  <c r="BX1300" i="7"/>
  <c r="CC1300" i="7"/>
  <c r="CB1300" i="7"/>
  <c r="X1300" i="7" s="1"/>
  <c r="DF1300" i="7"/>
  <c r="BB1300" i="7" s="1"/>
  <c r="CA1300" i="7"/>
  <c r="DE1300" i="7"/>
  <c r="BA1300" i="7" s="1"/>
  <c r="DD1300" i="7"/>
  <c r="AZ1300" i="7" s="1"/>
  <c r="G1311" i="7"/>
  <c r="BJ1311" i="7"/>
  <c r="BU1343" i="7"/>
  <c r="Q1343" i="7" s="1"/>
  <c r="E1343" i="7"/>
  <c r="BU1351" i="7"/>
  <c r="Q1351" i="7" s="1"/>
  <c r="E1351" i="7"/>
  <c r="BU1359" i="7"/>
  <c r="Q1359" i="7" s="1"/>
  <c r="E1359" i="7"/>
  <c r="BU1367" i="7"/>
  <c r="Q1367" i="7" s="1"/>
  <c r="E1367" i="7"/>
  <c r="BX1370" i="7"/>
  <c r="E1370" i="7"/>
  <c r="BI1374" i="7"/>
  <c r="G1374" i="7"/>
  <c r="CZ1206" i="7"/>
  <c r="AV1206" i="7" s="1"/>
  <c r="BX1206" i="7"/>
  <c r="DC1206" i="7"/>
  <c r="AY1206" i="7" s="1"/>
  <c r="DD1216" i="7"/>
  <c r="AZ1216" i="7" s="1"/>
  <c r="CA1216" i="7"/>
  <c r="DC1216" i="7"/>
  <c r="AY1216" i="7" s="1"/>
  <c r="F1216" i="7"/>
  <c r="CZ1216" i="7"/>
  <c r="AV1216" i="7" s="1"/>
  <c r="DF1219" i="7"/>
  <c r="BB1219" i="7" s="1"/>
  <c r="CC1219" i="7"/>
  <c r="CZ1219" i="7"/>
  <c r="AV1219" i="7" s="1"/>
  <c r="DC1220" i="7"/>
  <c r="AY1220" i="7" s="1"/>
  <c r="DC1231" i="7"/>
  <c r="AY1231" i="7" s="1"/>
  <c r="F1231" i="7"/>
  <c r="CZ1231" i="7"/>
  <c r="AV1231" i="7" s="1"/>
  <c r="BX1231" i="7"/>
  <c r="DD1231" i="7"/>
  <c r="AZ1231" i="7" s="1"/>
  <c r="DE1241" i="7"/>
  <c r="BA1241" i="7" s="1"/>
  <c r="CB1241" i="7"/>
  <c r="X1241" i="7" s="1"/>
  <c r="DD1241" i="7"/>
  <c r="AZ1241" i="7" s="1"/>
  <c r="CA1241" i="7"/>
  <c r="DF1242" i="7"/>
  <c r="BB1242" i="7" s="1"/>
  <c r="CC1242" i="7"/>
  <c r="DE1242" i="7"/>
  <c r="BA1242" i="7" s="1"/>
  <c r="CB1242" i="7"/>
  <c r="X1242" i="7" s="1"/>
  <c r="CZ1242" i="7"/>
  <c r="AV1242" i="7" s="1"/>
  <c r="DF1258" i="7"/>
  <c r="BB1258" i="7" s="1"/>
  <c r="CC1258" i="7"/>
  <c r="DE1258" i="7"/>
  <c r="BA1258" i="7" s="1"/>
  <c r="CB1258" i="7"/>
  <c r="X1258" i="7" s="1"/>
  <c r="DC1258" i="7"/>
  <c r="AY1258" i="7" s="1"/>
  <c r="W1276" i="7"/>
  <c r="DC1277" i="7"/>
  <c r="AY1277" i="7" s="1"/>
  <c r="F1277" i="7"/>
  <c r="CZ1277" i="7"/>
  <c r="AV1277" i="7" s="1"/>
  <c r="BX1277" i="7"/>
  <c r="DE1277" i="7"/>
  <c r="BA1277" i="7" s="1"/>
  <c r="DD1277" i="7"/>
  <c r="AZ1277" i="7" s="1"/>
  <c r="CB1277" i="7"/>
  <c r="X1277" i="7" s="1"/>
  <c r="BU1344" i="7"/>
  <c r="Q1344" i="7" s="1"/>
  <c r="E1344" i="7"/>
  <c r="BU1352" i="7"/>
  <c r="Q1352" i="7" s="1"/>
  <c r="E1352" i="7"/>
  <c r="BU1360" i="7"/>
  <c r="Q1360" i="7" s="1"/>
  <c r="E1360" i="7"/>
  <c r="BH1371" i="7"/>
  <c r="G1371" i="7"/>
  <c r="BI1371" i="7"/>
  <c r="CB1148" i="7"/>
  <c r="X1148" i="7" s="1"/>
  <c r="CA1158" i="7"/>
  <c r="DF1158" i="7"/>
  <c r="BB1158" i="7" s="1"/>
  <c r="CB1168" i="7"/>
  <c r="X1168" i="7" s="1"/>
  <c r="DE1171" i="7"/>
  <c r="BA1171" i="7" s="1"/>
  <c r="CA1172" i="7"/>
  <c r="DF1172" i="7"/>
  <c r="BB1172" i="7" s="1"/>
  <c r="DF1179" i="7"/>
  <c r="BB1179" i="7" s="1"/>
  <c r="CC1179" i="7"/>
  <c r="CZ1179" i="7"/>
  <c r="AV1179" i="7" s="1"/>
  <c r="DC1180" i="7"/>
  <c r="AY1180" i="7" s="1"/>
  <c r="CB1183" i="7"/>
  <c r="X1183" i="7" s="1"/>
  <c r="DC1191" i="7"/>
  <c r="AY1191" i="7" s="1"/>
  <c r="F1191" i="7"/>
  <c r="CZ1191" i="7"/>
  <c r="AV1191" i="7" s="1"/>
  <c r="BX1191" i="7"/>
  <c r="DD1191" i="7"/>
  <c r="AZ1191" i="7" s="1"/>
  <c r="BZ1194" i="7"/>
  <c r="V1194" i="7" s="1"/>
  <c r="DE1196" i="7"/>
  <c r="BA1196" i="7" s="1"/>
  <c r="DE1201" i="7"/>
  <c r="BA1201" i="7" s="1"/>
  <c r="CB1201" i="7"/>
  <c r="DD1201" i="7"/>
  <c r="AZ1201" i="7" s="1"/>
  <c r="CA1201" i="7"/>
  <c r="CZ1201" i="7"/>
  <c r="AV1201" i="7" s="1"/>
  <c r="DF1202" i="7"/>
  <c r="BB1202" i="7" s="1"/>
  <c r="CC1202" i="7"/>
  <c r="DE1202" i="7"/>
  <c r="BA1202" i="7" s="1"/>
  <c r="CB1202" i="7"/>
  <c r="X1202" i="7" s="1"/>
  <c r="CZ1202" i="7"/>
  <c r="AV1202" i="7" s="1"/>
  <c r="DD1206" i="7"/>
  <c r="AZ1206" i="7" s="1"/>
  <c r="CB1212" i="7"/>
  <c r="X1212" i="7" s="1"/>
  <c r="DE1216" i="7"/>
  <c r="BA1216" i="7" s="1"/>
  <c r="DC1219" i="7"/>
  <c r="AY1219" i="7" s="1"/>
  <c r="BX1220" i="7"/>
  <c r="DD1220" i="7"/>
  <c r="AZ1220" i="7" s="1"/>
  <c r="CA1222" i="7"/>
  <c r="DF1222" i="7"/>
  <c r="BB1222" i="7" s="1"/>
  <c r="BX1230" i="7"/>
  <c r="DC1230" i="7"/>
  <c r="AY1230" i="7" s="1"/>
  <c r="DE1231" i="7"/>
  <c r="BA1231" i="7" s="1"/>
  <c r="CB1232" i="7"/>
  <c r="X1232" i="7" s="1"/>
  <c r="T1235" i="7"/>
  <c r="DE1235" i="7"/>
  <c r="BA1235" i="7" s="1"/>
  <c r="CA1236" i="7"/>
  <c r="DF1236" i="7"/>
  <c r="BB1236" i="7" s="1"/>
  <c r="DD1240" i="7"/>
  <c r="AZ1240" i="7" s="1"/>
  <c r="CA1240" i="7"/>
  <c r="CZ1240" i="7"/>
  <c r="AV1240" i="7" s="1"/>
  <c r="DC1241" i="7"/>
  <c r="AY1241" i="7" s="1"/>
  <c r="DC1242" i="7"/>
  <c r="AY1242" i="7" s="1"/>
  <c r="DF1243" i="7"/>
  <c r="BB1243" i="7" s="1"/>
  <c r="CC1243" i="7"/>
  <c r="CZ1243" i="7"/>
  <c r="AV1243" i="7" s="1"/>
  <c r="DC1244" i="7"/>
  <c r="AY1244" i="7" s="1"/>
  <c r="CF1245" i="7"/>
  <c r="AB1245" i="7" s="1"/>
  <c r="T1245" i="7"/>
  <c r="DC1255" i="7"/>
  <c r="AY1255" i="7" s="1"/>
  <c r="F1255" i="7"/>
  <c r="CZ1255" i="7"/>
  <c r="AV1255" i="7" s="1"/>
  <c r="BX1255" i="7"/>
  <c r="DD1255" i="7"/>
  <c r="AZ1255" i="7" s="1"/>
  <c r="DD1258" i="7"/>
  <c r="AZ1258" i="7" s="1"/>
  <c r="CA1259" i="7"/>
  <c r="CC1262" i="7"/>
  <c r="CF1274" i="7"/>
  <c r="AB1274" i="7" s="1"/>
  <c r="T1274" i="7"/>
  <c r="CA1277" i="7"/>
  <c r="DE1279" i="7"/>
  <c r="BA1279" i="7" s="1"/>
  <c r="CB1279" i="7"/>
  <c r="X1279" i="7" s="1"/>
  <c r="DD1279" i="7"/>
  <c r="AZ1279" i="7" s="1"/>
  <c r="CA1279" i="7"/>
  <c r="CC1279" i="7"/>
  <c r="DF1279" i="7"/>
  <c r="BB1279" i="7" s="1"/>
  <c r="BX1279" i="7"/>
  <c r="DC1279" i="7"/>
  <c r="AY1279" i="7" s="1"/>
  <c r="DD1284" i="7"/>
  <c r="AZ1284" i="7" s="1"/>
  <c r="BJ1289" i="7"/>
  <c r="G1289" i="7"/>
  <c r="BJ1314" i="7"/>
  <c r="G1314" i="7"/>
  <c r="CF1315" i="7"/>
  <c r="AB1315" i="7" s="1"/>
  <c r="T1315" i="7"/>
  <c r="BZ1315" i="7"/>
  <c r="V1315" i="7" s="1"/>
  <c r="BU1345" i="7"/>
  <c r="Q1345" i="7" s="1"/>
  <c r="E1345" i="7"/>
  <c r="BU1353" i="7"/>
  <c r="Q1353" i="7" s="1"/>
  <c r="E1353" i="7"/>
  <c r="CC1360" i="7"/>
  <c r="BU1361" i="7"/>
  <c r="Q1361" i="7" s="1"/>
  <c r="E1361" i="7"/>
  <c r="BH725" i="7"/>
  <c r="BH733" i="7"/>
  <c r="BX743" i="7"/>
  <c r="D743" i="7"/>
  <c r="CH743" i="7"/>
  <c r="BX751" i="7"/>
  <c r="D751" i="7"/>
  <c r="CH751" i="7"/>
  <c r="D767" i="7"/>
  <c r="CH767" i="7"/>
  <c r="BX775" i="7"/>
  <c r="D775" i="7"/>
  <c r="CH775" i="7"/>
  <c r="BX783" i="7"/>
  <c r="D783" i="7"/>
  <c r="CH783" i="7"/>
  <c r="BX799" i="7"/>
  <c r="CE799" i="7" s="1"/>
  <c r="AA799" i="7" s="1"/>
  <c r="D799" i="7"/>
  <c r="CH799" i="7"/>
  <c r="D807" i="7"/>
  <c r="CH807" i="7"/>
  <c r="BX815" i="7"/>
  <c r="D815" i="7"/>
  <c r="CH815" i="7"/>
  <c r="BX823" i="7"/>
  <c r="D823" i="7"/>
  <c r="BX831" i="7"/>
  <c r="D831" i="7"/>
  <c r="CH831" i="7"/>
  <c r="BX862" i="7"/>
  <c r="D862" i="7"/>
  <c r="CH862" i="7"/>
  <c r="BX870" i="7"/>
  <c r="D870" i="7"/>
  <c r="CH870" i="7"/>
  <c r="CZ886" i="7"/>
  <c r="AV886" i="7" s="1"/>
  <c r="BX886" i="7"/>
  <c r="DC886" i="7"/>
  <c r="AY886" i="7" s="1"/>
  <c r="BJ905" i="7"/>
  <c r="G908" i="7"/>
  <c r="CZ908" i="7"/>
  <c r="AV908" i="7" s="1"/>
  <c r="CZ917" i="7"/>
  <c r="AV917" i="7" s="1"/>
  <c r="BJ928" i="7"/>
  <c r="G943" i="7"/>
  <c r="BJ953" i="7"/>
  <c r="G956" i="7"/>
  <c r="CZ956" i="7"/>
  <c r="AV956" i="7" s="1"/>
  <c r="G967" i="7"/>
  <c r="BJ977" i="7"/>
  <c r="G980" i="7"/>
  <c r="CZ980" i="7"/>
  <c r="AV980" i="7" s="1"/>
  <c r="G991" i="7"/>
  <c r="BJ1001" i="7"/>
  <c r="G1004" i="7"/>
  <c r="CZ1004" i="7"/>
  <c r="AV1004" i="7" s="1"/>
  <c r="CZ1013" i="7"/>
  <c r="AV1013" i="7" s="1"/>
  <c r="CZ1014" i="7"/>
  <c r="AV1014" i="7" s="1"/>
  <c r="BJ1033" i="7"/>
  <c r="G1036" i="7"/>
  <c r="CZ1036" i="7"/>
  <c r="AV1036" i="7" s="1"/>
  <c r="CZ1062" i="7"/>
  <c r="AV1062" i="7" s="1"/>
  <c r="BX1062" i="7"/>
  <c r="DC1062" i="7"/>
  <c r="AY1062" i="7" s="1"/>
  <c r="BJ1072" i="7"/>
  <c r="G1087" i="7"/>
  <c r="BJ1097" i="7"/>
  <c r="G1100" i="7"/>
  <c r="CZ1100" i="7"/>
  <c r="AV1100" i="7" s="1"/>
  <c r="CZ1126" i="7"/>
  <c r="AV1126" i="7" s="1"/>
  <c r="BX1126" i="7"/>
  <c r="DC1126" i="7"/>
  <c r="AY1126" i="7" s="1"/>
  <c r="BJ1136" i="7"/>
  <c r="CC1148" i="7"/>
  <c r="G1151" i="7"/>
  <c r="CB1158" i="7"/>
  <c r="X1158" i="7" s="1"/>
  <c r="BJ1161" i="7"/>
  <c r="G1164" i="7"/>
  <c r="W1164" i="7"/>
  <c r="CZ1164" i="7"/>
  <c r="AV1164" i="7" s="1"/>
  <c r="CC1168" i="7"/>
  <c r="CA1171" i="7"/>
  <c r="CB1172" i="7"/>
  <c r="X1172" i="7" s="1"/>
  <c r="DC1179" i="7"/>
  <c r="AY1179" i="7" s="1"/>
  <c r="Y1180" i="7"/>
  <c r="BX1180" i="7"/>
  <c r="DD1180" i="7"/>
  <c r="AZ1180" i="7" s="1"/>
  <c r="CC1183" i="7"/>
  <c r="DE1191" i="7"/>
  <c r="BA1191" i="7" s="1"/>
  <c r="CA1194" i="7"/>
  <c r="CA1196" i="7"/>
  <c r="BJ1200" i="7"/>
  <c r="DC1201" i="7"/>
  <c r="AY1201" i="7" s="1"/>
  <c r="DC1202" i="7"/>
  <c r="AY1202" i="7" s="1"/>
  <c r="DE1206" i="7"/>
  <c r="BA1206" i="7" s="1"/>
  <c r="CC1212" i="7"/>
  <c r="W1214" i="7"/>
  <c r="G1215" i="7"/>
  <c r="BX1216" i="7"/>
  <c r="DF1216" i="7"/>
  <c r="BB1216" i="7" s="1"/>
  <c r="BX1219" i="7"/>
  <c r="DD1219" i="7"/>
  <c r="AZ1219" i="7" s="1"/>
  <c r="DE1220" i="7"/>
  <c r="BA1220" i="7" s="1"/>
  <c r="CB1222" i="7"/>
  <c r="X1222" i="7" s="1"/>
  <c r="BJ1225" i="7"/>
  <c r="G1228" i="7"/>
  <c r="CZ1228" i="7"/>
  <c r="AV1228" i="7" s="1"/>
  <c r="DD1230" i="7"/>
  <c r="AZ1230" i="7" s="1"/>
  <c r="CA1231" i="7"/>
  <c r="DF1231" i="7"/>
  <c r="BB1231" i="7" s="1"/>
  <c r="T1232" i="7"/>
  <c r="CC1232" i="7"/>
  <c r="CA1235" i="7"/>
  <c r="CB1236" i="7"/>
  <c r="X1236" i="7" s="1"/>
  <c r="BX1241" i="7"/>
  <c r="BX1242" i="7"/>
  <c r="DD1242" i="7"/>
  <c r="AZ1242" i="7" s="1"/>
  <c r="DC1243" i="7"/>
  <c r="AY1243" i="7" s="1"/>
  <c r="Y1244" i="7"/>
  <c r="BX1244" i="7"/>
  <c r="CE1244" i="7" s="1"/>
  <c r="AA1244" i="7" s="1"/>
  <c r="DD1244" i="7"/>
  <c r="AZ1244" i="7" s="1"/>
  <c r="BZ1245" i="7"/>
  <c r="V1245" i="7" s="1"/>
  <c r="CZ1254" i="7"/>
  <c r="AV1254" i="7" s="1"/>
  <c r="BX1254" i="7"/>
  <c r="DC1254" i="7"/>
  <c r="AY1254" i="7" s="1"/>
  <c r="DE1255" i="7"/>
  <c r="BA1255" i="7" s="1"/>
  <c r="BX1258" i="7"/>
  <c r="DD1260" i="7"/>
  <c r="AZ1260" i="7" s="1"/>
  <c r="DF1266" i="7"/>
  <c r="BB1266" i="7" s="1"/>
  <c r="CC1266" i="7"/>
  <c r="DE1266" i="7"/>
  <c r="BA1266" i="7" s="1"/>
  <c r="CB1266" i="7"/>
  <c r="X1266" i="7" s="1"/>
  <c r="F1266" i="7"/>
  <c r="CZ1266" i="7"/>
  <c r="AV1266" i="7" s="1"/>
  <c r="BZ1274" i="7"/>
  <c r="V1274" i="7" s="1"/>
  <c r="CC1277" i="7"/>
  <c r="DF1280" i="7"/>
  <c r="BB1280" i="7" s="1"/>
  <c r="CC1280" i="7"/>
  <c r="DE1280" i="7"/>
  <c r="BA1280" i="7" s="1"/>
  <c r="CB1280" i="7"/>
  <c r="X1280" i="7" s="1"/>
  <c r="CA1280" i="7"/>
  <c r="DD1280" i="7"/>
  <c r="AZ1280" i="7" s="1"/>
  <c r="BX1280" i="7"/>
  <c r="DC1280" i="7"/>
  <c r="AY1280" i="7" s="1"/>
  <c r="F1280" i="7"/>
  <c r="DF1288" i="7"/>
  <c r="BB1288" i="7" s="1"/>
  <c r="CC1288" i="7"/>
  <c r="DE1288" i="7"/>
  <c r="BA1288" i="7" s="1"/>
  <c r="CB1288" i="7"/>
  <c r="X1288" i="7" s="1"/>
  <c r="DC1288" i="7"/>
  <c r="AY1288" i="7" s="1"/>
  <c r="F1288" i="7"/>
  <c r="CF1290" i="7"/>
  <c r="AB1290" i="7" s="1"/>
  <c r="T1290" i="7"/>
  <c r="BZ1290" i="7"/>
  <c r="V1290" i="7" s="1"/>
  <c r="CZ1293" i="7"/>
  <c r="AV1293" i="7" s="1"/>
  <c r="BX1293" i="7"/>
  <c r="DE1293" i="7"/>
  <c r="BA1293" i="7" s="1"/>
  <c r="DD1293" i="7"/>
  <c r="AZ1293" i="7" s="1"/>
  <c r="BJ1301" i="7"/>
  <c r="G1301" i="7"/>
  <c r="BJ1312" i="7"/>
  <c r="G1312" i="7"/>
  <c r="BU1346" i="7"/>
  <c r="Q1346" i="7" s="1"/>
  <c r="E1346" i="7"/>
  <c r="BU1354" i="7"/>
  <c r="Q1354" i="7" s="1"/>
  <c r="E1354" i="7"/>
  <c r="BU1362" i="7"/>
  <c r="Q1362" i="7" s="1"/>
  <c r="E1362" i="7"/>
  <c r="CH742" i="7"/>
  <c r="BX758" i="7"/>
  <c r="D758" i="7"/>
  <c r="CH758" i="7"/>
  <c r="BX774" i="7"/>
  <c r="D774" i="7"/>
  <c r="CH774" i="7"/>
  <c r="BX782" i="7"/>
  <c r="D782" i="7"/>
  <c r="CH782" i="7"/>
  <c r="BX790" i="7"/>
  <c r="D790" i="7"/>
  <c r="CH790" i="7"/>
  <c r="BX798" i="7"/>
  <c r="D798" i="7"/>
  <c r="CH798" i="7"/>
  <c r="BX806" i="7"/>
  <c r="CE806" i="7" s="1"/>
  <c r="AA806" i="7" s="1"/>
  <c r="D806" i="7"/>
  <c r="CH806" i="7"/>
  <c r="BX822" i="7"/>
  <c r="D822" i="7"/>
  <c r="CH822" i="7"/>
  <c r="BX830" i="7"/>
  <c r="D830" i="7"/>
  <c r="CH830" i="7"/>
  <c r="BX861" i="7"/>
  <c r="D861" i="7"/>
  <c r="CH861" i="7"/>
  <c r="BX869" i="7"/>
  <c r="D869" i="7"/>
  <c r="CH869" i="7"/>
  <c r="CZ942" i="7"/>
  <c r="AV942" i="7" s="1"/>
  <c r="BX942" i="7"/>
  <c r="DC942" i="7"/>
  <c r="AY942" i="7" s="1"/>
  <c r="CZ990" i="7"/>
  <c r="AV990" i="7" s="1"/>
  <c r="BX990" i="7"/>
  <c r="CE990" i="7" s="1"/>
  <c r="AA990" i="7" s="1"/>
  <c r="DC990" i="7"/>
  <c r="AY990" i="7" s="1"/>
  <c r="CF1037" i="7"/>
  <c r="AB1037" i="7" s="1"/>
  <c r="CE1053" i="7"/>
  <c r="AA1053" i="7" s="1"/>
  <c r="CZ1086" i="7"/>
  <c r="AV1086" i="7" s="1"/>
  <c r="BX1086" i="7"/>
  <c r="DC1086" i="7"/>
  <c r="AY1086" i="7" s="1"/>
  <c r="CF1101" i="7"/>
  <c r="AB1101" i="7" s="1"/>
  <c r="T1101" i="7"/>
  <c r="W1149" i="7"/>
  <c r="BX1150" i="7"/>
  <c r="CC1158" i="7"/>
  <c r="F1171" i="7"/>
  <c r="CB1171" i="7"/>
  <c r="X1171" i="7" s="1"/>
  <c r="BX1179" i="7"/>
  <c r="CE1179" i="7" s="1"/>
  <c r="AA1179" i="7" s="1"/>
  <c r="DD1179" i="7"/>
  <c r="AZ1179" i="7" s="1"/>
  <c r="CA1191" i="7"/>
  <c r="DF1191" i="7"/>
  <c r="BB1191" i="7" s="1"/>
  <c r="BX1201" i="7"/>
  <c r="DF1201" i="7"/>
  <c r="BB1201" i="7" s="1"/>
  <c r="BX1202" i="7"/>
  <c r="DD1202" i="7"/>
  <c r="AZ1202" i="7" s="1"/>
  <c r="CA1206" i="7"/>
  <c r="DF1206" i="7"/>
  <c r="BB1206" i="7" s="1"/>
  <c r="W1213" i="7"/>
  <c r="CZ1214" i="7"/>
  <c r="AV1214" i="7" s="1"/>
  <c r="BX1214" i="7"/>
  <c r="DC1214" i="7"/>
  <c r="AY1214" i="7" s="1"/>
  <c r="CB1216" i="7"/>
  <c r="X1216" i="7" s="1"/>
  <c r="DE1219" i="7"/>
  <c r="BA1219" i="7" s="1"/>
  <c r="CA1220" i="7"/>
  <c r="CC1222" i="7"/>
  <c r="CB1231" i="7"/>
  <c r="X1231" i="7" s="1"/>
  <c r="F1235" i="7"/>
  <c r="CB1235" i="7"/>
  <c r="X1235" i="7" s="1"/>
  <c r="DF1240" i="7"/>
  <c r="BB1240" i="7" s="1"/>
  <c r="BX1243" i="7"/>
  <c r="DD1243" i="7"/>
  <c r="AZ1243" i="7" s="1"/>
  <c r="CA1255" i="7"/>
  <c r="DF1255" i="7"/>
  <c r="BB1255" i="7" s="1"/>
  <c r="CA1258" i="7"/>
  <c r="G1265" i="7"/>
  <c r="BJ1265" i="7"/>
  <c r="BJ1268" i="7"/>
  <c r="G1268" i="7"/>
  <c r="F1284" i="7"/>
  <c r="W1290" i="7"/>
  <c r="DF1296" i="7"/>
  <c r="BB1296" i="7" s="1"/>
  <c r="CC1296" i="7"/>
  <c r="DE1296" i="7"/>
  <c r="BA1296" i="7" s="1"/>
  <c r="CB1296" i="7"/>
  <c r="X1296" i="7" s="1"/>
  <c r="F1296" i="7"/>
  <c r="CA1296" i="7"/>
  <c r="DD1296" i="7"/>
  <c r="AZ1296" i="7" s="1"/>
  <c r="BX1296" i="7"/>
  <c r="DC1296" i="7"/>
  <c r="AY1296" i="7" s="1"/>
  <c r="CZ1296" i="7"/>
  <c r="AV1296" i="7" s="1"/>
  <c r="DD1310" i="7"/>
  <c r="AZ1310" i="7" s="1"/>
  <c r="CA1310" i="7"/>
  <c r="CC1310" i="7"/>
  <c r="CB1310" i="7"/>
  <c r="X1310" i="7" s="1"/>
  <c r="DF1310" i="7"/>
  <c r="BB1310" i="7" s="1"/>
  <c r="DE1310" i="7"/>
  <c r="BA1310" i="7" s="1"/>
  <c r="BU1339" i="7"/>
  <c r="Q1339" i="7" s="1"/>
  <c r="E1339" i="7"/>
  <c r="BU1347" i="7"/>
  <c r="Q1347" i="7" s="1"/>
  <c r="E1347" i="7"/>
  <c r="BU1355" i="7"/>
  <c r="Q1355" i="7" s="1"/>
  <c r="E1355" i="7"/>
  <c r="BU1363" i="7"/>
  <c r="Q1363" i="7" s="1"/>
  <c r="E1363" i="7"/>
  <c r="CE1261" i="7"/>
  <c r="AA1261" i="7" s="1"/>
  <c r="F1281" i="7"/>
  <c r="CC1282" i="7"/>
  <c r="DE1290" i="7"/>
  <c r="BA1290" i="7" s="1"/>
  <c r="G1298" i="7"/>
  <c r="CZ1298" i="7"/>
  <c r="AV1298" i="7" s="1"/>
  <c r="CB1306" i="7"/>
  <c r="X1306" i="7" s="1"/>
  <c r="E1318" i="7"/>
  <c r="BX1318" i="7"/>
  <c r="BP1318" i="7" s="1"/>
  <c r="E1320" i="7"/>
  <c r="BX1320" i="7"/>
  <c r="E1321" i="7"/>
  <c r="BX1321" i="7"/>
  <c r="BP1321" i="7" s="1"/>
  <c r="CA1321" i="7" s="1"/>
  <c r="E1322" i="7"/>
  <c r="E1323" i="7"/>
  <c r="BX1323" i="7"/>
  <c r="E1324" i="7"/>
  <c r="BX1324" i="7"/>
  <c r="E1325" i="7"/>
  <c r="BX1325" i="7"/>
  <c r="BP1325" i="7" s="1"/>
  <c r="E1326" i="7"/>
  <c r="BX1326" i="7"/>
  <c r="BP1326" i="7" s="1"/>
  <c r="CA1326" i="7" s="1"/>
  <c r="E1327" i="7"/>
  <c r="E1328" i="7"/>
  <c r="BX1328" i="7"/>
  <c r="E1329" i="7"/>
  <c r="BX1329" i="7"/>
  <c r="BP1329" i="7" s="1"/>
  <c r="CA1329" i="7" s="1"/>
  <c r="E1330" i="7"/>
  <c r="BX1330" i="7"/>
  <c r="E1331" i="7"/>
  <c r="BX1331" i="7"/>
  <c r="BP1331" i="7" s="1"/>
  <c r="E1332" i="7"/>
  <c r="E1333" i="7"/>
  <c r="BX1333" i="7"/>
  <c r="E1334" i="7"/>
  <c r="BX1334" i="7"/>
  <c r="E1335" i="7"/>
  <c r="BX1335" i="7"/>
  <c r="E1337" i="7"/>
  <c r="BX1337" i="7"/>
  <c r="BI1338" i="7"/>
  <c r="CF1338" i="7"/>
  <c r="AB1338" i="7" s="1"/>
  <c r="BH1367" i="7"/>
  <c r="CC1367" i="7" s="1"/>
  <c r="G1367" i="7"/>
  <c r="BI1377" i="7"/>
  <c r="BH1377" i="7" s="1"/>
  <c r="G1377" i="7"/>
  <c r="CG1378" i="7"/>
  <c r="AC1378" i="7" s="1"/>
  <c r="E1378" i="7"/>
  <c r="E1385" i="7"/>
  <c r="CG1385" i="7"/>
  <c r="AC1385" i="7" s="1"/>
  <c r="CG1411" i="7"/>
  <c r="AC1411" i="7" s="1"/>
  <c r="E1438" i="7"/>
  <c r="E1503" i="7"/>
  <c r="DF1297" i="7"/>
  <c r="BB1297" i="7" s="1"/>
  <c r="CC1297" i="7"/>
  <c r="CZ1297" i="7"/>
  <c r="AV1297" i="7" s="1"/>
  <c r="DC1298" i="7"/>
  <c r="AY1298" i="7" s="1"/>
  <c r="CZ1309" i="7"/>
  <c r="AV1309" i="7" s="1"/>
  <c r="DD1309" i="7"/>
  <c r="AZ1309" i="7" s="1"/>
  <c r="CE1315" i="7"/>
  <c r="AA1315" i="7" s="1"/>
  <c r="P1338" i="7"/>
  <c r="BH1339" i="7"/>
  <c r="G1339" i="7"/>
  <c r="BH1340" i="7"/>
  <c r="CC1340" i="7" s="1"/>
  <c r="G1340" i="7"/>
  <c r="BH1341" i="7"/>
  <c r="BX1341" i="7" s="1"/>
  <c r="BP1341" i="7" s="1"/>
  <c r="G1341" i="7"/>
  <c r="BH1342" i="7"/>
  <c r="G1342" i="7"/>
  <c r="BH1343" i="7"/>
  <c r="G1343" i="7"/>
  <c r="BH1344" i="7"/>
  <c r="G1344" i="7"/>
  <c r="BH1345" i="7"/>
  <c r="CC1345" i="7" s="1"/>
  <c r="G1345" i="7"/>
  <c r="BH1346" i="7"/>
  <c r="BX1346" i="7" s="1"/>
  <c r="G1346" i="7"/>
  <c r="BH1347" i="7"/>
  <c r="BX1347" i="7" s="1"/>
  <c r="G1347" i="7"/>
  <c r="BH1348" i="7"/>
  <c r="CC1348" i="7" s="1"/>
  <c r="G1348" i="7"/>
  <c r="BH1349" i="7"/>
  <c r="G1349" i="7"/>
  <c r="BH1350" i="7"/>
  <c r="G1350" i="7"/>
  <c r="BH1351" i="7"/>
  <c r="G1351" i="7"/>
  <c r="BH1352" i="7"/>
  <c r="G1352" i="7"/>
  <c r="BH1353" i="7"/>
  <c r="BX1353" i="7" s="1"/>
  <c r="G1353" i="7"/>
  <c r="BH1354" i="7"/>
  <c r="G1354" i="7"/>
  <c r="BH1355" i="7"/>
  <c r="G1355" i="7"/>
  <c r="BH1356" i="7"/>
  <c r="BX1356" i="7" s="1"/>
  <c r="G1356" i="7"/>
  <c r="BH1357" i="7"/>
  <c r="BX1357" i="7" s="1"/>
  <c r="G1357" i="7"/>
  <c r="BH1358" i="7"/>
  <c r="BX1358" i="7" s="1"/>
  <c r="G1358" i="7"/>
  <c r="BH1359" i="7"/>
  <c r="BX1359" i="7" s="1"/>
  <c r="G1359" i="7"/>
  <c r="BH1360" i="7"/>
  <c r="G1360" i="7"/>
  <c r="BH1361" i="7"/>
  <c r="G1361" i="7"/>
  <c r="BH1362" i="7"/>
  <c r="BX1362" i="7" s="1"/>
  <c r="G1362" i="7"/>
  <c r="BH1363" i="7"/>
  <c r="G1363" i="7"/>
  <c r="BH1364" i="7"/>
  <c r="G1364" i="7"/>
  <c r="BH1365" i="7"/>
  <c r="G1365" i="7"/>
  <c r="BH1366" i="7"/>
  <c r="G1366" i="7"/>
  <c r="CG1373" i="7"/>
  <c r="AC1373" i="7" s="1"/>
  <c r="E1414" i="7"/>
  <c r="CG1414" i="7"/>
  <c r="AC1414" i="7" s="1"/>
  <c r="E1416" i="7"/>
  <c r="E1447" i="7"/>
  <c r="D1479" i="7"/>
  <c r="CF1479" i="7"/>
  <c r="AB1479" i="7" s="1"/>
  <c r="DI1479" i="7"/>
  <c r="BE1479" i="7" s="1"/>
  <c r="D1511" i="7"/>
  <c r="BX1298" i="7"/>
  <c r="DD1298" i="7"/>
  <c r="AZ1298" i="7" s="1"/>
  <c r="BX1308" i="7"/>
  <c r="DE1309" i="7"/>
  <c r="BA1309" i="7" s="1"/>
  <c r="P1318" i="7"/>
  <c r="P1320" i="7"/>
  <c r="P1323" i="7"/>
  <c r="P1326" i="7"/>
  <c r="P1334" i="7"/>
  <c r="P1335" i="7"/>
  <c r="G1338" i="7"/>
  <c r="E1373" i="7"/>
  <c r="E1387" i="7"/>
  <c r="E1401" i="7"/>
  <c r="CG1401" i="7"/>
  <c r="AC1401" i="7" s="1"/>
  <c r="E1475" i="7"/>
  <c r="E1514" i="7"/>
  <c r="DD1278" i="7"/>
  <c r="AZ1278" i="7" s="1"/>
  <c r="CA1278" i="7"/>
  <c r="DC1278" i="7"/>
  <c r="AY1278" i="7" s="1"/>
  <c r="F1278" i="7"/>
  <c r="CZ1278" i="7"/>
  <c r="AV1278" i="7" s="1"/>
  <c r="DF1281" i="7"/>
  <c r="BB1281" i="7" s="1"/>
  <c r="CC1281" i="7"/>
  <c r="CZ1281" i="7"/>
  <c r="AV1281" i="7" s="1"/>
  <c r="DC1282" i="7"/>
  <c r="AY1282" i="7" s="1"/>
  <c r="CD1290" i="7"/>
  <c r="Z1290" i="7" s="1"/>
  <c r="BX1297" i="7"/>
  <c r="DD1297" i="7"/>
  <c r="AZ1297" i="7" s="1"/>
  <c r="DE1298" i="7"/>
  <c r="BA1298" i="7" s="1"/>
  <c r="DE1303" i="7"/>
  <c r="BA1303" i="7" s="1"/>
  <c r="CB1303" i="7"/>
  <c r="X1303" i="7" s="1"/>
  <c r="DD1303" i="7"/>
  <c r="AZ1303" i="7" s="1"/>
  <c r="CA1303" i="7"/>
  <c r="CZ1303" i="7"/>
  <c r="AV1303" i="7" s="1"/>
  <c r="DF1304" i="7"/>
  <c r="BB1304" i="7" s="1"/>
  <c r="CC1304" i="7"/>
  <c r="DE1304" i="7"/>
  <c r="BA1304" i="7" s="1"/>
  <c r="CB1304" i="7"/>
  <c r="X1304" i="7" s="1"/>
  <c r="CZ1304" i="7"/>
  <c r="AV1304" i="7" s="1"/>
  <c r="DF1309" i="7"/>
  <c r="BB1309" i="7" s="1"/>
  <c r="BH1369" i="7"/>
  <c r="CC1369" i="7" s="1"/>
  <c r="G1369" i="7"/>
  <c r="E1393" i="7"/>
  <c r="CG1393" i="7"/>
  <c r="AC1393" i="7" s="1"/>
  <c r="E1464" i="7"/>
  <c r="E1506" i="7"/>
  <c r="DD1272" i="7"/>
  <c r="AZ1272" i="7" s="1"/>
  <c r="CA1272" i="7"/>
  <c r="DC1272" i="7"/>
  <c r="AY1272" i="7" s="1"/>
  <c r="F1272" i="7"/>
  <c r="CZ1272" i="7"/>
  <c r="AV1272" i="7" s="1"/>
  <c r="DE1278" i="7"/>
  <c r="BA1278" i="7" s="1"/>
  <c r="DC1281" i="7"/>
  <c r="AY1281" i="7" s="1"/>
  <c r="BX1282" i="7"/>
  <c r="DD1282" i="7"/>
  <c r="AZ1282" i="7" s="1"/>
  <c r="CZ1292" i="7"/>
  <c r="AV1292" i="7" s="1"/>
  <c r="BX1292" i="7"/>
  <c r="CE1292" i="7" s="1"/>
  <c r="AA1292" i="7" s="1"/>
  <c r="DC1292" i="7"/>
  <c r="AY1292" i="7" s="1"/>
  <c r="DE1297" i="7"/>
  <c r="BA1297" i="7" s="1"/>
  <c r="CA1298" i="7"/>
  <c r="DF1298" i="7"/>
  <c r="BB1298" i="7" s="1"/>
  <c r="DC1303" i="7"/>
  <c r="AY1303" i="7" s="1"/>
  <c r="DC1304" i="7"/>
  <c r="AY1304" i="7" s="1"/>
  <c r="DF1305" i="7"/>
  <c r="BB1305" i="7" s="1"/>
  <c r="CC1305" i="7"/>
  <c r="CZ1305" i="7"/>
  <c r="AV1305" i="7" s="1"/>
  <c r="DC1306" i="7"/>
  <c r="AY1306" i="7" s="1"/>
  <c r="CB1309" i="7"/>
  <c r="X1309" i="7" s="1"/>
  <c r="CC1318" i="7"/>
  <c r="CC1319" i="7"/>
  <c r="CC1320" i="7"/>
  <c r="CC1321" i="7"/>
  <c r="CC1323" i="7"/>
  <c r="CC1325" i="7"/>
  <c r="CC1326" i="7"/>
  <c r="CC1328" i="7"/>
  <c r="CC1329" i="7"/>
  <c r="CC1330" i="7"/>
  <c r="CC1331" i="7"/>
  <c r="CC1334" i="7"/>
  <c r="CC1336" i="7"/>
  <c r="CC1337" i="7"/>
  <c r="CG1376" i="7"/>
  <c r="AC1376" i="7" s="1"/>
  <c r="E1403" i="7"/>
  <c r="CG1403" i="7"/>
  <c r="AC1403" i="7" s="1"/>
  <c r="DD1461" i="7"/>
  <c r="AZ1461" i="7" s="1"/>
  <c r="D1461" i="7"/>
  <c r="E1473" i="7"/>
  <c r="DE1272" i="7"/>
  <c r="BA1272" i="7" s="1"/>
  <c r="CD1274" i="7"/>
  <c r="Z1274" i="7" s="1"/>
  <c r="G1277" i="7"/>
  <c r="BX1278" i="7"/>
  <c r="DF1278" i="7"/>
  <c r="BB1278" i="7" s="1"/>
  <c r="BX1281" i="7"/>
  <c r="DD1281" i="7"/>
  <c r="AZ1281" i="7" s="1"/>
  <c r="DE1282" i="7"/>
  <c r="BA1282" i="7" s="1"/>
  <c r="BJ1287" i="7"/>
  <c r="CZ1290" i="7"/>
  <c r="AV1290" i="7" s="1"/>
  <c r="DD1292" i="7"/>
  <c r="AZ1292" i="7" s="1"/>
  <c r="CA1297" i="7"/>
  <c r="CB1298" i="7"/>
  <c r="X1298" i="7" s="1"/>
  <c r="BX1303" i="7"/>
  <c r="DF1303" i="7"/>
  <c r="BB1303" i="7" s="1"/>
  <c r="BX1304" i="7"/>
  <c r="DD1304" i="7"/>
  <c r="AZ1304" i="7" s="1"/>
  <c r="DC1305" i="7"/>
  <c r="AY1305" i="7" s="1"/>
  <c r="BX1306" i="7"/>
  <c r="DD1306" i="7"/>
  <c r="AZ1306" i="7" s="1"/>
  <c r="CC1309" i="7"/>
  <c r="W1315" i="7"/>
  <c r="CF1318" i="7"/>
  <c r="AB1318" i="7" s="1"/>
  <c r="CF1319" i="7"/>
  <c r="AB1319" i="7" s="1"/>
  <c r="CF1320" i="7"/>
  <c r="AB1320" i="7" s="1"/>
  <c r="CF1321" i="7"/>
  <c r="AB1321" i="7" s="1"/>
  <c r="CF1323" i="7"/>
  <c r="AB1323" i="7" s="1"/>
  <c r="CF1325" i="7"/>
  <c r="AB1325" i="7" s="1"/>
  <c r="CF1326" i="7"/>
  <c r="AB1326" i="7" s="1"/>
  <c r="CF1327" i="7"/>
  <c r="AB1327" i="7" s="1"/>
  <c r="CF1328" i="7"/>
  <c r="AB1328" i="7" s="1"/>
  <c r="CF1329" i="7"/>
  <c r="AB1329" i="7" s="1"/>
  <c r="CF1330" i="7"/>
  <c r="AB1330" i="7" s="1"/>
  <c r="CF1331" i="7"/>
  <c r="AB1331" i="7" s="1"/>
  <c r="CF1333" i="7"/>
  <c r="AB1333" i="7" s="1"/>
  <c r="CF1334" i="7"/>
  <c r="AB1334" i="7" s="1"/>
  <c r="CF1335" i="7"/>
  <c r="AB1335" i="7" s="1"/>
  <c r="CF1336" i="7"/>
  <c r="AB1336" i="7" s="1"/>
  <c r="CF1337" i="7"/>
  <c r="AB1337" i="7" s="1"/>
  <c r="BU1369" i="7"/>
  <c r="Q1369" i="7" s="1"/>
  <c r="BH1370" i="7"/>
  <c r="BP1370" i="7" s="1"/>
  <c r="G1370" i="7"/>
  <c r="BI1379" i="7"/>
  <c r="BH1379" i="7" s="1"/>
  <c r="BI1382" i="7"/>
  <c r="BH1382" i="7" s="1"/>
  <c r="G1382" i="7"/>
  <c r="BI1384" i="7"/>
  <c r="CG1400" i="7"/>
  <c r="AC1400" i="7" s="1"/>
  <c r="E1400" i="7"/>
  <c r="E1409" i="7"/>
  <c r="CG1409" i="7"/>
  <c r="AC1409" i="7" s="1"/>
  <c r="E1428" i="7"/>
  <c r="E1437" i="7"/>
  <c r="E1441" i="7"/>
  <c r="BX1272" i="7"/>
  <c r="DF1272" i="7"/>
  <c r="BB1272" i="7" s="1"/>
  <c r="CZ1276" i="7"/>
  <c r="AV1276" i="7" s="1"/>
  <c r="BX1276" i="7"/>
  <c r="CE1276" i="7" s="1"/>
  <c r="AA1276" i="7" s="1"/>
  <c r="DC1276" i="7"/>
  <c r="AY1276" i="7" s="1"/>
  <c r="CB1278" i="7"/>
  <c r="X1278" i="7" s="1"/>
  <c r="DE1281" i="7"/>
  <c r="BA1281" i="7" s="1"/>
  <c r="CA1282" i="7"/>
  <c r="DE1292" i="7"/>
  <c r="BA1292" i="7" s="1"/>
  <c r="F1297" i="7"/>
  <c r="CB1297" i="7"/>
  <c r="X1297" i="7" s="1"/>
  <c r="BX1305" i="7"/>
  <c r="CE1305" i="7" s="1"/>
  <c r="AA1305" i="7" s="1"/>
  <c r="DD1305" i="7"/>
  <c r="AZ1305" i="7" s="1"/>
  <c r="BH1368" i="7"/>
  <c r="G1368" i="7"/>
  <c r="CG1392" i="7"/>
  <c r="AC1392" i="7" s="1"/>
  <c r="E1392" i="7"/>
  <c r="E1417" i="7"/>
  <c r="CG1417" i="7"/>
  <c r="AC1417" i="7" s="1"/>
  <c r="D1431" i="7"/>
  <c r="E1516" i="7"/>
  <c r="G1385" i="7"/>
  <c r="BH1397" i="7"/>
  <c r="CJ1397" i="7" s="1"/>
  <c r="E1402" i="7"/>
  <c r="CG1402" i="7"/>
  <c r="AC1402" i="7" s="1"/>
  <c r="G1417" i="7"/>
  <c r="BM1428" i="7"/>
  <c r="I1428" i="7" s="1"/>
  <c r="CZ1429" i="7"/>
  <c r="AV1429" i="7" s="1"/>
  <c r="G1429" i="7"/>
  <c r="BM1429" i="7"/>
  <c r="BM1438" i="7"/>
  <c r="BM1440" i="7"/>
  <c r="I1440" i="7" s="1"/>
  <c r="BM1464" i="7"/>
  <c r="I1464" i="7" s="1"/>
  <c r="G1489" i="7"/>
  <c r="BH1489" i="7"/>
  <c r="CF1489" i="7" s="1"/>
  <c r="AB1489" i="7" s="1"/>
  <c r="BI1489" i="7"/>
  <c r="BI1492" i="7"/>
  <c r="BH1492" i="7"/>
  <c r="CF1492" i="7" s="1"/>
  <c r="AB1492" i="7" s="1"/>
  <c r="G1492" i="7"/>
  <c r="G1506" i="7"/>
  <c r="BM1506" i="7"/>
  <c r="I1506" i="7" s="1"/>
  <c r="E1511" i="7"/>
  <c r="CZ1511" i="7"/>
  <c r="AV1511" i="7" s="1"/>
  <c r="BM1511" i="7"/>
  <c r="I1511" i="7" s="1"/>
  <c r="E1611" i="7"/>
  <c r="BH1611" i="7"/>
  <c r="BI1388" i="7"/>
  <c r="G1388" i="7"/>
  <c r="CG1389" i="7"/>
  <c r="AC1389" i="7" s="1"/>
  <c r="BH1398" i="7"/>
  <c r="BH1401" i="7"/>
  <c r="CJ1401" i="7" s="1"/>
  <c r="BH1403" i="7"/>
  <c r="E1431" i="7"/>
  <c r="G1437" i="7"/>
  <c r="BM1437" i="7"/>
  <c r="I1437" i="7" s="1"/>
  <c r="BH1437" i="7"/>
  <c r="G1457" i="7"/>
  <c r="BM1457" i="7"/>
  <c r="I1457" i="7" s="1"/>
  <c r="BI1457" i="7"/>
  <c r="BH1457" i="7"/>
  <c r="BH1460" i="7"/>
  <c r="BI1460" i="7"/>
  <c r="E1469" i="7"/>
  <c r="DC1469" i="7"/>
  <c r="AY1469" i="7" s="1"/>
  <c r="G1473" i="7"/>
  <c r="BH1473" i="7"/>
  <c r="BI1474" i="7"/>
  <c r="BH1474" i="7"/>
  <c r="G1474" i="7"/>
  <c r="DD1485" i="7"/>
  <c r="AZ1485" i="7" s="1"/>
  <c r="CF1485" i="7"/>
  <c r="AB1485" i="7" s="1"/>
  <c r="D1485" i="7"/>
  <c r="BI1490" i="7"/>
  <c r="BH1490" i="7"/>
  <c r="E1491" i="7"/>
  <c r="BI1494" i="7"/>
  <c r="CG1494" i="7" s="1"/>
  <c r="AC1494" i="7" s="1"/>
  <c r="G1494" i="7"/>
  <c r="BI1499" i="7"/>
  <c r="BH1499" i="7" s="1"/>
  <c r="D1547" i="7"/>
  <c r="BH1389" i="7"/>
  <c r="E1394" i="7"/>
  <c r="CG1394" i="7"/>
  <c r="AC1394" i="7" s="1"/>
  <c r="CG1408" i="7"/>
  <c r="AC1408" i="7" s="1"/>
  <c r="G1409" i="7"/>
  <c r="G1428" i="7"/>
  <c r="E1429" i="7"/>
  <c r="CZ1431" i="7"/>
  <c r="AV1431" i="7" s="1"/>
  <c r="G1431" i="7"/>
  <c r="BM1431" i="7"/>
  <c r="DD1431" i="7" s="1"/>
  <c r="AZ1431" i="7" s="1"/>
  <c r="BH1432" i="7"/>
  <c r="BH1434" i="7"/>
  <c r="G1434" i="7"/>
  <c r="BH1448" i="7"/>
  <c r="BI1448" i="7"/>
  <c r="BH1454" i="7"/>
  <c r="BI1454" i="7"/>
  <c r="BM1460" i="7"/>
  <c r="I1460" i="7" s="1"/>
  <c r="E1463" i="7"/>
  <c r="D1465" i="7"/>
  <c r="BH1466" i="7"/>
  <c r="G1466" i="7"/>
  <c r="CZ1469" i="7"/>
  <c r="AV1469" i="7" s="1"/>
  <c r="G1469" i="7"/>
  <c r="BM1469" i="7"/>
  <c r="BH1469" i="7"/>
  <c r="BM1473" i="7"/>
  <c r="I1473" i="7" s="1"/>
  <c r="BM1474" i="7"/>
  <c r="I1474" i="7" s="1"/>
  <c r="G1477" i="7"/>
  <c r="BI1477" i="7"/>
  <c r="CZ1477" i="7" s="1"/>
  <c r="AV1477" i="7" s="1"/>
  <c r="BH1477" i="7"/>
  <c r="CZ1479" i="7"/>
  <c r="AV1479" i="7" s="1"/>
  <c r="G1479" i="7"/>
  <c r="D1481" i="7"/>
  <c r="BM1490" i="7"/>
  <c r="I1490" i="7" s="1"/>
  <c r="CZ1491" i="7"/>
  <c r="AV1491" i="7" s="1"/>
  <c r="G1491" i="7"/>
  <c r="BM1494" i="7"/>
  <c r="I1494" i="7" s="1"/>
  <c r="E1495" i="7"/>
  <c r="G1496" i="7"/>
  <c r="BM1496" i="7"/>
  <c r="I1496" i="7" s="1"/>
  <c r="BH1496" i="7"/>
  <c r="CZ1496" i="7" s="1"/>
  <c r="AV1496" i="7" s="1"/>
  <c r="BM1499" i="7"/>
  <c r="I1499" i="7" s="1"/>
  <c r="DF1523" i="7"/>
  <c r="BB1523" i="7" s="1"/>
  <c r="DH1523" i="7"/>
  <c r="BD1523" i="7" s="1"/>
  <c r="G1524" i="7"/>
  <c r="BM1524" i="7"/>
  <c r="I1524" i="7" s="1"/>
  <c r="BI1524" i="7"/>
  <c r="E1537" i="7"/>
  <c r="BH1376" i="7"/>
  <c r="CJ1376" i="7" s="1"/>
  <c r="BI1380" i="7"/>
  <c r="BH1380" i="7" s="1"/>
  <c r="G1380" i="7"/>
  <c r="CG1381" i="7"/>
  <c r="AC1381" i="7" s="1"/>
  <c r="G1392" i="7"/>
  <c r="BH1393" i="7"/>
  <c r="BX1393" i="7" s="1"/>
  <c r="BH1408" i="7"/>
  <c r="BI1412" i="7"/>
  <c r="BH1412" i="7" s="1"/>
  <c r="G1412" i="7"/>
  <c r="CG1413" i="7"/>
  <c r="AC1413" i="7" s="1"/>
  <c r="G1414" i="7"/>
  <c r="BM1432" i="7"/>
  <c r="BM1434" i="7"/>
  <c r="I1434" i="7" s="1"/>
  <c r="BM1448" i="7"/>
  <c r="I1448" i="7" s="1"/>
  <c r="BM1454" i="7"/>
  <c r="I1454" i="7" s="1"/>
  <c r="D1455" i="7"/>
  <c r="G1463" i="7"/>
  <c r="BM1463" i="7"/>
  <c r="I1463" i="7" s="1"/>
  <c r="CC1463" i="7"/>
  <c r="BH1463" i="7"/>
  <c r="CZ1463" i="7" s="1"/>
  <c r="AV1463" i="7" s="1"/>
  <c r="BM1466" i="7"/>
  <c r="D1467" i="7"/>
  <c r="BH1475" i="7"/>
  <c r="BM1477" i="7"/>
  <c r="I1477" i="7" s="1"/>
  <c r="BI1480" i="7"/>
  <c r="BH1480" i="7"/>
  <c r="E1481" i="7"/>
  <c r="BI1482" i="7"/>
  <c r="BH1482" i="7"/>
  <c r="BM1491" i="7"/>
  <c r="E1496" i="7"/>
  <c r="BH1503" i="7"/>
  <c r="BH1514" i="7"/>
  <c r="BH1516" i="7"/>
  <c r="E1523" i="7"/>
  <c r="E1534" i="7"/>
  <c r="BH1381" i="7"/>
  <c r="CJ1381" i="7"/>
  <c r="E1386" i="7"/>
  <c r="CG1386" i="7"/>
  <c r="AC1386" i="7" s="1"/>
  <c r="G1401" i="7"/>
  <c r="BH1413" i="7"/>
  <c r="BH1444" i="7"/>
  <c r="G1445" i="7"/>
  <c r="BM1445" i="7"/>
  <c r="BH1445" i="7"/>
  <c r="BM1480" i="7"/>
  <c r="I1480" i="7" s="1"/>
  <c r="CZ1481" i="7"/>
  <c r="AV1481" i="7" s="1"/>
  <c r="G1481" i="7"/>
  <c r="BM1481" i="7"/>
  <c r="BM1482" i="7"/>
  <c r="I1482" i="7" s="1"/>
  <c r="D1483" i="7"/>
  <c r="E1483" i="7"/>
  <c r="DI1485" i="7"/>
  <c r="BE1485" i="7" s="1"/>
  <c r="D1495" i="7"/>
  <c r="BH1498" i="7"/>
  <c r="CZ1498" i="7" s="1"/>
  <c r="AV1498" i="7" s="1"/>
  <c r="BM1498" i="7"/>
  <c r="D1500" i="7"/>
  <c r="BM1514" i="7"/>
  <c r="I1514" i="7" s="1"/>
  <c r="CA1523" i="7"/>
  <c r="CH1523" i="7"/>
  <c r="CC1523" i="7"/>
  <c r="BX1523" i="7"/>
  <c r="G1523" i="7"/>
  <c r="CG1523" i="7"/>
  <c r="AC1523" i="7" s="1"/>
  <c r="CJ1523" i="7"/>
  <c r="BH1385" i="7"/>
  <c r="BH1387" i="7"/>
  <c r="CJ1387" i="7" s="1"/>
  <c r="BH1400" i="7"/>
  <c r="BX1400" i="7" s="1"/>
  <c r="BI1404" i="7"/>
  <c r="G1404" i="7"/>
  <c r="CG1405" i="7"/>
  <c r="AC1405" i="7" s="1"/>
  <c r="BH1414" i="7"/>
  <c r="BH1417" i="7"/>
  <c r="BH1441" i="7"/>
  <c r="BX1441" i="7" s="1"/>
  <c r="BH1442" i="7"/>
  <c r="BM1442" i="7"/>
  <c r="I1442" i="7" s="1"/>
  <c r="BI1442" i="7"/>
  <c r="G1443" i="7"/>
  <c r="BM1443" i="7"/>
  <c r="I1443" i="7" s="1"/>
  <c r="BI1443" i="7"/>
  <c r="BH1443" i="7"/>
  <c r="BH1447" i="7"/>
  <c r="CZ1447" i="7" s="1"/>
  <c r="AV1447" i="7" s="1"/>
  <c r="BH1470" i="7"/>
  <c r="G1470" i="7"/>
  <c r="BH1472" i="7"/>
  <c r="BI1472" i="7"/>
  <c r="G1472" i="7"/>
  <c r="G1475" i="7"/>
  <c r="BM1475" i="7"/>
  <c r="I1475" i="7" s="1"/>
  <c r="BI1478" i="7"/>
  <c r="BH1478" i="7"/>
  <c r="G1487" i="7"/>
  <c r="BI1487" i="7"/>
  <c r="BH1487" i="7"/>
  <c r="BI1502" i="7"/>
  <c r="BH1502" i="7" s="1"/>
  <c r="G1502" i="7"/>
  <c r="G1503" i="7"/>
  <c r="BM1503" i="7"/>
  <c r="CG1503" i="7" s="1"/>
  <c r="AC1503" i="7" s="1"/>
  <c r="G1516" i="7"/>
  <c r="BM1516" i="7"/>
  <c r="CG1516" i="7" s="1"/>
  <c r="AC1516" i="7" s="1"/>
  <c r="E1529" i="7"/>
  <c r="D1574" i="7"/>
  <c r="G1393" i="7"/>
  <c r="BH1405" i="7"/>
  <c r="E1410" i="7"/>
  <c r="CG1410" i="7"/>
  <c r="AC1410" i="7" s="1"/>
  <c r="G1451" i="7"/>
  <c r="BM1451" i="7"/>
  <c r="E1452" i="7"/>
  <c r="BH1456" i="7"/>
  <c r="BI1456" i="7"/>
  <c r="G1456" i="7"/>
  <c r="BM1456" i="7"/>
  <c r="I1456" i="7" s="1"/>
  <c r="BH1458" i="7"/>
  <c r="CZ1458" i="7" s="1"/>
  <c r="AV1458" i="7" s="1"/>
  <c r="BM1458" i="7"/>
  <c r="BX1461" i="7"/>
  <c r="G1461" i="7"/>
  <c r="BM1461" i="7"/>
  <c r="I1461" i="7" s="1"/>
  <c r="CC1461" i="7"/>
  <c r="E1466" i="7"/>
  <c r="BM1470" i="7"/>
  <c r="I1470" i="7" s="1"/>
  <c r="BI1476" i="7"/>
  <c r="BH1476" i="7"/>
  <c r="CZ1476" i="7" s="1"/>
  <c r="AV1476" i="7" s="1"/>
  <c r="BM1476" i="7"/>
  <c r="I1476" i="7" s="1"/>
  <c r="BM1478" i="7"/>
  <c r="I1478" i="7" s="1"/>
  <c r="BI1484" i="7"/>
  <c r="BH1484" i="7"/>
  <c r="BM1484" i="7"/>
  <c r="I1484" i="7" s="1"/>
  <c r="G1484" i="7"/>
  <c r="BM1487" i="7"/>
  <c r="I1487" i="7" s="1"/>
  <c r="BM1502" i="7"/>
  <c r="I1502" i="7" s="1"/>
  <c r="I1507" i="7"/>
  <c r="G1508" i="7"/>
  <c r="BM1508" i="7"/>
  <c r="I1508" i="7" s="1"/>
  <c r="BI1508" i="7"/>
  <c r="D1695" i="7"/>
  <c r="D1752" i="7"/>
  <c r="BH1392" i="7"/>
  <c r="CJ1392" i="7" s="1"/>
  <c r="BI1396" i="7"/>
  <c r="G1396" i="7"/>
  <c r="CG1397" i="7"/>
  <c r="AC1397" i="7" s="1"/>
  <c r="G1398" i="7"/>
  <c r="BH1406" i="7"/>
  <c r="BX1406" i="7" s="1"/>
  <c r="BH1409" i="7"/>
  <c r="BH1411" i="7"/>
  <c r="BH1428" i="7"/>
  <c r="CZ1428" i="7" s="1"/>
  <c r="AV1428" i="7" s="1"/>
  <c r="BH1438" i="7"/>
  <c r="G1438" i="7"/>
  <c r="BH1440" i="7"/>
  <c r="BI1440" i="7"/>
  <c r="CZ1440" i="7" s="1"/>
  <c r="AV1440" i="7" s="1"/>
  <c r="G1440" i="7"/>
  <c r="CZ1441" i="7"/>
  <c r="AV1441" i="7" s="1"/>
  <c r="G1441" i="7"/>
  <c r="BM1441" i="7"/>
  <c r="I1441" i="7" s="1"/>
  <c r="G1447" i="7"/>
  <c r="BM1447" i="7"/>
  <c r="BH1464" i="7"/>
  <c r="D1471" i="7"/>
  <c r="BH1506" i="7"/>
  <c r="CZ1506" i="7" s="1"/>
  <c r="AV1506" i="7" s="1"/>
  <c r="D1515" i="7"/>
  <c r="D1571" i="7"/>
  <c r="D1591" i="7"/>
  <c r="D1631" i="7"/>
  <c r="BM1518" i="7"/>
  <c r="I1518" i="7" s="1"/>
  <c r="BM1525" i="7"/>
  <c r="I1525" i="7" s="1"/>
  <c r="E1557" i="7"/>
  <c r="BH1563" i="7"/>
  <c r="E1563" i="7"/>
  <c r="BI1569" i="7"/>
  <c r="G1569" i="7"/>
  <c r="E1578" i="7"/>
  <c r="G1632" i="7"/>
  <c r="BM1632" i="7"/>
  <c r="I1632" i="7" s="1"/>
  <c r="BH1632" i="7"/>
  <c r="E1670" i="7"/>
  <c r="CG1738" i="7"/>
  <c r="AC1738" i="7" s="1"/>
  <c r="E1738" i="7"/>
  <c r="D1807" i="7"/>
  <c r="CJ1536" i="7"/>
  <c r="I1536" i="7"/>
  <c r="CH1536" i="7"/>
  <c r="CG1536" i="7"/>
  <c r="AC1536" i="7" s="1"/>
  <c r="CF1536" i="7"/>
  <c r="AB1536" i="7" s="1"/>
  <c r="CC1536" i="7"/>
  <c r="BH1537" i="7"/>
  <c r="CZ1537" i="7"/>
  <c r="AV1537" i="7" s="1"/>
  <c r="G1537" i="7"/>
  <c r="CF1654" i="7"/>
  <c r="AB1654" i="7" s="1"/>
  <c r="E1707" i="7"/>
  <c r="DH1725" i="7"/>
  <c r="BD1725" i="7" s="1"/>
  <c r="CA1725" i="7"/>
  <c r="DG1725" i="7"/>
  <c r="BC1725" i="7" s="1"/>
  <c r="D1725" i="7"/>
  <c r="BX1725" i="7"/>
  <c r="CF1725" i="7"/>
  <c r="AB1725" i="7" s="1"/>
  <c r="DI1725" i="7"/>
  <c r="BE1725" i="7" s="1"/>
  <c r="DF1725" i="7"/>
  <c r="BB1725" i="7" s="1"/>
  <c r="CC1725" i="7"/>
  <c r="DD1725" i="7"/>
  <c r="AZ1725" i="7" s="1"/>
  <c r="E1780" i="7"/>
  <c r="BH1780" i="7"/>
  <c r="E1807" i="7"/>
  <c r="E1571" i="7"/>
  <c r="CZ1571" i="7"/>
  <c r="AV1571" i="7" s="1"/>
  <c r="I1654" i="7"/>
  <c r="D1656" i="7"/>
  <c r="G1728" i="7"/>
  <c r="BM1728" i="7"/>
  <c r="I1728" i="7" s="1"/>
  <c r="BI1728" i="7"/>
  <c r="BH1529" i="7"/>
  <c r="CZ1529" i="7" s="1"/>
  <c r="AV1529" i="7" s="1"/>
  <c r="G1529" i="7"/>
  <c r="BH1534" i="7"/>
  <c r="CZ1534" i="7" s="1"/>
  <c r="AV1534" i="7" s="1"/>
  <c r="E1589" i="7"/>
  <c r="E1591" i="7"/>
  <c r="E1594" i="7"/>
  <c r="E1613" i="7"/>
  <c r="CG1613" i="7"/>
  <c r="AC1613" i="7" s="1"/>
  <c r="BI1631" i="7"/>
  <c r="CF1631" i="7"/>
  <c r="AB1631" i="7" s="1"/>
  <c r="G1631" i="7"/>
  <c r="BM1631" i="7"/>
  <c r="I1631" i="7" s="1"/>
  <c r="DE1648" i="7"/>
  <c r="BA1648" i="7" s="1"/>
  <c r="DH1648" i="7"/>
  <c r="BD1648" i="7" s="1"/>
  <c r="D1648" i="7"/>
  <c r="CG1681" i="7"/>
  <c r="AC1681" i="7" s="1"/>
  <c r="E1727" i="7"/>
  <c r="I1779" i="7"/>
  <c r="BM1787" i="7"/>
  <c r="I1787" i="7" s="1"/>
  <c r="G1787" i="7"/>
  <c r="BI1787" i="7"/>
  <c r="CA1787" i="7" s="1"/>
  <c r="BH1787" i="7"/>
  <c r="BM1529" i="7"/>
  <c r="I1529" i="7" s="1"/>
  <c r="BH1589" i="7"/>
  <c r="CZ1589" i="7" s="1"/>
  <c r="AV1589" i="7" s="1"/>
  <c r="G1589" i="7"/>
  <c r="BH1594" i="7"/>
  <c r="CZ1594" i="7" s="1"/>
  <c r="AV1594" i="7" s="1"/>
  <c r="BM1594" i="7"/>
  <c r="I1594" i="7" s="1"/>
  <c r="CG1594" i="7"/>
  <c r="AC1594" i="7" s="1"/>
  <c r="G1594" i="7"/>
  <c r="I1598" i="7"/>
  <c r="CJ1598" i="7"/>
  <c r="CG1598" i="7"/>
  <c r="AC1598" i="7" s="1"/>
  <c r="CF1598" i="7"/>
  <c r="AB1598" i="7" s="1"/>
  <c r="CC1598" i="7"/>
  <c r="DD1618" i="7"/>
  <c r="AZ1618" i="7" s="1"/>
  <c r="DG1625" i="7"/>
  <c r="BC1625" i="7" s="1"/>
  <c r="BH1676" i="7"/>
  <c r="E1676" i="7"/>
  <c r="I1532" i="7"/>
  <c r="CG1532" i="7"/>
  <c r="AC1532" i="7" s="1"/>
  <c r="G1534" i="7"/>
  <c r="G1535" i="7"/>
  <c r="BM1535" i="7"/>
  <c r="I1535" i="7" s="1"/>
  <c r="BI1535" i="7"/>
  <c r="BH1535" i="7" s="1"/>
  <c r="E1547" i="7"/>
  <c r="E1609" i="7"/>
  <c r="E1618" i="7"/>
  <c r="E1625" i="7"/>
  <c r="CA1625" i="7"/>
  <c r="CZ1625" i="7"/>
  <c r="AV1625" i="7" s="1"/>
  <c r="BX1625" i="7"/>
  <c r="DF1625" i="7"/>
  <c r="BB1625" i="7" s="1"/>
  <c r="DE1625" i="7"/>
  <c r="BA1625" i="7" s="1"/>
  <c r="DD1625" i="7"/>
  <c r="AZ1625" i="7" s="1"/>
  <c r="DC1625" i="7"/>
  <c r="AY1625" i="7" s="1"/>
  <c r="BI1636" i="7"/>
  <c r="BH1636" i="7"/>
  <c r="G1636" i="7"/>
  <c r="E1640" i="7"/>
  <c r="CZ1640" i="7"/>
  <c r="AV1640" i="7" s="1"/>
  <c r="I1642" i="7"/>
  <c r="E1644" i="7"/>
  <c r="G1680" i="7"/>
  <c r="BI1680" i="7"/>
  <c r="BH1680" i="7" s="1"/>
  <c r="BM1680" i="7"/>
  <c r="I1680" i="7" s="1"/>
  <c r="E1695" i="7"/>
  <c r="I1697" i="7"/>
  <c r="DE1725" i="7"/>
  <c r="BA1725" i="7" s="1"/>
  <c r="E1824" i="7"/>
  <c r="G1435" i="7"/>
  <c r="BM1435" i="7"/>
  <c r="BH1450" i="7"/>
  <c r="G1450" i="7"/>
  <c r="G1453" i="7"/>
  <c r="BM1453" i="7"/>
  <c r="I1453" i="7" s="1"/>
  <c r="BH1453" i="7"/>
  <c r="CZ1453" i="7" s="1"/>
  <c r="AV1453" i="7" s="1"/>
  <c r="G1459" i="7"/>
  <c r="BM1459" i="7"/>
  <c r="I1459" i="7" s="1"/>
  <c r="BI1459" i="7"/>
  <c r="BH1459" i="7"/>
  <c r="CZ1467" i="7"/>
  <c r="AV1467" i="7" s="1"/>
  <c r="G1467" i="7"/>
  <c r="BM1467" i="7"/>
  <c r="E1500" i="7"/>
  <c r="DC1501" i="7"/>
  <c r="AY1501" i="7" s="1"/>
  <c r="G1504" i="7"/>
  <c r="BM1504" i="7"/>
  <c r="BH1504" i="7"/>
  <c r="CC1504" i="7" s="1"/>
  <c r="CZ1515" i="7"/>
  <c r="AV1515" i="7" s="1"/>
  <c r="BI1519" i="7"/>
  <c r="BH1519" i="7" s="1"/>
  <c r="BM1519" i="7"/>
  <c r="I1519" i="7" s="1"/>
  <c r="G1519" i="7"/>
  <c r="BM1534" i="7"/>
  <c r="I1534" i="7" s="1"/>
  <c r="DF1536" i="7"/>
  <c r="BB1536" i="7" s="1"/>
  <c r="E1549" i="7"/>
  <c r="G1555" i="7"/>
  <c r="BM1555" i="7"/>
  <c r="I1555" i="7" s="1"/>
  <c r="BI1555" i="7"/>
  <c r="BH1609" i="7"/>
  <c r="CJ1609" i="7"/>
  <c r="CZ1609" i="7"/>
  <c r="AV1609" i="7" s="1"/>
  <c r="BX1609" i="7"/>
  <c r="BM1609" i="7"/>
  <c r="E1626" i="7"/>
  <c r="CZ1626" i="7"/>
  <c r="AV1626" i="7" s="1"/>
  <c r="BM1636" i="7"/>
  <c r="I1636" i="7" s="1"/>
  <c r="BX1701" i="7"/>
  <c r="D1701" i="7"/>
  <c r="I1717" i="7"/>
  <c r="CG1717" i="7"/>
  <c r="AC1717" i="7" s="1"/>
  <c r="G1822" i="7"/>
  <c r="BM1822" i="7"/>
  <c r="I1822" i="7" s="1"/>
  <c r="BH1822" i="7"/>
  <c r="BI1822" i="7"/>
  <c r="DG1842" i="7"/>
  <c r="BC1842" i="7" s="1"/>
  <c r="CC1842" i="7"/>
  <c r="DI1842" i="7"/>
  <c r="BE1842" i="7" s="1"/>
  <c r="CA1842" i="7"/>
  <c r="I1842" i="7"/>
  <c r="G1495" i="7"/>
  <c r="BM1495" i="7"/>
  <c r="CZ1500" i="7"/>
  <c r="AV1500" i="7" s="1"/>
  <c r="BI1518" i="7"/>
  <c r="BI1525" i="7"/>
  <c r="DG1536" i="7"/>
  <c r="BC1536" i="7" s="1"/>
  <c r="G1567" i="7"/>
  <c r="BM1567" i="7"/>
  <c r="I1567" i="7" s="1"/>
  <c r="BI1567" i="7"/>
  <c r="CG1567" i="7" s="1"/>
  <c r="AC1567" i="7" s="1"/>
  <c r="E1574" i="7"/>
  <c r="BH1578" i="7"/>
  <c r="D1583" i="7"/>
  <c r="BI1597" i="7"/>
  <c r="G1597" i="7"/>
  <c r="BM1597" i="7"/>
  <c r="I1597" i="7" s="1"/>
  <c r="G1611" i="7"/>
  <c r="BM1611" i="7"/>
  <c r="BX1618" i="7"/>
  <c r="BI1632" i="7"/>
  <c r="BI1652" i="7"/>
  <c r="BH1652" i="7"/>
  <c r="BM1652" i="7"/>
  <c r="I1652" i="7" s="1"/>
  <c r="G1652" i="7"/>
  <c r="BI1671" i="7"/>
  <c r="CG1671" i="7" s="1"/>
  <c r="AC1671" i="7" s="1"/>
  <c r="BH1671" i="7"/>
  <c r="BX1671" i="7" s="1"/>
  <c r="DF1703" i="7"/>
  <c r="BB1703" i="7" s="1"/>
  <c r="DH1703" i="7"/>
  <c r="BD1703" i="7" s="1"/>
  <c r="D1703" i="7"/>
  <c r="DG1703" i="7"/>
  <c r="BC1703" i="7" s="1"/>
  <c r="DD1703" i="7"/>
  <c r="AZ1703" i="7" s="1"/>
  <c r="CF1703" i="7"/>
  <c r="AB1703" i="7" s="1"/>
  <c r="DE1703" i="7"/>
  <c r="BA1703" i="7" s="1"/>
  <c r="E1752" i="7"/>
  <c r="E1771" i="7"/>
  <c r="CG1771" i="7"/>
  <c r="AC1771" i="7" s="1"/>
  <c r="D1772" i="7"/>
  <c r="CZ1772" i="7"/>
  <c r="AV1772" i="7" s="1"/>
  <c r="CZ1520" i="7"/>
  <c r="AV1520" i="7" s="1"/>
  <c r="BI1526" i="7"/>
  <c r="CG1526" i="7" s="1"/>
  <c r="AC1526" i="7" s="1"/>
  <c r="G1526" i="7"/>
  <c r="G1547" i="7"/>
  <c r="BM1547" i="7"/>
  <c r="CZ1547" i="7"/>
  <c r="AV1547" i="7" s="1"/>
  <c r="CC1547" i="7"/>
  <c r="BH1581" i="7"/>
  <c r="BI1582" i="7"/>
  <c r="G1582" i="7"/>
  <c r="BH1613" i="7"/>
  <c r="G1613" i="7"/>
  <c r="BM1613" i="7"/>
  <c r="CJ1613" i="7" s="1"/>
  <c r="BI1628" i="7"/>
  <c r="BH1628" i="7"/>
  <c r="G1628" i="7"/>
  <c r="BI1641" i="7"/>
  <c r="BH1641" i="7"/>
  <c r="G1641" i="7"/>
  <c r="E1648" i="7"/>
  <c r="D1651" i="7"/>
  <c r="DG1705" i="7"/>
  <c r="BC1705" i="7" s="1"/>
  <c r="E1725" i="7"/>
  <c r="CJ1725" i="7"/>
  <c r="DC1725" i="7"/>
  <c r="AY1725" i="7" s="1"/>
  <c r="CG1725" i="7"/>
  <c r="AC1725" i="7" s="1"/>
  <c r="CH1725" i="7"/>
  <c r="E1767" i="7"/>
  <c r="E1830" i="7"/>
  <c r="BM1542" i="7"/>
  <c r="BI1550" i="7"/>
  <c r="BM1550" i="7"/>
  <c r="I1550" i="7" s="1"/>
  <c r="G1551" i="7"/>
  <c r="BM1551" i="7"/>
  <c r="I1551" i="7" s="1"/>
  <c r="BI1551" i="7"/>
  <c r="BI1577" i="7"/>
  <c r="G1579" i="7"/>
  <c r="BM1579" i="7"/>
  <c r="CZ1579" i="7"/>
  <c r="AV1579" i="7" s="1"/>
  <c r="BH1579" i="7"/>
  <c r="BH1670" i="7"/>
  <c r="CZ1670" i="7"/>
  <c r="AV1670" i="7" s="1"/>
  <c r="G1670" i="7"/>
  <c r="BM1670" i="7"/>
  <c r="DC1703" i="7"/>
  <c r="AY1703" i="7" s="1"/>
  <c r="E1703" i="7"/>
  <c r="CG1703" i="7"/>
  <c r="AC1703" i="7" s="1"/>
  <c r="I1758" i="7"/>
  <c r="E1797" i="7"/>
  <c r="E1850" i="7"/>
  <c r="G1527" i="7"/>
  <c r="BM1527" i="7"/>
  <c r="I1527" i="7" s="1"/>
  <c r="BI1527" i="7"/>
  <c r="CG1527" i="7" s="1"/>
  <c r="AC1527" i="7" s="1"/>
  <c r="G1546" i="7"/>
  <c r="BM1546" i="7"/>
  <c r="BH1546" i="7"/>
  <c r="G1559" i="7"/>
  <c r="BM1559" i="7"/>
  <c r="CH1559" i="7" s="1"/>
  <c r="BH1559" i="7"/>
  <c r="CZ1559" i="7" s="1"/>
  <c r="AV1559" i="7" s="1"/>
  <c r="BH1561" i="7"/>
  <c r="BM1561" i="7"/>
  <c r="CG1561" i="7" s="1"/>
  <c r="AC1561" i="7" s="1"/>
  <c r="G1561" i="7"/>
  <c r="BM1577" i="7"/>
  <c r="I1577" i="7" s="1"/>
  <c r="G1599" i="7"/>
  <c r="BM1599" i="7"/>
  <c r="CG1599" i="7" s="1"/>
  <c r="AC1599" i="7" s="1"/>
  <c r="BH1599" i="7"/>
  <c r="BH1601" i="7"/>
  <c r="CF1601" i="7"/>
  <c r="AB1601" i="7" s="1"/>
  <c r="G1601" i="7"/>
  <c r="E1606" i="7"/>
  <c r="BH1620" i="7"/>
  <c r="G1620" i="7"/>
  <c r="BM1620" i="7"/>
  <c r="I1620" i="7" s="1"/>
  <c r="BI1620" i="7"/>
  <c r="D1622" i="7"/>
  <c r="DI1623" i="7"/>
  <c r="BE1623" i="7" s="1"/>
  <c r="DH1623" i="7"/>
  <c r="BD1623" i="7" s="1"/>
  <c r="DG1623" i="7"/>
  <c r="BC1623" i="7" s="1"/>
  <c r="D1623" i="7"/>
  <c r="DD1623" i="7"/>
  <c r="AZ1623" i="7" s="1"/>
  <c r="CC1623" i="7"/>
  <c r="CZ1648" i="7"/>
  <c r="AV1648" i="7" s="1"/>
  <c r="CF1666" i="7"/>
  <c r="AB1666" i="7" s="1"/>
  <c r="BI1687" i="7"/>
  <c r="BH1687" i="7" s="1"/>
  <c r="G1687" i="7"/>
  <c r="BM1687" i="7"/>
  <c r="I1687" i="7" s="1"/>
  <c r="E1701" i="7"/>
  <c r="CG1701" i="7"/>
  <c r="AC1701" i="7" s="1"/>
  <c r="CJ1701" i="7"/>
  <c r="I1729" i="7"/>
  <c r="CG1729" i="7"/>
  <c r="AC1729" i="7" s="1"/>
  <c r="CJ1745" i="7"/>
  <c r="CC1745" i="7"/>
  <c r="I1745" i="7"/>
  <c r="DH1745" i="7"/>
  <c r="BD1745" i="7" s="1"/>
  <c r="CA1745" i="7"/>
  <c r="DD1745" i="7"/>
  <c r="AZ1745" i="7" s="1"/>
  <c r="E1747" i="7"/>
  <c r="E1769" i="7"/>
  <c r="BH1769" i="7"/>
  <c r="E1774" i="7"/>
  <c r="E1838" i="7"/>
  <c r="BH1549" i="7"/>
  <c r="G1549" i="7"/>
  <c r="BM1549" i="7"/>
  <c r="BH1557" i="7"/>
  <c r="CZ1557" i="7" s="1"/>
  <c r="AV1557" i="7" s="1"/>
  <c r="G1557" i="7"/>
  <c r="BM1557" i="7"/>
  <c r="E1562" i="7"/>
  <c r="BI1629" i="7"/>
  <c r="BH1629" i="7"/>
  <c r="G1629" i="7"/>
  <c r="BM1629" i="7"/>
  <c r="I1629" i="7" s="1"/>
  <c r="I1635" i="7"/>
  <c r="I1666" i="7"/>
  <c r="E1673" i="7"/>
  <c r="BI1682" i="7"/>
  <c r="BM1682" i="7"/>
  <c r="I1682" i="7" s="1"/>
  <c r="G1682" i="7"/>
  <c r="DC1745" i="7"/>
  <c r="AY1745" i="7" s="1"/>
  <c r="CH1761" i="7"/>
  <c r="CG1500" i="7"/>
  <c r="AC1500" i="7" s="1"/>
  <c r="G1500" i="7"/>
  <c r="BM1500" i="7"/>
  <c r="DE1507" i="7"/>
  <c r="BA1507" i="7" s="1"/>
  <c r="DD1512" i="7"/>
  <c r="AZ1512" i="7" s="1"/>
  <c r="G1520" i="7"/>
  <c r="BM1520" i="7"/>
  <c r="DI1536" i="7"/>
  <c r="BE1536" i="7" s="1"/>
  <c r="D1536" i="7"/>
  <c r="DH1536" i="7"/>
  <c r="BD1536" i="7" s="1"/>
  <c r="BX1536" i="7"/>
  <c r="E1545" i="7"/>
  <c r="BH1562" i="7"/>
  <c r="CZ1562" i="7" s="1"/>
  <c r="AV1562" i="7" s="1"/>
  <c r="G1571" i="7"/>
  <c r="BM1571" i="7"/>
  <c r="CA1571" i="7"/>
  <c r="CZ1574" i="7"/>
  <c r="AV1574" i="7" s="1"/>
  <c r="G1574" i="7"/>
  <c r="G1591" i="7"/>
  <c r="BM1591" i="7"/>
  <c r="DH1591" i="7" s="1"/>
  <c r="BD1591" i="7" s="1"/>
  <c r="CZ1591" i="7"/>
  <c r="AV1591" i="7" s="1"/>
  <c r="CH1591" i="7"/>
  <c r="DF1598" i="7"/>
  <c r="BB1598" i="7" s="1"/>
  <c r="DE1598" i="7"/>
  <c r="BA1598" i="7" s="1"/>
  <c r="DH1598" i="7"/>
  <c r="BD1598" i="7" s="1"/>
  <c r="D1598" i="7"/>
  <c r="DG1598" i="7"/>
  <c r="BC1598" i="7" s="1"/>
  <c r="CZ1598" i="7"/>
  <c r="AV1598" i="7" s="1"/>
  <c r="CZ1606" i="7"/>
  <c r="AV1606" i="7" s="1"/>
  <c r="BI1614" i="7"/>
  <c r="BH1614" i="7" s="1"/>
  <c r="D1634" i="7"/>
  <c r="BI1651" i="7"/>
  <c r="DD1651" i="7" s="1"/>
  <c r="AZ1651" i="7" s="1"/>
  <c r="BM1651" i="7"/>
  <c r="BI1653" i="7"/>
  <c r="BH1653" i="7"/>
  <c r="G1653" i="7"/>
  <c r="BM1653" i="7"/>
  <c r="CZ1701" i="7"/>
  <c r="AV1701" i="7" s="1"/>
  <c r="E1720" i="7"/>
  <c r="BH1720" i="7"/>
  <c r="CH1720" i="7" s="1"/>
  <c r="BH1747" i="7"/>
  <c r="CZ1747" i="7" s="1"/>
  <c r="AV1747" i="7" s="1"/>
  <c r="BM1785" i="7"/>
  <c r="I1785" i="7" s="1"/>
  <c r="G1785" i="7"/>
  <c r="BI1785" i="7"/>
  <c r="BH1785" i="7"/>
  <c r="CZ1837" i="7"/>
  <c r="AV1837" i="7" s="1"/>
  <c r="D1837" i="7"/>
  <c r="BH1378" i="7"/>
  <c r="BH1386" i="7"/>
  <c r="BX1386" i="7" s="1"/>
  <c r="BH1394" i="7"/>
  <c r="BH1402" i="7"/>
  <c r="BX1402" i="7" s="1"/>
  <c r="BH1410" i="7"/>
  <c r="BH1436" i="7"/>
  <c r="CZ1436" i="7"/>
  <c r="AV1436" i="7" s="1"/>
  <c r="G1439" i="7"/>
  <c r="BM1439" i="7"/>
  <c r="BH1452" i="7"/>
  <c r="CZ1452" i="7" s="1"/>
  <c r="AV1452" i="7" s="1"/>
  <c r="G1455" i="7"/>
  <c r="BM1455" i="7"/>
  <c r="BH1468" i="7"/>
  <c r="CZ1471" i="7"/>
  <c r="AV1471" i="7" s="1"/>
  <c r="BX1471" i="7"/>
  <c r="G1471" i="7"/>
  <c r="BM1471" i="7"/>
  <c r="DG1471" i="7" s="1"/>
  <c r="BC1471" i="7" s="1"/>
  <c r="CZ1483" i="7"/>
  <c r="AV1483" i="7" s="1"/>
  <c r="G1483" i="7"/>
  <c r="BI1486" i="7"/>
  <c r="BH1486" i="7"/>
  <c r="D1507" i="7"/>
  <c r="DG1507" i="7"/>
  <c r="BC1507" i="7" s="1"/>
  <c r="BH1510" i="7"/>
  <c r="DG1512" i="7"/>
  <c r="BC1512" i="7" s="1"/>
  <c r="BM1515" i="7"/>
  <c r="BH1545" i="7"/>
  <c r="E1558" i="7"/>
  <c r="CZ1558" i="7"/>
  <c r="AV1558" i="7" s="1"/>
  <c r="BM1562" i="7"/>
  <c r="E1573" i="7"/>
  <c r="BM1574" i="7"/>
  <c r="G1587" i="7"/>
  <c r="BM1587" i="7"/>
  <c r="I1587" i="7" s="1"/>
  <c r="BI1587" i="7"/>
  <c r="BH1587" i="7"/>
  <c r="E1590" i="7"/>
  <c r="CZ1590" i="7"/>
  <c r="AV1590" i="7" s="1"/>
  <c r="CZ1595" i="7"/>
  <c r="AV1595" i="7" s="1"/>
  <c r="G1606" i="7"/>
  <c r="BM1606" i="7"/>
  <c r="CA1606" i="7" s="1"/>
  <c r="G1610" i="7"/>
  <c r="BM1610" i="7"/>
  <c r="I1610" i="7" s="1"/>
  <c r="BI1610" i="7"/>
  <c r="BM1614" i="7"/>
  <c r="I1614" i="7" s="1"/>
  <c r="CF1634" i="7"/>
  <c r="AB1634" i="7" s="1"/>
  <c r="D1635" i="7"/>
  <c r="D1643" i="7"/>
  <c r="BM1644" i="7"/>
  <c r="I1644" i="7" s="1"/>
  <c r="BI1645" i="7"/>
  <c r="BH1645" i="7"/>
  <c r="CC1645" i="7" s="1"/>
  <c r="G1645" i="7"/>
  <c r="BM1691" i="7"/>
  <c r="I1691" i="7" s="1"/>
  <c r="BI1691" i="7"/>
  <c r="BH1691" i="7" s="1"/>
  <c r="G1691" i="7"/>
  <c r="G1700" i="7"/>
  <c r="BI1700" i="7"/>
  <c r="BH1700" i="7" s="1"/>
  <c r="E1702" i="7"/>
  <c r="D1715" i="7"/>
  <c r="I1749" i="7"/>
  <c r="BH1383" i="7"/>
  <c r="BH1391" i="7"/>
  <c r="BH1399" i="7"/>
  <c r="BH1407" i="7"/>
  <c r="BH1415" i="7"/>
  <c r="BH1430" i="7"/>
  <c r="CZ1430" i="7" s="1"/>
  <c r="AV1430" i="7" s="1"/>
  <c r="CZ1433" i="7"/>
  <c r="AV1433" i="7" s="1"/>
  <c r="G1433" i="7"/>
  <c r="BM1433" i="7"/>
  <c r="BM1436" i="7"/>
  <c r="I1436" i="7" s="1"/>
  <c r="BH1446" i="7"/>
  <c r="CC1446" i="7" s="1"/>
  <c r="G1449" i="7"/>
  <c r="BM1449" i="7"/>
  <c r="BM1452" i="7"/>
  <c r="BH1462" i="7"/>
  <c r="CZ1462" i="7"/>
  <c r="AV1462" i="7" s="1"/>
  <c r="CZ1465" i="7"/>
  <c r="AV1465" i="7" s="1"/>
  <c r="G1465" i="7"/>
  <c r="BM1465" i="7"/>
  <c r="DE1465" i="7" s="1"/>
  <c r="BA1465" i="7" s="1"/>
  <c r="BM1468" i="7"/>
  <c r="I1468" i="7" s="1"/>
  <c r="BM1483" i="7"/>
  <c r="CC1483" i="7" s="1"/>
  <c r="G1485" i="7"/>
  <c r="G1486" i="7"/>
  <c r="BM1486" i="7"/>
  <c r="I1486" i="7" s="1"/>
  <c r="BI1488" i="7"/>
  <c r="BH1488" i="7"/>
  <c r="D1501" i="7"/>
  <c r="CG1507" i="7"/>
  <c r="AC1507" i="7" s="1"/>
  <c r="DH1507" i="7"/>
  <c r="BD1507" i="7" s="1"/>
  <c r="BM1510" i="7"/>
  <c r="G1512" i="7"/>
  <c r="BM1512" i="7"/>
  <c r="G1515" i="7"/>
  <c r="BH1522" i="7"/>
  <c r="CG1522" i="7"/>
  <c r="AC1522" i="7" s="1"/>
  <c r="G1531" i="7"/>
  <c r="BM1531" i="7"/>
  <c r="CA1531" i="7" s="1"/>
  <c r="CZ1531" i="7"/>
  <c r="AV1531" i="7" s="1"/>
  <c r="CZ1536" i="7"/>
  <c r="AV1536" i="7" s="1"/>
  <c r="G1539" i="7"/>
  <c r="BM1539" i="7"/>
  <c r="DC1539" i="7" s="1"/>
  <c r="AY1539" i="7" s="1"/>
  <c r="CZ1539" i="7"/>
  <c r="AV1539" i="7" s="1"/>
  <c r="BM1545" i="7"/>
  <c r="CJ1545" i="7" s="1"/>
  <c r="D1558" i="7"/>
  <c r="G1562" i="7"/>
  <c r="G1566" i="7"/>
  <c r="BH1593" i="7"/>
  <c r="BM1593" i="7"/>
  <c r="G1593" i="7"/>
  <c r="CA1598" i="7"/>
  <c r="CH1598" i="7"/>
  <c r="BX1598" i="7"/>
  <c r="G1598" i="7"/>
  <c r="DD1598" i="7"/>
  <c r="AZ1598" i="7" s="1"/>
  <c r="BM1616" i="7"/>
  <c r="I1616" i="7" s="1"/>
  <c r="BI1616" i="7"/>
  <c r="BH1616" i="7"/>
  <c r="BI1635" i="7"/>
  <c r="BI1639" i="7"/>
  <c r="BH1639" i="7"/>
  <c r="DG1640" i="7"/>
  <c r="BC1640" i="7" s="1"/>
  <c r="D1640" i="7"/>
  <c r="G1644" i="7"/>
  <c r="BM1645" i="7"/>
  <c r="I1645" i="7" s="1"/>
  <c r="BI1663" i="7"/>
  <c r="G1663" i="7"/>
  <c r="CF1663" i="7"/>
  <c r="AB1663" i="7" s="1"/>
  <c r="E1664" i="7"/>
  <c r="G1696" i="7"/>
  <c r="BM1696" i="7"/>
  <c r="I1696" i="7" s="1"/>
  <c r="BI1696" i="7"/>
  <c r="G1698" i="7"/>
  <c r="BI1698" i="7"/>
  <c r="BM1700" i="7"/>
  <c r="I1700" i="7" s="1"/>
  <c r="BH1702" i="7"/>
  <c r="CZ1702" i="7" s="1"/>
  <c r="AV1702" i="7" s="1"/>
  <c r="G1702" i="7"/>
  <c r="CG1702" i="7"/>
  <c r="AC1702" i="7" s="1"/>
  <c r="CG1706" i="7"/>
  <c r="AC1706" i="7" s="1"/>
  <c r="G1712" i="7"/>
  <c r="E1715" i="7"/>
  <c r="E1750" i="7"/>
  <c r="DD1773" i="7"/>
  <c r="AZ1773" i="7" s="1"/>
  <c r="CF1773" i="7"/>
  <c r="AB1773" i="7" s="1"/>
  <c r="CA1773" i="7"/>
  <c r="BX1773" i="7"/>
  <c r="DE1773" i="7"/>
  <c r="BA1773" i="7" s="1"/>
  <c r="D1773" i="7"/>
  <c r="CH1773" i="7"/>
  <c r="CC1773" i="7"/>
  <c r="E1779" i="7"/>
  <c r="BH1779" i="7"/>
  <c r="CA1779" i="7" s="1"/>
  <c r="G1739" i="7"/>
  <c r="BM1739" i="7"/>
  <c r="I1739" i="7" s="1"/>
  <c r="BI1739" i="7"/>
  <c r="E1740" i="7"/>
  <c r="CG1743" i="7"/>
  <c r="AC1743" i="7" s="1"/>
  <c r="E1743" i="7"/>
  <c r="G1767" i="7"/>
  <c r="CG1770" i="7"/>
  <c r="AC1770" i="7" s="1"/>
  <c r="E1770" i="7"/>
  <c r="E1772" i="7"/>
  <c r="G1788" i="7"/>
  <c r="BI1788" i="7"/>
  <c r="BH1788" i="7"/>
  <c r="G1790" i="7"/>
  <c r="BM1790" i="7"/>
  <c r="I1790" i="7" s="1"/>
  <c r="BI1790" i="7"/>
  <c r="BH1790" i="7"/>
  <c r="E1800" i="7"/>
  <c r="D1803" i="7"/>
  <c r="E1806" i="7"/>
  <c r="E1818" i="7"/>
  <c r="E1828" i="7"/>
  <c r="I1850" i="7"/>
  <c r="I1858" i="7"/>
  <c r="E1865" i="7"/>
  <c r="CZ1885" i="7"/>
  <c r="AV1885" i="7" s="1"/>
  <c r="BM1793" i="7"/>
  <c r="BH1793" i="7"/>
  <c r="G1793" i="7"/>
  <c r="BI1793" i="7"/>
  <c r="E1803" i="7"/>
  <c r="G1804" i="7"/>
  <c r="BI1804" i="7"/>
  <c r="BH1804" i="7"/>
  <c r="CZ1805" i="7"/>
  <c r="AV1805" i="7" s="1"/>
  <c r="BM1807" i="7"/>
  <c r="CZ1807" i="7"/>
  <c r="AV1807" i="7" s="1"/>
  <c r="G1807" i="7"/>
  <c r="DE1810" i="7"/>
  <c r="BA1810" i="7" s="1"/>
  <c r="DD1810" i="7"/>
  <c r="AZ1810" i="7" s="1"/>
  <c r="DF1810" i="7"/>
  <c r="BB1810" i="7" s="1"/>
  <c r="DI1810" i="7"/>
  <c r="BE1810" i="7" s="1"/>
  <c r="CF1810" i="7"/>
  <c r="AB1810" i="7" s="1"/>
  <c r="CC1810" i="7"/>
  <c r="D1810" i="7"/>
  <c r="CA1810" i="7"/>
  <c r="E1817" i="7"/>
  <c r="G1830" i="7"/>
  <c r="BH1830" i="7"/>
  <c r="CZ1830" i="7"/>
  <c r="AV1830" i="7" s="1"/>
  <c r="BM1830" i="7"/>
  <c r="I1830" i="7" s="1"/>
  <c r="E1835" i="7"/>
  <c r="G1838" i="7"/>
  <c r="BM1838" i="7"/>
  <c r="I1838" i="7" s="1"/>
  <c r="BH1838" i="7"/>
  <c r="CZ1838" i="7" s="1"/>
  <c r="AV1838" i="7" s="1"/>
  <c r="E1844" i="7"/>
  <c r="BM1887" i="7"/>
  <c r="I1887" i="7" s="1"/>
  <c r="BI1887" i="7"/>
  <c r="BH1887" i="7"/>
  <c r="G1887" i="7"/>
  <c r="E1956" i="7"/>
  <c r="BI1979" i="7"/>
  <c r="BH1979" i="7"/>
  <c r="BM1979" i="7"/>
  <c r="I1979" i="7" s="1"/>
  <c r="G1979" i="7"/>
  <c r="BM1747" i="7"/>
  <c r="I1747" i="7" s="1"/>
  <c r="G1747" i="7"/>
  <c r="DE1775" i="7"/>
  <c r="BA1775" i="7" s="1"/>
  <c r="BX1775" i="7"/>
  <c r="DC1775" i="7"/>
  <c r="AY1775" i="7" s="1"/>
  <c r="BH1777" i="7"/>
  <c r="CH1777" i="7" s="1"/>
  <c r="DG1786" i="7"/>
  <c r="BC1786" i="7" s="1"/>
  <c r="BM1804" i="7"/>
  <c r="I1804" i="7" s="1"/>
  <c r="CZ1816" i="7"/>
  <c r="AV1816" i="7" s="1"/>
  <c r="G1834" i="7"/>
  <c r="BI1834" i="7"/>
  <c r="BH1834" i="7"/>
  <c r="BM1834" i="7"/>
  <c r="I1834" i="7" s="1"/>
  <c r="E1881" i="7"/>
  <c r="E1913" i="7"/>
  <c r="BH1750" i="7"/>
  <c r="BM1750" i="7"/>
  <c r="G1750" i="7"/>
  <c r="G1752" i="7"/>
  <c r="CZ1752" i="7"/>
  <c r="AV1752" i="7" s="1"/>
  <c r="BM1752" i="7"/>
  <c r="CC1752" i="7" s="1"/>
  <c r="DD1753" i="7"/>
  <c r="AZ1753" i="7" s="1"/>
  <c r="CF1753" i="7"/>
  <c r="AB1753" i="7" s="1"/>
  <c r="DI1753" i="7"/>
  <c r="BE1753" i="7" s="1"/>
  <c r="CC1753" i="7"/>
  <c r="G1760" i="7"/>
  <c r="BM1760" i="7"/>
  <c r="BI1760" i="7"/>
  <c r="BH1760" i="7" s="1"/>
  <c r="BH1767" i="7"/>
  <c r="BM1767" i="7"/>
  <c r="CG1767" i="7" s="1"/>
  <c r="AC1767" i="7" s="1"/>
  <c r="E1777" i="7"/>
  <c r="CJ1777" i="7"/>
  <c r="DC1777" i="7"/>
  <c r="AY1777" i="7" s="1"/>
  <c r="DC1786" i="7"/>
  <c r="AY1786" i="7" s="1"/>
  <c r="E1786" i="7"/>
  <c r="E1801" i="7"/>
  <c r="BM1809" i="7"/>
  <c r="I1809" i="7" s="1"/>
  <c r="BH1809" i="7"/>
  <c r="BI1809" i="7"/>
  <c r="BM1815" i="7"/>
  <c r="I1815" i="7" s="1"/>
  <c r="BI1815" i="7"/>
  <c r="BH1815" i="7"/>
  <c r="G1815" i="7"/>
  <c r="G1820" i="7"/>
  <c r="BI1820" i="7"/>
  <c r="BH1820" i="7"/>
  <c r="D1829" i="7"/>
  <c r="I1761" i="7"/>
  <c r="CG1761" i="7"/>
  <c r="AC1761" i="7" s="1"/>
  <c r="DD1764" i="7"/>
  <c r="AZ1764" i="7" s="1"/>
  <c r="DI1764" i="7"/>
  <c r="BE1764" i="7" s="1"/>
  <c r="DF1764" i="7"/>
  <c r="BB1764" i="7" s="1"/>
  <c r="DE1764" i="7"/>
  <c r="BA1764" i="7" s="1"/>
  <c r="CJ1764" i="7"/>
  <c r="BH1768" i="7"/>
  <c r="BX1768" i="7" s="1"/>
  <c r="D1805" i="7"/>
  <c r="DD1808" i="7"/>
  <c r="AZ1808" i="7" s="1"/>
  <c r="D1808" i="7"/>
  <c r="D1816" i="7"/>
  <c r="G1824" i="7"/>
  <c r="BH1824" i="7"/>
  <c r="CZ1824" i="7" s="1"/>
  <c r="AV1824" i="7" s="1"/>
  <c r="BM1824" i="7"/>
  <c r="I1824" i="7" s="1"/>
  <c r="BM1833" i="7"/>
  <c r="I1833" i="7" s="1"/>
  <c r="BI1833" i="7"/>
  <c r="BH1833" i="7"/>
  <c r="DC1880" i="7"/>
  <c r="AY1880" i="7" s="1"/>
  <c r="DH1880" i="7"/>
  <c r="BD1880" i="7" s="1"/>
  <c r="CZ1880" i="7"/>
  <c r="AV1880" i="7" s="1"/>
  <c r="DI1880" i="7"/>
  <c r="BE1880" i="7" s="1"/>
  <c r="CC1880" i="7"/>
  <c r="E1880" i="7"/>
  <c r="CA1880" i="7"/>
  <c r="E1886" i="7"/>
  <c r="E1660" i="7"/>
  <c r="BI1661" i="7"/>
  <c r="CA1661" i="7" s="1"/>
  <c r="BH1661" i="7"/>
  <c r="G1661" i="7"/>
  <c r="CZ1664" i="7"/>
  <c r="AV1664" i="7" s="1"/>
  <c r="DF1669" i="7"/>
  <c r="BB1669" i="7" s="1"/>
  <c r="BX1669" i="7"/>
  <c r="DE1669" i="7"/>
  <c r="BA1669" i="7" s="1"/>
  <c r="CF1669" i="7"/>
  <c r="AB1669" i="7" s="1"/>
  <c r="I1685" i="7"/>
  <c r="DH1693" i="7"/>
  <c r="BD1693" i="7" s="1"/>
  <c r="CA1693" i="7"/>
  <c r="DG1693" i="7"/>
  <c r="BC1693" i="7" s="1"/>
  <c r="D1693" i="7"/>
  <c r="BX1693" i="7"/>
  <c r="DC1693" i="7"/>
  <c r="AY1693" i="7" s="1"/>
  <c r="DI1705" i="7"/>
  <c r="BE1705" i="7" s="1"/>
  <c r="CA1705" i="7"/>
  <c r="CC1705" i="7"/>
  <c r="BM1718" i="7"/>
  <c r="I1718" i="7" s="1"/>
  <c r="BI1718" i="7"/>
  <c r="BH1718" i="7" s="1"/>
  <c r="G1718" i="7"/>
  <c r="G1724" i="7"/>
  <c r="BI1724" i="7"/>
  <c r="BH1724" i="7"/>
  <c r="CZ1724" i="7" s="1"/>
  <c r="AV1724" i="7" s="1"/>
  <c r="BM1724" i="7"/>
  <c r="I1724" i="7" s="1"/>
  <c r="CZ1725" i="7"/>
  <c r="AV1725" i="7" s="1"/>
  <c r="CG1726" i="7"/>
  <c r="AC1726" i="7" s="1"/>
  <c r="E1726" i="7"/>
  <c r="BH1727" i="7"/>
  <c r="CG1727" i="7"/>
  <c r="AC1727" i="7" s="1"/>
  <c r="DE1736" i="7"/>
  <c r="BA1736" i="7" s="1"/>
  <c r="DG1736" i="7"/>
  <c r="BC1736" i="7" s="1"/>
  <c r="DF1736" i="7"/>
  <c r="BB1736" i="7" s="1"/>
  <c r="CC1736" i="7"/>
  <c r="G1744" i="7"/>
  <c r="BI1744" i="7"/>
  <c r="DC1753" i="7"/>
  <c r="AY1753" i="7" s="1"/>
  <c r="G1759" i="7"/>
  <c r="BI1759" i="7"/>
  <c r="E1764" i="7"/>
  <c r="DC1764" i="7"/>
  <c r="AY1764" i="7" s="1"/>
  <c r="CH1764" i="7"/>
  <c r="DG1764" i="7"/>
  <c r="BC1764" i="7" s="1"/>
  <c r="DI1775" i="7"/>
  <c r="BE1775" i="7" s="1"/>
  <c r="BM1783" i="7"/>
  <c r="I1783" i="7" s="1"/>
  <c r="BI1783" i="7"/>
  <c r="CZ1783" i="7"/>
  <c r="AV1783" i="7" s="1"/>
  <c r="BH1783" i="7"/>
  <c r="DG1810" i="7"/>
  <c r="BC1810" i="7" s="1"/>
  <c r="E1816" i="7"/>
  <c r="E1897" i="7"/>
  <c r="CZ1897" i="7"/>
  <c r="AV1897" i="7" s="1"/>
  <c r="BM1661" i="7"/>
  <c r="I1661" i="7" s="1"/>
  <c r="D1662" i="7"/>
  <c r="BM1664" i="7"/>
  <c r="D1669" i="7"/>
  <c r="DC1669" i="7"/>
  <c r="AY1669" i="7" s="1"/>
  <c r="DD1688" i="7"/>
  <c r="AZ1688" i="7" s="1"/>
  <c r="DI1688" i="7"/>
  <c r="BE1688" i="7" s="1"/>
  <c r="DH1688" i="7"/>
  <c r="BD1688" i="7" s="1"/>
  <c r="D1688" i="7"/>
  <c r="DE1688" i="7"/>
  <c r="BA1688" i="7" s="1"/>
  <c r="DD1693" i="7"/>
  <c r="AZ1693" i="7" s="1"/>
  <c r="DE1705" i="7"/>
  <c r="BA1705" i="7" s="1"/>
  <c r="DD1709" i="7"/>
  <c r="AZ1709" i="7" s="1"/>
  <c r="CF1709" i="7"/>
  <c r="AB1709" i="7" s="1"/>
  <c r="BX1709" i="7"/>
  <c r="DI1709" i="7"/>
  <c r="BE1709" i="7" s="1"/>
  <c r="CH1709" i="7"/>
  <c r="DF1753" i="7"/>
  <c r="BB1753" i="7" s="1"/>
  <c r="DH1764" i="7"/>
  <c r="BD1764" i="7" s="1"/>
  <c r="BH1774" i="7"/>
  <c r="CZ1774" i="7" s="1"/>
  <c r="AV1774" i="7" s="1"/>
  <c r="G1774" i="7"/>
  <c r="BM1774" i="7"/>
  <c r="CZ1779" i="7"/>
  <c r="AV1779" i="7" s="1"/>
  <c r="CF1779" i="7"/>
  <c r="AB1779" i="7" s="1"/>
  <c r="CA1786" i="7"/>
  <c r="BM1797" i="7"/>
  <c r="G1797" i="7"/>
  <c r="CZ1797" i="7"/>
  <c r="AV1797" i="7" s="1"/>
  <c r="G1802" i="7"/>
  <c r="BI1802" i="7"/>
  <c r="BH1802" i="7"/>
  <c r="CZ1802" i="7" s="1"/>
  <c r="AV1802" i="7" s="1"/>
  <c r="BM1802" i="7"/>
  <c r="I1802" i="7" s="1"/>
  <c r="DH1810" i="7"/>
  <c r="BD1810" i="7" s="1"/>
  <c r="E1823" i="7"/>
  <c r="BM1839" i="7"/>
  <c r="I1839" i="7" s="1"/>
  <c r="BI1839" i="7"/>
  <c r="BH1839" i="7"/>
  <c r="G1846" i="7"/>
  <c r="BH1846" i="7"/>
  <c r="CF1846" i="7" s="1"/>
  <c r="AB1846" i="7" s="1"/>
  <c r="BI1846" i="7"/>
  <c r="CZ1860" i="7"/>
  <c r="AV1860" i="7" s="1"/>
  <c r="E1860" i="7"/>
  <c r="E1882" i="7"/>
  <c r="BM1851" i="7"/>
  <c r="I1851" i="7" s="1"/>
  <c r="BI1851" i="7"/>
  <c r="BH1851" i="7"/>
  <c r="BM1865" i="7"/>
  <c r="I1865" i="7" s="1"/>
  <c r="BH1865" i="7"/>
  <c r="BM1871" i="7"/>
  <c r="I1871" i="7" s="1"/>
  <c r="G1871" i="7"/>
  <c r="BI1871" i="7"/>
  <c r="BH1871" i="7"/>
  <c r="BM1881" i="7"/>
  <c r="BH1881" i="7"/>
  <c r="CZ1881" i="7" s="1"/>
  <c r="AV1881" i="7" s="1"/>
  <c r="G1881" i="7"/>
  <c r="D1946" i="7"/>
  <c r="E1951" i="7"/>
  <c r="BM1959" i="7"/>
  <c r="I1959" i="7" s="1"/>
  <c r="BI1959" i="7"/>
  <c r="CA1959" i="7" s="1"/>
  <c r="BH1959" i="7"/>
  <c r="G1959" i="7"/>
  <c r="D1966" i="7"/>
  <c r="E1845" i="7"/>
  <c r="DE1855" i="7"/>
  <c r="BA1855" i="7" s="1"/>
  <c r="DH1855" i="7"/>
  <c r="BD1855" i="7" s="1"/>
  <c r="DE1856" i="7"/>
  <c r="BA1856" i="7" s="1"/>
  <c r="DD1856" i="7"/>
  <c r="AZ1856" i="7" s="1"/>
  <c r="DH1856" i="7"/>
  <c r="BD1856" i="7" s="1"/>
  <c r="DG1856" i="7"/>
  <c r="BC1856" i="7" s="1"/>
  <c r="DF1856" i="7"/>
  <c r="BB1856" i="7" s="1"/>
  <c r="D1860" i="7"/>
  <c r="G1862" i="7"/>
  <c r="BH1862" i="7"/>
  <c r="BM1862" i="7"/>
  <c r="I1862" i="7" s="1"/>
  <c r="BI1862" i="7"/>
  <c r="E1873" i="7"/>
  <c r="D1875" i="7"/>
  <c r="BM1877" i="7"/>
  <c r="I1877" i="7" s="1"/>
  <c r="BI1877" i="7"/>
  <c r="G1877" i="7"/>
  <c r="BH1877" i="7"/>
  <c r="G1884" i="7"/>
  <c r="BI1884" i="7"/>
  <c r="CZ1884" i="7" s="1"/>
  <c r="AV1884" i="7" s="1"/>
  <c r="BH1884" i="7"/>
  <c r="D1909" i="7"/>
  <c r="CZ1909" i="7"/>
  <c r="AV1909" i="7" s="1"/>
  <c r="E1931" i="7"/>
  <c r="E1946" i="7"/>
  <c r="CZ1946" i="7"/>
  <c r="AV1946" i="7" s="1"/>
  <c r="DF1765" i="7"/>
  <c r="BB1765" i="7" s="1"/>
  <c r="BX1765" i="7"/>
  <c r="DE1765" i="7"/>
  <c r="BA1765" i="7" s="1"/>
  <c r="DD1765" i="7"/>
  <c r="AZ1765" i="7" s="1"/>
  <c r="CC1765" i="7"/>
  <c r="G1772" i="7"/>
  <c r="BM1772" i="7"/>
  <c r="CH1772" i="7" s="1"/>
  <c r="D1786" i="7"/>
  <c r="BM1803" i="7"/>
  <c r="BX1803" i="7" s="1"/>
  <c r="CZ1803" i="7"/>
  <c r="AV1803" i="7" s="1"/>
  <c r="G1818" i="7"/>
  <c r="BH1818" i="7"/>
  <c r="DG1821" i="7"/>
  <c r="BC1821" i="7" s="1"/>
  <c r="BH1828" i="7"/>
  <c r="E1843" i="7"/>
  <c r="CZ1843" i="7"/>
  <c r="AV1843" i="7" s="1"/>
  <c r="BM1845" i="7"/>
  <c r="I1845" i="7" s="1"/>
  <c r="BH1845" i="7"/>
  <c r="G1845" i="7"/>
  <c r="DI1854" i="7"/>
  <c r="BE1854" i="7" s="1"/>
  <c r="D1854" i="7"/>
  <c r="BM1857" i="7"/>
  <c r="BH1857" i="7"/>
  <c r="D1859" i="7"/>
  <c r="G1865" i="7"/>
  <c r="D1867" i="7"/>
  <c r="G1868" i="7"/>
  <c r="BI1868" i="7"/>
  <c r="BH1868" i="7"/>
  <c r="BM1868" i="7"/>
  <c r="I1868" i="7" s="1"/>
  <c r="D1869" i="7"/>
  <c r="BM1873" i="7"/>
  <c r="I1873" i="7" s="1"/>
  <c r="BH1873" i="7"/>
  <c r="G1873" i="7"/>
  <c r="CF1874" i="7"/>
  <c r="AB1874" i="7" s="1"/>
  <c r="E1875" i="7"/>
  <c r="CZ1875" i="7"/>
  <c r="AV1875" i="7" s="1"/>
  <c r="BM1884" i="7"/>
  <c r="I1884" i="7" s="1"/>
  <c r="DC1898" i="7"/>
  <c r="AY1898" i="7" s="1"/>
  <c r="E1898" i="7"/>
  <c r="CZ1898" i="7"/>
  <c r="AV1898" i="7" s="1"/>
  <c r="CA1898" i="7"/>
  <c r="G1918" i="7"/>
  <c r="BM1918" i="7"/>
  <c r="I1918" i="7" s="1"/>
  <c r="BI1918" i="7"/>
  <c r="BH1918" i="7"/>
  <c r="CF1954" i="7"/>
  <c r="AB1954" i="7" s="1"/>
  <c r="E1784" i="7"/>
  <c r="DE1786" i="7"/>
  <c r="BA1786" i="7" s="1"/>
  <c r="DD1786" i="7"/>
  <c r="AZ1786" i="7" s="1"/>
  <c r="DI1786" i="7"/>
  <c r="BE1786" i="7" s="1"/>
  <c r="DH1786" i="7"/>
  <c r="BD1786" i="7" s="1"/>
  <c r="BM1791" i="7"/>
  <c r="G1791" i="7"/>
  <c r="CZ1795" i="7"/>
  <c r="AV1795" i="7" s="1"/>
  <c r="D1813" i="7"/>
  <c r="E1827" i="7"/>
  <c r="G1844" i="7"/>
  <c r="BH1844" i="7"/>
  <c r="BM1844" i="7"/>
  <c r="I1844" i="7" s="1"/>
  <c r="G1860" i="7"/>
  <c r="BM1860" i="7"/>
  <c r="D1866" i="7"/>
  <c r="E1869" i="7"/>
  <c r="DE1872" i="7"/>
  <c r="BA1872" i="7" s="1"/>
  <c r="DD1872" i="7"/>
  <c r="AZ1872" i="7" s="1"/>
  <c r="DG1872" i="7"/>
  <c r="BC1872" i="7" s="1"/>
  <c r="DF1872" i="7"/>
  <c r="BB1872" i="7" s="1"/>
  <c r="D1872" i="7"/>
  <c r="G1888" i="7"/>
  <c r="BI1888" i="7"/>
  <c r="CZ1888" i="7" s="1"/>
  <c r="AV1888" i="7" s="1"/>
  <c r="BH1888" i="7"/>
  <c r="BM1888" i="7"/>
  <c r="I1888" i="7" s="1"/>
  <c r="G1900" i="7"/>
  <c r="BI1900" i="7"/>
  <c r="BH1900" i="7"/>
  <c r="BM1900" i="7"/>
  <c r="E1921" i="7"/>
  <c r="CZ1950" i="7"/>
  <c r="AV1950" i="7" s="1"/>
  <c r="E1950" i="7"/>
  <c r="G1806" i="7"/>
  <c r="BM1806" i="7"/>
  <c r="I1806" i="7" s="1"/>
  <c r="BH1806" i="7"/>
  <c r="DI1812" i="7"/>
  <c r="BE1812" i="7" s="1"/>
  <c r="BM1819" i="7"/>
  <c r="I1819" i="7" s="1"/>
  <c r="BH1819" i="7"/>
  <c r="G1828" i="7"/>
  <c r="BM1828" i="7"/>
  <c r="I1828" i="7" s="1"/>
  <c r="DC1872" i="7"/>
  <c r="AY1872" i="7" s="1"/>
  <c r="E1872" i="7"/>
  <c r="E1878" i="7"/>
  <c r="BM1879" i="7"/>
  <c r="I1879" i="7" s="1"/>
  <c r="BI1879" i="7"/>
  <c r="BH1879" i="7"/>
  <c r="G1879" i="7"/>
  <c r="G1886" i="7"/>
  <c r="BM1886" i="7"/>
  <c r="I1886" i="7" s="1"/>
  <c r="BH1886" i="7"/>
  <c r="CZ1886" i="7" s="1"/>
  <c r="AV1886" i="7" s="1"/>
  <c r="E1889" i="7"/>
  <c r="DD1896" i="7"/>
  <c r="AZ1896" i="7" s="1"/>
  <c r="DI1896" i="7"/>
  <c r="BE1896" i="7" s="1"/>
  <c r="DH1896" i="7"/>
  <c r="BD1896" i="7" s="1"/>
  <c r="E1915" i="7"/>
  <c r="G1958" i="7"/>
  <c r="BH1958" i="7"/>
  <c r="BI1958" i="7"/>
  <c r="BM1958" i="7"/>
  <c r="I1958" i="7" s="1"/>
  <c r="E1967" i="7"/>
  <c r="E1753" i="7"/>
  <c r="CG1753" i="7"/>
  <c r="AC1753" i="7" s="1"/>
  <c r="CH1753" i="7"/>
  <c r="CJ1753" i="7"/>
  <c r="E1755" i="7"/>
  <c r="G1756" i="7"/>
  <c r="BI1756" i="7"/>
  <c r="BH1756" i="7" s="1"/>
  <c r="CA1756" i="7" s="1"/>
  <c r="E1757" i="7"/>
  <c r="CG1757" i="7"/>
  <c r="AC1757" i="7" s="1"/>
  <c r="DH1765" i="7"/>
  <c r="BD1765" i="7" s="1"/>
  <c r="CJ1775" i="7"/>
  <c r="CZ1775" i="7"/>
  <c r="AV1775" i="7" s="1"/>
  <c r="G1786" i="7"/>
  <c r="BX1786" i="7"/>
  <c r="CC1786" i="7"/>
  <c r="CF1786" i="7"/>
  <c r="AB1786" i="7" s="1"/>
  <c r="D1796" i="7"/>
  <c r="BM1799" i="7"/>
  <c r="BI1799" i="7"/>
  <c r="BH1799" i="7"/>
  <c r="BM1801" i="7"/>
  <c r="G1801" i="7"/>
  <c r="CZ1801" i="7"/>
  <c r="AV1801" i="7" s="1"/>
  <c r="CA1856" i="7"/>
  <c r="E1866" i="7"/>
  <c r="G1866" i="7"/>
  <c r="G1870" i="7"/>
  <c r="BM1870" i="7"/>
  <c r="I1870" i="7" s="1"/>
  <c r="BI1870" i="7"/>
  <c r="BH1870" i="7"/>
  <c r="G1872" i="7"/>
  <c r="BX1872" i="7"/>
  <c r="CF1872" i="7"/>
  <c r="AB1872" i="7" s="1"/>
  <c r="CC1872" i="7"/>
  <c r="G1878" i="7"/>
  <c r="BH1878" i="7"/>
  <c r="CF1878" i="7" s="1"/>
  <c r="AB1878" i="7" s="1"/>
  <c r="CZ1878" i="7"/>
  <c r="AV1878" i="7" s="1"/>
  <c r="E1883" i="7"/>
  <c r="D1903" i="7"/>
  <c r="CZ1903" i="7"/>
  <c r="AV1903" i="7" s="1"/>
  <c r="BM1905" i="7"/>
  <c r="I1905" i="7" s="1"/>
  <c r="BH1905" i="7"/>
  <c r="BI1905" i="7"/>
  <c r="D1917" i="7"/>
  <c r="CZ1917" i="7"/>
  <c r="AV1917" i="7" s="1"/>
  <c r="D1919" i="7"/>
  <c r="BM1945" i="7"/>
  <c r="I1945" i="7" s="1"/>
  <c r="BI1945" i="7"/>
  <c r="G1945" i="7"/>
  <c r="BH1945" i="7"/>
  <c r="CZ1949" i="7"/>
  <c r="AV1949" i="7" s="1"/>
  <c r="D1963" i="7"/>
  <c r="D1795" i="7"/>
  <c r="E1796" i="7"/>
  <c r="G1798" i="7"/>
  <c r="BH1798" i="7"/>
  <c r="G1812" i="7"/>
  <c r="CC1812" i="7"/>
  <c r="CZ1812" i="7"/>
  <c r="AV1812" i="7" s="1"/>
  <c r="G1814" i="7"/>
  <c r="BH1814" i="7"/>
  <c r="BI1814" i="7"/>
  <c r="BM1831" i="7"/>
  <c r="I1831" i="7" s="1"/>
  <c r="BI1831" i="7"/>
  <c r="BH1831" i="7"/>
  <c r="G1831" i="7"/>
  <c r="BM1835" i="7"/>
  <c r="BH1835" i="7"/>
  <c r="CZ1835" i="7" s="1"/>
  <c r="AV1835" i="7" s="1"/>
  <c r="G1835" i="7"/>
  <c r="G1840" i="7"/>
  <c r="BI1840" i="7"/>
  <c r="BH1840" i="7"/>
  <c r="D1850" i="7"/>
  <c r="DG1850" i="7"/>
  <c r="BC1850" i="7" s="1"/>
  <c r="CF1850" i="7"/>
  <c r="AB1850" i="7" s="1"/>
  <c r="G1851" i="7"/>
  <c r="CZ1859" i="7"/>
  <c r="AV1859" i="7" s="1"/>
  <c r="BM1863" i="7"/>
  <c r="I1863" i="7" s="1"/>
  <c r="BI1863" i="7"/>
  <c r="BH1863" i="7"/>
  <c r="CZ1867" i="7"/>
  <c r="AV1867" i="7" s="1"/>
  <c r="G1882" i="7"/>
  <c r="BH1882" i="7"/>
  <c r="CF1882" i="7" s="1"/>
  <c r="AB1882" i="7" s="1"/>
  <c r="D1897" i="7"/>
  <c r="G1904" i="7"/>
  <c r="BM1904" i="7"/>
  <c r="I1904" i="7" s="1"/>
  <c r="BI1904" i="7"/>
  <c r="BH1904" i="7"/>
  <c r="E1952" i="7"/>
  <c r="D1962" i="7"/>
  <c r="D2090" i="7"/>
  <c r="DE1892" i="7"/>
  <c r="BA1892" i="7" s="1"/>
  <c r="DD1892" i="7"/>
  <c r="AZ1892" i="7" s="1"/>
  <c r="DI1892" i="7"/>
  <c r="BE1892" i="7" s="1"/>
  <c r="DH1892" i="7"/>
  <c r="BD1892" i="7" s="1"/>
  <c r="DG1892" i="7"/>
  <c r="BC1892" i="7" s="1"/>
  <c r="CZ1896" i="7"/>
  <c r="AV1896" i="7" s="1"/>
  <c r="CZ1902" i="7"/>
  <c r="AV1902" i="7" s="1"/>
  <c r="DE1908" i="7"/>
  <c r="BA1908" i="7" s="1"/>
  <c r="DD1908" i="7"/>
  <c r="AZ1908" i="7" s="1"/>
  <c r="DI1908" i="7"/>
  <c r="BE1908" i="7" s="1"/>
  <c r="DH1908" i="7"/>
  <c r="BD1908" i="7" s="1"/>
  <c r="D1908" i="7"/>
  <c r="BM1913" i="7"/>
  <c r="CA1913" i="7" s="1"/>
  <c r="E1917" i="7"/>
  <c r="E1919" i="7"/>
  <c r="BM1921" i="7"/>
  <c r="I1921" i="7" s="1"/>
  <c r="BH1921" i="7"/>
  <c r="CZ1921" i="7" s="1"/>
  <c r="AV1921" i="7" s="1"/>
  <c r="BM1927" i="7"/>
  <c r="I1927" i="7" s="1"/>
  <c r="BI1927" i="7"/>
  <c r="BH1927" i="7"/>
  <c r="D1933" i="7"/>
  <c r="G1934" i="7"/>
  <c r="BM1934" i="7"/>
  <c r="I1934" i="7" s="1"/>
  <c r="BI1934" i="7"/>
  <c r="BH1934" i="7"/>
  <c r="D1938" i="7"/>
  <c r="DE1940" i="7"/>
  <c r="BA1940" i="7" s="1"/>
  <c r="DD1940" i="7"/>
  <c r="AZ1940" i="7" s="1"/>
  <c r="DI1940" i="7"/>
  <c r="BE1940" i="7" s="1"/>
  <c r="DH1940" i="7"/>
  <c r="BD1940" i="7" s="1"/>
  <c r="DF1940" i="7"/>
  <c r="BB1940" i="7" s="1"/>
  <c r="BH1951" i="7"/>
  <c r="BH1956" i="7"/>
  <c r="E1960" i="7"/>
  <c r="BM1967" i="7"/>
  <c r="I1967" i="7" s="1"/>
  <c r="BH1967" i="7"/>
  <c r="D1970" i="7"/>
  <c r="BH2085" i="7"/>
  <c r="CZ2085" i="7" s="1"/>
  <c r="AV2085" i="7" s="1"/>
  <c r="E2085" i="7"/>
  <c r="D1907" i="7"/>
  <c r="DC1908" i="7"/>
  <c r="AY1908" i="7" s="1"/>
  <c r="E1908" i="7"/>
  <c r="G1914" i="7"/>
  <c r="BH1915" i="7"/>
  <c r="BM1919" i="7"/>
  <c r="CZ1919" i="7"/>
  <c r="AV1919" i="7" s="1"/>
  <c r="G1919" i="7"/>
  <c r="E1923" i="7"/>
  <c r="CZ1923" i="7"/>
  <c r="AV1923" i="7" s="1"/>
  <c r="E1925" i="7"/>
  <c r="CF1936" i="7"/>
  <c r="AB1936" i="7" s="1"/>
  <c r="DG1940" i="7"/>
  <c r="BC1940" i="7" s="1"/>
  <c r="CZ1941" i="7"/>
  <c r="AV1941" i="7" s="1"/>
  <c r="G1946" i="7"/>
  <c r="BM1946" i="7"/>
  <c r="CF1946" i="7" s="1"/>
  <c r="AB1946" i="7" s="1"/>
  <c r="G1950" i="7"/>
  <c r="BM1950" i="7"/>
  <c r="I1950" i="7" s="1"/>
  <c r="G1951" i="7"/>
  <c r="D1957" i="7"/>
  <c r="DE1960" i="7"/>
  <c r="BA1960" i="7" s="1"/>
  <c r="DD1960" i="7"/>
  <c r="AZ1960" i="7" s="1"/>
  <c r="DG1960" i="7"/>
  <c r="BC1960" i="7" s="1"/>
  <c r="DF1960" i="7"/>
  <c r="BB1960" i="7" s="1"/>
  <c r="DH1960" i="7"/>
  <c r="BD1960" i="7" s="1"/>
  <c r="G1962" i="7"/>
  <c r="E1992" i="7"/>
  <c r="E2004" i="7"/>
  <c r="D1899" i="7"/>
  <c r="G1908" i="7"/>
  <c r="BX1908" i="7"/>
  <c r="CC1908" i="7"/>
  <c r="CA1908" i="7"/>
  <c r="BM1914" i="7"/>
  <c r="BM1925" i="7"/>
  <c r="BM1929" i="7"/>
  <c r="BI1929" i="7"/>
  <c r="BH1929" i="7"/>
  <c r="E1944" i="7"/>
  <c r="DE1944" i="7"/>
  <c r="BA1944" i="7" s="1"/>
  <c r="DD1944" i="7"/>
  <c r="AZ1944" i="7" s="1"/>
  <c r="DG1944" i="7"/>
  <c r="BC1944" i="7" s="1"/>
  <c r="DF1944" i="7"/>
  <c r="BB1944" i="7" s="1"/>
  <c r="CA1944" i="7"/>
  <c r="D1944" i="7"/>
  <c r="DI1944" i="7"/>
  <c r="BE1944" i="7" s="1"/>
  <c r="CZ1944" i="7"/>
  <c r="AV1944" i="7" s="1"/>
  <c r="BM1951" i="7"/>
  <c r="I1951" i="7" s="1"/>
  <c r="BH1952" i="7"/>
  <c r="G1956" i="7"/>
  <c r="BX1956" i="7"/>
  <c r="DC1960" i="7"/>
  <c r="AY1960" i="7" s="1"/>
  <c r="DI1960" i="7"/>
  <c r="BE1960" i="7" s="1"/>
  <c r="BM1962" i="7"/>
  <c r="G1963" i="7"/>
  <c r="DC1972" i="7"/>
  <c r="AY1972" i="7" s="1"/>
  <c r="E1972" i="7"/>
  <c r="DF1972" i="7"/>
  <c r="BB1972" i="7" s="1"/>
  <c r="E2014" i="7"/>
  <c r="BH2014" i="7"/>
  <c r="BM1915" i="7"/>
  <c r="I1915" i="7" s="1"/>
  <c r="G1915" i="7"/>
  <c r="BM1931" i="7"/>
  <c r="BH1931" i="7"/>
  <c r="CZ1931" i="7" s="1"/>
  <c r="AV1931" i="7" s="1"/>
  <c r="BM1943" i="7"/>
  <c r="I1943" i="7" s="1"/>
  <c r="BI1943" i="7"/>
  <c r="CZ1943" i="7" s="1"/>
  <c r="AV1943" i="7" s="1"/>
  <c r="BH1943" i="7"/>
  <c r="DH1944" i="7"/>
  <c r="BD1944" i="7" s="1"/>
  <c r="D1947" i="7"/>
  <c r="E1966" i="7"/>
  <c r="D1982" i="7"/>
  <c r="DG1986" i="7"/>
  <c r="BC1986" i="7" s="1"/>
  <c r="DH1986" i="7"/>
  <c r="BD1986" i="7" s="1"/>
  <c r="CF1986" i="7"/>
  <c r="AB1986" i="7" s="1"/>
  <c r="I1986" i="7"/>
  <c r="CA1986" i="7"/>
  <c r="G1988" i="7"/>
  <c r="BM1988" i="7"/>
  <c r="I1988" i="7" s="1"/>
  <c r="BI1988" i="7"/>
  <c r="BH1988" i="7"/>
  <c r="E2046" i="7"/>
  <c r="AF2050" i="7"/>
  <c r="G1916" i="7"/>
  <c r="BI1916" i="7"/>
  <c r="CZ1916" i="7" s="1"/>
  <c r="AV1916" i="7" s="1"/>
  <c r="BH1916" i="7"/>
  <c r="DE1936" i="7"/>
  <c r="BA1936" i="7" s="1"/>
  <c r="D1936" i="7"/>
  <c r="D1941" i="7"/>
  <c r="G1948" i="7"/>
  <c r="BI1948" i="7"/>
  <c r="BH1948" i="7"/>
  <c r="G1952" i="7"/>
  <c r="BM1953" i="7"/>
  <c r="BH1953" i="7"/>
  <c r="G1953" i="7"/>
  <c r="BM1963" i="7"/>
  <c r="G1966" i="7"/>
  <c r="BM1966" i="7"/>
  <c r="I1966" i="7" s="1"/>
  <c r="CZ1966" i="7"/>
  <c r="AV1966" i="7" s="1"/>
  <c r="BM1969" i="7"/>
  <c r="I1969" i="7" s="1"/>
  <c r="BH1969" i="7"/>
  <c r="BI1969" i="7"/>
  <c r="G1969" i="7"/>
  <c r="E2008" i="7"/>
  <c r="G1792" i="7"/>
  <c r="G1796" i="7"/>
  <c r="BM1813" i="7"/>
  <c r="G1813" i="7"/>
  <c r="G1829" i="7"/>
  <c r="CZ1832" i="7"/>
  <c r="AV1832" i="7" s="1"/>
  <c r="DC1856" i="7"/>
  <c r="AY1856" i="7" s="1"/>
  <c r="E1856" i="7"/>
  <c r="DE1864" i="7"/>
  <c r="BA1864" i="7" s="1"/>
  <c r="DD1864" i="7"/>
  <c r="AZ1864" i="7" s="1"/>
  <c r="DG1864" i="7"/>
  <c r="BC1864" i="7" s="1"/>
  <c r="DF1864" i="7"/>
  <c r="BB1864" i="7" s="1"/>
  <c r="CC1864" i="7"/>
  <c r="CA1864" i="7"/>
  <c r="D1864" i="7"/>
  <c r="DH1864" i="7"/>
  <c r="BD1864" i="7" s="1"/>
  <c r="BM1867" i="7"/>
  <c r="DE1867" i="7" s="1"/>
  <c r="BA1867" i="7" s="1"/>
  <c r="G1867" i="7"/>
  <c r="G1876" i="7"/>
  <c r="CZ1876" i="7"/>
  <c r="AV1876" i="7" s="1"/>
  <c r="E1885" i="7"/>
  <c r="D1892" i="7"/>
  <c r="CF1892" i="7"/>
  <c r="AB1892" i="7" s="1"/>
  <c r="BM1893" i="7"/>
  <c r="I1893" i="7" s="1"/>
  <c r="BI1893" i="7"/>
  <c r="BH1893" i="7"/>
  <c r="E1896" i="7"/>
  <c r="CZ1908" i="7"/>
  <c r="AV1908" i="7" s="1"/>
  <c r="E1910" i="7"/>
  <c r="DE1912" i="7"/>
  <c r="BA1912" i="7" s="1"/>
  <c r="DD1912" i="7"/>
  <c r="AZ1912" i="7" s="1"/>
  <c r="DG1912" i="7"/>
  <c r="BC1912" i="7" s="1"/>
  <c r="CC1912" i="7"/>
  <c r="BM1916" i="7"/>
  <c r="I1916" i="7" s="1"/>
  <c r="G1920" i="7"/>
  <c r="CZ1920" i="7"/>
  <c r="AV1920" i="7" s="1"/>
  <c r="D1923" i="7"/>
  <c r="G1926" i="7"/>
  <c r="BH1926" i="7"/>
  <c r="G1930" i="7"/>
  <c r="BI1930" i="7"/>
  <c r="BH1930" i="7"/>
  <c r="E1933" i="7"/>
  <c r="DC1936" i="7"/>
  <c r="AY1936" i="7" s="1"/>
  <c r="BM1948" i="7"/>
  <c r="I1948" i="7" s="1"/>
  <c r="BM1952" i="7"/>
  <c r="I1952" i="7" s="1"/>
  <c r="BM1957" i="7"/>
  <c r="G1957" i="7"/>
  <c r="CA1960" i="7"/>
  <c r="E1961" i="7"/>
  <c r="G1964" i="7"/>
  <c r="BI1964" i="7"/>
  <c r="BH1964" i="7"/>
  <c r="G1967" i="7"/>
  <c r="G1968" i="7"/>
  <c r="BH1968" i="7"/>
  <c r="CZ1968" i="7" s="1"/>
  <c r="AV1968" i="7" s="1"/>
  <c r="CA1972" i="7"/>
  <c r="D1998" i="7"/>
  <c r="CG2007" i="7"/>
  <c r="AC2007" i="7" s="1"/>
  <c r="I2007" i="7"/>
  <c r="D2031" i="7"/>
  <c r="E2069" i="7"/>
  <c r="G1808" i="7"/>
  <c r="BX1808" i="7"/>
  <c r="CF1808" i="7"/>
  <c r="AB1808" i="7" s="1"/>
  <c r="BM1817" i="7"/>
  <c r="I1817" i="7" s="1"/>
  <c r="BH1817" i="7"/>
  <c r="CZ1817" i="7" s="1"/>
  <c r="AV1817" i="7" s="1"/>
  <c r="G1817" i="7"/>
  <c r="DE1821" i="7"/>
  <c r="BA1821" i="7" s="1"/>
  <c r="BM1823" i="7"/>
  <c r="BH1823" i="7"/>
  <c r="BM1825" i="7"/>
  <c r="I1825" i="7" s="1"/>
  <c r="BH1825" i="7"/>
  <c r="BI1825" i="7"/>
  <c r="BM1829" i="7"/>
  <c r="CZ1829" i="7"/>
  <c r="AV1829" i="7" s="1"/>
  <c r="BM1847" i="7"/>
  <c r="I1847" i="7" s="1"/>
  <c r="BI1847" i="7"/>
  <c r="BH1847" i="7"/>
  <c r="E1853" i="7"/>
  <c r="CZ1853" i="7"/>
  <c r="AV1853" i="7" s="1"/>
  <c r="DC1864" i="7"/>
  <c r="AY1864" i="7" s="1"/>
  <c r="E1864" i="7"/>
  <c r="DI1864" i="7"/>
  <c r="BE1864" i="7" s="1"/>
  <c r="BM1876" i="7"/>
  <c r="BM1883" i="7"/>
  <c r="CZ1883" i="7"/>
  <c r="AV1883" i="7" s="1"/>
  <c r="E1892" i="7"/>
  <c r="CZ1892" i="7"/>
  <c r="AV1892" i="7" s="1"/>
  <c r="DE1898" i="7"/>
  <c r="BA1898" i="7" s="1"/>
  <c r="DD1898" i="7"/>
  <c r="AZ1898" i="7" s="1"/>
  <c r="DI1898" i="7"/>
  <c r="BE1898" i="7" s="1"/>
  <c r="DH1898" i="7"/>
  <c r="BD1898" i="7" s="1"/>
  <c r="D1898" i="7"/>
  <c r="DF1898" i="7"/>
  <c r="BB1898" i="7" s="1"/>
  <c r="BM1903" i="7"/>
  <c r="CA1903" i="7" s="1"/>
  <c r="D1906" i="7"/>
  <c r="CZ1907" i="7"/>
  <c r="AV1907" i="7" s="1"/>
  <c r="DF1908" i="7"/>
  <c r="BB1908" i="7" s="1"/>
  <c r="BM1909" i="7"/>
  <c r="CC1909" i="7" s="1"/>
  <c r="G1909" i="7"/>
  <c r="G1910" i="7"/>
  <c r="BX1910" i="7"/>
  <c r="BH1910" i="7"/>
  <c r="BM1911" i="7"/>
  <c r="I1911" i="7" s="1"/>
  <c r="BI1911" i="7"/>
  <c r="BH1911" i="7"/>
  <c r="D1912" i="7"/>
  <c r="DC1912" i="7"/>
  <c r="AY1912" i="7" s="1"/>
  <c r="E1912" i="7"/>
  <c r="DI1912" i="7"/>
  <c r="BE1912" i="7" s="1"/>
  <c r="BH1913" i="7"/>
  <c r="BM1920" i="7"/>
  <c r="G1921" i="7"/>
  <c r="G1924" i="7"/>
  <c r="BH1924" i="7"/>
  <c r="CC1924" i="7" s="1"/>
  <c r="BM1926" i="7"/>
  <c r="I1926" i="7" s="1"/>
  <c r="BM1930" i="7"/>
  <c r="I1930" i="7" s="1"/>
  <c r="G1931" i="7"/>
  <c r="D1940" i="7"/>
  <c r="CF1940" i="7"/>
  <c r="AB1940" i="7" s="1"/>
  <c r="CC1944" i="7"/>
  <c r="CC1960" i="7"/>
  <c r="BM1961" i="7"/>
  <c r="DI1961" i="7" s="1"/>
  <c r="BE1961" i="7" s="1"/>
  <c r="G1961" i="7"/>
  <c r="CZ1961" i="7"/>
  <c r="AV1961" i="7" s="1"/>
  <c r="BM1964" i="7"/>
  <c r="I1964" i="7" s="1"/>
  <c r="D1965" i="7"/>
  <c r="BM1968" i="7"/>
  <c r="I1968" i="7" s="1"/>
  <c r="DE1972" i="7"/>
  <c r="BA1972" i="7" s="1"/>
  <c r="E1984" i="7"/>
  <c r="BI1991" i="7"/>
  <c r="BH1991" i="7"/>
  <c r="G1991" i="7"/>
  <c r="BM1991" i="7"/>
  <c r="BI1995" i="7"/>
  <c r="BH1995" i="7"/>
  <c r="G1995" i="7"/>
  <c r="BM1995" i="7"/>
  <c r="I1995" i="7" s="1"/>
  <c r="D2091" i="7"/>
  <c r="D2103" i="7"/>
  <c r="G1998" i="7"/>
  <c r="BI1998" i="7"/>
  <c r="DD1998" i="7" s="1"/>
  <c r="AZ1998" i="7" s="1"/>
  <c r="BM1998" i="7"/>
  <c r="I1998" i="7" s="1"/>
  <c r="E2000" i="7"/>
  <c r="CH2003" i="7"/>
  <c r="CG2003" i="7"/>
  <c r="AC2003" i="7" s="1"/>
  <c r="E2031" i="7"/>
  <c r="DE2050" i="7"/>
  <c r="BA2050" i="7" s="1"/>
  <c r="DD2050" i="7"/>
  <c r="AZ2050" i="7" s="1"/>
  <c r="DH2050" i="7"/>
  <c r="BD2050" i="7" s="1"/>
  <c r="DG2050" i="7"/>
  <c r="BC2050" i="7" s="1"/>
  <c r="CF2050" i="7"/>
  <c r="AB2050" i="7" s="1"/>
  <c r="D2050" i="7"/>
  <c r="DF2050" i="7"/>
  <c r="BB2050" i="7" s="1"/>
  <c r="CC2050" i="7"/>
  <c r="CZ2050" i="7"/>
  <c r="AV2050" i="7" s="1"/>
  <c r="DI2050" i="7"/>
  <c r="BE2050" i="7" s="1"/>
  <c r="DC2050" i="7"/>
  <c r="AY2050" i="7" s="1"/>
  <c r="CA2050" i="7"/>
  <c r="I2074" i="7"/>
  <c r="E2103" i="7"/>
  <c r="G1992" i="7"/>
  <c r="BH1992" i="7"/>
  <c r="BH2004" i="7"/>
  <c r="G2004" i="7"/>
  <c r="BM2004" i="7"/>
  <c r="G2046" i="7"/>
  <c r="BM2046" i="7"/>
  <c r="I2046" i="7" s="1"/>
  <c r="BH2046" i="7"/>
  <c r="CZ2046" i="7" s="1"/>
  <c r="AV2046" i="7" s="1"/>
  <c r="G2058" i="7"/>
  <c r="BM2058" i="7"/>
  <c r="I2058" i="7" s="1"/>
  <c r="BI2058" i="7"/>
  <c r="BH2069" i="7"/>
  <c r="G2069" i="7"/>
  <c r="BM2069" i="7"/>
  <c r="I2069" i="7" s="1"/>
  <c r="E2090" i="7"/>
  <c r="BM2113" i="7"/>
  <c r="I2113" i="7" s="1"/>
  <c r="G2113" i="7"/>
  <c r="BI2113" i="7"/>
  <c r="D2125" i="7"/>
  <c r="G2134" i="7"/>
  <c r="BM2134" i="7"/>
  <c r="I2134" i="7" s="1"/>
  <c r="BI2134" i="7"/>
  <c r="BI1977" i="7"/>
  <c r="BH1977" i="7"/>
  <c r="G1977" i="7"/>
  <c r="BM1992" i="7"/>
  <c r="I1992" i="7" s="1"/>
  <c r="E2006" i="7"/>
  <c r="BH2008" i="7"/>
  <c r="CH2008" i="7" s="1"/>
  <c r="BM2008" i="7"/>
  <c r="BH2037" i="7"/>
  <c r="CA2037" i="7" s="1"/>
  <c r="E2037" i="7"/>
  <c r="D2101" i="7"/>
  <c r="BM2133" i="7"/>
  <c r="I2133" i="7" s="1"/>
  <c r="BI2133" i="7"/>
  <c r="BH2133" i="7"/>
  <c r="G2133" i="7"/>
  <c r="DH1972" i="7"/>
  <c r="BD1972" i="7" s="1"/>
  <c r="DI1972" i="7"/>
  <c r="BE1972" i="7" s="1"/>
  <c r="DD1972" i="7"/>
  <c r="AZ1972" i="7" s="1"/>
  <c r="DG1972" i="7"/>
  <c r="BC1972" i="7" s="1"/>
  <c r="BM1977" i="7"/>
  <c r="I1977" i="7" s="1"/>
  <c r="CF1996" i="7"/>
  <c r="AB1996" i="7" s="1"/>
  <c r="G2009" i="7"/>
  <c r="BH2009" i="7"/>
  <c r="CA2009" i="7" s="1"/>
  <c r="CG2023" i="7"/>
  <c r="AC2023" i="7" s="1"/>
  <c r="CH2023" i="7"/>
  <c r="CJ2023" i="7"/>
  <c r="DC2023" i="7"/>
  <c r="AY2023" i="7" s="1"/>
  <c r="I2082" i="7"/>
  <c r="CZ2102" i="7"/>
  <c r="AV2102" i="7" s="1"/>
  <c r="BI1981" i="7"/>
  <c r="BH1981" i="7"/>
  <c r="BM1981" i="7"/>
  <c r="I1981" i="7" s="1"/>
  <c r="G1981" i="7"/>
  <c r="G1984" i="7"/>
  <c r="BH1984" i="7"/>
  <c r="CZ1984" i="7" s="1"/>
  <c r="AV1984" i="7" s="1"/>
  <c r="BM1984" i="7"/>
  <c r="DD2003" i="7"/>
  <c r="AZ2003" i="7" s="1"/>
  <c r="BM2009" i="7"/>
  <c r="E2010" i="7"/>
  <c r="BH2010" i="7"/>
  <c r="E2013" i="7"/>
  <c r="D2027" i="7"/>
  <c r="CA2027" i="7"/>
  <c r="DG2027" i="7"/>
  <c r="BC2027" i="7" s="1"/>
  <c r="CC2027" i="7"/>
  <c r="DE2027" i="7"/>
  <c r="BA2027" i="7" s="1"/>
  <c r="CF2027" i="7"/>
  <c r="AB2027" i="7" s="1"/>
  <c r="BH2029" i="7"/>
  <c r="CZ2029" i="7" s="1"/>
  <c r="AV2029" i="7" s="1"/>
  <c r="E2029" i="7"/>
  <c r="G2030" i="7"/>
  <c r="BI2030" i="7"/>
  <c r="BM2030" i="7"/>
  <c r="I2030" i="7" s="1"/>
  <c r="I2033" i="7"/>
  <c r="CH2033" i="7"/>
  <c r="DI2033" i="7"/>
  <c r="BE2033" i="7" s="1"/>
  <c r="CC2033" i="7"/>
  <c r="DD2033" i="7"/>
  <c r="AZ2033" i="7" s="1"/>
  <c r="DC2033" i="7"/>
  <c r="AY2033" i="7" s="1"/>
  <c r="E2049" i="7"/>
  <c r="E2059" i="7"/>
  <c r="BH2059" i="7"/>
  <c r="I2065" i="7"/>
  <c r="CH2065" i="7"/>
  <c r="DI2065" i="7"/>
  <c r="BE2065" i="7" s="1"/>
  <c r="DD2065" i="7"/>
  <c r="AZ2065" i="7" s="1"/>
  <c r="CC2065" i="7"/>
  <c r="BH2157" i="7"/>
  <c r="DC2157" i="7" s="1"/>
  <c r="AY2157" i="7" s="1"/>
  <c r="CG2157" i="7"/>
  <c r="AC2157" i="7" s="1"/>
  <c r="G1583" i="7"/>
  <c r="BM1583" i="7"/>
  <c r="CJ1583" i="7" s="1"/>
  <c r="CZ1583" i="7"/>
  <c r="AV1583" i="7" s="1"/>
  <c r="BI1586" i="7"/>
  <c r="G1603" i="7"/>
  <c r="BM1603" i="7"/>
  <c r="CZ1603" i="7"/>
  <c r="AV1603" i="7" s="1"/>
  <c r="DC1623" i="7"/>
  <c r="AY1623" i="7" s="1"/>
  <c r="D1646" i="7"/>
  <c r="BI1647" i="7"/>
  <c r="DI1647" i="7" s="1"/>
  <c r="BE1647" i="7" s="1"/>
  <c r="BI1655" i="7"/>
  <c r="BH1655" i="7"/>
  <c r="E1656" i="7"/>
  <c r="BI1657" i="7"/>
  <c r="BH1657" i="7"/>
  <c r="G1657" i="7"/>
  <c r="E1669" i="7"/>
  <c r="CH1669" i="7"/>
  <c r="CG1669" i="7"/>
  <c r="AC1669" i="7" s="1"/>
  <c r="CJ1669" i="7"/>
  <c r="G1686" i="7"/>
  <c r="G1690" i="7"/>
  <c r="BI1690" i="7"/>
  <c r="E1693" i="7"/>
  <c r="CJ1693" i="7"/>
  <c r="CH1693" i="7"/>
  <c r="CZ1695" i="7"/>
  <c r="AV1695" i="7" s="1"/>
  <c r="BM1695" i="7"/>
  <c r="CC1695" i="7" s="1"/>
  <c r="E1705" i="7"/>
  <c r="CJ1705" i="7"/>
  <c r="DC1705" i="7"/>
  <c r="AY1705" i="7" s="1"/>
  <c r="BI1719" i="7"/>
  <c r="G1719" i="7"/>
  <c r="BH1731" i="7"/>
  <c r="BI1732" i="7"/>
  <c r="CG1732" i="7" s="1"/>
  <c r="AC1732" i="7" s="1"/>
  <c r="E1733" i="7"/>
  <c r="CG1733" i="7"/>
  <c r="AC1733" i="7" s="1"/>
  <c r="G1735" i="7"/>
  <c r="DC1736" i="7"/>
  <c r="AY1736" i="7" s="1"/>
  <c r="E1737" i="7"/>
  <c r="CG1740" i="7"/>
  <c r="AC1740" i="7" s="1"/>
  <c r="BX1740" i="7"/>
  <c r="G1740" i="7"/>
  <c r="BH1742" i="7"/>
  <c r="CZ1742" i="7" s="1"/>
  <c r="AV1742" i="7" s="1"/>
  <c r="BM1742" i="7"/>
  <c r="DG1745" i="7"/>
  <c r="BC1745" i="7" s="1"/>
  <c r="D1745" i="7"/>
  <c r="DF1745" i="7"/>
  <c r="BB1745" i="7" s="1"/>
  <c r="BX1745" i="7"/>
  <c r="DI1745" i="7"/>
  <c r="BE1745" i="7" s="1"/>
  <c r="CF1745" i="7"/>
  <c r="AB1745" i="7" s="1"/>
  <c r="BH1762" i="7"/>
  <c r="CG1764" i="7"/>
  <c r="AC1764" i="7" s="1"/>
  <c r="BX1764" i="7"/>
  <c r="G1764" i="7"/>
  <c r="CC1764" i="7"/>
  <c r="CZ1764" i="7"/>
  <c r="AV1764" i="7" s="1"/>
  <c r="E1765" i="7"/>
  <c r="CH1765" i="7"/>
  <c r="CG1765" i="7"/>
  <c r="AC1765" i="7" s="1"/>
  <c r="DC1765" i="7"/>
  <c r="AY1765" i="7" s="1"/>
  <c r="CJ1765" i="7"/>
  <c r="BH1766" i="7"/>
  <c r="CZ1766" i="7" s="1"/>
  <c r="AV1766" i="7" s="1"/>
  <c r="G1766" i="7"/>
  <c r="BH1771" i="7"/>
  <c r="CC1771" i="7" s="1"/>
  <c r="G1771" i="7"/>
  <c r="DE1842" i="7"/>
  <c r="BA1842" i="7" s="1"/>
  <c r="DD1842" i="7"/>
  <c r="AZ1842" i="7" s="1"/>
  <c r="DF1842" i="7"/>
  <c r="BB1842" i="7" s="1"/>
  <c r="CF1842" i="7"/>
  <c r="AB1842" i="7" s="1"/>
  <c r="G1852" i="7"/>
  <c r="BI1852" i="7"/>
  <c r="BH1852" i="7"/>
  <c r="BM1855" i="7"/>
  <c r="CA1855" i="7"/>
  <c r="CC1855" i="7"/>
  <c r="G1856" i="7"/>
  <c r="BX1856" i="7"/>
  <c r="BM1861" i="7"/>
  <c r="BM1895" i="7"/>
  <c r="I1895" i="7" s="1"/>
  <c r="BI1895" i="7"/>
  <c r="BH1895" i="7"/>
  <c r="BM1897" i="7"/>
  <c r="BX1897" i="7" s="1"/>
  <c r="G1898" i="7"/>
  <c r="BX1898" i="7"/>
  <c r="CC1898" i="7"/>
  <c r="G1902" i="7"/>
  <c r="BM1902" i="7"/>
  <c r="DD1902" i="7" s="1"/>
  <c r="AZ1902" i="7" s="1"/>
  <c r="DE1928" i="7"/>
  <c r="BA1928" i="7" s="1"/>
  <c r="DG1928" i="7"/>
  <c r="BC1928" i="7" s="1"/>
  <c r="CF1928" i="7"/>
  <c r="AB1928" i="7" s="1"/>
  <c r="BM1937" i="7"/>
  <c r="I1937" i="7" s="1"/>
  <c r="BH1937" i="7"/>
  <c r="G1940" i="7"/>
  <c r="BX1940" i="7"/>
  <c r="CC1940" i="7"/>
  <c r="CA1940" i="7"/>
  <c r="G1942" i="7"/>
  <c r="BH1942" i="7"/>
  <c r="BX1942" i="7" s="1"/>
  <c r="BM1947" i="7"/>
  <c r="DI1947" i="7" s="1"/>
  <c r="BE1947" i="7" s="1"/>
  <c r="E1949" i="7"/>
  <c r="BI1971" i="7"/>
  <c r="BH1971" i="7"/>
  <c r="G1971" i="7"/>
  <c r="BM1971" i="7"/>
  <c r="I1971" i="7" s="1"/>
  <c r="CZ1972" i="7"/>
  <c r="AV1972" i="7" s="1"/>
  <c r="BX1972" i="7"/>
  <c r="G1972" i="7"/>
  <c r="CC1972" i="7"/>
  <c r="CF1972" i="7"/>
  <c r="AB1972" i="7" s="1"/>
  <c r="DH1974" i="7"/>
  <c r="BD1974" i="7" s="1"/>
  <c r="G1994" i="7"/>
  <c r="BM1994" i="7"/>
  <c r="BI1994" i="7"/>
  <c r="BH1994" i="7"/>
  <c r="DG2003" i="7"/>
  <c r="BC2003" i="7" s="1"/>
  <c r="BM2013" i="7"/>
  <c r="I2013" i="7" s="1"/>
  <c r="BH2013" i="7"/>
  <c r="CZ2013" i="7" s="1"/>
  <c r="AV2013" i="7" s="1"/>
  <c r="BM2024" i="7"/>
  <c r="I2024" i="7" s="1"/>
  <c r="BI2024" i="7"/>
  <c r="BX2033" i="7"/>
  <c r="BH2049" i="7"/>
  <c r="CG2049" i="7"/>
  <c r="AC2049" i="7" s="1"/>
  <c r="G2049" i="7"/>
  <c r="BM2057" i="7"/>
  <c r="I2057" i="7" s="1"/>
  <c r="BI2057" i="7"/>
  <c r="BH2057" i="7" s="1"/>
  <c r="CC2057" i="7" s="1"/>
  <c r="BI2068" i="7"/>
  <c r="BI2080" i="7"/>
  <c r="BH2080" i="7" s="1"/>
  <c r="BM2080" i="7"/>
  <c r="I2080" i="7" s="1"/>
  <c r="G2080" i="7"/>
  <c r="CZ2090" i="7"/>
  <c r="AV2090" i="7" s="1"/>
  <c r="BM2093" i="7"/>
  <c r="I2093" i="7" s="1"/>
  <c r="G2093" i="7"/>
  <c r="BI2093" i="7"/>
  <c r="BH2093" i="7" s="1"/>
  <c r="BI1565" i="7"/>
  <c r="G1565" i="7"/>
  <c r="G1578" i="7"/>
  <c r="BM1578" i="7"/>
  <c r="CA1618" i="7"/>
  <c r="DH1619" i="7"/>
  <c r="BD1619" i="7" s="1"/>
  <c r="BM1626" i="7"/>
  <c r="BI1637" i="7"/>
  <c r="BH1637" i="7"/>
  <c r="G1637" i="7"/>
  <c r="BM1637" i="7"/>
  <c r="I1637" i="7" s="1"/>
  <c r="CA1648" i="7"/>
  <c r="D1659" i="7"/>
  <c r="G1668" i="7"/>
  <c r="BM1668" i="7"/>
  <c r="CZ1669" i="7"/>
  <c r="AV1669" i="7" s="1"/>
  <c r="BH1686" i="7"/>
  <c r="CZ1686" i="7" s="1"/>
  <c r="AV1686" i="7" s="1"/>
  <c r="BM1686" i="7"/>
  <c r="CZ1693" i="7"/>
  <c r="AV1693" i="7" s="1"/>
  <c r="E1694" i="7"/>
  <c r="CA1703" i="7"/>
  <c r="CJ1703" i="7"/>
  <c r="CH1703" i="7"/>
  <c r="BX1703" i="7"/>
  <c r="G1703" i="7"/>
  <c r="CC1703" i="7"/>
  <c r="CZ1703" i="7"/>
  <c r="AV1703" i="7" s="1"/>
  <c r="CZ1705" i="7"/>
  <c r="AV1705" i="7" s="1"/>
  <c r="G1708" i="7"/>
  <c r="BM1708" i="7"/>
  <c r="BI1714" i="7"/>
  <c r="BH1714" i="7" s="1"/>
  <c r="E1717" i="7"/>
  <c r="BH1717" i="7"/>
  <c r="DC1717" i="7" s="1"/>
  <c r="AY1717" i="7" s="1"/>
  <c r="BH1730" i="7"/>
  <c r="BX1730" i="7" s="1"/>
  <c r="CH1730" i="7"/>
  <c r="G1730" i="7"/>
  <c r="G1732" i="7"/>
  <c r="BH1734" i="7"/>
  <c r="CJ1734" i="7" s="1"/>
  <c r="G1734" i="7"/>
  <c r="I1741" i="7"/>
  <c r="CZ1761" i="7"/>
  <c r="AV1761" i="7" s="1"/>
  <c r="CZ1765" i="7"/>
  <c r="AV1765" i="7" s="1"/>
  <c r="G1836" i="7"/>
  <c r="BI1836" i="7"/>
  <c r="BH1836" i="7"/>
  <c r="BM1841" i="7"/>
  <c r="BH1841" i="7"/>
  <c r="BM1849" i="7"/>
  <c r="G1850" i="7"/>
  <c r="BX1850" i="7"/>
  <c r="G1854" i="7"/>
  <c r="BX1854" i="7"/>
  <c r="BM1854" i="7"/>
  <c r="DG1854" i="7" s="1"/>
  <c r="BC1854" i="7" s="1"/>
  <c r="DE1880" i="7"/>
  <c r="BA1880" i="7" s="1"/>
  <c r="DD1880" i="7"/>
  <c r="AZ1880" i="7" s="1"/>
  <c r="DG1880" i="7"/>
  <c r="BC1880" i="7" s="1"/>
  <c r="DF1880" i="7"/>
  <c r="BB1880" i="7" s="1"/>
  <c r="CF1880" i="7"/>
  <c r="AB1880" i="7" s="1"/>
  <c r="BM1889" i="7"/>
  <c r="I1889" i="7" s="1"/>
  <c r="BH1889" i="7"/>
  <c r="G1892" i="7"/>
  <c r="BX1892" i="7"/>
  <c r="CC1892" i="7"/>
  <c r="CA1892" i="7"/>
  <c r="G1894" i="7"/>
  <c r="BH1894" i="7"/>
  <c r="BM1899" i="7"/>
  <c r="CA1899" i="7" s="1"/>
  <c r="E1901" i="7"/>
  <c r="CZ1928" i="7"/>
  <c r="AV1928" i="7" s="1"/>
  <c r="G1932" i="7"/>
  <c r="BI1932" i="7"/>
  <c r="BH1932" i="7"/>
  <c r="BM1935" i="7"/>
  <c r="G1936" i="7"/>
  <c r="BM1941" i="7"/>
  <c r="DI1974" i="7"/>
  <c r="BE1974" i="7" s="1"/>
  <c r="CZ1976" i="7"/>
  <c r="AV1976" i="7" s="1"/>
  <c r="G1976" i="7"/>
  <c r="BI1976" i="7"/>
  <c r="BH1976" i="7"/>
  <c r="BM1976" i="7"/>
  <c r="I1976" i="7" s="1"/>
  <c r="G1982" i="7"/>
  <c r="BI1982" i="7"/>
  <c r="DH1990" i="7"/>
  <c r="BD1990" i="7" s="1"/>
  <c r="DI1990" i="7"/>
  <c r="BE1990" i="7" s="1"/>
  <c r="CF1990" i="7"/>
  <c r="AB1990" i="7" s="1"/>
  <c r="I1990" i="7"/>
  <c r="DH2003" i="7"/>
  <c r="BD2003" i="7" s="1"/>
  <c r="G2014" i="7"/>
  <c r="BM2014" i="7"/>
  <c r="CH2014" i="7" s="1"/>
  <c r="BH2022" i="7"/>
  <c r="CZ2022" i="7" s="1"/>
  <c r="AV2022" i="7" s="1"/>
  <c r="E2022" i="7"/>
  <c r="CA2023" i="7"/>
  <c r="D2061" i="7"/>
  <c r="DC2065" i="7"/>
  <c r="AY2065" i="7" s="1"/>
  <c r="D2102" i="7"/>
  <c r="DI2160" i="7"/>
  <c r="BE2160" i="7" s="1"/>
  <c r="DH2160" i="7"/>
  <c r="BD2160" i="7" s="1"/>
  <c r="CA2160" i="7"/>
  <c r="D2160" i="7"/>
  <c r="BM2005" i="7"/>
  <c r="CG2005" i="7" s="1"/>
  <c r="AC2005" i="7" s="1"/>
  <c r="BH2005" i="7"/>
  <c r="G2006" i="7"/>
  <c r="BM2006" i="7"/>
  <c r="BH2006" i="7"/>
  <c r="E2025" i="7"/>
  <c r="I2027" i="7"/>
  <c r="CH2027" i="7"/>
  <c r="CG2027" i="7"/>
  <c r="AC2027" i="7" s="1"/>
  <c r="BM2041" i="7"/>
  <c r="BH2041" i="7"/>
  <c r="CZ2041" i="7" s="1"/>
  <c r="AV2041" i="7" s="1"/>
  <c r="G2041" i="7"/>
  <c r="G2062" i="7"/>
  <c r="BI2062" i="7"/>
  <c r="BM2062" i="7"/>
  <c r="I2062" i="7" s="1"/>
  <c r="E2091" i="7"/>
  <c r="E2105" i="7"/>
  <c r="BM2159" i="7"/>
  <c r="I2159" i="7" s="1"/>
  <c r="BI2159" i="7"/>
  <c r="G2159" i="7"/>
  <c r="BI1505" i="7"/>
  <c r="BI1509" i="7"/>
  <c r="BI1513" i="7"/>
  <c r="BI1517" i="7"/>
  <c r="BI1521" i="7"/>
  <c r="BI1530" i="7"/>
  <c r="G1533" i="7"/>
  <c r="BI1533" i="7"/>
  <c r="BI1538" i="7"/>
  <c r="CG1538" i="7" s="1"/>
  <c r="AC1538" i="7" s="1"/>
  <c r="BH1541" i="7"/>
  <c r="CJ1541" i="7"/>
  <c r="CG1541" i="7"/>
  <c r="AC1541" i="7" s="1"/>
  <c r="BI1543" i="7"/>
  <c r="BI1553" i="7"/>
  <c r="BH1553" i="7" s="1"/>
  <c r="G1563" i="7"/>
  <c r="BM1563" i="7"/>
  <c r="BI1570" i="7"/>
  <c r="CG1570" i="7" s="1"/>
  <c r="AC1570" i="7" s="1"/>
  <c r="BH1573" i="7"/>
  <c r="BI1575" i="7"/>
  <c r="BI1585" i="7"/>
  <c r="BH1585" i="7" s="1"/>
  <c r="G1595" i="7"/>
  <c r="BM1595" i="7"/>
  <c r="BI1602" i="7"/>
  <c r="CG1602" i="7" s="1"/>
  <c r="AC1602" i="7" s="1"/>
  <c r="BH1605" i="7"/>
  <c r="CJ1605" i="7"/>
  <c r="BI1607" i="7"/>
  <c r="BI1622" i="7"/>
  <c r="BI1627" i="7"/>
  <c r="BI1643" i="7"/>
  <c r="CF1646" i="7"/>
  <c r="AB1646" i="7" s="1"/>
  <c r="BI1659" i="7"/>
  <c r="CF1662" i="7"/>
  <c r="AB1662" i="7" s="1"/>
  <c r="BI1675" i="7"/>
  <c r="BH1675" i="7" s="1"/>
  <c r="CG1676" i="7"/>
  <c r="AC1676" i="7" s="1"/>
  <c r="G1676" i="7"/>
  <c r="CJ1676" i="7"/>
  <c r="BI1678" i="7"/>
  <c r="BH1679" i="7"/>
  <c r="BI1683" i="7"/>
  <c r="CH1688" i="7"/>
  <c r="DD1689" i="7"/>
  <c r="AZ1689" i="7" s="1"/>
  <c r="CF1689" i="7"/>
  <c r="AB1689" i="7" s="1"/>
  <c r="CC1689" i="7"/>
  <c r="DF1689" i="7"/>
  <c r="BB1689" i="7" s="1"/>
  <c r="G1692" i="7"/>
  <c r="BI1692" i="7"/>
  <c r="BH1707" i="7"/>
  <c r="G1707" i="7"/>
  <c r="BH1710" i="7"/>
  <c r="CZ1710" i="7" s="1"/>
  <c r="AV1710" i="7" s="1"/>
  <c r="CG1720" i="7"/>
  <c r="AC1720" i="7" s="1"/>
  <c r="G1720" i="7"/>
  <c r="E1721" i="7"/>
  <c r="CG1721" i="7"/>
  <c r="AC1721" i="7" s="1"/>
  <c r="BI1722" i="7"/>
  <c r="BI1723" i="7"/>
  <c r="E1745" i="7"/>
  <c r="CH1745" i="7"/>
  <c r="CG1745" i="7"/>
  <c r="AC1745" i="7" s="1"/>
  <c r="BH1754" i="7"/>
  <c r="G1754" i="7"/>
  <c r="BM1755" i="7"/>
  <c r="DF1755" i="7" s="1"/>
  <c r="BB1755" i="7" s="1"/>
  <c r="CZ1777" i="7"/>
  <c r="AV1777" i="7" s="1"/>
  <c r="BI1778" i="7"/>
  <c r="E1781" i="7"/>
  <c r="BH1781" i="7"/>
  <c r="CH1781" i="7" s="1"/>
  <c r="CG1781" i="7"/>
  <c r="AC1781" i="7" s="1"/>
  <c r="G1784" i="7"/>
  <c r="BM1795" i="7"/>
  <c r="G1800" i="7"/>
  <c r="DC1810" i="7"/>
  <c r="AY1810" i="7" s="1"/>
  <c r="CZ1810" i="7"/>
  <c r="AV1810" i="7" s="1"/>
  <c r="BM1811" i="7"/>
  <c r="G1816" i="7"/>
  <c r="CZ1826" i="7"/>
  <c r="AV1826" i="7" s="1"/>
  <c r="BM1827" i="7"/>
  <c r="G1832" i="7"/>
  <c r="DC1842" i="7"/>
  <c r="AY1842" i="7" s="1"/>
  <c r="CZ1842" i="7"/>
  <c r="AV1842" i="7" s="1"/>
  <c r="BM1843" i="7"/>
  <c r="CA1843" i="7" s="1"/>
  <c r="G1848" i="7"/>
  <c r="BI1858" i="7"/>
  <c r="BX1858" i="7" s="1"/>
  <c r="BM1859" i="7"/>
  <c r="G1864" i="7"/>
  <c r="BX1864" i="7"/>
  <c r="BI1874" i="7"/>
  <c r="BM1875" i="7"/>
  <c r="G1880" i="7"/>
  <c r="BX1880" i="7"/>
  <c r="BI1890" i="7"/>
  <c r="BM1891" i="7"/>
  <c r="G1896" i="7"/>
  <c r="BI1906" i="7"/>
  <c r="BM1907" i="7"/>
  <c r="DI1907" i="7" s="1"/>
  <c r="BE1907" i="7" s="1"/>
  <c r="G1912" i="7"/>
  <c r="BX1912" i="7"/>
  <c r="BI1922" i="7"/>
  <c r="CZ1922" i="7" s="1"/>
  <c r="AV1922" i="7" s="1"/>
  <c r="BM1923" i="7"/>
  <c r="BX1923" i="7" s="1"/>
  <c r="G1928" i="7"/>
  <c r="BI1938" i="7"/>
  <c r="DI1938" i="7" s="1"/>
  <c r="BE1938" i="7" s="1"/>
  <c r="BM1939" i="7"/>
  <c r="CA1939" i="7" s="1"/>
  <c r="G1944" i="7"/>
  <c r="BX1944" i="7"/>
  <c r="BI1954" i="7"/>
  <c r="BM1955" i="7"/>
  <c r="G1960" i="7"/>
  <c r="BX1960" i="7"/>
  <c r="DD1978" i="7"/>
  <c r="AZ1978" i="7" s="1"/>
  <c r="DH1980" i="7"/>
  <c r="BD1980" i="7" s="1"/>
  <c r="DI1986" i="7"/>
  <c r="BE1986" i="7" s="1"/>
  <c r="D1986" i="7"/>
  <c r="DE1986" i="7"/>
  <c r="BA1986" i="7" s="1"/>
  <c r="DF1986" i="7"/>
  <c r="BB1986" i="7" s="1"/>
  <c r="G2012" i="7"/>
  <c r="BM2012" i="7"/>
  <c r="I2012" i="7" s="1"/>
  <c r="BI2012" i="7"/>
  <c r="BH2012" i="7" s="1"/>
  <c r="BH2025" i="7"/>
  <c r="BI2036" i="7"/>
  <c r="BM2061" i="7"/>
  <c r="CZ2061" i="7"/>
  <c r="AV2061" i="7" s="1"/>
  <c r="G2061" i="7"/>
  <c r="BM2073" i="7"/>
  <c r="I2073" i="7" s="1"/>
  <c r="BI2073" i="7"/>
  <c r="BH2073" i="7" s="1"/>
  <c r="G2073" i="7"/>
  <c r="BM2105" i="7"/>
  <c r="I2105" i="7" s="1"/>
  <c r="BH2105" i="7"/>
  <c r="G2105" i="7"/>
  <c r="G1543" i="7"/>
  <c r="BM1543" i="7"/>
  <c r="I1543" i="7" s="1"/>
  <c r="BM1558" i="7"/>
  <c r="CJ1558" i="7" s="1"/>
  <c r="G1575" i="7"/>
  <c r="BM1575" i="7"/>
  <c r="I1575" i="7" s="1"/>
  <c r="CG1585" i="7"/>
  <c r="AC1585" i="7" s="1"/>
  <c r="BM1590" i="7"/>
  <c r="CJ1590" i="7" s="1"/>
  <c r="G1607" i="7"/>
  <c r="BM1607" i="7"/>
  <c r="I1607" i="7" s="1"/>
  <c r="CZ1617" i="7"/>
  <c r="AV1617" i="7" s="1"/>
  <c r="DI1625" i="7"/>
  <c r="BE1625" i="7" s="1"/>
  <c r="CF1625" i="7"/>
  <c r="AB1625" i="7" s="1"/>
  <c r="DH1625" i="7"/>
  <c r="BD1625" i="7" s="1"/>
  <c r="CC1625" i="7"/>
  <c r="BM1627" i="7"/>
  <c r="BI1633" i="7"/>
  <c r="CC1633" i="7" s="1"/>
  <c r="BH1633" i="7"/>
  <c r="G1633" i="7"/>
  <c r="BM1640" i="7"/>
  <c r="BM1643" i="7"/>
  <c r="BI1649" i="7"/>
  <c r="BH1649" i="7"/>
  <c r="G1649" i="7"/>
  <c r="BM1656" i="7"/>
  <c r="CA1656" i="7" s="1"/>
  <c r="BM1659" i="7"/>
  <c r="BI1665" i="7"/>
  <c r="BH1665" i="7"/>
  <c r="G1665" i="7"/>
  <c r="G1675" i="7"/>
  <c r="CG1688" i="7"/>
  <c r="AC1688" i="7" s="1"/>
  <c r="BX1688" i="7"/>
  <c r="G1688" i="7"/>
  <c r="CJ1688" i="7"/>
  <c r="CA1688" i="7"/>
  <c r="E1689" i="7"/>
  <c r="CG1689" i="7"/>
  <c r="AC1689" i="7" s="1"/>
  <c r="DG1689" i="7"/>
  <c r="BC1689" i="7" s="1"/>
  <c r="BM1692" i="7"/>
  <c r="I1692" i="7" s="1"/>
  <c r="BM1707" i="7"/>
  <c r="CJ1709" i="7"/>
  <c r="BM1710" i="7"/>
  <c r="E1711" i="7"/>
  <c r="E1713" i="7"/>
  <c r="CG1713" i="7"/>
  <c r="AC1713" i="7" s="1"/>
  <c r="BM1715" i="7"/>
  <c r="G1722" i="7"/>
  <c r="BM1723" i="7"/>
  <c r="I1723" i="7" s="1"/>
  <c r="CZ1745" i="7"/>
  <c r="AV1745" i="7" s="1"/>
  <c r="BI1746" i="7"/>
  <c r="E1749" i="7"/>
  <c r="BH1749" i="7"/>
  <c r="DC1749" i="7" s="1"/>
  <c r="AY1749" i="7" s="1"/>
  <c r="CG1749" i="7"/>
  <c r="AC1749" i="7" s="1"/>
  <c r="BI1751" i="7"/>
  <c r="G1751" i="7"/>
  <c r="BM1754" i="7"/>
  <c r="CG1776" i="7"/>
  <c r="AC1776" i="7" s="1"/>
  <c r="G1776" i="7"/>
  <c r="BH1776" i="7"/>
  <c r="CH1776" i="7" s="1"/>
  <c r="CC1776" i="7"/>
  <c r="BM1778" i="7"/>
  <c r="I1778" i="7" s="1"/>
  <c r="CZ1781" i="7"/>
  <c r="AV1781" i="7" s="1"/>
  <c r="BM1784" i="7"/>
  <c r="BM1789" i="7"/>
  <c r="G1794" i="7"/>
  <c r="BM1800" i="7"/>
  <c r="BM1805" i="7"/>
  <c r="DH1805" i="7" s="1"/>
  <c r="BD1805" i="7" s="1"/>
  <c r="G1810" i="7"/>
  <c r="BX1810" i="7"/>
  <c r="BX1811" i="7"/>
  <c r="BM1816" i="7"/>
  <c r="BM1821" i="7"/>
  <c r="DH1821" i="7" s="1"/>
  <c r="BD1821" i="7" s="1"/>
  <c r="CA1821" i="7"/>
  <c r="G1826" i="7"/>
  <c r="BM1832" i="7"/>
  <c r="BM1837" i="7"/>
  <c r="I1837" i="7" s="1"/>
  <c r="G1842" i="7"/>
  <c r="BX1842" i="7"/>
  <c r="BM1848" i="7"/>
  <c r="BM1853" i="7"/>
  <c r="CA1853" i="7" s="1"/>
  <c r="G1858" i="7"/>
  <c r="BM1869" i="7"/>
  <c r="CA1869" i="7"/>
  <c r="G1874" i="7"/>
  <c r="BM1885" i="7"/>
  <c r="CA1885" i="7"/>
  <c r="G1890" i="7"/>
  <c r="BM1901" i="7"/>
  <c r="G1906" i="7"/>
  <c r="BM1917" i="7"/>
  <c r="DE1917" i="7" s="1"/>
  <c r="BA1917" i="7" s="1"/>
  <c r="G1922" i="7"/>
  <c r="BM1933" i="7"/>
  <c r="I1933" i="7" s="1"/>
  <c r="G1938" i="7"/>
  <c r="BM1949" i="7"/>
  <c r="G1954" i="7"/>
  <c r="BX1954" i="7"/>
  <c r="BM1965" i="7"/>
  <c r="DF1974" i="7"/>
  <c r="BB1974" i="7" s="1"/>
  <c r="DE1974" i="7"/>
  <c r="BA1974" i="7" s="1"/>
  <c r="CF1974" i="7"/>
  <c r="AB1974" i="7" s="1"/>
  <c r="BI1975" i="7"/>
  <c r="BH1975" i="7"/>
  <c r="DC1978" i="7"/>
  <c r="AY1978" i="7" s="1"/>
  <c r="BI1985" i="7"/>
  <c r="BH1985" i="7"/>
  <c r="CF1985" i="7" s="1"/>
  <c r="AB1985" i="7" s="1"/>
  <c r="DC1986" i="7"/>
  <c r="AY1986" i="7" s="1"/>
  <c r="E1986" i="7"/>
  <c r="CA2006" i="7"/>
  <c r="CG2019" i="7"/>
  <c r="AC2019" i="7" s="1"/>
  <c r="BM2025" i="7"/>
  <c r="BM2036" i="7"/>
  <c r="I2036" i="7" s="1"/>
  <c r="BI2048" i="7"/>
  <c r="BH2048" i="7" s="1"/>
  <c r="BM2048" i="7"/>
  <c r="I2048" i="7" s="1"/>
  <c r="G2048" i="7"/>
  <c r="BI2076" i="7"/>
  <c r="G2076" i="7"/>
  <c r="E2079" i="7"/>
  <c r="BI2084" i="7"/>
  <c r="BH2084" i="7" s="1"/>
  <c r="BM2084" i="7"/>
  <c r="I2084" i="7" s="1"/>
  <c r="G2084" i="7"/>
  <c r="BI2109" i="7"/>
  <c r="G2109" i="7"/>
  <c r="E2111" i="7"/>
  <c r="BH2111" i="7"/>
  <c r="CZ2111" i="7" s="1"/>
  <c r="AV2111" i="7" s="1"/>
  <c r="DG2127" i="7"/>
  <c r="BC2127" i="7" s="1"/>
  <c r="DF2127" i="7"/>
  <c r="BB2127" i="7" s="1"/>
  <c r="DE2127" i="7"/>
  <c r="BA2127" i="7" s="1"/>
  <c r="DD2127" i="7"/>
  <c r="AZ2127" i="7" s="1"/>
  <c r="D2127" i="7"/>
  <c r="CC2127" i="7"/>
  <c r="DI2127" i="7"/>
  <c r="BE2127" i="7" s="1"/>
  <c r="DH2127" i="7"/>
  <c r="BD2127" i="7" s="1"/>
  <c r="BI1540" i="7"/>
  <c r="BI1544" i="7"/>
  <c r="BI1548" i="7"/>
  <c r="BI1552" i="7"/>
  <c r="BI1556" i="7"/>
  <c r="BI1560" i="7"/>
  <c r="BI1564" i="7"/>
  <c r="BI1568" i="7"/>
  <c r="BI1572" i="7"/>
  <c r="BI1576" i="7"/>
  <c r="BI1580" i="7"/>
  <c r="BI1584" i="7"/>
  <c r="BI1588" i="7"/>
  <c r="BI1592" i="7"/>
  <c r="BI1596" i="7"/>
  <c r="BI1600" i="7"/>
  <c r="BI1604" i="7"/>
  <c r="BI1608" i="7"/>
  <c r="BI1612" i="7"/>
  <c r="BI1630" i="7"/>
  <c r="BI1634" i="7"/>
  <c r="BX1634" i="7" s="1"/>
  <c r="BI1638" i="7"/>
  <c r="BI1642" i="7"/>
  <c r="BI1646" i="7"/>
  <c r="BI1650" i="7"/>
  <c r="BI1654" i="7"/>
  <c r="BI1658" i="7"/>
  <c r="DI1658" i="7" s="1"/>
  <c r="BE1658" i="7" s="1"/>
  <c r="BI1662" i="7"/>
  <c r="CC1662" i="7" s="1"/>
  <c r="BI1666" i="7"/>
  <c r="CG1684" i="7"/>
  <c r="AC1684" i="7" s="1"/>
  <c r="G1684" i="7"/>
  <c r="CZ1689" i="7"/>
  <c r="AV1689" i="7" s="1"/>
  <c r="BH1697" i="7"/>
  <c r="CH1697" i="7" s="1"/>
  <c r="BH1706" i="7"/>
  <c r="CJ1706" i="7" s="1"/>
  <c r="DC1709" i="7"/>
  <c r="AY1709" i="7" s="1"/>
  <c r="CG1716" i="7"/>
  <c r="AC1716" i="7" s="1"/>
  <c r="G1716" i="7"/>
  <c r="BH1729" i="7"/>
  <c r="BH1738" i="7"/>
  <c r="G1748" i="7"/>
  <c r="CZ1753" i="7"/>
  <c r="AV1753" i="7" s="1"/>
  <c r="BH1761" i="7"/>
  <c r="CJ1761" i="7" s="1"/>
  <c r="BH1770" i="7"/>
  <c r="CF1770" i="7"/>
  <c r="AB1770" i="7" s="1"/>
  <c r="DC1773" i="7"/>
  <c r="AY1773" i="7" s="1"/>
  <c r="CA1775" i="7"/>
  <c r="CG1780" i="7"/>
  <c r="AC1780" i="7" s="1"/>
  <c r="G1780" i="7"/>
  <c r="G1970" i="7"/>
  <c r="BI1970" i="7"/>
  <c r="CZ1974" i="7"/>
  <c r="AV1974" i="7" s="1"/>
  <c r="BX1974" i="7"/>
  <c r="G1974" i="7"/>
  <c r="DD1980" i="7"/>
  <c r="AZ1980" i="7" s="1"/>
  <c r="BI1989" i="7"/>
  <c r="CZ1989" i="7" s="1"/>
  <c r="AV1989" i="7" s="1"/>
  <c r="BH1989" i="7"/>
  <c r="DG1990" i="7"/>
  <c r="BC1990" i="7" s="1"/>
  <c r="DE1990" i="7"/>
  <c r="BA1990" i="7" s="1"/>
  <c r="DD1990" i="7"/>
  <c r="AZ1990" i="7" s="1"/>
  <c r="DF1990" i="7"/>
  <c r="BB1990" i="7" s="1"/>
  <c r="DI2015" i="7"/>
  <c r="BE2015" i="7" s="1"/>
  <c r="D2015" i="7"/>
  <c r="DF2015" i="7"/>
  <c r="BB2015" i="7" s="1"/>
  <c r="BX2015" i="7"/>
  <c r="CH2015" i="7"/>
  <c r="G2034" i="7"/>
  <c r="BI2034" i="7"/>
  <c r="BH2034" i="7" s="1"/>
  <c r="CZ2081" i="7"/>
  <c r="AV2081" i="7" s="1"/>
  <c r="BM2081" i="7"/>
  <c r="DI2081" i="7" s="1"/>
  <c r="BE2081" i="7" s="1"/>
  <c r="DC2127" i="7"/>
  <c r="AY2127" i="7" s="1"/>
  <c r="E2127" i="7"/>
  <c r="CH2127" i="7"/>
  <c r="CJ2127" i="7"/>
  <c r="CF2143" i="7"/>
  <c r="AB2143" i="7" s="1"/>
  <c r="DG2143" i="7"/>
  <c r="BC2143" i="7" s="1"/>
  <c r="DF2143" i="7"/>
  <c r="BB2143" i="7" s="1"/>
  <c r="DD2143" i="7"/>
  <c r="AZ2143" i="7" s="1"/>
  <c r="BX2143" i="7"/>
  <c r="CC2143" i="7"/>
  <c r="DI2143" i="7"/>
  <c r="BE2143" i="7" s="1"/>
  <c r="CA2143" i="7"/>
  <c r="DH2143" i="7"/>
  <c r="BD2143" i="7" s="1"/>
  <c r="DE2143" i="7"/>
  <c r="BA2143" i="7" s="1"/>
  <c r="BM1617" i="7"/>
  <c r="DH1617" i="7" s="1"/>
  <c r="BD1617" i="7" s="1"/>
  <c r="BM1619" i="7"/>
  <c r="CF1619" i="7" s="1"/>
  <c r="AB1619" i="7" s="1"/>
  <c r="BM1621" i="7"/>
  <c r="G1672" i="7"/>
  <c r="BH1694" i="7"/>
  <c r="CF1694" i="7" s="1"/>
  <c r="AB1694" i="7" s="1"/>
  <c r="DC1697" i="7"/>
  <c r="AY1697" i="7" s="1"/>
  <c r="CG1704" i="7"/>
  <c r="AC1704" i="7" s="1"/>
  <c r="G1704" i="7"/>
  <c r="CZ1709" i="7"/>
  <c r="AV1709" i="7" s="1"/>
  <c r="BH1726" i="7"/>
  <c r="CG1736" i="7"/>
  <c r="AC1736" i="7" s="1"/>
  <c r="BX1736" i="7"/>
  <c r="G1736" i="7"/>
  <c r="CF1736" i="7"/>
  <c r="AB1736" i="7" s="1"/>
  <c r="BH1758" i="7"/>
  <c r="CC1758" i="7" s="1"/>
  <c r="CF1758" i="7"/>
  <c r="AB1758" i="7" s="1"/>
  <c r="G1768" i="7"/>
  <c r="CZ1773" i="7"/>
  <c r="AV1773" i="7" s="1"/>
  <c r="BM1970" i="7"/>
  <c r="BI1973" i="7"/>
  <c r="BH1973" i="7"/>
  <c r="CZ1978" i="7"/>
  <c r="AV1978" i="7" s="1"/>
  <c r="G1978" i="7"/>
  <c r="BM1978" i="7"/>
  <c r="DG1978" i="7" s="1"/>
  <c r="BC1978" i="7" s="1"/>
  <c r="DC1980" i="7"/>
  <c r="AY1980" i="7" s="1"/>
  <c r="CZ1986" i="7"/>
  <c r="AV1986" i="7" s="1"/>
  <c r="BX1986" i="7"/>
  <c r="G1986" i="7"/>
  <c r="DC1990" i="7"/>
  <c r="AY1990" i="7" s="1"/>
  <c r="E1990" i="7"/>
  <c r="BI1993" i="7"/>
  <c r="BH1993" i="7"/>
  <c r="G1993" i="7"/>
  <c r="BI1997" i="7"/>
  <c r="BH1997" i="7"/>
  <c r="BM1997" i="7"/>
  <c r="I1997" i="7" s="1"/>
  <c r="G1997" i="7"/>
  <c r="BH2002" i="7"/>
  <c r="DE2003" i="7"/>
  <c r="BA2003" i="7" s="1"/>
  <c r="E2047" i="7"/>
  <c r="BH2047" i="7"/>
  <c r="CZ2047" i="7" s="1"/>
  <c r="AV2047" i="7" s="1"/>
  <c r="I2097" i="7"/>
  <c r="G2110" i="7"/>
  <c r="BI2110" i="7"/>
  <c r="BH2110" i="7"/>
  <c r="BM2110" i="7"/>
  <c r="I2110" i="7" s="1"/>
  <c r="E2130" i="7"/>
  <c r="E2154" i="7"/>
  <c r="D2019" i="7"/>
  <c r="CA2019" i="7"/>
  <c r="DI2023" i="7"/>
  <c r="BE2023" i="7" s="1"/>
  <c r="D2023" i="7"/>
  <c r="DF2023" i="7"/>
  <c r="BB2023" i="7" s="1"/>
  <c r="CC2023" i="7"/>
  <c r="DE2023" i="7"/>
  <c r="BA2023" i="7" s="1"/>
  <c r="BM2029" i="7"/>
  <c r="I2029" i="7" s="1"/>
  <c r="BI2045" i="7"/>
  <c r="G2045" i="7"/>
  <c r="BI2056" i="7"/>
  <c r="G2056" i="7"/>
  <c r="G2086" i="7"/>
  <c r="BI2089" i="7"/>
  <c r="BH2089" i="7" s="1"/>
  <c r="G2090" i="7"/>
  <c r="BM2090" i="7"/>
  <c r="I2090" i="7" s="1"/>
  <c r="BI2096" i="7"/>
  <c r="CZ2101" i="7"/>
  <c r="AV2101" i="7" s="1"/>
  <c r="BM2101" i="7"/>
  <c r="CJ2101" i="7" s="1"/>
  <c r="E2125" i="7"/>
  <c r="BI1987" i="7"/>
  <c r="BH1987" i="7"/>
  <c r="G2000" i="7"/>
  <c r="BH2000" i="7"/>
  <c r="CZ2000" i="7" s="1"/>
  <c r="AV2000" i="7" s="1"/>
  <c r="CC2003" i="7"/>
  <c r="CJ2015" i="7"/>
  <c r="BH2016" i="7"/>
  <c r="BM2016" i="7"/>
  <c r="CJ2016" i="7" s="1"/>
  <c r="BI2020" i="7"/>
  <c r="BI2021" i="7"/>
  <c r="CF2023" i="7"/>
  <c r="AB2023" i="7" s="1"/>
  <c r="DG2023" i="7"/>
  <c r="BC2023" i="7" s="1"/>
  <c r="E2039" i="7"/>
  <c r="BM2045" i="7"/>
  <c r="I2045" i="7" s="1"/>
  <c r="E2051" i="7"/>
  <c r="E2053" i="7"/>
  <c r="G2054" i="7"/>
  <c r="BH2054" i="7"/>
  <c r="BM2056" i="7"/>
  <c r="I2056" i="7" s="1"/>
  <c r="DG2065" i="7"/>
  <c r="BC2065" i="7" s="1"/>
  <c r="DF2065" i="7"/>
  <c r="BB2065" i="7" s="1"/>
  <c r="DH2065" i="7"/>
  <c r="BD2065" i="7" s="1"/>
  <c r="DE2065" i="7"/>
  <c r="BA2065" i="7" s="1"/>
  <c r="CF2065" i="7"/>
  <c r="AB2065" i="7" s="1"/>
  <c r="CZ2065" i="7"/>
  <c r="AV2065" i="7" s="1"/>
  <c r="BX2065" i="7"/>
  <c r="DC2074" i="7"/>
  <c r="AY2074" i="7" s="1"/>
  <c r="G2078" i="7"/>
  <c r="BI2078" i="7"/>
  <c r="BM2086" i="7"/>
  <c r="BI2088" i="7"/>
  <c r="BH2088" i="7" s="1"/>
  <c r="BM2089" i="7"/>
  <c r="I2089" i="7" s="1"/>
  <c r="BM2096" i="7"/>
  <c r="I2096" i="7" s="1"/>
  <c r="G2098" i="7"/>
  <c r="BI2100" i="7"/>
  <c r="E2123" i="7"/>
  <c r="BH2123" i="7"/>
  <c r="DC2123" i="7" s="1"/>
  <c r="AY2123" i="7" s="1"/>
  <c r="CG2123" i="7"/>
  <c r="AC2123" i="7" s="1"/>
  <c r="E2137" i="7"/>
  <c r="CZ1990" i="7"/>
  <c r="AV1990" i="7" s="1"/>
  <c r="BX1990" i="7"/>
  <c r="CE1990" i="7" s="1"/>
  <c r="AA1990" i="7" s="1"/>
  <c r="G1990" i="7"/>
  <c r="DD1996" i="7"/>
  <c r="AZ1996" i="7" s="1"/>
  <c r="DI2003" i="7"/>
  <c r="BE2003" i="7" s="1"/>
  <c r="D2003" i="7"/>
  <c r="CA2003" i="7"/>
  <c r="CF2003" i="7"/>
  <c r="AB2003" i="7" s="1"/>
  <c r="DF2003" i="7"/>
  <c r="BB2003" i="7" s="1"/>
  <c r="BM2021" i="7"/>
  <c r="I2021" i="7" s="1"/>
  <c r="G2022" i="7"/>
  <c r="BM2022" i="7"/>
  <c r="I2022" i="7" s="1"/>
  <c r="DH2023" i="7"/>
  <c r="BD2023" i="7" s="1"/>
  <c r="BI2032" i="7"/>
  <c r="BH2032" i="7" s="1"/>
  <c r="CA2032" i="7" s="1"/>
  <c r="BM2037" i="7"/>
  <c r="I2037" i="7" s="1"/>
  <c r="G2042" i="7"/>
  <c r="BH2042" i="7"/>
  <c r="CZ2042" i="7" s="1"/>
  <c r="AV2042" i="7" s="1"/>
  <c r="BM2042" i="7"/>
  <c r="E2043" i="7"/>
  <c r="BI2044" i="7"/>
  <c r="BH2044" i="7" s="1"/>
  <c r="BM2044" i="7"/>
  <c r="I2044" i="7" s="1"/>
  <c r="CZ2053" i="7"/>
  <c r="AV2053" i="7" s="1"/>
  <c r="BM2054" i="7"/>
  <c r="CG2054" i="7" s="1"/>
  <c r="AC2054" i="7" s="1"/>
  <c r="E2063" i="7"/>
  <c r="G2066" i="7"/>
  <c r="BI2066" i="7"/>
  <c r="CZ2070" i="7"/>
  <c r="AV2070" i="7" s="1"/>
  <c r="CG2074" i="7"/>
  <c r="AC2074" i="7" s="1"/>
  <c r="G2074" i="7"/>
  <c r="BH2074" i="7"/>
  <c r="BX2074" i="7" s="1"/>
  <c r="BI2077" i="7"/>
  <c r="BH2077" i="7" s="1"/>
  <c r="BM2078" i="7"/>
  <c r="I2078" i="7" s="1"/>
  <c r="E2083" i="7"/>
  <c r="BM2088" i="7"/>
  <c r="I2088" i="7" s="1"/>
  <c r="G2094" i="7"/>
  <c r="BI2094" i="7"/>
  <c r="BH2094" i="7" s="1"/>
  <c r="BM2094" i="7"/>
  <c r="I2094" i="7" s="1"/>
  <c r="BM2098" i="7"/>
  <c r="DE2098" i="7" s="1"/>
  <c r="BA2098" i="7" s="1"/>
  <c r="BM2100" i="7"/>
  <c r="I2100" i="7" s="1"/>
  <c r="BI2112" i="7"/>
  <c r="BH2112" i="7" s="1"/>
  <c r="BM2112" i="7"/>
  <c r="I2112" i="7" s="1"/>
  <c r="G2112" i="7"/>
  <c r="G2126" i="7"/>
  <c r="BI2126" i="7"/>
  <c r="CC2146" i="7"/>
  <c r="BM2125" i="7"/>
  <c r="DH2125" i="7" s="1"/>
  <c r="BD2125" i="7" s="1"/>
  <c r="G2125" i="7"/>
  <c r="BH2130" i="7"/>
  <c r="D2146" i="7"/>
  <c r="E2161" i="7"/>
  <c r="CJ2161" i="7"/>
  <c r="CG2161" i="7"/>
  <c r="AC2161" i="7" s="1"/>
  <c r="D2117" i="7"/>
  <c r="D2119" i="7"/>
  <c r="G2121" i="7"/>
  <c r="G2122" i="7"/>
  <c r="BM2122" i="7"/>
  <c r="I2122" i="7" s="1"/>
  <c r="BI2122" i="7"/>
  <c r="BI2129" i="7"/>
  <c r="CG2129" i="7" s="1"/>
  <c r="AC2129" i="7" s="1"/>
  <c r="BH2131" i="7"/>
  <c r="CZ2131" i="7" s="1"/>
  <c r="AV2131" i="7" s="1"/>
  <c r="BM2149" i="7"/>
  <c r="I2149" i="7" s="1"/>
  <c r="BI2149" i="7"/>
  <c r="BH2149" i="7" s="1"/>
  <c r="BH2154" i="7"/>
  <c r="CZ2154" i="7" s="1"/>
  <c r="AV2154" i="7" s="1"/>
  <c r="G2154" i="7"/>
  <c r="BM2154" i="7"/>
  <c r="I2154" i="7" s="1"/>
  <c r="CZ2161" i="7"/>
  <c r="AV2161" i="7" s="1"/>
  <c r="BH2167" i="7"/>
  <c r="CZ2167" i="7" s="1"/>
  <c r="AV2167" i="7" s="1"/>
  <c r="G2167" i="7"/>
  <c r="E2169" i="7"/>
  <c r="CG2169" i="7"/>
  <c r="AC2169" i="7" s="1"/>
  <c r="BH2169" i="7"/>
  <c r="DC2169" i="7" s="1"/>
  <c r="AY2169" i="7" s="1"/>
  <c r="BH2171" i="7"/>
  <c r="CJ2171" i="7" s="1"/>
  <c r="DE2114" i="7"/>
  <c r="BA2114" i="7" s="1"/>
  <c r="DD2114" i="7"/>
  <c r="AZ2114" i="7" s="1"/>
  <c r="DH2114" i="7"/>
  <c r="BD2114" i="7" s="1"/>
  <c r="DG2114" i="7"/>
  <c r="BC2114" i="7" s="1"/>
  <c r="D2114" i="7"/>
  <c r="DF2114" i="7"/>
  <c r="BB2114" i="7" s="1"/>
  <c r="CC2114" i="7"/>
  <c r="CJ2114" i="7"/>
  <c r="E2118" i="7"/>
  <c r="BI2128" i="7"/>
  <c r="BM2128" i="7"/>
  <c r="I2128" i="7" s="1"/>
  <c r="G2130" i="7"/>
  <c r="BM2130" i="7"/>
  <c r="E2131" i="7"/>
  <c r="BH2139" i="7"/>
  <c r="CZ2141" i="7"/>
  <c r="AV2141" i="7" s="1"/>
  <c r="G2155" i="7"/>
  <c r="BI2155" i="7"/>
  <c r="BH2155" i="7" s="1"/>
  <c r="BI2158" i="7"/>
  <c r="BH2158" i="7" s="1"/>
  <c r="G2158" i="7"/>
  <c r="CJ2160" i="7"/>
  <c r="E2160" i="7"/>
  <c r="DC2160" i="7"/>
  <c r="AY2160" i="7" s="1"/>
  <c r="CZ2160" i="7"/>
  <c r="AV2160" i="7" s="1"/>
  <c r="DF2119" i="7"/>
  <c r="BB2119" i="7" s="1"/>
  <c r="BI2120" i="7"/>
  <c r="BH2120" i="7" s="1"/>
  <c r="G2120" i="7"/>
  <c r="BI2136" i="7"/>
  <c r="BM2136" i="7"/>
  <c r="I2136" i="7" s="1"/>
  <c r="BH2137" i="7"/>
  <c r="CC2137" i="7" s="1"/>
  <c r="BM2137" i="7"/>
  <c r="I2137" i="7" s="1"/>
  <c r="E2139" i="7"/>
  <c r="E2147" i="7"/>
  <c r="CG2147" i="7"/>
  <c r="AC2147" i="7" s="1"/>
  <c r="BH2147" i="7"/>
  <c r="CJ2147" i="7" s="1"/>
  <c r="G2149" i="7"/>
  <c r="BM2155" i="7"/>
  <c r="I2155" i="7" s="1"/>
  <c r="BM2158" i="7"/>
  <c r="I2158" i="7" s="1"/>
  <c r="CH2161" i="7"/>
  <c r="CA2165" i="7"/>
  <c r="D2204" i="7"/>
  <c r="E2115" i="7"/>
  <c r="E2117" i="7"/>
  <c r="G2118" i="7"/>
  <c r="BH2118" i="7"/>
  <c r="BM2120" i="7"/>
  <c r="I2120" i="7" s="1"/>
  <c r="G2128" i="7"/>
  <c r="G2129" i="7"/>
  <c r="DD2164" i="7"/>
  <c r="AZ2164" i="7" s="1"/>
  <c r="DH2164" i="7"/>
  <c r="BD2164" i="7" s="1"/>
  <c r="CA2164" i="7"/>
  <c r="DG2164" i="7"/>
  <c r="BC2164" i="7" s="1"/>
  <c r="DI2164" i="7"/>
  <c r="BE2164" i="7" s="1"/>
  <c r="BI2190" i="7"/>
  <c r="BH2190" i="7" s="1"/>
  <c r="G2190" i="7"/>
  <c r="BM2190" i="7"/>
  <c r="I2190" i="7" s="1"/>
  <c r="G2106" i="7"/>
  <c r="BH2106" i="7"/>
  <c r="CZ2106" i="7" s="1"/>
  <c r="AV2106" i="7" s="1"/>
  <c r="BM2106" i="7"/>
  <c r="E2107" i="7"/>
  <c r="BI2108" i="7"/>
  <c r="BH2108" i="7" s="1"/>
  <c r="CZ2108" i="7" s="1"/>
  <c r="AV2108" i="7" s="1"/>
  <c r="BM2108" i="7"/>
  <c r="I2108" i="7" s="1"/>
  <c r="CZ2114" i="7"/>
  <c r="AV2114" i="7" s="1"/>
  <c r="CZ2117" i="7"/>
  <c r="AV2117" i="7" s="1"/>
  <c r="BM2118" i="7"/>
  <c r="G2137" i="7"/>
  <c r="CG2138" i="7"/>
  <c r="AC2138" i="7" s="1"/>
  <c r="G2138" i="7"/>
  <c r="BM2138" i="7"/>
  <c r="D2141" i="7"/>
  <c r="BM2141" i="7"/>
  <c r="DH2141" i="7" s="1"/>
  <c r="BD2141" i="7" s="1"/>
  <c r="E2142" i="7"/>
  <c r="E2145" i="7"/>
  <c r="BI2170" i="7"/>
  <c r="CG2170" i="7" s="1"/>
  <c r="AC2170" i="7" s="1"/>
  <c r="BH2170" i="7"/>
  <c r="CA2170" i="7" s="1"/>
  <c r="G2170" i="7"/>
  <c r="BM2170" i="7"/>
  <c r="I2170" i="7" s="1"/>
  <c r="DC2143" i="7"/>
  <c r="AY2143" i="7" s="1"/>
  <c r="E2143" i="7"/>
  <c r="CH2143" i="7"/>
  <c r="CG2143" i="7"/>
  <c r="AC2143" i="7" s="1"/>
  <c r="CJ2143" i="7"/>
  <c r="DF2161" i="7"/>
  <c r="BB2161" i="7" s="1"/>
  <c r="CC2161" i="7"/>
  <c r="DH2161" i="7"/>
  <c r="BD2161" i="7" s="1"/>
  <c r="BX2161" i="7"/>
  <c r="CF2165" i="7"/>
  <c r="AB2165" i="7" s="1"/>
  <c r="DE2165" i="7"/>
  <c r="BA2165" i="7" s="1"/>
  <c r="BX2165" i="7"/>
  <c r="D2165" i="7"/>
  <c r="DI2165" i="7"/>
  <c r="BE2165" i="7" s="1"/>
  <c r="CC2165" i="7"/>
  <c r="DH2165" i="7"/>
  <c r="BD2165" i="7" s="1"/>
  <c r="DF2173" i="7"/>
  <c r="BB2173" i="7" s="1"/>
  <c r="DE2173" i="7"/>
  <c r="BA2173" i="7" s="1"/>
  <c r="CA2173" i="7"/>
  <c r="DG2173" i="7"/>
  <c r="BC2173" i="7" s="1"/>
  <c r="BX2173" i="7"/>
  <c r="DD2173" i="7"/>
  <c r="AZ2173" i="7" s="1"/>
  <c r="DI2173" i="7"/>
  <c r="BE2173" i="7" s="1"/>
  <c r="D2173" i="7"/>
  <c r="CG2175" i="7"/>
  <c r="AC2175" i="7" s="1"/>
  <c r="DF2183" i="7"/>
  <c r="BB2183" i="7" s="1"/>
  <c r="DE2183" i="7"/>
  <c r="BA2183" i="7" s="1"/>
  <c r="DI2183" i="7"/>
  <c r="BE2183" i="7" s="1"/>
  <c r="DH2183" i="7"/>
  <c r="BD2183" i="7" s="1"/>
  <c r="CF2183" i="7"/>
  <c r="AB2183" i="7" s="1"/>
  <c r="DG2183" i="7"/>
  <c r="BC2183" i="7" s="1"/>
  <c r="BX2183" i="7"/>
  <c r="CC2183" i="7"/>
  <c r="D2183" i="7"/>
  <c r="BM2219" i="7"/>
  <c r="I2219" i="7" s="1"/>
  <c r="E2184" i="7"/>
  <c r="E2216" i="7"/>
  <c r="BH2216" i="7"/>
  <c r="CZ2216" i="7" s="1"/>
  <c r="AV2216" i="7" s="1"/>
  <c r="E2168" i="7"/>
  <c r="BH2168" i="7"/>
  <c r="DC2168" i="7" s="1"/>
  <c r="AY2168" i="7" s="1"/>
  <c r="E2177" i="7"/>
  <c r="CG2177" i="7"/>
  <c r="AC2177" i="7" s="1"/>
  <c r="BH2177" i="7"/>
  <c r="E2192" i="7"/>
  <c r="E2204" i="7"/>
  <c r="D2188" i="7"/>
  <c r="G2196" i="7"/>
  <c r="BM2196" i="7"/>
  <c r="I2196" i="7" s="1"/>
  <c r="BI2196" i="7"/>
  <c r="DE2199" i="7"/>
  <c r="BA2199" i="7" s="1"/>
  <c r="D2199" i="7"/>
  <c r="E2208" i="7"/>
  <c r="E2240" i="7"/>
  <c r="E2199" i="7"/>
  <c r="G2204" i="7"/>
  <c r="BM2204" i="7"/>
  <c r="CZ2204" i="7"/>
  <c r="AV2204" i="7" s="1"/>
  <c r="G2240" i="7"/>
  <c r="BM2240" i="7"/>
  <c r="I2240" i="7" s="1"/>
  <c r="BH2240" i="7"/>
  <c r="BI2174" i="7"/>
  <c r="BH2174" i="7" s="1"/>
  <c r="G2174" i="7"/>
  <c r="BM2174" i="7"/>
  <c r="I2174" i="7" s="1"/>
  <c r="CZ2183" i="7"/>
  <c r="AV2183" i="7" s="1"/>
  <c r="E2186" i="7"/>
  <c r="E2191" i="7"/>
  <c r="E2206" i="7"/>
  <c r="CZ2215" i="7"/>
  <c r="AV2215" i="7" s="1"/>
  <c r="E2272" i="7"/>
  <c r="DE2176" i="7"/>
  <c r="BA2176" i="7" s="1"/>
  <c r="DD2176" i="7"/>
  <c r="AZ2176" i="7" s="1"/>
  <c r="DI2176" i="7"/>
  <c r="BE2176" i="7" s="1"/>
  <c r="DH2176" i="7"/>
  <c r="BD2176" i="7" s="1"/>
  <c r="CA2176" i="7"/>
  <c r="CF2176" i="7"/>
  <c r="AB2176" i="7" s="1"/>
  <c r="DC2183" i="7"/>
  <c r="AY2183" i="7" s="1"/>
  <c r="CF2199" i="7"/>
  <c r="AB2199" i="7" s="1"/>
  <c r="G2203" i="7"/>
  <c r="BM2203" i="7"/>
  <c r="I2203" i="7" s="1"/>
  <c r="BI2203" i="7"/>
  <c r="BH2206" i="7"/>
  <c r="CZ2206" i="7" s="1"/>
  <c r="AV2206" i="7" s="1"/>
  <c r="BM2206" i="7"/>
  <c r="I2206" i="7" s="1"/>
  <c r="E2214" i="7"/>
  <c r="CG2214" i="7"/>
  <c r="AC2214" i="7" s="1"/>
  <c r="DF2215" i="7"/>
  <c r="BB2215" i="7" s="1"/>
  <c r="DE2215" i="7"/>
  <c r="BA2215" i="7" s="1"/>
  <c r="DI2215" i="7"/>
  <c r="BE2215" i="7" s="1"/>
  <c r="DH2215" i="7"/>
  <c r="BD2215" i="7" s="1"/>
  <c r="BX2215" i="7"/>
  <c r="D2215" i="7"/>
  <c r="DG2215" i="7"/>
  <c r="BC2215" i="7" s="1"/>
  <c r="DD2215" i="7"/>
  <c r="AZ2215" i="7" s="1"/>
  <c r="BI2219" i="7"/>
  <c r="G2219" i="7"/>
  <c r="DC2230" i="7"/>
  <c r="AY2230" i="7" s="1"/>
  <c r="CZ2230" i="7"/>
  <c r="AV2230" i="7" s="1"/>
  <c r="I2280" i="7"/>
  <c r="BM2313" i="7"/>
  <c r="I2313" i="7" s="1"/>
  <c r="BI2313" i="7"/>
  <c r="CG2313" i="7"/>
  <c r="AC2313" i="7" s="1"/>
  <c r="G2313" i="7"/>
  <c r="BZ2260" i="7"/>
  <c r="V2260" i="7" s="1"/>
  <c r="T2260" i="7"/>
  <c r="E2268" i="7"/>
  <c r="BH2256" i="7"/>
  <c r="AE2329" i="7"/>
  <c r="CK2329" i="7"/>
  <c r="AG2329" i="7" s="1"/>
  <c r="BI2255" i="7"/>
  <c r="G2255" i="7"/>
  <c r="BM2255" i="7"/>
  <c r="I2255" i="7" s="1"/>
  <c r="D2264" i="7"/>
  <c r="CZ2268" i="7"/>
  <c r="AV2268" i="7" s="1"/>
  <c r="BH2272" i="7"/>
  <c r="E2276" i="7"/>
  <c r="BI2302" i="7"/>
  <c r="BH2302" i="7" s="1"/>
  <c r="BM2302" i="7"/>
  <c r="I2302" i="7" s="1"/>
  <c r="G2302" i="7"/>
  <c r="BM2311" i="7"/>
  <c r="I2311" i="7" s="1"/>
  <c r="G2311" i="7"/>
  <c r="BI2311" i="7"/>
  <c r="BH2311" i="7" s="1"/>
  <c r="BI2247" i="7"/>
  <c r="BH2247" i="7" s="1"/>
  <c r="CZ2247" i="7" s="1"/>
  <c r="AV2247" i="7" s="1"/>
  <c r="BM2247" i="7"/>
  <c r="I2247" i="7" s="1"/>
  <c r="DF2262" i="7"/>
  <c r="BB2262" i="7" s="1"/>
  <c r="BX2262" i="7"/>
  <c r="DE2262" i="7"/>
  <c r="BA2262" i="7" s="1"/>
  <c r="CA2262" i="7"/>
  <c r="DD2262" i="7"/>
  <c r="AZ2262" i="7" s="1"/>
  <c r="DH2262" i="7"/>
  <c r="BD2262" i="7" s="1"/>
  <c r="DG2262" i="7"/>
  <c r="BC2262" i="7" s="1"/>
  <c r="CF2262" i="7"/>
  <c r="AB2262" i="7" s="1"/>
  <c r="E2264" i="7"/>
  <c r="BH2276" i="7"/>
  <c r="G2276" i="7"/>
  <c r="BM2276" i="7"/>
  <c r="BM2285" i="7"/>
  <c r="I2285" i="7" s="1"/>
  <c r="G2285" i="7"/>
  <c r="BI2285" i="7"/>
  <c r="BH2285" i="7" s="1"/>
  <c r="I2294" i="7"/>
  <c r="CG2294" i="7"/>
  <c r="AC2294" i="7" s="1"/>
  <c r="BM2301" i="7"/>
  <c r="G2301" i="7"/>
  <c r="BI2301" i="7"/>
  <c r="BM2246" i="7"/>
  <c r="I2246" i="7" s="1"/>
  <c r="G2246" i="7"/>
  <c r="BI2246" i="7"/>
  <c r="BH2246" i="7" s="1"/>
  <c r="BM2272" i="7"/>
  <c r="I2272" i="7" s="1"/>
  <c r="G2279" i="7"/>
  <c r="BI2279" i="7"/>
  <c r="BH2279" i="7" s="1"/>
  <c r="CZ2279" i="7" s="1"/>
  <c r="AV2279" i="7" s="1"/>
  <c r="DI2288" i="7"/>
  <c r="BE2288" i="7" s="1"/>
  <c r="D2288" i="7"/>
  <c r="DF2288" i="7"/>
  <c r="BB2288" i="7" s="1"/>
  <c r="E2295" i="7"/>
  <c r="BI2144" i="7"/>
  <c r="BH2145" i="7"/>
  <c r="G2150" i="7"/>
  <c r="BH2150" i="7"/>
  <c r="CZ2150" i="7" s="1"/>
  <c r="AV2150" i="7" s="1"/>
  <c r="E2151" i="7"/>
  <c r="CG2151" i="7"/>
  <c r="AC2151" i="7" s="1"/>
  <c r="BH2151" i="7"/>
  <c r="CZ2151" i="7" s="1"/>
  <c r="AV2151" i="7" s="1"/>
  <c r="BI2152" i="7"/>
  <c r="G2208" i="7"/>
  <c r="BM2208" i="7"/>
  <c r="I2208" i="7" s="1"/>
  <c r="BH2208" i="7"/>
  <c r="BM2226" i="7"/>
  <c r="I2226" i="7" s="1"/>
  <c r="BI2226" i="7"/>
  <c r="BH2226" i="7" s="1"/>
  <c r="CZ2226" i="7" s="1"/>
  <c r="AV2226" i="7" s="1"/>
  <c r="BH2235" i="7"/>
  <c r="E2243" i="7"/>
  <c r="E2252" i="7"/>
  <c r="CG2257" i="7"/>
  <c r="AC2257" i="7" s="1"/>
  <c r="I2257" i="7"/>
  <c r="CZ2264" i="7"/>
  <c r="AV2264" i="7" s="1"/>
  <c r="BM2279" i="7"/>
  <c r="BH2295" i="7"/>
  <c r="CG2295" i="7"/>
  <c r="AC2295" i="7" s="1"/>
  <c r="G2295" i="7"/>
  <c r="BM2144" i="7"/>
  <c r="I2144" i="7" s="1"/>
  <c r="BM2145" i="7"/>
  <c r="BM2150" i="7"/>
  <c r="G2152" i="7"/>
  <c r="BM2152" i="7"/>
  <c r="I2152" i="7" s="1"/>
  <c r="DC2156" i="7"/>
  <c r="AY2156" i="7" s="1"/>
  <c r="BH2156" i="7"/>
  <c r="CZ2156" i="7" s="1"/>
  <c r="AV2156" i="7" s="1"/>
  <c r="G2180" i="7"/>
  <c r="BM2180" i="7"/>
  <c r="I2180" i="7" s="1"/>
  <c r="BI2180" i="7"/>
  <c r="BH2180" i="7" s="1"/>
  <c r="G2184" i="7"/>
  <c r="BM2184" i="7"/>
  <c r="BH2184" i="7"/>
  <c r="E2188" i="7"/>
  <c r="BI2234" i="7"/>
  <c r="BH2234" i="7" s="1"/>
  <c r="G2236" i="7"/>
  <c r="BM2236" i="7"/>
  <c r="I2236" i="7" s="1"/>
  <c r="BI2236" i="7"/>
  <c r="E2256" i="7"/>
  <c r="D2273" i="7"/>
  <c r="CG2280" i="7"/>
  <c r="AC2280" i="7" s="1"/>
  <c r="BM2293" i="7"/>
  <c r="I2293" i="7" s="1"/>
  <c r="G2293" i="7"/>
  <c r="BI2293" i="7"/>
  <c r="I2296" i="7"/>
  <c r="DH2296" i="7"/>
  <c r="BD2296" i="7" s="1"/>
  <c r="CG2296" i="7"/>
  <c r="AC2296" i="7" s="1"/>
  <c r="CC2296" i="7"/>
  <c r="CJ2296" i="7"/>
  <c r="CA2296" i="7"/>
  <c r="BX2296" i="7"/>
  <c r="CZ1980" i="7"/>
  <c r="AV1980" i="7" s="1"/>
  <c r="BX1980" i="7"/>
  <c r="G1980" i="7"/>
  <c r="BI1983" i="7"/>
  <c r="BH1983" i="7"/>
  <c r="G1996" i="7"/>
  <c r="BI1999" i="7"/>
  <c r="BH1999" i="7"/>
  <c r="G2002" i="7"/>
  <c r="BM2002" i="7"/>
  <c r="CG2002" i="7" s="1"/>
  <c r="AC2002" i="7" s="1"/>
  <c r="G2010" i="7"/>
  <c r="BM2010" i="7"/>
  <c r="I2010" i="7" s="1"/>
  <c r="CZ2015" i="7"/>
  <c r="AV2015" i="7" s="1"/>
  <c r="G2018" i="7"/>
  <c r="BM2018" i="7"/>
  <c r="CZ2023" i="7"/>
  <c r="AV2023" i="7" s="1"/>
  <c r="G2026" i="7"/>
  <c r="BM2026" i="7"/>
  <c r="DG2033" i="7"/>
  <c r="BC2033" i="7" s="1"/>
  <c r="DF2033" i="7"/>
  <c r="BB2033" i="7" s="1"/>
  <c r="DH2033" i="7"/>
  <c r="BD2033" i="7" s="1"/>
  <c r="DE2033" i="7"/>
  <c r="BA2033" i="7" s="1"/>
  <c r="CF2033" i="7"/>
  <c r="AB2033" i="7" s="1"/>
  <c r="BI2052" i="7"/>
  <c r="BH2052" i="7" s="1"/>
  <c r="CF2052" i="7" s="1"/>
  <c r="AB2052" i="7" s="1"/>
  <c r="BI2064" i="7"/>
  <c r="E2071" i="7"/>
  <c r="BI2116" i="7"/>
  <c r="BH2116" i="7" s="1"/>
  <c r="CF2116" i="7" s="1"/>
  <c r="AB2116" i="7" s="1"/>
  <c r="CG2142" i="7"/>
  <c r="AC2142" i="7" s="1"/>
  <c r="G2142" i="7"/>
  <c r="G2146" i="7"/>
  <c r="BM2146" i="7"/>
  <c r="DF2146" i="7" s="1"/>
  <c r="BB2146" i="7" s="1"/>
  <c r="CZ2146" i="7"/>
  <c r="AV2146" i="7" s="1"/>
  <c r="BI2153" i="7"/>
  <c r="BH2182" i="7"/>
  <c r="BM2182" i="7"/>
  <c r="I2182" i="7" s="1"/>
  <c r="BI2182" i="7"/>
  <c r="CZ2199" i="7"/>
  <c r="AV2199" i="7" s="1"/>
  <c r="BM2199" i="7"/>
  <c r="CG2199" i="7" s="1"/>
  <c r="AC2199" i="7" s="1"/>
  <c r="E2238" i="7"/>
  <c r="G2244" i="7"/>
  <c r="BM2244" i="7"/>
  <c r="I2244" i="7" s="1"/>
  <c r="BI2244" i="7"/>
  <c r="BH2244" i="7" s="1"/>
  <c r="G2252" i="7"/>
  <c r="BM2252" i="7"/>
  <c r="BH2252" i="7"/>
  <c r="CA2252" i="7"/>
  <c r="E2261" i="7"/>
  <c r="BH2261" i="7"/>
  <c r="CZ2261" i="7" s="1"/>
  <c r="AV2261" i="7" s="1"/>
  <c r="G2264" i="7"/>
  <c r="BM2264" i="7"/>
  <c r="BI2162" i="7"/>
  <c r="BI2166" i="7"/>
  <c r="BH2166" i="7"/>
  <c r="BX2166" i="7" s="1"/>
  <c r="CG2166" i="7"/>
  <c r="AC2166" i="7" s="1"/>
  <c r="G2166" i="7"/>
  <c r="CJ2176" i="7"/>
  <c r="E2176" i="7"/>
  <c r="DC2176" i="7"/>
  <c r="AY2176" i="7" s="1"/>
  <c r="CZ2176" i="7"/>
  <c r="AV2176" i="7" s="1"/>
  <c r="BI2178" i="7"/>
  <c r="BI2179" i="7"/>
  <c r="G2179" i="7"/>
  <c r="BH2186" i="7"/>
  <c r="BM2186" i="7"/>
  <c r="G2191" i="7"/>
  <c r="BM2191" i="7"/>
  <c r="I2191" i="7" s="1"/>
  <c r="BI2207" i="7"/>
  <c r="BH2207" i="7" s="1"/>
  <c r="BM2207" i="7"/>
  <c r="I2207" i="7" s="1"/>
  <c r="DI2220" i="7"/>
  <c r="BE2220" i="7" s="1"/>
  <c r="D2220" i="7"/>
  <c r="E2254" i="7"/>
  <c r="CA2265" i="7"/>
  <c r="E2266" i="7"/>
  <c r="BH2266" i="7"/>
  <c r="CG2266" i="7"/>
  <c r="AC2266" i="7" s="1"/>
  <c r="G2299" i="7"/>
  <c r="BH2299" i="7"/>
  <c r="CZ2299" i="7"/>
  <c r="AV2299" i="7" s="1"/>
  <c r="BM2299" i="7"/>
  <c r="DC2027" i="7"/>
  <c r="AY2027" i="7" s="1"/>
  <c r="BI2028" i="7"/>
  <c r="BH2028" i="7" s="1"/>
  <c r="G2038" i="7"/>
  <c r="BI2060" i="7"/>
  <c r="G2070" i="7"/>
  <c r="E2087" i="7"/>
  <c r="CG2087" i="7"/>
  <c r="AC2087" i="7" s="1"/>
  <c r="BI2092" i="7"/>
  <c r="BH2092" i="7"/>
  <c r="G2102" i="7"/>
  <c r="E2119" i="7"/>
  <c r="CG2119" i="7"/>
  <c r="AC2119" i="7" s="1"/>
  <c r="CZ2127" i="7"/>
  <c r="AV2127" i="7" s="1"/>
  <c r="CZ2143" i="7"/>
  <c r="AV2143" i="7" s="1"/>
  <c r="CJ2164" i="7"/>
  <c r="G2172" i="7"/>
  <c r="CZ2172" i="7"/>
  <c r="AV2172" i="7" s="1"/>
  <c r="BH2211" i="7"/>
  <c r="G2211" i="7"/>
  <c r="G2216" i="7"/>
  <c r="BM2216" i="7"/>
  <c r="I2216" i="7" s="1"/>
  <c r="CZ2220" i="7"/>
  <c r="AV2220" i="7" s="1"/>
  <c r="G2235" i="7"/>
  <c r="BM2235" i="7"/>
  <c r="E2262" i="7"/>
  <c r="CH2262" i="7"/>
  <c r="CG2262" i="7"/>
  <c r="AC2262" i="7" s="1"/>
  <c r="DC2262" i="7"/>
  <c r="AY2262" i="7" s="1"/>
  <c r="CJ2262" i="7"/>
  <c r="BM2277" i="7"/>
  <c r="I2277" i="7" s="1"/>
  <c r="G2277" i="7"/>
  <c r="BI2277" i="7"/>
  <c r="BM2300" i="7"/>
  <c r="I2300" i="7" s="1"/>
  <c r="G2300" i="7"/>
  <c r="BI2300" i="7"/>
  <c r="BH2300" i="7" s="1"/>
  <c r="E2027" i="7"/>
  <c r="CZ2027" i="7"/>
  <c r="AV2027" i="7" s="1"/>
  <c r="G2028" i="7"/>
  <c r="BM2028" i="7"/>
  <c r="I2028" i="7" s="1"/>
  <c r="CJ2033" i="7"/>
  <c r="CA2033" i="7"/>
  <c r="CG2033" i="7"/>
  <c r="AC2033" i="7" s="1"/>
  <c r="E2035" i="7"/>
  <c r="BM2038" i="7"/>
  <c r="BI2040" i="7"/>
  <c r="CH2050" i="7"/>
  <c r="CG2050" i="7"/>
  <c r="AC2050" i="7" s="1"/>
  <c r="BX2050" i="7"/>
  <c r="G2050" i="7"/>
  <c r="BM2053" i="7"/>
  <c r="DI2053" i="7" s="1"/>
  <c r="BE2053" i="7" s="1"/>
  <c r="G2060" i="7"/>
  <c r="BM2060" i="7"/>
  <c r="I2060" i="7" s="1"/>
  <c r="CJ2065" i="7"/>
  <c r="CA2065" i="7"/>
  <c r="CG2065" i="7"/>
  <c r="AC2065" i="7" s="1"/>
  <c r="E2067" i="7"/>
  <c r="BM2070" i="7"/>
  <c r="BI2072" i="7"/>
  <c r="CG2072" i="7" s="1"/>
  <c r="AC2072" i="7" s="1"/>
  <c r="CG2082" i="7"/>
  <c r="AC2082" i="7" s="1"/>
  <c r="G2082" i="7"/>
  <c r="BM2085" i="7"/>
  <c r="I2085" i="7" s="1"/>
  <c r="CH2085" i="7"/>
  <c r="G2092" i="7"/>
  <c r="BM2092" i="7"/>
  <c r="I2092" i="7" s="1"/>
  <c r="CG2097" i="7"/>
  <c r="AC2097" i="7" s="1"/>
  <c r="E2099" i="7"/>
  <c r="BM2102" i="7"/>
  <c r="BI2104" i="7"/>
  <c r="BH2104" i="7"/>
  <c r="CC2104" i="7" s="1"/>
  <c r="CH2114" i="7"/>
  <c r="CG2114" i="7"/>
  <c r="AC2114" i="7" s="1"/>
  <c r="G2114" i="7"/>
  <c r="BM2117" i="7"/>
  <c r="BI2124" i="7"/>
  <c r="CG2124" i="7" s="1"/>
  <c r="AC2124" i="7" s="1"/>
  <c r="BH2124" i="7"/>
  <c r="CC2124" i="7" s="1"/>
  <c r="BI2132" i="7"/>
  <c r="BH2132" i="7" s="1"/>
  <c r="BI2140" i="7"/>
  <c r="CG2140" i="7" s="1"/>
  <c r="AC2140" i="7" s="1"/>
  <c r="BH2140" i="7"/>
  <c r="CC2140" i="7" s="1"/>
  <c r="BI2148" i="7"/>
  <c r="BH2148" i="7"/>
  <c r="CC2148" i="7" s="1"/>
  <c r="CH2164" i="7"/>
  <c r="CG2164" i="7"/>
  <c r="AC2164" i="7" s="1"/>
  <c r="BX2164" i="7"/>
  <c r="G2164" i="7"/>
  <c r="CZ2164" i="7"/>
  <c r="AV2164" i="7" s="1"/>
  <c r="CC2164" i="7"/>
  <c r="BM2172" i="7"/>
  <c r="BH2194" i="7"/>
  <c r="CJ2194" i="7" s="1"/>
  <c r="BM2211" i="7"/>
  <c r="G2212" i="7"/>
  <c r="BM2212" i="7"/>
  <c r="I2212" i="7" s="1"/>
  <c r="BI2212" i="7"/>
  <c r="BI2222" i="7"/>
  <c r="BH2222" i="7" s="1"/>
  <c r="G2222" i="7"/>
  <c r="G2228" i="7"/>
  <c r="BM2228" i="7"/>
  <c r="BH2228" i="7"/>
  <c r="G2243" i="7"/>
  <c r="BM2243" i="7"/>
  <c r="CG2243" i="7" s="1"/>
  <c r="AC2243" i="7" s="1"/>
  <c r="G2251" i="7"/>
  <c r="E2288" i="7"/>
  <c r="CG2288" i="7"/>
  <c r="AC2288" i="7" s="1"/>
  <c r="CZ2031" i="7"/>
  <c r="AV2031" i="7" s="1"/>
  <c r="CZ2035" i="7"/>
  <c r="AV2035" i="7" s="1"/>
  <c r="CZ2039" i="7"/>
  <c r="AV2039" i="7" s="1"/>
  <c r="CZ2043" i="7"/>
  <c r="AV2043" i="7" s="1"/>
  <c r="CZ2051" i="7"/>
  <c r="AV2051" i="7" s="1"/>
  <c r="CZ2063" i="7"/>
  <c r="AV2063" i="7" s="1"/>
  <c r="CZ2067" i="7"/>
  <c r="AV2067" i="7" s="1"/>
  <c r="CZ2071" i="7"/>
  <c r="AV2071" i="7" s="1"/>
  <c r="CZ2083" i="7"/>
  <c r="AV2083" i="7" s="1"/>
  <c r="CZ2087" i="7"/>
  <c r="AV2087" i="7" s="1"/>
  <c r="CZ2091" i="7"/>
  <c r="AV2091" i="7" s="1"/>
  <c r="CZ2099" i="7"/>
  <c r="AV2099" i="7" s="1"/>
  <c r="CZ2103" i="7"/>
  <c r="AV2103" i="7" s="1"/>
  <c r="CZ2107" i="7"/>
  <c r="AV2107" i="7" s="1"/>
  <c r="CZ2119" i="7"/>
  <c r="AV2119" i="7" s="1"/>
  <c r="CH2160" i="7"/>
  <c r="CG2160" i="7"/>
  <c r="AC2160" i="7" s="1"/>
  <c r="BX2160" i="7"/>
  <c r="G2160" i="7"/>
  <c r="CG2163" i="7"/>
  <c r="AC2163" i="7" s="1"/>
  <c r="DC2165" i="7"/>
  <c r="AY2165" i="7" s="1"/>
  <c r="E2165" i="7"/>
  <c r="CG2168" i="7"/>
  <c r="AC2168" i="7" s="1"/>
  <c r="G2168" i="7"/>
  <c r="CA2171" i="7"/>
  <c r="CG2171" i="7"/>
  <c r="AC2171" i="7" s="1"/>
  <c r="DC2173" i="7"/>
  <c r="AY2173" i="7" s="1"/>
  <c r="E2173" i="7"/>
  <c r="CH2176" i="7"/>
  <c r="CG2176" i="7"/>
  <c r="AC2176" i="7" s="1"/>
  <c r="BX2176" i="7"/>
  <c r="G2176" i="7"/>
  <c r="CJ2183" i="7"/>
  <c r="E2183" i="7"/>
  <c r="BI2187" i="7"/>
  <c r="BH2187" i="7" s="1"/>
  <c r="CJ2187" i="7" s="1"/>
  <c r="G2192" i="7"/>
  <c r="BM2192" i="7"/>
  <c r="BH2192" i="7"/>
  <c r="BI2202" i="7"/>
  <c r="BH2202" i="7" s="1"/>
  <c r="BH2214" i="7"/>
  <c r="BH2218" i="7"/>
  <c r="BM2218" i="7"/>
  <c r="G2223" i="7"/>
  <c r="BI2224" i="7"/>
  <c r="BH2238" i="7"/>
  <c r="CZ2238" i="7" s="1"/>
  <c r="AV2238" i="7" s="1"/>
  <c r="BI2239" i="7"/>
  <c r="BH2248" i="7"/>
  <c r="CZ2248" i="7" s="1"/>
  <c r="AV2248" i="7" s="1"/>
  <c r="E2259" i="7"/>
  <c r="G2292" i="7"/>
  <c r="BI2292" i="7"/>
  <c r="CG2292" i="7" s="1"/>
  <c r="AC2292" i="7" s="1"/>
  <c r="BI2303" i="7"/>
  <c r="G2303" i="7"/>
  <c r="BM2312" i="7"/>
  <c r="I2312" i="7" s="1"/>
  <c r="BI2312" i="7"/>
  <c r="G2312" i="7"/>
  <c r="BM2031" i="7"/>
  <c r="BM2035" i="7"/>
  <c r="BM2039" i="7"/>
  <c r="CC2039" i="7" s="1"/>
  <c r="BM2043" i="7"/>
  <c r="BM2047" i="7"/>
  <c r="CG2047" i="7" s="1"/>
  <c r="AC2047" i="7" s="1"/>
  <c r="BM2051" i="7"/>
  <c r="BM2055" i="7"/>
  <c r="BM2059" i="7"/>
  <c r="BM2063" i="7"/>
  <c r="DC2063" i="7" s="1"/>
  <c r="AY2063" i="7" s="1"/>
  <c r="BM2067" i="7"/>
  <c r="BM2071" i="7"/>
  <c r="BM2075" i="7"/>
  <c r="CG2075" i="7" s="1"/>
  <c r="AC2075" i="7" s="1"/>
  <c r="BM2079" i="7"/>
  <c r="BM2083" i="7"/>
  <c r="BM2087" i="7"/>
  <c r="CC2087" i="7" s="1"/>
  <c r="BM2091" i="7"/>
  <c r="CA2091" i="7" s="1"/>
  <c r="BM2095" i="7"/>
  <c r="BM2099" i="7"/>
  <c r="CF2099" i="7" s="1"/>
  <c r="AB2099" i="7" s="1"/>
  <c r="BM2103" i="7"/>
  <c r="BM2107" i="7"/>
  <c r="BM2111" i="7"/>
  <c r="BM2115" i="7"/>
  <c r="BM2119" i="7"/>
  <c r="CF2119" i="7" s="1"/>
  <c r="AB2119" i="7" s="1"/>
  <c r="CG2156" i="7"/>
  <c r="AC2156" i="7" s="1"/>
  <c r="BX2156" i="7"/>
  <c r="G2156" i="7"/>
  <c r="CZ2165" i="7"/>
  <c r="AV2165" i="7" s="1"/>
  <c r="CZ2173" i="7"/>
  <c r="AV2173" i="7" s="1"/>
  <c r="E2215" i="7"/>
  <c r="G2224" i="7"/>
  <c r="BM2224" i="7"/>
  <c r="I2224" i="7" s="1"/>
  <c r="BM2238" i="7"/>
  <c r="DC2238" i="7" s="1"/>
  <c r="AY2238" i="7" s="1"/>
  <c r="BM2239" i="7"/>
  <c r="I2239" i="7" s="1"/>
  <c r="BH2259" i="7"/>
  <c r="BX2259" i="7" s="1"/>
  <c r="BM2259" i="7"/>
  <c r="DF2260" i="7"/>
  <c r="BB2260" i="7" s="1"/>
  <c r="DD2260" i="7"/>
  <c r="AZ2260" i="7" s="1"/>
  <c r="CZ2260" i="7"/>
  <c r="AV2260" i="7" s="1"/>
  <c r="DE2260" i="7"/>
  <c r="BA2260" i="7" s="1"/>
  <c r="CH2260" i="7"/>
  <c r="BI2271" i="7"/>
  <c r="BM2284" i="7"/>
  <c r="I2284" i="7" s="1"/>
  <c r="BI2284" i="7"/>
  <c r="G2284" i="7"/>
  <c r="BM2292" i="7"/>
  <c r="I2292" i="7" s="1"/>
  <c r="BM2303" i="7"/>
  <c r="I2303" i="7" s="1"/>
  <c r="CA2183" i="7"/>
  <c r="CG2183" i="7"/>
  <c r="AC2183" i="7" s="1"/>
  <c r="G2188" i="7"/>
  <c r="BM2188" i="7"/>
  <c r="CA2188" i="7" s="1"/>
  <c r="BI2195" i="7"/>
  <c r="CG2195" i="7" s="1"/>
  <c r="AC2195" i="7" s="1"/>
  <c r="BH2198" i="7"/>
  <c r="BI2200" i="7"/>
  <c r="G2210" i="7"/>
  <c r="BI2210" i="7"/>
  <c r="CA2215" i="7"/>
  <c r="CH2215" i="7"/>
  <c r="CG2215" i="7"/>
  <c r="AC2215" i="7" s="1"/>
  <c r="G2220" i="7"/>
  <c r="BM2220" i="7"/>
  <c r="BI2227" i="7"/>
  <c r="BH2230" i="7"/>
  <c r="CJ2230" i="7"/>
  <c r="CG2230" i="7"/>
  <c r="AC2230" i="7" s="1"/>
  <c r="BI2232" i="7"/>
  <c r="G2242" i="7"/>
  <c r="BI2242" i="7"/>
  <c r="DI2253" i="7"/>
  <c r="BE2253" i="7" s="1"/>
  <c r="D2253" i="7"/>
  <c r="DG2253" i="7"/>
  <c r="BC2253" i="7" s="1"/>
  <c r="DF2253" i="7"/>
  <c r="BB2253" i="7" s="1"/>
  <c r="CC2253" i="7"/>
  <c r="DH2253" i="7"/>
  <c r="BD2253" i="7" s="1"/>
  <c r="BH2254" i="7"/>
  <c r="BM2254" i="7"/>
  <c r="G2261" i="7"/>
  <c r="CZ2262" i="7"/>
  <c r="AV2262" i="7" s="1"/>
  <c r="BH2263" i="7"/>
  <c r="G2263" i="7"/>
  <c r="E2273" i="7"/>
  <c r="BM2297" i="7"/>
  <c r="I2297" i="7" s="1"/>
  <c r="BI2297" i="7"/>
  <c r="BH2297" i="7" s="1"/>
  <c r="DC2309" i="7"/>
  <c r="AY2309" i="7" s="1"/>
  <c r="BH2309" i="7"/>
  <c r="CZ2309" i="7" s="1"/>
  <c r="AV2309" i="7" s="1"/>
  <c r="E2309" i="7"/>
  <c r="BI2310" i="7"/>
  <c r="G2310" i="7"/>
  <c r="BM2310" i="7"/>
  <c r="I2310" i="7" s="1"/>
  <c r="G2200" i="7"/>
  <c r="BM2200" i="7"/>
  <c r="I2200" i="7" s="1"/>
  <c r="G2232" i="7"/>
  <c r="BM2232" i="7"/>
  <c r="I2232" i="7" s="1"/>
  <c r="BI2250" i="7"/>
  <c r="G2250" i="7"/>
  <c r="BM2261" i="7"/>
  <c r="CG2261" i="7" s="1"/>
  <c r="AC2261" i="7" s="1"/>
  <c r="BM2263" i="7"/>
  <c r="I2263" i="7" s="1"/>
  <c r="G2269" i="7"/>
  <c r="BI2269" i="7"/>
  <c r="BH2269" i="7" s="1"/>
  <c r="CH2269" i="7" s="1"/>
  <c r="CZ2273" i="7"/>
  <c r="AV2273" i="7" s="1"/>
  <c r="I2278" i="7"/>
  <c r="D2289" i="7"/>
  <c r="BI2298" i="7"/>
  <c r="BH2298" i="7" s="1"/>
  <c r="CF2298" i="7" s="1"/>
  <c r="AB2298" i="7" s="1"/>
  <c r="BM2298" i="7"/>
  <c r="I2298" i="7" s="1"/>
  <c r="G2298" i="7"/>
  <c r="BI2181" i="7"/>
  <c r="BI2185" i="7"/>
  <c r="BI2189" i="7"/>
  <c r="BI2193" i="7"/>
  <c r="BI2197" i="7"/>
  <c r="BI2201" i="7"/>
  <c r="BI2205" i="7"/>
  <c r="BI2209" i="7"/>
  <c r="BI2213" i="7"/>
  <c r="BI2217" i="7"/>
  <c r="BI2221" i="7"/>
  <c r="BI2225" i="7"/>
  <c r="BI2229" i="7"/>
  <c r="BI2233" i="7"/>
  <c r="BI2237" i="7"/>
  <c r="BI2241" i="7"/>
  <c r="CG2248" i="7"/>
  <c r="AC2248" i="7" s="1"/>
  <c r="G2248" i="7"/>
  <c r="BM2248" i="7"/>
  <c r="I2248" i="7" s="1"/>
  <c r="CZ2253" i="7"/>
  <c r="AV2253" i="7" s="1"/>
  <c r="CG2253" i="7"/>
  <c r="AC2253" i="7" s="1"/>
  <c r="G2256" i="7"/>
  <c r="BM2256" i="7"/>
  <c r="I2256" i="7" s="1"/>
  <c r="BI2267" i="7"/>
  <c r="BH2267" i="7" s="1"/>
  <c r="CF2267" i="7" s="1"/>
  <c r="AB2267" i="7" s="1"/>
  <c r="G2283" i="7"/>
  <c r="BI2283" i="7"/>
  <c r="BM2283" i="7"/>
  <c r="I2283" i="7" s="1"/>
  <c r="BI2314" i="7"/>
  <c r="BM2314" i="7"/>
  <c r="BH2314" i="7"/>
  <c r="BI2245" i="7"/>
  <c r="BI2249" i="7"/>
  <c r="G2265" i="7"/>
  <c r="E2270" i="7"/>
  <c r="G2273" i="7"/>
  <c r="BI2274" i="7"/>
  <c r="G2274" i="7"/>
  <c r="BH2275" i="7"/>
  <c r="CJ2275" i="7" s="1"/>
  <c r="BH2280" i="7"/>
  <c r="BI2281" i="7"/>
  <c r="BI2290" i="7"/>
  <c r="G2290" i="7"/>
  <c r="BH2291" i="7"/>
  <c r="DE2296" i="7"/>
  <c r="BA2296" i="7" s="1"/>
  <c r="DG2296" i="7"/>
  <c r="BC2296" i="7" s="1"/>
  <c r="BI2304" i="7"/>
  <c r="BI2306" i="7"/>
  <c r="G2306" i="7"/>
  <c r="BH2307" i="7"/>
  <c r="CA2260" i="7"/>
  <c r="CF2260" i="7"/>
  <c r="AB2260" i="7" s="1"/>
  <c r="BM2265" i="7"/>
  <c r="CG2265" i="7" s="1"/>
  <c r="AC2265" i="7" s="1"/>
  <c r="BM2268" i="7"/>
  <c r="DI2268" i="7" s="1"/>
  <c r="BE2268" i="7" s="1"/>
  <c r="BM2281" i="7"/>
  <c r="I2281" i="7" s="1"/>
  <c r="BI2282" i="7"/>
  <c r="BH2282" i="7" s="1"/>
  <c r="BM2282" i="7"/>
  <c r="I2282" i="7" s="1"/>
  <c r="BI2286" i="7"/>
  <c r="CG2286" i="7" s="1"/>
  <c r="AC2286" i="7" s="1"/>
  <c r="BI2287" i="7"/>
  <c r="BH2287" i="7" s="1"/>
  <c r="CZ2287" i="7" s="1"/>
  <c r="AV2287" i="7" s="1"/>
  <c r="DC2296" i="7"/>
  <c r="AY2296" i="7" s="1"/>
  <c r="BM2309" i="7"/>
  <c r="I2309" i="7" s="1"/>
  <c r="AE2320" i="7"/>
  <c r="CK2320" i="7"/>
  <c r="AG2320" i="7" s="1"/>
  <c r="CD2330" i="7"/>
  <c r="Z2330" i="7" s="1"/>
  <c r="BM2289" i="7"/>
  <c r="DD2289" i="7" s="1"/>
  <c r="AZ2289" i="7" s="1"/>
  <c r="BM2291" i="7"/>
  <c r="CG2291" i="7" s="1"/>
  <c r="AC2291" i="7" s="1"/>
  <c r="CF2296" i="7"/>
  <c r="AB2296" i="7" s="1"/>
  <c r="BM2305" i="7"/>
  <c r="CG2305" i="7"/>
  <c r="AC2305" i="7" s="1"/>
  <c r="BI2308" i="7"/>
  <c r="CG2308" i="7" s="1"/>
  <c r="AC2308" i="7" s="1"/>
  <c r="X2321" i="7"/>
  <c r="CD2321" i="7"/>
  <c r="Z2321" i="7" s="1"/>
  <c r="CW2327" i="7"/>
  <c r="AS2327" i="7" s="1"/>
  <c r="CL2327" i="7"/>
  <c r="AH2327" i="7" s="1"/>
  <c r="CI2332" i="7"/>
  <c r="CL2332" i="7"/>
  <c r="AH2332" i="7" s="1"/>
  <c r="CF2369" i="7"/>
  <c r="AB2369" i="7" s="1"/>
  <c r="CE2369" i="7"/>
  <c r="AA2369" i="7" s="1"/>
  <c r="CW2369" i="7"/>
  <c r="AS2369" i="7" s="1"/>
  <c r="CL2369" i="7"/>
  <c r="AH2369" i="7" s="1"/>
  <c r="BZ2369" i="7"/>
  <c r="V2369" i="7" s="1"/>
  <c r="T2369" i="7"/>
  <c r="CL2383" i="7"/>
  <c r="AH2383" i="7" s="1"/>
  <c r="AD2383" i="7"/>
  <c r="CI2383" i="7"/>
  <c r="CW2383" i="7"/>
  <c r="AS2383" i="7" s="1"/>
  <c r="BI2315" i="7"/>
  <c r="BM2318" i="7"/>
  <c r="I2318" i="7" s="1"/>
  <c r="T2325" i="7"/>
  <c r="CI2325" i="7"/>
  <c r="CI2327" i="7"/>
  <c r="W2328" i="7"/>
  <c r="CB2328" i="7"/>
  <c r="CE2334" i="7"/>
  <c r="AA2334" i="7" s="1"/>
  <c r="W2334" i="7"/>
  <c r="CD2337" i="7"/>
  <c r="Z2337" i="7" s="1"/>
  <c r="X2337" i="7"/>
  <c r="Y2364" i="7"/>
  <c r="CD2364" i="7"/>
  <c r="Z2364" i="7" s="1"/>
  <c r="CF2377" i="7"/>
  <c r="AB2377" i="7" s="1"/>
  <c r="CE2377" i="7"/>
  <c r="AA2377" i="7" s="1"/>
  <c r="CW2377" i="7"/>
  <c r="AS2377" i="7" s="1"/>
  <c r="CL2377" i="7"/>
  <c r="AH2377" i="7" s="1"/>
  <c r="BZ2377" i="7"/>
  <c r="V2377" i="7" s="1"/>
  <c r="T2377" i="7"/>
  <c r="W2385" i="7"/>
  <c r="CB2385" i="7"/>
  <c r="CE2385" i="7"/>
  <c r="AA2385" i="7" s="1"/>
  <c r="W2396" i="7"/>
  <c r="CE2396" i="7"/>
  <c r="AA2396" i="7" s="1"/>
  <c r="CB2396" i="7"/>
  <c r="G2318" i="7"/>
  <c r="CE2320" i="7"/>
  <c r="AA2320" i="7" s="1"/>
  <c r="CW2320" i="7"/>
  <c r="AS2320" i="7" s="1"/>
  <c r="T2324" i="7"/>
  <c r="CI2324" i="7"/>
  <c r="AE2324" i="7" s="1"/>
  <c r="CB2325" i="7"/>
  <c r="X2325" i="7" s="1"/>
  <c r="CL2326" i="7"/>
  <c r="AH2326" i="7" s="1"/>
  <c r="AD2326" i="7"/>
  <c r="CD2329" i="7"/>
  <c r="Z2329" i="7" s="1"/>
  <c r="CW2329" i="7"/>
  <c r="AS2329" i="7" s="1"/>
  <c r="CB2330" i="7"/>
  <c r="X2330" i="7" s="1"/>
  <c r="AD2333" i="7"/>
  <c r="CW2333" i="7"/>
  <c r="AS2333" i="7" s="1"/>
  <c r="CB2334" i="7"/>
  <c r="W2336" i="7"/>
  <c r="CE2336" i="7"/>
  <c r="AA2336" i="7" s="1"/>
  <c r="CB2336" i="7"/>
  <c r="X2336" i="7" s="1"/>
  <c r="Y2357" i="7"/>
  <c r="CD2357" i="7"/>
  <c r="Z2357" i="7" s="1"/>
  <c r="CF2389" i="7"/>
  <c r="AB2389" i="7" s="1"/>
  <c r="T2389" i="7"/>
  <c r="BZ2389" i="7"/>
  <c r="V2389" i="7" s="1"/>
  <c r="BM2315" i="7"/>
  <c r="I2315" i="7" s="1"/>
  <c r="BI2316" i="7"/>
  <c r="BH2316" i="7" s="1"/>
  <c r="CZ2316" i="7" s="1"/>
  <c r="AV2316" i="7" s="1"/>
  <c r="CF2320" i="7"/>
  <c r="AB2320" i="7" s="1"/>
  <c r="AD2325" i="7"/>
  <c r="CE2327" i="7"/>
  <c r="AA2327" i="7" s="1"/>
  <c r="W2327" i="7"/>
  <c r="CK2330" i="7"/>
  <c r="AG2330" i="7" s="1"/>
  <c r="CW2332" i="7"/>
  <c r="AS2332" i="7" s="1"/>
  <c r="Y2355" i="7"/>
  <c r="CD2355" i="7"/>
  <c r="Z2355" i="7" s="1"/>
  <c r="AF2379" i="7"/>
  <c r="AF2380" i="7"/>
  <c r="CE2404" i="7"/>
  <c r="AA2404" i="7" s="1"/>
  <c r="CB2404" i="7"/>
  <c r="W2404" i="7"/>
  <c r="CI2322" i="7"/>
  <c r="AE2322" i="7" s="1"/>
  <c r="CB2323" i="7"/>
  <c r="X2323" i="7" s="1"/>
  <c r="AD2324" i="7"/>
  <c r="W2325" i="7"/>
  <c r="CL2325" i="7"/>
  <c r="AH2325" i="7" s="1"/>
  <c r="CK2326" i="7"/>
  <c r="AG2326" i="7" s="1"/>
  <c r="CB2327" i="7"/>
  <c r="X2327" i="7" s="1"/>
  <c r="AD2329" i="7"/>
  <c r="CK2331" i="7"/>
  <c r="AG2331" i="7" s="1"/>
  <c r="CK2333" i="7"/>
  <c r="AG2333" i="7" s="1"/>
  <c r="Y2365" i="7"/>
  <c r="CD2365" i="7"/>
  <c r="Z2365" i="7" s="1"/>
  <c r="BM2316" i="7"/>
  <c r="I2316" i="7" s="1"/>
  <c r="BI2317" i="7"/>
  <c r="CL2324" i="7"/>
  <c r="AH2324" i="7" s="1"/>
  <c r="CE2330" i="7"/>
  <c r="AA2330" i="7" s="1"/>
  <c r="CB2333" i="7"/>
  <c r="CE2333" i="7"/>
  <c r="AA2333" i="7" s="1"/>
  <c r="CL2333" i="7"/>
  <c r="AH2333" i="7" s="1"/>
  <c r="CF2335" i="7"/>
  <c r="AB2335" i="7" s="1"/>
  <c r="T2335" i="7"/>
  <c r="Y2339" i="7"/>
  <c r="CD2339" i="7"/>
  <c r="Z2339" i="7" s="1"/>
  <c r="CD2424" i="7"/>
  <c r="Z2424" i="7" s="1"/>
  <c r="Y2424" i="7"/>
  <c r="BH2318" i="7"/>
  <c r="AD2322" i="7"/>
  <c r="W2323" i="7"/>
  <c r="CL2323" i="7"/>
  <c r="AH2323" i="7" s="1"/>
  <c r="CD2326" i="7"/>
  <c r="Z2326" i="7" s="1"/>
  <c r="AD2328" i="7"/>
  <c r="CI2328" i="7"/>
  <c r="CF2332" i="7"/>
  <c r="AB2332" i="7" s="1"/>
  <c r="Y2363" i="7"/>
  <c r="CD2363" i="7"/>
  <c r="Z2363" i="7" s="1"/>
  <c r="AD2370" i="7"/>
  <c r="CI2370" i="7"/>
  <c r="CW2370" i="7"/>
  <c r="AS2370" i="7" s="1"/>
  <c r="CL2370" i="7"/>
  <c r="AH2370" i="7" s="1"/>
  <c r="AD2378" i="7"/>
  <c r="CI2378" i="7"/>
  <c r="CW2378" i="7"/>
  <c r="AS2378" i="7" s="1"/>
  <c r="CL2378" i="7"/>
  <c r="AH2378" i="7" s="1"/>
  <c r="W2380" i="7"/>
  <c r="CE2380" i="7"/>
  <c r="AA2380" i="7" s="1"/>
  <c r="CB2380" i="7"/>
  <c r="X2380" i="7" s="1"/>
  <c r="BM2317" i="7"/>
  <c r="I2317" i="7" s="1"/>
  <c r="CE2326" i="7"/>
  <c r="AA2326" i="7" s="1"/>
  <c r="AD2332" i="7"/>
  <c r="AF2336" i="7"/>
  <c r="CK2336" i="7"/>
  <c r="AG2336" i="7" s="1"/>
  <c r="CK2337" i="7"/>
  <c r="AG2337" i="7" s="1"/>
  <c r="AF2337" i="7"/>
  <c r="CL2387" i="7"/>
  <c r="AH2387" i="7" s="1"/>
  <c r="AD2387" i="7"/>
  <c r="CI2387" i="7"/>
  <c r="AE2387" i="7" s="1"/>
  <c r="CW2387" i="7"/>
  <c r="AS2387" i="7" s="1"/>
  <c r="CF2337" i="7"/>
  <c r="AB2337" i="7" s="1"/>
  <c r="CW2339" i="7"/>
  <c r="AS2339" i="7" s="1"/>
  <c r="CE2366" i="7"/>
  <c r="AA2366" i="7" s="1"/>
  <c r="AD2369" i="7"/>
  <c r="CI2369" i="7"/>
  <c r="CL2372" i="7"/>
  <c r="AH2372" i="7" s="1"/>
  <c r="CF2375" i="7"/>
  <c r="AB2375" i="7" s="1"/>
  <c r="AD2377" i="7"/>
  <c r="CI2377" i="7"/>
  <c r="X2379" i="7"/>
  <c r="CF2390" i="7"/>
  <c r="AB2390" i="7" s="1"/>
  <c r="BZ2390" i="7"/>
  <c r="V2390" i="7" s="1"/>
  <c r="CF2403" i="7"/>
  <c r="AB2403" i="7" s="1"/>
  <c r="BZ2403" i="7"/>
  <c r="V2403" i="7" s="1"/>
  <c r="T2403" i="7"/>
  <c r="CE2403" i="7"/>
  <c r="AA2403" i="7" s="1"/>
  <c r="CE2407" i="7"/>
  <c r="AA2407" i="7" s="1"/>
  <c r="W2407" i="7"/>
  <c r="CE2339" i="7"/>
  <c r="AA2339" i="7" s="1"/>
  <c r="Y2351" i="7"/>
  <c r="CE2363" i="7"/>
  <c r="AA2363" i="7" s="1"/>
  <c r="CE2364" i="7"/>
  <c r="AA2364" i="7" s="1"/>
  <c r="CE2365" i="7"/>
  <c r="AA2365" i="7" s="1"/>
  <c r="AD2368" i="7"/>
  <c r="CI2368" i="7"/>
  <c r="CE2373" i="7"/>
  <c r="AA2373" i="7" s="1"/>
  <c r="AD2376" i="7"/>
  <c r="CI2376" i="7"/>
  <c r="CL2382" i="7"/>
  <c r="AH2382" i="7" s="1"/>
  <c r="AD2382" i="7"/>
  <c r="CI2382" i="7"/>
  <c r="AE2382" i="7" s="1"/>
  <c r="W2384" i="7"/>
  <c r="CB2384" i="7"/>
  <c r="CL2386" i="7"/>
  <c r="AH2386" i="7" s="1"/>
  <c r="AD2386" i="7"/>
  <c r="CI2386" i="7"/>
  <c r="AF2394" i="7"/>
  <c r="CK2394" i="7"/>
  <c r="AG2394" i="7" s="1"/>
  <c r="CF2395" i="7"/>
  <c r="AB2395" i="7" s="1"/>
  <c r="BZ2395" i="7"/>
  <c r="V2395" i="7" s="1"/>
  <c r="T2395" i="7"/>
  <c r="CE2395" i="7"/>
  <c r="AA2395" i="7" s="1"/>
  <c r="CL2395" i="7"/>
  <c r="AH2395" i="7" s="1"/>
  <c r="CF2402" i="7"/>
  <c r="AB2402" i="7" s="1"/>
  <c r="BZ2402" i="7"/>
  <c r="V2402" i="7" s="1"/>
  <c r="CB2407" i="7"/>
  <c r="X2407" i="7" s="1"/>
  <c r="CI2334" i="7"/>
  <c r="CF2339" i="7"/>
  <c r="AB2339" i="7" s="1"/>
  <c r="CD2343" i="7"/>
  <c r="Z2343" i="7" s="1"/>
  <c r="CD2350" i="7"/>
  <c r="Z2350" i="7" s="1"/>
  <c r="Y2354" i="7"/>
  <c r="AD2367" i="7"/>
  <c r="CI2367" i="7"/>
  <c r="BZ2368" i="7"/>
  <c r="V2368" i="7" s="1"/>
  <c r="CE2372" i="7"/>
  <c r="AA2372" i="7" s="1"/>
  <c r="CF2373" i="7"/>
  <c r="AB2373" i="7" s="1"/>
  <c r="T2375" i="7"/>
  <c r="AD2375" i="7"/>
  <c r="CI2375" i="7"/>
  <c r="CW2381" i="7"/>
  <c r="AS2381" i="7" s="1"/>
  <c r="CL2381" i="7"/>
  <c r="AH2381" i="7" s="1"/>
  <c r="CK2405" i="7"/>
  <c r="AG2405" i="7" s="1"/>
  <c r="AF2405" i="7"/>
  <c r="Y2437" i="7"/>
  <c r="CD2437" i="7"/>
  <c r="Z2437" i="7" s="1"/>
  <c r="CW2335" i="7"/>
  <c r="AS2335" i="7" s="1"/>
  <c r="AD2366" i="7"/>
  <c r="CI2366" i="7"/>
  <c r="AD2374" i="7"/>
  <c r="CI2374" i="7"/>
  <c r="CF2381" i="7"/>
  <c r="AB2381" i="7" s="1"/>
  <c r="T2381" i="7"/>
  <c r="W2383" i="7"/>
  <c r="CB2383" i="7"/>
  <c r="CL2385" i="7"/>
  <c r="AH2385" i="7" s="1"/>
  <c r="AD2385" i="7"/>
  <c r="CI2385" i="7"/>
  <c r="AE2385" i="7" s="1"/>
  <c r="W2387" i="7"/>
  <c r="CB2387" i="7"/>
  <c r="X2408" i="7"/>
  <c r="CD2408" i="7"/>
  <c r="Z2408" i="7" s="1"/>
  <c r="CD2359" i="7"/>
  <c r="Z2359" i="7" s="1"/>
  <c r="AD2363" i="7"/>
  <c r="CI2363" i="7"/>
  <c r="AD2364" i="7"/>
  <c r="CI2364" i="7"/>
  <c r="AD2365" i="7"/>
  <c r="CI2365" i="7"/>
  <c r="T2373" i="7"/>
  <c r="AD2373" i="7"/>
  <c r="CI2373" i="7"/>
  <c r="CL2376" i="7"/>
  <c r="AH2376" i="7" s="1"/>
  <c r="BZ2381" i="7"/>
  <c r="V2381" i="7" s="1"/>
  <c r="CK2381" i="7"/>
  <c r="AG2381" i="7" s="1"/>
  <c r="CL2389" i="7"/>
  <c r="AH2389" i="7" s="1"/>
  <c r="CI2389" i="7"/>
  <c r="AE2389" i="7" s="1"/>
  <c r="CE2390" i="7"/>
  <c r="AA2390" i="7" s="1"/>
  <c r="AF2391" i="7"/>
  <c r="CK2391" i="7"/>
  <c r="AG2391" i="7" s="1"/>
  <c r="AF2404" i="7"/>
  <c r="CK2404" i="7"/>
  <c r="AG2404" i="7" s="1"/>
  <c r="CW2441" i="7"/>
  <c r="AS2441" i="7" s="1"/>
  <c r="CL2441" i="7"/>
  <c r="AH2441" i="7" s="1"/>
  <c r="AD2441" i="7"/>
  <c r="CI2441" i="7"/>
  <c r="AE2441" i="7" s="1"/>
  <c r="AD2334" i="7"/>
  <c r="CW2334" i="7"/>
  <c r="AS2334" i="7" s="1"/>
  <c r="CE2335" i="7"/>
  <c r="AA2335" i="7" s="1"/>
  <c r="CD2360" i="7"/>
  <c r="Z2360" i="7" s="1"/>
  <c r="CL2367" i="7"/>
  <c r="AH2367" i="7" s="1"/>
  <c r="CW2368" i="7"/>
  <c r="AS2368" i="7" s="1"/>
  <c r="T2372" i="7"/>
  <c r="AD2372" i="7"/>
  <c r="CI2372" i="7"/>
  <c r="CL2375" i="7"/>
  <c r="AH2375" i="7" s="1"/>
  <c r="CW2376" i="7"/>
  <c r="AS2376" i="7" s="1"/>
  <c r="CW2379" i="7"/>
  <c r="AS2379" i="7" s="1"/>
  <c r="CL2379" i="7"/>
  <c r="AH2379" i="7" s="1"/>
  <c r="AD2379" i="7"/>
  <c r="W2382" i="7"/>
  <c r="CB2382" i="7"/>
  <c r="CE2383" i="7"/>
  <c r="AA2383" i="7" s="1"/>
  <c r="CL2384" i="7"/>
  <c r="AH2384" i="7" s="1"/>
  <c r="AD2384" i="7"/>
  <c r="CI2384" i="7"/>
  <c r="AE2384" i="7" s="1"/>
  <c r="CW2385" i="7"/>
  <c r="AS2385" i="7" s="1"/>
  <c r="W2386" i="7"/>
  <c r="CB2386" i="7"/>
  <c r="CE2387" i="7"/>
  <c r="AA2387" i="7" s="1"/>
  <c r="CI2388" i="7"/>
  <c r="CL2388" i="7"/>
  <c r="AH2388" i="7" s="1"/>
  <c r="W2391" i="7"/>
  <c r="CE2391" i="7"/>
  <c r="AA2391" i="7" s="1"/>
  <c r="Y2393" i="7"/>
  <c r="CD2393" i="7"/>
  <c r="Z2393" i="7" s="1"/>
  <c r="CF2410" i="7"/>
  <c r="AB2410" i="7" s="1"/>
  <c r="BZ2410" i="7"/>
  <c r="V2410" i="7" s="1"/>
  <c r="T2410" i="7"/>
  <c r="CW2410" i="7"/>
  <c r="AS2410" i="7" s="1"/>
  <c r="CL2410" i="7"/>
  <c r="AH2410" i="7" s="1"/>
  <c r="BZ2425" i="7"/>
  <c r="V2425" i="7" s="1"/>
  <c r="T2425" i="7"/>
  <c r="CF2425" i="7"/>
  <c r="AB2425" i="7" s="1"/>
  <c r="CE2425" i="7"/>
  <c r="AA2425" i="7" s="1"/>
  <c r="CW2425" i="7"/>
  <c r="AS2425" i="7" s="1"/>
  <c r="CL2425" i="7"/>
  <c r="AH2425" i="7" s="1"/>
  <c r="CW2436" i="7"/>
  <c r="AS2436" i="7" s="1"/>
  <c r="CL2436" i="7"/>
  <c r="AH2436" i="7" s="1"/>
  <c r="AD2436" i="7"/>
  <c r="CI2436" i="7"/>
  <c r="CB2335" i="7"/>
  <c r="X2335" i="7" s="1"/>
  <c r="CK2335" i="7"/>
  <c r="AG2335" i="7" s="1"/>
  <c r="AD2337" i="7"/>
  <c r="CD2341" i="7"/>
  <c r="Z2341" i="7" s="1"/>
  <c r="CD2348" i="7"/>
  <c r="Z2348" i="7" s="1"/>
  <c r="CL2366" i="7"/>
  <c r="AH2366" i="7" s="1"/>
  <c r="CW2367" i="7"/>
  <c r="AS2367" i="7" s="1"/>
  <c r="T2371" i="7"/>
  <c r="AD2371" i="7"/>
  <c r="CI2371" i="7"/>
  <c r="CL2374" i="7"/>
  <c r="AH2374" i="7" s="1"/>
  <c r="CW2375" i="7"/>
  <c r="AS2375" i="7" s="1"/>
  <c r="CI2379" i="7"/>
  <c r="AE2379" i="7" s="1"/>
  <c r="W2381" i="7"/>
  <c r="CW2389" i="7"/>
  <c r="AS2389" i="7" s="1"/>
  <c r="CL2390" i="7"/>
  <c r="AH2390" i="7" s="1"/>
  <c r="CW2390" i="7"/>
  <c r="AS2390" i="7" s="1"/>
  <c r="CB2391" i="7"/>
  <c r="CF2409" i="7"/>
  <c r="AB2409" i="7" s="1"/>
  <c r="T2409" i="7"/>
  <c r="CW2409" i="7"/>
  <c r="AS2409" i="7" s="1"/>
  <c r="BZ2409" i="7"/>
  <c r="V2409" i="7" s="1"/>
  <c r="AE2411" i="7"/>
  <c r="CK2411" i="7"/>
  <c r="AG2411" i="7" s="1"/>
  <c r="W2394" i="7"/>
  <c r="CE2394" i="7"/>
  <c r="AA2394" i="7" s="1"/>
  <c r="CB2394" i="7"/>
  <c r="CK2398" i="7"/>
  <c r="AG2398" i="7" s="1"/>
  <c r="AE2398" i="7"/>
  <c r="CW2399" i="7"/>
  <c r="AS2399" i="7" s="1"/>
  <c r="CL2399" i="7"/>
  <c r="AH2399" i="7" s="1"/>
  <c r="AD2399" i="7"/>
  <c r="CI2399" i="7"/>
  <c r="W2405" i="7"/>
  <c r="CE2405" i="7"/>
  <c r="AA2405" i="7" s="1"/>
  <c r="AE2412" i="7"/>
  <c r="CK2412" i="7"/>
  <c r="AG2412" i="7" s="1"/>
  <c r="CE2415" i="7"/>
  <c r="AA2415" i="7" s="1"/>
  <c r="W2415" i="7"/>
  <c r="CB2415" i="7"/>
  <c r="X2415" i="7" s="1"/>
  <c r="Y2397" i="7"/>
  <c r="CD2397" i="7"/>
  <c r="Z2397" i="7" s="1"/>
  <c r="CW2402" i="7"/>
  <c r="AS2402" i="7" s="1"/>
  <c r="CL2402" i="7"/>
  <c r="AH2402" i="7" s="1"/>
  <c r="CI2403" i="7"/>
  <c r="AD2403" i="7"/>
  <c r="CW2403" i="7"/>
  <c r="AS2403" i="7" s="1"/>
  <c r="CL2403" i="7"/>
  <c r="AH2403" i="7" s="1"/>
  <c r="CK2419" i="7"/>
  <c r="AG2419" i="7" s="1"/>
  <c r="AF2419" i="7"/>
  <c r="CF2429" i="7"/>
  <c r="AB2429" i="7" s="1"/>
  <c r="BZ2429" i="7"/>
  <c r="V2429" i="7" s="1"/>
  <c r="CL2429" i="7"/>
  <c r="AH2429" i="7" s="1"/>
  <c r="T2429" i="7"/>
  <c r="CW2435" i="7"/>
  <c r="AS2435" i="7" s="1"/>
  <c r="AD2435" i="7"/>
  <c r="CI2435" i="7"/>
  <c r="AE2435" i="7" s="1"/>
  <c r="CL2435" i="7"/>
  <c r="AH2435" i="7" s="1"/>
  <c r="CE2388" i="7"/>
  <c r="AA2388" i="7" s="1"/>
  <c r="AF2390" i="7"/>
  <c r="CK2390" i="7"/>
  <c r="AG2390" i="7" s="1"/>
  <c r="AD2398" i="7"/>
  <c r="AF2401" i="7"/>
  <c r="CE2410" i="7"/>
  <c r="AA2410" i="7" s="1"/>
  <c r="CF2411" i="7"/>
  <c r="AB2411" i="7" s="1"/>
  <c r="BZ2411" i="7"/>
  <c r="V2411" i="7" s="1"/>
  <c r="CK2413" i="7"/>
  <c r="AG2413" i="7" s="1"/>
  <c r="Y2420" i="7"/>
  <c r="CD2420" i="7"/>
  <c r="Z2420" i="7" s="1"/>
  <c r="CB2389" i="7"/>
  <c r="X2390" i="7"/>
  <c r="CW2395" i="7"/>
  <c r="AS2395" i="7" s="1"/>
  <c r="CE2397" i="7"/>
  <c r="AA2397" i="7" s="1"/>
  <c r="W2400" i="7"/>
  <c r="CL2401" i="7"/>
  <c r="AH2401" i="7" s="1"/>
  <c r="AD2401" i="7"/>
  <c r="CE2402" i="7"/>
  <c r="AA2402" i="7" s="1"/>
  <c r="W2402" i="7"/>
  <c r="CK2402" i="7"/>
  <c r="AG2402" i="7" s="1"/>
  <c r="CD2405" i="7"/>
  <c r="Z2405" i="7" s="1"/>
  <c r="CB2409" i="7"/>
  <c r="CE2409" i="7"/>
  <c r="AA2409" i="7" s="1"/>
  <c r="AF2416" i="7"/>
  <c r="CK2416" i="7"/>
  <c r="AG2416" i="7" s="1"/>
  <c r="BZ2422" i="7"/>
  <c r="V2422" i="7" s="1"/>
  <c r="T2422" i="7"/>
  <c r="CF2422" i="7"/>
  <c r="AB2422" i="7" s="1"/>
  <c r="CE2422" i="7"/>
  <c r="AA2422" i="7" s="1"/>
  <c r="CW2422" i="7"/>
  <c r="AS2422" i="7" s="1"/>
  <c r="CD2425" i="7"/>
  <c r="Z2425" i="7" s="1"/>
  <c r="Y2425" i="7"/>
  <c r="Y2428" i="7"/>
  <c r="CF2430" i="7"/>
  <c r="AB2430" i="7" s="1"/>
  <c r="BZ2430" i="7"/>
  <c r="V2430" i="7" s="1"/>
  <c r="CL2430" i="7"/>
  <c r="AH2430" i="7" s="1"/>
  <c r="T2430" i="7"/>
  <c r="CK2437" i="7"/>
  <c r="AG2437" i="7" s="1"/>
  <c r="Y2439" i="7"/>
  <c r="AE2440" i="7"/>
  <c r="CK2440" i="7"/>
  <c r="AG2440" i="7" s="1"/>
  <c r="CF2401" i="7"/>
  <c r="AB2401" i="7" s="1"/>
  <c r="T2401" i="7"/>
  <c r="Y2402" i="7"/>
  <c r="CF2406" i="7"/>
  <c r="AB2406" i="7" s="1"/>
  <c r="T2406" i="7"/>
  <c r="CE2406" i="7"/>
  <c r="AA2406" i="7" s="1"/>
  <c r="CW2407" i="7"/>
  <c r="AS2407" i="7" s="1"/>
  <c r="CI2407" i="7"/>
  <c r="W2408" i="7"/>
  <c r="Y2414" i="7"/>
  <c r="CD2414" i="7"/>
  <c r="Z2414" i="7" s="1"/>
  <c r="AF2415" i="7"/>
  <c r="BZ2423" i="7"/>
  <c r="V2423" i="7" s="1"/>
  <c r="T2423" i="7"/>
  <c r="CF2423" i="7"/>
  <c r="AB2423" i="7" s="1"/>
  <c r="CE2423" i="7"/>
  <c r="AA2423" i="7" s="1"/>
  <c r="CW2423" i="7"/>
  <c r="AS2423" i="7" s="1"/>
  <c r="CE2426" i="7"/>
  <c r="AA2426" i="7" s="1"/>
  <c r="CB2426" i="7"/>
  <c r="Y2429" i="7"/>
  <c r="CD2429" i="7"/>
  <c r="Z2429" i="7" s="1"/>
  <c r="CW2396" i="7"/>
  <c r="AS2396" i="7" s="1"/>
  <c r="CL2396" i="7"/>
  <c r="AH2396" i="7" s="1"/>
  <c r="AD2396" i="7"/>
  <c r="CF2398" i="7"/>
  <c r="AB2398" i="7" s="1"/>
  <c r="T2398" i="7"/>
  <c r="CE2399" i="7"/>
  <c r="AA2399" i="7" s="1"/>
  <c r="W2399" i="7"/>
  <c r="Y2413" i="7"/>
  <c r="CD2413" i="7"/>
  <c r="Z2413" i="7" s="1"/>
  <c r="CW2428" i="7"/>
  <c r="AS2428" i="7" s="1"/>
  <c r="CI2428" i="7"/>
  <c r="CL2428" i="7"/>
  <c r="AH2428" i="7" s="1"/>
  <c r="AD2428" i="7"/>
  <c r="CF2437" i="7"/>
  <c r="AB2437" i="7" s="1"/>
  <c r="BZ2437" i="7"/>
  <c r="V2437" i="7" s="1"/>
  <c r="CL2437" i="7"/>
  <c r="AH2437" i="7" s="1"/>
  <c r="T2437" i="7"/>
  <c r="AF2389" i="7"/>
  <c r="CE2389" i="7"/>
  <c r="AA2389" i="7" s="1"/>
  <c r="CL2391" i="7"/>
  <c r="AH2391" i="7" s="1"/>
  <c r="CI2396" i="7"/>
  <c r="BZ2398" i="7"/>
  <c r="V2398" i="7" s="1"/>
  <c r="CB2399" i="7"/>
  <c r="CW2401" i="7"/>
  <c r="AS2401" i="7" s="1"/>
  <c r="CW2404" i="7"/>
  <c r="AS2404" i="7" s="1"/>
  <c r="CL2404" i="7"/>
  <c r="AH2404" i="7" s="1"/>
  <c r="AD2404" i="7"/>
  <c r="CE2411" i="7"/>
  <c r="AA2411" i="7" s="1"/>
  <c r="CE2416" i="7"/>
  <c r="AA2416" i="7" s="1"/>
  <c r="W2416" i="7"/>
  <c r="CB2416" i="7"/>
  <c r="AF2418" i="7"/>
  <c r="CK2418" i="7"/>
  <c r="AG2418" i="7" s="1"/>
  <c r="Y2422" i="7"/>
  <c r="BZ2424" i="7"/>
  <c r="V2424" i="7" s="1"/>
  <c r="T2424" i="7"/>
  <c r="CF2424" i="7"/>
  <c r="AB2424" i="7" s="1"/>
  <c r="CE2424" i="7"/>
  <c r="AA2424" i="7" s="1"/>
  <c r="CW2424" i="7"/>
  <c r="AS2424" i="7" s="1"/>
  <c r="X2432" i="7"/>
  <c r="CD2432" i="7"/>
  <c r="Z2432" i="7" s="1"/>
  <c r="AD2407" i="7"/>
  <c r="CF2407" i="7"/>
  <c r="AB2407" i="7" s="1"/>
  <c r="BZ2407" i="7"/>
  <c r="V2407" i="7" s="1"/>
  <c r="CL2407" i="7"/>
  <c r="AH2407" i="7" s="1"/>
  <c r="CL2409" i="7"/>
  <c r="AH2409" i="7" s="1"/>
  <c r="AD2409" i="7"/>
  <c r="CD2423" i="7"/>
  <c r="Z2423" i="7" s="1"/>
  <c r="Y2423" i="7"/>
  <c r="Y2436" i="7"/>
  <c r="CD2436" i="7"/>
  <c r="Z2436" i="7" s="1"/>
  <c r="BZ2438" i="7"/>
  <c r="V2438" i="7" s="1"/>
  <c r="CF2438" i="7"/>
  <c r="AB2438" i="7" s="1"/>
  <c r="CL2438" i="7"/>
  <c r="AH2438" i="7" s="1"/>
  <c r="T2438" i="7"/>
  <c r="AD2411" i="7"/>
  <c r="CL2411" i="7"/>
  <c r="AH2411" i="7" s="1"/>
  <c r="Y2415" i="7"/>
  <c r="T2420" i="7"/>
  <c r="AD2420" i="7"/>
  <c r="CW2420" i="7"/>
  <c r="AS2420" i="7" s="1"/>
  <c r="CW2430" i="7"/>
  <c r="AS2430" i="7" s="1"/>
  <c r="CF2432" i="7"/>
  <c r="AB2432" i="7" s="1"/>
  <c r="BZ2432" i="7"/>
  <c r="V2432" i="7" s="1"/>
  <c r="CK2432" i="7"/>
  <c r="AG2432" i="7" s="1"/>
  <c r="CW2438" i="7"/>
  <c r="AS2438" i="7" s="1"/>
  <c r="CI2438" i="7"/>
  <c r="CE2468" i="7"/>
  <c r="AA2468" i="7" s="1"/>
  <c r="CB2468" i="7"/>
  <c r="Y2469" i="7"/>
  <c r="CD2469" i="7"/>
  <c r="Z2469" i="7" s="1"/>
  <c r="CW2411" i="7"/>
  <c r="AS2411" i="7" s="1"/>
  <c r="CE2414" i="7"/>
  <c r="AA2414" i="7" s="1"/>
  <c r="BZ2415" i="7"/>
  <c r="V2415" i="7" s="1"/>
  <c r="CI2415" i="7"/>
  <c r="AE2415" i="7" s="1"/>
  <c r="Y2419" i="7"/>
  <c r="BZ2419" i="7"/>
  <c r="V2419" i="7" s="1"/>
  <c r="CK2421" i="7"/>
  <c r="AG2421" i="7" s="1"/>
  <c r="CK2423" i="7"/>
  <c r="AG2423" i="7" s="1"/>
  <c r="CK2424" i="7"/>
  <c r="AG2424" i="7" s="1"/>
  <c r="CK2425" i="7"/>
  <c r="AG2425" i="7" s="1"/>
  <c r="CI2430" i="7"/>
  <c r="AE2430" i="7" s="1"/>
  <c r="CD2431" i="7"/>
  <c r="Z2431" i="7" s="1"/>
  <c r="CL2432" i="7"/>
  <c r="AH2432" i="7" s="1"/>
  <c r="CW2433" i="7"/>
  <c r="AS2433" i="7" s="1"/>
  <c r="CF2435" i="7"/>
  <c r="AB2435" i="7" s="1"/>
  <c r="BZ2435" i="7"/>
  <c r="V2435" i="7" s="1"/>
  <c r="CW2440" i="7"/>
  <c r="AS2440" i="7" s="1"/>
  <c r="AD2440" i="7"/>
  <c r="T2441" i="7"/>
  <c r="BZ2441" i="7"/>
  <c r="V2441" i="7" s="1"/>
  <c r="CB2462" i="7"/>
  <c r="W2467" i="7"/>
  <c r="CF2433" i="7"/>
  <c r="AB2433" i="7" s="1"/>
  <c r="BZ2433" i="7"/>
  <c r="V2433" i="7" s="1"/>
  <c r="CK2433" i="7"/>
  <c r="AG2433" i="7" s="1"/>
  <c r="CE2462" i="7"/>
  <c r="AA2462" i="7" s="1"/>
  <c r="CE2466" i="7"/>
  <c r="AA2466" i="7" s="1"/>
  <c r="W2466" i="7"/>
  <c r="CD2474" i="7"/>
  <c r="Z2474" i="7" s="1"/>
  <c r="CE2475" i="7"/>
  <c r="AA2475" i="7" s="1"/>
  <c r="W2475" i="7"/>
  <c r="CB2427" i="7"/>
  <c r="X2427" i="7" s="1"/>
  <c r="CI2431" i="7"/>
  <c r="AE2431" i="7" s="1"/>
  <c r="CF2436" i="7"/>
  <c r="AB2436" i="7" s="1"/>
  <c r="BZ2436" i="7"/>
  <c r="V2436" i="7" s="1"/>
  <c r="CF2440" i="7"/>
  <c r="AB2440" i="7" s="1"/>
  <c r="T2440" i="7"/>
  <c r="CB2466" i="7"/>
  <c r="X2466" i="7" s="1"/>
  <c r="CB2475" i="7"/>
  <c r="X2475" i="7" s="1"/>
  <c r="W2410" i="7"/>
  <c r="AD2412" i="7"/>
  <c r="CL2412" i="7"/>
  <c r="AH2412" i="7" s="1"/>
  <c r="T2419" i="7"/>
  <c r="AD2419" i="7"/>
  <c r="CW2419" i="7"/>
  <c r="AS2419" i="7" s="1"/>
  <c r="CF2426" i="7"/>
  <c r="AB2426" i="7" s="1"/>
  <c r="T2426" i="7"/>
  <c r="W2427" i="7"/>
  <c r="CW2429" i="7"/>
  <c r="AS2429" i="7" s="1"/>
  <c r="AD2431" i="7"/>
  <c r="CF2431" i="7"/>
  <c r="AB2431" i="7" s="1"/>
  <c r="BZ2431" i="7"/>
  <c r="V2431" i="7" s="1"/>
  <c r="CI2434" i="7"/>
  <c r="AE2434" i="7" s="1"/>
  <c r="CD2435" i="7"/>
  <c r="Z2435" i="7" s="1"/>
  <c r="T2436" i="7"/>
  <c r="CW2437" i="7"/>
  <c r="AS2437" i="7" s="1"/>
  <c r="CE2439" i="7"/>
  <c r="AA2439" i="7" s="1"/>
  <c r="W2439" i="7"/>
  <c r="BZ2440" i="7"/>
  <c r="V2440" i="7" s="1"/>
  <c r="CL2440" i="7"/>
  <c r="AH2440" i="7" s="1"/>
  <c r="CF2441" i="7"/>
  <c r="AB2441" i="7" s="1"/>
  <c r="CD2466" i="7"/>
  <c r="Z2466" i="7" s="1"/>
  <c r="BZ2408" i="7"/>
  <c r="V2408" i="7" s="1"/>
  <c r="T2414" i="7"/>
  <c r="BZ2416" i="7"/>
  <c r="V2416" i="7" s="1"/>
  <c r="BZ2426" i="7"/>
  <c r="V2426" i="7" s="1"/>
  <c r="CB2428" i="7"/>
  <c r="X2428" i="7" s="1"/>
  <c r="CI2429" i="7"/>
  <c r="AE2429" i="7" s="1"/>
  <c r="CD2430" i="7"/>
  <c r="Z2430" i="7" s="1"/>
  <c r="T2431" i="7"/>
  <c r="CL2431" i="7"/>
  <c r="AH2431" i="7" s="1"/>
  <c r="CW2432" i="7"/>
  <c r="AS2432" i="7" s="1"/>
  <c r="AD2434" i="7"/>
  <c r="CF2434" i="7"/>
  <c r="AB2434" i="7" s="1"/>
  <c r="BZ2434" i="7"/>
  <c r="V2434" i="7" s="1"/>
  <c r="CI2437" i="7"/>
  <c r="AE2437" i="7" s="1"/>
  <c r="CB2439" i="7"/>
  <c r="X2439" i="7" s="1"/>
  <c r="CK2439" i="7"/>
  <c r="AG2439" i="7" s="1"/>
  <c r="CE2440" i="7"/>
  <c r="AA2440" i="7" s="1"/>
  <c r="CB2440" i="7"/>
  <c r="W2440" i="7"/>
  <c r="W2463" i="7"/>
  <c r="CB2463" i="7"/>
  <c r="CD2467" i="7"/>
  <c r="Z2467" i="7" s="1"/>
  <c r="CB2470" i="7"/>
  <c r="CW2464" i="7"/>
  <c r="AS2464" i="7" s="1"/>
  <c r="BZ2464" i="7"/>
  <c r="V2464" i="7" s="1"/>
  <c r="CW2470" i="7"/>
  <c r="AS2470" i="7" s="1"/>
  <c r="CW2426" i="7"/>
  <c r="AS2426" i="7" s="1"/>
  <c r="CI2427" i="7"/>
  <c r="BZ2428" i="7"/>
  <c r="V2428" i="7" s="1"/>
  <c r="CE2429" i="7"/>
  <c r="AA2429" i="7" s="1"/>
  <c r="CE2430" i="7"/>
  <c r="AA2430" i="7" s="1"/>
  <c r="CE2431" i="7"/>
  <c r="AA2431" i="7" s="1"/>
  <c r="CE2432" i="7"/>
  <c r="AA2432" i="7" s="1"/>
  <c r="CE2433" i="7"/>
  <c r="AA2433" i="7" s="1"/>
  <c r="CE2434" i="7"/>
  <c r="AA2434" i="7" s="1"/>
  <c r="CE2435" i="7"/>
  <c r="AA2435" i="7" s="1"/>
  <c r="CE2436" i="7"/>
  <c r="AA2436" i="7" s="1"/>
  <c r="CE2437" i="7"/>
  <c r="AA2437" i="7" s="1"/>
  <c r="Y2440" i="7"/>
  <c r="CE2441" i="7"/>
  <c r="AA2441" i="7" s="1"/>
  <c r="CB2441" i="7"/>
  <c r="CW2465" i="7"/>
  <c r="AS2465" i="7" s="1"/>
  <c r="BZ2465" i="7"/>
  <c r="V2465" i="7" s="1"/>
  <c r="T2465" i="7"/>
  <c r="W2471" i="7"/>
  <c r="CB2471" i="7"/>
  <c r="CE2438" i="7"/>
  <c r="AA2438" i="7" s="1"/>
  <c r="CW2439" i="7"/>
  <c r="AS2439" i="7" s="1"/>
  <c r="CE2469" i="7"/>
  <c r="AA2469" i="7" s="1"/>
  <c r="BZ2472" i="7"/>
  <c r="V2472" i="7" s="1"/>
  <c r="CW2473" i="7"/>
  <c r="AS2473" i="7" s="1"/>
  <c r="BZ2473" i="7"/>
  <c r="V2473" i="7" s="1"/>
  <c r="T2473" i="7"/>
  <c r="CB794" i="7" l="1"/>
  <c r="X794" i="7" s="1"/>
  <c r="CA794" i="7"/>
  <c r="CH794" i="7"/>
  <c r="AD794" i="7" s="1"/>
  <c r="CJ794" i="7"/>
  <c r="CI794" i="7"/>
  <c r="AE794" i="7" s="1"/>
  <c r="F1045" i="7"/>
  <c r="CB1045" i="7"/>
  <c r="CC1045" i="7"/>
  <c r="Y1045" i="7" s="1"/>
  <c r="DD1045" i="7"/>
  <c r="AZ1045" i="7" s="1"/>
  <c r="CA1045" i="7"/>
  <c r="W1045" i="7" s="1"/>
  <c r="CZ1818" i="7"/>
  <c r="AV1818" i="7" s="1"/>
  <c r="CA1818" i="7"/>
  <c r="BX1361" i="7"/>
  <c r="CC1361" i="7"/>
  <c r="Y1361" i="7" s="1"/>
  <c r="X2472" i="7"/>
  <c r="CD2472" i="7"/>
  <c r="Z2472" i="7" s="1"/>
  <c r="X2421" i="7"/>
  <c r="CD2421" i="7"/>
  <c r="Z2421" i="7" s="1"/>
  <c r="BX1332" i="7"/>
  <c r="CF1332" i="7"/>
  <c r="AB1332" i="7" s="1"/>
  <c r="CC1332" i="7"/>
  <c r="Y1332" i="7" s="1"/>
  <c r="I1734" i="7"/>
  <c r="CG1734" i="7"/>
  <c r="AC1734" i="7" s="1"/>
  <c r="CE1116" i="7"/>
  <c r="AA1116" i="7" s="1"/>
  <c r="W1116" i="7"/>
  <c r="BZ537" i="7"/>
  <c r="V537" i="7" s="1"/>
  <c r="T537" i="7"/>
  <c r="CG537" i="7"/>
  <c r="AC537" i="7" s="1"/>
  <c r="CE537" i="7"/>
  <c r="AA537" i="7" s="1"/>
  <c r="DF1046" i="7"/>
  <c r="BB1046" i="7" s="1"/>
  <c r="CB1046" i="7"/>
  <c r="X1046" i="7" s="1"/>
  <c r="CC1046" i="7"/>
  <c r="F1046" i="7"/>
  <c r="CZ1046" i="7"/>
  <c r="AV1046" i="7" s="1"/>
  <c r="BX1046" i="7"/>
  <c r="DE1046" i="7"/>
  <c r="BA1046" i="7" s="1"/>
  <c r="BT1322" i="7"/>
  <c r="P1322" i="7" s="1"/>
  <c r="CF1322" i="7"/>
  <c r="AB1322" i="7" s="1"/>
  <c r="D1322" i="7"/>
  <c r="CC1322" i="7"/>
  <c r="DC1812" i="7"/>
  <c r="AY1812" i="7" s="1"/>
  <c r="BX1812" i="7"/>
  <c r="CC759" i="7"/>
  <c r="CJ759" i="7"/>
  <c r="CI759" i="7"/>
  <c r="AE759" i="7" s="1"/>
  <c r="CH759" i="7"/>
  <c r="CA759" i="7"/>
  <c r="W759" i="7" s="1"/>
  <c r="BX759" i="7"/>
  <c r="CE759" i="7" s="1"/>
  <c r="AA759" i="7" s="1"/>
  <c r="D759" i="7"/>
  <c r="CJ287" i="7"/>
  <c r="D287" i="7"/>
  <c r="CI287" i="7"/>
  <c r="AE287" i="7" s="1"/>
  <c r="CH287" i="7"/>
  <c r="CL287" i="7" s="1"/>
  <c r="AH287" i="7" s="1"/>
  <c r="CB287" i="7"/>
  <c r="X287" i="7" s="1"/>
  <c r="CC287" i="7"/>
  <c r="CA287" i="7"/>
  <c r="F1198" i="7"/>
  <c r="DE1198" i="7"/>
  <c r="BA1198" i="7" s="1"/>
  <c r="CC1198" i="7"/>
  <c r="CA1198" i="7"/>
  <c r="W1198" i="7" s="1"/>
  <c r="CZ1198" i="7"/>
  <c r="AV1198" i="7" s="1"/>
  <c r="CB1198" i="7"/>
  <c r="X1198" i="7" s="1"/>
  <c r="I3" i="19"/>
  <c r="K3" i="19" s="1"/>
  <c r="E21" i="1"/>
  <c r="D3" i="5" s="1"/>
  <c r="E13" i="9" s="1"/>
  <c r="CD209" i="7"/>
  <c r="Z209" i="7" s="1"/>
  <c r="Y209" i="7"/>
  <c r="DE1251" i="7"/>
  <c r="BA1251" i="7" s="1"/>
  <c r="DD1251" i="7"/>
  <c r="AZ1251" i="7" s="1"/>
  <c r="CB1251" i="7"/>
  <c r="X1251" i="7" s="1"/>
  <c r="DC1251" i="7"/>
  <c r="AY1251" i="7" s="1"/>
  <c r="F1251" i="7"/>
  <c r="AE2436" i="7"/>
  <c r="CK2436" i="7"/>
  <c r="AG2436" i="7" s="1"/>
  <c r="CD2332" i="7"/>
  <c r="Z2332" i="7" s="1"/>
  <c r="CG2269" i="7"/>
  <c r="AC2269" i="7" s="1"/>
  <c r="CC2028" i="7"/>
  <c r="DD1848" i="7"/>
  <c r="AZ1848" i="7" s="1"/>
  <c r="DE1848" i="7"/>
  <c r="BA1848" i="7" s="1"/>
  <c r="CG1714" i="7"/>
  <c r="AC1714" i="7" s="1"/>
  <c r="DC1656" i="7"/>
  <c r="AY1656" i="7" s="1"/>
  <c r="CZ1977" i="7"/>
  <c r="AV1977" i="7" s="1"/>
  <c r="DC1920" i="7"/>
  <c r="AY1920" i="7" s="1"/>
  <c r="DG1982" i="7"/>
  <c r="BC1982" i="7" s="1"/>
  <c r="CA1812" i="7"/>
  <c r="DC1818" i="7"/>
  <c r="AY1818" i="7" s="1"/>
  <c r="CA1182" i="7"/>
  <c r="D794" i="7"/>
  <c r="CB281" i="7"/>
  <c r="X281" i="7" s="1"/>
  <c r="I2160" i="7"/>
  <c r="DG2160" i="7"/>
  <c r="BC2160" i="7" s="1"/>
  <c r="DE2160" i="7"/>
  <c r="BA2160" i="7" s="1"/>
  <c r="DF2160" i="7"/>
  <c r="BB2160" i="7" s="1"/>
  <c r="DD2160" i="7"/>
  <c r="AZ2160" i="7" s="1"/>
  <c r="CF2160" i="7"/>
  <c r="AB2160" i="7" s="1"/>
  <c r="CC2160" i="7"/>
  <c r="DD1198" i="7"/>
  <c r="AZ1198" i="7" s="1"/>
  <c r="CZ954" i="7"/>
  <c r="AV954" i="7" s="1"/>
  <c r="DE954" i="7"/>
  <c r="BA954" i="7" s="1"/>
  <c r="CC954" i="7"/>
  <c r="CC472" i="7"/>
  <c r="D472" i="7"/>
  <c r="BX472" i="7"/>
  <c r="CC431" i="7"/>
  <c r="CA431" i="7"/>
  <c r="CI431" i="7"/>
  <c r="AE431" i="7" s="1"/>
  <c r="CE541" i="7"/>
  <c r="AA541" i="7" s="1"/>
  <c r="W541" i="7"/>
  <c r="I1812" i="7"/>
  <c r="DE1812" i="7"/>
  <c r="BA1812" i="7" s="1"/>
  <c r="DG1812" i="7"/>
  <c r="BC1812" i="7" s="1"/>
  <c r="DD1812" i="7"/>
  <c r="AZ1812" i="7" s="1"/>
  <c r="DF1812" i="7"/>
  <c r="BB1812" i="7" s="1"/>
  <c r="CF1812" i="7"/>
  <c r="AB1812" i="7" s="1"/>
  <c r="D1855" i="7"/>
  <c r="CF1855" i="7"/>
  <c r="AB1855" i="7" s="1"/>
  <c r="CZ1855" i="7"/>
  <c r="AV1855" i="7" s="1"/>
  <c r="BX1855" i="7"/>
  <c r="CE1855" i="7" s="1"/>
  <c r="AA1855" i="7" s="1"/>
  <c r="E1947" i="7"/>
  <c r="CZ1947" i="7"/>
  <c r="AV1947" i="7" s="1"/>
  <c r="E1854" i="7"/>
  <c r="CZ1854" i="7"/>
  <c r="AV1854" i="7" s="1"/>
  <c r="D1949" i="7"/>
  <c r="CA1949" i="7"/>
  <c r="W1949" i="7" s="1"/>
  <c r="I1676" i="7"/>
  <c r="CH1676" i="7"/>
  <c r="CI1676" i="7" s="1"/>
  <c r="AE1676" i="7" s="1"/>
  <c r="E1485" i="7"/>
  <c r="DC1485" i="7"/>
  <c r="AY1485" i="7" s="1"/>
  <c r="CZ1485" i="7"/>
  <c r="AV1485" i="7" s="1"/>
  <c r="DE1485" i="7"/>
  <c r="BA1485" i="7" s="1"/>
  <c r="BX1485" i="7"/>
  <c r="DF1485" i="7"/>
  <c r="BB1485" i="7" s="1"/>
  <c r="DG1485" i="7"/>
  <c r="BC1485" i="7" s="1"/>
  <c r="CC1485" i="7"/>
  <c r="Y1485" i="7" s="1"/>
  <c r="DH1485" i="7"/>
  <c r="BD1485" i="7" s="1"/>
  <c r="CA1485" i="7"/>
  <c r="CD990" i="7"/>
  <c r="Z990" i="7" s="1"/>
  <c r="Y990" i="7"/>
  <c r="CZ1246" i="7"/>
  <c r="AV1246" i="7" s="1"/>
  <c r="DF1246" i="7"/>
  <c r="BB1246" i="7" s="1"/>
  <c r="F1246" i="7"/>
  <c r="E1554" i="7"/>
  <c r="CG1554" i="7"/>
  <c r="AC1554" i="7" s="1"/>
  <c r="BH1554" i="7"/>
  <c r="CH1554" i="7" s="1"/>
  <c r="DC1901" i="7"/>
  <c r="AY1901" i="7" s="1"/>
  <c r="CA1901" i="7"/>
  <c r="DC1826" i="7"/>
  <c r="AY1826" i="7" s="1"/>
  <c r="CG1573" i="7"/>
  <c r="AC1573" i="7" s="1"/>
  <c r="CA1871" i="7"/>
  <c r="W1871" i="7" s="1"/>
  <c r="BH1518" i="7"/>
  <c r="DG1518" i="7" s="1"/>
  <c r="BC1518" i="7" s="1"/>
  <c r="CG1518" i="7"/>
  <c r="AC1518" i="7" s="1"/>
  <c r="CA1472" i="7"/>
  <c r="CF1472" i="7"/>
  <c r="AB1472" i="7" s="1"/>
  <c r="BX794" i="7"/>
  <c r="CG1685" i="7"/>
  <c r="AC1685" i="7" s="1"/>
  <c r="E1685" i="7"/>
  <c r="BH1685" i="7"/>
  <c r="BZ964" i="7"/>
  <c r="V964" i="7" s="1"/>
  <c r="T964" i="7"/>
  <c r="CF964" i="7"/>
  <c r="AB964" i="7" s="1"/>
  <c r="I1605" i="7"/>
  <c r="CG1605" i="7"/>
  <c r="AC1605" i="7" s="1"/>
  <c r="DF1198" i="7"/>
  <c r="BB1198" i="7" s="1"/>
  <c r="DD1176" i="7"/>
  <c r="AZ1176" i="7" s="1"/>
  <c r="CA1176" i="7"/>
  <c r="DE1176" i="7"/>
  <c r="BA1176" i="7" s="1"/>
  <c r="DF1176" i="7"/>
  <c r="BB1176" i="7" s="1"/>
  <c r="DC1176" i="7"/>
  <c r="AY1176" i="7" s="1"/>
  <c r="F1176" i="7"/>
  <c r="BX1176" i="7"/>
  <c r="T1176" i="7" s="1"/>
  <c r="Y1100" i="7"/>
  <c r="CD1100" i="7"/>
  <c r="Z1100" i="7" s="1"/>
  <c r="DE1045" i="7"/>
  <c r="BA1045" i="7" s="1"/>
  <c r="CC763" i="7"/>
  <c r="D763" i="7"/>
  <c r="CB763" i="7"/>
  <c r="X763" i="7" s="1"/>
  <c r="CJ763" i="7"/>
  <c r="CA872" i="7"/>
  <c r="CJ872" i="7"/>
  <c r="CC872" i="7"/>
  <c r="Y872" i="7" s="1"/>
  <c r="W525" i="7"/>
  <c r="CE525" i="7"/>
  <c r="AA525" i="7" s="1"/>
  <c r="X470" i="7"/>
  <c r="CD470" i="7"/>
  <c r="Z470" i="7" s="1"/>
  <c r="E1935" i="7"/>
  <c r="CZ1935" i="7"/>
  <c r="AV1935" i="7" s="1"/>
  <c r="DE1130" i="7"/>
  <c r="BA1130" i="7" s="1"/>
  <c r="CZ1130" i="7"/>
  <c r="AV1130" i="7" s="1"/>
  <c r="BX1130" i="7"/>
  <c r="CC1130" i="7"/>
  <c r="DF1130" i="7"/>
  <c r="BB1130" i="7" s="1"/>
  <c r="DD1130" i="7"/>
  <c r="AZ1130" i="7" s="1"/>
  <c r="DE916" i="7"/>
  <c r="BA916" i="7" s="1"/>
  <c r="DF916" i="7"/>
  <c r="BB916" i="7" s="1"/>
  <c r="F916" i="7"/>
  <c r="BZ205" i="7"/>
  <c r="V205" i="7" s="1"/>
  <c r="CF205" i="7"/>
  <c r="AB205" i="7" s="1"/>
  <c r="T205" i="7"/>
  <c r="W164" i="7"/>
  <c r="CE164" i="7"/>
  <c r="AA164" i="7" s="1"/>
  <c r="X143" i="7"/>
  <c r="CD143" i="7"/>
  <c r="Z143" i="7" s="1"/>
  <c r="DE1247" i="7"/>
  <c r="BA1247" i="7" s="1"/>
  <c r="CZ1247" i="7"/>
  <c r="AV1247" i="7" s="1"/>
  <c r="X98" i="7"/>
  <c r="CD98" i="7"/>
  <c r="Z98" i="7" s="1"/>
  <c r="CB395" i="7"/>
  <c r="CD395" i="7" s="1"/>
  <c r="Z395" i="7" s="1"/>
  <c r="CA395" i="7"/>
  <c r="W395" i="7" s="1"/>
  <c r="CC395" i="7"/>
  <c r="Y395" i="7" s="1"/>
  <c r="D395" i="7"/>
  <c r="CI395" i="7"/>
  <c r="CB927" i="7"/>
  <c r="X927" i="7" s="1"/>
  <c r="DE927" i="7"/>
  <c r="BA927" i="7" s="1"/>
  <c r="DF927" i="7"/>
  <c r="BB927" i="7" s="1"/>
  <c r="DD927" i="7"/>
  <c r="AZ927" i="7" s="1"/>
  <c r="F927" i="7"/>
  <c r="BX927" i="7"/>
  <c r="CC927" i="7"/>
  <c r="CI819" i="7"/>
  <c r="AE819" i="7" s="1"/>
  <c r="CH819" i="7"/>
  <c r="BX819" i="7"/>
  <c r="D819" i="7"/>
  <c r="CJ819" i="7"/>
  <c r="CA819" i="7"/>
  <c r="CC819" i="7"/>
  <c r="CD385" i="7"/>
  <c r="Z385" i="7" s="1"/>
  <c r="I2161" i="7"/>
  <c r="DD2161" i="7"/>
  <c r="AZ2161" i="7" s="1"/>
  <c r="CF2161" i="7"/>
  <c r="AB2161" i="7" s="1"/>
  <c r="DG2161" i="7"/>
  <c r="BC2161" i="7" s="1"/>
  <c r="E1962" i="7"/>
  <c r="CZ1962" i="7"/>
  <c r="AV1962" i="7" s="1"/>
  <c r="D1660" i="7"/>
  <c r="CA1660" i="7"/>
  <c r="CC1269" i="7"/>
  <c r="Y1269" i="7" s="1"/>
  <c r="DE1269" i="7"/>
  <c r="BA1269" i="7" s="1"/>
  <c r="CA1269" i="7"/>
  <c r="W1269" i="7" s="1"/>
  <c r="DD1269" i="7"/>
  <c r="AZ1269" i="7" s="1"/>
  <c r="CB1269" i="7"/>
  <c r="X1269" i="7" s="1"/>
  <c r="DE918" i="7"/>
  <c r="BA918" i="7" s="1"/>
  <c r="CB918" i="7"/>
  <c r="CA918" i="7"/>
  <c r="W918" i="7" s="1"/>
  <c r="DC918" i="7"/>
  <c r="AY918" i="7" s="1"/>
  <c r="DF918" i="7"/>
  <c r="BB918" i="7" s="1"/>
  <c r="DD918" i="7"/>
  <c r="AZ918" i="7" s="1"/>
  <c r="CZ918" i="7"/>
  <c r="AV918" i="7" s="1"/>
  <c r="Y451" i="7"/>
  <c r="CD451" i="7"/>
  <c r="Z451" i="7" s="1"/>
  <c r="CA2088" i="7"/>
  <c r="CC1561" i="7"/>
  <c r="CF1561" i="7"/>
  <c r="AB1561" i="7" s="1"/>
  <c r="CJ227" i="7"/>
  <c r="AF227" i="7" s="1"/>
  <c r="CC227" i="7"/>
  <c r="D227" i="7"/>
  <c r="CH227" i="7"/>
  <c r="BX227" i="7"/>
  <c r="CB227" i="7"/>
  <c r="X227" i="7" s="1"/>
  <c r="CH2059" i="7"/>
  <c r="AD2059" i="7" s="1"/>
  <c r="BX1922" i="7"/>
  <c r="CZ1451" i="7"/>
  <c r="AV1451" i="7" s="1"/>
  <c r="BX1322" i="7"/>
  <c r="CC1026" i="7"/>
  <c r="CZ1251" i="7"/>
  <c r="AV1251" i="7" s="1"/>
  <c r="BX1251" i="7"/>
  <c r="CZ1034" i="7"/>
  <c r="AV1034" i="7" s="1"/>
  <c r="DD1066" i="7"/>
  <c r="AZ1066" i="7" s="1"/>
  <c r="CB1071" i="7"/>
  <c r="X1071" i="7" s="1"/>
  <c r="CA1130" i="7"/>
  <c r="W917" i="7"/>
  <c r="CH377" i="7"/>
  <c r="BX287" i="7"/>
  <c r="CF2114" i="7"/>
  <c r="AB2114" i="7" s="1"/>
  <c r="BX2114" i="7"/>
  <c r="BZ2114" i="7" s="1"/>
  <c r="V2114" i="7" s="1"/>
  <c r="I2262" i="7"/>
  <c r="DI2262" i="7"/>
  <c r="BE2262" i="7" s="1"/>
  <c r="I1769" i="7"/>
  <c r="CG1769" i="7"/>
  <c r="AC1769" i="7" s="1"/>
  <c r="DG1618" i="7"/>
  <c r="BC1618" i="7" s="1"/>
  <c r="D1618" i="7"/>
  <c r="DE1618" i="7"/>
  <c r="BA1618" i="7" s="1"/>
  <c r="DH1618" i="7"/>
  <c r="BD1618" i="7" s="1"/>
  <c r="DC1618" i="7"/>
  <c r="AY1618" i="7" s="1"/>
  <c r="DF1618" i="7"/>
  <c r="BB1618" i="7" s="1"/>
  <c r="CZ1618" i="7"/>
  <c r="AV1618" i="7" s="1"/>
  <c r="CF1618" i="7"/>
  <c r="AB1618" i="7" s="1"/>
  <c r="CC1618" i="7"/>
  <c r="Y941" i="7"/>
  <c r="CD941" i="7"/>
  <c r="Z941" i="7" s="1"/>
  <c r="CA742" i="7"/>
  <c r="W742" i="7" s="1"/>
  <c r="CC742" i="7"/>
  <c r="D742" i="7"/>
  <c r="DD1024" i="7"/>
  <c r="AZ1024" i="7" s="1"/>
  <c r="CA1024" i="7"/>
  <c r="F1024" i="7"/>
  <c r="CZ1024" i="7"/>
  <c r="AV1024" i="7" s="1"/>
  <c r="CC1024" i="7"/>
  <c r="W527" i="7"/>
  <c r="CE527" i="7"/>
  <c r="AA527" i="7" s="1"/>
  <c r="CD420" i="7"/>
  <c r="Z420" i="7" s="1"/>
  <c r="CK535" i="7"/>
  <c r="AG535" i="7" s="1"/>
  <c r="AF535" i="7"/>
  <c r="CI384" i="7"/>
  <c r="AE384" i="7" s="1"/>
  <c r="D384" i="7"/>
  <c r="CA384" i="7"/>
  <c r="CC384" i="7"/>
  <c r="Y384" i="7" s="1"/>
  <c r="BX384" i="7"/>
  <c r="CH2167" i="7"/>
  <c r="DE1784" i="7"/>
  <c r="BA1784" i="7" s="1"/>
  <c r="DD2103" i="7"/>
  <c r="AZ2103" i="7" s="1"/>
  <c r="DH1936" i="7"/>
  <c r="BD1936" i="7" s="1"/>
  <c r="CZ1936" i="7"/>
  <c r="AV1936" i="7" s="1"/>
  <c r="DI1936" i="7"/>
  <c r="BE1936" i="7" s="1"/>
  <c r="I1775" i="7"/>
  <c r="DF1775" i="7"/>
  <c r="BB1775" i="7" s="1"/>
  <c r="CC1775" i="7"/>
  <c r="Y1775" i="7" s="1"/>
  <c r="CH1775" i="7"/>
  <c r="DD1775" i="7"/>
  <c r="AZ1775" i="7" s="1"/>
  <c r="CG1775" i="7"/>
  <c r="AC1775" i="7" s="1"/>
  <c r="CF1775" i="7"/>
  <c r="AB1775" i="7" s="1"/>
  <c r="CZ2295" i="7"/>
  <c r="AV2295" i="7" s="1"/>
  <c r="DC2295" i="7"/>
  <c r="AY2295" i="7" s="1"/>
  <c r="I1431" i="7"/>
  <c r="CC1431" i="7"/>
  <c r="BH1395" i="7"/>
  <c r="CG1395" i="7"/>
  <c r="AC1395" i="7" s="1"/>
  <c r="E1395" i="7"/>
  <c r="D1792" i="7"/>
  <c r="DH1792" i="7"/>
  <c r="BD1792" i="7" s="1"/>
  <c r="CC1792" i="7"/>
  <c r="Y1792" i="7" s="1"/>
  <c r="CE979" i="7"/>
  <c r="AA979" i="7" s="1"/>
  <c r="W979" i="7"/>
  <c r="DC1055" i="7"/>
  <c r="AY1055" i="7" s="1"/>
  <c r="F1055" i="7"/>
  <c r="DF1055" i="7"/>
  <c r="BB1055" i="7" s="1"/>
  <c r="CC1055" i="7"/>
  <c r="BX1182" i="7"/>
  <c r="CB1182" i="7"/>
  <c r="X1182" i="7" s="1"/>
  <c r="DC1182" i="7"/>
  <c r="AY1182" i="7" s="1"/>
  <c r="DE1182" i="7"/>
  <c r="BA1182" i="7" s="1"/>
  <c r="DF1182" i="7"/>
  <c r="BB1182" i="7" s="1"/>
  <c r="CH2295" i="7"/>
  <c r="BX1055" i="7"/>
  <c r="CH2089" i="7"/>
  <c r="DE1246" i="7"/>
  <c r="BA1246" i="7" s="1"/>
  <c r="X778" i="7"/>
  <c r="CD778" i="7"/>
  <c r="Z778" i="7" s="1"/>
  <c r="BU1336" i="7"/>
  <c r="Q1336" i="7" s="1"/>
  <c r="E1336" i="7"/>
  <c r="BX1336" i="7"/>
  <c r="BX2002" i="7"/>
  <c r="CG2208" i="7"/>
  <c r="AC2208" i="7" s="1"/>
  <c r="DI2161" i="7"/>
  <c r="BE2161" i="7" s="1"/>
  <c r="BX1660" i="7"/>
  <c r="T1660" i="7" s="1"/>
  <c r="DH1796" i="7"/>
  <c r="BD1796" i="7" s="1"/>
  <c r="CZ1819" i="7"/>
  <c r="AV1819" i="7" s="1"/>
  <c r="E1748" i="7"/>
  <c r="CF1650" i="7"/>
  <c r="AB1650" i="7" s="1"/>
  <c r="CJ1601" i="7"/>
  <c r="CZ1601" i="7"/>
  <c r="AV1601" i="7" s="1"/>
  <c r="CA1601" i="7"/>
  <c r="CC1601" i="7"/>
  <c r="Y1601" i="7" s="1"/>
  <c r="W1764" i="7"/>
  <c r="CC2216" i="7"/>
  <c r="Y2216" i="7" s="1"/>
  <c r="CF2268" i="7"/>
  <c r="AB2268" i="7" s="1"/>
  <c r="CA2161" i="7"/>
  <c r="DI2138" i="7"/>
  <c r="BE2138" i="7" s="1"/>
  <c r="DC2161" i="7"/>
  <c r="AY2161" i="7" s="1"/>
  <c r="DF1640" i="7"/>
  <c r="BB1640" i="7" s="1"/>
  <c r="DD1640" i="7"/>
  <c r="AZ1640" i="7" s="1"/>
  <c r="E2075" i="7"/>
  <c r="DE1826" i="7"/>
  <c r="BA1826" i="7" s="1"/>
  <c r="CZ1963" i="7"/>
  <c r="AV1963" i="7" s="1"/>
  <c r="DI1792" i="7"/>
  <c r="BE1792" i="7" s="1"/>
  <c r="D1791" i="7"/>
  <c r="BH1712" i="7"/>
  <c r="CZ1176" i="7"/>
  <c r="AV1176" i="7" s="1"/>
  <c r="CZ1182" i="7"/>
  <c r="AV1182" i="7" s="1"/>
  <c r="CA1251" i="7"/>
  <c r="BX916" i="7"/>
  <c r="CB1130" i="7"/>
  <c r="X1130" i="7" s="1"/>
  <c r="CD488" i="7"/>
  <c r="Z488" i="7" s="1"/>
  <c r="I2183" i="7"/>
  <c r="DD2183" i="7"/>
  <c r="AZ2183" i="7" s="1"/>
  <c r="CH2183" i="7"/>
  <c r="X2366" i="7"/>
  <c r="G21" i="1" s="1"/>
  <c r="F3" i="5" s="1"/>
  <c r="CD2366" i="7"/>
  <c r="Z2366" i="7" s="1"/>
  <c r="D1630" i="7"/>
  <c r="CF1630" i="7"/>
  <c r="AB1630" i="7" s="1"/>
  <c r="CA1210" i="7"/>
  <c r="DD1210" i="7"/>
  <c r="AZ1210" i="7" s="1"/>
  <c r="DE1210" i="7"/>
  <c r="BA1210" i="7" s="1"/>
  <c r="CZ1210" i="7"/>
  <c r="AV1210" i="7" s="1"/>
  <c r="BX1210" i="7"/>
  <c r="T1210" i="7" s="1"/>
  <c r="DC1210" i="7"/>
  <c r="AY1210" i="7" s="1"/>
  <c r="CC1210" i="7"/>
  <c r="BX1052" i="7"/>
  <c r="DD1052" i="7"/>
  <c r="AZ1052" i="7" s="1"/>
  <c r="AD413" i="7"/>
  <c r="CB742" i="7"/>
  <c r="X742" i="7" s="1"/>
  <c r="CB860" i="7"/>
  <c r="X860" i="7" s="1"/>
  <c r="CA860" i="7"/>
  <c r="CE860" i="7" s="1"/>
  <c r="AA860" i="7" s="1"/>
  <c r="BX860" i="7"/>
  <c r="CH860" i="7"/>
  <c r="CI860" i="7"/>
  <c r="CI262" i="7"/>
  <c r="AE262" i="7" s="1"/>
  <c r="D262" i="7"/>
  <c r="CJ262" i="7"/>
  <c r="BX262" i="7"/>
  <c r="CA262" i="7"/>
  <c r="W262" i="7" s="1"/>
  <c r="CC262" i="7"/>
  <c r="CJ246" i="7"/>
  <c r="BX246" i="7"/>
  <c r="CH246" i="7"/>
  <c r="D246" i="7"/>
  <c r="CC246" i="7"/>
  <c r="CA1152" i="7"/>
  <c r="DC1152" i="7"/>
  <c r="AY1152" i="7" s="1"/>
  <c r="F1152" i="7"/>
  <c r="DE1152" i="7"/>
  <c r="BA1152" i="7" s="1"/>
  <c r="DF1152" i="7"/>
  <c r="BB1152" i="7" s="1"/>
  <c r="CZ1528" i="7"/>
  <c r="AV1528" i="7" s="1"/>
  <c r="DG1528" i="7"/>
  <c r="BC1528" i="7" s="1"/>
  <c r="DD1528" i="7"/>
  <c r="AZ1528" i="7" s="1"/>
  <c r="D1528" i="7"/>
  <c r="DC1528" i="7"/>
  <c r="AY1528" i="7" s="1"/>
  <c r="DH1528" i="7"/>
  <c r="BD1528" i="7" s="1"/>
  <c r="CG416" i="7"/>
  <c r="AC416" i="7" s="1"/>
  <c r="BZ416" i="7"/>
  <c r="V416" i="7" s="1"/>
  <c r="T416" i="7"/>
  <c r="DC2254" i="7"/>
  <c r="AY2254" i="7" s="1"/>
  <c r="CZ1868" i="7"/>
  <c r="AV1868" i="7" s="1"/>
  <c r="BX2289" i="7"/>
  <c r="BX1792" i="7"/>
  <c r="BZ1792" i="7" s="1"/>
  <c r="V1792" i="7" s="1"/>
  <c r="X140" i="7"/>
  <c r="CD140" i="7"/>
  <c r="Z140" i="7" s="1"/>
  <c r="W2015" i="7"/>
  <c r="CB2015" i="7"/>
  <c r="CF986" i="7"/>
  <c r="AB986" i="7" s="1"/>
  <c r="T986" i="7"/>
  <c r="BZ986" i="7"/>
  <c r="V986" i="7" s="1"/>
  <c r="CH780" i="7"/>
  <c r="D780" i="7"/>
  <c r="BX780" i="7"/>
  <c r="CC780" i="7"/>
  <c r="Y780" i="7" s="1"/>
  <c r="CA780" i="7"/>
  <c r="Y184" i="7"/>
  <c r="CD184" i="7"/>
  <c r="Z184" i="7" s="1"/>
  <c r="D814" i="7"/>
  <c r="CH814" i="7"/>
  <c r="CL814" i="7" s="1"/>
  <c r="AH814" i="7" s="1"/>
  <c r="BX814" i="7"/>
  <c r="CE1125" i="7"/>
  <c r="AA1125" i="7" s="1"/>
  <c r="T1125" i="7"/>
  <c r="DF1066" i="7"/>
  <c r="BB1066" i="7" s="1"/>
  <c r="DC1066" i="7"/>
  <c r="AY1066" i="7" s="1"/>
  <c r="CC1066" i="7"/>
  <c r="CZ1066" i="7"/>
  <c r="AV1066" i="7" s="1"/>
  <c r="BX1066" i="7"/>
  <c r="T1066" i="7" s="1"/>
  <c r="CA1066" i="7"/>
  <c r="E1566" i="7"/>
  <c r="BH1566" i="7"/>
  <c r="BX813" i="7"/>
  <c r="D813" i="7"/>
  <c r="CC813" i="7"/>
  <c r="CB813" i="7"/>
  <c r="X813" i="7" s="1"/>
  <c r="CA813" i="7"/>
  <c r="CJ813" i="7"/>
  <c r="CH813" i="7"/>
  <c r="DD1150" i="7"/>
  <c r="AZ1150" i="7" s="1"/>
  <c r="F1150" i="7"/>
  <c r="DF1150" i="7"/>
  <c r="BB1150" i="7" s="1"/>
  <c r="DC1150" i="7"/>
  <c r="AY1150" i="7" s="1"/>
  <c r="CZ1150" i="7"/>
  <c r="AV1150" i="7" s="1"/>
  <c r="CG232" i="7"/>
  <c r="AC232" i="7" s="1"/>
  <c r="CF232" i="7"/>
  <c r="AB232" i="7" s="1"/>
  <c r="T232" i="7"/>
  <c r="BZ232" i="7"/>
  <c r="V232" i="7" s="1"/>
  <c r="CE232" i="7"/>
  <c r="AA232" i="7" s="1"/>
  <c r="CF917" i="7"/>
  <c r="AB917" i="7" s="1"/>
  <c r="BZ917" i="7"/>
  <c r="V917" i="7" s="1"/>
  <c r="CC280" i="7"/>
  <c r="Y280" i="7" s="1"/>
  <c r="CI280" i="7"/>
  <c r="AE280" i="7" s="1"/>
  <c r="CB280" i="7"/>
  <c r="X280" i="7" s="1"/>
  <c r="BX280" i="7"/>
  <c r="CJ280" i="7"/>
  <c r="D280" i="7"/>
  <c r="CH280" i="7"/>
  <c r="CA280" i="7"/>
  <c r="W280" i="7" s="1"/>
  <c r="BH1416" i="7"/>
  <c r="CZ1209" i="7"/>
  <c r="AV1209" i="7" s="1"/>
  <c r="DF1209" i="7"/>
  <c r="BB1209" i="7" s="1"/>
  <c r="BX1209" i="7"/>
  <c r="CA1209" i="7"/>
  <c r="W1209" i="7" s="1"/>
  <c r="DD1209" i="7"/>
  <c r="AZ1209" i="7" s="1"/>
  <c r="F1209" i="7"/>
  <c r="CC1209" i="7"/>
  <c r="CH281" i="7"/>
  <c r="CC281" i="7"/>
  <c r="CJ281" i="7"/>
  <c r="X148" i="7"/>
  <c r="CD148" i="7"/>
  <c r="Z148" i="7" s="1"/>
  <c r="I1658" i="7"/>
  <c r="CF1658" i="7"/>
  <c r="AB1658" i="7" s="1"/>
  <c r="CB1135" i="7"/>
  <c r="X1135" i="7" s="1"/>
  <c r="DC1135" i="7"/>
  <c r="AY1135" i="7" s="1"/>
  <c r="DD1135" i="7"/>
  <c r="AZ1135" i="7" s="1"/>
  <c r="F1135" i="7"/>
  <c r="CA1135" i="7"/>
  <c r="CZ1135" i="7"/>
  <c r="AV1135" i="7" s="1"/>
  <c r="BX1135" i="7"/>
  <c r="CC1135" i="7"/>
  <c r="Y1135" i="7" s="1"/>
  <c r="BX926" i="7"/>
  <c r="DC926" i="7"/>
  <c r="AY926" i="7" s="1"/>
  <c r="DE926" i="7"/>
  <c r="BA926" i="7" s="1"/>
  <c r="DF926" i="7"/>
  <c r="BB926" i="7" s="1"/>
  <c r="CC926" i="7"/>
  <c r="CA926" i="7"/>
  <c r="BH1708" i="7"/>
  <c r="CG1708" i="7"/>
  <c r="AC1708" i="7" s="1"/>
  <c r="CJ1708" i="7"/>
  <c r="X412" i="7"/>
  <c r="CD412" i="7"/>
  <c r="Z412" i="7" s="1"/>
  <c r="DC1026" i="7"/>
  <c r="AY1026" i="7" s="1"/>
  <c r="CZ1026" i="7"/>
  <c r="AV1026" i="7" s="1"/>
  <c r="CB1026" i="7"/>
  <c r="X1026" i="7" s="1"/>
  <c r="DE1026" i="7"/>
  <c r="BA1026" i="7" s="1"/>
  <c r="DD1026" i="7"/>
  <c r="AZ1026" i="7" s="1"/>
  <c r="BX1026" i="7"/>
  <c r="CA1026" i="7"/>
  <c r="D738" i="7"/>
  <c r="BX738" i="7"/>
  <c r="CC738" i="7"/>
  <c r="Y738" i="7" s="1"/>
  <c r="CB738" i="7"/>
  <c r="CA738" i="7"/>
  <c r="CJ738" i="7"/>
  <c r="CK738" i="7" s="1"/>
  <c r="AG738" i="7" s="1"/>
  <c r="CH738" i="7"/>
  <c r="AD738" i="7" s="1"/>
  <c r="I2011" i="7"/>
  <c r="E1681" i="7"/>
  <c r="BH1681" i="7"/>
  <c r="CZ1681" i="7" s="1"/>
  <c r="AV1681" i="7" s="1"/>
  <c r="CA1071" i="7"/>
  <c r="W1071" i="7" s="1"/>
  <c r="DE1071" i="7"/>
  <c r="BA1071" i="7" s="1"/>
  <c r="DD1071" i="7"/>
  <c r="AZ1071" i="7" s="1"/>
  <c r="F1071" i="7"/>
  <c r="DF1071" i="7"/>
  <c r="BB1071" i="7" s="1"/>
  <c r="BX1071" i="7"/>
  <c r="CZ1644" i="7"/>
  <c r="AV1644" i="7" s="1"/>
  <c r="DI1644" i="7"/>
  <c r="BE1644" i="7" s="1"/>
  <c r="F1308" i="7"/>
  <c r="CC1308" i="7"/>
  <c r="Y1308" i="7" s="1"/>
  <c r="DE1308" i="7"/>
  <c r="BA1308" i="7" s="1"/>
  <c r="DF1308" i="7"/>
  <c r="BB1308" i="7" s="1"/>
  <c r="CZ1308" i="7"/>
  <c r="AV1308" i="7" s="1"/>
  <c r="DC1308" i="7"/>
  <c r="AY1308" i="7" s="1"/>
  <c r="DD1308" i="7"/>
  <c r="AZ1308" i="7" s="1"/>
  <c r="CA1308" i="7"/>
  <c r="DD986" i="7"/>
  <c r="AZ986" i="7" s="1"/>
  <c r="CZ986" i="7"/>
  <c r="AV986" i="7" s="1"/>
  <c r="CA986" i="7"/>
  <c r="CB986" i="7"/>
  <c r="X986" i="7" s="1"/>
  <c r="DF986" i="7"/>
  <c r="BB986" i="7" s="1"/>
  <c r="CC986" i="7"/>
  <c r="DE986" i="7"/>
  <c r="BA986" i="7" s="1"/>
  <c r="I1601" i="7"/>
  <c r="CG1601" i="7"/>
  <c r="AC1601" i="7" s="1"/>
  <c r="CH1601" i="7"/>
  <c r="DD1034" i="7"/>
  <c r="AZ1034" i="7" s="1"/>
  <c r="CA1034" i="7"/>
  <c r="W1034" i="7" s="1"/>
  <c r="F1034" i="7"/>
  <c r="CB1034" i="7"/>
  <c r="X1034" i="7" s="1"/>
  <c r="BX1034" i="7"/>
  <c r="DF1034" i="7"/>
  <c r="BB1034" i="7" s="1"/>
  <c r="DC1034" i="7"/>
  <c r="AY1034" i="7" s="1"/>
  <c r="DD1203" i="7"/>
  <c r="AZ1203" i="7" s="1"/>
  <c r="CC1203" i="7"/>
  <c r="DC1203" i="7"/>
  <c r="AY1203" i="7" s="1"/>
  <c r="CA1203" i="7"/>
  <c r="DF1203" i="7"/>
  <c r="BB1203" i="7" s="1"/>
  <c r="CZ1203" i="7"/>
  <c r="AV1203" i="7" s="1"/>
  <c r="DE1203" i="7"/>
  <c r="BA1203" i="7" s="1"/>
  <c r="I1638" i="7"/>
  <c r="CF1638" i="7"/>
  <c r="AB1638" i="7" s="1"/>
  <c r="F978" i="7"/>
  <c r="CC978" i="7"/>
  <c r="DD978" i="7"/>
  <c r="AZ978" i="7" s="1"/>
  <c r="DE978" i="7"/>
  <c r="BA978" i="7" s="1"/>
  <c r="CA978" i="7"/>
  <c r="BX978" i="7"/>
  <c r="CB978" i="7"/>
  <c r="X978" i="7" s="1"/>
  <c r="CD2395" i="7"/>
  <c r="Z2395" i="7" s="1"/>
  <c r="X2395" i="7"/>
  <c r="CF1858" i="7"/>
  <c r="AB1858" i="7" s="1"/>
  <c r="D1858" i="7"/>
  <c r="Y438" i="7"/>
  <c r="CD438" i="7"/>
  <c r="Z438" i="7" s="1"/>
  <c r="CZ1449" i="7"/>
  <c r="AV1449" i="7" s="1"/>
  <c r="D1449" i="7"/>
  <c r="X88" i="7"/>
  <c r="CD88" i="7"/>
  <c r="Z88" i="7" s="1"/>
  <c r="BH2251" i="7"/>
  <c r="E2251" i="7"/>
  <c r="CG2251" i="7"/>
  <c r="AC2251" i="7" s="1"/>
  <c r="CJ2251" i="7"/>
  <c r="AF2251" i="7" s="1"/>
  <c r="E1497" i="7"/>
  <c r="CG1497" i="7"/>
  <c r="AC1497" i="7" s="1"/>
  <c r="BH1497" i="7"/>
  <c r="DG1497" i="7" s="1"/>
  <c r="BC1497" i="7" s="1"/>
  <c r="CD2380" i="7"/>
  <c r="Z2380" i="7" s="1"/>
  <c r="CF2316" i="7"/>
  <c r="AB2316" i="7" s="1"/>
  <c r="CZ2034" i="7"/>
  <c r="AV2034" i="7" s="1"/>
  <c r="DI1638" i="7"/>
  <c r="BE1638" i="7" s="1"/>
  <c r="CH1605" i="7"/>
  <c r="AD1605" i="7" s="1"/>
  <c r="DF1826" i="7"/>
  <c r="BB1826" i="7" s="1"/>
  <c r="CZ1708" i="7"/>
  <c r="AV1708" i="7" s="1"/>
  <c r="DE1792" i="7"/>
  <c r="BA1792" i="7" s="1"/>
  <c r="CG2200" i="7"/>
  <c r="AC2200" i="7" s="1"/>
  <c r="CG2289" i="7"/>
  <c r="AC2289" i="7" s="1"/>
  <c r="CJ2268" i="7"/>
  <c r="CG2198" i="7"/>
  <c r="AC2198" i="7" s="1"/>
  <c r="I2252" i="7"/>
  <c r="CG2252" i="7"/>
  <c r="AC2252" i="7" s="1"/>
  <c r="CA2199" i="7"/>
  <c r="W2199" i="7" s="1"/>
  <c r="CG2146" i="7"/>
  <c r="AC2146" i="7" s="1"/>
  <c r="CJ2138" i="7"/>
  <c r="DC2125" i="7"/>
  <c r="AY2125" i="7" s="1"/>
  <c r="CC1694" i="7"/>
  <c r="CG2034" i="7"/>
  <c r="AC2034" i="7" s="1"/>
  <c r="DC1770" i="7"/>
  <c r="AY1770" i="7" s="1"/>
  <c r="CZ1770" i="7"/>
  <c r="AV1770" i="7" s="1"/>
  <c r="BX1826" i="7"/>
  <c r="CC1665" i="7"/>
  <c r="DD1595" i="7"/>
  <c r="AZ1595" i="7" s="1"/>
  <c r="DI1595" i="7"/>
  <c r="BE1595" i="7" s="1"/>
  <c r="BX1595" i="7"/>
  <c r="I2006" i="7"/>
  <c r="CG2006" i="7"/>
  <c r="AC2006" i="7" s="1"/>
  <c r="DD1619" i="7"/>
  <c r="AZ1619" i="7" s="1"/>
  <c r="CE1764" i="7"/>
  <c r="AA1764" i="7" s="1"/>
  <c r="CC1657" i="7"/>
  <c r="CA1657" i="7"/>
  <c r="CZ1554" i="7"/>
  <c r="AV1554" i="7" s="1"/>
  <c r="DH1883" i="7"/>
  <c r="BD1883" i="7" s="1"/>
  <c r="DE1883" i="7"/>
  <c r="BA1883" i="7" s="1"/>
  <c r="DF1963" i="7"/>
  <c r="BB1963" i="7" s="1"/>
  <c r="CZ1956" i="7"/>
  <c r="AV1956" i="7" s="1"/>
  <c r="CC1956" i="7"/>
  <c r="DF1923" i="7"/>
  <c r="BB1923" i="7" s="1"/>
  <c r="DH1812" i="7"/>
  <c r="BD1812" i="7" s="1"/>
  <c r="E1812" i="7"/>
  <c r="CJ1593" i="7"/>
  <c r="CH1593" i="7"/>
  <c r="DH1663" i="7"/>
  <c r="BD1663" i="7" s="1"/>
  <c r="DI1618" i="7"/>
  <c r="BE1618" i="7" s="1"/>
  <c r="DC1516" i="7"/>
  <c r="AY1516" i="7" s="1"/>
  <c r="BX742" i="7"/>
  <c r="BX918" i="7"/>
  <c r="F1203" i="7"/>
  <c r="CF1125" i="7"/>
  <c r="AB1125" i="7" s="1"/>
  <c r="CC1251" i="7"/>
  <c r="CA1046" i="7"/>
  <c r="CE1046" i="7" s="1"/>
  <c r="AA1046" i="7" s="1"/>
  <c r="CC1034" i="7"/>
  <c r="DE1066" i="7"/>
  <c r="BA1066" i="7" s="1"/>
  <c r="F986" i="7"/>
  <c r="D872" i="7"/>
  <c r="CZ1071" i="7"/>
  <c r="AV1071" i="7" s="1"/>
  <c r="CI472" i="7"/>
  <c r="AE472" i="7" s="1"/>
  <c r="E1813" i="7"/>
  <c r="CZ1813" i="7"/>
  <c r="AV1813" i="7" s="1"/>
  <c r="BZ1753" i="7"/>
  <c r="V1753" i="7" s="1"/>
  <c r="T1753" i="7"/>
  <c r="CC1808" i="7"/>
  <c r="E1808" i="7"/>
  <c r="DE1808" i="7"/>
  <c r="BA1808" i="7" s="1"/>
  <c r="CB759" i="7"/>
  <c r="X759" i="7" s="1"/>
  <c r="CC543" i="7"/>
  <c r="D543" i="7"/>
  <c r="DH1701" i="7"/>
  <c r="BD1701" i="7" s="1"/>
  <c r="DF1701" i="7"/>
  <c r="BB1701" i="7" s="1"/>
  <c r="DG1701" i="7"/>
  <c r="BC1701" i="7" s="1"/>
  <c r="CF1701" i="7"/>
  <c r="AB1701" i="7" s="1"/>
  <c r="DE1701" i="7"/>
  <c r="BA1701" i="7" s="1"/>
  <c r="CA1701" i="7"/>
  <c r="DI1701" i="7"/>
  <c r="BE1701" i="7" s="1"/>
  <c r="CC1293" i="7"/>
  <c r="CB1293" i="7"/>
  <c r="DF1293" i="7"/>
  <c r="BB1293" i="7" s="1"/>
  <c r="F1293" i="7"/>
  <c r="DC1293" i="7"/>
  <c r="AY1293" i="7" s="1"/>
  <c r="CA1293" i="7"/>
  <c r="BZ1061" i="7"/>
  <c r="V1061" i="7" s="1"/>
  <c r="CF1061" i="7"/>
  <c r="AB1061" i="7" s="1"/>
  <c r="BZ989" i="7"/>
  <c r="V989" i="7" s="1"/>
  <c r="CE989" i="7"/>
  <c r="AA989" i="7" s="1"/>
  <c r="CF989" i="7"/>
  <c r="AB989" i="7" s="1"/>
  <c r="T989" i="7"/>
  <c r="CA1975" i="7"/>
  <c r="CG1553" i="7"/>
  <c r="AC1553" i="7" s="1"/>
  <c r="BX2012" i="7"/>
  <c r="DC1891" i="7"/>
  <c r="AY1891" i="7" s="1"/>
  <c r="CA1754" i="7"/>
  <c r="CB1754" i="7" s="1"/>
  <c r="X1754" i="7" s="1"/>
  <c r="CC1708" i="7"/>
  <c r="CA1937" i="7"/>
  <c r="CZ1958" i="7"/>
  <c r="AV1958" i="7" s="1"/>
  <c r="BX1888" i="7"/>
  <c r="I1571" i="7"/>
  <c r="CC1571" i="7"/>
  <c r="CG1506" i="7"/>
  <c r="AC1506" i="7" s="1"/>
  <c r="CJ1400" i="7"/>
  <c r="AF1400" i="7" s="1"/>
  <c r="CL753" i="7"/>
  <c r="AH753" i="7" s="1"/>
  <c r="I1808" i="7"/>
  <c r="CA1808" i="7"/>
  <c r="DG1808" i="7"/>
  <c r="BC1808" i="7" s="1"/>
  <c r="I1537" i="7"/>
  <c r="CG1537" i="7"/>
  <c r="AC1537" i="7" s="1"/>
  <c r="CZ1310" i="7"/>
  <c r="AV1310" i="7" s="1"/>
  <c r="DC1310" i="7"/>
  <c r="AY1310" i="7" s="1"/>
  <c r="F1310" i="7"/>
  <c r="BX1310" i="7"/>
  <c r="DC1240" i="7"/>
  <c r="AY1240" i="7" s="1"/>
  <c r="F1240" i="7"/>
  <c r="DE1240" i="7"/>
  <c r="BA1240" i="7" s="1"/>
  <c r="BX1240" i="7"/>
  <c r="BH1673" i="7"/>
  <c r="CJ1673" i="7" s="1"/>
  <c r="CG1673" i="7"/>
  <c r="AC1673" i="7" s="1"/>
  <c r="X476" i="7"/>
  <c r="CD476" i="7"/>
  <c r="Z476" i="7" s="1"/>
  <c r="F1039" i="7"/>
  <c r="DD1039" i="7"/>
  <c r="AZ1039" i="7" s="1"/>
  <c r="CZ1039" i="7"/>
  <c r="AV1039" i="7" s="1"/>
  <c r="DC1039" i="7"/>
  <c r="AY1039" i="7" s="1"/>
  <c r="BX1039" i="7"/>
  <c r="CA1039" i="7"/>
  <c r="W1039" i="7" s="1"/>
  <c r="Y452" i="7"/>
  <c r="CD452" i="7"/>
  <c r="Z452" i="7" s="1"/>
  <c r="CD473" i="7"/>
  <c r="Z473" i="7" s="1"/>
  <c r="Y473" i="7"/>
  <c r="CJ249" i="7"/>
  <c r="AF249" i="7" s="1"/>
  <c r="CH249" i="7"/>
  <c r="BX249" i="7"/>
  <c r="CI249" i="7"/>
  <c r="AE249" i="7" s="1"/>
  <c r="CA249" i="7"/>
  <c r="D249" i="7"/>
  <c r="CJ514" i="7"/>
  <c r="AF514" i="7" s="1"/>
  <c r="CA514" i="7"/>
  <c r="D514" i="7"/>
  <c r="CI514" i="7"/>
  <c r="AE514" i="7" s="1"/>
  <c r="CB514" i="7"/>
  <c r="X514" i="7" s="1"/>
  <c r="X2400" i="7"/>
  <c r="CD2400" i="7"/>
  <c r="Z2400" i="7" s="1"/>
  <c r="DF2176" i="7"/>
  <c r="BB2176" i="7" s="1"/>
  <c r="I2176" i="7"/>
  <c r="DI1773" i="7"/>
  <c r="BE1773" i="7" s="1"/>
  <c r="CJ1773" i="7"/>
  <c r="DF1773" i="7"/>
  <c r="BB1773" i="7" s="1"/>
  <c r="DH1773" i="7"/>
  <c r="BD1773" i="7" s="1"/>
  <c r="D1842" i="7"/>
  <c r="DH1842" i="7"/>
  <c r="BD1842" i="7" s="1"/>
  <c r="D1960" i="7"/>
  <c r="CZ1960" i="7"/>
  <c r="AV1960" i="7" s="1"/>
  <c r="CC1324" i="7"/>
  <c r="CF1324" i="7"/>
  <c r="AB1324" i="7" s="1"/>
  <c r="DE921" i="7"/>
  <c r="BA921" i="7" s="1"/>
  <c r="F921" i="7"/>
  <c r="CB921" i="7"/>
  <c r="X921" i="7" s="1"/>
  <c r="DF921" i="7"/>
  <c r="BB921" i="7" s="1"/>
  <c r="DD921" i="7"/>
  <c r="AZ921" i="7" s="1"/>
  <c r="DC921" i="7"/>
  <c r="AY921" i="7" s="1"/>
  <c r="CC346" i="7"/>
  <c r="CH346" i="7"/>
  <c r="CA346" i="7"/>
  <c r="D346" i="7"/>
  <c r="CI268" i="7"/>
  <c r="AE268" i="7" s="1"/>
  <c r="CB268" i="7"/>
  <c r="X268" i="7" s="1"/>
  <c r="CJ268" i="7"/>
  <c r="CA268" i="7"/>
  <c r="CE268" i="7" s="1"/>
  <c r="AA268" i="7" s="1"/>
  <c r="D268" i="7"/>
  <c r="CH268" i="7"/>
  <c r="BX268" i="7"/>
  <c r="CC268" i="7"/>
  <c r="Y387" i="7"/>
  <c r="CD387" i="7"/>
  <c r="Z387" i="7" s="1"/>
  <c r="CI842" i="7"/>
  <c r="AE842" i="7" s="1"/>
  <c r="CB842" i="7"/>
  <c r="X842" i="7" s="1"/>
  <c r="CJ842" i="7"/>
  <c r="BX842" i="7"/>
  <c r="CA842" i="7"/>
  <c r="D842" i="7"/>
  <c r="CC842" i="7"/>
  <c r="CD842" i="7" s="1"/>
  <c r="Z842" i="7" s="1"/>
  <c r="CH842" i="7"/>
  <c r="CF148" i="7"/>
  <c r="AB148" i="7" s="1"/>
  <c r="T148" i="7"/>
  <c r="BZ148" i="7"/>
  <c r="V148" i="7" s="1"/>
  <c r="E1532" i="7"/>
  <c r="BH1532" i="7"/>
  <c r="CZ1532" i="7" s="1"/>
  <c r="AV1532" i="7" s="1"/>
  <c r="DC1532" i="7"/>
  <c r="AY1532" i="7" s="1"/>
  <c r="CJ2003" i="7"/>
  <c r="AF2003" i="7" s="1"/>
  <c r="BX2003" i="7"/>
  <c r="CZ2003" i="7"/>
  <c r="AV2003" i="7" s="1"/>
  <c r="DC2003" i="7"/>
  <c r="AY2003" i="7" s="1"/>
  <c r="DG1753" i="7"/>
  <c r="BC1753" i="7" s="1"/>
  <c r="D1753" i="7"/>
  <c r="DE1753" i="7"/>
  <c r="BA1753" i="7" s="1"/>
  <c r="DH1753" i="7"/>
  <c r="BD1753" i="7" s="1"/>
  <c r="CI807" i="7"/>
  <c r="AE807" i="7" s="1"/>
  <c r="CJ807" i="7"/>
  <c r="AF807" i="7" s="1"/>
  <c r="CA807" i="7"/>
  <c r="W807" i="7" s="1"/>
  <c r="BX807" i="7"/>
  <c r="I1623" i="7"/>
  <c r="DF1623" i="7"/>
  <c r="BB1623" i="7" s="1"/>
  <c r="CA1623" i="7"/>
  <c r="BX1623" i="7"/>
  <c r="CF1623" i="7"/>
  <c r="AB1623" i="7" s="1"/>
  <c r="CB1077" i="7"/>
  <c r="CC1077" i="7"/>
  <c r="CA1077" i="7"/>
  <c r="F1077" i="7"/>
  <c r="DE1077" i="7"/>
  <c r="BA1077" i="7" s="1"/>
  <c r="DF1077" i="7"/>
  <c r="BB1077" i="7" s="1"/>
  <c r="DD1077" i="7"/>
  <c r="AZ1077" i="7" s="1"/>
  <c r="BX1077" i="7"/>
  <c r="X2388" i="7"/>
  <c r="CD2388" i="7"/>
  <c r="Z2388" i="7" s="1"/>
  <c r="X213" i="7"/>
  <c r="CD213" i="7"/>
  <c r="Z213" i="7" s="1"/>
  <c r="CI770" i="7"/>
  <c r="AE770" i="7" s="1"/>
  <c r="D770" i="7"/>
  <c r="CB770" i="7"/>
  <c r="X770" i="7" s="1"/>
  <c r="CH770" i="7"/>
  <c r="AD770" i="7" s="1"/>
  <c r="CJ770" i="7"/>
  <c r="Y908" i="7"/>
  <c r="CD908" i="7"/>
  <c r="Z908" i="7" s="1"/>
  <c r="CF190" i="7"/>
  <c r="AB190" i="7" s="1"/>
  <c r="BZ190" i="7"/>
  <c r="V190" i="7" s="1"/>
  <c r="T190" i="7"/>
  <c r="I1811" i="7"/>
  <c r="CC1811" i="7"/>
  <c r="Y1811" i="7" s="1"/>
  <c r="CZ1994" i="7"/>
  <c r="AV1994" i="7" s="1"/>
  <c r="DI1855" i="7"/>
  <c r="BE1855" i="7" s="1"/>
  <c r="CZ2133" i="7"/>
  <c r="AV2133" i="7" s="1"/>
  <c r="CC1829" i="7"/>
  <c r="DD1829" i="7"/>
  <c r="AZ1829" i="7" s="1"/>
  <c r="BX1934" i="7"/>
  <c r="BX1394" i="7"/>
  <c r="CJ1394" i="7"/>
  <c r="AF1394" i="7" s="1"/>
  <c r="BX1591" i="7"/>
  <c r="T1591" i="7" s="1"/>
  <c r="CG1591" i="7"/>
  <c r="AC1591" i="7" s="1"/>
  <c r="BH1526" i="7"/>
  <c r="CC2260" i="7"/>
  <c r="Y2260" i="7" s="1"/>
  <c r="BH1721" i="7"/>
  <c r="CG1758" i="7"/>
  <c r="AC1758" i="7" s="1"/>
  <c r="E1758" i="7"/>
  <c r="BU1335" i="7"/>
  <c r="Q1335" i="7" s="1"/>
  <c r="CC1335" i="7"/>
  <c r="I1528" i="7"/>
  <c r="CG1528" i="7"/>
  <c r="AC1528" i="7" s="1"/>
  <c r="BH1668" i="7"/>
  <c r="E1668" i="7"/>
  <c r="DC920" i="7"/>
  <c r="AY920" i="7" s="1"/>
  <c r="F920" i="7"/>
  <c r="BX834" i="7"/>
  <c r="CB834" i="7"/>
  <c r="X834" i="7" s="1"/>
  <c r="CA834" i="7"/>
  <c r="CJ834" i="7"/>
  <c r="D757" i="7"/>
  <c r="CJ757" i="7"/>
  <c r="BX757" i="7"/>
  <c r="DE1230" i="7"/>
  <c r="BA1230" i="7" s="1"/>
  <c r="CZ1230" i="7"/>
  <c r="AV1230" i="7" s="1"/>
  <c r="DD887" i="7"/>
  <c r="AZ887" i="7" s="1"/>
  <c r="DC887" i="7"/>
  <c r="AY887" i="7" s="1"/>
  <c r="CB887" i="7"/>
  <c r="X887" i="7" s="1"/>
  <c r="F887" i="7"/>
  <c r="BX887" i="7"/>
  <c r="DF887" i="7"/>
  <c r="BB887" i="7" s="1"/>
  <c r="CA887" i="7"/>
  <c r="CE887" i="7" s="1"/>
  <c r="AA887" i="7" s="1"/>
  <c r="T228" i="7"/>
  <c r="CF228" i="7"/>
  <c r="AB228" i="7" s="1"/>
  <c r="CH378" i="7"/>
  <c r="AD378" i="7" s="1"/>
  <c r="D378" i="7"/>
  <c r="CI378" i="7"/>
  <c r="AE378" i="7" s="1"/>
  <c r="CB378" i="7"/>
  <c r="X378" i="7" s="1"/>
  <c r="CC378" i="7"/>
  <c r="D796" i="7"/>
  <c r="CC796" i="7"/>
  <c r="BX796" i="7"/>
  <c r="CJ796" i="7"/>
  <c r="CB796" i="7"/>
  <c r="X796" i="7" s="1"/>
  <c r="CI523" i="7"/>
  <c r="AE523" i="7" s="1"/>
  <c r="CA523" i="7"/>
  <c r="CH523" i="7"/>
  <c r="CB523" i="7"/>
  <c r="BX523" i="7"/>
  <c r="CC523" i="7"/>
  <c r="CD807" i="7"/>
  <c r="Z807" i="7" s="1"/>
  <c r="Y807" i="7"/>
  <c r="CF941" i="7"/>
  <c r="AB941" i="7" s="1"/>
  <c r="BZ941" i="7"/>
  <c r="V941" i="7" s="1"/>
  <c r="CL410" i="7"/>
  <c r="AH410" i="7" s="1"/>
  <c r="AD410" i="7"/>
  <c r="CG2011" i="7"/>
  <c r="AC2011" i="7" s="1"/>
  <c r="BH2011" i="7"/>
  <c r="E2011" i="7"/>
  <c r="DF1014" i="7"/>
  <c r="BB1014" i="7" s="1"/>
  <c r="DE1014" i="7"/>
  <c r="BA1014" i="7" s="1"/>
  <c r="F1014" i="7"/>
  <c r="DD1014" i="7"/>
  <c r="AZ1014" i="7" s="1"/>
  <c r="BX1014" i="7"/>
  <c r="T1014" i="7" s="1"/>
  <c r="CB1014" i="7"/>
  <c r="DC1014" i="7"/>
  <c r="AY1014" i="7" s="1"/>
  <c r="CA1014" i="7"/>
  <c r="W1014" i="7" s="1"/>
  <c r="BZ213" i="7"/>
  <c r="V213" i="7" s="1"/>
  <c r="CF213" i="7"/>
  <c r="AB213" i="7" s="1"/>
  <c r="Y1276" i="7"/>
  <c r="CD1276" i="7"/>
  <c r="Z1276" i="7" s="1"/>
  <c r="CI769" i="7"/>
  <c r="AE769" i="7" s="1"/>
  <c r="BX769" i="7"/>
  <c r="D769" i="7"/>
  <c r="CA769" i="7"/>
  <c r="CJ769" i="7"/>
  <c r="X2377" i="7"/>
  <c r="CD2377" i="7"/>
  <c r="Z2377" i="7" s="1"/>
  <c r="D402" i="7"/>
  <c r="BX402" i="7"/>
  <c r="CH402" i="7"/>
  <c r="CC402" i="7"/>
  <c r="CA402" i="7"/>
  <c r="CB402" i="7"/>
  <c r="X402" i="7" s="1"/>
  <c r="CI402" i="7"/>
  <c r="AE402" i="7" s="1"/>
  <c r="CJ402" i="7"/>
  <c r="AF402" i="7" s="1"/>
  <c r="E1461" i="7"/>
  <c r="CZ1461" i="7"/>
  <c r="AV1461" i="7" s="1"/>
  <c r="CC1994" i="7"/>
  <c r="CH1769" i="7"/>
  <c r="I1503" i="7"/>
  <c r="CF1503" i="7"/>
  <c r="AB1503" i="7" s="1"/>
  <c r="DC1523" i="7"/>
  <c r="AY1523" i="7" s="1"/>
  <c r="CF1523" i="7"/>
  <c r="AB1523" i="7" s="1"/>
  <c r="DE1523" i="7"/>
  <c r="BA1523" i="7" s="1"/>
  <c r="CZ1523" i="7"/>
  <c r="AV1523" i="7" s="1"/>
  <c r="DD1523" i="7"/>
  <c r="AZ1523" i="7" s="1"/>
  <c r="DF913" i="7"/>
  <c r="BB913" i="7" s="1"/>
  <c r="CB913" i="7"/>
  <c r="X913" i="7" s="1"/>
  <c r="DD913" i="7"/>
  <c r="AZ913" i="7" s="1"/>
  <c r="DC913" i="7"/>
  <c r="AY913" i="7" s="1"/>
  <c r="CZ913" i="7"/>
  <c r="AV913" i="7" s="1"/>
  <c r="CC913" i="7"/>
  <c r="CD913" i="7" s="1"/>
  <c r="Z913" i="7" s="1"/>
  <c r="DE913" i="7"/>
  <c r="BA913" i="7" s="1"/>
  <c r="X468" i="7"/>
  <c r="CD468" i="7"/>
  <c r="Z468" i="7" s="1"/>
  <c r="CJ817" i="7"/>
  <c r="D817" i="7"/>
  <c r="CC817" i="7"/>
  <c r="DE993" i="7"/>
  <c r="BA993" i="7" s="1"/>
  <c r="CB993" i="7"/>
  <c r="X993" i="7" s="1"/>
  <c r="F993" i="7"/>
  <c r="DF993" i="7"/>
  <c r="BB993" i="7" s="1"/>
  <c r="CC433" i="7"/>
  <c r="CA433" i="7"/>
  <c r="CJ457" i="7"/>
  <c r="AF457" i="7" s="1"/>
  <c r="CH457" i="7"/>
  <c r="CB457" i="7"/>
  <c r="X457" i="7" s="1"/>
  <c r="D457" i="7"/>
  <c r="T398" i="7"/>
  <c r="CF398" i="7"/>
  <c r="AB398" i="7" s="1"/>
  <c r="CA478" i="7"/>
  <c r="CC478" i="7"/>
  <c r="Y478" i="7" s="1"/>
  <c r="CB439" i="7"/>
  <c r="X439" i="7" s="1"/>
  <c r="CA439" i="7"/>
  <c r="CC439" i="7"/>
  <c r="CI439" i="7"/>
  <c r="AE439" i="7" s="1"/>
  <c r="CJ767" i="7"/>
  <c r="AF767" i="7" s="1"/>
  <c r="CB767" i="7"/>
  <c r="X767" i="7" s="1"/>
  <c r="BX767" i="7"/>
  <c r="CC400" i="7"/>
  <c r="CH400" i="7"/>
  <c r="CA400" i="7"/>
  <c r="I1701" i="7"/>
  <c r="CH1701" i="7"/>
  <c r="BH1757" i="7"/>
  <c r="CH1757" i="7" s="1"/>
  <c r="DI1875" i="7"/>
  <c r="BE1875" i="7" s="1"/>
  <c r="CA2014" i="7"/>
  <c r="W2014" i="7" s="1"/>
  <c r="DD1854" i="7"/>
  <c r="AZ1854" i="7" s="1"/>
  <c r="DH1811" i="7"/>
  <c r="BD1811" i="7" s="1"/>
  <c r="DC2263" i="7"/>
  <c r="AY2263" i="7" s="1"/>
  <c r="CJ2211" i="7"/>
  <c r="CC1999" i="7"/>
  <c r="CC2234" i="7"/>
  <c r="CA2235" i="7"/>
  <c r="CF2302" i="7"/>
  <c r="AB2302" i="7" s="1"/>
  <c r="CH2106" i="7"/>
  <c r="CE2015" i="7"/>
  <c r="AA2015" i="7" s="1"/>
  <c r="CA1854" i="7"/>
  <c r="CB1854" i="7" s="1"/>
  <c r="X1854" i="7" s="1"/>
  <c r="CF1998" i="7"/>
  <c r="AB1998" i="7" s="1"/>
  <c r="CB1990" i="7"/>
  <c r="BX1929" i="7"/>
  <c r="BX1814" i="7"/>
  <c r="CZ1918" i="7"/>
  <c r="AV1918" i="7" s="1"/>
  <c r="CA1881" i="7"/>
  <c r="DE1574" i="7"/>
  <c r="BA1574" i="7" s="1"/>
  <c r="DF1574" i="7"/>
  <c r="BB1574" i="7" s="1"/>
  <c r="DF1631" i="7"/>
  <c r="BB1631" i="7" s="1"/>
  <c r="E1479" i="7"/>
  <c r="CJ826" i="7"/>
  <c r="CA920" i="7"/>
  <c r="CD1028" i="7"/>
  <c r="Z1028" i="7" s="1"/>
  <c r="CC514" i="7"/>
  <c r="X2398" i="7"/>
  <c r="CD2398" i="7"/>
  <c r="Z2398" i="7" s="1"/>
  <c r="CC1980" i="7"/>
  <c r="CA1980" i="7"/>
  <c r="CE1980" i="7" s="1"/>
  <c r="AA1980" i="7" s="1"/>
  <c r="CJ1507" i="7"/>
  <c r="CH1507" i="7"/>
  <c r="DI1507" i="7"/>
  <c r="BE1507" i="7" s="1"/>
  <c r="Y463" i="7"/>
  <c r="CD463" i="7"/>
  <c r="Z463" i="7" s="1"/>
  <c r="CA493" i="7"/>
  <c r="W493" i="7" s="1"/>
  <c r="CI493" i="7"/>
  <c r="D493" i="7"/>
  <c r="T1168" i="7"/>
  <c r="BZ1168" i="7"/>
  <c r="V1168" i="7" s="1"/>
  <c r="CF1168" i="7"/>
  <c r="AB1168" i="7" s="1"/>
  <c r="T1053" i="7"/>
  <c r="BZ1053" i="7"/>
  <c r="V1053" i="7" s="1"/>
  <c r="CH808" i="7"/>
  <c r="AD808" i="7" s="1"/>
  <c r="BX808" i="7"/>
  <c r="CC457" i="7"/>
  <c r="CF149" i="7"/>
  <c r="AB149" i="7" s="1"/>
  <c r="T149" i="7"/>
  <c r="CG608" i="7"/>
  <c r="AC608" i="7" s="1"/>
  <c r="T608" i="7"/>
  <c r="BZ608" i="7"/>
  <c r="V608" i="7" s="1"/>
  <c r="CJ343" i="7"/>
  <c r="CI343" i="7"/>
  <c r="AE343" i="7" s="1"/>
  <c r="CH345" i="7"/>
  <c r="CA345" i="7"/>
  <c r="CC345" i="7"/>
  <c r="DF1294" i="7"/>
  <c r="BB1294" i="7" s="1"/>
  <c r="F1294" i="7"/>
  <c r="CZ1294" i="7"/>
  <c r="AV1294" i="7" s="1"/>
  <c r="CA1183" i="7"/>
  <c r="W1183" i="7" s="1"/>
  <c r="DC1183" i="7"/>
  <c r="AY1183" i="7" s="1"/>
  <c r="F1183" i="7"/>
  <c r="DD911" i="7"/>
  <c r="AZ911" i="7" s="1"/>
  <c r="CA911" i="7"/>
  <c r="W911" i="7" s="1"/>
  <c r="CC911" i="7"/>
  <c r="CB911" i="7"/>
  <c r="X911" i="7" s="1"/>
  <c r="F911" i="7"/>
  <c r="CH868" i="7"/>
  <c r="AD868" i="7" s="1"/>
  <c r="BX868" i="7"/>
  <c r="D868" i="7"/>
  <c r="CI868" i="7"/>
  <c r="AE868" i="7" s="1"/>
  <c r="CC868" i="7"/>
  <c r="Y868" i="7" s="1"/>
  <c r="CA983" i="7"/>
  <c r="DE983" i="7"/>
  <c r="BA983" i="7" s="1"/>
  <c r="CZ983" i="7"/>
  <c r="AV983" i="7" s="1"/>
  <c r="BX983" i="7"/>
  <c r="CF983" i="7" s="1"/>
  <c r="AB983" i="7" s="1"/>
  <c r="DD983" i="7"/>
  <c r="AZ983" i="7" s="1"/>
  <c r="DF983" i="7"/>
  <c r="BB983" i="7" s="1"/>
  <c r="CC983" i="7"/>
  <c r="CF1661" i="7"/>
  <c r="AB1661" i="7" s="1"/>
  <c r="CA1700" i="7"/>
  <c r="W1700" i="7" s="1"/>
  <c r="BX1629" i="7"/>
  <c r="CJ1599" i="7"/>
  <c r="AF1599" i="7" s="1"/>
  <c r="CA1628" i="7"/>
  <c r="W1628" i="7" s="1"/>
  <c r="BX1581" i="7"/>
  <c r="BX1478" i="7"/>
  <c r="CE1202" i="7"/>
  <c r="AA1202" i="7" s="1"/>
  <c r="CE839" i="7"/>
  <c r="AA839" i="7" s="1"/>
  <c r="CE103" i="7"/>
  <c r="AA103" i="7" s="1"/>
  <c r="CE88" i="7"/>
  <c r="AA88" i="7" s="1"/>
  <c r="BX2023" i="7"/>
  <c r="DE984" i="7"/>
  <c r="BA984" i="7" s="1"/>
  <c r="DF984" i="7"/>
  <c r="BB984" i="7" s="1"/>
  <c r="DF896" i="7"/>
  <c r="BB896" i="7" s="1"/>
  <c r="BX896" i="7"/>
  <c r="DC1103" i="7"/>
  <c r="AY1103" i="7" s="1"/>
  <c r="DE1103" i="7"/>
  <c r="BA1103" i="7" s="1"/>
  <c r="CI809" i="7"/>
  <c r="AE809" i="7" s="1"/>
  <c r="CH809" i="7"/>
  <c r="CI754" i="7"/>
  <c r="AE754" i="7" s="1"/>
  <c r="D754" i="7"/>
  <c r="CB754" i="7"/>
  <c r="X754" i="7" s="1"/>
  <c r="CH519" i="7"/>
  <c r="CC519" i="7"/>
  <c r="AF861" i="7"/>
  <c r="CK861" i="7"/>
  <c r="AG861" i="7" s="1"/>
  <c r="CI755" i="7"/>
  <c r="AE755" i="7" s="1"/>
  <c r="CJ755" i="7"/>
  <c r="CK755" i="7" s="1"/>
  <c r="AG755" i="7" s="1"/>
  <c r="CE197" i="7"/>
  <c r="AA197" i="7" s="1"/>
  <c r="CC411" i="7"/>
  <c r="CA411" i="7"/>
  <c r="CI411" i="7"/>
  <c r="AE411" i="7" s="1"/>
  <c r="I1872" i="7"/>
  <c r="CA1872" i="7"/>
  <c r="DH1872" i="7"/>
  <c r="BD1872" i="7" s="1"/>
  <c r="CG224" i="7"/>
  <c r="AC224" i="7" s="1"/>
  <c r="BZ224" i="7"/>
  <c r="V224" i="7" s="1"/>
  <c r="CE224" i="7"/>
  <c r="AA224" i="7" s="1"/>
  <c r="CF558" i="7"/>
  <c r="AB558" i="7" s="1"/>
  <c r="CG558" i="7"/>
  <c r="AC558" i="7" s="1"/>
  <c r="T558" i="7"/>
  <c r="DF2243" i="7"/>
  <c r="BB2243" i="7" s="1"/>
  <c r="CH871" i="7"/>
  <c r="AD871" i="7" s="1"/>
  <c r="CC871" i="7"/>
  <c r="Y871" i="7" s="1"/>
  <c r="BX871" i="7"/>
  <c r="CJ288" i="7"/>
  <c r="D288" i="7"/>
  <c r="F1261" i="7"/>
  <c r="CB1261" i="7"/>
  <c r="DE1261" i="7"/>
  <c r="BA1261" i="7" s="1"/>
  <c r="DC1261" i="7"/>
  <c r="AY1261" i="7" s="1"/>
  <c r="CA840" i="7"/>
  <c r="CI840" i="7"/>
  <c r="AE840" i="7" s="1"/>
  <c r="CH840" i="7"/>
  <c r="AD840" i="7" s="1"/>
  <c r="D2033" i="7"/>
  <c r="CZ2033" i="7"/>
  <c r="AV2033" i="7" s="1"/>
  <c r="CD1157" i="7"/>
  <c r="Z1157" i="7" s="1"/>
  <c r="CB987" i="7"/>
  <c r="X987" i="7" s="1"/>
  <c r="F987" i="7"/>
  <c r="CL420" i="7"/>
  <c r="AH420" i="7" s="1"/>
  <c r="BZ525" i="7"/>
  <c r="V525" i="7" s="1"/>
  <c r="CG525" i="7"/>
  <c r="AC525" i="7" s="1"/>
  <c r="AD839" i="7"/>
  <c r="CL839" i="7"/>
  <c r="AH839" i="7" s="1"/>
  <c r="CI221" i="7"/>
  <c r="AE221" i="7" s="1"/>
  <c r="CA221" i="7"/>
  <c r="CF108" i="7"/>
  <c r="AB108" i="7" s="1"/>
  <c r="BZ108" i="7"/>
  <c r="V108" i="7" s="1"/>
  <c r="CH242" i="7"/>
  <c r="CJ242" i="7"/>
  <c r="D242" i="7"/>
  <c r="CF182" i="7"/>
  <c r="AB182" i="7" s="1"/>
  <c r="BZ182" i="7"/>
  <c r="V182" i="7" s="1"/>
  <c r="X110" i="7"/>
  <c r="CD110" i="7"/>
  <c r="Z110" i="7" s="1"/>
  <c r="CB440" i="7"/>
  <c r="X440" i="7" s="1"/>
  <c r="CA440" i="7"/>
  <c r="T407" i="7"/>
  <c r="CF407" i="7"/>
  <c r="AB407" i="7" s="1"/>
  <c r="DC1040" i="7"/>
  <c r="AY1040" i="7" s="1"/>
  <c r="BX1040" i="7"/>
  <c r="BX617" i="7"/>
  <c r="CI617" i="7"/>
  <c r="AE617" i="7" s="1"/>
  <c r="CC617" i="7"/>
  <c r="CD617" i="7" s="1"/>
  <c r="Z617" i="7" s="1"/>
  <c r="CI332" i="7"/>
  <c r="AE332" i="7" s="1"/>
  <c r="CA332" i="7"/>
  <c r="CJ332" i="7"/>
  <c r="BX326" i="7"/>
  <c r="CB326" i="7"/>
  <c r="X326" i="7" s="1"/>
  <c r="CA326" i="7"/>
  <c r="CJ326" i="7"/>
  <c r="CH816" i="7"/>
  <c r="AD816" i="7" s="1"/>
  <c r="CJ816" i="7"/>
  <c r="CI816" i="7"/>
  <c r="AE816" i="7" s="1"/>
  <c r="CH762" i="7"/>
  <c r="AD762" i="7" s="1"/>
  <c r="CC762" i="7"/>
  <c r="Y762" i="7" s="1"/>
  <c r="BZ193" i="7"/>
  <c r="V193" i="7" s="1"/>
  <c r="T193" i="7"/>
  <c r="CE193" i="7"/>
  <c r="AA193" i="7" s="1"/>
  <c r="CF183" i="7"/>
  <c r="AB183" i="7" s="1"/>
  <c r="T183" i="7"/>
  <c r="CC289" i="7"/>
  <c r="CI289" i="7"/>
  <c r="AE289" i="7" s="1"/>
  <c r="CA289" i="7"/>
  <c r="BX289" i="7"/>
  <c r="CI866" i="7"/>
  <c r="AE866" i="7" s="1"/>
  <c r="CJ866" i="7"/>
  <c r="CZ1833" i="7"/>
  <c r="AV1833" i="7" s="1"/>
  <c r="CF1636" i="7"/>
  <c r="AB1636" i="7" s="1"/>
  <c r="CA1438" i="7"/>
  <c r="CA1461" i="7"/>
  <c r="CA1460" i="7"/>
  <c r="CE1304" i="7"/>
  <c r="AA1304" i="7" s="1"/>
  <c r="CE1086" i="7"/>
  <c r="AA1086" i="7" s="1"/>
  <c r="CD1244" i="7"/>
  <c r="Z1244" i="7" s="1"/>
  <c r="CB548" i="7"/>
  <c r="X548" i="7" s="1"/>
  <c r="BX221" i="7"/>
  <c r="AE2408" i="7"/>
  <c r="CK2408" i="7"/>
  <c r="AG2408" i="7" s="1"/>
  <c r="E2138" i="7"/>
  <c r="BH2138" i="7"/>
  <c r="CC1333" i="7"/>
  <c r="X483" i="7"/>
  <c r="CD483" i="7"/>
  <c r="Z483" i="7" s="1"/>
  <c r="CB366" i="7"/>
  <c r="X366" i="7" s="1"/>
  <c r="CH366" i="7"/>
  <c r="DC898" i="7"/>
  <c r="AY898" i="7" s="1"/>
  <c r="DE898" i="7"/>
  <c r="BA898" i="7" s="1"/>
  <c r="X159" i="7"/>
  <c r="CD159" i="7"/>
  <c r="Z159" i="7" s="1"/>
  <c r="X156" i="7"/>
  <c r="CD156" i="7"/>
  <c r="Z156" i="7" s="1"/>
  <c r="AF226" i="7"/>
  <c r="CK226" i="7"/>
  <c r="AG226" i="7" s="1"/>
  <c r="CZ1279" i="7"/>
  <c r="AV1279" i="7" s="1"/>
  <c r="F1279" i="7"/>
  <c r="CB798" i="7"/>
  <c r="CJ798" i="7"/>
  <c r="CK798" i="7" s="1"/>
  <c r="AG798" i="7" s="1"/>
  <c r="CA798" i="7"/>
  <c r="W798" i="7" s="1"/>
  <c r="CI798" i="7"/>
  <c r="AE798" i="7" s="1"/>
  <c r="CA329" i="7"/>
  <c r="CB329" i="7"/>
  <c r="X329" i="7" s="1"/>
  <c r="CH329" i="7"/>
  <c r="CI818" i="7"/>
  <c r="AE818" i="7" s="1"/>
  <c r="CA818" i="7"/>
  <c r="CJ818" i="7"/>
  <c r="Y404" i="7"/>
  <c r="DC1157" i="7"/>
  <c r="AY1157" i="7" s="1"/>
  <c r="CZ1157" i="7"/>
  <c r="AV1157" i="7" s="1"/>
  <c r="CB1157" i="7"/>
  <c r="X1157" i="7" s="1"/>
  <c r="DE1157" i="7"/>
  <c r="BA1157" i="7" s="1"/>
  <c r="BX394" i="7"/>
  <c r="CB394" i="7"/>
  <c r="X394" i="7" s="1"/>
  <c r="CA1578" i="7"/>
  <c r="W1578" i="7" s="1"/>
  <c r="CA1676" i="7"/>
  <c r="CC1469" i="7"/>
  <c r="CZ1490" i="7"/>
  <c r="AV1490" i="7" s="1"/>
  <c r="CE739" i="7"/>
  <c r="AA739" i="7" s="1"/>
  <c r="CL863" i="7"/>
  <c r="AH863" i="7" s="1"/>
  <c r="CK690" i="7"/>
  <c r="AG690" i="7" s="1"/>
  <c r="CA1792" i="7"/>
  <c r="E1731" i="7"/>
  <c r="CG1731" i="7"/>
  <c r="AC1731" i="7" s="1"/>
  <c r="DE968" i="7"/>
  <c r="BA968" i="7" s="1"/>
  <c r="CB968" i="7"/>
  <c r="X968" i="7" s="1"/>
  <c r="DF968" i="7"/>
  <c r="BB968" i="7" s="1"/>
  <c r="DF924" i="7"/>
  <c r="BB924" i="7" s="1"/>
  <c r="DE924" i="7"/>
  <c r="BA924" i="7" s="1"/>
  <c r="CJ760" i="7"/>
  <c r="D760" i="7"/>
  <c r="CH863" i="7"/>
  <c r="AD863" i="7" s="1"/>
  <c r="D863" i="7"/>
  <c r="CJ863" i="7"/>
  <c r="T177" i="7"/>
  <c r="BZ177" i="7"/>
  <c r="V177" i="7" s="1"/>
  <c r="CA689" i="7"/>
  <c r="CI689" i="7"/>
  <c r="AE689" i="7" s="1"/>
  <c r="CH689" i="7"/>
  <c r="CJ450" i="7"/>
  <c r="AF450" i="7" s="1"/>
  <c r="CA450" i="7"/>
  <c r="CC450" i="7"/>
  <c r="CH450" i="7"/>
  <c r="AD450" i="7" s="1"/>
  <c r="CI450" i="7"/>
  <c r="AE450" i="7" s="1"/>
  <c r="CB450" i="7"/>
  <c r="X450" i="7" s="1"/>
  <c r="CD783" i="7"/>
  <c r="Z783" i="7" s="1"/>
  <c r="X783" i="7"/>
  <c r="CE389" i="7"/>
  <c r="AA389" i="7" s="1"/>
  <c r="W389" i="7"/>
  <c r="CJ247" i="7"/>
  <c r="AF247" i="7" s="1"/>
  <c r="CC247" i="7"/>
  <c r="CD247" i="7" s="1"/>
  <c r="Z247" i="7" s="1"/>
  <c r="AE527" i="7"/>
  <c r="CK527" i="7"/>
  <c r="AG527" i="7" s="1"/>
  <c r="CJ237" i="7"/>
  <c r="CH237" i="7"/>
  <c r="BX748" i="7"/>
  <c r="D748" i="7"/>
  <c r="CJ496" i="7"/>
  <c r="AF496" i="7" s="1"/>
  <c r="BX496" i="7"/>
  <c r="CL496" i="7" s="1"/>
  <c r="AH496" i="7" s="1"/>
  <c r="X2433" i="7"/>
  <c r="CD2433" i="7"/>
  <c r="Z2433" i="7" s="1"/>
  <c r="X1013" i="7"/>
  <c r="CD1013" i="7"/>
  <c r="Z1013" i="7" s="1"/>
  <c r="CB835" i="7"/>
  <c r="X835" i="7" s="1"/>
  <c r="CJ835" i="7"/>
  <c r="CC284" i="7"/>
  <c r="CH284" i="7"/>
  <c r="CL284" i="7" s="1"/>
  <c r="AH284" i="7" s="1"/>
  <c r="E1789" i="7"/>
  <c r="CZ1789" i="7"/>
  <c r="AV1789" i="7" s="1"/>
  <c r="CC1037" i="7"/>
  <c r="Y1037" i="7" s="1"/>
  <c r="DC1037" i="7"/>
  <c r="AY1037" i="7" s="1"/>
  <c r="CF157" i="7"/>
  <c r="AB157" i="7" s="1"/>
  <c r="BZ157" i="7"/>
  <c r="V157" i="7" s="1"/>
  <c r="CF163" i="7"/>
  <c r="AB163" i="7" s="1"/>
  <c r="BZ163" i="7"/>
  <c r="V163" i="7" s="1"/>
  <c r="CZ1282" i="7"/>
  <c r="AV1282" i="7" s="1"/>
  <c r="DF1282" i="7"/>
  <c r="BB1282" i="7" s="1"/>
  <c r="CC957" i="7"/>
  <c r="CA957" i="7"/>
  <c r="DD957" i="7"/>
  <c r="AZ957" i="7" s="1"/>
  <c r="DF957" i="7"/>
  <c r="BB957" i="7" s="1"/>
  <c r="BX957" i="7"/>
  <c r="CB957" i="7"/>
  <c r="X957" i="7" s="1"/>
  <c r="CB388" i="7"/>
  <c r="X388" i="7" s="1"/>
  <c r="BX388" i="7"/>
  <c r="DE1254" i="7"/>
  <c r="BA1254" i="7" s="1"/>
  <c r="DF1254" i="7"/>
  <c r="BB1254" i="7" s="1"/>
  <c r="CA1254" i="7"/>
  <c r="W1254" i="7" s="1"/>
  <c r="CC1254" i="7"/>
  <c r="CI865" i="7"/>
  <c r="AE865" i="7" s="1"/>
  <c r="D865" i="7"/>
  <c r="CB865" i="7"/>
  <c r="X865" i="7" s="1"/>
  <c r="D420" i="7"/>
  <c r="CH420" i="7"/>
  <c r="AD420" i="7" s="1"/>
  <c r="CA420" i="7"/>
  <c r="CJ420" i="7"/>
  <c r="AF420" i="7" s="1"/>
  <c r="CI420" i="7"/>
  <c r="CC2015" i="7"/>
  <c r="Y2015" i="7" s="1"/>
  <c r="CZ1869" i="7"/>
  <c r="AV1869" i="7" s="1"/>
  <c r="CD190" i="7"/>
  <c r="Z190" i="7" s="1"/>
  <c r="BH2231" i="7"/>
  <c r="CA1811" i="7"/>
  <c r="DE1306" i="7"/>
  <c r="BA1306" i="7" s="1"/>
  <c r="CC1306" i="7"/>
  <c r="CA1306" i="7"/>
  <c r="W1306" i="7" s="1"/>
  <c r="F1306" i="7"/>
  <c r="DD1171" i="7"/>
  <c r="AZ1171" i="7" s="1"/>
  <c r="BX1171" i="7"/>
  <c r="CB1116" i="7"/>
  <c r="X1116" i="7" s="1"/>
  <c r="DC1116" i="7"/>
  <c r="AY1116" i="7" s="1"/>
  <c r="CE682" i="7"/>
  <c r="AA682" i="7" s="1"/>
  <c r="T199" i="7"/>
  <c r="D240" i="7"/>
  <c r="CF2015" i="7"/>
  <c r="AB2015" i="7" s="1"/>
  <c r="CE190" i="7"/>
  <c r="AA190" i="7" s="1"/>
  <c r="CD495" i="7"/>
  <c r="Z495" i="7" s="1"/>
  <c r="BT1328" i="7"/>
  <c r="P1328" i="7" s="1"/>
  <c r="D1328" i="7"/>
  <c r="CC1126" i="7"/>
  <c r="Y1126" i="7" s="1"/>
  <c r="CA1126" i="7"/>
  <c r="W1126" i="7" s="1"/>
  <c r="DE1126" i="7"/>
  <c r="BA1126" i="7" s="1"/>
  <c r="CH438" i="7"/>
  <c r="AD438" i="7" s="1"/>
  <c r="CJ438" i="7"/>
  <c r="CE765" i="7"/>
  <c r="AA765" i="7" s="1"/>
  <c r="CA724" i="7"/>
  <c r="W724" i="7" s="1"/>
  <c r="CE633" i="7"/>
  <c r="AA633" i="7" s="1"/>
  <c r="CE151" i="7"/>
  <c r="AA151" i="7" s="1"/>
  <c r="CK217" i="7"/>
  <c r="AG217" i="7" s="1"/>
  <c r="CL239" i="7"/>
  <c r="AH239" i="7" s="1"/>
  <c r="BZ199" i="7"/>
  <c r="V199" i="7" s="1"/>
  <c r="CB869" i="7"/>
  <c r="X869" i="7" s="1"/>
  <c r="CD163" i="7"/>
  <c r="Z163" i="7" s="1"/>
  <c r="D404" i="7"/>
  <c r="CH404" i="7"/>
  <c r="AD404" i="7" s="1"/>
  <c r="CB404" i="7"/>
  <c r="X404" i="7" s="1"/>
  <c r="D2086" i="7"/>
  <c r="CC2086" i="7"/>
  <c r="CZ2086" i="7"/>
  <c r="AV2086" i="7" s="1"/>
  <c r="CF2086" i="7"/>
  <c r="AB2086" i="7" s="1"/>
  <c r="BX1237" i="7"/>
  <c r="CZ1237" i="7"/>
  <c r="AV1237" i="7" s="1"/>
  <c r="CA1237" i="7"/>
  <c r="F1237" i="7"/>
  <c r="CB1237" i="7"/>
  <c r="X1237" i="7" s="1"/>
  <c r="DE1237" i="7"/>
  <c r="BA1237" i="7" s="1"/>
  <c r="DF1237" i="7"/>
  <c r="BB1237" i="7" s="1"/>
  <c r="DC1237" i="7"/>
  <c r="AY1237" i="7" s="1"/>
  <c r="CC1237" i="7"/>
  <c r="Y1237" i="7" s="1"/>
  <c r="DD1237" i="7"/>
  <c r="AZ1237" i="7" s="1"/>
  <c r="CF2273" i="7"/>
  <c r="AB2273" i="7" s="1"/>
  <c r="DG2204" i="7"/>
  <c r="BC2204" i="7" s="1"/>
  <c r="CJ2204" i="7"/>
  <c r="I2130" i="7"/>
  <c r="DC2130" i="7"/>
  <c r="AY2130" i="7" s="1"/>
  <c r="CG2130" i="7"/>
  <c r="AC2130" i="7" s="1"/>
  <c r="CH1573" i="7"/>
  <c r="AD1573" i="7" s="1"/>
  <c r="CJ1573" i="7"/>
  <c r="CF2041" i="7"/>
  <c r="AB2041" i="7" s="1"/>
  <c r="CC1876" i="7"/>
  <c r="DH1876" i="7"/>
  <c r="BD1876" i="7" s="1"/>
  <c r="DC1876" i="7"/>
  <c r="AY1876" i="7" s="1"/>
  <c r="CF1876" i="7"/>
  <c r="AB1876" i="7" s="1"/>
  <c r="BX1916" i="7"/>
  <c r="CF1904" i="7"/>
  <c r="AB1904" i="7" s="1"/>
  <c r="CD186" i="7"/>
  <c r="Z186" i="7" s="1"/>
  <c r="X2404" i="7"/>
  <c r="CD2404" i="7"/>
  <c r="Z2404" i="7" s="1"/>
  <c r="I2276" i="7"/>
  <c r="CH2276" i="7"/>
  <c r="CA1654" i="7"/>
  <c r="CB1654" i="7" s="1"/>
  <c r="X1654" i="7" s="1"/>
  <c r="DI1654" i="7"/>
  <c r="BE1654" i="7" s="1"/>
  <c r="CF1679" i="7"/>
  <c r="AB1679" i="7" s="1"/>
  <c r="CA1679" i="7"/>
  <c r="BH2179" i="7"/>
  <c r="CG2179" i="7"/>
  <c r="AC2179" i="7" s="1"/>
  <c r="DI1869" i="7"/>
  <c r="BE1869" i="7" s="1"/>
  <c r="DH1869" i="7"/>
  <c r="BD1869" i="7" s="1"/>
  <c r="DF1939" i="7"/>
  <c r="BB1939" i="7" s="1"/>
  <c r="DI1939" i="7"/>
  <c r="BE1939" i="7" s="1"/>
  <c r="DE1939" i="7"/>
  <c r="BA1939" i="7" s="1"/>
  <c r="DH1939" i="7"/>
  <c r="BD1939" i="7" s="1"/>
  <c r="DI1695" i="7"/>
  <c r="BE1695" i="7" s="1"/>
  <c r="DF1695" i="7"/>
  <c r="BB1695" i="7" s="1"/>
  <c r="DE1695" i="7"/>
  <c r="BA1695" i="7" s="1"/>
  <c r="AE694" i="7"/>
  <c r="CK694" i="7"/>
  <c r="AG694" i="7" s="1"/>
  <c r="CI858" i="7"/>
  <c r="AE858" i="7" s="1"/>
  <c r="CJ858" i="7"/>
  <c r="AF858" i="7" s="1"/>
  <c r="BX858" i="7"/>
  <c r="CA858" i="7"/>
  <c r="CC858" i="7"/>
  <c r="CH858" i="7"/>
  <c r="D858" i="7"/>
  <c r="CI843" i="7"/>
  <c r="CH843" i="7"/>
  <c r="BX843" i="7"/>
  <c r="D843" i="7"/>
  <c r="CB843" i="7"/>
  <c r="X843" i="7" s="1"/>
  <c r="CC843" i="7"/>
  <c r="DD2091" i="7"/>
  <c r="AZ2091" i="7" s="1"/>
  <c r="DE2091" i="7"/>
  <c r="BA2091" i="7" s="1"/>
  <c r="DC2091" i="7"/>
  <c r="AY2091" i="7" s="1"/>
  <c r="CF2091" i="7"/>
  <c r="AB2091" i="7" s="1"/>
  <c r="CZ2179" i="7"/>
  <c r="AV2179" i="7" s="1"/>
  <c r="CJ1731" i="7"/>
  <c r="CZ1731" i="7"/>
  <c r="AV1731" i="7" s="1"/>
  <c r="DC1731" i="7"/>
  <c r="AY1731" i="7" s="1"/>
  <c r="CA1731" i="7"/>
  <c r="CF1731" i="7"/>
  <c r="AB1731" i="7" s="1"/>
  <c r="I1931" i="7"/>
  <c r="DC1931" i="7"/>
  <c r="AY1931" i="7" s="1"/>
  <c r="CG604" i="7"/>
  <c r="AC604" i="7" s="1"/>
  <c r="CF604" i="7"/>
  <c r="AB604" i="7" s="1"/>
  <c r="BZ604" i="7"/>
  <c r="V604" i="7" s="1"/>
  <c r="T604" i="7"/>
  <c r="CJ342" i="7"/>
  <c r="CI342" i="7"/>
  <c r="AE342" i="7" s="1"/>
  <c r="CH342" i="7"/>
  <c r="CL342" i="7" s="1"/>
  <c r="AH342" i="7" s="1"/>
  <c r="CB342" i="7"/>
  <c r="D342" i="7"/>
  <c r="BX342" i="7"/>
  <c r="CC342" i="7"/>
  <c r="CA342" i="7"/>
  <c r="CZ933" i="7"/>
  <c r="AV933" i="7" s="1"/>
  <c r="CA933" i="7"/>
  <c r="DE933" i="7"/>
  <c r="BA933" i="7" s="1"/>
  <c r="DD933" i="7"/>
  <c r="AZ933" i="7" s="1"/>
  <c r="DC933" i="7"/>
  <c r="AY933" i="7" s="1"/>
  <c r="BX933" i="7"/>
  <c r="CE933" i="7" s="1"/>
  <c r="AA933" i="7" s="1"/>
  <c r="F933" i="7"/>
  <c r="CB933" i="7"/>
  <c r="X933" i="7" s="1"/>
  <c r="CC933" i="7"/>
  <c r="DF933" i="7"/>
  <c r="BB933" i="7" s="1"/>
  <c r="CJ2041" i="7"/>
  <c r="AF2041" i="7" s="1"/>
  <c r="CC2214" i="7"/>
  <c r="CA2214" i="7"/>
  <c r="CB2214" i="7" s="1"/>
  <c r="X2214" i="7" s="1"/>
  <c r="CH2028" i="7"/>
  <c r="CI2028" i="7" s="1"/>
  <c r="AE2028" i="7" s="1"/>
  <c r="I2118" i="7"/>
  <c r="CG2118" i="7"/>
  <c r="AC2118" i="7" s="1"/>
  <c r="DC2042" i="7"/>
  <c r="AY2042" i="7" s="1"/>
  <c r="CH2042" i="7"/>
  <c r="CI2042" i="7" s="1"/>
  <c r="AE2042" i="7" s="1"/>
  <c r="CA2049" i="7"/>
  <c r="CB2049" i="7" s="1"/>
  <c r="X2049" i="7" s="1"/>
  <c r="CJ2049" i="7"/>
  <c r="CZ2049" i="7"/>
  <c r="AV2049" i="7" s="1"/>
  <c r="CC2049" i="7"/>
  <c r="Y2049" i="7" s="1"/>
  <c r="CF2049" i="7"/>
  <c r="AB2049" i="7" s="1"/>
  <c r="CA1833" i="7"/>
  <c r="D2098" i="7"/>
  <c r="CZ2098" i="7"/>
  <c r="AV2098" i="7" s="1"/>
  <c r="CF1647" i="7"/>
  <c r="AB1647" i="7" s="1"/>
  <c r="DD1647" i="7"/>
  <c r="AZ1647" i="7" s="1"/>
  <c r="CA1647" i="7"/>
  <c r="BX1647" i="7"/>
  <c r="BZ1647" i="7" s="1"/>
  <c r="V1647" i="7" s="1"/>
  <c r="D1647" i="7"/>
  <c r="DD1302" i="7"/>
  <c r="AZ1302" i="7" s="1"/>
  <c r="CA1302" i="7"/>
  <c r="F1302" i="7"/>
  <c r="DE1302" i="7"/>
  <c r="BA1302" i="7" s="1"/>
  <c r="DC1302" i="7"/>
  <c r="AY1302" i="7" s="1"/>
  <c r="CZ1302" i="7"/>
  <c r="AV1302" i="7" s="1"/>
  <c r="BX1302" i="7"/>
  <c r="DF1302" i="7"/>
  <c r="BB1302" i="7" s="1"/>
  <c r="X2320" i="7"/>
  <c r="CD2320" i="7"/>
  <c r="Z2320" i="7" s="1"/>
  <c r="CZ966" i="7"/>
  <c r="AV966" i="7" s="1"/>
  <c r="DC966" i="7"/>
  <c r="AY966" i="7" s="1"/>
  <c r="BX966" i="7"/>
  <c r="I1917" i="7"/>
  <c r="DF1917" i="7"/>
  <c r="BB1917" i="7" s="1"/>
  <c r="DI1917" i="7"/>
  <c r="BE1917" i="7" s="1"/>
  <c r="CA1641" i="7"/>
  <c r="CC1641" i="7"/>
  <c r="CF1641" i="7"/>
  <c r="AB1641" i="7" s="1"/>
  <c r="BX1641" i="7"/>
  <c r="T1641" i="7" s="1"/>
  <c r="F955" i="7"/>
  <c r="DD955" i="7"/>
  <c r="AZ955" i="7" s="1"/>
  <c r="DC955" i="7"/>
  <c r="AY955" i="7" s="1"/>
  <c r="CA955" i="7"/>
  <c r="CZ955" i="7"/>
  <c r="AV955" i="7" s="1"/>
  <c r="DE955" i="7"/>
  <c r="BA955" i="7" s="1"/>
  <c r="CB955" i="7"/>
  <c r="BX955" i="7"/>
  <c r="CF955" i="7" s="1"/>
  <c r="AB955" i="7" s="1"/>
  <c r="DF955" i="7"/>
  <c r="BB955" i="7" s="1"/>
  <c r="CC955" i="7"/>
  <c r="AE2388" i="7"/>
  <c r="CK2388" i="7"/>
  <c r="AG2388" i="7" s="1"/>
  <c r="CZ2005" i="7"/>
  <c r="AV2005" i="7" s="1"/>
  <c r="BX2005" i="7"/>
  <c r="CH2005" i="7"/>
  <c r="AD2005" i="7" s="1"/>
  <c r="CZ1865" i="7"/>
  <c r="AV1865" i="7" s="1"/>
  <c r="CF1865" i="7"/>
  <c r="AB1865" i="7" s="1"/>
  <c r="I1579" i="7"/>
  <c r="CC1579" i="7"/>
  <c r="CJ422" i="7"/>
  <c r="AF422" i="7" s="1"/>
  <c r="CH422" i="7"/>
  <c r="AD422" i="7" s="1"/>
  <c r="CC422" i="7"/>
  <c r="Y422" i="7" s="1"/>
  <c r="D422" i="7"/>
  <c r="CI422" i="7"/>
  <c r="BX422" i="7"/>
  <c r="T422" i="7" s="1"/>
  <c r="CA422" i="7"/>
  <c r="CB422" i="7"/>
  <c r="X422" i="7" s="1"/>
  <c r="CZ1861" i="7"/>
  <c r="AV1861" i="7" s="1"/>
  <c r="D1861" i="7"/>
  <c r="D1794" i="7"/>
  <c r="CF1794" i="7"/>
  <c r="AB1794" i="7" s="1"/>
  <c r="Y1133" i="7"/>
  <c r="CD1133" i="7"/>
  <c r="Z1133" i="7" s="1"/>
  <c r="CZ2243" i="7"/>
  <c r="AV2243" i="7" s="1"/>
  <c r="D2243" i="7"/>
  <c r="CC1073" i="7"/>
  <c r="CZ1073" i="7"/>
  <c r="AV1073" i="7" s="1"/>
  <c r="DE1073" i="7"/>
  <c r="BA1073" i="7" s="1"/>
  <c r="CB1073" i="7"/>
  <c r="X1073" i="7" s="1"/>
  <c r="DD1073" i="7"/>
  <c r="AZ1073" i="7" s="1"/>
  <c r="DF1073" i="7"/>
  <c r="BB1073" i="7" s="1"/>
  <c r="F1073" i="7"/>
  <c r="CA1073" i="7"/>
  <c r="DC1073" i="7"/>
  <c r="AY1073" i="7" s="1"/>
  <c r="BX1073" i="7"/>
  <c r="T1073" i="7" s="1"/>
  <c r="CG2223" i="7"/>
  <c r="AC2223" i="7" s="1"/>
  <c r="BH2223" i="7"/>
  <c r="I1624" i="7"/>
  <c r="DC1624" i="7"/>
  <c r="AY1624" i="7" s="1"/>
  <c r="CH2235" i="7"/>
  <c r="CI2235" i="7" s="1"/>
  <c r="AE2235" i="7" s="1"/>
  <c r="DI2273" i="7"/>
  <c r="BE2273" i="7" s="1"/>
  <c r="CF1459" i="7"/>
  <c r="AB1459" i="7" s="1"/>
  <c r="CZ1459" i="7"/>
  <c r="AV1459" i="7" s="1"/>
  <c r="CL533" i="7"/>
  <c r="AH533" i="7" s="1"/>
  <c r="AD533" i="7"/>
  <c r="Y494" i="7"/>
  <c r="CD494" i="7"/>
  <c r="Z494" i="7" s="1"/>
  <c r="AE2383" i="7"/>
  <c r="CK2383" i="7"/>
  <c r="AG2383" i="7" s="1"/>
  <c r="CG2210" i="7"/>
  <c r="AC2210" i="7" s="1"/>
  <c r="BH2210" i="7"/>
  <c r="DH2210" i="7" s="1"/>
  <c r="BD2210" i="7" s="1"/>
  <c r="CJ2182" i="7"/>
  <c r="CH2170" i="7"/>
  <c r="AD2170" i="7" s="1"/>
  <c r="CF2170" i="7"/>
  <c r="AB2170" i="7" s="1"/>
  <c r="BX2170" i="7"/>
  <c r="CF1621" i="7"/>
  <c r="AB1621" i="7" s="1"/>
  <c r="DI1621" i="7"/>
  <c r="BE1621" i="7" s="1"/>
  <c r="CH1590" i="7"/>
  <c r="CI1590" i="7" s="1"/>
  <c r="AE1590" i="7" s="1"/>
  <c r="DF1590" i="7"/>
  <c r="BB1590" i="7" s="1"/>
  <c r="CG1590" i="7"/>
  <c r="AC1590" i="7" s="1"/>
  <c r="CH2049" i="7"/>
  <c r="CI2049" i="7" s="1"/>
  <c r="AE2049" i="7" s="1"/>
  <c r="CJ1742" i="7"/>
  <c r="CC1742" i="7"/>
  <c r="Y1742" i="7" s="1"/>
  <c r="DE1907" i="7"/>
  <c r="BA1907" i="7" s="1"/>
  <c r="DE1520" i="7"/>
  <c r="BA1520" i="7" s="1"/>
  <c r="CA1520" i="7"/>
  <c r="DI1520" i="7"/>
  <c r="BE1520" i="7" s="1"/>
  <c r="BX1520" i="7"/>
  <c r="BX1466" i="7"/>
  <c r="CZ1466" i="7"/>
  <c r="AV1466" i="7" s="1"/>
  <c r="CG1699" i="7"/>
  <c r="AC1699" i="7" s="1"/>
  <c r="BH1699" i="7"/>
  <c r="CH1699" i="7" s="1"/>
  <c r="E1699" i="7"/>
  <c r="DF1497" i="7"/>
  <c r="BB1497" i="7" s="1"/>
  <c r="CH1497" i="7"/>
  <c r="X781" i="7"/>
  <c r="CD781" i="7"/>
  <c r="Z781" i="7" s="1"/>
  <c r="CZ1316" i="7"/>
  <c r="AV1316" i="7" s="1"/>
  <c r="BX1316" i="7"/>
  <c r="DC1316" i="7"/>
  <c r="AY1316" i="7" s="1"/>
  <c r="CA1316" i="7"/>
  <c r="AE2386" i="7"/>
  <c r="CK2386" i="7"/>
  <c r="AG2386" i="7" s="1"/>
  <c r="CA2117" i="7"/>
  <c r="CH2117" i="7"/>
  <c r="CJ2117" i="7"/>
  <c r="CF1919" i="7"/>
  <c r="AB1919" i="7" s="1"/>
  <c r="DD1919" i="7"/>
  <c r="AZ1919" i="7" s="1"/>
  <c r="DC1919" i="7"/>
  <c r="AY1919" i="7" s="1"/>
  <c r="DI1919" i="7"/>
  <c r="BE1919" i="7" s="1"/>
  <c r="DE1919" i="7"/>
  <c r="BA1919" i="7" s="1"/>
  <c r="BX1650" i="7"/>
  <c r="BZ1650" i="7" s="1"/>
  <c r="V1650" i="7" s="1"/>
  <c r="CA1650" i="7"/>
  <c r="DF1650" i="7"/>
  <c r="BB1650" i="7" s="1"/>
  <c r="DI1650" i="7"/>
  <c r="BE1650" i="7" s="1"/>
  <c r="I1860" i="7"/>
  <c r="CF1860" i="7"/>
  <c r="AB1860" i="7" s="1"/>
  <c r="DD1860" i="7"/>
  <c r="AZ1860" i="7" s="1"/>
  <c r="DF1860" i="7"/>
  <c r="BB1860" i="7" s="1"/>
  <c r="DE1860" i="7"/>
  <c r="BA1860" i="7" s="1"/>
  <c r="DG1860" i="7"/>
  <c r="BC1860" i="7" s="1"/>
  <c r="CF1535" i="7"/>
  <c r="AB1535" i="7" s="1"/>
  <c r="CA1535" i="7"/>
  <c r="AE233" i="7"/>
  <c r="CK233" i="7"/>
  <c r="AG233" i="7" s="1"/>
  <c r="X2411" i="7"/>
  <c r="CD2411" i="7"/>
  <c r="Z2411" i="7" s="1"/>
  <c r="AE2422" i="7"/>
  <c r="CK2422" i="7"/>
  <c r="AG2422" i="7" s="1"/>
  <c r="I2273" i="7"/>
  <c r="DD2273" i="7"/>
  <c r="AZ2273" i="7" s="1"/>
  <c r="DF2273" i="7"/>
  <c r="BB2273" i="7" s="1"/>
  <c r="DH2273" i="7"/>
  <c r="BD2273" i="7" s="1"/>
  <c r="CH2273" i="7"/>
  <c r="CL2273" i="7" s="1"/>
  <c r="AH2273" i="7" s="1"/>
  <c r="CA2273" i="7"/>
  <c r="CC2273" i="7"/>
  <c r="Y2273" i="7" s="1"/>
  <c r="CG2273" i="7"/>
  <c r="AC2273" i="7" s="1"/>
  <c r="BX2273" i="7"/>
  <c r="CJ2273" i="7"/>
  <c r="DE2273" i="7"/>
  <c r="BA2273" i="7" s="1"/>
  <c r="D1624" i="7"/>
  <c r="DG1624" i="7"/>
  <c r="BC1624" i="7" s="1"/>
  <c r="CA1624" i="7"/>
  <c r="CB1624" i="7" s="1"/>
  <c r="DD1624" i="7"/>
  <c r="AZ1624" i="7" s="1"/>
  <c r="DI1624" i="7"/>
  <c r="BE1624" i="7" s="1"/>
  <c r="DH1624" i="7"/>
  <c r="BD1624" i="7" s="1"/>
  <c r="CF1624" i="7"/>
  <c r="AB1624" i="7" s="1"/>
  <c r="DF1624" i="7"/>
  <c r="BB1624" i="7" s="1"/>
  <c r="DE1624" i="7"/>
  <c r="BA1624" i="7" s="1"/>
  <c r="BX1624" i="7"/>
  <c r="BZ1624" i="7" s="1"/>
  <c r="V1624" i="7" s="1"/>
  <c r="CC1624" i="7"/>
  <c r="Y1624" i="7" s="1"/>
  <c r="CG393" i="7"/>
  <c r="AC393" i="7" s="1"/>
  <c r="T393" i="7"/>
  <c r="BZ393" i="7"/>
  <c r="V393" i="7" s="1"/>
  <c r="CE393" i="7"/>
  <c r="AA393" i="7" s="1"/>
  <c r="CL393" i="7"/>
  <c r="AH393" i="7" s="1"/>
  <c r="CF393" i="7"/>
  <c r="AB393" i="7" s="1"/>
  <c r="DE1646" i="7"/>
  <c r="BA1646" i="7" s="1"/>
  <c r="DD1646" i="7"/>
  <c r="AZ1646" i="7" s="1"/>
  <c r="X1293" i="7"/>
  <c r="CF112" i="7"/>
  <c r="AB112" i="7" s="1"/>
  <c r="T112" i="7"/>
  <c r="BZ112" i="7"/>
  <c r="V112" i="7" s="1"/>
  <c r="CF588" i="7"/>
  <c r="AB588" i="7" s="1"/>
  <c r="T588" i="7"/>
  <c r="CG588" i="7"/>
  <c r="AC588" i="7" s="1"/>
  <c r="BZ956" i="7"/>
  <c r="V956" i="7" s="1"/>
  <c r="T956" i="7"/>
  <c r="CE956" i="7"/>
  <c r="AA956" i="7" s="1"/>
  <c r="CF956" i="7"/>
  <c r="AB956" i="7" s="1"/>
  <c r="CI282" i="7"/>
  <c r="AE282" i="7" s="1"/>
  <c r="CJ282" i="7"/>
  <c r="D282" i="7"/>
  <c r="CB282" i="7"/>
  <c r="X282" i="7" s="1"/>
  <c r="BX282" i="7"/>
  <c r="CH282" i="7"/>
  <c r="CC282" i="7"/>
  <c r="CA282" i="7"/>
  <c r="BX2248" i="7"/>
  <c r="X2399" i="7"/>
  <c r="CD2399" i="7"/>
  <c r="Z2399" i="7" s="1"/>
  <c r="DE2102" i="7"/>
  <c r="BA2102" i="7" s="1"/>
  <c r="CJ2102" i="7"/>
  <c r="CA1917" i="7"/>
  <c r="CG1668" i="7"/>
  <c r="AC1668" i="7" s="1"/>
  <c r="DF1920" i="7"/>
  <c r="BB1920" i="7" s="1"/>
  <c r="CC1920" i="7"/>
  <c r="Y1920" i="7" s="1"/>
  <c r="BX1920" i="7"/>
  <c r="T1920" i="7" s="1"/>
  <c r="DG1920" i="7"/>
  <c r="BC1920" i="7" s="1"/>
  <c r="DD1920" i="7"/>
  <c r="AZ1920" i="7" s="1"/>
  <c r="DD1917" i="7"/>
  <c r="AZ1917" i="7" s="1"/>
  <c r="DD1495" i="7"/>
  <c r="AZ1495" i="7" s="1"/>
  <c r="CF1495" i="7"/>
  <c r="AB1495" i="7" s="1"/>
  <c r="DC1495" i="7"/>
  <c r="AY1495" i="7" s="1"/>
  <c r="CC1495" i="7"/>
  <c r="Y1495" i="7" s="1"/>
  <c r="CJ1495" i="7"/>
  <c r="AF1495" i="7" s="1"/>
  <c r="DF1495" i="7"/>
  <c r="BB1495" i="7" s="1"/>
  <c r="DG1495" i="7"/>
  <c r="BC1495" i="7" s="1"/>
  <c r="CH1495" i="7"/>
  <c r="BX1495" i="7"/>
  <c r="BX1482" i="7"/>
  <c r="CF1482" i="7"/>
  <c r="AB1482" i="7" s="1"/>
  <c r="CB858" i="7"/>
  <c r="E2305" i="7"/>
  <c r="BH2305" i="7"/>
  <c r="DE2288" i="7"/>
  <c r="BA2288" i="7" s="1"/>
  <c r="DG2288" i="7"/>
  <c r="BC2288" i="7" s="1"/>
  <c r="DH2288" i="7"/>
  <c r="BD2288" i="7" s="1"/>
  <c r="CZ2288" i="7"/>
  <c r="AV2288" i="7" s="1"/>
  <c r="CC2288" i="7"/>
  <c r="BX2288" i="7"/>
  <c r="T2288" i="7" s="1"/>
  <c r="CJ2288" i="7"/>
  <c r="AF2288" i="7" s="1"/>
  <c r="DD2288" i="7"/>
  <c r="AZ2288" i="7" s="1"/>
  <c r="CH2288" i="7"/>
  <c r="CA2288" i="7"/>
  <c r="E1730" i="7"/>
  <c r="CG1730" i="7"/>
  <c r="AC1730" i="7" s="1"/>
  <c r="E2086" i="7"/>
  <c r="DC2086" i="7"/>
  <c r="AY2086" i="7" s="1"/>
  <c r="DG2273" i="7"/>
  <c r="BC2273" i="7" s="1"/>
  <c r="BZ197" i="7"/>
  <c r="V197" i="7" s="1"/>
  <c r="CF197" i="7"/>
  <c r="AB197" i="7" s="1"/>
  <c r="CA1827" i="7"/>
  <c r="DI1827" i="7"/>
  <c r="BE1827" i="7" s="1"/>
  <c r="CF1796" i="7"/>
  <c r="AB1796" i="7" s="1"/>
  <c r="I1796" i="7"/>
  <c r="DI1796" i="7"/>
  <c r="BE1796" i="7" s="1"/>
  <c r="DC1796" i="7"/>
  <c r="AY1796" i="7" s="1"/>
  <c r="DF1796" i="7"/>
  <c r="BB1796" i="7" s="1"/>
  <c r="CZ1027" i="7"/>
  <c r="AV1027" i="7" s="1"/>
  <c r="F1027" i="7"/>
  <c r="DF1027" i="7"/>
  <c r="BB1027" i="7" s="1"/>
  <c r="CC1027" i="7"/>
  <c r="CA1027" i="7"/>
  <c r="BX1027" i="7"/>
  <c r="CB1027" i="7"/>
  <c r="X1027" i="7" s="1"/>
  <c r="DD1027" i="7"/>
  <c r="AZ1027" i="7" s="1"/>
  <c r="CK758" i="7"/>
  <c r="AG758" i="7" s="1"/>
  <c r="AF758" i="7"/>
  <c r="W181" i="7"/>
  <c r="CE181" i="7"/>
  <c r="AA181" i="7" s="1"/>
  <c r="BX1165" i="7"/>
  <c r="DD1165" i="7"/>
  <c r="AZ1165" i="7" s="1"/>
  <c r="CZ1165" i="7"/>
  <c r="AV1165" i="7" s="1"/>
  <c r="CB1165" i="7"/>
  <c r="X1165" i="7" s="1"/>
  <c r="F1165" i="7"/>
  <c r="CC1165" i="7"/>
  <c r="CA1165" i="7"/>
  <c r="DC1165" i="7"/>
  <c r="AY1165" i="7" s="1"/>
  <c r="DF1165" i="7"/>
  <c r="BB1165" i="7" s="1"/>
  <c r="DE1165" i="7"/>
  <c r="BA1165" i="7" s="1"/>
  <c r="CJ750" i="7"/>
  <c r="CA750" i="7"/>
  <c r="CI750" i="7"/>
  <c r="CC750" i="7"/>
  <c r="BX750" i="7"/>
  <c r="D750" i="7"/>
  <c r="CB750" i="7"/>
  <c r="CH750" i="7"/>
  <c r="AD750" i="7" s="1"/>
  <c r="DC2252" i="7"/>
  <c r="AY2252" i="7" s="1"/>
  <c r="CC2252" i="7"/>
  <c r="Y2252" i="7" s="1"/>
  <c r="BX2158" i="7"/>
  <c r="CF2074" i="7"/>
  <c r="AB2074" i="7" s="1"/>
  <c r="CH2074" i="7"/>
  <c r="DF1643" i="7"/>
  <c r="BB1643" i="7" s="1"/>
  <c r="DG1827" i="7"/>
  <c r="BC1827" i="7" s="1"/>
  <c r="CZ1836" i="7"/>
  <c r="AV1836" i="7" s="1"/>
  <c r="CA1663" i="7"/>
  <c r="CZ1663" i="7"/>
  <c r="AV1663" i="7" s="1"/>
  <c r="DC1433" i="7"/>
  <c r="AY1433" i="7" s="1"/>
  <c r="CA1433" i="7"/>
  <c r="BX1433" i="7"/>
  <c r="CZ1611" i="7"/>
  <c r="AV1611" i="7" s="1"/>
  <c r="CC1611" i="7"/>
  <c r="CA1429" i="7"/>
  <c r="W1429" i="7" s="1"/>
  <c r="DI1429" i="7"/>
  <c r="BE1429" i="7" s="1"/>
  <c r="DG1429" i="7"/>
  <c r="BC1429" i="7" s="1"/>
  <c r="DC1429" i="7"/>
  <c r="AY1429" i="7" s="1"/>
  <c r="X194" i="7"/>
  <c r="CD194" i="7"/>
  <c r="Z194" i="7" s="1"/>
  <c r="X2465" i="7"/>
  <c r="CD2465" i="7"/>
  <c r="Z2465" i="7" s="1"/>
  <c r="I1928" i="7"/>
  <c r="DD1928" i="7"/>
  <c r="AZ1928" i="7" s="1"/>
  <c r="DF1928" i="7"/>
  <c r="BB1928" i="7" s="1"/>
  <c r="BX1928" i="7"/>
  <c r="BZ1928" i="7" s="1"/>
  <c r="V1928" i="7" s="1"/>
  <c r="BH1713" i="7"/>
  <c r="DC1713" i="7" s="1"/>
  <c r="AY1713" i="7" s="1"/>
  <c r="CB1137" i="7"/>
  <c r="X1137" i="7" s="1"/>
  <c r="DD1137" i="7"/>
  <c r="AZ1137" i="7" s="1"/>
  <c r="CA1137" i="7"/>
  <c r="W1137" i="7" s="1"/>
  <c r="BX1137" i="7"/>
  <c r="DE1137" i="7"/>
  <c r="BA1137" i="7" s="1"/>
  <c r="DF1137" i="7"/>
  <c r="BB1137" i="7" s="1"/>
  <c r="DC1137" i="7"/>
  <c r="AY1137" i="7" s="1"/>
  <c r="Y178" i="7"/>
  <c r="CD178" i="7"/>
  <c r="Z178" i="7" s="1"/>
  <c r="CF218" i="7"/>
  <c r="AB218" i="7" s="1"/>
  <c r="T218" i="7"/>
  <c r="CK529" i="7"/>
  <c r="AG529" i="7" s="1"/>
  <c r="AF529" i="7"/>
  <c r="D721" i="7"/>
  <c r="BX721" i="7"/>
  <c r="CI721" i="7"/>
  <c r="AE721" i="7" s="1"/>
  <c r="CJ721" i="7"/>
  <c r="CK721" i="7" s="1"/>
  <c r="AG721" i="7" s="1"/>
  <c r="CC721" i="7"/>
  <c r="CB721" i="7"/>
  <c r="X721" i="7" s="1"/>
  <c r="E17" i="9"/>
  <c r="E10" i="9"/>
  <c r="E14" i="9"/>
  <c r="E1936" i="7"/>
  <c r="CA1936" i="7"/>
  <c r="DD1936" i="7"/>
  <c r="AZ1936" i="7" s="1"/>
  <c r="BX1936" i="7"/>
  <c r="BZ1936" i="7" s="1"/>
  <c r="V1936" i="7" s="1"/>
  <c r="CC1936" i="7"/>
  <c r="DG1936" i="7"/>
  <c r="BC1936" i="7" s="1"/>
  <c r="I1712" i="7"/>
  <c r="CG1712" i="7"/>
  <c r="AC1712" i="7" s="1"/>
  <c r="X1255" i="7"/>
  <c r="CD1255" i="7"/>
  <c r="Z1255" i="7" s="1"/>
  <c r="DC997" i="7"/>
  <c r="AY997" i="7" s="1"/>
  <c r="BX997" i="7"/>
  <c r="DD997" i="7"/>
  <c r="AZ997" i="7" s="1"/>
  <c r="CZ997" i="7"/>
  <c r="AV997" i="7" s="1"/>
  <c r="CA997" i="7"/>
  <c r="CB997" i="7"/>
  <c r="X997" i="7" s="1"/>
  <c r="DE997" i="7"/>
  <c r="BA997" i="7" s="1"/>
  <c r="DF997" i="7"/>
  <c r="BB997" i="7" s="1"/>
  <c r="CA1005" i="7"/>
  <c r="CZ1005" i="7"/>
  <c r="AV1005" i="7" s="1"/>
  <c r="DC1005" i="7"/>
  <c r="AY1005" i="7" s="1"/>
  <c r="F1005" i="7"/>
  <c r="CC1005" i="7"/>
  <c r="Y1005" i="7" s="1"/>
  <c r="DF1005" i="7"/>
  <c r="BB1005" i="7" s="1"/>
  <c r="DD1005" i="7"/>
  <c r="AZ1005" i="7" s="1"/>
  <c r="BX1005" i="7"/>
  <c r="CB1005" i="7"/>
  <c r="X1005" i="7" s="1"/>
  <c r="DE1005" i="7"/>
  <c r="BA1005" i="7" s="1"/>
  <c r="CI811" i="7"/>
  <c r="AE811" i="7" s="1"/>
  <c r="CJ811" i="7"/>
  <c r="CH811" i="7"/>
  <c r="BX811" i="7"/>
  <c r="D811" i="7"/>
  <c r="CC811" i="7"/>
  <c r="CB811" i="7"/>
  <c r="X811" i="7" s="1"/>
  <c r="BX1705" i="7"/>
  <c r="DF1705" i="7"/>
  <c r="BB1705" i="7" s="1"/>
  <c r="CG1705" i="7"/>
  <c r="AC1705" i="7" s="1"/>
  <c r="DH1705" i="7"/>
  <c r="BD1705" i="7" s="1"/>
  <c r="CF1705" i="7"/>
  <c r="AB1705" i="7" s="1"/>
  <c r="DD1705" i="7"/>
  <c r="AZ1705" i="7" s="1"/>
  <c r="CH1705" i="7"/>
  <c r="I1705" i="7"/>
  <c r="DF1109" i="7"/>
  <c r="BB1109" i="7" s="1"/>
  <c r="CA1109" i="7"/>
  <c r="DC1109" i="7"/>
  <c r="AY1109" i="7" s="1"/>
  <c r="CC1109" i="7"/>
  <c r="F1109" i="7"/>
  <c r="CB1109" i="7"/>
  <c r="X1109" i="7" s="1"/>
  <c r="DD1109" i="7"/>
  <c r="AZ1109" i="7" s="1"/>
  <c r="BX1109" i="7"/>
  <c r="DE1109" i="7"/>
  <c r="BA1109" i="7" s="1"/>
  <c r="CZ1109" i="7"/>
  <c r="AV1109" i="7" s="1"/>
  <c r="DI2296" i="7"/>
  <c r="BE2296" i="7" s="1"/>
  <c r="CH2296" i="7"/>
  <c r="DF2296" i="7"/>
  <c r="BB2296" i="7" s="1"/>
  <c r="DD2296" i="7"/>
  <c r="AZ2296" i="7" s="1"/>
  <c r="CI838" i="7"/>
  <c r="AE838" i="7" s="1"/>
  <c r="BX838" i="7"/>
  <c r="CG838" i="7" s="1"/>
  <c r="AC838" i="7" s="1"/>
  <c r="CA838" i="7"/>
  <c r="D838" i="7"/>
  <c r="CC838" i="7"/>
  <c r="CJ838" i="7"/>
  <c r="CB838" i="7"/>
  <c r="X838" i="7" s="1"/>
  <c r="CJ331" i="7"/>
  <c r="AF331" i="7" s="1"/>
  <c r="CI331" i="7"/>
  <c r="AE331" i="7" s="1"/>
  <c r="CH331" i="7"/>
  <c r="BX331" i="7"/>
  <c r="T331" i="7" s="1"/>
  <c r="CC331" i="7"/>
  <c r="X862" i="7"/>
  <c r="CD862" i="7"/>
  <c r="Z862" i="7" s="1"/>
  <c r="Y418" i="7"/>
  <c r="CJ278" i="7"/>
  <c r="CI278" i="7"/>
  <c r="AE278" i="7" s="1"/>
  <c r="CH278" i="7"/>
  <c r="CL278" i="7" s="1"/>
  <c r="AH278" i="7" s="1"/>
  <c r="D278" i="7"/>
  <c r="BX278" i="7"/>
  <c r="CC278" i="7"/>
  <c r="CA278" i="7"/>
  <c r="CB278" i="7"/>
  <c r="X278" i="7" s="1"/>
  <c r="DE1740" i="7"/>
  <c r="BA1740" i="7" s="1"/>
  <c r="CF1740" i="7"/>
  <c r="AB1740" i="7" s="1"/>
  <c r="CJ1740" i="7"/>
  <c r="AF1740" i="7" s="1"/>
  <c r="DD1740" i="7"/>
  <c r="AZ1740" i="7" s="1"/>
  <c r="CC1740" i="7"/>
  <c r="D1740" i="7"/>
  <c r="DG1740" i="7"/>
  <c r="BC1740" i="7" s="1"/>
  <c r="DI1740" i="7"/>
  <c r="BE1740" i="7" s="1"/>
  <c r="CJ445" i="7"/>
  <c r="AF445" i="7" s="1"/>
  <c r="CC445" i="7"/>
  <c r="Y445" i="7" s="1"/>
  <c r="CA445" i="7"/>
  <c r="CE445" i="7" s="1"/>
  <c r="AA445" i="7" s="1"/>
  <c r="CI445" i="7"/>
  <c r="AE445" i="7" s="1"/>
  <c r="CH445" i="7"/>
  <c r="BX445" i="7"/>
  <c r="I1589" i="7"/>
  <c r="CJ1589" i="7"/>
  <c r="AF1589" i="7" s="1"/>
  <c r="CG1589" i="7"/>
  <c r="AC1589" i="7" s="1"/>
  <c r="CZ1784" i="7"/>
  <c r="AV1784" i="7" s="1"/>
  <c r="DD1784" i="7"/>
  <c r="AZ1784" i="7" s="1"/>
  <c r="D1784" i="7"/>
  <c r="BH2055" i="7"/>
  <c r="D2055" i="7" s="1"/>
  <c r="CG2055" i="7"/>
  <c r="AC2055" i="7" s="1"/>
  <c r="E1621" i="7"/>
  <c r="CZ1621" i="7"/>
  <c r="AV1621" i="7" s="1"/>
  <c r="CZ1827" i="7"/>
  <c r="AV1827" i="7" s="1"/>
  <c r="CA1166" i="7"/>
  <c r="W1166" i="7" s="1"/>
  <c r="CB1166" i="7"/>
  <c r="DF1166" i="7"/>
  <c r="BB1166" i="7" s="1"/>
  <c r="CC1166" i="7"/>
  <c r="Y1166" i="7" s="1"/>
  <c r="CZ1166" i="7"/>
  <c r="AV1166" i="7" s="1"/>
  <c r="BX1166" i="7"/>
  <c r="DC1166" i="7"/>
  <c r="AY1166" i="7" s="1"/>
  <c r="CI347" i="7"/>
  <c r="AE347" i="7" s="1"/>
  <c r="CJ347" i="7"/>
  <c r="CK347" i="7" s="1"/>
  <c r="AG347" i="7" s="1"/>
  <c r="D347" i="7"/>
  <c r="BX347" i="7"/>
  <c r="CC347" i="7"/>
  <c r="CH347" i="7"/>
  <c r="Y392" i="7"/>
  <c r="CD392" i="7"/>
  <c r="Z392" i="7" s="1"/>
  <c r="Y91" i="7"/>
  <c r="CD91" i="7"/>
  <c r="Z91" i="7" s="1"/>
  <c r="DG1635" i="7"/>
  <c r="BC1635" i="7" s="1"/>
  <c r="CC1635" i="7"/>
  <c r="X395" i="7"/>
  <c r="CE185" i="7"/>
  <c r="AA185" i="7" s="1"/>
  <c r="W185" i="7"/>
  <c r="Y393" i="7"/>
  <c r="CD393" i="7"/>
  <c r="Z393" i="7" s="1"/>
  <c r="CD2415" i="7"/>
  <c r="Z2415" i="7" s="1"/>
  <c r="BX2311" i="7"/>
  <c r="CH2156" i="7"/>
  <c r="CA2120" i="7"/>
  <c r="BH2020" i="7"/>
  <c r="CG2020" i="7"/>
  <c r="AC2020" i="7" s="1"/>
  <c r="BH2096" i="7"/>
  <c r="DE2096" i="7" s="1"/>
  <c r="BA2096" i="7" s="1"/>
  <c r="CZ2096" i="7"/>
  <c r="AV2096" i="7" s="1"/>
  <c r="DE1949" i="7"/>
  <c r="BA1949" i="7" s="1"/>
  <c r="DC1949" i="7"/>
  <c r="AY1949" i="7" s="1"/>
  <c r="BX1932" i="7"/>
  <c r="CH1717" i="7"/>
  <c r="CZ1717" i="7"/>
  <c r="AV1717" i="7" s="1"/>
  <c r="CC1903" i="7"/>
  <c r="I1823" i="7"/>
  <c r="DC1823" i="7"/>
  <c r="AY1823" i="7" s="1"/>
  <c r="CA1796" i="7"/>
  <c r="DE1796" i="7"/>
  <c r="BA1796" i="7" s="1"/>
  <c r="DC1593" i="7"/>
  <c r="AY1593" i="7" s="1"/>
  <c r="BX1593" i="7"/>
  <c r="CA1670" i="7"/>
  <c r="CB1670" i="7" s="1"/>
  <c r="X1670" i="7" s="1"/>
  <c r="BX1670" i="7"/>
  <c r="I1611" i="7"/>
  <c r="CJ1611" i="7"/>
  <c r="AF1611" i="7" s="1"/>
  <c r="CG1611" i="7"/>
  <c r="AC1611" i="7" s="1"/>
  <c r="CJ1537" i="7"/>
  <c r="CA1537" i="7"/>
  <c r="CH1537" i="7"/>
  <c r="BX1537" i="7"/>
  <c r="DE1027" i="7"/>
  <c r="BA1027" i="7" s="1"/>
  <c r="CE797" i="7"/>
  <c r="AA797" i="7" s="1"/>
  <c r="CL797" i="7"/>
  <c r="AH797" i="7" s="1"/>
  <c r="CA347" i="7"/>
  <c r="AE251" i="7"/>
  <c r="CK251" i="7"/>
  <c r="AG251" i="7" s="1"/>
  <c r="I1896" i="7"/>
  <c r="DE1896" i="7"/>
  <c r="BA1896" i="7" s="1"/>
  <c r="DG1896" i="7"/>
  <c r="BC1896" i="7" s="1"/>
  <c r="BX1896" i="7"/>
  <c r="DC1896" i="7"/>
  <c r="AY1896" i="7" s="1"/>
  <c r="CG1762" i="7"/>
  <c r="AC1762" i="7" s="1"/>
  <c r="D1925" i="7"/>
  <c r="CZ1925" i="7"/>
  <c r="AV1925" i="7" s="1"/>
  <c r="DF1850" i="7"/>
  <c r="BB1850" i="7" s="1"/>
  <c r="DD1850" i="7"/>
  <c r="AZ1850" i="7" s="1"/>
  <c r="CZ1850" i="7"/>
  <c r="AV1850" i="7" s="1"/>
  <c r="CA1850" i="7"/>
  <c r="CB1850" i="7" s="1"/>
  <c r="X1850" i="7" s="1"/>
  <c r="DH1850" i="7"/>
  <c r="BD1850" i="7" s="1"/>
  <c r="DC1850" i="7"/>
  <c r="AY1850" i="7" s="1"/>
  <c r="DE1850" i="7"/>
  <c r="BA1850" i="7" s="1"/>
  <c r="I1648" i="7"/>
  <c r="DG1648" i="7"/>
  <c r="BC1648" i="7" s="1"/>
  <c r="CF1648" i="7"/>
  <c r="AB1648" i="7" s="1"/>
  <c r="BX1648" i="7"/>
  <c r="T1648" i="7" s="1"/>
  <c r="DC1648" i="7"/>
  <c r="AY1648" i="7" s="1"/>
  <c r="CC1648" i="7"/>
  <c r="Y1648" i="7" s="1"/>
  <c r="DD1648" i="7"/>
  <c r="AZ1648" i="7" s="1"/>
  <c r="D1439" i="7"/>
  <c r="DG1439" i="7"/>
  <c r="BC1439" i="7" s="1"/>
  <c r="CZ1439" i="7"/>
  <c r="AV1439" i="7" s="1"/>
  <c r="BX1439" i="7"/>
  <c r="CC1012" i="7"/>
  <c r="F1012" i="7"/>
  <c r="DE1012" i="7"/>
  <c r="BA1012" i="7" s="1"/>
  <c r="X490" i="7"/>
  <c r="CD490" i="7"/>
  <c r="Z490" i="7" s="1"/>
  <c r="DE1054" i="7"/>
  <c r="BA1054" i="7" s="1"/>
  <c r="F1054" i="7"/>
  <c r="BX1054" i="7"/>
  <c r="CZ1054" i="7"/>
  <c r="AV1054" i="7" s="1"/>
  <c r="CB1054" i="7"/>
  <c r="D785" i="7"/>
  <c r="CA785" i="7"/>
  <c r="CJ785" i="7"/>
  <c r="CZ1190" i="7"/>
  <c r="AV1190" i="7" s="1"/>
  <c r="DC1190" i="7"/>
  <c r="AY1190" i="7" s="1"/>
  <c r="CD453" i="7"/>
  <c r="Z453" i="7" s="1"/>
  <c r="Y453" i="7"/>
  <c r="AD389" i="7"/>
  <c r="CL389" i="7"/>
  <c r="AH389" i="7" s="1"/>
  <c r="BX258" i="7"/>
  <c r="CJ258" i="7"/>
  <c r="CC258" i="7"/>
  <c r="CH248" i="7"/>
  <c r="D248" i="7"/>
  <c r="CB248" i="7"/>
  <c r="X248" i="7" s="1"/>
  <c r="BX248" i="7"/>
  <c r="CZ963" i="7"/>
  <c r="AV963" i="7" s="1"/>
  <c r="DD963" i="7"/>
  <c r="AZ963" i="7" s="1"/>
  <c r="DC963" i="7"/>
  <c r="AY963" i="7" s="1"/>
  <c r="CC963" i="7"/>
  <c r="DF963" i="7"/>
  <c r="BB963" i="7" s="1"/>
  <c r="CK2434" i="7"/>
  <c r="AG2434" i="7" s="1"/>
  <c r="CK2384" i="7"/>
  <c r="AG2384" i="7" s="1"/>
  <c r="CJ2254" i="7"/>
  <c r="AF2254" i="7" s="1"/>
  <c r="CH2259" i="7"/>
  <c r="CL2259" i="7" s="1"/>
  <c r="AH2259" i="7" s="1"/>
  <c r="CJ2115" i="7"/>
  <c r="AF2115" i="7" s="1"/>
  <c r="CA2085" i="7"/>
  <c r="DF2265" i="7"/>
  <c r="BB2265" i="7" s="1"/>
  <c r="CJ2199" i="7"/>
  <c r="CG2263" i="7"/>
  <c r="AC2263" i="7" s="1"/>
  <c r="CJ2156" i="7"/>
  <c r="AF2156" i="7" s="1"/>
  <c r="DC2199" i="7"/>
  <c r="AY2199" i="7" s="1"/>
  <c r="CG2155" i="7"/>
  <c r="AC2155" i="7" s="1"/>
  <c r="DE1970" i="7"/>
  <c r="BA1970" i="7" s="1"/>
  <c r="CA1970" i="7"/>
  <c r="E2167" i="7"/>
  <c r="CG2081" i="7"/>
  <c r="AC2081" i="7" s="1"/>
  <c r="DD1859" i="7"/>
  <c r="AZ1859" i="7" s="1"/>
  <c r="DE1859" i="7"/>
  <c r="BA1859" i="7" s="1"/>
  <c r="CA1859" i="7"/>
  <c r="CB1859" i="7" s="1"/>
  <c r="X1859" i="7" s="1"/>
  <c r="CG1558" i="7"/>
  <c r="AC1558" i="7" s="1"/>
  <c r="CZ1932" i="7"/>
  <c r="AV1932" i="7" s="1"/>
  <c r="CC1850" i="7"/>
  <c r="CH1686" i="7"/>
  <c r="CF2093" i="7"/>
  <c r="AB2093" i="7" s="1"/>
  <c r="CG2057" i="7"/>
  <c r="AC2057" i="7" s="1"/>
  <c r="BH1719" i="7"/>
  <c r="DI1719" i="7" s="1"/>
  <c r="BE1719" i="7" s="1"/>
  <c r="CG1719" i="7"/>
  <c r="AC1719" i="7" s="1"/>
  <c r="CF2046" i="7"/>
  <c r="AB2046" i="7" s="1"/>
  <c r="CZ1965" i="7"/>
  <c r="AV1965" i="7" s="1"/>
  <c r="DC1942" i="7"/>
  <c r="AY1942" i="7" s="1"/>
  <c r="BX1909" i="7"/>
  <c r="CC1796" i="7"/>
  <c r="DI1850" i="7"/>
  <c r="BE1850" i="7" s="1"/>
  <c r="DH1909" i="7"/>
  <c r="BD1909" i="7" s="1"/>
  <c r="DF1896" i="7"/>
  <c r="BB1896" i="7" s="1"/>
  <c r="CC1791" i="7"/>
  <c r="Y1791" i="7" s="1"/>
  <c r="CC1661" i="7"/>
  <c r="CD1661" i="7" s="1"/>
  <c r="Z1661" i="7" s="1"/>
  <c r="CF1635" i="7"/>
  <c r="AB1635" i="7" s="1"/>
  <c r="CJ1587" i="7"/>
  <c r="DD1558" i="7"/>
  <c r="AZ1558" i="7" s="1"/>
  <c r="DH1635" i="7"/>
  <c r="BD1635" i="7" s="1"/>
  <c r="BH1527" i="7"/>
  <c r="DI1527" i="7" s="1"/>
  <c r="BE1527" i="7" s="1"/>
  <c r="DI1648" i="7"/>
  <c r="BE1648" i="7" s="1"/>
  <c r="DF1648" i="7"/>
  <c r="BB1648" i="7" s="1"/>
  <c r="DF1740" i="7"/>
  <c r="BB1740" i="7" s="1"/>
  <c r="CC1537" i="7"/>
  <c r="BP1322" i="7"/>
  <c r="CA1322" i="7" s="1"/>
  <c r="DE1166" i="7"/>
  <c r="BA1166" i="7" s="1"/>
  <c r="DC1027" i="7"/>
  <c r="AY1027" i="7" s="1"/>
  <c r="CE964" i="7"/>
  <c r="AA964" i="7" s="1"/>
  <c r="CB551" i="7"/>
  <c r="X551" i="7" s="1"/>
  <c r="CA551" i="7"/>
  <c r="W551" i="7" s="1"/>
  <c r="CI425" i="7"/>
  <c r="AE425" i="7" s="1"/>
  <c r="BX229" i="7"/>
  <c r="CD160" i="7"/>
  <c r="Z160" i="7" s="1"/>
  <c r="X2434" i="7"/>
  <c r="CD2434" i="7"/>
  <c r="Z2434" i="7" s="1"/>
  <c r="AE2380" i="7"/>
  <c r="CK2380" i="7"/>
  <c r="AG2380" i="7" s="1"/>
  <c r="E11" i="9"/>
  <c r="BH2082" i="7"/>
  <c r="BH2095" i="7"/>
  <c r="E2095" i="7"/>
  <c r="DI1914" i="7"/>
  <c r="BE1914" i="7" s="1"/>
  <c r="D1914" i="7"/>
  <c r="CZ1914" i="7"/>
  <c r="AV1914" i="7" s="1"/>
  <c r="CF1914" i="7"/>
  <c r="AB1914" i="7" s="1"/>
  <c r="CF1148" i="7"/>
  <c r="AB1148" i="7" s="1"/>
  <c r="T1148" i="7"/>
  <c r="CA1113" i="7"/>
  <c r="DF1113" i="7"/>
  <c r="BB1113" i="7" s="1"/>
  <c r="BX1113" i="7"/>
  <c r="F1113" i="7"/>
  <c r="DE1113" i="7"/>
  <c r="BA1113" i="7" s="1"/>
  <c r="CB1113" i="7"/>
  <c r="BH1542" i="7"/>
  <c r="E1542" i="7"/>
  <c r="Y991" i="7"/>
  <c r="CD991" i="7"/>
  <c r="Z991" i="7" s="1"/>
  <c r="X492" i="7"/>
  <c r="CD492" i="7"/>
  <c r="Z492" i="7" s="1"/>
  <c r="BZ1261" i="7"/>
  <c r="V1261" i="7" s="1"/>
  <c r="CF1261" i="7"/>
  <c r="AB1261" i="7" s="1"/>
  <c r="T1261" i="7"/>
  <c r="DE944" i="7"/>
  <c r="BA944" i="7" s="1"/>
  <c r="DC944" i="7"/>
  <c r="AY944" i="7" s="1"/>
  <c r="BX944" i="7"/>
  <c r="CA944" i="7"/>
  <c r="CC944" i="7"/>
  <c r="CD944" i="7" s="1"/>
  <c r="Z944" i="7" s="1"/>
  <c r="CZ944" i="7"/>
  <c r="AV944" i="7" s="1"/>
  <c r="DD944" i="7"/>
  <c r="AZ944" i="7" s="1"/>
  <c r="CL771" i="7"/>
  <c r="AH771" i="7" s="1"/>
  <c r="AD771" i="7"/>
  <c r="Y460" i="7"/>
  <c r="CD460" i="7"/>
  <c r="Z460" i="7" s="1"/>
  <c r="T401" i="7"/>
  <c r="CF401" i="7"/>
  <c r="AB401" i="7" s="1"/>
  <c r="CH257" i="7"/>
  <c r="CB257" i="7"/>
  <c r="X257" i="7" s="1"/>
  <c r="BX257" i="7"/>
  <c r="CG257" i="7" s="1"/>
  <c r="AC257" i="7" s="1"/>
  <c r="D257" i="7"/>
  <c r="CC257" i="7"/>
  <c r="W228" i="7"/>
  <c r="CE228" i="7"/>
  <c r="AA228" i="7" s="1"/>
  <c r="DC923" i="7"/>
  <c r="AY923" i="7" s="1"/>
  <c r="DE923" i="7"/>
  <c r="BA923" i="7" s="1"/>
  <c r="CZ923" i="7"/>
  <c r="AV923" i="7" s="1"/>
  <c r="CB923" i="7"/>
  <c r="BX923" i="7"/>
  <c r="BX851" i="7"/>
  <c r="D851" i="7"/>
  <c r="CC851" i="7"/>
  <c r="CB851" i="7"/>
  <c r="X851" i="7" s="1"/>
  <c r="CJ851" i="7"/>
  <c r="BZ555" i="7"/>
  <c r="V555" i="7" s="1"/>
  <c r="CG555" i="7"/>
  <c r="AC555" i="7" s="1"/>
  <c r="T555" i="7"/>
  <c r="CF555" i="7"/>
  <c r="AB555" i="7" s="1"/>
  <c r="CI481" i="7"/>
  <c r="AE481" i="7" s="1"/>
  <c r="CA481" i="7"/>
  <c r="BX481" i="7"/>
  <c r="CH481" i="7"/>
  <c r="AD481" i="7" s="1"/>
  <c r="CC2238" i="7"/>
  <c r="Y2238" i="7" s="1"/>
  <c r="BX2238" i="7"/>
  <c r="T2238" i="7" s="1"/>
  <c r="CC1983" i="7"/>
  <c r="CZ1983" i="7"/>
  <c r="AV1983" i="7" s="1"/>
  <c r="DF1890" i="7"/>
  <c r="BB1890" i="7" s="1"/>
  <c r="DD1890" i="7"/>
  <c r="AZ1890" i="7" s="1"/>
  <c r="CA1858" i="7"/>
  <c r="DD1858" i="7"/>
  <c r="AZ1858" i="7" s="1"/>
  <c r="DI1858" i="7"/>
  <c r="BE1858" i="7" s="1"/>
  <c r="CZ1858" i="7"/>
  <c r="AV1858" i="7" s="1"/>
  <c r="DD1861" i="7"/>
  <c r="AZ1861" i="7" s="1"/>
  <c r="CZ1740" i="7"/>
  <c r="AV1740" i="7" s="1"/>
  <c r="DE1858" i="7"/>
  <c r="BA1858" i="7" s="1"/>
  <c r="I1857" i="7"/>
  <c r="DC1857" i="7"/>
  <c r="AY1857" i="7" s="1"/>
  <c r="BH1696" i="7"/>
  <c r="CH1589" i="7"/>
  <c r="AD1589" i="7" s="1"/>
  <c r="DH1740" i="7"/>
  <c r="BD1740" i="7" s="1"/>
  <c r="W1274" i="7"/>
  <c r="CE1274" i="7"/>
  <c r="AA1274" i="7" s="1"/>
  <c r="CB425" i="7"/>
  <c r="CA425" i="7"/>
  <c r="BZ181" i="7"/>
  <c r="V181" i="7" s="1"/>
  <c r="CF181" i="7"/>
  <c r="AB181" i="7" s="1"/>
  <c r="CB756" i="7"/>
  <c r="D756" i="7"/>
  <c r="CA756" i="7"/>
  <c r="BX756" i="7"/>
  <c r="T756" i="7" s="1"/>
  <c r="CL394" i="7"/>
  <c r="AH394" i="7" s="1"/>
  <c r="AD394" i="7"/>
  <c r="BZ1221" i="7"/>
  <c r="V1221" i="7" s="1"/>
  <c r="CF1221" i="7"/>
  <c r="AB1221" i="7" s="1"/>
  <c r="Y1125" i="7"/>
  <c r="CD1125" i="7"/>
  <c r="Z1125" i="7" s="1"/>
  <c r="CA641" i="7"/>
  <c r="D641" i="7"/>
  <c r="CJ641" i="7"/>
  <c r="AF641" i="7" s="1"/>
  <c r="CI641" i="7"/>
  <c r="AE641" i="7" s="1"/>
  <c r="BX641" i="7"/>
  <c r="CF641" i="7" s="1"/>
  <c r="AB641" i="7" s="1"/>
  <c r="CH641" i="7"/>
  <c r="DD1098" i="7"/>
  <c r="AZ1098" i="7" s="1"/>
  <c r="BX1098" i="7"/>
  <c r="F1098" i="7"/>
  <c r="DF1098" i="7"/>
  <c r="BB1098" i="7" s="1"/>
  <c r="DE1098" i="7"/>
  <c r="BA1098" i="7" s="1"/>
  <c r="DC1098" i="7"/>
  <c r="AY1098" i="7" s="1"/>
  <c r="CA1098" i="7"/>
  <c r="CZ1098" i="7"/>
  <c r="AV1098" i="7" s="1"/>
  <c r="F999" i="7"/>
  <c r="CB999" i="7"/>
  <c r="X999" i="7" s="1"/>
  <c r="CZ999" i="7"/>
  <c r="AV999" i="7" s="1"/>
  <c r="BX999" i="7"/>
  <c r="CF999" i="7" s="1"/>
  <c r="AB999" i="7" s="1"/>
  <c r="DC999" i="7"/>
  <c r="AY999" i="7" s="1"/>
  <c r="Y474" i="7"/>
  <c r="CD474" i="7"/>
  <c r="Z474" i="7" s="1"/>
  <c r="CL424" i="7"/>
  <c r="AH424" i="7" s="1"/>
  <c r="CF424" i="7"/>
  <c r="AB424" i="7" s="1"/>
  <c r="T424" i="7"/>
  <c r="BZ394" i="7"/>
  <c r="V394" i="7" s="1"/>
  <c r="T394" i="7"/>
  <c r="CG394" i="7"/>
  <c r="AC394" i="7" s="1"/>
  <c r="CF394" i="7"/>
  <c r="AB394" i="7" s="1"/>
  <c r="CE394" i="7"/>
  <c r="AA394" i="7" s="1"/>
  <c r="CZ2263" i="7"/>
  <c r="AV2263" i="7" s="1"/>
  <c r="CG2284" i="7"/>
  <c r="AC2284" i="7" s="1"/>
  <c r="DH2043" i="7"/>
  <c r="BD2043" i="7" s="1"/>
  <c r="I2264" i="7"/>
  <c r="CG2264" i="7"/>
  <c r="AC2264" i="7" s="1"/>
  <c r="BX2252" i="7"/>
  <c r="DI2146" i="7"/>
  <c r="BE2146" i="7" s="1"/>
  <c r="CH2146" i="7"/>
  <c r="CJ2184" i="7"/>
  <c r="CC2295" i="7"/>
  <c r="Y2295" i="7" s="1"/>
  <c r="BX2295" i="7"/>
  <c r="CG2279" i="7"/>
  <c r="AC2279" i="7" s="1"/>
  <c r="DE2146" i="7"/>
  <c r="BA2146" i="7" s="1"/>
  <c r="CG2167" i="7"/>
  <c r="AC2167" i="7" s="1"/>
  <c r="CC2044" i="7"/>
  <c r="Y2044" i="7" s="1"/>
  <c r="CZ2044" i="7"/>
  <c r="AV2044" i="7" s="1"/>
  <c r="CH2123" i="7"/>
  <c r="CA1965" i="7"/>
  <c r="CF1942" i="7"/>
  <c r="AB1942" i="7" s="1"/>
  <c r="CZ1937" i="7"/>
  <c r="AV1937" i="7" s="1"/>
  <c r="CA1740" i="7"/>
  <c r="CA1922" i="7"/>
  <c r="CA1962" i="7"/>
  <c r="DC1962" i="7"/>
  <c r="AY1962" i="7" s="1"/>
  <c r="CC1962" i="7"/>
  <c r="BX1905" i="7"/>
  <c r="T1905" i="7" s="1"/>
  <c r="CC1871" i="7"/>
  <c r="BX1839" i="7"/>
  <c r="E1811" i="7"/>
  <c r="E1762" i="7"/>
  <c r="DI1635" i="7"/>
  <c r="BE1635" i="7" s="1"/>
  <c r="CF1439" i="7"/>
  <c r="AB1439" i="7" s="1"/>
  <c r="CA1467" i="7"/>
  <c r="CB1467" i="7" s="1"/>
  <c r="X1467" i="7" s="1"/>
  <c r="DF1467" i="7"/>
  <c r="BB1467" i="7" s="1"/>
  <c r="DF1429" i="7"/>
  <c r="BB1429" i="7" s="1"/>
  <c r="CC1098" i="7"/>
  <c r="DF1054" i="7"/>
  <c r="BB1054" i="7" s="1"/>
  <c r="CC641" i="7"/>
  <c r="CA963" i="7"/>
  <c r="W963" i="7" s="1"/>
  <c r="CD501" i="7"/>
  <c r="Z501" i="7" s="1"/>
  <c r="BZ1037" i="7"/>
  <c r="V1037" i="7" s="1"/>
  <c r="T1037" i="7"/>
  <c r="F997" i="7"/>
  <c r="CB435" i="7"/>
  <c r="X435" i="7" s="1"/>
  <c r="CC435" i="7"/>
  <c r="CI435" i="7"/>
  <c r="AE435" i="7" s="1"/>
  <c r="CA435" i="7"/>
  <c r="CL412" i="7"/>
  <c r="AH412" i="7" s="1"/>
  <c r="CF412" i="7"/>
  <c r="AB412" i="7" s="1"/>
  <c r="BZ533" i="7"/>
  <c r="V533" i="7" s="1"/>
  <c r="CE533" i="7"/>
  <c r="AA533" i="7" s="1"/>
  <c r="BX800" i="7"/>
  <c r="CB800" i="7"/>
  <c r="X800" i="7" s="1"/>
  <c r="D800" i="7"/>
  <c r="CJ800" i="7"/>
  <c r="AF800" i="7" s="1"/>
  <c r="CC800" i="7"/>
  <c r="CD800" i="7" s="1"/>
  <c r="Z800" i="7" s="1"/>
  <c r="CI772" i="7"/>
  <c r="AE772" i="7" s="1"/>
  <c r="BX772" i="7"/>
  <c r="CH772" i="7"/>
  <c r="D772" i="7"/>
  <c r="CC772" i="7"/>
  <c r="CB772" i="7"/>
  <c r="X772" i="7" s="1"/>
  <c r="CJ772" i="7"/>
  <c r="AF772" i="7" s="1"/>
  <c r="CB491" i="7"/>
  <c r="X491" i="7" s="1"/>
  <c r="CI491" i="7"/>
  <c r="CA491" i="7"/>
  <c r="CC429" i="7"/>
  <c r="CI429" i="7"/>
  <c r="AE429" i="7" s="1"/>
  <c r="I2314" i="7"/>
  <c r="CG2314" i="7"/>
  <c r="AC2314" i="7" s="1"/>
  <c r="DH2199" i="7"/>
  <c r="BD2199" i="7" s="1"/>
  <c r="CC1553" i="7"/>
  <c r="Y1553" i="7" s="1"/>
  <c r="CC1583" i="7"/>
  <c r="BX1583" i="7"/>
  <c r="T1583" i="7" s="1"/>
  <c r="DD1903" i="7"/>
  <c r="AZ1903" i="7" s="1"/>
  <c r="DG1903" i="7"/>
  <c r="BC1903" i="7" s="1"/>
  <c r="CF1926" i="7"/>
  <c r="AB1926" i="7" s="1"/>
  <c r="BX1796" i="7"/>
  <c r="CH1740" i="7"/>
  <c r="CZ1811" i="7"/>
  <c r="AV1811" i="7" s="1"/>
  <c r="CG1744" i="7"/>
  <c r="AC1744" i="7" s="1"/>
  <c r="BH1744" i="7"/>
  <c r="DC1740" i="7"/>
  <c r="AY1740" i="7" s="1"/>
  <c r="CZ1635" i="7"/>
  <c r="AV1635" i="7" s="1"/>
  <c r="DI1439" i="7"/>
  <c r="BE1439" i="7" s="1"/>
  <c r="DC1439" i="7"/>
  <c r="AY1439" i="7" s="1"/>
  <c r="X2440" i="7"/>
  <c r="CD2440" i="7"/>
  <c r="Z2440" i="7" s="1"/>
  <c r="CF2156" i="7"/>
  <c r="AB2156" i="7" s="1"/>
  <c r="E2055" i="7"/>
  <c r="CH2199" i="7"/>
  <c r="CZ2147" i="7"/>
  <c r="AV2147" i="7" s="1"/>
  <c r="CF2130" i="7"/>
  <c r="AB2130" i="7" s="1"/>
  <c r="CG1768" i="7"/>
  <c r="AC1768" i="7" s="1"/>
  <c r="BX2034" i="7"/>
  <c r="BZ2034" i="7" s="1"/>
  <c r="V2034" i="7" s="1"/>
  <c r="CC2034" i="7"/>
  <c r="Y2034" i="7" s="1"/>
  <c r="DE1816" i="7"/>
  <c r="BA1816" i="7" s="1"/>
  <c r="CA1816" i="7"/>
  <c r="W1816" i="7" s="1"/>
  <c r="DC1784" i="7"/>
  <c r="AY1784" i="7" s="1"/>
  <c r="I1656" i="7"/>
  <c r="DI1656" i="7"/>
  <c r="BE1656" i="7" s="1"/>
  <c r="BX1656" i="7"/>
  <c r="DH1558" i="7"/>
  <c r="BD1558" i="7" s="1"/>
  <c r="DI1558" i="7"/>
  <c r="BE1558" i="7" s="1"/>
  <c r="CH1558" i="7"/>
  <c r="BX1558" i="7"/>
  <c r="T1558" i="7" s="1"/>
  <c r="BX2006" i="7"/>
  <c r="I2014" i="7"/>
  <c r="CG2014" i="7"/>
  <c r="AC2014" i="7" s="1"/>
  <c r="CG1583" i="7"/>
  <c r="AC1583" i="7" s="1"/>
  <c r="CC2069" i="7"/>
  <c r="Y2069" i="7" s="1"/>
  <c r="CA1909" i="7"/>
  <c r="DI1909" i="7"/>
  <c r="BE1909" i="7" s="1"/>
  <c r="DE1909" i="7"/>
  <c r="BA1909" i="7" s="1"/>
  <c r="BX1883" i="7"/>
  <c r="DI1883" i="7"/>
  <c r="BE1883" i="7" s="1"/>
  <c r="CA1883" i="7"/>
  <c r="CB1883" i="7" s="1"/>
  <c r="X1883" i="7" s="1"/>
  <c r="DD1883" i="7"/>
  <c r="AZ1883" i="7" s="1"/>
  <c r="CZ1945" i="7"/>
  <c r="AV1945" i="7" s="1"/>
  <c r="D1827" i="7"/>
  <c r="CC1820" i="7"/>
  <c r="CA1820" i="7"/>
  <c r="I1547" i="7"/>
  <c r="DD1547" i="7"/>
  <c r="AZ1547" i="7" s="1"/>
  <c r="DC1547" i="7"/>
  <c r="AY1547" i="7" s="1"/>
  <c r="CJ1535" i="7"/>
  <c r="AF1535" i="7" s="1"/>
  <c r="CZ1535" i="7"/>
  <c r="AV1535" i="7" s="1"/>
  <c r="CG1535" i="7"/>
  <c r="AC1535" i="7" s="1"/>
  <c r="CF1537" i="7"/>
  <c r="AB1537" i="7" s="1"/>
  <c r="CC1448" i="7"/>
  <c r="Y1448" i="7" s="1"/>
  <c r="DE1547" i="7"/>
  <c r="BA1547" i="7" s="1"/>
  <c r="DD1166" i="7"/>
  <c r="AZ1166" i="7" s="1"/>
  <c r="T1221" i="7"/>
  <c r="BX785" i="7"/>
  <c r="CJ756" i="7"/>
  <c r="AF756" i="7" s="1"/>
  <c r="CE691" i="7"/>
  <c r="AA691" i="7" s="1"/>
  <c r="CB963" i="7"/>
  <c r="X963" i="7" s="1"/>
  <c r="D445" i="7"/>
  <c r="T197" i="7"/>
  <c r="I1689" i="7"/>
  <c r="DC1689" i="7"/>
  <c r="AY1689" i="7" s="1"/>
  <c r="DE1689" i="7"/>
  <c r="BA1689" i="7" s="1"/>
  <c r="BX1689" i="7"/>
  <c r="I2215" i="7"/>
  <c r="CF2215" i="7"/>
  <c r="AB2215" i="7" s="1"/>
  <c r="CC2215" i="7"/>
  <c r="CJ2215" i="7"/>
  <c r="E1619" i="7"/>
  <c r="CZ1619" i="7"/>
  <c r="AV1619" i="7" s="1"/>
  <c r="BU1319" i="7"/>
  <c r="Q1319" i="7" s="1"/>
  <c r="E1319" i="7"/>
  <c r="BX1319" i="7"/>
  <c r="BP1319" i="7" s="1"/>
  <c r="CC997" i="7"/>
  <c r="T892" i="7"/>
  <c r="BZ892" i="7"/>
  <c r="V892" i="7" s="1"/>
  <c r="CA867" i="7"/>
  <c r="BX867" i="7"/>
  <c r="BZ867" i="7" s="1"/>
  <c r="V867" i="7" s="1"/>
  <c r="D867" i="7"/>
  <c r="CC867" i="7"/>
  <c r="Y867" i="7" s="1"/>
  <c r="DC1479" i="7"/>
  <c r="AY1479" i="7" s="1"/>
  <c r="BX1479" i="7"/>
  <c r="CC1479" i="7"/>
  <c r="DE1479" i="7"/>
  <c r="BA1479" i="7" s="1"/>
  <c r="X1205" i="7"/>
  <c r="CD1205" i="7"/>
  <c r="Z1205" i="7" s="1"/>
  <c r="CC645" i="7"/>
  <c r="Y645" i="7" s="1"/>
  <c r="CI645" i="7"/>
  <c r="CD465" i="7"/>
  <c r="Z465" i="7" s="1"/>
  <c r="Y465" i="7"/>
  <c r="CF1613" i="7"/>
  <c r="AB1613" i="7" s="1"/>
  <c r="CZ1632" i="7"/>
  <c r="AV1632" i="7" s="1"/>
  <c r="CG1597" i="7"/>
  <c r="AC1597" i="7" s="1"/>
  <c r="CA1506" i="7"/>
  <c r="BX1409" i="7"/>
  <c r="CJ1409" i="7"/>
  <c r="AF1409" i="7" s="1"/>
  <c r="CZ1487" i="7"/>
  <c r="AV1487" i="7" s="1"/>
  <c r="BX1487" i="7"/>
  <c r="CZ1443" i="7"/>
  <c r="AV1443" i="7" s="1"/>
  <c r="AE410" i="7"/>
  <c r="CK410" i="7"/>
  <c r="AG410" i="7" s="1"/>
  <c r="BH2017" i="7"/>
  <c r="CG2017" i="7"/>
  <c r="AC2017" i="7" s="1"/>
  <c r="E2017" i="7"/>
  <c r="CA1974" i="7"/>
  <c r="CE1974" i="7" s="1"/>
  <c r="AA1974" i="7" s="1"/>
  <c r="DG1974" i="7"/>
  <c r="BC1974" i="7" s="1"/>
  <c r="I1672" i="7"/>
  <c r="CG1672" i="7"/>
  <c r="AC1672" i="7" s="1"/>
  <c r="BX1507" i="7"/>
  <c r="CC1507" i="7"/>
  <c r="Y1507" i="7" s="1"/>
  <c r="DF1507" i="7"/>
  <c r="BB1507" i="7" s="1"/>
  <c r="CF1507" i="7"/>
  <c r="AB1507" i="7" s="1"/>
  <c r="DD1507" i="7"/>
  <c r="AZ1507" i="7" s="1"/>
  <c r="CA1507" i="7"/>
  <c r="W1507" i="7" s="1"/>
  <c r="CB790" i="7"/>
  <c r="CC790" i="7"/>
  <c r="CA443" i="7"/>
  <c r="CH443" i="7"/>
  <c r="CL443" i="7" s="1"/>
  <c r="AH443" i="7" s="1"/>
  <c r="F1129" i="7"/>
  <c r="CA1129" i="7"/>
  <c r="CC1129" i="7"/>
  <c r="BX1129" i="7"/>
  <c r="CZ1129" i="7"/>
  <c r="AV1129" i="7" s="1"/>
  <c r="CZ1074" i="7"/>
  <c r="AV1074" i="7" s="1"/>
  <c r="DF1074" i="7"/>
  <c r="BB1074" i="7" s="1"/>
  <c r="CA1074" i="7"/>
  <c r="W1074" i="7" s="1"/>
  <c r="CC1074" i="7"/>
  <c r="F1074" i="7"/>
  <c r="CB1074" i="7"/>
  <c r="X1074" i="7" s="1"/>
  <c r="Y774" i="7"/>
  <c r="CD774" i="7"/>
  <c r="Z774" i="7" s="1"/>
  <c r="CL525" i="7"/>
  <c r="AH525" i="7" s="1"/>
  <c r="T525" i="7"/>
  <c r="DG1479" i="7"/>
  <c r="BC1479" i="7" s="1"/>
  <c r="DF1479" i="7"/>
  <c r="BB1479" i="7" s="1"/>
  <c r="CA1479" i="7"/>
  <c r="W1479" i="7" s="1"/>
  <c r="DD1479" i="7"/>
  <c r="AZ1479" i="7" s="1"/>
  <c r="BZ1205" i="7"/>
  <c r="V1205" i="7" s="1"/>
  <c r="CF1205" i="7"/>
  <c r="AB1205" i="7" s="1"/>
  <c r="T1205" i="7"/>
  <c r="Y506" i="7"/>
  <c r="CD506" i="7"/>
  <c r="Z506" i="7" s="1"/>
  <c r="X1221" i="7"/>
  <c r="CD1221" i="7"/>
  <c r="Z1221" i="7" s="1"/>
  <c r="W1221" i="7"/>
  <c r="CE1221" i="7"/>
  <c r="AA1221" i="7" s="1"/>
  <c r="CD214" i="7"/>
  <c r="Z214" i="7" s="1"/>
  <c r="AF504" i="7"/>
  <c r="CK504" i="7"/>
  <c r="AG504" i="7" s="1"/>
  <c r="X2438" i="7"/>
  <c r="CD2438" i="7"/>
  <c r="Z2438" i="7" s="1"/>
  <c r="CF2164" i="7"/>
  <c r="AB2164" i="7" s="1"/>
  <c r="D2164" i="7"/>
  <c r="DF2164" i="7"/>
  <c r="BB2164" i="7" s="1"/>
  <c r="DC2164" i="7"/>
  <c r="AY2164" i="7" s="1"/>
  <c r="DE2164" i="7"/>
  <c r="BA2164" i="7" s="1"/>
  <c r="I1792" i="7"/>
  <c r="DF1792" i="7"/>
  <c r="BB1792" i="7" s="1"/>
  <c r="DD1792" i="7"/>
  <c r="AZ1792" i="7" s="1"/>
  <c r="CF1792" i="7"/>
  <c r="AB1792" i="7" s="1"/>
  <c r="DD1246" i="7"/>
  <c r="AZ1246" i="7" s="1"/>
  <c r="CC1246" i="7"/>
  <c r="Y1246" i="7" s="1"/>
  <c r="BX1246" i="7"/>
  <c r="DC1246" i="7"/>
  <c r="AY1246" i="7" s="1"/>
  <c r="CA1246" i="7"/>
  <c r="CB1246" i="7"/>
  <c r="CD487" i="7"/>
  <c r="Z487" i="7" s="1"/>
  <c r="Y487" i="7"/>
  <c r="BZ392" i="7"/>
  <c r="V392" i="7" s="1"/>
  <c r="CE392" i="7"/>
  <c r="AA392" i="7" s="1"/>
  <c r="CF392" i="7"/>
  <c r="AB392" i="7" s="1"/>
  <c r="T392" i="7"/>
  <c r="CH343" i="7"/>
  <c r="BX343" i="7"/>
  <c r="BZ343" i="7" s="1"/>
  <c r="V343" i="7" s="1"/>
  <c r="CA343" i="7"/>
  <c r="D343" i="7"/>
  <c r="CC343" i="7"/>
  <c r="CB343" i="7"/>
  <c r="X343" i="7" s="1"/>
  <c r="CI345" i="7"/>
  <c r="AE345" i="7" s="1"/>
  <c r="CJ345" i="7"/>
  <c r="D345" i="7"/>
  <c r="BX345" i="7"/>
  <c r="CB345" i="7"/>
  <c r="BX1294" i="7"/>
  <c r="BZ1294" i="7" s="1"/>
  <c r="V1294" i="7" s="1"/>
  <c r="DD1294" i="7"/>
  <c r="AZ1294" i="7" s="1"/>
  <c r="DE1294" i="7"/>
  <c r="BA1294" i="7" s="1"/>
  <c r="DC1294" i="7"/>
  <c r="AY1294" i="7" s="1"/>
  <c r="DF1183" i="7"/>
  <c r="BB1183" i="7" s="1"/>
  <c r="CZ1183" i="7"/>
  <c r="AV1183" i="7" s="1"/>
  <c r="BX1183" i="7"/>
  <c r="DD1183" i="7"/>
  <c r="AZ1183" i="7" s="1"/>
  <c r="DE1183" i="7"/>
  <c r="BA1183" i="7" s="1"/>
  <c r="Y1021" i="7"/>
  <c r="CD1021" i="7"/>
  <c r="Z1021" i="7" s="1"/>
  <c r="CJ871" i="7"/>
  <c r="CB871" i="7"/>
  <c r="X871" i="7" s="1"/>
  <c r="CI871" i="7"/>
  <c r="AE871" i="7" s="1"/>
  <c r="CJ857" i="7"/>
  <c r="AF857" i="7" s="1"/>
  <c r="CC857" i="7"/>
  <c r="CD857" i="7" s="1"/>
  <c r="Z857" i="7" s="1"/>
  <c r="CI857" i="7"/>
  <c r="AE857" i="7" s="1"/>
  <c r="CH857" i="7"/>
  <c r="CA857" i="7"/>
  <c r="W234" i="7"/>
  <c r="CE234" i="7"/>
  <c r="AA234" i="7" s="1"/>
  <c r="CB1196" i="7"/>
  <c r="X1196" i="7" s="1"/>
  <c r="DD1196" i="7"/>
  <c r="AZ1196" i="7" s="1"/>
  <c r="CZ1196" i="7"/>
  <c r="AV1196" i="7" s="1"/>
  <c r="BX1196" i="7"/>
  <c r="CC1196" i="7"/>
  <c r="F1196" i="7"/>
  <c r="DF1196" i="7"/>
  <c r="BB1196" i="7" s="1"/>
  <c r="CG572" i="7"/>
  <c r="AC572" i="7" s="1"/>
  <c r="T572" i="7"/>
  <c r="BZ572" i="7"/>
  <c r="V572" i="7" s="1"/>
  <c r="CC1444" i="7"/>
  <c r="Y1444" i="7" s="1"/>
  <c r="CA1444" i="7"/>
  <c r="W1444" i="7" s="1"/>
  <c r="CE1099" i="7"/>
  <c r="AA1099" i="7" s="1"/>
  <c r="AE259" i="7"/>
  <c r="CK259" i="7"/>
  <c r="AG259" i="7" s="1"/>
  <c r="CC1986" i="7"/>
  <c r="DD1986" i="7"/>
  <c r="AZ1986" i="7" s="1"/>
  <c r="BX1590" i="7"/>
  <c r="D1590" i="7"/>
  <c r="CF1212" i="7"/>
  <c r="AB1212" i="7" s="1"/>
  <c r="BZ1212" i="7"/>
  <c r="V1212" i="7" s="1"/>
  <c r="T1212" i="7"/>
  <c r="DI1808" i="7"/>
  <c r="BE1808" i="7" s="1"/>
  <c r="DF1808" i="7"/>
  <c r="BB1808" i="7" s="1"/>
  <c r="DC1808" i="7"/>
  <c r="AY1808" i="7" s="1"/>
  <c r="CZ1808" i="7"/>
  <c r="AV1808" i="7" s="1"/>
  <c r="D1435" i="7"/>
  <c r="CZ1435" i="7"/>
  <c r="AV1435" i="7" s="1"/>
  <c r="DC1554" i="7"/>
  <c r="AY1554" i="7" s="1"/>
  <c r="CC1554" i="7"/>
  <c r="DE1554" i="7"/>
  <c r="BA1554" i="7" s="1"/>
  <c r="CE1753" i="7"/>
  <c r="AA1753" i="7" s="1"/>
  <c r="CB1753" i="7"/>
  <c r="X1753" i="7" s="1"/>
  <c r="Y1191" i="7"/>
  <c r="CD1191" i="7"/>
  <c r="Z1191" i="7" s="1"/>
  <c r="CC419" i="7"/>
  <c r="CI419" i="7"/>
  <c r="AE419" i="7" s="1"/>
  <c r="CD503" i="7"/>
  <c r="Z503" i="7" s="1"/>
  <c r="Y503" i="7"/>
  <c r="CE220" i="7"/>
  <c r="AA220" i="7" s="1"/>
  <c r="CF220" i="7"/>
  <c r="AB220" i="7" s="1"/>
  <c r="T220" i="7"/>
  <c r="DC1882" i="7"/>
  <c r="AY1882" i="7" s="1"/>
  <c r="CZ1882" i="7"/>
  <c r="AV1882" i="7" s="1"/>
  <c r="DC1309" i="7"/>
  <c r="AY1309" i="7" s="1"/>
  <c r="F1309" i="7"/>
  <c r="CA1309" i="7"/>
  <c r="BX1309" i="7"/>
  <c r="CH832" i="7"/>
  <c r="CC832" i="7"/>
  <c r="CA832" i="7"/>
  <c r="BX832" i="7"/>
  <c r="CG832" i="7" s="1"/>
  <c r="AC832" i="7" s="1"/>
  <c r="CJ832" i="7"/>
  <c r="CH835" i="7"/>
  <c r="AD835" i="7" s="1"/>
  <c r="CI835" i="7"/>
  <c r="D835" i="7"/>
  <c r="D408" i="7"/>
  <c r="BX408" i="7"/>
  <c r="CJ408" i="7"/>
  <c r="CB408" i="7"/>
  <c r="CH408" i="7"/>
  <c r="CD155" i="7"/>
  <c r="Z155" i="7" s="1"/>
  <c r="Y155" i="7"/>
  <c r="CE92" i="7"/>
  <c r="AA92" i="7" s="1"/>
  <c r="W92" i="7"/>
  <c r="I1766" i="7"/>
  <c r="CG1766" i="7"/>
  <c r="AC1766" i="7" s="1"/>
  <c r="X798" i="7"/>
  <c r="CD798" i="7"/>
  <c r="Z798" i="7" s="1"/>
  <c r="BX1952" i="7"/>
  <c r="BZ1952" i="7" s="1"/>
  <c r="V1952" i="7" s="1"/>
  <c r="CC1799" i="7"/>
  <c r="DC1791" i="7"/>
  <c r="AY1791" i="7" s="1"/>
  <c r="CZ1851" i="7"/>
  <c r="AV1851" i="7" s="1"/>
  <c r="CZ1653" i="7"/>
  <c r="AV1653" i="7" s="1"/>
  <c r="DC1500" i="7"/>
  <c r="AY1500" i="7" s="1"/>
  <c r="DH1500" i="7"/>
  <c r="BD1500" i="7" s="1"/>
  <c r="DF1500" i="7"/>
  <c r="BB1500" i="7" s="1"/>
  <c r="CJ1506" i="7"/>
  <c r="AF1506" i="7" s="1"/>
  <c r="X136" i="7"/>
  <c r="CD136" i="7"/>
  <c r="Z136" i="7" s="1"/>
  <c r="CH2165" i="7"/>
  <c r="DF2165" i="7"/>
  <c r="BB2165" i="7" s="1"/>
  <c r="DG2165" i="7"/>
  <c r="BC2165" i="7" s="1"/>
  <c r="I1922" i="7"/>
  <c r="DG1922" i="7"/>
  <c r="BC1922" i="7" s="1"/>
  <c r="X2422" i="7"/>
  <c r="CD2422" i="7"/>
  <c r="Z2422" i="7" s="1"/>
  <c r="I2121" i="7"/>
  <c r="CG2121" i="7"/>
  <c r="AC2121" i="7" s="1"/>
  <c r="BX2146" i="7"/>
  <c r="BZ2146" i="7" s="1"/>
  <c r="V2146" i="7" s="1"/>
  <c r="CZ1128" i="7"/>
  <c r="AV1128" i="7" s="1"/>
  <c r="DC1128" i="7"/>
  <c r="AY1128" i="7" s="1"/>
  <c r="F1128" i="7"/>
  <c r="CC1128" i="7"/>
  <c r="DF1128" i="7"/>
  <c r="BB1128" i="7" s="1"/>
  <c r="BH1733" i="7"/>
  <c r="DC1733" i="7" s="1"/>
  <c r="AY1733" i="7" s="1"/>
  <c r="CA790" i="7"/>
  <c r="W790" i="7" s="1"/>
  <c r="BZ925" i="7"/>
  <c r="V925" i="7" s="1"/>
  <c r="T925" i="7"/>
  <c r="Y454" i="7"/>
  <c r="CD454" i="7"/>
  <c r="Z454" i="7" s="1"/>
  <c r="CB480" i="7"/>
  <c r="X480" i="7" s="1"/>
  <c r="BX480" i="7"/>
  <c r="CH480" i="7"/>
  <c r="D480" i="7"/>
  <c r="D461" i="7"/>
  <c r="CB461" i="7"/>
  <c r="X461" i="7" s="1"/>
  <c r="CH461" i="7"/>
  <c r="CH250" i="7"/>
  <c r="D250" i="7"/>
  <c r="CA250" i="7"/>
  <c r="CI250" i="7"/>
  <c r="AE250" i="7" s="1"/>
  <c r="CC250" i="7"/>
  <c r="CD250" i="7" s="1"/>
  <c r="Z250" i="7" s="1"/>
  <c r="CB250" i="7"/>
  <c r="X250" i="7" s="1"/>
  <c r="CF140" i="7"/>
  <c r="AB140" i="7" s="1"/>
  <c r="T140" i="7"/>
  <c r="BZ140" i="7"/>
  <c r="V140" i="7" s="1"/>
  <c r="CE545" i="7"/>
  <c r="AA545" i="7" s="1"/>
  <c r="T545" i="7"/>
  <c r="BX1247" i="7"/>
  <c r="CF1247" i="7" s="1"/>
  <c r="AB1247" i="7" s="1"/>
  <c r="DD1247" i="7"/>
  <c r="AZ1247" i="7" s="1"/>
  <c r="CB1247" i="7"/>
  <c r="X1247" i="7" s="1"/>
  <c r="CC1247" i="7"/>
  <c r="CZ1856" i="7"/>
  <c r="AV1856" i="7" s="1"/>
  <c r="DI1856" i="7"/>
  <c r="BE1856" i="7" s="1"/>
  <c r="CC1856" i="7"/>
  <c r="Y1856" i="7" s="1"/>
  <c r="D1856" i="7"/>
  <c r="CA1847" i="7"/>
  <c r="CH1752" i="7"/>
  <c r="AD1752" i="7" s="1"/>
  <c r="CG1752" i="7"/>
  <c r="AC1752" i="7" s="1"/>
  <c r="CC1779" i="7"/>
  <c r="BX1779" i="7"/>
  <c r="CF1639" i="7"/>
  <c r="AB1639" i="7" s="1"/>
  <c r="BX1639" i="7"/>
  <c r="T1639" i="7" s="1"/>
  <c r="CZ1488" i="7"/>
  <c r="AV1488" i="7" s="1"/>
  <c r="DC1670" i="7"/>
  <c r="AY1670" i="7" s="1"/>
  <c r="CG1574" i="7"/>
  <c r="AC1574" i="7" s="1"/>
  <c r="I1609" i="7"/>
  <c r="CH1609" i="7"/>
  <c r="DE1631" i="7"/>
  <c r="BA1631" i="7" s="1"/>
  <c r="DD1631" i="7"/>
  <c r="AZ1631" i="7" s="1"/>
  <c r="CZ1631" i="7"/>
  <c r="AV1631" i="7" s="1"/>
  <c r="CH1506" i="7"/>
  <c r="CB688" i="7"/>
  <c r="X688" i="7" s="1"/>
  <c r="CA688" i="7"/>
  <c r="CG2165" i="7"/>
  <c r="AC2165" i="7" s="1"/>
  <c r="CJ2165" i="7"/>
  <c r="BH2270" i="7"/>
  <c r="CG2270" i="7"/>
  <c r="AC2270" i="7" s="1"/>
  <c r="I2127" i="7"/>
  <c r="BX2127" i="7"/>
  <c r="T2127" i="7" s="1"/>
  <c r="CF2127" i="7"/>
  <c r="AB2127" i="7" s="1"/>
  <c r="CA2127" i="7"/>
  <c r="CG2127" i="7"/>
  <c r="AC2127" i="7" s="1"/>
  <c r="BX2011" i="7"/>
  <c r="DE2011" i="7"/>
  <c r="BA2011" i="7" s="1"/>
  <c r="E2026" i="7"/>
  <c r="BH2026" i="7"/>
  <c r="DG1792" i="7"/>
  <c r="BC1792" i="7" s="1"/>
  <c r="CG1674" i="7"/>
  <c r="AC1674" i="7" s="1"/>
  <c r="BH1674" i="7"/>
  <c r="CF1674" i="7" s="1"/>
  <c r="AB1674" i="7" s="1"/>
  <c r="I1912" i="7"/>
  <c r="CF1912" i="7"/>
  <c r="AB1912" i="7" s="1"/>
  <c r="DF1912" i="7"/>
  <c r="BB1912" i="7" s="1"/>
  <c r="DH1912" i="7"/>
  <c r="BD1912" i="7" s="1"/>
  <c r="CE949" i="7"/>
  <c r="AA949" i="7" s="1"/>
  <c r="X205" i="7"/>
  <c r="CD205" i="7"/>
  <c r="Z205" i="7" s="1"/>
  <c r="T390" i="7"/>
  <c r="CF390" i="7"/>
  <c r="AB390" i="7" s="1"/>
  <c r="CL545" i="7"/>
  <c r="AH545" i="7" s="1"/>
  <c r="CB419" i="7"/>
  <c r="X419" i="7" s="1"/>
  <c r="BZ1141" i="7"/>
  <c r="V1141" i="7" s="1"/>
  <c r="CF1141" i="7"/>
  <c r="AB1141" i="7" s="1"/>
  <c r="T1141" i="7"/>
  <c r="CF117" i="7"/>
  <c r="AB117" i="7" s="1"/>
  <c r="T117" i="7"/>
  <c r="BZ117" i="7"/>
  <c r="V117" i="7" s="1"/>
  <c r="DI2125" i="7"/>
  <c r="BE2125" i="7" s="1"/>
  <c r="CC1987" i="7"/>
  <c r="CC2025" i="7"/>
  <c r="Y2025" i="7" s="1"/>
  <c r="CZ1911" i="7"/>
  <c r="AV1911" i="7" s="1"/>
  <c r="CC1833" i="7"/>
  <c r="Y1833" i="7" s="1"/>
  <c r="CG1610" i="7"/>
  <c r="AC1610" i="7" s="1"/>
  <c r="CF1609" i="7"/>
  <c r="AB1609" i="7" s="1"/>
  <c r="DH1571" i="7"/>
  <c r="BD1571" i="7" s="1"/>
  <c r="CC1447" i="7"/>
  <c r="BX1440" i="7"/>
  <c r="T1440" i="7" s="1"/>
  <c r="BX1503" i="7"/>
  <c r="CE1013" i="7"/>
  <c r="AA1013" i="7" s="1"/>
  <c r="CI760" i="7"/>
  <c r="AE760" i="7" s="1"/>
  <c r="CL864" i="7"/>
  <c r="AH864" i="7" s="1"/>
  <c r="D689" i="7"/>
  <c r="CI464" i="7"/>
  <c r="AE464" i="7" s="1"/>
  <c r="BX486" i="7"/>
  <c r="CL486" i="7" s="1"/>
  <c r="AH486" i="7" s="1"/>
  <c r="BX464" i="7"/>
  <c r="CL464" i="7" s="1"/>
  <c r="AH464" i="7" s="1"/>
  <c r="CC512" i="7"/>
  <c r="CD512" i="7" s="1"/>
  <c r="Z512" i="7" s="1"/>
  <c r="CI433" i="7"/>
  <c r="AE433" i="7" s="1"/>
  <c r="CD458" i="7"/>
  <c r="Z458" i="7" s="1"/>
  <c r="CE177" i="7"/>
  <c r="AA177" i="7" s="1"/>
  <c r="CD499" i="7"/>
  <c r="Z499" i="7" s="1"/>
  <c r="CD793" i="7"/>
  <c r="Z793" i="7" s="1"/>
  <c r="CA830" i="7"/>
  <c r="CC830" i="7"/>
  <c r="CK220" i="7"/>
  <c r="AG220" i="7" s="1"/>
  <c r="CI833" i="7"/>
  <c r="CA833" i="7"/>
  <c r="CE833" i="7" s="1"/>
  <c r="AA833" i="7" s="1"/>
  <c r="CD99" i="7"/>
  <c r="Z99" i="7" s="1"/>
  <c r="Y99" i="7"/>
  <c r="DE1117" i="7"/>
  <c r="BA1117" i="7" s="1"/>
  <c r="CB1117" i="7"/>
  <c r="X1117" i="7" s="1"/>
  <c r="DC1117" i="7"/>
  <c r="AY1117" i="7" s="1"/>
  <c r="CC1117" i="7"/>
  <c r="CA1117" i="7"/>
  <c r="DF1117" i="7"/>
  <c r="BB1117" i="7" s="1"/>
  <c r="D418" i="7"/>
  <c r="CH418" i="7"/>
  <c r="BX418" i="7"/>
  <c r="CB418" i="7"/>
  <c r="CJ418" i="7"/>
  <c r="AF418" i="7" s="1"/>
  <c r="CA418" i="7"/>
  <c r="W418" i="7" s="1"/>
  <c r="X956" i="7"/>
  <c r="CD956" i="7"/>
  <c r="Z956" i="7" s="1"/>
  <c r="DD1046" i="7"/>
  <c r="AZ1046" i="7" s="1"/>
  <c r="DC1046" i="7"/>
  <c r="AY1046" i="7" s="1"/>
  <c r="CL392" i="7"/>
  <c r="AH392" i="7" s="1"/>
  <c r="AD392" i="7"/>
  <c r="CJ348" i="7"/>
  <c r="CK348" i="7" s="1"/>
  <c r="AG348" i="7" s="1"/>
  <c r="CI348" i="7"/>
  <c r="AE348" i="7" s="1"/>
  <c r="D348" i="7"/>
  <c r="BX348" i="7"/>
  <c r="CL348" i="7" s="1"/>
  <c r="AH348" i="7" s="1"/>
  <c r="CF214" i="7"/>
  <c r="AB214" i="7" s="1"/>
  <c r="BZ214" i="7"/>
  <c r="V214" i="7" s="1"/>
  <c r="CI327" i="7"/>
  <c r="AE327" i="7" s="1"/>
  <c r="CJ327" i="7"/>
  <c r="D327" i="7"/>
  <c r="CB327" i="7"/>
  <c r="X327" i="7" s="1"/>
  <c r="BX327" i="7"/>
  <c r="CL327" i="7" s="1"/>
  <c r="AH327" i="7" s="1"/>
  <c r="DE1062" i="7"/>
  <c r="BA1062" i="7" s="1"/>
  <c r="CA1062" i="7"/>
  <c r="F1062" i="7"/>
  <c r="DD1062" i="7"/>
  <c r="AZ1062" i="7" s="1"/>
  <c r="DF1062" i="7"/>
  <c r="BB1062" i="7" s="1"/>
  <c r="CC1062" i="7"/>
  <c r="CF2307" i="7"/>
  <c r="AB2307" i="7" s="1"/>
  <c r="CA2228" i="7"/>
  <c r="CG2092" i="7"/>
  <c r="AC2092" i="7" s="1"/>
  <c r="DG2119" i="7"/>
  <c r="BC2119" i="7" s="1"/>
  <c r="DG1630" i="7"/>
  <c r="BC1630" i="7" s="1"/>
  <c r="DC1965" i="7"/>
  <c r="AY1965" i="7" s="1"/>
  <c r="BX1789" i="7"/>
  <c r="CC2006" i="7"/>
  <c r="BX1976" i="7"/>
  <c r="BZ1976" i="7" s="1"/>
  <c r="V1976" i="7" s="1"/>
  <c r="CC2080" i="7"/>
  <c r="BX1948" i="7"/>
  <c r="DF1965" i="7"/>
  <c r="BB1965" i="7" s="1"/>
  <c r="CZ1904" i="7"/>
  <c r="AV1904" i="7" s="1"/>
  <c r="BX1833" i="7"/>
  <c r="CA1750" i="7"/>
  <c r="W1750" i="7" s="1"/>
  <c r="DF1829" i="7"/>
  <c r="BB1829" i="7" s="1"/>
  <c r="DC1758" i="7"/>
  <c r="AY1758" i="7" s="1"/>
  <c r="H23" i="1"/>
  <c r="G7" i="5" s="1"/>
  <c r="H22" i="1"/>
  <c r="G6" i="5" s="1"/>
  <c r="CG1587" i="7"/>
  <c r="AC1587" i="7" s="1"/>
  <c r="DI1708" i="7"/>
  <c r="BE1708" i="7" s="1"/>
  <c r="DG1595" i="7"/>
  <c r="BC1595" i="7" s="1"/>
  <c r="DI1631" i="7"/>
  <c r="BE1631" i="7" s="1"/>
  <c r="CG1499" i="7"/>
  <c r="AC1499" i="7" s="1"/>
  <c r="CA1503" i="7"/>
  <c r="CB1503" i="7" s="1"/>
  <c r="X1503" i="7" s="1"/>
  <c r="CE869" i="7"/>
  <c r="AA869" i="7" s="1"/>
  <c r="DF1241" i="7"/>
  <c r="BB1241" i="7" s="1"/>
  <c r="CB1146" i="7"/>
  <c r="X1146" i="7" s="1"/>
  <c r="CC1167" i="7"/>
  <c r="CD1167" i="7" s="1"/>
  <c r="Z1167" i="7" s="1"/>
  <c r="CZ1152" i="7"/>
  <c r="AV1152" i="7" s="1"/>
  <c r="CA760" i="7"/>
  <c r="CE760" i="7" s="1"/>
  <c r="AA760" i="7" s="1"/>
  <c r="BX760" i="7"/>
  <c r="CA552" i="7"/>
  <c r="W552" i="7" s="1"/>
  <c r="CE111" i="7"/>
  <c r="AA111" i="7" s="1"/>
  <c r="CH512" i="7"/>
  <c r="CK454" i="7"/>
  <c r="AG454" i="7" s="1"/>
  <c r="I1974" i="7"/>
  <c r="DC1974" i="7"/>
  <c r="AY1974" i="7" s="1"/>
  <c r="CZ1891" i="7"/>
  <c r="AV1891" i="7" s="1"/>
  <c r="X94" i="7"/>
  <c r="CD94" i="7"/>
  <c r="Z94" i="7" s="1"/>
  <c r="BZ387" i="7"/>
  <c r="V387" i="7" s="1"/>
  <c r="T387" i="7"/>
  <c r="I1622" i="7"/>
  <c r="CF1622" i="7"/>
  <c r="AB1622" i="7" s="1"/>
  <c r="CC831" i="7"/>
  <c r="CB831" i="7"/>
  <c r="X831" i="7" s="1"/>
  <c r="CA831" i="7"/>
  <c r="W831" i="7" s="1"/>
  <c r="CJ775" i="7"/>
  <c r="AF775" i="7" s="1"/>
  <c r="CB775" i="7"/>
  <c r="X775" i="7" s="1"/>
  <c r="CC775" i="7"/>
  <c r="CA775" i="7"/>
  <c r="W775" i="7" s="1"/>
  <c r="BX281" i="7"/>
  <c r="CL281" i="7" s="1"/>
  <c r="AH281" i="7" s="1"/>
  <c r="CI281" i="7"/>
  <c r="AE281" i="7" s="1"/>
  <c r="F926" i="7"/>
  <c r="CZ926" i="7"/>
  <c r="AV926" i="7" s="1"/>
  <c r="CZ1787" i="7"/>
  <c r="AV1787" i="7" s="1"/>
  <c r="BX1387" i="7"/>
  <c r="BX1397" i="7"/>
  <c r="T1397" i="7" s="1"/>
  <c r="CE822" i="7"/>
  <c r="AA822" i="7" s="1"/>
  <c r="CE829" i="7"/>
  <c r="AA829" i="7" s="1"/>
  <c r="CE950" i="7"/>
  <c r="AA950" i="7" s="1"/>
  <c r="CB736" i="7"/>
  <c r="CE617" i="7"/>
  <c r="AA617" i="7" s="1"/>
  <c r="CK413" i="7"/>
  <c r="AG413" i="7" s="1"/>
  <c r="X2373" i="7"/>
  <c r="CD2373" i="7"/>
  <c r="Z2373" i="7" s="1"/>
  <c r="DI1794" i="7"/>
  <c r="BE1794" i="7" s="1"/>
  <c r="Y1245" i="7"/>
  <c r="CD1245" i="7"/>
  <c r="Z1245" i="7" s="1"/>
  <c r="BX817" i="7"/>
  <c r="CG817" i="7" s="1"/>
  <c r="AC817" i="7" s="1"/>
  <c r="CB817" i="7"/>
  <c r="X817" i="7" s="1"/>
  <c r="CJ464" i="7"/>
  <c r="AF464" i="7" s="1"/>
  <c r="CA464" i="7"/>
  <c r="CJ221" i="7"/>
  <c r="CC221" i="7"/>
  <c r="CB221" i="7"/>
  <c r="X221" i="7" s="1"/>
  <c r="CH221" i="7"/>
  <c r="CL221" i="7" s="1"/>
  <c r="AH221" i="7" s="1"/>
  <c r="W115" i="7"/>
  <c r="CE115" i="7"/>
  <c r="AA115" i="7" s="1"/>
  <c r="M4" i="19"/>
  <c r="O4" i="19" s="1"/>
  <c r="M2" i="19"/>
  <c r="O2" i="19" s="1"/>
  <c r="F20" i="1"/>
  <c r="E2" i="5" s="1"/>
  <c r="CC2176" i="7"/>
  <c r="Y2176" i="7" s="1"/>
  <c r="DG2176" i="7"/>
  <c r="BC2176" i="7" s="1"/>
  <c r="I1773" i="7"/>
  <c r="DG1773" i="7"/>
  <c r="BC1773" i="7" s="1"/>
  <c r="CG1773" i="7"/>
  <c r="AC1773" i="7" s="1"/>
  <c r="DG1898" i="7"/>
  <c r="BC1898" i="7" s="1"/>
  <c r="CF1898" i="7"/>
  <c r="AB1898" i="7" s="1"/>
  <c r="CF1960" i="7"/>
  <c r="AB1960" i="7" s="1"/>
  <c r="F1090" i="7"/>
  <c r="CA1090" i="7"/>
  <c r="CC822" i="7"/>
  <c r="CJ822" i="7"/>
  <c r="CI822" i="7"/>
  <c r="AE822" i="7" s="1"/>
  <c r="BX406" i="7"/>
  <c r="D406" i="7"/>
  <c r="CJ406" i="7"/>
  <c r="AF406" i="7" s="1"/>
  <c r="CH406" i="7"/>
  <c r="CA406" i="7"/>
  <c r="CE406" i="7" s="1"/>
  <c r="AA406" i="7" s="1"/>
  <c r="CB406" i="7"/>
  <c r="X406" i="7" s="1"/>
  <c r="DE1229" i="7"/>
  <c r="BA1229" i="7" s="1"/>
  <c r="CB1229" i="7"/>
  <c r="X1229" i="7" s="1"/>
  <c r="F1229" i="7"/>
  <c r="CZ1229" i="7"/>
  <c r="AV1229" i="7" s="1"/>
  <c r="BX1229" i="7"/>
  <c r="CE1229" i="7" s="1"/>
  <c r="AA1229" i="7" s="1"/>
  <c r="DC1229" i="7"/>
  <c r="AY1229" i="7" s="1"/>
  <c r="CC1229" i="7"/>
  <c r="Y1229" i="7" s="1"/>
  <c r="CC893" i="7"/>
  <c r="DD893" i="7"/>
  <c r="AZ893" i="7" s="1"/>
  <c r="CB893" i="7"/>
  <c r="X893" i="7" s="1"/>
  <c r="DF893" i="7"/>
  <c r="BB893" i="7" s="1"/>
  <c r="CA893" i="7"/>
  <c r="CZ893" i="7"/>
  <c r="AV893" i="7" s="1"/>
  <c r="CH764" i="7"/>
  <c r="CI764" i="7"/>
  <c r="CJ436" i="7"/>
  <c r="CH436" i="7"/>
  <c r="BX436" i="7"/>
  <c r="D436" i="7"/>
  <c r="CC436" i="7"/>
  <c r="CI330" i="7"/>
  <c r="AE330" i="7" s="1"/>
  <c r="CJ330" i="7"/>
  <c r="CK330" i="7" s="1"/>
  <c r="AG330" i="7" s="1"/>
  <c r="D330" i="7"/>
  <c r="CA330" i="7"/>
  <c r="W330" i="7" s="1"/>
  <c r="BX330" i="7"/>
  <c r="CG2139" i="7"/>
  <c r="AC2139" i="7" s="1"/>
  <c r="CJ689" i="7"/>
  <c r="AF689" i="7" s="1"/>
  <c r="BX689" i="7"/>
  <c r="CB464" i="7"/>
  <c r="CB255" i="7"/>
  <c r="X255" i="7" s="1"/>
  <c r="BX255" i="7"/>
  <c r="CA255" i="7"/>
  <c r="CJ467" i="7"/>
  <c r="AF467" i="7" s="1"/>
  <c r="CC467" i="7"/>
  <c r="T556" i="7"/>
  <c r="BZ556" i="7"/>
  <c r="V556" i="7" s="1"/>
  <c r="X2367" i="7"/>
  <c r="CD2367" i="7"/>
  <c r="Z2367" i="7" s="1"/>
  <c r="I4" i="19"/>
  <c r="K4" i="19" s="1"/>
  <c r="I2" i="19"/>
  <c r="K2" i="19" s="1"/>
  <c r="E20" i="1"/>
  <c r="D2" i="5" s="1"/>
  <c r="E18" i="9" s="1"/>
  <c r="DC1940" i="7"/>
  <c r="AY1940" i="7" s="1"/>
  <c r="CZ1940" i="7"/>
  <c r="AV1940" i="7" s="1"/>
  <c r="AE2406" i="7"/>
  <c r="CK2406" i="7"/>
  <c r="AG2406" i="7" s="1"/>
  <c r="E2257" i="7"/>
  <c r="BH2257" i="7"/>
  <c r="CZ2257" i="7" s="1"/>
  <c r="AV2257" i="7" s="1"/>
  <c r="DG1796" i="7"/>
  <c r="BC1796" i="7" s="1"/>
  <c r="CC1150" i="7"/>
  <c r="DE1150" i="7"/>
  <c r="BA1150" i="7" s="1"/>
  <c r="CB1150" i="7"/>
  <c r="X1150" i="7" s="1"/>
  <c r="CA1150" i="7"/>
  <c r="CB764" i="7"/>
  <c r="X764" i="7" s="1"/>
  <c r="BX283" i="7"/>
  <c r="CE283" i="7" s="1"/>
  <c r="AA283" i="7" s="1"/>
  <c r="CI283" i="7"/>
  <c r="AE283" i="7" s="1"/>
  <c r="DD949" i="7"/>
  <c r="AZ949" i="7" s="1"/>
  <c r="CZ949" i="7"/>
  <c r="AV949" i="7" s="1"/>
  <c r="F949" i="7"/>
  <c r="CC949" i="7"/>
  <c r="CB949" i="7"/>
  <c r="X949" i="7" s="1"/>
  <c r="DF949" i="7"/>
  <c r="BB949" i="7" s="1"/>
  <c r="CI246" i="7"/>
  <c r="AE246" i="7" s="1"/>
  <c r="BX2253" i="7"/>
  <c r="DC2215" i="7"/>
  <c r="AY2215" i="7" s="1"/>
  <c r="CA1912" i="7"/>
  <c r="E25" i="1"/>
  <c r="D5" i="5" s="1"/>
  <c r="V3" i="19"/>
  <c r="L3" i="19"/>
  <c r="DF1936" i="7"/>
  <c r="BB1936" i="7" s="1"/>
  <c r="X2418" i="7"/>
  <c r="CD2418" i="7"/>
  <c r="Z2418" i="7" s="1"/>
  <c r="CC1303" i="7"/>
  <c r="F1303" i="7"/>
  <c r="BT1332" i="7"/>
  <c r="P1332" i="7" s="1"/>
  <c r="D1332" i="7"/>
  <c r="CD1260" i="7"/>
  <c r="Z1260" i="7" s="1"/>
  <c r="CZ1796" i="7"/>
  <c r="AV1796" i="7" s="1"/>
  <c r="BX1266" i="7"/>
  <c r="CA1266" i="7"/>
  <c r="DC1266" i="7"/>
  <c r="AY1266" i="7" s="1"/>
  <c r="DD1266" i="7"/>
  <c r="AZ1266" i="7" s="1"/>
  <c r="CZ1800" i="7"/>
  <c r="AV1800" i="7" s="1"/>
  <c r="DC1045" i="7"/>
  <c r="AY1045" i="7" s="1"/>
  <c r="CZ1045" i="7"/>
  <c r="AV1045" i="7" s="1"/>
  <c r="BX1045" i="7"/>
  <c r="DF1045" i="7"/>
  <c r="BB1045" i="7" s="1"/>
  <c r="CC1182" i="7"/>
  <c r="Y1182" i="7" s="1"/>
  <c r="DD1182" i="7"/>
  <c r="AZ1182" i="7" s="1"/>
  <c r="BX395" i="7"/>
  <c r="CH395" i="7"/>
  <c r="CJ395" i="7"/>
  <c r="AF395" i="7" s="1"/>
  <c r="CE210" i="7"/>
  <c r="AA210" i="7" s="1"/>
  <c r="CK247" i="7"/>
  <c r="AG247" i="7" s="1"/>
  <c r="CK231" i="7"/>
  <c r="AG231" i="7" s="1"/>
  <c r="CB249" i="7"/>
  <c r="X249" i="7" s="1"/>
  <c r="CC237" i="7"/>
  <c r="CH262" i="7"/>
  <c r="CK2339" i="7"/>
  <c r="AG2339" i="7" s="1"/>
  <c r="CK2410" i="7"/>
  <c r="AG2410" i="7" s="1"/>
  <c r="CA1826" i="7"/>
  <c r="CE925" i="7"/>
  <c r="AA925" i="7" s="1"/>
  <c r="CD1053" i="7"/>
  <c r="Z1053" i="7" s="1"/>
  <c r="CA808" i="7"/>
  <c r="W808" i="7" s="1"/>
  <c r="CB815" i="7"/>
  <c r="X815" i="7" s="1"/>
  <c r="CB423" i="7"/>
  <c r="X423" i="7" s="1"/>
  <c r="CE116" i="7"/>
  <c r="AA116" i="7" s="1"/>
  <c r="DC1944" i="7"/>
  <c r="AY1944" i="7" s="1"/>
  <c r="CC823" i="7"/>
  <c r="CJ823" i="7"/>
  <c r="CI823" i="7"/>
  <c r="AE823" i="7" s="1"/>
  <c r="CB823" i="7"/>
  <c r="X823" i="7" s="1"/>
  <c r="CA823" i="7"/>
  <c r="W823" i="7" s="1"/>
  <c r="CI799" i="7"/>
  <c r="AE799" i="7" s="1"/>
  <c r="CB799" i="7"/>
  <c r="X799" i="7" s="1"/>
  <c r="CJ799" i="7"/>
  <c r="CC799" i="7"/>
  <c r="CF1908" i="7"/>
  <c r="AB1908" i="7" s="1"/>
  <c r="DD1006" i="7"/>
  <c r="AZ1006" i="7" s="1"/>
  <c r="DC1006" i="7"/>
  <c r="AY1006" i="7" s="1"/>
  <c r="CC1101" i="7"/>
  <c r="Y1101" i="7" s="1"/>
  <c r="CA1101" i="7"/>
  <c r="DD1212" i="7"/>
  <c r="AZ1212" i="7" s="1"/>
  <c r="DF1212" i="7"/>
  <c r="BB1212" i="7" s="1"/>
  <c r="CA1212" i="7"/>
  <c r="F1002" i="7"/>
  <c r="DD1002" i="7"/>
  <c r="AZ1002" i="7" s="1"/>
  <c r="CA1002" i="7"/>
  <c r="BX1002" i="7"/>
  <c r="X2338" i="7"/>
  <c r="CD2338" i="7"/>
  <c r="Z2338" i="7" s="1"/>
  <c r="DE1037" i="7"/>
  <c r="BA1037" i="7" s="1"/>
  <c r="CA1037" i="7"/>
  <c r="CZ1037" i="7"/>
  <c r="AV1037" i="7" s="1"/>
  <c r="DF1037" i="7"/>
  <c r="BB1037" i="7" s="1"/>
  <c r="CB1037" i="7"/>
  <c r="F1037" i="7"/>
  <c r="CK2414" i="7"/>
  <c r="AG2414" i="7" s="1"/>
  <c r="DC2253" i="7"/>
  <c r="AY2253" i="7" s="1"/>
  <c r="CE1061" i="7"/>
  <c r="AA1061" i="7" s="1"/>
  <c r="CB808" i="7"/>
  <c r="X808" i="7" s="1"/>
  <c r="CB431" i="7"/>
  <c r="X431" i="7" s="1"/>
  <c r="CC496" i="7"/>
  <c r="CI802" i="7"/>
  <c r="AE802" i="7" s="1"/>
  <c r="CH802" i="7"/>
  <c r="AD802" i="7" s="1"/>
  <c r="CC802" i="7"/>
  <c r="Y802" i="7" s="1"/>
  <c r="CZ1269" i="7"/>
  <c r="AV1269" i="7" s="1"/>
  <c r="BX1269" i="7"/>
  <c r="F1269" i="7"/>
  <c r="DC1269" i="7"/>
  <c r="AY1269" i="7" s="1"/>
  <c r="DF1269" i="7"/>
  <c r="BB1269" i="7" s="1"/>
  <c r="CZ2296" i="7"/>
  <c r="AV2296" i="7" s="1"/>
  <c r="DG1908" i="7"/>
  <c r="BC1908" i="7" s="1"/>
  <c r="BT1324" i="7"/>
  <c r="P1324" i="7" s="1"/>
  <c r="D1324" i="7"/>
  <c r="CA1055" i="7"/>
  <c r="DE1055" i="7"/>
  <c r="BA1055" i="7" s="1"/>
  <c r="DD1055" i="7"/>
  <c r="AZ1055" i="7" s="1"/>
  <c r="CB1055" i="7"/>
  <c r="X1055" i="7" s="1"/>
  <c r="CC918" i="7"/>
  <c r="Y918" i="7" s="1"/>
  <c r="F918" i="7"/>
  <c r="CC767" i="7"/>
  <c r="BZ92" i="7"/>
  <c r="V92" i="7" s="1"/>
  <c r="CF92" i="7"/>
  <c r="AB92" i="7" s="1"/>
  <c r="T92" i="7"/>
  <c r="CL385" i="7"/>
  <c r="AH385" i="7" s="1"/>
  <c r="M3" i="19"/>
  <c r="O3" i="19" s="1"/>
  <c r="F21" i="1"/>
  <c r="E3" i="5" s="1"/>
  <c r="CD1061" i="7"/>
  <c r="Z1061" i="7" s="1"/>
  <c r="BH2294" i="7"/>
  <c r="E2294" i="7"/>
  <c r="BT1336" i="7"/>
  <c r="P1336" i="7" s="1"/>
  <c r="D1336" i="7"/>
  <c r="CB1281" i="7"/>
  <c r="X1281" i="7" s="1"/>
  <c r="CA1281" i="7"/>
  <c r="W1281" i="7" s="1"/>
  <c r="D400" i="7"/>
  <c r="CJ400" i="7"/>
  <c r="BX400" i="7"/>
  <c r="CB400" i="7"/>
  <c r="X400" i="7" s="1"/>
  <c r="CA974" i="7"/>
  <c r="DC974" i="7"/>
  <c r="AY974" i="7" s="1"/>
  <c r="DD974" i="7"/>
  <c r="AZ974" i="7" s="1"/>
  <c r="F974" i="7"/>
  <c r="DF974" i="7"/>
  <c r="BB974" i="7" s="1"/>
  <c r="CH414" i="7"/>
  <c r="BX414" i="7"/>
  <c r="E26" i="9"/>
  <c r="E25" i="9"/>
  <c r="D74" i="8"/>
  <c r="D55" i="8"/>
  <c r="D54" i="8"/>
  <c r="D56" i="8"/>
  <c r="D70" i="8"/>
  <c r="D69" i="8"/>
  <c r="D52" i="8"/>
  <c r="D71" i="8"/>
  <c r="D53" i="8"/>
  <c r="D73" i="8"/>
  <c r="CA2297" i="7"/>
  <c r="W2297" i="7" s="1"/>
  <c r="BX2297" i="7"/>
  <c r="DI2051" i="7"/>
  <c r="BE2051" i="7" s="1"/>
  <c r="CJ2051" i="7"/>
  <c r="CJ2307" i="7"/>
  <c r="CJ2282" i="7"/>
  <c r="AF2282" i="7" s="1"/>
  <c r="CJ2198" i="7"/>
  <c r="AF2198" i="7" s="1"/>
  <c r="CH2198" i="7"/>
  <c r="CC2198" i="7"/>
  <c r="CJ2266" i="7"/>
  <c r="AF2266" i="7" s="1"/>
  <c r="DC2266" i="7"/>
  <c r="AY2266" i="7" s="1"/>
  <c r="I2186" i="7"/>
  <c r="CG2186" i="7"/>
  <c r="AC2186" i="7" s="1"/>
  <c r="CG2285" i="7"/>
  <c r="AC2285" i="7" s="1"/>
  <c r="DD2141" i="7"/>
  <c r="AZ2141" i="7" s="1"/>
  <c r="DE2141" i="7"/>
  <c r="BA2141" i="7" s="1"/>
  <c r="CJ2141" i="7"/>
  <c r="CA2141" i="7"/>
  <c r="CB2141" i="7" s="1"/>
  <c r="X2141" i="7" s="1"/>
  <c r="DG2141" i="7"/>
  <c r="BC2141" i="7" s="1"/>
  <c r="BX2141" i="7"/>
  <c r="CZ2139" i="7"/>
  <c r="AV2139" i="7" s="1"/>
  <c r="DC2139" i="7"/>
  <c r="AY2139" i="7" s="1"/>
  <c r="CG2141" i="7"/>
  <c r="AC2141" i="7" s="1"/>
  <c r="CH2120" i="7"/>
  <c r="CJ2084" i="7"/>
  <c r="AF2084" i="7" s="1"/>
  <c r="CF2084" i="7"/>
  <c r="AB2084" i="7" s="1"/>
  <c r="CA2084" i="7"/>
  <c r="BX2084" i="7"/>
  <c r="I1707" i="7"/>
  <c r="CG1707" i="7"/>
  <c r="AC1707" i="7" s="1"/>
  <c r="DI1795" i="7"/>
  <c r="BE1795" i="7" s="1"/>
  <c r="BX1795" i="7"/>
  <c r="BZ1795" i="7" s="1"/>
  <c r="V1795" i="7" s="1"/>
  <c r="CA1795" i="7"/>
  <c r="BH1692" i="7"/>
  <c r="CH1692" i="7" s="1"/>
  <c r="DG1795" i="7"/>
  <c r="BC1795" i="7" s="1"/>
  <c r="I1803" i="7"/>
  <c r="DF1803" i="7"/>
  <c r="BB1803" i="7" s="1"/>
  <c r="DI1803" i="7"/>
  <c r="BE1803" i="7" s="1"/>
  <c r="DE1803" i="7"/>
  <c r="BA1803" i="7" s="1"/>
  <c r="CC1803" i="7"/>
  <c r="DD1803" i="7"/>
  <c r="AZ1803" i="7" s="1"/>
  <c r="DC1803" i="7"/>
  <c r="AY1803" i="7" s="1"/>
  <c r="CC1802" i="7"/>
  <c r="CF1802" i="7"/>
  <c r="AB1802" i="7" s="1"/>
  <c r="I1797" i="7"/>
  <c r="CC1797" i="7"/>
  <c r="DI1797" i="7"/>
  <c r="BE1797" i="7" s="1"/>
  <c r="CA1815" i="7"/>
  <c r="W1815" i="7" s="1"/>
  <c r="CF1815" i="7"/>
  <c r="AB1815" i="7" s="1"/>
  <c r="CC1815" i="7"/>
  <c r="Y1815" i="7" s="1"/>
  <c r="BX1815" i="7"/>
  <c r="CZ1767" i="7"/>
  <c r="AV1767" i="7" s="1"/>
  <c r="CC1767" i="7"/>
  <c r="I1807" i="7"/>
  <c r="DI1807" i="7"/>
  <c r="BE1807" i="7" s="1"/>
  <c r="DE1807" i="7"/>
  <c r="BA1807" i="7" s="1"/>
  <c r="DF1807" i="7"/>
  <c r="BB1807" i="7" s="1"/>
  <c r="CA1807" i="7"/>
  <c r="CB1807" i="7" s="1"/>
  <c r="X1807" i="7" s="1"/>
  <c r="BX1807" i="7"/>
  <c r="DH1807" i="7"/>
  <c r="BD1807" i="7" s="1"/>
  <c r="CZ1712" i="7"/>
  <c r="AV1712" i="7" s="1"/>
  <c r="CF1712" i="7"/>
  <c r="AB1712" i="7" s="1"/>
  <c r="CH1712" i="7"/>
  <c r="DH1455" i="7"/>
  <c r="BD1455" i="7" s="1"/>
  <c r="DF1455" i="7"/>
  <c r="BB1455" i="7" s="1"/>
  <c r="CC1455" i="7"/>
  <c r="Y1455" i="7" s="1"/>
  <c r="DE1455" i="7"/>
  <c r="BA1455" i="7" s="1"/>
  <c r="CA1455" i="7"/>
  <c r="BX1455" i="7"/>
  <c r="BZ1455" i="7" s="1"/>
  <c r="V1455" i="7" s="1"/>
  <c r="DD1455" i="7"/>
  <c r="AZ1455" i="7" s="1"/>
  <c r="CF1455" i="7"/>
  <c r="AB1455" i="7" s="1"/>
  <c r="DG1651" i="7"/>
  <c r="BC1651" i="7" s="1"/>
  <c r="DE1651" i="7"/>
  <c r="BA1651" i="7" s="1"/>
  <c r="CF1651" i="7"/>
  <c r="AB1651" i="7" s="1"/>
  <c r="CC1651" i="7"/>
  <c r="Y1651" i="7" s="1"/>
  <c r="CA1651" i="7"/>
  <c r="CG1555" i="7"/>
  <c r="AC1555" i="7" s="1"/>
  <c r="BH1555" i="7"/>
  <c r="DG1435" i="7"/>
  <c r="BC1435" i="7" s="1"/>
  <c r="DH1435" i="7"/>
  <c r="BD1435" i="7" s="1"/>
  <c r="DD1435" i="7"/>
  <c r="AZ1435" i="7" s="1"/>
  <c r="BX1454" i="7"/>
  <c r="CZ1454" i="7"/>
  <c r="AV1454" i="7" s="1"/>
  <c r="CA680" i="7"/>
  <c r="W680" i="7" s="1"/>
  <c r="CC680" i="7"/>
  <c r="CD680" i="7" s="1"/>
  <c r="Z680" i="7" s="1"/>
  <c r="CB680" i="7"/>
  <c r="X680" i="7" s="1"/>
  <c r="X1101" i="7"/>
  <c r="DE912" i="7"/>
  <c r="BA912" i="7" s="1"/>
  <c r="CZ912" i="7"/>
  <c r="AV912" i="7" s="1"/>
  <c r="BX912" i="7"/>
  <c r="CC912" i="7"/>
  <c r="CB912" i="7"/>
  <c r="X912" i="7" s="1"/>
  <c r="DD912" i="7"/>
  <c r="AZ912" i="7" s="1"/>
  <c r="CA912" i="7"/>
  <c r="DC912" i="7"/>
  <c r="AY912" i="7" s="1"/>
  <c r="F912" i="7"/>
  <c r="DF912" i="7"/>
  <c r="BB912" i="7" s="1"/>
  <c r="CA891" i="7"/>
  <c r="W891" i="7" s="1"/>
  <c r="BX891" i="7"/>
  <c r="DE891" i="7"/>
  <c r="BA891" i="7" s="1"/>
  <c r="CB891" i="7"/>
  <c r="X891" i="7" s="1"/>
  <c r="DD891" i="7"/>
  <c r="AZ891" i="7" s="1"/>
  <c r="F891" i="7"/>
  <c r="DF891" i="7"/>
  <c r="BB891" i="7" s="1"/>
  <c r="DC891" i="7"/>
  <c r="AY891" i="7" s="1"/>
  <c r="CZ891" i="7"/>
  <c r="AV891" i="7" s="1"/>
  <c r="CD429" i="7"/>
  <c r="Z429" i="7" s="1"/>
  <c r="Y429" i="7"/>
  <c r="CF396" i="7"/>
  <c r="AB396" i="7" s="1"/>
  <c r="T396" i="7"/>
  <c r="BZ396" i="7"/>
  <c r="V396" i="7" s="1"/>
  <c r="CL396" i="7"/>
  <c r="AH396" i="7" s="1"/>
  <c r="CG396" i="7"/>
  <c r="AC396" i="7" s="1"/>
  <c r="CF209" i="7"/>
  <c r="AB209" i="7" s="1"/>
  <c r="T209" i="7"/>
  <c r="CE209" i="7"/>
  <c r="AA209" i="7" s="1"/>
  <c r="Y158" i="7"/>
  <c r="CD158" i="7"/>
  <c r="Z158" i="7" s="1"/>
  <c r="CK2435" i="7"/>
  <c r="AG2435" i="7" s="1"/>
  <c r="BH2317" i="7"/>
  <c r="BH2283" i="7"/>
  <c r="CJ2283" i="7" s="1"/>
  <c r="BH2250" i="7"/>
  <c r="DG2250" i="7" s="1"/>
  <c r="BC2250" i="7" s="1"/>
  <c r="CG2312" i="7"/>
  <c r="AC2312" i="7" s="1"/>
  <c r="CH2214" i="7"/>
  <c r="CI2214" i="7" s="1"/>
  <c r="AE2214" i="7" s="1"/>
  <c r="CJ2214" i="7"/>
  <c r="AF2214" i="7" s="1"/>
  <c r="CZ2214" i="7"/>
  <c r="AV2214" i="7" s="1"/>
  <c r="DC2214" i="7"/>
  <c r="AY2214" i="7" s="1"/>
  <c r="BX2243" i="7"/>
  <c r="BZ2243" i="7" s="1"/>
  <c r="V2243" i="7" s="1"/>
  <c r="DC2243" i="7"/>
  <c r="AY2243" i="7" s="1"/>
  <c r="CJ2243" i="7"/>
  <c r="AF2243" i="7" s="1"/>
  <c r="DH2243" i="7"/>
  <c r="BD2243" i="7" s="1"/>
  <c r="CH2194" i="7"/>
  <c r="CZ2194" i="7"/>
  <c r="AV2194" i="7" s="1"/>
  <c r="CH2070" i="7"/>
  <c r="DH2070" i="7"/>
  <c r="BD2070" i="7" s="1"/>
  <c r="DF2070" i="7"/>
  <c r="BB2070" i="7" s="1"/>
  <c r="CJ2070" i="7"/>
  <c r="BX2186" i="7"/>
  <c r="DC2261" i="7"/>
  <c r="AY2261" i="7" s="1"/>
  <c r="CG2234" i="7"/>
  <c r="AC2234" i="7" s="1"/>
  <c r="BH2144" i="7"/>
  <c r="CJ2144" i="7" s="1"/>
  <c r="CF2246" i="7"/>
  <c r="AB2246" i="7" s="1"/>
  <c r="CA2204" i="7"/>
  <c r="CH2141" i="7"/>
  <c r="CZ2120" i="7"/>
  <c r="AV2120" i="7" s="1"/>
  <c r="CH2139" i="7"/>
  <c r="AD2139" i="7" s="1"/>
  <c r="CG2126" i="7"/>
  <c r="AC2126" i="7" s="1"/>
  <c r="BH2126" i="7"/>
  <c r="DC2051" i="7"/>
  <c r="AY2051" i="7" s="1"/>
  <c r="DC2167" i="7"/>
  <c r="AY2167" i="7" s="1"/>
  <c r="I1875" i="7"/>
  <c r="DF1875" i="7"/>
  <c r="BB1875" i="7" s="1"/>
  <c r="DC1875" i="7"/>
  <c r="AY1875" i="7" s="1"/>
  <c r="CA1875" i="7"/>
  <c r="W1875" i="7" s="1"/>
  <c r="DE1875" i="7"/>
  <c r="BA1875" i="7" s="1"/>
  <c r="CZ1794" i="7"/>
  <c r="AV1794" i="7" s="1"/>
  <c r="BX1836" i="7"/>
  <c r="BZ1836" i="7" s="1"/>
  <c r="V1836" i="7" s="1"/>
  <c r="CA1947" i="7"/>
  <c r="W1947" i="7" s="1"/>
  <c r="CF1981" i="7"/>
  <c r="AB1981" i="7" s="1"/>
  <c r="BX1981" i="7"/>
  <c r="T1981" i="7" s="1"/>
  <c r="CC2009" i="7"/>
  <c r="CF2009" i="7"/>
  <c r="AB2009" i="7" s="1"/>
  <c r="CH2133" i="7"/>
  <c r="CI2133" i="7" s="1"/>
  <c r="I1957" i="7"/>
  <c r="DH1957" i="7"/>
  <c r="BD1957" i="7" s="1"/>
  <c r="CA1957" i="7"/>
  <c r="CB1957" i="7" s="1"/>
  <c r="X1957" i="7" s="1"/>
  <c r="BX1813" i="7"/>
  <c r="BZ1813" i="7" s="1"/>
  <c r="V1813" i="7" s="1"/>
  <c r="CA1813" i="7"/>
  <c r="CB1813" i="7" s="1"/>
  <c r="X1813" i="7" s="1"/>
  <c r="DI1813" i="7"/>
  <c r="BE1813" i="7" s="1"/>
  <c r="CA1948" i="7"/>
  <c r="CE1948" i="7" s="1"/>
  <c r="AA1948" i="7" s="1"/>
  <c r="DF1957" i="7"/>
  <c r="BB1957" i="7" s="1"/>
  <c r="CA1904" i="7"/>
  <c r="W1904" i="7" s="1"/>
  <c r="CC1904" i="7"/>
  <c r="CC1905" i="7"/>
  <c r="Y1905" i="7" s="1"/>
  <c r="CA1767" i="7"/>
  <c r="W1767" i="7" s="1"/>
  <c r="CF1449" i="7"/>
  <c r="AB1449" i="7" s="1"/>
  <c r="CA1449" i="7"/>
  <c r="DD1449" i="7"/>
  <c r="AZ1449" i="7" s="1"/>
  <c r="CC1449" i="7"/>
  <c r="DC1449" i="7"/>
  <c r="AY1449" i="7" s="1"/>
  <c r="DI1449" i="7"/>
  <c r="BE1449" i="7" s="1"/>
  <c r="DE1449" i="7"/>
  <c r="BA1449" i="7" s="1"/>
  <c r="DG1449" i="7"/>
  <c r="BC1449" i="7" s="1"/>
  <c r="BX1562" i="7"/>
  <c r="CH1562" i="7"/>
  <c r="CC1562" i="7"/>
  <c r="Y1562" i="7" s="1"/>
  <c r="CA1562" i="7"/>
  <c r="BX1651" i="7"/>
  <c r="BZ1651" i="7" s="1"/>
  <c r="V1651" i="7" s="1"/>
  <c r="CZ1563" i="7"/>
  <c r="AV1563" i="7" s="1"/>
  <c r="BX1563" i="7"/>
  <c r="T1563" i="7" s="1"/>
  <c r="CF1437" i="7"/>
  <c r="AB1437" i="7" s="1"/>
  <c r="CC1437" i="7"/>
  <c r="Y1437" i="7" s="1"/>
  <c r="CZ1437" i="7"/>
  <c r="AV1437" i="7" s="1"/>
  <c r="BX1398" i="7"/>
  <c r="CJ1398" i="7"/>
  <c r="BH2175" i="7"/>
  <c r="CH2175" i="7"/>
  <c r="E2175" i="7"/>
  <c r="CB2253" i="7"/>
  <c r="X2253" i="7" s="1"/>
  <c r="W2253" i="7"/>
  <c r="DH1866" i="7"/>
  <c r="BD1866" i="7" s="1"/>
  <c r="DG1866" i="7"/>
  <c r="BC1866" i="7" s="1"/>
  <c r="CF1866" i="7"/>
  <c r="AB1866" i="7" s="1"/>
  <c r="DF1866" i="7"/>
  <c r="BB1866" i="7" s="1"/>
  <c r="CZ1866" i="7"/>
  <c r="AV1866" i="7" s="1"/>
  <c r="DE1866" i="7"/>
  <c r="BA1866" i="7" s="1"/>
  <c r="DD1866" i="7"/>
  <c r="AZ1866" i="7" s="1"/>
  <c r="BX1866" i="7"/>
  <c r="DI1866" i="7"/>
  <c r="BE1866" i="7" s="1"/>
  <c r="CC1866" i="7"/>
  <c r="Y1866" i="7" s="1"/>
  <c r="DH2086" i="7"/>
  <c r="BD2086" i="7" s="1"/>
  <c r="CA2086" i="7"/>
  <c r="BX2086" i="7"/>
  <c r="DG2086" i="7"/>
  <c r="BC2086" i="7" s="1"/>
  <c r="X743" i="7"/>
  <c r="CD743" i="7"/>
  <c r="Z743" i="7" s="1"/>
  <c r="CZ930" i="7"/>
  <c r="AV930" i="7" s="1"/>
  <c r="CA930" i="7"/>
  <c r="F930" i="7"/>
  <c r="CB930" i="7"/>
  <c r="DD930" i="7"/>
  <c r="AZ930" i="7" s="1"/>
  <c r="BX930" i="7"/>
  <c r="DC930" i="7"/>
  <c r="AY930" i="7" s="1"/>
  <c r="CC930" i="7"/>
  <c r="DF930" i="7"/>
  <c r="BB930" i="7" s="1"/>
  <c r="DE930" i="7"/>
  <c r="BA930" i="7" s="1"/>
  <c r="Y790" i="7"/>
  <c r="CL537" i="7"/>
  <c r="AH537" i="7" s="1"/>
  <c r="AD537" i="7"/>
  <c r="X497" i="7"/>
  <c r="CD497" i="7"/>
  <c r="Z497" i="7" s="1"/>
  <c r="Y450" i="7"/>
  <c r="CD450" i="7"/>
  <c r="Z450" i="7" s="1"/>
  <c r="CE388" i="7"/>
  <c r="AA388" i="7" s="1"/>
  <c r="W388" i="7"/>
  <c r="CJ477" i="7"/>
  <c r="AF477" i="7" s="1"/>
  <c r="CB477" i="7"/>
  <c r="X477" i="7" s="1"/>
  <c r="CC477" i="7"/>
  <c r="CI477" i="7"/>
  <c r="AE477" i="7" s="1"/>
  <c r="D477" i="7"/>
  <c r="CH477" i="7"/>
  <c r="CL477" i="7" s="1"/>
  <c r="AH477" i="7" s="1"/>
  <c r="CA477" i="7"/>
  <c r="Y475" i="7"/>
  <c r="I2188" i="7"/>
  <c r="DD2188" i="7"/>
  <c r="AZ2188" i="7" s="1"/>
  <c r="CG2212" i="7"/>
  <c r="AC2212" i="7" s="1"/>
  <c r="BH2212" i="7"/>
  <c r="I2299" i="7"/>
  <c r="DC2299" i="7"/>
  <c r="AY2299" i="7" s="1"/>
  <c r="CJ2299" i="7"/>
  <c r="AF2299" i="7" s="1"/>
  <c r="CH2299" i="7"/>
  <c r="AD2299" i="7" s="1"/>
  <c r="DH2061" i="7"/>
  <c r="BD2061" i="7" s="1"/>
  <c r="CH2061" i="7"/>
  <c r="CJ2061" i="7"/>
  <c r="AF2061" i="7" s="1"/>
  <c r="DD2061" i="7"/>
  <c r="AZ2061" i="7" s="1"/>
  <c r="I1984" i="7"/>
  <c r="CC1984" i="7"/>
  <c r="Y1984" i="7" s="1"/>
  <c r="CC1992" i="7"/>
  <c r="CZ1992" i="7"/>
  <c r="AV1992" i="7" s="1"/>
  <c r="CA1992" i="7"/>
  <c r="CB1992" i="7" s="1"/>
  <c r="X1992" i="7" s="1"/>
  <c r="I1900" i="7"/>
  <c r="CC1900" i="7"/>
  <c r="Y1900" i="7" s="1"/>
  <c r="D1955" i="7"/>
  <c r="CZ1955" i="7"/>
  <c r="AV1955" i="7" s="1"/>
  <c r="W1792" i="7"/>
  <c r="I2111" i="7"/>
  <c r="CJ2111" i="7"/>
  <c r="CH2047" i="7"/>
  <c r="AD2047" i="7" s="1"/>
  <c r="DC2047" i="7"/>
  <c r="AY2047" i="7" s="1"/>
  <c r="I2279" i="7"/>
  <c r="CA2279" i="7"/>
  <c r="CB2279" i="7" s="1"/>
  <c r="X2279" i="7" s="1"/>
  <c r="DF2141" i="7"/>
  <c r="BB2141" i="7" s="1"/>
  <c r="X2015" i="7"/>
  <c r="CD2015" i="7"/>
  <c r="Z2015" i="7" s="1"/>
  <c r="BX1652" i="7"/>
  <c r="T1652" i="7" s="1"/>
  <c r="CC1652" i="7"/>
  <c r="Y1652" i="7" s="1"/>
  <c r="BX2261" i="7"/>
  <c r="BH2162" i="7"/>
  <c r="DE2162" i="7" s="1"/>
  <c r="BA2162" i="7" s="1"/>
  <c r="CH2184" i="7"/>
  <c r="AD2184" i="7" s="1"/>
  <c r="I2301" i="7"/>
  <c r="CG2301" i="7"/>
  <c r="AC2301" i="7" s="1"/>
  <c r="CJ2276" i="7"/>
  <c r="CJ2247" i="7"/>
  <c r="BX2302" i="7"/>
  <c r="BX2174" i="7"/>
  <c r="DG2188" i="7"/>
  <c r="BC2188" i="7" s="1"/>
  <c r="CZ2158" i="7"/>
  <c r="AV2158" i="7" s="1"/>
  <c r="CJ2032" i="7"/>
  <c r="AF2032" i="7" s="1"/>
  <c r="CJ2088" i="7"/>
  <c r="AF2088" i="7" s="1"/>
  <c r="CF1768" i="7"/>
  <c r="AB1768" i="7" s="1"/>
  <c r="CJ1738" i="7"/>
  <c r="CH1738" i="7"/>
  <c r="CI1738" i="7" s="1"/>
  <c r="AE1738" i="7" s="1"/>
  <c r="CZ1738" i="7"/>
  <c r="AV1738" i="7" s="1"/>
  <c r="CF1738" i="7"/>
  <c r="AB1738" i="7" s="1"/>
  <c r="CH1675" i="7"/>
  <c r="CI1675" i="7" s="1"/>
  <c r="AE1675" i="7" s="1"/>
  <c r="DF1627" i="7"/>
  <c r="BB1627" i="7" s="1"/>
  <c r="CF1627" i="7"/>
  <c r="AB1627" i="7" s="1"/>
  <c r="BX1955" i="7"/>
  <c r="DG2061" i="7"/>
  <c r="BC2061" i="7" s="1"/>
  <c r="BX1941" i="7"/>
  <c r="CC1941" i="7"/>
  <c r="DG1941" i="7"/>
  <c r="BC1941" i="7" s="1"/>
  <c r="CA1941" i="7"/>
  <c r="CE1941" i="7" s="1"/>
  <c r="AA1941" i="7" s="1"/>
  <c r="CH1734" i="7"/>
  <c r="AD1734" i="7" s="1"/>
  <c r="DC1734" i="7"/>
  <c r="AY1734" i="7" s="1"/>
  <c r="CA1734" i="7"/>
  <c r="CZ1734" i="7"/>
  <c r="AV1734" i="7" s="1"/>
  <c r="DC1603" i="7"/>
  <c r="AY1603" i="7" s="1"/>
  <c r="CA1603" i="7"/>
  <c r="CB1603" i="7" s="1"/>
  <c r="X1603" i="7" s="1"/>
  <c r="DD1603" i="7"/>
  <c r="AZ1603" i="7" s="1"/>
  <c r="DE1603" i="7"/>
  <c r="BA1603" i="7" s="1"/>
  <c r="CZ2069" i="7"/>
  <c r="AV2069" i="7" s="1"/>
  <c r="CZ1929" i="7"/>
  <c r="AV1929" i="7" s="1"/>
  <c r="DC1910" i="7"/>
  <c r="AY1910" i="7" s="1"/>
  <c r="CC1910" i="7"/>
  <c r="Y1910" i="7" s="1"/>
  <c r="CA1910" i="7"/>
  <c r="I1929" i="7"/>
  <c r="CA1929" i="7"/>
  <c r="W1929" i="7" s="1"/>
  <c r="CF1967" i="7"/>
  <c r="AB1967" i="7" s="1"/>
  <c r="I1835" i="7"/>
  <c r="CA1835" i="7"/>
  <c r="W1835" i="7" s="1"/>
  <c r="CA1879" i="7"/>
  <c r="BX1879" i="7"/>
  <c r="BZ1879" i="7" s="1"/>
  <c r="V1879" i="7" s="1"/>
  <c r="BX1900" i="7"/>
  <c r="BZ1900" i="7" s="1"/>
  <c r="V1900" i="7" s="1"/>
  <c r="CA1868" i="7"/>
  <c r="BX1857" i="7"/>
  <c r="BZ1857" i="7" s="1"/>
  <c r="V1857" i="7" s="1"/>
  <c r="CF1857" i="7"/>
  <c r="AB1857" i="7" s="1"/>
  <c r="BX1862" i="7"/>
  <c r="BZ1862" i="7" s="1"/>
  <c r="V1862" i="7" s="1"/>
  <c r="CA1862" i="7"/>
  <c r="CH1747" i="7"/>
  <c r="CC1760" i="7"/>
  <c r="Y1760" i="7" s="1"/>
  <c r="BX1760" i="7"/>
  <c r="T1760" i="7" s="1"/>
  <c r="CF1750" i="7"/>
  <c r="AB1750" i="7" s="1"/>
  <c r="BH1698" i="7"/>
  <c r="DD1698" i="7" s="1"/>
  <c r="AZ1698" i="7" s="1"/>
  <c r="CZ1446" i="7"/>
  <c r="AV1446" i="7" s="1"/>
  <c r="CJ1712" i="7"/>
  <c r="AF1712" i="7" s="1"/>
  <c r="CA1630" i="7"/>
  <c r="CZ1526" i="7"/>
  <c r="AV1526" i="7" s="1"/>
  <c r="CC1526" i="7"/>
  <c r="CF1526" i="7"/>
  <c r="AB1526" i="7" s="1"/>
  <c r="BX1526" i="7"/>
  <c r="CJ1671" i="7"/>
  <c r="CH1671" i="7"/>
  <c r="CI1671" i="7" s="1"/>
  <c r="AE1671" i="7" s="1"/>
  <c r="DG1455" i="7"/>
  <c r="BC1455" i="7" s="1"/>
  <c r="I1491" i="7"/>
  <c r="CA1491" i="7"/>
  <c r="W1491" i="7" s="1"/>
  <c r="DI1491" i="7"/>
  <c r="BE1491" i="7" s="1"/>
  <c r="DH1491" i="7"/>
  <c r="BD1491" i="7" s="1"/>
  <c r="DC1491" i="7"/>
  <c r="AY1491" i="7" s="1"/>
  <c r="CC1480" i="7"/>
  <c r="Y1480" i="7" s="1"/>
  <c r="CA1480" i="7"/>
  <c r="W1480" i="7" s="1"/>
  <c r="DE1435" i="7"/>
  <c r="BA1435" i="7" s="1"/>
  <c r="BX1437" i="7"/>
  <c r="X471" i="7"/>
  <c r="CD471" i="7"/>
  <c r="Z471" i="7" s="1"/>
  <c r="X485" i="7"/>
  <c r="CD485" i="7"/>
  <c r="Z485" i="7" s="1"/>
  <c r="X442" i="7"/>
  <c r="CD442" i="7"/>
  <c r="Z442" i="7" s="1"/>
  <c r="E1468" i="7"/>
  <c r="CZ1468" i="7"/>
  <c r="AV1468" i="7" s="1"/>
  <c r="CZ1048" i="7"/>
  <c r="AV1048" i="7" s="1"/>
  <c r="CB1048" i="7"/>
  <c r="BX1048" i="7"/>
  <c r="DE1048" i="7"/>
  <c r="BA1048" i="7" s="1"/>
  <c r="DD1048" i="7"/>
  <c r="AZ1048" i="7" s="1"/>
  <c r="F1048" i="7"/>
  <c r="DC1048" i="7"/>
  <c r="AY1048" i="7" s="1"/>
  <c r="DF1048" i="7"/>
  <c r="BB1048" i="7" s="1"/>
  <c r="CI874" i="7"/>
  <c r="AE874" i="7" s="1"/>
  <c r="CH874" i="7"/>
  <c r="AD874" i="7" s="1"/>
  <c r="CA874" i="7"/>
  <c r="BX874" i="7"/>
  <c r="D874" i="7"/>
  <c r="CJ874" i="7"/>
  <c r="CC874" i="7"/>
  <c r="CI766" i="7"/>
  <c r="AE766" i="7" s="1"/>
  <c r="CA766" i="7"/>
  <c r="CJ766" i="7"/>
  <c r="CB766" i="7"/>
  <c r="X766" i="7" s="1"/>
  <c r="BX766" i="7"/>
  <c r="BZ766" i="7" s="1"/>
  <c r="V766" i="7" s="1"/>
  <c r="D766" i="7"/>
  <c r="CC766" i="7"/>
  <c r="CH766" i="7"/>
  <c r="AD766" i="7" s="1"/>
  <c r="CI740" i="7"/>
  <c r="AE740" i="7" s="1"/>
  <c r="CA740" i="7"/>
  <c r="CB740" i="7"/>
  <c r="X740" i="7" s="1"/>
  <c r="CH740" i="7"/>
  <c r="CJ740" i="7"/>
  <c r="D740" i="7"/>
  <c r="CC740" i="7"/>
  <c r="CG422" i="7"/>
  <c r="AC422" i="7" s="1"/>
  <c r="BZ422" i="7"/>
  <c r="V422" i="7" s="1"/>
  <c r="CF422" i="7"/>
  <c r="AB422" i="7" s="1"/>
  <c r="DC1299" i="7"/>
  <c r="AY1299" i="7" s="1"/>
  <c r="CZ1299" i="7"/>
  <c r="AV1299" i="7" s="1"/>
  <c r="CC1299" i="7"/>
  <c r="Y1299" i="7" s="1"/>
  <c r="F1299" i="7"/>
  <c r="DF1299" i="7"/>
  <c r="BB1299" i="7" s="1"/>
  <c r="BX1299" i="7"/>
  <c r="DE1299" i="7"/>
  <c r="BA1299" i="7" s="1"/>
  <c r="DD1299" i="7"/>
  <c r="AZ1299" i="7" s="1"/>
  <c r="CB1299" i="7"/>
  <c r="CA1299" i="7"/>
  <c r="DD1110" i="7"/>
  <c r="AZ1110" i="7" s="1"/>
  <c r="CC1110" i="7"/>
  <c r="CB1110" i="7"/>
  <c r="X1110" i="7" s="1"/>
  <c r="CA1110" i="7"/>
  <c r="W1110" i="7" s="1"/>
  <c r="DF1110" i="7"/>
  <c r="BB1110" i="7" s="1"/>
  <c r="F1110" i="7"/>
  <c r="DC1110" i="7"/>
  <c r="AY1110" i="7" s="1"/>
  <c r="DE1110" i="7"/>
  <c r="BA1110" i="7" s="1"/>
  <c r="CZ1110" i="7"/>
  <c r="AV1110" i="7" s="1"/>
  <c r="BX1110" i="7"/>
  <c r="T1110" i="7" s="1"/>
  <c r="CK525" i="7"/>
  <c r="AG525" i="7" s="1"/>
  <c r="AF525" i="7"/>
  <c r="CD382" i="7"/>
  <c r="Z382" i="7" s="1"/>
  <c r="Y382" i="7"/>
  <c r="CH256" i="7"/>
  <c r="CL256" i="7" s="1"/>
  <c r="AH256" i="7" s="1"/>
  <c r="D256" i="7"/>
  <c r="BX256" i="7"/>
  <c r="CC256" i="7"/>
  <c r="Y256" i="7" s="1"/>
  <c r="CJ256" i="7"/>
  <c r="CA256" i="7"/>
  <c r="CI256" i="7"/>
  <c r="AE256" i="7" s="1"/>
  <c r="CB256" i="7"/>
  <c r="CJ241" i="7"/>
  <c r="AF241" i="7" s="1"/>
  <c r="CI241" i="7"/>
  <c r="AE241" i="7" s="1"/>
  <c r="CA241" i="7"/>
  <c r="CH241" i="7"/>
  <c r="CC241" i="7"/>
  <c r="CB241" i="7"/>
  <c r="X241" i="7" s="1"/>
  <c r="D241" i="7"/>
  <c r="BX241" i="7"/>
  <c r="CG241" i="7" s="1"/>
  <c r="AC241" i="7" s="1"/>
  <c r="BZ201" i="7"/>
  <c r="V201" i="7" s="1"/>
  <c r="T201" i="7"/>
  <c r="CF201" i="7"/>
  <c r="AB201" i="7" s="1"/>
  <c r="CE201" i="7"/>
  <c r="AA201" i="7" s="1"/>
  <c r="X107" i="7"/>
  <c r="CD107" i="7"/>
  <c r="Z107" i="7" s="1"/>
  <c r="DD883" i="7"/>
  <c r="AZ883" i="7" s="1"/>
  <c r="BX883" i="7"/>
  <c r="CE883" i="7" s="1"/>
  <c r="AA883" i="7" s="1"/>
  <c r="DE883" i="7"/>
  <c r="BA883" i="7" s="1"/>
  <c r="DF883" i="7"/>
  <c r="BB883" i="7" s="1"/>
  <c r="CC883" i="7"/>
  <c r="CB883" i="7"/>
  <c r="X883" i="7" s="1"/>
  <c r="CZ883" i="7"/>
  <c r="AV883" i="7" s="1"/>
  <c r="DC883" i="7"/>
  <c r="AY883" i="7" s="1"/>
  <c r="Y815" i="7"/>
  <c r="CE205" i="7"/>
  <c r="AA205" i="7" s="1"/>
  <c r="W205" i="7"/>
  <c r="Y151" i="7"/>
  <c r="CD151" i="7"/>
  <c r="Z151" i="7" s="1"/>
  <c r="CI524" i="7"/>
  <c r="AE524" i="7" s="1"/>
  <c r="BX524" i="7"/>
  <c r="CC524" i="7"/>
  <c r="Y524" i="7" s="1"/>
  <c r="CH524" i="7"/>
  <c r="AD524" i="7" s="1"/>
  <c r="CB524" i="7"/>
  <c r="X524" i="7" s="1"/>
  <c r="CJ524" i="7"/>
  <c r="D524" i="7"/>
  <c r="X2334" i="7"/>
  <c r="CD2334" i="7"/>
  <c r="Z2334" i="7" s="1"/>
  <c r="BH2045" i="7"/>
  <c r="CG2045" i="7"/>
  <c r="AC2045" i="7" s="1"/>
  <c r="DG1843" i="7"/>
  <c r="BC1843" i="7" s="1"/>
  <c r="DI1843" i="7"/>
  <c r="BE1843" i="7" s="1"/>
  <c r="DH1843" i="7"/>
  <c r="BD1843" i="7" s="1"/>
  <c r="CG2159" i="7"/>
  <c r="AC2159" i="7" s="1"/>
  <c r="CZ2159" i="7"/>
  <c r="AV2159" i="7" s="1"/>
  <c r="BH2159" i="7"/>
  <c r="D2159" i="7" s="1"/>
  <c r="BH2024" i="7"/>
  <c r="DH1947" i="7"/>
  <c r="BD1947" i="7" s="1"/>
  <c r="DC1947" i="7"/>
  <c r="AY1947" i="7" s="1"/>
  <c r="DE1947" i="7"/>
  <c r="BA1947" i="7" s="1"/>
  <c r="DD1947" i="7"/>
  <c r="AZ1947" i="7" s="1"/>
  <c r="I1897" i="7"/>
  <c r="CA1897" i="7"/>
  <c r="CB1897" i="7" s="1"/>
  <c r="X1897" i="7" s="1"/>
  <c r="DF1897" i="7"/>
  <c r="BB1897" i="7" s="1"/>
  <c r="CF1897" i="7"/>
  <c r="AB1897" i="7" s="1"/>
  <c r="DI1897" i="7"/>
  <c r="BE1897" i="7" s="1"/>
  <c r="DH1867" i="7"/>
  <c r="BD1867" i="7" s="1"/>
  <c r="BX1867" i="7"/>
  <c r="BZ1867" i="7" s="1"/>
  <c r="V1867" i="7" s="1"/>
  <c r="I1793" i="7"/>
  <c r="CA1793" i="7"/>
  <c r="BX1587" i="7"/>
  <c r="CF1587" i="7"/>
  <c r="AB1587" i="7" s="1"/>
  <c r="AE438" i="7"/>
  <c r="AE420" i="7"/>
  <c r="CK420" i="7"/>
  <c r="AG420" i="7" s="1"/>
  <c r="AE408" i="7"/>
  <c r="CK2393" i="7"/>
  <c r="AG2393" i="7" s="1"/>
  <c r="AE2393" i="7"/>
  <c r="BH2135" i="7"/>
  <c r="E2135" i="7"/>
  <c r="CG2135" i="7"/>
  <c r="AC2135" i="7" s="1"/>
  <c r="E1996" i="7"/>
  <c r="DI1996" i="7"/>
  <c r="BE1996" i="7" s="1"/>
  <c r="CA1996" i="7"/>
  <c r="DF1996" i="7"/>
  <c r="BB1996" i="7" s="1"/>
  <c r="DE1996" i="7"/>
  <c r="BA1996" i="7" s="1"/>
  <c r="DH1996" i="7"/>
  <c r="BD1996" i="7" s="1"/>
  <c r="CC1996" i="7"/>
  <c r="BX1996" i="7"/>
  <c r="E1794" i="7"/>
  <c r="DH1794" i="7"/>
  <c r="BD1794" i="7" s="1"/>
  <c r="DG1794" i="7"/>
  <c r="BC1794" i="7" s="1"/>
  <c r="CA1794" i="7"/>
  <c r="DF1794" i="7"/>
  <c r="BB1794" i="7" s="1"/>
  <c r="CC1794" i="7"/>
  <c r="DC1794" i="7"/>
  <c r="AY1794" i="7" s="1"/>
  <c r="BX1794" i="7"/>
  <c r="CK2431" i="7"/>
  <c r="AG2431" i="7" s="1"/>
  <c r="CF2275" i="7"/>
  <c r="AB2275" i="7" s="1"/>
  <c r="DF2117" i="7"/>
  <c r="BB2117" i="7" s="1"/>
  <c r="DC2117" i="7"/>
  <c r="AY2117" i="7" s="1"/>
  <c r="BH2277" i="7"/>
  <c r="CJ2166" i="7"/>
  <c r="CZ1999" i="7"/>
  <c r="AV1999" i="7" s="1"/>
  <c r="CC2130" i="7"/>
  <c r="CD2130" i="7" s="1"/>
  <c r="Z2130" i="7" s="1"/>
  <c r="CA2130" i="7"/>
  <c r="W2130" i="7" s="1"/>
  <c r="CH2130" i="7"/>
  <c r="CI2130" i="7" s="1"/>
  <c r="AE2130" i="7" s="1"/>
  <c r="CZ2089" i="7"/>
  <c r="AV2089" i="7" s="1"/>
  <c r="BX2089" i="7"/>
  <c r="T2089" i="7" s="1"/>
  <c r="CF2047" i="7"/>
  <c r="AB2047" i="7" s="1"/>
  <c r="DF2081" i="7"/>
  <c r="BB2081" i="7" s="1"/>
  <c r="CA2081" i="7"/>
  <c r="CB2081" i="7" s="1"/>
  <c r="X2081" i="7" s="1"/>
  <c r="CC2081" i="7"/>
  <c r="Y2081" i="7" s="1"/>
  <c r="BX2081" i="7"/>
  <c r="DC2111" i="7"/>
  <c r="AY2111" i="7" s="1"/>
  <c r="I1994" i="7"/>
  <c r="BX1994" i="7"/>
  <c r="DG2101" i="7"/>
  <c r="BC2101" i="7" s="1"/>
  <c r="CF1992" i="7"/>
  <c r="AB1992" i="7" s="1"/>
  <c r="CF1964" i="7"/>
  <c r="AB1964" i="7" s="1"/>
  <c r="BX1964" i="7"/>
  <c r="T1964" i="7" s="1"/>
  <c r="BX1802" i="7"/>
  <c r="CZ1727" i="7"/>
  <c r="AV1727" i="7" s="1"/>
  <c r="CJ1727" i="7"/>
  <c r="AF1727" i="7" s="1"/>
  <c r="I1432" i="7"/>
  <c r="DC1432" i="7"/>
  <c r="AY1432" i="7" s="1"/>
  <c r="BZ209" i="7"/>
  <c r="V209" i="7" s="1"/>
  <c r="CC2243" i="7"/>
  <c r="CG2299" i="7"/>
  <c r="AC2299" i="7" s="1"/>
  <c r="DE2265" i="7"/>
  <c r="BA2265" i="7" s="1"/>
  <c r="CH2309" i="7"/>
  <c r="CI2309" i="7" s="1"/>
  <c r="AE2309" i="7" s="1"/>
  <c r="I2268" i="7"/>
  <c r="DE2268" i="7"/>
  <c r="BA2268" i="7" s="1"/>
  <c r="BX2268" i="7"/>
  <c r="DC2268" i="7"/>
  <c r="AY2268" i="7" s="1"/>
  <c r="DF2268" i="7"/>
  <c r="BB2268" i="7" s="1"/>
  <c r="CH2268" i="7"/>
  <c r="AD2268" i="7" s="1"/>
  <c r="CG2310" i="7"/>
  <c r="AC2310" i="7" s="1"/>
  <c r="CC2230" i="7"/>
  <c r="Y2230" i="7" s="1"/>
  <c r="CH2230" i="7"/>
  <c r="CI2230" i="7" s="1"/>
  <c r="AE2230" i="7" s="1"/>
  <c r="CZ2240" i="7"/>
  <c r="AV2240" i="7" s="1"/>
  <c r="CA2240" i="7"/>
  <c r="W2240" i="7" s="1"/>
  <c r="DC2106" i="7"/>
  <c r="AY2106" i="7" s="1"/>
  <c r="CG2106" i="7"/>
  <c r="AC2106" i="7" s="1"/>
  <c r="BX2137" i="7"/>
  <c r="I2125" i="7"/>
  <c r="DF2125" i="7"/>
  <c r="BB2125" i="7" s="1"/>
  <c r="CA2125" i="7"/>
  <c r="CB2125" i="7" s="1"/>
  <c r="X2125" i="7" s="1"/>
  <c r="CG2125" i="7"/>
  <c r="AC2125" i="7" s="1"/>
  <c r="CJ2125" i="7"/>
  <c r="AF2125" i="7" s="1"/>
  <c r="DD2125" i="7"/>
  <c r="AZ2125" i="7" s="1"/>
  <c r="BX2125" i="7"/>
  <c r="CH2125" i="7"/>
  <c r="DG2125" i="7"/>
  <c r="BC2125" i="7" s="1"/>
  <c r="CC2125" i="7"/>
  <c r="Y2125" i="7" s="1"/>
  <c r="BX2101" i="7"/>
  <c r="T2101" i="7" s="1"/>
  <c r="DI2070" i="7"/>
  <c r="BE2070" i="7" s="1"/>
  <c r="DE1978" i="7"/>
  <c r="BA1978" i="7" s="1"/>
  <c r="DF1978" i="7"/>
  <c r="BB1978" i="7" s="1"/>
  <c r="BX1978" i="7"/>
  <c r="T1978" i="7" s="1"/>
  <c r="CJ2081" i="7"/>
  <c r="CC1738" i="7"/>
  <c r="Y1738" i="7" s="1"/>
  <c r="DH1642" i="7"/>
  <c r="BD1642" i="7" s="1"/>
  <c r="CA1642" i="7"/>
  <c r="DI1642" i="7"/>
  <c r="BE1642" i="7" s="1"/>
  <c r="DD1642" i="7"/>
  <c r="AZ1642" i="7" s="1"/>
  <c r="DF1642" i="7"/>
  <c r="BB1642" i="7" s="1"/>
  <c r="DI1965" i="7"/>
  <c r="BE1965" i="7" s="1"/>
  <c r="CC1965" i="7"/>
  <c r="DE1965" i="7"/>
  <c r="BA1965" i="7" s="1"/>
  <c r="DH1965" i="7"/>
  <c r="BD1965" i="7" s="1"/>
  <c r="DD1965" i="7"/>
  <c r="AZ1965" i="7" s="1"/>
  <c r="I1885" i="7"/>
  <c r="DF1885" i="7"/>
  <c r="BB1885" i="7" s="1"/>
  <c r="DE1885" i="7"/>
  <c r="BA1885" i="7" s="1"/>
  <c r="DD1885" i="7"/>
  <c r="AZ1885" i="7" s="1"/>
  <c r="BX1885" i="7"/>
  <c r="T1885" i="7" s="1"/>
  <c r="CF1885" i="7"/>
  <c r="AB1885" i="7" s="1"/>
  <c r="DG1789" i="7"/>
  <c r="BC1789" i="7" s="1"/>
  <c r="CA1789" i="7"/>
  <c r="CB1789" i="7" s="1"/>
  <c r="X1789" i="7" s="1"/>
  <c r="DD1789" i="7"/>
  <c r="AZ1789" i="7" s="1"/>
  <c r="DH1789" i="7"/>
  <c r="BD1789" i="7" s="1"/>
  <c r="DE1923" i="7"/>
  <c r="BA1923" i="7" s="1"/>
  <c r="DG1923" i="7"/>
  <c r="BC1923" i="7" s="1"/>
  <c r="DC1923" i="7"/>
  <c r="AY1923" i="7" s="1"/>
  <c r="DD1923" i="7"/>
  <c r="AZ1923" i="7" s="1"/>
  <c r="CA1923" i="7"/>
  <c r="CH1707" i="7"/>
  <c r="BH1533" i="7"/>
  <c r="CG1533" i="7"/>
  <c r="AC1533" i="7" s="1"/>
  <c r="I1578" i="7"/>
  <c r="CH1578" i="7"/>
  <c r="CG1578" i="7"/>
  <c r="AC1578" i="7" s="1"/>
  <c r="BH2030" i="7"/>
  <c r="BH2113" i="7"/>
  <c r="CC2113" i="7" s="1"/>
  <c r="CG2113" i="7"/>
  <c r="AC2113" i="7" s="1"/>
  <c r="I1913" i="7"/>
  <c r="DC1913" i="7"/>
  <c r="AY1913" i="7" s="1"/>
  <c r="DH1875" i="7"/>
  <c r="BD1875" i="7" s="1"/>
  <c r="CC1945" i="7"/>
  <c r="Y1945" i="7" s="1"/>
  <c r="CA1945" i="7"/>
  <c r="CB1945" i="7" s="1"/>
  <c r="X1945" i="7" s="1"/>
  <c r="CA1886" i="7"/>
  <c r="CF1886" i="7"/>
  <c r="AB1886" i="7" s="1"/>
  <c r="DD1794" i="7"/>
  <c r="AZ1794" i="7" s="1"/>
  <c r="DF1789" i="7"/>
  <c r="BB1789" i="7" s="1"/>
  <c r="CC1873" i="7"/>
  <c r="Y1873" i="7" s="1"/>
  <c r="DE1966" i="7"/>
  <c r="BA1966" i="7" s="1"/>
  <c r="BH1682" i="7"/>
  <c r="CA1682" i="7" s="1"/>
  <c r="BX1599" i="7"/>
  <c r="T1599" i="7" s="1"/>
  <c r="CA1599" i="7"/>
  <c r="CZ1599" i="7"/>
  <c r="AV1599" i="7" s="1"/>
  <c r="DD1807" i="7"/>
  <c r="AZ1807" i="7" s="1"/>
  <c r="I1458" i="7"/>
  <c r="DC1458" i="7"/>
  <c r="AY1458" i="7" s="1"/>
  <c r="CG1524" i="7"/>
  <c r="AC1524" i="7" s="1"/>
  <c r="BH1524" i="7"/>
  <c r="CH1524" i="7" s="1"/>
  <c r="CE973" i="7"/>
  <c r="AA973" i="7" s="1"/>
  <c r="X199" i="7"/>
  <c r="CD199" i="7"/>
  <c r="Z199" i="7" s="1"/>
  <c r="I1501" i="7"/>
  <c r="CH1501" i="7"/>
  <c r="CF1501" i="7"/>
  <c r="AB1501" i="7" s="1"/>
  <c r="CJ1501" i="7"/>
  <c r="CG1501" i="7"/>
  <c r="AC1501" i="7" s="1"/>
  <c r="BX1501" i="7"/>
  <c r="CA1501" i="7"/>
  <c r="W1501" i="7" s="1"/>
  <c r="DF1501" i="7"/>
  <c r="BB1501" i="7" s="1"/>
  <c r="DE1501" i="7"/>
  <c r="BA1501" i="7" s="1"/>
  <c r="CC1501" i="7"/>
  <c r="Y1501" i="7" s="1"/>
  <c r="DI1501" i="7"/>
  <c r="BE1501" i="7" s="1"/>
  <c r="DH1501" i="7"/>
  <c r="BD1501" i="7" s="1"/>
  <c r="DD1501" i="7"/>
  <c r="AZ1501" i="7" s="1"/>
  <c r="I1660" i="7"/>
  <c r="DH1660" i="7"/>
  <c r="BD1660" i="7" s="1"/>
  <c r="DC1660" i="7"/>
  <c r="AY1660" i="7" s="1"/>
  <c r="DG1660" i="7"/>
  <c r="BC1660" i="7" s="1"/>
  <c r="E1390" i="7"/>
  <c r="BH1390" i="7"/>
  <c r="BX1390" i="7" s="1"/>
  <c r="CG1390" i="7"/>
  <c r="AC1390" i="7" s="1"/>
  <c r="CZ1259" i="7"/>
  <c r="AV1259" i="7" s="1"/>
  <c r="F1259" i="7"/>
  <c r="CC1259" i="7"/>
  <c r="DE1259" i="7"/>
  <c r="BA1259" i="7" s="1"/>
  <c r="DD1259" i="7"/>
  <c r="AZ1259" i="7" s="1"/>
  <c r="BX1259" i="7"/>
  <c r="DC1259" i="7"/>
  <c r="AY1259" i="7" s="1"/>
  <c r="CB1259" i="7"/>
  <c r="X1259" i="7" s="1"/>
  <c r="CZ1755" i="7"/>
  <c r="AV1755" i="7" s="1"/>
  <c r="D1755" i="7"/>
  <c r="DD1755" i="7"/>
  <c r="AZ1755" i="7" s="1"/>
  <c r="DH1755" i="7"/>
  <c r="BD1755" i="7" s="1"/>
  <c r="CF1139" i="7"/>
  <c r="AB1139" i="7" s="1"/>
  <c r="T1139" i="7"/>
  <c r="BZ1139" i="7"/>
  <c r="V1139" i="7" s="1"/>
  <c r="BZ979" i="7"/>
  <c r="V979" i="7" s="1"/>
  <c r="CF979" i="7"/>
  <c r="AB979" i="7" s="1"/>
  <c r="DD2019" i="7"/>
  <c r="AZ2019" i="7" s="1"/>
  <c r="CC2019" i="7"/>
  <c r="Y2019" i="7" s="1"/>
  <c r="BX2019" i="7"/>
  <c r="CJ2019" i="7"/>
  <c r="AF2019" i="7" s="1"/>
  <c r="CF2019" i="7"/>
  <c r="AB2019" i="7" s="1"/>
  <c r="DF2019" i="7"/>
  <c r="BB2019" i="7" s="1"/>
  <c r="CZ2019" i="7"/>
  <c r="AV2019" i="7" s="1"/>
  <c r="CH2019" i="7"/>
  <c r="DH2019" i="7"/>
  <c r="BD2019" i="7" s="1"/>
  <c r="DI2019" i="7"/>
  <c r="BE2019" i="7" s="1"/>
  <c r="DG1501" i="7"/>
  <c r="BC1501" i="7" s="1"/>
  <c r="DE2115" i="7"/>
  <c r="BA2115" i="7" s="1"/>
  <c r="DC2115" i="7"/>
  <c r="AY2115" i="7" s="1"/>
  <c r="BH2060" i="7"/>
  <c r="CG2060" i="7"/>
  <c r="AC2060" i="7" s="1"/>
  <c r="DC2150" i="7"/>
  <c r="AY2150" i="7" s="1"/>
  <c r="CH2150" i="7"/>
  <c r="CI2150" i="7" s="1"/>
  <c r="AE2150" i="7" s="1"/>
  <c r="I1805" i="7"/>
  <c r="DG1805" i="7"/>
  <c r="BC1805" i="7" s="1"/>
  <c r="CA1805" i="7"/>
  <c r="DI1805" i="7"/>
  <c r="BE1805" i="7" s="1"/>
  <c r="CC1805" i="7"/>
  <c r="Y1805" i="7" s="1"/>
  <c r="BX1805" i="7"/>
  <c r="CC1906" i="7"/>
  <c r="Y1906" i="7" s="1"/>
  <c r="DI1906" i="7"/>
  <c r="BE1906" i="7" s="1"/>
  <c r="AE404" i="7"/>
  <c r="CK404" i="7"/>
  <c r="AG404" i="7" s="1"/>
  <c r="CA2115" i="7"/>
  <c r="W2115" i="7" s="1"/>
  <c r="BX2115" i="7"/>
  <c r="DI2115" i="7"/>
  <c r="BE2115" i="7" s="1"/>
  <c r="CZ2115" i="7"/>
  <c r="AV2115" i="7" s="1"/>
  <c r="DD2115" i="7"/>
  <c r="AZ2115" i="7" s="1"/>
  <c r="AE2407" i="7"/>
  <c r="CK2407" i="7"/>
  <c r="AG2407" i="7" s="1"/>
  <c r="DH2102" i="7"/>
  <c r="BD2102" i="7" s="1"/>
  <c r="DF2102" i="7"/>
  <c r="BB2102" i="7" s="1"/>
  <c r="CC2102" i="7"/>
  <c r="CA2102" i="7"/>
  <c r="I2204" i="7"/>
  <c r="DI2204" i="7"/>
  <c r="BE2204" i="7" s="1"/>
  <c r="DF2204" i="7"/>
  <c r="BB2204" i="7" s="1"/>
  <c r="CG2204" i="7"/>
  <c r="AC2204" i="7" s="1"/>
  <c r="CC2204" i="7"/>
  <c r="Y2204" i="7" s="1"/>
  <c r="DD2101" i="7"/>
  <c r="AZ2101" i="7" s="1"/>
  <c r="DF2101" i="7"/>
  <c r="BB2101" i="7" s="1"/>
  <c r="DI2101" i="7"/>
  <c r="BE2101" i="7" s="1"/>
  <c r="CF2101" i="7"/>
  <c r="AB2101" i="7" s="1"/>
  <c r="CA2101" i="7"/>
  <c r="CA2110" i="7"/>
  <c r="CC2110" i="7"/>
  <c r="Y2110" i="7" s="1"/>
  <c r="I1563" i="7"/>
  <c r="CG1563" i="7"/>
  <c r="AC1563" i="7" s="1"/>
  <c r="CJ1563" i="7"/>
  <c r="DF1982" i="7"/>
  <c r="BB1982" i="7" s="1"/>
  <c r="CZ1982" i="7"/>
  <c r="AV1982" i="7" s="1"/>
  <c r="CC1982" i="7"/>
  <c r="Y1982" i="7" s="1"/>
  <c r="CA1791" i="7"/>
  <c r="CB1791" i="7" s="1"/>
  <c r="DE1791" i="7"/>
  <c r="BA1791" i="7" s="1"/>
  <c r="CF1791" i="7"/>
  <c r="AB1791" i="7" s="1"/>
  <c r="DH1791" i="7"/>
  <c r="BD1791" i="7" s="1"/>
  <c r="DE1664" i="7"/>
  <c r="BA1664" i="7" s="1"/>
  <c r="DC1664" i="7"/>
  <c r="AY1664" i="7" s="1"/>
  <c r="DI1664" i="7"/>
  <c r="BE1664" i="7" s="1"/>
  <c r="BX1785" i="7"/>
  <c r="CE1785" i="7" s="1"/>
  <c r="AA1785" i="7" s="1"/>
  <c r="CA1785" i="7"/>
  <c r="CZ1785" i="7"/>
  <c r="AV1785" i="7" s="1"/>
  <c r="BX1822" i="7"/>
  <c r="CD2336" i="7"/>
  <c r="Z2336" i="7" s="1"/>
  <c r="BX2309" i="7"/>
  <c r="BX2265" i="7"/>
  <c r="CG2232" i="7"/>
  <c r="AC2232" i="7" s="1"/>
  <c r="CJ2192" i="7"/>
  <c r="AF2192" i="7" s="1"/>
  <c r="DC2192" i="7"/>
  <c r="AY2192" i="7" s="1"/>
  <c r="DE2026" i="7"/>
  <c r="BA2026" i="7" s="1"/>
  <c r="CG2026" i="7"/>
  <c r="AC2026" i="7" s="1"/>
  <c r="CZ1996" i="7"/>
  <c r="AV1996" i="7" s="1"/>
  <c r="BX2150" i="7"/>
  <c r="CH2263" i="7"/>
  <c r="CG2276" i="7"/>
  <c r="AC2276" i="7" s="1"/>
  <c r="DG2268" i="7"/>
  <c r="BC2268" i="7" s="1"/>
  <c r="CK2415" i="7"/>
  <c r="AG2415" i="7" s="1"/>
  <c r="CJ2291" i="7"/>
  <c r="AF2291" i="7" s="1"/>
  <c r="CJ2309" i="7"/>
  <c r="CJ2265" i="7"/>
  <c r="AF2265" i="7" s="1"/>
  <c r="BX2269" i="7"/>
  <c r="DF2035" i="7"/>
  <c r="BB2035" i="7" s="1"/>
  <c r="CF2035" i="7"/>
  <c r="AB2035" i="7" s="1"/>
  <c r="BH2303" i="7"/>
  <c r="CG2303" i="7"/>
  <c r="AC2303" i="7" s="1"/>
  <c r="CJ2218" i="7"/>
  <c r="BX2194" i="7"/>
  <c r="CG2028" i="7"/>
  <c r="AC2028" i="7" s="1"/>
  <c r="CG2293" i="7"/>
  <c r="AC2293" i="7" s="1"/>
  <c r="BH2293" i="7"/>
  <c r="DC2293" i="7" s="1"/>
  <c r="AY2293" i="7" s="1"/>
  <c r="BH2236" i="7"/>
  <c r="CG2150" i="7"/>
  <c r="AC2150" i="7" s="1"/>
  <c r="CZ2246" i="7"/>
  <c r="AV2246" i="7" s="1"/>
  <c r="BX2247" i="7"/>
  <c r="CG2302" i="7"/>
  <c r="AC2302" i="7" s="1"/>
  <c r="BH2136" i="7"/>
  <c r="CH2136" i="7" s="1"/>
  <c r="BX2130" i="7"/>
  <c r="CE2130" i="7" s="1"/>
  <c r="AA2130" i="7" s="1"/>
  <c r="CF2111" i="7"/>
  <c r="AB2111" i="7" s="1"/>
  <c r="CA1993" i="7"/>
  <c r="CC1989" i="7"/>
  <c r="CF1989" i="7"/>
  <c r="AB1989" i="7" s="1"/>
  <c r="CH1674" i="7"/>
  <c r="DC1996" i="7"/>
  <c r="AY1996" i="7" s="1"/>
  <c r="I1816" i="7"/>
  <c r="DC1816" i="7"/>
  <c r="AY1816" i="7" s="1"/>
  <c r="CZ2012" i="7"/>
  <c r="AV2012" i="7" s="1"/>
  <c r="DC2025" i="7"/>
  <c r="AY2025" i="7" s="1"/>
  <c r="D2115" i="7"/>
  <c r="CA1849" i="7"/>
  <c r="CB1849" i="7" s="1"/>
  <c r="X1849" i="7" s="1"/>
  <c r="DI1849" i="7"/>
  <c r="BE1849" i="7" s="1"/>
  <c r="BX1849" i="7"/>
  <c r="BZ1849" i="7" s="1"/>
  <c r="V1849" i="7" s="1"/>
  <c r="DE1849" i="7"/>
  <c r="BA1849" i="7" s="1"/>
  <c r="DD1849" i="7"/>
  <c r="AZ1849" i="7" s="1"/>
  <c r="CA1981" i="7"/>
  <c r="CB1981" i="7" s="1"/>
  <c r="X1981" i="7" s="1"/>
  <c r="CC2133" i="7"/>
  <c r="CF2133" i="7"/>
  <c r="AB2133" i="7" s="1"/>
  <c r="CA2133" i="7"/>
  <c r="CE2133" i="7" s="1"/>
  <c r="AA2133" i="7" s="1"/>
  <c r="BX2133" i="7"/>
  <c r="I2008" i="7"/>
  <c r="CG2008" i="7"/>
  <c r="AC2008" i="7" s="1"/>
  <c r="CJ2008" i="7"/>
  <c r="CZ1924" i="7"/>
  <c r="AV1924" i="7" s="1"/>
  <c r="DC1924" i="7"/>
  <c r="AY1924" i="7" s="1"/>
  <c r="BX1924" i="7"/>
  <c r="CZ1926" i="7"/>
  <c r="AV1926" i="7" s="1"/>
  <c r="BX1926" i="7"/>
  <c r="BX1953" i="7"/>
  <c r="DH1941" i="7"/>
  <c r="BD1941" i="7" s="1"/>
  <c r="DE1982" i="7"/>
  <c r="BA1982" i="7" s="1"/>
  <c r="I1946" i="7"/>
  <c r="DC1946" i="7"/>
  <c r="AY1946" i="7" s="1"/>
  <c r="BX1921" i="7"/>
  <c r="T1921" i="7" s="1"/>
  <c r="CA1956" i="7"/>
  <c r="W1956" i="7" s="1"/>
  <c r="CF1956" i="7"/>
  <c r="AB1956" i="7" s="1"/>
  <c r="CA1921" i="7"/>
  <c r="CB1921" i="7" s="1"/>
  <c r="X1921" i="7" s="1"/>
  <c r="CC1897" i="7"/>
  <c r="DE1794" i="7"/>
  <c r="BA1794" i="7" s="1"/>
  <c r="I1774" i="7"/>
  <c r="CJ1774" i="7"/>
  <c r="CA1664" i="7"/>
  <c r="CF1824" i="7"/>
  <c r="AB1824" i="7" s="1"/>
  <c r="CC1824" i="7"/>
  <c r="I1760" i="7"/>
  <c r="CG1760" i="7"/>
  <c r="AC1760" i="7" s="1"/>
  <c r="CC1750" i="7"/>
  <c r="DG1885" i="7"/>
  <c r="BC1885" i="7" s="1"/>
  <c r="DD1791" i="7"/>
  <c r="AZ1791" i="7" s="1"/>
  <c r="I1574" i="7"/>
  <c r="DC1574" i="7"/>
  <c r="AY1574" i="7" s="1"/>
  <c r="CJ1574" i="7"/>
  <c r="DI1574" i="7"/>
  <c r="BE1574" i="7" s="1"/>
  <c r="CC1574" i="7"/>
  <c r="Y1574" i="7" s="1"/>
  <c r="CF1574" i="7"/>
  <c r="AB1574" i="7" s="1"/>
  <c r="BX1574" i="7"/>
  <c r="BZ1574" i="7" s="1"/>
  <c r="V1574" i="7" s="1"/>
  <c r="DH1574" i="7"/>
  <c r="BD1574" i="7" s="1"/>
  <c r="CC1785" i="7"/>
  <c r="Y1785" i="7" s="1"/>
  <c r="BH1550" i="7"/>
  <c r="D1550" i="7" s="1"/>
  <c r="CF1755" i="7"/>
  <c r="AB1755" i="7" s="1"/>
  <c r="CC1671" i="7"/>
  <c r="Y1671" i="7" s="1"/>
  <c r="CC1680" i="7"/>
  <c r="CA1680" i="7"/>
  <c r="DC1738" i="7"/>
  <c r="AY1738" i="7" s="1"/>
  <c r="CK689" i="7"/>
  <c r="AG689" i="7" s="1"/>
  <c r="AE444" i="7"/>
  <c r="CK444" i="7"/>
  <c r="AG444" i="7" s="1"/>
  <c r="DC2083" i="7"/>
  <c r="AY2083" i="7" s="1"/>
  <c r="CA2083" i="7"/>
  <c r="W2083" i="7" s="1"/>
  <c r="DI2083" i="7"/>
  <c r="BE2083" i="7" s="1"/>
  <c r="CF2083" i="7"/>
  <c r="AB2083" i="7" s="1"/>
  <c r="I1881" i="7"/>
  <c r="BX1881" i="7"/>
  <c r="I1546" i="7"/>
  <c r="CG1546" i="7"/>
  <c r="AC1546" i="7" s="1"/>
  <c r="E2278" i="7"/>
  <c r="BH2278" i="7"/>
  <c r="CF2278" i="7" s="1"/>
  <c r="AB2278" i="7" s="1"/>
  <c r="CG2278" i="7"/>
  <c r="AC2278" i="7" s="1"/>
  <c r="CG2318" i="7"/>
  <c r="AC2318" i="7" s="1"/>
  <c r="DI2265" i="7"/>
  <c r="BE2265" i="7" s="1"/>
  <c r="CF2265" i="7"/>
  <c r="AB2265" i="7" s="1"/>
  <c r="DG2265" i="7"/>
  <c r="BC2265" i="7" s="1"/>
  <c r="CH2265" i="7"/>
  <c r="CI2265" i="7" s="1"/>
  <c r="AE2265" i="7" s="1"/>
  <c r="I2254" i="7"/>
  <c r="CG2254" i="7"/>
  <c r="AC2254" i="7" s="1"/>
  <c r="BH2271" i="7"/>
  <c r="CZ2271" i="7" s="1"/>
  <c r="AV2271" i="7" s="1"/>
  <c r="DC2095" i="7"/>
  <c r="AY2095" i="7" s="1"/>
  <c r="BX2095" i="7"/>
  <c r="DH2063" i="7"/>
  <c r="BD2063" i="7" s="1"/>
  <c r="CJ2063" i="7"/>
  <c r="CA2063" i="7"/>
  <c r="I2031" i="7"/>
  <c r="DI2031" i="7"/>
  <c r="BE2031" i="7" s="1"/>
  <c r="DF2031" i="7"/>
  <c r="BB2031" i="7" s="1"/>
  <c r="CF2031" i="7"/>
  <c r="AB2031" i="7" s="1"/>
  <c r="CJ2248" i="7"/>
  <c r="CF2248" i="7"/>
  <c r="AB2248" i="7" s="1"/>
  <c r="CA2194" i="7"/>
  <c r="W2194" i="7" s="1"/>
  <c r="I2184" i="7"/>
  <c r="CG2184" i="7"/>
  <c r="AC2184" i="7" s="1"/>
  <c r="BX2184" i="7"/>
  <c r="CA2285" i="7"/>
  <c r="CB2285" i="7" s="1"/>
  <c r="X2285" i="7" s="1"/>
  <c r="CC2285" i="7"/>
  <c r="CC2276" i="7"/>
  <c r="Y2276" i="7" s="1"/>
  <c r="CF2276" i="7"/>
  <c r="AB2276" i="7" s="1"/>
  <c r="BX2276" i="7"/>
  <c r="DI2243" i="7"/>
  <c r="BE2243" i="7" s="1"/>
  <c r="CJ2083" i="7"/>
  <c r="CZ2088" i="7"/>
  <c r="AV2088" i="7" s="1"/>
  <c r="BH2056" i="7"/>
  <c r="CZ2056" i="7" s="1"/>
  <c r="AV2056" i="7" s="1"/>
  <c r="DI1666" i="7"/>
  <c r="BE1666" i="7" s="1"/>
  <c r="CC1666" i="7"/>
  <c r="Y1666" i="7" s="1"/>
  <c r="BH1751" i="7"/>
  <c r="CH1751" i="7" s="1"/>
  <c r="CI1751" i="7" s="1"/>
  <c r="AE1751" i="7" s="1"/>
  <c r="CG1751" i="7"/>
  <c r="AC1751" i="7" s="1"/>
  <c r="DE1715" i="7"/>
  <c r="BA1715" i="7" s="1"/>
  <c r="CF1715" i="7"/>
  <c r="AB1715" i="7" s="1"/>
  <c r="CJ1715" i="7"/>
  <c r="DF1715" i="7"/>
  <c r="BB1715" i="7" s="1"/>
  <c r="CH1715" i="7"/>
  <c r="CI1715" i="7" s="1"/>
  <c r="AE1715" i="7" s="1"/>
  <c r="DI1715" i="7"/>
  <c r="BE1715" i="7" s="1"/>
  <c r="BX1715" i="7"/>
  <c r="CJ1707" i="7"/>
  <c r="AF1707" i="7" s="1"/>
  <c r="CC1707" i="7"/>
  <c r="CA1675" i="7"/>
  <c r="CC1675" i="7"/>
  <c r="I2041" i="7"/>
  <c r="CG2041" i="7"/>
  <c r="AC2041" i="7" s="1"/>
  <c r="DH2115" i="7"/>
  <c r="BD2115" i="7" s="1"/>
  <c r="DE1935" i="7"/>
  <c r="BA1935" i="7" s="1"/>
  <c r="DD1935" i="7"/>
  <c r="AZ1935" i="7" s="1"/>
  <c r="CA1935" i="7"/>
  <c r="DH1935" i="7"/>
  <c r="BD1935" i="7" s="1"/>
  <c r="CC1935" i="7"/>
  <c r="DF1935" i="7"/>
  <c r="BB1935" i="7" s="1"/>
  <c r="I1626" i="7"/>
  <c r="DG1626" i="7"/>
  <c r="BC1626" i="7" s="1"/>
  <c r="CJ1762" i="7"/>
  <c r="AF1762" i="7" s="1"/>
  <c r="BX1762" i="7"/>
  <c r="CH1762" i="7"/>
  <c r="I2009" i="7"/>
  <c r="DC2009" i="7"/>
  <c r="AY2009" i="7" s="1"/>
  <c r="CG2009" i="7"/>
  <c r="AC2009" i="7" s="1"/>
  <c r="CJ2009" i="7"/>
  <c r="CH2009" i="7"/>
  <c r="CA2004" i="7"/>
  <c r="CF2004" i="7"/>
  <c r="AB2004" i="7" s="1"/>
  <c r="DC2031" i="7"/>
  <c r="AY2031" i="7" s="1"/>
  <c r="I1991" i="7"/>
  <c r="CA1991" i="7"/>
  <c r="CC1867" i="7"/>
  <c r="Y1867" i="7" s="1"/>
  <c r="CA2031" i="7"/>
  <c r="DE1962" i="7"/>
  <c r="BA1962" i="7" s="1"/>
  <c r="DD1962" i="7"/>
  <c r="AZ1962" i="7" s="1"/>
  <c r="DI1962" i="7"/>
  <c r="BE1962" i="7" s="1"/>
  <c r="BX1962" i="7"/>
  <c r="DC1992" i="7"/>
  <c r="AY1992" i="7" s="1"/>
  <c r="DG1897" i="7"/>
  <c r="BC1897" i="7" s="1"/>
  <c r="DF1795" i="7"/>
  <c r="BB1795" i="7" s="1"/>
  <c r="BX1870" i="7"/>
  <c r="BZ1870" i="7" s="1"/>
  <c r="V1870" i="7" s="1"/>
  <c r="I1799" i="7"/>
  <c r="CF1799" i="7"/>
  <c r="AB1799" i="7" s="1"/>
  <c r="BX1844" i="7"/>
  <c r="BZ1844" i="7" s="1"/>
  <c r="V1844" i="7" s="1"/>
  <c r="CZ1844" i="7"/>
  <c r="AV1844" i="7" s="1"/>
  <c r="CA1803" i="7"/>
  <c r="CA1797" i="7"/>
  <c r="CG1675" i="7"/>
  <c r="AC1675" i="7" s="1"/>
  <c r="I1767" i="7"/>
  <c r="CH1767" i="7"/>
  <c r="CJ1767" i="7"/>
  <c r="AF1767" i="7" s="1"/>
  <c r="CC1807" i="7"/>
  <c r="DI1791" i="7"/>
  <c r="BE1791" i="7" s="1"/>
  <c r="CC1712" i="7"/>
  <c r="Y1712" i="7" s="1"/>
  <c r="DD1715" i="7"/>
  <c r="AZ1715" i="7" s="1"/>
  <c r="BH1610" i="7"/>
  <c r="CZ1610" i="7" s="1"/>
  <c r="AV1610" i="7" s="1"/>
  <c r="DI1515" i="7"/>
  <c r="BE1515" i="7" s="1"/>
  <c r="DH1515" i="7"/>
  <c r="BD1515" i="7" s="1"/>
  <c r="CJ1515" i="7"/>
  <c r="AF1515" i="7" s="1"/>
  <c r="CA1435" i="7"/>
  <c r="I1447" i="7"/>
  <c r="BX1447" i="7"/>
  <c r="DC1447" i="7"/>
  <c r="AY1447" i="7" s="1"/>
  <c r="CA1447" i="7"/>
  <c r="W1447" i="7" s="1"/>
  <c r="CF1516" i="7"/>
  <c r="AB1516" i="7" s="1"/>
  <c r="CC1516" i="7"/>
  <c r="Y1516" i="7" s="1"/>
  <c r="CA1516" i="7"/>
  <c r="W1516" i="7" s="1"/>
  <c r="I1438" i="7"/>
  <c r="BX1438" i="7"/>
  <c r="CE1438" i="7" s="1"/>
  <c r="AA1438" i="7" s="1"/>
  <c r="BX1366" i="7"/>
  <c r="BP1366" i="7" s="1"/>
  <c r="BP1346" i="7"/>
  <c r="BX1342" i="7"/>
  <c r="BP1342" i="7" s="1"/>
  <c r="X894" i="7"/>
  <c r="CD894" i="7"/>
  <c r="Z894" i="7" s="1"/>
  <c r="I2103" i="7"/>
  <c r="CG2103" i="7"/>
  <c r="AC2103" i="7" s="1"/>
  <c r="DC2002" i="7"/>
  <c r="AY2002" i="7" s="1"/>
  <c r="CJ2002" i="7"/>
  <c r="AF2002" i="7" s="1"/>
  <c r="CJ2295" i="7"/>
  <c r="AF2295" i="7" s="1"/>
  <c r="BX2279" i="7"/>
  <c r="BX2216" i="7"/>
  <c r="BZ2216" i="7" s="1"/>
  <c r="V2216" i="7" s="1"/>
  <c r="DC2147" i="7"/>
  <c r="AY2147" i="7" s="1"/>
  <c r="CG2120" i="7"/>
  <c r="AC2120" i="7" s="1"/>
  <c r="CZ2171" i="7"/>
  <c r="AV2171" i="7" s="1"/>
  <c r="CH2171" i="7"/>
  <c r="AD2171" i="7" s="1"/>
  <c r="CC2119" i="7"/>
  <c r="DC2146" i="7"/>
  <c r="AY2146" i="7" s="1"/>
  <c r="CJ2142" i="7"/>
  <c r="AF2142" i="7" s="1"/>
  <c r="CZ2123" i="7"/>
  <c r="AV2123" i="7" s="1"/>
  <c r="DF1821" i="7"/>
  <c r="BB1821" i="7" s="1"/>
  <c r="DI1821" i="7"/>
  <c r="BE1821" i="7" s="1"/>
  <c r="CF1821" i="7"/>
  <c r="AB1821" i="7" s="1"/>
  <c r="CJ1595" i="7"/>
  <c r="AF1595" i="7" s="1"/>
  <c r="CC1954" i="7"/>
  <c r="DH1954" i="7"/>
  <c r="BD1954" i="7" s="1"/>
  <c r="DE1954" i="7"/>
  <c r="BA1954" i="7" s="1"/>
  <c r="CF1899" i="7"/>
  <c r="AB1899" i="7" s="1"/>
  <c r="DH1899" i="7"/>
  <c r="BD1899" i="7" s="1"/>
  <c r="CC1654" i="7"/>
  <c r="Y1654" i="7" s="1"/>
  <c r="DE1621" i="7"/>
  <c r="BA1621" i="7" s="1"/>
  <c r="CJ2133" i="7"/>
  <c r="AF2133" i="7" s="1"/>
  <c r="CZ1995" i="7"/>
  <c r="AV1995" i="7" s="1"/>
  <c r="BX1913" i="7"/>
  <c r="CE1913" i="7" s="1"/>
  <c r="AA1913" i="7" s="1"/>
  <c r="DD1939" i="7"/>
  <c r="AZ1939" i="7" s="1"/>
  <c r="CA1943" i="7"/>
  <c r="CZ1913" i="7"/>
  <c r="AV1913" i="7" s="1"/>
  <c r="CC1859" i="7"/>
  <c r="BX1868" i="7"/>
  <c r="BZ1868" i="7" s="1"/>
  <c r="V1868" i="7" s="1"/>
  <c r="CC1868" i="7"/>
  <c r="DI1859" i="7"/>
  <c r="BE1859" i="7" s="1"/>
  <c r="CA1845" i="7"/>
  <c r="W1845" i="7" s="1"/>
  <c r="I1772" i="7"/>
  <c r="CG1772" i="7"/>
  <c r="AC1772" i="7" s="1"/>
  <c r="DH1772" i="7"/>
  <c r="BD1772" i="7" s="1"/>
  <c r="CC1884" i="7"/>
  <c r="Y1884" i="7" s="1"/>
  <c r="BX1851" i="7"/>
  <c r="CC1522" i="7"/>
  <c r="Y1522" i="7" s="1"/>
  <c r="CJ1522" i="7"/>
  <c r="I1465" i="7"/>
  <c r="CC1465" i="7"/>
  <c r="Y1465" i="7" s="1"/>
  <c r="DC1465" i="7"/>
  <c r="AY1465" i="7" s="1"/>
  <c r="DF1465" i="7"/>
  <c r="BB1465" i="7" s="1"/>
  <c r="CC1822" i="7"/>
  <c r="BX1389" i="7"/>
  <c r="T1389" i="7" s="1"/>
  <c r="CJ1389" i="7"/>
  <c r="X948" i="7"/>
  <c r="CD948" i="7"/>
  <c r="Z948" i="7" s="1"/>
  <c r="D62" i="8"/>
  <c r="D63" i="8"/>
  <c r="D64" i="8"/>
  <c r="D61" i="8"/>
  <c r="D60" i="8"/>
  <c r="D65" i="8"/>
  <c r="AE2323" i="7"/>
  <c r="CK2323" i="7"/>
  <c r="AG2323" i="7" s="1"/>
  <c r="DI2027" i="7"/>
  <c r="BE2027" i="7" s="1"/>
  <c r="DH2027" i="7"/>
  <c r="BD2027" i="7" s="1"/>
  <c r="CJ2027" i="7"/>
  <c r="AF2027" i="7" s="1"/>
  <c r="DD2027" i="7"/>
  <c r="AZ2027" i="7" s="1"/>
  <c r="BX2027" i="7"/>
  <c r="CE2027" i="7" s="1"/>
  <c r="AA2027" i="7" s="1"/>
  <c r="DF2027" i="7"/>
  <c r="BB2027" i="7" s="1"/>
  <c r="D1950" i="7"/>
  <c r="CC1950" i="7"/>
  <c r="Y1950" i="7" s="1"/>
  <c r="DE1950" i="7"/>
  <c r="BA1950" i="7" s="1"/>
  <c r="E2121" i="7"/>
  <c r="BH2121" i="7"/>
  <c r="CE1148" i="7"/>
  <c r="AA1148" i="7" s="1"/>
  <c r="W1148" i="7"/>
  <c r="CJ2025" i="7"/>
  <c r="F1174" i="7"/>
  <c r="BX1174" i="7"/>
  <c r="BZ1174" i="7" s="1"/>
  <c r="V1174" i="7" s="1"/>
  <c r="CC1174" i="7"/>
  <c r="CD1174" i="7" s="1"/>
  <c r="Z1174" i="7" s="1"/>
  <c r="DC1174" i="7"/>
  <c r="AY1174" i="7" s="1"/>
  <c r="DF1174" i="7"/>
  <c r="BB1174" i="7" s="1"/>
  <c r="CA1174" i="7"/>
  <c r="CB1174" i="7"/>
  <c r="X1174" i="7" s="1"/>
  <c r="W1157" i="7"/>
  <c r="CE1157" i="7"/>
  <c r="AA1157" i="7" s="1"/>
  <c r="D437" i="7"/>
  <c r="BX437" i="7"/>
  <c r="CE437" i="7" s="1"/>
  <c r="AA437" i="7" s="1"/>
  <c r="CJ437" i="7"/>
  <c r="CH437" i="7"/>
  <c r="CC437" i="7"/>
  <c r="CA437" i="7"/>
  <c r="CB437" i="7"/>
  <c r="X437" i="7" s="1"/>
  <c r="CA645" i="7"/>
  <c r="BX645" i="7"/>
  <c r="BZ645" i="7" s="1"/>
  <c r="V645" i="7" s="1"/>
  <c r="D645" i="7"/>
  <c r="CH645" i="7"/>
  <c r="CJ645" i="7"/>
  <c r="CJ466" i="7"/>
  <c r="AF466" i="7" s="1"/>
  <c r="CC466" i="7"/>
  <c r="CI466" i="7"/>
  <c r="AE466" i="7" s="1"/>
  <c r="CB466" i="7"/>
  <c r="X466" i="7" s="1"/>
  <c r="D466" i="7"/>
  <c r="BX466" i="7"/>
  <c r="CL466" i="7" s="1"/>
  <c r="AH466" i="7" s="1"/>
  <c r="CA466" i="7"/>
  <c r="CJ791" i="7"/>
  <c r="CI791" i="7"/>
  <c r="AE791" i="7" s="1"/>
  <c r="CC791" i="7"/>
  <c r="CB791" i="7"/>
  <c r="X791" i="7" s="1"/>
  <c r="BX791" i="7"/>
  <c r="BZ791" i="7" s="1"/>
  <c r="V791" i="7" s="1"/>
  <c r="D791" i="7"/>
  <c r="CH791" i="7"/>
  <c r="AD791" i="7" s="1"/>
  <c r="Y472" i="7"/>
  <c r="CL407" i="7"/>
  <c r="AH407" i="7" s="1"/>
  <c r="AD407" i="7"/>
  <c r="DC1674" i="7"/>
  <c r="AY1674" i="7" s="1"/>
  <c r="E1674" i="7"/>
  <c r="CJ1674" i="7"/>
  <c r="AF1674" i="7" s="1"/>
  <c r="DC1050" i="7"/>
  <c r="AY1050" i="7" s="1"/>
  <c r="CZ1050" i="7"/>
  <c r="AV1050" i="7" s="1"/>
  <c r="DF1050" i="7"/>
  <c r="BB1050" i="7" s="1"/>
  <c r="CC1050" i="7"/>
  <c r="CD1050" i="7" s="1"/>
  <c r="Z1050" i="7" s="1"/>
  <c r="DE1050" i="7"/>
  <c r="BA1050" i="7" s="1"/>
  <c r="BX1050" i="7"/>
  <c r="T1050" i="7" s="1"/>
  <c r="CA1050" i="7"/>
  <c r="W1050" i="7" s="1"/>
  <c r="BX1038" i="7"/>
  <c r="DF1038" i="7"/>
  <c r="BB1038" i="7" s="1"/>
  <c r="CA1038" i="7"/>
  <c r="CZ1038" i="7"/>
  <c r="AV1038" i="7" s="1"/>
  <c r="DE1038" i="7"/>
  <c r="BA1038" i="7" s="1"/>
  <c r="DD1038" i="7"/>
  <c r="AZ1038" i="7" s="1"/>
  <c r="CB1038" i="7"/>
  <c r="X1038" i="7" s="1"/>
  <c r="CA940" i="7"/>
  <c r="BX940" i="7"/>
  <c r="DC940" i="7"/>
  <c r="AY940" i="7" s="1"/>
  <c r="DF940" i="7"/>
  <c r="BB940" i="7" s="1"/>
  <c r="DD940" i="7"/>
  <c r="AZ940" i="7" s="1"/>
  <c r="CB940" i="7"/>
  <c r="X940" i="7" s="1"/>
  <c r="DE940" i="7"/>
  <c r="BA940" i="7" s="1"/>
  <c r="DE903" i="7"/>
  <c r="BA903" i="7" s="1"/>
  <c r="CB903" i="7"/>
  <c r="X903" i="7" s="1"/>
  <c r="CC903" i="7"/>
  <c r="DD903" i="7"/>
  <c r="AZ903" i="7" s="1"/>
  <c r="DC903" i="7"/>
  <c r="AY903" i="7" s="1"/>
  <c r="F903" i="7"/>
  <c r="DF903" i="7"/>
  <c r="BB903" i="7" s="1"/>
  <c r="CI779" i="7"/>
  <c r="CA779" i="7"/>
  <c r="W779" i="7" s="1"/>
  <c r="CC779" i="7"/>
  <c r="Y779" i="7" s="1"/>
  <c r="CB779" i="7"/>
  <c r="CJ779" i="7"/>
  <c r="AF779" i="7" s="1"/>
  <c r="CH779" i="7"/>
  <c r="BX779" i="7"/>
  <c r="X500" i="7"/>
  <c r="CD500" i="7"/>
  <c r="Z500" i="7" s="1"/>
  <c r="CE396" i="7"/>
  <c r="AA396" i="7" s="1"/>
  <c r="W396" i="7"/>
  <c r="DF1190" i="7"/>
  <c r="BB1190" i="7" s="1"/>
  <c r="DE1190" i="7"/>
  <c r="BA1190" i="7" s="1"/>
  <c r="F1190" i="7"/>
  <c r="DD1190" i="7"/>
  <c r="AZ1190" i="7" s="1"/>
  <c r="CA1190" i="7"/>
  <c r="W1190" i="7" s="1"/>
  <c r="CC1190" i="7"/>
  <c r="CB1190" i="7"/>
  <c r="X1190" i="7" s="1"/>
  <c r="BX1190" i="7"/>
  <c r="BZ1190" i="7" s="1"/>
  <c r="V1190" i="7" s="1"/>
  <c r="CZ961" i="7"/>
  <c r="AV961" i="7" s="1"/>
  <c r="DC961" i="7"/>
  <c r="AY961" i="7" s="1"/>
  <c r="CC961" i="7"/>
  <c r="Y961" i="7" s="1"/>
  <c r="CB961" i="7"/>
  <c r="X961" i="7" s="1"/>
  <c r="DD961" i="7"/>
  <c r="AZ961" i="7" s="1"/>
  <c r="CA961" i="7"/>
  <c r="CE961" i="7" s="1"/>
  <c r="AA961" i="7" s="1"/>
  <c r="DF961" i="7"/>
  <c r="BB961" i="7" s="1"/>
  <c r="CL871" i="7"/>
  <c r="AH871" i="7" s="1"/>
  <c r="AF831" i="7"/>
  <c r="CK831" i="7"/>
  <c r="AG831" i="7" s="1"/>
  <c r="CD390" i="7"/>
  <c r="Z390" i="7" s="1"/>
  <c r="Y390" i="7"/>
  <c r="CG226" i="7"/>
  <c r="AC226" i="7" s="1"/>
  <c r="BZ226" i="7"/>
  <c r="V226" i="7" s="1"/>
  <c r="CF226" i="7"/>
  <c r="AB226" i="7" s="1"/>
  <c r="T226" i="7"/>
  <c r="BZ156" i="7"/>
  <c r="V156" i="7" s="1"/>
  <c r="T156" i="7"/>
  <c r="CF156" i="7"/>
  <c r="AB156" i="7" s="1"/>
  <c r="X102" i="7"/>
  <c r="CD102" i="7"/>
  <c r="Z102" i="7" s="1"/>
  <c r="CE1141" i="7"/>
  <c r="AA1141" i="7" s="1"/>
  <c r="W1141" i="7"/>
  <c r="CI873" i="7"/>
  <c r="CH873" i="7"/>
  <c r="CC873" i="7"/>
  <c r="Y873" i="7" s="1"/>
  <c r="CA873" i="7"/>
  <c r="CJ873" i="7"/>
  <c r="AF873" i="7" s="1"/>
  <c r="D873" i="7"/>
  <c r="CA2112" i="7"/>
  <c r="CJ2077" i="7"/>
  <c r="CZ2077" i="7"/>
  <c r="AV2077" i="7" s="1"/>
  <c r="DF2086" i="7"/>
  <c r="BB2086" i="7" s="1"/>
  <c r="I1949" i="7"/>
  <c r="DG1949" i="7"/>
  <c r="BC1949" i="7" s="1"/>
  <c r="DI1949" i="7"/>
  <c r="BE1949" i="7" s="1"/>
  <c r="DF1784" i="7"/>
  <c r="BB1784" i="7" s="1"/>
  <c r="CA1784" i="7"/>
  <c r="CJ1754" i="7"/>
  <c r="AF1754" i="7" s="1"/>
  <c r="CG1595" i="7"/>
  <c r="AC1595" i="7" s="1"/>
  <c r="DH1595" i="7"/>
  <c r="BD1595" i="7" s="1"/>
  <c r="I1695" i="7"/>
  <c r="DD1695" i="7"/>
  <c r="AZ1695" i="7" s="1"/>
  <c r="BX1695" i="7"/>
  <c r="T1695" i="7" s="1"/>
  <c r="DC1695" i="7"/>
  <c r="AY1695" i="7" s="1"/>
  <c r="CA1695" i="7"/>
  <c r="DF1658" i="7"/>
  <c r="BB1658" i="7" s="1"/>
  <c r="DG1583" i="7"/>
  <c r="BC1583" i="7" s="1"/>
  <c r="DF1583" i="7"/>
  <c r="BB1583" i="7" s="1"/>
  <c r="DC1583" i="7"/>
  <c r="AY1583" i="7" s="1"/>
  <c r="DH1583" i="7"/>
  <c r="BD1583" i="7" s="1"/>
  <c r="CA1583" i="7"/>
  <c r="I2004" i="7"/>
  <c r="CJ2004" i="7"/>
  <c r="AF2004" i="7" s="1"/>
  <c r="CC1823" i="7"/>
  <c r="Y1823" i="7" s="1"/>
  <c r="DD1899" i="7"/>
  <c r="AZ1899" i="7" s="1"/>
  <c r="DC1829" i="7"/>
  <c r="AY1829" i="7" s="1"/>
  <c r="DG1954" i="7"/>
  <c r="BC1954" i="7" s="1"/>
  <c r="CA1877" i="7"/>
  <c r="DC1706" i="7"/>
  <c r="AY1706" i="7" s="1"/>
  <c r="DE1640" i="7"/>
  <c r="BA1640" i="7" s="1"/>
  <c r="DH1512" i="7"/>
  <c r="BD1512" i="7" s="1"/>
  <c r="CG1512" i="7"/>
  <c r="AC1512" i="7" s="1"/>
  <c r="CH1512" i="7"/>
  <c r="BX1512" i="7"/>
  <c r="CZ1700" i="7"/>
  <c r="AV1700" i="7" s="1"/>
  <c r="DD1606" i="7"/>
  <c r="AZ1606" i="7" s="1"/>
  <c r="DH1606" i="7"/>
  <c r="BD1606" i="7" s="1"/>
  <c r="DG1606" i="7"/>
  <c r="BC1606" i="7" s="1"/>
  <c r="I1653" i="7"/>
  <c r="CA1653" i="7"/>
  <c r="I1591" i="7"/>
  <c r="DG1591" i="7"/>
  <c r="BC1591" i="7" s="1"/>
  <c r="DF1591" i="7"/>
  <c r="BB1591" i="7" s="1"/>
  <c r="CA1591" i="7"/>
  <c r="CC1591" i="7"/>
  <c r="DI1591" i="7"/>
  <c r="BE1591" i="7" s="1"/>
  <c r="CA1559" i="7"/>
  <c r="W1559" i="7" s="1"/>
  <c r="CG1559" i="7"/>
  <c r="AC1559" i="7" s="1"/>
  <c r="BX1559" i="7"/>
  <c r="CL1559" i="7" s="1"/>
  <c r="AH1559" i="7" s="1"/>
  <c r="CZ1628" i="7"/>
  <c r="AV1628" i="7" s="1"/>
  <c r="CF1457" i="7"/>
  <c r="AB1457" i="7" s="1"/>
  <c r="CZ1457" i="7"/>
  <c r="AV1457" i="7" s="1"/>
  <c r="BX1367" i="7"/>
  <c r="BP1367" i="7" s="1"/>
  <c r="CB1050" i="7"/>
  <c r="X1050" i="7" s="1"/>
  <c r="BX903" i="7"/>
  <c r="CE903" i="7" s="1"/>
  <c r="AA903" i="7" s="1"/>
  <c r="F1038" i="7"/>
  <c r="AE468" i="7"/>
  <c r="CK468" i="7"/>
  <c r="AG468" i="7" s="1"/>
  <c r="AE392" i="7"/>
  <c r="CK392" i="7"/>
  <c r="AG392" i="7" s="1"/>
  <c r="CC2173" i="7"/>
  <c r="Y2173" i="7" s="1"/>
  <c r="CJ2173" i="7"/>
  <c r="CH2173" i="7"/>
  <c r="CF2173" i="7"/>
  <c r="AB2173" i="7" s="1"/>
  <c r="DH2173" i="7"/>
  <c r="BD2173" i="7" s="1"/>
  <c r="I1736" i="7"/>
  <c r="DD1736" i="7"/>
  <c r="AZ1736" i="7" s="1"/>
  <c r="CJ1736" i="7"/>
  <c r="W1765" i="7"/>
  <c r="CB1765" i="7"/>
  <c r="E1704" i="7"/>
  <c r="BH1704" i="7"/>
  <c r="CJ1704" i="7" s="1"/>
  <c r="AF1704" i="7" s="1"/>
  <c r="I1581" i="7"/>
  <c r="CG1581" i="7"/>
  <c r="AC1581" i="7" s="1"/>
  <c r="CJ1581" i="7"/>
  <c r="D2262" i="7"/>
  <c r="CC2262" i="7"/>
  <c r="Y2262" i="7" s="1"/>
  <c r="I1826" i="7"/>
  <c r="DD1826" i="7"/>
  <c r="AZ1826" i="7" s="1"/>
  <c r="CZ1660" i="7"/>
  <c r="AV1660" i="7" s="1"/>
  <c r="DF1660" i="7"/>
  <c r="BB1660" i="7" s="1"/>
  <c r="CF1660" i="7"/>
  <c r="AB1660" i="7" s="1"/>
  <c r="CC1660" i="7"/>
  <c r="DE1660" i="7"/>
  <c r="BA1660" i="7" s="1"/>
  <c r="DI1660" i="7"/>
  <c r="BE1660" i="7" s="1"/>
  <c r="DD1660" i="7"/>
  <c r="AZ1660" i="7" s="1"/>
  <c r="CC1528" i="7"/>
  <c r="DE1528" i="7"/>
  <c r="BA1528" i="7" s="1"/>
  <c r="CA1528" i="7"/>
  <c r="CJ1528" i="7"/>
  <c r="CH1528" i="7"/>
  <c r="DF1528" i="7"/>
  <c r="BB1528" i="7" s="1"/>
  <c r="CF1528" i="7"/>
  <c r="AB1528" i="7" s="1"/>
  <c r="BX1528" i="7"/>
  <c r="CL1528" i="7" s="1"/>
  <c r="AH1528" i="7" s="1"/>
  <c r="DD2031" i="7"/>
  <c r="AZ2031" i="7" s="1"/>
  <c r="CE1197" i="7"/>
  <c r="AA1197" i="7" s="1"/>
  <c r="W1197" i="7"/>
  <c r="CG1679" i="7"/>
  <c r="AC1679" i="7" s="1"/>
  <c r="E1679" i="7"/>
  <c r="DI1733" i="7"/>
  <c r="BE1733" i="7" s="1"/>
  <c r="D1733" i="7"/>
  <c r="DD1733" i="7"/>
  <c r="AZ1733" i="7" s="1"/>
  <c r="BH1373" i="7"/>
  <c r="Y459" i="7"/>
  <c r="CD424" i="7"/>
  <c r="Z424" i="7" s="1"/>
  <c r="Y424" i="7"/>
  <c r="X383" i="7"/>
  <c r="CD383" i="7"/>
  <c r="Z383" i="7" s="1"/>
  <c r="X128" i="7"/>
  <c r="CD128" i="7"/>
  <c r="Z128" i="7" s="1"/>
  <c r="Y1077" i="7"/>
  <c r="W855" i="7"/>
  <c r="CE855" i="7"/>
  <c r="AA855" i="7" s="1"/>
  <c r="CJ629" i="7"/>
  <c r="AF629" i="7" s="1"/>
  <c r="BX629" i="7"/>
  <c r="CA629" i="7"/>
  <c r="D629" i="7"/>
  <c r="CL434" i="7"/>
  <c r="AH434" i="7" s="1"/>
  <c r="AD434" i="7"/>
  <c r="BX2091" i="7"/>
  <c r="BZ2091" i="7" s="1"/>
  <c r="V2091" i="7" s="1"/>
  <c r="DG2091" i="7"/>
  <c r="BC2091" i="7" s="1"/>
  <c r="CG2091" i="7"/>
  <c r="AC2091" i="7" s="1"/>
  <c r="CH2208" i="7"/>
  <c r="CH2298" i="7"/>
  <c r="CI2298" i="7" s="1"/>
  <c r="AE2298" i="7" s="1"/>
  <c r="CJ2269" i="7"/>
  <c r="AF2269" i="7" s="1"/>
  <c r="DC2259" i="7"/>
  <c r="AY2259" i="7" s="1"/>
  <c r="CJ2235" i="7"/>
  <c r="AF2235" i="7" s="1"/>
  <c r="CJ2252" i="7"/>
  <c r="AF2252" i="7" s="1"/>
  <c r="I2199" i="7"/>
  <c r="DI2199" i="7"/>
  <c r="BE2199" i="7" s="1"/>
  <c r="DD2199" i="7"/>
  <c r="AZ2199" i="7" s="1"/>
  <c r="DC2171" i="7"/>
  <c r="AY2171" i="7" s="1"/>
  <c r="CJ2120" i="7"/>
  <c r="AF2120" i="7" s="1"/>
  <c r="CG2122" i="7"/>
  <c r="AC2122" i="7" s="1"/>
  <c r="CC2090" i="7"/>
  <c r="Y2090" i="7" s="1"/>
  <c r="CC1726" i="7"/>
  <c r="Y1726" i="7" s="1"/>
  <c r="CJ1726" i="7"/>
  <c r="CF1726" i="7"/>
  <c r="AB1726" i="7" s="1"/>
  <c r="BX1619" i="7"/>
  <c r="DC1619" i="7"/>
  <c r="AY1619" i="7" s="1"/>
  <c r="DI1619" i="7"/>
  <c r="BE1619" i="7" s="1"/>
  <c r="CF1706" i="7"/>
  <c r="AB1706" i="7" s="1"/>
  <c r="CH2076" i="7"/>
  <c r="BH2076" i="7"/>
  <c r="DD1901" i="7"/>
  <c r="AZ1901" i="7" s="1"/>
  <c r="DI1901" i="7"/>
  <c r="BE1901" i="7" s="1"/>
  <c r="CH1710" i="7"/>
  <c r="CI1710" i="7" s="1"/>
  <c r="AE1710" i="7" s="1"/>
  <c r="CG1678" i="7"/>
  <c r="AC1678" i="7" s="1"/>
  <c r="BH1678" i="7"/>
  <c r="DD1659" i="7"/>
  <c r="AZ1659" i="7" s="1"/>
  <c r="DD1622" i="7"/>
  <c r="AZ1622" i="7" s="1"/>
  <c r="BX1622" i="7"/>
  <c r="CJ2091" i="7"/>
  <c r="CA2005" i="7"/>
  <c r="CJ1695" i="7"/>
  <c r="BX1655" i="7"/>
  <c r="CF1655" i="7"/>
  <c r="AB1655" i="7" s="1"/>
  <c r="BH2058" i="7"/>
  <c r="CA1823" i="7"/>
  <c r="CA1914" i="7"/>
  <c r="DD1914" i="7"/>
  <c r="AZ1914" i="7" s="1"/>
  <c r="I1919" i="7"/>
  <c r="DF1919" i="7"/>
  <c r="BB1919" i="7" s="1"/>
  <c r="CC1919" i="7"/>
  <c r="BX1919" i="7"/>
  <c r="CF1950" i="7"/>
  <c r="AB1950" i="7" s="1"/>
  <c r="BX1869" i="7"/>
  <c r="CE1869" i="7" s="1"/>
  <c r="AA1869" i="7" s="1"/>
  <c r="CC1828" i="7"/>
  <c r="Y1828" i="7" s="1"/>
  <c r="DI1784" i="7"/>
  <c r="BE1784" i="7" s="1"/>
  <c r="DC1726" i="7"/>
  <c r="AY1726" i="7" s="1"/>
  <c r="I1752" i="7"/>
  <c r="DG1752" i="7"/>
  <c r="BC1752" i="7" s="1"/>
  <c r="DC1752" i="7"/>
  <c r="AY1752" i="7" s="1"/>
  <c r="CF1752" i="7"/>
  <c r="AB1752" i="7" s="1"/>
  <c r="BX1979" i="7"/>
  <c r="BX1663" i="7"/>
  <c r="DE1663" i="7"/>
  <c r="BA1663" i="7" s="1"/>
  <c r="DD1663" i="7"/>
  <c r="AZ1663" i="7" s="1"/>
  <c r="DC1573" i="7"/>
  <c r="AY1573" i="7" s="1"/>
  <c r="CF1512" i="7"/>
  <c r="AB1512" i="7" s="1"/>
  <c r="DI1663" i="7"/>
  <c r="BE1663" i="7" s="1"/>
  <c r="CF1591" i="7"/>
  <c r="AB1591" i="7" s="1"/>
  <c r="DD1467" i="7"/>
  <c r="AZ1467" i="7" s="1"/>
  <c r="DH1467" i="7"/>
  <c r="BD1467" i="7" s="1"/>
  <c r="CC1467" i="7"/>
  <c r="DE1467" i="7"/>
  <c r="BA1467" i="7" s="1"/>
  <c r="BX1640" i="7"/>
  <c r="CA1428" i="7"/>
  <c r="CB1428" i="7" s="1"/>
  <c r="X1428" i="7" s="1"/>
  <c r="CC1428" i="7"/>
  <c r="I1516" i="7"/>
  <c r="CJ1516" i="7"/>
  <c r="AF1516" i="7" s="1"/>
  <c r="CJ1498" i="7"/>
  <c r="BX1498" i="7"/>
  <c r="T1498" i="7" s="1"/>
  <c r="I1466" i="7"/>
  <c r="CA1466" i="7"/>
  <c r="DC1466" i="7"/>
  <c r="AY1466" i="7" s="1"/>
  <c r="I1469" i="7"/>
  <c r="CA1469" i="7"/>
  <c r="CB1469" i="7" s="1"/>
  <c r="BX1469" i="7"/>
  <c r="CB873" i="7"/>
  <c r="CE847" i="7"/>
  <c r="AA847" i="7" s="1"/>
  <c r="T949" i="7"/>
  <c r="CZ903" i="7"/>
  <c r="AV903" i="7" s="1"/>
  <c r="AE812" i="7"/>
  <c r="CK812" i="7"/>
  <c r="AG812" i="7" s="1"/>
  <c r="CC1038" i="7"/>
  <c r="AE476" i="7"/>
  <c r="CK476" i="7"/>
  <c r="AG476" i="7" s="1"/>
  <c r="AE436" i="7"/>
  <c r="X146" i="7"/>
  <c r="CD146" i="7"/>
  <c r="Z146" i="7" s="1"/>
  <c r="X108" i="7"/>
  <c r="CD108" i="7"/>
  <c r="Z108" i="7" s="1"/>
  <c r="X168" i="7"/>
  <c r="CD168" i="7"/>
  <c r="Z168" i="7" s="1"/>
  <c r="I1763" i="7"/>
  <c r="CG1763" i="7"/>
  <c r="AC1763" i="7" s="1"/>
  <c r="DF1656" i="7"/>
  <c r="BB1656" i="7" s="1"/>
  <c r="DE1656" i="7"/>
  <c r="BA1656" i="7" s="1"/>
  <c r="DG1656" i="7"/>
  <c r="BC1656" i="7" s="1"/>
  <c r="DD1656" i="7"/>
  <c r="AZ1656" i="7" s="1"/>
  <c r="CF1656" i="7"/>
  <c r="AB1656" i="7" s="1"/>
  <c r="CZ1656" i="7"/>
  <c r="AV1656" i="7" s="1"/>
  <c r="DD1867" i="7"/>
  <c r="AZ1867" i="7" s="1"/>
  <c r="CA1867" i="7"/>
  <c r="BU1327" i="7"/>
  <c r="Q1327" i="7" s="1"/>
  <c r="CC1327" i="7"/>
  <c r="Y1327" i="7" s="1"/>
  <c r="BX1327" i="7"/>
  <c r="BP1327" i="7" s="1"/>
  <c r="BR1327" i="7" s="1"/>
  <c r="D2039" i="7"/>
  <c r="CA2039" i="7"/>
  <c r="DF1024" i="7"/>
  <c r="BB1024" i="7" s="1"/>
  <c r="BX1024" i="7"/>
  <c r="DE1024" i="7"/>
  <c r="BA1024" i="7" s="1"/>
  <c r="CB1024" i="7"/>
  <c r="X1024" i="7" s="1"/>
  <c r="DC1024" i="7"/>
  <c r="AY1024" i="7" s="1"/>
  <c r="DE975" i="7"/>
  <c r="BA975" i="7" s="1"/>
  <c r="CC975" i="7"/>
  <c r="CB975" i="7"/>
  <c r="X975" i="7" s="1"/>
  <c r="DF975" i="7"/>
  <c r="BB975" i="7" s="1"/>
  <c r="F975" i="7"/>
  <c r="CZ975" i="7"/>
  <c r="AV975" i="7" s="1"/>
  <c r="BX975" i="7"/>
  <c r="CF975" i="7" s="1"/>
  <c r="AB975" i="7" s="1"/>
  <c r="DD975" i="7"/>
  <c r="AZ975" i="7" s="1"/>
  <c r="CA975" i="7"/>
  <c r="D403" i="7"/>
  <c r="BX403" i="7"/>
  <c r="CJ403" i="7"/>
  <c r="AF403" i="7" s="1"/>
  <c r="CH403" i="7"/>
  <c r="CC403" i="7"/>
  <c r="CB403" i="7"/>
  <c r="X403" i="7" s="1"/>
  <c r="CI403" i="7"/>
  <c r="CI547" i="7"/>
  <c r="AE547" i="7" s="1"/>
  <c r="CJ547" i="7"/>
  <c r="BX547" i="7"/>
  <c r="CH547" i="7"/>
  <c r="CA547" i="7"/>
  <c r="CB547" i="7"/>
  <c r="CC547" i="7"/>
  <c r="Y547" i="7" s="1"/>
  <c r="CL391" i="7"/>
  <c r="AH391" i="7" s="1"/>
  <c r="T391" i="7"/>
  <c r="CE391" i="7"/>
  <c r="AA391" i="7" s="1"/>
  <c r="CG391" i="7"/>
  <c r="AC391" i="7" s="1"/>
  <c r="CF391" i="7"/>
  <c r="AB391" i="7" s="1"/>
  <c r="CI377" i="7"/>
  <c r="AE377" i="7" s="1"/>
  <c r="BX377" i="7"/>
  <c r="CL377" i="7" s="1"/>
  <c r="AH377" i="7" s="1"/>
  <c r="CJ377" i="7"/>
  <c r="CB377" i="7"/>
  <c r="X377" i="7" s="1"/>
  <c r="CC377" i="7"/>
  <c r="CA377" i="7"/>
  <c r="CC364" i="7"/>
  <c r="D364" i="7"/>
  <c r="CI364" i="7"/>
  <c r="BX364" i="7"/>
  <c r="CA364" i="7"/>
  <c r="CH364" i="7"/>
  <c r="CB364" i="7"/>
  <c r="X364" i="7" s="1"/>
  <c r="CJ364" i="7"/>
  <c r="CF153" i="7"/>
  <c r="AB153" i="7" s="1"/>
  <c r="BZ153" i="7"/>
  <c r="V153" i="7" s="1"/>
  <c r="T153" i="7"/>
  <c r="Y162" i="7"/>
  <c r="CD162" i="7"/>
  <c r="Z162" i="7" s="1"/>
  <c r="AE541" i="7"/>
  <c r="CK541" i="7"/>
  <c r="AG541" i="7" s="1"/>
  <c r="AF500" i="7"/>
  <c r="CK500" i="7"/>
  <c r="AG500" i="7" s="1"/>
  <c r="CF168" i="7"/>
  <c r="AB168" i="7" s="1"/>
  <c r="BZ168" i="7"/>
  <c r="V168" i="7" s="1"/>
  <c r="CE168" i="7"/>
  <c r="AA168" i="7" s="1"/>
  <c r="W131" i="7"/>
  <c r="CE131" i="7"/>
  <c r="AA131" i="7" s="1"/>
  <c r="CH847" i="7"/>
  <c r="AD847" i="7" s="1"/>
  <c r="CI847" i="7"/>
  <c r="AE847" i="7" s="1"/>
  <c r="CA847" i="7"/>
  <c r="W847" i="7" s="1"/>
  <c r="D847" i="7"/>
  <c r="CC847" i="7"/>
  <c r="Y847" i="7" s="1"/>
  <c r="CB847" i="7"/>
  <c r="X847" i="7" s="1"/>
  <c r="CJ847" i="7"/>
  <c r="CK847" i="7" s="1"/>
  <c r="AG847" i="7" s="1"/>
  <c r="CG2086" i="7"/>
  <c r="AC2086" i="7" s="1"/>
  <c r="CJ1694" i="7"/>
  <c r="AF1694" i="7" s="1"/>
  <c r="CH1694" i="7"/>
  <c r="BX2105" i="7"/>
  <c r="CZ2105" i="7"/>
  <c r="AV2105" i="7" s="1"/>
  <c r="CA2073" i="7"/>
  <c r="CB2073" i="7" s="1"/>
  <c r="X2073" i="7" s="1"/>
  <c r="CF2025" i="7"/>
  <c r="AB2025" i="7" s="1"/>
  <c r="DG1907" i="7"/>
  <c r="BC1907" i="7" s="1"/>
  <c r="CA1907" i="7"/>
  <c r="BX2041" i="7"/>
  <c r="T2041" i="7" s="1"/>
  <c r="CH2093" i="7"/>
  <c r="CA1911" i="7"/>
  <c r="CB1911" i="7" s="1"/>
  <c r="X1911" i="7" s="1"/>
  <c r="DD1876" i="7"/>
  <c r="AZ1876" i="7" s="1"/>
  <c r="CA1876" i="7"/>
  <c r="CB1876" i="7" s="1"/>
  <c r="X1876" i="7" s="1"/>
  <c r="I1829" i="7"/>
  <c r="BX1829" i="7"/>
  <c r="DE1829" i="7"/>
  <c r="BA1829" i="7" s="1"/>
  <c r="CA1829" i="7"/>
  <c r="CA1967" i="7"/>
  <c r="W1967" i="7" s="1"/>
  <c r="CC1949" i="7"/>
  <c r="CA1870" i="7"/>
  <c r="DF1950" i="7"/>
  <c r="BB1950" i="7" s="1"/>
  <c r="DF1869" i="7"/>
  <c r="BB1869" i="7" s="1"/>
  <c r="BX1865" i="7"/>
  <c r="CC1783" i="7"/>
  <c r="Y1783" i="7" s="1"/>
  <c r="CC1979" i="7"/>
  <c r="CF1804" i="7"/>
  <c r="AB1804" i="7" s="1"/>
  <c r="CA1804" i="7"/>
  <c r="CJ1779" i="7"/>
  <c r="CH1779" i="7"/>
  <c r="AD1779" i="7" s="1"/>
  <c r="BX1702" i="7"/>
  <c r="DC1702" i="7"/>
  <c r="AY1702" i="7" s="1"/>
  <c r="DD1654" i="7"/>
  <c r="AZ1654" i="7" s="1"/>
  <c r="I1452" i="7"/>
  <c r="DC1452" i="7"/>
  <c r="AY1452" i="7" s="1"/>
  <c r="CC1471" i="7"/>
  <c r="DI1471" i="7"/>
  <c r="BE1471" i="7" s="1"/>
  <c r="CA1471" i="7"/>
  <c r="CB1471" i="7" s="1"/>
  <c r="X1471" i="7" s="1"/>
  <c r="DF1471" i="7"/>
  <c r="BB1471" i="7" s="1"/>
  <c r="CF1471" i="7"/>
  <c r="AB1471" i="7" s="1"/>
  <c r="CC1629" i="7"/>
  <c r="CG1695" i="7"/>
  <c r="AC1695" i="7" s="1"/>
  <c r="I1451" i="7"/>
  <c r="DF1451" i="7"/>
  <c r="BB1451" i="7" s="1"/>
  <c r="CA1451" i="7"/>
  <c r="DI1481" i="7"/>
  <c r="BE1481" i="7" s="1"/>
  <c r="CC1481" i="7"/>
  <c r="Y1481" i="7" s="1"/>
  <c r="BX1432" i="7"/>
  <c r="CC1432" i="7"/>
  <c r="CA1473" i="7"/>
  <c r="CF1473" i="7"/>
  <c r="AB1473" i="7" s="1"/>
  <c r="DC1473" i="7"/>
  <c r="AY1473" i="7" s="1"/>
  <c r="BX873" i="7"/>
  <c r="T873" i="7" s="1"/>
  <c r="CF949" i="7"/>
  <c r="AB949" i="7" s="1"/>
  <c r="AE786" i="7"/>
  <c r="CK786" i="7"/>
  <c r="AG786" i="7" s="1"/>
  <c r="AE691" i="7"/>
  <c r="CK691" i="7"/>
  <c r="AG691" i="7" s="1"/>
  <c r="DC1038" i="7"/>
  <c r="AY1038" i="7" s="1"/>
  <c r="CE368" i="7"/>
  <c r="AA368" i="7" s="1"/>
  <c r="AE245" i="7"/>
  <c r="CK245" i="7"/>
  <c r="AG245" i="7" s="1"/>
  <c r="DH2081" i="7"/>
  <c r="BD2081" i="7" s="1"/>
  <c r="CF2081" i="7"/>
  <c r="AB2081" i="7" s="1"/>
  <c r="D2081" i="7"/>
  <c r="DD2017" i="7"/>
  <c r="AZ2017" i="7" s="1"/>
  <c r="Y1980" i="7"/>
  <c r="X2369" i="7"/>
  <c r="CD2369" i="7"/>
  <c r="Z2369" i="7" s="1"/>
  <c r="DH2098" i="7"/>
  <c r="BD2098" i="7" s="1"/>
  <c r="BH1748" i="7"/>
  <c r="CH1748" i="7" s="1"/>
  <c r="DD1497" i="7"/>
  <c r="AZ1497" i="7" s="1"/>
  <c r="CA1497" i="7"/>
  <c r="DI1497" i="7"/>
  <c r="BE1497" i="7" s="1"/>
  <c r="D1497" i="7"/>
  <c r="BX1497" i="7"/>
  <c r="T1497" i="7" s="1"/>
  <c r="CC1497" i="7"/>
  <c r="Y1497" i="7" s="1"/>
  <c r="Y446" i="7"/>
  <c r="CD446" i="7"/>
  <c r="Z446" i="7" s="1"/>
  <c r="W1245" i="7"/>
  <c r="CE1245" i="7"/>
  <c r="AA1245" i="7" s="1"/>
  <c r="F1193" i="7"/>
  <c r="DF1193" i="7"/>
  <c r="BB1193" i="7" s="1"/>
  <c r="BX1193" i="7"/>
  <c r="CA1193" i="7"/>
  <c r="CZ1193" i="7"/>
  <c r="AV1193" i="7" s="1"/>
  <c r="CC1193" i="7"/>
  <c r="Y1193" i="7" s="1"/>
  <c r="CB1193" i="7"/>
  <c r="X989" i="7"/>
  <c r="CD989" i="7"/>
  <c r="Z989" i="7" s="1"/>
  <c r="CD505" i="7"/>
  <c r="Z505" i="7" s="1"/>
  <c r="Y505" i="7"/>
  <c r="AE750" i="7"/>
  <c r="CI531" i="7"/>
  <c r="AE531" i="7" s="1"/>
  <c r="BX531" i="7"/>
  <c r="CJ531" i="7"/>
  <c r="CH531" i="7"/>
  <c r="CA531" i="7"/>
  <c r="CB531" i="7"/>
  <c r="X531" i="7" s="1"/>
  <c r="CC531" i="7"/>
  <c r="Y531" i="7" s="1"/>
  <c r="BZ173" i="7"/>
  <c r="V173" i="7" s="1"/>
  <c r="CE173" i="7"/>
  <c r="AA173" i="7" s="1"/>
  <c r="CF173" i="7"/>
  <c r="AB173" i="7" s="1"/>
  <c r="T173" i="7"/>
  <c r="W218" i="7"/>
  <c r="CE218" i="7"/>
  <c r="AA218" i="7" s="1"/>
  <c r="CF529" i="7"/>
  <c r="AB529" i="7" s="1"/>
  <c r="CE529" i="7"/>
  <c r="AA529" i="7" s="1"/>
  <c r="CG529" i="7"/>
  <c r="AC529" i="7" s="1"/>
  <c r="BZ529" i="7"/>
  <c r="V529" i="7" s="1"/>
  <c r="CJ459" i="7"/>
  <c r="CB459" i="7"/>
  <c r="CH459" i="7"/>
  <c r="AD459" i="7" s="1"/>
  <c r="BX459" i="7"/>
  <c r="CA459" i="7"/>
  <c r="D459" i="7"/>
  <c r="Y423" i="7"/>
  <c r="W226" i="7"/>
  <c r="CE226" i="7"/>
  <c r="AA226" i="7" s="1"/>
  <c r="Y204" i="7"/>
  <c r="CD204" i="7"/>
  <c r="Z204" i="7" s="1"/>
  <c r="Y115" i="7"/>
  <c r="CD115" i="7"/>
  <c r="Z115" i="7" s="1"/>
  <c r="CC1637" i="7"/>
  <c r="Y1637" i="7" s="1"/>
  <c r="BX1971" i="7"/>
  <c r="CZ1895" i="7"/>
  <c r="AV1895" i="7" s="1"/>
  <c r="CC1917" i="7"/>
  <c r="Y1917" i="7" s="1"/>
  <c r="DH1858" i="7"/>
  <c r="BD1858" i="7" s="1"/>
  <c r="CA1799" i="7"/>
  <c r="CB1799" i="7" s="1"/>
  <c r="DE1827" i="7"/>
  <c r="BA1827" i="7" s="1"/>
  <c r="CH1731" i="7"/>
  <c r="CI1731" i="7" s="1"/>
  <c r="AE1731" i="7" s="1"/>
  <c r="CZ1809" i="7"/>
  <c r="AV1809" i="7" s="1"/>
  <c r="CJ1760" i="7"/>
  <c r="AF1760" i="7" s="1"/>
  <c r="BX1887" i="7"/>
  <c r="CC1639" i="7"/>
  <c r="Y1639" i="7" s="1"/>
  <c r="DG1558" i="7"/>
  <c r="BC1558" i="7" s="1"/>
  <c r="CJ1520" i="7"/>
  <c r="AF1520" i="7" s="1"/>
  <c r="CG1520" i="7"/>
  <c r="AC1520" i="7" s="1"/>
  <c r="CA1629" i="7"/>
  <c r="CB1629" i="7" s="1"/>
  <c r="CJ1670" i="7"/>
  <c r="DG1650" i="7"/>
  <c r="BC1650" i="7" s="1"/>
  <c r="CH1611" i="7"/>
  <c r="CA1822" i="7"/>
  <c r="DC1436" i="7"/>
  <c r="AY1436" i="7" s="1"/>
  <c r="BX1535" i="7"/>
  <c r="BZ1535" i="7" s="1"/>
  <c r="V1535" i="7" s="1"/>
  <c r="CA1589" i="7"/>
  <c r="DH1631" i="7"/>
  <c r="BD1631" i="7" s="1"/>
  <c r="CC1464" i="7"/>
  <c r="CC1438" i="7"/>
  <c r="Y1438" i="7" s="1"/>
  <c r="CJ1393" i="7"/>
  <c r="AF1393" i="7" s="1"/>
  <c r="CA1331" i="7"/>
  <c r="CD1180" i="7"/>
  <c r="Z1180" i="7" s="1"/>
  <c r="AE424" i="7"/>
  <c r="CK424" i="7"/>
  <c r="AG424" i="7" s="1"/>
  <c r="AE382" i="7"/>
  <c r="CK382" i="7"/>
  <c r="AG382" i="7" s="1"/>
  <c r="BH1737" i="7"/>
  <c r="D1974" i="7"/>
  <c r="DD1974" i="7"/>
  <c r="AZ1974" i="7" s="1"/>
  <c r="CC1974" i="7"/>
  <c r="D1821" i="7"/>
  <c r="CZ1821" i="7"/>
  <c r="AV1821" i="7" s="1"/>
  <c r="CH1736" i="7"/>
  <c r="D1512" i="7"/>
  <c r="CZ1512" i="7"/>
  <c r="AV1512" i="7" s="1"/>
  <c r="X447" i="7"/>
  <c r="CD447" i="7"/>
  <c r="Z447" i="7" s="1"/>
  <c r="DC1059" i="7"/>
  <c r="AY1059" i="7" s="1"/>
  <c r="CZ1059" i="7"/>
  <c r="AV1059" i="7" s="1"/>
  <c r="CA1059" i="7"/>
  <c r="F1059" i="7"/>
  <c r="DF966" i="7"/>
  <c r="BB966" i="7" s="1"/>
  <c r="F966" i="7"/>
  <c r="DE966" i="7"/>
  <c r="BA966" i="7" s="1"/>
  <c r="DD966" i="7"/>
  <c r="AZ966" i="7" s="1"/>
  <c r="CC966" i="7"/>
  <c r="CB966" i="7"/>
  <c r="X966" i="7" s="1"/>
  <c r="CA966" i="7"/>
  <c r="W966" i="7" s="1"/>
  <c r="CE804" i="7"/>
  <c r="AA804" i="7" s="1"/>
  <c r="X456" i="7"/>
  <c r="CD456" i="7"/>
  <c r="Z456" i="7" s="1"/>
  <c r="AE743" i="7"/>
  <c r="CK743" i="7"/>
  <c r="AG743" i="7" s="1"/>
  <c r="D421" i="7"/>
  <c r="BX421" i="7"/>
  <c r="CJ421" i="7"/>
  <c r="CH421" i="7"/>
  <c r="CC421" i="7"/>
  <c r="CA421" i="7"/>
  <c r="Y742" i="7"/>
  <c r="CD742" i="7"/>
  <c r="Z742" i="7" s="1"/>
  <c r="CI844" i="7"/>
  <c r="CH844" i="7"/>
  <c r="Y750" i="7"/>
  <c r="CL628" i="7"/>
  <c r="AH628" i="7" s="1"/>
  <c r="AD628" i="7"/>
  <c r="CJ236" i="7"/>
  <c r="BX236" i="7"/>
  <c r="CL236" i="7" s="1"/>
  <c r="AH236" i="7" s="1"/>
  <c r="CC236" i="7"/>
  <c r="Y236" i="7" s="1"/>
  <c r="CA236" i="7"/>
  <c r="CI236" i="7"/>
  <c r="AE236" i="7" s="1"/>
  <c r="X177" i="7"/>
  <c r="CD177" i="7"/>
  <c r="Z177" i="7" s="1"/>
  <c r="X131" i="7"/>
  <c r="CD131" i="7"/>
  <c r="Z131" i="7" s="1"/>
  <c r="CJ478" i="7"/>
  <c r="CI478" i="7"/>
  <c r="AE478" i="7" s="1"/>
  <c r="CB478" i="7"/>
  <c r="BX478" i="7"/>
  <c r="CD434" i="7"/>
  <c r="Z434" i="7" s="1"/>
  <c r="Y434" i="7"/>
  <c r="Y381" i="7"/>
  <c r="DI1571" i="7"/>
  <c r="BE1571" i="7" s="1"/>
  <c r="DC1453" i="7"/>
  <c r="AY1453" i="7" s="1"/>
  <c r="CF1506" i="7"/>
  <c r="AB1506" i="7" s="1"/>
  <c r="DC1461" i="7"/>
  <c r="AY1461" i="7" s="1"/>
  <c r="BX1392" i="7"/>
  <c r="BP1392" i="7" s="1"/>
  <c r="L1392" i="7" s="1"/>
  <c r="DG1461" i="7"/>
  <c r="BC1461" i="7" s="1"/>
  <c r="CA1341" i="7"/>
  <c r="BX1345" i="7"/>
  <c r="BP1345" i="7" s="1"/>
  <c r="CA1345" i="7" s="1"/>
  <c r="CD929" i="7"/>
  <c r="Z929" i="7" s="1"/>
  <c r="CL835" i="7"/>
  <c r="AH835" i="7" s="1"/>
  <c r="CB550" i="7"/>
  <c r="X550" i="7" s="1"/>
  <c r="CA550" i="7"/>
  <c r="CC732" i="7"/>
  <c r="CA373" i="7"/>
  <c r="W373" i="7" s="1"/>
  <c r="CB373" i="7"/>
  <c r="CA2114" i="7"/>
  <c r="DI2114" i="7"/>
  <c r="BE2114" i="7" s="1"/>
  <c r="DC2114" i="7"/>
  <c r="AY2114" i="7" s="1"/>
  <c r="E1735" i="7"/>
  <c r="BH1735" i="7"/>
  <c r="CG1735" i="7"/>
  <c r="AC1735" i="7" s="1"/>
  <c r="CH2253" i="7"/>
  <c r="I2253" i="7"/>
  <c r="CJ2253" i="7"/>
  <c r="AF2253" i="7" s="1"/>
  <c r="CF2253" i="7"/>
  <c r="AB2253" i="7" s="1"/>
  <c r="CG1711" i="7"/>
  <c r="AC1711" i="7" s="1"/>
  <c r="BH1711" i="7"/>
  <c r="DC1711" i="7" s="1"/>
  <c r="AY1711" i="7" s="1"/>
  <c r="CC1240" i="7"/>
  <c r="CB1240" i="7"/>
  <c r="X1240" i="7" s="1"/>
  <c r="CC1688" i="7"/>
  <c r="Y1688" i="7" s="1"/>
  <c r="DG1688" i="7"/>
  <c r="BC1688" i="7" s="1"/>
  <c r="DF1688" i="7"/>
  <c r="BB1688" i="7" s="1"/>
  <c r="DC1688" i="7"/>
  <c r="AY1688" i="7" s="1"/>
  <c r="CF1688" i="7"/>
  <c r="AB1688" i="7" s="1"/>
  <c r="CZ1688" i="7"/>
  <c r="AV1688" i="7" s="1"/>
  <c r="X484" i="7"/>
  <c r="CD484" i="7"/>
  <c r="Z484" i="7" s="1"/>
  <c r="DD1162" i="7"/>
  <c r="AZ1162" i="7" s="1"/>
  <c r="F1162" i="7"/>
  <c r="CG420" i="7"/>
  <c r="AC420" i="7" s="1"/>
  <c r="BZ420" i="7"/>
  <c r="V420" i="7" s="1"/>
  <c r="CD206" i="7"/>
  <c r="Z206" i="7" s="1"/>
  <c r="Y206" i="7"/>
  <c r="CJ493" i="7"/>
  <c r="AF493" i="7" s="1"/>
  <c r="CC493" i="7"/>
  <c r="CB493" i="7"/>
  <c r="X493" i="7" s="1"/>
  <c r="D429" i="7"/>
  <c r="CJ429" i="7"/>
  <c r="BX429" i="7"/>
  <c r="CH429" i="7"/>
  <c r="CB429" i="7"/>
  <c r="X429" i="7" s="1"/>
  <c r="CA429" i="7"/>
  <c r="W429" i="7" s="1"/>
  <c r="CG230" i="7"/>
  <c r="AC230" i="7" s="1"/>
  <c r="BZ230" i="7"/>
  <c r="V230" i="7" s="1"/>
  <c r="CF230" i="7"/>
  <c r="AB230" i="7" s="1"/>
  <c r="T230" i="7"/>
  <c r="X147" i="7"/>
  <c r="CD147" i="7"/>
  <c r="Z147" i="7" s="1"/>
  <c r="Y502" i="7"/>
  <c r="CD502" i="7"/>
  <c r="Z502" i="7" s="1"/>
  <c r="CL390" i="7"/>
  <c r="AH390" i="7" s="1"/>
  <c r="AD390" i="7"/>
  <c r="CI748" i="7"/>
  <c r="CA748" i="7"/>
  <c r="CJ482" i="7"/>
  <c r="AF482" i="7" s="1"/>
  <c r="CI482" i="7"/>
  <c r="AE482" i="7" s="1"/>
  <c r="CB482" i="7"/>
  <c r="D482" i="7"/>
  <c r="BX482" i="7"/>
  <c r="CG482" i="7" s="1"/>
  <c r="AC482" i="7" s="1"/>
  <c r="Y411" i="7"/>
  <c r="CF1611" i="7"/>
  <c r="AB1611" i="7" s="1"/>
  <c r="DD1520" i="7"/>
  <c r="AZ1520" i="7" s="1"/>
  <c r="CG1680" i="7"/>
  <c r="AC1680" i="7" s="1"/>
  <c r="CA1631" i="7"/>
  <c r="CF1487" i="7"/>
  <c r="AB1487" i="7" s="1"/>
  <c r="BX1475" i="7"/>
  <c r="BZ1475" i="7" s="1"/>
  <c r="V1475" i="7" s="1"/>
  <c r="CZ1448" i="7"/>
  <c r="AV1448" i="7" s="1"/>
  <c r="CZ1503" i="7"/>
  <c r="AV1503" i="7" s="1"/>
  <c r="CC1490" i="7"/>
  <c r="Y1490" i="7" s="1"/>
  <c r="CZ1460" i="7"/>
  <c r="AV1460" i="7" s="1"/>
  <c r="CC1429" i="7"/>
  <c r="Y1429" i="7" s="1"/>
  <c r="DI1461" i="7"/>
  <c r="BE1461" i="7" s="1"/>
  <c r="DC1506" i="7"/>
  <c r="AY1506" i="7" s="1"/>
  <c r="CK426" i="7"/>
  <c r="AG426" i="7" s="1"/>
  <c r="AE228" i="7"/>
  <c r="CK228" i="7"/>
  <c r="AG228" i="7" s="1"/>
  <c r="I2288" i="7"/>
  <c r="DC2288" i="7"/>
  <c r="AY2288" i="7" s="1"/>
  <c r="D2265" i="7"/>
  <c r="CZ2265" i="7"/>
  <c r="AV2265" i="7" s="1"/>
  <c r="E2097" i="7"/>
  <c r="BH2097" i="7"/>
  <c r="E2018" i="7"/>
  <c r="BH2018" i="7"/>
  <c r="CH2018" i="7" s="1"/>
  <c r="BH1684" i="7"/>
  <c r="CZ1684" i="7" s="1"/>
  <c r="AV1684" i="7" s="1"/>
  <c r="DC1684" i="7"/>
  <c r="AY1684" i="7" s="1"/>
  <c r="E1684" i="7"/>
  <c r="CG2307" i="7"/>
  <c r="AC2307" i="7" s="1"/>
  <c r="E2307" i="7"/>
  <c r="CC1302" i="7"/>
  <c r="CB1302" i="7"/>
  <c r="X1302" i="7" s="1"/>
  <c r="CF1890" i="7"/>
  <c r="AB1890" i="7" s="1"/>
  <c r="D1890" i="7"/>
  <c r="DG1765" i="7"/>
  <c r="BC1765" i="7" s="1"/>
  <c r="DI1765" i="7"/>
  <c r="BE1765" i="7" s="1"/>
  <c r="CF1765" i="7"/>
  <c r="AB1765" i="7" s="1"/>
  <c r="D1765" i="7"/>
  <c r="E1849" i="7"/>
  <c r="CZ1849" i="7"/>
  <c r="AV1849" i="7" s="1"/>
  <c r="DH1775" i="7"/>
  <c r="BD1775" i="7" s="1"/>
  <c r="DG1775" i="7"/>
  <c r="BC1775" i="7" s="1"/>
  <c r="D1775" i="7"/>
  <c r="E1741" i="7"/>
  <c r="BH1741" i="7"/>
  <c r="CG1741" i="7"/>
  <c r="AC1741" i="7" s="1"/>
  <c r="BX920" i="7"/>
  <c r="DE920" i="7"/>
  <c r="BA920" i="7" s="1"/>
  <c r="CZ920" i="7"/>
  <c r="AV920" i="7" s="1"/>
  <c r="CI834" i="7"/>
  <c r="AE834" i="7" s="1"/>
  <c r="CH834" i="7"/>
  <c r="AD834" i="7" s="1"/>
  <c r="CC834" i="7"/>
  <c r="Y834" i="7" s="1"/>
  <c r="CI757" i="7"/>
  <c r="AE757" i="7" s="1"/>
  <c r="CH757" i="7"/>
  <c r="CC757" i="7"/>
  <c r="Y757" i="7" s="1"/>
  <c r="CI765" i="7"/>
  <c r="AE765" i="7" s="1"/>
  <c r="CH765" i="7"/>
  <c r="AD765" i="7" s="1"/>
  <c r="CC765" i="7"/>
  <c r="CB765" i="7"/>
  <c r="X765" i="7" s="1"/>
  <c r="CJ448" i="7"/>
  <c r="CC448" i="7"/>
  <c r="CH448" i="7"/>
  <c r="AD448" i="7" s="1"/>
  <c r="CA448" i="7"/>
  <c r="CJ255" i="7"/>
  <c r="AF255" i="7" s="1"/>
  <c r="CH255" i="7"/>
  <c r="CC255" i="7"/>
  <c r="D255" i="7"/>
  <c r="CI255" i="7"/>
  <c r="AE255" i="7" s="1"/>
  <c r="W230" i="7"/>
  <c r="CE230" i="7"/>
  <c r="AA230" i="7" s="1"/>
  <c r="CF125" i="7"/>
  <c r="AB125" i="7" s="1"/>
  <c r="BZ125" i="7"/>
  <c r="V125" i="7" s="1"/>
  <c r="T125" i="7"/>
  <c r="W139" i="7"/>
  <c r="CE139" i="7"/>
  <c r="AA139" i="7" s="1"/>
  <c r="AF783" i="7"/>
  <c r="CK783" i="7"/>
  <c r="AG783" i="7" s="1"/>
  <c r="CJ475" i="7"/>
  <c r="AF475" i="7" s="1"/>
  <c r="CB475" i="7"/>
  <c r="X475" i="7" s="1"/>
  <c r="CH475" i="7"/>
  <c r="AD475" i="7" s="1"/>
  <c r="CA258" i="7"/>
  <c r="CB258" i="7"/>
  <c r="X258" i="7" s="1"/>
  <c r="CI258" i="7"/>
  <c r="CH258" i="7"/>
  <c r="D258" i="7"/>
  <c r="CA248" i="7"/>
  <c r="CJ248" i="7"/>
  <c r="CI248" i="7"/>
  <c r="AE248" i="7" s="1"/>
  <c r="CC248" i="7"/>
  <c r="CJ229" i="7"/>
  <c r="CC229" i="7"/>
  <c r="CB229" i="7"/>
  <c r="X229" i="7" s="1"/>
  <c r="CH229" i="7"/>
  <c r="CI229" i="7"/>
  <c r="AE229" i="7" s="1"/>
  <c r="F963" i="7"/>
  <c r="DE963" i="7"/>
  <c r="BA963" i="7" s="1"/>
  <c r="CD415" i="7"/>
  <c r="Z415" i="7" s="1"/>
  <c r="Y415" i="7"/>
  <c r="CD431" i="7"/>
  <c r="Z431" i="7" s="1"/>
  <c r="Y431" i="7"/>
  <c r="CH796" i="7"/>
  <c r="CI796" i="7"/>
  <c r="AE796" i="7" s="1"/>
  <c r="CA796" i="7"/>
  <c r="W796" i="7" s="1"/>
  <c r="CE156" i="7"/>
  <c r="AA156" i="7" s="1"/>
  <c r="CG399" i="7"/>
  <c r="AC399" i="7" s="1"/>
  <c r="BZ399" i="7"/>
  <c r="V399" i="7" s="1"/>
  <c r="T399" i="7"/>
  <c r="CG2021" i="7"/>
  <c r="AC2021" i="7" s="1"/>
  <c r="CC1970" i="7"/>
  <c r="Y1970" i="7" s="1"/>
  <c r="DF1922" i="7"/>
  <c r="BB1922" i="7" s="1"/>
  <c r="BX1708" i="7"/>
  <c r="CG2133" i="7"/>
  <c r="AC2133" i="7" s="1"/>
  <c r="BX2008" i="7"/>
  <c r="T2008" i="7" s="1"/>
  <c r="BX2046" i="7"/>
  <c r="DF1858" i="7"/>
  <c r="BB1858" i="7" s="1"/>
  <c r="CF1825" i="7"/>
  <c r="AB1825" i="7" s="1"/>
  <c r="DE1920" i="7"/>
  <c r="BA1920" i="7" s="1"/>
  <c r="BX1917" i="7"/>
  <c r="CF1900" i="7"/>
  <c r="AB1900" i="7" s="1"/>
  <c r="CF1854" i="7"/>
  <c r="AB1854" i="7" s="1"/>
  <c r="DD1855" i="7"/>
  <c r="AZ1855" i="7" s="1"/>
  <c r="CZ1979" i="7"/>
  <c r="AV1979" i="7" s="1"/>
  <c r="CZ1587" i="7"/>
  <c r="AV1587" i="7" s="1"/>
  <c r="CH1510" i="7"/>
  <c r="CF1520" i="7"/>
  <c r="AB1520" i="7" s="1"/>
  <c r="CF1629" i="7"/>
  <c r="AB1629" i="7" s="1"/>
  <c r="CA1546" i="7"/>
  <c r="W1546" i="7" s="1"/>
  <c r="CH1613" i="7"/>
  <c r="AD1613" i="7" s="1"/>
  <c r="DC1520" i="7"/>
  <c r="AY1520" i="7" s="1"/>
  <c r="CA1495" i="7"/>
  <c r="CZ1822" i="7"/>
  <c r="AV1822" i="7" s="1"/>
  <c r="BX1631" i="7"/>
  <c r="DC1571" i="7"/>
  <c r="AY1571" i="7" s="1"/>
  <c r="CC1476" i="7"/>
  <c r="CF1461" i="7"/>
  <c r="AB1461" i="7" s="1"/>
  <c r="DE1429" i="7"/>
  <c r="BA1429" i="7" s="1"/>
  <c r="CC1442" i="7"/>
  <c r="DD1439" i="7"/>
  <c r="AZ1439" i="7" s="1"/>
  <c r="DI1500" i="7"/>
  <c r="BE1500" i="7" s="1"/>
  <c r="CG1502" i="7"/>
  <c r="AC1502" i="7" s="1"/>
  <c r="CA1476" i="7"/>
  <c r="BP1356" i="7"/>
  <c r="CC1353" i="7"/>
  <c r="BP1353" i="7"/>
  <c r="CC551" i="7"/>
  <c r="Y551" i="7" s="1"/>
  <c r="AE409" i="7"/>
  <c r="CK409" i="7"/>
  <c r="AG409" i="7" s="1"/>
  <c r="CK387" i="7"/>
  <c r="AG387" i="7" s="1"/>
  <c r="E2082" i="7"/>
  <c r="CF1896" i="7"/>
  <c r="AB1896" i="7" s="1"/>
  <c r="D1896" i="7"/>
  <c r="CA1896" i="7"/>
  <c r="CC1896" i="7"/>
  <c r="BH2191" i="7"/>
  <c r="CZ2191" i="7" s="1"/>
  <c r="AV2191" i="7" s="1"/>
  <c r="BH1743" i="7"/>
  <c r="CZ1743" i="7" s="1"/>
  <c r="AV1743" i="7" s="1"/>
  <c r="CC1272" i="7"/>
  <c r="CB1272" i="7"/>
  <c r="X1272" i="7" s="1"/>
  <c r="E1677" i="7"/>
  <c r="BH1677" i="7"/>
  <c r="CG1677" i="7"/>
  <c r="AC1677" i="7" s="1"/>
  <c r="BT1329" i="7"/>
  <c r="P1329" i="7" s="1"/>
  <c r="D1329" i="7"/>
  <c r="CD1189" i="7"/>
  <c r="Z1189" i="7" s="1"/>
  <c r="Y1189" i="7"/>
  <c r="CH744" i="7"/>
  <c r="AD744" i="7" s="1"/>
  <c r="CB744" i="7"/>
  <c r="X744" i="7" s="1"/>
  <c r="CA744" i="7"/>
  <c r="W744" i="7" s="1"/>
  <c r="CC744" i="7"/>
  <c r="CE1173" i="7"/>
  <c r="AA1173" i="7" s="1"/>
  <c r="CI780" i="7"/>
  <c r="AE780" i="7" s="1"/>
  <c r="CB780" i="7"/>
  <c r="CG404" i="7"/>
  <c r="AC404" i="7" s="1"/>
  <c r="BZ404" i="7"/>
  <c r="V404" i="7" s="1"/>
  <c r="CL404" i="7"/>
  <c r="AH404" i="7" s="1"/>
  <c r="CB1291" i="7"/>
  <c r="X1291" i="7" s="1"/>
  <c r="CA1291" i="7"/>
  <c r="DF1291" i="7"/>
  <c r="BB1291" i="7" s="1"/>
  <c r="DC1291" i="7"/>
  <c r="AY1291" i="7" s="1"/>
  <c r="DE1291" i="7"/>
  <c r="BA1291" i="7" s="1"/>
  <c r="DD1291" i="7"/>
  <c r="AZ1291" i="7" s="1"/>
  <c r="CZ1291" i="7"/>
  <c r="AV1291" i="7" s="1"/>
  <c r="BX1291" i="7"/>
  <c r="F1291" i="7"/>
  <c r="CC1291" i="7"/>
  <c r="CD388" i="7"/>
  <c r="Z388" i="7" s="1"/>
  <c r="Y388" i="7"/>
  <c r="DD1078" i="7"/>
  <c r="AZ1078" i="7" s="1"/>
  <c r="DC1078" i="7"/>
  <c r="AY1078" i="7" s="1"/>
  <c r="F1078" i="7"/>
  <c r="CZ899" i="7"/>
  <c r="AV899" i="7" s="1"/>
  <c r="CB899" i="7"/>
  <c r="X899" i="7" s="1"/>
  <c r="F899" i="7"/>
  <c r="CA899" i="7"/>
  <c r="W899" i="7" s="1"/>
  <c r="X806" i="7"/>
  <c r="CD806" i="7"/>
  <c r="Z806" i="7" s="1"/>
  <c r="CD427" i="7"/>
  <c r="Z427" i="7" s="1"/>
  <c r="Y427" i="7"/>
  <c r="AF806" i="7"/>
  <c r="CK806" i="7"/>
  <c r="AG806" i="7" s="1"/>
  <c r="CB448" i="7"/>
  <c r="X448" i="7" s="1"/>
  <c r="Y433" i="7"/>
  <c r="CJ222" i="7"/>
  <c r="BX222" i="7"/>
  <c r="D222" i="7"/>
  <c r="CA222" i="7"/>
  <c r="CC222" i="7"/>
  <c r="CH222" i="7"/>
  <c r="AD222" i="7" s="1"/>
  <c r="CI222" i="7"/>
  <c r="AE222" i="7" s="1"/>
  <c r="X198" i="7"/>
  <c r="CD198" i="7"/>
  <c r="Z198" i="7" s="1"/>
  <c r="CE124" i="7"/>
  <c r="AA124" i="7" s="1"/>
  <c r="W124" i="7"/>
  <c r="CJ472" i="7"/>
  <c r="CH472" i="7"/>
  <c r="CB472" i="7"/>
  <c r="X472" i="7" s="1"/>
  <c r="CA472" i="7"/>
  <c r="CJ257" i="7"/>
  <c r="AF257" i="7" s="1"/>
  <c r="CI257" i="7"/>
  <c r="AE257" i="7" s="1"/>
  <c r="CA257" i="7"/>
  <c r="DD923" i="7"/>
  <c r="AZ923" i="7" s="1"/>
  <c r="F923" i="7"/>
  <c r="CI851" i="7"/>
  <c r="AE851" i="7" s="1"/>
  <c r="CH851" i="7"/>
  <c r="AD851" i="7" s="1"/>
  <c r="BZ390" i="7"/>
  <c r="V390" i="7" s="1"/>
  <c r="CG390" i="7"/>
  <c r="AC390" i="7" s="1"/>
  <c r="CA1611" i="7"/>
  <c r="W1611" i="7" s="1"/>
  <c r="BX1611" i="7"/>
  <c r="BZ1611" i="7" s="1"/>
  <c r="V1611" i="7" s="1"/>
  <c r="CF1822" i="7"/>
  <c r="AB1822" i="7" s="1"/>
  <c r="DC1589" i="7"/>
  <c r="AY1589" i="7" s="1"/>
  <c r="DC1441" i="7"/>
  <c r="AY1441" i="7" s="1"/>
  <c r="CJ1406" i="7"/>
  <c r="AE395" i="7"/>
  <c r="CK395" i="7"/>
  <c r="AG395" i="7" s="1"/>
  <c r="AE235" i="7"/>
  <c r="CK235" i="7"/>
  <c r="AG235" i="7" s="1"/>
  <c r="DH1736" i="7"/>
  <c r="BD1736" i="7" s="1"/>
  <c r="D1736" i="7"/>
  <c r="DI1736" i="7"/>
  <c r="BE1736" i="7" s="1"/>
  <c r="CA1736" i="7"/>
  <c r="CC1709" i="7"/>
  <c r="DF1709" i="7"/>
  <c r="BB1709" i="7" s="1"/>
  <c r="DG1709" i="7"/>
  <c r="BC1709" i="7" s="1"/>
  <c r="D1709" i="7"/>
  <c r="DH1709" i="7"/>
  <c r="BD1709" i="7" s="1"/>
  <c r="DE1709" i="7"/>
  <c r="BA1709" i="7" s="1"/>
  <c r="CA1709" i="7"/>
  <c r="BT1333" i="7"/>
  <c r="P1333" i="7" s="1"/>
  <c r="D1333" i="7"/>
  <c r="DI1554" i="7"/>
  <c r="BE1554" i="7" s="1"/>
  <c r="DH1554" i="7"/>
  <c r="BD1554" i="7" s="1"/>
  <c r="DG1554" i="7"/>
  <c r="BC1554" i="7" s="1"/>
  <c r="D1554" i="7"/>
  <c r="X1126" i="7"/>
  <c r="CD1126" i="7"/>
  <c r="Z1126" i="7" s="1"/>
  <c r="DF1052" i="7"/>
  <c r="BB1052" i="7" s="1"/>
  <c r="CC1052" i="7"/>
  <c r="CB1052" i="7"/>
  <c r="X1052" i="7" s="1"/>
  <c r="CA1052" i="7"/>
  <c r="F1052" i="7"/>
  <c r="DC1052" i="7"/>
  <c r="AY1052" i="7" s="1"/>
  <c r="CZ1052" i="7"/>
  <c r="AV1052" i="7" s="1"/>
  <c r="Y462" i="7"/>
  <c r="CD462" i="7"/>
  <c r="Z462" i="7" s="1"/>
  <c r="X426" i="7"/>
  <c r="CD426" i="7"/>
  <c r="Z426" i="7" s="1"/>
  <c r="CD174" i="7"/>
  <c r="Z174" i="7" s="1"/>
  <c r="Y174" i="7"/>
  <c r="D427" i="7"/>
  <c r="CJ427" i="7"/>
  <c r="CH427" i="7"/>
  <c r="BX427" i="7"/>
  <c r="CB427" i="7"/>
  <c r="X427" i="7" s="1"/>
  <c r="CI427" i="7"/>
  <c r="AE427" i="7" s="1"/>
  <c r="CD449" i="7"/>
  <c r="Z449" i="7" s="1"/>
  <c r="Y449" i="7"/>
  <c r="CJ384" i="7"/>
  <c r="CH384" i="7"/>
  <c r="CB384" i="7"/>
  <c r="X384" i="7" s="1"/>
  <c r="CJ814" i="7"/>
  <c r="CI814" i="7"/>
  <c r="AE814" i="7" s="1"/>
  <c r="CC814" i="7"/>
  <c r="CB814" i="7"/>
  <c r="X814" i="7" s="1"/>
  <c r="CA814" i="7"/>
  <c r="W814" i="7" s="1"/>
  <c r="CG424" i="7"/>
  <c r="AC424" i="7" s="1"/>
  <c r="BZ424" i="7"/>
  <c r="V424" i="7" s="1"/>
  <c r="CJ481" i="7"/>
  <c r="AF481" i="7" s="1"/>
  <c r="CB481" i="7"/>
  <c r="X481" i="7" s="1"/>
  <c r="CC481" i="7"/>
  <c r="CF93" i="7"/>
  <c r="AB93" i="7" s="1"/>
  <c r="BZ93" i="7"/>
  <c r="V93" i="7" s="1"/>
  <c r="T93" i="7"/>
  <c r="CD2378" i="7"/>
  <c r="Z2378" i="7" s="1"/>
  <c r="X2378" i="7"/>
  <c r="DI2270" i="7"/>
  <c r="BE2270" i="7" s="1"/>
  <c r="BH1763" i="7"/>
  <c r="I1693" i="7"/>
  <c r="CG1693" i="7"/>
  <c r="AC1693" i="7" s="1"/>
  <c r="DI1693" i="7"/>
  <c r="BE1693" i="7" s="1"/>
  <c r="BZ1260" i="7"/>
  <c r="V1260" i="7" s="1"/>
  <c r="CF1260" i="7"/>
  <c r="AB1260" i="7" s="1"/>
  <c r="T1260" i="7"/>
  <c r="CG2015" i="7"/>
  <c r="AC2015" i="7" s="1"/>
  <c r="I2015" i="7"/>
  <c r="BX1288" i="7"/>
  <c r="CA1288" i="7"/>
  <c r="DD1288" i="7"/>
  <c r="AZ1288" i="7" s="1"/>
  <c r="F1241" i="7"/>
  <c r="CC1241" i="7"/>
  <c r="Y1241" i="7" s="1"/>
  <c r="BZ1140" i="7"/>
  <c r="V1140" i="7" s="1"/>
  <c r="CF1140" i="7"/>
  <c r="AB1140" i="7" s="1"/>
  <c r="T1140" i="7"/>
  <c r="BZ932" i="7"/>
  <c r="V932" i="7" s="1"/>
  <c r="CF932" i="7"/>
  <c r="AB932" i="7" s="1"/>
  <c r="T932" i="7"/>
  <c r="DE2019" i="7"/>
  <c r="BA2019" i="7" s="1"/>
  <c r="I2019" i="7"/>
  <c r="DE1693" i="7"/>
  <c r="BA1693" i="7" s="1"/>
  <c r="CE1140" i="7"/>
  <c r="AA1140" i="7" s="1"/>
  <c r="DC1866" i="7"/>
  <c r="AY1866" i="7" s="1"/>
  <c r="CI751" i="7"/>
  <c r="AE751" i="7" s="1"/>
  <c r="CB751" i="7"/>
  <c r="CA751" i="7"/>
  <c r="CJ751" i="7"/>
  <c r="T1004" i="7"/>
  <c r="BZ1004" i="7"/>
  <c r="V1004" i="7" s="1"/>
  <c r="CF1004" i="7"/>
  <c r="AB1004" i="7" s="1"/>
  <c r="DD924" i="7"/>
  <c r="AZ924" i="7" s="1"/>
  <c r="CZ924" i="7"/>
  <c r="AV924" i="7" s="1"/>
  <c r="BX924" i="7"/>
  <c r="F924" i="7"/>
  <c r="DC924" i="7"/>
  <c r="AY924" i="7" s="1"/>
  <c r="CH760" i="7"/>
  <c r="AD760" i="7" s="1"/>
  <c r="CC760" i="7"/>
  <c r="Y760" i="7" s="1"/>
  <c r="DF1316" i="7"/>
  <c r="BB1316" i="7" s="1"/>
  <c r="DE1316" i="7"/>
  <c r="BA1316" i="7" s="1"/>
  <c r="CB1316" i="7"/>
  <c r="X1316" i="7" s="1"/>
  <c r="DD1316" i="7"/>
  <c r="AZ1316" i="7" s="1"/>
  <c r="CC1316" i="7"/>
  <c r="F1316" i="7"/>
  <c r="CJ790" i="7"/>
  <c r="CI790" i="7"/>
  <c r="AE790" i="7" s="1"/>
  <c r="CL416" i="7"/>
  <c r="AH416" i="7" s="1"/>
  <c r="AD416" i="7"/>
  <c r="CD405" i="7"/>
  <c r="Z405" i="7" s="1"/>
  <c r="Y405" i="7"/>
  <c r="CI789" i="7"/>
  <c r="AE789" i="7" s="1"/>
  <c r="CH789" i="7"/>
  <c r="BX386" i="7"/>
  <c r="CE386" i="7" s="1"/>
  <c r="AA386" i="7" s="1"/>
  <c r="CJ386" i="7"/>
  <c r="AF386" i="7" s="1"/>
  <c r="CC386" i="7"/>
  <c r="CH386" i="7"/>
  <c r="DD919" i="7"/>
  <c r="AZ919" i="7" s="1"/>
  <c r="CC919" i="7"/>
  <c r="CD396" i="7"/>
  <c r="Z396" i="7" s="1"/>
  <c r="Y396" i="7"/>
  <c r="DD1701" i="7"/>
  <c r="AZ1701" i="7" s="1"/>
  <c r="CC1701" i="7"/>
  <c r="Y1701" i="7" s="1"/>
  <c r="CB1230" i="7"/>
  <c r="X1230" i="7" s="1"/>
  <c r="DF1230" i="7"/>
  <c r="BB1230" i="7" s="1"/>
  <c r="CC1230" i="7"/>
  <c r="CA1230" i="7"/>
  <c r="F1230" i="7"/>
  <c r="CK767" i="7"/>
  <c r="AG767" i="7" s="1"/>
  <c r="CD401" i="7"/>
  <c r="Z401" i="7" s="1"/>
  <c r="Y401" i="7"/>
  <c r="CZ1069" i="7"/>
  <c r="AV1069" i="7" s="1"/>
  <c r="CC1069" i="7"/>
  <c r="DF1069" i="7"/>
  <c r="BB1069" i="7" s="1"/>
  <c r="CA1069" i="7"/>
  <c r="DE1069" i="7"/>
  <c r="BA1069" i="7" s="1"/>
  <c r="CB1069" i="7"/>
  <c r="X1069" i="7" s="1"/>
  <c r="BX1069" i="7"/>
  <c r="DC1069" i="7"/>
  <c r="AY1069" i="7" s="1"/>
  <c r="F1069" i="7"/>
  <c r="DD1069" i="7"/>
  <c r="AZ1069" i="7" s="1"/>
  <c r="CJ491" i="7"/>
  <c r="CC491" i="7"/>
  <c r="CD973" i="7"/>
  <c r="Z973" i="7" s="1"/>
  <c r="Y973" i="7"/>
  <c r="CD407" i="7"/>
  <c r="Z407" i="7" s="1"/>
  <c r="Y407" i="7"/>
  <c r="CF167" i="7"/>
  <c r="AB167" i="7" s="1"/>
  <c r="BZ167" i="7"/>
  <c r="V167" i="7" s="1"/>
  <c r="T167" i="7"/>
  <c r="W1077" i="7"/>
  <c r="CJ869" i="7"/>
  <c r="CI869" i="7"/>
  <c r="AE869" i="7" s="1"/>
  <c r="CD399" i="7"/>
  <c r="Z399" i="7" s="1"/>
  <c r="Y399" i="7"/>
  <c r="CD1086" i="7"/>
  <c r="Z1086" i="7" s="1"/>
  <c r="Y1086" i="7"/>
  <c r="D423" i="7"/>
  <c r="BX423" i="7"/>
  <c r="CH423" i="7"/>
  <c r="CJ423" i="7"/>
  <c r="CJ381" i="7"/>
  <c r="AF381" i="7" s="1"/>
  <c r="CH381" i="7"/>
  <c r="CA1247" i="7"/>
  <c r="DF1247" i="7"/>
  <c r="BB1247" i="7" s="1"/>
  <c r="CD430" i="7"/>
  <c r="Z430" i="7" s="1"/>
  <c r="CK2397" i="7"/>
  <c r="AG2397" i="7" s="1"/>
  <c r="AE2397" i="7"/>
  <c r="DG2260" i="7"/>
  <c r="BC2260" i="7" s="1"/>
  <c r="DH2260" i="7"/>
  <c r="BD2260" i="7" s="1"/>
  <c r="DI2260" i="7"/>
  <c r="BE2260" i="7" s="1"/>
  <c r="D2260" i="7"/>
  <c r="CC1990" i="7"/>
  <c r="D1990" i="7"/>
  <c r="DD2097" i="7"/>
  <c r="AZ2097" i="7" s="1"/>
  <c r="E1736" i="7"/>
  <c r="CZ1736" i="7"/>
  <c r="AV1736" i="7" s="1"/>
  <c r="DE2015" i="7"/>
  <c r="BA2015" i="7" s="1"/>
  <c r="DD2015" i="7"/>
  <c r="AZ2015" i="7" s="1"/>
  <c r="DG2015" i="7"/>
  <c r="BC2015" i="7" s="1"/>
  <c r="DH2015" i="7"/>
  <c r="BD2015" i="7" s="1"/>
  <c r="DI1523" i="7"/>
  <c r="BE1523" i="7" s="1"/>
  <c r="DG1523" i="7"/>
  <c r="BC1523" i="7" s="1"/>
  <c r="D1523" i="7"/>
  <c r="CG2275" i="7"/>
  <c r="AC2275" i="7" s="1"/>
  <c r="DE1222" i="7"/>
  <c r="BA1222" i="7" s="1"/>
  <c r="F1222" i="7"/>
  <c r="DE1088" i="7"/>
  <c r="BA1088" i="7" s="1"/>
  <c r="CZ1088" i="7"/>
  <c r="AV1088" i="7" s="1"/>
  <c r="CD1164" i="7"/>
  <c r="Z1164" i="7" s="1"/>
  <c r="Y1164" i="7"/>
  <c r="E1507" i="7"/>
  <c r="DC1507" i="7"/>
  <c r="AY1507" i="7" s="1"/>
  <c r="CD1112" i="7"/>
  <c r="Z1112" i="7" s="1"/>
  <c r="Y1112" i="7"/>
  <c r="CD942" i="7"/>
  <c r="Z942" i="7" s="1"/>
  <c r="Y942" i="7"/>
  <c r="BT1325" i="7"/>
  <c r="P1325" i="7" s="1"/>
  <c r="D1325" i="7"/>
  <c r="CI826" i="7"/>
  <c r="AE826" i="7" s="1"/>
  <c r="CH826" i="7"/>
  <c r="AD826" i="7" s="1"/>
  <c r="CC826" i="7"/>
  <c r="DD954" i="7"/>
  <c r="AZ954" i="7" s="1"/>
  <c r="CA954" i="7"/>
  <c r="BX954" i="7"/>
  <c r="F954" i="7"/>
  <c r="Y925" i="7"/>
  <c r="CD925" i="7"/>
  <c r="Z925" i="7" s="1"/>
  <c r="DE951" i="7"/>
  <c r="BA951" i="7" s="1"/>
  <c r="CC951" i="7"/>
  <c r="Y951" i="7" s="1"/>
  <c r="CJ443" i="7"/>
  <c r="CC443" i="7"/>
  <c r="D435" i="7"/>
  <c r="CJ435" i="7"/>
  <c r="AF435" i="7" s="1"/>
  <c r="CH435" i="7"/>
  <c r="BX435" i="7"/>
  <c r="CD1214" i="7"/>
  <c r="Z1214" i="7" s="1"/>
  <c r="DC1102" i="7"/>
  <c r="AY1102" i="7" s="1"/>
  <c r="CC1102" i="7"/>
  <c r="Y1102" i="7" s="1"/>
  <c r="CB1102" i="7"/>
  <c r="F1102" i="7"/>
  <c r="CD789" i="7"/>
  <c r="Z789" i="7" s="1"/>
  <c r="Y789" i="7"/>
  <c r="CL430" i="7"/>
  <c r="AH430" i="7" s="1"/>
  <c r="AD430" i="7"/>
  <c r="CD416" i="7"/>
  <c r="Z416" i="7" s="1"/>
  <c r="Y416" i="7"/>
  <c r="CI543" i="7"/>
  <c r="AE543" i="7" s="1"/>
  <c r="CH543" i="7"/>
  <c r="CB543" i="7"/>
  <c r="X543" i="7" s="1"/>
  <c r="CJ543" i="7"/>
  <c r="BX543" i="7"/>
  <c r="Y425" i="7"/>
  <c r="CD417" i="7"/>
  <c r="Z417" i="7" s="1"/>
  <c r="Y417" i="7"/>
  <c r="CG409" i="7"/>
  <c r="AC409" i="7" s="1"/>
  <c r="BZ409" i="7"/>
  <c r="V409" i="7" s="1"/>
  <c r="BX397" i="7"/>
  <c r="CJ397" i="7"/>
  <c r="AF397" i="7" s="1"/>
  <c r="CH397" i="7"/>
  <c r="CG432" i="7"/>
  <c r="AC432" i="7" s="1"/>
  <c r="BZ432" i="7"/>
  <c r="V432" i="7" s="1"/>
  <c r="AD406" i="7"/>
  <c r="Y201" i="7"/>
  <c r="CD201" i="7"/>
  <c r="Z201" i="7" s="1"/>
  <c r="BZ124" i="7"/>
  <c r="V124" i="7" s="1"/>
  <c r="CF124" i="7"/>
  <c r="AB124" i="7" s="1"/>
  <c r="T124" i="7"/>
  <c r="CG401" i="7"/>
  <c r="AC401" i="7" s="1"/>
  <c r="BZ401" i="7"/>
  <c r="V401" i="7" s="1"/>
  <c r="CK870" i="7"/>
  <c r="AG870" i="7" s="1"/>
  <c r="AF870" i="7"/>
  <c r="CG218" i="7"/>
  <c r="AC218" i="7" s="1"/>
  <c r="BZ218" i="7"/>
  <c r="V218" i="7" s="1"/>
  <c r="CL529" i="7"/>
  <c r="AH529" i="7" s="1"/>
  <c r="CD825" i="7"/>
  <c r="Z825" i="7" s="1"/>
  <c r="CG398" i="7"/>
  <c r="AC398" i="7" s="1"/>
  <c r="BZ398" i="7"/>
  <c r="V398" i="7" s="1"/>
  <c r="CF144" i="7"/>
  <c r="AB144" i="7" s="1"/>
  <c r="BZ144" i="7"/>
  <c r="V144" i="7" s="1"/>
  <c r="CI761" i="7"/>
  <c r="CH761" i="7"/>
  <c r="AD761" i="7" s="1"/>
  <c r="CL387" i="7"/>
  <c r="AH387" i="7" s="1"/>
  <c r="AD387" i="7"/>
  <c r="CL398" i="7"/>
  <c r="AH398" i="7" s="1"/>
  <c r="D439" i="7"/>
  <c r="BX439" i="7"/>
  <c r="CE439" i="7" s="1"/>
  <c r="AA439" i="7" s="1"/>
  <c r="CJ439" i="7"/>
  <c r="CH439" i="7"/>
  <c r="CL399" i="7"/>
  <c r="AH399" i="7" s="1"/>
  <c r="AD399" i="7"/>
  <c r="CG220" i="7"/>
  <c r="AC220" i="7" s="1"/>
  <c r="BZ220" i="7"/>
  <c r="V220" i="7" s="1"/>
  <c r="CD167" i="7"/>
  <c r="Z167" i="7" s="1"/>
  <c r="CK458" i="7"/>
  <c r="AG458" i="7" s="1"/>
  <c r="X2464" i="7"/>
  <c r="CD2464" i="7"/>
  <c r="Z2464" i="7" s="1"/>
  <c r="CD2406" i="7"/>
  <c r="Z2406" i="7" s="1"/>
  <c r="I2260" i="7"/>
  <c r="CG2260" i="7"/>
  <c r="AC2260" i="7" s="1"/>
  <c r="CJ2260" i="7"/>
  <c r="AF2260" i="7" s="1"/>
  <c r="BH2258" i="7"/>
  <c r="DI1928" i="7"/>
  <c r="BE1928" i="7" s="1"/>
  <c r="DH1928" i="7"/>
  <c r="BD1928" i="7" s="1"/>
  <c r="CA1928" i="7"/>
  <c r="CE1928" i="7" s="1"/>
  <c r="AA1928" i="7" s="1"/>
  <c r="D1928" i="7"/>
  <c r="CC1928" i="7"/>
  <c r="E1716" i="7"/>
  <c r="BH1716" i="7"/>
  <c r="DC1928" i="7"/>
  <c r="AY1928" i="7" s="1"/>
  <c r="DF1980" i="7"/>
  <c r="BB1980" i="7" s="1"/>
  <c r="DI1980" i="7"/>
  <c r="BE1980" i="7" s="1"/>
  <c r="DG1980" i="7"/>
  <c r="BC1980" i="7" s="1"/>
  <c r="DE1980" i="7"/>
  <c r="BA1980" i="7" s="1"/>
  <c r="D1980" i="7"/>
  <c r="DE2253" i="7"/>
  <c r="BA2253" i="7" s="1"/>
  <c r="DD2253" i="7"/>
  <c r="AZ2253" i="7" s="1"/>
  <c r="I1709" i="7"/>
  <c r="CG1709" i="7"/>
  <c r="AC1709" i="7" s="1"/>
  <c r="BH1672" i="7"/>
  <c r="CJ1672" i="7" s="1"/>
  <c r="AF1672" i="7" s="1"/>
  <c r="E1672" i="7"/>
  <c r="CF1764" i="7"/>
  <c r="AB1764" i="7" s="1"/>
  <c r="D1764" i="7"/>
  <c r="DH1689" i="7"/>
  <c r="BD1689" i="7" s="1"/>
  <c r="DI1689" i="7"/>
  <c r="BE1689" i="7" s="1"/>
  <c r="D1689" i="7"/>
  <c r="CA1689" i="7"/>
  <c r="Y1254" i="7"/>
  <c r="CD1254" i="7"/>
  <c r="Z1254" i="7" s="1"/>
  <c r="W1229" i="7"/>
  <c r="BH2038" i="7"/>
  <c r="DC2038" i="7" s="1"/>
  <c r="AY2038" i="7" s="1"/>
  <c r="CC1176" i="7"/>
  <c r="CB1176" i="7"/>
  <c r="X1176" i="7" s="1"/>
  <c r="DC1204" i="7"/>
  <c r="AY1204" i="7" s="1"/>
  <c r="DD1204" i="7"/>
  <c r="AZ1204" i="7" s="1"/>
  <c r="CZ1204" i="7"/>
  <c r="AV1204" i="7" s="1"/>
  <c r="CC1204" i="7"/>
  <c r="DF1204" i="7"/>
  <c r="BB1204" i="7" s="1"/>
  <c r="BX1204" i="7"/>
  <c r="DE1204" i="7"/>
  <c r="BA1204" i="7" s="1"/>
  <c r="CB1204" i="7"/>
  <c r="X1204" i="7" s="1"/>
  <c r="CA1204" i="7"/>
  <c r="F1204" i="7"/>
  <c r="CZ1137" i="7"/>
  <c r="AV1137" i="7" s="1"/>
  <c r="CC1137" i="7"/>
  <c r="F1137" i="7"/>
  <c r="CD1045" i="7"/>
  <c r="Z1045" i="7" s="1"/>
  <c r="X1045" i="7"/>
  <c r="CI820" i="7"/>
  <c r="AE820" i="7" s="1"/>
  <c r="CH820" i="7"/>
  <c r="CD1149" i="7"/>
  <c r="Z1149" i="7" s="1"/>
  <c r="Y1149" i="7"/>
  <c r="X918" i="7"/>
  <c r="CD918" i="7"/>
  <c r="Z918" i="7" s="1"/>
  <c r="DF886" i="7"/>
  <c r="BB886" i="7" s="1"/>
  <c r="F886" i="7"/>
  <c r="DE886" i="7"/>
  <c r="BA886" i="7" s="1"/>
  <c r="DD886" i="7"/>
  <c r="AZ886" i="7" s="1"/>
  <c r="CB886" i="7"/>
  <c r="X886" i="7" s="1"/>
  <c r="CA886" i="7"/>
  <c r="CC886" i="7"/>
  <c r="CD829" i="7"/>
  <c r="Z829" i="7" s="1"/>
  <c r="Y829" i="7"/>
  <c r="CI763" i="7"/>
  <c r="AE763" i="7" s="1"/>
  <c r="CH763" i="7"/>
  <c r="AD763" i="7" s="1"/>
  <c r="CA763" i="7"/>
  <c r="W763" i="7" s="1"/>
  <c r="CC1253" i="7"/>
  <c r="CB1253" i="7"/>
  <c r="X1253" i="7" s="1"/>
  <c r="CA1253" i="7"/>
  <c r="DD1253" i="7"/>
  <c r="AZ1253" i="7" s="1"/>
  <c r="DF1253" i="7"/>
  <c r="BB1253" i="7" s="1"/>
  <c r="BX1253" i="7"/>
  <c r="F1253" i="7"/>
  <c r="DE1253" i="7"/>
  <c r="BA1253" i="7" s="1"/>
  <c r="DC1253" i="7"/>
  <c r="AY1253" i="7" s="1"/>
  <c r="CZ1253" i="7"/>
  <c r="AV1253" i="7" s="1"/>
  <c r="CI867" i="7"/>
  <c r="AE867" i="7" s="1"/>
  <c r="CH867" i="7"/>
  <c r="AD867" i="7" s="1"/>
  <c r="CA788" i="7"/>
  <c r="W788" i="7" s="1"/>
  <c r="CB443" i="7"/>
  <c r="X443" i="7" s="1"/>
  <c r="CD413" i="7"/>
  <c r="Z413" i="7" s="1"/>
  <c r="Y413" i="7"/>
  <c r="CD428" i="7"/>
  <c r="Z428" i="7" s="1"/>
  <c r="Y428" i="7"/>
  <c r="Y408" i="7"/>
  <c r="CA543" i="7"/>
  <c r="CJ480" i="7"/>
  <c r="CC480" i="7"/>
  <c r="D425" i="7"/>
  <c r="CH425" i="7"/>
  <c r="BX425" i="7"/>
  <c r="CJ425" i="7"/>
  <c r="CZ1093" i="7"/>
  <c r="AV1093" i="7" s="1"/>
  <c r="CC1093" i="7"/>
  <c r="CB1093" i="7"/>
  <c r="X1093" i="7" s="1"/>
  <c r="DF1093" i="7"/>
  <c r="BB1093" i="7" s="1"/>
  <c r="BX1093" i="7"/>
  <c r="DD1093" i="7"/>
  <c r="AZ1093" i="7" s="1"/>
  <c r="DC1093" i="7"/>
  <c r="AY1093" i="7" s="1"/>
  <c r="CA1093" i="7"/>
  <c r="F1093" i="7"/>
  <c r="DE1093" i="7"/>
  <c r="BA1093" i="7" s="1"/>
  <c r="AF798" i="7"/>
  <c r="CK774" i="7"/>
  <c r="AG774" i="7" s="1"/>
  <c r="AF774" i="7"/>
  <c r="CC689" i="7"/>
  <c r="Y689" i="7" s="1"/>
  <c r="CC1283" i="7"/>
  <c r="F1283" i="7"/>
  <c r="CB1283" i="7"/>
  <c r="X1283" i="7" s="1"/>
  <c r="CA1283" i="7"/>
  <c r="DD1283" i="7"/>
  <c r="AZ1283" i="7" s="1"/>
  <c r="DF1283" i="7"/>
  <c r="BB1283" i="7" s="1"/>
  <c r="DE1283" i="7"/>
  <c r="BA1283" i="7" s="1"/>
  <c r="DC1283" i="7"/>
  <c r="AY1283" i="7" s="1"/>
  <c r="CZ1283" i="7"/>
  <c r="AV1283" i="7" s="1"/>
  <c r="BX1283" i="7"/>
  <c r="W933" i="7"/>
  <c r="CI519" i="7"/>
  <c r="AE519" i="7" s="1"/>
  <c r="BX519" i="7"/>
  <c r="CJ519" i="7"/>
  <c r="D519" i="7"/>
  <c r="CI756" i="7"/>
  <c r="AE756" i="7" s="1"/>
  <c r="CH756" i="7"/>
  <c r="AD756" i="7" s="1"/>
  <c r="CB433" i="7"/>
  <c r="X433" i="7" s="1"/>
  <c r="CL409" i="7"/>
  <c r="AH409" i="7" s="1"/>
  <c r="AD409" i="7"/>
  <c r="CB397" i="7"/>
  <c r="X397" i="7" s="1"/>
  <c r="DC885" i="7"/>
  <c r="AY885" i="7" s="1"/>
  <c r="CA885" i="7"/>
  <c r="DF885" i="7"/>
  <c r="BB885" i="7" s="1"/>
  <c r="DE885" i="7"/>
  <c r="BA885" i="7" s="1"/>
  <c r="CB885" i="7"/>
  <c r="X885" i="7" s="1"/>
  <c r="DD885" i="7"/>
  <c r="AZ885" i="7" s="1"/>
  <c r="CC885" i="7"/>
  <c r="BX885" i="7"/>
  <c r="F885" i="7"/>
  <c r="CC808" i="7"/>
  <c r="CD432" i="7"/>
  <c r="Z432" i="7" s="1"/>
  <c r="Y432" i="7"/>
  <c r="DD916" i="7"/>
  <c r="AZ916" i="7" s="1"/>
  <c r="DC916" i="7"/>
  <c r="AY916" i="7" s="1"/>
  <c r="CA916" i="7"/>
  <c r="CZ916" i="7"/>
  <c r="AV916" i="7" s="1"/>
  <c r="CB916" i="7"/>
  <c r="X916" i="7" s="1"/>
  <c r="CL527" i="7"/>
  <c r="AH527" i="7" s="1"/>
  <c r="AD527" i="7"/>
  <c r="CL401" i="7"/>
  <c r="AH401" i="7" s="1"/>
  <c r="AD401" i="7"/>
  <c r="BZ133" i="7"/>
  <c r="V133" i="7" s="1"/>
  <c r="CF133" i="7"/>
  <c r="AB133" i="7" s="1"/>
  <c r="T133" i="7"/>
  <c r="CD782" i="7"/>
  <c r="Z782" i="7" s="1"/>
  <c r="BZ198" i="7"/>
  <c r="V198" i="7" s="1"/>
  <c r="T198" i="7"/>
  <c r="CF198" i="7"/>
  <c r="AB198" i="7" s="1"/>
  <c r="DC969" i="7"/>
  <c r="AY969" i="7" s="1"/>
  <c r="CZ969" i="7"/>
  <c r="AV969" i="7" s="1"/>
  <c r="CG417" i="7"/>
  <c r="AC417" i="7" s="1"/>
  <c r="BZ417" i="7"/>
  <c r="V417" i="7" s="1"/>
  <c r="CD391" i="7"/>
  <c r="Z391" i="7" s="1"/>
  <c r="Y391" i="7"/>
  <c r="BZ215" i="7"/>
  <c r="V215" i="7" s="1"/>
  <c r="CF215" i="7"/>
  <c r="AB215" i="7" s="1"/>
  <c r="T215" i="7"/>
  <c r="CF187" i="7"/>
  <c r="AB187" i="7" s="1"/>
  <c r="BZ187" i="7"/>
  <c r="V187" i="7" s="1"/>
  <c r="CB761" i="7"/>
  <c r="X761" i="7" s="1"/>
  <c r="CC486" i="7"/>
  <c r="CB445" i="7"/>
  <c r="CD422" i="7"/>
  <c r="Z422" i="7" s="1"/>
  <c r="CF165" i="7"/>
  <c r="AB165" i="7" s="1"/>
  <c r="BZ165" i="7"/>
  <c r="V165" i="7" s="1"/>
  <c r="D411" i="7"/>
  <c r="BX411" i="7"/>
  <c r="CJ411" i="7"/>
  <c r="AF411" i="7" s="1"/>
  <c r="CH411" i="7"/>
  <c r="D440" i="7"/>
  <c r="BX440" i="7"/>
  <c r="CH440" i="7"/>
  <c r="CJ440" i="7"/>
  <c r="CI440" i="7"/>
  <c r="AE440" i="7" s="1"/>
  <c r="CK490" i="7"/>
  <c r="AG490" i="7" s="1"/>
  <c r="AE2426" i="7"/>
  <c r="CK2426" i="7"/>
  <c r="AG2426" i="7" s="1"/>
  <c r="X2403" i="7"/>
  <c r="CD2403" i="7"/>
  <c r="Z2403" i="7" s="1"/>
  <c r="E5" i="9"/>
  <c r="E2163" i="7"/>
  <c r="BH2163" i="7"/>
  <c r="DG2011" i="7"/>
  <c r="BC2011" i="7" s="1"/>
  <c r="DD2011" i="7"/>
  <c r="AZ2011" i="7" s="1"/>
  <c r="CF2011" i="7"/>
  <c r="AB2011" i="7" s="1"/>
  <c r="DH2011" i="7"/>
  <c r="BD2011" i="7" s="1"/>
  <c r="CC2011" i="7"/>
  <c r="Y2011" i="7" s="1"/>
  <c r="E2289" i="7"/>
  <c r="CZ2289" i="7"/>
  <c r="AV2289" i="7" s="1"/>
  <c r="CF1938" i="7"/>
  <c r="AB1938" i="7" s="1"/>
  <c r="CF1980" i="7"/>
  <c r="AB1980" i="7" s="1"/>
  <c r="I1980" i="7"/>
  <c r="DC1792" i="7"/>
  <c r="AY1792" i="7" s="1"/>
  <c r="E1792" i="7"/>
  <c r="CZ1792" i="7"/>
  <c r="AV1792" i="7" s="1"/>
  <c r="BH2007" i="7"/>
  <c r="E2015" i="7"/>
  <c r="DC2015" i="7"/>
  <c r="AY2015" i="7" s="1"/>
  <c r="DD1536" i="7"/>
  <c r="AZ1536" i="7" s="1"/>
  <c r="CA1536" i="7"/>
  <c r="DE1536" i="7"/>
  <c r="BA1536" i="7" s="1"/>
  <c r="CZ1786" i="7"/>
  <c r="AV1786" i="7" s="1"/>
  <c r="CJ1689" i="7"/>
  <c r="BT1321" i="7"/>
  <c r="P1321" i="7" s="1"/>
  <c r="D1321" i="7"/>
  <c r="CB1181" i="7"/>
  <c r="CA1181" i="7"/>
  <c r="DF1181" i="7"/>
  <c r="BB1181" i="7" s="1"/>
  <c r="BX1181" i="7"/>
  <c r="CZ1181" i="7"/>
  <c r="AV1181" i="7" s="1"/>
  <c r="F1181" i="7"/>
  <c r="DE1181" i="7"/>
  <c r="BA1181" i="7" s="1"/>
  <c r="CC1181" i="7"/>
  <c r="Y1181" i="7" s="1"/>
  <c r="DD1181" i="7"/>
  <c r="AZ1181" i="7" s="1"/>
  <c r="DC1181" i="7"/>
  <c r="AY1181" i="7" s="1"/>
  <c r="DE1128" i="7"/>
  <c r="BA1128" i="7" s="1"/>
  <c r="BX1128" i="7"/>
  <c r="CE1128" i="7" s="1"/>
  <c r="AA1128" i="7" s="1"/>
  <c r="CE1076" i="7"/>
  <c r="AA1076" i="7" s="1"/>
  <c r="W1076" i="7"/>
  <c r="Y1197" i="7"/>
  <c r="CD1197" i="7"/>
  <c r="Z1197" i="7" s="1"/>
  <c r="CG1375" i="7"/>
  <c r="AC1375" i="7" s="1"/>
  <c r="E1375" i="7"/>
  <c r="CI795" i="7"/>
  <c r="AE795" i="7" s="1"/>
  <c r="CH795" i="7"/>
  <c r="CK782" i="7"/>
  <c r="AG782" i="7" s="1"/>
  <c r="Y768" i="7"/>
  <c r="CD768" i="7"/>
  <c r="Z768" i="7" s="1"/>
  <c r="CI539" i="7"/>
  <c r="AE539" i="7" s="1"/>
  <c r="CH539" i="7"/>
  <c r="CJ539" i="7"/>
  <c r="CA539" i="7"/>
  <c r="BX539" i="7"/>
  <c r="CG438" i="7"/>
  <c r="AC438" i="7" s="1"/>
  <c r="BZ438" i="7"/>
  <c r="V438" i="7" s="1"/>
  <c r="CL428" i="7"/>
  <c r="AH428" i="7" s="1"/>
  <c r="AD428" i="7"/>
  <c r="CG412" i="7"/>
  <c r="AC412" i="7" s="1"/>
  <c r="BZ412" i="7"/>
  <c r="V412" i="7" s="1"/>
  <c r="CD400" i="7"/>
  <c r="Z400" i="7" s="1"/>
  <c r="Y400" i="7"/>
  <c r="Y933" i="7"/>
  <c r="CD933" i="7"/>
  <c r="Z933" i="7" s="1"/>
  <c r="AF862" i="7"/>
  <c r="CK862" i="7"/>
  <c r="AG862" i="7" s="1"/>
  <c r="CI817" i="7"/>
  <c r="AE817" i="7" s="1"/>
  <c r="CH817" i="7"/>
  <c r="CD409" i="7"/>
  <c r="Z409" i="7" s="1"/>
  <c r="Y409" i="7"/>
  <c r="CD1036" i="7"/>
  <c r="Z1036" i="7" s="1"/>
  <c r="Y1036" i="7"/>
  <c r="CJ461" i="7"/>
  <c r="CC461" i="7"/>
  <c r="CE932" i="7"/>
  <c r="AA932" i="7" s="1"/>
  <c r="CC397" i="7"/>
  <c r="CC366" i="7"/>
  <c r="Y366" i="7" s="1"/>
  <c r="D366" i="7"/>
  <c r="CJ366" i="7"/>
  <c r="CI366" i="7"/>
  <c r="AE366" i="7" s="1"/>
  <c r="BX366" i="7"/>
  <c r="CF89" i="7"/>
  <c r="AB89" i="7" s="1"/>
  <c r="BZ89" i="7"/>
  <c r="V89" i="7" s="1"/>
  <c r="CD394" i="7"/>
  <c r="Z394" i="7" s="1"/>
  <c r="Y394" i="7"/>
  <c r="CE198" i="7"/>
  <c r="AA198" i="7" s="1"/>
  <c r="W198" i="7"/>
  <c r="Y861" i="7"/>
  <c r="CD861" i="7"/>
  <c r="Z861" i="7" s="1"/>
  <c r="DE999" i="7"/>
  <c r="BA999" i="7" s="1"/>
  <c r="DD999" i="7"/>
  <c r="AZ999" i="7" s="1"/>
  <c r="CA999" i="7"/>
  <c r="CC999" i="7"/>
  <c r="Y999" i="7" s="1"/>
  <c r="CJ815" i="7"/>
  <c r="CI815" i="7"/>
  <c r="AE815" i="7" s="1"/>
  <c r="CA721" i="7"/>
  <c r="CG434" i="7"/>
  <c r="AC434" i="7" s="1"/>
  <c r="BZ434" i="7"/>
  <c r="V434" i="7" s="1"/>
  <c r="CL417" i="7"/>
  <c r="AH417" i="7" s="1"/>
  <c r="AD417" i="7"/>
  <c r="CJ379" i="7"/>
  <c r="AF379" i="7" s="1"/>
  <c r="BX379" i="7"/>
  <c r="CD197" i="7"/>
  <c r="Z197" i="7" s="1"/>
  <c r="Y197" i="7"/>
  <c r="CC761" i="7"/>
  <c r="CB486" i="7"/>
  <c r="X486" i="7" s="1"/>
  <c r="CG228" i="7"/>
  <c r="AC228" i="7" s="1"/>
  <c r="BZ228" i="7"/>
  <c r="V228" i="7" s="1"/>
  <c r="D431" i="7"/>
  <c r="CH431" i="7"/>
  <c r="BX431" i="7"/>
  <c r="CE431" i="7" s="1"/>
  <c r="AA431" i="7" s="1"/>
  <c r="CJ431" i="7"/>
  <c r="AF431" i="7" s="1"/>
  <c r="CI821" i="7"/>
  <c r="CH821" i="7"/>
  <c r="CG415" i="7"/>
  <c r="AC415" i="7" s="1"/>
  <c r="BZ415" i="7"/>
  <c r="V415" i="7" s="1"/>
  <c r="CF116" i="7"/>
  <c r="AB116" i="7" s="1"/>
  <c r="BZ116" i="7"/>
  <c r="V116" i="7" s="1"/>
  <c r="CE440" i="7"/>
  <c r="AA440" i="7" s="1"/>
  <c r="W440" i="7"/>
  <c r="CB381" i="7"/>
  <c r="CD142" i="7"/>
  <c r="Z142" i="7" s="1"/>
  <c r="CK446" i="7"/>
  <c r="AG446" i="7" s="1"/>
  <c r="CK396" i="7"/>
  <c r="AG396" i="7" s="1"/>
  <c r="E2258" i="7"/>
  <c r="CF1922" i="7"/>
  <c r="AB1922" i="7" s="1"/>
  <c r="D1922" i="7"/>
  <c r="CF2288" i="7"/>
  <c r="AB2288" i="7" s="1"/>
  <c r="DE1713" i="7"/>
  <c r="BA1713" i="7" s="1"/>
  <c r="CC1713" i="7"/>
  <c r="Y1713" i="7" s="1"/>
  <c r="DD1669" i="7"/>
  <c r="AZ1669" i="7" s="1"/>
  <c r="DI1669" i="7"/>
  <c r="BE1669" i="7" s="1"/>
  <c r="DH1669" i="7"/>
  <c r="BD1669" i="7" s="1"/>
  <c r="CA1669" i="7"/>
  <c r="DG1669" i="7"/>
  <c r="BC1669" i="7" s="1"/>
  <c r="DH1808" i="7"/>
  <c r="BD1808" i="7" s="1"/>
  <c r="DC1275" i="7"/>
  <c r="AY1275" i="7" s="1"/>
  <c r="CZ1275" i="7"/>
  <c r="AV1275" i="7" s="1"/>
  <c r="F1275" i="7"/>
  <c r="CC1275" i="7"/>
  <c r="DF1275" i="7"/>
  <c r="BB1275" i="7" s="1"/>
  <c r="CA1275" i="7"/>
  <c r="BX1275" i="7"/>
  <c r="DD1275" i="7"/>
  <c r="AZ1275" i="7" s="1"/>
  <c r="CB1275" i="7"/>
  <c r="X1275" i="7" s="1"/>
  <c r="DE1275" i="7"/>
  <c r="BA1275" i="7" s="1"/>
  <c r="DG1826" i="7"/>
  <c r="BC1826" i="7" s="1"/>
  <c r="D1826" i="7"/>
  <c r="DI1826" i="7"/>
  <c r="BE1826" i="7" s="1"/>
  <c r="DH1826" i="7"/>
  <c r="BD1826" i="7" s="1"/>
  <c r="CC1826" i="7"/>
  <c r="CD1269" i="7"/>
  <c r="Z1269" i="7" s="1"/>
  <c r="CH1689" i="7"/>
  <c r="CC1307" i="7"/>
  <c r="CB1307" i="7"/>
  <c r="X1307" i="7" s="1"/>
  <c r="F1307" i="7"/>
  <c r="CA1307" i="7"/>
  <c r="DD1307" i="7"/>
  <c r="AZ1307" i="7" s="1"/>
  <c r="DC1307" i="7"/>
  <c r="AY1307" i="7" s="1"/>
  <c r="CZ1307" i="7"/>
  <c r="AV1307" i="7" s="1"/>
  <c r="BX1307" i="7"/>
  <c r="DF1307" i="7"/>
  <c r="BB1307" i="7" s="1"/>
  <c r="DE1307" i="7"/>
  <c r="BA1307" i="7" s="1"/>
  <c r="CD1237" i="7"/>
  <c r="Z1237" i="7" s="1"/>
  <c r="E2019" i="7"/>
  <c r="DC2019" i="7"/>
  <c r="AY2019" i="7" s="1"/>
  <c r="BT1337" i="7"/>
  <c r="P1337" i="7" s="1"/>
  <c r="D1337" i="7"/>
  <c r="CZ1507" i="7"/>
  <c r="AV1507" i="7" s="1"/>
  <c r="CZ896" i="7"/>
  <c r="AV896" i="7" s="1"/>
  <c r="CB896" i="7"/>
  <c r="X896" i="7" s="1"/>
  <c r="E1391" i="7"/>
  <c r="CG1391" i="7"/>
  <c r="AC1391" i="7" s="1"/>
  <c r="CB1012" i="7"/>
  <c r="X1012" i="7" s="1"/>
  <c r="CZ1012" i="7"/>
  <c r="AV1012" i="7" s="1"/>
  <c r="CA1012" i="7"/>
  <c r="BX1012" i="7"/>
  <c r="DF1012" i="7"/>
  <c r="BB1012" i="7" s="1"/>
  <c r="DC1012" i="7"/>
  <c r="AY1012" i="7" s="1"/>
  <c r="DD1012" i="7"/>
  <c r="AZ1012" i="7" s="1"/>
  <c r="CD1315" i="7"/>
  <c r="Z1315" i="7" s="1"/>
  <c r="Y1315" i="7"/>
  <c r="DD1054" i="7"/>
  <c r="AZ1054" i="7" s="1"/>
  <c r="DC1054" i="7"/>
  <c r="AY1054" i="7" s="1"/>
  <c r="CI785" i="7"/>
  <c r="AE785" i="7" s="1"/>
  <c r="CH785" i="7"/>
  <c r="CC785" i="7"/>
  <c r="Y785" i="7" s="1"/>
  <c r="CB785" i="7"/>
  <c r="CH872" i="7"/>
  <c r="AD872" i="7" s="1"/>
  <c r="CB872" i="7"/>
  <c r="CI872" i="7"/>
  <c r="AE872" i="7" s="1"/>
  <c r="AD408" i="7"/>
  <c r="CI788" i="7"/>
  <c r="CH788" i="7"/>
  <c r="AD788" i="7" s="1"/>
  <c r="CG428" i="7"/>
  <c r="AC428" i="7" s="1"/>
  <c r="BZ428" i="7"/>
  <c r="V428" i="7" s="1"/>
  <c r="F1242" i="7"/>
  <c r="CA1242" i="7"/>
  <c r="CJ742" i="7"/>
  <c r="CI742" i="7"/>
  <c r="AE742" i="7" s="1"/>
  <c r="CD1085" i="7"/>
  <c r="Z1085" i="7" s="1"/>
  <c r="DC993" i="7"/>
  <c r="AY993" i="7" s="1"/>
  <c r="CZ993" i="7"/>
  <c r="AV993" i="7" s="1"/>
  <c r="CH800" i="7"/>
  <c r="AD800" i="7" s="1"/>
  <c r="CA800" i="7"/>
  <c r="W800" i="7" s="1"/>
  <c r="AF759" i="7"/>
  <c r="CL535" i="7"/>
  <c r="AH535" i="7" s="1"/>
  <c r="AD535" i="7"/>
  <c r="D433" i="7"/>
  <c r="CJ433" i="7"/>
  <c r="AF433" i="7" s="1"/>
  <c r="CH433" i="7"/>
  <c r="BX433" i="7"/>
  <c r="CD414" i="7"/>
  <c r="Z414" i="7" s="1"/>
  <c r="Y414" i="7"/>
  <c r="CA397" i="7"/>
  <c r="CG234" i="7"/>
  <c r="AC234" i="7" s="1"/>
  <c r="BZ234" i="7"/>
  <c r="V234" i="7" s="1"/>
  <c r="CD139" i="7"/>
  <c r="Z139" i="7" s="1"/>
  <c r="Y139" i="7"/>
  <c r="CJ830" i="7"/>
  <c r="CI830" i="7"/>
  <c r="AE830" i="7" s="1"/>
  <c r="CD127" i="7"/>
  <c r="Z127" i="7" s="1"/>
  <c r="Y127" i="7"/>
  <c r="CF121" i="7"/>
  <c r="AB121" i="7" s="1"/>
  <c r="BZ121" i="7"/>
  <c r="V121" i="7" s="1"/>
  <c r="Y406" i="7"/>
  <c r="X119" i="7"/>
  <c r="CD119" i="7"/>
  <c r="Z119" i="7" s="1"/>
  <c r="CB519" i="7"/>
  <c r="X519" i="7" s="1"/>
  <c r="CA379" i="7"/>
  <c r="Y185" i="7"/>
  <c r="CD185" i="7"/>
  <c r="Z185" i="7" s="1"/>
  <c r="D419" i="7"/>
  <c r="BX419" i="7"/>
  <c r="CH419" i="7"/>
  <c r="CJ419" i="7"/>
  <c r="AF419" i="7" s="1"/>
  <c r="CC821" i="7"/>
  <c r="Y821" i="7" s="1"/>
  <c r="CL415" i="7"/>
  <c r="AH415" i="7" s="1"/>
  <c r="AD415" i="7"/>
  <c r="CB411" i="7"/>
  <c r="X411" i="7" s="1"/>
  <c r="CC440" i="7"/>
  <c r="CG407" i="7"/>
  <c r="AC407" i="7" s="1"/>
  <c r="BZ407" i="7"/>
  <c r="V407" i="7" s="1"/>
  <c r="D44" i="8"/>
  <c r="C23" i="8"/>
  <c r="C25" i="8"/>
  <c r="C29" i="8"/>
  <c r="C41" i="8"/>
  <c r="C36" i="8"/>
  <c r="C46" i="8" s="1"/>
  <c r="D24" i="8"/>
  <c r="D25" i="8"/>
  <c r="C17" i="8"/>
  <c r="C27" i="8" s="1"/>
  <c r="C22" i="8"/>
  <c r="Y2140" i="7"/>
  <c r="CI2070" i="7"/>
  <c r="AE2070" i="7" s="1"/>
  <c r="AD2070" i="7"/>
  <c r="DE2300" i="7"/>
  <c r="BA2300" i="7" s="1"/>
  <c r="DG2300" i="7"/>
  <c r="BC2300" i="7" s="1"/>
  <c r="DF2300" i="7"/>
  <c r="BB2300" i="7" s="1"/>
  <c r="DH2300" i="7"/>
  <c r="BD2300" i="7" s="1"/>
  <c r="DD2300" i="7"/>
  <c r="AZ2300" i="7" s="1"/>
  <c r="DI2300" i="7"/>
  <c r="BE2300" i="7" s="1"/>
  <c r="D2300" i="7"/>
  <c r="CC2300" i="7"/>
  <c r="BX2300" i="7"/>
  <c r="CJ2300" i="7"/>
  <c r="CF2300" i="7"/>
  <c r="AB2300" i="7" s="1"/>
  <c r="CA2300" i="7"/>
  <c r="Y1999" i="7"/>
  <c r="DD2180" i="7"/>
  <c r="AZ2180" i="7" s="1"/>
  <c r="DG2180" i="7"/>
  <c r="BC2180" i="7" s="1"/>
  <c r="DF2180" i="7"/>
  <c r="BB2180" i="7" s="1"/>
  <c r="D2180" i="7"/>
  <c r="DI2180" i="7"/>
  <c r="BE2180" i="7" s="1"/>
  <c r="DH2180" i="7"/>
  <c r="BD2180" i="7" s="1"/>
  <c r="DE2180" i="7"/>
  <c r="BA2180" i="7" s="1"/>
  <c r="BX2180" i="7"/>
  <c r="CA2180" i="7"/>
  <c r="CH2180" i="7"/>
  <c r="CC2180" i="7"/>
  <c r="CF2180" i="7"/>
  <c r="AB2180" i="7" s="1"/>
  <c r="W2285" i="7"/>
  <c r="AF2147" i="7"/>
  <c r="DG2020" i="7"/>
  <c r="BC2020" i="7" s="1"/>
  <c r="DI2020" i="7"/>
  <c r="BE2020" i="7" s="1"/>
  <c r="DF2020" i="7"/>
  <c r="BB2020" i="7" s="1"/>
  <c r="CF2020" i="7"/>
  <c r="AB2020" i="7" s="1"/>
  <c r="CA2020" i="7"/>
  <c r="CC2020" i="7"/>
  <c r="CJ2020" i="7"/>
  <c r="CH2020" i="7"/>
  <c r="AF1742" i="7"/>
  <c r="T1868" i="7"/>
  <c r="W1959" i="7"/>
  <c r="CB1959" i="7"/>
  <c r="X1959" i="7" s="1"/>
  <c r="DH1718" i="7"/>
  <c r="BD1718" i="7" s="1"/>
  <c r="DF1718" i="7"/>
  <c r="BB1718" i="7" s="1"/>
  <c r="D1718" i="7"/>
  <c r="DE1718" i="7"/>
  <c r="BA1718" i="7" s="1"/>
  <c r="DG1718" i="7"/>
  <c r="BC1718" i="7" s="1"/>
  <c r="DD1718" i="7"/>
  <c r="AZ1718" i="7" s="1"/>
  <c r="DI1718" i="7"/>
  <c r="BE1718" i="7" s="1"/>
  <c r="CF1718" i="7"/>
  <c r="AB1718" i="7" s="1"/>
  <c r="CA1718" i="7"/>
  <c r="CC1718" i="7"/>
  <c r="BX1718" i="7"/>
  <c r="DF1691" i="7"/>
  <c r="BB1691" i="7" s="1"/>
  <c r="DG1691" i="7"/>
  <c r="BC1691" i="7" s="1"/>
  <c r="DE1691" i="7"/>
  <c r="BA1691" i="7" s="1"/>
  <c r="DI1691" i="7"/>
  <c r="BE1691" i="7" s="1"/>
  <c r="DH1691" i="7"/>
  <c r="BD1691" i="7" s="1"/>
  <c r="DD1691" i="7"/>
  <c r="AZ1691" i="7" s="1"/>
  <c r="D1691" i="7"/>
  <c r="CF1691" i="7"/>
  <c r="AB1691" i="7" s="1"/>
  <c r="CA1691" i="7"/>
  <c r="CC1691" i="7"/>
  <c r="BX1691" i="7"/>
  <c r="Y1645" i="7"/>
  <c r="BZ1406" i="7"/>
  <c r="V1406" i="7" s="1"/>
  <c r="T1406" i="7"/>
  <c r="BP1406" i="7"/>
  <c r="L1406" i="7" s="1"/>
  <c r="CB1460" i="7"/>
  <c r="X1460" i="7" s="1"/>
  <c r="W1460" i="7"/>
  <c r="CZ1379" i="7"/>
  <c r="AV1379" i="7" s="1"/>
  <c r="D1379" i="7"/>
  <c r="CF1379" i="7"/>
  <c r="AB1379" i="7" s="1"/>
  <c r="CC1379" i="7"/>
  <c r="CE2297" i="7"/>
  <c r="AA2297" i="7" s="1"/>
  <c r="CI2047" i="7"/>
  <c r="AE2047" i="7" s="1"/>
  <c r="DH2222" i="7"/>
  <c r="BD2222" i="7" s="1"/>
  <c r="DG2222" i="7"/>
  <c r="BC2222" i="7" s="1"/>
  <c r="DE2222" i="7"/>
  <c r="BA2222" i="7" s="1"/>
  <c r="DD2222" i="7"/>
  <c r="AZ2222" i="7" s="1"/>
  <c r="DF2222" i="7"/>
  <c r="BB2222" i="7" s="1"/>
  <c r="D2222" i="7"/>
  <c r="DI2222" i="7"/>
  <c r="BE2222" i="7" s="1"/>
  <c r="BX2222" i="7"/>
  <c r="CC2222" i="7"/>
  <c r="CF2222" i="7"/>
  <c r="AB2222" i="7" s="1"/>
  <c r="CA2222" i="7"/>
  <c r="Y2130" i="7"/>
  <c r="AF2077" i="7"/>
  <c r="Y1989" i="7"/>
  <c r="CI1776" i="7"/>
  <c r="AE1776" i="7" s="1"/>
  <c r="AD1776" i="7"/>
  <c r="Y2133" i="7"/>
  <c r="W1791" i="7"/>
  <c r="Y1471" i="7"/>
  <c r="BZ1386" i="7"/>
  <c r="V1386" i="7" s="1"/>
  <c r="T1386" i="7"/>
  <c r="BP1386" i="7"/>
  <c r="L1386" i="7" s="1"/>
  <c r="CB1628" i="7"/>
  <c r="X1628" i="7" s="1"/>
  <c r="CZ1377" i="7"/>
  <c r="AV1377" i="7" s="1"/>
  <c r="CC1377" i="7"/>
  <c r="CF1377" i="7"/>
  <c r="AB1377" i="7" s="1"/>
  <c r="D1377" i="7"/>
  <c r="CE1329" i="7"/>
  <c r="AA1329" i="7" s="1"/>
  <c r="CB1329" i="7"/>
  <c r="X1329" i="7" s="1"/>
  <c r="W1329" i="7"/>
  <c r="AF2248" i="7"/>
  <c r="DH2202" i="7"/>
  <c r="BD2202" i="7" s="1"/>
  <c r="DG2202" i="7"/>
  <c r="BC2202" i="7" s="1"/>
  <c r="DD2202" i="7"/>
  <c r="AZ2202" i="7" s="1"/>
  <c r="DI2202" i="7"/>
  <c r="BE2202" i="7" s="1"/>
  <c r="DF2202" i="7"/>
  <c r="BB2202" i="7" s="1"/>
  <c r="BX2202" i="7"/>
  <c r="DE2202" i="7"/>
  <c r="BA2202" i="7" s="1"/>
  <c r="CF2202" i="7"/>
  <c r="AB2202" i="7" s="1"/>
  <c r="CA2202" i="7"/>
  <c r="D2202" i="7"/>
  <c r="CC2202" i="7"/>
  <c r="CJ2202" i="7"/>
  <c r="T2243" i="7"/>
  <c r="DF2207" i="7"/>
  <c r="BB2207" i="7" s="1"/>
  <c r="DE2207" i="7"/>
  <c r="BA2207" i="7" s="1"/>
  <c r="DG2207" i="7"/>
  <c r="BC2207" i="7" s="1"/>
  <c r="D2207" i="7"/>
  <c r="DD2207" i="7"/>
  <c r="AZ2207" i="7" s="1"/>
  <c r="DI2207" i="7"/>
  <c r="BE2207" i="7" s="1"/>
  <c r="DH2207" i="7"/>
  <c r="BD2207" i="7" s="1"/>
  <c r="BX2207" i="7"/>
  <c r="CH2207" i="7"/>
  <c r="CC2207" i="7"/>
  <c r="CF2207" i="7"/>
  <c r="AB2207" i="7" s="1"/>
  <c r="CZ2207" i="7"/>
  <c r="AV2207" i="7" s="1"/>
  <c r="CA2207" i="7"/>
  <c r="DH2190" i="7"/>
  <c r="BD2190" i="7" s="1"/>
  <c r="DG2190" i="7"/>
  <c r="BC2190" i="7" s="1"/>
  <c r="DE2190" i="7"/>
  <c r="BA2190" i="7" s="1"/>
  <c r="DD2190" i="7"/>
  <c r="AZ2190" i="7" s="1"/>
  <c r="DI2190" i="7"/>
  <c r="BE2190" i="7" s="1"/>
  <c r="DF2190" i="7"/>
  <c r="BB2190" i="7" s="1"/>
  <c r="D2190" i="7"/>
  <c r="CC2190" i="7"/>
  <c r="CA2190" i="7"/>
  <c r="CF2190" i="7"/>
  <c r="AB2190" i="7" s="1"/>
  <c r="CH2190" i="7"/>
  <c r="BX2190" i="7"/>
  <c r="DH1714" i="7"/>
  <c r="BD1714" i="7" s="1"/>
  <c r="DG1714" i="7"/>
  <c r="BC1714" i="7" s="1"/>
  <c r="DF1714" i="7"/>
  <c r="BB1714" i="7" s="1"/>
  <c r="CA1714" i="7"/>
  <c r="BX1714" i="7"/>
  <c r="D1714" i="7"/>
  <c r="DI1714" i="7"/>
  <c r="BE1714" i="7" s="1"/>
  <c r="DE1714" i="7"/>
  <c r="BA1714" i="7" s="1"/>
  <c r="DD1714" i="7"/>
  <c r="AZ1714" i="7" s="1"/>
  <c r="CC1714" i="7"/>
  <c r="CZ1714" i="7"/>
  <c r="AV1714" i="7" s="1"/>
  <c r="CJ1714" i="7"/>
  <c r="CF1714" i="7"/>
  <c r="AB1714" i="7" s="1"/>
  <c r="Y1708" i="7"/>
  <c r="T1971" i="7"/>
  <c r="BZ1971" i="7"/>
  <c r="V1971" i="7" s="1"/>
  <c r="AF1731" i="7"/>
  <c r="W1799" i="7"/>
  <c r="CE1629" i="7"/>
  <c r="AA1629" i="7" s="1"/>
  <c r="W1629" i="7"/>
  <c r="AF1537" i="7"/>
  <c r="Y1464" i="7"/>
  <c r="DH1502" i="7"/>
  <c r="BD1502" i="7" s="1"/>
  <c r="DG1502" i="7"/>
  <c r="BC1502" i="7" s="1"/>
  <c r="DE1502" i="7"/>
  <c r="BA1502" i="7" s="1"/>
  <c r="DD1502" i="7"/>
  <c r="AZ1502" i="7" s="1"/>
  <c r="DI1502" i="7"/>
  <c r="BE1502" i="7" s="1"/>
  <c r="BX1502" i="7"/>
  <c r="D1502" i="7"/>
  <c r="DF1502" i="7"/>
  <c r="BB1502" i="7" s="1"/>
  <c r="CC1502" i="7"/>
  <c r="CF1502" i="7"/>
  <c r="AB1502" i="7" s="1"/>
  <c r="CA1502" i="7"/>
  <c r="CZ1380" i="7"/>
  <c r="AV1380" i="7" s="1"/>
  <c r="CC1380" i="7"/>
  <c r="D1380" i="7"/>
  <c r="CF1380" i="7"/>
  <c r="AB1380" i="7" s="1"/>
  <c r="BR1319" i="7"/>
  <c r="L1319" i="7"/>
  <c r="CA1319" i="7"/>
  <c r="T2105" i="7"/>
  <c r="BZ2105" i="7"/>
  <c r="V2105" i="7" s="1"/>
  <c r="Y2039" i="7"/>
  <c r="BZ2311" i="7"/>
  <c r="V2311" i="7" s="1"/>
  <c r="T2311" i="7"/>
  <c r="BZ1634" i="7"/>
  <c r="V1634" i="7" s="1"/>
  <c r="T1634" i="7"/>
  <c r="DI2048" i="7"/>
  <c r="BE2048" i="7" s="1"/>
  <c r="D2048" i="7"/>
  <c r="DH2048" i="7"/>
  <c r="BD2048" i="7" s="1"/>
  <c r="DG2048" i="7"/>
  <c r="BC2048" i="7" s="1"/>
  <c r="DF2048" i="7"/>
  <c r="BB2048" i="7" s="1"/>
  <c r="DE2048" i="7"/>
  <c r="BA2048" i="7" s="1"/>
  <c r="DD2048" i="7"/>
  <c r="AZ2048" i="7" s="1"/>
  <c r="CA2048" i="7"/>
  <c r="CC2048" i="7"/>
  <c r="CF2048" i="7"/>
  <c r="AB2048" i="7" s="1"/>
  <c r="BX2048" i="7"/>
  <c r="Y1633" i="7"/>
  <c r="BZ2041" i="7"/>
  <c r="V2041" i="7" s="1"/>
  <c r="T1655" i="7"/>
  <c r="BZ1655" i="7"/>
  <c r="V1655" i="7" s="1"/>
  <c r="Y1992" i="7"/>
  <c r="BZ1814" i="7"/>
  <c r="V1814" i="7" s="1"/>
  <c r="T1814" i="7"/>
  <c r="CB1700" i="7"/>
  <c r="X1700" i="7" s="1"/>
  <c r="CB1578" i="7"/>
  <c r="X1578" i="7" s="1"/>
  <c r="Y1367" i="7"/>
  <c r="CE1321" i="7"/>
  <c r="AA1321" i="7" s="1"/>
  <c r="CB1321" i="7"/>
  <c r="X1321" i="7" s="1"/>
  <c r="W1321" i="7"/>
  <c r="BZ1955" i="7"/>
  <c r="V1955" i="7" s="1"/>
  <c r="T1955" i="7"/>
  <c r="CB1967" i="7"/>
  <c r="X1967" i="7" s="1"/>
  <c r="BZ1888" i="7"/>
  <c r="V1888" i="7" s="1"/>
  <c r="T1888" i="7"/>
  <c r="T1768" i="7"/>
  <c r="BZ1768" i="7"/>
  <c r="V1768" i="7" s="1"/>
  <c r="CB1815" i="7"/>
  <c r="X1815" i="7" s="1"/>
  <c r="AF1673" i="7"/>
  <c r="Y1504" i="7"/>
  <c r="W1428" i="7"/>
  <c r="BR1318" i="7"/>
  <c r="L1318" i="7"/>
  <c r="CA1318" i="7"/>
  <c r="T2216" i="7"/>
  <c r="Y2148" i="7"/>
  <c r="Y2124" i="7"/>
  <c r="Y2028" i="7"/>
  <c r="AF2016" i="7"/>
  <c r="Y1954" i="7"/>
  <c r="CI1734" i="7"/>
  <c r="Y2080" i="7"/>
  <c r="W1847" i="7"/>
  <c r="CB1847" i="7"/>
  <c r="X1847" i="7" s="1"/>
  <c r="CB1904" i="7"/>
  <c r="X1904" i="7" s="1"/>
  <c r="Y1446" i="7"/>
  <c r="W1670" i="7"/>
  <c r="CI1589" i="7"/>
  <c r="BZ1393" i="7"/>
  <c r="V1393" i="7" s="1"/>
  <c r="T1393" i="7"/>
  <c r="BZ1361" i="7"/>
  <c r="V1361" i="7" s="1"/>
  <c r="Y1345" i="7"/>
  <c r="AD1686" i="7"/>
  <c r="CI1686" i="7"/>
  <c r="AE1686" i="7" s="1"/>
  <c r="AD2269" i="7"/>
  <c r="CI2269" i="7"/>
  <c r="AE2269" i="7" s="1"/>
  <c r="Y2104" i="7"/>
  <c r="Y1983" i="7"/>
  <c r="Y2234" i="7"/>
  <c r="W1654" i="7"/>
  <c r="AD1710" i="7"/>
  <c r="BZ2012" i="7"/>
  <c r="V2012" i="7" s="1"/>
  <c r="T2012" i="7"/>
  <c r="Y2006" i="7"/>
  <c r="CB2037" i="7"/>
  <c r="X2037" i="7" s="1"/>
  <c r="W2037" i="7"/>
  <c r="BZ1905" i="7"/>
  <c r="V1905" i="7" s="1"/>
  <c r="CB1886" i="7"/>
  <c r="X1886" i="7" s="1"/>
  <c r="W1886" i="7"/>
  <c r="CE1326" i="7"/>
  <c r="AA1326" i="7" s="1"/>
  <c r="CB1326" i="7"/>
  <c r="W1326" i="7"/>
  <c r="CD724" i="7"/>
  <c r="Z724" i="7" s="1"/>
  <c r="Y724" i="7"/>
  <c r="AD2298" i="7"/>
  <c r="DD2244" i="7"/>
  <c r="AZ2244" i="7" s="1"/>
  <c r="DI2244" i="7"/>
  <c r="BE2244" i="7" s="1"/>
  <c r="DE2244" i="7"/>
  <c r="BA2244" i="7" s="1"/>
  <c r="D2244" i="7"/>
  <c r="DH2244" i="7"/>
  <c r="BD2244" i="7" s="1"/>
  <c r="DG2244" i="7"/>
  <c r="BC2244" i="7" s="1"/>
  <c r="DF2244" i="7"/>
  <c r="BB2244" i="7" s="1"/>
  <c r="CC2244" i="7"/>
  <c r="BX2244" i="7"/>
  <c r="CF2244" i="7"/>
  <c r="AB2244" i="7" s="1"/>
  <c r="CZ2244" i="7"/>
  <c r="AV2244" i="7" s="1"/>
  <c r="CA2244" i="7"/>
  <c r="DF2155" i="7"/>
  <c r="BB2155" i="7" s="1"/>
  <c r="DH2155" i="7"/>
  <c r="BD2155" i="7" s="1"/>
  <c r="D2155" i="7"/>
  <c r="DG2155" i="7"/>
  <c r="BC2155" i="7" s="1"/>
  <c r="DE2155" i="7"/>
  <c r="BA2155" i="7" s="1"/>
  <c r="DD2155" i="7"/>
  <c r="AZ2155" i="7" s="1"/>
  <c r="CF2155" i="7"/>
  <c r="AB2155" i="7" s="1"/>
  <c r="DI2155" i="7"/>
  <c r="BE2155" i="7" s="1"/>
  <c r="CA2155" i="7"/>
  <c r="CC2155" i="7"/>
  <c r="BX2155" i="7"/>
  <c r="Y1758" i="7"/>
  <c r="BZ2008" i="7"/>
  <c r="V2008" i="7" s="1"/>
  <c r="AF1601" i="7"/>
  <c r="CB1546" i="7"/>
  <c r="X1546" i="7" s="1"/>
  <c r="CI1613" i="7"/>
  <c r="AE1613" i="7" s="1"/>
  <c r="DH1518" i="7"/>
  <c r="BD1518" i="7" s="1"/>
  <c r="DE1518" i="7"/>
  <c r="BA1518" i="7" s="1"/>
  <c r="CA1518" i="7"/>
  <c r="BP1409" i="7"/>
  <c r="L1409" i="7" s="1"/>
  <c r="Y1476" i="7"/>
  <c r="Y1442" i="7"/>
  <c r="BZ1390" i="7"/>
  <c r="V1390" i="7" s="1"/>
  <c r="T1390" i="7"/>
  <c r="BP1390" i="7"/>
  <c r="L1390" i="7" s="1"/>
  <c r="DF1499" i="7"/>
  <c r="BB1499" i="7" s="1"/>
  <c r="DE1499" i="7"/>
  <c r="BA1499" i="7" s="1"/>
  <c r="DG1499" i="7"/>
  <c r="BC1499" i="7" s="1"/>
  <c r="D1499" i="7"/>
  <c r="DD1499" i="7"/>
  <c r="AZ1499" i="7" s="1"/>
  <c r="CC1499" i="7"/>
  <c r="DI1499" i="7"/>
  <c r="BE1499" i="7" s="1"/>
  <c r="DH1499" i="7"/>
  <c r="BD1499" i="7" s="1"/>
  <c r="CZ1499" i="7"/>
  <c r="AV1499" i="7" s="1"/>
  <c r="CA1499" i="7"/>
  <c r="CH1499" i="7"/>
  <c r="CF1499" i="7"/>
  <c r="AB1499" i="7" s="1"/>
  <c r="BX1499" i="7"/>
  <c r="CZ1382" i="7"/>
  <c r="AV1382" i="7" s="1"/>
  <c r="D1382" i="7"/>
  <c r="CF1382" i="7"/>
  <c r="AB1382" i="7" s="1"/>
  <c r="CC1382" i="7"/>
  <c r="Y1348" i="7"/>
  <c r="Y1340" i="7"/>
  <c r="AE2334" i="7"/>
  <c r="CK2334" i="7"/>
  <c r="AG2334" i="7" s="1"/>
  <c r="DI2318" i="7"/>
  <c r="BE2318" i="7" s="1"/>
  <c r="D2318" i="7"/>
  <c r="DH2318" i="7"/>
  <c r="BD2318" i="7" s="1"/>
  <c r="DG2318" i="7"/>
  <c r="BC2318" i="7" s="1"/>
  <c r="DF2318" i="7"/>
  <c r="BB2318" i="7" s="1"/>
  <c r="DE2318" i="7"/>
  <c r="BA2318" i="7" s="1"/>
  <c r="DD2318" i="7"/>
  <c r="AZ2318" i="7" s="1"/>
  <c r="DI2314" i="7"/>
  <c r="BE2314" i="7" s="1"/>
  <c r="D2314" i="7"/>
  <c r="DG2314" i="7"/>
  <c r="BC2314" i="7" s="1"/>
  <c r="DE2314" i="7"/>
  <c r="BA2314" i="7" s="1"/>
  <c r="DD2314" i="7"/>
  <c r="AZ2314" i="7" s="1"/>
  <c r="DH2314" i="7"/>
  <c r="BD2314" i="7" s="1"/>
  <c r="CA2314" i="7"/>
  <c r="BX2314" i="7"/>
  <c r="DF2314" i="7"/>
  <c r="BB2314" i="7" s="1"/>
  <c r="CC2314" i="7"/>
  <c r="E2197" i="7"/>
  <c r="CG2197" i="7"/>
  <c r="AC2197" i="7" s="1"/>
  <c r="BH2197" i="7"/>
  <c r="CH2197" i="7"/>
  <c r="T2297" i="7"/>
  <c r="BZ2297" i="7"/>
  <c r="V2297" i="7" s="1"/>
  <c r="Y2198" i="7"/>
  <c r="CJ2107" i="7"/>
  <c r="CG2107" i="7"/>
  <c r="AC2107" i="7" s="1"/>
  <c r="I2107" i="7"/>
  <c r="CI2085" i="7"/>
  <c r="AE2085" i="7" s="1"/>
  <c r="AD2085" i="7"/>
  <c r="AF2182" i="7"/>
  <c r="CE2262" i="7"/>
  <c r="AA2262" i="7" s="1"/>
  <c r="CB2262" i="7"/>
  <c r="W2262" i="7"/>
  <c r="CC2311" i="7"/>
  <c r="DC2256" i="7"/>
  <c r="AY2256" i="7" s="1"/>
  <c r="CB2240" i="7"/>
  <c r="X2240" i="7" s="1"/>
  <c r="CH2107" i="7"/>
  <c r="DE2118" i="7"/>
  <c r="BA2118" i="7" s="1"/>
  <c r="DD2118" i="7"/>
  <c r="AZ2118" i="7" s="1"/>
  <c r="DF2118" i="7"/>
  <c r="BB2118" i="7" s="1"/>
  <c r="D2118" i="7"/>
  <c r="DI2118" i="7"/>
  <c r="BE2118" i="7" s="1"/>
  <c r="DG2118" i="7"/>
  <c r="BC2118" i="7" s="1"/>
  <c r="DH2118" i="7"/>
  <c r="BD2118" i="7" s="1"/>
  <c r="CA2118" i="7"/>
  <c r="CI2171" i="7"/>
  <c r="DE2054" i="7"/>
  <c r="BA2054" i="7" s="1"/>
  <c r="DD2054" i="7"/>
  <c r="AZ2054" i="7" s="1"/>
  <c r="DF2054" i="7"/>
  <c r="BB2054" i="7" s="1"/>
  <c r="CF2054" i="7"/>
  <c r="AB2054" i="7" s="1"/>
  <c r="D2054" i="7"/>
  <c r="CA2054" i="7"/>
  <c r="DG2054" i="7"/>
  <c r="BC2054" i="7" s="1"/>
  <c r="DI2054" i="7"/>
  <c r="BE2054" i="7" s="1"/>
  <c r="DH2054" i="7"/>
  <c r="BD2054" i="7" s="1"/>
  <c r="DG2043" i="7"/>
  <c r="BC2043" i="7" s="1"/>
  <c r="Y1987" i="7"/>
  <c r="W2006" i="7"/>
  <c r="CE2006" i="7"/>
  <c r="AA2006" i="7" s="1"/>
  <c r="CB2006" i="7"/>
  <c r="X2006" i="7" s="1"/>
  <c r="BZ1954" i="7"/>
  <c r="V1954" i="7" s="1"/>
  <c r="T1954" i="7"/>
  <c r="CA1800" i="7"/>
  <c r="I1800" i="7"/>
  <c r="DH1800" i="7"/>
  <c r="BD1800" i="7" s="1"/>
  <c r="CC1800" i="7"/>
  <c r="Y1665" i="7"/>
  <c r="DH1585" i="7"/>
  <c r="BD1585" i="7" s="1"/>
  <c r="DG1585" i="7"/>
  <c r="BC1585" i="7" s="1"/>
  <c r="DF1585" i="7"/>
  <c r="BB1585" i="7" s="1"/>
  <c r="DE1585" i="7"/>
  <c r="BA1585" i="7" s="1"/>
  <c r="DD1585" i="7"/>
  <c r="AZ1585" i="7" s="1"/>
  <c r="CA1585" i="7"/>
  <c r="DI1585" i="7"/>
  <c r="BE1585" i="7" s="1"/>
  <c r="BX1585" i="7"/>
  <c r="D1585" i="7"/>
  <c r="DH2075" i="7"/>
  <c r="BD2075" i="7" s="1"/>
  <c r="BX2075" i="7"/>
  <c r="DG2075" i="7"/>
  <c r="BC2075" i="7" s="1"/>
  <c r="DI2075" i="7"/>
  <c r="BE2075" i="7" s="1"/>
  <c r="CC2075" i="7"/>
  <c r="CA2075" i="7"/>
  <c r="DF2075" i="7"/>
  <c r="BB2075" i="7" s="1"/>
  <c r="DE2075" i="7"/>
  <c r="BA2075" i="7" s="1"/>
  <c r="DD2075" i="7"/>
  <c r="AZ2075" i="7" s="1"/>
  <c r="D2075" i="7"/>
  <c r="DC1874" i="7"/>
  <c r="AY1874" i="7" s="1"/>
  <c r="E1874" i="7"/>
  <c r="CC1874" i="7"/>
  <c r="DH1874" i="7"/>
  <c r="BD1874" i="7" s="1"/>
  <c r="DG1874" i="7"/>
  <c r="BC1874" i="7" s="1"/>
  <c r="W1676" i="7"/>
  <c r="CB1676" i="7"/>
  <c r="X1676" i="7" s="1"/>
  <c r="BZ1595" i="7"/>
  <c r="V1595" i="7" s="1"/>
  <c r="T1595" i="7"/>
  <c r="BZ1563" i="7"/>
  <c r="V1563" i="7" s="1"/>
  <c r="BZ1942" i="7"/>
  <c r="V1942" i="7" s="1"/>
  <c r="T1942" i="7"/>
  <c r="DE1852" i="7"/>
  <c r="BA1852" i="7" s="1"/>
  <c r="DD1852" i="7"/>
  <c r="AZ1852" i="7" s="1"/>
  <c r="D1852" i="7"/>
  <c r="DI1852" i="7"/>
  <c r="BE1852" i="7" s="1"/>
  <c r="DH1852" i="7"/>
  <c r="BD1852" i="7" s="1"/>
  <c r="DG1852" i="7"/>
  <c r="BC1852" i="7" s="1"/>
  <c r="DF1852" i="7"/>
  <c r="BB1852" i="7" s="1"/>
  <c r="CC1852" i="7"/>
  <c r="CA1852" i="7"/>
  <c r="BZ1695" i="7"/>
  <c r="V1695" i="7" s="1"/>
  <c r="CI2065" i="7"/>
  <c r="AD2065" i="7"/>
  <c r="CL2065" i="7"/>
  <c r="AH2065" i="7" s="1"/>
  <c r="CI2008" i="7"/>
  <c r="AD2008" i="7"/>
  <c r="DG1995" i="7"/>
  <c r="BC1995" i="7" s="1"/>
  <c r="D1995" i="7"/>
  <c r="DF1995" i="7"/>
  <c r="BB1995" i="7" s="1"/>
  <c r="DD1995" i="7"/>
  <c r="AZ1995" i="7" s="1"/>
  <c r="DI1995" i="7"/>
  <c r="BE1995" i="7" s="1"/>
  <c r="DE1995" i="7"/>
  <c r="BA1995" i="7" s="1"/>
  <c r="DH1995" i="7"/>
  <c r="BD1995" i="7" s="1"/>
  <c r="W1957" i="7"/>
  <c r="Y1864" i="7"/>
  <c r="DE1933" i="7"/>
  <c r="BA1933" i="7" s="1"/>
  <c r="BZ1929" i="7"/>
  <c r="V1929" i="7" s="1"/>
  <c r="T1929" i="7"/>
  <c r="W1970" i="7"/>
  <c r="CB1970" i="7"/>
  <c r="X1970" i="7" s="1"/>
  <c r="E1927" i="7"/>
  <c r="DC1927" i="7"/>
  <c r="AY1927" i="7" s="1"/>
  <c r="DG2090" i="7"/>
  <c r="BC2090" i="7" s="1"/>
  <c r="DE1840" i="7"/>
  <c r="BA1840" i="7" s="1"/>
  <c r="DD1840" i="7"/>
  <c r="AZ1840" i="7" s="1"/>
  <c r="DG1840" i="7"/>
  <c r="BC1840" i="7" s="1"/>
  <c r="DF1840" i="7"/>
  <c r="BB1840" i="7" s="1"/>
  <c r="DI1840" i="7"/>
  <c r="BE1840" i="7" s="1"/>
  <c r="DH1840" i="7"/>
  <c r="BD1840" i="7" s="1"/>
  <c r="D1840" i="7"/>
  <c r="CA1840" i="7"/>
  <c r="CC1840" i="7"/>
  <c r="Y1949" i="7"/>
  <c r="BZ1786" i="7"/>
  <c r="V1786" i="7" s="1"/>
  <c r="T1786" i="7"/>
  <c r="W1877" i="7"/>
  <c r="CB1877" i="7"/>
  <c r="X1877" i="7" s="1"/>
  <c r="Y1871" i="7"/>
  <c r="Y1779" i="7"/>
  <c r="AD1731" i="7"/>
  <c r="Y1824" i="7"/>
  <c r="Y1750" i="7"/>
  <c r="E1887" i="7"/>
  <c r="DC1887" i="7"/>
  <c r="AY1887" i="7" s="1"/>
  <c r="AD1712" i="7"/>
  <c r="CI1712" i="7"/>
  <c r="AE1712" i="7" s="1"/>
  <c r="DC1616" i="7"/>
  <c r="AY1616" i="7" s="1"/>
  <c r="E1616" i="7"/>
  <c r="DF1638" i="7"/>
  <c r="BB1638" i="7" s="1"/>
  <c r="DG1486" i="7"/>
  <c r="BC1486" i="7" s="1"/>
  <c r="D1486" i="7"/>
  <c r="DF1486" i="7"/>
  <c r="BB1486" i="7" s="1"/>
  <c r="CF1486" i="7"/>
  <c r="AB1486" i="7" s="1"/>
  <c r="DI1486" i="7"/>
  <c r="BE1486" i="7" s="1"/>
  <c r="BX1486" i="7"/>
  <c r="CA1486" i="7"/>
  <c r="DH1486" i="7"/>
  <c r="BD1486" i="7" s="1"/>
  <c r="DE1486" i="7"/>
  <c r="BA1486" i="7" s="1"/>
  <c r="DD1486" i="7"/>
  <c r="AZ1486" i="7" s="1"/>
  <c r="DF1614" i="7"/>
  <c r="BB1614" i="7" s="1"/>
  <c r="DE1614" i="7"/>
  <c r="BA1614" i="7" s="1"/>
  <c r="DG1614" i="7"/>
  <c r="BC1614" i="7" s="1"/>
  <c r="D1614" i="7"/>
  <c r="DD1614" i="7"/>
  <c r="AZ1614" i="7" s="1"/>
  <c r="DH1614" i="7"/>
  <c r="BD1614" i="7" s="1"/>
  <c r="DI1614" i="7"/>
  <c r="BE1614" i="7" s="1"/>
  <c r="Y1571" i="7"/>
  <c r="CF1553" i="7"/>
  <c r="AB1553" i="7" s="1"/>
  <c r="T1629" i="7"/>
  <c r="BZ1629" i="7"/>
  <c r="V1629" i="7" s="1"/>
  <c r="DF1687" i="7"/>
  <c r="BB1687" i="7" s="1"/>
  <c r="DG1687" i="7"/>
  <c r="BC1687" i="7" s="1"/>
  <c r="DE1687" i="7"/>
  <c r="BA1687" i="7" s="1"/>
  <c r="DD1687" i="7"/>
  <c r="AZ1687" i="7" s="1"/>
  <c r="DH1687" i="7"/>
  <c r="BD1687" i="7" s="1"/>
  <c r="D1687" i="7"/>
  <c r="DI1687" i="7"/>
  <c r="BE1687" i="7" s="1"/>
  <c r="BZ1599" i="7"/>
  <c r="V1599" i="7" s="1"/>
  <c r="AF1613" i="7"/>
  <c r="BZ1581" i="7"/>
  <c r="V1581" i="7" s="1"/>
  <c r="T1581" i="7"/>
  <c r="DF1519" i="7"/>
  <c r="BB1519" i="7" s="1"/>
  <c r="DE1519" i="7"/>
  <c r="BA1519" i="7" s="1"/>
  <c r="DG1519" i="7"/>
  <c r="BC1519" i="7" s="1"/>
  <c r="D1519" i="7"/>
  <c r="DD1519" i="7"/>
  <c r="AZ1519" i="7" s="1"/>
  <c r="BX1519" i="7"/>
  <c r="DI1519" i="7"/>
  <c r="BE1519" i="7" s="1"/>
  <c r="CC1519" i="7"/>
  <c r="DH1519" i="7"/>
  <c r="BD1519" i="7" s="1"/>
  <c r="DF1450" i="7"/>
  <c r="BB1450" i="7" s="1"/>
  <c r="DE1450" i="7"/>
  <c r="BA1450" i="7" s="1"/>
  <c r="DI1450" i="7"/>
  <c r="BE1450" i="7" s="1"/>
  <c r="DG1450" i="7"/>
  <c r="BC1450" i="7" s="1"/>
  <c r="DD1450" i="7"/>
  <c r="AZ1450" i="7" s="1"/>
  <c r="D1450" i="7"/>
  <c r="BX1450" i="7"/>
  <c r="DH1450" i="7"/>
  <c r="BD1450" i="7" s="1"/>
  <c r="CZ1450" i="7"/>
  <c r="AV1450" i="7" s="1"/>
  <c r="CF1450" i="7"/>
  <c r="AB1450" i="7" s="1"/>
  <c r="CA1450" i="7"/>
  <c r="DD1780" i="7"/>
  <c r="AZ1780" i="7" s="1"/>
  <c r="DF1780" i="7"/>
  <c r="BB1780" i="7" s="1"/>
  <c r="DE1780" i="7"/>
  <c r="BA1780" i="7" s="1"/>
  <c r="DG1780" i="7"/>
  <c r="BC1780" i="7" s="1"/>
  <c r="D1780" i="7"/>
  <c r="CA1780" i="7"/>
  <c r="DI1780" i="7"/>
  <c r="BE1780" i="7" s="1"/>
  <c r="CC1780" i="7"/>
  <c r="DH1780" i="7"/>
  <c r="BD1780" i="7" s="1"/>
  <c r="BZ1725" i="7"/>
  <c r="V1725" i="7" s="1"/>
  <c r="T1725" i="7"/>
  <c r="CC1632" i="7"/>
  <c r="E1508" i="7"/>
  <c r="W1503" i="7"/>
  <c r="CE1503" i="7"/>
  <c r="AA1503" i="7" s="1"/>
  <c r="DF1470" i="7"/>
  <c r="BB1470" i="7" s="1"/>
  <c r="DE1470" i="7"/>
  <c r="BA1470" i="7" s="1"/>
  <c r="DH1470" i="7"/>
  <c r="BD1470" i="7" s="1"/>
  <c r="DG1470" i="7"/>
  <c r="BC1470" i="7" s="1"/>
  <c r="D1470" i="7"/>
  <c r="DI1470" i="7"/>
  <c r="BE1470" i="7" s="1"/>
  <c r="DD1470" i="7"/>
  <c r="AZ1470" i="7" s="1"/>
  <c r="AF1523" i="7"/>
  <c r="BZ1498" i="7"/>
  <c r="V1498" i="7" s="1"/>
  <c r="DI1445" i="7"/>
  <c r="BE1445" i="7" s="1"/>
  <c r="DF1445" i="7"/>
  <c r="BB1445" i="7" s="1"/>
  <c r="DE1445" i="7"/>
  <c r="BA1445" i="7" s="1"/>
  <c r="DD1445" i="7"/>
  <c r="AZ1445" i="7" s="1"/>
  <c r="CC1445" i="7"/>
  <c r="D1445" i="7"/>
  <c r="DH1445" i="7"/>
  <c r="BD1445" i="7" s="1"/>
  <c r="DG1445" i="7"/>
  <c r="BC1445" i="7" s="1"/>
  <c r="DH1514" i="7"/>
  <c r="BD1514" i="7" s="1"/>
  <c r="DG1514" i="7"/>
  <c r="BC1514" i="7" s="1"/>
  <c r="DD1514" i="7"/>
  <c r="AZ1514" i="7" s="1"/>
  <c r="D1514" i="7"/>
  <c r="BX1514" i="7"/>
  <c r="DI1514" i="7"/>
  <c r="BE1514" i="7" s="1"/>
  <c r="DF1514" i="7"/>
  <c r="BB1514" i="7" s="1"/>
  <c r="DE1514" i="7"/>
  <c r="BA1514" i="7" s="1"/>
  <c r="CZ1412" i="7"/>
  <c r="AV1412" i="7" s="1"/>
  <c r="CC1412" i="7"/>
  <c r="D1412" i="7"/>
  <c r="CF1412" i="7"/>
  <c r="AB1412" i="7" s="1"/>
  <c r="DG1474" i="7"/>
  <c r="BC1474" i="7" s="1"/>
  <c r="D1474" i="7"/>
  <c r="DF1474" i="7"/>
  <c r="BB1474" i="7" s="1"/>
  <c r="DD1474" i="7"/>
  <c r="AZ1474" i="7" s="1"/>
  <c r="DI1474" i="7"/>
  <c r="BE1474" i="7" s="1"/>
  <c r="DH1474" i="7"/>
  <c r="BD1474" i="7" s="1"/>
  <c r="DE1474" i="7"/>
  <c r="BA1474" i="7" s="1"/>
  <c r="BZ1437" i="7"/>
  <c r="V1437" i="7" s="1"/>
  <c r="T1437" i="7"/>
  <c r="DC1492" i="7"/>
  <c r="AY1492" i="7" s="1"/>
  <c r="E1492" i="7"/>
  <c r="BZ1278" i="7"/>
  <c r="V1278" i="7" s="1"/>
  <c r="T1278" i="7"/>
  <c r="CF1278" i="7"/>
  <c r="AB1278" i="7" s="1"/>
  <c r="T1328" i="7"/>
  <c r="BZ1328" i="7"/>
  <c r="V1328" i="7" s="1"/>
  <c r="BR1331" i="7"/>
  <c r="L1331" i="7"/>
  <c r="CE1280" i="7"/>
  <c r="AA1280" i="7" s="1"/>
  <c r="W1280" i="7"/>
  <c r="W1235" i="7"/>
  <c r="CE1235" i="7"/>
  <c r="AA1235" i="7" s="1"/>
  <c r="DD1286" i="7"/>
  <c r="AZ1286" i="7" s="1"/>
  <c r="CA1286" i="7"/>
  <c r="DC1286" i="7"/>
  <c r="AY1286" i="7" s="1"/>
  <c r="F1286" i="7"/>
  <c r="CZ1286" i="7"/>
  <c r="AV1286" i="7" s="1"/>
  <c r="CC1286" i="7"/>
  <c r="DF1286" i="7"/>
  <c r="BB1286" i="7" s="1"/>
  <c r="BX1286" i="7"/>
  <c r="DE1286" i="7"/>
  <c r="BA1286" i="7" s="1"/>
  <c r="CB1286" i="7"/>
  <c r="X1286" i="7" s="1"/>
  <c r="CE1195" i="7"/>
  <c r="AA1195" i="7" s="1"/>
  <c r="W1195" i="7"/>
  <c r="BZ1026" i="7"/>
  <c r="V1026" i="7" s="1"/>
  <c r="CF1026" i="7"/>
  <c r="AB1026" i="7" s="1"/>
  <c r="W985" i="7"/>
  <c r="CE985" i="7"/>
  <c r="AA985" i="7" s="1"/>
  <c r="Y1079" i="7"/>
  <c r="CD1079" i="7"/>
  <c r="Z1079" i="7" s="1"/>
  <c r="Y1018" i="7"/>
  <c r="CD1018" i="7"/>
  <c r="Z1018" i="7" s="1"/>
  <c r="BZ1402" i="7"/>
  <c r="V1402" i="7" s="1"/>
  <c r="T1402" i="7"/>
  <c r="W1248" i="7"/>
  <c r="CE1248" i="7"/>
  <c r="AA1248" i="7" s="1"/>
  <c r="CE892" i="7"/>
  <c r="AA892" i="7" s="1"/>
  <c r="W892" i="7"/>
  <c r="CD856" i="7"/>
  <c r="Z856" i="7" s="1"/>
  <c r="Y856" i="7"/>
  <c r="CG840" i="7"/>
  <c r="AC840" i="7" s="1"/>
  <c r="CF840" i="7"/>
  <c r="AB840" i="7" s="1"/>
  <c r="T840" i="7"/>
  <c r="BZ840" i="7"/>
  <c r="V840" i="7" s="1"/>
  <c r="CG789" i="7"/>
  <c r="AC789" i="7" s="1"/>
  <c r="CF789" i="7"/>
  <c r="AB789" i="7" s="1"/>
  <c r="T789" i="7"/>
  <c r="BZ789" i="7"/>
  <c r="V789" i="7" s="1"/>
  <c r="CE1170" i="7"/>
  <c r="AA1170" i="7" s="1"/>
  <c r="W1170" i="7"/>
  <c r="Y916" i="7"/>
  <c r="CF909" i="7"/>
  <c r="AB909" i="7" s="1"/>
  <c r="T909" i="7"/>
  <c r="BZ909" i="7"/>
  <c r="V909" i="7" s="1"/>
  <c r="CG761" i="7"/>
  <c r="AC761" i="7" s="1"/>
  <c r="CF761" i="7"/>
  <c r="AB761" i="7" s="1"/>
  <c r="T761" i="7"/>
  <c r="BZ761" i="7"/>
  <c r="V761" i="7" s="1"/>
  <c r="W738" i="7"/>
  <c r="CE738" i="7"/>
  <c r="AA738" i="7" s="1"/>
  <c r="AF854" i="7"/>
  <c r="CK854" i="7"/>
  <c r="AG854" i="7" s="1"/>
  <c r="CE842" i="7"/>
  <c r="AA842" i="7" s="1"/>
  <c r="W842" i="7"/>
  <c r="CF894" i="7"/>
  <c r="AB894" i="7" s="1"/>
  <c r="T894" i="7"/>
  <c r="BZ894" i="7"/>
  <c r="V894" i="7" s="1"/>
  <c r="CG852" i="7"/>
  <c r="AC852" i="7" s="1"/>
  <c r="CF852" i="7"/>
  <c r="AB852" i="7" s="1"/>
  <c r="T852" i="7"/>
  <c r="BZ852" i="7"/>
  <c r="V852" i="7" s="1"/>
  <c r="CL818" i="7"/>
  <c r="AH818" i="7" s="1"/>
  <c r="AD818" i="7"/>
  <c r="AF776" i="7"/>
  <c r="CK776" i="7"/>
  <c r="AG776" i="7" s="1"/>
  <c r="BZ1356" i="7"/>
  <c r="V1356" i="7" s="1"/>
  <c r="T1356" i="7"/>
  <c r="W984" i="7"/>
  <c r="CE984" i="7"/>
  <c r="AA984" i="7" s="1"/>
  <c r="T648" i="7"/>
  <c r="CG648" i="7"/>
  <c r="AC648" i="7" s="1"/>
  <c r="CF648" i="7"/>
  <c r="AB648" i="7" s="1"/>
  <c r="BZ648" i="7"/>
  <c r="V648" i="7" s="1"/>
  <c r="CD579" i="7"/>
  <c r="Z579" i="7" s="1"/>
  <c r="Y579" i="7"/>
  <c r="Y890" i="7"/>
  <c r="CD890" i="7"/>
  <c r="Z890" i="7" s="1"/>
  <c r="CK696" i="7"/>
  <c r="AG696" i="7" s="1"/>
  <c r="AF696" i="7"/>
  <c r="CD760" i="7"/>
  <c r="Z760" i="7" s="1"/>
  <c r="AF729" i="7"/>
  <c r="CK729" i="7"/>
  <c r="AG729" i="7" s="1"/>
  <c r="CL650" i="7"/>
  <c r="AH650" i="7" s="1"/>
  <c r="AD650" i="7"/>
  <c r="CL857" i="7"/>
  <c r="AH857" i="7" s="1"/>
  <c r="AD857" i="7"/>
  <c r="W611" i="7"/>
  <c r="CE611" i="7"/>
  <c r="AA611" i="7" s="1"/>
  <c r="W579" i="7"/>
  <c r="CE579" i="7"/>
  <c r="AA579" i="7" s="1"/>
  <c r="W563" i="7"/>
  <c r="CE563" i="7"/>
  <c r="AA563" i="7" s="1"/>
  <c r="CE670" i="7"/>
  <c r="AA670" i="7" s="1"/>
  <c r="W670" i="7"/>
  <c r="T921" i="7"/>
  <c r="CF921" i="7"/>
  <c r="AB921" i="7" s="1"/>
  <c r="BZ921" i="7"/>
  <c r="V921" i="7" s="1"/>
  <c r="CK600" i="7"/>
  <c r="AG600" i="7" s="1"/>
  <c r="AF600" i="7"/>
  <c r="CG561" i="7"/>
  <c r="AC561" i="7" s="1"/>
  <c r="T561" i="7"/>
  <c r="BZ561" i="7"/>
  <c r="V561" i="7" s="1"/>
  <c r="CF561" i="7"/>
  <c r="AB561" i="7" s="1"/>
  <c r="AE499" i="7"/>
  <c r="CK499" i="7"/>
  <c r="AG499" i="7" s="1"/>
  <c r="AE483" i="7"/>
  <c r="CK483" i="7"/>
  <c r="AG483" i="7" s="1"/>
  <c r="AE471" i="7"/>
  <c r="CK471" i="7"/>
  <c r="AG471" i="7" s="1"/>
  <c r="AE455" i="7"/>
  <c r="CK455" i="7"/>
  <c r="AG455" i="7" s="1"/>
  <c r="AE443" i="7"/>
  <c r="CL607" i="7"/>
  <c r="AH607" i="7" s="1"/>
  <c r="AD607" i="7"/>
  <c r="CL583" i="7"/>
  <c r="AH583" i="7" s="1"/>
  <c r="AD583" i="7"/>
  <c r="CE540" i="7"/>
  <c r="AA540" i="7" s="1"/>
  <c r="W540" i="7"/>
  <c r="AD476" i="7"/>
  <c r="CL476" i="7"/>
  <c r="AH476" i="7" s="1"/>
  <c r="AD452" i="7"/>
  <c r="CL452" i="7"/>
  <c r="AH452" i="7" s="1"/>
  <c r="W548" i="7"/>
  <c r="CK630" i="7"/>
  <c r="AG630" i="7" s="1"/>
  <c r="AF630" i="7"/>
  <c r="CL582" i="7"/>
  <c r="AH582" i="7" s="1"/>
  <c r="AD582" i="7"/>
  <c r="CL565" i="7"/>
  <c r="AH565" i="7" s="1"/>
  <c r="AD565" i="7"/>
  <c r="Y538" i="7"/>
  <c r="CD538" i="7"/>
  <c r="Z538" i="7" s="1"/>
  <c r="CE420" i="7"/>
  <c r="AA420" i="7" s="1"/>
  <c r="W420" i="7"/>
  <c r="W408" i="7"/>
  <c r="AE386" i="7"/>
  <c r="CK386" i="7"/>
  <c r="AG386" i="7" s="1"/>
  <c r="AF517" i="7"/>
  <c r="CK517" i="7"/>
  <c r="AG517" i="7" s="1"/>
  <c r="Y345" i="7"/>
  <c r="W339" i="7"/>
  <c r="CE339" i="7"/>
  <c r="AA339" i="7" s="1"/>
  <c r="CD329" i="7"/>
  <c r="Z329" i="7" s="1"/>
  <c r="Y329" i="7"/>
  <c r="CD321" i="7"/>
  <c r="Z321" i="7" s="1"/>
  <c r="Y321" i="7"/>
  <c r="CD313" i="7"/>
  <c r="Z313" i="7" s="1"/>
  <c r="Y313" i="7"/>
  <c r="CD281" i="7"/>
  <c r="Z281" i="7" s="1"/>
  <c r="Y281" i="7"/>
  <c r="W270" i="7"/>
  <c r="CE270" i="7"/>
  <c r="AA270" i="7" s="1"/>
  <c r="W196" i="7"/>
  <c r="CE196" i="7"/>
  <c r="AA196" i="7" s="1"/>
  <c r="CD240" i="7"/>
  <c r="Z240" i="7" s="1"/>
  <c r="Y240" i="7"/>
  <c r="CD218" i="7"/>
  <c r="Z218" i="7" s="1"/>
  <c r="Y218" i="7"/>
  <c r="BZ122" i="7"/>
  <c r="V122" i="7" s="1"/>
  <c r="T122" i="7"/>
  <c r="CF122" i="7"/>
  <c r="AB122" i="7" s="1"/>
  <c r="CF105" i="7"/>
  <c r="AB105" i="7" s="1"/>
  <c r="T105" i="7"/>
  <c r="BZ105" i="7"/>
  <c r="V105" i="7" s="1"/>
  <c r="Y208" i="7"/>
  <c r="CD208" i="7"/>
  <c r="Z208" i="7" s="1"/>
  <c r="W105" i="7"/>
  <c r="CE105" i="7"/>
  <c r="AA105" i="7" s="1"/>
  <c r="BZ523" i="7"/>
  <c r="V523" i="7" s="1"/>
  <c r="CG523" i="7"/>
  <c r="AC523" i="7" s="1"/>
  <c r="CF523" i="7"/>
  <c r="AB523" i="7" s="1"/>
  <c r="T523" i="7"/>
  <c r="CD259" i="7"/>
  <c r="Z259" i="7" s="1"/>
  <c r="Y259" i="7"/>
  <c r="CD243" i="7"/>
  <c r="Z243" i="7" s="1"/>
  <c r="Y243" i="7"/>
  <c r="CE112" i="7"/>
  <c r="AA112" i="7" s="1"/>
  <c r="W112" i="7"/>
  <c r="CL261" i="7"/>
  <c r="AH261" i="7" s="1"/>
  <c r="AD261" i="7"/>
  <c r="CL349" i="7"/>
  <c r="AH349" i="7" s="1"/>
  <c r="AD349" i="7"/>
  <c r="T291" i="7"/>
  <c r="CG291" i="7"/>
  <c r="AC291" i="7" s="1"/>
  <c r="CF291" i="7"/>
  <c r="AB291" i="7" s="1"/>
  <c r="BZ291" i="7"/>
  <c r="V291" i="7" s="1"/>
  <c r="CK338" i="7"/>
  <c r="AG338" i="7" s="1"/>
  <c r="AF338" i="7"/>
  <c r="CK266" i="7"/>
  <c r="AG266" i="7" s="1"/>
  <c r="AF266" i="7"/>
  <c r="CL297" i="7"/>
  <c r="AH297" i="7" s="1"/>
  <c r="AD297" i="7"/>
  <c r="BZ371" i="7"/>
  <c r="V371" i="7" s="1"/>
  <c r="T371" i="7"/>
  <c r="CG371" i="7"/>
  <c r="AC371" i="7" s="1"/>
  <c r="CF371" i="7"/>
  <c r="AB371" i="7" s="1"/>
  <c r="CL324" i="7"/>
  <c r="AH324" i="7" s="1"/>
  <c r="AD324" i="7"/>
  <c r="CL260" i="7"/>
  <c r="AH260" i="7" s="1"/>
  <c r="AD260" i="7"/>
  <c r="CK244" i="7"/>
  <c r="AG244" i="7" s="1"/>
  <c r="AF244" i="7"/>
  <c r="CK306" i="7"/>
  <c r="AG306" i="7" s="1"/>
  <c r="AF306" i="7"/>
  <c r="CD90" i="7"/>
  <c r="Z90" i="7" s="1"/>
  <c r="T273" i="7"/>
  <c r="CG273" i="7"/>
  <c r="AC273" i="7" s="1"/>
  <c r="CF273" i="7"/>
  <c r="AB273" i="7" s="1"/>
  <c r="BZ273" i="7"/>
  <c r="V273" i="7" s="1"/>
  <c r="T344" i="7"/>
  <c r="CG344" i="7"/>
  <c r="AC344" i="7" s="1"/>
  <c r="CF344" i="7"/>
  <c r="AB344" i="7" s="1"/>
  <c r="BZ344" i="7"/>
  <c r="V344" i="7" s="1"/>
  <c r="CF343" i="7"/>
  <c r="AB343" i="7" s="1"/>
  <c r="CK319" i="7"/>
  <c r="AG319" i="7" s="1"/>
  <c r="AF319" i="7"/>
  <c r="T263" i="7"/>
  <c r="CG263" i="7"/>
  <c r="AC263" i="7" s="1"/>
  <c r="CF263" i="7"/>
  <c r="AB263" i="7" s="1"/>
  <c r="BZ263" i="7"/>
  <c r="V263" i="7" s="1"/>
  <c r="CL350" i="7"/>
  <c r="AH350" i="7" s="1"/>
  <c r="AD350" i="7"/>
  <c r="CK342" i="7"/>
  <c r="AG342" i="7" s="1"/>
  <c r="AF342" i="7"/>
  <c r="T310" i="7"/>
  <c r="CG310" i="7"/>
  <c r="AC310" i="7" s="1"/>
  <c r="CF310" i="7"/>
  <c r="AB310" i="7" s="1"/>
  <c r="BZ310" i="7"/>
  <c r="V310" i="7" s="1"/>
  <c r="CL286" i="7"/>
  <c r="AH286" i="7" s="1"/>
  <c r="AD286" i="7"/>
  <c r="CD2441" i="7"/>
  <c r="Z2441" i="7" s="1"/>
  <c r="X2441" i="7"/>
  <c r="CK2385" i="7"/>
  <c r="AG2385" i="7" s="1"/>
  <c r="CK2363" i="7"/>
  <c r="AG2363" i="7" s="1"/>
  <c r="AE2363" i="7"/>
  <c r="CK2367" i="7"/>
  <c r="AG2367" i="7" s="1"/>
  <c r="AE2367" i="7"/>
  <c r="DE2280" i="7"/>
  <c r="BA2280" i="7" s="1"/>
  <c r="DD2280" i="7"/>
  <c r="AZ2280" i="7" s="1"/>
  <c r="DI2280" i="7"/>
  <c r="BE2280" i="7" s="1"/>
  <c r="DH2280" i="7"/>
  <c r="BD2280" i="7" s="1"/>
  <c r="CA2280" i="7"/>
  <c r="DF2280" i="7"/>
  <c r="BB2280" i="7" s="1"/>
  <c r="CZ2280" i="7"/>
  <c r="AV2280" i="7" s="1"/>
  <c r="D2280" i="7"/>
  <c r="DG2280" i="7"/>
  <c r="BC2280" i="7" s="1"/>
  <c r="CC2280" i="7"/>
  <c r="BX2280" i="7"/>
  <c r="CH2291" i="7"/>
  <c r="I2220" i="7"/>
  <c r="CC2220" i="7"/>
  <c r="CH2220" i="7"/>
  <c r="CI2260" i="7"/>
  <c r="CL2260" i="7"/>
  <c r="AH2260" i="7" s="1"/>
  <c r="AD2260" i="7"/>
  <c r="I2071" i="7"/>
  <c r="CJ2071" i="7"/>
  <c r="CH2071" i="7"/>
  <c r="DE2071" i="7"/>
  <c r="BA2071" i="7" s="1"/>
  <c r="CG2071" i="7"/>
  <c r="AC2071" i="7" s="1"/>
  <c r="BX2071" i="7"/>
  <c r="DI2071" i="7"/>
  <c r="BE2071" i="7" s="1"/>
  <c r="DH2071" i="7"/>
  <c r="BD2071" i="7" s="1"/>
  <c r="DF2071" i="7"/>
  <c r="BB2071" i="7" s="1"/>
  <c r="CC2071" i="7"/>
  <c r="DG2071" i="7"/>
  <c r="BC2071" i="7" s="1"/>
  <c r="DD2192" i="7"/>
  <c r="AZ2192" i="7" s="1"/>
  <c r="DF2192" i="7"/>
  <c r="BB2192" i="7" s="1"/>
  <c r="D2192" i="7"/>
  <c r="DE2192" i="7"/>
  <c r="BA2192" i="7" s="1"/>
  <c r="DH2192" i="7"/>
  <c r="BD2192" i="7" s="1"/>
  <c r="CA2192" i="7"/>
  <c r="DG2192" i="7"/>
  <c r="BC2192" i="7" s="1"/>
  <c r="CC2192" i="7"/>
  <c r="DI2192" i="7"/>
  <c r="BE2192" i="7" s="1"/>
  <c r="CZ2192" i="7"/>
  <c r="AV2192" i="7" s="1"/>
  <c r="DD2212" i="7"/>
  <c r="AZ2212" i="7" s="1"/>
  <c r="DH2212" i="7"/>
  <c r="BD2212" i="7" s="1"/>
  <c r="DE2212" i="7"/>
  <c r="BA2212" i="7" s="1"/>
  <c r="CA2212" i="7"/>
  <c r="AD2028" i="7"/>
  <c r="CJ2085" i="7"/>
  <c r="CB2199" i="7"/>
  <c r="X2199" i="7" s="1"/>
  <c r="BZ2296" i="7"/>
  <c r="V2296" i="7" s="1"/>
  <c r="T2296" i="7"/>
  <c r="AF2184" i="7"/>
  <c r="DD2208" i="7"/>
  <c r="AZ2208" i="7" s="1"/>
  <c r="DI2208" i="7"/>
  <c r="BE2208" i="7" s="1"/>
  <c r="D2208" i="7"/>
  <c r="DF2208" i="7"/>
  <c r="BB2208" i="7" s="1"/>
  <c r="DE2208" i="7"/>
  <c r="BA2208" i="7" s="1"/>
  <c r="DH2208" i="7"/>
  <c r="BD2208" i="7" s="1"/>
  <c r="DG2208" i="7"/>
  <c r="BC2208" i="7" s="1"/>
  <c r="DG2272" i="7"/>
  <c r="BC2272" i="7" s="1"/>
  <c r="DF2272" i="7"/>
  <c r="BB2272" i="7" s="1"/>
  <c r="D2272" i="7"/>
  <c r="DE2272" i="7"/>
  <c r="BA2272" i="7" s="1"/>
  <c r="DD2272" i="7"/>
  <c r="AZ2272" i="7" s="1"/>
  <c r="DI2272" i="7"/>
  <c r="BE2272" i="7" s="1"/>
  <c r="DH2272" i="7"/>
  <c r="BD2272" i="7" s="1"/>
  <c r="CZ2186" i="7"/>
  <c r="AV2186" i="7" s="1"/>
  <c r="CC2174" i="7"/>
  <c r="Y2165" i="7"/>
  <c r="AF2143" i="7"/>
  <c r="Y2137" i="7"/>
  <c r="CJ2158" i="7"/>
  <c r="DH2154" i="7"/>
  <c r="BD2154" i="7" s="1"/>
  <c r="DD2154" i="7"/>
  <c r="AZ2154" i="7" s="1"/>
  <c r="D2154" i="7"/>
  <c r="DI2154" i="7"/>
  <c r="BE2154" i="7" s="1"/>
  <c r="DG2154" i="7"/>
  <c r="BC2154" i="7" s="1"/>
  <c r="DF2154" i="7"/>
  <c r="BB2154" i="7" s="1"/>
  <c r="CF2154" i="7"/>
  <c r="AB2154" i="7" s="1"/>
  <c r="DE2154" i="7"/>
  <c r="BA2154" i="7" s="1"/>
  <c r="Y2146" i="7"/>
  <c r="DE2094" i="7"/>
  <c r="BA2094" i="7" s="1"/>
  <c r="DD2094" i="7"/>
  <c r="AZ2094" i="7" s="1"/>
  <c r="DG2094" i="7"/>
  <c r="BC2094" i="7" s="1"/>
  <c r="D2094" i="7"/>
  <c r="DF2094" i="7"/>
  <c r="BB2094" i="7" s="1"/>
  <c r="CA2094" i="7"/>
  <c r="CC2094" i="7"/>
  <c r="DI2094" i="7"/>
  <c r="BE2094" i="7" s="1"/>
  <c r="DH2094" i="7"/>
  <c r="BD2094" i="7" s="1"/>
  <c r="BZ2074" i="7"/>
  <c r="V2074" i="7" s="1"/>
  <c r="T2074" i="7"/>
  <c r="CJ2044" i="7"/>
  <c r="DC2043" i="7"/>
  <c r="AY2043" i="7" s="1"/>
  <c r="DD2039" i="7"/>
  <c r="AZ2039" i="7" s="1"/>
  <c r="AF2051" i="7"/>
  <c r="Y2086" i="7"/>
  <c r="DH2053" i="7"/>
  <c r="BD2053" i="7" s="1"/>
  <c r="DG1997" i="7"/>
  <c r="BC1997" i="7" s="1"/>
  <c r="D1997" i="7"/>
  <c r="DF1997" i="7"/>
  <c r="BB1997" i="7" s="1"/>
  <c r="DH1997" i="7"/>
  <c r="BD1997" i="7" s="1"/>
  <c r="DE1997" i="7"/>
  <c r="BA1997" i="7" s="1"/>
  <c r="DI1997" i="7"/>
  <c r="BE1997" i="7" s="1"/>
  <c r="CF1997" i="7"/>
  <c r="AB1997" i="7" s="1"/>
  <c r="DD1997" i="7"/>
  <c r="AZ1997" i="7" s="1"/>
  <c r="CA1997" i="7"/>
  <c r="BZ1978" i="7"/>
  <c r="V1978" i="7" s="1"/>
  <c r="W2084" i="7"/>
  <c r="BX1853" i="7"/>
  <c r="CE1853" i="7" s="1"/>
  <c r="AA1853" i="7" s="1"/>
  <c r="DH1853" i="7"/>
  <c r="BD1853" i="7" s="1"/>
  <c r="I1853" i="7"/>
  <c r="CC1853" i="7"/>
  <c r="T1795" i="7"/>
  <c r="DC1649" i="7"/>
  <c r="AY1649" i="7" s="1"/>
  <c r="E1649" i="7"/>
  <c r="CC1585" i="7"/>
  <c r="E2036" i="7"/>
  <c r="CC2012" i="7"/>
  <c r="T1928" i="7"/>
  <c r="E1722" i="7"/>
  <c r="CC1710" i="7"/>
  <c r="AF1605" i="7"/>
  <c r="BZ2006" i="7"/>
  <c r="V2006" i="7" s="1"/>
  <c r="T2006" i="7"/>
  <c r="CB2014" i="7"/>
  <c r="X2014" i="7" s="1"/>
  <c r="CG2013" i="7"/>
  <c r="AC2013" i="7" s="1"/>
  <c r="CF1977" i="7"/>
  <c r="AB1977" i="7" s="1"/>
  <c r="CB1734" i="7"/>
  <c r="X1734" i="7" s="1"/>
  <c r="W1734" i="7"/>
  <c r="BZ1730" i="7"/>
  <c r="V1730" i="7" s="1"/>
  <c r="T1730" i="7"/>
  <c r="DG1891" i="7"/>
  <c r="BC1891" i="7" s="1"/>
  <c r="DH1766" i="7"/>
  <c r="BD1766" i="7" s="1"/>
  <c r="DE1766" i="7"/>
  <c r="BA1766" i="7" s="1"/>
  <c r="DD1766" i="7"/>
  <c r="AZ1766" i="7" s="1"/>
  <c r="DI1766" i="7"/>
  <c r="BE1766" i="7" s="1"/>
  <c r="DG1766" i="7"/>
  <c r="BC1766" i="7" s="1"/>
  <c r="DF1766" i="7"/>
  <c r="BB1766" i="7" s="1"/>
  <c r="BX1766" i="7"/>
  <c r="D1766" i="7"/>
  <c r="CF1766" i="7"/>
  <c r="AB1766" i="7" s="1"/>
  <c r="T1647" i="7"/>
  <c r="AF2008" i="7"/>
  <c r="DH2058" i="7"/>
  <c r="BD2058" i="7" s="1"/>
  <c r="D2058" i="7"/>
  <c r="DG1969" i="7"/>
  <c r="BC1969" i="7" s="1"/>
  <c r="DE1969" i="7"/>
  <c r="BA1969" i="7" s="1"/>
  <c r="DD1969" i="7"/>
  <c r="AZ1969" i="7" s="1"/>
  <c r="D1969" i="7"/>
  <c r="DH1969" i="7"/>
  <c r="BD1969" i="7" s="1"/>
  <c r="DF1969" i="7"/>
  <c r="BB1969" i="7" s="1"/>
  <c r="DI1969" i="7"/>
  <c r="BE1969" i="7" s="1"/>
  <c r="CF1963" i="7"/>
  <c r="AB1963" i="7" s="1"/>
  <c r="DI1933" i="7"/>
  <c r="BE1933" i="7" s="1"/>
  <c r="DD2014" i="7"/>
  <c r="AZ2014" i="7" s="1"/>
  <c r="DE2014" i="7"/>
  <c r="BA2014" i="7" s="1"/>
  <c r="DG2014" i="7"/>
  <c r="BC2014" i="7" s="1"/>
  <c r="DF2014" i="7"/>
  <c r="BB2014" i="7" s="1"/>
  <c r="DI2014" i="7"/>
  <c r="BE2014" i="7" s="1"/>
  <c r="D2014" i="7"/>
  <c r="DH2014" i="7"/>
  <c r="BD2014" i="7" s="1"/>
  <c r="DI1970" i="7"/>
  <c r="BE1970" i="7" s="1"/>
  <c r="DE1955" i="7"/>
  <c r="BA1955" i="7" s="1"/>
  <c r="BZ1923" i="7"/>
  <c r="V1923" i="7" s="1"/>
  <c r="T1923" i="7"/>
  <c r="BZ1851" i="7"/>
  <c r="V1851" i="7" s="1"/>
  <c r="T1851" i="7"/>
  <c r="DH1744" i="7"/>
  <c r="BD1744" i="7" s="1"/>
  <c r="DG1744" i="7"/>
  <c r="BC1744" i="7" s="1"/>
  <c r="D1744" i="7"/>
  <c r="DI1744" i="7"/>
  <c r="BE1744" i="7" s="1"/>
  <c r="CB1661" i="7"/>
  <c r="X1661" i="7" s="1"/>
  <c r="W1661" i="7"/>
  <c r="Y1820" i="7"/>
  <c r="Y1752" i="7"/>
  <c r="DE1838" i="7"/>
  <c r="BA1838" i="7" s="1"/>
  <c r="DD1838" i="7"/>
  <c r="AZ1838" i="7" s="1"/>
  <c r="DH1838" i="7"/>
  <c r="BD1838" i="7" s="1"/>
  <c r="DG1838" i="7"/>
  <c r="BC1838" i="7" s="1"/>
  <c r="DF1838" i="7"/>
  <c r="BB1838" i="7" s="1"/>
  <c r="DI1838" i="7"/>
  <c r="BE1838" i="7" s="1"/>
  <c r="D1838" i="7"/>
  <c r="CA1830" i="7"/>
  <c r="DH1816" i="7"/>
  <c r="BD1816" i="7" s="1"/>
  <c r="BZ1885" i="7"/>
  <c r="V1885" i="7" s="1"/>
  <c r="CF1539" i="7"/>
  <c r="AB1539" i="7" s="1"/>
  <c r="I1531" i="7"/>
  <c r="DF1531" i="7"/>
  <c r="BB1531" i="7" s="1"/>
  <c r="DE1531" i="7"/>
  <c r="BA1531" i="7" s="1"/>
  <c r="CH1531" i="7"/>
  <c r="DI1531" i="7"/>
  <c r="BE1531" i="7" s="1"/>
  <c r="DH1531" i="7"/>
  <c r="BD1531" i="7" s="1"/>
  <c r="DG1531" i="7"/>
  <c r="BC1531" i="7" s="1"/>
  <c r="CC1531" i="7"/>
  <c r="DF1462" i="7"/>
  <c r="BB1462" i="7" s="1"/>
  <c r="DE1462" i="7"/>
  <c r="BA1462" i="7" s="1"/>
  <c r="CF1462" i="7"/>
  <c r="AB1462" i="7" s="1"/>
  <c r="DG1462" i="7"/>
  <c r="BC1462" i="7" s="1"/>
  <c r="DD1462" i="7"/>
  <c r="AZ1462" i="7" s="1"/>
  <c r="CA1462" i="7"/>
  <c r="BX1462" i="7"/>
  <c r="D1462" i="7"/>
  <c r="DI1462" i="7"/>
  <c r="BE1462" i="7" s="1"/>
  <c r="DH1462" i="7"/>
  <c r="BD1462" i="7" s="1"/>
  <c r="DC1462" i="7"/>
  <c r="AY1462" i="7" s="1"/>
  <c r="DG1638" i="7"/>
  <c r="BC1638" i="7" s="1"/>
  <c r="DD1720" i="7"/>
  <c r="AZ1720" i="7" s="1"/>
  <c r="DI1720" i="7"/>
  <c r="BE1720" i="7" s="1"/>
  <c r="DH1720" i="7"/>
  <c r="BD1720" i="7" s="1"/>
  <c r="D1720" i="7"/>
  <c r="DF1720" i="7"/>
  <c r="BB1720" i="7" s="1"/>
  <c r="CC1720" i="7"/>
  <c r="DE1720" i="7"/>
  <c r="BA1720" i="7" s="1"/>
  <c r="DG1720" i="7"/>
  <c r="BC1720" i="7" s="1"/>
  <c r="DC1720" i="7"/>
  <c r="AY1720" i="7" s="1"/>
  <c r="CF1720" i="7"/>
  <c r="AB1720" i="7" s="1"/>
  <c r="DD1531" i="7"/>
  <c r="AZ1531" i="7" s="1"/>
  <c r="I1549" i="7"/>
  <c r="CH1549" i="7"/>
  <c r="CG1549" i="7"/>
  <c r="AC1549" i="7" s="1"/>
  <c r="AD1601" i="7"/>
  <c r="CI1601" i="7"/>
  <c r="AE1601" i="7" s="1"/>
  <c r="E1567" i="7"/>
  <c r="CJ1504" i="7"/>
  <c r="I1504" i="7"/>
  <c r="CH1504" i="7"/>
  <c r="CC1450" i="7"/>
  <c r="DF1594" i="7"/>
  <c r="BB1594" i="7" s="1"/>
  <c r="DE1594" i="7"/>
  <c r="BA1594" i="7" s="1"/>
  <c r="DD1594" i="7"/>
  <c r="AZ1594" i="7" s="1"/>
  <c r="DI1594" i="7"/>
  <c r="BE1594" i="7" s="1"/>
  <c r="DH1594" i="7"/>
  <c r="BD1594" i="7" s="1"/>
  <c r="DG1594" i="7"/>
  <c r="BC1594" i="7" s="1"/>
  <c r="D1594" i="7"/>
  <c r="DG1681" i="7"/>
  <c r="BC1681" i="7" s="1"/>
  <c r="D1681" i="7"/>
  <c r="DF1681" i="7"/>
  <c r="BB1681" i="7" s="1"/>
  <c r="BX1681" i="7"/>
  <c r="DH1681" i="7"/>
  <c r="BD1681" i="7" s="1"/>
  <c r="CF1681" i="7"/>
  <c r="AB1681" i="7" s="1"/>
  <c r="DE1681" i="7"/>
  <c r="BA1681" i="7" s="1"/>
  <c r="CC1681" i="7"/>
  <c r="DI1681" i="7"/>
  <c r="BE1681" i="7" s="1"/>
  <c r="DD1681" i="7"/>
  <c r="AZ1681" i="7" s="1"/>
  <c r="CA1681" i="7"/>
  <c r="Y1536" i="7"/>
  <c r="CZ1411" i="7"/>
  <c r="AV1411" i="7" s="1"/>
  <c r="D1411" i="7"/>
  <c r="CF1411" i="7"/>
  <c r="AB1411" i="7" s="1"/>
  <c r="CC1411" i="7"/>
  <c r="I1481" i="7"/>
  <c r="CF1481" i="7"/>
  <c r="AB1481" i="7" s="1"/>
  <c r="DG1481" i="7"/>
  <c r="BC1481" i="7" s="1"/>
  <c r="Y1334" i="7"/>
  <c r="BT1352" i="7"/>
  <c r="D1352" i="7"/>
  <c r="CF1352" i="7"/>
  <c r="AB1352" i="7" s="1"/>
  <c r="BZ1347" i="7"/>
  <c r="V1347" i="7" s="1"/>
  <c r="T1347" i="7"/>
  <c r="CL799" i="7"/>
  <c r="AH799" i="7" s="1"/>
  <c r="AD799" i="7"/>
  <c r="CZ1314" i="7"/>
  <c r="AV1314" i="7" s="1"/>
  <c r="F1314" i="7"/>
  <c r="CC1314" i="7"/>
  <c r="CB1314" i="7"/>
  <c r="X1314" i="7" s="1"/>
  <c r="DF1314" i="7"/>
  <c r="BB1314" i="7" s="1"/>
  <c r="CA1314" i="7"/>
  <c r="DE1314" i="7"/>
  <c r="BA1314" i="7" s="1"/>
  <c r="DD1314" i="7"/>
  <c r="AZ1314" i="7" s="1"/>
  <c r="BX1314" i="7"/>
  <c r="DC1314" i="7"/>
  <c r="AY1314" i="7" s="1"/>
  <c r="CF1198" i="7"/>
  <c r="AB1198" i="7" s="1"/>
  <c r="T1198" i="7"/>
  <c r="BZ1198" i="7"/>
  <c r="V1198" i="7" s="1"/>
  <c r="CE1198" i="7"/>
  <c r="AA1198" i="7" s="1"/>
  <c r="CC1364" i="7"/>
  <c r="CD1195" i="7"/>
  <c r="Z1195" i="7" s="1"/>
  <c r="Y1195" i="7"/>
  <c r="CD1159" i="7"/>
  <c r="Z1159" i="7" s="1"/>
  <c r="Y1159" i="7"/>
  <c r="Y1098" i="7"/>
  <c r="CD1098" i="7"/>
  <c r="Z1098" i="7" s="1"/>
  <c r="DE1257" i="7"/>
  <c r="BA1257" i="7" s="1"/>
  <c r="CB1257" i="7"/>
  <c r="X1257" i="7" s="1"/>
  <c r="DD1257" i="7"/>
  <c r="AZ1257" i="7" s="1"/>
  <c r="CA1257" i="7"/>
  <c r="DC1257" i="7"/>
  <c r="AY1257" i="7" s="1"/>
  <c r="F1257" i="7"/>
  <c r="CZ1257" i="7"/>
  <c r="AV1257" i="7" s="1"/>
  <c r="CC1257" i="7"/>
  <c r="BX1257" i="7"/>
  <c r="DF1257" i="7"/>
  <c r="BB1257" i="7" s="1"/>
  <c r="DC1023" i="7"/>
  <c r="AY1023" i="7" s="1"/>
  <c r="F1023" i="7"/>
  <c r="CZ1023" i="7"/>
  <c r="AV1023" i="7" s="1"/>
  <c r="BX1023" i="7"/>
  <c r="DD1023" i="7"/>
  <c r="AZ1023" i="7" s="1"/>
  <c r="CA1023" i="7"/>
  <c r="DE1023" i="7"/>
  <c r="BA1023" i="7" s="1"/>
  <c r="CC1023" i="7"/>
  <c r="CB1023" i="7"/>
  <c r="X1023" i="7" s="1"/>
  <c r="DF1023" i="7"/>
  <c r="BB1023" i="7" s="1"/>
  <c r="CD1092" i="7"/>
  <c r="Z1092" i="7" s="1"/>
  <c r="Y1092" i="7"/>
  <c r="CZ1060" i="7"/>
  <c r="AV1060" i="7" s="1"/>
  <c r="F1060" i="7"/>
  <c r="CC1060" i="7"/>
  <c r="CB1060" i="7"/>
  <c r="X1060" i="7" s="1"/>
  <c r="DF1060" i="7"/>
  <c r="BB1060" i="7" s="1"/>
  <c r="BX1060" i="7"/>
  <c r="DE1060" i="7"/>
  <c r="BA1060" i="7" s="1"/>
  <c r="DD1060" i="7"/>
  <c r="AZ1060" i="7" s="1"/>
  <c r="DC1060" i="7"/>
  <c r="AY1060" i="7" s="1"/>
  <c r="CA1060" i="7"/>
  <c r="CD1199" i="7"/>
  <c r="Z1199" i="7" s="1"/>
  <c r="Y1199" i="7"/>
  <c r="DE1049" i="7"/>
  <c r="BA1049" i="7" s="1"/>
  <c r="CB1049" i="7"/>
  <c r="X1049" i="7" s="1"/>
  <c r="DD1049" i="7"/>
  <c r="AZ1049" i="7" s="1"/>
  <c r="CA1049" i="7"/>
  <c r="DF1049" i="7"/>
  <c r="BB1049" i="7" s="1"/>
  <c r="BX1049" i="7"/>
  <c r="DC1049" i="7"/>
  <c r="AY1049" i="7" s="1"/>
  <c r="CZ1049" i="7"/>
  <c r="AV1049" i="7" s="1"/>
  <c r="CC1049" i="7"/>
  <c r="F1049" i="7"/>
  <c r="CE909" i="7"/>
  <c r="AA909" i="7" s="1"/>
  <c r="W909" i="7"/>
  <c r="AF788" i="7"/>
  <c r="CD1091" i="7"/>
  <c r="Z1091" i="7" s="1"/>
  <c r="Y1091" i="7"/>
  <c r="Y1030" i="7"/>
  <c r="CD1030" i="7"/>
  <c r="Z1030" i="7" s="1"/>
  <c r="CG872" i="7"/>
  <c r="AC872" i="7" s="1"/>
  <c r="CF872" i="7"/>
  <c r="AB872" i="7" s="1"/>
  <c r="T872" i="7"/>
  <c r="BZ872" i="7"/>
  <c r="V872" i="7" s="1"/>
  <c r="CD776" i="7"/>
  <c r="Z776" i="7" s="1"/>
  <c r="Y776" i="7"/>
  <c r="W760" i="7"/>
  <c r="CD1019" i="7"/>
  <c r="Z1019" i="7" s="1"/>
  <c r="Y1019" i="7"/>
  <c r="W961" i="7"/>
  <c r="CE910" i="7"/>
  <c r="AA910" i="7" s="1"/>
  <c r="W910" i="7"/>
  <c r="CG778" i="7"/>
  <c r="AC778" i="7" s="1"/>
  <c r="CF778" i="7"/>
  <c r="AB778" i="7" s="1"/>
  <c r="T778" i="7"/>
  <c r="BZ778" i="7"/>
  <c r="V778" i="7" s="1"/>
  <c r="CG879" i="7"/>
  <c r="AC879" i="7" s="1"/>
  <c r="CF879" i="7"/>
  <c r="AB879" i="7" s="1"/>
  <c r="T879" i="7"/>
  <c r="BZ879" i="7"/>
  <c r="V879" i="7" s="1"/>
  <c r="CE850" i="7"/>
  <c r="AA850" i="7" s="1"/>
  <c r="W850" i="7"/>
  <c r="CG781" i="7"/>
  <c r="AC781" i="7" s="1"/>
  <c r="CF781" i="7"/>
  <c r="AB781" i="7" s="1"/>
  <c r="T781" i="7"/>
  <c r="BZ781" i="7"/>
  <c r="V781" i="7" s="1"/>
  <c r="CG760" i="7"/>
  <c r="AC760" i="7" s="1"/>
  <c r="CF760" i="7"/>
  <c r="AB760" i="7" s="1"/>
  <c r="T760" i="7"/>
  <c r="BZ760" i="7"/>
  <c r="V760" i="7" s="1"/>
  <c r="W924" i="7"/>
  <c r="W734" i="7"/>
  <c r="CE734" i="7"/>
  <c r="AA734" i="7" s="1"/>
  <c r="Y955" i="7"/>
  <c r="CD741" i="7"/>
  <c r="Z741" i="7" s="1"/>
  <c r="Y741" i="7"/>
  <c r="CD700" i="7"/>
  <c r="Z700" i="7" s="1"/>
  <c r="Y700" i="7"/>
  <c r="Y923" i="7"/>
  <c r="T671" i="7"/>
  <c r="CG671" i="7"/>
  <c r="AC671" i="7" s="1"/>
  <c r="CF671" i="7"/>
  <c r="AB671" i="7" s="1"/>
  <c r="BZ671" i="7"/>
  <c r="V671" i="7" s="1"/>
  <c r="T655" i="7"/>
  <c r="CG655" i="7"/>
  <c r="AC655" i="7" s="1"/>
  <c r="CF655" i="7"/>
  <c r="AB655" i="7" s="1"/>
  <c r="BZ655" i="7"/>
  <c r="V655" i="7" s="1"/>
  <c r="CD594" i="7"/>
  <c r="Z594" i="7" s="1"/>
  <c r="Y594" i="7"/>
  <c r="CD562" i="7"/>
  <c r="Z562" i="7" s="1"/>
  <c r="Y562" i="7"/>
  <c r="AF813" i="7"/>
  <c r="CK813" i="7"/>
  <c r="AG813" i="7" s="1"/>
  <c r="Y736" i="7"/>
  <c r="CD673" i="7"/>
  <c r="Z673" i="7" s="1"/>
  <c r="Y673" i="7"/>
  <c r="CD667" i="7"/>
  <c r="Z667" i="7" s="1"/>
  <c r="Y667" i="7"/>
  <c r="CD661" i="7"/>
  <c r="Z661" i="7" s="1"/>
  <c r="Y661" i="7"/>
  <c r="CD657" i="7"/>
  <c r="Z657" i="7" s="1"/>
  <c r="Y657" i="7"/>
  <c r="DE900" i="7"/>
  <c r="BA900" i="7" s="1"/>
  <c r="DD900" i="7"/>
  <c r="AZ900" i="7" s="1"/>
  <c r="BX900" i="7"/>
  <c r="DF900" i="7"/>
  <c r="BB900" i="7" s="1"/>
  <c r="DC900" i="7"/>
  <c r="AY900" i="7" s="1"/>
  <c r="CZ900" i="7"/>
  <c r="AV900" i="7" s="1"/>
  <c r="CC900" i="7"/>
  <c r="CB900" i="7"/>
  <c r="X900" i="7" s="1"/>
  <c r="F900" i="7"/>
  <c r="CA900" i="7"/>
  <c r="CK809" i="7"/>
  <c r="AG809" i="7" s="1"/>
  <c r="AF809" i="7"/>
  <c r="CL708" i="7"/>
  <c r="AH708" i="7" s="1"/>
  <c r="AD708" i="7"/>
  <c r="T705" i="7"/>
  <c r="BZ705" i="7"/>
  <c r="V705" i="7" s="1"/>
  <c r="CG705" i="7"/>
  <c r="AC705" i="7" s="1"/>
  <c r="CF705" i="7"/>
  <c r="AB705" i="7" s="1"/>
  <c r="CL700" i="7"/>
  <c r="AH700" i="7" s="1"/>
  <c r="AD700" i="7"/>
  <c r="CK699" i="7"/>
  <c r="AG699" i="7" s="1"/>
  <c r="AF699" i="7"/>
  <c r="CL657" i="7"/>
  <c r="AH657" i="7" s="1"/>
  <c r="AD657" i="7"/>
  <c r="CE620" i="7"/>
  <c r="AA620" i="7" s="1"/>
  <c r="W620" i="7"/>
  <c r="Y539" i="7"/>
  <c r="CD539" i="7"/>
  <c r="Z539" i="7" s="1"/>
  <c r="BX728" i="7"/>
  <c r="CI728" i="7"/>
  <c r="AE728" i="7" s="1"/>
  <c r="D728" i="7"/>
  <c r="CH728" i="7"/>
  <c r="CJ728" i="7"/>
  <c r="CD687" i="7"/>
  <c r="Z687" i="7" s="1"/>
  <c r="Y687" i="7"/>
  <c r="AD722" i="7"/>
  <c r="CL722" i="7"/>
  <c r="AH722" i="7" s="1"/>
  <c r="W610" i="7"/>
  <c r="CE610" i="7"/>
  <c r="AA610" i="7" s="1"/>
  <c r="W586" i="7"/>
  <c r="CE586" i="7"/>
  <c r="AA586" i="7" s="1"/>
  <c r="W562" i="7"/>
  <c r="CE562" i="7"/>
  <c r="AA562" i="7" s="1"/>
  <c r="W554" i="7"/>
  <c r="CE554" i="7"/>
  <c r="AA554" i="7" s="1"/>
  <c r="CD640" i="7"/>
  <c r="Z640" i="7" s="1"/>
  <c r="Y640" i="7"/>
  <c r="CD624" i="7"/>
  <c r="Z624" i="7" s="1"/>
  <c r="Y624" i="7"/>
  <c r="CG636" i="7"/>
  <c r="AC636" i="7" s="1"/>
  <c r="T636" i="7"/>
  <c r="CF636" i="7"/>
  <c r="AB636" i="7" s="1"/>
  <c r="BZ636" i="7"/>
  <c r="V636" i="7" s="1"/>
  <c r="CG620" i="7"/>
  <c r="AC620" i="7" s="1"/>
  <c r="T620" i="7"/>
  <c r="CF620" i="7"/>
  <c r="AB620" i="7" s="1"/>
  <c r="BZ620" i="7"/>
  <c r="V620" i="7" s="1"/>
  <c r="CL580" i="7"/>
  <c r="AH580" i="7" s="1"/>
  <c r="AD580" i="7"/>
  <c r="W499" i="7"/>
  <c r="CE499" i="7"/>
  <c r="AA499" i="7" s="1"/>
  <c r="W479" i="7"/>
  <c r="CE479" i="7"/>
  <c r="AA479" i="7" s="1"/>
  <c r="W475" i="7"/>
  <c r="CE475" i="7"/>
  <c r="AA475" i="7" s="1"/>
  <c r="W459" i="7"/>
  <c r="W443" i="7"/>
  <c r="CE443" i="7"/>
  <c r="AA443" i="7" s="1"/>
  <c r="CL642" i="7"/>
  <c r="AH642" i="7" s="1"/>
  <c r="AD642" i="7"/>
  <c r="AD499" i="7"/>
  <c r="CL499" i="7"/>
  <c r="AH499" i="7" s="1"/>
  <c r="CL475" i="7"/>
  <c r="AH475" i="7" s="1"/>
  <c r="AD451" i="7"/>
  <c r="CL451" i="7"/>
  <c r="AH451" i="7" s="1"/>
  <c r="CG610" i="7"/>
  <c r="AC610" i="7" s="1"/>
  <c r="CF610" i="7"/>
  <c r="AB610" i="7" s="1"/>
  <c r="T610" i="7"/>
  <c r="BZ610" i="7"/>
  <c r="V610" i="7" s="1"/>
  <c r="CE511" i="7"/>
  <c r="AA511" i="7" s="1"/>
  <c r="W511" i="7"/>
  <c r="BZ497" i="7"/>
  <c r="V497" i="7" s="1"/>
  <c r="CG497" i="7"/>
  <c r="AC497" i="7" s="1"/>
  <c r="CF497" i="7"/>
  <c r="AB497" i="7" s="1"/>
  <c r="T497" i="7"/>
  <c r="BZ493" i="7"/>
  <c r="V493" i="7" s="1"/>
  <c r="CG493" i="7"/>
  <c r="AC493" i="7" s="1"/>
  <c r="CF493" i="7"/>
  <c r="AB493" i="7" s="1"/>
  <c r="T493" i="7"/>
  <c r="BZ481" i="7"/>
  <c r="V481" i="7" s="1"/>
  <c r="BZ473" i="7"/>
  <c r="V473" i="7" s="1"/>
  <c r="CG473" i="7"/>
  <c r="AC473" i="7" s="1"/>
  <c r="CF473" i="7"/>
  <c r="AB473" i="7" s="1"/>
  <c r="T473" i="7"/>
  <c r="BZ461" i="7"/>
  <c r="V461" i="7" s="1"/>
  <c r="CG461" i="7"/>
  <c r="AC461" i="7" s="1"/>
  <c r="CF461" i="7"/>
  <c r="AB461" i="7" s="1"/>
  <c r="T461" i="7"/>
  <c r="BZ453" i="7"/>
  <c r="V453" i="7" s="1"/>
  <c r="CG453" i="7"/>
  <c r="AC453" i="7" s="1"/>
  <c r="CF453" i="7"/>
  <c r="AB453" i="7" s="1"/>
  <c r="T453" i="7"/>
  <c r="BZ445" i="7"/>
  <c r="V445" i="7" s="1"/>
  <c r="CG445" i="7"/>
  <c r="AC445" i="7" s="1"/>
  <c r="CF445" i="7"/>
  <c r="AB445" i="7" s="1"/>
  <c r="T445" i="7"/>
  <c r="CL679" i="7"/>
  <c r="AH679" i="7" s="1"/>
  <c r="AD679" i="7"/>
  <c r="CK578" i="7"/>
  <c r="AG578" i="7" s="1"/>
  <c r="AF578" i="7"/>
  <c r="AD515" i="7"/>
  <c r="CL515" i="7"/>
  <c r="AH515" i="7" s="1"/>
  <c r="CE987" i="7"/>
  <c r="AA987" i="7" s="1"/>
  <c r="W987" i="7"/>
  <c r="CK554" i="7"/>
  <c r="AG554" i="7" s="1"/>
  <c r="AF554" i="7"/>
  <c r="CD518" i="7"/>
  <c r="Z518" i="7" s="1"/>
  <c r="Y518" i="7"/>
  <c r="CK2429" i="7"/>
  <c r="AG2429" i="7" s="1"/>
  <c r="DG2287" i="7"/>
  <c r="BC2287" i="7" s="1"/>
  <c r="DI2287" i="7"/>
  <c r="BE2287" i="7" s="1"/>
  <c r="D2287" i="7"/>
  <c r="DH2287" i="7"/>
  <c r="BD2287" i="7" s="1"/>
  <c r="DD2287" i="7"/>
  <c r="AZ2287" i="7" s="1"/>
  <c r="BX2287" i="7"/>
  <c r="CA2287" i="7"/>
  <c r="DF2287" i="7"/>
  <c r="BB2287" i="7" s="1"/>
  <c r="DE2287" i="7"/>
  <c r="BA2287" i="7" s="1"/>
  <c r="CF2287" i="7"/>
  <c r="AB2287" i="7" s="1"/>
  <c r="CC2287" i="7"/>
  <c r="E2281" i="7"/>
  <c r="CG2281" i="7"/>
  <c r="AC2281" i="7" s="1"/>
  <c r="BH2281" i="7"/>
  <c r="E2227" i="7"/>
  <c r="BH2227" i="7"/>
  <c r="DC2227" i="7" s="1"/>
  <c r="AY2227" i="7" s="1"/>
  <c r="BZ2259" i="7"/>
  <c r="V2259" i="7" s="1"/>
  <c r="T2259" i="7"/>
  <c r="I2075" i="7"/>
  <c r="CJ2075" i="7"/>
  <c r="E2239" i="7"/>
  <c r="CG2239" i="7"/>
  <c r="AC2239" i="7" s="1"/>
  <c r="CJ2172" i="7"/>
  <c r="CF2172" i="7"/>
  <c r="AB2172" i="7" s="1"/>
  <c r="CA2172" i="7"/>
  <c r="I2172" i="7"/>
  <c r="DH2172" i="7"/>
  <c r="BD2172" i="7" s="1"/>
  <c r="DI2104" i="7"/>
  <c r="BE2104" i="7" s="1"/>
  <c r="D2104" i="7"/>
  <c r="DH2104" i="7"/>
  <c r="BD2104" i="7" s="1"/>
  <c r="DF2104" i="7"/>
  <c r="BB2104" i="7" s="1"/>
  <c r="DE2104" i="7"/>
  <c r="BA2104" i="7" s="1"/>
  <c r="CF2104" i="7"/>
  <c r="AB2104" i="7" s="1"/>
  <c r="CA2104" i="7"/>
  <c r="DG2104" i="7"/>
  <c r="BC2104" i="7" s="1"/>
  <c r="DD2104" i="7"/>
  <c r="AZ2104" i="7" s="1"/>
  <c r="BX2104" i="7"/>
  <c r="E2040" i="7"/>
  <c r="CC2172" i="7"/>
  <c r="CI2199" i="7"/>
  <c r="AE2199" i="7" s="1"/>
  <c r="AD2199" i="7"/>
  <c r="DD2236" i="7"/>
  <c r="AZ2236" i="7" s="1"/>
  <c r="DF2236" i="7"/>
  <c r="BB2236" i="7" s="1"/>
  <c r="D2236" i="7"/>
  <c r="DH2236" i="7"/>
  <c r="BD2236" i="7" s="1"/>
  <c r="I2145" i="7"/>
  <c r="CH2145" i="7"/>
  <c r="CG2145" i="7"/>
  <c r="AC2145" i="7" s="1"/>
  <c r="CG2152" i="7"/>
  <c r="AC2152" i="7" s="1"/>
  <c r="E2152" i="7"/>
  <c r="CI2276" i="7"/>
  <c r="AD2276" i="7"/>
  <c r="BZ2215" i="7"/>
  <c r="V2215" i="7" s="1"/>
  <c r="T2215" i="7"/>
  <c r="AF2211" i="7"/>
  <c r="AF2204" i="7"/>
  <c r="DE2172" i="7"/>
  <c r="BA2172" i="7" s="1"/>
  <c r="AF2138" i="7"/>
  <c r="T2137" i="7"/>
  <c r="BZ2137" i="7"/>
  <c r="V2137" i="7" s="1"/>
  <c r="CB2130" i="7"/>
  <c r="X2130" i="7" s="1"/>
  <c r="CF2131" i="7"/>
  <c r="AB2131" i="7" s="1"/>
  <c r="CA2131" i="7"/>
  <c r="DH2131" i="7"/>
  <c r="BD2131" i="7" s="1"/>
  <c r="DG2131" i="7"/>
  <c r="BC2131" i="7" s="1"/>
  <c r="CC2131" i="7"/>
  <c r="D2131" i="7"/>
  <c r="DI2131" i="7"/>
  <c r="BE2131" i="7" s="1"/>
  <c r="BX2131" i="7"/>
  <c r="DF2131" i="7"/>
  <c r="BB2131" i="7" s="1"/>
  <c r="DE2131" i="7"/>
  <c r="BA2131" i="7" s="1"/>
  <c r="DD2131" i="7"/>
  <c r="AZ2131" i="7" s="1"/>
  <c r="AD2214" i="7"/>
  <c r="DC2053" i="7"/>
  <c r="AY2053" i="7" s="1"/>
  <c r="CI2089" i="7"/>
  <c r="AE2089" i="7" s="1"/>
  <c r="AD2089" i="7"/>
  <c r="Y1694" i="7"/>
  <c r="DE2079" i="7"/>
  <c r="BA2079" i="7" s="1"/>
  <c r="D2079" i="7"/>
  <c r="DD2079" i="7"/>
  <c r="AZ2079" i="7" s="1"/>
  <c r="CC2079" i="7"/>
  <c r="DI2079" i="7"/>
  <c r="BE2079" i="7" s="1"/>
  <c r="DF2079" i="7"/>
  <c r="BB2079" i="7" s="1"/>
  <c r="BX2079" i="7"/>
  <c r="CA2079" i="7"/>
  <c r="DH2079" i="7"/>
  <c r="BD2079" i="7" s="1"/>
  <c r="DG2079" i="7"/>
  <c r="BC2079" i="7" s="1"/>
  <c r="CG2048" i="7"/>
  <c r="AC2048" i="7" s="1"/>
  <c r="E2062" i="7"/>
  <c r="DI1841" i="7"/>
  <c r="BE1841" i="7" s="1"/>
  <c r="DE1841" i="7"/>
  <c r="BA1841" i="7" s="1"/>
  <c r="DD1841" i="7"/>
  <c r="AZ1841" i="7" s="1"/>
  <c r="D1841" i="7"/>
  <c r="DH1841" i="7"/>
  <c r="BD1841" i="7" s="1"/>
  <c r="DG1841" i="7"/>
  <c r="BC1841" i="7" s="1"/>
  <c r="CC1841" i="7"/>
  <c r="BX1841" i="7"/>
  <c r="DF1841" i="7"/>
  <c r="BB1841" i="7" s="1"/>
  <c r="DE1659" i="7"/>
  <c r="BA1659" i="7" s="1"/>
  <c r="E2068" i="7"/>
  <c r="BX1891" i="7"/>
  <c r="W1911" i="7"/>
  <c r="BZ1964" i="7"/>
  <c r="V1964" i="7" s="1"/>
  <c r="DH1988" i="7"/>
  <c r="BD1988" i="7" s="1"/>
  <c r="DG1988" i="7"/>
  <c r="BC1988" i="7" s="1"/>
  <c r="DI1988" i="7"/>
  <c r="BE1988" i="7" s="1"/>
  <c r="D1988" i="7"/>
  <c r="DF1988" i="7"/>
  <c r="BB1988" i="7" s="1"/>
  <c r="DE1988" i="7"/>
  <c r="BA1988" i="7" s="1"/>
  <c r="DD1988" i="7"/>
  <c r="AZ1988" i="7" s="1"/>
  <c r="CA1874" i="7"/>
  <c r="I1801" i="7"/>
  <c r="DF1801" i="7"/>
  <c r="BB1801" i="7" s="1"/>
  <c r="CE1862" i="7"/>
  <c r="AA1862" i="7" s="1"/>
  <c r="E1959" i="7"/>
  <c r="DC1959" i="7"/>
  <c r="AY1959" i="7" s="1"/>
  <c r="DG1938" i="7"/>
  <c r="BC1938" i="7" s="1"/>
  <c r="BZ1839" i="7"/>
  <c r="V1839" i="7" s="1"/>
  <c r="T1839" i="7"/>
  <c r="Y1979" i="7"/>
  <c r="BZ1805" i="7"/>
  <c r="V1805" i="7" s="1"/>
  <c r="T1805" i="7"/>
  <c r="W1531" i="7"/>
  <c r="CB1531" i="7"/>
  <c r="X1531" i="7" s="1"/>
  <c r="BZ1433" i="7"/>
  <c r="V1433" i="7" s="1"/>
  <c r="T1433" i="7"/>
  <c r="CI1573" i="7"/>
  <c r="AE1573" i="7" s="1"/>
  <c r="DH1682" i="7"/>
  <c r="BD1682" i="7" s="1"/>
  <c r="DE1682" i="7"/>
  <c r="BA1682" i="7" s="1"/>
  <c r="BZ1652" i="7"/>
  <c r="V1652" i="7" s="1"/>
  <c r="Y1842" i="7"/>
  <c r="Y1537" i="7"/>
  <c r="T1441" i="7"/>
  <c r="BZ1441" i="7"/>
  <c r="V1441" i="7" s="1"/>
  <c r="CB1523" i="7"/>
  <c r="CE1523" i="7"/>
  <c r="AA1523" i="7" s="1"/>
  <c r="W1523" i="7"/>
  <c r="Y1432" i="7"/>
  <c r="CZ1470" i="7"/>
  <c r="AV1470" i="7" s="1"/>
  <c r="BZ1400" i="7"/>
  <c r="V1400" i="7" s="1"/>
  <c r="T1400" i="7"/>
  <c r="CD1305" i="7"/>
  <c r="Z1305" i="7" s="1"/>
  <c r="Y1305" i="7"/>
  <c r="CE1322" i="7"/>
  <c r="AA1322" i="7" s="1"/>
  <c r="CB1322" i="7"/>
  <c r="W1322" i="7"/>
  <c r="DD1511" i="7"/>
  <c r="AZ1511" i="7" s="1"/>
  <c r="T1336" i="7"/>
  <c r="BZ1336" i="7"/>
  <c r="V1336" i="7" s="1"/>
  <c r="Y1353" i="7"/>
  <c r="CG743" i="7"/>
  <c r="AC743" i="7" s="1"/>
  <c r="CF743" i="7"/>
  <c r="AB743" i="7" s="1"/>
  <c r="T743" i="7"/>
  <c r="BZ743" i="7"/>
  <c r="V743" i="7" s="1"/>
  <c r="CE743" i="7"/>
  <c r="AA743" i="7" s="1"/>
  <c r="W1241" i="7"/>
  <c r="CE1241" i="7"/>
  <c r="AA1241" i="7" s="1"/>
  <c r="CF974" i="7"/>
  <c r="AB974" i="7" s="1"/>
  <c r="T974" i="7"/>
  <c r="BZ974" i="7"/>
  <c r="V974" i="7" s="1"/>
  <c r="BZ1223" i="7"/>
  <c r="V1223" i="7" s="1"/>
  <c r="T1223" i="7"/>
  <c r="CF1223" i="7"/>
  <c r="AB1223" i="7" s="1"/>
  <c r="CD1094" i="7"/>
  <c r="Z1094" i="7" s="1"/>
  <c r="Y1094" i="7"/>
  <c r="AD772" i="7"/>
  <c r="CL772" i="7"/>
  <c r="AH772" i="7" s="1"/>
  <c r="CE821" i="7"/>
  <c r="AA821" i="7" s="1"/>
  <c r="W821" i="7"/>
  <c r="AF764" i="7"/>
  <c r="Y846" i="7"/>
  <c r="CD846" i="7"/>
  <c r="Z846" i="7" s="1"/>
  <c r="CE716" i="7"/>
  <c r="AA716" i="7" s="1"/>
  <c r="W716" i="7"/>
  <c r="DE889" i="7"/>
  <c r="BA889" i="7" s="1"/>
  <c r="CB889" i="7"/>
  <c r="X889" i="7" s="1"/>
  <c r="DD889" i="7"/>
  <c r="AZ889" i="7" s="1"/>
  <c r="CA889" i="7"/>
  <c r="CC889" i="7"/>
  <c r="BX889" i="7"/>
  <c r="F889" i="7"/>
  <c r="DF889" i="7"/>
  <c r="BB889" i="7" s="1"/>
  <c r="DC889" i="7"/>
  <c r="AY889" i="7" s="1"/>
  <c r="CZ889" i="7"/>
  <c r="AV889" i="7" s="1"/>
  <c r="CE816" i="7"/>
  <c r="AA816" i="7" s="1"/>
  <c r="W816" i="7"/>
  <c r="CD709" i="7"/>
  <c r="Z709" i="7" s="1"/>
  <c r="Y709" i="7"/>
  <c r="CG833" i="7"/>
  <c r="AC833" i="7" s="1"/>
  <c r="CF833" i="7"/>
  <c r="AB833" i="7" s="1"/>
  <c r="T833" i="7"/>
  <c r="BZ833" i="7"/>
  <c r="V833" i="7" s="1"/>
  <c r="W923" i="7"/>
  <c r="CE923" i="7"/>
  <c r="AA923" i="7" s="1"/>
  <c r="CE705" i="7"/>
  <c r="AA705" i="7" s="1"/>
  <c r="W705" i="7"/>
  <c r="CD611" i="7"/>
  <c r="Z611" i="7" s="1"/>
  <c r="Y611" i="7"/>
  <c r="CD563" i="7"/>
  <c r="Z563" i="7" s="1"/>
  <c r="Y563" i="7"/>
  <c r="CE965" i="7"/>
  <c r="AA965" i="7" s="1"/>
  <c r="W965" i="7"/>
  <c r="CE638" i="7"/>
  <c r="AA638" i="7" s="1"/>
  <c r="W638" i="7"/>
  <c r="CL841" i="7"/>
  <c r="AH841" i="7" s="1"/>
  <c r="AD841" i="7"/>
  <c r="W603" i="7"/>
  <c r="CE603" i="7"/>
  <c r="AA603" i="7" s="1"/>
  <c r="CE654" i="7"/>
  <c r="AA654" i="7" s="1"/>
  <c r="W654" i="7"/>
  <c r="CG575" i="7"/>
  <c r="AC575" i="7" s="1"/>
  <c r="CF575" i="7"/>
  <c r="AB575" i="7" s="1"/>
  <c r="T575" i="7"/>
  <c r="BZ575" i="7"/>
  <c r="V575" i="7" s="1"/>
  <c r="AE491" i="7"/>
  <c r="AE467" i="7"/>
  <c r="CK467" i="7"/>
  <c r="AG467" i="7" s="1"/>
  <c r="T693" i="7"/>
  <c r="CG693" i="7"/>
  <c r="AC693" i="7" s="1"/>
  <c r="CF693" i="7"/>
  <c r="AB693" i="7" s="1"/>
  <c r="BZ693" i="7"/>
  <c r="V693" i="7" s="1"/>
  <c r="CL615" i="7"/>
  <c r="AH615" i="7" s="1"/>
  <c r="AD615" i="7"/>
  <c r="AD460" i="7"/>
  <c r="CL460" i="7"/>
  <c r="AH460" i="7" s="1"/>
  <c r="CG614" i="7"/>
  <c r="AC614" i="7" s="1"/>
  <c r="CF614" i="7"/>
  <c r="AB614" i="7" s="1"/>
  <c r="T614" i="7"/>
  <c r="BZ614" i="7"/>
  <c r="V614" i="7" s="1"/>
  <c r="CK559" i="7"/>
  <c r="AG559" i="7" s="1"/>
  <c r="AF559" i="7"/>
  <c r="CL637" i="7"/>
  <c r="AH637" i="7" s="1"/>
  <c r="AD637" i="7"/>
  <c r="CE542" i="7"/>
  <c r="AA542" i="7" s="1"/>
  <c r="W542" i="7"/>
  <c r="CE436" i="7"/>
  <c r="AA436" i="7" s="1"/>
  <c r="W436" i="7"/>
  <c r="CE412" i="7"/>
  <c r="AA412" i="7" s="1"/>
  <c r="W412" i="7"/>
  <c r="CD361" i="7"/>
  <c r="Z361" i="7" s="1"/>
  <c r="Y361" i="7"/>
  <c r="W350" i="7"/>
  <c r="CE350" i="7"/>
  <c r="AA350" i="7" s="1"/>
  <c r="W334" i="7"/>
  <c r="CE334" i="7"/>
  <c r="AA334" i="7" s="1"/>
  <c r="CD305" i="7"/>
  <c r="Z305" i="7" s="1"/>
  <c r="Y305" i="7"/>
  <c r="CD297" i="7"/>
  <c r="Z297" i="7" s="1"/>
  <c r="Y297" i="7"/>
  <c r="W283" i="7"/>
  <c r="W376" i="7"/>
  <c r="CE376" i="7"/>
  <c r="AA376" i="7" s="1"/>
  <c r="Y248" i="7"/>
  <c r="CD192" i="7"/>
  <c r="Z192" i="7" s="1"/>
  <c r="X192" i="7"/>
  <c r="CE223" i="7"/>
  <c r="AA223" i="7" s="1"/>
  <c r="W223" i="7"/>
  <c r="W166" i="7"/>
  <c r="CE166" i="7"/>
  <c r="AA166" i="7" s="1"/>
  <c r="W133" i="7"/>
  <c r="CE133" i="7"/>
  <c r="AA133" i="7" s="1"/>
  <c r="CG227" i="7"/>
  <c r="AC227" i="7" s="1"/>
  <c r="T227" i="7"/>
  <c r="CF227" i="7"/>
  <c r="AB227" i="7" s="1"/>
  <c r="BZ227" i="7"/>
  <c r="V227" i="7" s="1"/>
  <c r="W215" i="7"/>
  <c r="CE215" i="7"/>
  <c r="AA215" i="7" s="1"/>
  <c r="BZ180" i="7"/>
  <c r="V180" i="7" s="1"/>
  <c r="T180" i="7"/>
  <c r="CF180" i="7"/>
  <c r="AB180" i="7" s="1"/>
  <c r="W146" i="7"/>
  <c r="CE146" i="7"/>
  <c r="AA146" i="7" s="1"/>
  <c r="CK369" i="7"/>
  <c r="AG369" i="7" s="1"/>
  <c r="AF369" i="7"/>
  <c r="CZ2318" i="7"/>
  <c r="AV2318" i="7" s="1"/>
  <c r="AF2275" i="7"/>
  <c r="E2225" i="7"/>
  <c r="CJ2225" i="7"/>
  <c r="CG2225" i="7"/>
  <c r="AC2225" i="7" s="1"/>
  <c r="BH2225" i="7"/>
  <c r="CH2225" i="7" s="1"/>
  <c r="BZ2289" i="7"/>
  <c r="V2289" i="7" s="1"/>
  <c r="T2289" i="7"/>
  <c r="CF2297" i="7"/>
  <c r="AB2297" i="7" s="1"/>
  <c r="CI2183" i="7"/>
  <c r="AD2183" i="7"/>
  <c r="CL2183" i="7"/>
  <c r="AH2183" i="7" s="1"/>
  <c r="AF2183" i="7"/>
  <c r="DF2211" i="7"/>
  <c r="BB2211" i="7" s="1"/>
  <c r="DE2211" i="7"/>
  <c r="BA2211" i="7" s="1"/>
  <c r="DI2211" i="7"/>
  <c r="BE2211" i="7" s="1"/>
  <c r="DG2211" i="7"/>
  <c r="BC2211" i="7" s="1"/>
  <c r="DD2211" i="7"/>
  <c r="AZ2211" i="7" s="1"/>
  <c r="BX2211" i="7"/>
  <c r="D2211" i="7"/>
  <c r="DH2211" i="7"/>
  <c r="BD2211" i="7" s="1"/>
  <c r="W2265" i="7"/>
  <c r="CE2265" i="7"/>
  <c r="AA2265" i="7" s="1"/>
  <c r="CB2265" i="7"/>
  <c r="X2265" i="7" s="1"/>
  <c r="CF2151" i="7"/>
  <c r="AB2151" i="7" s="1"/>
  <c r="DG2151" i="7"/>
  <c r="BC2151" i="7" s="1"/>
  <c r="DF2151" i="7"/>
  <c r="BB2151" i="7" s="1"/>
  <c r="DH2151" i="7"/>
  <c r="BD2151" i="7" s="1"/>
  <c r="CC2151" i="7"/>
  <c r="DE2151" i="7"/>
  <c r="BA2151" i="7" s="1"/>
  <c r="BX2151" i="7"/>
  <c r="D2151" i="7"/>
  <c r="CA2151" i="7"/>
  <c r="DI2151" i="7"/>
  <c r="BE2151" i="7" s="1"/>
  <c r="DD2151" i="7"/>
  <c r="AZ2151" i="7" s="1"/>
  <c r="CG2311" i="7"/>
  <c r="AC2311" i="7" s="1"/>
  <c r="DH2264" i="7"/>
  <c r="BD2264" i="7" s="1"/>
  <c r="CA2206" i="7"/>
  <c r="W2204" i="7"/>
  <c r="CB2204" i="7"/>
  <c r="X2204" i="7" s="1"/>
  <c r="BZ2183" i="7"/>
  <c r="V2183" i="7" s="1"/>
  <c r="T2183" i="7"/>
  <c r="DG2077" i="7"/>
  <c r="BC2077" i="7" s="1"/>
  <c r="DF2077" i="7"/>
  <c r="BB2077" i="7" s="1"/>
  <c r="DE2077" i="7"/>
  <c r="BA2077" i="7" s="1"/>
  <c r="DD2077" i="7"/>
  <c r="AZ2077" i="7" s="1"/>
  <c r="D2077" i="7"/>
  <c r="DH2077" i="7"/>
  <c r="BD2077" i="7" s="1"/>
  <c r="CC2077" i="7"/>
  <c r="DI2077" i="7"/>
  <c r="BE2077" i="7" s="1"/>
  <c r="DG2107" i="7"/>
  <c r="BC2107" i="7" s="1"/>
  <c r="CC1729" i="7"/>
  <c r="DD1729" i="7"/>
  <c r="AZ1729" i="7" s="1"/>
  <c r="CA1729" i="7"/>
  <c r="CF1729" i="7"/>
  <c r="AB1729" i="7" s="1"/>
  <c r="DI1729" i="7"/>
  <c r="BE1729" i="7" s="1"/>
  <c r="DF1729" i="7"/>
  <c r="BB1729" i="7" s="1"/>
  <c r="DG1729" i="7"/>
  <c r="BC1729" i="7" s="1"/>
  <c r="DE1729" i="7"/>
  <c r="BA1729" i="7" s="1"/>
  <c r="D1729" i="7"/>
  <c r="BX1729" i="7"/>
  <c r="DH1729" i="7"/>
  <c r="BD1729" i="7" s="1"/>
  <c r="DC1634" i="7"/>
  <c r="AY1634" i="7" s="1"/>
  <c r="CZ1634" i="7"/>
  <c r="AV1634" i="7" s="1"/>
  <c r="E1634" i="7"/>
  <c r="DH1634" i="7"/>
  <c r="BD1634" i="7" s="1"/>
  <c r="DE1634" i="7"/>
  <c r="BA1634" i="7" s="1"/>
  <c r="DD1634" i="7"/>
  <c r="AZ1634" i="7" s="1"/>
  <c r="CC1634" i="7"/>
  <c r="E1556" i="7"/>
  <c r="CG1556" i="7"/>
  <c r="AC1556" i="7" s="1"/>
  <c r="BH1556" i="7"/>
  <c r="CZ1556" i="7" s="1"/>
  <c r="AV1556" i="7" s="1"/>
  <c r="CC1749" i="7"/>
  <c r="DI1749" i="7"/>
  <c r="BE1749" i="7" s="1"/>
  <c r="DG1749" i="7"/>
  <c r="BC1749" i="7" s="1"/>
  <c r="DF1749" i="7"/>
  <c r="BB1749" i="7" s="1"/>
  <c r="CF1749" i="7"/>
  <c r="AB1749" i="7" s="1"/>
  <c r="D1749" i="7"/>
  <c r="CA1749" i="7"/>
  <c r="DH1749" i="7"/>
  <c r="BD1749" i="7" s="1"/>
  <c r="BX1749" i="7"/>
  <c r="DD1749" i="7"/>
  <c r="AZ1749" i="7" s="1"/>
  <c r="DE1749" i="7"/>
  <c r="BA1749" i="7" s="1"/>
  <c r="W1827" i="7"/>
  <c r="CB1827" i="7"/>
  <c r="X1827" i="7" s="1"/>
  <c r="AF1676" i="7"/>
  <c r="AF1541" i="7"/>
  <c r="Y1935" i="7"/>
  <c r="BZ1854" i="7"/>
  <c r="V1854" i="7" s="1"/>
  <c r="T1854" i="7"/>
  <c r="CZ1841" i="7"/>
  <c r="AV1841" i="7" s="1"/>
  <c r="AF1708" i="7"/>
  <c r="DF1659" i="7"/>
  <c r="BB1659" i="7" s="1"/>
  <c r="CF1852" i="7"/>
  <c r="AB1852" i="7" s="1"/>
  <c r="W1992" i="7"/>
  <c r="DG1991" i="7"/>
  <c r="BC1991" i="7" s="1"/>
  <c r="D1991" i="7"/>
  <c r="DF1991" i="7"/>
  <c r="BB1991" i="7" s="1"/>
  <c r="DH1991" i="7"/>
  <c r="BD1991" i="7" s="1"/>
  <c r="DI1991" i="7"/>
  <c r="BE1991" i="7" s="1"/>
  <c r="DE1991" i="7"/>
  <c r="BA1991" i="7" s="1"/>
  <c r="DD1991" i="7"/>
  <c r="AZ1991" i="7" s="1"/>
  <c r="CF1961" i="7"/>
  <c r="AB1961" i="7" s="1"/>
  <c r="BZ1909" i="7"/>
  <c r="V1909" i="7" s="1"/>
  <c r="T1909" i="7"/>
  <c r="E1825" i="7"/>
  <c r="DC1825" i="7"/>
  <c r="AY1825" i="7" s="1"/>
  <c r="CC2103" i="7"/>
  <c r="DC1988" i="7"/>
  <c r="AY1988" i="7" s="1"/>
  <c r="E1988" i="7"/>
  <c r="Y1965" i="7"/>
  <c r="BZ1921" i="7"/>
  <c r="V1921" i="7" s="1"/>
  <c r="CF1863" i="7"/>
  <c r="AB1863" i="7" s="1"/>
  <c r="T1879" i="7"/>
  <c r="AF1753" i="7"/>
  <c r="CA1806" i="7"/>
  <c r="DH1946" i="7"/>
  <c r="BD1946" i="7" s="1"/>
  <c r="Y1765" i="7"/>
  <c r="BX1884" i="7"/>
  <c r="W1881" i="7"/>
  <c r="CB1881" i="7"/>
  <c r="X1881" i="7" s="1"/>
  <c r="CE1881" i="7"/>
  <c r="AA1881" i="7" s="1"/>
  <c r="W1797" i="7"/>
  <c r="CB1797" i="7"/>
  <c r="X1797" i="7" s="1"/>
  <c r="Y1736" i="7"/>
  <c r="CB1810" i="7"/>
  <c r="X1810" i="7" s="1"/>
  <c r="W1810" i="7"/>
  <c r="CE1810" i="7"/>
  <c r="AA1810" i="7" s="1"/>
  <c r="CA1790" i="7"/>
  <c r="E1739" i="7"/>
  <c r="DG1488" i="7"/>
  <c r="BC1488" i="7" s="1"/>
  <c r="D1488" i="7"/>
  <c r="DF1488" i="7"/>
  <c r="BB1488" i="7" s="1"/>
  <c r="CF1488" i="7"/>
  <c r="AB1488" i="7" s="1"/>
  <c r="BX1488" i="7"/>
  <c r="DI1488" i="7"/>
  <c r="BE1488" i="7" s="1"/>
  <c r="DH1488" i="7"/>
  <c r="BD1488" i="7" s="1"/>
  <c r="DE1488" i="7"/>
  <c r="BA1488" i="7" s="1"/>
  <c r="DD1488" i="7"/>
  <c r="AZ1488" i="7" s="1"/>
  <c r="CA1488" i="7"/>
  <c r="I1483" i="7"/>
  <c r="CA1483" i="7"/>
  <c r="DI1483" i="7"/>
  <c r="BE1483" i="7" s="1"/>
  <c r="DF1483" i="7"/>
  <c r="BB1483" i="7" s="1"/>
  <c r="CF1483" i="7"/>
  <c r="AB1483" i="7" s="1"/>
  <c r="DH1545" i="7"/>
  <c r="BD1545" i="7" s="1"/>
  <c r="DG1545" i="7"/>
  <c r="BC1545" i="7" s="1"/>
  <c r="DD1545" i="7"/>
  <c r="AZ1545" i="7" s="1"/>
  <c r="DI1545" i="7"/>
  <c r="BE1545" i="7" s="1"/>
  <c r="BX1545" i="7"/>
  <c r="DF1545" i="7"/>
  <c r="BB1545" i="7" s="1"/>
  <c r="D1545" i="7"/>
  <c r="DE1545" i="7"/>
  <c r="BA1545" i="7" s="1"/>
  <c r="CZ1545" i="7"/>
  <c r="AV1545" i="7" s="1"/>
  <c r="CF1545" i="7"/>
  <c r="AB1545" i="7" s="1"/>
  <c r="CA1545" i="7"/>
  <c r="CC1510" i="7"/>
  <c r="CC1486" i="7"/>
  <c r="DD1837" i="7"/>
  <c r="AZ1837" i="7" s="1"/>
  <c r="W1571" i="7"/>
  <c r="CB1571" i="7"/>
  <c r="X1571" i="7" s="1"/>
  <c r="CJ1729" i="7"/>
  <c r="CZ1687" i="7"/>
  <c r="AV1687" i="7" s="1"/>
  <c r="BX1620" i="7"/>
  <c r="AF1670" i="7"/>
  <c r="AF1581" i="7"/>
  <c r="CF1534" i="7"/>
  <c r="AB1534" i="7" s="1"/>
  <c r="DC1519" i="7"/>
  <c r="AY1519" i="7" s="1"/>
  <c r="E1519" i="7"/>
  <c r="CJ1519" i="7"/>
  <c r="CG1519" i="7"/>
  <c r="AC1519" i="7" s="1"/>
  <c r="BZ1625" i="7"/>
  <c r="V1625" i="7" s="1"/>
  <c r="T1625" i="7"/>
  <c r="E1569" i="7"/>
  <c r="CF1443" i="7"/>
  <c r="AB1443" i="7" s="1"/>
  <c r="CZ1408" i="7"/>
  <c r="AV1408" i="7" s="1"/>
  <c r="CC1408" i="7"/>
  <c r="BX1408" i="7"/>
  <c r="D1408" i="7"/>
  <c r="CF1408" i="7"/>
  <c r="AB1408" i="7" s="1"/>
  <c r="DD1496" i="7"/>
  <c r="AZ1496" i="7" s="1"/>
  <c r="DF1496" i="7"/>
  <c r="BB1496" i="7" s="1"/>
  <c r="D1496" i="7"/>
  <c r="DE1496" i="7"/>
  <c r="BA1496" i="7" s="1"/>
  <c r="DI1496" i="7"/>
  <c r="BE1496" i="7" s="1"/>
  <c r="DH1496" i="7"/>
  <c r="BD1496" i="7" s="1"/>
  <c r="DG1496" i="7"/>
  <c r="BC1496" i="7" s="1"/>
  <c r="CA1434" i="7"/>
  <c r="CF1475" i="7"/>
  <c r="AB1475" i="7" s="1"/>
  <c r="Y1326" i="7"/>
  <c r="BT1369" i="7"/>
  <c r="D1369" i="7"/>
  <c r="CF1369" i="7"/>
  <c r="AB1369" i="7" s="1"/>
  <c r="CF1308" i="7"/>
  <c r="AB1308" i="7" s="1"/>
  <c r="T1308" i="7"/>
  <c r="BZ1308" i="7"/>
  <c r="V1308" i="7" s="1"/>
  <c r="BT1360" i="7"/>
  <c r="D1360" i="7"/>
  <c r="CF1360" i="7"/>
  <c r="AB1360" i="7" s="1"/>
  <c r="CF942" i="7"/>
  <c r="AB942" i="7" s="1"/>
  <c r="T942" i="7"/>
  <c r="BZ942" i="7"/>
  <c r="V942" i="7" s="1"/>
  <c r="CG750" i="7"/>
  <c r="AC750" i="7" s="1"/>
  <c r="CF750" i="7"/>
  <c r="AB750" i="7" s="1"/>
  <c r="T750" i="7"/>
  <c r="BZ750" i="7"/>
  <c r="V750" i="7" s="1"/>
  <c r="DD1200" i="7"/>
  <c r="AZ1200" i="7" s="1"/>
  <c r="CA1200" i="7"/>
  <c r="DC1200" i="7"/>
  <c r="AY1200" i="7" s="1"/>
  <c r="F1200" i="7"/>
  <c r="DE1200" i="7"/>
  <c r="BA1200" i="7" s="1"/>
  <c r="CZ1200" i="7"/>
  <c r="AV1200" i="7" s="1"/>
  <c r="CC1200" i="7"/>
  <c r="CB1200" i="7"/>
  <c r="X1200" i="7" s="1"/>
  <c r="DF1200" i="7"/>
  <c r="BB1200" i="7" s="1"/>
  <c r="BX1200" i="7"/>
  <c r="CF1062" i="7"/>
  <c r="AB1062" i="7" s="1"/>
  <c r="T1062" i="7"/>
  <c r="BZ1062" i="7"/>
  <c r="V1062" i="7" s="1"/>
  <c r="L1353" i="7"/>
  <c r="W1279" i="7"/>
  <c r="CE1279" i="7"/>
  <c r="AA1279" i="7" s="1"/>
  <c r="CE1236" i="7"/>
  <c r="AA1236" i="7" s="1"/>
  <c r="W1236" i="7"/>
  <c r="BR1325" i="7"/>
  <c r="L1325" i="7"/>
  <c r="BR1341" i="7"/>
  <c r="N1341" i="7" s="1"/>
  <c r="L1341" i="7"/>
  <c r="DE1009" i="7"/>
  <c r="BA1009" i="7" s="1"/>
  <c r="CB1009" i="7"/>
  <c r="X1009" i="7" s="1"/>
  <c r="DD1009" i="7"/>
  <c r="AZ1009" i="7" s="1"/>
  <c r="CA1009" i="7"/>
  <c r="F1009" i="7"/>
  <c r="DF1009" i="7"/>
  <c r="BB1009" i="7" s="1"/>
  <c r="CZ1009" i="7"/>
  <c r="AV1009" i="7" s="1"/>
  <c r="CC1009" i="7"/>
  <c r="BX1009" i="7"/>
  <c r="DC1009" i="7"/>
  <c r="AY1009" i="7" s="1"/>
  <c r="CE1209" i="7"/>
  <c r="AA1209" i="7" s="1"/>
  <c r="CE1075" i="7"/>
  <c r="AA1075" i="7" s="1"/>
  <c r="W1075" i="7"/>
  <c r="BZ999" i="7"/>
  <c r="V999" i="7" s="1"/>
  <c r="BZ1127" i="7"/>
  <c r="V1127" i="7" s="1"/>
  <c r="T1127" i="7"/>
  <c r="CF1127" i="7"/>
  <c r="AB1127" i="7" s="1"/>
  <c r="W993" i="7"/>
  <c r="CE993" i="7"/>
  <c r="AA993" i="7" s="1"/>
  <c r="T1108" i="7"/>
  <c r="CF1108" i="7"/>
  <c r="AB1108" i="7" s="1"/>
  <c r="BZ1108" i="7"/>
  <c r="V1108" i="7" s="1"/>
  <c r="CD827" i="7"/>
  <c r="Z827" i="7" s="1"/>
  <c r="Y827" i="7"/>
  <c r="AD769" i="7"/>
  <c r="CL769" i="7"/>
  <c r="AH769" i="7" s="1"/>
  <c r="W820" i="7"/>
  <c r="CE820" i="7"/>
  <c r="AA820" i="7" s="1"/>
  <c r="Y934" i="7"/>
  <c r="CD934" i="7"/>
  <c r="Z934" i="7" s="1"/>
  <c r="CG777" i="7"/>
  <c r="AC777" i="7" s="1"/>
  <c r="CF777" i="7"/>
  <c r="AB777" i="7" s="1"/>
  <c r="T777" i="7"/>
  <c r="BZ777" i="7"/>
  <c r="V777" i="7" s="1"/>
  <c r="CK716" i="7"/>
  <c r="AG716" i="7" s="1"/>
  <c r="AF716" i="7"/>
  <c r="AE2378" i="7"/>
  <c r="CK2378" i="7"/>
  <c r="AG2378" i="7" s="1"/>
  <c r="BX2318" i="7"/>
  <c r="E2306" i="7"/>
  <c r="CG2306" i="7"/>
  <c r="AC2306" i="7" s="1"/>
  <c r="BH2306" i="7"/>
  <c r="CZ2306" i="7" s="1"/>
  <c r="AV2306" i="7" s="1"/>
  <c r="AF2218" i="7"/>
  <c r="CB2065" i="7"/>
  <c r="X2065" i="7" s="1"/>
  <c r="W2065" i="7"/>
  <c r="CE2065" i="7"/>
  <c r="AA2065" i="7" s="1"/>
  <c r="AD2235" i="7"/>
  <c r="E2064" i="7"/>
  <c r="CG2064" i="7"/>
  <c r="AC2064" i="7" s="1"/>
  <c r="E2255" i="7"/>
  <c r="E2219" i="7"/>
  <c r="DE2168" i="7"/>
  <c r="BA2168" i="7" s="1"/>
  <c r="DD2168" i="7"/>
  <c r="AZ2168" i="7" s="1"/>
  <c r="DI2168" i="7"/>
  <c r="BE2168" i="7" s="1"/>
  <c r="DH2168" i="7"/>
  <c r="BD2168" i="7" s="1"/>
  <c r="CA2168" i="7"/>
  <c r="CC2168" i="7"/>
  <c r="DG2168" i="7"/>
  <c r="BC2168" i="7" s="1"/>
  <c r="D2168" i="7"/>
  <c r="DF2168" i="7"/>
  <c r="BB2168" i="7" s="1"/>
  <c r="CF2168" i="7"/>
  <c r="AB2168" i="7" s="1"/>
  <c r="Y2183" i="7"/>
  <c r="Y2161" i="7"/>
  <c r="AF2063" i="7"/>
  <c r="DF2107" i="7"/>
  <c r="BB2107" i="7" s="1"/>
  <c r="AF2015" i="7"/>
  <c r="E1592" i="7"/>
  <c r="CG1592" i="7"/>
  <c r="AC1592" i="7" s="1"/>
  <c r="BH1592" i="7"/>
  <c r="DC1592" i="7" s="1"/>
  <c r="AY1592" i="7" s="1"/>
  <c r="E2109" i="7"/>
  <c r="E1985" i="7"/>
  <c r="DC1985" i="7"/>
  <c r="AY1985" i="7" s="1"/>
  <c r="AD1781" i="7"/>
  <c r="CI1781" i="7"/>
  <c r="AE1781" i="7" s="1"/>
  <c r="DC1938" i="7"/>
  <c r="AY1938" i="7" s="1"/>
  <c r="E1938" i="7"/>
  <c r="CC1938" i="7"/>
  <c r="DC1723" i="7"/>
  <c r="AY1723" i="7" s="1"/>
  <c r="BH1723" i="7"/>
  <c r="E1723" i="7"/>
  <c r="AF2091" i="7"/>
  <c r="Y1850" i="7"/>
  <c r="AF1734" i="7"/>
  <c r="DH2024" i="7"/>
  <c r="BD2024" i="7" s="1"/>
  <c r="DD2024" i="7"/>
  <c r="AZ2024" i="7" s="1"/>
  <c r="BX2024" i="7"/>
  <c r="D2024" i="7"/>
  <c r="BZ1972" i="7"/>
  <c r="V1972" i="7" s="1"/>
  <c r="T1972" i="7"/>
  <c r="DI1895" i="7"/>
  <c r="BE1895" i="7" s="1"/>
  <c r="DE1895" i="7"/>
  <c r="BA1895" i="7" s="1"/>
  <c r="DD1895" i="7"/>
  <c r="AZ1895" i="7" s="1"/>
  <c r="D1895" i="7"/>
  <c r="BX1895" i="7"/>
  <c r="DH1895" i="7"/>
  <c r="BD1895" i="7" s="1"/>
  <c r="DF1895" i="7"/>
  <c r="BB1895" i="7" s="1"/>
  <c r="DG1895" i="7"/>
  <c r="BC1895" i="7" s="1"/>
  <c r="CC1895" i="7"/>
  <c r="I1861" i="7"/>
  <c r="DF1861" i="7"/>
  <c r="BB1861" i="7" s="1"/>
  <c r="DC1861" i="7"/>
  <c r="AY1861" i="7" s="1"/>
  <c r="CB1647" i="7"/>
  <c r="X1647" i="7" s="1"/>
  <c r="BZ1583" i="7"/>
  <c r="V1583" i="7" s="1"/>
  <c r="DD2010" i="7"/>
  <c r="AZ2010" i="7" s="1"/>
  <c r="DH2010" i="7"/>
  <c r="BD2010" i="7" s="1"/>
  <c r="CA2010" i="7"/>
  <c r="DG2010" i="7"/>
  <c r="BC2010" i="7" s="1"/>
  <c r="DF2010" i="7"/>
  <c r="BB2010" i="7" s="1"/>
  <c r="DE2010" i="7"/>
  <c r="BA2010" i="7" s="1"/>
  <c r="CC2010" i="7"/>
  <c r="DI2010" i="7"/>
  <c r="BE2010" i="7" s="1"/>
  <c r="D2010" i="7"/>
  <c r="W2050" i="7"/>
  <c r="CE2050" i="7"/>
  <c r="AA2050" i="7" s="1"/>
  <c r="CB2050" i="7"/>
  <c r="BZ1920" i="7"/>
  <c r="V1920" i="7" s="1"/>
  <c r="I1963" i="7"/>
  <c r="DC1963" i="7"/>
  <c r="AY1963" i="7" s="1"/>
  <c r="T1952" i="7"/>
  <c r="I1925" i="7"/>
  <c r="BX1925" i="7"/>
  <c r="DG1925" i="7"/>
  <c r="BC1925" i="7" s="1"/>
  <c r="Y1962" i="7"/>
  <c r="DH1938" i="7"/>
  <c r="BD1938" i="7" s="1"/>
  <c r="DE1798" i="7"/>
  <c r="BA1798" i="7" s="1"/>
  <c r="DD1798" i="7"/>
  <c r="AZ1798" i="7" s="1"/>
  <c r="D1798" i="7"/>
  <c r="DF1798" i="7"/>
  <c r="BB1798" i="7" s="1"/>
  <c r="DH1798" i="7"/>
  <c r="BD1798" i="7" s="1"/>
  <c r="DG1798" i="7"/>
  <c r="BC1798" i="7" s="1"/>
  <c r="DI1798" i="7"/>
  <c r="BE1798" i="7" s="1"/>
  <c r="CZ1798" i="7"/>
  <c r="AV1798" i="7" s="1"/>
  <c r="CB1870" i="7"/>
  <c r="X1870" i="7" s="1"/>
  <c r="DF1800" i="7"/>
  <c r="BB1800" i="7" s="1"/>
  <c r="AF1774" i="7"/>
  <c r="Y1662" i="7"/>
  <c r="DD1724" i="7"/>
  <c r="AZ1724" i="7" s="1"/>
  <c r="D1724" i="7"/>
  <c r="DH1724" i="7"/>
  <c r="BD1724" i="7" s="1"/>
  <c r="DG1724" i="7"/>
  <c r="BC1724" i="7" s="1"/>
  <c r="DI1724" i="7"/>
  <c r="BE1724" i="7" s="1"/>
  <c r="DF1724" i="7"/>
  <c r="BB1724" i="7" s="1"/>
  <c r="DE1724" i="7"/>
  <c r="BA1724" i="7" s="1"/>
  <c r="CF1724" i="7"/>
  <c r="AB1724" i="7" s="1"/>
  <c r="CI1777" i="7"/>
  <c r="AE1777" i="7" s="1"/>
  <c r="AD1777" i="7"/>
  <c r="CB1816" i="7"/>
  <c r="X1816" i="7" s="1"/>
  <c r="DC1788" i="7"/>
  <c r="AY1788" i="7" s="1"/>
  <c r="E1788" i="7"/>
  <c r="CI1593" i="7"/>
  <c r="AE1593" i="7" s="1"/>
  <c r="AD1593" i="7"/>
  <c r="CL1593" i="7"/>
  <c r="AH1593" i="7" s="1"/>
  <c r="CZ1410" i="7"/>
  <c r="AV1410" i="7" s="1"/>
  <c r="CF1410" i="7"/>
  <c r="AB1410" i="7" s="1"/>
  <c r="D1410" i="7"/>
  <c r="CC1410" i="7"/>
  <c r="DF1837" i="7"/>
  <c r="BB1837" i="7" s="1"/>
  <c r="CE1651" i="7"/>
  <c r="AA1651" i="7" s="1"/>
  <c r="CI1562" i="7"/>
  <c r="AE1562" i="7" s="1"/>
  <c r="AD1562" i="7"/>
  <c r="W1630" i="7"/>
  <c r="CB1630" i="7"/>
  <c r="X1630" i="7" s="1"/>
  <c r="I1557" i="7"/>
  <c r="CH1557" i="7"/>
  <c r="CG1557" i="7"/>
  <c r="AC1557" i="7" s="1"/>
  <c r="E1577" i="7"/>
  <c r="CG1577" i="7"/>
  <c r="AC1577" i="7" s="1"/>
  <c r="E1582" i="7"/>
  <c r="DF1578" i="7"/>
  <c r="BB1578" i="7" s="1"/>
  <c r="DE1578" i="7"/>
  <c r="BA1578" i="7" s="1"/>
  <c r="DI1578" i="7"/>
  <c r="BE1578" i="7" s="1"/>
  <c r="DH1578" i="7"/>
  <c r="BD1578" i="7" s="1"/>
  <c r="CC1578" i="7"/>
  <c r="DG1578" i="7"/>
  <c r="BC1578" i="7" s="1"/>
  <c r="DD1578" i="7"/>
  <c r="AZ1578" i="7" s="1"/>
  <c r="D1578" i="7"/>
  <c r="CF1578" i="7"/>
  <c r="AB1578" i="7" s="1"/>
  <c r="T1609" i="7"/>
  <c r="BZ1609" i="7"/>
  <c r="V1609" i="7" s="1"/>
  <c r="W1787" i="7"/>
  <c r="CB1787" i="7"/>
  <c r="X1787" i="7" s="1"/>
  <c r="DF1464" i="7"/>
  <c r="BB1464" i="7" s="1"/>
  <c r="DE1464" i="7"/>
  <c r="BA1464" i="7" s="1"/>
  <c r="DG1464" i="7"/>
  <c r="BC1464" i="7" s="1"/>
  <c r="D1464" i="7"/>
  <c r="DD1464" i="7"/>
  <c r="AZ1464" i="7" s="1"/>
  <c r="DI1464" i="7"/>
  <c r="BE1464" i="7" s="1"/>
  <c r="DH1464" i="7"/>
  <c r="BD1464" i="7" s="1"/>
  <c r="DC1484" i="7"/>
  <c r="AY1484" i="7" s="1"/>
  <c r="E1484" i="7"/>
  <c r="BZ1394" i="7"/>
  <c r="V1394" i="7" s="1"/>
  <c r="T1394" i="7"/>
  <c r="DC1478" i="7"/>
  <c r="AY1478" i="7" s="1"/>
  <c r="E1478" i="7"/>
  <c r="BP1394" i="7"/>
  <c r="L1394" i="7" s="1"/>
  <c r="Y1463" i="7"/>
  <c r="E1382" i="7"/>
  <c r="BX1382" i="7"/>
  <c r="BP1382" i="7" s="1"/>
  <c r="L1382" i="7" s="1"/>
  <c r="CJ1382" i="7"/>
  <c r="CG1382" i="7"/>
  <c r="AC1382" i="7" s="1"/>
  <c r="Y1369" i="7"/>
  <c r="BZ1309" i="7"/>
  <c r="V1309" i="7" s="1"/>
  <c r="T1309" i="7"/>
  <c r="CF1309" i="7"/>
  <c r="AB1309" i="7" s="1"/>
  <c r="T1332" i="7"/>
  <c r="CG861" i="7"/>
  <c r="AC861" i="7" s="1"/>
  <c r="CF861" i="7"/>
  <c r="AB861" i="7" s="1"/>
  <c r="T861" i="7"/>
  <c r="BZ861" i="7"/>
  <c r="V861" i="7" s="1"/>
  <c r="CG774" i="7"/>
  <c r="AC774" i="7" s="1"/>
  <c r="CF774" i="7"/>
  <c r="AB774" i="7" s="1"/>
  <c r="T774" i="7"/>
  <c r="BZ774" i="7"/>
  <c r="V774" i="7" s="1"/>
  <c r="Y1266" i="7"/>
  <c r="CD1266" i="7"/>
  <c r="Z1266" i="7" s="1"/>
  <c r="BZ1216" i="7"/>
  <c r="V1216" i="7" s="1"/>
  <c r="CF1216" i="7"/>
  <c r="AB1216" i="7" s="1"/>
  <c r="T1216" i="7"/>
  <c r="Y1360" i="7"/>
  <c r="E1374" i="7"/>
  <c r="CG1374" i="7"/>
  <c r="AC1374" i="7" s="1"/>
  <c r="T1046" i="7"/>
  <c r="CD1187" i="7"/>
  <c r="Z1187" i="7" s="1"/>
  <c r="Y1187" i="7"/>
  <c r="CE1011" i="7"/>
  <c r="AA1011" i="7" s="1"/>
  <c r="W1011" i="7"/>
  <c r="DD1144" i="7"/>
  <c r="AZ1144" i="7" s="1"/>
  <c r="CA1144" i="7"/>
  <c r="DC1144" i="7"/>
  <c r="AY1144" i="7" s="1"/>
  <c r="F1144" i="7"/>
  <c r="CC1144" i="7"/>
  <c r="DF1144" i="7"/>
  <c r="BB1144" i="7" s="1"/>
  <c r="BX1144" i="7"/>
  <c r="CZ1144" i="7"/>
  <c r="AV1144" i="7" s="1"/>
  <c r="DE1144" i="7"/>
  <c r="BA1144" i="7" s="1"/>
  <c r="CB1144" i="7"/>
  <c r="X1144" i="7" s="1"/>
  <c r="Y1178" i="7"/>
  <c r="CD1178" i="7"/>
  <c r="Z1178" i="7" s="1"/>
  <c r="Y993" i="7"/>
  <c r="CD763" i="7"/>
  <c r="Z763" i="7" s="1"/>
  <c r="Y763" i="7"/>
  <c r="W836" i="7"/>
  <c r="CE836" i="7"/>
  <c r="AA836" i="7" s="1"/>
  <c r="DD1224" i="7"/>
  <c r="AZ1224" i="7" s="1"/>
  <c r="CA1224" i="7"/>
  <c r="DC1224" i="7"/>
  <c r="AY1224" i="7" s="1"/>
  <c r="F1224" i="7"/>
  <c r="CZ1224" i="7"/>
  <c r="AV1224" i="7" s="1"/>
  <c r="CC1224" i="7"/>
  <c r="CB1224" i="7"/>
  <c r="X1224" i="7" s="1"/>
  <c r="DF1224" i="7"/>
  <c r="BB1224" i="7" s="1"/>
  <c r="BX1224" i="7"/>
  <c r="DE1224" i="7"/>
  <c r="BA1224" i="7" s="1"/>
  <c r="CG865" i="7"/>
  <c r="AC865" i="7" s="1"/>
  <c r="CF865" i="7"/>
  <c r="AB865" i="7" s="1"/>
  <c r="T865" i="7"/>
  <c r="BZ865" i="7"/>
  <c r="V865" i="7" s="1"/>
  <c r="CD729" i="7"/>
  <c r="Z729" i="7" s="1"/>
  <c r="Y729" i="7"/>
  <c r="CD820" i="7"/>
  <c r="Z820" i="7" s="1"/>
  <c r="Y820" i="7"/>
  <c r="CL778" i="7"/>
  <c r="AH778" i="7" s="1"/>
  <c r="AD778" i="7"/>
  <c r="T715" i="7"/>
  <c r="BZ715" i="7"/>
  <c r="V715" i="7" s="1"/>
  <c r="CG715" i="7"/>
  <c r="AC715" i="7" s="1"/>
  <c r="CF715" i="7"/>
  <c r="AB715" i="7" s="1"/>
  <c r="CG810" i="7"/>
  <c r="AC810" i="7" s="1"/>
  <c r="CF810" i="7"/>
  <c r="AB810" i="7" s="1"/>
  <c r="T810" i="7"/>
  <c r="BZ810" i="7"/>
  <c r="V810" i="7" s="1"/>
  <c r="CL877" i="7"/>
  <c r="AH877" i="7" s="1"/>
  <c r="T711" i="7"/>
  <c r="BZ711" i="7"/>
  <c r="V711" i="7" s="1"/>
  <c r="CG711" i="7"/>
  <c r="AC711" i="7" s="1"/>
  <c r="CF711" i="7"/>
  <c r="AB711" i="7" s="1"/>
  <c r="T672" i="7"/>
  <c r="CG672" i="7"/>
  <c r="AC672" i="7" s="1"/>
  <c r="CF672" i="7"/>
  <c r="AB672" i="7" s="1"/>
  <c r="BZ672" i="7"/>
  <c r="V672" i="7" s="1"/>
  <c r="CD603" i="7"/>
  <c r="Z603" i="7" s="1"/>
  <c r="Y603" i="7"/>
  <c r="CD571" i="7"/>
  <c r="Z571" i="7" s="1"/>
  <c r="Y571" i="7"/>
  <c r="CD555" i="7"/>
  <c r="Z555" i="7" s="1"/>
  <c r="Y555" i="7"/>
  <c r="CD745" i="7"/>
  <c r="Z745" i="7" s="1"/>
  <c r="Y745" i="7"/>
  <c r="T702" i="7"/>
  <c r="BZ702" i="7"/>
  <c r="V702" i="7" s="1"/>
  <c r="CG702" i="7"/>
  <c r="AC702" i="7" s="1"/>
  <c r="CF702" i="7"/>
  <c r="AB702" i="7" s="1"/>
  <c r="T692" i="7"/>
  <c r="BZ692" i="7"/>
  <c r="V692" i="7" s="1"/>
  <c r="CG692" i="7"/>
  <c r="AC692" i="7" s="1"/>
  <c r="CF692" i="7"/>
  <c r="AB692" i="7" s="1"/>
  <c r="CL674" i="7"/>
  <c r="AH674" i="7" s="1"/>
  <c r="AD674" i="7"/>
  <c r="CE622" i="7"/>
  <c r="AA622" i="7" s="1"/>
  <c r="W622" i="7"/>
  <c r="Y525" i="7"/>
  <c r="CD525" i="7"/>
  <c r="Z525" i="7" s="1"/>
  <c r="CL849" i="7"/>
  <c r="AH849" i="7" s="1"/>
  <c r="AD849" i="7"/>
  <c r="W571" i="7"/>
  <c r="CE571" i="7"/>
  <c r="AA571" i="7" s="1"/>
  <c r="CL592" i="7"/>
  <c r="AH592" i="7" s="1"/>
  <c r="AD592" i="7"/>
  <c r="CE639" i="7"/>
  <c r="AA639" i="7" s="1"/>
  <c r="W639" i="7"/>
  <c r="AE495" i="7"/>
  <c r="CK495" i="7"/>
  <c r="AG495" i="7" s="1"/>
  <c r="AE463" i="7"/>
  <c r="CK463" i="7"/>
  <c r="AG463" i="7" s="1"/>
  <c r="AD500" i="7"/>
  <c r="CL500" i="7"/>
  <c r="AH500" i="7" s="1"/>
  <c r="CL564" i="7"/>
  <c r="AH564" i="7" s="1"/>
  <c r="AD564" i="7"/>
  <c r="CK622" i="7"/>
  <c r="AG622" i="7" s="1"/>
  <c r="AF622" i="7"/>
  <c r="CE428" i="7"/>
  <c r="AA428" i="7" s="1"/>
  <c r="W428" i="7"/>
  <c r="T127" i="7"/>
  <c r="CF127" i="7"/>
  <c r="AB127" i="7" s="1"/>
  <c r="BZ127" i="7"/>
  <c r="V127" i="7" s="1"/>
  <c r="CL546" i="7"/>
  <c r="AH546" i="7" s="1"/>
  <c r="AD546" i="7"/>
  <c r="CK521" i="7"/>
  <c r="AG521" i="7" s="1"/>
  <c r="AF521" i="7"/>
  <c r="CG514" i="7"/>
  <c r="AC514" i="7" s="1"/>
  <c r="T514" i="7"/>
  <c r="BZ514" i="7"/>
  <c r="V514" i="7" s="1"/>
  <c r="CF514" i="7"/>
  <c r="AB514" i="7" s="1"/>
  <c r="W331" i="7"/>
  <c r="W302" i="7"/>
  <c r="CE302" i="7"/>
  <c r="AA302" i="7" s="1"/>
  <c r="CD273" i="7"/>
  <c r="Z273" i="7" s="1"/>
  <c r="Y273" i="7"/>
  <c r="W89" i="7"/>
  <c r="CE89" i="7"/>
  <c r="AA89" i="7" s="1"/>
  <c r="BZ184" i="7"/>
  <c r="V184" i="7" s="1"/>
  <c r="CF184" i="7"/>
  <c r="AB184" i="7" s="1"/>
  <c r="T184" i="7"/>
  <c r="CK530" i="7"/>
  <c r="AG530" i="7" s="1"/>
  <c r="AF530" i="7"/>
  <c r="CD380" i="7"/>
  <c r="Z380" i="7" s="1"/>
  <c r="Y380" i="7"/>
  <c r="CL232" i="7"/>
  <c r="AH232" i="7" s="1"/>
  <c r="AD232" i="7"/>
  <c r="BZ204" i="7"/>
  <c r="V204" i="7" s="1"/>
  <c r="CF204" i="7"/>
  <c r="AB204" i="7" s="1"/>
  <c r="T204" i="7"/>
  <c r="BZ192" i="7"/>
  <c r="V192" i="7" s="1"/>
  <c r="T192" i="7"/>
  <c r="CF192" i="7"/>
  <c r="AB192" i="7" s="1"/>
  <c r="CF160" i="7"/>
  <c r="AB160" i="7" s="1"/>
  <c r="T160" i="7"/>
  <c r="BZ160" i="7"/>
  <c r="V160" i="7" s="1"/>
  <c r="CL511" i="7"/>
  <c r="AH511" i="7" s="1"/>
  <c r="AD511" i="7"/>
  <c r="CF136" i="7"/>
  <c r="AB136" i="7" s="1"/>
  <c r="T136" i="7"/>
  <c r="BZ136" i="7"/>
  <c r="V136" i="7" s="1"/>
  <c r="CL219" i="7"/>
  <c r="AH219" i="7" s="1"/>
  <c r="AD219" i="7"/>
  <c r="T309" i="7"/>
  <c r="CG309" i="7"/>
  <c r="AC309" i="7" s="1"/>
  <c r="CF309" i="7"/>
  <c r="AB309" i="7" s="1"/>
  <c r="BZ309" i="7"/>
  <c r="V309" i="7" s="1"/>
  <c r="CL285" i="7"/>
  <c r="AH285" i="7" s="1"/>
  <c r="AD285" i="7"/>
  <c r="CL354" i="7"/>
  <c r="AH354" i="7" s="1"/>
  <c r="AD354" i="7"/>
  <c r="CF282" i="7"/>
  <c r="AB282" i="7" s="1"/>
  <c r="BZ282" i="7"/>
  <c r="V282" i="7" s="1"/>
  <c r="CK321" i="7"/>
  <c r="AG321" i="7" s="1"/>
  <c r="AF321" i="7"/>
  <c r="CK265" i="7"/>
  <c r="AG265" i="7" s="1"/>
  <c r="AF265" i="7"/>
  <c r="T264" i="7"/>
  <c r="CG264" i="7"/>
  <c r="AC264" i="7" s="1"/>
  <c r="CF264" i="7"/>
  <c r="AB264" i="7" s="1"/>
  <c r="BZ264" i="7"/>
  <c r="V264" i="7" s="1"/>
  <c r="T359" i="7"/>
  <c r="CG359" i="7"/>
  <c r="AC359" i="7" s="1"/>
  <c r="CF359" i="7"/>
  <c r="AB359" i="7" s="1"/>
  <c r="BZ359" i="7"/>
  <c r="V359" i="7" s="1"/>
  <c r="AD327" i="7"/>
  <c r="T271" i="7"/>
  <c r="CG271" i="7"/>
  <c r="AC271" i="7" s="1"/>
  <c r="CF271" i="7"/>
  <c r="AB271" i="7" s="1"/>
  <c r="BZ271" i="7"/>
  <c r="V271" i="7" s="1"/>
  <c r="T284" i="7"/>
  <c r="CG284" i="7"/>
  <c r="AC284" i="7" s="1"/>
  <c r="CF284" i="7"/>
  <c r="AB284" i="7" s="1"/>
  <c r="BZ284" i="7"/>
  <c r="V284" i="7" s="1"/>
  <c r="T347" i="7"/>
  <c r="CG347" i="7"/>
  <c r="AC347" i="7" s="1"/>
  <c r="CF347" i="7"/>
  <c r="AB347" i="7" s="1"/>
  <c r="BZ347" i="7"/>
  <c r="V347" i="7" s="1"/>
  <c r="CL299" i="7"/>
  <c r="AH299" i="7" s="1"/>
  <c r="AD299" i="7"/>
  <c r="T330" i="7"/>
  <c r="CG330" i="7"/>
  <c r="AC330" i="7" s="1"/>
  <c r="CF330" i="7"/>
  <c r="AB330" i="7" s="1"/>
  <c r="BZ330" i="7"/>
  <c r="V330" i="7" s="1"/>
  <c r="CL274" i="7"/>
  <c r="AH274" i="7" s="1"/>
  <c r="AD274" i="7"/>
  <c r="CG258" i="7"/>
  <c r="AC258" i="7" s="1"/>
  <c r="CF258" i="7"/>
  <c r="AB258" i="7" s="1"/>
  <c r="AD345" i="7"/>
  <c r="CK328" i="7"/>
  <c r="AG328" i="7" s="1"/>
  <c r="AF328" i="7"/>
  <c r="CL312" i="7"/>
  <c r="AH312" i="7" s="1"/>
  <c r="AD312" i="7"/>
  <c r="CK248" i="7"/>
  <c r="AG248" i="7" s="1"/>
  <c r="AF248" i="7"/>
  <c r="X2409" i="7"/>
  <c r="CD2409" i="7"/>
  <c r="Z2409" i="7" s="1"/>
  <c r="CJ2316" i="7"/>
  <c r="CE2260" i="7"/>
  <c r="AA2260" i="7" s="1"/>
  <c r="CB2260" i="7"/>
  <c r="W2260" i="7"/>
  <c r="E2193" i="7"/>
  <c r="BH2193" i="7"/>
  <c r="DC2193" i="7" s="1"/>
  <c r="AY2193" i="7" s="1"/>
  <c r="CG2193" i="7"/>
  <c r="AC2193" i="7" s="1"/>
  <c r="T2269" i="7"/>
  <c r="E2242" i="7"/>
  <c r="CB2171" i="7"/>
  <c r="X2171" i="7" s="1"/>
  <c r="W2171" i="7"/>
  <c r="I2228" i="7"/>
  <c r="CJ2228" i="7"/>
  <c r="I2211" i="7"/>
  <c r="DC2211" i="7"/>
  <c r="AY2211" i="7" s="1"/>
  <c r="W2235" i="7"/>
  <c r="CB2235" i="7"/>
  <c r="X2235" i="7" s="1"/>
  <c r="DI2092" i="7"/>
  <c r="BE2092" i="7" s="1"/>
  <c r="D2092" i="7"/>
  <c r="DH2092" i="7"/>
  <c r="BD2092" i="7" s="1"/>
  <c r="DG2092" i="7"/>
  <c r="BC2092" i="7" s="1"/>
  <c r="DF2092" i="7"/>
  <c r="BB2092" i="7" s="1"/>
  <c r="CF2092" i="7"/>
  <c r="AB2092" i="7" s="1"/>
  <c r="DE2092" i="7"/>
  <c r="BA2092" i="7" s="1"/>
  <c r="CA2092" i="7"/>
  <c r="BX2092" i="7"/>
  <c r="DD2092" i="7"/>
  <c r="AZ2092" i="7" s="1"/>
  <c r="E2178" i="7"/>
  <c r="CG2178" i="7"/>
  <c r="AC2178" i="7" s="1"/>
  <c r="DH2182" i="7"/>
  <c r="BD2182" i="7" s="1"/>
  <c r="DG2182" i="7"/>
  <c r="BC2182" i="7" s="1"/>
  <c r="D2182" i="7"/>
  <c r="DD2182" i="7"/>
  <c r="AZ2182" i="7" s="1"/>
  <c r="DE2182" i="7"/>
  <c r="BA2182" i="7" s="1"/>
  <c r="DF2182" i="7"/>
  <c r="BB2182" i="7" s="1"/>
  <c r="CF2182" i="7"/>
  <c r="AB2182" i="7" s="1"/>
  <c r="DI2182" i="7"/>
  <c r="BE2182" i="7" s="1"/>
  <c r="CG2236" i="7"/>
  <c r="AC2236" i="7" s="1"/>
  <c r="BX2226" i="7"/>
  <c r="CF2272" i="7"/>
  <c r="AB2272" i="7" s="1"/>
  <c r="CF2311" i="7"/>
  <c r="AB2311" i="7" s="1"/>
  <c r="I2098" i="7"/>
  <c r="CJ2098" i="7"/>
  <c r="CB2083" i="7"/>
  <c r="X2083" i="7" s="1"/>
  <c r="CC2054" i="7"/>
  <c r="CJ2090" i="7"/>
  <c r="CB1731" i="7"/>
  <c r="X1731" i="7" s="1"/>
  <c r="W1731" i="7"/>
  <c r="E1588" i="7"/>
  <c r="CG1588" i="7"/>
  <c r="AC1588" i="7" s="1"/>
  <c r="BH1588" i="7"/>
  <c r="CZ1588" i="7" s="1"/>
  <c r="AV1588" i="7" s="1"/>
  <c r="CF1933" i="7"/>
  <c r="AB1933" i="7" s="1"/>
  <c r="BX1874" i="7"/>
  <c r="CF1837" i="7"/>
  <c r="AB1837" i="7" s="1"/>
  <c r="DC1754" i="7"/>
  <c r="AY1754" i="7" s="1"/>
  <c r="CG1754" i="7"/>
  <c r="AC1754" i="7" s="1"/>
  <c r="I1754" i="7"/>
  <c r="DG1665" i="7"/>
  <c r="BC1665" i="7" s="1"/>
  <c r="D1665" i="7"/>
  <c r="DI1665" i="7"/>
  <c r="BE1665" i="7" s="1"/>
  <c r="DH1665" i="7"/>
  <c r="BD1665" i="7" s="1"/>
  <c r="CF1665" i="7"/>
  <c r="AB1665" i="7" s="1"/>
  <c r="DF1665" i="7"/>
  <c r="BB1665" i="7" s="1"/>
  <c r="DE1665" i="7"/>
  <c r="BA1665" i="7" s="1"/>
  <c r="DD1665" i="7"/>
  <c r="AZ1665" i="7" s="1"/>
  <c r="CA1665" i="7"/>
  <c r="BX1665" i="7"/>
  <c r="CZ2073" i="7"/>
  <c r="AV2073" i="7" s="1"/>
  <c r="W1907" i="7"/>
  <c r="CB1907" i="7"/>
  <c r="X1907" i="7" s="1"/>
  <c r="CF1891" i="7"/>
  <c r="AB1891" i="7" s="1"/>
  <c r="BZ1864" i="7"/>
  <c r="V1864" i="7" s="1"/>
  <c r="T1864" i="7"/>
  <c r="CB1892" i="7"/>
  <c r="X1892" i="7" s="1"/>
  <c r="W1892" i="7"/>
  <c r="CE1892" i="7"/>
  <c r="AA1892" i="7" s="1"/>
  <c r="DG2057" i="7"/>
  <c r="BC2057" i="7" s="1"/>
  <c r="DF2057" i="7"/>
  <c r="BB2057" i="7" s="1"/>
  <c r="DD2057" i="7"/>
  <c r="AZ2057" i="7" s="1"/>
  <c r="D2057" i="7"/>
  <c r="DE2057" i="7"/>
  <c r="BA2057" i="7" s="1"/>
  <c r="DI2057" i="7"/>
  <c r="BE2057" i="7" s="1"/>
  <c r="DH2057" i="7"/>
  <c r="BD2057" i="7" s="1"/>
  <c r="CJ2013" i="7"/>
  <c r="Y1898" i="7"/>
  <c r="CF1861" i="7"/>
  <c r="AB1861" i="7" s="1"/>
  <c r="CD1764" i="7"/>
  <c r="Z1764" i="7" s="1"/>
  <c r="Y1764" i="7"/>
  <c r="E1690" i="7"/>
  <c r="CG1586" i="7"/>
  <c r="AC1586" i="7" s="1"/>
  <c r="E1586" i="7"/>
  <c r="BH1586" i="7"/>
  <c r="DC1586" i="7" s="1"/>
  <c r="AY1586" i="7" s="1"/>
  <c r="CH2010" i="7"/>
  <c r="DC2090" i="7"/>
  <c r="AY2090" i="7" s="1"/>
  <c r="W1903" i="7"/>
  <c r="CB1903" i="7"/>
  <c r="X1903" i="7" s="1"/>
  <c r="DI1953" i="7"/>
  <c r="BE1953" i="7" s="1"/>
  <c r="DE1953" i="7"/>
  <c r="BA1953" i="7" s="1"/>
  <c r="DD1953" i="7"/>
  <c r="AZ1953" i="7" s="1"/>
  <c r="D1953" i="7"/>
  <c r="DH1953" i="7"/>
  <c r="BD1953" i="7" s="1"/>
  <c r="DG1953" i="7"/>
  <c r="BC1953" i="7" s="1"/>
  <c r="DF1953" i="7"/>
  <c r="BB1953" i="7" s="1"/>
  <c r="BZ1916" i="7"/>
  <c r="V1916" i="7" s="1"/>
  <c r="T1916" i="7"/>
  <c r="CF1925" i="7"/>
  <c r="AB1925" i="7" s="1"/>
  <c r="BZ1962" i="7"/>
  <c r="V1962" i="7" s="1"/>
  <c r="T1962" i="7"/>
  <c r="DI1915" i="7"/>
  <c r="BE1915" i="7" s="1"/>
  <c r="DE1915" i="7"/>
  <c r="BA1915" i="7" s="1"/>
  <c r="DD1915" i="7"/>
  <c r="AZ1915" i="7" s="1"/>
  <c r="BX1915" i="7"/>
  <c r="DH1915" i="7"/>
  <c r="BD1915" i="7" s="1"/>
  <c r="DG1915" i="7"/>
  <c r="BC1915" i="7" s="1"/>
  <c r="D1915" i="7"/>
  <c r="DF1915" i="7"/>
  <c r="BB1915" i="7" s="1"/>
  <c r="CA1927" i="7"/>
  <c r="CF1831" i="7"/>
  <c r="AB1831" i="7" s="1"/>
  <c r="CF1798" i="7"/>
  <c r="AB1798" i="7" s="1"/>
  <c r="Y1872" i="7"/>
  <c r="DD1756" i="7"/>
  <c r="AZ1756" i="7" s="1"/>
  <c r="D1756" i="7"/>
  <c r="DI1756" i="7"/>
  <c r="BE1756" i="7" s="1"/>
  <c r="DH1756" i="7"/>
  <c r="BD1756" i="7" s="1"/>
  <c r="DG1756" i="7"/>
  <c r="BC1756" i="7" s="1"/>
  <c r="DF1756" i="7"/>
  <c r="BB1756" i="7" s="1"/>
  <c r="DE1756" i="7"/>
  <c r="BA1756" i="7" s="1"/>
  <c r="CA1958" i="7"/>
  <c r="CA1918" i="7"/>
  <c r="CB1871" i="7"/>
  <c r="X1871" i="7" s="1"/>
  <c r="CI1747" i="7"/>
  <c r="AE1747" i="7" s="1"/>
  <c r="AD1747" i="7"/>
  <c r="E1783" i="7"/>
  <c r="DC1783" i="7"/>
  <c r="AY1783" i="7" s="1"/>
  <c r="CG1759" i="7"/>
  <c r="AC1759" i="7" s="1"/>
  <c r="Y1705" i="7"/>
  <c r="BZ1807" i="7"/>
  <c r="V1807" i="7" s="1"/>
  <c r="T1807" i="7"/>
  <c r="CZ1749" i="7"/>
  <c r="AV1749" i="7" s="1"/>
  <c r="CI1507" i="7"/>
  <c r="AD1507" i="7"/>
  <c r="CJ1691" i="7"/>
  <c r="DI1610" i="7"/>
  <c r="BE1610" i="7" s="1"/>
  <c r="DI1769" i="7"/>
  <c r="BE1769" i="7" s="1"/>
  <c r="DH1769" i="7"/>
  <c r="BD1769" i="7" s="1"/>
  <c r="CA1769" i="7"/>
  <c r="DF1769" i="7"/>
  <c r="BB1769" i="7" s="1"/>
  <c r="CF1769" i="7"/>
  <c r="AB1769" i="7" s="1"/>
  <c r="DE1769" i="7"/>
  <c r="BA1769" i="7" s="1"/>
  <c r="DG1769" i="7"/>
  <c r="BC1769" i="7" s="1"/>
  <c r="DD1769" i="7"/>
  <c r="AZ1769" i="7" s="1"/>
  <c r="BX1769" i="7"/>
  <c r="CL1769" i="7" s="1"/>
  <c r="AH1769" i="7" s="1"/>
  <c r="CC1769" i="7"/>
  <c r="D1769" i="7"/>
  <c r="DH1626" i="7"/>
  <c r="BD1626" i="7" s="1"/>
  <c r="CG1728" i="7"/>
  <c r="AC1728" i="7" s="1"/>
  <c r="CZ1780" i="7"/>
  <c r="AV1780" i="7" s="1"/>
  <c r="CB1438" i="7"/>
  <c r="X1438" i="7" s="1"/>
  <c r="W1438" i="7"/>
  <c r="BX1456" i="7"/>
  <c r="CC1470" i="7"/>
  <c r="AF1498" i="7"/>
  <c r="CA1445" i="7"/>
  <c r="CC1514" i="7"/>
  <c r="BX1474" i="7"/>
  <c r="DC1489" i="7"/>
  <c r="AY1489" i="7" s="1"/>
  <c r="E1489" i="7"/>
  <c r="Y1304" i="7"/>
  <c r="CD1304" i="7"/>
  <c r="Z1304" i="7" s="1"/>
  <c r="BT1344" i="7"/>
  <c r="D1344" i="7"/>
  <c r="CF1344" i="7"/>
  <c r="AB1344" i="7" s="1"/>
  <c r="T1296" i="7"/>
  <c r="BZ1296" i="7"/>
  <c r="V1296" i="7" s="1"/>
  <c r="CF1296" i="7"/>
  <c r="AB1296" i="7" s="1"/>
  <c r="BR1346" i="7"/>
  <c r="N1346" i="7" s="1"/>
  <c r="L1346" i="7"/>
  <c r="CD1232" i="7"/>
  <c r="Z1232" i="7" s="1"/>
  <c r="Y1232" i="7"/>
  <c r="CD1148" i="7"/>
  <c r="Z1148" i="7" s="1"/>
  <c r="Y1148" i="7"/>
  <c r="CG783" i="7"/>
  <c r="AC783" i="7" s="1"/>
  <c r="CF783" i="7"/>
  <c r="AB783" i="7" s="1"/>
  <c r="T783" i="7"/>
  <c r="BZ783" i="7"/>
  <c r="V783" i="7" s="1"/>
  <c r="CE783" i="7"/>
  <c r="AA783" i="7" s="1"/>
  <c r="CC1371" i="7"/>
  <c r="BX1371" i="7"/>
  <c r="E1371" i="7"/>
  <c r="BU1371" i="7"/>
  <c r="Q1371" i="7" s="1"/>
  <c r="DC1263" i="7"/>
  <c r="AY1263" i="7" s="1"/>
  <c r="F1263" i="7"/>
  <c r="CZ1263" i="7"/>
  <c r="AV1263" i="7" s="1"/>
  <c r="BX1263" i="7"/>
  <c r="CB1263" i="7"/>
  <c r="X1263" i="7" s="1"/>
  <c r="DF1263" i="7"/>
  <c r="BB1263" i="7" s="1"/>
  <c r="CA1263" i="7"/>
  <c r="DE1263" i="7"/>
  <c r="BA1263" i="7" s="1"/>
  <c r="DD1263" i="7"/>
  <c r="AZ1263" i="7" s="1"/>
  <c r="CC1263" i="7"/>
  <c r="BZ1184" i="7"/>
  <c r="V1184" i="7" s="1"/>
  <c r="CF1184" i="7"/>
  <c r="AB1184" i="7" s="1"/>
  <c r="T1184" i="7"/>
  <c r="CF1021" i="7"/>
  <c r="AB1021" i="7" s="1"/>
  <c r="T1021" i="7"/>
  <c r="BZ1021" i="7"/>
  <c r="V1021" i="7" s="1"/>
  <c r="W1218" i="7"/>
  <c r="CE1218" i="7"/>
  <c r="AA1218" i="7" s="1"/>
  <c r="Y1152" i="7"/>
  <c r="CD1152" i="7"/>
  <c r="Z1152" i="7" s="1"/>
  <c r="W1026" i="7"/>
  <c r="W837" i="7"/>
  <c r="CE837" i="7"/>
  <c r="AA837" i="7" s="1"/>
  <c r="BZ785" i="7"/>
  <c r="V785" i="7" s="1"/>
  <c r="Y727" i="7"/>
  <c r="CD727" i="7"/>
  <c r="Z727" i="7" s="1"/>
  <c r="CG847" i="7"/>
  <c r="AC847" i="7" s="1"/>
  <c r="CF847" i="7"/>
  <c r="AB847" i="7" s="1"/>
  <c r="T847" i="7"/>
  <c r="BZ847" i="7"/>
  <c r="V847" i="7" s="1"/>
  <c r="CD803" i="7"/>
  <c r="Z803" i="7" s="1"/>
  <c r="Y803" i="7"/>
  <c r="CE715" i="7"/>
  <c r="AA715" i="7" s="1"/>
  <c r="W715" i="7"/>
  <c r="CG819" i="7"/>
  <c r="AC819" i="7" s="1"/>
  <c r="T819" i="7"/>
  <c r="T1090" i="7"/>
  <c r="BZ1090" i="7"/>
  <c r="V1090" i="7" s="1"/>
  <c r="CF1090" i="7"/>
  <c r="AB1090" i="7" s="1"/>
  <c r="AD838" i="7"/>
  <c r="AF794" i="7"/>
  <c r="CF893" i="7"/>
  <c r="AB893" i="7" s="1"/>
  <c r="T893" i="7"/>
  <c r="BZ893" i="7"/>
  <c r="V893" i="7" s="1"/>
  <c r="AF834" i="7"/>
  <c r="CD714" i="7"/>
  <c r="Z714" i="7" s="1"/>
  <c r="Y714" i="7"/>
  <c r="CD692" i="7"/>
  <c r="Z692" i="7" s="1"/>
  <c r="Y692" i="7"/>
  <c r="Y1114" i="7"/>
  <c r="CD1114" i="7"/>
  <c r="Z1114" i="7" s="1"/>
  <c r="Y842" i="7"/>
  <c r="CG773" i="7"/>
  <c r="AC773" i="7" s="1"/>
  <c r="CF773" i="7"/>
  <c r="AB773" i="7" s="1"/>
  <c r="T773" i="7"/>
  <c r="BZ773" i="7"/>
  <c r="V773" i="7" s="1"/>
  <c r="CD602" i="7"/>
  <c r="Z602" i="7" s="1"/>
  <c r="Y602" i="7"/>
  <c r="CD578" i="7"/>
  <c r="Z578" i="7" s="1"/>
  <c r="Y578" i="7"/>
  <c r="CD554" i="7"/>
  <c r="Z554" i="7" s="1"/>
  <c r="Y554" i="7"/>
  <c r="W913" i="7"/>
  <c r="CE913" i="7"/>
  <c r="AA913" i="7" s="1"/>
  <c r="AD745" i="7"/>
  <c r="CL745" i="7"/>
  <c r="AH745" i="7" s="1"/>
  <c r="CD665" i="7"/>
  <c r="Z665" i="7" s="1"/>
  <c r="Y665" i="7"/>
  <c r="CD651" i="7"/>
  <c r="Z651" i="7" s="1"/>
  <c r="Y651" i="7"/>
  <c r="CD637" i="7"/>
  <c r="Z637" i="7" s="1"/>
  <c r="Y637" i="7"/>
  <c r="CE636" i="7"/>
  <c r="AA636" i="7" s="1"/>
  <c r="W636" i="7"/>
  <c r="Y922" i="7"/>
  <c r="CD922" i="7"/>
  <c r="Z922" i="7" s="1"/>
  <c r="AD727" i="7"/>
  <c r="CL727" i="7"/>
  <c r="AH727" i="7" s="1"/>
  <c r="W602" i="7"/>
  <c r="CE602" i="7"/>
  <c r="AA602" i="7" s="1"/>
  <c r="CE669" i="7"/>
  <c r="AA669" i="7" s="1"/>
  <c r="W669" i="7"/>
  <c r="CG628" i="7"/>
  <c r="AC628" i="7" s="1"/>
  <c r="T628" i="7"/>
  <c r="CF628" i="7"/>
  <c r="AB628" i="7" s="1"/>
  <c r="BZ628" i="7"/>
  <c r="V628" i="7" s="1"/>
  <c r="CE635" i="7"/>
  <c r="AA635" i="7" s="1"/>
  <c r="W635" i="7"/>
  <c r="W503" i="7"/>
  <c r="CE503" i="7"/>
  <c r="AA503" i="7" s="1"/>
  <c r="W487" i="7"/>
  <c r="CE487" i="7"/>
  <c r="AA487" i="7" s="1"/>
  <c r="W463" i="7"/>
  <c r="CE463" i="7"/>
  <c r="AA463" i="7" s="1"/>
  <c r="W447" i="7"/>
  <c r="CE447" i="7"/>
  <c r="AA447" i="7" s="1"/>
  <c r="BZ631" i="7"/>
  <c r="V631" i="7" s="1"/>
  <c r="CG631" i="7"/>
  <c r="AC631" i="7" s="1"/>
  <c r="T631" i="7"/>
  <c r="CF631" i="7"/>
  <c r="AB631" i="7" s="1"/>
  <c r="CL619" i="7"/>
  <c r="AH619" i="7" s="1"/>
  <c r="AD619" i="7"/>
  <c r="AD483" i="7"/>
  <c r="CL483" i="7"/>
  <c r="AH483" i="7" s="1"/>
  <c r="BZ505" i="7"/>
  <c r="V505" i="7" s="1"/>
  <c r="CG505" i="7"/>
  <c r="AC505" i="7" s="1"/>
  <c r="CF505" i="7"/>
  <c r="AB505" i="7" s="1"/>
  <c r="T505" i="7"/>
  <c r="BZ489" i="7"/>
  <c r="V489" i="7" s="1"/>
  <c r="CG489" i="7"/>
  <c r="AC489" i="7" s="1"/>
  <c r="CF489" i="7"/>
  <c r="AB489" i="7" s="1"/>
  <c r="T489" i="7"/>
  <c r="BZ477" i="7"/>
  <c r="V477" i="7" s="1"/>
  <c r="CG477" i="7"/>
  <c r="AC477" i="7" s="1"/>
  <c r="CF477" i="7"/>
  <c r="AB477" i="7" s="1"/>
  <c r="T477" i="7"/>
  <c r="BZ469" i="7"/>
  <c r="V469" i="7" s="1"/>
  <c r="CG469" i="7"/>
  <c r="AC469" i="7" s="1"/>
  <c r="CF469" i="7"/>
  <c r="AB469" i="7" s="1"/>
  <c r="T469" i="7"/>
  <c r="BZ457" i="7"/>
  <c r="V457" i="7" s="1"/>
  <c r="CG457" i="7"/>
  <c r="AC457" i="7" s="1"/>
  <c r="CF457" i="7"/>
  <c r="AB457" i="7" s="1"/>
  <c r="T457" i="7"/>
  <c r="BZ449" i="7"/>
  <c r="V449" i="7" s="1"/>
  <c r="CG449" i="7"/>
  <c r="AC449" i="7" s="1"/>
  <c r="CF449" i="7"/>
  <c r="AB449" i="7" s="1"/>
  <c r="T449" i="7"/>
  <c r="AF787" i="7"/>
  <c r="CK787" i="7"/>
  <c r="AG787" i="7" s="1"/>
  <c r="CL602" i="7"/>
  <c r="AH602" i="7" s="1"/>
  <c r="AD602" i="7"/>
  <c r="AF645" i="7"/>
  <c r="BZ625" i="7"/>
  <c r="V625" i="7" s="1"/>
  <c r="CG625" i="7"/>
  <c r="AC625" i="7" s="1"/>
  <c r="T625" i="7"/>
  <c r="CF625" i="7"/>
  <c r="AB625" i="7" s="1"/>
  <c r="CK597" i="7"/>
  <c r="AG597" i="7" s="1"/>
  <c r="AF597" i="7"/>
  <c r="CK557" i="7"/>
  <c r="AG557" i="7" s="1"/>
  <c r="AF557" i="7"/>
  <c r="CK522" i="7"/>
  <c r="AG522" i="7" s="1"/>
  <c r="AF522" i="7"/>
  <c r="T91" i="7"/>
  <c r="CF91" i="7"/>
  <c r="AB91" i="7" s="1"/>
  <c r="BZ91" i="7"/>
  <c r="V91" i="7" s="1"/>
  <c r="CK411" i="7"/>
  <c r="AG411" i="7" s="1"/>
  <c r="T684" i="7"/>
  <c r="CF684" i="7"/>
  <c r="AB684" i="7" s="1"/>
  <c r="BZ684" i="7"/>
  <c r="V684" i="7" s="1"/>
  <c r="CG684" i="7"/>
  <c r="AC684" i="7" s="1"/>
  <c r="W521" i="7"/>
  <c r="CE521" i="7"/>
  <c r="AA521" i="7" s="1"/>
  <c r="W360" i="7"/>
  <c r="CE360" i="7"/>
  <c r="AA360" i="7" s="1"/>
  <c r="W352" i="7"/>
  <c r="CE352" i="7"/>
  <c r="AA352" i="7" s="1"/>
  <c r="CD334" i="7"/>
  <c r="Z334" i="7" s="1"/>
  <c r="Y334" i="7"/>
  <c r="W307" i="7"/>
  <c r="CE307" i="7"/>
  <c r="AA307" i="7" s="1"/>
  <c r="W291" i="7"/>
  <c r="CE291" i="7"/>
  <c r="AA291" i="7" s="1"/>
  <c r="CD286" i="7"/>
  <c r="Z286" i="7" s="1"/>
  <c r="Y286" i="7"/>
  <c r="CE280" i="7"/>
  <c r="AA280" i="7" s="1"/>
  <c r="W272" i="7"/>
  <c r="CE272" i="7"/>
  <c r="AA272" i="7" s="1"/>
  <c r="BZ176" i="7"/>
  <c r="V176" i="7" s="1"/>
  <c r="CF176" i="7"/>
  <c r="AB176" i="7" s="1"/>
  <c r="T176" i="7"/>
  <c r="W184" i="7"/>
  <c r="CE184" i="7"/>
  <c r="AA184" i="7" s="1"/>
  <c r="BZ152" i="7"/>
  <c r="V152" i="7" s="1"/>
  <c r="CF152" i="7"/>
  <c r="AB152" i="7" s="1"/>
  <c r="T152" i="7"/>
  <c r="Y125" i="7"/>
  <c r="CD125" i="7"/>
  <c r="Z125" i="7" s="1"/>
  <c r="W93" i="7"/>
  <c r="CE93" i="7"/>
  <c r="AA93" i="7" s="1"/>
  <c r="CL217" i="7"/>
  <c r="AH217" i="7" s="1"/>
  <c r="AD217" i="7"/>
  <c r="W375" i="7"/>
  <c r="CE375" i="7"/>
  <c r="AA375" i="7" s="1"/>
  <c r="W257" i="7"/>
  <c r="W204" i="7"/>
  <c r="CE204" i="7"/>
  <c r="AA204" i="7" s="1"/>
  <c r="CE132" i="7"/>
  <c r="AA132" i="7" s="1"/>
  <c r="W132" i="7"/>
  <c r="BZ106" i="7"/>
  <c r="V106" i="7" s="1"/>
  <c r="T106" i="7"/>
  <c r="CF106" i="7"/>
  <c r="AB106" i="7" s="1"/>
  <c r="CF380" i="7"/>
  <c r="AB380" i="7" s="1"/>
  <c r="T380" i="7"/>
  <c r="BZ380" i="7"/>
  <c r="V380" i="7" s="1"/>
  <c r="CG380" i="7"/>
  <c r="AC380" i="7" s="1"/>
  <c r="CG261" i="7"/>
  <c r="AC261" i="7" s="1"/>
  <c r="T261" i="7"/>
  <c r="CF261" i="7"/>
  <c r="AB261" i="7" s="1"/>
  <c r="BZ261" i="7"/>
  <c r="V261" i="7" s="1"/>
  <c r="CG237" i="7"/>
  <c r="AC237" i="7" s="1"/>
  <c r="T237" i="7"/>
  <c r="CF237" i="7"/>
  <c r="AB237" i="7" s="1"/>
  <c r="BZ237" i="7"/>
  <c r="V237" i="7" s="1"/>
  <c r="CF206" i="7"/>
  <c r="AB206" i="7" s="1"/>
  <c r="T206" i="7"/>
  <c r="BZ206" i="7"/>
  <c r="V206" i="7" s="1"/>
  <c r="W180" i="7"/>
  <c r="CE180" i="7"/>
  <c r="AA180" i="7" s="1"/>
  <c r="W114" i="7"/>
  <c r="CE114" i="7"/>
  <c r="AA114" i="7" s="1"/>
  <c r="CD217" i="7"/>
  <c r="Z217" i="7" s="1"/>
  <c r="Y217" i="7"/>
  <c r="T269" i="7"/>
  <c r="CG269" i="7"/>
  <c r="AC269" i="7" s="1"/>
  <c r="CF269" i="7"/>
  <c r="AB269" i="7" s="1"/>
  <c r="BZ269" i="7"/>
  <c r="V269" i="7" s="1"/>
  <c r="CK361" i="7"/>
  <c r="AG361" i="7" s="1"/>
  <c r="AF361" i="7"/>
  <c r="CL264" i="7"/>
  <c r="AH264" i="7" s="1"/>
  <c r="AD264" i="7"/>
  <c r="CL359" i="7"/>
  <c r="AH359" i="7" s="1"/>
  <c r="AD359" i="7"/>
  <c r="CK287" i="7"/>
  <c r="AG287" i="7" s="1"/>
  <c r="AF287" i="7"/>
  <c r="AD348" i="7"/>
  <c r="CK300" i="7"/>
  <c r="AG300" i="7" s="1"/>
  <c r="AF300" i="7"/>
  <c r="CL372" i="7"/>
  <c r="AH372" i="7" s="1"/>
  <c r="AD372" i="7"/>
  <c r="CK363" i="7"/>
  <c r="AG363" i="7" s="1"/>
  <c r="AF363" i="7"/>
  <c r="CL347" i="7"/>
  <c r="AH347" i="7" s="1"/>
  <c r="AD347" i="7"/>
  <c r="T267" i="7"/>
  <c r="CG267" i="7"/>
  <c r="AC267" i="7" s="1"/>
  <c r="CF267" i="7"/>
  <c r="AB267" i="7" s="1"/>
  <c r="BZ267" i="7"/>
  <c r="V267" i="7" s="1"/>
  <c r="AF258" i="7"/>
  <c r="CK289" i="7"/>
  <c r="AG289" i="7" s="1"/>
  <c r="AF289" i="7"/>
  <c r="AF375" i="7"/>
  <c r="CK375" i="7"/>
  <c r="AG375" i="7" s="1"/>
  <c r="AD343" i="7"/>
  <c r="CK254" i="7"/>
  <c r="AG254" i="7" s="1"/>
  <c r="AF254" i="7"/>
  <c r="AE2403" i="7"/>
  <c r="CK2403" i="7"/>
  <c r="AG2403" i="7" s="1"/>
  <c r="AE2327" i="7"/>
  <c r="CK2327" i="7"/>
  <c r="AG2327" i="7" s="1"/>
  <c r="I2305" i="7"/>
  <c r="CJ2305" i="7"/>
  <c r="CG2282" i="7"/>
  <c r="AC2282" i="7" s="1"/>
  <c r="DC2280" i="7"/>
  <c r="AY2280" i="7" s="1"/>
  <c r="CH2316" i="7"/>
  <c r="BZ2265" i="7"/>
  <c r="V2265" i="7" s="1"/>
  <c r="T2265" i="7"/>
  <c r="DI2298" i="7"/>
  <c r="BE2298" i="7" s="1"/>
  <c r="D2298" i="7"/>
  <c r="DF2298" i="7"/>
  <c r="BB2298" i="7" s="1"/>
  <c r="DE2298" i="7"/>
  <c r="BA2298" i="7" s="1"/>
  <c r="DH2298" i="7"/>
  <c r="BD2298" i="7" s="1"/>
  <c r="DD2298" i="7"/>
  <c r="AZ2298" i="7" s="1"/>
  <c r="CC2298" i="7"/>
  <c r="DG2298" i="7"/>
  <c r="BC2298" i="7" s="1"/>
  <c r="CA2298" i="7"/>
  <c r="DH2263" i="7"/>
  <c r="BD2263" i="7" s="1"/>
  <c r="DD2263" i="7"/>
  <c r="AZ2263" i="7" s="1"/>
  <c r="DE2263" i="7"/>
  <c r="BA2263" i="7" s="1"/>
  <c r="BX2263" i="7"/>
  <c r="CF2263" i="7"/>
  <c r="AB2263" i="7" s="1"/>
  <c r="D2263" i="7"/>
  <c r="DI2263" i="7"/>
  <c r="BE2263" i="7" s="1"/>
  <c r="DG2263" i="7"/>
  <c r="BC2263" i="7" s="1"/>
  <c r="DF2263" i="7"/>
  <c r="BB2263" i="7" s="1"/>
  <c r="CC2254" i="7"/>
  <c r="CF2220" i="7"/>
  <c r="AB2220" i="7" s="1"/>
  <c r="BH2284" i="7"/>
  <c r="CH2284" i="7" s="1"/>
  <c r="DI2099" i="7"/>
  <c r="BE2099" i="7" s="1"/>
  <c r="CH2099" i="7"/>
  <c r="I2099" i="7"/>
  <c r="CJ2099" i="7"/>
  <c r="CC2099" i="7"/>
  <c r="CA2099" i="7"/>
  <c r="BX2099" i="7"/>
  <c r="DH2099" i="7"/>
  <c r="BD2099" i="7" s="1"/>
  <c r="DG2099" i="7"/>
  <c r="BC2099" i="7" s="1"/>
  <c r="DD2099" i="7"/>
  <c r="AZ2099" i="7" s="1"/>
  <c r="CZ2079" i="7"/>
  <c r="AV2079" i="7" s="1"/>
  <c r="CF2228" i="7"/>
  <c r="AB2228" i="7" s="1"/>
  <c r="E2132" i="7"/>
  <c r="DC2132" i="7"/>
  <c r="AY2132" i="7" s="1"/>
  <c r="CZ2132" i="7"/>
  <c r="AV2132" i="7" s="1"/>
  <c r="CJ2132" i="7"/>
  <c r="CH2132" i="7"/>
  <c r="DC2228" i="7"/>
  <c r="AY2228" i="7" s="1"/>
  <c r="CG2211" i="7"/>
  <c r="AC2211" i="7" s="1"/>
  <c r="CC2092" i="7"/>
  <c r="DF2220" i="7"/>
  <c r="BB2220" i="7" s="1"/>
  <c r="CC2182" i="7"/>
  <c r="DI2116" i="7"/>
  <c r="BE2116" i="7" s="1"/>
  <c r="D2116" i="7"/>
  <c r="DH2116" i="7"/>
  <c r="BD2116" i="7" s="1"/>
  <c r="DE2116" i="7"/>
  <c r="BA2116" i="7" s="1"/>
  <c r="DD2116" i="7"/>
  <c r="AZ2116" i="7" s="1"/>
  <c r="BX2116" i="7"/>
  <c r="DG2116" i="7"/>
  <c r="BC2116" i="7" s="1"/>
  <c r="DF2116" i="7"/>
  <c r="BB2116" i="7" s="1"/>
  <c r="CA2116" i="7"/>
  <c r="CE2296" i="7"/>
  <c r="AA2296" i="7" s="1"/>
  <c r="W2296" i="7"/>
  <c r="CB2296" i="7"/>
  <c r="DD2184" i="7"/>
  <c r="AZ2184" i="7" s="1"/>
  <c r="DG2184" i="7"/>
  <c r="BC2184" i="7" s="1"/>
  <c r="DF2184" i="7"/>
  <c r="BB2184" i="7" s="1"/>
  <c r="D2184" i="7"/>
  <c r="DI2184" i="7"/>
  <c r="BE2184" i="7" s="1"/>
  <c r="DH2184" i="7"/>
  <c r="BD2184" i="7" s="1"/>
  <c r="DE2184" i="7"/>
  <c r="BA2184" i="7" s="1"/>
  <c r="AD2150" i="7"/>
  <c r="CL2150" i="7"/>
  <c r="AH2150" i="7" s="1"/>
  <c r="T2262" i="7"/>
  <c r="BZ2262" i="7"/>
  <c r="V2262" i="7" s="1"/>
  <c r="DI2302" i="7"/>
  <c r="BE2302" i="7" s="1"/>
  <c r="D2302" i="7"/>
  <c r="DH2302" i="7"/>
  <c r="BD2302" i="7" s="1"/>
  <c r="DG2302" i="7"/>
  <c r="BC2302" i="7" s="1"/>
  <c r="DF2302" i="7"/>
  <c r="BB2302" i="7" s="1"/>
  <c r="DD2302" i="7"/>
  <c r="AZ2302" i="7" s="1"/>
  <c r="DE2302" i="7"/>
  <c r="BA2302" i="7" s="1"/>
  <c r="E2174" i="7"/>
  <c r="DC2174" i="7"/>
  <c r="AY2174" i="7" s="1"/>
  <c r="CZ2174" i="7"/>
  <c r="AV2174" i="7" s="1"/>
  <c r="CF2240" i="7"/>
  <c r="AB2240" i="7" s="1"/>
  <c r="DC2240" i="7"/>
  <c r="AY2240" i="7" s="1"/>
  <c r="DC2184" i="7"/>
  <c r="AY2184" i="7" s="1"/>
  <c r="W2170" i="7"/>
  <c r="CB2170" i="7"/>
  <c r="X2170" i="7" s="1"/>
  <c r="CJ2154" i="7"/>
  <c r="CJ2108" i="7"/>
  <c r="DC2107" i="7"/>
  <c r="AY2107" i="7" s="1"/>
  <c r="W2120" i="7"/>
  <c r="CB2120" i="7"/>
  <c r="X2120" i="7" s="1"/>
  <c r="DC2118" i="7"/>
  <c r="AY2118" i="7" s="1"/>
  <c r="CA2121" i="7"/>
  <c r="CC2154" i="7"/>
  <c r="BX2149" i="7"/>
  <c r="E2094" i="7"/>
  <c r="CJ2094" i="7"/>
  <c r="DC2094" i="7"/>
  <c r="AY2094" i="7" s="1"/>
  <c r="DI2032" i="7"/>
  <c r="BE2032" i="7" s="1"/>
  <c r="D2032" i="7"/>
  <c r="DH2032" i="7"/>
  <c r="BD2032" i="7" s="1"/>
  <c r="DD2032" i="7"/>
  <c r="AZ2032" i="7" s="1"/>
  <c r="DF2032" i="7"/>
  <c r="BB2032" i="7" s="1"/>
  <c r="DG2032" i="7"/>
  <c r="BC2032" i="7" s="1"/>
  <c r="DE2032" i="7"/>
  <c r="BA2032" i="7" s="1"/>
  <c r="CF2032" i="7"/>
  <c r="AB2032" i="7" s="1"/>
  <c r="BX2032" i="7"/>
  <c r="CF2022" i="7"/>
  <c r="AB2022" i="7" s="1"/>
  <c r="CJ2118" i="7"/>
  <c r="BH2078" i="7"/>
  <c r="E2078" i="7"/>
  <c r="Y2003" i="7"/>
  <c r="CA2090" i="7"/>
  <c r="CE2081" i="7"/>
  <c r="AA2081" i="7" s="1"/>
  <c r="DC1630" i="7"/>
  <c r="AY1630" i="7" s="1"/>
  <c r="E1630" i="7"/>
  <c r="CZ1630" i="7"/>
  <c r="AV1630" i="7" s="1"/>
  <c r="DF1630" i="7"/>
  <c r="BB1630" i="7" s="1"/>
  <c r="E1552" i="7"/>
  <c r="BH1552" i="7"/>
  <c r="CH1552" i="7" s="1"/>
  <c r="CG1552" i="7"/>
  <c r="AC1552" i="7" s="1"/>
  <c r="DF2076" i="7"/>
  <c r="BB2076" i="7" s="1"/>
  <c r="DE2076" i="7"/>
  <c r="BA2076" i="7" s="1"/>
  <c r="BX2076" i="7"/>
  <c r="CB1949" i="7"/>
  <c r="X1949" i="7" s="1"/>
  <c r="I1832" i="7"/>
  <c r="DH1832" i="7"/>
  <c r="BD1832" i="7" s="1"/>
  <c r="CC1832" i="7"/>
  <c r="CA1832" i="7"/>
  <c r="DI1832" i="7"/>
  <c r="BE1832" i="7" s="1"/>
  <c r="DC1665" i="7"/>
  <c r="AY1665" i="7" s="1"/>
  <c r="E1665" i="7"/>
  <c r="CZ1665" i="7"/>
  <c r="AV1665" i="7" s="1"/>
  <c r="DC2073" i="7"/>
  <c r="AY2073" i="7" s="1"/>
  <c r="E2073" i="7"/>
  <c r="CG2036" i="7"/>
  <c r="AC2036" i="7" s="1"/>
  <c r="DC1890" i="7"/>
  <c r="AY1890" i="7" s="1"/>
  <c r="E1890" i="7"/>
  <c r="CC1890" i="7"/>
  <c r="CA1890" i="7"/>
  <c r="DH1541" i="7"/>
  <c r="BD1541" i="7" s="1"/>
  <c r="DG1541" i="7"/>
  <c r="BC1541" i="7" s="1"/>
  <c r="DI1541" i="7"/>
  <c r="BE1541" i="7" s="1"/>
  <c r="DF1541" i="7"/>
  <c r="BB1541" i="7" s="1"/>
  <c r="D1541" i="7"/>
  <c r="CF1541" i="7"/>
  <c r="AB1541" i="7" s="1"/>
  <c r="DE1541" i="7"/>
  <c r="BA1541" i="7" s="1"/>
  <c r="BX1541" i="7"/>
  <c r="DD1541" i="7"/>
  <c r="AZ1541" i="7" s="1"/>
  <c r="DC1541" i="7"/>
  <c r="AY1541" i="7" s="1"/>
  <c r="CZ1541" i="7"/>
  <c r="AV1541" i="7" s="1"/>
  <c r="CA1541" i="7"/>
  <c r="W2023" i="7"/>
  <c r="CB2023" i="7"/>
  <c r="CC2014" i="7"/>
  <c r="W1899" i="7"/>
  <c r="CB1899" i="7"/>
  <c r="X1899" i="7" s="1"/>
  <c r="CA1841" i="7"/>
  <c r="CI1730" i="7"/>
  <c r="AE1730" i="7" s="1"/>
  <c r="AD1730" i="7"/>
  <c r="CL1730" i="7"/>
  <c r="AH1730" i="7" s="1"/>
  <c r="CH2080" i="7"/>
  <c r="CB1940" i="7"/>
  <c r="X1940" i="7" s="1"/>
  <c r="W1940" i="7"/>
  <c r="CE1940" i="7"/>
  <c r="AA1940" i="7" s="1"/>
  <c r="BZ1898" i="7"/>
  <c r="V1898" i="7" s="1"/>
  <c r="T1898" i="7"/>
  <c r="BZ1856" i="7"/>
  <c r="V1856" i="7" s="1"/>
  <c r="T1856" i="7"/>
  <c r="W1603" i="7"/>
  <c r="CJ2157" i="7"/>
  <c r="CG2029" i="7"/>
  <c r="AC2029" i="7" s="1"/>
  <c r="E2134" i="7"/>
  <c r="CL2003" i="7"/>
  <c r="AH2003" i="7" s="1"/>
  <c r="AD2003" i="7"/>
  <c r="CI2003" i="7"/>
  <c r="Y1960" i="7"/>
  <c r="DE1890" i="7"/>
  <c r="BA1890" i="7" s="1"/>
  <c r="DF2103" i="7"/>
  <c r="BB2103" i="7" s="1"/>
  <c r="DG1961" i="7"/>
  <c r="BC1961" i="7" s="1"/>
  <c r="DE1957" i="7"/>
  <c r="BA1957" i="7" s="1"/>
  <c r="BX1840" i="7"/>
  <c r="DC1814" i="7"/>
  <c r="AY1814" i="7" s="1"/>
  <c r="E1814" i="7"/>
  <c r="CZ1814" i="7"/>
  <c r="AV1814" i="7" s="1"/>
  <c r="DD1795" i="7"/>
  <c r="AZ1795" i="7" s="1"/>
  <c r="DI1873" i="7"/>
  <c r="BE1873" i="7" s="1"/>
  <c r="DE1873" i="7"/>
  <c r="BA1873" i="7" s="1"/>
  <c r="DD1873" i="7"/>
  <c r="AZ1873" i="7" s="1"/>
  <c r="D1873" i="7"/>
  <c r="DF1873" i="7"/>
  <c r="BB1873" i="7" s="1"/>
  <c r="DH1873" i="7"/>
  <c r="BD1873" i="7" s="1"/>
  <c r="DG1873" i="7"/>
  <c r="BC1873" i="7" s="1"/>
  <c r="BX1873" i="7"/>
  <c r="E1839" i="7"/>
  <c r="DC1839" i="7"/>
  <c r="AY1839" i="7" s="1"/>
  <c r="CZ1839" i="7"/>
  <c r="AV1839" i="7" s="1"/>
  <c r="Y1802" i="7"/>
  <c r="DC1724" i="7"/>
  <c r="AY1724" i="7" s="1"/>
  <c r="E1724" i="7"/>
  <c r="CH1724" i="7"/>
  <c r="DE1820" i="7"/>
  <c r="BA1820" i="7" s="1"/>
  <c r="DD1820" i="7"/>
  <c r="AZ1820" i="7" s="1"/>
  <c r="D1820" i="7"/>
  <c r="DG1820" i="7"/>
  <c r="BC1820" i="7" s="1"/>
  <c r="DF1820" i="7"/>
  <c r="BB1820" i="7" s="1"/>
  <c r="DI1820" i="7"/>
  <c r="BE1820" i="7" s="1"/>
  <c r="DH1820" i="7"/>
  <c r="BD1820" i="7" s="1"/>
  <c r="DE1834" i="7"/>
  <c r="BA1834" i="7" s="1"/>
  <c r="DD1834" i="7"/>
  <c r="AZ1834" i="7" s="1"/>
  <c r="DI1834" i="7"/>
  <c r="BE1834" i="7" s="1"/>
  <c r="DG1834" i="7"/>
  <c r="BC1834" i="7" s="1"/>
  <c r="DF1834" i="7"/>
  <c r="BB1834" i="7" s="1"/>
  <c r="DH1834" i="7"/>
  <c r="BD1834" i="7" s="1"/>
  <c r="D1834" i="7"/>
  <c r="CF1834" i="7"/>
  <c r="AB1834" i="7" s="1"/>
  <c r="BX1747" i="7"/>
  <c r="CL1747" i="7" s="1"/>
  <c r="AH1747" i="7" s="1"/>
  <c r="DI1816" i="7"/>
  <c r="BE1816" i="7" s="1"/>
  <c r="BX1790" i="7"/>
  <c r="BX1788" i="7"/>
  <c r="AF1706" i="7"/>
  <c r="CC1702" i="7"/>
  <c r="AF1593" i="7"/>
  <c r="CB1507" i="7"/>
  <c r="CC1488" i="7"/>
  <c r="CC1462" i="7"/>
  <c r="CC1545" i="7"/>
  <c r="I1515" i="7"/>
  <c r="DC1515" i="7"/>
  <c r="AY1515" i="7" s="1"/>
  <c r="BX1653" i="7"/>
  <c r="BZ1558" i="7"/>
  <c r="V1558" i="7" s="1"/>
  <c r="DD1630" i="7"/>
  <c r="AZ1630" i="7" s="1"/>
  <c r="DC1687" i="7"/>
  <c r="AY1687" i="7" s="1"/>
  <c r="CH1687" i="7"/>
  <c r="E1687" i="7"/>
  <c r="CJ1687" i="7"/>
  <c r="E1527" i="7"/>
  <c r="DE1606" i="7"/>
  <c r="BA1606" i="7" s="1"/>
  <c r="CB1641" i="7"/>
  <c r="X1641" i="7" s="1"/>
  <c r="DH1581" i="7"/>
  <c r="BD1581" i="7" s="1"/>
  <c r="DG1581" i="7"/>
  <c r="BC1581" i="7" s="1"/>
  <c r="DI1581" i="7"/>
  <c r="BE1581" i="7" s="1"/>
  <c r="DF1581" i="7"/>
  <c r="BB1581" i="7" s="1"/>
  <c r="D1581" i="7"/>
  <c r="DD1581" i="7"/>
  <c r="AZ1581" i="7" s="1"/>
  <c r="DE1581" i="7"/>
  <c r="BA1581" i="7" s="1"/>
  <c r="DF1652" i="7"/>
  <c r="BB1652" i="7" s="1"/>
  <c r="DE1652" i="7"/>
  <c r="BA1652" i="7" s="1"/>
  <c r="D1652" i="7"/>
  <c r="DI1652" i="7"/>
  <c r="BE1652" i="7" s="1"/>
  <c r="DH1652" i="7"/>
  <c r="BD1652" i="7" s="1"/>
  <c r="DG1652" i="7"/>
  <c r="BC1652" i="7" s="1"/>
  <c r="DD1652" i="7"/>
  <c r="AZ1652" i="7" s="1"/>
  <c r="Y1822" i="7"/>
  <c r="DC1626" i="7"/>
  <c r="AY1626" i="7" s="1"/>
  <c r="CF1519" i="7"/>
  <c r="AB1519" i="7" s="1"/>
  <c r="DC1468" i="7"/>
  <c r="AY1468" i="7" s="1"/>
  <c r="DD1680" i="7"/>
  <c r="AZ1680" i="7" s="1"/>
  <c r="DF1680" i="7"/>
  <c r="BB1680" i="7" s="1"/>
  <c r="DE1680" i="7"/>
  <c r="BA1680" i="7" s="1"/>
  <c r="DH1680" i="7"/>
  <c r="BD1680" i="7" s="1"/>
  <c r="DG1680" i="7"/>
  <c r="BC1680" i="7" s="1"/>
  <c r="D1680" i="7"/>
  <c r="DI1680" i="7"/>
  <c r="BE1680" i="7" s="1"/>
  <c r="DC1636" i="7"/>
  <c r="AY1636" i="7" s="1"/>
  <c r="E1636" i="7"/>
  <c r="DD1676" i="7"/>
  <c r="AZ1676" i="7" s="1"/>
  <c r="DH1676" i="7"/>
  <c r="BD1676" i="7" s="1"/>
  <c r="D1676" i="7"/>
  <c r="DG1676" i="7"/>
  <c r="BC1676" i="7" s="1"/>
  <c r="DF1676" i="7"/>
  <c r="BB1676" i="7" s="1"/>
  <c r="CC1676" i="7"/>
  <c r="DE1676" i="7"/>
  <c r="BA1676" i="7" s="1"/>
  <c r="DI1676" i="7"/>
  <c r="BE1676" i="7" s="1"/>
  <c r="CF1676" i="7"/>
  <c r="AB1676" i="7" s="1"/>
  <c r="DF1644" i="7"/>
  <c r="BB1644" i="7" s="1"/>
  <c r="CF1594" i="7"/>
  <c r="AB1594" i="7" s="1"/>
  <c r="CF1787" i="7"/>
  <c r="AB1787" i="7" s="1"/>
  <c r="CA1475" i="7"/>
  <c r="E1404" i="7"/>
  <c r="CG1404" i="7"/>
  <c r="AC1404" i="7" s="1"/>
  <c r="DC1445" i="7"/>
  <c r="AY1445" i="7" s="1"/>
  <c r="I1445" i="7"/>
  <c r="CG1511" i="7"/>
  <c r="AC1511" i="7" s="1"/>
  <c r="DH1481" i="7"/>
  <c r="BD1481" i="7" s="1"/>
  <c r="BZ1440" i="7"/>
  <c r="V1440" i="7" s="1"/>
  <c r="BZ1304" i="7"/>
  <c r="V1304" i="7" s="1"/>
  <c r="CF1304" i="7"/>
  <c r="AB1304" i="7" s="1"/>
  <c r="T1304" i="7"/>
  <c r="Y1325" i="7"/>
  <c r="AF1387" i="7"/>
  <c r="T1335" i="7"/>
  <c r="BZ1335" i="7"/>
  <c r="V1335" i="7" s="1"/>
  <c r="T1323" i="7"/>
  <c r="BZ1323" i="7"/>
  <c r="V1323" i="7" s="1"/>
  <c r="CG790" i="7"/>
  <c r="AC790" i="7" s="1"/>
  <c r="CF790" i="7"/>
  <c r="AB790" i="7" s="1"/>
  <c r="T790" i="7"/>
  <c r="BZ790" i="7"/>
  <c r="V790" i="7" s="1"/>
  <c r="DE1097" i="7"/>
  <c r="BA1097" i="7" s="1"/>
  <c r="CB1097" i="7"/>
  <c r="X1097" i="7" s="1"/>
  <c r="DD1097" i="7"/>
  <c r="AZ1097" i="7" s="1"/>
  <c r="CA1097" i="7"/>
  <c r="DC1097" i="7"/>
  <c r="AY1097" i="7" s="1"/>
  <c r="CZ1097" i="7"/>
  <c r="AV1097" i="7" s="1"/>
  <c r="BX1097" i="7"/>
  <c r="CC1097" i="7"/>
  <c r="F1097" i="7"/>
  <c r="DF1097" i="7"/>
  <c r="BB1097" i="7" s="1"/>
  <c r="BX725" i="7"/>
  <c r="CH725" i="7"/>
  <c r="CB725" i="7"/>
  <c r="X725" i="7" s="1"/>
  <c r="CA725" i="7"/>
  <c r="CJ725" i="7"/>
  <c r="CI725" i="7"/>
  <c r="AE725" i="7" s="1"/>
  <c r="D725" i="7"/>
  <c r="CC725" i="7"/>
  <c r="CE1222" i="7"/>
  <c r="AA1222" i="7" s="1"/>
  <c r="W1222" i="7"/>
  <c r="BZ1246" i="7"/>
  <c r="V1246" i="7" s="1"/>
  <c r="W1232" i="7"/>
  <c r="CE1232" i="7"/>
  <c r="AA1232" i="7" s="1"/>
  <c r="CD1108" i="7"/>
  <c r="Z1108" i="7" s="1"/>
  <c r="Y1108" i="7"/>
  <c r="CD1006" i="7"/>
  <c r="Z1006" i="7" s="1"/>
  <c r="Y1006" i="7"/>
  <c r="CD1046" i="7"/>
  <c r="Z1046" i="7" s="1"/>
  <c r="Y1046" i="7"/>
  <c r="DD1120" i="7"/>
  <c r="AZ1120" i="7" s="1"/>
  <c r="CA1120" i="7"/>
  <c r="DC1120" i="7"/>
  <c r="AY1120" i="7" s="1"/>
  <c r="F1120" i="7"/>
  <c r="CZ1120" i="7"/>
  <c r="AV1120" i="7" s="1"/>
  <c r="CB1120" i="7"/>
  <c r="X1120" i="7" s="1"/>
  <c r="BX1120" i="7"/>
  <c r="DF1120" i="7"/>
  <c r="BB1120" i="7" s="1"/>
  <c r="DE1120" i="7"/>
  <c r="BA1120" i="7" s="1"/>
  <c r="CC1120" i="7"/>
  <c r="W1088" i="7"/>
  <c r="CE1088" i="7"/>
  <c r="AA1088" i="7" s="1"/>
  <c r="CE1031" i="7"/>
  <c r="AA1031" i="7" s="1"/>
  <c r="W1031" i="7"/>
  <c r="BZ1152" i="7"/>
  <c r="V1152" i="7" s="1"/>
  <c r="CF1152" i="7"/>
  <c r="AB1152" i="7" s="1"/>
  <c r="T1152" i="7"/>
  <c r="CF1226" i="7"/>
  <c r="AB1226" i="7" s="1"/>
  <c r="T1226" i="7"/>
  <c r="BZ1226" i="7"/>
  <c r="V1226" i="7" s="1"/>
  <c r="CG856" i="7"/>
  <c r="AC856" i="7" s="1"/>
  <c r="CF856" i="7"/>
  <c r="AB856" i="7" s="1"/>
  <c r="T856" i="7"/>
  <c r="CE856" i="7"/>
  <c r="AA856" i="7" s="1"/>
  <c r="BZ856" i="7"/>
  <c r="V856" i="7" s="1"/>
  <c r="CD788" i="7"/>
  <c r="Z788" i="7" s="1"/>
  <c r="Y788" i="7"/>
  <c r="T1105" i="7"/>
  <c r="CF1105" i="7"/>
  <c r="AB1105" i="7" s="1"/>
  <c r="BZ1105" i="7"/>
  <c r="V1105" i="7" s="1"/>
  <c r="Y882" i="7"/>
  <c r="CD882" i="7"/>
  <c r="Z882" i="7" s="1"/>
  <c r="W844" i="7"/>
  <c r="CE844" i="7"/>
  <c r="AA844" i="7" s="1"/>
  <c r="CD817" i="7"/>
  <c r="Z817" i="7" s="1"/>
  <c r="Y817" i="7"/>
  <c r="AF836" i="7"/>
  <c r="CK836" i="7"/>
  <c r="AG836" i="7" s="1"/>
  <c r="W794" i="7"/>
  <c r="CE794" i="7"/>
  <c r="AA794" i="7" s="1"/>
  <c r="Y756" i="7"/>
  <c r="DD1056" i="7"/>
  <c r="AZ1056" i="7" s="1"/>
  <c r="CA1056" i="7"/>
  <c r="DC1056" i="7"/>
  <c r="AY1056" i="7" s="1"/>
  <c r="F1056" i="7"/>
  <c r="CB1056" i="7"/>
  <c r="X1056" i="7" s="1"/>
  <c r="BX1056" i="7"/>
  <c r="DF1056" i="7"/>
  <c r="BB1056" i="7" s="1"/>
  <c r="DE1056" i="7"/>
  <c r="BA1056" i="7" s="1"/>
  <c r="CZ1056" i="7"/>
  <c r="AV1056" i="7" s="1"/>
  <c r="CC1056" i="7"/>
  <c r="CL866" i="7"/>
  <c r="AH866" i="7" s="1"/>
  <c r="AD866" i="7"/>
  <c r="CD805" i="7"/>
  <c r="Z805" i="7" s="1"/>
  <c r="Y805" i="7"/>
  <c r="W1067" i="7"/>
  <c r="CE1067" i="7"/>
  <c r="AA1067" i="7" s="1"/>
  <c r="CE948" i="7"/>
  <c r="AA948" i="7" s="1"/>
  <c r="W948" i="7"/>
  <c r="CE695" i="7"/>
  <c r="AA695" i="7" s="1"/>
  <c r="W695" i="7"/>
  <c r="T654" i="7"/>
  <c r="CG654" i="7"/>
  <c r="AC654" i="7" s="1"/>
  <c r="CF654" i="7"/>
  <c r="AB654" i="7" s="1"/>
  <c r="BZ654" i="7"/>
  <c r="V654" i="7" s="1"/>
  <c r="CD561" i="7"/>
  <c r="Z561" i="7" s="1"/>
  <c r="Y561" i="7"/>
  <c r="CK674" i="7"/>
  <c r="AG674" i="7" s="1"/>
  <c r="AF674" i="7"/>
  <c r="CK666" i="7"/>
  <c r="AG666" i="7" s="1"/>
  <c r="AF666" i="7"/>
  <c r="CK660" i="7"/>
  <c r="AG660" i="7" s="1"/>
  <c r="AF660" i="7"/>
  <c r="CK654" i="7"/>
  <c r="AG654" i="7" s="1"/>
  <c r="AF654" i="7"/>
  <c r="CK646" i="7"/>
  <c r="AG646" i="7" s="1"/>
  <c r="AF646" i="7"/>
  <c r="T890" i="7"/>
  <c r="CF890" i="7"/>
  <c r="AB890" i="7" s="1"/>
  <c r="BZ890" i="7"/>
  <c r="V890" i="7" s="1"/>
  <c r="CE809" i="7"/>
  <c r="AA809" i="7" s="1"/>
  <c r="W809" i="7"/>
  <c r="T700" i="7"/>
  <c r="BZ700" i="7"/>
  <c r="V700" i="7" s="1"/>
  <c r="CG700" i="7"/>
  <c r="AC700" i="7" s="1"/>
  <c r="CF700" i="7"/>
  <c r="AB700" i="7" s="1"/>
  <c r="CL695" i="7"/>
  <c r="AH695" i="7" s="1"/>
  <c r="AD695" i="7"/>
  <c r="CG813" i="7"/>
  <c r="AC813" i="7" s="1"/>
  <c r="CF813" i="7"/>
  <c r="AB813" i="7" s="1"/>
  <c r="CD682" i="7"/>
  <c r="Z682" i="7" s="1"/>
  <c r="Y682" i="7"/>
  <c r="W593" i="7"/>
  <c r="CE593" i="7"/>
  <c r="AA593" i="7" s="1"/>
  <c r="W569" i="7"/>
  <c r="CE569" i="7"/>
  <c r="AA569" i="7" s="1"/>
  <c r="W553" i="7"/>
  <c r="CE553" i="7"/>
  <c r="AA553" i="7" s="1"/>
  <c r="CD677" i="7"/>
  <c r="Z677" i="7" s="1"/>
  <c r="Y677" i="7"/>
  <c r="CE652" i="7"/>
  <c r="AA652" i="7" s="1"/>
  <c r="W652" i="7"/>
  <c r="CD618" i="7"/>
  <c r="Z618" i="7" s="1"/>
  <c r="Y618" i="7"/>
  <c r="CL676" i="7"/>
  <c r="AH676" i="7" s="1"/>
  <c r="AD676" i="7"/>
  <c r="CG569" i="7"/>
  <c r="AC569" i="7" s="1"/>
  <c r="T569" i="7"/>
  <c r="BZ569" i="7"/>
  <c r="V569" i="7" s="1"/>
  <c r="CF569" i="7"/>
  <c r="AB569" i="7" s="1"/>
  <c r="CK558" i="7"/>
  <c r="AG558" i="7" s="1"/>
  <c r="AF558" i="7"/>
  <c r="CK587" i="7"/>
  <c r="AG587" i="7" s="1"/>
  <c r="AF587" i="7"/>
  <c r="AD482" i="7"/>
  <c r="AD458" i="7"/>
  <c r="CL458" i="7"/>
  <c r="AH458" i="7" s="1"/>
  <c r="T687" i="7"/>
  <c r="CG687" i="7"/>
  <c r="AC687" i="7" s="1"/>
  <c r="CF687" i="7"/>
  <c r="AB687" i="7" s="1"/>
  <c r="BZ687" i="7"/>
  <c r="V687" i="7" s="1"/>
  <c r="CE787" i="7"/>
  <c r="AA787" i="7" s="1"/>
  <c r="W787" i="7"/>
  <c r="CK598" i="7"/>
  <c r="AG598" i="7" s="1"/>
  <c r="AF598" i="7"/>
  <c r="CK567" i="7"/>
  <c r="AG567" i="7" s="1"/>
  <c r="AF567" i="7"/>
  <c r="Y680" i="7"/>
  <c r="CA732" i="7"/>
  <c r="CL629" i="7"/>
  <c r="AH629" i="7" s="1"/>
  <c r="AD629" i="7"/>
  <c r="Y542" i="7"/>
  <c r="CD542" i="7"/>
  <c r="Z542" i="7" s="1"/>
  <c r="Y526" i="7"/>
  <c r="CD526" i="7"/>
  <c r="Z526" i="7" s="1"/>
  <c r="W431" i="7"/>
  <c r="CE419" i="7"/>
  <c r="AA419" i="7" s="1"/>
  <c r="W419" i="7"/>
  <c r="CE407" i="7"/>
  <c r="AA407" i="7" s="1"/>
  <c r="W407" i="7"/>
  <c r="CE399" i="7"/>
  <c r="AA399" i="7" s="1"/>
  <c r="W399" i="7"/>
  <c r="CK544" i="7"/>
  <c r="AG544" i="7" s="1"/>
  <c r="AF544" i="7"/>
  <c r="CL560" i="7"/>
  <c r="AH560" i="7" s="1"/>
  <c r="AD560" i="7"/>
  <c r="BZ534" i="7"/>
  <c r="V534" i="7" s="1"/>
  <c r="T534" i="7"/>
  <c r="CG534" i="7"/>
  <c r="AC534" i="7" s="1"/>
  <c r="CF534" i="7"/>
  <c r="AB534" i="7" s="1"/>
  <c r="CD363" i="7"/>
  <c r="Z363" i="7" s="1"/>
  <c r="Y363" i="7"/>
  <c r="W341" i="7"/>
  <c r="CE341" i="7"/>
  <c r="AA341" i="7" s="1"/>
  <c r="W312" i="7"/>
  <c r="CE312" i="7"/>
  <c r="AA312" i="7" s="1"/>
  <c r="CD372" i="7"/>
  <c r="Z372" i="7" s="1"/>
  <c r="Y372" i="7"/>
  <c r="BZ98" i="7"/>
  <c r="V98" i="7" s="1"/>
  <c r="T98" i="7"/>
  <c r="CF98" i="7"/>
  <c r="AB98" i="7" s="1"/>
  <c r="W154" i="7"/>
  <c r="CE154" i="7"/>
  <c r="AA154" i="7" s="1"/>
  <c r="CD254" i="7"/>
  <c r="Z254" i="7" s="1"/>
  <c r="Y254" i="7"/>
  <c r="CD238" i="7"/>
  <c r="Z238" i="7" s="1"/>
  <c r="Y238" i="7"/>
  <c r="CK232" i="7"/>
  <c r="AG232" i="7" s="1"/>
  <c r="CE219" i="7"/>
  <c r="AA219" i="7" s="1"/>
  <c r="W219" i="7"/>
  <c r="W145" i="7"/>
  <c r="CE145" i="7"/>
  <c r="AA145" i="7" s="1"/>
  <c r="CK380" i="7"/>
  <c r="AG380" i="7" s="1"/>
  <c r="AF380" i="7"/>
  <c r="Y203" i="7"/>
  <c r="CD203" i="7"/>
  <c r="Z203" i="7" s="1"/>
  <c r="CD105" i="7"/>
  <c r="Z105" i="7" s="1"/>
  <c r="Y105" i="7"/>
  <c r="CF194" i="7"/>
  <c r="AB194" i="7" s="1"/>
  <c r="T194" i="7"/>
  <c r="BZ194" i="7"/>
  <c r="V194" i="7" s="1"/>
  <c r="CK349" i="7"/>
  <c r="AG349" i="7" s="1"/>
  <c r="AF349" i="7"/>
  <c r="CL269" i="7"/>
  <c r="AH269" i="7" s="1"/>
  <c r="AD269" i="7"/>
  <c r="BZ365" i="7"/>
  <c r="V365" i="7" s="1"/>
  <c r="T365" i="7"/>
  <c r="CF365" i="7"/>
  <c r="AB365" i="7" s="1"/>
  <c r="CG365" i="7"/>
  <c r="AC365" i="7" s="1"/>
  <c r="CL322" i="7"/>
  <c r="AH322" i="7" s="1"/>
  <c r="AD322" i="7"/>
  <c r="W250" i="7"/>
  <c r="CE250" i="7"/>
  <c r="AA250" i="7" s="1"/>
  <c r="T305" i="7"/>
  <c r="CG305" i="7"/>
  <c r="AC305" i="7" s="1"/>
  <c r="CF305" i="7"/>
  <c r="AB305" i="7" s="1"/>
  <c r="BZ305" i="7"/>
  <c r="V305" i="7" s="1"/>
  <c r="CL336" i="7"/>
  <c r="AH336" i="7" s="1"/>
  <c r="AD336" i="7"/>
  <c r="CL358" i="7"/>
  <c r="AH358" i="7" s="1"/>
  <c r="AD358" i="7"/>
  <c r="T332" i="7"/>
  <c r="CG332" i="7"/>
  <c r="AC332" i="7" s="1"/>
  <c r="CF332" i="7"/>
  <c r="AB332" i="7" s="1"/>
  <c r="BZ332" i="7"/>
  <c r="V332" i="7" s="1"/>
  <c r="W260" i="7"/>
  <c r="CE260" i="7"/>
  <c r="AA260" i="7" s="1"/>
  <c r="AF372" i="7"/>
  <c r="CK372" i="7"/>
  <c r="AG372" i="7" s="1"/>
  <c r="CL267" i="7"/>
  <c r="AH267" i="7" s="1"/>
  <c r="AD267" i="7"/>
  <c r="T290" i="7"/>
  <c r="CG290" i="7"/>
  <c r="AC290" i="7" s="1"/>
  <c r="CF290" i="7"/>
  <c r="AB290" i="7" s="1"/>
  <c r="BZ290" i="7"/>
  <c r="V290" i="7" s="1"/>
  <c r="T270" i="7"/>
  <c r="CG270" i="7"/>
  <c r="AC270" i="7" s="1"/>
  <c r="CF270" i="7"/>
  <c r="AB270" i="7" s="1"/>
  <c r="BZ270" i="7"/>
  <c r="V270" i="7" s="1"/>
  <c r="CD2462" i="7"/>
  <c r="Z2462" i="7" s="1"/>
  <c r="X2462" i="7"/>
  <c r="CD2383" i="7"/>
  <c r="Z2383" i="7" s="1"/>
  <c r="X2383" i="7"/>
  <c r="CK2376" i="7"/>
  <c r="AG2376" i="7" s="1"/>
  <c r="AE2376" i="7"/>
  <c r="CK2379" i="7"/>
  <c r="AG2379" i="7" s="1"/>
  <c r="CC2316" i="7"/>
  <c r="BH2290" i="7"/>
  <c r="CJ2290" i="7" s="1"/>
  <c r="CG2290" i="7"/>
  <c r="AC2290" i="7" s="1"/>
  <c r="E2290" i="7"/>
  <c r="CF2314" i="7"/>
  <c r="AB2314" i="7" s="1"/>
  <c r="CG2242" i="7"/>
  <c r="AC2242" i="7" s="1"/>
  <c r="AD2198" i="7"/>
  <c r="CI2198" i="7"/>
  <c r="AE2198" i="7" s="1"/>
  <c r="AF2102" i="7"/>
  <c r="CF2216" i="7"/>
  <c r="AB2216" i="7" s="1"/>
  <c r="E2092" i="7"/>
  <c r="DC2092" i="7"/>
  <c r="AY2092" i="7" s="1"/>
  <c r="CZ2092" i="7"/>
  <c r="AV2092" i="7" s="1"/>
  <c r="CJ2092" i="7"/>
  <c r="DC2028" i="7"/>
  <c r="AY2028" i="7" s="1"/>
  <c r="CZ2028" i="7"/>
  <c r="AV2028" i="7" s="1"/>
  <c r="CJ2028" i="7"/>
  <c r="E2028" i="7"/>
  <c r="DG2220" i="7"/>
  <c r="BC2220" i="7" s="1"/>
  <c r="DI2166" i="7"/>
  <c r="BE2166" i="7" s="1"/>
  <c r="D2166" i="7"/>
  <c r="DH2166" i="7"/>
  <c r="BD2166" i="7" s="1"/>
  <c r="DG2166" i="7"/>
  <c r="BC2166" i="7" s="1"/>
  <c r="DD2166" i="7"/>
  <c r="AZ2166" i="7" s="1"/>
  <c r="CA2166" i="7"/>
  <c r="DF2166" i="7"/>
  <c r="BB2166" i="7" s="1"/>
  <c r="DE2166" i="7"/>
  <c r="BA2166" i="7" s="1"/>
  <c r="BX2264" i="7"/>
  <c r="E2293" i="7"/>
  <c r="CC2236" i="7"/>
  <c r="BX2272" i="7"/>
  <c r="BX2246" i="7"/>
  <c r="DF2247" i="7"/>
  <c r="BB2247" i="7" s="1"/>
  <c r="DE2247" i="7"/>
  <c r="BA2247" i="7" s="1"/>
  <c r="DD2247" i="7"/>
  <c r="AZ2247" i="7" s="1"/>
  <c r="DG2247" i="7"/>
  <c r="BC2247" i="7" s="1"/>
  <c r="D2247" i="7"/>
  <c r="DI2247" i="7"/>
  <c r="BE2247" i="7" s="1"/>
  <c r="DH2247" i="7"/>
  <c r="BD2247" i="7" s="1"/>
  <c r="CF2247" i="7"/>
  <c r="AB2247" i="7" s="1"/>
  <c r="CJ2206" i="7"/>
  <c r="DC2272" i="7"/>
  <c r="AY2272" i="7" s="1"/>
  <c r="AF2160" i="7"/>
  <c r="DC2131" i="7"/>
  <c r="AY2131" i="7" s="1"/>
  <c r="CA2149" i="7"/>
  <c r="AF2083" i="7"/>
  <c r="DI2088" i="7"/>
  <c r="BE2088" i="7" s="1"/>
  <c r="D2088" i="7"/>
  <c r="DH2088" i="7"/>
  <c r="BD2088" i="7" s="1"/>
  <c r="DD2088" i="7"/>
  <c r="AZ2088" i="7" s="1"/>
  <c r="DE2088" i="7"/>
  <c r="BA2088" i="7" s="1"/>
  <c r="DG2088" i="7"/>
  <c r="BC2088" i="7" s="1"/>
  <c r="DF2088" i="7"/>
  <c r="BB2088" i="7" s="1"/>
  <c r="CF2088" i="7"/>
  <c r="AB2088" i="7" s="1"/>
  <c r="BZ2065" i="7"/>
  <c r="V2065" i="7" s="1"/>
  <c r="T2065" i="7"/>
  <c r="CJ2089" i="7"/>
  <c r="DC1997" i="7"/>
  <c r="AY1997" i="7" s="1"/>
  <c r="E1997" i="7"/>
  <c r="CZ1997" i="7"/>
  <c r="AV1997" i="7" s="1"/>
  <c r="AF2081" i="7"/>
  <c r="E1580" i="7"/>
  <c r="CG1580" i="7"/>
  <c r="AC1580" i="7" s="1"/>
  <c r="BH1580" i="7"/>
  <c r="CH1580" i="7" s="1"/>
  <c r="Y2127" i="7"/>
  <c r="BZ1810" i="7"/>
  <c r="V1810" i="7" s="1"/>
  <c r="T1810" i="7"/>
  <c r="BZ1944" i="7"/>
  <c r="V1944" i="7" s="1"/>
  <c r="T1944" i="7"/>
  <c r="BZ1880" i="7"/>
  <c r="V1880" i="7" s="1"/>
  <c r="T1880" i="7"/>
  <c r="DH1754" i="7"/>
  <c r="BD1754" i="7" s="1"/>
  <c r="DI1754" i="7"/>
  <c r="BE1754" i="7" s="1"/>
  <c r="DG1754" i="7"/>
  <c r="BC1754" i="7" s="1"/>
  <c r="DE1754" i="7"/>
  <c r="BA1754" i="7" s="1"/>
  <c r="DD1754" i="7"/>
  <c r="AZ1754" i="7" s="1"/>
  <c r="CF1754" i="7"/>
  <c r="AB1754" i="7" s="1"/>
  <c r="BX1754" i="7"/>
  <c r="D1754" i="7"/>
  <c r="DF1754" i="7"/>
  <c r="BB1754" i="7" s="1"/>
  <c r="AF1715" i="7"/>
  <c r="BX1676" i="7"/>
  <c r="CC1541" i="7"/>
  <c r="DF1976" i="7"/>
  <c r="BB1976" i="7" s="1"/>
  <c r="DD1976" i="7"/>
  <c r="AZ1976" i="7" s="1"/>
  <c r="D1976" i="7"/>
  <c r="DI1976" i="7"/>
  <c r="BE1976" i="7" s="1"/>
  <c r="DH1976" i="7"/>
  <c r="BD1976" i="7" s="1"/>
  <c r="DG1976" i="7"/>
  <c r="BC1976" i="7" s="1"/>
  <c r="DE1976" i="7"/>
  <c r="BA1976" i="7" s="1"/>
  <c r="CC1976" i="7"/>
  <c r="AF1703" i="7"/>
  <c r="I1603" i="7"/>
  <c r="CJ1603" i="7"/>
  <c r="CH1603" i="7"/>
  <c r="DD2059" i="7"/>
  <c r="AZ2059" i="7" s="1"/>
  <c r="CC2059" i="7"/>
  <c r="DH2059" i="7"/>
  <c r="BD2059" i="7" s="1"/>
  <c r="DI2059" i="7"/>
  <c r="BE2059" i="7" s="1"/>
  <c r="D2059" i="7"/>
  <c r="DG2059" i="7"/>
  <c r="BC2059" i="7" s="1"/>
  <c r="CA2059" i="7"/>
  <c r="DF2059" i="7"/>
  <c r="BB2059" i="7" s="1"/>
  <c r="DE2059" i="7"/>
  <c r="BA2059" i="7" s="1"/>
  <c r="BX2059" i="7"/>
  <c r="Y2102" i="7"/>
  <c r="DC1991" i="7"/>
  <c r="AY1991" i="7" s="1"/>
  <c r="E1991" i="7"/>
  <c r="CB1910" i="7"/>
  <c r="X1910" i="7" s="1"/>
  <c r="W1910" i="7"/>
  <c r="CE1910" i="7"/>
  <c r="AA1910" i="7" s="1"/>
  <c r="CC1966" i="7"/>
  <c r="DC1961" i="7"/>
  <c r="AY1961" i="7" s="1"/>
  <c r="DC1937" i="7"/>
  <c r="AY1937" i="7" s="1"/>
  <c r="CZ1915" i="7"/>
  <c r="AV1915" i="7" s="1"/>
  <c r="W1796" i="7"/>
  <c r="DI1931" i="7"/>
  <c r="BE1931" i="7" s="1"/>
  <c r="DE1931" i="7"/>
  <c r="BA1931" i="7" s="1"/>
  <c r="DD1931" i="7"/>
  <c r="AZ1931" i="7" s="1"/>
  <c r="DF1931" i="7"/>
  <c r="BB1931" i="7" s="1"/>
  <c r="BX1931" i="7"/>
  <c r="D1931" i="7"/>
  <c r="DH1931" i="7"/>
  <c r="BD1931" i="7" s="1"/>
  <c r="DG1931" i="7"/>
  <c r="BC1931" i="7" s="1"/>
  <c r="DC2014" i="7"/>
  <c r="AY2014" i="7" s="1"/>
  <c r="CF1929" i="7"/>
  <c r="AB1929" i="7" s="1"/>
  <c r="DG1902" i="7"/>
  <c r="BC1902" i="7" s="1"/>
  <c r="CC1907" i="7"/>
  <c r="DE1956" i="7"/>
  <c r="BA1956" i="7" s="1"/>
  <c r="DD1956" i="7"/>
  <c r="AZ1956" i="7" s="1"/>
  <c r="DI1956" i="7"/>
  <c r="BE1956" i="7" s="1"/>
  <c r="DH1956" i="7"/>
  <c r="BD1956" i="7" s="1"/>
  <c r="DF1956" i="7"/>
  <c r="BB1956" i="7" s="1"/>
  <c r="D1956" i="7"/>
  <c r="DG1956" i="7"/>
  <c r="BC1956" i="7" s="1"/>
  <c r="DE2090" i="7"/>
  <c r="BA2090" i="7" s="1"/>
  <c r="CC1863" i="7"/>
  <c r="DE1914" i="7"/>
  <c r="BA1914" i="7" s="1"/>
  <c r="CA1905" i="7"/>
  <c r="BZ1872" i="7"/>
  <c r="V1872" i="7" s="1"/>
  <c r="T1872" i="7"/>
  <c r="DC1958" i="7"/>
  <c r="AY1958" i="7" s="1"/>
  <c r="E1958" i="7"/>
  <c r="DH1801" i="7"/>
  <c r="BD1801" i="7" s="1"/>
  <c r="CZ1873" i="7"/>
  <c r="AV1873" i="7" s="1"/>
  <c r="CB1818" i="7"/>
  <c r="X1818" i="7" s="1"/>
  <c r="W1818" i="7"/>
  <c r="CF1871" i="7"/>
  <c r="AB1871" i="7" s="1"/>
  <c r="CF1797" i="7"/>
  <c r="AB1797" i="7" s="1"/>
  <c r="CG1747" i="7"/>
  <c r="AC1747" i="7" s="1"/>
  <c r="CH1727" i="7"/>
  <c r="CB1705" i="7"/>
  <c r="X1705" i="7" s="1"/>
  <c r="W1705" i="7"/>
  <c r="DG1811" i="7"/>
  <c r="BC1811" i="7" s="1"/>
  <c r="CD1753" i="7"/>
  <c r="Z1753" i="7" s="1"/>
  <c r="Y1753" i="7"/>
  <c r="I1750" i="7"/>
  <c r="CJ1750" i="7"/>
  <c r="CC1816" i="7"/>
  <c r="CI1598" i="7"/>
  <c r="CL1598" i="7"/>
  <c r="AH1598" i="7" s="1"/>
  <c r="AD1598" i="7"/>
  <c r="BX1539" i="7"/>
  <c r="CF1700" i="7"/>
  <c r="AB1700" i="7" s="1"/>
  <c r="DG1837" i="7"/>
  <c r="BC1837" i="7" s="1"/>
  <c r="DE1630" i="7"/>
  <c r="BA1630" i="7" s="1"/>
  <c r="CA1687" i="7"/>
  <c r="DI1622" i="7"/>
  <c r="BE1622" i="7" s="1"/>
  <c r="I1561" i="7"/>
  <c r="DC1561" i="7"/>
  <c r="AY1561" i="7" s="1"/>
  <c r="DC1628" i="7"/>
  <c r="AY1628" i="7" s="1"/>
  <c r="E1628" i="7"/>
  <c r="CF1547" i="7"/>
  <c r="AB1547" i="7" s="1"/>
  <c r="CF1772" i="7"/>
  <c r="AB1772" i="7" s="1"/>
  <c r="E1597" i="7"/>
  <c r="W1467" i="7"/>
  <c r="BZ1640" i="7"/>
  <c r="V1640" i="7" s="1"/>
  <c r="T1640" i="7"/>
  <c r="DD1626" i="7"/>
  <c r="AZ1626" i="7" s="1"/>
  <c r="CA1534" i="7"/>
  <c r="CA1594" i="7"/>
  <c r="AD1738" i="7"/>
  <c r="DF1571" i="7"/>
  <c r="BB1571" i="7" s="1"/>
  <c r="CA1441" i="7"/>
  <c r="CG1396" i="7"/>
  <c r="AC1396" i="7" s="1"/>
  <c r="E1396" i="7"/>
  <c r="CZ1516" i="7"/>
  <c r="AV1516" i="7" s="1"/>
  <c r="CZ1417" i="7"/>
  <c r="AV1417" i="7" s="1"/>
  <c r="CC1417" i="7"/>
  <c r="D1417" i="7"/>
  <c r="CF1417" i="7"/>
  <c r="AB1417" i="7" s="1"/>
  <c r="CJ1511" i="7"/>
  <c r="DH1483" i="7"/>
  <c r="BD1483" i="7" s="1"/>
  <c r="CF1445" i="7"/>
  <c r="AB1445" i="7" s="1"/>
  <c r="AF1381" i="7"/>
  <c r="DD1524" i="7"/>
  <c r="AZ1524" i="7" s="1"/>
  <c r="DH1524" i="7"/>
  <c r="BD1524" i="7" s="1"/>
  <c r="CF1496" i="7"/>
  <c r="AB1496" i="7" s="1"/>
  <c r="DH1477" i="7"/>
  <c r="BD1477" i="7" s="1"/>
  <c r="DG1477" i="7"/>
  <c r="BC1477" i="7" s="1"/>
  <c r="DE1477" i="7"/>
  <c r="BA1477" i="7" s="1"/>
  <c r="DD1477" i="7"/>
  <c r="AZ1477" i="7" s="1"/>
  <c r="CF1477" i="7"/>
  <c r="AB1477" i="7" s="1"/>
  <c r="D1477" i="7"/>
  <c r="DI1477" i="7"/>
  <c r="BE1477" i="7" s="1"/>
  <c r="DF1477" i="7"/>
  <c r="BB1477" i="7" s="1"/>
  <c r="DD1465" i="7"/>
  <c r="AZ1465" i="7" s="1"/>
  <c r="DF1434" i="7"/>
  <c r="BB1434" i="7" s="1"/>
  <c r="DE1434" i="7"/>
  <c r="BA1434" i="7" s="1"/>
  <c r="DI1434" i="7"/>
  <c r="BE1434" i="7" s="1"/>
  <c r="CZ1434" i="7"/>
  <c r="AV1434" i="7" s="1"/>
  <c r="D1434" i="7"/>
  <c r="DH1434" i="7"/>
  <c r="BD1434" i="7" s="1"/>
  <c r="DG1434" i="7"/>
  <c r="BC1434" i="7" s="1"/>
  <c r="DD1434" i="7"/>
  <c r="AZ1434" i="7" s="1"/>
  <c r="DI1547" i="7"/>
  <c r="BE1547" i="7" s="1"/>
  <c r="DC1496" i="7"/>
  <c r="AY1496" i="7" s="1"/>
  <c r="CC1473" i="7"/>
  <c r="CZ1403" i="7"/>
  <c r="AV1403" i="7" s="1"/>
  <c r="D1403" i="7"/>
  <c r="CC1403" i="7"/>
  <c r="CF1403" i="7"/>
  <c r="AB1403" i="7" s="1"/>
  <c r="DI1489" i="7"/>
  <c r="BE1489" i="7" s="1"/>
  <c r="D1489" i="7"/>
  <c r="DH1489" i="7"/>
  <c r="BD1489" i="7" s="1"/>
  <c r="DF1489" i="7"/>
  <c r="BB1489" i="7" s="1"/>
  <c r="DE1489" i="7"/>
  <c r="BA1489" i="7" s="1"/>
  <c r="DG1489" i="7"/>
  <c r="BC1489" i="7" s="1"/>
  <c r="DD1489" i="7"/>
  <c r="AZ1489" i="7" s="1"/>
  <c r="CA1489" i="7"/>
  <c r="CF1305" i="7"/>
  <c r="AB1305" i="7" s="1"/>
  <c r="T1305" i="7"/>
  <c r="BZ1305" i="7"/>
  <c r="V1305" i="7" s="1"/>
  <c r="CE1282" i="7"/>
  <c r="AA1282" i="7" s="1"/>
  <c r="W1282" i="7"/>
  <c r="Y1324" i="7"/>
  <c r="BZ1297" i="7"/>
  <c r="V1297" i="7" s="1"/>
  <c r="T1297" i="7"/>
  <c r="CF1297" i="7"/>
  <c r="AB1297" i="7" s="1"/>
  <c r="BT1359" i="7"/>
  <c r="D1359" i="7"/>
  <c r="CF1359" i="7"/>
  <c r="AB1359" i="7" s="1"/>
  <c r="CC1359" i="7"/>
  <c r="BT1351" i="7"/>
  <c r="D1351" i="7"/>
  <c r="CF1351" i="7"/>
  <c r="AB1351" i="7" s="1"/>
  <c r="CC1351" i="7"/>
  <c r="BT1339" i="7"/>
  <c r="D1339" i="7"/>
  <c r="CF1339" i="7"/>
  <c r="AB1339" i="7" s="1"/>
  <c r="CC1339" i="7"/>
  <c r="CJ1411" i="7"/>
  <c r="BX1378" i="7"/>
  <c r="CF1214" i="7"/>
  <c r="AB1214" i="7" s="1"/>
  <c r="T1214" i="7"/>
  <c r="BZ1214" i="7"/>
  <c r="V1214" i="7" s="1"/>
  <c r="AD782" i="7"/>
  <c r="CL782" i="7"/>
  <c r="AH782" i="7" s="1"/>
  <c r="Y1280" i="7"/>
  <c r="CD1280" i="7"/>
  <c r="Z1280" i="7" s="1"/>
  <c r="DF1156" i="7"/>
  <c r="BB1156" i="7" s="1"/>
  <c r="CA1156" i="7"/>
  <c r="DE1156" i="7"/>
  <c r="BA1156" i="7" s="1"/>
  <c r="DD1156" i="7"/>
  <c r="AZ1156" i="7" s="1"/>
  <c r="BX1156" i="7"/>
  <c r="CZ1156" i="7"/>
  <c r="AV1156" i="7" s="1"/>
  <c r="F1156" i="7"/>
  <c r="CC1156" i="7"/>
  <c r="CB1156" i="7"/>
  <c r="X1156" i="7" s="1"/>
  <c r="DC1156" i="7"/>
  <c r="AY1156" i="7" s="1"/>
  <c r="DF1186" i="7"/>
  <c r="BB1186" i="7" s="1"/>
  <c r="CC1186" i="7"/>
  <c r="DE1186" i="7"/>
  <c r="BA1186" i="7" s="1"/>
  <c r="CB1186" i="7"/>
  <c r="X1186" i="7" s="1"/>
  <c r="CZ1186" i="7"/>
  <c r="AV1186" i="7" s="1"/>
  <c r="F1186" i="7"/>
  <c r="CA1186" i="7"/>
  <c r="DD1186" i="7"/>
  <c r="AZ1186" i="7" s="1"/>
  <c r="BX1186" i="7"/>
  <c r="DC1186" i="7"/>
  <c r="AY1186" i="7" s="1"/>
  <c r="CE1087" i="7"/>
  <c r="AA1087" i="7" s="1"/>
  <c r="W1087" i="7"/>
  <c r="DC1047" i="7"/>
  <c r="AY1047" i="7" s="1"/>
  <c r="F1047" i="7"/>
  <c r="CZ1047" i="7"/>
  <c r="AV1047" i="7" s="1"/>
  <c r="BX1047" i="7"/>
  <c r="DD1047" i="7"/>
  <c r="AZ1047" i="7" s="1"/>
  <c r="DF1047" i="7"/>
  <c r="BB1047" i="7" s="1"/>
  <c r="DE1047" i="7"/>
  <c r="BA1047" i="7" s="1"/>
  <c r="CC1047" i="7"/>
  <c r="CB1047" i="7"/>
  <c r="X1047" i="7" s="1"/>
  <c r="CA1047" i="7"/>
  <c r="Y1113" i="7"/>
  <c r="W1066" i="7"/>
  <c r="CE1066" i="7"/>
  <c r="AA1066" i="7" s="1"/>
  <c r="DD904" i="7"/>
  <c r="AZ904" i="7" s="1"/>
  <c r="CA904" i="7"/>
  <c r="DC904" i="7"/>
  <c r="AY904" i="7" s="1"/>
  <c r="F904" i="7"/>
  <c r="CZ904" i="7"/>
  <c r="AV904" i="7" s="1"/>
  <c r="DF904" i="7"/>
  <c r="BB904" i="7" s="1"/>
  <c r="DE904" i="7"/>
  <c r="BA904" i="7" s="1"/>
  <c r="CC904" i="7"/>
  <c r="CB904" i="7"/>
  <c r="X904" i="7" s="1"/>
  <c r="BX904" i="7"/>
  <c r="CD797" i="7"/>
  <c r="Z797" i="7" s="1"/>
  <c r="Y797" i="7"/>
  <c r="W1105" i="7"/>
  <c r="CE1105" i="7"/>
  <c r="AA1105" i="7" s="1"/>
  <c r="W978" i="7"/>
  <c r="CE978" i="7"/>
  <c r="AA978" i="7" s="1"/>
  <c r="AF839" i="7"/>
  <c r="CK839" i="7"/>
  <c r="AG839" i="7" s="1"/>
  <c r="W825" i="7"/>
  <c r="CE825" i="7"/>
  <c r="AA825" i="7" s="1"/>
  <c r="CG803" i="7"/>
  <c r="AC803" i="7" s="1"/>
  <c r="CF803" i="7"/>
  <c r="AB803" i="7" s="1"/>
  <c r="T803" i="7"/>
  <c r="BZ803" i="7"/>
  <c r="V803" i="7" s="1"/>
  <c r="CG764" i="7"/>
  <c r="AC764" i="7" s="1"/>
  <c r="CF764" i="7"/>
  <c r="AB764" i="7" s="1"/>
  <c r="T764" i="7"/>
  <c r="BZ764" i="7"/>
  <c r="V764" i="7" s="1"/>
  <c r="DC1007" i="7"/>
  <c r="AY1007" i="7" s="1"/>
  <c r="F1007" i="7"/>
  <c r="CZ1007" i="7"/>
  <c r="AV1007" i="7" s="1"/>
  <c r="BX1007" i="7"/>
  <c r="CC1007" i="7"/>
  <c r="CB1007" i="7"/>
  <c r="X1007" i="7" s="1"/>
  <c r="CA1007" i="7"/>
  <c r="DF1007" i="7"/>
  <c r="BB1007" i="7" s="1"/>
  <c r="DE1007" i="7"/>
  <c r="BA1007" i="7" s="1"/>
  <c r="DD1007" i="7"/>
  <c r="AZ1007" i="7" s="1"/>
  <c r="CL840" i="7"/>
  <c r="AH840" i="7" s="1"/>
  <c r="CD804" i="7"/>
  <c r="Z804" i="7" s="1"/>
  <c r="Y804" i="7"/>
  <c r="CG741" i="7"/>
  <c r="AC741" i="7" s="1"/>
  <c r="CF741" i="7"/>
  <c r="AB741" i="7" s="1"/>
  <c r="T741" i="7"/>
  <c r="BZ741" i="7"/>
  <c r="V741" i="7" s="1"/>
  <c r="CE713" i="7"/>
  <c r="AA713" i="7" s="1"/>
  <c r="W713" i="7"/>
  <c r="BZ1024" i="7"/>
  <c r="V1024" i="7" s="1"/>
  <c r="CF1024" i="7"/>
  <c r="AB1024" i="7" s="1"/>
  <c r="T1024" i="7"/>
  <c r="W818" i="7"/>
  <c r="CE818" i="7"/>
  <c r="AA818" i="7" s="1"/>
  <c r="CG754" i="7"/>
  <c r="AC754" i="7" s="1"/>
  <c r="CF754" i="7"/>
  <c r="AB754" i="7" s="1"/>
  <c r="T754" i="7"/>
  <c r="BZ754" i="7"/>
  <c r="V754" i="7" s="1"/>
  <c r="CD737" i="7"/>
  <c r="Z737" i="7" s="1"/>
  <c r="Y737" i="7"/>
  <c r="CK714" i="7"/>
  <c r="AG714" i="7" s="1"/>
  <c r="AF714" i="7"/>
  <c r="CE1238" i="7"/>
  <c r="AA1238" i="7" s="1"/>
  <c r="W1238" i="7"/>
  <c r="CG800" i="7"/>
  <c r="AC800" i="7" s="1"/>
  <c r="CF800" i="7"/>
  <c r="AB800" i="7" s="1"/>
  <c r="T800" i="7"/>
  <c r="BZ800" i="7"/>
  <c r="V800" i="7" s="1"/>
  <c r="CE800" i="7"/>
  <c r="AA800" i="7" s="1"/>
  <c r="Y994" i="7"/>
  <c r="CD994" i="7"/>
  <c r="Z994" i="7" s="1"/>
  <c r="CF958" i="7"/>
  <c r="AB958" i="7" s="1"/>
  <c r="T958" i="7"/>
  <c r="BZ958" i="7"/>
  <c r="V958" i="7" s="1"/>
  <c r="CE958" i="7"/>
  <c r="AA958" i="7" s="1"/>
  <c r="CL845" i="7"/>
  <c r="AH845" i="7" s="1"/>
  <c r="AD845" i="7"/>
  <c r="AF771" i="7"/>
  <c r="CK771" i="7"/>
  <c r="AG771" i="7" s="1"/>
  <c r="CD717" i="7"/>
  <c r="Z717" i="7" s="1"/>
  <c r="Y717" i="7"/>
  <c r="CD698" i="7"/>
  <c r="Z698" i="7" s="1"/>
  <c r="Y698" i="7"/>
  <c r="CE711" i="7"/>
  <c r="AA711" i="7" s="1"/>
  <c r="W711" i="7"/>
  <c r="CL682" i="7"/>
  <c r="AH682" i="7" s="1"/>
  <c r="AD682" i="7"/>
  <c r="T653" i="7"/>
  <c r="CG653" i="7"/>
  <c r="AC653" i="7" s="1"/>
  <c r="CF653" i="7"/>
  <c r="AB653" i="7" s="1"/>
  <c r="BZ653" i="7"/>
  <c r="V653" i="7" s="1"/>
  <c r="CD600" i="7"/>
  <c r="Z600" i="7" s="1"/>
  <c r="Y600" i="7"/>
  <c r="CD576" i="7"/>
  <c r="Z576" i="7" s="1"/>
  <c r="Y576" i="7"/>
  <c r="CD875" i="7"/>
  <c r="Z875" i="7" s="1"/>
  <c r="Y875" i="7"/>
  <c r="CK745" i="7"/>
  <c r="AG745" i="7" s="1"/>
  <c r="AF745" i="7"/>
  <c r="AD735" i="7"/>
  <c r="CL735" i="7"/>
  <c r="AH735" i="7" s="1"/>
  <c r="CL709" i="7"/>
  <c r="AH709" i="7" s="1"/>
  <c r="AD709" i="7"/>
  <c r="T703" i="7"/>
  <c r="BZ703" i="7"/>
  <c r="V703" i="7" s="1"/>
  <c r="CG703" i="7"/>
  <c r="AC703" i="7" s="1"/>
  <c r="CF703" i="7"/>
  <c r="AB703" i="7" s="1"/>
  <c r="CL698" i="7"/>
  <c r="AH698" i="7" s="1"/>
  <c r="AD698" i="7"/>
  <c r="CD643" i="7"/>
  <c r="Z643" i="7" s="1"/>
  <c r="Y643" i="7"/>
  <c r="CD627" i="7"/>
  <c r="Z627" i="7" s="1"/>
  <c r="Y627" i="7"/>
  <c r="CD684" i="7"/>
  <c r="Z684" i="7" s="1"/>
  <c r="Y684" i="7"/>
  <c r="CL647" i="7"/>
  <c r="AH647" i="7" s="1"/>
  <c r="AD647" i="7"/>
  <c r="Y857" i="7"/>
  <c r="CD841" i="7"/>
  <c r="Z841" i="7" s="1"/>
  <c r="Y841" i="7"/>
  <c r="AF734" i="7"/>
  <c r="CK734" i="7"/>
  <c r="AG734" i="7" s="1"/>
  <c r="CE685" i="7"/>
  <c r="AA685" i="7" s="1"/>
  <c r="W685" i="7"/>
  <c r="W616" i="7"/>
  <c r="CE616" i="7"/>
  <c r="AA616" i="7" s="1"/>
  <c r="CK596" i="7"/>
  <c r="AG596" i="7" s="1"/>
  <c r="AF596" i="7"/>
  <c r="CK563" i="7"/>
  <c r="AG563" i="7" s="1"/>
  <c r="AF563" i="7"/>
  <c r="CK676" i="7"/>
  <c r="AG676" i="7" s="1"/>
  <c r="AF676" i="7"/>
  <c r="W502" i="7"/>
  <c r="CE502" i="7"/>
  <c r="AA502" i="7" s="1"/>
  <c r="W490" i="7"/>
  <c r="CE490" i="7"/>
  <c r="AA490" i="7" s="1"/>
  <c r="W478" i="7"/>
  <c r="CE478" i="7"/>
  <c r="AA478" i="7" s="1"/>
  <c r="W454" i="7"/>
  <c r="CE454" i="7"/>
  <c r="AA454" i="7" s="1"/>
  <c r="W442" i="7"/>
  <c r="CE442" i="7"/>
  <c r="AA442" i="7" s="1"/>
  <c r="CE741" i="7"/>
  <c r="AA741" i="7" s="1"/>
  <c r="BZ635" i="7"/>
  <c r="V635" i="7" s="1"/>
  <c r="CG635" i="7"/>
  <c r="AC635" i="7" s="1"/>
  <c r="T635" i="7"/>
  <c r="CF635" i="7"/>
  <c r="AB635" i="7" s="1"/>
  <c r="AD497" i="7"/>
  <c r="CL497" i="7"/>
  <c r="AH497" i="7" s="1"/>
  <c r="AD473" i="7"/>
  <c r="CL473" i="7"/>
  <c r="AH473" i="7" s="1"/>
  <c r="AD457" i="7"/>
  <c r="CL457" i="7"/>
  <c r="AH457" i="7" s="1"/>
  <c r="BZ500" i="7"/>
  <c r="V500" i="7" s="1"/>
  <c r="CG500" i="7"/>
  <c r="AC500" i="7" s="1"/>
  <c r="CF500" i="7"/>
  <c r="AB500" i="7" s="1"/>
  <c r="T500" i="7"/>
  <c r="BZ488" i="7"/>
  <c r="V488" i="7" s="1"/>
  <c r="CG488" i="7"/>
  <c r="AC488" i="7" s="1"/>
  <c r="CF488" i="7"/>
  <c r="AB488" i="7" s="1"/>
  <c r="T488" i="7"/>
  <c r="BZ476" i="7"/>
  <c r="V476" i="7" s="1"/>
  <c r="CG476" i="7"/>
  <c r="AC476" i="7" s="1"/>
  <c r="CF476" i="7"/>
  <c r="AB476" i="7" s="1"/>
  <c r="T476" i="7"/>
  <c r="BZ460" i="7"/>
  <c r="V460" i="7" s="1"/>
  <c r="CG460" i="7"/>
  <c r="AC460" i="7" s="1"/>
  <c r="CF460" i="7"/>
  <c r="AB460" i="7" s="1"/>
  <c r="T460" i="7"/>
  <c r="CG642" i="7"/>
  <c r="AC642" i="7" s="1"/>
  <c r="T642" i="7"/>
  <c r="CF642" i="7"/>
  <c r="AB642" i="7" s="1"/>
  <c r="BZ642" i="7"/>
  <c r="V642" i="7" s="1"/>
  <c r="CG618" i="7"/>
  <c r="AC618" i="7" s="1"/>
  <c r="T618" i="7"/>
  <c r="CF618" i="7"/>
  <c r="AB618" i="7" s="1"/>
  <c r="BZ618" i="7"/>
  <c r="V618" i="7" s="1"/>
  <c r="CK586" i="7"/>
  <c r="AG586" i="7" s="1"/>
  <c r="AF586" i="7"/>
  <c r="CK562" i="7"/>
  <c r="AG562" i="7" s="1"/>
  <c r="AF562" i="7"/>
  <c r="CK637" i="7"/>
  <c r="AG637" i="7" s="1"/>
  <c r="AF637" i="7"/>
  <c r="BZ617" i="7"/>
  <c r="V617" i="7" s="1"/>
  <c r="CG617" i="7"/>
  <c r="AC617" i="7" s="1"/>
  <c r="T617" i="7"/>
  <c r="CF617" i="7"/>
  <c r="AB617" i="7" s="1"/>
  <c r="CK605" i="7"/>
  <c r="AG605" i="7" s="1"/>
  <c r="AF605" i="7"/>
  <c r="CK573" i="7"/>
  <c r="AG573" i="7" s="1"/>
  <c r="AF573" i="7"/>
  <c r="Y512" i="7"/>
  <c r="AE391" i="7"/>
  <c r="CK391" i="7"/>
  <c r="AG391" i="7" s="1"/>
  <c r="BZ510" i="7"/>
  <c r="V510" i="7" s="1"/>
  <c r="T510" i="7"/>
  <c r="CG510" i="7"/>
  <c r="AC510" i="7" s="1"/>
  <c r="CF510" i="7"/>
  <c r="AB510" i="7" s="1"/>
  <c r="T147" i="7"/>
  <c r="CF147" i="7"/>
  <c r="AB147" i="7" s="1"/>
  <c r="BZ147" i="7"/>
  <c r="V147" i="7" s="1"/>
  <c r="CL534" i="7"/>
  <c r="AH534" i="7" s="1"/>
  <c r="AD534" i="7"/>
  <c r="W357" i="7"/>
  <c r="CE357" i="7"/>
  <c r="AA357" i="7" s="1"/>
  <c r="CD352" i="7"/>
  <c r="Z352" i="7" s="1"/>
  <c r="Y352" i="7"/>
  <c r="CD328" i="7"/>
  <c r="Z328" i="7" s="1"/>
  <c r="Y328" i="7"/>
  <c r="W317" i="7"/>
  <c r="CE317" i="7"/>
  <c r="AA317" i="7" s="1"/>
  <c r="W266" i="7"/>
  <c r="CE266" i="7"/>
  <c r="AA266" i="7" s="1"/>
  <c r="CE152" i="7"/>
  <c r="AA152" i="7" s="1"/>
  <c r="AF509" i="7"/>
  <c r="CK509" i="7"/>
  <c r="AG509" i="7" s="1"/>
  <c r="CD112" i="7"/>
  <c r="Z112" i="7" s="1"/>
  <c r="CD232" i="7"/>
  <c r="Z232" i="7" s="1"/>
  <c r="Y232" i="7"/>
  <c r="CD212" i="7"/>
  <c r="Z212" i="7" s="1"/>
  <c r="Y212" i="7"/>
  <c r="CD138" i="7"/>
  <c r="Z138" i="7" s="1"/>
  <c r="X138" i="7"/>
  <c r="W122" i="7"/>
  <c r="CE122" i="7"/>
  <c r="AA122" i="7" s="1"/>
  <c r="CE365" i="7"/>
  <c r="AA365" i="7" s="1"/>
  <c r="W365" i="7"/>
  <c r="CE247" i="7"/>
  <c r="AA247" i="7" s="1"/>
  <c r="W247" i="7"/>
  <c r="CL234" i="7"/>
  <c r="AH234" i="7" s="1"/>
  <c r="AD234" i="7"/>
  <c r="CE225" i="7"/>
  <c r="AA225" i="7" s="1"/>
  <c r="W225" i="7"/>
  <c r="CK394" i="7"/>
  <c r="AG394" i="7" s="1"/>
  <c r="CG251" i="7"/>
  <c r="AC251" i="7" s="1"/>
  <c r="T251" i="7"/>
  <c r="CF251" i="7"/>
  <c r="AB251" i="7" s="1"/>
  <c r="BZ251" i="7"/>
  <c r="V251" i="7" s="1"/>
  <c r="CF141" i="7"/>
  <c r="AB141" i="7" s="1"/>
  <c r="T141" i="7"/>
  <c r="BZ141" i="7"/>
  <c r="V141" i="7" s="1"/>
  <c r="CK257" i="7"/>
  <c r="AG257" i="7" s="1"/>
  <c r="CD132" i="7"/>
  <c r="Z132" i="7" s="1"/>
  <c r="CL357" i="7"/>
  <c r="AH357" i="7" s="1"/>
  <c r="AD357" i="7"/>
  <c r="T317" i="7"/>
  <c r="CG317" i="7"/>
  <c r="AC317" i="7" s="1"/>
  <c r="CF317" i="7"/>
  <c r="AB317" i="7" s="1"/>
  <c r="BZ317" i="7"/>
  <c r="V317" i="7" s="1"/>
  <c r="CK238" i="7"/>
  <c r="AG238" i="7" s="1"/>
  <c r="AF238" i="7"/>
  <c r="T307" i="7"/>
  <c r="CG307" i="7"/>
  <c r="AC307" i="7" s="1"/>
  <c r="CF307" i="7"/>
  <c r="AB307" i="7" s="1"/>
  <c r="BZ307" i="7"/>
  <c r="V307" i="7" s="1"/>
  <c r="CK282" i="7"/>
  <c r="AG282" i="7" s="1"/>
  <c r="AF282" i="7"/>
  <c r="CL353" i="7"/>
  <c r="AH353" i="7" s="1"/>
  <c r="AD353" i="7"/>
  <c r="CL305" i="7"/>
  <c r="AH305" i="7" s="1"/>
  <c r="AD305" i="7"/>
  <c r="T288" i="7"/>
  <c r="CG288" i="7"/>
  <c r="AC288" i="7" s="1"/>
  <c r="CF288" i="7"/>
  <c r="AB288" i="7" s="1"/>
  <c r="BZ288" i="7"/>
  <c r="V288" i="7" s="1"/>
  <c r="CK271" i="7"/>
  <c r="AG271" i="7" s="1"/>
  <c r="AF271" i="7"/>
  <c r="T292" i="7"/>
  <c r="CG292" i="7"/>
  <c r="AC292" i="7" s="1"/>
  <c r="CF292" i="7"/>
  <c r="AB292" i="7" s="1"/>
  <c r="BZ292" i="7"/>
  <c r="V292" i="7" s="1"/>
  <c r="CL268" i="7"/>
  <c r="AH268" i="7" s="1"/>
  <c r="AD268" i="7"/>
  <c r="T355" i="7"/>
  <c r="CG355" i="7"/>
  <c r="AC355" i="7" s="1"/>
  <c r="CF355" i="7"/>
  <c r="AB355" i="7" s="1"/>
  <c r="BZ355" i="7"/>
  <c r="V355" i="7" s="1"/>
  <c r="T346" i="7"/>
  <c r="CG346" i="7"/>
  <c r="AC346" i="7" s="1"/>
  <c r="CF346" i="7"/>
  <c r="AB346" i="7" s="1"/>
  <c r="BZ346" i="7"/>
  <c r="V346" i="7" s="1"/>
  <c r="CK274" i="7"/>
  <c r="AG274" i="7" s="1"/>
  <c r="AF274" i="7"/>
  <c r="CL374" i="7"/>
  <c r="AH374" i="7" s="1"/>
  <c r="AD374" i="7"/>
  <c r="CK273" i="7"/>
  <c r="AG273" i="7" s="1"/>
  <c r="AF273" i="7"/>
  <c r="CL320" i="7"/>
  <c r="AH320" i="7" s="1"/>
  <c r="AD320" i="7"/>
  <c r="CK262" i="7"/>
  <c r="AG262" i="7" s="1"/>
  <c r="AF262" i="7"/>
  <c r="CD2471" i="7"/>
  <c r="Z2471" i="7" s="1"/>
  <c r="X2471" i="7"/>
  <c r="CK2382" i="7"/>
  <c r="AG2382" i="7" s="1"/>
  <c r="AE2371" i="7"/>
  <c r="CK2371" i="7"/>
  <c r="AG2371" i="7" s="1"/>
  <c r="CD2327" i="7"/>
  <c r="Z2327" i="7" s="1"/>
  <c r="CD2325" i="7"/>
  <c r="Z2325" i="7" s="1"/>
  <c r="CI2268" i="7"/>
  <c r="AE2268" i="7" s="1"/>
  <c r="CH2314" i="7"/>
  <c r="E2213" i="7"/>
  <c r="BH2213" i="7"/>
  <c r="CZ2213" i="7" s="1"/>
  <c r="AV2213" i="7" s="1"/>
  <c r="CG2213" i="7"/>
  <c r="AC2213" i="7" s="1"/>
  <c r="DI2289" i="7"/>
  <c r="BE2289" i="7" s="1"/>
  <c r="DC2297" i="7"/>
  <c r="AY2297" i="7" s="1"/>
  <c r="E2297" i="7"/>
  <c r="CZ2297" i="7"/>
  <c r="AV2297" i="7" s="1"/>
  <c r="CD2253" i="7"/>
  <c r="Z2253" i="7" s="1"/>
  <c r="Y2253" i="7"/>
  <c r="BX2220" i="7"/>
  <c r="DF2187" i="7"/>
  <c r="BB2187" i="7" s="1"/>
  <c r="DE2187" i="7"/>
  <c r="BA2187" i="7" s="1"/>
  <c r="DD2187" i="7"/>
  <c r="AZ2187" i="7" s="1"/>
  <c r="DH2187" i="7"/>
  <c r="BD2187" i="7" s="1"/>
  <c r="BX2187" i="7"/>
  <c r="DG2187" i="7"/>
  <c r="BC2187" i="7" s="1"/>
  <c r="D2187" i="7"/>
  <c r="CC2187" i="7"/>
  <c r="CF2187" i="7"/>
  <c r="AB2187" i="7" s="1"/>
  <c r="DI2187" i="7"/>
  <c r="BE2187" i="7" s="1"/>
  <c r="I2059" i="7"/>
  <c r="CJ2059" i="7"/>
  <c r="BX2228" i="7"/>
  <c r="BZ2164" i="7"/>
  <c r="V2164" i="7" s="1"/>
  <c r="T2164" i="7"/>
  <c r="CG2277" i="7"/>
  <c r="AC2277" i="7" s="1"/>
  <c r="CZ2211" i="7"/>
  <c r="AV2211" i="7" s="1"/>
  <c r="E2052" i="7"/>
  <c r="DC2052" i="7"/>
  <c r="AY2052" i="7" s="1"/>
  <c r="CZ2052" i="7"/>
  <c r="AV2052" i="7" s="1"/>
  <c r="CJ2052" i="7"/>
  <c r="CH2052" i="7"/>
  <c r="CG2052" i="7"/>
  <c r="AC2052" i="7" s="1"/>
  <c r="CG2010" i="7"/>
  <c r="AC2010" i="7" s="1"/>
  <c r="CH2188" i="7"/>
  <c r="CJ2180" i="7"/>
  <c r="CJ2151" i="7"/>
  <c r="CJ2226" i="7"/>
  <c r="CC2145" i="7"/>
  <c r="DI2264" i="7"/>
  <c r="BE2264" i="7" s="1"/>
  <c r="CG2174" i="7"/>
  <c r="AC2174" i="7" s="1"/>
  <c r="CC2240" i="7"/>
  <c r="BX2240" i="7"/>
  <c r="CE2240" i="7" s="1"/>
  <c r="AA2240" i="7" s="1"/>
  <c r="DI2172" i="7"/>
  <c r="BE2172" i="7" s="1"/>
  <c r="DF2199" i="7"/>
  <c r="BB2199" i="7" s="1"/>
  <c r="CC2188" i="7"/>
  <c r="CJ2168" i="7"/>
  <c r="DE2204" i="7"/>
  <c r="BA2204" i="7" s="1"/>
  <c r="DI2120" i="7"/>
  <c r="BE2120" i="7" s="1"/>
  <c r="D2120" i="7"/>
  <c r="DH2120" i="7"/>
  <c r="BD2120" i="7" s="1"/>
  <c r="DE2120" i="7"/>
  <c r="BA2120" i="7" s="1"/>
  <c r="DD2120" i="7"/>
  <c r="AZ2120" i="7" s="1"/>
  <c r="DG2120" i="7"/>
  <c r="BC2120" i="7" s="1"/>
  <c r="DF2120" i="7"/>
  <c r="BB2120" i="7" s="1"/>
  <c r="DI2117" i="7"/>
  <c r="BE2117" i="7" s="1"/>
  <c r="DG2149" i="7"/>
  <c r="BC2149" i="7" s="1"/>
  <c r="DF2149" i="7"/>
  <c r="BB2149" i="7" s="1"/>
  <c r="DI2149" i="7"/>
  <c r="BE2149" i="7" s="1"/>
  <c r="DH2149" i="7"/>
  <c r="BD2149" i="7" s="1"/>
  <c r="DE2149" i="7"/>
  <c r="BA2149" i="7" s="1"/>
  <c r="DD2149" i="7"/>
  <c r="AZ2149" i="7" s="1"/>
  <c r="D2149" i="7"/>
  <c r="BH2122" i="7"/>
  <c r="DC2122" i="7" s="1"/>
  <c r="AY2122" i="7" s="1"/>
  <c r="CJ2095" i="7"/>
  <c r="DD2071" i="7"/>
  <c r="AZ2071" i="7" s="1"/>
  <c r="DE2042" i="7"/>
  <c r="BA2042" i="7" s="1"/>
  <c r="DD2042" i="7"/>
  <c r="AZ2042" i="7" s="1"/>
  <c r="DF2042" i="7"/>
  <c r="BB2042" i="7" s="1"/>
  <c r="CA2042" i="7"/>
  <c r="DI2042" i="7"/>
  <c r="BE2042" i="7" s="1"/>
  <c r="DH2042" i="7"/>
  <c r="BD2042" i="7" s="1"/>
  <c r="CF2042" i="7"/>
  <c r="AB2042" i="7" s="1"/>
  <c r="CC2042" i="7"/>
  <c r="D2042" i="7"/>
  <c r="DG2042" i="7"/>
  <c r="BC2042" i="7" s="1"/>
  <c r="CC2088" i="7"/>
  <c r="BX2063" i="7"/>
  <c r="CJ2039" i="7"/>
  <c r="Y2087" i="7"/>
  <c r="CE2019" i="7"/>
  <c r="AA2019" i="7" s="1"/>
  <c r="W2019" i="7"/>
  <c r="CB2019" i="7"/>
  <c r="E1576" i="7"/>
  <c r="BH1576" i="7"/>
  <c r="CG1576" i="7"/>
  <c r="AC1576" i="7" s="1"/>
  <c r="BZ2127" i="7"/>
  <c r="V2127" i="7" s="1"/>
  <c r="CG2076" i="7"/>
  <c r="AC2076" i="7" s="1"/>
  <c r="CZ1985" i="7"/>
  <c r="AV1985" i="7" s="1"/>
  <c r="CF1949" i="7"/>
  <c r="AB1949" i="7" s="1"/>
  <c r="DH1640" i="7"/>
  <c r="BD1640" i="7" s="1"/>
  <c r="CF1640" i="7"/>
  <c r="AB1640" i="7" s="1"/>
  <c r="I1640" i="7"/>
  <c r="AF1558" i="7"/>
  <c r="CH2073" i="7"/>
  <c r="DC1906" i="7"/>
  <c r="AY1906" i="7" s="1"/>
  <c r="E1906" i="7"/>
  <c r="CA1906" i="7"/>
  <c r="DG1906" i="7"/>
  <c r="BC1906" i="7" s="1"/>
  <c r="DH1859" i="7"/>
  <c r="BD1859" i="7" s="1"/>
  <c r="I1859" i="7"/>
  <c r="DC1859" i="7"/>
  <c r="AY1859" i="7" s="1"/>
  <c r="BX1755" i="7"/>
  <c r="DC1643" i="7"/>
  <c r="AY1643" i="7" s="1"/>
  <c r="E1643" i="7"/>
  <c r="CZ1643" i="7"/>
  <c r="AV1643" i="7" s="1"/>
  <c r="E1602" i="7"/>
  <c r="CJ1602" i="7"/>
  <c r="BH1602" i="7"/>
  <c r="E1570" i="7"/>
  <c r="BH1570" i="7"/>
  <c r="CZ1570" i="7" s="1"/>
  <c r="AV1570" i="7" s="1"/>
  <c r="E1521" i="7"/>
  <c r="BH1521" i="7"/>
  <c r="CG1521" i="7"/>
  <c r="AC1521" i="7" s="1"/>
  <c r="DF2005" i="7"/>
  <c r="BB2005" i="7" s="1"/>
  <c r="DE2005" i="7"/>
  <c r="BA2005" i="7" s="1"/>
  <c r="DI2005" i="7"/>
  <c r="BE2005" i="7" s="1"/>
  <c r="DH2005" i="7"/>
  <c r="BD2005" i="7" s="1"/>
  <c r="DG2005" i="7"/>
  <c r="BC2005" i="7" s="1"/>
  <c r="D2005" i="7"/>
  <c r="DD2005" i="7"/>
  <c r="AZ2005" i="7" s="1"/>
  <c r="CC2005" i="7"/>
  <c r="DC1982" i="7"/>
  <c r="AY1982" i="7" s="1"/>
  <c r="E1982" i="7"/>
  <c r="CF1976" i="7"/>
  <c r="AB1976" i="7" s="1"/>
  <c r="DG1832" i="7"/>
  <c r="BC1832" i="7" s="1"/>
  <c r="CE1703" i="7"/>
  <c r="AA1703" i="7" s="1"/>
  <c r="CB1703" i="7"/>
  <c r="X1703" i="7" s="1"/>
  <c r="W1703" i="7"/>
  <c r="E2057" i="7"/>
  <c r="DC2057" i="7"/>
  <c r="AY2057" i="7" s="1"/>
  <c r="Y1855" i="7"/>
  <c r="CC1719" i="7"/>
  <c r="BX1719" i="7"/>
  <c r="AD1669" i="7"/>
  <c r="CL1669" i="7"/>
  <c r="AH1669" i="7" s="1"/>
  <c r="CI1669" i="7"/>
  <c r="AE1669" i="7" s="1"/>
  <c r="CZ1655" i="7"/>
  <c r="AV1655" i="7" s="1"/>
  <c r="DF2009" i="7"/>
  <c r="BB2009" i="7" s="1"/>
  <c r="DE2009" i="7"/>
  <c r="BA2009" i="7" s="1"/>
  <c r="DD2009" i="7"/>
  <c r="AZ2009" i="7" s="1"/>
  <c r="DI2009" i="7"/>
  <c r="BE2009" i="7" s="1"/>
  <c r="DH2009" i="7"/>
  <c r="BD2009" i="7" s="1"/>
  <c r="DG2009" i="7"/>
  <c r="BC2009" i="7" s="1"/>
  <c r="D2009" i="7"/>
  <c r="DC2000" i="7"/>
  <c r="AY2000" i="7" s="1"/>
  <c r="CC1911" i="7"/>
  <c r="DC1832" i="7"/>
  <c r="AY1832" i="7" s="1"/>
  <c r="DD1961" i="7"/>
  <c r="AZ1961" i="7" s="1"/>
  <c r="DE1948" i="7"/>
  <c r="BA1948" i="7" s="1"/>
  <c r="DD1948" i="7"/>
  <c r="AZ1948" i="7" s="1"/>
  <c r="D1948" i="7"/>
  <c r="DI1948" i="7"/>
  <c r="BE1948" i="7" s="1"/>
  <c r="DH1948" i="7"/>
  <c r="BD1948" i="7" s="1"/>
  <c r="DG1948" i="7"/>
  <c r="BC1948" i="7" s="1"/>
  <c r="DF1948" i="7"/>
  <c r="BB1948" i="7" s="1"/>
  <c r="CC1988" i="7"/>
  <c r="DG1947" i="7"/>
  <c r="BC1947" i="7" s="1"/>
  <c r="CA1915" i="7"/>
  <c r="DH1902" i="7"/>
  <c r="BD1902" i="7" s="1"/>
  <c r="BX1946" i="7"/>
  <c r="BX1927" i="7"/>
  <c r="DC2085" i="7"/>
  <c r="AY2085" i="7" s="1"/>
  <c r="DE1934" i="7"/>
  <c r="BA1934" i="7" s="1"/>
  <c r="DD1934" i="7"/>
  <c r="AZ1934" i="7" s="1"/>
  <c r="DH1934" i="7"/>
  <c r="BD1934" i="7" s="1"/>
  <c r="DG1934" i="7"/>
  <c r="BC1934" i="7" s="1"/>
  <c r="DI1934" i="7"/>
  <c r="BE1934" i="7" s="1"/>
  <c r="DF1934" i="7"/>
  <c r="BB1934" i="7" s="1"/>
  <c r="D1934" i="7"/>
  <c r="CF1934" i="7"/>
  <c r="AB1934" i="7" s="1"/>
  <c r="CC1934" i="7"/>
  <c r="CF1913" i="7"/>
  <c r="AB1913" i="7" s="1"/>
  <c r="CF2090" i="7"/>
  <c r="AB2090" i="7" s="1"/>
  <c r="DC1904" i="7"/>
  <c r="AY1904" i="7" s="1"/>
  <c r="E1904" i="7"/>
  <c r="DI1863" i="7"/>
  <c r="BE1863" i="7" s="1"/>
  <c r="DE1863" i="7"/>
  <c r="BA1863" i="7" s="1"/>
  <c r="DD1863" i="7"/>
  <c r="AZ1863" i="7" s="1"/>
  <c r="D1863" i="7"/>
  <c r="DH1863" i="7"/>
  <c r="BD1863" i="7" s="1"/>
  <c r="DG1863" i="7"/>
  <c r="BC1863" i="7" s="1"/>
  <c r="DF1863" i="7"/>
  <c r="BB1863" i="7" s="1"/>
  <c r="BX1863" i="7"/>
  <c r="DI1831" i="7"/>
  <c r="BE1831" i="7" s="1"/>
  <c r="DE1831" i="7"/>
  <c r="BA1831" i="7" s="1"/>
  <c r="DD1831" i="7"/>
  <c r="AZ1831" i="7" s="1"/>
  <c r="D1831" i="7"/>
  <c r="DF1831" i="7"/>
  <c r="BB1831" i="7" s="1"/>
  <c r="DG1831" i="7"/>
  <c r="BC1831" i="7" s="1"/>
  <c r="DH1831" i="7"/>
  <c r="BD1831" i="7" s="1"/>
  <c r="BX1831" i="7"/>
  <c r="CC1831" i="7"/>
  <c r="CB1866" i="7"/>
  <c r="X1866" i="7" s="1"/>
  <c r="W1866" i="7"/>
  <c r="CC1958" i="7"/>
  <c r="CB1898" i="7"/>
  <c r="X1898" i="7" s="1"/>
  <c r="W1898" i="7"/>
  <c r="CE1898" i="7"/>
  <c r="AA1898" i="7" s="1"/>
  <c r="CA1873" i="7"/>
  <c r="DD1869" i="7"/>
  <c r="AZ1869" i="7" s="1"/>
  <c r="DI1857" i="7"/>
  <c r="BE1857" i="7" s="1"/>
  <c r="DE1857" i="7"/>
  <c r="BA1857" i="7" s="1"/>
  <c r="DD1857" i="7"/>
  <c r="AZ1857" i="7" s="1"/>
  <c r="D1857" i="7"/>
  <c r="DH1857" i="7"/>
  <c r="BD1857" i="7" s="1"/>
  <c r="DG1857" i="7"/>
  <c r="BC1857" i="7" s="1"/>
  <c r="DF1857" i="7"/>
  <c r="BB1857" i="7" s="1"/>
  <c r="CC1857" i="7"/>
  <c r="CC1845" i="7"/>
  <c r="DH1827" i="7"/>
  <c r="BD1827" i="7" s="1"/>
  <c r="CA1772" i="7"/>
  <c r="CA1884" i="7"/>
  <c r="CC1959" i="7"/>
  <c r="CB1786" i="7"/>
  <c r="X1786" i="7" s="1"/>
  <c r="W1786" i="7"/>
  <c r="CE1786" i="7"/>
  <c r="AA1786" i="7" s="1"/>
  <c r="BX1774" i="7"/>
  <c r="CF1783" i="7"/>
  <c r="AB1783" i="7" s="1"/>
  <c r="BX1724" i="7"/>
  <c r="Y1661" i="7"/>
  <c r="DC1820" i="7"/>
  <c r="AY1820" i="7" s="1"/>
  <c r="E1820" i="7"/>
  <c r="CJ1747" i="7"/>
  <c r="DE1830" i="7"/>
  <c r="BA1830" i="7" s="1"/>
  <c r="DD1830" i="7"/>
  <c r="AZ1830" i="7" s="1"/>
  <c r="D1830" i="7"/>
  <c r="DH1830" i="7"/>
  <c r="BD1830" i="7" s="1"/>
  <c r="DG1830" i="7"/>
  <c r="BC1830" i="7" s="1"/>
  <c r="DI1830" i="7"/>
  <c r="BE1830" i="7" s="1"/>
  <c r="DF1830" i="7"/>
  <c r="BB1830" i="7" s="1"/>
  <c r="DI1829" i="7"/>
  <c r="BE1829" i="7" s="1"/>
  <c r="CF1816" i="7"/>
  <c r="AB1816" i="7" s="1"/>
  <c r="BZ1803" i="7"/>
  <c r="V1803" i="7" s="1"/>
  <c r="T1803" i="7"/>
  <c r="CG1715" i="7"/>
  <c r="AC1715" i="7" s="1"/>
  <c r="CH1702" i="7"/>
  <c r="CC1698" i="7"/>
  <c r="DG1627" i="7"/>
  <c r="BC1627" i="7" s="1"/>
  <c r="CF1465" i="7"/>
  <c r="AB1465" i="7" s="1"/>
  <c r="CC1715" i="7"/>
  <c r="CH1700" i="7"/>
  <c r="CC1638" i="7"/>
  <c r="DC1673" i="7"/>
  <c r="AY1673" i="7" s="1"/>
  <c r="DI1630" i="7"/>
  <c r="BE1630" i="7" s="1"/>
  <c r="DD1599" i="7"/>
  <c r="AZ1599" i="7" s="1"/>
  <c r="DF1599" i="7"/>
  <c r="BB1599" i="7" s="1"/>
  <c r="D1599" i="7"/>
  <c r="DE1599" i="7"/>
  <c r="BA1599" i="7" s="1"/>
  <c r="DG1599" i="7"/>
  <c r="BC1599" i="7" s="1"/>
  <c r="DI1599" i="7"/>
  <c r="BE1599" i="7" s="1"/>
  <c r="DH1599" i="7"/>
  <c r="BD1599" i="7" s="1"/>
  <c r="CC1599" i="7"/>
  <c r="CC1559" i="7"/>
  <c r="BX1546" i="7"/>
  <c r="CE1546" i="7" s="1"/>
  <c r="AA1546" i="7" s="1"/>
  <c r="BH1577" i="7"/>
  <c r="CJ1577" i="7" s="1"/>
  <c r="DF1671" i="7"/>
  <c r="BB1671" i="7" s="1"/>
  <c r="DH1671" i="7"/>
  <c r="BD1671" i="7" s="1"/>
  <c r="D1671" i="7"/>
  <c r="DG1671" i="7"/>
  <c r="BC1671" i="7" s="1"/>
  <c r="DE1671" i="7"/>
  <c r="BA1671" i="7" s="1"/>
  <c r="DD1671" i="7"/>
  <c r="AZ1671" i="7" s="1"/>
  <c r="DI1671" i="7"/>
  <c r="BE1671" i="7" s="1"/>
  <c r="CA1671" i="7"/>
  <c r="DC1652" i="7"/>
  <c r="AY1652" i="7" s="1"/>
  <c r="E1652" i="7"/>
  <c r="E1525" i="7"/>
  <c r="CC1609" i="7"/>
  <c r="BX1504" i="7"/>
  <c r="CG1534" i="7"/>
  <c r="AC1534" i="7" s="1"/>
  <c r="DH1529" i="7"/>
  <c r="BD1529" i="7" s="1"/>
  <c r="DG1529" i="7"/>
  <c r="BC1529" i="7" s="1"/>
  <c r="D1529" i="7"/>
  <c r="DF1529" i="7"/>
  <c r="BB1529" i="7" s="1"/>
  <c r="DE1529" i="7"/>
  <c r="BA1529" i="7" s="1"/>
  <c r="DD1529" i="7"/>
  <c r="AZ1529" i="7" s="1"/>
  <c r="DI1529" i="7"/>
  <c r="BE1529" i="7" s="1"/>
  <c r="CF1529" i="7"/>
  <c r="AB1529" i="7" s="1"/>
  <c r="CJ1780" i="7"/>
  <c r="DG1467" i="7"/>
  <c r="BC1467" i="7" s="1"/>
  <c r="Y1461" i="7"/>
  <c r="CF1456" i="7"/>
  <c r="AB1456" i="7" s="1"/>
  <c r="CC1636" i="7"/>
  <c r="CJ1503" i="7"/>
  <c r="DG1472" i="7"/>
  <c r="BC1472" i="7" s="1"/>
  <c r="DF1472" i="7"/>
  <c r="BB1472" i="7" s="1"/>
  <c r="DI1472" i="7"/>
  <c r="BE1472" i="7" s="1"/>
  <c r="DH1472" i="7"/>
  <c r="BD1472" i="7" s="1"/>
  <c r="DE1472" i="7"/>
  <c r="BA1472" i="7" s="1"/>
  <c r="DD1472" i="7"/>
  <c r="AZ1472" i="7" s="1"/>
  <c r="D1472" i="7"/>
  <c r="CZ1414" i="7"/>
  <c r="AV1414" i="7" s="1"/>
  <c r="D1414" i="7"/>
  <c r="CF1414" i="7"/>
  <c r="AB1414" i="7" s="1"/>
  <c r="CC1414" i="7"/>
  <c r="CZ1381" i="7"/>
  <c r="AV1381" i="7" s="1"/>
  <c r="CF1381" i="7"/>
  <c r="AB1381" i="7" s="1"/>
  <c r="D1381" i="7"/>
  <c r="CC1381" i="7"/>
  <c r="BX1381" i="7"/>
  <c r="DC1477" i="7"/>
  <c r="AY1477" i="7" s="1"/>
  <c r="E1477" i="7"/>
  <c r="CF1466" i="7"/>
  <c r="AB1466" i="7" s="1"/>
  <c r="DI1465" i="7"/>
  <c r="BE1465" i="7" s="1"/>
  <c r="DI1473" i="7"/>
  <c r="BE1473" i="7" s="1"/>
  <c r="D1473" i="7"/>
  <c r="DF1473" i="7"/>
  <c r="BB1473" i="7" s="1"/>
  <c r="DE1473" i="7"/>
  <c r="BA1473" i="7" s="1"/>
  <c r="DD1473" i="7"/>
  <c r="AZ1473" i="7" s="1"/>
  <c r="DH1473" i="7"/>
  <c r="BD1473" i="7" s="1"/>
  <c r="DG1473" i="7"/>
  <c r="BC1473" i="7" s="1"/>
  <c r="CZ1401" i="7"/>
  <c r="AV1401" i="7" s="1"/>
  <c r="CC1401" i="7"/>
  <c r="D1401" i="7"/>
  <c r="CF1401" i="7"/>
  <c r="AB1401" i="7" s="1"/>
  <c r="CH1511" i="7"/>
  <c r="CZ1492" i="7"/>
  <c r="AV1492" i="7" s="1"/>
  <c r="DC1435" i="7"/>
  <c r="AY1435" i="7" s="1"/>
  <c r="AF1392" i="7"/>
  <c r="DD1491" i="7"/>
  <c r="AZ1491" i="7" s="1"/>
  <c r="BP1393" i="7"/>
  <c r="L1393" i="7" s="1"/>
  <c r="CJ1414" i="7"/>
  <c r="T1334" i="7"/>
  <c r="BZ1334" i="7"/>
  <c r="V1334" i="7" s="1"/>
  <c r="T1322" i="7"/>
  <c r="BZ1322" i="7"/>
  <c r="V1322" i="7" s="1"/>
  <c r="BZ1176" i="7"/>
  <c r="V1176" i="7" s="1"/>
  <c r="CF1176" i="7"/>
  <c r="AB1176" i="7" s="1"/>
  <c r="CF966" i="7"/>
  <c r="AB966" i="7" s="1"/>
  <c r="T966" i="7"/>
  <c r="BZ966" i="7"/>
  <c r="V966" i="7" s="1"/>
  <c r="CL758" i="7"/>
  <c r="AH758" i="7" s="1"/>
  <c r="AD758" i="7"/>
  <c r="BZ1346" i="7"/>
  <c r="V1346" i="7" s="1"/>
  <c r="T1346" i="7"/>
  <c r="BZ1258" i="7"/>
  <c r="V1258" i="7" s="1"/>
  <c r="CF1258" i="7"/>
  <c r="AB1258" i="7" s="1"/>
  <c r="T1258" i="7"/>
  <c r="DE1001" i="7"/>
  <c r="BA1001" i="7" s="1"/>
  <c r="CB1001" i="7"/>
  <c r="X1001" i="7" s="1"/>
  <c r="DD1001" i="7"/>
  <c r="AZ1001" i="7" s="1"/>
  <c r="CA1001" i="7"/>
  <c r="DC1001" i="7"/>
  <c r="AY1001" i="7" s="1"/>
  <c r="CZ1001" i="7"/>
  <c r="AV1001" i="7" s="1"/>
  <c r="BX1001" i="7"/>
  <c r="DF1001" i="7"/>
  <c r="BB1001" i="7" s="1"/>
  <c r="CC1001" i="7"/>
  <c r="F1001" i="7"/>
  <c r="CF886" i="7"/>
  <c r="AB886" i="7" s="1"/>
  <c r="T886" i="7"/>
  <c r="BZ886" i="7"/>
  <c r="V886" i="7" s="1"/>
  <c r="CG775" i="7"/>
  <c r="AC775" i="7" s="1"/>
  <c r="CF775" i="7"/>
  <c r="AB775" i="7" s="1"/>
  <c r="T775" i="7"/>
  <c r="CE775" i="7"/>
  <c r="AA775" i="7" s="1"/>
  <c r="BZ775" i="7"/>
  <c r="V775" i="7" s="1"/>
  <c r="DC1271" i="7"/>
  <c r="AY1271" i="7" s="1"/>
  <c r="F1271" i="7"/>
  <c r="CZ1271" i="7"/>
  <c r="AV1271" i="7" s="1"/>
  <c r="BX1271" i="7"/>
  <c r="DD1271" i="7"/>
  <c r="AZ1271" i="7" s="1"/>
  <c r="DF1271" i="7"/>
  <c r="BB1271" i="7" s="1"/>
  <c r="CA1271" i="7"/>
  <c r="DE1271" i="7"/>
  <c r="BA1271" i="7" s="1"/>
  <c r="CC1271" i="7"/>
  <c r="CB1271" i="7"/>
  <c r="X1271" i="7" s="1"/>
  <c r="BZ1031" i="7"/>
  <c r="V1031" i="7" s="1"/>
  <c r="T1031" i="7"/>
  <c r="CF1031" i="7"/>
  <c r="AB1031" i="7" s="1"/>
  <c r="DE1017" i="7"/>
  <c r="BA1017" i="7" s="1"/>
  <c r="CB1017" i="7"/>
  <c r="X1017" i="7" s="1"/>
  <c r="DD1017" i="7"/>
  <c r="AZ1017" i="7" s="1"/>
  <c r="CA1017" i="7"/>
  <c r="CC1017" i="7"/>
  <c r="F1017" i="7"/>
  <c r="DF1017" i="7"/>
  <c r="BB1017" i="7" s="1"/>
  <c r="CZ1017" i="7"/>
  <c r="AV1017" i="7" s="1"/>
  <c r="BX1017" i="7"/>
  <c r="DC1017" i="7"/>
  <c r="AY1017" i="7" s="1"/>
  <c r="T1068" i="7"/>
  <c r="CF1068" i="7"/>
  <c r="AB1068" i="7" s="1"/>
  <c r="BZ1068" i="7"/>
  <c r="V1068" i="7" s="1"/>
  <c r="CF1162" i="7"/>
  <c r="AB1162" i="7" s="1"/>
  <c r="T1162" i="7"/>
  <c r="BZ1162" i="7"/>
  <c r="V1162" i="7" s="1"/>
  <c r="BP1334" i="7"/>
  <c r="BZ1177" i="7"/>
  <c r="V1177" i="7" s="1"/>
  <c r="CF1177" i="7"/>
  <c r="AB1177" i="7" s="1"/>
  <c r="T1177" i="7"/>
  <c r="CD1075" i="7"/>
  <c r="Z1075" i="7" s="1"/>
  <c r="Y1075" i="7"/>
  <c r="CF1134" i="7"/>
  <c r="AB1134" i="7" s="1"/>
  <c r="T1134" i="7"/>
  <c r="BZ1134" i="7"/>
  <c r="V1134" i="7" s="1"/>
  <c r="W898" i="7"/>
  <c r="CE898" i="7"/>
  <c r="AA898" i="7" s="1"/>
  <c r="Y865" i="7"/>
  <c r="CD865" i="7"/>
  <c r="Z865" i="7" s="1"/>
  <c r="W819" i="7"/>
  <c r="Y1170" i="7"/>
  <c r="CD1170" i="7"/>
  <c r="Z1170" i="7" s="1"/>
  <c r="W1030" i="7"/>
  <c r="CE1030" i="7"/>
  <c r="AA1030" i="7" s="1"/>
  <c r="W852" i="7"/>
  <c r="CE852" i="7"/>
  <c r="AA852" i="7" s="1"/>
  <c r="DC1095" i="7"/>
  <c r="AY1095" i="7" s="1"/>
  <c r="F1095" i="7"/>
  <c r="CZ1095" i="7"/>
  <c r="AV1095" i="7" s="1"/>
  <c r="BX1095" i="7"/>
  <c r="CB1095" i="7"/>
  <c r="X1095" i="7" s="1"/>
  <c r="CA1095" i="7"/>
  <c r="DF1095" i="7"/>
  <c r="BB1095" i="7" s="1"/>
  <c r="DE1095" i="7"/>
  <c r="BA1095" i="7" s="1"/>
  <c r="DD1095" i="7"/>
  <c r="AZ1095" i="7" s="1"/>
  <c r="CC1095" i="7"/>
  <c r="CG854" i="7"/>
  <c r="AC854" i="7" s="1"/>
  <c r="CF854" i="7"/>
  <c r="AB854" i="7" s="1"/>
  <c r="T854" i="7"/>
  <c r="BZ854" i="7"/>
  <c r="V854" i="7" s="1"/>
  <c r="CE720" i="7"/>
  <c r="AA720" i="7" s="1"/>
  <c r="W720" i="7"/>
  <c r="Y755" i="7"/>
  <c r="CD755" i="7"/>
  <c r="Z755" i="7" s="1"/>
  <c r="CD1127" i="7"/>
  <c r="Z1127" i="7" s="1"/>
  <c r="AF852" i="7"/>
  <c r="CK852" i="7"/>
  <c r="AG852" i="7" s="1"/>
  <c r="AF821" i="7"/>
  <c r="AF795" i="7"/>
  <c r="CK795" i="7"/>
  <c r="AG795" i="7" s="1"/>
  <c r="DE945" i="7"/>
  <c r="BA945" i="7" s="1"/>
  <c r="CB945" i="7"/>
  <c r="X945" i="7" s="1"/>
  <c r="DD945" i="7"/>
  <c r="AZ945" i="7" s="1"/>
  <c r="CA945" i="7"/>
  <c r="CC945" i="7"/>
  <c r="BX945" i="7"/>
  <c r="F945" i="7"/>
  <c r="DF945" i="7"/>
  <c r="BB945" i="7" s="1"/>
  <c r="DC945" i="7"/>
  <c r="AY945" i="7" s="1"/>
  <c r="CZ945" i="7"/>
  <c r="AV945" i="7" s="1"/>
  <c r="CK797" i="7"/>
  <c r="AG797" i="7" s="1"/>
  <c r="AF797" i="7"/>
  <c r="CL781" i="7"/>
  <c r="AH781" i="7" s="1"/>
  <c r="AD781" i="7"/>
  <c r="CL720" i="7"/>
  <c r="AH720" i="7" s="1"/>
  <c r="AD720" i="7"/>
  <c r="CD705" i="7"/>
  <c r="Z705" i="7" s="1"/>
  <c r="Y705" i="7"/>
  <c r="CC1356" i="7"/>
  <c r="CK810" i="7"/>
  <c r="AG810" i="7" s="1"/>
  <c r="AF810" i="7"/>
  <c r="BZ984" i="7"/>
  <c r="V984" i="7" s="1"/>
  <c r="CF984" i="7"/>
  <c r="AB984" i="7" s="1"/>
  <c r="T984" i="7"/>
  <c r="BZ947" i="7"/>
  <c r="V947" i="7" s="1"/>
  <c r="T947" i="7"/>
  <c r="CF947" i="7"/>
  <c r="AB947" i="7" s="1"/>
  <c r="T690" i="7"/>
  <c r="CG690" i="7"/>
  <c r="AC690" i="7" s="1"/>
  <c r="CF690" i="7"/>
  <c r="AB690" i="7" s="1"/>
  <c r="BZ690" i="7"/>
  <c r="V690" i="7" s="1"/>
  <c r="CD615" i="7"/>
  <c r="Z615" i="7" s="1"/>
  <c r="Y615" i="7"/>
  <c r="Y970" i="7"/>
  <c r="CD970" i="7"/>
  <c r="Z970" i="7" s="1"/>
  <c r="T709" i="7"/>
  <c r="BZ709" i="7"/>
  <c r="V709" i="7" s="1"/>
  <c r="CF709" i="7"/>
  <c r="AB709" i="7" s="1"/>
  <c r="CG709" i="7"/>
  <c r="AC709" i="7" s="1"/>
  <c r="CK700" i="7"/>
  <c r="AG700" i="7" s="1"/>
  <c r="AF700" i="7"/>
  <c r="CE813" i="7"/>
  <c r="AA813" i="7" s="1"/>
  <c r="W813" i="7"/>
  <c r="CG748" i="7"/>
  <c r="AC748" i="7" s="1"/>
  <c r="CF748" i="7"/>
  <c r="AB748" i="7" s="1"/>
  <c r="T748" i="7"/>
  <c r="BZ748" i="7"/>
  <c r="V748" i="7" s="1"/>
  <c r="CL734" i="7"/>
  <c r="AH734" i="7" s="1"/>
  <c r="AD734" i="7"/>
  <c r="T694" i="7"/>
  <c r="CF694" i="7"/>
  <c r="AB694" i="7" s="1"/>
  <c r="BZ694" i="7"/>
  <c r="V694" i="7" s="1"/>
  <c r="CG694" i="7"/>
  <c r="AC694" i="7" s="1"/>
  <c r="CG727" i="7"/>
  <c r="AC727" i="7" s="1"/>
  <c r="T727" i="7"/>
  <c r="BZ727" i="7"/>
  <c r="V727" i="7" s="1"/>
  <c r="CF727" i="7"/>
  <c r="AB727" i="7" s="1"/>
  <c r="W615" i="7"/>
  <c r="CE615" i="7"/>
  <c r="AA615" i="7" s="1"/>
  <c r="W591" i="7"/>
  <c r="CE591" i="7"/>
  <c r="AA591" i="7" s="1"/>
  <c r="W575" i="7"/>
  <c r="CE575" i="7"/>
  <c r="AA575" i="7" s="1"/>
  <c r="W559" i="7"/>
  <c r="CE559" i="7"/>
  <c r="AA559" i="7" s="1"/>
  <c r="CE658" i="7"/>
  <c r="AA658" i="7" s="1"/>
  <c r="W658" i="7"/>
  <c r="CL608" i="7"/>
  <c r="AH608" i="7" s="1"/>
  <c r="AD608" i="7"/>
  <c r="CL576" i="7"/>
  <c r="AH576" i="7" s="1"/>
  <c r="AD576" i="7"/>
  <c r="CE692" i="7"/>
  <c r="AA692" i="7" s="1"/>
  <c r="CG591" i="7"/>
  <c r="AC591" i="7" s="1"/>
  <c r="CF591" i="7"/>
  <c r="AB591" i="7" s="1"/>
  <c r="T591" i="7"/>
  <c r="BZ591" i="7"/>
  <c r="V591" i="7" s="1"/>
  <c r="AE505" i="7"/>
  <c r="CK505" i="7"/>
  <c r="AG505" i="7" s="1"/>
  <c r="AE493" i="7"/>
  <c r="AE469" i="7"/>
  <c r="CK469" i="7"/>
  <c r="AG469" i="7" s="1"/>
  <c r="AE457" i="7"/>
  <c r="CK457" i="7"/>
  <c r="AG457" i="7" s="1"/>
  <c r="CL611" i="7"/>
  <c r="AH611" i="7" s="1"/>
  <c r="AD611" i="7"/>
  <c r="CL587" i="7"/>
  <c r="AH587" i="7" s="1"/>
  <c r="AD587" i="7"/>
  <c r="CK553" i="7"/>
  <c r="AG553" i="7" s="1"/>
  <c r="AF553" i="7"/>
  <c r="CE901" i="7"/>
  <c r="AA901" i="7" s="1"/>
  <c r="W901" i="7"/>
  <c r="CK556" i="7"/>
  <c r="AG556" i="7" s="1"/>
  <c r="AF556" i="7"/>
  <c r="CK626" i="7"/>
  <c r="AG626" i="7" s="1"/>
  <c r="AF626" i="7"/>
  <c r="BZ520" i="7"/>
  <c r="V520" i="7" s="1"/>
  <c r="CG520" i="7"/>
  <c r="AC520" i="7" s="1"/>
  <c r="CF520" i="7"/>
  <c r="AB520" i="7" s="1"/>
  <c r="T520" i="7"/>
  <c r="W550" i="7"/>
  <c r="CG516" i="7"/>
  <c r="AC516" i="7" s="1"/>
  <c r="T516" i="7"/>
  <c r="BZ516" i="7"/>
  <c r="V516" i="7" s="1"/>
  <c r="CF516" i="7"/>
  <c r="AB516" i="7" s="1"/>
  <c r="CG629" i="7"/>
  <c r="AC629" i="7" s="1"/>
  <c r="CK593" i="7"/>
  <c r="AG593" i="7" s="1"/>
  <c r="AF593" i="7"/>
  <c r="CE438" i="7"/>
  <c r="AA438" i="7" s="1"/>
  <c r="W438" i="7"/>
  <c r="CE426" i="7"/>
  <c r="AA426" i="7" s="1"/>
  <c r="W426" i="7"/>
  <c r="W414" i="7"/>
  <c r="CE398" i="7"/>
  <c r="AA398" i="7" s="1"/>
  <c r="W398" i="7"/>
  <c r="CG518" i="7"/>
  <c r="AC518" i="7" s="1"/>
  <c r="CF518" i="7"/>
  <c r="AB518" i="7" s="1"/>
  <c r="T518" i="7"/>
  <c r="BZ518" i="7"/>
  <c r="V518" i="7" s="1"/>
  <c r="CK470" i="7"/>
  <c r="AG470" i="7" s="1"/>
  <c r="W362" i="7"/>
  <c r="CE362" i="7"/>
  <c r="AA362" i="7" s="1"/>
  <c r="CD357" i="7"/>
  <c r="Z357" i="7" s="1"/>
  <c r="Y357" i="7"/>
  <c r="CD349" i="7"/>
  <c r="Z349" i="7" s="1"/>
  <c r="Y349" i="7"/>
  <c r="CD341" i="7"/>
  <c r="Z341" i="7" s="1"/>
  <c r="Y341" i="7"/>
  <c r="CD333" i="7"/>
  <c r="Z333" i="7" s="1"/>
  <c r="Y333" i="7"/>
  <c r="CD325" i="7"/>
  <c r="Z325" i="7" s="1"/>
  <c r="Y325" i="7"/>
  <c r="W271" i="7"/>
  <c r="CE271" i="7"/>
  <c r="AA271" i="7" s="1"/>
  <c r="W263" i="7"/>
  <c r="CE263" i="7"/>
  <c r="AA263" i="7" s="1"/>
  <c r="W94" i="7"/>
  <c r="CE94" i="7"/>
  <c r="AA94" i="7" s="1"/>
  <c r="W121" i="7"/>
  <c r="CE121" i="7"/>
  <c r="AA121" i="7" s="1"/>
  <c r="CD252" i="7"/>
  <c r="Z252" i="7" s="1"/>
  <c r="Y252" i="7"/>
  <c r="CE128" i="7"/>
  <c r="AA128" i="7" s="1"/>
  <c r="W128" i="7"/>
  <c r="CE231" i="7"/>
  <c r="AA231" i="7" s="1"/>
  <c r="W231" i="7"/>
  <c r="CE174" i="7"/>
  <c r="AA174" i="7" s="1"/>
  <c r="W174" i="7"/>
  <c r="CE106" i="7"/>
  <c r="AA106" i="7" s="1"/>
  <c r="W106" i="7"/>
  <c r="Y215" i="7"/>
  <c r="CD215" i="7"/>
  <c r="Z215" i="7" s="1"/>
  <c r="BZ528" i="7"/>
  <c r="V528" i="7" s="1"/>
  <c r="T528" i="7"/>
  <c r="CF528" i="7"/>
  <c r="AB528" i="7" s="1"/>
  <c r="CG528" i="7"/>
  <c r="AC528" i="7" s="1"/>
  <c r="CE369" i="7"/>
  <c r="AA369" i="7" s="1"/>
  <c r="W369" i="7"/>
  <c r="CG235" i="7"/>
  <c r="AC235" i="7" s="1"/>
  <c r="T235" i="7"/>
  <c r="CF235" i="7"/>
  <c r="AB235" i="7" s="1"/>
  <c r="BZ235" i="7"/>
  <c r="V235" i="7" s="1"/>
  <c r="CG219" i="7"/>
  <c r="AC219" i="7" s="1"/>
  <c r="T219" i="7"/>
  <c r="CF219" i="7"/>
  <c r="AB219" i="7" s="1"/>
  <c r="BZ219" i="7"/>
  <c r="V219" i="7" s="1"/>
  <c r="W183" i="7"/>
  <c r="CE183" i="7"/>
  <c r="AA183" i="7" s="1"/>
  <c r="CF100" i="7"/>
  <c r="AB100" i="7" s="1"/>
  <c r="T100" i="7"/>
  <c r="BZ100" i="7"/>
  <c r="V100" i="7" s="1"/>
  <c r="CL253" i="7"/>
  <c r="AH253" i="7" s="1"/>
  <c r="AD253" i="7"/>
  <c r="CK223" i="7"/>
  <c r="AG223" i="7" s="1"/>
  <c r="AF511" i="7"/>
  <c r="CK511" i="7"/>
  <c r="AG511" i="7" s="1"/>
  <c r="CD251" i="7"/>
  <c r="Z251" i="7" s="1"/>
  <c r="Y251" i="7"/>
  <c r="CF211" i="7"/>
  <c r="AB211" i="7" s="1"/>
  <c r="T211" i="7"/>
  <c r="BZ211" i="7"/>
  <c r="V211" i="7" s="1"/>
  <c r="CF179" i="7"/>
  <c r="AB179" i="7" s="1"/>
  <c r="T179" i="7"/>
  <c r="BZ179" i="7"/>
  <c r="V179" i="7" s="1"/>
  <c r="CK333" i="7"/>
  <c r="AG333" i="7" s="1"/>
  <c r="AF333" i="7"/>
  <c r="CK269" i="7"/>
  <c r="AG269" i="7" s="1"/>
  <c r="AF269" i="7"/>
  <c r="CL307" i="7"/>
  <c r="AH307" i="7" s="1"/>
  <c r="AD307" i="7"/>
  <c r="CK329" i="7"/>
  <c r="AG329" i="7" s="1"/>
  <c r="AF329" i="7"/>
  <c r="CK336" i="7"/>
  <c r="AG336" i="7" s="1"/>
  <c r="AF336" i="7"/>
  <c r="CK303" i="7"/>
  <c r="AG303" i="7" s="1"/>
  <c r="AF303" i="7"/>
  <c r="CK358" i="7"/>
  <c r="AG358" i="7" s="1"/>
  <c r="AF358" i="7"/>
  <c r="CK308" i="7"/>
  <c r="AG308" i="7" s="1"/>
  <c r="AF308" i="7"/>
  <c r="CL244" i="7"/>
  <c r="AH244" i="7" s="1"/>
  <c r="AD244" i="7"/>
  <c r="CL355" i="7"/>
  <c r="AH355" i="7" s="1"/>
  <c r="AD355" i="7"/>
  <c r="T283" i="7"/>
  <c r="CG283" i="7"/>
  <c r="AC283" i="7" s="1"/>
  <c r="CF283" i="7"/>
  <c r="AB283" i="7" s="1"/>
  <c r="BZ283" i="7"/>
  <c r="V283" i="7" s="1"/>
  <c r="CL346" i="7"/>
  <c r="AH346" i="7" s="1"/>
  <c r="AD346" i="7"/>
  <c r="AF374" i="7"/>
  <c r="CK374" i="7"/>
  <c r="AG374" i="7" s="1"/>
  <c r="AD281" i="7"/>
  <c r="CK344" i="7"/>
  <c r="AG344" i="7" s="1"/>
  <c r="AF344" i="7"/>
  <c r="W254" i="7"/>
  <c r="CE254" i="7"/>
  <c r="AA254" i="7" s="1"/>
  <c r="CD2428" i="7"/>
  <c r="Z2428" i="7" s="1"/>
  <c r="CK2430" i="7"/>
  <c r="AG2430" i="7" s="1"/>
  <c r="AE2399" i="7"/>
  <c r="CK2399" i="7"/>
  <c r="AG2399" i="7" s="1"/>
  <c r="CK2365" i="7"/>
  <c r="AG2365" i="7" s="1"/>
  <c r="AE2365" i="7"/>
  <c r="CH2318" i="7"/>
  <c r="AD2296" i="7"/>
  <c r="CL2296" i="7"/>
  <c r="AH2296" i="7" s="1"/>
  <c r="CI2296" i="7"/>
  <c r="CF2280" i="7"/>
  <c r="AB2280" i="7" s="1"/>
  <c r="E2282" i="7"/>
  <c r="CZ2282" i="7"/>
  <c r="AV2282" i="7" s="1"/>
  <c r="DC2282" i="7"/>
  <c r="AY2282" i="7" s="1"/>
  <c r="E2249" i="7"/>
  <c r="BH2249" i="7"/>
  <c r="DC2249" i="7" s="1"/>
  <c r="AY2249" i="7" s="1"/>
  <c r="CG2249" i="7"/>
  <c r="AC2249" i="7" s="1"/>
  <c r="CJ2314" i="7"/>
  <c r="DI2267" i="7"/>
  <c r="BE2267" i="7" s="1"/>
  <c r="D2267" i="7"/>
  <c r="DH2267" i="7"/>
  <c r="BD2267" i="7" s="1"/>
  <c r="DE2267" i="7"/>
  <c r="BA2267" i="7" s="1"/>
  <c r="DD2267" i="7"/>
  <c r="AZ2267" i="7" s="1"/>
  <c r="DF2267" i="7"/>
  <c r="BB2267" i="7" s="1"/>
  <c r="BX2267" i="7"/>
  <c r="DG2267" i="7"/>
  <c r="BC2267" i="7" s="1"/>
  <c r="CA2267" i="7"/>
  <c r="E2241" i="7"/>
  <c r="BH2241" i="7"/>
  <c r="DC2241" i="7" s="1"/>
  <c r="AY2241" i="7" s="1"/>
  <c r="CG2241" i="7"/>
  <c r="AC2241" i="7" s="1"/>
  <c r="CH2241" i="7"/>
  <c r="E2209" i="7"/>
  <c r="BH2209" i="7"/>
  <c r="CH2209" i="7" s="1"/>
  <c r="CG2209" i="7"/>
  <c r="AC2209" i="7" s="1"/>
  <c r="BX2298" i="7"/>
  <c r="CL2298" i="7" s="1"/>
  <c r="AH2298" i="7" s="1"/>
  <c r="I2261" i="7"/>
  <c r="CH2261" i="7"/>
  <c r="CJ2261" i="7"/>
  <c r="BH2242" i="7"/>
  <c r="CG2227" i="7"/>
  <c r="AC2227" i="7" s="1"/>
  <c r="CG2309" i="7"/>
  <c r="AC2309" i="7" s="1"/>
  <c r="CH2297" i="7"/>
  <c r="AF2273" i="7"/>
  <c r="AF2230" i="7"/>
  <c r="CG2220" i="7"/>
  <c r="AC2220" i="7" s="1"/>
  <c r="BX2188" i="7"/>
  <c r="CE2188" i="7" s="1"/>
  <c r="AA2188" i="7" s="1"/>
  <c r="DF2271" i="7"/>
  <c r="BB2271" i="7" s="1"/>
  <c r="CH2187" i="7"/>
  <c r="I2119" i="7"/>
  <c r="CJ2119" i="7"/>
  <c r="CA2119" i="7"/>
  <c r="DD2119" i="7"/>
  <c r="AZ2119" i="7" s="1"/>
  <c r="DE2119" i="7"/>
  <c r="BA2119" i="7" s="1"/>
  <c r="CJ2087" i="7"/>
  <c r="I2087" i="7"/>
  <c r="DE2087" i="7"/>
  <c r="BA2087" i="7" s="1"/>
  <c r="DD2087" i="7"/>
  <c r="AZ2087" i="7" s="1"/>
  <c r="CA2087" i="7"/>
  <c r="DI2087" i="7"/>
  <c r="BE2087" i="7" s="1"/>
  <c r="BX2087" i="7"/>
  <c r="I2055" i="7"/>
  <c r="CJ2055" i="7"/>
  <c r="CC2055" i="7"/>
  <c r="DI2055" i="7"/>
  <c r="BE2055" i="7" s="1"/>
  <c r="DH2055" i="7"/>
  <c r="BD2055" i="7" s="1"/>
  <c r="DE2055" i="7"/>
  <c r="BA2055" i="7" s="1"/>
  <c r="DD2055" i="7"/>
  <c r="AZ2055" i="7" s="1"/>
  <c r="CA2055" i="7"/>
  <c r="DG2303" i="7"/>
  <c r="BC2303" i="7" s="1"/>
  <c r="DF2303" i="7"/>
  <c r="BB2303" i="7" s="1"/>
  <c r="DE2303" i="7"/>
  <c r="BA2303" i="7" s="1"/>
  <c r="D2303" i="7"/>
  <c r="DC2248" i="7"/>
  <c r="AY2248" i="7" s="1"/>
  <c r="E2224" i="7"/>
  <c r="I2218" i="7"/>
  <c r="CG2218" i="7"/>
  <c r="AC2218" i="7" s="1"/>
  <c r="BX2192" i="7"/>
  <c r="CI2176" i="7"/>
  <c r="AE2176" i="7" s="1"/>
  <c r="CL2176" i="7"/>
  <c r="AH2176" i="7" s="1"/>
  <c r="AD2176" i="7"/>
  <c r="BZ2160" i="7"/>
  <c r="V2160" i="7" s="1"/>
  <c r="T2160" i="7"/>
  <c r="CG2228" i="7"/>
  <c r="AC2228" i="7" s="1"/>
  <c r="CF2212" i="7"/>
  <c r="AB2212" i="7" s="1"/>
  <c r="AF2194" i="7"/>
  <c r="CG2099" i="7"/>
  <c r="AC2099" i="7" s="1"/>
  <c r="CH2055" i="7"/>
  <c r="CG2040" i="7"/>
  <c r="AC2040" i="7" s="1"/>
  <c r="DC2035" i="7"/>
  <c r="AY2035" i="7" s="1"/>
  <c r="CG2300" i="7"/>
  <c r="AC2300" i="7" s="1"/>
  <c r="AD2262" i="7"/>
  <c r="CL2262" i="7"/>
  <c r="AH2262" i="7" s="1"/>
  <c r="CI2262" i="7"/>
  <c r="AE2262" i="7" s="1"/>
  <c r="DC2220" i="7"/>
  <c r="AY2220" i="7" s="1"/>
  <c r="CH2211" i="7"/>
  <c r="CH2172" i="7"/>
  <c r="CG2102" i="7"/>
  <c r="AC2102" i="7" s="1"/>
  <c r="CG2070" i="7"/>
  <c r="AC2070" i="7" s="1"/>
  <c r="CG2038" i="7"/>
  <c r="AC2038" i="7" s="1"/>
  <c r="CH2266" i="7"/>
  <c r="DH2265" i="7"/>
  <c r="BD2265" i="7" s="1"/>
  <c r="CC2191" i="7"/>
  <c r="CH2186" i="7"/>
  <c r="AF2176" i="7"/>
  <c r="DC2166" i="7"/>
  <c r="AY2166" i="7" s="1"/>
  <c r="CZ2166" i="7"/>
  <c r="AV2166" i="7" s="1"/>
  <c r="CH2166" i="7"/>
  <c r="E2166" i="7"/>
  <c r="CJ2264" i="7"/>
  <c r="DD2252" i="7"/>
  <c r="AZ2252" i="7" s="1"/>
  <c r="DF2252" i="7"/>
  <c r="BB2252" i="7" s="1"/>
  <c r="D2252" i="7"/>
  <c r="DE2252" i="7"/>
  <c r="BA2252" i="7" s="1"/>
  <c r="DH2252" i="7"/>
  <c r="BD2252" i="7" s="1"/>
  <c r="DG2252" i="7"/>
  <c r="BC2252" i="7" s="1"/>
  <c r="DI2252" i="7"/>
  <c r="BE2252" i="7" s="1"/>
  <c r="CZ2252" i="7"/>
  <c r="AV2252" i="7" s="1"/>
  <c r="CH2244" i="7"/>
  <c r="CG2244" i="7"/>
  <c r="AC2244" i="7" s="1"/>
  <c r="BX2199" i="7"/>
  <c r="CE2199" i="7" s="1"/>
  <c r="AA2199" i="7" s="1"/>
  <c r="BX2182" i="7"/>
  <c r="CJ2146" i="7"/>
  <c r="BX2142" i="7"/>
  <c r="CF2115" i="7"/>
  <c r="AB2115" i="7" s="1"/>
  <c r="DC2071" i="7"/>
  <c r="AY2071" i="7" s="1"/>
  <c r="CF2051" i="7"/>
  <c r="AB2051" i="7" s="1"/>
  <c r="BX2018" i="7"/>
  <c r="DC1983" i="7"/>
  <c r="AY1983" i="7" s="1"/>
  <c r="E1983" i="7"/>
  <c r="DC2234" i="7"/>
  <c r="AY2234" i="7" s="1"/>
  <c r="E2234" i="7"/>
  <c r="CZ2184" i="7"/>
  <c r="AV2184" i="7" s="1"/>
  <c r="CG2180" i="7"/>
  <c r="AC2180" i="7" s="1"/>
  <c r="CZ2266" i="7"/>
  <c r="AV2266" i="7" s="1"/>
  <c r="CG2226" i="7"/>
  <c r="AC2226" i="7" s="1"/>
  <c r="DH2226" i="7"/>
  <c r="BD2226" i="7" s="1"/>
  <c r="DG2226" i="7"/>
  <c r="BC2226" i="7" s="1"/>
  <c r="D2226" i="7"/>
  <c r="DD2226" i="7"/>
  <c r="AZ2226" i="7" s="1"/>
  <c r="DE2226" i="7"/>
  <c r="BA2226" i="7" s="1"/>
  <c r="DI2226" i="7"/>
  <c r="BE2226" i="7" s="1"/>
  <c r="DF2226" i="7"/>
  <c r="BB2226" i="7" s="1"/>
  <c r="CF2226" i="7"/>
  <c r="AB2226" i="7" s="1"/>
  <c r="CF2208" i="7"/>
  <c r="AB2208" i="7" s="1"/>
  <c r="DC2151" i="7"/>
  <c r="AY2151" i="7" s="1"/>
  <c r="DG2145" i="7"/>
  <c r="BC2145" i="7" s="1"/>
  <c r="DF2145" i="7"/>
  <c r="BB2145" i="7" s="1"/>
  <c r="DD2145" i="7"/>
  <c r="AZ2145" i="7" s="1"/>
  <c r="D2145" i="7"/>
  <c r="DH2145" i="7"/>
  <c r="BD2145" i="7" s="1"/>
  <c r="BX2145" i="7"/>
  <c r="DE2145" i="7"/>
  <c r="BA2145" i="7" s="1"/>
  <c r="CF2145" i="7"/>
  <c r="AB2145" i="7" s="1"/>
  <c r="DI2145" i="7"/>
  <c r="BE2145" i="7" s="1"/>
  <c r="CZ2272" i="7"/>
  <c r="AV2272" i="7" s="1"/>
  <c r="DH2246" i="7"/>
  <c r="BD2246" i="7" s="1"/>
  <c r="DG2246" i="7"/>
  <c r="BC2246" i="7" s="1"/>
  <c r="DI2246" i="7"/>
  <c r="BE2246" i="7" s="1"/>
  <c r="DF2246" i="7"/>
  <c r="BB2246" i="7" s="1"/>
  <c r="D2246" i="7"/>
  <c r="DE2246" i="7"/>
  <c r="BA2246" i="7" s="1"/>
  <c r="DD2246" i="7"/>
  <c r="AZ2246" i="7" s="1"/>
  <c r="CC2247" i="7"/>
  <c r="CA2247" i="7"/>
  <c r="CC2302" i="7"/>
  <c r="CJ2302" i="7"/>
  <c r="DD2264" i="7"/>
  <c r="AZ2264" i="7" s="1"/>
  <c r="CH2256" i="7"/>
  <c r="CH2206" i="7"/>
  <c r="CC2206" i="7"/>
  <c r="W2176" i="7"/>
  <c r="CB2176" i="7"/>
  <c r="CE2176" i="7"/>
  <c r="AA2176" i="7" s="1"/>
  <c r="CG2191" i="7"/>
  <c r="AC2191" i="7" s="1"/>
  <c r="CH2174" i="7"/>
  <c r="CG2240" i="7"/>
  <c r="AC2240" i="7" s="1"/>
  <c r="CF2204" i="7"/>
  <c r="AB2204" i="7" s="1"/>
  <c r="DF2172" i="7"/>
  <c r="BB2172" i="7" s="1"/>
  <c r="DF2188" i="7"/>
  <c r="BB2188" i="7" s="1"/>
  <c r="CC2268" i="7"/>
  <c r="AF2165" i="7"/>
  <c r="BZ2161" i="7"/>
  <c r="V2161" i="7" s="1"/>
  <c r="T2161" i="7"/>
  <c r="CZ2157" i="7"/>
  <c r="AV2157" i="7" s="1"/>
  <c r="CJ2170" i="7"/>
  <c r="CC2170" i="7"/>
  <c r="BX2120" i="7"/>
  <c r="CE2120" i="7" s="1"/>
  <c r="AA2120" i="7" s="1"/>
  <c r="DI2108" i="7"/>
  <c r="BE2108" i="7" s="1"/>
  <c r="D2108" i="7"/>
  <c r="DH2108" i="7"/>
  <c r="BD2108" i="7" s="1"/>
  <c r="DD2108" i="7"/>
  <c r="AZ2108" i="7" s="1"/>
  <c r="CF2108" i="7"/>
  <c r="AB2108" i="7" s="1"/>
  <c r="DG2108" i="7"/>
  <c r="BC2108" i="7" s="1"/>
  <c r="BX2108" i="7"/>
  <c r="DE2108" i="7"/>
  <c r="BA2108" i="7" s="1"/>
  <c r="DF2108" i="7"/>
  <c r="BB2108" i="7" s="1"/>
  <c r="DE2106" i="7"/>
  <c r="BA2106" i="7" s="1"/>
  <c r="DD2106" i="7"/>
  <c r="AZ2106" i="7" s="1"/>
  <c r="DF2106" i="7"/>
  <c r="BB2106" i="7" s="1"/>
  <c r="DI2106" i="7"/>
  <c r="BE2106" i="7" s="1"/>
  <c r="CC2106" i="7"/>
  <c r="CF2106" i="7"/>
  <c r="AB2106" i="7" s="1"/>
  <c r="CA2106" i="7"/>
  <c r="DH2106" i="7"/>
  <c r="BD2106" i="7" s="1"/>
  <c r="D2106" i="7"/>
  <c r="DG2106" i="7"/>
  <c r="BC2106" i="7" s="1"/>
  <c r="CJ2190" i="7"/>
  <c r="DD2204" i="7"/>
  <c r="AZ2204" i="7" s="1"/>
  <c r="CJ2137" i="7"/>
  <c r="E2136" i="7"/>
  <c r="CG2136" i="7"/>
  <c r="AC2136" i="7" s="1"/>
  <c r="CC2120" i="7"/>
  <c r="CG2158" i="7"/>
  <c r="AC2158" i="7" s="1"/>
  <c r="DH2146" i="7"/>
  <c r="BD2146" i="7" s="1"/>
  <c r="AF2114" i="7"/>
  <c r="DF2191" i="7"/>
  <c r="BB2191" i="7" s="1"/>
  <c r="CH2154" i="7"/>
  <c r="DC2149" i="7"/>
  <c r="AY2149" i="7" s="1"/>
  <c r="E2149" i="7"/>
  <c r="CG2149" i="7"/>
  <c r="AC2149" i="7" s="1"/>
  <c r="DG2146" i="7"/>
  <c r="BC2146" i="7" s="1"/>
  <c r="CF2112" i="7"/>
  <c r="AB2112" i="7" s="1"/>
  <c r="CC2112" i="7"/>
  <c r="BX2094" i="7"/>
  <c r="CF2071" i="7"/>
  <c r="AB2071" i="7" s="1"/>
  <c r="CZ2037" i="7"/>
  <c r="AV2037" i="7" s="1"/>
  <c r="CG2022" i="7"/>
  <c r="AC2022" i="7" s="1"/>
  <c r="CH2137" i="7"/>
  <c r="DE2107" i="7"/>
  <c r="BA2107" i="7" s="1"/>
  <c r="BX2098" i="7"/>
  <c r="DC2088" i="7"/>
  <c r="AY2088" i="7" s="1"/>
  <c r="CH2088" i="7"/>
  <c r="CG2088" i="7"/>
  <c r="AC2088" i="7" s="1"/>
  <c r="E2088" i="7"/>
  <c r="BX2000" i="7"/>
  <c r="CG2090" i="7"/>
  <c r="AC2090" i="7" s="1"/>
  <c r="DH2087" i="7"/>
  <c r="BD2087" i="7" s="1"/>
  <c r="CF2079" i="7"/>
  <c r="AB2079" i="7" s="1"/>
  <c r="BX2055" i="7"/>
  <c r="CJ2110" i="7"/>
  <c r="CH2110" i="7"/>
  <c r="DC1973" i="7"/>
  <c r="AY1973" i="7" s="1"/>
  <c r="E1973" i="7"/>
  <c r="CE2143" i="7"/>
  <c r="AA2143" i="7" s="1"/>
  <c r="CB2143" i="7"/>
  <c r="X2143" i="7" s="1"/>
  <c r="W2143" i="7"/>
  <c r="AF2127" i="7"/>
  <c r="DE2034" i="7"/>
  <c r="BA2034" i="7" s="1"/>
  <c r="DD2034" i="7"/>
  <c r="AZ2034" i="7" s="1"/>
  <c r="DG2034" i="7"/>
  <c r="BC2034" i="7" s="1"/>
  <c r="D2034" i="7"/>
  <c r="DI2034" i="7"/>
  <c r="BE2034" i="7" s="1"/>
  <c r="DF2034" i="7"/>
  <c r="BB2034" i="7" s="1"/>
  <c r="CF2034" i="7"/>
  <c r="AB2034" i="7" s="1"/>
  <c r="DH2034" i="7"/>
  <c r="BD2034" i="7" s="1"/>
  <c r="CA2034" i="7"/>
  <c r="CH2034" i="7"/>
  <c r="BX1780" i="7"/>
  <c r="CC1761" i="7"/>
  <c r="DE1761" i="7"/>
  <c r="BA1761" i="7" s="1"/>
  <c r="DD1761" i="7"/>
  <c r="AZ1761" i="7" s="1"/>
  <c r="CA1761" i="7"/>
  <c r="DI1761" i="7"/>
  <c r="BE1761" i="7" s="1"/>
  <c r="BX1761" i="7"/>
  <c r="DH1761" i="7"/>
  <c r="BD1761" i="7" s="1"/>
  <c r="D1761" i="7"/>
  <c r="DG1761" i="7"/>
  <c r="BC1761" i="7" s="1"/>
  <c r="DF1761" i="7"/>
  <c r="BB1761" i="7" s="1"/>
  <c r="CF1761" i="7"/>
  <c r="AB1761" i="7" s="1"/>
  <c r="CC1697" i="7"/>
  <c r="BX1697" i="7"/>
  <c r="CL1697" i="7" s="1"/>
  <c r="AH1697" i="7" s="1"/>
  <c r="DG1697" i="7"/>
  <c r="BC1697" i="7" s="1"/>
  <c r="DF1697" i="7"/>
  <c r="BB1697" i="7" s="1"/>
  <c r="CA1697" i="7"/>
  <c r="DE1697" i="7"/>
  <c r="BA1697" i="7" s="1"/>
  <c r="DD1697" i="7"/>
  <c r="AZ1697" i="7" s="1"/>
  <c r="CF1697" i="7"/>
  <c r="AB1697" i="7" s="1"/>
  <c r="D1697" i="7"/>
  <c r="DI1697" i="7"/>
  <c r="BE1697" i="7" s="1"/>
  <c r="DH1697" i="7"/>
  <c r="BD1697" i="7" s="1"/>
  <c r="DC1650" i="7"/>
  <c r="AY1650" i="7" s="1"/>
  <c r="E1650" i="7"/>
  <c r="CZ1650" i="7"/>
  <c r="AV1650" i="7" s="1"/>
  <c r="DH1650" i="7"/>
  <c r="BD1650" i="7" s="1"/>
  <c r="DE1650" i="7"/>
  <c r="BA1650" i="7" s="1"/>
  <c r="CC1650" i="7"/>
  <c r="E1604" i="7"/>
  <c r="CG1604" i="7"/>
  <c r="AC1604" i="7" s="1"/>
  <c r="BH1604" i="7"/>
  <c r="CH1604" i="7" s="1"/>
  <c r="E1572" i="7"/>
  <c r="CG1572" i="7"/>
  <c r="AC1572" i="7" s="1"/>
  <c r="BH1572" i="7"/>
  <c r="E1540" i="7"/>
  <c r="CG1540" i="7"/>
  <c r="AC1540" i="7" s="1"/>
  <c r="BH1540" i="7"/>
  <c r="CH1540" i="7" s="1"/>
  <c r="CG2111" i="7"/>
  <c r="AC2111" i="7" s="1"/>
  <c r="E2084" i="7"/>
  <c r="DC2084" i="7"/>
  <c r="AY2084" i="7" s="1"/>
  <c r="CH2084" i="7"/>
  <c r="CG2084" i="7"/>
  <c r="AC2084" i="7" s="1"/>
  <c r="DG1975" i="7"/>
  <c r="BC1975" i="7" s="1"/>
  <c r="D1975" i="7"/>
  <c r="DF1975" i="7"/>
  <c r="BB1975" i="7" s="1"/>
  <c r="DH1975" i="7"/>
  <c r="BD1975" i="7" s="1"/>
  <c r="DE1975" i="7"/>
  <c r="BA1975" i="7" s="1"/>
  <c r="DD1975" i="7"/>
  <c r="AZ1975" i="7" s="1"/>
  <c r="BX1975" i="7"/>
  <c r="DI1975" i="7"/>
  <c r="BE1975" i="7" s="1"/>
  <c r="CF1975" i="7"/>
  <c r="AB1975" i="7" s="1"/>
  <c r="W1965" i="7"/>
  <c r="CB1965" i="7"/>
  <c r="X1965" i="7" s="1"/>
  <c r="BX1938" i="7"/>
  <c r="CF1869" i="7"/>
  <c r="AB1869" i="7" s="1"/>
  <c r="BZ1842" i="7"/>
  <c r="V1842" i="7" s="1"/>
  <c r="T1842" i="7"/>
  <c r="CC1789" i="7"/>
  <c r="I1789" i="7"/>
  <c r="CZ1776" i="7"/>
  <c r="AV1776" i="7" s="1"/>
  <c r="E1746" i="7"/>
  <c r="CZ1675" i="7"/>
  <c r="AV1675" i="7" s="1"/>
  <c r="CG1607" i="7"/>
  <c r="AC1607" i="7" s="1"/>
  <c r="I1590" i="7"/>
  <c r="CC1590" i="7"/>
  <c r="DG1590" i="7"/>
  <c r="BC1590" i="7" s="1"/>
  <c r="CF1590" i="7"/>
  <c r="AB1590" i="7" s="1"/>
  <c r="I1558" i="7"/>
  <c r="CF1558" i="7"/>
  <c r="AB1558" i="7" s="1"/>
  <c r="CC1558" i="7"/>
  <c r="CF2073" i="7"/>
  <c r="AB2073" i="7" s="1"/>
  <c r="BX2073" i="7"/>
  <c r="CF2061" i="7"/>
  <c r="AB2061" i="7" s="1"/>
  <c r="T2011" i="7"/>
  <c r="BZ2011" i="7"/>
  <c r="V2011" i="7" s="1"/>
  <c r="BZ1960" i="7"/>
  <c r="V1960" i="7" s="1"/>
  <c r="T1960" i="7"/>
  <c r="W1939" i="7"/>
  <c r="CB1939" i="7"/>
  <c r="X1939" i="7" s="1"/>
  <c r="CF1923" i="7"/>
  <c r="AB1923" i="7" s="1"/>
  <c r="CF1859" i="7"/>
  <c r="AB1859" i="7" s="1"/>
  <c r="CH1755" i="7"/>
  <c r="CJ1720" i="7"/>
  <c r="DF1707" i="7"/>
  <c r="BB1707" i="7" s="1"/>
  <c r="D1707" i="7"/>
  <c r="DI1707" i="7"/>
  <c r="BE1707" i="7" s="1"/>
  <c r="CF1707" i="7"/>
  <c r="AB1707" i="7" s="1"/>
  <c r="DG1707" i="7"/>
  <c r="BC1707" i="7" s="1"/>
  <c r="BX1707" i="7"/>
  <c r="DE1707" i="7"/>
  <c r="BA1707" i="7" s="1"/>
  <c r="DH1707" i="7"/>
  <c r="BD1707" i="7" s="1"/>
  <c r="DD1707" i="7"/>
  <c r="AZ1707" i="7" s="1"/>
  <c r="CG1692" i="7"/>
  <c r="AC1692" i="7" s="1"/>
  <c r="DF1679" i="7"/>
  <c r="BB1679" i="7" s="1"/>
  <c r="DE1679" i="7"/>
  <c r="BA1679" i="7" s="1"/>
  <c r="DD1679" i="7"/>
  <c r="AZ1679" i="7" s="1"/>
  <c r="DH1679" i="7"/>
  <c r="BD1679" i="7" s="1"/>
  <c r="D1679" i="7"/>
  <c r="DG1679" i="7"/>
  <c r="BC1679" i="7" s="1"/>
  <c r="DC1679" i="7"/>
  <c r="AY1679" i="7" s="1"/>
  <c r="CZ1679" i="7"/>
  <c r="AV1679" i="7" s="1"/>
  <c r="BX1679" i="7"/>
  <c r="DI1679" i="7"/>
  <c r="BE1679" i="7" s="1"/>
  <c r="CC1679" i="7"/>
  <c r="CJ1679" i="7"/>
  <c r="CH1679" i="7"/>
  <c r="DC1675" i="7"/>
  <c r="AY1675" i="7" s="1"/>
  <c r="CJ1675" i="7"/>
  <c r="E1675" i="7"/>
  <c r="CA1640" i="7"/>
  <c r="DF1595" i="7"/>
  <c r="BB1595" i="7" s="1"/>
  <c r="I1595" i="7"/>
  <c r="CH1595" i="7"/>
  <c r="CA1595" i="7"/>
  <c r="CC1595" i="7"/>
  <c r="CA1590" i="7"/>
  <c r="CA1558" i="7"/>
  <c r="E1533" i="7"/>
  <c r="E1517" i="7"/>
  <c r="CG1517" i="7"/>
  <c r="AC1517" i="7" s="1"/>
  <c r="BH1517" i="7"/>
  <c r="DI2119" i="7"/>
  <c r="BE2119" i="7" s="1"/>
  <c r="CH2041" i="7"/>
  <c r="CZ2006" i="7"/>
  <c r="AV2006" i="7" s="1"/>
  <c r="CF2005" i="7"/>
  <c r="AB2005" i="7" s="1"/>
  <c r="CF2102" i="7"/>
  <c r="AB2102" i="7" s="1"/>
  <c r="CH2022" i="7"/>
  <c r="CF2014" i="7"/>
  <c r="AB2014" i="7" s="1"/>
  <c r="Y1996" i="7"/>
  <c r="DC1976" i="7"/>
  <c r="AY1976" i="7" s="1"/>
  <c r="E1976" i="7"/>
  <c r="I1941" i="7"/>
  <c r="DC1941" i="7"/>
  <c r="AY1941" i="7" s="1"/>
  <c r="DE1932" i="7"/>
  <c r="BA1932" i="7" s="1"/>
  <c r="DD1932" i="7"/>
  <c r="AZ1932" i="7" s="1"/>
  <c r="D1932" i="7"/>
  <c r="DH1932" i="7"/>
  <c r="BD1932" i="7" s="1"/>
  <c r="DG1932" i="7"/>
  <c r="BC1932" i="7" s="1"/>
  <c r="DI1932" i="7"/>
  <c r="BE1932" i="7" s="1"/>
  <c r="DF1932" i="7"/>
  <c r="BB1932" i="7" s="1"/>
  <c r="CC1932" i="7"/>
  <c r="CA1932" i="7"/>
  <c r="DE1894" i="7"/>
  <c r="BA1894" i="7" s="1"/>
  <c r="DD1894" i="7"/>
  <c r="AZ1894" i="7" s="1"/>
  <c r="D1894" i="7"/>
  <c r="DH1894" i="7"/>
  <c r="BD1894" i="7" s="1"/>
  <c r="DG1894" i="7"/>
  <c r="BC1894" i="7" s="1"/>
  <c r="DF1894" i="7"/>
  <c r="BB1894" i="7" s="1"/>
  <c r="CA1894" i="7"/>
  <c r="DI1894" i="7"/>
  <c r="BE1894" i="7" s="1"/>
  <c r="CC1894" i="7"/>
  <c r="DI1889" i="7"/>
  <c r="BE1889" i="7" s="1"/>
  <c r="DE1889" i="7"/>
  <c r="BA1889" i="7" s="1"/>
  <c r="DD1889" i="7"/>
  <c r="AZ1889" i="7" s="1"/>
  <c r="D1889" i="7"/>
  <c r="DH1889" i="7"/>
  <c r="BD1889" i="7" s="1"/>
  <c r="DG1889" i="7"/>
  <c r="BC1889" i="7" s="1"/>
  <c r="CC1889" i="7"/>
  <c r="DF1889" i="7"/>
  <c r="BB1889" i="7" s="1"/>
  <c r="BX1889" i="7"/>
  <c r="DD1853" i="7"/>
  <c r="AZ1853" i="7" s="1"/>
  <c r="I1849" i="7"/>
  <c r="DC1849" i="7"/>
  <c r="AY1849" i="7" s="1"/>
  <c r="CC1849" i="7"/>
  <c r="DF1849" i="7"/>
  <c r="BB1849" i="7" s="1"/>
  <c r="DE1836" i="7"/>
  <c r="BA1836" i="7" s="1"/>
  <c r="DD1836" i="7"/>
  <c r="AZ1836" i="7" s="1"/>
  <c r="D1836" i="7"/>
  <c r="DH1836" i="7"/>
  <c r="BD1836" i="7" s="1"/>
  <c r="DG1836" i="7"/>
  <c r="BC1836" i="7" s="1"/>
  <c r="DI1836" i="7"/>
  <c r="BE1836" i="7" s="1"/>
  <c r="DF1836" i="7"/>
  <c r="BB1836" i="7" s="1"/>
  <c r="CC1836" i="7"/>
  <c r="CA1836" i="7"/>
  <c r="DD1832" i="7"/>
  <c r="AZ1832" i="7" s="1"/>
  <c r="CC1734" i="7"/>
  <c r="CG1722" i="7"/>
  <c r="AC1722" i="7" s="1"/>
  <c r="CC1668" i="7"/>
  <c r="DG1666" i="7"/>
  <c r="BC1666" i="7" s="1"/>
  <c r="DG1658" i="7"/>
  <c r="BC1658" i="7" s="1"/>
  <c r="CA1621" i="7"/>
  <c r="Y1618" i="7"/>
  <c r="CJ1578" i="7"/>
  <c r="DC2041" i="7"/>
  <c r="AY2041" i="7" s="1"/>
  <c r="BX2013" i="7"/>
  <c r="CZ2008" i="7"/>
  <c r="AV2008" i="7" s="1"/>
  <c r="DC1994" i="7"/>
  <c r="AY1994" i="7" s="1"/>
  <c r="E1994" i="7"/>
  <c r="CF1947" i="7"/>
  <c r="AB1947" i="7" s="1"/>
  <c r="DF1901" i="7"/>
  <c r="BB1901" i="7" s="1"/>
  <c r="W1897" i="7"/>
  <c r="CE1897" i="7"/>
  <c r="AA1897" i="7" s="1"/>
  <c r="CF1895" i="7"/>
  <c r="AB1895" i="7" s="1"/>
  <c r="CZ1890" i="7"/>
  <c r="AV1890" i="7" s="1"/>
  <c r="W1855" i="7"/>
  <c r="CB1855" i="7"/>
  <c r="X1855" i="7" s="1"/>
  <c r="CJ1766" i="7"/>
  <c r="CA1742" i="7"/>
  <c r="CZ1719" i="7"/>
  <c r="AV1719" i="7" s="1"/>
  <c r="AF1693" i="7"/>
  <c r="Y1657" i="7"/>
  <c r="I1583" i="7"/>
  <c r="CH1583" i="7"/>
  <c r="Y2065" i="7"/>
  <c r="CD2065" i="7"/>
  <c r="Z2065" i="7" s="1"/>
  <c r="CI2033" i="7"/>
  <c r="AE2033" i="7" s="1"/>
  <c r="AD2033" i="7"/>
  <c r="CL2033" i="7"/>
  <c r="AH2033" i="7" s="1"/>
  <c r="DG2029" i="7"/>
  <c r="BC2029" i="7" s="1"/>
  <c r="DF2029" i="7"/>
  <c r="BB2029" i="7" s="1"/>
  <c r="D2029" i="7"/>
  <c r="DH2029" i="7"/>
  <c r="BD2029" i="7" s="1"/>
  <c r="DE2029" i="7"/>
  <c r="BA2029" i="7" s="1"/>
  <c r="DD2029" i="7"/>
  <c r="AZ2029" i="7" s="1"/>
  <c r="DI2029" i="7"/>
  <c r="BE2029" i="7" s="1"/>
  <c r="CF2029" i="7"/>
  <c r="AB2029" i="7" s="1"/>
  <c r="CB2027" i="7"/>
  <c r="W2027" i="7"/>
  <c r="DC2013" i="7"/>
  <c r="AY2013" i="7" s="1"/>
  <c r="DC2010" i="7"/>
  <c r="AY2010" i="7" s="1"/>
  <c r="DG1984" i="7"/>
  <c r="BC1984" i="7" s="1"/>
  <c r="DF1984" i="7"/>
  <c r="BB1984" i="7" s="1"/>
  <c r="DE1984" i="7"/>
  <c r="BA1984" i="7" s="1"/>
  <c r="DD1984" i="7"/>
  <c r="AZ1984" i="7" s="1"/>
  <c r="DI1984" i="7"/>
  <c r="BE1984" i="7" s="1"/>
  <c r="D1984" i="7"/>
  <c r="DH1984" i="7"/>
  <c r="BD1984" i="7" s="1"/>
  <c r="DG1981" i="7"/>
  <c r="BC1981" i="7" s="1"/>
  <c r="D1981" i="7"/>
  <c r="DF1981" i="7"/>
  <c r="BB1981" i="7" s="1"/>
  <c r="DI1981" i="7"/>
  <c r="BE1981" i="7" s="1"/>
  <c r="DH1981" i="7"/>
  <c r="BD1981" i="7" s="1"/>
  <c r="DE1981" i="7"/>
  <c r="BA1981" i="7" s="1"/>
  <c r="DD1981" i="7"/>
  <c r="AZ1981" i="7" s="1"/>
  <c r="BX2009" i="7"/>
  <c r="CE2009" i="7" s="1"/>
  <c r="AA2009" i="7" s="1"/>
  <c r="DF2098" i="7"/>
  <c r="BB2098" i="7" s="1"/>
  <c r="CH2037" i="7"/>
  <c r="DC2006" i="7"/>
  <c r="AY2006" i="7" s="1"/>
  <c r="DG1977" i="7"/>
  <c r="BC1977" i="7" s="1"/>
  <c r="D1977" i="7"/>
  <c r="DF1977" i="7"/>
  <c r="BB1977" i="7" s="1"/>
  <c r="DE1977" i="7"/>
  <c r="BA1977" i="7" s="1"/>
  <c r="BX1977" i="7"/>
  <c r="DI1977" i="7"/>
  <c r="BE1977" i="7" s="1"/>
  <c r="DH1977" i="7"/>
  <c r="BD1977" i="7" s="1"/>
  <c r="DD1977" i="7"/>
  <c r="AZ1977" i="7" s="1"/>
  <c r="DG2069" i="7"/>
  <c r="BC2069" i="7" s="1"/>
  <c r="DF2069" i="7"/>
  <c r="BB2069" i="7" s="1"/>
  <c r="D2069" i="7"/>
  <c r="DI2069" i="7"/>
  <c r="BE2069" i="7" s="1"/>
  <c r="DH2069" i="7"/>
  <c r="BD2069" i="7" s="1"/>
  <c r="DE2069" i="7"/>
  <c r="BA2069" i="7" s="1"/>
  <c r="DD2069" i="7"/>
  <c r="AZ2069" i="7" s="1"/>
  <c r="CG2058" i="7"/>
  <c r="AC2058" i="7" s="1"/>
  <c r="BX2004" i="7"/>
  <c r="CG2031" i="7"/>
  <c r="AC2031" i="7" s="1"/>
  <c r="CF1984" i="7"/>
  <c r="AB1984" i="7" s="1"/>
  <c r="DI2091" i="7"/>
  <c r="BE2091" i="7" s="1"/>
  <c r="CZ1991" i="7"/>
  <c r="AV1991" i="7" s="1"/>
  <c r="DC1984" i="7"/>
  <c r="AY1984" i="7" s="1"/>
  <c r="CZ1954" i="7"/>
  <c r="AV1954" i="7" s="1"/>
  <c r="BX1933" i="7"/>
  <c r="DE1924" i="7"/>
  <c r="BA1924" i="7" s="1"/>
  <c r="DD1924" i="7"/>
  <c r="AZ1924" i="7" s="1"/>
  <c r="DI1924" i="7"/>
  <c r="BE1924" i="7" s="1"/>
  <c r="DH1924" i="7"/>
  <c r="BD1924" i="7" s="1"/>
  <c r="DF1924" i="7"/>
  <c r="BB1924" i="7" s="1"/>
  <c r="DG1924" i="7"/>
  <c r="BC1924" i="7" s="1"/>
  <c r="CF1924" i="7"/>
  <c r="AB1924" i="7" s="1"/>
  <c r="D1924" i="7"/>
  <c r="I1920" i="7"/>
  <c r="DI1920" i="7"/>
  <c r="BE1920" i="7" s="1"/>
  <c r="CA1920" i="7"/>
  <c r="DI1911" i="7"/>
  <c r="BE1911" i="7" s="1"/>
  <c r="DE1911" i="7"/>
  <c r="BA1911" i="7" s="1"/>
  <c r="DD1911" i="7"/>
  <c r="AZ1911" i="7" s="1"/>
  <c r="D1911" i="7"/>
  <c r="DH1911" i="7"/>
  <c r="BD1911" i="7" s="1"/>
  <c r="DG1911" i="7"/>
  <c r="BC1911" i="7" s="1"/>
  <c r="DF1911" i="7"/>
  <c r="BB1911" i="7" s="1"/>
  <c r="BX1911" i="7"/>
  <c r="DE1910" i="7"/>
  <c r="BA1910" i="7" s="1"/>
  <c r="DD1910" i="7"/>
  <c r="AZ1910" i="7" s="1"/>
  <c r="D1910" i="7"/>
  <c r="DI1910" i="7"/>
  <c r="BE1910" i="7" s="1"/>
  <c r="DH1910" i="7"/>
  <c r="BD1910" i="7" s="1"/>
  <c r="DG1910" i="7"/>
  <c r="BC1910" i="7" s="1"/>
  <c r="DF1910" i="7"/>
  <c r="BB1910" i="7" s="1"/>
  <c r="CZ1910" i="7"/>
  <c r="AV1910" i="7" s="1"/>
  <c r="DC1909" i="7"/>
  <c r="AY1909" i="7" s="1"/>
  <c r="I1909" i="7"/>
  <c r="DD1906" i="7"/>
  <c r="AZ1906" i="7" s="1"/>
  <c r="DG1890" i="7"/>
  <c r="BC1890" i="7" s="1"/>
  <c r="I1883" i="7"/>
  <c r="DG1883" i="7"/>
  <c r="BC1883" i="7" s="1"/>
  <c r="CC1883" i="7"/>
  <c r="CF1829" i="7"/>
  <c r="AB1829" i="7" s="1"/>
  <c r="CC1821" i="7"/>
  <c r="CA1817" i="7"/>
  <c r="CC1968" i="7"/>
  <c r="CB1960" i="7"/>
  <c r="X1960" i="7" s="1"/>
  <c r="W1960" i="7"/>
  <c r="CE1960" i="7"/>
  <c r="AA1960" i="7" s="1"/>
  <c r="DI1954" i="7"/>
  <c r="BE1954" i="7" s="1"/>
  <c r="CZ1934" i="7"/>
  <c r="AV1934" i="7" s="1"/>
  <c r="Y1912" i="7"/>
  <c r="BX1876" i="7"/>
  <c r="DG1861" i="7"/>
  <c r="BC1861" i="7" s="1"/>
  <c r="BX2103" i="7"/>
  <c r="DC2008" i="7"/>
  <c r="AY2008" i="7" s="1"/>
  <c r="CF1969" i="7"/>
  <c r="AB1969" i="7" s="1"/>
  <c r="CC1963" i="7"/>
  <c r="DE1961" i="7"/>
  <c r="BA1961" i="7" s="1"/>
  <c r="CF1953" i="7"/>
  <c r="AB1953" i="7" s="1"/>
  <c r="CF1948" i="7"/>
  <c r="AB1948" i="7" s="1"/>
  <c r="DD1941" i="7"/>
  <c r="AZ1941" i="7" s="1"/>
  <c r="DE1916" i="7"/>
  <c r="BA1916" i="7" s="1"/>
  <c r="DD1916" i="7"/>
  <c r="AZ1916" i="7" s="1"/>
  <c r="D1916" i="7"/>
  <c r="DI1916" i="7"/>
  <c r="BE1916" i="7" s="1"/>
  <c r="DH1916" i="7"/>
  <c r="BD1916" i="7" s="1"/>
  <c r="DG1916" i="7"/>
  <c r="BC1916" i="7" s="1"/>
  <c r="DF1916" i="7"/>
  <c r="BB1916" i="7" s="1"/>
  <c r="CC1916" i="7"/>
  <c r="DC2046" i="7"/>
  <c r="AY2046" i="7" s="1"/>
  <c r="DI1982" i="7"/>
  <c r="BE1982" i="7" s="1"/>
  <c r="DI1943" i="7"/>
  <c r="BE1943" i="7" s="1"/>
  <c r="DE1943" i="7"/>
  <c r="BA1943" i="7" s="1"/>
  <c r="DD1943" i="7"/>
  <c r="AZ1943" i="7" s="1"/>
  <c r="D1943" i="7"/>
  <c r="CC1943" i="7"/>
  <c r="DH1943" i="7"/>
  <c r="BD1943" i="7" s="1"/>
  <c r="DG1943" i="7"/>
  <c r="BC1943" i="7" s="1"/>
  <c r="DF1943" i="7"/>
  <c r="BB1943" i="7" s="1"/>
  <c r="X1990" i="7"/>
  <c r="I1962" i="7"/>
  <c r="DH1962" i="7"/>
  <c r="BD1962" i="7" s="1"/>
  <c r="DE1952" i="7"/>
  <c r="BA1952" i="7" s="1"/>
  <c r="DD1952" i="7"/>
  <c r="AZ1952" i="7" s="1"/>
  <c r="DI1952" i="7"/>
  <c r="BE1952" i="7" s="1"/>
  <c r="DH1952" i="7"/>
  <c r="BD1952" i="7" s="1"/>
  <c r="DG1952" i="7"/>
  <c r="BC1952" i="7" s="1"/>
  <c r="DF1952" i="7"/>
  <c r="BB1952" i="7" s="1"/>
  <c r="D1952" i="7"/>
  <c r="CZ1952" i="7"/>
  <c r="AV1952" i="7" s="1"/>
  <c r="CB1944" i="7"/>
  <c r="X1944" i="7" s="1"/>
  <c r="W1944" i="7"/>
  <c r="CE1944" i="7"/>
  <c r="AA1944" i="7" s="1"/>
  <c r="DG1933" i="7"/>
  <c r="BC1933" i="7" s="1"/>
  <c r="CB1908" i="7"/>
  <c r="X1908" i="7" s="1"/>
  <c r="W1908" i="7"/>
  <c r="CE1908" i="7"/>
  <c r="AA1908" i="7" s="1"/>
  <c r="CA1950" i="7"/>
  <c r="DE1938" i="7"/>
  <c r="BA1938" i="7" s="1"/>
  <c r="DC1925" i="7"/>
  <c r="AY1925" i="7" s="1"/>
  <c r="Y1919" i="7"/>
  <c r="BX1907" i="7"/>
  <c r="CE1907" i="7" s="1"/>
  <c r="AA1907" i="7" s="1"/>
  <c r="DG2085" i="7"/>
  <c r="BC2085" i="7" s="1"/>
  <c r="DF2085" i="7"/>
  <c r="BB2085" i="7" s="1"/>
  <c r="DI2085" i="7"/>
  <c r="BE2085" i="7" s="1"/>
  <c r="DH2085" i="7"/>
  <c r="BD2085" i="7" s="1"/>
  <c r="CF2085" i="7"/>
  <c r="AB2085" i="7" s="1"/>
  <c r="DD2085" i="7"/>
  <c r="AZ2085" i="7" s="1"/>
  <c r="BX2085" i="7"/>
  <c r="DE2085" i="7"/>
  <c r="BA2085" i="7" s="1"/>
  <c r="D2085" i="7"/>
  <c r="CC2085" i="7"/>
  <c r="CC1967" i="7"/>
  <c r="DF1955" i="7"/>
  <c r="BB1955" i="7" s="1"/>
  <c r="DC1934" i="7"/>
  <c r="AY1934" i="7" s="1"/>
  <c r="E1934" i="7"/>
  <c r="DD1925" i="7"/>
  <c r="AZ1925" i="7" s="1"/>
  <c r="DI1923" i="7"/>
  <c r="BE1923" i="7" s="1"/>
  <c r="DF2090" i="7"/>
  <c r="BB2090" i="7" s="1"/>
  <c r="DH1897" i="7"/>
  <c r="BD1897" i="7" s="1"/>
  <c r="DE1882" i="7"/>
  <c r="BA1882" i="7" s="1"/>
  <c r="DD1882" i="7"/>
  <c r="AZ1882" i="7" s="1"/>
  <c r="DI1882" i="7"/>
  <c r="BE1882" i="7" s="1"/>
  <c r="DF1882" i="7"/>
  <c r="BB1882" i="7" s="1"/>
  <c r="DG1882" i="7"/>
  <c r="BC1882" i="7" s="1"/>
  <c r="D1882" i="7"/>
  <c r="DH1882" i="7"/>
  <c r="BD1882" i="7" s="1"/>
  <c r="CA1882" i="7"/>
  <c r="CZ1863" i="7"/>
  <c r="AV1863" i="7" s="1"/>
  <c r="CC1835" i="7"/>
  <c r="CZ1831" i="7"/>
  <c r="AV1831" i="7" s="1"/>
  <c r="CF1814" i="7"/>
  <c r="AB1814" i="7" s="1"/>
  <c r="DE1963" i="7"/>
  <c r="BA1963" i="7" s="1"/>
  <c r="BX1949" i="7"/>
  <c r="CE1949" i="7" s="1"/>
  <c r="AA1949" i="7" s="1"/>
  <c r="E1945" i="7"/>
  <c r="DC1945" i="7"/>
  <c r="AY1945" i="7" s="1"/>
  <c r="CZ1906" i="7"/>
  <c r="AV1906" i="7" s="1"/>
  <c r="CF1905" i="7"/>
  <c r="AB1905" i="7" s="1"/>
  <c r="DI1903" i="7"/>
  <c r="BE1903" i="7" s="1"/>
  <c r="BX1878" i="7"/>
  <c r="DE1870" i="7"/>
  <c r="BA1870" i="7" s="1"/>
  <c r="DD1870" i="7"/>
  <c r="AZ1870" i="7" s="1"/>
  <c r="DH1870" i="7"/>
  <c r="BD1870" i="7" s="1"/>
  <c r="DG1870" i="7"/>
  <c r="BC1870" i="7" s="1"/>
  <c r="D1870" i="7"/>
  <c r="CC1870" i="7"/>
  <c r="DI1870" i="7"/>
  <c r="BE1870" i="7" s="1"/>
  <c r="DF1870" i="7"/>
  <c r="BB1870" i="7" s="1"/>
  <c r="CF1870" i="7"/>
  <c r="AB1870" i="7" s="1"/>
  <c r="CB1856" i="7"/>
  <c r="X1856" i="7" s="1"/>
  <c r="W1856" i="7"/>
  <c r="CE1856" i="7"/>
  <c r="AA1856" i="7" s="1"/>
  <c r="E1799" i="7"/>
  <c r="DC1799" i="7"/>
  <c r="AY1799" i="7" s="1"/>
  <c r="BX1756" i="7"/>
  <c r="CE1756" i="7" s="1"/>
  <c r="AA1756" i="7" s="1"/>
  <c r="CZ1967" i="7"/>
  <c r="AV1967" i="7" s="1"/>
  <c r="DE1958" i="7"/>
  <c r="BA1958" i="7" s="1"/>
  <c r="DD1958" i="7"/>
  <c r="AZ1958" i="7" s="1"/>
  <c r="D1958" i="7"/>
  <c r="DI1958" i="7"/>
  <c r="BE1958" i="7" s="1"/>
  <c r="DH1958" i="7"/>
  <c r="BD1958" i="7" s="1"/>
  <c r="DG1958" i="7"/>
  <c r="BC1958" i="7" s="1"/>
  <c r="DF1958" i="7"/>
  <c r="BB1958" i="7" s="1"/>
  <c r="DC1915" i="7"/>
  <c r="AY1915" i="7" s="1"/>
  <c r="DC1889" i="7"/>
  <c r="AY1889" i="7" s="1"/>
  <c r="BX1886" i="7"/>
  <c r="DI1879" i="7"/>
  <c r="BE1879" i="7" s="1"/>
  <c r="DE1879" i="7"/>
  <c r="BA1879" i="7" s="1"/>
  <c r="DD1879" i="7"/>
  <c r="AZ1879" i="7" s="1"/>
  <c r="D1879" i="7"/>
  <c r="DF1879" i="7"/>
  <c r="BB1879" i="7" s="1"/>
  <c r="DH1879" i="7"/>
  <c r="BD1879" i="7" s="1"/>
  <c r="DG1879" i="7"/>
  <c r="BC1879" i="7" s="1"/>
  <c r="DC1888" i="7"/>
  <c r="AY1888" i="7" s="1"/>
  <c r="E1888" i="7"/>
  <c r="BX1860" i="7"/>
  <c r="DE1801" i="7"/>
  <c r="BA1801" i="7" s="1"/>
  <c r="DE1789" i="7"/>
  <c r="BA1789" i="7" s="1"/>
  <c r="CA1954" i="7"/>
  <c r="DG1950" i="7"/>
  <c r="BC1950" i="7" s="1"/>
  <c r="DE1918" i="7"/>
  <c r="BA1918" i="7" s="1"/>
  <c r="DD1918" i="7"/>
  <c r="AZ1918" i="7" s="1"/>
  <c r="DH1918" i="7"/>
  <c r="BD1918" i="7" s="1"/>
  <c r="DG1918" i="7"/>
  <c r="BC1918" i="7" s="1"/>
  <c r="D1918" i="7"/>
  <c r="DI1918" i="7"/>
  <c r="BE1918" i="7" s="1"/>
  <c r="DF1918" i="7"/>
  <c r="BB1918" i="7" s="1"/>
  <c r="DI1876" i="7"/>
  <c r="BE1876" i="7" s="1"/>
  <c r="DF1874" i="7"/>
  <c r="BB1874" i="7" s="1"/>
  <c r="DE1869" i="7"/>
  <c r="BA1869" i="7" s="1"/>
  <c r="DF1859" i="7"/>
  <c r="BB1859" i="7" s="1"/>
  <c r="CZ1857" i="7"/>
  <c r="AV1857" i="7" s="1"/>
  <c r="DH1854" i="7"/>
  <c r="BD1854" i="7" s="1"/>
  <c r="DF1827" i="7"/>
  <c r="BB1827" i="7" s="1"/>
  <c r="DE1818" i="7"/>
  <c r="BA1818" i="7" s="1"/>
  <c r="DD1818" i="7"/>
  <c r="AZ1818" i="7" s="1"/>
  <c r="DI1818" i="7"/>
  <c r="BE1818" i="7" s="1"/>
  <c r="DF1818" i="7"/>
  <c r="BB1818" i="7" s="1"/>
  <c r="DH1818" i="7"/>
  <c r="BD1818" i="7" s="1"/>
  <c r="DG1818" i="7"/>
  <c r="BC1818" i="7" s="1"/>
  <c r="CF1818" i="7"/>
  <c r="AB1818" i="7" s="1"/>
  <c r="D1818" i="7"/>
  <c r="CC1784" i="7"/>
  <c r="CJ1772" i="7"/>
  <c r="DF1909" i="7"/>
  <c r="BB1909" i="7" s="1"/>
  <c r="DE1884" i="7"/>
  <c r="BA1884" i="7" s="1"/>
  <c r="DD1884" i="7"/>
  <c r="AZ1884" i="7" s="1"/>
  <c r="D1884" i="7"/>
  <c r="DG1884" i="7"/>
  <c r="BC1884" i="7" s="1"/>
  <c r="DF1884" i="7"/>
  <c r="BB1884" i="7" s="1"/>
  <c r="DH1884" i="7"/>
  <c r="BD1884" i="7" s="1"/>
  <c r="DI1884" i="7"/>
  <c r="BE1884" i="7" s="1"/>
  <c r="E1877" i="7"/>
  <c r="DC1877" i="7"/>
  <c r="AY1877" i="7" s="1"/>
  <c r="BX1875" i="7"/>
  <c r="CC1865" i="7"/>
  <c r="DG1966" i="7"/>
  <c r="BC1966" i="7" s="1"/>
  <c r="DC1951" i="7"/>
  <c r="AY1951" i="7" s="1"/>
  <c r="DD1946" i="7"/>
  <c r="AZ1946" i="7" s="1"/>
  <c r="CC1881" i="7"/>
  <c r="E1871" i="7"/>
  <c r="DC1871" i="7"/>
  <c r="AY1871" i="7" s="1"/>
  <c r="CA1802" i="7"/>
  <c r="CJ1758" i="7"/>
  <c r="DC1811" i="7"/>
  <c r="AY1811" i="7" s="1"/>
  <c r="BX1783" i="7"/>
  <c r="CJ1776" i="7"/>
  <c r="CF1744" i="7"/>
  <c r="AB1744" i="7" s="1"/>
  <c r="CC1724" i="7"/>
  <c r="CG1724" i="7"/>
  <c r="AC1724" i="7" s="1"/>
  <c r="CH1718" i="7"/>
  <c r="DG1661" i="7"/>
  <c r="BC1661" i="7" s="1"/>
  <c r="D1661" i="7"/>
  <c r="DI1661" i="7"/>
  <c r="BE1661" i="7" s="1"/>
  <c r="DH1661" i="7"/>
  <c r="BD1661" i="7" s="1"/>
  <c r="DD1661" i="7"/>
  <c r="AZ1661" i="7" s="1"/>
  <c r="BX1661" i="7"/>
  <c r="DE1661" i="7"/>
  <c r="BA1661" i="7" s="1"/>
  <c r="DF1661" i="7"/>
  <c r="BB1661" i="7" s="1"/>
  <c r="CB1880" i="7"/>
  <c r="X1880" i="7" s="1"/>
  <c r="W1880" i="7"/>
  <c r="CE1880" i="7"/>
  <c r="AA1880" i="7" s="1"/>
  <c r="DC1819" i="7"/>
  <c r="AY1819" i="7" s="1"/>
  <c r="DE1811" i="7"/>
  <c r="BA1811" i="7" s="1"/>
  <c r="DF1797" i="7"/>
  <c r="BB1797" i="7" s="1"/>
  <c r="AF1764" i="7"/>
  <c r="CZ1820" i="7"/>
  <c r="AV1820" i="7" s="1"/>
  <c r="E1815" i="7"/>
  <c r="DC1815" i="7"/>
  <c r="AY1815" i="7" s="1"/>
  <c r="DI1809" i="7"/>
  <c r="BE1809" i="7" s="1"/>
  <c r="DE1809" i="7"/>
  <c r="BA1809" i="7" s="1"/>
  <c r="DD1809" i="7"/>
  <c r="AZ1809" i="7" s="1"/>
  <c r="D1809" i="7"/>
  <c r="DF1809" i="7"/>
  <c r="BB1809" i="7" s="1"/>
  <c r="DG1809" i="7"/>
  <c r="BC1809" i="7" s="1"/>
  <c r="DH1809" i="7"/>
  <c r="BD1809" i="7" s="1"/>
  <c r="BX1809" i="7"/>
  <c r="DF1767" i="7"/>
  <c r="BB1767" i="7" s="1"/>
  <c r="DH1767" i="7"/>
  <c r="BD1767" i="7" s="1"/>
  <c r="D1767" i="7"/>
  <c r="DG1767" i="7"/>
  <c r="BC1767" i="7" s="1"/>
  <c r="DI1767" i="7"/>
  <c r="BE1767" i="7" s="1"/>
  <c r="DE1767" i="7"/>
  <c r="BA1767" i="7" s="1"/>
  <c r="DD1767" i="7"/>
  <c r="AZ1767" i="7" s="1"/>
  <c r="CJ1752" i="7"/>
  <c r="BX1750" i="7"/>
  <c r="BX1834" i="7"/>
  <c r="BX1791" i="7"/>
  <c r="CA1747" i="7"/>
  <c r="CA1979" i="7"/>
  <c r="CF1830" i="7"/>
  <c r="AB1830" i="7" s="1"/>
  <c r="DF1816" i="7"/>
  <c r="BB1816" i="7" s="1"/>
  <c r="DF1805" i="7"/>
  <c r="BB1805" i="7" s="1"/>
  <c r="DC1804" i="7"/>
  <c r="AY1804" i="7" s="1"/>
  <c r="E1804" i="7"/>
  <c r="CC1885" i="7"/>
  <c r="DI1885" i="7"/>
  <c r="BE1885" i="7" s="1"/>
  <c r="DG1803" i="7"/>
  <c r="BC1803" i="7" s="1"/>
  <c r="DC1800" i="7"/>
  <c r="AY1800" i="7" s="1"/>
  <c r="DC1790" i="7"/>
  <c r="AY1790" i="7" s="1"/>
  <c r="E1790" i="7"/>
  <c r="CZ1790" i="7"/>
  <c r="AV1790" i="7" s="1"/>
  <c r="CC1788" i="7"/>
  <c r="AF1773" i="7"/>
  <c r="DG1696" i="7"/>
  <c r="BC1696" i="7" s="1"/>
  <c r="DI1696" i="7"/>
  <c r="BE1696" i="7" s="1"/>
  <c r="DH1696" i="7"/>
  <c r="BD1696" i="7" s="1"/>
  <c r="D1696" i="7"/>
  <c r="DE1696" i="7"/>
  <c r="BA1696" i="7" s="1"/>
  <c r="DI1640" i="7"/>
  <c r="BE1640" i="7" s="1"/>
  <c r="Y1635" i="7"/>
  <c r="DE1595" i="7"/>
  <c r="BA1595" i="7" s="1"/>
  <c r="W1591" i="7"/>
  <c r="CB1591" i="7"/>
  <c r="X1591" i="7" s="1"/>
  <c r="CE1591" i="7"/>
  <c r="AA1591" i="7" s="1"/>
  <c r="CG1531" i="7"/>
  <c r="AC1531" i="7" s="1"/>
  <c r="I1510" i="7"/>
  <c r="DC1510" i="7"/>
  <c r="AY1510" i="7" s="1"/>
  <c r="I1433" i="7"/>
  <c r="CC1433" i="7"/>
  <c r="DH1433" i="7"/>
  <c r="BD1433" i="7" s="1"/>
  <c r="DG1433" i="7"/>
  <c r="BC1433" i="7" s="1"/>
  <c r="DF1433" i="7"/>
  <c r="BB1433" i="7" s="1"/>
  <c r="CZ1415" i="7"/>
  <c r="AV1415" i="7" s="1"/>
  <c r="BX1415" i="7"/>
  <c r="BQ1415" i="7" s="1"/>
  <c r="M1415" i="7" s="1"/>
  <c r="CJ1415" i="7"/>
  <c r="CF1415" i="7"/>
  <c r="AB1415" i="7" s="1"/>
  <c r="D1415" i="7"/>
  <c r="CC1415" i="7"/>
  <c r="CH1691" i="7"/>
  <c r="DG1663" i="7"/>
  <c r="BC1663" i="7" s="1"/>
  <c r="DD1643" i="7"/>
  <c r="AZ1643" i="7" s="1"/>
  <c r="DC1595" i="7"/>
  <c r="AY1595" i="7" s="1"/>
  <c r="DC1587" i="7"/>
  <c r="AY1587" i="7" s="1"/>
  <c r="E1587" i="7"/>
  <c r="DC1558" i="7"/>
  <c r="AY1558" i="7" s="1"/>
  <c r="DC1512" i="7"/>
  <c r="AY1512" i="7" s="1"/>
  <c r="CJ1500" i="7"/>
  <c r="BX1483" i="7"/>
  <c r="DF1468" i="7"/>
  <c r="BB1468" i="7" s="1"/>
  <c r="DE1468" i="7"/>
  <c r="BA1468" i="7" s="1"/>
  <c r="DG1468" i="7"/>
  <c r="BC1468" i="7" s="1"/>
  <c r="D1468" i="7"/>
  <c r="DD1468" i="7"/>
  <c r="AZ1468" i="7" s="1"/>
  <c r="CA1468" i="7"/>
  <c r="BX1468" i="7"/>
  <c r="DI1468" i="7"/>
  <c r="BE1468" i="7" s="1"/>
  <c r="DH1468" i="7"/>
  <c r="BD1468" i="7" s="1"/>
  <c r="CF1468" i="7"/>
  <c r="AB1468" i="7" s="1"/>
  <c r="DF1452" i="7"/>
  <c r="BB1452" i="7" s="1"/>
  <c r="DE1452" i="7"/>
  <c r="BA1452" i="7" s="1"/>
  <c r="CA1452" i="7"/>
  <c r="DD1452" i="7"/>
  <c r="AZ1452" i="7" s="1"/>
  <c r="CF1452" i="7"/>
  <c r="AB1452" i="7" s="1"/>
  <c r="D1452" i="7"/>
  <c r="BX1452" i="7"/>
  <c r="DI1452" i="7"/>
  <c r="BE1452" i="7" s="1"/>
  <c r="DH1452" i="7"/>
  <c r="BD1452" i="7" s="1"/>
  <c r="DG1452" i="7"/>
  <c r="BC1452" i="7" s="1"/>
  <c r="DF1436" i="7"/>
  <c r="BB1436" i="7" s="1"/>
  <c r="DE1436" i="7"/>
  <c r="BA1436" i="7" s="1"/>
  <c r="DD1436" i="7"/>
  <c r="AZ1436" i="7" s="1"/>
  <c r="CF1436" i="7"/>
  <c r="AB1436" i="7" s="1"/>
  <c r="CA1436" i="7"/>
  <c r="D1436" i="7"/>
  <c r="DI1436" i="7"/>
  <c r="BE1436" i="7" s="1"/>
  <c r="BX1436" i="7"/>
  <c r="DH1436" i="7"/>
  <c r="BD1436" i="7" s="1"/>
  <c r="DG1436" i="7"/>
  <c r="BC1436" i="7" s="1"/>
  <c r="CC1837" i="7"/>
  <c r="DI1785" i="7"/>
  <c r="BE1785" i="7" s="1"/>
  <c r="DE1785" i="7"/>
  <c r="BA1785" i="7" s="1"/>
  <c r="DD1785" i="7"/>
  <c r="AZ1785" i="7" s="1"/>
  <c r="DH1785" i="7"/>
  <c r="BD1785" i="7" s="1"/>
  <c r="DG1785" i="7"/>
  <c r="BC1785" i="7" s="1"/>
  <c r="D1785" i="7"/>
  <c r="DF1785" i="7"/>
  <c r="BB1785" i="7" s="1"/>
  <c r="CF1785" i="7"/>
  <c r="AB1785" i="7" s="1"/>
  <c r="DG1653" i="7"/>
  <c r="BC1653" i="7" s="1"/>
  <c r="D1653" i="7"/>
  <c r="DI1653" i="7"/>
  <c r="BE1653" i="7" s="1"/>
  <c r="DH1653" i="7"/>
  <c r="BD1653" i="7" s="1"/>
  <c r="DE1653" i="7"/>
  <c r="BA1653" i="7" s="1"/>
  <c r="DD1653" i="7"/>
  <c r="AZ1653" i="7" s="1"/>
  <c r="DF1653" i="7"/>
  <c r="BB1653" i="7" s="1"/>
  <c r="BX1644" i="7"/>
  <c r="DI1634" i="7"/>
  <c r="BE1634" i="7" s="1"/>
  <c r="CC1606" i="7"/>
  <c r="DH1590" i="7"/>
  <c r="BD1590" i="7" s="1"/>
  <c r="BX1571" i="7"/>
  <c r="CE1571" i="7" s="1"/>
  <c r="AA1571" i="7" s="1"/>
  <c r="DE1558" i="7"/>
  <c r="BA1558" i="7" s="1"/>
  <c r="T1536" i="7"/>
  <c r="BZ1536" i="7"/>
  <c r="V1536" i="7" s="1"/>
  <c r="CH1515" i="7"/>
  <c r="CF1500" i="7"/>
  <c r="AB1500" i="7" s="1"/>
  <c r="CC1630" i="7"/>
  <c r="DC1629" i="7"/>
  <c r="AY1629" i="7" s="1"/>
  <c r="E1629" i="7"/>
  <c r="CJ1549" i="7"/>
  <c r="Y1745" i="7"/>
  <c r="CC1687" i="7"/>
  <c r="I1599" i="7"/>
  <c r="CH1599" i="7"/>
  <c r="BX1561" i="7"/>
  <c r="CH1547" i="7"/>
  <c r="CH1546" i="7"/>
  <c r="DC1797" i="7"/>
  <c r="AY1797" i="7" s="1"/>
  <c r="CH1670" i="7"/>
  <c r="CC1670" i="7"/>
  <c r="CJ1579" i="7"/>
  <c r="BX1579" i="7"/>
  <c r="E1550" i="7"/>
  <c r="CJ1550" i="7"/>
  <c r="CG1550" i="7"/>
  <c r="AC1550" i="7" s="1"/>
  <c r="DG1641" i="7"/>
  <c r="BC1641" i="7" s="1"/>
  <c r="D1641" i="7"/>
  <c r="DI1641" i="7"/>
  <c r="BE1641" i="7" s="1"/>
  <c r="DH1641" i="7"/>
  <c r="BD1641" i="7" s="1"/>
  <c r="DF1641" i="7"/>
  <c r="BB1641" i="7" s="1"/>
  <c r="DE1641" i="7"/>
  <c r="BA1641" i="7" s="1"/>
  <c r="DD1641" i="7"/>
  <c r="AZ1641" i="7" s="1"/>
  <c r="CC1628" i="7"/>
  <c r="DG1603" i="7"/>
  <c r="BC1603" i="7" s="1"/>
  <c r="CH1581" i="7"/>
  <c r="BX1547" i="7"/>
  <c r="DI1772" i="7"/>
  <c r="BE1772" i="7" s="1"/>
  <c r="DC1671" i="7"/>
  <c r="AY1671" i="7" s="1"/>
  <c r="E1671" i="7"/>
  <c r="CZ1652" i="7"/>
  <c r="AV1652" i="7" s="1"/>
  <c r="Y1611" i="7"/>
  <c r="DE1583" i="7"/>
  <c r="BA1583" i="7" s="1"/>
  <c r="CB1842" i="7"/>
  <c r="X1842" i="7" s="1"/>
  <c r="W1842" i="7"/>
  <c r="CE1842" i="7"/>
  <c r="AA1842" i="7" s="1"/>
  <c r="CC1594" i="7"/>
  <c r="E1555" i="7"/>
  <c r="DC1549" i="7"/>
  <c r="AY1549" i="7" s="1"/>
  <c r="CG1504" i="7"/>
  <c r="AC1504" i="7" s="1"/>
  <c r="CF1467" i="7"/>
  <c r="AB1467" i="7" s="1"/>
  <c r="BX1453" i="7"/>
  <c r="CF1435" i="7"/>
  <c r="AB1435" i="7" s="1"/>
  <c r="CJ1697" i="7"/>
  <c r="CF1680" i="7"/>
  <c r="AB1680" i="7" s="1"/>
  <c r="BX1680" i="7"/>
  <c r="CZ1674" i="7"/>
  <c r="AV1674" i="7" s="1"/>
  <c r="DG1642" i="7"/>
  <c r="BC1642" i="7" s="1"/>
  <c r="CC1626" i="7"/>
  <c r="DC1535" i="7"/>
  <c r="AY1535" i="7" s="1"/>
  <c r="E1535" i="7"/>
  <c r="CJ1534" i="7"/>
  <c r="DG1644" i="7"/>
  <c r="BC1644" i="7" s="1"/>
  <c r="Y1598" i="7"/>
  <c r="CJ1594" i="7"/>
  <c r="CF1589" i="7"/>
  <c r="AB1589" i="7" s="1"/>
  <c r="DC1579" i="7"/>
  <c r="AY1579" i="7" s="1"/>
  <c r="E1787" i="7"/>
  <c r="DC1787" i="7"/>
  <c r="AY1787" i="7" s="1"/>
  <c r="DC1631" i="7"/>
  <c r="AY1631" i="7" s="1"/>
  <c r="E1631" i="7"/>
  <c r="DF1534" i="7"/>
  <c r="BB1534" i="7" s="1"/>
  <c r="DE1534" i="7"/>
  <c r="BA1534" i="7" s="1"/>
  <c r="DH1534" i="7"/>
  <c r="BD1534" i="7" s="1"/>
  <c r="DG1534" i="7"/>
  <c r="BC1534" i="7" s="1"/>
  <c r="D1534" i="7"/>
  <c r="DD1534" i="7"/>
  <c r="AZ1534" i="7" s="1"/>
  <c r="DI1534" i="7"/>
  <c r="BE1534" i="7" s="1"/>
  <c r="CC1529" i="7"/>
  <c r="CJ1586" i="7"/>
  <c r="CH1780" i="7"/>
  <c r="AF1528" i="7"/>
  <c r="DC1563" i="7"/>
  <c r="AY1563" i="7" s="1"/>
  <c r="DD1591" i="7"/>
  <c r="AZ1591" i="7" s="1"/>
  <c r="DG1515" i="7"/>
  <c r="BC1515" i="7" s="1"/>
  <c r="CC1487" i="7"/>
  <c r="DH1471" i="7"/>
  <c r="BD1471" i="7" s="1"/>
  <c r="DI1467" i="7"/>
  <c r="BE1467" i="7" s="1"/>
  <c r="DI1455" i="7"/>
  <c r="BE1455" i="7" s="1"/>
  <c r="DF1440" i="7"/>
  <c r="BB1440" i="7" s="1"/>
  <c r="DE1440" i="7"/>
  <c r="BA1440" i="7" s="1"/>
  <c r="DG1440" i="7"/>
  <c r="BC1440" i="7" s="1"/>
  <c r="D1440" i="7"/>
  <c r="DD1440" i="7"/>
  <c r="AZ1440" i="7" s="1"/>
  <c r="DI1440" i="7"/>
  <c r="BE1440" i="7" s="1"/>
  <c r="DH1440" i="7"/>
  <c r="BD1440" i="7" s="1"/>
  <c r="CZ1392" i="7"/>
  <c r="AV1392" i="7" s="1"/>
  <c r="BQ1392" i="7"/>
  <c r="M1392" i="7" s="1"/>
  <c r="CF1392" i="7"/>
  <c r="AB1392" i="7" s="1"/>
  <c r="CC1392" i="7"/>
  <c r="D1392" i="7"/>
  <c r="DG1695" i="7"/>
  <c r="BC1695" i="7" s="1"/>
  <c r="BX1484" i="7"/>
  <c r="W1461" i="7"/>
  <c r="CB1461" i="7"/>
  <c r="X1461" i="7" s="1"/>
  <c r="CE1461" i="7"/>
  <c r="AA1461" i="7" s="1"/>
  <c r="BX1458" i="7"/>
  <c r="DF1456" i="7"/>
  <c r="BB1456" i="7" s="1"/>
  <c r="DE1456" i="7"/>
  <c r="BA1456" i="7" s="1"/>
  <c r="DH1456" i="7"/>
  <c r="BD1456" i="7" s="1"/>
  <c r="DG1456" i="7"/>
  <c r="BC1456" i="7" s="1"/>
  <c r="DI1456" i="7"/>
  <c r="BE1456" i="7" s="1"/>
  <c r="DD1456" i="7"/>
  <c r="AZ1456" i="7" s="1"/>
  <c r="D1456" i="7"/>
  <c r="CJ1502" i="7"/>
  <c r="DC1487" i="7"/>
  <c r="AY1487" i="7" s="1"/>
  <c r="E1487" i="7"/>
  <c r="CA1478" i="7"/>
  <c r="CC1443" i="7"/>
  <c r="DC1442" i="7"/>
  <c r="AY1442" i="7" s="1"/>
  <c r="E1442" i="7"/>
  <c r="Y1523" i="7"/>
  <c r="DC1483" i="7"/>
  <c r="AY1483" i="7" s="1"/>
  <c r="BX1445" i="7"/>
  <c r="DE1439" i="7"/>
  <c r="BA1439" i="7" s="1"/>
  <c r="CJ1413" i="7"/>
  <c r="DC1534" i="7"/>
  <c r="AY1534" i="7" s="1"/>
  <c r="CA1514" i="7"/>
  <c r="CA1490" i="7"/>
  <c r="DG1482" i="7"/>
  <c r="BC1482" i="7" s="1"/>
  <c r="D1482" i="7"/>
  <c r="DF1482" i="7"/>
  <c r="BB1482" i="7" s="1"/>
  <c r="DE1482" i="7"/>
  <c r="BA1482" i="7" s="1"/>
  <c r="DD1482" i="7"/>
  <c r="AZ1482" i="7" s="1"/>
  <c r="CA1482" i="7"/>
  <c r="DI1482" i="7"/>
  <c r="BE1482" i="7" s="1"/>
  <c r="DH1482" i="7"/>
  <c r="BD1482" i="7" s="1"/>
  <c r="DG1465" i="7"/>
  <c r="BC1465" i="7" s="1"/>
  <c r="CA1440" i="7"/>
  <c r="BX1496" i="7"/>
  <c r="DF1481" i="7"/>
  <c r="BB1481" i="7" s="1"/>
  <c r="CC1477" i="7"/>
  <c r="CF1464" i="7"/>
  <c r="AB1464" i="7" s="1"/>
  <c r="CA1454" i="7"/>
  <c r="CA1432" i="7"/>
  <c r="BX1431" i="7"/>
  <c r="CJ1499" i="7"/>
  <c r="CA1474" i="7"/>
  <c r="E1460" i="7"/>
  <c r="DC1460" i="7"/>
  <c r="AY1460" i="7" s="1"/>
  <c r="CZ1398" i="7"/>
  <c r="AV1398" i="7" s="1"/>
  <c r="D1398" i="7"/>
  <c r="CC1398" i="7"/>
  <c r="CF1398" i="7"/>
  <c r="AB1398" i="7" s="1"/>
  <c r="DD1611" i="7"/>
  <c r="AZ1611" i="7" s="1"/>
  <c r="DE1611" i="7"/>
  <c r="BA1611" i="7" s="1"/>
  <c r="DI1611" i="7"/>
  <c r="BE1611" i="7" s="1"/>
  <c r="DH1611" i="7"/>
  <c r="BD1611" i="7" s="1"/>
  <c r="DF1611" i="7"/>
  <c r="BB1611" i="7" s="1"/>
  <c r="D1611" i="7"/>
  <c r="DG1611" i="7"/>
  <c r="BC1611" i="7" s="1"/>
  <c r="CA1511" i="7"/>
  <c r="CA1492" i="7"/>
  <c r="BX1489" i="7"/>
  <c r="CA1456" i="7"/>
  <c r="DE1433" i="7"/>
  <c r="BA1433" i="7" s="1"/>
  <c r="AF1397" i="7"/>
  <c r="DE1431" i="7"/>
  <c r="BA1431" i="7" s="1"/>
  <c r="CA1392" i="7"/>
  <c r="T1302" i="7"/>
  <c r="DE1491" i="7"/>
  <c r="BA1491" i="7" s="1"/>
  <c r="DE1451" i="7"/>
  <c r="BA1451" i="7" s="1"/>
  <c r="DC1437" i="7"/>
  <c r="AY1437" i="7" s="1"/>
  <c r="CG1384" i="7"/>
  <c r="AC1384" i="7" s="1"/>
  <c r="E1384" i="7"/>
  <c r="BT1370" i="7"/>
  <c r="CF1370" i="7"/>
  <c r="AB1370" i="7" s="1"/>
  <c r="D1370" i="7"/>
  <c r="DH1461" i="7"/>
  <c r="BD1461" i="7" s="1"/>
  <c r="BX1403" i="7"/>
  <c r="Y1330" i="7"/>
  <c r="Y1322" i="7"/>
  <c r="CF1292" i="7"/>
  <c r="AB1292" i="7" s="1"/>
  <c r="T1292" i="7"/>
  <c r="BZ1292" i="7"/>
  <c r="V1292" i="7" s="1"/>
  <c r="BX1401" i="7"/>
  <c r="T1298" i="7"/>
  <c r="BZ1298" i="7"/>
  <c r="V1298" i="7" s="1"/>
  <c r="CF1298" i="7"/>
  <c r="AB1298" i="7" s="1"/>
  <c r="DE1511" i="7"/>
  <c r="BA1511" i="7" s="1"/>
  <c r="BT1366" i="7"/>
  <c r="D1366" i="7"/>
  <c r="CF1366" i="7"/>
  <c r="AB1366" i="7" s="1"/>
  <c r="CC1366" i="7"/>
  <c r="BT1362" i="7"/>
  <c r="D1362" i="7"/>
  <c r="CF1362" i="7"/>
  <c r="AB1362" i="7" s="1"/>
  <c r="CC1362" i="7"/>
  <c r="BT1358" i="7"/>
  <c r="D1358" i="7"/>
  <c r="CF1358" i="7"/>
  <c r="AB1358" i="7" s="1"/>
  <c r="CC1358" i="7"/>
  <c r="BT1354" i="7"/>
  <c r="D1354" i="7"/>
  <c r="CF1354" i="7"/>
  <c r="AB1354" i="7" s="1"/>
  <c r="CC1354" i="7"/>
  <c r="BT1350" i="7"/>
  <c r="D1350" i="7"/>
  <c r="CF1350" i="7"/>
  <c r="AB1350" i="7" s="1"/>
  <c r="BT1346" i="7"/>
  <c r="D1346" i="7"/>
  <c r="CF1346" i="7"/>
  <c r="AB1346" i="7" s="1"/>
  <c r="CC1346" i="7"/>
  <c r="BT1342" i="7"/>
  <c r="D1342" i="7"/>
  <c r="CF1342" i="7"/>
  <c r="AB1342" i="7" s="1"/>
  <c r="BX1338" i="7"/>
  <c r="BP1338" i="7" s="1"/>
  <c r="BU1338" i="7"/>
  <c r="Q1338" i="7" s="1"/>
  <c r="E1338" i="7"/>
  <c r="CC1338" i="7"/>
  <c r="CD1282" i="7"/>
  <c r="Z1282" i="7" s="1"/>
  <c r="Y1282" i="7"/>
  <c r="DE1265" i="7"/>
  <c r="BA1265" i="7" s="1"/>
  <c r="CB1265" i="7"/>
  <c r="X1265" i="7" s="1"/>
  <c r="DD1265" i="7"/>
  <c r="AZ1265" i="7" s="1"/>
  <c r="CA1265" i="7"/>
  <c r="CZ1265" i="7"/>
  <c r="AV1265" i="7" s="1"/>
  <c r="DF1265" i="7"/>
  <c r="BB1265" i="7" s="1"/>
  <c r="DC1265" i="7"/>
  <c r="AY1265" i="7" s="1"/>
  <c r="CC1265" i="7"/>
  <c r="F1265" i="7"/>
  <c r="BX1265" i="7"/>
  <c r="CF1243" i="7"/>
  <c r="AB1243" i="7" s="1"/>
  <c r="BZ1243" i="7"/>
  <c r="V1243" i="7" s="1"/>
  <c r="T1243" i="7"/>
  <c r="CG869" i="7"/>
  <c r="AC869" i="7" s="1"/>
  <c r="CF869" i="7"/>
  <c r="AB869" i="7" s="1"/>
  <c r="T869" i="7"/>
  <c r="BZ869" i="7"/>
  <c r="V869" i="7" s="1"/>
  <c r="CL798" i="7"/>
  <c r="AH798" i="7" s="1"/>
  <c r="AD798" i="7"/>
  <c r="CG782" i="7"/>
  <c r="AC782" i="7" s="1"/>
  <c r="CF782" i="7"/>
  <c r="AB782" i="7" s="1"/>
  <c r="T782" i="7"/>
  <c r="BZ782" i="7"/>
  <c r="V782" i="7" s="1"/>
  <c r="BP1362" i="7"/>
  <c r="CA1362" i="7" s="1"/>
  <c r="CA1346" i="7"/>
  <c r="DF1312" i="7"/>
  <c r="BB1312" i="7" s="1"/>
  <c r="CC1312" i="7"/>
  <c r="DE1312" i="7"/>
  <c r="BA1312" i="7" s="1"/>
  <c r="CB1312" i="7"/>
  <c r="X1312" i="7" s="1"/>
  <c r="CZ1312" i="7"/>
  <c r="AV1312" i="7" s="1"/>
  <c r="F1312" i="7"/>
  <c r="CA1312" i="7"/>
  <c r="DD1312" i="7"/>
  <c r="AZ1312" i="7" s="1"/>
  <c r="BX1312" i="7"/>
  <c r="DC1312" i="7"/>
  <c r="AY1312" i="7" s="1"/>
  <c r="CD1278" i="7"/>
  <c r="Z1278" i="7" s="1"/>
  <c r="BZ1241" i="7"/>
  <c r="V1241" i="7" s="1"/>
  <c r="CF1241" i="7"/>
  <c r="AB1241" i="7" s="1"/>
  <c r="T1241" i="7"/>
  <c r="W1194" i="7"/>
  <c r="CE1194" i="7"/>
  <c r="AA1194" i="7" s="1"/>
  <c r="DE1033" i="7"/>
  <c r="BA1033" i="7" s="1"/>
  <c r="CB1033" i="7"/>
  <c r="X1033" i="7" s="1"/>
  <c r="DD1033" i="7"/>
  <c r="AZ1033" i="7" s="1"/>
  <c r="CA1033" i="7"/>
  <c r="DC1033" i="7"/>
  <c r="AY1033" i="7" s="1"/>
  <c r="CZ1033" i="7"/>
  <c r="AV1033" i="7" s="1"/>
  <c r="CC1033" i="7"/>
  <c r="F1033" i="7"/>
  <c r="BX1033" i="7"/>
  <c r="DF1033" i="7"/>
  <c r="BB1033" i="7" s="1"/>
  <c r="CF918" i="7"/>
  <c r="AB918" i="7" s="1"/>
  <c r="T918" i="7"/>
  <c r="BZ918" i="7"/>
  <c r="V918" i="7" s="1"/>
  <c r="CE918" i="7"/>
  <c r="AA918" i="7" s="1"/>
  <c r="CL831" i="7"/>
  <c r="AH831" i="7" s="1"/>
  <c r="AD831" i="7"/>
  <c r="CG815" i="7"/>
  <c r="AC815" i="7" s="1"/>
  <c r="CF815" i="7"/>
  <c r="AB815" i="7" s="1"/>
  <c r="T815" i="7"/>
  <c r="BZ815" i="7"/>
  <c r="V815" i="7" s="1"/>
  <c r="CL767" i="7"/>
  <c r="AH767" i="7" s="1"/>
  <c r="AD767" i="7"/>
  <c r="CG751" i="7"/>
  <c r="AC751" i="7" s="1"/>
  <c r="CF751" i="7"/>
  <c r="AB751" i="7" s="1"/>
  <c r="T751" i="7"/>
  <c r="BZ751" i="7"/>
  <c r="V751" i="7" s="1"/>
  <c r="CE1277" i="7"/>
  <c r="AA1277" i="7" s="1"/>
  <c r="W1277" i="7"/>
  <c r="BZ1255" i="7"/>
  <c r="V1255" i="7" s="1"/>
  <c r="CF1255" i="7"/>
  <c r="AB1255" i="7" s="1"/>
  <c r="T1255" i="7"/>
  <c r="BZ1220" i="7"/>
  <c r="V1220" i="7" s="1"/>
  <c r="CF1220" i="7"/>
  <c r="AB1220" i="7" s="1"/>
  <c r="T1220" i="7"/>
  <c r="BP1328" i="7"/>
  <c r="CA1328" i="7" s="1"/>
  <c r="BZ1277" i="7"/>
  <c r="V1277" i="7" s="1"/>
  <c r="CF1277" i="7"/>
  <c r="AB1277" i="7" s="1"/>
  <c r="T1277" i="7"/>
  <c r="Y1242" i="7"/>
  <c r="CD1242" i="7"/>
  <c r="Z1242" i="7" s="1"/>
  <c r="BZ1231" i="7"/>
  <c r="V1231" i="7" s="1"/>
  <c r="CF1231" i="7"/>
  <c r="AB1231" i="7" s="1"/>
  <c r="T1231" i="7"/>
  <c r="CD1219" i="7"/>
  <c r="Z1219" i="7" s="1"/>
  <c r="Y1219" i="7"/>
  <c r="CF1206" i="7"/>
  <c r="AB1206" i="7" s="1"/>
  <c r="T1206" i="7"/>
  <c r="BZ1206" i="7"/>
  <c r="V1206" i="7" s="1"/>
  <c r="CC1370" i="7"/>
  <c r="BP1359" i="7"/>
  <c r="CA1359" i="7" s="1"/>
  <c r="BX1351" i="7"/>
  <c r="CC1342" i="7"/>
  <c r="CD1300" i="7"/>
  <c r="Z1300" i="7" s="1"/>
  <c r="Y1300" i="7"/>
  <c r="DE1217" i="7"/>
  <c r="BA1217" i="7" s="1"/>
  <c r="CB1217" i="7"/>
  <c r="X1217" i="7" s="1"/>
  <c r="DD1217" i="7"/>
  <c r="AZ1217" i="7" s="1"/>
  <c r="CA1217" i="7"/>
  <c r="CC1217" i="7"/>
  <c r="DF1217" i="7"/>
  <c r="BB1217" i="7" s="1"/>
  <c r="BX1217" i="7"/>
  <c r="DC1217" i="7"/>
  <c r="AY1217" i="7" s="1"/>
  <c r="CZ1217" i="7"/>
  <c r="AV1217" i="7" s="1"/>
  <c r="F1217" i="7"/>
  <c r="CF1182" i="7"/>
  <c r="AB1182" i="7" s="1"/>
  <c r="T1182" i="7"/>
  <c r="BZ1182" i="7"/>
  <c r="V1182" i="7" s="1"/>
  <c r="CD1235" i="7"/>
  <c r="Z1235" i="7" s="1"/>
  <c r="Y1235" i="7"/>
  <c r="Y1194" i="7"/>
  <c r="CD1194" i="7"/>
  <c r="Z1194" i="7" s="1"/>
  <c r="BX1365" i="7"/>
  <c r="CF1262" i="7"/>
  <c r="AB1262" i="7" s="1"/>
  <c r="T1262" i="7"/>
  <c r="BZ1262" i="7"/>
  <c r="V1262" i="7" s="1"/>
  <c r="BX1364" i="7"/>
  <c r="BP1364" i="7" s="1"/>
  <c r="BZ1195" i="7"/>
  <c r="V1195" i="7" s="1"/>
  <c r="T1195" i="7"/>
  <c r="CF1195" i="7"/>
  <c r="AB1195" i="7" s="1"/>
  <c r="CZ1124" i="7"/>
  <c r="AV1124" i="7" s="1"/>
  <c r="F1124" i="7"/>
  <c r="DE1124" i="7"/>
  <c r="BA1124" i="7" s="1"/>
  <c r="DD1124" i="7"/>
  <c r="AZ1124" i="7" s="1"/>
  <c r="CC1124" i="7"/>
  <c r="CB1124" i="7"/>
  <c r="X1124" i="7" s="1"/>
  <c r="CA1124" i="7"/>
  <c r="DF1124" i="7"/>
  <c r="BB1124" i="7" s="1"/>
  <c r="BX1124" i="7"/>
  <c r="DC1124" i="7"/>
  <c r="AY1124" i="7" s="1"/>
  <c r="W1048" i="7"/>
  <c r="T1234" i="7"/>
  <c r="BZ1234" i="7"/>
  <c r="V1234" i="7" s="1"/>
  <c r="CF1234" i="7"/>
  <c r="AB1234" i="7" s="1"/>
  <c r="CE1187" i="7"/>
  <c r="AA1187" i="7" s="1"/>
  <c r="W1187" i="7"/>
  <c r="CD1068" i="7"/>
  <c r="Z1068" i="7" s="1"/>
  <c r="Y1068" i="7"/>
  <c r="CD1015" i="7"/>
  <c r="Z1015" i="7" s="1"/>
  <c r="Y1015" i="7"/>
  <c r="CF1209" i="7"/>
  <c r="AB1209" i="7" s="1"/>
  <c r="T1209" i="7"/>
  <c r="BZ1209" i="7"/>
  <c r="V1209" i="7" s="1"/>
  <c r="CE1106" i="7"/>
  <c r="AA1106" i="7" s="1"/>
  <c r="W1106" i="7"/>
  <c r="BZ1080" i="7"/>
  <c r="V1080" i="7" s="1"/>
  <c r="CF1080" i="7"/>
  <c r="AB1080" i="7" s="1"/>
  <c r="T1080" i="7"/>
  <c r="CE998" i="7"/>
  <c r="AA998" i="7" s="1"/>
  <c r="W998" i="7"/>
  <c r="W1178" i="7"/>
  <c r="CE1178" i="7"/>
  <c r="AA1178" i="7" s="1"/>
  <c r="CE1155" i="7"/>
  <c r="AA1155" i="7" s="1"/>
  <c r="W1155" i="7"/>
  <c r="BZ1151" i="7"/>
  <c r="V1151" i="7" s="1"/>
  <c r="CF1151" i="7"/>
  <c r="AB1151" i="7" s="1"/>
  <c r="T1151" i="7"/>
  <c r="CE1151" i="7"/>
  <c r="AA1151" i="7" s="1"/>
  <c r="CD1132" i="7"/>
  <c r="Z1132" i="7" s="1"/>
  <c r="Y1132" i="7"/>
  <c r="W1115" i="7"/>
  <c r="CE1115" i="7"/>
  <c r="AA1115" i="7" s="1"/>
  <c r="CD1051" i="7"/>
  <c r="Z1051" i="7" s="1"/>
  <c r="Y1051" i="7"/>
  <c r="BZ1034" i="7"/>
  <c r="V1034" i="7" s="1"/>
  <c r="T1034" i="7"/>
  <c r="CF1034" i="7"/>
  <c r="AB1034" i="7" s="1"/>
  <c r="T993" i="7"/>
  <c r="BZ993" i="7"/>
  <c r="V993" i="7" s="1"/>
  <c r="CF993" i="7"/>
  <c r="AB993" i="7" s="1"/>
  <c r="CD1251" i="7"/>
  <c r="Z1251" i="7" s="1"/>
  <c r="Y1251" i="7"/>
  <c r="DE1121" i="7"/>
  <c r="BA1121" i="7" s="1"/>
  <c r="CB1121" i="7"/>
  <c r="X1121" i="7" s="1"/>
  <c r="DD1121" i="7"/>
  <c r="AZ1121" i="7" s="1"/>
  <c r="CA1121" i="7"/>
  <c r="CZ1121" i="7"/>
  <c r="AV1121" i="7" s="1"/>
  <c r="F1121" i="7"/>
  <c r="BX1121" i="7"/>
  <c r="DF1121" i="7"/>
  <c r="BB1121" i="7" s="1"/>
  <c r="DC1121" i="7"/>
  <c r="AY1121" i="7" s="1"/>
  <c r="CC1121" i="7"/>
  <c r="T1106" i="7"/>
  <c r="BZ1106" i="7"/>
  <c r="V1106" i="7" s="1"/>
  <c r="CF1106" i="7"/>
  <c r="AB1106" i="7" s="1"/>
  <c r="CF1075" i="7"/>
  <c r="AB1075" i="7" s="1"/>
  <c r="BZ1075" i="7"/>
  <c r="V1075" i="7" s="1"/>
  <c r="T1075" i="7"/>
  <c r="CE1018" i="7"/>
  <c r="AA1018" i="7" s="1"/>
  <c r="W1018" i="7"/>
  <c r="CD1011" i="7"/>
  <c r="Z1011" i="7" s="1"/>
  <c r="Y1011" i="7"/>
  <c r="CF1267" i="7"/>
  <c r="AB1267" i="7" s="1"/>
  <c r="T1267" i="7"/>
  <c r="BZ1267" i="7"/>
  <c r="V1267" i="7" s="1"/>
  <c r="CE1243" i="7"/>
  <c r="AA1243" i="7" s="1"/>
  <c r="BZ1167" i="7"/>
  <c r="V1167" i="7" s="1"/>
  <c r="CF1167" i="7"/>
  <c r="AB1167" i="7" s="1"/>
  <c r="T1167" i="7"/>
  <c r="BZ1088" i="7"/>
  <c r="V1088" i="7" s="1"/>
  <c r="CF1088" i="7"/>
  <c r="AB1088" i="7" s="1"/>
  <c r="T1088" i="7"/>
  <c r="CF1078" i="7"/>
  <c r="AB1078" i="7" s="1"/>
  <c r="T1078" i="7"/>
  <c r="BZ1078" i="7"/>
  <c r="V1078" i="7" s="1"/>
  <c r="Y1050" i="7"/>
  <c r="CF998" i="7"/>
  <c r="AB998" i="7" s="1"/>
  <c r="T998" i="7"/>
  <c r="BZ998" i="7"/>
  <c r="V998" i="7" s="1"/>
  <c r="CF1515" i="7"/>
  <c r="AB1515" i="7" s="1"/>
  <c r="Y1248" i="7"/>
  <c r="CD1248" i="7"/>
  <c r="Z1248" i="7" s="1"/>
  <c r="BZ1119" i="7"/>
  <c r="V1119" i="7" s="1"/>
  <c r="T1119" i="7"/>
  <c r="CF1119" i="7"/>
  <c r="AB1119" i="7" s="1"/>
  <c r="CD1115" i="7"/>
  <c r="Z1115" i="7" s="1"/>
  <c r="Y1115" i="7"/>
  <c r="DE1041" i="7"/>
  <c r="BA1041" i="7" s="1"/>
  <c r="CB1041" i="7"/>
  <c r="X1041" i="7" s="1"/>
  <c r="DD1041" i="7"/>
  <c r="AZ1041" i="7" s="1"/>
  <c r="CA1041" i="7"/>
  <c r="DC1041" i="7"/>
  <c r="AY1041" i="7" s="1"/>
  <c r="CZ1041" i="7"/>
  <c r="AV1041" i="7" s="1"/>
  <c r="CC1041" i="7"/>
  <c r="BX1041" i="7"/>
  <c r="F1041" i="7"/>
  <c r="DF1041" i="7"/>
  <c r="BB1041" i="7" s="1"/>
  <c r="CE1022" i="7"/>
  <c r="AA1022" i="7" s="1"/>
  <c r="W1022" i="7"/>
  <c r="DD1008" i="7"/>
  <c r="AZ1008" i="7" s="1"/>
  <c r="CA1008" i="7"/>
  <c r="DC1008" i="7"/>
  <c r="AY1008" i="7" s="1"/>
  <c r="F1008" i="7"/>
  <c r="CB1008" i="7"/>
  <c r="X1008" i="7" s="1"/>
  <c r="BX1008" i="7"/>
  <c r="DF1008" i="7"/>
  <c r="BB1008" i="7" s="1"/>
  <c r="DE1008" i="7"/>
  <c r="BA1008" i="7" s="1"/>
  <c r="CZ1008" i="7"/>
  <c r="AV1008" i="7" s="1"/>
  <c r="CC1008" i="7"/>
  <c r="CD995" i="7"/>
  <c r="Z995" i="7" s="1"/>
  <c r="Y995" i="7"/>
  <c r="W903" i="7"/>
  <c r="CL876" i="7"/>
  <c r="AH876" i="7" s="1"/>
  <c r="AD876" i="7"/>
  <c r="CL858" i="7"/>
  <c r="AH858" i="7" s="1"/>
  <c r="AD858" i="7"/>
  <c r="AF848" i="7"/>
  <c r="CK848" i="7"/>
  <c r="AG848" i="7" s="1"/>
  <c r="W826" i="7"/>
  <c r="CE826" i="7"/>
  <c r="AA826" i="7" s="1"/>
  <c r="Y818" i="7"/>
  <c r="CD818" i="7"/>
  <c r="Z818" i="7" s="1"/>
  <c r="W780" i="7"/>
  <c r="CG768" i="7"/>
  <c r="AC768" i="7" s="1"/>
  <c r="CF768" i="7"/>
  <c r="AB768" i="7" s="1"/>
  <c r="T768" i="7"/>
  <c r="BZ768" i="7"/>
  <c r="V768" i="7" s="1"/>
  <c r="CL768" i="7"/>
  <c r="AH768" i="7" s="1"/>
  <c r="CD762" i="7"/>
  <c r="Z762" i="7" s="1"/>
  <c r="X762" i="7"/>
  <c r="CL747" i="7"/>
  <c r="AH747" i="7" s="1"/>
  <c r="AD747" i="7"/>
  <c r="BZ1135" i="7"/>
  <c r="V1135" i="7" s="1"/>
  <c r="CF1135" i="7"/>
  <c r="AB1135" i="7" s="1"/>
  <c r="T1135" i="7"/>
  <c r="DD992" i="7"/>
  <c r="AZ992" i="7" s="1"/>
  <c r="CA992" i="7"/>
  <c r="DC992" i="7"/>
  <c r="AY992" i="7" s="1"/>
  <c r="F992" i="7"/>
  <c r="CB992" i="7"/>
  <c r="X992" i="7" s="1"/>
  <c r="DF992" i="7"/>
  <c r="BB992" i="7" s="1"/>
  <c r="BX992" i="7"/>
  <c r="CZ992" i="7"/>
  <c r="AV992" i="7" s="1"/>
  <c r="CC992" i="7"/>
  <c r="DE992" i="7"/>
  <c r="BA992" i="7" s="1"/>
  <c r="DD952" i="7"/>
  <c r="AZ952" i="7" s="1"/>
  <c r="CA952" i="7"/>
  <c r="DC952" i="7"/>
  <c r="AY952" i="7" s="1"/>
  <c r="F952" i="7"/>
  <c r="CZ952" i="7"/>
  <c r="AV952" i="7" s="1"/>
  <c r="BX952" i="7"/>
  <c r="DF952" i="7"/>
  <c r="BB952" i="7" s="1"/>
  <c r="DE952" i="7"/>
  <c r="BA952" i="7" s="1"/>
  <c r="CC952" i="7"/>
  <c r="CB952" i="7"/>
  <c r="X952" i="7" s="1"/>
  <c r="DF938" i="7"/>
  <c r="BB938" i="7" s="1"/>
  <c r="CC938" i="7"/>
  <c r="DE938" i="7"/>
  <c r="BA938" i="7" s="1"/>
  <c r="CB938" i="7"/>
  <c r="X938" i="7" s="1"/>
  <c r="F938" i="7"/>
  <c r="DD938" i="7"/>
  <c r="AZ938" i="7" s="1"/>
  <c r="DC938" i="7"/>
  <c r="AY938" i="7" s="1"/>
  <c r="CZ938" i="7"/>
  <c r="AV938" i="7" s="1"/>
  <c r="CA938" i="7"/>
  <c r="BX938" i="7"/>
  <c r="W920" i="7"/>
  <c r="CE920" i="7"/>
  <c r="AA920" i="7" s="1"/>
  <c r="W902" i="7"/>
  <c r="CE902" i="7"/>
  <c r="AA902" i="7" s="1"/>
  <c r="CL872" i="7"/>
  <c r="AH872" i="7" s="1"/>
  <c r="W867" i="7"/>
  <c r="CE867" i="7"/>
  <c r="AA867" i="7" s="1"/>
  <c r="AF847" i="7"/>
  <c r="CD839" i="7"/>
  <c r="Z839" i="7" s="1"/>
  <c r="Y839" i="7"/>
  <c r="AF828" i="7"/>
  <c r="CK828" i="7"/>
  <c r="AG828" i="7" s="1"/>
  <c r="CG825" i="7"/>
  <c r="AC825" i="7" s="1"/>
  <c r="CF825" i="7"/>
  <c r="AB825" i="7" s="1"/>
  <c r="T825" i="7"/>
  <c r="BZ825" i="7"/>
  <c r="V825" i="7" s="1"/>
  <c r="W802" i="7"/>
  <c r="CE802" i="7"/>
  <c r="AA802" i="7" s="1"/>
  <c r="W795" i="7"/>
  <c r="CE795" i="7"/>
  <c r="AA795" i="7" s="1"/>
  <c r="CK765" i="7"/>
  <c r="AG765" i="7" s="1"/>
  <c r="AF765" i="7"/>
  <c r="AF761" i="7"/>
  <c r="CD753" i="7"/>
  <c r="Z753" i="7" s="1"/>
  <c r="Y753" i="7"/>
  <c r="W729" i="7"/>
  <c r="CE729" i="7"/>
  <c r="AA729" i="7" s="1"/>
  <c r="CE1103" i="7"/>
  <c r="AA1103" i="7" s="1"/>
  <c r="W1103" i="7"/>
  <c r="BZ972" i="7"/>
  <c r="V972" i="7" s="1"/>
  <c r="T972" i="7"/>
  <c r="CF972" i="7"/>
  <c r="AB972" i="7" s="1"/>
  <c r="W967" i="7"/>
  <c r="CE967" i="7"/>
  <c r="AA967" i="7" s="1"/>
  <c r="Y946" i="7"/>
  <c r="CD946" i="7"/>
  <c r="Z946" i="7" s="1"/>
  <c r="CD863" i="7"/>
  <c r="Z863" i="7" s="1"/>
  <c r="Y863" i="7"/>
  <c r="CD816" i="7"/>
  <c r="Z816" i="7" s="1"/>
  <c r="Y816" i="7"/>
  <c r="CG804" i="7"/>
  <c r="AC804" i="7" s="1"/>
  <c r="CF804" i="7"/>
  <c r="AB804" i="7" s="1"/>
  <c r="T804" i="7"/>
  <c r="BZ804" i="7"/>
  <c r="V804" i="7" s="1"/>
  <c r="CK784" i="7"/>
  <c r="AG784" i="7" s="1"/>
  <c r="AF784" i="7"/>
  <c r="CK778" i="7"/>
  <c r="AG778" i="7" s="1"/>
  <c r="AF778" i="7"/>
  <c r="CE719" i="7"/>
  <c r="AA719" i="7" s="1"/>
  <c r="W719" i="7"/>
  <c r="CE972" i="7"/>
  <c r="AA972" i="7" s="1"/>
  <c r="W972" i="7"/>
  <c r="BZ951" i="7"/>
  <c r="V951" i="7" s="1"/>
  <c r="T951" i="7"/>
  <c r="CF951" i="7"/>
  <c r="AB951" i="7" s="1"/>
  <c r="W937" i="7"/>
  <c r="CE937" i="7"/>
  <c r="AA937" i="7" s="1"/>
  <c r="AF879" i="7"/>
  <c r="CK879" i="7"/>
  <c r="AG879" i="7" s="1"/>
  <c r="W865" i="7"/>
  <c r="CE865" i="7"/>
  <c r="AA865" i="7" s="1"/>
  <c r="Y845" i="7"/>
  <c r="CD845" i="7"/>
  <c r="Z845" i="7" s="1"/>
  <c r="AF819" i="7"/>
  <c r="CK819" i="7"/>
  <c r="AG819" i="7" s="1"/>
  <c r="CG780" i="7"/>
  <c r="AC780" i="7" s="1"/>
  <c r="CF780" i="7"/>
  <c r="AB780" i="7" s="1"/>
  <c r="T780" i="7"/>
  <c r="CD769" i="7"/>
  <c r="Z769" i="7" s="1"/>
  <c r="Y769" i="7"/>
  <c r="CE747" i="7"/>
  <c r="AA747" i="7" s="1"/>
  <c r="W747" i="7"/>
  <c r="CK720" i="7"/>
  <c r="AG720" i="7" s="1"/>
  <c r="AF720" i="7"/>
  <c r="CK712" i="7"/>
  <c r="AG712" i="7" s="1"/>
  <c r="AF712" i="7"/>
  <c r="CD1270" i="7"/>
  <c r="Z1270" i="7" s="1"/>
  <c r="Y1270" i="7"/>
  <c r="Y1090" i="7"/>
  <c r="CD1090" i="7"/>
  <c r="Z1090" i="7" s="1"/>
  <c r="CD983" i="7"/>
  <c r="Z983" i="7" s="1"/>
  <c r="Y983" i="7"/>
  <c r="Y981" i="7"/>
  <c r="CD981" i="7"/>
  <c r="Z981" i="7" s="1"/>
  <c r="CD926" i="7"/>
  <c r="Z926" i="7" s="1"/>
  <c r="Y926" i="7"/>
  <c r="CF902" i="7"/>
  <c r="AB902" i="7" s="1"/>
  <c r="T902" i="7"/>
  <c r="BZ902" i="7"/>
  <c r="V902" i="7" s="1"/>
  <c r="W896" i="7"/>
  <c r="CE896" i="7"/>
  <c r="AA896" i="7" s="1"/>
  <c r="CG868" i="7"/>
  <c r="AC868" i="7" s="1"/>
  <c r="CF868" i="7"/>
  <c r="AB868" i="7" s="1"/>
  <c r="T868" i="7"/>
  <c r="BZ868" i="7"/>
  <c r="V868" i="7" s="1"/>
  <c r="CD844" i="7"/>
  <c r="Z844" i="7" s="1"/>
  <c r="Y844" i="7"/>
  <c r="W817" i="7"/>
  <c r="CE817" i="7"/>
  <c r="AA817" i="7" s="1"/>
  <c r="CL804" i="7"/>
  <c r="AH804" i="7" s="1"/>
  <c r="AD804" i="7"/>
  <c r="CG794" i="7"/>
  <c r="AC794" i="7" s="1"/>
  <c r="T794" i="7"/>
  <c r="BZ794" i="7"/>
  <c r="V794" i="7" s="1"/>
  <c r="CE943" i="7"/>
  <c r="AA943" i="7" s="1"/>
  <c r="W943" i="7"/>
  <c r="DD936" i="7"/>
  <c r="AZ936" i="7" s="1"/>
  <c r="CA936" i="7"/>
  <c r="DC936" i="7"/>
  <c r="AY936" i="7" s="1"/>
  <c r="F936" i="7"/>
  <c r="CC936" i="7"/>
  <c r="CB936" i="7"/>
  <c r="X936" i="7" s="1"/>
  <c r="BX936" i="7"/>
  <c r="DF936" i="7"/>
  <c r="BB936" i="7" s="1"/>
  <c r="DE936" i="7"/>
  <c r="BA936" i="7" s="1"/>
  <c r="CZ936" i="7"/>
  <c r="AV936" i="7" s="1"/>
  <c r="CD835" i="7"/>
  <c r="Z835" i="7" s="1"/>
  <c r="Y835" i="7"/>
  <c r="CG834" i="7"/>
  <c r="AC834" i="7" s="1"/>
  <c r="CF834" i="7"/>
  <c r="AB834" i="7" s="1"/>
  <c r="T834" i="7"/>
  <c r="BZ834" i="7"/>
  <c r="V834" i="7" s="1"/>
  <c r="CD771" i="7"/>
  <c r="Z771" i="7" s="1"/>
  <c r="Y771" i="7"/>
  <c r="CG770" i="7"/>
  <c r="AC770" i="7" s="1"/>
  <c r="CF770" i="7"/>
  <c r="AB770" i="7" s="1"/>
  <c r="T770" i="7"/>
  <c r="BZ770" i="7"/>
  <c r="V770" i="7" s="1"/>
  <c r="CD720" i="7"/>
  <c r="Z720" i="7" s="1"/>
  <c r="Y720" i="7"/>
  <c r="CD716" i="7"/>
  <c r="Z716" i="7" s="1"/>
  <c r="Y716" i="7"/>
  <c r="CD712" i="7"/>
  <c r="Z712" i="7" s="1"/>
  <c r="Y712" i="7"/>
  <c r="CD704" i="7"/>
  <c r="Z704" i="7" s="1"/>
  <c r="Y704" i="7"/>
  <c r="CD696" i="7"/>
  <c r="Z696" i="7" s="1"/>
  <c r="Y696" i="7"/>
  <c r="CD1129" i="7"/>
  <c r="Z1129" i="7" s="1"/>
  <c r="Y1129" i="7"/>
  <c r="BZ1114" i="7"/>
  <c r="V1114" i="7" s="1"/>
  <c r="CF1114" i="7"/>
  <c r="AB1114" i="7" s="1"/>
  <c r="T1114" i="7"/>
  <c r="BZ1067" i="7"/>
  <c r="V1067" i="7" s="1"/>
  <c r="T1067" i="7"/>
  <c r="CF1067" i="7"/>
  <c r="AB1067" i="7" s="1"/>
  <c r="BZ943" i="7"/>
  <c r="V943" i="7" s="1"/>
  <c r="CF943" i="7"/>
  <c r="AB943" i="7" s="1"/>
  <c r="T943" i="7"/>
  <c r="CF934" i="7"/>
  <c r="AB934" i="7" s="1"/>
  <c r="T934" i="7"/>
  <c r="BZ934" i="7"/>
  <c r="V934" i="7" s="1"/>
  <c r="BZ887" i="7"/>
  <c r="V887" i="7" s="1"/>
  <c r="CF887" i="7"/>
  <c r="AB887" i="7" s="1"/>
  <c r="T887" i="7"/>
  <c r="Y858" i="7"/>
  <c r="CG850" i="7"/>
  <c r="AC850" i="7" s="1"/>
  <c r="CF850" i="7"/>
  <c r="AB850" i="7" s="1"/>
  <c r="T850" i="7"/>
  <c r="BZ850" i="7"/>
  <c r="V850" i="7" s="1"/>
  <c r="AF833" i="7"/>
  <c r="CE810" i="7"/>
  <c r="AA810" i="7" s="1"/>
  <c r="W810" i="7"/>
  <c r="CE782" i="7"/>
  <c r="AA782" i="7" s="1"/>
  <c r="CG772" i="7"/>
  <c r="AC772" i="7" s="1"/>
  <c r="CF772" i="7"/>
  <c r="AB772" i="7" s="1"/>
  <c r="T772" i="7"/>
  <c r="BZ772" i="7"/>
  <c r="V772" i="7" s="1"/>
  <c r="AF752" i="7"/>
  <c r="CK752" i="7"/>
  <c r="AG752" i="7" s="1"/>
  <c r="CK746" i="7"/>
  <c r="AG746" i="7" s="1"/>
  <c r="AF746" i="7"/>
  <c r="CD935" i="7"/>
  <c r="Z935" i="7" s="1"/>
  <c r="Y935" i="7"/>
  <c r="CG859" i="7"/>
  <c r="AC859" i="7" s="1"/>
  <c r="CF859" i="7"/>
  <c r="AB859" i="7" s="1"/>
  <c r="T859" i="7"/>
  <c r="BZ859" i="7"/>
  <c r="V859" i="7" s="1"/>
  <c r="CG737" i="7"/>
  <c r="AC737" i="7" s="1"/>
  <c r="BZ737" i="7"/>
  <c r="V737" i="7" s="1"/>
  <c r="T737" i="7"/>
  <c r="CF737" i="7"/>
  <c r="AB737" i="7" s="1"/>
  <c r="CE708" i="7"/>
  <c r="AA708" i="7" s="1"/>
  <c r="W708" i="7"/>
  <c r="CE700" i="7"/>
  <c r="AA700" i="7" s="1"/>
  <c r="W700" i="7"/>
  <c r="T675" i="7"/>
  <c r="CG675" i="7"/>
  <c r="AC675" i="7" s="1"/>
  <c r="CF675" i="7"/>
  <c r="AB675" i="7" s="1"/>
  <c r="BZ675" i="7"/>
  <c r="V675" i="7" s="1"/>
  <c r="T667" i="7"/>
  <c r="CG667" i="7"/>
  <c r="AC667" i="7" s="1"/>
  <c r="CF667" i="7"/>
  <c r="AB667" i="7" s="1"/>
  <c r="BZ667" i="7"/>
  <c r="V667" i="7" s="1"/>
  <c r="T659" i="7"/>
  <c r="CG659" i="7"/>
  <c r="AC659" i="7" s="1"/>
  <c r="CF659" i="7"/>
  <c r="AB659" i="7" s="1"/>
  <c r="BZ659" i="7"/>
  <c r="V659" i="7" s="1"/>
  <c r="T651" i="7"/>
  <c r="CG651" i="7"/>
  <c r="AC651" i="7" s="1"/>
  <c r="CF651" i="7"/>
  <c r="AB651" i="7" s="1"/>
  <c r="BZ651" i="7"/>
  <c r="V651" i="7" s="1"/>
  <c r="CD614" i="7"/>
  <c r="Z614" i="7" s="1"/>
  <c r="Y614" i="7"/>
  <c r="CD606" i="7"/>
  <c r="Z606" i="7" s="1"/>
  <c r="Y606" i="7"/>
  <c r="CD598" i="7"/>
  <c r="Z598" i="7" s="1"/>
  <c r="Y598" i="7"/>
  <c r="CD590" i="7"/>
  <c r="Z590" i="7" s="1"/>
  <c r="Y590" i="7"/>
  <c r="CD582" i="7"/>
  <c r="Z582" i="7" s="1"/>
  <c r="Y582" i="7"/>
  <c r="CD574" i="7"/>
  <c r="Z574" i="7" s="1"/>
  <c r="Y574" i="7"/>
  <c r="CD566" i="7"/>
  <c r="Z566" i="7" s="1"/>
  <c r="Y566" i="7"/>
  <c r="CD558" i="7"/>
  <c r="Z558" i="7" s="1"/>
  <c r="Y558" i="7"/>
  <c r="CG875" i="7"/>
  <c r="AC875" i="7" s="1"/>
  <c r="CF875" i="7"/>
  <c r="AB875" i="7" s="1"/>
  <c r="T875" i="7"/>
  <c r="BZ875" i="7"/>
  <c r="V875" i="7" s="1"/>
  <c r="CE786" i="7"/>
  <c r="AA786" i="7" s="1"/>
  <c r="W786" i="7"/>
  <c r="CD678" i="7"/>
  <c r="Z678" i="7" s="1"/>
  <c r="Y678" i="7"/>
  <c r="CD674" i="7"/>
  <c r="Z674" i="7" s="1"/>
  <c r="Y674" i="7"/>
  <c r="CD672" i="7"/>
  <c r="Z672" i="7" s="1"/>
  <c r="Y672" i="7"/>
  <c r="CD670" i="7"/>
  <c r="Z670" i="7" s="1"/>
  <c r="Y670" i="7"/>
  <c r="CD668" i="7"/>
  <c r="Z668" i="7" s="1"/>
  <c r="Y668" i="7"/>
  <c r="CD666" i="7"/>
  <c r="Z666" i="7" s="1"/>
  <c r="Y666" i="7"/>
  <c r="CD664" i="7"/>
  <c r="Z664" i="7" s="1"/>
  <c r="Y664" i="7"/>
  <c r="CD662" i="7"/>
  <c r="Z662" i="7" s="1"/>
  <c r="Y662" i="7"/>
  <c r="CD660" i="7"/>
  <c r="Z660" i="7" s="1"/>
  <c r="Y660" i="7"/>
  <c r="CD658" i="7"/>
  <c r="Z658" i="7" s="1"/>
  <c r="Y658" i="7"/>
  <c r="CD656" i="7"/>
  <c r="Z656" i="7" s="1"/>
  <c r="Y656" i="7"/>
  <c r="CD654" i="7"/>
  <c r="Z654" i="7" s="1"/>
  <c r="Y654" i="7"/>
  <c r="CD652" i="7"/>
  <c r="Z652" i="7" s="1"/>
  <c r="Y652" i="7"/>
  <c r="CD650" i="7"/>
  <c r="Z650" i="7" s="1"/>
  <c r="Y650" i="7"/>
  <c r="CD648" i="7"/>
  <c r="Z648" i="7" s="1"/>
  <c r="Y648" i="7"/>
  <c r="CD646" i="7"/>
  <c r="Z646" i="7" s="1"/>
  <c r="Y646" i="7"/>
  <c r="W890" i="7"/>
  <c r="CE890" i="7"/>
  <c r="AA890" i="7" s="1"/>
  <c r="CK735" i="7"/>
  <c r="AG735" i="7" s="1"/>
  <c r="AF735" i="7"/>
  <c r="CG730" i="7"/>
  <c r="AC730" i="7" s="1"/>
  <c r="BZ730" i="7"/>
  <c r="V730" i="7" s="1"/>
  <c r="CF730" i="7"/>
  <c r="AB730" i="7" s="1"/>
  <c r="T730" i="7"/>
  <c r="CL704" i="7"/>
  <c r="AH704" i="7" s="1"/>
  <c r="AD704" i="7"/>
  <c r="CK703" i="7"/>
  <c r="AG703" i="7" s="1"/>
  <c r="AF703" i="7"/>
  <c r="T701" i="7"/>
  <c r="BZ701" i="7"/>
  <c r="V701" i="7" s="1"/>
  <c r="CG701" i="7"/>
  <c r="AC701" i="7" s="1"/>
  <c r="CF701" i="7"/>
  <c r="AB701" i="7" s="1"/>
  <c r="CL696" i="7"/>
  <c r="AH696" i="7" s="1"/>
  <c r="AD696" i="7"/>
  <c r="CK695" i="7"/>
  <c r="AG695" i="7" s="1"/>
  <c r="AF695" i="7"/>
  <c r="T678" i="7"/>
  <c r="BZ678" i="7"/>
  <c r="V678" i="7" s="1"/>
  <c r="CG678" i="7"/>
  <c r="AC678" i="7" s="1"/>
  <c r="CF678" i="7"/>
  <c r="AB678" i="7" s="1"/>
  <c r="CD641" i="7"/>
  <c r="Z641" i="7" s="1"/>
  <c r="Y641" i="7"/>
  <c r="CD633" i="7"/>
  <c r="Z633" i="7" s="1"/>
  <c r="Y633" i="7"/>
  <c r="CD625" i="7"/>
  <c r="Z625" i="7" s="1"/>
  <c r="Y625" i="7"/>
  <c r="CF965" i="7"/>
  <c r="AB965" i="7" s="1"/>
  <c r="T965" i="7"/>
  <c r="BZ965" i="7"/>
  <c r="V965" i="7" s="1"/>
  <c r="CL689" i="7"/>
  <c r="AH689" i="7" s="1"/>
  <c r="AD689" i="7"/>
  <c r="CL669" i="7"/>
  <c r="AH669" i="7" s="1"/>
  <c r="AD669" i="7"/>
  <c r="CL661" i="7"/>
  <c r="AH661" i="7" s="1"/>
  <c r="AD661" i="7"/>
  <c r="CL653" i="7"/>
  <c r="AH653" i="7" s="1"/>
  <c r="AD653" i="7"/>
  <c r="CE644" i="7"/>
  <c r="AA644" i="7" s="1"/>
  <c r="W644" i="7"/>
  <c r="CE628" i="7"/>
  <c r="AA628" i="7" s="1"/>
  <c r="W628" i="7"/>
  <c r="T922" i="7"/>
  <c r="BZ922" i="7"/>
  <c r="V922" i="7" s="1"/>
  <c r="CF922" i="7"/>
  <c r="AB922" i="7" s="1"/>
  <c r="CE906" i="7"/>
  <c r="AA906" i="7" s="1"/>
  <c r="W906" i="7"/>
  <c r="CG857" i="7"/>
  <c r="AC857" i="7" s="1"/>
  <c r="CF857" i="7"/>
  <c r="AB857" i="7" s="1"/>
  <c r="T857" i="7"/>
  <c r="BZ857" i="7"/>
  <c r="V857" i="7" s="1"/>
  <c r="CG849" i="7"/>
  <c r="AC849" i="7" s="1"/>
  <c r="CF849" i="7"/>
  <c r="AB849" i="7" s="1"/>
  <c r="T849" i="7"/>
  <c r="BZ849" i="7"/>
  <c r="V849" i="7" s="1"/>
  <c r="CG841" i="7"/>
  <c r="AC841" i="7" s="1"/>
  <c r="CF841" i="7"/>
  <c r="AB841" i="7" s="1"/>
  <c r="T841" i="7"/>
  <c r="BZ841" i="7"/>
  <c r="V841" i="7" s="1"/>
  <c r="AD812" i="7"/>
  <c r="CL812" i="7"/>
  <c r="AH812" i="7" s="1"/>
  <c r="CG734" i="7"/>
  <c r="AC734" i="7" s="1"/>
  <c r="T734" i="7"/>
  <c r="CF734" i="7"/>
  <c r="AB734" i="7" s="1"/>
  <c r="BZ734" i="7"/>
  <c r="V734" i="7" s="1"/>
  <c r="CD824" i="7"/>
  <c r="Z824" i="7" s="1"/>
  <c r="W722" i="7"/>
  <c r="CE722" i="7"/>
  <c r="AA722" i="7" s="1"/>
  <c r="T710" i="7"/>
  <c r="BZ710" i="7"/>
  <c r="V710" i="7" s="1"/>
  <c r="CG710" i="7"/>
  <c r="AC710" i="7" s="1"/>
  <c r="CF710" i="7"/>
  <c r="AB710" i="7" s="1"/>
  <c r="W614" i="7"/>
  <c r="CE614" i="7"/>
  <c r="AA614" i="7" s="1"/>
  <c r="W606" i="7"/>
  <c r="CE606" i="7"/>
  <c r="AA606" i="7" s="1"/>
  <c r="W598" i="7"/>
  <c r="CE598" i="7"/>
  <c r="AA598" i="7" s="1"/>
  <c r="W590" i="7"/>
  <c r="CE590" i="7"/>
  <c r="AA590" i="7" s="1"/>
  <c r="W582" i="7"/>
  <c r="CE582" i="7"/>
  <c r="AA582" i="7" s="1"/>
  <c r="W574" i="7"/>
  <c r="CE574" i="7"/>
  <c r="AA574" i="7" s="1"/>
  <c r="W566" i="7"/>
  <c r="CE566" i="7"/>
  <c r="AA566" i="7" s="1"/>
  <c r="W558" i="7"/>
  <c r="CE558" i="7"/>
  <c r="AA558" i="7" s="1"/>
  <c r="CD770" i="7"/>
  <c r="Z770" i="7" s="1"/>
  <c r="T682" i="7"/>
  <c r="CG682" i="7"/>
  <c r="AC682" i="7" s="1"/>
  <c r="CF682" i="7"/>
  <c r="AB682" i="7" s="1"/>
  <c r="BZ682" i="7"/>
  <c r="V682" i="7" s="1"/>
  <c r="CE673" i="7"/>
  <c r="AA673" i="7" s="1"/>
  <c r="W673" i="7"/>
  <c r="CE665" i="7"/>
  <c r="AA665" i="7" s="1"/>
  <c r="W665" i="7"/>
  <c r="CE657" i="7"/>
  <c r="AA657" i="7" s="1"/>
  <c r="W657" i="7"/>
  <c r="CE649" i="7"/>
  <c r="AA649" i="7" s="1"/>
  <c r="W649" i="7"/>
  <c r="CD632" i="7"/>
  <c r="Z632" i="7" s="1"/>
  <c r="Y632" i="7"/>
  <c r="CG640" i="7"/>
  <c r="AC640" i="7" s="1"/>
  <c r="T640" i="7"/>
  <c r="CF640" i="7"/>
  <c r="AB640" i="7" s="1"/>
  <c r="BZ640" i="7"/>
  <c r="V640" i="7" s="1"/>
  <c r="CG632" i="7"/>
  <c r="AC632" i="7" s="1"/>
  <c r="T632" i="7"/>
  <c r="CF632" i="7"/>
  <c r="AB632" i="7" s="1"/>
  <c r="BZ632" i="7"/>
  <c r="V632" i="7" s="1"/>
  <c r="CG624" i="7"/>
  <c r="AC624" i="7" s="1"/>
  <c r="T624" i="7"/>
  <c r="CF624" i="7"/>
  <c r="AB624" i="7" s="1"/>
  <c r="BZ624" i="7"/>
  <c r="V624" i="7" s="1"/>
  <c r="CK604" i="7"/>
  <c r="AG604" i="7" s="1"/>
  <c r="AF604" i="7"/>
  <c r="CL596" i="7"/>
  <c r="AH596" i="7" s="1"/>
  <c r="AD596" i="7"/>
  <c r="CK572" i="7"/>
  <c r="AG572" i="7" s="1"/>
  <c r="AF572" i="7"/>
  <c r="CL563" i="7"/>
  <c r="AH563" i="7" s="1"/>
  <c r="AD563" i="7"/>
  <c r="Y522" i="7"/>
  <c r="CD522" i="7"/>
  <c r="Z522" i="7" s="1"/>
  <c r="CL677" i="7"/>
  <c r="AH677" i="7" s="1"/>
  <c r="AD677" i="7"/>
  <c r="CE619" i="7"/>
  <c r="AA619" i="7" s="1"/>
  <c r="W619" i="7"/>
  <c r="CG587" i="7"/>
  <c r="AC587" i="7" s="1"/>
  <c r="CF587" i="7"/>
  <c r="AB587" i="7" s="1"/>
  <c r="T587" i="7"/>
  <c r="BZ587" i="7"/>
  <c r="V587" i="7" s="1"/>
  <c r="W505" i="7"/>
  <c r="CE505" i="7"/>
  <c r="AA505" i="7" s="1"/>
  <c r="W501" i="7"/>
  <c r="CE501" i="7"/>
  <c r="AA501" i="7" s="1"/>
  <c r="W497" i="7"/>
  <c r="CE497" i="7"/>
  <c r="AA497" i="7" s="1"/>
  <c r="CE493" i="7"/>
  <c r="AA493" i="7" s="1"/>
  <c r="W489" i="7"/>
  <c r="CE489" i="7"/>
  <c r="AA489" i="7" s="1"/>
  <c r="W485" i="7"/>
  <c r="CE485" i="7"/>
  <c r="AA485" i="7" s="1"/>
  <c r="W481" i="7"/>
  <c r="W473" i="7"/>
  <c r="CE473" i="7"/>
  <c r="AA473" i="7" s="1"/>
  <c r="W469" i="7"/>
  <c r="CE469" i="7"/>
  <c r="AA469" i="7" s="1"/>
  <c r="W465" i="7"/>
  <c r="CE465" i="7"/>
  <c r="AA465" i="7" s="1"/>
  <c r="W461" i="7"/>
  <c r="CE461" i="7"/>
  <c r="AA461" i="7" s="1"/>
  <c r="W457" i="7"/>
  <c r="CE457" i="7"/>
  <c r="AA457" i="7" s="1"/>
  <c r="W453" i="7"/>
  <c r="CE453" i="7"/>
  <c r="AA453" i="7" s="1"/>
  <c r="W449" i="7"/>
  <c r="CE449" i="7"/>
  <c r="AA449" i="7" s="1"/>
  <c r="CD860" i="7"/>
  <c r="Z860" i="7" s="1"/>
  <c r="Y860" i="7"/>
  <c r="CE693" i="7"/>
  <c r="AA693" i="7" s="1"/>
  <c r="W693" i="7"/>
  <c r="CL643" i="7"/>
  <c r="AH643" i="7" s="1"/>
  <c r="AD643" i="7"/>
  <c r="BZ639" i="7"/>
  <c r="V639" i="7" s="1"/>
  <c r="CG639" i="7"/>
  <c r="AC639" i="7" s="1"/>
  <c r="T639" i="7"/>
  <c r="CF639" i="7"/>
  <c r="AB639" i="7" s="1"/>
  <c r="CL634" i="7"/>
  <c r="AH634" i="7" s="1"/>
  <c r="AD634" i="7"/>
  <c r="CL627" i="7"/>
  <c r="AH627" i="7" s="1"/>
  <c r="AD627" i="7"/>
  <c r="BZ623" i="7"/>
  <c r="V623" i="7" s="1"/>
  <c r="CG623" i="7"/>
  <c r="AC623" i="7" s="1"/>
  <c r="T623" i="7"/>
  <c r="CF623" i="7"/>
  <c r="AB623" i="7" s="1"/>
  <c r="CL618" i="7"/>
  <c r="AH618" i="7" s="1"/>
  <c r="AD618" i="7"/>
  <c r="CK561" i="7"/>
  <c r="AG561" i="7" s="1"/>
  <c r="AF561" i="7"/>
  <c r="W516" i="7"/>
  <c r="CE516" i="7"/>
  <c r="AA516" i="7" s="1"/>
  <c r="AD503" i="7"/>
  <c r="CL503" i="7"/>
  <c r="AH503" i="7" s="1"/>
  <c r="AD495" i="7"/>
  <c r="CL495" i="7"/>
  <c r="AH495" i="7" s="1"/>
  <c r="AD487" i="7"/>
  <c r="CL487" i="7"/>
  <c r="AH487" i="7" s="1"/>
  <c r="AD479" i="7"/>
  <c r="CL479" i="7"/>
  <c r="AH479" i="7" s="1"/>
  <c r="AD471" i="7"/>
  <c r="CL471" i="7"/>
  <c r="AH471" i="7" s="1"/>
  <c r="AD463" i="7"/>
  <c r="CL463" i="7"/>
  <c r="AH463" i="7" s="1"/>
  <c r="AD455" i="7"/>
  <c r="CL455" i="7"/>
  <c r="AH455" i="7" s="1"/>
  <c r="AD447" i="7"/>
  <c r="CL447" i="7"/>
  <c r="AH447" i="7" s="1"/>
  <c r="T939" i="7"/>
  <c r="CF939" i="7"/>
  <c r="AB939" i="7" s="1"/>
  <c r="BZ939" i="7"/>
  <c r="V939" i="7" s="1"/>
  <c r="CG594" i="7"/>
  <c r="AC594" i="7" s="1"/>
  <c r="CF594" i="7"/>
  <c r="AB594" i="7" s="1"/>
  <c r="T594" i="7"/>
  <c r="BZ594" i="7"/>
  <c r="V594" i="7" s="1"/>
  <c r="CE507" i="7"/>
  <c r="AA507" i="7" s="1"/>
  <c r="W507" i="7"/>
  <c r="BZ503" i="7"/>
  <c r="V503" i="7" s="1"/>
  <c r="CG503" i="7"/>
  <c r="AC503" i="7" s="1"/>
  <c r="CF503" i="7"/>
  <c r="AB503" i="7" s="1"/>
  <c r="T503" i="7"/>
  <c r="BZ499" i="7"/>
  <c r="V499" i="7" s="1"/>
  <c r="CG499" i="7"/>
  <c r="AC499" i="7" s="1"/>
  <c r="CF499" i="7"/>
  <c r="AB499" i="7" s="1"/>
  <c r="T499" i="7"/>
  <c r="BZ495" i="7"/>
  <c r="V495" i="7" s="1"/>
  <c r="CG495" i="7"/>
  <c r="AC495" i="7" s="1"/>
  <c r="CF495" i="7"/>
  <c r="AB495" i="7" s="1"/>
  <c r="T495" i="7"/>
  <c r="BZ491" i="7"/>
  <c r="V491" i="7" s="1"/>
  <c r="CG491" i="7"/>
  <c r="AC491" i="7" s="1"/>
  <c r="CF491" i="7"/>
  <c r="AB491" i="7" s="1"/>
  <c r="T491" i="7"/>
  <c r="BZ487" i="7"/>
  <c r="V487" i="7" s="1"/>
  <c r="CG487" i="7"/>
  <c r="AC487" i="7" s="1"/>
  <c r="CF487" i="7"/>
  <c r="AB487" i="7" s="1"/>
  <c r="T487" i="7"/>
  <c r="BZ483" i="7"/>
  <c r="V483" i="7" s="1"/>
  <c r="CG483" i="7"/>
  <c r="AC483" i="7" s="1"/>
  <c r="CF483" i="7"/>
  <c r="AB483" i="7" s="1"/>
  <c r="T483" i="7"/>
  <c r="BZ479" i="7"/>
  <c r="V479" i="7" s="1"/>
  <c r="CG479" i="7"/>
  <c r="AC479" i="7" s="1"/>
  <c r="CF479" i="7"/>
  <c r="AB479" i="7" s="1"/>
  <c r="T479" i="7"/>
  <c r="BZ475" i="7"/>
  <c r="V475" i="7" s="1"/>
  <c r="CG475" i="7"/>
  <c r="AC475" i="7" s="1"/>
  <c r="CF475" i="7"/>
  <c r="AB475" i="7" s="1"/>
  <c r="T475" i="7"/>
  <c r="BZ471" i="7"/>
  <c r="V471" i="7" s="1"/>
  <c r="CG471" i="7"/>
  <c r="AC471" i="7" s="1"/>
  <c r="CF471" i="7"/>
  <c r="AB471" i="7" s="1"/>
  <c r="T471" i="7"/>
  <c r="BZ467" i="7"/>
  <c r="V467" i="7" s="1"/>
  <c r="CG467" i="7"/>
  <c r="AC467" i="7" s="1"/>
  <c r="CF467" i="7"/>
  <c r="AB467" i="7" s="1"/>
  <c r="T467" i="7"/>
  <c r="BZ463" i="7"/>
  <c r="V463" i="7" s="1"/>
  <c r="CG463" i="7"/>
  <c r="AC463" i="7" s="1"/>
  <c r="CF463" i="7"/>
  <c r="AB463" i="7" s="1"/>
  <c r="T463" i="7"/>
  <c r="BZ455" i="7"/>
  <c r="V455" i="7" s="1"/>
  <c r="CG455" i="7"/>
  <c r="AC455" i="7" s="1"/>
  <c r="CF455" i="7"/>
  <c r="AB455" i="7" s="1"/>
  <c r="T455" i="7"/>
  <c r="BZ451" i="7"/>
  <c r="V451" i="7" s="1"/>
  <c r="CG451" i="7"/>
  <c r="AC451" i="7" s="1"/>
  <c r="CF451" i="7"/>
  <c r="AB451" i="7" s="1"/>
  <c r="T451" i="7"/>
  <c r="BZ447" i="7"/>
  <c r="V447" i="7" s="1"/>
  <c r="CG447" i="7"/>
  <c r="AC447" i="7" s="1"/>
  <c r="CF447" i="7"/>
  <c r="AB447" i="7" s="1"/>
  <c r="T447" i="7"/>
  <c r="BZ443" i="7"/>
  <c r="V443" i="7" s="1"/>
  <c r="CG443" i="7"/>
  <c r="AC443" i="7" s="1"/>
  <c r="CF443" i="7"/>
  <c r="AB443" i="7" s="1"/>
  <c r="T443" i="7"/>
  <c r="CK875" i="7"/>
  <c r="AG875" i="7" s="1"/>
  <c r="CK594" i="7"/>
  <c r="AG594" i="7" s="1"/>
  <c r="AF594" i="7"/>
  <c r="CL586" i="7"/>
  <c r="AH586" i="7" s="1"/>
  <c r="AD586" i="7"/>
  <c r="CL520" i="7"/>
  <c r="AH520" i="7" s="1"/>
  <c r="AD520" i="7"/>
  <c r="CF987" i="7"/>
  <c r="AB987" i="7" s="1"/>
  <c r="BZ987" i="7"/>
  <c r="V987" i="7" s="1"/>
  <c r="T987" i="7"/>
  <c r="CD987" i="7"/>
  <c r="Z987" i="7" s="1"/>
  <c r="Y987" i="7"/>
  <c r="T679" i="7"/>
  <c r="CG679" i="7"/>
  <c r="AC679" i="7" s="1"/>
  <c r="CF679" i="7"/>
  <c r="AB679" i="7" s="1"/>
  <c r="BZ679" i="7"/>
  <c r="V679" i="7" s="1"/>
  <c r="CK570" i="7"/>
  <c r="AG570" i="7" s="1"/>
  <c r="AF570" i="7"/>
  <c r="CL562" i="7"/>
  <c r="AH562" i="7" s="1"/>
  <c r="AD562" i="7"/>
  <c r="AF516" i="7"/>
  <c r="CK516" i="7"/>
  <c r="AG516" i="7" s="1"/>
  <c r="CG641" i="7"/>
  <c r="AC641" i="7" s="1"/>
  <c r="T641" i="7"/>
  <c r="CL633" i="7"/>
  <c r="AH633" i="7" s="1"/>
  <c r="AD633" i="7"/>
  <c r="CK613" i="7"/>
  <c r="AG613" i="7" s="1"/>
  <c r="AF613" i="7"/>
  <c r="CL605" i="7"/>
  <c r="AH605" i="7" s="1"/>
  <c r="AD605" i="7"/>
  <c r="CK581" i="7"/>
  <c r="AG581" i="7" s="1"/>
  <c r="AF581" i="7"/>
  <c r="CL573" i="7"/>
  <c r="AH573" i="7" s="1"/>
  <c r="AD573" i="7"/>
  <c r="W522" i="7"/>
  <c r="CE522" i="7"/>
  <c r="AA522" i="7" s="1"/>
  <c r="Y510" i="7"/>
  <c r="CD510" i="7"/>
  <c r="Z510" i="7" s="1"/>
  <c r="AE389" i="7"/>
  <c r="CK389" i="7"/>
  <c r="AG389" i="7" s="1"/>
  <c r="CL620" i="7"/>
  <c r="AH620" i="7" s="1"/>
  <c r="BZ542" i="7"/>
  <c r="V542" i="7" s="1"/>
  <c r="T542" i="7"/>
  <c r="CG542" i="7"/>
  <c r="AC542" i="7" s="1"/>
  <c r="CF542" i="7"/>
  <c r="AB542" i="7" s="1"/>
  <c r="BZ513" i="7"/>
  <c r="V513" i="7" s="1"/>
  <c r="T513" i="7"/>
  <c r="CG513" i="7"/>
  <c r="AC513" i="7" s="1"/>
  <c r="CF513" i="7"/>
  <c r="AB513" i="7" s="1"/>
  <c r="AE379" i="7"/>
  <c r="CK379" i="7"/>
  <c r="AG379" i="7" s="1"/>
  <c r="T139" i="7"/>
  <c r="CF139" i="7"/>
  <c r="AB139" i="7" s="1"/>
  <c r="BZ139" i="7"/>
  <c r="V139" i="7" s="1"/>
  <c r="T107" i="7"/>
  <c r="CF107" i="7"/>
  <c r="AB107" i="7" s="1"/>
  <c r="BZ107" i="7"/>
  <c r="V107" i="7" s="1"/>
  <c r="CL518" i="7"/>
  <c r="AH518" i="7" s="1"/>
  <c r="AD518" i="7"/>
  <c r="CK435" i="7"/>
  <c r="AG435" i="7" s="1"/>
  <c r="CK419" i="7"/>
  <c r="AG419" i="7" s="1"/>
  <c r="W380" i="7"/>
  <c r="CE380" i="7"/>
  <c r="AA380" i="7" s="1"/>
  <c r="CL632" i="7"/>
  <c r="AH632" i="7" s="1"/>
  <c r="AF512" i="7"/>
  <c r="CK512" i="7"/>
  <c r="AG512" i="7" s="1"/>
  <c r="BZ524" i="7"/>
  <c r="V524" i="7" s="1"/>
  <c r="T524" i="7"/>
  <c r="CF524" i="7"/>
  <c r="AB524" i="7" s="1"/>
  <c r="CG524" i="7"/>
  <c r="AC524" i="7" s="1"/>
  <c r="CK401" i="7"/>
  <c r="AG401" i="7" s="1"/>
  <c r="CK432" i="7"/>
  <c r="AG432" i="7" s="1"/>
  <c r="CK416" i="7"/>
  <c r="AG416" i="7" s="1"/>
  <c r="CI373" i="7"/>
  <c r="AE373" i="7" s="1"/>
  <c r="D373" i="7"/>
  <c r="CJ373" i="7"/>
  <c r="CH373" i="7"/>
  <c r="BX373" i="7"/>
  <c r="CD362" i="7"/>
  <c r="Z362" i="7" s="1"/>
  <c r="Y362" i="7"/>
  <c r="W356" i="7"/>
  <c r="CE356" i="7"/>
  <c r="AA356" i="7" s="1"/>
  <c r="CD354" i="7"/>
  <c r="Z354" i="7" s="1"/>
  <c r="Y354" i="7"/>
  <c r="CD346" i="7"/>
  <c r="Z346" i="7" s="1"/>
  <c r="Y346" i="7"/>
  <c r="W340" i="7"/>
  <c r="CE340" i="7"/>
  <c r="AA340" i="7" s="1"/>
  <c r="CD338" i="7"/>
  <c r="Z338" i="7" s="1"/>
  <c r="Y338" i="7"/>
  <c r="W335" i="7"/>
  <c r="CE335" i="7"/>
  <c r="AA335" i="7" s="1"/>
  <c r="W332" i="7"/>
  <c r="CE332" i="7"/>
  <c r="AA332" i="7" s="1"/>
  <c r="CD330" i="7"/>
  <c r="Z330" i="7" s="1"/>
  <c r="Y330" i="7"/>
  <c r="W327" i="7"/>
  <c r="W324" i="7"/>
  <c r="CE324" i="7"/>
  <c r="AA324" i="7" s="1"/>
  <c r="CD322" i="7"/>
  <c r="Z322" i="7" s="1"/>
  <c r="Y322" i="7"/>
  <c r="W316" i="7"/>
  <c r="CE316" i="7"/>
  <c r="AA316" i="7" s="1"/>
  <c r="CD314" i="7"/>
  <c r="Z314" i="7" s="1"/>
  <c r="Y314" i="7"/>
  <c r="W308" i="7"/>
  <c r="CE308" i="7"/>
  <c r="AA308" i="7" s="1"/>
  <c r="CD306" i="7"/>
  <c r="Z306" i="7" s="1"/>
  <c r="Y306" i="7"/>
  <c r="W303" i="7"/>
  <c r="CE303" i="7"/>
  <c r="AA303" i="7" s="1"/>
  <c r="CD298" i="7"/>
  <c r="Z298" i="7" s="1"/>
  <c r="Y298" i="7"/>
  <c r="W292" i="7"/>
  <c r="CE292" i="7"/>
  <c r="AA292" i="7" s="1"/>
  <c r="CD290" i="7"/>
  <c r="Z290" i="7" s="1"/>
  <c r="Y290" i="7"/>
  <c r="W287" i="7"/>
  <c r="CE287" i="7"/>
  <c r="AA287" i="7" s="1"/>
  <c r="W284" i="7"/>
  <c r="CE284" i="7"/>
  <c r="AA284" i="7" s="1"/>
  <c r="Y282" i="7"/>
  <c r="W279" i="7"/>
  <c r="CE279" i="7"/>
  <c r="AA279" i="7" s="1"/>
  <c r="W276" i="7"/>
  <c r="CE276" i="7"/>
  <c r="AA276" i="7" s="1"/>
  <c r="CD274" i="7"/>
  <c r="Z274" i="7" s="1"/>
  <c r="Y274" i="7"/>
  <c r="W268" i="7"/>
  <c r="CD266" i="7"/>
  <c r="Z266" i="7" s="1"/>
  <c r="Y266" i="7"/>
  <c r="W208" i="7"/>
  <c r="CE208" i="7"/>
  <c r="AA208" i="7" s="1"/>
  <c r="CD182" i="7"/>
  <c r="Z182" i="7" s="1"/>
  <c r="W149" i="7"/>
  <c r="CE149" i="7"/>
  <c r="AA149" i="7" s="1"/>
  <c r="CK538" i="7"/>
  <c r="AG538" i="7" s="1"/>
  <c r="AF538" i="7"/>
  <c r="AF370" i="7"/>
  <c r="CK370" i="7"/>
  <c r="AG370" i="7" s="1"/>
  <c r="W199" i="7"/>
  <c r="CE199" i="7"/>
  <c r="AA199" i="7" s="1"/>
  <c r="W165" i="7"/>
  <c r="CE165" i="7"/>
  <c r="AA165" i="7" s="1"/>
  <c r="BZ130" i="7"/>
  <c r="V130" i="7" s="1"/>
  <c r="T130" i="7"/>
  <c r="CF130" i="7"/>
  <c r="AB130" i="7" s="1"/>
  <c r="W98" i="7"/>
  <c r="CE98" i="7"/>
  <c r="AA98" i="7" s="1"/>
  <c r="CL259" i="7"/>
  <c r="AH259" i="7" s="1"/>
  <c r="AD259" i="7"/>
  <c r="BZ188" i="7"/>
  <c r="V188" i="7" s="1"/>
  <c r="CF188" i="7"/>
  <c r="AB188" i="7" s="1"/>
  <c r="T188" i="7"/>
  <c r="BZ90" i="7"/>
  <c r="V90" i="7" s="1"/>
  <c r="T90" i="7"/>
  <c r="CF90" i="7"/>
  <c r="AB90" i="7" s="1"/>
  <c r="CK540" i="7"/>
  <c r="AG540" i="7" s="1"/>
  <c r="AF540" i="7"/>
  <c r="CD236" i="7"/>
  <c r="Z236" i="7" s="1"/>
  <c r="CD220" i="7"/>
  <c r="Z220" i="7" s="1"/>
  <c r="Y220" i="7"/>
  <c r="Y207" i="7"/>
  <c r="CD207" i="7"/>
  <c r="Z207" i="7" s="1"/>
  <c r="W187" i="7"/>
  <c r="CE187" i="7"/>
  <c r="AA187" i="7" s="1"/>
  <c r="Y175" i="7"/>
  <c r="CD175" i="7"/>
  <c r="Z175" i="7" s="1"/>
  <c r="W157" i="7"/>
  <c r="CE157" i="7"/>
  <c r="AA157" i="7" s="1"/>
  <c r="BZ134" i="7"/>
  <c r="V134" i="7" s="1"/>
  <c r="T134" i="7"/>
  <c r="CF134" i="7"/>
  <c r="AB134" i="7" s="1"/>
  <c r="CD106" i="7"/>
  <c r="Z106" i="7" s="1"/>
  <c r="X106" i="7"/>
  <c r="BZ97" i="7"/>
  <c r="V97" i="7" s="1"/>
  <c r="CF97" i="7"/>
  <c r="AB97" i="7" s="1"/>
  <c r="T97" i="7"/>
  <c r="BZ88" i="7"/>
  <c r="V88" i="7" s="1"/>
  <c r="CF88" i="7"/>
  <c r="AB88" i="7" s="1"/>
  <c r="T88" i="7"/>
  <c r="CL530" i="7"/>
  <c r="AH530" i="7" s="1"/>
  <c r="AD530" i="7"/>
  <c r="W169" i="7"/>
  <c r="CE169" i="7"/>
  <c r="AA169" i="7" s="1"/>
  <c r="CL640" i="7"/>
  <c r="AH640" i="7" s="1"/>
  <c r="CE371" i="7"/>
  <c r="AA371" i="7" s="1"/>
  <c r="W371" i="7"/>
  <c r="CE261" i="7"/>
  <c r="AA261" i="7" s="1"/>
  <c r="W261" i="7"/>
  <c r="CE253" i="7"/>
  <c r="AA253" i="7" s="1"/>
  <c r="W253" i="7"/>
  <c r="CE245" i="7"/>
  <c r="AA245" i="7" s="1"/>
  <c r="W245" i="7"/>
  <c r="CE237" i="7"/>
  <c r="AA237" i="7" s="1"/>
  <c r="W237" i="7"/>
  <c r="CK234" i="7"/>
  <c r="AG234" i="7" s="1"/>
  <c r="CL230" i="7"/>
  <c r="AH230" i="7" s="1"/>
  <c r="AD230" i="7"/>
  <c r="CE221" i="7"/>
  <c r="AA221" i="7" s="1"/>
  <c r="W221" i="7"/>
  <c r="CK218" i="7"/>
  <c r="AG218" i="7" s="1"/>
  <c r="W207" i="7"/>
  <c r="CE207" i="7"/>
  <c r="AA207" i="7" s="1"/>
  <c r="BZ172" i="7"/>
  <c r="V172" i="7" s="1"/>
  <c r="CF172" i="7"/>
  <c r="AB172" i="7" s="1"/>
  <c r="T172" i="7"/>
  <c r="CK532" i="7"/>
  <c r="AG532" i="7" s="1"/>
  <c r="AF532" i="7"/>
  <c r="BZ166" i="7"/>
  <c r="V166" i="7" s="1"/>
  <c r="T166" i="7"/>
  <c r="CF166" i="7"/>
  <c r="AB166" i="7" s="1"/>
  <c r="W195" i="7"/>
  <c r="CE195" i="7"/>
  <c r="AA195" i="7" s="1"/>
  <c r="Y188" i="7"/>
  <c r="CD188" i="7"/>
  <c r="Z188" i="7" s="1"/>
  <c r="CD179" i="7"/>
  <c r="Z179" i="7" s="1"/>
  <c r="CE136" i="7"/>
  <c r="AA136" i="7" s="1"/>
  <c r="W136" i="7"/>
  <c r="Y118" i="7"/>
  <c r="CD118" i="7"/>
  <c r="Z118" i="7" s="1"/>
  <c r="CE110" i="7"/>
  <c r="AA110" i="7" s="1"/>
  <c r="W110" i="7"/>
  <c r="CE91" i="7"/>
  <c r="AA91" i="7" s="1"/>
  <c r="CL227" i="7"/>
  <c r="AH227" i="7" s="1"/>
  <c r="AD227" i="7"/>
  <c r="CL528" i="7"/>
  <c r="AH528" i="7" s="1"/>
  <c r="AD528" i="7"/>
  <c r="CK390" i="7"/>
  <c r="AG390" i="7" s="1"/>
  <c r="T257" i="7"/>
  <c r="CF257" i="7"/>
  <c r="AB257" i="7" s="1"/>
  <c r="CG249" i="7"/>
  <c r="AC249" i="7" s="1"/>
  <c r="T249" i="7"/>
  <c r="CF249" i="7"/>
  <c r="AB249" i="7" s="1"/>
  <c r="BZ249" i="7"/>
  <c r="V249" i="7" s="1"/>
  <c r="T241" i="7"/>
  <c r="BZ241" i="7"/>
  <c r="V241" i="7" s="1"/>
  <c r="CG229" i="7"/>
  <c r="AC229" i="7" s="1"/>
  <c r="T229" i="7"/>
  <c r="CF229" i="7"/>
  <c r="AB229" i="7" s="1"/>
  <c r="BZ229" i="7"/>
  <c r="V229" i="7" s="1"/>
  <c r="W212" i="7"/>
  <c r="CE212" i="7"/>
  <c r="AA212" i="7" s="1"/>
  <c r="CF174" i="7"/>
  <c r="AB174" i="7" s="1"/>
  <c r="T174" i="7"/>
  <c r="BZ174" i="7"/>
  <c r="V174" i="7" s="1"/>
  <c r="BZ146" i="7"/>
  <c r="V146" i="7" s="1"/>
  <c r="T146" i="7"/>
  <c r="CF146" i="7"/>
  <c r="AB146" i="7" s="1"/>
  <c r="CE108" i="7"/>
  <c r="AA108" i="7" s="1"/>
  <c r="W108" i="7"/>
  <c r="CL251" i="7"/>
  <c r="AH251" i="7" s="1"/>
  <c r="AD251" i="7"/>
  <c r="CK506" i="7"/>
  <c r="AG506" i="7" s="1"/>
  <c r="CK474" i="7"/>
  <c r="AG474" i="7" s="1"/>
  <c r="CK442" i="7"/>
  <c r="AG442" i="7" s="1"/>
  <c r="CD261" i="7"/>
  <c r="Z261" i="7" s="1"/>
  <c r="Y261" i="7"/>
  <c r="CD245" i="7"/>
  <c r="Z245" i="7" s="1"/>
  <c r="Y245" i="7"/>
  <c r="CD235" i="7"/>
  <c r="Z235" i="7" s="1"/>
  <c r="Y235" i="7"/>
  <c r="CD231" i="7"/>
  <c r="Z231" i="7" s="1"/>
  <c r="Y231" i="7"/>
  <c r="CD227" i="7"/>
  <c r="Z227" i="7" s="1"/>
  <c r="Y227" i="7"/>
  <c r="CD223" i="7"/>
  <c r="Z223" i="7" s="1"/>
  <c r="Y223" i="7"/>
  <c r="CD219" i="7"/>
  <c r="Z219" i="7" s="1"/>
  <c r="Y219" i="7"/>
  <c r="BZ200" i="7"/>
  <c r="V200" i="7" s="1"/>
  <c r="CF200" i="7"/>
  <c r="AB200" i="7" s="1"/>
  <c r="T200" i="7"/>
  <c r="Y141" i="7"/>
  <c r="CD141" i="7"/>
  <c r="Z141" i="7" s="1"/>
  <c r="CK357" i="7"/>
  <c r="AG357" i="7" s="1"/>
  <c r="AF357" i="7"/>
  <c r="CL341" i="7"/>
  <c r="AH341" i="7" s="1"/>
  <c r="AD341" i="7"/>
  <c r="T301" i="7"/>
  <c r="CG301" i="7"/>
  <c r="AC301" i="7" s="1"/>
  <c r="CF301" i="7"/>
  <c r="AB301" i="7" s="1"/>
  <c r="BZ301" i="7"/>
  <c r="V301" i="7" s="1"/>
  <c r="CL277" i="7"/>
  <c r="AH277" i="7" s="1"/>
  <c r="AD277" i="7"/>
  <c r="T275" i="7"/>
  <c r="CG275" i="7"/>
  <c r="AC275" i="7" s="1"/>
  <c r="CF275" i="7"/>
  <c r="AB275" i="7" s="1"/>
  <c r="BZ275" i="7"/>
  <c r="V275" i="7" s="1"/>
  <c r="CL365" i="7"/>
  <c r="AH365" i="7" s="1"/>
  <c r="AD365" i="7"/>
  <c r="CL338" i="7"/>
  <c r="AH338" i="7" s="1"/>
  <c r="AD338" i="7"/>
  <c r="CK322" i="7"/>
  <c r="AG322" i="7" s="1"/>
  <c r="AF322" i="7"/>
  <c r="CL266" i="7"/>
  <c r="AH266" i="7" s="1"/>
  <c r="AD266" i="7"/>
  <c r="CK242" i="7"/>
  <c r="AG242" i="7" s="1"/>
  <c r="AF242" i="7"/>
  <c r="T321" i="7"/>
  <c r="CG321" i="7"/>
  <c r="AC321" i="7" s="1"/>
  <c r="CF321" i="7"/>
  <c r="AB321" i="7" s="1"/>
  <c r="BZ321" i="7"/>
  <c r="V321" i="7" s="1"/>
  <c r="CK305" i="7"/>
  <c r="AG305" i="7" s="1"/>
  <c r="AF305" i="7"/>
  <c r="T265" i="7"/>
  <c r="CG265" i="7"/>
  <c r="AC265" i="7" s="1"/>
  <c r="CF265" i="7"/>
  <c r="AB265" i="7" s="1"/>
  <c r="BZ265" i="7"/>
  <c r="V265" i="7" s="1"/>
  <c r="CL240" i="7"/>
  <c r="AH240" i="7" s="1"/>
  <c r="AD240" i="7"/>
  <c r="BZ367" i="7"/>
  <c r="V367" i="7" s="1"/>
  <c r="T367" i="7"/>
  <c r="CG367" i="7"/>
  <c r="AC367" i="7" s="1"/>
  <c r="CF367" i="7"/>
  <c r="AB367" i="7" s="1"/>
  <c r="CL351" i="7"/>
  <c r="AH351" i="7" s="1"/>
  <c r="AD351" i="7"/>
  <c r="CK335" i="7"/>
  <c r="AG335" i="7" s="1"/>
  <c r="AF335" i="7"/>
  <c r="CL311" i="7"/>
  <c r="AH311" i="7" s="1"/>
  <c r="AD311" i="7"/>
  <c r="CL340" i="7"/>
  <c r="AH340" i="7" s="1"/>
  <c r="AD340" i="7"/>
  <c r="CK332" i="7"/>
  <c r="AG332" i="7" s="1"/>
  <c r="AF332" i="7"/>
  <c r="CL316" i="7"/>
  <c r="AH316" i="7" s="1"/>
  <c r="AD316" i="7"/>
  <c r="T276" i="7"/>
  <c r="CG276" i="7"/>
  <c r="AC276" i="7" s="1"/>
  <c r="CF276" i="7"/>
  <c r="AB276" i="7" s="1"/>
  <c r="BZ276" i="7"/>
  <c r="V276" i="7" s="1"/>
  <c r="AF268" i="7"/>
  <c r="CK315" i="7"/>
  <c r="AG315" i="7" s="1"/>
  <c r="AF315" i="7"/>
  <c r="CL283" i="7"/>
  <c r="AH283" i="7" s="1"/>
  <c r="AD283" i="7"/>
  <c r="T306" i="7"/>
  <c r="CG306" i="7"/>
  <c r="AC306" i="7" s="1"/>
  <c r="CF306" i="7"/>
  <c r="AB306" i="7" s="1"/>
  <c r="BZ306" i="7"/>
  <c r="V306" i="7" s="1"/>
  <c r="CK290" i="7"/>
  <c r="AG290" i="7" s="1"/>
  <c r="AF290" i="7"/>
  <c r="CL258" i="7"/>
  <c r="AH258" i="7" s="1"/>
  <c r="AD258" i="7"/>
  <c r="T337" i="7"/>
  <c r="CG337" i="7"/>
  <c r="AC337" i="7" s="1"/>
  <c r="CF337" i="7"/>
  <c r="AB337" i="7" s="1"/>
  <c r="BZ337" i="7"/>
  <c r="V337" i="7" s="1"/>
  <c r="CD166" i="7"/>
  <c r="Z166" i="7" s="1"/>
  <c r="T328" i="7"/>
  <c r="CG328" i="7"/>
  <c r="AC328" i="7" s="1"/>
  <c r="CF328" i="7"/>
  <c r="AB328" i="7" s="1"/>
  <c r="BZ328" i="7"/>
  <c r="V328" i="7" s="1"/>
  <c r="CK320" i="7"/>
  <c r="AG320" i="7" s="1"/>
  <c r="AF320" i="7"/>
  <c r="CL304" i="7"/>
  <c r="AH304" i="7" s="1"/>
  <c r="AD304" i="7"/>
  <c r="AD248" i="7"/>
  <c r="T376" i="7"/>
  <c r="BZ376" i="7"/>
  <c r="V376" i="7" s="1"/>
  <c r="CF376" i="7"/>
  <c r="AB376" i="7" s="1"/>
  <c r="CG376" i="7"/>
  <c r="AC376" i="7" s="1"/>
  <c r="CL319" i="7"/>
  <c r="AH319" i="7" s="1"/>
  <c r="AD319" i="7"/>
  <c r="CK295" i="7"/>
  <c r="AG295" i="7" s="1"/>
  <c r="AF295" i="7"/>
  <c r="CK334" i="7"/>
  <c r="AG334" i="7" s="1"/>
  <c r="AF334" i="7"/>
  <c r="CL302" i="7"/>
  <c r="AH302" i="7" s="1"/>
  <c r="AD302" i="7"/>
  <c r="CK294" i="7"/>
  <c r="AG294" i="7" s="1"/>
  <c r="AF294" i="7"/>
  <c r="CD2463" i="7"/>
  <c r="Z2463" i="7" s="1"/>
  <c r="X2463" i="7"/>
  <c r="X2426" i="7"/>
  <c r="CD2426" i="7"/>
  <c r="Z2426" i="7" s="1"/>
  <c r="AF2268" i="7"/>
  <c r="CK2268" i="7"/>
  <c r="AG2268" i="7" s="1"/>
  <c r="E2229" i="7"/>
  <c r="CG2229" i="7"/>
  <c r="AC2229" i="7" s="1"/>
  <c r="BH2229" i="7"/>
  <c r="CH2229" i="7" s="1"/>
  <c r="CJ2043" i="7"/>
  <c r="CG2043" i="7"/>
  <c r="AC2043" i="7" s="1"/>
  <c r="DE2043" i="7"/>
  <c r="BA2043" i="7" s="1"/>
  <c r="DD2043" i="7"/>
  <c r="AZ2043" i="7" s="1"/>
  <c r="CA2043" i="7"/>
  <c r="I2043" i="7"/>
  <c r="DI2043" i="7"/>
  <c r="BE2043" i="7" s="1"/>
  <c r="DC2202" i="7"/>
  <c r="AY2202" i="7" s="1"/>
  <c r="E2202" i="7"/>
  <c r="CG2202" i="7"/>
  <c r="AC2202" i="7" s="1"/>
  <c r="CZ2202" i="7"/>
  <c r="AV2202" i="7" s="1"/>
  <c r="DI2148" i="7"/>
  <c r="BE2148" i="7" s="1"/>
  <c r="D2148" i="7"/>
  <c r="DH2148" i="7"/>
  <c r="BD2148" i="7" s="1"/>
  <c r="DF2148" i="7"/>
  <c r="BB2148" i="7" s="1"/>
  <c r="DE2148" i="7"/>
  <c r="BA2148" i="7" s="1"/>
  <c r="CF2148" i="7"/>
  <c r="AB2148" i="7" s="1"/>
  <c r="DD2148" i="7"/>
  <c r="AZ2148" i="7" s="1"/>
  <c r="BX2148" i="7"/>
  <c r="CA2148" i="7"/>
  <c r="DG2148" i="7"/>
  <c r="BC2148" i="7" s="1"/>
  <c r="AF2033" i="7"/>
  <c r="CA2053" i="7"/>
  <c r="DH2234" i="7"/>
  <c r="BD2234" i="7" s="1"/>
  <c r="DG2234" i="7"/>
  <c r="BC2234" i="7" s="1"/>
  <c r="DD2234" i="7"/>
  <c r="AZ2234" i="7" s="1"/>
  <c r="DI2234" i="7"/>
  <c r="BE2234" i="7" s="1"/>
  <c r="DF2234" i="7"/>
  <c r="BB2234" i="7" s="1"/>
  <c r="DE2234" i="7"/>
  <c r="BA2234" i="7" s="1"/>
  <c r="CF2234" i="7"/>
  <c r="AB2234" i="7" s="1"/>
  <c r="D2234" i="7"/>
  <c r="BX2234" i="7"/>
  <c r="BZ2295" i="7"/>
  <c r="V2295" i="7" s="1"/>
  <c r="T2295" i="7"/>
  <c r="BZ2150" i="7"/>
  <c r="V2150" i="7" s="1"/>
  <c r="T2150" i="7"/>
  <c r="E2196" i="7"/>
  <c r="AD2156" i="7"/>
  <c r="CI2156" i="7"/>
  <c r="AE2156" i="7" s="1"/>
  <c r="CL2156" i="7"/>
  <c r="AH2156" i="7" s="1"/>
  <c r="BZ2158" i="7"/>
  <c r="V2158" i="7" s="1"/>
  <c r="T2158" i="7"/>
  <c r="E2128" i="7"/>
  <c r="BH2066" i="7"/>
  <c r="CJ2066" i="7" s="1"/>
  <c r="E2066" i="7"/>
  <c r="CJ2131" i="7"/>
  <c r="DG1617" i="7"/>
  <c r="BC1617" i="7" s="1"/>
  <c r="I1617" i="7"/>
  <c r="DF1617" i="7"/>
  <c r="BB1617" i="7" s="1"/>
  <c r="BX1617" i="7"/>
  <c r="CA1617" i="7"/>
  <c r="DD1617" i="7"/>
  <c r="AZ1617" i="7" s="1"/>
  <c r="DC1617" i="7"/>
  <c r="AY1617" i="7" s="1"/>
  <c r="CC1617" i="7"/>
  <c r="DE1617" i="7"/>
  <c r="BA1617" i="7" s="1"/>
  <c r="W1775" i="7"/>
  <c r="CE1775" i="7"/>
  <c r="AA1775" i="7" s="1"/>
  <c r="CB1775" i="7"/>
  <c r="X1775" i="7" s="1"/>
  <c r="DC1638" i="7"/>
  <c r="AY1638" i="7" s="1"/>
  <c r="DE1638" i="7"/>
  <c r="BA1638" i="7" s="1"/>
  <c r="CA1638" i="7"/>
  <c r="CZ1638" i="7"/>
  <c r="AV1638" i="7" s="1"/>
  <c r="E1638" i="7"/>
  <c r="DD1638" i="7"/>
  <c r="AZ1638" i="7" s="1"/>
  <c r="W1853" i="7"/>
  <c r="CB1853" i="7"/>
  <c r="X1853" i="7" s="1"/>
  <c r="DG1649" i="7"/>
  <c r="BC1649" i="7" s="1"/>
  <c r="D1649" i="7"/>
  <c r="DI1649" i="7"/>
  <c r="BE1649" i="7" s="1"/>
  <c r="DH1649" i="7"/>
  <c r="BD1649" i="7" s="1"/>
  <c r="DF1649" i="7"/>
  <c r="BB1649" i="7" s="1"/>
  <c r="DE1649" i="7"/>
  <c r="BA1649" i="7" s="1"/>
  <c r="BX1649" i="7"/>
  <c r="CF1649" i="7"/>
  <c r="AB1649" i="7" s="1"/>
  <c r="CA1649" i="7"/>
  <c r="DD1649" i="7"/>
  <c r="AZ1649" i="7" s="1"/>
  <c r="DH1553" i="7"/>
  <c r="BD1553" i="7" s="1"/>
  <c r="DG1553" i="7"/>
  <c r="BC1553" i="7" s="1"/>
  <c r="DF1553" i="7"/>
  <c r="BB1553" i="7" s="1"/>
  <c r="DE1553" i="7"/>
  <c r="BA1553" i="7" s="1"/>
  <c r="DD1553" i="7"/>
  <c r="AZ1553" i="7" s="1"/>
  <c r="CA1553" i="7"/>
  <c r="BX1553" i="7"/>
  <c r="DI1553" i="7"/>
  <c r="BE1553" i="7" s="1"/>
  <c r="D1553" i="7"/>
  <c r="DH1710" i="7"/>
  <c r="BD1710" i="7" s="1"/>
  <c r="DI1710" i="7"/>
  <c r="BE1710" i="7" s="1"/>
  <c r="DG1710" i="7"/>
  <c r="BC1710" i="7" s="1"/>
  <c r="D1710" i="7"/>
  <c r="CF1710" i="7"/>
  <c r="AB1710" i="7" s="1"/>
  <c r="DD1710" i="7"/>
  <c r="AZ1710" i="7" s="1"/>
  <c r="BX1710" i="7"/>
  <c r="CL1710" i="7" s="1"/>
  <c r="AH1710" i="7" s="1"/>
  <c r="DF1710" i="7"/>
  <c r="BB1710" i="7" s="1"/>
  <c r="DE1710" i="7"/>
  <c r="BA1710" i="7" s="1"/>
  <c r="DC1627" i="7"/>
  <c r="AY1627" i="7" s="1"/>
  <c r="E1627" i="7"/>
  <c r="CZ1627" i="7"/>
  <c r="AV1627" i="7" s="1"/>
  <c r="E1505" i="7"/>
  <c r="BH1505" i="7"/>
  <c r="DC1505" i="7" s="1"/>
  <c r="AY1505" i="7" s="1"/>
  <c r="CG1505" i="7"/>
  <c r="AC1505" i="7" s="1"/>
  <c r="AD2014" i="7"/>
  <c r="CI2014" i="7"/>
  <c r="AE2014" i="7" s="1"/>
  <c r="E1637" i="7"/>
  <c r="CZ1637" i="7"/>
  <c r="AV1637" i="7" s="1"/>
  <c r="DC1637" i="7"/>
  <c r="AY1637" i="7" s="1"/>
  <c r="E1971" i="7"/>
  <c r="CZ1971" i="7"/>
  <c r="AV1971" i="7" s="1"/>
  <c r="DC1971" i="7"/>
  <c r="AY1971" i="7" s="1"/>
  <c r="I1902" i="7"/>
  <c r="DF1902" i="7"/>
  <c r="BB1902" i="7" s="1"/>
  <c r="CF1902" i="7"/>
  <c r="AB1902" i="7" s="1"/>
  <c r="Y1771" i="7"/>
  <c r="CL2133" i="7"/>
  <c r="AH2133" i="7" s="1"/>
  <c r="AD2133" i="7"/>
  <c r="DC1998" i="7"/>
  <c r="AY1998" i="7" s="1"/>
  <c r="E1998" i="7"/>
  <c r="E1893" i="7"/>
  <c r="DC1893" i="7"/>
  <c r="AY1893" i="7" s="1"/>
  <c r="CZ1893" i="7"/>
  <c r="AV1893" i="7" s="1"/>
  <c r="BX1861" i="7"/>
  <c r="E1969" i="7"/>
  <c r="DC1969" i="7"/>
  <c r="AY1969" i="7" s="1"/>
  <c r="DG1998" i="7"/>
  <c r="BC1998" i="7" s="1"/>
  <c r="DD1955" i="7"/>
  <c r="AZ1955" i="7" s="1"/>
  <c r="W1945" i="7"/>
  <c r="W1756" i="7"/>
  <c r="CB1756" i="7"/>
  <c r="X1756" i="7" s="1"/>
  <c r="DI1819" i="7"/>
  <c r="BE1819" i="7" s="1"/>
  <c r="DE1819" i="7"/>
  <c r="BA1819" i="7" s="1"/>
  <c r="DD1819" i="7"/>
  <c r="AZ1819" i="7" s="1"/>
  <c r="DH1819" i="7"/>
  <c r="BD1819" i="7" s="1"/>
  <c r="DG1819" i="7"/>
  <c r="BC1819" i="7" s="1"/>
  <c r="DF1819" i="7"/>
  <c r="BB1819" i="7" s="1"/>
  <c r="CC1819" i="7"/>
  <c r="D1819" i="7"/>
  <c r="T1900" i="7"/>
  <c r="DC1846" i="7"/>
  <c r="AY1846" i="7" s="1"/>
  <c r="E1846" i="7"/>
  <c r="E1759" i="7"/>
  <c r="AF1736" i="7"/>
  <c r="CB1664" i="7"/>
  <c r="X1664" i="7" s="1"/>
  <c r="W1664" i="7"/>
  <c r="Y1808" i="7"/>
  <c r="T1574" i="7"/>
  <c r="I1539" i="7"/>
  <c r="DE1539" i="7"/>
  <c r="BA1539" i="7" s="1"/>
  <c r="CH1539" i="7"/>
  <c r="DG1539" i="7"/>
  <c r="BC1539" i="7" s="1"/>
  <c r="DF1539" i="7"/>
  <c r="BB1539" i="7" s="1"/>
  <c r="CC1539" i="7"/>
  <c r="DI1539" i="7"/>
  <c r="BE1539" i="7" s="1"/>
  <c r="DH1539" i="7"/>
  <c r="BD1539" i="7" s="1"/>
  <c r="AF1545" i="7"/>
  <c r="AD1720" i="7"/>
  <c r="CI1720" i="7"/>
  <c r="AE1720" i="7" s="1"/>
  <c r="AD1769" i="7"/>
  <c r="CI1769" i="7"/>
  <c r="AE1769" i="7" s="1"/>
  <c r="Y1579" i="7"/>
  <c r="Y1547" i="7"/>
  <c r="DC1632" i="7"/>
  <c r="AY1632" i="7" s="1"/>
  <c r="E1632" i="7"/>
  <c r="CC1534" i="7"/>
  <c r="AF1598" i="7"/>
  <c r="Y1449" i="7"/>
  <c r="W1451" i="7"/>
  <c r="CB1451" i="7"/>
  <c r="X1451" i="7" s="1"/>
  <c r="BZ1487" i="7"/>
  <c r="V1487" i="7" s="1"/>
  <c r="T1487" i="7"/>
  <c r="DF1442" i="7"/>
  <c r="BB1442" i="7" s="1"/>
  <c r="DE1442" i="7"/>
  <c r="BA1442" i="7" s="1"/>
  <c r="DD1442" i="7"/>
  <c r="AZ1442" i="7" s="1"/>
  <c r="DG1442" i="7"/>
  <c r="BC1442" i="7" s="1"/>
  <c r="D1442" i="7"/>
  <c r="DI1442" i="7"/>
  <c r="BE1442" i="7" s="1"/>
  <c r="DH1442" i="7"/>
  <c r="BD1442" i="7" s="1"/>
  <c r="DI1475" i="7"/>
  <c r="BE1475" i="7" s="1"/>
  <c r="D1475" i="7"/>
  <c r="DH1475" i="7"/>
  <c r="BD1475" i="7" s="1"/>
  <c r="DG1475" i="7"/>
  <c r="BC1475" i="7" s="1"/>
  <c r="DF1475" i="7"/>
  <c r="BB1475" i="7" s="1"/>
  <c r="DE1475" i="7"/>
  <c r="BA1475" i="7" s="1"/>
  <c r="DD1475" i="7"/>
  <c r="AZ1475" i="7" s="1"/>
  <c r="CC1460" i="7"/>
  <c r="Y1319" i="7"/>
  <c r="DC1464" i="7"/>
  <c r="AY1464" i="7" s="1"/>
  <c r="W1472" i="7"/>
  <c r="CB1472" i="7"/>
  <c r="X1472" i="7" s="1"/>
  <c r="T1324" i="7"/>
  <c r="BZ1324" i="7"/>
  <c r="V1324" i="7" s="1"/>
  <c r="CL823" i="7"/>
  <c r="AH823" i="7" s="1"/>
  <c r="AD823" i="7"/>
  <c r="CL759" i="7"/>
  <c r="AH759" i="7" s="1"/>
  <c r="AD759" i="7"/>
  <c r="CD1279" i="7"/>
  <c r="Z1279" i="7" s="1"/>
  <c r="Y1279" i="7"/>
  <c r="DF1147" i="7"/>
  <c r="BB1147" i="7" s="1"/>
  <c r="CC1147" i="7"/>
  <c r="CB1147" i="7"/>
  <c r="X1147" i="7" s="1"/>
  <c r="F1147" i="7"/>
  <c r="CA1147" i="7"/>
  <c r="DD1147" i="7"/>
  <c r="AZ1147" i="7" s="1"/>
  <c r="BX1147" i="7"/>
  <c r="DC1147" i="7"/>
  <c r="AY1147" i="7" s="1"/>
  <c r="CZ1147" i="7"/>
  <c r="AV1147" i="7" s="1"/>
  <c r="DE1147" i="7"/>
  <c r="BA1147" i="7" s="1"/>
  <c r="BR1326" i="7"/>
  <c r="L1326" i="7"/>
  <c r="DF1122" i="7"/>
  <c r="BB1122" i="7" s="1"/>
  <c r="CC1122" i="7"/>
  <c r="DE1122" i="7"/>
  <c r="BA1122" i="7" s="1"/>
  <c r="CB1122" i="7"/>
  <c r="X1122" i="7" s="1"/>
  <c r="CZ1122" i="7"/>
  <c r="AV1122" i="7" s="1"/>
  <c r="CA1122" i="7"/>
  <c r="BX1122" i="7"/>
  <c r="DD1122" i="7"/>
  <c r="AZ1122" i="7" s="1"/>
  <c r="DC1122" i="7"/>
  <c r="AY1122" i="7" s="1"/>
  <c r="F1122" i="7"/>
  <c r="CE1028" i="7"/>
  <c r="AA1028" i="7" s="1"/>
  <c r="W1028" i="7"/>
  <c r="Y1034" i="7"/>
  <c r="CD1034" i="7"/>
  <c r="Z1034" i="7" s="1"/>
  <c r="DD1032" i="7"/>
  <c r="AZ1032" i="7" s="1"/>
  <c r="CA1032" i="7"/>
  <c r="DC1032" i="7"/>
  <c r="AY1032" i="7" s="1"/>
  <c r="F1032" i="7"/>
  <c r="CZ1032" i="7"/>
  <c r="AV1032" i="7" s="1"/>
  <c r="DE1032" i="7"/>
  <c r="BA1032" i="7" s="1"/>
  <c r="CC1032" i="7"/>
  <c r="CB1032" i="7"/>
  <c r="X1032" i="7" s="1"/>
  <c r="BX1032" i="7"/>
  <c r="DF1032" i="7"/>
  <c r="BB1032" i="7" s="1"/>
  <c r="T961" i="7"/>
  <c r="CF961" i="7"/>
  <c r="AB961" i="7" s="1"/>
  <c r="BZ961" i="7"/>
  <c r="V961" i="7" s="1"/>
  <c r="CF899" i="7"/>
  <c r="AB899" i="7" s="1"/>
  <c r="T899" i="7"/>
  <c r="CE899" i="7"/>
  <c r="AA899" i="7" s="1"/>
  <c r="BZ899" i="7"/>
  <c r="V899" i="7" s="1"/>
  <c r="CG826" i="7"/>
  <c r="AC826" i="7" s="1"/>
  <c r="CF826" i="7"/>
  <c r="AB826" i="7" s="1"/>
  <c r="T826" i="7"/>
  <c r="BZ826" i="7"/>
  <c r="V826" i="7" s="1"/>
  <c r="W731" i="7"/>
  <c r="CG828" i="7"/>
  <c r="AC828" i="7" s="1"/>
  <c r="CF828" i="7"/>
  <c r="AB828" i="7" s="1"/>
  <c r="T828" i="7"/>
  <c r="CL828" i="7"/>
  <c r="AH828" i="7" s="1"/>
  <c r="BZ828" i="7"/>
  <c r="V828" i="7" s="1"/>
  <c r="CG802" i="7"/>
  <c r="AC802" i="7" s="1"/>
  <c r="CF802" i="7"/>
  <c r="AB802" i="7" s="1"/>
  <c r="T802" i="7"/>
  <c r="BZ802" i="7"/>
  <c r="V802" i="7" s="1"/>
  <c r="BZ1103" i="7"/>
  <c r="V1103" i="7" s="1"/>
  <c r="CF1103" i="7"/>
  <c r="AB1103" i="7" s="1"/>
  <c r="T1103" i="7"/>
  <c r="W735" i="7"/>
  <c r="CE735" i="7"/>
  <c r="AA735" i="7" s="1"/>
  <c r="CG853" i="7"/>
  <c r="AC853" i="7" s="1"/>
  <c r="CF853" i="7"/>
  <c r="AB853" i="7" s="1"/>
  <c r="T853" i="7"/>
  <c r="BZ853" i="7"/>
  <c r="V853" i="7" s="1"/>
  <c r="CD796" i="7"/>
  <c r="Z796" i="7" s="1"/>
  <c r="Y796" i="7"/>
  <c r="CL714" i="7"/>
  <c r="AH714" i="7" s="1"/>
  <c r="AD714" i="7"/>
  <c r="CL852" i="7"/>
  <c r="AH852" i="7" s="1"/>
  <c r="CD984" i="7"/>
  <c r="Z984" i="7" s="1"/>
  <c r="Y984" i="7"/>
  <c r="AF749" i="7"/>
  <c r="CK749" i="7"/>
  <c r="AG749" i="7" s="1"/>
  <c r="T664" i="7"/>
  <c r="CG664" i="7"/>
  <c r="AC664" i="7" s="1"/>
  <c r="CF664" i="7"/>
  <c r="AB664" i="7" s="1"/>
  <c r="BZ664" i="7"/>
  <c r="V664" i="7" s="1"/>
  <c r="CD595" i="7"/>
  <c r="Z595" i="7" s="1"/>
  <c r="Y595" i="7"/>
  <c r="CL875" i="7"/>
  <c r="AH875" i="7" s="1"/>
  <c r="AD875" i="7"/>
  <c r="CL705" i="7"/>
  <c r="AH705" i="7" s="1"/>
  <c r="AD705" i="7"/>
  <c r="CL697" i="7"/>
  <c r="AH697" i="7" s="1"/>
  <c r="AD697" i="7"/>
  <c r="CK675" i="7"/>
  <c r="AG675" i="7" s="1"/>
  <c r="AF675" i="7"/>
  <c r="CL666" i="7"/>
  <c r="AH666" i="7" s="1"/>
  <c r="AD666" i="7"/>
  <c r="Y541" i="7"/>
  <c r="CD541" i="7"/>
  <c r="Z541" i="7" s="1"/>
  <c r="CE677" i="7"/>
  <c r="AA677" i="7" s="1"/>
  <c r="W677" i="7"/>
  <c r="W595" i="7"/>
  <c r="CE595" i="7"/>
  <c r="AA595" i="7" s="1"/>
  <c r="W555" i="7"/>
  <c r="CE555" i="7"/>
  <c r="AA555" i="7" s="1"/>
  <c r="CE662" i="7"/>
  <c r="AA662" i="7" s="1"/>
  <c r="W662" i="7"/>
  <c r="CD630" i="7"/>
  <c r="Z630" i="7" s="1"/>
  <c r="Y630" i="7"/>
  <c r="CE683" i="7"/>
  <c r="AA683" i="7" s="1"/>
  <c r="W683" i="7"/>
  <c r="CD516" i="7"/>
  <c r="Z516" i="7" s="1"/>
  <c r="Y516" i="7"/>
  <c r="AE479" i="7"/>
  <c r="CK479" i="7"/>
  <c r="AG479" i="7" s="1"/>
  <c r="AE451" i="7"/>
  <c r="CK451" i="7"/>
  <c r="AG451" i="7" s="1"/>
  <c r="CL599" i="7"/>
  <c r="AH599" i="7" s="1"/>
  <c r="AD599" i="7"/>
  <c r="CL569" i="7"/>
  <c r="AH569" i="7" s="1"/>
  <c r="AD569" i="7"/>
  <c r="Y536" i="7"/>
  <c r="CD536" i="7"/>
  <c r="Z536" i="7" s="1"/>
  <c r="AD484" i="7"/>
  <c r="CL484" i="7"/>
  <c r="AH484" i="7" s="1"/>
  <c r="CD901" i="7"/>
  <c r="Z901" i="7" s="1"/>
  <c r="Y901" i="7"/>
  <c r="CG582" i="7"/>
  <c r="AC582" i="7" s="1"/>
  <c r="CF582" i="7"/>
  <c r="AB582" i="7" s="1"/>
  <c r="T582" i="7"/>
  <c r="BZ582" i="7"/>
  <c r="V582" i="7" s="1"/>
  <c r="CG787" i="7"/>
  <c r="AC787" i="7" s="1"/>
  <c r="CF787" i="7"/>
  <c r="AB787" i="7" s="1"/>
  <c r="T787" i="7"/>
  <c r="BZ787" i="7"/>
  <c r="V787" i="7" s="1"/>
  <c r="CL614" i="7"/>
  <c r="AH614" i="7" s="1"/>
  <c r="AD614" i="7"/>
  <c r="CK686" i="7"/>
  <c r="AG686" i="7" s="1"/>
  <c r="CD550" i="7"/>
  <c r="Z550" i="7" s="1"/>
  <c r="Y550" i="7"/>
  <c r="CL601" i="7"/>
  <c r="AH601" i="7" s="1"/>
  <c r="AD601" i="7"/>
  <c r="CE424" i="7"/>
  <c r="AA424" i="7" s="1"/>
  <c r="W424" i="7"/>
  <c r="CE404" i="7"/>
  <c r="AA404" i="7" s="1"/>
  <c r="W404" i="7"/>
  <c r="T95" i="7"/>
  <c r="CF95" i="7"/>
  <c r="AB95" i="7" s="1"/>
  <c r="BZ95" i="7"/>
  <c r="V95" i="7" s="1"/>
  <c r="W363" i="7"/>
  <c r="CE363" i="7"/>
  <c r="AA363" i="7" s="1"/>
  <c r="CD353" i="7"/>
  <c r="Z353" i="7" s="1"/>
  <c r="Y353" i="7"/>
  <c r="CD337" i="7"/>
  <c r="Z337" i="7" s="1"/>
  <c r="Y337" i="7"/>
  <c r="W323" i="7"/>
  <c r="CE323" i="7"/>
  <c r="AA323" i="7" s="1"/>
  <c r="W299" i="7"/>
  <c r="CE299" i="7"/>
  <c r="AA299" i="7" s="1"/>
  <c r="CD289" i="7"/>
  <c r="Z289" i="7" s="1"/>
  <c r="Y289" i="7"/>
  <c r="W275" i="7"/>
  <c r="CE275" i="7"/>
  <c r="AA275" i="7" s="1"/>
  <c r="CD265" i="7"/>
  <c r="Z265" i="7" s="1"/>
  <c r="Y265" i="7"/>
  <c r="W134" i="7"/>
  <c r="CE134" i="7"/>
  <c r="AA134" i="7" s="1"/>
  <c r="CD161" i="7"/>
  <c r="Z161" i="7" s="1"/>
  <c r="Y161" i="7"/>
  <c r="CF96" i="7"/>
  <c r="AB96" i="7" s="1"/>
  <c r="T96" i="7"/>
  <c r="BZ96" i="7"/>
  <c r="V96" i="7" s="1"/>
  <c r="CK528" i="7"/>
  <c r="AG528" i="7" s="1"/>
  <c r="AF528" i="7"/>
  <c r="CE95" i="7"/>
  <c r="AA95" i="7" s="1"/>
  <c r="CL233" i="7"/>
  <c r="AH233" i="7" s="1"/>
  <c r="AD233" i="7"/>
  <c r="Y113" i="7"/>
  <c r="CD113" i="7"/>
  <c r="Z113" i="7" s="1"/>
  <c r="CK301" i="7"/>
  <c r="AG301" i="7" s="1"/>
  <c r="AF301" i="7"/>
  <c r="CL238" i="7"/>
  <c r="AH238" i="7" s="1"/>
  <c r="AD238" i="7"/>
  <c r="CK275" i="7"/>
  <c r="AG275" i="7" s="1"/>
  <c r="AF275" i="7"/>
  <c r="T329" i="7"/>
  <c r="CG329" i="7"/>
  <c r="AC329" i="7" s="1"/>
  <c r="CF329" i="7"/>
  <c r="AB329" i="7" s="1"/>
  <c r="BZ329" i="7"/>
  <c r="V329" i="7" s="1"/>
  <c r="CK240" i="7"/>
  <c r="AG240" i="7" s="1"/>
  <c r="AF240" i="7"/>
  <c r="CK351" i="7"/>
  <c r="AG351" i="7" s="1"/>
  <c r="AF351" i="7"/>
  <c r="CK340" i="7"/>
  <c r="AG340" i="7" s="1"/>
  <c r="AF340" i="7"/>
  <c r="BZ254" i="7"/>
  <c r="V254" i="7" s="1"/>
  <c r="CG254" i="7"/>
  <c r="AC254" i="7" s="1"/>
  <c r="T254" i="7"/>
  <c r="CF254" i="7"/>
  <c r="AB254" i="7" s="1"/>
  <c r="CK2366" i="7"/>
  <c r="AG2366" i="7" s="1"/>
  <c r="AE2366" i="7"/>
  <c r="AF2307" i="7"/>
  <c r="DE2305" i="7"/>
  <c r="BA2305" i="7" s="1"/>
  <c r="CC2305" i="7"/>
  <c r="DG2305" i="7"/>
  <c r="BC2305" i="7" s="1"/>
  <c r="BZ2273" i="7"/>
  <c r="V2273" i="7" s="1"/>
  <c r="T2273" i="7"/>
  <c r="CF2256" i="7"/>
  <c r="AB2256" i="7" s="1"/>
  <c r="W2215" i="7"/>
  <c r="CE2215" i="7"/>
  <c r="AA2215" i="7" s="1"/>
  <c r="CB2215" i="7"/>
  <c r="X2215" i="7" s="1"/>
  <c r="DH2218" i="7"/>
  <c r="BD2218" i="7" s="1"/>
  <c r="DG2218" i="7"/>
  <c r="BC2218" i="7" s="1"/>
  <c r="DI2218" i="7"/>
  <c r="BE2218" i="7" s="1"/>
  <c r="D2218" i="7"/>
  <c r="DE2218" i="7"/>
  <c r="BA2218" i="7" s="1"/>
  <c r="DD2218" i="7"/>
  <c r="AZ2218" i="7" s="1"/>
  <c r="CF2218" i="7"/>
  <c r="AB2218" i="7" s="1"/>
  <c r="CA2218" i="7"/>
  <c r="DF2218" i="7"/>
  <c r="BB2218" i="7" s="1"/>
  <c r="CI2117" i="7"/>
  <c r="AE2117" i="7" s="1"/>
  <c r="AD2117" i="7"/>
  <c r="AF2065" i="7"/>
  <c r="E2277" i="7"/>
  <c r="DI2060" i="7"/>
  <c r="BE2060" i="7" s="1"/>
  <c r="DH2060" i="7"/>
  <c r="BD2060" i="7" s="1"/>
  <c r="BX2060" i="7"/>
  <c r="DE2060" i="7"/>
  <c r="BA2060" i="7" s="1"/>
  <c r="CJ2053" i="7"/>
  <c r="DD2162" i="7"/>
  <c r="AZ2162" i="7" s="1"/>
  <c r="DF2162" i="7"/>
  <c r="BB2162" i="7" s="1"/>
  <c r="CA2162" i="7"/>
  <c r="CF2010" i="7"/>
  <c r="AB2010" i="7" s="1"/>
  <c r="DC2236" i="7"/>
  <c r="AY2236" i="7" s="1"/>
  <c r="E2236" i="7"/>
  <c r="E2203" i="7"/>
  <c r="W2188" i="7"/>
  <c r="CB2188" i="7"/>
  <c r="X2188" i="7" s="1"/>
  <c r="DG2121" i="7"/>
  <c r="BC2121" i="7" s="1"/>
  <c r="DF2121" i="7"/>
  <c r="BB2121" i="7" s="1"/>
  <c r="DD2121" i="7"/>
  <c r="AZ2121" i="7" s="1"/>
  <c r="D2121" i="7"/>
  <c r="DE2121" i="7"/>
  <c r="BA2121" i="7" s="1"/>
  <c r="DI2121" i="7"/>
  <c r="BE2121" i="7" s="1"/>
  <c r="DH2121" i="7"/>
  <c r="BD2121" i="7" s="1"/>
  <c r="CF2121" i="7"/>
  <c r="AB2121" i="7" s="1"/>
  <c r="CH2149" i="7"/>
  <c r="T2125" i="7"/>
  <c r="BZ2125" i="7"/>
  <c r="V2125" i="7" s="1"/>
  <c r="CE2032" i="7"/>
  <c r="AA2032" i="7" s="1"/>
  <c r="CB2032" i="7"/>
  <c r="X2032" i="7" s="1"/>
  <c r="W2032" i="7"/>
  <c r="W2088" i="7"/>
  <c r="CB2088" i="7"/>
  <c r="X2088" i="7" s="1"/>
  <c r="DG2089" i="7"/>
  <c r="BC2089" i="7" s="1"/>
  <c r="DF2089" i="7"/>
  <c r="BB2089" i="7" s="1"/>
  <c r="DD2089" i="7"/>
  <c r="AZ2089" i="7" s="1"/>
  <c r="D2089" i="7"/>
  <c r="DE2089" i="7"/>
  <c r="BA2089" i="7" s="1"/>
  <c r="DI2089" i="7"/>
  <c r="BE2089" i="7" s="1"/>
  <c r="CF2089" i="7"/>
  <c r="AB2089" i="7" s="1"/>
  <c r="DH2089" i="7"/>
  <c r="BD2089" i="7" s="1"/>
  <c r="CC2089" i="7"/>
  <c r="DG2045" i="7"/>
  <c r="BC2045" i="7" s="1"/>
  <c r="DF2045" i="7"/>
  <c r="BB2045" i="7" s="1"/>
  <c r="DE2045" i="7"/>
  <c r="BA2045" i="7" s="1"/>
  <c r="D2045" i="7"/>
  <c r="W1901" i="7"/>
  <c r="CB1901" i="7"/>
  <c r="X1901" i="7" s="1"/>
  <c r="CF1955" i="7"/>
  <c r="AB1955" i="7" s="1"/>
  <c r="W1811" i="7"/>
  <c r="CE1811" i="7"/>
  <c r="AA1811" i="7" s="1"/>
  <c r="CB1811" i="7"/>
  <c r="X1811" i="7" s="1"/>
  <c r="CB1656" i="7"/>
  <c r="X1656" i="7" s="1"/>
  <c r="CE1656" i="7"/>
  <c r="AA1656" i="7" s="1"/>
  <c r="W1656" i="7"/>
  <c r="AF1573" i="7"/>
  <c r="BZ1619" i="7"/>
  <c r="V1619" i="7" s="1"/>
  <c r="T1619" i="7"/>
  <c r="CJ2103" i="7"/>
  <c r="CC1995" i="7"/>
  <c r="BZ1941" i="7"/>
  <c r="V1941" i="7" s="1"/>
  <c r="T1941" i="7"/>
  <c r="DE1930" i="7"/>
  <c r="BA1930" i="7" s="1"/>
  <c r="DD1930" i="7"/>
  <c r="AZ1930" i="7" s="1"/>
  <c r="DI1930" i="7"/>
  <c r="BE1930" i="7" s="1"/>
  <c r="DG1930" i="7"/>
  <c r="BC1930" i="7" s="1"/>
  <c r="DF1930" i="7"/>
  <c r="BB1930" i="7" s="1"/>
  <c r="DH1930" i="7"/>
  <c r="BD1930" i="7" s="1"/>
  <c r="CF1930" i="7"/>
  <c r="AB1930" i="7" s="1"/>
  <c r="D1930" i="7"/>
  <c r="CA1930" i="7"/>
  <c r="CC1893" i="7"/>
  <c r="I1813" i="7"/>
  <c r="DC1813" i="7"/>
  <c r="AY1813" i="7" s="1"/>
  <c r="DF1813" i="7"/>
  <c r="BB1813" i="7" s="1"/>
  <c r="CF1951" i="7"/>
  <c r="AB1951" i="7" s="1"/>
  <c r="DI1902" i="7"/>
  <c r="BE1902" i="7" s="1"/>
  <c r="DI2090" i="7"/>
  <c r="BE2090" i="7" s="1"/>
  <c r="DC1840" i="7"/>
  <c r="AY1840" i="7" s="1"/>
  <c r="E1840" i="7"/>
  <c r="CZ1840" i="7"/>
  <c r="AV1840" i="7" s="1"/>
  <c r="CF1801" i="7"/>
  <c r="AB1801" i="7" s="1"/>
  <c r="DI1839" i="7"/>
  <c r="BE1839" i="7" s="1"/>
  <c r="DE1839" i="7"/>
  <c r="BA1839" i="7" s="1"/>
  <c r="DD1839" i="7"/>
  <c r="AZ1839" i="7" s="1"/>
  <c r="DH1839" i="7"/>
  <c r="BD1839" i="7" s="1"/>
  <c r="DG1839" i="7"/>
  <c r="BC1839" i="7" s="1"/>
  <c r="DF1839" i="7"/>
  <c r="BB1839" i="7" s="1"/>
  <c r="D1839" i="7"/>
  <c r="DH1774" i="7"/>
  <c r="BD1774" i="7" s="1"/>
  <c r="DI1774" i="7"/>
  <c r="BE1774" i="7" s="1"/>
  <c r="DG1774" i="7"/>
  <c r="BC1774" i="7" s="1"/>
  <c r="DF1774" i="7"/>
  <c r="BB1774" i="7" s="1"/>
  <c r="DE1774" i="7"/>
  <c r="BA1774" i="7" s="1"/>
  <c r="DD1774" i="7"/>
  <c r="AZ1774" i="7" s="1"/>
  <c r="CF1774" i="7"/>
  <c r="AB1774" i="7" s="1"/>
  <c r="D1774" i="7"/>
  <c r="CH1766" i="7"/>
  <c r="CB1804" i="7"/>
  <c r="X1804" i="7" s="1"/>
  <c r="W1804" i="7"/>
  <c r="DH1702" i="7"/>
  <c r="BD1702" i="7" s="1"/>
  <c r="D1702" i="7"/>
  <c r="DI1702" i="7"/>
  <c r="BE1702" i="7" s="1"/>
  <c r="DG1702" i="7"/>
  <c r="BC1702" i="7" s="1"/>
  <c r="DF1702" i="7"/>
  <c r="BB1702" i="7" s="1"/>
  <c r="DE1702" i="7"/>
  <c r="BA1702" i="7" s="1"/>
  <c r="DD1702" i="7"/>
  <c r="AZ1702" i="7" s="1"/>
  <c r="CA1702" i="7"/>
  <c r="DE1627" i="7"/>
  <c r="BA1627" i="7" s="1"/>
  <c r="BZ1593" i="7"/>
  <c r="V1593" i="7" s="1"/>
  <c r="T1593" i="7"/>
  <c r="CZ1383" i="7"/>
  <c r="AV1383" i="7" s="1"/>
  <c r="CJ1383" i="7"/>
  <c r="CF1383" i="7"/>
  <c r="AB1383" i="7" s="1"/>
  <c r="D1383" i="7"/>
  <c r="CC1383" i="7"/>
  <c r="BX1383" i="7"/>
  <c r="BP1383" i="7" s="1"/>
  <c r="L1383" i="7" s="1"/>
  <c r="DC1614" i="7"/>
  <c r="AY1614" i="7" s="1"/>
  <c r="E1614" i="7"/>
  <c r="CG1614" i="7"/>
  <c r="AC1614" i="7" s="1"/>
  <c r="CJ1614" i="7"/>
  <c r="CH1545" i="7"/>
  <c r="DC1838" i="7"/>
  <c r="AY1838" i="7" s="1"/>
  <c r="CH1758" i="7"/>
  <c r="DH1613" i="7"/>
  <c r="BD1613" i="7" s="1"/>
  <c r="DG1613" i="7"/>
  <c r="BC1613" i="7" s="1"/>
  <c r="DF1613" i="7"/>
  <c r="BB1613" i="7" s="1"/>
  <c r="DE1613" i="7"/>
  <c r="BA1613" i="7" s="1"/>
  <c r="DI1613" i="7"/>
  <c r="BE1613" i="7" s="1"/>
  <c r="D1613" i="7"/>
  <c r="DD1613" i="7"/>
  <c r="AZ1613" i="7" s="1"/>
  <c r="BZ1618" i="7"/>
  <c r="V1618" i="7" s="1"/>
  <c r="T1618" i="7"/>
  <c r="T1701" i="7"/>
  <c r="BZ1701" i="7"/>
  <c r="V1701" i="7" s="1"/>
  <c r="DE1644" i="7"/>
  <c r="BA1644" i="7" s="1"/>
  <c r="AD1537" i="7"/>
  <c r="CL1537" i="7"/>
  <c r="AH1537" i="7" s="1"/>
  <c r="CI1537" i="7"/>
  <c r="AE1537" i="7" s="1"/>
  <c r="AF1507" i="7"/>
  <c r="DC1472" i="7"/>
  <c r="AY1472" i="7" s="1"/>
  <c r="E1472" i="7"/>
  <c r="DF1444" i="7"/>
  <c r="BB1444" i="7" s="1"/>
  <c r="DE1444" i="7"/>
  <c r="BA1444" i="7" s="1"/>
  <c r="DI1444" i="7"/>
  <c r="BE1444" i="7" s="1"/>
  <c r="DH1444" i="7"/>
  <c r="BD1444" i="7" s="1"/>
  <c r="D1444" i="7"/>
  <c r="DG1444" i="7"/>
  <c r="BC1444" i="7" s="1"/>
  <c r="DD1444" i="7"/>
  <c r="AZ1444" i="7" s="1"/>
  <c r="CZ1444" i="7"/>
  <c r="AV1444" i="7" s="1"/>
  <c r="CF1444" i="7"/>
  <c r="AB1444" i="7" s="1"/>
  <c r="DD1483" i="7"/>
  <c r="AZ1483" i="7" s="1"/>
  <c r="AF1389" i="7"/>
  <c r="DI1457" i="7"/>
  <c r="BE1457" i="7" s="1"/>
  <c r="DH1457" i="7"/>
  <c r="BD1457" i="7" s="1"/>
  <c r="D1457" i="7"/>
  <c r="DG1457" i="7"/>
  <c r="BC1457" i="7" s="1"/>
  <c r="DE1457" i="7"/>
  <c r="BA1457" i="7" s="1"/>
  <c r="DD1457" i="7"/>
  <c r="AZ1457" i="7" s="1"/>
  <c r="DF1457" i="7"/>
  <c r="BB1457" i="7" s="1"/>
  <c r="BX1428" i="7"/>
  <c r="CE1428" i="7" s="1"/>
  <c r="AA1428" i="7" s="1"/>
  <c r="DG1451" i="7"/>
  <c r="BC1451" i="7" s="1"/>
  <c r="CD1309" i="7"/>
  <c r="Z1309" i="7" s="1"/>
  <c r="Y1309" i="7"/>
  <c r="BZ1282" i="7"/>
  <c r="V1282" i="7" s="1"/>
  <c r="T1282" i="7"/>
  <c r="CF1282" i="7"/>
  <c r="AB1282" i="7" s="1"/>
  <c r="BX1410" i="7"/>
  <c r="BQ1410" i="7" s="1"/>
  <c r="M1410" i="7" s="1"/>
  <c r="BT1356" i="7"/>
  <c r="D1356" i="7"/>
  <c r="CF1356" i="7"/>
  <c r="AB1356" i="7" s="1"/>
  <c r="BT1340" i="7"/>
  <c r="D1340" i="7"/>
  <c r="CF1340" i="7"/>
  <c r="AB1340" i="7" s="1"/>
  <c r="CF990" i="7"/>
  <c r="AB990" i="7" s="1"/>
  <c r="T990" i="7"/>
  <c r="BZ990" i="7"/>
  <c r="V990" i="7" s="1"/>
  <c r="CG814" i="7"/>
  <c r="AC814" i="7" s="1"/>
  <c r="CF814" i="7"/>
  <c r="AB814" i="7" s="1"/>
  <c r="T814" i="7"/>
  <c r="BZ814" i="7"/>
  <c r="V814" i="7" s="1"/>
  <c r="DE1225" i="7"/>
  <c r="BA1225" i="7" s="1"/>
  <c r="CB1225" i="7"/>
  <c r="X1225" i="7" s="1"/>
  <c r="DD1225" i="7"/>
  <c r="AZ1225" i="7" s="1"/>
  <c r="CA1225" i="7"/>
  <c r="DC1225" i="7"/>
  <c r="AY1225" i="7" s="1"/>
  <c r="CZ1225" i="7"/>
  <c r="AV1225" i="7" s="1"/>
  <c r="F1225" i="7"/>
  <c r="CC1225" i="7"/>
  <c r="DF1225" i="7"/>
  <c r="BB1225" i="7" s="1"/>
  <c r="BX1225" i="7"/>
  <c r="DE977" i="7"/>
  <c r="BA977" i="7" s="1"/>
  <c r="CB977" i="7"/>
  <c r="X977" i="7" s="1"/>
  <c r="DD977" i="7"/>
  <c r="AZ977" i="7" s="1"/>
  <c r="CA977" i="7"/>
  <c r="DC977" i="7"/>
  <c r="AY977" i="7" s="1"/>
  <c r="CZ977" i="7"/>
  <c r="AV977" i="7" s="1"/>
  <c r="DF977" i="7"/>
  <c r="BB977" i="7" s="1"/>
  <c r="CC977" i="7"/>
  <c r="BX977" i="7"/>
  <c r="F977" i="7"/>
  <c r="BH1374" i="7"/>
  <c r="BX1374" i="7" s="1"/>
  <c r="CD1220" i="7"/>
  <c r="Z1220" i="7" s="1"/>
  <c r="Y1220" i="7"/>
  <c r="CD1203" i="7"/>
  <c r="Z1203" i="7" s="1"/>
  <c r="Y1203" i="7"/>
  <c r="CF1142" i="7"/>
  <c r="AB1142" i="7" s="1"/>
  <c r="T1142" i="7"/>
  <c r="BZ1142" i="7"/>
  <c r="V1142" i="7" s="1"/>
  <c r="CF1059" i="7"/>
  <c r="AB1059" i="7" s="1"/>
  <c r="T1059" i="7"/>
  <c r="BZ1059" i="7"/>
  <c r="V1059" i="7" s="1"/>
  <c r="BZ1079" i="7"/>
  <c r="V1079" i="7" s="1"/>
  <c r="CF1079" i="7"/>
  <c r="AB1079" i="7" s="1"/>
  <c r="T1079" i="7"/>
  <c r="CD1044" i="7"/>
  <c r="Z1044" i="7" s="1"/>
  <c r="Y1044" i="7"/>
  <c r="CF1146" i="7"/>
  <c r="AB1146" i="7" s="1"/>
  <c r="BZ1146" i="7"/>
  <c r="V1146" i="7" s="1"/>
  <c r="T1146" i="7"/>
  <c r="CD1059" i="7"/>
  <c r="Z1059" i="7" s="1"/>
  <c r="Y1059" i="7"/>
  <c r="W975" i="7"/>
  <c r="CF1145" i="7"/>
  <c r="AB1145" i="7" s="1"/>
  <c r="BZ1145" i="7"/>
  <c r="V1145" i="7" s="1"/>
  <c r="T1145" i="7"/>
  <c r="CD855" i="7"/>
  <c r="Z855" i="7" s="1"/>
  <c r="Y855" i="7"/>
  <c r="CG805" i="7"/>
  <c r="AC805" i="7" s="1"/>
  <c r="CF805" i="7"/>
  <c r="AB805" i="7" s="1"/>
  <c r="T805" i="7"/>
  <c r="BZ805" i="7"/>
  <c r="V805" i="7" s="1"/>
  <c r="CK741" i="7"/>
  <c r="AG741" i="7" s="1"/>
  <c r="AF741" i="7"/>
  <c r="Y1130" i="7"/>
  <c r="CD1130" i="7"/>
  <c r="Z1130" i="7" s="1"/>
  <c r="Y866" i="7"/>
  <c r="CD866" i="7"/>
  <c r="Z866" i="7" s="1"/>
  <c r="CD810" i="7"/>
  <c r="Z810" i="7" s="1"/>
  <c r="Y810" i="7"/>
  <c r="DD1160" i="7"/>
  <c r="AZ1160" i="7" s="1"/>
  <c r="CA1160" i="7"/>
  <c r="DC1160" i="7"/>
  <c r="AY1160" i="7" s="1"/>
  <c r="F1160" i="7"/>
  <c r="CZ1160" i="7"/>
  <c r="AV1160" i="7" s="1"/>
  <c r="CC1160" i="7"/>
  <c r="CB1160" i="7"/>
  <c r="X1160" i="7" s="1"/>
  <c r="DF1160" i="7"/>
  <c r="BB1160" i="7" s="1"/>
  <c r="BX1160" i="7"/>
  <c r="DE1160" i="7"/>
  <c r="BA1160" i="7" s="1"/>
  <c r="CK756" i="7"/>
  <c r="AG756" i="7" s="1"/>
  <c r="CD940" i="7"/>
  <c r="Z940" i="7" s="1"/>
  <c r="Y940" i="7"/>
  <c r="CG851" i="7"/>
  <c r="AC851" i="7" s="1"/>
  <c r="CF851" i="7"/>
  <c r="AB851" i="7" s="1"/>
  <c r="T851" i="7"/>
  <c r="BZ851" i="7"/>
  <c r="V851" i="7" s="1"/>
  <c r="CD718" i="7"/>
  <c r="Z718" i="7" s="1"/>
  <c r="Y718" i="7"/>
  <c r="CA1356" i="7"/>
  <c r="AF850" i="7"/>
  <c r="CK850" i="7"/>
  <c r="AG850" i="7" s="1"/>
  <c r="CG746" i="7"/>
  <c r="AC746" i="7" s="1"/>
  <c r="CF746" i="7"/>
  <c r="AB746" i="7" s="1"/>
  <c r="T746" i="7"/>
  <c r="BZ746" i="7"/>
  <c r="V746" i="7" s="1"/>
  <c r="AD859" i="7"/>
  <c r="CL859" i="7"/>
  <c r="AH859" i="7" s="1"/>
  <c r="CE704" i="7"/>
  <c r="AA704" i="7" s="1"/>
  <c r="W704" i="7"/>
  <c r="T647" i="7"/>
  <c r="CG647" i="7"/>
  <c r="AC647" i="7" s="1"/>
  <c r="CF647" i="7"/>
  <c r="AB647" i="7" s="1"/>
  <c r="BZ647" i="7"/>
  <c r="V647" i="7" s="1"/>
  <c r="CD570" i="7"/>
  <c r="Z570" i="7" s="1"/>
  <c r="Y570" i="7"/>
  <c r="CD675" i="7"/>
  <c r="Z675" i="7" s="1"/>
  <c r="Y675" i="7"/>
  <c r="CD669" i="7"/>
  <c r="Z669" i="7" s="1"/>
  <c r="Y669" i="7"/>
  <c r="CD659" i="7"/>
  <c r="Z659" i="7" s="1"/>
  <c r="Y659" i="7"/>
  <c r="CD653" i="7"/>
  <c r="Z653" i="7" s="1"/>
  <c r="Y653" i="7"/>
  <c r="CE970" i="7"/>
  <c r="AA970" i="7" s="1"/>
  <c r="W970" i="7"/>
  <c r="CD792" i="7"/>
  <c r="Z792" i="7" s="1"/>
  <c r="Y792" i="7"/>
  <c r="CD730" i="7"/>
  <c r="Z730" i="7" s="1"/>
  <c r="Y730" i="7"/>
  <c r="CK707" i="7"/>
  <c r="AG707" i="7" s="1"/>
  <c r="AF707" i="7"/>
  <c r="CD621" i="7"/>
  <c r="Z621" i="7" s="1"/>
  <c r="Y621" i="7"/>
  <c r="CL665" i="7"/>
  <c r="AH665" i="7" s="1"/>
  <c r="AD665" i="7"/>
  <c r="Y523" i="7"/>
  <c r="CG812" i="7"/>
  <c r="AC812" i="7" s="1"/>
  <c r="CF812" i="7"/>
  <c r="AB812" i="7" s="1"/>
  <c r="T812" i="7"/>
  <c r="BZ812" i="7"/>
  <c r="V812" i="7" s="1"/>
  <c r="W570" i="7"/>
  <c r="CE570" i="7"/>
  <c r="AA570" i="7" s="1"/>
  <c r="CE661" i="7"/>
  <c r="AA661" i="7" s="1"/>
  <c r="W661" i="7"/>
  <c r="CL683" i="7"/>
  <c r="AH683" i="7" s="1"/>
  <c r="AD683" i="7"/>
  <c r="W515" i="7"/>
  <c r="CE515" i="7"/>
  <c r="AA515" i="7" s="1"/>
  <c r="W491" i="7"/>
  <c r="CE491" i="7"/>
  <c r="AA491" i="7" s="1"/>
  <c r="W467" i="7"/>
  <c r="CE467" i="7"/>
  <c r="AA467" i="7" s="1"/>
  <c r="W451" i="7"/>
  <c r="CE451" i="7"/>
  <c r="AA451" i="7" s="1"/>
  <c r="CL635" i="7"/>
  <c r="AH635" i="7" s="1"/>
  <c r="AD635" i="7"/>
  <c r="CL626" i="7"/>
  <c r="AH626" i="7" s="1"/>
  <c r="AD626" i="7"/>
  <c r="AD491" i="7"/>
  <c r="CL491" i="7"/>
  <c r="AH491" i="7" s="1"/>
  <c r="AD467" i="7"/>
  <c r="CL467" i="7"/>
  <c r="AH467" i="7" s="1"/>
  <c r="CE687" i="7"/>
  <c r="AA687" i="7" s="1"/>
  <c r="W687" i="7"/>
  <c r="CG578" i="7"/>
  <c r="AC578" i="7" s="1"/>
  <c r="CF578" i="7"/>
  <c r="AB578" i="7" s="1"/>
  <c r="T578" i="7"/>
  <c r="BZ578" i="7"/>
  <c r="V578" i="7" s="1"/>
  <c r="Y520" i="7"/>
  <c r="CD520" i="7"/>
  <c r="Z520" i="7" s="1"/>
  <c r="BZ501" i="7"/>
  <c r="V501" i="7" s="1"/>
  <c r="CG501" i="7"/>
  <c r="AC501" i="7" s="1"/>
  <c r="CF501" i="7"/>
  <c r="AB501" i="7" s="1"/>
  <c r="T501" i="7"/>
  <c r="BZ485" i="7"/>
  <c r="V485" i="7" s="1"/>
  <c r="CG485" i="7"/>
  <c r="AC485" i="7" s="1"/>
  <c r="CF485" i="7"/>
  <c r="AB485" i="7" s="1"/>
  <c r="T485" i="7"/>
  <c r="BZ465" i="7"/>
  <c r="V465" i="7" s="1"/>
  <c r="CG465" i="7"/>
  <c r="AC465" i="7" s="1"/>
  <c r="CF465" i="7"/>
  <c r="AB465" i="7" s="1"/>
  <c r="T465" i="7"/>
  <c r="CK610" i="7"/>
  <c r="AG610" i="7" s="1"/>
  <c r="AF610" i="7"/>
  <c r="D549" i="7"/>
  <c r="CJ549" i="7"/>
  <c r="CI549" i="7"/>
  <c r="AE549" i="7" s="1"/>
  <c r="CH549" i="7"/>
  <c r="BX549" i="7"/>
  <c r="CL681" i="7"/>
  <c r="AH681" i="7" s="1"/>
  <c r="AD681" i="7"/>
  <c r="BX732" i="7"/>
  <c r="D732" i="7"/>
  <c r="CJ732" i="7"/>
  <c r="CI732" i="7"/>
  <c r="AE732" i="7" s="1"/>
  <c r="CH732" i="7"/>
  <c r="CL617" i="7"/>
  <c r="AH617" i="7" s="1"/>
  <c r="AD617" i="7"/>
  <c r="CL589" i="7"/>
  <c r="AH589" i="7" s="1"/>
  <c r="AD589" i="7"/>
  <c r="CK542" i="7"/>
  <c r="AG542" i="7" s="1"/>
  <c r="AF542" i="7"/>
  <c r="Y513" i="7"/>
  <c r="CD513" i="7"/>
  <c r="Z513" i="7" s="1"/>
  <c r="T123" i="7"/>
  <c r="CF123" i="7"/>
  <c r="AB123" i="7" s="1"/>
  <c r="BZ123" i="7"/>
  <c r="V123" i="7" s="1"/>
  <c r="CL685" i="7"/>
  <c r="AH685" i="7" s="1"/>
  <c r="AD685" i="7"/>
  <c r="BZ512" i="7"/>
  <c r="V512" i="7" s="1"/>
  <c r="T512" i="7"/>
  <c r="CG512" i="7"/>
  <c r="AC512" i="7" s="1"/>
  <c r="CF512" i="7"/>
  <c r="AB512" i="7" s="1"/>
  <c r="CK514" i="7"/>
  <c r="AG514" i="7" s="1"/>
  <c r="CD358" i="7"/>
  <c r="Z358" i="7" s="1"/>
  <c r="Y358" i="7"/>
  <c r="CD350" i="7"/>
  <c r="Z350" i="7" s="1"/>
  <c r="Y350" i="7"/>
  <c r="W336" i="7"/>
  <c r="CE336" i="7"/>
  <c r="AA336" i="7" s="1"/>
  <c r="W328" i="7"/>
  <c r="CE328" i="7"/>
  <c r="AA328" i="7" s="1"/>
  <c r="CD318" i="7"/>
  <c r="Z318" i="7" s="1"/>
  <c r="Y318" i="7"/>
  <c r="W296" i="7"/>
  <c r="CE296" i="7"/>
  <c r="AA296" i="7" s="1"/>
  <c r="W288" i="7"/>
  <c r="CE288" i="7"/>
  <c r="AA288" i="7" s="1"/>
  <c r="W158" i="7"/>
  <c r="CE158" i="7"/>
  <c r="AA158" i="7" s="1"/>
  <c r="Y153" i="7"/>
  <c r="CD153" i="7"/>
  <c r="Z153" i="7" s="1"/>
  <c r="CD228" i="7"/>
  <c r="Z228" i="7" s="1"/>
  <c r="Y228" i="7"/>
  <c r="CK378" i="7"/>
  <c r="AG378" i="7" s="1"/>
  <c r="AF378" i="7"/>
  <c r="W366" i="7"/>
  <c r="CE241" i="7"/>
  <c r="AA241" i="7" s="1"/>
  <c r="W241" i="7"/>
  <c r="CE229" i="7"/>
  <c r="AA229" i="7" s="1"/>
  <c r="W229" i="7"/>
  <c r="BZ532" i="7"/>
  <c r="V532" i="7" s="1"/>
  <c r="T532" i="7"/>
  <c r="CF532" i="7"/>
  <c r="AB532" i="7" s="1"/>
  <c r="CG532" i="7"/>
  <c r="AC532" i="7" s="1"/>
  <c r="W192" i="7"/>
  <c r="CE192" i="7"/>
  <c r="AA192" i="7" s="1"/>
  <c r="CE142" i="7"/>
  <c r="AA142" i="7" s="1"/>
  <c r="W142" i="7"/>
  <c r="CE104" i="7"/>
  <c r="AA104" i="7" s="1"/>
  <c r="W104" i="7"/>
  <c r="W374" i="7"/>
  <c r="CE374" i="7"/>
  <c r="AA374" i="7" s="1"/>
  <c r="CG253" i="7"/>
  <c r="AC253" i="7" s="1"/>
  <c r="T253" i="7"/>
  <c r="CF253" i="7"/>
  <c r="AB253" i="7" s="1"/>
  <c r="BZ253" i="7"/>
  <c r="V253" i="7" s="1"/>
  <c r="CG221" i="7"/>
  <c r="AC221" i="7" s="1"/>
  <c r="T221" i="7"/>
  <c r="CF221" i="7"/>
  <c r="AB221" i="7" s="1"/>
  <c r="BZ221" i="7"/>
  <c r="V221" i="7" s="1"/>
  <c r="CD137" i="7"/>
  <c r="Z137" i="7" s="1"/>
  <c r="Y137" i="7"/>
  <c r="CL243" i="7"/>
  <c r="AH243" i="7" s="1"/>
  <c r="AD243" i="7"/>
  <c r="CE523" i="7"/>
  <c r="AA523" i="7" s="1"/>
  <c r="W523" i="7"/>
  <c r="CD237" i="7"/>
  <c r="Z237" i="7" s="1"/>
  <c r="Y237" i="7"/>
  <c r="CD225" i="7"/>
  <c r="Z225" i="7" s="1"/>
  <c r="Y225" i="7"/>
  <c r="W203" i="7"/>
  <c r="CE203" i="7"/>
  <c r="AA203" i="7" s="1"/>
  <c r="W171" i="7"/>
  <c r="CE171" i="7"/>
  <c r="AA171" i="7" s="1"/>
  <c r="CF104" i="7"/>
  <c r="AB104" i="7" s="1"/>
  <c r="T104" i="7"/>
  <c r="BZ104" i="7"/>
  <c r="V104" i="7" s="1"/>
  <c r="CK325" i="7"/>
  <c r="AG325" i="7" s="1"/>
  <c r="AF325" i="7"/>
  <c r="CK314" i="7"/>
  <c r="AG314" i="7" s="1"/>
  <c r="AF314" i="7"/>
  <c r="W242" i="7"/>
  <c r="CE242" i="7"/>
  <c r="AA242" i="7" s="1"/>
  <c r="CL329" i="7"/>
  <c r="AH329" i="7" s="1"/>
  <c r="AD329" i="7"/>
  <c r="T336" i="7"/>
  <c r="CG336" i="7"/>
  <c r="AC336" i="7" s="1"/>
  <c r="CF336" i="7"/>
  <c r="AB336" i="7" s="1"/>
  <c r="BZ336" i="7"/>
  <c r="V336" i="7" s="1"/>
  <c r="CD114" i="7"/>
  <c r="Z114" i="7" s="1"/>
  <c r="CL271" i="7"/>
  <c r="AH271" i="7" s="1"/>
  <c r="AD271" i="7"/>
  <c r="CL270" i="7"/>
  <c r="AH270" i="7" s="1"/>
  <c r="AD270" i="7"/>
  <c r="AE2372" i="7"/>
  <c r="CK2372" i="7"/>
  <c r="AG2372" i="7" s="1"/>
  <c r="CK2373" i="7"/>
  <c r="AG2373" i="7" s="1"/>
  <c r="AE2373" i="7"/>
  <c r="CA2318" i="7"/>
  <c r="CD2385" i="7"/>
  <c r="Z2385" i="7" s="1"/>
  <c r="X2385" i="7"/>
  <c r="DC2315" i="7"/>
  <c r="AY2315" i="7" s="1"/>
  <c r="E2315" i="7"/>
  <c r="CG2315" i="7"/>
  <c r="AC2315" i="7" s="1"/>
  <c r="BH2315" i="7"/>
  <c r="E2304" i="7"/>
  <c r="BH2304" i="7"/>
  <c r="E2189" i="7"/>
  <c r="DC2189" i="7"/>
  <c r="AY2189" i="7" s="1"/>
  <c r="CJ2189" i="7"/>
  <c r="BH2189" i="7"/>
  <c r="CH2189" i="7" s="1"/>
  <c r="CG2189" i="7"/>
  <c r="AC2189" i="7" s="1"/>
  <c r="DG2210" i="7"/>
  <c r="BC2210" i="7" s="1"/>
  <c r="BX2210" i="7"/>
  <c r="CH2281" i="7"/>
  <c r="E2210" i="7"/>
  <c r="DH2259" i="7"/>
  <c r="BD2259" i="7" s="1"/>
  <c r="DG2259" i="7"/>
  <c r="BC2259" i="7" s="1"/>
  <c r="DF2259" i="7"/>
  <c r="BB2259" i="7" s="1"/>
  <c r="D2259" i="7"/>
  <c r="DE2259" i="7"/>
  <c r="BA2259" i="7" s="1"/>
  <c r="DD2259" i="7"/>
  <c r="AZ2259" i="7" s="1"/>
  <c r="DI2259" i="7"/>
  <c r="BE2259" i="7" s="1"/>
  <c r="CF2259" i="7"/>
  <c r="AB2259" i="7" s="1"/>
  <c r="CZ2259" i="7"/>
  <c r="AV2259" i="7" s="1"/>
  <c r="CH2067" i="7"/>
  <c r="DI2067" i="7"/>
  <c r="BE2067" i="7" s="1"/>
  <c r="CC2067" i="7"/>
  <c r="DH2067" i="7"/>
  <c r="BD2067" i="7" s="1"/>
  <c r="DG2067" i="7"/>
  <c r="BC2067" i="7" s="1"/>
  <c r="CJ2067" i="7"/>
  <c r="DD2067" i="7"/>
  <c r="AZ2067" i="7" s="1"/>
  <c r="CA2067" i="7"/>
  <c r="BX2067" i="7"/>
  <c r="I2067" i="7"/>
  <c r="DD2248" i="7"/>
  <c r="AZ2248" i="7" s="1"/>
  <c r="DI2248" i="7"/>
  <c r="BE2248" i="7" s="1"/>
  <c r="DH2248" i="7"/>
  <c r="BD2248" i="7" s="1"/>
  <c r="DE2248" i="7"/>
  <c r="BA2248" i="7" s="1"/>
  <c r="DF2248" i="7"/>
  <c r="BB2248" i="7" s="1"/>
  <c r="CA2248" i="7"/>
  <c r="CC2248" i="7"/>
  <c r="DG2248" i="7"/>
  <c r="BC2248" i="7" s="1"/>
  <c r="D2248" i="7"/>
  <c r="CC2218" i="7"/>
  <c r="AF2171" i="7"/>
  <c r="E2212" i="7"/>
  <c r="E2148" i="7"/>
  <c r="DC2148" i="7"/>
  <c r="AY2148" i="7" s="1"/>
  <c r="CZ2148" i="7"/>
  <c r="AV2148" i="7" s="1"/>
  <c r="CJ2148" i="7"/>
  <c r="CH2148" i="7"/>
  <c r="I2117" i="7"/>
  <c r="DE2117" i="7"/>
  <c r="BA2117" i="7" s="1"/>
  <c r="DD2117" i="7"/>
  <c r="AZ2117" i="7" s="1"/>
  <c r="CC2117" i="7"/>
  <c r="BX2117" i="7"/>
  <c r="CL2117" i="7" s="1"/>
  <c r="AH2117" i="7" s="1"/>
  <c r="AF2070" i="7"/>
  <c r="CK2070" i="7"/>
  <c r="AG2070" i="7" s="1"/>
  <c r="BZ2050" i="7"/>
  <c r="V2050" i="7" s="1"/>
  <c r="T2050" i="7"/>
  <c r="I2038" i="7"/>
  <c r="DG2038" i="7"/>
  <c r="BC2038" i="7" s="1"/>
  <c r="CF2107" i="7"/>
  <c r="AB2107" i="7" s="1"/>
  <c r="CF2075" i="7"/>
  <c r="AB2075" i="7" s="1"/>
  <c r="CF2043" i="7"/>
  <c r="AB2043" i="7" s="1"/>
  <c r="AF2166" i="7"/>
  <c r="DI2052" i="7"/>
  <c r="BE2052" i="7" s="1"/>
  <c r="D2052" i="7"/>
  <c r="DH2052" i="7"/>
  <c r="BD2052" i="7" s="1"/>
  <c r="DE2052" i="7"/>
  <c r="BA2052" i="7" s="1"/>
  <c r="DD2052" i="7"/>
  <c r="AZ2052" i="7" s="1"/>
  <c r="BX2052" i="7"/>
  <c r="DF2052" i="7"/>
  <c r="BB2052" i="7" s="1"/>
  <c r="DG2052" i="7"/>
  <c r="BC2052" i="7" s="1"/>
  <c r="CA2052" i="7"/>
  <c r="CA2236" i="7"/>
  <c r="CA2226" i="7"/>
  <c r="CJ2208" i="7"/>
  <c r="CG2272" i="7"/>
  <c r="AC2272" i="7" s="1"/>
  <c r="DC2264" i="7"/>
  <c r="AY2264" i="7" s="1"/>
  <c r="DG2311" i="7"/>
  <c r="BC2311" i="7" s="1"/>
  <c r="DE2311" i="7"/>
  <c r="BA2311" i="7" s="1"/>
  <c r="DI2311" i="7"/>
  <c r="BE2311" i="7" s="1"/>
  <c r="DH2311" i="7"/>
  <c r="BD2311" i="7" s="1"/>
  <c r="DF2311" i="7"/>
  <c r="BB2311" i="7" s="1"/>
  <c r="DD2311" i="7"/>
  <c r="AZ2311" i="7" s="1"/>
  <c r="D2311" i="7"/>
  <c r="CH2311" i="7"/>
  <c r="DF2264" i="7"/>
  <c r="BB2264" i="7" s="1"/>
  <c r="DC2186" i="7"/>
  <c r="AY2186" i="7" s="1"/>
  <c r="CD2204" i="7"/>
  <c r="Z2204" i="7" s="1"/>
  <c r="CF2177" i="7"/>
  <c r="AB2177" i="7" s="1"/>
  <c r="CA2177" i="7"/>
  <c r="DI2177" i="7"/>
  <c r="BE2177" i="7" s="1"/>
  <c r="DH2177" i="7"/>
  <c r="BD2177" i="7" s="1"/>
  <c r="DG2177" i="7"/>
  <c r="BC2177" i="7" s="1"/>
  <c r="DE2177" i="7"/>
  <c r="BA2177" i="7" s="1"/>
  <c r="DD2177" i="7"/>
  <c r="AZ2177" i="7" s="1"/>
  <c r="CC2177" i="7"/>
  <c r="D2177" i="7"/>
  <c r="BX2177" i="7"/>
  <c r="DF2177" i="7"/>
  <c r="BB2177" i="7" s="1"/>
  <c r="CZ2168" i="7"/>
  <c r="AV2168" i="7" s="1"/>
  <c r="CE2141" i="7"/>
  <c r="AA2141" i="7" s="1"/>
  <c r="W2141" i="7"/>
  <c r="CG2128" i="7"/>
  <c r="AC2128" i="7" s="1"/>
  <c r="CF2103" i="7"/>
  <c r="AB2103" i="7" s="1"/>
  <c r="CZ2118" i="7"/>
  <c r="AV2118" i="7" s="1"/>
  <c r="DI2158" i="7"/>
  <c r="BE2158" i="7" s="1"/>
  <c r="DH2158" i="7"/>
  <c r="BD2158" i="7" s="1"/>
  <c r="DG2158" i="7"/>
  <c r="BC2158" i="7" s="1"/>
  <c r="DF2158" i="7"/>
  <c r="BB2158" i="7" s="1"/>
  <c r="DE2158" i="7"/>
  <c r="BA2158" i="7" s="1"/>
  <c r="D2158" i="7"/>
  <c r="CA2158" i="7"/>
  <c r="DD2158" i="7"/>
  <c r="AZ2158" i="7" s="1"/>
  <c r="CH2155" i="7"/>
  <c r="CI2167" i="7"/>
  <c r="AE2167" i="7" s="1"/>
  <c r="AD2167" i="7"/>
  <c r="CH2112" i="7"/>
  <c r="E2077" i="7"/>
  <c r="CH2077" i="7"/>
  <c r="DC2077" i="7"/>
  <c r="AY2077" i="7" s="1"/>
  <c r="CG2077" i="7"/>
  <c r="AC2077" i="7" s="1"/>
  <c r="AD2123" i="7"/>
  <c r="CI2123" i="7"/>
  <c r="AE2123" i="7" s="1"/>
  <c r="BX2107" i="7"/>
  <c r="BZ2095" i="7"/>
  <c r="V2095" i="7" s="1"/>
  <c r="T2095" i="7"/>
  <c r="CZ2054" i="7"/>
  <c r="AV2054" i="7" s="1"/>
  <c r="AF2101" i="7"/>
  <c r="DI2056" i="7"/>
  <c r="BE2056" i="7" s="1"/>
  <c r="D2056" i="7"/>
  <c r="DH2056" i="7"/>
  <c r="BD2056" i="7" s="1"/>
  <c r="DE2056" i="7"/>
  <c r="BA2056" i="7" s="1"/>
  <c r="DD2056" i="7"/>
  <c r="AZ2056" i="7" s="1"/>
  <c r="DG2056" i="7"/>
  <c r="BC2056" i="7" s="1"/>
  <c r="DF2056" i="7"/>
  <c r="BB2056" i="7" s="1"/>
  <c r="CF2056" i="7"/>
  <c r="AB2056" i="7" s="1"/>
  <c r="DC1729" i="7"/>
  <c r="AY1729" i="7" s="1"/>
  <c r="DC2098" i="7"/>
  <c r="AY2098" i="7" s="1"/>
  <c r="DC1662" i="7"/>
  <c r="AY1662" i="7" s="1"/>
  <c r="E1662" i="7"/>
  <c r="DF1662" i="7"/>
  <c r="BB1662" i="7" s="1"/>
  <c r="CZ1662" i="7"/>
  <c r="AV1662" i="7" s="1"/>
  <c r="CA1662" i="7"/>
  <c r="BX1662" i="7"/>
  <c r="DH1662" i="7"/>
  <c r="BD1662" i="7" s="1"/>
  <c r="CE2127" i="7"/>
  <c r="AA2127" i="7" s="1"/>
  <c r="CB2127" i="7"/>
  <c r="X2127" i="7" s="1"/>
  <c r="W2127" i="7"/>
  <c r="DC2079" i="7"/>
  <c r="AY2079" i="7" s="1"/>
  <c r="BH1722" i="7"/>
  <c r="Y1625" i="7"/>
  <c r="DG2105" i="7"/>
  <c r="BC2105" i="7" s="1"/>
  <c r="DF2105" i="7"/>
  <c r="BB2105" i="7" s="1"/>
  <c r="DI2105" i="7"/>
  <c r="BE2105" i="7" s="1"/>
  <c r="DE2105" i="7"/>
  <c r="BA2105" i="7" s="1"/>
  <c r="D2105" i="7"/>
  <c r="DH2105" i="7"/>
  <c r="BD2105" i="7" s="1"/>
  <c r="DD2105" i="7"/>
  <c r="AZ2105" i="7" s="1"/>
  <c r="CC2105" i="7"/>
  <c r="I1843" i="7"/>
  <c r="CC1843" i="7"/>
  <c r="DC1843" i="7"/>
  <c r="AY1843" i="7" s="1"/>
  <c r="CC1781" i="7"/>
  <c r="DI1781" i="7"/>
  <c r="BE1781" i="7" s="1"/>
  <c r="DH1781" i="7"/>
  <c r="BD1781" i="7" s="1"/>
  <c r="D1781" i="7"/>
  <c r="DG1781" i="7"/>
  <c r="BC1781" i="7" s="1"/>
  <c r="DD1781" i="7"/>
  <c r="AZ1781" i="7" s="1"/>
  <c r="BX1781" i="7"/>
  <c r="DF1781" i="7"/>
  <c r="BB1781" i="7" s="1"/>
  <c r="CF1781" i="7"/>
  <c r="AB1781" i="7" s="1"/>
  <c r="CA1781" i="7"/>
  <c r="DE1781" i="7"/>
  <c r="BA1781" i="7" s="1"/>
  <c r="CJ1781" i="7"/>
  <c r="I1755" i="7"/>
  <c r="CJ1755" i="7"/>
  <c r="CC1755" i="7"/>
  <c r="DH1573" i="7"/>
  <c r="BD1573" i="7" s="1"/>
  <c r="DG1573" i="7"/>
  <c r="BC1573" i="7" s="1"/>
  <c r="DI1573" i="7"/>
  <c r="BE1573" i="7" s="1"/>
  <c r="DF1573" i="7"/>
  <c r="BB1573" i="7" s="1"/>
  <c r="BX1573" i="7"/>
  <c r="CF1573" i="7"/>
  <c r="AB1573" i="7" s="1"/>
  <c r="CA1573" i="7"/>
  <c r="D1573" i="7"/>
  <c r="DD1573" i="7"/>
  <c r="AZ1573" i="7" s="1"/>
  <c r="DE1573" i="7"/>
  <c r="BA1573" i="7" s="1"/>
  <c r="Y1892" i="7"/>
  <c r="CI1703" i="7"/>
  <c r="AE1703" i="7" s="1"/>
  <c r="AD1703" i="7"/>
  <c r="CL1703" i="7"/>
  <c r="AH1703" i="7" s="1"/>
  <c r="I1686" i="7"/>
  <c r="CJ1686" i="7"/>
  <c r="DF1668" i="7"/>
  <c r="BB1668" i="7" s="1"/>
  <c r="CH1668" i="7"/>
  <c r="CF1668" i="7"/>
  <c r="AB1668" i="7" s="1"/>
  <c r="DG1668" i="7"/>
  <c r="BC1668" i="7" s="1"/>
  <c r="I1668" i="7"/>
  <c r="BX1666" i="7"/>
  <c r="BX1626" i="7"/>
  <c r="BX2093" i="7"/>
  <c r="CA2057" i="7"/>
  <c r="Y1994" i="7"/>
  <c r="CA1971" i="7"/>
  <c r="E1895" i="7"/>
  <c r="DC1895" i="7"/>
  <c r="AY1895" i="7" s="1"/>
  <c r="DD1891" i="7"/>
  <c r="AZ1891" i="7" s="1"/>
  <c r="DF1771" i="7"/>
  <c r="BB1771" i="7" s="1"/>
  <c r="DE1771" i="7"/>
  <c r="BA1771" i="7" s="1"/>
  <c r="DD1771" i="7"/>
  <c r="AZ1771" i="7" s="1"/>
  <c r="DI1771" i="7"/>
  <c r="BE1771" i="7" s="1"/>
  <c r="DG1771" i="7"/>
  <c r="BC1771" i="7" s="1"/>
  <c r="CF1771" i="7"/>
  <c r="AB1771" i="7" s="1"/>
  <c r="D1771" i="7"/>
  <c r="DH1771" i="7"/>
  <c r="BD1771" i="7" s="1"/>
  <c r="CC1766" i="7"/>
  <c r="Y1740" i="7"/>
  <c r="AF1705" i="7"/>
  <c r="CG1690" i="7"/>
  <c r="AC1690" i="7" s="1"/>
  <c r="DC1647" i="7"/>
  <c r="AY1647" i="7" s="1"/>
  <c r="DE1647" i="7"/>
  <c r="BA1647" i="7" s="1"/>
  <c r="E1647" i="7"/>
  <c r="CZ1647" i="7"/>
  <c r="AV1647" i="7" s="1"/>
  <c r="CC1647" i="7"/>
  <c r="CL2059" i="7"/>
  <c r="AH2059" i="7" s="1"/>
  <c r="CI2059" i="7"/>
  <c r="AE2059" i="7" s="1"/>
  <c r="CB2009" i="7"/>
  <c r="X2009" i="7" s="1"/>
  <c r="W2009" i="7"/>
  <c r="DH2008" i="7"/>
  <c r="BD2008" i="7" s="1"/>
  <c r="DG2008" i="7"/>
  <c r="BC2008" i="7" s="1"/>
  <c r="DI2008" i="7"/>
  <c r="BE2008" i="7" s="1"/>
  <c r="DD2008" i="7"/>
  <c r="AZ2008" i="7" s="1"/>
  <c r="DF2008" i="7"/>
  <c r="BB2008" i="7" s="1"/>
  <c r="DE2008" i="7"/>
  <c r="BA2008" i="7" s="1"/>
  <c r="D2008" i="7"/>
  <c r="CG2134" i="7"/>
  <c r="AC2134" i="7" s="1"/>
  <c r="BX2069" i="7"/>
  <c r="CA2069" i="7"/>
  <c r="CC2046" i="7"/>
  <c r="DC1995" i="7"/>
  <c r="AY1995" i="7" s="1"/>
  <c r="E1995" i="7"/>
  <c r="Y1829" i="7"/>
  <c r="BX1963" i="7"/>
  <c r="CA1893" i="7"/>
  <c r="CF1813" i="7"/>
  <c r="AB1813" i="7" s="1"/>
  <c r="CZ1969" i="7"/>
  <c r="AV1969" i="7" s="1"/>
  <c r="CA1966" i="7"/>
  <c r="CZ1953" i="7"/>
  <c r="AV1953" i="7" s="1"/>
  <c r="DC1926" i="7"/>
  <c r="AY1926" i="7" s="1"/>
  <c r="CF1943" i="7"/>
  <c r="AB1943" i="7" s="1"/>
  <c r="Y1956" i="7"/>
  <c r="CC1902" i="7"/>
  <c r="DC1957" i="7"/>
  <c r="AY1957" i="7" s="1"/>
  <c r="CC1933" i="7"/>
  <c r="CF1921" i="7"/>
  <c r="AB1921" i="7" s="1"/>
  <c r="BZ1883" i="7"/>
  <c r="V1883" i="7" s="1"/>
  <c r="T1883" i="7"/>
  <c r="CF1835" i="7"/>
  <c r="AB1835" i="7" s="1"/>
  <c r="Y1799" i="7"/>
  <c r="CI1753" i="7"/>
  <c r="AE1753" i="7" s="1"/>
  <c r="AD1753" i="7"/>
  <c r="CL1753" i="7"/>
  <c r="AH1753" i="7" s="1"/>
  <c r="CF1879" i="7"/>
  <c r="AB1879" i="7" s="1"/>
  <c r="CF1828" i="7"/>
  <c r="AB1828" i="7" s="1"/>
  <c r="CA1819" i="7"/>
  <c r="DE1844" i="7"/>
  <c r="BA1844" i="7" s="1"/>
  <c r="DD1844" i="7"/>
  <c r="AZ1844" i="7" s="1"/>
  <c r="DI1844" i="7"/>
  <c r="BE1844" i="7" s="1"/>
  <c r="DH1844" i="7"/>
  <c r="BD1844" i="7" s="1"/>
  <c r="DF1844" i="7"/>
  <c r="BB1844" i="7" s="1"/>
  <c r="DG1844" i="7"/>
  <c r="BC1844" i="7" s="1"/>
  <c r="D1844" i="7"/>
  <c r="DD1800" i="7"/>
  <c r="AZ1800" i="7" s="1"/>
  <c r="BX1918" i="7"/>
  <c r="DE1828" i="7"/>
  <c r="BA1828" i="7" s="1"/>
  <c r="DD1828" i="7"/>
  <c r="AZ1828" i="7" s="1"/>
  <c r="DI1828" i="7"/>
  <c r="BE1828" i="7" s="1"/>
  <c r="DH1828" i="7"/>
  <c r="BD1828" i="7" s="1"/>
  <c r="DF1828" i="7"/>
  <c r="BB1828" i="7" s="1"/>
  <c r="DG1828" i="7"/>
  <c r="BC1828" i="7" s="1"/>
  <c r="D1828" i="7"/>
  <c r="CF1877" i="7"/>
  <c r="AB1877" i="7" s="1"/>
  <c r="DC1873" i="7"/>
  <c r="AY1873" i="7" s="1"/>
  <c r="CF1862" i="7"/>
  <c r="AB1862" i="7" s="1"/>
  <c r="DF1966" i="7"/>
  <c r="BB1966" i="7" s="1"/>
  <c r="DF1961" i="7"/>
  <c r="BB1961" i="7" s="1"/>
  <c r="DI1851" i="7"/>
  <c r="BE1851" i="7" s="1"/>
  <c r="DE1851" i="7"/>
  <c r="BA1851" i="7" s="1"/>
  <c r="DD1851" i="7"/>
  <c r="AZ1851" i="7" s="1"/>
  <c r="DG1851" i="7"/>
  <c r="BC1851" i="7" s="1"/>
  <c r="DF1851" i="7"/>
  <c r="BB1851" i="7" s="1"/>
  <c r="DH1851" i="7"/>
  <c r="BD1851" i="7" s="1"/>
  <c r="D1851" i="7"/>
  <c r="CC1846" i="7"/>
  <c r="CB1779" i="7"/>
  <c r="X1779" i="7" s="1"/>
  <c r="W1779" i="7"/>
  <c r="CE1779" i="7"/>
  <c r="AA1779" i="7" s="1"/>
  <c r="CC1774" i="7"/>
  <c r="CB1750" i="7"/>
  <c r="X1750" i="7" s="1"/>
  <c r="DF1727" i="7"/>
  <c r="BB1727" i="7" s="1"/>
  <c r="DI1727" i="7"/>
  <c r="BE1727" i="7" s="1"/>
  <c r="D1727" i="7"/>
  <c r="DH1727" i="7"/>
  <c r="BD1727" i="7" s="1"/>
  <c r="DG1727" i="7"/>
  <c r="BC1727" i="7" s="1"/>
  <c r="DE1727" i="7"/>
  <c r="BA1727" i="7" s="1"/>
  <c r="DD1727" i="7"/>
  <c r="AZ1727" i="7" s="1"/>
  <c r="CF1727" i="7"/>
  <c r="AB1727" i="7" s="1"/>
  <c r="CE1693" i="7"/>
  <c r="AA1693" i="7" s="1"/>
  <c r="W1693" i="7"/>
  <c r="CB1693" i="7"/>
  <c r="DG1797" i="7"/>
  <c r="BC1797" i="7" s="1"/>
  <c r="BZ1775" i="7"/>
  <c r="V1775" i="7" s="1"/>
  <c r="T1775" i="7"/>
  <c r="CC1804" i="7"/>
  <c r="Y1773" i="7"/>
  <c r="CE1773" i="7"/>
  <c r="AA1773" i="7" s="1"/>
  <c r="CB1773" i="7"/>
  <c r="W1773" i="7"/>
  <c r="CF1702" i="7"/>
  <c r="AB1702" i="7" s="1"/>
  <c r="BX1616" i="7"/>
  <c r="CF1531" i="7"/>
  <c r="AB1531" i="7" s="1"/>
  <c r="DF1446" i="7"/>
  <c r="BB1446" i="7" s="1"/>
  <c r="DE1446" i="7"/>
  <c r="BA1446" i="7" s="1"/>
  <c r="CF1446" i="7"/>
  <c r="AB1446" i="7" s="1"/>
  <c r="CA1446" i="7"/>
  <c r="BX1446" i="7"/>
  <c r="DI1446" i="7"/>
  <c r="BE1446" i="7" s="1"/>
  <c r="D1446" i="7"/>
  <c r="DH1446" i="7"/>
  <c r="BD1446" i="7" s="1"/>
  <c r="DG1446" i="7"/>
  <c r="BC1446" i="7" s="1"/>
  <c r="DD1446" i="7"/>
  <c r="AZ1446" i="7" s="1"/>
  <c r="DC1446" i="7"/>
  <c r="AY1446" i="7" s="1"/>
  <c r="E1700" i="7"/>
  <c r="DC1700" i="7"/>
  <c r="AY1700" i="7" s="1"/>
  <c r="CJ1700" i="7"/>
  <c r="CG1700" i="7"/>
  <c r="AC1700" i="7" s="1"/>
  <c r="DC1668" i="7"/>
  <c r="AY1668" i="7" s="1"/>
  <c r="BX1638" i="7"/>
  <c r="CZ1402" i="7"/>
  <c r="AV1402" i="7" s="1"/>
  <c r="CF1402" i="7"/>
  <c r="AB1402" i="7" s="1"/>
  <c r="D1402" i="7"/>
  <c r="CC1402" i="7"/>
  <c r="BQ1402" i="7"/>
  <c r="M1402" i="7" s="1"/>
  <c r="CJ1402" i="7"/>
  <c r="BZ1785" i="7"/>
  <c r="V1785" i="7" s="1"/>
  <c r="CZ1720" i="7"/>
  <c r="AV1720" i="7" s="1"/>
  <c r="T1651" i="7"/>
  <c r="DF1634" i="7"/>
  <c r="BB1634" i="7" s="1"/>
  <c r="CF1614" i="7"/>
  <c r="AB1614" i="7" s="1"/>
  <c r="BZ1591" i="7"/>
  <c r="V1591" i="7" s="1"/>
  <c r="AD1761" i="7"/>
  <c r="CI1761" i="7"/>
  <c r="CA1549" i="7"/>
  <c r="CE1745" i="7"/>
  <c r="AA1745" i="7" s="1"/>
  <c r="W1745" i="7"/>
  <c r="CB1745" i="7"/>
  <c r="X1745" i="7" s="1"/>
  <c r="CH1729" i="7"/>
  <c r="AD1559" i="7"/>
  <c r="CI1559" i="7"/>
  <c r="AE1559" i="7" s="1"/>
  <c r="CE1650" i="7"/>
  <c r="AA1650" i="7" s="1"/>
  <c r="AD1705" i="7"/>
  <c r="DD1772" i="7"/>
  <c r="AZ1772" i="7" s="1"/>
  <c r="CI1495" i="7"/>
  <c r="AE1495" i="7" s="1"/>
  <c r="CL1495" i="7"/>
  <c r="AH1495" i="7" s="1"/>
  <c r="AD1495" i="7"/>
  <c r="AF1609" i="7"/>
  <c r="CG1529" i="7"/>
  <c r="AC1529" i="7" s="1"/>
  <c r="DI1459" i="7"/>
  <c r="BE1459" i="7" s="1"/>
  <c r="DG1459" i="7"/>
  <c r="BC1459" i="7" s="1"/>
  <c r="DF1459" i="7"/>
  <c r="BB1459" i="7" s="1"/>
  <c r="D1459" i="7"/>
  <c r="CC1459" i="7"/>
  <c r="CA1459" i="7"/>
  <c r="DH1459" i="7"/>
  <c r="BD1459" i="7" s="1"/>
  <c r="DE1459" i="7"/>
  <c r="BA1459" i="7" s="1"/>
  <c r="DD1459" i="7"/>
  <c r="AZ1459" i="7" s="1"/>
  <c r="W1535" i="7"/>
  <c r="CB1535" i="7"/>
  <c r="X1535" i="7" s="1"/>
  <c r="DC1727" i="7"/>
  <c r="AY1727" i="7" s="1"/>
  <c r="CZ1613" i="7"/>
  <c r="AV1613" i="7" s="1"/>
  <c r="DF1632" i="7"/>
  <c r="BB1632" i="7" s="1"/>
  <c r="DE1632" i="7"/>
  <c r="BA1632" i="7" s="1"/>
  <c r="D1632" i="7"/>
  <c r="DI1632" i="7"/>
  <c r="BE1632" i="7" s="1"/>
  <c r="DH1632" i="7"/>
  <c r="BD1632" i="7" s="1"/>
  <c r="DG1632" i="7"/>
  <c r="BC1632" i="7" s="1"/>
  <c r="DD1632" i="7"/>
  <c r="AZ1632" i="7" s="1"/>
  <c r="DF1438" i="7"/>
  <c r="BB1438" i="7" s="1"/>
  <c r="DE1438" i="7"/>
  <c r="BA1438" i="7" s="1"/>
  <c r="DH1438" i="7"/>
  <c r="BD1438" i="7" s="1"/>
  <c r="DG1438" i="7"/>
  <c r="BC1438" i="7" s="1"/>
  <c r="D1438" i="7"/>
  <c r="DI1438" i="7"/>
  <c r="BE1438" i="7" s="1"/>
  <c r="DD1438" i="7"/>
  <c r="AZ1438" i="7" s="1"/>
  <c r="DH1752" i="7"/>
  <c r="BD1752" i="7" s="1"/>
  <c r="DI1441" i="7"/>
  <c r="BE1441" i="7" s="1"/>
  <c r="DH1441" i="7"/>
  <c r="BD1441" i="7" s="1"/>
  <c r="D1441" i="7"/>
  <c r="DG1441" i="7"/>
  <c r="BC1441" i="7" s="1"/>
  <c r="DF1441" i="7"/>
  <c r="BB1441" i="7" s="1"/>
  <c r="DE1441" i="7"/>
  <c r="BA1441" i="7" s="1"/>
  <c r="DD1441" i="7"/>
  <c r="AZ1441" i="7" s="1"/>
  <c r="DH1498" i="7"/>
  <c r="BD1498" i="7" s="1"/>
  <c r="DG1498" i="7"/>
  <c r="BC1498" i="7" s="1"/>
  <c r="DI1498" i="7"/>
  <c r="BE1498" i="7" s="1"/>
  <c r="D1498" i="7"/>
  <c r="DF1498" i="7"/>
  <c r="BB1498" i="7" s="1"/>
  <c r="CF1498" i="7"/>
  <c r="AB1498" i="7" s="1"/>
  <c r="CA1498" i="7"/>
  <c r="DE1498" i="7"/>
  <c r="BA1498" i="7" s="1"/>
  <c r="DD1498" i="7"/>
  <c r="AZ1498" i="7" s="1"/>
  <c r="CA1481" i="7"/>
  <c r="DD1516" i="7"/>
  <c r="AZ1516" i="7" s="1"/>
  <c r="DE1516" i="7"/>
  <c r="BA1516" i="7" s="1"/>
  <c r="DI1516" i="7"/>
  <c r="BE1516" i="7" s="1"/>
  <c r="DF1516" i="7"/>
  <c r="BB1516" i="7" s="1"/>
  <c r="DH1516" i="7"/>
  <c r="BD1516" i="7" s="1"/>
  <c r="DG1516" i="7"/>
  <c r="BC1516" i="7" s="1"/>
  <c r="D1516" i="7"/>
  <c r="W1473" i="7"/>
  <c r="CB1473" i="7"/>
  <c r="X1473" i="7" s="1"/>
  <c r="CF1463" i="7"/>
  <c r="AB1463" i="7" s="1"/>
  <c r="CZ1395" i="7"/>
  <c r="AV1395" i="7" s="1"/>
  <c r="D1395" i="7"/>
  <c r="CC1395" i="7"/>
  <c r="Y1467" i="7"/>
  <c r="CD1467" i="7"/>
  <c r="Z1467" i="7" s="1"/>
  <c r="DC1448" i="7"/>
  <c r="AY1448" i="7" s="1"/>
  <c r="E1448" i="7"/>
  <c r="CZ1389" i="7"/>
  <c r="AV1389" i="7" s="1"/>
  <c r="CF1389" i="7"/>
  <c r="AB1389" i="7" s="1"/>
  <c r="CC1389" i="7"/>
  <c r="D1389" i="7"/>
  <c r="BX1490" i="7"/>
  <c r="DC1457" i="7"/>
  <c r="AY1457" i="7" s="1"/>
  <c r="E1457" i="7"/>
  <c r="CZ1416" i="7"/>
  <c r="AV1416" i="7" s="1"/>
  <c r="CC1416" i="7"/>
  <c r="CC1489" i="7"/>
  <c r="CF1470" i="7"/>
  <c r="AB1470" i="7" s="1"/>
  <c r="DH1431" i="7"/>
  <c r="BD1431" i="7" s="1"/>
  <c r="BZ1272" i="7"/>
  <c r="V1272" i="7" s="1"/>
  <c r="CF1272" i="7"/>
  <c r="AB1272" i="7" s="1"/>
  <c r="T1272" i="7"/>
  <c r="BX1379" i="7"/>
  <c r="BP1379" i="7" s="1"/>
  <c r="L1379" i="7" s="1"/>
  <c r="CJ1379" i="7"/>
  <c r="E1379" i="7"/>
  <c r="CG1379" i="7"/>
  <c r="AC1379" i="7" s="1"/>
  <c r="DE1287" i="7"/>
  <c r="BA1287" i="7" s="1"/>
  <c r="CB1287" i="7"/>
  <c r="X1287" i="7" s="1"/>
  <c r="DD1287" i="7"/>
  <c r="AZ1287" i="7" s="1"/>
  <c r="CA1287" i="7"/>
  <c r="DC1287" i="7"/>
  <c r="AY1287" i="7" s="1"/>
  <c r="CZ1287" i="7"/>
  <c r="AV1287" i="7" s="1"/>
  <c r="F1287" i="7"/>
  <c r="DF1287" i="7"/>
  <c r="BB1287" i="7" s="1"/>
  <c r="CC1287" i="7"/>
  <c r="BX1287" i="7"/>
  <c r="AF1376" i="7"/>
  <c r="CE1298" i="7"/>
  <c r="AA1298" i="7" s="1"/>
  <c r="W1298" i="7"/>
  <c r="T1331" i="7"/>
  <c r="BZ1331" i="7"/>
  <c r="V1331" i="7" s="1"/>
  <c r="T1319" i="7"/>
  <c r="BZ1319" i="7"/>
  <c r="V1319" i="7" s="1"/>
  <c r="CF1202" i="7"/>
  <c r="AB1202" i="7" s="1"/>
  <c r="T1202" i="7"/>
  <c r="BZ1202" i="7"/>
  <c r="V1202" i="7" s="1"/>
  <c r="CD1247" i="7"/>
  <c r="Z1247" i="7" s="1"/>
  <c r="Y1247" i="7"/>
  <c r="CD1198" i="7"/>
  <c r="Z1198" i="7" s="1"/>
  <c r="Y1198" i="7"/>
  <c r="CL862" i="7"/>
  <c r="AH862" i="7" s="1"/>
  <c r="AD862" i="7"/>
  <c r="CG759" i="7"/>
  <c r="AC759" i="7" s="1"/>
  <c r="CF759" i="7"/>
  <c r="AB759" i="7" s="1"/>
  <c r="T759" i="7"/>
  <c r="BZ759" i="7"/>
  <c r="V759" i="7" s="1"/>
  <c r="CE1259" i="7"/>
  <c r="AA1259" i="7" s="1"/>
  <c r="W1259" i="7"/>
  <c r="W1201" i="7"/>
  <c r="CE1201" i="7"/>
  <c r="AA1201" i="7" s="1"/>
  <c r="BR1370" i="7"/>
  <c r="N1370" i="7" s="1"/>
  <c r="L1370" i="7"/>
  <c r="CE1300" i="7"/>
  <c r="AA1300" i="7" s="1"/>
  <c r="W1300" i="7"/>
  <c r="DD1192" i="7"/>
  <c r="AZ1192" i="7" s="1"/>
  <c r="CA1192" i="7"/>
  <c r="DC1192" i="7"/>
  <c r="AY1192" i="7" s="1"/>
  <c r="F1192" i="7"/>
  <c r="CC1192" i="7"/>
  <c r="CB1192" i="7"/>
  <c r="X1192" i="7" s="1"/>
  <c r="DF1192" i="7"/>
  <c r="BB1192" i="7" s="1"/>
  <c r="BX1192" i="7"/>
  <c r="DE1192" i="7"/>
  <c r="BA1192" i="7" s="1"/>
  <c r="CZ1192" i="7"/>
  <c r="AV1192" i="7" s="1"/>
  <c r="BZ1358" i="7"/>
  <c r="V1358" i="7" s="1"/>
  <c r="T1358" i="7"/>
  <c r="CD1313" i="7"/>
  <c r="Z1313" i="7" s="1"/>
  <c r="Y1313" i="7"/>
  <c r="BZ1357" i="7"/>
  <c r="V1357" i="7" s="1"/>
  <c r="T1357" i="7"/>
  <c r="Y1146" i="7"/>
  <c r="CD1146" i="7"/>
  <c r="Z1146" i="7" s="1"/>
  <c r="CF1118" i="7"/>
  <c r="AB1118" i="7" s="1"/>
  <c r="T1118" i="7"/>
  <c r="BZ1118" i="7"/>
  <c r="V1118" i="7" s="1"/>
  <c r="BR1322" i="7"/>
  <c r="L1322" i="7"/>
  <c r="BZ1112" i="7"/>
  <c r="V1112" i="7" s="1"/>
  <c r="T1112" i="7"/>
  <c r="CF1112" i="7"/>
  <c r="AB1112" i="7" s="1"/>
  <c r="CD1020" i="7"/>
  <c r="Z1020" i="7" s="1"/>
  <c r="Y1020" i="7"/>
  <c r="BX1348" i="7"/>
  <c r="CD1070" i="7"/>
  <c r="Z1070" i="7" s="1"/>
  <c r="Y1070" i="7"/>
  <c r="T1044" i="7"/>
  <c r="CF1044" i="7"/>
  <c r="AB1044" i="7" s="1"/>
  <c r="BZ1044" i="7"/>
  <c r="V1044" i="7" s="1"/>
  <c r="BZ1215" i="7"/>
  <c r="V1215" i="7" s="1"/>
  <c r="CF1215" i="7"/>
  <c r="AB1215" i="7" s="1"/>
  <c r="T1215" i="7"/>
  <c r="W1104" i="7"/>
  <c r="CE1104" i="7"/>
  <c r="AA1104" i="7" s="1"/>
  <c r="AF1398" i="7"/>
  <c r="BZ1199" i="7"/>
  <c r="V1199" i="7" s="1"/>
  <c r="CF1199" i="7"/>
  <c r="AB1199" i="7" s="1"/>
  <c r="T1199" i="7"/>
  <c r="DF1083" i="7"/>
  <c r="BB1083" i="7" s="1"/>
  <c r="CC1083" i="7"/>
  <c r="CB1083" i="7"/>
  <c r="X1083" i="7" s="1"/>
  <c r="F1083" i="7"/>
  <c r="DC1083" i="7"/>
  <c r="AY1083" i="7" s="1"/>
  <c r="CZ1083" i="7"/>
  <c r="AV1083" i="7" s="1"/>
  <c r="CA1083" i="7"/>
  <c r="BX1083" i="7"/>
  <c r="DE1083" i="7"/>
  <c r="BA1083" i="7" s="1"/>
  <c r="DD1083" i="7"/>
  <c r="AZ1083" i="7" s="1"/>
  <c r="Y1226" i="7"/>
  <c r="CD1226" i="7"/>
  <c r="Z1226" i="7" s="1"/>
  <c r="T930" i="7"/>
  <c r="CF930" i="7"/>
  <c r="AB930" i="7" s="1"/>
  <c r="BZ930" i="7"/>
  <c r="V930" i="7" s="1"/>
  <c r="Y899" i="7"/>
  <c r="CF874" i="7"/>
  <c r="AB874" i="7" s="1"/>
  <c r="AD833" i="7"/>
  <c r="CL833" i="7"/>
  <c r="AH833" i="7" s="1"/>
  <c r="W723" i="7"/>
  <c r="CE1091" i="7"/>
  <c r="AA1091" i="7" s="1"/>
  <c r="W1091" i="7"/>
  <c r="W1063" i="7"/>
  <c r="CE1063" i="7"/>
  <c r="AA1063" i="7" s="1"/>
  <c r="T1043" i="7"/>
  <c r="CF1043" i="7"/>
  <c r="AB1043" i="7" s="1"/>
  <c r="BZ1043" i="7"/>
  <c r="V1043" i="7" s="1"/>
  <c r="CF1030" i="7"/>
  <c r="AB1030" i="7" s="1"/>
  <c r="T1030" i="7"/>
  <c r="BZ1030" i="7"/>
  <c r="V1030" i="7" s="1"/>
  <c r="BZ978" i="7"/>
  <c r="V978" i="7" s="1"/>
  <c r="CF978" i="7"/>
  <c r="AB978" i="7" s="1"/>
  <c r="T978" i="7"/>
  <c r="Y920" i="7"/>
  <c r="CD920" i="7"/>
  <c r="Z920" i="7" s="1"/>
  <c r="W871" i="7"/>
  <c r="CE871" i="7"/>
  <c r="AA871" i="7" s="1"/>
  <c r="CK829" i="7"/>
  <c r="AG829" i="7" s="1"/>
  <c r="AF829" i="7"/>
  <c r="CG738" i="7"/>
  <c r="AC738" i="7" s="1"/>
  <c r="CF738" i="7"/>
  <c r="AB738" i="7" s="1"/>
  <c r="T738" i="7"/>
  <c r="BZ738" i="7"/>
  <c r="V738" i="7" s="1"/>
  <c r="BZ1040" i="7"/>
  <c r="V1040" i="7" s="1"/>
  <c r="T1040" i="7"/>
  <c r="CF1040" i="7"/>
  <c r="AB1040" i="7" s="1"/>
  <c r="W919" i="7"/>
  <c r="CE919" i="7"/>
  <c r="AA919" i="7" s="1"/>
  <c r="Y854" i="7"/>
  <c r="CD854" i="7"/>
  <c r="Z854" i="7" s="1"/>
  <c r="CG846" i="7"/>
  <c r="AC846" i="7" s="1"/>
  <c r="CF846" i="7"/>
  <c r="AB846" i="7" s="1"/>
  <c r="T846" i="7"/>
  <c r="BZ846" i="7"/>
  <c r="V846" i="7" s="1"/>
  <c r="CE714" i="7"/>
  <c r="AA714" i="7" s="1"/>
  <c r="W714" i="7"/>
  <c r="DE1057" i="7"/>
  <c r="BA1057" i="7" s="1"/>
  <c r="CB1057" i="7"/>
  <c r="X1057" i="7" s="1"/>
  <c r="DD1057" i="7"/>
  <c r="AZ1057" i="7" s="1"/>
  <c r="CA1057" i="7"/>
  <c r="CZ1057" i="7"/>
  <c r="AV1057" i="7" s="1"/>
  <c r="F1057" i="7"/>
  <c r="BX1057" i="7"/>
  <c r="DF1057" i="7"/>
  <c r="BB1057" i="7" s="1"/>
  <c r="DC1057" i="7"/>
  <c r="AY1057" i="7" s="1"/>
  <c r="CC1057" i="7"/>
  <c r="Y943" i="7"/>
  <c r="CD943" i="7"/>
  <c r="Z943" i="7" s="1"/>
  <c r="CL847" i="7"/>
  <c r="AH847" i="7" s="1"/>
  <c r="CK824" i="7"/>
  <c r="AG824" i="7" s="1"/>
  <c r="AF824" i="7"/>
  <c r="AF780" i="7"/>
  <c r="CK780" i="7"/>
  <c r="AG780" i="7" s="1"/>
  <c r="CE1042" i="7"/>
  <c r="AA1042" i="7" s="1"/>
  <c r="W1042" i="7"/>
  <c r="CL846" i="7"/>
  <c r="AH846" i="7" s="1"/>
  <c r="AD846" i="7"/>
  <c r="CG820" i="7"/>
  <c r="AC820" i="7" s="1"/>
  <c r="CF820" i="7"/>
  <c r="AB820" i="7" s="1"/>
  <c r="T820" i="7"/>
  <c r="BZ820" i="7"/>
  <c r="V820" i="7" s="1"/>
  <c r="CE752" i="7"/>
  <c r="AA752" i="7" s="1"/>
  <c r="W752" i="7"/>
  <c r="W726" i="7"/>
  <c r="CE726" i="7"/>
  <c r="AA726" i="7" s="1"/>
  <c r="T718" i="7"/>
  <c r="BZ718" i="7"/>
  <c r="V718" i="7" s="1"/>
  <c r="CG718" i="7"/>
  <c r="AC718" i="7" s="1"/>
  <c r="CF718" i="7"/>
  <c r="AB718" i="7" s="1"/>
  <c r="T714" i="7"/>
  <c r="BZ714" i="7"/>
  <c r="V714" i="7" s="1"/>
  <c r="CG714" i="7"/>
  <c r="AC714" i="7" s="1"/>
  <c r="CF714" i="7"/>
  <c r="AB714" i="7" s="1"/>
  <c r="BZ948" i="7"/>
  <c r="V948" i="7" s="1"/>
  <c r="CF948" i="7"/>
  <c r="AB948" i="7" s="1"/>
  <c r="T948" i="7"/>
  <c r="CL837" i="7"/>
  <c r="AH837" i="7" s="1"/>
  <c r="AD837" i="7"/>
  <c r="CE834" i="7"/>
  <c r="AA834" i="7" s="1"/>
  <c r="W834" i="7"/>
  <c r="CG796" i="7"/>
  <c r="AC796" i="7" s="1"/>
  <c r="CF796" i="7"/>
  <c r="AB796" i="7" s="1"/>
  <c r="T796" i="7"/>
  <c r="BZ796" i="7"/>
  <c r="V796" i="7" s="1"/>
  <c r="CE789" i="7"/>
  <c r="AA789" i="7" s="1"/>
  <c r="CG776" i="7"/>
  <c r="AC776" i="7" s="1"/>
  <c r="CF776" i="7"/>
  <c r="AB776" i="7" s="1"/>
  <c r="T776" i="7"/>
  <c r="BZ776" i="7"/>
  <c r="V776" i="7" s="1"/>
  <c r="CE776" i="7"/>
  <c r="AA776" i="7" s="1"/>
  <c r="CE770" i="7"/>
  <c r="AA770" i="7" s="1"/>
  <c r="W770" i="7"/>
  <c r="CL721" i="7"/>
  <c r="AH721" i="7" s="1"/>
  <c r="AD721" i="7"/>
  <c r="CL717" i="7"/>
  <c r="AH717" i="7" s="1"/>
  <c r="AD717" i="7"/>
  <c r="CL713" i="7"/>
  <c r="AH713" i="7" s="1"/>
  <c r="AD713" i="7"/>
  <c r="CD707" i="7"/>
  <c r="Z707" i="7" s="1"/>
  <c r="Y707" i="7"/>
  <c r="CD699" i="7"/>
  <c r="Z699" i="7" s="1"/>
  <c r="Y699" i="7"/>
  <c r="CD691" i="7"/>
  <c r="Z691" i="7" s="1"/>
  <c r="Y691" i="7"/>
  <c r="CE1114" i="7"/>
  <c r="AA1114" i="7" s="1"/>
  <c r="W1114" i="7"/>
  <c r="AF876" i="7"/>
  <c r="CK876" i="7"/>
  <c r="AG876" i="7" s="1"/>
  <c r="CG863" i="7"/>
  <c r="AC863" i="7" s="1"/>
  <c r="CF863" i="7"/>
  <c r="AB863" i="7" s="1"/>
  <c r="T863" i="7"/>
  <c r="BZ863" i="7"/>
  <c r="V863" i="7" s="1"/>
  <c r="CK772" i="7"/>
  <c r="AG772" i="7" s="1"/>
  <c r="CD747" i="7"/>
  <c r="Z747" i="7" s="1"/>
  <c r="Y747" i="7"/>
  <c r="CD734" i="7"/>
  <c r="Z734" i="7" s="1"/>
  <c r="Y734" i="7"/>
  <c r="CK711" i="7"/>
  <c r="AG711" i="7" s="1"/>
  <c r="AF711" i="7"/>
  <c r="CE703" i="7"/>
  <c r="AA703" i="7" s="1"/>
  <c r="W703" i="7"/>
  <c r="CD683" i="7"/>
  <c r="Z683" i="7" s="1"/>
  <c r="Y683" i="7"/>
  <c r="T670" i="7"/>
  <c r="CG670" i="7"/>
  <c r="AC670" i="7" s="1"/>
  <c r="CF670" i="7"/>
  <c r="AB670" i="7" s="1"/>
  <c r="BZ670" i="7"/>
  <c r="V670" i="7" s="1"/>
  <c r="T662" i="7"/>
  <c r="CG662" i="7"/>
  <c r="AC662" i="7" s="1"/>
  <c r="CF662" i="7"/>
  <c r="AB662" i="7" s="1"/>
  <c r="BZ662" i="7"/>
  <c r="V662" i="7" s="1"/>
  <c r="T646" i="7"/>
  <c r="CG646" i="7"/>
  <c r="AC646" i="7" s="1"/>
  <c r="CF646" i="7"/>
  <c r="AB646" i="7" s="1"/>
  <c r="BZ646" i="7"/>
  <c r="V646" i="7" s="1"/>
  <c r="CD609" i="7"/>
  <c r="Z609" i="7" s="1"/>
  <c r="Y609" i="7"/>
  <c r="CD601" i="7"/>
  <c r="Z601" i="7" s="1"/>
  <c r="Y601" i="7"/>
  <c r="CD585" i="7"/>
  <c r="Z585" i="7" s="1"/>
  <c r="Y585" i="7"/>
  <c r="CD569" i="7"/>
  <c r="Z569" i="7" s="1"/>
  <c r="Y569" i="7"/>
  <c r="Y962" i="7"/>
  <c r="CD962" i="7"/>
  <c r="Z962" i="7" s="1"/>
  <c r="CD786" i="7"/>
  <c r="Z786" i="7" s="1"/>
  <c r="Y786" i="7"/>
  <c r="CL776" i="7"/>
  <c r="AH776" i="7" s="1"/>
  <c r="CE684" i="7"/>
  <c r="AA684" i="7" s="1"/>
  <c r="W684" i="7"/>
  <c r="CK670" i="7"/>
  <c r="AG670" i="7" s="1"/>
  <c r="AF670" i="7"/>
  <c r="CK664" i="7"/>
  <c r="AG664" i="7" s="1"/>
  <c r="AF664" i="7"/>
  <c r="CK658" i="7"/>
  <c r="AG658" i="7" s="1"/>
  <c r="AF658" i="7"/>
  <c r="CK650" i="7"/>
  <c r="AG650" i="7" s="1"/>
  <c r="AF650" i="7"/>
  <c r="CD749" i="7"/>
  <c r="Z749" i="7" s="1"/>
  <c r="Y749" i="7"/>
  <c r="T708" i="7"/>
  <c r="BZ708" i="7"/>
  <c r="V708" i="7" s="1"/>
  <c r="CG708" i="7"/>
  <c r="AC708" i="7" s="1"/>
  <c r="CF708" i="7"/>
  <c r="AB708" i="7" s="1"/>
  <c r="CL703" i="7"/>
  <c r="AH703" i="7" s="1"/>
  <c r="AD703" i="7"/>
  <c r="CD965" i="7"/>
  <c r="Z965" i="7" s="1"/>
  <c r="Y965" i="7"/>
  <c r="CG729" i="7"/>
  <c r="AC729" i="7" s="1"/>
  <c r="BZ729" i="7"/>
  <c r="V729" i="7" s="1"/>
  <c r="T729" i="7"/>
  <c r="CF729" i="7"/>
  <c r="AB729" i="7" s="1"/>
  <c r="CL672" i="7"/>
  <c r="AH672" i="7" s="1"/>
  <c r="AD672" i="7"/>
  <c r="CL656" i="7"/>
  <c r="AH656" i="7" s="1"/>
  <c r="AD656" i="7"/>
  <c r="CE634" i="7"/>
  <c r="AA634" i="7" s="1"/>
  <c r="W634" i="7"/>
  <c r="Y537" i="7"/>
  <c r="CD537" i="7"/>
  <c r="Z537" i="7" s="1"/>
  <c r="CL686" i="7"/>
  <c r="AH686" i="7" s="1"/>
  <c r="AD686" i="7"/>
  <c r="W609" i="7"/>
  <c r="CE609" i="7"/>
  <c r="AA609" i="7" s="1"/>
  <c r="W577" i="7"/>
  <c r="CE577" i="7"/>
  <c r="AA577" i="7" s="1"/>
  <c r="CE668" i="7"/>
  <c r="AA668" i="7" s="1"/>
  <c r="W668" i="7"/>
  <c r="CD634" i="7"/>
  <c r="Z634" i="7" s="1"/>
  <c r="Y634" i="7"/>
  <c r="CK683" i="7"/>
  <c r="AG683" i="7" s="1"/>
  <c r="AF683" i="7"/>
  <c r="CK636" i="7"/>
  <c r="AG636" i="7" s="1"/>
  <c r="AF636" i="7"/>
  <c r="CK620" i="7"/>
  <c r="AG620" i="7" s="1"/>
  <c r="AF620" i="7"/>
  <c r="CL600" i="7"/>
  <c r="AH600" i="7" s="1"/>
  <c r="AD600" i="7"/>
  <c r="CK576" i="7"/>
  <c r="AG576" i="7" s="1"/>
  <c r="AF576" i="7"/>
  <c r="CE631" i="7"/>
  <c r="AA631" i="7" s="1"/>
  <c r="W631" i="7"/>
  <c r="AF860" i="7"/>
  <c r="CK631" i="7"/>
  <c r="AG631" i="7" s="1"/>
  <c r="AF631" i="7"/>
  <c r="CK603" i="7"/>
  <c r="AG603" i="7" s="1"/>
  <c r="AF603" i="7"/>
  <c r="CK579" i="7"/>
  <c r="AG579" i="7" s="1"/>
  <c r="AF579" i="7"/>
  <c r="CE544" i="7"/>
  <c r="AA544" i="7" s="1"/>
  <c r="W544" i="7"/>
  <c r="Y540" i="7"/>
  <c r="CD540" i="7"/>
  <c r="Z540" i="7" s="1"/>
  <c r="AD506" i="7"/>
  <c r="CL506" i="7"/>
  <c r="AH506" i="7" s="1"/>
  <c r="AD490" i="7"/>
  <c r="CL490" i="7"/>
  <c r="AH490" i="7" s="1"/>
  <c r="AD466" i="7"/>
  <c r="AD442" i="7"/>
  <c r="CL442" i="7"/>
  <c r="AH442" i="7" s="1"/>
  <c r="AF726" i="7"/>
  <c r="CK726" i="7"/>
  <c r="AG726" i="7" s="1"/>
  <c r="CG606" i="7"/>
  <c r="AC606" i="7" s="1"/>
  <c r="CF606" i="7"/>
  <c r="AB606" i="7" s="1"/>
  <c r="T606" i="7"/>
  <c r="BZ606" i="7"/>
  <c r="V606" i="7" s="1"/>
  <c r="CC549" i="7"/>
  <c r="CK681" i="7"/>
  <c r="AG681" i="7" s="1"/>
  <c r="AF681" i="7"/>
  <c r="CK585" i="7"/>
  <c r="AG585" i="7" s="1"/>
  <c r="AF585" i="7"/>
  <c r="W423" i="7"/>
  <c r="W411" i="7"/>
  <c r="AF513" i="7"/>
  <c r="CK513" i="7"/>
  <c r="AG513" i="7" s="1"/>
  <c r="T151" i="7"/>
  <c r="CF151" i="7"/>
  <c r="AB151" i="7" s="1"/>
  <c r="BZ151" i="7"/>
  <c r="V151" i="7" s="1"/>
  <c r="W518" i="7"/>
  <c r="CE518" i="7"/>
  <c r="AA518" i="7" s="1"/>
  <c r="W383" i="7"/>
  <c r="CE383" i="7"/>
  <c r="AA383" i="7" s="1"/>
  <c r="CK685" i="7"/>
  <c r="AG685" i="7" s="1"/>
  <c r="AF685" i="7"/>
  <c r="Y507" i="7"/>
  <c r="CD507" i="7"/>
  <c r="Z507" i="7" s="1"/>
  <c r="W349" i="7"/>
  <c r="CE349" i="7"/>
  <c r="AA349" i="7" s="1"/>
  <c r="W344" i="7"/>
  <c r="CE344" i="7"/>
  <c r="AA344" i="7" s="1"/>
  <c r="CD339" i="7"/>
  <c r="Z339" i="7" s="1"/>
  <c r="Y339" i="7"/>
  <c r="CD331" i="7"/>
  <c r="Z331" i="7" s="1"/>
  <c r="Y331" i="7"/>
  <c r="W325" i="7"/>
  <c r="CE325" i="7"/>
  <c r="AA325" i="7" s="1"/>
  <c r="CD315" i="7"/>
  <c r="Z315" i="7" s="1"/>
  <c r="Y315" i="7"/>
  <c r="W304" i="7"/>
  <c r="CE304" i="7"/>
  <c r="AA304" i="7" s="1"/>
  <c r="CD275" i="7"/>
  <c r="Z275" i="7" s="1"/>
  <c r="Y275" i="7"/>
  <c r="W264" i="7"/>
  <c r="CE264" i="7"/>
  <c r="AA264" i="7" s="1"/>
  <c r="CL538" i="7"/>
  <c r="AH538" i="7" s="1"/>
  <c r="AD538" i="7"/>
  <c r="CK498" i="7"/>
  <c r="AG498" i="7" s="1"/>
  <c r="CD246" i="7"/>
  <c r="Z246" i="7" s="1"/>
  <c r="Y246" i="7"/>
  <c r="CE160" i="7"/>
  <c r="AA160" i="7" s="1"/>
  <c r="W160" i="7"/>
  <c r="W102" i="7"/>
  <c r="CE102" i="7"/>
  <c r="AA102" i="7" s="1"/>
  <c r="W191" i="7"/>
  <c r="CE191" i="7"/>
  <c r="AA191" i="7" s="1"/>
  <c r="AF508" i="7"/>
  <c r="CK508" i="7"/>
  <c r="AG508" i="7" s="1"/>
  <c r="CL228" i="7"/>
  <c r="AH228" i="7" s="1"/>
  <c r="AD228" i="7"/>
  <c r="W175" i="7"/>
  <c r="CE175" i="7"/>
  <c r="AA175" i="7" s="1"/>
  <c r="CD211" i="7"/>
  <c r="Z211" i="7" s="1"/>
  <c r="CD133" i="7"/>
  <c r="Z133" i="7" s="1"/>
  <c r="Y133" i="7"/>
  <c r="Y373" i="7"/>
  <c r="CE370" i="7"/>
  <c r="AA370" i="7" s="1"/>
  <c r="W370" i="7"/>
  <c r="CE214" i="7"/>
  <c r="AA214" i="7" s="1"/>
  <c r="W214" i="7"/>
  <c r="Y247" i="7"/>
  <c r="AD255" i="7"/>
  <c r="CL293" i="7"/>
  <c r="AH293" i="7" s="1"/>
  <c r="AD293" i="7"/>
  <c r="BZ238" i="7"/>
  <c r="V238" i="7" s="1"/>
  <c r="CG238" i="7"/>
  <c r="AC238" i="7" s="1"/>
  <c r="T238" i="7"/>
  <c r="CF238" i="7"/>
  <c r="AB238" i="7" s="1"/>
  <c r="CL242" i="7"/>
  <c r="AH242" i="7" s="1"/>
  <c r="AD242" i="7"/>
  <c r="AF256" i="7"/>
  <c r="T335" i="7"/>
  <c r="CG335" i="7"/>
  <c r="AC335" i="7" s="1"/>
  <c r="CF335" i="7"/>
  <c r="AB335" i="7" s="1"/>
  <c r="BZ335" i="7"/>
  <c r="V335" i="7" s="1"/>
  <c r="CL303" i="7"/>
  <c r="AH303" i="7" s="1"/>
  <c r="AD303" i="7"/>
  <c r="CK324" i="7"/>
  <c r="AG324" i="7" s="1"/>
  <c r="AF324" i="7"/>
  <c r="T268" i="7"/>
  <c r="CG268" i="7"/>
  <c r="AC268" i="7" s="1"/>
  <c r="CF268" i="7"/>
  <c r="AB268" i="7" s="1"/>
  <c r="BZ268" i="7"/>
  <c r="V268" i="7" s="1"/>
  <c r="CK252" i="7"/>
  <c r="AG252" i="7" s="1"/>
  <c r="AF252" i="7"/>
  <c r="CK299" i="7"/>
  <c r="AG299" i="7" s="1"/>
  <c r="AF299" i="7"/>
  <c r="T374" i="7"/>
  <c r="BZ374" i="7"/>
  <c r="V374" i="7" s="1"/>
  <c r="CG374" i="7"/>
  <c r="AC374" i="7" s="1"/>
  <c r="CF374" i="7"/>
  <c r="AB374" i="7" s="1"/>
  <c r="CK345" i="7"/>
  <c r="AG345" i="7" s="1"/>
  <c r="AF345" i="7"/>
  <c r="CL313" i="7"/>
  <c r="AH313" i="7" s="1"/>
  <c r="AD313" i="7"/>
  <c r="CL375" i="7"/>
  <c r="AH375" i="7" s="1"/>
  <c r="AD375" i="7"/>
  <c r="CK360" i="7"/>
  <c r="AG360" i="7" s="1"/>
  <c r="AF360" i="7"/>
  <c r="T320" i="7"/>
  <c r="CG320" i="7"/>
  <c r="AC320" i="7" s="1"/>
  <c r="CF320" i="7"/>
  <c r="AB320" i="7" s="1"/>
  <c r="BZ320" i="7"/>
  <c r="V320" i="7" s="1"/>
  <c r="CK312" i="7"/>
  <c r="AG312" i="7" s="1"/>
  <c r="AF312" i="7"/>
  <c r="CL280" i="7"/>
  <c r="AH280" i="7" s="1"/>
  <c r="AD280" i="7"/>
  <c r="T295" i="7"/>
  <c r="CG295" i="7"/>
  <c r="AC295" i="7" s="1"/>
  <c r="CF295" i="7"/>
  <c r="AB295" i="7" s="1"/>
  <c r="BZ295" i="7"/>
  <c r="V295" i="7" s="1"/>
  <c r="CK263" i="7"/>
  <c r="AG263" i="7" s="1"/>
  <c r="AF263" i="7"/>
  <c r="CK350" i="7"/>
  <c r="AG350" i="7" s="1"/>
  <c r="AF350" i="7"/>
  <c r="CL334" i="7"/>
  <c r="AH334" i="7" s="1"/>
  <c r="AD334" i="7"/>
  <c r="T294" i="7"/>
  <c r="CG294" i="7"/>
  <c r="AC294" i="7" s="1"/>
  <c r="CF294" i="7"/>
  <c r="AB294" i="7" s="1"/>
  <c r="BZ294" i="7"/>
  <c r="V294" i="7" s="1"/>
  <c r="CK286" i="7"/>
  <c r="AG286" i="7" s="1"/>
  <c r="AF286" i="7"/>
  <c r="BZ262" i="7"/>
  <c r="V262" i="7" s="1"/>
  <c r="CG262" i="7"/>
  <c r="AC262" i="7" s="1"/>
  <c r="T262" i="7"/>
  <c r="CF262" i="7"/>
  <c r="AB262" i="7" s="1"/>
  <c r="AE2428" i="7"/>
  <c r="CK2428" i="7"/>
  <c r="AG2428" i="7" s="1"/>
  <c r="X2394" i="7"/>
  <c r="CD2394" i="7"/>
  <c r="Z2394" i="7" s="1"/>
  <c r="CD2382" i="7"/>
  <c r="Z2382" i="7" s="1"/>
  <c r="X2382" i="7"/>
  <c r="CK2375" i="7"/>
  <c r="AG2375" i="7" s="1"/>
  <c r="AE2375" i="7"/>
  <c r="AE2325" i="7"/>
  <c r="CK2325" i="7"/>
  <c r="AG2325" i="7" s="1"/>
  <c r="I2289" i="7"/>
  <c r="CH2289" i="7"/>
  <c r="CJ2289" i="7"/>
  <c r="CC2289" i="7"/>
  <c r="CA2289" i="7"/>
  <c r="DF2289" i="7"/>
  <c r="BB2289" i="7" s="1"/>
  <c r="DG2289" i="7"/>
  <c r="BC2289" i="7" s="1"/>
  <c r="DG2307" i="7"/>
  <c r="BC2307" i="7" s="1"/>
  <c r="DE2307" i="7"/>
  <c r="BA2307" i="7" s="1"/>
  <c r="D2307" i="7"/>
  <c r="DD2307" i="7"/>
  <c r="AZ2307" i="7" s="1"/>
  <c r="DH2307" i="7"/>
  <c r="BD2307" i="7" s="1"/>
  <c r="DF2307" i="7"/>
  <c r="BB2307" i="7" s="1"/>
  <c r="DI2307" i="7"/>
  <c r="BE2307" i="7" s="1"/>
  <c r="CA2307" i="7"/>
  <c r="DC2307" i="7"/>
  <c r="AY2307" i="7" s="1"/>
  <c r="CZ2307" i="7"/>
  <c r="AV2307" i="7" s="1"/>
  <c r="BX2307" i="7"/>
  <c r="CH2307" i="7"/>
  <c r="CC2307" i="7"/>
  <c r="AF2283" i="7"/>
  <c r="E2217" i="7"/>
  <c r="CG2217" i="7"/>
  <c r="AC2217" i="7" s="1"/>
  <c r="BH2217" i="7"/>
  <c r="CJ2217" i="7" s="1"/>
  <c r="DE2269" i="7"/>
  <c r="BA2269" i="7" s="1"/>
  <c r="DD2269" i="7"/>
  <c r="AZ2269" i="7" s="1"/>
  <c r="DF2269" i="7"/>
  <c r="BB2269" i="7" s="1"/>
  <c r="D2269" i="7"/>
  <c r="DG2269" i="7"/>
  <c r="BC2269" i="7" s="1"/>
  <c r="DH2269" i="7"/>
  <c r="BD2269" i="7" s="1"/>
  <c r="CF2269" i="7"/>
  <c r="AB2269" i="7" s="1"/>
  <c r="CA2269" i="7"/>
  <c r="DI2269" i="7"/>
  <c r="BE2269" i="7" s="1"/>
  <c r="CG2297" i="7"/>
  <c r="AC2297" i="7" s="1"/>
  <c r="CC2263" i="7"/>
  <c r="E2232" i="7"/>
  <c r="BH2232" i="7"/>
  <c r="DC2232" i="7" s="1"/>
  <c r="AY2232" i="7" s="1"/>
  <c r="CF2188" i="7"/>
  <c r="AB2188" i="7" s="1"/>
  <c r="CC2259" i="7"/>
  <c r="T2156" i="7"/>
  <c r="BZ2156" i="7"/>
  <c r="V2156" i="7" s="1"/>
  <c r="I2063" i="7"/>
  <c r="CH2063" i="7"/>
  <c r="DG2063" i="7"/>
  <c r="BC2063" i="7" s="1"/>
  <c r="DF2063" i="7"/>
  <c r="BB2063" i="7" s="1"/>
  <c r="DE2063" i="7"/>
  <c r="BA2063" i="7" s="1"/>
  <c r="CG2063" i="7"/>
  <c r="AC2063" i="7" s="1"/>
  <c r="CC2063" i="7"/>
  <c r="E2292" i="7"/>
  <c r="W2214" i="7"/>
  <c r="I2243" i="7"/>
  <c r="CH2243" i="7"/>
  <c r="DE2243" i="7"/>
  <c r="BA2243" i="7" s="1"/>
  <c r="CH2092" i="7"/>
  <c r="CG2035" i="7"/>
  <c r="AC2035" i="7" s="1"/>
  <c r="CA2243" i="7"/>
  <c r="CC2211" i="7"/>
  <c r="BX2172" i="7"/>
  <c r="CJ2060" i="7"/>
  <c r="E2060" i="7"/>
  <c r="DG2299" i="7"/>
  <c r="BC2299" i="7" s="1"/>
  <c r="DI2299" i="7"/>
  <c r="BE2299" i="7" s="1"/>
  <c r="DF2299" i="7"/>
  <c r="BB2299" i="7" s="1"/>
  <c r="DE2299" i="7"/>
  <c r="BA2299" i="7" s="1"/>
  <c r="DH2299" i="7"/>
  <c r="BD2299" i="7" s="1"/>
  <c r="DD2299" i="7"/>
  <c r="AZ2299" i="7" s="1"/>
  <c r="D2299" i="7"/>
  <c r="CH2202" i="7"/>
  <c r="CA2186" i="7"/>
  <c r="E2162" i="7"/>
  <c r="CG2162" i="7"/>
  <c r="AC2162" i="7" s="1"/>
  <c r="AF2199" i="7"/>
  <c r="CZ2177" i="7"/>
  <c r="AV2177" i="7" s="1"/>
  <c r="DG1983" i="7"/>
  <c r="BC1983" i="7" s="1"/>
  <c r="D1983" i="7"/>
  <c r="DF1983" i="7"/>
  <c r="BB1983" i="7" s="1"/>
  <c r="CF1983" i="7"/>
  <c r="AB1983" i="7" s="1"/>
  <c r="DE1983" i="7"/>
  <c r="BA1983" i="7" s="1"/>
  <c r="DD1983" i="7"/>
  <c r="AZ1983" i="7" s="1"/>
  <c r="CA1983" i="7"/>
  <c r="BX1983" i="7"/>
  <c r="DI1983" i="7"/>
  <c r="BE1983" i="7" s="1"/>
  <c r="DH1983" i="7"/>
  <c r="BD1983" i="7" s="1"/>
  <c r="DG2279" i="7"/>
  <c r="BC2279" i="7" s="1"/>
  <c r="DH2279" i="7"/>
  <c r="BD2279" i="7" s="1"/>
  <c r="DF2279" i="7"/>
  <c r="BB2279" i="7" s="1"/>
  <c r="DI2279" i="7"/>
  <c r="BE2279" i="7" s="1"/>
  <c r="DE2279" i="7"/>
  <c r="BA2279" i="7" s="1"/>
  <c r="D2279" i="7"/>
  <c r="DD2279" i="7"/>
  <c r="AZ2279" i="7" s="1"/>
  <c r="E2301" i="7"/>
  <c r="DG2285" i="7"/>
  <c r="BC2285" i="7" s="1"/>
  <c r="DF2285" i="7"/>
  <c r="BB2285" i="7" s="1"/>
  <c r="DD2285" i="7"/>
  <c r="AZ2285" i="7" s="1"/>
  <c r="D2285" i="7"/>
  <c r="DH2285" i="7"/>
  <c r="BD2285" i="7" s="1"/>
  <c r="DE2285" i="7"/>
  <c r="BA2285" i="7" s="1"/>
  <c r="BX2285" i="7"/>
  <c r="DI2285" i="7"/>
  <c r="BE2285" i="7" s="1"/>
  <c r="DC2311" i="7"/>
  <c r="AY2311" i="7" s="1"/>
  <c r="E2311" i="7"/>
  <c r="CC2264" i="7"/>
  <c r="E2313" i="7"/>
  <c r="DD2240" i="7"/>
  <c r="AZ2240" i="7" s="1"/>
  <c r="DI2240" i="7"/>
  <c r="BE2240" i="7" s="1"/>
  <c r="DH2240" i="7"/>
  <c r="BD2240" i="7" s="1"/>
  <c r="DG2240" i="7"/>
  <c r="BC2240" i="7" s="1"/>
  <c r="DF2240" i="7"/>
  <c r="BB2240" i="7" s="1"/>
  <c r="D2240" i="7"/>
  <c r="DE2240" i="7"/>
  <c r="BA2240" i="7" s="1"/>
  <c r="DE2188" i="7"/>
  <c r="BA2188" i="7" s="1"/>
  <c r="CZ2225" i="7"/>
  <c r="AV2225" i="7" s="1"/>
  <c r="AD2143" i="7"/>
  <c r="CL2143" i="7"/>
  <c r="AH2143" i="7" s="1"/>
  <c r="CI2143" i="7"/>
  <c r="AE2143" i="7" s="1"/>
  <c r="DC2145" i="7"/>
  <c r="AY2145" i="7" s="1"/>
  <c r="DG2137" i="7"/>
  <c r="BC2137" i="7" s="1"/>
  <c r="DF2137" i="7"/>
  <c r="BB2137" i="7" s="1"/>
  <c r="DD2137" i="7"/>
  <c r="AZ2137" i="7" s="1"/>
  <c r="D2137" i="7"/>
  <c r="DI2137" i="7"/>
  <c r="BE2137" i="7" s="1"/>
  <c r="DH2137" i="7"/>
  <c r="BD2137" i="7" s="1"/>
  <c r="DE2137" i="7"/>
  <c r="BA2137" i="7" s="1"/>
  <c r="CC2158" i="7"/>
  <c r="CJ2121" i="7"/>
  <c r="DG2167" i="7"/>
  <c r="BC2167" i="7" s="1"/>
  <c r="DF2167" i="7"/>
  <c r="BB2167" i="7" s="1"/>
  <c r="D2167" i="7"/>
  <c r="DH2167" i="7"/>
  <c r="BD2167" i="7" s="1"/>
  <c r="DE2167" i="7"/>
  <c r="BA2167" i="7" s="1"/>
  <c r="DD2167" i="7"/>
  <c r="AZ2167" i="7" s="1"/>
  <c r="DI2167" i="7"/>
  <c r="BE2167" i="7" s="1"/>
  <c r="BX2154" i="7"/>
  <c r="DF2126" i="7"/>
  <c r="BB2126" i="7" s="1"/>
  <c r="DG2126" i="7"/>
  <c r="BC2126" i="7" s="1"/>
  <c r="DI2126" i="7"/>
  <c r="BE2126" i="7" s="1"/>
  <c r="CF2117" i="7"/>
  <c r="AB2117" i="7" s="1"/>
  <c r="BX2112" i="7"/>
  <c r="CG2095" i="7"/>
  <c r="AC2095" i="7" s="1"/>
  <c r="CF2094" i="7"/>
  <c r="AB2094" i="7" s="1"/>
  <c r="CF2077" i="7"/>
  <c r="AB2077" i="7" s="1"/>
  <c r="CC2032" i="7"/>
  <c r="DD2063" i="7"/>
  <c r="AZ2063" i="7" s="1"/>
  <c r="E2020" i="7"/>
  <c r="I2016" i="7"/>
  <c r="DC2016" i="7"/>
  <c r="AY2016" i="7" s="1"/>
  <c r="DD2070" i="7"/>
  <c r="AZ2070" i="7" s="1"/>
  <c r="CF2045" i="7"/>
  <c r="AB2045" i="7" s="1"/>
  <c r="CF2110" i="7"/>
  <c r="AB2110" i="7" s="1"/>
  <c r="BX2110" i="7"/>
  <c r="CF2067" i="7"/>
  <c r="AB2067" i="7" s="1"/>
  <c r="DG1973" i="7"/>
  <c r="BC1973" i="7" s="1"/>
  <c r="D1973" i="7"/>
  <c r="DF1973" i="7"/>
  <c r="BB1973" i="7" s="1"/>
  <c r="DI1973" i="7"/>
  <c r="BE1973" i="7" s="1"/>
  <c r="DE1973" i="7"/>
  <c r="BA1973" i="7" s="1"/>
  <c r="DD1973" i="7"/>
  <c r="AZ1973" i="7" s="1"/>
  <c r="DH1973" i="7"/>
  <c r="BD1973" i="7" s="1"/>
  <c r="CF1973" i="7"/>
  <c r="AB1973" i="7" s="1"/>
  <c r="CA1973" i="7"/>
  <c r="BX1973" i="7"/>
  <c r="DH1770" i="7"/>
  <c r="BD1770" i="7" s="1"/>
  <c r="DE1770" i="7"/>
  <c r="BA1770" i="7" s="1"/>
  <c r="DD1770" i="7"/>
  <c r="AZ1770" i="7" s="1"/>
  <c r="CA1770" i="7"/>
  <c r="DG1770" i="7"/>
  <c r="BC1770" i="7" s="1"/>
  <c r="BX1770" i="7"/>
  <c r="DF1770" i="7"/>
  <c r="BB1770" i="7" s="1"/>
  <c r="DI1770" i="7"/>
  <c r="BE1770" i="7" s="1"/>
  <c r="D1770" i="7"/>
  <c r="DH1706" i="7"/>
  <c r="BD1706" i="7" s="1"/>
  <c r="DE1706" i="7"/>
  <c r="BA1706" i="7" s="1"/>
  <c r="DD1706" i="7"/>
  <c r="AZ1706" i="7" s="1"/>
  <c r="BX1706" i="7"/>
  <c r="DI1706" i="7"/>
  <c r="BE1706" i="7" s="1"/>
  <c r="DG1706" i="7"/>
  <c r="BC1706" i="7" s="1"/>
  <c r="DF1706" i="7"/>
  <c r="BB1706" i="7" s="1"/>
  <c r="CZ1706" i="7"/>
  <c r="AV1706" i="7" s="1"/>
  <c r="CH1706" i="7"/>
  <c r="D1706" i="7"/>
  <c r="CA1706" i="7"/>
  <c r="E1612" i="7"/>
  <c r="BH1612" i="7"/>
  <c r="CH1612" i="7" s="1"/>
  <c r="CG1612" i="7"/>
  <c r="AC1612" i="7" s="1"/>
  <c r="CL2120" i="7"/>
  <c r="AH2120" i="7" s="1"/>
  <c r="AD2120" i="7"/>
  <c r="CI2120" i="7"/>
  <c r="AE2120" i="7" s="1"/>
  <c r="I2025" i="7"/>
  <c r="CG2025" i="7"/>
  <c r="AC2025" i="7" s="1"/>
  <c r="CF1901" i="7"/>
  <c r="AB1901" i="7" s="1"/>
  <c r="DH1848" i="7"/>
  <c r="BD1848" i="7" s="1"/>
  <c r="I1848" i="7"/>
  <c r="CC1848" i="7"/>
  <c r="DI1848" i="7"/>
  <c r="BE1848" i="7" s="1"/>
  <c r="CF1848" i="7"/>
  <c r="AB1848" i="7" s="1"/>
  <c r="CA1848" i="7"/>
  <c r="BX1827" i="7"/>
  <c r="CE1827" i="7" s="1"/>
  <c r="AA1827" i="7" s="1"/>
  <c r="W1688" i="7"/>
  <c r="CB1688" i="7"/>
  <c r="CE1688" i="7"/>
  <c r="AA1688" i="7" s="1"/>
  <c r="DI1659" i="7"/>
  <c r="BE1659" i="7" s="1"/>
  <c r="I1659" i="7"/>
  <c r="CF1659" i="7"/>
  <c r="AB1659" i="7" s="1"/>
  <c r="CC1659" i="7"/>
  <c r="CA1659" i="7"/>
  <c r="T2081" i="7"/>
  <c r="BZ2081" i="7"/>
  <c r="V2081" i="7" s="1"/>
  <c r="I2061" i="7"/>
  <c r="DC2061" i="7"/>
  <c r="AY2061" i="7" s="1"/>
  <c r="CG2061" i="7"/>
  <c r="AC2061" i="7" s="1"/>
  <c r="CF1907" i="7"/>
  <c r="AB1907" i="7" s="1"/>
  <c r="CF1843" i="7"/>
  <c r="AB1843" i="7" s="1"/>
  <c r="CF1827" i="7"/>
  <c r="AB1827" i="7" s="1"/>
  <c r="CF1811" i="7"/>
  <c r="AB1811" i="7" s="1"/>
  <c r="CF1795" i="7"/>
  <c r="AB1795" i="7" s="1"/>
  <c r="CG1755" i="7"/>
  <c r="AC1755" i="7" s="1"/>
  <c r="Y1707" i="7"/>
  <c r="E1622" i="7"/>
  <c r="DH1622" i="7"/>
  <c r="BD1622" i="7" s="1"/>
  <c r="DF1622" i="7"/>
  <c r="BB1622" i="7" s="1"/>
  <c r="DC1622" i="7"/>
  <c r="AY1622" i="7" s="1"/>
  <c r="CC1605" i="7"/>
  <c r="CC1573" i="7"/>
  <c r="E1530" i="7"/>
  <c r="BH1530" i="7"/>
  <c r="CJ1530" i="7" s="1"/>
  <c r="CL2027" i="7"/>
  <c r="AH2027" i="7" s="1"/>
  <c r="AD2027" i="7"/>
  <c r="CI2027" i="7"/>
  <c r="CZ2014" i="7"/>
  <c r="AV2014" i="7" s="1"/>
  <c r="BZ1892" i="7"/>
  <c r="V1892" i="7" s="1"/>
  <c r="T1892" i="7"/>
  <c r="DG1853" i="7"/>
  <c r="BC1853" i="7" s="1"/>
  <c r="DH1730" i="7"/>
  <c r="BD1730" i="7" s="1"/>
  <c r="DG1730" i="7"/>
  <c r="BC1730" i="7" s="1"/>
  <c r="DF1730" i="7"/>
  <c r="BB1730" i="7" s="1"/>
  <c r="D1730" i="7"/>
  <c r="DD1730" i="7"/>
  <c r="AZ1730" i="7" s="1"/>
  <c r="CA1730" i="7"/>
  <c r="CF1730" i="7"/>
  <c r="AB1730" i="7" s="1"/>
  <c r="DI1730" i="7"/>
  <c r="BE1730" i="7" s="1"/>
  <c r="DE1730" i="7"/>
  <c r="BA1730" i="7" s="1"/>
  <c r="BZ1708" i="7"/>
  <c r="V1708" i="7" s="1"/>
  <c r="T1708" i="7"/>
  <c r="DF1666" i="7"/>
  <c r="BB1666" i="7" s="1"/>
  <c r="CA1626" i="7"/>
  <c r="CZ1578" i="7"/>
  <c r="AV1578" i="7" s="1"/>
  <c r="CG1565" i="7"/>
  <c r="AC1565" i="7" s="1"/>
  <c r="E1565" i="7"/>
  <c r="DE1994" i="7"/>
  <c r="BA1994" i="7" s="1"/>
  <c r="DD1994" i="7"/>
  <c r="AZ1994" i="7" s="1"/>
  <c r="DG1994" i="7"/>
  <c r="BC1994" i="7" s="1"/>
  <c r="DF1994" i="7"/>
  <c r="BB1994" i="7" s="1"/>
  <c r="CA1994" i="7"/>
  <c r="DI1994" i="7"/>
  <c r="BE1994" i="7" s="1"/>
  <c r="DH1994" i="7"/>
  <c r="BD1994" i="7" s="1"/>
  <c r="D1994" i="7"/>
  <c r="CA1895" i="7"/>
  <c r="CZ1771" i="7"/>
  <c r="AV1771" i="7" s="1"/>
  <c r="T1764" i="7"/>
  <c r="BZ1764" i="7"/>
  <c r="V1764" i="7" s="1"/>
  <c r="BX1742" i="7"/>
  <c r="W1657" i="7"/>
  <c r="CB1657" i="7"/>
  <c r="X1657" i="7" s="1"/>
  <c r="AF1583" i="7"/>
  <c r="Y2033" i="7"/>
  <c r="CH2029" i="7"/>
  <c r="CC2008" i="7"/>
  <c r="BX1957" i="7"/>
  <c r="DF1925" i="7"/>
  <c r="BB1925" i="7" s="1"/>
  <c r="W1829" i="7"/>
  <c r="CB1829" i="7"/>
  <c r="X1829" i="7" s="1"/>
  <c r="CZ1825" i="7"/>
  <c r="AV1825" i="7" s="1"/>
  <c r="CF1823" i="7"/>
  <c r="AB1823" i="7" s="1"/>
  <c r="DI1861" i="7"/>
  <c r="BE1861" i="7" s="1"/>
  <c r="DI2103" i="7"/>
  <c r="BE2103" i="7" s="1"/>
  <c r="CA1969" i="7"/>
  <c r="DH1961" i="7"/>
  <c r="BD1961" i="7" s="1"/>
  <c r="CC1948" i="7"/>
  <c r="CA1988" i="7"/>
  <c r="CC1915" i="7"/>
  <c r="BZ1956" i="7"/>
  <c r="V1956" i="7" s="1"/>
  <c r="T1956" i="7"/>
  <c r="CZ1938" i="7"/>
  <c r="AV1938" i="7" s="1"/>
  <c r="I1914" i="7"/>
  <c r="DH1914" i="7"/>
  <c r="BD1914" i="7" s="1"/>
  <c r="DE1899" i="7"/>
  <c r="BA1899" i="7" s="1"/>
  <c r="CC1946" i="7"/>
  <c r="DI1951" i="7"/>
  <c r="BE1951" i="7" s="1"/>
  <c r="DE1951" i="7"/>
  <c r="BA1951" i="7" s="1"/>
  <c r="DD1951" i="7"/>
  <c r="AZ1951" i="7" s="1"/>
  <c r="DH1951" i="7"/>
  <c r="BD1951" i="7" s="1"/>
  <c r="D1951" i="7"/>
  <c r="DF1951" i="7"/>
  <c r="BB1951" i="7" s="1"/>
  <c r="BX1951" i="7"/>
  <c r="DG1951" i="7"/>
  <c r="BC1951" i="7" s="1"/>
  <c r="CF1927" i="7"/>
  <c r="AB1927" i="7" s="1"/>
  <c r="Y1812" i="7"/>
  <c r="DE1795" i="7"/>
  <c r="BA1795" i="7" s="1"/>
  <c r="DH1949" i="7"/>
  <c r="BD1949" i="7" s="1"/>
  <c r="DC1781" i="7"/>
  <c r="AY1781" i="7" s="1"/>
  <c r="DC1756" i="7"/>
  <c r="AY1756" i="7" s="1"/>
  <c r="E1756" i="7"/>
  <c r="CH1756" i="7"/>
  <c r="CJ1756" i="7"/>
  <c r="CZ1828" i="7"/>
  <c r="AV1828" i="7" s="1"/>
  <c r="CC1888" i="7"/>
  <c r="CA1860" i="7"/>
  <c r="CA1844" i="7"/>
  <c r="DE1800" i="7"/>
  <c r="BA1800" i="7" s="1"/>
  <c r="CC1918" i="7"/>
  <c r="BX1877" i="7"/>
  <c r="CE1877" i="7" s="1"/>
  <c r="AA1877" i="7" s="1"/>
  <c r="DI1874" i="7"/>
  <c r="BE1874" i="7" s="1"/>
  <c r="BX1959" i="7"/>
  <c r="DG1946" i="7"/>
  <c r="BC1946" i="7" s="1"/>
  <c r="CF1881" i="7"/>
  <c r="AB1881" i="7" s="1"/>
  <c r="CC1839" i="7"/>
  <c r="DE1662" i="7"/>
  <c r="BA1662" i="7" s="1"/>
  <c r="CG1718" i="7"/>
  <c r="AC1718" i="7" s="1"/>
  <c r="CF1833" i="7"/>
  <c r="AB1833" i="7" s="1"/>
  <c r="BX1824" i="7"/>
  <c r="AF1761" i="7"/>
  <c r="CF1820" i="7"/>
  <c r="AB1820" i="7" s="1"/>
  <c r="Y1767" i="7"/>
  <c r="DH1907" i="7"/>
  <c r="BD1907" i="7" s="1"/>
  <c r="DC1956" i="7"/>
  <c r="AY1956" i="7" s="1"/>
  <c r="BX1793" i="7"/>
  <c r="DD1712" i="7"/>
  <c r="AZ1712" i="7" s="1"/>
  <c r="DG1712" i="7"/>
  <c r="BC1712" i="7" s="1"/>
  <c r="DF1712" i="7"/>
  <c r="BB1712" i="7" s="1"/>
  <c r="DI1712" i="7"/>
  <c r="BE1712" i="7" s="1"/>
  <c r="DH1712" i="7"/>
  <c r="BD1712" i="7" s="1"/>
  <c r="DE1712" i="7"/>
  <c r="BA1712" i="7" s="1"/>
  <c r="D1712" i="7"/>
  <c r="DC1712" i="7"/>
  <c r="AY1712" i="7" s="1"/>
  <c r="CH1696" i="7"/>
  <c r="CA1616" i="7"/>
  <c r="DH1593" i="7"/>
  <c r="BD1593" i="7" s="1"/>
  <c r="DG1593" i="7"/>
  <c r="BC1593" i="7" s="1"/>
  <c r="DI1593" i="7"/>
  <c r="BE1593" i="7" s="1"/>
  <c r="DF1593" i="7"/>
  <c r="BB1593" i="7" s="1"/>
  <c r="DE1593" i="7"/>
  <c r="BA1593" i="7" s="1"/>
  <c r="DD1593" i="7"/>
  <c r="AZ1593" i="7" s="1"/>
  <c r="CZ1593" i="7"/>
  <c r="AV1593" i="7" s="1"/>
  <c r="D1593" i="7"/>
  <c r="CA1593" i="7"/>
  <c r="CF1593" i="7"/>
  <c r="AB1593" i="7" s="1"/>
  <c r="E1488" i="7"/>
  <c r="DC1488" i="7"/>
  <c r="AY1488" i="7" s="1"/>
  <c r="DF1430" i="7"/>
  <c r="BB1430" i="7" s="1"/>
  <c r="DE1430" i="7"/>
  <c r="BA1430" i="7" s="1"/>
  <c r="CF1430" i="7"/>
  <c r="AB1430" i="7" s="1"/>
  <c r="DD1430" i="7"/>
  <c r="AZ1430" i="7" s="1"/>
  <c r="CA1430" i="7"/>
  <c r="DI1430" i="7"/>
  <c r="BE1430" i="7" s="1"/>
  <c r="BX1430" i="7"/>
  <c r="DH1430" i="7"/>
  <c r="BD1430" i="7" s="1"/>
  <c r="DG1430" i="7"/>
  <c r="BC1430" i="7" s="1"/>
  <c r="D1430" i="7"/>
  <c r="CJ1749" i="7"/>
  <c r="DE1643" i="7"/>
  <c r="BA1643" i="7" s="1"/>
  <c r="DH1638" i="7"/>
  <c r="BD1638" i="7" s="1"/>
  <c r="AF1587" i="7"/>
  <c r="DI1837" i="7"/>
  <c r="BE1837" i="7" s="1"/>
  <c r="CG1682" i="7"/>
  <c r="AC1682" i="7" s="1"/>
  <c r="Y1629" i="7"/>
  <c r="CF1557" i="7"/>
  <c r="AB1557" i="7" s="1"/>
  <c r="CG1774" i="7"/>
  <c r="AC1774" i="7" s="1"/>
  <c r="DE1620" i="7"/>
  <c r="BA1620" i="7" s="1"/>
  <c r="DD1620" i="7"/>
  <c r="AZ1620" i="7" s="1"/>
  <c r="DI1620" i="7"/>
  <c r="BE1620" i="7" s="1"/>
  <c r="DH1620" i="7"/>
  <c r="BD1620" i="7" s="1"/>
  <c r="DG1620" i="7"/>
  <c r="BC1620" i="7" s="1"/>
  <c r="DF1620" i="7"/>
  <c r="BB1620" i="7" s="1"/>
  <c r="CC1620" i="7"/>
  <c r="D1620" i="7"/>
  <c r="CF1620" i="7"/>
  <c r="AB1620" i="7" s="1"/>
  <c r="DD1559" i="7"/>
  <c r="AZ1559" i="7" s="1"/>
  <c r="DI1559" i="7"/>
  <c r="BE1559" i="7" s="1"/>
  <c r="DH1559" i="7"/>
  <c r="BD1559" i="7" s="1"/>
  <c r="DG1559" i="7"/>
  <c r="BC1559" i="7" s="1"/>
  <c r="DF1559" i="7"/>
  <c r="BB1559" i="7" s="1"/>
  <c r="D1559" i="7"/>
  <c r="DE1559" i="7"/>
  <c r="BA1559" i="7" s="1"/>
  <c r="DF1606" i="7"/>
  <c r="BB1606" i="7" s="1"/>
  <c r="DI1603" i="7"/>
  <c r="BE1603" i="7" s="1"/>
  <c r="CC1581" i="7"/>
  <c r="CH1771" i="7"/>
  <c r="Y1583" i="7"/>
  <c r="BH1567" i="7"/>
  <c r="CH1567" i="7" s="1"/>
  <c r="CL1609" i="7"/>
  <c r="AH1609" i="7" s="1"/>
  <c r="DH1609" i="7"/>
  <c r="BD1609" i="7" s="1"/>
  <c r="DG1609" i="7"/>
  <c r="BC1609" i="7" s="1"/>
  <c r="DD1609" i="7"/>
  <c r="AZ1609" i="7" s="1"/>
  <c r="DE1609" i="7"/>
  <c r="BA1609" i="7" s="1"/>
  <c r="D1609" i="7"/>
  <c r="DF1609" i="7"/>
  <c r="BB1609" i="7" s="1"/>
  <c r="DI1609" i="7"/>
  <c r="BE1609" i="7" s="1"/>
  <c r="CH1519" i="7"/>
  <c r="W1435" i="7"/>
  <c r="CB1435" i="7"/>
  <c r="X1435" i="7" s="1"/>
  <c r="DC1824" i="7"/>
  <c r="AY1824" i="7" s="1"/>
  <c r="CE1625" i="7"/>
  <c r="AA1625" i="7" s="1"/>
  <c r="CB1625" i="7"/>
  <c r="X1625" i="7" s="1"/>
  <c r="W1625" i="7"/>
  <c r="DC1609" i="7"/>
  <c r="AY1609" i="7" s="1"/>
  <c r="CE1725" i="7"/>
  <c r="AA1725" i="7" s="1"/>
  <c r="W1725" i="7"/>
  <c r="CB1725" i="7"/>
  <c r="X1725" i="7" s="1"/>
  <c r="DD1563" i="7"/>
  <c r="AZ1563" i="7" s="1"/>
  <c r="DI1563" i="7"/>
  <c r="BE1563" i="7" s="1"/>
  <c r="DH1563" i="7"/>
  <c r="BD1563" i="7" s="1"/>
  <c r="CC1563" i="7"/>
  <c r="D1563" i="7"/>
  <c r="CA1563" i="7"/>
  <c r="DG1563" i="7"/>
  <c r="BC1563" i="7" s="1"/>
  <c r="DF1563" i="7"/>
  <c r="BB1563" i="7" s="1"/>
  <c r="DE1563" i="7"/>
  <c r="BA1563" i="7" s="1"/>
  <c r="DH1506" i="7"/>
  <c r="BD1506" i="7" s="1"/>
  <c r="DG1506" i="7"/>
  <c r="BC1506" i="7" s="1"/>
  <c r="D1506" i="7"/>
  <c r="DI1506" i="7"/>
  <c r="BE1506" i="7" s="1"/>
  <c r="DF1506" i="7"/>
  <c r="BB1506" i="7" s="1"/>
  <c r="DE1506" i="7"/>
  <c r="BA1506" i="7" s="1"/>
  <c r="DD1506" i="7"/>
  <c r="AZ1506" i="7" s="1"/>
  <c r="CZ1409" i="7"/>
  <c r="AV1409" i="7" s="1"/>
  <c r="CC1409" i="7"/>
  <c r="CF1409" i="7"/>
  <c r="AB1409" i="7" s="1"/>
  <c r="D1409" i="7"/>
  <c r="DI1752" i="7"/>
  <c r="BE1752" i="7" s="1"/>
  <c r="BX1476" i="7"/>
  <c r="CF1460" i="7"/>
  <c r="AB1460" i="7" s="1"/>
  <c r="CA1487" i="7"/>
  <c r="CC1475" i="7"/>
  <c r="DC1451" i="7"/>
  <c r="AY1451" i="7" s="1"/>
  <c r="CA1431" i="7"/>
  <c r="CB1480" i="7"/>
  <c r="X1480" i="7" s="1"/>
  <c r="CB1491" i="7"/>
  <c r="X1491" i="7" s="1"/>
  <c r="CB1466" i="7"/>
  <c r="X1466" i="7" s="1"/>
  <c r="W1466" i="7"/>
  <c r="BX1448" i="7"/>
  <c r="CF1431" i="7"/>
  <c r="AB1431" i="7" s="1"/>
  <c r="E1494" i="7"/>
  <c r="CF1490" i="7"/>
  <c r="AB1490" i="7" s="1"/>
  <c r="CC1457" i="7"/>
  <c r="E1388" i="7"/>
  <c r="CG1388" i="7"/>
  <c r="AC1388" i="7" s="1"/>
  <c r="DH1429" i="7"/>
  <c r="BD1429" i="7" s="1"/>
  <c r="DD1429" i="7"/>
  <c r="AZ1429" i="7" s="1"/>
  <c r="I1429" i="7"/>
  <c r="DI1431" i="7"/>
  <c r="BE1431" i="7" s="1"/>
  <c r="CE1308" i="7"/>
  <c r="AA1308" i="7" s="1"/>
  <c r="W1308" i="7"/>
  <c r="CZ1502" i="7"/>
  <c r="AV1502" i="7" s="1"/>
  <c r="AF1401" i="7"/>
  <c r="BZ1387" i="7"/>
  <c r="V1387" i="7" s="1"/>
  <c r="T1387" i="7"/>
  <c r="DG1511" i="7"/>
  <c r="BC1511" i="7" s="1"/>
  <c r="BT1363" i="7"/>
  <c r="D1363" i="7"/>
  <c r="CF1363" i="7"/>
  <c r="AB1363" i="7" s="1"/>
  <c r="CC1363" i="7"/>
  <c r="BT1355" i="7"/>
  <c r="D1355" i="7"/>
  <c r="CF1355" i="7"/>
  <c r="AB1355" i="7" s="1"/>
  <c r="CC1355" i="7"/>
  <c r="BT1347" i="7"/>
  <c r="D1347" i="7"/>
  <c r="CF1347" i="7"/>
  <c r="AB1347" i="7" s="1"/>
  <c r="CC1347" i="7"/>
  <c r="BT1343" i="7"/>
  <c r="D1343" i="7"/>
  <c r="CF1343" i="7"/>
  <c r="AB1343" i="7" s="1"/>
  <c r="CC1343" i="7"/>
  <c r="DC1503" i="7"/>
  <c r="AY1503" i="7" s="1"/>
  <c r="BT1367" i="7"/>
  <c r="CF1367" i="7"/>
  <c r="AB1367" i="7" s="1"/>
  <c r="D1367" i="7"/>
  <c r="CC1268" i="7"/>
  <c r="CB1268" i="7"/>
  <c r="X1268" i="7" s="1"/>
  <c r="CZ1268" i="7"/>
  <c r="AV1268" i="7" s="1"/>
  <c r="DF1268" i="7"/>
  <c r="BB1268" i="7" s="1"/>
  <c r="DE1268" i="7"/>
  <c r="BA1268" i="7" s="1"/>
  <c r="DD1268" i="7"/>
  <c r="AZ1268" i="7" s="1"/>
  <c r="DC1268" i="7"/>
  <c r="AY1268" i="7" s="1"/>
  <c r="CA1268" i="7"/>
  <c r="F1268" i="7"/>
  <c r="BX1268" i="7"/>
  <c r="CF1086" i="7"/>
  <c r="AB1086" i="7" s="1"/>
  <c r="T1086" i="7"/>
  <c r="BZ1086" i="7"/>
  <c r="V1086" i="7" s="1"/>
  <c r="CL869" i="7"/>
  <c r="AH869" i="7" s="1"/>
  <c r="AD869" i="7"/>
  <c r="BZ1242" i="7"/>
  <c r="V1242" i="7" s="1"/>
  <c r="CF1242" i="7"/>
  <c r="AB1242" i="7" s="1"/>
  <c r="T1242" i="7"/>
  <c r="DD928" i="7"/>
  <c r="AZ928" i="7" s="1"/>
  <c r="CA928" i="7"/>
  <c r="DC928" i="7"/>
  <c r="AY928" i="7" s="1"/>
  <c r="F928" i="7"/>
  <c r="DE928" i="7"/>
  <c r="BA928" i="7" s="1"/>
  <c r="CZ928" i="7"/>
  <c r="AV928" i="7" s="1"/>
  <c r="BX928" i="7"/>
  <c r="DF928" i="7"/>
  <c r="BB928" i="7" s="1"/>
  <c r="CC928" i="7"/>
  <c r="CB928" i="7"/>
  <c r="X928" i="7" s="1"/>
  <c r="DF1289" i="7"/>
  <c r="BB1289" i="7" s="1"/>
  <c r="CC1289" i="7"/>
  <c r="CZ1289" i="7"/>
  <c r="AV1289" i="7" s="1"/>
  <c r="CB1289" i="7"/>
  <c r="X1289" i="7" s="1"/>
  <c r="F1289" i="7"/>
  <c r="CA1289" i="7"/>
  <c r="DD1289" i="7"/>
  <c r="AZ1289" i="7" s="1"/>
  <c r="BX1289" i="7"/>
  <c r="DC1289" i="7"/>
  <c r="AY1289" i="7" s="1"/>
  <c r="DE1289" i="7"/>
  <c r="BA1289" i="7" s="1"/>
  <c r="BT1371" i="7"/>
  <c r="CF1371" i="7"/>
  <c r="AB1371" i="7" s="1"/>
  <c r="D1371" i="7"/>
  <c r="BX1343" i="7"/>
  <c r="DC1285" i="7"/>
  <c r="AY1285" i="7" s="1"/>
  <c r="F1285" i="7"/>
  <c r="CZ1285" i="7"/>
  <c r="AV1285" i="7" s="1"/>
  <c r="BX1285" i="7"/>
  <c r="CC1285" i="7"/>
  <c r="CB1285" i="7"/>
  <c r="X1285" i="7" s="1"/>
  <c r="DD1285" i="7"/>
  <c r="AZ1285" i="7" s="1"/>
  <c r="DF1285" i="7"/>
  <c r="BB1285" i="7" s="1"/>
  <c r="DE1285" i="7"/>
  <c r="BA1285" i="7" s="1"/>
  <c r="CA1285" i="7"/>
  <c r="CE1284" i="7"/>
  <c r="AA1284" i="7" s="1"/>
  <c r="W1284" i="7"/>
  <c r="CE1207" i="7"/>
  <c r="AA1207" i="7" s="1"/>
  <c r="W1207" i="7"/>
  <c r="DF1082" i="7"/>
  <c r="BB1082" i="7" s="1"/>
  <c r="CC1082" i="7"/>
  <c r="DE1082" i="7"/>
  <c r="BA1082" i="7" s="1"/>
  <c r="CB1082" i="7"/>
  <c r="X1082" i="7" s="1"/>
  <c r="F1082" i="7"/>
  <c r="DD1082" i="7"/>
  <c r="AZ1082" i="7" s="1"/>
  <c r="CZ1082" i="7"/>
  <c r="AV1082" i="7" s="1"/>
  <c r="CA1082" i="7"/>
  <c r="BX1082" i="7"/>
  <c r="DC1082" i="7"/>
  <c r="AY1082" i="7" s="1"/>
  <c r="CD979" i="7"/>
  <c r="Z979" i="7" s="1"/>
  <c r="Y979" i="7"/>
  <c r="Y1177" i="7"/>
  <c r="CD1177" i="7"/>
  <c r="Z1177" i="7" s="1"/>
  <c r="Y1087" i="7"/>
  <c r="CD1087" i="7"/>
  <c r="Z1087" i="7" s="1"/>
  <c r="T1018" i="7"/>
  <c r="CF1018" i="7"/>
  <c r="AB1018" i="7" s="1"/>
  <c r="BZ1018" i="7"/>
  <c r="V1018" i="7" s="1"/>
  <c r="W1128" i="7"/>
  <c r="CD1055" i="7"/>
  <c r="Z1055" i="7" s="1"/>
  <c r="Y1055" i="7"/>
  <c r="CE1092" i="7"/>
  <c r="AA1092" i="7" s="1"/>
  <c r="W1092" i="7"/>
  <c r="CE1020" i="7"/>
  <c r="AA1020" i="7" s="1"/>
  <c r="W1020" i="7"/>
  <c r="CD1134" i="7"/>
  <c r="Z1134" i="7" s="1"/>
  <c r="Y1134" i="7"/>
  <c r="T969" i="7"/>
  <c r="BZ969" i="7"/>
  <c r="V969" i="7" s="1"/>
  <c r="CF969" i="7"/>
  <c r="AB969" i="7" s="1"/>
  <c r="W853" i="7"/>
  <c r="CE853" i="7"/>
  <c r="AA853" i="7" s="1"/>
  <c r="CG827" i="7"/>
  <c r="AC827" i="7" s="1"/>
  <c r="CF827" i="7"/>
  <c r="AB827" i="7" s="1"/>
  <c r="T827" i="7"/>
  <c r="CE827" i="7"/>
  <c r="AA827" i="7" s="1"/>
  <c r="BZ827" i="7"/>
  <c r="V827" i="7" s="1"/>
  <c r="CK768" i="7"/>
  <c r="AG768" i="7" s="1"/>
  <c r="AF768" i="7"/>
  <c r="W755" i="7"/>
  <c r="CE755" i="7"/>
  <c r="AA755" i="7" s="1"/>
  <c r="DC1111" i="7"/>
  <c r="AY1111" i="7" s="1"/>
  <c r="F1111" i="7"/>
  <c r="CZ1111" i="7"/>
  <c r="AV1111" i="7" s="1"/>
  <c r="BX1111" i="7"/>
  <c r="DD1111" i="7"/>
  <c r="AZ1111" i="7" s="1"/>
  <c r="CB1111" i="7"/>
  <c r="X1111" i="7" s="1"/>
  <c r="CA1111" i="7"/>
  <c r="DF1111" i="7"/>
  <c r="BB1111" i="7" s="1"/>
  <c r="DE1111" i="7"/>
  <c r="BA1111" i="7" s="1"/>
  <c r="CC1111" i="7"/>
  <c r="CD911" i="7"/>
  <c r="Z911" i="7" s="1"/>
  <c r="Y911" i="7"/>
  <c r="CG855" i="7"/>
  <c r="AC855" i="7" s="1"/>
  <c r="CF855" i="7"/>
  <c r="AB855" i="7" s="1"/>
  <c r="T855" i="7"/>
  <c r="BZ855" i="7"/>
  <c r="V855" i="7" s="1"/>
  <c r="CD773" i="7"/>
  <c r="Z773" i="7" s="1"/>
  <c r="Y773" i="7"/>
  <c r="W737" i="7"/>
  <c r="CE737" i="7"/>
  <c r="AA737" i="7" s="1"/>
  <c r="CE1071" i="7"/>
  <c r="AA1071" i="7" s="1"/>
  <c r="BZ898" i="7"/>
  <c r="V898" i="7" s="1"/>
  <c r="T898" i="7"/>
  <c r="CF898" i="7"/>
  <c r="AB898" i="7" s="1"/>
  <c r="DF915" i="7"/>
  <c r="BB915" i="7" s="1"/>
  <c r="CC915" i="7"/>
  <c r="CB915" i="7"/>
  <c r="X915" i="7" s="1"/>
  <c r="F915" i="7"/>
  <c r="BX915" i="7"/>
  <c r="DE915" i="7"/>
  <c r="BA915" i="7" s="1"/>
  <c r="DD915" i="7"/>
  <c r="AZ915" i="7" s="1"/>
  <c r="DC915" i="7"/>
  <c r="AY915" i="7" s="1"/>
  <c r="CZ915" i="7"/>
  <c r="AV915" i="7" s="1"/>
  <c r="CA915" i="7"/>
  <c r="AF845" i="7"/>
  <c r="CK845" i="7"/>
  <c r="AG845" i="7" s="1"/>
  <c r="BX723" i="7"/>
  <c r="CJ723" i="7"/>
  <c r="CI723" i="7"/>
  <c r="AE723" i="7" s="1"/>
  <c r="D723" i="7"/>
  <c r="CH723" i="7"/>
  <c r="CC723" i="7"/>
  <c r="CB723" i="7"/>
  <c r="X723" i="7" s="1"/>
  <c r="W983" i="7"/>
  <c r="CK864" i="7"/>
  <c r="AG864" i="7" s="1"/>
  <c r="AF864" i="7"/>
  <c r="AF844" i="7"/>
  <c r="CD892" i="7"/>
  <c r="Z892" i="7" s="1"/>
  <c r="CL865" i="7"/>
  <c r="AH865" i="7" s="1"/>
  <c r="AD865" i="7"/>
  <c r="AF835" i="7"/>
  <c r="CD706" i="7"/>
  <c r="Z706" i="7" s="1"/>
  <c r="Y706" i="7"/>
  <c r="CG842" i="7"/>
  <c r="AC842" i="7" s="1"/>
  <c r="CF842" i="7"/>
  <c r="AB842" i="7" s="1"/>
  <c r="T842" i="7"/>
  <c r="BZ842" i="7"/>
  <c r="V842" i="7" s="1"/>
  <c r="CG811" i="7"/>
  <c r="AC811" i="7" s="1"/>
  <c r="CF811" i="7"/>
  <c r="AB811" i="7" s="1"/>
  <c r="T811" i="7"/>
  <c r="BZ811" i="7"/>
  <c r="V811" i="7" s="1"/>
  <c r="CE935" i="7"/>
  <c r="AA935" i="7" s="1"/>
  <c r="W935" i="7"/>
  <c r="BZ923" i="7"/>
  <c r="V923" i="7" s="1"/>
  <c r="T923" i="7"/>
  <c r="CF923" i="7"/>
  <c r="AB923" i="7" s="1"/>
  <c r="CE702" i="7"/>
  <c r="AA702" i="7" s="1"/>
  <c r="W702" i="7"/>
  <c r="T669" i="7"/>
  <c r="CG669" i="7"/>
  <c r="AC669" i="7" s="1"/>
  <c r="CF669" i="7"/>
  <c r="AB669" i="7" s="1"/>
  <c r="BZ669" i="7"/>
  <c r="V669" i="7" s="1"/>
  <c r="CD616" i="7"/>
  <c r="Z616" i="7" s="1"/>
  <c r="Y616" i="7"/>
  <c r="CD592" i="7"/>
  <c r="Z592" i="7" s="1"/>
  <c r="Y592" i="7"/>
  <c r="CD568" i="7"/>
  <c r="Z568" i="7" s="1"/>
  <c r="Y568" i="7"/>
  <c r="CL786" i="7"/>
  <c r="AH786" i="7" s="1"/>
  <c r="AD786" i="7"/>
  <c r="AD749" i="7"/>
  <c r="CL749" i="7"/>
  <c r="AH749" i="7" s="1"/>
  <c r="CK705" i="7"/>
  <c r="AG705" i="7" s="1"/>
  <c r="AF705" i="7"/>
  <c r="CK697" i="7"/>
  <c r="AG697" i="7" s="1"/>
  <c r="AF697" i="7"/>
  <c r="T695" i="7"/>
  <c r="BZ695" i="7"/>
  <c r="V695" i="7" s="1"/>
  <c r="CG695" i="7"/>
  <c r="AC695" i="7" s="1"/>
  <c r="CF695" i="7"/>
  <c r="AB695" i="7" s="1"/>
  <c r="CK722" i="7"/>
  <c r="AG722" i="7" s="1"/>
  <c r="CL663" i="7"/>
  <c r="AH663" i="7" s="1"/>
  <c r="AD663" i="7"/>
  <c r="CE632" i="7"/>
  <c r="AA632" i="7" s="1"/>
  <c r="W632" i="7"/>
  <c r="Y519" i="7"/>
  <c r="CD519" i="7"/>
  <c r="Z519" i="7" s="1"/>
  <c r="CF906" i="7"/>
  <c r="AB906" i="7" s="1"/>
  <c r="BZ906" i="7"/>
  <c r="V906" i="7" s="1"/>
  <c r="T906" i="7"/>
  <c r="CD849" i="7"/>
  <c r="Z849" i="7" s="1"/>
  <c r="Y849" i="7"/>
  <c r="CL694" i="7"/>
  <c r="AH694" i="7" s="1"/>
  <c r="AD694" i="7"/>
  <c r="CL867" i="7"/>
  <c r="AH867" i="7" s="1"/>
  <c r="CK727" i="7"/>
  <c r="AG727" i="7" s="1"/>
  <c r="AF727" i="7"/>
  <c r="CL691" i="7"/>
  <c r="AH691" i="7" s="1"/>
  <c r="AD691" i="7"/>
  <c r="W600" i="7"/>
  <c r="CE600" i="7"/>
  <c r="AA600" i="7" s="1"/>
  <c r="W584" i="7"/>
  <c r="CE584" i="7"/>
  <c r="AA584" i="7" s="1"/>
  <c r="W568" i="7"/>
  <c r="CE568" i="7"/>
  <c r="AA568" i="7" s="1"/>
  <c r="CE667" i="7"/>
  <c r="AA667" i="7" s="1"/>
  <c r="W667" i="7"/>
  <c r="CE651" i="7"/>
  <c r="AA651" i="7" s="1"/>
  <c r="W651" i="7"/>
  <c r="CD921" i="7"/>
  <c r="Z921" i="7" s="1"/>
  <c r="Y921" i="7"/>
  <c r="CL588" i="7"/>
  <c r="AH588" i="7" s="1"/>
  <c r="AD588" i="7"/>
  <c r="CG595" i="7"/>
  <c r="AC595" i="7" s="1"/>
  <c r="CF595" i="7"/>
  <c r="AB595" i="7" s="1"/>
  <c r="T595" i="7"/>
  <c r="BZ595" i="7"/>
  <c r="V595" i="7" s="1"/>
  <c r="W506" i="7"/>
  <c r="CE506" i="7"/>
  <c r="AA506" i="7" s="1"/>
  <c r="W494" i="7"/>
  <c r="CE494" i="7"/>
  <c r="AA494" i="7" s="1"/>
  <c r="W482" i="7"/>
  <c r="W470" i="7"/>
  <c r="CE470" i="7"/>
  <c r="AA470" i="7" s="1"/>
  <c r="W458" i="7"/>
  <c r="CE458" i="7"/>
  <c r="AA458" i="7" s="1"/>
  <c r="W446" i="7"/>
  <c r="CE446" i="7"/>
  <c r="AA446" i="7" s="1"/>
  <c r="CL639" i="7"/>
  <c r="AH639" i="7" s="1"/>
  <c r="AD639" i="7"/>
  <c r="CL630" i="7"/>
  <c r="AH630" i="7" s="1"/>
  <c r="AD630" i="7"/>
  <c r="BZ619" i="7"/>
  <c r="V619" i="7" s="1"/>
  <c r="CG619" i="7"/>
  <c r="AC619" i="7" s="1"/>
  <c r="T619" i="7"/>
  <c r="CF619" i="7"/>
  <c r="AB619" i="7" s="1"/>
  <c r="AD519" i="7"/>
  <c r="CL519" i="7"/>
  <c r="AH519" i="7" s="1"/>
  <c r="AD489" i="7"/>
  <c r="CL489" i="7"/>
  <c r="AH489" i="7" s="1"/>
  <c r="AD465" i="7"/>
  <c r="CL465" i="7"/>
  <c r="AH465" i="7" s="1"/>
  <c r="AD449" i="7"/>
  <c r="CL449" i="7"/>
  <c r="AH449" i="7" s="1"/>
  <c r="CD939" i="7"/>
  <c r="Z939" i="7" s="1"/>
  <c r="Y939" i="7"/>
  <c r="CL726" i="7"/>
  <c r="AH726" i="7" s="1"/>
  <c r="AD726" i="7"/>
  <c r="W688" i="7"/>
  <c r="CG602" i="7"/>
  <c r="AC602" i="7" s="1"/>
  <c r="CF602" i="7"/>
  <c r="AB602" i="7" s="1"/>
  <c r="T602" i="7"/>
  <c r="BZ602" i="7"/>
  <c r="V602" i="7" s="1"/>
  <c r="CE509" i="7"/>
  <c r="AA509" i="7" s="1"/>
  <c r="W509" i="7"/>
  <c r="BZ492" i="7"/>
  <c r="V492" i="7" s="1"/>
  <c r="CG492" i="7"/>
  <c r="AC492" i="7" s="1"/>
  <c r="CF492" i="7"/>
  <c r="AB492" i="7" s="1"/>
  <c r="T492" i="7"/>
  <c r="BZ468" i="7"/>
  <c r="V468" i="7" s="1"/>
  <c r="CG468" i="7"/>
  <c r="AC468" i="7" s="1"/>
  <c r="CF468" i="7"/>
  <c r="AB468" i="7" s="1"/>
  <c r="T468" i="7"/>
  <c r="BZ456" i="7"/>
  <c r="V456" i="7" s="1"/>
  <c r="CG456" i="7"/>
  <c r="AC456" i="7" s="1"/>
  <c r="CF456" i="7"/>
  <c r="AB456" i="7" s="1"/>
  <c r="T456" i="7"/>
  <c r="BZ444" i="7"/>
  <c r="V444" i="7" s="1"/>
  <c r="CG444" i="7"/>
  <c r="AC444" i="7" s="1"/>
  <c r="CF444" i="7"/>
  <c r="AB444" i="7" s="1"/>
  <c r="T444" i="7"/>
  <c r="CL787" i="7"/>
  <c r="AH787" i="7" s="1"/>
  <c r="AD787" i="7"/>
  <c r="CG626" i="7"/>
  <c r="AC626" i="7" s="1"/>
  <c r="T626" i="7"/>
  <c r="CF626" i="7"/>
  <c r="AB626" i="7" s="1"/>
  <c r="BZ626" i="7"/>
  <c r="V626" i="7" s="1"/>
  <c r="AF515" i="7"/>
  <c r="CK515" i="7"/>
  <c r="AG515" i="7" s="1"/>
  <c r="T681" i="7"/>
  <c r="BZ681" i="7"/>
  <c r="V681" i="7" s="1"/>
  <c r="CG681" i="7"/>
  <c r="AC681" i="7" s="1"/>
  <c r="CF681" i="7"/>
  <c r="AB681" i="7" s="1"/>
  <c r="CL554" i="7"/>
  <c r="AH554" i="7" s="1"/>
  <c r="AD554" i="7"/>
  <c r="AD641" i="7"/>
  <c r="CL557" i="7"/>
  <c r="AH557" i="7" s="1"/>
  <c r="AD557" i="7"/>
  <c r="CL636" i="7"/>
  <c r="AH636" i="7" s="1"/>
  <c r="CK546" i="7"/>
  <c r="AG546" i="7" s="1"/>
  <c r="AF546" i="7"/>
  <c r="W382" i="7"/>
  <c r="CE382" i="7"/>
  <c r="AA382" i="7" s="1"/>
  <c r="T685" i="7"/>
  <c r="CG685" i="7"/>
  <c r="AC685" i="7" s="1"/>
  <c r="CF685" i="7"/>
  <c r="AB685" i="7" s="1"/>
  <c r="BZ685" i="7"/>
  <c r="V685" i="7" s="1"/>
  <c r="CK407" i="7"/>
  <c r="AG407" i="7" s="1"/>
  <c r="AF507" i="7"/>
  <c r="CK507" i="7"/>
  <c r="AG507" i="7" s="1"/>
  <c r="CG384" i="7"/>
  <c r="AC384" i="7" s="1"/>
  <c r="CF384" i="7"/>
  <c r="AB384" i="7" s="1"/>
  <c r="T384" i="7"/>
  <c r="BZ384" i="7"/>
  <c r="V384" i="7" s="1"/>
  <c r="BZ536" i="7"/>
  <c r="V536" i="7" s="1"/>
  <c r="T536" i="7"/>
  <c r="CF536" i="7"/>
  <c r="AB536" i="7" s="1"/>
  <c r="CG536" i="7"/>
  <c r="AC536" i="7" s="1"/>
  <c r="Y514" i="7"/>
  <c r="CD514" i="7"/>
  <c r="Z514" i="7" s="1"/>
  <c r="W354" i="7"/>
  <c r="CE354" i="7"/>
  <c r="AA354" i="7" s="1"/>
  <c r="CD344" i="7"/>
  <c r="Z344" i="7" s="1"/>
  <c r="Y344" i="7"/>
  <c r="CD336" i="7"/>
  <c r="Z336" i="7" s="1"/>
  <c r="Y336" i="7"/>
  <c r="CD320" i="7"/>
  <c r="Z320" i="7" s="1"/>
  <c r="Y320" i="7"/>
  <c r="CD312" i="7"/>
  <c r="Z312" i="7" s="1"/>
  <c r="Y312" i="7"/>
  <c r="W306" i="7"/>
  <c r="CE306" i="7"/>
  <c r="AA306" i="7" s="1"/>
  <c r="CD288" i="7"/>
  <c r="Z288" i="7" s="1"/>
  <c r="Y288" i="7"/>
  <c r="W282" i="7"/>
  <c r="W274" i="7"/>
  <c r="CE274" i="7"/>
  <c r="AA274" i="7" s="1"/>
  <c r="W269" i="7"/>
  <c r="CE269" i="7"/>
  <c r="AA269" i="7" s="1"/>
  <c r="W162" i="7"/>
  <c r="CE162" i="7"/>
  <c r="AA162" i="7" s="1"/>
  <c r="BZ129" i="7"/>
  <c r="V129" i="7" s="1"/>
  <c r="CF129" i="7"/>
  <c r="AB129" i="7" s="1"/>
  <c r="T129" i="7"/>
  <c r="BZ120" i="7"/>
  <c r="V120" i="7" s="1"/>
  <c r="CF120" i="7"/>
  <c r="AB120" i="7" s="1"/>
  <c r="T120" i="7"/>
  <c r="Y93" i="7"/>
  <c r="CD93" i="7"/>
  <c r="Z93" i="7" s="1"/>
  <c r="CD2391" i="7"/>
  <c r="Z2391" i="7" s="1"/>
  <c r="X2391" i="7"/>
  <c r="AF2309" i="7"/>
  <c r="CB2288" i="7"/>
  <c r="W2288" i="7"/>
  <c r="CE2288" i="7"/>
  <c r="AA2288" i="7" s="1"/>
  <c r="DG2283" i="7"/>
  <c r="BC2283" i="7" s="1"/>
  <c r="DI2283" i="7"/>
  <c r="BE2283" i="7" s="1"/>
  <c r="DH2283" i="7"/>
  <c r="BD2283" i="7" s="1"/>
  <c r="D2283" i="7"/>
  <c r="DF2283" i="7"/>
  <c r="BB2283" i="7" s="1"/>
  <c r="DE2283" i="7"/>
  <c r="BA2283" i="7" s="1"/>
  <c r="DD2283" i="7"/>
  <c r="AZ2283" i="7" s="1"/>
  <c r="BX2283" i="7"/>
  <c r="E2181" i="7"/>
  <c r="BH2181" i="7"/>
  <c r="CG2181" i="7"/>
  <c r="AC2181" i="7" s="1"/>
  <c r="DC2269" i="7"/>
  <c r="AY2269" i="7" s="1"/>
  <c r="E2269" i="7"/>
  <c r="CZ2229" i="7"/>
  <c r="AV2229" i="7" s="1"/>
  <c r="E2310" i="7"/>
  <c r="BH2310" i="7"/>
  <c r="DC2310" i="7" s="1"/>
  <c r="AY2310" i="7" s="1"/>
  <c r="BX2168" i="7"/>
  <c r="DI2124" i="7"/>
  <c r="BE2124" i="7" s="1"/>
  <c r="D2124" i="7"/>
  <c r="DH2124" i="7"/>
  <c r="BD2124" i="7" s="1"/>
  <c r="DF2124" i="7"/>
  <c r="BB2124" i="7" s="1"/>
  <c r="DE2124" i="7"/>
  <c r="BA2124" i="7" s="1"/>
  <c r="CF2124" i="7"/>
  <c r="AB2124" i="7" s="1"/>
  <c r="BX2124" i="7"/>
  <c r="DG2124" i="7"/>
  <c r="BC2124" i="7" s="1"/>
  <c r="CA2124" i="7"/>
  <c r="DD2124" i="7"/>
  <c r="AZ2124" i="7" s="1"/>
  <c r="DC2102" i="7"/>
  <c r="AY2102" i="7" s="1"/>
  <c r="I2102" i="7"/>
  <c r="CG2067" i="7"/>
  <c r="AC2067" i="7" s="1"/>
  <c r="CJ2220" i="7"/>
  <c r="CG2172" i="7"/>
  <c r="AC2172" i="7" s="1"/>
  <c r="CF2299" i="7"/>
  <c r="AB2299" i="7" s="1"/>
  <c r="CA2220" i="7"/>
  <c r="DF2179" i="7"/>
  <c r="BB2179" i="7" s="1"/>
  <c r="DE2179" i="7"/>
  <c r="BA2179" i="7" s="1"/>
  <c r="DH2179" i="7"/>
  <c r="BD2179" i="7" s="1"/>
  <c r="DG2179" i="7"/>
  <c r="BC2179" i="7" s="1"/>
  <c r="DI2179" i="7"/>
  <c r="BE2179" i="7" s="1"/>
  <c r="DD2179" i="7"/>
  <c r="AZ2179" i="7" s="1"/>
  <c r="D2179" i="7"/>
  <c r="BX2179" i="7"/>
  <c r="CC2166" i="7"/>
  <c r="BH2153" i="7"/>
  <c r="CJ2153" i="7" s="1"/>
  <c r="CH2264" i="7"/>
  <c r="E2116" i="7"/>
  <c r="DC2116" i="7"/>
  <c r="AY2116" i="7" s="1"/>
  <c r="CZ2116" i="7"/>
  <c r="AV2116" i="7" s="1"/>
  <c r="CJ2116" i="7"/>
  <c r="CH2116" i="7"/>
  <c r="CG2116" i="7"/>
  <c r="AC2116" i="7" s="1"/>
  <c r="I2026" i="7"/>
  <c r="CH2026" i="7"/>
  <c r="AF2296" i="7"/>
  <c r="CH2272" i="7"/>
  <c r="CF2279" i="7"/>
  <c r="AB2279" i="7" s="1"/>
  <c r="CC2272" i="7"/>
  <c r="CG2246" i="7"/>
  <c r="AC2246" i="7" s="1"/>
  <c r="CJ2246" i="7"/>
  <c r="CZ2285" i="7"/>
  <c r="AV2285" i="7" s="1"/>
  <c r="CZ2302" i="7"/>
  <c r="AV2302" i="7" s="1"/>
  <c r="DD2256" i="7"/>
  <c r="AZ2256" i="7" s="1"/>
  <c r="DI2256" i="7"/>
  <c r="BE2256" i="7" s="1"/>
  <c r="DH2256" i="7"/>
  <c r="BD2256" i="7" s="1"/>
  <c r="DE2256" i="7"/>
  <c r="BA2256" i="7" s="1"/>
  <c r="D2256" i="7"/>
  <c r="CA2256" i="7"/>
  <c r="DG2256" i="7"/>
  <c r="BC2256" i="7" s="1"/>
  <c r="DF2256" i="7"/>
  <c r="BB2256" i="7" s="1"/>
  <c r="CC2256" i="7"/>
  <c r="CG2206" i="7"/>
  <c r="AC2206" i="7" s="1"/>
  <c r="CJ2177" i="7"/>
  <c r="CC2121" i="7"/>
  <c r="I2106" i="7"/>
  <c r="CJ2106" i="7"/>
  <c r="CG2154" i="7"/>
  <c r="AC2154" i="7" s="1"/>
  <c r="DE2130" i="7"/>
  <c r="BA2130" i="7" s="1"/>
  <c r="DD2130" i="7"/>
  <c r="AZ2130" i="7" s="1"/>
  <c r="DI2130" i="7"/>
  <c r="BE2130" i="7" s="1"/>
  <c r="DF2130" i="7"/>
  <c r="BB2130" i="7" s="1"/>
  <c r="D2130" i="7"/>
  <c r="DH2130" i="7"/>
  <c r="BD2130" i="7" s="1"/>
  <c r="DG2130" i="7"/>
  <c r="BC2130" i="7" s="1"/>
  <c r="CG2137" i="7"/>
  <c r="AC2137" i="7" s="1"/>
  <c r="CA2077" i="7"/>
  <c r="I2054" i="7"/>
  <c r="CJ2054" i="7"/>
  <c r="DC2032" i="7"/>
  <c r="AY2032" i="7" s="1"/>
  <c r="E2032" i="7"/>
  <c r="CH2032" i="7"/>
  <c r="CZ2032" i="7"/>
  <c r="AV2032" i="7" s="1"/>
  <c r="CG2032" i="7"/>
  <c r="AC2032" i="7" s="1"/>
  <c r="CJ2123" i="7"/>
  <c r="CA2107" i="7"/>
  <c r="DI2095" i="7"/>
  <c r="BE2095" i="7" s="1"/>
  <c r="DC2056" i="7"/>
  <c r="AY2056" i="7" s="1"/>
  <c r="CH2056" i="7"/>
  <c r="E2056" i="7"/>
  <c r="CA2045" i="7"/>
  <c r="DE2110" i="7"/>
  <c r="BA2110" i="7" s="1"/>
  <c r="DD2110" i="7"/>
  <c r="AZ2110" i="7" s="1"/>
  <c r="DG2110" i="7"/>
  <c r="BC2110" i="7" s="1"/>
  <c r="DI2110" i="7"/>
  <c r="BE2110" i="7" s="1"/>
  <c r="DH2110" i="7"/>
  <c r="BD2110" i="7" s="1"/>
  <c r="D2110" i="7"/>
  <c r="DF2110" i="7"/>
  <c r="BB2110" i="7" s="1"/>
  <c r="CG2110" i="7"/>
  <c r="AC2110" i="7" s="1"/>
  <c r="BZ1986" i="7"/>
  <c r="V1986" i="7" s="1"/>
  <c r="T1986" i="7"/>
  <c r="DH1726" i="7"/>
  <c r="BD1726" i="7" s="1"/>
  <c r="DD1726" i="7"/>
  <c r="AZ1726" i="7" s="1"/>
  <c r="BX1726" i="7"/>
  <c r="DI1726" i="7"/>
  <c r="BE1726" i="7" s="1"/>
  <c r="D1726" i="7"/>
  <c r="DG1726" i="7"/>
  <c r="BC1726" i="7" s="1"/>
  <c r="DF1726" i="7"/>
  <c r="BB1726" i="7" s="1"/>
  <c r="CZ1726" i="7"/>
  <c r="AV1726" i="7" s="1"/>
  <c r="CH1726" i="7"/>
  <c r="CA1726" i="7"/>
  <c r="DE1726" i="7"/>
  <c r="BA1726" i="7" s="1"/>
  <c r="CF2063" i="7"/>
  <c r="AB2063" i="7" s="1"/>
  <c r="E1989" i="7"/>
  <c r="DC1989" i="7"/>
  <c r="AY1989" i="7" s="1"/>
  <c r="CC1770" i="7"/>
  <c r="DC1654" i="7"/>
  <c r="AY1654" i="7" s="1"/>
  <c r="CZ1654" i="7"/>
  <c r="AV1654" i="7" s="1"/>
  <c r="E1654" i="7"/>
  <c r="BX1654" i="7"/>
  <c r="E1544" i="7"/>
  <c r="BH1544" i="7"/>
  <c r="DC1544" i="7" s="1"/>
  <c r="AY1544" i="7" s="1"/>
  <c r="CG1544" i="7"/>
  <c r="AC1544" i="7" s="1"/>
  <c r="E2076" i="7"/>
  <c r="CH2048" i="7"/>
  <c r="W1917" i="7"/>
  <c r="CB1917" i="7"/>
  <c r="X1917" i="7" s="1"/>
  <c r="CE1917" i="7"/>
  <c r="AA1917" i="7" s="1"/>
  <c r="BX1890" i="7"/>
  <c r="BX1843" i="7"/>
  <c r="DF1751" i="7"/>
  <c r="BB1751" i="7" s="1"/>
  <c r="DI1751" i="7"/>
  <c r="BE1751" i="7" s="1"/>
  <c r="BX1751" i="7"/>
  <c r="DE1751" i="7"/>
  <c r="BA1751" i="7" s="1"/>
  <c r="DD1751" i="7"/>
  <c r="AZ1751" i="7" s="1"/>
  <c r="CC1751" i="7"/>
  <c r="CH1723" i="7"/>
  <c r="I1715" i="7"/>
  <c r="DG1715" i="7"/>
  <c r="BC1715" i="7" s="1"/>
  <c r="DC1715" i="7"/>
  <c r="AY1715" i="7" s="1"/>
  <c r="AF1688" i="7"/>
  <c r="DC2075" i="7"/>
  <c r="AY2075" i="7" s="1"/>
  <c r="CC2061" i="7"/>
  <c r="CC1754" i="7"/>
  <c r="E1683" i="7"/>
  <c r="BH1683" i="7"/>
  <c r="CZ1683" i="7" s="1"/>
  <c r="AV1683" i="7" s="1"/>
  <c r="DC1683" i="7"/>
  <c r="AY1683" i="7" s="1"/>
  <c r="AD1590" i="7"/>
  <c r="CL1590" i="7"/>
  <c r="AH1590" i="7" s="1"/>
  <c r="E1538" i="7"/>
  <c r="BH1538" i="7"/>
  <c r="DF1853" i="7"/>
  <c r="BB1853" i="7" s="1"/>
  <c r="DH1734" i="7"/>
  <c r="BD1734" i="7" s="1"/>
  <c r="DD1734" i="7"/>
  <c r="AZ1734" i="7" s="1"/>
  <c r="DI1734" i="7"/>
  <c r="BE1734" i="7" s="1"/>
  <c r="BX1734" i="7"/>
  <c r="CE1734" i="7" s="1"/>
  <c r="AA1734" i="7" s="1"/>
  <c r="DF1734" i="7"/>
  <c r="BB1734" i="7" s="1"/>
  <c r="D1734" i="7"/>
  <c r="DG1734" i="7"/>
  <c r="BC1734" i="7" s="1"/>
  <c r="DE1734" i="7"/>
  <c r="BA1734" i="7" s="1"/>
  <c r="CF1734" i="7"/>
  <c r="AB1734" i="7" s="1"/>
  <c r="DC1714" i="7"/>
  <c r="AY1714" i="7" s="1"/>
  <c r="E1714" i="7"/>
  <c r="CH1714" i="7"/>
  <c r="BX1686" i="7"/>
  <c r="DI2080" i="7"/>
  <c r="BE2080" i="7" s="1"/>
  <c r="D2080" i="7"/>
  <c r="DH2080" i="7"/>
  <c r="BD2080" i="7" s="1"/>
  <c r="DG2080" i="7"/>
  <c r="BC2080" i="7" s="1"/>
  <c r="DE2080" i="7"/>
  <c r="BA2080" i="7" s="1"/>
  <c r="DF2080" i="7"/>
  <c r="BB2080" i="7" s="1"/>
  <c r="DD2080" i="7"/>
  <c r="AZ2080" i="7" s="1"/>
  <c r="CF2080" i="7"/>
  <c r="AB2080" i="7" s="1"/>
  <c r="AF2049" i="7"/>
  <c r="CF1994" i="7"/>
  <c r="AB1994" i="7" s="1"/>
  <c r="BZ1940" i="7"/>
  <c r="V1940" i="7" s="1"/>
  <c r="T1940" i="7"/>
  <c r="DG1901" i="7"/>
  <c r="BC1901" i="7" s="1"/>
  <c r="DI1891" i="7"/>
  <c r="BE1891" i="7" s="1"/>
  <c r="BX1852" i="7"/>
  <c r="CI1693" i="7"/>
  <c r="AE1693" i="7" s="1"/>
  <c r="CL1693" i="7"/>
  <c r="AH1693" i="7" s="1"/>
  <c r="AD1693" i="7"/>
  <c r="CF1603" i="7"/>
  <c r="AB1603" i="7" s="1"/>
  <c r="CG2059" i="7"/>
  <c r="AC2059" i="7" s="1"/>
  <c r="CZ2010" i="7"/>
  <c r="AV2010" i="7" s="1"/>
  <c r="DG2133" i="7"/>
  <c r="BC2133" i="7" s="1"/>
  <c r="DF2133" i="7"/>
  <c r="BB2133" i="7" s="1"/>
  <c r="DI2133" i="7"/>
  <c r="BE2133" i="7" s="1"/>
  <c r="DH2133" i="7"/>
  <c r="BD2133" i="7" s="1"/>
  <c r="D2133" i="7"/>
  <c r="DE2133" i="7"/>
  <c r="BA2133" i="7" s="1"/>
  <c r="DD2133" i="7"/>
  <c r="AZ2133" i="7" s="1"/>
  <c r="DI2098" i="7"/>
  <c r="BE2098" i="7" s="1"/>
  <c r="Y2050" i="7"/>
  <c r="CZ1998" i="7"/>
  <c r="AV1998" i="7" s="1"/>
  <c r="CD1910" i="7"/>
  <c r="Z1910" i="7" s="1"/>
  <c r="W1883" i="7"/>
  <c r="CE1883" i="7"/>
  <c r="AA1883" i="7" s="1"/>
  <c r="DC1853" i="7"/>
  <c r="AY1853" i="7" s="1"/>
  <c r="W1972" i="7"/>
  <c r="CB1972" i="7"/>
  <c r="X1972" i="7" s="1"/>
  <c r="CE1972" i="7"/>
  <c r="AA1972" i="7" s="1"/>
  <c r="CF1893" i="7"/>
  <c r="AB1893" i="7" s="1"/>
  <c r="Y1796" i="7"/>
  <c r="DE2103" i="7"/>
  <c r="BA2103" i="7" s="1"/>
  <c r="BX1943" i="7"/>
  <c r="DD1938" i="7"/>
  <c r="AZ1938" i="7" s="1"/>
  <c r="BX1914" i="7"/>
  <c r="DF1907" i="7"/>
  <c r="BB1907" i="7" s="1"/>
  <c r="CB1962" i="7"/>
  <c r="X1962" i="7" s="1"/>
  <c r="W1962" i="7"/>
  <c r="CE1962" i="7"/>
  <c r="AA1962" i="7" s="1"/>
  <c r="DC1952" i="7"/>
  <c r="AY1952" i="7" s="1"/>
  <c r="BZ1812" i="7"/>
  <c r="V1812" i="7" s="1"/>
  <c r="T1812" i="7"/>
  <c r="DD1963" i="7"/>
  <c r="AZ1963" i="7" s="1"/>
  <c r="CI1775" i="7"/>
  <c r="AE1775" i="7" s="1"/>
  <c r="CL1775" i="7"/>
  <c r="AH1775" i="7" s="1"/>
  <c r="AD1775" i="7"/>
  <c r="DH1933" i="7"/>
  <c r="BD1933" i="7" s="1"/>
  <c r="CA1828" i="7"/>
  <c r="CF1819" i="7"/>
  <c r="AB1819" i="7" s="1"/>
  <c r="DE1900" i="7"/>
  <c r="BA1900" i="7" s="1"/>
  <c r="DD1900" i="7"/>
  <c r="AZ1900" i="7" s="1"/>
  <c r="D1900" i="7"/>
  <c r="DI1900" i="7"/>
  <c r="BE1900" i="7" s="1"/>
  <c r="DH1900" i="7"/>
  <c r="BD1900" i="7" s="1"/>
  <c r="DG1900" i="7"/>
  <c r="BC1900" i="7" s="1"/>
  <c r="DF1900" i="7"/>
  <c r="BB1900" i="7" s="1"/>
  <c r="CC1860" i="7"/>
  <c r="CC1844" i="7"/>
  <c r="DD1801" i="7"/>
  <c r="AZ1801" i="7" s="1"/>
  <c r="DI1950" i="7"/>
  <c r="BE1950" i="7" s="1"/>
  <c r="DC1868" i="7"/>
  <c r="AY1868" i="7" s="1"/>
  <c r="E1868" i="7"/>
  <c r="T1765" i="7"/>
  <c r="BZ1765" i="7"/>
  <c r="V1765" i="7" s="1"/>
  <c r="BX1871" i="7"/>
  <c r="CZ1951" i="7"/>
  <c r="AV1951" i="7" s="1"/>
  <c r="DI1946" i="7"/>
  <c r="BE1946" i="7" s="1"/>
  <c r="DI1871" i="7"/>
  <c r="BE1871" i="7" s="1"/>
  <c r="DE1871" i="7"/>
  <c r="BA1871" i="7" s="1"/>
  <c r="DD1871" i="7"/>
  <c r="AZ1871" i="7" s="1"/>
  <c r="DH1871" i="7"/>
  <c r="BD1871" i="7" s="1"/>
  <c r="D1871" i="7"/>
  <c r="DG1871" i="7"/>
  <c r="BC1871" i="7" s="1"/>
  <c r="DF1871" i="7"/>
  <c r="BB1871" i="7" s="1"/>
  <c r="DI1865" i="7"/>
  <c r="BE1865" i="7" s="1"/>
  <c r="DE1865" i="7"/>
  <c r="BA1865" i="7" s="1"/>
  <c r="DD1865" i="7"/>
  <c r="AZ1865" i="7" s="1"/>
  <c r="DH1865" i="7"/>
  <c r="BD1865" i="7" s="1"/>
  <c r="DG1865" i="7"/>
  <c r="BC1865" i="7" s="1"/>
  <c r="D1865" i="7"/>
  <c r="DF1865" i="7"/>
  <c r="BB1865" i="7" s="1"/>
  <c r="CA1851" i="7"/>
  <c r="DE1846" i="7"/>
  <c r="BA1846" i="7" s="1"/>
  <c r="DD1846" i="7"/>
  <c r="AZ1846" i="7" s="1"/>
  <c r="D1846" i="7"/>
  <c r="DF1846" i="7"/>
  <c r="BB1846" i="7" s="1"/>
  <c r="DI1846" i="7"/>
  <c r="BE1846" i="7" s="1"/>
  <c r="DH1846" i="7"/>
  <c r="BD1846" i="7" s="1"/>
  <c r="DG1846" i="7"/>
  <c r="BC1846" i="7" s="1"/>
  <c r="CA1839" i="7"/>
  <c r="CL1740" i="7"/>
  <c r="AH1740" i="7" s="1"/>
  <c r="T1709" i="7"/>
  <c r="BZ1709" i="7"/>
  <c r="V1709" i="7" s="1"/>
  <c r="DI1662" i="7"/>
  <c r="BE1662" i="7" s="1"/>
  <c r="CL1764" i="7"/>
  <c r="AH1764" i="7" s="1"/>
  <c r="AD1764" i="7"/>
  <c r="CI1764" i="7"/>
  <c r="AE1764" i="7" s="1"/>
  <c r="CJ1744" i="7"/>
  <c r="BX1744" i="7"/>
  <c r="BX1727" i="7"/>
  <c r="T1669" i="7"/>
  <c r="BZ1669" i="7"/>
  <c r="V1669" i="7" s="1"/>
  <c r="DC1886" i="7"/>
  <c r="AY1886" i="7" s="1"/>
  <c r="CF1840" i="7"/>
  <c r="AB1840" i="7" s="1"/>
  <c r="DH1829" i="7"/>
  <c r="BD1829" i="7" s="1"/>
  <c r="DD1811" i="7"/>
  <c r="AZ1811" i="7" s="1"/>
  <c r="DH1797" i="7"/>
  <c r="BD1797" i="7" s="1"/>
  <c r="DG1755" i="7"/>
  <c r="BC1755" i="7" s="1"/>
  <c r="CZ1815" i="7"/>
  <c r="AV1815" i="7" s="1"/>
  <c r="CG1750" i="7"/>
  <c r="AC1750" i="7" s="1"/>
  <c r="CC1834" i="7"/>
  <c r="CF1887" i="7"/>
  <c r="AB1887" i="7" s="1"/>
  <c r="DE1790" i="7"/>
  <c r="BA1790" i="7" s="1"/>
  <c r="DD1790" i="7"/>
  <c r="AZ1790" i="7" s="1"/>
  <c r="DH1790" i="7"/>
  <c r="BD1790" i="7" s="1"/>
  <c r="DG1790" i="7"/>
  <c r="BC1790" i="7" s="1"/>
  <c r="D1790" i="7"/>
  <c r="DI1790" i="7"/>
  <c r="BE1790" i="7" s="1"/>
  <c r="DF1790" i="7"/>
  <c r="BB1790" i="7" s="1"/>
  <c r="CA1788" i="7"/>
  <c r="CB1598" i="7"/>
  <c r="X1598" i="7" s="1"/>
  <c r="CE1598" i="7"/>
  <c r="AA1598" i="7" s="1"/>
  <c r="W1598" i="7"/>
  <c r="I1545" i="7"/>
  <c r="CG1545" i="7"/>
  <c r="AC1545" i="7" s="1"/>
  <c r="CG1539" i="7"/>
  <c r="AC1539" i="7" s="1"/>
  <c r="BX1531" i="7"/>
  <c r="BX1515" i="7"/>
  <c r="I1449" i="7"/>
  <c r="DH1449" i="7"/>
  <c r="BD1449" i="7" s="1"/>
  <c r="CC1430" i="7"/>
  <c r="CF1645" i="7"/>
  <c r="AB1645" i="7" s="1"/>
  <c r="DD1587" i="7"/>
  <c r="AZ1587" i="7" s="1"/>
  <c r="DG1587" i="7"/>
  <c r="BC1587" i="7" s="1"/>
  <c r="DF1587" i="7"/>
  <c r="BB1587" i="7" s="1"/>
  <c r="D1587" i="7"/>
  <c r="DE1587" i="7"/>
  <c r="BA1587" i="7" s="1"/>
  <c r="CC1587" i="7"/>
  <c r="CA1587" i="7"/>
  <c r="DI1587" i="7"/>
  <c r="BE1587" i="7" s="1"/>
  <c r="DH1587" i="7"/>
  <c r="BD1587" i="7" s="1"/>
  <c r="CF1585" i="7"/>
  <c r="AB1585" i="7" s="1"/>
  <c r="CZ1394" i="7"/>
  <c r="AV1394" i="7" s="1"/>
  <c r="CF1394" i="7"/>
  <c r="AB1394" i="7" s="1"/>
  <c r="BQ1394" i="7"/>
  <c r="M1394" i="7" s="1"/>
  <c r="D1394" i="7"/>
  <c r="CC1394" i="7"/>
  <c r="DH1837" i="7"/>
  <c r="BD1837" i="7" s="1"/>
  <c r="DI1800" i="7"/>
  <c r="BE1800" i="7" s="1"/>
  <c r="AD1591" i="7"/>
  <c r="CL1591" i="7"/>
  <c r="AH1591" i="7" s="1"/>
  <c r="CI1591" i="7"/>
  <c r="AE1591" i="7" s="1"/>
  <c r="DD1539" i="7"/>
  <c r="AZ1539" i="7" s="1"/>
  <c r="CG1515" i="7"/>
  <c r="AC1515" i="7" s="1"/>
  <c r="I1500" i="7"/>
  <c r="CC1500" i="7"/>
  <c r="DE1500" i="7"/>
  <c r="BA1500" i="7" s="1"/>
  <c r="CH1500" i="7"/>
  <c r="CH1682" i="7"/>
  <c r="BX1549" i="7"/>
  <c r="BX1687" i="7"/>
  <c r="CC1622" i="7"/>
  <c r="CA1620" i="7"/>
  <c r="CH1561" i="7"/>
  <c r="DD1550" i="7"/>
  <c r="AZ1550" i="7" s="1"/>
  <c r="DI1550" i="7"/>
  <c r="BE1550" i="7" s="1"/>
  <c r="AF1725" i="7"/>
  <c r="BX1628" i="7"/>
  <c r="DF1603" i="7"/>
  <c r="BB1603" i="7" s="1"/>
  <c r="DF1526" i="7"/>
  <c r="BB1526" i="7" s="1"/>
  <c r="DH1526" i="7"/>
  <c r="BD1526" i="7" s="1"/>
  <c r="DG1526" i="7"/>
  <c r="BC1526" i="7" s="1"/>
  <c r="DE1526" i="7"/>
  <c r="BA1526" i="7" s="1"/>
  <c r="DI1526" i="7"/>
  <c r="BE1526" i="7" s="1"/>
  <c r="DD1526" i="7"/>
  <c r="AZ1526" i="7" s="1"/>
  <c r="D1526" i="7"/>
  <c r="DF1772" i="7"/>
  <c r="BB1772" i="7" s="1"/>
  <c r="CJ1771" i="7"/>
  <c r="DE1822" i="7"/>
  <c r="BA1822" i="7" s="1"/>
  <c r="DD1822" i="7"/>
  <c r="AZ1822" i="7" s="1"/>
  <c r="DH1822" i="7"/>
  <c r="BD1822" i="7" s="1"/>
  <c r="DG1822" i="7"/>
  <c r="BC1822" i="7" s="1"/>
  <c r="DF1822" i="7"/>
  <c r="BB1822" i="7" s="1"/>
  <c r="DI1822" i="7"/>
  <c r="BE1822" i="7" s="1"/>
  <c r="D1822" i="7"/>
  <c r="DF1555" i="7"/>
  <c r="BB1555" i="7" s="1"/>
  <c r="D1555" i="7"/>
  <c r="DE1555" i="7"/>
  <c r="BA1555" i="7" s="1"/>
  <c r="CA1519" i="7"/>
  <c r="I1467" i="7"/>
  <c r="DC1467" i="7"/>
  <c r="AY1467" i="7" s="1"/>
  <c r="I1435" i="7"/>
  <c r="CC1435" i="7"/>
  <c r="CJ1680" i="7"/>
  <c r="DE1626" i="7"/>
  <c r="BA1626" i="7" s="1"/>
  <c r="DD1535" i="7"/>
  <c r="AZ1535" i="7" s="1"/>
  <c r="DG1535" i="7"/>
  <c r="BC1535" i="7" s="1"/>
  <c r="DF1535" i="7"/>
  <c r="BB1535" i="7" s="1"/>
  <c r="D1535" i="7"/>
  <c r="DE1535" i="7"/>
  <c r="BA1535" i="7" s="1"/>
  <c r="DH1535" i="7"/>
  <c r="BD1535" i="7" s="1"/>
  <c r="DI1535" i="7"/>
  <c r="BE1535" i="7" s="1"/>
  <c r="DD1644" i="7"/>
  <c r="AZ1644" i="7" s="1"/>
  <c r="CC1589" i="7"/>
  <c r="CB1537" i="7"/>
  <c r="X1537" i="7" s="1"/>
  <c r="CE1537" i="7"/>
  <c r="AA1537" i="7" s="1"/>
  <c r="W1537" i="7"/>
  <c r="CF1632" i="7"/>
  <c r="AB1632" i="7" s="1"/>
  <c r="DC1578" i="7"/>
  <c r="AY1578" i="7" s="1"/>
  <c r="CH1563" i="7"/>
  <c r="CG1525" i="7"/>
  <c r="AC1525" i="7" s="1"/>
  <c r="DD1571" i="7"/>
  <c r="AZ1571" i="7" s="1"/>
  <c r="DC1511" i="7"/>
  <c r="AY1511" i="7" s="1"/>
  <c r="CC1506" i="7"/>
  <c r="CZ1406" i="7"/>
  <c r="AV1406" i="7" s="1"/>
  <c r="D1406" i="7"/>
  <c r="CF1406" i="7"/>
  <c r="AB1406" i="7" s="1"/>
  <c r="CC1406" i="7"/>
  <c r="BQ1406" i="7"/>
  <c r="M1406" i="7" s="1"/>
  <c r="DD1752" i="7"/>
  <c r="AZ1752" i="7" s="1"/>
  <c r="CC1503" i="7"/>
  <c r="BX1451" i="7"/>
  <c r="DI1447" i="7"/>
  <c r="BE1447" i="7" s="1"/>
  <c r="DH1447" i="7"/>
  <c r="BD1447" i="7" s="1"/>
  <c r="D1447" i="7"/>
  <c r="DG1447" i="7"/>
  <c r="BC1447" i="7" s="1"/>
  <c r="DF1447" i="7"/>
  <c r="BB1447" i="7" s="1"/>
  <c r="DE1447" i="7"/>
  <c r="BA1447" i="7" s="1"/>
  <c r="DD1447" i="7"/>
  <c r="AZ1447" i="7" s="1"/>
  <c r="CZ1400" i="7"/>
  <c r="AV1400" i="7" s="1"/>
  <c r="BQ1400" i="7"/>
  <c r="M1400" i="7" s="1"/>
  <c r="D1400" i="7"/>
  <c r="CF1400" i="7"/>
  <c r="AB1400" i="7" s="1"/>
  <c r="CC1400" i="7"/>
  <c r="CA1496" i="7"/>
  <c r="CF1428" i="7"/>
  <c r="AB1428" i="7" s="1"/>
  <c r="CG1514" i="7"/>
  <c r="AC1514" i="7" s="1"/>
  <c r="T1482" i="7"/>
  <c r="BZ1482" i="7"/>
  <c r="V1482" i="7" s="1"/>
  <c r="BX1463" i="7"/>
  <c r="CZ1393" i="7"/>
  <c r="AV1393" i="7" s="1"/>
  <c r="CC1393" i="7"/>
  <c r="BQ1393" i="7"/>
  <c r="M1393" i="7" s="1"/>
  <c r="D1393" i="7"/>
  <c r="CF1393" i="7"/>
  <c r="AB1393" i="7" s="1"/>
  <c r="DD1500" i="7"/>
  <c r="AZ1500" i="7" s="1"/>
  <c r="DI1469" i="7"/>
  <c r="BE1469" i="7" s="1"/>
  <c r="DE1469" i="7"/>
  <c r="BA1469" i="7" s="1"/>
  <c r="DD1469" i="7"/>
  <c r="AZ1469" i="7" s="1"/>
  <c r="D1469" i="7"/>
  <c r="DH1469" i="7"/>
  <c r="BD1469" i="7" s="1"/>
  <c r="DG1469" i="7"/>
  <c r="BC1469" i="7" s="1"/>
  <c r="DF1469" i="7"/>
  <c r="BB1469" i="7" s="1"/>
  <c r="DF1448" i="7"/>
  <c r="BB1448" i="7" s="1"/>
  <c r="DE1448" i="7"/>
  <c r="BA1448" i="7" s="1"/>
  <c r="DG1448" i="7"/>
  <c r="BC1448" i="7" s="1"/>
  <c r="D1448" i="7"/>
  <c r="DD1448" i="7"/>
  <c r="AZ1448" i="7" s="1"/>
  <c r="CF1448" i="7"/>
  <c r="AB1448" i="7" s="1"/>
  <c r="DI1448" i="7"/>
  <c r="BE1448" i="7" s="1"/>
  <c r="DH1448" i="7"/>
  <c r="BD1448" i="7" s="1"/>
  <c r="CC1434" i="7"/>
  <c r="DF1547" i="7"/>
  <c r="BB1547" i="7" s="1"/>
  <c r="DG1490" i="7"/>
  <c r="BC1490" i="7" s="1"/>
  <c r="D1490" i="7"/>
  <c r="DF1490" i="7"/>
  <c r="BB1490" i="7" s="1"/>
  <c r="DI1490" i="7"/>
  <c r="BE1490" i="7" s="1"/>
  <c r="DE1490" i="7"/>
  <c r="BA1490" i="7" s="1"/>
  <c r="DD1490" i="7"/>
  <c r="AZ1490" i="7" s="1"/>
  <c r="DH1490" i="7"/>
  <c r="BD1490" i="7" s="1"/>
  <c r="CA1458" i="7"/>
  <c r="CF1429" i="7"/>
  <c r="AB1429" i="7" s="1"/>
  <c r="DC1434" i="7"/>
  <c r="AY1434" i="7" s="1"/>
  <c r="DD1451" i="7"/>
  <c r="AZ1451" i="7" s="1"/>
  <c r="Y1331" i="7"/>
  <c r="CE1309" i="7"/>
  <c r="AA1309" i="7" s="1"/>
  <c r="W1309" i="7"/>
  <c r="DC1514" i="7"/>
  <c r="AY1514" i="7" s="1"/>
  <c r="T1326" i="7"/>
  <c r="BZ1326" i="7"/>
  <c r="V1326" i="7" s="1"/>
  <c r="CF1201" i="7"/>
  <c r="AB1201" i="7" s="1"/>
  <c r="T1201" i="7"/>
  <c r="BZ1201" i="7"/>
  <c r="V1201" i="7" s="1"/>
  <c r="CF1150" i="7"/>
  <c r="AB1150" i="7" s="1"/>
  <c r="T1150" i="7"/>
  <c r="BZ1150" i="7"/>
  <c r="V1150" i="7" s="1"/>
  <c r="CD1183" i="7"/>
  <c r="Z1183" i="7" s="1"/>
  <c r="Y1183" i="7"/>
  <c r="DD1136" i="7"/>
  <c r="AZ1136" i="7" s="1"/>
  <c r="CA1136" i="7"/>
  <c r="DC1136" i="7"/>
  <c r="AY1136" i="7" s="1"/>
  <c r="F1136" i="7"/>
  <c r="DE1136" i="7"/>
  <c r="BA1136" i="7" s="1"/>
  <c r="CZ1136" i="7"/>
  <c r="AV1136" i="7" s="1"/>
  <c r="CC1136" i="7"/>
  <c r="BX1136" i="7"/>
  <c r="DF1136" i="7"/>
  <c r="BB1136" i="7" s="1"/>
  <c r="CB1136" i="7"/>
  <c r="X1136" i="7" s="1"/>
  <c r="CG862" i="7"/>
  <c r="AC862" i="7" s="1"/>
  <c r="CF862" i="7"/>
  <c r="AB862" i="7" s="1"/>
  <c r="T862" i="7"/>
  <c r="BZ862" i="7"/>
  <c r="V862" i="7" s="1"/>
  <c r="CC1344" i="7"/>
  <c r="W1176" i="7"/>
  <c r="CE1176" i="7"/>
  <c r="AA1176" i="7" s="1"/>
  <c r="BX1352" i="7"/>
  <c r="BP1352" i="7" s="1"/>
  <c r="BZ1370" i="7"/>
  <c r="V1370" i="7" s="1"/>
  <c r="T1370" i="7"/>
  <c r="BZ1366" i="7"/>
  <c r="V1366" i="7" s="1"/>
  <c r="T1366" i="7"/>
  <c r="CF1313" i="7"/>
  <c r="AB1313" i="7" s="1"/>
  <c r="BZ1313" i="7"/>
  <c r="V1313" i="7" s="1"/>
  <c r="T1313" i="7"/>
  <c r="DC1175" i="7"/>
  <c r="AY1175" i="7" s="1"/>
  <c r="F1175" i="7"/>
  <c r="CZ1175" i="7"/>
  <c r="AV1175" i="7" s="1"/>
  <c r="BX1175" i="7"/>
  <c r="DD1175" i="7"/>
  <c r="AZ1175" i="7" s="1"/>
  <c r="CC1175" i="7"/>
  <c r="CB1175" i="7"/>
  <c r="X1175" i="7" s="1"/>
  <c r="DF1175" i="7"/>
  <c r="BB1175" i="7" s="1"/>
  <c r="CA1175" i="7"/>
  <c r="DE1175" i="7"/>
  <c r="BA1175" i="7" s="1"/>
  <c r="Y1026" i="7"/>
  <c r="CD1026" i="7"/>
  <c r="Z1026" i="7" s="1"/>
  <c r="DF1123" i="7"/>
  <c r="BB1123" i="7" s="1"/>
  <c r="CC1123" i="7"/>
  <c r="DE1123" i="7"/>
  <c r="BA1123" i="7" s="1"/>
  <c r="DD1123" i="7"/>
  <c r="AZ1123" i="7" s="1"/>
  <c r="F1123" i="7"/>
  <c r="CZ1123" i="7"/>
  <c r="AV1123" i="7" s="1"/>
  <c r="CB1123" i="7"/>
  <c r="X1123" i="7" s="1"/>
  <c r="CA1123" i="7"/>
  <c r="BX1123" i="7"/>
  <c r="DC1123" i="7"/>
  <c r="AY1123" i="7" s="1"/>
  <c r="CD1080" i="7"/>
  <c r="Z1080" i="7" s="1"/>
  <c r="Y1080" i="7"/>
  <c r="CD1231" i="7"/>
  <c r="Z1231" i="7" s="1"/>
  <c r="DC1143" i="7"/>
  <c r="AY1143" i="7" s="1"/>
  <c r="F1143" i="7"/>
  <c r="CZ1143" i="7"/>
  <c r="AV1143" i="7" s="1"/>
  <c r="BX1143" i="7"/>
  <c r="CC1143" i="7"/>
  <c r="CB1143" i="7"/>
  <c r="X1143" i="7" s="1"/>
  <c r="DF1143" i="7"/>
  <c r="BB1143" i="7" s="1"/>
  <c r="CA1143" i="7"/>
  <c r="DD1143" i="7"/>
  <c r="AZ1143" i="7" s="1"/>
  <c r="DE1143" i="7"/>
  <c r="BA1143" i="7" s="1"/>
  <c r="BZ1055" i="7"/>
  <c r="V1055" i="7" s="1"/>
  <c r="T1055" i="7"/>
  <c r="CF1055" i="7"/>
  <c r="AB1055" i="7" s="1"/>
  <c r="W1006" i="7"/>
  <c r="CE1006" i="7"/>
  <c r="AA1006" i="7" s="1"/>
  <c r="Y1218" i="7"/>
  <c r="CD1218" i="7"/>
  <c r="Z1218" i="7" s="1"/>
  <c r="CE1108" i="7"/>
  <c r="AA1108" i="7" s="1"/>
  <c r="W1108" i="7"/>
  <c r="W1080" i="7"/>
  <c r="CE1080" i="7"/>
  <c r="AA1080" i="7" s="1"/>
  <c r="Y1048" i="7"/>
  <c r="CE1029" i="7"/>
  <c r="AA1029" i="7" s="1"/>
  <c r="W1029" i="7"/>
  <c r="W1174" i="7"/>
  <c r="CE1139" i="7"/>
  <c r="AA1139" i="7" s="1"/>
  <c r="W1139" i="7"/>
  <c r="BZ1116" i="7"/>
  <c r="V1116" i="7" s="1"/>
  <c r="T1116" i="7"/>
  <c r="CF1116" i="7"/>
  <c r="AB1116" i="7" s="1"/>
  <c r="Y998" i="7"/>
  <c r="CD998" i="7"/>
  <c r="Z998" i="7" s="1"/>
  <c r="BZ1210" i="7"/>
  <c r="V1210" i="7" s="1"/>
  <c r="W1226" i="7"/>
  <c r="CE1226" i="7"/>
  <c r="AA1226" i="7" s="1"/>
  <c r="BZ1113" i="7"/>
  <c r="V1113" i="7" s="1"/>
  <c r="T1113" i="7"/>
  <c r="CF1113" i="7"/>
  <c r="AB1113" i="7" s="1"/>
  <c r="Y967" i="7"/>
  <c r="CD967" i="7"/>
  <c r="Z967" i="7" s="1"/>
  <c r="W879" i="7"/>
  <c r="CE879" i="7"/>
  <c r="AA879" i="7" s="1"/>
  <c r="CL850" i="7"/>
  <c r="AH850" i="7" s="1"/>
  <c r="AD850" i="7"/>
  <c r="CK832" i="7"/>
  <c r="AG832" i="7" s="1"/>
  <c r="AF832" i="7"/>
  <c r="CE796" i="7"/>
  <c r="AA796" i="7" s="1"/>
  <c r="CE781" i="7"/>
  <c r="AA781" i="7" s="1"/>
  <c r="W781" i="7"/>
  <c r="W762" i="7"/>
  <c r="CE762" i="7"/>
  <c r="AA762" i="7" s="1"/>
  <c r="W1145" i="7"/>
  <c r="CE1145" i="7"/>
  <c r="AA1145" i="7" s="1"/>
  <c r="CD1135" i="7"/>
  <c r="Z1135" i="7" s="1"/>
  <c r="BZ1063" i="7"/>
  <c r="V1063" i="7" s="1"/>
  <c r="CF1063" i="7"/>
  <c r="AB1063" i="7" s="1"/>
  <c r="T1063" i="7"/>
  <c r="W907" i="7"/>
  <c r="CE907" i="7"/>
  <c r="AA907" i="7" s="1"/>
  <c r="CE868" i="7"/>
  <c r="AA868" i="7" s="1"/>
  <c r="W868" i="7"/>
  <c r="CG829" i="7"/>
  <c r="AC829" i="7" s="1"/>
  <c r="CF829" i="7"/>
  <c r="AB829" i="7" s="1"/>
  <c r="T829" i="7"/>
  <c r="BZ829" i="7"/>
  <c r="V829" i="7" s="1"/>
  <c r="CL829" i="7"/>
  <c r="AH829" i="7" s="1"/>
  <c r="W756" i="7"/>
  <c r="Y1103" i="7"/>
  <c r="CD1103" i="7"/>
  <c r="Z1103" i="7" s="1"/>
  <c r="BZ1071" i="7"/>
  <c r="V1071" i="7" s="1"/>
  <c r="CF1071" i="7"/>
  <c r="AB1071" i="7" s="1"/>
  <c r="T1071" i="7"/>
  <c r="BZ927" i="7"/>
  <c r="V927" i="7" s="1"/>
  <c r="CF927" i="7"/>
  <c r="AB927" i="7" s="1"/>
  <c r="T927" i="7"/>
  <c r="AF838" i="7"/>
  <c r="CK838" i="7"/>
  <c r="AG838" i="7" s="1"/>
  <c r="CE712" i="7"/>
  <c r="AA712" i="7" s="1"/>
  <c r="W712" i="7"/>
  <c r="DE881" i="7"/>
  <c r="BA881" i="7" s="1"/>
  <c r="CB881" i="7"/>
  <c r="X881" i="7" s="1"/>
  <c r="DD881" i="7"/>
  <c r="AZ881" i="7" s="1"/>
  <c r="CA881" i="7"/>
  <c r="F881" i="7"/>
  <c r="BX881" i="7"/>
  <c r="DF881" i="7"/>
  <c r="BB881" i="7" s="1"/>
  <c r="DC881" i="7"/>
  <c r="AY881" i="7" s="1"/>
  <c r="CZ881" i="7"/>
  <c r="AV881" i="7" s="1"/>
  <c r="CC881" i="7"/>
  <c r="CK713" i="7"/>
  <c r="AG713" i="7" s="1"/>
  <c r="AF713" i="7"/>
  <c r="DD1016" i="7"/>
  <c r="AZ1016" i="7" s="1"/>
  <c r="CA1016" i="7"/>
  <c r="DC1016" i="7"/>
  <c r="AY1016" i="7" s="1"/>
  <c r="F1016" i="7"/>
  <c r="CC1016" i="7"/>
  <c r="CB1016" i="7"/>
  <c r="X1016" i="7" s="1"/>
  <c r="BX1016" i="7"/>
  <c r="DF1016" i="7"/>
  <c r="BB1016" i="7" s="1"/>
  <c r="DE1016" i="7"/>
  <c r="BA1016" i="7" s="1"/>
  <c r="CZ1016" i="7"/>
  <c r="AV1016" i="7" s="1"/>
  <c r="CL805" i="7"/>
  <c r="AH805" i="7" s="1"/>
  <c r="AD805" i="7"/>
  <c r="T721" i="7"/>
  <c r="BZ721" i="7"/>
  <c r="V721" i="7" s="1"/>
  <c r="CG721" i="7"/>
  <c r="AC721" i="7" s="1"/>
  <c r="CF721" i="7"/>
  <c r="AB721" i="7" s="1"/>
  <c r="DD888" i="7"/>
  <c r="AZ888" i="7" s="1"/>
  <c r="CA888" i="7"/>
  <c r="DC888" i="7"/>
  <c r="AY888" i="7" s="1"/>
  <c r="F888" i="7"/>
  <c r="CC888" i="7"/>
  <c r="CB888" i="7"/>
  <c r="X888" i="7" s="1"/>
  <c r="BX888" i="7"/>
  <c r="DF888" i="7"/>
  <c r="BB888" i="7" s="1"/>
  <c r="DE888" i="7"/>
  <c r="BA888" i="7" s="1"/>
  <c r="CZ888" i="7"/>
  <c r="AV888" i="7" s="1"/>
  <c r="AF877" i="7"/>
  <c r="CK877" i="7"/>
  <c r="AG877" i="7" s="1"/>
  <c r="AF843" i="7"/>
  <c r="CE793" i="7"/>
  <c r="AA793" i="7" s="1"/>
  <c r="W793" i="7"/>
  <c r="CL712" i="7"/>
  <c r="AH712" i="7" s="1"/>
  <c r="AD712" i="7"/>
  <c r="CD931" i="7"/>
  <c r="Z931" i="7" s="1"/>
  <c r="Y931" i="7"/>
  <c r="CD876" i="7"/>
  <c r="Z876" i="7" s="1"/>
  <c r="Y876" i="7"/>
  <c r="AF816" i="7"/>
  <c r="CK816" i="7"/>
  <c r="AG816" i="7" s="1"/>
  <c r="CD726" i="7"/>
  <c r="Z726" i="7" s="1"/>
  <c r="Y726" i="7"/>
  <c r="CE701" i="7"/>
  <c r="AA701" i="7" s="1"/>
  <c r="W701" i="7"/>
  <c r="T668" i="7"/>
  <c r="CG668" i="7"/>
  <c r="AC668" i="7" s="1"/>
  <c r="CF668" i="7"/>
  <c r="AB668" i="7" s="1"/>
  <c r="BZ668" i="7"/>
  <c r="V668" i="7" s="1"/>
  <c r="CD599" i="7"/>
  <c r="Z599" i="7" s="1"/>
  <c r="Y599" i="7"/>
  <c r="CZ1252" i="7"/>
  <c r="AV1252" i="7" s="1"/>
  <c r="F1252" i="7"/>
  <c r="CC1252" i="7"/>
  <c r="CB1252" i="7"/>
  <c r="X1252" i="7" s="1"/>
  <c r="DF1252" i="7"/>
  <c r="BB1252" i="7" s="1"/>
  <c r="CA1252" i="7"/>
  <c r="DE1252" i="7"/>
  <c r="BA1252" i="7" s="1"/>
  <c r="DD1252" i="7"/>
  <c r="AZ1252" i="7" s="1"/>
  <c r="BX1252" i="7"/>
  <c r="DC1252" i="7"/>
  <c r="AY1252" i="7" s="1"/>
  <c r="CD883" i="7"/>
  <c r="Z883" i="7" s="1"/>
  <c r="Y883" i="7"/>
  <c r="CE694" i="7"/>
  <c r="AA694" i="7" s="1"/>
  <c r="W694" i="7"/>
  <c r="AF792" i="7"/>
  <c r="CK792" i="7"/>
  <c r="AG792" i="7" s="1"/>
  <c r="CK708" i="7"/>
  <c r="AG708" i="7" s="1"/>
  <c r="AF708" i="7"/>
  <c r="T706" i="7"/>
  <c r="BZ706" i="7"/>
  <c r="V706" i="7" s="1"/>
  <c r="CG706" i="7"/>
  <c r="AC706" i="7" s="1"/>
  <c r="CF706" i="7"/>
  <c r="AB706" i="7" s="1"/>
  <c r="CL701" i="7"/>
  <c r="AH701" i="7" s="1"/>
  <c r="AD701" i="7"/>
  <c r="T698" i="7"/>
  <c r="BZ698" i="7"/>
  <c r="V698" i="7" s="1"/>
  <c r="CG698" i="7"/>
  <c r="AC698" i="7" s="1"/>
  <c r="CF698" i="7"/>
  <c r="AB698" i="7" s="1"/>
  <c r="CD681" i="7"/>
  <c r="Z681" i="7" s="1"/>
  <c r="Y681" i="7"/>
  <c r="CD868" i="7"/>
  <c r="Z868" i="7" s="1"/>
  <c r="CL670" i="7"/>
  <c r="AH670" i="7" s="1"/>
  <c r="AD670" i="7"/>
  <c r="CL654" i="7"/>
  <c r="AH654" i="7" s="1"/>
  <c r="AD654" i="7"/>
  <c r="CE630" i="7"/>
  <c r="AA630" i="7" s="1"/>
  <c r="W630" i="7"/>
  <c r="Y533" i="7"/>
  <c r="CD533" i="7"/>
  <c r="Z533" i="7" s="1"/>
  <c r="CL710" i="7"/>
  <c r="AH710" i="7" s="1"/>
  <c r="AD710" i="7"/>
  <c r="W599" i="7"/>
  <c r="CE599" i="7"/>
  <c r="AA599" i="7" s="1"/>
  <c r="CD685" i="7"/>
  <c r="Z685" i="7" s="1"/>
  <c r="Y685" i="7"/>
  <c r="CE666" i="7"/>
  <c r="AA666" i="7" s="1"/>
  <c r="W666" i="7"/>
  <c r="CE650" i="7"/>
  <c r="AA650" i="7" s="1"/>
  <c r="W650" i="7"/>
  <c r="CD638" i="7"/>
  <c r="Z638" i="7" s="1"/>
  <c r="Y638" i="7"/>
  <c r="CD622" i="7"/>
  <c r="Z622" i="7" s="1"/>
  <c r="Y622" i="7"/>
  <c r="W921" i="7"/>
  <c r="CE921" i="7"/>
  <c r="AA921" i="7" s="1"/>
  <c r="CE623" i="7"/>
  <c r="AA623" i="7" s="1"/>
  <c r="W623" i="7"/>
  <c r="CL558" i="7"/>
  <c r="AH558" i="7" s="1"/>
  <c r="AD558" i="7"/>
  <c r="AE497" i="7"/>
  <c r="CK497" i="7"/>
  <c r="AG497" i="7" s="1"/>
  <c r="AE485" i="7"/>
  <c r="CK485" i="7"/>
  <c r="AG485" i="7" s="1"/>
  <c r="AE465" i="7"/>
  <c r="CK465" i="7"/>
  <c r="AG465" i="7" s="1"/>
  <c r="AE453" i="7"/>
  <c r="CK453" i="7"/>
  <c r="AG453" i="7" s="1"/>
  <c r="AE449" i="7"/>
  <c r="CK449" i="7"/>
  <c r="AG449" i="7" s="1"/>
  <c r="CL603" i="7"/>
  <c r="AH603" i="7" s="1"/>
  <c r="AD603" i="7"/>
  <c r="CL579" i="7"/>
  <c r="AH579" i="7" s="1"/>
  <c r="AD579" i="7"/>
  <c r="Y544" i="7"/>
  <c r="CD544" i="7"/>
  <c r="Z544" i="7" s="1"/>
  <c r="CE532" i="7"/>
  <c r="AA532" i="7" s="1"/>
  <c r="W532" i="7"/>
  <c r="Y528" i="7"/>
  <c r="CD528" i="7"/>
  <c r="Z528" i="7" s="1"/>
  <c r="AD504" i="7"/>
  <c r="CL504" i="7"/>
  <c r="AH504" i="7" s="1"/>
  <c r="AD496" i="7"/>
  <c r="AD488" i="7"/>
  <c r="CL488" i="7"/>
  <c r="AH488" i="7" s="1"/>
  <c r="AD464" i="7"/>
  <c r="AD456" i="7"/>
  <c r="CL456" i="7"/>
  <c r="AH456" i="7" s="1"/>
  <c r="CL448" i="7"/>
  <c r="AH448" i="7" s="1"/>
  <c r="CG726" i="7"/>
  <c r="AC726" i="7" s="1"/>
  <c r="T726" i="7"/>
  <c r="CF726" i="7"/>
  <c r="AB726" i="7" s="1"/>
  <c r="BZ726" i="7"/>
  <c r="V726" i="7" s="1"/>
  <c r="CG598" i="7"/>
  <c r="AC598" i="7" s="1"/>
  <c r="CF598" i="7"/>
  <c r="AB598" i="7" s="1"/>
  <c r="T598" i="7"/>
  <c r="BZ598" i="7"/>
  <c r="V598" i="7" s="1"/>
  <c r="CK634" i="7"/>
  <c r="AG634" i="7" s="1"/>
  <c r="AF634" i="7"/>
  <c r="CK606" i="7"/>
  <c r="AG606" i="7" s="1"/>
  <c r="AF606" i="7"/>
  <c r="CK574" i="7"/>
  <c r="AG574" i="7" s="1"/>
  <c r="AF574" i="7"/>
  <c r="CK617" i="7"/>
  <c r="AG617" i="7" s="1"/>
  <c r="AF617" i="7"/>
  <c r="CL585" i="7"/>
  <c r="AH585" i="7" s="1"/>
  <c r="AD585" i="7"/>
  <c r="Y546" i="7"/>
  <c r="CD546" i="7"/>
  <c r="Z546" i="7" s="1"/>
  <c r="CE534" i="7"/>
  <c r="AA534" i="7" s="1"/>
  <c r="W534" i="7"/>
  <c r="CE430" i="7"/>
  <c r="AA430" i="7" s="1"/>
  <c r="W430" i="7"/>
  <c r="CE418" i="7"/>
  <c r="AA418" i="7" s="1"/>
  <c r="W402" i="7"/>
  <c r="CL510" i="7"/>
  <c r="AH510" i="7" s="1"/>
  <c r="AD510" i="7"/>
  <c r="CL379" i="7"/>
  <c r="AH379" i="7" s="1"/>
  <c r="AD379" i="7"/>
  <c r="T111" i="7"/>
  <c r="CF111" i="7"/>
  <c r="AB111" i="7" s="1"/>
  <c r="BZ111" i="7"/>
  <c r="V111" i="7" s="1"/>
  <c r="W381" i="7"/>
  <c r="CE381" i="7"/>
  <c r="AA381" i="7" s="1"/>
  <c r="CL514" i="7"/>
  <c r="AH514" i="7" s="1"/>
  <c r="AD514" i="7"/>
  <c r="CK418" i="7"/>
  <c r="AG418" i="7" s="1"/>
  <c r="W346" i="7"/>
  <c r="CE346" i="7"/>
  <c r="AA346" i="7" s="1"/>
  <c r="W338" i="7"/>
  <c r="CE338" i="7"/>
  <c r="AA338" i="7" s="1"/>
  <c r="W322" i="7"/>
  <c r="CE322" i="7"/>
  <c r="AA322" i="7" s="1"/>
  <c r="CD317" i="7"/>
  <c r="Z317" i="7" s="1"/>
  <c r="Y317" i="7"/>
  <c r="CD309" i="7"/>
  <c r="Z309" i="7" s="1"/>
  <c r="Y309" i="7"/>
  <c r="CD293" i="7"/>
  <c r="Z293" i="7" s="1"/>
  <c r="Y293" i="7"/>
  <c r="CD269" i="7"/>
  <c r="Z269" i="7" s="1"/>
  <c r="Y269" i="7"/>
  <c r="BZ126" i="7"/>
  <c r="V126" i="7" s="1"/>
  <c r="T126" i="7"/>
  <c r="CF126" i="7"/>
  <c r="AB126" i="7" s="1"/>
  <c r="CK393" i="7"/>
  <c r="AG393" i="7" s="1"/>
  <c r="CD378" i="7"/>
  <c r="Z378" i="7" s="1"/>
  <c r="Y378" i="7"/>
  <c r="CD260" i="7"/>
  <c r="Z260" i="7" s="1"/>
  <c r="Y260" i="7"/>
  <c r="CD244" i="7"/>
  <c r="Z244" i="7" s="1"/>
  <c r="Y244" i="7"/>
  <c r="T210" i="7"/>
  <c r="BZ210" i="7"/>
  <c r="V210" i="7" s="1"/>
  <c r="CF210" i="7"/>
  <c r="AB210" i="7" s="1"/>
  <c r="T178" i="7"/>
  <c r="BZ178" i="7"/>
  <c r="V178" i="7" s="1"/>
  <c r="CF178" i="7"/>
  <c r="AB178" i="7" s="1"/>
  <c r="BZ530" i="7"/>
  <c r="V530" i="7" s="1"/>
  <c r="T530" i="7"/>
  <c r="CG530" i="7"/>
  <c r="AC530" i="7" s="1"/>
  <c r="CF530" i="7"/>
  <c r="AB530" i="7" s="1"/>
  <c r="CD371" i="7"/>
  <c r="Z371" i="7" s="1"/>
  <c r="Y371" i="7"/>
  <c r="CK494" i="7"/>
  <c r="AG494" i="7" s="1"/>
  <c r="AF368" i="7"/>
  <c r="CK368" i="7"/>
  <c r="AG368" i="7" s="1"/>
  <c r="CF128" i="7"/>
  <c r="AB128" i="7" s="1"/>
  <c r="T128" i="7"/>
  <c r="BZ128" i="7"/>
  <c r="V128" i="7" s="1"/>
  <c r="W101" i="7"/>
  <c r="CE101" i="7"/>
  <c r="AA101" i="7" s="1"/>
  <c r="CE373" i="7"/>
  <c r="AA373" i="7" s="1"/>
  <c r="CL526" i="7"/>
  <c r="AH526" i="7" s="1"/>
  <c r="AD526" i="7"/>
  <c r="CE140" i="7"/>
  <c r="AA140" i="7" s="1"/>
  <c r="W140" i="7"/>
  <c r="CF109" i="7"/>
  <c r="AB109" i="7" s="1"/>
  <c r="T109" i="7"/>
  <c r="BZ109" i="7"/>
  <c r="V109" i="7" s="1"/>
  <c r="AD241" i="7"/>
  <c r="CK523" i="7"/>
  <c r="AG523" i="7" s="1"/>
  <c r="AF523" i="7"/>
  <c r="W150" i="7"/>
  <c r="CE150" i="7"/>
  <c r="AA150" i="7" s="1"/>
  <c r="W118" i="7"/>
  <c r="CE118" i="7"/>
  <c r="AA118" i="7" s="1"/>
  <c r="CD100" i="7"/>
  <c r="Z100" i="7" s="1"/>
  <c r="T341" i="7"/>
  <c r="CG341" i="7"/>
  <c r="AC341" i="7" s="1"/>
  <c r="CF341" i="7"/>
  <c r="AB341" i="7" s="1"/>
  <c r="BZ341" i="7"/>
  <c r="V341" i="7" s="1"/>
  <c r="CK309" i="7"/>
  <c r="AG309" i="7" s="1"/>
  <c r="AF309" i="7"/>
  <c r="T338" i="7"/>
  <c r="CG338" i="7"/>
  <c r="AC338" i="7" s="1"/>
  <c r="CF338" i="7"/>
  <c r="AB338" i="7" s="1"/>
  <c r="BZ338" i="7"/>
  <c r="V338" i="7" s="1"/>
  <c r="T298" i="7"/>
  <c r="CG298" i="7"/>
  <c r="AC298" i="7" s="1"/>
  <c r="CF298" i="7"/>
  <c r="AB298" i="7" s="1"/>
  <c r="BZ298" i="7"/>
  <c r="V298" i="7" s="1"/>
  <c r="BZ242" i="7"/>
  <c r="V242" i="7" s="1"/>
  <c r="CG242" i="7"/>
  <c r="AC242" i="7" s="1"/>
  <c r="T242" i="7"/>
  <c r="CF242" i="7"/>
  <c r="AB242" i="7" s="1"/>
  <c r="CL288" i="7"/>
  <c r="AH288" i="7" s="1"/>
  <c r="AD288" i="7"/>
  <c r="W240" i="7"/>
  <c r="CE240" i="7"/>
  <c r="AA240" i="7" s="1"/>
  <c r="AF348" i="7"/>
  <c r="CD122" i="7"/>
  <c r="Z122" i="7" s="1"/>
  <c r="CK313" i="7"/>
  <c r="AG313" i="7" s="1"/>
  <c r="AF313" i="7"/>
  <c r="CL352" i="7"/>
  <c r="AH352" i="7" s="1"/>
  <c r="AD352" i="7"/>
  <c r="CK343" i="7"/>
  <c r="AG343" i="7" s="1"/>
  <c r="AF343" i="7"/>
  <c r="CL318" i="7"/>
  <c r="AH318" i="7" s="1"/>
  <c r="AD318" i="7"/>
  <c r="CK310" i="7"/>
  <c r="AG310" i="7" s="1"/>
  <c r="AF310" i="7"/>
  <c r="CL246" i="7"/>
  <c r="AH246" i="7" s="1"/>
  <c r="AD246" i="7"/>
  <c r="CK2441" i="7"/>
  <c r="AG2441" i="7" s="1"/>
  <c r="CD2470" i="7"/>
  <c r="Z2470" i="7" s="1"/>
  <c r="X2470" i="7"/>
  <c r="AE2438" i="7"/>
  <c r="CK2438" i="7"/>
  <c r="AG2438" i="7" s="1"/>
  <c r="X2416" i="7"/>
  <c r="CD2416" i="7"/>
  <c r="Z2416" i="7" s="1"/>
  <c r="CD2439" i="7"/>
  <c r="Z2439" i="7" s="1"/>
  <c r="CK2389" i="7"/>
  <c r="AG2389" i="7" s="1"/>
  <c r="CD2407" i="7"/>
  <c r="Z2407" i="7" s="1"/>
  <c r="CD2387" i="7"/>
  <c r="Z2387" i="7" s="1"/>
  <c r="X2387" i="7"/>
  <c r="CD2384" i="7"/>
  <c r="Z2384" i="7" s="1"/>
  <c r="X2384" i="7"/>
  <c r="CK2368" i="7"/>
  <c r="AG2368" i="7" s="1"/>
  <c r="AE2368" i="7"/>
  <c r="CK2377" i="7"/>
  <c r="AG2377" i="7" s="1"/>
  <c r="AE2377" i="7"/>
  <c r="CJ2318" i="7"/>
  <c r="CK2324" i="7"/>
  <c r="AG2324" i="7" s="1"/>
  <c r="CD2396" i="7"/>
  <c r="Z2396" i="7" s="1"/>
  <c r="X2396" i="7"/>
  <c r="CF2318" i="7"/>
  <c r="AB2318" i="7" s="1"/>
  <c r="AE2332" i="7"/>
  <c r="CK2332" i="7"/>
  <c r="AG2332" i="7" s="1"/>
  <c r="CH2280" i="7"/>
  <c r="CF2309" i="7"/>
  <c r="AB2309" i="7" s="1"/>
  <c r="DC2289" i="7"/>
  <c r="AY2289" i="7" s="1"/>
  <c r="DG2291" i="7"/>
  <c r="BC2291" i="7" s="1"/>
  <c r="DE2291" i="7"/>
  <c r="BA2291" i="7" s="1"/>
  <c r="D2291" i="7"/>
  <c r="DD2291" i="7"/>
  <c r="AZ2291" i="7" s="1"/>
  <c r="DI2291" i="7"/>
  <c r="BE2291" i="7" s="1"/>
  <c r="DH2291" i="7"/>
  <c r="BD2291" i="7" s="1"/>
  <c r="DF2291" i="7"/>
  <c r="BB2291" i="7" s="1"/>
  <c r="BX2291" i="7"/>
  <c r="CC2291" i="7"/>
  <c r="CZ2291" i="7"/>
  <c r="AV2291" i="7" s="1"/>
  <c r="CA2291" i="7"/>
  <c r="CI2288" i="7"/>
  <c r="AE2288" i="7" s="1"/>
  <c r="CG2268" i="7"/>
  <c r="AC2268" i="7" s="1"/>
  <c r="E2245" i="7"/>
  <c r="CH2245" i="7"/>
  <c r="CG2245" i="7"/>
  <c r="AC2245" i="7" s="1"/>
  <c r="BH2245" i="7"/>
  <c r="CJ2245" i="7" s="1"/>
  <c r="DC2314" i="7"/>
  <c r="AY2314" i="7" s="1"/>
  <c r="E2314" i="7"/>
  <c r="DC2283" i="7"/>
  <c r="AY2283" i="7" s="1"/>
  <c r="CH2283" i="7"/>
  <c r="E2283" i="7"/>
  <c r="CC2267" i="7"/>
  <c r="E2237" i="7"/>
  <c r="CG2237" i="7"/>
  <c r="AC2237" i="7" s="1"/>
  <c r="BH2237" i="7"/>
  <c r="DC2237" i="7" s="1"/>
  <c r="AY2237" i="7" s="1"/>
  <c r="E2205" i="7"/>
  <c r="CG2205" i="7"/>
  <c r="AC2205" i="7" s="1"/>
  <c r="BH2205" i="7"/>
  <c r="DC2205" i="7" s="1"/>
  <c r="AY2205" i="7" s="1"/>
  <c r="DE2289" i="7"/>
  <c r="BA2289" i="7" s="1"/>
  <c r="CC2269" i="7"/>
  <c r="CG2250" i="7"/>
  <c r="AC2250" i="7" s="1"/>
  <c r="E2250" i="7"/>
  <c r="CJ2263" i="7"/>
  <c r="CA2261" i="7"/>
  <c r="CH2254" i="7"/>
  <c r="DH2230" i="7"/>
  <c r="BD2230" i="7" s="1"/>
  <c r="DG2230" i="7"/>
  <c r="BC2230" i="7" s="1"/>
  <c r="DI2230" i="7"/>
  <c r="BE2230" i="7" s="1"/>
  <c r="DF2230" i="7"/>
  <c r="BB2230" i="7" s="1"/>
  <c r="DE2230" i="7"/>
  <c r="BA2230" i="7" s="1"/>
  <c r="CF2230" i="7"/>
  <c r="AB2230" i="7" s="1"/>
  <c r="CA2230" i="7"/>
  <c r="DD2230" i="7"/>
  <c r="AZ2230" i="7" s="1"/>
  <c r="BX2230" i="7"/>
  <c r="D2230" i="7"/>
  <c r="CG2188" i="7"/>
  <c r="AC2188" i="7" s="1"/>
  <c r="CC2271" i="7"/>
  <c r="I2259" i="7"/>
  <c r="CJ2259" i="7"/>
  <c r="CG2259" i="7"/>
  <c r="AC2259" i="7" s="1"/>
  <c r="CH2238" i="7"/>
  <c r="I2238" i="7"/>
  <c r="AF2215" i="7"/>
  <c r="CA2187" i="7"/>
  <c r="I2115" i="7"/>
  <c r="CG2115" i="7"/>
  <c r="AC2115" i="7" s="1"/>
  <c r="CH2115" i="7"/>
  <c r="DF2115" i="7"/>
  <c r="BB2115" i="7" s="1"/>
  <c r="I2083" i="7"/>
  <c r="CH2083" i="7"/>
  <c r="BX2083" i="7"/>
  <c r="CE2083" i="7" s="1"/>
  <c r="AA2083" i="7" s="1"/>
  <c r="DH2083" i="7"/>
  <c r="BD2083" i="7" s="1"/>
  <c r="DF2083" i="7"/>
  <c r="BB2083" i="7" s="1"/>
  <c r="DE2083" i="7"/>
  <c r="BA2083" i="7" s="1"/>
  <c r="DD2083" i="7"/>
  <c r="AZ2083" i="7" s="1"/>
  <c r="CG2083" i="7"/>
  <c r="AC2083" i="7" s="1"/>
  <c r="CC2083" i="7"/>
  <c r="I2051" i="7"/>
  <c r="CH2051" i="7"/>
  <c r="DE2051" i="7"/>
  <c r="BA2051" i="7" s="1"/>
  <c r="CG2051" i="7"/>
  <c r="AC2051" i="7" s="1"/>
  <c r="CC2051" i="7"/>
  <c r="BX2051" i="7"/>
  <c r="DF2051" i="7"/>
  <c r="BB2051" i="7" s="1"/>
  <c r="DH2051" i="7"/>
  <c r="BD2051" i="7" s="1"/>
  <c r="DG2051" i="7"/>
  <c r="BC2051" i="7" s="1"/>
  <c r="CJ2238" i="7"/>
  <c r="CH2218" i="7"/>
  <c r="DH2214" i="7"/>
  <c r="BD2214" i="7" s="1"/>
  <c r="DG2214" i="7"/>
  <c r="BC2214" i="7" s="1"/>
  <c r="D2214" i="7"/>
  <c r="DI2214" i="7"/>
  <c r="BE2214" i="7" s="1"/>
  <c r="DF2214" i="7"/>
  <c r="BB2214" i="7" s="1"/>
  <c r="BX2214" i="7"/>
  <c r="CL2214" i="7" s="1"/>
  <c r="AH2214" i="7" s="1"/>
  <c r="CF2214" i="7"/>
  <c r="AB2214" i="7" s="1"/>
  <c r="DE2214" i="7"/>
  <c r="BA2214" i="7" s="1"/>
  <c r="DD2214" i="7"/>
  <c r="AZ2214" i="7" s="1"/>
  <c r="CG2192" i="7"/>
  <c r="AC2192" i="7" s="1"/>
  <c r="CH2168" i="7"/>
  <c r="CH2228" i="7"/>
  <c r="DH2194" i="7"/>
  <c r="BD2194" i="7" s="1"/>
  <c r="DG2194" i="7"/>
  <c r="BC2194" i="7" s="1"/>
  <c r="D2194" i="7"/>
  <c r="DE2194" i="7"/>
  <c r="BA2194" i="7" s="1"/>
  <c r="DD2194" i="7"/>
  <c r="AZ2194" i="7" s="1"/>
  <c r="DF2194" i="7"/>
  <c r="BB2194" i="7" s="1"/>
  <c r="DI2194" i="7"/>
  <c r="BE2194" i="7" s="1"/>
  <c r="CF2194" i="7"/>
  <c r="AB2194" i="7" s="1"/>
  <c r="AD2164" i="7"/>
  <c r="CL2164" i="7"/>
  <c r="AH2164" i="7" s="1"/>
  <c r="CI2164" i="7"/>
  <c r="AE2164" i="7" s="1"/>
  <c r="E2140" i="7"/>
  <c r="DC2140" i="7"/>
  <c r="AY2140" i="7" s="1"/>
  <c r="CZ2140" i="7"/>
  <c r="AV2140" i="7" s="1"/>
  <c r="CJ2140" i="7"/>
  <c r="CH2140" i="7"/>
  <c r="E2124" i="7"/>
  <c r="CZ2124" i="7"/>
  <c r="AV2124" i="7" s="1"/>
  <c r="CJ2124" i="7"/>
  <c r="CH2124" i="7"/>
  <c r="DC2124" i="7"/>
  <c r="AY2124" i="7" s="1"/>
  <c r="CI2114" i="7"/>
  <c r="AE2114" i="7" s="1"/>
  <c r="AD2114" i="7"/>
  <c r="CH2087" i="7"/>
  <c r="DC2067" i="7"/>
  <c r="AY2067" i="7" s="1"/>
  <c r="CF2055" i="7"/>
  <c r="AB2055" i="7" s="1"/>
  <c r="BH2040" i="7"/>
  <c r="CJ2040" i="7" s="1"/>
  <c r="DC2218" i="7"/>
  <c r="AY2218" i="7" s="1"/>
  <c r="CG2216" i="7"/>
  <c r="AC2216" i="7" s="1"/>
  <c r="CA2211" i="7"/>
  <c r="AF2164" i="7"/>
  <c r="CK2164" i="7"/>
  <c r="AG2164" i="7" s="1"/>
  <c r="DC2119" i="7"/>
  <c r="AY2119" i="7" s="1"/>
  <c r="CH2102" i="7"/>
  <c r="DC2087" i="7"/>
  <c r="AY2087" i="7" s="1"/>
  <c r="DC2055" i="7"/>
  <c r="AY2055" i="7" s="1"/>
  <c r="CA2299" i="7"/>
  <c r="DE2220" i="7"/>
  <c r="BA2220" i="7" s="1"/>
  <c r="DC2179" i="7"/>
  <c r="AY2179" i="7" s="1"/>
  <c r="E2179" i="7"/>
  <c r="CF2166" i="7"/>
  <c r="AB2166" i="7" s="1"/>
  <c r="CA2264" i="7"/>
  <c r="CG2238" i="7"/>
  <c r="AC2238" i="7" s="1"/>
  <c r="CC2199" i="7"/>
  <c r="CA2182" i="7"/>
  <c r="CA2146" i="7"/>
  <c r="DF2099" i="7"/>
  <c r="BB2099" i="7" s="1"/>
  <c r="BH2064" i="7"/>
  <c r="CH2064" i="7" s="1"/>
  <c r="CG2018" i="7"/>
  <c r="AC2018" i="7" s="1"/>
  <c r="I2002" i="7"/>
  <c r="CH2002" i="7"/>
  <c r="E1999" i="7"/>
  <c r="DC1999" i="7"/>
  <c r="AY1999" i="7" s="1"/>
  <c r="Y2296" i="7"/>
  <c r="CH2285" i="7"/>
  <c r="CA2246" i="7"/>
  <c r="CF2236" i="7"/>
  <c r="AB2236" i="7" s="1"/>
  <c r="CH2234" i="7"/>
  <c r="CJ2188" i="7"/>
  <c r="I2150" i="7"/>
  <c r="CJ2150" i="7"/>
  <c r="DG2295" i="7"/>
  <c r="BC2295" i="7" s="1"/>
  <c r="DH2295" i="7"/>
  <c r="BD2295" i="7" s="1"/>
  <c r="DF2295" i="7"/>
  <c r="BB2295" i="7" s="1"/>
  <c r="DI2295" i="7"/>
  <c r="BE2295" i="7" s="1"/>
  <c r="DE2295" i="7"/>
  <c r="BA2295" i="7" s="1"/>
  <c r="D2295" i="7"/>
  <c r="DD2295" i="7"/>
  <c r="AZ2295" i="7" s="1"/>
  <c r="CA2295" i="7"/>
  <c r="CH2226" i="7"/>
  <c r="CC2226" i="7"/>
  <c r="BH2152" i="7"/>
  <c r="CH2152" i="7" s="1"/>
  <c r="DE2150" i="7"/>
  <c r="BA2150" i="7" s="1"/>
  <c r="DD2150" i="7"/>
  <c r="AZ2150" i="7" s="1"/>
  <c r="DF2150" i="7"/>
  <c r="BB2150" i="7" s="1"/>
  <c r="DG2150" i="7"/>
  <c r="BC2150" i="7" s="1"/>
  <c r="D2150" i="7"/>
  <c r="CF2150" i="7"/>
  <c r="AB2150" i="7" s="1"/>
  <c r="CC2150" i="7"/>
  <c r="CA2150" i="7"/>
  <c r="DI2150" i="7"/>
  <c r="BE2150" i="7" s="1"/>
  <c r="DH2150" i="7"/>
  <c r="BD2150" i="7" s="1"/>
  <c r="CA2145" i="7"/>
  <c r="E2144" i="7"/>
  <c r="CG2144" i="7"/>
  <c r="AC2144" i="7" s="1"/>
  <c r="E2279" i="7"/>
  <c r="DC2279" i="7"/>
  <c r="AY2279" i="7" s="1"/>
  <c r="CH2279" i="7"/>
  <c r="CA2272" i="7"/>
  <c r="DC2246" i="7"/>
  <c r="AY2246" i="7" s="1"/>
  <c r="E2246" i="7"/>
  <c r="CC2246" i="7"/>
  <c r="DC2285" i="7"/>
  <c r="AY2285" i="7" s="1"/>
  <c r="E2285" i="7"/>
  <c r="CF2285" i="7"/>
  <c r="AB2285" i="7" s="1"/>
  <c r="DE2276" i="7"/>
  <c r="BA2276" i="7" s="1"/>
  <c r="DG2276" i="7"/>
  <c r="BC2276" i="7" s="1"/>
  <c r="DF2276" i="7"/>
  <c r="BB2276" i="7" s="1"/>
  <c r="D2276" i="7"/>
  <c r="DH2276" i="7"/>
  <c r="BD2276" i="7" s="1"/>
  <c r="DD2276" i="7"/>
  <c r="AZ2276" i="7" s="1"/>
  <c r="DI2276" i="7"/>
  <c r="BE2276" i="7" s="1"/>
  <c r="CA2276" i="7"/>
  <c r="DC2247" i="7"/>
  <c r="AY2247" i="7" s="1"/>
  <c r="E2247" i="7"/>
  <c r="CD2323" i="7"/>
  <c r="Z2323" i="7" s="1"/>
  <c r="CA2311" i="7"/>
  <c r="E2302" i="7"/>
  <c r="DC2302" i="7"/>
  <c r="AY2302" i="7" s="1"/>
  <c r="DE2264" i="7"/>
  <c r="BA2264" i="7" s="1"/>
  <c r="CZ2256" i="7"/>
  <c r="AV2256" i="7" s="1"/>
  <c r="CG2304" i="7"/>
  <c r="AC2304" i="7" s="1"/>
  <c r="CG2203" i="7"/>
  <c r="AC2203" i="7" s="1"/>
  <c r="DG2243" i="7"/>
  <c r="BC2243" i="7" s="1"/>
  <c r="CJ2191" i="7"/>
  <c r="CH2240" i="7"/>
  <c r="CJ2216" i="7"/>
  <c r="DG2172" i="7"/>
  <c r="BC2172" i="7" s="1"/>
  <c r="DC2208" i="7"/>
  <c r="AY2208" i="7" s="1"/>
  <c r="DH2188" i="7"/>
  <c r="BD2188" i="7" s="1"/>
  <c r="DD2268" i="7"/>
  <c r="AZ2268" i="7" s="1"/>
  <c r="DC2177" i="7"/>
  <c r="AY2177" i="7" s="1"/>
  <c r="CH2216" i="7"/>
  <c r="DG2199" i="7"/>
  <c r="BC2199" i="7" s="1"/>
  <c r="BZ2173" i="7"/>
  <c r="V2173" i="7" s="1"/>
  <c r="T2173" i="7"/>
  <c r="E2170" i="7"/>
  <c r="DC2170" i="7"/>
  <c r="AY2170" i="7" s="1"/>
  <c r="CZ2170" i="7"/>
  <c r="AV2170" i="7" s="1"/>
  <c r="CC2141" i="7"/>
  <c r="CF2138" i="7"/>
  <c r="AB2138" i="7" s="1"/>
  <c r="CF2137" i="7"/>
  <c r="AB2137" i="7" s="1"/>
  <c r="CC2108" i="7"/>
  <c r="CZ2190" i="7"/>
  <c r="AV2190" i="7" s="1"/>
  <c r="DH2138" i="7"/>
  <c r="BD2138" i="7" s="1"/>
  <c r="BX2121" i="7"/>
  <c r="CH2118" i="7"/>
  <c r="DC2120" i="7"/>
  <c r="AY2120" i="7" s="1"/>
  <c r="E2120" i="7"/>
  <c r="DG2117" i="7"/>
  <c r="BC2117" i="7" s="1"/>
  <c r="BH2128" i="7"/>
  <c r="DC2128" i="7" s="1"/>
  <c r="AY2128" i="7" s="1"/>
  <c r="Y2114" i="7"/>
  <c r="DG2191" i="7"/>
  <c r="BC2191" i="7" s="1"/>
  <c r="BX2167" i="7"/>
  <c r="CL2167" i="7" s="1"/>
  <c r="AH2167" i="7" s="1"/>
  <c r="CA2167" i="7"/>
  <c r="CA2154" i="7"/>
  <c r="CZ2149" i="7"/>
  <c r="AV2149" i="7" s="1"/>
  <c r="CZ2137" i="7"/>
  <c r="AV2137" i="7" s="1"/>
  <c r="CF2120" i="7"/>
  <c r="AB2120" i="7" s="1"/>
  <c r="CJ2126" i="7"/>
  <c r="CG2112" i="7"/>
  <c r="AC2112" i="7" s="1"/>
  <c r="E2112" i="7"/>
  <c r="DC2112" i="7"/>
  <c r="AY2112" i="7" s="1"/>
  <c r="CZ2112" i="7"/>
  <c r="AV2112" i="7" s="1"/>
  <c r="CG2094" i="7"/>
  <c r="AC2094" i="7" s="1"/>
  <c r="CG2066" i="7"/>
  <c r="AC2066" i="7" s="1"/>
  <c r="DD2051" i="7"/>
  <c r="AZ2051" i="7" s="1"/>
  <c r="DC2044" i="7"/>
  <c r="AY2044" i="7" s="1"/>
  <c r="CH2044" i="7"/>
  <c r="E2044" i="7"/>
  <c r="CG2044" i="7"/>
  <c r="AC2044" i="7" s="1"/>
  <c r="BX2042" i="7"/>
  <c r="CJ2022" i="7"/>
  <c r="BZ1990" i="7"/>
  <c r="V1990" i="7" s="1"/>
  <c r="T1990" i="7"/>
  <c r="DC2137" i="7"/>
  <c r="AY2137" i="7" s="1"/>
  <c r="DI2107" i="7"/>
  <c r="BE2107" i="7" s="1"/>
  <c r="CG2098" i="7"/>
  <c r="AC2098" i="7" s="1"/>
  <c r="I2086" i="7"/>
  <c r="DI2086" i="7"/>
  <c r="BE2086" i="7" s="1"/>
  <c r="CJ2086" i="7"/>
  <c r="DI2063" i="7"/>
  <c r="BE2063" i="7" s="1"/>
  <c r="CH2054" i="7"/>
  <c r="CC2043" i="7"/>
  <c r="DC2039" i="7"/>
  <c r="AY2039" i="7" s="1"/>
  <c r="DH2016" i="7"/>
  <c r="BD2016" i="7" s="1"/>
  <c r="DG2016" i="7"/>
  <c r="BC2016" i="7" s="1"/>
  <c r="DI2016" i="7"/>
  <c r="BE2016" i="7" s="1"/>
  <c r="BX2016" i="7"/>
  <c r="D2016" i="7"/>
  <c r="DF2016" i="7"/>
  <c r="BB2016" i="7" s="1"/>
  <c r="CA2016" i="7"/>
  <c r="DE2016" i="7"/>
  <c r="BA2016" i="7" s="1"/>
  <c r="CZ2016" i="7"/>
  <c r="AV2016" i="7" s="1"/>
  <c r="CF2016" i="7"/>
  <c r="AB2016" i="7" s="1"/>
  <c r="DD2016" i="7"/>
  <c r="AZ2016" i="7" s="1"/>
  <c r="I2101" i="7"/>
  <c r="CH2101" i="7"/>
  <c r="CG2101" i="7"/>
  <c r="AC2101" i="7" s="1"/>
  <c r="CH2090" i="7"/>
  <c r="DF2087" i="7"/>
  <c r="BB2087" i="7" s="1"/>
  <c r="CH2086" i="7"/>
  <c r="CA2071" i="7"/>
  <c r="CG2056" i="7"/>
  <c r="AC2056" i="7" s="1"/>
  <c r="DF2055" i="7"/>
  <c r="BB2055" i="7" s="1"/>
  <c r="CA2051" i="7"/>
  <c r="Y2023" i="7"/>
  <c r="DC2154" i="7"/>
  <c r="AY2154" i="7" s="1"/>
  <c r="E2110" i="7"/>
  <c r="DC2110" i="7"/>
  <c r="AY2110" i="7" s="1"/>
  <c r="DC2101" i="7"/>
  <c r="AY2101" i="7" s="1"/>
  <c r="DE2047" i="7"/>
  <c r="BA2047" i="7" s="1"/>
  <c r="D2047" i="7"/>
  <c r="DD2047" i="7"/>
  <c r="AZ2047" i="7" s="1"/>
  <c r="CC2047" i="7"/>
  <c r="DI2047" i="7"/>
  <c r="BE2047" i="7" s="1"/>
  <c r="DH2047" i="7"/>
  <c r="BD2047" i="7" s="1"/>
  <c r="DG2047" i="7"/>
  <c r="BC2047" i="7" s="1"/>
  <c r="DF2047" i="7"/>
  <c r="BB2047" i="7" s="1"/>
  <c r="CA2047" i="7"/>
  <c r="BX2047" i="7"/>
  <c r="BX1997" i="7"/>
  <c r="DG1993" i="7"/>
  <c r="BC1993" i="7" s="1"/>
  <c r="D1993" i="7"/>
  <c r="DF1993" i="7"/>
  <c r="BB1993" i="7" s="1"/>
  <c r="DE1993" i="7"/>
  <c r="BA1993" i="7" s="1"/>
  <c r="DI1993" i="7"/>
  <c r="BE1993" i="7" s="1"/>
  <c r="DH1993" i="7"/>
  <c r="BD1993" i="7" s="1"/>
  <c r="DD1993" i="7"/>
  <c r="AZ1993" i="7" s="1"/>
  <c r="CF1993" i="7"/>
  <c r="AB1993" i="7" s="1"/>
  <c r="BX1993" i="7"/>
  <c r="DF1970" i="7"/>
  <c r="BB1970" i="7" s="1"/>
  <c r="I1970" i="7"/>
  <c r="T1736" i="7"/>
  <c r="BZ1736" i="7"/>
  <c r="V1736" i="7" s="1"/>
  <c r="DG1621" i="7"/>
  <c r="BC1621" i="7" s="1"/>
  <c r="I1621" i="7"/>
  <c r="DD1621" i="7"/>
  <c r="AZ1621" i="7" s="1"/>
  <c r="CC1621" i="7"/>
  <c r="BX1621" i="7"/>
  <c r="CJ2034" i="7"/>
  <c r="CL2015" i="7"/>
  <c r="AH2015" i="7" s="1"/>
  <c r="CI2015" i="7"/>
  <c r="AE2015" i="7" s="1"/>
  <c r="AD2015" i="7"/>
  <c r="DC1646" i="7"/>
  <c r="AY1646" i="7" s="1"/>
  <c r="E1646" i="7"/>
  <c r="DF1646" i="7"/>
  <c r="BB1646" i="7" s="1"/>
  <c r="CZ1646" i="7"/>
  <c r="AV1646" i="7" s="1"/>
  <c r="CA1646" i="7"/>
  <c r="BX1646" i="7"/>
  <c r="DH1646" i="7"/>
  <c r="BD1646" i="7" s="1"/>
  <c r="CC1646" i="7"/>
  <c r="DG1646" i="7"/>
  <c r="BC1646" i="7" s="1"/>
  <c r="E1600" i="7"/>
  <c r="CG1600" i="7"/>
  <c r="AC1600" i="7" s="1"/>
  <c r="BH1600" i="7"/>
  <c r="E1568" i="7"/>
  <c r="BH1568" i="7"/>
  <c r="CH1568" i="7" s="1"/>
  <c r="CG1568" i="7"/>
  <c r="AC1568" i="7" s="1"/>
  <c r="CH2111" i="7"/>
  <c r="CG2109" i="7"/>
  <c r="AC2109" i="7" s="1"/>
  <c r="DC2081" i="7"/>
  <c r="AY2081" i="7" s="1"/>
  <c r="CZ2048" i="7"/>
  <c r="AV2048" i="7" s="1"/>
  <c r="DG1985" i="7"/>
  <c r="BC1985" i="7" s="1"/>
  <c r="D1985" i="7"/>
  <c r="DF1985" i="7"/>
  <c r="BB1985" i="7" s="1"/>
  <c r="DE1985" i="7"/>
  <c r="BA1985" i="7" s="1"/>
  <c r="DD1985" i="7"/>
  <c r="AZ1985" i="7" s="1"/>
  <c r="CA1985" i="7"/>
  <c r="BX1985" i="7"/>
  <c r="DI1985" i="7"/>
  <c r="BE1985" i="7" s="1"/>
  <c r="DH1985" i="7"/>
  <c r="BD1985" i="7" s="1"/>
  <c r="CC1975" i="7"/>
  <c r="BX1965" i="7"/>
  <c r="I1965" i="7"/>
  <c r="DG1965" i="7"/>
  <c r="BC1965" i="7" s="1"/>
  <c r="CF1917" i="7"/>
  <c r="AB1917" i="7" s="1"/>
  <c r="W1885" i="7"/>
  <c r="CE1885" i="7"/>
  <c r="AA1885" i="7" s="1"/>
  <c r="CB1885" i="7"/>
  <c r="X1885" i="7" s="1"/>
  <c r="BZ1858" i="7"/>
  <c r="V1858" i="7" s="1"/>
  <c r="T1858" i="7"/>
  <c r="W1821" i="7"/>
  <c r="CB1821" i="7"/>
  <c r="X1821" i="7" s="1"/>
  <c r="CF1789" i="7"/>
  <c r="AB1789" i="7" s="1"/>
  <c r="E1751" i="7"/>
  <c r="BH1746" i="7"/>
  <c r="CH1722" i="7"/>
  <c r="BZ1688" i="7"/>
  <c r="V1688" i="7" s="1"/>
  <c r="T1688" i="7"/>
  <c r="CZ1622" i="7"/>
  <c r="AV1622" i="7" s="1"/>
  <c r="CG1575" i="7"/>
  <c r="AC1575" i="7" s="1"/>
  <c r="CG1543" i="7"/>
  <c r="AC1543" i="7" s="1"/>
  <c r="CF2105" i="7"/>
  <c r="AB2105" i="7" s="1"/>
  <c r="CA2105" i="7"/>
  <c r="BX2061" i="7"/>
  <c r="CH2025" i="7"/>
  <c r="I1939" i="7"/>
  <c r="DC1939" i="7"/>
  <c r="AY1939" i="7" s="1"/>
  <c r="CC1939" i="7"/>
  <c r="DC1922" i="7"/>
  <c r="AY1922" i="7" s="1"/>
  <c r="E1922" i="7"/>
  <c r="DI1922" i="7"/>
  <c r="BE1922" i="7" s="1"/>
  <c r="DH1922" i="7"/>
  <c r="BD1922" i="7" s="1"/>
  <c r="CC1922" i="7"/>
  <c r="DC1858" i="7"/>
  <c r="AY1858" i="7" s="1"/>
  <c r="E1858" i="7"/>
  <c r="DC1837" i="7"/>
  <c r="AY1837" i="7" s="1"/>
  <c r="DC1821" i="7"/>
  <c r="AY1821" i="7" s="1"/>
  <c r="DC1805" i="7"/>
  <c r="AY1805" i="7" s="1"/>
  <c r="DC1789" i="7"/>
  <c r="AY1789" i="7" s="1"/>
  <c r="E1778" i="7"/>
  <c r="CG1778" i="7"/>
  <c r="AC1778" i="7" s="1"/>
  <c r="CA1755" i="7"/>
  <c r="CI1745" i="7"/>
  <c r="AE1745" i="7" s="1"/>
  <c r="AD1745" i="7"/>
  <c r="CL1745" i="7"/>
  <c r="AH1745" i="7" s="1"/>
  <c r="CA1710" i="7"/>
  <c r="CZ1707" i="7"/>
  <c r="AV1707" i="7" s="1"/>
  <c r="E1678" i="7"/>
  <c r="DC1678" i="7"/>
  <c r="AY1678" i="7" s="1"/>
  <c r="CZ1678" i="7"/>
  <c r="AV1678" i="7" s="1"/>
  <c r="DI1617" i="7"/>
  <c r="BE1617" i="7" s="1"/>
  <c r="CF1595" i="7"/>
  <c r="AB1595" i="7" s="1"/>
  <c r="DC1585" i="7"/>
  <c r="AY1585" i="7" s="1"/>
  <c r="CZ1585" i="7"/>
  <c r="AV1585" i="7" s="1"/>
  <c r="E1585" i="7"/>
  <c r="CH1585" i="7"/>
  <c r="CF1563" i="7"/>
  <c r="AB1563" i="7" s="1"/>
  <c r="DC1553" i="7"/>
  <c r="AY1553" i="7" s="1"/>
  <c r="CZ1553" i="7"/>
  <c r="AV1553" i="7" s="1"/>
  <c r="CH1553" i="7"/>
  <c r="E1553" i="7"/>
  <c r="E1513" i="7"/>
  <c r="CG1513" i="7"/>
  <c r="AC1513" i="7" s="1"/>
  <c r="BH1513" i="7"/>
  <c r="CH1513" i="7" s="1"/>
  <c r="CF2059" i="7"/>
  <c r="AB2059" i="7" s="1"/>
  <c r="DC2026" i="7"/>
  <c r="AY2026" i="7" s="1"/>
  <c r="I2005" i="7"/>
  <c r="DC2005" i="7"/>
  <c r="AY2005" i="7" s="1"/>
  <c r="W2160" i="7"/>
  <c r="CE2160" i="7"/>
  <c r="AA2160" i="7" s="1"/>
  <c r="CB2160" i="7"/>
  <c r="X2160" i="7" s="1"/>
  <c r="CC2115" i="7"/>
  <c r="DI2061" i="7"/>
  <c r="BE2061" i="7" s="1"/>
  <c r="DC2022" i="7"/>
  <c r="AY2022" i="7" s="1"/>
  <c r="CA1976" i="7"/>
  <c r="CF1941" i="7"/>
  <c r="AB1941" i="7" s="1"/>
  <c r="CF1932" i="7"/>
  <c r="AB1932" i="7" s="1"/>
  <c r="DD1922" i="7"/>
  <c r="AZ1922" i="7" s="1"/>
  <c r="CF1894" i="7"/>
  <c r="AB1894" i="7" s="1"/>
  <c r="CZ1889" i="7"/>
  <c r="AV1889" i="7" s="1"/>
  <c r="DE1853" i="7"/>
  <c r="BA1853" i="7" s="1"/>
  <c r="CF1849" i="7"/>
  <c r="AB1849" i="7" s="1"/>
  <c r="CF1836" i="7"/>
  <c r="AB1836" i="7" s="1"/>
  <c r="DE1832" i="7"/>
  <c r="BA1832" i="7" s="1"/>
  <c r="CC1717" i="7"/>
  <c r="DI1717" i="7"/>
  <c r="BE1717" i="7" s="1"/>
  <c r="DF1717" i="7"/>
  <c r="BB1717" i="7" s="1"/>
  <c r="CF1717" i="7"/>
  <c r="AB1717" i="7" s="1"/>
  <c r="DE1717" i="7"/>
  <c r="BA1717" i="7" s="1"/>
  <c r="DH1717" i="7"/>
  <c r="BD1717" i="7" s="1"/>
  <c r="BX1717" i="7"/>
  <c r="CL1717" i="7" s="1"/>
  <c r="AH1717" i="7" s="1"/>
  <c r="DG1717" i="7"/>
  <c r="BC1717" i="7" s="1"/>
  <c r="DD1717" i="7"/>
  <c r="AZ1717" i="7" s="1"/>
  <c r="D1717" i="7"/>
  <c r="CA1717" i="7"/>
  <c r="I1708" i="7"/>
  <c r="DF1708" i="7"/>
  <c r="BB1708" i="7" s="1"/>
  <c r="CH1708" i="7"/>
  <c r="CF1708" i="7"/>
  <c r="AB1708" i="7" s="1"/>
  <c r="DH1686" i="7"/>
  <c r="BD1686" i="7" s="1"/>
  <c r="DF1686" i="7"/>
  <c r="BB1686" i="7" s="1"/>
  <c r="D1686" i="7"/>
  <c r="DE1686" i="7"/>
  <c r="BA1686" i="7" s="1"/>
  <c r="DD1686" i="7"/>
  <c r="AZ1686" i="7" s="1"/>
  <c r="DI1686" i="7"/>
  <c r="BE1686" i="7" s="1"/>
  <c r="DG1686" i="7"/>
  <c r="BC1686" i="7" s="1"/>
  <c r="CA1686" i="7"/>
  <c r="CF1686" i="7"/>
  <c r="AB1686" i="7" s="1"/>
  <c r="DE1654" i="7"/>
  <c r="BA1654" i="7" s="1"/>
  <c r="DF1621" i="7"/>
  <c r="BB1621" i="7" s="1"/>
  <c r="CB1618" i="7"/>
  <c r="X1618" i="7" s="1"/>
  <c r="W1618" i="7"/>
  <c r="CE1618" i="7"/>
  <c r="AA1618" i="7" s="1"/>
  <c r="BH1565" i="7"/>
  <c r="CZ2080" i="7"/>
  <c r="AV2080" i="7" s="1"/>
  <c r="DC2080" i="7"/>
  <c r="AY2080" i="7" s="1"/>
  <c r="E2080" i="7"/>
  <c r="CJ2080" i="7"/>
  <c r="CG2080" i="7"/>
  <c r="AC2080" i="7" s="1"/>
  <c r="BH2068" i="7"/>
  <c r="DC2068" i="7" s="1"/>
  <c r="AY2068" i="7" s="1"/>
  <c r="CZ2057" i="7"/>
  <c r="AV2057" i="7" s="1"/>
  <c r="DG2049" i="7"/>
  <c r="BC2049" i="7" s="1"/>
  <c r="DF2049" i="7"/>
  <c r="BB2049" i="7" s="1"/>
  <c r="DI2049" i="7"/>
  <c r="BE2049" i="7" s="1"/>
  <c r="D2049" i="7"/>
  <c r="DD2049" i="7"/>
  <c r="AZ2049" i="7" s="1"/>
  <c r="DE2049" i="7"/>
  <c r="BA2049" i="7" s="1"/>
  <c r="DH2049" i="7"/>
  <c r="BD2049" i="7" s="1"/>
  <c r="BX2049" i="7"/>
  <c r="CG2037" i="7"/>
  <c r="AC2037" i="7" s="1"/>
  <c r="CJ2006" i="7"/>
  <c r="Y1972" i="7"/>
  <c r="DG1971" i="7"/>
  <c r="BC1971" i="7" s="1"/>
  <c r="D1971" i="7"/>
  <c r="DF1971" i="7"/>
  <c r="BB1971" i="7" s="1"/>
  <c r="DE1971" i="7"/>
  <c r="BA1971" i="7" s="1"/>
  <c r="DD1971" i="7"/>
  <c r="AZ1971" i="7" s="1"/>
  <c r="DI1971" i="7"/>
  <c r="BE1971" i="7" s="1"/>
  <c r="DH1971" i="7"/>
  <c r="BD1971" i="7" s="1"/>
  <c r="CF1971" i="7"/>
  <c r="AB1971" i="7" s="1"/>
  <c r="DE1942" i="7"/>
  <c r="BA1942" i="7" s="1"/>
  <c r="DD1942" i="7"/>
  <c r="AZ1942" i="7" s="1"/>
  <c r="D1942" i="7"/>
  <c r="DI1942" i="7"/>
  <c r="BE1942" i="7" s="1"/>
  <c r="DH1942" i="7"/>
  <c r="BD1942" i="7" s="1"/>
  <c r="DG1942" i="7"/>
  <c r="BC1942" i="7" s="1"/>
  <c r="DF1942" i="7"/>
  <c r="BB1942" i="7" s="1"/>
  <c r="CZ1942" i="7"/>
  <c r="AV1942" i="7" s="1"/>
  <c r="CC1942" i="7"/>
  <c r="CA1942" i="7"/>
  <c r="DI1937" i="7"/>
  <c r="BE1937" i="7" s="1"/>
  <c r="DE1937" i="7"/>
  <c r="BA1937" i="7" s="1"/>
  <c r="DD1937" i="7"/>
  <c r="AZ1937" i="7" s="1"/>
  <c r="D1937" i="7"/>
  <c r="BX1937" i="7"/>
  <c r="CE1937" i="7" s="1"/>
  <c r="AA1937" i="7" s="1"/>
  <c r="DH1937" i="7"/>
  <c r="BD1937" i="7" s="1"/>
  <c r="DF1937" i="7"/>
  <c r="BB1937" i="7" s="1"/>
  <c r="CC1937" i="7"/>
  <c r="DG1937" i="7"/>
  <c r="BC1937" i="7" s="1"/>
  <c r="CC1861" i="7"/>
  <c r="I1855" i="7"/>
  <c r="DG1855" i="7"/>
  <c r="BC1855" i="7" s="1"/>
  <c r="DF1848" i="7"/>
  <c r="BB1848" i="7" s="1"/>
  <c r="CA1766" i="7"/>
  <c r="AD1765" i="7"/>
  <c r="CI1765" i="7"/>
  <c r="AE1765" i="7" s="1"/>
  <c r="CL1765" i="7"/>
  <c r="AH1765" i="7" s="1"/>
  <c r="BZ1745" i="7"/>
  <c r="V1745" i="7" s="1"/>
  <c r="T1745" i="7"/>
  <c r="BZ1740" i="7"/>
  <c r="V1740" i="7" s="1"/>
  <c r="T1740" i="7"/>
  <c r="E1732" i="7"/>
  <c r="BH1732" i="7"/>
  <c r="CH1732" i="7" s="1"/>
  <c r="E1719" i="7"/>
  <c r="BH1690" i="7"/>
  <c r="BZ1660" i="7"/>
  <c r="V1660" i="7" s="1"/>
  <c r="DG1657" i="7"/>
  <c r="BC1657" i="7" s="1"/>
  <c r="D1657" i="7"/>
  <c r="DI1657" i="7"/>
  <c r="BE1657" i="7" s="1"/>
  <c r="DH1657" i="7"/>
  <c r="BD1657" i="7" s="1"/>
  <c r="DF1657" i="7"/>
  <c r="BB1657" i="7" s="1"/>
  <c r="DE1657" i="7"/>
  <c r="BA1657" i="7" s="1"/>
  <c r="BX1657" i="7"/>
  <c r="CF1657" i="7"/>
  <c r="AB1657" i="7" s="1"/>
  <c r="DD1657" i="7"/>
  <c r="AZ1657" i="7" s="1"/>
  <c r="DC1655" i="7"/>
  <c r="AY1655" i="7" s="1"/>
  <c r="E1655" i="7"/>
  <c r="DI1646" i="7"/>
  <c r="BE1646" i="7" s="1"/>
  <c r="BX1603" i="7"/>
  <c r="CE1603" i="7" s="1"/>
  <c r="AA1603" i="7" s="1"/>
  <c r="CF1583" i="7"/>
  <c r="AB1583" i="7" s="1"/>
  <c r="DC2059" i="7"/>
  <c r="AY2059" i="7" s="1"/>
  <c r="DC2029" i="7"/>
  <c r="AY2029" i="7" s="1"/>
  <c r="CC1981" i="7"/>
  <c r="DI2102" i="7"/>
  <c r="BE2102" i="7" s="1"/>
  <c r="DD2086" i="7"/>
  <c r="AZ2086" i="7" s="1"/>
  <c r="AF2023" i="7"/>
  <c r="CF1970" i="7"/>
  <c r="AB1970" i="7" s="1"/>
  <c r="DC2133" i="7"/>
  <c r="AY2133" i="7" s="1"/>
  <c r="E2133" i="7"/>
  <c r="DE2101" i="7"/>
  <c r="BA2101" i="7" s="1"/>
  <c r="DG2098" i="7"/>
  <c r="BC2098" i="7" s="1"/>
  <c r="DC2037" i="7"/>
  <c r="AY2037" i="7" s="1"/>
  <c r="CA2008" i="7"/>
  <c r="CC1977" i="7"/>
  <c r="CF2125" i="7"/>
  <c r="AB2125" i="7" s="1"/>
  <c r="CH2069" i="7"/>
  <c r="CC2058" i="7"/>
  <c r="CG2046" i="7"/>
  <c r="AC2046" i="7" s="1"/>
  <c r="CG2004" i="7"/>
  <c r="AC2004" i="7" s="1"/>
  <c r="CJ2031" i="7"/>
  <c r="CA1998" i="7"/>
  <c r="CA1995" i="7"/>
  <c r="BX1961" i="7"/>
  <c r="CF1952" i="7"/>
  <c r="AB1952" i="7" s="1"/>
  <c r="CC1931" i="7"/>
  <c r="CA1924" i="7"/>
  <c r="CA1916" i="7"/>
  <c r="CF1910" i="7"/>
  <c r="AB1910" i="7" s="1"/>
  <c r="CF1909" i="7"/>
  <c r="AB1909" i="7" s="1"/>
  <c r="DE1906" i="7"/>
  <c r="BA1906" i="7" s="1"/>
  <c r="DH1890" i="7"/>
  <c r="BD1890" i="7" s="1"/>
  <c r="CF1883" i="7"/>
  <c r="AB1883" i="7" s="1"/>
  <c r="DI1847" i="7"/>
  <c r="BE1847" i="7" s="1"/>
  <c r="DE1847" i="7"/>
  <c r="BA1847" i="7" s="1"/>
  <c r="DD1847" i="7"/>
  <c r="AZ1847" i="7" s="1"/>
  <c r="D1847" i="7"/>
  <c r="DG1847" i="7"/>
  <c r="BC1847" i="7" s="1"/>
  <c r="DF1847" i="7"/>
  <c r="BB1847" i="7" s="1"/>
  <c r="DH1847" i="7"/>
  <c r="BD1847" i="7" s="1"/>
  <c r="CC1847" i="7"/>
  <c r="BX1847" i="7"/>
  <c r="DD1843" i="7"/>
  <c r="AZ1843" i="7" s="1"/>
  <c r="DC2069" i="7"/>
  <c r="AY2069" i="7" s="1"/>
  <c r="BX2031" i="7"/>
  <c r="DC1964" i="7"/>
  <c r="AY1964" i="7" s="1"/>
  <c r="E1964" i="7"/>
  <c r="DF1954" i="7"/>
  <c r="BB1954" i="7" s="1"/>
  <c r="BX1939" i="7"/>
  <c r="CE1939" i="7" s="1"/>
  <c r="AA1939" i="7" s="1"/>
  <c r="CF1920" i="7"/>
  <c r="AB1920" i="7" s="1"/>
  <c r="CZ1894" i="7"/>
  <c r="AV1894" i="7" s="1"/>
  <c r="DG1849" i="7"/>
  <c r="BC1849" i="7" s="1"/>
  <c r="DG2103" i="7"/>
  <c r="BC2103" i="7" s="1"/>
  <c r="BX1969" i="7"/>
  <c r="DC1968" i="7"/>
  <c r="AY1968" i="7" s="1"/>
  <c r="CA1952" i="7"/>
  <c r="DC1948" i="7"/>
  <c r="AY1948" i="7" s="1"/>
  <c r="E1948" i="7"/>
  <c r="DE1941" i="7"/>
  <c r="BA1941" i="7" s="1"/>
  <c r="DF1933" i="7"/>
  <c r="BB1933" i="7" s="1"/>
  <c r="CF1916" i="7"/>
  <c r="AB1916" i="7" s="1"/>
  <c r="BX1988" i="7"/>
  <c r="CA1982" i="7"/>
  <c r="CF1931" i="7"/>
  <c r="AB1931" i="7" s="1"/>
  <c r="CF1915" i="7"/>
  <c r="AB1915" i="7" s="1"/>
  <c r="CC1951" i="7"/>
  <c r="DI1929" i="7"/>
  <c r="BE1929" i="7" s="1"/>
  <c r="DE1929" i="7"/>
  <c r="BA1929" i="7" s="1"/>
  <c r="DD1929" i="7"/>
  <c r="AZ1929" i="7" s="1"/>
  <c r="DH1929" i="7"/>
  <c r="BD1929" i="7" s="1"/>
  <c r="DG1929" i="7"/>
  <c r="BC1929" i="7" s="1"/>
  <c r="DF1929" i="7"/>
  <c r="BB1929" i="7" s="1"/>
  <c r="CC1929" i="7"/>
  <c r="D1929" i="7"/>
  <c r="CC1925" i="7"/>
  <c r="Y1908" i="7"/>
  <c r="DE1902" i="7"/>
  <c r="BA1902" i="7" s="1"/>
  <c r="DC2004" i="7"/>
  <c r="AY2004" i="7" s="1"/>
  <c r="CF1962" i="7"/>
  <c r="AB1962" i="7" s="1"/>
  <c r="BX1950" i="7"/>
  <c r="CA1919" i="7"/>
  <c r="DE1998" i="7"/>
  <c r="BA1998" i="7" s="1"/>
  <c r="DG1970" i="7"/>
  <c r="BC1970" i="7" s="1"/>
  <c r="DI1927" i="7"/>
  <c r="BE1927" i="7" s="1"/>
  <c r="DE1927" i="7"/>
  <c r="BA1927" i="7" s="1"/>
  <c r="DD1927" i="7"/>
  <c r="AZ1927" i="7" s="1"/>
  <c r="D1927" i="7"/>
  <c r="DG1927" i="7"/>
  <c r="BC1927" i="7" s="1"/>
  <c r="DF1927" i="7"/>
  <c r="BB1927" i="7" s="1"/>
  <c r="DH1927" i="7"/>
  <c r="BD1927" i="7" s="1"/>
  <c r="CC1927" i="7"/>
  <c r="DE1925" i="7"/>
  <c r="BA1925" i="7" s="1"/>
  <c r="DI1921" i="7"/>
  <c r="BE1921" i="7" s="1"/>
  <c r="DE1921" i="7"/>
  <c r="BA1921" i="7" s="1"/>
  <c r="DD1921" i="7"/>
  <c r="AZ1921" i="7" s="1"/>
  <c r="D1921" i="7"/>
  <c r="DF1921" i="7"/>
  <c r="BB1921" i="7" s="1"/>
  <c r="DH1921" i="7"/>
  <c r="BD1921" i="7" s="1"/>
  <c r="DG1921" i="7"/>
  <c r="BC1921" i="7" s="1"/>
  <c r="CC1921" i="7"/>
  <c r="DC1917" i="7"/>
  <c r="AY1917" i="7" s="1"/>
  <c r="DC1894" i="7"/>
  <c r="AY1894" i="7" s="1"/>
  <c r="DH2090" i="7"/>
  <c r="BD2090" i="7" s="1"/>
  <c r="DF1962" i="7"/>
  <c r="BB1962" i="7" s="1"/>
  <c r="DC1914" i="7"/>
  <c r="AY1914" i="7" s="1"/>
  <c r="DD1897" i="7"/>
  <c r="AZ1897" i="7" s="1"/>
  <c r="CC1882" i="7"/>
  <c r="E1863" i="7"/>
  <c r="DC1863" i="7"/>
  <c r="AY1863" i="7" s="1"/>
  <c r="DF1855" i="7"/>
  <c r="BB1855" i="7" s="1"/>
  <c r="E1831" i="7"/>
  <c r="DC1831" i="7"/>
  <c r="AY1831" i="7" s="1"/>
  <c r="CA1798" i="7"/>
  <c r="DI1963" i="7"/>
  <c r="BE1963" i="7" s="1"/>
  <c r="DF1949" i="7"/>
  <c r="BB1949" i="7" s="1"/>
  <c r="DG1919" i="7"/>
  <c r="BC1919" i="7" s="1"/>
  <c r="DG1917" i="7"/>
  <c r="BC1917" i="7" s="1"/>
  <c r="DF1914" i="7"/>
  <c r="BB1914" i="7" s="1"/>
  <c r="CF1888" i="7"/>
  <c r="AB1888" i="7" s="1"/>
  <c r="DC1870" i="7"/>
  <c r="AY1870" i="7" s="1"/>
  <c r="CZ1870" i="7"/>
  <c r="AV1870" i="7" s="1"/>
  <c r="E1870" i="7"/>
  <c r="BZ1866" i="7"/>
  <c r="V1866" i="7" s="1"/>
  <c r="DC1855" i="7"/>
  <c r="AY1855" i="7" s="1"/>
  <c r="BX1801" i="7"/>
  <c r="AF1775" i="7"/>
  <c r="CC1756" i="7"/>
  <c r="CG1756" i="7"/>
  <c r="AC1756" i="7" s="1"/>
  <c r="DC1967" i="7"/>
  <c r="AY1967" i="7" s="1"/>
  <c r="CF1958" i="7"/>
  <c r="AB1958" i="7" s="1"/>
  <c r="CZ1879" i="7"/>
  <c r="AV1879" i="7" s="1"/>
  <c r="BX1828" i="7"/>
  <c r="DD1813" i="7"/>
  <c r="AZ1813" i="7" s="1"/>
  <c r="DE1806" i="7"/>
  <c r="BA1806" i="7" s="1"/>
  <c r="DD1806" i="7"/>
  <c r="AZ1806" i="7" s="1"/>
  <c r="DH1806" i="7"/>
  <c r="BD1806" i="7" s="1"/>
  <c r="DG1806" i="7"/>
  <c r="BC1806" i="7" s="1"/>
  <c r="D1806" i="7"/>
  <c r="DI1806" i="7"/>
  <c r="BE1806" i="7" s="1"/>
  <c r="DF1806" i="7"/>
  <c r="BB1806" i="7" s="1"/>
  <c r="CZ1806" i="7"/>
  <c r="AV1806" i="7" s="1"/>
  <c r="DC1950" i="7"/>
  <c r="AY1950" i="7" s="1"/>
  <c r="DC1900" i="7"/>
  <c r="AY1900" i="7" s="1"/>
  <c r="E1900" i="7"/>
  <c r="DI1801" i="7"/>
  <c r="BE1801" i="7" s="1"/>
  <c r="Y1794" i="7"/>
  <c r="DI1789" i="7"/>
  <c r="BE1789" i="7" s="1"/>
  <c r="DH1950" i="7"/>
  <c r="BD1950" i="7" s="1"/>
  <c r="DC1918" i="7"/>
  <c r="AY1918" i="7" s="1"/>
  <c r="E1918" i="7"/>
  <c r="DD1874" i="7"/>
  <c r="AZ1874" i="7" s="1"/>
  <c r="CF1873" i="7"/>
  <c r="AB1873" i="7" s="1"/>
  <c r="BX1859" i="7"/>
  <c r="CA1857" i="7"/>
  <c r="CC1818" i="7"/>
  <c r="CF1803" i="7"/>
  <c r="AB1803" i="7" s="1"/>
  <c r="DG1909" i="7"/>
  <c r="BC1909" i="7" s="1"/>
  <c r="CF1884" i="7"/>
  <c r="AB1884" i="7" s="1"/>
  <c r="CZ1877" i="7"/>
  <c r="AV1877" i="7" s="1"/>
  <c r="DG1875" i="7"/>
  <c r="BC1875" i="7" s="1"/>
  <c r="DC1862" i="7"/>
  <c r="AY1862" i="7" s="1"/>
  <c r="E1862" i="7"/>
  <c r="DH1860" i="7"/>
  <c r="BD1860" i="7" s="1"/>
  <c r="CC1851" i="7"/>
  <c r="DH1966" i="7"/>
  <c r="BD1966" i="7" s="1"/>
  <c r="DI1959" i="7"/>
  <c r="BE1959" i="7" s="1"/>
  <c r="DE1959" i="7"/>
  <c r="BA1959" i="7" s="1"/>
  <c r="DD1959" i="7"/>
  <c r="AZ1959" i="7" s="1"/>
  <c r="D1959" i="7"/>
  <c r="DH1959" i="7"/>
  <c r="BD1959" i="7" s="1"/>
  <c r="DG1959" i="7"/>
  <c r="BC1959" i="7" s="1"/>
  <c r="DF1959" i="7"/>
  <c r="BB1959" i="7" s="1"/>
  <c r="DE1946" i="7"/>
  <c r="BA1946" i="7" s="1"/>
  <c r="CA1865" i="7"/>
  <c r="CF1851" i="7"/>
  <c r="AB1851" i="7" s="1"/>
  <c r="BX1846" i="7"/>
  <c r="CF1839" i="7"/>
  <c r="AB1839" i="7" s="1"/>
  <c r="DE1802" i="7"/>
  <c r="BA1802" i="7" s="1"/>
  <c r="DD1802" i="7"/>
  <c r="AZ1802" i="7" s="1"/>
  <c r="DI1802" i="7"/>
  <c r="BE1802" i="7" s="1"/>
  <c r="DH1802" i="7"/>
  <c r="BD1802" i="7" s="1"/>
  <c r="DG1802" i="7"/>
  <c r="BC1802" i="7" s="1"/>
  <c r="DF1802" i="7"/>
  <c r="BB1802" i="7" s="1"/>
  <c r="D1802" i="7"/>
  <c r="BX1797" i="7"/>
  <c r="CE1797" i="7" s="1"/>
  <c r="AA1797" i="7" s="1"/>
  <c r="BZ1779" i="7"/>
  <c r="V1779" i="7" s="1"/>
  <c r="T1779" i="7"/>
  <c r="CZ1754" i="7"/>
  <c r="AV1754" i="7" s="1"/>
  <c r="I1664" i="7"/>
  <c r="DH1664" i="7"/>
  <c r="BD1664" i="7" s="1"/>
  <c r="DG1664" i="7"/>
  <c r="BC1664" i="7" s="1"/>
  <c r="DD1664" i="7"/>
  <c r="AZ1664" i="7" s="1"/>
  <c r="CC1664" i="7"/>
  <c r="BX1664" i="7"/>
  <c r="E1744" i="7"/>
  <c r="DC1744" i="7"/>
  <c r="AY1744" i="7" s="1"/>
  <c r="CC1727" i="7"/>
  <c r="CF1664" i="7"/>
  <c r="AB1664" i="7" s="1"/>
  <c r="E1661" i="7"/>
  <c r="DC1661" i="7"/>
  <c r="AY1661" i="7" s="1"/>
  <c r="CZ1661" i="7"/>
  <c r="AV1661" i="7" s="1"/>
  <c r="DI1833" i="7"/>
  <c r="BE1833" i="7" s="1"/>
  <c r="DE1833" i="7"/>
  <c r="BA1833" i="7" s="1"/>
  <c r="DD1833" i="7"/>
  <c r="AZ1833" i="7" s="1"/>
  <c r="DH1833" i="7"/>
  <c r="BD1833" i="7" s="1"/>
  <c r="DG1833" i="7"/>
  <c r="BC1833" i="7" s="1"/>
  <c r="DF1833" i="7"/>
  <c r="BB1833" i="7" s="1"/>
  <c r="D1833" i="7"/>
  <c r="DI1811" i="7"/>
  <c r="BE1811" i="7" s="1"/>
  <c r="DD1797" i="7"/>
  <c r="AZ1797" i="7" s="1"/>
  <c r="DG1829" i="7"/>
  <c r="BC1829" i="7" s="1"/>
  <c r="BX1820" i="7"/>
  <c r="CF1767" i="7"/>
  <c r="AB1767" i="7" s="1"/>
  <c r="CH1750" i="7"/>
  <c r="CC1838" i="7"/>
  <c r="CZ1769" i="7"/>
  <c r="AV1769" i="7" s="1"/>
  <c r="CG1746" i="7"/>
  <c r="AC1746" i="7" s="1"/>
  <c r="DC1844" i="7"/>
  <c r="AY1844" i="7" s="1"/>
  <c r="DC1835" i="7"/>
  <c r="AY1835" i="7" s="1"/>
  <c r="BX1830" i="7"/>
  <c r="DC1817" i="7"/>
  <c r="AY1817" i="7" s="1"/>
  <c r="DG1816" i="7"/>
  <c r="BC1816" i="7" s="1"/>
  <c r="DD1805" i="7"/>
  <c r="AZ1805" i="7" s="1"/>
  <c r="CZ1804" i="7"/>
  <c r="AV1804" i="7" s="1"/>
  <c r="DI1793" i="7"/>
  <c r="BE1793" i="7" s="1"/>
  <c r="DE1793" i="7"/>
  <c r="BA1793" i="7" s="1"/>
  <c r="DD1793" i="7"/>
  <c r="AZ1793" i="7" s="1"/>
  <c r="D1793" i="7"/>
  <c r="DH1793" i="7"/>
  <c r="BD1793" i="7" s="1"/>
  <c r="DG1793" i="7"/>
  <c r="BC1793" i="7" s="1"/>
  <c r="DF1793" i="7"/>
  <c r="BB1793" i="7" s="1"/>
  <c r="DC1865" i="7"/>
  <c r="AY1865" i="7" s="1"/>
  <c r="DH1803" i="7"/>
  <c r="BD1803" i="7" s="1"/>
  <c r="CC1790" i="7"/>
  <c r="DE1788" i="7"/>
  <c r="BA1788" i="7" s="1"/>
  <c r="DD1788" i="7"/>
  <c r="AZ1788" i="7" s="1"/>
  <c r="D1788" i="7"/>
  <c r="DH1788" i="7"/>
  <c r="BD1788" i="7" s="1"/>
  <c r="DG1788" i="7"/>
  <c r="BC1788" i="7" s="1"/>
  <c r="DI1788" i="7"/>
  <c r="BE1788" i="7" s="1"/>
  <c r="DF1788" i="7"/>
  <c r="BB1788" i="7" s="1"/>
  <c r="CH1770" i="7"/>
  <c r="DF1779" i="7"/>
  <c r="BB1779" i="7" s="1"/>
  <c r="DI1779" i="7"/>
  <c r="BE1779" i="7" s="1"/>
  <c r="DH1779" i="7"/>
  <c r="BD1779" i="7" s="1"/>
  <c r="D1779" i="7"/>
  <c r="DG1779" i="7"/>
  <c r="BC1779" i="7" s="1"/>
  <c r="DE1779" i="7"/>
  <c r="BA1779" i="7" s="1"/>
  <c r="DD1779" i="7"/>
  <c r="AZ1779" i="7" s="1"/>
  <c r="DC1750" i="7"/>
  <c r="AY1750" i="7" s="1"/>
  <c r="BX1712" i="7"/>
  <c r="CL1712" i="7" s="1"/>
  <c r="AH1712" i="7" s="1"/>
  <c r="CJ1702" i="7"/>
  <c r="E1696" i="7"/>
  <c r="DC1696" i="7"/>
  <c r="AY1696" i="7" s="1"/>
  <c r="CJ1696" i="7"/>
  <c r="CG1696" i="7"/>
  <c r="AC1696" i="7" s="1"/>
  <c r="DG1639" i="7"/>
  <c r="BC1639" i="7" s="1"/>
  <c r="D1639" i="7"/>
  <c r="DD1639" i="7"/>
  <c r="AZ1639" i="7" s="1"/>
  <c r="DI1639" i="7"/>
  <c r="BE1639" i="7" s="1"/>
  <c r="DH1639" i="7"/>
  <c r="BD1639" i="7" s="1"/>
  <c r="DF1639" i="7"/>
  <c r="BB1639" i="7" s="1"/>
  <c r="DE1639" i="7"/>
  <c r="BA1639" i="7" s="1"/>
  <c r="CA1639" i="7"/>
  <c r="BX1635" i="7"/>
  <c r="DE1616" i="7"/>
  <c r="BA1616" i="7" s="1"/>
  <c r="DD1616" i="7"/>
  <c r="AZ1616" i="7" s="1"/>
  <c r="DF1616" i="7"/>
  <c r="BB1616" i="7" s="1"/>
  <c r="DG1616" i="7"/>
  <c r="BC1616" i="7" s="1"/>
  <c r="D1616" i="7"/>
  <c r="DI1616" i="7"/>
  <c r="BE1616" i="7" s="1"/>
  <c r="DH1616" i="7"/>
  <c r="BD1616" i="7" s="1"/>
  <c r="CF1616" i="7"/>
  <c r="AB1616" i="7" s="1"/>
  <c r="CC1616" i="7"/>
  <c r="BX1606" i="7"/>
  <c r="CE1606" i="7" s="1"/>
  <c r="AA1606" i="7" s="1"/>
  <c r="DD1590" i="7"/>
  <c r="AZ1590" i="7" s="1"/>
  <c r="BX1465" i="7"/>
  <c r="CF1433" i="7"/>
  <c r="AB1433" i="7" s="1"/>
  <c r="CZ1407" i="7"/>
  <c r="AV1407" i="7" s="1"/>
  <c r="CJ1407" i="7"/>
  <c r="CF1407" i="7"/>
  <c r="AB1407" i="7" s="1"/>
  <c r="D1407" i="7"/>
  <c r="CC1407" i="7"/>
  <c r="BX1407" i="7"/>
  <c r="BQ1407" i="7" s="1"/>
  <c r="M1407" i="7" s="1"/>
  <c r="DF1664" i="7"/>
  <c r="BB1664" i="7" s="1"/>
  <c r="DF1647" i="7"/>
  <c r="BB1647" i="7" s="1"/>
  <c r="CF1617" i="7"/>
  <c r="AB1617" i="7" s="1"/>
  <c r="DC1590" i="7"/>
  <c r="AY1590" i="7" s="1"/>
  <c r="CH1587" i="7"/>
  <c r="CJ1531" i="7"/>
  <c r="CG1510" i="7"/>
  <c r="AC1510" i="7" s="1"/>
  <c r="CC1468" i="7"/>
  <c r="CC1452" i="7"/>
  <c r="CC1436" i="7"/>
  <c r="CZ1386" i="7"/>
  <c r="AV1386" i="7" s="1"/>
  <c r="CF1386" i="7"/>
  <c r="AB1386" i="7" s="1"/>
  <c r="CJ1386" i="7"/>
  <c r="D1386" i="7"/>
  <c r="CC1386" i="7"/>
  <c r="BQ1386" i="7"/>
  <c r="M1386" i="7" s="1"/>
  <c r="E1785" i="7"/>
  <c r="DC1785" i="7"/>
  <c r="AY1785" i="7" s="1"/>
  <c r="DE1708" i="7"/>
  <c r="BA1708" i="7" s="1"/>
  <c r="DD1668" i="7"/>
  <c r="AZ1668" i="7" s="1"/>
  <c r="E1653" i="7"/>
  <c r="DC1653" i="7"/>
  <c r="AY1653" i="7" s="1"/>
  <c r="CC1644" i="7"/>
  <c r="CZ1614" i="7"/>
  <c r="AV1614" i="7" s="1"/>
  <c r="DI1590" i="7"/>
  <c r="BE1590" i="7" s="1"/>
  <c r="CH1574" i="7"/>
  <c r="CG1571" i="7"/>
  <c r="AC1571" i="7" s="1"/>
  <c r="DF1558" i="7"/>
  <c r="BB1558" i="7" s="1"/>
  <c r="I1520" i="7"/>
  <c r="DG1520" i="7"/>
  <c r="BC1520" i="7" s="1"/>
  <c r="CH1520" i="7"/>
  <c r="CC1520" i="7"/>
  <c r="CA1515" i="7"/>
  <c r="DF1699" i="7"/>
  <c r="BB1699" i="7" s="1"/>
  <c r="DD1699" i="7"/>
  <c r="AZ1699" i="7" s="1"/>
  <c r="DH1699" i="7"/>
  <c r="BD1699" i="7" s="1"/>
  <c r="CC1699" i="7"/>
  <c r="DE1699" i="7"/>
  <c r="BA1699" i="7" s="1"/>
  <c r="DG1699" i="7"/>
  <c r="BC1699" i="7" s="1"/>
  <c r="CJ1699" i="7"/>
  <c r="BX1630" i="7"/>
  <c r="CE1630" i="7" s="1"/>
  <c r="AA1630" i="7" s="1"/>
  <c r="CZ1629" i="7"/>
  <c r="AV1629" i="7" s="1"/>
  <c r="CJ1557" i="7"/>
  <c r="DH1549" i="7"/>
  <c r="BD1549" i="7" s="1"/>
  <c r="DG1549" i="7"/>
  <c r="BC1549" i="7" s="1"/>
  <c r="DE1549" i="7"/>
  <c r="BA1549" i="7" s="1"/>
  <c r="DD1549" i="7"/>
  <c r="AZ1549" i="7" s="1"/>
  <c r="D1549" i="7"/>
  <c r="DI1549" i="7"/>
  <c r="BE1549" i="7" s="1"/>
  <c r="DF1549" i="7"/>
  <c r="BB1549" i="7" s="1"/>
  <c r="CF1549" i="7"/>
  <c r="AB1549" i="7" s="1"/>
  <c r="DC1769" i="7"/>
  <c r="AY1769" i="7" s="1"/>
  <c r="AF1745" i="7"/>
  <c r="AF1701" i="7"/>
  <c r="CF1687" i="7"/>
  <c r="AB1687" i="7" s="1"/>
  <c r="DE1622" i="7"/>
  <c r="BA1622" i="7" s="1"/>
  <c r="CF1599" i="7"/>
  <c r="AB1599" i="7" s="1"/>
  <c r="CJ1561" i="7"/>
  <c r="I1559" i="7"/>
  <c r="CJ1559" i="7"/>
  <c r="CF1546" i="7"/>
  <c r="AB1546" i="7" s="1"/>
  <c r="CE1736" i="7"/>
  <c r="AA1736" i="7" s="1"/>
  <c r="CH1579" i="7"/>
  <c r="CG1579" i="7"/>
  <c r="AC1579" i="7" s="1"/>
  <c r="DC1559" i="7"/>
  <c r="AY1559" i="7" s="1"/>
  <c r="E1641" i="7"/>
  <c r="DC1641" i="7"/>
  <c r="AY1641" i="7" s="1"/>
  <c r="CZ1641" i="7"/>
  <c r="AV1641" i="7" s="1"/>
  <c r="CC1603" i="7"/>
  <c r="CZ1581" i="7"/>
  <c r="AV1581" i="7" s="1"/>
  <c r="CZ1549" i="7"/>
  <c r="AV1549" i="7" s="1"/>
  <c r="CG1547" i="7"/>
  <c r="AC1547" i="7" s="1"/>
  <c r="DC1526" i="7"/>
  <c r="AY1526" i="7" s="1"/>
  <c r="E1526" i="7"/>
  <c r="CJ1526" i="7"/>
  <c r="CH1526" i="7"/>
  <c r="DE1772" i="7"/>
  <c r="BA1772" i="7" s="1"/>
  <c r="CF1671" i="7"/>
  <c r="AB1671" i="7" s="1"/>
  <c r="CA1652" i="7"/>
  <c r="BH1597" i="7"/>
  <c r="CZ1597" i="7" s="1"/>
  <c r="AV1597" i="7" s="1"/>
  <c r="DI1583" i="7"/>
  <c r="BE1583" i="7" s="1"/>
  <c r="CZ1552" i="7"/>
  <c r="AV1552" i="7" s="1"/>
  <c r="DF1520" i="7"/>
  <c r="BB1520" i="7" s="1"/>
  <c r="I1495" i="7"/>
  <c r="CG1495" i="7"/>
  <c r="AC1495" i="7" s="1"/>
  <c r="DE1642" i="7"/>
  <c r="BA1642" i="7" s="1"/>
  <c r="CG1609" i="7"/>
  <c r="AC1609" i="7" s="1"/>
  <c r="CH1680" i="7"/>
  <c r="DC1640" i="7"/>
  <c r="AY1640" i="7" s="1"/>
  <c r="DI1626" i="7"/>
  <c r="BE1626" i="7" s="1"/>
  <c r="CH1535" i="7"/>
  <c r="CZ1697" i="7"/>
  <c r="AV1697" i="7" s="1"/>
  <c r="CH1571" i="7"/>
  <c r="CJ1730" i="7"/>
  <c r="CJ1681" i="7"/>
  <c r="BZ1648" i="7"/>
  <c r="V1648" i="7" s="1"/>
  <c r="CJ1591" i="7"/>
  <c r="CH1529" i="7"/>
  <c r="CC1656" i="7"/>
  <c r="DF1654" i="7"/>
  <c r="BB1654" i="7" s="1"/>
  <c r="CJ1571" i="7"/>
  <c r="DC1807" i="7"/>
  <c r="AY1807" i="7" s="1"/>
  <c r="CZ1580" i="7"/>
  <c r="AV1580" i="7" s="1"/>
  <c r="AF1536" i="7"/>
  <c r="DG1631" i="7"/>
  <c r="BC1631" i="7" s="1"/>
  <c r="DD1515" i="7"/>
  <c r="AZ1515" i="7" s="1"/>
  <c r="DD1471" i="7"/>
  <c r="AZ1471" i="7" s="1"/>
  <c r="CA1464" i="7"/>
  <c r="CF1447" i="7"/>
  <c r="AB1447" i="7" s="1"/>
  <c r="CF1441" i="7"/>
  <c r="AB1441" i="7" s="1"/>
  <c r="CC1440" i="7"/>
  <c r="DE1752" i="7"/>
  <c r="BA1752" i="7" s="1"/>
  <c r="CF1695" i="7"/>
  <c r="AB1695" i="7" s="1"/>
  <c r="BH1508" i="7"/>
  <c r="CH1508" i="7" s="1"/>
  <c r="DG1484" i="7"/>
  <c r="BC1484" i="7" s="1"/>
  <c r="D1484" i="7"/>
  <c r="DF1484" i="7"/>
  <c r="BB1484" i="7" s="1"/>
  <c r="DD1484" i="7"/>
  <c r="AZ1484" i="7" s="1"/>
  <c r="DI1484" i="7"/>
  <c r="BE1484" i="7" s="1"/>
  <c r="DH1484" i="7"/>
  <c r="BD1484" i="7" s="1"/>
  <c r="DE1484" i="7"/>
  <c r="BA1484" i="7" s="1"/>
  <c r="CF1484" i="7"/>
  <c r="AB1484" i="7" s="1"/>
  <c r="E1476" i="7"/>
  <c r="DC1476" i="7"/>
  <c r="AY1476" i="7" s="1"/>
  <c r="DF1458" i="7"/>
  <c r="BB1458" i="7" s="1"/>
  <c r="DE1458" i="7"/>
  <c r="BA1458" i="7" s="1"/>
  <c r="DD1458" i="7"/>
  <c r="AZ1458" i="7" s="1"/>
  <c r="DI1458" i="7"/>
  <c r="BE1458" i="7" s="1"/>
  <c r="DH1458" i="7"/>
  <c r="BD1458" i="7" s="1"/>
  <c r="DG1458" i="7"/>
  <c r="BC1458" i="7" s="1"/>
  <c r="CF1458" i="7"/>
  <c r="AB1458" i="7" s="1"/>
  <c r="D1458" i="7"/>
  <c r="CC1456" i="7"/>
  <c r="CF1434" i="7"/>
  <c r="AB1434" i="7" s="1"/>
  <c r="CJ1405" i="7"/>
  <c r="DD1574" i="7"/>
  <c r="AZ1574" i="7" s="1"/>
  <c r="DG1478" i="7"/>
  <c r="BC1478" i="7" s="1"/>
  <c r="D1478" i="7"/>
  <c r="DF1478" i="7"/>
  <c r="BB1478" i="7" s="1"/>
  <c r="DI1478" i="7"/>
  <c r="BE1478" i="7" s="1"/>
  <c r="DH1478" i="7"/>
  <c r="BD1478" i="7" s="1"/>
  <c r="DE1478" i="7"/>
  <c r="BA1478" i="7" s="1"/>
  <c r="DD1478" i="7"/>
  <c r="AZ1478" i="7" s="1"/>
  <c r="CZ1475" i="7"/>
  <c r="AV1475" i="7" s="1"/>
  <c r="BX1470" i="7"/>
  <c r="DI1443" i="7"/>
  <c r="BE1443" i="7" s="1"/>
  <c r="CA1443" i="7"/>
  <c r="D1443" i="7"/>
  <c r="DH1443" i="7"/>
  <c r="BD1443" i="7" s="1"/>
  <c r="DG1443" i="7"/>
  <c r="BC1443" i="7" s="1"/>
  <c r="DF1443" i="7"/>
  <c r="BB1443" i="7" s="1"/>
  <c r="DE1443" i="7"/>
  <c r="BA1443" i="7" s="1"/>
  <c r="DD1443" i="7"/>
  <c r="AZ1443" i="7" s="1"/>
  <c r="CZ1387" i="7"/>
  <c r="AV1387" i="7" s="1"/>
  <c r="D1387" i="7"/>
  <c r="BQ1387" i="7"/>
  <c r="M1387" i="7" s="1"/>
  <c r="CF1387" i="7"/>
  <c r="AB1387" i="7" s="1"/>
  <c r="CC1387" i="7"/>
  <c r="I1498" i="7"/>
  <c r="CG1498" i="7"/>
  <c r="AC1498" i="7" s="1"/>
  <c r="DC1498" i="7"/>
  <c r="AY1498" i="7" s="1"/>
  <c r="DC1450" i="7"/>
  <c r="AY1450" i="7" s="1"/>
  <c r="CZ1445" i="7"/>
  <c r="AV1445" i="7" s="1"/>
  <c r="CZ1413" i="7"/>
  <c r="AV1413" i="7" s="1"/>
  <c r="CF1413" i="7"/>
  <c r="AB1413" i="7" s="1"/>
  <c r="BX1413" i="7"/>
  <c r="BQ1413" i="7" s="1"/>
  <c r="M1413" i="7" s="1"/>
  <c r="D1413" i="7"/>
  <c r="CC1413" i="7"/>
  <c r="CZ1514" i="7"/>
  <c r="AV1514" i="7" s="1"/>
  <c r="CC1482" i="7"/>
  <c r="E1480" i="7"/>
  <c r="CZ1480" i="7"/>
  <c r="AV1480" i="7" s="1"/>
  <c r="DC1480" i="7"/>
  <c r="AY1480" i="7" s="1"/>
  <c r="CZ1464" i="7"/>
  <c r="AV1464" i="7" s="1"/>
  <c r="BX1460" i="7"/>
  <c r="CE1460" i="7" s="1"/>
  <c r="AA1460" i="7" s="1"/>
  <c r="CF1438" i="7"/>
  <c r="AB1438" i="7" s="1"/>
  <c r="CZ1390" i="7"/>
  <c r="AV1390" i="7" s="1"/>
  <c r="D1390" i="7"/>
  <c r="CC1390" i="7"/>
  <c r="BQ1390" i="7"/>
  <c r="M1390" i="7" s="1"/>
  <c r="CF1390" i="7"/>
  <c r="AB1390" i="7" s="1"/>
  <c r="CZ1376" i="7"/>
  <c r="AV1376" i="7" s="1"/>
  <c r="D1376" i="7"/>
  <c r="CF1376" i="7"/>
  <c r="AB1376" i="7" s="1"/>
  <c r="BX1376" i="7"/>
  <c r="CC1376" i="7"/>
  <c r="CC1515" i="7"/>
  <c r="CH1496" i="7"/>
  <c r="CG1496" i="7"/>
  <c r="AC1496" i="7" s="1"/>
  <c r="BX1491" i="7"/>
  <c r="Y1479" i="7"/>
  <c r="CF1469" i="7"/>
  <c r="AB1469" i="7" s="1"/>
  <c r="DF1466" i="7"/>
  <c r="BB1466" i="7" s="1"/>
  <c r="DE1466" i="7"/>
  <c r="BA1466" i="7" s="1"/>
  <c r="DI1466" i="7"/>
  <c r="BE1466" i="7" s="1"/>
  <c r="D1466" i="7"/>
  <c r="DH1466" i="7"/>
  <c r="BD1466" i="7" s="1"/>
  <c r="DG1466" i="7"/>
  <c r="BC1466" i="7" s="1"/>
  <c r="DD1466" i="7"/>
  <c r="AZ1466" i="7" s="1"/>
  <c r="DC1463" i="7"/>
  <c r="AY1463" i="7" s="1"/>
  <c r="DF1454" i="7"/>
  <c r="BB1454" i="7" s="1"/>
  <c r="DE1454" i="7"/>
  <c r="BA1454" i="7" s="1"/>
  <c r="DH1454" i="7"/>
  <c r="BD1454" i="7" s="1"/>
  <c r="DG1454" i="7"/>
  <c r="BC1454" i="7" s="1"/>
  <c r="D1454" i="7"/>
  <c r="CF1454" i="7"/>
  <c r="AB1454" i="7" s="1"/>
  <c r="DI1454" i="7"/>
  <c r="BE1454" i="7" s="1"/>
  <c r="DD1454" i="7"/>
  <c r="AZ1454" i="7" s="1"/>
  <c r="DC1444" i="7"/>
  <c r="AY1444" i="7" s="1"/>
  <c r="BP1402" i="7"/>
  <c r="L1402" i="7" s="1"/>
  <c r="DG1547" i="7"/>
  <c r="BC1547" i="7" s="1"/>
  <c r="DI1495" i="7"/>
  <c r="BE1495" i="7" s="1"/>
  <c r="BH1494" i="7"/>
  <c r="CZ1494" i="7" s="1"/>
  <c r="AV1494" i="7" s="1"/>
  <c r="E1490" i="7"/>
  <c r="DC1490" i="7"/>
  <c r="AY1490" i="7" s="1"/>
  <c r="BX1473" i="7"/>
  <c r="DI1435" i="7"/>
  <c r="BE1435" i="7" s="1"/>
  <c r="CA1394" i="7"/>
  <c r="DG1492" i="7"/>
  <c r="BC1492" i="7" s="1"/>
  <c r="D1492" i="7"/>
  <c r="DF1492" i="7"/>
  <c r="BB1492" i="7" s="1"/>
  <c r="DI1492" i="7"/>
  <c r="BE1492" i="7" s="1"/>
  <c r="DH1492" i="7"/>
  <c r="BD1492" i="7" s="1"/>
  <c r="DE1492" i="7"/>
  <c r="BA1492" i="7" s="1"/>
  <c r="DD1492" i="7"/>
  <c r="AZ1492" i="7" s="1"/>
  <c r="BX1492" i="7"/>
  <c r="CZ1489" i="7"/>
  <c r="AV1489" i="7" s="1"/>
  <c r="DD1433" i="7"/>
  <c r="AZ1433" i="7" s="1"/>
  <c r="BX1429" i="7"/>
  <c r="CZ1397" i="7"/>
  <c r="AV1397" i="7" s="1"/>
  <c r="CF1397" i="7"/>
  <c r="AB1397" i="7" s="1"/>
  <c r="D1397" i="7"/>
  <c r="CC1397" i="7"/>
  <c r="BQ1397" i="7"/>
  <c r="M1397" i="7" s="1"/>
  <c r="DF1431" i="7"/>
  <c r="BB1431" i="7" s="1"/>
  <c r="CJ1417" i="7"/>
  <c r="BX1395" i="7"/>
  <c r="DF1491" i="7"/>
  <c r="BB1491" i="7" s="1"/>
  <c r="DH1451" i="7"/>
  <c r="BD1451" i="7" s="1"/>
  <c r="BH1384" i="7"/>
  <c r="CF1316" i="7"/>
  <c r="AB1316" i="7" s="1"/>
  <c r="T1316" i="7"/>
  <c r="BZ1316" i="7"/>
  <c r="V1316" i="7" s="1"/>
  <c r="BZ1306" i="7"/>
  <c r="V1306" i="7" s="1"/>
  <c r="CF1306" i="7"/>
  <c r="AB1306" i="7" s="1"/>
  <c r="T1306" i="7"/>
  <c r="BZ1281" i="7"/>
  <c r="V1281" i="7" s="1"/>
  <c r="T1281" i="7"/>
  <c r="CF1281" i="7"/>
  <c r="AB1281" i="7" s="1"/>
  <c r="DE1461" i="7"/>
  <c r="BA1461" i="7" s="1"/>
  <c r="Y1337" i="7"/>
  <c r="Y1329" i="7"/>
  <c r="Y1321" i="7"/>
  <c r="CD1321" i="7"/>
  <c r="Z1321" i="7" s="1"/>
  <c r="DC1475" i="7"/>
  <c r="AY1475" i="7" s="1"/>
  <c r="DF1511" i="7"/>
  <c r="BB1511" i="7" s="1"/>
  <c r="BX1414" i="7"/>
  <c r="DC1438" i="7"/>
  <c r="AY1438" i="7" s="1"/>
  <c r="T1337" i="7"/>
  <c r="BZ1337" i="7"/>
  <c r="V1337" i="7" s="1"/>
  <c r="T1333" i="7"/>
  <c r="BZ1333" i="7"/>
  <c r="V1333" i="7" s="1"/>
  <c r="T1329" i="7"/>
  <c r="BZ1329" i="7"/>
  <c r="V1329" i="7" s="1"/>
  <c r="T1325" i="7"/>
  <c r="BZ1325" i="7"/>
  <c r="V1325" i="7" s="1"/>
  <c r="T1321" i="7"/>
  <c r="BZ1321" i="7"/>
  <c r="V1321" i="7" s="1"/>
  <c r="CE1316" i="7"/>
  <c r="AA1316" i="7" s="1"/>
  <c r="W1316" i="7"/>
  <c r="BP1347" i="7"/>
  <c r="CA1347" i="7" s="1"/>
  <c r="BX1339" i="7"/>
  <c r="CD1298" i="7"/>
  <c r="Z1298" i="7" s="1"/>
  <c r="Y1222" i="7"/>
  <c r="CD1222" i="7"/>
  <c r="Z1222" i="7" s="1"/>
  <c r="CE1191" i="7"/>
  <c r="AA1191" i="7" s="1"/>
  <c r="W1191" i="7"/>
  <c r="AD861" i="7"/>
  <c r="CL861" i="7"/>
  <c r="AH861" i="7" s="1"/>
  <c r="CG822" i="7"/>
  <c r="AC822" i="7" s="1"/>
  <c r="CF822" i="7"/>
  <c r="AB822" i="7" s="1"/>
  <c r="T822" i="7"/>
  <c r="BZ822" i="7"/>
  <c r="V822" i="7" s="1"/>
  <c r="AD774" i="7"/>
  <c r="CL774" i="7"/>
  <c r="AH774" i="7" s="1"/>
  <c r="CG758" i="7"/>
  <c r="AC758" i="7" s="1"/>
  <c r="CF758" i="7"/>
  <c r="AB758" i="7" s="1"/>
  <c r="T758" i="7"/>
  <c r="BZ758" i="7"/>
  <c r="V758" i="7" s="1"/>
  <c r="BX1354" i="7"/>
  <c r="BZ1293" i="7"/>
  <c r="V1293" i="7" s="1"/>
  <c r="CF1293" i="7"/>
  <c r="AB1293" i="7" s="1"/>
  <c r="T1293" i="7"/>
  <c r="T1280" i="7"/>
  <c r="BZ1280" i="7"/>
  <c r="V1280" i="7" s="1"/>
  <c r="CF1280" i="7"/>
  <c r="AB1280" i="7" s="1"/>
  <c r="Y1277" i="7"/>
  <c r="CD1277" i="7"/>
  <c r="Z1277" i="7" s="1"/>
  <c r="BZ1219" i="7"/>
  <c r="V1219" i="7" s="1"/>
  <c r="T1219" i="7"/>
  <c r="CF1219" i="7"/>
  <c r="AB1219" i="7" s="1"/>
  <c r="CE1182" i="7"/>
  <c r="AA1182" i="7" s="1"/>
  <c r="W1182" i="7"/>
  <c r="CE1171" i="7"/>
  <c r="AA1171" i="7" s="1"/>
  <c r="W1171" i="7"/>
  <c r="CF1126" i="7"/>
  <c r="AB1126" i="7" s="1"/>
  <c r="T1126" i="7"/>
  <c r="CE1126" i="7"/>
  <c r="AA1126" i="7" s="1"/>
  <c r="BZ1126" i="7"/>
  <c r="V1126" i="7" s="1"/>
  <c r="DE953" i="7"/>
  <c r="BA953" i="7" s="1"/>
  <c r="CB953" i="7"/>
  <c r="X953" i="7" s="1"/>
  <c r="DD953" i="7"/>
  <c r="AZ953" i="7" s="1"/>
  <c r="CA953" i="7"/>
  <c r="DC953" i="7"/>
  <c r="AY953" i="7" s="1"/>
  <c r="CZ953" i="7"/>
  <c r="AV953" i="7" s="1"/>
  <c r="BX953" i="7"/>
  <c r="DF953" i="7"/>
  <c r="BB953" i="7" s="1"/>
  <c r="CC953" i="7"/>
  <c r="F953" i="7"/>
  <c r="CL807" i="7"/>
  <c r="AH807" i="7" s="1"/>
  <c r="AD807" i="7"/>
  <c r="CG791" i="7"/>
  <c r="AC791" i="7" s="1"/>
  <c r="CF791" i="7"/>
  <c r="AB791" i="7" s="1"/>
  <c r="CL743" i="7"/>
  <c r="AH743" i="7" s="1"/>
  <c r="AD743" i="7"/>
  <c r="CC1352" i="7"/>
  <c r="T1279" i="7"/>
  <c r="BZ1279" i="7"/>
  <c r="V1279" i="7" s="1"/>
  <c r="CF1279" i="7"/>
  <c r="AB1279" i="7" s="1"/>
  <c r="W1240" i="7"/>
  <c r="CE1240" i="7"/>
  <c r="AA1240" i="7" s="1"/>
  <c r="CE1158" i="7"/>
  <c r="AA1158" i="7" s="1"/>
  <c r="W1158" i="7"/>
  <c r="BP1324" i="7"/>
  <c r="CA1324" i="7" s="1"/>
  <c r="CA1370" i="7"/>
  <c r="DE1311" i="7"/>
  <c r="BA1311" i="7" s="1"/>
  <c r="CB1311" i="7"/>
  <c r="X1311" i="7" s="1"/>
  <c r="DD1311" i="7"/>
  <c r="AZ1311" i="7" s="1"/>
  <c r="CA1311" i="7"/>
  <c r="CZ1311" i="7"/>
  <c r="AV1311" i="7" s="1"/>
  <c r="F1311" i="7"/>
  <c r="CC1311" i="7"/>
  <c r="DF1311" i="7"/>
  <c r="BB1311" i="7" s="1"/>
  <c r="BX1311" i="7"/>
  <c r="DC1311" i="7"/>
  <c r="AY1311" i="7" s="1"/>
  <c r="CF1300" i="7"/>
  <c r="AB1300" i="7" s="1"/>
  <c r="T1300" i="7"/>
  <c r="BZ1300" i="7"/>
  <c r="V1300" i="7" s="1"/>
  <c r="T1236" i="7"/>
  <c r="BZ1236" i="7"/>
  <c r="V1236" i="7" s="1"/>
  <c r="CF1236" i="7"/>
  <c r="AB1236" i="7" s="1"/>
  <c r="CC1365" i="7"/>
  <c r="BP1337" i="7"/>
  <c r="DE1295" i="7"/>
  <c r="BA1295" i="7" s="1"/>
  <c r="CB1295" i="7"/>
  <c r="X1295" i="7" s="1"/>
  <c r="DD1295" i="7"/>
  <c r="AZ1295" i="7" s="1"/>
  <c r="CA1295" i="7"/>
  <c r="CC1295" i="7"/>
  <c r="DF1295" i="7"/>
  <c r="BB1295" i="7" s="1"/>
  <c r="BX1295" i="7"/>
  <c r="CZ1295" i="7"/>
  <c r="AV1295" i="7" s="1"/>
  <c r="DC1295" i="7"/>
  <c r="AY1295" i="7" s="1"/>
  <c r="F1295" i="7"/>
  <c r="T1259" i="7"/>
  <c r="BZ1259" i="7"/>
  <c r="V1259" i="7" s="1"/>
  <c r="CF1259" i="7"/>
  <c r="AB1259" i="7" s="1"/>
  <c r="CF1222" i="7"/>
  <c r="AB1222" i="7" s="1"/>
  <c r="T1222" i="7"/>
  <c r="BZ1222" i="7"/>
  <c r="V1222" i="7" s="1"/>
  <c r="Y1284" i="7"/>
  <c r="CD1284" i="7"/>
  <c r="Z1284" i="7" s="1"/>
  <c r="DE1233" i="7"/>
  <c r="BA1233" i="7" s="1"/>
  <c r="CB1233" i="7"/>
  <c r="X1233" i="7" s="1"/>
  <c r="DD1233" i="7"/>
  <c r="AZ1233" i="7" s="1"/>
  <c r="CA1233" i="7"/>
  <c r="CC1233" i="7"/>
  <c r="DF1233" i="7"/>
  <c r="BB1233" i="7" s="1"/>
  <c r="BX1233" i="7"/>
  <c r="DC1233" i="7"/>
  <c r="AY1233" i="7" s="1"/>
  <c r="CZ1233" i="7"/>
  <c r="AV1233" i="7" s="1"/>
  <c r="F1233" i="7"/>
  <c r="DF1211" i="7"/>
  <c r="BB1211" i="7" s="1"/>
  <c r="CC1211" i="7"/>
  <c r="CB1211" i="7"/>
  <c r="X1211" i="7" s="1"/>
  <c r="F1211" i="7"/>
  <c r="CA1211" i="7"/>
  <c r="DE1211" i="7"/>
  <c r="BA1211" i="7" s="1"/>
  <c r="DD1211" i="7"/>
  <c r="AZ1211" i="7" s="1"/>
  <c r="BX1211" i="7"/>
  <c r="DC1211" i="7"/>
  <c r="AY1211" i="7" s="1"/>
  <c r="CZ1211" i="7"/>
  <c r="AV1211" i="7" s="1"/>
  <c r="CE1219" i="7"/>
  <c r="AA1219" i="7" s="1"/>
  <c r="Y1207" i="7"/>
  <c r="CD1207" i="7"/>
  <c r="Z1207" i="7" s="1"/>
  <c r="T1074" i="7"/>
  <c r="BZ1074" i="7"/>
  <c r="V1074" i="7" s="1"/>
  <c r="CF1074" i="7"/>
  <c r="AB1074" i="7" s="1"/>
  <c r="DD1096" i="7"/>
  <c r="AZ1096" i="7" s="1"/>
  <c r="CA1096" i="7"/>
  <c r="DC1096" i="7"/>
  <c r="AY1096" i="7" s="1"/>
  <c r="F1096" i="7"/>
  <c r="CZ1096" i="7"/>
  <c r="AV1096" i="7" s="1"/>
  <c r="BX1096" i="7"/>
  <c r="DE1096" i="7"/>
  <c r="BA1096" i="7" s="1"/>
  <c r="CC1096" i="7"/>
  <c r="CB1096" i="7"/>
  <c r="X1096" i="7" s="1"/>
  <c r="DF1096" i="7"/>
  <c r="BB1096" i="7" s="1"/>
  <c r="CF1073" i="7"/>
  <c r="AB1073" i="7" s="1"/>
  <c r="DD1064" i="7"/>
  <c r="AZ1064" i="7" s="1"/>
  <c r="CA1064" i="7"/>
  <c r="DC1064" i="7"/>
  <c r="AY1064" i="7" s="1"/>
  <c r="F1064" i="7"/>
  <c r="CC1064" i="7"/>
  <c r="CB1064" i="7"/>
  <c r="X1064" i="7" s="1"/>
  <c r="DF1064" i="7"/>
  <c r="BB1064" i="7" s="1"/>
  <c r="CZ1064" i="7"/>
  <c r="AV1064" i="7" s="1"/>
  <c r="BX1064" i="7"/>
  <c r="DE1064" i="7"/>
  <c r="BA1064" i="7" s="1"/>
  <c r="CD1172" i="7"/>
  <c r="Z1172" i="7" s="1"/>
  <c r="CD1116" i="7"/>
  <c r="Z1116" i="7" s="1"/>
  <c r="Y1116" i="7"/>
  <c r="W1112" i="7"/>
  <c r="CE1112" i="7"/>
  <c r="AA1112" i="7" s="1"/>
  <c r="BZ1104" i="7"/>
  <c r="V1104" i="7" s="1"/>
  <c r="T1104" i="7"/>
  <c r="CF1104" i="7"/>
  <c r="AB1104" i="7" s="1"/>
  <c r="CE1079" i="7"/>
  <c r="AA1079" i="7" s="1"/>
  <c r="W1079" i="7"/>
  <c r="Y1054" i="7"/>
  <c r="CE1215" i="7"/>
  <c r="AA1215" i="7" s="1"/>
  <c r="W1215" i="7"/>
  <c r="T1137" i="7"/>
  <c r="CF1137" i="7"/>
  <c r="AB1137" i="7" s="1"/>
  <c r="BZ1137" i="7"/>
  <c r="V1137" i="7" s="1"/>
  <c r="CE1068" i="7"/>
  <c r="AA1068" i="7" s="1"/>
  <c r="W1068" i="7"/>
  <c r="CD1031" i="7"/>
  <c r="Z1031" i="7" s="1"/>
  <c r="Y1031" i="7"/>
  <c r="BZ1015" i="7"/>
  <c r="V1015" i="7" s="1"/>
  <c r="T1015" i="7"/>
  <c r="CF1015" i="7"/>
  <c r="AB1015" i="7" s="1"/>
  <c r="CF1006" i="7"/>
  <c r="AB1006" i="7" s="1"/>
  <c r="T1006" i="7"/>
  <c r="BZ1006" i="7"/>
  <c r="V1006" i="7" s="1"/>
  <c r="W1177" i="7"/>
  <c r="CE1177" i="7"/>
  <c r="AA1177" i="7" s="1"/>
  <c r="DF1163" i="7"/>
  <c r="BB1163" i="7" s="1"/>
  <c r="CC1163" i="7"/>
  <c r="CZ1163" i="7"/>
  <c r="AV1163" i="7" s="1"/>
  <c r="CA1163" i="7"/>
  <c r="DE1163" i="7"/>
  <c r="BA1163" i="7" s="1"/>
  <c r="DD1163" i="7"/>
  <c r="AZ1163" i="7" s="1"/>
  <c r="BX1163" i="7"/>
  <c r="DC1163" i="7"/>
  <c r="AY1163" i="7" s="1"/>
  <c r="CB1163" i="7"/>
  <c r="X1163" i="7" s="1"/>
  <c r="F1163" i="7"/>
  <c r="Y1089" i="7"/>
  <c r="CD1089" i="7"/>
  <c r="Z1089" i="7" s="1"/>
  <c r="DD1264" i="7"/>
  <c r="AZ1264" i="7" s="1"/>
  <c r="CA1264" i="7"/>
  <c r="DC1264" i="7"/>
  <c r="AY1264" i="7" s="1"/>
  <c r="F1264" i="7"/>
  <c r="CC1264" i="7"/>
  <c r="DF1264" i="7"/>
  <c r="BB1264" i="7" s="1"/>
  <c r="DE1264" i="7"/>
  <c r="BA1264" i="7" s="1"/>
  <c r="CZ1264" i="7"/>
  <c r="AV1264" i="7" s="1"/>
  <c r="CB1264" i="7"/>
  <c r="X1264" i="7" s="1"/>
  <c r="BX1264" i="7"/>
  <c r="BZ1087" i="7"/>
  <c r="V1087" i="7" s="1"/>
  <c r="CF1087" i="7"/>
  <c r="AB1087" i="7" s="1"/>
  <c r="T1087" i="7"/>
  <c r="CZ1484" i="7"/>
  <c r="AV1484" i="7" s="1"/>
  <c r="W1210" i="7"/>
  <c r="CE1199" i="7"/>
  <c r="AA1199" i="7" s="1"/>
  <c r="W1199" i="7"/>
  <c r="DE1185" i="7"/>
  <c r="BA1185" i="7" s="1"/>
  <c r="CB1185" i="7"/>
  <c r="X1185" i="7" s="1"/>
  <c r="DD1185" i="7"/>
  <c r="AZ1185" i="7" s="1"/>
  <c r="CA1185" i="7"/>
  <c r="CZ1185" i="7"/>
  <c r="AV1185" i="7" s="1"/>
  <c r="F1185" i="7"/>
  <c r="CC1185" i="7"/>
  <c r="DF1185" i="7"/>
  <c r="BB1185" i="7" s="1"/>
  <c r="BX1185" i="7"/>
  <c r="DC1185" i="7"/>
  <c r="AY1185" i="7" s="1"/>
  <c r="CE1262" i="7"/>
  <c r="AA1262" i="7" s="1"/>
  <c r="W1113" i="7"/>
  <c r="CE1107" i="7"/>
  <c r="AA1107" i="7" s="1"/>
  <c r="W1107" i="7"/>
  <c r="Y1066" i="7"/>
  <c r="CD1066" i="7"/>
  <c r="Z1066" i="7" s="1"/>
  <c r="Y986" i="7"/>
  <c r="CD986" i="7"/>
  <c r="Z986" i="7" s="1"/>
  <c r="Y930" i="7"/>
  <c r="AF856" i="7"/>
  <c r="CK856" i="7"/>
  <c r="AG856" i="7" s="1"/>
  <c r="CD840" i="7"/>
  <c r="Z840" i="7" s="1"/>
  <c r="Y840" i="7"/>
  <c r="CF832" i="7"/>
  <c r="AB832" i="7" s="1"/>
  <c r="T832" i="7"/>
  <c r="BZ832" i="7"/>
  <c r="V832" i="7" s="1"/>
  <c r="X826" i="7"/>
  <c r="CL811" i="7"/>
  <c r="AH811" i="7" s="1"/>
  <c r="AD811" i="7"/>
  <c r="AF789" i="7"/>
  <c r="CK785" i="7"/>
  <c r="AG785" i="7" s="1"/>
  <c r="AF785" i="7"/>
  <c r="Y777" i="7"/>
  <c r="CD777" i="7"/>
  <c r="Z777" i="7" s="1"/>
  <c r="AF763" i="7"/>
  <c r="CK763" i="7"/>
  <c r="AG763" i="7" s="1"/>
  <c r="CL746" i="7"/>
  <c r="AH746" i="7" s="1"/>
  <c r="AD746" i="7"/>
  <c r="T1170" i="7"/>
  <c r="CF1170" i="7"/>
  <c r="AB1170" i="7" s="1"/>
  <c r="BZ1170" i="7"/>
  <c r="V1170" i="7" s="1"/>
  <c r="Y1145" i="7"/>
  <c r="CD1145" i="7"/>
  <c r="Z1145" i="7" s="1"/>
  <c r="CD1105" i="7"/>
  <c r="Z1105" i="7" s="1"/>
  <c r="Y1105" i="7"/>
  <c r="BZ1091" i="7"/>
  <c r="V1091" i="7" s="1"/>
  <c r="T1091" i="7"/>
  <c r="CF1091" i="7"/>
  <c r="AB1091" i="7" s="1"/>
  <c r="CD1063" i="7"/>
  <c r="Z1063" i="7" s="1"/>
  <c r="Y1063" i="7"/>
  <c r="CE1043" i="7"/>
  <c r="AA1043" i="7" s="1"/>
  <c r="W1043" i="7"/>
  <c r="CF937" i="7"/>
  <c r="AB937" i="7" s="1"/>
  <c r="BZ937" i="7"/>
  <c r="V937" i="7" s="1"/>
  <c r="T937" i="7"/>
  <c r="W926" i="7"/>
  <c r="CE926" i="7"/>
  <c r="AA926" i="7" s="1"/>
  <c r="CK872" i="7"/>
  <c r="AG872" i="7" s="1"/>
  <c r="AF872" i="7"/>
  <c r="CD864" i="7"/>
  <c r="Z864" i="7" s="1"/>
  <c r="Y864" i="7"/>
  <c r="CD828" i="7"/>
  <c r="Z828" i="7" s="1"/>
  <c r="Y828" i="7"/>
  <c r="W824" i="7"/>
  <c r="CE824" i="7"/>
  <c r="AA824" i="7" s="1"/>
  <c r="CG808" i="7"/>
  <c r="AC808" i="7" s="1"/>
  <c r="CF808" i="7"/>
  <c r="AB808" i="7" s="1"/>
  <c r="T808" i="7"/>
  <c r="BZ808" i="7"/>
  <c r="V808" i="7" s="1"/>
  <c r="CD794" i="7"/>
  <c r="Z794" i="7" s="1"/>
  <c r="Y794" i="7"/>
  <c r="W761" i="7"/>
  <c r="CE761" i="7"/>
  <c r="AA761" i="7" s="1"/>
  <c r="CG739" i="7"/>
  <c r="AC739" i="7" s="1"/>
  <c r="CF739" i="7"/>
  <c r="AB739" i="7" s="1"/>
  <c r="T739" i="7"/>
  <c r="BZ739" i="7"/>
  <c r="V739" i="7" s="1"/>
  <c r="W1040" i="7"/>
  <c r="CE1040" i="7"/>
  <c r="AA1040" i="7" s="1"/>
  <c r="F988" i="7"/>
  <c r="CC988" i="7"/>
  <c r="CZ988" i="7"/>
  <c r="AV988" i="7" s="1"/>
  <c r="CA988" i="7"/>
  <c r="DF988" i="7"/>
  <c r="BB988" i="7" s="1"/>
  <c r="BX988" i="7"/>
  <c r="DD988" i="7"/>
  <c r="AZ988" i="7" s="1"/>
  <c r="DC988" i="7"/>
  <c r="AY988" i="7" s="1"/>
  <c r="CB988" i="7"/>
  <c r="X988" i="7" s="1"/>
  <c r="DE988" i="7"/>
  <c r="BA988" i="7" s="1"/>
  <c r="CE861" i="7"/>
  <c r="AA861" i="7" s="1"/>
  <c r="AF846" i="7"/>
  <c r="CK846" i="7"/>
  <c r="AG846" i="7" s="1"/>
  <c r="Y838" i="7"/>
  <c r="CD838" i="7"/>
  <c r="Z838" i="7" s="1"/>
  <c r="CK801" i="7"/>
  <c r="AG801" i="7" s="1"/>
  <c r="AF801" i="7"/>
  <c r="W778" i="7"/>
  <c r="CE778" i="7"/>
  <c r="AA778" i="7" s="1"/>
  <c r="CE718" i="7"/>
  <c r="AA718" i="7" s="1"/>
  <c r="W718" i="7"/>
  <c r="W1130" i="7"/>
  <c r="CE1130" i="7"/>
  <c r="AA1130" i="7" s="1"/>
  <c r="DC895" i="7"/>
  <c r="AY895" i="7" s="1"/>
  <c r="F895" i="7"/>
  <c r="CZ895" i="7"/>
  <c r="AV895" i="7" s="1"/>
  <c r="BX895" i="7"/>
  <c r="DD895" i="7"/>
  <c r="AZ895" i="7" s="1"/>
  <c r="CC895" i="7"/>
  <c r="CB895" i="7"/>
  <c r="X895" i="7" s="1"/>
  <c r="CA895" i="7"/>
  <c r="DF895" i="7"/>
  <c r="BB895" i="7" s="1"/>
  <c r="DE895" i="7"/>
  <c r="BA895" i="7" s="1"/>
  <c r="CG871" i="7"/>
  <c r="AC871" i="7" s="1"/>
  <c r="CF871" i="7"/>
  <c r="AB871" i="7" s="1"/>
  <c r="T871" i="7"/>
  <c r="BZ871" i="7"/>
  <c r="V871" i="7" s="1"/>
  <c r="Y853" i="7"/>
  <c r="CD853" i="7"/>
  <c r="Z853" i="7" s="1"/>
  <c r="CG837" i="7"/>
  <c r="AC837" i="7" s="1"/>
  <c r="CF837" i="7"/>
  <c r="AB837" i="7" s="1"/>
  <c r="T837" i="7"/>
  <c r="BZ837" i="7"/>
  <c r="V837" i="7" s="1"/>
  <c r="CG818" i="7"/>
  <c r="AC818" i="7" s="1"/>
  <c r="CF818" i="7"/>
  <c r="AB818" i="7" s="1"/>
  <c r="T818" i="7"/>
  <c r="BZ818" i="7"/>
  <c r="V818" i="7" s="1"/>
  <c r="CE790" i="7"/>
  <c r="AA790" i="7" s="1"/>
  <c r="CK777" i="7"/>
  <c r="AG777" i="7" s="1"/>
  <c r="AF777" i="7"/>
  <c r="CG755" i="7"/>
  <c r="AC755" i="7" s="1"/>
  <c r="CF755" i="7"/>
  <c r="AB755" i="7" s="1"/>
  <c r="T755" i="7"/>
  <c r="BZ755" i="7"/>
  <c r="V755" i="7" s="1"/>
  <c r="CD746" i="7"/>
  <c r="Z746" i="7" s="1"/>
  <c r="Y746" i="7"/>
  <c r="BX731" i="7"/>
  <c r="CJ731" i="7"/>
  <c r="CI731" i="7"/>
  <c r="AE731" i="7" s="1"/>
  <c r="D731" i="7"/>
  <c r="CH731" i="7"/>
  <c r="CC731" i="7"/>
  <c r="CB731" i="7"/>
  <c r="X731" i="7" s="1"/>
  <c r="CK719" i="7"/>
  <c r="AG719" i="7" s="1"/>
  <c r="AF719" i="7"/>
  <c r="CE1270" i="7"/>
  <c r="AA1270" i="7" s="1"/>
  <c r="W1270" i="7"/>
  <c r="CF1270" i="7"/>
  <c r="AB1270" i="7" s="1"/>
  <c r="T1270" i="7"/>
  <c r="BZ1270" i="7"/>
  <c r="V1270" i="7" s="1"/>
  <c r="CD1238" i="7"/>
  <c r="Z1238" i="7" s="1"/>
  <c r="Y1238" i="7"/>
  <c r="Y1042" i="7"/>
  <c r="CD1042" i="7"/>
  <c r="Z1042" i="7" s="1"/>
  <c r="BZ1039" i="7"/>
  <c r="V1039" i="7" s="1"/>
  <c r="T1039" i="7"/>
  <c r="CF1039" i="7"/>
  <c r="AB1039" i="7" s="1"/>
  <c r="BZ983" i="7"/>
  <c r="V983" i="7" s="1"/>
  <c r="T983" i="7"/>
  <c r="CF926" i="7"/>
  <c r="AB926" i="7" s="1"/>
  <c r="T926" i="7"/>
  <c r="BZ926" i="7"/>
  <c r="V926" i="7" s="1"/>
  <c r="CD878" i="7"/>
  <c r="Z878" i="7" s="1"/>
  <c r="Y878" i="7"/>
  <c r="AF867" i="7"/>
  <c r="CK867" i="7"/>
  <c r="AG867" i="7" s="1"/>
  <c r="CG864" i="7"/>
  <c r="AC864" i="7" s="1"/>
  <c r="CF864" i="7"/>
  <c r="AB864" i="7" s="1"/>
  <c r="T864" i="7"/>
  <c r="BZ864" i="7"/>
  <c r="V864" i="7" s="1"/>
  <c r="CD852" i="7"/>
  <c r="Z852" i="7" s="1"/>
  <c r="Y852" i="7"/>
  <c r="CG836" i="7"/>
  <c r="AC836" i="7" s="1"/>
  <c r="CF836" i="7"/>
  <c r="AB836" i="7" s="1"/>
  <c r="T836" i="7"/>
  <c r="BZ836" i="7"/>
  <c r="V836" i="7" s="1"/>
  <c r="CG821" i="7"/>
  <c r="AC821" i="7" s="1"/>
  <c r="CF821" i="7"/>
  <c r="AB821" i="7" s="1"/>
  <c r="T821" i="7"/>
  <c r="BZ821" i="7"/>
  <c r="V821" i="7" s="1"/>
  <c r="CE803" i="7"/>
  <c r="AA803" i="7" s="1"/>
  <c r="CD795" i="7"/>
  <c r="Z795" i="7" s="1"/>
  <c r="Y795" i="7"/>
  <c r="CK757" i="7"/>
  <c r="AG757" i="7" s="1"/>
  <c r="AF757" i="7"/>
  <c r="CK753" i="7"/>
  <c r="AG753" i="7" s="1"/>
  <c r="AF753" i="7"/>
  <c r="CL741" i="7"/>
  <c r="AH741" i="7" s="1"/>
  <c r="AD741" i="7"/>
  <c r="T720" i="7"/>
  <c r="BZ720" i="7"/>
  <c r="V720" i="7" s="1"/>
  <c r="CG720" i="7"/>
  <c r="AC720" i="7" s="1"/>
  <c r="CF720" i="7"/>
  <c r="AB720" i="7" s="1"/>
  <c r="T716" i="7"/>
  <c r="BZ716" i="7"/>
  <c r="V716" i="7" s="1"/>
  <c r="CG716" i="7"/>
  <c r="AC716" i="7" s="1"/>
  <c r="CF716" i="7"/>
  <c r="AB716" i="7" s="1"/>
  <c r="T712" i="7"/>
  <c r="BZ712" i="7"/>
  <c r="V712" i="7" s="1"/>
  <c r="CG712" i="7"/>
  <c r="AC712" i="7" s="1"/>
  <c r="CF712" i="7"/>
  <c r="AB712" i="7" s="1"/>
  <c r="DD960" i="7"/>
  <c r="AZ960" i="7" s="1"/>
  <c r="CA960" i="7"/>
  <c r="DC960" i="7"/>
  <c r="AY960" i="7" s="1"/>
  <c r="F960" i="7"/>
  <c r="CC960" i="7"/>
  <c r="CB960" i="7"/>
  <c r="X960" i="7" s="1"/>
  <c r="BX960" i="7"/>
  <c r="DF960" i="7"/>
  <c r="BB960" i="7" s="1"/>
  <c r="DE960" i="7"/>
  <c r="BA960" i="7" s="1"/>
  <c r="CZ960" i="7"/>
  <c r="AV960" i="7" s="1"/>
  <c r="CD950" i="7"/>
  <c r="Z950" i="7" s="1"/>
  <c r="Y950" i="7"/>
  <c r="CF931" i="7"/>
  <c r="AB931" i="7" s="1"/>
  <c r="BZ931" i="7"/>
  <c r="V931" i="7" s="1"/>
  <c r="T931" i="7"/>
  <c r="CD884" i="7"/>
  <c r="Z884" i="7" s="1"/>
  <c r="Y884" i="7"/>
  <c r="CD877" i="7"/>
  <c r="Z877" i="7" s="1"/>
  <c r="Y877" i="7"/>
  <c r="CD843" i="7"/>
  <c r="Z843" i="7" s="1"/>
  <c r="Y843" i="7"/>
  <c r="CG797" i="7"/>
  <c r="AC797" i="7" s="1"/>
  <c r="CF797" i="7"/>
  <c r="AB797" i="7" s="1"/>
  <c r="T797" i="7"/>
  <c r="BZ797" i="7"/>
  <c r="V797" i="7" s="1"/>
  <c r="CG793" i="7"/>
  <c r="AC793" i="7" s="1"/>
  <c r="CF793" i="7"/>
  <c r="AB793" i="7" s="1"/>
  <c r="T793" i="7"/>
  <c r="BZ793" i="7"/>
  <c r="V793" i="7" s="1"/>
  <c r="AD777" i="7"/>
  <c r="CL777" i="7"/>
  <c r="AH777" i="7" s="1"/>
  <c r="CL755" i="7"/>
  <c r="AH755" i="7" s="1"/>
  <c r="AD755" i="7"/>
  <c r="CL719" i="7"/>
  <c r="AH719" i="7" s="1"/>
  <c r="AD719" i="7"/>
  <c r="CL715" i="7"/>
  <c r="AH715" i="7" s="1"/>
  <c r="AD715" i="7"/>
  <c r="CD711" i="7"/>
  <c r="Z711" i="7" s="1"/>
  <c r="Y711" i="7"/>
  <c r="CD703" i="7"/>
  <c r="Z703" i="7" s="1"/>
  <c r="Y703" i="7"/>
  <c r="CD695" i="7"/>
  <c r="Z695" i="7" s="1"/>
  <c r="Y695" i="7"/>
  <c r="W1129" i="7"/>
  <c r="CD1029" i="7"/>
  <c r="Z1029" i="7" s="1"/>
  <c r="CG876" i="7"/>
  <c r="AC876" i="7" s="1"/>
  <c r="CF876" i="7"/>
  <c r="AB876" i="7" s="1"/>
  <c r="T876" i="7"/>
  <c r="BZ876" i="7"/>
  <c r="V876" i="7" s="1"/>
  <c r="W833" i="7"/>
  <c r="CG816" i="7"/>
  <c r="AC816" i="7" s="1"/>
  <c r="CF816" i="7"/>
  <c r="AB816" i="7" s="1"/>
  <c r="T816" i="7"/>
  <c r="BZ816" i="7"/>
  <c r="V816" i="7" s="1"/>
  <c r="AF769" i="7"/>
  <c r="CE746" i="7"/>
  <c r="AA746" i="7" s="1"/>
  <c r="W746" i="7"/>
  <c r="BZ935" i="7"/>
  <c r="V935" i="7" s="1"/>
  <c r="CF935" i="7"/>
  <c r="AB935" i="7" s="1"/>
  <c r="T935" i="7"/>
  <c r="CE854" i="7"/>
  <c r="AA854" i="7" s="1"/>
  <c r="CE805" i="7"/>
  <c r="AA805" i="7" s="1"/>
  <c r="AF730" i="7"/>
  <c r="CK730" i="7"/>
  <c r="AG730" i="7" s="1"/>
  <c r="CE707" i="7"/>
  <c r="AA707" i="7" s="1"/>
  <c r="W707" i="7"/>
  <c r="CE699" i="7"/>
  <c r="AA699" i="7" s="1"/>
  <c r="W699" i="7"/>
  <c r="T674" i="7"/>
  <c r="CG674" i="7"/>
  <c r="AC674" i="7" s="1"/>
  <c r="CF674" i="7"/>
  <c r="AB674" i="7" s="1"/>
  <c r="BZ674" i="7"/>
  <c r="V674" i="7" s="1"/>
  <c r="T666" i="7"/>
  <c r="CG666" i="7"/>
  <c r="AC666" i="7" s="1"/>
  <c r="CF666" i="7"/>
  <c r="AB666" i="7" s="1"/>
  <c r="BZ666" i="7"/>
  <c r="V666" i="7" s="1"/>
  <c r="T658" i="7"/>
  <c r="CG658" i="7"/>
  <c r="AC658" i="7" s="1"/>
  <c r="CF658" i="7"/>
  <c r="AB658" i="7" s="1"/>
  <c r="BZ658" i="7"/>
  <c r="V658" i="7" s="1"/>
  <c r="T650" i="7"/>
  <c r="CG650" i="7"/>
  <c r="AC650" i="7" s="1"/>
  <c r="CF650" i="7"/>
  <c r="AB650" i="7" s="1"/>
  <c r="BZ650" i="7"/>
  <c r="V650" i="7" s="1"/>
  <c r="CD613" i="7"/>
  <c r="Z613" i="7" s="1"/>
  <c r="Y613" i="7"/>
  <c r="CD605" i="7"/>
  <c r="Z605" i="7" s="1"/>
  <c r="Y605" i="7"/>
  <c r="CD597" i="7"/>
  <c r="Z597" i="7" s="1"/>
  <c r="Y597" i="7"/>
  <c r="CD589" i="7"/>
  <c r="Z589" i="7" s="1"/>
  <c r="Y589" i="7"/>
  <c r="CD581" i="7"/>
  <c r="Z581" i="7" s="1"/>
  <c r="Y581" i="7"/>
  <c r="CD573" i="7"/>
  <c r="Z573" i="7" s="1"/>
  <c r="Y573" i="7"/>
  <c r="CD565" i="7"/>
  <c r="Z565" i="7" s="1"/>
  <c r="Y565" i="7"/>
  <c r="CD557" i="7"/>
  <c r="Z557" i="7" s="1"/>
  <c r="Y557" i="7"/>
  <c r="CF883" i="7"/>
  <c r="AB883" i="7" s="1"/>
  <c r="CE862" i="7"/>
  <c r="AA862" i="7" s="1"/>
  <c r="AF748" i="7"/>
  <c r="CG745" i="7"/>
  <c r="AC745" i="7" s="1"/>
  <c r="CF745" i="7"/>
  <c r="AB745" i="7" s="1"/>
  <c r="T745" i="7"/>
  <c r="BZ745" i="7"/>
  <c r="V745" i="7" s="1"/>
  <c r="CE676" i="7"/>
  <c r="AA676" i="7" s="1"/>
  <c r="W676" i="7"/>
  <c r="CK673" i="7"/>
  <c r="AG673" i="7" s="1"/>
  <c r="AF673" i="7"/>
  <c r="CK671" i="7"/>
  <c r="AG671" i="7" s="1"/>
  <c r="AF671" i="7"/>
  <c r="CK669" i="7"/>
  <c r="AG669" i="7" s="1"/>
  <c r="AF669" i="7"/>
  <c r="CK667" i="7"/>
  <c r="AG667" i="7" s="1"/>
  <c r="AF667" i="7"/>
  <c r="CK665" i="7"/>
  <c r="AG665" i="7" s="1"/>
  <c r="AF665" i="7"/>
  <c r="CK663" i="7"/>
  <c r="AG663" i="7" s="1"/>
  <c r="AF663" i="7"/>
  <c r="CK661" i="7"/>
  <c r="AG661" i="7" s="1"/>
  <c r="AF661" i="7"/>
  <c r="CK659" i="7"/>
  <c r="AG659" i="7" s="1"/>
  <c r="AF659" i="7"/>
  <c r="CK657" i="7"/>
  <c r="AG657" i="7" s="1"/>
  <c r="AF657" i="7"/>
  <c r="CK655" i="7"/>
  <c r="AG655" i="7" s="1"/>
  <c r="AF655" i="7"/>
  <c r="CK653" i="7"/>
  <c r="AG653" i="7" s="1"/>
  <c r="AF653" i="7"/>
  <c r="CK651" i="7"/>
  <c r="AG651" i="7" s="1"/>
  <c r="AF651" i="7"/>
  <c r="CK649" i="7"/>
  <c r="AG649" i="7" s="1"/>
  <c r="AF649" i="7"/>
  <c r="CK647" i="7"/>
  <c r="AG647" i="7" s="1"/>
  <c r="AF647" i="7"/>
  <c r="CH552" i="7"/>
  <c r="D552" i="7"/>
  <c r="CJ552" i="7"/>
  <c r="CI552" i="7"/>
  <c r="AE552" i="7" s="1"/>
  <c r="BX552" i="7"/>
  <c r="T970" i="7"/>
  <c r="BZ970" i="7"/>
  <c r="V970" i="7" s="1"/>
  <c r="CF970" i="7"/>
  <c r="AB970" i="7" s="1"/>
  <c r="CD910" i="7"/>
  <c r="Z910" i="7" s="1"/>
  <c r="CD809" i="7"/>
  <c r="Z809" i="7" s="1"/>
  <c r="Y809" i="7"/>
  <c r="CG792" i="7"/>
  <c r="AC792" i="7" s="1"/>
  <c r="CF792" i="7"/>
  <c r="AB792" i="7" s="1"/>
  <c r="T792" i="7"/>
  <c r="BZ792" i="7"/>
  <c r="V792" i="7" s="1"/>
  <c r="CG749" i="7"/>
  <c r="AC749" i="7" s="1"/>
  <c r="CF749" i="7"/>
  <c r="AB749" i="7" s="1"/>
  <c r="T749" i="7"/>
  <c r="BZ749" i="7"/>
  <c r="V749" i="7" s="1"/>
  <c r="CG735" i="7"/>
  <c r="AC735" i="7" s="1"/>
  <c r="T735" i="7"/>
  <c r="BZ735" i="7"/>
  <c r="V735" i="7" s="1"/>
  <c r="CF735" i="7"/>
  <c r="AB735" i="7" s="1"/>
  <c r="CK709" i="7"/>
  <c r="AG709" i="7" s="1"/>
  <c r="AF709" i="7"/>
  <c r="CL707" i="7"/>
  <c r="AH707" i="7" s="1"/>
  <c r="AD707" i="7"/>
  <c r="CK706" i="7"/>
  <c r="AG706" i="7" s="1"/>
  <c r="AF706" i="7"/>
  <c r="T704" i="7"/>
  <c r="BZ704" i="7"/>
  <c r="V704" i="7" s="1"/>
  <c r="CG704" i="7"/>
  <c r="AC704" i="7" s="1"/>
  <c r="CF704" i="7"/>
  <c r="AB704" i="7" s="1"/>
  <c r="CL699" i="7"/>
  <c r="AH699" i="7" s="1"/>
  <c r="AD699" i="7"/>
  <c r="CK698" i="7"/>
  <c r="AG698" i="7" s="1"/>
  <c r="AF698" i="7"/>
  <c r="T696" i="7"/>
  <c r="BZ696" i="7"/>
  <c r="V696" i="7" s="1"/>
  <c r="CG696" i="7"/>
  <c r="AC696" i="7" s="1"/>
  <c r="CF696" i="7"/>
  <c r="AB696" i="7" s="1"/>
  <c r="CD689" i="7"/>
  <c r="Z689" i="7" s="1"/>
  <c r="CD813" i="7"/>
  <c r="Z813" i="7" s="1"/>
  <c r="Y813" i="7"/>
  <c r="CL729" i="7"/>
  <c r="AH729" i="7" s="1"/>
  <c r="AD729" i="7"/>
  <c r="T689" i="7"/>
  <c r="BZ689" i="7"/>
  <c r="V689" i="7" s="1"/>
  <c r="CG689" i="7"/>
  <c r="AC689" i="7" s="1"/>
  <c r="CF689" i="7"/>
  <c r="AB689" i="7" s="1"/>
  <c r="CL668" i="7"/>
  <c r="AH668" i="7" s="1"/>
  <c r="AD668" i="7"/>
  <c r="CL660" i="7"/>
  <c r="AH660" i="7" s="1"/>
  <c r="AD660" i="7"/>
  <c r="CL652" i="7"/>
  <c r="AH652" i="7" s="1"/>
  <c r="AD652" i="7"/>
  <c r="CE642" i="7"/>
  <c r="AA642" i="7" s="1"/>
  <c r="W642" i="7"/>
  <c r="CE626" i="7"/>
  <c r="AA626" i="7" s="1"/>
  <c r="W626" i="7"/>
  <c r="Y545" i="7"/>
  <c r="CD545" i="7"/>
  <c r="Z545" i="7" s="1"/>
  <c r="Y529" i="7"/>
  <c r="CD529" i="7"/>
  <c r="Z529" i="7" s="1"/>
  <c r="W922" i="7"/>
  <c r="CE922" i="7"/>
  <c r="AA922" i="7" s="1"/>
  <c r="CE851" i="7"/>
  <c r="AA851" i="7" s="1"/>
  <c r="CE843" i="7"/>
  <c r="AA843" i="7" s="1"/>
  <c r="CA728" i="7"/>
  <c r="CD679" i="7"/>
  <c r="Z679" i="7" s="1"/>
  <c r="Y679" i="7"/>
  <c r="W613" i="7"/>
  <c r="CE613" i="7"/>
  <c r="AA613" i="7" s="1"/>
  <c r="W605" i="7"/>
  <c r="CE605" i="7"/>
  <c r="AA605" i="7" s="1"/>
  <c r="W597" i="7"/>
  <c r="CE597" i="7"/>
  <c r="AA597" i="7" s="1"/>
  <c r="W589" i="7"/>
  <c r="CE589" i="7"/>
  <c r="AA589" i="7" s="1"/>
  <c r="W581" i="7"/>
  <c r="CE581" i="7"/>
  <c r="AA581" i="7" s="1"/>
  <c r="W573" i="7"/>
  <c r="CE573" i="7"/>
  <c r="AA573" i="7" s="1"/>
  <c r="W565" i="7"/>
  <c r="CE565" i="7"/>
  <c r="AA565" i="7" s="1"/>
  <c r="W557" i="7"/>
  <c r="CE557" i="7"/>
  <c r="AA557" i="7" s="1"/>
  <c r="CD963" i="7"/>
  <c r="Z963" i="7" s="1"/>
  <c r="Y963" i="7"/>
  <c r="CE672" i="7"/>
  <c r="AA672" i="7" s="1"/>
  <c r="W672" i="7"/>
  <c r="CE664" i="7"/>
  <c r="AA664" i="7" s="1"/>
  <c r="W664" i="7"/>
  <c r="CE656" i="7"/>
  <c r="AA656" i="7" s="1"/>
  <c r="W656" i="7"/>
  <c r="CE648" i="7"/>
  <c r="AA648" i="7" s="1"/>
  <c r="W648" i="7"/>
  <c r="CD642" i="7"/>
  <c r="Z642" i="7" s="1"/>
  <c r="Y642" i="7"/>
  <c r="CD626" i="7"/>
  <c r="Z626" i="7" s="1"/>
  <c r="Y626" i="7"/>
  <c r="CK682" i="7"/>
  <c r="AG682" i="7" s="1"/>
  <c r="CK640" i="7"/>
  <c r="AG640" i="7" s="1"/>
  <c r="AF640" i="7"/>
  <c r="CK632" i="7"/>
  <c r="AG632" i="7" s="1"/>
  <c r="AF632" i="7"/>
  <c r="CK624" i="7"/>
  <c r="AG624" i="7" s="1"/>
  <c r="AF624" i="7"/>
  <c r="CL616" i="7"/>
  <c r="AH616" i="7" s="1"/>
  <c r="AD616" i="7"/>
  <c r="CK592" i="7"/>
  <c r="AG592" i="7" s="1"/>
  <c r="AF592" i="7"/>
  <c r="CL584" i="7"/>
  <c r="AH584" i="7" s="1"/>
  <c r="AD584" i="7"/>
  <c r="CK677" i="7"/>
  <c r="AG677" i="7" s="1"/>
  <c r="AF677" i="7"/>
  <c r="CG615" i="7"/>
  <c r="AC615" i="7" s="1"/>
  <c r="CF615" i="7"/>
  <c r="AB615" i="7" s="1"/>
  <c r="T615" i="7"/>
  <c r="BZ615" i="7"/>
  <c r="V615" i="7" s="1"/>
  <c r="CG583" i="7"/>
  <c r="AC583" i="7" s="1"/>
  <c r="CF583" i="7"/>
  <c r="AB583" i="7" s="1"/>
  <c r="T583" i="7"/>
  <c r="BZ583" i="7"/>
  <c r="V583" i="7" s="1"/>
  <c r="CL566" i="7"/>
  <c r="AH566" i="7" s="1"/>
  <c r="AD566" i="7"/>
  <c r="CG553" i="7"/>
  <c r="AC553" i="7" s="1"/>
  <c r="T553" i="7"/>
  <c r="BZ553" i="7"/>
  <c r="V553" i="7" s="1"/>
  <c r="CF553" i="7"/>
  <c r="AB553" i="7" s="1"/>
  <c r="AD860" i="7"/>
  <c r="CL860" i="7"/>
  <c r="AH860" i="7" s="1"/>
  <c r="CK693" i="7"/>
  <c r="AG693" i="7" s="1"/>
  <c r="AF693" i="7"/>
  <c r="CK639" i="7"/>
  <c r="AG639" i="7" s="1"/>
  <c r="AF639" i="7"/>
  <c r="CK623" i="7"/>
  <c r="AG623" i="7" s="1"/>
  <c r="AF623" i="7"/>
  <c r="CK615" i="7"/>
  <c r="AG615" i="7" s="1"/>
  <c r="AF615" i="7"/>
  <c r="CK607" i="7"/>
  <c r="AG607" i="7" s="1"/>
  <c r="AF607" i="7"/>
  <c r="CK599" i="7"/>
  <c r="AG599" i="7" s="1"/>
  <c r="AF599" i="7"/>
  <c r="CK591" i="7"/>
  <c r="AG591" i="7" s="1"/>
  <c r="AF591" i="7"/>
  <c r="CK583" i="7"/>
  <c r="AG583" i="7" s="1"/>
  <c r="AF583" i="7"/>
  <c r="CK575" i="7"/>
  <c r="AG575" i="7" s="1"/>
  <c r="AF575" i="7"/>
  <c r="CK569" i="7"/>
  <c r="AG569" i="7" s="1"/>
  <c r="AF569" i="7"/>
  <c r="CL553" i="7"/>
  <c r="AH553" i="7" s="1"/>
  <c r="AD553" i="7"/>
  <c r="CE536" i="7"/>
  <c r="AA536" i="7" s="1"/>
  <c r="W536" i="7"/>
  <c r="Y532" i="7"/>
  <c r="CD532" i="7"/>
  <c r="Z532" i="7" s="1"/>
  <c r="AD502" i="7"/>
  <c r="CL502" i="7"/>
  <c r="AH502" i="7" s="1"/>
  <c r="AD494" i="7"/>
  <c r="CL494" i="7"/>
  <c r="AH494" i="7" s="1"/>
  <c r="AD486" i="7"/>
  <c r="AD478" i="7"/>
  <c r="CL478" i="7"/>
  <c r="AH478" i="7" s="1"/>
  <c r="AD470" i="7"/>
  <c r="CL470" i="7"/>
  <c r="AH470" i="7" s="1"/>
  <c r="AD462" i="7"/>
  <c r="CL462" i="7"/>
  <c r="AH462" i="7" s="1"/>
  <c r="AD454" i="7"/>
  <c r="CL454" i="7"/>
  <c r="AH454" i="7" s="1"/>
  <c r="AD446" i="7"/>
  <c r="CL446" i="7"/>
  <c r="AH446" i="7" s="1"/>
  <c r="CE939" i="7"/>
  <c r="AA939" i="7" s="1"/>
  <c r="W939" i="7"/>
  <c r="CF901" i="7"/>
  <c r="AB901" i="7" s="1"/>
  <c r="T901" i="7"/>
  <c r="BZ901" i="7"/>
  <c r="V901" i="7" s="1"/>
  <c r="CK692" i="7"/>
  <c r="AG692" i="7" s="1"/>
  <c r="CG590" i="7"/>
  <c r="AC590" i="7" s="1"/>
  <c r="CF590" i="7"/>
  <c r="AB590" i="7" s="1"/>
  <c r="T590" i="7"/>
  <c r="BZ590" i="7"/>
  <c r="V590" i="7" s="1"/>
  <c r="CK564" i="7"/>
  <c r="AG564" i="7" s="1"/>
  <c r="AF564" i="7"/>
  <c r="CL556" i="7"/>
  <c r="AH556" i="7" s="1"/>
  <c r="AD556" i="7"/>
  <c r="CD787" i="7"/>
  <c r="Z787" i="7" s="1"/>
  <c r="Y787" i="7"/>
  <c r="CK614" i="7"/>
  <c r="AG614" i="7" s="1"/>
  <c r="AF614" i="7"/>
  <c r="CL606" i="7"/>
  <c r="AH606" i="7" s="1"/>
  <c r="AD606" i="7"/>
  <c r="CK582" i="7"/>
  <c r="AG582" i="7" s="1"/>
  <c r="AF582" i="7"/>
  <c r="CL574" i="7"/>
  <c r="AH574" i="7" s="1"/>
  <c r="AD574" i="7"/>
  <c r="CA549" i="7"/>
  <c r="AD645" i="7"/>
  <c r="BZ621" i="7"/>
  <c r="V621" i="7" s="1"/>
  <c r="CG621" i="7"/>
  <c r="AC621" i="7" s="1"/>
  <c r="T621" i="7"/>
  <c r="CF621" i="7"/>
  <c r="AB621" i="7" s="1"/>
  <c r="CK601" i="7"/>
  <c r="AG601" i="7" s="1"/>
  <c r="AF601" i="7"/>
  <c r="CL593" i="7"/>
  <c r="AH593" i="7" s="1"/>
  <c r="AD593" i="7"/>
  <c r="CK565" i="7"/>
  <c r="AG565" i="7" s="1"/>
  <c r="AF565" i="7"/>
  <c r="CE538" i="7"/>
  <c r="AA538" i="7" s="1"/>
  <c r="W538" i="7"/>
  <c r="Y534" i="7"/>
  <c r="CD534" i="7"/>
  <c r="Z534" i="7" s="1"/>
  <c r="W519" i="7"/>
  <c r="W437" i="7"/>
  <c r="CE433" i="7"/>
  <c r="AA433" i="7" s="1"/>
  <c r="W433" i="7"/>
  <c r="W425" i="7"/>
  <c r="W421" i="7"/>
  <c r="CE417" i="7"/>
  <c r="AA417" i="7" s="1"/>
  <c r="W417" i="7"/>
  <c r="CE413" i="7"/>
  <c r="AA413" i="7" s="1"/>
  <c r="W413" i="7"/>
  <c r="CE409" i="7"/>
  <c r="AA409" i="7" s="1"/>
  <c r="W409" i="7"/>
  <c r="CE405" i="7"/>
  <c r="AA405" i="7" s="1"/>
  <c r="W405" i="7"/>
  <c r="CE401" i="7"/>
  <c r="AA401" i="7" s="1"/>
  <c r="W401" i="7"/>
  <c r="AE388" i="7"/>
  <c r="CK388" i="7"/>
  <c r="AG388" i="7" s="1"/>
  <c r="BZ544" i="7"/>
  <c r="V544" i="7" s="1"/>
  <c r="T544" i="7"/>
  <c r="CF544" i="7"/>
  <c r="AB544" i="7" s="1"/>
  <c r="CG544" i="7"/>
  <c r="AC544" i="7" s="1"/>
  <c r="CL542" i="7"/>
  <c r="AH542" i="7" s="1"/>
  <c r="AD542" i="7"/>
  <c r="CL513" i="7"/>
  <c r="AH513" i="7" s="1"/>
  <c r="AD513" i="7"/>
  <c r="T135" i="7"/>
  <c r="CF135" i="7"/>
  <c r="AB135" i="7" s="1"/>
  <c r="BZ135" i="7"/>
  <c r="V135" i="7" s="1"/>
  <c r="T103" i="7"/>
  <c r="CF103" i="7"/>
  <c r="AB103" i="7" s="1"/>
  <c r="BZ103" i="7"/>
  <c r="V103" i="7" s="1"/>
  <c r="CE512" i="7"/>
  <c r="AA512" i="7" s="1"/>
  <c r="W512" i="7"/>
  <c r="CG560" i="7"/>
  <c r="AC560" i="7" s="1"/>
  <c r="T560" i="7"/>
  <c r="BZ560" i="7"/>
  <c r="V560" i="7" s="1"/>
  <c r="CF560" i="7"/>
  <c r="AB560" i="7" s="1"/>
  <c r="CK417" i="7"/>
  <c r="AG417" i="7" s="1"/>
  <c r="BZ507" i="7"/>
  <c r="V507" i="7" s="1"/>
  <c r="T507" i="7"/>
  <c r="CG507" i="7"/>
  <c r="AC507" i="7" s="1"/>
  <c r="CF507" i="7"/>
  <c r="AB507" i="7" s="1"/>
  <c r="CG383" i="7"/>
  <c r="AC383" i="7" s="1"/>
  <c r="CF383" i="7"/>
  <c r="AB383" i="7" s="1"/>
  <c r="T383" i="7"/>
  <c r="BZ383" i="7"/>
  <c r="V383" i="7" s="1"/>
  <c r="CK399" i="7"/>
  <c r="AG399" i="7" s="1"/>
  <c r="CK534" i="7"/>
  <c r="AG534" i="7" s="1"/>
  <c r="AF534" i="7"/>
  <c r="CK430" i="7"/>
  <c r="AG430" i="7" s="1"/>
  <c r="CK414" i="7"/>
  <c r="AG414" i="7" s="1"/>
  <c r="CK398" i="7"/>
  <c r="AG398" i="7" s="1"/>
  <c r="W361" i="7"/>
  <c r="CE361" i="7"/>
  <c r="AA361" i="7" s="1"/>
  <c r="CD359" i="7"/>
  <c r="Z359" i="7" s="1"/>
  <c r="Y359" i="7"/>
  <c r="CD351" i="7"/>
  <c r="Z351" i="7" s="1"/>
  <c r="Y351" i="7"/>
  <c r="W348" i="7"/>
  <c r="CE348" i="7"/>
  <c r="AA348" i="7" s="1"/>
  <c r="CD343" i="7"/>
  <c r="Z343" i="7" s="1"/>
  <c r="Y343" i="7"/>
  <c r="W337" i="7"/>
  <c r="CE337" i="7"/>
  <c r="AA337" i="7" s="1"/>
  <c r="CD335" i="7"/>
  <c r="Z335" i="7" s="1"/>
  <c r="Y335" i="7"/>
  <c r="CD327" i="7"/>
  <c r="Z327" i="7" s="1"/>
  <c r="Y327" i="7"/>
  <c r="W321" i="7"/>
  <c r="CE321" i="7"/>
  <c r="AA321" i="7" s="1"/>
  <c r="CD319" i="7"/>
  <c r="Z319" i="7" s="1"/>
  <c r="Y319" i="7"/>
  <c r="CD311" i="7"/>
  <c r="Z311" i="7" s="1"/>
  <c r="Y311" i="7"/>
  <c r="W305" i="7"/>
  <c r="CE305" i="7"/>
  <c r="AA305" i="7" s="1"/>
  <c r="CD303" i="7"/>
  <c r="Z303" i="7" s="1"/>
  <c r="Y303" i="7"/>
  <c r="W300" i="7"/>
  <c r="CE300" i="7"/>
  <c r="AA300" i="7" s="1"/>
  <c r="CD295" i="7"/>
  <c r="Z295" i="7" s="1"/>
  <c r="Y295" i="7"/>
  <c r="CD287" i="7"/>
  <c r="Z287" i="7" s="1"/>
  <c r="Y287" i="7"/>
  <c r="CD279" i="7"/>
  <c r="Z279" i="7" s="1"/>
  <c r="Y279" i="7"/>
  <c r="W273" i="7"/>
  <c r="CE273" i="7"/>
  <c r="AA273" i="7" s="1"/>
  <c r="CD271" i="7"/>
  <c r="Z271" i="7" s="1"/>
  <c r="Y271" i="7"/>
  <c r="CD263" i="7"/>
  <c r="Z263" i="7" s="1"/>
  <c r="Y263" i="7"/>
  <c r="W179" i="7"/>
  <c r="CE179" i="7"/>
  <c r="AA179" i="7" s="1"/>
  <c r="BZ158" i="7"/>
  <c r="V158" i="7" s="1"/>
  <c r="T158" i="7"/>
  <c r="CF158" i="7"/>
  <c r="AB158" i="7" s="1"/>
  <c r="CL568" i="7"/>
  <c r="AH568" i="7" s="1"/>
  <c r="AD568" i="7"/>
  <c r="BZ509" i="7"/>
  <c r="V509" i="7" s="1"/>
  <c r="T509" i="7"/>
  <c r="CG509" i="7"/>
  <c r="AC509" i="7" s="1"/>
  <c r="CF509" i="7"/>
  <c r="AB509" i="7" s="1"/>
  <c r="CK492" i="7"/>
  <c r="AG492" i="7" s="1"/>
  <c r="CK460" i="7"/>
  <c r="AG460" i="7" s="1"/>
  <c r="CD376" i="7"/>
  <c r="Z376" i="7" s="1"/>
  <c r="Y376" i="7"/>
  <c r="CD144" i="7"/>
  <c r="Z144" i="7" s="1"/>
  <c r="Y121" i="7"/>
  <c r="CD121" i="7"/>
  <c r="Z121" i="7" s="1"/>
  <c r="CL247" i="7"/>
  <c r="AH247" i="7" s="1"/>
  <c r="AD247" i="7"/>
  <c r="W188" i="7"/>
  <c r="CE188" i="7"/>
  <c r="AA188" i="7" s="1"/>
  <c r="CK450" i="7"/>
  <c r="AG450" i="7" s="1"/>
  <c r="Y258" i="7"/>
  <c r="CD242" i="7"/>
  <c r="Z242" i="7" s="1"/>
  <c r="Y242" i="7"/>
  <c r="CD230" i="7"/>
  <c r="Z230" i="7" s="1"/>
  <c r="Y230" i="7"/>
  <c r="X187" i="7"/>
  <c r="CD187" i="7"/>
  <c r="Z187" i="7" s="1"/>
  <c r="CE147" i="7"/>
  <c r="AA147" i="7" s="1"/>
  <c r="CE96" i="7"/>
  <c r="AA96" i="7" s="1"/>
  <c r="W96" i="7"/>
  <c r="BZ508" i="7"/>
  <c r="V508" i="7" s="1"/>
  <c r="T508" i="7"/>
  <c r="CG508" i="7"/>
  <c r="AC508" i="7" s="1"/>
  <c r="CF508" i="7"/>
  <c r="AB508" i="7" s="1"/>
  <c r="CL370" i="7"/>
  <c r="AH370" i="7" s="1"/>
  <c r="AD370" i="7"/>
  <c r="AD236" i="7"/>
  <c r="CE227" i="7"/>
  <c r="AA227" i="7" s="1"/>
  <c r="W227" i="7"/>
  <c r="CK224" i="7"/>
  <c r="AG224" i="7" s="1"/>
  <c r="CL220" i="7"/>
  <c r="AH220" i="7" s="1"/>
  <c r="AD220" i="7"/>
  <c r="W172" i="7"/>
  <c r="CE172" i="7"/>
  <c r="AA172" i="7" s="1"/>
  <c r="W161" i="7"/>
  <c r="CE161" i="7"/>
  <c r="AA161" i="7" s="1"/>
  <c r="CE138" i="7"/>
  <c r="AA138" i="7" s="1"/>
  <c r="W138" i="7"/>
  <c r="CD129" i="7"/>
  <c r="Z129" i="7" s="1"/>
  <c r="Y129" i="7"/>
  <c r="CK496" i="7"/>
  <c r="AG496" i="7" s="1"/>
  <c r="CK255" i="7"/>
  <c r="AG255" i="7" s="1"/>
  <c r="CK227" i="7"/>
  <c r="AG227" i="7" s="1"/>
  <c r="X195" i="7"/>
  <c r="CD195" i="7"/>
  <c r="Z195" i="7" s="1"/>
  <c r="CF186" i="7"/>
  <c r="AB186" i="7" s="1"/>
  <c r="T186" i="7"/>
  <c r="BZ186" i="7"/>
  <c r="V186" i="7" s="1"/>
  <c r="BZ142" i="7"/>
  <c r="V142" i="7" s="1"/>
  <c r="T142" i="7"/>
  <c r="CF142" i="7"/>
  <c r="AB142" i="7" s="1"/>
  <c r="CD101" i="7"/>
  <c r="Z101" i="7" s="1"/>
  <c r="Y101" i="7"/>
  <c r="CL225" i="7"/>
  <c r="AH225" i="7" s="1"/>
  <c r="AD225" i="7"/>
  <c r="CK484" i="7"/>
  <c r="AG484" i="7" s="1"/>
  <c r="CK452" i="7"/>
  <c r="AG452" i="7" s="1"/>
  <c r="CG223" i="7"/>
  <c r="AC223" i="7" s="1"/>
  <c r="T223" i="7"/>
  <c r="CF223" i="7"/>
  <c r="AB223" i="7" s="1"/>
  <c r="BZ223" i="7"/>
  <c r="V223" i="7" s="1"/>
  <c r="CF191" i="7"/>
  <c r="AB191" i="7" s="1"/>
  <c r="T191" i="7"/>
  <c r="BZ191" i="7"/>
  <c r="V191" i="7" s="1"/>
  <c r="CE182" i="7"/>
  <c r="AA182" i="7" s="1"/>
  <c r="W182" i="7"/>
  <c r="Y171" i="7"/>
  <c r="CD171" i="7"/>
  <c r="Z171" i="7" s="1"/>
  <c r="BZ114" i="7"/>
  <c r="V114" i="7" s="1"/>
  <c r="T114" i="7"/>
  <c r="CF114" i="7"/>
  <c r="AB114" i="7" s="1"/>
  <c r="CL249" i="7"/>
  <c r="AH249" i="7" s="1"/>
  <c r="AD249" i="7"/>
  <c r="CK239" i="7"/>
  <c r="AG239" i="7" s="1"/>
  <c r="CK381" i="7"/>
  <c r="AG381" i="7" s="1"/>
  <c r="Y255" i="7"/>
  <c r="CD239" i="7"/>
  <c r="Z239" i="7" s="1"/>
  <c r="Y239" i="7"/>
  <c r="W200" i="7"/>
  <c r="CE200" i="7"/>
  <c r="AA200" i="7" s="1"/>
  <c r="CD109" i="7"/>
  <c r="Z109" i="7" s="1"/>
  <c r="Y109" i="7"/>
  <c r="W113" i="7"/>
  <c r="CE113" i="7"/>
  <c r="AA113" i="7" s="1"/>
  <c r="T325" i="7"/>
  <c r="CG325" i="7"/>
  <c r="AC325" i="7" s="1"/>
  <c r="CF325" i="7"/>
  <c r="AB325" i="7" s="1"/>
  <c r="BZ325" i="7"/>
  <c r="V325" i="7" s="1"/>
  <c r="CK317" i="7"/>
  <c r="AG317" i="7" s="1"/>
  <c r="AF317" i="7"/>
  <c r="CL301" i="7"/>
  <c r="AH301" i="7" s="1"/>
  <c r="AD301" i="7"/>
  <c r="CK293" i="7"/>
  <c r="AG293" i="7" s="1"/>
  <c r="AF293" i="7"/>
  <c r="BZ369" i="7"/>
  <c r="V369" i="7" s="1"/>
  <c r="T369" i="7"/>
  <c r="CG369" i="7"/>
  <c r="AC369" i="7" s="1"/>
  <c r="CF369" i="7"/>
  <c r="AB369" i="7" s="1"/>
  <c r="T323" i="7"/>
  <c r="CG323" i="7"/>
  <c r="AC323" i="7" s="1"/>
  <c r="CF323" i="7"/>
  <c r="AB323" i="7" s="1"/>
  <c r="BZ323" i="7"/>
  <c r="V323" i="7" s="1"/>
  <c r="CK307" i="7"/>
  <c r="AG307" i="7" s="1"/>
  <c r="AF307" i="7"/>
  <c r="CL275" i="7"/>
  <c r="AH275" i="7" s="1"/>
  <c r="AD275" i="7"/>
  <c r="CK365" i="7"/>
  <c r="AG365" i="7" s="1"/>
  <c r="AF365" i="7"/>
  <c r="T314" i="7"/>
  <c r="CG314" i="7"/>
  <c r="AC314" i="7" s="1"/>
  <c r="CF314" i="7"/>
  <c r="AB314" i="7" s="1"/>
  <c r="BZ314" i="7"/>
  <c r="V314" i="7" s="1"/>
  <c r="T266" i="7"/>
  <c r="CG266" i="7"/>
  <c r="AC266" i="7" s="1"/>
  <c r="CF266" i="7"/>
  <c r="AB266" i="7" s="1"/>
  <c r="BZ266" i="7"/>
  <c r="V266" i="7" s="1"/>
  <c r="BZ250" i="7"/>
  <c r="V250" i="7" s="1"/>
  <c r="CG250" i="7"/>
  <c r="AC250" i="7" s="1"/>
  <c r="T250" i="7"/>
  <c r="CF250" i="7"/>
  <c r="AB250" i="7" s="1"/>
  <c r="CL361" i="7"/>
  <c r="AH361" i="7" s="1"/>
  <c r="AD361" i="7"/>
  <c r="CL321" i="7"/>
  <c r="AH321" i="7" s="1"/>
  <c r="AD321" i="7"/>
  <c r="CL296" i="7"/>
  <c r="AH296" i="7" s="1"/>
  <c r="AD296" i="7"/>
  <c r="CK288" i="7"/>
  <c r="AG288" i="7" s="1"/>
  <c r="AF288" i="7"/>
  <c r="AD256" i="7"/>
  <c r="CL367" i="7"/>
  <c r="AH367" i="7" s="1"/>
  <c r="AD367" i="7"/>
  <c r="T351" i="7"/>
  <c r="CG351" i="7"/>
  <c r="AC351" i="7" s="1"/>
  <c r="CF351" i="7"/>
  <c r="AB351" i="7" s="1"/>
  <c r="BZ351" i="7"/>
  <c r="V351" i="7" s="1"/>
  <c r="T287" i="7"/>
  <c r="CG287" i="7"/>
  <c r="AC287" i="7" s="1"/>
  <c r="CF287" i="7"/>
  <c r="AB287" i="7" s="1"/>
  <c r="BZ287" i="7"/>
  <c r="V287" i="7" s="1"/>
  <c r="CK279" i="7"/>
  <c r="AG279" i="7" s="1"/>
  <c r="AF279" i="7"/>
  <c r="CL371" i="7"/>
  <c r="AH371" i="7" s="1"/>
  <c r="AD371" i="7"/>
  <c r="CK356" i="7"/>
  <c r="AG356" i="7" s="1"/>
  <c r="AF356" i="7"/>
  <c r="T340" i="7"/>
  <c r="CG340" i="7"/>
  <c r="AC340" i="7" s="1"/>
  <c r="CF340" i="7"/>
  <c r="AB340" i="7" s="1"/>
  <c r="BZ340" i="7"/>
  <c r="V340" i="7" s="1"/>
  <c r="T300" i="7"/>
  <c r="CG300" i="7"/>
  <c r="AC300" i="7" s="1"/>
  <c r="CF300" i="7"/>
  <c r="AB300" i="7" s="1"/>
  <c r="BZ300" i="7"/>
  <c r="V300" i="7" s="1"/>
  <c r="CL276" i="7"/>
  <c r="AH276" i="7" s="1"/>
  <c r="AD276" i="7"/>
  <c r="W252" i="7"/>
  <c r="CE252" i="7"/>
  <c r="AA252" i="7" s="1"/>
  <c r="W244" i="7"/>
  <c r="CE244" i="7"/>
  <c r="AA244" i="7" s="1"/>
  <c r="CL363" i="7"/>
  <c r="AH363" i="7" s="1"/>
  <c r="AD363" i="7"/>
  <c r="CK355" i="7"/>
  <c r="AG355" i="7" s="1"/>
  <c r="AF355" i="7"/>
  <c r="T362" i="7"/>
  <c r="CG362" i="7"/>
  <c r="AC362" i="7" s="1"/>
  <c r="CF362" i="7"/>
  <c r="AB362" i="7" s="1"/>
  <c r="BZ362" i="7"/>
  <c r="V362" i="7" s="1"/>
  <c r="CL306" i="7"/>
  <c r="AH306" i="7" s="1"/>
  <c r="AD306" i="7"/>
  <c r="T289" i="7"/>
  <c r="CG289" i="7"/>
  <c r="AC289" i="7" s="1"/>
  <c r="CF289" i="7"/>
  <c r="AB289" i="7" s="1"/>
  <c r="BZ289" i="7"/>
  <c r="V289" i="7" s="1"/>
  <c r="CK281" i="7"/>
  <c r="AG281" i="7" s="1"/>
  <c r="AF281" i="7"/>
  <c r="T360" i="7"/>
  <c r="CG360" i="7"/>
  <c r="AC360" i="7" s="1"/>
  <c r="CF360" i="7"/>
  <c r="AB360" i="7" s="1"/>
  <c r="BZ360" i="7"/>
  <c r="V360" i="7" s="1"/>
  <c r="CK352" i="7"/>
  <c r="AG352" i="7" s="1"/>
  <c r="AF352" i="7"/>
  <c r="CL328" i="7"/>
  <c r="AH328" i="7" s="1"/>
  <c r="AD328" i="7"/>
  <c r="T272" i="7"/>
  <c r="CG272" i="7"/>
  <c r="AC272" i="7" s="1"/>
  <c r="CF272" i="7"/>
  <c r="AB272" i="7" s="1"/>
  <c r="BZ272" i="7"/>
  <c r="V272" i="7" s="1"/>
  <c r="T319" i="7"/>
  <c r="CG319" i="7"/>
  <c r="AC319" i="7" s="1"/>
  <c r="CF319" i="7"/>
  <c r="AB319" i="7" s="1"/>
  <c r="BZ319" i="7"/>
  <c r="V319" i="7" s="1"/>
  <c r="T326" i="7"/>
  <c r="CG326" i="7"/>
  <c r="AC326" i="7" s="1"/>
  <c r="CF326" i="7"/>
  <c r="AB326" i="7" s="1"/>
  <c r="BZ326" i="7"/>
  <c r="V326" i="7" s="1"/>
  <c r="CK318" i="7"/>
  <c r="AG318" i="7" s="1"/>
  <c r="AF318" i="7"/>
  <c r="T302" i="7"/>
  <c r="CG302" i="7"/>
  <c r="AC302" i="7" s="1"/>
  <c r="CF302" i="7"/>
  <c r="AB302" i="7" s="1"/>
  <c r="BZ302" i="7"/>
  <c r="V302" i="7" s="1"/>
  <c r="CL254" i="7"/>
  <c r="AH254" i="7" s="1"/>
  <c r="AD254" i="7"/>
  <c r="BZ246" i="7"/>
  <c r="V246" i="7" s="1"/>
  <c r="CG246" i="7"/>
  <c r="AC246" i="7" s="1"/>
  <c r="T246" i="7"/>
  <c r="CF246" i="7"/>
  <c r="AB246" i="7" s="1"/>
  <c r="AE2427" i="7"/>
  <c r="CK2427" i="7"/>
  <c r="AG2427" i="7" s="1"/>
  <c r="X2328" i="7"/>
  <c r="CD2328" i="7"/>
  <c r="Z2328" i="7" s="1"/>
  <c r="DI2282" i="7"/>
  <c r="BE2282" i="7" s="1"/>
  <c r="D2282" i="7"/>
  <c r="DF2282" i="7"/>
  <c r="BB2282" i="7" s="1"/>
  <c r="DE2282" i="7"/>
  <c r="BA2282" i="7" s="1"/>
  <c r="CF2282" i="7"/>
  <c r="AB2282" i="7" s="1"/>
  <c r="CC2282" i="7"/>
  <c r="DD2282" i="7"/>
  <c r="AZ2282" i="7" s="1"/>
  <c r="CA2282" i="7"/>
  <c r="DH2282" i="7"/>
  <c r="BD2282" i="7" s="1"/>
  <c r="DG2282" i="7"/>
  <c r="BC2282" i="7" s="1"/>
  <c r="CI2215" i="7"/>
  <c r="AE2215" i="7" s="1"/>
  <c r="CL2215" i="7"/>
  <c r="AH2215" i="7" s="1"/>
  <c r="AD2215" i="7"/>
  <c r="W2228" i="7"/>
  <c r="CB2228" i="7"/>
  <c r="X2228" i="7" s="1"/>
  <c r="CE2228" i="7"/>
  <c r="AA2228" i="7" s="1"/>
  <c r="DI2132" i="7"/>
  <c r="BE2132" i="7" s="1"/>
  <c r="D2132" i="7"/>
  <c r="DH2132" i="7"/>
  <c r="BD2132" i="7" s="1"/>
  <c r="DF2132" i="7"/>
  <c r="BB2132" i="7" s="1"/>
  <c r="DE2132" i="7"/>
  <c r="BA2132" i="7" s="1"/>
  <c r="CF2132" i="7"/>
  <c r="AB2132" i="7" s="1"/>
  <c r="DG2132" i="7"/>
  <c r="BC2132" i="7" s="1"/>
  <c r="CA2132" i="7"/>
  <c r="DD2132" i="7"/>
  <c r="AZ2132" i="7" s="1"/>
  <c r="BX2132" i="7"/>
  <c r="I2053" i="7"/>
  <c r="CF2053" i="7"/>
  <c r="AB2053" i="7" s="1"/>
  <c r="BX2053" i="7"/>
  <c r="DE2053" i="7"/>
  <c r="BA2053" i="7" s="1"/>
  <c r="DD2053" i="7"/>
  <c r="AZ2053" i="7" s="1"/>
  <c r="CC2053" i="7"/>
  <c r="CB2085" i="7"/>
  <c r="X2085" i="7" s="1"/>
  <c r="CE2085" i="7"/>
  <c r="AA2085" i="7" s="1"/>
  <c r="W2085" i="7"/>
  <c r="DH2186" i="7"/>
  <c r="BD2186" i="7" s="1"/>
  <c r="DG2186" i="7"/>
  <c r="BC2186" i="7" s="1"/>
  <c r="DI2186" i="7"/>
  <c r="BE2186" i="7" s="1"/>
  <c r="DD2186" i="7"/>
  <c r="AZ2186" i="7" s="1"/>
  <c r="D2186" i="7"/>
  <c r="CF2186" i="7"/>
  <c r="AB2186" i="7" s="1"/>
  <c r="DF2186" i="7"/>
  <c r="BB2186" i="7" s="1"/>
  <c r="DE2186" i="7"/>
  <c r="BA2186" i="7" s="1"/>
  <c r="BZ1996" i="7"/>
  <c r="V1996" i="7" s="1"/>
  <c r="T1996" i="7"/>
  <c r="CL2184" i="7"/>
  <c r="AH2184" i="7" s="1"/>
  <c r="AD2208" i="7"/>
  <c r="CI2208" i="7"/>
  <c r="AE2208" i="7" s="1"/>
  <c r="Y2288" i="7"/>
  <c r="AF2247" i="7"/>
  <c r="DI2174" i="7"/>
  <c r="BE2174" i="7" s="1"/>
  <c r="D2174" i="7"/>
  <c r="DH2174" i="7"/>
  <c r="BD2174" i="7" s="1"/>
  <c r="DG2174" i="7"/>
  <c r="BC2174" i="7" s="1"/>
  <c r="DE2174" i="7"/>
  <c r="BA2174" i="7" s="1"/>
  <c r="DF2174" i="7"/>
  <c r="BB2174" i="7" s="1"/>
  <c r="DD2174" i="7"/>
  <c r="AZ2174" i="7" s="1"/>
  <c r="CE2173" i="7"/>
  <c r="AA2173" i="7" s="1"/>
  <c r="W2173" i="7"/>
  <c r="CB2173" i="7"/>
  <c r="W2164" i="7"/>
  <c r="CE2164" i="7"/>
  <c r="AA2164" i="7" s="1"/>
  <c r="CB2164" i="7"/>
  <c r="X2164" i="7" s="1"/>
  <c r="AD2161" i="7"/>
  <c r="CL2161" i="7"/>
  <c r="AH2161" i="7" s="1"/>
  <c r="CI2161" i="7"/>
  <c r="CI2125" i="7"/>
  <c r="AE2125" i="7" s="1"/>
  <c r="CL2125" i="7"/>
  <c r="AH2125" i="7" s="1"/>
  <c r="AD2125" i="7"/>
  <c r="AD2042" i="7"/>
  <c r="CL2042" i="7"/>
  <c r="AH2042" i="7" s="1"/>
  <c r="DC2054" i="7"/>
  <c r="AY2054" i="7" s="1"/>
  <c r="E1993" i="7"/>
  <c r="CZ1993" i="7"/>
  <c r="AV1993" i="7" s="1"/>
  <c r="DC1993" i="7"/>
  <c r="AY1993" i="7" s="1"/>
  <c r="BZ2143" i="7"/>
  <c r="V2143" i="7" s="1"/>
  <c r="T2143" i="7"/>
  <c r="E1560" i="7"/>
  <c r="CG1560" i="7"/>
  <c r="AC1560" i="7" s="1"/>
  <c r="BH1560" i="7"/>
  <c r="DC1560" i="7" s="1"/>
  <c r="AY1560" i="7" s="1"/>
  <c r="T2084" i="7"/>
  <c r="BZ2084" i="7"/>
  <c r="V2084" i="7" s="1"/>
  <c r="E2048" i="7"/>
  <c r="DC2048" i="7"/>
  <c r="AY2048" i="7" s="1"/>
  <c r="DC1633" i="7"/>
  <c r="AY1633" i="7" s="1"/>
  <c r="E1633" i="7"/>
  <c r="CZ1633" i="7"/>
  <c r="AV1633" i="7" s="1"/>
  <c r="DG2073" i="7"/>
  <c r="BC2073" i="7" s="1"/>
  <c r="DF2073" i="7"/>
  <c r="BB2073" i="7" s="1"/>
  <c r="DI2073" i="7"/>
  <c r="BE2073" i="7" s="1"/>
  <c r="DH2073" i="7"/>
  <c r="BD2073" i="7" s="1"/>
  <c r="D2073" i="7"/>
  <c r="DE2073" i="7"/>
  <c r="BA2073" i="7" s="1"/>
  <c r="DD2073" i="7"/>
  <c r="AZ2073" i="7" s="1"/>
  <c r="CC2073" i="7"/>
  <c r="DH2012" i="7"/>
  <c r="BD2012" i="7" s="1"/>
  <c r="DG2012" i="7"/>
  <c r="BC2012" i="7" s="1"/>
  <c r="D2012" i="7"/>
  <c r="DE2012" i="7"/>
  <c r="BA2012" i="7" s="1"/>
  <c r="DD2012" i="7"/>
  <c r="AZ2012" i="7" s="1"/>
  <c r="CA2012" i="7"/>
  <c r="DI2012" i="7"/>
  <c r="BE2012" i="7" s="1"/>
  <c r="DF2012" i="7"/>
  <c r="BB2012" i="7" s="1"/>
  <c r="CF2012" i="7"/>
  <c r="AB2012" i="7" s="1"/>
  <c r="I1955" i="7"/>
  <c r="DH1955" i="7"/>
  <c r="BD1955" i="7" s="1"/>
  <c r="DH1891" i="7"/>
  <c r="BD1891" i="7" s="1"/>
  <c r="CC1891" i="7"/>
  <c r="I1891" i="7"/>
  <c r="DC1659" i="7"/>
  <c r="AY1659" i="7" s="1"/>
  <c r="CZ1659" i="7"/>
  <c r="AV1659" i="7" s="1"/>
  <c r="E1659" i="7"/>
  <c r="W1854" i="7"/>
  <c r="CI1578" i="7"/>
  <c r="AE1578" i="7" s="1"/>
  <c r="AD1578" i="7"/>
  <c r="Y2057" i="7"/>
  <c r="W1937" i="7"/>
  <c r="CB1937" i="7"/>
  <c r="X1937" i="7" s="1"/>
  <c r="T1762" i="7"/>
  <c r="CB1660" i="7"/>
  <c r="X1660" i="7" s="1"/>
  <c r="W1660" i="7"/>
  <c r="DI2157" i="7"/>
  <c r="BE2157" i="7" s="1"/>
  <c r="DH2157" i="7"/>
  <c r="BD2157" i="7" s="1"/>
  <c r="CA2157" i="7"/>
  <c r="DE2157" i="7"/>
  <c r="BA2157" i="7" s="1"/>
  <c r="DD2157" i="7"/>
  <c r="AZ2157" i="7" s="1"/>
  <c r="CC2157" i="7"/>
  <c r="D2157" i="7"/>
  <c r="CF2157" i="7"/>
  <c r="AB2157" i="7" s="1"/>
  <c r="DF2157" i="7"/>
  <c r="BB2157" i="7" s="1"/>
  <c r="BX2157" i="7"/>
  <c r="DG2157" i="7"/>
  <c r="BC2157" i="7" s="1"/>
  <c r="Y2009" i="7"/>
  <c r="CB1991" i="7"/>
  <c r="X1991" i="7" s="1"/>
  <c r="W1991" i="7"/>
  <c r="I1961" i="7"/>
  <c r="CC1961" i="7"/>
  <c r="BZ1924" i="7"/>
  <c r="V1924" i="7" s="1"/>
  <c r="T1924" i="7"/>
  <c r="E1847" i="7"/>
  <c r="DC1847" i="7"/>
  <c r="AY1847" i="7" s="1"/>
  <c r="BX1968" i="7"/>
  <c r="W1986" i="7"/>
  <c r="CE1986" i="7"/>
  <c r="AA1986" i="7" s="1"/>
  <c r="CB1986" i="7"/>
  <c r="X1986" i="7" s="1"/>
  <c r="BZ1934" i="7"/>
  <c r="V1934" i="7" s="1"/>
  <c r="T1934" i="7"/>
  <c r="AD1772" i="7"/>
  <c r="CI1772" i="7"/>
  <c r="AE1772" i="7" s="1"/>
  <c r="W1879" i="7"/>
  <c r="CE1879" i="7"/>
  <c r="AA1879" i="7" s="1"/>
  <c r="CB1879" i="7"/>
  <c r="X1879" i="7" s="1"/>
  <c r="W1868" i="7"/>
  <c r="CI1767" i="7"/>
  <c r="AE1767" i="7" s="1"/>
  <c r="AD1767" i="7"/>
  <c r="W1793" i="7"/>
  <c r="CE1793" i="7"/>
  <c r="AA1793" i="7" s="1"/>
  <c r="CB1793" i="7"/>
  <c r="X1793" i="7" s="1"/>
  <c r="BZ1773" i="7"/>
  <c r="V1773" i="7" s="1"/>
  <c r="T1773" i="7"/>
  <c r="BZ1639" i="7"/>
  <c r="V1639" i="7" s="1"/>
  <c r="AF1522" i="7"/>
  <c r="CZ1391" i="7"/>
  <c r="AV1391" i="7" s="1"/>
  <c r="CC1391" i="7"/>
  <c r="BX1391" i="7"/>
  <c r="BQ1391" i="7" s="1"/>
  <c r="M1391" i="7" s="1"/>
  <c r="CJ1391" i="7"/>
  <c r="CF1391" i="7"/>
  <c r="AB1391" i="7" s="1"/>
  <c r="D1391" i="7"/>
  <c r="E1691" i="7"/>
  <c r="DC1691" i="7"/>
  <c r="AY1691" i="7" s="1"/>
  <c r="CZ1691" i="7"/>
  <c r="AV1691" i="7" s="1"/>
  <c r="DC1645" i="7"/>
  <c r="AY1645" i="7" s="1"/>
  <c r="CZ1645" i="7"/>
  <c r="AV1645" i="7" s="1"/>
  <c r="E1645" i="7"/>
  <c r="DH1510" i="7"/>
  <c r="BD1510" i="7" s="1"/>
  <c r="DG1510" i="7"/>
  <c r="BC1510" i="7" s="1"/>
  <c r="DI1510" i="7"/>
  <c r="BE1510" i="7" s="1"/>
  <c r="DF1510" i="7"/>
  <c r="BB1510" i="7" s="1"/>
  <c r="DE1510" i="7"/>
  <c r="BA1510" i="7" s="1"/>
  <c r="CF1510" i="7"/>
  <c r="AB1510" i="7" s="1"/>
  <c r="DD1510" i="7"/>
  <c r="AZ1510" i="7" s="1"/>
  <c r="BX1510" i="7"/>
  <c r="CZ1510" i="7"/>
  <c r="AV1510" i="7" s="1"/>
  <c r="D1510" i="7"/>
  <c r="CA1510" i="7"/>
  <c r="CZ1378" i="7"/>
  <c r="AV1378" i="7" s="1"/>
  <c r="CF1378" i="7"/>
  <c r="AB1378" i="7" s="1"/>
  <c r="CC1378" i="7"/>
  <c r="CJ1378" i="7"/>
  <c r="D1378" i="7"/>
  <c r="W1606" i="7"/>
  <c r="CB1606" i="7"/>
  <c r="X1606" i="7" s="1"/>
  <c r="CC1557" i="7"/>
  <c r="Y1623" i="7"/>
  <c r="Y1561" i="7"/>
  <c r="T1650" i="7"/>
  <c r="E1551" i="7"/>
  <c r="CG1551" i="7"/>
  <c r="AC1551" i="7" s="1"/>
  <c r="Y1526" i="7"/>
  <c r="DD1504" i="7"/>
  <c r="AZ1504" i="7" s="1"/>
  <c r="DF1504" i="7"/>
  <c r="BB1504" i="7" s="1"/>
  <c r="D1504" i="7"/>
  <c r="DE1504" i="7"/>
  <c r="BA1504" i="7" s="1"/>
  <c r="DG1504" i="7"/>
  <c r="BC1504" i="7" s="1"/>
  <c r="CA1504" i="7"/>
  <c r="DI1504" i="7"/>
  <c r="BE1504" i="7" s="1"/>
  <c r="DH1504" i="7"/>
  <c r="BD1504" i="7" s="1"/>
  <c r="DF1636" i="7"/>
  <c r="BB1636" i="7" s="1"/>
  <c r="DE1636" i="7"/>
  <c r="BA1636" i="7" s="1"/>
  <c r="D1636" i="7"/>
  <c r="DG1636" i="7"/>
  <c r="BC1636" i="7" s="1"/>
  <c r="DD1636" i="7"/>
  <c r="AZ1636" i="7" s="1"/>
  <c r="DH1636" i="7"/>
  <c r="BD1636" i="7" s="1"/>
  <c r="DI1636" i="7"/>
  <c r="BE1636" i="7" s="1"/>
  <c r="CB1589" i="7"/>
  <c r="X1589" i="7" s="1"/>
  <c r="W1589" i="7"/>
  <c r="E1728" i="7"/>
  <c r="T1478" i="7"/>
  <c r="BZ1478" i="7"/>
  <c r="V1478" i="7" s="1"/>
  <c r="BZ1447" i="7"/>
  <c r="V1447" i="7" s="1"/>
  <c r="T1447" i="7"/>
  <c r="BZ1438" i="7"/>
  <c r="V1438" i="7" s="1"/>
  <c r="T1438" i="7"/>
  <c r="CB1444" i="7"/>
  <c r="X1444" i="7" s="1"/>
  <c r="Y1483" i="7"/>
  <c r="Y1335" i="7"/>
  <c r="E1377" i="7"/>
  <c r="BX1377" i="7"/>
  <c r="BQ1377" i="7" s="1"/>
  <c r="M1377" i="7" s="1"/>
  <c r="CJ1377" i="7"/>
  <c r="CG1377" i="7"/>
  <c r="AC1377" i="7" s="1"/>
  <c r="T1320" i="7"/>
  <c r="BZ1320" i="7"/>
  <c r="V1320" i="7" s="1"/>
  <c r="AD790" i="7"/>
  <c r="CL790" i="7"/>
  <c r="AH790" i="7" s="1"/>
  <c r="BZ1362" i="7"/>
  <c r="V1362" i="7" s="1"/>
  <c r="T1362" i="7"/>
  <c r="CG807" i="7"/>
  <c r="AC807" i="7" s="1"/>
  <c r="CF807" i="7"/>
  <c r="AB807" i="7" s="1"/>
  <c r="T807" i="7"/>
  <c r="BZ807" i="7"/>
  <c r="V807" i="7" s="1"/>
  <c r="CE807" i="7"/>
  <c r="AA807" i="7" s="1"/>
  <c r="Y1262" i="7"/>
  <c r="CD1262" i="7"/>
  <c r="Z1262" i="7" s="1"/>
  <c r="Y1258" i="7"/>
  <c r="CD1258" i="7"/>
  <c r="Z1258" i="7" s="1"/>
  <c r="BZ1359" i="7"/>
  <c r="V1359" i="7" s="1"/>
  <c r="T1359" i="7"/>
  <c r="BR1329" i="7"/>
  <c r="L1329" i="7"/>
  <c r="CF1158" i="7"/>
  <c r="AB1158" i="7" s="1"/>
  <c r="T1158" i="7"/>
  <c r="BZ1158" i="7"/>
  <c r="V1158" i="7" s="1"/>
  <c r="CD1139" i="7"/>
  <c r="Z1139" i="7" s="1"/>
  <c r="Y1139" i="7"/>
  <c r="W1073" i="7"/>
  <c r="CD1128" i="7"/>
  <c r="Z1128" i="7" s="1"/>
  <c r="Y1128" i="7"/>
  <c r="CD1003" i="7"/>
  <c r="Z1003" i="7" s="1"/>
  <c r="Y1003" i="7"/>
  <c r="CE927" i="7"/>
  <c r="AA927" i="7" s="1"/>
  <c r="W927" i="7"/>
  <c r="T929" i="7"/>
  <c r="CF929" i="7"/>
  <c r="AB929" i="7" s="1"/>
  <c r="BZ929" i="7"/>
  <c r="V929" i="7" s="1"/>
  <c r="CE894" i="7"/>
  <c r="AA894" i="7" s="1"/>
  <c r="W894" i="7"/>
  <c r="Y1071" i="7"/>
  <c r="CD1071" i="7"/>
  <c r="Z1071" i="7" s="1"/>
  <c r="CE1019" i="7"/>
  <c r="AA1019" i="7" s="1"/>
  <c r="W1019" i="7"/>
  <c r="Y969" i="7"/>
  <c r="CD969" i="7"/>
  <c r="Z969" i="7" s="1"/>
  <c r="BZ967" i="7"/>
  <c r="V967" i="7" s="1"/>
  <c r="T967" i="7"/>
  <c r="CF967" i="7"/>
  <c r="AB967" i="7" s="1"/>
  <c r="CD833" i="7"/>
  <c r="Z833" i="7" s="1"/>
  <c r="Y833" i="7"/>
  <c r="CE811" i="7"/>
  <c r="AA811" i="7" s="1"/>
  <c r="W811" i="7"/>
  <c r="W754" i="7"/>
  <c r="CE754" i="7"/>
  <c r="AA754" i="7" s="1"/>
  <c r="CK717" i="7"/>
  <c r="AG717" i="7" s="1"/>
  <c r="AF717" i="7"/>
  <c r="CG878" i="7"/>
  <c r="AC878" i="7" s="1"/>
  <c r="CF878" i="7"/>
  <c r="AB878" i="7" s="1"/>
  <c r="T878" i="7"/>
  <c r="BZ878" i="7"/>
  <c r="V878" i="7" s="1"/>
  <c r="CG795" i="7"/>
  <c r="AC795" i="7" s="1"/>
  <c r="CF795" i="7"/>
  <c r="AB795" i="7" s="1"/>
  <c r="T795" i="7"/>
  <c r="BZ795" i="7"/>
  <c r="V795" i="7" s="1"/>
  <c r="CG757" i="7"/>
  <c r="AC757" i="7" s="1"/>
  <c r="CF757" i="7"/>
  <c r="AB757" i="7" s="1"/>
  <c r="T757" i="7"/>
  <c r="BZ757" i="7"/>
  <c r="V757" i="7" s="1"/>
  <c r="T719" i="7"/>
  <c r="BZ719" i="7"/>
  <c r="V719" i="7" s="1"/>
  <c r="CG719" i="7"/>
  <c r="AC719" i="7" s="1"/>
  <c r="CF719" i="7"/>
  <c r="AB719" i="7" s="1"/>
  <c r="W994" i="7"/>
  <c r="CE994" i="7"/>
  <c r="AA994" i="7" s="1"/>
  <c r="CG877" i="7"/>
  <c r="AC877" i="7" s="1"/>
  <c r="CF877" i="7"/>
  <c r="AB877" i="7" s="1"/>
  <c r="T877" i="7"/>
  <c r="BZ877" i="7"/>
  <c r="V877" i="7" s="1"/>
  <c r="CL718" i="7"/>
  <c r="AH718" i="7" s="1"/>
  <c r="AD718" i="7"/>
  <c r="CD701" i="7"/>
  <c r="Z701" i="7" s="1"/>
  <c r="Y701" i="7"/>
  <c r="CD693" i="7"/>
  <c r="Z693" i="7" s="1"/>
  <c r="Y693" i="7"/>
  <c r="AF863" i="7"/>
  <c r="CK863" i="7"/>
  <c r="AG863" i="7" s="1"/>
  <c r="AF747" i="7"/>
  <c r="CK747" i="7"/>
  <c r="AG747" i="7" s="1"/>
  <c r="CE947" i="7"/>
  <c r="AA947" i="7" s="1"/>
  <c r="W947" i="7"/>
  <c r="CE697" i="7"/>
  <c r="AA697" i="7" s="1"/>
  <c r="W697" i="7"/>
  <c r="T656" i="7"/>
  <c r="CG656" i="7"/>
  <c r="AC656" i="7" s="1"/>
  <c r="CF656" i="7"/>
  <c r="AB656" i="7" s="1"/>
  <c r="BZ656" i="7"/>
  <c r="V656" i="7" s="1"/>
  <c r="CD587" i="7"/>
  <c r="Z587" i="7" s="1"/>
  <c r="Y587" i="7"/>
  <c r="CG786" i="7"/>
  <c r="AC786" i="7" s="1"/>
  <c r="CF786" i="7"/>
  <c r="AB786" i="7" s="1"/>
  <c r="T786" i="7"/>
  <c r="BZ786" i="7"/>
  <c r="V786" i="7" s="1"/>
  <c r="CE749" i="7"/>
  <c r="AA749" i="7" s="1"/>
  <c r="W749" i="7"/>
  <c r="CK704" i="7"/>
  <c r="AG704" i="7" s="1"/>
  <c r="AF704" i="7"/>
  <c r="AD748" i="7"/>
  <c r="CL748" i="7"/>
  <c r="AH748" i="7" s="1"/>
  <c r="CL658" i="7"/>
  <c r="AH658" i="7" s="1"/>
  <c r="AD658" i="7"/>
  <c r="Y728" i="7"/>
  <c r="CE710" i="7"/>
  <c r="AA710" i="7" s="1"/>
  <c r="W710" i="7"/>
  <c r="W587" i="7"/>
  <c r="CE587" i="7"/>
  <c r="AA587" i="7" s="1"/>
  <c r="CE646" i="7"/>
  <c r="AA646" i="7" s="1"/>
  <c r="W646" i="7"/>
  <c r="Y515" i="7"/>
  <c r="CD515" i="7"/>
  <c r="Z515" i="7" s="1"/>
  <c r="CG607" i="7"/>
  <c r="AC607" i="7" s="1"/>
  <c r="CF607" i="7"/>
  <c r="AB607" i="7" s="1"/>
  <c r="T607" i="7"/>
  <c r="BZ607" i="7"/>
  <c r="V607" i="7" s="1"/>
  <c r="AE503" i="7"/>
  <c r="CK503" i="7"/>
  <c r="AG503" i="7" s="1"/>
  <c r="AE487" i="7"/>
  <c r="CK487" i="7"/>
  <c r="AG487" i="7" s="1"/>
  <c r="AE475" i="7"/>
  <c r="CK475" i="7"/>
  <c r="AG475" i="7" s="1"/>
  <c r="AE459" i="7"/>
  <c r="AE447" i="7"/>
  <c r="CK447" i="7"/>
  <c r="AG447" i="7" s="1"/>
  <c r="CK643" i="7"/>
  <c r="AG643" i="7" s="1"/>
  <c r="AF643" i="7"/>
  <c r="CK627" i="7"/>
  <c r="AG627" i="7" s="1"/>
  <c r="AF627" i="7"/>
  <c r="CL591" i="7"/>
  <c r="AH591" i="7" s="1"/>
  <c r="AD591" i="7"/>
  <c r="CL575" i="7"/>
  <c r="AH575" i="7" s="1"/>
  <c r="AD575" i="7"/>
  <c r="AD492" i="7"/>
  <c r="CL492" i="7"/>
  <c r="AH492" i="7" s="1"/>
  <c r="AD468" i="7"/>
  <c r="CL468" i="7"/>
  <c r="AH468" i="7" s="1"/>
  <c r="AD444" i="7"/>
  <c r="CL444" i="7"/>
  <c r="AH444" i="7" s="1"/>
  <c r="CK687" i="7"/>
  <c r="AG687" i="7" s="1"/>
  <c r="AF687" i="7"/>
  <c r="CK638" i="7"/>
  <c r="AG638" i="7" s="1"/>
  <c r="AF638" i="7"/>
  <c r="CK590" i="7"/>
  <c r="AG590" i="7" s="1"/>
  <c r="AF590" i="7"/>
  <c r="CD732" i="7"/>
  <c r="Z732" i="7" s="1"/>
  <c r="Y732" i="7"/>
  <c r="CK633" i="7"/>
  <c r="AG633" i="7" s="1"/>
  <c r="AF633" i="7"/>
  <c r="CK609" i="7"/>
  <c r="AG609" i="7" s="1"/>
  <c r="AF609" i="7"/>
  <c r="CK577" i="7"/>
  <c r="AG577" i="7" s="1"/>
  <c r="AF577" i="7"/>
  <c r="CE526" i="7"/>
  <c r="AA526" i="7" s="1"/>
  <c r="W526" i="7"/>
  <c r="CE432" i="7"/>
  <c r="AA432" i="7" s="1"/>
  <c r="W432" i="7"/>
  <c r="CE416" i="7"/>
  <c r="AA416" i="7" s="1"/>
  <c r="W416" i="7"/>
  <c r="CE400" i="7"/>
  <c r="AA400" i="7" s="1"/>
  <c r="W400" i="7"/>
  <c r="T159" i="7"/>
  <c r="CF159" i="7"/>
  <c r="AB159" i="7" s="1"/>
  <c r="BZ159" i="7"/>
  <c r="V159" i="7" s="1"/>
  <c r="CK560" i="7"/>
  <c r="AG560" i="7" s="1"/>
  <c r="AF560" i="7"/>
  <c r="CK684" i="7"/>
  <c r="AG684" i="7" s="1"/>
  <c r="AF684" i="7"/>
  <c r="W342" i="7"/>
  <c r="CE342" i="7"/>
  <c r="AA342" i="7" s="1"/>
  <c r="W278" i="7"/>
  <c r="CE278" i="7"/>
  <c r="AA278" i="7" s="1"/>
  <c r="W267" i="7"/>
  <c r="CE267" i="7"/>
  <c r="AA267" i="7" s="1"/>
  <c r="BZ162" i="7"/>
  <c r="V162" i="7" s="1"/>
  <c r="T162" i="7"/>
  <c r="CF162" i="7"/>
  <c r="AB162" i="7" s="1"/>
  <c r="W130" i="7"/>
  <c r="CE130" i="7"/>
  <c r="AA130" i="7" s="1"/>
  <c r="CL237" i="7"/>
  <c r="AH237" i="7" s="1"/>
  <c r="AD237" i="7"/>
  <c r="W90" i="7"/>
  <c r="CE90" i="7"/>
  <c r="AA90" i="7" s="1"/>
  <c r="AF364" i="7"/>
  <c r="CD234" i="7"/>
  <c r="Z234" i="7" s="1"/>
  <c r="Y234" i="7"/>
  <c r="CL223" i="7"/>
  <c r="AH223" i="7" s="1"/>
  <c r="AD223" i="7"/>
  <c r="CK302" i="7"/>
  <c r="AG302" i="7" s="1"/>
  <c r="AF302" i="7"/>
  <c r="AE2396" i="7"/>
  <c r="CK2396" i="7"/>
  <c r="AG2396" i="7" s="1"/>
  <c r="AE2328" i="7"/>
  <c r="CK2328" i="7"/>
  <c r="AG2328" i="7" s="1"/>
  <c r="I2291" i="7"/>
  <c r="DC2291" i="7"/>
  <c r="AY2291" i="7" s="1"/>
  <c r="DH2254" i="7"/>
  <c r="BD2254" i="7" s="1"/>
  <c r="DG2254" i="7"/>
  <c r="BC2254" i="7" s="1"/>
  <c r="DI2254" i="7"/>
  <c r="BE2254" i="7" s="1"/>
  <c r="D2254" i="7"/>
  <c r="CF2254" i="7"/>
  <c r="AB2254" i="7" s="1"/>
  <c r="CA2254" i="7"/>
  <c r="DF2254" i="7"/>
  <c r="BB2254" i="7" s="1"/>
  <c r="DE2254" i="7"/>
  <c r="BA2254" i="7" s="1"/>
  <c r="DD2254" i="7"/>
  <c r="AZ2254" i="7" s="1"/>
  <c r="E2195" i="7"/>
  <c r="CZ2195" i="7"/>
  <c r="AV2195" i="7" s="1"/>
  <c r="BH2195" i="7"/>
  <c r="DC2195" i="7" s="1"/>
  <c r="AY2195" i="7" s="1"/>
  <c r="CJ2195" i="7"/>
  <c r="E2284" i="7"/>
  <c r="I2039" i="7"/>
  <c r="CG2039" i="7"/>
  <c r="AC2039" i="7" s="1"/>
  <c r="DI2039" i="7"/>
  <c r="BE2039" i="7" s="1"/>
  <c r="DH2039" i="7"/>
  <c r="BD2039" i="7" s="1"/>
  <c r="DG2039" i="7"/>
  <c r="BC2039" i="7" s="1"/>
  <c r="DE2039" i="7"/>
  <c r="BA2039" i="7" s="1"/>
  <c r="CH2039" i="7"/>
  <c r="BX2039" i="7"/>
  <c r="Y2164" i="7"/>
  <c r="CC2132" i="7"/>
  <c r="E2072" i="7"/>
  <c r="Y2243" i="7"/>
  <c r="CK2117" i="7"/>
  <c r="AG2117" i="7" s="1"/>
  <c r="AF2117" i="7"/>
  <c r="DI2028" i="7"/>
  <c r="BE2028" i="7" s="1"/>
  <c r="D2028" i="7"/>
  <c r="DH2028" i="7"/>
  <c r="BD2028" i="7" s="1"/>
  <c r="DG2028" i="7"/>
  <c r="BC2028" i="7" s="1"/>
  <c r="DF2028" i="7"/>
  <c r="BB2028" i="7" s="1"/>
  <c r="CF2028" i="7"/>
  <c r="AB2028" i="7" s="1"/>
  <c r="DE2028" i="7"/>
  <c r="BA2028" i="7" s="1"/>
  <c r="CA2028" i="7"/>
  <c r="DD2028" i="7"/>
  <c r="AZ2028" i="7" s="1"/>
  <c r="BX2028" i="7"/>
  <c r="DD2220" i="7"/>
  <c r="AZ2220" i="7" s="1"/>
  <c r="CC2186" i="7"/>
  <c r="T2166" i="7"/>
  <c r="BZ2166" i="7"/>
  <c r="V2166" i="7" s="1"/>
  <c r="DC2172" i="7"/>
  <c r="AY2172" i="7" s="1"/>
  <c r="BZ2002" i="7"/>
  <c r="V2002" i="7" s="1"/>
  <c r="T2002" i="7"/>
  <c r="CI2295" i="7"/>
  <c r="AE2295" i="7" s="1"/>
  <c r="AD2295" i="7"/>
  <c r="CL2295" i="7"/>
  <c r="AH2295" i="7" s="1"/>
  <c r="AF2276" i="7"/>
  <c r="CZ2208" i="7"/>
  <c r="AV2208" i="7" s="1"/>
  <c r="CA2174" i="7"/>
  <c r="AD2106" i="7"/>
  <c r="CI2106" i="7"/>
  <c r="AE2106" i="7" s="1"/>
  <c r="CC2118" i="7"/>
  <c r="CF2169" i="7"/>
  <c r="AB2169" i="7" s="1"/>
  <c r="CA2169" i="7"/>
  <c r="DI2169" i="7"/>
  <c r="BE2169" i="7" s="1"/>
  <c r="DG2169" i="7"/>
  <c r="BC2169" i="7" s="1"/>
  <c r="DF2169" i="7"/>
  <c r="BB2169" i="7" s="1"/>
  <c r="CC2169" i="7"/>
  <c r="DD2169" i="7"/>
  <c r="AZ2169" i="7" s="1"/>
  <c r="DH2169" i="7"/>
  <c r="BD2169" i="7" s="1"/>
  <c r="BX2169" i="7"/>
  <c r="DE2169" i="7"/>
  <c r="BA2169" i="7" s="1"/>
  <c r="D2169" i="7"/>
  <c r="CH2169" i="7"/>
  <c r="E2129" i="7"/>
  <c r="CE2003" i="7"/>
  <c r="AA2003" i="7" s="1"/>
  <c r="W2003" i="7"/>
  <c r="CB2003" i="7"/>
  <c r="X2003" i="7" s="1"/>
  <c r="E2100" i="7"/>
  <c r="CG2100" i="7"/>
  <c r="AC2100" i="7" s="1"/>
  <c r="BX2043" i="7"/>
  <c r="DC1987" i="7"/>
  <c r="AY1987" i="7" s="1"/>
  <c r="E1987" i="7"/>
  <c r="CZ1987" i="7"/>
  <c r="AV1987" i="7" s="1"/>
  <c r="W2110" i="7"/>
  <c r="CB2110" i="7"/>
  <c r="X2110" i="7" s="1"/>
  <c r="DH1758" i="7"/>
  <c r="BD1758" i="7" s="1"/>
  <c r="DD1758" i="7"/>
  <c r="AZ1758" i="7" s="1"/>
  <c r="CA1758" i="7"/>
  <c r="DI1758" i="7"/>
  <c r="BE1758" i="7" s="1"/>
  <c r="D1758" i="7"/>
  <c r="DE1758" i="7"/>
  <c r="BA1758" i="7" s="1"/>
  <c r="BX1758" i="7"/>
  <c r="DG1758" i="7"/>
  <c r="BC1758" i="7" s="1"/>
  <c r="DF1758" i="7"/>
  <c r="BB1758" i="7" s="1"/>
  <c r="DC1970" i="7"/>
  <c r="AY1970" i="7" s="1"/>
  <c r="BX1970" i="7"/>
  <c r="CE1970" i="7" s="1"/>
  <c r="AA1970" i="7" s="1"/>
  <c r="E1970" i="7"/>
  <c r="DC1666" i="7"/>
  <c r="AY1666" i="7" s="1"/>
  <c r="CZ1666" i="7"/>
  <c r="AV1666" i="7" s="1"/>
  <c r="E1666" i="7"/>
  <c r="DH1666" i="7"/>
  <c r="BD1666" i="7" s="1"/>
  <c r="CJ2048" i="7"/>
  <c r="AD1675" i="7"/>
  <c r="I1627" i="7"/>
  <c r="DI1627" i="7"/>
  <c r="BE1627" i="7" s="1"/>
  <c r="DH1627" i="7"/>
  <c r="BD1627" i="7" s="1"/>
  <c r="CC1627" i="7"/>
  <c r="CA1627" i="7"/>
  <c r="CI2061" i="7"/>
  <c r="AD2061" i="7"/>
  <c r="BZ2005" i="7"/>
  <c r="V2005" i="7" s="1"/>
  <c r="T2005" i="7"/>
  <c r="W1843" i="7"/>
  <c r="CE1843" i="7"/>
  <c r="AA1843" i="7" s="1"/>
  <c r="CB1843" i="7"/>
  <c r="X1843" i="7" s="1"/>
  <c r="BZ1932" i="7"/>
  <c r="V1932" i="7" s="1"/>
  <c r="T1932" i="7"/>
  <c r="CF1889" i="7"/>
  <c r="AB1889" i="7" s="1"/>
  <c r="BZ1850" i="7"/>
  <c r="V1850" i="7" s="1"/>
  <c r="T1850" i="7"/>
  <c r="BZ1703" i="7"/>
  <c r="V1703" i="7" s="1"/>
  <c r="T1703" i="7"/>
  <c r="DE1666" i="7"/>
  <c r="BA1666" i="7" s="1"/>
  <c r="CF2057" i="7"/>
  <c r="AB2057" i="7" s="1"/>
  <c r="CA1902" i="7"/>
  <c r="CI1762" i="7"/>
  <c r="AE1762" i="7" s="1"/>
  <c r="AD1762" i="7"/>
  <c r="CC1685" i="7"/>
  <c r="DI1685" i="7"/>
  <c r="BE1685" i="7" s="1"/>
  <c r="DE1685" i="7"/>
  <c r="BA1685" i="7" s="1"/>
  <c r="DD1685" i="7"/>
  <c r="AZ1685" i="7" s="1"/>
  <c r="CA1685" i="7"/>
  <c r="DH1685" i="7"/>
  <c r="BD1685" i="7" s="1"/>
  <c r="BX1685" i="7"/>
  <c r="DG1685" i="7"/>
  <c r="BC1685" i="7" s="1"/>
  <c r="CH1685" i="7"/>
  <c r="CF1685" i="7"/>
  <c r="AB1685" i="7" s="1"/>
  <c r="D1685" i="7"/>
  <c r="DF1685" i="7"/>
  <c r="BB1685" i="7" s="1"/>
  <c r="DC1685" i="7"/>
  <c r="AY1685" i="7" s="1"/>
  <c r="CH2157" i="7"/>
  <c r="W2102" i="7"/>
  <c r="CB2102" i="7"/>
  <c r="X2102" i="7" s="1"/>
  <c r="DF2113" i="7"/>
  <c r="BB2113" i="7" s="1"/>
  <c r="DD2113" i="7"/>
  <c r="AZ2113" i="7" s="1"/>
  <c r="CD1986" i="7"/>
  <c r="Z1986" i="7" s="1"/>
  <c r="Y1986" i="7"/>
  <c r="DD1957" i="7"/>
  <c r="AZ1957" i="7" s="1"/>
  <c r="DI1905" i="7"/>
  <c r="BE1905" i="7" s="1"/>
  <c r="DE1905" i="7"/>
  <c r="BA1905" i="7" s="1"/>
  <c r="DD1905" i="7"/>
  <c r="AZ1905" i="7" s="1"/>
  <c r="D1905" i="7"/>
  <c r="DH1905" i="7"/>
  <c r="BD1905" i="7" s="1"/>
  <c r="DF1905" i="7"/>
  <c r="BB1905" i="7" s="1"/>
  <c r="DG1905" i="7"/>
  <c r="BC1905" i="7" s="1"/>
  <c r="BX1819" i="7"/>
  <c r="DG1800" i="7"/>
  <c r="BC1800" i="7" s="1"/>
  <c r="Y1868" i="7"/>
  <c r="DG1813" i="7"/>
  <c r="BC1813" i="7" s="1"/>
  <c r="DE1862" i="7"/>
  <c r="BA1862" i="7" s="1"/>
  <c r="DD1862" i="7"/>
  <c r="AZ1862" i="7" s="1"/>
  <c r="D1862" i="7"/>
  <c r="DI1862" i="7"/>
  <c r="BE1862" i="7" s="1"/>
  <c r="DH1862" i="7"/>
  <c r="BD1862" i="7" s="1"/>
  <c r="DG1862" i="7"/>
  <c r="BC1862" i="7" s="1"/>
  <c r="DF1862" i="7"/>
  <c r="BB1862" i="7" s="1"/>
  <c r="BZ1855" i="7"/>
  <c r="V1855" i="7" s="1"/>
  <c r="CA1846" i="7"/>
  <c r="AF1779" i="7"/>
  <c r="E1718" i="7"/>
  <c r="DC1718" i="7"/>
  <c r="AY1718" i="7" s="1"/>
  <c r="CZ1718" i="7"/>
  <c r="AV1718" i="7" s="1"/>
  <c r="W1833" i="7"/>
  <c r="CB1833" i="7"/>
  <c r="X1833" i="7" s="1"/>
  <c r="DC1798" i="7"/>
  <c r="AY1798" i="7" s="1"/>
  <c r="CF1809" i="7"/>
  <c r="AB1809" i="7" s="1"/>
  <c r="BZ1760" i="7"/>
  <c r="V1760" i="7" s="1"/>
  <c r="CA1834" i="7"/>
  <c r="DH1813" i="7"/>
  <c r="BD1813" i="7" s="1"/>
  <c r="E1979" i="7"/>
  <c r="DC1979" i="7"/>
  <c r="AY1979" i="7" s="1"/>
  <c r="CC1887" i="7"/>
  <c r="CZ1788" i="7"/>
  <c r="AV1788" i="7" s="1"/>
  <c r="DC1639" i="7"/>
  <c r="AY1639" i="7" s="1"/>
  <c r="E1639" i="7"/>
  <c r="DH1522" i="7"/>
  <c r="BD1522" i="7" s="1"/>
  <c r="DG1522" i="7"/>
  <c r="BC1522" i="7" s="1"/>
  <c r="DF1522" i="7"/>
  <c r="BB1522" i="7" s="1"/>
  <c r="DE1522" i="7"/>
  <c r="BA1522" i="7" s="1"/>
  <c r="CF1522" i="7"/>
  <c r="AB1522" i="7" s="1"/>
  <c r="DD1522" i="7"/>
  <c r="AZ1522" i="7" s="1"/>
  <c r="DI1522" i="7"/>
  <c r="BE1522" i="7" s="1"/>
  <c r="CZ1522" i="7"/>
  <c r="AV1522" i="7" s="1"/>
  <c r="CA1522" i="7"/>
  <c r="CH1522" i="7"/>
  <c r="D1522" i="7"/>
  <c r="BX1522" i="7"/>
  <c r="DC1522" i="7"/>
  <c r="AY1522" i="7" s="1"/>
  <c r="DD1700" i="7"/>
  <c r="AZ1700" i="7" s="1"/>
  <c r="DI1700" i="7"/>
  <c r="BE1700" i="7" s="1"/>
  <c r="D1700" i="7"/>
  <c r="DF1700" i="7"/>
  <c r="BB1700" i="7" s="1"/>
  <c r="DE1700" i="7"/>
  <c r="BA1700" i="7" s="1"/>
  <c r="DH1700" i="7"/>
  <c r="BD1700" i="7" s="1"/>
  <c r="DG1700" i="7"/>
  <c r="BC1700" i="7" s="1"/>
  <c r="BX1700" i="7"/>
  <c r="CE1700" i="7" s="1"/>
  <c r="AA1700" i="7" s="1"/>
  <c r="BZ1520" i="7"/>
  <c r="V1520" i="7" s="1"/>
  <c r="T1520" i="7"/>
  <c r="BZ1526" i="7"/>
  <c r="V1526" i="7" s="1"/>
  <c r="T1526" i="7"/>
  <c r="CI1725" i="7"/>
  <c r="AE1725" i="7" s="1"/>
  <c r="CL1725" i="7"/>
  <c r="AH1725" i="7" s="1"/>
  <c r="AD1725" i="7"/>
  <c r="BZ1671" i="7"/>
  <c r="V1671" i="7" s="1"/>
  <c r="T1671" i="7"/>
  <c r="BZ1495" i="7"/>
  <c r="V1495" i="7" s="1"/>
  <c r="T1495" i="7"/>
  <c r="DI1453" i="7"/>
  <c r="BE1453" i="7" s="1"/>
  <c r="DG1453" i="7"/>
  <c r="BC1453" i="7" s="1"/>
  <c r="D1453" i="7"/>
  <c r="DF1453" i="7"/>
  <c r="BB1453" i="7" s="1"/>
  <c r="CA1453" i="7"/>
  <c r="DH1453" i="7"/>
  <c r="BD1453" i="7" s="1"/>
  <c r="DE1453" i="7"/>
  <c r="BA1453" i="7" s="1"/>
  <c r="DD1453" i="7"/>
  <c r="AZ1453" i="7" s="1"/>
  <c r="CC1453" i="7"/>
  <c r="Y1680" i="7"/>
  <c r="AD1676" i="7"/>
  <c r="CA1529" i="7"/>
  <c r="CA1632" i="7"/>
  <c r="BZ1461" i="7"/>
  <c r="V1461" i="7" s="1"/>
  <c r="T1461" i="7"/>
  <c r="W1469" i="7"/>
  <c r="BX1434" i="7"/>
  <c r="BZ1479" i="7"/>
  <c r="V1479" i="7" s="1"/>
  <c r="T1479" i="7"/>
  <c r="Y1431" i="7"/>
  <c r="CC1474" i="7"/>
  <c r="BX1511" i="7"/>
  <c r="BZ1392" i="7"/>
  <c r="V1392" i="7" s="1"/>
  <c r="T1392" i="7"/>
  <c r="BP1400" i="7"/>
  <c r="L1400" i="7" s="1"/>
  <c r="Y1318" i="7"/>
  <c r="BT1364" i="7"/>
  <c r="D1364" i="7"/>
  <c r="CF1364" i="7"/>
  <c r="AB1364" i="7" s="1"/>
  <c r="BT1348" i="7"/>
  <c r="D1348" i="7"/>
  <c r="CF1348" i="7"/>
  <c r="AB1348" i="7" s="1"/>
  <c r="CD1297" i="7"/>
  <c r="Z1297" i="7" s="1"/>
  <c r="Y1297" i="7"/>
  <c r="BZ1310" i="7"/>
  <c r="V1310" i="7" s="1"/>
  <c r="CF1310" i="7"/>
  <c r="AB1310" i="7" s="1"/>
  <c r="T1310" i="7"/>
  <c r="CE1255" i="7"/>
  <c r="AA1255" i="7" s="1"/>
  <c r="W1255" i="7"/>
  <c r="AD830" i="7"/>
  <c r="CL830" i="7"/>
  <c r="AH830" i="7" s="1"/>
  <c r="BZ1180" i="7"/>
  <c r="V1180" i="7" s="1"/>
  <c r="CF1180" i="7"/>
  <c r="AB1180" i="7" s="1"/>
  <c r="T1180" i="7"/>
  <c r="CG870" i="7"/>
  <c r="AC870" i="7" s="1"/>
  <c r="CF870" i="7"/>
  <c r="AB870" i="7" s="1"/>
  <c r="T870" i="7"/>
  <c r="BZ870" i="7"/>
  <c r="V870" i="7" s="1"/>
  <c r="BX733" i="7"/>
  <c r="CH733" i="7"/>
  <c r="CB733" i="7"/>
  <c r="X733" i="7" s="1"/>
  <c r="CA733" i="7"/>
  <c r="CJ733" i="7"/>
  <c r="CI733" i="7"/>
  <c r="AE733" i="7" s="1"/>
  <c r="D733" i="7"/>
  <c r="CC733" i="7"/>
  <c r="BX1344" i="7"/>
  <c r="BP1344" i="7" s="1"/>
  <c r="CF1294" i="7"/>
  <c r="AB1294" i="7" s="1"/>
  <c r="T1172" i="7"/>
  <c r="CF1172" i="7"/>
  <c r="AB1172" i="7" s="1"/>
  <c r="BZ1172" i="7"/>
  <c r="V1172" i="7" s="1"/>
  <c r="CF1094" i="7"/>
  <c r="AB1094" i="7" s="1"/>
  <c r="T1094" i="7"/>
  <c r="BZ1094" i="7"/>
  <c r="V1094" i="7" s="1"/>
  <c r="DF1227" i="7"/>
  <c r="BB1227" i="7" s="1"/>
  <c r="CC1227" i="7"/>
  <c r="CZ1227" i="7"/>
  <c r="AV1227" i="7" s="1"/>
  <c r="CB1227" i="7"/>
  <c r="X1227" i="7" s="1"/>
  <c r="F1227" i="7"/>
  <c r="CA1227" i="7"/>
  <c r="DE1227" i="7"/>
  <c r="BA1227" i="7" s="1"/>
  <c r="DD1227" i="7"/>
  <c r="AZ1227" i="7" s="1"/>
  <c r="BX1227" i="7"/>
  <c r="DC1227" i="7"/>
  <c r="AY1227" i="7" s="1"/>
  <c r="T1098" i="7"/>
  <c r="BZ1098" i="7"/>
  <c r="V1098" i="7" s="1"/>
  <c r="CF1098" i="7"/>
  <c r="AB1098" i="7" s="1"/>
  <c r="CD1107" i="7"/>
  <c r="Z1107" i="7" s="1"/>
  <c r="Y1107" i="7"/>
  <c r="CG848" i="7"/>
  <c r="AC848" i="7" s="1"/>
  <c r="CF848" i="7"/>
  <c r="AB848" i="7" s="1"/>
  <c r="T848" i="7"/>
  <c r="CE848" i="7"/>
  <c r="AA848" i="7" s="1"/>
  <c r="BZ848" i="7"/>
  <c r="V848" i="7" s="1"/>
  <c r="CD1043" i="7"/>
  <c r="Z1043" i="7" s="1"/>
  <c r="Y1043" i="7"/>
  <c r="Y764" i="7"/>
  <c r="CG744" i="7"/>
  <c r="AC744" i="7" s="1"/>
  <c r="CF744" i="7"/>
  <c r="AB744" i="7" s="1"/>
  <c r="T744" i="7"/>
  <c r="BZ744" i="7"/>
  <c r="V744" i="7" s="1"/>
  <c r="DF1035" i="7"/>
  <c r="BB1035" i="7" s="1"/>
  <c r="CC1035" i="7"/>
  <c r="CZ1035" i="7"/>
  <c r="AV1035" i="7" s="1"/>
  <c r="BX1035" i="7"/>
  <c r="DD1035" i="7"/>
  <c r="AZ1035" i="7" s="1"/>
  <c r="DC1035" i="7"/>
  <c r="AY1035" i="7" s="1"/>
  <c r="CB1035" i="7"/>
  <c r="X1035" i="7" s="1"/>
  <c r="CA1035" i="7"/>
  <c r="DE1035" i="7"/>
  <c r="BA1035" i="7" s="1"/>
  <c r="F1035" i="7"/>
  <c r="W969" i="7"/>
  <c r="CE969" i="7"/>
  <c r="AA969" i="7" s="1"/>
  <c r="CG801" i="7"/>
  <c r="AC801" i="7" s="1"/>
  <c r="CF801" i="7"/>
  <c r="AB801" i="7" s="1"/>
  <c r="T801" i="7"/>
  <c r="BZ801" i="7"/>
  <c r="V801" i="7" s="1"/>
  <c r="DD1000" i="7"/>
  <c r="AZ1000" i="7" s="1"/>
  <c r="CA1000" i="7"/>
  <c r="DC1000" i="7"/>
  <c r="AY1000" i="7" s="1"/>
  <c r="F1000" i="7"/>
  <c r="CZ1000" i="7"/>
  <c r="AV1000" i="7" s="1"/>
  <c r="CB1000" i="7"/>
  <c r="X1000" i="7" s="1"/>
  <c r="BX1000" i="7"/>
  <c r="DF1000" i="7"/>
  <c r="BB1000" i="7" s="1"/>
  <c r="DE1000" i="7"/>
  <c r="BA1000" i="7" s="1"/>
  <c r="CC1000" i="7"/>
  <c r="CD887" i="7"/>
  <c r="Z887" i="7" s="1"/>
  <c r="Y887" i="7"/>
  <c r="BZ896" i="7"/>
  <c r="V896" i="7" s="1"/>
  <c r="T896" i="7"/>
  <c r="CF896" i="7"/>
  <c r="AB896" i="7" s="1"/>
  <c r="CE828" i="7"/>
  <c r="AA828" i="7" s="1"/>
  <c r="CK800" i="7"/>
  <c r="AG800" i="7" s="1"/>
  <c r="CG753" i="7"/>
  <c r="AC753" i="7" s="1"/>
  <c r="CF753" i="7"/>
  <c r="AB753" i="7" s="1"/>
  <c r="T753" i="7"/>
  <c r="BZ753" i="7"/>
  <c r="V753" i="7" s="1"/>
  <c r="CK770" i="7"/>
  <c r="AG770" i="7" s="1"/>
  <c r="AF770" i="7"/>
  <c r="CD708" i="7"/>
  <c r="Z708" i="7" s="1"/>
  <c r="Y708" i="7"/>
  <c r="W944" i="7"/>
  <c r="CL878" i="7"/>
  <c r="AH878" i="7" s="1"/>
  <c r="CG769" i="7"/>
  <c r="AC769" i="7" s="1"/>
  <c r="CF769" i="7"/>
  <c r="AB769" i="7" s="1"/>
  <c r="T769" i="7"/>
  <c r="BZ769" i="7"/>
  <c r="V769" i="7" s="1"/>
  <c r="CL737" i="7"/>
  <c r="AH737" i="7" s="1"/>
  <c r="AD737" i="7"/>
  <c r="CE696" i="7"/>
  <c r="AA696" i="7" s="1"/>
  <c r="W696" i="7"/>
  <c r="T663" i="7"/>
  <c r="CG663" i="7"/>
  <c r="AC663" i="7" s="1"/>
  <c r="CF663" i="7"/>
  <c r="AB663" i="7" s="1"/>
  <c r="BZ663" i="7"/>
  <c r="V663" i="7" s="1"/>
  <c r="CD610" i="7"/>
  <c r="Z610" i="7" s="1"/>
  <c r="Y610" i="7"/>
  <c r="CD586" i="7"/>
  <c r="Z586" i="7" s="1"/>
  <c r="Y586" i="7"/>
  <c r="CD686" i="7"/>
  <c r="Z686" i="7" s="1"/>
  <c r="Y686" i="7"/>
  <c r="CD671" i="7"/>
  <c r="Z671" i="7" s="1"/>
  <c r="Y671" i="7"/>
  <c r="CD663" i="7"/>
  <c r="Z663" i="7" s="1"/>
  <c r="Y663" i="7"/>
  <c r="CD655" i="7"/>
  <c r="Z655" i="7" s="1"/>
  <c r="Y655" i="7"/>
  <c r="CD649" i="7"/>
  <c r="Z649" i="7" s="1"/>
  <c r="Y649" i="7"/>
  <c r="CD647" i="7"/>
  <c r="Z647" i="7" s="1"/>
  <c r="Y647" i="7"/>
  <c r="T697" i="7"/>
  <c r="BZ697" i="7"/>
  <c r="V697" i="7" s="1"/>
  <c r="CG697" i="7"/>
  <c r="AC697" i="7" s="1"/>
  <c r="CF697" i="7"/>
  <c r="AB697" i="7" s="1"/>
  <c r="CD645" i="7"/>
  <c r="Z645" i="7" s="1"/>
  <c r="CD629" i="7"/>
  <c r="Z629" i="7" s="1"/>
  <c r="Y629" i="7"/>
  <c r="CL673" i="7"/>
  <c r="AH673" i="7" s="1"/>
  <c r="AD673" i="7"/>
  <c r="CL649" i="7"/>
  <c r="AH649" i="7" s="1"/>
  <c r="AD649" i="7"/>
  <c r="W594" i="7"/>
  <c r="CE594" i="7"/>
  <c r="AA594" i="7" s="1"/>
  <c r="W578" i="7"/>
  <c r="CE578" i="7"/>
  <c r="AA578" i="7" s="1"/>
  <c r="W1038" i="7"/>
  <c r="CE653" i="7"/>
  <c r="AA653" i="7" s="1"/>
  <c r="W653" i="7"/>
  <c r="BZ1131" i="7"/>
  <c r="V1131" i="7" s="1"/>
  <c r="T1131" i="7"/>
  <c r="CF1131" i="7"/>
  <c r="AB1131" i="7" s="1"/>
  <c r="CG644" i="7"/>
  <c r="AC644" i="7" s="1"/>
  <c r="T644" i="7"/>
  <c r="CF644" i="7"/>
  <c r="AB644" i="7" s="1"/>
  <c r="BZ644" i="7"/>
  <c r="V644" i="7" s="1"/>
  <c r="CL612" i="7"/>
  <c r="AH612" i="7" s="1"/>
  <c r="AD612" i="7"/>
  <c r="CK588" i="7"/>
  <c r="AG588" i="7" s="1"/>
  <c r="AF588" i="7"/>
  <c r="CK555" i="7"/>
  <c r="AG555" i="7" s="1"/>
  <c r="AF555" i="7"/>
  <c r="CG603" i="7"/>
  <c r="AC603" i="7" s="1"/>
  <c r="CF603" i="7"/>
  <c r="AB603" i="7" s="1"/>
  <c r="T603" i="7"/>
  <c r="BZ603" i="7"/>
  <c r="V603" i="7" s="1"/>
  <c r="CG571" i="7"/>
  <c r="AC571" i="7" s="1"/>
  <c r="CF571" i="7"/>
  <c r="AB571" i="7" s="1"/>
  <c r="T571" i="7"/>
  <c r="BZ571" i="7"/>
  <c r="V571" i="7" s="1"/>
  <c r="W495" i="7"/>
  <c r="CE495" i="7"/>
  <c r="AA495" i="7" s="1"/>
  <c r="W483" i="7"/>
  <c r="CE483" i="7"/>
  <c r="AA483" i="7" s="1"/>
  <c r="W471" i="7"/>
  <c r="CE471" i="7"/>
  <c r="AA471" i="7" s="1"/>
  <c r="W455" i="7"/>
  <c r="CE455" i="7"/>
  <c r="AA455" i="7" s="1"/>
  <c r="CG860" i="7"/>
  <c r="AC860" i="7" s="1"/>
  <c r="CF860" i="7"/>
  <c r="AB860" i="7" s="1"/>
  <c r="T860" i="7"/>
  <c r="BZ860" i="7"/>
  <c r="V860" i="7" s="1"/>
  <c r="AD443" i="7"/>
  <c r="T155" i="7"/>
  <c r="CF155" i="7"/>
  <c r="AB155" i="7" s="1"/>
  <c r="BZ155" i="7"/>
  <c r="V155" i="7" s="1"/>
  <c r="CK518" i="7"/>
  <c r="AG518" i="7" s="1"/>
  <c r="AF518" i="7"/>
  <c r="W384" i="7"/>
  <c r="CE384" i="7"/>
  <c r="AA384" i="7" s="1"/>
  <c r="CG382" i="7"/>
  <c r="AC382" i="7" s="1"/>
  <c r="CF382" i="7"/>
  <c r="AB382" i="7" s="1"/>
  <c r="T382" i="7"/>
  <c r="BZ382" i="7"/>
  <c r="V382" i="7" s="1"/>
  <c r="W355" i="7"/>
  <c r="CE355" i="7"/>
  <c r="AA355" i="7" s="1"/>
  <c r="W347" i="7"/>
  <c r="CE347" i="7"/>
  <c r="AA347" i="7" s="1"/>
  <c r="Y342" i="7"/>
  <c r="CD326" i="7"/>
  <c r="Z326" i="7" s="1"/>
  <c r="Y326" i="7"/>
  <c r="W320" i="7"/>
  <c r="CE320" i="7"/>
  <c r="AA320" i="7" s="1"/>
  <c r="W315" i="7"/>
  <c r="CE315" i="7"/>
  <c r="AA315" i="7" s="1"/>
  <c r="CD310" i="7"/>
  <c r="Z310" i="7" s="1"/>
  <c r="Y310" i="7"/>
  <c r="CD302" i="7"/>
  <c r="Z302" i="7" s="1"/>
  <c r="Y302" i="7"/>
  <c r="CD294" i="7"/>
  <c r="Z294" i="7" s="1"/>
  <c r="Y294" i="7"/>
  <c r="CD278" i="7"/>
  <c r="Z278" i="7" s="1"/>
  <c r="Y278" i="7"/>
  <c r="CD270" i="7"/>
  <c r="Z270" i="7" s="1"/>
  <c r="Y270" i="7"/>
  <c r="W211" i="7"/>
  <c r="CE211" i="7"/>
  <c r="AA211" i="7" s="1"/>
  <c r="BZ94" i="7"/>
  <c r="V94" i="7" s="1"/>
  <c r="T94" i="7"/>
  <c r="CF94" i="7"/>
  <c r="AB94" i="7" s="1"/>
  <c r="BZ538" i="7"/>
  <c r="V538" i="7" s="1"/>
  <c r="T538" i="7"/>
  <c r="CG538" i="7"/>
  <c r="AC538" i="7" s="1"/>
  <c r="CF538" i="7"/>
  <c r="AB538" i="7" s="1"/>
  <c r="BZ540" i="7"/>
  <c r="V540" i="7" s="1"/>
  <c r="T540" i="7"/>
  <c r="CF540" i="7"/>
  <c r="AB540" i="7" s="1"/>
  <c r="CG540" i="7"/>
  <c r="AC540" i="7" s="1"/>
  <c r="BZ161" i="7"/>
  <c r="V161" i="7" s="1"/>
  <c r="CF161" i="7"/>
  <c r="AB161" i="7" s="1"/>
  <c r="T161" i="7"/>
  <c r="CE249" i="7"/>
  <c r="AA249" i="7" s="1"/>
  <c r="W249" i="7"/>
  <c r="Y150" i="7"/>
  <c r="CD150" i="7"/>
  <c r="Z150" i="7" s="1"/>
  <c r="CE123" i="7"/>
  <c r="AA123" i="7" s="1"/>
  <c r="BZ971" i="7"/>
  <c r="V971" i="7" s="1"/>
  <c r="T971" i="7"/>
  <c r="CF971" i="7"/>
  <c r="AB971" i="7" s="1"/>
  <c r="CG245" i="7"/>
  <c r="AC245" i="7" s="1"/>
  <c r="T245" i="7"/>
  <c r="CF245" i="7"/>
  <c r="AB245" i="7" s="1"/>
  <c r="BZ245" i="7"/>
  <c r="V245" i="7" s="1"/>
  <c r="CD253" i="7"/>
  <c r="Z253" i="7" s="1"/>
  <c r="Y253" i="7"/>
  <c r="CD233" i="7"/>
  <c r="Z233" i="7" s="1"/>
  <c r="Y233" i="7"/>
  <c r="CD221" i="7"/>
  <c r="Z221" i="7" s="1"/>
  <c r="Y221" i="7"/>
  <c r="Y196" i="7"/>
  <c r="CD196" i="7"/>
  <c r="Z196" i="7" s="1"/>
  <c r="BZ150" i="7"/>
  <c r="V150" i="7" s="1"/>
  <c r="T150" i="7"/>
  <c r="CF150" i="7"/>
  <c r="AB150" i="7" s="1"/>
  <c r="BZ118" i="7"/>
  <c r="V118" i="7" s="1"/>
  <c r="T118" i="7"/>
  <c r="CF118" i="7"/>
  <c r="AB118" i="7" s="1"/>
  <c r="T333" i="7"/>
  <c r="CG333" i="7"/>
  <c r="AC333" i="7" s="1"/>
  <c r="CF333" i="7"/>
  <c r="AB333" i="7" s="1"/>
  <c r="BZ333" i="7"/>
  <c r="V333" i="7" s="1"/>
  <c r="CL309" i="7"/>
  <c r="AH309" i="7" s="1"/>
  <c r="AD309" i="7"/>
  <c r="T339" i="7"/>
  <c r="CG339" i="7"/>
  <c r="AC339" i="7" s="1"/>
  <c r="CF339" i="7"/>
  <c r="AB339" i="7" s="1"/>
  <c r="BZ339" i="7"/>
  <c r="V339" i="7" s="1"/>
  <c r="CK323" i="7"/>
  <c r="AG323" i="7" s="1"/>
  <c r="AF323" i="7"/>
  <c r="CL291" i="7"/>
  <c r="AH291" i="7" s="1"/>
  <c r="AD291" i="7"/>
  <c r="T322" i="7"/>
  <c r="CG322" i="7"/>
  <c r="AC322" i="7" s="1"/>
  <c r="CF322" i="7"/>
  <c r="AB322" i="7" s="1"/>
  <c r="BZ322" i="7"/>
  <c r="V322" i="7" s="1"/>
  <c r="CL282" i="7"/>
  <c r="AH282" i="7" s="1"/>
  <c r="AD282" i="7"/>
  <c r="CK296" i="7"/>
  <c r="AG296" i="7" s="1"/>
  <c r="AF296" i="7"/>
  <c r="BZ256" i="7"/>
  <c r="V256" i="7" s="1"/>
  <c r="CG256" i="7"/>
  <c r="AC256" i="7" s="1"/>
  <c r="T256" i="7"/>
  <c r="CF256" i="7"/>
  <c r="AB256" i="7" s="1"/>
  <c r="T303" i="7"/>
  <c r="CG303" i="7"/>
  <c r="AC303" i="7" s="1"/>
  <c r="CF303" i="7"/>
  <c r="AB303" i="7" s="1"/>
  <c r="BZ303" i="7"/>
  <c r="V303" i="7" s="1"/>
  <c r="T358" i="7"/>
  <c r="CG358" i="7"/>
  <c r="AC358" i="7" s="1"/>
  <c r="CF358" i="7"/>
  <c r="AB358" i="7" s="1"/>
  <c r="BZ358" i="7"/>
  <c r="V358" i="7" s="1"/>
  <c r="T308" i="7"/>
  <c r="CG308" i="7"/>
  <c r="AC308" i="7" s="1"/>
  <c r="CF308" i="7"/>
  <c r="AB308" i="7" s="1"/>
  <c r="BZ308" i="7"/>
  <c r="V308" i="7" s="1"/>
  <c r="AD284" i="7"/>
  <c r="CK276" i="7"/>
  <c r="AG276" i="7" s="1"/>
  <c r="AF276" i="7"/>
  <c r="BZ252" i="7"/>
  <c r="V252" i="7" s="1"/>
  <c r="CG252" i="7"/>
  <c r="AC252" i="7" s="1"/>
  <c r="T252" i="7"/>
  <c r="CF252" i="7"/>
  <c r="AB252" i="7" s="1"/>
  <c r="CL330" i="7"/>
  <c r="AH330" i="7" s="1"/>
  <c r="AD330" i="7"/>
  <c r="T313" i="7"/>
  <c r="CG313" i="7"/>
  <c r="AC313" i="7" s="1"/>
  <c r="CF313" i="7"/>
  <c r="AB313" i="7" s="1"/>
  <c r="BZ313" i="7"/>
  <c r="V313" i="7" s="1"/>
  <c r="CL273" i="7"/>
  <c r="AH273" i="7" s="1"/>
  <c r="AD273" i="7"/>
  <c r="CL344" i="7"/>
  <c r="AH344" i="7" s="1"/>
  <c r="AD344" i="7"/>
  <c r="T280" i="7"/>
  <c r="CG280" i="7"/>
  <c r="AC280" i="7" s="1"/>
  <c r="CF280" i="7"/>
  <c r="AB280" i="7" s="1"/>
  <c r="BZ280" i="7"/>
  <c r="V280" i="7" s="1"/>
  <c r="CK272" i="7"/>
  <c r="AG272" i="7" s="1"/>
  <c r="AF272" i="7"/>
  <c r="T334" i="7"/>
  <c r="CG334" i="7"/>
  <c r="AC334" i="7" s="1"/>
  <c r="CF334" i="7"/>
  <c r="AB334" i="7" s="1"/>
  <c r="BZ334" i="7"/>
  <c r="V334" i="7" s="1"/>
  <c r="CK326" i="7"/>
  <c r="AG326" i="7" s="1"/>
  <c r="AF326" i="7"/>
  <c r="CL310" i="7"/>
  <c r="AH310" i="7" s="1"/>
  <c r="AD310" i="7"/>
  <c r="CE262" i="7"/>
  <c r="AA262" i="7" s="1"/>
  <c r="CD2427" i="7"/>
  <c r="Z2427" i="7" s="1"/>
  <c r="CK2369" i="7"/>
  <c r="AG2369" i="7" s="1"/>
  <c r="AE2369" i="7"/>
  <c r="X2333" i="7"/>
  <c r="CD2333" i="7"/>
  <c r="Z2333" i="7" s="1"/>
  <c r="DC2287" i="7"/>
  <c r="AY2287" i="7" s="1"/>
  <c r="E2287" i="7"/>
  <c r="DG2275" i="7"/>
  <c r="BC2275" i="7" s="1"/>
  <c r="DE2275" i="7"/>
  <c r="BA2275" i="7" s="1"/>
  <c r="D2275" i="7"/>
  <c r="DD2275" i="7"/>
  <c r="AZ2275" i="7" s="1"/>
  <c r="DH2275" i="7"/>
  <c r="BD2275" i="7" s="1"/>
  <c r="DF2275" i="7"/>
  <c r="BB2275" i="7" s="1"/>
  <c r="CH2275" i="7"/>
  <c r="BX2275" i="7"/>
  <c r="CC2275" i="7"/>
  <c r="CA2275" i="7"/>
  <c r="CZ2275" i="7"/>
  <c r="AV2275" i="7" s="1"/>
  <c r="DI2275" i="7"/>
  <c r="BE2275" i="7" s="1"/>
  <c r="DC2275" i="7"/>
  <c r="AY2275" i="7" s="1"/>
  <c r="E2221" i="7"/>
  <c r="CG2221" i="7"/>
  <c r="AC2221" i="7" s="1"/>
  <c r="BH2221" i="7"/>
  <c r="CH2221" i="7" s="1"/>
  <c r="DI2297" i="7"/>
  <c r="BE2297" i="7" s="1"/>
  <c r="DH2297" i="7"/>
  <c r="BD2297" i="7" s="1"/>
  <c r="DG2297" i="7"/>
  <c r="BC2297" i="7" s="1"/>
  <c r="DF2297" i="7"/>
  <c r="BB2297" i="7" s="1"/>
  <c r="DE2297" i="7"/>
  <c r="BA2297" i="7" s="1"/>
  <c r="D2297" i="7"/>
  <c r="DD2297" i="7"/>
  <c r="AZ2297" i="7" s="1"/>
  <c r="CC2297" i="7"/>
  <c r="W2183" i="7"/>
  <c r="CB2183" i="7"/>
  <c r="X2183" i="7" s="1"/>
  <c r="CE2183" i="7"/>
  <c r="AA2183" i="7" s="1"/>
  <c r="DI2035" i="7"/>
  <c r="BE2035" i="7" s="1"/>
  <c r="CH2035" i="7"/>
  <c r="I2035" i="7"/>
  <c r="CC2035" i="7"/>
  <c r="DH2035" i="7"/>
  <c r="BD2035" i="7" s="1"/>
  <c r="DG2035" i="7"/>
  <c r="BC2035" i="7" s="1"/>
  <c r="DD2035" i="7"/>
  <c r="AZ2035" i="7" s="1"/>
  <c r="BX2035" i="7"/>
  <c r="CJ2035" i="7"/>
  <c r="CA2035" i="7"/>
  <c r="CG2287" i="7"/>
  <c r="AC2287" i="7" s="1"/>
  <c r="I2192" i="7"/>
  <c r="CH2192" i="7"/>
  <c r="DC2222" i="7"/>
  <c r="AY2222" i="7" s="1"/>
  <c r="E2222" i="7"/>
  <c r="CH2222" i="7"/>
  <c r="CG2222" i="7"/>
  <c r="AC2222" i="7" s="1"/>
  <c r="E2104" i="7"/>
  <c r="CJ2104" i="7"/>
  <c r="CZ2104" i="7"/>
  <c r="AV2104" i="7" s="1"/>
  <c r="DC2104" i="7"/>
  <c r="AY2104" i="7" s="1"/>
  <c r="CH2104" i="7"/>
  <c r="CK2262" i="7"/>
  <c r="AG2262" i="7" s="1"/>
  <c r="AF2262" i="7"/>
  <c r="E2153" i="7"/>
  <c r="CG2153" i="7"/>
  <c r="AC2153" i="7" s="1"/>
  <c r="CJ2018" i="7"/>
  <c r="CA2018" i="7"/>
  <c r="I2018" i="7"/>
  <c r="CZ2234" i="7"/>
  <c r="AV2234" i="7" s="1"/>
  <c r="CH2246" i="7"/>
  <c r="Y2285" i="7"/>
  <c r="BH2255" i="7"/>
  <c r="DC2255" i="7" s="1"/>
  <c r="AY2255" i="7" s="1"/>
  <c r="BH2219" i="7"/>
  <c r="BX2206" i="7"/>
  <c r="CF2174" i="7"/>
  <c r="AB2174" i="7" s="1"/>
  <c r="BZ2268" i="7"/>
  <c r="V2268" i="7" s="1"/>
  <c r="E2122" i="7"/>
  <c r="CF2118" i="7"/>
  <c r="AB2118" i="7" s="1"/>
  <c r="CA2044" i="7"/>
  <c r="CF2039" i="7"/>
  <c r="AB2039" i="7" s="1"/>
  <c r="CC2098" i="7"/>
  <c r="CB2063" i="7"/>
  <c r="X2063" i="7" s="1"/>
  <c r="BH2021" i="7"/>
  <c r="CZ2021" i="7" s="1"/>
  <c r="AV2021" i="7" s="1"/>
  <c r="E2021" i="7"/>
  <c r="CA2089" i="7"/>
  <c r="E2045" i="7"/>
  <c r="DC2045" i="7"/>
  <c r="AY2045" i="7" s="1"/>
  <c r="CH2045" i="7"/>
  <c r="BX2029" i="7"/>
  <c r="CC1997" i="7"/>
  <c r="DG1989" i="7"/>
  <c r="BC1989" i="7" s="1"/>
  <c r="D1989" i="7"/>
  <c r="DF1989" i="7"/>
  <c r="BB1989" i="7" s="1"/>
  <c r="DI1989" i="7"/>
  <c r="BE1989" i="7" s="1"/>
  <c r="DH1989" i="7"/>
  <c r="BD1989" i="7" s="1"/>
  <c r="DE1989" i="7"/>
  <c r="BA1989" i="7" s="1"/>
  <c r="CA1989" i="7"/>
  <c r="BX1989" i="7"/>
  <c r="DD1989" i="7"/>
  <c r="AZ1989" i="7" s="1"/>
  <c r="E1584" i="7"/>
  <c r="BH1584" i="7"/>
  <c r="CH1584" i="7" s="1"/>
  <c r="CG1584" i="7"/>
  <c r="AC1584" i="7" s="1"/>
  <c r="DH1901" i="7"/>
  <c r="BD1901" i="7" s="1"/>
  <c r="CC1901" i="7"/>
  <c r="BX1901" i="7"/>
  <c r="CE1901" i="7" s="1"/>
  <c r="AA1901" i="7" s="1"/>
  <c r="I1901" i="7"/>
  <c r="CF1853" i="7"/>
  <c r="AB1853" i="7" s="1"/>
  <c r="BZ1811" i="7"/>
  <c r="V1811" i="7" s="1"/>
  <c r="T1811" i="7"/>
  <c r="CG1723" i="7"/>
  <c r="AC1723" i="7" s="1"/>
  <c r="DC1710" i="7"/>
  <c r="AY1710" i="7" s="1"/>
  <c r="CG1710" i="7"/>
  <c r="AC1710" i="7" s="1"/>
  <c r="I1710" i="7"/>
  <c r="Y1675" i="7"/>
  <c r="I1643" i="7"/>
  <c r="DI1643" i="7"/>
  <c r="BE1643" i="7" s="1"/>
  <c r="DH1643" i="7"/>
  <c r="BD1643" i="7" s="1"/>
  <c r="CF1643" i="7"/>
  <c r="AB1643" i="7" s="1"/>
  <c r="CC1643" i="7"/>
  <c r="CH2075" i="7"/>
  <c r="AF2025" i="7"/>
  <c r="DC2012" i="7"/>
  <c r="AY2012" i="7" s="1"/>
  <c r="E2012" i="7"/>
  <c r="CH2012" i="7"/>
  <c r="CG2012" i="7"/>
  <c r="AC2012" i="7" s="1"/>
  <c r="DC1954" i="7"/>
  <c r="AY1954" i="7" s="1"/>
  <c r="E1954" i="7"/>
  <c r="I1907" i="7"/>
  <c r="DC1907" i="7"/>
  <c r="AY1907" i="7" s="1"/>
  <c r="CC1827" i="7"/>
  <c r="I1827" i="7"/>
  <c r="DC1795" i="7"/>
  <c r="AY1795" i="7" s="1"/>
  <c r="I1795" i="7"/>
  <c r="E1692" i="7"/>
  <c r="DH1605" i="7"/>
  <c r="BD1605" i="7" s="1"/>
  <c r="DG1605" i="7"/>
  <c r="BC1605" i="7" s="1"/>
  <c r="DI1605" i="7"/>
  <c r="BE1605" i="7" s="1"/>
  <c r="DF1605" i="7"/>
  <c r="BB1605" i="7" s="1"/>
  <c r="D1605" i="7"/>
  <c r="CF1605" i="7"/>
  <c r="AB1605" i="7" s="1"/>
  <c r="DD1605" i="7"/>
  <c r="AZ1605" i="7" s="1"/>
  <c r="DC1605" i="7"/>
  <c r="AY1605" i="7" s="1"/>
  <c r="CA1605" i="7"/>
  <c r="BX1605" i="7"/>
  <c r="DE1605" i="7"/>
  <c r="BA1605" i="7" s="1"/>
  <c r="DD2006" i="7"/>
  <c r="AZ2006" i="7" s="1"/>
  <c r="DH2006" i="7"/>
  <c r="BD2006" i="7" s="1"/>
  <c r="DG2006" i="7"/>
  <c r="BC2006" i="7" s="1"/>
  <c r="D2006" i="7"/>
  <c r="DI2006" i="7"/>
  <c r="BE2006" i="7" s="1"/>
  <c r="DF2006" i="7"/>
  <c r="BB2006" i="7" s="1"/>
  <c r="DE2006" i="7"/>
  <c r="BA2006" i="7" s="1"/>
  <c r="W1935" i="7"/>
  <c r="CB1935" i="7"/>
  <c r="X1935" i="7" s="1"/>
  <c r="CB1648" i="7"/>
  <c r="X1648" i="7" s="1"/>
  <c r="CE1648" i="7"/>
  <c r="AA1648" i="7" s="1"/>
  <c r="W1648" i="7"/>
  <c r="CG2068" i="7"/>
  <c r="AC2068" i="7" s="1"/>
  <c r="E2024" i="7"/>
  <c r="CG2024" i="7"/>
  <c r="AC2024" i="7" s="1"/>
  <c r="CH2013" i="7"/>
  <c r="BZ1981" i="7"/>
  <c r="V1981" i="7" s="1"/>
  <c r="CF1937" i="7"/>
  <c r="AB1937" i="7" s="1"/>
  <c r="BX1902" i="7"/>
  <c r="DC1852" i="7"/>
  <c r="AY1852" i="7" s="1"/>
  <c r="E1852" i="7"/>
  <c r="DH1762" i="7"/>
  <c r="BD1762" i="7" s="1"/>
  <c r="DG1762" i="7"/>
  <c r="BC1762" i="7" s="1"/>
  <c r="DF1762" i="7"/>
  <c r="BB1762" i="7" s="1"/>
  <c r="D1762" i="7"/>
  <c r="DE1762" i="7"/>
  <c r="BA1762" i="7" s="1"/>
  <c r="DD1762" i="7"/>
  <c r="AZ1762" i="7" s="1"/>
  <c r="CF1762" i="7"/>
  <c r="AB1762" i="7" s="1"/>
  <c r="CA1762" i="7"/>
  <c r="DI1762" i="7"/>
  <c r="BE1762" i="7" s="1"/>
  <c r="I1742" i="7"/>
  <c r="DC1742" i="7"/>
  <c r="AY1742" i="7" s="1"/>
  <c r="CH1742" i="7"/>
  <c r="CG1742" i="7"/>
  <c r="AC1742" i="7" s="1"/>
  <c r="Y1695" i="7"/>
  <c r="CK1669" i="7"/>
  <c r="AG1669" i="7" s="1"/>
  <c r="AF1669" i="7"/>
  <c r="Y1554" i="7"/>
  <c r="CJ2010" i="7"/>
  <c r="CB2133" i="7"/>
  <c r="X2133" i="7" s="1"/>
  <c r="CJ2046" i="7"/>
  <c r="DH2004" i="7"/>
  <c r="BD2004" i="7" s="1"/>
  <c r="DG2004" i="7"/>
  <c r="BC2004" i="7" s="1"/>
  <c r="DF2004" i="7"/>
  <c r="BB2004" i="7" s="1"/>
  <c r="DE2004" i="7"/>
  <c r="BA2004" i="7" s="1"/>
  <c r="D2004" i="7"/>
  <c r="DI2004" i="7"/>
  <c r="BE2004" i="7" s="1"/>
  <c r="DD2004" i="7"/>
  <c r="AZ2004" i="7" s="1"/>
  <c r="CH2103" i="7"/>
  <c r="CB2091" i="7"/>
  <c r="X2091" i="7" s="1"/>
  <c r="W2091" i="7"/>
  <c r="CC1991" i="7"/>
  <c r="CF1911" i="7"/>
  <c r="AB1911" i="7" s="1"/>
  <c r="I1903" i="7"/>
  <c r="DC1903" i="7"/>
  <c r="AY1903" i="7" s="1"/>
  <c r="DI1825" i="7"/>
  <c r="BE1825" i="7" s="1"/>
  <c r="DE1825" i="7"/>
  <c r="BA1825" i="7" s="1"/>
  <c r="DD1825" i="7"/>
  <c r="AZ1825" i="7" s="1"/>
  <c r="D1825" i="7"/>
  <c r="DG1825" i="7"/>
  <c r="BC1825" i="7" s="1"/>
  <c r="DF1825" i="7"/>
  <c r="BB1825" i="7" s="1"/>
  <c r="CC1825" i="7"/>
  <c r="BX1825" i="7"/>
  <c r="DH1825" i="7"/>
  <c r="BD1825" i="7" s="1"/>
  <c r="BZ1808" i="7"/>
  <c r="V1808" i="7" s="1"/>
  <c r="T1808" i="7"/>
  <c r="CF1957" i="7"/>
  <c r="AB1957" i="7" s="1"/>
  <c r="DC1930" i="7"/>
  <c r="AY1930" i="7" s="1"/>
  <c r="CZ1930" i="7"/>
  <c r="AV1930" i="7" s="1"/>
  <c r="E1930" i="7"/>
  <c r="W1867" i="7"/>
  <c r="CB1867" i="7"/>
  <c r="X1867" i="7" s="1"/>
  <c r="DE1861" i="7"/>
  <c r="BA1861" i="7" s="1"/>
  <c r="CA1946" i="7"/>
  <c r="CA1938" i="7"/>
  <c r="DH1998" i="7"/>
  <c r="BD1998" i="7" s="1"/>
  <c r="DI1955" i="7"/>
  <c r="BE1955" i="7" s="1"/>
  <c r="W1913" i="7"/>
  <c r="CB1913" i="7"/>
  <c r="X1913" i="7" s="1"/>
  <c r="DD2090" i="7"/>
  <c r="AZ2090" i="7" s="1"/>
  <c r="CB1812" i="7"/>
  <c r="X1812" i="7" s="1"/>
  <c r="W1812" i="7"/>
  <c r="CE1812" i="7"/>
  <c r="AA1812" i="7" s="1"/>
  <c r="BX1798" i="7"/>
  <c r="DG1963" i="7"/>
  <c r="BC1963" i="7" s="1"/>
  <c r="CF1945" i="7"/>
  <c r="AB1945" i="7" s="1"/>
  <c r="CZ1905" i="7"/>
  <c r="AV1905" i="7" s="1"/>
  <c r="DH1903" i="7"/>
  <c r="BD1903" i="7" s="1"/>
  <c r="CC1806" i="7"/>
  <c r="CZ1756" i="7"/>
  <c r="AV1756" i="7" s="1"/>
  <c r="DE1886" i="7"/>
  <c r="BA1886" i="7" s="1"/>
  <c r="DD1886" i="7"/>
  <c r="AZ1886" i="7" s="1"/>
  <c r="DH1886" i="7"/>
  <c r="BD1886" i="7" s="1"/>
  <c r="DG1886" i="7"/>
  <c r="BC1886" i="7" s="1"/>
  <c r="DF1886" i="7"/>
  <c r="BB1886" i="7" s="1"/>
  <c r="DI1886" i="7"/>
  <c r="BE1886" i="7" s="1"/>
  <c r="D1886" i="7"/>
  <c r="BX1806" i="7"/>
  <c r="DG1801" i="7"/>
  <c r="BC1801" i="7" s="1"/>
  <c r="DE1868" i="7"/>
  <c r="BA1868" i="7" s="1"/>
  <c r="DD1868" i="7"/>
  <c r="AZ1868" i="7" s="1"/>
  <c r="D1868" i="7"/>
  <c r="DH1868" i="7"/>
  <c r="BD1868" i="7" s="1"/>
  <c r="DG1868" i="7"/>
  <c r="BC1868" i="7" s="1"/>
  <c r="DF1868" i="7"/>
  <c r="BB1868" i="7" s="1"/>
  <c r="DI1868" i="7"/>
  <c r="BE1868" i="7" s="1"/>
  <c r="DI1845" i="7"/>
  <c r="BE1845" i="7" s="1"/>
  <c r="DE1845" i="7"/>
  <c r="BA1845" i="7" s="1"/>
  <c r="DD1845" i="7"/>
  <c r="AZ1845" i="7" s="1"/>
  <c r="DH1845" i="7"/>
  <c r="BD1845" i="7" s="1"/>
  <c r="DG1845" i="7"/>
  <c r="BC1845" i="7" s="1"/>
  <c r="DF1845" i="7"/>
  <c r="BB1845" i="7" s="1"/>
  <c r="BX1845" i="7"/>
  <c r="D1845" i="7"/>
  <c r="Y1803" i="7"/>
  <c r="DF1946" i="7"/>
  <c r="BB1946" i="7" s="1"/>
  <c r="CI1709" i="7"/>
  <c r="AE1709" i="7" s="1"/>
  <c r="AD1709" i="7"/>
  <c r="CL1709" i="7"/>
  <c r="AH1709" i="7" s="1"/>
  <c r="DD1662" i="7"/>
  <c r="AZ1662" i="7" s="1"/>
  <c r="CF1832" i="7"/>
  <c r="AB1832" i="7" s="1"/>
  <c r="CA1783" i="7"/>
  <c r="DC1766" i="7"/>
  <c r="AY1766" i="7" s="1"/>
  <c r="BH1759" i="7"/>
  <c r="CH1759" i="7" s="1"/>
  <c r="CZ1744" i="7"/>
  <c r="AV1744" i="7" s="1"/>
  <c r="AF1726" i="7"/>
  <c r="DE1824" i="7"/>
  <c r="BA1824" i="7" s="1"/>
  <c r="DD1824" i="7"/>
  <c r="AZ1824" i="7" s="1"/>
  <c r="DF1824" i="7"/>
  <c r="BB1824" i="7" s="1"/>
  <c r="DI1824" i="7"/>
  <c r="BE1824" i="7" s="1"/>
  <c r="DH1824" i="7"/>
  <c r="BD1824" i="7" s="1"/>
  <c r="DG1824" i="7"/>
  <c r="BC1824" i="7" s="1"/>
  <c r="D1824" i="7"/>
  <c r="DF1811" i="7"/>
  <c r="BB1811" i="7" s="1"/>
  <c r="DD1768" i="7"/>
  <c r="AZ1768" i="7" s="1"/>
  <c r="DE1768" i="7"/>
  <c r="BA1768" i="7" s="1"/>
  <c r="DH1768" i="7"/>
  <c r="BD1768" i="7" s="1"/>
  <c r="DG1768" i="7"/>
  <c r="BC1768" i="7" s="1"/>
  <c r="DI1768" i="7"/>
  <c r="BE1768" i="7" s="1"/>
  <c r="DF1768" i="7"/>
  <c r="BB1768" i="7" s="1"/>
  <c r="CA1768" i="7"/>
  <c r="CC1768" i="7"/>
  <c r="D1768" i="7"/>
  <c r="DC1801" i="7"/>
  <c r="AY1801" i="7" s="1"/>
  <c r="DC1772" i="7"/>
  <c r="AY1772" i="7" s="1"/>
  <c r="CA1887" i="7"/>
  <c r="CC1830" i="7"/>
  <c r="CF1793" i="7"/>
  <c r="AB1793" i="7" s="1"/>
  <c r="AD1717" i="7"/>
  <c r="CI1717" i="7"/>
  <c r="AE1717" i="7" s="1"/>
  <c r="BZ1598" i="7"/>
  <c r="V1598" i="7" s="1"/>
  <c r="T1598" i="7"/>
  <c r="BZ1512" i="7"/>
  <c r="V1512" i="7" s="1"/>
  <c r="T1512" i="7"/>
  <c r="CZ1375" i="7"/>
  <c r="AV1375" i="7" s="1"/>
  <c r="CJ1375" i="7"/>
  <c r="CF1375" i="7"/>
  <c r="AB1375" i="7" s="1"/>
  <c r="D1375" i="7"/>
  <c r="CC1375" i="7"/>
  <c r="BX1375" i="7"/>
  <c r="BP1375" i="7" s="1"/>
  <c r="L1375" i="7" s="1"/>
  <c r="CA1643" i="7"/>
  <c r="I1606" i="7"/>
  <c r="CJ1606" i="7"/>
  <c r="CG1606" i="7"/>
  <c r="AC1606" i="7" s="1"/>
  <c r="CF1606" i="7"/>
  <c r="AB1606" i="7" s="1"/>
  <c r="BZ1587" i="7"/>
  <c r="V1587" i="7" s="1"/>
  <c r="T1587" i="7"/>
  <c r="I1562" i="7"/>
  <c r="CJ1562" i="7"/>
  <c r="CG1562" i="7"/>
  <c r="AC1562" i="7" s="1"/>
  <c r="DC1486" i="7"/>
  <c r="AY1486" i="7" s="1"/>
  <c r="E1486" i="7"/>
  <c r="BZ1471" i="7"/>
  <c r="V1471" i="7" s="1"/>
  <c r="T1471" i="7"/>
  <c r="BZ1439" i="7"/>
  <c r="V1439" i="7" s="1"/>
  <c r="T1439" i="7"/>
  <c r="DE1837" i="7"/>
  <c r="BA1837" i="7" s="1"/>
  <c r="DH1668" i="7"/>
  <c r="BD1668" i="7" s="1"/>
  <c r="BX1557" i="7"/>
  <c r="CH1774" i="7"/>
  <c r="CJ1769" i="7"/>
  <c r="CG1687" i="7"/>
  <c r="AC1687" i="7" s="1"/>
  <c r="CJ1546" i="7"/>
  <c r="I1542" i="7"/>
  <c r="DC1830" i="7"/>
  <c r="AY1830" i="7" s="1"/>
  <c r="DF1628" i="7"/>
  <c r="BB1628" i="7" s="1"/>
  <c r="DE1628" i="7"/>
  <c r="BA1628" i="7" s="1"/>
  <c r="DI1628" i="7"/>
  <c r="BE1628" i="7" s="1"/>
  <c r="DH1628" i="7"/>
  <c r="BD1628" i="7" s="1"/>
  <c r="DG1628" i="7"/>
  <c r="BC1628" i="7" s="1"/>
  <c r="DD1628" i="7"/>
  <c r="AZ1628" i="7" s="1"/>
  <c r="D1628" i="7"/>
  <c r="CC1613" i="7"/>
  <c r="CL1671" i="7"/>
  <c r="AH1671" i="7" s="1"/>
  <c r="CB1611" i="7"/>
  <c r="X1611" i="7" s="1"/>
  <c r="E1518" i="7"/>
  <c r="CF1504" i="7"/>
  <c r="AB1504" i="7" s="1"/>
  <c r="DF1626" i="7"/>
  <c r="BB1626" i="7" s="1"/>
  <c r="CH1534" i="7"/>
  <c r="CH1594" i="7"/>
  <c r="BX1787" i="7"/>
  <c r="CE1787" i="7" s="1"/>
  <c r="AA1787" i="7" s="1"/>
  <c r="CH1681" i="7"/>
  <c r="BH1728" i="7"/>
  <c r="T1537" i="7"/>
  <c r="BZ1537" i="7"/>
  <c r="V1537" i="7" s="1"/>
  <c r="DE1571" i="7"/>
  <c r="BA1571" i="7" s="1"/>
  <c r="DE1515" i="7"/>
  <c r="BA1515" i="7" s="1"/>
  <c r="CA1442" i="7"/>
  <c r="CJ1410" i="7"/>
  <c r="CF1451" i="7"/>
  <c r="AB1451" i="7" s="1"/>
  <c r="W1485" i="7"/>
  <c r="CB1485" i="7"/>
  <c r="X1485" i="7" s="1"/>
  <c r="CE1485" i="7"/>
  <c r="AA1485" i="7" s="1"/>
  <c r="CZ1472" i="7"/>
  <c r="AV1472" i="7" s="1"/>
  <c r="W1433" i="7"/>
  <c r="CB1433" i="7"/>
  <c r="X1433" i="7" s="1"/>
  <c r="CE1433" i="7"/>
  <c r="AA1433" i="7" s="1"/>
  <c r="DE1483" i="7"/>
  <c r="BA1483" i="7" s="1"/>
  <c r="DC1481" i="7"/>
  <c r="AY1481" i="7" s="1"/>
  <c r="W1449" i="7"/>
  <c r="CB1449" i="7"/>
  <c r="X1449" i="7" s="1"/>
  <c r="W1455" i="7"/>
  <c r="CB1455" i="7"/>
  <c r="X1455" i="7" s="1"/>
  <c r="BP1408" i="7"/>
  <c r="L1408" i="7" s="1"/>
  <c r="E1474" i="7"/>
  <c r="DC1474" i="7"/>
  <c r="AY1474" i="7" s="1"/>
  <c r="CZ1474" i="7"/>
  <c r="AV1474" i="7" s="1"/>
  <c r="CC1511" i="7"/>
  <c r="DI1451" i="7"/>
  <c r="BE1451" i="7" s="1"/>
  <c r="Y1333" i="7"/>
  <c r="CD1281" i="7"/>
  <c r="Z1281" i="7" s="1"/>
  <c r="Y1281" i="7"/>
  <c r="CH1514" i="7"/>
  <c r="DI1511" i="7"/>
  <c r="BE1511" i="7" s="1"/>
  <c r="T1327" i="7"/>
  <c r="BZ1327" i="7"/>
  <c r="V1327" i="7" s="1"/>
  <c r="BZ1179" i="7"/>
  <c r="V1179" i="7" s="1"/>
  <c r="T1179" i="7"/>
  <c r="CF1179" i="7"/>
  <c r="AB1179" i="7" s="1"/>
  <c r="Y1158" i="7"/>
  <c r="CD1158" i="7"/>
  <c r="Z1158" i="7" s="1"/>
  <c r="AD806" i="7"/>
  <c r="CL806" i="7"/>
  <c r="AH806" i="7" s="1"/>
  <c r="AD742" i="7"/>
  <c r="CL742" i="7"/>
  <c r="AH742" i="7" s="1"/>
  <c r="BP1323" i="7"/>
  <c r="Y1288" i="7"/>
  <c r="CD1288" i="7"/>
  <c r="Z1288" i="7" s="1"/>
  <c r="DE905" i="7"/>
  <c r="BA905" i="7" s="1"/>
  <c r="CB905" i="7"/>
  <c r="X905" i="7" s="1"/>
  <c r="DD905" i="7"/>
  <c r="AZ905" i="7" s="1"/>
  <c r="CA905" i="7"/>
  <c r="DC905" i="7"/>
  <c r="AY905" i="7" s="1"/>
  <c r="CZ905" i="7"/>
  <c r="AV905" i="7" s="1"/>
  <c r="DF905" i="7"/>
  <c r="BB905" i="7" s="1"/>
  <c r="CC905" i="7"/>
  <c r="F905" i="7"/>
  <c r="BX905" i="7"/>
  <c r="CG823" i="7"/>
  <c r="AC823" i="7" s="1"/>
  <c r="CF823" i="7"/>
  <c r="AB823" i="7" s="1"/>
  <c r="T823" i="7"/>
  <c r="BZ823" i="7"/>
  <c r="V823" i="7" s="1"/>
  <c r="CL775" i="7"/>
  <c r="AH775" i="7" s="1"/>
  <c r="AD775" i="7"/>
  <c r="W1216" i="7"/>
  <c r="CE1216" i="7"/>
  <c r="AA1216" i="7" s="1"/>
  <c r="BZ1367" i="7"/>
  <c r="V1367" i="7" s="1"/>
  <c r="T1367" i="7"/>
  <c r="BR1321" i="7"/>
  <c r="L1321" i="7"/>
  <c r="BZ1159" i="7"/>
  <c r="V1159" i="7" s="1"/>
  <c r="T1159" i="7"/>
  <c r="CF1159" i="7"/>
  <c r="AB1159" i="7" s="1"/>
  <c r="Y1074" i="7"/>
  <c r="CD1074" i="7"/>
  <c r="Z1074" i="7" s="1"/>
  <c r="CF1187" i="7"/>
  <c r="AB1187" i="7" s="1"/>
  <c r="BZ1187" i="7"/>
  <c r="V1187" i="7" s="1"/>
  <c r="T1187" i="7"/>
  <c r="CE1021" i="7"/>
  <c r="AA1021" i="7" s="1"/>
  <c r="Y1002" i="7"/>
  <c r="CD1002" i="7"/>
  <c r="Z1002" i="7" s="1"/>
  <c r="T1089" i="7"/>
  <c r="BZ1089" i="7"/>
  <c r="V1089" i="7" s="1"/>
  <c r="CF1089" i="7"/>
  <c r="AB1089" i="7" s="1"/>
  <c r="Y1151" i="7"/>
  <c r="CD1151" i="7"/>
  <c r="Z1151" i="7" s="1"/>
  <c r="CE1251" i="7"/>
  <c r="AA1251" i="7" s="1"/>
  <c r="W1251" i="7"/>
  <c r="W1146" i="7"/>
  <c r="CE1146" i="7"/>
  <c r="AA1146" i="7" s="1"/>
  <c r="T1020" i="7"/>
  <c r="BZ1020" i="7"/>
  <c r="V1020" i="7" s="1"/>
  <c r="CF1020" i="7"/>
  <c r="AB1020" i="7" s="1"/>
  <c r="CE1167" i="7"/>
  <c r="AA1167" i="7" s="1"/>
  <c r="W1167" i="7"/>
  <c r="Y1142" i="7"/>
  <c r="CD1142" i="7"/>
  <c r="Z1142" i="7" s="1"/>
  <c r="AF1406" i="7"/>
  <c r="BZ1248" i="7"/>
  <c r="V1248" i="7" s="1"/>
  <c r="CF1248" i="7"/>
  <c r="AB1248" i="7" s="1"/>
  <c r="T1248" i="7"/>
  <c r="Y1210" i="7"/>
  <c r="CD1210" i="7"/>
  <c r="Z1210" i="7" s="1"/>
  <c r="DF1010" i="7"/>
  <c r="BB1010" i="7" s="1"/>
  <c r="CC1010" i="7"/>
  <c r="DE1010" i="7"/>
  <c r="BA1010" i="7" s="1"/>
  <c r="CB1010" i="7"/>
  <c r="X1010" i="7" s="1"/>
  <c r="F1010" i="7"/>
  <c r="DC1010" i="7"/>
  <c r="AY1010" i="7" s="1"/>
  <c r="CZ1010" i="7"/>
  <c r="AV1010" i="7" s="1"/>
  <c r="CA1010" i="7"/>
  <c r="BX1010" i="7"/>
  <c r="DD1010" i="7"/>
  <c r="AZ1010" i="7" s="1"/>
  <c r="W982" i="7"/>
  <c r="CE982" i="7"/>
  <c r="AA982" i="7" s="1"/>
  <c r="BZ995" i="7"/>
  <c r="V995" i="7" s="1"/>
  <c r="T995" i="7"/>
  <c r="CF995" i="7"/>
  <c r="AB995" i="7" s="1"/>
  <c r="CD972" i="7"/>
  <c r="Z972" i="7" s="1"/>
  <c r="Y972" i="7"/>
  <c r="W845" i="7"/>
  <c r="CE845" i="7"/>
  <c r="AA845" i="7" s="1"/>
  <c r="W784" i="7"/>
  <c r="CE784" i="7"/>
  <c r="AA784" i="7" s="1"/>
  <c r="CG763" i="7"/>
  <c r="AC763" i="7" s="1"/>
  <c r="CF763" i="7"/>
  <c r="AB763" i="7" s="1"/>
  <c r="T763" i="7"/>
  <c r="BZ763" i="7"/>
  <c r="V763" i="7" s="1"/>
  <c r="DD976" i="7"/>
  <c r="AZ976" i="7" s="1"/>
  <c r="CA976" i="7"/>
  <c r="DC976" i="7"/>
  <c r="AY976" i="7" s="1"/>
  <c r="F976" i="7"/>
  <c r="CZ976" i="7"/>
  <c r="AV976" i="7" s="1"/>
  <c r="BX976" i="7"/>
  <c r="DF976" i="7"/>
  <c r="BB976" i="7" s="1"/>
  <c r="DE976" i="7"/>
  <c r="BA976" i="7" s="1"/>
  <c r="CC976" i="7"/>
  <c r="CB976" i="7"/>
  <c r="X976" i="7" s="1"/>
  <c r="W929" i="7"/>
  <c r="CE929" i="7"/>
  <c r="AA929" i="7" s="1"/>
  <c r="CK825" i="7"/>
  <c r="AG825" i="7" s="1"/>
  <c r="AF825" i="7"/>
  <c r="CE774" i="7"/>
  <c r="AA774" i="7" s="1"/>
  <c r="AF739" i="7"/>
  <c r="CK739" i="7"/>
  <c r="AG739" i="7" s="1"/>
  <c r="BZ1019" i="7"/>
  <c r="V1019" i="7" s="1"/>
  <c r="T1019" i="7"/>
  <c r="CF1019" i="7"/>
  <c r="AB1019" i="7" s="1"/>
  <c r="W946" i="7"/>
  <c r="CE946" i="7"/>
  <c r="AA946" i="7" s="1"/>
  <c r="AF804" i="7"/>
  <c r="CK804" i="7"/>
  <c r="AG804" i="7" s="1"/>
  <c r="W727" i="7"/>
  <c r="CE727" i="7"/>
  <c r="AA727" i="7" s="1"/>
  <c r="CE931" i="7"/>
  <c r="AA931" i="7" s="1"/>
  <c r="W931" i="7"/>
  <c r="CE876" i="7"/>
  <c r="AA876" i="7" s="1"/>
  <c r="W876" i="7"/>
  <c r="CE858" i="7"/>
  <c r="AA858" i="7" s="1"/>
  <c r="W858" i="7"/>
  <c r="AF837" i="7"/>
  <c r="CK837" i="7"/>
  <c r="AG837" i="7" s="1"/>
  <c r="CK818" i="7"/>
  <c r="AG818" i="7" s="1"/>
  <c r="AF818" i="7"/>
  <c r="CE773" i="7"/>
  <c r="AA773" i="7" s="1"/>
  <c r="W773" i="7"/>
  <c r="CK715" i="7"/>
  <c r="AG715" i="7" s="1"/>
  <c r="AF715" i="7"/>
  <c r="Y1039" i="7"/>
  <c r="CD1039" i="7"/>
  <c r="Z1039" i="7" s="1"/>
  <c r="CD593" i="7"/>
  <c r="Z593" i="7" s="1"/>
  <c r="Y593" i="7"/>
  <c r="CD577" i="7"/>
  <c r="Z577" i="7" s="1"/>
  <c r="Y577" i="7"/>
  <c r="CD553" i="7"/>
  <c r="Z553" i="7" s="1"/>
  <c r="Y553" i="7"/>
  <c r="BX736" i="7"/>
  <c r="CI736" i="7"/>
  <c r="AE736" i="7" s="1"/>
  <c r="D736" i="7"/>
  <c r="CH736" i="7"/>
  <c r="CJ736" i="7"/>
  <c r="CK672" i="7"/>
  <c r="AG672" i="7" s="1"/>
  <c r="AF672" i="7"/>
  <c r="CK668" i="7"/>
  <c r="AG668" i="7" s="1"/>
  <c r="AF668" i="7"/>
  <c r="CK662" i="7"/>
  <c r="AG662" i="7" s="1"/>
  <c r="AF662" i="7"/>
  <c r="CK656" i="7"/>
  <c r="AG656" i="7" s="1"/>
  <c r="AF656" i="7"/>
  <c r="CK652" i="7"/>
  <c r="AG652" i="7" s="1"/>
  <c r="AF652" i="7"/>
  <c r="CK648" i="7"/>
  <c r="AG648" i="7" s="1"/>
  <c r="AF648" i="7"/>
  <c r="AD792" i="7"/>
  <c r="CL792" i="7"/>
  <c r="AH792" i="7" s="1"/>
  <c r="CK702" i="7"/>
  <c r="AG702" i="7" s="1"/>
  <c r="AF702" i="7"/>
  <c r="CD748" i="7"/>
  <c r="Z748" i="7" s="1"/>
  <c r="Y748" i="7"/>
  <c r="CL664" i="7"/>
  <c r="AH664" i="7" s="1"/>
  <c r="AD664" i="7"/>
  <c r="CL648" i="7"/>
  <c r="AH648" i="7" s="1"/>
  <c r="AD648" i="7"/>
  <c r="CE618" i="7"/>
  <c r="AA618" i="7" s="1"/>
  <c r="W618" i="7"/>
  <c r="Y521" i="7"/>
  <c r="CD521" i="7"/>
  <c r="Z521" i="7" s="1"/>
  <c r="W601" i="7"/>
  <c r="CE601" i="7"/>
  <c r="AA601" i="7" s="1"/>
  <c r="W585" i="7"/>
  <c r="CE585" i="7"/>
  <c r="AA585" i="7" s="1"/>
  <c r="W561" i="7"/>
  <c r="CE561" i="7"/>
  <c r="AA561" i="7" s="1"/>
  <c r="BZ963" i="7"/>
  <c r="V963" i="7" s="1"/>
  <c r="T963" i="7"/>
  <c r="CF963" i="7"/>
  <c r="AB963" i="7" s="1"/>
  <c r="CE660" i="7"/>
  <c r="AA660" i="7" s="1"/>
  <c r="W660" i="7"/>
  <c r="CK644" i="7"/>
  <c r="AG644" i="7" s="1"/>
  <c r="AF644" i="7"/>
  <c r="CK628" i="7"/>
  <c r="AG628" i="7" s="1"/>
  <c r="AF628" i="7"/>
  <c r="CK608" i="7"/>
  <c r="AG608" i="7" s="1"/>
  <c r="AF608" i="7"/>
  <c r="CD821" i="7"/>
  <c r="Z821" i="7" s="1"/>
  <c r="CG599" i="7"/>
  <c r="AC599" i="7" s="1"/>
  <c r="CF599" i="7"/>
  <c r="AB599" i="7" s="1"/>
  <c r="T599" i="7"/>
  <c r="BZ599" i="7"/>
  <c r="V599" i="7" s="1"/>
  <c r="CK859" i="7"/>
  <c r="AG859" i="7" s="1"/>
  <c r="CK611" i="7"/>
  <c r="AG611" i="7" s="1"/>
  <c r="AF611" i="7"/>
  <c r="CK595" i="7"/>
  <c r="AG595" i="7" s="1"/>
  <c r="AF595" i="7"/>
  <c r="CK571" i="7"/>
  <c r="AG571" i="7" s="1"/>
  <c r="AF571" i="7"/>
  <c r="CE528" i="7"/>
  <c r="AA528" i="7" s="1"/>
  <c r="W528" i="7"/>
  <c r="AD498" i="7"/>
  <c r="CL498" i="7"/>
  <c r="AH498" i="7" s="1"/>
  <c r="AD474" i="7"/>
  <c r="CL474" i="7"/>
  <c r="AH474" i="7" s="1"/>
  <c r="CG574" i="7"/>
  <c r="AC574" i="7" s="1"/>
  <c r="CF574" i="7"/>
  <c r="AB574" i="7" s="1"/>
  <c r="T574" i="7"/>
  <c r="BZ574" i="7"/>
  <c r="V574" i="7" s="1"/>
  <c r="CG559" i="7"/>
  <c r="AC559" i="7" s="1"/>
  <c r="T559" i="7"/>
  <c r="BZ559" i="7"/>
  <c r="V559" i="7" s="1"/>
  <c r="CF559" i="7"/>
  <c r="AB559" i="7" s="1"/>
  <c r="CL590" i="7"/>
  <c r="AH590" i="7" s="1"/>
  <c r="AD590" i="7"/>
  <c r="CL559" i="7"/>
  <c r="AH559" i="7" s="1"/>
  <c r="AD559" i="7"/>
  <c r="CG515" i="7"/>
  <c r="AC515" i="7" s="1"/>
  <c r="BZ515" i="7"/>
  <c r="V515" i="7" s="1"/>
  <c r="CF515" i="7"/>
  <c r="AB515" i="7" s="1"/>
  <c r="T515" i="7"/>
  <c r="BZ637" i="7"/>
  <c r="V637" i="7" s="1"/>
  <c r="CG637" i="7"/>
  <c r="AC637" i="7" s="1"/>
  <c r="T637" i="7"/>
  <c r="CF637" i="7"/>
  <c r="AB637" i="7" s="1"/>
  <c r="CK625" i="7"/>
  <c r="AG625" i="7" s="1"/>
  <c r="AF625" i="7"/>
  <c r="CL609" i="7"/>
  <c r="AH609" i="7" s="1"/>
  <c r="AD609" i="7"/>
  <c r="CL577" i="7"/>
  <c r="AH577" i="7" s="1"/>
  <c r="AD577" i="7"/>
  <c r="CE546" i="7"/>
  <c r="AA546" i="7" s="1"/>
  <c r="W546" i="7"/>
  <c r="CE530" i="7"/>
  <c r="AA530" i="7" s="1"/>
  <c r="W530" i="7"/>
  <c r="W439" i="7"/>
  <c r="CE427" i="7"/>
  <c r="AA427" i="7" s="1"/>
  <c r="W427" i="7"/>
  <c r="CE415" i="7"/>
  <c r="AA415" i="7" s="1"/>
  <c r="W415" i="7"/>
  <c r="CE403" i="7"/>
  <c r="AA403" i="7" s="1"/>
  <c r="W403" i="7"/>
  <c r="CG522" i="7"/>
  <c r="AC522" i="7" s="1"/>
  <c r="CF522" i="7"/>
  <c r="AB522" i="7" s="1"/>
  <c r="T522" i="7"/>
  <c r="BZ522" i="7"/>
  <c r="V522" i="7" s="1"/>
  <c r="T119" i="7"/>
  <c r="CF119" i="7"/>
  <c r="AB119" i="7" s="1"/>
  <c r="BZ119" i="7"/>
  <c r="V119" i="7" s="1"/>
  <c r="CL512" i="7"/>
  <c r="AH512" i="7" s="1"/>
  <c r="AD512" i="7"/>
  <c r="W378" i="7"/>
  <c r="CE378" i="7"/>
  <c r="AA378" i="7" s="1"/>
  <c r="CD355" i="7"/>
  <c r="Z355" i="7" s="1"/>
  <c r="Y355" i="7"/>
  <c r="CD347" i="7"/>
  <c r="Z347" i="7" s="1"/>
  <c r="Y347" i="7"/>
  <c r="CD323" i="7"/>
  <c r="Z323" i="7" s="1"/>
  <c r="Y323" i="7"/>
  <c r="CD307" i="7"/>
  <c r="Z307" i="7" s="1"/>
  <c r="Y307" i="7"/>
  <c r="W301" i="7"/>
  <c r="CE301" i="7"/>
  <c r="AA301" i="7" s="1"/>
  <c r="CD299" i="7"/>
  <c r="Z299" i="7" s="1"/>
  <c r="Y299" i="7"/>
  <c r="W293" i="7"/>
  <c r="CE293" i="7"/>
  <c r="AA293" i="7" s="1"/>
  <c r="CD291" i="7"/>
  <c r="Z291" i="7" s="1"/>
  <c r="Y291" i="7"/>
  <c r="CD283" i="7"/>
  <c r="Z283" i="7" s="1"/>
  <c r="Y283" i="7"/>
  <c r="W277" i="7"/>
  <c r="CE277" i="7"/>
  <c r="AA277" i="7" s="1"/>
  <c r="CD267" i="7"/>
  <c r="Z267" i="7" s="1"/>
  <c r="Y267" i="7"/>
  <c r="W176" i="7"/>
  <c r="CE176" i="7"/>
  <c r="AA176" i="7" s="1"/>
  <c r="W117" i="7"/>
  <c r="CE117" i="7"/>
  <c r="AA117" i="7" s="1"/>
  <c r="CG568" i="7"/>
  <c r="AC568" i="7" s="1"/>
  <c r="T568" i="7"/>
  <c r="BZ568" i="7"/>
  <c r="V568" i="7" s="1"/>
  <c r="CF568" i="7"/>
  <c r="AB568" i="7" s="1"/>
  <c r="Y509" i="7"/>
  <c r="CD509" i="7"/>
  <c r="Z509" i="7" s="1"/>
  <c r="Y89" i="7"/>
  <c r="CD89" i="7"/>
  <c r="Z89" i="7" s="1"/>
  <c r="CL540" i="7"/>
  <c r="AH540" i="7" s="1"/>
  <c r="AD540" i="7"/>
  <c r="CK466" i="7"/>
  <c r="AG466" i="7" s="1"/>
  <c r="CD262" i="7"/>
  <c r="Z262" i="7" s="1"/>
  <c r="Y262" i="7"/>
  <c r="CF378" i="7"/>
  <c r="AB378" i="7" s="1"/>
  <c r="T378" i="7"/>
  <c r="BZ378" i="7"/>
  <c r="V378" i="7" s="1"/>
  <c r="CG378" i="7"/>
  <c r="AC378" i="7" s="1"/>
  <c r="CE235" i="7"/>
  <c r="AA235" i="7" s="1"/>
  <c r="W235" i="7"/>
  <c r="W97" i="7"/>
  <c r="CE97" i="7"/>
  <c r="AA97" i="7" s="1"/>
  <c r="CL532" i="7"/>
  <c r="AH532" i="7" s="1"/>
  <c r="AD532" i="7"/>
  <c r="CF171" i="7"/>
  <c r="AB171" i="7" s="1"/>
  <c r="T171" i="7"/>
  <c r="BZ171" i="7"/>
  <c r="V171" i="7" s="1"/>
  <c r="BZ110" i="7"/>
  <c r="V110" i="7" s="1"/>
  <c r="T110" i="7"/>
  <c r="CF110" i="7"/>
  <c r="AB110" i="7" s="1"/>
  <c r="CG231" i="7"/>
  <c r="AC231" i="7" s="1"/>
  <c r="T231" i="7"/>
  <c r="CF231" i="7"/>
  <c r="AB231" i="7" s="1"/>
  <c r="BZ231" i="7"/>
  <c r="V231" i="7" s="1"/>
  <c r="T357" i="7"/>
  <c r="CG357" i="7"/>
  <c r="AC357" i="7" s="1"/>
  <c r="CF357" i="7"/>
  <c r="AB357" i="7" s="1"/>
  <c r="BZ357" i="7"/>
  <c r="V357" i="7" s="1"/>
  <c r="CL333" i="7"/>
  <c r="AH333" i="7" s="1"/>
  <c r="AD333" i="7"/>
  <c r="CK285" i="7"/>
  <c r="AG285" i="7" s="1"/>
  <c r="AF285" i="7"/>
  <c r="CL339" i="7"/>
  <c r="AH339" i="7" s="1"/>
  <c r="AD339" i="7"/>
  <c r="CD367" i="7"/>
  <c r="Z367" i="7" s="1"/>
  <c r="Y367" i="7"/>
  <c r="AF327" i="7"/>
  <c r="CL308" i="7"/>
  <c r="AH308" i="7" s="1"/>
  <c r="AD308" i="7"/>
  <c r="T315" i="7"/>
  <c r="CG315" i="7"/>
  <c r="AC315" i="7" s="1"/>
  <c r="CF315" i="7"/>
  <c r="AB315" i="7" s="1"/>
  <c r="BZ315" i="7"/>
  <c r="V315" i="7" s="1"/>
  <c r="CK362" i="7"/>
  <c r="AG362" i="7" s="1"/>
  <c r="AF362" i="7"/>
  <c r="CD154" i="7"/>
  <c r="Z154" i="7" s="1"/>
  <c r="W246" i="7"/>
  <c r="CE246" i="7"/>
  <c r="AA246" i="7" s="1"/>
  <c r="CC2317" i="7"/>
  <c r="CL2309" i="7"/>
  <c r="AH2309" i="7" s="1"/>
  <c r="CJ2287" i="7"/>
  <c r="BX2282" i="7"/>
  <c r="BX2256" i="7"/>
  <c r="E2185" i="7"/>
  <c r="CG2185" i="7"/>
  <c r="AC2185" i="7" s="1"/>
  <c r="BH2185" i="7"/>
  <c r="DH2289" i="7"/>
  <c r="BD2289" i="7" s="1"/>
  <c r="I2095" i="7"/>
  <c r="CH2095" i="7"/>
  <c r="DG2095" i="7"/>
  <c r="BC2095" i="7" s="1"/>
  <c r="DF2095" i="7"/>
  <c r="BB2095" i="7" s="1"/>
  <c r="CC2095" i="7"/>
  <c r="DE2095" i="7"/>
  <c r="BA2095" i="7" s="1"/>
  <c r="DD2095" i="7"/>
  <c r="AZ2095" i="7" s="1"/>
  <c r="CA2095" i="7"/>
  <c r="E2312" i="7"/>
  <c r="CH2248" i="7"/>
  <c r="CF2192" i="7"/>
  <c r="AB2192" i="7" s="1"/>
  <c r="BZ2176" i="7"/>
  <c r="V2176" i="7" s="1"/>
  <c r="T2176" i="7"/>
  <c r="CZ2075" i="7"/>
  <c r="AV2075" i="7" s="1"/>
  <c r="CC2277" i="7"/>
  <c r="DG2070" i="7"/>
  <c r="BC2070" i="7" s="1"/>
  <c r="DC2070" i="7"/>
  <c r="AY2070" i="7" s="1"/>
  <c r="CF2070" i="7"/>
  <c r="AB2070" i="7" s="1"/>
  <c r="I2070" i="7"/>
  <c r="CA2070" i="7"/>
  <c r="W2252" i="7"/>
  <c r="CE2252" i="7"/>
  <c r="AA2252" i="7" s="1"/>
  <c r="CB2252" i="7"/>
  <c r="X2252" i="7" s="1"/>
  <c r="DC2182" i="7"/>
  <c r="AY2182" i="7" s="1"/>
  <c r="E2182" i="7"/>
  <c r="CH2182" i="7"/>
  <c r="CG2182" i="7"/>
  <c r="AC2182" i="7" s="1"/>
  <c r="DE2142" i="7"/>
  <c r="BA2142" i="7" s="1"/>
  <c r="DD2142" i="7"/>
  <c r="AZ2142" i="7" s="1"/>
  <c r="DF2142" i="7"/>
  <c r="BB2142" i="7" s="1"/>
  <c r="DI2142" i="7"/>
  <c r="BE2142" i="7" s="1"/>
  <c r="CC2142" i="7"/>
  <c r="D2142" i="7"/>
  <c r="DH2142" i="7"/>
  <c r="BD2142" i="7" s="1"/>
  <c r="CF2142" i="7"/>
  <c r="AB2142" i="7" s="1"/>
  <c r="DG2142" i="7"/>
  <c r="BC2142" i="7" s="1"/>
  <c r="CA2142" i="7"/>
  <c r="CC2116" i="7"/>
  <c r="CC2052" i="7"/>
  <c r="BX2010" i="7"/>
  <c r="CA2234" i="7"/>
  <c r="CA2184" i="7"/>
  <c r="DF2235" i="7"/>
  <c r="BB2235" i="7" s="1"/>
  <c r="DE2235" i="7"/>
  <c r="BA2235" i="7" s="1"/>
  <c r="DI2235" i="7"/>
  <c r="BE2235" i="7" s="1"/>
  <c r="DH2235" i="7"/>
  <c r="BD2235" i="7" s="1"/>
  <c r="D2235" i="7"/>
  <c r="DG2235" i="7"/>
  <c r="BC2235" i="7" s="1"/>
  <c r="DD2235" i="7"/>
  <c r="AZ2235" i="7" s="1"/>
  <c r="CC2235" i="7"/>
  <c r="CZ2235" i="7"/>
  <c r="AV2235" i="7" s="1"/>
  <c r="CF2235" i="7"/>
  <c r="AB2235" i="7" s="1"/>
  <c r="CA2208" i="7"/>
  <c r="CH2151" i="7"/>
  <c r="CJ2311" i="7"/>
  <c r="CH2177" i="7"/>
  <c r="DC2206" i="7"/>
  <c r="AY2206" i="7" s="1"/>
  <c r="AF2187" i="7"/>
  <c r="CH2232" i="7"/>
  <c r="CE2161" i="7"/>
  <c r="AA2161" i="7" s="1"/>
  <c r="CB2161" i="7"/>
  <c r="X2161" i="7" s="1"/>
  <c r="W2161" i="7"/>
  <c r="AF2141" i="7"/>
  <c r="CA2108" i="7"/>
  <c r="DC2190" i="7"/>
  <c r="AY2190" i="7" s="1"/>
  <c r="E2190" i="7"/>
  <c r="DG2136" i="7"/>
  <c r="BC2136" i="7" s="1"/>
  <c r="DH2117" i="7"/>
  <c r="BD2117" i="7" s="1"/>
  <c r="CJ2155" i="7"/>
  <c r="CJ2169" i="7"/>
  <c r="Y2119" i="7"/>
  <c r="CH2131" i="7"/>
  <c r="AD2074" i="7"/>
  <c r="CL2074" i="7"/>
  <c r="AH2074" i="7" s="1"/>
  <c r="CI2074" i="7"/>
  <c r="AE2074" i="7" s="1"/>
  <c r="BX2056" i="7"/>
  <c r="CJ2042" i="7"/>
  <c r="I2042" i="7"/>
  <c r="CF2123" i="7"/>
  <c r="AB2123" i="7" s="1"/>
  <c r="CA2123" i="7"/>
  <c r="DG2123" i="7"/>
  <c r="BC2123" i="7" s="1"/>
  <c r="DF2123" i="7"/>
  <c r="BB2123" i="7" s="1"/>
  <c r="DE2123" i="7"/>
  <c r="BA2123" i="7" s="1"/>
  <c r="BX2123" i="7"/>
  <c r="D2123" i="7"/>
  <c r="CC2123" i="7"/>
  <c r="DI2123" i="7"/>
  <c r="BE2123" i="7" s="1"/>
  <c r="DD2123" i="7"/>
  <c r="AZ2123" i="7" s="1"/>
  <c r="DH2123" i="7"/>
  <c r="BD2123" i="7" s="1"/>
  <c r="DD2107" i="7"/>
  <c r="AZ2107" i="7" s="1"/>
  <c r="DH2107" i="7"/>
  <c r="BD2107" i="7" s="1"/>
  <c r="DH2095" i="7"/>
  <c r="BD2095" i="7" s="1"/>
  <c r="DF2000" i="7"/>
  <c r="BB2000" i="7" s="1"/>
  <c r="DE2000" i="7"/>
  <c r="BA2000" i="7" s="1"/>
  <c r="D2000" i="7"/>
  <c r="CC2000" i="7"/>
  <c r="CA2000" i="7"/>
  <c r="DH2000" i="7"/>
  <c r="BD2000" i="7" s="1"/>
  <c r="DG2000" i="7"/>
  <c r="BC2000" i="7" s="1"/>
  <c r="DD2000" i="7"/>
  <c r="AZ2000" i="7" s="1"/>
  <c r="CF2000" i="7"/>
  <c r="AB2000" i="7" s="1"/>
  <c r="DI2000" i="7"/>
  <c r="BE2000" i="7" s="1"/>
  <c r="DF2053" i="7"/>
  <c r="BB2053" i="7" s="1"/>
  <c r="CA2029" i="7"/>
  <c r="CF1780" i="7"/>
  <c r="AB1780" i="7" s="1"/>
  <c r="DC1658" i="7"/>
  <c r="AY1658" i="7" s="1"/>
  <c r="CZ1658" i="7"/>
  <c r="AV1658" i="7" s="1"/>
  <c r="CC1658" i="7"/>
  <c r="E1658" i="7"/>
  <c r="CA1658" i="7"/>
  <c r="DH1658" i="7"/>
  <c r="BD1658" i="7" s="1"/>
  <c r="DE1658" i="7"/>
  <c r="BA1658" i="7" s="1"/>
  <c r="DD1658" i="7"/>
  <c r="AZ1658" i="7" s="1"/>
  <c r="BX1658" i="7"/>
  <c r="E1548" i="7"/>
  <c r="CH1548" i="7"/>
  <c r="CJ1548" i="7"/>
  <c r="CG1548" i="7"/>
  <c r="AC1548" i="7" s="1"/>
  <c r="BH1548" i="7"/>
  <c r="DC1548" i="7"/>
  <c r="AY1548" i="7" s="1"/>
  <c r="DI2084" i="7"/>
  <c r="BE2084" i="7" s="1"/>
  <c r="D2084" i="7"/>
  <c r="DH2084" i="7"/>
  <c r="BD2084" i="7" s="1"/>
  <c r="DE2084" i="7"/>
  <c r="BA2084" i="7" s="1"/>
  <c r="DD2084" i="7"/>
  <c r="AZ2084" i="7" s="1"/>
  <c r="DF2084" i="7"/>
  <c r="BB2084" i="7" s="1"/>
  <c r="DG2084" i="7"/>
  <c r="BC2084" i="7" s="1"/>
  <c r="W1869" i="7"/>
  <c r="CB1869" i="7"/>
  <c r="X1869" i="7" s="1"/>
  <c r="Y1776" i="7"/>
  <c r="AF1709" i="7"/>
  <c r="AF1563" i="7"/>
  <c r="AD1688" i="7"/>
  <c r="CI1688" i="7"/>
  <c r="AE1688" i="7" s="1"/>
  <c r="CL1688" i="7"/>
  <c r="AH1688" i="7" s="1"/>
  <c r="BX1643" i="7"/>
  <c r="DG2159" i="7"/>
  <c r="BC2159" i="7" s="1"/>
  <c r="DF2159" i="7"/>
  <c r="BB2159" i="7" s="1"/>
  <c r="DE2159" i="7"/>
  <c r="BA2159" i="7" s="1"/>
  <c r="DD2159" i="7"/>
  <c r="AZ2159" i="7" s="1"/>
  <c r="DI2159" i="7"/>
  <c r="BE2159" i="7" s="1"/>
  <c r="DH2159" i="7"/>
  <c r="BD2159" i="7" s="1"/>
  <c r="DG2041" i="7"/>
  <c r="BC2041" i="7" s="1"/>
  <c r="DF2041" i="7"/>
  <c r="BB2041" i="7" s="1"/>
  <c r="DI2041" i="7"/>
  <c r="BE2041" i="7" s="1"/>
  <c r="DE2041" i="7"/>
  <c r="BA2041" i="7" s="1"/>
  <c r="D2041" i="7"/>
  <c r="DD2041" i="7"/>
  <c r="AZ2041" i="7" s="1"/>
  <c r="DH2041" i="7"/>
  <c r="BD2041" i="7" s="1"/>
  <c r="CH2006" i="7"/>
  <c r="Y1941" i="7"/>
  <c r="I1935" i="7"/>
  <c r="BX1935" i="7"/>
  <c r="CE1935" i="7" s="1"/>
  <c r="AA1935" i="7" s="1"/>
  <c r="DC1935" i="7"/>
  <c r="AY1935" i="7" s="1"/>
  <c r="I1899" i="7"/>
  <c r="DF1899" i="7"/>
  <c r="BB1899" i="7" s="1"/>
  <c r="BX1899" i="7"/>
  <c r="CE1899" i="7" s="1"/>
  <c r="AA1899" i="7" s="1"/>
  <c r="T1849" i="7"/>
  <c r="DC1841" i="7"/>
  <c r="AY1841" i="7" s="1"/>
  <c r="I1841" i="7"/>
  <c r="DF1832" i="7"/>
  <c r="BB1832" i="7" s="1"/>
  <c r="CG1686" i="7"/>
  <c r="AC1686" i="7" s="1"/>
  <c r="DG2093" i="7"/>
  <c r="BC2093" i="7" s="1"/>
  <c r="DF2093" i="7"/>
  <c r="BB2093" i="7" s="1"/>
  <c r="D2093" i="7"/>
  <c r="DI2093" i="7"/>
  <c r="BE2093" i="7" s="1"/>
  <c r="DH2093" i="7"/>
  <c r="BD2093" i="7" s="1"/>
  <c r="CC2093" i="7"/>
  <c r="DE2093" i="7"/>
  <c r="BA2093" i="7" s="1"/>
  <c r="DD2093" i="7"/>
  <c r="AZ2093" i="7" s="1"/>
  <c r="CA2093" i="7"/>
  <c r="BX2080" i="7"/>
  <c r="CH2057" i="7"/>
  <c r="CJ2057" i="7"/>
  <c r="CA2024" i="7"/>
  <c r="CF2013" i="7"/>
  <c r="AB2013" i="7" s="1"/>
  <c r="CA2013" i="7"/>
  <c r="CA1977" i="7"/>
  <c r="Y1940" i="7"/>
  <c r="CD1940" i="7"/>
  <c r="Z1940" i="7" s="1"/>
  <c r="DE1891" i="7"/>
  <c r="BA1891" i="7" s="1"/>
  <c r="CZ1852" i="7"/>
  <c r="AV1852" i="7" s="1"/>
  <c r="CK1765" i="7"/>
  <c r="AG1765" i="7" s="1"/>
  <c r="AF1765" i="7"/>
  <c r="CC1762" i="7"/>
  <c r="DG1655" i="7"/>
  <c r="BC1655" i="7" s="1"/>
  <c r="D1655" i="7"/>
  <c r="DD1655" i="7"/>
  <c r="AZ1655" i="7" s="1"/>
  <c r="DI1655" i="7"/>
  <c r="BE1655" i="7" s="1"/>
  <c r="DH1655" i="7"/>
  <c r="BD1655" i="7" s="1"/>
  <c r="CA1655" i="7"/>
  <c r="DF1655" i="7"/>
  <c r="BB1655" i="7" s="1"/>
  <c r="DE1655" i="7"/>
  <c r="BA1655" i="7" s="1"/>
  <c r="CC1655" i="7"/>
  <c r="DC2030" i="7"/>
  <c r="AY2030" i="7" s="1"/>
  <c r="E2030" i="7"/>
  <c r="CZ2030" i="7"/>
  <c r="AV2030" i="7" s="1"/>
  <c r="Y2027" i="7"/>
  <c r="CA2098" i="7"/>
  <c r="CJ2069" i="7"/>
  <c r="CA2046" i="7"/>
  <c r="CC2004" i="7"/>
  <c r="BX1992" i="7"/>
  <c r="BX1998" i="7"/>
  <c r="CF1995" i="7"/>
  <c r="AB1995" i="7" s="1"/>
  <c r="CB1922" i="7"/>
  <c r="X1922" i="7" s="1"/>
  <c r="W1922" i="7"/>
  <c r="CE1922" i="7"/>
  <c r="AA1922" i="7" s="1"/>
  <c r="Y1909" i="7"/>
  <c r="CF1903" i="7"/>
  <c r="AB1903" i="7" s="1"/>
  <c r="CF1847" i="7"/>
  <c r="AB1847" i="7" s="1"/>
  <c r="DI1817" i="7"/>
  <c r="BE1817" i="7" s="1"/>
  <c r="DE1817" i="7"/>
  <c r="BA1817" i="7" s="1"/>
  <c r="DD1817" i="7"/>
  <c r="AZ1817" i="7" s="1"/>
  <c r="DH1817" i="7"/>
  <c r="BD1817" i="7" s="1"/>
  <c r="DG1817" i="7"/>
  <c r="BC1817" i="7" s="1"/>
  <c r="DF1817" i="7"/>
  <c r="BB1817" i="7" s="1"/>
  <c r="CC1817" i="7"/>
  <c r="D1817" i="7"/>
  <c r="CC2031" i="7"/>
  <c r="CC1930" i="7"/>
  <c r="I1867" i="7"/>
  <c r="DG1867" i="7"/>
  <c r="BC1867" i="7" s="1"/>
  <c r="DF1867" i="7"/>
  <c r="BB1867" i="7" s="1"/>
  <c r="DC1867" i="7"/>
  <c r="AY1867" i="7" s="1"/>
  <c r="CA2103" i="7"/>
  <c r="BX1966" i="7"/>
  <c r="CA1953" i="7"/>
  <c r="DI1957" i="7"/>
  <c r="BE1957" i="7" s="1"/>
  <c r="DF1938" i="7"/>
  <c r="BB1938" i="7" s="1"/>
  <c r="DI1935" i="7"/>
  <c r="BE1935" i="7" s="1"/>
  <c r="CC1914" i="7"/>
  <c r="DI1998" i="7"/>
  <c r="BE1998" i="7" s="1"/>
  <c r="DD1970" i="7"/>
  <c r="AZ1970" i="7" s="1"/>
  <c r="Y1936" i="7"/>
  <c r="DC1899" i="7"/>
  <c r="AY1899" i="7" s="1"/>
  <c r="DE1904" i="7"/>
  <c r="BA1904" i="7" s="1"/>
  <c r="DD1904" i="7"/>
  <c r="AZ1904" i="7" s="1"/>
  <c r="DI1904" i="7"/>
  <c r="BE1904" i="7" s="1"/>
  <c r="DH1904" i="7"/>
  <c r="BD1904" i="7" s="1"/>
  <c r="DF1904" i="7"/>
  <c r="BB1904" i="7" s="1"/>
  <c r="D1904" i="7"/>
  <c r="DG1904" i="7"/>
  <c r="BC1904" i="7" s="1"/>
  <c r="CC1814" i="7"/>
  <c r="DH1963" i="7"/>
  <c r="BD1963" i="7" s="1"/>
  <c r="DI1945" i="7"/>
  <c r="BE1945" i="7" s="1"/>
  <c r="DE1945" i="7"/>
  <c r="BA1945" i="7" s="1"/>
  <c r="DD1945" i="7"/>
  <c r="AZ1945" i="7" s="1"/>
  <c r="DH1945" i="7"/>
  <c r="BD1945" i="7" s="1"/>
  <c r="DG1945" i="7"/>
  <c r="BC1945" i="7" s="1"/>
  <c r="D1945" i="7"/>
  <c r="DF1945" i="7"/>
  <c r="BB1945" i="7" s="1"/>
  <c r="BZ1917" i="7"/>
  <c r="V1917" i="7" s="1"/>
  <c r="T1917" i="7"/>
  <c r="DE1878" i="7"/>
  <c r="BA1878" i="7" s="1"/>
  <c r="DD1878" i="7"/>
  <c r="AZ1878" i="7" s="1"/>
  <c r="D1878" i="7"/>
  <c r="DG1878" i="7"/>
  <c r="BC1878" i="7" s="1"/>
  <c r="DF1878" i="7"/>
  <c r="BB1878" i="7" s="1"/>
  <c r="DI1878" i="7"/>
  <c r="BE1878" i="7" s="1"/>
  <c r="DH1878" i="7"/>
  <c r="BD1878" i="7" s="1"/>
  <c r="CC1878" i="7"/>
  <c r="CA1878" i="7"/>
  <c r="CC1801" i="7"/>
  <c r="DI1799" i="7"/>
  <c r="BE1799" i="7" s="1"/>
  <c r="DE1799" i="7"/>
  <c r="BA1799" i="7" s="1"/>
  <c r="DD1799" i="7"/>
  <c r="AZ1799" i="7" s="1"/>
  <c r="D1799" i="7"/>
  <c r="DF1799" i="7"/>
  <c r="BB1799" i="7" s="1"/>
  <c r="BX1799" i="7"/>
  <c r="DH1799" i="7"/>
  <c r="BD1799" i="7" s="1"/>
  <c r="DG1799" i="7"/>
  <c r="BC1799" i="7" s="1"/>
  <c r="CC1879" i="7"/>
  <c r="CA1900" i="7"/>
  <c r="DI1867" i="7"/>
  <c r="BE1867" i="7" s="1"/>
  <c r="CF1868" i="7"/>
  <c r="AB1868" i="7" s="1"/>
  <c r="CC1862" i="7"/>
  <c r="CZ1845" i="7"/>
  <c r="AV1845" i="7" s="1"/>
  <c r="CC1772" i="7"/>
  <c r="DI1877" i="7"/>
  <c r="BE1877" i="7" s="1"/>
  <c r="DE1877" i="7"/>
  <c r="BA1877" i="7" s="1"/>
  <c r="DD1877" i="7"/>
  <c r="AZ1877" i="7" s="1"/>
  <c r="DH1877" i="7"/>
  <c r="BD1877" i="7" s="1"/>
  <c r="DG1877" i="7"/>
  <c r="BC1877" i="7" s="1"/>
  <c r="DF1877" i="7"/>
  <c r="BB1877" i="7" s="1"/>
  <c r="D1877" i="7"/>
  <c r="DI1966" i="7"/>
  <c r="BE1966" i="7" s="1"/>
  <c r="CF1959" i="7"/>
  <c r="AB1959" i="7" s="1"/>
  <c r="E1851" i="7"/>
  <c r="DC1851" i="7"/>
  <c r="AY1851" i="7" s="1"/>
  <c r="CZ1846" i="7"/>
  <c r="AV1846" i="7" s="1"/>
  <c r="BZ1802" i="7"/>
  <c r="V1802" i="7" s="1"/>
  <c r="T1802" i="7"/>
  <c r="CH1768" i="7"/>
  <c r="DE1755" i="7"/>
  <c r="BA1755" i="7" s="1"/>
  <c r="DI1815" i="7"/>
  <c r="BE1815" i="7" s="1"/>
  <c r="DE1815" i="7"/>
  <c r="BA1815" i="7" s="1"/>
  <c r="DD1815" i="7"/>
  <c r="AZ1815" i="7" s="1"/>
  <c r="D1815" i="7"/>
  <c r="DH1815" i="7"/>
  <c r="BD1815" i="7" s="1"/>
  <c r="DG1815" i="7"/>
  <c r="BC1815" i="7" s="1"/>
  <c r="DF1815" i="7"/>
  <c r="BB1815" i="7" s="1"/>
  <c r="CC1809" i="7"/>
  <c r="DD1760" i="7"/>
  <c r="AZ1760" i="7" s="1"/>
  <c r="DG1760" i="7"/>
  <c r="BC1760" i="7" s="1"/>
  <c r="DF1760" i="7"/>
  <c r="BB1760" i="7" s="1"/>
  <c r="DE1760" i="7"/>
  <c r="BA1760" i="7" s="1"/>
  <c r="DH1760" i="7"/>
  <c r="BD1760" i="7" s="1"/>
  <c r="D1760" i="7"/>
  <c r="CA1760" i="7"/>
  <c r="DI1760" i="7"/>
  <c r="BE1760" i="7" s="1"/>
  <c r="CF1760" i="7"/>
  <c r="AB1760" i="7" s="1"/>
  <c r="DC1834" i="7"/>
  <c r="AY1834" i="7" s="1"/>
  <c r="E1834" i="7"/>
  <c r="DH1795" i="7"/>
  <c r="BD1795" i="7" s="1"/>
  <c r="CF1979" i="7"/>
  <c r="AB1979" i="7" s="1"/>
  <c r="CA1838" i="7"/>
  <c r="Y1810" i="7"/>
  <c r="CD1810" i="7"/>
  <c r="Z1810" i="7" s="1"/>
  <c r="DE1804" i="7"/>
  <c r="BA1804" i="7" s="1"/>
  <c r="DD1804" i="7"/>
  <c r="AZ1804" i="7" s="1"/>
  <c r="D1804" i="7"/>
  <c r="DF1804" i="7"/>
  <c r="BB1804" i="7" s="1"/>
  <c r="DI1804" i="7"/>
  <c r="BE1804" i="7" s="1"/>
  <c r="DG1804" i="7"/>
  <c r="BC1804" i="7" s="1"/>
  <c r="DH1804" i="7"/>
  <c r="BD1804" i="7" s="1"/>
  <c r="DC1806" i="7"/>
  <c r="AY1806" i="7" s="1"/>
  <c r="CJ1768" i="7"/>
  <c r="CL1773" i="7"/>
  <c r="AH1773" i="7" s="1"/>
  <c r="AD1773" i="7"/>
  <c r="CI1773" i="7"/>
  <c r="AE1773" i="7" s="1"/>
  <c r="DH1698" i="7"/>
  <c r="BD1698" i="7" s="1"/>
  <c r="DF1698" i="7"/>
  <c r="BB1698" i="7" s="1"/>
  <c r="D1698" i="7"/>
  <c r="DE1698" i="7"/>
  <c r="BA1698" i="7" s="1"/>
  <c r="DD1627" i="7"/>
  <c r="AZ1627" i="7" s="1"/>
  <c r="W1520" i="7"/>
  <c r="CB1520" i="7"/>
  <c r="X1520" i="7" s="1"/>
  <c r="CE1520" i="7"/>
  <c r="AA1520" i="7" s="1"/>
  <c r="CI1694" i="7"/>
  <c r="AE1694" i="7" s="1"/>
  <c r="AD1694" i="7"/>
  <c r="CG1691" i="7"/>
  <c r="AC1691" i="7" s="1"/>
  <c r="DG1647" i="7"/>
  <c r="BC1647" i="7" s="1"/>
  <c r="E1610" i="7"/>
  <c r="CH1541" i="7"/>
  <c r="W1785" i="7"/>
  <c r="CB1785" i="7"/>
  <c r="X1785" i="7" s="1"/>
  <c r="DE1668" i="7"/>
  <c r="BA1668" i="7" s="1"/>
  <c r="DC1651" i="7"/>
  <c r="AY1651" i="7" s="1"/>
  <c r="E1651" i="7"/>
  <c r="CZ1651" i="7"/>
  <c r="AV1651" i="7" s="1"/>
  <c r="CA1634" i="7"/>
  <c r="CH1614" i="7"/>
  <c r="CF1571" i="7"/>
  <c r="AB1571" i="7" s="1"/>
  <c r="DC1545" i="7"/>
  <c r="AY1545" i="7" s="1"/>
  <c r="DI1673" i="7"/>
  <c r="BE1673" i="7" s="1"/>
  <c r="DH1673" i="7"/>
  <c r="BD1673" i="7" s="1"/>
  <c r="CA1673" i="7"/>
  <c r="BX1673" i="7"/>
  <c r="CF1673" i="7"/>
  <c r="AB1673" i="7" s="1"/>
  <c r="DG1673" i="7"/>
  <c r="BC1673" i="7" s="1"/>
  <c r="DD1673" i="7"/>
  <c r="AZ1673" i="7" s="1"/>
  <c r="CC1673" i="7"/>
  <c r="D1673" i="7"/>
  <c r="DF1673" i="7"/>
  <c r="BB1673" i="7" s="1"/>
  <c r="DE1673" i="7"/>
  <c r="BA1673" i="7" s="1"/>
  <c r="CH1673" i="7"/>
  <c r="CE1623" i="7"/>
  <c r="AA1623" i="7" s="1"/>
  <c r="CB1623" i="7"/>
  <c r="X1623" i="7" s="1"/>
  <c r="W1623" i="7"/>
  <c r="CA1581" i="7"/>
  <c r="CF1579" i="7"/>
  <c r="AB1579" i="7" s="1"/>
  <c r="DI1651" i="7"/>
  <c r="BE1651" i="7" s="1"/>
  <c r="I1613" i="7"/>
  <c r="DC1613" i="7"/>
  <c r="AY1613" i="7" s="1"/>
  <c r="AF1671" i="7"/>
  <c r="CF1652" i="7"/>
  <c r="AB1652" i="7" s="1"/>
  <c r="AF1574" i="7"/>
  <c r="DC1822" i="7"/>
  <c r="AY1822" i="7" s="1"/>
  <c r="E1822" i="7"/>
  <c r="DC1459" i="7"/>
  <c r="AY1459" i="7" s="1"/>
  <c r="E1459" i="7"/>
  <c r="CF1453" i="7"/>
  <c r="AB1453" i="7" s="1"/>
  <c r="CZ1680" i="7"/>
  <c r="AV1680" i="7" s="1"/>
  <c r="DC1644" i="7"/>
  <c r="AY1644" i="7" s="1"/>
  <c r="CZ1636" i="7"/>
  <c r="AV1636" i="7" s="1"/>
  <c r="CZ1676" i="7"/>
  <c r="AV1676" i="7" s="1"/>
  <c r="DH1589" i="7"/>
  <c r="BD1589" i="7" s="1"/>
  <c r="DG1589" i="7"/>
  <c r="BC1589" i="7" s="1"/>
  <c r="D1589" i="7"/>
  <c r="DE1589" i="7"/>
  <c r="BA1589" i="7" s="1"/>
  <c r="DD1589" i="7"/>
  <c r="AZ1589" i="7" s="1"/>
  <c r="DI1589" i="7"/>
  <c r="BE1589" i="7" s="1"/>
  <c r="DF1589" i="7"/>
  <c r="BB1589" i="7" s="1"/>
  <c r="CB1631" i="7"/>
  <c r="X1631" i="7" s="1"/>
  <c r="CE1631" i="7"/>
  <c r="AA1631" i="7" s="1"/>
  <c r="W1631" i="7"/>
  <c r="CJ1529" i="7"/>
  <c r="BZ1656" i="7"/>
  <c r="V1656" i="7" s="1"/>
  <c r="T1656" i="7"/>
  <c r="DC1780" i="7"/>
  <c r="AY1780" i="7" s="1"/>
  <c r="AD1528" i="7"/>
  <c r="CI1528" i="7"/>
  <c r="AE1528" i="7" s="1"/>
  <c r="CG1569" i="7"/>
  <c r="AC1569" i="7" s="1"/>
  <c r="DF1515" i="7"/>
  <c r="BB1515" i="7" s="1"/>
  <c r="DC1440" i="7"/>
  <c r="AY1440" i="7" s="1"/>
  <c r="E1440" i="7"/>
  <c r="CA1465" i="7"/>
  <c r="DC1456" i="7"/>
  <c r="AY1456" i="7" s="1"/>
  <c r="E1456" i="7"/>
  <c r="DC1502" i="7"/>
  <c r="AY1502" i="7" s="1"/>
  <c r="E1502" i="7"/>
  <c r="CF1478" i="7"/>
  <c r="AB1478" i="7" s="1"/>
  <c r="CC1472" i="7"/>
  <c r="BX1443" i="7"/>
  <c r="BH1404" i="7"/>
  <c r="BX1404" i="7" s="1"/>
  <c r="CC1498" i="7"/>
  <c r="DH1465" i="7"/>
  <c r="BD1465" i="7" s="1"/>
  <c r="CF1514" i="7"/>
  <c r="AB1514" i="7" s="1"/>
  <c r="Y1469" i="7"/>
  <c r="CE1296" i="7"/>
  <c r="AA1296" i="7" s="1"/>
  <c r="W1296" i="7"/>
  <c r="CG830" i="7"/>
  <c r="AC830" i="7" s="1"/>
  <c r="CF830" i="7"/>
  <c r="AB830" i="7" s="1"/>
  <c r="T830" i="7"/>
  <c r="BZ830" i="7"/>
  <c r="V830" i="7" s="1"/>
  <c r="CG766" i="7"/>
  <c r="AC766" i="7" s="1"/>
  <c r="W1293" i="7"/>
  <c r="CE1293" i="7"/>
  <c r="AA1293" i="7" s="1"/>
  <c r="CD1212" i="7"/>
  <c r="Z1212" i="7" s="1"/>
  <c r="Y1212" i="7"/>
  <c r="AD815" i="7"/>
  <c r="CL815" i="7"/>
  <c r="AH815" i="7" s="1"/>
  <c r="CG799" i="7"/>
  <c r="AC799" i="7" s="1"/>
  <c r="CF799" i="7"/>
  <c r="AB799" i="7" s="1"/>
  <c r="T799" i="7"/>
  <c r="BZ799" i="7"/>
  <c r="V799" i="7" s="1"/>
  <c r="AD751" i="7"/>
  <c r="CL751" i="7"/>
  <c r="AH751" i="7" s="1"/>
  <c r="CF1166" i="7"/>
  <c r="AB1166" i="7" s="1"/>
  <c r="T1166" i="7"/>
  <c r="BZ1166" i="7"/>
  <c r="V1166" i="7" s="1"/>
  <c r="BP1336" i="7"/>
  <c r="DE1169" i="7"/>
  <c r="BA1169" i="7" s="1"/>
  <c r="CB1169" i="7"/>
  <c r="X1169" i="7" s="1"/>
  <c r="DD1169" i="7"/>
  <c r="AZ1169" i="7" s="1"/>
  <c r="CA1169" i="7"/>
  <c r="CC1169" i="7"/>
  <c r="DF1169" i="7"/>
  <c r="BB1169" i="7" s="1"/>
  <c r="BX1169" i="7"/>
  <c r="DC1169" i="7"/>
  <c r="AY1169" i="7" s="1"/>
  <c r="CZ1169" i="7"/>
  <c r="AV1169" i="7" s="1"/>
  <c r="F1169" i="7"/>
  <c r="Y1234" i="7"/>
  <c r="CD1234" i="7"/>
  <c r="Z1234" i="7" s="1"/>
  <c r="DF1058" i="7"/>
  <c r="BB1058" i="7" s="1"/>
  <c r="CC1058" i="7"/>
  <c r="DE1058" i="7"/>
  <c r="BA1058" i="7" s="1"/>
  <c r="CB1058" i="7"/>
  <c r="X1058" i="7" s="1"/>
  <c r="CZ1058" i="7"/>
  <c r="AV1058" i="7" s="1"/>
  <c r="BX1058" i="7"/>
  <c r="DC1058" i="7"/>
  <c r="AY1058" i="7" s="1"/>
  <c r="CA1058" i="7"/>
  <c r="F1058" i="7"/>
  <c r="DD1058" i="7"/>
  <c r="AZ1058" i="7" s="1"/>
  <c r="BZ1138" i="7"/>
  <c r="V1138" i="7" s="1"/>
  <c r="T1138" i="7"/>
  <c r="CF1138" i="7"/>
  <c r="AB1138" i="7" s="1"/>
  <c r="CE1003" i="7"/>
  <c r="AA1003" i="7" s="1"/>
  <c r="W1003" i="7"/>
  <c r="CA1348" i="7"/>
  <c r="CF1070" i="7"/>
  <c r="AB1070" i="7" s="1"/>
  <c r="T1070" i="7"/>
  <c r="BZ1070" i="7"/>
  <c r="V1070" i="7" s="1"/>
  <c r="CF1051" i="7"/>
  <c r="AB1051" i="7" s="1"/>
  <c r="T1051" i="7"/>
  <c r="BZ1051" i="7"/>
  <c r="V1051" i="7" s="1"/>
  <c r="CD1099" i="7"/>
  <c r="Z1099" i="7" s="1"/>
  <c r="Y1099" i="7"/>
  <c r="BZ1092" i="7"/>
  <c r="V1092" i="7" s="1"/>
  <c r="T1092" i="7"/>
  <c r="CF1092" i="7"/>
  <c r="AB1092" i="7" s="1"/>
  <c r="CD1118" i="7"/>
  <c r="Z1118" i="7" s="1"/>
  <c r="Y1118" i="7"/>
  <c r="CE1078" i="7"/>
  <c r="AA1078" i="7" s="1"/>
  <c r="W1078" i="7"/>
  <c r="CF1115" i="7"/>
  <c r="AB1115" i="7" s="1"/>
  <c r="T1115" i="7"/>
  <c r="BZ1115" i="7"/>
  <c r="V1115" i="7" s="1"/>
  <c r="DE1065" i="7"/>
  <c r="BA1065" i="7" s="1"/>
  <c r="CB1065" i="7"/>
  <c r="X1065" i="7" s="1"/>
  <c r="DD1065" i="7"/>
  <c r="AZ1065" i="7" s="1"/>
  <c r="CA1065" i="7"/>
  <c r="CC1065" i="7"/>
  <c r="DC1065" i="7"/>
  <c r="AY1065" i="7" s="1"/>
  <c r="CZ1065" i="7"/>
  <c r="AV1065" i="7" s="1"/>
  <c r="BX1065" i="7"/>
  <c r="F1065" i="7"/>
  <c r="DF1065" i="7"/>
  <c r="BB1065" i="7" s="1"/>
  <c r="BZ991" i="7"/>
  <c r="V991" i="7" s="1"/>
  <c r="CF991" i="7"/>
  <c r="AB991" i="7" s="1"/>
  <c r="T991" i="7"/>
  <c r="DE1081" i="7"/>
  <c r="BA1081" i="7" s="1"/>
  <c r="CB1081" i="7"/>
  <c r="X1081" i="7" s="1"/>
  <c r="DD1081" i="7"/>
  <c r="AZ1081" i="7" s="1"/>
  <c r="CA1081" i="7"/>
  <c r="F1081" i="7"/>
  <c r="BX1081" i="7"/>
  <c r="DF1081" i="7"/>
  <c r="BB1081" i="7" s="1"/>
  <c r="DC1081" i="7"/>
  <c r="AY1081" i="7" s="1"/>
  <c r="CZ1081" i="7"/>
  <c r="AV1081" i="7" s="1"/>
  <c r="CC1081" i="7"/>
  <c r="CF1022" i="7"/>
  <c r="AB1022" i="7" s="1"/>
  <c r="T1022" i="7"/>
  <c r="BZ1022" i="7"/>
  <c r="V1022" i="7" s="1"/>
  <c r="T946" i="7"/>
  <c r="BZ946" i="7"/>
  <c r="V946" i="7" s="1"/>
  <c r="CF946" i="7"/>
  <c r="AB946" i="7" s="1"/>
  <c r="W866" i="7"/>
  <c r="CE866" i="7"/>
  <c r="AA866" i="7" s="1"/>
  <c r="CL842" i="7"/>
  <c r="AH842" i="7" s="1"/>
  <c r="AD842" i="7"/>
  <c r="CK762" i="7"/>
  <c r="AG762" i="7" s="1"/>
  <c r="AF762" i="7"/>
  <c r="CE1135" i="7"/>
  <c r="AA1135" i="7" s="1"/>
  <c r="W1135" i="7"/>
  <c r="Y958" i="7"/>
  <c r="CD958" i="7"/>
  <c r="Z958" i="7" s="1"/>
  <c r="CE757" i="7"/>
  <c r="AA757" i="7" s="1"/>
  <c r="W757" i="7"/>
  <c r="CD1040" i="7"/>
  <c r="Z1040" i="7" s="1"/>
  <c r="Y1040" i="7"/>
  <c r="CF910" i="7"/>
  <c r="AB910" i="7" s="1"/>
  <c r="T910" i="7"/>
  <c r="BZ910" i="7"/>
  <c r="V910" i="7" s="1"/>
  <c r="CG866" i="7"/>
  <c r="AC866" i="7" s="1"/>
  <c r="CF866" i="7"/>
  <c r="AB866" i="7" s="1"/>
  <c r="T866" i="7"/>
  <c r="BZ866" i="7"/>
  <c r="V866" i="7" s="1"/>
  <c r="CL855" i="7"/>
  <c r="AH855" i="7" s="1"/>
  <c r="W772" i="7"/>
  <c r="CE772" i="7"/>
  <c r="AA772" i="7" s="1"/>
  <c r="CE981" i="7"/>
  <c r="AA981" i="7" s="1"/>
  <c r="W981" i="7"/>
  <c r="CK868" i="7"/>
  <c r="AG868" i="7" s="1"/>
  <c r="AF868" i="7"/>
  <c r="CL854" i="7"/>
  <c r="AH854" i="7" s="1"/>
  <c r="AD854" i="7"/>
  <c r="CE764" i="7"/>
  <c r="AA764" i="7" s="1"/>
  <c r="CL879" i="7"/>
  <c r="AH879" i="7" s="1"/>
  <c r="AD879" i="7"/>
  <c r="CK793" i="7"/>
  <c r="AG793" i="7" s="1"/>
  <c r="AF793" i="7"/>
  <c r="CD713" i="7"/>
  <c r="Z713" i="7" s="1"/>
  <c r="Y713" i="7"/>
  <c r="CD690" i="7"/>
  <c r="Z690" i="7" s="1"/>
  <c r="Y690" i="7"/>
  <c r="CD1067" i="7"/>
  <c r="Z1067" i="7" s="1"/>
  <c r="Y1067" i="7"/>
  <c r="CE934" i="7"/>
  <c r="AA934" i="7" s="1"/>
  <c r="W934" i="7"/>
  <c r="CD850" i="7"/>
  <c r="Z850" i="7" s="1"/>
  <c r="Y850" i="7"/>
  <c r="CD772" i="7"/>
  <c r="Z772" i="7" s="1"/>
  <c r="Y772" i="7"/>
  <c r="CD859" i="7"/>
  <c r="Z859" i="7" s="1"/>
  <c r="Y859" i="7"/>
  <c r="AF737" i="7"/>
  <c r="CK737" i="7"/>
  <c r="AG737" i="7" s="1"/>
  <c r="CL690" i="7"/>
  <c r="AH690" i="7" s="1"/>
  <c r="AD690" i="7"/>
  <c r="T661" i="7"/>
  <c r="CG661" i="7"/>
  <c r="AC661" i="7" s="1"/>
  <c r="CF661" i="7"/>
  <c r="AB661" i="7" s="1"/>
  <c r="BZ661" i="7"/>
  <c r="V661" i="7" s="1"/>
  <c r="CD608" i="7"/>
  <c r="Z608" i="7" s="1"/>
  <c r="Y608" i="7"/>
  <c r="CD584" i="7"/>
  <c r="Z584" i="7" s="1"/>
  <c r="Y584" i="7"/>
  <c r="CD560" i="7"/>
  <c r="Z560" i="7" s="1"/>
  <c r="Y560" i="7"/>
  <c r="T962" i="7"/>
  <c r="CF962" i="7"/>
  <c r="AB962" i="7" s="1"/>
  <c r="BZ962" i="7"/>
  <c r="V962" i="7" s="1"/>
  <c r="AD730" i="7"/>
  <c r="CL730" i="7"/>
  <c r="AH730" i="7" s="1"/>
  <c r="CL706" i="7"/>
  <c r="AH706" i="7" s="1"/>
  <c r="AD706" i="7"/>
  <c r="CD635" i="7"/>
  <c r="Z635" i="7" s="1"/>
  <c r="Y635" i="7"/>
  <c r="CD619" i="7"/>
  <c r="Z619" i="7" s="1"/>
  <c r="Y619" i="7"/>
  <c r="CE823" i="7"/>
  <c r="AA823" i="7" s="1"/>
  <c r="CL671" i="7"/>
  <c r="AH671" i="7" s="1"/>
  <c r="AD671" i="7"/>
  <c r="CL655" i="7"/>
  <c r="AH655" i="7" s="1"/>
  <c r="AD655" i="7"/>
  <c r="Y535" i="7"/>
  <c r="CD535" i="7"/>
  <c r="Z535" i="7" s="1"/>
  <c r="Y906" i="7"/>
  <c r="CD906" i="7"/>
  <c r="Z906" i="7" s="1"/>
  <c r="W812" i="7"/>
  <c r="CE812" i="7"/>
  <c r="AA812" i="7" s="1"/>
  <c r="CL760" i="7"/>
  <c r="AH760" i="7" s="1"/>
  <c r="CG722" i="7"/>
  <c r="AC722" i="7" s="1"/>
  <c r="BZ722" i="7"/>
  <c r="V722" i="7" s="1"/>
  <c r="CF722" i="7"/>
  <c r="AB722" i="7" s="1"/>
  <c r="T722" i="7"/>
  <c r="W608" i="7"/>
  <c r="CE608" i="7"/>
  <c r="AA608" i="7" s="1"/>
  <c r="W592" i="7"/>
  <c r="CE592" i="7"/>
  <c r="AA592" i="7" s="1"/>
  <c r="W576" i="7"/>
  <c r="CE576" i="7"/>
  <c r="AA576" i="7" s="1"/>
  <c r="W560" i="7"/>
  <c r="CE560" i="7"/>
  <c r="AA560" i="7" s="1"/>
  <c r="CE963" i="7"/>
  <c r="AA963" i="7" s="1"/>
  <c r="CE675" i="7"/>
  <c r="AA675" i="7" s="1"/>
  <c r="W675" i="7"/>
  <c r="CE659" i="7"/>
  <c r="AA659" i="7" s="1"/>
  <c r="W659" i="7"/>
  <c r="CD644" i="7"/>
  <c r="Z644" i="7" s="1"/>
  <c r="Y644" i="7"/>
  <c r="CD628" i="7"/>
  <c r="Z628" i="7" s="1"/>
  <c r="Y628" i="7"/>
  <c r="W1131" i="7"/>
  <c r="CE1131" i="7"/>
  <c r="AA1131" i="7" s="1"/>
  <c r="T683" i="7"/>
  <c r="CG683" i="7"/>
  <c r="AC683" i="7" s="1"/>
  <c r="CF683" i="7"/>
  <c r="AB683" i="7" s="1"/>
  <c r="BZ683" i="7"/>
  <c r="V683" i="7" s="1"/>
  <c r="CL555" i="7"/>
  <c r="AH555" i="7" s="1"/>
  <c r="AD555" i="7"/>
  <c r="CE627" i="7"/>
  <c r="AA627" i="7" s="1"/>
  <c r="W627" i="7"/>
  <c r="W498" i="7"/>
  <c r="CE498" i="7"/>
  <c r="AA498" i="7" s="1"/>
  <c r="W486" i="7"/>
  <c r="CE486" i="7"/>
  <c r="AA486" i="7" s="1"/>
  <c r="W474" i="7"/>
  <c r="CE474" i="7"/>
  <c r="AA474" i="7" s="1"/>
  <c r="W462" i="7"/>
  <c r="CE462" i="7"/>
  <c r="AA462" i="7" s="1"/>
  <c r="W450" i="7"/>
  <c r="CE450" i="7"/>
  <c r="AA450" i="7" s="1"/>
  <c r="W860" i="7"/>
  <c r="CL687" i="7"/>
  <c r="AH687" i="7" s="1"/>
  <c r="AD687" i="7"/>
  <c r="CL623" i="7"/>
  <c r="AH623" i="7" s="1"/>
  <c r="AD623" i="7"/>
  <c r="AD505" i="7"/>
  <c r="CL505" i="7"/>
  <c r="AH505" i="7" s="1"/>
  <c r="D548" i="7"/>
  <c r="CJ548" i="7"/>
  <c r="CH548" i="7"/>
  <c r="BX548" i="7"/>
  <c r="CI548" i="7"/>
  <c r="AE548" i="7" s="1"/>
  <c r="CE517" i="7"/>
  <c r="AA517" i="7" s="1"/>
  <c r="W517" i="7"/>
  <c r="BZ504" i="7"/>
  <c r="V504" i="7" s="1"/>
  <c r="CG504" i="7"/>
  <c r="AC504" i="7" s="1"/>
  <c r="CF504" i="7"/>
  <c r="AB504" i="7" s="1"/>
  <c r="T504" i="7"/>
  <c r="BZ484" i="7"/>
  <c r="V484" i="7" s="1"/>
  <c r="CG484" i="7"/>
  <c r="AC484" i="7" s="1"/>
  <c r="CF484" i="7"/>
  <c r="AB484" i="7" s="1"/>
  <c r="T484" i="7"/>
  <c r="BZ472" i="7"/>
  <c r="V472" i="7" s="1"/>
  <c r="CG472" i="7"/>
  <c r="AC472" i="7" s="1"/>
  <c r="CF472" i="7"/>
  <c r="AB472" i="7" s="1"/>
  <c r="T472" i="7"/>
  <c r="T464" i="7"/>
  <c r="BZ452" i="7"/>
  <c r="V452" i="7" s="1"/>
  <c r="CG452" i="7"/>
  <c r="AC452" i="7" s="1"/>
  <c r="CF452" i="7"/>
  <c r="AB452" i="7" s="1"/>
  <c r="T452" i="7"/>
  <c r="BZ448" i="7"/>
  <c r="V448" i="7" s="1"/>
  <c r="CG448" i="7"/>
  <c r="AC448" i="7" s="1"/>
  <c r="CF448" i="7"/>
  <c r="AB448" i="7" s="1"/>
  <c r="T448" i="7"/>
  <c r="CD891" i="7"/>
  <c r="Z891" i="7" s="1"/>
  <c r="Y891" i="7"/>
  <c r="CG634" i="7"/>
  <c r="AC634" i="7" s="1"/>
  <c r="T634" i="7"/>
  <c r="CF634" i="7"/>
  <c r="AB634" i="7" s="1"/>
  <c r="BZ634" i="7"/>
  <c r="V634" i="7" s="1"/>
  <c r="CL610" i="7"/>
  <c r="AH610" i="7" s="1"/>
  <c r="AD610" i="7"/>
  <c r="CL578" i="7"/>
  <c r="AH578" i="7" s="1"/>
  <c r="AD578" i="7"/>
  <c r="CK679" i="7"/>
  <c r="AG679" i="7" s="1"/>
  <c r="AF679" i="7"/>
  <c r="AD516" i="7"/>
  <c r="CL516" i="7"/>
  <c r="AH516" i="7" s="1"/>
  <c r="CL597" i="7"/>
  <c r="AH597" i="7" s="1"/>
  <c r="AD597" i="7"/>
  <c r="CL522" i="7"/>
  <c r="AH522" i="7" s="1"/>
  <c r="AD522" i="7"/>
  <c r="T115" i="7"/>
  <c r="CF115" i="7"/>
  <c r="AB115" i="7" s="1"/>
  <c r="BZ115" i="7"/>
  <c r="V115" i="7" s="1"/>
  <c r="CD360" i="7"/>
  <c r="Z360" i="7" s="1"/>
  <c r="Y360" i="7"/>
  <c r="W333" i="7"/>
  <c r="CE333" i="7"/>
  <c r="AA333" i="7" s="1"/>
  <c r="W314" i="7"/>
  <c r="CE314" i="7"/>
  <c r="AA314" i="7" s="1"/>
  <c r="W309" i="7"/>
  <c r="CE309" i="7"/>
  <c r="AA309" i="7" s="1"/>
  <c r="CD304" i="7"/>
  <c r="Z304" i="7" s="1"/>
  <c r="Y304" i="7"/>
  <c r="W298" i="7"/>
  <c r="CE298" i="7"/>
  <c r="AA298" i="7" s="1"/>
  <c r="CD296" i="7"/>
  <c r="Z296" i="7" s="1"/>
  <c r="Y296" i="7"/>
  <c r="W285" i="7"/>
  <c r="CE285" i="7"/>
  <c r="AA285" i="7" s="1"/>
  <c r="CD272" i="7"/>
  <c r="Z272" i="7" s="1"/>
  <c r="Y272" i="7"/>
  <c r="CD264" i="7"/>
  <c r="Z264" i="7" s="1"/>
  <c r="Y264" i="7"/>
  <c r="CD180" i="7"/>
  <c r="Z180" i="7" s="1"/>
  <c r="Y180" i="7"/>
  <c r="CE255" i="7"/>
  <c r="AA255" i="7" s="1"/>
  <c r="W255" i="7"/>
  <c r="CE239" i="7"/>
  <c r="AA239" i="7" s="1"/>
  <c r="W239" i="7"/>
  <c r="CL218" i="7"/>
  <c r="AH218" i="7" s="1"/>
  <c r="AD218" i="7"/>
  <c r="BZ138" i="7"/>
  <c r="V138" i="7" s="1"/>
  <c r="T138" i="7"/>
  <c r="CF138" i="7"/>
  <c r="AB138" i="7" s="1"/>
  <c r="CE119" i="7"/>
  <c r="AA119" i="7" s="1"/>
  <c r="CL231" i="7"/>
  <c r="AH231" i="7" s="1"/>
  <c r="AD231" i="7"/>
  <c r="CD369" i="7"/>
  <c r="Z369" i="7" s="1"/>
  <c r="Y369" i="7"/>
  <c r="BZ526" i="7"/>
  <c r="V526" i="7" s="1"/>
  <c r="T526" i="7"/>
  <c r="CG526" i="7"/>
  <c r="AC526" i="7" s="1"/>
  <c r="CF526" i="7"/>
  <c r="AB526" i="7" s="1"/>
  <c r="CG259" i="7"/>
  <c r="AC259" i="7" s="1"/>
  <c r="T259" i="7"/>
  <c r="CF259" i="7"/>
  <c r="AB259" i="7" s="1"/>
  <c r="BZ259" i="7"/>
  <c r="V259" i="7" s="1"/>
  <c r="CG243" i="7"/>
  <c r="AC243" i="7" s="1"/>
  <c r="T243" i="7"/>
  <c r="CF243" i="7"/>
  <c r="AB243" i="7" s="1"/>
  <c r="BZ243" i="7"/>
  <c r="V243" i="7" s="1"/>
  <c r="CG225" i="7"/>
  <c r="AC225" i="7" s="1"/>
  <c r="T225" i="7"/>
  <c r="CF225" i="7"/>
  <c r="AB225" i="7" s="1"/>
  <c r="BZ225" i="7"/>
  <c r="V225" i="7" s="1"/>
  <c r="CF132" i="7"/>
  <c r="AB132" i="7" s="1"/>
  <c r="T132" i="7"/>
  <c r="BZ132" i="7"/>
  <c r="V132" i="7" s="1"/>
  <c r="AD523" i="7"/>
  <c r="CL523" i="7"/>
  <c r="AH523" i="7" s="1"/>
  <c r="Y511" i="7"/>
  <c r="CD511" i="7"/>
  <c r="Z511" i="7" s="1"/>
  <c r="CK385" i="7"/>
  <c r="AG385" i="7" s="1"/>
  <c r="CD257" i="7"/>
  <c r="Z257" i="7" s="1"/>
  <c r="Y257" i="7"/>
  <c r="CD241" i="7"/>
  <c r="Z241" i="7" s="1"/>
  <c r="Y241" i="7"/>
  <c r="Y191" i="7"/>
  <c r="CD191" i="7"/>
  <c r="Z191" i="7" s="1"/>
  <c r="W141" i="7"/>
  <c r="CE141" i="7"/>
  <c r="AA141" i="7" s="1"/>
  <c r="T293" i="7"/>
  <c r="CG293" i="7"/>
  <c r="AC293" i="7" s="1"/>
  <c r="CF293" i="7"/>
  <c r="AB293" i="7" s="1"/>
  <c r="BZ293" i="7"/>
  <c r="V293" i="7" s="1"/>
  <c r="CK291" i="7"/>
  <c r="AG291" i="7" s="1"/>
  <c r="AF291" i="7"/>
  <c r="CK354" i="7"/>
  <c r="AG354" i="7" s="1"/>
  <c r="AF354" i="7"/>
  <c r="CL298" i="7"/>
  <c r="AH298" i="7" s="1"/>
  <c r="AD298" i="7"/>
  <c r="CK297" i="7"/>
  <c r="AG297" i="7" s="1"/>
  <c r="AF297" i="7"/>
  <c r="CK359" i="7"/>
  <c r="AG359" i="7" s="1"/>
  <c r="AF359" i="7"/>
  <c r="CL335" i="7"/>
  <c r="AH335" i="7" s="1"/>
  <c r="AD335" i="7"/>
  <c r="T279" i="7"/>
  <c r="CG279" i="7"/>
  <c r="AC279" i="7" s="1"/>
  <c r="CF279" i="7"/>
  <c r="AB279" i="7" s="1"/>
  <c r="BZ279" i="7"/>
  <c r="V279" i="7" s="1"/>
  <c r="T356" i="7"/>
  <c r="CG356" i="7"/>
  <c r="AC356" i="7" s="1"/>
  <c r="CF356" i="7"/>
  <c r="AB356" i="7" s="1"/>
  <c r="BZ356" i="7"/>
  <c r="V356" i="7" s="1"/>
  <c r="CL332" i="7"/>
  <c r="AH332" i="7" s="1"/>
  <c r="AD332" i="7"/>
  <c r="CK284" i="7"/>
  <c r="AG284" i="7" s="1"/>
  <c r="AF284" i="7"/>
  <c r="BZ260" i="7"/>
  <c r="V260" i="7" s="1"/>
  <c r="CG260" i="7"/>
  <c r="AC260" i="7" s="1"/>
  <c r="T260" i="7"/>
  <c r="CF260" i="7"/>
  <c r="AB260" i="7" s="1"/>
  <c r="T372" i="7"/>
  <c r="BZ372" i="7"/>
  <c r="V372" i="7" s="1"/>
  <c r="CG372" i="7"/>
  <c r="AC372" i="7" s="1"/>
  <c r="CF372" i="7"/>
  <c r="AB372" i="7" s="1"/>
  <c r="CL315" i="7"/>
  <c r="AH315" i="7" s="1"/>
  <c r="AD315" i="7"/>
  <c r="CL290" i="7"/>
  <c r="AH290" i="7" s="1"/>
  <c r="AD290" i="7"/>
  <c r="T375" i="7"/>
  <c r="BZ375" i="7"/>
  <c r="V375" i="7" s="1"/>
  <c r="CG375" i="7"/>
  <c r="AC375" i="7" s="1"/>
  <c r="CF375" i="7"/>
  <c r="AB375" i="7" s="1"/>
  <c r="T352" i="7"/>
  <c r="CG352" i="7"/>
  <c r="AC352" i="7" s="1"/>
  <c r="CF352" i="7"/>
  <c r="AB352" i="7" s="1"/>
  <c r="BZ352" i="7"/>
  <c r="V352" i="7" s="1"/>
  <c r="W248" i="7"/>
  <c r="CE248" i="7"/>
  <c r="AA248" i="7" s="1"/>
  <c r="CL376" i="7"/>
  <c r="AH376" i="7" s="1"/>
  <c r="AD376" i="7"/>
  <c r="CL295" i="7"/>
  <c r="AH295" i="7" s="1"/>
  <c r="AD295" i="7"/>
  <c r="T318" i="7"/>
  <c r="CG318" i="7"/>
  <c r="AC318" i="7" s="1"/>
  <c r="CF318" i="7"/>
  <c r="AB318" i="7" s="1"/>
  <c r="BZ318" i="7"/>
  <c r="V318" i="7" s="1"/>
  <c r="CL294" i="7"/>
  <c r="AH294" i="7" s="1"/>
  <c r="AD294" i="7"/>
  <c r="X2468" i="7"/>
  <c r="CD2468" i="7"/>
  <c r="Z2468" i="7" s="1"/>
  <c r="CD2386" i="7"/>
  <c r="Z2386" i="7" s="1"/>
  <c r="X2386" i="7"/>
  <c r="AE2370" i="7"/>
  <c r="CK2370" i="7"/>
  <c r="AG2370" i="7" s="1"/>
  <c r="DE2316" i="7"/>
  <c r="BA2316" i="7" s="1"/>
  <c r="DI2316" i="7"/>
  <c r="BE2316" i="7" s="1"/>
  <c r="D2316" i="7"/>
  <c r="DH2316" i="7"/>
  <c r="BD2316" i="7" s="1"/>
  <c r="DG2316" i="7"/>
  <c r="BC2316" i="7" s="1"/>
  <c r="CA2316" i="7"/>
  <c r="BX2316" i="7"/>
  <c r="DF2316" i="7"/>
  <c r="BB2316" i="7" s="1"/>
  <c r="DD2316" i="7"/>
  <c r="AZ2316" i="7" s="1"/>
  <c r="CF2289" i="7"/>
  <c r="AB2289" i="7" s="1"/>
  <c r="CF2291" i="7"/>
  <c r="AB2291" i="7" s="1"/>
  <c r="CH2282" i="7"/>
  <c r="AD2265" i="7"/>
  <c r="CG2256" i="7"/>
  <c r="AC2256" i="7" s="1"/>
  <c r="CG2298" i="7"/>
  <c r="AC2298" i="7" s="1"/>
  <c r="CZ2254" i="7"/>
  <c r="AV2254" i="7" s="1"/>
  <c r="E2200" i="7"/>
  <c r="BH2200" i="7"/>
  <c r="DC2200" i="7" s="1"/>
  <c r="AY2200" i="7" s="1"/>
  <c r="CH2305" i="7"/>
  <c r="CG2224" i="7"/>
  <c r="AC2224" i="7" s="1"/>
  <c r="I2091" i="7"/>
  <c r="CH2091" i="7"/>
  <c r="CZ2218" i="7"/>
  <c r="AV2218" i="7" s="1"/>
  <c r="CJ2222" i="7"/>
  <c r="DI2140" i="7"/>
  <c r="BE2140" i="7" s="1"/>
  <c r="D2140" i="7"/>
  <c r="DH2140" i="7"/>
  <c r="BD2140" i="7" s="1"/>
  <c r="DF2140" i="7"/>
  <c r="BB2140" i="7" s="1"/>
  <c r="DE2140" i="7"/>
  <c r="BA2140" i="7" s="1"/>
  <c r="CF2140" i="7"/>
  <c r="AB2140" i="7" s="1"/>
  <c r="DG2140" i="7"/>
  <c r="BC2140" i="7" s="1"/>
  <c r="CA2140" i="7"/>
  <c r="BX2140" i="7"/>
  <c r="DD2140" i="7"/>
  <c r="AZ2140" i="7" s="1"/>
  <c r="CI2050" i="7"/>
  <c r="CL2050" i="7"/>
  <c r="AH2050" i="7" s="1"/>
  <c r="AD2050" i="7"/>
  <c r="I2235" i="7"/>
  <c r="DC2235" i="7"/>
  <c r="AY2235" i="7" s="1"/>
  <c r="CG2235" i="7"/>
  <c r="AC2235" i="7" s="1"/>
  <c r="BX2102" i="7"/>
  <c r="CE2102" i="7" s="1"/>
  <c r="AA2102" i="7" s="1"/>
  <c r="BX2070" i="7"/>
  <c r="CL2070" i="7" s="1"/>
  <c r="AH2070" i="7" s="1"/>
  <c r="BX2038" i="7"/>
  <c r="CF2266" i="7"/>
  <c r="AB2266" i="7" s="1"/>
  <c r="CA2266" i="7"/>
  <c r="DI2266" i="7"/>
  <c r="BE2266" i="7" s="1"/>
  <c r="DD2266" i="7"/>
  <c r="AZ2266" i="7" s="1"/>
  <c r="BX2266" i="7"/>
  <c r="D2266" i="7"/>
  <c r="DE2266" i="7"/>
  <c r="BA2266" i="7" s="1"/>
  <c r="CC2266" i="7"/>
  <c r="DH2266" i="7"/>
  <c r="BD2266" i="7" s="1"/>
  <c r="DG2266" i="7"/>
  <c r="BC2266" i="7" s="1"/>
  <c r="DF2266" i="7"/>
  <c r="BB2266" i="7" s="1"/>
  <c r="DC2244" i="7"/>
  <c r="AY2244" i="7" s="1"/>
  <c r="E2244" i="7"/>
  <c r="CJ2244" i="7"/>
  <c r="I2146" i="7"/>
  <c r="CF2146" i="7"/>
  <c r="AB2146" i="7" s="1"/>
  <c r="DG1999" i="7"/>
  <c r="BC1999" i="7" s="1"/>
  <c r="D1999" i="7"/>
  <c r="DF1999" i="7"/>
  <c r="BB1999" i="7" s="1"/>
  <c r="CF1999" i="7"/>
  <c r="AB1999" i="7" s="1"/>
  <c r="CA1999" i="7"/>
  <c r="BX1999" i="7"/>
  <c r="DE1999" i="7"/>
  <c r="BA1999" i="7" s="1"/>
  <c r="DD1999" i="7"/>
  <c r="AZ1999" i="7" s="1"/>
  <c r="DI1999" i="7"/>
  <c r="BE1999" i="7" s="1"/>
  <c r="DH1999" i="7"/>
  <c r="BD1999" i="7" s="1"/>
  <c r="CC2184" i="7"/>
  <c r="DI2144" i="7"/>
  <c r="BE2144" i="7" s="1"/>
  <c r="CH2247" i="7"/>
  <c r="CA2302" i="7"/>
  <c r="DH2206" i="7"/>
  <c r="BD2206" i="7" s="1"/>
  <c r="DG2206" i="7"/>
  <c r="BC2206" i="7" s="1"/>
  <c r="DD2206" i="7"/>
  <c r="AZ2206" i="7" s="1"/>
  <c r="DE2206" i="7"/>
  <c r="BA2206" i="7" s="1"/>
  <c r="D2206" i="7"/>
  <c r="DI2206" i="7"/>
  <c r="BE2206" i="7" s="1"/>
  <c r="DF2206" i="7"/>
  <c r="BB2206" i="7" s="1"/>
  <c r="Y2215" i="7"/>
  <c r="CD2215" i="7"/>
  <c r="Z2215" i="7" s="1"/>
  <c r="DD2216" i="7"/>
  <c r="AZ2216" i="7" s="1"/>
  <c r="DF2216" i="7"/>
  <c r="BB2216" i="7" s="1"/>
  <c r="D2216" i="7"/>
  <c r="DE2216" i="7"/>
  <c r="BA2216" i="7" s="1"/>
  <c r="DI2216" i="7"/>
  <c r="BE2216" i="7" s="1"/>
  <c r="DH2216" i="7"/>
  <c r="BD2216" i="7" s="1"/>
  <c r="DG2216" i="7"/>
  <c r="BC2216" i="7" s="1"/>
  <c r="BZ2165" i="7"/>
  <c r="V2165" i="7" s="1"/>
  <c r="T2165" i="7"/>
  <c r="DI2170" i="7"/>
  <c r="BE2170" i="7" s="1"/>
  <c r="D2170" i="7"/>
  <c r="DH2170" i="7"/>
  <c r="BD2170" i="7" s="1"/>
  <c r="DE2170" i="7"/>
  <c r="BA2170" i="7" s="1"/>
  <c r="DD2170" i="7"/>
  <c r="AZ2170" i="7" s="1"/>
  <c r="DF2170" i="7"/>
  <c r="BB2170" i="7" s="1"/>
  <c r="DG2170" i="7"/>
  <c r="BC2170" i="7" s="1"/>
  <c r="BX2118" i="7"/>
  <c r="CC2149" i="7"/>
  <c r="DC2142" i="7"/>
  <c r="AY2142" i="7" s="1"/>
  <c r="CA2137" i="7"/>
  <c r="CC2136" i="7"/>
  <c r="DC2158" i="7"/>
  <c r="AY2158" i="7" s="1"/>
  <c r="E2158" i="7"/>
  <c r="DE2191" i="7"/>
  <c r="BA2191" i="7" s="1"/>
  <c r="CC2167" i="7"/>
  <c r="CJ2149" i="7"/>
  <c r="DI2112" i="7"/>
  <c r="BE2112" i="7" s="1"/>
  <c r="D2112" i="7"/>
  <c r="DH2112" i="7"/>
  <c r="BD2112" i="7" s="1"/>
  <c r="DG2112" i="7"/>
  <c r="BC2112" i="7" s="1"/>
  <c r="DE2112" i="7"/>
  <c r="BA2112" i="7" s="1"/>
  <c r="DD2112" i="7"/>
  <c r="AZ2112" i="7" s="1"/>
  <c r="DF2112" i="7"/>
  <c r="BB2112" i="7" s="1"/>
  <c r="DI2044" i="7"/>
  <c r="BE2044" i="7" s="1"/>
  <c r="D2044" i="7"/>
  <c r="DH2044" i="7"/>
  <c r="BD2044" i="7" s="1"/>
  <c r="DD2044" i="7"/>
  <c r="AZ2044" i="7" s="1"/>
  <c r="DF2044" i="7"/>
  <c r="BB2044" i="7" s="1"/>
  <c r="DE2044" i="7"/>
  <c r="BA2044" i="7" s="1"/>
  <c r="CF2044" i="7"/>
  <c r="AB2044" i="7" s="1"/>
  <c r="BX2044" i="7"/>
  <c r="DG2044" i="7"/>
  <c r="BC2044" i="7" s="1"/>
  <c r="CC2037" i="7"/>
  <c r="BX2022" i="7"/>
  <c r="BX2054" i="7"/>
  <c r="CZ2045" i="7"/>
  <c r="AV2045" i="7" s="1"/>
  <c r="CH2016" i="7"/>
  <c r="BX2090" i="7"/>
  <c r="DE2070" i="7"/>
  <c r="BA2070" i="7" s="1"/>
  <c r="DG2053" i="7"/>
  <c r="BC2053" i="7" s="1"/>
  <c r="CJ2029" i="7"/>
  <c r="CG2016" i="7"/>
  <c r="AC2016" i="7" s="1"/>
  <c r="DD2002" i="7"/>
  <c r="AZ2002" i="7" s="1"/>
  <c r="DH2002" i="7"/>
  <c r="BD2002" i="7" s="1"/>
  <c r="DG2002" i="7"/>
  <c r="BC2002" i="7" s="1"/>
  <c r="DF2002" i="7"/>
  <c r="BB2002" i="7" s="1"/>
  <c r="CA2002" i="7"/>
  <c r="DI2002" i="7"/>
  <c r="BE2002" i="7" s="1"/>
  <c r="DE2002" i="7"/>
  <c r="BA2002" i="7" s="1"/>
  <c r="D2002" i="7"/>
  <c r="CC2002" i="7"/>
  <c r="CZ2002" i="7"/>
  <c r="AV2002" i="7" s="1"/>
  <c r="CC1973" i="7"/>
  <c r="CC1706" i="7"/>
  <c r="E1608" i="7"/>
  <c r="CG1608" i="7"/>
  <c r="AC1608" i="7" s="1"/>
  <c r="BH1608" i="7"/>
  <c r="AF2111" i="7"/>
  <c r="CC2084" i="7"/>
  <c r="CE1975" i="7"/>
  <c r="AA1975" i="7" s="1"/>
  <c r="CB1975" i="7"/>
  <c r="X1975" i="7" s="1"/>
  <c r="W1975" i="7"/>
  <c r="CZ1973" i="7"/>
  <c r="AV1973" i="7" s="1"/>
  <c r="CC1869" i="7"/>
  <c r="I1869" i="7"/>
  <c r="BZ1826" i="7"/>
  <c r="V1826" i="7" s="1"/>
  <c r="T1826" i="7"/>
  <c r="DD1776" i="7"/>
  <c r="AZ1776" i="7" s="1"/>
  <c r="DI1776" i="7"/>
  <c r="BE1776" i="7" s="1"/>
  <c r="D1776" i="7"/>
  <c r="DH1776" i="7"/>
  <c r="BD1776" i="7" s="1"/>
  <c r="CA1776" i="7"/>
  <c r="DE1776" i="7"/>
  <c r="BA1776" i="7" s="1"/>
  <c r="DG1776" i="7"/>
  <c r="BC1776" i="7" s="1"/>
  <c r="DF1776" i="7"/>
  <c r="BB1776" i="7" s="1"/>
  <c r="DC1776" i="7"/>
  <c r="AY1776" i="7" s="1"/>
  <c r="CF1776" i="7"/>
  <c r="AB1776" i="7" s="1"/>
  <c r="DF1675" i="7"/>
  <c r="BB1675" i="7" s="1"/>
  <c r="DI1675" i="7"/>
  <c r="BE1675" i="7" s="1"/>
  <c r="DH1675" i="7"/>
  <c r="BD1675" i="7" s="1"/>
  <c r="DD1675" i="7"/>
  <c r="AZ1675" i="7" s="1"/>
  <c r="BX1675" i="7"/>
  <c r="DE1675" i="7"/>
  <c r="BA1675" i="7" s="1"/>
  <c r="D1675" i="7"/>
  <c r="DG1675" i="7"/>
  <c r="BC1675" i="7" s="1"/>
  <c r="CF1675" i="7"/>
  <c r="AB1675" i="7" s="1"/>
  <c r="AF1590" i="7"/>
  <c r="CK1590" i="7"/>
  <c r="AG1590" i="7" s="1"/>
  <c r="CH2105" i="7"/>
  <c r="DF2025" i="7"/>
  <c r="BB2025" i="7" s="1"/>
  <c r="DE2025" i="7"/>
  <c r="BA2025" i="7" s="1"/>
  <c r="DH2025" i="7"/>
  <c r="BD2025" i="7" s="1"/>
  <c r="DG2025" i="7"/>
  <c r="BC2025" i="7" s="1"/>
  <c r="DD2025" i="7"/>
  <c r="AZ2025" i="7" s="1"/>
  <c r="D2025" i="7"/>
  <c r="DI2025" i="7"/>
  <c r="BE2025" i="7" s="1"/>
  <c r="BX2025" i="7"/>
  <c r="CZ2025" i="7"/>
  <c r="AV2025" i="7" s="1"/>
  <c r="I1923" i="7"/>
  <c r="CC1923" i="7"/>
  <c r="DH1923" i="7"/>
  <c r="BD1923" i="7" s="1"/>
  <c r="CA1720" i="7"/>
  <c r="CA1715" i="7"/>
  <c r="CI1558" i="7"/>
  <c r="AE1558" i="7" s="1"/>
  <c r="AD1558" i="7"/>
  <c r="CL1558" i="7"/>
  <c r="AH1558" i="7" s="1"/>
  <c r="DC2159" i="7"/>
  <c r="AY2159" i="7" s="1"/>
  <c r="E2159" i="7"/>
  <c r="CJ2159" i="7"/>
  <c r="CG2062" i="7"/>
  <c r="AC2062" i="7" s="1"/>
  <c r="BZ2115" i="7"/>
  <c r="V2115" i="7" s="1"/>
  <c r="T2115" i="7"/>
  <c r="DE2061" i="7"/>
  <c r="BA2061" i="7" s="1"/>
  <c r="DD2022" i="7"/>
  <c r="AZ2022" i="7" s="1"/>
  <c r="D2022" i="7"/>
  <c r="DI2022" i="7"/>
  <c r="BE2022" i="7" s="1"/>
  <c r="DH2022" i="7"/>
  <c r="BD2022" i="7" s="1"/>
  <c r="DF2022" i="7"/>
  <c r="BB2022" i="7" s="1"/>
  <c r="DE2022" i="7"/>
  <c r="BA2022" i="7" s="1"/>
  <c r="DG2022" i="7"/>
  <c r="BC2022" i="7" s="1"/>
  <c r="CA2022" i="7"/>
  <c r="W1941" i="7"/>
  <c r="CF1935" i="7"/>
  <c r="AB1935" i="7" s="1"/>
  <c r="CF1841" i="7"/>
  <c r="AB1841" i="7" s="1"/>
  <c r="CC1730" i="7"/>
  <c r="CA1666" i="7"/>
  <c r="DG1659" i="7"/>
  <c r="BC1659" i="7" s="1"/>
  <c r="BX1637" i="7"/>
  <c r="DC2093" i="7"/>
  <c r="AY2093" i="7" s="1"/>
  <c r="E2093" i="7"/>
  <c r="CG2093" i="7"/>
  <c r="AC2093" i="7" s="1"/>
  <c r="CJ2093" i="7"/>
  <c r="DF2013" i="7"/>
  <c r="BB2013" i="7" s="1"/>
  <c r="DE2013" i="7"/>
  <c r="BA2013" i="7" s="1"/>
  <c r="DI2013" i="7"/>
  <c r="BE2013" i="7" s="1"/>
  <c r="D2013" i="7"/>
  <c r="DD2013" i="7"/>
  <c r="AZ2013" i="7" s="1"/>
  <c r="DH2013" i="7"/>
  <c r="BD2013" i="7" s="1"/>
  <c r="DG2013" i="7"/>
  <c r="BC2013" i="7" s="1"/>
  <c r="I1947" i="7"/>
  <c r="CC1947" i="7"/>
  <c r="BZ1897" i="7"/>
  <c r="V1897" i="7" s="1"/>
  <c r="T1897" i="7"/>
  <c r="CA1771" i="7"/>
  <c r="W1583" i="7"/>
  <c r="CB1583" i="7"/>
  <c r="X1583" i="7" s="1"/>
  <c r="CE1583" i="7"/>
  <c r="AA1583" i="7" s="1"/>
  <c r="CF2030" i="7"/>
  <c r="AB2030" i="7" s="1"/>
  <c r="CC2026" i="7"/>
  <c r="CA1984" i="7"/>
  <c r="DG2102" i="7"/>
  <c r="BC2102" i="7" s="1"/>
  <c r="DG2037" i="7"/>
  <c r="BC2037" i="7" s="1"/>
  <c r="DF2037" i="7"/>
  <c r="BB2037" i="7" s="1"/>
  <c r="D2037" i="7"/>
  <c r="DD2037" i="7"/>
  <c r="AZ2037" i="7" s="1"/>
  <c r="CF2037" i="7"/>
  <c r="AB2037" i="7" s="1"/>
  <c r="DI2037" i="7"/>
  <c r="BE2037" i="7" s="1"/>
  <c r="DH2037" i="7"/>
  <c r="BD2037" i="7" s="1"/>
  <c r="DE2037" i="7"/>
  <c r="BA2037" i="7" s="1"/>
  <c r="BX2037" i="7"/>
  <c r="CE2037" i="7" s="1"/>
  <c r="AA2037" i="7" s="1"/>
  <c r="E2113" i="7"/>
  <c r="CG2069" i="7"/>
  <c r="AC2069" i="7" s="1"/>
  <c r="BX2058" i="7"/>
  <c r="DC2103" i="7"/>
  <c r="AY2103" i="7" s="1"/>
  <c r="CH2031" i="7"/>
  <c r="DH2091" i="7"/>
  <c r="BD2091" i="7" s="1"/>
  <c r="CF1991" i="7"/>
  <c r="AB1991" i="7" s="1"/>
  <c r="DC1955" i="7"/>
  <c r="AY1955" i="7" s="1"/>
  <c r="W1909" i="7"/>
  <c r="CB1909" i="7"/>
  <c r="X1909" i="7" s="1"/>
  <c r="CE1909" i="7"/>
  <c r="AA1909" i="7" s="1"/>
  <c r="DF1906" i="7"/>
  <c r="BB1906" i="7" s="1"/>
  <c r="CC1899" i="7"/>
  <c r="DF1843" i="7"/>
  <c r="BB1843" i="7" s="1"/>
  <c r="CA1825" i="7"/>
  <c r="BX1817" i="7"/>
  <c r="DG2031" i="7"/>
  <c r="BC2031" i="7" s="1"/>
  <c r="DE1964" i="7"/>
  <c r="BA1964" i="7" s="1"/>
  <c r="DD1964" i="7"/>
  <c r="AZ1964" i="7" s="1"/>
  <c r="D1964" i="7"/>
  <c r="DF1964" i="7"/>
  <c r="BB1964" i="7" s="1"/>
  <c r="DI1964" i="7"/>
  <c r="BE1964" i="7" s="1"/>
  <c r="DH1964" i="7"/>
  <c r="BD1964" i="7" s="1"/>
  <c r="DG1964" i="7"/>
  <c r="BC1964" i="7" s="1"/>
  <c r="CC1964" i="7"/>
  <c r="CA1964" i="7"/>
  <c r="BX1930" i="7"/>
  <c r="Y1876" i="7"/>
  <c r="CF1867" i="7"/>
  <c r="AB1867" i="7" s="1"/>
  <c r="I1953" i="7"/>
  <c r="DC1953" i="7"/>
  <c r="AY1953" i="7" s="1"/>
  <c r="DH1982" i="7"/>
  <c r="BD1982" i="7" s="1"/>
  <c r="CA1931" i="7"/>
  <c r="DI1899" i="7"/>
  <c r="BE1899" i="7" s="1"/>
  <c r="DI1967" i="7"/>
  <c r="BE1967" i="7" s="1"/>
  <c r="DE1967" i="7"/>
  <c r="BA1967" i="7" s="1"/>
  <c r="DD1967" i="7"/>
  <c r="AZ1967" i="7" s="1"/>
  <c r="DH1967" i="7"/>
  <c r="BD1967" i="7" s="1"/>
  <c r="DF1967" i="7"/>
  <c r="BB1967" i="7" s="1"/>
  <c r="DG1967" i="7"/>
  <c r="BC1967" i="7" s="1"/>
  <c r="D1967" i="7"/>
  <c r="BX1967" i="7"/>
  <c r="CC1955" i="7"/>
  <c r="DH1925" i="7"/>
  <c r="BD1925" i="7" s="1"/>
  <c r="DE1814" i="7"/>
  <c r="BA1814" i="7" s="1"/>
  <c r="DD1814" i="7"/>
  <c r="AZ1814" i="7" s="1"/>
  <c r="D1814" i="7"/>
  <c r="DI1814" i="7"/>
  <c r="BE1814" i="7" s="1"/>
  <c r="DH1814" i="7"/>
  <c r="BD1814" i="7" s="1"/>
  <c r="DG1814" i="7"/>
  <c r="BC1814" i="7" s="1"/>
  <c r="DF1814" i="7"/>
  <c r="BB1814" i="7" s="1"/>
  <c r="CA1814" i="7"/>
  <c r="DE1903" i="7"/>
  <c r="BA1903" i="7" s="1"/>
  <c r="CZ1799" i="7"/>
  <c r="AV1799" i="7" s="1"/>
  <c r="DC1878" i="7"/>
  <c r="AY1878" i="7" s="1"/>
  <c r="DE1888" i="7"/>
  <c r="BA1888" i="7" s="1"/>
  <c r="DD1888" i="7"/>
  <c r="AZ1888" i="7" s="1"/>
  <c r="DG1888" i="7"/>
  <c r="BC1888" i="7" s="1"/>
  <c r="DF1888" i="7"/>
  <c r="BB1888" i="7" s="1"/>
  <c r="DI1888" i="7"/>
  <c r="BE1888" i="7" s="1"/>
  <c r="DH1888" i="7"/>
  <c r="BD1888" i="7" s="1"/>
  <c r="D1888" i="7"/>
  <c r="CA1888" i="7"/>
  <c r="DC1768" i="7"/>
  <c r="AY1768" i="7" s="1"/>
  <c r="E1809" i="7"/>
  <c r="DC1809" i="7"/>
  <c r="AY1809" i="7" s="1"/>
  <c r="CE1765" i="7"/>
  <c r="AA1765" i="7" s="1"/>
  <c r="DC1760" i="7"/>
  <c r="AY1760" i="7" s="1"/>
  <c r="E1760" i="7"/>
  <c r="CZ1760" i="7"/>
  <c r="AV1760" i="7" s="1"/>
  <c r="CA1752" i="7"/>
  <c r="DC1881" i="7"/>
  <c r="AY1881" i="7" s="1"/>
  <c r="CC1793" i="7"/>
  <c r="CZ1887" i="7"/>
  <c r="AV1887" i="7" s="1"/>
  <c r="BX1838" i="7"/>
  <c r="E1793" i="7"/>
  <c r="DC1793" i="7"/>
  <c r="AY1793" i="7" s="1"/>
  <c r="E1698" i="7"/>
  <c r="CG1698" i="7"/>
  <c r="AC1698" i="7" s="1"/>
  <c r="BX1614" i="7"/>
  <c r="CC1593" i="7"/>
  <c r="CH1749" i="7"/>
  <c r="CJ1539" i="7"/>
  <c r="CC1653" i="7"/>
  <c r="CF1644" i="7"/>
  <c r="AB1644" i="7" s="1"/>
  <c r="DG1634" i="7"/>
  <c r="BC1634" i="7" s="1"/>
  <c r="CA1614" i="7"/>
  <c r="DG1629" i="7"/>
  <c r="BC1629" i="7" s="1"/>
  <c r="D1629" i="7"/>
  <c r="DI1629" i="7"/>
  <c r="BE1629" i="7" s="1"/>
  <c r="DH1629" i="7"/>
  <c r="BD1629" i="7" s="1"/>
  <c r="DF1629" i="7"/>
  <c r="BB1629" i="7" s="1"/>
  <c r="DE1629" i="7"/>
  <c r="BA1629" i="7" s="1"/>
  <c r="DD1629" i="7"/>
  <c r="AZ1629" i="7" s="1"/>
  <c r="CA1557" i="7"/>
  <c r="DC1774" i="7"/>
  <c r="AY1774" i="7" s="1"/>
  <c r="CB1601" i="7"/>
  <c r="X1601" i="7" s="1"/>
  <c r="W1601" i="7"/>
  <c r="DH1670" i="7"/>
  <c r="BD1670" i="7" s="1"/>
  <c r="D1670" i="7"/>
  <c r="DF1670" i="7"/>
  <c r="BB1670" i="7" s="1"/>
  <c r="DE1670" i="7"/>
  <c r="BA1670" i="7" s="1"/>
  <c r="DD1670" i="7"/>
  <c r="AZ1670" i="7" s="1"/>
  <c r="DI1670" i="7"/>
  <c r="BE1670" i="7" s="1"/>
  <c r="DG1670" i="7"/>
  <c r="BC1670" i="7" s="1"/>
  <c r="DC1599" i="7"/>
  <c r="AY1599" i="7" s="1"/>
  <c r="CC1542" i="7"/>
  <c r="DC1767" i="7"/>
  <c r="AY1767" i="7" s="1"/>
  <c r="Y1641" i="7"/>
  <c r="CA1613" i="7"/>
  <c r="CG1582" i="7"/>
  <c r="AC1582" i="7" s="1"/>
  <c r="CA1609" i="7"/>
  <c r="AD1697" i="7"/>
  <c r="CI1697" i="7"/>
  <c r="AE1697" i="7" s="1"/>
  <c r="CA1636" i="7"/>
  <c r="DG1622" i="7"/>
  <c r="BC1622" i="7" s="1"/>
  <c r="DI1787" i="7"/>
  <c r="BE1787" i="7" s="1"/>
  <c r="DE1787" i="7"/>
  <c r="BA1787" i="7" s="1"/>
  <c r="DD1787" i="7"/>
  <c r="AZ1787" i="7" s="1"/>
  <c r="DH1787" i="7"/>
  <c r="BD1787" i="7" s="1"/>
  <c r="DF1787" i="7"/>
  <c r="BB1787" i="7" s="1"/>
  <c r="DG1787" i="7"/>
  <c r="BC1787" i="7" s="1"/>
  <c r="D1787" i="7"/>
  <c r="CZ1673" i="7"/>
  <c r="AV1673" i="7" s="1"/>
  <c r="T1631" i="7"/>
  <c r="BZ1631" i="7"/>
  <c r="V1631" i="7" s="1"/>
  <c r="DC1594" i="7"/>
  <c r="AY1594" i="7" s="1"/>
  <c r="Y1725" i="7"/>
  <c r="CL1536" i="7"/>
  <c r="AH1536" i="7" s="1"/>
  <c r="AD1536" i="7"/>
  <c r="CI1536" i="7"/>
  <c r="AE1536" i="7" s="1"/>
  <c r="Y1447" i="7"/>
  <c r="CC1441" i="7"/>
  <c r="CF1440" i="7"/>
  <c r="AB1440" i="7" s="1"/>
  <c r="DC1430" i="7"/>
  <c r="AY1430" i="7" s="1"/>
  <c r="BH1396" i="7"/>
  <c r="CJ1396" i="7" s="1"/>
  <c r="DG1476" i="7"/>
  <c r="BC1476" i="7" s="1"/>
  <c r="D1476" i="7"/>
  <c r="DF1476" i="7"/>
  <c r="BB1476" i="7" s="1"/>
  <c r="DI1476" i="7"/>
  <c r="BE1476" i="7" s="1"/>
  <c r="DH1476" i="7"/>
  <c r="BD1476" i="7" s="1"/>
  <c r="DE1476" i="7"/>
  <c r="BA1476" i="7" s="1"/>
  <c r="DD1476" i="7"/>
  <c r="AZ1476" i="7" s="1"/>
  <c r="CF1476" i="7"/>
  <c r="AB1476" i="7" s="1"/>
  <c r="DC1529" i="7"/>
  <c r="AY1529" i="7" s="1"/>
  <c r="DI1487" i="7"/>
  <c r="BE1487" i="7" s="1"/>
  <c r="D1487" i="7"/>
  <c r="DH1487" i="7"/>
  <c r="BD1487" i="7" s="1"/>
  <c r="DG1487" i="7"/>
  <c r="BC1487" i="7" s="1"/>
  <c r="DF1487" i="7"/>
  <c r="BB1487" i="7" s="1"/>
  <c r="DE1487" i="7"/>
  <c r="BA1487" i="7" s="1"/>
  <c r="DD1487" i="7"/>
  <c r="AZ1487" i="7" s="1"/>
  <c r="CZ1478" i="7"/>
  <c r="AV1478" i="7" s="1"/>
  <c r="BZ1523" i="7"/>
  <c r="V1523" i="7" s="1"/>
  <c r="T1523" i="7"/>
  <c r="DC1504" i="7"/>
  <c r="AY1504" i="7" s="1"/>
  <c r="BX1481" i="7"/>
  <c r="DF1503" i="7"/>
  <c r="BB1503" i="7" s="1"/>
  <c r="DE1503" i="7"/>
  <c r="BA1503" i="7" s="1"/>
  <c r="DI1503" i="7"/>
  <c r="BE1503" i="7" s="1"/>
  <c r="D1503" i="7"/>
  <c r="DH1503" i="7"/>
  <c r="BD1503" i="7" s="1"/>
  <c r="DG1503" i="7"/>
  <c r="BC1503" i="7" s="1"/>
  <c r="DD1503" i="7"/>
  <c r="AZ1503" i="7" s="1"/>
  <c r="DG1480" i="7"/>
  <c r="BC1480" i="7" s="1"/>
  <c r="D1480" i="7"/>
  <c r="DF1480" i="7"/>
  <c r="BB1480" i="7" s="1"/>
  <c r="DH1480" i="7"/>
  <c r="BD1480" i="7" s="1"/>
  <c r="DE1480" i="7"/>
  <c r="BA1480" i="7" s="1"/>
  <c r="CF1480" i="7"/>
  <c r="AB1480" i="7" s="1"/>
  <c r="BX1480" i="7"/>
  <c r="DI1480" i="7"/>
  <c r="BE1480" i="7" s="1"/>
  <c r="DD1480" i="7"/>
  <c r="AZ1480" i="7" s="1"/>
  <c r="CJ1380" i="7"/>
  <c r="CG1380" i="7"/>
  <c r="AC1380" i="7" s="1"/>
  <c r="E1380" i="7"/>
  <c r="BX1380" i="7"/>
  <c r="DC1524" i="7"/>
  <c r="AY1524" i="7" s="1"/>
  <c r="E1524" i="7"/>
  <c r="CC1491" i="7"/>
  <c r="DE1481" i="7"/>
  <c r="BA1481" i="7" s="1"/>
  <c r="E1454" i="7"/>
  <c r="DC1454" i="7"/>
  <c r="AY1454" i="7" s="1"/>
  <c r="CJ1408" i="7"/>
  <c r="CH1502" i="7"/>
  <c r="DI1437" i="7"/>
  <c r="BE1437" i="7" s="1"/>
  <c r="DE1437" i="7"/>
  <c r="BA1437" i="7" s="1"/>
  <c r="DD1437" i="7"/>
  <c r="AZ1437" i="7" s="1"/>
  <c r="D1437" i="7"/>
  <c r="DH1437" i="7"/>
  <c r="BD1437" i="7" s="1"/>
  <c r="DG1437" i="7"/>
  <c r="BC1437" i="7" s="1"/>
  <c r="DF1437" i="7"/>
  <c r="BB1437" i="7" s="1"/>
  <c r="DF1435" i="7"/>
  <c r="BB1435" i="7" s="1"/>
  <c r="BH1388" i="7"/>
  <c r="BX1417" i="7"/>
  <c r="BP1417" i="7" s="1"/>
  <c r="L1417" i="7" s="1"/>
  <c r="BZ1303" i="7"/>
  <c r="V1303" i="7" s="1"/>
  <c r="CF1303" i="7"/>
  <c r="AB1303" i="7" s="1"/>
  <c r="T1303" i="7"/>
  <c r="CJ1403" i="7"/>
  <c r="Y1323" i="7"/>
  <c r="W1303" i="7"/>
  <c r="CE1303" i="7"/>
  <c r="AA1303" i="7" s="1"/>
  <c r="DH1511" i="7"/>
  <c r="BD1511" i="7" s="1"/>
  <c r="CZ1442" i="7"/>
  <c r="AV1442" i="7" s="1"/>
  <c r="BX1411" i="7"/>
  <c r="T1330" i="7"/>
  <c r="BZ1330" i="7"/>
  <c r="V1330" i="7" s="1"/>
  <c r="T1318" i="7"/>
  <c r="BZ1318" i="7"/>
  <c r="V1318" i="7" s="1"/>
  <c r="BX1355" i="7"/>
  <c r="Y1310" i="7"/>
  <c r="CD1310" i="7"/>
  <c r="Z1310" i="7" s="1"/>
  <c r="CL822" i="7"/>
  <c r="AH822" i="7" s="1"/>
  <c r="AD822" i="7"/>
  <c r="CG806" i="7"/>
  <c r="AC806" i="7" s="1"/>
  <c r="CF806" i="7"/>
  <c r="AB806" i="7" s="1"/>
  <c r="T806" i="7"/>
  <c r="BZ806" i="7"/>
  <c r="V806" i="7" s="1"/>
  <c r="CG742" i="7"/>
  <c r="AC742" i="7" s="1"/>
  <c r="CF742" i="7"/>
  <c r="AB742" i="7" s="1"/>
  <c r="T742" i="7"/>
  <c r="BZ742" i="7"/>
  <c r="V742" i="7" s="1"/>
  <c r="CE1246" i="7"/>
  <c r="AA1246" i="7" s="1"/>
  <c r="W1246" i="7"/>
  <c r="CE1231" i="7"/>
  <c r="AA1231" i="7" s="1"/>
  <c r="W1231" i="7"/>
  <c r="CE1196" i="7"/>
  <c r="AA1196" i="7" s="1"/>
  <c r="W1196" i="7"/>
  <c r="DE1161" i="7"/>
  <c r="BA1161" i="7" s="1"/>
  <c r="CB1161" i="7"/>
  <c r="X1161" i="7" s="1"/>
  <c r="DD1161" i="7"/>
  <c r="AZ1161" i="7" s="1"/>
  <c r="CA1161" i="7"/>
  <c r="DC1161" i="7"/>
  <c r="AY1161" i="7" s="1"/>
  <c r="CZ1161" i="7"/>
  <c r="AV1161" i="7" s="1"/>
  <c r="F1161" i="7"/>
  <c r="CC1161" i="7"/>
  <c r="BX1161" i="7"/>
  <c r="DF1161" i="7"/>
  <c r="BB1161" i="7" s="1"/>
  <c r="BZ1353" i="7"/>
  <c r="V1353" i="7" s="1"/>
  <c r="T1353" i="7"/>
  <c r="X1201" i="7"/>
  <c r="CD1201" i="7"/>
  <c r="Z1201" i="7" s="1"/>
  <c r="BZ1191" i="7"/>
  <c r="V1191" i="7" s="1"/>
  <c r="CF1191" i="7"/>
  <c r="AB1191" i="7" s="1"/>
  <c r="T1191" i="7"/>
  <c r="CD1294" i="7"/>
  <c r="Z1294" i="7" s="1"/>
  <c r="Y1294" i="7"/>
  <c r="BZ1342" i="7"/>
  <c r="V1342" i="7" s="1"/>
  <c r="CD1308" i="7"/>
  <c r="Z1308" i="7" s="1"/>
  <c r="BZ1247" i="7"/>
  <c r="V1247" i="7" s="1"/>
  <c r="T1247" i="7"/>
  <c r="W1168" i="7"/>
  <c r="CE1168" i="7"/>
  <c r="AA1168" i="7" s="1"/>
  <c r="BZ1341" i="7"/>
  <c r="V1341" i="7" s="1"/>
  <c r="T1341" i="7"/>
  <c r="DF1250" i="7"/>
  <c r="BB1250" i="7" s="1"/>
  <c r="CC1250" i="7"/>
  <c r="DE1250" i="7"/>
  <c r="BA1250" i="7" s="1"/>
  <c r="CB1250" i="7"/>
  <c r="X1250" i="7" s="1"/>
  <c r="CZ1250" i="7"/>
  <c r="AV1250" i="7" s="1"/>
  <c r="F1250" i="7"/>
  <c r="CA1250" i="7"/>
  <c r="DD1250" i="7"/>
  <c r="AZ1250" i="7" s="1"/>
  <c r="BX1250" i="7"/>
  <c r="DC1250" i="7"/>
  <c r="AY1250" i="7" s="1"/>
  <c r="CE1203" i="7"/>
  <c r="AA1203" i="7" s="1"/>
  <c r="W1203" i="7"/>
  <c r="DE1153" i="7"/>
  <c r="BA1153" i="7" s="1"/>
  <c r="CB1153" i="7"/>
  <c r="X1153" i="7" s="1"/>
  <c r="DD1153" i="7"/>
  <c r="AZ1153" i="7" s="1"/>
  <c r="CA1153" i="7"/>
  <c r="CC1153" i="7"/>
  <c r="DF1153" i="7"/>
  <c r="BB1153" i="7" s="1"/>
  <c r="BX1153" i="7"/>
  <c r="CZ1153" i="7"/>
  <c r="AV1153" i="7" s="1"/>
  <c r="F1153" i="7"/>
  <c r="DC1153" i="7"/>
  <c r="AY1153" i="7" s="1"/>
  <c r="W1070" i="7"/>
  <c r="CE1070" i="7"/>
  <c r="AA1070" i="7" s="1"/>
  <c r="Y1184" i="7"/>
  <c r="CD1184" i="7"/>
  <c r="Z1184" i="7" s="1"/>
  <c r="CE1180" i="7"/>
  <c r="AA1180" i="7" s="1"/>
  <c r="W1134" i="7"/>
  <c r="CE1134" i="7"/>
  <c r="AA1134" i="7" s="1"/>
  <c r="CD1088" i="7"/>
  <c r="Z1088" i="7" s="1"/>
  <c r="Y1088" i="7"/>
  <c r="W1015" i="7"/>
  <c r="CE1015" i="7"/>
  <c r="AA1015" i="7" s="1"/>
  <c r="CE1223" i="7"/>
  <c r="AA1223" i="7" s="1"/>
  <c r="W1223" i="7"/>
  <c r="Y1162" i="7"/>
  <c r="CD1162" i="7"/>
  <c r="Z1162" i="7" s="1"/>
  <c r="BZ1178" i="7"/>
  <c r="V1178" i="7" s="1"/>
  <c r="CF1178" i="7"/>
  <c r="AB1178" i="7" s="1"/>
  <c r="T1178" i="7"/>
  <c r="BZ1155" i="7"/>
  <c r="V1155" i="7" s="1"/>
  <c r="T1155" i="7"/>
  <c r="CF1155" i="7"/>
  <c r="AB1155" i="7" s="1"/>
  <c r="CE1054" i="7"/>
  <c r="AA1054" i="7" s="1"/>
  <c r="W1054" i="7"/>
  <c r="W1267" i="7"/>
  <c r="CE1267" i="7"/>
  <c r="AA1267" i="7" s="1"/>
  <c r="CD1241" i="7"/>
  <c r="Z1241" i="7" s="1"/>
  <c r="CF1203" i="7"/>
  <c r="AB1203" i="7" s="1"/>
  <c r="BZ1203" i="7"/>
  <c r="V1203" i="7" s="1"/>
  <c r="T1203" i="7"/>
  <c r="CD1119" i="7"/>
  <c r="Z1119" i="7" s="1"/>
  <c r="Y1119" i="7"/>
  <c r="CF982" i="7"/>
  <c r="AB982" i="7" s="1"/>
  <c r="T982" i="7"/>
  <c r="BZ982" i="7"/>
  <c r="V982" i="7" s="1"/>
  <c r="CE1138" i="7"/>
  <c r="AA1138" i="7" s="1"/>
  <c r="W873" i="7"/>
  <c r="CE873" i="7"/>
  <c r="AA873" i="7" s="1"/>
  <c r="AF840" i="7"/>
  <c r="CK840" i="7"/>
  <c r="AG840" i="7" s="1"/>
  <c r="AF826" i="7"/>
  <c r="CG788" i="7"/>
  <c r="AC788" i="7" s="1"/>
  <c r="CF788" i="7"/>
  <c r="AB788" i="7" s="1"/>
  <c r="T788" i="7"/>
  <c r="CE788" i="7"/>
  <c r="AA788" i="7" s="1"/>
  <c r="BZ788" i="7"/>
  <c r="V788" i="7" s="1"/>
  <c r="Y754" i="7"/>
  <c r="CD754" i="7"/>
  <c r="Z754" i="7" s="1"/>
  <c r="BZ911" i="7"/>
  <c r="V911" i="7" s="1"/>
  <c r="T911" i="7"/>
  <c r="CF911" i="7"/>
  <c r="AB911" i="7" s="1"/>
  <c r="W878" i="7"/>
  <c r="CE878" i="7"/>
  <c r="AA878" i="7" s="1"/>
  <c r="CK808" i="7"/>
  <c r="AG808" i="7" s="1"/>
  <c r="AF808" i="7"/>
  <c r="CK802" i="7"/>
  <c r="AG802" i="7" s="1"/>
  <c r="AF802" i="7"/>
  <c r="CL761" i="7"/>
  <c r="AH761" i="7" s="1"/>
  <c r="CD739" i="7"/>
  <c r="Z739" i="7" s="1"/>
  <c r="Y739" i="7"/>
  <c r="BZ919" i="7"/>
  <c r="V919" i="7" s="1"/>
  <c r="T919" i="7"/>
  <c r="CF919" i="7"/>
  <c r="AB919" i="7" s="1"/>
  <c r="CL826" i="7"/>
  <c r="AH826" i="7" s="1"/>
  <c r="CG779" i="7"/>
  <c r="AC779" i="7" s="1"/>
  <c r="CF779" i="7"/>
  <c r="AB779" i="7" s="1"/>
  <c r="T779" i="7"/>
  <c r="BZ779" i="7"/>
  <c r="V779" i="7" s="1"/>
  <c r="T1130" i="7"/>
  <c r="CF1130" i="7"/>
  <c r="AB1130" i="7" s="1"/>
  <c r="BZ1130" i="7"/>
  <c r="V1130" i="7" s="1"/>
  <c r="W968" i="7"/>
  <c r="CE968" i="7"/>
  <c r="AA968" i="7" s="1"/>
  <c r="DE897" i="7"/>
  <c r="BA897" i="7" s="1"/>
  <c r="CB897" i="7"/>
  <c r="X897" i="7" s="1"/>
  <c r="DD897" i="7"/>
  <c r="AZ897" i="7" s="1"/>
  <c r="CA897" i="7"/>
  <c r="DF897" i="7"/>
  <c r="BB897" i="7" s="1"/>
  <c r="BX897" i="7"/>
  <c r="CC897" i="7"/>
  <c r="F897" i="7"/>
  <c r="DC897" i="7"/>
  <c r="AY897" i="7" s="1"/>
  <c r="CZ897" i="7"/>
  <c r="AV897" i="7" s="1"/>
  <c r="CK871" i="7"/>
  <c r="AG871" i="7" s="1"/>
  <c r="AF871" i="7"/>
  <c r="CK865" i="7"/>
  <c r="AG865" i="7" s="1"/>
  <c r="AF865" i="7"/>
  <c r="AF853" i="7"/>
  <c r="CK853" i="7"/>
  <c r="AG853" i="7" s="1"/>
  <c r="Y837" i="7"/>
  <c r="CD837" i="7"/>
  <c r="Z837" i="7" s="1"/>
  <c r="CG824" i="7"/>
  <c r="AC824" i="7" s="1"/>
  <c r="CF824" i="7"/>
  <c r="AB824" i="7" s="1"/>
  <c r="T824" i="7"/>
  <c r="BZ824" i="7"/>
  <c r="V824" i="7" s="1"/>
  <c r="CL802" i="7"/>
  <c r="AH802" i="7" s="1"/>
  <c r="CD902" i="7"/>
  <c r="Z902" i="7" s="1"/>
  <c r="Y902" i="7"/>
  <c r="AF878" i="7"/>
  <c r="CK878" i="7"/>
  <c r="AG878" i="7" s="1"/>
  <c r="W864" i="7"/>
  <c r="CE864" i="7"/>
  <c r="AA864" i="7" s="1"/>
  <c r="CD836" i="7"/>
  <c r="Z836" i="7" s="1"/>
  <c r="Y836" i="7"/>
  <c r="CK817" i="7"/>
  <c r="AG817" i="7" s="1"/>
  <c r="AF817" i="7"/>
  <c r="CG756" i="7"/>
  <c r="AC756" i="7" s="1"/>
  <c r="CF756" i="7"/>
  <c r="AB756" i="7" s="1"/>
  <c r="T717" i="7"/>
  <c r="BZ717" i="7"/>
  <c r="V717" i="7" s="1"/>
  <c r="CG717" i="7"/>
  <c r="AC717" i="7" s="1"/>
  <c r="CF717" i="7"/>
  <c r="AB717" i="7" s="1"/>
  <c r="T713" i="7"/>
  <c r="BZ713" i="7"/>
  <c r="V713" i="7" s="1"/>
  <c r="CG713" i="7"/>
  <c r="AC713" i="7" s="1"/>
  <c r="CF713" i="7"/>
  <c r="AB713" i="7" s="1"/>
  <c r="DF914" i="7"/>
  <c r="BB914" i="7" s="1"/>
  <c r="CC914" i="7"/>
  <c r="DE914" i="7"/>
  <c r="BA914" i="7" s="1"/>
  <c r="CB914" i="7"/>
  <c r="X914" i="7" s="1"/>
  <c r="F914" i="7"/>
  <c r="CA914" i="7"/>
  <c r="BX914" i="7"/>
  <c r="DD914" i="7"/>
  <c r="AZ914" i="7" s="1"/>
  <c r="DC914" i="7"/>
  <c r="AY914" i="7" s="1"/>
  <c r="CZ914" i="7"/>
  <c r="AV914" i="7" s="1"/>
  <c r="CL853" i="7"/>
  <c r="AH853" i="7" s="1"/>
  <c r="AD853" i="7"/>
  <c r="CL716" i="7"/>
  <c r="AH716" i="7" s="1"/>
  <c r="AD716" i="7"/>
  <c r="CD697" i="7"/>
  <c r="Z697" i="7" s="1"/>
  <c r="Y697" i="7"/>
  <c r="T1129" i="7"/>
  <c r="CF1129" i="7"/>
  <c r="AB1129" i="7" s="1"/>
  <c r="BZ1129" i="7"/>
  <c r="V1129" i="7" s="1"/>
  <c r="BZ944" i="7"/>
  <c r="V944" i="7" s="1"/>
  <c r="CF944" i="7"/>
  <c r="AB944" i="7" s="1"/>
  <c r="T944" i="7"/>
  <c r="Y784" i="7"/>
  <c r="CD784" i="7"/>
  <c r="Z784" i="7" s="1"/>
  <c r="CG747" i="7"/>
  <c r="AC747" i="7" s="1"/>
  <c r="CF747" i="7"/>
  <c r="AB747" i="7" s="1"/>
  <c r="T747" i="7"/>
  <c r="BZ747" i="7"/>
  <c r="V747" i="7" s="1"/>
  <c r="CE681" i="7"/>
  <c r="AA681" i="7" s="1"/>
  <c r="W681" i="7"/>
  <c r="T660" i="7"/>
  <c r="CG660" i="7"/>
  <c r="AC660" i="7" s="1"/>
  <c r="CF660" i="7"/>
  <c r="AB660" i="7" s="1"/>
  <c r="BZ660" i="7"/>
  <c r="V660" i="7" s="1"/>
  <c r="T652" i="7"/>
  <c r="CG652" i="7"/>
  <c r="AC652" i="7" s="1"/>
  <c r="CF652" i="7"/>
  <c r="AB652" i="7" s="1"/>
  <c r="BZ652" i="7"/>
  <c r="V652" i="7" s="1"/>
  <c r="CD607" i="7"/>
  <c r="Z607" i="7" s="1"/>
  <c r="Y607" i="7"/>
  <c r="CD591" i="7"/>
  <c r="Z591" i="7" s="1"/>
  <c r="Y591" i="7"/>
  <c r="CD583" i="7"/>
  <c r="Z583" i="7" s="1"/>
  <c r="Y583" i="7"/>
  <c r="CD575" i="7"/>
  <c r="Z575" i="7" s="1"/>
  <c r="Y575" i="7"/>
  <c r="CD567" i="7"/>
  <c r="Z567" i="7" s="1"/>
  <c r="Y567" i="7"/>
  <c r="CD559" i="7"/>
  <c r="Z559" i="7" s="1"/>
  <c r="Y559" i="7"/>
  <c r="CE962" i="7"/>
  <c r="AA962" i="7" s="1"/>
  <c r="W962" i="7"/>
  <c r="CF913" i="7"/>
  <c r="AB913" i="7" s="1"/>
  <c r="T913" i="7"/>
  <c r="BZ913" i="7"/>
  <c r="V913" i="7" s="1"/>
  <c r="CE745" i="7"/>
  <c r="AA745" i="7" s="1"/>
  <c r="W745" i="7"/>
  <c r="CG809" i="7"/>
  <c r="AC809" i="7" s="1"/>
  <c r="CF809" i="7"/>
  <c r="AB809" i="7" s="1"/>
  <c r="T809" i="7"/>
  <c r="BZ809" i="7"/>
  <c r="V809" i="7" s="1"/>
  <c r="CL662" i="7"/>
  <c r="AH662" i="7" s="1"/>
  <c r="AD662" i="7"/>
  <c r="CL646" i="7"/>
  <c r="AH646" i="7" s="1"/>
  <c r="AD646" i="7"/>
  <c r="T691" i="7"/>
  <c r="CG691" i="7"/>
  <c r="AC691" i="7" s="1"/>
  <c r="CF691" i="7"/>
  <c r="AB691" i="7" s="1"/>
  <c r="BZ691" i="7"/>
  <c r="V691" i="7" s="1"/>
  <c r="W607" i="7"/>
  <c r="CE607" i="7"/>
  <c r="AA607" i="7" s="1"/>
  <c r="W583" i="7"/>
  <c r="CE583" i="7"/>
  <c r="AA583" i="7" s="1"/>
  <c r="W567" i="7"/>
  <c r="CE567" i="7"/>
  <c r="AA567" i="7" s="1"/>
  <c r="BZ1038" i="7"/>
  <c r="V1038" i="7" s="1"/>
  <c r="CE674" i="7"/>
  <c r="AA674" i="7" s="1"/>
  <c r="W674" i="7"/>
  <c r="CD1131" i="7"/>
  <c r="Z1131" i="7" s="1"/>
  <c r="Y1131" i="7"/>
  <c r="CK616" i="7"/>
  <c r="AG616" i="7" s="1"/>
  <c r="AF616" i="7"/>
  <c r="CK584" i="7"/>
  <c r="AG584" i="7" s="1"/>
  <c r="AF584" i="7"/>
  <c r="T676" i="7"/>
  <c r="CF676" i="7"/>
  <c r="AB676" i="7" s="1"/>
  <c r="BZ676" i="7"/>
  <c r="V676" i="7" s="1"/>
  <c r="CG676" i="7"/>
  <c r="AC676" i="7" s="1"/>
  <c r="CK566" i="7"/>
  <c r="AG566" i="7" s="1"/>
  <c r="AF566" i="7"/>
  <c r="AE501" i="7"/>
  <c r="CK501" i="7"/>
  <c r="AG501" i="7" s="1"/>
  <c r="AE489" i="7"/>
  <c r="CK489" i="7"/>
  <c r="AG489" i="7" s="1"/>
  <c r="AE473" i="7"/>
  <c r="CK473" i="7"/>
  <c r="AG473" i="7" s="1"/>
  <c r="AE461" i="7"/>
  <c r="CK635" i="7"/>
  <c r="AG635" i="7" s="1"/>
  <c r="AF635" i="7"/>
  <c r="CK619" i="7"/>
  <c r="AG619" i="7" s="1"/>
  <c r="AF619" i="7"/>
  <c r="CL595" i="7"/>
  <c r="AH595" i="7" s="1"/>
  <c r="AD595" i="7"/>
  <c r="CL571" i="7"/>
  <c r="AH571" i="7" s="1"/>
  <c r="AD571" i="7"/>
  <c r="CD517" i="7"/>
  <c r="Z517" i="7" s="1"/>
  <c r="Y517" i="7"/>
  <c r="AD480" i="7"/>
  <c r="D688" i="7"/>
  <c r="CI688" i="7"/>
  <c r="AE688" i="7" s="1"/>
  <c r="BX688" i="7"/>
  <c r="CJ688" i="7"/>
  <c r="CH688" i="7"/>
  <c r="CG567" i="7"/>
  <c r="AC567" i="7" s="1"/>
  <c r="T567" i="7"/>
  <c r="BZ567" i="7"/>
  <c r="V567" i="7" s="1"/>
  <c r="CF567" i="7"/>
  <c r="AB567" i="7" s="1"/>
  <c r="CC548" i="7"/>
  <c r="CK642" i="7"/>
  <c r="AG642" i="7" s="1"/>
  <c r="AF642" i="7"/>
  <c r="CK618" i="7"/>
  <c r="AG618" i="7" s="1"/>
  <c r="AF618" i="7"/>
  <c r="CL598" i="7"/>
  <c r="AH598" i="7" s="1"/>
  <c r="AD598" i="7"/>
  <c r="CL567" i="7"/>
  <c r="AH567" i="7" s="1"/>
  <c r="AD567" i="7"/>
  <c r="CE679" i="7"/>
  <c r="AA679" i="7" s="1"/>
  <c r="W679" i="7"/>
  <c r="CE625" i="7"/>
  <c r="AA625" i="7" s="1"/>
  <c r="CL621" i="7"/>
  <c r="AH621" i="7" s="1"/>
  <c r="AD621" i="7"/>
  <c r="Y530" i="7"/>
  <c r="CD530" i="7"/>
  <c r="Z530" i="7" s="1"/>
  <c r="CE434" i="7"/>
  <c r="AA434" i="7" s="1"/>
  <c r="W434" i="7"/>
  <c r="CE422" i="7"/>
  <c r="AA422" i="7" s="1"/>
  <c r="W422" i="7"/>
  <c r="CE410" i="7"/>
  <c r="AA410" i="7" s="1"/>
  <c r="W410" i="7"/>
  <c r="AD521" i="7"/>
  <c r="CL521" i="7"/>
  <c r="AH521" i="7" s="1"/>
  <c r="T143" i="7"/>
  <c r="CF143" i="7"/>
  <c r="AB143" i="7" s="1"/>
  <c r="BZ143" i="7"/>
  <c r="V143" i="7" s="1"/>
  <c r="CD552" i="7"/>
  <c r="Z552" i="7" s="1"/>
  <c r="Y552" i="7"/>
  <c r="AD517" i="7"/>
  <c r="CL517" i="7"/>
  <c r="AH517" i="7" s="1"/>
  <c r="CG381" i="7"/>
  <c r="AC381" i="7" s="1"/>
  <c r="CF381" i="7"/>
  <c r="AB381" i="7" s="1"/>
  <c r="T381" i="7"/>
  <c r="BZ381" i="7"/>
  <c r="V381" i="7" s="1"/>
  <c r="CL536" i="7"/>
  <c r="AH536" i="7" s="1"/>
  <c r="AD536" i="7"/>
  <c r="CK502" i="7"/>
  <c r="AG502" i="7" s="1"/>
  <c r="CK434" i="7"/>
  <c r="AG434" i="7" s="1"/>
  <c r="CK402" i="7"/>
  <c r="AG402" i="7" s="1"/>
  <c r="W367" i="7"/>
  <c r="CE367" i="7"/>
  <c r="AA367" i="7" s="1"/>
  <c r="W359" i="7"/>
  <c r="CE359" i="7"/>
  <c r="AA359" i="7" s="1"/>
  <c r="W351" i="7"/>
  <c r="CE351" i="7"/>
  <c r="AA351" i="7" s="1"/>
  <c r="W343" i="7"/>
  <c r="CE330" i="7"/>
  <c r="AA330" i="7" s="1"/>
  <c r="W319" i="7"/>
  <c r="CE319" i="7"/>
  <c r="AA319" i="7" s="1"/>
  <c r="W311" i="7"/>
  <c r="CE311" i="7"/>
  <c r="AA311" i="7" s="1"/>
  <c r="CD301" i="7"/>
  <c r="Z301" i="7" s="1"/>
  <c r="Y301" i="7"/>
  <c r="W295" i="7"/>
  <c r="CE295" i="7"/>
  <c r="AA295" i="7" s="1"/>
  <c r="W290" i="7"/>
  <c r="CE290" i="7"/>
  <c r="AA290" i="7" s="1"/>
  <c r="CD285" i="7"/>
  <c r="Z285" i="7" s="1"/>
  <c r="Y285" i="7"/>
  <c r="CD277" i="7"/>
  <c r="Z277" i="7" s="1"/>
  <c r="Y277" i="7"/>
  <c r="BZ208" i="7"/>
  <c r="V208" i="7" s="1"/>
  <c r="CF208" i="7"/>
  <c r="AB208" i="7" s="1"/>
  <c r="T208" i="7"/>
  <c r="Y117" i="7"/>
  <c r="CD117" i="7"/>
  <c r="Z117" i="7" s="1"/>
  <c r="CK568" i="7"/>
  <c r="AG568" i="7" s="1"/>
  <c r="AF568" i="7"/>
  <c r="W372" i="7"/>
  <c r="CE372" i="7"/>
  <c r="AA372" i="7" s="1"/>
  <c r="CG368" i="7"/>
  <c r="AC368" i="7" s="1"/>
  <c r="CF368" i="7"/>
  <c r="AB368" i="7" s="1"/>
  <c r="BZ368" i="7"/>
  <c r="V368" i="7" s="1"/>
  <c r="T368" i="7"/>
  <c r="CD226" i="7"/>
  <c r="Z226" i="7" s="1"/>
  <c r="Y226" i="7"/>
  <c r="CL224" i="7"/>
  <c r="AH224" i="7" s="1"/>
  <c r="AD224" i="7"/>
  <c r="Y200" i="7"/>
  <c r="CD200" i="7"/>
  <c r="Z200" i="7" s="1"/>
  <c r="W129" i="7"/>
  <c r="CE129" i="7"/>
  <c r="AA129" i="7" s="1"/>
  <c r="CD97" i="7"/>
  <c r="Z97" i="7" s="1"/>
  <c r="Y97" i="7"/>
  <c r="CK261" i="7"/>
  <c r="AG261" i="7" s="1"/>
  <c r="Y145" i="7"/>
  <c r="CD145" i="7"/>
  <c r="Z145" i="7" s="1"/>
  <c r="CK462" i="7"/>
  <c r="AG462" i="7" s="1"/>
  <c r="CF137" i="7"/>
  <c r="AB137" i="7" s="1"/>
  <c r="T137" i="7"/>
  <c r="BZ137" i="7"/>
  <c r="V137" i="7" s="1"/>
  <c r="CD971" i="7"/>
  <c r="Z971" i="7" s="1"/>
  <c r="Y971" i="7"/>
  <c r="BZ212" i="7"/>
  <c r="V212" i="7" s="1"/>
  <c r="T212" i="7"/>
  <c r="CF212" i="7"/>
  <c r="AB212" i="7" s="1"/>
  <c r="Y176" i="7"/>
  <c r="CD176" i="7"/>
  <c r="Z176" i="7" s="1"/>
  <c r="W109" i="7"/>
  <c r="CE109" i="7"/>
  <c r="AA109" i="7" s="1"/>
  <c r="CL317" i="7"/>
  <c r="AH317" i="7" s="1"/>
  <c r="AD317" i="7"/>
  <c r="T277" i="7"/>
  <c r="CG277" i="7"/>
  <c r="AC277" i="7" s="1"/>
  <c r="CF277" i="7"/>
  <c r="AB277" i="7" s="1"/>
  <c r="BZ277" i="7"/>
  <c r="V277" i="7" s="1"/>
  <c r="CK339" i="7"/>
  <c r="AG339" i="7" s="1"/>
  <c r="AF339" i="7"/>
  <c r="T353" i="7"/>
  <c r="CG353" i="7"/>
  <c r="AC353" i="7" s="1"/>
  <c r="CF353" i="7"/>
  <c r="AB353" i="7" s="1"/>
  <c r="BZ353" i="7"/>
  <c r="V353" i="7" s="1"/>
  <c r="CL265" i="7"/>
  <c r="AH265" i="7" s="1"/>
  <c r="AD265" i="7"/>
  <c r="CK264" i="7"/>
  <c r="AG264" i="7" s="1"/>
  <c r="AF264" i="7"/>
  <c r="T311" i="7"/>
  <c r="CG311" i="7"/>
  <c r="AC311" i="7" s="1"/>
  <c r="CF311" i="7"/>
  <c r="AB311" i="7" s="1"/>
  <c r="BZ311" i="7"/>
  <c r="V311" i="7" s="1"/>
  <c r="CL279" i="7"/>
  <c r="AH279" i="7" s="1"/>
  <c r="AD279" i="7"/>
  <c r="CL356" i="7"/>
  <c r="AH356" i="7" s="1"/>
  <c r="AD356" i="7"/>
  <c r="T316" i="7"/>
  <c r="CG316" i="7"/>
  <c r="AC316" i="7" s="1"/>
  <c r="CF316" i="7"/>
  <c r="AB316" i="7" s="1"/>
  <c r="BZ316" i="7"/>
  <c r="V316" i="7" s="1"/>
  <c r="CL292" i="7"/>
  <c r="AH292" i="7" s="1"/>
  <c r="AD292" i="7"/>
  <c r="CK260" i="7"/>
  <c r="AG260" i="7" s="1"/>
  <c r="AF260" i="7"/>
  <c r="CK267" i="7"/>
  <c r="AG267" i="7" s="1"/>
  <c r="AF267" i="7"/>
  <c r="CL337" i="7"/>
  <c r="AH337" i="7" s="1"/>
  <c r="AD337" i="7"/>
  <c r="T304" i="7"/>
  <c r="CG304" i="7"/>
  <c r="AC304" i="7" s="1"/>
  <c r="CF304" i="7"/>
  <c r="AB304" i="7" s="1"/>
  <c r="BZ304" i="7"/>
  <c r="V304" i="7" s="1"/>
  <c r="CK280" i="7"/>
  <c r="AG280" i="7" s="1"/>
  <c r="AF280" i="7"/>
  <c r="AF376" i="7"/>
  <c r="CK376" i="7"/>
  <c r="AG376" i="7" s="1"/>
  <c r="T342" i="7"/>
  <c r="CG342" i="7"/>
  <c r="AC342" i="7" s="1"/>
  <c r="CF342" i="7"/>
  <c r="AB342" i="7" s="1"/>
  <c r="BZ342" i="7"/>
  <c r="V342" i="7" s="1"/>
  <c r="T278" i="7"/>
  <c r="CG278" i="7"/>
  <c r="AC278" i="7" s="1"/>
  <c r="CF278" i="7"/>
  <c r="AB278" i="7" s="1"/>
  <c r="BZ278" i="7"/>
  <c r="V278" i="7" s="1"/>
  <c r="CK270" i="7"/>
  <c r="AG270" i="7" s="1"/>
  <c r="AF270" i="7"/>
  <c r="CD2475" i="7"/>
  <c r="Z2475" i="7" s="1"/>
  <c r="X2389" i="7"/>
  <c r="CD2389" i="7"/>
  <c r="Z2389" i="7" s="1"/>
  <c r="CK2387" i="7"/>
  <c r="AG2387" i="7" s="1"/>
  <c r="CK2364" i="7"/>
  <c r="AG2364" i="7" s="1"/>
  <c r="AE2364" i="7"/>
  <c r="CK2374" i="7"/>
  <c r="AG2374" i="7" s="1"/>
  <c r="AE2374" i="7"/>
  <c r="CD2335" i="7"/>
  <c r="Z2335" i="7" s="1"/>
  <c r="CC2318" i="7"/>
  <c r="DC2317" i="7"/>
  <c r="AY2317" i="7" s="1"/>
  <c r="E2317" i="7"/>
  <c r="CG2317" i="7"/>
  <c r="AC2317" i="7" s="1"/>
  <c r="DC2316" i="7"/>
  <c r="AY2316" i="7" s="1"/>
  <c r="CG2316" i="7"/>
  <c r="AC2316" i="7" s="1"/>
  <c r="E2316" i="7"/>
  <c r="E2308" i="7"/>
  <c r="BH2308" i="7"/>
  <c r="DC2308" i="7" s="1"/>
  <c r="AY2308" i="7" s="1"/>
  <c r="DI2278" i="7"/>
  <c r="BE2278" i="7" s="1"/>
  <c r="D2278" i="7"/>
  <c r="DD2278" i="7"/>
  <c r="AZ2278" i="7" s="1"/>
  <c r="DG2278" i="7"/>
  <c r="BC2278" i="7" s="1"/>
  <c r="DF2278" i="7"/>
  <c r="BB2278" i="7" s="1"/>
  <c r="CC2278" i="7"/>
  <c r="DE2278" i="7"/>
  <c r="BA2278" i="7" s="1"/>
  <c r="CZ2278" i="7"/>
  <c r="AV2278" i="7" s="1"/>
  <c r="BX2278" i="7"/>
  <c r="CJ2278" i="7"/>
  <c r="DH2278" i="7"/>
  <c r="BD2278" i="7" s="1"/>
  <c r="CA2278" i="7"/>
  <c r="CH2287" i="7"/>
  <c r="E2286" i="7"/>
  <c r="CJ2281" i="7"/>
  <c r="I2265" i="7"/>
  <c r="CC2265" i="7"/>
  <c r="DC2265" i="7"/>
  <c r="AY2265" i="7" s="1"/>
  <c r="BH2286" i="7"/>
  <c r="CZ2286" i="7" s="1"/>
  <c r="AV2286" i="7" s="1"/>
  <c r="E2274" i="7"/>
  <c r="BH2274" i="7"/>
  <c r="CJ2274" i="7" s="1"/>
  <c r="CG2274" i="7"/>
  <c r="AC2274" i="7" s="1"/>
  <c r="CA2268" i="7"/>
  <c r="CZ2314" i="7"/>
  <c r="AV2314" i="7" s="1"/>
  <c r="CG2283" i="7"/>
  <c r="AC2283" i="7" s="1"/>
  <c r="E2267" i="7"/>
  <c r="CJ2267" i="7"/>
  <c r="DC2267" i="7"/>
  <c r="AY2267" i="7" s="1"/>
  <c r="CH2267" i="7"/>
  <c r="CG2267" i="7"/>
  <c r="AC2267" i="7" s="1"/>
  <c r="CZ2267" i="7"/>
  <c r="AV2267" i="7" s="1"/>
  <c r="E2233" i="7"/>
  <c r="BH2233" i="7"/>
  <c r="CH2233" i="7" s="1"/>
  <c r="CG2233" i="7"/>
  <c r="AC2233" i="7" s="1"/>
  <c r="E2201" i="7"/>
  <c r="BH2201" i="7"/>
  <c r="CH2201" i="7" s="1"/>
  <c r="CG2201" i="7"/>
  <c r="AC2201" i="7" s="1"/>
  <c r="CJ2298" i="7"/>
  <c r="DC2298" i="7"/>
  <c r="AY2298" i="7" s="1"/>
  <c r="E2298" i="7"/>
  <c r="CZ2298" i="7"/>
  <c r="AV2298" i="7" s="1"/>
  <c r="CH2278" i="7"/>
  <c r="CZ2269" i="7"/>
  <c r="AV2269" i="7" s="1"/>
  <c r="DG2309" i="7"/>
  <c r="BC2309" i="7" s="1"/>
  <c r="DI2309" i="7"/>
  <c r="BE2309" i="7" s="1"/>
  <c r="DH2309" i="7"/>
  <c r="BD2309" i="7" s="1"/>
  <c r="D2309" i="7"/>
  <c r="DF2309" i="7"/>
  <c r="BB2309" i="7" s="1"/>
  <c r="CA2309" i="7"/>
  <c r="DE2309" i="7"/>
  <c r="BA2309" i="7" s="1"/>
  <c r="CC2309" i="7"/>
  <c r="DD2309" i="7"/>
  <c r="AZ2309" i="7" s="1"/>
  <c r="CJ2297" i="7"/>
  <c r="CA2263" i="7"/>
  <c r="CC2261" i="7"/>
  <c r="BX2254" i="7"/>
  <c r="DH2198" i="7"/>
  <c r="BD2198" i="7" s="1"/>
  <c r="DG2198" i="7"/>
  <c r="BC2198" i="7" s="1"/>
  <c r="DI2198" i="7"/>
  <c r="BE2198" i="7" s="1"/>
  <c r="DF2198" i="7"/>
  <c r="BB2198" i="7" s="1"/>
  <c r="CF2198" i="7"/>
  <c r="AB2198" i="7" s="1"/>
  <c r="DC2198" i="7"/>
  <c r="AY2198" i="7" s="1"/>
  <c r="CZ2198" i="7"/>
  <c r="AV2198" i="7" s="1"/>
  <c r="BX2198" i="7"/>
  <c r="CL2198" i="7" s="1"/>
  <c r="AH2198" i="7" s="1"/>
  <c r="DE2198" i="7"/>
  <c r="BA2198" i="7" s="1"/>
  <c r="CA2198" i="7"/>
  <c r="D2198" i="7"/>
  <c r="DD2198" i="7"/>
  <c r="AZ2198" i="7" s="1"/>
  <c r="E2271" i="7"/>
  <c r="DC2271" i="7"/>
  <c r="AY2271" i="7" s="1"/>
  <c r="CG2271" i="7"/>
  <c r="AC2271" i="7" s="1"/>
  <c r="CA2259" i="7"/>
  <c r="BH2224" i="7"/>
  <c r="I2079" i="7"/>
  <c r="CJ2079" i="7"/>
  <c r="CG2079" i="7"/>
  <c r="AC2079" i="7" s="1"/>
  <c r="I2047" i="7"/>
  <c r="CJ2047" i="7"/>
  <c r="BH2312" i="7"/>
  <c r="DC2312" i="7" s="1"/>
  <c r="AY2312" i="7" s="1"/>
  <c r="CA2303" i="7"/>
  <c r="DC2303" i="7"/>
  <c r="AY2303" i="7" s="1"/>
  <c r="E2303" i="7"/>
  <c r="CH2303" i="7"/>
  <c r="BH2292" i="7"/>
  <c r="BH2239" i="7"/>
  <c r="DH2238" i="7"/>
  <c r="BD2238" i="7" s="1"/>
  <c r="DG2238" i="7"/>
  <c r="BC2238" i="7" s="1"/>
  <c r="D2238" i="7"/>
  <c r="CF2238" i="7"/>
  <c r="AB2238" i="7" s="1"/>
  <c r="DI2238" i="7"/>
  <c r="BE2238" i="7" s="1"/>
  <c r="DF2238" i="7"/>
  <c r="BB2238" i="7" s="1"/>
  <c r="CA2238" i="7"/>
  <c r="DE2238" i="7"/>
  <c r="BA2238" i="7" s="1"/>
  <c r="DD2238" i="7"/>
  <c r="AZ2238" i="7" s="1"/>
  <c r="BX2218" i="7"/>
  <c r="CD2214" i="7"/>
  <c r="Z2214" i="7" s="1"/>
  <c r="Y2214" i="7"/>
  <c r="DC2187" i="7"/>
  <c r="AY2187" i="7" s="1"/>
  <c r="E2187" i="7"/>
  <c r="CZ2187" i="7"/>
  <c r="AV2187" i="7" s="1"/>
  <c r="CG2187" i="7"/>
  <c r="AC2187" i="7" s="1"/>
  <c r="CI2160" i="7"/>
  <c r="AE2160" i="7" s="1"/>
  <c r="CL2160" i="7"/>
  <c r="AH2160" i="7" s="1"/>
  <c r="AD2160" i="7"/>
  <c r="CZ2059" i="7"/>
  <c r="AV2059" i="7" s="1"/>
  <c r="DD2228" i="7"/>
  <c r="AZ2228" i="7" s="1"/>
  <c r="DI2228" i="7"/>
  <c r="BE2228" i="7" s="1"/>
  <c r="DF2228" i="7"/>
  <c r="BB2228" i="7" s="1"/>
  <c r="DE2228" i="7"/>
  <c r="BA2228" i="7" s="1"/>
  <c r="CZ2228" i="7"/>
  <c r="AV2228" i="7" s="1"/>
  <c r="D2228" i="7"/>
  <c r="CC2228" i="7"/>
  <c r="DH2228" i="7"/>
  <c r="BD2228" i="7" s="1"/>
  <c r="DG2228" i="7"/>
  <c r="BC2228" i="7" s="1"/>
  <c r="CZ2222" i="7"/>
  <c r="AV2222" i="7" s="1"/>
  <c r="CZ2212" i="7"/>
  <c r="AV2212" i="7" s="1"/>
  <c r="BX2212" i="7"/>
  <c r="CC2194" i="7"/>
  <c r="CG2148" i="7"/>
  <c r="AC2148" i="7" s="1"/>
  <c r="CG2132" i="7"/>
  <c r="AC2132" i="7" s="1"/>
  <c r="CH2119" i="7"/>
  <c r="CG2104" i="7"/>
  <c r="AC2104" i="7" s="1"/>
  <c r="DC2099" i="7"/>
  <c r="AY2099" i="7" s="1"/>
  <c r="CF2087" i="7"/>
  <c r="AB2087" i="7" s="1"/>
  <c r="BH2072" i="7"/>
  <c r="CH2053" i="7"/>
  <c r="CB2033" i="7"/>
  <c r="X2033" i="7" s="1"/>
  <c r="W2033" i="7"/>
  <c r="CE2033" i="7"/>
  <c r="AA2033" i="7" s="1"/>
  <c r="E2300" i="7"/>
  <c r="DC2300" i="7"/>
  <c r="AY2300" i="7" s="1"/>
  <c r="CZ2300" i="7"/>
  <c r="AV2300" i="7" s="1"/>
  <c r="CH2300" i="7"/>
  <c r="CF2243" i="7"/>
  <c r="AB2243" i="7" s="1"/>
  <c r="BX2235" i="7"/>
  <c r="CE2235" i="7" s="1"/>
  <c r="AA2235" i="7" s="1"/>
  <c r="CA2216" i="7"/>
  <c r="CF2211" i="7"/>
  <c r="AB2211" i="7" s="1"/>
  <c r="DC2194" i="7"/>
  <c r="AY2194" i="7" s="1"/>
  <c r="CG2117" i="7"/>
  <c r="AC2117" i="7" s="1"/>
  <c r="DE2099" i="7"/>
  <c r="BA2099" i="7" s="1"/>
  <c r="CG2085" i="7"/>
  <c r="AC2085" i="7" s="1"/>
  <c r="DE2067" i="7"/>
  <c r="BA2067" i="7" s="1"/>
  <c r="CG2053" i="7"/>
  <c r="AC2053" i="7" s="1"/>
  <c r="DE2035" i="7"/>
  <c r="BA2035" i="7" s="1"/>
  <c r="BX2299" i="7"/>
  <c r="CC2299" i="7"/>
  <c r="DD2265" i="7"/>
  <c r="AZ2265" i="7" s="1"/>
  <c r="DH2220" i="7"/>
  <c r="BD2220" i="7" s="1"/>
  <c r="E2207" i="7"/>
  <c r="CJ2207" i="7"/>
  <c r="CG2207" i="7"/>
  <c r="AC2207" i="7" s="1"/>
  <c r="DC2207" i="7"/>
  <c r="AY2207" i="7" s="1"/>
  <c r="BX2191" i="7"/>
  <c r="CJ2186" i="7"/>
  <c r="CJ2179" i="7"/>
  <c r="BH2178" i="7"/>
  <c r="CH2178" i="7" s="1"/>
  <c r="CZ2162" i="7"/>
  <c r="AV2162" i="7" s="1"/>
  <c r="CF2264" i="7"/>
  <c r="AB2264" i="7" s="1"/>
  <c r="DD2261" i="7"/>
  <c r="AZ2261" i="7" s="1"/>
  <c r="DI2261" i="7"/>
  <c r="BE2261" i="7" s="1"/>
  <c r="DE2261" i="7"/>
  <c r="BA2261" i="7" s="1"/>
  <c r="DF2261" i="7"/>
  <c r="BB2261" i="7" s="1"/>
  <c r="CF2261" i="7"/>
  <c r="AB2261" i="7" s="1"/>
  <c r="DH2261" i="7"/>
  <c r="BD2261" i="7" s="1"/>
  <c r="DG2261" i="7"/>
  <c r="BC2261" i="7" s="1"/>
  <c r="D2261" i="7"/>
  <c r="CF2252" i="7"/>
  <c r="AB2252" i="7" s="1"/>
  <c r="CZ2182" i="7"/>
  <c r="AV2182" i="7" s="1"/>
  <c r="CH2142" i="7"/>
  <c r="BX2026" i="7"/>
  <c r="CF2002" i="7"/>
  <c r="AB2002" i="7" s="1"/>
  <c r="BZ1980" i="7"/>
  <c r="V1980" i="7" s="1"/>
  <c r="T1980" i="7"/>
  <c r="CJ2236" i="7"/>
  <c r="CJ2234" i="7"/>
  <c r="DC2188" i="7"/>
  <c r="AY2188" i="7" s="1"/>
  <c r="CF2184" i="7"/>
  <c r="AB2184" i="7" s="1"/>
  <c r="DC2180" i="7"/>
  <c r="AY2180" i="7" s="1"/>
  <c r="E2180" i="7"/>
  <c r="CZ2180" i="7"/>
  <c r="AV2180" i="7" s="1"/>
  <c r="DD2156" i="7"/>
  <c r="AZ2156" i="7" s="1"/>
  <c r="DE2156" i="7"/>
  <c r="BA2156" i="7" s="1"/>
  <c r="DG2156" i="7"/>
  <c r="BC2156" i="7" s="1"/>
  <c r="DF2156" i="7"/>
  <c r="BB2156" i="7" s="1"/>
  <c r="CC2156" i="7"/>
  <c r="D2156" i="7"/>
  <c r="DH2156" i="7"/>
  <c r="BD2156" i="7" s="1"/>
  <c r="CA2156" i="7"/>
  <c r="DI2156" i="7"/>
  <c r="BE2156" i="7" s="1"/>
  <c r="CZ2145" i="7"/>
  <c r="AV2145" i="7" s="1"/>
  <c r="CF2295" i="7"/>
  <c r="AB2295" i="7" s="1"/>
  <c r="CH2252" i="7"/>
  <c r="E2226" i="7"/>
  <c r="DC2226" i="7"/>
  <c r="AY2226" i="7" s="1"/>
  <c r="CC2208" i="7"/>
  <c r="BX2208" i="7"/>
  <c r="CL2208" i="7" s="1"/>
  <c r="AH2208" i="7" s="1"/>
  <c r="CJ2145" i="7"/>
  <c r="CH2302" i="7"/>
  <c r="CC2279" i="7"/>
  <c r="CJ2279" i="7"/>
  <c r="CJ2272" i="7"/>
  <c r="CK2322" i="7"/>
  <c r="AG2322" i="7" s="1"/>
  <c r="BH2301" i="7"/>
  <c r="DC2301" i="7" s="1"/>
  <c r="AY2301" i="7" s="1"/>
  <c r="CJ2285" i="7"/>
  <c r="CZ2276" i="7"/>
  <c r="AV2276" i="7" s="1"/>
  <c r="CG2247" i="7"/>
  <c r="AC2247" i="7" s="1"/>
  <c r="DC2318" i="7"/>
  <c r="AY2318" i="7" s="1"/>
  <c r="CZ2311" i="7"/>
  <c r="AV2311" i="7" s="1"/>
  <c r="DC2276" i="7"/>
  <c r="AY2276" i="7" s="1"/>
  <c r="DG2264" i="7"/>
  <c r="BC2264" i="7" s="1"/>
  <c r="CG2255" i="7"/>
  <c r="AC2255" i="7" s="1"/>
  <c r="CJ2256" i="7"/>
  <c r="BH2313" i="7"/>
  <c r="DC2313" i="7" s="1"/>
  <c r="AY2313" i="7" s="1"/>
  <c r="CJ2280" i="7"/>
  <c r="CG2219" i="7"/>
  <c r="AC2219" i="7" s="1"/>
  <c r="CF2206" i="7"/>
  <c r="AB2206" i="7" s="1"/>
  <c r="BH2203" i="7"/>
  <c r="CJ2203" i="7" s="1"/>
  <c r="DD2243" i="7"/>
  <c r="AZ2243" i="7" s="1"/>
  <c r="CJ2174" i="7"/>
  <c r="CJ2240" i="7"/>
  <c r="CH2204" i="7"/>
  <c r="BX2204" i="7"/>
  <c r="DD2172" i="7"/>
  <c r="AZ2172" i="7" s="1"/>
  <c r="DC2204" i="7"/>
  <c r="AY2204" i="7" s="1"/>
  <c r="BH2196" i="7"/>
  <c r="CZ2196" i="7" s="1"/>
  <c r="AV2196" i="7" s="1"/>
  <c r="CG2196" i="7"/>
  <c r="AC2196" i="7" s="1"/>
  <c r="DI2188" i="7"/>
  <c r="BE2188" i="7" s="1"/>
  <c r="DH2268" i="7"/>
  <c r="BD2268" i="7" s="1"/>
  <c r="DC2216" i="7"/>
  <c r="AY2216" i="7" s="1"/>
  <c r="DD2146" i="7"/>
  <c r="AZ2146" i="7" s="1"/>
  <c r="CH2158" i="7"/>
  <c r="I2141" i="7"/>
  <c r="CF2141" i="7"/>
  <c r="AB2141" i="7" s="1"/>
  <c r="DC2141" i="7"/>
  <c r="AY2141" i="7" s="1"/>
  <c r="DC2138" i="7"/>
  <c r="AY2138" i="7" s="1"/>
  <c r="I2138" i="7"/>
  <c r="DC2108" i="7"/>
  <c r="AY2108" i="7" s="1"/>
  <c r="E2108" i="7"/>
  <c r="CH2108" i="7"/>
  <c r="CG2108" i="7"/>
  <c r="AC2108" i="7" s="1"/>
  <c r="BX2106" i="7"/>
  <c r="CG2190" i="7"/>
  <c r="AC2190" i="7" s="1"/>
  <c r="DH2204" i="7"/>
  <c r="BD2204" i="7" s="1"/>
  <c r="CE2165" i="7"/>
  <c r="AA2165" i="7" s="1"/>
  <c r="W2165" i="7"/>
  <c r="CB2165" i="7"/>
  <c r="X2165" i="7" s="1"/>
  <c r="CF2147" i="7"/>
  <c r="AB2147" i="7" s="1"/>
  <c r="CA2147" i="7"/>
  <c r="DH2147" i="7"/>
  <c r="BD2147" i="7" s="1"/>
  <c r="DD2147" i="7"/>
  <c r="AZ2147" i="7" s="1"/>
  <c r="DI2147" i="7"/>
  <c r="BE2147" i="7" s="1"/>
  <c r="DF2147" i="7"/>
  <c r="BB2147" i="7" s="1"/>
  <c r="DE2147" i="7"/>
  <c r="BA2147" i="7" s="1"/>
  <c r="D2147" i="7"/>
  <c r="CH2147" i="7"/>
  <c r="CC2147" i="7"/>
  <c r="DG2147" i="7"/>
  <c r="BC2147" i="7" s="1"/>
  <c r="BX2147" i="7"/>
  <c r="DI2141" i="7"/>
  <c r="BE2141" i="7" s="1"/>
  <c r="DD2138" i="7"/>
  <c r="AZ2138" i="7" s="1"/>
  <c r="BX2136" i="7"/>
  <c r="BX2119" i="7"/>
  <c r="CZ2169" i="7"/>
  <c r="AV2169" i="7" s="1"/>
  <c r="CF2158" i="7"/>
  <c r="AB2158" i="7" s="1"/>
  <c r="E2155" i="7"/>
  <c r="DC2155" i="7"/>
  <c r="AY2155" i="7" s="1"/>
  <c r="CZ2155" i="7"/>
  <c r="AV2155" i="7" s="1"/>
  <c r="CF2139" i="7"/>
  <c r="AB2139" i="7" s="1"/>
  <c r="CA2139" i="7"/>
  <c r="DE2139" i="7"/>
  <c r="BA2139" i="7" s="1"/>
  <c r="D2139" i="7"/>
  <c r="DH2139" i="7"/>
  <c r="BD2139" i="7" s="1"/>
  <c r="DG2139" i="7"/>
  <c r="BC2139" i="7" s="1"/>
  <c r="CC2139" i="7"/>
  <c r="DI2139" i="7"/>
  <c r="BE2139" i="7" s="1"/>
  <c r="DF2139" i="7"/>
  <c r="BB2139" i="7" s="1"/>
  <c r="DD2139" i="7"/>
  <c r="AZ2139" i="7" s="1"/>
  <c r="BX2139" i="7"/>
  <c r="CJ2130" i="7"/>
  <c r="BH2129" i="7"/>
  <c r="DC2129" i="7" s="1"/>
  <c r="AY2129" i="7" s="1"/>
  <c r="DH2191" i="7"/>
  <c r="BD2191" i="7" s="1"/>
  <c r="DG2171" i="7"/>
  <c r="BC2171" i="7" s="1"/>
  <c r="DF2171" i="7"/>
  <c r="BB2171" i="7" s="1"/>
  <c r="DI2171" i="7"/>
  <c r="BE2171" i="7" s="1"/>
  <c r="DH2171" i="7"/>
  <c r="BD2171" i="7" s="1"/>
  <c r="DE2171" i="7"/>
  <c r="BA2171" i="7" s="1"/>
  <c r="CF2171" i="7"/>
  <c r="AB2171" i="7" s="1"/>
  <c r="D2171" i="7"/>
  <c r="CC2171" i="7"/>
  <c r="BX2171" i="7"/>
  <c r="CL2171" i="7" s="1"/>
  <c r="AH2171" i="7" s="1"/>
  <c r="DD2171" i="7"/>
  <c r="AZ2171" i="7" s="1"/>
  <c r="CF2167" i="7"/>
  <c r="AB2167" i="7" s="1"/>
  <c r="CJ2167" i="7"/>
  <c r="CF2149" i="7"/>
  <c r="AB2149" i="7" s="1"/>
  <c r="AF2161" i="7"/>
  <c r="DH2119" i="7"/>
  <c r="BD2119" i="7" s="1"/>
  <c r="DC2126" i="7"/>
  <c r="AY2126" i="7" s="1"/>
  <c r="E2126" i="7"/>
  <c r="CJ2112" i="7"/>
  <c r="CZ2094" i="7"/>
  <c r="AV2094" i="7" s="1"/>
  <c r="CH2094" i="7"/>
  <c r="BX2077" i="7"/>
  <c r="DE2074" i="7"/>
  <c r="BA2074" i="7" s="1"/>
  <c r="DD2074" i="7"/>
  <c r="AZ2074" i="7" s="1"/>
  <c r="DF2074" i="7"/>
  <c r="BB2074" i="7" s="1"/>
  <c r="DI2074" i="7"/>
  <c r="BE2074" i="7" s="1"/>
  <c r="CC2074" i="7"/>
  <c r="DG2074" i="7"/>
  <c r="BC2074" i="7" s="1"/>
  <c r="CZ2074" i="7"/>
  <c r="AV2074" i="7" s="1"/>
  <c r="D2074" i="7"/>
  <c r="DH2074" i="7"/>
  <c r="BD2074" i="7" s="1"/>
  <c r="CA2074" i="7"/>
  <c r="DF2067" i="7"/>
  <c r="BB2067" i="7" s="1"/>
  <c r="BX2045" i="7"/>
  <c r="CH2043" i="7"/>
  <c r="CG2042" i="7"/>
  <c r="AC2042" i="7" s="1"/>
  <c r="CJ2037" i="7"/>
  <c r="CC2022" i="7"/>
  <c r="CJ2021" i="7"/>
  <c r="CZ2121" i="7"/>
  <c r="AV2121" i="7" s="1"/>
  <c r="CC2107" i="7"/>
  <c r="BH2100" i="7"/>
  <c r="CJ2100" i="7" s="1"/>
  <c r="CH2098" i="7"/>
  <c r="BX2088" i="7"/>
  <c r="DG2083" i="7"/>
  <c r="BC2083" i="7" s="1"/>
  <c r="CG2078" i="7"/>
  <c r="AC2078" i="7" s="1"/>
  <c r="DF2043" i="7"/>
  <c r="BB2043" i="7" s="1"/>
  <c r="CC2029" i="7"/>
  <c r="CC2016" i="7"/>
  <c r="DG1987" i="7"/>
  <c r="BC1987" i="7" s="1"/>
  <c r="D1987" i="7"/>
  <c r="DF1987" i="7"/>
  <c r="BB1987" i="7" s="1"/>
  <c r="CA1987" i="7"/>
  <c r="BX1987" i="7"/>
  <c r="DI1987" i="7"/>
  <c r="BE1987" i="7" s="1"/>
  <c r="DH1987" i="7"/>
  <c r="BD1987" i="7" s="1"/>
  <c r="DE1987" i="7"/>
  <c r="BA1987" i="7" s="1"/>
  <c r="DD1987" i="7"/>
  <c r="AZ1987" i="7" s="1"/>
  <c r="CF1987" i="7"/>
  <c r="AB1987" i="7" s="1"/>
  <c r="CC2101" i="7"/>
  <c r="E2096" i="7"/>
  <c r="CG2096" i="7"/>
  <c r="AC2096" i="7" s="1"/>
  <c r="E2089" i="7"/>
  <c r="DC2089" i="7"/>
  <c r="AY2089" i="7" s="1"/>
  <c r="CG2089" i="7"/>
  <c r="AC2089" i="7" s="1"/>
  <c r="DG2087" i="7"/>
  <c r="BC2087" i="7" s="1"/>
  <c r="CC2070" i="7"/>
  <c r="CJ2056" i="7"/>
  <c r="DG2055" i="7"/>
  <c r="BC2055" i="7" s="1"/>
  <c r="DF2039" i="7"/>
  <c r="BB2039" i="7" s="1"/>
  <c r="DG2018" i="7"/>
  <c r="BC2018" i="7" s="1"/>
  <c r="CZ2130" i="7"/>
  <c r="AV2130" i="7" s="1"/>
  <c r="CZ2110" i="7"/>
  <c r="AV2110" i="7" s="1"/>
  <c r="CC1993" i="7"/>
  <c r="I1978" i="7"/>
  <c r="DH1978" i="7"/>
  <c r="BD1978" i="7" s="1"/>
  <c r="DI1978" i="7"/>
  <c r="BE1978" i="7" s="1"/>
  <c r="CF1978" i="7"/>
  <c r="AB1978" i="7" s="1"/>
  <c r="CC1978" i="7"/>
  <c r="CA1978" i="7"/>
  <c r="CZ1970" i="7"/>
  <c r="AV1970" i="7" s="1"/>
  <c r="DC1761" i="7"/>
  <c r="AY1761" i="7" s="1"/>
  <c r="DH1694" i="7"/>
  <c r="BD1694" i="7" s="1"/>
  <c r="DD1694" i="7"/>
  <c r="AZ1694" i="7" s="1"/>
  <c r="BX1694" i="7"/>
  <c r="DI1694" i="7"/>
  <c r="BE1694" i="7" s="1"/>
  <c r="CA1694" i="7"/>
  <c r="DG1694" i="7"/>
  <c r="BC1694" i="7" s="1"/>
  <c r="DF1694" i="7"/>
  <c r="BB1694" i="7" s="1"/>
  <c r="D1694" i="7"/>
  <c r="DE1694" i="7"/>
  <c r="BA1694" i="7" s="1"/>
  <c r="CZ1694" i="7"/>
  <c r="AV1694" i="7" s="1"/>
  <c r="I1619" i="7"/>
  <c r="DF1619" i="7"/>
  <c r="BB1619" i="7" s="1"/>
  <c r="DE1619" i="7"/>
  <c r="BA1619" i="7" s="1"/>
  <c r="CC1619" i="7"/>
  <c r="CA1619" i="7"/>
  <c r="DG1619" i="7"/>
  <c r="BC1619" i="7" s="1"/>
  <c r="Y2143" i="7"/>
  <c r="CD2143" i="7"/>
  <c r="Z2143" i="7" s="1"/>
  <c r="AD2127" i="7"/>
  <c r="CI2127" i="7"/>
  <c r="AE2127" i="7" s="1"/>
  <c r="I2081" i="7"/>
  <c r="DE2081" i="7"/>
  <c r="BA2081" i="7" s="1"/>
  <c r="DD2081" i="7"/>
  <c r="AZ2081" i="7" s="1"/>
  <c r="CH2081" i="7"/>
  <c r="E2034" i="7"/>
  <c r="DC2034" i="7"/>
  <c r="AY2034" i="7" s="1"/>
  <c r="T2015" i="7"/>
  <c r="BZ2015" i="7"/>
  <c r="V2015" i="7" s="1"/>
  <c r="BZ1974" i="7"/>
  <c r="V1974" i="7" s="1"/>
  <c r="T1974" i="7"/>
  <c r="DH1738" i="7"/>
  <c r="BD1738" i="7" s="1"/>
  <c r="DE1738" i="7"/>
  <c r="BA1738" i="7" s="1"/>
  <c r="DD1738" i="7"/>
  <c r="AZ1738" i="7" s="1"/>
  <c r="BX1738" i="7"/>
  <c r="CL1738" i="7" s="1"/>
  <c r="AH1738" i="7" s="1"/>
  <c r="D1738" i="7"/>
  <c r="DI1738" i="7"/>
  <c r="BE1738" i="7" s="1"/>
  <c r="CA1738" i="7"/>
  <c r="DF1738" i="7"/>
  <c r="BB1738" i="7" s="1"/>
  <c r="DG1738" i="7"/>
  <c r="BC1738" i="7" s="1"/>
  <c r="DH1674" i="7"/>
  <c r="BD1674" i="7" s="1"/>
  <c r="DE1674" i="7"/>
  <c r="BA1674" i="7" s="1"/>
  <c r="DD1674" i="7"/>
  <c r="AZ1674" i="7" s="1"/>
  <c r="DI1674" i="7"/>
  <c r="BE1674" i="7" s="1"/>
  <c r="BX1674" i="7"/>
  <c r="D1674" i="7"/>
  <c r="CA1674" i="7"/>
  <c r="DG1674" i="7"/>
  <c r="BC1674" i="7" s="1"/>
  <c r="DF1674" i="7"/>
  <c r="BB1674" i="7" s="1"/>
  <c r="DC1642" i="7"/>
  <c r="AY1642" i="7" s="1"/>
  <c r="CZ1642" i="7"/>
  <c r="AV1642" i="7" s="1"/>
  <c r="BX1642" i="7"/>
  <c r="E1642" i="7"/>
  <c r="E1596" i="7"/>
  <c r="BH1596" i="7"/>
  <c r="CG1596" i="7"/>
  <c r="AC1596" i="7" s="1"/>
  <c r="E1564" i="7"/>
  <c r="BH1564" i="7"/>
  <c r="CJ1564" i="7" s="1"/>
  <c r="CG1564" i="7"/>
  <c r="AC1564" i="7" s="1"/>
  <c r="DE2111" i="7"/>
  <c r="BA2111" i="7" s="1"/>
  <c r="D2111" i="7"/>
  <c r="DD2111" i="7"/>
  <c r="AZ2111" i="7" s="1"/>
  <c r="CC2111" i="7"/>
  <c r="DI2111" i="7"/>
  <c r="BE2111" i="7" s="1"/>
  <c r="DF2111" i="7"/>
  <c r="BB2111" i="7" s="1"/>
  <c r="BX2111" i="7"/>
  <c r="CA2111" i="7"/>
  <c r="DG2111" i="7"/>
  <c r="BC2111" i="7" s="1"/>
  <c r="DH2111" i="7"/>
  <c r="BD2111" i="7" s="1"/>
  <c r="BH2109" i="7"/>
  <c r="CZ2084" i="7"/>
  <c r="AV2084" i="7" s="1"/>
  <c r="CH2079" i="7"/>
  <c r="CF2076" i="7"/>
  <c r="AB2076" i="7" s="1"/>
  <c r="CC1985" i="7"/>
  <c r="DC1975" i="7"/>
  <c r="AY1975" i="7" s="1"/>
  <c r="CZ1975" i="7"/>
  <c r="AV1975" i="7" s="1"/>
  <c r="E1975" i="7"/>
  <c r="CF1965" i="7"/>
  <c r="AB1965" i="7" s="1"/>
  <c r="CA1933" i="7"/>
  <c r="BX1906" i="7"/>
  <c r="CA1837" i="7"/>
  <c r="I1821" i="7"/>
  <c r="BX1821" i="7"/>
  <c r="CE1821" i="7" s="1"/>
  <c r="AA1821" i="7" s="1"/>
  <c r="CF1805" i="7"/>
  <c r="AB1805" i="7" s="1"/>
  <c r="DH1784" i="7"/>
  <c r="BD1784" i="7" s="1"/>
  <c r="I1784" i="7"/>
  <c r="CF1784" i="7"/>
  <c r="AB1784" i="7" s="1"/>
  <c r="BX1776" i="7"/>
  <c r="CL1776" i="7" s="1"/>
  <c r="AH1776" i="7" s="1"/>
  <c r="CA1751" i="7"/>
  <c r="DH1678" i="7"/>
  <c r="BD1678" i="7" s="1"/>
  <c r="DI1678" i="7"/>
  <c r="BE1678" i="7" s="1"/>
  <c r="DG1678" i="7"/>
  <c r="BC1678" i="7" s="1"/>
  <c r="DD1678" i="7"/>
  <c r="AZ1678" i="7" s="1"/>
  <c r="BX1678" i="7"/>
  <c r="DF1678" i="7"/>
  <c r="BB1678" i="7" s="1"/>
  <c r="DE1678" i="7"/>
  <c r="BA1678" i="7" s="1"/>
  <c r="D1678" i="7"/>
  <c r="CF1678" i="7"/>
  <c r="AB1678" i="7" s="1"/>
  <c r="CC1649" i="7"/>
  <c r="DG1633" i="7"/>
  <c r="BC1633" i="7" s="1"/>
  <c r="D1633" i="7"/>
  <c r="DI1633" i="7"/>
  <c r="BE1633" i="7" s="1"/>
  <c r="DH1633" i="7"/>
  <c r="BD1633" i="7" s="1"/>
  <c r="CA1633" i="7"/>
  <c r="DF1633" i="7"/>
  <c r="BB1633" i="7" s="1"/>
  <c r="DE1633" i="7"/>
  <c r="BA1633" i="7" s="1"/>
  <c r="DD1633" i="7"/>
  <c r="AZ1633" i="7" s="1"/>
  <c r="CF1633" i="7"/>
  <c r="AB1633" i="7" s="1"/>
  <c r="BX1633" i="7"/>
  <c r="CA1622" i="7"/>
  <c r="CZ1604" i="7"/>
  <c r="AV1604" i="7" s="1"/>
  <c r="CJ1585" i="7"/>
  <c r="CJ1553" i="7"/>
  <c r="CG1530" i="7"/>
  <c r="AC1530" i="7" s="1"/>
  <c r="CG2105" i="7"/>
  <c r="AC2105" i="7" s="1"/>
  <c r="CJ2105" i="7"/>
  <c r="DG2081" i="7"/>
  <c r="BC2081" i="7" s="1"/>
  <c r="CG2073" i="7"/>
  <c r="AC2073" i="7" s="1"/>
  <c r="CJ2073" i="7"/>
  <c r="CA2061" i="7"/>
  <c r="BH2036" i="7"/>
  <c r="CA2025" i="7"/>
  <c r="CJ2012" i="7"/>
  <c r="CA1955" i="7"/>
  <c r="CF1939" i="7"/>
  <c r="AB1939" i="7" s="1"/>
  <c r="BZ1912" i="7"/>
  <c r="V1912" i="7" s="1"/>
  <c r="T1912" i="7"/>
  <c r="CA1891" i="7"/>
  <c r="CF1875" i="7"/>
  <c r="AB1875" i="7" s="1"/>
  <c r="BX1848" i="7"/>
  <c r="BX1832" i="7"/>
  <c r="BX1816" i="7"/>
  <c r="CE1816" i="7" s="1"/>
  <c r="AA1816" i="7" s="1"/>
  <c r="BX1800" i="7"/>
  <c r="BX1784" i="7"/>
  <c r="BH1778" i="7"/>
  <c r="CH1754" i="7"/>
  <c r="BX1720" i="7"/>
  <c r="CL1720" i="7" s="1"/>
  <c r="AH1720" i="7" s="1"/>
  <c r="CJ1710" i="7"/>
  <c r="CA1707" i="7"/>
  <c r="Y1689" i="7"/>
  <c r="BX1659" i="7"/>
  <c r="BX1627" i="7"/>
  <c r="E1607" i="7"/>
  <c r="BH1607" i="7"/>
  <c r="DC1607" i="7" s="1"/>
  <c r="AY1607" i="7" s="1"/>
  <c r="E1575" i="7"/>
  <c r="BH1575" i="7"/>
  <c r="CH1575" i="7" s="1"/>
  <c r="E1543" i="7"/>
  <c r="BH1543" i="7"/>
  <c r="CH1543" i="7" s="1"/>
  <c r="E1509" i="7"/>
  <c r="CG1509" i="7"/>
  <c r="AC1509" i="7" s="1"/>
  <c r="BH1509" i="7"/>
  <c r="CJ1509" i="7" s="1"/>
  <c r="CH2159" i="7"/>
  <c r="DC2105" i="7"/>
  <c r="AY2105" i="7" s="1"/>
  <c r="BH2062" i="7"/>
  <c r="DC2062" i="7" s="1"/>
  <c r="AY2062" i="7" s="1"/>
  <c r="CC2041" i="7"/>
  <c r="CA2041" i="7"/>
  <c r="CF2006" i="7"/>
  <c r="AB2006" i="7" s="1"/>
  <c r="CJ2005" i="7"/>
  <c r="Y2160" i="7"/>
  <c r="DG2115" i="7"/>
  <c r="BC2115" i="7" s="1"/>
  <c r="CF2098" i="7"/>
  <c r="AB2098" i="7" s="1"/>
  <c r="DF2061" i="7"/>
  <c r="BB2061" i="7" s="1"/>
  <c r="DI2038" i="7"/>
  <c r="BE2038" i="7" s="1"/>
  <c r="CJ2014" i="7"/>
  <c r="BX2014" i="7"/>
  <c r="CE2014" i="7" s="1"/>
  <c r="AA2014" i="7" s="1"/>
  <c r="BX1982" i="7"/>
  <c r="DC1932" i="7"/>
  <c r="AY1932" i="7" s="1"/>
  <c r="E1932" i="7"/>
  <c r="DE1922" i="7"/>
  <c r="BA1922" i="7" s="1"/>
  <c r="BX1894" i="7"/>
  <c r="CA1889" i="7"/>
  <c r="I1854" i="7"/>
  <c r="CC1854" i="7"/>
  <c r="DF1854" i="7"/>
  <c r="BB1854" i="7" s="1"/>
  <c r="DI1853" i="7"/>
  <c r="BE1853" i="7" s="1"/>
  <c r="DC1848" i="7"/>
  <c r="AY1848" i="7" s="1"/>
  <c r="DC1836" i="7"/>
  <c r="AY1836" i="7" s="1"/>
  <c r="E1836" i="7"/>
  <c r="CZ1730" i="7"/>
  <c r="AV1730" i="7" s="1"/>
  <c r="Y1703" i="7"/>
  <c r="CD1703" i="7"/>
  <c r="Z1703" i="7" s="1"/>
  <c r="DC1694" i="7"/>
  <c r="AY1694" i="7" s="1"/>
  <c r="CC1686" i="7"/>
  <c r="BX1668" i="7"/>
  <c r="DH1659" i="7"/>
  <c r="BD1659" i="7" s="1"/>
  <c r="DH1654" i="7"/>
  <c r="BD1654" i="7" s="1"/>
  <c r="DG1637" i="7"/>
  <c r="BC1637" i="7" s="1"/>
  <c r="D1637" i="7"/>
  <c r="DI1637" i="7"/>
  <c r="BE1637" i="7" s="1"/>
  <c r="DH1637" i="7"/>
  <c r="BD1637" i="7" s="1"/>
  <c r="DE1637" i="7"/>
  <c r="BA1637" i="7" s="1"/>
  <c r="DD1637" i="7"/>
  <c r="AZ1637" i="7" s="1"/>
  <c r="DF1637" i="7"/>
  <c r="BB1637" i="7" s="1"/>
  <c r="CA1637" i="7"/>
  <c r="CF1637" i="7"/>
  <c r="AB1637" i="7" s="1"/>
  <c r="DH1621" i="7"/>
  <c r="BD1621" i="7" s="1"/>
  <c r="BX1578" i="7"/>
  <c r="CL1578" i="7" s="1"/>
  <c r="AH1578" i="7" s="1"/>
  <c r="CZ2093" i="7"/>
  <c r="AV2093" i="7" s="1"/>
  <c r="CA2080" i="7"/>
  <c r="BX2057" i="7"/>
  <c r="AD2049" i="7"/>
  <c r="CL2049" i="7"/>
  <c r="AH2049" i="7" s="1"/>
  <c r="T2033" i="7"/>
  <c r="BZ2033" i="7"/>
  <c r="V2033" i="7" s="1"/>
  <c r="CJ2024" i="7"/>
  <c r="CC2013" i="7"/>
  <c r="CZ2004" i="7"/>
  <c r="AV2004" i="7" s="1"/>
  <c r="CC1971" i="7"/>
  <c r="DE1901" i="7"/>
  <c r="BA1901" i="7" s="1"/>
  <c r="DF1891" i="7"/>
  <c r="BB1891" i="7" s="1"/>
  <c r="CA1861" i="7"/>
  <c r="DG1848" i="7"/>
  <c r="BC1848" i="7" s="1"/>
  <c r="BX1771" i="7"/>
  <c r="CZ1762" i="7"/>
  <c r="AV1762" i="7" s="1"/>
  <c r="DH1742" i="7"/>
  <c r="BD1742" i="7" s="1"/>
  <c r="DI1742" i="7"/>
  <c r="BE1742" i="7" s="1"/>
  <c r="DG1742" i="7"/>
  <c r="BC1742" i="7" s="1"/>
  <c r="D1742" i="7"/>
  <c r="DE1742" i="7"/>
  <c r="BA1742" i="7" s="1"/>
  <c r="DD1742" i="7"/>
  <c r="AZ1742" i="7" s="1"/>
  <c r="DF1742" i="7"/>
  <c r="BB1742" i="7" s="1"/>
  <c r="CF1742" i="7"/>
  <c r="AB1742" i="7" s="1"/>
  <c r="DF1731" i="7"/>
  <c r="BB1731" i="7" s="1"/>
  <c r="DD1731" i="7"/>
  <c r="AZ1731" i="7" s="1"/>
  <c r="DE1731" i="7"/>
  <c r="BA1731" i="7" s="1"/>
  <c r="D1731" i="7"/>
  <c r="CC1731" i="7"/>
  <c r="DH1731" i="7"/>
  <c r="BD1731" i="7" s="1"/>
  <c r="DI1731" i="7"/>
  <c r="BE1731" i="7" s="1"/>
  <c r="DG1731" i="7"/>
  <c r="BC1731" i="7" s="1"/>
  <c r="BX1731" i="7"/>
  <c r="CA1719" i="7"/>
  <c r="AF1695" i="7"/>
  <c r="CZ1690" i="7"/>
  <c r="AV1690" i="7" s="1"/>
  <c r="Y1660" i="7"/>
  <c r="E1657" i="7"/>
  <c r="DC1657" i="7"/>
  <c r="AY1657" i="7" s="1"/>
  <c r="CZ1657" i="7"/>
  <c r="AV1657" i="7" s="1"/>
  <c r="CZ1649" i="7"/>
  <c r="AV1649" i="7" s="1"/>
  <c r="CG1603" i="7"/>
  <c r="AC1603" i="7" s="1"/>
  <c r="DC2049" i="7"/>
  <c r="AY2049" i="7" s="1"/>
  <c r="CC2030" i="7"/>
  <c r="CG2030" i="7"/>
  <c r="AC2030" i="7" s="1"/>
  <c r="T2027" i="7"/>
  <c r="BZ2027" i="7"/>
  <c r="V2027" i="7" s="1"/>
  <c r="DH2026" i="7"/>
  <c r="BD2026" i="7" s="1"/>
  <c r="CF2008" i="7"/>
  <c r="AB2008" i="7" s="1"/>
  <c r="BX1984" i="7"/>
  <c r="DC1981" i="7"/>
  <c r="AY1981" i="7" s="1"/>
  <c r="E1981" i="7"/>
  <c r="CZ1981" i="7"/>
  <c r="AV1981" i="7" s="1"/>
  <c r="DD2102" i="7"/>
  <c r="AZ2102" i="7" s="1"/>
  <c r="DE2086" i="7"/>
  <c r="BA2086" i="7" s="1"/>
  <c r="CL2023" i="7"/>
  <c r="AH2023" i="7" s="1"/>
  <c r="AD2023" i="7"/>
  <c r="CI2023" i="7"/>
  <c r="AE2023" i="7" s="1"/>
  <c r="CZ2009" i="7"/>
  <c r="AV2009" i="7" s="1"/>
  <c r="CJ2139" i="7"/>
  <c r="DH2101" i="7"/>
  <c r="BD2101" i="7" s="1"/>
  <c r="DD2098" i="7"/>
  <c r="AZ2098" i="7" s="1"/>
  <c r="DC1977" i="7"/>
  <c r="AY1977" i="7" s="1"/>
  <c r="E1977" i="7"/>
  <c r="BH2134" i="7"/>
  <c r="CH2134" i="7" s="1"/>
  <c r="DE2125" i="7"/>
  <c r="BA2125" i="7" s="1"/>
  <c r="CJ2113" i="7"/>
  <c r="CF2069" i="7"/>
  <c r="AB2069" i="7" s="1"/>
  <c r="DC2058" i="7"/>
  <c r="AY2058" i="7" s="1"/>
  <c r="E2058" i="7"/>
  <c r="DE2046" i="7"/>
  <c r="BA2046" i="7" s="1"/>
  <c r="DD2046" i="7"/>
  <c r="AZ2046" i="7" s="1"/>
  <c r="DG2046" i="7"/>
  <c r="BC2046" i="7" s="1"/>
  <c r="DI2046" i="7"/>
  <c r="BE2046" i="7" s="1"/>
  <c r="DH2046" i="7"/>
  <c r="BD2046" i="7" s="1"/>
  <c r="DF2046" i="7"/>
  <c r="BB2046" i="7" s="1"/>
  <c r="D2046" i="7"/>
  <c r="CH2046" i="7"/>
  <c r="CH2004" i="7"/>
  <c r="DF1992" i="7"/>
  <c r="BB1992" i="7" s="1"/>
  <c r="DG1992" i="7"/>
  <c r="BC1992" i="7" s="1"/>
  <c r="DE1992" i="7"/>
  <c r="BA1992" i="7" s="1"/>
  <c r="DD1992" i="7"/>
  <c r="AZ1992" i="7" s="1"/>
  <c r="DI1992" i="7"/>
  <c r="BE1992" i="7" s="1"/>
  <c r="DH1992" i="7"/>
  <c r="BD1992" i="7" s="1"/>
  <c r="D1992" i="7"/>
  <c r="CJ2074" i="7"/>
  <c r="CC1998" i="7"/>
  <c r="DF2091" i="7"/>
  <c r="BB2091" i="7" s="1"/>
  <c r="CC2091" i="7"/>
  <c r="BX1995" i="7"/>
  <c r="BX1991" i="7"/>
  <c r="CE1991" i="7" s="1"/>
  <c r="AA1991" i="7" s="1"/>
  <c r="CC1969" i="7"/>
  <c r="CA1961" i="7"/>
  <c r="Y1944" i="7"/>
  <c r="Y1924" i="7"/>
  <c r="DI1913" i="7"/>
  <c r="BE1913" i="7" s="1"/>
  <c r="DE1913" i="7"/>
  <c r="BA1913" i="7" s="1"/>
  <c r="DD1913" i="7"/>
  <c r="AZ1913" i="7" s="1"/>
  <c r="DH1913" i="7"/>
  <c r="BD1913" i="7" s="1"/>
  <c r="DG1913" i="7"/>
  <c r="BC1913" i="7" s="1"/>
  <c r="D1913" i="7"/>
  <c r="DF1913" i="7"/>
  <c r="BB1913" i="7" s="1"/>
  <c r="CC1913" i="7"/>
  <c r="E1911" i="7"/>
  <c r="DC1911" i="7"/>
  <c r="AY1911" i="7" s="1"/>
  <c r="BZ1910" i="7"/>
  <c r="V1910" i="7" s="1"/>
  <c r="T1910" i="7"/>
  <c r="BX1903" i="7"/>
  <c r="DI1890" i="7"/>
  <c r="BE1890" i="7" s="1"/>
  <c r="I1876" i="7"/>
  <c r="DG1876" i="7"/>
  <c r="BC1876" i="7" s="1"/>
  <c r="DF1876" i="7"/>
  <c r="BB1876" i="7" s="1"/>
  <c r="CC1858" i="7"/>
  <c r="CZ1847" i="7"/>
  <c r="AV1847" i="7" s="1"/>
  <c r="DE1843" i="7"/>
  <c r="BA1843" i="7" s="1"/>
  <c r="DI1823" i="7"/>
  <c r="BE1823" i="7" s="1"/>
  <c r="DE1823" i="7"/>
  <c r="BA1823" i="7" s="1"/>
  <c r="DD1823" i="7"/>
  <c r="AZ1823" i="7" s="1"/>
  <c r="DH1823" i="7"/>
  <c r="BD1823" i="7" s="1"/>
  <c r="DF1823" i="7"/>
  <c r="BB1823" i="7" s="1"/>
  <c r="DG1823" i="7"/>
  <c r="BC1823" i="7" s="1"/>
  <c r="D1823" i="7"/>
  <c r="BX1823" i="7"/>
  <c r="DD1821" i="7"/>
  <c r="AZ1821" i="7" s="1"/>
  <c r="CF1817" i="7"/>
  <c r="AB1817" i="7" s="1"/>
  <c r="DE2031" i="7"/>
  <c r="BA2031" i="7" s="1"/>
  <c r="DH2031" i="7"/>
  <c r="BD2031" i="7" s="1"/>
  <c r="DE1968" i="7"/>
  <c r="BA1968" i="7" s="1"/>
  <c r="DD1968" i="7"/>
  <c r="AZ1968" i="7" s="1"/>
  <c r="DF1968" i="7"/>
  <c r="BB1968" i="7" s="1"/>
  <c r="D1968" i="7"/>
  <c r="DI1968" i="7"/>
  <c r="BE1968" i="7" s="1"/>
  <c r="DH1968" i="7"/>
  <c r="BD1968" i="7" s="1"/>
  <c r="DG1968" i="7"/>
  <c r="BC1968" i="7" s="1"/>
  <c r="CF1968" i="7"/>
  <c r="AB1968" i="7" s="1"/>
  <c r="CA1968" i="7"/>
  <c r="CZ1964" i="7"/>
  <c r="AV1964" i="7" s="1"/>
  <c r="CC1957" i="7"/>
  <c r="DD1954" i="7"/>
  <c r="AZ1954" i="7" s="1"/>
  <c r="DG1939" i="7"/>
  <c r="BC1939" i="7" s="1"/>
  <c r="DC1933" i="7"/>
  <c r="AY1933" i="7" s="1"/>
  <c r="DE1926" i="7"/>
  <c r="BA1926" i="7" s="1"/>
  <c r="DD1926" i="7"/>
  <c r="AZ1926" i="7" s="1"/>
  <c r="D1926" i="7"/>
  <c r="DF1926" i="7"/>
  <c r="BB1926" i="7" s="1"/>
  <c r="DI1926" i="7"/>
  <c r="BE1926" i="7" s="1"/>
  <c r="DH1926" i="7"/>
  <c r="BD1926" i="7" s="1"/>
  <c r="DG1926" i="7"/>
  <c r="BC1926" i="7" s="1"/>
  <c r="CC1926" i="7"/>
  <c r="CA1926" i="7"/>
  <c r="DI1893" i="7"/>
  <c r="BE1893" i="7" s="1"/>
  <c r="DE1893" i="7"/>
  <c r="BA1893" i="7" s="1"/>
  <c r="DD1893" i="7"/>
  <c r="AZ1893" i="7" s="1"/>
  <c r="DG1893" i="7"/>
  <c r="BC1893" i="7" s="1"/>
  <c r="DF1893" i="7"/>
  <c r="BB1893" i="7" s="1"/>
  <c r="BX1893" i="7"/>
  <c r="D1893" i="7"/>
  <c r="DH1893" i="7"/>
  <c r="BD1893" i="7" s="1"/>
  <c r="DC1885" i="7"/>
  <c r="AY1885" i="7" s="1"/>
  <c r="CZ1874" i="7"/>
  <c r="AV1874" i="7" s="1"/>
  <c r="CB1864" i="7"/>
  <c r="X1864" i="7" s="1"/>
  <c r="W1864" i="7"/>
  <c r="CE1864" i="7"/>
  <c r="AA1864" i="7" s="1"/>
  <c r="DH1861" i="7"/>
  <c r="BD1861" i="7" s="1"/>
  <c r="DH1849" i="7"/>
  <c r="BD1849" i="7" s="1"/>
  <c r="CC1813" i="7"/>
  <c r="DH2103" i="7"/>
  <c r="BD2103" i="7" s="1"/>
  <c r="CF1966" i="7"/>
  <c r="AB1966" i="7" s="1"/>
  <c r="CA1963" i="7"/>
  <c r="CC1953" i="7"/>
  <c r="CC1952" i="7"/>
  <c r="CZ1948" i="7"/>
  <c r="AV1948" i="7" s="1"/>
  <c r="DI1941" i="7"/>
  <c r="BE1941" i="7" s="1"/>
  <c r="DD1933" i="7"/>
  <c r="AZ1933" i="7" s="1"/>
  <c r="DC1916" i="7"/>
  <c r="AY1916" i="7" s="1"/>
  <c r="E1916" i="7"/>
  <c r="CF1988" i="7"/>
  <c r="AB1988" i="7" s="1"/>
  <c r="CZ1988" i="7"/>
  <c r="AV1988" i="7" s="1"/>
  <c r="DD1982" i="7"/>
  <c r="AZ1982" i="7" s="1"/>
  <c r="DC1966" i="7"/>
  <c r="AY1966" i="7" s="1"/>
  <c r="BX1947" i="7"/>
  <c r="CE1947" i="7" s="1"/>
  <c r="AA1947" i="7" s="1"/>
  <c r="E1943" i="7"/>
  <c r="DC1943" i="7"/>
  <c r="AY1943" i="7" s="1"/>
  <c r="DH1920" i="7"/>
  <c r="BD1920" i="7" s="1"/>
  <c r="DC1902" i="7"/>
  <c r="AY1902" i="7" s="1"/>
  <c r="CA1951" i="7"/>
  <c r="E1929" i="7"/>
  <c r="DC1929" i="7"/>
  <c r="AY1929" i="7" s="1"/>
  <c r="CA1925" i="7"/>
  <c r="BZ1908" i="7"/>
  <c r="V1908" i="7" s="1"/>
  <c r="T1908" i="7"/>
  <c r="DG1899" i="7"/>
  <c r="BC1899" i="7" s="1"/>
  <c r="DG1935" i="7"/>
  <c r="BC1935" i="7" s="1"/>
  <c r="DD1907" i="7"/>
  <c r="AZ1907" i="7" s="1"/>
  <c r="DF1998" i="7"/>
  <c r="BB1998" i="7" s="1"/>
  <c r="DH1970" i="7"/>
  <c r="BD1970" i="7" s="1"/>
  <c r="DG1955" i="7"/>
  <c r="BC1955" i="7" s="1"/>
  <c r="CA1934" i="7"/>
  <c r="CZ1927" i="7"/>
  <c r="AV1927" i="7" s="1"/>
  <c r="DI1925" i="7"/>
  <c r="BE1925" i="7" s="1"/>
  <c r="DG1962" i="7"/>
  <c r="BC1962" i="7" s="1"/>
  <c r="DH1906" i="7"/>
  <c r="BD1906" i="7" s="1"/>
  <c r="BX1904" i="7"/>
  <c r="DE1897" i="7"/>
  <c r="BA1897" i="7" s="1"/>
  <c r="BX1882" i="7"/>
  <c r="CA1863" i="7"/>
  <c r="DI1835" i="7"/>
  <c r="BE1835" i="7" s="1"/>
  <c r="DE1835" i="7"/>
  <c r="BA1835" i="7" s="1"/>
  <c r="DD1835" i="7"/>
  <c r="AZ1835" i="7" s="1"/>
  <c r="DF1835" i="7"/>
  <c r="BB1835" i="7" s="1"/>
  <c r="D1835" i="7"/>
  <c r="DH1835" i="7"/>
  <c r="BD1835" i="7" s="1"/>
  <c r="DG1835" i="7"/>
  <c r="BC1835" i="7" s="1"/>
  <c r="BX1835" i="7"/>
  <c r="CA1831" i="7"/>
  <c r="CC1798" i="7"/>
  <c r="CC1795" i="7"/>
  <c r="DG1957" i="7"/>
  <c r="BC1957" i="7" s="1"/>
  <c r="DD1949" i="7"/>
  <c r="AZ1949" i="7" s="1"/>
  <c r="BX1945" i="7"/>
  <c r="CE1945" i="7" s="1"/>
  <c r="AA1945" i="7" s="1"/>
  <c r="DH1919" i="7"/>
  <c r="BD1919" i="7" s="1"/>
  <c r="DH1917" i="7"/>
  <c r="BD1917" i="7" s="1"/>
  <c r="E1905" i="7"/>
  <c r="DC1905" i="7"/>
  <c r="AY1905" i="7" s="1"/>
  <c r="DF1903" i="7"/>
  <c r="BB1903" i="7" s="1"/>
  <c r="DC1883" i="7"/>
  <c r="AY1883" i="7" s="1"/>
  <c r="CC1875" i="7"/>
  <c r="CF1844" i="7"/>
  <c r="AB1844" i="7" s="1"/>
  <c r="CA1801" i="7"/>
  <c r="Y1786" i="7"/>
  <c r="CF1756" i="7"/>
  <c r="AB1756" i="7" s="1"/>
  <c r="DC1755" i="7"/>
  <c r="AY1755" i="7" s="1"/>
  <c r="BX1958" i="7"/>
  <c r="CC1886" i="7"/>
  <c r="DF1883" i="7"/>
  <c r="BB1883" i="7" s="1"/>
  <c r="E1879" i="7"/>
  <c r="DC1879" i="7"/>
  <c r="AY1879" i="7" s="1"/>
  <c r="CZ1862" i="7"/>
  <c r="AV1862" i="7" s="1"/>
  <c r="DE1813" i="7"/>
  <c r="BA1813" i="7" s="1"/>
  <c r="CF1806" i="7"/>
  <c r="AB1806" i="7" s="1"/>
  <c r="DC1921" i="7"/>
  <c r="AY1921" i="7" s="1"/>
  <c r="CZ1900" i="7"/>
  <c r="AV1900" i="7" s="1"/>
  <c r="DC1869" i="7"/>
  <c r="AY1869" i="7" s="1"/>
  <c r="DC1854" i="7"/>
  <c r="AY1854" i="7" s="1"/>
  <c r="DC1827" i="7"/>
  <c r="AY1827" i="7" s="1"/>
  <c r="CF1800" i="7"/>
  <c r="AB1800" i="7" s="1"/>
  <c r="I1791" i="7"/>
  <c r="DG1791" i="7"/>
  <c r="BC1791" i="7" s="1"/>
  <c r="DD1950" i="7"/>
  <c r="AZ1950" i="7" s="1"/>
  <c r="CF1918" i="7"/>
  <c r="AB1918" i="7" s="1"/>
  <c r="DE1876" i="7"/>
  <c r="BA1876" i="7" s="1"/>
  <c r="DE1874" i="7"/>
  <c r="BA1874" i="7" s="1"/>
  <c r="DG1869" i="7"/>
  <c r="BC1869" i="7" s="1"/>
  <c r="DG1859" i="7"/>
  <c r="BC1859" i="7" s="1"/>
  <c r="DE1854" i="7"/>
  <c r="BA1854" i="7" s="1"/>
  <c r="CF1845" i="7"/>
  <c r="AB1845" i="7" s="1"/>
  <c r="DD1827" i="7"/>
  <c r="AZ1827" i="7" s="1"/>
  <c r="BX1818" i="7"/>
  <c r="CE1818" i="7" s="1"/>
  <c r="AA1818" i="7" s="1"/>
  <c r="DG1784" i="7"/>
  <c r="BC1784" i="7" s="1"/>
  <c r="BX1772" i="7"/>
  <c r="CL1772" i="7" s="1"/>
  <c r="AH1772" i="7" s="1"/>
  <c r="DD1909" i="7"/>
  <c r="AZ1909" i="7" s="1"/>
  <c r="DC1884" i="7"/>
  <c r="AY1884" i="7" s="1"/>
  <c r="E1884" i="7"/>
  <c r="CC1877" i="7"/>
  <c r="DD1875" i="7"/>
  <c r="AZ1875" i="7" s="1"/>
  <c r="DI1860" i="7"/>
  <c r="BE1860" i="7" s="1"/>
  <c r="DC1845" i="7"/>
  <c r="AY1845" i="7" s="1"/>
  <c r="DD1966" i="7"/>
  <c r="AZ1966" i="7" s="1"/>
  <c r="CZ1959" i="7"/>
  <c r="AV1959" i="7" s="1"/>
  <c r="DF1947" i="7"/>
  <c r="BB1947" i="7" s="1"/>
  <c r="DF1941" i="7"/>
  <c r="BB1941" i="7" s="1"/>
  <c r="DI1881" i="7"/>
  <c r="BE1881" i="7" s="1"/>
  <c r="DE1881" i="7"/>
  <c r="BA1881" i="7" s="1"/>
  <c r="DD1881" i="7"/>
  <c r="AZ1881" i="7" s="1"/>
  <c r="DH1881" i="7"/>
  <c r="BD1881" i="7" s="1"/>
  <c r="DG1881" i="7"/>
  <c r="BC1881" i="7" s="1"/>
  <c r="DF1881" i="7"/>
  <c r="BB1881" i="7" s="1"/>
  <c r="D1881" i="7"/>
  <c r="CZ1871" i="7"/>
  <c r="AV1871" i="7" s="1"/>
  <c r="DC1860" i="7"/>
  <c r="AY1860" i="7" s="1"/>
  <c r="CZ1823" i="7"/>
  <c r="AV1823" i="7" s="1"/>
  <c r="DC1802" i="7"/>
  <c r="AY1802" i="7" s="1"/>
  <c r="E1802" i="7"/>
  <c r="CA1774" i="7"/>
  <c r="CA1724" i="7"/>
  <c r="DC1686" i="7"/>
  <c r="AY1686" i="7" s="1"/>
  <c r="DG1662" i="7"/>
  <c r="BC1662" i="7" s="1"/>
  <c r="DC1897" i="7"/>
  <c r="AY1897" i="7" s="1"/>
  <c r="DI1783" i="7"/>
  <c r="BE1783" i="7" s="1"/>
  <c r="DE1783" i="7"/>
  <c r="BA1783" i="7" s="1"/>
  <c r="DD1783" i="7"/>
  <c r="AZ1783" i="7" s="1"/>
  <c r="D1783" i="7"/>
  <c r="DH1783" i="7"/>
  <c r="BD1783" i="7" s="1"/>
  <c r="DF1783" i="7"/>
  <c r="BB1783" i="7" s="1"/>
  <c r="DG1783" i="7"/>
  <c r="BC1783" i="7" s="1"/>
  <c r="DI1755" i="7"/>
  <c r="BE1755" i="7" s="1"/>
  <c r="CH1744" i="7"/>
  <c r="CG1739" i="7"/>
  <c r="AC1739" i="7" s="1"/>
  <c r="CA1727" i="7"/>
  <c r="CJ1724" i="7"/>
  <c r="CJ1718" i="7"/>
  <c r="DC1708" i="7"/>
  <c r="AY1708" i="7" s="1"/>
  <c r="BZ1693" i="7"/>
  <c r="V1693" i="7" s="1"/>
  <c r="T1693" i="7"/>
  <c r="CG1683" i="7"/>
  <c r="AC1683" i="7" s="1"/>
  <c r="Y1880" i="7"/>
  <c r="E1833" i="7"/>
  <c r="DC1833" i="7"/>
  <c r="AY1833" i="7" s="1"/>
  <c r="CA1824" i="7"/>
  <c r="CB1808" i="7"/>
  <c r="X1808" i="7" s="1"/>
  <c r="W1808" i="7"/>
  <c r="CE1808" i="7"/>
  <c r="AA1808" i="7" s="1"/>
  <c r="DE1797" i="7"/>
  <c r="BA1797" i="7" s="1"/>
  <c r="CA1809" i="7"/>
  <c r="AF1777" i="7"/>
  <c r="BX1767" i="7"/>
  <c r="CH1760" i="7"/>
  <c r="BX1752" i="7"/>
  <c r="DH1750" i="7"/>
  <c r="BD1750" i="7" s="1"/>
  <c r="DF1750" i="7"/>
  <c r="BB1750" i="7" s="1"/>
  <c r="D1750" i="7"/>
  <c r="DE1750" i="7"/>
  <c r="BA1750" i="7" s="1"/>
  <c r="DI1750" i="7"/>
  <c r="BE1750" i="7" s="1"/>
  <c r="DG1750" i="7"/>
  <c r="BC1750" i="7" s="1"/>
  <c r="DD1750" i="7"/>
  <c r="AZ1750" i="7" s="1"/>
  <c r="CZ1750" i="7"/>
  <c r="AV1750" i="7" s="1"/>
  <c r="CZ1834" i="7"/>
  <c r="AV1834" i="7" s="1"/>
  <c r="DG1777" i="7"/>
  <c r="BC1777" i="7" s="1"/>
  <c r="D1777" i="7"/>
  <c r="DF1777" i="7"/>
  <c r="BB1777" i="7" s="1"/>
  <c r="BX1777" i="7"/>
  <c r="DD1777" i="7"/>
  <c r="AZ1777" i="7" s="1"/>
  <c r="CA1777" i="7"/>
  <c r="DI1777" i="7"/>
  <c r="BE1777" i="7" s="1"/>
  <c r="DH1777" i="7"/>
  <c r="BD1777" i="7" s="1"/>
  <c r="DE1777" i="7"/>
  <c r="BA1777" i="7" s="1"/>
  <c r="CC1777" i="7"/>
  <c r="CF1777" i="7"/>
  <c r="AB1777" i="7" s="1"/>
  <c r="DC1762" i="7"/>
  <c r="AY1762" i="7" s="1"/>
  <c r="CC1747" i="7"/>
  <c r="CZ1729" i="7"/>
  <c r="AV1729" i="7" s="1"/>
  <c r="DG1979" i="7"/>
  <c r="BC1979" i="7" s="1"/>
  <c r="D1979" i="7"/>
  <c r="DF1979" i="7"/>
  <c r="BB1979" i="7" s="1"/>
  <c r="DD1979" i="7"/>
  <c r="AZ1979" i="7" s="1"/>
  <c r="DI1979" i="7"/>
  <c r="BE1979" i="7" s="1"/>
  <c r="DH1979" i="7"/>
  <c r="BD1979" i="7" s="1"/>
  <c r="DE1979" i="7"/>
  <c r="BA1979" i="7" s="1"/>
  <c r="DI1887" i="7"/>
  <c r="BE1887" i="7" s="1"/>
  <c r="DE1887" i="7"/>
  <c r="BA1887" i="7" s="1"/>
  <c r="DD1887" i="7"/>
  <c r="AZ1887" i="7" s="1"/>
  <c r="DH1887" i="7"/>
  <c r="BD1887" i="7" s="1"/>
  <c r="DG1887" i="7"/>
  <c r="BC1887" i="7" s="1"/>
  <c r="DF1887" i="7"/>
  <c r="BB1887" i="7" s="1"/>
  <c r="D1887" i="7"/>
  <c r="CF1838" i="7"/>
  <c r="AB1838" i="7" s="1"/>
  <c r="DD1816" i="7"/>
  <c r="AZ1816" i="7" s="1"/>
  <c r="CF1807" i="7"/>
  <c r="AB1807" i="7" s="1"/>
  <c r="DE1805" i="7"/>
  <c r="BA1805" i="7" s="1"/>
  <c r="BX1804" i="7"/>
  <c r="CE1804" i="7" s="1"/>
  <c r="AA1804" i="7" s="1"/>
  <c r="CZ1793" i="7"/>
  <c r="AV1793" i="7" s="1"/>
  <c r="DH1885" i="7"/>
  <c r="BD1885" i="7" s="1"/>
  <c r="DC1828" i="7"/>
  <c r="AY1828" i="7" s="1"/>
  <c r="DF1791" i="7"/>
  <c r="BB1791" i="7" s="1"/>
  <c r="CF1790" i="7"/>
  <c r="AB1790" i="7" s="1"/>
  <c r="CF1788" i="7"/>
  <c r="AB1788" i="7" s="1"/>
  <c r="CJ1770" i="7"/>
  <c r="CZ1758" i="7"/>
  <c r="AV1758" i="7" s="1"/>
  <c r="BH1739" i="7"/>
  <c r="DC1739" i="7" s="1"/>
  <c r="AY1739" i="7" s="1"/>
  <c r="DC1779" i="7"/>
  <c r="AY1779" i="7" s="1"/>
  <c r="CA1712" i="7"/>
  <c r="CC1696" i="7"/>
  <c r="DD1666" i="7"/>
  <c r="AZ1666" i="7" s="1"/>
  <c r="DC1663" i="7"/>
  <c r="AY1663" i="7" s="1"/>
  <c r="E1663" i="7"/>
  <c r="CC1663" i="7"/>
  <c r="CC1640" i="7"/>
  <c r="CZ1639" i="7"/>
  <c r="AV1639" i="7" s="1"/>
  <c r="DC1635" i="7"/>
  <c r="AY1635" i="7" s="1"/>
  <c r="E1635" i="7"/>
  <c r="CA1635" i="7"/>
  <c r="DF1635" i="7"/>
  <c r="BB1635" i="7" s="1"/>
  <c r="DE1635" i="7"/>
  <c r="BA1635" i="7" s="1"/>
  <c r="CZ1616" i="7"/>
  <c r="AV1616" i="7" s="1"/>
  <c r="CZ1605" i="7"/>
  <c r="AV1605" i="7" s="1"/>
  <c r="I1593" i="7"/>
  <c r="CG1593" i="7"/>
  <c r="AC1593" i="7" s="1"/>
  <c r="CA1539" i="7"/>
  <c r="I1512" i="7"/>
  <c r="CJ1512" i="7"/>
  <c r="CC1512" i="7"/>
  <c r="DI1512" i="7"/>
  <c r="BE1512" i="7" s="1"/>
  <c r="CA1512" i="7"/>
  <c r="DE1512" i="7"/>
  <c r="BA1512" i="7" s="1"/>
  <c r="CA1500" i="7"/>
  <c r="BZ1485" i="7"/>
  <c r="V1485" i="7" s="1"/>
  <c r="T1485" i="7"/>
  <c r="BX1449" i="7"/>
  <c r="CZ1399" i="7"/>
  <c r="AV1399" i="7" s="1"/>
  <c r="CF1399" i="7"/>
  <c r="AB1399" i="7" s="1"/>
  <c r="D1399" i="7"/>
  <c r="CC1399" i="7"/>
  <c r="BX1399" i="7"/>
  <c r="BQ1399" i="7" s="1"/>
  <c r="M1399" i="7" s="1"/>
  <c r="CJ1399" i="7"/>
  <c r="DH1715" i="7"/>
  <c r="BD1715" i="7" s="1"/>
  <c r="CC1700" i="7"/>
  <c r="DF1663" i="7"/>
  <c r="BB1663" i="7" s="1"/>
  <c r="DH1647" i="7"/>
  <c r="BD1647" i="7" s="1"/>
  <c r="DG1645" i="7"/>
  <c r="BC1645" i="7" s="1"/>
  <c r="D1645" i="7"/>
  <c r="DI1645" i="7"/>
  <c r="BE1645" i="7" s="1"/>
  <c r="DH1645" i="7"/>
  <c r="BD1645" i="7" s="1"/>
  <c r="DD1645" i="7"/>
  <c r="AZ1645" i="7" s="1"/>
  <c r="DF1645" i="7"/>
  <c r="BB1645" i="7" s="1"/>
  <c r="CA1645" i="7"/>
  <c r="BX1645" i="7"/>
  <c r="DE1645" i="7"/>
  <c r="BA1645" i="7" s="1"/>
  <c r="DG1643" i="7"/>
  <c r="BC1643" i="7" s="1"/>
  <c r="DD1635" i="7"/>
  <c r="AZ1635" i="7" s="1"/>
  <c r="CZ1573" i="7"/>
  <c r="AV1573" i="7" s="1"/>
  <c r="CZ1548" i="7"/>
  <c r="AV1548" i="7" s="1"/>
  <c r="DC1531" i="7"/>
  <c r="AY1531" i="7" s="1"/>
  <c r="CJ1510" i="7"/>
  <c r="CZ1486" i="7"/>
  <c r="AV1486" i="7" s="1"/>
  <c r="I1471" i="7"/>
  <c r="DC1471" i="7"/>
  <c r="AY1471" i="7" s="1"/>
  <c r="I1455" i="7"/>
  <c r="DC1455" i="7"/>
  <c r="AY1455" i="7" s="1"/>
  <c r="I1439" i="7"/>
  <c r="CA1439" i="7"/>
  <c r="DH1439" i="7"/>
  <c r="BD1439" i="7" s="1"/>
  <c r="DF1439" i="7"/>
  <c r="BB1439" i="7" s="1"/>
  <c r="CC1439" i="7"/>
  <c r="CA1383" i="7"/>
  <c r="BX1837" i="7"/>
  <c r="DF1747" i="7"/>
  <c r="BB1747" i="7" s="1"/>
  <c r="DI1747" i="7"/>
  <c r="BE1747" i="7" s="1"/>
  <c r="DH1747" i="7"/>
  <c r="BD1747" i="7" s="1"/>
  <c r="D1747" i="7"/>
  <c r="DG1747" i="7"/>
  <c r="BC1747" i="7" s="1"/>
  <c r="DE1747" i="7"/>
  <c r="BA1747" i="7" s="1"/>
  <c r="CF1747" i="7"/>
  <c r="AB1747" i="7" s="1"/>
  <c r="DD1747" i="7"/>
  <c r="AZ1747" i="7" s="1"/>
  <c r="DG1708" i="7"/>
  <c r="BC1708" i="7" s="1"/>
  <c r="CF1653" i="7"/>
  <c r="AB1653" i="7" s="1"/>
  <c r="I1651" i="7"/>
  <c r="DH1651" i="7"/>
  <c r="BD1651" i="7" s="1"/>
  <c r="DF1651" i="7"/>
  <c r="BB1651" i="7" s="1"/>
  <c r="CA1644" i="7"/>
  <c r="CC1614" i="7"/>
  <c r="CH1606" i="7"/>
  <c r="DE1590" i="7"/>
  <c r="BA1590" i="7" s="1"/>
  <c r="CA1574" i="7"/>
  <c r="DF1562" i="7"/>
  <c r="BB1562" i="7" s="1"/>
  <c r="DE1562" i="7"/>
  <c r="BA1562" i="7" s="1"/>
  <c r="DD1562" i="7"/>
  <c r="AZ1562" i="7" s="1"/>
  <c r="DG1562" i="7"/>
  <c r="BC1562" i="7" s="1"/>
  <c r="D1562" i="7"/>
  <c r="DI1562" i="7"/>
  <c r="BE1562" i="7" s="1"/>
  <c r="DH1562" i="7"/>
  <c r="BD1562" i="7" s="1"/>
  <c r="CF1562" i="7"/>
  <c r="AB1562" i="7" s="1"/>
  <c r="DF1512" i="7"/>
  <c r="BB1512" i="7" s="1"/>
  <c r="BX1500" i="7"/>
  <c r="DC1699" i="7"/>
  <c r="AY1699" i="7" s="1"/>
  <c r="E1682" i="7"/>
  <c r="CJ1682" i="7"/>
  <c r="CF1670" i="7"/>
  <c r="AB1670" i="7" s="1"/>
  <c r="DH1630" i="7"/>
  <c r="BD1630" i="7" s="1"/>
  <c r="DC1562" i="7"/>
  <c r="AY1562" i="7" s="1"/>
  <c r="DH1557" i="7"/>
  <c r="BD1557" i="7" s="1"/>
  <c r="DG1557" i="7"/>
  <c r="BC1557" i="7" s="1"/>
  <c r="D1557" i="7"/>
  <c r="DF1557" i="7"/>
  <c r="BB1557" i="7" s="1"/>
  <c r="DE1557" i="7"/>
  <c r="BA1557" i="7" s="1"/>
  <c r="DI1557" i="7"/>
  <c r="BE1557" i="7" s="1"/>
  <c r="DD1557" i="7"/>
  <c r="AZ1557" i="7" s="1"/>
  <c r="CC1549" i="7"/>
  <c r="DC1747" i="7"/>
  <c r="AY1747" i="7" s="1"/>
  <c r="BZ1641" i="7"/>
  <c r="V1641" i="7" s="1"/>
  <c r="DC1620" i="7"/>
  <c r="AY1620" i="7" s="1"/>
  <c r="E1620" i="7"/>
  <c r="CZ1620" i="7"/>
  <c r="AV1620" i="7" s="1"/>
  <c r="DC1606" i="7"/>
  <c r="AY1606" i="7" s="1"/>
  <c r="DH1601" i="7"/>
  <c r="BD1601" i="7" s="1"/>
  <c r="DG1601" i="7"/>
  <c r="BC1601" i="7" s="1"/>
  <c r="D1601" i="7"/>
  <c r="DI1601" i="7"/>
  <c r="BE1601" i="7" s="1"/>
  <c r="DF1601" i="7"/>
  <c r="BB1601" i="7" s="1"/>
  <c r="DE1601" i="7"/>
  <c r="BA1601" i="7" s="1"/>
  <c r="DC1601" i="7"/>
  <c r="AY1601" i="7" s="1"/>
  <c r="BX1601" i="7"/>
  <c r="CL1601" i="7" s="1"/>
  <c r="AH1601" i="7" s="1"/>
  <c r="DD1601" i="7"/>
  <c r="AZ1601" i="7" s="1"/>
  <c r="CA1561" i="7"/>
  <c r="DH1561" i="7"/>
  <c r="BD1561" i="7" s="1"/>
  <c r="DG1561" i="7"/>
  <c r="BC1561" i="7" s="1"/>
  <c r="DI1561" i="7"/>
  <c r="BE1561" i="7" s="1"/>
  <c r="DF1561" i="7"/>
  <c r="BB1561" i="7" s="1"/>
  <c r="DE1561" i="7"/>
  <c r="BA1561" i="7" s="1"/>
  <c r="DD1561" i="7"/>
  <c r="AZ1561" i="7" s="1"/>
  <c r="D1561" i="7"/>
  <c r="CZ1561" i="7"/>
  <c r="AV1561" i="7" s="1"/>
  <c r="CF1559" i="7"/>
  <c r="AB1559" i="7" s="1"/>
  <c r="DF1546" i="7"/>
  <c r="BB1546" i="7" s="1"/>
  <c r="DE1546" i="7"/>
  <c r="BA1546" i="7" s="1"/>
  <c r="DI1546" i="7"/>
  <c r="BE1546" i="7" s="1"/>
  <c r="DH1546" i="7"/>
  <c r="BD1546" i="7" s="1"/>
  <c r="D1546" i="7"/>
  <c r="DG1546" i="7"/>
  <c r="BC1546" i="7" s="1"/>
  <c r="DD1546" i="7"/>
  <c r="AZ1546" i="7" s="1"/>
  <c r="CZ1546" i="7"/>
  <c r="AV1546" i="7" s="1"/>
  <c r="CC1546" i="7"/>
  <c r="CA1527" i="7"/>
  <c r="CZ1768" i="7"/>
  <c r="AV1768" i="7" s="1"/>
  <c r="I1670" i="7"/>
  <c r="CG1670" i="7"/>
  <c r="AC1670" i="7" s="1"/>
  <c r="DD1650" i="7"/>
  <c r="AZ1650" i="7" s="1"/>
  <c r="DI1606" i="7"/>
  <c r="BE1606" i="7" s="1"/>
  <c r="DD1579" i="7"/>
  <c r="AZ1579" i="7" s="1"/>
  <c r="DE1579" i="7"/>
  <c r="BA1579" i="7" s="1"/>
  <c r="DI1579" i="7"/>
  <c r="BE1579" i="7" s="1"/>
  <c r="D1579" i="7"/>
  <c r="CA1579" i="7"/>
  <c r="DH1579" i="7"/>
  <c r="BD1579" i="7" s="1"/>
  <c r="DF1579" i="7"/>
  <c r="BB1579" i="7" s="1"/>
  <c r="DG1579" i="7"/>
  <c r="BC1579" i="7" s="1"/>
  <c r="BH1551" i="7"/>
  <c r="CJ1551" i="7" s="1"/>
  <c r="CF1628" i="7"/>
  <c r="AB1628" i="7" s="1"/>
  <c r="BX1613" i="7"/>
  <c r="DH1603" i="7"/>
  <c r="BD1603" i="7" s="1"/>
  <c r="BH1582" i="7"/>
  <c r="CF1581" i="7"/>
  <c r="AB1581" i="7" s="1"/>
  <c r="CA1547" i="7"/>
  <c r="DC1546" i="7"/>
  <c r="AY1546" i="7" s="1"/>
  <c r="CA1526" i="7"/>
  <c r="DG1772" i="7"/>
  <c r="BC1772" i="7" s="1"/>
  <c r="DC1771" i="7"/>
  <c r="AY1771" i="7" s="1"/>
  <c r="CZ1671" i="7"/>
  <c r="AV1671" i="7" s="1"/>
  <c r="BX1636" i="7"/>
  <c r="DD1583" i="7"/>
  <c r="AZ1583" i="7" s="1"/>
  <c r="CZ1567" i="7"/>
  <c r="AV1567" i="7" s="1"/>
  <c r="CJ1547" i="7"/>
  <c r="DH1520" i="7"/>
  <c r="BD1520" i="7" s="1"/>
  <c r="CJ1717" i="7"/>
  <c r="CE1701" i="7"/>
  <c r="AA1701" i="7" s="1"/>
  <c r="W1701" i="7"/>
  <c r="CB1701" i="7"/>
  <c r="DC1581" i="7"/>
  <c r="AY1581" i="7" s="1"/>
  <c r="CC1535" i="7"/>
  <c r="CZ1519" i="7"/>
  <c r="AV1519" i="7" s="1"/>
  <c r="CZ1504" i="7"/>
  <c r="AV1504" i="7" s="1"/>
  <c r="CE1501" i="7"/>
  <c r="AA1501" i="7" s="1"/>
  <c r="CB1501" i="7"/>
  <c r="X1501" i="7" s="1"/>
  <c r="BX1467" i="7"/>
  <c r="CE1467" i="7" s="1"/>
  <c r="AA1467" i="7" s="1"/>
  <c r="BX1459" i="7"/>
  <c r="BX1435" i="7"/>
  <c r="CE1435" i="7" s="1"/>
  <c r="AA1435" i="7" s="1"/>
  <c r="CH1695" i="7"/>
  <c r="DC1680" i="7"/>
  <c r="AY1680" i="7" s="1"/>
  <c r="E1680" i="7"/>
  <c r="CC1642" i="7"/>
  <c r="CF1626" i="7"/>
  <c r="AB1626" i="7" s="1"/>
  <c r="BX1534" i="7"/>
  <c r="DC1676" i="7"/>
  <c r="AY1676" i="7" s="1"/>
  <c r="DH1644" i="7"/>
  <c r="BD1644" i="7" s="1"/>
  <c r="BX1594" i="7"/>
  <c r="BX1589" i="7"/>
  <c r="CE1589" i="7" s="1"/>
  <c r="AA1589" i="7" s="1"/>
  <c r="CG1542" i="7"/>
  <c r="AC1542" i="7" s="1"/>
  <c r="CC1787" i="7"/>
  <c r="DC1730" i="7"/>
  <c r="AY1730" i="7" s="1"/>
  <c r="DC1681" i="7"/>
  <c r="AY1681" i="7" s="1"/>
  <c r="CD1648" i="7"/>
  <c r="Z1648" i="7" s="1"/>
  <c r="CC1631" i="7"/>
  <c r="DC1591" i="7"/>
  <c r="AY1591" i="7" s="1"/>
  <c r="BX1529" i="7"/>
  <c r="DH1656" i="7"/>
  <c r="BD1656" i="7" s="1"/>
  <c r="DG1654" i="7"/>
  <c r="BC1654" i="7" s="1"/>
  <c r="DC1707" i="7"/>
  <c r="AY1707" i="7" s="1"/>
  <c r="DH1537" i="7"/>
  <c r="BD1537" i="7" s="1"/>
  <c r="DG1537" i="7"/>
  <c r="BC1537" i="7" s="1"/>
  <c r="D1537" i="7"/>
  <c r="DF1537" i="7"/>
  <c r="BB1537" i="7" s="1"/>
  <c r="DE1537" i="7"/>
  <c r="BA1537" i="7" s="1"/>
  <c r="DD1537" i="7"/>
  <c r="AZ1537" i="7" s="1"/>
  <c r="DI1537" i="7"/>
  <c r="BE1537" i="7" s="1"/>
  <c r="DG1807" i="7"/>
  <c r="BC1807" i="7" s="1"/>
  <c r="BX1632" i="7"/>
  <c r="BH1569" i="7"/>
  <c r="DC1569" i="7" s="1"/>
  <c r="AY1569" i="7" s="1"/>
  <c r="DC1557" i="7"/>
  <c r="AY1557" i="7" s="1"/>
  <c r="BH1525" i="7"/>
  <c r="CZ1525" i="7" s="1"/>
  <c r="AV1525" i="7" s="1"/>
  <c r="DE1591" i="7"/>
  <c r="BA1591" i="7" s="1"/>
  <c r="DG1571" i="7"/>
  <c r="BC1571" i="7" s="1"/>
  <c r="BX1506" i="7"/>
  <c r="CL1506" i="7" s="1"/>
  <c r="AH1506" i="7" s="1"/>
  <c r="DE1471" i="7"/>
  <c r="BA1471" i="7" s="1"/>
  <c r="BX1464" i="7"/>
  <c r="DF1449" i="7"/>
  <c r="BB1449" i="7" s="1"/>
  <c r="DF1428" i="7"/>
  <c r="BB1428" i="7" s="1"/>
  <c r="DE1428" i="7"/>
  <c r="BA1428" i="7" s="1"/>
  <c r="DI1428" i="7"/>
  <c r="BE1428" i="7" s="1"/>
  <c r="DH1428" i="7"/>
  <c r="BD1428" i="7" s="1"/>
  <c r="DG1428" i="7"/>
  <c r="BC1428" i="7" s="1"/>
  <c r="DD1428" i="7"/>
  <c r="AZ1428" i="7" s="1"/>
  <c r="D1428" i="7"/>
  <c r="BP1397" i="7"/>
  <c r="DF1752" i="7"/>
  <c r="BB1752" i="7" s="1"/>
  <c r="DH1695" i="7"/>
  <c r="BD1695" i="7" s="1"/>
  <c r="CZ1508" i="7"/>
  <c r="AV1508" i="7" s="1"/>
  <c r="CG1508" i="7"/>
  <c r="AC1508" i="7" s="1"/>
  <c r="CJ1496" i="7"/>
  <c r="CC1484" i="7"/>
  <c r="BX1472" i="7"/>
  <c r="CC1458" i="7"/>
  <c r="CF1432" i="7"/>
  <c r="AB1432" i="7" s="1"/>
  <c r="CZ1405" i="7"/>
  <c r="AV1405" i="7" s="1"/>
  <c r="CF1405" i="7"/>
  <c r="AB1405" i="7" s="1"/>
  <c r="D1405" i="7"/>
  <c r="CC1405" i="7"/>
  <c r="BX1405" i="7"/>
  <c r="BQ1405" i="7" s="1"/>
  <c r="DG1574" i="7"/>
  <c r="BC1574" i="7" s="1"/>
  <c r="CH1516" i="7"/>
  <c r="BX1516" i="7"/>
  <c r="CH1503" i="7"/>
  <c r="CC1478" i="7"/>
  <c r="CA1470" i="7"/>
  <c r="DC1443" i="7"/>
  <c r="AY1443" i="7" s="1"/>
  <c r="E1443" i="7"/>
  <c r="BX1442" i="7"/>
  <c r="CZ1385" i="7"/>
  <c r="AV1385" i="7" s="1"/>
  <c r="CC1385" i="7"/>
  <c r="D1385" i="7"/>
  <c r="CF1385" i="7"/>
  <c r="AB1385" i="7" s="1"/>
  <c r="BX1385" i="7"/>
  <c r="BQ1385" i="7" s="1"/>
  <c r="BP1385" i="7"/>
  <c r="L1385" i="7" s="1"/>
  <c r="CI1523" i="7"/>
  <c r="AE1523" i="7" s="1"/>
  <c r="CL1523" i="7"/>
  <c r="AH1523" i="7" s="1"/>
  <c r="AD1523" i="7"/>
  <c r="CH1498" i="7"/>
  <c r="CF1491" i="7"/>
  <c r="AB1491" i="7" s="1"/>
  <c r="CA1477" i="7"/>
  <c r="CA1448" i="7"/>
  <c r="BX1444" i="7"/>
  <c r="CZ1438" i="7"/>
  <c r="AV1438" i="7" s="1"/>
  <c r="CJ1514" i="7"/>
  <c r="DG1500" i="7"/>
  <c r="BC1500" i="7" s="1"/>
  <c r="DG1483" i="7"/>
  <c r="BC1483" i="7" s="1"/>
  <c r="E1482" i="7"/>
  <c r="CZ1482" i="7"/>
  <c r="AV1482" i="7" s="1"/>
  <c r="DC1482" i="7"/>
  <c r="AY1482" i="7" s="1"/>
  <c r="DI1463" i="7"/>
  <c r="BE1463" i="7" s="1"/>
  <c r="DH1463" i="7"/>
  <c r="BD1463" i="7" s="1"/>
  <c r="D1463" i="7"/>
  <c r="DD1463" i="7"/>
  <c r="AZ1463" i="7" s="1"/>
  <c r="CA1463" i="7"/>
  <c r="DG1463" i="7"/>
  <c r="BC1463" i="7" s="1"/>
  <c r="DF1463" i="7"/>
  <c r="BB1463" i="7" s="1"/>
  <c r="DE1463" i="7"/>
  <c r="BA1463" i="7" s="1"/>
  <c r="CA1457" i="7"/>
  <c r="CA1437" i="7"/>
  <c r="BX1412" i="7"/>
  <c r="BP1412" i="7" s="1"/>
  <c r="L1412" i="7" s="1"/>
  <c r="E1412" i="7"/>
  <c r="CJ1412" i="7"/>
  <c r="CG1412" i="7"/>
  <c r="AC1412" i="7" s="1"/>
  <c r="CA1386" i="7"/>
  <c r="DC1537" i="7"/>
  <c r="AY1537" i="7" s="1"/>
  <c r="CC1496" i="7"/>
  <c r="DH1495" i="7"/>
  <c r="BD1495" i="7" s="1"/>
  <c r="CE1479" i="7"/>
  <c r="AA1479" i="7" s="1"/>
  <c r="BX1477" i="7"/>
  <c r="CC1466" i="7"/>
  <c r="CC1454" i="7"/>
  <c r="CF1442" i="7"/>
  <c r="AB1442" i="7" s="1"/>
  <c r="DF1432" i="7"/>
  <c r="BB1432" i="7" s="1"/>
  <c r="DE1432" i="7"/>
  <c r="BA1432" i="7" s="1"/>
  <c r="DG1432" i="7"/>
  <c r="BC1432" i="7" s="1"/>
  <c r="D1432" i="7"/>
  <c r="DD1432" i="7"/>
  <c r="AZ1432" i="7" s="1"/>
  <c r="CZ1432" i="7"/>
  <c r="AV1432" i="7" s="1"/>
  <c r="DI1432" i="7"/>
  <c r="BE1432" i="7" s="1"/>
  <c r="DH1432" i="7"/>
  <c r="BD1432" i="7" s="1"/>
  <c r="DH1547" i="7"/>
  <c r="BD1547" i="7" s="1"/>
  <c r="DC1499" i="7"/>
  <c r="AY1499" i="7" s="1"/>
  <c r="E1499" i="7"/>
  <c r="DE1495" i="7"/>
  <c r="BA1495" i="7" s="1"/>
  <c r="CF1474" i="7"/>
  <c r="AB1474" i="7" s="1"/>
  <c r="CZ1473" i="7"/>
  <c r="AV1473" i="7" s="1"/>
  <c r="DF1460" i="7"/>
  <c r="BB1460" i="7" s="1"/>
  <c r="DE1460" i="7"/>
  <c r="BA1460" i="7" s="1"/>
  <c r="DI1460" i="7"/>
  <c r="BE1460" i="7" s="1"/>
  <c r="DH1460" i="7"/>
  <c r="BD1460" i="7" s="1"/>
  <c r="DD1460" i="7"/>
  <c r="AZ1460" i="7" s="1"/>
  <c r="D1460" i="7"/>
  <c r="DG1460" i="7"/>
  <c r="BC1460" i="7" s="1"/>
  <c r="BX1457" i="7"/>
  <c r="DC1431" i="7"/>
  <c r="AY1431" i="7" s="1"/>
  <c r="BP1389" i="7"/>
  <c r="L1389" i="7" s="1"/>
  <c r="DC1611" i="7"/>
  <c r="AY1611" i="7" s="1"/>
  <c r="CC1492" i="7"/>
  <c r="CA1484" i="7"/>
  <c r="CC1451" i="7"/>
  <c r="DI1433" i="7"/>
  <c r="BE1433" i="7" s="1"/>
  <c r="DG1431" i="7"/>
  <c r="BC1431" i="7" s="1"/>
  <c r="BT1368" i="7"/>
  <c r="CF1368" i="7"/>
  <c r="AB1368" i="7" s="1"/>
  <c r="BX1368" i="7"/>
  <c r="D1368" i="7"/>
  <c r="BP1368" i="7"/>
  <c r="CF1276" i="7"/>
  <c r="AB1276" i="7" s="1"/>
  <c r="T1276" i="7"/>
  <c r="BZ1276" i="7"/>
  <c r="V1276" i="7" s="1"/>
  <c r="DG1491" i="7"/>
  <c r="BC1491" i="7" s="1"/>
  <c r="DC1428" i="7"/>
  <c r="AY1428" i="7" s="1"/>
  <c r="CC1368" i="7"/>
  <c r="CE1297" i="7"/>
  <c r="AA1297" i="7" s="1"/>
  <c r="W1297" i="7"/>
  <c r="DF1461" i="7"/>
  <c r="BB1461" i="7" s="1"/>
  <c r="BP1387" i="7"/>
  <c r="L1387" i="7" s="1"/>
  <c r="Y1336" i="7"/>
  <c r="Y1328" i="7"/>
  <c r="Y1320" i="7"/>
  <c r="W1302" i="7"/>
  <c r="CE1302" i="7"/>
  <c r="AA1302" i="7" s="1"/>
  <c r="W1272" i="7"/>
  <c r="CE1272" i="7"/>
  <c r="AA1272" i="7" s="1"/>
  <c r="CA1393" i="7"/>
  <c r="W1278" i="7"/>
  <c r="CE1278" i="7"/>
  <c r="AA1278" i="7" s="1"/>
  <c r="CZ1456" i="7"/>
  <c r="AV1456" i="7" s="1"/>
  <c r="BX1369" i="7"/>
  <c r="BP1369" i="7" s="1"/>
  <c r="CA1325" i="7"/>
  <c r="CF1511" i="7"/>
  <c r="AB1511" i="7" s="1"/>
  <c r="DD1481" i="7"/>
  <c r="AZ1481" i="7" s="1"/>
  <c r="BT1365" i="7"/>
  <c r="D1365" i="7"/>
  <c r="CF1365" i="7"/>
  <c r="AB1365" i="7" s="1"/>
  <c r="BT1361" i="7"/>
  <c r="D1361" i="7"/>
  <c r="CF1361" i="7"/>
  <c r="AB1361" i="7" s="1"/>
  <c r="BT1357" i="7"/>
  <c r="D1357" i="7"/>
  <c r="CF1357" i="7"/>
  <c r="AB1357" i="7" s="1"/>
  <c r="CC1357" i="7"/>
  <c r="BT1353" i="7"/>
  <c r="D1353" i="7"/>
  <c r="CF1353" i="7"/>
  <c r="AB1353" i="7" s="1"/>
  <c r="BT1349" i="7"/>
  <c r="D1349" i="7"/>
  <c r="CF1349" i="7"/>
  <c r="AB1349" i="7" s="1"/>
  <c r="CC1349" i="7"/>
  <c r="BT1345" i="7"/>
  <c r="D1345" i="7"/>
  <c r="CF1345" i="7"/>
  <c r="AB1345" i="7" s="1"/>
  <c r="BT1341" i="7"/>
  <c r="D1341" i="7"/>
  <c r="CF1341" i="7"/>
  <c r="AB1341" i="7" s="1"/>
  <c r="CC1341" i="7"/>
  <c r="CJ1385" i="7"/>
  <c r="BX1363" i="7"/>
  <c r="W1310" i="7"/>
  <c r="CE1310" i="7"/>
  <c r="AA1310" i="7" s="1"/>
  <c r="Y1296" i="7"/>
  <c r="CD1296" i="7"/>
  <c r="Z1296" i="7" s="1"/>
  <c r="W1258" i="7"/>
  <c r="CE1258" i="7"/>
  <c r="AA1258" i="7" s="1"/>
  <c r="BZ1240" i="7"/>
  <c r="V1240" i="7" s="1"/>
  <c r="CF1240" i="7"/>
  <c r="AB1240" i="7" s="1"/>
  <c r="T1240" i="7"/>
  <c r="CE1220" i="7"/>
  <c r="AA1220" i="7" s="1"/>
  <c r="W1220" i="7"/>
  <c r="CE1206" i="7"/>
  <c r="AA1206" i="7" s="1"/>
  <c r="W1206" i="7"/>
  <c r="CG798" i="7"/>
  <c r="AC798" i="7" s="1"/>
  <c r="CF798" i="7"/>
  <c r="AB798" i="7" s="1"/>
  <c r="T798" i="7"/>
  <c r="BZ798" i="7"/>
  <c r="V798" i="7" s="1"/>
  <c r="BP1335" i="7"/>
  <c r="DC1301" i="7"/>
  <c r="AY1301" i="7" s="1"/>
  <c r="F1301" i="7"/>
  <c r="CZ1301" i="7"/>
  <c r="AV1301" i="7" s="1"/>
  <c r="BX1301" i="7"/>
  <c r="DD1301" i="7"/>
  <c r="AZ1301" i="7" s="1"/>
  <c r="CC1301" i="7"/>
  <c r="CB1301" i="7"/>
  <c r="X1301" i="7" s="1"/>
  <c r="DF1301" i="7"/>
  <c r="BB1301" i="7" s="1"/>
  <c r="CA1301" i="7"/>
  <c r="DE1301" i="7"/>
  <c r="BA1301" i="7" s="1"/>
  <c r="CF1254" i="7"/>
  <c r="AB1254" i="7" s="1"/>
  <c r="T1254" i="7"/>
  <c r="CE1254" i="7"/>
  <c r="AA1254" i="7" s="1"/>
  <c r="BZ1254" i="7"/>
  <c r="V1254" i="7" s="1"/>
  <c r="BZ1244" i="7"/>
  <c r="V1244" i="7" s="1"/>
  <c r="CF1244" i="7"/>
  <c r="AB1244" i="7" s="1"/>
  <c r="T1244" i="7"/>
  <c r="CD1168" i="7"/>
  <c r="Z1168" i="7" s="1"/>
  <c r="Y1168" i="7"/>
  <c r="DD1072" i="7"/>
  <c r="AZ1072" i="7" s="1"/>
  <c r="CA1072" i="7"/>
  <c r="DC1072" i="7"/>
  <c r="AY1072" i="7" s="1"/>
  <c r="F1072" i="7"/>
  <c r="DE1072" i="7"/>
  <c r="BA1072" i="7" s="1"/>
  <c r="CZ1072" i="7"/>
  <c r="AV1072" i="7" s="1"/>
  <c r="BX1072" i="7"/>
  <c r="CC1072" i="7"/>
  <c r="CB1072" i="7"/>
  <c r="X1072" i="7" s="1"/>
  <c r="DF1072" i="7"/>
  <c r="BB1072" i="7" s="1"/>
  <c r="BZ1014" i="7"/>
  <c r="V1014" i="7" s="1"/>
  <c r="CL870" i="7"/>
  <c r="AH870" i="7" s="1"/>
  <c r="AD870" i="7"/>
  <c r="CG831" i="7"/>
  <c r="AC831" i="7" s="1"/>
  <c r="CF831" i="7"/>
  <c r="AB831" i="7" s="1"/>
  <c r="T831" i="7"/>
  <c r="BZ831" i="7"/>
  <c r="V831" i="7" s="1"/>
  <c r="CE831" i="7"/>
  <c r="AA831" i="7" s="1"/>
  <c r="CL783" i="7"/>
  <c r="AH783" i="7" s="1"/>
  <c r="AD783" i="7"/>
  <c r="CG767" i="7"/>
  <c r="AC767" i="7" s="1"/>
  <c r="CF767" i="7"/>
  <c r="AB767" i="7" s="1"/>
  <c r="T767" i="7"/>
  <c r="BZ767" i="7"/>
  <c r="V767" i="7" s="1"/>
  <c r="CE767" i="7"/>
  <c r="AA767" i="7" s="1"/>
  <c r="CD1243" i="7"/>
  <c r="Z1243" i="7" s="1"/>
  <c r="Y1243" i="7"/>
  <c r="CF1230" i="7"/>
  <c r="AB1230" i="7" s="1"/>
  <c r="T1230" i="7"/>
  <c r="BZ1230" i="7"/>
  <c r="V1230" i="7" s="1"/>
  <c r="Y1202" i="7"/>
  <c r="CD1202" i="7"/>
  <c r="Z1202" i="7" s="1"/>
  <c r="CD1179" i="7"/>
  <c r="Z1179" i="7" s="1"/>
  <c r="Y1179" i="7"/>
  <c r="CE1172" i="7"/>
  <c r="AA1172" i="7" s="1"/>
  <c r="W1172" i="7"/>
  <c r="BX1360" i="7"/>
  <c r="BP1360" i="7" s="1"/>
  <c r="BP1320" i="7"/>
  <c r="CA1320" i="7" s="1"/>
  <c r="CC1350" i="7"/>
  <c r="W1294" i="7"/>
  <c r="CE1294" i="7"/>
  <c r="AA1294" i="7" s="1"/>
  <c r="DD1256" i="7"/>
  <c r="AZ1256" i="7" s="1"/>
  <c r="CA1256" i="7"/>
  <c r="DC1256" i="7"/>
  <c r="AY1256" i="7" s="1"/>
  <c r="F1256" i="7"/>
  <c r="DF1256" i="7"/>
  <c r="BB1256" i="7" s="1"/>
  <c r="BX1256" i="7"/>
  <c r="CC1256" i="7"/>
  <c r="CB1256" i="7"/>
  <c r="X1256" i="7" s="1"/>
  <c r="DE1256" i="7"/>
  <c r="BA1256" i="7" s="1"/>
  <c r="CZ1256" i="7"/>
  <c r="AV1256" i="7" s="1"/>
  <c r="BP1358" i="7"/>
  <c r="CA1358" i="7" s="1"/>
  <c r="BX1350" i="7"/>
  <c r="BP1333" i="7"/>
  <c r="CE1313" i="7"/>
  <c r="AA1313" i="7" s="1"/>
  <c r="W1313" i="7"/>
  <c r="CD1171" i="7"/>
  <c r="Z1171" i="7" s="1"/>
  <c r="Y1171" i="7"/>
  <c r="BP1357" i="7"/>
  <c r="BX1349" i="7"/>
  <c r="CE1306" i="7"/>
  <c r="AA1306" i="7" s="1"/>
  <c r="CF1284" i="7"/>
  <c r="AB1284" i="7" s="1"/>
  <c r="T1284" i="7"/>
  <c r="BZ1284" i="7"/>
  <c r="V1284" i="7" s="1"/>
  <c r="DD1208" i="7"/>
  <c r="AZ1208" i="7" s="1"/>
  <c r="CA1208" i="7"/>
  <c r="DC1208" i="7"/>
  <c r="AY1208" i="7" s="1"/>
  <c r="F1208" i="7"/>
  <c r="CC1208" i="7"/>
  <c r="CB1208" i="7"/>
  <c r="X1208" i="7" s="1"/>
  <c r="DF1208" i="7"/>
  <c r="BB1208" i="7" s="1"/>
  <c r="BX1208" i="7"/>
  <c r="DE1208" i="7"/>
  <c r="BA1208" i="7" s="1"/>
  <c r="CZ1208" i="7"/>
  <c r="AV1208" i="7" s="1"/>
  <c r="CD1216" i="7"/>
  <c r="Z1216" i="7" s="1"/>
  <c r="BZ1207" i="7"/>
  <c r="V1207" i="7" s="1"/>
  <c r="CF1207" i="7"/>
  <c r="AB1207" i="7" s="1"/>
  <c r="T1207" i="7"/>
  <c r="CE1159" i="7"/>
  <c r="AA1159" i="7" s="1"/>
  <c r="W1159" i="7"/>
  <c r="CE1110" i="7"/>
  <c r="AA1110" i="7" s="1"/>
  <c r="CE1234" i="7"/>
  <c r="AA1234" i="7" s="1"/>
  <c r="W1234" i="7"/>
  <c r="CE1142" i="7"/>
  <c r="AA1142" i="7" s="1"/>
  <c r="W1142" i="7"/>
  <c r="W1118" i="7"/>
  <c r="CE1118" i="7"/>
  <c r="AA1118" i="7" s="1"/>
  <c r="DE1025" i="7"/>
  <c r="BA1025" i="7" s="1"/>
  <c r="CB1025" i="7"/>
  <c r="X1025" i="7" s="1"/>
  <c r="DD1025" i="7"/>
  <c r="AZ1025" i="7" s="1"/>
  <c r="CA1025" i="7"/>
  <c r="DF1025" i="7"/>
  <c r="BB1025" i="7" s="1"/>
  <c r="BX1025" i="7"/>
  <c r="CZ1025" i="7"/>
  <c r="AV1025" i="7" s="1"/>
  <c r="CC1025" i="7"/>
  <c r="F1025" i="7"/>
  <c r="DC1025" i="7"/>
  <c r="AY1025" i="7" s="1"/>
  <c r="Y974" i="7"/>
  <c r="CD974" i="7"/>
  <c r="Z974" i="7" s="1"/>
  <c r="DE1249" i="7"/>
  <c r="BA1249" i="7" s="1"/>
  <c r="CB1249" i="7"/>
  <c r="X1249" i="7" s="1"/>
  <c r="DD1249" i="7"/>
  <c r="AZ1249" i="7" s="1"/>
  <c r="CA1249" i="7"/>
  <c r="CZ1249" i="7"/>
  <c r="AV1249" i="7" s="1"/>
  <c r="F1249" i="7"/>
  <c r="CC1249" i="7"/>
  <c r="DF1249" i="7"/>
  <c r="BB1249" i="7" s="1"/>
  <c r="BX1249" i="7"/>
  <c r="DC1249" i="7"/>
  <c r="AY1249" i="7" s="1"/>
  <c r="Y1209" i="7"/>
  <c r="CD1209" i="7"/>
  <c r="Z1209" i="7" s="1"/>
  <c r="W1184" i="7"/>
  <c r="CE1184" i="7"/>
  <c r="AA1184" i="7" s="1"/>
  <c r="Y1138" i="7"/>
  <c r="CD1138" i="7"/>
  <c r="Z1138" i="7" s="1"/>
  <c r="W1102" i="7"/>
  <c r="CE1102" i="7"/>
  <c r="AA1102" i="7" s="1"/>
  <c r="Y1078" i="7"/>
  <c r="CD1078" i="7"/>
  <c r="Z1078" i="7" s="1"/>
  <c r="BZ1052" i="7"/>
  <c r="V1052" i="7" s="1"/>
  <c r="T1052" i="7"/>
  <c r="CF1052" i="7"/>
  <c r="AB1052" i="7" s="1"/>
  <c r="CE1027" i="7"/>
  <c r="AA1027" i="7" s="1"/>
  <c r="W1027" i="7"/>
  <c r="CF1011" i="7"/>
  <c r="AB1011" i="7" s="1"/>
  <c r="T1011" i="7"/>
  <c r="BZ1011" i="7"/>
  <c r="V1011" i="7" s="1"/>
  <c r="BP1348" i="7"/>
  <c r="CE1214" i="7"/>
  <c r="AA1214" i="7" s="1"/>
  <c r="DF1154" i="7"/>
  <c r="BB1154" i="7" s="1"/>
  <c r="CC1154" i="7"/>
  <c r="DE1154" i="7"/>
  <c r="BA1154" i="7" s="1"/>
  <c r="CB1154" i="7"/>
  <c r="X1154" i="7" s="1"/>
  <c r="CA1154" i="7"/>
  <c r="DD1154" i="7"/>
  <c r="AZ1154" i="7" s="1"/>
  <c r="BX1154" i="7"/>
  <c r="CZ1154" i="7"/>
  <c r="AV1154" i="7" s="1"/>
  <c r="F1154" i="7"/>
  <c r="DC1154" i="7"/>
  <c r="AY1154" i="7" s="1"/>
  <c r="CF1099" i="7"/>
  <c r="AB1099" i="7" s="1"/>
  <c r="BZ1099" i="7"/>
  <c r="V1099" i="7" s="1"/>
  <c r="T1099" i="7"/>
  <c r="CF1084" i="7"/>
  <c r="AB1084" i="7" s="1"/>
  <c r="BZ1084" i="7"/>
  <c r="V1084" i="7" s="1"/>
  <c r="T1084" i="7"/>
  <c r="CF1029" i="7"/>
  <c r="AB1029" i="7" s="1"/>
  <c r="T1029" i="7"/>
  <c r="BZ1029" i="7"/>
  <c r="V1029" i="7" s="1"/>
  <c r="CF1251" i="7"/>
  <c r="AB1251" i="7" s="1"/>
  <c r="BZ1251" i="7"/>
  <c r="V1251" i="7" s="1"/>
  <c r="T1251" i="7"/>
  <c r="CD1223" i="7"/>
  <c r="Z1223" i="7" s="1"/>
  <c r="Y1223" i="7"/>
  <c r="T1218" i="7"/>
  <c r="BZ1218" i="7"/>
  <c r="V1218" i="7" s="1"/>
  <c r="CF1218" i="7"/>
  <c r="AB1218" i="7" s="1"/>
  <c r="Y1215" i="7"/>
  <c r="CD1215" i="7"/>
  <c r="Z1215" i="7" s="1"/>
  <c r="W1162" i="7"/>
  <c r="CE1162" i="7"/>
  <c r="AA1162" i="7" s="1"/>
  <c r="CE1127" i="7"/>
  <c r="AA1127" i="7" s="1"/>
  <c r="W1127" i="7"/>
  <c r="W1119" i="7"/>
  <c r="CE1119" i="7"/>
  <c r="AA1119" i="7" s="1"/>
  <c r="CD1104" i="7"/>
  <c r="Z1104" i="7" s="1"/>
  <c r="Y1104" i="7"/>
  <c r="CF1102" i="7"/>
  <c r="AB1102" i="7" s="1"/>
  <c r="T1102" i="7"/>
  <c r="BZ1102" i="7"/>
  <c r="V1102" i="7" s="1"/>
  <c r="W1089" i="7"/>
  <c r="CE1089" i="7"/>
  <c r="AA1089" i="7" s="1"/>
  <c r="CD1084" i="7"/>
  <c r="Z1084" i="7" s="1"/>
  <c r="Y1084" i="7"/>
  <c r="CE1074" i="7"/>
  <c r="AA1074" i="7" s="1"/>
  <c r="BZ1028" i="7"/>
  <c r="V1028" i="7" s="1"/>
  <c r="CF1028" i="7"/>
  <c r="AB1028" i="7" s="1"/>
  <c r="T1028" i="7"/>
  <c r="CF1003" i="7"/>
  <c r="AB1003" i="7" s="1"/>
  <c r="T1003" i="7"/>
  <c r="BZ1003" i="7"/>
  <c r="V1003" i="7" s="1"/>
  <c r="BX1340" i="7"/>
  <c r="CD1236" i="7"/>
  <c r="Z1236" i="7" s="1"/>
  <c r="CZ1188" i="7"/>
  <c r="AV1188" i="7" s="1"/>
  <c r="F1188" i="7"/>
  <c r="CC1188" i="7"/>
  <c r="CB1188" i="7"/>
  <c r="X1188" i="7" s="1"/>
  <c r="DF1188" i="7"/>
  <c r="BB1188" i="7" s="1"/>
  <c r="CA1188" i="7"/>
  <c r="DE1188" i="7"/>
  <c r="BA1188" i="7" s="1"/>
  <c r="DD1188" i="7"/>
  <c r="AZ1188" i="7" s="1"/>
  <c r="BX1188" i="7"/>
  <c r="DC1188" i="7"/>
  <c r="AY1188" i="7" s="1"/>
  <c r="CF1174" i="7"/>
  <c r="AB1174" i="7" s="1"/>
  <c r="CD1155" i="7"/>
  <c r="Z1155" i="7" s="1"/>
  <c r="Y1155" i="7"/>
  <c r="T1132" i="7"/>
  <c r="CF1132" i="7"/>
  <c r="AB1132" i="7" s="1"/>
  <c r="BZ1132" i="7"/>
  <c r="V1132" i="7" s="1"/>
  <c r="CF1054" i="7"/>
  <c r="AB1054" i="7" s="1"/>
  <c r="T1054" i="7"/>
  <c r="BZ1054" i="7"/>
  <c r="V1054" i="7" s="1"/>
  <c r="Y1027" i="7"/>
  <c r="DC1470" i="7"/>
  <c r="AY1470" i="7" s="1"/>
  <c r="CA1406" i="7"/>
  <c r="BP1330" i="7"/>
  <c r="CD1267" i="7"/>
  <c r="Z1267" i="7" s="1"/>
  <c r="Y1267" i="7"/>
  <c r="DC1239" i="7"/>
  <c r="AY1239" i="7" s="1"/>
  <c r="F1239" i="7"/>
  <c r="CZ1239" i="7"/>
  <c r="AV1239" i="7" s="1"/>
  <c r="BX1239" i="7"/>
  <c r="DD1239" i="7"/>
  <c r="AZ1239" i="7" s="1"/>
  <c r="CC1239" i="7"/>
  <c r="CB1239" i="7"/>
  <c r="X1239" i="7" s="1"/>
  <c r="DF1239" i="7"/>
  <c r="BB1239" i="7" s="1"/>
  <c r="CA1239" i="7"/>
  <c r="DE1239" i="7"/>
  <c r="BA1239" i="7" s="1"/>
  <c r="W1152" i="7"/>
  <c r="CE1152" i="7"/>
  <c r="AA1152" i="7" s="1"/>
  <c r="CE1132" i="7"/>
  <c r="AA1132" i="7" s="1"/>
  <c r="W1132" i="7"/>
  <c r="Y1106" i="7"/>
  <c r="CD1106" i="7"/>
  <c r="Z1106" i="7" s="1"/>
  <c r="CE996" i="7"/>
  <c r="AA996" i="7" s="1"/>
  <c r="W996" i="7"/>
  <c r="CD1022" i="7"/>
  <c r="Z1022" i="7" s="1"/>
  <c r="Y1022" i="7"/>
  <c r="CE995" i="7"/>
  <c r="AA995" i="7" s="1"/>
  <c r="W995" i="7"/>
  <c r="CD964" i="7"/>
  <c r="Z964" i="7" s="1"/>
  <c r="Y964" i="7"/>
  <c r="Y954" i="7"/>
  <c r="CD954" i="7"/>
  <c r="Z954" i="7" s="1"/>
  <c r="CF916" i="7"/>
  <c r="AB916" i="7" s="1"/>
  <c r="T916" i="7"/>
  <c r="BZ916" i="7"/>
  <c r="V916" i="7" s="1"/>
  <c r="CG873" i="7"/>
  <c r="AC873" i="7" s="1"/>
  <c r="CF873" i="7"/>
  <c r="AB873" i="7" s="1"/>
  <c r="BZ873" i="7"/>
  <c r="V873" i="7" s="1"/>
  <c r="CD848" i="7"/>
  <c r="Z848" i="7" s="1"/>
  <c r="Y848" i="7"/>
  <c r="AF827" i="7"/>
  <c r="CK827" i="7"/>
  <c r="AG827" i="7" s="1"/>
  <c r="CL810" i="7"/>
  <c r="AH810" i="7" s="1"/>
  <c r="AD810" i="7"/>
  <c r="W785" i="7"/>
  <c r="CE785" i="7"/>
  <c r="AA785" i="7" s="1"/>
  <c r="AD773" i="7"/>
  <c r="CL773" i="7"/>
  <c r="AH773" i="7" s="1"/>
  <c r="CG762" i="7"/>
  <c r="AC762" i="7" s="1"/>
  <c r="CF762" i="7"/>
  <c r="AB762" i="7" s="1"/>
  <c r="T762" i="7"/>
  <c r="BZ762" i="7"/>
  <c r="V762" i="7" s="1"/>
  <c r="Y735" i="7"/>
  <c r="CD735" i="7"/>
  <c r="Z735" i="7" s="1"/>
  <c r="CD968" i="7"/>
  <c r="Z968" i="7" s="1"/>
  <c r="Y968" i="7"/>
  <c r="CE951" i="7"/>
  <c r="AA951" i="7" s="1"/>
  <c r="W951" i="7"/>
  <c r="CD924" i="7"/>
  <c r="Z924" i="7" s="1"/>
  <c r="Y924" i="7"/>
  <c r="CD896" i="7"/>
  <c r="Z896" i="7" s="1"/>
  <c r="Y896" i="7"/>
  <c r="W872" i="7"/>
  <c r="CE872" i="7"/>
  <c r="AA872" i="7" s="1"/>
  <c r="AF855" i="7"/>
  <c r="CK855" i="7"/>
  <c r="AG855" i="7" s="1"/>
  <c r="CG839" i="7"/>
  <c r="AC839" i="7" s="1"/>
  <c r="CF839" i="7"/>
  <c r="AB839" i="7" s="1"/>
  <c r="T839" i="7"/>
  <c r="BZ839" i="7"/>
  <c r="V839" i="7" s="1"/>
  <c r="AF803" i="7"/>
  <c r="CK803" i="7"/>
  <c r="AG803" i="7" s="1"/>
  <c r="CG765" i="7"/>
  <c r="AC765" i="7" s="1"/>
  <c r="CF765" i="7"/>
  <c r="AB765" i="7" s="1"/>
  <c r="T765" i="7"/>
  <c r="BZ765" i="7"/>
  <c r="V765" i="7" s="1"/>
  <c r="CL765" i="7"/>
  <c r="AH765" i="7" s="1"/>
  <c r="CK744" i="7"/>
  <c r="AG744" i="7" s="1"/>
  <c r="AF744" i="7"/>
  <c r="AF738" i="7"/>
  <c r="CE966" i="7"/>
  <c r="AA966" i="7" s="1"/>
  <c r="Y898" i="7"/>
  <c r="CD898" i="7"/>
  <c r="Z898" i="7" s="1"/>
  <c r="CL856" i="7"/>
  <c r="AH856" i="7" s="1"/>
  <c r="CK805" i="7"/>
  <c r="AG805" i="7" s="1"/>
  <c r="AF805" i="7"/>
  <c r="W801" i="7"/>
  <c r="CE801" i="7"/>
  <c r="AA801" i="7" s="1"/>
  <c r="CG784" i="7"/>
  <c r="AC784" i="7" s="1"/>
  <c r="CF784" i="7"/>
  <c r="AB784" i="7" s="1"/>
  <c r="T784" i="7"/>
  <c r="BZ784" i="7"/>
  <c r="V784" i="7" s="1"/>
  <c r="CD752" i="7"/>
  <c r="Z752" i="7" s="1"/>
  <c r="Y752" i="7"/>
  <c r="CG740" i="7"/>
  <c r="AC740" i="7" s="1"/>
  <c r="CF740" i="7"/>
  <c r="AB740" i="7" s="1"/>
  <c r="T740" i="7"/>
  <c r="BZ740" i="7"/>
  <c r="V740" i="7" s="1"/>
  <c r="CE717" i="7"/>
  <c r="AA717" i="7" s="1"/>
  <c r="W717" i="7"/>
  <c r="Y1024" i="7"/>
  <c r="W1024" i="7"/>
  <c r="CE1024" i="7"/>
  <c r="AA1024" i="7" s="1"/>
  <c r="BZ968" i="7"/>
  <c r="V968" i="7" s="1"/>
  <c r="T968" i="7"/>
  <c r="CF968" i="7"/>
  <c r="AB968" i="7" s="1"/>
  <c r="CE893" i="7"/>
  <c r="AA893" i="7" s="1"/>
  <c r="W893" i="7"/>
  <c r="Y879" i="7"/>
  <c r="CD879" i="7"/>
  <c r="Z879" i="7" s="1"/>
  <c r="AF866" i="7"/>
  <c r="CK866" i="7"/>
  <c r="AG866" i="7" s="1"/>
  <c r="CG845" i="7"/>
  <c r="AC845" i="7" s="1"/>
  <c r="CF845" i="7"/>
  <c r="AB845" i="7" s="1"/>
  <c r="T845" i="7"/>
  <c r="BZ845" i="7"/>
  <c r="V845" i="7" s="1"/>
  <c r="Y819" i="7"/>
  <c r="CD819" i="7"/>
  <c r="Z819" i="7" s="1"/>
  <c r="CK781" i="7"/>
  <c r="AG781" i="7" s="1"/>
  <c r="AF781" i="7"/>
  <c r="W777" i="7"/>
  <c r="CE777" i="7"/>
  <c r="AA777" i="7" s="1"/>
  <c r="AF760" i="7"/>
  <c r="CK754" i="7"/>
  <c r="AG754" i="7" s="1"/>
  <c r="AF754" i="7"/>
  <c r="CL739" i="7"/>
  <c r="AH739" i="7" s="1"/>
  <c r="CK718" i="7"/>
  <c r="AG718" i="7" s="1"/>
  <c r="AF718" i="7"/>
  <c r="CF1238" i="7"/>
  <c r="AB1238" i="7" s="1"/>
  <c r="T1238" i="7"/>
  <c r="BZ1238" i="7"/>
  <c r="V1238" i="7" s="1"/>
  <c r="CF981" i="7"/>
  <c r="AB981" i="7" s="1"/>
  <c r="T981" i="7"/>
  <c r="BZ981" i="7"/>
  <c r="V981" i="7" s="1"/>
  <c r="CD907" i="7"/>
  <c r="Z907" i="7" s="1"/>
  <c r="Y907" i="7"/>
  <c r="CD867" i="7"/>
  <c r="Z867" i="7" s="1"/>
  <c r="CE863" i="7"/>
  <c r="AA863" i="7" s="1"/>
  <c r="W863" i="7"/>
  <c r="CG844" i="7"/>
  <c r="AC844" i="7" s="1"/>
  <c r="CF844" i="7"/>
  <c r="AB844" i="7" s="1"/>
  <c r="T844" i="7"/>
  <c r="BZ844" i="7"/>
  <c r="V844" i="7" s="1"/>
  <c r="AF820" i="7"/>
  <c r="T817" i="7"/>
  <c r="AD801" i="7"/>
  <c r="CL801" i="7"/>
  <c r="AH801" i="7" s="1"/>
  <c r="CL779" i="7"/>
  <c r="AH779" i="7" s="1"/>
  <c r="AD779" i="7"/>
  <c r="W753" i="7"/>
  <c r="CE753" i="7"/>
  <c r="AA753" i="7" s="1"/>
  <c r="CL740" i="7"/>
  <c r="AH740" i="7" s="1"/>
  <c r="AD740" i="7"/>
  <c r="CE1094" i="7"/>
  <c r="AA1094" i="7" s="1"/>
  <c r="T994" i="7"/>
  <c r="BZ994" i="7"/>
  <c r="V994" i="7" s="1"/>
  <c r="CF994" i="7"/>
  <c r="AB994" i="7" s="1"/>
  <c r="CD985" i="7"/>
  <c r="Z985" i="7" s="1"/>
  <c r="DC959" i="7"/>
  <c r="AY959" i="7" s="1"/>
  <c r="F959" i="7"/>
  <c r="CZ959" i="7"/>
  <c r="AV959" i="7" s="1"/>
  <c r="BX959" i="7"/>
  <c r="CB959" i="7"/>
  <c r="X959" i="7" s="1"/>
  <c r="DF959" i="7"/>
  <c r="BB959" i="7" s="1"/>
  <c r="CA959" i="7"/>
  <c r="CC959" i="7"/>
  <c r="DE959" i="7"/>
  <c r="BA959" i="7" s="1"/>
  <c r="DD959" i="7"/>
  <c r="AZ959" i="7" s="1"/>
  <c r="CF950" i="7"/>
  <c r="AB950" i="7" s="1"/>
  <c r="T950" i="7"/>
  <c r="BZ950" i="7"/>
  <c r="V950" i="7" s="1"/>
  <c r="CE942" i="7"/>
  <c r="AA942" i="7" s="1"/>
  <c r="Y851" i="7"/>
  <c r="CG835" i="7"/>
  <c r="AC835" i="7" s="1"/>
  <c r="CF835" i="7"/>
  <c r="AB835" i="7" s="1"/>
  <c r="T835" i="7"/>
  <c r="BZ835" i="7"/>
  <c r="V835" i="7" s="1"/>
  <c r="CL819" i="7"/>
  <c r="AH819" i="7" s="1"/>
  <c r="AD819" i="7"/>
  <c r="AF796" i="7"/>
  <c r="CK796" i="7"/>
  <c r="AG796" i="7" s="1"/>
  <c r="CG771" i="7"/>
  <c r="AC771" i="7" s="1"/>
  <c r="CF771" i="7"/>
  <c r="AB771" i="7" s="1"/>
  <c r="T771" i="7"/>
  <c r="BZ771" i="7"/>
  <c r="V771" i="7" s="1"/>
  <c r="CL754" i="7"/>
  <c r="AH754" i="7" s="1"/>
  <c r="AD754" i="7"/>
  <c r="CD719" i="7"/>
  <c r="Z719" i="7" s="1"/>
  <c r="Y719" i="7"/>
  <c r="CD715" i="7"/>
  <c r="Z715" i="7" s="1"/>
  <c r="Y715" i="7"/>
  <c r="CD710" i="7"/>
  <c r="Z710" i="7" s="1"/>
  <c r="Y710" i="7"/>
  <c r="CD702" i="7"/>
  <c r="Z702" i="7" s="1"/>
  <c r="Y702" i="7"/>
  <c r="CD694" i="7"/>
  <c r="Z694" i="7" s="1"/>
  <c r="Y694" i="7"/>
  <c r="CD961" i="7"/>
  <c r="Z961" i="7" s="1"/>
  <c r="CG858" i="7"/>
  <c r="AC858" i="7" s="1"/>
  <c r="CF858" i="7"/>
  <c r="AB858" i="7" s="1"/>
  <c r="T858" i="7"/>
  <c r="BZ858" i="7"/>
  <c r="V858" i="7" s="1"/>
  <c r="AF842" i="7"/>
  <c r="CK842" i="7"/>
  <c r="AG842" i="7" s="1"/>
  <c r="AF811" i="7"/>
  <c r="CK811" i="7"/>
  <c r="AG811" i="7" s="1"/>
  <c r="CK773" i="7"/>
  <c r="AG773" i="7" s="1"/>
  <c r="AF773" i="7"/>
  <c r="CE769" i="7"/>
  <c r="AA769" i="7" s="1"/>
  <c r="W769" i="7"/>
  <c r="CG752" i="7"/>
  <c r="AC752" i="7" s="1"/>
  <c r="CF752" i="7"/>
  <c r="AB752" i="7" s="1"/>
  <c r="T752" i="7"/>
  <c r="BZ752" i="7"/>
  <c r="V752" i="7" s="1"/>
  <c r="CD951" i="7"/>
  <c r="Z951" i="7" s="1"/>
  <c r="CD947" i="7"/>
  <c r="Z947" i="7" s="1"/>
  <c r="Y947" i="7"/>
  <c r="W859" i="7"/>
  <c r="CE859" i="7"/>
  <c r="AA859" i="7" s="1"/>
  <c r="CL711" i="7"/>
  <c r="AH711" i="7" s="1"/>
  <c r="AD711" i="7"/>
  <c r="CE706" i="7"/>
  <c r="AA706" i="7" s="1"/>
  <c r="W706" i="7"/>
  <c r="CE698" i="7"/>
  <c r="AA698" i="7" s="1"/>
  <c r="W698" i="7"/>
  <c r="CE689" i="7"/>
  <c r="AA689" i="7" s="1"/>
  <c r="W689" i="7"/>
  <c r="T673" i="7"/>
  <c r="CG673" i="7"/>
  <c r="AC673" i="7" s="1"/>
  <c r="CF673" i="7"/>
  <c r="AB673" i="7" s="1"/>
  <c r="BZ673" i="7"/>
  <c r="V673" i="7" s="1"/>
  <c r="T665" i="7"/>
  <c r="CG665" i="7"/>
  <c r="AC665" i="7" s="1"/>
  <c r="CF665" i="7"/>
  <c r="AB665" i="7" s="1"/>
  <c r="BZ665" i="7"/>
  <c r="V665" i="7" s="1"/>
  <c r="T657" i="7"/>
  <c r="CG657" i="7"/>
  <c r="AC657" i="7" s="1"/>
  <c r="CF657" i="7"/>
  <c r="AB657" i="7" s="1"/>
  <c r="BZ657" i="7"/>
  <c r="V657" i="7" s="1"/>
  <c r="T649" i="7"/>
  <c r="CG649" i="7"/>
  <c r="AC649" i="7" s="1"/>
  <c r="CF649" i="7"/>
  <c r="AB649" i="7" s="1"/>
  <c r="BZ649" i="7"/>
  <c r="V649" i="7" s="1"/>
  <c r="CD612" i="7"/>
  <c r="Z612" i="7" s="1"/>
  <c r="Y612" i="7"/>
  <c r="CD604" i="7"/>
  <c r="Z604" i="7" s="1"/>
  <c r="Y604" i="7"/>
  <c r="CD596" i="7"/>
  <c r="Z596" i="7" s="1"/>
  <c r="Y596" i="7"/>
  <c r="CD588" i="7"/>
  <c r="Z588" i="7" s="1"/>
  <c r="Y588" i="7"/>
  <c r="CD580" i="7"/>
  <c r="Z580" i="7" s="1"/>
  <c r="Y580" i="7"/>
  <c r="CD572" i="7"/>
  <c r="Z572" i="7" s="1"/>
  <c r="Y572" i="7"/>
  <c r="CD564" i="7"/>
  <c r="Z564" i="7" s="1"/>
  <c r="Y564" i="7"/>
  <c r="CD556" i="7"/>
  <c r="Z556" i="7" s="1"/>
  <c r="Y556" i="7"/>
  <c r="W883" i="7"/>
  <c r="CE875" i="7"/>
  <c r="AA875" i="7" s="1"/>
  <c r="W875" i="7"/>
  <c r="CA736" i="7"/>
  <c r="CK849" i="7"/>
  <c r="AG849" i="7" s="1"/>
  <c r="AD809" i="7"/>
  <c r="CL809" i="7"/>
  <c r="AH809" i="7" s="1"/>
  <c r="CE792" i="7"/>
  <c r="AA792" i="7" s="1"/>
  <c r="W792" i="7"/>
  <c r="CE771" i="7"/>
  <c r="AA771" i="7" s="1"/>
  <c r="W730" i="7"/>
  <c r="CE730" i="7"/>
  <c r="AA730" i="7" s="1"/>
  <c r="BX724" i="7"/>
  <c r="D724" i="7"/>
  <c r="CJ724" i="7"/>
  <c r="CI724" i="7"/>
  <c r="AE724" i="7" s="1"/>
  <c r="CH724" i="7"/>
  <c r="CE709" i="7"/>
  <c r="AA709" i="7" s="1"/>
  <c r="W709" i="7"/>
  <c r="T707" i="7"/>
  <c r="BZ707" i="7"/>
  <c r="V707" i="7" s="1"/>
  <c r="CG707" i="7"/>
  <c r="AC707" i="7" s="1"/>
  <c r="CF707" i="7"/>
  <c r="AB707" i="7" s="1"/>
  <c r="CL702" i="7"/>
  <c r="AH702" i="7" s="1"/>
  <c r="AD702" i="7"/>
  <c r="CK701" i="7"/>
  <c r="AG701" i="7" s="1"/>
  <c r="AF701" i="7"/>
  <c r="T699" i="7"/>
  <c r="BZ699" i="7"/>
  <c r="V699" i="7" s="1"/>
  <c r="CG699" i="7"/>
  <c r="AC699" i="7" s="1"/>
  <c r="CF699" i="7"/>
  <c r="AB699" i="7" s="1"/>
  <c r="CL692" i="7"/>
  <c r="AH692" i="7" s="1"/>
  <c r="AD692" i="7"/>
  <c r="T686" i="7"/>
  <c r="BZ686" i="7"/>
  <c r="V686" i="7" s="1"/>
  <c r="CG686" i="7"/>
  <c r="AC686" i="7" s="1"/>
  <c r="CF686" i="7"/>
  <c r="AB686" i="7" s="1"/>
  <c r="CD639" i="7"/>
  <c r="Z639" i="7" s="1"/>
  <c r="Y639" i="7"/>
  <c r="CD631" i="7"/>
  <c r="Z631" i="7" s="1"/>
  <c r="Y631" i="7"/>
  <c r="CD623" i="7"/>
  <c r="Z623" i="7" s="1"/>
  <c r="Y623" i="7"/>
  <c r="AD813" i="7"/>
  <c r="CL813" i="7"/>
  <c r="AH813" i="7" s="1"/>
  <c r="CD676" i="7"/>
  <c r="Z676" i="7" s="1"/>
  <c r="Y676" i="7"/>
  <c r="CL667" i="7"/>
  <c r="AH667" i="7" s="1"/>
  <c r="AD667" i="7"/>
  <c r="CL659" i="7"/>
  <c r="AH659" i="7" s="1"/>
  <c r="AD659" i="7"/>
  <c r="CL651" i="7"/>
  <c r="AH651" i="7" s="1"/>
  <c r="AD651" i="7"/>
  <c r="CE640" i="7"/>
  <c r="AA640" i="7" s="1"/>
  <c r="W640" i="7"/>
  <c r="CE624" i="7"/>
  <c r="AA624" i="7" s="1"/>
  <c r="W624" i="7"/>
  <c r="Y543" i="7"/>
  <c r="CD543" i="7"/>
  <c r="Z543" i="7" s="1"/>
  <c r="Y527" i="7"/>
  <c r="CD527" i="7"/>
  <c r="Z527" i="7" s="1"/>
  <c r="CD937" i="7"/>
  <c r="Z937" i="7" s="1"/>
  <c r="CE857" i="7"/>
  <c r="AA857" i="7" s="1"/>
  <c r="W857" i="7"/>
  <c r="CE849" i="7"/>
  <c r="AA849" i="7" s="1"/>
  <c r="W849" i="7"/>
  <c r="CE841" i="7"/>
  <c r="AA841" i="7" s="1"/>
  <c r="W841" i="7"/>
  <c r="CD812" i="7"/>
  <c r="Z812" i="7" s="1"/>
  <c r="Y812" i="7"/>
  <c r="CL793" i="7"/>
  <c r="AH793" i="7" s="1"/>
  <c r="CB728" i="7"/>
  <c r="X728" i="7" s="1"/>
  <c r="CL678" i="7"/>
  <c r="AH678" i="7" s="1"/>
  <c r="AD678" i="7"/>
  <c r="CE815" i="7"/>
  <c r="AA815" i="7" s="1"/>
  <c r="CD722" i="7"/>
  <c r="Z722" i="7" s="1"/>
  <c r="Y722" i="7"/>
  <c r="CK710" i="7"/>
  <c r="AG710" i="7" s="1"/>
  <c r="AF710" i="7"/>
  <c r="CE690" i="7"/>
  <c r="AA690" i="7" s="1"/>
  <c r="W612" i="7"/>
  <c r="CE612" i="7"/>
  <c r="AA612" i="7" s="1"/>
  <c r="W604" i="7"/>
  <c r="CE604" i="7"/>
  <c r="AA604" i="7" s="1"/>
  <c r="W596" i="7"/>
  <c r="CE596" i="7"/>
  <c r="AA596" i="7" s="1"/>
  <c r="W588" i="7"/>
  <c r="CE588" i="7"/>
  <c r="AA588" i="7" s="1"/>
  <c r="W580" i="7"/>
  <c r="CE580" i="7"/>
  <c r="AA580" i="7" s="1"/>
  <c r="W572" i="7"/>
  <c r="CE572" i="7"/>
  <c r="AA572" i="7" s="1"/>
  <c r="W564" i="7"/>
  <c r="CE564" i="7"/>
  <c r="AA564" i="7" s="1"/>
  <c r="W556" i="7"/>
  <c r="CE556" i="7"/>
  <c r="AA556" i="7" s="1"/>
  <c r="CE870" i="7"/>
  <c r="AA870" i="7" s="1"/>
  <c r="CD757" i="7"/>
  <c r="Z757" i="7" s="1"/>
  <c r="CE671" i="7"/>
  <c r="AA671" i="7" s="1"/>
  <c r="W671" i="7"/>
  <c r="CE663" i="7"/>
  <c r="AA663" i="7" s="1"/>
  <c r="W663" i="7"/>
  <c r="CE655" i="7"/>
  <c r="AA655" i="7" s="1"/>
  <c r="W655" i="7"/>
  <c r="CE647" i="7"/>
  <c r="AA647" i="7" s="1"/>
  <c r="W647" i="7"/>
  <c r="CD636" i="7"/>
  <c r="Z636" i="7" s="1"/>
  <c r="Y636" i="7"/>
  <c r="CD620" i="7"/>
  <c r="Z620" i="7" s="1"/>
  <c r="Y620" i="7"/>
  <c r="CK612" i="7"/>
  <c r="AG612" i="7" s="1"/>
  <c r="AF612" i="7"/>
  <c r="CL604" i="7"/>
  <c r="AH604" i="7" s="1"/>
  <c r="AD604" i="7"/>
  <c r="CK580" i="7"/>
  <c r="AG580" i="7" s="1"/>
  <c r="AF580" i="7"/>
  <c r="CL572" i="7"/>
  <c r="AH572" i="7" s="1"/>
  <c r="AD572" i="7"/>
  <c r="T677" i="7"/>
  <c r="CG677" i="7"/>
  <c r="AC677" i="7" s="1"/>
  <c r="CF677" i="7"/>
  <c r="AB677" i="7" s="1"/>
  <c r="BZ677" i="7"/>
  <c r="V677" i="7" s="1"/>
  <c r="CE643" i="7"/>
  <c r="AA643" i="7" s="1"/>
  <c r="W643" i="7"/>
  <c r="CG611" i="7"/>
  <c r="AC611" i="7" s="1"/>
  <c r="CF611" i="7"/>
  <c r="AB611" i="7" s="1"/>
  <c r="T611" i="7"/>
  <c r="BZ611" i="7"/>
  <c r="V611" i="7" s="1"/>
  <c r="CG579" i="7"/>
  <c r="AC579" i="7" s="1"/>
  <c r="CF579" i="7"/>
  <c r="AB579" i="7" s="1"/>
  <c r="T579" i="7"/>
  <c r="BZ579" i="7"/>
  <c r="V579" i="7" s="1"/>
  <c r="W520" i="7"/>
  <c r="CE520" i="7"/>
  <c r="AA520" i="7" s="1"/>
  <c r="W504" i="7"/>
  <c r="CE504" i="7"/>
  <c r="AA504" i="7" s="1"/>
  <c r="W500" i="7"/>
  <c r="CE500" i="7"/>
  <c r="AA500" i="7" s="1"/>
  <c r="W496" i="7"/>
  <c r="W492" i="7"/>
  <c r="CE492" i="7"/>
  <c r="AA492" i="7" s="1"/>
  <c r="W488" i="7"/>
  <c r="CE488" i="7"/>
  <c r="AA488" i="7" s="1"/>
  <c r="W484" i="7"/>
  <c r="CE484" i="7"/>
  <c r="AA484" i="7" s="1"/>
  <c r="W480" i="7"/>
  <c r="CE480" i="7"/>
  <c r="AA480" i="7" s="1"/>
  <c r="W476" i="7"/>
  <c r="CE476" i="7"/>
  <c r="AA476" i="7" s="1"/>
  <c r="W472" i="7"/>
  <c r="CE472" i="7"/>
  <c r="AA472" i="7" s="1"/>
  <c r="W468" i="7"/>
  <c r="CE468" i="7"/>
  <c r="AA468" i="7" s="1"/>
  <c r="W464" i="7"/>
  <c r="CE464" i="7"/>
  <c r="AA464" i="7" s="1"/>
  <c r="W460" i="7"/>
  <c r="CE460" i="7"/>
  <c r="AA460" i="7" s="1"/>
  <c r="W456" i="7"/>
  <c r="CE456" i="7"/>
  <c r="AA456" i="7" s="1"/>
  <c r="W452" i="7"/>
  <c r="CE452" i="7"/>
  <c r="AA452" i="7" s="1"/>
  <c r="W448" i="7"/>
  <c r="CE448" i="7"/>
  <c r="AA448" i="7" s="1"/>
  <c r="W444" i="7"/>
  <c r="CE444" i="7"/>
  <c r="AA444" i="7" s="1"/>
  <c r="CL693" i="7"/>
  <c r="AH693" i="7" s="1"/>
  <c r="AD693" i="7"/>
  <c r="BZ643" i="7"/>
  <c r="V643" i="7" s="1"/>
  <c r="CG643" i="7"/>
  <c r="AC643" i="7" s="1"/>
  <c r="T643" i="7"/>
  <c r="CF643" i="7"/>
  <c r="AB643" i="7" s="1"/>
  <c r="CL638" i="7"/>
  <c r="AH638" i="7" s="1"/>
  <c r="AD638" i="7"/>
  <c r="CL631" i="7"/>
  <c r="AH631" i="7" s="1"/>
  <c r="AD631" i="7"/>
  <c r="BZ627" i="7"/>
  <c r="V627" i="7" s="1"/>
  <c r="CG627" i="7"/>
  <c r="AC627" i="7" s="1"/>
  <c r="T627" i="7"/>
  <c r="CF627" i="7"/>
  <c r="AB627" i="7" s="1"/>
  <c r="CL622" i="7"/>
  <c r="AH622" i="7" s="1"/>
  <c r="AD622" i="7"/>
  <c r="CL561" i="7"/>
  <c r="AH561" i="7" s="1"/>
  <c r="AD561" i="7"/>
  <c r="CE524" i="7"/>
  <c r="AA524" i="7" s="1"/>
  <c r="W524" i="7"/>
  <c r="AD501" i="7"/>
  <c r="CL501" i="7"/>
  <c r="AH501" i="7" s="1"/>
  <c r="AD493" i="7"/>
  <c r="CL493" i="7"/>
  <c r="AH493" i="7" s="1"/>
  <c r="AD485" i="7"/>
  <c r="CL485" i="7"/>
  <c r="AH485" i="7" s="1"/>
  <c r="AD469" i="7"/>
  <c r="CL469" i="7"/>
  <c r="AH469" i="7" s="1"/>
  <c r="AD461" i="7"/>
  <c r="CL461" i="7"/>
  <c r="AH461" i="7" s="1"/>
  <c r="AD453" i="7"/>
  <c r="CL453" i="7"/>
  <c r="AH453" i="7" s="1"/>
  <c r="AD445" i="7"/>
  <c r="CL445" i="7"/>
  <c r="AH445" i="7" s="1"/>
  <c r="CC688" i="7"/>
  <c r="CL675" i="7"/>
  <c r="AH675" i="7" s="1"/>
  <c r="CG586" i="7"/>
  <c r="AC586" i="7" s="1"/>
  <c r="CF586" i="7"/>
  <c r="AB586" i="7" s="1"/>
  <c r="T586" i="7"/>
  <c r="BZ586" i="7"/>
  <c r="V586" i="7" s="1"/>
  <c r="CK520" i="7"/>
  <c r="AG520" i="7" s="1"/>
  <c r="AF520" i="7"/>
  <c r="CE513" i="7"/>
  <c r="AA513" i="7" s="1"/>
  <c r="W513" i="7"/>
  <c r="BZ506" i="7"/>
  <c r="V506" i="7" s="1"/>
  <c r="CG506" i="7"/>
  <c r="AC506" i="7" s="1"/>
  <c r="CF506" i="7"/>
  <c r="AB506" i="7" s="1"/>
  <c r="T506" i="7"/>
  <c r="BZ502" i="7"/>
  <c r="V502" i="7" s="1"/>
  <c r="CG502" i="7"/>
  <c r="AC502" i="7" s="1"/>
  <c r="CF502" i="7"/>
  <c r="AB502" i="7" s="1"/>
  <c r="T502" i="7"/>
  <c r="BZ498" i="7"/>
  <c r="V498" i="7" s="1"/>
  <c r="CG498" i="7"/>
  <c r="AC498" i="7" s="1"/>
  <c r="CF498" i="7"/>
  <c r="AB498" i="7" s="1"/>
  <c r="T498" i="7"/>
  <c r="BZ494" i="7"/>
  <c r="V494" i="7" s="1"/>
  <c r="CG494" i="7"/>
  <c r="AC494" i="7" s="1"/>
  <c r="CF494" i="7"/>
  <c r="AB494" i="7" s="1"/>
  <c r="T494" i="7"/>
  <c r="BZ490" i="7"/>
  <c r="V490" i="7" s="1"/>
  <c r="CG490" i="7"/>
  <c r="AC490" i="7" s="1"/>
  <c r="CF490" i="7"/>
  <c r="AB490" i="7" s="1"/>
  <c r="T490" i="7"/>
  <c r="BZ486" i="7"/>
  <c r="V486" i="7" s="1"/>
  <c r="CG486" i="7"/>
  <c r="AC486" i="7" s="1"/>
  <c r="CF486" i="7"/>
  <c r="AB486" i="7" s="1"/>
  <c r="T486" i="7"/>
  <c r="BZ482" i="7"/>
  <c r="V482" i="7" s="1"/>
  <c r="BZ478" i="7"/>
  <c r="V478" i="7" s="1"/>
  <c r="CG478" i="7"/>
  <c r="AC478" i="7" s="1"/>
  <c r="CF478" i="7"/>
  <c r="AB478" i="7" s="1"/>
  <c r="T478" i="7"/>
  <c r="BZ474" i="7"/>
  <c r="V474" i="7" s="1"/>
  <c r="CG474" i="7"/>
  <c r="AC474" i="7" s="1"/>
  <c r="CF474" i="7"/>
  <c r="AB474" i="7" s="1"/>
  <c r="T474" i="7"/>
  <c r="BZ470" i="7"/>
  <c r="V470" i="7" s="1"/>
  <c r="CG470" i="7"/>
  <c r="AC470" i="7" s="1"/>
  <c r="CF470" i="7"/>
  <c r="AB470" i="7" s="1"/>
  <c r="T470" i="7"/>
  <c r="BZ462" i="7"/>
  <c r="V462" i="7" s="1"/>
  <c r="CG462" i="7"/>
  <c r="AC462" i="7" s="1"/>
  <c r="CF462" i="7"/>
  <c r="AB462" i="7" s="1"/>
  <c r="T462" i="7"/>
  <c r="BZ458" i="7"/>
  <c r="V458" i="7" s="1"/>
  <c r="CG458" i="7"/>
  <c r="AC458" i="7" s="1"/>
  <c r="CF458" i="7"/>
  <c r="AB458" i="7" s="1"/>
  <c r="T458" i="7"/>
  <c r="BZ454" i="7"/>
  <c r="V454" i="7" s="1"/>
  <c r="CG454" i="7"/>
  <c r="AC454" i="7" s="1"/>
  <c r="CF454" i="7"/>
  <c r="AB454" i="7" s="1"/>
  <c r="T454" i="7"/>
  <c r="BZ450" i="7"/>
  <c r="V450" i="7" s="1"/>
  <c r="CG450" i="7"/>
  <c r="AC450" i="7" s="1"/>
  <c r="CF450" i="7"/>
  <c r="AB450" i="7" s="1"/>
  <c r="T450" i="7"/>
  <c r="BZ446" i="7"/>
  <c r="V446" i="7" s="1"/>
  <c r="CG446" i="7"/>
  <c r="AC446" i="7" s="1"/>
  <c r="CF446" i="7"/>
  <c r="AB446" i="7" s="1"/>
  <c r="T446" i="7"/>
  <c r="BZ442" i="7"/>
  <c r="V442" i="7" s="1"/>
  <c r="CG442" i="7"/>
  <c r="AC442" i="7" s="1"/>
  <c r="CF442" i="7"/>
  <c r="AB442" i="7" s="1"/>
  <c r="T442" i="7"/>
  <c r="BZ891" i="7"/>
  <c r="V891" i="7" s="1"/>
  <c r="T891" i="7"/>
  <c r="CF891" i="7"/>
  <c r="AB891" i="7" s="1"/>
  <c r="CD801" i="7"/>
  <c r="Z801" i="7" s="1"/>
  <c r="CG638" i="7"/>
  <c r="AC638" i="7" s="1"/>
  <c r="T638" i="7"/>
  <c r="CF638" i="7"/>
  <c r="AB638" i="7" s="1"/>
  <c r="BZ638" i="7"/>
  <c r="V638" i="7" s="1"/>
  <c r="CG630" i="7"/>
  <c r="AC630" i="7" s="1"/>
  <c r="T630" i="7"/>
  <c r="CF630" i="7"/>
  <c r="AB630" i="7" s="1"/>
  <c r="BZ630" i="7"/>
  <c r="V630" i="7" s="1"/>
  <c r="CG622" i="7"/>
  <c r="AC622" i="7" s="1"/>
  <c r="T622" i="7"/>
  <c r="CF622" i="7"/>
  <c r="AB622" i="7" s="1"/>
  <c r="BZ622" i="7"/>
  <c r="V622" i="7" s="1"/>
  <c r="CK602" i="7"/>
  <c r="AG602" i="7" s="1"/>
  <c r="AF602" i="7"/>
  <c r="CL594" i="7"/>
  <c r="AH594" i="7" s="1"/>
  <c r="AD594" i="7"/>
  <c r="CB549" i="7"/>
  <c r="X549" i="7" s="1"/>
  <c r="D680" i="7"/>
  <c r="CI680" i="7"/>
  <c r="AE680" i="7" s="1"/>
  <c r="BX680" i="7"/>
  <c r="CE680" i="7" s="1"/>
  <c r="AA680" i="7" s="1"/>
  <c r="CJ680" i="7"/>
  <c r="CH680" i="7"/>
  <c r="CL570" i="7"/>
  <c r="AH570" i="7" s="1"/>
  <c r="AD570" i="7"/>
  <c r="D550" i="7"/>
  <c r="CJ550" i="7"/>
  <c r="CI550" i="7"/>
  <c r="AE550" i="7" s="1"/>
  <c r="CH550" i="7"/>
  <c r="BX550" i="7"/>
  <c r="BZ633" i="7"/>
  <c r="V633" i="7" s="1"/>
  <c r="CG633" i="7"/>
  <c r="AC633" i="7" s="1"/>
  <c r="T633" i="7"/>
  <c r="CF633" i="7"/>
  <c r="AB633" i="7" s="1"/>
  <c r="CL625" i="7"/>
  <c r="AH625" i="7" s="1"/>
  <c r="AD625" i="7"/>
  <c r="CK621" i="7"/>
  <c r="AG621" i="7" s="1"/>
  <c r="AF621" i="7"/>
  <c r="CL613" i="7"/>
  <c r="AH613" i="7" s="1"/>
  <c r="AD613" i="7"/>
  <c r="CK589" i="7"/>
  <c r="AG589" i="7" s="1"/>
  <c r="AF589" i="7"/>
  <c r="CL581" i="7"/>
  <c r="AH581" i="7" s="1"/>
  <c r="AD581" i="7"/>
  <c r="D551" i="7"/>
  <c r="CJ551" i="7"/>
  <c r="CI551" i="7"/>
  <c r="AE551" i="7" s="1"/>
  <c r="CH551" i="7"/>
  <c r="BX551" i="7"/>
  <c r="Y508" i="7"/>
  <c r="CD508" i="7"/>
  <c r="Z508" i="7" s="1"/>
  <c r="CL544" i="7"/>
  <c r="AH544" i="7" s="1"/>
  <c r="AD544" i="7"/>
  <c r="AF510" i="7"/>
  <c r="CK510" i="7"/>
  <c r="AG510" i="7" s="1"/>
  <c r="AD377" i="7"/>
  <c r="T131" i="7"/>
  <c r="CF131" i="7"/>
  <c r="AB131" i="7" s="1"/>
  <c r="BZ131" i="7"/>
  <c r="V131" i="7" s="1"/>
  <c r="T99" i="7"/>
  <c r="CF99" i="7"/>
  <c r="AB99" i="7" s="1"/>
  <c r="BZ99" i="7"/>
  <c r="V99" i="7" s="1"/>
  <c r="BZ546" i="7"/>
  <c r="V546" i="7" s="1"/>
  <c r="T546" i="7"/>
  <c r="CG546" i="7"/>
  <c r="AC546" i="7" s="1"/>
  <c r="CF546" i="7"/>
  <c r="AB546" i="7" s="1"/>
  <c r="CK431" i="7"/>
  <c r="AG431" i="7" s="1"/>
  <c r="CK415" i="7"/>
  <c r="AG415" i="7" s="1"/>
  <c r="CL684" i="7"/>
  <c r="AH684" i="7" s="1"/>
  <c r="AD684" i="7"/>
  <c r="CG521" i="7"/>
  <c r="AC521" i="7" s="1"/>
  <c r="CF521" i="7"/>
  <c r="AB521" i="7" s="1"/>
  <c r="T521" i="7"/>
  <c r="BZ521" i="7"/>
  <c r="V521" i="7" s="1"/>
  <c r="CG517" i="7"/>
  <c r="AC517" i="7" s="1"/>
  <c r="T517" i="7"/>
  <c r="BZ517" i="7"/>
  <c r="V517" i="7" s="1"/>
  <c r="CF517" i="7"/>
  <c r="AB517" i="7" s="1"/>
  <c r="CL507" i="7"/>
  <c r="AH507" i="7" s="1"/>
  <c r="AD507" i="7"/>
  <c r="CK397" i="7"/>
  <c r="AG397" i="7" s="1"/>
  <c r="CK536" i="7"/>
  <c r="AG536" i="7" s="1"/>
  <c r="AF536" i="7"/>
  <c r="CE514" i="7"/>
  <c r="AA514" i="7" s="1"/>
  <c r="W514" i="7"/>
  <c r="CK428" i="7"/>
  <c r="AG428" i="7" s="1"/>
  <c r="CK412" i="7"/>
  <c r="AG412" i="7" s="1"/>
  <c r="CL380" i="7"/>
  <c r="AH380" i="7" s="1"/>
  <c r="CD370" i="7"/>
  <c r="Z370" i="7" s="1"/>
  <c r="W358" i="7"/>
  <c r="CE358" i="7"/>
  <c r="AA358" i="7" s="1"/>
  <c r="CD356" i="7"/>
  <c r="Z356" i="7" s="1"/>
  <c r="Y356" i="7"/>
  <c r="W353" i="7"/>
  <c r="CE353" i="7"/>
  <c r="AA353" i="7" s="1"/>
  <c r="CD348" i="7"/>
  <c r="Z348" i="7" s="1"/>
  <c r="Y348" i="7"/>
  <c r="W345" i="7"/>
  <c r="CE345" i="7"/>
  <c r="AA345" i="7" s="1"/>
  <c r="CD340" i="7"/>
  <c r="Z340" i="7" s="1"/>
  <c r="Y340" i="7"/>
  <c r="CD332" i="7"/>
  <c r="Z332" i="7" s="1"/>
  <c r="Y332" i="7"/>
  <c r="W329" i="7"/>
  <c r="CE329" i="7"/>
  <c r="AA329" i="7" s="1"/>
  <c r="W326" i="7"/>
  <c r="CE326" i="7"/>
  <c r="AA326" i="7" s="1"/>
  <c r="CD324" i="7"/>
  <c r="Z324" i="7" s="1"/>
  <c r="Y324" i="7"/>
  <c r="W318" i="7"/>
  <c r="CE318" i="7"/>
  <c r="AA318" i="7" s="1"/>
  <c r="CD316" i="7"/>
  <c r="Z316" i="7" s="1"/>
  <c r="Y316" i="7"/>
  <c r="W313" i="7"/>
  <c r="CE313" i="7"/>
  <c r="AA313" i="7" s="1"/>
  <c r="W310" i="7"/>
  <c r="CE310" i="7"/>
  <c r="AA310" i="7" s="1"/>
  <c r="CD308" i="7"/>
  <c r="Z308" i="7" s="1"/>
  <c r="Y308" i="7"/>
  <c r="CD300" i="7"/>
  <c r="Z300" i="7" s="1"/>
  <c r="Y300" i="7"/>
  <c r="W297" i="7"/>
  <c r="CE297" i="7"/>
  <c r="AA297" i="7" s="1"/>
  <c r="W294" i="7"/>
  <c r="CE294" i="7"/>
  <c r="AA294" i="7" s="1"/>
  <c r="CD292" i="7"/>
  <c r="Z292" i="7" s="1"/>
  <c r="Y292" i="7"/>
  <c r="W289" i="7"/>
  <c r="CE289" i="7"/>
  <c r="AA289" i="7" s="1"/>
  <c r="W286" i="7"/>
  <c r="CE286" i="7"/>
  <c r="AA286" i="7" s="1"/>
  <c r="CD284" i="7"/>
  <c r="Z284" i="7" s="1"/>
  <c r="Y284" i="7"/>
  <c r="W281" i="7"/>
  <c r="CE281" i="7"/>
  <c r="AA281" i="7" s="1"/>
  <c r="CD276" i="7"/>
  <c r="Z276" i="7" s="1"/>
  <c r="Y276" i="7"/>
  <c r="CD268" i="7"/>
  <c r="Z268" i="7" s="1"/>
  <c r="Y268" i="7"/>
  <c r="W265" i="7"/>
  <c r="CE265" i="7"/>
  <c r="AA265" i="7" s="1"/>
  <c r="Y149" i="7"/>
  <c r="CD149" i="7"/>
  <c r="Z149" i="7" s="1"/>
  <c r="W126" i="7"/>
  <c r="CE126" i="7"/>
  <c r="AA126" i="7" s="1"/>
  <c r="CE107" i="7"/>
  <c r="AA107" i="7" s="1"/>
  <c r="CL644" i="7"/>
  <c r="AH644" i="7" s="1"/>
  <c r="CL509" i="7"/>
  <c r="AH509" i="7" s="1"/>
  <c r="AD509" i="7"/>
  <c r="CL366" i="7"/>
  <c r="AH366" i="7" s="1"/>
  <c r="AD366" i="7"/>
  <c r="BZ196" i="7"/>
  <c r="V196" i="7" s="1"/>
  <c r="CF196" i="7"/>
  <c r="AB196" i="7" s="1"/>
  <c r="T196" i="7"/>
  <c r="Y165" i="7"/>
  <c r="CD165" i="7"/>
  <c r="Z165" i="7" s="1"/>
  <c r="W153" i="7"/>
  <c r="CE153" i="7"/>
  <c r="AA153" i="7" s="1"/>
  <c r="CE143" i="7"/>
  <c r="AA143" i="7" s="1"/>
  <c r="CL245" i="7"/>
  <c r="AH245" i="7" s="1"/>
  <c r="AD245" i="7"/>
  <c r="BZ154" i="7"/>
  <c r="V154" i="7" s="1"/>
  <c r="T154" i="7"/>
  <c r="CF154" i="7"/>
  <c r="AB154" i="7" s="1"/>
  <c r="CE508" i="7"/>
  <c r="AA508" i="7" s="1"/>
  <c r="W508" i="7"/>
  <c r="CK383" i="7"/>
  <c r="AG383" i="7" s="1"/>
  <c r="CD365" i="7"/>
  <c r="Z365" i="7" s="1"/>
  <c r="Y365" i="7"/>
  <c r="CD224" i="7"/>
  <c r="Z224" i="7" s="1"/>
  <c r="Y224" i="7"/>
  <c r="T195" i="7"/>
  <c r="BZ195" i="7"/>
  <c r="V195" i="7" s="1"/>
  <c r="CF195" i="7"/>
  <c r="AB195" i="7" s="1"/>
  <c r="CE186" i="7"/>
  <c r="AA186" i="7" s="1"/>
  <c r="W186" i="7"/>
  <c r="BZ164" i="7"/>
  <c r="V164" i="7" s="1"/>
  <c r="CF164" i="7"/>
  <c r="AB164" i="7" s="1"/>
  <c r="T164" i="7"/>
  <c r="Y157" i="7"/>
  <c r="CD157" i="7"/>
  <c r="Z157" i="7" s="1"/>
  <c r="W125" i="7"/>
  <c r="CE125" i="7"/>
  <c r="AA125" i="7" s="1"/>
  <c r="BZ102" i="7"/>
  <c r="V102" i="7" s="1"/>
  <c r="T102" i="7"/>
  <c r="CF102" i="7"/>
  <c r="AB102" i="7" s="1"/>
  <c r="Y169" i="7"/>
  <c r="CD169" i="7"/>
  <c r="Z169" i="7" s="1"/>
  <c r="CL508" i="7"/>
  <c r="AH508" i="7" s="1"/>
  <c r="AD508" i="7"/>
  <c r="CK488" i="7"/>
  <c r="AG488" i="7" s="1"/>
  <c r="CK456" i="7"/>
  <c r="AG456" i="7" s="1"/>
  <c r="CL383" i="7"/>
  <c r="AH383" i="7" s="1"/>
  <c r="CD375" i="7"/>
  <c r="Z375" i="7" s="1"/>
  <c r="Y375" i="7"/>
  <c r="CE259" i="7"/>
  <c r="AA259" i="7" s="1"/>
  <c r="W259" i="7"/>
  <c r="CE251" i="7"/>
  <c r="AA251" i="7" s="1"/>
  <c r="W251" i="7"/>
  <c r="CE243" i="7"/>
  <c r="AA243" i="7" s="1"/>
  <c r="W243" i="7"/>
  <c r="CE233" i="7"/>
  <c r="AA233" i="7" s="1"/>
  <c r="W233" i="7"/>
  <c r="CK230" i="7"/>
  <c r="AG230" i="7" s="1"/>
  <c r="CL226" i="7"/>
  <c r="AH226" i="7" s="1"/>
  <c r="AD226" i="7"/>
  <c r="CE217" i="7"/>
  <c r="AA217" i="7" s="1"/>
  <c r="W217" i="7"/>
  <c r="CE206" i="7"/>
  <c r="AA206" i="7" s="1"/>
  <c r="W206" i="7"/>
  <c r="CE100" i="7"/>
  <c r="AA100" i="7" s="1"/>
  <c r="W100" i="7"/>
  <c r="AD364" i="7"/>
  <c r="CF203" i="7"/>
  <c r="AB203" i="7" s="1"/>
  <c r="T203" i="7"/>
  <c r="BZ203" i="7"/>
  <c r="V203" i="7" s="1"/>
  <c r="CE194" i="7"/>
  <c r="AA194" i="7" s="1"/>
  <c r="W194" i="7"/>
  <c r="Y183" i="7"/>
  <c r="CD183" i="7"/>
  <c r="Z183" i="7" s="1"/>
  <c r="CE971" i="7"/>
  <c r="AA971" i="7" s="1"/>
  <c r="W971" i="7"/>
  <c r="CK678" i="7"/>
  <c r="AG678" i="7" s="1"/>
  <c r="CK526" i="7"/>
  <c r="AG526" i="7" s="1"/>
  <c r="AF526" i="7"/>
  <c r="CD374" i="7"/>
  <c r="Z374" i="7" s="1"/>
  <c r="Y374" i="7"/>
  <c r="CG255" i="7"/>
  <c r="AC255" i="7" s="1"/>
  <c r="T255" i="7"/>
  <c r="CF255" i="7"/>
  <c r="AB255" i="7" s="1"/>
  <c r="BZ255" i="7"/>
  <c r="V255" i="7" s="1"/>
  <c r="CG247" i="7"/>
  <c r="AC247" i="7" s="1"/>
  <c r="T247" i="7"/>
  <c r="CF247" i="7"/>
  <c r="AB247" i="7" s="1"/>
  <c r="BZ247" i="7"/>
  <c r="V247" i="7" s="1"/>
  <c r="CG239" i="7"/>
  <c r="AC239" i="7" s="1"/>
  <c r="T239" i="7"/>
  <c r="CF239" i="7"/>
  <c r="AB239" i="7" s="1"/>
  <c r="BZ239" i="7"/>
  <c r="V239" i="7" s="1"/>
  <c r="CG233" i="7"/>
  <c r="AC233" i="7" s="1"/>
  <c r="T233" i="7"/>
  <c r="CF233" i="7"/>
  <c r="AB233" i="7" s="1"/>
  <c r="BZ233" i="7"/>
  <c r="V233" i="7" s="1"/>
  <c r="CG217" i="7"/>
  <c r="AC217" i="7" s="1"/>
  <c r="T217" i="7"/>
  <c r="CF217" i="7"/>
  <c r="AB217" i="7" s="1"/>
  <c r="BZ217" i="7"/>
  <c r="V217" i="7" s="1"/>
  <c r="W137" i="7"/>
  <c r="CE137" i="7"/>
  <c r="AA137" i="7" s="1"/>
  <c r="CE127" i="7"/>
  <c r="AA127" i="7" s="1"/>
  <c r="CL235" i="7"/>
  <c r="AH235" i="7" s="1"/>
  <c r="AD235" i="7"/>
  <c r="BZ511" i="7"/>
  <c r="V511" i="7" s="1"/>
  <c r="T511" i="7"/>
  <c r="CG511" i="7"/>
  <c r="AC511" i="7" s="1"/>
  <c r="CF511" i="7"/>
  <c r="AB511" i="7" s="1"/>
  <c r="CL378" i="7"/>
  <c r="AH378" i="7" s="1"/>
  <c r="CD366" i="7"/>
  <c r="Z366" i="7" s="1"/>
  <c r="CD249" i="7"/>
  <c r="Z249" i="7" s="1"/>
  <c r="Y249" i="7"/>
  <c r="CE144" i="7"/>
  <c r="AA144" i="7" s="1"/>
  <c r="W144" i="7"/>
  <c r="CF113" i="7"/>
  <c r="AB113" i="7" s="1"/>
  <c r="T113" i="7"/>
  <c r="BZ113" i="7"/>
  <c r="V113" i="7" s="1"/>
  <c r="T349" i="7"/>
  <c r="CG349" i="7"/>
  <c r="AC349" i="7" s="1"/>
  <c r="CF349" i="7"/>
  <c r="AB349" i="7" s="1"/>
  <c r="BZ349" i="7"/>
  <c r="V349" i="7" s="1"/>
  <c r="CK341" i="7"/>
  <c r="AG341" i="7" s="1"/>
  <c r="AF341" i="7"/>
  <c r="CL325" i="7"/>
  <c r="AH325" i="7" s="1"/>
  <c r="AD325" i="7"/>
  <c r="T285" i="7"/>
  <c r="CG285" i="7"/>
  <c r="AC285" i="7" s="1"/>
  <c r="CF285" i="7"/>
  <c r="AB285" i="7" s="1"/>
  <c r="BZ285" i="7"/>
  <c r="V285" i="7" s="1"/>
  <c r="CK277" i="7"/>
  <c r="AG277" i="7" s="1"/>
  <c r="AF277" i="7"/>
  <c r="W238" i="7"/>
  <c r="CE238" i="7"/>
  <c r="AA238" i="7" s="1"/>
  <c r="CL369" i="7"/>
  <c r="AH369" i="7" s="1"/>
  <c r="AD369" i="7"/>
  <c r="CL323" i="7"/>
  <c r="AH323" i="7" s="1"/>
  <c r="AD323" i="7"/>
  <c r="T354" i="7"/>
  <c r="CG354" i="7"/>
  <c r="AC354" i="7" s="1"/>
  <c r="CF354" i="7"/>
  <c r="AB354" i="7" s="1"/>
  <c r="BZ354" i="7"/>
  <c r="V354" i="7" s="1"/>
  <c r="CL314" i="7"/>
  <c r="AH314" i="7" s="1"/>
  <c r="AD314" i="7"/>
  <c r="CK298" i="7"/>
  <c r="AG298" i="7" s="1"/>
  <c r="AF298" i="7"/>
  <c r="CK250" i="7"/>
  <c r="AG250" i="7" s="1"/>
  <c r="AF250" i="7"/>
  <c r="T361" i="7"/>
  <c r="CG361" i="7"/>
  <c r="AC361" i="7" s="1"/>
  <c r="CF361" i="7"/>
  <c r="AB361" i="7" s="1"/>
  <c r="BZ361" i="7"/>
  <c r="V361" i="7" s="1"/>
  <c r="CK353" i="7"/>
  <c r="AG353" i="7" s="1"/>
  <c r="AF353" i="7"/>
  <c r="T297" i="7"/>
  <c r="CG297" i="7"/>
  <c r="AC297" i="7" s="1"/>
  <c r="CF297" i="7"/>
  <c r="AB297" i="7" s="1"/>
  <c r="BZ297" i="7"/>
  <c r="V297" i="7" s="1"/>
  <c r="T296" i="7"/>
  <c r="CG296" i="7"/>
  <c r="AC296" i="7" s="1"/>
  <c r="CF296" i="7"/>
  <c r="AB296" i="7" s="1"/>
  <c r="BZ296" i="7"/>
  <c r="V296" i="7" s="1"/>
  <c r="BZ240" i="7"/>
  <c r="V240" i="7" s="1"/>
  <c r="CG240" i="7"/>
  <c r="AC240" i="7" s="1"/>
  <c r="T240" i="7"/>
  <c r="CF240" i="7"/>
  <c r="AB240" i="7" s="1"/>
  <c r="CK367" i="7"/>
  <c r="AG367" i="7" s="1"/>
  <c r="AF367" i="7"/>
  <c r="CF327" i="7"/>
  <c r="AB327" i="7" s="1"/>
  <c r="CK311" i="7"/>
  <c r="AG311" i="7" s="1"/>
  <c r="AF311" i="7"/>
  <c r="AD287" i="7"/>
  <c r="AF371" i="7"/>
  <c r="CK371" i="7"/>
  <c r="AG371" i="7" s="1"/>
  <c r="T324" i="7"/>
  <c r="CG324" i="7"/>
  <c r="AC324" i="7" s="1"/>
  <c r="CF324" i="7"/>
  <c r="AB324" i="7" s="1"/>
  <c r="BZ324" i="7"/>
  <c r="V324" i="7" s="1"/>
  <c r="CK316" i="7"/>
  <c r="AG316" i="7" s="1"/>
  <c r="AF316" i="7"/>
  <c r="CL300" i="7"/>
  <c r="AH300" i="7" s="1"/>
  <c r="AD300" i="7"/>
  <c r="CK292" i="7"/>
  <c r="AG292" i="7" s="1"/>
  <c r="AF292" i="7"/>
  <c r="CL252" i="7"/>
  <c r="AH252" i="7" s="1"/>
  <c r="AD252" i="7"/>
  <c r="BZ244" i="7"/>
  <c r="V244" i="7" s="1"/>
  <c r="CG244" i="7"/>
  <c r="AC244" i="7" s="1"/>
  <c r="T244" i="7"/>
  <c r="CF244" i="7"/>
  <c r="AB244" i="7" s="1"/>
  <c r="T363" i="7"/>
  <c r="CG363" i="7"/>
  <c r="AC363" i="7" s="1"/>
  <c r="CF363" i="7"/>
  <c r="AB363" i="7" s="1"/>
  <c r="BZ363" i="7"/>
  <c r="V363" i="7" s="1"/>
  <c r="T299" i="7"/>
  <c r="CG299" i="7"/>
  <c r="AC299" i="7" s="1"/>
  <c r="CF299" i="7"/>
  <c r="AB299" i="7" s="1"/>
  <c r="BZ299" i="7"/>
  <c r="V299" i="7" s="1"/>
  <c r="CK283" i="7"/>
  <c r="AG283" i="7" s="1"/>
  <c r="AF283" i="7"/>
  <c r="CL362" i="7"/>
  <c r="AH362" i="7" s="1"/>
  <c r="AD362" i="7"/>
  <c r="CK346" i="7"/>
  <c r="AG346" i="7" s="1"/>
  <c r="AF346" i="7"/>
  <c r="T274" i="7"/>
  <c r="CG274" i="7"/>
  <c r="AC274" i="7" s="1"/>
  <c r="CF274" i="7"/>
  <c r="AB274" i="7" s="1"/>
  <c r="BZ274" i="7"/>
  <c r="V274" i="7" s="1"/>
  <c r="W258" i="7"/>
  <c r="CE258" i="7"/>
  <c r="AA258" i="7" s="1"/>
  <c r="T345" i="7"/>
  <c r="CK337" i="7"/>
  <c r="AG337" i="7" s="1"/>
  <c r="AF337" i="7"/>
  <c r="CL289" i="7"/>
  <c r="AH289" i="7" s="1"/>
  <c r="AD289" i="7"/>
  <c r="CL360" i="7"/>
  <c r="AH360" i="7" s="1"/>
  <c r="AD360" i="7"/>
  <c r="T312" i="7"/>
  <c r="CG312" i="7"/>
  <c r="AC312" i="7" s="1"/>
  <c r="CF312" i="7"/>
  <c r="AB312" i="7" s="1"/>
  <c r="BZ312" i="7"/>
  <c r="V312" i="7" s="1"/>
  <c r="CK304" i="7"/>
  <c r="AG304" i="7" s="1"/>
  <c r="AF304" i="7"/>
  <c r="CL272" i="7"/>
  <c r="AH272" i="7" s="1"/>
  <c r="AD272" i="7"/>
  <c r="CL263" i="7"/>
  <c r="AH263" i="7" s="1"/>
  <c r="AD263" i="7"/>
  <c r="T350" i="7"/>
  <c r="CG350" i="7"/>
  <c r="AC350" i="7" s="1"/>
  <c r="CF350" i="7"/>
  <c r="AB350" i="7" s="1"/>
  <c r="BZ350" i="7"/>
  <c r="V350" i="7" s="1"/>
  <c r="CL326" i="7"/>
  <c r="AH326" i="7" s="1"/>
  <c r="AD326" i="7"/>
  <c r="T286" i="7"/>
  <c r="CG286" i="7"/>
  <c r="AC286" i="7" s="1"/>
  <c r="CF286" i="7"/>
  <c r="AB286" i="7" s="1"/>
  <c r="BZ286" i="7"/>
  <c r="V286" i="7" s="1"/>
  <c r="CL262" i="7"/>
  <c r="AH262" i="7" s="1"/>
  <c r="AD262" i="7"/>
  <c r="CK246" i="7"/>
  <c r="AG246" i="7" s="1"/>
  <c r="AF246" i="7"/>
  <c r="CE1039" i="7" l="1"/>
  <c r="AA1039" i="7" s="1"/>
  <c r="DF1610" i="7"/>
  <c r="BB1610" i="7" s="1"/>
  <c r="BZ2194" i="7"/>
  <c r="V2194" i="7" s="1"/>
  <c r="T2194" i="7"/>
  <c r="X1166" i="7"/>
  <c r="CD1166" i="7"/>
  <c r="Z1166" i="7" s="1"/>
  <c r="CL331" i="7"/>
  <c r="AH331" i="7" s="1"/>
  <c r="BZ1466" i="7"/>
  <c r="V1466" i="7" s="1"/>
  <c r="T1466" i="7"/>
  <c r="AD1701" i="7"/>
  <c r="CI1701" i="7"/>
  <c r="AE1701" i="7" s="1"/>
  <c r="CG402" i="7"/>
  <c r="AC402" i="7" s="1"/>
  <c r="BZ402" i="7"/>
  <c r="V402" i="7" s="1"/>
  <c r="CF402" i="7"/>
  <c r="AB402" i="7" s="1"/>
  <c r="T402" i="7"/>
  <c r="X523" i="7"/>
  <c r="CD523" i="7"/>
  <c r="Z523" i="7" s="1"/>
  <c r="CJ1416" i="7"/>
  <c r="AF1416" i="7" s="1"/>
  <c r="CF1416" i="7"/>
  <c r="AB1416" i="7" s="1"/>
  <c r="CI1554" i="7"/>
  <c r="AE1554" i="7" s="1"/>
  <c r="AD1554" i="7"/>
  <c r="T466" i="7"/>
  <c r="CE496" i="7"/>
  <c r="AA496" i="7" s="1"/>
  <c r="AD814" i="7"/>
  <c r="DC2018" i="7"/>
  <c r="AY2018" i="7" s="1"/>
  <c r="CH2066" i="7"/>
  <c r="AD2066" i="7" s="1"/>
  <c r="CJ2308" i="7"/>
  <c r="CK826" i="7"/>
  <c r="AG826" i="7" s="1"/>
  <c r="CD1725" i="7"/>
  <c r="Z1725" i="7" s="1"/>
  <c r="CC1550" i="7"/>
  <c r="CK1709" i="7"/>
  <c r="AG1709" i="7" s="1"/>
  <c r="AD1671" i="7"/>
  <c r="CE1867" i="7"/>
  <c r="AA1867" i="7" s="1"/>
  <c r="W2133" i="7"/>
  <c r="DC1692" i="7"/>
  <c r="AY1692" i="7" s="1"/>
  <c r="DF2018" i="7"/>
  <c r="BB2018" i="7" s="1"/>
  <c r="DG2113" i="7"/>
  <c r="BC2113" i="7" s="1"/>
  <c r="CE1854" i="7"/>
  <c r="AA1854" i="7" s="1"/>
  <c r="CI2184" i="7"/>
  <c r="AE2184" i="7" s="1"/>
  <c r="CE814" i="7"/>
  <c r="AA814" i="7" s="1"/>
  <c r="Y1174" i="7"/>
  <c r="BX1416" i="7"/>
  <c r="BP1416" i="7" s="1"/>
  <c r="L1416" i="7" s="1"/>
  <c r="CF1210" i="7"/>
  <c r="AB1210" i="7" s="1"/>
  <c r="CZ2310" i="7"/>
  <c r="AV2310" i="7" s="1"/>
  <c r="CL800" i="7"/>
  <c r="AH800" i="7" s="1"/>
  <c r="CC2210" i="7"/>
  <c r="Y2210" i="7" s="1"/>
  <c r="DC2210" i="7"/>
  <c r="AY2210" i="7" s="1"/>
  <c r="W406" i="7"/>
  <c r="AF755" i="7"/>
  <c r="CD993" i="7"/>
  <c r="Z993" i="7" s="1"/>
  <c r="CD916" i="7"/>
  <c r="Z916" i="7" s="1"/>
  <c r="CI1605" i="7"/>
  <c r="BZ2046" i="7"/>
  <c r="V2046" i="7" s="1"/>
  <c r="T2046" i="7"/>
  <c r="AD1674" i="7"/>
  <c r="CI1674" i="7"/>
  <c r="CK807" i="7"/>
  <c r="AG807" i="7" s="1"/>
  <c r="CH2082" i="7"/>
  <c r="CZ2082" i="7"/>
  <c r="AV2082" i="7" s="1"/>
  <c r="BZ258" i="7"/>
  <c r="V258" i="7" s="1"/>
  <c r="T258" i="7"/>
  <c r="CB1796" i="7"/>
  <c r="CE1796" i="7"/>
  <c r="AA1796" i="7" s="1"/>
  <c r="CB2273" i="7"/>
  <c r="X2273" i="7" s="1"/>
  <c r="CE2273" i="7"/>
  <c r="AA2273" i="7" s="1"/>
  <c r="CD439" i="7"/>
  <c r="Z439" i="7" s="1"/>
  <c r="Y439" i="7"/>
  <c r="CE1026" i="7"/>
  <c r="AA1026" i="7" s="1"/>
  <c r="T1026" i="7"/>
  <c r="AE1761" i="7"/>
  <c r="CK1761" i="7"/>
  <c r="AG1761" i="7" s="1"/>
  <c r="W1331" i="7"/>
  <c r="CE1331" i="7"/>
  <c r="AA1331" i="7" s="1"/>
  <c r="W2005" i="7"/>
  <c r="CB2005" i="7"/>
  <c r="X2005" i="7" s="1"/>
  <c r="DD1610" i="7"/>
  <c r="AZ1610" i="7" s="1"/>
  <c r="D1610" i="7"/>
  <c r="DH1610" i="7"/>
  <c r="BD1610" i="7" s="1"/>
  <c r="DE1610" i="7"/>
  <c r="BA1610" i="7" s="1"/>
  <c r="CE1807" i="7"/>
  <c r="AA1807" i="7" s="1"/>
  <c r="W1807" i="7"/>
  <c r="AE422" i="7"/>
  <c r="CK422" i="7"/>
  <c r="AG422" i="7" s="1"/>
  <c r="CL780" i="7"/>
  <c r="AH780" i="7" s="1"/>
  <c r="AD780" i="7"/>
  <c r="DC1610" i="7"/>
  <c r="AY1610" i="7" s="1"/>
  <c r="CI2139" i="7"/>
  <c r="AE2139" i="7" s="1"/>
  <c r="CI1752" i="7"/>
  <c r="AE1752" i="7" s="1"/>
  <c r="BZ257" i="7"/>
  <c r="V257" i="7" s="1"/>
  <c r="CE257" i="7"/>
  <c r="AA257" i="7" s="1"/>
  <c r="CF2210" i="7"/>
  <c r="AB2210" i="7" s="1"/>
  <c r="CJ2210" i="7"/>
  <c r="AF2210" i="7" s="1"/>
  <c r="DF2210" i="7"/>
  <c r="BB2210" i="7" s="1"/>
  <c r="CZ2210" i="7"/>
  <c r="AV2210" i="7" s="1"/>
  <c r="DE2210" i="7"/>
  <c r="BA2210" i="7" s="1"/>
  <c r="CH2210" i="7"/>
  <c r="W1641" i="7"/>
  <c r="CE1641" i="7"/>
  <c r="AA1641" i="7" s="1"/>
  <c r="W840" i="7"/>
  <c r="CE840" i="7"/>
  <c r="AA840" i="7" s="1"/>
  <c r="DG1721" i="7"/>
  <c r="BC1721" i="7" s="1"/>
  <c r="DD1721" i="7"/>
  <c r="AZ1721" i="7" s="1"/>
  <c r="CC1721" i="7"/>
  <c r="Y1721" i="7" s="1"/>
  <c r="DH1721" i="7"/>
  <c r="BD1721" i="7" s="1"/>
  <c r="CZ1721" i="7"/>
  <c r="AV1721" i="7" s="1"/>
  <c r="BX1721" i="7"/>
  <c r="CJ1721" i="7"/>
  <c r="AF1721" i="7" s="1"/>
  <c r="DE1721" i="7"/>
  <c r="BA1721" i="7" s="1"/>
  <c r="CF1721" i="7"/>
  <c r="AB1721" i="7" s="1"/>
  <c r="DC1721" i="7"/>
  <c r="AY1721" i="7" s="1"/>
  <c r="D1721" i="7"/>
  <c r="DF1721" i="7"/>
  <c r="BB1721" i="7" s="1"/>
  <c r="DI1721" i="7"/>
  <c r="BE1721" i="7" s="1"/>
  <c r="CA1721" i="7"/>
  <c r="CE1721" i="7" s="1"/>
  <c r="AA1721" i="7" s="1"/>
  <c r="CH1721" i="7"/>
  <c r="DD2251" i="7"/>
  <c r="AZ2251" i="7" s="1"/>
  <c r="DG2251" i="7"/>
  <c r="BC2251" i="7" s="1"/>
  <c r="CA2251" i="7"/>
  <c r="BX2251" i="7"/>
  <c r="DH2251" i="7"/>
  <c r="BD2251" i="7" s="1"/>
  <c r="DF2251" i="7"/>
  <c r="BB2251" i="7" s="1"/>
  <c r="DE2251" i="7"/>
  <c r="BA2251" i="7" s="1"/>
  <c r="CF2251" i="7"/>
  <c r="AB2251" i="7" s="1"/>
  <c r="D2251" i="7"/>
  <c r="DI2251" i="7"/>
  <c r="BE2251" i="7" s="1"/>
  <c r="CC2251" i="7"/>
  <c r="CH2251" i="7"/>
  <c r="CZ2251" i="7"/>
  <c r="AV2251" i="7" s="1"/>
  <c r="DC2251" i="7"/>
  <c r="AY2251" i="7" s="1"/>
  <c r="Y978" i="7"/>
  <c r="CD978" i="7"/>
  <c r="Z978" i="7" s="1"/>
  <c r="DI1518" i="7"/>
  <c r="BE1518" i="7" s="1"/>
  <c r="BX1518" i="7"/>
  <c r="CJ1518" i="7"/>
  <c r="CK1518" i="7" s="1"/>
  <c r="AG1518" i="7" s="1"/>
  <c r="D1518" i="7"/>
  <c r="DD1518" i="7"/>
  <c r="AZ1518" i="7" s="1"/>
  <c r="DF1518" i="7"/>
  <c r="BB1518" i="7" s="1"/>
  <c r="T1361" i="7"/>
  <c r="BP1361" i="7"/>
  <c r="CA1361" i="7" s="1"/>
  <c r="CA1342" i="7"/>
  <c r="CE1342" i="7" s="1"/>
  <c r="AA1342" i="7" s="1"/>
  <c r="BR1342" i="7"/>
  <c r="N1342" i="7" s="1"/>
  <c r="CE477" i="7"/>
  <c r="AA477" i="7" s="1"/>
  <c r="W477" i="7"/>
  <c r="CF1692" i="7"/>
  <c r="AB1692" i="7" s="1"/>
  <c r="DH1692" i="7"/>
  <c r="BD1692" i="7" s="1"/>
  <c r="CJ1692" i="7"/>
  <c r="AF1692" i="7" s="1"/>
  <c r="DE1692" i="7"/>
  <c r="BA1692" i="7" s="1"/>
  <c r="BZ1833" i="7"/>
  <c r="V1833" i="7" s="1"/>
  <c r="T1833" i="7"/>
  <c r="BZ1077" i="7"/>
  <c r="V1077" i="7" s="1"/>
  <c r="CF1077" i="7"/>
  <c r="AB1077" i="7" s="1"/>
  <c r="T1077" i="7"/>
  <c r="CE1077" i="7"/>
  <c r="AA1077" i="7" s="1"/>
  <c r="CK482" i="7"/>
  <c r="AG482" i="7" s="1"/>
  <c r="CF466" i="7"/>
  <c r="AB466" i="7" s="1"/>
  <c r="BZ281" i="7"/>
  <c r="V281" i="7" s="1"/>
  <c r="CC1692" i="7"/>
  <c r="CB1845" i="7"/>
  <c r="X1845" i="7" s="1"/>
  <c r="CD869" i="7"/>
  <c r="Z869" i="7" s="1"/>
  <c r="AD1512" i="7"/>
  <c r="CL1512" i="7"/>
  <c r="AH1512" i="7" s="1"/>
  <c r="CZ1550" i="7"/>
  <c r="AV1550" i="7" s="1"/>
  <c r="DC1550" i="7"/>
  <c r="AY1550" i="7" s="1"/>
  <c r="CB1956" i="7"/>
  <c r="X1956" i="7" s="1"/>
  <c r="CE1956" i="7"/>
  <c r="AA1956" i="7" s="1"/>
  <c r="W1212" i="7"/>
  <c r="CE1212" i="7"/>
  <c r="AA1212" i="7" s="1"/>
  <c r="BZ1948" i="7"/>
  <c r="V1948" i="7" s="1"/>
  <c r="T1948" i="7"/>
  <c r="CG348" i="7"/>
  <c r="AC348" i="7" s="1"/>
  <c r="CF348" i="7"/>
  <c r="AB348" i="7" s="1"/>
  <c r="X923" i="7"/>
  <c r="CD923" i="7"/>
  <c r="Z923" i="7" s="1"/>
  <c r="DF1542" i="7"/>
  <c r="BB1542" i="7" s="1"/>
  <c r="DE1542" i="7"/>
  <c r="BA1542" i="7" s="1"/>
  <c r="CF1542" i="7"/>
  <c r="AB1542" i="7" s="1"/>
  <c r="DD1542" i="7"/>
  <c r="AZ1542" i="7" s="1"/>
  <c r="AD221" i="7"/>
  <c r="CG466" i="7"/>
  <c r="AC466" i="7" s="1"/>
  <c r="CE1014" i="7"/>
  <c r="AA1014" i="7" s="1"/>
  <c r="CD1944" i="7"/>
  <c r="Z1944" i="7" s="1"/>
  <c r="CZ2068" i="7"/>
  <c r="AV2068" i="7" s="1"/>
  <c r="CE1668" i="7"/>
  <c r="AA1668" i="7" s="1"/>
  <c r="DC2201" i="7"/>
  <c r="AY2201" i="7" s="1"/>
  <c r="CZ2308" i="7"/>
  <c r="AV2308" i="7" s="1"/>
  <c r="DC1542" i="7"/>
  <c r="AY1542" i="7" s="1"/>
  <c r="CF281" i="7"/>
  <c r="AB281" i="7" s="1"/>
  <c r="CD280" i="7"/>
  <c r="Z280" i="7" s="1"/>
  <c r="CF496" i="7"/>
  <c r="AB496" i="7" s="1"/>
  <c r="AD2273" i="7"/>
  <c r="CJ1542" i="7"/>
  <c r="AF1542" i="7" s="1"/>
  <c r="CZ1560" i="7"/>
  <c r="AV1560" i="7" s="1"/>
  <c r="DC2021" i="7"/>
  <c r="AY2021" i="7" s="1"/>
  <c r="CK249" i="7"/>
  <c r="AG249" i="7" s="1"/>
  <c r="CD255" i="7"/>
  <c r="Z255" i="7" s="1"/>
  <c r="CE1210" i="7"/>
  <c r="AA1210" i="7" s="1"/>
  <c r="CK1775" i="7"/>
  <c r="AG1775" i="7" s="1"/>
  <c r="Y617" i="7"/>
  <c r="CE1466" i="7"/>
  <c r="AA1466" i="7" s="1"/>
  <c r="CB1447" i="7"/>
  <c r="CF1066" i="7"/>
  <c r="AB1066" i="7" s="1"/>
  <c r="CD1892" i="7"/>
  <c r="Z1892" i="7" s="1"/>
  <c r="DD2210" i="7"/>
  <c r="AZ2210" i="7" s="1"/>
  <c r="T975" i="7"/>
  <c r="W2049" i="7"/>
  <c r="CE891" i="7"/>
  <c r="AA891" i="7" s="1"/>
  <c r="T1913" i="7"/>
  <c r="W1754" i="7"/>
  <c r="CB1331" i="7"/>
  <c r="X1331" i="7" s="1"/>
  <c r="BZ955" i="7"/>
  <c r="V955" i="7" s="1"/>
  <c r="AE761" i="7"/>
  <c r="CK761" i="7"/>
  <c r="AG761" i="7" s="1"/>
  <c r="Y1990" i="7"/>
  <c r="CD1990" i="7"/>
  <c r="Z1990" i="7" s="1"/>
  <c r="CA1353" i="7"/>
  <c r="W1353" i="7" s="1"/>
  <c r="BR1353" i="7"/>
  <c r="N1353" i="7" s="1"/>
  <c r="CI2093" i="7"/>
  <c r="AE2093" i="7" s="1"/>
  <c r="AD2093" i="7"/>
  <c r="DI2058" i="7"/>
  <c r="BE2058" i="7" s="1"/>
  <c r="DG2058" i="7"/>
  <c r="BC2058" i="7" s="1"/>
  <c r="CJ2303" i="7"/>
  <c r="AF2303" i="7" s="1"/>
  <c r="DD2303" i="7"/>
  <c r="AZ2303" i="7" s="1"/>
  <c r="DI2303" i="7"/>
  <c r="BE2303" i="7" s="1"/>
  <c r="CZ2303" i="7"/>
  <c r="AV2303" i="7" s="1"/>
  <c r="DH2303" i="7"/>
  <c r="BD2303" i="7" s="1"/>
  <c r="W974" i="7"/>
  <c r="CE974" i="7"/>
  <c r="AA974" i="7" s="1"/>
  <c r="AE835" i="7"/>
  <c r="CK835" i="7"/>
  <c r="AG835" i="7" s="1"/>
  <c r="CF1246" i="7"/>
  <c r="AB1246" i="7" s="1"/>
  <c r="T1246" i="7"/>
  <c r="X790" i="7"/>
  <c r="CD790" i="7"/>
  <c r="Z790" i="7" s="1"/>
  <c r="CB1820" i="7"/>
  <c r="X1820" i="7" s="1"/>
  <c r="W1820" i="7"/>
  <c r="CC1744" i="7"/>
  <c r="Y1744" i="7" s="1"/>
  <c r="DF1744" i="7"/>
  <c r="BB1744" i="7" s="1"/>
  <c r="DE1744" i="7"/>
  <c r="BA1744" i="7" s="1"/>
  <c r="CA1744" i="7"/>
  <c r="CE1744" i="7" s="1"/>
  <c r="AA1744" i="7" s="1"/>
  <c r="DD1744" i="7"/>
  <c r="AZ1744" i="7" s="1"/>
  <c r="X756" i="7"/>
  <c r="CD756" i="7"/>
  <c r="Z756" i="7" s="1"/>
  <c r="X1113" i="7"/>
  <c r="CD1113" i="7"/>
  <c r="Z1113" i="7" s="1"/>
  <c r="CA2305" i="7"/>
  <c r="CF2305" i="7"/>
  <c r="AB2305" i="7" s="1"/>
  <c r="DF2305" i="7"/>
  <c r="BB2305" i="7" s="1"/>
  <c r="CE798" i="7"/>
  <c r="AA798" i="7" s="1"/>
  <c r="T2023" i="7"/>
  <c r="BZ2023" i="7"/>
  <c r="V2023" i="7" s="1"/>
  <c r="CE2023" i="7"/>
  <c r="AA2023" i="7" s="1"/>
  <c r="CL400" i="7"/>
  <c r="AH400" i="7" s="1"/>
  <c r="AD400" i="7"/>
  <c r="CL816" i="7"/>
  <c r="AH816" i="7" s="1"/>
  <c r="D1668" i="7"/>
  <c r="CZ1668" i="7"/>
  <c r="AV1668" i="7" s="1"/>
  <c r="CA1668" i="7"/>
  <c r="CJ1668" i="7"/>
  <c r="DI1668" i="7"/>
  <c r="BE1668" i="7" s="1"/>
  <c r="CE986" i="7"/>
  <c r="AA986" i="7" s="1"/>
  <c r="W986" i="7"/>
  <c r="T813" i="7"/>
  <c r="BZ813" i="7"/>
  <c r="V813" i="7" s="1"/>
  <c r="CF819" i="7"/>
  <c r="AB819" i="7" s="1"/>
  <c r="BZ819" i="7"/>
  <c r="V819" i="7" s="1"/>
  <c r="CE819" i="7"/>
  <c r="AA819" i="7" s="1"/>
  <c r="CJ1685" i="7"/>
  <c r="AF1685" i="7" s="1"/>
  <c r="CZ1685" i="7"/>
  <c r="AV1685" i="7" s="1"/>
  <c r="CK789" i="7"/>
  <c r="AG789" i="7" s="1"/>
  <c r="CL2114" i="7"/>
  <c r="AH2114" i="7" s="1"/>
  <c r="CG496" i="7"/>
  <c r="AC496" i="7" s="1"/>
  <c r="CI2273" i="7"/>
  <c r="AE2273" i="7" s="1"/>
  <c r="DC1518" i="7"/>
  <c r="AY1518" i="7" s="1"/>
  <c r="CE1845" i="7"/>
  <c r="AA1845" i="7" s="1"/>
  <c r="Y1167" i="7"/>
  <c r="Y250" i="7"/>
  <c r="CE1628" i="7"/>
  <c r="AA1628" i="7" s="1"/>
  <c r="CE1447" i="7"/>
  <c r="AA1447" i="7" s="1"/>
  <c r="BZ1066" i="7"/>
  <c r="V1066" i="7" s="1"/>
  <c r="CA2210" i="7"/>
  <c r="DD2250" i="7"/>
  <c r="AZ2250" i="7" s="1"/>
  <c r="BZ975" i="7"/>
  <c r="V975" i="7" s="1"/>
  <c r="W1046" i="7"/>
  <c r="CJ2068" i="7"/>
  <c r="DI2018" i="7"/>
  <c r="BE2018" i="7" s="1"/>
  <c r="CI1512" i="7"/>
  <c r="AE1512" i="7" s="1"/>
  <c r="CE1849" i="7"/>
  <c r="AA1849" i="7" s="1"/>
  <c r="CK794" i="7"/>
  <c r="AG794" i="7" s="1"/>
  <c r="CF1610" i="7"/>
  <c r="AB1610" i="7" s="1"/>
  <c r="BZ1913" i="7"/>
  <c r="V1913" i="7" s="1"/>
  <c r="BZ1397" i="7"/>
  <c r="V1397" i="7" s="1"/>
  <c r="T955" i="7"/>
  <c r="CZ2097" i="7"/>
  <c r="AV2097" i="7" s="1"/>
  <c r="DC2097" i="7"/>
  <c r="AY2097" i="7" s="1"/>
  <c r="CK406" i="7"/>
  <c r="AG406" i="7" s="1"/>
  <c r="BZ1881" i="7"/>
  <c r="V1881" i="7" s="1"/>
  <c r="T1881" i="7"/>
  <c r="DI2236" i="7"/>
  <c r="BE2236" i="7" s="1"/>
  <c r="CH2236" i="7"/>
  <c r="CZ2236" i="7"/>
  <c r="AV2236" i="7" s="1"/>
  <c r="DE2236" i="7"/>
  <c r="BA2236" i="7" s="1"/>
  <c r="DG2236" i="7"/>
  <c r="BC2236" i="7" s="1"/>
  <c r="BX2236" i="7"/>
  <c r="BZ2236" i="7" s="1"/>
  <c r="V2236" i="7" s="1"/>
  <c r="T2174" i="7"/>
  <c r="BZ2174" i="7"/>
  <c r="V2174" i="7" s="1"/>
  <c r="CD997" i="7"/>
  <c r="Z997" i="7" s="1"/>
  <c r="Y997" i="7"/>
  <c r="CA1696" i="7"/>
  <c r="CF1696" i="7"/>
  <c r="AB1696" i="7" s="1"/>
  <c r="DD1696" i="7"/>
  <c r="AZ1696" i="7" s="1"/>
  <c r="BX1696" i="7"/>
  <c r="CE1696" i="7" s="1"/>
  <c r="AA1696" i="7" s="1"/>
  <c r="DF1696" i="7"/>
  <c r="BB1696" i="7" s="1"/>
  <c r="CZ1696" i="7"/>
  <c r="AV1696" i="7" s="1"/>
  <c r="Y1012" i="7"/>
  <c r="CD1012" i="7"/>
  <c r="Z1012" i="7" s="1"/>
  <c r="Y957" i="7"/>
  <c r="CD957" i="7"/>
  <c r="Z957" i="7" s="1"/>
  <c r="CK237" i="7"/>
  <c r="AG237" i="7" s="1"/>
  <c r="AF237" i="7"/>
  <c r="CB1792" i="7"/>
  <c r="CE1792" i="7"/>
  <c r="AA1792" i="7" s="1"/>
  <c r="CE742" i="7"/>
  <c r="AA742" i="7" s="1"/>
  <c r="DC1497" i="7"/>
  <c r="AY1497" i="7" s="1"/>
  <c r="CZ1497" i="7"/>
  <c r="AV1497" i="7" s="1"/>
  <c r="CF1497" i="7"/>
  <c r="AB1497" i="7" s="1"/>
  <c r="CJ1497" i="7"/>
  <c r="AF1497" i="7" s="1"/>
  <c r="DE1497" i="7"/>
  <c r="BA1497" i="7" s="1"/>
  <c r="DH1497" i="7"/>
  <c r="BD1497" i="7" s="1"/>
  <c r="X738" i="7"/>
  <c r="CD738" i="7"/>
  <c r="Z738" i="7" s="1"/>
  <c r="CC1566" i="7"/>
  <c r="Y1566" i="7" s="1"/>
  <c r="D1566" i="7"/>
  <c r="CF1566" i="7"/>
  <c r="AB1566" i="7" s="1"/>
  <c r="DD1566" i="7"/>
  <c r="AZ1566" i="7" s="1"/>
  <c r="DE1566" i="7"/>
  <c r="BA1566" i="7" s="1"/>
  <c r="DF1566" i="7"/>
  <c r="BB1566" i="7" s="1"/>
  <c r="DI1566" i="7"/>
  <c r="BE1566" i="7" s="1"/>
  <c r="BX1566" i="7"/>
  <c r="CA1566" i="7"/>
  <c r="DH1566" i="7"/>
  <c r="BD1566" i="7" s="1"/>
  <c r="DG1566" i="7"/>
  <c r="BC1566" i="7" s="1"/>
  <c r="CZ1566" i="7"/>
  <c r="AV1566" i="7" s="1"/>
  <c r="DC1566" i="7"/>
  <c r="AY1566" i="7" s="1"/>
  <c r="CH1566" i="7"/>
  <c r="CJ1566" i="7"/>
  <c r="AF1566" i="7" s="1"/>
  <c r="AE860" i="7"/>
  <c r="CK860" i="7"/>
  <c r="AG860" i="7" s="1"/>
  <c r="CJ1395" i="7"/>
  <c r="AF1395" i="7" s="1"/>
  <c r="CF1395" i="7"/>
  <c r="AB1395" i="7" s="1"/>
  <c r="Y759" i="7"/>
  <c r="CD759" i="7"/>
  <c r="Z759" i="7" s="1"/>
  <c r="CF1046" i="7"/>
  <c r="AB1046" i="7" s="1"/>
  <c r="BZ1046" i="7"/>
  <c r="V1046" i="7" s="1"/>
  <c r="BZ1332" i="7"/>
  <c r="V1332" i="7" s="1"/>
  <c r="BP1332" i="7"/>
  <c r="CA1332" i="7"/>
  <c r="W1332" i="7" s="1"/>
  <c r="CG281" i="7"/>
  <c r="AC281" i="7" s="1"/>
  <c r="BX1542" i="7"/>
  <c r="T1542" i="7" s="1"/>
  <c r="CD1024" i="7"/>
  <c r="Z1024" i="7" s="1"/>
  <c r="CF1014" i="7"/>
  <c r="AB1014" i="7" s="1"/>
  <c r="DH1542" i="7"/>
  <c r="BD1542" i="7" s="1"/>
  <c r="CA1542" i="7"/>
  <c r="CE1542" i="7" s="1"/>
  <c r="AA1542" i="7" s="1"/>
  <c r="BX1610" i="7"/>
  <c r="T1936" i="7"/>
  <c r="DC1575" i="7"/>
  <c r="AY1575" i="7" s="1"/>
  <c r="CZ1540" i="7"/>
  <c r="AV1540" i="7" s="1"/>
  <c r="CH2290" i="7"/>
  <c r="CL2290" i="7" s="1"/>
  <c r="AH2290" i="7" s="1"/>
  <c r="CE688" i="7"/>
  <c r="AA688" i="7" s="1"/>
  <c r="CE1480" i="7"/>
  <c r="AA1480" i="7" s="1"/>
  <c r="CB1941" i="7"/>
  <c r="X1941" i="7" s="1"/>
  <c r="T281" i="7"/>
  <c r="BZ496" i="7"/>
  <c r="V496" i="7" s="1"/>
  <c r="W887" i="7"/>
  <c r="CF2018" i="7"/>
  <c r="AB2018" i="7" s="1"/>
  <c r="CH2195" i="7"/>
  <c r="CL2195" i="7" s="1"/>
  <c r="AH2195" i="7" s="1"/>
  <c r="CK327" i="7"/>
  <c r="AG327" i="7" s="1"/>
  <c r="CZ1518" i="7"/>
  <c r="AV1518" i="7" s="1"/>
  <c r="BX1550" i="7"/>
  <c r="BZ1550" i="7" s="1"/>
  <c r="V1550" i="7" s="1"/>
  <c r="W1948" i="7"/>
  <c r="CC2018" i="7"/>
  <c r="Y2018" i="7" s="1"/>
  <c r="CD871" i="7"/>
  <c r="Z871" i="7" s="1"/>
  <c r="CL1676" i="7"/>
  <c r="AH1676" i="7" s="1"/>
  <c r="T1792" i="7"/>
  <c r="CE1660" i="7"/>
  <c r="AA1660" i="7" s="1"/>
  <c r="CK769" i="7"/>
  <c r="AG769" i="7" s="1"/>
  <c r="CE1034" i="7"/>
  <c r="AA1034" i="7" s="1"/>
  <c r="CH1386" i="7"/>
  <c r="CH1518" i="7"/>
  <c r="AD1518" i="7" s="1"/>
  <c r="DI2210" i="7"/>
  <c r="BE2210" i="7" s="1"/>
  <c r="T1867" i="7"/>
  <c r="AD342" i="7"/>
  <c r="CK629" i="7"/>
  <c r="AG629" i="7" s="1"/>
  <c r="CD1866" i="7"/>
  <c r="Z1866" i="7" s="1"/>
  <c r="W1849" i="7"/>
  <c r="CC1610" i="7"/>
  <c r="BZ348" i="7"/>
  <c r="V348" i="7" s="1"/>
  <c r="CL1701" i="7"/>
  <c r="AH1701" i="7" s="1"/>
  <c r="CC1518" i="7"/>
  <c r="W2073" i="7"/>
  <c r="AE821" i="7"/>
  <c r="CK821" i="7"/>
  <c r="AG821" i="7" s="1"/>
  <c r="AF443" i="7"/>
  <c r="CK443" i="7"/>
  <c r="AG443" i="7" s="1"/>
  <c r="BR1356" i="7"/>
  <c r="N1356" i="7" s="1"/>
  <c r="L1356" i="7"/>
  <c r="AD2009" i="7"/>
  <c r="CI2009" i="7"/>
  <c r="AE2009" i="7" s="1"/>
  <c r="DH2270" i="7"/>
  <c r="BD2270" i="7" s="1"/>
  <c r="DC2270" i="7"/>
  <c r="AY2270" i="7" s="1"/>
  <c r="CH2270" i="7"/>
  <c r="CI2270" i="7" s="1"/>
  <c r="T481" i="7"/>
  <c r="CF481" i="7"/>
  <c r="AB481" i="7" s="1"/>
  <c r="BZ2248" i="7"/>
  <c r="V2248" i="7" s="1"/>
  <c r="T2248" i="7"/>
  <c r="BZ1302" i="7"/>
  <c r="V1302" i="7" s="1"/>
  <c r="CF1302" i="7"/>
  <c r="AB1302" i="7" s="1"/>
  <c r="CK1573" i="7"/>
  <c r="AG1573" i="7" s="1"/>
  <c r="CJ2231" i="7"/>
  <c r="AF2231" i="7" s="1"/>
  <c r="DF2231" i="7"/>
  <c r="BB2231" i="7" s="1"/>
  <c r="DI2231" i="7"/>
  <c r="BE2231" i="7" s="1"/>
  <c r="DC2231" i="7"/>
  <c r="AY2231" i="7" s="1"/>
  <c r="DH2231" i="7"/>
  <c r="BD2231" i="7" s="1"/>
  <c r="D2231" i="7"/>
  <c r="BX2231" i="7"/>
  <c r="CZ2231" i="7"/>
  <c r="AV2231" i="7" s="1"/>
  <c r="CC2231" i="7"/>
  <c r="Y2231" i="7" s="1"/>
  <c r="CF2231" i="7"/>
  <c r="AB2231" i="7" s="1"/>
  <c r="DD2231" i="7"/>
  <c r="AZ2231" i="7" s="1"/>
  <c r="CA2231" i="7"/>
  <c r="DG2231" i="7"/>
  <c r="BC2231" i="7" s="1"/>
  <c r="DE2231" i="7"/>
  <c r="BA2231" i="7" s="1"/>
  <c r="CH2231" i="7"/>
  <c r="CG388" i="7"/>
  <c r="AC388" i="7" s="1"/>
  <c r="T388" i="7"/>
  <c r="BZ388" i="7"/>
  <c r="V388" i="7" s="1"/>
  <c r="CF388" i="7"/>
  <c r="AB388" i="7" s="1"/>
  <c r="CL388" i="7"/>
  <c r="AH388" i="7" s="1"/>
  <c r="X1261" i="7"/>
  <c r="CD1261" i="7"/>
  <c r="Z1261" i="7" s="1"/>
  <c r="CE983" i="7"/>
  <c r="AA983" i="7" s="1"/>
  <c r="CE780" i="7"/>
  <c r="AA780" i="7" s="1"/>
  <c r="BZ780" i="7"/>
  <c r="V780" i="7" s="1"/>
  <c r="BZ1922" i="7"/>
  <c r="V1922" i="7" s="1"/>
  <c r="T1922" i="7"/>
  <c r="AF438" i="7"/>
  <c r="CK438" i="7"/>
  <c r="AG438" i="7" s="1"/>
  <c r="AD1757" i="7"/>
  <c r="CI1757" i="7"/>
  <c r="AE1757" i="7" s="1"/>
  <c r="Y1293" i="7"/>
  <c r="CD1293" i="7"/>
  <c r="Z1293" i="7" s="1"/>
  <c r="CH1577" i="7"/>
  <c r="CL450" i="7"/>
  <c r="AH450" i="7" s="1"/>
  <c r="BX1692" i="7"/>
  <c r="T496" i="7"/>
  <c r="CD2285" i="7"/>
  <c r="Z2285" i="7" s="1"/>
  <c r="CL770" i="7"/>
  <c r="AH770" i="7" s="1"/>
  <c r="CK268" i="7"/>
  <c r="AG268" i="7" s="1"/>
  <c r="T2114" i="7"/>
  <c r="BZ466" i="7"/>
  <c r="V466" i="7" s="1"/>
  <c r="AD477" i="7"/>
  <c r="CK760" i="7"/>
  <c r="AG760" i="7" s="1"/>
  <c r="CH1550" i="7"/>
  <c r="AD1550" i="7" s="1"/>
  <c r="BP1399" i="7"/>
  <c r="L1399" i="7" s="1"/>
  <c r="T1342" i="7"/>
  <c r="DG1542" i="7"/>
  <c r="BC1542" i="7" s="1"/>
  <c r="CB1948" i="7"/>
  <c r="X1948" i="7" s="1"/>
  <c r="DE2018" i="7"/>
  <c r="BA2018" i="7" s="1"/>
  <c r="CE1833" i="7"/>
  <c r="AA1833" i="7" s="1"/>
  <c r="T1855" i="7"/>
  <c r="BZ1073" i="7"/>
  <c r="V1073" i="7" s="1"/>
  <c r="CE1183" i="7"/>
  <c r="AA1183" i="7" s="1"/>
  <c r="CH1413" i="7"/>
  <c r="CH1542" i="7"/>
  <c r="CE402" i="7"/>
  <c r="AA402" i="7" s="1"/>
  <c r="DH1550" i="7"/>
  <c r="BD1550" i="7" s="1"/>
  <c r="D1416" i="7"/>
  <c r="CZ1577" i="7"/>
  <c r="AV1577" i="7" s="1"/>
  <c r="D2210" i="7"/>
  <c r="CE975" i="7"/>
  <c r="AA975" i="7" s="1"/>
  <c r="Y913" i="7"/>
  <c r="BZ2238" i="7"/>
  <c r="V2238" i="7" s="1"/>
  <c r="DG1610" i="7"/>
  <c r="BC1610" i="7" s="1"/>
  <c r="T348" i="7"/>
  <c r="CK331" i="7"/>
  <c r="AG331" i="7" s="1"/>
  <c r="CF1518" i="7"/>
  <c r="AB1518" i="7" s="1"/>
  <c r="CI2170" i="7"/>
  <c r="AE2170" i="7" s="1"/>
  <c r="CK759" i="7"/>
  <c r="AG759" i="7" s="1"/>
  <c r="CL808" i="7"/>
  <c r="AH808" i="7" s="1"/>
  <c r="CE2084" i="7"/>
  <c r="AA2084" i="7" s="1"/>
  <c r="CB2084" i="7"/>
  <c r="X2084" i="7" s="1"/>
  <c r="AD1609" i="7"/>
  <c r="CI1609" i="7"/>
  <c r="AE1609" i="7" s="1"/>
  <c r="Q3" i="19"/>
  <c r="S3" i="19" s="1"/>
  <c r="G25" i="1" s="1"/>
  <c r="F5" i="5" s="1"/>
  <c r="CE1129" i="7"/>
  <c r="AA1129" i="7" s="1"/>
  <c r="X750" i="7"/>
  <c r="CD750" i="7"/>
  <c r="Z750" i="7" s="1"/>
  <c r="CE1647" i="7"/>
  <c r="AA1647" i="7" s="1"/>
  <c r="W1647" i="7"/>
  <c r="X1077" i="7"/>
  <c r="CD1077" i="7"/>
  <c r="Z1077" i="7" s="1"/>
  <c r="BZ2003" i="7"/>
  <c r="V2003" i="7" s="1"/>
  <c r="T2003" i="7"/>
  <c r="Y927" i="7"/>
  <c r="CD927" i="7"/>
  <c r="Z927" i="7" s="1"/>
  <c r="CL794" i="7"/>
  <c r="AH794" i="7" s="1"/>
  <c r="CF794" i="7"/>
  <c r="AB794" i="7" s="1"/>
  <c r="CE2031" i="7"/>
  <c r="AA2031" i="7" s="1"/>
  <c r="CE1098" i="7"/>
  <c r="AA1098" i="7" s="1"/>
  <c r="CL257" i="7"/>
  <c r="AH257" i="7" s="1"/>
  <c r="CL248" i="7"/>
  <c r="AH248" i="7" s="1"/>
  <c r="CL1705" i="7"/>
  <c r="AH1705" i="7" s="1"/>
  <c r="CD811" i="7"/>
  <c r="Z811" i="7" s="1"/>
  <c r="CF1171" i="7"/>
  <c r="AB1171" i="7" s="1"/>
  <c r="T1171" i="7"/>
  <c r="BZ1171" i="7"/>
  <c r="V1171" i="7" s="1"/>
  <c r="DG2138" i="7"/>
  <c r="BC2138" i="7" s="1"/>
  <c r="CC2138" i="7"/>
  <c r="D2138" i="7"/>
  <c r="CA2138" i="7"/>
  <c r="DF2138" i="7"/>
  <c r="BB2138" i="7" s="1"/>
  <c r="CH2138" i="7"/>
  <c r="DE2138" i="7"/>
  <c r="BA2138" i="7" s="1"/>
  <c r="CZ2138" i="7"/>
  <c r="AV2138" i="7" s="1"/>
  <c r="BX2138" i="7"/>
  <c r="CE1872" i="7"/>
  <c r="AA1872" i="7" s="1"/>
  <c r="CB1872" i="7"/>
  <c r="W1872" i="7"/>
  <c r="BZ1623" i="7"/>
  <c r="V1623" i="7" s="1"/>
  <c r="T1623" i="7"/>
  <c r="CH1532" i="7"/>
  <c r="DH1708" i="7"/>
  <c r="BD1708" i="7" s="1"/>
  <c r="D1708" i="7"/>
  <c r="DD1708" i="7"/>
  <c r="AZ1708" i="7" s="1"/>
  <c r="CA1708" i="7"/>
  <c r="CB2297" i="7"/>
  <c r="X2297" i="7" s="1"/>
  <c r="CE2110" i="7"/>
  <c r="AA2110" i="7" s="1"/>
  <c r="CD815" i="7"/>
  <c r="Z815" i="7" s="1"/>
  <c r="CL480" i="7"/>
  <c r="AH480" i="7" s="1"/>
  <c r="CZ1733" i="7"/>
  <c r="AV1733" i="7" s="1"/>
  <c r="CE1113" i="7"/>
  <c r="AA1113" i="7" s="1"/>
  <c r="E9" i="9"/>
  <c r="CZ1713" i="7"/>
  <c r="AV1713" i="7" s="1"/>
  <c r="BZ957" i="7"/>
  <c r="V957" i="7" s="1"/>
  <c r="CF957" i="7"/>
  <c r="AB957" i="7" s="1"/>
  <c r="T957" i="7"/>
  <c r="CL438" i="7"/>
  <c r="AH438" i="7" s="1"/>
  <c r="CE911" i="7"/>
  <c r="AA911" i="7" s="1"/>
  <c r="CE912" i="7"/>
  <c r="AA912" i="7" s="1"/>
  <c r="CL406" i="7"/>
  <c r="AH406" i="7" s="1"/>
  <c r="CE1281" i="7"/>
  <c r="AA1281" i="7" s="1"/>
  <c r="CL345" i="7"/>
  <c r="AH345" i="7" s="1"/>
  <c r="CZ2055" i="7"/>
  <c r="AV2055" i="7" s="1"/>
  <c r="CZ1699" i="7"/>
  <c r="AV1699" i="7" s="1"/>
  <c r="CZ1757" i="7"/>
  <c r="AV1757" i="7" s="1"/>
  <c r="CL762" i="7"/>
  <c r="AH762" i="7" s="1"/>
  <c r="DH1532" i="7"/>
  <c r="BD1532" i="7" s="1"/>
  <c r="BX1532" i="7"/>
  <c r="DG1532" i="7"/>
  <c r="BC1532" i="7" s="1"/>
  <c r="D1532" i="7"/>
  <c r="DE1532" i="7"/>
  <c r="BA1532" i="7" s="1"/>
  <c r="CC1532" i="7"/>
  <c r="CF1532" i="7"/>
  <c r="AB1532" i="7" s="1"/>
  <c r="DD1532" i="7"/>
  <c r="AZ1532" i="7" s="1"/>
  <c r="CJ1532" i="7"/>
  <c r="AF1532" i="7" s="1"/>
  <c r="DI1532" i="7"/>
  <c r="BE1532" i="7" s="1"/>
  <c r="CA1532" i="7"/>
  <c r="DF1532" i="7"/>
  <c r="BB1532" i="7" s="1"/>
  <c r="CL738" i="7"/>
  <c r="AH738" i="7" s="1"/>
  <c r="CD524" i="7"/>
  <c r="Z524" i="7" s="1"/>
  <c r="CB1947" i="7"/>
  <c r="X1947" i="7" s="1"/>
  <c r="CL2008" i="7"/>
  <c r="AH2008" i="7" s="1"/>
  <c r="BZ1389" i="7"/>
  <c r="V1389" i="7" s="1"/>
  <c r="CZ1682" i="7"/>
  <c r="AV1682" i="7" s="1"/>
  <c r="CD1306" i="7"/>
  <c r="Z1306" i="7" s="1"/>
  <c r="Y1306" i="7"/>
  <c r="CD457" i="7"/>
  <c r="Z457" i="7" s="1"/>
  <c r="Y457" i="7"/>
  <c r="CB1980" i="7"/>
  <c r="W1980" i="7"/>
  <c r="Y402" i="7"/>
  <c r="CD402" i="7"/>
  <c r="Z402" i="7" s="1"/>
  <c r="CA2011" i="7"/>
  <c r="DF2011" i="7"/>
  <c r="BB2011" i="7" s="1"/>
  <c r="DC2011" i="7"/>
  <c r="AY2011" i="7" s="1"/>
  <c r="CZ2011" i="7"/>
  <c r="AV2011" i="7" s="1"/>
  <c r="DI2011" i="7"/>
  <c r="BE2011" i="7" s="1"/>
  <c r="D2011" i="7"/>
  <c r="CH2011" i="7"/>
  <c r="E12" i="9"/>
  <c r="E6" i="9"/>
  <c r="BQ1389" i="7"/>
  <c r="M1389" i="7" s="1"/>
  <c r="DC2225" i="7"/>
  <c r="AY2225" i="7" s="1"/>
  <c r="CD802" i="7"/>
  <c r="Z802" i="7" s="1"/>
  <c r="CD423" i="7"/>
  <c r="Z423" i="7" s="1"/>
  <c r="CC1674" i="7"/>
  <c r="Y1674" i="7" s="1"/>
  <c r="CD475" i="7"/>
  <c r="Z475" i="7" s="1"/>
  <c r="CL255" i="7"/>
  <c r="AH255" i="7" s="1"/>
  <c r="W957" i="7"/>
  <c r="CE957" i="7"/>
  <c r="AA957" i="7" s="1"/>
  <c r="CD404" i="7"/>
  <c r="Z404" i="7" s="1"/>
  <c r="CL868" i="7"/>
  <c r="AH868" i="7" s="1"/>
  <c r="DF1757" i="7"/>
  <c r="BB1757" i="7" s="1"/>
  <c r="BX1757" i="7"/>
  <c r="DH1757" i="7"/>
  <c r="BD1757" i="7" s="1"/>
  <c r="DI1757" i="7"/>
  <c r="BE1757" i="7" s="1"/>
  <c r="CA1757" i="7"/>
  <c r="CC1757" i="7"/>
  <c r="Y1757" i="7" s="1"/>
  <c r="DD1757" i="7"/>
  <c r="AZ1757" i="7" s="1"/>
  <c r="CF1757" i="7"/>
  <c r="AB1757" i="7" s="1"/>
  <c r="CJ1757" i="7"/>
  <c r="DE1757" i="7"/>
  <c r="BA1757" i="7" s="1"/>
  <c r="DC1757" i="7"/>
  <c r="AY1757" i="7" s="1"/>
  <c r="DG1757" i="7"/>
  <c r="BC1757" i="7" s="1"/>
  <c r="D1757" i="7"/>
  <c r="AD402" i="7"/>
  <c r="CL402" i="7"/>
  <c r="AH402" i="7" s="1"/>
  <c r="X1014" i="7"/>
  <c r="CD1014" i="7"/>
  <c r="Z1014" i="7" s="1"/>
  <c r="DF1554" i="7"/>
  <c r="BB1554" i="7" s="1"/>
  <c r="DD1554" i="7"/>
  <c r="AZ1554" i="7" s="1"/>
  <c r="BX1554" i="7"/>
  <c r="CF1554" i="7"/>
  <c r="AB1554" i="7" s="1"/>
  <c r="CJ1554" i="7"/>
  <c r="AF1554" i="7" s="1"/>
  <c r="CA1554" i="7"/>
  <c r="CJ2011" i="7"/>
  <c r="AF2011" i="7" s="1"/>
  <c r="CI1699" i="7"/>
  <c r="AE1699" i="7" s="1"/>
  <c r="AD1699" i="7"/>
  <c r="CI1497" i="7"/>
  <c r="AE1497" i="7" s="1"/>
  <c r="AD1497" i="7"/>
  <c r="CL2170" i="7"/>
  <c r="AH2170" i="7" s="1"/>
  <c r="CE2170" i="7"/>
  <c r="AA2170" i="7" s="1"/>
  <c r="T2170" i="7"/>
  <c r="BZ2170" i="7"/>
  <c r="V2170" i="7" s="1"/>
  <c r="CE2279" i="7"/>
  <c r="AA2279" i="7" s="1"/>
  <c r="T2279" i="7"/>
  <c r="CH1533" i="7"/>
  <c r="CF1533" i="7"/>
  <c r="AB1533" i="7" s="1"/>
  <c r="BZ1109" i="7"/>
  <c r="V1109" i="7" s="1"/>
  <c r="CF1109" i="7"/>
  <c r="AB1109" i="7" s="1"/>
  <c r="T1109" i="7"/>
  <c r="W1663" i="7"/>
  <c r="CE1663" i="7"/>
  <c r="AA1663" i="7" s="1"/>
  <c r="X2050" i="7"/>
  <c r="CD2050" i="7"/>
  <c r="Z2050" i="7" s="1"/>
  <c r="W1784" i="7"/>
  <c r="CB1784" i="7"/>
  <c r="X1784" i="7" s="1"/>
  <c r="CI1707" i="7"/>
  <c r="CL1707" i="7"/>
  <c r="AH1707" i="7" s="1"/>
  <c r="AD1707" i="7"/>
  <c r="CB1642" i="7"/>
  <c r="X1642" i="7" s="1"/>
  <c r="W1642" i="7"/>
  <c r="CD1904" i="7"/>
  <c r="Z1904" i="7" s="1"/>
  <c r="Y1904" i="7"/>
  <c r="CE1850" i="7"/>
  <c r="AA1850" i="7" s="1"/>
  <c r="CE1559" i="7"/>
  <c r="AA1559" i="7" s="1"/>
  <c r="DC1538" i="7"/>
  <c r="AY1538" i="7" s="1"/>
  <c r="CJ1538" i="7"/>
  <c r="AF1538" i="7" s="1"/>
  <c r="X2288" i="7"/>
  <c r="CD2288" i="7"/>
  <c r="Z2288" i="7" s="1"/>
  <c r="CL481" i="7"/>
  <c r="AH481" i="7" s="1"/>
  <c r="W1876" i="7"/>
  <c r="CJ2232" i="7"/>
  <c r="AF2232" i="7" s="1"/>
  <c r="CD899" i="7"/>
  <c r="Z899" i="7" s="1"/>
  <c r="W2273" i="7"/>
  <c r="CD282" i="7"/>
  <c r="Z282" i="7" s="1"/>
  <c r="BZ641" i="7"/>
  <c r="V641" i="7" s="1"/>
  <c r="W1098" i="7"/>
  <c r="CJ2096" i="7"/>
  <c r="CL838" i="7"/>
  <c r="AH838" i="7" s="1"/>
  <c r="DC2197" i="7"/>
  <c r="AY2197" i="7" s="1"/>
  <c r="CZ2197" i="7"/>
  <c r="AV2197" i="7" s="1"/>
  <c r="W1193" i="7"/>
  <c r="CE1193" i="7"/>
  <c r="AA1193" i="7" s="1"/>
  <c r="CD1259" i="7"/>
  <c r="Z1259" i="7" s="1"/>
  <c r="Y1259" i="7"/>
  <c r="W1599" i="7"/>
  <c r="CB1599" i="7"/>
  <c r="X1599" i="7" s="1"/>
  <c r="CH2113" i="7"/>
  <c r="AD2113" i="7" s="1"/>
  <c r="DE2113" i="7"/>
  <c r="BA2113" i="7" s="1"/>
  <c r="D2113" i="7"/>
  <c r="DC2175" i="7"/>
  <c r="AY2175" i="7" s="1"/>
  <c r="CJ2175" i="7"/>
  <c r="AF2175" i="7" s="1"/>
  <c r="CZ2126" i="7"/>
  <c r="AV2126" i="7" s="1"/>
  <c r="CC2126" i="7"/>
  <c r="DH2126" i="7"/>
  <c r="BD2126" i="7" s="1"/>
  <c r="DE2126" i="7"/>
  <c r="BA2126" i="7" s="1"/>
  <c r="DD2126" i="7"/>
  <c r="AZ2126" i="7" s="1"/>
  <c r="AD2194" i="7"/>
  <c r="CL2194" i="7"/>
  <c r="AH2194" i="7" s="1"/>
  <c r="CI2194" i="7"/>
  <c r="AE2194" i="7" s="1"/>
  <c r="AF436" i="7"/>
  <c r="CK436" i="7"/>
  <c r="AG436" i="7" s="1"/>
  <c r="W1117" i="7"/>
  <c r="CE1117" i="7"/>
  <c r="AA1117" i="7" s="1"/>
  <c r="AE833" i="7"/>
  <c r="CK833" i="7"/>
  <c r="AG833" i="7" s="1"/>
  <c r="X408" i="7"/>
  <c r="CD408" i="7"/>
  <c r="Z408" i="7" s="1"/>
  <c r="CD419" i="7"/>
  <c r="Z419" i="7" s="1"/>
  <c r="Y419" i="7"/>
  <c r="T1196" i="7"/>
  <c r="CF1196" i="7"/>
  <c r="AB1196" i="7" s="1"/>
  <c r="BZ1196" i="7"/>
  <c r="V1196" i="7" s="1"/>
  <c r="AE645" i="7"/>
  <c r="CK645" i="7"/>
  <c r="AG645" i="7" s="1"/>
  <c r="T1689" i="7"/>
  <c r="BZ1689" i="7"/>
  <c r="V1689" i="7" s="1"/>
  <c r="AD1740" i="7"/>
  <c r="CI1740" i="7"/>
  <c r="AE1740" i="7" s="1"/>
  <c r="CE435" i="7"/>
  <c r="AA435" i="7" s="1"/>
  <c r="W435" i="7"/>
  <c r="CB1858" i="7"/>
  <c r="X1858" i="7" s="1"/>
  <c r="W1858" i="7"/>
  <c r="CE1858" i="7"/>
  <c r="AA1858" i="7" s="1"/>
  <c r="CZ1527" i="7"/>
  <c r="AV1527" i="7" s="1"/>
  <c r="CC1527" i="7"/>
  <c r="Y1527" i="7" s="1"/>
  <c r="DD1527" i="7"/>
  <c r="AZ1527" i="7" s="1"/>
  <c r="DG1527" i="7"/>
  <c r="BC1527" i="7" s="1"/>
  <c r="DC1527" i="7"/>
  <c r="AY1527" i="7" s="1"/>
  <c r="DF1527" i="7"/>
  <c r="BB1527" i="7" s="1"/>
  <c r="CF1719" i="7"/>
  <c r="AB1719" i="7" s="1"/>
  <c r="DH1719" i="7"/>
  <c r="BD1719" i="7" s="1"/>
  <c r="DG1719" i="7"/>
  <c r="BC1719" i="7" s="1"/>
  <c r="DC1719" i="7"/>
  <c r="AY1719" i="7" s="1"/>
  <c r="DE1719" i="7"/>
  <c r="BA1719" i="7" s="1"/>
  <c r="CJ1719" i="7"/>
  <c r="AF1719" i="7" s="1"/>
  <c r="DD1719" i="7"/>
  <c r="AZ1719" i="7" s="1"/>
  <c r="CH1719" i="7"/>
  <c r="CI1719" i="7" s="1"/>
  <c r="AE1719" i="7" s="1"/>
  <c r="BZ1670" i="7"/>
  <c r="V1670" i="7" s="1"/>
  <c r="T1670" i="7"/>
  <c r="CD1903" i="7"/>
  <c r="Z1903" i="7" s="1"/>
  <c r="Y1903" i="7"/>
  <c r="CK278" i="7"/>
  <c r="AG278" i="7" s="1"/>
  <c r="AF278" i="7"/>
  <c r="CF2223" i="7"/>
  <c r="AB2223" i="7" s="1"/>
  <c r="DE2223" i="7"/>
  <c r="BA2223" i="7" s="1"/>
  <c r="DH2223" i="7"/>
  <c r="BD2223" i="7" s="1"/>
  <c r="DG2223" i="7"/>
  <c r="BC2223" i="7" s="1"/>
  <c r="CA2223" i="7"/>
  <c r="BX2223" i="7"/>
  <c r="DF2223" i="7"/>
  <c r="BB2223" i="7" s="1"/>
  <c r="DI2223" i="7"/>
  <c r="BE2223" i="7" s="1"/>
  <c r="CC2223" i="7"/>
  <c r="D2223" i="7"/>
  <c r="DD2223" i="7"/>
  <c r="AZ2223" i="7" s="1"/>
  <c r="CJ2223" i="7"/>
  <c r="AF2223" i="7" s="1"/>
  <c r="CH2223" i="7"/>
  <c r="CZ2223" i="7"/>
  <c r="AV2223" i="7" s="1"/>
  <c r="X955" i="7"/>
  <c r="CD955" i="7"/>
  <c r="Z955" i="7" s="1"/>
  <c r="CG843" i="7"/>
  <c r="AC843" i="7" s="1"/>
  <c r="CF843" i="7"/>
  <c r="AB843" i="7" s="1"/>
  <c r="T843" i="7"/>
  <c r="BZ843" i="7"/>
  <c r="V843" i="7" s="1"/>
  <c r="CF248" i="7"/>
  <c r="AB248" i="7" s="1"/>
  <c r="BZ327" i="7"/>
  <c r="V327" i="7" s="1"/>
  <c r="CL744" i="7"/>
  <c r="AH744" i="7" s="1"/>
  <c r="BZ817" i="7"/>
  <c r="V817" i="7" s="1"/>
  <c r="CD847" i="7"/>
  <c r="Z847" i="7" s="1"/>
  <c r="CD999" i="7"/>
  <c r="Z999" i="7" s="1"/>
  <c r="CK445" i="7"/>
  <c r="AG445" i="7" s="1"/>
  <c r="DE2144" i="7"/>
  <c r="BA2144" i="7" s="1"/>
  <c r="AF347" i="7"/>
  <c r="DG1698" i="7"/>
  <c r="BC1698" i="7" s="1"/>
  <c r="W1850" i="7"/>
  <c r="T1528" i="7"/>
  <c r="CA2144" i="7"/>
  <c r="CB2144" i="7" s="1"/>
  <c r="CB1559" i="7"/>
  <c r="X1559" i="7" s="1"/>
  <c r="DC2284" i="7"/>
  <c r="AY2284" i="7" s="1"/>
  <c r="CE1073" i="7"/>
  <c r="AA1073" i="7" s="1"/>
  <c r="BZ883" i="7"/>
  <c r="V883" i="7" s="1"/>
  <c r="CL241" i="7"/>
  <c r="AH241" i="7" s="1"/>
  <c r="CE756" i="7"/>
  <c r="AA756" i="7" s="1"/>
  <c r="D2126" i="7"/>
  <c r="T1785" i="7"/>
  <c r="CL1573" i="7"/>
  <c r="AH1573" i="7" s="1"/>
  <c r="CF241" i="7"/>
  <c r="AB241" i="7" s="1"/>
  <c r="CE327" i="7"/>
  <c r="AA327" i="7" s="1"/>
  <c r="DF1719" i="7"/>
  <c r="BB1719" i="7" s="1"/>
  <c r="CE1789" i="7"/>
  <c r="AA1789" i="7" s="1"/>
  <c r="DC1576" i="7"/>
  <c r="AY1576" i="7" s="1"/>
  <c r="CZ1576" i="7"/>
  <c r="AV1576" i="7" s="1"/>
  <c r="CJ1527" i="7"/>
  <c r="AF1527" i="7" s="1"/>
  <c r="CK834" i="7"/>
  <c r="AG834" i="7" s="1"/>
  <c r="DC1556" i="7"/>
  <c r="AY1556" i="7" s="1"/>
  <c r="CG481" i="7"/>
  <c r="AC481" i="7" s="1"/>
  <c r="DH1527" i="7"/>
  <c r="BD1527" i="7" s="1"/>
  <c r="CD406" i="7"/>
  <c r="Z406" i="7" s="1"/>
  <c r="CK775" i="7"/>
  <c r="AG775" i="7" s="1"/>
  <c r="CK464" i="7"/>
  <c r="AG464" i="7" s="1"/>
  <c r="BZ1622" i="7"/>
  <c r="V1622" i="7" s="1"/>
  <c r="T1622" i="7"/>
  <c r="CF1733" i="7"/>
  <c r="AB1733" i="7" s="1"/>
  <c r="DE2030" i="7"/>
  <c r="BA2030" i="7" s="1"/>
  <c r="DG2030" i="7"/>
  <c r="BC2030" i="7" s="1"/>
  <c r="CH1698" i="7"/>
  <c r="CB1562" i="7"/>
  <c r="X1562" i="7" s="1"/>
  <c r="W1562" i="7"/>
  <c r="AE2133" i="7"/>
  <c r="CK2133" i="7"/>
  <c r="AG2133" i="7" s="1"/>
  <c r="E8" i="9"/>
  <c r="E15" i="9"/>
  <c r="E16" i="9"/>
  <c r="E7" i="9"/>
  <c r="AE764" i="7"/>
  <c r="CK764" i="7"/>
  <c r="AG764" i="7" s="1"/>
  <c r="CK822" i="7"/>
  <c r="AG822" i="7" s="1"/>
  <c r="AF822" i="7"/>
  <c r="Y1117" i="7"/>
  <c r="CD1117" i="7"/>
  <c r="Z1117" i="7" s="1"/>
  <c r="D2026" i="7"/>
  <c r="CZ2026" i="7"/>
  <c r="AV2026" i="7" s="1"/>
  <c r="DI2026" i="7"/>
  <c r="BE2026" i="7" s="1"/>
  <c r="CA2026" i="7"/>
  <c r="DG2026" i="7"/>
  <c r="BC2026" i="7" s="1"/>
  <c r="DF2026" i="7"/>
  <c r="BB2026" i="7" s="1"/>
  <c r="DD2026" i="7"/>
  <c r="AZ2026" i="7" s="1"/>
  <c r="CF2026" i="7"/>
  <c r="AB2026" i="7" s="1"/>
  <c r="CJ2026" i="7"/>
  <c r="AF2026" i="7" s="1"/>
  <c r="AD1506" i="7"/>
  <c r="CI1506" i="7"/>
  <c r="BZ480" i="7"/>
  <c r="V480" i="7" s="1"/>
  <c r="CG480" i="7"/>
  <c r="AC480" i="7" s="1"/>
  <c r="CF480" i="7"/>
  <c r="AB480" i="7" s="1"/>
  <c r="T480" i="7"/>
  <c r="AF408" i="7"/>
  <c r="CK408" i="7"/>
  <c r="AG408" i="7" s="1"/>
  <c r="W832" i="7"/>
  <c r="CE832" i="7"/>
  <c r="AA832" i="7" s="1"/>
  <c r="X345" i="7"/>
  <c r="CD345" i="7"/>
  <c r="Z345" i="7" s="1"/>
  <c r="BQ1409" i="7"/>
  <c r="CA1409" i="7"/>
  <c r="CE1409" i="7" s="1"/>
  <c r="AA1409" i="7" s="1"/>
  <c r="BZ1409" i="7"/>
  <c r="V1409" i="7" s="1"/>
  <c r="T1409" i="7"/>
  <c r="CG785" i="7"/>
  <c r="AC785" i="7" s="1"/>
  <c r="CF785" i="7"/>
  <c r="AB785" i="7" s="1"/>
  <c r="T785" i="7"/>
  <c r="BZ1796" i="7"/>
  <c r="V1796" i="7" s="1"/>
  <c r="T1796" i="7"/>
  <c r="T2252" i="7"/>
  <c r="BZ2252" i="7"/>
  <c r="V2252" i="7" s="1"/>
  <c r="X425" i="7"/>
  <c r="CD425" i="7"/>
  <c r="Z425" i="7" s="1"/>
  <c r="CE944" i="7"/>
  <c r="AA944" i="7" s="1"/>
  <c r="DE2020" i="7"/>
  <c r="BA2020" i="7" s="1"/>
  <c r="DC2020" i="7"/>
  <c r="AY2020" i="7" s="1"/>
  <c r="BX2020" i="7"/>
  <c r="DD2020" i="7"/>
  <c r="AZ2020" i="7" s="1"/>
  <c r="CZ2020" i="7"/>
  <c r="AV2020" i="7" s="1"/>
  <c r="DH2020" i="7"/>
  <c r="BD2020" i="7" s="1"/>
  <c r="D2020" i="7"/>
  <c r="X342" i="7"/>
  <c r="CD342" i="7"/>
  <c r="Z342" i="7" s="1"/>
  <c r="AD843" i="7"/>
  <c r="CL843" i="7"/>
  <c r="AH843" i="7" s="1"/>
  <c r="CF1237" i="7"/>
  <c r="AB1237" i="7" s="1"/>
  <c r="BZ1237" i="7"/>
  <c r="V1237" i="7" s="1"/>
  <c r="T1237" i="7"/>
  <c r="DC2096" i="7"/>
  <c r="AY2096" i="7" s="1"/>
  <c r="CE1190" i="7"/>
  <c r="AA1190" i="7" s="1"/>
  <c r="BZ1528" i="7"/>
  <c r="V1528" i="7" s="1"/>
  <c r="CE429" i="7"/>
  <c r="AA429" i="7" s="1"/>
  <c r="CL750" i="7"/>
  <c r="AH750" i="7" s="1"/>
  <c r="CK1777" i="7"/>
  <c r="AG1777" i="7" s="1"/>
  <c r="CE2026" i="7"/>
  <c r="AA2026" i="7" s="1"/>
  <c r="T1870" i="7"/>
  <c r="AD278" i="7"/>
  <c r="CB1663" i="7"/>
  <c r="X1663" i="7" s="1"/>
  <c r="DG2096" i="7"/>
  <c r="BC2096" i="7" s="1"/>
  <c r="T1190" i="7"/>
  <c r="X1322" i="7"/>
  <c r="CD1322" i="7"/>
  <c r="Z1322" i="7" s="1"/>
  <c r="BZ838" i="7"/>
  <c r="V838" i="7" s="1"/>
  <c r="CZ2122" i="7"/>
  <c r="AV2122" i="7" s="1"/>
  <c r="AD795" i="7"/>
  <c r="CL795" i="7"/>
  <c r="AH795" i="7" s="1"/>
  <c r="CD1229" i="7"/>
  <c r="Z1229" i="7" s="1"/>
  <c r="X1799" i="7"/>
  <c r="CD1799" i="7"/>
  <c r="Z1799" i="7" s="1"/>
  <c r="CB2101" i="7"/>
  <c r="X2101" i="7" s="1"/>
  <c r="CE2101" i="7"/>
  <c r="AA2101" i="7" s="1"/>
  <c r="CI2019" i="7"/>
  <c r="AE2019" i="7" s="1"/>
  <c r="AD2019" i="7"/>
  <c r="DG2162" i="7"/>
  <c r="BC2162" i="7" s="1"/>
  <c r="DI2162" i="7"/>
  <c r="BE2162" i="7" s="1"/>
  <c r="DC2162" i="7"/>
  <c r="AY2162" i="7" s="1"/>
  <c r="D2162" i="7"/>
  <c r="CH2162" i="7"/>
  <c r="AD2162" i="7" s="1"/>
  <c r="BX2162" i="7"/>
  <c r="T2162" i="7" s="1"/>
  <c r="DH2162" i="7"/>
  <c r="BD2162" i="7" s="1"/>
  <c r="AF823" i="7"/>
  <c r="CK823" i="7"/>
  <c r="AG823" i="7" s="1"/>
  <c r="Y893" i="7"/>
  <c r="CD893" i="7"/>
  <c r="Z893" i="7" s="1"/>
  <c r="X736" i="7"/>
  <c r="CD736" i="7"/>
  <c r="Z736" i="7" s="1"/>
  <c r="BZ1789" i="7"/>
  <c r="V1789" i="7" s="1"/>
  <c r="T1789" i="7"/>
  <c r="Y830" i="7"/>
  <c r="CD830" i="7"/>
  <c r="Z830" i="7" s="1"/>
  <c r="BZ1503" i="7"/>
  <c r="V1503" i="7" s="1"/>
  <c r="T1503" i="7"/>
  <c r="DG1733" i="7"/>
  <c r="BC1733" i="7" s="1"/>
  <c r="DF1733" i="7"/>
  <c r="BB1733" i="7" s="1"/>
  <c r="BX1733" i="7"/>
  <c r="CJ1733" i="7"/>
  <c r="AF1733" i="7" s="1"/>
  <c r="DH1733" i="7"/>
  <c r="BD1733" i="7" s="1"/>
  <c r="CA1733" i="7"/>
  <c r="CC1733" i="7"/>
  <c r="CH1733" i="7"/>
  <c r="CL1733" i="7" s="1"/>
  <c r="AH1733" i="7" s="1"/>
  <c r="DE1733" i="7"/>
  <c r="BA1733" i="7" s="1"/>
  <c r="CG408" i="7"/>
  <c r="AC408" i="7" s="1"/>
  <c r="CF408" i="7"/>
  <c r="AB408" i="7" s="1"/>
  <c r="T408" i="7"/>
  <c r="BZ408" i="7"/>
  <c r="V408" i="7" s="1"/>
  <c r="CL408" i="7"/>
  <c r="AH408" i="7" s="1"/>
  <c r="BZ1590" i="7"/>
  <c r="V1590" i="7" s="1"/>
  <c r="T1590" i="7"/>
  <c r="T343" i="7"/>
  <c r="CG343" i="7"/>
  <c r="AC343" i="7" s="1"/>
  <c r="X1246" i="7"/>
  <c r="CD1246" i="7"/>
  <c r="Z1246" i="7" s="1"/>
  <c r="DG2017" i="7"/>
  <c r="BC2017" i="7" s="1"/>
  <c r="DE2017" i="7"/>
  <c r="BA2017" i="7" s="1"/>
  <c r="CA2017" i="7"/>
  <c r="CH2017" i="7"/>
  <c r="CJ2017" i="7"/>
  <c r="AF2017" i="7" s="1"/>
  <c r="DC2017" i="7"/>
  <c r="AY2017" i="7" s="1"/>
  <c r="CZ2017" i="7"/>
  <c r="AV2017" i="7" s="1"/>
  <c r="CF2017" i="7"/>
  <c r="AB2017" i="7" s="1"/>
  <c r="D2017" i="7"/>
  <c r="DH2017" i="7"/>
  <c r="BD2017" i="7" s="1"/>
  <c r="CC2017" i="7"/>
  <c r="Y2017" i="7" s="1"/>
  <c r="BX2017" i="7"/>
  <c r="BZ2017" i="7" s="1"/>
  <c r="V2017" i="7" s="1"/>
  <c r="DI2017" i="7"/>
  <c r="BE2017" i="7" s="1"/>
  <c r="CD435" i="7"/>
  <c r="Z435" i="7" s="1"/>
  <c r="Y435" i="7"/>
  <c r="CG248" i="7"/>
  <c r="AC248" i="7" s="1"/>
  <c r="BZ345" i="7"/>
  <c r="V345" i="7" s="1"/>
  <c r="CG327" i="7"/>
  <c r="AC327" i="7" s="1"/>
  <c r="CF817" i="7"/>
  <c r="AB817" i="7" s="1"/>
  <c r="CB1479" i="7"/>
  <c r="X1479" i="7" s="1"/>
  <c r="T1624" i="7"/>
  <c r="CE1904" i="7"/>
  <c r="AA1904" i="7" s="1"/>
  <c r="CJ1575" i="7"/>
  <c r="CK1575" i="7" s="1"/>
  <c r="AG1575" i="7" s="1"/>
  <c r="CD1641" i="7"/>
  <c r="Z1641" i="7" s="1"/>
  <c r="CJ1698" i="7"/>
  <c r="AF1698" i="7" s="1"/>
  <c r="CF2144" i="7"/>
  <c r="AB2144" i="7" s="1"/>
  <c r="CF464" i="7"/>
  <c r="AB464" i="7" s="1"/>
  <c r="CE1166" i="7"/>
  <c r="AA1166" i="7" s="1"/>
  <c r="W1859" i="7"/>
  <c r="AD2309" i="7"/>
  <c r="CE1599" i="7"/>
  <c r="AA1599" i="7" s="1"/>
  <c r="Y811" i="7"/>
  <c r="T1294" i="7"/>
  <c r="CE1929" i="7"/>
  <c r="AA1929" i="7" s="1"/>
  <c r="CB2031" i="7"/>
  <c r="X2031" i="7" s="1"/>
  <c r="CL2005" i="7"/>
  <c r="AH2005" i="7" s="1"/>
  <c r="CL524" i="7"/>
  <c r="AH524" i="7" s="1"/>
  <c r="CK641" i="7"/>
  <c r="AG641" i="7" s="1"/>
  <c r="T883" i="7"/>
  <c r="CL1779" i="7"/>
  <c r="AH1779" i="7" s="1"/>
  <c r="CK2199" i="7"/>
  <c r="AG2199" i="7" s="1"/>
  <c r="CE1535" i="7"/>
  <c r="AA1535" i="7" s="1"/>
  <c r="CH1505" i="7"/>
  <c r="CK857" i="7"/>
  <c r="AG857" i="7" s="1"/>
  <c r="CE1750" i="7"/>
  <c r="AA1750" i="7" s="1"/>
  <c r="CA1533" i="7"/>
  <c r="CB1533" i="7" s="1"/>
  <c r="X1533" i="7" s="1"/>
  <c r="CF2096" i="7"/>
  <c r="AB2096" i="7" s="1"/>
  <c r="CK481" i="7"/>
  <c r="AG481" i="7" s="1"/>
  <c r="W1789" i="7"/>
  <c r="W1624" i="7"/>
  <c r="W2125" i="7"/>
  <c r="CL343" i="7"/>
  <c r="AH343" i="7" s="1"/>
  <c r="AD257" i="7"/>
  <c r="Y800" i="7"/>
  <c r="CF1190" i="7"/>
  <c r="AB1190" i="7" s="1"/>
  <c r="T1836" i="7"/>
  <c r="CJ2227" i="7"/>
  <c r="AF2227" i="7" s="1"/>
  <c r="DE1527" i="7"/>
  <c r="BA1527" i="7" s="1"/>
  <c r="T838" i="7"/>
  <c r="W2279" i="7"/>
  <c r="CE1670" i="7"/>
  <c r="AA1670" i="7" s="1"/>
  <c r="AE788" i="7"/>
  <c r="CK788" i="7"/>
  <c r="AG788" i="7" s="1"/>
  <c r="Y826" i="7"/>
  <c r="CD826" i="7"/>
  <c r="Z826" i="7" s="1"/>
  <c r="AE748" i="7"/>
  <c r="CK748" i="7"/>
  <c r="AG748" i="7" s="1"/>
  <c r="DF2017" i="7"/>
  <c r="BB2017" i="7" s="1"/>
  <c r="CB2039" i="7"/>
  <c r="X2039" i="7" s="1"/>
  <c r="W2039" i="7"/>
  <c r="CD1038" i="7"/>
  <c r="Z1038" i="7" s="1"/>
  <c r="DF2058" i="7"/>
  <c r="BB2058" i="7" s="1"/>
  <c r="CZ2058" i="7"/>
  <c r="AV2058" i="7" s="1"/>
  <c r="CF2058" i="7"/>
  <c r="AB2058" i="7" s="1"/>
  <c r="DE2058" i="7"/>
  <c r="BA2058" i="7" s="1"/>
  <c r="CH2058" i="7"/>
  <c r="CI2058" i="7" s="1"/>
  <c r="AE2058" i="7" s="1"/>
  <c r="DD2058" i="7"/>
  <c r="AZ2058" i="7" s="1"/>
  <c r="CJ2058" i="7"/>
  <c r="AF2058" i="7" s="1"/>
  <c r="CA2058" i="7"/>
  <c r="W2058" i="7" s="1"/>
  <c r="CD1859" i="7"/>
  <c r="Z1859" i="7" s="1"/>
  <c r="CD1807" i="7"/>
  <c r="Z1807" i="7" s="1"/>
  <c r="CE2063" i="7"/>
  <c r="AA2063" i="7" s="1"/>
  <c r="CZ2024" i="7"/>
  <c r="AV2024" i="7" s="1"/>
  <c r="DG2024" i="7"/>
  <c r="BC2024" i="7" s="1"/>
  <c r="CF2024" i="7"/>
  <c r="AB2024" i="7" s="1"/>
  <c r="DI2024" i="7"/>
  <c r="BE2024" i="7" s="1"/>
  <c r="DF2024" i="7"/>
  <c r="BB2024" i="7" s="1"/>
  <c r="DE2024" i="7"/>
  <c r="BA2024" i="7" s="1"/>
  <c r="CC2024" i="7"/>
  <c r="Y2024" i="7" s="1"/>
  <c r="DC2024" i="7"/>
  <c r="AY2024" i="7" s="1"/>
  <c r="DD2045" i="7"/>
  <c r="AZ2045" i="7" s="1"/>
  <c r="DI2045" i="7"/>
  <c r="BE2045" i="7" s="1"/>
  <c r="DH2045" i="7"/>
  <c r="BD2045" i="7" s="1"/>
  <c r="CC2045" i="7"/>
  <c r="Y2045" i="7" s="1"/>
  <c r="CL422" i="7"/>
  <c r="AH422" i="7" s="1"/>
  <c r="CB1868" i="7"/>
  <c r="CE1868" i="7"/>
  <c r="AA1868" i="7" s="1"/>
  <c r="CJ2162" i="7"/>
  <c r="AF2162" i="7" s="1"/>
  <c r="CC2212" i="7"/>
  <c r="Y2212" i="7" s="1"/>
  <c r="DG2212" i="7"/>
  <c r="BC2212" i="7" s="1"/>
  <c r="DC2212" i="7"/>
  <c r="AY2212" i="7" s="1"/>
  <c r="DF2212" i="7"/>
  <c r="BB2212" i="7" s="1"/>
  <c r="D2212" i="7"/>
  <c r="CJ2212" i="7"/>
  <c r="DI2212" i="7"/>
  <c r="BE2212" i="7" s="1"/>
  <c r="CH2212" i="7"/>
  <c r="AD2212" i="7" s="1"/>
  <c r="W1651" i="7"/>
  <c r="CB1651" i="7"/>
  <c r="X1651" i="7" s="1"/>
  <c r="CE1037" i="7"/>
  <c r="AA1037" i="7" s="1"/>
  <c r="W1037" i="7"/>
  <c r="CD799" i="7"/>
  <c r="Z799" i="7" s="1"/>
  <c r="Y799" i="7"/>
  <c r="Y823" i="7"/>
  <c r="CD823" i="7"/>
  <c r="Z823" i="7" s="1"/>
  <c r="W1826" i="7"/>
  <c r="CB1826" i="7"/>
  <c r="X1826" i="7" s="1"/>
  <c r="CE1826" i="7"/>
  <c r="AA1826" i="7" s="1"/>
  <c r="CE1150" i="7"/>
  <c r="AA1150" i="7" s="1"/>
  <c r="W1150" i="7"/>
  <c r="Q4" i="19"/>
  <c r="S4" i="19" s="1"/>
  <c r="Q2" i="19"/>
  <c r="S2" i="19" s="1"/>
  <c r="G20" i="1"/>
  <c r="F2" i="5" s="1"/>
  <c r="X464" i="7"/>
  <c r="CD464" i="7"/>
  <c r="Z464" i="7" s="1"/>
  <c r="CE1090" i="7"/>
  <c r="AA1090" i="7" s="1"/>
  <c r="W1090" i="7"/>
  <c r="CD831" i="7"/>
  <c r="Z831" i="7" s="1"/>
  <c r="Y831" i="7"/>
  <c r="X418" i="7"/>
  <c r="CD418" i="7"/>
  <c r="Z418" i="7" s="1"/>
  <c r="W830" i="7"/>
  <c r="CE830" i="7"/>
  <c r="AA830" i="7" s="1"/>
  <c r="CL250" i="7"/>
  <c r="AH250" i="7" s="1"/>
  <c r="AD250" i="7"/>
  <c r="CI2165" i="7"/>
  <c r="AD2165" i="7"/>
  <c r="CL2165" i="7"/>
  <c r="AH2165" i="7" s="1"/>
  <c r="AD832" i="7"/>
  <c r="CL832" i="7"/>
  <c r="AH832" i="7" s="1"/>
  <c r="BZ1507" i="7"/>
  <c r="V1507" i="7" s="1"/>
  <c r="T1507" i="7"/>
  <c r="CL1507" i="7"/>
  <c r="AH1507" i="7" s="1"/>
  <c r="CE1507" i="7"/>
  <c r="AA1507" i="7" s="1"/>
  <c r="Y1073" i="7"/>
  <c r="CD1073" i="7"/>
  <c r="Z1073" i="7" s="1"/>
  <c r="CE955" i="7"/>
  <c r="AA955" i="7" s="1"/>
  <c r="W955" i="7"/>
  <c r="CE1050" i="7"/>
  <c r="AA1050" i="7" s="1"/>
  <c r="AE843" i="7"/>
  <c r="CK843" i="7"/>
  <c r="AG843" i="7" s="1"/>
  <c r="BZ248" i="7"/>
  <c r="V248" i="7" s="1"/>
  <c r="CF345" i="7"/>
  <c r="AB345" i="7" s="1"/>
  <c r="T327" i="7"/>
  <c r="CD1027" i="7"/>
  <c r="Z1027" i="7" s="1"/>
  <c r="CZ1575" i="7"/>
  <c r="AV1575" i="7" s="1"/>
  <c r="CE343" i="7"/>
  <c r="AA343" i="7" s="1"/>
  <c r="BZ756" i="7"/>
  <c r="V756" i="7" s="1"/>
  <c r="DC1698" i="7"/>
  <c r="AY1698" i="7" s="1"/>
  <c r="BZ2101" i="7"/>
  <c r="V2101" i="7" s="1"/>
  <c r="DD2144" i="7"/>
  <c r="AZ2144" i="7" s="1"/>
  <c r="CG464" i="7"/>
  <c r="AC464" i="7" s="1"/>
  <c r="DI1698" i="7"/>
  <c r="BE1698" i="7" s="1"/>
  <c r="T1857" i="7"/>
  <c r="CB1429" i="7"/>
  <c r="X1429" i="7" s="1"/>
  <c r="CZ2219" i="7"/>
  <c r="AV2219" i="7" s="1"/>
  <c r="CH2219" i="7"/>
  <c r="CI2219" i="7" s="1"/>
  <c r="AE2219" i="7" s="1"/>
  <c r="DC2219" i="7"/>
  <c r="AY2219" i="7" s="1"/>
  <c r="CB1929" i="7"/>
  <c r="X1929" i="7" s="1"/>
  <c r="W2031" i="7"/>
  <c r="CI2005" i="7"/>
  <c r="AE2005" i="7" s="1"/>
  <c r="CD258" i="7"/>
  <c r="Z258" i="7" s="1"/>
  <c r="BZ903" i="7"/>
  <c r="V903" i="7" s="1"/>
  <c r="BZ2288" i="7"/>
  <c r="V2288" i="7" s="1"/>
  <c r="CJ2205" i="7"/>
  <c r="AF2205" i="7" s="1"/>
  <c r="AD2130" i="7"/>
  <c r="CK858" i="7"/>
  <c r="AG858" i="7" s="1"/>
  <c r="CI1779" i="7"/>
  <c r="AE1779" i="7" s="1"/>
  <c r="T2034" i="7"/>
  <c r="Y944" i="7"/>
  <c r="W445" i="7"/>
  <c r="CE481" i="7"/>
  <c r="AA481" i="7" s="1"/>
  <c r="CF1698" i="7"/>
  <c r="AB1698" i="7" s="1"/>
  <c r="DE1533" i="7"/>
  <c r="BA1533" i="7" s="1"/>
  <c r="AF721" i="7"/>
  <c r="DC1570" i="7"/>
  <c r="AY1570" i="7" s="1"/>
  <c r="CJ1570" i="7"/>
  <c r="AF1570" i="7" s="1"/>
  <c r="CH1527" i="7"/>
  <c r="CE1624" i="7"/>
  <c r="AA1624" i="7" s="1"/>
  <c r="CE2125" i="7"/>
  <c r="AA2125" i="7" s="1"/>
  <c r="W2101" i="7"/>
  <c r="T1976" i="7"/>
  <c r="T2146" i="7"/>
  <c r="D1527" i="7"/>
  <c r="CE408" i="7"/>
  <c r="AA408" i="7" s="1"/>
  <c r="CF838" i="7"/>
  <c r="AB838" i="7" s="1"/>
  <c r="BZ2279" i="7"/>
  <c r="V2279" i="7" s="1"/>
  <c r="AF423" i="7"/>
  <c r="CK423" i="7"/>
  <c r="AG423" i="7" s="1"/>
  <c r="CD411" i="7"/>
  <c r="Z411" i="7" s="1"/>
  <c r="CE1341" i="7"/>
  <c r="AA1341" i="7" s="1"/>
  <c r="CB1341" i="7"/>
  <c r="X1341" i="7" s="1"/>
  <c r="W1341" i="7"/>
  <c r="CB1822" i="7"/>
  <c r="W1822" i="7"/>
  <c r="CL364" i="7"/>
  <c r="AH364" i="7" s="1"/>
  <c r="CD1428" i="7"/>
  <c r="Z1428" i="7" s="1"/>
  <c r="Y1428" i="7"/>
  <c r="BZ1919" i="7"/>
  <c r="V1919" i="7" s="1"/>
  <c r="T1919" i="7"/>
  <c r="CE466" i="7"/>
  <c r="AA466" i="7" s="1"/>
  <c r="W466" i="7"/>
  <c r="CL645" i="7"/>
  <c r="AH645" i="7" s="1"/>
  <c r="CB2004" i="7"/>
  <c r="X2004" i="7" s="1"/>
  <c r="W2004" i="7"/>
  <c r="CL1715" i="7"/>
  <c r="AH1715" i="7" s="1"/>
  <c r="BZ1926" i="7"/>
  <c r="V1926" i="7" s="1"/>
  <c r="T1926" i="7"/>
  <c r="T2133" i="7"/>
  <c r="BZ2133" i="7"/>
  <c r="V2133" i="7" s="1"/>
  <c r="AD2263" i="7"/>
  <c r="CI2263" i="7"/>
  <c r="AE2263" i="7" s="1"/>
  <c r="CZ2135" i="7"/>
  <c r="AV2135" i="7" s="1"/>
  <c r="CH2135" i="7"/>
  <c r="CJ2135" i="7"/>
  <c r="AF2135" i="7" s="1"/>
  <c r="CJ2045" i="7"/>
  <c r="AF2045" i="7" s="1"/>
  <c r="W256" i="7"/>
  <c r="CE256" i="7"/>
  <c r="AA256" i="7" s="1"/>
  <c r="T2302" i="7"/>
  <c r="BZ2302" i="7"/>
  <c r="V2302" i="7" s="1"/>
  <c r="T2261" i="7"/>
  <c r="BZ2261" i="7"/>
  <c r="V2261" i="7" s="1"/>
  <c r="CE1866" i="7"/>
  <c r="AA1866" i="7" s="1"/>
  <c r="T1866" i="7"/>
  <c r="BZ1815" i="7"/>
  <c r="V1815" i="7" s="1"/>
  <c r="T1815" i="7"/>
  <c r="T2141" i="7"/>
  <c r="BZ2141" i="7"/>
  <c r="V2141" i="7" s="1"/>
  <c r="CG414" i="7"/>
  <c r="AC414" i="7" s="1"/>
  <c r="BZ414" i="7"/>
  <c r="V414" i="7" s="1"/>
  <c r="CF414" i="7"/>
  <c r="AB414" i="7" s="1"/>
  <c r="T414" i="7"/>
  <c r="CE414" i="7"/>
  <c r="AA414" i="7" s="1"/>
  <c r="CG400" i="7"/>
  <c r="AC400" i="7" s="1"/>
  <c r="BZ400" i="7"/>
  <c r="V400" i="7" s="1"/>
  <c r="T400" i="7"/>
  <c r="CF400" i="7"/>
  <c r="AB400" i="7" s="1"/>
  <c r="CZ2294" i="7"/>
  <c r="AV2294" i="7" s="1"/>
  <c r="BX2294" i="7"/>
  <c r="CJ2294" i="7"/>
  <c r="AF2294" i="7" s="1"/>
  <c r="DC2294" i="7"/>
  <c r="AY2294" i="7" s="1"/>
  <c r="DE2294" i="7"/>
  <c r="BA2294" i="7" s="1"/>
  <c r="DG2294" i="7"/>
  <c r="BC2294" i="7" s="1"/>
  <c r="DI2294" i="7"/>
  <c r="BE2294" i="7" s="1"/>
  <c r="D2294" i="7"/>
  <c r="CF2294" i="7"/>
  <c r="AB2294" i="7" s="1"/>
  <c r="DF2294" i="7"/>
  <c r="BB2294" i="7" s="1"/>
  <c r="DD2294" i="7"/>
  <c r="AZ2294" i="7" s="1"/>
  <c r="CC2294" i="7"/>
  <c r="Y2294" i="7" s="1"/>
  <c r="CH2294" i="7"/>
  <c r="CA2294" i="7"/>
  <c r="DH2294" i="7"/>
  <c r="BD2294" i="7" s="1"/>
  <c r="CE1055" i="7"/>
  <c r="AA1055" i="7" s="1"/>
  <c r="W1055" i="7"/>
  <c r="CF1269" i="7"/>
  <c r="AB1269" i="7" s="1"/>
  <c r="T1269" i="7"/>
  <c r="BZ1269" i="7"/>
  <c r="V1269" i="7" s="1"/>
  <c r="CE1269" i="7"/>
  <c r="AA1269" i="7" s="1"/>
  <c r="AF799" i="7"/>
  <c r="CK799" i="7"/>
  <c r="AG799" i="7" s="1"/>
  <c r="Y949" i="7"/>
  <c r="CD949" i="7"/>
  <c r="Z949" i="7" s="1"/>
  <c r="AD2288" i="7"/>
  <c r="CL2288" i="7"/>
  <c r="AH2288" i="7" s="1"/>
  <c r="DC2223" i="7"/>
  <c r="AY2223" i="7" s="1"/>
  <c r="W1650" i="7"/>
  <c r="CB1650" i="7"/>
  <c r="X1650" i="7" s="1"/>
  <c r="DC2036" i="7"/>
  <c r="AY2036" i="7" s="1"/>
  <c r="CJ2036" i="7"/>
  <c r="BZ1702" i="7"/>
  <c r="V1702" i="7" s="1"/>
  <c r="T1702" i="7"/>
  <c r="AF2009" i="7"/>
  <c r="CI2259" i="7"/>
  <c r="AE2259" i="7" s="1"/>
  <c r="AD2259" i="7"/>
  <c r="W1005" i="7"/>
  <c r="CE1005" i="7"/>
  <c r="AA1005" i="7" s="1"/>
  <c r="AF750" i="7"/>
  <c r="CK750" i="7"/>
  <c r="AG750" i="7" s="1"/>
  <c r="DC2213" i="7"/>
  <c r="AY2213" i="7" s="1"/>
  <c r="CJ2213" i="7"/>
  <c r="AF2213" i="7" s="1"/>
  <c r="CH2213" i="7"/>
  <c r="AE2065" i="7"/>
  <c r="CK2065" i="7"/>
  <c r="AG2065" i="7" s="1"/>
  <c r="AF439" i="7"/>
  <c r="CK439" i="7"/>
  <c r="AG439" i="7" s="1"/>
  <c r="AD472" i="7"/>
  <c r="CL472" i="7"/>
  <c r="AH472" i="7" s="1"/>
  <c r="CD222" i="7"/>
  <c r="Z222" i="7" s="1"/>
  <c r="Y222" i="7"/>
  <c r="CE1695" i="7"/>
  <c r="AA1695" i="7" s="1"/>
  <c r="W1695" i="7"/>
  <c r="W2112" i="7"/>
  <c r="CB2112" i="7"/>
  <c r="X2112" i="7" s="1"/>
  <c r="CK2214" i="7"/>
  <c r="AG2214" i="7" s="1"/>
  <c r="AD2146" i="7"/>
  <c r="CL2146" i="7"/>
  <c r="AH2146" i="7" s="1"/>
  <c r="CI2146" i="7"/>
  <c r="AE2146" i="7" s="1"/>
  <c r="AF851" i="7"/>
  <c r="CK851" i="7"/>
  <c r="AG851" i="7" s="1"/>
  <c r="X1054" i="7"/>
  <c r="CD1054" i="7"/>
  <c r="Z1054" i="7" s="1"/>
  <c r="BZ1896" i="7"/>
  <c r="V1896" i="7" s="1"/>
  <c r="T1896" i="7"/>
  <c r="DI2096" i="7"/>
  <c r="BE2096" i="7" s="1"/>
  <c r="D2096" i="7"/>
  <c r="BX2096" i="7"/>
  <c r="T2096" i="7" s="1"/>
  <c r="DH2096" i="7"/>
  <c r="BD2096" i="7" s="1"/>
  <c r="CA2096" i="7"/>
  <c r="CB2096" i="7" s="1"/>
  <c r="X2096" i="7" s="1"/>
  <c r="DD2096" i="7"/>
  <c r="AZ2096" i="7" s="1"/>
  <c r="CF1005" i="7"/>
  <c r="AB1005" i="7" s="1"/>
  <c r="T1005" i="7"/>
  <c r="BZ1005" i="7"/>
  <c r="V1005" i="7" s="1"/>
  <c r="W1936" i="7"/>
  <c r="CE1936" i="7"/>
  <c r="AA1936" i="7" s="1"/>
  <c r="CB1936" i="7"/>
  <c r="CD721" i="7"/>
  <c r="Z721" i="7" s="1"/>
  <c r="Y721" i="7"/>
  <c r="CF1027" i="7"/>
  <c r="AB1027" i="7" s="1"/>
  <c r="T1027" i="7"/>
  <c r="BZ1027" i="7"/>
  <c r="V1027" i="7" s="1"/>
  <c r="X858" i="7"/>
  <c r="CD858" i="7"/>
  <c r="Z858" i="7" s="1"/>
  <c r="W1679" i="7"/>
  <c r="CB1679" i="7"/>
  <c r="X1679" i="7" s="1"/>
  <c r="W1237" i="7"/>
  <c r="CE1237" i="7"/>
  <c r="AA1237" i="7" s="1"/>
  <c r="CD1786" i="7"/>
  <c r="Z1786" i="7" s="1"/>
  <c r="CJ1560" i="7"/>
  <c r="AF1560" i="7" s="1"/>
  <c r="T248" i="7"/>
  <c r="DF2144" i="7"/>
  <c r="BB2144" i="7" s="1"/>
  <c r="CE1859" i="7"/>
  <c r="AA1859" i="7" s="1"/>
  <c r="AD2230" i="7"/>
  <c r="CJ2221" i="7"/>
  <c r="AF2221" i="7" s="1"/>
  <c r="CD551" i="7"/>
  <c r="Z551" i="7" s="1"/>
  <c r="CL851" i="7"/>
  <c r="AH851" i="7" s="1"/>
  <c r="CC2096" i="7"/>
  <c r="Y2096" i="7" s="1"/>
  <c r="CL641" i="7"/>
  <c r="AH641" i="7" s="1"/>
  <c r="BX1533" i="7"/>
  <c r="BZ1533" i="7" s="1"/>
  <c r="V1533" i="7" s="1"/>
  <c r="CH1592" i="7"/>
  <c r="CZ1592" i="7"/>
  <c r="AV1592" i="7" s="1"/>
  <c r="AD785" i="7"/>
  <c r="CL785" i="7"/>
  <c r="AH785" i="7" s="1"/>
  <c r="T1979" i="7"/>
  <c r="BZ1979" i="7"/>
  <c r="V1979" i="7" s="1"/>
  <c r="X256" i="7"/>
  <c r="CD256" i="7"/>
  <c r="Z256" i="7" s="1"/>
  <c r="X1048" i="7"/>
  <c r="CD1048" i="7"/>
  <c r="Z1048" i="7" s="1"/>
  <c r="W930" i="7"/>
  <c r="CE930" i="7"/>
  <c r="AA930" i="7" s="1"/>
  <c r="T1045" i="7"/>
  <c r="CE1045" i="7"/>
  <c r="AA1045" i="7" s="1"/>
  <c r="CF1045" i="7"/>
  <c r="AB1045" i="7" s="1"/>
  <c r="BZ1045" i="7"/>
  <c r="V1045" i="7" s="1"/>
  <c r="AD764" i="7"/>
  <c r="CL764" i="7"/>
  <c r="AH764" i="7" s="1"/>
  <c r="Y822" i="7"/>
  <c r="CD822" i="7"/>
  <c r="Z822" i="7" s="1"/>
  <c r="Y1062" i="7"/>
  <c r="CD1062" i="7"/>
  <c r="Z1062" i="7" s="1"/>
  <c r="Y832" i="7"/>
  <c r="CD832" i="7"/>
  <c r="Z832" i="7" s="1"/>
  <c r="BZ1183" i="7"/>
  <c r="V1183" i="7" s="1"/>
  <c r="T1183" i="7"/>
  <c r="CF1183" i="7"/>
  <c r="AB1183" i="7" s="1"/>
  <c r="CB1506" i="7"/>
  <c r="X1506" i="7" s="1"/>
  <c r="W1506" i="7"/>
  <c r="CG867" i="7"/>
  <c r="AC867" i="7" s="1"/>
  <c r="CF867" i="7"/>
  <c r="AB867" i="7" s="1"/>
  <c r="T867" i="7"/>
  <c r="W1740" i="7"/>
  <c r="CB1740" i="7"/>
  <c r="X1740" i="7" s="1"/>
  <c r="CE1740" i="7"/>
  <c r="AA1740" i="7" s="1"/>
  <c r="CG345" i="7"/>
  <c r="AC345" i="7" s="1"/>
  <c r="CL756" i="7"/>
  <c r="AH756" i="7" s="1"/>
  <c r="CD851" i="7"/>
  <c r="Z851" i="7" s="1"/>
  <c r="CK820" i="7"/>
  <c r="AG820" i="7" s="1"/>
  <c r="BX1527" i="7"/>
  <c r="CE1527" i="7" s="1"/>
  <c r="AA1527" i="7" s="1"/>
  <c r="CZ1698" i="7"/>
  <c r="AV1698" i="7" s="1"/>
  <c r="CD1660" i="7"/>
  <c r="Z1660" i="7" s="1"/>
  <c r="CL2127" i="7"/>
  <c r="AH2127" i="7" s="1"/>
  <c r="CH2096" i="7"/>
  <c r="CH2126" i="7"/>
  <c r="AD2126" i="7" s="1"/>
  <c r="CZ2205" i="7"/>
  <c r="AV2205" i="7" s="1"/>
  <c r="CJ2201" i="7"/>
  <c r="CL788" i="7"/>
  <c r="AH788" i="7" s="1"/>
  <c r="D2144" i="7"/>
  <c r="BZ464" i="7"/>
  <c r="V464" i="7" s="1"/>
  <c r="CE1799" i="7"/>
  <c r="AA1799" i="7" s="1"/>
  <c r="CZ2221" i="7"/>
  <c r="AV2221" i="7" s="1"/>
  <c r="CE763" i="7"/>
  <c r="AA763" i="7" s="1"/>
  <c r="CE1429" i="7"/>
  <c r="AA1429" i="7" s="1"/>
  <c r="T1535" i="7"/>
  <c r="BQ1375" i="7"/>
  <c r="M1375" i="7" s="1"/>
  <c r="AD1715" i="7"/>
  <c r="CD764" i="7"/>
  <c r="Z764" i="7" s="1"/>
  <c r="AD331" i="7"/>
  <c r="W912" i="7"/>
  <c r="CK1701" i="7"/>
  <c r="AG1701" i="7" s="1"/>
  <c r="CH2227" i="7"/>
  <c r="CI2227" i="7" s="1"/>
  <c r="AE2227" i="7" s="1"/>
  <c r="CI1705" i="7"/>
  <c r="AE1705" i="7" s="1"/>
  <c r="CD531" i="7"/>
  <c r="Z531" i="7" s="1"/>
  <c r="CF1527" i="7"/>
  <c r="AB1527" i="7" s="1"/>
  <c r="DF2096" i="7"/>
  <c r="BB2096" i="7" s="1"/>
  <c r="CD2125" i="7"/>
  <c r="Z2125" i="7" s="1"/>
  <c r="CK493" i="7"/>
  <c r="AG493" i="7" s="1"/>
  <c r="D1719" i="7"/>
  <c r="AF330" i="7"/>
  <c r="CD1005" i="7"/>
  <c r="Z1005" i="7" s="1"/>
  <c r="DI1524" i="7"/>
  <c r="BE1524" i="7" s="1"/>
  <c r="CB1695" i="7"/>
  <c r="L1342" i="7"/>
  <c r="CE1137" i="7"/>
  <c r="AA1137" i="7" s="1"/>
  <c r="T999" i="7"/>
  <c r="CD1956" i="7"/>
  <c r="Z1956" i="7" s="1"/>
  <c r="CD248" i="7"/>
  <c r="Z248" i="7" s="1"/>
  <c r="CZ2281" i="7"/>
  <c r="AV2281" i="7" s="1"/>
  <c r="DC2281" i="7"/>
  <c r="AY2281" i="7" s="1"/>
  <c r="CI1510" i="7"/>
  <c r="AE1510" i="7" s="1"/>
  <c r="AD1510" i="7"/>
  <c r="CH1704" i="7"/>
  <c r="CI1704" i="7" s="1"/>
  <c r="T1559" i="7"/>
  <c r="BZ1559" i="7"/>
  <c r="V1559" i="7" s="1"/>
  <c r="W1943" i="7"/>
  <c r="CB1943" i="7"/>
  <c r="X1943" i="7" s="1"/>
  <c r="CZ1751" i="7"/>
  <c r="AV1751" i="7" s="1"/>
  <c r="DH1751" i="7"/>
  <c r="BD1751" i="7" s="1"/>
  <c r="DC1751" i="7"/>
  <c r="AY1751" i="7" s="1"/>
  <c r="CF1751" i="7"/>
  <c r="AB1751" i="7" s="1"/>
  <c r="CJ1751" i="7"/>
  <c r="AF1751" i="7" s="1"/>
  <c r="D1751" i="7"/>
  <c r="DG1751" i="7"/>
  <c r="BC1751" i="7" s="1"/>
  <c r="CA1550" i="7"/>
  <c r="CE1550" i="7" s="1"/>
  <c r="AA1550" i="7" s="1"/>
  <c r="DF1550" i="7"/>
  <c r="BB1550" i="7" s="1"/>
  <c r="DE1550" i="7"/>
  <c r="BA1550" i="7" s="1"/>
  <c r="DG1550" i="7"/>
  <c r="BC1550" i="7" s="1"/>
  <c r="CF1550" i="7"/>
  <c r="AB1550" i="7" s="1"/>
  <c r="BZ2247" i="7"/>
  <c r="V2247" i="7" s="1"/>
  <c r="T2247" i="7"/>
  <c r="CL2269" i="7"/>
  <c r="AH2269" i="7" s="1"/>
  <c r="BZ2269" i="7"/>
  <c r="V2269" i="7" s="1"/>
  <c r="DG2277" i="7"/>
  <c r="BC2277" i="7" s="1"/>
  <c r="DF2277" i="7"/>
  <c r="BB2277" i="7" s="1"/>
  <c r="CF2277" i="7"/>
  <c r="AB2277" i="7" s="1"/>
  <c r="BX2277" i="7"/>
  <c r="BZ2277" i="7" s="1"/>
  <c r="V2277" i="7" s="1"/>
  <c r="CK256" i="7"/>
  <c r="AG256" i="7" s="1"/>
  <c r="CD874" i="7"/>
  <c r="Z874" i="7" s="1"/>
  <c r="Y874" i="7"/>
  <c r="D2317" i="7"/>
  <c r="DD2317" i="7"/>
  <c r="AZ2317" i="7" s="1"/>
  <c r="CA2317" i="7"/>
  <c r="CE2317" i="7" s="1"/>
  <c r="AA2317" i="7" s="1"/>
  <c r="BX2317" i="7"/>
  <c r="T2317" i="7" s="1"/>
  <c r="BZ1454" i="7"/>
  <c r="V1454" i="7" s="1"/>
  <c r="T1454" i="7"/>
  <c r="DF1692" i="7"/>
  <c r="BB1692" i="7" s="1"/>
  <c r="CA1692" i="7"/>
  <c r="CZ1692" i="7"/>
  <c r="AV1692" i="7" s="1"/>
  <c r="DD1692" i="7"/>
  <c r="AZ1692" i="7" s="1"/>
  <c r="DG1692" i="7"/>
  <c r="BC1692" i="7" s="1"/>
  <c r="DI1692" i="7"/>
  <c r="BE1692" i="7" s="1"/>
  <c r="D1692" i="7"/>
  <c r="AD414" i="7"/>
  <c r="CL414" i="7"/>
  <c r="AH414" i="7" s="1"/>
  <c r="AF400" i="7"/>
  <c r="CK400" i="7"/>
  <c r="AG400" i="7" s="1"/>
  <c r="CL395" i="7"/>
  <c r="AH395" i="7" s="1"/>
  <c r="AD395" i="7"/>
  <c r="CG331" i="7"/>
  <c r="AC331" i="7" s="1"/>
  <c r="CF331" i="7"/>
  <c r="AB331" i="7" s="1"/>
  <c r="CE331" i="7"/>
  <c r="AA331" i="7" s="1"/>
  <c r="BZ331" i="7"/>
  <c r="V331" i="7" s="1"/>
  <c r="W838" i="7"/>
  <c r="CE838" i="7"/>
  <c r="AA838" i="7" s="1"/>
  <c r="BZ1705" i="7"/>
  <c r="V1705" i="7" s="1"/>
  <c r="T1705" i="7"/>
  <c r="CE1705" i="7"/>
  <c r="AA1705" i="7" s="1"/>
  <c r="BZ997" i="7"/>
  <c r="V997" i="7" s="1"/>
  <c r="CF997" i="7"/>
  <c r="AB997" i="7" s="1"/>
  <c r="T997" i="7"/>
  <c r="W750" i="7"/>
  <c r="CE750" i="7"/>
  <c r="AA750" i="7" s="1"/>
  <c r="DC2305" i="7"/>
  <c r="AY2305" i="7" s="1"/>
  <c r="DD2305" i="7"/>
  <c r="AZ2305" i="7" s="1"/>
  <c r="CZ2305" i="7"/>
  <c r="AV2305" i="7" s="1"/>
  <c r="DI2305" i="7"/>
  <c r="BE2305" i="7" s="1"/>
  <c r="BX2305" i="7"/>
  <c r="CL2305" i="7" s="1"/>
  <c r="AH2305" i="7" s="1"/>
  <c r="D2305" i="7"/>
  <c r="DH2305" i="7"/>
  <c r="BD2305" i="7" s="1"/>
  <c r="CE282" i="7"/>
  <c r="AA282" i="7" s="1"/>
  <c r="T282" i="7"/>
  <c r="CG282" i="7"/>
  <c r="AC282" i="7" s="1"/>
  <c r="CB2117" i="7"/>
  <c r="X2117" i="7" s="1"/>
  <c r="W2117" i="7"/>
  <c r="CA1699" i="7"/>
  <c r="CF1699" i="7"/>
  <c r="AB1699" i="7" s="1"/>
  <c r="BX1699" i="7"/>
  <c r="DI1699" i="7"/>
  <c r="BE1699" i="7" s="1"/>
  <c r="D1699" i="7"/>
  <c r="CJ2255" i="7"/>
  <c r="AF2255" i="7" s="1"/>
  <c r="CE1654" i="7"/>
  <c r="AA1654" i="7" s="1"/>
  <c r="DC1588" i="7"/>
  <c r="AY1588" i="7" s="1"/>
  <c r="CZ1711" i="7"/>
  <c r="AV1711" i="7" s="1"/>
  <c r="CE1451" i="7"/>
  <c r="AA1451" i="7" s="1"/>
  <c r="CD1182" i="7"/>
  <c r="Z1182" i="7" s="1"/>
  <c r="CJ1390" i="7"/>
  <c r="AF1390" i="7" s="1"/>
  <c r="CL2061" i="7"/>
  <c r="AH2061" i="7" s="1"/>
  <c r="CD1101" i="7"/>
  <c r="Z1101" i="7" s="1"/>
  <c r="CE1815" i="7"/>
  <c r="AA1815" i="7" s="1"/>
  <c r="Y767" i="7"/>
  <c r="CD767" i="7"/>
  <c r="Z767" i="7" s="1"/>
  <c r="CE1101" i="7"/>
  <c r="AA1101" i="7" s="1"/>
  <c r="W1101" i="7"/>
  <c r="CE395" i="7"/>
  <c r="AA395" i="7" s="1"/>
  <c r="CG395" i="7"/>
  <c r="AC395" i="7" s="1"/>
  <c r="T395" i="7"/>
  <c r="BZ395" i="7"/>
  <c r="V395" i="7" s="1"/>
  <c r="CF395" i="7"/>
  <c r="AB395" i="7" s="1"/>
  <c r="CB1912" i="7"/>
  <c r="W1912" i="7"/>
  <c r="Y1150" i="7"/>
  <c r="CD1150" i="7"/>
  <c r="Z1150" i="7" s="1"/>
  <c r="CD436" i="7"/>
  <c r="Z436" i="7" s="1"/>
  <c r="Y436" i="7"/>
  <c r="BZ418" i="7"/>
  <c r="V418" i="7" s="1"/>
  <c r="CF418" i="7"/>
  <c r="AB418" i="7" s="1"/>
  <c r="CG418" i="7"/>
  <c r="AC418" i="7" s="1"/>
  <c r="T418" i="7"/>
  <c r="DG2270" i="7"/>
  <c r="BC2270" i="7" s="1"/>
  <c r="CF2270" i="7"/>
  <c r="AB2270" i="7" s="1"/>
  <c r="DD2270" i="7"/>
  <c r="AZ2270" i="7" s="1"/>
  <c r="CZ2270" i="7"/>
  <c r="AV2270" i="7" s="1"/>
  <c r="DF2270" i="7"/>
  <c r="BB2270" i="7" s="1"/>
  <c r="DE2270" i="7"/>
  <c r="BA2270" i="7" s="1"/>
  <c r="CJ2270" i="7"/>
  <c r="AF2270" i="7" s="1"/>
  <c r="BX2270" i="7"/>
  <c r="CC2270" i="7"/>
  <c r="Y2270" i="7" s="1"/>
  <c r="CA2270" i="7"/>
  <c r="D2270" i="7"/>
  <c r="CE641" i="7"/>
  <c r="AA641" i="7" s="1"/>
  <c r="W641" i="7"/>
  <c r="D2095" i="7"/>
  <c r="CF2095" i="7"/>
  <c r="AB2095" i="7" s="1"/>
  <c r="CZ2095" i="7"/>
  <c r="AV2095" i="7" s="1"/>
  <c r="BZ1165" i="7"/>
  <c r="V1165" i="7" s="1"/>
  <c r="CF1165" i="7"/>
  <c r="AB1165" i="7" s="1"/>
  <c r="T1165" i="7"/>
  <c r="CJ2229" i="7"/>
  <c r="CK2229" i="7" s="1"/>
  <c r="AG2229" i="7" s="1"/>
  <c r="CJ1552" i="7"/>
  <c r="AF1552" i="7" s="1"/>
  <c r="CK2309" i="7"/>
  <c r="AG2309" i="7" s="1"/>
  <c r="CE1996" i="7"/>
  <c r="AA1996" i="7" s="1"/>
  <c r="CE1562" i="7"/>
  <c r="AA1562" i="7" s="1"/>
  <c r="P3" i="19"/>
  <c r="F25" i="1"/>
  <c r="E5" i="5" s="1"/>
  <c r="T1002" i="7"/>
  <c r="BZ1002" i="7"/>
  <c r="V1002" i="7" s="1"/>
  <c r="CF1002" i="7"/>
  <c r="AB1002" i="7" s="1"/>
  <c r="CD1303" i="7"/>
  <c r="Z1303" i="7" s="1"/>
  <c r="Y1303" i="7"/>
  <c r="CD467" i="7"/>
  <c r="Z467" i="7" s="1"/>
  <c r="Y467" i="7"/>
  <c r="BZ1229" i="7"/>
  <c r="V1229" i="7" s="1"/>
  <c r="T1229" i="7"/>
  <c r="CF1229" i="7"/>
  <c r="AB1229" i="7" s="1"/>
  <c r="CL418" i="7"/>
  <c r="AH418" i="7" s="1"/>
  <c r="AD418" i="7"/>
  <c r="CE1912" i="7"/>
  <c r="AA1912" i="7" s="1"/>
  <c r="Y1109" i="7"/>
  <c r="CD1109" i="7"/>
  <c r="Z1109" i="7" s="1"/>
  <c r="W997" i="7"/>
  <c r="CE997" i="7"/>
  <c r="AA997" i="7" s="1"/>
  <c r="CE2039" i="7"/>
  <c r="AA2039" i="7" s="1"/>
  <c r="DC1568" i="7"/>
  <c r="AY1568" i="7" s="1"/>
  <c r="DC2229" i="7"/>
  <c r="AY2229" i="7" s="1"/>
  <c r="CE1791" i="7"/>
  <c r="AA1791" i="7" s="1"/>
  <c r="CE1679" i="7"/>
  <c r="AA1679" i="7" s="1"/>
  <c r="DC1552" i="7"/>
  <c r="AY1552" i="7" s="1"/>
  <c r="CZ2040" i="7"/>
  <c r="AV2040" i="7" s="1"/>
  <c r="T1862" i="7"/>
  <c r="CZ2018" i="7"/>
  <c r="AV2018" i="7" s="1"/>
  <c r="CE2005" i="7"/>
  <c r="AA2005" i="7" s="1"/>
  <c r="CD1037" i="7"/>
  <c r="Z1037" i="7" s="1"/>
  <c r="X1037" i="7"/>
  <c r="W1002" i="7"/>
  <c r="CE1002" i="7"/>
  <c r="AA1002" i="7" s="1"/>
  <c r="CE1266" i="7"/>
  <c r="AA1266" i="7" s="1"/>
  <c r="W1266" i="7"/>
  <c r="T2253" i="7"/>
  <c r="BZ2253" i="7"/>
  <c r="V2253" i="7" s="1"/>
  <c r="E24" i="1"/>
  <c r="D4" i="5" s="1"/>
  <c r="V2" i="19"/>
  <c r="L2" i="19"/>
  <c r="CE808" i="7"/>
  <c r="AA808" i="7" s="1"/>
  <c r="CG436" i="7"/>
  <c r="AC436" i="7" s="1"/>
  <c r="BZ436" i="7"/>
  <c r="V436" i="7" s="1"/>
  <c r="CF436" i="7"/>
  <c r="AB436" i="7" s="1"/>
  <c r="T436" i="7"/>
  <c r="P2" i="19"/>
  <c r="F24" i="1"/>
  <c r="E4" i="5" s="1"/>
  <c r="AF221" i="7"/>
  <c r="CK221" i="7"/>
  <c r="AG221" i="7" s="1"/>
  <c r="Y775" i="7"/>
  <c r="CD775" i="7"/>
  <c r="Z775" i="7" s="1"/>
  <c r="W1062" i="7"/>
  <c r="CE1062" i="7"/>
  <c r="AA1062" i="7" s="1"/>
  <c r="DI1542" i="7"/>
  <c r="BE1542" i="7" s="1"/>
  <c r="D1542" i="7"/>
  <c r="CZ1542" i="7"/>
  <c r="AV1542" i="7" s="1"/>
  <c r="DI2082" i="7"/>
  <c r="BE2082" i="7" s="1"/>
  <c r="DD2082" i="7"/>
  <c r="AZ2082" i="7" s="1"/>
  <c r="CC2082" i="7"/>
  <c r="Y2082" i="7" s="1"/>
  <c r="DG2082" i="7"/>
  <c r="BC2082" i="7" s="1"/>
  <c r="DF2082" i="7"/>
  <c r="BB2082" i="7" s="1"/>
  <c r="CA2082" i="7"/>
  <c r="DH2082" i="7"/>
  <c r="BD2082" i="7" s="1"/>
  <c r="DE2082" i="7"/>
  <c r="BA2082" i="7" s="1"/>
  <c r="CF2082" i="7"/>
  <c r="AB2082" i="7" s="1"/>
  <c r="CJ2082" i="7"/>
  <c r="AF2082" i="7" s="1"/>
  <c r="D2082" i="7"/>
  <c r="BX2082" i="7"/>
  <c r="DC2082" i="7"/>
  <c r="AY2082" i="7" s="1"/>
  <c r="D1713" i="7"/>
  <c r="DH1713" i="7"/>
  <c r="BD1713" i="7" s="1"/>
  <c r="DD1713" i="7"/>
  <c r="AZ1713" i="7" s="1"/>
  <c r="CF1713" i="7"/>
  <c r="AB1713" i="7" s="1"/>
  <c r="DG1713" i="7"/>
  <c r="BC1713" i="7" s="1"/>
  <c r="CA1713" i="7"/>
  <c r="DF1713" i="7"/>
  <c r="BB1713" i="7" s="1"/>
  <c r="CJ1713" i="7"/>
  <c r="AF1713" i="7" s="1"/>
  <c r="DI1713" i="7"/>
  <c r="BE1713" i="7" s="1"/>
  <c r="CH1713" i="7"/>
  <c r="BX1713" i="7"/>
  <c r="CE1165" i="7"/>
  <c r="AA1165" i="7" s="1"/>
  <c r="W1165" i="7"/>
  <c r="Y496" i="7"/>
  <c r="CD496" i="7"/>
  <c r="Z496" i="7" s="1"/>
  <c r="T1266" i="7"/>
  <c r="BZ1266" i="7"/>
  <c r="V1266" i="7" s="1"/>
  <c r="CF1266" i="7"/>
  <c r="AB1266" i="7" s="1"/>
  <c r="DE2257" i="7"/>
  <c r="BA2257" i="7" s="1"/>
  <c r="BX2257" i="7"/>
  <c r="DF2257" i="7"/>
  <c r="BB2257" i="7" s="1"/>
  <c r="CJ2257" i="7"/>
  <c r="D2257" i="7"/>
  <c r="DG2257" i="7"/>
  <c r="BC2257" i="7" s="1"/>
  <c r="DD2257" i="7"/>
  <c r="AZ2257" i="7" s="1"/>
  <c r="DC2257" i="7"/>
  <c r="AY2257" i="7" s="1"/>
  <c r="CH2257" i="7"/>
  <c r="DH2257" i="7"/>
  <c r="BD2257" i="7" s="1"/>
  <c r="CC2257" i="7"/>
  <c r="DI2257" i="7"/>
  <c r="BE2257" i="7" s="1"/>
  <c r="CF2257" i="7"/>
  <c r="AB2257" i="7" s="1"/>
  <c r="CA2257" i="7"/>
  <c r="E26" i="1"/>
  <c r="D8" i="5" s="1"/>
  <c r="L4" i="19"/>
  <c r="V4" i="19"/>
  <c r="AD436" i="7"/>
  <c r="CL436" i="7"/>
  <c r="AH436" i="7" s="1"/>
  <c r="CG406" i="7"/>
  <c r="AC406" i="7" s="1"/>
  <c r="BZ406" i="7"/>
  <c r="V406" i="7" s="1"/>
  <c r="T406" i="7"/>
  <c r="CF406" i="7"/>
  <c r="AB406" i="7" s="1"/>
  <c r="P4" i="19"/>
  <c r="F26" i="1"/>
  <c r="E8" i="5" s="1"/>
  <c r="Y1196" i="7"/>
  <c r="CD1196" i="7"/>
  <c r="Z1196" i="7" s="1"/>
  <c r="W1974" i="7"/>
  <c r="CB1974" i="7"/>
  <c r="X1974" i="7" s="1"/>
  <c r="W1109" i="7"/>
  <c r="CE1109" i="7"/>
  <c r="AA1109" i="7" s="1"/>
  <c r="CE2253" i="7"/>
  <c r="AA2253" i="7" s="1"/>
  <c r="Y1165" i="7"/>
  <c r="CD1165" i="7"/>
  <c r="Z1165" i="7" s="1"/>
  <c r="BZ933" i="7"/>
  <c r="V933" i="7" s="1"/>
  <c r="CF933" i="7"/>
  <c r="AB933" i="7" s="1"/>
  <c r="T933" i="7"/>
  <c r="CC2179" i="7"/>
  <c r="Y2179" i="7" s="1"/>
  <c r="CF2179" i="7"/>
  <c r="AB2179" i="7" s="1"/>
  <c r="CA2179" i="7"/>
  <c r="CH2179" i="7"/>
  <c r="DC1596" i="7"/>
  <c r="AY1596" i="7" s="1"/>
  <c r="CJ1596" i="7"/>
  <c r="CZ1584" i="7"/>
  <c r="AV1584" i="7" s="1"/>
  <c r="CJ2185" i="7"/>
  <c r="AF2185" i="7" s="1"/>
  <c r="CZ2185" i="7"/>
  <c r="AV2185" i="7" s="1"/>
  <c r="CH2304" i="7"/>
  <c r="CI2304" i="7" s="1"/>
  <c r="AE2304" i="7" s="1"/>
  <c r="CJ2304" i="7"/>
  <c r="AF2304" i="7" s="1"/>
  <c r="CJ1572" i="7"/>
  <c r="DC1572" i="7"/>
  <c r="AY1572" i="7" s="1"/>
  <c r="AE2296" i="7"/>
  <c r="CK2296" i="7"/>
  <c r="AG2296" i="7" s="1"/>
  <c r="CJ1521" i="7"/>
  <c r="AF1521" i="7" s="1"/>
  <c r="DC1521" i="7"/>
  <c r="AY1521" i="7" s="1"/>
  <c r="CK1593" i="7"/>
  <c r="AG1593" i="7" s="1"/>
  <c r="CK1712" i="7"/>
  <c r="AG1712" i="7" s="1"/>
  <c r="CK1601" i="7"/>
  <c r="AG1601" i="7" s="1"/>
  <c r="T2091" i="7"/>
  <c r="CD440" i="7"/>
  <c r="Z440" i="7" s="1"/>
  <c r="Y440" i="7"/>
  <c r="CD785" i="7"/>
  <c r="Z785" i="7" s="1"/>
  <c r="X785" i="7"/>
  <c r="Y1826" i="7"/>
  <c r="CD1826" i="7"/>
  <c r="Z1826" i="7" s="1"/>
  <c r="BZ1275" i="7"/>
  <c r="V1275" i="7" s="1"/>
  <c r="CF1275" i="7"/>
  <c r="AB1275" i="7" s="1"/>
  <c r="T1275" i="7"/>
  <c r="AD757" i="7"/>
  <c r="CL757" i="7"/>
  <c r="AH757" i="7" s="1"/>
  <c r="W748" i="7"/>
  <c r="CE748" i="7"/>
  <c r="AA748" i="7" s="1"/>
  <c r="AF429" i="7"/>
  <c r="CK429" i="7"/>
  <c r="AG429" i="7" s="1"/>
  <c r="X478" i="7"/>
  <c r="CD478" i="7"/>
  <c r="Z478" i="7" s="1"/>
  <c r="W236" i="7"/>
  <c r="CE236" i="7"/>
  <c r="AA236" i="7" s="1"/>
  <c r="AD844" i="7"/>
  <c r="CL844" i="7"/>
  <c r="AH844" i="7" s="1"/>
  <c r="CG421" i="7"/>
  <c r="AC421" i="7" s="1"/>
  <c r="BZ421" i="7"/>
  <c r="V421" i="7" s="1"/>
  <c r="CF421" i="7"/>
  <c r="AB421" i="7" s="1"/>
  <c r="T421" i="7"/>
  <c r="CE421" i="7"/>
  <c r="AA421" i="7" s="1"/>
  <c r="CB1528" i="7"/>
  <c r="X1528" i="7" s="1"/>
  <c r="W1528" i="7"/>
  <c r="L1366" i="7"/>
  <c r="CA1366" i="7"/>
  <c r="W1366" i="7" s="1"/>
  <c r="CB1803" i="7"/>
  <c r="X1803" i="7" s="1"/>
  <c r="W1803" i="7"/>
  <c r="W1675" i="7"/>
  <c r="CB1675" i="7"/>
  <c r="T2184" i="7"/>
  <c r="BZ2184" i="7"/>
  <c r="V2184" i="7" s="1"/>
  <c r="BX2271" i="7"/>
  <c r="CE2271" i="7" s="1"/>
  <c r="AA2271" i="7" s="1"/>
  <c r="CF2271" i="7"/>
  <c r="AB2271" i="7" s="1"/>
  <c r="DI2271" i="7"/>
  <c r="BE2271" i="7" s="1"/>
  <c r="D2271" i="7"/>
  <c r="DH2271" i="7"/>
  <c r="BD2271" i="7" s="1"/>
  <c r="DG2271" i="7"/>
  <c r="BC2271" i="7" s="1"/>
  <c r="DD2271" i="7"/>
  <c r="AZ2271" i="7" s="1"/>
  <c r="W1680" i="7"/>
  <c r="CE1680" i="7"/>
  <c r="AA1680" i="7" s="1"/>
  <c r="CB1993" i="7"/>
  <c r="X1993" i="7" s="1"/>
  <c r="W1993" i="7"/>
  <c r="CB1805" i="7"/>
  <c r="X1805" i="7" s="1"/>
  <c r="CE1805" i="7"/>
  <c r="AA1805" i="7" s="1"/>
  <c r="CL1501" i="7"/>
  <c r="AH1501" i="7" s="1"/>
  <c r="AD1501" i="7"/>
  <c r="CI1501" i="7"/>
  <c r="AE1501" i="7" s="1"/>
  <c r="CI1524" i="7"/>
  <c r="AE1524" i="7" s="1"/>
  <c r="CL1524" i="7"/>
  <c r="AH1524" i="7" s="1"/>
  <c r="BP1398" i="7"/>
  <c r="L1398" i="7" s="1"/>
  <c r="T1398" i="7"/>
  <c r="CA1398" i="7"/>
  <c r="BZ2186" i="7"/>
  <c r="V2186" i="7" s="1"/>
  <c r="T2186" i="7"/>
  <c r="CC2250" i="7"/>
  <c r="Y2250" i="7" s="1"/>
  <c r="CJ2250" i="7"/>
  <c r="CA2250" i="7"/>
  <c r="W2250" i="7" s="1"/>
  <c r="DI2250" i="7"/>
  <c r="BE2250" i="7" s="1"/>
  <c r="DC2250" i="7"/>
  <c r="AY2250" i="7" s="1"/>
  <c r="DF2250" i="7"/>
  <c r="BB2250" i="7" s="1"/>
  <c r="CZ2250" i="7"/>
  <c r="AV2250" i="7" s="1"/>
  <c r="CH2250" i="7"/>
  <c r="D2250" i="7"/>
  <c r="DE2250" i="7"/>
  <c r="BA2250" i="7" s="1"/>
  <c r="CF2250" i="7"/>
  <c r="AB2250" i="7" s="1"/>
  <c r="CJ2109" i="7"/>
  <c r="CZ2109" i="7"/>
  <c r="AV2109" i="7" s="1"/>
  <c r="CH1596" i="7"/>
  <c r="CZ2072" i="7"/>
  <c r="AV2072" i="7" s="1"/>
  <c r="CH2072" i="7"/>
  <c r="AD2072" i="7" s="1"/>
  <c r="Y1807" i="7"/>
  <c r="CJ1728" i="7"/>
  <c r="AF1728" i="7" s="1"/>
  <c r="CZ1728" i="7"/>
  <c r="AV1728" i="7" s="1"/>
  <c r="Y1859" i="7"/>
  <c r="CZ2100" i="7"/>
  <c r="AV2100" i="7" s="1"/>
  <c r="CB1680" i="7"/>
  <c r="CK1536" i="7"/>
  <c r="AG1536" i="7" s="1"/>
  <c r="CL1497" i="7"/>
  <c r="AH1497" i="7" s="1"/>
  <c r="CJ1565" i="7"/>
  <c r="AF1565" i="7" s="1"/>
  <c r="CH1565" i="7"/>
  <c r="CI1565" i="7" s="1"/>
  <c r="AE1565" i="7" s="1"/>
  <c r="CK241" i="7"/>
  <c r="AG241" i="7" s="1"/>
  <c r="CD834" i="7"/>
  <c r="Z834" i="7" s="1"/>
  <c r="AD1751" i="7"/>
  <c r="BX2250" i="7"/>
  <c r="T2250" i="7" s="1"/>
  <c r="BQ1398" i="7"/>
  <c r="M1398" i="7" s="1"/>
  <c r="CB1875" i="7"/>
  <c r="X1875" i="7" s="1"/>
  <c r="CK2176" i="7"/>
  <c r="AG2176" i="7" s="1"/>
  <c r="CH2249" i="7"/>
  <c r="CI2249" i="7" s="1"/>
  <c r="AE2249" i="7" s="1"/>
  <c r="CJ1576" i="7"/>
  <c r="AE1598" i="7"/>
  <c r="CK1598" i="7"/>
  <c r="AG1598" i="7" s="1"/>
  <c r="W2081" i="7"/>
  <c r="AE2183" i="7"/>
  <c r="CK2183" i="7"/>
  <c r="AG2183" i="7" s="1"/>
  <c r="T1813" i="7"/>
  <c r="CB1476" i="7"/>
  <c r="X1476" i="7" s="1"/>
  <c r="W1476" i="7"/>
  <c r="AD796" i="7"/>
  <c r="CL796" i="7"/>
  <c r="AH796" i="7" s="1"/>
  <c r="CL229" i="7"/>
  <c r="AH229" i="7" s="1"/>
  <c r="AD229" i="7"/>
  <c r="AE844" i="7"/>
  <c r="CK844" i="7"/>
  <c r="AG844" i="7" s="1"/>
  <c r="CD873" i="7"/>
  <c r="Z873" i="7" s="1"/>
  <c r="X873" i="7"/>
  <c r="T1663" i="7"/>
  <c r="BZ1663" i="7"/>
  <c r="V1663" i="7" s="1"/>
  <c r="CB1914" i="7"/>
  <c r="X1914" i="7" s="1"/>
  <c r="W1914" i="7"/>
  <c r="CZ2076" i="7"/>
  <c r="AV2076" i="7" s="1"/>
  <c r="CA2076" i="7"/>
  <c r="DI2076" i="7"/>
  <c r="BE2076" i="7" s="1"/>
  <c r="CC2076" i="7"/>
  <c r="CJ2076" i="7"/>
  <c r="DC2076" i="7"/>
  <c r="AY2076" i="7" s="1"/>
  <c r="D2076" i="7"/>
  <c r="DH2076" i="7"/>
  <c r="BD2076" i="7" s="1"/>
  <c r="DG2076" i="7"/>
  <c r="BC2076" i="7" s="1"/>
  <c r="DD2076" i="7"/>
  <c r="AZ2076" i="7" s="1"/>
  <c r="BZ1822" i="7"/>
  <c r="V1822" i="7" s="1"/>
  <c r="T1822" i="7"/>
  <c r="CE1822" i="7"/>
  <c r="AA1822" i="7" s="1"/>
  <c r="T2019" i="7"/>
  <c r="BZ2019" i="7"/>
  <c r="V2019" i="7" s="1"/>
  <c r="CL2019" i="7"/>
  <c r="AH2019" i="7" s="1"/>
  <c r="BZ1110" i="7"/>
  <c r="V1110" i="7" s="1"/>
  <c r="CF1110" i="7"/>
  <c r="AB1110" i="7" s="1"/>
  <c r="Y1110" i="7"/>
  <c r="CD1110" i="7"/>
  <c r="Z1110" i="7" s="1"/>
  <c r="CD740" i="7"/>
  <c r="Z740" i="7" s="1"/>
  <c r="Y740" i="7"/>
  <c r="Y766" i="7"/>
  <c r="CD766" i="7"/>
  <c r="Z766" i="7" s="1"/>
  <c r="AF874" i="7"/>
  <c r="CK874" i="7"/>
  <c r="AG874" i="7" s="1"/>
  <c r="CK1738" i="7"/>
  <c r="AG1738" i="7" s="1"/>
  <c r="AF1738" i="7"/>
  <c r="CD477" i="7"/>
  <c r="Z477" i="7" s="1"/>
  <c r="Y477" i="7"/>
  <c r="AE2161" i="7"/>
  <c r="CK2161" i="7"/>
  <c r="AG2161" i="7" s="1"/>
  <c r="X1695" i="7"/>
  <c r="CD1695" i="7"/>
  <c r="Z1695" i="7" s="1"/>
  <c r="AE2008" i="7"/>
  <c r="CK2008" i="7"/>
  <c r="AG2008" i="7" s="1"/>
  <c r="AE1734" i="7"/>
  <c r="CK1734" i="7"/>
  <c r="AG1734" i="7" s="1"/>
  <c r="BZ1291" i="7"/>
  <c r="V1291" i="7" s="1"/>
  <c r="CF1291" i="7"/>
  <c r="AB1291" i="7" s="1"/>
  <c r="T1291" i="7"/>
  <c r="AF448" i="7"/>
  <c r="CK448" i="7"/>
  <c r="AG448" i="7" s="1"/>
  <c r="CB2114" i="7"/>
  <c r="CE2114" i="7"/>
  <c r="AA2114" i="7" s="1"/>
  <c r="W2114" i="7"/>
  <c r="BZ1432" i="7"/>
  <c r="V1432" i="7" s="1"/>
  <c r="T1432" i="7"/>
  <c r="BZ1865" i="7"/>
  <c r="V1865" i="7" s="1"/>
  <c r="T1865" i="7"/>
  <c r="BZ1829" i="7"/>
  <c r="V1829" i="7" s="1"/>
  <c r="CE1829" i="7"/>
  <c r="AA1829" i="7" s="1"/>
  <c r="T1829" i="7"/>
  <c r="AE403" i="7"/>
  <c r="CK403" i="7"/>
  <c r="AG403" i="7" s="1"/>
  <c r="CD975" i="7"/>
  <c r="Z975" i="7" s="1"/>
  <c r="Y975" i="7"/>
  <c r="T1469" i="7"/>
  <c r="CE1469" i="7"/>
  <c r="AA1469" i="7" s="1"/>
  <c r="W1823" i="7"/>
  <c r="CB1823" i="7"/>
  <c r="X1823" i="7" s="1"/>
  <c r="AD2076" i="7"/>
  <c r="CI2076" i="7"/>
  <c r="AE2076" i="7" s="1"/>
  <c r="AF437" i="7"/>
  <c r="CK437" i="7"/>
  <c r="AG437" i="7" s="1"/>
  <c r="W1668" i="7"/>
  <c r="CB1668" i="7"/>
  <c r="X1668" i="7" s="1"/>
  <c r="BZ1762" i="7"/>
  <c r="V1762" i="7" s="1"/>
  <c r="CL1762" i="7"/>
  <c r="AH1762" i="7" s="1"/>
  <c r="CD1897" i="7"/>
  <c r="Z1897" i="7" s="1"/>
  <c r="Y1897" i="7"/>
  <c r="BZ2130" i="7"/>
  <c r="V2130" i="7" s="1"/>
  <c r="T2130" i="7"/>
  <c r="CF2293" i="7"/>
  <c r="AB2293" i="7" s="1"/>
  <c r="CA2293" i="7"/>
  <c r="CB2293" i="7" s="1"/>
  <c r="DG2293" i="7"/>
  <c r="BC2293" i="7" s="1"/>
  <c r="D2293" i="7"/>
  <c r="DF2293" i="7"/>
  <c r="BB2293" i="7" s="1"/>
  <c r="CJ2293" i="7"/>
  <c r="AF2293" i="7" s="1"/>
  <c r="BX2293" i="7"/>
  <c r="BZ2293" i="7" s="1"/>
  <c r="V2293" i="7" s="1"/>
  <c r="CZ2293" i="7"/>
  <c r="AV2293" i="7" s="1"/>
  <c r="DE2293" i="7"/>
  <c r="BA2293" i="7" s="1"/>
  <c r="T1794" i="7"/>
  <c r="CE1794" i="7"/>
  <c r="AA1794" i="7" s="1"/>
  <c r="BZ1562" i="7"/>
  <c r="V1562" i="7" s="1"/>
  <c r="T1562" i="7"/>
  <c r="CL1562" i="7"/>
  <c r="AH1562" i="7" s="1"/>
  <c r="CI2141" i="7"/>
  <c r="CL2141" i="7"/>
  <c r="AH2141" i="7" s="1"/>
  <c r="AD2141" i="7"/>
  <c r="CH2181" i="7"/>
  <c r="AD2181" i="7" s="1"/>
  <c r="DC2181" i="7"/>
  <c r="AY2181" i="7" s="1"/>
  <c r="CK472" i="7"/>
  <c r="AG472" i="7" s="1"/>
  <c r="AF472" i="7"/>
  <c r="CD229" i="7"/>
  <c r="Z229" i="7" s="1"/>
  <c r="Y229" i="7"/>
  <c r="CD493" i="7"/>
  <c r="Z493" i="7" s="1"/>
  <c r="Y493" i="7"/>
  <c r="X373" i="7"/>
  <c r="CD373" i="7"/>
  <c r="Z373" i="7" s="1"/>
  <c r="Y903" i="7"/>
  <c r="CD903" i="7"/>
  <c r="Z903" i="7" s="1"/>
  <c r="CE1038" i="7"/>
  <c r="AA1038" i="7" s="1"/>
  <c r="CF1038" i="7"/>
  <c r="AB1038" i="7" s="1"/>
  <c r="CF2136" i="7"/>
  <c r="AB2136" i="7" s="1"/>
  <c r="CZ2136" i="7"/>
  <c r="AV2136" i="7" s="1"/>
  <c r="CA2136" i="7"/>
  <c r="CE2136" i="7" s="1"/>
  <c r="AA2136" i="7" s="1"/>
  <c r="DC2136" i="7"/>
  <c r="AY2136" i="7" s="1"/>
  <c r="DI2136" i="7"/>
  <c r="BE2136" i="7" s="1"/>
  <c r="CJ2136" i="7"/>
  <c r="AF2136" i="7" s="1"/>
  <c r="DE2136" i="7"/>
  <c r="BA2136" i="7" s="1"/>
  <c r="T1038" i="7"/>
  <c r="DD2136" i="7"/>
  <c r="AZ2136" i="7" s="1"/>
  <c r="T1715" i="7"/>
  <c r="CJ2181" i="7"/>
  <c r="T1345" i="7"/>
  <c r="T1869" i="7"/>
  <c r="DH2250" i="7"/>
  <c r="BD2250" i="7" s="1"/>
  <c r="DD2293" i="7"/>
  <c r="AZ2293" i="7" s="1"/>
  <c r="CA1364" i="7"/>
  <c r="CE1364" i="7" s="1"/>
  <c r="AA1364" i="7" s="1"/>
  <c r="CH1576" i="7"/>
  <c r="CJ1588" i="7"/>
  <c r="AF1588" i="7" s="1"/>
  <c r="CH1588" i="7"/>
  <c r="AD1588" i="7" s="1"/>
  <c r="BZ1469" i="7"/>
  <c r="V1469" i="7" s="1"/>
  <c r="CK2269" i="7"/>
  <c r="AG2269" i="7" s="1"/>
  <c r="X1326" i="7"/>
  <c r="CD1326" i="7"/>
  <c r="Z1326" i="7" s="1"/>
  <c r="X1791" i="7"/>
  <c r="CD1791" i="7"/>
  <c r="Z1791" i="7" s="1"/>
  <c r="AF539" i="7"/>
  <c r="CK539" i="7"/>
  <c r="AG539" i="7" s="1"/>
  <c r="W1181" i="7"/>
  <c r="CE1181" i="7"/>
  <c r="AA1181" i="7" s="1"/>
  <c r="X445" i="7"/>
  <c r="CD445" i="7"/>
  <c r="Z445" i="7" s="1"/>
  <c r="Y808" i="7"/>
  <c r="CD808" i="7"/>
  <c r="Z808" i="7" s="1"/>
  <c r="CE885" i="7"/>
  <c r="AA885" i="7" s="1"/>
  <c r="W885" i="7"/>
  <c r="CG425" i="7"/>
  <c r="AC425" i="7" s="1"/>
  <c r="BZ425" i="7"/>
  <c r="V425" i="7" s="1"/>
  <c r="CF425" i="7"/>
  <c r="AB425" i="7" s="1"/>
  <c r="T425" i="7"/>
  <c r="CE425" i="7"/>
  <c r="AA425" i="7" s="1"/>
  <c r="CF1204" i="7"/>
  <c r="AB1204" i="7" s="1"/>
  <c r="T1204" i="7"/>
  <c r="BZ1204" i="7"/>
  <c r="V1204" i="7" s="1"/>
  <c r="D2038" i="7"/>
  <c r="CZ2038" i="7"/>
  <c r="AV2038" i="7" s="1"/>
  <c r="DE2038" i="7"/>
  <c r="BA2038" i="7" s="1"/>
  <c r="DD2038" i="7"/>
  <c r="AZ2038" i="7" s="1"/>
  <c r="CJ2038" i="7"/>
  <c r="AF2038" i="7" s="1"/>
  <c r="DF2038" i="7"/>
  <c r="BB2038" i="7" s="1"/>
  <c r="CC2038" i="7"/>
  <c r="Y2038" i="7" s="1"/>
  <c r="DH2038" i="7"/>
  <c r="BD2038" i="7" s="1"/>
  <c r="CF2038" i="7"/>
  <c r="AB2038" i="7" s="1"/>
  <c r="CH2038" i="7"/>
  <c r="CI2038" i="7" s="1"/>
  <c r="CC2258" i="7"/>
  <c r="Y2258" i="7" s="1"/>
  <c r="DH2258" i="7"/>
  <c r="BD2258" i="7" s="1"/>
  <c r="DG2258" i="7"/>
  <c r="BC2258" i="7" s="1"/>
  <c r="DF2258" i="7"/>
  <c r="BB2258" i="7" s="1"/>
  <c r="CF2258" i="7"/>
  <c r="AB2258" i="7" s="1"/>
  <c r="DI2258" i="7"/>
  <c r="BE2258" i="7" s="1"/>
  <c r="D2258" i="7"/>
  <c r="BX2258" i="7"/>
  <c r="CZ2258" i="7"/>
  <c r="AV2258" i="7" s="1"/>
  <c r="DE2258" i="7"/>
  <c r="BA2258" i="7" s="1"/>
  <c r="CA2258" i="7"/>
  <c r="DD2258" i="7"/>
  <c r="AZ2258" i="7" s="1"/>
  <c r="DC2258" i="7"/>
  <c r="AY2258" i="7" s="1"/>
  <c r="CH2258" i="7"/>
  <c r="CG439" i="7"/>
  <c r="AC439" i="7" s="1"/>
  <c r="BZ439" i="7"/>
  <c r="V439" i="7" s="1"/>
  <c r="T439" i="7"/>
  <c r="CF439" i="7"/>
  <c r="AB439" i="7" s="1"/>
  <c r="CL543" i="7"/>
  <c r="AH543" i="7" s="1"/>
  <c r="AD543" i="7"/>
  <c r="CL435" i="7"/>
  <c r="AH435" i="7" s="1"/>
  <c r="AD435" i="7"/>
  <c r="CG423" i="7"/>
  <c r="AC423" i="7" s="1"/>
  <c r="BZ423" i="7"/>
  <c r="V423" i="7" s="1"/>
  <c r="T423" i="7"/>
  <c r="CF423" i="7"/>
  <c r="AB423" i="7" s="1"/>
  <c r="CE423" i="7"/>
  <c r="AA423" i="7" s="1"/>
  <c r="CK869" i="7"/>
  <c r="AG869" i="7" s="1"/>
  <c r="AF869" i="7"/>
  <c r="AD789" i="7"/>
  <c r="CL789" i="7"/>
  <c r="AH789" i="7" s="1"/>
  <c r="AF751" i="7"/>
  <c r="CK751" i="7"/>
  <c r="AG751" i="7" s="1"/>
  <c r="AF814" i="7"/>
  <c r="CK814" i="7"/>
  <c r="AG814" i="7" s="1"/>
  <c r="CG427" i="7"/>
  <c r="AC427" i="7" s="1"/>
  <c r="BZ427" i="7"/>
  <c r="V427" i="7" s="1"/>
  <c r="T427" i="7"/>
  <c r="CF427" i="7"/>
  <c r="AB427" i="7" s="1"/>
  <c r="Y1272" i="7"/>
  <c r="CD1272" i="7"/>
  <c r="Z1272" i="7" s="1"/>
  <c r="W1896" i="7"/>
  <c r="CB1896" i="7"/>
  <c r="X1896" i="7" s="1"/>
  <c r="CE1896" i="7"/>
  <c r="AA1896" i="7" s="1"/>
  <c r="CB1495" i="7"/>
  <c r="W1495" i="7"/>
  <c r="CE1495" i="7"/>
  <c r="AA1495" i="7" s="1"/>
  <c r="AF229" i="7"/>
  <c r="CK229" i="7"/>
  <c r="AG229" i="7" s="1"/>
  <c r="CF1737" i="7"/>
  <c r="AB1737" i="7" s="1"/>
  <c r="BX1737" i="7"/>
  <c r="DG1737" i="7"/>
  <c r="BC1737" i="7" s="1"/>
  <c r="DE1737" i="7"/>
  <c r="BA1737" i="7" s="1"/>
  <c r="CA1737" i="7"/>
  <c r="CZ1737" i="7"/>
  <c r="AV1737" i="7" s="1"/>
  <c r="DD1737" i="7"/>
  <c r="AZ1737" i="7" s="1"/>
  <c r="CC1737" i="7"/>
  <c r="CJ1737" i="7"/>
  <c r="DI1737" i="7"/>
  <c r="BE1737" i="7" s="1"/>
  <c r="DH1737" i="7"/>
  <c r="BD1737" i="7" s="1"/>
  <c r="DC1737" i="7"/>
  <c r="AY1737" i="7" s="1"/>
  <c r="DF1737" i="7"/>
  <c r="BB1737" i="7" s="1"/>
  <c r="D1737" i="7"/>
  <c r="CH1737" i="7"/>
  <c r="AD1748" i="7"/>
  <c r="CI1748" i="7"/>
  <c r="AE1748" i="7" s="1"/>
  <c r="W1471" i="7"/>
  <c r="CE1471" i="7"/>
  <c r="AA1471" i="7" s="1"/>
  <c r="CE1876" i="7"/>
  <c r="AA1876" i="7" s="1"/>
  <c r="T364" i="7"/>
  <c r="BZ364" i="7"/>
  <c r="V364" i="7" s="1"/>
  <c r="CG364" i="7"/>
  <c r="AC364" i="7" s="1"/>
  <c r="CF364" i="7"/>
  <c r="AB364" i="7" s="1"/>
  <c r="BZ377" i="7"/>
  <c r="V377" i="7" s="1"/>
  <c r="CF377" i="7"/>
  <c r="AB377" i="7" s="1"/>
  <c r="T377" i="7"/>
  <c r="CG377" i="7"/>
  <c r="AC377" i="7" s="1"/>
  <c r="X547" i="7"/>
  <c r="CD547" i="7"/>
  <c r="Z547" i="7" s="1"/>
  <c r="CD403" i="7"/>
  <c r="Z403" i="7" s="1"/>
  <c r="Y403" i="7"/>
  <c r="T903" i="7"/>
  <c r="CF903" i="7"/>
  <c r="AB903" i="7" s="1"/>
  <c r="CG645" i="7"/>
  <c r="AC645" i="7" s="1"/>
  <c r="T645" i="7"/>
  <c r="CF645" i="7"/>
  <c r="AB645" i="7" s="1"/>
  <c r="CE1174" i="7"/>
  <c r="AA1174" i="7" s="1"/>
  <c r="T1174" i="7"/>
  <c r="CJ1533" i="7"/>
  <c r="AF1533" i="7" s="1"/>
  <c r="DD1533" i="7"/>
  <c r="AZ1533" i="7" s="1"/>
  <c r="CZ1533" i="7"/>
  <c r="AV1533" i="7" s="1"/>
  <c r="CC1533" i="7"/>
  <c r="Y1533" i="7" s="1"/>
  <c r="DH1533" i="7"/>
  <c r="BD1533" i="7" s="1"/>
  <c r="D1533" i="7"/>
  <c r="DG1533" i="7"/>
  <c r="BC1533" i="7" s="1"/>
  <c r="DF1533" i="7"/>
  <c r="BB1533" i="7" s="1"/>
  <c r="DI1533" i="7"/>
  <c r="BE1533" i="7" s="1"/>
  <c r="DC1533" i="7"/>
  <c r="AY1533" i="7" s="1"/>
  <c r="DH2277" i="7"/>
  <c r="BD2277" i="7" s="1"/>
  <c r="DE2277" i="7"/>
  <c r="BA2277" i="7" s="1"/>
  <c r="DC2277" i="7"/>
  <c r="AY2277" i="7" s="1"/>
  <c r="DI2277" i="7"/>
  <c r="BE2277" i="7" s="1"/>
  <c r="CA2277" i="7"/>
  <c r="DD2277" i="7"/>
  <c r="AZ2277" i="7" s="1"/>
  <c r="CZ2277" i="7"/>
  <c r="AV2277" i="7" s="1"/>
  <c r="D2277" i="7"/>
  <c r="CH2277" i="7"/>
  <c r="CI2277" i="7" s="1"/>
  <c r="CD1794" i="7"/>
  <c r="Z1794" i="7" s="1"/>
  <c r="CD1299" i="7"/>
  <c r="Z1299" i="7" s="1"/>
  <c r="X1299" i="7"/>
  <c r="W874" i="7"/>
  <c r="CE874" i="7"/>
  <c r="AA874" i="7" s="1"/>
  <c r="BZ1048" i="7"/>
  <c r="V1048" i="7" s="1"/>
  <c r="T1048" i="7"/>
  <c r="CF1048" i="7"/>
  <c r="AB1048" i="7" s="1"/>
  <c r="CE1048" i="7"/>
  <c r="AA1048" i="7" s="1"/>
  <c r="X1792" i="7"/>
  <c r="CD1792" i="7"/>
  <c r="Z1792" i="7" s="1"/>
  <c r="X930" i="7"/>
  <c r="CD930" i="7"/>
  <c r="Z930" i="7" s="1"/>
  <c r="W2086" i="7"/>
  <c r="CB2086" i="7"/>
  <c r="X2086" i="7" s="1"/>
  <c r="CE2086" i="7"/>
  <c r="AA2086" i="7" s="1"/>
  <c r="CD912" i="7"/>
  <c r="Z912" i="7" s="1"/>
  <c r="Y912" i="7"/>
  <c r="BX1555" i="7"/>
  <c r="CF1555" i="7"/>
  <c r="AB1555" i="7" s="1"/>
  <c r="CA1555" i="7"/>
  <c r="DI1555" i="7"/>
  <c r="BE1555" i="7" s="1"/>
  <c r="DC1555" i="7"/>
  <c r="AY1555" i="7" s="1"/>
  <c r="CC1555" i="7"/>
  <c r="Y1555" i="7" s="1"/>
  <c r="DD1555" i="7"/>
  <c r="AZ1555" i="7" s="1"/>
  <c r="CH1555" i="7"/>
  <c r="AD1555" i="7" s="1"/>
  <c r="DG1555" i="7"/>
  <c r="BC1555" i="7" s="1"/>
  <c r="DH1555" i="7"/>
  <c r="BD1555" i="7" s="1"/>
  <c r="CD1803" i="7"/>
  <c r="Z1803" i="7" s="1"/>
  <c r="W1795" i="7"/>
  <c r="CB1795" i="7"/>
  <c r="X1795" i="7" s="1"/>
  <c r="CE1795" i="7"/>
  <c r="AA1795" i="7" s="1"/>
  <c r="CJ1584" i="7"/>
  <c r="AF1584" i="7" s="1"/>
  <c r="DC1584" i="7"/>
  <c r="AY1584" i="7" s="1"/>
  <c r="CJ1543" i="7"/>
  <c r="CJ2239" i="7"/>
  <c r="CH2239" i="7"/>
  <c r="CI2239" i="7" s="1"/>
  <c r="AE2276" i="7"/>
  <c r="CK2276" i="7"/>
  <c r="AG2276" i="7" s="1"/>
  <c r="CE459" i="7"/>
  <c r="AA459" i="7" s="1"/>
  <c r="CL459" i="7"/>
  <c r="AH459" i="7" s="1"/>
  <c r="BZ459" i="7"/>
  <c r="V459" i="7" s="1"/>
  <c r="CG459" i="7"/>
  <c r="AC459" i="7" s="1"/>
  <c r="CF459" i="7"/>
  <c r="AB459" i="7" s="1"/>
  <c r="CF940" i="7"/>
  <c r="AB940" i="7" s="1"/>
  <c r="BZ940" i="7"/>
  <c r="V940" i="7" s="1"/>
  <c r="T940" i="7"/>
  <c r="CL2276" i="7"/>
  <c r="AH2276" i="7" s="1"/>
  <c r="T2276" i="7"/>
  <c r="CK524" i="7"/>
  <c r="AG524" i="7" s="1"/>
  <c r="AF524" i="7"/>
  <c r="W1299" i="7"/>
  <c r="CE1299" i="7"/>
  <c r="AA1299" i="7" s="1"/>
  <c r="CL766" i="7"/>
  <c r="AH766" i="7" s="1"/>
  <c r="CF766" i="7"/>
  <c r="AB766" i="7" s="1"/>
  <c r="T766" i="7"/>
  <c r="CB1862" i="7"/>
  <c r="X1862" i="7" s="1"/>
  <c r="W1862" i="7"/>
  <c r="CZ1521" i="7"/>
  <c r="AV1521" i="7" s="1"/>
  <c r="DF2136" i="7"/>
  <c r="BB2136" i="7" s="1"/>
  <c r="CH2293" i="7"/>
  <c r="AD2293" i="7" s="1"/>
  <c r="BZ1715" i="7"/>
  <c r="V1715" i="7" s="1"/>
  <c r="CE2091" i="7"/>
  <c r="AA2091" i="7" s="1"/>
  <c r="CD1331" i="7"/>
  <c r="Z1331" i="7" s="1"/>
  <c r="CB2115" i="7"/>
  <c r="X2115" i="7" s="1"/>
  <c r="CL2130" i="7"/>
  <c r="AH2130" i="7" s="1"/>
  <c r="CC2293" i="7"/>
  <c r="CE482" i="7"/>
  <c r="AA482" i="7" s="1"/>
  <c r="BZ1345" i="7"/>
  <c r="V1345" i="7" s="1"/>
  <c r="CB1767" i="7"/>
  <c r="X1767" i="7" s="1"/>
  <c r="BZ1869" i="7"/>
  <c r="V1869" i="7" s="1"/>
  <c r="CB1835" i="7"/>
  <c r="X1835" i="7" s="1"/>
  <c r="DH2293" i="7"/>
  <c r="BD2293" i="7" s="1"/>
  <c r="T459" i="7"/>
  <c r="CK1528" i="7"/>
  <c r="AG1528" i="7" s="1"/>
  <c r="X2027" i="7"/>
  <c r="CD2027" i="7"/>
  <c r="Z2027" i="7" s="1"/>
  <c r="BP1378" i="7"/>
  <c r="L1378" i="7" s="1"/>
  <c r="BQ1378" i="7"/>
  <c r="CE2194" i="7"/>
  <c r="AA2194" i="7" s="1"/>
  <c r="W1981" i="7"/>
  <c r="BZ1794" i="7"/>
  <c r="V1794" i="7" s="1"/>
  <c r="CB1516" i="7"/>
  <c r="AE2171" i="7"/>
  <c r="CK2171" i="7"/>
  <c r="AG2171" i="7" s="1"/>
  <c r="CZ1551" i="7"/>
  <c r="AV1551" i="7" s="1"/>
  <c r="AD1524" i="7"/>
  <c r="T1844" i="7"/>
  <c r="W1242" i="7"/>
  <c r="CE1242" i="7"/>
  <c r="AA1242" i="7" s="1"/>
  <c r="Y1307" i="7"/>
  <c r="CD1307" i="7"/>
  <c r="Z1307" i="7" s="1"/>
  <c r="CG222" i="7"/>
  <c r="AC222" i="7" s="1"/>
  <c r="BZ222" i="7"/>
  <c r="V222" i="7" s="1"/>
  <c r="T222" i="7"/>
  <c r="CF222" i="7"/>
  <c r="AB222" i="7" s="1"/>
  <c r="CL222" i="7"/>
  <c r="AH222" i="7" s="1"/>
  <c r="X780" i="7"/>
  <c r="CD780" i="7"/>
  <c r="Z780" i="7" s="1"/>
  <c r="CD421" i="7"/>
  <c r="Z421" i="7" s="1"/>
  <c r="Y421" i="7"/>
  <c r="AD1611" i="7"/>
  <c r="CI1611" i="7"/>
  <c r="AE1611" i="7" s="1"/>
  <c r="CL1611" i="7"/>
  <c r="AH1611" i="7" s="1"/>
  <c r="BZ1887" i="7"/>
  <c r="V1887" i="7" s="1"/>
  <c r="T1887" i="7"/>
  <c r="X459" i="7"/>
  <c r="CD459" i="7"/>
  <c r="Z459" i="7" s="1"/>
  <c r="CK531" i="7"/>
  <c r="AG531" i="7" s="1"/>
  <c r="AF531" i="7"/>
  <c r="CC1748" i="7"/>
  <c r="Y1748" i="7" s="1"/>
  <c r="DE1748" i="7"/>
  <c r="BA1748" i="7" s="1"/>
  <c r="DI1748" i="7"/>
  <c r="BE1748" i="7" s="1"/>
  <c r="D1748" i="7"/>
  <c r="BX1748" i="7"/>
  <c r="DH1748" i="7"/>
  <c r="BD1748" i="7" s="1"/>
  <c r="CJ1748" i="7"/>
  <c r="AF1748" i="7" s="1"/>
  <c r="CF1748" i="7"/>
  <c r="AB1748" i="7" s="1"/>
  <c r="CZ1748" i="7"/>
  <c r="AV1748" i="7" s="1"/>
  <c r="CA1748" i="7"/>
  <c r="DD1748" i="7"/>
  <c r="AZ1748" i="7" s="1"/>
  <c r="DF1748" i="7"/>
  <c r="BB1748" i="7" s="1"/>
  <c r="DG1748" i="7"/>
  <c r="BC1748" i="7" s="1"/>
  <c r="DC1748" i="7"/>
  <c r="AY1748" i="7" s="1"/>
  <c r="W1870" i="7"/>
  <c r="CE1870" i="7"/>
  <c r="AA1870" i="7" s="1"/>
  <c r="AE364" i="7"/>
  <c r="CK364" i="7"/>
  <c r="AG364" i="7" s="1"/>
  <c r="CE547" i="7"/>
  <c r="AA547" i="7" s="1"/>
  <c r="W547" i="7"/>
  <c r="CL403" i="7"/>
  <c r="AH403" i="7" s="1"/>
  <c r="AD403" i="7"/>
  <c r="CA1327" i="7"/>
  <c r="L1327" i="7"/>
  <c r="X1765" i="7"/>
  <c r="CD1765" i="7"/>
  <c r="Z1765" i="7" s="1"/>
  <c r="AF2173" i="7"/>
  <c r="BZ1050" i="7"/>
  <c r="V1050" i="7" s="1"/>
  <c r="CF1050" i="7"/>
  <c r="AB1050" i="7" s="1"/>
  <c r="CL791" i="7"/>
  <c r="AH791" i="7" s="1"/>
  <c r="CE791" i="7"/>
  <c r="AA791" i="7" s="1"/>
  <c r="T791" i="7"/>
  <c r="W645" i="7"/>
  <c r="CE645" i="7"/>
  <c r="AA645" i="7" s="1"/>
  <c r="BX1524" i="7"/>
  <c r="CZ1524" i="7"/>
  <c r="AV1524" i="7" s="1"/>
  <c r="DG1524" i="7"/>
  <c r="BC1524" i="7" s="1"/>
  <c r="DF1524" i="7"/>
  <c r="BB1524" i="7" s="1"/>
  <c r="CA1524" i="7"/>
  <c r="W1524" i="7" s="1"/>
  <c r="CF1524" i="7"/>
  <c r="AB1524" i="7" s="1"/>
  <c r="D1524" i="7"/>
  <c r="CC1524" i="7"/>
  <c r="CD1524" i="7" s="1"/>
  <c r="Z1524" i="7" s="1"/>
  <c r="DE1524" i="7"/>
  <c r="BA1524" i="7" s="1"/>
  <c r="CA2113" i="7"/>
  <c r="DI2113" i="7"/>
  <c r="BE2113" i="7" s="1"/>
  <c r="CF2113" i="7"/>
  <c r="AB2113" i="7" s="1"/>
  <c r="DH2113" i="7"/>
  <c r="BD2113" i="7" s="1"/>
  <c r="DC2113" i="7"/>
  <c r="AY2113" i="7" s="1"/>
  <c r="BX2113" i="7"/>
  <c r="CZ2113" i="7"/>
  <c r="AV2113" i="7" s="1"/>
  <c r="BZ1994" i="7"/>
  <c r="V1994" i="7" s="1"/>
  <c r="T1994" i="7"/>
  <c r="CL2089" i="7"/>
  <c r="AH2089" i="7" s="1"/>
  <c r="BZ2089" i="7"/>
  <c r="V2089" i="7" s="1"/>
  <c r="CJ2277" i="7"/>
  <c r="AF2277" i="7" s="1"/>
  <c r="CC2144" i="7"/>
  <c r="Y2144" i="7" s="1"/>
  <c r="CZ2144" i="7"/>
  <c r="AV2144" i="7" s="1"/>
  <c r="CH2144" i="7"/>
  <c r="CL2144" i="7" s="1"/>
  <c r="AH2144" i="7" s="1"/>
  <c r="DC2144" i="7"/>
  <c r="AY2144" i="7" s="1"/>
  <c r="DG2144" i="7"/>
  <c r="BC2144" i="7" s="1"/>
  <c r="BX2144" i="7"/>
  <c r="T2144" i="7" s="1"/>
  <c r="DH2144" i="7"/>
  <c r="BD2144" i="7" s="1"/>
  <c r="CJ2271" i="7"/>
  <c r="AE1589" i="7"/>
  <c r="CK1589" i="7"/>
  <c r="AG1589" i="7" s="1"/>
  <c r="CE1611" i="7"/>
  <c r="AA1611" i="7" s="1"/>
  <c r="T1611" i="7"/>
  <c r="W222" i="7"/>
  <c r="CE222" i="7"/>
  <c r="AA222" i="7" s="1"/>
  <c r="AE258" i="7"/>
  <c r="CK258" i="7"/>
  <c r="AG258" i="7" s="1"/>
  <c r="CE531" i="7"/>
  <c r="AA531" i="7" s="1"/>
  <c r="W531" i="7"/>
  <c r="X779" i="7"/>
  <c r="CD779" i="7"/>
  <c r="Z779" i="7" s="1"/>
  <c r="CL874" i="7"/>
  <c r="AH874" i="7" s="1"/>
  <c r="T874" i="7"/>
  <c r="BZ874" i="7"/>
  <c r="V874" i="7" s="1"/>
  <c r="CG874" i="7"/>
  <c r="AC874" i="7" s="1"/>
  <c r="BZ1497" i="7"/>
  <c r="V1497" i="7" s="1"/>
  <c r="T482" i="7"/>
  <c r="Y1038" i="7"/>
  <c r="CZ1572" i="7"/>
  <c r="AV1572" i="7" s="1"/>
  <c r="CH1608" i="7"/>
  <c r="CI1608" i="7" s="1"/>
  <c r="AE1608" i="7" s="1"/>
  <c r="CJ1608" i="7"/>
  <c r="DH2136" i="7"/>
  <c r="BD2136" i="7" s="1"/>
  <c r="CI2299" i="7"/>
  <c r="AE2299" i="7" s="1"/>
  <c r="CD1815" i="7"/>
  <c r="Z1815" i="7" s="1"/>
  <c r="CK433" i="7"/>
  <c r="AG433" i="7" s="1"/>
  <c r="CK477" i="7"/>
  <c r="AG477" i="7" s="1"/>
  <c r="CE2115" i="7"/>
  <c r="AA2115" i="7" s="1"/>
  <c r="BR1366" i="7"/>
  <c r="N1366" i="7" s="1"/>
  <c r="BZ2276" i="7"/>
  <c r="V2276" i="7" s="1"/>
  <c r="DI2293" i="7"/>
  <c r="BE2293" i="7" s="1"/>
  <c r="CA2271" i="7"/>
  <c r="W2271" i="7" s="1"/>
  <c r="CJ2249" i="7"/>
  <c r="AF2249" i="7" s="1"/>
  <c r="BZ1398" i="7"/>
  <c r="V1398" i="7" s="1"/>
  <c r="DC1602" i="7"/>
  <c r="AY1602" i="7" s="1"/>
  <c r="CZ1602" i="7"/>
  <c r="AV1602" i="7" s="1"/>
  <c r="CB2194" i="7"/>
  <c r="X2194" i="7" s="1"/>
  <c r="CL482" i="7"/>
  <c r="AH482" i="7" s="1"/>
  <c r="CE1981" i="7"/>
  <c r="AA1981" i="7" s="1"/>
  <c r="X2023" i="7"/>
  <c r="CD2023" i="7"/>
  <c r="Z2023" i="7" s="1"/>
  <c r="DC2078" i="7"/>
  <c r="AY2078" i="7" s="1"/>
  <c r="CJ2078" i="7"/>
  <c r="AF2078" i="7" s="1"/>
  <c r="CZ2078" i="7"/>
  <c r="AV2078" i="7" s="1"/>
  <c r="X2296" i="7"/>
  <c r="CD2296" i="7"/>
  <c r="Z2296" i="7" s="1"/>
  <c r="CJ1556" i="7"/>
  <c r="CH1556" i="7"/>
  <c r="AD1556" i="7" s="1"/>
  <c r="CE1813" i="7"/>
  <c r="AA1813" i="7" s="1"/>
  <c r="X381" i="7"/>
  <c r="CD381" i="7"/>
  <c r="Z381" i="7" s="1"/>
  <c r="CD761" i="7"/>
  <c r="Z761" i="7" s="1"/>
  <c r="Y761" i="7"/>
  <c r="T366" i="7"/>
  <c r="BZ366" i="7"/>
  <c r="V366" i="7" s="1"/>
  <c r="CF366" i="7"/>
  <c r="AB366" i="7" s="1"/>
  <c r="CG366" i="7"/>
  <c r="AC366" i="7" s="1"/>
  <c r="CE366" i="7"/>
  <c r="AA366" i="7" s="1"/>
  <c r="AF461" i="7"/>
  <c r="CK461" i="7"/>
  <c r="AG461" i="7" s="1"/>
  <c r="BZ885" i="7"/>
  <c r="V885" i="7" s="1"/>
  <c r="CF885" i="7"/>
  <c r="AB885" i="7" s="1"/>
  <c r="T885" i="7"/>
  <c r="CG519" i="7"/>
  <c r="AC519" i="7" s="1"/>
  <c r="BZ519" i="7"/>
  <c r="V519" i="7" s="1"/>
  <c r="T519" i="7"/>
  <c r="CF519" i="7"/>
  <c r="AB519" i="7" s="1"/>
  <c r="CE519" i="7"/>
  <c r="AA519" i="7" s="1"/>
  <c r="CF1093" i="7"/>
  <c r="AB1093" i="7" s="1"/>
  <c r="BZ1093" i="7"/>
  <c r="V1093" i="7" s="1"/>
  <c r="T1093" i="7"/>
  <c r="CE1253" i="7"/>
  <c r="AA1253" i="7" s="1"/>
  <c r="W1253" i="7"/>
  <c r="Y886" i="7"/>
  <c r="CD886" i="7"/>
  <c r="Z886" i="7" s="1"/>
  <c r="Y1137" i="7"/>
  <c r="CD1137" i="7"/>
  <c r="Z1137" i="7" s="1"/>
  <c r="CD1204" i="7"/>
  <c r="Z1204" i="7" s="1"/>
  <c r="Y1204" i="7"/>
  <c r="BZ954" i="7"/>
  <c r="V954" i="7" s="1"/>
  <c r="CF954" i="7"/>
  <c r="AB954" i="7" s="1"/>
  <c r="T954" i="7"/>
  <c r="CD491" i="7"/>
  <c r="Z491" i="7" s="1"/>
  <c r="Y491" i="7"/>
  <c r="W1069" i="7"/>
  <c r="CE1069" i="7"/>
  <c r="AA1069" i="7" s="1"/>
  <c r="W1230" i="7"/>
  <c r="CE1230" i="7"/>
  <c r="AA1230" i="7" s="1"/>
  <c r="CD919" i="7"/>
  <c r="Z919" i="7" s="1"/>
  <c r="Y919" i="7"/>
  <c r="T924" i="7"/>
  <c r="BZ924" i="7"/>
  <c r="V924" i="7" s="1"/>
  <c r="CF924" i="7"/>
  <c r="AB924" i="7" s="1"/>
  <c r="CE924" i="7"/>
  <c r="AA924" i="7" s="1"/>
  <c r="X751" i="7"/>
  <c r="CD751" i="7"/>
  <c r="Z751" i="7" s="1"/>
  <c r="AD384" i="7"/>
  <c r="CL384" i="7"/>
  <c r="AH384" i="7" s="1"/>
  <c r="AF427" i="7"/>
  <c r="CK427" i="7"/>
  <c r="AG427" i="7" s="1"/>
  <c r="W1736" i="7"/>
  <c r="CB1736" i="7"/>
  <c r="AF222" i="7"/>
  <c r="CK222" i="7"/>
  <c r="AG222" i="7" s="1"/>
  <c r="CB1353" i="7"/>
  <c r="X1353" i="7" s="1"/>
  <c r="AD2018" i="7"/>
  <c r="CI2018" i="7"/>
  <c r="AE2018" i="7" s="1"/>
  <c r="AF459" i="7"/>
  <c r="CK459" i="7"/>
  <c r="AG459" i="7" s="1"/>
  <c r="CG531" i="7"/>
  <c r="AC531" i="7" s="1"/>
  <c r="T531" i="7"/>
  <c r="CF531" i="7"/>
  <c r="AB531" i="7" s="1"/>
  <c r="BZ531" i="7"/>
  <c r="V531" i="7" s="1"/>
  <c r="X1193" i="7"/>
  <c r="CD1193" i="7"/>
  <c r="Z1193" i="7" s="1"/>
  <c r="CZ1373" i="7"/>
  <c r="AV1373" i="7" s="1"/>
  <c r="CF1373" i="7"/>
  <c r="AB1373" i="7" s="1"/>
  <c r="D1373" i="7"/>
  <c r="BX1373" i="7"/>
  <c r="CC1373" i="7"/>
  <c r="Y1373" i="7" s="1"/>
  <c r="CJ1373" i="7"/>
  <c r="AF1373" i="7" s="1"/>
  <c r="Y1591" i="7"/>
  <c r="CD1591" i="7"/>
  <c r="Z1591" i="7" s="1"/>
  <c r="AD2058" i="7"/>
  <c r="Y1190" i="7"/>
  <c r="CD1190" i="7"/>
  <c r="Z1190" i="7" s="1"/>
  <c r="AE779" i="7"/>
  <c r="CK779" i="7"/>
  <c r="AG779" i="7" s="1"/>
  <c r="CH2060" i="7"/>
  <c r="DG2060" i="7"/>
  <c r="BC2060" i="7" s="1"/>
  <c r="CZ2060" i="7"/>
  <c r="AV2060" i="7" s="1"/>
  <c r="DF2060" i="7"/>
  <c r="BB2060" i="7" s="1"/>
  <c r="CF2060" i="7"/>
  <c r="AB2060" i="7" s="1"/>
  <c r="CA2060" i="7"/>
  <c r="CE2060" i="7" s="1"/>
  <c r="AA2060" i="7" s="1"/>
  <c r="CC2060" i="7"/>
  <c r="Y2060" i="7" s="1"/>
  <c r="D2060" i="7"/>
  <c r="DD2060" i="7"/>
  <c r="AZ2060" i="7" s="1"/>
  <c r="DC2060" i="7"/>
  <c r="AY2060" i="7" s="1"/>
  <c r="AF1501" i="7"/>
  <c r="CA2030" i="7"/>
  <c r="CJ2030" i="7"/>
  <c r="D2030" i="7"/>
  <c r="DF2030" i="7"/>
  <c r="BB2030" i="7" s="1"/>
  <c r="DI2030" i="7"/>
  <c r="BE2030" i="7" s="1"/>
  <c r="BX2030" i="7"/>
  <c r="DH2030" i="7"/>
  <c r="BD2030" i="7" s="1"/>
  <c r="DD2030" i="7"/>
  <c r="AZ2030" i="7" s="1"/>
  <c r="W1923" i="7"/>
  <c r="CE1923" i="7"/>
  <c r="AA1923" i="7" s="1"/>
  <c r="CB1923" i="7"/>
  <c r="X1923" i="7" s="1"/>
  <c r="CH2317" i="7"/>
  <c r="CL2317" i="7" s="1"/>
  <c r="AH2317" i="7" s="1"/>
  <c r="DH2317" i="7"/>
  <c r="BD2317" i="7" s="1"/>
  <c r="DG2317" i="7"/>
  <c r="BC2317" i="7" s="1"/>
  <c r="DF2317" i="7"/>
  <c r="BB2317" i="7" s="1"/>
  <c r="CF2317" i="7"/>
  <c r="AB2317" i="7" s="1"/>
  <c r="CZ2317" i="7"/>
  <c r="AV2317" i="7" s="1"/>
  <c r="DE2317" i="7"/>
  <c r="BA2317" i="7" s="1"/>
  <c r="DI2317" i="7"/>
  <c r="BE2317" i="7" s="1"/>
  <c r="CJ1555" i="7"/>
  <c r="AF1555" i="7" s="1"/>
  <c r="CD1797" i="7"/>
  <c r="Z1797" i="7" s="1"/>
  <c r="Y1797" i="7"/>
  <c r="CH2271" i="7"/>
  <c r="M1385" i="7"/>
  <c r="CH1385" i="7"/>
  <c r="CI1385" i="7" s="1"/>
  <c r="AE1385" i="7" s="1"/>
  <c r="CH2237" i="7"/>
  <c r="CJ2237" i="7"/>
  <c r="W1653" i="7"/>
  <c r="CB1653" i="7"/>
  <c r="X1653" i="7" s="1"/>
  <c r="AE873" i="7"/>
  <c r="CK873" i="7"/>
  <c r="AG873" i="7" s="1"/>
  <c r="W1921" i="7"/>
  <c r="CE1921" i="7"/>
  <c r="AA1921" i="7" s="1"/>
  <c r="BZ1953" i="7"/>
  <c r="V1953" i="7" s="1"/>
  <c r="T1953" i="7"/>
  <c r="CL2268" i="7"/>
  <c r="AH2268" i="7" s="1"/>
  <c r="T2268" i="7"/>
  <c r="AF740" i="7"/>
  <c r="CK740" i="7"/>
  <c r="AG740" i="7" s="1"/>
  <c r="BZ2086" i="7"/>
  <c r="V2086" i="7" s="1"/>
  <c r="T2086" i="7"/>
  <c r="CL834" i="7"/>
  <c r="AH834" i="7" s="1"/>
  <c r="CF482" i="7"/>
  <c r="AB482" i="7" s="1"/>
  <c r="CA1390" i="7"/>
  <c r="CB1390" i="7" s="1"/>
  <c r="X1390" i="7" s="1"/>
  <c r="DC1509" i="7"/>
  <c r="AY1509" i="7" s="1"/>
  <c r="CH1509" i="7"/>
  <c r="AD1509" i="7" s="1"/>
  <c r="CL2265" i="7"/>
  <c r="AH2265" i="7" s="1"/>
  <c r="D2136" i="7"/>
  <c r="W2063" i="7"/>
  <c r="X1469" i="7"/>
  <c r="CD1469" i="7"/>
  <c r="Z1469" i="7" s="1"/>
  <c r="AE2061" i="7"/>
  <c r="CK2061" i="7"/>
  <c r="AG2061" i="7" s="1"/>
  <c r="CE1803" i="7"/>
  <c r="AA1803" i="7" s="1"/>
  <c r="X1773" i="7"/>
  <c r="CD1773" i="7"/>
  <c r="Z1773" i="7" s="1"/>
  <c r="CL2014" i="7"/>
  <c r="AH2014" i="7" s="1"/>
  <c r="DC1517" i="7"/>
  <c r="AY1517" i="7" s="1"/>
  <c r="CH1517" i="7"/>
  <c r="AD1517" i="7" s="1"/>
  <c r="W1805" i="7"/>
  <c r="CH1572" i="7"/>
  <c r="DE2271" i="7"/>
  <c r="BA2271" i="7" s="1"/>
  <c r="CH1521" i="7"/>
  <c r="CI1521" i="7" s="1"/>
  <c r="AE1521" i="7" s="1"/>
  <c r="AE1507" i="7"/>
  <c r="CK1507" i="7"/>
  <c r="AG1507" i="7" s="1"/>
  <c r="X1822" i="7"/>
  <c r="CD1822" i="7"/>
  <c r="Z1822" i="7" s="1"/>
  <c r="X1523" i="7"/>
  <c r="CD1523" i="7"/>
  <c r="Z1523" i="7" s="1"/>
  <c r="W1813" i="7"/>
  <c r="T1475" i="7"/>
  <c r="X1629" i="7"/>
  <c r="CD1629" i="7"/>
  <c r="Z1629" i="7" s="1"/>
  <c r="CG419" i="7"/>
  <c r="AC419" i="7" s="1"/>
  <c r="BZ419" i="7"/>
  <c r="V419" i="7" s="1"/>
  <c r="T419" i="7"/>
  <c r="CF419" i="7"/>
  <c r="AB419" i="7" s="1"/>
  <c r="CL433" i="7"/>
  <c r="AH433" i="7" s="1"/>
  <c r="AD433" i="7"/>
  <c r="W721" i="7"/>
  <c r="CE721" i="7"/>
  <c r="AA721" i="7" s="1"/>
  <c r="CH2007" i="7"/>
  <c r="DE2007" i="7"/>
  <c r="BA2007" i="7" s="1"/>
  <c r="DC2007" i="7"/>
  <c r="AY2007" i="7" s="1"/>
  <c r="CF2007" i="7"/>
  <c r="AB2007" i="7" s="1"/>
  <c r="DD2007" i="7"/>
  <c r="AZ2007" i="7" s="1"/>
  <c r="BX2007" i="7"/>
  <c r="DI2007" i="7"/>
  <c r="BE2007" i="7" s="1"/>
  <c r="DG2007" i="7"/>
  <c r="BC2007" i="7" s="1"/>
  <c r="CC2007" i="7"/>
  <c r="CZ2007" i="7"/>
  <c r="AV2007" i="7" s="1"/>
  <c r="CA2007" i="7"/>
  <c r="DF2007" i="7"/>
  <c r="BB2007" i="7" s="1"/>
  <c r="CJ2007" i="7"/>
  <c r="DH2007" i="7"/>
  <c r="BD2007" i="7" s="1"/>
  <c r="D2007" i="7"/>
  <c r="CG411" i="7"/>
  <c r="AC411" i="7" s="1"/>
  <c r="BZ411" i="7"/>
  <c r="V411" i="7" s="1"/>
  <c r="T411" i="7"/>
  <c r="CF411" i="7"/>
  <c r="AB411" i="7" s="1"/>
  <c r="CE411" i="7"/>
  <c r="AA411" i="7" s="1"/>
  <c r="W916" i="7"/>
  <c r="CE916" i="7"/>
  <c r="AA916" i="7" s="1"/>
  <c r="Y885" i="7"/>
  <c r="CD885" i="7"/>
  <c r="Z885" i="7" s="1"/>
  <c r="Y480" i="7"/>
  <c r="CD480" i="7"/>
  <c r="Z480" i="7" s="1"/>
  <c r="W886" i="7"/>
  <c r="CE886" i="7"/>
  <c r="AA886" i="7" s="1"/>
  <c r="CJ2258" i="7"/>
  <c r="Y1928" i="7"/>
  <c r="Y443" i="7"/>
  <c r="CD443" i="7"/>
  <c r="Z443" i="7" s="1"/>
  <c r="W954" i="7"/>
  <c r="CE954" i="7"/>
  <c r="AA954" i="7" s="1"/>
  <c r="W1247" i="7"/>
  <c r="CE1247" i="7"/>
  <c r="AA1247" i="7" s="1"/>
  <c r="AF491" i="7"/>
  <c r="CK491" i="7"/>
  <c r="AG491" i="7" s="1"/>
  <c r="Y1230" i="7"/>
  <c r="CD1230" i="7"/>
  <c r="Z1230" i="7" s="1"/>
  <c r="W1288" i="7"/>
  <c r="CE1288" i="7"/>
  <c r="AA1288" i="7" s="1"/>
  <c r="AF384" i="7"/>
  <c r="CK384" i="7"/>
  <c r="AG384" i="7" s="1"/>
  <c r="CB1709" i="7"/>
  <c r="X1709" i="7" s="1"/>
  <c r="W1709" i="7"/>
  <c r="CE1709" i="7"/>
  <c r="AA1709" i="7" s="1"/>
  <c r="AF421" i="7"/>
  <c r="CK421" i="7"/>
  <c r="AG421" i="7" s="1"/>
  <c r="W1059" i="7"/>
  <c r="CE1059" i="7"/>
  <c r="AA1059" i="7" s="1"/>
  <c r="CA2038" i="7"/>
  <c r="T629" i="7"/>
  <c r="CF629" i="7"/>
  <c r="AB629" i="7" s="1"/>
  <c r="BZ629" i="7"/>
  <c r="V629" i="7" s="1"/>
  <c r="BZ2309" i="7"/>
  <c r="V2309" i="7" s="1"/>
  <c r="T2309" i="7"/>
  <c r="CJ1524" i="7"/>
  <c r="D1682" i="7"/>
  <c r="DI1682" i="7"/>
  <c r="BE1682" i="7" s="1"/>
  <c r="BX1682" i="7"/>
  <c r="DC1682" i="7"/>
  <c r="AY1682" i="7" s="1"/>
  <c r="DG1682" i="7"/>
  <c r="BC1682" i="7" s="1"/>
  <c r="CC1682" i="7"/>
  <c r="Y1682" i="7" s="1"/>
  <c r="DD1682" i="7"/>
  <c r="AZ1682" i="7" s="1"/>
  <c r="CF1682" i="7"/>
  <c r="AB1682" i="7" s="1"/>
  <c r="DF1682" i="7"/>
  <c r="BB1682" i="7" s="1"/>
  <c r="CH2030" i="7"/>
  <c r="CJ2317" i="7"/>
  <c r="AF2317" i="7" s="1"/>
  <c r="CZ1555" i="7"/>
  <c r="AV1555" i="7" s="1"/>
  <c r="T1455" i="7"/>
  <c r="CE1455" i="7"/>
  <c r="AA1455" i="7" s="1"/>
  <c r="CH1399" i="7"/>
  <c r="AD1399" i="7" s="1"/>
  <c r="CA1344" i="7"/>
  <c r="CE1344" i="7" s="1"/>
  <c r="AA1344" i="7" s="1"/>
  <c r="CH1390" i="7"/>
  <c r="CI1390" i="7" s="1"/>
  <c r="DC1513" i="7"/>
  <c r="AY1513" i="7" s="1"/>
  <c r="CL1751" i="7"/>
  <c r="AH1751" i="7" s="1"/>
  <c r="CD1583" i="7"/>
  <c r="Z1583" i="7" s="1"/>
  <c r="CH2217" i="7"/>
  <c r="AD2217" i="7" s="1"/>
  <c r="CL2018" i="7"/>
  <c r="AH2018" i="7" s="1"/>
  <c r="DC1597" i="7"/>
  <c r="AY1597" i="7" s="1"/>
  <c r="CL419" i="7"/>
  <c r="AH419" i="7" s="1"/>
  <c r="AD419" i="7"/>
  <c r="CK830" i="7"/>
  <c r="AG830" i="7" s="1"/>
  <c r="AF830" i="7"/>
  <c r="CG433" i="7"/>
  <c r="AC433" i="7" s="1"/>
  <c r="BZ433" i="7"/>
  <c r="V433" i="7" s="1"/>
  <c r="CF433" i="7"/>
  <c r="AB433" i="7" s="1"/>
  <c r="T433" i="7"/>
  <c r="X872" i="7"/>
  <c r="CD872" i="7"/>
  <c r="Z872" i="7" s="1"/>
  <c r="BZ1307" i="7"/>
  <c r="V1307" i="7" s="1"/>
  <c r="CF1307" i="7"/>
  <c r="AB1307" i="7" s="1"/>
  <c r="T1307" i="7"/>
  <c r="AD1689" i="7"/>
  <c r="CI1689" i="7"/>
  <c r="AE1689" i="7" s="1"/>
  <c r="CL1689" i="7"/>
  <c r="AH1689" i="7" s="1"/>
  <c r="AD821" i="7"/>
  <c r="CL821" i="7"/>
  <c r="AH821" i="7" s="1"/>
  <c r="CD461" i="7"/>
  <c r="Z461" i="7" s="1"/>
  <c r="Y461" i="7"/>
  <c r="CL539" i="7"/>
  <c r="AH539" i="7" s="1"/>
  <c r="AD539" i="7"/>
  <c r="CD1181" i="7"/>
  <c r="Z1181" i="7" s="1"/>
  <c r="X1181" i="7"/>
  <c r="DF2163" i="7"/>
  <c r="BB2163" i="7" s="1"/>
  <c r="D2163" i="7"/>
  <c r="BX2163" i="7"/>
  <c r="CF2163" i="7"/>
  <c r="AB2163" i="7" s="1"/>
  <c r="CA2163" i="7"/>
  <c r="DG2163" i="7"/>
  <c r="BC2163" i="7" s="1"/>
  <c r="DE2163" i="7"/>
  <c r="BA2163" i="7" s="1"/>
  <c r="CH2163" i="7"/>
  <c r="DD2163" i="7"/>
  <c r="AZ2163" i="7" s="1"/>
  <c r="CC2163" i="7"/>
  <c r="DI2163" i="7"/>
  <c r="BE2163" i="7" s="1"/>
  <c r="CZ2163" i="7"/>
  <c r="AV2163" i="7" s="1"/>
  <c r="DH2163" i="7"/>
  <c r="BD2163" i="7" s="1"/>
  <c r="CJ2163" i="7"/>
  <c r="DC2163" i="7"/>
  <c r="AY2163" i="7" s="1"/>
  <c r="CL411" i="7"/>
  <c r="AH411" i="7" s="1"/>
  <c r="AD411" i="7"/>
  <c r="Y486" i="7"/>
  <c r="CD486" i="7"/>
  <c r="Z486" i="7" s="1"/>
  <c r="AF519" i="7"/>
  <c r="CK519" i="7"/>
  <c r="AG519" i="7" s="1"/>
  <c r="CL425" i="7"/>
  <c r="AH425" i="7" s="1"/>
  <c r="AD425" i="7"/>
  <c r="CC1716" i="7"/>
  <c r="CA1716" i="7"/>
  <c r="DF1716" i="7"/>
  <c r="BB1716" i="7" s="1"/>
  <c r="DE1716" i="7"/>
  <c r="BA1716" i="7" s="1"/>
  <c r="CJ1716" i="7"/>
  <c r="AF1716" i="7" s="1"/>
  <c r="DC1716" i="7"/>
  <c r="AY1716" i="7" s="1"/>
  <c r="CH1716" i="7"/>
  <c r="CF1716" i="7"/>
  <c r="AB1716" i="7" s="1"/>
  <c r="DD1716" i="7"/>
  <c r="AZ1716" i="7" s="1"/>
  <c r="DG1716" i="7"/>
  <c r="BC1716" i="7" s="1"/>
  <c r="D1716" i="7"/>
  <c r="CZ1716" i="7"/>
  <c r="AV1716" i="7" s="1"/>
  <c r="DI1716" i="7"/>
  <c r="BE1716" i="7" s="1"/>
  <c r="BX1716" i="7"/>
  <c r="DH1716" i="7"/>
  <c r="BD1716" i="7" s="1"/>
  <c r="AD2270" i="7"/>
  <c r="CD1102" i="7"/>
  <c r="Z1102" i="7" s="1"/>
  <c r="X1102" i="7"/>
  <c r="Y1316" i="7"/>
  <c r="CD1316" i="7"/>
  <c r="Z1316" i="7" s="1"/>
  <c r="CE751" i="7"/>
  <c r="AA751" i="7" s="1"/>
  <c r="W751" i="7"/>
  <c r="CL427" i="7"/>
  <c r="AH427" i="7" s="1"/>
  <c r="AD427" i="7"/>
  <c r="CD1052" i="7"/>
  <c r="Z1052" i="7" s="1"/>
  <c r="Y1052" i="7"/>
  <c r="CD1709" i="7"/>
  <c r="Z1709" i="7" s="1"/>
  <c r="Y1709" i="7"/>
  <c r="Y1896" i="7"/>
  <c r="Y448" i="7"/>
  <c r="CD448" i="7"/>
  <c r="Z448" i="7" s="1"/>
  <c r="CC1741" i="7"/>
  <c r="Y1741" i="7" s="1"/>
  <c r="DF1741" i="7"/>
  <c r="BB1741" i="7" s="1"/>
  <c r="D1741" i="7"/>
  <c r="DI1741" i="7"/>
  <c r="BE1741" i="7" s="1"/>
  <c r="DD1741" i="7"/>
  <c r="AZ1741" i="7" s="1"/>
  <c r="DH1741" i="7"/>
  <c r="BD1741" i="7" s="1"/>
  <c r="BX1741" i="7"/>
  <c r="CZ1741" i="7"/>
  <c r="AV1741" i="7" s="1"/>
  <c r="DE1741" i="7"/>
  <c r="BA1741" i="7" s="1"/>
  <c r="CH1741" i="7"/>
  <c r="CJ1741" i="7"/>
  <c r="AF1741" i="7" s="1"/>
  <c r="DG1741" i="7"/>
  <c r="BC1741" i="7" s="1"/>
  <c r="DC1741" i="7"/>
  <c r="AY1741" i="7" s="1"/>
  <c r="CA1741" i="7"/>
  <c r="CF1741" i="7"/>
  <c r="AB1741" i="7" s="1"/>
  <c r="D2097" i="7"/>
  <c r="CC2097" i="7"/>
  <c r="Y2097" i="7" s="1"/>
  <c r="BX2097" i="7"/>
  <c r="DG2097" i="7"/>
  <c r="BC2097" i="7" s="1"/>
  <c r="DE2097" i="7"/>
  <c r="BA2097" i="7" s="1"/>
  <c r="CH2097" i="7"/>
  <c r="CJ2097" i="7"/>
  <c r="DI2097" i="7"/>
  <c r="BE2097" i="7" s="1"/>
  <c r="CA2097" i="7"/>
  <c r="DF2097" i="7"/>
  <c r="BB2097" i="7" s="1"/>
  <c r="DH2097" i="7"/>
  <c r="BD2097" i="7" s="1"/>
  <c r="CF2097" i="7"/>
  <c r="AB2097" i="7" s="1"/>
  <c r="CL421" i="7"/>
  <c r="AH421" i="7" s="1"/>
  <c r="AD421" i="7"/>
  <c r="CI1736" i="7"/>
  <c r="AE1736" i="7" s="1"/>
  <c r="CL1736" i="7"/>
  <c r="AH1736" i="7" s="1"/>
  <c r="AD1736" i="7"/>
  <c r="CL531" i="7"/>
  <c r="AH531" i="7" s="1"/>
  <c r="AD531" i="7"/>
  <c r="W364" i="7"/>
  <c r="CE364" i="7"/>
  <c r="AA364" i="7" s="1"/>
  <c r="AF377" i="7"/>
  <c r="CK377" i="7"/>
  <c r="AG377" i="7" s="1"/>
  <c r="CL763" i="7"/>
  <c r="AH763" i="7" s="1"/>
  <c r="CE940" i="7"/>
  <c r="AA940" i="7" s="1"/>
  <c r="W940" i="7"/>
  <c r="CG437" i="7"/>
  <c r="AC437" i="7" s="1"/>
  <c r="BZ437" i="7"/>
  <c r="V437" i="7" s="1"/>
  <c r="CF437" i="7"/>
  <c r="AB437" i="7" s="1"/>
  <c r="T437" i="7"/>
  <c r="CC2303" i="7"/>
  <c r="Y2303" i="7" s="1"/>
  <c r="CF2303" i="7"/>
  <c r="AB2303" i="7" s="1"/>
  <c r="BX2303" i="7"/>
  <c r="CL2303" i="7" s="1"/>
  <c r="AH2303" i="7" s="1"/>
  <c r="CF912" i="7"/>
  <c r="AB912" i="7" s="1"/>
  <c r="BZ912" i="7"/>
  <c r="V912" i="7" s="1"/>
  <c r="T912" i="7"/>
  <c r="CE1491" i="7"/>
  <c r="AA1491" i="7" s="1"/>
  <c r="CE1993" i="7"/>
  <c r="AA1993" i="7" s="1"/>
  <c r="BQ1383" i="7"/>
  <c r="M1383" i="7" s="1"/>
  <c r="DC2209" i="7"/>
  <c r="AY2209" i="7" s="1"/>
  <c r="CE1275" i="7"/>
  <c r="AA1275" i="7" s="1"/>
  <c r="W1275" i="7"/>
  <c r="W1669" i="7"/>
  <c r="CB1669" i="7"/>
  <c r="CE1669" i="7"/>
  <c r="AA1669" i="7" s="1"/>
  <c r="CG431" i="7"/>
  <c r="AC431" i="7" s="1"/>
  <c r="BZ431" i="7"/>
  <c r="V431" i="7" s="1"/>
  <c r="T431" i="7"/>
  <c r="CF431" i="7"/>
  <c r="AB431" i="7" s="1"/>
  <c r="AF366" i="7"/>
  <c r="CK366" i="7"/>
  <c r="AG366" i="7" s="1"/>
  <c r="AF1689" i="7"/>
  <c r="W1283" i="7"/>
  <c r="CE1283" i="7"/>
  <c r="AA1283" i="7" s="1"/>
  <c r="AF480" i="7"/>
  <c r="CK480" i="7"/>
  <c r="AG480" i="7" s="1"/>
  <c r="CD1253" i="7"/>
  <c r="Z1253" i="7" s="1"/>
  <c r="Y1253" i="7"/>
  <c r="CL397" i="7"/>
  <c r="AH397" i="7" s="1"/>
  <c r="AD397" i="7"/>
  <c r="AD381" i="7"/>
  <c r="CL381" i="7"/>
  <c r="AH381" i="7" s="1"/>
  <c r="CD1069" i="7"/>
  <c r="Z1069" i="7" s="1"/>
  <c r="Y1069" i="7"/>
  <c r="AD386" i="7"/>
  <c r="CL386" i="7"/>
  <c r="AH386" i="7" s="1"/>
  <c r="T1288" i="7"/>
  <c r="CF1288" i="7"/>
  <c r="AB1288" i="7" s="1"/>
  <c r="BZ1288" i="7"/>
  <c r="V1288" i="7" s="1"/>
  <c r="D1743" i="7"/>
  <c r="DE1743" i="7"/>
  <c r="BA1743" i="7" s="1"/>
  <c r="DD1743" i="7"/>
  <c r="AZ1743" i="7" s="1"/>
  <c r="CA1743" i="7"/>
  <c r="DI1743" i="7"/>
  <c r="BE1743" i="7" s="1"/>
  <c r="CJ1743" i="7"/>
  <c r="BX1743" i="7"/>
  <c r="DG1743" i="7"/>
  <c r="BC1743" i="7" s="1"/>
  <c r="DC1743" i="7"/>
  <c r="AY1743" i="7" s="1"/>
  <c r="CH1743" i="7"/>
  <c r="DF1743" i="7"/>
  <c r="BB1743" i="7" s="1"/>
  <c r="CC1743" i="7"/>
  <c r="Y1743" i="7" s="1"/>
  <c r="CF1743" i="7"/>
  <c r="AB1743" i="7" s="1"/>
  <c r="DH1743" i="7"/>
  <c r="BD1743" i="7" s="1"/>
  <c r="CE744" i="7"/>
  <c r="AA744" i="7" s="1"/>
  <c r="CD765" i="7"/>
  <c r="Z765" i="7" s="1"/>
  <c r="Y765" i="7"/>
  <c r="Y1240" i="7"/>
  <c r="CD1240" i="7"/>
  <c r="Z1240" i="7" s="1"/>
  <c r="AD2253" i="7"/>
  <c r="CL2253" i="7"/>
  <c r="AH2253" i="7" s="1"/>
  <c r="CI2253" i="7"/>
  <c r="AE2253" i="7" s="1"/>
  <c r="CK478" i="7"/>
  <c r="AG478" i="7" s="1"/>
  <c r="AF478" i="7"/>
  <c r="CG236" i="7"/>
  <c r="AC236" i="7" s="1"/>
  <c r="BZ236" i="7"/>
  <c r="V236" i="7" s="1"/>
  <c r="T236" i="7"/>
  <c r="CF236" i="7"/>
  <c r="AB236" i="7" s="1"/>
  <c r="Y966" i="7"/>
  <c r="CD966" i="7"/>
  <c r="Z966" i="7" s="1"/>
  <c r="Y1974" i="7"/>
  <c r="T2017" i="7"/>
  <c r="CL547" i="7"/>
  <c r="AH547" i="7" s="1"/>
  <c r="AD547" i="7"/>
  <c r="CB1794" i="7"/>
  <c r="X1794" i="7" s="1"/>
  <c r="W1794" i="7"/>
  <c r="DI2135" i="7"/>
  <c r="BE2135" i="7" s="1"/>
  <c r="D2135" i="7"/>
  <c r="DF2135" i="7"/>
  <c r="BB2135" i="7" s="1"/>
  <c r="CC2135" i="7"/>
  <c r="Y2135" i="7" s="1"/>
  <c r="DE2135" i="7"/>
  <c r="BA2135" i="7" s="1"/>
  <c r="CA2135" i="7"/>
  <c r="BX2135" i="7"/>
  <c r="DH2135" i="7"/>
  <c r="BD2135" i="7" s="1"/>
  <c r="DC2135" i="7"/>
  <c r="AY2135" i="7" s="1"/>
  <c r="DD2135" i="7"/>
  <c r="AZ2135" i="7" s="1"/>
  <c r="CF2135" i="7"/>
  <c r="AB2135" i="7" s="1"/>
  <c r="DG2135" i="7"/>
  <c r="BC2135" i="7" s="1"/>
  <c r="CK766" i="7"/>
  <c r="AG766" i="7" s="1"/>
  <c r="AF766" i="7"/>
  <c r="CI2175" i="7"/>
  <c r="AD2175" i="7"/>
  <c r="CZ2129" i="7"/>
  <c r="AV2129" i="7" s="1"/>
  <c r="CE1675" i="7"/>
  <c r="AA1675" i="7" s="1"/>
  <c r="CD1623" i="7"/>
  <c r="Z1623" i="7" s="1"/>
  <c r="DC1732" i="7"/>
  <c r="AY1732" i="7" s="1"/>
  <c r="CZ2217" i="7"/>
  <c r="AV2217" i="7" s="1"/>
  <c r="CZ1538" i="7"/>
  <c r="AV1538" i="7" s="1"/>
  <c r="CJ1612" i="7"/>
  <c r="DC2217" i="7"/>
  <c r="AY2217" i="7" s="1"/>
  <c r="DC2066" i="7"/>
  <c r="AY2066" i="7" s="1"/>
  <c r="CJ2209" i="7"/>
  <c r="AF2209" i="7" s="1"/>
  <c r="CH2193" i="7"/>
  <c r="AD2193" i="7" s="1"/>
  <c r="BQ1412" i="7"/>
  <c r="M1412" i="7" s="1"/>
  <c r="CK1613" i="7"/>
  <c r="AG1613" i="7" s="1"/>
  <c r="CZ2233" i="7"/>
  <c r="AV2233" i="7" s="1"/>
  <c r="W1307" i="7"/>
  <c r="CE1307" i="7"/>
  <c r="AA1307" i="7" s="1"/>
  <c r="CL431" i="7"/>
  <c r="AH431" i="7" s="1"/>
  <c r="AD431" i="7"/>
  <c r="BZ379" i="7"/>
  <c r="V379" i="7" s="1"/>
  <c r="CF379" i="7"/>
  <c r="AB379" i="7" s="1"/>
  <c r="T379" i="7"/>
  <c r="CG379" i="7"/>
  <c r="AC379" i="7" s="1"/>
  <c r="CK815" i="7"/>
  <c r="AG815" i="7" s="1"/>
  <c r="AF815" i="7"/>
  <c r="CK440" i="7"/>
  <c r="AG440" i="7" s="1"/>
  <c r="AF440" i="7"/>
  <c r="CD1093" i="7"/>
  <c r="Z1093" i="7" s="1"/>
  <c r="Y1093" i="7"/>
  <c r="CE543" i="7"/>
  <c r="AA543" i="7" s="1"/>
  <c r="W543" i="7"/>
  <c r="AD820" i="7"/>
  <c r="CL820" i="7"/>
  <c r="AH820" i="7" s="1"/>
  <c r="CE1204" i="7"/>
  <c r="AA1204" i="7" s="1"/>
  <c r="W1204" i="7"/>
  <c r="CE1689" i="7"/>
  <c r="AA1689" i="7" s="1"/>
  <c r="W1689" i="7"/>
  <c r="CB1689" i="7"/>
  <c r="CB1928" i="7"/>
  <c r="X1928" i="7" s="1"/>
  <c r="W1928" i="7"/>
  <c r="BZ543" i="7"/>
  <c r="V543" i="7" s="1"/>
  <c r="T543" i="7"/>
  <c r="CG543" i="7"/>
  <c r="AC543" i="7" s="1"/>
  <c r="CF543" i="7"/>
  <c r="AB543" i="7" s="1"/>
  <c r="Y386" i="7"/>
  <c r="CD386" i="7"/>
  <c r="Z386" i="7" s="1"/>
  <c r="CD433" i="7"/>
  <c r="Z433" i="7" s="1"/>
  <c r="DI1684" i="7"/>
  <c r="BE1684" i="7" s="1"/>
  <c r="CA1684" i="7"/>
  <c r="CC1684" i="7"/>
  <c r="DE1684" i="7"/>
  <c r="BA1684" i="7" s="1"/>
  <c r="DD1684" i="7"/>
  <c r="AZ1684" i="7" s="1"/>
  <c r="DF1684" i="7"/>
  <c r="BB1684" i="7" s="1"/>
  <c r="DG1684" i="7"/>
  <c r="BC1684" i="7" s="1"/>
  <c r="CF1684" i="7"/>
  <c r="AB1684" i="7" s="1"/>
  <c r="BX1684" i="7"/>
  <c r="CJ1684" i="7"/>
  <c r="DH1684" i="7"/>
  <c r="BD1684" i="7" s="1"/>
  <c r="D1684" i="7"/>
  <c r="CH1684" i="7"/>
  <c r="X482" i="7"/>
  <c r="CD482" i="7"/>
  <c r="Z482" i="7" s="1"/>
  <c r="CK236" i="7"/>
  <c r="AG236" i="7" s="1"/>
  <c r="AF236" i="7"/>
  <c r="CD364" i="7"/>
  <c r="Z364" i="7" s="1"/>
  <c r="Y364" i="7"/>
  <c r="T547" i="7"/>
  <c r="BZ547" i="7"/>
  <c r="V547" i="7" s="1"/>
  <c r="CG547" i="7"/>
  <c r="AC547" i="7" s="1"/>
  <c r="CF547" i="7"/>
  <c r="AB547" i="7" s="1"/>
  <c r="CG403" i="7"/>
  <c r="AC403" i="7" s="1"/>
  <c r="BZ403" i="7"/>
  <c r="V403" i="7" s="1"/>
  <c r="T403" i="7"/>
  <c r="CF403" i="7"/>
  <c r="AB403" i="7" s="1"/>
  <c r="CC1678" i="7"/>
  <c r="Y1678" i="7" s="1"/>
  <c r="CJ1678" i="7"/>
  <c r="CA1678" i="7"/>
  <c r="CH1678" i="7"/>
  <c r="CL1678" i="7" s="1"/>
  <c r="AH1678" i="7" s="1"/>
  <c r="Y1528" i="7"/>
  <c r="CE779" i="7"/>
  <c r="AA779" i="7" s="1"/>
  <c r="Y791" i="7"/>
  <c r="CD791" i="7"/>
  <c r="Z791" i="7" s="1"/>
  <c r="Y466" i="7"/>
  <c r="CD466" i="7"/>
  <c r="Z466" i="7" s="1"/>
  <c r="CA1610" i="7"/>
  <c r="CH1610" i="7"/>
  <c r="CB1996" i="7"/>
  <c r="W1996" i="7"/>
  <c r="CH2024" i="7"/>
  <c r="CL2024" i="7" s="1"/>
  <c r="AH2024" i="7" s="1"/>
  <c r="W740" i="7"/>
  <c r="CE740" i="7"/>
  <c r="AA740" i="7" s="1"/>
  <c r="W766" i="7"/>
  <c r="CE766" i="7"/>
  <c r="AA766" i="7" s="1"/>
  <c r="CA1698" i="7"/>
  <c r="BX1698" i="7"/>
  <c r="CC2162" i="7"/>
  <c r="Y2162" i="7" s="1"/>
  <c r="CF2162" i="7"/>
  <c r="AB2162" i="7" s="1"/>
  <c r="DD2175" i="7"/>
  <c r="AZ2175" i="7" s="1"/>
  <c r="D2175" i="7"/>
  <c r="DI2175" i="7"/>
  <c r="BE2175" i="7" s="1"/>
  <c r="CF2175" i="7"/>
  <c r="AB2175" i="7" s="1"/>
  <c r="DH2175" i="7"/>
  <c r="BD2175" i="7" s="1"/>
  <c r="DE2175" i="7"/>
  <c r="BA2175" i="7" s="1"/>
  <c r="CZ2175" i="7"/>
  <c r="AV2175" i="7" s="1"/>
  <c r="BX2175" i="7"/>
  <c r="CA2175" i="7"/>
  <c r="DG2175" i="7"/>
  <c r="BC2175" i="7" s="1"/>
  <c r="CC2175" i="7"/>
  <c r="Y2175" i="7" s="1"/>
  <c r="DF2175" i="7"/>
  <c r="BB2175" i="7" s="1"/>
  <c r="CF2283" i="7"/>
  <c r="AB2283" i="7" s="1"/>
  <c r="CC2283" i="7"/>
  <c r="Y2283" i="7" s="1"/>
  <c r="CA2283" i="7"/>
  <c r="DC2278" i="7"/>
  <c r="AY2278" i="7" s="1"/>
  <c r="CE1516" i="7"/>
  <c r="AA1516" i="7" s="1"/>
  <c r="CZ1530" i="7"/>
  <c r="AV1530" i="7" s="1"/>
  <c r="DC1612" i="7"/>
  <c r="AY1612" i="7" s="1"/>
  <c r="CZ2232" i="7"/>
  <c r="AV2232" i="7" s="1"/>
  <c r="CE1653" i="7"/>
  <c r="AA1653" i="7" s="1"/>
  <c r="CZ2066" i="7"/>
  <c r="AV2066" i="7" s="1"/>
  <c r="CE379" i="7"/>
  <c r="AA379" i="7" s="1"/>
  <c r="W379" i="7"/>
  <c r="W397" i="7"/>
  <c r="CE397" i="7"/>
  <c r="AA397" i="7" s="1"/>
  <c r="CF1012" i="7"/>
  <c r="AB1012" i="7" s="1"/>
  <c r="BZ1012" i="7"/>
  <c r="V1012" i="7" s="1"/>
  <c r="T1012" i="7"/>
  <c r="CD1275" i="7"/>
  <c r="Z1275" i="7" s="1"/>
  <c r="Y1275" i="7"/>
  <c r="BZ539" i="7"/>
  <c r="V539" i="7" s="1"/>
  <c r="CF539" i="7"/>
  <c r="AB539" i="7" s="1"/>
  <c r="T539" i="7"/>
  <c r="CG539" i="7"/>
  <c r="AC539" i="7" s="1"/>
  <c r="T1128" i="7"/>
  <c r="BZ1128" i="7"/>
  <c r="V1128" i="7" s="1"/>
  <c r="CF1128" i="7"/>
  <c r="AB1128" i="7" s="1"/>
  <c r="BZ1181" i="7"/>
  <c r="V1181" i="7" s="1"/>
  <c r="CF1181" i="7"/>
  <c r="AB1181" i="7" s="1"/>
  <c r="T1181" i="7"/>
  <c r="CL440" i="7"/>
  <c r="AH440" i="7" s="1"/>
  <c r="AD440" i="7"/>
  <c r="T1283" i="7"/>
  <c r="CF1283" i="7"/>
  <c r="AB1283" i="7" s="1"/>
  <c r="BZ1283" i="7"/>
  <c r="V1283" i="7" s="1"/>
  <c r="DH1672" i="7"/>
  <c r="BD1672" i="7" s="1"/>
  <c r="CC1672" i="7"/>
  <c r="Y1672" i="7" s="1"/>
  <c r="CZ1672" i="7"/>
  <c r="AV1672" i="7" s="1"/>
  <c r="BX1672" i="7"/>
  <c r="DD1672" i="7"/>
  <c r="AZ1672" i="7" s="1"/>
  <c r="DI1672" i="7"/>
  <c r="BE1672" i="7" s="1"/>
  <c r="CA1672" i="7"/>
  <c r="D1672" i="7"/>
  <c r="DG1672" i="7"/>
  <c r="BC1672" i="7" s="1"/>
  <c r="DC1672" i="7"/>
  <c r="AY1672" i="7" s="1"/>
  <c r="CF1672" i="7"/>
  <c r="AB1672" i="7" s="1"/>
  <c r="DF1672" i="7"/>
  <c r="BB1672" i="7" s="1"/>
  <c r="DE1672" i="7"/>
  <c r="BA1672" i="7" s="1"/>
  <c r="CH1672" i="7"/>
  <c r="CL439" i="7"/>
  <c r="AH439" i="7" s="1"/>
  <c r="AD439" i="7"/>
  <c r="BZ397" i="7"/>
  <c r="V397" i="7" s="1"/>
  <c r="T397" i="7"/>
  <c r="CF397" i="7"/>
  <c r="AB397" i="7" s="1"/>
  <c r="CG397" i="7"/>
  <c r="AC397" i="7" s="1"/>
  <c r="AF543" i="7"/>
  <c r="CK543" i="7"/>
  <c r="AG543" i="7" s="1"/>
  <c r="Y814" i="7"/>
  <c r="CD814" i="7"/>
  <c r="Z814" i="7" s="1"/>
  <c r="Y1291" i="7"/>
  <c r="CD1291" i="7"/>
  <c r="Z1291" i="7" s="1"/>
  <c r="W1291" i="7"/>
  <c r="CE1291" i="7"/>
  <c r="AA1291" i="7" s="1"/>
  <c r="Y744" i="7"/>
  <c r="CD744" i="7"/>
  <c r="Z744" i="7" s="1"/>
  <c r="D2191" i="7"/>
  <c r="CA2191" i="7"/>
  <c r="DD2191" i="7"/>
  <c r="AZ2191" i="7" s="1"/>
  <c r="DC2191" i="7"/>
  <c r="AY2191" i="7" s="1"/>
  <c r="CH2191" i="7"/>
  <c r="CL2191" i="7" s="1"/>
  <c r="AH2191" i="7" s="1"/>
  <c r="DI2191" i="7"/>
  <c r="BE2191" i="7" s="1"/>
  <c r="CF2191" i="7"/>
  <c r="AB2191" i="7" s="1"/>
  <c r="CD384" i="7"/>
  <c r="Z384" i="7" s="1"/>
  <c r="DH2018" i="7"/>
  <c r="BD2018" i="7" s="1"/>
  <c r="DD2018" i="7"/>
  <c r="AZ2018" i="7" s="1"/>
  <c r="D2018" i="7"/>
  <c r="CL429" i="7"/>
  <c r="AH429" i="7" s="1"/>
  <c r="AD429" i="7"/>
  <c r="DG1711" i="7"/>
  <c r="BC1711" i="7" s="1"/>
  <c r="CC1711" i="7"/>
  <c r="Y1711" i="7" s="1"/>
  <c r="BX1711" i="7"/>
  <c r="DE1711" i="7"/>
  <c r="BA1711" i="7" s="1"/>
  <c r="CJ1711" i="7"/>
  <c r="AF1711" i="7" s="1"/>
  <c r="DI1711" i="7"/>
  <c r="BE1711" i="7" s="1"/>
  <c r="D1711" i="7"/>
  <c r="DF1711" i="7"/>
  <c r="BB1711" i="7" s="1"/>
  <c r="CF1711" i="7"/>
  <c r="AB1711" i="7" s="1"/>
  <c r="CA1711" i="7"/>
  <c r="CH1711" i="7"/>
  <c r="DD1711" i="7"/>
  <c r="AZ1711" i="7" s="1"/>
  <c r="DH1711" i="7"/>
  <c r="BD1711" i="7" s="1"/>
  <c r="CF1735" i="7"/>
  <c r="AB1735" i="7" s="1"/>
  <c r="CC1735" i="7"/>
  <c r="DI1735" i="7"/>
  <c r="BE1735" i="7" s="1"/>
  <c r="DG1735" i="7"/>
  <c r="BC1735" i="7" s="1"/>
  <c r="CJ1735" i="7"/>
  <c r="DF1735" i="7"/>
  <c r="BB1735" i="7" s="1"/>
  <c r="DE1735" i="7"/>
  <c r="BA1735" i="7" s="1"/>
  <c r="DC1735" i="7"/>
  <c r="AY1735" i="7" s="1"/>
  <c r="BX1735" i="7"/>
  <c r="CA1735" i="7"/>
  <c r="DH1735" i="7"/>
  <c r="BD1735" i="7" s="1"/>
  <c r="CH1735" i="7"/>
  <c r="CZ1735" i="7"/>
  <c r="AV1735" i="7" s="1"/>
  <c r="D1735" i="7"/>
  <c r="DD1735" i="7"/>
  <c r="AZ1735" i="7" s="1"/>
  <c r="W377" i="7"/>
  <c r="CE377" i="7"/>
  <c r="AA377" i="7" s="1"/>
  <c r="CK547" i="7"/>
  <c r="AG547" i="7" s="1"/>
  <c r="AF547" i="7"/>
  <c r="CE1528" i="7"/>
  <c r="AA1528" i="7" s="1"/>
  <c r="D1704" i="7"/>
  <c r="DG1704" i="7"/>
  <c r="BC1704" i="7" s="1"/>
  <c r="DI1704" i="7"/>
  <c r="BE1704" i="7" s="1"/>
  <c r="CC1704" i="7"/>
  <c r="DH1704" i="7"/>
  <c r="BD1704" i="7" s="1"/>
  <c r="DE1704" i="7"/>
  <c r="BA1704" i="7" s="1"/>
  <c r="BX1704" i="7"/>
  <c r="DD1704" i="7"/>
  <c r="AZ1704" i="7" s="1"/>
  <c r="DF1704" i="7"/>
  <c r="BB1704" i="7" s="1"/>
  <c r="DC1704" i="7"/>
  <c r="AY1704" i="7" s="1"/>
  <c r="CF1704" i="7"/>
  <c r="AB1704" i="7" s="1"/>
  <c r="CA1704" i="7"/>
  <c r="CZ1704" i="7"/>
  <c r="AV1704" i="7" s="1"/>
  <c r="CD437" i="7"/>
  <c r="Z437" i="7" s="1"/>
  <c r="Y437" i="7"/>
  <c r="CJ1610" i="7"/>
  <c r="AF1610" i="7" s="1"/>
  <c r="T1501" i="7"/>
  <c r="BZ1501" i="7"/>
  <c r="V1501" i="7" s="1"/>
  <c r="CA2159" i="7"/>
  <c r="CF2159" i="7"/>
  <c r="AB2159" i="7" s="1"/>
  <c r="CC2159" i="7"/>
  <c r="BX2159" i="7"/>
  <c r="CL2159" i="7" s="1"/>
  <c r="AH2159" i="7" s="1"/>
  <c r="BZ1299" i="7"/>
  <c r="V1299" i="7" s="1"/>
  <c r="T1299" i="7"/>
  <c r="CF1299" i="7"/>
  <c r="AB1299" i="7" s="1"/>
  <c r="CE1943" i="7"/>
  <c r="AA1943" i="7" s="1"/>
  <c r="CK742" i="7"/>
  <c r="AG742" i="7" s="1"/>
  <c r="AF742" i="7"/>
  <c r="W1012" i="7"/>
  <c r="CE1012" i="7"/>
  <c r="AA1012" i="7" s="1"/>
  <c r="W999" i="7"/>
  <c r="CE999" i="7"/>
  <c r="AA999" i="7" s="1"/>
  <c r="Y397" i="7"/>
  <c r="CD397" i="7"/>
  <c r="Z397" i="7" s="1"/>
  <c r="AD817" i="7"/>
  <c r="CL817" i="7"/>
  <c r="AH817" i="7" s="1"/>
  <c r="CE539" i="7"/>
  <c r="AA539" i="7" s="1"/>
  <c r="W539" i="7"/>
  <c r="W1536" i="7"/>
  <c r="CB1536" i="7"/>
  <c r="CE1536" i="7"/>
  <c r="AA1536" i="7" s="1"/>
  <c r="CG440" i="7"/>
  <c r="AC440" i="7" s="1"/>
  <c r="BZ440" i="7"/>
  <c r="V440" i="7" s="1"/>
  <c r="T440" i="7"/>
  <c r="CF440" i="7"/>
  <c r="AB440" i="7" s="1"/>
  <c r="Y1283" i="7"/>
  <c r="CD1283" i="7"/>
  <c r="Z1283" i="7" s="1"/>
  <c r="W1093" i="7"/>
  <c r="CE1093" i="7"/>
  <c r="AA1093" i="7" s="1"/>
  <c r="AF425" i="7"/>
  <c r="CK425" i="7"/>
  <c r="AG425" i="7" s="1"/>
  <c r="CF1253" i="7"/>
  <c r="AB1253" i="7" s="1"/>
  <c r="T1253" i="7"/>
  <c r="BZ1253" i="7"/>
  <c r="V1253" i="7" s="1"/>
  <c r="Y1176" i="7"/>
  <c r="CD1176" i="7"/>
  <c r="Z1176" i="7" s="1"/>
  <c r="CG435" i="7"/>
  <c r="AC435" i="7" s="1"/>
  <c r="BZ435" i="7"/>
  <c r="V435" i="7" s="1"/>
  <c r="T435" i="7"/>
  <c r="CF435" i="7"/>
  <c r="AB435" i="7" s="1"/>
  <c r="CL423" i="7"/>
  <c r="AH423" i="7" s="1"/>
  <c r="AD423" i="7"/>
  <c r="BZ1069" i="7"/>
  <c r="V1069" i="7" s="1"/>
  <c r="CF1069" i="7"/>
  <c r="AB1069" i="7" s="1"/>
  <c r="T1069" i="7"/>
  <c r="CF386" i="7"/>
  <c r="AB386" i="7" s="1"/>
  <c r="CG386" i="7"/>
  <c r="AC386" i="7" s="1"/>
  <c r="T386" i="7"/>
  <c r="BZ386" i="7"/>
  <c r="V386" i="7" s="1"/>
  <c r="AF790" i="7"/>
  <c r="CK790" i="7"/>
  <c r="AG790" i="7" s="1"/>
  <c r="CH1763" i="7"/>
  <c r="DH1763" i="7"/>
  <c r="BD1763" i="7" s="1"/>
  <c r="D1763" i="7"/>
  <c r="DD1763" i="7"/>
  <c r="AZ1763" i="7" s="1"/>
  <c r="DE1763" i="7"/>
  <c r="BA1763" i="7" s="1"/>
  <c r="CC1763" i="7"/>
  <c r="DG1763" i="7"/>
  <c r="BC1763" i="7" s="1"/>
  <c r="BX1763" i="7"/>
  <c r="CF1763" i="7"/>
  <c r="AB1763" i="7" s="1"/>
  <c r="DC1763" i="7"/>
  <c r="AY1763" i="7" s="1"/>
  <c r="DI1763" i="7"/>
  <c r="BE1763" i="7" s="1"/>
  <c r="CZ1763" i="7"/>
  <c r="AV1763" i="7" s="1"/>
  <c r="DF1763" i="7"/>
  <c r="BB1763" i="7" s="1"/>
  <c r="CJ1763" i="7"/>
  <c r="CA1763" i="7"/>
  <c r="CD481" i="7"/>
  <c r="Z481" i="7" s="1"/>
  <c r="Y481" i="7"/>
  <c r="CE1052" i="7"/>
  <c r="AA1052" i="7" s="1"/>
  <c r="W1052" i="7"/>
  <c r="DG1677" i="7"/>
  <c r="BC1677" i="7" s="1"/>
  <c r="BX1677" i="7"/>
  <c r="CA1677" i="7"/>
  <c r="DC1677" i="7"/>
  <c r="AY1677" i="7" s="1"/>
  <c r="CC1677" i="7"/>
  <c r="DD1677" i="7"/>
  <c r="AZ1677" i="7" s="1"/>
  <c r="DF1677" i="7"/>
  <c r="BB1677" i="7" s="1"/>
  <c r="DH1677" i="7"/>
  <c r="BD1677" i="7" s="1"/>
  <c r="D1677" i="7"/>
  <c r="CH1677" i="7"/>
  <c r="DE1677" i="7"/>
  <c r="BA1677" i="7" s="1"/>
  <c r="CJ1677" i="7"/>
  <c r="CZ1677" i="7"/>
  <c r="AV1677" i="7" s="1"/>
  <c r="CF1677" i="7"/>
  <c r="AB1677" i="7" s="1"/>
  <c r="DI1677" i="7"/>
  <c r="BE1677" i="7" s="1"/>
  <c r="W1721" i="7"/>
  <c r="BZ920" i="7"/>
  <c r="V920" i="7" s="1"/>
  <c r="T920" i="7"/>
  <c r="CF920" i="7"/>
  <c r="AB920" i="7" s="1"/>
  <c r="Y1302" i="7"/>
  <c r="CD1302" i="7"/>
  <c r="Z1302" i="7" s="1"/>
  <c r="CG429" i="7"/>
  <c r="AC429" i="7" s="1"/>
  <c r="BZ429" i="7"/>
  <c r="V429" i="7" s="1"/>
  <c r="CF429" i="7"/>
  <c r="AB429" i="7" s="1"/>
  <c r="T429" i="7"/>
  <c r="T1193" i="7"/>
  <c r="CF1193" i="7"/>
  <c r="AB1193" i="7" s="1"/>
  <c r="BZ1193" i="7"/>
  <c r="V1193" i="7" s="1"/>
  <c r="CE1497" i="7"/>
  <c r="AA1497" i="7" s="1"/>
  <c r="CB1497" i="7"/>
  <c r="W1497" i="7"/>
  <c r="Y377" i="7"/>
  <c r="CD377" i="7"/>
  <c r="Z377" i="7" s="1"/>
  <c r="W629" i="7"/>
  <c r="CE629" i="7"/>
  <c r="AA629" i="7" s="1"/>
  <c r="CL2173" i="7"/>
  <c r="AH2173" i="7" s="1"/>
  <c r="AD2173" i="7"/>
  <c r="CI2173" i="7"/>
  <c r="AE2173" i="7" s="1"/>
  <c r="CL873" i="7"/>
  <c r="AH873" i="7" s="1"/>
  <c r="AD873" i="7"/>
  <c r="CD472" i="7"/>
  <c r="Z472" i="7" s="1"/>
  <c r="CK791" i="7"/>
  <c r="AG791" i="7" s="1"/>
  <c r="AF791" i="7"/>
  <c r="CL437" i="7"/>
  <c r="AH437" i="7" s="1"/>
  <c r="AD437" i="7"/>
  <c r="CH2121" i="7"/>
  <c r="DC2121" i="7"/>
  <c r="AY2121" i="7" s="1"/>
  <c r="CC2056" i="7"/>
  <c r="Y2056" i="7" s="1"/>
  <c r="CA2056" i="7"/>
  <c r="CE2056" i="7" s="1"/>
  <c r="AA2056" i="7" s="1"/>
  <c r="BX2126" i="7"/>
  <c r="CA2126" i="7"/>
  <c r="CF2126" i="7"/>
  <c r="AB2126" i="7" s="1"/>
  <c r="CZ2283" i="7"/>
  <c r="AV2283" i="7" s="1"/>
  <c r="CE1359" i="7"/>
  <c r="AA1359" i="7" s="1"/>
  <c r="CB1359" i="7"/>
  <c r="X1359" i="7" s="1"/>
  <c r="W1359" i="7"/>
  <c r="BR1338" i="7"/>
  <c r="L1338" i="7"/>
  <c r="AD2209" i="7"/>
  <c r="CI2209" i="7"/>
  <c r="AE2209" i="7" s="1"/>
  <c r="CI2284" i="7"/>
  <c r="AE2284" i="7" s="1"/>
  <c r="AD2284" i="7"/>
  <c r="AF2100" i="7"/>
  <c r="M1405" i="7"/>
  <c r="CH1405" i="7"/>
  <c r="AD2201" i="7"/>
  <c r="CI2201" i="7"/>
  <c r="AE2201" i="7" s="1"/>
  <c r="BR1352" i="7"/>
  <c r="N1352" i="7" s="1"/>
  <c r="L1352" i="7"/>
  <c r="BZ1374" i="7"/>
  <c r="V1374" i="7" s="1"/>
  <c r="T1374" i="7"/>
  <c r="CE1358" i="7"/>
  <c r="AA1358" i="7" s="1"/>
  <c r="CB1358" i="7"/>
  <c r="X1358" i="7" s="1"/>
  <c r="W1358" i="7"/>
  <c r="AD2134" i="7"/>
  <c r="CI2134" i="7"/>
  <c r="AE2134" i="7" s="1"/>
  <c r="AD1608" i="7"/>
  <c r="CI2178" i="7"/>
  <c r="AE2178" i="7" s="1"/>
  <c r="AD2178" i="7"/>
  <c r="AD2152" i="7"/>
  <c r="CI2152" i="7"/>
  <c r="AE2152" i="7" s="1"/>
  <c r="AF1556" i="7"/>
  <c r="CE1345" i="7"/>
  <c r="AA1345" i="7" s="1"/>
  <c r="CB1345" i="7"/>
  <c r="W1345" i="7"/>
  <c r="AF1551" i="7"/>
  <c r="AF2109" i="7"/>
  <c r="AF1572" i="7"/>
  <c r="AD1543" i="7"/>
  <c r="CI1543" i="7"/>
  <c r="AE1543" i="7" s="1"/>
  <c r="AF2203" i="7"/>
  <c r="AF2239" i="7"/>
  <c r="CI1732" i="7"/>
  <c r="AE1732" i="7" s="1"/>
  <c r="AD1732" i="7"/>
  <c r="AF2040" i="7"/>
  <c r="CI2229" i="7"/>
  <c r="AE2229" i="7" s="1"/>
  <c r="AD2229" i="7"/>
  <c r="CI2221" i="7"/>
  <c r="AE2221" i="7" s="1"/>
  <c r="AD2221" i="7"/>
  <c r="CI1568" i="7"/>
  <c r="AE1568" i="7" s="1"/>
  <c r="AD1568" i="7"/>
  <c r="AF2153" i="7"/>
  <c r="AF1530" i="7"/>
  <c r="AF2066" i="7"/>
  <c r="CE1320" i="7"/>
  <c r="AA1320" i="7" s="1"/>
  <c r="CB1320" i="7"/>
  <c r="W1320" i="7"/>
  <c r="AD1575" i="7"/>
  <c r="CI1575" i="7"/>
  <c r="AE1575" i="7" s="1"/>
  <c r="AD2233" i="7"/>
  <c r="CI2233" i="7"/>
  <c r="AE2233" i="7" s="1"/>
  <c r="AF1396" i="7"/>
  <c r="CI1604" i="7"/>
  <c r="AE1604" i="7" s="1"/>
  <c r="AD1604" i="7"/>
  <c r="CF1188" i="7"/>
  <c r="AB1188" i="7" s="1"/>
  <c r="T1188" i="7"/>
  <c r="BZ1188" i="7"/>
  <c r="V1188" i="7" s="1"/>
  <c r="BR1357" i="7"/>
  <c r="N1357" i="7" s="1"/>
  <c r="L1357" i="7"/>
  <c r="P1349" i="7"/>
  <c r="Y1492" i="7"/>
  <c r="CE1574" i="7"/>
  <c r="AA1574" i="7" s="1"/>
  <c r="W1574" i="7"/>
  <c r="CB1574" i="7"/>
  <c r="CI1760" i="7"/>
  <c r="CL1760" i="7"/>
  <c r="AH1760" i="7" s="1"/>
  <c r="AD1760" i="7"/>
  <c r="DH1778" i="7"/>
  <c r="BD1778" i="7" s="1"/>
  <c r="DI1778" i="7"/>
  <c r="BE1778" i="7" s="1"/>
  <c r="D1778" i="7"/>
  <c r="DD1778" i="7"/>
  <c r="AZ1778" i="7" s="1"/>
  <c r="BX1778" i="7"/>
  <c r="CF1778" i="7"/>
  <c r="AB1778" i="7" s="1"/>
  <c r="DG1778" i="7"/>
  <c r="BC1778" i="7" s="1"/>
  <c r="CA1778" i="7"/>
  <c r="DF1778" i="7"/>
  <c r="BB1778" i="7" s="1"/>
  <c r="DE1778" i="7"/>
  <c r="BA1778" i="7" s="1"/>
  <c r="CC1778" i="7"/>
  <c r="CZ1778" i="7"/>
  <c r="AV1778" i="7" s="1"/>
  <c r="W1674" i="7"/>
  <c r="CE1674" i="7"/>
  <c r="AA1674" i="7" s="1"/>
  <c r="CB1674" i="7"/>
  <c r="T2088" i="7"/>
  <c r="BZ2088" i="7"/>
  <c r="V2088" i="7" s="1"/>
  <c r="AF2130" i="7"/>
  <c r="CK2130" i="7"/>
  <c r="AG2130" i="7" s="1"/>
  <c r="T2299" i="7"/>
  <c r="BZ2299" i="7"/>
  <c r="V2299" i="7" s="1"/>
  <c r="DE2292" i="7"/>
  <c r="BA2292" i="7" s="1"/>
  <c r="DH2292" i="7"/>
  <c r="BD2292" i="7" s="1"/>
  <c r="DG2292" i="7"/>
  <c r="BC2292" i="7" s="1"/>
  <c r="D2292" i="7"/>
  <c r="DI2292" i="7"/>
  <c r="BE2292" i="7" s="1"/>
  <c r="BX2292" i="7"/>
  <c r="DD2292" i="7"/>
  <c r="AZ2292" i="7" s="1"/>
  <c r="CA2292" i="7"/>
  <c r="DF2292" i="7"/>
  <c r="BB2292" i="7" s="1"/>
  <c r="CF2292" i="7"/>
  <c r="AB2292" i="7" s="1"/>
  <c r="CJ2292" i="7"/>
  <c r="CZ2292" i="7"/>
  <c r="AV2292" i="7" s="1"/>
  <c r="CC2292" i="7"/>
  <c r="CH2292" i="7"/>
  <c r="AF2201" i="7"/>
  <c r="BZ1380" i="7"/>
  <c r="V1380" i="7" s="1"/>
  <c r="T1380" i="7"/>
  <c r="AF1539" i="7"/>
  <c r="AD2031" i="7"/>
  <c r="CI2031" i="7"/>
  <c r="AE2031" i="7" s="1"/>
  <c r="CL2031" i="7"/>
  <c r="AH2031" i="7" s="1"/>
  <c r="Y1772" i="7"/>
  <c r="CB2093" i="7"/>
  <c r="X2093" i="7" s="1"/>
  <c r="W2093" i="7"/>
  <c r="CE2093" i="7"/>
  <c r="AA2093" i="7" s="1"/>
  <c r="W1010" i="7"/>
  <c r="CE1010" i="7"/>
  <c r="AA1010" i="7" s="1"/>
  <c r="AD2169" i="7"/>
  <c r="CL2169" i="7"/>
  <c r="AH2169" i="7" s="1"/>
  <c r="CI2169" i="7"/>
  <c r="AE2169" i="7" s="1"/>
  <c r="BZ960" i="7"/>
  <c r="V960" i="7" s="1"/>
  <c r="T960" i="7"/>
  <c r="CF960" i="7"/>
  <c r="AB960" i="7" s="1"/>
  <c r="CD1233" i="7"/>
  <c r="Z1233" i="7" s="1"/>
  <c r="Y1233" i="7"/>
  <c r="Y1468" i="7"/>
  <c r="Y1927" i="7"/>
  <c r="DH1746" i="7"/>
  <c r="BD1746" i="7" s="1"/>
  <c r="DI1746" i="7"/>
  <c r="BE1746" i="7" s="1"/>
  <c r="D1746" i="7"/>
  <c r="DG1746" i="7"/>
  <c r="BC1746" i="7" s="1"/>
  <c r="CF1746" i="7"/>
  <c r="AB1746" i="7" s="1"/>
  <c r="CA1746" i="7"/>
  <c r="DF1746" i="7"/>
  <c r="BB1746" i="7" s="1"/>
  <c r="BX1746" i="7"/>
  <c r="DE1746" i="7"/>
  <c r="BA1746" i="7" s="1"/>
  <c r="DD1746" i="7"/>
  <c r="AZ1746" i="7" s="1"/>
  <c r="CC1746" i="7"/>
  <c r="CH1746" i="7"/>
  <c r="CZ1746" i="7"/>
  <c r="AV1746" i="7" s="1"/>
  <c r="CI2168" i="7"/>
  <c r="AE2168" i="7" s="1"/>
  <c r="CL2168" i="7"/>
  <c r="AH2168" i="7" s="1"/>
  <c r="AD2168" i="7"/>
  <c r="BZ2230" i="7"/>
  <c r="V2230" i="7" s="1"/>
  <c r="T2230" i="7"/>
  <c r="AF2318" i="7"/>
  <c r="Y1506" i="7"/>
  <c r="Y1500" i="7"/>
  <c r="BZ1448" i="7"/>
  <c r="V1448" i="7" s="1"/>
  <c r="T1448" i="7"/>
  <c r="W1994" i="7"/>
  <c r="CB1994" i="7"/>
  <c r="CE1994" i="7"/>
  <c r="AA1994" i="7" s="1"/>
  <c r="AE2027" i="7"/>
  <c r="CK2027" i="7"/>
  <c r="AG2027" i="7" s="1"/>
  <c r="T2285" i="7"/>
  <c r="BZ2285" i="7"/>
  <c r="V2285" i="7" s="1"/>
  <c r="W2269" i="7"/>
  <c r="CE2269" i="7"/>
  <c r="AA2269" i="7" s="1"/>
  <c r="CB2269" i="7"/>
  <c r="X2269" i="7" s="1"/>
  <c r="X1693" i="7"/>
  <c r="CD1693" i="7"/>
  <c r="Z1693" i="7" s="1"/>
  <c r="CF1225" i="7"/>
  <c r="AB1225" i="7" s="1"/>
  <c r="T1225" i="7"/>
  <c r="BZ1225" i="7"/>
  <c r="V1225" i="7" s="1"/>
  <c r="Y1995" i="7"/>
  <c r="Y1819" i="7"/>
  <c r="AF2043" i="7"/>
  <c r="T1041" i="7"/>
  <c r="BZ1041" i="7"/>
  <c r="V1041" i="7" s="1"/>
  <c r="CF1041" i="7"/>
  <c r="AB1041" i="7" s="1"/>
  <c r="BZ1401" i="7"/>
  <c r="V1401" i="7" s="1"/>
  <c r="T1401" i="7"/>
  <c r="Y1650" i="7"/>
  <c r="CD1650" i="7"/>
  <c r="Z1650" i="7" s="1"/>
  <c r="BZ1761" i="7"/>
  <c r="V1761" i="7" s="1"/>
  <c r="T1761" i="7"/>
  <c r="BZ2000" i="7"/>
  <c r="V2000" i="7" s="1"/>
  <c r="T2000" i="7"/>
  <c r="Y2268" i="7"/>
  <c r="CK2209" i="7"/>
  <c r="AG2209" i="7" s="1"/>
  <c r="CD1559" i="7"/>
  <c r="Z1559" i="7" s="1"/>
  <c r="Y1559" i="7"/>
  <c r="W1489" i="7"/>
  <c r="CE1489" i="7"/>
  <c r="AA1489" i="7" s="1"/>
  <c r="CB1489" i="7"/>
  <c r="X1489" i="7" s="1"/>
  <c r="T1754" i="7"/>
  <c r="BZ1754" i="7"/>
  <c r="V1754" i="7" s="1"/>
  <c r="AF2096" i="7"/>
  <c r="CB1541" i="7"/>
  <c r="X1541" i="7" s="1"/>
  <c r="CE1541" i="7"/>
  <c r="AA1541" i="7" s="1"/>
  <c r="W1541" i="7"/>
  <c r="AF2132" i="7"/>
  <c r="AF2305" i="7"/>
  <c r="BZ1263" i="7"/>
  <c r="V1263" i="7" s="1"/>
  <c r="T1263" i="7"/>
  <c r="CF1263" i="7"/>
  <c r="AB1263" i="7" s="1"/>
  <c r="W1483" i="7"/>
  <c r="CB1483" i="7"/>
  <c r="CE1483" i="7"/>
  <c r="AA1483" i="7" s="1"/>
  <c r="Y1800" i="7"/>
  <c r="CE2117" i="7"/>
  <c r="AA2117" i="7" s="1"/>
  <c r="W1364" i="7"/>
  <c r="Y2244" i="7"/>
  <c r="Y1380" i="7"/>
  <c r="CK550" i="7"/>
  <c r="AG550" i="7" s="1"/>
  <c r="AF550" i="7"/>
  <c r="BZ1239" i="7"/>
  <c r="V1239" i="7" s="1"/>
  <c r="CF1239" i="7"/>
  <c r="AB1239" i="7" s="1"/>
  <c r="T1239" i="7"/>
  <c r="W1208" i="7"/>
  <c r="CE1208" i="7"/>
  <c r="AA1208" i="7" s="1"/>
  <c r="CD1072" i="7"/>
  <c r="Z1072" i="7" s="1"/>
  <c r="Y1072" i="7"/>
  <c r="BS1341" i="7"/>
  <c r="O1341" i="7" s="1"/>
  <c r="P1341" i="7"/>
  <c r="P1368" i="7"/>
  <c r="BZ1444" i="7"/>
  <c r="V1444" i="7" s="1"/>
  <c r="T1444" i="7"/>
  <c r="BZ1442" i="7"/>
  <c r="V1442" i="7" s="1"/>
  <c r="T1442" i="7"/>
  <c r="T1589" i="7"/>
  <c r="BZ1589" i="7"/>
  <c r="V1589" i="7" s="1"/>
  <c r="BZ1636" i="7"/>
  <c r="V1636" i="7" s="1"/>
  <c r="T1636" i="7"/>
  <c r="DF1582" i="7"/>
  <c r="BB1582" i="7" s="1"/>
  <c r="DE1582" i="7"/>
  <c r="BA1582" i="7" s="1"/>
  <c r="DG1582" i="7"/>
  <c r="BC1582" i="7" s="1"/>
  <c r="D1582" i="7"/>
  <c r="DD1582" i="7"/>
  <c r="AZ1582" i="7" s="1"/>
  <c r="DI1582" i="7"/>
  <c r="BE1582" i="7" s="1"/>
  <c r="DH1582" i="7"/>
  <c r="BD1582" i="7" s="1"/>
  <c r="CA1582" i="7"/>
  <c r="BX1582" i="7"/>
  <c r="CF1582" i="7"/>
  <c r="AB1582" i="7" s="1"/>
  <c r="CC1582" i="7"/>
  <c r="Y1700" i="7"/>
  <c r="CD1700" i="7"/>
  <c r="Z1700" i="7" s="1"/>
  <c r="W1512" i="7"/>
  <c r="CE1512" i="7"/>
  <c r="AA1512" i="7" s="1"/>
  <c r="CB1512" i="7"/>
  <c r="X1512" i="7" s="1"/>
  <c r="CE1635" i="7"/>
  <c r="AA1635" i="7" s="1"/>
  <c r="W1635" i="7"/>
  <c r="CB1635" i="7"/>
  <c r="Y1747" i="7"/>
  <c r="CD1877" i="7"/>
  <c r="Z1877" i="7" s="1"/>
  <c r="Y1877" i="7"/>
  <c r="Y1795" i="7"/>
  <c r="W1963" i="7"/>
  <c r="CE1963" i="7"/>
  <c r="AA1963" i="7" s="1"/>
  <c r="CB1963" i="7"/>
  <c r="X1963" i="7" s="1"/>
  <c r="BZ1823" i="7"/>
  <c r="V1823" i="7" s="1"/>
  <c r="T1823" i="7"/>
  <c r="W1961" i="7"/>
  <c r="CB1961" i="7"/>
  <c r="X1961" i="7" s="1"/>
  <c r="CE1961" i="7"/>
  <c r="AA1961" i="7" s="1"/>
  <c r="CL2046" i="7"/>
  <c r="AH2046" i="7" s="1"/>
  <c r="AD2046" i="7"/>
  <c r="CI2046" i="7"/>
  <c r="AE2046" i="7" s="1"/>
  <c r="BZ1731" i="7"/>
  <c r="V1731" i="7" s="1"/>
  <c r="T1731" i="7"/>
  <c r="W1889" i="7"/>
  <c r="CE1889" i="7"/>
  <c r="AA1889" i="7" s="1"/>
  <c r="CB1889" i="7"/>
  <c r="X1889" i="7" s="1"/>
  <c r="BZ2014" i="7"/>
  <c r="V2014" i="7" s="1"/>
  <c r="T2014" i="7"/>
  <c r="AF2005" i="7"/>
  <c r="AF1509" i="7"/>
  <c r="CJ1607" i="7"/>
  <c r="BZ1784" i="7"/>
  <c r="V1784" i="7" s="1"/>
  <c r="T1784" i="7"/>
  <c r="AF1585" i="7"/>
  <c r="CE1633" i="7"/>
  <c r="AA1633" i="7" s="1"/>
  <c r="W1633" i="7"/>
  <c r="CB1633" i="7"/>
  <c r="T1776" i="7"/>
  <c r="BZ1776" i="7"/>
  <c r="V1776" i="7" s="1"/>
  <c r="BZ1906" i="7"/>
  <c r="V1906" i="7" s="1"/>
  <c r="T1906" i="7"/>
  <c r="AD2079" i="7"/>
  <c r="CL2079" i="7"/>
  <c r="AH2079" i="7" s="1"/>
  <c r="CI2079" i="7"/>
  <c r="AE2079" i="7" s="1"/>
  <c r="DI1564" i="7"/>
  <c r="BE1564" i="7" s="1"/>
  <c r="D1564" i="7"/>
  <c r="DD1564" i="7"/>
  <c r="AZ1564" i="7" s="1"/>
  <c r="CC1564" i="7"/>
  <c r="DG1564" i="7"/>
  <c r="BC1564" i="7" s="1"/>
  <c r="CF1564" i="7"/>
  <c r="AB1564" i="7" s="1"/>
  <c r="DF1564" i="7"/>
  <c r="BB1564" i="7" s="1"/>
  <c r="CA1564" i="7"/>
  <c r="DH1564" i="7"/>
  <c r="BD1564" i="7" s="1"/>
  <c r="BX1564" i="7"/>
  <c r="DE1564" i="7"/>
  <c r="BA1564" i="7" s="1"/>
  <c r="CE1738" i="7"/>
  <c r="AA1738" i="7" s="1"/>
  <c r="W1738" i="7"/>
  <c r="CB1738" i="7"/>
  <c r="Y1619" i="7"/>
  <c r="W1978" i="7"/>
  <c r="CE1978" i="7"/>
  <c r="AA1978" i="7" s="1"/>
  <c r="CB1978" i="7"/>
  <c r="X1978" i="7" s="1"/>
  <c r="CL2098" i="7"/>
  <c r="AH2098" i="7" s="1"/>
  <c r="AD2098" i="7"/>
  <c r="CI2098" i="7"/>
  <c r="AE2098" i="7" s="1"/>
  <c r="AD2043" i="7"/>
  <c r="CI2043" i="7"/>
  <c r="AE2043" i="7" s="1"/>
  <c r="CL2043" i="7"/>
  <c r="AH2043" i="7" s="1"/>
  <c r="T2139" i="7"/>
  <c r="BZ2139" i="7"/>
  <c r="V2139" i="7" s="1"/>
  <c r="T2119" i="7"/>
  <c r="BZ2119" i="7"/>
  <c r="V2119" i="7" s="1"/>
  <c r="T2204" i="7"/>
  <c r="BZ2204" i="7"/>
  <c r="V2204" i="7" s="1"/>
  <c r="DF2301" i="7"/>
  <c r="BB2301" i="7" s="1"/>
  <c r="DE2301" i="7"/>
  <c r="BA2301" i="7" s="1"/>
  <c r="D2301" i="7"/>
  <c r="DI2301" i="7"/>
  <c r="BE2301" i="7" s="1"/>
  <c r="DG2301" i="7"/>
  <c r="BC2301" i="7" s="1"/>
  <c r="DD2301" i="7"/>
  <c r="AZ2301" i="7" s="1"/>
  <c r="DH2301" i="7"/>
  <c r="BD2301" i="7" s="1"/>
  <c r="CC2301" i="7"/>
  <c r="CF2301" i="7"/>
  <c r="AB2301" i="7" s="1"/>
  <c r="CA2301" i="7"/>
  <c r="CZ2301" i="7"/>
  <c r="AV2301" i="7" s="1"/>
  <c r="BX2301" i="7"/>
  <c r="Y2208" i="7"/>
  <c r="W2216" i="7"/>
  <c r="CB2216" i="7"/>
  <c r="CE2216" i="7"/>
  <c r="AA2216" i="7" s="1"/>
  <c r="AD2119" i="7"/>
  <c r="CL2119" i="7"/>
  <c r="AH2119" i="7" s="1"/>
  <c r="CI2119" i="7"/>
  <c r="AE2119" i="7" s="1"/>
  <c r="AD2303" i="7"/>
  <c r="CI2303" i="7"/>
  <c r="AF2079" i="7"/>
  <c r="BZ2254" i="7"/>
  <c r="V2254" i="7" s="1"/>
  <c r="T2254" i="7"/>
  <c r="CB2268" i="7"/>
  <c r="X2268" i="7" s="1"/>
  <c r="W2268" i="7"/>
  <c r="CE2268" i="7"/>
  <c r="AA2268" i="7" s="1"/>
  <c r="CL2287" i="7"/>
  <c r="AH2287" i="7" s="1"/>
  <c r="AD2287" i="7"/>
  <c r="CI2287" i="7"/>
  <c r="AE2287" i="7" s="1"/>
  <c r="Y2318" i="7"/>
  <c r="Y914" i="7"/>
  <c r="CD914" i="7"/>
  <c r="Z914" i="7" s="1"/>
  <c r="CD897" i="7"/>
  <c r="Z897" i="7" s="1"/>
  <c r="Y897" i="7"/>
  <c r="W1250" i="7"/>
  <c r="CE1250" i="7"/>
  <c r="AA1250" i="7" s="1"/>
  <c r="CB1557" i="7"/>
  <c r="X1557" i="7" s="1"/>
  <c r="CE1557" i="7"/>
  <c r="AA1557" i="7" s="1"/>
  <c r="W1557" i="7"/>
  <c r="CE1614" i="7"/>
  <c r="AA1614" i="7" s="1"/>
  <c r="CB1614" i="7"/>
  <c r="X1614" i="7" s="1"/>
  <c r="W1614" i="7"/>
  <c r="CL1749" i="7"/>
  <c r="AH1749" i="7" s="1"/>
  <c r="CI1749" i="7"/>
  <c r="AE1749" i="7" s="1"/>
  <c r="AD1749" i="7"/>
  <c r="Y1955" i="7"/>
  <c r="CD1876" i="7"/>
  <c r="Z1876" i="7" s="1"/>
  <c r="Y2026" i="7"/>
  <c r="W1771" i="7"/>
  <c r="CB1771" i="7"/>
  <c r="CE1771" i="7"/>
  <c r="AA1771" i="7" s="1"/>
  <c r="T1637" i="7"/>
  <c r="BZ1637" i="7"/>
  <c r="V1637" i="7" s="1"/>
  <c r="Y1923" i="7"/>
  <c r="Y2002" i="7"/>
  <c r="BZ2054" i="7"/>
  <c r="V2054" i="7" s="1"/>
  <c r="T2054" i="7"/>
  <c r="CE2302" i="7"/>
  <c r="AA2302" i="7" s="1"/>
  <c r="W2302" i="7"/>
  <c r="CB2302" i="7"/>
  <c r="X2302" i="7" s="1"/>
  <c r="Y2184" i="7"/>
  <c r="CJ2200" i="7"/>
  <c r="BZ2316" i="7"/>
  <c r="V2316" i="7" s="1"/>
  <c r="T2316" i="7"/>
  <c r="CD1065" i="7"/>
  <c r="Z1065" i="7" s="1"/>
  <c r="Y1065" i="7"/>
  <c r="W1760" i="7"/>
  <c r="CE1760" i="7"/>
  <c r="AA1760" i="7" s="1"/>
  <c r="CB1760" i="7"/>
  <c r="AD1768" i="7"/>
  <c r="CL1768" i="7"/>
  <c r="AH1768" i="7" s="1"/>
  <c r="CI1768" i="7"/>
  <c r="AE1768" i="7" s="1"/>
  <c r="Y1801" i="7"/>
  <c r="Y1930" i="7"/>
  <c r="W2098" i="7"/>
  <c r="CB2098" i="7"/>
  <c r="X2098" i="7" s="1"/>
  <c r="CE2098" i="7"/>
  <c r="AA2098" i="7" s="1"/>
  <c r="CE1977" i="7"/>
  <c r="AA1977" i="7" s="1"/>
  <c r="CB1977" i="7"/>
  <c r="X1977" i="7" s="1"/>
  <c r="W1977" i="7"/>
  <c r="CI1548" i="7"/>
  <c r="AE1548" i="7" s="1"/>
  <c r="AD1548" i="7"/>
  <c r="Y1658" i="7"/>
  <c r="T2123" i="7"/>
  <c r="BZ2123" i="7"/>
  <c r="V2123" i="7" s="1"/>
  <c r="CL2230" i="7"/>
  <c r="AH2230" i="7" s="1"/>
  <c r="Y2235" i="7"/>
  <c r="CD2235" i="7"/>
  <c r="Z2235" i="7" s="1"/>
  <c r="W2184" i="7"/>
  <c r="CB2184" i="7"/>
  <c r="X2184" i="7" s="1"/>
  <c r="CE2184" i="7"/>
  <c r="AA2184" i="7" s="1"/>
  <c r="DI2185" i="7"/>
  <c r="BE2185" i="7" s="1"/>
  <c r="D2185" i="7"/>
  <c r="DG2185" i="7"/>
  <c r="BC2185" i="7" s="1"/>
  <c r="DF2185" i="7"/>
  <c r="BB2185" i="7" s="1"/>
  <c r="CF2185" i="7"/>
  <c r="AB2185" i="7" s="1"/>
  <c r="DE2185" i="7"/>
  <c r="BA2185" i="7" s="1"/>
  <c r="DD2185" i="7"/>
  <c r="AZ2185" i="7" s="1"/>
  <c r="BX2185" i="7"/>
  <c r="DH2185" i="7"/>
  <c r="BD2185" i="7" s="1"/>
  <c r="CC2185" i="7"/>
  <c r="CA2185" i="7"/>
  <c r="T2282" i="7"/>
  <c r="BZ2282" i="7"/>
  <c r="V2282" i="7" s="1"/>
  <c r="AF736" i="7"/>
  <c r="CK736" i="7"/>
  <c r="AG736" i="7" s="1"/>
  <c r="CA1416" i="7"/>
  <c r="CH1582" i="7"/>
  <c r="AF1606" i="7"/>
  <c r="Y1375" i="7"/>
  <c r="BZ1902" i="7"/>
  <c r="V1902" i="7" s="1"/>
  <c r="T1902" i="7"/>
  <c r="Y1643" i="7"/>
  <c r="Y1901" i="7"/>
  <c r="CD1901" i="7"/>
  <c r="Z1901" i="7" s="1"/>
  <c r="CB2044" i="7"/>
  <c r="W2044" i="7"/>
  <c r="CE2044" i="7"/>
  <c r="AA2044" i="7" s="1"/>
  <c r="BZ2206" i="7"/>
  <c r="V2206" i="7" s="1"/>
  <c r="T2206" i="7"/>
  <c r="DC2153" i="7"/>
  <c r="AY2153" i="7" s="1"/>
  <c r="CE2035" i="7"/>
  <c r="AA2035" i="7" s="1"/>
  <c r="W2035" i="7"/>
  <c r="CB2035" i="7"/>
  <c r="X2035" i="7" s="1"/>
  <c r="AD2035" i="7"/>
  <c r="CI2035" i="7"/>
  <c r="AE2035" i="7" s="1"/>
  <c r="CL2035" i="7"/>
  <c r="AH2035" i="7" s="1"/>
  <c r="T2275" i="7"/>
  <c r="BZ2275" i="7"/>
  <c r="V2275" i="7" s="1"/>
  <c r="CK733" i="7"/>
  <c r="AG733" i="7" s="1"/>
  <c r="AF733" i="7"/>
  <c r="P1348" i="7"/>
  <c r="Y1887" i="7"/>
  <c r="DC2100" i="7"/>
  <c r="AY2100" i="7" s="1"/>
  <c r="T2028" i="7"/>
  <c r="BZ2028" i="7"/>
  <c r="V2028" i="7" s="1"/>
  <c r="CJ2072" i="7"/>
  <c r="AF2195" i="7"/>
  <c r="CB2254" i="7"/>
  <c r="X2254" i="7" s="1"/>
  <c r="W2254" i="7"/>
  <c r="CE2254" i="7"/>
  <c r="AA2254" i="7" s="1"/>
  <c r="CH1551" i="7"/>
  <c r="Y2157" i="7"/>
  <c r="CG731" i="7"/>
  <c r="AC731" i="7" s="1"/>
  <c r="BZ731" i="7"/>
  <c r="V731" i="7" s="1"/>
  <c r="T731" i="7"/>
  <c r="CF731" i="7"/>
  <c r="AB731" i="7" s="1"/>
  <c r="BZ1264" i="7"/>
  <c r="V1264" i="7" s="1"/>
  <c r="T1264" i="7"/>
  <c r="CF1264" i="7"/>
  <c r="AB1264" i="7" s="1"/>
  <c r="W1264" i="7"/>
  <c r="CE1264" i="7"/>
  <c r="AA1264" i="7" s="1"/>
  <c r="Y1064" i="7"/>
  <c r="CD1064" i="7"/>
  <c r="Z1064" i="7" s="1"/>
  <c r="W1096" i="7"/>
  <c r="CE1096" i="7"/>
  <c r="AA1096" i="7" s="1"/>
  <c r="CD1211" i="7"/>
  <c r="Z1211" i="7" s="1"/>
  <c r="Y1211" i="7"/>
  <c r="W1233" i="7"/>
  <c r="CE1233" i="7"/>
  <c r="AA1233" i="7" s="1"/>
  <c r="W1311" i="7"/>
  <c r="CE1311" i="7"/>
  <c r="AA1311" i="7" s="1"/>
  <c r="BZ1354" i="7"/>
  <c r="V1354" i="7" s="1"/>
  <c r="T1354" i="7"/>
  <c r="BP1354" i="7"/>
  <c r="CZ1384" i="7"/>
  <c r="AV1384" i="7" s="1"/>
  <c r="D1384" i="7"/>
  <c r="CF1384" i="7"/>
  <c r="AB1384" i="7" s="1"/>
  <c r="CC1384" i="7"/>
  <c r="Y1397" i="7"/>
  <c r="T1492" i="7"/>
  <c r="BZ1492" i="7"/>
  <c r="V1492" i="7" s="1"/>
  <c r="CE1394" i="7"/>
  <c r="AA1394" i="7" s="1"/>
  <c r="CB1394" i="7"/>
  <c r="X1394" i="7" s="1"/>
  <c r="W1394" i="7"/>
  <c r="Y1515" i="7"/>
  <c r="BZ1470" i="7"/>
  <c r="V1470" i="7" s="1"/>
  <c r="T1470" i="7"/>
  <c r="DD1508" i="7"/>
  <c r="AZ1508" i="7" s="1"/>
  <c r="DI1508" i="7"/>
  <c r="BE1508" i="7" s="1"/>
  <c r="DE1508" i="7"/>
  <c r="BA1508" i="7" s="1"/>
  <c r="CC1508" i="7"/>
  <c r="DH1508" i="7"/>
  <c r="BD1508" i="7" s="1"/>
  <c r="DG1508" i="7"/>
  <c r="BC1508" i="7" s="1"/>
  <c r="DF1508" i="7"/>
  <c r="BB1508" i="7" s="1"/>
  <c r="D1508" i="7"/>
  <c r="BX1508" i="7"/>
  <c r="CF1508" i="7"/>
  <c r="AB1508" i="7" s="1"/>
  <c r="CA1508" i="7"/>
  <c r="CD1485" i="7"/>
  <c r="Z1485" i="7" s="1"/>
  <c r="AD1535" i="7"/>
  <c r="CL1535" i="7"/>
  <c r="AH1535" i="7" s="1"/>
  <c r="CI1535" i="7"/>
  <c r="CD1603" i="7"/>
  <c r="Z1603" i="7" s="1"/>
  <c r="Y1603" i="7"/>
  <c r="AD1579" i="7"/>
  <c r="CI1579" i="7"/>
  <c r="AE1579" i="7" s="1"/>
  <c r="CL1579" i="7"/>
  <c r="AH1579" i="7" s="1"/>
  <c r="BZ1630" i="7"/>
  <c r="V1630" i="7" s="1"/>
  <c r="T1630" i="7"/>
  <c r="BZ1699" i="7"/>
  <c r="V1699" i="7" s="1"/>
  <c r="T1699" i="7"/>
  <c r="BP1407" i="7"/>
  <c r="L1407" i="7" s="1"/>
  <c r="CL1770" i="7"/>
  <c r="AH1770" i="7" s="1"/>
  <c r="AD1770" i="7"/>
  <c r="CI1770" i="7"/>
  <c r="AE1770" i="7" s="1"/>
  <c r="Y1790" i="7"/>
  <c r="AD1750" i="7"/>
  <c r="CI1750" i="7"/>
  <c r="AE1750" i="7" s="1"/>
  <c r="CL1750" i="7"/>
  <c r="AH1750" i="7" s="1"/>
  <c r="Y1925" i="7"/>
  <c r="CB1924" i="7"/>
  <c r="W1924" i="7"/>
  <c r="CE1924" i="7"/>
  <c r="AA1924" i="7" s="1"/>
  <c r="CD1981" i="7"/>
  <c r="Z1981" i="7" s="1"/>
  <c r="Y1981" i="7"/>
  <c r="CB1766" i="7"/>
  <c r="X1766" i="7" s="1"/>
  <c r="W1766" i="7"/>
  <c r="CE1766" i="7"/>
  <c r="AA1766" i="7" s="1"/>
  <c r="Y1717" i="7"/>
  <c r="DI1513" i="7"/>
  <c r="BE1513" i="7" s="1"/>
  <c r="D1513" i="7"/>
  <c r="CA1513" i="7"/>
  <c r="DG1513" i="7"/>
  <c r="BC1513" i="7" s="1"/>
  <c r="CC1513" i="7"/>
  <c r="DF1513" i="7"/>
  <c r="BB1513" i="7" s="1"/>
  <c r="BX1513" i="7"/>
  <c r="CF1513" i="7"/>
  <c r="AB1513" i="7" s="1"/>
  <c r="DH1513" i="7"/>
  <c r="BD1513" i="7" s="1"/>
  <c r="DE1513" i="7"/>
  <c r="BA1513" i="7" s="1"/>
  <c r="DD1513" i="7"/>
  <c r="AZ1513" i="7" s="1"/>
  <c r="CZ1513" i="7"/>
  <c r="AV1513" i="7" s="1"/>
  <c r="W1755" i="7"/>
  <c r="CB1755" i="7"/>
  <c r="X1755" i="7" s="1"/>
  <c r="CE1755" i="7"/>
  <c r="AA1755" i="7" s="1"/>
  <c r="CD1939" i="7"/>
  <c r="Z1939" i="7" s="1"/>
  <c r="Y1939" i="7"/>
  <c r="BZ2061" i="7"/>
  <c r="V2061" i="7" s="1"/>
  <c r="T2061" i="7"/>
  <c r="CD1975" i="7"/>
  <c r="Z1975" i="7" s="1"/>
  <c r="Y1975" i="7"/>
  <c r="AD2111" i="7"/>
  <c r="CL2111" i="7"/>
  <c r="AH2111" i="7" s="1"/>
  <c r="CI2111" i="7"/>
  <c r="BZ1646" i="7"/>
  <c r="V1646" i="7" s="1"/>
  <c r="T1646" i="7"/>
  <c r="T2047" i="7"/>
  <c r="BZ2047" i="7"/>
  <c r="V2047" i="7" s="1"/>
  <c r="CE2051" i="7"/>
  <c r="AA2051" i="7" s="1"/>
  <c r="CB2051" i="7"/>
  <c r="X2051" i="7" s="1"/>
  <c r="W2051" i="7"/>
  <c r="CI2054" i="7"/>
  <c r="AE2054" i="7" s="1"/>
  <c r="CL2054" i="7"/>
  <c r="AH2054" i="7" s="1"/>
  <c r="AD2054" i="7"/>
  <c r="Y2246" i="7"/>
  <c r="Y2150" i="7"/>
  <c r="Y2226" i="7"/>
  <c r="AD2285" i="7"/>
  <c r="CL2285" i="7"/>
  <c r="AH2285" i="7" s="1"/>
  <c r="CI2285" i="7"/>
  <c r="AE2285" i="7" s="1"/>
  <c r="BZ2162" i="7"/>
  <c r="V2162" i="7" s="1"/>
  <c r="BZ2051" i="7"/>
  <c r="V2051" i="7" s="1"/>
  <c r="T2051" i="7"/>
  <c r="AD2115" i="7"/>
  <c r="CL2115" i="7"/>
  <c r="AH2115" i="7" s="1"/>
  <c r="CI2115" i="7"/>
  <c r="CI2254" i="7"/>
  <c r="AD2254" i="7"/>
  <c r="CL2254" i="7"/>
  <c r="AH2254" i="7" s="1"/>
  <c r="DI2245" i="7"/>
  <c r="BE2245" i="7" s="1"/>
  <c r="D2245" i="7"/>
  <c r="DG2245" i="7"/>
  <c r="BC2245" i="7" s="1"/>
  <c r="DF2245" i="7"/>
  <c r="BB2245" i="7" s="1"/>
  <c r="BX2245" i="7"/>
  <c r="CC2245" i="7"/>
  <c r="CF2245" i="7"/>
  <c r="AB2245" i="7" s="1"/>
  <c r="CA2245" i="7"/>
  <c r="DH2245" i="7"/>
  <c r="BD2245" i="7" s="1"/>
  <c r="DE2245" i="7"/>
  <c r="BA2245" i="7" s="1"/>
  <c r="DD2245" i="7"/>
  <c r="AZ2245" i="7" s="1"/>
  <c r="CZ2245" i="7"/>
  <c r="AV2245" i="7" s="1"/>
  <c r="CI2280" i="7"/>
  <c r="AE2280" i="7" s="1"/>
  <c r="AD2280" i="7"/>
  <c r="CL2280" i="7"/>
  <c r="AH2280" i="7" s="1"/>
  <c r="W888" i="7"/>
  <c r="CE888" i="7"/>
  <c r="AA888" i="7" s="1"/>
  <c r="W1016" i="7"/>
  <c r="CE1016" i="7"/>
  <c r="AA1016" i="7" s="1"/>
  <c r="CF881" i="7"/>
  <c r="AB881" i="7" s="1"/>
  <c r="BZ881" i="7"/>
  <c r="V881" i="7" s="1"/>
  <c r="T881" i="7"/>
  <c r="Y1393" i="7"/>
  <c r="W1496" i="7"/>
  <c r="CE1496" i="7"/>
  <c r="AA1496" i="7" s="1"/>
  <c r="CB1496" i="7"/>
  <c r="X1496" i="7" s="1"/>
  <c r="CE1519" i="7"/>
  <c r="AA1519" i="7" s="1"/>
  <c r="W1519" i="7"/>
  <c r="CB1519" i="7"/>
  <c r="X1519" i="7" s="1"/>
  <c r="CB1620" i="7"/>
  <c r="X1620" i="7" s="1"/>
  <c r="CE1620" i="7"/>
  <c r="AA1620" i="7" s="1"/>
  <c r="W1620" i="7"/>
  <c r="BZ1515" i="7"/>
  <c r="V1515" i="7" s="1"/>
  <c r="T1515" i="7"/>
  <c r="AF1744" i="7"/>
  <c r="CD1754" i="7"/>
  <c r="Z1754" i="7" s="1"/>
  <c r="Y1754" i="7"/>
  <c r="Y2166" i="7"/>
  <c r="AF2181" i="7"/>
  <c r="CE1285" i="7"/>
  <c r="AA1285" i="7" s="1"/>
  <c r="W1285" i="7"/>
  <c r="P1367" i="7"/>
  <c r="BX1388" i="7"/>
  <c r="CL1518" i="7"/>
  <c r="AH1518" i="7" s="1"/>
  <c r="CI1518" i="7"/>
  <c r="AE1518" i="7" s="1"/>
  <c r="CI1519" i="7"/>
  <c r="AE1519" i="7" s="1"/>
  <c r="AD1519" i="7"/>
  <c r="CL1519" i="7"/>
  <c r="AH1519" i="7" s="1"/>
  <c r="T1430" i="7"/>
  <c r="BZ1430" i="7"/>
  <c r="V1430" i="7" s="1"/>
  <c r="BZ1951" i="7"/>
  <c r="V1951" i="7" s="1"/>
  <c r="T1951" i="7"/>
  <c r="Y1948" i="7"/>
  <c r="BZ1957" i="7"/>
  <c r="V1957" i="7" s="1"/>
  <c r="T1957" i="7"/>
  <c r="CD2033" i="7"/>
  <c r="Z2033" i="7" s="1"/>
  <c r="Y1605" i="7"/>
  <c r="CH2109" i="7"/>
  <c r="CI1612" i="7"/>
  <c r="AE1612" i="7" s="1"/>
  <c r="AD1612" i="7"/>
  <c r="BZ1770" i="7"/>
  <c r="V1770" i="7" s="1"/>
  <c r="T1770" i="7"/>
  <c r="T1973" i="7"/>
  <c r="BZ1973" i="7"/>
  <c r="V1973" i="7" s="1"/>
  <c r="CI2243" i="7"/>
  <c r="AD2243" i="7"/>
  <c r="CL2243" i="7"/>
  <c r="AH2243" i="7" s="1"/>
  <c r="DC2292" i="7"/>
  <c r="AY2292" i="7" s="1"/>
  <c r="AF2217" i="7"/>
  <c r="CL2307" i="7"/>
  <c r="AH2307" i="7" s="1"/>
  <c r="CI2307" i="7"/>
  <c r="AD2307" i="7"/>
  <c r="AF2289" i="7"/>
  <c r="CF1057" i="7"/>
  <c r="AB1057" i="7" s="1"/>
  <c r="BZ1057" i="7"/>
  <c r="V1057" i="7" s="1"/>
  <c r="T1057" i="7"/>
  <c r="W1287" i="7"/>
  <c r="CE1287" i="7"/>
  <c r="AA1287" i="7" s="1"/>
  <c r="BZ1379" i="7"/>
  <c r="V1379" i="7" s="1"/>
  <c r="T1379" i="7"/>
  <c r="T1490" i="7"/>
  <c r="BZ1490" i="7"/>
  <c r="V1490" i="7" s="1"/>
  <c r="CD1804" i="7"/>
  <c r="Z1804" i="7" s="1"/>
  <c r="Y1804" i="7"/>
  <c r="Y1902" i="7"/>
  <c r="CB1966" i="7"/>
  <c r="X1966" i="7" s="1"/>
  <c r="W1966" i="7"/>
  <c r="CE1966" i="7"/>
  <c r="AA1966" i="7" s="1"/>
  <c r="DH1722" i="7"/>
  <c r="BD1722" i="7" s="1"/>
  <c r="DI1722" i="7"/>
  <c r="BE1722" i="7" s="1"/>
  <c r="DG1722" i="7"/>
  <c r="BC1722" i="7" s="1"/>
  <c r="DE1722" i="7"/>
  <c r="BA1722" i="7" s="1"/>
  <c r="BX1722" i="7"/>
  <c r="CL1722" i="7" s="1"/>
  <c r="AH1722" i="7" s="1"/>
  <c r="D1722" i="7"/>
  <c r="CF1722" i="7"/>
  <c r="AB1722" i="7" s="1"/>
  <c r="DF1722" i="7"/>
  <c r="BB1722" i="7" s="1"/>
  <c r="DD1722" i="7"/>
  <c r="AZ1722" i="7" s="1"/>
  <c r="CA1722" i="7"/>
  <c r="CC1722" i="7"/>
  <c r="CJ1722" i="7"/>
  <c r="CK2295" i="7"/>
  <c r="AG2295" i="7" s="1"/>
  <c r="T2052" i="7"/>
  <c r="BZ2052" i="7"/>
  <c r="V2052" i="7" s="1"/>
  <c r="Y2117" i="7"/>
  <c r="CL2210" i="7"/>
  <c r="AH2210" i="7" s="1"/>
  <c r="CI2210" i="7"/>
  <c r="AD2210" i="7"/>
  <c r="DG2315" i="7"/>
  <c r="BC2315" i="7" s="1"/>
  <c r="DE2315" i="7"/>
  <c r="BA2315" i="7" s="1"/>
  <c r="DI2315" i="7"/>
  <c r="BE2315" i="7" s="1"/>
  <c r="D2315" i="7"/>
  <c r="DH2315" i="7"/>
  <c r="BD2315" i="7" s="1"/>
  <c r="DF2315" i="7"/>
  <c r="BB2315" i="7" s="1"/>
  <c r="CC2315" i="7"/>
  <c r="CA2315" i="7"/>
  <c r="DD2315" i="7"/>
  <c r="AZ2315" i="7" s="1"/>
  <c r="BX2315" i="7"/>
  <c r="CF2315" i="7"/>
  <c r="AB2315" i="7" s="1"/>
  <c r="CB1702" i="7"/>
  <c r="X1702" i="7" s="1"/>
  <c r="W1702" i="7"/>
  <c r="CE1702" i="7"/>
  <c r="AA1702" i="7" s="1"/>
  <c r="CD1833" i="7"/>
  <c r="Z1833" i="7" s="1"/>
  <c r="AF2103" i="7"/>
  <c r="CE2088" i="7"/>
  <c r="AA2088" i="7" s="1"/>
  <c r="DC2203" i="7"/>
  <c r="AY2203" i="7" s="1"/>
  <c r="W1122" i="7"/>
  <c r="CE1122" i="7"/>
  <c r="AA1122" i="7" s="1"/>
  <c r="CD1147" i="7"/>
  <c r="Z1147" i="7" s="1"/>
  <c r="Y1147" i="7"/>
  <c r="CD992" i="7"/>
  <c r="Z992" i="7" s="1"/>
  <c r="Y992" i="7"/>
  <c r="CD1041" i="7"/>
  <c r="Z1041" i="7" s="1"/>
  <c r="Y1041" i="7"/>
  <c r="W1121" i="7"/>
  <c r="CE1121" i="7"/>
  <c r="AA1121" i="7" s="1"/>
  <c r="Y1342" i="7"/>
  <c r="Y1338" i="7"/>
  <c r="P1350" i="7"/>
  <c r="P1358" i="7"/>
  <c r="BS1366" i="7"/>
  <c r="O1366" i="7" s="1"/>
  <c r="P1366" i="7"/>
  <c r="BZ1403" i="7"/>
  <c r="V1403" i="7" s="1"/>
  <c r="T1403" i="7"/>
  <c r="BP1403" i="7"/>
  <c r="CE1492" i="7"/>
  <c r="AA1492" i="7" s="1"/>
  <c r="CB1492" i="7"/>
  <c r="X1492" i="7" s="1"/>
  <c r="W1492" i="7"/>
  <c r="AF1502" i="7"/>
  <c r="BZ1458" i="7"/>
  <c r="V1458" i="7" s="1"/>
  <c r="T1458" i="7"/>
  <c r="AD1780" i="7"/>
  <c r="CI1780" i="7"/>
  <c r="AE1780" i="7" s="1"/>
  <c r="CL1780" i="7"/>
  <c r="AH1780" i="7" s="1"/>
  <c r="AF1594" i="7"/>
  <c r="CI1546" i="7"/>
  <c r="AE1546" i="7" s="1"/>
  <c r="CL1546" i="7"/>
  <c r="AH1546" i="7" s="1"/>
  <c r="AD1546" i="7"/>
  <c r="CD1745" i="7"/>
  <c r="Z1745" i="7" s="1"/>
  <c r="CI1515" i="7"/>
  <c r="CL1515" i="7"/>
  <c r="AH1515" i="7" s="1"/>
  <c r="AD1515" i="7"/>
  <c r="Y1606" i="7"/>
  <c r="CD1606" i="7"/>
  <c r="Z1606" i="7" s="1"/>
  <c r="CB1436" i="7"/>
  <c r="X1436" i="7" s="1"/>
  <c r="CE1436" i="7"/>
  <c r="AA1436" i="7" s="1"/>
  <c r="W1436" i="7"/>
  <c r="BZ1452" i="7"/>
  <c r="V1452" i="7" s="1"/>
  <c r="T1452" i="7"/>
  <c r="AD1718" i="7"/>
  <c r="CL1718" i="7"/>
  <c r="AH1718" i="7" s="1"/>
  <c r="CI1718" i="7"/>
  <c r="AE1718" i="7" s="1"/>
  <c r="CB1802" i="7"/>
  <c r="W1802" i="7"/>
  <c r="CE1802" i="7"/>
  <c r="AA1802" i="7" s="1"/>
  <c r="BZ1875" i="7"/>
  <c r="V1875" i="7" s="1"/>
  <c r="T1875" i="7"/>
  <c r="BZ2085" i="7"/>
  <c r="V2085" i="7" s="1"/>
  <c r="T2085" i="7"/>
  <c r="W1817" i="7"/>
  <c r="CB1817" i="7"/>
  <c r="X1817" i="7" s="1"/>
  <c r="CE1817" i="7"/>
  <c r="AA1817" i="7" s="1"/>
  <c r="CD1657" i="7"/>
  <c r="Z1657" i="7" s="1"/>
  <c r="AF1578" i="7"/>
  <c r="CK1578" i="7"/>
  <c r="AG1578" i="7" s="1"/>
  <c r="CD1734" i="7"/>
  <c r="Z1734" i="7" s="1"/>
  <c r="Y1734" i="7"/>
  <c r="CI2041" i="7"/>
  <c r="CL2041" i="7"/>
  <c r="AH2041" i="7" s="1"/>
  <c r="AD2041" i="7"/>
  <c r="W1595" i="7"/>
  <c r="CE1595" i="7"/>
  <c r="AA1595" i="7" s="1"/>
  <c r="CB1595" i="7"/>
  <c r="X1595" i="7" s="1"/>
  <c r="CI1679" i="7"/>
  <c r="AE1679" i="7" s="1"/>
  <c r="CL1679" i="7"/>
  <c r="AH1679" i="7" s="1"/>
  <c r="AD1679" i="7"/>
  <c r="CI1755" i="7"/>
  <c r="AE1755" i="7" s="1"/>
  <c r="CL1755" i="7"/>
  <c r="AH1755" i="7" s="1"/>
  <c r="AD1755" i="7"/>
  <c r="BZ2073" i="7"/>
  <c r="V2073" i="7" s="1"/>
  <c r="T2073" i="7"/>
  <c r="Y1590" i="7"/>
  <c r="DI1540" i="7"/>
  <c r="BE1540" i="7" s="1"/>
  <c r="D1540" i="7"/>
  <c r="DF1540" i="7"/>
  <c r="BB1540" i="7" s="1"/>
  <c r="DE1540" i="7"/>
  <c r="BA1540" i="7" s="1"/>
  <c r="CF1540" i="7"/>
  <c r="AB1540" i="7" s="1"/>
  <c r="DH1540" i="7"/>
  <c r="BD1540" i="7" s="1"/>
  <c r="CC1540" i="7"/>
  <c r="DG1540" i="7"/>
  <c r="BC1540" i="7" s="1"/>
  <c r="CA1540" i="7"/>
  <c r="DD1540" i="7"/>
  <c r="AZ1540" i="7" s="1"/>
  <c r="BX1540" i="7"/>
  <c r="CL1540" i="7" s="1"/>
  <c r="AH1540" i="7" s="1"/>
  <c r="CK2127" i="7"/>
  <c r="AG2127" i="7" s="1"/>
  <c r="AF2110" i="7"/>
  <c r="CL2154" i="7"/>
  <c r="AH2154" i="7" s="1"/>
  <c r="AD2154" i="7"/>
  <c r="CI2154" i="7"/>
  <c r="AE2154" i="7" s="1"/>
  <c r="AF2170" i="7"/>
  <c r="Y2302" i="7"/>
  <c r="T2145" i="7"/>
  <c r="BZ2145" i="7"/>
  <c r="V2145" i="7" s="1"/>
  <c r="AD2244" i="7"/>
  <c r="CL2244" i="7"/>
  <c r="AH2244" i="7" s="1"/>
  <c r="CI2244" i="7"/>
  <c r="AE2244" i="7" s="1"/>
  <c r="CI2186" i="7"/>
  <c r="AE2186" i="7" s="1"/>
  <c r="CL2186" i="7"/>
  <c r="AH2186" i="7" s="1"/>
  <c r="AD2186" i="7"/>
  <c r="CI2211" i="7"/>
  <c r="CL2211" i="7"/>
  <c r="AH2211" i="7" s="1"/>
  <c r="AD2211" i="7"/>
  <c r="AD2055" i="7"/>
  <c r="CL2055" i="7"/>
  <c r="AH2055" i="7" s="1"/>
  <c r="CI2055" i="7"/>
  <c r="AE2055" i="7" s="1"/>
  <c r="BZ2188" i="7"/>
  <c r="V2188" i="7" s="1"/>
  <c r="T2188" i="7"/>
  <c r="DI2241" i="7"/>
  <c r="BE2241" i="7" s="1"/>
  <c r="D2241" i="7"/>
  <c r="DE2241" i="7"/>
  <c r="BA2241" i="7" s="1"/>
  <c r="CF2241" i="7"/>
  <c r="AB2241" i="7" s="1"/>
  <c r="DD2241" i="7"/>
  <c r="AZ2241" i="7" s="1"/>
  <c r="CC2241" i="7"/>
  <c r="DH2241" i="7"/>
  <c r="BD2241" i="7" s="1"/>
  <c r="DG2241" i="7"/>
  <c r="BC2241" i="7" s="1"/>
  <c r="CA2241" i="7"/>
  <c r="BX2241" i="7"/>
  <c r="DF2241" i="7"/>
  <c r="BB2241" i="7" s="1"/>
  <c r="CZ2241" i="7"/>
  <c r="AV2241" i="7" s="1"/>
  <c r="T945" i="7"/>
  <c r="BZ945" i="7"/>
  <c r="V945" i="7" s="1"/>
  <c r="CF945" i="7"/>
  <c r="AB945" i="7" s="1"/>
  <c r="Y1599" i="7"/>
  <c r="CL1702" i="7"/>
  <c r="AH1702" i="7" s="1"/>
  <c r="CI1702" i="7"/>
  <c r="AE1702" i="7" s="1"/>
  <c r="AD1702" i="7"/>
  <c r="BZ1927" i="7"/>
  <c r="V1927" i="7" s="1"/>
  <c r="T1927" i="7"/>
  <c r="X2019" i="7"/>
  <c r="CD2019" i="7"/>
  <c r="Z2019" i="7" s="1"/>
  <c r="Y2188" i="7"/>
  <c r="CD2188" i="7"/>
  <c r="Z2188" i="7" s="1"/>
  <c r="AF2226" i="7"/>
  <c r="Y2187" i="7"/>
  <c r="BZ2220" i="7"/>
  <c r="V2220" i="7" s="1"/>
  <c r="T2220" i="7"/>
  <c r="Y904" i="7"/>
  <c r="CD904" i="7"/>
  <c r="Z904" i="7" s="1"/>
  <c r="BZ1156" i="7"/>
  <c r="V1156" i="7" s="1"/>
  <c r="CF1156" i="7"/>
  <c r="AB1156" i="7" s="1"/>
  <c r="T1156" i="7"/>
  <c r="Y1403" i="7"/>
  <c r="CE1687" i="7"/>
  <c r="AA1687" i="7" s="1"/>
  <c r="W1687" i="7"/>
  <c r="CB1687" i="7"/>
  <c r="X1687" i="7" s="1"/>
  <c r="Y1907" i="7"/>
  <c r="CD1907" i="7"/>
  <c r="Z1907" i="7" s="1"/>
  <c r="AD1603" i="7"/>
  <c r="CL1603" i="7"/>
  <c r="AH1603" i="7" s="1"/>
  <c r="CI1603" i="7"/>
  <c r="AE1603" i="7" s="1"/>
  <c r="CK1703" i="7"/>
  <c r="AG1703" i="7" s="1"/>
  <c r="T2272" i="7"/>
  <c r="BZ2272" i="7"/>
  <c r="V2272" i="7" s="1"/>
  <c r="W2166" i="7"/>
  <c r="CB2166" i="7"/>
  <c r="X2166" i="7" s="1"/>
  <c r="CE2166" i="7"/>
  <c r="AA2166" i="7" s="1"/>
  <c r="CK2028" i="7"/>
  <c r="AG2028" i="7" s="1"/>
  <c r="AF2028" i="7"/>
  <c r="DI2290" i="7"/>
  <c r="BE2290" i="7" s="1"/>
  <c r="D2290" i="7"/>
  <c r="DH2290" i="7"/>
  <c r="BD2290" i="7" s="1"/>
  <c r="DD2290" i="7"/>
  <c r="AZ2290" i="7" s="1"/>
  <c r="BX2290" i="7"/>
  <c r="CF2290" i="7"/>
  <c r="AB2290" i="7" s="1"/>
  <c r="DG2290" i="7"/>
  <c r="BC2290" i="7" s="1"/>
  <c r="DF2290" i="7"/>
  <c r="BB2290" i="7" s="1"/>
  <c r="DE2290" i="7"/>
  <c r="BA2290" i="7" s="1"/>
  <c r="CA2290" i="7"/>
  <c r="CZ2290" i="7"/>
  <c r="AV2290" i="7" s="1"/>
  <c r="CC2290" i="7"/>
  <c r="Y1545" i="7"/>
  <c r="Y1702" i="7"/>
  <c r="DC2134" i="7"/>
  <c r="AY2134" i="7" s="1"/>
  <c r="T2293" i="7"/>
  <c r="T2099" i="7"/>
  <c r="BZ2099" i="7"/>
  <c r="V2099" i="7" s="1"/>
  <c r="Y2298" i="7"/>
  <c r="BZ1371" i="7"/>
  <c r="V1371" i="7" s="1"/>
  <c r="T1371" i="7"/>
  <c r="Y1470" i="7"/>
  <c r="AF1691" i="7"/>
  <c r="DF1586" i="7"/>
  <c r="BB1586" i="7" s="1"/>
  <c r="DE1586" i="7"/>
  <c r="BA1586" i="7" s="1"/>
  <c r="DI1586" i="7"/>
  <c r="BE1586" i="7" s="1"/>
  <c r="DH1586" i="7"/>
  <c r="BD1586" i="7" s="1"/>
  <c r="BX1586" i="7"/>
  <c r="DD1586" i="7"/>
  <c r="AZ1586" i="7" s="1"/>
  <c r="CF1586" i="7"/>
  <c r="AB1586" i="7" s="1"/>
  <c r="D1586" i="7"/>
  <c r="DG1586" i="7"/>
  <c r="BC1586" i="7" s="1"/>
  <c r="CC1586" i="7"/>
  <c r="CH1586" i="7"/>
  <c r="CA1586" i="7"/>
  <c r="CZ1586" i="7"/>
  <c r="AV1586" i="7" s="1"/>
  <c r="T1665" i="7"/>
  <c r="BZ1665" i="7"/>
  <c r="V1665" i="7" s="1"/>
  <c r="X2260" i="7"/>
  <c r="CD2260" i="7"/>
  <c r="Z2260" i="7" s="1"/>
  <c r="BP1374" i="7"/>
  <c r="L1374" i="7" s="1"/>
  <c r="AF1382" i="7"/>
  <c r="CD1601" i="7"/>
  <c r="Z1601" i="7" s="1"/>
  <c r="Y1410" i="7"/>
  <c r="BZ1925" i="7"/>
  <c r="V1925" i="7" s="1"/>
  <c r="T1925" i="7"/>
  <c r="BZ1895" i="7"/>
  <c r="V1895" i="7" s="1"/>
  <c r="T1895" i="7"/>
  <c r="T2024" i="7"/>
  <c r="BZ2024" i="7"/>
  <c r="V2024" i="7" s="1"/>
  <c r="DF1723" i="7"/>
  <c r="BB1723" i="7" s="1"/>
  <c r="DG1723" i="7"/>
  <c r="BC1723" i="7" s="1"/>
  <c r="DE1723" i="7"/>
  <c r="BA1723" i="7" s="1"/>
  <c r="D1723" i="7"/>
  <c r="CC1723" i="7"/>
  <c r="DI1723" i="7"/>
  <c r="BE1723" i="7" s="1"/>
  <c r="DH1723" i="7"/>
  <c r="BD1723" i="7" s="1"/>
  <c r="DD1723" i="7"/>
  <c r="AZ1723" i="7" s="1"/>
  <c r="CF1723" i="7"/>
  <c r="AB1723" i="7" s="1"/>
  <c r="BX1723" i="7"/>
  <c r="CL1723" i="7" s="1"/>
  <c r="AH1723" i="7" s="1"/>
  <c r="CA1723" i="7"/>
  <c r="DI1592" i="7"/>
  <c r="BE1592" i="7" s="1"/>
  <c r="D1592" i="7"/>
  <c r="DG1592" i="7"/>
  <c r="BC1592" i="7" s="1"/>
  <c r="DF1592" i="7"/>
  <c r="BB1592" i="7" s="1"/>
  <c r="BX1592" i="7"/>
  <c r="CL1592" i="7" s="1"/>
  <c r="AH1592" i="7" s="1"/>
  <c r="CF1592" i="7"/>
  <c r="AB1592" i="7" s="1"/>
  <c r="CC1592" i="7"/>
  <c r="DH1592" i="7"/>
  <c r="BD1592" i="7" s="1"/>
  <c r="DE1592" i="7"/>
  <c r="BA1592" i="7" s="1"/>
  <c r="DD1592" i="7"/>
  <c r="AZ1592" i="7" s="1"/>
  <c r="CA1592" i="7"/>
  <c r="CD2161" i="7"/>
  <c r="Z2161" i="7" s="1"/>
  <c r="Y2168" i="7"/>
  <c r="Y1009" i="7"/>
  <c r="CD1009" i="7"/>
  <c r="Z1009" i="7" s="1"/>
  <c r="Y1200" i="7"/>
  <c r="CD1200" i="7"/>
  <c r="Z1200" i="7" s="1"/>
  <c r="P1360" i="7"/>
  <c r="BQ1408" i="7"/>
  <c r="M1408" i="7" s="1"/>
  <c r="Y1510" i="7"/>
  <c r="Y2103" i="7"/>
  <c r="CJ2196" i="7"/>
  <c r="BZ1841" i="7"/>
  <c r="V1841" i="7" s="1"/>
  <c r="T1841" i="7"/>
  <c r="CZ2062" i="7"/>
  <c r="AV2062" i="7" s="1"/>
  <c r="Y1692" i="7"/>
  <c r="DC2152" i="7"/>
  <c r="AY2152" i="7" s="1"/>
  <c r="CL2199" i="7"/>
  <c r="AH2199" i="7" s="1"/>
  <c r="AF2172" i="7"/>
  <c r="DC2239" i="7"/>
  <c r="AY2239" i="7" s="1"/>
  <c r="CZ2227" i="7"/>
  <c r="AV2227" i="7" s="1"/>
  <c r="AF728" i="7"/>
  <c r="CK728" i="7"/>
  <c r="AG728" i="7" s="1"/>
  <c r="CD1060" i="7"/>
  <c r="Z1060" i="7" s="1"/>
  <c r="Y1060" i="7"/>
  <c r="BZ1257" i="7"/>
  <c r="V1257" i="7" s="1"/>
  <c r="CF1257" i="7"/>
  <c r="AB1257" i="7" s="1"/>
  <c r="T1257" i="7"/>
  <c r="BZ1681" i="7"/>
  <c r="V1681" i="7" s="1"/>
  <c r="T1681" i="7"/>
  <c r="AF1504" i="7"/>
  <c r="T1766" i="7"/>
  <c r="BZ1766" i="7"/>
  <c r="V1766" i="7" s="1"/>
  <c r="Y1710" i="7"/>
  <c r="W2094" i="7"/>
  <c r="CE2094" i="7"/>
  <c r="AA2094" i="7" s="1"/>
  <c r="CB2094" i="7"/>
  <c r="X2094" i="7" s="1"/>
  <c r="AF2158" i="7"/>
  <c r="CK2143" i="7"/>
  <c r="AG2143" i="7" s="1"/>
  <c r="CL2291" i="7"/>
  <c r="AH2291" i="7" s="1"/>
  <c r="AD2291" i="7"/>
  <c r="CI2291" i="7"/>
  <c r="Y1412" i="7"/>
  <c r="Y1632" i="7"/>
  <c r="T1450" i="7"/>
  <c r="BZ1450" i="7"/>
  <c r="V1450" i="7" s="1"/>
  <c r="Y1519" i="7"/>
  <c r="W1486" i="7"/>
  <c r="CE1486" i="7"/>
  <c r="AA1486" i="7" s="1"/>
  <c r="CB1486" i="7"/>
  <c r="X1486" i="7" s="1"/>
  <c r="CD1864" i="7"/>
  <c r="Z1864" i="7" s="1"/>
  <c r="CD1654" i="7"/>
  <c r="Z1654" i="7" s="1"/>
  <c r="CL2085" i="7"/>
  <c r="AH2085" i="7" s="1"/>
  <c r="Y1382" i="7"/>
  <c r="CI1499" i="7"/>
  <c r="AE1499" i="7" s="1"/>
  <c r="AD1499" i="7"/>
  <c r="CL1499" i="7"/>
  <c r="AH1499" i="7" s="1"/>
  <c r="CA1402" i="7"/>
  <c r="BZ2155" i="7"/>
  <c r="V2155" i="7" s="1"/>
  <c r="T2155" i="7"/>
  <c r="W2048" i="7"/>
  <c r="CE2048" i="7"/>
  <c r="AA2048" i="7" s="1"/>
  <c r="CB2048" i="7"/>
  <c r="X2048" i="7" s="1"/>
  <c r="N1319" i="7"/>
  <c r="BS1319" i="7"/>
  <c r="O1319" i="7" s="1"/>
  <c r="BZ1502" i="7"/>
  <c r="V1502" i="7" s="1"/>
  <c r="T1502" i="7"/>
  <c r="CK1694" i="7"/>
  <c r="AG1694" i="7" s="1"/>
  <c r="Y2190" i="7"/>
  <c r="BZ2207" i="7"/>
  <c r="V2207" i="7" s="1"/>
  <c r="T2207" i="7"/>
  <c r="BZ2202" i="7"/>
  <c r="V2202" i="7" s="1"/>
  <c r="T2202" i="7"/>
  <c r="CA1389" i="7"/>
  <c r="CZ1564" i="7"/>
  <c r="AV1564" i="7" s="1"/>
  <c r="Y2222" i="7"/>
  <c r="T2020" i="7"/>
  <c r="BZ2020" i="7"/>
  <c r="V2020" i="7" s="1"/>
  <c r="Y2180" i="7"/>
  <c r="BZ2300" i="7"/>
  <c r="V2300" i="7" s="1"/>
  <c r="T2300" i="7"/>
  <c r="CB1406" i="7"/>
  <c r="X1406" i="7" s="1"/>
  <c r="CE1406" i="7"/>
  <c r="AA1406" i="7" s="1"/>
  <c r="W1406" i="7"/>
  <c r="DH1525" i="7"/>
  <c r="BD1525" i="7" s="1"/>
  <c r="DF1525" i="7"/>
  <c r="BB1525" i="7" s="1"/>
  <c r="DE1525" i="7"/>
  <c r="BA1525" i="7" s="1"/>
  <c r="D1525" i="7"/>
  <c r="DG1525" i="7"/>
  <c r="BC1525" i="7" s="1"/>
  <c r="DD1525" i="7"/>
  <c r="AZ1525" i="7" s="1"/>
  <c r="DI1525" i="7"/>
  <c r="BE1525" i="7" s="1"/>
  <c r="CF1525" i="7"/>
  <c r="AB1525" i="7" s="1"/>
  <c r="BX1525" i="7"/>
  <c r="CC1525" i="7"/>
  <c r="CA1525" i="7"/>
  <c r="CE1645" i="7"/>
  <c r="AA1645" i="7" s="1"/>
  <c r="CB1645" i="7"/>
  <c r="W1645" i="7"/>
  <c r="BZ1893" i="7"/>
  <c r="V1893" i="7" s="1"/>
  <c r="T1893" i="7"/>
  <c r="AF2073" i="7"/>
  <c r="AF1564" i="7"/>
  <c r="BZ2191" i="7"/>
  <c r="V2191" i="7" s="1"/>
  <c r="T2191" i="7"/>
  <c r="CL2278" i="7"/>
  <c r="AH2278" i="7" s="1"/>
  <c r="AD2278" i="7"/>
  <c r="CI2278" i="7"/>
  <c r="AE2278" i="7" s="1"/>
  <c r="W1153" i="7"/>
  <c r="CE1153" i="7"/>
  <c r="AA1153" i="7" s="1"/>
  <c r="Y1706" i="7"/>
  <c r="CE1348" i="7"/>
  <c r="AA1348" i="7" s="1"/>
  <c r="CB1348" i="7"/>
  <c r="W1348" i="7"/>
  <c r="Y1809" i="7"/>
  <c r="CB1946" i="7"/>
  <c r="X1946" i="7" s="1"/>
  <c r="W1946" i="7"/>
  <c r="CE1946" i="7"/>
  <c r="AA1946" i="7" s="1"/>
  <c r="BZ1901" i="7"/>
  <c r="V1901" i="7" s="1"/>
  <c r="T1901" i="7"/>
  <c r="CF988" i="7"/>
  <c r="AB988" i="7" s="1"/>
  <c r="BZ988" i="7"/>
  <c r="V988" i="7" s="1"/>
  <c r="T988" i="7"/>
  <c r="W953" i="7"/>
  <c r="CE953" i="7"/>
  <c r="AA953" i="7" s="1"/>
  <c r="AF1407" i="7"/>
  <c r="DI1600" i="7"/>
  <c r="BE1600" i="7" s="1"/>
  <c r="D1600" i="7"/>
  <c r="DH1600" i="7"/>
  <c r="BD1600" i="7" s="1"/>
  <c r="BX1600" i="7"/>
  <c r="DG1600" i="7"/>
  <c r="BC1600" i="7" s="1"/>
  <c r="DF1600" i="7"/>
  <c r="BB1600" i="7" s="1"/>
  <c r="CA1600" i="7"/>
  <c r="DE1600" i="7"/>
  <c r="BA1600" i="7" s="1"/>
  <c r="CF1600" i="7"/>
  <c r="AB1600" i="7" s="1"/>
  <c r="CC1600" i="7"/>
  <c r="DD1600" i="7"/>
  <c r="AZ1600" i="7" s="1"/>
  <c r="CZ1600" i="7"/>
  <c r="AV1600" i="7" s="1"/>
  <c r="T1997" i="7"/>
  <c r="BZ1997" i="7"/>
  <c r="V1997" i="7" s="1"/>
  <c r="W2150" i="7"/>
  <c r="CE2150" i="7"/>
  <c r="AA2150" i="7" s="1"/>
  <c r="CB2150" i="7"/>
  <c r="X2150" i="7" s="1"/>
  <c r="Y1503" i="7"/>
  <c r="CD1503" i="7"/>
  <c r="Z1503" i="7" s="1"/>
  <c r="DG2153" i="7"/>
  <c r="BC2153" i="7" s="1"/>
  <c r="DF2153" i="7"/>
  <c r="BB2153" i="7" s="1"/>
  <c r="DD2153" i="7"/>
  <c r="AZ2153" i="7" s="1"/>
  <c r="D2153" i="7"/>
  <c r="CF2153" i="7"/>
  <c r="AB2153" i="7" s="1"/>
  <c r="CC2153" i="7"/>
  <c r="BX2153" i="7"/>
  <c r="DI2153" i="7"/>
  <c r="BE2153" i="7" s="1"/>
  <c r="DH2153" i="7"/>
  <c r="BD2153" i="7" s="1"/>
  <c r="DE2153" i="7"/>
  <c r="BA2153" i="7" s="1"/>
  <c r="CA2153" i="7"/>
  <c r="CD1289" i="7"/>
  <c r="Z1289" i="7" s="1"/>
  <c r="Y1289" i="7"/>
  <c r="W1988" i="7"/>
  <c r="CB1988" i="7"/>
  <c r="X1988" i="7" s="1"/>
  <c r="CE1988" i="7"/>
  <c r="AA1988" i="7" s="1"/>
  <c r="Y1489" i="7"/>
  <c r="BZ1666" i="7"/>
  <c r="V1666" i="7" s="1"/>
  <c r="T1666" i="7"/>
  <c r="BZ2117" i="7"/>
  <c r="V2117" i="7" s="1"/>
  <c r="T2117" i="7"/>
  <c r="AF2189" i="7"/>
  <c r="CK549" i="7"/>
  <c r="AG549" i="7" s="1"/>
  <c r="AF549" i="7"/>
  <c r="CB2250" i="7"/>
  <c r="BZ1032" i="7"/>
  <c r="V1032" i="7" s="1"/>
  <c r="CF1032" i="7"/>
  <c r="AB1032" i="7" s="1"/>
  <c r="T1032" i="7"/>
  <c r="W1342" i="7"/>
  <c r="CE1490" i="7"/>
  <c r="AA1490" i="7" s="1"/>
  <c r="CB1490" i="7"/>
  <c r="W1490" i="7"/>
  <c r="Y1626" i="7"/>
  <c r="AF1758" i="7"/>
  <c r="AF1766" i="7"/>
  <c r="Y1595" i="7"/>
  <c r="CJ1746" i="7"/>
  <c r="CI2137" i="7"/>
  <c r="AE2137" i="7" s="1"/>
  <c r="CL2137" i="7"/>
  <c r="AH2137" i="7" s="1"/>
  <c r="AD2137" i="7"/>
  <c r="CD2170" i="7"/>
  <c r="Z2170" i="7" s="1"/>
  <c r="Y2170" i="7"/>
  <c r="CZ2152" i="7"/>
  <c r="AV2152" i="7" s="1"/>
  <c r="AF2055" i="7"/>
  <c r="T1017" i="7"/>
  <c r="CF1017" i="7"/>
  <c r="AB1017" i="7" s="1"/>
  <c r="BZ1017" i="7"/>
  <c r="V1017" i="7" s="1"/>
  <c r="AF1602" i="7"/>
  <c r="CD1473" i="7"/>
  <c r="Z1473" i="7" s="1"/>
  <c r="Y1473" i="7"/>
  <c r="BZ1931" i="7"/>
  <c r="V1931" i="7" s="1"/>
  <c r="T1931" i="7"/>
  <c r="CI1580" i="7"/>
  <c r="AE1580" i="7" s="1"/>
  <c r="AD1580" i="7"/>
  <c r="W725" i="7"/>
  <c r="CE725" i="7"/>
  <c r="AA725" i="7" s="1"/>
  <c r="DE2284" i="7"/>
  <c r="BA2284" i="7" s="1"/>
  <c r="DG2284" i="7"/>
  <c r="BC2284" i="7" s="1"/>
  <c r="DF2284" i="7"/>
  <c r="BB2284" i="7" s="1"/>
  <c r="DI2284" i="7"/>
  <c r="BE2284" i="7" s="1"/>
  <c r="DH2284" i="7"/>
  <c r="BD2284" i="7" s="1"/>
  <c r="CC2284" i="7"/>
  <c r="DD2284" i="7"/>
  <c r="AZ2284" i="7" s="1"/>
  <c r="D2284" i="7"/>
  <c r="CF2284" i="7"/>
  <c r="AB2284" i="7" s="1"/>
  <c r="BX2284" i="7"/>
  <c r="CA2284" i="7"/>
  <c r="Y2054" i="7"/>
  <c r="DI2306" i="7"/>
  <c r="BE2306" i="7" s="1"/>
  <c r="D2306" i="7"/>
  <c r="DH2306" i="7"/>
  <c r="BD2306" i="7" s="1"/>
  <c r="CF2306" i="7"/>
  <c r="AB2306" i="7" s="1"/>
  <c r="DG2306" i="7"/>
  <c r="BC2306" i="7" s="1"/>
  <c r="DF2306" i="7"/>
  <c r="BB2306" i="7" s="1"/>
  <c r="BX2306" i="7"/>
  <c r="DD2306" i="7"/>
  <c r="AZ2306" i="7" s="1"/>
  <c r="CA2306" i="7"/>
  <c r="DE2306" i="7"/>
  <c r="BA2306" i="7" s="1"/>
  <c r="CC2306" i="7"/>
  <c r="CF1009" i="7"/>
  <c r="AB1009" i="7" s="1"/>
  <c r="T1009" i="7"/>
  <c r="BZ1009" i="7"/>
  <c r="V1009" i="7" s="1"/>
  <c r="Y1486" i="7"/>
  <c r="CI1556" i="7"/>
  <c r="AE1556" i="7" s="1"/>
  <c r="Y2131" i="7"/>
  <c r="Y2287" i="7"/>
  <c r="CE900" i="7"/>
  <c r="AA900" i="7" s="1"/>
  <c r="W900" i="7"/>
  <c r="Y1364" i="7"/>
  <c r="BS1352" i="7"/>
  <c r="O1352" i="7" s="1"/>
  <c r="P1352" i="7"/>
  <c r="CB1585" i="7"/>
  <c r="X1585" i="7" s="1"/>
  <c r="W1585" i="7"/>
  <c r="CE1585" i="7"/>
  <c r="AA1585" i="7" s="1"/>
  <c r="AD2197" i="7"/>
  <c r="CI2197" i="7"/>
  <c r="AE2197" i="7" s="1"/>
  <c r="AF2300" i="7"/>
  <c r="CG551" i="7"/>
  <c r="AC551" i="7" s="1"/>
  <c r="T551" i="7"/>
  <c r="BZ551" i="7"/>
  <c r="V551" i="7" s="1"/>
  <c r="CF551" i="7"/>
  <c r="AB551" i="7" s="1"/>
  <c r="CK724" i="7"/>
  <c r="AG724" i="7" s="1"/>
  <c r="AF724" i="7"/>
  <c r="Y959" i="7"/>
  <c r="CD959" i="7"/>
  <c r="Z959" i="7" s="1"/>
  <c r="BZ1340" i="7"/>
  <c r="V1340" i="7" s="1"/>
  <c r="T1340" i="7"/>
  <c r="T1154" i="7"/>
  <c r="BZ1154" i="7"/>
  <c r="V1154" i="7" s="1"/>
  <c r="CF1154" i="7"/>
  <c r="AB1154" i="7" s="1"/>
  <c r="BR1348" i="7"/>
  <c r="N1348" i="7" s="1"/>
  <c r="L1348" i="7"/>
  <c r="BZ1072" i="7"/>
  <c r="V1072" i="7" s="1"/>
  <c r="CF1072" i="7"/>
  <c r="AB1072" i="7" s="1"/>
  <c r="T1072" i="7"/>
  <c r="P1361" i="7"/>
  <c r="CE1325" i="7"/>
  <c r="AA1325" i="7" s="1"/>
  <c r="CB1325" i="7"/>
  <c r="W1325" i="7"/>
  <c r="AF1412" i="7"/>
  <c r="CB1448" i="7"/>
  <c r="CE1448" i="7"/>
  <c r="AA1448" i="7" s="1"/>
  <c r="W1448" i="7"/>
  <c r="BZ1385" i="7"/>
  <c r="V1385" i="7" s="1"/>
  <c r="T1385" i="7"/>
  <c r="CA1385" i="7"/>
  <c r="Y1458" i="7"/>
  <c r="L1397" i="7"/>
  <c r="CA1397" i="7"/>
  <c r="DH1569" i="7"/>
  <c r="BD1569" i="7" s="1"/>
  <c r="DG1569" i="7"/>
  <c r="BC1569" i="7" s="1"/>
  <c r="D1569" i="7"/>
  <c r="DI1569" i="7"/>
  <c r="BE1569" i="7" s="1"/>
  <c r="DD1569" i="7"/>
  <c r="AZ1569" i="7" s="1"/>
  <c r="DF1569" i="7"/>
  <c r="BB1569" i="7" s="1"/>
  <c r="DE1569" i="7"/>
  <c r="BA1569" i="7" s="1"/>
  <c r="CA1569" i="7"/>
  <c r="CF1569" i="7"/>
  <c r="AB1569" i="7" s="1"/>
  <c r="CC1569" i="7"/>
  <c r="BX1569" i="7"/>
  <c r="CH1569" i="7"/>
  <c r="CD1631" i="7"/>
  <c r="Z1631" i="7" s="1"/>
  <c r="Y1631" i="7"/>
  <c r="BZ1594" i="7"/>
  <c r="V1594" i="7" s="1"/>
  <c r="T1594" i="7"/>
  <c r="CK1717" i="7"/>
  <c r="AG1717" i="7" s="1"/>
  <c r="AF1717" i="7"/>
  <c r="CB1561" i="7"/>
  <c r="CE1561" i="7"/>
  <c r="AA1561" i="7" s="1"/>
  <c r="W1561" i="7"/>
  <c r="CI1606" i="7"/>
  <c r="AE1606" i="7" s="1"/>
  <c r="AD1606" i="7"/>
  <c r="CL1606" i="7"/>
  <c r="AH1606" i="7" s="1"/>
  <c r="BZ1837" i="7"/>
  <c r="V1837" i="7" s="1"/>
  <c r="T1837" i="7"/>
  <c r="Y1696" i="7"/>
  <c r="BZ1804" i="7"/>
  <c r="V1804" i="7" s="1"/>
  <c r="T1804" i="7"/>
  <c r="BZ1777" i="7"/>
  <c r="V1777" i="7" s="1"/>
  <c r="T1777" i="7"/>
  <c r="Y1798" i="7"/>
  <c r="CD1957" i="7"/>
  <c r="Z1957" i="7" s="1"/>
  <c r="Y1957" i="7"/>
  <c r="Y1969" i="7"/>
  <c r="Y1971" i="7"/>
  <c r="CE1637" i="7"/>
  <c r="AA1637" i="7" s="1"/>
  <c r="CB1637" i="7"/>
  <c r="W1637" i="7"/>
  <c r="BZ1894" i="7"/>
  <c r="V1894" i="7" s="1"/>
  <c r="T1894" i="7"/>
  <c r="CK2014" i="7"/>
  <c r="AG2014" i="7" s="1"/>
  <c r="AF2014" i="7"/>
  <c r="DC1543" i="7"/>
  <c r="AY1543" i="7" s="1"/>
  <c r="CZ1607" i="7"/>
  <c r="AV1607" i="7" s="1"/>
  <c r="BZ1800" i="7"/>
  <c r="V1800" i="7" s="1"/>
  <c r="T1800" i="7"/>
  <c r="W1933" i="7"/>
  <c r="CE1933" i="7"/>
  <c r="AA1933" i="7" s="1"/>
  <c r="CB1933" i="7"/>
  <c r="X1933" i="7" s="1"/>
  <c r="Y2111" i="7"/>
  <c r="DC1564" i="7"/>
  <c r="AY1564" i="7" s="1"/>
  <c r="T1674" i="7"/>
  <c r="BZ1674" i="7"/>
  <c r="V1674" i="7" s="1"/>
  <c r="CE1694" i="7"/>
  <c r="AA1694" i="7" s="1"/>
  <c r="W1694" i="7"/>
  <c r="CB1694" i="7"/>
  <c r="CD1978" i="7"/>
  <c r="Z1978" i="7" s="1"/>
  <c r="Y1978" i="7"/>
  <c r="Y2016" i="7"/>
  <c r="DI2100" i="7"/>
  <c r="BE2100" i="7" s="1"/>
  <c r="D2100" i="7"/>
  <c r="DH2100" i="7"/>
  <c r="BD2100" i="7" s="1"/>
  <c r="DE2100" i="7"/>
  <c r="BA2100" i="7" s="1"/>
  <c r="DD2100" i="7"/>
  <c r="AZ2100" i="7" s="1"/>
  <c r="DF2100" i="7"/>
  <c r="BB2100" i="7" s="1"/>
  <c r="CA2100" i="7"/>
  <c r="DG2100" i="7"/>
  <c r="BC2100" i="7" s="1"/>
  <c r="CF2100" i="7"/>
  <c r="AB2100" i="7" s="1"/>
  <c r="BX2100" i="7"/>
  <c r="CC2100" i="7"/>
  <c r="T2045" i="7"/>
  <c r="BZ2045" i="7"/>
  <c r="V2045" i="7" s="1"/>
  <c r="Y2074" i="7"/>
  <c r="AF2112" i="7"/>
  <c r="CK2167" i="7"/>
  <c r="AG2167" i="7" s="1"/>
  <c r="AF2167" i="7"/>
  <c r="CE2139" i="7"/>
  <c r="AA2139" i="7" s="1"/>
  <c r="CB2139" i="7"/>
  <c r="X2139" i="7" s="1"/>
  <c r="W2139" i="7"/>
  <c r="T2136" i="7"/>
  <c r="BZ2136" i="7"/>
  <c r="V2136" i="7" s="1"/>
  <c r="AD2204" i="7"/>
  <c r="CI2204" i="7"/>
  <c r="CL2204" i="7"/>
  <c r="AH2204" i="7" s="1"/>
  <c r="W2156" i="7"/>
  <c r="CE2156" i="7"/>
  <c r="AA2156" i="7" s="1"/>
  <c r="CB2156" i="7"/>
  <c r="X2156" i="7" s="1"/>
  <c r="BZ2235" i="7"/>
  <c r="V2235" i="7" s="1"/>
  <c r="T2235" i="7"/>
  <c r="Y2228" i="7"/>
  <c r="CD2228" i="7"/>
  <c r="Z2228" i="7" s="1"/>
  <c r="Y2261" i="7"/>
  <c r="CE2278" i="7"/>
  <c r="AA2278" i="7" s="1"/>
  <c r="W2278" i="7"/>
  <c r="CB2278" i="7"/>
  <c r="X2278" i="7" s="1"/>
  <c r="BZ897" i="7"/>
  <c r="V897" i="7" s="1"/>
  <c r="T897" i="7"/>
  <c r="CF897" i="7"/>
  <c r="AB897" i="7" s="1"/>
  <c r="BZ1355" i="7"/>
  <c r="V1355" i="7" s="1"/>
  <c r="T1355" i="7"/>
  <c r="BP1355" i="7"/>
  <c r="CA1387" i="7"/>
  <c r="CZ1396" i="7"/>
  <c r="AV1396" i="7" s="1"/>
  <c r="CC1396" i="7"/>
  <c r="CF1396" i="7"/>
  <c r="AB1396" i="7" s="1"/>
  <c r="D1396" i="7"/>
  <c r="BZ1967" i="7"/>
  <c r="V1967" i="7" s="1"/>
  <c r="T1967" i="7"/>
  <c r="BZ1930" i="7"/>
  <c r="V1930" i="7" s="1"/>
  <c r="T1930" i="7"/>
  <c r="BZ2058" i="7"/>
  <c r="V2058" i="7" s="1"/>
  <c r="T2058" i="7"/>
  <c r="W2022" i="7"/>
  <c r="CB2022" i="7"/>
  <c r="X2022" i="7" s="1"/>
  <c r="CE2022" i="7"/>
  <c r="AA2022" i="7" s="1"/>
  <c r="W1776" i="7"/>
  <c r="CE1776" i="7"/>
  <c r="AA1776" i="7" s="1"/>
  <c r="CB1776" i="7"/>
  <c r="Y1869" i="7"/>
  <c r="CD1869" i="7"/>
  <c r="Z1869" i="7" s="1"/>
  <c r="CI2247" i="7"/>
  <c r="AD2247" i="7"/>
  <c r="CL2247" i="7"/>
  <c r="AH2247" i="7" s="1"/>
  <c r="BZ2144" i="7"/>
  <c r="V2144" i="7" s="1"/>
  <c r="CE2266" i="7"/>
  <c r="AA2266" i="7" s="1"/>
  <c r="W2266" i="7"/>
  <c r="CB2266" i="7"/>
  <c r="X2266" i="7" s="1"/>
  <c r="CH2306" i="7"/>
  <c r="CE2316" i="7"/>
  <c r="AA2316" i="7" s="1"/>
  <c r="CB2316" i="7"/>
  <c r="X2316" i="7" s="1"/>
  <c r="W2316" i="7"/>
  <c r="W1065" i="7"/>
  <c r="CE1065" i="7"/>
  <c r="AA1065" i="7" s="1"/>
  <c r="CF1058" i="7"/>
  <c r="AB1058" i="7" s="1"/>
  <c r="BZ1058" i="7"/>
  <c r="V1058" i="7" s="1"/>
  <c r="T1058" i="7"/>
  <c r="AF1529" i="7"/>
  <c r="CB1581" i="7"/>
  <c r="X1581" i="7" s="1"/>
  <c r="CE1581" i="7"/>
  <c r="AA1581" i="7" s="1"/>
  <c r="W1581" i="7"/>
  <c r="Y1673" i="7"/>
  <c r="CB1838" i="7"/>
  <c r="X1838" i="7" s="1"/>
  <c r="W1838" i="7"/>
  <c r="CE1838" i="7"/>
  <c r="AA1838" i="7" s="1"/>
  <c r="CB1878" i="7"/>
  <c r="X1878" i="7" s="1"/>
  <c r="W1878" i="7"/>
  <c r="CE1878" i="7"/>
  <c r="AA1878" i="7" s="1"/>
  <c r="W1953" i="7"/>
  <c r="CE1953" i="7"/>
  <c r="AA1953" i="7" s="1"/>
  <c r="CB1953" i="7"/>
  <c r="X1953" i="7" s="1"/>
  <c r="Y2031" i="7"/>
  <c r="CD2031" i="7"/>
  <c r="Z2031" i="7" s="1"/>
  <c r="W1655" i="7"/>
  <c r="CB1655" i="7"/>
  <c r="X1655" i="7" s="1"/>
  <c r="CE1655" i="7"/>
  <c r="AA1655" i="7" s="1"/>
  <c r="Y1762" i="7"/>
  <c r="W2013" i="7"/>
  <c r="CB2013" i="7"/>
  <c r="X2013" i="7" s="1"/>
  <c r="CE2013" i="7"/>
  <c r="AA2013" i="7" s="1"/>
  <c r="AF2042" i="7"/>
  <c r="CK2042" i="7"/>
  <c r="AG2042" i="7" s="1"/>
  <c r="AF2169" i="7"/>
  <c r="CB2234" i="7"/>
  <c r="CE2234" i="7"/>
  <c r="AA2234" i="7" s="1"/>
  <c r="W2234" i="7"/>
  <c r="AD2248" i="7"/>
  <c r="CI2248" i="7"/>
  <c r="CL2248" i="7"/>
  <c r="AH2248" i="7" s="1"/>
  <c r="AF2287" i="7"/>
  <c r="CK2287" i="7"/>
  <c r="AG2287" i="7" s="1"/>
  <c r="AD736" i="7"/>
  <c r="CL736" i="7"/>
  <c r="AH736" i="7" s="1"/>
  <c r="CD905" i="7"/>
  <c r="Z905" i="7" s="1"/>
  <c r="Y905" i="7"/>
  <c r="DD1728" i="7"/>
  <c r="AZ1728" i="7" s="1"/>
  <c r="DG1728" i="7"/>
  <c r="BC1728" i="7" s="1"/>
  <c r="DF1728" i="7"/>
  <c r="BB1728" i="7" s="1"/>
  <c r="DH1728" i="7"/>
  <c r="BD1728" i="7" s="1"/>
  <c r="DE1728" i="7"/>
  <c r="BA1728" i="7" s="1"/>
  <c r="DI1728" i="7"/>
  <c r="BE1728" i="7" s="1"/>
  <c r="D1728" i="7"/>
  <c r="CA1728" i="7"/>
  <c r="BX1728" i="7"/>
  <c r="CF1728" i="7"/>
  <c r="AB1728" i="7" s="1"/>
  <c r="CC1728" i="7"/>
  <c r="Y1613" i="7"/>
  <c r="Y1830" i="7"/>
  <c r="DF1759" i="7"/>
  <c r="BB1759" i="7" s="1"/>
  <c r="DI1759" i="7"/>
  <c r="BE1759" i="7" s="1"/>
  <c r="DD1759" i="7"/>
  <c r="AZ1759" i="7" s="1"/>
  <c r="DE1759" i="7"/>
  <c r="BA1759" i="7" s="1"/>
  <c r="DH1759" i="7"/>
  <c r="BD1759" i="7" s="1"/>
  <c r="DG1759" i="7"/>
  <c r="BC1759" i="7" s="1"/>
  <c r="BX1759" i="7"/>
  <c r="CL1759" i="7" s="1"/>
  <c r="AH1759" i="7" s="1"/>
  <c r="D1759" i="7"/>
  <c r="CF1759" i="7"/>
  <c r="AB1759" i="7" s="1"/>
  <c r="CA1759" i="7"/>
  <c r="CC1759" i="7"/>
  <c r="CD1991" i="7"/>
  <c r="Z1991" i="7" s="1"/>
  <c r="Y1991" i="7"/>
  <c r="T1605" i="7"/>
  <c r="BZ1605" i="7"/>
  <c r="V1605" i="7" s="1"/>
  <c r="T1989" i="7"/>
  <c r="BZ1989" i="7"/>
  <c r="V1989" i="7" s="1"/>
  <c r="Y1997" i="7"/>
  <c r="DF2219" i="7"/>
  <c r="BB2219" i="7" s="1"/>
  <c r="DE2219" i="7"/>
  <c r="BA2219" i="7" s="1"/>
  <c r="DD2219" i="7"/>
  <c r="AZ2219" i="7" s="1"/>
  <c r="DI2219" i="7"/>
  <c r="BE2219" i="7" s="1"/>
  <c r="DH2219" i="7"/>
  <c r="BD2219" i="7" s="1"/>
  <c r="D2219" i="7"/>
  <c r="DG2219" i="7"/>
  <c r="BC2219" i="7" s="1"/>
  <c r="BX2219" i="7"/>
  <c r="CF2219" i="7"/>
  <c r="AB2219" i="7" s="1"/>
  <c r="CA2219" i="7"/>
  <c r="CC2219" i="7"/>
  <c r="CL2299" i="7"/>
  <c r="AH2299" i="7" s="1"/>
  <c r="AF2035" i="7"/>
  <c r="DC2221" i="7"/>
  <c r="AY2221" i="7" s="1"/>
  <c r="CI2275" i="7"/>
  <c r="AD2275" i="7"/>
  <c r="CL2275" i="7"/>
  <c r="AH2275" i="7" s="1"/>
  <c r="CF1035" i="7"/>
  <c r="AB1035" i="7" s="1"/>
  <c r="BZ1035" i="7"/>
  <c r="V1035" i="7" s="1"/>
  <c r="T1035" i="7"/>
  <c r="CD1227" i="7"/>
  <c r="Z1227" i="7" s="1"/>
  <c r="Y1227" i="7"/>
  <c r="W733" i="7"/>
  <c r="CE733" i="7"/>
  <c r="AA733" i="7" s="1"/>
  <c r="Y1453" i="7"/>
  <c r="CI1522" i="7"/>
  <c r="CL1522" i="7"/>
  <c r="AH1522" i="7" s="1"/>
  <c r="AD1522" i="7"/>
  <c r="CL1685" i="7"/>
  <c r="AH1685" i="7" s="1"/>
  <c r="AD1685" i="7"/>
  <c r="CI1685" i="7"/>
  <c r="Y1685" i="7"/>
  <c r="CE2169" i="7"/>
  <c r="AA2169" i="7" s="1"/>
  <c r="CB2169" i="7"/>
  <c r="X2169" i="7" s="1"/>
  <c r="W2169" i="7"/>
  <c r="DF2195" i="7"/>
  <c r="BB2195" i="7" s="1"/>
  <c r="DE2195" i="7"/>
  <c r="BA2195" i="7" s="1"/>
  <c r="DH2195" i="7"/>
  <c r="BD2195" i="7" s="1"/>
  <c r="DG2195" i="7"/>
  <c r="BC2195" i="7" s="1"/>
  <c r="D2195" i="7"/>
  <c r="BX2195" i="7"/>
  <c r="DI2195" i="7"/>
  <c r="BE2195" i="7" s="1"/>
  <c r="DD2195" i="7"/>
  <c r="AZ2195" i="7" s="1"/>
  <c r="CC2195" i="7"/>
  <c r="CA2195" i="7"/>
  <c r="CF2195" i="7"/>
  <c r="AB2195" i="7" s="1"/>
  <c r="CD728" i="7"/>
  <c r="Z728" i="7" s="1"/>
  <c r="BP1377" i="7"/>
  <c r="L1377" i="7" s="1"/>
  <c r="AF1378" i="7"/>
  <c r="BZ1510" i="7"/>
  <c r="V1510" i="7" s="1"/>
  <c r="T1510" i="7"/>
  <c r="AF1391" i="7"/>
  <c r="CD2009" i="7"/>
  <c r="Z2009" i="7" s="1"/>
  <c r="CB2012" i="7"/>
  <c r="X2012" i="7" s="1"/>
  <c r="W2012" i="7"/>
  <c r="CE2012" i="7"/>
  <c r="AA2012" i="7" s="1"/>
  <c r="DI1560" i="7"/>
  <c r="BE1560" i="7" s="1"/>
  <c r="D1560" i="7"/>
  <c r="DG1560" i="7"/>
  <c r="BC1560" i="7" s="1"/>
  <c r="DF1560" i="7"/>
  <c r="BB1560" i="7" s="1"/>
  <c r="BX1560" i="7"/>
  <c r="DE1560" i="7"/>
  <c r="BA1560" i="7" s="1"/>
  <c r="DD1560" i="7"/>
  <c r="AZ1560" i="7" s="1"/>
  <c r="DH1560" i="7"/>
  <c r="BD1560" i="7" s="1"/>
  <c r="CF1560" i="7"/>
  <c r="AB1560" i="7" s="1"/>
  <c r="CC1560" i="7"/>
  <c r="CA1560" i="7"/>
  <c r="T2132" i="7"/>
  <c r="BZ2132" i="7"/>
  <c r="V2132" i="7" s="1"/>
  <c r="W2282" i="7"/>
  <c r="CB2282" i="7"/>
  <c r="X2282" i="7" s="1"/>
  <c r="CE2282" i="7"/>
  <c r="AA2282" i="7" s="1"/>
  <c r="CD960" i="7"/>
  <c r="Z960" i="7" s="1"/>
  <c r="Y960" i="7"/>
  <c r="CE988" i="7"/>
  <c r="AA988" i="7" s="1"/>
  <c r="W988" i="7"/>
  <c r="W1185" i="7"/>
  <c r="CE1185" i="7"/>
  <c r="AA1185" i="7" s="1"/>
  <c r="CB1398" i="7"/>
  <c r="X1398" i="7" s="1"/>
  <c r="CE1398" i="7"/>
  <c r="AA1398" i="7" s="1"/>
  <c r="W1398" i="7"/>
  <c r="BZ1414" i="7"/>
  <c r="V1414" i="7" s="1"/>
  <c r="T1414" i="7"/>
  <c r="CD1329" i="7"/>
  <c r="Z1329" i="7" s="1"/>
  <c r="W1409" i="7"/>
  <c r="CB1409" i="7"/>
  <c r="X1409" i="7" s="1"/>
  <c r="Y1376" i="7"/>
  <c r="BZ1413" i="7"/>
  <c r="V1413" i="7" s="1"/>
  <c r="T1413" i="7"/>
  <c r="BP1413" i="7"/>
  <c r="L1413" i="7" s="1"/>
  <c r="AF1681" i="7"/>
  <c r="CI1526" i="7"/>
  <c r="AE1526" i="7" s="1"/>
  <c r="AD1526" i="7"/>
  <c r="CL1526" i="7"/>
  <c r="AH1526" i="7" s="1"/>
  <c r="CK1699" i="7"/>
  <c r="AG1699" i="7" s="1"/>
  <c r="AF1699" i="7"/>
  <c r="AF1386" i="7"/>
  <c r="CH1407" i="7"/>
  <c r="AF1702" i="7"/>
  <c r="CJ1732" i="7"/>
  <c r="W1865" i="7"/>
  <c r="CB1865" i="7"/>
  <c r="X1865" i="7" s="1"/>
  <c r="CE1865" i="7"/>
  <c r="AA1865" i="7" s="1"/>
  <c r="CD1756" i="7"/>
  <c r="Z1756" i="7" s="1"/>
  <c r="Y1756" i="7"/>
  <c r="CB1798" i="7"/>
  <c r="X1798" i="7" s="1"/>
  <c r="W1798" i="7"/>
  <c r="CE1798" i="7"/>
  <c r="AA1798" i="7" s="1"/>
  <c r="W1919" i="7"/>
  <c r="CB1919" i="7"/>
  <c r="CE1919" i="7"/>
  <c r="AA1919" i="7" s="1"/>
  <c r="Y1951" i="7"/>
  <c r="BZ1847" i="7"/>
  <c r="V1847" i="7" s="1"/>
  <c r="T1847" i="7"/>
  <c r="Y1931" i="7"/>
  <c r="Y2058" i="7"/>
  <c r="BZ1937" i="7"/>
  <c r="V1937" i="7" s="1"/>
  <c r="T1937" i="7"/>
  <c r="CD1972" i="7"/>
  <c r="Z1972" i="7" s="1"/>
  <c r="CB2105" i="7"/>
  <c r="X2105" i="7" s="1"/>
  <c r="W2105" i="7"/>
  <c r="CE2105" i="7"/>
  <c r="AA2105" i="7" s="1"/>
  <c r="CK1751" i="7"/>
  <c r="AG1751" i="7" s="1"/>
  <c r="CH1600" i="7"/>
  <c r="CE1646" i="7"/>
  <c r="AA1646" i="7" s="1"/>
  <c r="CB1646" i="7"/>
  <c r="X1646" i="7" s="1"/>
  <c r="W1646" i="7"/>
  <c r="AF2034" i="7"/>
  <c r="CE2047" i="7"/>
  <c r="AA2047" i="7" s="1"/>
  <c r="W2047" i="7"/>
  <c r="CB2047" i="7"/>
  <c r="X2047" i="7" s="1"/>
  <c r="CI2101" i="7"/>
  <c r="AD2101" i="7"/>
  <c r="CL2101" i="7"/>
  <c r="AH2101" i="7" s="1"/>
  <c r="CJ2178" i="7"/>
  <c r="Y2141" i="7"/>
  <c r="CD2141" i="7"/>
  <c r="Z2141" i="7" s="1"/>
  <c r="AF2216" i="7"/>
  <c r="CZ2313" i="7"/>
  <c r="AV2313" i="7" s="1"/>
  <c r="AD2226" i="7"/>
  <c r="CL2226" i="7"/>
  <c r="AH2226" i="7" s="1"/>
  <c r="CI2226" i="7"/>
  <c r="AE2226" i="7" s="1"/>
  <c r="DI2064" i="7"/>
  <c r="BE2064" i="7" s="1"/>
  <c r="D2064" i="7"/>
  <c r="DH2064" i="7"/>
  <c r="BD2064" i="7" s="1"/>
  <c r="DD2064" i="7"/>
  <c r="AZ2064" i="7" s="1"/>
  <c r="DE2064" i="7"/>
  <c r="BA2064" i="7" s="1"/>
  <c r="BX2064" i="7"/>
  <c r="CL2064" i="7" s="1"/>
  <c r="AH2064" i="7" s="1"/>
  <c r="CA2064" i="7"/>
  <c r="CF2064" i="7"/>
  <c r="AB2064" i="7" s="1"/>
  <c r="DG2064" i="7"/>
  <c r="BC2064" i="7" s="1"/>
  <c r="DF2064" i="7"/>
  <c r="BB2064" i="7" s="1"/>
  <c r="CC2064" i="7"/>
  <c r="CI2102" i="7"/>
  <c r="AD2102" i="7"/>
  <c r="CL2102" i="7"/>
  <c r="AH2102" i="7" s="1"/>
  <c r="DI2040" i="7"/>
  <c r="BE2040" i="7" s="1"/>
  <c r="D2040" i="7"/>
  <c r="DH2040" i="7"/>
  <c r="BD2040" i="7" s="1"/>
  <c r="DF2040" i="7"/>
  <c r="BB2040" i="7" s="1"/>
  <c r="DE2040" i="7"/>
  <c r="BA2040" i="7" s="1"/>
  <c r="CF2040" i="7"/>
  <c r="AB2040" i="7" s="1"/>
  <c r="BX2040" i="7"/>
  <c r="CA2040" i="7"/>
  <c r="DG2040" i="7"/>
  <c r="BC2040" i="7" s="1"/>
  <c r="DD2040" i="7"/>
  <c r="AZ2040" i="7" s="1"/>
  <c r="CC2040" i="7"/>
  <c r="CL2124" i="7"/>
  <c r="AH2124" i="7" s="1"/>
  <c r="CI2124" i="7"/>
  <c r="AE2124" i="7" s="1"/>
  <c r="AD2124" i="7"/>
  <c r="Y2051" i="7"/>
  <c r="CD2051" i="7"/>
  <c r="Z2051" i="7" s="1"/>
  <c r="CK2259" i="7"/>
  <c r="AG2259" i="7" s="1"/>
  <c r="AF2259" i="7"/>
  <c r="CB2230" i="7"/>
  <c r="CE2230" i="7"/>
  <c r="AA2230" i="7" s="1"/>
  <c r="W2230" i="7"/>
  <c r="W2261" i="7"/>
  <c r="CB2261" i="7"/>
  <c r="X2261" i="7" s="1"/>
  <c r="CE2261" i="7"/>
  <c r="AA2261" i="7" s="1"/>
  <c r="CH2205" i="7"/>
  <c r="Y2267" i="7"/>
  <c r="DC2245" i="7"/>
  <c r="AY2245" i="7" s="1"/>
  <c r="CB2291" i="7"/>
  <c r="X2291" i="7" s="1"/>
  <c r="CE2291" i="7"/>
  <c r="AA2291" i="7" s="1"/>
  <c r="W2291" i="7"/>
  <c r="CE1252" i="7"/>
  <c r="AA1252" i="7" s="1"/>
  <c r="W1252" i="7"/>
  <c r="Y1143" i="7"/>
  <c r="CD1143" i="7"/>
  <c r="Z1143" i="7" s="1"/>
  <c r="CD1123" i="7"/>
  <c r="Z1123" i="7" s="1"/>
  <c r="Y1123" i="7"/>
  <c r="Y1175" i="7"/>
  <c r="CD1175" i="7"/>
  <c r="Z1175" i="7" s="1"/>
  <c r="W1136" i="7"/>
  <c r="CE1136" i="7"/>
  <c r="AA1136" i="7" s="1"/>
  <c r="CB1458" i="7"/>
  <c r="X1458" i="7" s="1"/>
  <c r="CE1458" i="7"/>
  <c r="AA1458" i="7" s="1"/>
  <c r="W1458" i="7"/>
  <c r="CH1393" i="7"/>
  <c r="Y1400" i="7"/>
  <c r="CD1589" i="7"/>
  <c r="Z1589" i="7" s="1"/>
  <c r="Y1589" i="7"/>
  <c r="Y1622" i="7"/>
  <c r="T1531" i="7"/>
  <c r="BZ1531" i="7"/>
  <c r="V1531" i="7" s="1"/>
  <c r="CZ2036" i="7"/>
  <c r="AV2036" i="7" s="1"/>
  <c r="CI1723" i="7"/>
  <c r="AE1723" i="7" s="1"/>
  <c r="AD1723" i="7"/>
  <c r="CL2048" i="7"/>
  <c r="AH2048" i="7" s="1"/>
  <c r="CI2048" i="7"/>
  <c r="AE2048" i="7" s="1"/>
  <c r="AD2048" i="7"/>
  <c r="CB2045" i="7"/>
  <c r="X2045" i="7" s="1"/>
  <c r="W2045" i="7"/>
  <c r="CE2045" i="7"/>
  <c r="AA2045" i="7" s="1"/>
  <c r="AF2106" i="7"/>
  <c r="CK2106" i="7"/>
  <c r="AG2106" i="7" s="1"/>
  <c r="CL2116" i="7"/>
  <c r="AH2116" i="7" s="1"/>
  <c r="CI2116" i="7"/>
  <c r="AE2116" i="7" s="1"/>
  <c r="AD2116" i="7"/>
  <c r="CZ2178" i="7"/>
  <c r="AV2178" i="7" s="1"/>
  <c r="CF1289" i="7"/>
  <c r="AB1289" i="7" s="1"/>
  <c r="BZ1289" i="7"/>
  <c r="V1289" i="7" s="1"/>
  <c r="T1289" i="7"/>
  <c r="W928" i="7"/>
  <c r="CE928" i="7"/>
  <c r="AA928" i="7" s="1"/>
  <c r="P1347" i="7"/>
  <c r="P1363" i="7"/>
  <c r="W1431" i="7"/>
  <c r="CE1431" i="7"/>
  <c r="AA1431" i="7" s="1"/>
  <c r="CB1431" i="7"/>
  <c r="Y1620" i="7"/>
  <c r="Y1839" i="7"/>
  <c r="CB1844" i="7"/>
  <c r="X1844" i="7" s="1"/>
  <c r="W1844" i="7"/>
  <c r="CE1844" i="7"/>
  <c r="AA1844" i="7" s="1"/>
  <c r="CZ2134" i="7"/>
  <c r="AV2134" i="7" s="1"/>
  <c r="Y1848" i="7"/>
  <c r="BZ1706" i="7"/>
  <c r="V1706" i="7" s="1"/>
  <c r="T1706" i="7"/>
  <c r="CB1973" i="7"/>
  <c r="X1973" i="7" s="1"/>
  <c r="W1973" i="7"/>
  <c r="CE1973" i="7"/>
  <c r="AA1973" i="7" s="1"/>
  <c r="CI2162" i="7"/>
  <c r="BZ2172" i="7"/>
  <c r="V2172" i="7" s="1"/>
  <c r="T2172" i="7"/>
  <c r="Y2063" i="7"/>
  <c r="CD2063" i="7"/>
  <c r="Z2063" i="7" s="1"/>
  <c r="DI2217" i="7"/>
  <c r="BE2217" i="7" s="1"/>
  <c r="D2217" i="7"/>
  <c r="DG2217" i="7"/>
  <c r="BC2217" i="7" s="1"/>
  <c r="DF2217" i="7"/>
  <c r="BB2217" i="7" s="1"/>
  <c r="CF2217" i="7"/>
  <c r="AB2217" i="7" s="1"/>
  <c r="DH2217" i="7"/>
  <c r="BD2217" i="7" s="1"/>
  <c r="CC2217" i="7"/>
  <c r="CA2217" i="7"/>
  <c r="DD2217" i="7"/>
  <c r="AZ2217" i="7" s="1"/>
  <c r="DE2217" i="7"/>
  <c r="BA2217" i="7" s="1"/>
  <c r="BX2217" i="7"/>
  <c r="T2307" i="7"/>
  <c r="BZ2307" i="7"/>
  <c r="V2307" i="7" s="1"/>
  <c r="AD2289" i="7"/>
  <c r="CI2289" i="7"/>
  <c r="AE2289" i="7" s="1"/>
  <c r="CL2289" i="7"/>
  <c r="AH2289" i="7" s="1"/>
  <c r="CD1083" i="7"/>
  <c r="Z1083" i="7" s="1"/>
  <c r="Y1083" i="7"/>
  <c r="N1322" i="7"/>
  <c r="BS1322" i="7"/>
  <c r="O1322" i="7" s="1"/>
  <c r="CA1379" i="7"/>
  <c r="CH1402" i="7"/>
  <c r="BZ1446" i="7"/>
  <c r="V1446" i="7" s="1"/>
  <c r="T1446" i="7"/>
  <c r="Y1846" i="7"/>
  <c r="Y2046" i="7"/>
  <c r="CE1971" i="7"/>
  <c r="AA1971" i="7" s="1"/>
  <c r="CB1971" i="7"/>
  <c r="X1971" i="7" s="1"/>
  <c r="W1971" i="7"/>
  <c r="Y1755" i="7"/>
  <c r="CD1755" i="7"/>
  <c r="Z1755" i="7" s="1"/>
  <c r="T1781" i="7"/>
  <c r="BZ1781" i="7"/>
  <c r="V1781" i="7" s="1"/>
  <c r="CD1843" i="7"/>
  <c r="Z1843" i="7" s="1"/>
  <c r="Y1843" i="7"/>
  <c r="W2236" i="7"/>
  <c r="CB2236" i="7"/>
  <c r="X2236" i="7" s="1"/>
  <c r="AF2212" i="7"/>
  <c r="CG732" i="7"/>
  <c r="AC732" i="7" s="1"/>
  <c r="T732" i="7"/>
  <c r="CF732" i="7"/>
  <c r="AB732" i="7" s="1"/>
  <c r="BZ732" i="7"/>
  <c r="V732" i="7" s="1"/>
  <c r="CE1356" i="7"/>
  <c r="AA1356" i="7" s="1"/>
  <c r="CB1356" i="7"/>
  <c r="X1356" i="7" s="1"/>
  <c r="W1356" i="7"/>
  <c r="W1160" i="7"/>
  <c r="CE1160" i="7"/>
  <c r="AA1160" i="7" s="1"/>
  <c r="Y1225" i="7"/>
  <c r="CD1225" i="7"/>
  <c r="Z1225" i="7" s="1"/>
  <c r="T1428" i="7"/>
  <c r="BZ1428" i="7"/>
  <c r="V1428" i="7" s="1"/>
  <c r="AF1383" i="7"/>
  <c r="T2060" i="7"/>
  <c r="BZ2060" i="7"/>
  <c r="V2060" i="7" s="1"/>
  <c r="Y1032" i="7"/>
  <c r="CD1032" i="7"/>
  <c r="Z1032" i="7" s="1"/>
  <c r="Y1617" i="7"/>
  <c r="W936" i="7"/>
  <c r="CE936" i="7"/>
  <c r="AA936" i="7" s="1"/>
  <c r="BZ952" i="7"/>
  <c r="V952" i="7" s="1"/>
  <c r="CF952" i="7"/>
  <c r="AB952" i="7" s="1"/>
  <c r="T952" i="7"/>
  <c r="CD1008" i="7"/>
  <c r="Z1008" i="7" s="1"/>
  <c r="Y1008" i="7"/>
  <c r="W1008" i="7"/>
  <c r="CE1008" i="7"/>
  <c r="AA1008" i="7" s="1"/>
  <c r="Y1217" i="7"/>
  <c r="CD1217" i="7"/>
  <c r="Z1217" i="7" s="1"/>
  <c r="BZ1351" i="7"/>
  <c r="V1351" i="7" s="1"/>
  <c r="T1351" i="7"/>
  <c r="BP1351" i="7"/>
  <c r="BR1328" i="7"/>
  <c r="L1328" i="7"/>
  <c r="W1033" i="7"/>
  <c r="CE1033" i="7"/>
  <c r="AA1033" i="7" s="1"/>
  <c r="BS1342" i="7"/>
  <c r="O1342" i="7" s="1"/>
  <c r="P1342" i="7"/>
  <c r="Y1354" i="7"/>
  <c r="Y1362" i="7"/>
  <c r="BP1414" i="7"/>
  <c r="L1414" i="7" s="1"/>
  <c r="CJ1384" i="7"/>
  <c r="CE1392" i="7"/>
  <c r="AA1392" i="7" s="1"/>
  <c r="CB1392" i="7"/>
  <c r="X1392" i="7" s="1"/>
  <c r="W1392" i="7"/>
  <c r="CB1511" i="7"/>
  <c r="X1511" i="7" s="1"/>
  <c r="CE1511" i="7"/>
  <c r="AA1511" i="7" s="1"/>
  <c r="W1511" i="7"/>
  <c r="CE1474" i="7"/>
  <c r="AA1474" i="7" s="1"/>
  <c r="CB1474" i="7"/>
  <c r="X1474" i="7" s="1"/>
  <c r="W1474" i="7"/>
  <c r="Y1477" i="7"/>
  <c r="CE1482" i="7"/>
  <c r="AA1482" i="7" s="1"/>
  <c r="W1482" i="7"/>
  <c r="CB1482" i="7"/>
  <c r="X1482" i="7" s="1"/>
  <c r="CB1514" i="7"/>
  <c r="X1514" i="7" s="1"/>
  <c r="CE1514" i="7"/>
  <c r="AA1514" i="7" s="1"/>
  <c r="W1514" i="7"/>
  <c r="AF1586" i="7"/>
  <c r="CD1598" i="7"/>
  <c r="Z1598" i="7" s="1"/>
  <c r="CJ1597" i="7"/>
  <c r="T1547" i="7"/>
  <c r="BZ1547" i="7"/>
  <c r="V1547" i="7" s="1"/>
  <c r="AD1547" i="7"/>
  <c r="CI1547" i="7"/>
  <c r="AE1547" i="7" s="1"/>
  <c r="CL1547" i="7"/>
  <c r="AH1547" i="7" s="1"/>
  <c r="BZ1483" i="7"/>
  <c r="V1483" i="7" s="1"/>
  <c r="T1483" i="7"/>
  <c r="AF1415" i="7"/>
  <c r="CK1773" i="7"/>
  <c r="AG1773" i="7" s="1"/>
  <c r="Y1885" i="7"/>
  <c r="CD1885" i="7"/>
  <c r="Z1885" i="7" s="1"/>
  <c r="CK1764" i="7"/>
  <c r="AG1764" i="7" s="1"/>
  <c r="BZ1860" i="7"/>
  <c r="V1860" i="7" s="1"/>
  <c r="T1860" i="7"/>
  <c r="CD1870" i="7"/>
  <c r="Z1870" i="7" s="1"/>
  <c r="Y1870" i="7"/>
  <c r="Y1835" i="7"/>
  <c r="BZ2103" i="7"/>
  <c r="V2103" i="7" s="1"/>
  <c r="T2103" i="7"/>
  <c r="Y1821" i="7"/>
  <c r="CD1821" i="7"/>
  <c r="Z1821" i="7" s="1"/>
  <c r="T1977" i="7"/>
  <c r="BZ1977" i="7"/>
  <c r="V1977" i="7" s="1"/>
  <c r="BZ2009" i="7"/>
  <c r="V2009" i="7" s="1"/>
  <c r="T2009" i="7"/>
  <c r="CK1693" i="7"/>
  <c r="AG1693" i="7" s="1"/>
  <c r="CD1618" i="7"/>
  <c r="Z1618" i="7" s="1"/>
  <c r="CH2062" i="7"/>
  <c r="AD1595" i="7"/>
  <c r="CI1595" i="7"/>
  <c r="CL1595" i="7"/>
  <c r="AH1595" i="7" s="1"/>
  <c r="AF1679" i="7"/>
  <c r="BZ1707" i="7"/>
  <c r="V1707" i="7" s="1"/>
  <c r="T1707" i="7"/>
  <c r="DC1746" i="7"/>
  <c r="AY1746" i="7" s="1"/>
  <c r="T1975" i="7"/>
  <c r="BZ1975" i="7"/>
  <c r="V1975" i="7" s="1"/>
  <c r="CL2084" i="7"/>
  <c r="AH2084" i="7" s="1"/>
  <c r="AD2084" i="7"/>
  <c r="CI2084" i="7"/>
  <c r="DC1604" i="7"/>
  <c r="AY1604" i="7" s="1"/>
  <c r="CE1761" i="7"/>
  <c r="AA1761" i="7" s="1"/>
  <c r="CB1761" i="7"/>
  <c r="X1761" i="7" s="1"/>
  <c r="W1761" i="7"/>
  <c r="T2055" i="7"/>
  <c r="BZ2055" i="7"/>
  <c r="V2055" i="7" s="1"/>
  <c r="CL2136" i="7"/>
  <c r="AH2136" i="7" s="1"/>
  <c r="CI2136" i="7"/>
  <c r="AD2136" i="7"/>
  <c r="W2106" i="7"/>
  <c r="CE2106" i="7"/>
  <c r="AA2106" i="7" s="1"/>
  <c r="CB2106" i="7"/>
  <c r="X2106" i="7" s="1"/>
  <c r="T2120" i="7"/>
  <c r="BZ2120" i="7"/>
  <c r="V2120" i="7" s="1"/>
  <c r="X2176" i="7"/>
  <c r="CD2176" i="7"/>
  <c r="Z2176" i="7" s="1"/>
  <c r="CE2247" i="7"/>
  <c r="AA2247" i="7" s="1"/>
  <c r="CB2247" i="7"/>
  <c r="X2247" i="7" s="1"/>
  <c r="W2247" i="7"/>
  <c r="BZ2142" i="7"/>
  <c r="V2142" i="7" s="1"/>
  <c r="T2142" i="7"/>
  <c r="AF2264" i="7"/>
  <c r="Y2191" i="7"/>
  <c r="CE2055" i="7"/>
  <c r="AA2055" i="7" s="1"/>
  <c r="CB2055" i="7"/>
  <c r="X2055" i="7" s="1"/>
  <c r="W2055" i="7"/>
  <c r="BZ2087" i="7"/>
  <c r="V2087" i="7" s="1"/>
  <c r="T2087" i="7"/>
  <c r="DH2242" i="7"/>
  <c r="BD2242" i="7" s="1"/>
  <c r="DG2242" i="7"/>
  <c r="BC2242" i="7" s="1"/>
  <c r="DF2242" i="7"/>
  <c r="BB2242" i="7" s="1"/>
  <c r="DE2242" i="7"/>
  <c r="BA2242" i="7" s="1"/>
  <c r="BX2242" i="7"/>
  <c r="D2242" i="7"/>
  <c r="CA2242" i="7"/>
  <c r="DI2242" i="7"/>
  <c r="BE2242" i="7" s="1"/>
  <c r="DD2242" i="7"/>
  <c r="AZ2242" i="7" s="1"/>
  <c r="CF2242" i="7"/>
  <c r="AB2242" i="7" s="1"/>
  <c r="CC2242" i="7"/>
  <c r="CD945" i="7"/>
  <c r="Z945" i="7" s="1"/>
  <c r="Y945" i="7"/>
  <c r="BZ1271" i="7"/>
  <c r="V1271" i="7" s="1"/>
  <c r="CF1271" i="7"/>
  <c r="AB1271" i="7" s="1"/>
  <c r="T1271" i="7"/>
  <c r="BZ1001" i="7"/>
  <c r="V1001" i="7" s="1"/>
  <c r="CF1001" i="7"/>
  <c r="AB1001" i="7" s="1"/>
  <c r="T1001" i="7"/>
  <c r="AF1414" i="7"/>
  <c r="CI1511" i="7"/>
  <c r="AE1511" i="7" s="1"/>
  <c r="CL1511" i="7"/>
  <c r="AH1511" i="7" s="1"/>
  <c r="AD1511" i="7"/>
  <c r="AF1503" i="7"/>
  <c r="AF1780" i="7"/>
  <c r="DC1525" i="7"/>
  <c r="AY1525" i="7" s="1"/>
  <c r="CD1805" i="7"/>
  <c r="Z1805" i="7" s="1"/>
  <c r="BZ1724" i="7"/>
  <c r="V1724" i="7" s="1"/>
  <c r="T1724" i="7"/>
  <c r="Y1959" i="7"/>
  <c r="CD1959" i="7"/>
  <c r="Z1959" i="7" s="1"/>
  <c r="Y1831" i="7"/>
  <c r="BZ1946" i="7"/>
  <c r="V1946" i="7" s="1"/>
  <c r="T1946" i="7"/>
  <c r="Y2113" i="7"/>
  <c r="T1719" i="7"/>
  <c r="BZ1719" i="7"/>
  <c r="V1719" i="7" s="1"/>
  <c r="Y2005" i="7"/>
  <c r="CD2005" i="7"/>
  <c r="Z2005" i="7" s="1"/>
  <c r="DF1570" i="7"/>
  <c r="BB1570" i="7" s="1"/>
  <c r="DE1570" i="7"/>
  <c r="BA1570" i="7" s="1"/>
  <c r="DH1570" i="7"/>
  <c r="BD1570" i="7" s="1"/>
  <c r="DG1570" i="7"/>
  <c r="BC1570" i="7" s="1"/>
  <c r="D1570" i="7"/>
  <c r="DI1570" i="7"/>
  <c r="BE1570" i="7" s="1"/>
  <c r="CC1570" i="7"/>
  <c r="DD1570" i="7"/>
  <c r="AZ1570" i="7" s="1"/>
  <c r="BX1570" i="7"/>
  <c r="CA1570" i="7"/>
  <c r="CF1570" i="7"/>
  <c r="AB1570" i="7" s="1"/>
  <c r="CH1570" i="7"/>
  <c r="CB1906" i="7"/>
  <c r="W1906" i="7"/>
  <c r="CE1906" i="7"/>
  <c r="AA1906" i="7" s="1"/>
  <c r="DI1576" i="7"/>
  <c r="BE1576" i="7" s="1"/>
  <c r="D1576" i="7"/>
  <c r="CA1576" i="7"/>
  <c r="DH1576" i="7"/>
  <c r="BD1576" i="7" s="1"/>
  <c r="DG1576" i="7"/>
  <c r="BC1576" i="7" s="1"/>
  <c r="DF1576" i="7"/>
  <c r="BB1576" i="7" s="1"/>
  <c r="BX1576" i="7"/>
  <c r="DE1576" i="7"/>
  <c r="BA1576" i="7" s="1"/>
  <c r="CF1576" i="7"/>
  <c r="AB1576" i="7" s="1"/>
  <c r="CC1576" i="7"/>
  <c r="DD1576" i="7"/>
  <c r="AZ1576" i="7" s="1"/>
  <c r="AF2151" i="7"/>
  <c r="Y1186" i="7"/>
  <c r="CD1186" i="7"/>
  <c r="Z1186" i="7" s="1"/>
  <c r="P1339" i="7"/>
  <c r="P1359" i="7"/>
  <c r="BQ1403" i="7"/>
  <c r="M1403" i="7" s="1"/>
  <c r="CJ1739" i="7"/>
  <c r="CE2059" i="7"/>
  <c r="AA2059" i="7" s="1"/>
  <c r="CB2059" i="7"/>
  <c r="X2059" i="7" s="1"/>
  <c r="W2059" i="7"/>
  <c r="AF1603" i="7"/>
  <c r="Y1976" i="7"/>
  <c r="Y1541" i="7"/>
  <c r="CD2127" i="7"/>
  <c r="Z2127" i="7" s="1"/>
  <c r="Y2236" i="7"/>
  <c r="DC2290" i="7"/>
  <c r="AY2290" i="7" s="1"/>
  <c r="Y1120" i="7"/>
  <c r="CD1120" i="7"/>
  <c r="Z1120" i="7" s="1"/>
  <c r="W1120" i="7"/>
  <c r="CE1120" i="7"/>
  <c r="AA1120" i="7" s="1"/>
  <c r="AD725" i="7"/>
  <c r="CL725" i="7"/>
  <c r="AH725" i="7" s="1"/>
  <c r="W1097" i="7"/>
  <c r="CE1097" i="7"/>
  <c r="AA1097" i="7" s="1"/>
  <c r="CJ1404" i="7"/>
  <c r="Y1462" i="7"/>
  <c r="CL2080" i="7"/>
  <c r="AH2080" i="7" s="1"/>
  <c r="CI2080" i="7"/>
  <c r="AE2080" i="7" s="1"/>
  <c r="AD2080" i="7"/>
  <c r="CB1890" i="7"/>
  <c r="X1890" i="7" s="1"/>
  <c r="W1890" i="7"/>
  <c r="CE1890" i="7"/>
  <c r="AA1890" i="7" s="1"/>
  <c r="DI1552" i="7"/>
  <c r="BE1552" i="7" s="1"/>
  <c r="D1552" i="7"/>
  <c r="DE1552" i="7"/>
  <c r="BA1552" i="7" s="1"/>
  <c r="CF1552" i="7"/>
  <c r="AB1552" i="7" s="1"/>
  <c r="DD1552" i="7"/>
  <c r="AZ1552" i="7" s="1"/>
  <c r="CC1552" i="7"/>
  <c r="BX1552" i="7"/>
  <c r="CL1552" i="7" s="1"/>
  <c r="AH1552" i="7" s="1"/>
  <c r="DH1552" i="7"/>
  <c r="BD1552" i="7" s="1"/>
  <c r="DG1552" i="7"/>
  <c r="BC1552" i="7" s="1"/>
  <c r="CA1552" i="7"/>
  <c r="DF1552" i="7"/>
  <c r="BB1552" i="7" s="1"/>
  <c r="AF2118" i="7"/>
  <c r="CE2099" i="7"/>
  <c r="AA2099" i="7" s="1"/>
  <c r="W2099" i="7"/>
  <c r="CB2099" i="7"/>
  <c r="X2099" i="7" s="1"/>
  <c r="Y2254" i="7"/>
  <c r="CD1263" i="7"/>
  <c r="Z1263" i="7" s="1"/>
  <c r="Y1263" i="7"/>
  <c r="Y1371" i="7"/>
  <c r="BZ1456" i="7"/>
  <c r="V1456" i="7" s="1"/>
  <c r="T1456" i="7"/>
  <c r="Y1610" i="7"/>
  <c r="CK1767" i="7"/>
  <c r="AG1767" i="7" s="1"/>
  <c r="CE1665" i="7"/>
  <c r="AA1665" i="7" s="1"/>
  <c r="W1665" i="7"/>
  <c r="CB1665" i="7"/>
  <c r="DI1588" i="7"/>
  <c r="BE1588" i="7" s="1"/>
  <c r="D1588" i="7"/>
  <c r="CA1588" i="7"/>
  <c r="DG1588" i="7"/>
  <c r="BC1588" i="7" s="1"/>
  <c r="CF1588" i="7"/>
  <c r="AB1588" i="7" s="1"/>
  <c r="DF1588" i="7"/>
  <c r="BB1588" i="7" s="1"/>
  <c r="CC1588" i="7"/>
  <c r="DH1588" i="7"/>
  <c r="BD1588" i="7" s="1"/>
  <c r="DE1588" i="7"/>
  <c r="BA1588" i="7" s="1"/>
  <c r="DD1588" i="7"/>
  <c r="AZ1588" i="7" s="1"/>
  <c r="BX1588" i="7"/>
  <c r="DC2178" i="7"/>
  <c r="AY2178" i="7" s="1"/>
  <c r="BZ1382" i="7"/>
  <c r="V1382" i="7" s="1"/>
  <c r="T1382" i="7"/>
  <c r="CZ1582" i="7"/>
  <c r="AV1582" i="7" s="1"/>
  <c r="W2010" i="7"/>
  <c r="CB2010" i="7"/>
  <c r="X2010" i="7" s="1"/>
  <c r="CE2010" i="7"/>
  <c r="AA2010" i="7" s="1"/>
  <c r="CZ1723" i="7"/>
  <c r="AV1723" i="7" s="1"/>
  <c r="CJ1592" i="7"/>
  <c r="W2168" i="7"/>
  <c r="CB2168" i="7"/>
  <c r="X2168" i="7" s="1"/>
  <c r="CE2168" i="7"/>
  <c r="AA2168" i="7" s="1"/>
  <c r="CJ2064" i="7"/>
  <c r="DC2306" i="7"/>
  <c r="AY2306" i="7" s="1"/>
  <c r="CB1545" i="7"/>
  <c r="X1545" i="7" s="1"/>
  <c r="CE1545" i="7"/>
  <c r="AA1545" i="7" s="1"/>
  <c r="W1545" i="7"/>
  <c r="W1488" i="7"/>
  <c r="CE1488" i="7"/>
  <c r="AA1488" i="7" s="1"/>
  <c r="CB1488" i="7"/>
  <c r="X1488" i="7" s="1"/>
  <c r="CD1775" i="7"/>
  <c r="Z1775" i="7" s="1"/>
  <c r="CB1806" i="7"/>
  <c r="X1806" i="7" s="1"/>
  <c r="W1806" i="7"/>
  <c r="CE1806" i="7"/>
  <c r="AA1806" i="7" s="1"/>
  <c r="CD1965" i="7"/>
  <c r="Z1965" i="7" s="1"/>
  <c r="CE2204" i="7"/>
  <c r="AA2204" i="7" s="1"/>
  <c r="CE2151" i="7"/>
  <c r="AA2151" i="7" s="1"/>
  <c r="W2151" i="7"/>
  <c r="CB2151" i="7"/>
  <c r="X2151" i="7" s="1"/>
  <c r="Y1841" i="7"/>
  <c r="Y2079" i="7"/>
  <c r="AF2075" i="7"/>
  <c r="AD728" i="7"/>
  <c r="CL728" i="7"/>
  <c r="AH728" i="7" s="1"/>
  <c r="BZ1049" i="7"/>
  <c r="V1049" i="7" s="1"/>
  <c r="T1049" i="7"/>
  <c r="CF1049" i="7"/>
  <c r="AB1049" i="7" s="1"/>
  <c r="CE1060" i="7"/>
  <c r="AA1060" i="7" s="1"/>
  <c r="W1060" i="7"/>
  <c r="W1023" i="7"/>
  <c r="CE1023" i="7"/>
  <c r="AA1023" i="7" s="1"/>
  <c r="Y1257" i="7"/>
  <c r="CD1257" i="7"/>
  <c r="Z1257" i="7" s="1"/>
  <c r="CE1314" i="7"/>
  <c r="AA1314" i="7" s="1"/>
  <c r="W1314" i="7"/>
  <c r="Y1411" i="7"/>
  <c r="CE1681" i="7"/>
  <c r="AA1681" i="7" s="1"/>
  <c r="W1681" i="7"/>
  <c r="CB1681" i="7"/>
  <c r="X1681" i="7" s="1"/>
  <c r="Y1720" i="7"/>
  <c r="AD1531" i="7"/>
  <c r="CL1531" i="7"/>
  <c r="AH1531" i="7" s="1"/>
  <c r="CI1531" i="7"/>
  <c r="AE1531" i="7" s="1"/>
  <c r="DC1722" i="7"/>
  <c r="AY1722" i="7" s="1"/>
  <c r="AF2044" i="7"/>
  <c r="CD2165" i="7"/>
  <c r="Z2165" i="7" s="1"/>
  <c r="CL2028" i="7"/>
  <c r="AH2028" i="7" s="1"/>
  <c r="T2071" i="7"/>
  <c r="BZ2071" i="7"/>
  <c r="V2071" i="7" s="1"/>
  <c r="AE2260" i="7"/>
  <c r="CK2260" i="7"/>
  <c r="AG2260" i="7" s="1"/>
  <c r="BZ2280" i="7"/>
  <c r="V2280" i="7" s="1"/>
  <c r="T2280" i="7"/>
  <c r="T1486" i="7"/>
  <c r="BZ1486" i="7"/>
  <c r="V1486" i="7" s="1"/>
  <c r="CD1949" i="7"/>
  <c r="Z1949" i="7" s="1"/>
  <c r="DI2197" i="7"/>
  <c r="BE2197" i="7" s="1"/>
  <c r="D2197" i="7"/>
  <c r="DF2197" i="7"/>
  <c r="BB2197" i="7" s="1"/>
  <c r="DE2197" i="7"/>
  <c r="BA2197" i="7" s="1"/>
  <c r="CF2197" i="7"/>
  <c r="AB2197" i="7" s="1"/>
  <c r="DH2197" i="7"/>
  <c r="BD2197" i="7" s="1"/>
  <c r="CC2197" i="7"/>
  <c r="DG2197" i="7"/>
  <c r="BC2197" i="7" s="1"/>
  <c r="CA2197" i="7"/>
  <c r="DD2197" i="7"/>
  <c r="AZ2197" i="7" s="1"/>
  <c r="BX2197" i="7"/>
  <c r="CL2197" i="7" s="1"/>
  <c r="AH2197" i="7" s="1"/>
  <c r="BQ1382" i="7"/>
  <c r="M1382" i="7" s="1"/>
  <c r="CE1499" i="7"/>
  <c r="AA1499" i="7" s="1"/>
  <c r="W1499" i="7"/>
  <c r="CB1499" i="7"/>
  <c r="X1499" i="7" s="1"/>
  <c r="CB1518" i="7"/>
  <c r="X1518" i="7" s="1"/>
  <c r="W1518" i="7"/>
  <c r="CE1518" i="7"/>
  <c r="AA1518" i="7" s="1"/>
  <c r="Y2155" i="7"/>
  <c r="CD2006" i="7"/>
  <c r="Z2006" i="7" s="1"/>
  <c r="BR1361" i="7"/>
  <c r="N1361" i="7" s="1"/>
  <c r="L1361" i="7"/>
  <c r="CE1318" i="7"/>
  <c r="AA1318" i="7" s="1"/>
  <c r="CB1318" i="7"/>
  <c r="W1318" i="7"/>
  <c r="CD2039" i="7"/>
  <c r="Z2039" i="7" s="1"/>
  <c r="T1714" i="7"/>
  <c r="BZ1714" i="7"/>
  <c r="V1714" i="7" s="1"/>
  <c r="CK2198" i="7"/>
  <c r="AG2198" i="7" s="1"/>
  <c r="CK1762" i="7"/>
  <c r="AG1762" i="7" s="1"/>
  <c r="BZ2222" i="7"/>
  <c r="V2222" i="7" s="1"/>
  <c r="T2222" i="7"/>
  <c r="CJ2219" i="7"/>
  <c r="T1718" i="7"/>
  <c r="BZ1718" i="7"/>
  <c r="V1718" i="7" s="1"/>
  <c r="AD2180" i="7"/>
  <c r="CI2180" i="7"/>
  <c r="AE2180" i="7" s="1"/>
  <c r="CL2180" i="7"/>
  <c r="AH2180" i="7" s="1"/>
  <c r="Y2300" i="7"/>
  <c r="BZ1301" i="7"/>
  <c r="V1301" i="7" s="1"/>
  <c r="CF1301" i="7"/>
  <c r="AB1301" i="7" s="1"/>
  <c r="T1301" i="7"/>
  <c r="CI1577" i="7"/>
  <c r="AE1577" i="7" s="1"/>
  <c r="AD1577" i="7"/>
  <c r="AF1682" i="7"/>
  <c r="CE1777" i="7"/>
  <c r="AA1777" i="7" s="1"/>
  <c r="W1777" i="7"/>
  <c r="CB1777" i="7"/>
  <c r="X1777" i="7" s="1"/>
  <c r="AF2074" i="7"/>
  <c r="CK2074" i="7"/>
  <c r="AG2074" i="7" s="1"/>
  <c r="CE1751" i="7"/>
  <c r="AA1751" i="7" s="1"/>
  <c r="W1751" i="7"/>
  <c r="CB1751" i="7"/>
  <c r="X1751" i="7" s="1"/>
  <c r="AD2147" i="7"/>
  <c r="CL2147" i="7"/>
  <c r="AH2147" i="7" s="1"/>
  <c r="CI2147" i="7"/>
  <c r="CB2309" i="7"/>
  <c r="X2309" i="7" s="1"/>
  <c r="W2309" i="7"/>
  <c r="CE2309" i="7"/>
  <c r="AA2309" i="7" s="1"/>
  <c r="AD1508" i="7"/>
  <c r="CI1508" i="7"/>
  <c r="AE1508" i="7" s="1"/>
  <c r="CB1814" i="7"/>
  <c r="X1814" i="7" s="1"/>
  <c r="W1814" i="7"/>
  <c r="CE1814" i="7"/>
  <c r="AA1814" i="7" s="1"/>
  <c r="AD2177" i="7"/>
  <c r="CL2177" i="7"/>
  <c r="AH2177" i="7" s="1"/>
  <c r="CI2177" i="7"/>
  <c r="AE2177" i="7" s="1"/>
  <c r="Y2095" i="7"/>
  <c r="N1329" i="7"/>
  <c r="BS1329" i="7"/>
  <c r="O1329" i="7" s="1"/>
  <c r="BR1344" i="7"/>
  <c r="N1344" i="7" s="1"/>
  <c r="L1344" i="7"/>
  <c r="AF2080" i="7"/>
  <c r="AF2126" i="7"/>
  <c r="DI2152" i="7"/>
  <c r="BE2152" i="7" s="1"/>
  <c r="D2152" i="7"/>
  <c r="DH2152" i="7"/>
  <c r="BD2152" i="7" s="1"/>
  <c r="DE2152" i="7"/>
  <c r="BA2152" i="7" s="1"/>
  <c r="DD2152" i="7"/>
  <c r="AZ2152" i="7" s="1"/>
  <c r="DG2152" i="7"/>
  <c r="BC2152" i="7" s="1"/>
  <c r="DF2152" i="7"/>
  <c r="BB2152" i="7" s="1"/>
  <c r="CF2152" i="7"/>
  <c r="AB2152" i="7" s="1"/>
  <c r="CC2152" i="7"/>
  <c r="BX2152" i="7"/>
  <c r="CL2152" i="7" s="1"/>
  <c r="AH2152" i="7" s="1"/>
  <c r="CA2152" i="7"/>
  <c r="AF2245" i="7"/>
  <c r="BR1360" i="7"/>
  <c r="N1360" i="7" s="1"/>
  <c r="L1360" i="7"/>
  <c r="CD1946" i="7"/>
  <c r="Z1946" i="7" s="1"/>
  <c r="Y1946" i="7"/>
  <c r="Y2158" i="7"/>
  <c r="CB1498" i="7"/>
  <c r="X1498" i="7" s="1"/>
  <c r="CE1498" i="7"/>
  <c r="AA1498" i="7" s="1"/>
  <c r="W1498" i="7"/>
  <c r="AF2067" i="7"/>
  <c r="P1356" i="7"/>
  <c r="N1326" i="7"/>
  <c r="BS1326" i="7"/>
  <c r="O1326" i="7" s="1"/>
  <c r="T1649" i="7"/>
  <c r="BZ1649" i="7"/>
  <c r="V1649" i="7" s="1"/>
  <c r="BZ1834" i="7"/>
  <c r="V1834" i="7" s="1"/>
  <c r="T1834" i="7"/>
  <c r="Y1865" i="7"/>
  <c r="CD1865" i="7"/>
  <c r="Z1865" i="7" s="1"/>
  <c r="CI2037" i="7"/>
  <c r="AE2037" i="7" s="1"/>
  <c r="AD2037" i="7"/>
  <c r="CL2037" i="7"/>
  <c r="AH2037" i="7" s="1"/>
  <c r="CK1720" i="7"/>
  <c r="AG1720" i="7" s="1"/>
  <c r="AF1720" i="7"/>
  <c r="CL2110" i="7"/>
  <c r="AH2110" i="7" s="1"/>
  <c r="CI2110" i="7"/>
  <c r="AE2110" i="7" s="1"/>
  <c r="AD2110" i="7"/>
  <c r="AF2087" i="7"/>
  <c r="Y1698" i="7"/>
  <c r="Y2076" i="7"/>
  <c r="BZ1404" i="7"/>
  <c r="V1404" i="7" s="1"/>
  <c r="T1404" i="7"/>
  <c r="Y1832" i="7"/>
  <c r="T2116" i="7"/>
  <c r="BZ2116" i="7"/>
  <c r="V2116" i="7" s="1"/>
  <c r="AD2010" i="7"/>
  <c r="CI2010" i="7"/>
  <c r="AE2010" i="7" s="1"/>
  <c r="CL2010" i="7"/>
  <c r="AH2010" i="7" s="1"/>
  <c r="AD2064" i="7"/>
  <c r="CI2064" i="7"/>
  <c r="AE2064" i="7" s="1"/>
  <c r="Y1408" i="7"/>
  <c r="CB1462" i="7"/>
  <c r="X1462" i="7" s="1"/>
  <c r="W1462" i="7"/>
  <c r="CE1462" i="7"/>
  <c r="AA1462" i="7" s="1"/>
  <c r="Y2094" i="7"/>
  <c r="Y2075" i="7"/>
  <c r="AF2107" i="7"/>
  <c r="CB2190" i="7"/>
  <c r="X2190" i="7" s="1"/>
  <c r="W2190" i="7"/>
  <c r="CE2190" i="7"/>
  <c r="AA2190" i="7" s="1"/>
  <c r="CL551" i="7"/>
  <c r="AH551" i="7" s="1"/>
  <c r="AD551" i="7"/>
  <c r="CE959" i="7"/>
  <c r="AA959" i="7" s="1"/>
  <c r="W959" i="7"/>
  <c r="CE1188" i="7"/>
  <c r="AA1188" i="7" s="1"/>
  <c r="W1188" i="7"/>
  <c r="W1249" i="7"/>
  <c r="CE1249" i="7"/>
  <c r="AA1249" i="7" s="1"/>
  <c r="CD1025" i="7"/>
  <c r="Z1025" i="7" s="1"/>
  <c r="Y1025" i="7"/>
  <c r="BZ1208" i="7"/>
  <c r="V1208" i="7" s="1"/>
  <c r="T1208" i="7"/>
  <c r="CF1208" i="7"/>
  <c r="AB1208" i="7" s="1"/>
  <c r="CD1256" i="7"/>
  <c r="Z1256" i="7" s="1"/>
  <c r="Y1256" i="7"/>
  <c r="BR1345" i="7"/>
  <c r="N1345" i="7" s="1"/>
  <c r="L1345" i="7"/>
  <c r="CE1301" i="7"/>
  <c r="AA1301" i="7" s="1"/>
  <c r="W1301" i="7"/>
  <c r="BS1353" i="7"/>
  <c r="O1353" i="7" s="1"/>
  <c r="P1353" i="7"/>
  <c r="BZ1369" i="7"/>
  <c r="V1369" i="7" s="1"/>
  <c r="T1369" i="7"/>
  <c r="W1477" i="7"/>
  <c r="CB1477" i="7"/>
  <c r="X1477" i="7" s="1"/>
  <c r="CE1477" i="7"/>
  <c r="AA1477" i="7" s="1"/>
  <c r="BZ1405" i="7"/>
  <c r="V1405" i="7" s="1"/>
  <c r="T1405" i="7"/>
  <c r="T1472" i="7"/>
  <c r="BZ1472" i="7"/>
  <c r="V1472" i="7" s="1"/>
  <c r="BZ1464" i="7"/>
  <c r="V1464" i="7" s="1"/>
  <c r="T1464" i="7"/>
  <c r="BZ1632" i="7"/>
  <c r="V1632" i="7" s="1"/>
  <c r="T1632" i="7"/>
  <c r="CK1495" i="7"/>
  <c r="AG1495" i="7" s="1"/>
  <c r="BZ1613" i="7"/>
  <c r="V1613" i="7" s="1"/>
  <c r="T1613" i="7"/>
  <c r="Y1549" i="7"/>
  <c r="Y1614" i="7"/>
  <c r="CE1383" i="7"/>
  <c r="AA1383" i="7" s="1"/>
  <c r="W1383" i="7"/>
  <c r="CB1383" i="7"/>
  <c r="X1383" i="7" s="1"/>
  <c r="BZ1610" i="7"/>
  <c r="V1610" i="7" s="1"/>
  <c r="T1610" i="7"/>
  <c r="AF1399" i="7"/>
  <c r="Y1512" i="7"/>
  <c r="CD1512" i="7"/>
  <c r="Z1512" i="7" s="1"/>
  <c r="AF1770" i="7"/>
  <c r="BZ1767" i="7"/>
  <c r="V1767" i="7" s="1"/>
  <c r="T1767" i="7"/>
  <c r="CB1824" i="7"/>
  <c r="W1824" i="7"/>
  <c r="CE1824" i="7"/>
  <c r="AA1824" i="7" s="1"/>
  <c r="W1831" i="7"/>
  <c r="CE1831" i="7"/>
  <c r="AA1831" i="7" s="1"/>
  <c r="CB1831" i="7"/>
  <c r="X1831" i="7" s="1"/>
  <c r="Y1858" i="7"/>
  <c r="CD1858" i="7"/>
  <c r="Z1858" i="7" s="1"/>
  <c r="T1991" i="7"/>
  <c r="BZ1991" i="7"/>
  <c r="V1991" i="7" s="1"/>
  <c r="BZ2057" i="7"/>
  <c r="V2057" i="7" s="1"/>
  <c r="T2057" i="7"/>
  <c r="CB2041" i="7"/>
  <c r="X2041" i="7" s="1"/>
  <c r="W2041" i="7"/>
  <c r="CE2041" i="7"/>
  <c r="AA2041" i="7" s="1"/>
  <c r="DI1509" i="7"/>
  <c r="BE1509" i="7" s="1"/>
  <c r="D1509" i="7"/>
  <c r="DF1509" i="7"/>
  <c r="BB1509" i="7" s="1"/>
  <c r="DE1509" i="7"/>
  <c r="BA1509" i="7" s="1"/>
  <c r="CF1509" i="7"/>
  <c r="AB1509" i="7" s="1"/>
  <c r="DD1509" i="7"/>
  <c r="AZ1509" i="7" s="1"/>
  <c r="CC1509" i="7"/>
  <c r="DH1509" i="7"/>
  <c r="BD1509" i="7" s="1"/>
  <c r="CA1509" i="7"/>
  <c r="DG1509" i="7"/>
  <c r="BC1509" i="7" s="1"/>
  <c r="BX1509" i="7"/>
  <c r="DD1575" i="7"/>
  <c r="AZ1575" i="7" s="1"/>
  <c r="DH1575" i="7"/>
  <c r="BD1575" i="7" s="1"/>
  <c r="DG1575" i="7"/>
  <c r="BC1575" i="7" s="1"/>
  <c r="CA1575" i="7"/>
  <c r="DI1575" i="7"/>
  <c r="BE1575" i="7" s="1"/>
  <c r="DE1575" i="7"/>
  <c r="BA1575" i="7" s="1"/>
  <c r="CC1575" i="7"/>
  <c r="D1575" i="7"/>
  <c r="DF1575" i="7"/>
  <c r="BB1575" i="7" s="1"/>
  <c r="BX1575" i="7"/>
  <c r="CL1575" i="7" s="1"/>
  <c r="AH1575" i="7" s="1"/>
  <c r="CF1575" i="7"/>
  <c r="AB1575" i="7" s="1"/>
  <c r="BZ1816" i="7"/>
  <c r="V1816" i="7" s="1"/>
  <c r="T1816" i="7"/>
  <c r="W1955" i="7"/>
  <c r="CE1955" i="7"/>
  <c r="AA1955" i="7" s="1"/>
  <c r="CB1955" i="7"/>
  <c r="X1955" i="7" s="1"/>
  <c r="AF2105" i="7"/>
  <c r="CB1622" i="7"/>
  <c r="X1622" i="7" s="1"/>
  <c r="W1622" i="7"/>
  <c r="CE1622" i="7"/>
  <c r="AA1622" i="7" s="1"/>
  <c r="BZ1678" i="7"/>
  <c r="V1678" i="7" s="1"/>
  <c r="T1678" i="7"/>
  <c r="DG2109" i="7"/>
  <c r="BC2109" i="7" s="1"/>
  <c r="DF2109" i="7"/>
  <c r="BB2109" i="7" s="1"/>
  <c r="DE2109" i="7"/>
  <c r="BA2109" i="7" s="1"/>
  <c r="DD2109" i="7"/>
  <c r="AZ2109" i="7" s="1"/>
  <c r="D2109" i="7"/>
  <c r="DI2109" i="7"/>
  <c r="BE2109" i="7" s="1"/>
  <c r="DH2109" i="7"/>
  <c r="BD2109" i="7" s="1"/>
  <c r="CC2109" i="7"/>
  <c r="CA2109" i="7"/>
  <c r="BX2109" i="7"/>
  <c r="CF2109" i="7"/>
  <c r="AB2109" i="7" s="1"/>
  <c r="BZ1642" i="7"/>
  <c r="V1642" i="7" s="1"/>
  <c r="T1642" i="7"/>
  <c r="CI2096" i="7"/>
  <c r="AE2096" i="7" s="1"/>
  <c r="Y2107" i="7"/>
  <c r="CI2066" i="7"/>
  <c r="AE2066" i="7" s="1"/>
  <c r="AF2240" i="7"/>
  <c r="AF2272" i="7"/>
  <c r="AF2207" i="7"/>
  <c r="CB2263" i="7"/>
  <c r="X2263" i="7" s="1"/>
  <c r="W2263" i="7"/>
  <c r="CE2263" i="7"/>
  <c r="AA2263" i="7" s="1"/>
  <c r="CL2267" i="7"/>
  <c r="AH2267" i="7" s="1"/>
  <c r="AD2267" i="7"/>
  <c r="CI2267" i="7"/>
  <c r="AE2267" i="7" s="1"/>
  <c r="DI2274" i="7"/>
  <c r="BE2274" i="7" s="1"/>
  <c r="D2274" i="7"/>
  <c r="DH2274" i="7"/>
  <c r="BD2274" i="7" s="1"/>
  <c r="CA2274" i="7"/>
  <c r="DG2274" i="7"/>
  <c r="BC2274" i="7" s="1"/>
  <c r="BX2274" i="7"/>
  <c r="DF2274" i="7"/>
  <c r="BB2274" i="7" s="1"/>
  <c r="CF2274" i="7"/>
  <c r="AB2274" i="7" s="1"/>
  <c r="DE2274" i="7"/>
  <c r="BA2274" i="7" s="1"/>
  <c r="DD2274" i="7"/>
  <c r="AZ2274" i="7" s="1"/>
  <c r="CH2274" i="7"/>
  <c r="CC2274" i="7"/>
  <c r="CD2265" i="7"/>
  <c r="Z2265" i="7" s="1"/>
  <c r="Y2265" i="7"/>
  <c r="CD1491" i="7"/>
  <c r="Z1491" i="7" s="1"/>
  <c r="Y1491" i="7"/>
  <c r="AF1380" i="7"/>
  <c r="Y1542" i="7"/>
  <c r="CD1501" i="7"/>
  <c r="Z1501" i="7" s="1"/>
  <c r="CD1793" i="7"/>
  <c r="Z1793" i="7" s="1"/>
  <c r="Y1793" i="7"/>
  <c r="W1931" i="7"/>
  <c r="CE1931" i="7"/>
  <c r="AA1931" i="7" s="1"/>
  <c r="CB1931" i="7"/>
  <c r="X1931" i="7" s="1"/>
  <c r="CB1964" i="7"/>
  <c r="X1964" i="7" s="1"/>
  <c r="W1964" i="7"/>
  <c r="CE1964" i="7"/>
  <c r="AA1964" i="7" s="1"/>
  <c r="CE1666" i="7"/>
  <c r="AA1666" i="7" s="1"/>
  <c r="W1666" i="7"/>
  <c r="CB1666" i="7"/>
  <c r="DI1608" i="7"/>
  <c r="BE1608" i="7" s="1"/>
  <c r="D1608" i="7"/>
  <c r="CA1608" i="7"/>
  <c r="DH1608" i="7"/>
  <c r="BD1608" i="7" s="1"/>
  <c r="DG1608" i="7"/>
  <c r="BC1608" i="7" s="1"/>
  <c r="CF1608" i="7"/>
  <c r="AB1608" i="7" s="1"/>
  <c r="DD1608" i="7"/>
  <c r="AZ1608" i="7" s="1"/>
  <c r="DF1608" i="7"/>
  <c r="BB1608" i="7" s="1"/>
  <c r="DE1608" i="7"/>
  <c r="BA1608" i="7" s="1"/>
  <c r="CC1608" i="7"/>
  <c r="BX1608" i="7"/>
  <c r="CL1608" i="7" s="1"/>
  <c r="AH1608" i="7" s="1"/>
  <c r="AF2029" i="7"/>
  <c r="Y2136" i="7"/>
  <c r="AD2091" i="7"/>
  <c r="CL2091" i="7"/>
  <c r="AH2091" i="7" s="1"/>
  <c r="CI2091" i="7"/>
  <c r="CL2282" i="7"/>
  <c r="AH2282" i="7" s="1"/>
  <c r="CI2282" i="7"/>
  <c r="AD2282" i="7"/>
  <c r="CG548" i="7"/>
  <c r="AC548" i="7" s="1"/>
  <c r="T548" i="7"/>
  <c r="BZ548" i="7"/>
  <c r="V548" i="7" s="1"/>
  <c r="CF548" i="7"/>
  <c r="AB548" i="7" s="1"/>
  <c r="CF1081" i="7"/>
  <c r="AB1081" i="7" s="1"/>
  <c r="BZ1081" i="7"/>
  <c r="V1081" i="7" s="1"/>
  <c r="T1081" i="7"/>
  <c r="BZ1799" i="7"/>
  <c r="V1799" i="7" s="1"/>
  <c r="T1799" i="7"/>
  <c r="CD1878" i="7"/>
  <c r="Z1878" i="7" s="1"/>
  <c r="Y1878" i="7"/>
  <c r="BZ1966" i="7"/>
  <c r="V1966" i="7" s="1"/>
  <c r="T1966" i="7"/>
  <c r="BZ1998" i="7"/>
  <c r="V1998" i="7" s="1"/>
  <c r="T1998" i="7"/>
  <c r="Y2093" i="7"/>
  <c r="CD2093" i="7"/>
  <c r="Z2093" i="7" s="1"/>
  <c r="BZ1935" i="7"/>
  <c r="V1935" i="7" s="1"/>
  <c r="T1935" i="7"/>
  <c r="BZ1658" i="7"/>
  <c r="V1658" i="7" s="1"/>
  <c r="T1658" i="7"/>
  <c r="T2056" i="7"/>
  <c r="BZ2056" i="7"/>
  <c r="V2056" i="7" s="1"/>
  <c r="AF2155" i="7"/>
  <c r="AD2182" i="7"/>
  <c r="CL2182" i="7"/>
  <c r="AH2182" i="7" s="1"/>
  <c r="CI2182" i="7"/>
  <c r="AD2095" i="7"/>
  <c r="CI2095" i="7"/>
  <c r="AE2095" i="7" s="1"/>
  <c r="CL2095" i="7"/>
  <c r="AH2095" i="7" s="1"/>
  <c r="CH2185" i="7"/>
  <c r="BR1364" i="7"/>
  <c r="N1364" i="7" s="1"/>
  <c r="L1364" i="7"/>
  <c r="CE1324" i="7"/>
  <c r="AA1324" i="7" s="1"/>
  <c r="CB1324" i="7"/>
  <c r="W1324" i="7"/>
  <c r="CI1681" i="7"/>
  <c r="AE1681" i="7" s="1"/>
  <c r="AD1681" i="7"/>
  <c r="CL1681" i="7"/>
  <c r="AH1681" i="7" s="1"/>
  <c r="AF1562" i="7"/>
  <c r="CK1562" i="7"/>
  <c r="AG1562" i="7" s="1"/>
  <c r="CB1643" i="7"/>
  <c r="X1643" i="7" s="1"/>
  <c r="W1643" i="7"/>
  <c r="CE1643" i="7"/>
  <c r="AA1643" i="7" s="1"/>
  <c r="W1887" i="7"/>
  <c r="CB1887" i="7"/>
  <c r="X1887" i="7" s="1"/>
  <c r="CE1887" i="7"/>
  <c r="AA1887" i="7" s="1"/>
  <c r="AF2010" i="7"/>
  <c r="CI1742" i="7"/>
  <c r="AD1742" i="7"/>
  <c r="CL1742" i="7"/>
  <c r="AH1742" i="7" s="1"/>
  <c r="CB1605" i="7"/>
  <c r="X1605" i="7" s="1"/>
  <c r="CE1605" i="7"/>
  <c r="AA1605" i="7" s="1"/>
  <c r="W1605" i="7"/>
  <c r="CL2012" i="7"/>
  <c r="AH2012" i="7" s="1"/>
  <c r="CI2012" i="7"/>
  <c r="AE2012" i="7" s="1"/>
  <c r="AD2012" i="7"/>
  <c r="CB1989" i="7"/>
  <c r="CE1989" i="7"/>
  <c r="AA1989" i="7" s="1"/>
  <c r="W1989" i="7"/>
  <c r="BZ2029" i="7"/>
  <c r="V2029" i="7" s="1"/>
  <c r="T2029" i="7"/>
  <c r="DF2021" i="7"/>
  <c r="BB2021" i="7" s="1"/>
  <c r="DE2021" i="7"/>
  <c r="BA2021" i="7" s="1"/>
  <c r="DI2021" i="7"/>
  <c r="BE2021" i="7" s="1"/>
  <c r="DH2021" i="7"/>
  <c r="BD2021" i="7" s="1"/>
  <c r="CF2021" i="7"/>
  <c r="AB2021" i="7" s="1"/>
  <c r="CC2021" i="7"/>
  <c r="D2021" i="7"/>
  <c r="BX2021" i="7"/>
  <c r="DG2021" i="7"/>
  <c r="BC2021" i="7" s="1"/>
  <c r="DD2021" i="7"/>
  <c r="AZ2021" i="7" s="1"/>
  <c r="CH2021" i="7"/>
  <c r="CA2021" i="7"/>
  <c r="DF2255" i="7"/>
  <c r="BB2255" i="7" s="1"/>
  <c r="DE2255" i="7"/>
  <c r="BA2255" i="7" s="1"/>
  <c r="DD2255" i="7"/>
  <c r="AZ2255" i="7" s="1"/>
  <c r="DH2255" i="7"/>
  <c r="BD2255" i="7" s="1"/>
  <c r="DG2255" i="7"/>
  <c r="BC2255" i="7" s="1"/>
  <c r="DI2255" i="7"/>
  <c r="BE2255" i="7" s="1"/>
  <c r="D2255" i="7"/>
  <c r="CA2255" i="7"/>
  <c r="CF2255" i="7"/>
  <c r="AB2255" i="7" s="1"/>
  <c r="BX2255" i="7"/>
  <c r="CC2255" i="7"/>
  <c r="CL2222" i="7"/>
  <c r="AH2222" i="7" s="1"/>
  <c r="CI2222" i="7"/>
  <c r="AE2222" i="7" s="1"/>
  <c r="AD2222" i="7"/>
  <c r="T2035" i="7"/>
  <c r="BZ2035" i="7"/>
  <c r="V2035" i="7" s="1"/>
  <c r="CF1227" i="7"/>
  <c r="AB1227" i="7" s="1"/>
  <c r="BZ1227" i="7"/>
  <c r="V1227" i="7" s="1"/>
  <c r="T1227" i="7"/>
  <c r="CB1632" i="7"/>
  <c r="X1632" i="7" s="1"/>
  <c r="CE1632" i="7"/>
  <c r="AA1632" i="7" s="1"/>
  <c r="W1632" i="7"/>
  <c r="CB1522" i="7"/>
  <c r="W1522" i="7"/>
  <c r="CE1522" i="7"/>
  <c r="AA1522" i="7" s="1"/>
  <c r="CK1779" i="7"/>
  <c r="AG1779" i="7" s="1"/>
  <c r="CL1675" i="7"/>
  <c r="AH1675" i="7" s="1"/>
  <c r="BZ1970" i="7"/>
  <c r="V1970" i="7" s="1"/>
  <c r="T1970" i="7"/>
  <c r="CE1758" i="7"/>
  <c r="AA1758" i="7" s="1"/>
  <c r="CB1758" i="7"/>
  <c r="W1758" i="7"/>
  <c r="BZ2169" i="7"/>
  <c r="V2169" i="7" s="1"/>
  <c r="T2169" i="7"/>
  <c r="W2028" i="7"/>
  <c r="CE2028" i="7"/>
  <c r="AA2028" i="7" s="1"/>
  <c r="CB2028" i="7"/>
  <c r="DC1551" i="7"/>
  <c r="AY1551" i="7" s="1"/>
  <c r="Y1378" i="7"/>
  <c r="BP1391" i="7"/>
  <c r="L1391" i="7" s="1"/>
  <c r="Y1891" i="7"/>
  <c r="CG552" i="7"/>
  <c r="AC552" i="7" s="1"/>
  <c r="T552" i="7"/>
  <c r="BZ552" i="7"/>
  <c r="V552" i="7" s="1"/>
  <c r="CF552" i="7"/>
  <c r="AB552" i="7" s="1"/>
  <c r="W895" i="7"/>
  <c r="CE895" i="7"/>
  <c r="AA895" i="7" s="1"/>
  <c r="CE1163" i="7"/>
  <c r="AA1163" i="7" s="1"/>
  <c r="W1163" i="7"/>
  <c r="Y1096" i="7"/>
  <c r="CD1096" i="7"/>
  <c r="Z1096" i="7" s="1"/>
  <c r="BZ1211" i="7"/>
  <c r="V1211" i="7" s="1"/>
  <c r="T1211" i="7"/>
  <c r="CF1211" i="7"/>
  <c r="AB1211" i="7" s="1"/>
  <c r="BR1337" i="7"/>
  <c r="L1337" i="7"/>
  <c r="CA1337" i="7"/>
  <c r="CD953" i="7"/>
  <c r="Z953" i="7" s="1"/>
  <c r="Y953" i="7"/>
  <c r="BZ1339" i="7"/>
  <c r="V1339" i="7" s="1"/>
  <c r="T1339" i="7"/>
  <c r="T1416" i="7"/>
  <c r="BZ1473" i="7"/>
  <c r="V1473" i="7" s="1"/>
  <c r="T1473" i="7"/>
  <c r="BZ1376" i="7"/>
  <c r="V1376" i="7" s="1"/>
  <c r="T1376" i="7"/>
  <c r="BP1376" i="7"/>
  <c r="L1376" i="7" s="1"/>
  <c r="Y1390" i="7"/>
  <c r="Y1387" i="7"/>
  <c r="AF1571" i="7"/>
  <c r="CK1730" i="7"/>
  <c r="AG1730" i="7" s="1"/>
  <c r="AF1730" i="7"/>
  <c r="AF1526" i="7"/>
  <c r="BZ1606" i="7"/>
  <c r="V1606" i="7" s="1"/>
  <c r="T1606" i="7"/>
  <c r="BZ1820" i="7"/>
  <c r="V1820" i="7" s="1"/>
  <c r="T1820" i="7"/>
  <c r="Y1727" i="7"/>
  <c r="BZ1950" i="7"/>
  <c r="V1950" i="7" s="1"/>
  <c r="T1950" i="7"/>
  <c r="Y1929" i="7"/>
  <c r="BZ1939" i="7"/>
  <c r="V1939" i="7" s="1"/>
  <c r="T1939" i="7"/>
  <c r="Y1847" i="7"/>
  <c r="CD1847" i="7"/>
  <c r="Z1847" i="7" s="1"/>
  <c r="CI2069" i="7"/>
  <c r="AE2069" i="7" s="1"/>
  <c r="AD2069" i="7"/>
  <c r="CL2069" i="7"/>
  <c r="AH2069" i="7" s="1"/>
  <c r="AF2006" i="7"/>
  <c r="CB1686" i="7"/>
  <c r="X1686" i="7" s="1"/>
  <c r="W1686" i="7"/>
  <c r="CE1686" i="7"/>
  <c r="AA1686" i="7" s="1"/>
  <c r="BZ1717" i="7"/>
  <c r="V1717" i="7" s="1"/>
  <c r="T1717" i="7"/>
  <c r="W1976" i="7"/>
  <c r="CB1976" i="7"/>
  <c r="X1976" i="7" s="1"/>
  <c r="CE1976" i="7"/>
  <c r="AA1976" i="7" s="1"/>
  <c r="CJ1513" i="7"/>
  <c r="AD1585" i="7"/>
  <c r="CL1585" i="7"/>
  <c r="AH1585" i="7" s="1"/>
  <c r="CI1585" i="7"/>
  <c r="AE1585" i="7" s="1"/>
  <c r="CJ1778" i="7"/>
  <c r="DC1600" i="7"/>
  <c r="AY1600" i="7" s="1"/>
  <c r="T1621" i="7"/>
  <c r="BZ1621" i="7"/>
  <c r="V1621" i="7" s="1"/>
  <c r="BZ2016" i="7"/>
  <c r="V2016" i="7" s="1"/>
  <c r="T2016" i="7"/>
  <c r="AF2086" i="7"/>
  <c r="AF2022" i="7"/>
  <c r="CI2118" i="7"/>
  <c r="AE2118" i="7" s="1"/>
  <c r="CL2118" i="7"/>
  <c r="AH2118" i="7" s="1"/>
  <c r="AD2118" i="7"/>
  <c r="AD2216" i="7"/>
  <c r="CL2216" i="7"/>
  <c r="AH2216" i="7" s="1"/>
  <c r="CI2216" i="7"/>
  <c r="AE2216" i="7" s="1"/>
  <c r="AD2240" i="7"/>
  <c r="CL2240" i="7"/>
  <c r="AH2240" i="7" s="1"/>
  <c r="CI2240" i="7"/>
  <c r="AE2240" i="7" s="1"/>
  <c r="W2276" i="7"/>
  <c r="CE2276" i="7"/>
  <c r="AA2276" i="7" s="1"/>
  <c r="CB2276" i="7"/>
  <c r="CB2295" i="7"/>
  <c r="CE2295" i="7"/>
  <c r="AA2295" i="7" s="1"/>
  <c r="W2295" i="7"/>
  <c r="AF2150" i="7"/>
  <c r="CK2150" i="7"/>
  <c r="AG2150" i="7" s="1"/>
  <c r="AF2124" i="7"/>
  <c r="CI2218" i="7"/>
  <c r="AD2218" i="7"/>
  <c r="CL2218" i="7"/>
  <c r="AH2218" i="7" s="1"/>
  <c r="CK2263" i="7"/>
  <c r="AG2263" i="7" s="1"/>
  <c r="AF2263" i="7"/>
  <c r="W881" i="7"/>
  <c r="CE881" i="7"/>
  <c r="AA881" i="7" s="1"/>
  <c r="BZ1143" i="7"/>
  <c r="V1143" i="7" s="1"/>
  <c r="CF1143" i="7"/>
  <c r="AB1143" i="7" s="1"/>
  <c r="T1143" i="7"/>
  <c r="CF1123" i="7"/>
  <c r="AB1123" i="7" s="1"/>
  <c r="T1123" i="7"/>
  <c r="BZ1123" i="7"/>
  <c r="V1123" i="7" s="1"/>
  <c r="Y1344" i="7"/>
  <c r="Y1406" i="7"/>
  <c r="T1687" i="7"/>
  <c r="BZ1687" i="7"/>
  <c r="V1687" i="7" s="1"/>
  <c r="Y1394" i="7"/>
  <c r="CB1788" i="7"/>
  <c r="X1788" i="7" s="1"/>
  <c r="W1788" i="7"/>
  <c r="CE1788" i="7"/>
  <c r="AA1788" i="7" s="1"/>
  <c r="W1839" i="7"/>
  <c r="CB1839" i="7"/>
  <c r="X1839" i="7" s="1"/>
  <c r="CE1839" i="7"/>
  <c r="AA1839" i="7" s="1"/>
  <c r="W1851" i="7"/>
  <c r="CE1851" i="7"/>
  <c r="AA1851" i="7" s="1"/>
  <c r="CB1851" i="7"/>
  <c r="X1851" i="7" s="1"/>
  <c r="BZ1852" i="7"/>
  <c r="V1852" i="7" s="1"/>
  <c r="T1852" i="7"/>
  <c r="CK2049" i="7"/>
  <c r="AG2049" i="7" s="1"/>
  <c r="Y2061" i="7"/>
  <c r="Y1751" i="7"/>
  <c r="CD1751" i="7"/>
  <c r="Z1751" i="7" s="1"/>
  <c r="BZ1654" i="7"/>
  <c r="V1654" i="7" s="1"/>
  <c r="T1654" i="7"/>
  <c r="AF2054" i="7"/>
  <c r="W2256" i="7"/>
  <c r="CB2256" i="7"/>
  <c r="X2256" i="7" s="1"/>
  <c r="CE2256" i="7"/>
  <c r="AA2256" i="7" s="1"/>
  <c r="CJ2301" i="7"/>
  <c r="Y2293" i="7"/>
  <c r="AF2116" i="7"/>
  <c r="BZ2179" i="7"/>
  <c r="V2179" i="7" s="1"/>
  <c r="T2179" i="7"/>
  <c r="W2220" i="7"/>
  <c r="CB2220" i="7"/>
  <c r="X2220" i="7" s="1"/>
  <c r="CE2220" i="7"/>
  <c r="AA2220" i="7" s="1"/>
  <c r="W2124" i="7"/>
  <c r="CB2124" i="7"/>
  <c r="CE2124" i="7"/>
  <c r="AA2124" i="7" s="1"/>
  <c r="T2283" i="7"/>
  <c r="BZ2283" i="7"/>
  <c r="V2283" i="7" s="1"/>
  <c r="CK723" i="7"/>
  <c r="AG723" i="7" s="1"/>
  <c r="AF723" i="7"/>
  <c r="W1111" i="7"/>
  <c r="CE1111" i="7"/>
  <c r="AA1111" i="7" s="1"/>
  <c r="Y1082" i="7"/>
  <c r="CD1082" i="7"/>
  <c r="Z1082" i="7" s="1"/>
  <c r="CD928" i="7"/>
  <c r="Z928" i="7" s="1"/>
  <c r="Y928" i="7"/>
  <c r="Y1343" i="7"/>
  <c r="Y1355" i="7"/>
  <c r="Y1457" i="7"/>
  <c r="CB1430" i="7"/>
  <c r="X1430" i="7" s="1"/>
  <c r="CE1430" i="7"/>
  <c r="AA1430" i="7" s="1"/>
  <c r="W1430" i="7"/>
  <c r="CB1593" i="7"/>
  <c r="X1593" i="7" s="1"/>
  <c r="CE1593" i="7"/>
  <c r="AA1593" i="7" s="1"/>
  <c r="W1593" i="7"/>
  <c r="BZ1824" i="7"/>
  <c r="V1824" i="7" s="1"/>
  <c r="T1824" i="7"/>
  <c r="CB1860" i="7"/>
  <c r="X1860" i="7" s="1"/>
  <c r="W1860" i="7"/>
  <c r="CE1860" i="7"/>
  <c r="AA1860" i="7" s="1"/>
  <c r="W1969" i="7"/>
  <c r="CE1969" i="7"/>
  <c r="AA1969" i="7" s="1"/>
  <c r="CB1969" i="7"/>
  <c r="X1969" i="7" s="1"/>
  <c r="Y2008" i="7"/>
  <c r="CB1626" i="7"/>
  <c r="X1626" i="7" s="1"/>
  <c r="W1626" i="7"/>
  <c r="CE1626" i="7"/>
  <c r="AA1626" i="7" s="1"/>
  <c r="CB1730" i="7"/>
  <c r="X1730" i="7" s="1"/>
  <c r="W1730" i="7"/>
  <c r="CE1730" i="7"/>
  <c r="AA1730" i="7" s="1"/>
  <c r="W1706" i="7"/>
  <c r="CE1706" i="7"/>
  <c r="AA1706" i="7" s="1"/>
  <c r="CB1706" i="7"/>
  <c r="X1706" i="7" s="1"/>
  <c r="CE1770" i="7"/>
  <c r="AA1770" i="7" s="1"/>
  <c r="CB1770" i="7"/>
  <c r="X1770" i="7" s="1"/>
  <c r="W1770" i="7"/>
  <c r="T2112" i="7"/>
  <c r="BZ2112" i="7"/>
  <c r="V2112" i="7" s="1"/>
  <c r="Y2211" i="7"/>
  <c r="Y2259" i="7"/>
  <c r="CD549" i="7"/>
  <c r="Z549" i="7" s="1"/>
  <c r="Y549" i="7"/>
  <c r="BZ1348" i="7"/>
  <c r="V1348" i="7" s="1"/>
  <c r="T1348" i="7"/>
  <c r="Y1192" i="7"/>
  <c r="CD1192" i="7"/>
  <c r="Z1192" i="7" s="1"/>
  <c r="CF1287" i="7"/>
  <c r="AB1287" i="7" s="1"/>
  <c r="BZ1287" i="7"/>
  <c r="V1287" i="7" s="1"/>
  <c r="T1287" i="7"/>
  <c r="Y1416" i="7"/>
  <c r="CL1761" i="7"/>
  <c r="AH1761" i="7" s="1"/>
  <c r="CB1446" i="7"/>
  <c r="CE1446" i="7"/>
  <c r="AA1446" i="7" s="1"/>
  <c r="W1446" i="7"/>
  <c r="W1819" i="7"/>
  <c r="CE1819" i="7"/>
  <c r="AA1819" i="7" s="1"/>
  <c r="CB1819" i="7"/>
  <c r="X1819" i="7" s="1"/>
  <c r="CB2069" i="7"/>
  <c r="CE2069" i="7"/>
  <c r="AA2069" i="7" s="1"/>
  <c r="W2069" i="7"/>
  <c r="CK1705" i="7"/>
  <c r="AG1705" i="7" s="1"/>
  <c r="CB1573" i="7"/>
  <c r="X1573" i="7" s="1"/>
  <c r="W1573" i="7"/>
  <c r="CE1573" i="7"/>
  <c r="AA1573" i="7" s="1"/>
  <c r="AF1755" i="7"/>
  <c r="CI2077" i="7"/>
  <c r="CL2077" i="7"/>
  <c r="AH2077" i="7" s="1"/>
  <c r="AD2077" i="7"/>
  <c r="Y2248" i="7"/>
  <c r="Y2067" i="7"/>
  <c r="AD2281" i="7"/>
  <c r="CI2281" i="7"/>
  <c r="AE2281" i="7" s="1"/>
  <c r="BZ1160" i="7"/>
  <c r="V1160" i="7" s="1"/>
  <c r="CF1160" i="7"/>
  <c r="AB1160" i="7" s="1"/>
  <c r="T1160" i="7"/>
  <c r="BZ1410" i="7"/>
  <c r="V1410" i="7" s="1"/>
  <c r="T1410" i="7"/>
  <c r="CL1758" i="7"/>
  <c r="AH1758" i="7" s="1"/>
  <c r="CI1758" i="7"/>
  <c r="AE1758" i="7" s="1"/>
  <c r="AD1758" i="7"/>
  <c r="Y2089" i="7"/>
  <c r="AD2236" i="7"/>
  <c r="CL2236" i="7"/>
  <c r="AH2236" i="7" s="1"/>
  <c r="CI2236" i="7"/>
  <c r="AE2236" i="7" s="1"/>
  <c r="CE2305" i="7"/>
  <c r="AA2305" i="7" s="1"/>
  <c r="W2305" i="7"/>
  <c r="CB2305" i="7"/>
  <c r="X2305" i="7" s="1"/>
  <c r="CE731" i="7"/>
  <c r="AA731" i="7" s="1"/>
  <c r="CD1460" i="7"/>
  <c r="Z1460" i="7" s="1"/>
  <c r="Y1460" i="7"/>
  <c r="AD1539" i="7"/>
  <c r="CL1539" i="7"/>
  <c r="AH1539" i="7" s="1"/>
  <c r="CI1539" i="7"/>
  <c r="AE1539" i="7" s="1"/>
  <c r="CD1808" i="7"/>
  <c r="Z1808" i="7" s="1"/>
  <c r="CJ1759" i="7"/>
  <c r="CE1638" i="7"/>
  <c r="AA1638" i="7" s="1"/>
  <c r="CB1638" i="7"/>
  <c r="X1638" i="7" s="1"/>
  <c r="W1638" i="7"/>
  <c r="CD2110" i="7"/>
  <c r="Z2110" i="7" s="1"/>
  <c r="AF2131" i="7"/>
  <c r="CH2128" i="7"/>
  <c r="CK2033" i="7"/>
  <c r="AG2033" i="7" s="1"/>
  <c r="T373" i="7"/>
  <c r="BZ373" i="7"/>
  <c r="V373" i="7" s="1"/>
  <c r="CG373" i="7"/>
  <c r="AC373" i="7" s="1"/>
  <c r="CF373" i="7"/>
  <c r="AB373" i="7" s="1"/>
  <c r="BZ992" i="7"/>
  <c r="V992" i="7" s="1"/>
  <c r="CF992" i="7"/>
  <c r="AB992" i="7" s="1"/>
  <c r="T992" i="7"/>
  <c r="Y1121" i="7"/>
  <c r="CD1121" i="7"/>
  <c r="Z1121" i="7" s="1"/>
  <c r="CF1124" i="7"/>
  <c r="AB1124" i="7" s="1"/>
  <c r="T1124" i="7"/>
  <c r="BZ1124" i="7"/>
  <c r="V1124" i="7" s="1"/>
  <c r="BZ1365" i="7"/>
  <c r="V1365" i="7" s="1"/>
  <c r="T1365" i="7"/>
  <c r="BP1365" i="7"/>
  <c r="CA1365" i="7" s="1"/>
  <c r="W1217" i="7"/>
  <c r="CE1217" i="7"/>
  <c r="AA1217" i="7" s="1"/>
  <c r="BR1359" i="7"/>
  <c r="N1359" i="7" s="1"/>
  <c r="L1359" i="7"/>
  <c r="CA1352" i="7"/>
  <c r="W1265" i="7"/>
  <c r="CE1265" i="7"/>
  <c r="AA1265" i="7" s="1"/>
  <c r="Y1346" i="7"/>
  <c r="CJ1494" i="7"/>
  <c r="CH1392" i="7"/>
  <c r="Y1529" i="7"/>
  <c r="BZ1680" i="7"/>
  <c r="V1680" i="7" s="1"/>
  <c r="T1680" i="7"/>
  <c r="T1579" i="7"/>
  <c r="BZ1579" i="7"/>
  <c r="V1579" i="7" s="1"/>
  <c r="T1561" i="7"/>
  <c r="BZ1561" i="7"/>
  <c r="V1561" i="7" s="1"/>
  <c r="AF1549" i="7"/>
  <c r="BZ1644" i="7"/>
  <c r="V1644" i="7" s="1"/>
  <c r="T1644" i="7"/>
  <c r="Y1837" i="7"/>
  <c r="T1468" i="7"/>
  <c r="BZ1468" i="7"/>
  <c r="V1468" i="7" s="1"/>
  <c r="AF1500" i="7"/>
  <c r="CI1691" i="7"/>
  <c r="AE1691" i="7" s="1"/>
  <c r="AD1691" i="7"/>
  <c r="CL1691" i="7"/>
  <c r="AH1691" i="7" s="1"/>
  <c r="BP1415" i="7"/>
  <c r="CD1433" i="7"/>
  <c r="Z1433" i="7" s="1"/>
  <c r="Y1433" i="7"/>
  <c r="Y1788" i="7"/>
  <c r="CE1979" i="7"/>
  <c r="AA1979" i="7" s="1"/>
  <c r="CB1979" i="7"/>
  <c r="W1979" i="7"/>
  <c r="T1750" i="7"/>
  <c r="BZ1750" i="7"/>
  <c r="V1750" i="7" s="1"/>
  <c r="T1661" i="7"/>
  <c r="BZ1661" i="7"/>
  <c r="V1661" i="7" s="1"/>
  <c r="Y1724" i="7"/>
  <c r="Y1916" i="7"/>
  <c r="BZ1911" i="7"/>
  <c r="V1911" i="7" s="1"/>
  <c r="T1911" i="7"/>
  <c r="CB1920" i="7"/>
  <c r="W1920" i="7"/>
  <c r="CE1920" i="7"/>
  <c r="AA1920" i="7" s="1"/>
  <c r="BZ1889" i="7"/>
  <c r="V1889" i="7" s="1"/>
  <c r="T1889" i="7"/>
  <c r="Y1679" i="7"/>
  <c r="CJ1604" i="7"/>
  <c r="CL2139" i="7"/>
  <c r="AH2139" i="7" s="1"/>
  <c r="CK2114" i="7"/>
  <c r="AG2114" i="7" s="1"/>
  <c r="T2108" i="7"/>
  <c r="BZ2108" i="7"/>
  <c r="V2108" i="7" s="1"/>
  <c r="Y2247" i="7"/>
  <c r="AF2146" i="7"/>
  <c r="CK2146" i="7"/>
  <c r="AG2146" i="7" s="1"/>
  <c r="CE2119" i="7"/>
  <c r="AA2119" i="7" s="1"/>
  <c r="CB2119" i="7"/>
  <c r="W2119" i="7"/>
  <c r="AF2261" i="7"/>
  <c r="DI2209" i="7"/>
  <c r="BE2209" i="7" s="1"/>
  <c r="D2209" i="7"/>
  <c r="DE2209" i="7"/>
  <c r="BA2209" i="7" s="1"/>
  <c r="CF2209" i="7"/>
  <c r="AB2209" i="7" s="1"/>
  <c r="DD2209" i="7"/>
  <c r="AZ2209" i="7" s="1"/>
  <c r="CC2209" i="7"/>
  <c r="DH2209" i="7"/>
  <c r="BD2209" i="7" s="1"/>
  <c r="DG2209" i="7"/>
  <c r="BC2209" i="7" s="1"/>
  <c r="DF2209" i="7"/>
  <c r="BB2209" i="7" s="1"/>
  <c r="BX2209" i="7"/>
  <c r="CL2209" i="7" s="1"/>
  <c r="AH2209" i="7" s="1"/>
  <c r="CA2209" i="7"/>
  <c r="CZ2209" i="7"/>
  <c r="AV2209" i="7" s="1"/>
  <c r="CE2267" i="7"/>
  <c r="AA2267" i="7" s="1"/>
  <c r="CB2267" i="7"/>
  <c r="X2267" i="7" s="1"/>
  <c r="W2267" i="7"/>
  <c r="CK2288" i="7"/>
  <c r="AG2288" i="7" s="1"/>
  <c r="CE551" i="7"/>
  <c r="AA551" i="7" s="1"/>
  <c r="W945" i="7"/>
  <c r="CE945" i="7"/>
  <c r="AA945" i="7" s="1"/>
  <c r="BP1401" i="7"/>
  <c r="L1401" i="7" s="1"/>
  <c r="Y1636" i="7"/>
  <c r="Y1638" i="7"/>
  <c r="CB1884" i="7"/>
  <c r="W1884" i="7"/>
  <c r="CE1884" i="7"/>
  <c r="AA1884" i="7" s="1"/>
  <c r="BZ1831" i="7"/>
  <c r="V1831" i="7" s="1"/>
  <c r="T1831" i="7"/>
  <c r="BZ1863" i="7"/>
  <c r="V1863" i="7" s="1"/>
  <c r="T1863" i="7"/>
  <c r="Y2042" i="7"/>
  <c r="AF2180" i="7"/>
  <c r="CK2180" i="7"/>
  <c r="AG2180" i="7" s="1"/>
  <c r="DI2213" i="7"/>
  <c r="BE2213" i="7" s="1"/>
  <c r="D2213" i="7"/>
  <c r="CA2213" i="7"/>
  <c r="DE2213" i="7"/>
  <c r="BA2213" i="7" s="1"/>
  <c r="DD2213" i="7"/>
  <c r="AZ2213" i="7" s="1"/>
  <c r="BX2213" i="7"/>
  <c r="CL2213" i="7" s="1"/>
  <c r="AH2213" i="7" s="1"/>
  <c r="DG2213" i="7"/>
  <c r="BC2213" i="7" s="1"/>
  <c r="DF2213" i="7"/>
  <c r="BB2213" i="7" s="1"/>
  <c r="DH2213" i="7"/>
  <c r="BD2213" i="7" s="1"/>
  <c r="CF2213" i="7"/>
  <c r="AB2213" i="7" s="1"/>
  <c r="CC2213" i="7"/>
  <c r="W1007" i="7"/>
  <c r="CE1007" i="7"/>
  <c r="AA1007" i="7" s="1"/>
  <c r="CF1186" i="7"/>
  <c r="AB1186" i="7" s="1"/>
  <c r="T1186" i="7"/>
  <c r="BZ1186" i="7"/>
  <c r="V1186" i="7" s="1"/>
  <c r="Y1351" i="7"/>
  <c r="AF1511" i="7"/>
  <c r="Y1966" i="7"/>
  <c r="BZ1676" i="7"/>
  <c r="V1676" i="7" s="1"/>
  <c r="T1676" i="7"/>
  <c r="CH2036" i="7"/>
  <c r="CD2316" i="7"/>
  <c r="Z2316" i="7" s="1"/>
  <c r="Y2316" i="7"/>
  <c r="Y1056" i="7"/>
  <c r="CD1056" i="7"/>
  <c r="Z1056" i="7" s="1"/>
  <c r="W1056" i="7"/>
  <c r="CE1056" i="7"/>
  <c r="AA1056" i="7" s="1"/>
  <c r="CG725" i="7"/>
  <c r="AC725" i="7" s="1"/>
  <c r="CF725" i="7"/>
  <c r="AB725" i="7" s="1"/>
  <c r="BZ725" i="7"/>
  <c r="V725" i="7" s="1"/>
  <c r="T725" i="7"/>
  <c r="Y1488" i="7"/>
  <c r="CD1960" i="7"/>
  <c r="Z1960" i="7" s="1"/>
  <c r="Y1890" i="7"/>
  <c r="W2090" i="7"/>
  <c r="CB2090" i="7"/>
  <c r="CE2090" i="7"/>
  <c r="AA2090" i="7" s="1"/>
  <c r="T2149" i="7"/>
  <c r="BZ2149" i="7"/>
  <c r="V2149" i="7" s="1"/>
  <c r="AF2108" i="7"/>
  <c r="Y2099" i="7"/>
  <c r="CJ1508" i="7"/>
  <c r="BZ1915" i="7"/>
  <c r="V1915" i="7" s="1"/>
  <c r="T1915" i="7"/>
  <c r="CE1823" i="7"/>
  <c r="AA1823" i="7" s="1"/>
  <c r="CE1731" i="7"/>
  <c r="AA1731" i="7" s="1"/>
  <c r="AF2316" i="7"/>
  <c r="Y1224" i="7"/>
  <c r="CD1224" i="7"/>
  <c r="Z1224" i="7" s="1"/>
  <c r="BZ1144" i="7"/>
  <c r="V1144" i="7" s="1"/>
  <c r="T1144" i="7"/>
  <c r="CF1144" i="7"/>
  <c r="AB1144" i="7" s="1"/>
  <c r="CJ1374" i="7"/>
  <c r="DC1582" i="7"/>
  <c r="AY1582" i="7" s="1"/>
  <c r="CL1777" i="7"/>
  <c r="AH1777" i="7" s="1"/>
  <c r="CD1850" i="7"/>
  <c r="Z1850" i="7" s="1"/>
  <c r="CL1781" i="7"/>
  <c r="AH1781" i="7" s="1"/>
  <c r="CD2183" i="7"/>
  <c r="Z2183" i="7" s="1"/>
  <c r="CZ2064" i="7"/>
  <c r="AV2064" i="7" s="1"/>
  <c r="AF1729" i="7"/>
  <c r="CE1729" i="7"/>
  <c r="AA1729" i="7" s="1"/>
  <c r="CB1729" i="7"/>
  <c r="X1729" i="7" s="1"/>
  <c r="W1729" i="7"/>
  <c r="CK2120" i="7"/>
  <c r="AG2120" i="7" s="1"/>
  <c r="CD2273" i="7"/>
  <c r="Z2273" i="7" s="1"/>
  <c r="DI2225" i="7"/>
  <c r="BE2225" i="7" s="1"/>
  <c r="D2225" i="7"/>
  <c r="DH2225" i="7"/>
  <c r="BD2225" i="7" s="1"/>
  <c r="BX2225" i="7"/>
  <c r="CL2225" i="7" s="1"/>
  <c r="AH2225" i="7" s="1"/>
  <c r="DG2225" i="7"/>
  <c r="BC2225" i="7" s="1"/>
  <c r="CF2225" i="7"/>
  <c r="AB2225" i="7" s="1"/>
  <c r="DF2225" i="7"/>
  <c r="BB2225" i="7" s="1"/>
  <c r="CA2225" i="7"/>
  <c r="CC2225" i="7"/>
  <c r="DE2225" i="7"/>
  <c r="BA2225" i="7" s="1"/>
  <c r="DD2225" i="7"/>
  <c r="AZ2225" i="7" s="1"/>
  <c r="CB1874" i="7"/>
  <c r="X1874" i="7" s="1"/>
  <c r="W1874" i="7"/>
  <c r="CE1874" i="7"/>
  <c r="AA1874" i="7" s="1"/>
  <c r="CE2131" i="7"/>
  <c r="AA2131" i="7" s="1"/>
  <c r="CB2131" i="7"/>
  <c r="X2131" i="7" s="1"/>
  <c r="W2131" i="7"/>
  <c r="CI2145" i="7"/>
  <c r="AE2145" i="7" s="1"/>
  <c r="CL2145" i="7"/>
  <c r="AH2145" i="7" s="1"/>
  <c r="AD2145" i="7"/>
  <c r="T2104" i="7"/>
  <c r="BZ2104" i="7"/>
  <c r="V2104" i="7" s="1"/>
  <c r="CD900" i="7"/>
  <c r="Z900" i="7" s="1"/>
  <c r="Y900" i="7"/>
  <c r="N1327" i="7"/>
  <c r="BS1327" i="7"/>
  <c r="O1327" i="7" s="1"/>
  <c r="CE1661" i="7"/>
  <c r="AA1661" i="7" s="1"/>
  <c r="CL2009" i="7"/>
  <c r="AH2009" i="7" s="1"/>
  <c r="Y2012" i="7"/>
  <c r="Y1853" i="7"/>
  <c r="CD1853" i="7"/>
  <c r="Z1853" i="7" s="1"/>
  <c r="W2212" i="7"/>
  <c r="CE2212" i="7"/>
  <c r="AA2212" i="7" s="1"/>
  <c r="CB2212" i="7"/>
  <c r="AD2220" i="7"/>
  <c r="CI2220" i="7"/>
  <c r="AE2220" i="7" s="1"/>
  <c r="CL2220" i="7"/>
  <c r="AH2220" i="7" s="1"/>
  <c r="Y2280" i="7"/>
  <c r="N1331" i="7"/>
  <c r="BS1331" i="7"/>
  <c r="O1331" i="7" s="1"/>
  <c r="DC1508" i="7"/>
  <c r="AY1508" i="7" s="1"/>
  <c r="BZ1519" i="7"/>
  <c r="V1519" i="7" s="1"/>
  <c r="T1519" i="7"/>
  <c r="CL1731" i="7"/>
  <c r="AH1731" i="7" s="1"/>
  <c r="CE1676" i="7"/>
  <c r="AA1676" i="7" s="1"/>
  <c r="BZ2075" i="7"/>
  <c r="V2075" i="7" s="1"/>
  <c r="T2075" i="7"/>
  <c r="CB1800" i="7"/>
  <c r="X1800" i="7" s="1"/>
  <c r="W1800" i="7"/>
  <c r="CE1800" i="7"/>
  <c r="AA1800" i="7" s="1"/>
  <c r="CL1613" i="7"/>
  <c r="AH1613" i="7" s="1"/>
  <c r="CE2155" i="7"/>
  <c r="AA2155" i="7" s="1"/>
  <c r="CB2155" i="7"/>
  <c r="X2155" i="7" s="1"/>
  <c r="W2155" i="7"/>
  <c r="CZ1509" i="7"/>
  <c r="AV1509" i="7" s="1"/>
  <c r="CD1992" i="7"/>
  <c r="Z1992" i="7" s="1"/>
  <c r="CZ2274" i="7"/>
  <c r="AV2274" i="7" s="1"/>
  <c r="CK1731" i="7"/>
  <c r="AG1731" i="7" s="1"/>
  <c r="AF1714" i="7"/>
  <c r="CE1714" i="7"/>
  <c r="AA1714" i="7" s="1"/>
  <c r="CB1714" i="7"/>
  <c r="X1714" i="7" s="1"/>
  <c r="W1714" i="7"/>
  <c r="AF2202" i="7"/>
  <c r="CZ2181" i="7"/>
  <c r="AV2181" i="7" s="1"/>
  <c r="CD1471" i="7"/>
  <c r="Z1471" i="7" s="1"/>
  <c r="CL1674" i="7"/>
  <c r="AH1674" i="7" s="1"/>
  <c r="CL2047" i="7"/>
  <c r="AH2047" i="7" s="1"/>
  <c r="Y1718" i="7"/>
  <c r="AD2020" i="7"/>
  <c r="CI2020" i="7"/>
  <c r="AE2020" i="7" s="1"/>
  <c r="CL2020" i="7"/>
  <c r="AH2020" i="7" s="1"/>
  <c r="W2180" i="7"/>
  <c r="CE2180" i="7"/>
  <c r="AA2180" i="7" s="1"/>
  <c r="CB2180" i="7"/>
  <c r="X2180" i="7" s="1"/>
  <c r="W1393" i="7"/>
  <c r="CB1393" i="7"/>
  <c r="X1393" i="7" s="1"/>
  <c r="CE1393" i="7"/>
  <c r="AA1393" i="7" s="1"/>
  <c r="CD1953" i="7"/>
  <c r="Z1953" i="7" s="1"/>
  <c r="Y1953" i="7"/>
  <c r="AF1543" i="7"/>
  <c r="AD2094" i="7"/>
  <c r="CL2094" i="7"/>
  <c r="AH2094" i="7" s="1"/>
  <c r="CI2094" i="7"/>
  <c r="AE2094" i="7" s="1"/>
  <c r="Y1161" i="7"/>
  <c r="CD1161" i="7"/>
  <c r="Z1161" i="7" s="1"/>
  <c r="W1984" i="7"/>
  <c r="CE1984" i="7"/>
  <c r="AA1984" i="7" s="1"/>
  <c r="CB1984" i="7"/>
  <c r="W1169" i="7"/>
  <c r="CE1169" i="7"/>
  <c r="AA1169" i="7" s="1"/>
  <c r="BZ1542" i="7"/>
  <c r="V1542" i="7" s="1"/>
  <c r="AF1548" i="7"/>
  <c r="W1768" i="7"/>
  <c r="CE1768" i="7"/>
  <c r="AA1768" i="7" s="1"/>
  <c r="CB1768" i="7"/>
  <c r="X1768" i="7" s="1"/>
  <c r="CK731" i="7"/>
  <c r="AG731" i="7" s="1"/>
  <c r="AF731" i="7"/>
  <c r="CF1163" i="7"/>
  <c r="AB1163" i="7" s="1"/>
  <c r="BZ1163" i="7"/>
  <c r="V1163" i="7" s="1"/>
  <c r="T1163" i="7"/>
  <c r="Y1386" i="7"/>
  <c r="Y1838" i="7"/>
  <c r="BZ1846" i="7"/>
  <c r="V1846" i="7" s="1"/>
  <c r="T1846" i="7"/>
  <c r="AF2036" i="7"/>
  <c r="CB2246" i="7"/>
  <c r="X2246" i="7" s="1"/>
  <c r="CE2246" i="7"/>
  <c r="AA2246" i="7" s="1"/>
  <c r="W2246" i="7"/>
  <c r="CI2237" i="7"/>
  <c r="AE2237" i="7" s="1"/>
  <c r="AD2237" i="7"/>
  <c r="CI1561" i="7"/>
  <c r="AE1561" i="7" s="1"/>
  <c r="AD1561" i="7"/>
  <c r="CL1561" i="7"/>
  <c r="AH1561" i="7" s="1"/>
  <c r="Y2256" i="7"/>
  <c r="CL723" i="7"/>
  <c r="AH723" i="7" s="1"/>
  <c r="AD723" i="7"/>
  <c r="BZ1742" i="7"/>
  <c r="V1742" i="7" s="1"/>
  <c r="T1742" i="7"/>
  <c r="AF2076" i="7"/>
  <c r="AD2219" i="7"/>
  <c r="CJ2152" i="7"/>
  <c r="Y2307" i="7"/>
  <c r="T1616" i="7"/>
  <c r="BZ1616" i="7"/>
  <c r="V1616" i="7" s="1"/>
  <c r="CL1766" i="7"/>
  <c r="AH1766" i="7" s="1"/>
  <c r="AD1766" i="7"/>
  <c r="CI1766" i="7"/>
  <c r="AE1766" i="7" s="1"/>
  <c r="CF1122" i="7"/>
  <c r="AB1122" i="7" s="1"/>
  <c r="T1122" i="7"/>
  <c r="BZ1122" i="7"/>
  <c r="V1122" i="7" s="1"/>
  <c r="BR1369" i="7"/>
  <c r="N1369" i="7" s="1"/>
  <c r="L1369" i="7"/>
  <c r="BZ1489" i="7"/>
  <c r="V1489" i="7" s="1"/>
  <c r="T1489" i="7"/>
  <c r="Y1392" i="7"/>
  <c r="AF1550" i="7"/>
  <c r="AF2068" i="7"/>
  <c r="W2034" i="7"/>
  <c r="CB2034" i="7"/>
  <c r="CE2034" i="7"/>
  <c r="AA2034" i="7" s="1"/>
  <c r="CL2172" i="7"/>
  <c r="AH2172" i="7" s="1"/>
  <c r="AD2172" i="7"/>
  <c r="CI2172" i="7"/>
  <c r="AE2172" i="7" s="1"/>
  <c r="BR1334" i="7"/>
  <c r="L1334" i="7"/>
  <c r="CA1334" i="7"/>
  <c r="AF1576" i="7"/>
  <c r="Y2145" i="7"/>
  <c r="BZ2246" i="7"/>
  <c r="V2246" i="7" s="1"/>
  <c r="T2246" i="7"/>
  <c r="W1841" i="7"/>
  <c r="CE1841" i="7"/>
  <c r="AA1841" i="7" s="1"/>
  <c r="CB1841" i="7"/>
  <c r="X1841" i="7" s="1"/>
  <c r="Y2092" i="7"/>
  <c r="BZ2263" i="7"/>
  <c r="V2263" i="7" s="1"/>
  <c r="T2263" i="7"/>
  <c r="CB1958" i="7"/>
  <c r="X1958" i="7" s="1"/>
  <c r="W1958" i="7"/>
  <c r="CE1958" i="7"/>
  <c r="AA1958" i="7" s="1"/>
  <c r="BZ1224" i="7"/>
  <c r="V1224" i="7" s="1"/>
  <c r="CF1224" i="7"/>
  <c r="AB1224" i="7" s="1"/>
  <c r="T1224" i="7"/>
  <c r="W1144" i="7"/>
  <c r="CE1144" i="7"/>
  <c r="AA1144" i="7" s="1"/>
  <c r="T1545" i="7"/>
  <c r="BZ1545" i="7"/>
  <c r="V1545" i="7" s="1"/>
  <c r="Y2077" i="7"/>
  <c r="Y1023" i="7"/>
  <c r="CD1023" i="7"/>
  <c r="Z1023" i="7" s="1"/>
  <c r="W1997" i="7"/>
  <c r="CE1997" i="7"/>
  <c r="AA1997" i="7" s="1"/>
  <c r="CB1997" i="7"/>
  <c r="X1997" i="7" s="1"/>
  <c r="CE2280" i="7"/>
  <c r="AA2280" i="7" s="1"/>
  <c r="W2280" i="7"/>
  <c r="CB2280" i="7"/>
  <c r="X2280" i="7" s="1"/>
  <c r="Y1286" i="7"/>
  <c r="CD1286" i="7"/>
  <c r="Z1286" i="7" s="1"/>
  <c r="CD1917" i="7"/>
  <c r="Z1917" i="7" s="1"/>
  <c r="Y1874" i="7"/>
  <c r="CB2314" i="7"/>
  <c r="X2314" i="7" s="1"/>
  <c r="W2314" i="7"/>
  <c r="CE2314" i="7"/>
  <c r="AA2314" i="7" s="1"/>
  <c r="CI1759" i="7"/>
  <c r="AE1759" i="7" s="1"/>
  <c r="AD1759" i="7"/>
  <c r="Y2048" i="7"/>
  <c r="CI2207" i="7"/>
  <c r="AE2207" i="7" s="1"/>
  <c r="AD2207" i="7"/>
  <c r="CL2207" i="7"/>
  <c r="AH2207" i="7" s="1"/>
  <c r="CD688" i="7"/>
  <c r="Z688" i="7" s="1"/>
  <c r="Y688" i="7"/>
  <c r="CG724" i="7"/>
  <c r="AC724" i="7" s="1"/>
  <c r="T724" i="7"/>
  <c r="CF724" i="7"/>
  <c r="AB724" i="7" s="1"/>
  <c r="BZ724" i="7"/>
  <c r="V724" i="7" s="1"/>
  <c r="CE1239" i="7"/>
  <c r="AA1239" i="7" s="1"/>
  <c r="W1239" i="7"/>
  <c r="W1154" i="7"/>
  <c r="CE1154" i="7"/>
  <c r="AA1154" i="7" s="1"/>
  <c r="BZ1256" i="7"/>
  <c r="V1256" i="7" s="1"/>
  <c r="T1256" i="7"/>
  <c r="CF1256" i="7"/>
  <c r="AB1256" i="7" s="1"/>
  <c r="Y1350" i="7"/>
  <c r="CE1361" i="7"/>
  <c r="AA1361" i="7" s="1"/>
  <c r="CB1361" i="7"/>
  <c r="W1361" i="7"/>
  <c r="BR1335" i="7"/>
  <c r="L1335" i="7"/>
  <c r="CA1335" i="7"/>
  <c r="BZ1363" i="7"/>
  <c r="V1363" i="7" s="1"/>
  <c r="T1363" i="7"/>
  <c r="P1345" i="7"/>
  <c r="Y1357" i="7"/>
  <c r="Y1496" i="7"/>
  <c r="W1463" i="7"/>
  <c r="CE1463" i="7"/>
  <c r="AA1463" i="7" s="1"/>
  <c r="CB1463" i="7"/>
  <c r="CB1470" i="7"/>
  <c r="X1470" i="7" s="1"/>
  <c r="CE1470" i="7"/>
  <c r="AA1470" i="7" s="1"/>
  <c r="W1470" i="7"/>
  <c r="Y1405" i="7"/>
  <c r="Y1484" i="7"/>
  <c r="CI1695" i="7"/>
  <c r="CL1695" i="7"/>
  <c r="AH1695" i="7" s="1"/>
  <c r="AD1695" i="7"/>
  <c r="W1579" i="7"/>
  <c r="CE1579" i="7"/>
  <c r="AA1579" i="7" s="1"/>
  <c r="CB1579" i="7"/>
  <c r="T1601" i="7"/>
  <c r="BZ1601" i="7"/>
  <c r="V1601" i="7" s="1"/>
  <c r="BZ1500" i="7"/>
  <c r="V1500" i="7" s="1"/>
  <c r="T1500" i="7"/>
  <c r="CB1644" i="7"/>
  <c r="X1644" i="7" s="1"/>
  <c r="CE1644" i="7"/>
  <c r="AA1644" i="7" s="1"/>
  <c r="W1644" i="7"/>
  <c r="BZ1449" i="7"/>
  <c r="V1449" i="7" s="1"/>
  <c r="T1449" i="7"/>
  <c r="AF1512" i="7"/>
  <c r="W1712" i="7"/>
  <c r="CE1712" i="7"/>
  <c r="AA1712" i="7" s="1"/>
  <c r="CB1712" i="7"/>
  <c r="Y1777" i="7"/>
  <c r="AF1718" i="7"/>
  <c r="W1724" i="7"/>
  <c r="CE1724" i="7"/>
  <c r="AA1724" i="7" s="1"/>
  <c r="CB1724" i="7"/>
  <c r="X1724" i="7" s="1"/>
  <c r="BZ1835" i="7"/>
  <c r="V1835" i="7" s="1"/>
  <c r="T1835" i="7"/>
  <c r="W1863" i="7"/>
  <c r="CB1863" i="7"/>
  <c r="X1863" i="7" s="1"/>
  <c r="CE1863" i="7"/>
  <c r="AA1863" i="7" s="1"/>
  <c r="CB1934" i="7"/>
  <c r="X1934" i="7" s="1"/>
  <c r="W1934" i="7"/>
  <c r="CE1934" i="7"/>
  <c r="AA1934" i="7" s="1"/>
  <c r="CB1968" i="7"/>
  <c r="X1968" i="7" s="1"/>
  <c r="W1968" i="7"/>
  <c r="CE1968" i="7"/>
  <c r="AA1968" i="7" s="1"/>
  <c r="T1995" i="7"/>
  <c r="BZ1995" i="7"/>
  <c r="V1995" i="7" s="1"/>
  <c r="AF2113" i="7"/>
  <c r="AF2139" i="7"/>
  <c r="Y2030" i="7"/>
  <c r="Y2013" i="7"/>
  <c r="BZ1668" i="7"/>
  <c r="V1668" i="7" s="1"/>
  <c r="T1668" i="7"/>
  <c r="Y2041" i="7"/>
  <c r="CD2041" i="7"/>
  <c r="Z2041" i="7" s="1"/>
  <c r="W1707" i="7"/>
  <c r="CE1707" i="7"/>
  <c r="AA1707" i="7" s="1"/>
  <c r="CB1707" i="7"/>
  <c r="BZ1832" i="7"/>
  <c r="V1832" i="7" s="1"/>
  <c r="T1832" i="7"/>
  <c r="AF2012" i="7"/>
  <c r="T1633" i="7"/>
  <c r="BZ1633" i="7"/>
  <c r="V1633" i="7" s="1"/>
  <c r="BZ1738" i="7"/>
  <c r="V1738" i="7" s="1"/>
  <c r="T1738" i="7"/>
  <c r="T1694" i="7"/>
  <c r="BZ1694" i="7"/>
  <c r="V1694" i="7" s="1"/>
  <c r="Y2029" i="7"/>
  <c r="AF2174" i="7"/>
  <c r="AF2280" i="7"/>
  <c r="CK2280" i="7"/>
  <c r="AG2280" i="7" s="1"/>
  <c r="AF2279" i="7"/>
  <c r="AD2252" i="7"/>
  <c r="CI2252" i="7"/>
  <c r="CL2252" i="7"/>
  <c r="AH2252" i="7" s="1"/>
  <c r="BZ2026" i="7"/>
  <c r="V2026" i="7" s="1"/>
  <c r="T2026" i="7"/>
  <c r="CI2053" i="7"/>
  <c r="AE2053" i="7" s="1"/>
  <c r="CL2053" i="7"/>
  <c r="AH2053" i="7" s="1"/>
  <c r="AD2053" i="7"/>
  <c r="Y2194" i="7"/>
  <c r="CB2303" i="7"/>
  <c r="W2303" i="7"/>
  <c r="DD2224" i="7"/>
  <c r="AZ2224" i="7" s="1"/>
  <c r="DF2224" i="7"/>
  <c r="BB2224" i="7" s="1"/>
  <c r="D2224" i="7"/>
  <c r="DE2224" i="7"/>
  <c r="BA2224" i="7" s="1"/>
  <c r="CC2224" i="7"/>
  <c r="DI2224" i="7"/>
  <c r="BE2224" i="7" s="1"/>
  <c r="DH2224" i="7"/>
  <c r="BD2224" i="7" s="1"/>
  <c r="DG2224" i="7"/>
  <c r="BC2224" i="7" s="1"/>
  <c r="CA2224" i="7"/>
  <c r="BX2224" i="7"/>
  <c r="CF2224" i="7"/>
  <c r="AB2224" i="7" s="1"/>
  <c r="AF2297" i="7"/>
  <c r="AF2298" i="7"/>
  <c r="CK2298" i="7"/>
  <c r="AG2298" i="7" s="1"/>
  <c r="AF2278" i="7"/>
  <c r="CK2278" i="7"/>
  <c r="AG2278" i="7" s="1"/>
  <c r="CL688" i="7"/>
  <c r="AH688" i="7" s="1"/>
  <c r="AD688" i="7"/>
  <c r="CF914" i="7"/>
  <c r="AB914" i="7" s="1"/>
  <c r="BZ914" i="7"/>
  <c r="V914" i="7" s="1"/>
  <c r="T914" i="7"/>
  <c r="W897" i="7"/>
  <c r="CE897" i="7"/>
  <c r="AA897" i="7" s="1"/>
  <c r="W1161" i="7"/>
  <c r="CE1161" i="7"/>
  <c r="AA1161" i="7" s="1"/>
  <c r="BZ1417" i="7"/>
  <c r="V1417" i="7" s="1"/>
  <c r="T1417" i="7"/>
  <c r="CA1417" i="7"/>
  <c r="CB1609" i="7"/>
  <c r="X1609" i="7" s="1"/>
  <c r="CE1609" i="7"/>
  <c r="AA1609" i="7" s="1"/>
  <c r="W1609" i="7"/>
  <c r="Y1550" i="7"/>
  <c r="Y1653" i="7"/>
  <c r="Y1593" i="7"/>
  <c r="Y1964" i="7"/>
  <c r="CD1947" i="7"/>
  <c r="Z1947" i="7" s="1"/>
  <c r="Y1947" i="7"/>
  <c r="Y1730" i="7"/>
  <c r="T1692" i="7"/>
  <c r="BZ1692" i="7"/>
  <c r="V1692" i="7" s="1"/>
  <c r="BZ2025" i="7"/>
  <c r="V2025" i="7" s="1"/>
  <c r="T2025" i="7"/>
  <c r="CI2105" i="7"/>
  <c r="AE2105" i="7" s="1"/>
  <c r="CL2105" i="7"/>
  <c r="AH2105" i="7" s="1"/>
  <c r="AD2105" i="7"/>
  <c r="T2022" i="7"/>
  <c r="BZ2022" i="7"/>
  <c r="V2022" i="7" s="1"/>
  <c r="CB2137" i="7"/>
  <c r="CE2137" i="7"/>
  <c r="AA2137" i="7" s="1"/>
  <c r="W2137" i="7"/>
  <c r="Y2266" i="7"/>
  <c r="BZ2038" i="7"/>
  <c r="V2038" i="7" s="1"/>
  <c r="T2038" i="7"/>
  <c r="AE2050" i="7"/>
  <c r="CK2050" i="7"/>
  <c r="AG2050" i="7" s="1"/>
  <c r="CL548" i="7"/>
  <c r="AH548" i="7" s="1"/>
  <c r="AD548" i="7"/>
  <c r="CA1357" i="7"/>
  <c r="CK1671" i="7"/>
  <c r="AG1671" i="7" s="1"/>
  <c r="CI1614" i="7"/>
  <c r="AE1614" i="7" s="1"/>
  <c r="AD1614" i="7"/>
  <c r="CL1614" i="7"/>
  <c r="AH1614" i="7" s="1"/>
  <c r="CL1694" i="7"/>
  <c r="AH1694" i="7" s="1"/>
  <c r="AF1768" i="7"/>
  <c r="CK1768" i="7"/>
  <c r="AG1768" i="7" s="1"/>
  <c r="Y1862" i="7"/>
  <c r="Y1914" i="7"/>
  <c r="CE2103" i="7"/>
  <c r="AA2103" i="7" s="1"/>
  <c r="CB2103" i="7"/>
  <c r="X2103" i="7" s="1"/>
  <c r="W2103" i="7"/>
  <c r="Y1817" i="7"/>
  <c r="BZ1992" i="7"/>
  <c r="V1992" i="7" s="1"/>
  <c r="T1992" i="7"/>
  <c r="CB2024" i="7"/>
  <c r="X2024" i="7" s="1"/>
  <c r="CE2024" i="7"/>
  <c r="AA2024" i="7" s="1"/>
  <c r="W2024" i="7"/>
  <c r="W2000" i="7"/>
  <c r="CE2000" i="7"/>
  <c r="AA2000" i="7" s="1"/>
  <c r="CB2000" i="7"/>
  <c r="X2000" i="7" s="1"/>
  <c r="AD2232" i="7"/>
  <c r="CI2232" i="7"/>
  <c r="AE2232" i="7" s="1"/>
  <c r="AF2311" i="7"/>
  <c r="BZ2010" i="7"/>
  <c r="V2010" i="7" s="1"/>
  <c r="T2010" i="7"/>
  <c r="W2070" i="7"/>
  <c r="CE2070" i="7"/>
  <c r="AA2070" i="7" s="1"/>
  <c r="CB2070" i="7"/>
  <c r="X2070" i="7" s="1"/>
  <c r="Y2277" i="7"/>
  <c r="W976" i="7"/>
  <c r="CE976" i="7"/>
  <c r="AA976" i="7" s="1"/>
  <c r="BR1323" i="7"/>
  <c r="L1323" i="7"/>
  <c r="AD1514" i="7"/>
  <c r="CL1514" i="7"/>
  <c r="AH1514" i="7" s="1"/>
  <c r="CI1514" i="7"/>
  <c r="AE1514" i="7" s="1"/>
  <c r="AF1410" i="7"/>
  <c r="BZ1787" i="7"/>
  <c r="V1787" i="7" s="1"/>
  <c r="T1787" i="7"/>
  <c r="CK1769" i="7"/>
  <c r="AG1769" i="7" s="1"/>
  <c r="AF1769" i="7"/>
  <c r="AF1375" i="7"/>
  <c r="W1783" i="7"/>
  <c r="CB1783" i="7"/>
  <c r="CE1783" i="7"/>
  <c r="AA1783" i="7" s="1"/>
  <c r="CI1584" i="7"/>
  <c r="AE1584" i="7" s="1"/>
  <c r="AD1584" i="7"/>
  <c r="CI2045" i="7"/>
  <c r="AD2045" i="7"/>
  <c r="CL2045" i="7"/>
  <c r="AH2045" i="7" s="1"/>
  <c r="W2018" i="7"/>
  <c r="CE2018" i="7"/>
  <c r="AA2018" i="7" s="1"/>
  <c r="CB2018" i="7"/>
  <c r="X2018" i="7" s="1"/>
  <c r="Y1000" i="7"/>
  <c r="CD1000" i="7"/>
  <c r="Z1000" i="7" s="1"/>
  <c r="W1000" i="7"/>
  <c r="CE1000" i="7"/>
  <c r="AA1000" i="7" s="1"/>
  <c r="CD1035" i="7"/>
  <c r="Z1035" i="7" s="1"/>
  <c r="Y1035" i="7"/>
  <c r="AD733" i="7"/>
  <c r="CL733" i="7"/>
  <c r="AH733" i="7" s="1"/>
  <c r="P1364" i="7"/>
  <c r="CB1529" i="7"/>
  <c r="X1529" i="7" s="1"/>
  <c r="CE1529" i="7"/>
  <c r="AA1529" i="7" s="1"/>
  <c r="W1529" i="7"/>
  <c r="CB1846" i="7"/>
  <c r="X1846" i="7" s="1"/>
  <c r="W1846" i="7"/>
  <c r="CE1846" i="7"/>
  <c r="AA1846" i="7" s="1"/>
  <c r="BZ1819" i="7"/>
  <c r="V1819" i="7" s="1"/>
  <c r="T1819" i="7"/>
  <c r="BZ1685" i="7"/>
  <c r="V1685" i="7" s="1"/>
  <c r="T1685" i="7"/>
  <c r="T2043" i="7"/>
  <c r="BZ2043" i="7"/>
  <c r="V2043" i="7" s="1"/>
  <c r="Y2118" i="7"/>
  <c r="Y2132" i="7"/>
  <c r="AF1377" i="7"/>
  <c r="Y1557" i="7"/>
  <c r="CL1767" i="7"/>
  <c r="AH1767" i="7" s="1"/>
  <c r="CE2157" i="7"/>
  <c r="AA2157" i="7" s="1"/>
  <c r="CB2157" i="7"/>
  <c r="X2157" i="7" s="1"/>
  <c r="W2157" i="7"/>
  <c r="Y2053" i="7"/>
  <c r="W2132" i="7"/>
  <c r="CB2132" i="7"/>
  <c r="X2132" i="7" s="1"/>
  <c r="CE2132" i="7"/>
  <c r="AA2132" i="7" s="1"/>
  <c r="CD2282" i="7"/>
  <c r="Z2282" i="7" s="1"/>
  <c r="Y2282" i="7"/>
  <c r="Y731" i="7"/>
  <c r="CD731" i="7"/>
  <c r="Z731" i="7" s="1"/>
  <c r="CD988" i="7"/>
  <c r="Z988" i="7" s="1"/>
  <c r="Y988" i="7"/>
  <c r="W1064" i="7"/>
  <c r="CE1064" i="7"/>
  <c r="AA1064" i="7" s="1"/>
  <c r="T1295" i="7"/>
  <c r="BZ1295" i="7"/>
  <c r="V1295" i="7" s="1"/>
  <c r="CF1295" i="7"/>
  <c r="AB1295" i="7" s="1"/>
  <c r="Y1365" i="7"/>
  <c r="CF1311" i="7"/>
  <c r="AB1311" i="7" s="1"/>
  <c r="T1311" i="7"/>
  <c r="BZ1311" i="7"/>
  <c r="V1311" i="7" s="1"/>
  <c r="BR1347" i="7"/>
  <c r="N1347" i="7" s="1"/>
  <c r="L1347" i="7"/>
  <c r="CH1397" i="7"/>
  <c r="CI1413" i="7"/>
  <c r="AE1413" i="7" s="1"/>
  <c r="AD1413" i="7"/>
  <c r="CL1413" i="7"/>
  <c r="AH1413" i="7" s="1"/>
  <c r="AF1405" i="7"/>
  <c r="Y1440" i="7"/>
  <c r="AD1571" i="7"/>
  <c r="CL1571" i="7"/>
  <c r="AH1571" i="7" s="1"/>
  <c r="CI1571" i="7"/>
  <c r="AE1571" i="7" s="1"/>
  <c r="CL1680" i="7"/>
  <c r="AH1680" i="7" s="1"/>
  <c r="CI1680" i="7"/>
  <c r="AE1680" i="7" s="1"/>
  <c r="AD1680" i="7"/>
  <c r="AD1567" i="7"/>
  <c r="CI1567" i="7"/>
  <c r="AE1567" i="7" s="1"/>
  <c r="CK1559" i="7"/>
  <c r="AG1559" i="7" s="1"/>
  <c r="AF1559" i="7"/>
  <c r="CI1574" i="7"/>
  <c r="AD1574" i="7"/>
  <c r="CL1574" i="7"/>
  <c r="AH1574" i="7" s="1"/>
  <c r="CI1386" i="7"/>
  <c r="AE1386" i="7" s="1"/>
  <c r="AD1386" i="7"/>
  <c r="CL1386" i="7"/>
  <c r="AH1386" i="7" s="1"/>
  <c r="BZ1407" i="7"/>
  <c r="V1407" i="7" s="1"/>
  <c r="T1407" i="7"/>
  <c r="Y1616" i="7"/>
  <c r="Y1851" i="7"/>
  <c r="CB1952" i="7"/>
  <c r="X1952" i="7" s="1"/>
  <c r="W1952" i="7"/>
  <c r="CE1952" i="7"/>
  <c r="AA1952" i="7" s="1"/>
  <c r="BZ1961" i="7"/>
  <c r="V1961" i="7" s="1"/>
  <c r="T1961" i="7"/>
  <c r="BZ2030" i="7"/>
  <c r="V2030" i="7" s="1"/>
  <c r="T2030" i="7"/>
  <c r="DD1732" i="7"/>
  <c r="AZ1732" i="7" s="1"/>
  <c r="DI1732" i="7"/>
  <c r="BE1732" i="7" s="1"/>
  <c r="DE1732" i="7"/>
  <c r="BA1732" i="7" s="1"/>
  <c r="CF1732" i="7"/>
  <c r="AB1732" i="7" s="1"/>
  <c r="DH1732" i="7"/>
  <c r="BD1732" i="7" s="1"/>
  <c r="D1732" i="7"/>
  <c r="DG1732" i="7"/>
  <c r="BC1732" i="7" s="1"/>
  <c r="DF1732" i="7"/>
  <c r="BB1732" i="7" s="1"/>
  <c r="CZ1732" i="7"/>
  <c r="AV1732" i="7" s="1"/>
  <c r="BX1732" i="7"/>
  <c r="CL1732" i="7" s="1"/>
  <c r="AH1732" i="7" s="1"/>
  <c r="CC1732" i="7"/>
  <c r="CA1732" i="7"/>
  <c r="DH1565" i="7"/>
  <c r="BD1565" i="7" s="1"/>
  <c r="DG1565" i="7"/>
  <c r="BC1565" i="7" s="1"/>
  <c r="DE1565" i="7"/>
  <c r="BA1565" i="7" s="1"/>
  <c r="DD1565" i="7"/>
  <c r="AZ1565" i="7" s="1"/>
  <c r="CA1565" i="7"/>
  <c r="D1565" i="7"/>
  <c r="DI1565" i="7"/>
  <c r="BE1565" i="7" s="1"/>
  <c r="DF1565" i="7"/>
  <c r="BB1565" i="7" s="1"/>
  <c r="BX1565" i="7"/>
  <c r="CC1565" i="7"/>
  <c r="CF1565" i="7"/>
  <c r="AB1565" i="7" s="1"/>
  <c r="AD1708" i="7"/>
  <c r="CI1708" i="7"/>
  <c r="CL1708" i="7"/>
  <c r="AH1708" i="7" s="1"/>
  <c r="Y1922" i="7"/>
  <c r="CD1922" i="7"/>
  <c r="Z1922" i="7" s="1"/>
  <c r="T1985" i="7"/>
  <c r="BZ1985" i="7"/>
  <c r="V1985" i="7" s="1"/>
  <c r="DI1568" i="7"/>
  <c r="BE1568" i="7" s="1"/>
  <c r="D1568" i="7"/>
  <c r="DH1568" i="7"/>
  <c r="BD1568" i="7" s="1"/>
  <c r="BX1568" i="7"/>
  <c r="DD1568" i="7"/>
  <c r="AZ1568" i="7" s="1"/>
  <c r="CA1568" i="7"/>
  <c r="CF1568" i="7"/>
  <c r="AB1568" i="7" s="1"/>
  <c r="CC1568" i="7"/>
  <c r="DG1568" i="7"/>
  <c r="BC1568" i="7" s="1"/>
  <c r="DF1568" i="7"/>
  <c r="BB1568" i="7" s="1"/>
  <c r="DE1568" i="7"/>
  <c r="BA1568" i="7" s="1"/>
  <c r="CZ1568" i="7"/>
  <c r="AV1568" i="7" s="1"/>
  <c r="CJ1600" i="7"/>
  <c r="Y1621" i="7"/>
  <c r="CE2071" i="7"/>
  <c r="AA2071" i="7" s="1"/>
  <c r="CB2071" i="7"/>
  <c r="X2071" i="7" s="1"/>
  <c r="W2071" i="7"/>
  <c r="BZ2042" i="7"/>
  <c r="V2042" i="7" s="1"/>
  <c r="T2042" i="7"/>
  <c r="BZ2121" i="7"/>
  <c r="V2121" i="7" s="1"/>
  <c r="T2121" i="7"/>
  <c r="AF2191" i="7"/>
  <c r="CB2272" i="7"/>
  <c r="X2272" i="7" s="1"/>
  <c r="W2272" i="7"/>
  <c r="CE2272" i="7"/>
  <c r="AA2272" i="7" s="1"/>
  <c r="W2146" i="7"/>
  <c r="CE2146" i="7"/>
  <c r="AA2146" i="7" s="1"/>
  <c r="CB2146" i="7"/>
  <c r="AF2238" i="7"/>
  <c r="CE2187" i="7"/>
  <c r="AA2187" i="7" s="1"/>
  <c r="CB2187" i="7"/>
  <c r="X2187" i="7" s="1"/>
  <c r="W2187" i="7"/>
  <c r="Y2271" i="7"/>
  <c r="Y2269" i="7"/>
  <c r="CL2283" i="7"/>
  <c r="AH2283" i="7" s="1"/>
  <c r="AD2283" i="7"/>
  <c r="CI2283" i="7"/>
  <c r="CL2245" i="7"/>
  <c r="AH2245" i="7" s="1"/>
  <c r="AD2245" i="7"/>
  <c r="CI2245" i="7"/>
  <c r="AE2245" i="7" s="1"/>
  <c r="Y2291" i="7"/>
  <c r="BZ888" i="7"/>
  <c r="V888" i="7" s="1"/>
  <c r="T888" i="7"/>
  <c r="CF888" i="7"/>
  <c r="AB888" i="7" s="1"/>
  <c r="BZ1016" i="7"/>
  <c r="V1016" i="7" s="1"/>
  <c r="T1016" i="7"/>
  <c r="CF1016" i="7"/>
  <c r="AB1016" i="7" s="1"/>
  <c r="CE1123" i="7"/>
  <c r="AA1123" i="7" s="1"/>
  <c r="W1123" i="7"/>
  <c r="BZ1175" i="7"/>
  <c r="V1175" i="7" s="1"/>
  <c r="CF1175" i="7"/>
  <c r="AB1175" i="7" s="1"/>
  <c r="T1175" i="7"/>
  <c r="BZ1136" i="7"/>
  <c r="V1136" i="7" s="1"/>
  <c r="T1136" i="7"/>
  <c r="CF1136" i="7"/>
  <c r="AB1136" i="7" s="1"/>
  <c r="BP1363" i="7"/>
  <c r="BZ1463" i="7"/>
  <c r="V1463" i="7" s="1"/>
  <c r="T1463" i="7"/>
  <c r="AD1563" i="7"/>
  <c r="CI1563" i="7"/>
  <c r="CL1563" i="7"/>
  <c r="AH1563" i="7" s="1"/>
  <c r="AF1680" i="7"/>
  <c r="CK1680" i="7"/>
  <c r="AG1680" i="7" s="1"/>
  <c r="AF1771" i="7"/>
  <c r="BZ1549" i="7"/>
  <c r="V1549" i="7" s="1"/>
  <c r="T1549" i="7"/>
  <c r="W1587" i="7"/>
  <c r="CE1587" i="7"/>
  <c r="AA1587" i="7" s="1"/>
  <c r="CB1587" i="7"/>
  <c r="X1587" i="7" s="1"/>
  <c r="Y1834" i="7"/>
  <c r="BZ1871" i="7"/>
  <c r="V1871" i="7" s="1"/>
  <c r="T1871" i="7"/>
  <c r="T1686" i="7"/>
  <c r="BZ1686" i="7"/>
  <c r="V1686" i="7" s="1"/>
  <c r="CL2056" i="7"/>
  <c r="AH2056" i="7" s="1"/>
  <c r="AD2056" i="7"/>
  <c r="CI2056" i="7"/>
  <c r="AE2056" i="7" s="1"/>
  <c r="CE2107" i="7"/>
  <c r="AA2107" i="7" s="1"/>
  <c r="CB2107" i="7"/>
  <c r="X2107" i="7" s="1"/>
  <c r="W2107" i="7"/>
  <c r="Y2121" i="7"/>
  <c r="AF2246" i="7"/>
  <c r="BZ2168" i="7"/>
  <c r="V2168" i="7" s="1"/>
  <c r="T2168" i="7"/>
  <c r="CE552" i="7"/>
  <c r="AA552" i="7" s="1"/>
  <c r="CG723" i="7"/>
  <c r="AC723" i="7" s="1"/>
  <c r="BZ723" i="7"/>
  <c r="V723" i="7" s="1"/>
  <c r="T723" i="7"/>
  <c r="CF723" i="7"/>
  <c r="AB723" i="7" s="1"/>
  <c r="BZ915" i="7"/>
  <c r="V915" i="7" s="1"/>
  <c r="T915" i="7"/>
  <c r="CF915" i="7"/>
  <c r="AB915" i="7" s="1"/>
  <c r="CF1082" i="7"/>
  <c r="AB1082" i="7" s="1"/>
  <c r="T1082" i="7"/>
  <c r="BZ1082" i="7"/>
  <c r="V1082" i="7" s="1"/>
  <c r="BZ1343" i="7"/>
  <c r="V1343" i="7" s="1"/>
  <c r="T1343" i="7"/>
  <c r="BP1343" i="7"/>
  <c r="CE1289" i="7"/>
  <c r="AA1289" i="7" s="1"/>
  <c r="W1289" i="7"/>
  <c r="T1268" i="7"/>
  <c r="CF1268" i="7"/>
  <c r="AB1268" i="7" s="1"/>
  <c r="BZ1268" i="7"/>
  <c r="V1268" i="7" s="1"/>
  <c r="Y1475" i="7"/>
  <c r="Y1409" i="7"/>
  <c r="CI1771" i="7"/>
  <c r="AE1771" i="7" s="1"/>
  <c r="CL1771" i="7"/>
  <c r="AH1771" i="7" s="1"/>
  <c r="AD1771" i="7"/>
  <c r="CB1616" i="7"/>
  <c r="X1616" i="7" s="1"/>
  <c r="W1616" i="7"/>
  <c r="CE1616" i="7"/>
  <c r="AA1616" i="7" s="1"/>
  <c r="Y1888" i="7"/>
  <c r="W1895" i="7"/>
  <c r="CB1895" i="7"/>
  <c r="X1895" i="7" s="1"/>
  <c r="CE1895" i="7"/>
  <c r="AA1895" i="7" s="1"/>
  <c r="DF1530" i="7"/>
  <c r="BB1530" i="7" s="1"/>
  <c r="DE1530" i="7"/>
  <c r="BA1530" i="7" s="1"/>
  <c r="DH1530" i="7"/>
  <c r="BD1530" i="7" s="1"/>
  <c r="DG1530" i="7"/>
  <c r="BC1530" i="7" s="1"/>
  <c r="D1530" i="7"/>
  <c r="DD1530" i="7"/>
  <c r="AZ1530" i="7" s="1"/>
  <c r="CC1530" i="7"/>
  <c r="BX1530" i="7"/>
  <c r="DI1530" i="7"/>
  <c r="BE1530" i="7" s="1"/>
  <c r="CF1530" i="7"/>
  <c r="AB1530" i="7" s="1"/>
  <c r="CH1530" i="7"/>
  <c r="CA1530" i="7"/>
  <c r="X1688" i="7"/>
  <c r="CD1688" i="7"/>
  <c r="Z1688" i="7" s="1"/>
  <c r="BZ2110" i="7"/>
  <c r="V2110" i="7" s="1"/>
  <c r="T2110" i="7"/>
  <c r="Y2264" i="7"/>
  <c r="CB2243" i="7"/>
  <c r="W2243" i="7"/>
  <c r="CE2243" i="7"/>
  <c r="AA2243" i="7" s="1"/>
  <c r="Y2263" i="7"/>
  <c r="CI2217" i="7"/>
  <c r="AE2217" i="7" s="1"/>
  <c r="W1057" i="7"/>
  <c r="CE1057" i="7"/>
  <c r="AA1057" i="7" s="1"/>
  <c r="T1083" i="7"/>
  <c r="BZ1083" i="7"/>
  <c r="V1083" i="7" s="1"/>
  <c r="CF1083" i="7"/>
  <c r="AB1083" i="7" s="1"/>
  <c r="Y1287" i="7"/>
  <c r="CD1287" i="7"/>
  <c r="Z1287" i="7" s="1"/>
  <c r="Y1389" i="7"/>
  <c r="CE1473" i="7"/>
  <c r="AA1473" i="7" s="1"/>
  <c r="CL1729" i="7"/>
  <c r="AH1729" i="7" s="1"/>
  <c r="CI1729" i="7"/>
  <c r="AE1729" i="7" s="1"/>
  <c r="AD1729" i="7"/>
  <c r="BZ1638" i="7"/>
  <c r="V1638" i="7" s="1"/>
  <c r="T1638" i="7"/>
  <c r="W1893" i="7"/>
  <c r="CE1893" i="7"/>
  <c r="AA1893" i="7" s="1"/>
  <c r="CB1893" i="7"/>
  <c r="X1893" i="7" s="1"/>
  <c r="T2069" i="7"/>
  <c r="BZ2069" i="7"/>
  <c r="V2069" i="7" s="1"/>
  <c r="CD1647" i="7"/>
  <c r="Z1647" i="7" s="1"/>
  <c r="Y1647" i="7"/>
  <c r="CL1668" i="7"/>
  <c r="AH1668" i="7" s="1"/>
  <c r="AD1668" i="7"/>
  <c r="CI1668" i="7"/>
  <c r="AE1668" i="7" s="1"/>
  <c r="AD2311" i="7"/>
  <c r="CL2311" i="7"/>
  <c r="AH2311" i="7" s="1"/>
  <c r="CI2311" i="7"/>
  <c r="AE2311" i="7" s="1"/>
  <c r="W2248" i="7"/>
  <c r="CE2248" i="7"/>
  <c r="AA2248" i="7" s="1"/>
  <c r="CB2248" i="7"/>
  <c r="X2248" i="7" s="1"/>
  <c r="W977" i="7"/>
  <c r="CE977" i="7"/>
  <c r="AA977" i="7" s="1"/>
  <c r="CD1893" i="7"/>
  <c r="Z1893" i="7" s="1"/>
  <c r="Y1893" i="7"/>
  <c r="CB2218" i="7"/>
  <c r="X2218" i="7" s="1"/>
  <c r="CE2218" i="7"/>
  <c r="AA2218" i="7" s="1"/>
  <c r="W2218" i="7"/>
  <c r="T1147" i="7"/>
  <c r="CF1147" i="7"/>
  <c r="AB1147" i="7" s="1"/>
  <c r="BZ1147" i="7"/>
  <c r="V1147" i="7" s="1"/>
  <c r="CD1449" i="7"/>
  <c r="Z1449" i="7" s="1"/>
  <c r="CZ1759" i="7"/>
  <c r="AV1759" i="7" s="1"/>
  <c r="DI1505" i="7"/>
  <c r="BE1505" i="7" s="1"/>
  <c r="D1505" i="7"/>
  <c r="DH1505" i="7"/>
  <c r="BD1505" i="7" s="1"/>
  <c r="BX1505" i="7"/>
  <c r="CL1505" i="7" s="1"/>
  <c r="AH1505" i="7" s="1"/>
  <c r="DG1505" i="7"/>
  <c r="BC1505" i="7" s="1"/>
  <c r="DF1505" i="7"/>
  <c r="BB1505" i="7" s="1"/>
  <c r="DE1505" i="7"/>
  <c r="BA1505" i="7" s="1"/>
  <c r="CA1505" i="7"/>
  <c r="DD1505" i="7"/>
  <c r="AZ1505" i="7" s="1"/>
  <c r="CF1505" i="7"/>
  <c r="AB1505" i="7" s="1"/>
  <c r="CC1505" i="7"/>
  <c r="CE2043" i="7"/>
  <c r="AA2043" i="7" s="1"/>
  <c r="W2043" i="7"/>
  <c r="CB2043" i="7"/>
  <c r="X2043" i="7" s="1"/>
  <c r="AF2229" i="7"/>
  <c r="CL373" i="7"/>
  <c r="AH373" i="7" s="1"/>
  <c r="AD373" i="7"/>
  <c r="CF938" i="7"/>
  <c r="AB938" i="7" s="1"/>
  <c r="T938" i="7"/>
  <c r="BZ938" i="7"/>
  <c r="V938" i="7" s="1"/>
  <c r="Y938" i="7"/>
  <c r="CD938" i="7"/>
  <c r="Z938" i="7" s="1"/>
  <c r="W1041" i="7"/>
  <c r="CE1041" i="7"/>
  <c r="AA1041" i="7" s="1"/>
  <c r="Y1370" i="7"/>
  <c r="Y1312" i="7"/>
  <c r="CD1312" i="7"/>
  <c r="Z1312" i="7" s="1"/>
  <c r="Y1398" i="7"/>
  <c r="AF1499" i="7"/>
  <c r="CK1499" i="7"/>
  <c r="AG1499" i="7" s="1"/>
  <c r="T1496" i="7"/>
  <c r="BZ1496" i="7"/>
  <c r="V1496" i="7" s="1"/>
  <c r="AF1413" i="7"/>
  <c r="CZ1569" i="7"/>
  <c r="AV1569" i="7" s="1"/>
  <c r="CL1581" i="7"/>
  <c r="AH1581" i="7" s="1"/>
  <c r="CI1581" i="7"/>
  <c r="AD1581" i="7"/>
  <c r="AF1579" i="7"/>
  <c r="AD1599" i="7"/>
  <c r="CI1599" i="7"/>
  <c r="CL1599" i="7"/>
  <c r="AH1599" i="7" s="1"/>
  <c r="CB1468" i="7"/>
  <c r="X1468" i="7" s="1"/>
  <c r="W1468" i="7"/>
  <c r="CE1468" i="7"/>
  <c r="AA1468" i="7" s="1"/>
  <c r="BZ1696" i="7"/>
  <c r="V1696" i="7" s="1"/>
  <c r="CB1747" i="7"/>
  <c r="X1747" i="7" s="1"/>
  <c r="W1747" i="7"/>
  <c r="CE1747" i="7"/>
  <c r="AA1747" i="7" s="1"/>
  <c r="CK1752" i="7"/>
  <c r="AG1752" i="7" s="1"/>
  <c r="AF1752" i="7"/>
  <c r="CD1881" i="7"/>
  <c r="Z1881" i="7" s="1"/>
  <c r="Y1881" i="7"/>
  <c r="AF1772" i="7"/>
  <c r="CK1772" i="7"/>
  <c r="AG1772" i="7" s="1"/>
  <c r="BZ1886" i="7"/>
  <c r="V1886" i="7" s="1"/>
  <c r="T1886" i="7"/>
  <c r="CD1856" i="7"/>
  <c r="Z1856" i="7" s="1"/>
  <c r="Y1943" i="7"/>
  <c r="CD1943" i="7"/>
  <c r="Z1943" i="7" s="1"/>
  <c r="CD1883" i="7"/>
  <c r="Z1883" i="7" s="1"/>
  <c r="Y1883" i="7"/>
  <c r="CE1621" i="7"/>
  <c r="AA1621" i="7" s="1"/>
  <c r="W1621" i="7"/>
  <c r="CB1621" i="7"/>
  <c r="X1621" i="7" s="1"/>
  <c r="Y1894" i="7"/>
  <c r="CE1875" i="7"/>
  <c r="AA1875" i="7" s="1"/>
  <c r="Y1558" i="7"/>
  <c r="BZ1938" i="7"/>
  <c r="V1938" i="7" s="1"/>
  <c r="T1938" i="7"/>
  <c r="CE1697" i="7"/>
  <c r="AA1697" i="7" s="1"/>
  <c r="CB1697" i="7"/>
  <c r="X1697" i="7" s="1"/>
  <c r="W1697" i="7"/>
  <c r="CL2088" i="7"/>
  <c r="AH2088" i="7" s="1"/>
  <c r="AD2088" i="7"/>
  <c r="CI2088" i="7"/>
  <c r="BZ2094" i="7"/>
  <c r="V2094" i="7" s="1"/>
  <c r="T2094" i="7"/>
  <c r="AF2137" i="7"/>
  <c r="Y2106" i="7"/>
  <c r="Y2206" i="7"/>
  <c r="CL2166" i="7"/>
  <c r="AH2166" i="7" s="1"/>
  <c r="CI2166" i="7"/>
  <c r="AD2166" i="7"/>
  <c r="AD2266" i="7"/>
  <c r="CL2266" i="7"/>
  <c r="AH2266" i="7" s="1"/>
  <c r="CI2266" i="7"/>
  <c r="CH2224" i="7"/>
  <c r="CE2087" i="7"/>
  <c r="AA2087" i="7" s="1"/>
  <c r="W2087" i="7"/>
  <c r="CB2087" i="7"/>
  <c r="CK2119" i="7"/>
  <c r="AG2119" i="7" s="1"/>
  <c r="AF2119" i="7"/>
  <c r="CK2230" i="7"/>
  <c r="AG2230" i="7" s="1"/>
  <c r="CL2261" i="7"/>
  <c r="AH2261" i="7" s="1"/>
  <c r="AD2261" i="7"/>
  <c r="CI2261" i="7"/>
  <c r="AE2261" i="7" s="1"/>
  <c r="AF2314" i="7"/>
  <c r="Y1356" i="7"/>
  <c r="CD1356" i="7"/>
  <c r="Z1356" i="7" s="1"/>
  <c r="CE1095" i="7"/>
  <c r="AA1095" i="7" s="1"/>
  <c r="W1095" i="7"/>
  <c r="CD1017" i="7"/>
  <c r="Z1017" i="7" s="1"/>
  <c r="Y1017" i="7"/>
  <c r="BZ1381" i="7"/>
  <c r="V1381" i="7" s="1"/>
  <c r="T1381" i="7"/>
  <c r="BP1381" i="7"/>
  <c r="L1381" i="7" s="1"/>
  <c r="CD1455" i="7"/>
  <c r="Z1455" i="7" s="1"/>
  <c r="CL1699" i="7"/>
  <c r="AH1699" i="7" s="1"/>
  <c r="CL1700" i="7"/>
  <c r="AH1700" i="7" s="1"/>
  <c r="AD1700" i="7"/>
  <c r="CI1700" i="7"/>
  <c r="AE1700" i="7" s="1"/>
  <c r="W1772" i="7"/>
  <c r="CB1772" i="7"/>
  <c r="X1772" i="7" s="1"/>
  <c r="CE1772" i="7"/>
  <c r="AA1772" i="7" s="1"/>
  <c r="Y1958" i="7"/>
  <c r="W1915" i="7"/>
  <c r="CE1915" i="7"/>
  <c r="AA1915" i="7" s="1"/>
  <c r="CB1915" i="7"/>
  <c r="X1915" i="7" s="1"/>
  <c r="Y1719" i="7"/>
  <c r="AD1521" i="7"/>
  <c r="CK2019" i="7"/>
  <c r="AG2019" i="7" s="1"/>
  <c r="AF2095" i="7"/>
  <c r="BZ2240" i="7"/>
  <c r="V2240" i="7" s="1"/>
  <c r="T2240" i="7"/>
  <c r="AD2188" i="7"/>
  <c r="CI2188" i="7"/>
  <c r="AE2188" i="7" s="1"/>
  <c r="CL2188" i="7"/>
  <c r="AH2188" i="7" s="1"/>
  <c r="T2228" i="7"/>
  <c r="BZ2228" i="7"/>
  <c r="V2228" i="7" s="1"/>
  <c r="BZ2187" i="7"/>
  <c r="V2187" i="7" s="1"/>
  <c r="T2187" i="7"/>
  <c r="AD2213" i="7"/>
  <c r="CI2213" i="7"/>
  <c r="AE2213" i="7" s="1"/>
  <c r="BZ1047" i="7"/>
  <c r="V1047" i="7" s="1"/>
  <c r="CF1047" i="7"/>
  <c r="AB1047" i="7" s="1"/>
  <c r="T1047" i="7"/>
  <c r="CE1156" i="7"/>
  <c r="AA1156" i="7" s="1"/>
  <c r="W1156" i="7"/>
  <c r="BQ1417" i="7"/>
  <c r="BX1396" i="7"/>
  <c r="CE1594" i="7"/>
  <c r="AA1594" i="7" s="1"/>
  <c r="CB1594" i="7"/>
  <c r="X1594" i="7" s="1"/>
  <c r="W1594" i="7"/>
  <c r="W1905" i="7"/>
  <c r="CE1905" i="7"/>
  <c r="AA1905" i="7" s="1"/>
  <c r="CB1905" i="7"/>
  <c r="DI1580" i="7"/>
  <c r="BE1580" i="7" s="1"/>
  <c r="D1580" i="7"/>
  <c r="DH1580" i="7"/>
  <c r="BD1580" i="7" s="1"/>
  <c r="BX1580" i="7"/>
  <c r="CL1580" i="7" s="1"/>
  <c r="AH1580" i="7" s="1"/>
  <c r="DG1580" i="7"/>
  <c r="BC1580" i="7" s="1"/>
  <c r="DD1580" i="7"/>
  <c r="AZ1580" i="7" s="1"/>
  <c r="CA1580" i="7"/>
  <c r="CC1580" i="7"/>
  <c r="DF1580" i="7"/>
  <c r="BB1580" i="7" s="1"/>
  <c r="DE1580" i="7"/>
  <c r="BA1580" i="7" s="1"/>
  <c r="CF1580" i="7"/>
  <c r="AB1580" i="7" s="1"/>
  <c r="AF2092" i="7"/>
  <c r="Y725" i="7"/>
  <c r="CD725" i="7"/>
  <c r="Z725" i="7" s="1"/>
  <c r="BP1404" i="7"/>
  <c r="L1404" i="7" s="1"/>
  <c r="T1653" i="7"/>
  <c r="BZ1653" i="7"/>
  <c r="V1653" i="7" s="1"/>
  <c r="X1507" i="7"/>
  <c r="CD1507" i="7"/>
  <c r="Z1507" i="7" s="1"/>
  <c r="BZ1788" i="7"/>
  <c r="V1788" i="7" s="1"/>
  <c r="T1788" i="7"/>
  <c r="Y2014" i="7"/>
  <c r="CD2014" i="7"/>
  <c r="Z2014" i="7" s="1"/>
  <c r="T1541" i="7"/>
  <c r="BZ1541" i="7"/>
  <c r="V1541" i="7" s="1"/>
  <c r="T2032" i="7"/>
  <c r="BZ2032" i="7"/>
  <c r="V2032" i="7" s="1"/>
  <c r="Y2154" i="7"/>
  <c r="AF2154" i="7"/>
  <c r="AF2099" i="7"/>
  <c r="AD2316" i="7"/>
  <c r="CL2316" i="7"/>
  <c r="AH2316" i="7" s="1"/>
  <c r="CI2316" i="7"/>
  <c r="AE2316" i="7" s="1"/>
  <c r="T1474" i="7"/>
  <c r="BZ1474" i="7"/>
  <c r="V1474" i="7" s="1"/>
  <c r="CE1769" i="7"/>
  <c r="AA1769" i="7" s="1"/>
  <c r="CB1769" i="7"/>
  <c r="X1769" i="7" s="1"/>
  <c r="W1769" i="7"/>
  <c r="CE1871" i="7"/>
  <c r="AA1871" i="7" s="1"/>
  <c r="CD1898" i="7"/>
  <c r="Z1898" i="7" s="1"/>
  <c r="CI1588" i="7"/>
  <c r="AE1588" i="7" s="1"/>
  <c r="AF2090" i="7"/>
  <c r="AF2144" i="7"/>
  <c r="AF2228" i="7"/>
  <c r="DC2242" i="7"/>
  <c r="AY2242" i="7" s="1"/>
  <c r="DI2193" i="7"/>
  <c r="BE2193" i="7" s="1"/>
  <c r="D2193" i="7"/>
  <c r="DH2193" i="7"/>
  <c r="BD2193" i="7" s="1"/>
  <c r="BX2193" i="7"/>
  <c r="CF2193" i="7"/>
  <c r="AB2193" i="7" s="1"/>
  <c r="CC2193" i="7"/>
  <c r="DE2193" i="7"/>
  <c r="BA2193" i="7" s="1"/>
  <c r="DD2193" i="7"/>
  <c r="AZ2193" i="7" s="1"/>
  <c r="DG2193" i="7"/>
  <c r="BC2193" i="7" s="1"/>
  <c r="DF2193" i="7"/>
  <c r="BB2193" i="7" s="1"/>
  <c r="CA2193" i="7"/>
  <c r="CZ2193" i="7"/>
  <c r="AV2193" i="7" s="1"/>
  <c r="CA1382" i="7"/>
  <c r="Y1578" i="7"/>
  <c r="CD1578" i="7"/>
  <c r="Z1578" i="7" s="1"/>
  <c r="AD1557" i="7"/>
  <c r="CL1557" i="7"/>
  <c r="AH1557" i="7" s="1"/>
  <c r="CI1557" i="7"/>
  <c r="AE1557" i="7" s="1"/>
  <c r="CH1410" i="7"/>
  <c r="Y1938" i="7"/>
  <c r="CI1592" i="7"/>
  <c r="AE1592" i="7" s="1"/>
  <c r="AD1592" i="7"/>
  <c r="DC2064" i="7"/>
  <c r="AY2064" i="7" s="1"/>
  <c r="T2318" i="7"/>
  <c r="BZ2318" i="7"/>
  <c r="V2318" i="7" s="1"/>
  <c r="N1325" i="7"/>
  <c r="BS1325" i="7"/>
  <c r="O1325" i="7" s="1"/>
  <c r="CK1753" i="7"/>
  <c r="AG1753" i="7" s="1"/>
  <c r="Y1634" i="7"/>
  <c r="BZ1729" i="7"/>
  <c r="V1729" i="7" s="1"/>
  <c r="T1729" i="7"/>
  <c r="T2151" i="7"/>
  <c r="BZ2151" i="7"/>
  <c r="V2151" i="7" s="1"/>
  <c r="BZ2211" i="7"/>
  <c r="V2211" i="7" s="1"/>
  <c r="T2211" i="7"/>
  <c r="CD1842" i="7"/>
  <c r="Z1842" i="7" s="1"/>
  <c r="BZ1891" i="7"/>
  <c r="V1891" i="7" s="1"/>
  <c r="T1891" i="7"/>
  <c r="DI2281" i="7"/>
  <c r="BE2281" i="7" s="1"/>
  <c r="DH2281" i="7"/>
  <c r="BD2281" i="7" s="1"/>
  <c r="D2281" i="7"/>
  <c r="DF2281" i="7"/>
  <c r="BB2281" i="7" s="1"/>
  <c r="BX2281" i="7"/>
  <c r="CL2281" i="7" s="1"/>
  <c r="AH2281" i="7" s="1"/>
  <c r="DE2281" i="7"/>
  <c r="BA2281" i="7" s="1"/>
  <c r="CC2281" i="7"/>
  <c r="DG2281" i="7"/>
  <c r="BC2281" i="7" s="1"/>
  <c r="DD2281" i="7"/>
  <c r="AZ2281" i="7" s="1"/>
  <c r="CA2281" i="7"/>
  <c r="CF2281" i="7"/>
  <c r="AB2281" i="7" s="1"/>
  <c r="CB2287" i="7"/>
  <c r="X2287" i="7" s="1"/>
  <c r="CE2287" i="7"/>
  <c r="AA2287" i="7" s="1"/>
  <c r="W2287" i="7"/>
  <c r="W1049" i="7"/>
  <c r="CE1049" i="7"/>
  <c r="AA1049" i="7" s="1"/>
  <c r="BZ1023" i="7"/>
  <c r="V1023" i="7" s="1"/>
  <c r="CF1023" i="7"/>
  <c r="AB1023" i="7" s="1"/>
  <c r="T1023" i="7"/>
  <c r="BQ1411" i="7"/>
  <c r="M1411" i="7" s="1"/>
  <c r="CZ1722" i="7"/>
  <c r="AV1722" i="7" s="1"/>
  <c r="Y2174" i="7"/>
  <c r="Y2220" i="7"/>
  <c r="W1286" i="7"/>
  <c r="CE1286" i="7"/>
  <c r="AA1286" i="7" s="1"/>
  <c r="Y1840" i="7"/>
  <c r="CE1957" i="7"/>
  <c r="AA1957" i="7" s="1"/>
  <c r="CB1852" i="7"/>
  <c r="X1852" i="7" s="1"/>
  <c r="W1852" i="7"/>
  <c r="CE1852" i="7"/>
  <c r="AA1852" i="7" s="1"/>
  <c r="CD2081" i="7"/>
  <c r="Z2081" i="7" s="1"/>
  <c r="W2054" i="7"/>
  <c r="CE2054" i="7"/>
  <c r="AA2054" i="7" s="1"/>
  <c r="CB2054" i="7"/>
  <c r="X2054" i="7" s="1"/>
  <c r="CL1510" i="7"/>
  <c r="AH1510" i="7" s="1"/>
  <c r="CE2112" i="7"/>
  <c r="AA2112" i="7" s="1"/>
  <c r="W2244" i="7"/>
  <c r="CB2244" i="7"/>
  <c r="X2244" i="7" s="1"/>
  <c r="CE2244" i="7"/>
  <c r="AA2244" i="7" s="1"/>
  <c r="CL2060" i="7"/>
  <c r="AH2060" i="7" s="1"/>
  <c r="CZ2128" i="7"/>
  <c r="AV2128" i="7" s="1"/>
  <c r="CD1444" i="7"/>
  <c r="Z1444" i="7" s="1"/>
  <c r="N1318" i="7"/>
  <c r="BS1318" i="7"/>
  <c r="O1318" i="7" s="1"/>
  <c r="CJ1723" i="7"/>
  <c r="CB1502" i="7"/>
  <c r="X1502" i="7" s="1"/>
  <c r="W1502" i="7"/>
  <c r="CE1502" i="7"/>
  <c r="AA1502" i="7" s="1"/>
  <c r="CK1537" i="7"/>
  <c r="AG1537" i="7" s="1"/>
  <c r="CL1605" i="7"/>
  <c r="AH1605" i="7" s="1"/>
  <c r="CE2207" i="7"/>
  <c r="AA2207" i="7" s="1"/>
  <c r="CB2207" i="7"/>
  <c r="X2207" i="7" s="1"/>
  <c r="W2207" i="7"/>
  <c r="Y2202" i="7"/>
  <c r="Y1379" i="7"/>
  <c r="T1691" i="7"/>
  <c r="BZ1691" i="7"/>
  <c r="V1691" i="7" s="1"/>
  <c r="CE1718" i="7"/>
  <c r="AA1718" i="7" s="1"/>
  <c r="W1718" i="7"/>
  <c r="CB1718" i="7"/>
  <c r="X1718" i="7" s="1"/>
  <c r="AF2020" i="7"/>
  <c r="T2180" i="7"/>
  <c r="BZ2180" i="7"/>
  <c r="V2180" i="7" s="1"/>
  <c r="AD724" i="7"/>
  <c r="CL724" i="7"/>
  <c r="AH724" i="7" s="1"/>
  <c r="W1256" i="7"/>
  <c r="CE1256" i="7"/>
  <c r="AA1256" i="7" s="1"/>
  <c r="AD1516" i="7"/>
  <c r="CL1516" i="7"/>
  <c r="AH1516" i="7" s="1"/>
  <c r="CI1516" i="7"/>
  <c r="T1529" i="7"/>
  <c r="BZ1529" i="7"/>
  <c r="V1529" i="7" s="1"/>
  <c r="BZ1958" i="7"/>
  <c r="V1958" i="7" s="1"/>
  <c r="T1958" i="7"/>
  <c r="AD2004" i="7"/>
  <c r="CL2004" i="7"/>
  <c r="AH2004" i="7" s="1"/>
  <c r="CI2004" i="7"/>
  <c r="W1837" i="7"/>
  <c r="CE1837" i="7"/>
  <c r="AA1837" i="7" s="1"/>
  <c r="CB1837" i="7"/>
  <c r="X1837" i="7" s="1"/>
  <c r="CB2238" i="7"/>
  <c r="W2238" i="7"/>
  <c r="CE2238" i="7"/>
  <c r="AA2238" i="7" s="1"/>
  <c r="Y2278" i="7"/>
  <c r="CD1472" i="7"/>
  <c r="Z1472" i="7" s="1"/>
  <c r="Y1472" i="7"/>
  <c r="Y1879" i="7"/>
  <c r="CD1879" i="7"/>
  <c r="Z1879" i="7" s="1"/>
  <c r="T905" i="7"/>
  <c r="CF905" i="7"/>
  <c r="AB905" i="7" s="1"/>
  <c r="BZ905" i="7"/>
  <c r="V905" i="7" s="1"/>
  <c r="Y1825" i="7"/>
  <c r="BZ1522" i="7"/>
  <c r="V1522" i="7" s="1"/>
  <c r="T1522" i="7"/>
  <c r="CE2174" i="7"/>
  <c r="AA2174" i="7" s="1"/>
  <c r="W2174" i="7"/>
  <c r="CB2174" i="7"/>
  <c r="X2174" i="7" s="1"/>
  <c r="AD1719" i="7"/>
  <c r="CB2016" i="7"/>
  <c r="X2016" i="7" s="1"/>
  <c r="W2016" i="7"/>
  <c r="CE2016" i="7"/>
  <c r="AA2016" i="7" s="1"/>
  <c r="T1744" i="7"/>
  <c r="BZ1744" i="7"/>
  <c r="V1744" i="7" s="1"/>
  <c r="DI1544" i="7"/>
  <c r="BE1544" i="7" s="1"/>
  <c r="D1544" i="7"/>
  <c r="CA1544" i="7"/>
  <c r="DG1544" i="7"/>
  <c r="BC1544" i="7" s="1"/>
  <c r="CF1544" i="7"/>
  <c r="AB1544" i="7" s="1"/>
  <c r="DF1544" i="7"/>
  <c r="BB1544" i="7" s="1"/>
  <c r="CC1544" i="7"/>
  <c r="DE1544" i="7"/>
  <c r="BA1544" i="7" s="1"/>
  <c r="BX1544" i="7"/>
  <c r="DH1544" i="7"/>
  <c r="BD1544" i="7" s="1"/>
  <c r="DD1544" i="7"/>
  <c r="AZ1544" i="7" s="1"/>
  <c r="CZ1544" i="7"/>
  <c r="AV1544" i="7" s="1"/>
  <c r="CI2272" i="7"/>
  <c r="AE2272" i="7" s="1"/>
  <c r="AD2272" i="7"/>
  <c r="CL2272" i="7"/>
  <c r="AH2272" i="7" s="1"/>
  <c r="AF2060" i="7"/>
  <c r="CD977" i="7"/>
  <c r="Z977" i="7" s="1"/>
  <c r="Y977" i="7"/>
  <c r="W2162" i="7"/>
  <c r="CB2162" i="7"/>
  <c r="T2305" i="7"/>
  <c r="BZ2305" i="7"/>
  <c r="V2305" i="7" s="1"/>
  <c r="BR1367" i="7"/>
  <c r="N1367" i="7" s="1"/>
  <c r="L1367" i="7"/>
  <c r="AF1385" i="7"/>
  <c r="Y1454" i="7"/>
  <c r="BZ1412" i="7"/>
  <c r="V1412" i="7" s="1"/>
  <c r="T1412" i="7"/>
  <c r="CD1535" i="7"/>
  <c r="Z1535" i="7" s="1"/>
  <c r="Y1535" i="7"/>
  <c r="Y1640" i="7"/>
  <c r="CB1774" i="7"/>
  <c r="X1774" i="7" s="1"/>
  <c r="CE1774" i="7"/>
  <c r="AA1774" i="7" s="1"/>
  <c r="W1774" i="7"/>
  <c r="W1925" i="7"/>
  <c r="CE1925" i="7"/>
  <c r="AA1925" i="7" s="1"/>
  <c r="CB1925" i="7"/>
  <c r="X1925" i="7" s="1"/>
  <c r="Y1913" i="7"/>
  <c r="CD1913" i="7"/>
  <c r="Z1913" i="7" s="1"/>
  <c r="CD2091" i="7"/>
  <c r="Z2091" i="7" s="1"/>
  <c r="Y2091" i="7"/>
  <c r="Y1731" i="7"/>
  <c r="CD1731" i="7"/>
  <c r="Z1731" i="7" s="1"/>
  <c r="CB2080" i="7"/>
  <c r="CE2080" i="7"/>
  <c r="AA2080" i="7" s="1"/>
  <c r="W2080" i="7"/>
  <c r="DE2062" i="7"/>
  <c r="BA2062" i="7" s="1"/>
  <c r="DD2062" i="7"/>
  <c r="AZ2062" i="7" s="1"/>
  <c r="DG2062" i="7"/>
  <c r="BC2062" i="7" s="1"/>
  <c r="D2062" i="7"/>
  <c r="DF2062" i="7"/>
  <c r="BB2062" i="7" s="1"/>
  <c r="DI2062" i="7"/>
  <c r="BE2062" i="7" s="1"/>
  <c r="DH2062" i="7"/>
  <c r="BD2062" i="7" s="1"/>
  <c r="BX2062" i="7"/>
  <c r="CF2062" i="7"/>
  <c r="AB2062" i="7" s="1"/>
  <c r="CA2062" i="7"/>
  <c r="CC2062" i="7"/>
  <c r="BZ1627" i="7"/>
  <c r="V1627" i="7" s="1"/>
  <c r="T1627" i="7"/>
  <c r="CK1710" i="7"/>
  <c r="AG1710" i="7" s="1"/>
  <c r="AF1710" i="7"/>
  <c r="BZ1848" i="7"/>
  <c r="V1848" i="7" s="1"/>
  <c r="T1848" i="7"/>
  <c r="CE2025" i="7"/>
  <c r="AA2025" i="7" s="1"/>
  <c r="W2025" i="7"/>
  <c r="CB2025" i="7"/>
  <c r="CI1596" i="7"/>
  <c r="AE1596" i="7" s="1"/>
  <c r="AD1596" i="7"/>
  <c r="AF2056" i="7"/>
  <c r="T1987" i="7"/>
  <c r="BZ1987" i="7"/>
  <c r="V1987" i="7" s="1"/>
  <c r="AF2021" i="7"/>
  <c r="W2074" i="7"/>
  <c r="CE2074" i="7"/>
  <c r="AA2074" i="7" s="1"/>
  <c r="CB2074" i="7"/>
  <c r="X2074" i="7" s="1"/>
  <c r="T2171" i="7"/>
  <c r="BZ2171" i="7"/>
  <c r="V2171" i="7" s="1"/>
  <c r="Y2139" i="7"/>
  <c r="T2147" i="7"/>
  <c r="BZ2147" i="7"/>
  <c r="V2147" i="7" s="1"/>
  <c r="DI2313" i="7"/>
  <c r="BE2313" i="7" s="1"/>
  <c r="D2313" i="7"/>
  <c r="DG2313" i="7"/>
  <c r="BC2313" i="7" s="1"/>
  <c r="DE2313" i="7"/>
  <c r="BA2313" i="7" s="1"/>
  <c r="DD2313" i="7"/>
  <c r="AZ2313" i="7" s="1"/>
  <c r="DH2313" i="7"/>
  <c r="BD2313" i="7" s="1"/>
  <c r="DF2313" i="7"/>
  <c r="BB2313" i="7" s="1"/>
  <c r="BX2313" i="7"/>
  <c r="CC2313" i="7"/>
  <c r="CJ2313" i="7"/>
  <c r="CH2313" i="7"/>
  <c r="CF2313" i="7"/>
  <c r="AB2313" i="7" s="1"/>
  <c r="CA2313" i="7"/>
  <c r="Y2279" i="7"/>
  <c r="CD2279" i="7"/>
  <c r="Z2279" i="7" s="1"/>
  <c r="CD2156" i="7"/>
  <c r="Z2156" i="7" s="1"/>
  <c r="Y2156" i="7"/>
  <c r="AD2142" i="7"/>
  <c r="CL2142" i="7"/>
  <c r="AH2142" i="7" s="1"/>
  <c r="CI2142" i="7"/>
  <c r="DI2178" i="7"/>
  <c r="BE2178" i="7" s="1"/>
  <c r="D2178" i="7"/>
  <c r="DH2178" i="7"/>
  <c r="BD2178" i="7" s="1"/>
  <c r="DE2178" i="7"/>
  <c r="BA2178" i="7" s="1"/>
  <c r="DD2178" i="7"/>
  <c r="AZ2178" i="7" s="1"/>
  <c r="DG2178" i="7"/>
  <c r="BC2178" i="7" s="1"/>
  <c r="DF2178" i="7"/>
  <c r="BB2178" i="7" s="1"/>
  <c r="BX2178" i="7"/>
  <c r="CF2178" i="7"/>
  <c r="AB2178" i="7" s="1"/>
  <c r="CC2178" i="7"/>
  <c r="CA2178" i="7"/>
  <c r="CI2300" i="7"/>
  <c r="AE2300" i="7" s="1"/>
  <c r="AD2300" i="7"/>
  <c r="CL2300" i="7"/>
  <c r="AH2300" i="7" s="1"/>
  <c r="DI2072" i="7"/>
  <c r="BE2072" i="7" s="1"/>
  <c r="D2072" i="7"/>
  <c r="DH2072" i="7"/>
  <c r="BD2072" i="7" s="1"/>
  <c r="DF2072" i="7"/>
  <c r="BB2072" i="7" s="1"/>
  <c r="DE2072" i="7"/>
  <c r="BA2072" i="7" s="1"/>
  <c r="CF2072" i="7"/>
  <c r="AB2072" i="7" s="1"/>
  <c r="DG2072" i="7"/>
  <c r="BC2072" i="7" s="1"/>
  <c r="CA2072" i="7"/>
  <c r="BX2072" i="7"/>
  <c r="DD2072" i="7"/>
  <c r="AZ2072" i="7" s="1"/>
  <c r="CC2072" i="7"/>
  <c r="T2212" i="7"/>
  <c r="BZ2212" i="7"/>
  <c r="V2212" i="7" s="1"/>
  <c r="BZ2218" i="7"/>
  <c r="V2218" i="7" s="1"/>
  <c r="T2218" i="7"/>
  <c r="DE2312" i="7"/>
  <c r="BA2312" i="7" s="1"/>
  <c r="DI2312" i="7"/>
  <c r="BE2312" i="7" s="1"/>
  <c r="D2312" i="7"/>
  <c r="DG2312" i="7"/>
  <c r="BC2312" i="7" s="1"/>
  <c r="DD2312" i="7"/>
  <c r="AZ2312" i="7" s="1"/>
  <c r="DF2312" i="7"/>
  <c r="BB2312" i="7" s="1"/>
  <c r="DH2312" i="7"/>
  <c r="BD2312" i="7" s="1"/>
  <c r="CC2312" i="7"/>
  <c r="CJ2312" i="7"/>
  <c r="BX2312" i="7"/>
  <c r="CF2312" i="7"/>
  <c r="AB2312" i="7" s="1"/>
  <c r="CA2312" i="7"/>
  <c r="CE2259" i="7"/>
  <c r="AA2259" i="7" s="1"/>
  <c r="W2259" i="7"/>
  <c r="CB2259" i="7"/>
  <c r="X2259" i="7" s="1"/>
  <c r="CB2198" i="7"/>
  <c r="CE2198" i="7"/>
  <c r="AA2198" i="7" s="1"/>
  <c r="W2198" i="7"/>
  <c r="DI2233" i="7"/>
  <c r="BE2233" i="7" s="1"/>
  <c r="D2233" i="7"/>
  <c r="CA2233" i="7"/>
  <c r="DE2233" i="7"/>
  <c r="BA2233" i="7" s="1"/>
  <c r="DD2233" i="7"/>
  <c r="AZ2233" i="7" s="1"/>
  <c r="BX2233" i="7"/>
  <c r="DF2233" i="7"/>
  <c r="BB2233" i="7" s="1"/>
  <c r="CF2233" i="7"/>
  <c r="AB2233" i="7" s="1"/>
  <c r="DH2233" i="7"/>
  <c r="BD2233" i="7" s="1"/>
  <c r="DG2233" i="7"/>
  <c r="BC2233" i="7" s="1"/>
  <c r="CC2233" i="7"/>
  <c r="AF2267" i="7"/>
  <c r="AF2274" i="7"/>
  <c r="CK2281" i="7"/>
  <c r="AG2281" i="7" s="1"/>
  <c r="AF2281" i="7"/>
  <c r="T2278" i="7"/>
  <c r="BZ2278" i="7"/>
  <c r="V2278" i="7" s="1"/>
  <c r="CK688" i="7"/>
  <c r="AG688" i="7" s="1"/>
  <c r="AF688" i="7"/>
  <c r="W914" i="7"/>
  <c r="CE914" i="7"/>
  <c r="AA914" i="7" s="1"/>
  <c r="T1153" i="7"/>
  <c r="BZ1153" i="7"/>
  <c r="V1153" i="7" s="1"/>
  <c r="CF1153" i="7"/>
  <c r="AB1153" i="7" s="1"/>
  <c r="CZ1388" i="7"/>
  <c r="AV1388" i="7" s="1"/>
  <c r="CC1388" i="7"/>
  <c r="BQ1388" i="7"/>
  <c r="M1388" i="7" s="1"/>
  <c r="D1388" i="7"/>
  <c r="CF1388" i="7"/>
  <c r="AB1388" i="7" s="1"/>
  <c r="BZ1481" i="7"/>
  <c r="V1481" i="7" s="1"/>
  <c r="T1481" i="7"/>
  <c r="Y1441" i="7"/>
  <c r="CB1636" i="7"/>
  <c r="X1636" i="7" s="1"/>
  <c r="W1636" i="7"/>
  <c r="CE1636" i="7"/>
  <c r="AA1636" i="7" s="1"/>
  <c r="BZ1614" i="7"/>
  <c r="V1614" i="7" s="1"/>
  <c r="T1614" i="7"/>
  <c r="W1752" i="7"/>
  <c r="CB1752" i="7"/>
  <c r="CE1752" i="7"/>
  <c r="AA1752" i="7" s="1"/>
  <c r="CB1888" i="7"/>
  <c r="X1888" i="7" s="1"/>
  <c r="W1888" i="7"/>
  <c r="CE1888" i="7"/>
  <c r="AA1888" i="7" s="1"/>
  <c r="BZ1817" i="7"/>
  <c r="V1817" i="7" s="1"/>
  <c r="T1817" i="7"/>
  <c r="CK2093" i="7"/>
  <c r="AG2093" i="7" s="1"/>
  <c r="AF2093" i="7"/>
  <c r="CB1715" i="7"/>
  <c r="X1715" i="7" s="1"/>
  <c r="CE1715" i="7"/>
  <c r="AA1715" i="7" s="1"/>
  <c r="W1715" i="7"/>
  <c r="W2002" i="7"/>
  <c r="CE2002" i="7"/>
  <c r="AA2002" i="7" s="1"/>
  <c r="CB2002" i="7"/>
  <c r="X2002" i="7" s="1"/>
  <c r="Y2037" i="7"/>
  <c r="CD2037" i="7"/>
  <c r="Z2037" i="7" s="1"/>
  <c r="BZ2070" i="7"/>
  <c r="V2070" i="7" s="1"/>
  <c r="T2070" i="7"/>
  <c r="CK548" i="7"/>
  <c r="AG548" i="7" s="1"/>
  <c r="AF548" i="7"/>
  <c r="W1081" i="7"/>
  <c r="CE1081" i="7"/>
  <c r="AA1081" i="7" s="1"/>
  <c r="T1169" i="7"/>
  <c r="CF1169" i="7"/>
  <c r="AB1169" i="7" s="1"/>
  <c r="BZ1169" i="7"/>
  <c r="V1169" i="7" s="1"/>
  <c r="BR1336" i="7"/>
  <c r="L1336" i="7"/>
  <c r="Y1498" i="7"/>
  <c r="CD1498" i="7"/>
  <c r="Z1498" i="7" s="1"/>
  <c r="CE1634" i="7"/>
  <c r="AA1634" i="7" s="1"/>
  <c r="W1634" i="7"/>
  <c r="CB1634" i="7"/>
  <c r="X1634" i="7" s="1"/>
  <c r="CI1541" i="7"/>
  <c r="AD1541" i="7"/>
  <c r="CL1541" i="7"/>
  <c r="AH1541" i="7" s="1"/>
  <c r="Y1814" i="7"/>
  <c r="CD2004" i="7"/>
  <c r="Z2004" i="7" s="1"/>
  <c r="Y2004" i="7"/>
  <c r="AF2057" i="7"/>
  <c r="CB2029" i="7"/>
  <c r="X2029" i="7" s="1"/>
  <c r="CE2029" i="7"/>
  <c r="AA2029" i="7" s="1"/>
  <c r="W2029" i="7"/>
  <c r="Y2000" i="7"/>
  <c r="CE2123" i="7"/>
  <c r="AA2123" i="7" s="1"/>
  <c r="CB2123" i="7"/>
  <c r="X2123" i="7" s="1"/>
  <c r="W2123" i="7"/>
  <c r="AD2151" i="7"/>
  <c r="CI2151" i="7"/>
  <c r="AE2151" i="7" s="1"/>
  <c r="CL2151" i="7"/>
  <c r="AH2151" i="7" s="1"/>
  <c r="Y2142" i="7"/>
  <c r="CE2095" i="7"/>
  <c r="AA2095" i="7" s="1"/>
  <c r="W2095" i="7"/>
  <c r="CB2095" i="7"/>
  <c r="X2095" i="7" s="1"/>
  <c r="AD2195" i="7"/>
  <c r="BZ2256" i="7"/>
  <c r="V2256" i="7" s="1"/>
  <c r="T2256" i="7"/>
  <c r="CG736" i="7"/>
  <c r="AC736" i="7" s="1"/>
  <c r="CF736" i="7"/>
  <c r="AB736" i="7" s="1"/>
  <c r="T736" i="7"/>
  <c r="BZ736" i="7"/>
  <c r="V736" i="7" s="1"/>
  <c r="Y976" i="7"/>
  <c r="CD976" i="7"/>
  <c r="Z976" i="7" s="1"/>
  <c r="N1321" i="7"/>
  <c r="BS1321" i="7"/>
  <c r="O1321" i="7" s="1"/>
  <c r="Y1511" i="7"/>
  <c r="CE1449" i="7"/>
  <c r="AA1449" i="7" s="1"/>
  <c r="CB1442" i="7"/>
  <c r="CE1442" i="7"/>
  <c r="AA1442" i="7" s="1"/>
  <c r="W1442" i="7"/>
  <c r="CI1594" i="7"/>
  <c r="AE1594" i="7" s="1"/>
  <c r="AD1594" i="7"/>
  <c r="CL1594" i="7"/>
  <c r="AH1594" i="7" s="1"/>
  <c r="T1550" i="7"/>
  <c r="CI1774" i="7"/>
  <c r="AD1774" i="7"/>
  <c r="CL1774" i="7"/>
  <c r="AH1774" i="7" s="1"/>
  <c r="BZ1806" i="7"/>
  <c r="V1806" i="7" s="1"/>
  <c r="T1806" i="7"/>
  <c r="BZ1798" i="7"/>
  <c r="V1798" i="7" s="1"/>
  <c r="T1798" i="7"/>
  <c r="CI2013" i="7"/>
  <c r="AE2013" i="7" s="1"/>
  <c r="CL2013" i="7"/>
  <c r="AH2013" i="7" s="1"/>
  <c r="AD2013" i="7"/>
  <c r="CI1692" i="7"/>
  <c r="CL1692" i="7"/>
  <c r="AH1692" i="7" s="1"/>
  <c r="AD1692" i="7"/>
  <c r="CD1827" i="7"/>
  <c r="Z1827" i="7" s="1"/>
  <c r="Y1827" i="7"/>
  <c r="CL2104" i="7"/>
  <c r="AH2104" i="7" s="1"/>
  <c r="AD2104" i="7"/>
  <c r="CI2104" i="7"/>
  <c r="AE2104" i="7" s="1"/>
  <c r="BZ1344" i="7"/>
  <c r="V1344" i="7" s="1"/>
  <c r="T1344" i="7"/>
  <c r="CG733" i="7"/>
  <c r="AC733" i="7" s="1"/>
  <c r="CF733" i="7"/>
  <c r="AB733" i="7" s="1"/>
  <c r="BZ733" i="7"/>
  <c r="V733" i="7" s="1"/>
  <c r="T733" i="7"/>
  <c r="CE1362" i="7"/>
  <c r="AA1362" i="7" s="1"/>
  <c r="CB1362" i="7"/>
  <c r="X1362" i="7" s="1"/>
  <c r="W1362" i="7"/>
  <c r="BZ1511" i="7"/>
  <c r="V1511" i="7" s="1"/>
  <c r="T1511" i="7"/>
  <c r="BZ1434" i="7"/>
  <c r="V1434" i="7" s="1"/>
  <c r="T1434" i="7"/>
  <c r="CB1834" i="7"/>
  <c r="X1834" i="7" s="1"/>
  <c r="W1834" i="7"/>
  <c r="CE1834" i="7"/>
  <c r="AA1834" i="7" s="1"/>
  <c r="CI2157" i="7"/>
  <c r="AE2157" i="7" s="1"/>
  <c r="CL2157" i="7"/>
  <c r="AH2157" i="7" s="1"/>
  <c r="AD2157" i="7"/>
  <c r="CE1627" i="7"/>
  <c r="AA1627" i="7" s="1"/>
  <c r="W1627" i="7"/>
  <c r="CB1627" i="7"/>
  <c r="X1627" i="7" s="1"/>
  <c r="AF2048" i="7"/>
  <c r="CH2129" i="7"/>
  <c r="BZ2039" i="7"/>
  <c r="V2039" i="7" s="1"/>
  <c r="T2039" i="7"/>
  <c r="CJ2284" i="7"/>
  <c r="BZ1377" i="7"/>
  <c r="V1377" i="7" s="1"/>
  <c r="T1377" i="7"/>
  <c r="CE1444" i="7"/>
  <c r="AA1444" i="7" s="1"/>
  <c r="BZ1391" i="7"/>
  <c r="V1391" i="7" s="1"/>
  <c r="T1391" i="7"/>
  <c r="BZ1968" i="7"/>
  <c r="V1968" i="7" s="1"/>
  <c r="T1968" i="7"/>
  <c r="Y1961" i="7"/>
  <c r="T2157" i="7"/>
  <c r="BZ2157" i="7"/>
  <c r="V2157" i="7" s="1"/>
  <c r="W549" i="7"/>
  <c r="CE549" i="7"/>
  <c r="AA549" i="7" s="1"/>
  <c r="CK552" i="7"/>
  <c r="AG552" i="7" s="1"/>
  <c r="AF552" i="7"/>
  <c r="W960" i="7"/>
  <c r="CE960" i="7"/>
  <c r="AA960" i="7" s="1"/>
  <c r="CL731" i="7"/>
  <c r="AH731" i="7" s="1"/>
  <c r="AD731" i="7"/>
  <c r="Y895" i="7"/>
  <c r="CD895" i="7"/>
  <c r="Z895" i="7" s="1"/>
  <c r="CF1185" i="7"/>
  <c r="AB1185" i="7" s="1"/>
  <c r="T1185" i="7"/>
  <c r="BZ1185" i="7"/>
  <c r="V1185" i="7" s="1"/>
  <c r="CD1163" i="7"/>
  <c r="Z1163" i="7" s="1"/>
  <c r="Y1163" i="7"/>
  <c r="BZ1064" i="7"/>
  <c r="V1064" i="7" s="1"/>
  <c r="T1064" i="7"/>
  <c r="CF1064" i="7"/>
  <c r="AB1064" i="7" s="1"/>
  <c r="BZ1096" i="7"/>
  <c r="V1096" i="7" s="1"/>
  <c r="CF1096" i="7"/>
  <c r="AB1096" i="7" s="1"/>
  <c r="T1096" i="7"/>
  <c r="T953" i="7"/>
  <c r="CF953" i="7"/>
  <c r="AB953" i="7" s="1"/>
  <c r="BZ953" i="7"/>
  <c r="V953" i="7" s="1"/>
  <c r="CE1328" i="7"/>
  <c r="AA1328" i="7" s="1"/>
  <c r="CB1328" i="7"/>
  <c r="W1328" i="7"/>
  <c r="BZ1395" i="7"/>
  <c r="V1395" i="7" s="1"/>
  <c r="T1395" i="7"/>
  <c r="CD1479" i="7"/>
  <c r="Z1479" i="7" s="1"/>
  <c r="CD1482" i="7"/>
  <c r="Z1482" i="7" s="1"/>
  <c r="Y1482" i="7"/>
  <c r="CH1525" i="7"/>
  <c r="Y1656" i="7"/>
  <c r="CD1656" i="7"/>
  <c r="Z1656" i="7" s="1"/>
  <c r="CI1555" i="7"/>
  <c r="CI1542" i="7"/>
  <c r="AE1542" i="7" s="1"/>
  <c r="AD1542" i="7"/>
  <c r="CK1745" i="7"/>
  <c r="AG1745" i="7" s="1"/>
  <c r="Y1699" i="7"/>
  <c r="W1515" i="7"/>
  <c r="CB1515" i="7"/>
  <c r="X1515" i="7" s="1"/>
  <c r="CE1515" i="7"/>
  <c r="AA1515" i="7" s="1"/>
  <c r="AF1531" i="7"/>
  <c r="Y1407" i="7"/>
  <c r="BZ1465" i="7"/>
  <c r="V1465" i="7" s="1"/>
  <c r="T1465" i="7"/>
  <c r="T1635" i="7"/>
  <c r="BZ1635" i="7"/>
  <c r="V1635" i="7" s="1"/>
  <c r="BZ1712" i="7"/>
  <c r="V1712" i="7" s="1"/>
  <c r="T1712" i="7"/>
  <c r="CD1818" i="7"/>
  <c r="Z1818" i="7" s="1"/>
  <c r="Y1818" i="7"/>
  <c r="BZ1828" i="7"/>
  <c r="V1828" i="7" s="1"/>
  <c r="T1828" i="7"/>
  <c r="BZ1801" i="7"/>
  <c r="V1801" i="7" s="1"/>
  <c r="T1801" i="7"/>
  <c r="W1982" i="7"/>
  <c r="CE1982" i="7"/>
  <c r="AA1982" i="7" s="1"/>
  <c r="CB1982" i="7"/>
  <c r="CB1995" i="7"/>
  <c r="X1995" i="7" s="1"/>
  <c r="W1995" i="7"/>
  <c r="CE1995" i="7"/>
  <c r="AA1995" i="7" s="1"/>
  <c r="Y1977" i="7"/>
  <c r="CK2023" i="7"/>
  <c r="AG2023" i="7" s="1"/>
  <c r="T1657" i="7"/>
  <c r="BZ1657" i="7"/>
  <c r="V1657" i="7" s="1"/>
  <c r="Y1861" i="7"/>
  <c r="T2049" i="7"/>
  <c r="BZ2049" i="7"/>
  <c r="V2049" i="7" s="1"/>
  <c r="W1710" i="7"/>
  <c r="CB1710" i="7"/>
  <c r="X1710" i="7" s="1"/>
  <c r="CE1710" i="7"/>
  <c r="AA1710" i="7" s="1"/>
  <c r="DC1778" i="7"/>
  <c r="AY1778" i="7" s="1"/>
  <c r="CE1985" i="7"/>
  <c r="AA1985" i="7" s="1"/>
  <c r="CB1985" i="7"/>
  <c r="X1985" i="7" s="1"/>
  <c r="W1985" i="7"/>
  <c r="CL2086" i="7"/>
  <c r="AH2086" i="7" s="1"/>
  <c r="AD2086" i="7"/>
  <c r="CI2086" i="7"/>
  <c r="AE2086" i="7" s="1"/>
  <c r="CI2279" i="7"/>
  <c r="AE2279" i="7" s="1"/>
  <c r="AD2279" i="7"/>
  <c r="CL2279" i="7"/>
  <c r="AH2279" i="7" s="1"/>
  <c r="CB2145" i="7"/>
  <c r="X2145" i="7" s="1"/>
  <c r="CE2145" i="7"/>
  <c r="AA2145" i="7" s="1"/>
  <c r="W2145" i="7"/>
  <c r="CK2188" i="7"/>
  <c r="AG2188" i="7" s="1"/>
  <c r="AF2188" i="7"/>
  <c r="CB2182" i="7"/>
  <c r="X2182" i="7" s="1"/>
  <c r="W2182" i="7"/>
  <c r="CE2182" i="7"/>
  <c r="AA2182" i="7" s="1"/>
  <c r="AD2087" i="7"/>
  <c r="CI2087" i="7"/>
  <c r="AE2087" i="7" s="1"/>
  <c r="CL2087" i="7"/>
  <c r="AH2087" i="7" s="1"/>
  <c r="T2214" i="7"/>
  <c r="BZ2214" i="7"/>
  <c r="V2214" i="7" s="1"/>
  <c r="CZ2312" i="7"/>
  <c r="AV2312" i="7" s="1"/>
  <c r="AD2051" i="7"/>
  <c r="CL2051" i="7"/>
  <c r="AH2051" i="7" s="1"/>
  <c r="CI2051" i="7"/>
  <c r="BZ2083" i="7"/>
  <c r="V2083" i="7" s="1"/>
  <c r="T2083" i="7"/>
  <c r="CK2215" i="7"/>
  <c r="AG2215" i="7" s="1"/>
  <c r="T2291" i="7"/>
  <c r="BZ2291" i="7"/>
  <c r="V2291" i="7" s="1"/>
  <c r="CD1252" i="7"/>
  <c r="Z1252" i="7" s="1"/>
  <c r="Y1252" i="7"/>
  <c r="Y881" i="7"/>
  <c r="CD881" i="7"/>
  <c r="Z881" i="7" s="1"/>
  <c r="BP1340" i="7"/>
  <c r="CD1136" i="7"/>
  <c r="Z1136" i="7" s="1"/>
  <c r="Y1136" i="7"/>
  <c r="CA1400" i="7"/>
  <c r="Y1434" i="7"/>
  <c r="Y1435" i="7"/>
  <c r="CD1435" i="7"/>
  <c r="Z1435" i="7" s="1"/>
  <c r="AD1682" i="7"/>
  <c r="CL1682" i="7"/>
  <c r="AH1682" i="7" s="1"/>
  <c r="CI1682" i="7"/>
  <c r="AE1682" i="7" s="1"/>
  <c r="Y1587" i="7"/>
  <c r="BZ1914" i="7"/>
  <c r="V1914" i="7" s="1"/>
  <c r="T1914" i="7"/>
  <c r="AD1714" i="7"/>
  <c r="CI1714" i="7"/>
  <c r="AE1714" i="7" s="1"/>
  <c r="CL1714" i="7"/>
  <c r="AH1714" i="7" s="1"/>
  <c r="BZ1734" i="7"/>
  <c r="V1734" i="7" s="1"/>
  <c r="T1734" i="7"/>
  <c r="BZ1843" i="7"/>
  <c r="V1843" i="7" s="1"/>
  <c r="T1843" i="7"/>
  <c r="BZ1726" i="7"/>
  <c r="V1726" i="7" s="1"/>
  <c r="T1726" i="7"/>
  <c r="AF2123" i="7"/>
  <c r="CK2123" i="7"/>
  <c r="AG2123" i="7" s="1"/>
  <c r="CB2077" i="7"/>
  <c r="X2077" i="7" s="1"/>
  <c r="W2077" i="7"/>
  <c r="CE2077" i="7"/>
  <c r="AA2077" i="7" s="1"/>
  <c r="AF2177" i="7"/>
  <c r="T2124" i="7"/>
  <c r="BZ2124" i="7"/>
  <c r="V2124" i="7" s="1"/>
  <c r="DI2310" i="7"/>
  <c r="BE2310" i="7" s="1"/>
  <c r="D2310" i="7"/>
  <c r="DE2310" i="7"/>
  <c r="BA2310" i="7" s="1"/>
  <c r="DD2310" i="7"/>
  <c r="AZ2310" i="7" s="1"/>
  <c r="DH2310" i="7"/>
  <c r="BD2310" i="7" s="1"/>
  <c r="DG2310" i="7"/>
  <c r="BC2310" i="7" s="1"/>
  <c r="DF2310" i="7"/>
  <c r="BB2310" i="7" s="1"/>
  <c r="BX2310" i="7"/>
  <c r="CA2310" i="7"/>
  <c r="CH2310" i="7"/>
  <c r="CC2310" i="7"/>
  <c r="CF2310" i="7"/>
  <c r="AB2310" i="7" s="1"/>
  <c r="W1082" i="7"/>
  <c r="CE1082" i="7"/>
  <c r="AA1082" i="7" s="1"/>
  <c r="BZ928" i="7"/>
  <c r="V928" i="7" s="1"/>
  <c r="T928" i="7"/>
  <c r="CF928" i="7"/>
  <c r="AB928" i="7" s="1"/>
  <c r="CD1268" i="7"/>
  <c r="Z1268" i="7" s="1"/>
  <c r="Y1268" i="7"/>
  <c r="W1487" i="7"/>
  <c r="CE1487" i="7"/>
  <c r="AA1487" i="7" s="1"/>
  <c r="CB1487" i="7"/>
  <c r="X1487" i="7" s="1"/>
  <c r="W1563" i="7"/>
  <c r="CE1563" i="7"/>
  <c r="AA1563" i="7" s="1"/>
  <c r="CB1563" i="7"/>
  <c r="X1563" i="7" s="1"/>
  <c r="Y1581" i="7"/>
  <c r="CK1749" i="7"/>
  <c r="AG1749" i="7" s="1"/>
  <c r="AF1749" i="7"/>
  <c r="CI1696" i="7"/>
  <c r="AE1696" i="7" s="1"/>
  <c r="AD1696" i="7"/>
  <c r="BZ1959" i="7"/>
  <c r="V1959" i="7" s="1"/>
  <c r="T1959" i="7"/>
  <c r="CD1812" i="7"/>
  <c r="Z1812" i="7" s="1"/>
  <c r="CH2068" i="7"/>
  <c r="AF1668" i="7"/>
  <c r="CI1706" i="7"/>
  <c r="CL1706" i="7"/>
  <c r="AH1706" i="7" s="1"/>
  <c r="AD1706" i="7"/>
  <c r="CK2125" i="7"/>
  <c r="AG2125" i="7" s="1"/>
  <c r="CB2186" i="7"/>
  <c r="X2186" i="7" s="1"/>
  <c r="W2186" i="7"/>
  <c r="CE2186" i="7"/>
  <c r="AA2186" i="7" s="1"/>
  <c r="CE2277" i="7"/>
  <c r="AA2277" i="7" s="1"/>
  <c r="CB2277" i="7"/>
  <c r="X2277" i="7" s="1"/>
  <c r="W2277" i="7"/>
  <c r="CE2214" i="7"/>
  <c r="AA2214" i="7" s="1"/>
  <c r="CB2307" i="7"/>
  <c r="X2307" i="7" s="1"/>
  <c r="CE2307" i="7"/>
  <c r="AA2307" i="7" s="1"/>
  <c r="W2307" i="7"/>
  <c r="CE1083" i="7"/>
  <c r="AA1083" i="7" s="1"/>
  <c r="W1083" i="7"/>
  <c r="Y1395" i="7"/>
  <c r="W1481" i="7"/>
  <c r="CE1481" i="7"/>
  <c r="AA1481" i="7" s="1"/>
  <c r="CB1481" i="7"/>
  <c r="W1459" i="7"/>
  <c r="CE1459" i="7"/>
  <c r="AA1459" i="7" s="1"/>
  <c r="CB1459" i="7"/>
  <c r="X1459" i="7" s="1"/>
  <c r="CK1609" i="7"/>
  <c r="AG1609" i="7" s="1"/>
  <c r="AF1402" i="7"/>
  <c r="BZ1963" i="7"/>
  <c r="V1963" i="7" s="1"/>
  <c r="T1963" i="7"/>
  <c r="CI2113" i="7"/>
  <c r="AE2113" i="7" s="1"/>
  <c r="CB2057" i="7"/>
  <c r="CE2057" i="7"/>
  <c r="AA2057" i="7" s="1"/>
  <c r="W2057" i="7"/>
  <c r="BZ1573" i="7"/>
  <c r="V1573" i="7" s="1"/>
  <c r="T1573" i="7"/>
  <c r="CK1781" i="7"/>
  <c r="AG1781" i="7" s="1"/>
  <c r="AF1781" i="7"/>
  <c r="BZ1662" i="7"/>
  <c r="V1662" i="7" s="1"/>
  <c r="T1662" i="7"/>
  <c r="T2107" i="7"/>
  <c r="BZ2107" i="7"/>
  <c r="V2107" i="7" s="1"/>
  <c r="CL2112" i="7"/>
  <c r="AH2112" i="7" s="1"/>
  <c r="CI2112" i="7"/>
  <c r="AE2112" i="7" s="1"/>
  <c r="AD2112" i="7"/>
  <c r="CI2155" i="7"/>
  <c r="AE2155" i="7" s="1"/>
  <c r="AD2155" i="7"/>
  <c r="CL2155" i="7"/>
  <c r="AH2155" i="7" s="1"/>
  <c r="CL2148" i="7"/>
  <c r="AH2148" i="7" s="1"/>
  <c r="AD2148" i="7"/>
  <c r="CI2148" i="7"/>
  <c r="AE2148" i="7" s="1"/>
  <c r="BZ2067" i="7"/>
  <c r="V2067" i="7" s="1"/>
  <c r="T2067" i="7"/>
  <c r="AD2067" i="7"/>
  <c r="CL2067" i="7"/>
  <c r="AH2067" i="7" s="1"/>
  <c r="CI2067" i="7"/>
  <c r="AE2067" i="7" s="1"/>
  <c r="CB2210" i="7"/>
  <c r="X2210" i="7" s="1"/>
  <c r="W2210" i="7"/>
  <c r="CE2210" i="7"/>
  <c r="AA2210" i="7" s="1"/>
  <c r="DE2304" i="7"/>
  <c r="BA2304" i="7" s="1"/>
  <c r="DI2304" i="7"/>
  <c r="BE2304" i="7" s="1"/>
  <c r="DH2304" i="7"/>
  <c r="BD2304" i="7" s="1"/>
  <c r="D2304" i="7"/>
  <c r="DF2304" i="7"/>
  <c r="BB2304" i="7" s="1"/>
  <c r="CC2304" i="7"/>
  <c r="DD2304" i="7"/>
  <c r="AZ2304" i="7" s="1"/>
  <c r="BX2304" i="7"/>
  <c r="CF2304" i="7"/>
  <c r="AB2304" i="7" s="1"/>
  <c r="DG2304" i="7"/>
  <c r="BC2304" i="7" s="1"/>
  <c r="CA2304" i="7"/>
  <c r="CG549" i="7"/>
  <c r="AC549" i="7" s="1"/>
  <c r="T549" i="7"/>
  <c r="BZ549" i="7"/>
  <c r="V549" i="7" s="1"/>
  <c r="CF549" i="7"/>
  <c r="AB549" i="7" s="1"/>
  <c r="CZ1374" i="7"/>
  <c r="AV1374" i="7" s="1"/>
  <c r="D1374" i="7"/>
  <c r="CF1374" i="7"/>
  <c r="AB1374" i="7" s="1"/>
  <c r="CC1374" i="7"/>
  <c r="BQ1374" i="7"/>
  <c r="M1374" i="7" s="1"/>
  <c r="P1340" i="7"/>
  <c r="CL1545" i="7"/>
  <c r="AH1545" i="7" s="1"/>
  <c r="CI1545" i="7"/>
  <c r="AD1545" i="7"/>
  <c r="CB1930" i="7"/>
  <c r="X1930" i="7" s="1"/>
  <c r="W1930" i="7"/>
  <c r="CE1930" i="7"/>
  <c r="AA1930" i="7" s="1"/>
  <c r="Y2305" i="7"/>
  <c r="Y1122" i="7"/>
  <c r="CD1122" i="7"/>
  <c r="Z1122" i="7" s="1"/>
  <c r="DC1759" i="7"/>
  <c r="AY1759" i="7" s="1"/>
  <c r="CI1505" i="7"/>
  <c r="AE1505" i="7" s="1"/>
  <c r="AD1505" i="7"/>
  <c r="BZ1710" i="7"/>
  <c r="V1710" i="7" s="1"/>
  <c r="T1710" i="7"/>
  <c r="CE1617" i="7"/>
  <c r="AA1617" i="7" s="1"/>
  <c r="W1617" i="7"/>
  <c r="CB1617" i="7"/>
  <c r="X1617" i="7" s="1"/>
  <c r="W2148" i="7"/>
  <c r="CE2148" i="7"/>
  <c r="AA2148" i="7" s="1"/>
  <c r="CB2148" i="7"/>
  <c r="AF373" i="7"/>
  <c r="CK373" i="7"/>
  <c r="AG373" i="7" s="1"/>
  <c r="BZ936" i="7"/>
  <c r="V936" i="7" s="1"/>
  <c r="CF936" i="7"/>
  <c r="AB936" i="7" s="1"/>
  <c r="T936" i="7"/>
  <c r="W938" i="7"/>
  <c r="CE938" i="7"/>
  <c r="AA938" i="7" s="1"/>
  <c r="CE1124" i="7"/>
  <c r="AA1124" i="7" s="1"/>
  <c r="W1124" i="7"/>
  <c r="CF1033" i="7"/>
  <c r="AB1033" i="7" s="1"/>
  <c r="BZ1033" i="7"/>
  <c r="V1033" i="7" s="1"/>
  <c r="T1033" i="7"/>
  <c r="CF1312" i="7"/>
  <c r="AB1312" i="7" s="1"/>
  <c r="T1312" i="7"/>
  <c r="BZ1312" i="7"/>
  <c r="V1312" i="7" s="1"/>
  <c r="T1265" i="7"/>
  <c r="CF1265" i="7"/>
  <c r="AB1265" i="7" s="1"/>
  <c r="BZ1265" i="7"/>
  <c r="V1265" i="7" s="1"/>
  <c r="BZ1338" i="7"/>
  <c r="V1338" i="7" s="1"/>
  <c r="T1338" i="7"/>
  <c r="P1354" i="7"/>
  <c r="P1362" i="7"/>
  <c r="BS1370" i="7"/>
  <c r="O1370" i="7" s="1"/>
  <c r="P1370" i="7"/>
  <c r="CA1408" i="7"/>
  <c r="Y1443" i="7"/>
  <c r="T1484" i="7"/>
  <c r="BZ1484" i="7"/>
  <c r="V1484" i="7" s="1"/>
  <c r="AF1534" i="7"/>
  <c r="CK1697" i="7"/>
  <c r="AG1697" i="7" s="1"/>
  <c r="AF1697" i="7"/>
  <c r="Y1594" i="7"/>
  <c r="CD1611" i="7"/>
  <c r="Z1611" i="7" s="1"/>
  <c r="CJ1582" i="7"/>
  <c r="CD1670" i="7"/>
  <c r="Z1670" i="7" s="1"/>
  <c r="Y1670" i="7"/>
  <c r="BZ1571" i="7"/>
  <c r="V1571" i="7" s="1"/>
  <c r="T1571" i="7"/>
  <c r="CB1452" i="7"/>
  <c r="X1452" i="7" s="1"/>
  <c r="W1452" i="7"/>
  <c r="CE1452" i="7"/>
  <c r="AA1452" i="7" s="1"/>
  <c r="BZ1415" i="7"/>
  <c r="V1415" i="7" s="1"/>
  <c r="T1415" i="7"/>
  <c r="AF1776" i="7"/>
  <c r="CK1776" i="7"/>
  <c r="AG1776" i="7" s="1"/>
  <c r="Y1784" i="7"/>
  <c r="CD1784" i="7"/>
  <c r="Z1784" i="7" s="1"/>
  <c r="CB1954" i="7"/>
  <c r="W1954" i="7"/>
  <c r="CE1954" i="7"/>
  <c r="AA1954" i="7" s="1"/>
  <c r="Y1967" i="7"/>
  <c r="CD1967" i="7"/>
  <c r="Z1967" i="7" s="1"/>
  <c r="CB1950" i="7"/>
  <c r="W1950" i="7"/>
  <c r="CE1950" i="7"/>
  <c r="AA1950" i="7" s="1"/>
  <c r="BZ2004" i="7"/>
  <c r="V2004" i="7" s="1"/>
  <c r="T2004" i="7"/>
  <c r="CB1836" i="7"/>
  <c r="X1836" i="7" s="1"/>
  <c r="W1836" i="7"/>
  <c r="CE1836" i="7"/>
  <c r="AA1836" i="7" s="1"/>
  <c r="Y1889" i="7"/>
  <c r="CD1889" i="7"/>
  <c r="Z1889" i="7" s="1"/>
  <c r="CB1932" i="7"/>
  <c r="X1932" i="7" s="1"/>
  <c r="W1932" i="7"/>
  <c r="CE1932" i="7"/>
  <c r="AA1932" i="7" s="1"/>
  <c r="AD2022" i="7"/>
  <c r="CI2022" i="7"/>
  <c r="AE2022" i="7" s="1"/>
  <c r="CL2022" i="7"/>
  <c r="AH2022" i="7" s="1"/>
  <c r="DI1517" i="7"/>
  <c r="BE1517" i="7" s="1"/>
  <c r="D1517" i="7"/>
  <c r="DH1517" i="7"/>
  <c r="BD1517" i="7" s="1"/>
  <c r="BX1517" i="7"/>
  <c r="DG1517" i="7"/>
  <c r="BC1517" i="7" s="1"/>
  <c r="DF1517" i="7"/>
  <c r="BB1517" i="7" s="1"/>
  <c r="CF1517" i="7"/>
  <c r="AB1517" i="7" s="1"/>
  <c r="DE1517" i="7"/>
  <c r="BA1517" i="7" s="1"/>
  <c r="DD1517" i="7"/>
  <c r="AZ1517" i="7" s="1"/>
  <c r="CA1517" i="7"/>
  <c r="CC1517" i="7"/>
  <c r="CZ1517" i="7"/>
  <c r="AV1517" i="7" s="1"/>
  <c r="CI1533" i="7"/>
  <c r="AD1533" i="7"/>
  <c r="CB1640" i="7"/>
  <c r="X1640" i="7" s="1"/>
  <c r="W1640" i="7"/>
  <c r="CE1640" i="7"/>
  <c r="AA1640" i="7" s="1"/>
  <c r="T1679" i="7"/>
  <c r="BZ1679" i="7"/>
  <c r="V1679" i="7" s="1"/>
  <c r="T1533" i="7"/>
  <c r="Y1789" i="7"/>
  <c r="CD1789" i="7"/>
  <c r="Z1789" i="7" s="1"/>
  <c r="CI1572" i="7"/>
  <c r="AE1572" i="7" s="1"/>
  <c r="AD1572" i="7"/>
  <c r="DI1604" i="7"/>
  <c r="BE1604" i="7" s="1"/>
  <c r="D1604" i="7"/>
  <c r="DF1604" i="7"/>
  <c r="BB1604" i="7" s="1"/>
  <c r="DE1604" i="7"/>
  <c r="BA1604" i="7" s="1"/>
  <c r="CF1604" i="7"/>
  <c r="AB1604" i="7" s="1"/>
  <c r="CC1604" i="7"/>
  <c r="DD1604" i="7"/>
  <c r="AZ1604" i="7" s="1"/>
  <c r="CA1604" i="7"/>
  <c r="DG1604" i="7"/>
  <c r="BC1604" i="7" s="1"/>
  <c r="BX1604" i="7"/>
  <c r="CL1604" i="7" s="1"/>
  <c r="AH1604" i="7" s="1"/>
  <c r="DH1604" i="7"/>
  <c r="BD1604" i="7" s="1"/>
  <c r="Y1761" i="7"/>
  <c r="Y2112" i="7"/>
  <c r="CL2174" i="7"/>
  <c r="AH2174" i="7" s="1"/>
  <c r="CI2174" i="7"/>
  <c r="AE2174" i="7" s="1"/>
  <c r="AD2174" i="7"/>
  <c r="CL2206" i="7"/>
  <c r="AH2206" i="7" s="1"/>
  <c r="CI2206" i="7"/>
  <c r="AE2206" i="7" s="1"/>
  <c r="AD2206" i="7"/>
  <c r="T2018" i="7"/>
  <c r="BZ2018" i="7"/>
  <c r="V2018" i="7" s="1"/>
  <c r="CK2273" i="7"/>
  <c r="AG2273" i="7" s="1"/>
  <c r="T2267" i="7"/>
  <c r="BZ2267" i="7"/>
  <c r="V2267" i="7" s="1"/>
  <c r="W1017" i="7"/>
  <c r="CE1017" i="7"/>
  <c r="AA1017" i="7" s="1"/>
  <c r="Y1271" i="7"/>
  <c r="CD1271" i="7"/>
  <c r="Z1271" i="7" s="1"/>
  <c r="W1001" i="7"/>
  <c r="CE1001" i="7"/>
  <c r="AA1001" i="7" s="1"/>
  <c r="BQ1401" i="7"/>
  <c r="M1401" i="7" s="1"/>
  <c r="Y1381" i="7"/>
  <c r="BQ1414" i="7"/>
  <c r="M1414" i="7" s="1"/>
  <c r="Y1715" i="7"/>
  <c r="CK1747" i="7"/>
  <c r="AG1747" i="7" s="1"/>
  <c r="AF1747" i="7"/>
  <c r="CD1855" i="7"/>
  <c r="Z1855" i="7" s="1"/>
  <c r="T1755" i="7"/>
  <c r="BZ1755" i="7"/>
  <c r="V1755" i="7" s="1"/>
  <c r="CI2073" i="7"/>
  <c r="AE2073" i="7" s="1"/>
  <c r="CL2073" i="7"/>
  <c r="AH2073" i="7" s="1"/>
  <c r="AD2073" i="7"/>
  <c r="DE2122" i="7"/>
  <c r="BA2122" i="7" s="1"/>
  <c r="DD2122" i="7"/>
  <c r="AZ2122" i="7" s="1"/>
  <c r="DI2122" i="7"/>
  <c r="BE2122" i="7" s="1"/>
  <c r="DH2122" i="7"/>
  <c r="BD2122" i="7" s="1"/>
  <c r="DG2122" i="7"/>
  <c r="BC2122" i="7" s="1"/>
  <c r="CC2122" i="7"/>
  <c r="DF2122" i="7"/>
  <c r="BB2122" i="7" s="1"/>
  <c r="D2122" i="7"/>
  <c r="CF2122" i="7"/>
  <c r="AB2122" i="7" s="1"/>
  <c r="BX2122" i="7"/>
  <c r="CH2122" i="7"/>
  <c r="CA2122" i="7"/>
  <c r="Y2240" i="7"/>
  <c r="CD2240" i="7"/>
  <c r="Z2240" i="7" s="1"/>
  <c r="CD2252" i="7"/>
  <c r="Z2252" i="7" s="1"/>
  <c r="AF2059" i="7"/>
  <c r="CK2059" i="7"/>
  <c r="AG2059" i="7" s="1"/>
  <c r="CD1007" i="7"/>
  <c r="Z1007" i="7" s="1"/>
  <c r="Y1007" i="7"/>
  <c r="W1186" i="7"/>
  <c r="CE1186" i="7"/>
  <c r="AA1186" i="7" s="1"/>
  <c r="BZ1378" i="7"/>
  <c r="V1378" i="7" s="1"/>
  <c r="T1378" i="7"/>
  <c r="CB1534" i="7"/>
  <c r="X1534" i="7" s="1"/>
  <c r="CE1534" i="7"/>
  <c r="AA1534" i="7" s="1"/>
  <c r="W1534" i="7"/>
  <c r="AD1527" i="7"/>
  <c r="CL1527" i="7"/>
  <c r="AH1527" i="7" s="1"/>
  <c r="CI1527" i="7"/>
  <c r="AE1527" i="7" s="1"/>
  <c r="CD2102" i="7"/>
  <c r="Z2102" i="7" s="1"/>
  <c r="CE2049" i="7"/>
  <c r="AA2049" i="7" s="1"/>
  <c r="CK1715" i="7"/>
  <c r="AG1715" i="7" s="1"/>
  <c r="CB2149" i="7"/>
  <c r="X2149" i="7" s="1"/>
  <c r="CE2149" i="7"/>
  <c r="AA2149" i="7" s="1"/>
  <c r="W2149" i="7"/>
  <c r="AF2206" i="7"/>
  <c r="BZ1120" i="7"/>
  <c r="V1120" i="7" s="1"/>
  <c r="CF1120" i="7"/>
  <c r="AB1120" i="7" s="1"/>
  <c r="T1120" i="7"/>
  <c r="BP1410" i="7"/>
  <c r="L1410" i="7" s="1"/>
  <c r="AF1687" i="7"/>
  <c r="BZ1790" i="7"/>
  <c r="V1790" i="7" s="1"/>
  <c r="T1790" i="7"/>
  <c r="AE2003" i="7"/>
  <c r="CK2003" i="7"/>
  <c r="AG2003" i="7" s="1"/>
  <c r="CD2003" i="7"/>
  <c r="Z2003" i="7" s="1"/>
  <c r="CB2121" i="7"/>
  <c r="X2121" i="7" s="1"/>
  <c r="CE2121" i="7"/>
  <c r="AA2121" i="7" s="1"/>
  <c r="W2121" i="7"/>
  <c r="CE2116" i="7"/>
  <c r="AA2116" i="7" s="1"/>
  <c r="CB2116" i="7"/>
  <c r="X2116" i="7" s="1"/>
  <c r="W2116" i="7"/>
  <c r="CH2315" i="7"/>
  <c r="CE1263" i="7"/>
  <c r="AA1263" i="7" s="1"/>
  <c r="W1263" i="7"/>
  <c r="CD1514" i="7"/>
  <c r="Z1514" i="7" s="1"/>
  <c r="Y1514" i="7"/>
  <c r="Y1769" i="7"/>
  <c r="CD1705" i="7"/>
  <c r="Z1705" i="7" s="1"/>
  <c r="AF2013" i="7"/>
  <c r="T2226" i="7"/>
  <c r="BZ2226" i="7"/>
  <c r="V2226" i="7" s="1"/>
  <c r="CZ2242" i="7"/>
  <c r="AV2242" i="7" s="1"/>
  <c r="CD1144" i="7"/>
  <c r="Z1144" i="7" s="1"/>
  <c r="Y1144" i="7"/>
  <c r="Y1895" i="7"/>
  <c r="CL2263" i="7"/>
  <c r="AH2263" i="7" s="1"/>
  <c r="W1009" i="7"/>
  <c r="CE1009" i="7"/>
  <c r="AA1009" i="7" s="1"/>
  <c r="CB1434" i="7"/>
  <c r="X1434" i="7" s="1"/>
  <c r="CE1434" i="7"/>
  <c r="AA1434" i="7" s="1"/>
  <c r="W1434" i="7"/>
  <c r="AF1519" i="7"/>
  <c r="T1749" i="7"/>
  <c r="BZ1749" i="7"/>
  <c r="V1749" i="7" s="1"/>
  <c r="Y1749" i="7"/>
  <c r="Y1729" i="7"/>
  <c r="CB2206" i="7"/>
  <c r="X2206" i="7" s="1"/>
  <c r="CE2206" i="7"/>
  <c r="AA2206" i="7" s="1"/>
  <c r="W2206" i="7"/>
  <c r="CI2225" i="7"/>
  <c r="AE2225" i="7" s="1"/>
  <c r="AD2225" i="7"/>
  <c r="T889" i="7"/>
  <c r="BZ889" i="7"/>
  <c r="V889" i="7" s="1"/>
  <c r="CF889" i="7"/>
  <c r="AB889" i="7" s="1"/>
  <c r="CE1531" i="7"/>
  <c r="AA1531" i="7" s="1"/>
  <c r="CE1911" i="7"/>
  <c r="AA1911" i="7" s="1"/>
  <c r="T2131" i="7"/>
  <c r="BZ2131" i="7"/>
  <c r="V2131" i="7" s="1"/>
  <c r="CK2156" i="7"/>
  <c r="AG2156" i="7" s="1"/>
  <c r="Y2172" i="7"/>
  <c r="T2287" i="7"/>
  <c r="BZ2287" i="7"/>
  <c r="V2287" i="7" s="1"/>
  <c r="CG728" i="7"/>
  <c r="AC728" i="7" s="1"/>
  <c r="CF728" i="7"/>
  <c r="AB728" i="7" s="1"/>
  <c r="T728" i="7"/>
  <c r="BZ728" i="7"/>
  <c r="V728" i="7" s="1"/>
  <c r="CD1314" i="7"/>
  <c r="Z1314" i="7" s="1"/>
  <c r="Y1314" i="7"/>
  <c r="Y1681" i="7"/>
  <c r="CB1830" i="7"/>
  <c r="X1830" i="7" s="1"/>
  <c r="W1830" i="7"/>
  <c r="CE1830" i="7"/>
  <c r="AA1830" i="7" s="1"/>
  <c r="W1744" i="7"/>
  <c r="CH2301" i="7"/>
  <c r="CE2191" i="7"/>
  <c r="AA2191" i="7" s="1"/>
  <c r="Y2192" i="7"/>
  <c r="AD2071" i="7"/>
  <c r="CL2071" i="7"/>
  <c r="AH2071" i="7" s="1"/>
  <c r="CI2071" i="7"/>
  <c r="AE2071" i="7" s="1"/>
  <c r="CE724" i="7"/>
  <c r="AA724" i="7" s="1"/>
  <c r="Y1780" i="7"/>
  <c r="CB1450" i="7"/>
  <c r="X1450" i="7" s="1"/>
  <c r="CE1450" i="7"/>
  <c r="AA1450" i="7" s="1"/>
  <c r="W1450" i="7"/>
  <c r="CD1779" i="7"/>
  <c r="Z1779" i="7" s="1"/>
  <c r="CB1840" i="7"/>
  <c r="X1840" i="7" s="1"/>
  <c r="W1840" i="7"/>
  <c r="CE1840" i="7"/>
  <c r="AA1840" i="7" s="1"/>
  <c r="Y1852" i="7"/>
  <c r="W2118" i="7"/>
  <c r="CE2118" i="7"/>
  <c r="AA2118" i="7" s="1"/>
  <c r="CB2118" i="7"/>
  <c r="X2118" i="7" s="1"/>
  <c r="AD2107" i="7"/>
  <c r="CI2107" i="7"/>
  <c r="AE2107" i="7" s="1"/>
  <c r="CL2107" i="7"/>
  <c r="AH2107" i="7" s="1"/>
  <c r="Y2311" i="7"/>
  <c r="Y2314" i="7"/>
  <c r="CH1382" i="7"/>
  <c r="CZ1505" i="7"/>
  <c r="AV1505" i="7" s="1"/>
  <c r="CK2235" i="7"/>
  <c r="AG2235" i="7" s="1"/>
  <c r="CH1728" i="7"/>
  <c r="Y1714" i="7"/>
  <c r="T2190" i="7"/>
  <c r="BZ2190" i="7"/>
  <c r="V2190" i="7" s="1"/>
  <c r="Y1377" i="7"/>
  <c r="CD2133" i="7"/>
  <c r="Z2133" i="7" s="1"/>
  <c r="Y1691" i="7"/>
  <c r="CE2004" i="7"/>
  <c r="AA2004" i="7" s="1"/>
  <c r="Y2020" i="7"/>
  <c r="CE2285" i="7"/>
  <c r="AA2285" i="7" s="1"/>
  <c r="CE1386" i="7"/>
  <c r="AA1386" i="7" s="1"/>
  <c r="W1386" i="7"/>
  <c r="CB1386" i="7"/>
  <c r="X1386" i="7" s="1"/>
  <c r="Y1546" i="7"/>
  <c r="CD1546" i="7"/>
  <c r="Z1546" i="7" s="1"/>
  <c r="W1439" i="7"/>
  <c r="CE1439" i="7"/>
  <c r="AA1439" i="7" s="1"/>
  <c r="CB1439" i="7"/>
  <c r="X1439" i="7" s="1"/>
  <c r="CL1744" i="7"/>
  <c r="AH1744" i="7" s="1"/>
  <c r="AD1744" i="7"/>
  <c r="CI1744" i="7"/>
  <c r="AE1744" i="7" s="1"/>
  <c r="BZ1903" i="7"/>
  <c r="V1903" i="7" s="1"/>
  <c r="T1903" i="7"/>
  <c r="DD1607" i="7"/>
  <c r="AZ1607" i="7" s="1"/>
  <c r="DH1607" i="7"/>
  <c r="BD1607" i="7" s="1"/>
  <c r="DG1607" i="7"/>
  <c r="BC1607" i="7" s="1"/>
  <c r="CC1607" i="7"/>
  <c r="DE1607" i="7"/>
  <c r="BA1607" i="7" s="1"/>
  <c r="D1607" i="7"/>
  <c r="DI1607" i="7"/>
  <c r="BE1607" i="7" s="1"/>
  <c r="DF1607" i="7"/>
  <c r="BB1607" i="7" s="1"/>
  <c r="CA1607" i="7"/>
  <c r="CF1607" i="7"/>
  <c r="AB1607" i="7" s="1"/>
  <c r="BX1607" i="7"/>
  <c r="CH1607" i="7"/>
  <c r="CL2108" i="7"/>
  <c r="AH2108" i="7" s="1"/>
  <c r="AD2108" i="7"/>
  <c r="CI2108" i="7"/>
  <c r="AE2108" i="7" s="1"/>
  <c r="AF2236" i="7"/>
  <c r="BZ976" i="7"/>
  <c r="V976" i="7" s="1"/>
  <c r="CF976" i="7"/>
  <c r="AB976" i="7" s="1"/>
  <c r="T976" i="7"/>
  <c r="AD2075" i="7"/>
  <c r="CI2075" i="7"/>
  <c r="AE2075" i="7" s="1"/>
  <c r="CL2075" i="7"/>
  <c r="AH2075" i="7" s="1"/>
  <c r="AF2104" i="7"/>
  <c r="Y2073" i="7"/>
  <c r="CD2073" i="7"/>
  <c r="Z2073" i="7" s="1"/>
  <c r="AD1496" i="7"/>
  <c r="CI1496" i="7"/>
  <c r="AE1496" i="7" s="1"/>
  <c r="CL1496" i="7"/>
  <c r="AH1496" i="7" s="1"/>
  <c r="Y1942" i="7"/>
  <c r="CL1513" i="7"/>
  <c r="AH1513" i="7" s="1"/>
  <c r="AD1513" i="7"/>
  <c r="CI1513" i="7"/>
  <c r="AE1513" i="7" s="1"/>
  <c r="BZ1965" i="7"/>
  <c r="V1965" i="7" s="1"/>
  <c r="T1965" i="7"/>
  <c r="Y2043" i="7"/>
  <c r="CE2264" i="7"/>
  <c r="AA2264" i="7" s="1"/>
  <c r="CB2264" i="7"/>
  <c r="X2264" i="7" s="1"/>
  <c r="W2264" i="7"/>
  <c r="CL2238" i="7"/>
  <c r="AH2238" i="7" s="1"/>
  <c r="CI2238" i="7"/>
  <c r="AE2238" i="7" s="1"/>
  <c r="AD2238" i="7"/>
  <c r="CB1828" i="7"/>
  <c r="W1828" i="7"/>
  <c r="CE1828" i="7"/>
  <c r="AA1828" i="7" s="1"/>
  <c r="Y1111" i="7"/>
  <c r="CD1111" i="7"/>
  <c r="Z1111" i="7" s="1"/>
  <c r="Y1918" i="7"/>
  <c r="Y1573" i="7"/>
  <c r="CD1573" i="7"/>
  <c r="Z1573" i="7" s="1"/>
  <c r="CH2153" i="7"/>
  <c r="BZ1192" i="7"/>
  <c r="V1192" i="7" s="1"/>
  <c r="T1192" i="7"/>
  <c r="CF1192" i="7"/>
  <c r="AB1192" i="7" s="1"/>
  <c r="AF1379" i="7"/>
  <c r="BZ1918" i="7"/>
  <c r="V1918" i="7" s="1"/>
  <c r="T1918" i="7"/>
  <c r="T2210" i="7"/>
  <c r="BZ2210" i="7"/>
  <c r="V2210" i="7" s="1"/>
  <c r="CK732" i="7"/>
  <c r="AG732" i="7" s="1"/>
  <c r="AF732" i="7"/>
  <c r="Y1539" i="7"/>
  <c r="T1217" i="7"/>
  <c r="BZ1217" i="7"/>
  <c r="V1217" i="7" s="1"/>
  <c r="CF1217" i="7"/>
  <c r="AB1217" i="7" s="1"/>
  <c r="BZ1878" i="7"/>
  <c r="V1878" i="7" s="1"/>
  <c r="T1878" i="7"/>
  <c r="BZ1907" i="7"/>
  <c r="V1907" i="7" s="1"/>
  <c r="T1907" i="7"/>
  <c r="Y1697" i="7"/>
  <c r="AF2302" i="7"/>
  <c r="CD1095" i="7"/>
  <c r="Z1095" i="7" s="1"/>
  <c r="Y1095" i="7"/>
  <c r="CD1001" i="7"/>
  <c r="Z1001" i="7" s="1"/>
  <c r="Y1001" i="7"/>
  <c r="CJ1525" i="7"/>
  <c r="CD2088" i="7"/>
  <c r="Z2088" i="7" s="1"/>
  <c r="Y2088" i="7"/>
  <c r="BZ1025" i="7"/>
  <c r="V1025" i="7" s="1"/>
  <c r="CF1025" i="7"/>
  <c r="AB1025" i="7" s="1"/>
  <c r="T1025" i="7"/>
  <c r="P1365" i="7"/>
  <c r="Y1478" i="7"/>
  <c r="BZ1534" i="7"/>
  <c r="V1534" i="7" s="1"/>
  <c r="T1534" i="7"/>
  <c r="CE1526" i="7"/>
  <c r="AA1526" i="7" s="1"/>
  <c r="W1526" i="7"/>
  <c r="CB1526" i="7"/>
  <c r="AF1724" i="7"/>
  <c r="BZ1772" i="7"/>
  <c r="V1772" i="7" s="1"/>
  <c r="T1772" i="7"/>
  <c r="BZ1882" i="7"/>
  <c r="V1882" i="7" s="1"/>
  <c r="T1882" i="7"/>
  <c r="BZ1771" i="7"/>
  <c r="V1771" i="7" s="1"/>
  <c r="T1771" i="7"/>
  <c r="Y1686" i="7"/>
  <c r="CG550" i="7"/>
  <c r="AC550" i="7" s="1"/>
  <c r="T550" i="7"/>
  <c r="BZ550" i="7"/>
  <c r="V550" i="7" s="1"/>
  <c r="CF550" i="7"/>
  <c r="AB550" i="7" s="1"/>
  <c r="CK680" i="7"/>
  <c r="AG680" i="7" s="1"/>
  <c r="AF680" i="7"/>
  <c r="CE736" i="7"/>
  <c r="AA736" i="7" s="1"/>
  <c r="W736" i="7"/>
  <c r="BZ959" i="7"/>
  <c r="V959" i="7" s="1"/>
  <c r="CF959" i="7"/>
  <c r="AB959" i="7" s="1"/>
  <c r="T959" i="7"/>
  <c r="CD1188" i="7"/>
  <c r="Z1188" i="7" s="1"/>
  <c r="Y1188" i="7"/>
  <c r="CF1249" i="7"/>
  <c r="AB1249" i="7" s="1"/>
  <c r="T1249" i="7"/>
  <c r="BZ1249" i="7"/>
  <c r="V1249" i="7" s="1"/>
  <c r="CD1208" i="7"/>
  <c r="Z1208" i="7" s="1"/>
  <c r="Y1208" i="7"/>
  <c r="BZ1350" i="7"/>
  <c r="V1350" i="7" s="1"/>
  <c r="T1350" i="7"/>
  <c r="BP1350" i="7"/>
  <c r="CA1350" i="7" s="1"/>
  <c r="BR1320" i="7"/>
  <c r="L1320" i="7"/>
  <c r="Y1301" i="7"/>
  <c r="CD1301" i="7"/>
  <c r="Z1301" i="7" s="1"/>
  <c r="Y1341" i="7"/>
  <c r="Y1451" i="7"/>
  <c r="CD1451" i="7"/>
  <c r="Z1451" i="7" s="1"/>
  <c r="T1457" i="7"/>
  <c r="BZ1457" i="7"/>
  <c r="V1457" i="7" s="1"/>
  <c r="CD1466" i="7"/>
  <c r="Z1466" i="7" s="1"/>
  <c r="Y1466" i="7"/>
  <c r="CA1412" i="7"/>
  <c r="AF1514" i="7"/>
  <c r="Y1385" i="7"/>
  <c r="CI1503" i="7"/>
  <c r="AE1503" i="7" s="1"/>
  <c r="CL1503" i="7"/>
  <c r="AH1503" i="7" s="1"/>
  <c r="AD1503" i="7"/>
  <c r="BZ1459" i="7"/>
  <c r="V1459" i="7" s="1"/>
  <c r="T1459" i="7"/>
  <c r="AF1547" i="7"/>
  <c r="CK1547" i="7"/>
  <c r="AG1547" i="7" s="1"/>
  <c r="CI1550" i="7"/>
  <c r="AE1550" i="7" s="1"/>
  <c r="T1527" i="7"/>
  <c r="BZ1399" i="7"/>
  <c r="V1399" i="7" s="1"/>
  <c r="T1399" i="7"/>
  <c r="W1539" i="7"/>
  <c r="CB1539" i="7"/>
  <c r="X1539" i="7" s="1"/>
  <c r="CE1539" i="7"/>
  <c r="AA1539" i="7" s="1"/>
  <c r="Y1663" i="7"/>
  <c r="DF1739" i="7"/>
  <c r="BB1739" i="7" s="1"/>
  <c r="D1739" i="7"/>
  <c r="DD1739" i="7"/>
  <c r="AZ1739" i="7" s="1"/>
  <c r="CF1739" i="7"/>
  <c r="AB1739" i="7" s="1"/>
  <c r="DI1739" i="7"/>
  <c r="BE1739" i="7" s="1"/>
  <c r="DG1739" i="7"/>
  <c r="BC1739" i="7" s="1"/>
  <c r="DH1739" i="7"/>
  <c r="BD1739" i="7" s="1"/>
  <c r="DE1739" i="7"/>
  <c r="BA1739" i="7" s="1"/>
  <c r="BX1739" i="7"/>
  <c r="CH1739" i="7"/>
  <c r="CZ1739" i="7"/>
  <c r="AV1739" i="7" s="1"/>
  <c r="CC1739" i="7"/>
  <c r="CA1739" i="7"/>
  <c r="W1809" i="7"/>
  <c r="CE1809" i="7"/>
  <c r="AA1809" i="7" s="1"/>
  <c r="CB1809" i="7"/>
  <c r="X1809" i="7" s="1"/>
  <c r="CD1880" i="7"/>
  <c r="Z1880" i="7" s="1"/>
  <c r="W1727" i="7"/>
  <c r="CB1727" i="7"/>
  <c r="X1727" i="7" s="1"/>
  <c r="CE1727" i="7"/>
  <c r="AA1727" i="7" s="1"/>
  <c r="BZ1945" i="7"/>
  <c r="V1945" i="7" s="1"/>
  <c r="T1945" i="7"/>
  <c r="CD1813" i="7"/>
  <c r="Z1813" i="7" s="1"/>
  <c r="Y1813" i="7"/>
  <c r="CB1926" i="7"/>
  <c r="X1926" i="7" s="1"/>
  <c r="W1926" i="7"/>
  <c r="CE1926" i="7"/>
  <c r="AA1926" i="7" s="1"/>
  <c r="BZ1984" i="7"/>
  <c r="V1984" i="7" s="1"/>
  <c r="T1984" i="7"/>
  <c r="CZ1543" i="7"/>
  <c r="AV1543" i="7" s="1"/>
  <c r="T1659" i="7"/>
  <c r="BZ1659" i="7"/>
  <c r="V1659" i="7" s="1"/>
  <c r="T1720" i="7"/>
  <c r="BZ1720" i="7"/>
  <c r="V1720" i="7" s="1"/>
  <c r="DI2036" i="7"/>
  <c r="BE2036" i="7" s="1"/>
  <c r="D2036" i="7"/>
  <c r="DH2036" i="7"/>
  <c r="BD2036" i="7" s="1"/>
  <c r="DE2036" i="7"/>
  <c r="BA2036" i="7" s="1"/>
  <c r="CF2036" i="7"/>
  <c r="AB2036" i="7" s="1"/>
  <c r="DG2036" i="7"/>
  <c r="BC2036" i="7" s="1"/>
  <c r="DF2036" i="7"/>
  <c r="BB2036" i="7" s="1"/>
  <c r="DD2036" i="7"/>
  <c r="AZ2036" i="7" s="1"/>
  <c r="CA2036" i="7"/>
  <c r="BX2036" i="7"/>
  <c r="CC2036" i="7"/>
  <c r="Y1649" i="7"/>
  <c r="BZ1821" i="7"/>
  <c r="V1821" i="7" s="1"/>
  <c r="T1821" i="7"/>
  <c r="CE2111" i="7"/>
  <c r="AA2111" i="7" s="1"/>
  <c r="W2111" i="7"/>
  <c r="CB2111" i="7"/>
  <c r="X2111" i="7" s="1"/>
  <c r="DI1596" i="7"/>
  <c r="BE1596" i="7" s="1"/>
  <c r="D1596" i="7"/>
  <c r="DD1596" i="7"/>
  <c r="AZ1596" i="7" s="1"/>
  <c r="CC1596" i="7"/>
  <c r="DF1596" i="7"/>
  <c r="BB1596" i="7" s="1"/>
  <c r="CA1596" i="7"/>
  <c r="DE1596" i="7"/>
  <c r="BA1596" i="7" s="1"/>
  <c r="CF1596" i="7"/>
  <c r="AB1596" i="7" s="1"/>
  <c r="BX1596" i="7"/>
  <c r="CL1596" i="7" s="1"/>
  <c r="AH1596" i="7" s="1"/>
  <c r="DH1596" i="7"/>
  <c r="BD1596" i="7" s="1"/>
  <c r="DG1596" i="7"/>
  <c r="BC1596" i="7" s="1"/>
  <c r="CZ1596" i="7"/>
  <c r="AV1596" i="7" s="1"/>
  <c r="CI2081" i="7"/>
  <c r="AD2081" i="7"/>
  <c r="CL2081" i="7"/>
  <c r="AH2081" i="7" s="1"/>
  <c r="Y2070" i="7"/>
  <c r="CE1987" i="7"/>
  <c r="AA1987" i="7" s="1"/>
  <c r="CB1987" i="7"/>
  <c r="W1987" i="7"/>
  <c r="Y2022" i="7"/>
  <c r="Y2171" i="7"/>
  <c r="CD2171" i="7"/>
  <c r="Z2171" i="7" s="1"/>
  <c r="BZ2106" i="7"/>
  <c r="V2106" i="7" s="1"/>
  <c r="T2106" i="7"/>
  <c r="DD2196" i="7"/>
  <c r="AZ2196" i="7" s="1"/>
  <c r="DI2196" i="7"/>
  <c r="BE2196" i="7" s="1"/>
  <c r="D2196" i="7"/>
  <c r="DG2196" i="7"/>
  <c r="BC2196" i="7" s="1"/>
  <c r="DF2196" i="7"/>
  <c r="BB2196" i="7" s="1"/>
  <c r="DH2196" i="7"/>
  <c r="BD2196" i="7" s="1"/>
  <c r="DE2196" i="7"/>
  <c r="BA2196" i="7" s="1"/>
  <c r="CF2196" i="7"/>
  <c r="AB2196" i="7" s="1"/>
  <c r="BX2196" i="7"/>
  <c r="CA2196" i="7"/>
  <c r="CC2196" i="7"/>
  <c r="CH2203" i="7"/>
  <c r="AF2256" i="7"/>
  <c r="AF2285" i="7"/>
  <c r="CL2302" i="7"/>
  <c r="AH2302" i="7" s="1"/>
  <c r="CI2302" i="7"/>
  <c r="AE2302" i="7" s="1"/>
  <c r="AD2302" i="7"/>
  <c r="AF2179" i="7"/>
  <c r="AF2047" i="7"/>
  <c r="CK2047" i="7"/>
  <c r="AG2047" i="7" s="1"/>
  <c r="Y2309" i="7"/>
  <c r="CJ2233" i="7"/>
  <c r="DC2274" i="7"/>
  <c r="AY2274" i="7" s="1"/>
  <c r="DE2308" i="7"/>
  <c r="BA2308" i="7" s="1"/>
  <c r="DI2308" i="7"/>
  <c r="BE2308" i="7" s="1"/>
  <c r="DG2308" i="7"/>
  <c r="BC2308" i="7" s="1"/>
  <c r="DF2308" i="7"/>
  <c r="BB2308" i="7" s="1"/>
  <c r="DH2308" i="7"/>
  <c r="BD2308" i="7" s="1"/>
  <c r="CA2308" i="7"/>
  <c r="CC2308" i="7"/>
  <c r="BX2308" i="7"/>
  <c r="D2308" i="7"/>
  <c r="DD2308" i="7"/>
  <c r="AZ2308" i="7" s="1"/>
  <c r="CH2308" i="7"/>
  <c r="CF2308" i="7"/>
  <c r="AB2308" i="7" s="1"/>
  <c r="T688" i="7"/>
  <c r="CG688" i="7"/>
  <c r="AC688" i="7" s="1"/>
  <c r="CF688" i="7"/>
  <c r="AB688" i="7" s="1"/>
  <c r="BZ688" i="7"/>
  <c r="V688" i="7" s="1"/>
  <c r="Y1250" i="7"/>
  <c r="CD1250" i="7"/>
  <c r="Z1250" i="7" s="1"/>
  <c r="CA1367" i="7"/>
  <c r="CL1502" i="7"/>
  <c r="AH1502" i="7" s="1"/>
  <c r="CI1502" i="7"/>
  <c r="AE1502" i="7" s="1"/>
  <c r="AD1502" i="7"/>
  <c r="CE1601" i="7"/>
  <c r="AA1601" i="7" s="1"/>
  <c r="BZ1838" i="7"/>
  <c r="V1838" i="7" s="1"/>
  <c r="T1838" i="7"/>
  <c r="W1825" i="7"/>
  <c r="CE1825" i="7"/>
  <c r="AA1825" i="7" s="1"/>
  <c r="CB1825" i="7"/>
  <c r="X1825" i="7" s="1"/>
  <c r="T2037" i="7"/>
  <c r="BZ2037" i="7"/>
  <c r="V2037" i="7" s="1"/>
  <c r="AF2159" i="7"/>
  <c r="W1720" i="7"/>
  <c r="CB1720" i="7"/>
  <c r="X1720" i="7" s="1"/>
  <c r="CE1720" i="7"/>
  <c r="AA1720" i="7" s="1"/>
  <c r="T1675" i="7"/>
  <c r="BZ1675" i="7"/>
  <c r="V1675" i="7" s="1"/>
  <c r="DC1608" i="7"/>
  <c r="AY1608" i="7" s="1"/>
  <c r="BZ2090" i="7"/>
  <c r="V2090" i="7" s="1"/>
  <c r="T2090" i="7"/>
  <c r="AF2149" i="7"/>
  <c r="Y2149" i="7"/>
  <c r="T1999" i="7"/>
  <c r="BZ1999" i="7"/>
  <c r="V1999" i="7" s="1"/>
  <c r="AF2244" i="7"/>
  <c r="BZ2102" i="7"/>
  <c r="V2102" i="7" s="1"/>
  <c r="T2102" i="7"/>
  <c r="T2140" i="7"/>
  <c r="BZ2140" i="7"/>
  <c r="V2140" i="7" s="1"/>
  <c r="AD2305" i="7"/>
  <c r="CI2305" i="7"/>
  <c r="AE2305" i="7" s="1"/>
  <c r="T1065" i="7"/>
  <c r="BZ1065" i="7"/>
  <c r="V1065" i="7" s="1"/>
  <c r="CF1065" i="7"/>
  <c r="AB1065" i="7" s="1"/>
  <c r="Y1058" i="7"/>
  <c r="CD1058" i="7"/>
  <c r="Z1058" i="7" s="1"/>
  <c r="CZ1404" i="7"/>
  <c r="AV1404" i="7" s="1"/>
  <c r="CC1404" i="7"/>
  <c r="D1404" i="7"/>
  <c r="CF1404" i="7"/>
  <c r="AB1404" i="7" s="1"/>
  <c r="BQ1404" i="7"/>
  <c r="M1404" i="7" s="1"/>
  <c r="W1465" i="7"/>
  <c r="CB1465" i="7"/>
  <c r="CE1465" i="7"/>
  <c r="AA1465" i="7" s="1"/>
  <c r="CL1673" i="7"/>
  <c r="AH1673" i="7" s="1"/>
  <c r="CI1673" i="7"/>
  <c r="AD1673" i="7"/>
  <c r="BZ1673" i="7"/>
  <c r="V1673" i="7" s="1"/>
  <c r="T1673" i="7"/>
  <c r="CD1909" i="7"/>
  <c r="Z1909" i="7" s="1"/>
  <c r="W2046" i="7"/>
  <c r="CB2046" i="7"/>
  <c r="X2046" i="7" s="1"/>
  <c r="CE2046" i="7"/>
  <c r="AA2046" i="7" s="1"/>
  <c r="CI2057" i="7"/>
  <c r="AE2057" i="7" s="1"/>
  <c r="AD2057" i="7"/>
  <c r="CL2057" i="7"/>
  <c r="AH2057" i="7" s="1"/>
  <c r="T1643" i="7"/>
  <c r="BZ1643" i="7"/>
  <c r="V1643" i="7" s="1"/>
  <c r="DI1548" i="7"/>
  <c r="BE1548" i="7" s="1"/>
  <c r="D1548" i="7"/>
  <c r="DH1548" i="7"/>
  <c r="BD1548" i="7" s="1"/>
  <c r="BX1548" i="7"/>
  <c r="DG1548" i="7"/>
  <c r="BC1548" i="7" s="1"/>
  <c r="CA1548" i="7"/>
  <c r="DF1548" i="7"/>
  <c r="BB1548" i="7" s="1"/>
  <c r="DE1548" i="7"/>
  <c r="BA1548" i="7" s="1"/>
  <c r="DD1548" i="7"/>
  <c r="AZ1548" i="7" s="1"/>
  <c r="CF1548" i="7"/>
  <c r="AB1548" i="7" s="1"/>
  <c r="CC1548" i="7"/>
  <c r="CB2108" i="7"/>
  <c r="X2108" i="7" s="1"/>
  <c r="CE2108" i="7"/>
  <c r="AA2108" i="7" s="1"/>
  <c r="W2108" i="7"/>
  <c r="W2208" i="7"/>
  <c r="CE2208" i="7"/>
  <c r="AA2208" i="7" s="1"/>
  <c r="CB2208" i="7"/>
  <c r="X2208" i="7" s="1"/>
  <c r="CD2052" i="7"/>
  <c r="Z2052" i="7" s="1"/>
  <c r="Y2052" i="7"/>
  <c r="Y2317" i="7"/>
  <c r="Y1010" i="7"/>
  <c r="CD1010" i="7"/>
  <c r="Z1010" i="7" s="1"/>
  <c r="W905" i="7"/>
  <c r="CE905" i="7"/>
  <c r="AA905" i="7" s="1"/>
  <c r="CE1347" i="7"/>
  <c r="AA1347" i="7" s="1"/>
  <c r="CB1347" i="7"/>
  <c r="X1347" i="7" s="1"/>
  <c r="W1347" i="7"/>
  <c r="CI1534" i="7"/>
  <c r="AE1534" i="7" s="1"/>
  <c r="CL1534" i="7"/>
  <c r="AH1534" i="7" s="1"/>
  <c r="AD1534" i="7"/>
  <c r="T1557" i="7"/>
  <c r="BZ1557" i="7"/>
  <c r="V1557" i="7" s="1"/>
  <c r="BZ1845" i="7"/>
  <c r="V1845" i="7" s="1"/>
  <c r="T1845" i="7"/>
  <c r="Y1806" i="7"/>
  <c r="CD1806" i="7"/>
  <c r="Z1806" i="7" s="1"/>
  <c r="AD2103" i="7"/>
  <c r="CL2103" i="7"/>
  <c r="AH2103" i="7" s="1"/>
  <c r="CI2103" i="7"/>
  <c r="AE2103" i="7" s="1"/>
  <c r="CI2246" i="7"/>
  <c r="AE2246" i="7" s="1"/>
  <c r="CL2246" i="7"/>
  <c r="AH2246" i="7" s="1"/>
  <c r="AD2246" i="7"/>
  <c r="AF2018" i="7"/>
  <c r="AD2192" i="7"/>
  <c r="CL2192" i="7"/>
  <c r="AH2192" i="7" s="1"/>
  <c r="CI2192" i="7"/>
  <c r="Y2297" i="7"/>
  <c r="CD2297" i="7"/>
  <c r="Z2297" i="7" s="1"/>
  <c r="W1035" i="7"/>
  <c r="CE1035" i="7"/>
  <c r="AA1035" i="7" s="1"/>
  <c r="CE1227" i="7"/>
  <c r="AA1227" i="7" s="1"/>
  <c r="W1227" i="7"/>
  <c r="Y733" i="7"/>
  <c r="CD733" i="7"/>
  <c r="Z733" i="7" s="1"/>
  <c r="Y1474" i="7"/>
  <c r="W1453" i="7"/>
  <c r="CE1453" i="7"/>
  <c r="AA1453" i="7" s="1"/>
  <c r="CB1453" i="7"/>
  <c r="X1453" i="7" s="1"/>
  <c r="CE1685" i="7"/>
  <c r="AA1685" i="7" s="1"/>
  <c r="CB1685" i="7"/>
  <c r="X1685" i="7" s="1"/>
  <c r="W1685" i="7"/>
  <c r="CB1902" i="7"/>
  <c r="X1902" i="7" s="1"/>
  <c r="W1902" i="7"/>
  <c r="CE1902" i="7"/>
  <c r="AA1902" i="7" s="1"/>
  <c r="Y1627" i="7"/>
  <c r="Y2169" i="7"/>
  <c r="CL2106" i="7"/>
  <c r="AH2106" i="7" s="1"/>
  <c r="CD2164" i="7"/>
  <c r="Z2164" i="7" s="1"/>
  <c r="AD2039" i="7"/>
  <c r="CL2039" i="7"/>
  <c r="AH2039" i="7" s="1"/>
  <c r="CI2039" i="7"/>
  <c r="AE2039" i="7" s="1"/>
  <c r="DC1728" i="7"/>
  <c r="AY1728" i="7" s="1"/>
  <c r="W1504" i="7"/>
  <c r="CE1504" i="7"/>
  <c r="AA1504" i="7" s="1"/>
  <c r="CB1504" i="7"/>
  <c r="Y1391" i="7"/>
  <c r="CH1560" i="7"/>
  <c r="CD1264" i="7"/>
  <c r="Z1264" i="7" s="1"/>
  <c r="Y1264" i="7"/>
  <c r="CE1211" i="7"/>
  <c r="AA1211" i="7" s="1"/>
  <c r="W1211" i="7"/>
  <c r="T1233" i="7"/>
  <c r="BZ1233" i="7"/>
  <c r="V1233" i="7" s="1"/>
  <c r="CF1233" i="7"/>
  <c r="AB1233" i="7" s="1"/>
  <c r="CD1295" i="7"/>
  <c r="Z1295" i="7" s="1"/>
  <c r="Y1295" i="7"/>
  <c r="Y1311" i="7"/>
  <c r="CD1311" i="7"/>
  <c r="Z1311" i="7" s="1"/>
  <c r="CE1370" i="7"/>
  <c r="AA1370" i="7" s="1"/>
  <c r="W1370" i="7"/>
  <c r="CB1370" i="7"/>
  <c r="X1370" i="7" s="1"/>
  <c r="CA1336" i="7"/>
  <c r="AF1417" i="7"/>
  <c r="BZ1429" i="7"/>
  <c r="V1429" i="7" s="1"/>
  <c r="T1429" i="7"/>
  <c r="DH1494" i="7"/>
  <c r="BD1494" i="7" s="1"/>
  <c r="DG1494" i="7"/>
  <c r="BC1494" i="7" s="1"/>
  <c r="DE1494" i="7"/>
  <c r="BA1494" i="7" s="1"/>
  <c r="DD1494" i="7"/>
  <c r="AZ1494" i="7" s="1"/>
  <c r="D1494" i="7"/>
  <c r="CA1494" i="7"/>
  <c r="DI1494" i="7"/>
  <c r="BE1494" i="7" s="1"/>
  <c r="DF1494" i="7"/>
  <c r="BB1494" i="7" s="1"/>
  <c r="CC1494" i="7"/>
  <c r="CH1494" i="7"/>
  <c r="CF1494" i="7"/>
  <c r="AB1494" i="7" s="1"/>
  <c r="BX1494" i="7"/>
  <c r="BZ1491" i="7"/>
  <c r="V1491" i="7" s="1"/>
  <c r="T1491" i="7"/>
  <c r="BQ1376" i="7"/>
  <c r="M1376" i="7" s="1"/>
  <c r="Y1456" i="7"/>
  <c r="CJ1569" i="7"/>
  <c r="AD1529" i="7"/>
  <c r="CL1529" i="7"/>
  <c r="AH1529" i="7" s="1"/>
  <c r="CI1529" i="7"/>
  <c r="AE1529" i="7" s="1"/>
  <c r="DH1597" i="7"/>
  <c r="BD1597" i="7" s="1"/>
  <c r="DG1597" i="7"/>
  <c r="BC1597" i="7" s="1"/>
  <c r="DE1597" i="7"/>
  <c r="BA1597" i="7" s="1"/>
  <c r="DD1597" i="7"/>
  <c r="AZ1597" i="7" s="1"/>
  <c r="DI1597" i="7"/>
  <c r="BE1597" i="7" s="1"/>
  <c r="DF1597" i="7"/>
  <c r="BB1597" i="7" s="1"/>
  <c r="D1597" i="7"/>
  <c r="CA1597" i="7"/>
  <c r="CC1597" i="7"/>
  <c r="BX1597" i="7"/>
  <c r="CF1597" i="7"/>
  <c r="AB1597" i="7" s="1"/>
  <c r="CH1597" i="7"/>
  <c r="CK1561" i="7"/>
  <c r="AG1561" i="7" s="1"/>
  <c r="AF1561" i="7"/>
  <c r="Y1520" i="7"/>
  <c r="CD1520" i="7"/>
  <c r="Z1520" i="7" s="1"/>
  <c r="Y1436" i="7"/>
  <c r="AD1587" i="7"/>
  <c r="CI1587" i="7"/>
  <c r="CL1587" i="7"/>
  <c r="AH1587" i="7" s="1"/>
  <c r="W1639" i="7"/>
  <c r="CB1639" i="7"/>
  <c r="CE1639" i="7"/>
  <c r="AA1639" i="7" s="1"/>
  <c r="BZ1664" i="7"/>
  <c r="V1664" i="7" s="1"/>
  <c r="T1664" i="7"/>
  <c r="W1857" i="7"/>
  <c r="CE1857" i="7"/>
  <c r="AA1857" i="7" s="1"/>
  <c r="CB1857" i="7"/>
  <c r="X1857" i="7" s="1"/>
  <c r="BZ1988" i="7"/>
  <c r="V1988" i="7" s="1"/>
  <c r="T1988" i="7"/>
  <c r="BZ1969" i="7"/>
  <c r="V1969" i="7" s="1"/>
  <c r="T1969" i="7"/>
  <c r="W1998" i="7"/>
  <c r="CB1998" i="7"/>
  <c r="X1998" i="7" s="1"/>
  <c r="CE1998" i="7"/>
  <c r="AA1998" i="7" s="1"/>
  <c r="CB2008" i="7"/>
  <c r="X2008" i="7" s="1"/>
  <c r="W2008" i="7"/>
  <c r="CE2008" i="7"/>
  <c r="AA2008" i="7" s="1"/>
  <c r="DH1690" i="7"/>
  <c r="BD1690" i="7" s="1"/>
  <c r="DI1690" i="7"/>
  <c r="BE1690" i="7" s="1"/>
  <c r="DG1690" i="7"/>
  <c r="BC1690" i="7" s="1"/>
  <c r="DF1690" i="7"/>
  <c r="BB1690" i="7" s="1"/>
  <c r="D1690" i="7"/>
  <c r="BX1690" i="7"/>
  <c r="DD1690" i="7"/>
  <c r="AZ1690" i="7" s="1"/>
  <c r="DE1690" i="7"/>
  <c r="BA1690" i="7" s="1"/>
  <c r="CC1690" i="7"/>
  <c r="CA1690" i="7"/>
  <c r="CF1690" i="7"/>
  <c r="AB1690" i="7" s="1"/>
  <c r="DI2068" i="7"/>
  <c r="BE2068" i="7" s="1"/>
  <c r="D2068" i="7"/>
  <c r="DH2068" i="7"/>
  <c r="BD2068" i="7" s="1"/>
  <c r="DG2068" i="7"/>
  <c r="BC2068" i="7" s="1"/>
  <c r="DD2068" i="7"/>
  <c r="AZ2068" i="7" s="1"/>
  <c r="DF2068" i="7"/>
  <c r="BB2068" i="7" s="1"/>
  <c r="DE2068" i="7"/>
  <c r="BA2068" i="7" s="1"/>
  <c r="CC2068" i="7"/>
  <c r="BX2068" i="7"/>
  <c r="CF2068" i="7"/>
  <c r="AB2068" i="7" s="1"/>
  <c r="CA2068" i="7"/>
  <c r="CJ1568" i="7"/>
  <c r="CB2154" i="7"/>
  <c r="X2154" i="7" s="1"/>
  <c r="W2154" i="7"/>
  <c r="CE2154" i="7"/>
  <c r="AA2154" i="7" s="1"/>
  <c r="DI2128" i="7"/>
  <c r="BE2128" i="7" s="1"/>
  <c r="D2128" i="7"/>
  <c r="DH2128" i="7"/>
  <c r="BD2128" i="7" s="1"/>
  <c r="DG2128" i="7"/>
  <c r="BC2128" i="7" s="1"/>
  <c r="DF2128" i="7"/>
  <c r="BB2128" i="7" s="1"/>
  <c r="BX2128" i="7"/>
  <c r="DE2128" i="7"/>
  <c r="BA2128" i="7" s="1"/>
  <c r="DD2128" i="7"/>
  <c r="AZ2128" i="7" s="1"/>
  <c r="CC2128" i="7"/>
  <c r="CA2128" i="7"/>
  <c r="CF2128" i="7"/>
  <c r="AB2128" i="7" s="1"/>
  <c r="CL2234" i="7"/>
  <c r="AH2234" i="7" s="1"/>
  <c r="AD2234" i="7"/>
  <c r="CI2234" i="7"/>
  <c r="AE2234" i="7" s="1"/>
  <c r="Y2199" i="7"/>
  <c r="CD2199" i="7"/>
  <c r="Z2199" i="7" s="1"/>
  <c r="CB2299" i="7"/>
  <c r="X2299" i="7" s="1"/>
  <c r="W2299" i="7"/>
  <c r="CE2299" i="7"/>
  <c r="AA2299" i="7" s="1"/>
  <c r="CB2211" i="7"/>
  <c r="X2211" i="7" s="1"/>
  <c r="W2211" i="7"/>
  <c r="CE2211" i="7"/>
  <c r="AA2211" i="7" s="1"/>
  <c r="CL2140" i="7"/>
  <c r="AH2140" i="7" s="1"/>
  <c r="CI2140" i="7"/>
  <c r="AE2140" i="7" s="1"/>
  <c r="AD2140" i="7"/>
  <c r="CJ2224" i="7"/>
  <c r="AD2083" i="7"/>
  <c r="CL2083" i="7"/>
  <c r="AH2083" i="7" s="1"/>
  <c r="CI2083" i="7"/>
  <c r="DI2237" i="7"/>
  <c r="BE2237" i="7" s="1"/>
  <c r="D2237" i="7"/>
  <c r="DH2237" i="7"/>
  <c r="BD2237" i="7" s="1"/>
  <c r="BX2237" i="7"/>
  <c r="DG2237" i="7"/>
  <c r="BC2237" i="7" s="1"/>
  <c r="CF2237" i="7"/>
  <c r="AB2237" i="7" s="1"/>
  <c r="DF2237" i="7"/>
  <c r="BB2237" i="7" s="1"/>
  <c r="CA2237" i="7"/>
  <c r="DE2237" i="7"/>
  <c r="BA2237" i="7" s="1"/>
  <c r="CC2237" i="7"/>
  <c r="DD2237" i="7"/>
  <c r="AZ2237" i="7" s="1"/>
  <c r="CZ2237" i="7"/>
  <c r="AV2237" i="7" s="1"/>
  <c r="CK2265" i="7"/>
  <c r="AG2265" i="7" s="1"/>
  <c r="CD888" i="7"/>
  <c r="Z888" i="7" s="1"/>
  <c r="Y888" i="7"/>
  <c r="CD1016" i="7"/>
  <c r="Z1016" i="7" s="1"/>
  <c r="Y1016" i="7"/>
  <c r="CH1400" i="7"/>
  <c r="CH1406" i="7"/>
  <c r="BZ1628" i="7"/>
  <c r="V1628" i="7" s="1"/>
  <c r="T1628" i="7"/>
  <c r="AD1500" i="7"/>
  <c r="CI1500" i="7"/>
  <c r="AE1500" i="7" s="1"/>
  <c r="CL1500" i="7"/>
  <c r="AH1500" i="7" s="1"/>
  <c r="Y1430" i="7"/>
  <c r="Y1844" i="7"/>
  <c r="DF1538" i="7"/>
  <c r="BB1538" i="7" s="1"/>
  <c r="DE1538" i="7"/>
  <c r="BA1538" i="7" s="1"/>
  <c r="DH1538" i="7"/>
  <c r="BD1538" i="7" s="1"/>
  <c r="DG1538" i="7"/>
  <c r="BC1538" i="7" s="1"/>
  <c r="D1538" i="7"/>
  <c r="DD1538" i="7"/>
  <c r="AZ1538" i="7" s="1"/>
  <c r="CC1538" i="7"/>
  <c r="BX1538" i="7"/>
  <c r="DI1538" i="7"/>
  <c r="BE1538" i="7" s="1"/>
  <c r="CA1538" i="7"/>
  <c r="CH1538" i="7"/>
  <c r="CF1538" i="7"/>
  <c r="AB1538" i="7" s="1"/>
  <c r="CK1688" i="7"/>
  <c r="AG1688" i="7" s="1"/>
  <c r="T1751" i="7"/>
  <c r="BZ1751" i="7"/>
  <c r="V1751" i="7" s="1"/>
  <c r="BZ1890" i="7"/>
  <c r="V1890" i="7" s="1"/>
  <c r="T1890" i="7"/>
  <c r="CH1544" i="7"/>
  <c r="CE1726" i="7"/>
  <c r="AA1726" i="7" s="1"/>
  <c r="W1726" i="7"/>
  <c r="CB1726" i="7"/>
  <c r="Y2272" i="7"/>
  <c r="AD2026" i="7"/>
  <c r="CI2026" i="7"/>
  <c r="AE2026" i="7" s="1"/>
  <c r="CL2026" i="7"/>
  <c r="AH2026" i="7" s="1"/>
  <c r="AF2220" i="7"/>
  <c r="CJ2310" i="7"/>
  <c r="BZ1111" i="7"/>
  <c r="V1111" i="7" s="1"/>
  <c r="CF1111" i="7"/>
  <c r="AB1111" i="7" s="1"/>
  <c r="T1111" i="7"/>
  <c r="CD1285" i="7"/>
  <c r="Z1285" i="7" s="1"/>
  <c r="Y1285" i="7"/>
  <c r="CE1268" i="7"/>
  <c r="AA1268" i="7" s="1"/>
  <c r="W1268" i="7"/>
  <c r="BP1339" i="7"/>
  <c r="P1343" i="7"/>
  <c r="P1355" i="7"/>
  <c r="CJ1388" i="7"/>
  <c r="DC1494" i="7"/>
  <c r="AY1494" i="7" s="1"/>
  <c r="CD1767" i="7"/>
  <c r="Z1767" i="7" s="1"/>
  <c r="AF1756" i="7"/>
  <c r="DC1565" i="7"/>
  <c r="AY1565" i="7" s="1"/>
  <c r="DC1530" i="7"/>
  <c r="AY1530" i="7" s="1"/>
  <c r="CE1659" i="7"/>
  <c r="AA1659" i="7" s="1"/>
  <c r="W1659" i="7"/>
  <c r="CB1659" i="7"/>
  <c r="X1659" i="7" s="1"/>
  <c r="BZ1827" i="7"/>
  <c r="V1827" i="7" s="1"/>
  <c r="T1827" i="7"/>
  <c r="DI1612" i="7"/>
  <c r="BE1612" i="7" s="1"/>
  <c r="D1612" i="7"/>
  <c r="DH1612" i="7"/>
  <c r="BD1612" i="7" s="1"/>
  <c r="BX1612" i="7"/>
  <c r="DG1612" i="7"/>
  <c r="BC1612" i="7" s="1"/>
  <c r="DE1612" i="7"/>
  <c r="BA1612" i="7" s="1"/>
  <c r="DD1612" i="7"/>
  <c r="AZ1612" i="7" s="1"/>
  <c r="DF1612" i="7"/>
  <c r="BB1612" i="7" s="1"/>
  <c r="CF1612" i="7"/>
  <c r="AB1612" i="7" s="1"/>
  <c r="CC1612" i="7"/>
  <c r="CA1612" i="7"/>
  <c r="CZ1612" i="7"/>
  <c r="AV1612" i="7" s="1"/>
  <c r="BZ2154" i="7"/>
  <c r="V2154" i="7" s="1"/>
  <c r="T2154" i="7"/>
  <c r="AF2121" i="7"/>
  <c r="T1983" i="7"/>
  <c r="BZ1983" i="7"/>
  <c r="V1983" i="7" s="1"/>
  <c r="CI2202" i="7"/>
  <c r="AE2202" i="7" s="1"/>
  <c r="AD2202" i="7"/>
  <c r="CL2202" i="7"/>
  <c r="AH2202" i="7" s="1"/>
  <c r="Y1057" i="7"/>
  <c r="CD1057" i="7"/>
  <c r="Z1057" i="7" s="1"/>
  <c r="W1192" i="7"/>
  <c r="CE1192" i="7"/>
  <c r="AA1192" i="7" s="1"/>
  <c r="CE1332" i="7"/>
  <c r="AA1332" i="7" s="1"/>
  <c r="CB1332" i="7"/>
  <c r="CH1389" i="7"/>
  <c r="BQ1395" i="7"/>
  <c r="Y1459" i="7"/>
  <c r="CE1767" i="7"/>
  <c r="AA1767" i="7" s="1"/>
  <c r="Y1774" i="7"/>
  <c r="CD1766" i="7"/>
  <c r="Z1766" i="7" s="1"/>
  <c r="Y1766" i="7"/>
  <c r="BZ2093" i="7"/>
  <c r="V2093" i="7" s="1"/>
  <c r="T2093" i="7"/>
  <c r="CK1686" i="7"/>
  <c r="AG1686" i="7" s="1"/>
  <c r="AF1686" i="7"/>
  <c r="CE1662" i="7"/>
  <c r="AA1662" i="7" s="1"/>
  <c r="CB1662" i="7"/>
  <c r="W1662" i="7"/>
  <c r="BZ2177" i="7"/>
  <c r="V2177" i="7" s="1"/>
  <c r="T2177" i="7"/>
  <c r="CE2177" i="7"/>
  <c r="AA2177" i="7" s="1"/>
  <c r="CB2177" i="7"/>
  <c r="X2177" i="7" s="1"/>
  <c r="W2177" i="7"/>
  <c r="CK2208" i="7"/>
  <c r="AG2208" i="7" s="1"/>
  <c r="AF2208" i="7"/>
  <c r="CE2052" i="7"/>
  <c r="AA2052" i="7" s="1"/>
  <c r="W2052" i="7"/>
  <c r="CB2052" i="7"/>
  <c r="X2052" i="7" s="1"/>
  <c r="CK2148" i="7"/>
  <c r="AG2148" i="7" s="1"/>
  <c r="AF2148" i="7"/>
  <c r="CE2067" i="7"/>
  <c r="AA2067" i="7" s="1"/>
  <c r="W2067" i="7"/>
  <c r="CB2067" i="7"/>
  <c r="X2067" i="7" s="1"/>
  <c r="DI2189" i="7"/>
  <c r="BE2189" i="7" s="1"/>
  <c r="D2189" i="7"/>
  <c r="DD2189" i="7"/>
  <c r="AZ2189" i="7" s="1"/>
  <c r="CC2189" i="7"/>
  <c r="BX2189" i="7"/>
  <c r="DH2189" i="7"/>
  <c r="BD2189" i="7" s="1"/>
  <c r="CA2189" i="7"/>
  <c r="DG2189" i="7"/>
  <c r="BC2189" i="7" s="1"/>
  <c r="DE2189" i="7"/>
  <c r="BA2189" i="7" s="1"/>
  <c r="CF2189" i="7"/>
  <c r="AB2189" i="7" s="1"/>
  <c r="DF2189" i="7"/>
  <c r="BB2189" i="7" s="1"/>
  <c r="CZ2189" i="7"/>
  <c r="AV2189" i="7" s="1"/>
  <c r="CZ2304" i="7"/>
  <c r="AV2304" i="7" s="1"/>
  <c r="AD732" i="7"/>
  <c r="CL732" i="7"/>
  <c r="AH732" i="7" s="1"/>
  <c r="CL549" i="7"/>
  <c r="AH549" i="7" s="1"/>
  <c r="AD549" i="7"/>
  <c r="Y1160" i="7"/>
  <c r="CD1160" i="7"/>
  <c r="Z1160" i="7" s="1"/>
  <c r="W1225" i="7"/>
  <c r="CE1225" i="7"/>
  <c r="AA1225" i="7" s="1"/>
  <c r="AF1614" i="7"/>
  <c r="BZ1383" i="7"/>
  <c r="V1383" i="7" s="1"/>
  <c r="T1383" i="7"/>
  <c r="CE1147" i="7"/>
  <c r="AA1147" i="7" s="1"/>
  <c r="W1147" i="7"/>
  <c r="CE1472" i="7"/>
  <c r="AA1472" i="7" s="1"/>
  <c r="CE1835" i="7"/>
  <c r="AA1835" i="7" s="1"/>
  <c r="BZ1861" i="7"/>
  <c r="V1861" i="7" s="1"/>
  <c r="T1861" i="7"/>
  <c r="CJ1505" i="7"/>
  <c r="T1553" i="7"/>
  <c r="BZ1553" i="7"/>
  <c r="V1553" i="7" s="1"/>
  <c r="CE1649" i="7"/>
  <c r="AA1649" i="7" s="1"/>
  <c r="W1649" i="7"/>
  <c r="CB1649" i="7"/>
  <c r="X1649" i="7" s="1"/>
  <c r="BZ1617" i="7"/>
  <c r="V1617" i="7" s="1"/>
  <c r="T1617" i="7"/>
  <c r="DC2196" i="7"/>
  <c r="AY2196" i="7" s="1"/>
  <c r="T2148" i="7"/>
  <c r="BZ2148" i="7"/>
  <c r="V2148" i="7" s="1"/>
  <c r="W952" i="7"/>
  <c r="CE952" i="7"/>
  <c r="AA952" i="7" s="1"/>
  <c r="BZ1008" i="7"/>
  <c r="V1008" i="7" s="1"/>
  <c r="T1008" i="7"/>
  <c r="CF1008" i="7"/>
  <c r="AB1008" i="7" s="1"/>
  <c r="CF1121" i="7"/>
  <c r="AB1121" i="7" s="1"/>
  <c r="BZ1121" i="7"/>
  <c r="V1121" i="7" s="1"/>
  <c r="T1121" i="7"/>
  <c r="CE1346" i="7"/>
  <c r="AA1346" i="7" s="1"/>
  <c r="CB1346" i="7"/>
  <c r="X1346" i="7" s="1"/>
  <c r="W1346" i="7"/>
  <c r="CA1338" i="7"/>
  <c r="BS1346" i="7"/>
  <c r="O1346" i="7" s="1"/>
  <c r="P1346" i="7"/>
  <c r="Y1358" i="7"/>
  <c r="CD1358" i="7"/>
  <c r="Z1358" i="7" s="1"/>
  <c r="Y1366" i="7"/>
  <c r="BZ1431" i="7"/>
  <c r="V1431" i="7" s="1"/>
  <c r="T1431" i="7"/>
  <c r="CB1440" i="7"/>
  <c r="X1440" i="7" s="1"/>
  <c r="CE1440" i="7"/>
  <c r="AA1440" i="7" s="1"/>
  <c r="W1440" i="7"/>
  <c r="BZ1445" i="7"/>
  <c r="V1445" i="7" s="1"/>
  <c r="T1445" i="7"/>
  <c r="CB1478" i="7"/>
  <c r="X1478" i="7" s="1"/>
  <c r="W1478" i="7"/>
  <c r="CE1478" i="7"/>
  <c r="AA1478" i="7" s="1"/>
  <c r="CL1670" i="7"/>
  <c r="AH1670" i="7" s="1"/>
  <c r="CI1670" i="7"/>
  <c r="AD1670" i="7"/>
  <c r="Y1687" i="7"/>
  <c r="CD1687" i="7"/>
  <c r="Z1687" i="7" s="1"/>
  <c r="Y1630" i="7"/>
  <c r="CD1630" i="7"/>
  <c r="Z1630" i="7" s="1"/>
  <c r="T1436" i="7"/>
  <c r="BZ1436" i="7"/>
  <c r="V1436" i="7" s="1"/>
  <c r="CH1415" i="7"/>
  <c r="BZ1809" i="7"/>
  <c r="V1809" i="7" s="1"/>
  <c r="T1809" i="7"/>
  <c r="BZ1783" i="7"/>
  <c r="V1783" i="7" s="1"/>
  <c r="T1783" i="7"/>
  <c r="BZ1949" i="7"/>
  <c r="V1949" i="7" s="1"/>
  <c r="T1949" i="7"/>
  <c r="CB1882" i="7"/>
  <c r="X1882" i="7" s="1"/>
  <c r="W1882" i="7"/>
  <c r="CE1882" i="7"/>
  <c r="AA1882" i="7" s="1"/>
  <c r="Y2085" i="7"/>
  <c r="CD2085" i="7"/>
  <c r="Z2085" i="7" s="1"/>
  <c r="BZ1876" i="7"/>
  <c r="V1876" i="7" s="1"/>
  <c r="T1876" i="7"/>
  <c r="Y1968" i="7"/>
  <c r="BZ1933" i="7"/>
  <c r="V1933" i="7" s="1"/>
  <c r="T1933" i="7"/>
  <c r="AD1583" i="7"/>
  <c r="CL1583" i="7"/>
  <c r="AH1583" i="7" s="1"/>
  <c r="CI1583" i="7"/>
  <c r="BZ2013" i="7"/>
  <c r="V2013" i="7" s="1"/>
  <c r="T2013" i="7"/>
  <c r="Y1836" i="7"/>
  <c r="CB1894" i="7"/>
  <c r="X1894" i="7" s="1"/>
  <c r="W1894" i="7"/>
  <c r="CE1894" i="7"/>
  <c r="AA1894" i="7" s="1"/>
  <c r="Y1932" i="7"/>
  <c r="CJ1517" i="7"/>
  <c r="W1558" i="7"/>
  <c r="CB1558" i="7"/>
  <c r="X1558" i="7" s="1"/>
  <c r="CE1558" i="7"/>
  <c r="AA1558" i="7" s="1"/>
  <c r="CE1965" i="7"/>
  <c r="AA1965" i="7" s="1"/>
  <c r="DC1540" i="7"/>
  <c r="AY1540" i="7" s="1"/>
  <c r="BZ1780" i="7"/>
  <c r="V1780" i="7" s="1"/>
  <c r="T1780" i="7"/>
  <c r="BZ2098" i="7"/>
  <c r="V2098" i="7" s="1"/>
  <c r="T2098" i="7"/>
  <c r="AF2190" i="7"/>
  <c r="AD2256" i="7"/>
  <c r="CI2256" i="7"/>
  <c r="AE2256" i="7" s="1"/>
  <c r="CL2256" i="7"/>
  <c r="AH2256" i="7" s="1"/>
  <c r="T2182" i="7"/>
  <c r="BZ2182" i="7"/>
  <c r="V2182" i="7" s="1"/>
  <c r="CZ2224" i="7"/>
  <c r="AV2224" i="7" s="1"/>
  <c r="CI2187" i="7"/>
  <c r="AD2187" i="7"/>
  <c r="CL2187" i="7"/>
  <c r="AH2187" i="7" s="1"/>
  <c r="T2298" i="7"/>
  <c r="BZ2298" i="7"/>
  <c r="V2298" i="7" s="1"/>
  <c r="CJ2241" i="7"/>
  <c r="CZ2315" i="7"/>
  <c r="AV2315" i="7" s="1"/>
  <c r="BZ1095" i="7"/>
  <c r="V1095" i="7" s="1"/>
  <c r="T1095" i="7"/>
  <c r="CF1095" i="7"/>
  <c r="AB1095" i="7" s="1"/>
  <c r="BR1332" i="7"/>
  <c r="L1332" i="7"/>
  <c r="Y1401" i="7"/>
  <c r="Y1414" i="7"/>
  <c r="CD1461" i="7"/>
  <c r="Z1461" i="7" s="1"/>
  <c r="T1504" i="7"/>
  <c r="BZ1504" i="7"/>
  <c r="V1504" i="7" s="1"/>
  <c r="CB1671" i="7"/>
  <c r="CE1671" i="7"/>
  <c r="AA1671" i="7" s="1"/>
  <c r="W1671" i="7"/>
  <c r="DH1577" i="7"/>
  <c r="BD1577" i="7" s="1"/>
  <c r="DG1577" i="7"/>
  <c r="BC1577" i="7" s="1"/>
  <c r="DD1577" i="7"/>
  <c r="AZ1577" i="7" s="1"/>
  <c r="DE1577" i="7"/>
  <c r="BA1577" i="7" s="1"/>
  <c r="D1577" i="7"/>
  <c r="CA1577" i="7"/>
  <c r="CF1577" i="7"/>
  <c r="AB1577" i="7" s="1"/>
  <c r="DI1577" i="7"/>
  <c r="BE1577" i="7" s="1"/>
  <c r="DF1577" i="7"/>
  <c r="BB1577" i="7" s="1"/>
  <c r="BX1577" i="7"/>
  <c r="CL1577" i="7" s="1"/>
  <c r="AH1577" i="7" s="1"/>
  <c r="CC1577" i="7"/>
  <c r="BZ1774" i="7"/>
  <c r="V1774" i="7" s="1"/>
  <c r="T1774" i="7"/>
  <c r="Y1845" i="7"/>
  <c r="Y1988" i="7"/>
  <c r="CD1988" i="7"/>
  <c r="Z1988" i="7" s="1"/>
  <c r="DI1521" i="7"/>
  <c r="BE1521" i="7" s="1"/>
  <c r="D1521" i="7"/>
  <c r="DE1521" i="7"/>
  <c r="BA1521" i="7" s="1"/>
  <c r="CF1521" i="7"/>
  <c r="AB1521" i="7" s="1"/>
  <c r="DD1521" i="7"/>
  <c r="AZ1521" i="7" s="1"/>
  <c r="CC1521" i="7"/>
  <c r="DH1521" i="7"/>
  <c r="BD1521" i="7" s="1"/>
  <c r="CA1521" i="7"/>
  <c r="DG1521" i="7"/>
  <c r="BC1521" i="7" s="1"/>
  <c r="DF1521" i="7"/>
  <c r="BB1521" i="7" s="1"/>
  <c r="BX1521" i="7"/>
  <c r="CK1558" i="7"/>
  <c r="AG1558" i="7" s="1"/>
  <c r="AF2039" i="7"/>
  <c r="CJ2122" i="7"/>
  <c r="BZ1007" i="7"/>
  <c r="V1007" i="7" s="1"/>
  <c r="T1007" i="7"/>
  <c r="CF1007" i="7"/>
  <c r="AB1007" i="7" s="1"/>
  <c r="W1047" i="7"/>
  <c r="CE1047" i="7"/>
  <c r="AA1047" i="7" s="1"/>
  <c r="CD1156" i="7"/>
  <c r="Z1156" i="7" s="1"/>
  <c r="Y1156" i="7"/>
  <c r="AF1411" i="7"/>
  <c r="P1351" i="7"/>
  <c r="T1539" i="7"/>
  <c r="BZ1539" i="7"/>
  <c r="V1539" i="7" s="1"/>
  <c r="Y1816" i="7"/>
  <c r="CD1816" i="7"/>
  <c r="Z1816" i="7" s="1"/>
  <c r="Y1863" i="7"/>
  <c r="CJ1580" i="7"/>
  <c r="CH2255" i="7"/>
  <c r="BZ2264" i="7"/>
  <c r="V2264" i="7" s="1"/>
  <c r="T2264" i="7"/>
  <c r="W732" i="7"/>
  <c r="CE732" i="7"/>
  <c r="AA732" i="7" s="1"/>
  <c r="CD1097" i="7"/>
  <c r="Z1097" i="7" s="1"/>
  <c r="Y1097" i="7"/>
  <c r="CK1497" i="7"/>
  <c r="AG1497" i="7" s="1"/>
  <c r="W1475" i="7"/>
  <c r="CE1475" i="7"/>
  <c r="AA1475" i="7" s="1"/>
  <c r="CB1475" i="7"/>
  <c r="X1475" i="7" s="1"/>
  <c r="Y1676" i="7"/>
  <c r="CD1676" i="7"/>
  <c r="Z1676" i="7" s="1"/>
  <c r="BZ1840" i="7"/>
  <c r="V1840" i="7" s="1"/>
  <c r="T1840" i="7"/>
  <c r="X1624" i="7"/>
  <c r="CD1624" i="7"/>
  <c r="Z1624" i="7" s="1"/>
  <c r="T2076" i="7"/>
  <c r="BZ2076" i="7"/>
  <c r="V2076" i="7" s="1"/>
  <c r="AF2094" i="7"/>
  <c r="CK2094" i="7"/>
  <c r="AG2094" i="7" s="1"/>
  <c r="CD2182" i="7"/>
  <c r="Z2182" i="7" s="1"/>
  <c r="Y2182" i="7"/>
  <c r="AD2099" i="7"/>
  <c r="CI2099" i="7"/>
  <c r="AE2099" i="7" s="1"/>
  <c r="CL2099" i="7"/>
  <c r="AH2099" i="7" s="1"/>
  <c r="BP1371" i="7"/>
  <c r="W1445" i="7"/>
  <c r="CB1445" i="7"/>
  <c r="X1445" i="7" s="1"/>
  <c r="CE1445" i="7"/>
  <c r="AA1445" i="7" s="1"/>
  <c r="BZ1769" i="7"/>
  <c r="V1769" i="7" s="1"/>
  <c r="T1769" i="7"/>
  <c r="W1927" i="7"/>
  <c r="CE1927" i="7"/>
  <c r="AA1927" i="7" s="1"/>
  <c r="CB1927" i="7"/>
  <c r="X1927" i="7" s="1"/>
  <c r="CE1903" i="7"/>
  <c r="AA1903" i="7" s="1"/>
  <c r="CH1690" i="7"/>
  <c r="AF2098" i="7"/>
  <c r="T2092" i="7"/>
  <c r="BZ2092" i="7"/>
  <c r="V2092" i="7" s="1"/>
  <c r="CJ2193" i="7"/>
  <c r="DC1577" i="7"/>
  <c r="AY1577" i="7" s="1"/>
  <c r="Y2010" i="7"/>
  <c r="CD2010" i="7"/>
  <c r="Z2010" i="7" s="1"/>
  <c r="DC2109" i="7"/>
  <c r="AY2109" i="7" s="1"/>
  <c r="CK2015" i="7"/>
  <c r="AG2015" i="7" s="1"/>
  <c r="CL2235" i="7"/>
  <c r="AH2235" i="7" s="1"/>
  <c r="BZ1200" i="7"/>
  <c r="V1200" i="7" s="1"/>
  <c r="CF1200" i="7"/>
  <c r="AB1200" i="7" s="1"/>
  <c r="T1200" i="7"/>
  <c r="W1200" i="7"/>
  <c r="CE1200" i="7"/>
  <c r="AA1200" i="7" s="1"/>
  <c r="CB1790" i="7"/>
  <c r="X1790" i="7" s="1"/>
  <c r="W1790" i="7"/>
  <c r="CE1790" i="7"/>
  <c r="AA1790" i="7" s="1"/>
  <c r="BZ1884" i="7"/>
  <c r="V1884" i="7" s="1"/>
  <c r="T1884" i="7"/>
  <c r="DI1556" i="7"/>
  <c r="BE1556" i="7" s="1"/>
  <c r="D1556" i="7"/>
  <c r="CA1556" i="7"/>
  <c r="DH1556" i="7"/>
  <c r="BD1556" i="7" s="1"/>
  <c r="DG1556" i="7"/>
  <c r="BC1556" i="7" s="1"/>
  <c r="CF1556" i="7"/>
  <c r="AB1556" i="7" s="1"/>
  <c r="CC1556" i="7"/>
  <c r="BX1556" i="7"/>
  <c r="DF1556" i="7"/>
  <c r="BB1556" i="7" s="1"/>
  <c r="DE1556" i="7"/>
  <c r="BA1556" i="7" s="1"/>
  <c r="DD1556" i="7"/>
  <c r="AZ1556" i="7" s="1"/>
  <c r="Y2151" i="7"/>
  <c r="CD889" i="7"/>
  <c r="Z889" i="7" s="1"/>
  <c r="Y889" i="7"/>
  <c r="CD1537" i="7"/>
  <c r="Z1537" i="7" s="1"/>
  <c r="CE1682" i="7"/>
  <c r="AA1682" i="7" s="1"/>
  <c r="CB1682" i="7"/>
  <c r="X1682" i="7" s="1"/>
  <c r="W1682" i="7"/>
  <c r="CD1785" i="7"/>
  <c r="Z1785" i="7" s="1"/>
  <c r="W1692" i="7"/>
  <c r="CE1692" i="7"/>
  <c r="AA1692" i="7" s="1"/>
  <c r="CB1692" i="7"/>
  <c r="X1692" i="7" s="1"/>
  <c r="CE1754" i="7"/>
  <c r="AA1754" i="7" s="1"/>
  <c r="CE2079" i="7"/>
  <c r="AA2079" i="7" s="1"/>
  <c r="W2079" i="7"/>
  <c r="CB2079" i="7"/>
  <c r="X2079" i="7" s="1"/>
  <c r="DC2040" i="7"/>
  <c r="AY2040" i="7" s="1"/>
  <c r="W2104" i="7"/>
  <c r="CB2104" i="7"/>
  <c r="CE2104" i="7"/>
  <c r="AA2104" i="7" s="1"/>
  <c r="CF1060" i="7"/>
  <c r="AB1060" i="7" s="1"/>
  <c r="BZ1060" i="7"/>
  <c r="V1060" i="7" s="1"/>
  <c r="T1060" i="7"/>
  <c r="W1257" i="7"/>
  <c r="CE1257" i="7"/>
  <c r="AA1257" i="7" s="1"/>
  <c r="CD1450" i="7"/>
  <c r="Z1450" i="7" s="1"/>
  <c r="Y1450" i="7"/>
  <c r="CL1549" i="7"/>
  <c r="AH1549" i="7" s="1"/>
  <c r="CI1549" i="7"/>
  <c r="AE1549" i="7" s="1"/>
  <c r="AD1549" i="7"/>
  <c r="CD1531" i="7"/>
  <c r="Z1531" i="7" s="1"/>
  <c r="Y1531" i="7"/>
  <c r="Y1585" i="7"/>
  <c r="BZ1853" i="7"/>
  <c r="V1853" i="7" s="1"/>
  <c r="T1853" i="7"/>
  <c r="Y2071" i="7"/>
  <c r="AF2071" i="7"/>
  <c r="CE548" i="7"/>
  <c r="AA548" i="7" s="1"/>
  <c r="BZ1286" i="7"/>
  <c r="V1286" i="7" s="1"/>
  <c r="CF1286" i="7"/>
  <c r="AB1286" i="7" s="1"/>
  <c r="T1286" i="7"/>
  <c r="CK1523" i="7"/>
  <c r="AG1523" i="7" s="1"/>
  <c r="CD1571" i="7"/>
  <c r="Z1571" i="7" s="1"/>
  <c r="BZ1585" i="7"/>
  <c r="V1585" i="7" s="1"/>
  <c r="T1585" i="7"/>
  <c r="Y1499" i="7"/>
  <c r="BZ1518" i="7"/>
  <c r="V1518" i="7" s="1"/>
  <c r="T1518" i="7"/>
  <c r="CJ2315" i="7"/>
  <c r="CE1886" i="7"/>
  <c r="AA1886" i="7" s="1"/>
  <c r="CE2073" i="7"/>
  <c r="AA2073" i="7" s="1"/>
  <c r="CZ1608" i="7"/>
  <c r="AV1608" i="7" s="1"/>
  <c r="CA1369" i="7"/>
  <c r="CL1589" i="7"/>
  <c r="AH1589" i="7" s="1"/>
  <c r="CE1847" i="7"/>
  <c r="AA1847" i="7" s="1"/>
  <c r="CD1945" i="7"/>
  <c r="Z1945" i="7" s="1"/>
  <c r="CD1480" i="7"/>
  <c r="Z1480" i="7" s="1"/>
  <c r="CE1914" i="7"/>
  <c r="AA1914" i="7" s="1"/>
  <c r="T2048" i="7"/>
  <c r="BZ2048" i="7"/>
  <c r="V2048" i="7" s="1"/>
  <c r="Y1502" i="7"/>
  <c r="CL2190" i="7"/>
  <c r="AH2190" i="7" s="1"/>
  <c r="AD2190" i="7"/>
  <c r="CI2190" i="7"/>
  <c r="AE2190" i="7" s="1"/>
  <c r="CB2202" i="7"/>
  <c r="X2202" i="7" s="1"/>
  <c r="CE2202" i="7"/>
  <c r="AA2202" i="7" s="1"/>
  <c r="W2202" i="7"/>
  <c r="CH1377" i="7"/>
  <c r="BQ1379" i="7"/>
  <c r="CB1691" i="7"/>
  <c r="X1691" i="7" s="1"/>
  <c r="W1691" i="7"/>
  <c r="CE1691" i="7"/>
  <c r="AA1691" i="7" s="1"/>
  <c r="CE1959" i="7"/>
  <c r="AA1959" i="7" s="1"/>
  <c r="CL2076" i="7"/>
  <c r="AH2076" i="7" s="1"/>
  <c r="CB2020" i="7"/>
  <c r="X2020" i="7" s="1"/>
  <c r="W2020" i="7"/>
  <c r="CE2020" i="7"/>
  <c r="AA2020" i="7" s="1"/>
  <c r="CE2300" i="7"/>
  <c r="AA2300" i="7" s="1"/>
  <c r="W2300" i="7"/>
  <c r="CB2300" i="7"/>
  <c r="X2300" i="7" s="1"/>
  <c r="Y1249" i="7"/>
  <c r="CD1249" i="7"/>
  <c r="Z1249" i="7" s="1"/>
  <c r="W1457" i="7"/>
  <c r="CB1457" i="7"/>
  <c r="X1457" i="7" s="1"/>
  <c r="CE1457" i="7"/>
  <c r="AA1457" i="7" s="1"/>
  <c r="W1951" i="7"/>
  <c r="CB1951" i="7"/>
  <c r="X1951" i="7" s="1"/>
  <c r="CE1951" i="7"/>
  <c r="AA1951" i="7" s="1"/>
  <c r="CE1719" i="7"/>
  <c r="AA1719" i="7" s="1"/>
  <c r="W1719" i="7"/>
  <c r="CB1719" i="7"/>
  <c r="X1719" i="7" s="1"/>
  <c r="BZ1982" i="7"/>
  <c r="V1982" i="7" s="1"/>
  <c r="T1982" i="7"/>
  <c r="CE1619" i="7"/>
  <c r="AA1619" i="7" s="1"/>
  <c r="W1619" i="7"/>
  <c r="CB1619" i="7"/>
  <c r="X1619" i="7" s="1"/>
  <c r="CL2158" i="7"/>
  <c r="AH2158" i="7" s="1"/>
  <c r="CI2158" i="7"/>
  <c r="AE2158" i="7" s="1"/>
  <c r="AD2158" i="7"/>
  <c r="BZ2208" i="7"/>
  <c r="V2208" i="7" s="1"/>
  <c r="T2208" i="7"/>
  <c r="CD1899" i="7"/>
  <c r="Z1899" i="7" s="1"/>
  <c r="Y1899" i="7"/>
  <c r="DD2200" i="7"/>
  <c r="AZ2200" i="7" s="1"/>
  <c r="DH2200" i="7"/>
  <c r="BD2200" i="7" s="1"/>
  <c r="DG2200" i="7"/>
  <c r="BC2200" i="7" s="1"/>
  <c r="DI2200" i="7"/>
  <c r="BE2200" i="7" s="1"/>
  <c r="DF2200" i="7"/>
  <c r="BB2200" i="7" s="1"/>
  <c r="CA2200" i="7"/>
  <c r="D2200" i="7"/>
  <c r="CC2200" i="7"/>
  <c r="DE2200" i="7"/>
  <c r="BA2200" i="7" s="1"/>
  <c r="BX2200" i="7"/>
  <c r="CF2200" i="7"/>
  <c r="AB2200" i="7" s="1"/>
  <c r="CH2200" i="7"/>
  <c r="W1058" i="7"/>
  <c r="CE1058" i="7"/>
  <c r="AA1058" i="7" s="1"/>
  <c r="W2142" i="7"/>
  <c r="CE2142" i="7"/>
  <c r="AA2142" i="7" s="1"/>
  <c r="CB2142" i="7"/>
  <c r="X2142" i="7" s="1"/>
  <c r="Y2275" i="7"/>
  <c r="CE728" i="7"/>
  <c r="AA728" i="7" s="1"/>
  <c r="W728" i="7"/>
  <c r="Y1352" i="7"/>
  <c r="BZ1460" i="7"/>
  <c r="V1460" i="7" s="1"/>
  <c r="T1460" i="7"/>
  <c r="Y1882" i="7"/>
  <c r="CB1916" i="7"/>
  <c r="X1916" i="7" s="1"/>
  <c r="W1916" i="7"/>
  <c r="CE1916" i="7"/>
  <c r="AA1916" i="7" s="1"/>
  <c r="T2167" i="7"/>
  <c r="BZ2167" i="7"/>
  <c r="V2167" i="7" s="1"/>
  <c r="CL2032" i="7"/>
  <c r="AH2032" i="7" s="1"/>
  <c r="AD2032" i="7"/>
  <c r="CI2032" i="7"/>
  <c r="BZ1793" i="7"/>
  <c r="V1793" i="7" s="1"/>
  <c r="T1793" i="7"/>
  <c r="CI2029" i="7"/>
  <c r="AE2029" i="7" s="1"/>
  <c r="CL2029" i="7"/>
  <c r="AH2029" i="7" s="1"/>
  <c r="AD2029" i="7"/>
  <c r="Y2289" i="7"/>
  <c r="CB1549" i="7"/>
  <c r="X1549" i="7" s="1"/>
  <c r="W1549" i="7"/>
  <c r="CE1549" i="7"/>
  <c r="AA1549" i="7" s="1"/>
  <c r="Y1781" i="7"/>
  <c r="CD2177" i="7"/>
  <c r="Z2177" i="7" s="1"/>
  <c r="Y2177" i="7"/>
  <c r="W992" i="7"/>
  <c r="CE992" i="7"/>
  <c r="AA992" i="7" s="1"/>
  <c r="CB1454" i="7"/>
  <c r="X1454" i="7" s="1"/>
  <c r="CE1454" i="7"/>
  <c r="AA1454" i="7" s="1"/>
  <c r="W1454" i="7"/>
  <c r="AD1540" i="7"/>
  <c r="CI1540" i="7"/>
  <c r="AE1540" i="7" s="1"/>
  <c r="W1873" i="7"/>
  <c r="CE1873" i="7"/>
  <c r="AA1873" i="7" s="1"/>
  <c r="CB1873" i="7"/>
  <c r="Y1911" i="7"/>
  <c r="CD1911" i="7"/>
  <c r="Z1911" i="7" s="1"/>
  <c r="AF2052" i="7"/>
  <c r="Y1047" i="7"/>
  <c r="CD1047" i="7"/>
  <c r="Z1047" i="7" s="1"/>
  <c r="CK551" i="7"/>
  <c r="AG551" i="7" s="1"/>
  <c r="AF551" i="7"/>
  <c r="CL680" i="7"/>
  <c r="AH680" i="7" s="1"/>
  <c r="AD680" i="7"/>
  <c r="BR1333" i="7"/>
  <c r="L1333" i="7"/>
  <c r="CA1333" i="7"/>
  <c r="Y1349" i="7"/>
  <c r="BR1368" i="7"/>
  <c r="N1368" i="7" s="1"/>
  <c r="L1368" i="7"/>
  <c r="CL1498" i="7"/>
  <c r="AH1498" i="7" s="1"/>
  <c r="CI1498" i="7"/>
  <c r="AD1498" i="7"/>
  <c r="AF1496" i="7"/>
  <c r="T1506" i="7"/>
  <c r="BZ1506" i="7"/>
  <c r="V1506" i="7" s="1"/>
  <c r="T1435" i="7"/>
  <c r="BZ1435" i="7"/>
  <c r="V1435" i="7" s="1"/>
  <c r="CB1542" i="7"/>
  <c r="X1542" i="7" s="1"/>
  <c r="W1542" i="7"/>
  <c r="Y1439" i="7"/>
  <c r="W1801" i="7"/>
  <c r="CB1801" i="7"/>
  <c r="X1801" i="7" s="1"/>
  <c r="CE1801" i="7"/>
  <c r="AA1801" i="7" s="1"/>
  <c r="BZ1947" i="7"/>
  <c r="V1947" i="7" s="1"/>
  <c r="T1947" i="7"/>
  <c r="AF2024" i="7"/>
  <c r="CL550" i="7"/>
  <c r="AH550" i="7" s="1"/>
  <c r="AD550" i="7"/>
  <c r="T680" i="7"/>
  <c r="CG680" i="7"/>
  <c r="AC680" i="7" s="1"/>
  <c r="CF680" i="7"/>
  <c r="AB680" i="7" s="1"/>
  <c r="BZ680" i="7"/>
  <c r="V680" i="7" s="1"/>
  <c r="Y1239" i="7"/>
  <c r="CD1239" i="7"/>
  <c r="Z1239" i="7" s="1"/>
  <c r="BR1330" i="7"/>
  <c r="L1330" i="7"/>
  <c r="CA1330" i="7"/>
  <c r="Y1154" i="7"/>
  <c r="CD1154" i="7"/>
  <c r="Z1154" i="7" s="1"/>
  <c r="W1025" i="7"/>
  <c r="CE1025" i="7"/>
  <c r="AA1025" i="7" s="1"/>
  <c r="BZ1349" i="7"/>
  <c r="V1349" i="7" s="1"/>
  <c r="T1349" i="7"/>
  <c r="BP1349" i="7"/>
  <c r="CA1349" i="7" s="1"/>
  <c r="BR1358" i="7"/>
  <c r="N1358" i="7" s="1"/>
  <c r="L1358" i="7"/>
  <c r="BZ1360" i="7"/>
  <c r="V1360" i="7" s="1"/>
  <c r="T1360" i="7"/>
  <c r="CA1360" i="7"/>
  <c r="W1072" i="7"/>
  <c r="CE1072" i="7"/>
  <c r="AA1072" i="7" s="1"/>
  <c r="P1357" i="7"/>
  <c r="Y1368" i="7"/>
  <c r="BZ1368" i="7"/>
  <c r="V1368" i="7" s="1"/>
  <c r="T1368" i="7"/>
  <c r="CA1368" i="7"/>
  <c r="CE1484" i="7"/>
  <c r="AA1484" i="7" s="1"/>
  <c r="CB1484" i="7"/>
  <c r="X1484" i="7" s="1"/>
  <c r="W1484" i="7"/>
  <c r="BZ1477" i="7"/>
  <c r="V1477" i="7" s="1"/>
  <c r="T1477" i="7"/>
  <c r="W1437" i="7"/>
  <c r="CE1437" i="7"/>
  <c r="AA1437" i="7" s="1"/>
  <c r="CB1437" i="7"/>
  <c r="CB1524" i="7"/>
  <c r="X1524" i="7" s="1"/>
  <c r="CL1385" i="7"/>
  <c r="AH1385" i="7" s="1"/>
  <c r="AD1385" i="7"/>
  <c r="T1516" i="7"/>
  <c r="BZ1516" i="7"/>
  <c r="V1516" i="7" s="1"/>
  <c r="CD1787" i="7"/>
  <c r="Z1787" i="7" s="1"/>
  <c r="Y1787" i="7"/>
  <c r="CD1642" i="7"/>
  <c r="Z1642" i="7" s="1"/>
  <c r="Y1642" i="7"/>
  <c r="T1467" i="7"/>
  <c r="BZ1467" i="7"/>
  <c r="V1467" i="7" s="1"/>
  <c r="X1701" i="7"/>
  <c r="CD1701" i="7"/>
  <c r="Z1701" i="7" s="1"/>
  <c r="W1547" i="7"/>
  <c r="CE1547" i="7"/>
  <c r="AA1547" i="7" s="1"/>
  <c r="CB1547" i="7"/>
  <c r="DD1551" i="7"/>
  <c r="AZ1551" i="7" s="1"/>
  <c r="DI1551" i="7"/>
  <c r="BE1551" i="7" s="1"/>
  <c r="DE1551" i="7"/>
  <c r="BA1551" i="7" s="1"/>
  <c r="D1551" i="7"/>
  <c r="DH1551" i="7"/>
  <c r="BD1551" i="7" s="1"/>
  <c r="DG1551" i="7"/>
  <c r="BC1551" i="7" s="1"/>
  <c r="DF1551" i="7"/>
  <c r="BB1551" i="7" s="1"/>
  <c r="BX1551" i="7"/>
  <c r="CA1551" i="7"/>
  <c r="CF1551" i="7"/>
  <c r="AB1551" i="7" s="1"/>
  <c r="CC1551" i="7"/>
  <c r="W1527" i="7"/>
  <c r="CB1527" i="7"/>
  <c r="X1527" i="7" s="1"/>
  <c r="AF1510" i="7"/>
  <c r="T1645" i="7"/>
  <c r="BZ1645" i="7"/>
  <c r="V1645" i="7" s="1"/>
  <c r="Y1399" i="7"/>
  <c r="W1500" i="7"/>
  <c r="CE1500" i="7"/>
  <c r="AA1500" i="7" s="1"/>
  <c r="CB1500" i="7"/>
  <c r="X1500" i="7" s="1"/>
  <c r="BZ1752" i="7"/>
  <c r="V1752" i="7" s="1"/>
  <c r="T1752" i="7"/>
  <c r="BZ1818" i="7"/>
  <c r="V1818" i="7" s="1"/>
  <c r="T1818" i="7"/>
  <c r="Y1886" i="7"/>
  <c r="CD1886" i="7"/>
  <c r="Z1886" i="7" s="1"/>
  <c r="Y1875" i="7"/>
  <c r="BZ1904" i="7"/>
  <c r="V1904" i="7" s="1"/>
  <c r="T1904" i="7"/>
  <c r="CD1952" i="7"/>
  <c r="Z1952" i="7" s="1"/>
  <c r="Y1952" i="7"/>
  <c r="CD1926" i="7"/>
  <c r="Z1926" i="7" s="1"/>
  <c r="Y1926" i="7"/>
  <c r="Y1998" i="7"/>
  <c r="DE2134" i="7"/>
  <c r="BA2134" i="7" s="1"/>
  <c r="DD2134" i="7"/>
  <c r="AZ2134" i="7" s="1"/>
  <c r="DF2134" i="7"/>
  <c r="BB2134" i="7" s="1"/>
  <c r="DI2134" i="7"/>
  <c r="BE2134" i="7" s="1"/>
  <c r="DH2134" i="7"/>
  <c r="BD2134" i="7" s="1"/>
  <c r="D2134" i="7"/>
  <c r="DG2134" i="7"/>
  <c r="BC2134" i="7" s="1"/>
  <c r="CF2134" i="7"/>
  <c r="AB2134" i="7" s="1"/>
  <c r="CC2134" i="7"/>
  <c r="BX2134" i="7"/>
  <c r="CL2134" i="7" s="1"/>
  <c r="AH2134" i="7" s="1"/>
  <c r="CA2134" i="7"/>
  <c r="CJ2134" i="7"/>
  <c r="W1861" i="7"/>
  <c r="CE1861" i="7"/>
  <c r="AA1861" i="7" s="1"/>
  <c r="CB1861" i="7"/>
  <c r="X1861" i="7" s="1"/>
  <c r="BZ1578" i="7"/>
  <c r="V1578" i="7" s="1"/>
  <c r="T1578" i="7"/>
  <c r="CD1854" i="7"/>
  <c r="Z1854" i="7" s="1"/>
  <c r="Y1854" i="7"/>
  <c r="CD2160" i="7"/>
  <c r="Z2160" i="7" s="1"/>
  <c r="CI2159" i="7"/>
  <c r="AE2159" i="7" s="1"/>
  <c r="AD2159" i="7"/>
  <c r="DD1543" i="7"/>
  <c r="AZ1543" i="7" s="1"/>
  <c r="DH1543" i="7"/>
  <c r="BD1543" i="7" s="1"/>
  <c r="DG1543" i="7"/>
  <c r="BC1543" i="7" s="1"/>
  <c r="DI1543" i="7"/>
  <c r="BE1543" i="7" s="1"/>
  <c r="CA1543" i="7"/>
  <c r="D1543" i="7"/>
  <c r="DF1543" i="7"/>
  <c r="BB1543" i="7" s="1"/>
  <c r="DE1543" i="7"/>
  <c r="BA1543" i="7" s="1"/>
  <c r="CC1543" i="7"/>
  <c r="BX1543" i="7"/>
  <c r="CF1543" i="7"/>
  <c r="AB1543" i="7" s="1"/>
  <c r="CL1754" i="7"/>
  <c r="AH1754" i="7" s="1"/>
  <c r="CI1754" i="7"/>
  <c r="AD1754" i="7"/>
  <c r="W1891" i="7"/>
  <c r="CE1891" i="7"/>
  <c r="AA1891" i="7" s="1"/>
  <c r="CB1891" i="7"/>
  <c r="X1891" i="7" s="1"/>
  <c r="CB2061" i="7"/>
  <c r="X2061" i="7" s="1"/>
  <c r="CE2061" i="7"/>
  <c r="AA2061" i="7" s="1"/>
  <c r="W2061" i="7"/>
  <c r="AF1553" i="7"/>
  <c r="Y1985" i="7"/>
  <c r="T2111" i="7"/>
  <c r="BZ2111" i="7"/>
  <c r="V2111" i="7" s="1"/>
  <c r="CH1564" i="7"/>
  <c r="AF1596" i="7"/>
  <c r="Y1993" i="7"/>
  <c r="Y2101" i="7"/>
  <c r="CD2101" i="7"/>
  <c r="Z2101" i="7" s="1"/>
  <c r="AF2037" i="7"/>
  <c r="T2077" i="7"/>
  <c r="BZ2077" i="7"/>
  <c r="V2077" i="7" s="1"/>
  <c r="DG2129" i="7"/>
  <c r="BC2129" i="7" s="1"/>
  <c r="DF2129" i="7"/>
  <c r="BB2129" i="7" s="1"/>
  <c r="DD2129" i="7"/>
  <c r="AZ2129" i="7" s="1"/>
  <c r="D2129" i="7"/>
  <c r="DH2129" i="7"/>
  <c r="BD2129" i="7" s="1"/>
  <c r="DE2129" i="7"/>
  <c r="BA2129" i="7" s="1"/>
  <c r="DI2129" i="7"/>
  <c r="BE2129" i="7" s="1"/>
  <c r="CJ2129" i="7"/>
  <c r="BX2129" i="7"/>
  <c r="CC2129" i="7"/>
  <c r="CA2129" i="7"/>
  <c r="CF2129" i="7"/>
  <c r="AB2129" i="7" s="1"/>
  <c r="Y2147" i="7"/>
  <c r="CE2147" i="7"/>
  <c r="AA2147" i="7" s="1"/>
  <c r="CB2147" i="7"/>
  <c r="X2147" i="7" s="1"/>
  <c r="W2147" i="7"/>
  <c r="DF2203" i="7"/>
  <c r="BB2203" i="7" s="1"/>
  <c r="DE2203" i="7"/>
  <c r="BA2203" i="7" s="1"/>
  <c r="DI2203" i="7"/>
  <c r="BE2203" i="7" s="1"/>
  <c r="DH2203" i="7"/>
  <c r="BD2203" i="7" s="1"/>
  <c r="D2203" i="7"/>
  <c r="DG2203" i="7"/>
  <c r="BC2203" i="7" s="1"/>
  <c r="DD2203" i="7"/>
  <c r="AZ2203" i="7" s="1"/>
  <c r="BX2203" i="7"/>
  <c r="CF2203" i="7"/>
  <c r="AB2203" i="7" s="1"/>
  <c r="CA2203" i="7"/>
  <c r="CZ2203" i="7"/>
  <c r="AV2203" i="7" s="1"/>
  <c r="CC2203" i="7"/>
  <c r="AF2145" i="7"/>
  <c r="AF2234" i="7"/>
  <c r="AF2186" i="7"/>
  <c r="Y2299" i="7"/>
  <c r="DF2239" i="7"/>
  <c r="BB2239" i="7" s="1"/>
  <c r="DE2239" i="7"/>
  <c r="BA2239" i="7" s="1"/>
  <c r="DG2239" i="7"/>
  <c r="BC2239" i="7" s="1"/>
  <c r="D2239" i="7"/>
  <c r="DD2239" i="7"/>
  <c r="AZ2239" i="7" s="1"/>
  <c r="DI2239" i="7"/>
  <c r="BE2239" i="7" s="1"/>
  <c r="DH2239" i="7"/>
  <c r="BD2239" i="7" s="1"/>
  <c r="BX2239" i="7"/>
  <c r="CC2239" i="7"/>
  <c r="CA2239" i="7"/>
  <c r="CF2239" i="7"/>
  <c r="AB2239" i="7" s="1"/>
  <c r="BZ2198" i="7"/>
  <c r="V2198" i="7" s="1"/>
  <c r="T2198" i="7"/>
  <c r="DI2201" i="7"/>
  <c r="BE2201" i="7" s="1"/>
  <c r="D2201" i="7"/>
  <c r="CA2201" i="7"/>
  <c r="DF2201" i="7"/>
  <c r="BB2201" i="7" s="1"/>
  <c r="CC2201" i="7"/>
  <c r="DE2201" i="7"/>
  <c r="BA2201" i="7" s="1"/>
  <c r="DG2201" i="7"/>
  <c r="BC2201" i="7" s="1"/>
  <c r="DD2201" i="7"/>
  <c r="AZ2201" i="7" s="1"/>
  <c r="CF2201" i="7"/>
  <c r="AB2201" i="7" s="1"/>
  <c r="BX2201" i="7"/>
  <c r="DH2201" i="7"/>
  <c r="BD2201" i="7" s="1"/>
  <c r="CZ2201" i="7"/>
  <c r="AV2201" i="7" s="1"/>
  <c r="DC2233" i="7"/>
  <c r="AY2233" i="7" s="1"/>
  <c r="DI2286" i="7"/>
  <c r="BE2286" i="7" s="1"/>
  <c r="D2286" i="7"/>
  <c r="DH2286" i="7"/>
  <c r="BD2286" i="7" s="1"/>
  <c r="DG2286" i="7"/>
  <c r="BC2286" i="7" s="1"/>
  <c r="CC2286" i="7"/>
  <c r="DD2286" i="7"/>
  <c r="AZ2286" i="7" s="1"/>
  <c r="CF2286" i="7"/>
  <c r="AB2286" i="7" s="1"/>
  <c r="DF2286" i="7"/>
  <c r="BB2286" i="7" s="1"/>
  <c r="DE2286" i="7"/>
  <c r="BA2286" i="7" s="1"/>
  <c r="BX2286" i="7"/>
  <c r="CH2286" i="7"/>
  <c r="CJ2286" i="7"/>
  <c r="CA2286" i="7"/>
  <c r="DC2286" i="7"/>
  <c r="AY2286" i="7" s="1"/>
  <c r="AF2308" i="7"/>
  <c r="CD548" i="7"/>
  <c r="Z548" i="7" s="1"/>
  <c r="Y548" i="7"/>
  <c r="Y1153" i="7"/>
  <c r="CD1153" i="7"/>
  <c r="Z1153" i="7" s="1"/>
  <c r="CF1250" i="7"/>
  <c r="AB1250" i="7" s="1"/>
  <c r="T1250" i="7"/>
  <c r="BZ1250" i="7"/>
  <c r="V1250" i="7" s="1"/>
  <c r="CF1161" i="7"/>
  <c r="AB1161" i="7" s="1"/>
  <c r="T1161" i="7"/>
  <c r="BZ1161" i="7"/>
  <c r="V1161" i="7" s="1"/>
  <c r="BZ1411" i="7"/>
  <c r="V1411" i="7" s="1"/>
  <c r="T1411" i="7"/>
  <c r="BP1411" i="7"/>
  <c r="L1411" i="7" s="1"/>
  <c r="AF1403" i="7"/>
  <c r="AF1408" i="7"/>
  <c r="BP1380" i="7"/>
  <c r="L1380" i="7" s="1"/>
  <c r="T1480" i="7"/>
  <c r="BZ1480" i="7"/>
  <c r="V1480" i="7" s="1"/>
  <c r="CB1613" i="7"/>
  <c r="X1613" i="7" s="1"/>
  <c r="CE1613" i="7"/>
  <c r="AA1613" i="7" s="1"/>
  <c r="W1613" i="7"/>
  <c r="CH1778" i="7"/>
  <c r="CD2084" i="7"/>
  <c r="Z2084" i="7" s="1"/>
  <c r="Y2084" i="7"/>
  <c r="Y1973" i="7"/>
  <c r="CL2016" i="7"/>
  <c r="AH2016" i="7" s="1"/>
  <c r="CI2016" i="7"/>
  <c r="AD2016" i="7"/>
  <c r="T2044" i="7"/>
  <c r="BZ2044" i="7"/>
  <c r="V2044" i="7" s="1"/>
  <c r="Y2167" i="7"/>
  <c r="BZ2118" i="7"/>
  <c r="V2118" i="7" s="1"/>
  <c r="T2118" i="7"/>
  <c r="W1999" i="7"/>
  <c r="CE1999" i="7"/>
  <c r="AA1999" i="7" s="1"/>
  <c r="CB1999" i="7"/>
  <c r="BZ2266" i="7"/>
  <c r="V2266" i="7" s="1"/>
  <c r="T2266" i="7"/>
  <c r="W2140" i="7"/>
  <c r="CB2140" i="7"/>
  <c r="CE2140" i="7"/>
  <c r="AA2140" i="7" s="1"/>
  <c r="CK2222" i="7"/>
  <c r="AG2222" i="7" s="1"/>
  <c r="AF2222" i="7"/>
  <c r="CZ2200" i="7"/>
  <c r="AV2200" i="7" s="1"/>
  <c r="Y1081" i="7"/>
  <c r="CD1081" i="7"/>
  <c r="Z1081" i="7" s="1"/>
  <c r="CD1169" i="7"/>
  <c r="Z1169" i="7" s="1"/>
  <c r="Y1169" i="7"/>
  <c r="BZ1443" i="7"/>
  <c r="V1443" i="7" s="1"/>
  <c r="T1443" i="7"/>
  <c r="CE1673" i="7"/>
  <c r="AA1673" i="7" s="1"/>
  <c r="CB1673" i="7"/>
  <c r="X1673" i="7" s="1"/>
  <c r="W1673" i="7"/>
  <c r="CB1900" i="7"/>
  <c r="W1900" i="7"/>
  <c r="CE1900" i="7"/>
  <c r="AA1900" i="7" s="1"/>
  <c r="AF2069" i="7"/>
  <c r="CD1655" i="7"/>
  <c r="Z1655" i="7" s="1"/>
  <c r="Y1655" i="7"/>
  <c r="T2080" i="7"/>
  <c r="BZ2080" i="7"/>
  <c r="V2080" i="7" s="1"/>
  <c r="BZ1899" i="7"/>
  <c r="V1899" i="7" s="1"/>
  <c r="T1899" i="7"/>
  <c r="AD2006" i="7"/>
  <c r="CI2006" i="7"/>
  <c r="AE2006" i="7" s="1"/>
  <c r="CL2006" i="7"/>
  <c r="AH2006" i="7" s="1"/>
  <c r="CE1658" i="7"/>
  <c r="AA1658" i="7" s="1"/>
  <c r="CB1658" i="7"/>
  <c r="X1658" i="7" s="1"/>
  <c r="W1658" i="7"/>
  <c r="CD2123" i="7"/>
  <c r="Z2123" i="7" s="1"/>
  <c r="Y2123" i="7"/>
  <c r="AD2131" i="7"/>
  <c r="CL2131" i="7"/>
  <c r="AH2131" i="7" s="1"/>
  <c r="CI2131" i="7"/>
  <c r="AE2131" i="7" s="1"/>
  <c r="Y2116" i="7"/>
  <c r="DC2185" i="7"/>
  <c r="AY2185" i="7" s="1"/>
  <c r="CF1010" i="7"/>
  <c r="AB1010" i="7" s="1"/>
  <c r="T1010" i="7"/>
  <c r="BZ1010" i="7"/>
  <c r="V1010" i="7" s="1"/>
  <c r="AF1546" i="7"/>
  <c r="T1682" i="7"/>
  <c r="BZ1682" i="7"/>
  <c r="V1682" i="7" s="1"/>
  <c r="BZ1375" i="7"/>
  <c r="V1375" i="7" s="1"/>
  <c r="T1375" i="7"/>
  <c r="CA1375" i="7"/>
  <c r="Y1768" i="7"/>
  <c r="CB1938" i="7"/>
  <c r="X1938" i="7" s="1"/>
  <c r="W1938" i="7"/>
  <c r="CE1938" i="7"/>
  <c r="AA1938" i="7" s="1"/>
  <c r="BZ1825" i="7"/>
  <c r="V1825" i="7" s="1"/>
  <c r="T1825" i="7"/>
  <c r="AF2046" i="7"/>
  <c r="CE1762" i="7"/>
  <c r="AA1762" i="7" s="1"/>
  <c r="CB1762" i="7"/>
  <c r="X1762" i="7" s="1"/>
  <c r="W1762" i="7"/>
  <c r="DI1584" i="7"/>
  <c r="BE1584" i="7" s="1"/>
  <c r="D1584" i="7"/>
  <c r="DE1584" i="7"/>
  <c r="BA1584" i="7" s="1"/>
  <c r="CF1584" i="7"/>
  <c r="AB1584" i="7" s="1"/>
  <c r="DD1584" i="7"/>
  <c r="AZ1584" i="7" s="1"/>
  <c r="CC1584" i="7"/>
  <c r="BX1584" i="7"/>
  <c r="CL1584" i="7" s="1"/>
  <c r="AH1584" i="7" s="1"/>
  <c r="CA1584" i="7"/>
  <c r="DH1584" i="7"/>
  <c r="BD1584" i="7" s="1"/>
  <c r="DG1584" i="7"/>
  <c r="BC1584" i="7" s="1"/>
  <c r="DF1584" i="7"/>
  <c r="BB1584" i="7" s="1"/>
  <c r="CB2089" i="7"/>
  <c r="X2089" i="7" s="1"/>
  <c r="CE2089" i="7"/>
  <c r="AA2089" i="7" s="1"/>
  <c r="W2089" i="7"/>
  <c r="Y2098" i="7"/>
  <c r="W2144" i="7"/>
  <c r="CZ2153" i="7"/>
  <c r="AV2153" i="7" s="1"/>
  <c r="Y2035" i="7"/>
  <c r="DI2221" i="7"/>
  <c r="BE2221" i="7" s="1"/>
  <c r="D2221" i="7"/>
  <c r="DD2221" i="7"/>
  <c r="AZ2221" i="7" s="1"/>
  <c r="CC2221" i="7"/>
  <c r="CF2221" i="7"/>
  <c r="AB2221" i="7" s="1"/>
  <c r="DG2221" i="7"/>
  <c r="BC2221" i="7" s="1"/>
  <c r="DF2221" i="7"/>
  <c r="BB2221" i="7" s="1"/>
  <c r="DH2221" i="7"/>
  <c r="BD2221" i="7" s="1"/>
  <c r="DE2221" i="7"/>
  <c r="BA2221" i="7" s="1"/>
  <c r="CA2221" i="7"/>
  <c r="BX2221" i="7"/>
  <c r="CB2275" i="7"/>
  <c r="X2275" i="7" s="1"/>
  <c r="CE2275" i="7"/>
  <c r="AA2275" i="7" s="1"/>
  <c r="W2275" i="7"/>
  <c r="BZ1000" i="7"/>
  <c r="V1000" i="7" s="1"/>
  <c r="CF1000" i="7"/>
  <c r="AB1000" i="7" s="1"/>
  <c r="T1000" i="7"/>
  <c r="BZ1700" i="7"/>
  <c r="V1700" i="7" s="1"/>
  <c r="T1700" i="7"/>
  <c r="BZ1758" i="7"/>
  <c r="V1758" i="7" s="1"/>
  <c r="T1758" i="7"/>
  <c r="CH2100" i="7"/>
  <c r="Y2186" i="7"/>
  <c r="DC2072" i="7"/>
  <c r="AY2072" i="7" s="1"/>
  <c r="CZ2284" i="7"/>
  <c r="AV2284" i="7" s="1"/>
  <c r="CB1510" i="7"/>
  <c r="X1510" i="7" s="1"/>
  <c r="W1510" i="7"/>
  <c r="CE1510" i="7"/>
  <c r="AA1510" i="7" s="1"/>
  <c r="CH1391" i="7"/>
  <c r="X2173" i="7"/>
  <c r="CD2173" i="7"/>
  <c r="Z2173" i="7" s="1"/>
  <c r="BZ2053" i="7"/>
  <c r="V2053" i="7" s="1"/>
  <c r="T2053" i="7"/>
  <c r="CL552" i="7"/>
  <c r="AH552" i="7" s="1"/>
  <c r="AD552" i="7"/>
  <c r="BZ895" i="7"/>
  <c r="V895" i="7" s="1"/>
  <c r="CF895" i="7"/>
  <c r="AB895" i="7" s="1"/>
  <c r="T895" i="7"/>
  <c r="Y1185" i="7"/>
  <c r="CD1185" i="7"/>
  <c r="Z1185" i="7" s="1"/>
  <c r="W1295" i="7"/>
  <c r="CE1295" i="7"/>
  <c r="AA1295" i="7" s="1"/>
  <c r="BR1324" i="7"/>
  <c r="L1324" i="7"/>
  <c r="CH1376" i="7"/>
  <c r="Y1413" i="7"/>
  <c r="CH1387" i="7"/>
  <c r="W1443" i="7"/>
  <c r="CE1443" i="7"/>
  <c r="AA1443" i="7" s="1"/>
  <c r="CB1443" i="7"/>
  <c r="X1443" i="7" s="1"/>
  <c r="CB1464" i="7"/>
  <c r="W1464" i="7"/>
  <c r="CE1464" i="7"/>
  <c r="AA1464" i="7" s="1"/>
  <c r="AF1591" i="7"/>
  <c r="CK1591" i="7"/>
  <c r="AG1591" i="7" s="1"/>
  <c r="CB1652" i="7"/>
  <c r="W1652" i="7"/>
  <c r="CE1652" i="7"/>
  <c r="AA1652" i="7" s="1"/>
  <c r="AF1557" i="7"/>
  <c r="AD1520" i="7"/>
  <c r="CI1520" i="7"/>
  <c r="CL1520" i="7"/>
  <c r="AH1520" i="7" s="1"/>
  <c r="Y1644" i="7"/>
  <c r="Y1452" i="7"/>
  <c r="AF1696" i="7"/>
  <c r="BZ1830" i="7"/>
  <c r="V1830" i="7" s="1"/>
  <c r="T1830" i="7"/>
  <c r="CD1664" i="7"/>
  <c r="Z1664" i="7" s="1"/>
  <c r="Y1664" i="7"/>
  <c r="BZ1797" i="7"/>
  <c r="V1797" i="7" s="1"/>
  <c r="T1797" i="7"/>
  <c r="BZ1859" i="7"/>
  <c r="V1859" i="7" s="1"/>
  <c r="T1859" i="7"/>
  <c r="CD1921" i="7"/>
  <c r="Z1921" i="7" s="1"/>
  <c r="Y1921" i="7"/>
  <c r="CD1908" i="7"/>
  <c r="Z1908" i="7" s="1"/>
  <c r="BZ2031" i="7"/>
  <c r="V2031" i="7" s="1"/>
  <c r="T2031" i="7"/>
  <c r="AF2031" i="7"/>
  <c r="BZ1603" i="7"/>
  <c r="V1603" i="7" s="1"/>
  <c r="T1603" i="7"/>
  <c r="Y1937" i="7"/>
  <c r="CD1937" i="7"/>
  <c r="Z1937" i="7" s="1"/>
  <c r="CB1942" i="7"/>
  <c r="X1942" i="7" s="1"/>
  <c r="W1942" i="7"/>
  <c r="CE1942" i="7"/>
  <c r="AA1942" i="7" s="1"/>
  <c r="CE1717" i="7"/>
  <c r="AA1717" i="7" s="1"/>
  <c r="CB1717" i="7"/>
  <c r="X1717" i="7" s="1"/>
  <c r="W1717" i="7"/>
  <c r="Y2115" i="7"/>
  <c r="CD2115" i="7"/>
  <c r="Z2115" i="7" s="1"/>
  <c r="CJ2062" i="7"/>
  <c r="CL1553" i="7"/>
  <c r="AH1553" i="7" s="1"/>
  <c r="AD1553" i="7"/>
  <c r="CI1553" i="7"/>
  <c r="AE1553" i="7" s="1"/>
  <c r="CI2025" i="7"/>
  <c r="AD2025" i="7"/>
  <c r="CL2025" i="7"/>
  <c r="AH2025" i="7" s="1"/>
  <c r="AD1722" i="7"/>
  <c r="CI1722" i="7"/>
  <c r="AE1722" i="7" s="1"/>
  <c r="Y1646" i="7"/>
  <c r="CD1646" i="7"/>
  <c r="Z1646" i="7" s="1"/>
  <c r="T1993" i="7"/>
  <c r="BZ1993" i="7"/>
  <c r="V1993" i="7" s="1"/>
  <c r="Y2047" i="7"/>
  <c r="AD2090" i="7"/>
  <c r="CI2090" i="7"/>
  <c r="AE2090" i="7" s="1"/>
  <c r="CL2090" i="7"/>
  <c r="AH2090" i="7" s="1"/>
  <c r="CL2044" i="7"/>
  <c r="AH2044" i="7" s="1"/>
  <c r="AD2044" i="7"/>
  <c r="CI2044" i="7"/>
  <c r="AE2044" i="7" s="1"/>
  <c r="CB2167" i="7"/>
  <c r="X2167" i="7" s="1"/>
  <c r="CE2167" i="7"/>
  <c r="AA2167" i="7" s="1"/>
  <c r="W2167" i="7"/>
  <c r="Y2108" i="7"/>
  <c r="CH2196" i="7"/>
  <c r="CB2311" i="7"/>
  <c r="X2311" i="7" s="1"/>
  <c r="W2311" i="7"/>
  <c r="CE2311" i="7"/>
  <c r="AA2311" i="7" s="1"/>
  <c r="AD2002" i="7"/>
  <c r="CI2002" i="7"/>
  <c r="CL2002" i="7"/>
  <c r="AH2002" i="7" s="1"/>
  <c r="CL2038" i="7"/>
  <c r="AH2038" i="7" s="1"/>
  <c r="AF2140" i="7"/>
  <c r="AD2228" i="7"/>
  <c r="CL2228" i="7"/>
  <c r="AH2228" i="7" s="1"/>
  <c r="CI2228" i="7"/>
  <c r="AE2228" i="7" s="1"/>
  <c r="CD2083" i="7"/>
  <c r="Z2083" i="7" s="1"/>
  <c r="Y2083" i="7"/>
  <c r="DI2205" i="7"/>
  <c r="BE2205" i="7" s="1"/>
  <c r="D2205" i="7"/>
  <c r="DH2205" i="7"/>
  <c r="BD2205" i="7" s="1"/>
  <c r="BX2205" i="7"/>
  <c r="DG2205" i="7"/>
  <c r="BC2205" i="7" s="1"/>
  <c r="DE2205" i="7"/>
  <c r="BA2205" i="7" s="1"/>
  <c r="DD2205" i="7"/>
  <c r="AZ2205" i="7" s="1"/>
  <c r="CF2205" i="7"/>
  <c r="AB2205" i="7" s="1"/>
  <c r="CA2205" i="7"/>
  <c r="DF2205" i="7"/>
  <c r="BB2205" i="7" s="1"/>
  <c r="CC2205" i="7"/>
  <c r="CF1252" i="7"/>
  <c r="AB1252" i="7" s="1"/>
  <c r="T1252" i="7"/>
  <c r="BZ1252" i="7"/>
  <c r="V1252" i="7" s="1"/>
  <c r="W1143" i="7"/>
  <c r="CE1143" i="7"/>
  <c r="AA1143" i="7" s="1"/>
  <c r="CE1175" i="7"/>
  <c r="AA1175" i="7" s="1"/>
  <c r="W1175" i="7"/>
  <c r="BZ1352" i="7"/>
  <c r="V1352" i="7" s="1"/>
  <c r="T1352" i="7"/>
  <c r="BP1395" i="7"/>
  <c r="T1451" i="7"/>
  <c r="BZ1451" i="7"/>
  <c r="V1451" i="7" s="1"/>
  <c r="CK1725" i="7"/>
  <c r="AG1725" i="7" s="1"/>
  <c r="CH1394" i="7"/>
  <c r="BZ1727" i="7"/>
  <c r="V1727" i="7" s="1"/>
  <c r="T1727" i="7"/>
  <c r="Y1860" i="7"/>
  <c r="BZ1943" i="7"/>
  <c r="V1943" i="7" s="1"/>
  <c r="T1943" i="7"/>
  <c r="CJ1690" i="7"/>
  <c r="DF1683" i="7"/>
  <c r="BB1683" i="7" s="1"/>
  <c r="DI1683" i="7"/>
  <c r="BE1683" i="7" s="1"/>
  <c r="DH1683" i="7"/>
  <c r="BD1683" i="7" s="1"/>
  <c r="D1683" i="7"/>
  <c r="CF1683" i="7"/>
  <c r="AB1683" i="7" s="1"/>
  <c r="DE1683" i="7"/>
  <c r="BA1683" i="7" s="1"/>
  <c r="DD1683" i="7"/>
  <c r="AZ1683" i="7" s="1"/>
  <c r="CC1683" i="7"/>
  <c r="BX1683" i="7"/>
  <c r="DG1683" i="7"/>
  <c r="BC1683" i="7" s="1"/>
  <c r="CA1683" i="7"/>
  <c r="CJ1683" i="7"/>
  <c r="CH1683" i="7"/>
  <c r="CJ1544" i="7"/>
  <c r="Y1770" i="7"/>
  <c r="CD1770" i="7"/>
  <c r="Z1770" i="7" s="1"/>
  <c r="CL1726" i="7"/>
  <c r="AH1726" i="7" s="1"/>
  <c r="CI1726" i="7"/>
  <c r="AD1726" i="7"/>
  <c r="CI2264" i="7"/>
  <c r="AE2264" i="7" s="1"/>
  <c r="AD2264" i="7"/>
  <c r="CL2264" i="7"/>
  <c r="AH2264" i="7" s="1"/>
  <c r="DI2181" i="7"/>
  <c r="BE2181" i="7" s="1"/>
  <c r="D2181" i="7"/>
  <c r="CA2181" i="7"/>
  <c r="DF2181" i="7"/>
  <c r="BB2181" i="7" s="1"/>
  <c r="CC2181" i="7"/>
  <c r="DE2181" i="7"/>
  <c r="BA2181" i="7" s="1"/>
  <c r="DH2181" i="7"/>
  <c r="BD2181" i="7" s="1"/>
  <c r="BX2181" i="7"/>
  <c r="DG2181" i="7"/>
  <c r="BC2181" i="7" s="1"/>
  <c r="DD2181" i="7"/>
  <c r="AZ2181" i="7" s="1"/>
  <c r="CF2181" i="7"/>
  <c r="AB2181" i="7" s="1"/>
  <c r="Y723" i="7"/>
  <c r="CD723" i="7"/>
  <c r="Z723" i="7" s="1"/>
  <c r="CE915" i="7"/>
  <c r="AA915" i="7" s="1"/>
  <c r="W915" i="7"/>
  <c r="CD915" i="7"/>
  <c r="Z915" i="7" s="1"/>
  <c r="Y915" i="7"/>
  <c r="BZ1285" i="7"/>
  <c r="V1285" i="7" s="1"/>
  <c r="T1285" i="7"/>
  <c r="CF1285" i="7"/>
  <c r="AB1285" i="7" s="1"/>
  <c r="P1371" i="7"/>
  <c r="Y1347" i="7"/>
  <c r="Y1363" i="7"/>
  <c r="T1476" i="7"/>
  <c r="BZ1476" i="7"/>
  <c r="V1476" i="7" s="1"/>
  <c r="Y1563" i="7"/>
  <c r="DD1567" i="7"/>
  <c r="AZ1567" i="7" s="1"/>
  <c r="DF1567" i="7"/>
  <c r="BB1567" i="7" s="1"/>
  <c r="D1567" i="7"/>
  <c r="DE1567" i="7"/>
  <c r="BA1567" i="7" s="1"/>
  <c r="DH1567" i="7"/>
  <c r="BD1567" i="7" s="1"/>
  <c r="DG1567" i="7"/>
  <c r="BC1567" i="7" s="1"/>
  <c r="DI1567" i="7"/>
  <c r="BE1567" i="7" s="1"/>
  <c r="BX1567" i="7"/>
  <c r="CL1567" i="7" s="1"/>
  <c r="AH1567" i="7" s="1"/>
  <c r="CC1567" i="7"/>
  <c r="CF1567" i="7"/>
  <c r="AB1567" i="7" s="1"/>
  <c r="CA1567" i="7"/>
  <c r="CJ1567" i="7"/>
  <c r="AF1577" i="7"/>
  <c r="BZ1877" i="7"/>
  <c r="V1877" i="7" s="1"/>
  <c r="T1877" i="7"/>
  <c r="CL1756" i="7"/>
  <c r="AH1756" i="7" s="1"/>
  <c r="AD1756" i="7"/>
  <c r="CI1756" i="7"/>
  <c r="AE1756" i="7" s="1"/>
  <c r="CD1915" i="7"/>
  <c r="Z1915" i="7" s="1"/>
  <c r="Y1915" i="7"/>
  <c r="CE1657" i="7"/>
  <c r="AA1657" i="7" s="1"/>
  <c r="CZ1565" i="7"/>
  <c r="AV1565" i="7" s="1"/>
  <c r="CD1659" i="7"/>
  <c r="Z1659" i="7" s="1"/>
  <c r="Y1659" i="7"/>
  <c r="CB1848" i="7"/>
  <c r="X1848" i="7" s="1"/>
  <c r="W1848" i="7"/>
  <c r="CE1848" i="7"/>
  <c r="AA1848" i="7" s="1"/>
  <c r="AF1612" i="7"/>
  <c r="CD2032" i="7"/>
  <c r="Z2032" i="7" s="1"/>
  <c r="Y2032" i="7"/>
  <c r="CJ2128" i="7"/>
  <c r="W1983" i="7"/>
  <c r="CE1983" i="7"/>
  <c r="AA1983" i="7" s="1"/>
  <c r="CB1983" i="7"/>
  <c r="CL2092" i="7"/>
  <c r="AH2092" i="7" s="1"/>
  <c r="AD2092" i="7"/>
  <c r="CI2092" i="7"/>
  <c r="AE2092" i="7" s="1"/>
  <c r="AD2063" i="7"/>
  <c r="CI2063" i="7"/>
  <c r="CL2063" i="7"/>
  <c r="AH2063" i="7" s="1"/>
  <c r="DD2232" i="7"/>
  <c r="AZ2232" i="7" s="1"/>
  <c r="DH2232" i="7"/>
  <c r="BD2232" i="7" s="1"/>
  <c r="DG2232" i="7"/>
  <c r="BC2232" i="7" s="1"/>
  <c r="DI2232" i="7"/>
  <c r="BE2232" i="7" s="1"/>
  <c r="DF2232" i="7"/>
  <c r="BB2232" i="7" s="1"/>
  <c r="CA2232" i="7"/>
  <c r="CC2232" i="7"/>
  <c r="D2232" i="7"/>
  <c r="DE2232" i="7"/>
  <c r="BA2232" i="7" s="1"/>
  <c r="BX2232" i="7"/>
  <c r="CF2232" i="7"/>
  <c r="AB2232" i="7" s="1"/>
  <c r="CE2289" i="7"/>
  <c r="AA2289" i="7" s="1"/>
  <c r="W2289" i="7"/>
  <c r="CB2289" i="7"/>
  <c r="X2289" i="7" s="1"/>
  <c r="CE723" i="7"/>
  <c r="AA723" i="7" s="1"/>
  <c r="Y1402" i="7"/>
  <c r="CK1700" i="7"/>
  <c r="AG1700" i="7" s="1"/>
  <c r="AF1700" i="7"/>
  <c r="Y1933" i="7"/>
  <c r="CD1829" i="7"/>
  <c r="Z1829" i="7" s="1"/>
  <c r="T1626" i="7"/>
  <c r="BZ1626" i="7"/>
  <c r="V1626" i="7" s="1"/>
  <c r="CE1781" i="7"/>
  <c r="AA1781" i="7" s="1"/>
  <c r="CB1781" i="7"/>
  <c r="X1781" i="7" s="1"/>
  <c r="W1781" i="7"/>
  <c r="Y2105" i="7"/>
  <c r="CD2105" i="7"/>
  <c r="Z2105" i="7" s="1"/>
  <c r="CD1625" i="7"/>
  <c r="Z1625" i="7" s="1"/>
  <c r="CL2123" i="7"/>
  <c r="AH2123" i="7" s="1"/>
  <c r="CE2158" i="7"/>
  <c r="AA2158" i="7" s="1"/>
  <c r="W2158" i="7"/>
  <c r="CB2158" i="7"/>
  <c r="X2158" i="7" s="1"/>
  <c r="CB2226" i="7"/>
  <c r="X2226" i="7" s="1"/>
  <c r="W2226" i="7"/>
  <c r="CE2226" i="7"/>
  <c r="AA2226" i="7" s="1"/>
  <c r="Y2218" i="7"/>
  <c r="AD2189" i="7"/>
  <c r="CI2189" i="7"/>
  <c r="AE2189" i="7" s="1"/>
  <c r="DC2304" i="7"/>
  <c r="AY2304" i="7" s="1"/>
  <c r="CB2318" i="7"/>
  <c r="X2318" i="7" s="1"/>
  <c r="W2318" i="7"/>
  <c r="CE2318" i="7"/>
  <c r="AA2318" i="7" s="1"/>
  <c r="BZ977" i="7"/>
  <c r="V977" i="7" s="1"/>
  <c r="CF977" i="7"/>
  <c r="AB977" i="7" s="1"/>
  <c r="T977" i="7"/>
  <c r="Y1383" i="7"/>
  <c r="CD1383" i="7"/>
  <c r="Z1383" i="7" s="1"/>
  <c r="CD1811" i="7"/>
  <c r="Z1811" i="7" s="1"/>
  <c r="CI2149" i="7"/>
  <c r="AE2149" i="7" s="1"/>
  <c r="CL2149" i="7"/>
  <c r="AH2149" i="7" s="1"/>
  <c r="AD2149" i="7"/>
  <c r="AF2053" i="7"/>
  <c r="W1032" i="7"/>
  <c r="CE1032" i="7"/>
  <c r="AA1032" i="7" s="1"/>
  <c r="Y1534" i="7"/>
  <c r="CE1664" i="7"/>
  <c r="AA1664" i="7" s="1"/>
  <c r="CB1553" i="7"/>
  <c r="W1553" i="7"/>
  <c r="CE1553" i="7"/>
  <c r="AA1553" i="7" s="1"/>
  <c r="DE2066" i="7"/>
  <c r="BA2066" i="7" s="1"/>
  <c r="DD2066" i="7"/>
  <c r="AZ2066" i="7" s="1"/>
  <c r="D2066" i="7"/>
  <c r="CA2066" i="7"/>
  <c r="DI2066" i="7"/>
  <c r="BE2066" i="7" s="1"/>
  <c r="DH2066" i="7"/>
  <c r="BD2066" i="7" s="1"/>
  <c r="DG2066" i="7"/>
  <c r="BC2066" i="7" s="1"/>
  <c r="DF2066" i="7"/>
  <c r="BB2066" i="7" s="1"/>
  <c r="CF2066" i="7"/>
  <c r="AB2066" i="7" s="1"/>
  <c r="CC2066" i="7"/>
  <c r="BX2066" i="7"/>
  <c r="BZ2234" i="7"/>
  <c r="V2234" i="7" s="1"/>
  <c r="T2234" i="7"/>
  <c r="CB2053" i="7"/>
  <c r="X2053" i="7" s="1"/>
  <c r="CE2053" i="7"/>
  <c r="AA2053" i="7" s="1"/>
  <c r="W2053" i="7"/>
  <c r="DI2229" i="7"/>
  <c r="BE2229" i="7" s="1"/>
  <c r="D2229" i="7"/>
  <c r="DF2229" i="7"/>
  <c r="BB2229" i="7" s="1"/>
  <c r="DE2229" i="7"/>
  <c r="BA2229" i="7" s="1"/>
  <c r="CF2229" i="7"/>
  <c r="AB2229" i="7" s="1"/>
  <c r="DG2229" i="7"/>
  <c r="BC2229" i="7" s="1"/>
  <c r="DD2229" i="7"/>
  <c r="AZ2229" i="7" s="1"/>
  <c r="CA2229" i="7"/>
  <c r="DH2229" i="7"/>
  <c r="BD2229" i="7" s="1"/>
  <c r="CC2229" i="7"/>
  <c r="BX2229" i="7"/>
  <c r="CD936" i="7"/>
  <c r="Z936" i="7" s="1"/>
  <c r="Y936" i="7"/>
  <c r="Y952" i="7"/>
  <c r="CD952" i="7"/>
  <c r="Z952" i="7" s="1"/>
  <c r="CD1124" i="7"/>
  <c r="Z1124" i="7" s="1"/>
  <c r="Y1124" i="7"/>
  <c r="BZ1364" i="7"/>
  <c r="V1364" i="7" s="1"/>
  <c r="T1364" i="7"/>
  <c r="Y1033" i="7"/>
  <c r="CD1033" i="7"/>
  <c r="Z1033" i="7" s="1"/>
  <c r="W1312" i="7"/>
  <c r="CE1312" i="7"/>
  <c r="AA1312" i="7" s="1"/>
  <c r="BR1362" i="7"/>
  <c r="N1362" i="7" s="1"/>
  <c r="L1362" i="7"/>
  <c r="CD1265" i="7"/>
  <c r="Z1265" i="7" s="1"/>
  <c r="Y1265" i="7"/>
  <c r="CA1323" i="7"/>
  <c r="BX1384" i="7"/>
  <c r="BQ1384" i="7" s="1"/>
  <c r="CB1456" i="7"/>
  <c r="X1456" i="7" s="1"/>
  <c r="CE1456" i="7"/>
  <c r="AA1456" i="7" s="1"/>
  <c r="W1456" i="7"/>
  <c r="CB1432" i="7"/>
  <c r="CE1432" i="7"/>
  <c r="AA1432" i="7" s="1"/>
  <c r="W1432" i="7"/>
  <c r="Y1487" i="7"/>
  <c r="BZ1453" i="7"/>
  <c r="V1453" i="7" s="1"/>
  <c r="T1453" i="7"/>
  <c r="Y1628" i="7"/>
  <c r="CD1628" i="7"/>
  <c r="Z1628" i="7" s="1"/>
  <c r="Y1415" i="7"/>
  <c r="BZ1791" i="7"/>
  <c r="V1791" i="7" s="1"/>
  <c r="T1791" i="7"/>
  <c r="BZ1756" i="7"/>
  <c r="V1756" i="7" s="1"/>
  <c r="T1756" i="7"/>
  <c r="Y1963" i="7"/>
  <c r="W1742" i="7"/>
  <c r="CB1742" i="7"/>
  <c r="CE1742" i="7"/>
  <c r="AA1742" i="7" s="1"/>
  <c r="Y1668" i="7"/>
  <c r="Y1849" i="7"/>
  <c r="CD1849" i="7"/>
  <c r="Z1849" i="7" s="1"/>
  <c r="W1590" i="7"/>
  <c r="CB1590" i="7"/>
  <c r="X1590" i="7" s="1"/>
  <c r="CE1590" i="7"/>
  <c r="AA1590" i="7" s="1"/>
  <c r="AF1675" i="7"/>
  <c r="CK1675" i="7"/>
  <c r="AG1675" i="7" s="1"/>
  <c r="CE1533" i="7"/>
  <c r="AA1533" i="7" s="1"/>
  <c r="CE1678" i="7"/>
  <c r="AA1678" i="7" s="1"/>
  <c r="CJ1540" i="7"/>
  <c r="DI1572" i="7"/>
  <c r="BE1572" i="7" s="1"/>
  <c r="D1572" i="7"/>
  <c r="DF1572" i="7"/>
  <c r="BB1572" i="7" s="1"/>
  <c r="DE1572" i="7"/>
  <c r="BA1572" i="7" s="1"/>
  <c r="CF1572" i="7"/>
  <c r="AB1572" i="7" s="1"/>
  <c r="CC1572" i="7"/>
  <c r="CA1572" i="7"/>
  <c r="BX1572" i="7"/>
  <c r="DH1572" i="7"/>
  <c r="BD1572" i="7" s="1"/>
  <c r="DG1572" i="7"/>
  <c r="BC1572" i="7" s="1"/>
  <c r="DD1572" i="7"/>
  <c r="AZ1572" i="7" s="1"/>
  <c r="BZ1697" i="7"/>
  <c r="V1697" i="7" s="1"/>
  <c r="T1697" i="7"/>
  <c r="CL2034" i="7"/>
  <c r="AH2034" i="7" s="1"/>
  <c r="CI2034" i="7"/>
  <c r="AE2034" i="7" s="1"/>
  <c r="AD2034" i="7"/>
  <c r="Y2126" i="7"/>
  <c r="CD2120" i="7"/>
  <c r="Z2120" i="7" s="1"/>
  <c r="Y2120" i="7"/>
  <c r="BZ2199" i="7"/>
  <c r="V2199" i="7" s="1"/>
  <c r="T2199" i="7"/>
  <c r="CK2194" i="7"/>
  <c r="AG2194" i="7" s="1"/>
  <c r="T2192" i="7"/>
  <c r="BZ2192" i="7"/>
  <c r="V2192" i="7" s="1"/>
  <c r="DC2224" i="7"/>
  <c r="AY2224" i="7" s="1"/>
  <c r="Y2055" i="7"/>
  <c r="CD2055" i="7"/>
  <c r="Z2055" i="7" s="1"/>
  <c r="AD2297" i="7"/>
  <c r="CI2297" i="7"/>
  <c r="AE2297" i="7" s="1"/>
  <c r="CL2297" i="7"/>
  <c r="AH2297" i="7" s="1"/>
  <c r="CL2241" i="7"/>
  <c r="AH2241" i="7" s="1"/>
  <c r="AD2241" i="7"/>
  <c r="CI2241" i="7"/>
  <c r="AE2241" i="7" s="1"/>
  <c r="DI2249" i="7"/>
  <c r="BE2249" i="7" s="1"/>
  <c r="D2249" i="7"/>
  <c r="DD2249" i="7"/>
  <c r="AZ2249" i="7" s="1"/>
  <c r="CC2249" i="7"/>
  <c r="DG2249" i="7"/>
  <c r="BC2249" i="7" s="1"/>
  <c r="CF2249" i="7"/>
  <c r="AB2249" i="7" s="1"/>
  <c r="DF2249" i="7"/>
  <c r="BB2249" i="7" s="1"/>
  <c r="CA2249" i="7"/>
  <c r="DH2249" i="7"/>
  <c r="BD2249" i="7" s="1"/>
  <c r="DE2249" i="7"/>
  <c r="BA2249" i="7" s="1"/>
  <c r="BX2249" i="7"/>
  <c r="CZ2249" i="7"/>
  <c r="AV2249" i="7" s="1"/>
  <c r="CL2318" i="7"/>
  <c r="AH2318" i="7" s="1"/>
  <c r="CI2318" i="7"/>
  <c r="AE2318" i="7" s="1"/>
  <c r="AD2318" i="7"/>
  <c r="CE550" i="7"/>
  <c r="AA550" i="7" s="1"/>
  <c r="CE1271" i="7"/>
  <c r="AA1271" i="7" s="1"/>
  <c r="W1271" i="7"/>
  <c r="BQ1381" i="7"/>
  <c r="M1381" i="7" s="1"/>
  <c r="Y1609" i="7"/>
  <c r="BZ1546" i="7"/>
  <c r="V1546" i="7" s="1"/>
  <c r="T1546" i="7"/>
  <c r="Y1857" i="7"/>
  <c r="Y1934" i="7"/>
  <c r="DF1602" i="7"/>
  <c r="BB1602" i="7" s="1"/>
  <c r="DE1602" i="7"/>
  <c r="BA1602" i="7" s="1"/>
  <c r="DH1602" i="7"/>
  <c r="BD1602" i="7" s="1"/>
  <c r="DG1602" i="7"/>
  <c r="BC1602" i="7" s="1"/>
  <c r="D1602" i="7"/>
  <c r="DI1602" i="7"/>
  <c r="BE1602" i="7" s="1"/>
  <c r="DD1602" i="7"/>
  <c r="AZ1602" i="7" s="1"/>
  <c r="CC1602" i="7"/>
  <c r="BX1602" i="7"/>
  <c r="CF1602" i="7"/>
  <c r="AB1602" i="7" s="1"/>
  <c r="CA1602" i="7"/>
  <c r="CH1602" i="7"/>
  <c r="BZ2063" i="7"/>
  <c r="V2063" i="7" s="1"/>
  <c r="T2063" i="7"/>
  <c r="W2042" i="7"/>
  <c r="CE2042" i="7"/>
  <c r="AA2042" i="7" s="1"/>
  <c r="CB2042" i="7"/>
  <c r="X2042" i="7" s="1"/>
  <c r="AF2168" i="7"/>
  <c r="CL2052" i="7"/>
  <c r="AH2052" i="7" s="1"/>
  <c r="CI2052" i="7"/>
  <c r="AE2052" i="7" s="1"/>
  <c r="AD2052" i="7"/>
  <c r="CJ2242" i="7"/>
  <c r="CL2314" i="7"/>
  <c r="AH2314" i="7" s="1"/>
  <c r="AD2314" i="7"/>
  <c r="CI2314" i="7"/>
  <c r="AE2314" i="7" s="1"/>
  <c r="BZ904" i="7"/>
  <c r="V904" i="7" s="1"/>
  <c r="CF904" i="7"/>
  <c r="AB904" i="7" s="1"/>
  <c r="T904" i="7"/>
  <c r="W904" i="7"/>
  <c r="CE904" i="7"/>
  <c r="AA904" i="7" s="1"/>
  <c r="Y1339" i="7"/>
  <c r="Y1359" i="7"/>
  <c r="CD1359" i="7"/>
  <c r="Z1359" i="7" s="1"/>
  <c r="Y1417" i="7"/>
  <c r="W1441" i="7"/>
  <c r="CB1441" i="7"/>
  <c r="X1441" i="7" s="1"/>
  <c r="CE1441" i="7"/>
  <c r="AA1441" i="7" s="1"/>
  <c r="CK1750" i="7"/>
  <c r="AG1750" i="7" s="1"/>
  <c r="AF1750" i="7"/>
  <c r="CI1727" i="7"/>
  <c r="CL1727" i="7"/>
  <c r="AH1727" i="7" s="1"/>
  <c r="AD1727" i="7"/>
  <c r="T2059" i="7"/>
  <c r="BZ2059" i="7"/>
  <c r="V2059" i="7" s="1"/>
  <c r="Y2059" i="7"/>
  <c r="DC1580" i="7"/>
  <c r="AY1580" i="7" s="1"/>
  <c r="AF2089" i="7"/>
  <c r="CK2089" i="7"/>
  <c r="AG2089" i="7" s="1"/>
  <c r="CK2160" i="7"/>
  <c r="AG2160" i="7" s="1"/>
  <c r="CZ2255" i="7"/>
  <c r="AV2255" i="7" s="1"/>
  <c r="AF2290" i="7"/>
  <c r="BZ1056" i="7"/>
  <c r="V1056" i="7" s="1"/>
  <c r="CF1056" i="7"/>
  <c r="AB1056" i="7" s="1"/>
  <c r="T1056" i="7"/>
  <c r="CK725" i="7"/>
  <c r="AG725" i="7" s="1"/>
  <c r="AF725" i="7"/>
  <c r="T1097" i="7"/>
  <c r="CF1097" i="7"/>
  <c r="AB1097" i="7" s="1"/>
  <c r="BZ1097" i="7"/>
  <c r="V1097" i="7" s="1"/>
  <c r="CI1687" i="7"/>
  <c r="AE1687" i="7" s="1"/>
  <c r="CL1687" i="7"/>
  <c r="AH1687" i="7" s="1"/>
  <c r="AD1687" i="7"/>
  <c r="BZ1747" i="7"/>
  <c r="V1747" i="7" s="1"/>
  <c r="T1747" i="7"/>
  <c r="CL1724" i="7"/>
  <c r="AH1724" i="7" s="1"/>
  <c r="AD1724" i="7"/>
  <c r="CI1724" i="7"/>
  <c r="AE1724" i="7" s="1"/>
  <c r="BZ1873" i="7"/>
  <c r="V1873" i="7" s="1"/>
  <c r="T1873" i="7"/>
  <c r="CE1784" i="7"/>
  <c r="AA1784" i="7" s="1"/>
  <c r="AF2157" i="7"/>
  <c r="CB1832" i="7"/>
  <c r="X1832" i="7" s="1"/>
  <c r="W1832" i="7"/>
  <c r="CE1832" i="7"/>
  <c r="AA1832" i="7" s="1"/>
  <c r="AD1552" i="7"/>
  <c r="CI1552" i="7"/>
  <c r="AE1552" i="7" s="1"/>
  <c r="DE2078" i="7"/>
  <c r="BA2078" i="7" s="1"/>
  <c r="DD2078" i="7"/>
  <c r="AZ2078" i="7" s="1"/>
  <c r="DF2078" i="7"/>
  <c r="BB2078" i="7" s="1"/>
  <c r="DI2078" i="7"/>
  <c r="BE2078" i="7" s="1"/>
  <c r="DH2078" i="7"/>
  <c r="BD2078" i="7" s="1"/>
  <c r="CC2078" i="7"/>
  <c r="CF2078" i="7"/>
  <c r="AB2078" i="7" s="1"/>
  <c r="D2078" i="7"/>
  <c r="DG2078" i="7"/>
  <c r="BC2078" i="7" s="1"/>
  <c r="BX2078" i="7"/>
  <c r="CH2078" i="7"/>
  <c r="CA2078" i="7"/>
  <c r="CL2132" i="7"/>
  <c r="AH2132" i="7" s="1"/>
  <c r="AD2132" i="7"/>
  <c r="CI2132" i="7"/>
  <c r="AE2132" i="7" s="1"/>
  <c r="W2298" i="7"/>
  <c r="CB2298" i="7"/>
  <c r="X2298" i="7" s="1"/>
  <c r="CE2298" i="7"/>
  <c r="AA2298" i="7" s="1"/>
  <c r="P1344" i="7"/>
  <c r="CE1642" i="7"/>
  <c r="AA1642" i="7" s="1"/>
  <c r="CB1918" i="7"/>
  <c r="X1918" i="7" s="1"/>
  <c r="W1918" i="7"/>
  <c r="CE1918" i="7"/>
  <c r="AA1918" i="7" s="1"/>
  <c r="DC1690" i="7"/>
  <c r="AY1690" i="7" s="1"/>
  <c r="BZ1874" i="7"/>
  <c r="V1874" i="7" s="1"/>
  <c r="T1874" i="7"/>
  <c r="W2092" i="7"/>
  <c r="CE2092" i="7"/>
  <c r="AA2092" i="7" s="1"/>
  <c r="CB2092" i="7"/>
  <c r="X2092" i="7" s="1"/>
  <c r="CE2171" i="7"/>
  <c r="AA2171" i="7" s="1"/>
  <c r="CH2242" i="7"/>
  <c r="W1224" i="7"/>
  <c r="CE1224" i="7"/>
  <c r="AA1224" i="7" s="1"/>
  <c r="CE1476" i="7"/>
  <c r="AA1476" i="7" s="1"/>
  <c r="CD1962" i="7"/>
  <c r="Z1962" i="7" s="1"/>
  <c r="CJ2306" i="7"/>
  <c r="P1369" i="7"/>
  <c r="BZ1408" i="7"/>
  <c r="V1408" i="7" s="1"/>
  <c r="T1408" i="7"/>
  <c r="BZ1620" i="7"/>
  <c r="V1620" i="7" s="1"/>
  <c r="T1620" i="7"/>
  <c r="T1488" i="7"/>
  <c r="BZ1488" i="7"/>
  <c r="V1488" i="7" s="1"/>
  <c r="CE1992" i="7"/>
  <c r="AA1992" i="7" s="1"/>
  <c r="CD2049" i="7"/>
  <c r="Z2049" i="7" s="1"/>
  <c r="CD1935" i="7"/>
  <c r="Z1935" i="7" s="1"/>
  <c r="CK1676" i="7"/>
  <c r="AG1676" i="7" s="1"/>
  <c r="CE1749" i="7"/>
  <c r="AA1749" i="7" s="1"/>
  <c r="CB1749" i="7"/>
  <c r="X1749" i="7" s="1"/>
  <c r="W1749" i="7"/>
  <c r="AF2225" i="7"/>
  <c r="W889" i="7"/>
  <c r="CE889" i="7"/>
  <c r="AA889" i="7" s="1"/>
  <c r="CE1820" i="7"/>
  <c r="AA1820" i="7" s="1"/>
  <c r="CL1752" i="7"/>
  <c r="AH1752" i="7" s="1"/>
  <c r="T2079" i="7"/>
  <c r="BZ2079" i="7"/>
  <c r="V2079" i="7" s="1"/>
  <c r="CH2040" i="7"/>
  <c r="W2172" i="7"/>
  <c r="CE2172" i="7"/>
  <c r="AA2172" i="7" s="1"/>
  <c r="CB2172" i="7"/>
  <c r="X2172" i="7" s="1"/>
  <c r="CZ2239" i="7"/>
  <c r="AV2239" i="7" s="1"/>
  <c r="DF2227" i="7"/>
  <c r="BB2227" i="7" s="1"/>
  <c r="DE2227" i="7"/>
  <c r="BA2227" i="7" s="1"/>
  <c r="DH2227" i="7"/>
  <c r="BD2227" i="7" s="1"/>
  <c r="DG2227" i="7"/>
  <c r="BC2227" i="7" s="1"/>
  <c r="D2227" i="7"/>
  <c r="BX2227" i="7"/>
  <c r="DD2227" i="7"/>
  <c r="AZ2227" i="7" s="1"/>
  <c r="DI2227" i="7"/>
  <c r="BE2227" i="7" s="1"/>
  <c r="CC2227" i="7"/>
  <c r="CA2227" i="7"/>
  <c r="CF2227" i="7"/>
  <c r="AB2227" i="7" s="1"/>
  <c r="BZ900" i="7"/>
  <c r="V900" i="7" s="1"/>
  <c r="CF900" i="7"/>
  <c r="AB900" i="7" s="1"/>
  <c r="T900" i="7"/>
  <c r="CD1049" i="7"/>
  <c r="Z1049" i="7" s="1"/>
  <c r="Y1049" i="7"/>
  <c r="CF1314" i="7"/>
  <c r="AB1314" i="7" s="1"/>
  <c r="T1314" i="7"/>
  <c r="BZ1314" i="7"/>
  <c r="V1314" i="7" s="1"/>
  <c r="AD1504" i="7"/>
  <c r="CL1504" i="7"/>
  <c r="AH1504" i="7" s="1"/>
  <c r="CI1504" i="7"/>
  <c r="AE1504" i="7" s="1"/>
  <c r="DC1567" i="7"/>
  <c r="AY1567" i="7" s="1"/>
  <c r="BZ1462" i="7"/>
  <c r="V1462" i="7" s="1"/>
  <c r="T1462" i="7"/>
  <c r="AF2085" i="7"/>
  <c r="CK2085" i="7"/>
  <c r="AG2085" i="7" s="1"/>
  <c r="W2192" i="7"/>
  <c r="CE2192" i="7"/>
  <c r="AA2192" i="7" s="1"/>
  <c r="CB2192" i="7"/>
  <c r="X2192" i="7" s="1"/>
  <c r="T1514" i="7"/>
  <c r="BZ1514" i="7"/>
  <c r="V1514" i="7" s="1"/>
  <c r="CD1445" i="7"/>
  <c r="Z1445" i="7" s="1"/>
  <c r="Y1445" i="7"/>
  <c r="CE1506" i="7"/>
  <c r="AA1506" i="7" s="1"/>
  <c r="W1780" i="7"/>
  <c r="CB1780" i="7"/>
  <c r="X1780" i="7" s="1"/>
  <c r="CE1780" i="7"/>
  <c r="AA1780" i="7" s="1"/>
  <c r="CD1750" i="7"/>
  <c r="Z1750" i="7" s="1"/>
  <c r="CD1871" i="7"/>
  <c r="Z1871" i="7" s="1"/>
  <c r="CD1867" i="7"/>
  <c r="Z1867" i="7" s="1"/>
  <c r="CE2075" i="7"/>
  <c r="AA2075" i="7" s="1"/>
  <c r="W2075" i="7"/>
  <c r="CB2075" i="7"/>
  <c r="X2075" i="7" s="1"/>
  <c r="X2262" i="7"/>
  <c r="CD2262" i="7"/>
  <c r="Z2262" i="7" s="1"/>
  <c r="CJ2197" i="7"/>
  <c r="T2314" i="7"/>
  <c r="BZ2314" i="7"/>
  <c r="V2314" i="7" s="1"/>
  <c r="BZ1499" i="7"/>
  <c r="V1499" i="7" s="1"/>
  <c r="T1499" i="7"/>
  <c r="Y1518" i="7"/>
  <c r="CD1970" i="7"/>
  <c r="Z1970" i="7" s="1"/>
  <c r="CL2121" i="7"/>
  <c r="AH2121" i="7" s="1"/>
  <c r="BZ2244" i="7"/>
  <c r="V2244" i="7" s="1"/>
  <c r="T2244" i="7"/>
  <c r="CL2093" i="7"/>
  <c r="AH2093" i="7" s="1"/>
  <c r="CL1686" i="7"/>
  <c r="AH1686" i="7" s="1"/>
  <c r="CL1734" i="7"/>
  <c r="AH1734" i="7" s="1"/>
  <c r="BP1405" i="7"/>
  <c r="L1405" i="7" s="1"/>
  <c r="CE1967" i="7"/>
  <c r="AA1967" i="7" s="1"/>
  <c r="CE1578" i="7"/>
  <c r="AA1578" i="7" s="1"/>
  <c r="CE1319" i="7"/>
  <c r="AA1319" i="7" s="1"/>
  <c r="CB1319" i="7"/>
  <c r="W1319" i="7"/>
  <c r="BQ1380" i="7"/>
  <c r="M1380" i="7" s="1"/>
  <c r="CD1438" i="7"/>
  <c r="Z1438" i="7" s="1"/>
  <c r="Y2207" i="7"/>
  <c r="CD2207" i="7"/>
  <c r="Z2207" i="7" s="1"/>
  <c r="CB2222" i="7"/>
  <c r="X2222" i="7" s="1"/>
  <c r="W2222" i="7"/>
  <c r="CE2222" i="7"/>
  <c r="AA2222" i="7" s="1"/>
  <c r="CA1391" i="7"/>
  <c r="CH2312" i="7"/>
  <c r="W1757" i="7" l="1"/>
  <c r="CB1757" i="7"/>
  <c r="CE1757" i="7"/>
  <c r="AA1757" i="7" s="1"/>
  <c r="CA1399" i="7"/>
  <c r="T1554" i="7"/>
  <c r="BZ1554" i="7"/>
  <c r="V1554" i="7" s="1"/>
  <c r="T1532" i="7"/>
  <c r="BZ1532" i="7"/>
  <c r="V1532" i="7" s="1"/>
  <c r="Y2251" i="7"/>
  <c r="CB2251" i="7"/>
  <c r="X2251" i="7" s="1"/>
  <c r="W2251" i="7"/>
  <c r="CE2251" i="7"/>
  <c r="AA2251" i="7" s="1"/>
  <c r="X1796" i="7"/>
  <c r="CD1796" i="7"/>
  <c r="Z1796" i="7" s="1"/>
  <c r="W1533" i="7"/>
  <c r="CD1985" i="7"/>
  <c r="Z1985" i="7" s="1"/>
  <c r="BS1357" i="7"/>
  <c r="O1357" i="7" s="1"/>
  <c r="CL2058" i="7"/>
  <c r="AH2058" i="7" s="1"/>
  <c r="CD1474" i="7"/>
  <c r="Z1474" i="7" s="1"/>
  <c r="W1390" i="7"/>
  <c r="W2096" i="7"/>
  <c r="CL1542" i="7"/>
  <c r="AH1542" i="7" s="1"/>
  <c r="AD1390" i="7"/>
  <c r="CE2162" i="7"/>
  <c r="AA2162" i="7" s="1"/>
  <c r="CL1719" i="7"/>
  <c r="AH1719" i="7" s="1"/>
  <c r="CA1413" i="7"/>
  <c r="CI2072" i="7"/>
  <c r="AE2072" i="7" s="1"/>
  <c r="CK2172" i="7"/>
  <c r="AG2172" i="7" s="1"/>
  <c r="CD1470" i="7"/>
  <c r="Z1470" i="7" s="1"/>
  <c r="CD1795" i="7"/>
  <c r="Z1795" i="7" s="1"/>
  <c r="AD2239" i="7"/>
  <c r="CL2011" i="7"/>
  <c r="AH2011" i="7" s="1"/>
  <c r="CI2011" i="7"/>
  <c r="AD2011" i="7"/>
  <c r="BZ2138" i="7"/>
  <c r="V2138" i="7" s="1"/>
  <c r="T2138" i="7"/>
  <c r="CB2231" i="7"/>
  <c r="X2231" i="7" s="1"/>
  <c r="CE2231" i="7"/>
  <c r="AA2231" i="7" s="1"/>
  <c r="W2231" i="7"/>
  <c r="W2011" i="7"/>
  <c r="CE2011" i="7"/>
  <c r="AA2011" i="7" s="1"/>
  <c r="CB2011" i="7"/>
  <c r="CI2195" i="7"/>
  <c r="AE2195" i="7" s="1"/>
  <c r="CE1353" i="7"/>
  <c r="AA1353" i="7" s="1"/>
  <c r="CL1696" i="7"/>
  <c r="AH1696" i="7" s="1"/>
  <c r="CL1390" i="7"/>
  <c r="AH1390" i="7" s="1"/>
  <c r="T3" i="19"/>
  <c r="BZ1757" i="7"/>
  <c r="V1757" i="7" s="1"/>
  <c r="T1757" i="7"/>
  <c r="W1696" i="7"/>
  <c r="CB1696" i="7"/>
  <c r="AE1605" i="7"/>
  <c r="CK1605" i="7"/>
  <c r="AG1605" i="7" s="1"/>
  <c r="CD1934" i="7"/>
  <c r="Z1934" i="7" s="1"/>
  <c r="CE2144" i="7"/>
  <c r="AA2144" i="7" s="1"/>
  <c r="CK1596" i="7"/>
  <c r="AG1596" i="7" s="1"/>
  <c r="CK1510" i="7"/>
  <c r="AG1510" i="7" s="1"/>
  <c r="CE2058" i="7"/>
  <c r="AA2058" i="7" s="1"/>
  <c r="BZ1527" i="7"/>
  <c r="V1527" i="7" s="1"/>
  <c r="CE2096" i="7"/>
  <c r="AA2096" i="7" s="1"/>
  <c r="CD1651" i="7"/>
  <c r="Z1651" i="7" s="1"/>
  <c r="CK2213" i="7"/>
  <c r="AG2213" i="7" s="1"/>
  <c r="CD2112" i="7"/>
  <c r="Z2112" i="7" s="1"/>
  <c r="CL1533" i="7"/>
  <c r="AH1533" i="7" s="1"/>
  <c r="CK1748" i="7"/>
  <c r="AG1748" i="7" s="1"/>
  <c r="CD2000" i="7"/>
  <c r="Z2000" i="7" s="1"/>
  <c r="W2317" i="7"/>
  <c r="BQ1416" i="7"/>
  <c r="M1416" i="7" s="1"/>
  <c r="CD2269" i="7"/>
  <c r="Z2269" i="7" s="1"/>
  <c r="CD2194" i="7"/>
  <c r="Z2194" i="7" s="1"/>
  <c r="CD2048" i="7"/>
  <c r="Z2048" i="7" s="1"/>
  <c r="CD1406" i="7"/>
  <c r="Z1406" i="7" s="1"/>
  <c r="CD2287" i="7"/>
  <c r="Z2287" i="7" s="1"/>
  <c r="CD1489" i="7"/>
  <c r="Z1489" i="7" s="1"/>
  <c r="CB1721" i="7"/>
  <c r="CD1721" i="7" s="1"/>
  <c r="Z1721" i="7" s="1"/>
  <c r="W3" i="19"/>
  <c r="AF1757" i="7"/>
  <c r="CK1757" i="7"/>
  <c r="AG1757" i="7" s="1"/>
  <c r="X1980" i="7"/>
  <c r="CD1980" i="7"/>
  <c r="Z1980" i="7" s="1"/>
  <c r="CL1532" i="7"/>
  <c r="AH1532" i="7" s="1"/>
  <c r="AD1532" i="7"/>
  <c r="CI1532" i="7"/>
  <c r="W1566" i="7"/>
  <c r="CE1566" i="7"/>
  <c r="AA1566" i="7" s="1"/>
  <c r="CB1566" i="7"/>
  <c r="CL1721" i="7"/>
  <c r="AH1721" i="7" s="1"/>
  <c r="AD1721" i="7"/>
  <c r="CI1721" i="7"/>
  <c r="CE1532" i="7"/>
  <c r="AA1532" i="7" s="1"/>
  <c r="W1532" i="7"/>
  <c r="CB1532" i="7"/>
  <c r="X1532" i="7" s="1"/>
  <c r="X1872" i="7"/>
  <c r="CD1872" i="7"/>
  <c r="Z1872" i="7" s="1"/>
  <c r="CE1390" i="7"/>
  <c r="AA1390" i="7" s="1"/>
  <c r="CL2162" i="7"/>
  <c r="AH2162" i="7" s="1"/>
  <c r="Y2138" i="7"/>
  <c r="CH1401" i="7"/>
  <c r="CK2184" i="7"/>
  <c r="AG2184" i="7" s="1"/>
  <c r="CB2058" i="7"/>
  <c r="X2058" i="7" s="1"/>
  <c r="CD2139" i="7"/>
  <c r="Z2139" i="7" s="1"/>
  <c r="CD2086" i="7"/>
  <c r="Z2086" i="7" s="1"/>
  <c r="CD1679" i="7"/>
  <c r="Z1679" i="7" s="1"/>
  <c r="CD1599" i="7"/>
  <c r="Z1599" i="7" s="1"/>
  <c r="Y1532" i="7"/>
  <c r="AD2138" i="7"/>
  <c r="CI2138" i="7"/>
  <c r="CL2138" i="7"/>
  <c r="AH2138" i="7" s="1"/>
  <c r="CL1554" i="7"/>
  <c r="AH1554" i="7" s="1"/>
  <c r="BZ1566" i="7"/>
  <c r="V1566" i="7" s="1"/>
  <c r="T1566" i="7"/>
  <c r="BZ1721" i="7"/>
  <c r="V1721" i="7" s="1"/>
  <c r="T1721" i="7"/>
  <c r="CI2082" i="7"/>
  <c r="AD2082" i="7"/>
  <c r="CL2251" i="7"/>
  <c r="AH2251" i="7" s="1"/>
  <c r="AD2251" i="7"/>
  <c r="CI2251" i="7"/>
  <c r="CD2117" i="7"/>
  <c r="Z2117" i="7" s="1"/>
  <c r="CL2113" i="7"/>
  <c r="AH2113" i="7" s="1"/>
  <c r="CK2220" i="7"/>
  <c r="AG2220" i="7" s="1"/>
  <c r="AD2290" i="7"/>
  <c r="CB2317" i="7"/>
  <c r="X2317" i="7" s="1"/>
  <c r="W1344" i="7"/>
  <c r="CK2009" i="7"/>
  <c r="AG2009" i="7" s="1"/>
  <c r="AD2038" i="7"/>
  <c r="CL2239" i="7"/>
  <c r="AH2239" i="7" s="1"/>
  <c r="CD1998" i="7"/>
  <c r="Z1998" i="7" s="1"/>
  <c r="CI2290" i="7"/>
  <c r="AE2290" i="7" s="1"/>
  <c r="T2236" i="7"/>
  <c r="CK2039" i="7"/>
  <c r="AG2039" i="7" s="1"/>
  <c r="CD1845" i="7"/>
  <c r="Z1845" i="7" s="1"/>
  <c r="CD1968" i="7"/>
  <c r="Z1968" i="7" s="1"/>
  <c r="CD1430" i="7"/>
  <c r="Z1430" i="7" s="1"/>
  <c r="CK2018" i="7"/>
  <c r="AG2018" i="7" s="1"/>
  <c r="CL1550" i="7"/>
  <c r="AH1550" i="7" s="1"/>
  <c r="CB1744" i="7"/>
  <c r="CD1681" i="7"/>
  <c r="Z1681" i="7" s="1"/>
  <c r="AF1575" i="7"/>
  <c r="CK2139" i="7"/>
  <c r="AG2139" i="7" s="1"/>
  <c r="CK1512" i="7"/>
  <c r="AG1512" i="7" s="1"/>
  <c r="CD2247" i="7"/>
  <c r="Z2247" i="7" s="1"/>
  <c r="BZ1416" i="7"/>
  <c r="V1416" i="7" s="1"/>
  <c r="CK1770" i="7"/>
  <c r="AG1770" i="7" s="1"/>
  <c r="BS1356" i="7"/>
  <c r="O1356" i="7" s="1"/>
  <c r="CD1823" i="7"/>
  <c r="Z1823" i="7" s="1"/>
  <c r="CK1780" i="7"/>
  <c r="AG1780" i="7" s="1"/>
  <c r="AF1518" i="7"/>
  <c r="CE2236" i="7"/>
  <c r="AA2236" i="7" s="1"/>
  <c r="CL2219" i="7"/>
  <c r="AH2219" i="7" s="1"/>
  <c r="BZ2096" i="7"/>
  <c r="V2096" i="7" s="1"/>
  <c r="CB1342" i="7"/>
  <c r="X1342" i="7" s="1"/>
  <c r="CD1948" i="7"/>
  <c r="Z1948" i="7" s="1"/>
  <c r="BZ2317" i="7"/>
  <c r="V2317" i="7" s="1"/>
  <c r="CK2005" i="7"/>
  <c r="AG2005" i="7" s="1"/>
  <c r="CB1344" i="7"/>
  <c r="CD1820" i="7"/>
  <c r="Z1820" i="7" s="1"/>
  <c r="CB1554" i="7"/>
  <c r="W1554" i="7"/>
  <c r="CE1554" i="7"/>
  <c r="AA1554" i="7" s="1"/>
  <c r="CK2155" i="7"/>
  <c r="AG2155" i="7" s="1"/>
  <c r="CE1708" i="7"/>
  <c r="AA1708" i="7" s="1"/>
  <c r="W1708" i="7"/>
  <c r="CB1708" i="7"/>
  <c r="BZ2251" i="7"/>
  <c r="V2251" i="7" s="1"/>
  <c r="T2251" i="7"/>
  <c r="CK2168" i="7"/>
  <c r="AG2168" i="7" s="1"/>
  <c r="CK2104" i="7"/>
  <c r="AG2104" i="7" s="1"/>
  <c r="CD2151" i="7"/>
  <c r="Z2151" i="7" s="1"/>
  <c r="CD1740" i="7"/>
  <c r="Z1740" i="7" s="1"/>
  <c r="CD1941" i="7"/>
  <c r="Z1941" i="7" s="1"/>
  <c r="CD1686" i="7"/>
  <c r="Z1686" i="7" s="1"/>
  <c r="CD1429" i="7"/>
  <c r="Z1429" i="7" s="1"/>
  <c r="CD1729" i="7"/>
  <c r="Z1729" i="7" s="1"/>
  <c r="CD1581" i="7"/>
  <c r="Z1581" i="7" s="1"/>
  <c r="CH1375" i="7"/>
  <c r="CL1375" i="7" s="1"/>
  <c r="AH1375" i="7" s="1"/>
  <c r="CL2072" i="7"/>
  <c r="AH2072" i="7" s="1"/>
  <c r="CK2056" i="7"/>
  <c r="AG2056" i="7" s="1"/>
  <c r="CD2220" i="7"/>
  <c r="Z2220" i="7" s="1"/>
  <c r="T1696" i="7"/>
  <c r="CK1579" i="7"/>
  <c r="AG1579" i="7" s="1"/>
  <c r="CD1557" i="7"/>
  <c r="Z1557" i="7" s="1"/>
  <c r="CI1517" i="7"/>
  <c r="AE1517" i="7" s="1"/>
  <c r="CD1488" i="7"/>
  <c r="Z1488" i="7" s="1"/>
  <c r="CD1394" i="7"/>
  <c r="Z1394" i="7" s="1"/>
  <c r="CD1541" i="7"/>
  <c r="Z1541" i="7" s="1"/>
  <c r="CK2170" i="7"/>
  <c r="AG2170" i="7" s="1"/>
  <c r="CD2268" i="7"/>
  <c r="Z2268" i="7" s="1"/>
  <c r="CD1974" i="7"/>
  <c r="Z1974" i="7" s="1"/>
  <c r="CK1554" i="7"/>
  <c r="AG1554" i="7" s="1"/>
  <c r="CE1524" i="7"/>
  <c r="AA1524" i="7" s="1"/>
  <c r="CL1576" i="7"/>
  <c r="AH1576" i="7" s="1"/>
  <c r="CL2096" i="7"/>
  <c r="AH2096" i="7" s="1"/>
  <c r="W2138" i="7"/>
  <c r="CB2138" i="7"/>
  <c r="X2138" i="7" s="1"/>
  <c r="CE2138" i="7"/>
  <c r="AA2138" i="7" s="1"/>
  <c r="CL2231" i="7"/>
  <c r="AH2231" i="7" s="1"/>
  <c r="AD2231" i="7"/>
  <c r="CI2231" i="7"/>
  <c r="T2231" i="7"/>
  <c r="BZ2231" i="7"/>
  <c r="V2231" i="7" s="1"/>
  <c r="CI1566" i="7"/>
  <c r="CL1566" i="7"/>
  <c r="AH1566" i="7" s="1"/>
  <c r="AD1566" i="7"/>
  <c r="X1447" i="7"/>
  <c r="CD1447" i="7"/>
  <c r="Z1447" i="7" s="1"/>
  <c r="AE1674" i="7"/>
  <c r="CK1674" i="7"/>
  <c r="AG1674" i="7" s="1"/>
  <c r="CL1757" i="7"/>
  <c r="AH1757" i="7" s="1"/>
  <c r="X2293" i="7"/>
  <c r="CD2293" i="7"/>
  <c r="Z2293" i="7" s="1"/>
  <c r="CB2179" i="7"/>
  <c r="X2179" i="7" s="1"/>
  <c r="CE2179" i="7"/>
  <c r="AA2179" i="7" s="1"/>
  <c r="W2179" i="7"/>
  <c r="CI1713" i="7"/>
  <c r="AE1713" i="7" s="1"/>
  <c r="AD1713" i="7"/>
  <c r="CL1713" i="7"/>
  <c r="AH1713" i="7" s="1"/>
  <c r="X1912" i="7"/>
  <c r="CD1912" i="7"/>
  <c r="Z1912" i="7" s="1"/>
  <c r="AD2249" i="7"/>
  <c r="CE1699" i="7"/>
  <c r="AA1699" i="7" s="1"/>
  <c r="W1699" i="7"/>
  <c r="CB1699" i="7"/>
  <c r="CI1698" i="7"/>
  <c r="AE1698" i="7" s="1"/>
  <c r="AD1698" i="7"/>
  <c r="G26" i="1"/>
  <c r="F8" i="5" s="1"/>
  <c r="T4" i="19"/>
  <c r="W4" i="19"/>
  <c r="X1868" i="7"/>
  <c r="CD1868" i="7"/>
  <c r="Z1868" i="7" s="1"/>
  <c r="BZ2223" i="7"/>
  <c r="V2223" i="7" s="1"/>
  <c r="T2223" i="7"/>
  <c r="AE1707" i="7"/>
  <c r="CK1707" i="7"/>
  <c r="AG1707" i="7" s="1"/>
  <c r="CD1933" i="7"/>
  <c r="Z1933" i="7" s="1"/>
  <c r="CD1347" i="7"/>
  <c r="Z1347" i="7" s="1"/>
  <c r="CD1863" i="7"/>
  <c r="Z1863" i="7" s="1"/>
  <c r="CD2309" i="7"/>
  <c r="Z2309" i="7" s="1"/>
  <c r="CD1409" i="7"/>
  <c r="Z1409" i="7" s="1"/>
  <c r="CD1862" i="7"/>
  <c r="Z1862" i="7" s="1"/>
  <c r="F23" i="1"/>
  <c r="E7" i="5" s="1"/>
  <c r="F22" i="1"/>
  <c r="E6" i="5" s="1"/>
  <c r="CI2212" i="7"/>
  <c r="AE2212" i="7" s="1"/>
  <c r="AD2096" i="7"/>
  <c r="CD2236" i="7"/>
  <c r="Z2236" i="7" s="1"/>
  <c r="CE2293" i="7"/>
  <c r="AA2293" i="7" s="1"/>
  <c r="Y1524" i="7"/>
  <c r="CK2035" i="7"/>
  <c r="AG2035" i="7" s="1"/>
  <c r="CD1519" i="7"/>
  <c r="Z1519" i="7" s="1"/>
  <c r="CD2184" i="7"/>
  <c r="Z2184" i="7" s="1"/>
  <c r="CD1923" i="7"/>
  <c r="Z1923" i="7" s="1"/>
  <c r="CL2082" i="7"/>
  <c r="AH2082" i="7" s="1"/>
  <c r="BZ2082" i="7"/>
  <c r="V2082" i="7" s="1"/>
  <c r="T2082" i="7"/>
  <c r="AD2135" i="7"/>
  <c r="CI2135" i="7"/>
  <c r="AE2165" i="7"/>
  <c r="CK2165" i="7"/>
  <c r="AG2165" i="7" s="1"/>
  <c r="T1733" i="7"/>
  <c r="BZ1733" i="7"/>
  <c r="V1733" i="7" s="1"/>
  <c r="CL2223" i="7"/>
  <c r="AH2223" i="7" s="1"/>
  <c r="CI2223" i="7"/>
  <c r="AD2223" i="7"/>
  <c r="CB2223" i="7"/>
  <c r="X2223" i="7" s="1"/>
  <c r="CE2223" i="7"/>
  <c r="AA2223" i="7" s="1"/>
  <c r="W2223" i="7"/>
  <c r="CL1555" i="7"/>
  <c r="AH1555" i="7" s="1"/>
  <c r="CL1565" i="7"/>
  <c r="AH1565" i="7" s="1"/>
  <c r="W2293" i="7"/>
  <c r="W2082" i="7"/>
  <c r="CB2082" i="7"/>
  <c r="CE2082" i="7"/>
  <c r="AA2082" i="7" s="1"/>
  <c r="CL2181" i="7"/>
  <c r="AH2181" i="7" s="1"/>
  <c r="CD1777" i="7"/>
  <c r="Z1777" i="7" s="1"/>
  <c r="CK2116" i="7"/>
  <c r="AG2116" i="7" s="1"/>
  <c r="CK2186" i="7"/>
  <c r="AG2186" i="7" s="1"/>
  <c r="CD1918" i="7"/>
  <c r="Z1918" i="7" s="1"/>
  <c r="AD1565" i="7"/>
  <c r="CD1398" i="7"/>
  <c r="Z1398" i="7" s="1"/>
  <c r="G23" i="1"/>
  <c r="F7" i="5" s="1"/>
  <c r="G22" i="1"/>
  <c r="F6" i="5" s="1"/>
  <c r="CL2212" i="7"/>
  <c r="AH2212" i="7" s="1"/>
  <c r="CL2126" i="7"/>
  <c r="AH2126" i="7" s="1"/>
  <c r="CB1366" i="7"/>
  <c r="X1366" i="7" s="1"/>
  <c r="T2277" i="7"/>
  <c r="AD2304" i="7"/>
  <c r="CI2181" i="7"/>
  <c r="AF2257" i="7"/>
  <c r="CE1713" i="7"/>
  <c r="AA1713" i="7" s="1"/>
  <c r="W1713" i="7"/>
  <c r="CB1713" i="7"/>
  <c r="G24" i="1"/>
  <c r="F4" i="5" s="1"/>
  <c r="W2" i="19"/>
  <c r="T2" i="19"/>
  <c r="CD1942" i="7"/>
  <c r="Z1942" i="7" s="1"/>
  <c r="CK2236" i="7"/>
  <c r="AG2236" i="7" s="1"/>
  <c r="CD1353" i="7"/>
  <c r="Z1353" i="7" s="1"/>
  <c r="CD1668" i="7"/>
  <c r="Z1668" i="7" s="1"/>
  <c r="CK1696" i="7"/>
  <c r="AG1696" i="7" s="1"/>
  <c r="CK1557" i="7"/>
  <c r="AG1557" i="7" s="1"/>
  <c r="CD2210" i="7"/>
  <c r="Z2210" i="7" s="1"/>
  <c r="CK2031" i="7"/>
  <c r="AG2031" i="7" s="1"/>
  <c r="CD2024" i="7"/>
  <c r="Z2024" i="7" s="1"/>
  <c r="CK1546" i="7"/>
  <c r="AG1546" i="7" s="1"/>
  <c r="CK2071" i="7"/>
  <c r="AG2071" i="7" s="1"/>
  <c r="CK2244" i="7"/>
  <c r="AG2244" i="7" s="1"/>
  <c r="CD1697" i="7"/>
  <c r="Z1697" i="7" s="1"/>
  <c r="CD1587" i="7"/>
  <c r="Z1587" i="7" s="1"/>
  <c r="CD1434" i="7"/>
  <c r="Z1434" i="7" s="1"/>
  <c r="CD2142" i="7"/>
  <c r="Z2142" i="7" s="1"/>
  <c r="CK2228" i="7"/>
  <c r="AG2228" i="7" s="1"/>
  <c r="AD2227" i="7"/>
  <c r="CI2126" i="7"/>
  <c r="AE2126" i="7" s="1"/>
  <c r="CH1412" i="7"/>
  <c r="CL1412" i="7" s="1"/>
  <c r="AH1412" i="7" s="1"/>
  <c r="CD1831" i="7"/>
  <c r="Z1831" i="7" s="1"/>
  <c r="CD1506" i="7"/>
  <c r="Z1506" i="7" s="1"/>
  <c r="AD1704" i="7"/>
  <c r="CH1383" i="7"/>
  <c r="CK1501" i="7"/>
  <c r="AG1501" i="7" s="1"/>
  <c r="CD2257" i="7"/>
  <c r="Z2257" i="7" s="1"/>
  <c r="Y2257" i="7"/>
  <c r="CB2270" i="7"/>
  <c r="CE2270" i="7"/>
  <c r="AA2270" i="7" s="1"/>
  <c r="W2270" i="7"/>
  <c r="X1936" i="7"/>
  <c r="CD1936" i="7"/>
  <c r="Z1936" i="7" s="1"/>
  <c r="M1409" i="7"/>
  <c r="CH1409" i="7"/>
  <c r="E19" i="9"/>
  <c r="E20" i="9"/>
  <c r="E3" i="9"/>
  <c r="E4" i="9"/>
  <c r="E22" i="1"/>
  <c r="D6" i="5" s="1"/>
  <c r="E23" i="1"/>
  <c r="D7" i="5" s="1"/>
  <c r="E23" i="9" s="1"/>
  <c r="CD1476" i="7"/>
  <c r="Z1476" i="7" s="1"/>
  <c r="CD1492" i="7"/>
  <c r="Z1492" i="7" s="1"/>
  <c r="CD1844" i="7"/>
  <c r="Z1844" i="7" s="1"/>
  <c r="CD1539" i="7"/>
  <c r="Z1539" i="7" s="1"/>
  <c r="CD2314" i="7"/>
  <c r="Z2314" i="7" s="1"/>
  <c r="CK2095" i="7"/>
  <c r="AG2095" i="7" s="1"/>
  <c r="CK2137" i="7"/>
  <c r="AG2137" i="7" s="1"/>
  <c r="AD2277" i="7"/>
  <c r="CD1562" i="7"/>
  <c r="Z1562" i="7" s="1"/>
  <c r="CD2254" i="7"/>
  <c r="Z2254" i="7" s="1"/>
  <c r="CL2217" i="7"/>
  <c r="AH2217" i="7" s="1"/>
  <c r="CA1404" i="7"/>
  <c r="CE1404" i="7" s="1"/>
  <c r="AA1404" i="7" s="1"/>
  <c r="CK2237" i="7"/>
  <c r="AG2237" i="7" s="1"/>
  <c r="CK1608" i="7"/>
  <c r="AG1608" i="7" s="1"/>
  <c r="T2257" i="7"/>
  <c r="BZ2257" i="7"/>
  <c r="V2257" i="7" s="1"/>
  <c r="W1550" i="7"/>
  <c r="CB1550" i="7"/>
  <c r="CE2294" i="7"/>
  <c r="AA2294" i="7" s="1"/>
  <c r="W2294" i="7"/>
  <c r="CB2294" i="7"/>
  <c r="CI2017" i="7"/>
  <c r="CL2017" i="7"/>
  <c r="AH2017" i="7" s="1"/>
  <c r="AD2017" i="7"/>
  <c r="AD1733" i="7"/>
  <c r="CI1733" i="7"/>
  <c r="CE1733" i="7"/>
  <c r="AA1733" i="7" s="1"/>
  <c r="CB1733" i="7"/>
  <c r="X1733" i="7" s="1"/>
  <c r="W1733" i="7"/>
  <c r="AE1506" i="7"/>
  <c r="CK1506" i="7"/>
  <c r="AG1506" i="7" s="1"/>
  <c r="E21" i="9"/>
  <c r="E2" i="9"/>
  <c r="CD1977" i="7"/>
  <c r="Z1977" i="7" s="1"/>
  <c r="CD1511" i="7"/>
  <c r="Z1511" i="7" s="1"/>
  <c r="CE2257" i="7"/>
  <c r="AA2257" i="7" s="1"/>
  <c r="CB2257" i="7"/>
  <c r="X2257" i="7" s="1"/>
  <c r="W2257" i="7"/>
  <c r="BZ2294" i="7"/>
  <c r="V2294" i="7" s="1"/>
  <c r="T2294" i="7"/>
  <c r="CD1518" i="7"/>
  <c r="Z1518" i="7" s="1"/>
  <c r="CD2059" i="7"/>
  <c r="Z2059" i="7" s="1"/>
  <c r="CD1857" i="7"/>
  <c r="Z1857" i="7" s="1"/>
  <c r="CA1377" i="7"/>
  <c r="CE1377" i="7" s="1"/>
  <c r="AA1377" i="7" s="1"/>
  <c r="CD1973" i="7"/>
  <c r="Z1973" i="7" s="1"/>
  <c r="CK2234" i="7"/>
  <c r="AG2234" i="7" s="1"/>
  <c r="CD2071" i="7"/>
  <c r="Z2071" i="7" s="1"/>
  <c r="CH1404" i="7"/>
  <c r="CL1404" i="7" s="1"/>
  <c r="AH1404" i="7" s="1"/>
  <c r="CD1341" i="7"/>
  <c r="Z1341" i="7" s="1"/>
  <c r="CD1682" i="7"/>
  <c r="Z1682" i="7" s="1"/>
  <c r="CK2290" i="7"/>
  <c r="AG2290" i="7" s="1"/>
  <c r="CK2145" i="7"/>
  <c r="AG2145" i="7" s="1"/>
  <c r="CD2022" i="7"/>
  <c r="Z2022" i="7" s="1"/>
  <c r="CD1663" i="7"/>
  <c r="Z1663" i="7" s="1"/>
  <c r="CK1713" i="7"/>
  <c r="AG1713" i="7" s="1"/>
  <c r="CA1407" i="7"/>
  <c r="CE1407" i="7" s="1"/>
  <c r="AA1407" i="7" s="1"/>
  <c r="CK1543" i="7"/>
  <c r="AG1543" i="7" s="1"/>
  <c r="CD2179" i="7"/>
  <c r="Z2179" i="7" s="1"/>
  <c r="CD1929" i="7"/>
  <c r="Z1929" i="7" s="1"/>
  <c r="CK1526" i="7"/>
  <c r="AG1526" i="7" s="1"/>
  <c r="CK1740" i="7"/>
  <c r="AG1740" i="7" s="1"/>
  <c r="CK1503" i="7"/>
  <c r="AG1503" i="7" s="1"/>
  <c r="CD2046" i="7"/>
  <c r="Z2046" i="7" s="1"/>
  <c r="CK2169" i="7"/>
  <c r="AG2169" i="7" s="1"/>
  <c r="CD2302" i="7"/>
  <c r="Z2302" i="7" s="1"/>
  <c r="CL2179" i="7"/>
  <c r="AH2179" i="7" s="1"/>
  <c r="CI2179" i="7"/>
  <c r="AD2179" i="7"/>
  <c r="AD2257" i="7"/>
  <c r="CI2257" i="7"/>
  <c r="AE2257" i="7" s="1"/>
  <c r="CL2257" i="7"/>
  <c r="AH2257" i="7" s="1"/>
  <c r="BZ1713" i="7"/>
  <c r="V1713" i="7" s="1"/>
  <c r="T1713" i="7"/>
  <c r="T2270" i="7"/>
  <c r="BZ2270" i="7"/>
  <c r="V2270" i="7" s="1"/>
  <c r="CL2270" i="7"/>
  <c r="AH2270" i="7" s="1"/>
  <c r="CL2294" i="7"/>
  <c r="AH2294" i="7" s="1"/>
  <c r="CI2294" i="7"/>
  <c r="AE2294" i="7" s="1"/>
  <c r="AD2294" i="7"/>
  <c r="CE2017" i="7"/>
  <c r="AA2017" i="7" s="1"/>
  <c r="CB2017" i="7"/>
  <c r="W2017" i="7"/>
  <c r="Y1733" i="7"/>
  <c r="CD1733" i="7"/>
  <c r="Z1733" i="7" s="1"/>
  <c r="W2026" i="7"/>
  <c r="CB2026" i="7"/>
  <c r="CD2223" i="7"/>
  <c r="Z2223" i="7" s="1"/>
  <c r="Y2223" i="7"/>
  <c r="AE2239" i="7"/>
  <c r="CK2239" i="7"/>
  <c r="AG2239" i="7" s="1"/>
  <c r="M1384" i="7"/>
  <c r="CH1384" i="7"/>
  <c r="CI1384" i="7" s="1"/>
  <c r="CB2159" i="7"/>
  <c r="X2159" i="7" s="1"/>
  <c r="W2159" i="7"/>
  <c r="CE2159" i="7"/>
  <c r="AA2159" i="7" s="1"/>
  <c r="T2175" i="7"/>
  <c r="BZ2175" i="7"/>
  <c r="V2175" i="7" s="1"/>
  <c r="AF1678" i="7"/>
  <c r="CB2097" i="7"/>
  <c r="CE2097" i="7"/>
  <c r="AA2097" i="7" s="1"/>
  <c r="W2097" i="7"/>
  <c r="AE2270" i="7"/>
  <c r="CK2270" i="7"/>
  <c r="AG2270" i="7" s="1"/>
  <c r="CD1593" i="7"/>
  <c r="Z1593" i="7" s="1"/>
  <c r="CD2096" i="7"/>
  <c r="Z2096" i="7" s="1"/>
  <c r="CD1542" i="7"/>
  <c r="Z1542" i="7" s="1"/>
  <c r="CE1366" i="7"/>
  <c r="AA1366" i="7" s="1"/>
  <c r="X1721" i="7"/>
  <c r="AD1711" i="7"/>
  <c r="CI1711" i="7"/>
  <c r="CL1711" i="7"/>
  <c r="AH1711" i="7" s="1"/>
  <c r="T1711" i="7"/>
  <c r="BZ1711" i="7"/>
  <c r="V1711" i="7" s="1"/>
  <c r="AD1672" i="7"/>
  <c r="CL1672" i="7"/>
  <c r="AH1672" i="7" s="1"/>
  <c r="CI1672" i="7"/>
  <c r="W2283" i="7"/>
  <c r="CE2283" i="7"/>
  <c r="AA2283" i="7" s="1"/>
  <c r="CB2283" i="7"/>
  <c r="CI1743" i="7"/>
  <c r="AE1743" i="7" s="1"/>
  <c r="CL1743" i="7"/>
  <c r="AH1743" i="7" s="1"/>
  <c r="AD1743" i="7"/>
  <c r="BZ1741" i="7"/>
  <c r="V1741" i="7" s="1"/>
  <c r="T1741" i="7"/>
  <c r="W2030" i="7"/>
  <c r="CB2030" i="7"/>
  <c r="M1378" i="7"/>
  <c r="CH1378" i="7"/>
  <c r="T1737" i="7"/>
  <c r="BZ1737" i="7"/>
  <c r="V1737" i="7" s="1"/>
  <c r="CB2258" i="7"/>
  <c r="X2258" i="7" s="1"/>
  <c r="CE2258" i="7"/>
  <c r="AA2258" i="7" s="1"/>
  <c r="W2258" i="7"/>
  <c r="T2271" i="7"/>
  <c r="BZ2271" i="7"/>
  <c r="V2271" i="7" s="1"/>
  <c r="CD1609" i="7"/>
  <c r="Z1609" i="7" s="1"/>
  <c r="CK1577" i="7"/>
  <c r="AG1577" i="7" s="1"/>
  <c r="CD2116" i="7"/>
  <c r="Z2116" i="7" s="1"/>
  <c r="CD1993" i="7"/>
  <c r="Z1993" i="7" s="1"/>
  <c r="CD2020" i="7"/>
  <c r="Z2020" i="7" s="1"/>
  <c r="CD1714" i="7"/>
  <c r="Z1714" i="7" s="1"/>
  <c r="CK2013" i="7"/>
  <c r="AG2013" i="7" s="1"/>
  <c r="CD1715" i="7"/>
  <c r="Z1715" i="7" s="1"/>
  <c r="CD2206" i="7"/>
  <c r="Z2206" i="7" s="1"/>
  <c r="CK2076" i="7"/>
  <c r="AG2076" i="7" s="1"/>
  <c r="CK1729" i="7"/>
  <c r="AG1729" i="7" s="1"/>
  <c r="CD1638" i="7"/>
  <c r="Z1638" i="7" s="1"/>
  <c r="CD1788" i="7"/>
  <c r="Z1788" i="7" s="1"/>
  <c r="CB2060" i="7"/>
  <c r="CA1376" i="7"/>
  <c r="CB1376" i="7" s="1"/>
  <c r="CD2107" i="7"/>
  <c r="Z2107" i="7" s="1"/>
  <c r="CD2155" i="7"/>
  <c r="Z2155" i="7" s="1"/>
  <c r="CK2058" i="7"/>
  <c r="AG2058" i="7" s="1"/>
  <c r="CD1798" i="7"/>
  <c r="Z1798" i="7" s="1"/>
  <c r="CD1626" i="7"/>
  <c r="Z1626" i="7" s="1"/>
  <c r="BS1358" i="7"/>
  <c r="O1358" i="7" s="1"/>
  <c r="CK2289" i="7"/>
  <c r="AG2289" i="7" s="1"/>
  <c r="CK2079" i="7"/>
  <c r="AG2079" i="7" s="1"/>
  <c r="CH1414" i="7"/>
  <c r="CI1414" i="7" s="1"/>
  <c r="CK1556" i="7"/>
  <c r="AG1556" i="7" s="1"/>
  <c r="CL1399" i="7"/>
  <c r="AH1399" i="7" s="1"/>
  <c r="CI2121" i="7"/>
  <c r="AD2121" i="7"/>
  <c r="X1497" i="7"/>
  <c r="CD1497" i="7"/>
  <c r="Z1497" i="7" s="1"/>
  <c r="AF1735" i="7"/>
  <c r="CE1711" i="7"/>
  <c r="AA1711" i="7" s="1"/>
  <c r="CB1711" i="7"/>
  <c r="W1711" i="7"/>
  <c r="CL1698" i="7"/>
  <c r="AH1698" i="7" s="1"/>
  <c r="T1698" i="7"/>
  <c r="BZ1698" i="7"/>
  <c r="V1698" i="7" s="1"/>
  <c r="X1996" i="7"/>
  <c r="CD1996" i="7"/>
  <c r="Z1996" i="7" s="1"/>
  <c r="Y1684" i="7"/>
  <c r="AF2097" i="7"/>
  <c r="CE1741" i="7"/>
  <c r="AA1741" i="7" s="1"/>
  <c r="W1741" i="7"/>
  <c r="CB1741" i="7"/>
  <c r="CD1896" i="7"/>
  <c r="Z1896" i="7" s="1"/>
  <c r="CL1716" i="7"/>
  <c r="AH1716" i="7" s="1"/>
  <c r="AD1716" i="7"/>
  <c r="CI1716" i="7"/>
  <c r="AF2163" i="7"/>
  <c r="CK1736" i="7"/>
  <c r="AG1736" i="7" s="1"/>
  <c r="Y2007" i="7"/>
  <c r="CL2007" i="7"/>
  <c r="AH2007" i="7" s="1"/>
  <c r="CI2007" i="7"/>
  <c r="AE2007" i="7" s="1"/>
  <c r="AD2007" i="7"/>
  <c r="AF2271" i="7"/>
  <c r="AF1737" i="7"/>
  <c r="AE2141" i="7"/>
  <c r="CK2141" i="7"/>
  <c r="AG2141" i="7" s="1"/>
  <c r="CI2250" i="7"/>
  <c r="AE2250" i="7" s="1"/>
  <c r="AD2250" i="7"/>
  <c r="Y1716" i="7"/>
  <c r="CD1452" i="7"/>
  <c r="Z1452" i="7" s="1"/>
  <c r="BQ1373" i="7"/>
  <c r="M1373" i="7" s="1"/>
  <c r="CK1603" i="7"/>
  <c r="AG1603" i="7" s="1"/>
  <c r="CI1610" i="7"/>
  <c r="AD1610" i="7"/>
  <c r="AE1704" i="7"/>
  <c r="CK1704" i="7"/>
  <c r="AG1704" i="7" s="1"/>
  <c r="BZ1716" i="7"/>
  <c r="V1716" i="7" s="1"/>
  <c r="T1716" i="7"/>
  <c r="X1680" i="7"/>
  <c r="CD1680" i="7"/>
  <c r="Z1680" i="7" s="1"/>
  <c r="CD1366" i="7"/>
  <c r="Z1366" i="7" s="1"/>
  <c r="CD2169" i="7"/>
  <c r="Z2169" i="7" s="1"/>
  <c r="CD1691" i="7"/>
  <c r="Z1691" i="7" s="1"/>
  <c r="CL2250" i="7"/>
  <c r="AH2250" i="7" s="1"/>
  <c r="CI2193" i="7"/>
  <c r="AE2193" i="7" s="1"/>
  <c r="CD1761" i="7"/>
  <c r="Z1761" i="7" s="1"/>
  <c r="BZ2113" i="7"/>
  <c r="V2113" i="7" s="1"/>
  <c r="CK2090" i="7"/>
  <c r="AG2090" i="7" s="1"/>
  <c r="CD1719" i="7"/>
  <c r="Z1719" i="7" s="1"/>
  <c r="BP1373" i="7"/>
  <c r="L1373" i="7" s="1"/>
  <c r="AF1608" i="7"/>
  <c r="CD1653" i="7"/>
  <c r="Z1653" i="7" s="1"/>
  <c r="CK2113" i="7"/>
  <c r="AG2113" i="7" s="1"/>
  <c r="CD1890" i="7"/>
  <c r="Z1890" i="7" s="1"/>
  <c r="W2060" i="7"/>
  <c r="CK1755" i="7"/>
  <c r="AG1755" i="7" s="1"/>
  <c r="CK1679" i="7"/>
  <c r="AG1679" i="7" s="1"/>
  <c r="CD1453" i="7"/>
  <c r="Z1453" i="7" s="1"/>
  <c r="CL1610" i="7"/>
  <c r="AH1610" i="7" s="1"/>
  <c r="CD2298" i="7"/>
  <c r="Z2298" i="7" s="1"/>
  <c r="CD1393" i="7"/>
  <c r="Z1393" i="7" s="1"/>
  <c r="CB1364" i="7"/>
  <c r="CK1572" i="7"/>
  <c r="AG1572" i="7" s="1"/>
  <c r="CI1399" i="7"/>
  <c r="Y1677" i="7"/>
  <c r="T1763" i="7"/>
  <c r="BZ1763" i="7"/>
  <c r="V1763" i="7" s="1"/>
  <c r="CL1704" i="7"/>
  <c r="AH1704" i="7" s="1"/>
  <c r="T1704" i="7"/>
  <c r="BZ1704" i="7"/>
  <c r="V1704" i="7" s="1"/>
  <c r="CI2191" i="7"/>
  <c r="AD2191" i="7"/>
  <c r="W1610" i="7"/>
  <c r="CB1610" i="7"/>
  <c r="CD1528" i="7"/>
  <c r="Z1528" i="7" s="1"/>
  <c r="T1684" i="7"/>
  <c r="BZ1684" i="7"/>
  <c r="V1684" i="7" s="1"/>
  <c r="BZ1743" i="7"/>
  <c r="V1743" i="7" s="1"/>
  <c r="T1743" i="7"/>
  <c r="CK1689" i="7"/>
  <c r="AG1689" i="7" s="1"/>
  <c r="CD1928" i="7"/>
  <c r="Z1928" i="7" s="1"/>
  <c r="CE2030" i="7"/>
  <c r="AA2030" i="7" s="1"/>
  <c r="CI1737" i="7"/>
  <c r="AE1737" i="7" s="1"/>
  <c r="AD1737" i="7"/>
  <c r="CL1737" i="7"/>
  <c r="AH1737" i="7" s="1"/>
  <c r="T2258" i="7"/>
  <c r="BZ2258" i="7"/>
  <c r="V2258" i="7" s="1"/>
  <c r="CH1398" i="7"/>
  <c r="X1675" i="7"/>
  <c r="CD1675" i="7"/>
  <c r="Z1675" i="7" s="1"/>
  <c r="AD2024" i="7"/>
  <c r="CI2024" i="7"/>
  <c r="W1748" i="7"/>
  <c r="CB1748" i="7"/>
  <c r="X1748" i="7" s="1"/>
  <c r="CE1748" i="7"/>
  <c r="AA1748" i="7" s="1"/>
  <c r="CA1374" i="7"/>
  <c r="CB1374" i="7" s="1"/>
  <c r="CD1459" i="7"/>
  <c r="Z1459" i="7" s="1"/>
  <c r="CK1514" i="7"/>
  <c r="AG1514" i="7" s="1"/>
  <c r="T1672" i="7"/>
  <c r="BZ1672" i="7"/>
  <c r="V1672" i="7" s="1"/>
  <c r="AF1684" i="7"/>
  <c r="W2163" i="7"/>
  <c r="CB2163" i="7"/>
  <c r="X2163" i="7" s="1"/>
  <c r="CE2163" i="7"/>
  <c r="AA2163" i="7" s="1"/>
  <c r="X1736" i="7"/>
  <c r="CD1736" i="7"/>
  <c r="Z1736" i="7" s="1"/>
  <c r="CD1852" i="7"/>
  <c r="Z1852" i="7" s="1"/>
  <c r="CL2193" i="7"/>
  <c r="AH2193" i="7" s="1"/>
  <c r="T2113" i="7"/>
  <c r="CH1403" i="7"/>
  <c r="CI1403" i="7" s="1"/>
  <c r="CD2106" i="7"/>
  <c r="Z2106" i="7" s="1"/>
  <c r="T1373" i="7"/>
  <c r="CD2053" i="7"/>
  <c r="Z2053" i="7" s="1"/>
  <c r="CD1914" i="7"/>
  <c r="Z1914" i="7" s="1"/>
  <c r="CI1576" i="7"/>
  <c r="CD2067" i="7"/>
  <c r="Z2067" i="7" s="1"/>
  <c r="CD1457" i="7"/>
  <c r="Z1457" i="7" s="1"/>
  <c r="CK2086" i="7"/>
  <c r="AG2086" i="7" s="1"/>
  <c r="CL2293" i="7"/>
  <c r="AH2293" i="7" s="1"/>
  <c r="CD1835" i="7"/>
  <c r="Z1835" i="7" s="1"/>
  <c r="CD1362" i="7"/>
  <c r="Z1362" i="7" s="1"/>
  <c r="CD1839" i="7"/>
  <c r="Z1839" i="7" s="1"/>
  <c r="BS1347" i="7"/>
  <c r="O1347" i="7" s="1"/>
  <c r="CD1931" i="7"/>
  <c r="Z1931" i="7" s="1"/>
  <c r="CE2250" i="7"/>
  <c r="AA2250" i="7" s="1"/>
  <c r="CK2073" i="7"/>
  <c r="AG2073" i="7" s="1"/>
  <c r="CK1691" i="7"/>
  <c r="AG1691" i="7" s="1"/>
  <c r="CD1342" i="7"/>
  <c r="Z1342" i="7" s="1"/>
  <c r="CD1925" i="7"/>
  <c r="Z1925" i="7" s="1"/>
  <c r="CD1995" i="7"/>
  <c r="Z1995" i="7" s="1"/>
  <c r="CK1584" i="7"/>
  <c r="AG1584" i="7" s="1"/>
  <c r="W2126" i="7"/>
  <c r="CE2126" i="7"/>
  <c r="AA2126" i="7" s="1"/>
  <c r="CB2126" i="7"/>
  <c r="AF1677" i="7"/>
  <c r="W1763" i="7"/>
  <c r="CE1763" i="7"/>
  <c r="AA1763" i="7" s="1"/>
  <c r="CB1763" i="7"/>
  <c r="X1763" i="7" s="1"/>
  <c r="BZ2159" i="7"/>
  <c r="V2159" i="7" s="1"/>
  <c r="T2159" i="7"/>
  <c r="W1735" i="7"/>
  <c r="CE1735" i="7"/>
  <c r="AA1735" i="7" s="1"/>
  <c r="CB1735" i="7"/>
  <c r="X1735" i="7" s="1"/>
  <c r="Y1735" i="7"/>
  <c r="CD1735" i="7"/>
  <c r="Z1735" i="7" s="1"/>
  <c r="CL2175" i="7"/>
  <c r="AH2175" i="7" s="1"/>
  <c r="AF1743" i="7"/>
  <c r="CD1669" i="7"/>
  <c r="Z1669" i="7" s="1"/>
  <c r="X1669" i="7"/>
  <c r="T2163" i="7"/>
  <c r="BZ2163" i="7"/>
  <c r="V2163" i="7" s="1"/>
  <c r="CI2030" i="7"/>
  <c r="AE2030" i="7" s="1"/>
  <c r="AD2030" i="7"/>
  <c r="CL2030" i="7"/>
  <c r="AH2030" i="7" s="1"/>
  <c r="BZ2007" i="7"/>
  <c r="V2007" i="7" s="1"/>
  <c r="T2007" i="7"/>
  <c r="CI2060" i="7"/>
  <c r="AD2060" i="7"/>
  <c r="W2113" i="7"/>
  <c r="CE2113" i="7"/>
  <c r="AA2113" i="7" s="1"/>
  <c r="CB2113" i="7"/>
  <c r="BZ1748" i="7"/>
  <c r="V1748" i="7" s="1"/>
  <c r="T1748" i="7"/>
  <c r="CL1748" i="7"/>
  <c r="AH1748" i="7" s="1"/>
  <c r="X1516" i="7"/>
  <c r="CD1516" i="7"/>
  <c r="Z1516" i="7" s="1"/>
  <c r="BZ1555" i="7"/>
  <c r="V1555" i="7" s="1"/>
  <c r="T1555" i="7"/>
  <c r="CE1672" i="7"/>
  <c r="AA1672" i="7" s="1"/>
  <c r="W1672" i="7"/>
  <c r="CB1672" i="7"/>
  <c r="CL1684" i="7"/>
  <c r="AH1684" i="7" s="1"/>
  <c r="CI1684" i="7"/>
  <c r="AE1684" i="7" s="1"/>
  <c r="AD1684" i="7"/>
  <c r="BZ2303" i="7"/>
  <c r="V2303" i="7" s="1"/>
  <c r="T2303" i="7"/>
  <c r="AD2163" i="7"/>
  <c r="CI2163" i="7"/>
  <c r="AE2163" i="7" s="1"/>
  <c r="CL2163" i="7"/>
  <c r="AH2163" i="7" s="1"/>
  <c r="CE2007" i="7"/>
  <c r="AA2007" i="7" s="1"/>
  <c r="CB2007" i="7"/>
  <c r="X2007" i="7" s="1"/>
  <c r="W2007" i="7"/>
  <c r="AF2030" i="7"/>
  <c r="W2076" i="7"/>
  <c r="CE2076" i="7"/>
  <c r="AA2076" i="7" s="1"/>
  <c r="CB2076" i="7"/>
  <c r="AF2250" i="7"/>
  <c r="CD1781" i="7"/>
  <c r="Z1781" i="7" s="1"/>
  <c r="CD1874" i="7"/>
  <c r="Z1874" i="7" s="1"/>
  <c r="AD1763" i="7"/>
  <c r="CI1763" i="7"/>
  <c r="AE1763" i="7" s="1"/>
  <c r="CL1763" i="7"/>
  <c r="AH1763" i="7" s="1"/>
  <c r="CL1735" i="7"/>
  <c r="AH1735" i="7" s="1"/>
  <c r="CI1735" i="7"/>
  <c r="AE1735" i="7" s="1"/>
  <c r="AD1735" i="7"/>
  <c r="CE1698" i="7"/>
  <c r="AA1698" i="7" s="1"/>
  <c r="W1698" i="7"/>
  <c r="CB1698" i="7"/>
  <c r="CI2097" i="7"/>
  <c r="AE2097" i="7" s="1"/>
  <c r="AD2097" i="7"/>
  <c r="CL2097" i="7"/>
  <c r="AH2097" i="7" s="1"/>
  <c r="W1327" i="7"/>
  <c r="CE1327" i="7"/>
  <c r="AA1327" i="7" s="1"/>
  <c r="CB1327" i="7"/>
  <c r="CB1555" i="7"/>
  <c r="X1555" i="7" s="1"/>
  <c r="W1555" i="7"/>
  <c r="CE1555" i="7"/>
  <c r="AA1555" i="7" s="1"/>
  <c r="Y1737" i="7"/>
  <c r="CD1860" i="7"/>
  <c r="Z1860" i="7" s="1"/>
  <c r="CD2186" i="7"/>
  <c r="Z2186" i="7" s="1"/>
  <c r="CD2098" i="7"/>
  <c r="Z2098" i="7" s="1"/>
  <c r="CK2098" i="7"/>
  <c r="AG2098" i="7" s="1"/>
  <c r="CA1411" i="7"/>
  <c r="CE1411" i="7" s="1"/>
  <c r="AA1411" i="7" s="1"/>
  <c r="CD1439" i="7"/>
  <c r="Z1439" i="7" s="1"/>
  <c r="CK1496" i="7"/>
  <c r="AG1496" i="7" s="1"/>
  <c r="CD1836" i="7"/>
  <c r="Z1836" i="7" s="1"/>
  <c r="CD1627" i="7"/>
  <c r="Z1627" i="7" s="1"/>
  <c r="CD1478" i="7"/>
  <c r="Z1478" i="7" s="1"/>
  <c r="CK2299" i="7"/>
  <c r="AG2299" i="7" s="1"/>
  <c r="CK1519" i="7"/>
  <c r="AG1519" i="7" s="1"/>
  <c r="CD1895" i="7"/>
  <c r="Z1895" i="7" s="1"/>
  <c r="CD1443" i="7"/>
  <c r="Z1443" i="7" s="1"/>
  <c r="CK1385" i="7"/>
  <c r="AG1385" i="7" s="1"/>
  <c r="CA1381" i="7"/>
  <c r="W1381" i="7" s="1"/>
  <c r="BZ2250" i="7"/>
  <c r="V2250" i="7" s="1"/>
  <c r="BZ1373" i="7"/>
  <c r="V1373" i="7" s="1"/>
  <c r="AF2237" i="7"/>
  <c r="CL2277" i="7"/>
  <c r="AH2277" i="7" s="1"/>
  <c r="CD1496" i="7"/>
  <c r="Z1496" i="7" s="1"/>
  <c r="CD1386" i="7"/>
  <c r="Z1386" i="7" s="1"/>
  <c r="AD1576" i="7"/>
  <c r="CD2248" i="7"/>
  <c r="Z2248" i="7" s="1"/>
  <c r="CI2293" i="7"/>
  <c r="AE2293" i="7" s="1"/>
  <c r="CK1702" i="7"/>
  <c r="AG1702" i="7" s="1"/>
  <c r="CK1681" i="7"/>
  <c r="AG1681" i="7" s="1"/>
  <c r="CD1458" i="7"/>
  <c r="Z1458" i="7" s="1"/>
  <c r="CD1486" i="7"/>
  <c r="Z1486" i="7" s="1"/>
  <c r="CK2055" i="7"/>
  <c r="AG2055" i="7" s="1"/>
  <c r="CD1595" i="7"/>
  <c r="Z1595" i="7" s="1"/>
  <c r="CI1509" i="7"/>
  <c r="AE1509" i="7" s="1"/>
  <c r="CB2271" i="7"/>
  <c r="BS1367" i="7"/>
  <c r="O1367" i="7" s="1"/>
  <c r="CK1719" i="7"/>
  <c r="AG1719" i="7" s="1"/>
  <c r="CK2201" i="7"/>
  <c r="AG2201" i="7" s="1"/>
  <c r="CL2304" i="7"/>
  <c r="AH2304" i="7" s="1"/>
  <c r="T2126" i="7"/>
  <c r="BZ2126" i="7"/>
  <c r="V2126" i="7" s="1"/>
  <c r="CE1677" i="7"/>
  <c r="AA1677" i="7" s="1"/>
  <c r="W1677" i="7"/>
  <c r="CB1677" i="7"/>
  <c r="X1677" i="7" s="1"/>
  <c r="AF1763" i="7"/>
  <c r="Y1763" i="7"/>
  <c r="Y2159" i="7"/>
  <c r="T1735" i="7"/>
  <c r="BZ1735" i="7"/>
  <c r="V1735" i="7" s="1"/>
  <c r="CE1610" i="7"/>
  <c r="AA1610" i="7" s="1"/>
  <c r="CI1678" i="7"/>
  <c r="AE1678" i="7" s="1"/>
  <c r="AD1678" i="7"/>
  <c r="X1689" i="7"/>
  <c r="CD1689" i="7"/>
  <c r="Z1689" i="7" s="1"/>
  <c r="AE2175" i="7"/>
  <c r="CK2175" i="7"/>
  <c r="AG2175" i="7" s="1"/>
  <c r="BZ2135" i="7"/>
  <c r="V2135" i="7" s="1"/>
  <c r="T2135" i="7"/>
  <c r="BZ2097" i="7"/>
  <c r="V2097" i="7" s="1"/>
  <c r="T2097" i="7"/>
  <c r="AD1741" i="7"/>
  <c r="CL1741" i="7"/>
  <c r="AH1741" i="7" s="1"/>
  <c r="CI1741" i="7"/>
  <c r="Y2163" i="7"/>
  <c r="W2038" i="7"/>
  <c r="CB2038" i="7"/>
  <c r="AF2258" i="7"/>
  <c r="AF2007" i="7"/>
  <c r="CK2007" i="7"/>
  <c r="AG2007" i="7" s="1"/>
  <c r="AD2317" i="7"/>
  <c r="CI2317" i="7"/>
  <c r="T1524" i="7"/>
  <c r="BZ1524" i="7"/>
  <c r="V1524" i="7" s="1"/>
  <c r="CK2173" i="7"/>
  <c r="AG2173" i="7" s="1"/>
  <c r="W1737" i="7"/>
  <c r="CE1737" i="7"/>
  <c r="AA1737" i="7" s="1"/>
  <c r="CB1737" i="7"/>
  <c r="X1737" i="7" s="1"/>
  <c r="CI2258" i="7"/>
  <c r="AE2258" i="7" s="1"/>
  <c r="CL2258" i="7"/>
  <c r="AH2258" i="7" s="1"/>
  <c r="AD2258" i="7"/>
  <c r="X2114" i="7"/>
  <c r="CD2114" i="7"/>
  <c r="Z2114" i="7" s="1"/>
  <c r="CD1963" i="7"/>
  <c r="Z1963" i="7" s="1"/>
  <c r="CK2177" i="7"/>
  <c r="AG2177" i="7" s="1"/>
  <c r="CK2012" i="7"/>
  <c r="AG2012" i="7" s="1"/>
  <c r="CD2280" i="7"/>
  <c r="Z2280" i="7" s="1"/>
  <c r="CH1380" i="7"/>
  <c r="CL1380" i="7" s="1"/>
  <c r="AH1380" i="7" s="1"/>
  <c r="X1536" i="7"/>
  <c r="CD1536" i="7"/>
  <c r="Z1536" i="7" s="1"/>
  <c r="W1684" i="7"/>
  <c r="CB1684" i="7"/>
  <c r="X1684" i="7" s="1"/>
  <c r="CE1684" i="7"/>
  <c r="AA1684" i="7" s="1"/>
  <c r="AD2271" i="7"/>
  <c r="CL2271" i="7"/>
  <c r="AH2271" i="7" s="1"/>
  <c r="CI2271" i="7"/>
  <c r="AE2271" i="7" s="1"/>
  <c r="CD2047" i="7"/>
  <c r="Z2047" i="7" s="1"/>
  <c r="BS1344" i="7"/>
  <c r="O1344" i="7" s="1"/>
  <c r="CD1534" i="7"/>
  <c r="Z1534" i="7" s="1"/>
  <c r="CK2140" i="7"/>
  <c r="AG2140" i="7" s="1"/>
  <c r="CD1875" i="7"/>
  <c r="Z1875" i="7" s="1"/>
  <c r="CD1594" i="7"/>
  <c r="Z1594" i="7" s="1"/>
  <c r="CK1531" i="7"/>
  <c r="AG1531" i="7" s="1"/>
  <c r="CK2154" i="7"/>
  <c r="AG2154" i="7" s="1"/>
  <c r="CD2291" i="7"/>
  <c r="Z2291" i="7" s="1"/>
  <c r="CD2132" i="7"/>
  <c r="Z2132" i="7" s="1"/>
  <c r="CE2303" i="7"/>
  <c r="AA2303" i="7" s="1"/>
  <c r="CK2279" i="7"/>
  <c r="AG2279" i="7" s="1"/>
  <c r="CA1401" i="7"/>
  <c r="W1401" i="7" s="1"/>
  <c r="CD1392" i="7"/>
  <c r="Z1392" i="7" s="1"/>
  <c r="CD2061" i="7"/>
  <c r="Z2061" i="7" s="1"/>
  <c r="CD2075" i="7"/>
  <c r="Z2075" i="7" s="1"/>
  <c r="CK1682" i="7"/>
  <c r="AG1682" i="7" s="1"/>
  <c r="CK1611" i="7"/>
  <c r="AG1611" i="7" s="1"/>
  <c r="CD1747" i="7"/>
  <c r="Z1747" i="7" s="1"/>
  <c r="CB2056" i="7"/>
  <c r="W2056" i="7"/>
  <c r="CI1677" i="7"/>
  <c r="AE1677" i="7" s="1"/>
  <c r="CL1677" i="7"/>
  <c r="AH1677" i="7" s="1"/>
  <c r="AD1677" i="7"/>
  <c r="T1677" i="7"/>
  <c r="BZ1677" i="7"/>
  <c r="V1677" i="7" s="1"/>
  <c r="CB1704" i="7"/>
  <c r="X1704" i="7" s="1"/>
  <c r="W1704" i="7"/>
  <c r="CE1704" i="7"/>
  <c r="AA1704" i="7" s="1"/>
  <c r="Y1704" i="7"/>
  <c r="CD1704" i="7"/>
  <c r="Z1704" i="7" s="1"/>
  <c r="CB2191" i="7"/>
  <c r="W2191" i="7"/>
  <c r="CB2175" i="7"/>
  <c r="CE2175" i="7"/>
  <c r="AA2175" i="7" s="1"/>
  <c r="W2175" i="7"/>
  <c r="W1678" i="7"/>
  <c r="CB1678" i="7"/>
  <c r="X1678" i="7" s="1"/>
  <c r="CE2135" i="7"/>
  <c r="AA2135" i="7" s="1"/>
  <c r="CB2135" i="7"/>
  <c r="W2135" i="7"/>
  <c r="CB1743" i="7"/>
  <c r="CE1743" i="7"/>
  <c r="AA1743" i="7" s="1"/>
  <c r="W1743" i="7"/>
  <c r="CB1716" i="7"/>
  <c r="X1716" i="7" s="1"/>
  <c r="W1716" i="7"/>
  <c r="CE1716" i="7"/>
  <c r="AA1716" i="7" s="1"/>
  <c r="AF1524" i="7"/>
  <c r="CK1524" i="7"/>
  <c r="AG1524" i="7" s="1"/>
  <c r="CK2253" i="7"/>
  <c r="AG2253" i="7" s="1"/>
  <c r="CE2038" i="7"/>
  <c r="AA2038" i="7" s="1"/>
  <c r="CI2144" i="7"/>
  <c r="AD2144" i="7"/>
  <c r="CL2135" i="7"/>
  <c r="AH2135" i="7" s="1"/>
  <c r="X1495" i="7"/>
  <c r="CD1495" i="7"/>
  <c r="Z1495" i="7" s="1"/>
  <c r="W2136" i="7"/>
  <c r="CB2136" i="7"/>
  <c r="CA1378" i="7"/>
  <c r="CE1349" i="7"/>
  <c r="AA1349" i="7" s="1"/>
  <c r="CB1349" i="7"/>
  <c r="W1349" i="7"/>
  <c r="CE1350" i="7"/>
  <c r="AA1350" i="7" s="1"/>
  <c r="CB1350" i="7"/>
  <c r="W1350" i="7"/>
  <c r="X1319" i="7"/>
  <c r="CD1319" i="7"/>
  <c r="Z1319" i="7" s="1"/>
  <c r="CE2227" i="7"/>
  <c r="AA2227" i="7" s="1"/>
  <c r="W2227" i="7"/>
  <c r="CB2227" i="7"/>
  <c r="X2227" i="7" s="1"/>
  <c r="W1602" i="7"/>
  <c r="CE1602" i="7"/>
  <c r="AA1602" i="7" s="1"/>
  <c r="CB1602" i="7"/>
  <c r="X1602" i="7" s="1"/>
  <c r="X1742" i="7"/>
  <c r="CD1742" i="7"/>
  <c r="Z1742" i="7" s="1"/>
  <c r="W2066" i="7"/>
  <c r="CB2066" i="7"/>
  <c r="X2066" i="7" s="1"/>
  <c r="CE2066" i="7"/>
  <c r="AA2066" i="7" s="1"/>
  <c r="T2232" i="7"/>
  <c r="BZ2232" i="7"/>
  <c r="V2232" i="7" s="1"/>
  <c r="X1983" i="7"/>
  <c r="CD1983" i="7"/>
  <c r="Z1983" i="7" s="1"/>
  <c r="AF1683" i="7"/>
  <c r="T2205" i="7"/>
  <c r="BZ2205" i="7"/>
  <c r="V2205" i="7" s="1"/>
  <c r="X1652" i="7"/>
  <c r="CD1652" i="7"/>
  <c r="Z1652" i="7" s="1"/>
  <c r="CB1377" i="7"/>
  <c r="CD2167" i="7"/>
  <c r="Z2167" i="7" s="1"/>
  <c r="CE2286" i="7"/>
  <c r="AA2286" i="7" s="1"/>
  <c r="W2286" i="7"/>
  <c r="CB2286" i="7"/>
  <c r="X2286" i="7" s="1"/>
  <c r="Y2286" i="7"/>
  <c r="T2201" i="7"/>
  <c r="BZ2201" i="7"/>
  <c r="V2201" i="7" s="1"/>
  <c r="CD2299" i="7"/>
  <c r="Z2299" i="7" s="1"/>
  <c r="Y1543" i="7"/>
  <c r="CE1330" i="7"/>
  <c r="AA1330" i="7" s="1"/>
  <c r="CB1330" i="7"/>
  <c r="W1330" i="7"/>
  <c r="Y2200" i="7"/>
  <c r="BR1371" i="7"/>
  <c r="L1371" i="7"/>
  <c r="CA1371" i="7"/>
  <c r="CB1577" i="7"/>
  <c r="X1577" i="7" s="1"/>
  <c r="CE1577" i="7"/>
  <c r="AA1577" i="7" s="1"/>
  <c r="W1577" i="7"/>
  <c r="X1671" i="7"/>
  <c r="CD1671" i="7"/>
  <c r="Z1671" i="7" s="1"/>
  <c r="CE1338" i="7"/>
  <c r="AA1338" i="7" s="1"/>
  <c r="CB1338" i="7"/>
  <c r="W1338" i="7"/>
  <c r="AF2310" i="7"/>
  <c r="X1726" i="7"/>
  <c r="CD1726" i="7"/>
  <c r="Z1726" i="7" s="1"/>
  <c r="T2128" i="7"/>
  <c r="BZ2128" i="7"/>
  <c r="V2128" i="7" s="1"/>
  <c r="Y1597" i="7"/>
  <c r="CB1494" i="7"/>
  <c r="X1494" i="7" s="1"/>
  <c r="W1494" i="7"/>
  <c r="CE1494" i="7"/>
  <c r="AA1494" i="7" s="1"/>
  <c r="CE1367" i="7"/>
  <c r="AA1367" i="7" s="1"/>
  <c r="CB1367" i="7"/>
  <c r="W1367" i="7"/>
  <c r="CL2308" i="7"/>
  <c r="AH2308" i="7" s="1"/>
  <c r="CI2308" i="7"/>
  <c r="AD2308" i="7"/>
  <c r="T2036" i="7"/>
  <c r="BZ2036" i="7"/>
  <c r="V2036" i="7" s="1"/>
  <c r="Y1739" i="7"/>
  <c r="AD1607" i="7"/>
  <c r="CI1607" i="7"/>
  <c r="AE1607" i="7" s="1"/>
  <c r="CL1607" i="7"/>
  <c r="AH1607" i="7" s="1"/>
  <c r="Y1607" i="7"/>
  <c r="CI1728" i="7"/>
  <c r="AD1728" i="7"/>
  <c r="CL1728" i="7"/>
  <c r="AH1728" i="7" s="1"/>
  <c r="CD2311" i="7"/>
  <c r="Z2311" i="7" s="1"/>
  <c r="CD1780" i="7"/>
  <c r="Z1780" i="7" s="1"/>
  <c r="CD2172" i="7"/>
  <c r="Z2172" i="7" s="1"/>
  <c r="CK1687" i="7"/>
  <c r="AG1687" i="7" s="1"/>
  <c r="CD2305" i="7"/>
  <c r="Z2305" i="7" s="1"/>
  <c r="X1481" i="7"/>
  <c r="CD1481" i="7"/>
  <c r="Z1481" i="7" s="1"/>
  <c r="CL2068" i="7"/>
  <c r="AH2068" i="7" s="1"/>
  <c r="CI2068" i="7"/>
  <c r="AD2068" i="7"/>
  <c r="AD1525" i="7"/>
  <c r="CI1525" i="7"/>
  <c r="AE1525" i="7" s="1"/>
  <c r="CL1525" i="7"/>
  <c r="AH1525" i="7" s="1"/>
  <c r="AE1774" i="7"/>
  <c r="CK1774" i="7"/>
  <c r="AG1774" i="7" s="1"/>
  <c r="X1442" i="7"/>
  <c r="CD1442" i="7"/>
  <c r="Z1442" i="7" s="1"/>
  <c r="N1336" i="7"/>
  <c r="BS1336" i="7"/>
  <c r="O1336" i="7" s="1"/>
  <c r="CB2312" i="7"/>
  <c r="X2312" i="7" s="1"/>
  <c r="CE2312" i="7"/>
  <c r="AA2312" i="7" s="1"/>
  <c r="W2312" i="7"/>
  <c r="Y2072" i="7"/>
  <c r="CB2313" i="7"/>
  <c r="X2313" i="7" s="1"/>
  <c r="W2313" i="7"/>
  <c r="CE2313" i="7"/>
  <c r="AA2313" i="7" s="1"/>
  <c r="Y2062" i="7"/>
  <c r="CD2202" i="7"/>
  <c r="Z2202" i="7" s="1"/>
  <c r="Y2193" i="7"/>
  <c r="CE1580" i="7"/>
  <c r="AA1580" i="7" s="1"/>
  <c r="W1580" i="7"/>
  <c r="CB1580" i="7"/>
  <c r="X1580" i="7" s="1"/>
  <c r="AE2266" i="7"/>
  <c r="CK2266" i="7"/>
  <c r="AG2266" i="7" s="1"/>
  <c r="AE2088" i="7"/>
  <c r="CK2088" i="7"/>
  <c r="AG2088" i="7" s="1"/>
  <c r="CD1558" i="7"/>
  <c r="Z1558" i="7" s="1"/>
  <c r="CD1370" i="7"/>
  <c r="Z1370" i="7" s="1"/>
  <c r="Y1505" i="7"/>
  <c r="CD1834" i="7"/>
  <c r="Z1834" i="7" s="1"/>
  <c r="X2146" i="7"/>
  <c r="CD2146" i="7"/>
  <c r="Z2146" i="7" s="1"/>
  <c r="CE1568" i="7"/>
  <c r="AA1568" i="7" s="1"/>
  <c r="CB1568" i="7"/>
  <c r="X1568" i="7" s="1"/>
  <c r="W1568" i="7"/>
  <c r="CD1533" i="7"/>
  <c r="Z1533" i="7" s="1"/>
  <c r="Y1565" i="7"/>
  <c r="N1323" i="7"/>
  <c r="BS1323" i="7"/>
  <c r="O1323" i="7" s="1"/>
  <c r="CK2174" i="7"/>
  <c r="AG2174" i="7" s="1"/>
  <c r="X1579" i="7"/>
  <c r="CD1579" i="7"/>
  <c r="Z1579" i="7" s="1"/>
  <c r="CD2145" i="7"/>
  <c r="Z2145" i="7" s="1"/>
  <c r="T2225" i="7"/>
  <c r="BZ2225" i="7"/>
  <c r="V2225" i="7" s="1"/>
  <c r="CD1636" i="7"/>
  <c r="Z1636" i="7" s="1"/>
  <c r="X2119" i="7"/>
  <c r="CD2119" i="7"/>
  <c r="Z2119" i="7" s="1"/>
  <c r="CD1724" i="7"/>
  <c r="Z1724" i="7" s="1"/>
  <c r="X1446" i="7"/>
  <c r="CD1446" i="7"/>
  <c r="Z1446" i="7" s="1"/>
  <c r="X2124" i="7"/>
  <c r="CD2124" i="7"/>
  <c r="Z2124" i="7" s="1"/>
  <c r="CK1513" i="7"/>
  <c r="AG1513" i="7" s="1"/>
  <c r="AF1513" i="7"/>
  <c r="X1758" i="7"/>
  <c r="CD1758" i="7"/>
  <c r="Z1758" i="7" s="1"/>
  <c r="X1522" i="7"/>
  <c r="CD1522" i="7"/>
  <c r="Z1522" i="7" s="1"/>
  <c r="CI2021" i="7"/>
  <c r="AD2021" i="7"/>
  <c r="CL2021" i="7"/>
  <c r="AH2021" i="7" s="1"/>
  <c r="AE1742" i="7"/>
  <c r="CK1742" i="7"/>
  <c r="AG1742" i="7" s="1"/>
  <c r="X1666" i="7"/>
  <c r="CD1666" i="7"/>
  <c r="Z1666" i="7" s="1"/>
  <c r="CK2087" i="7"/>
  <c r="AG2087" i="7" s="1"/>
  <c r="CB2152" i="7"/>
  <c r="X2152" i="7" s="1"/>
  <c r="CE2152" i="7"/>
  <c r="AA2152" i="7" s="1"/>
  <c r="W2152" i="7"/>
  <c r="CD2300" i="7"/>
  <c r="Z2300" i="7" s="1"/>
  <c r="X1318" i="7"/>
  <c r="CD1318" i="7"/>
  <c r="Z1318" i="7" s="1"/>
  <c r="AD1412" i="7"/>
  <c r="Y1588" i="7"/>
  <c r="CK2118" i="7"/>
  <c r="AG2118" i="7" s="1"/>
  <c r="AF1404" i="7"/>
  <c r="CE1576" i="7"/>
  <c r="AA1576" i="7" s="1"/>
  <c r="CB1576" i="7"/>
  <c r="X1576" i="7" s="1"/>
  <c r="W1576" i="7"/>
  <c r="CE1570" i="7"/>
  <c r="AA1570" i="7" s="1"/>
  <c r="W1570" i="7"/>
  <c r="CB1570" i="7"/>
  <c r="X1570" i="7" s="1"/>
  <c r="CB2242" i="7"/>
  <c r="X2242" i="7" s="1"/>
  <c r="W2242" i="7"/>
  <c r="CE2242" i="7"/>
  <c r="AA2242" i="7" s="1"/>
  <c r="AE2136" i="7"/>
  <c r="CK2136" i="7"/>
  <c r="AG2136" i="7" s="1"/>
  <c r="AE2084" i="7"/>
  <c r="CK2084" i="7"/>
  <c r="AG2084" i="7" s="1"/>
  <c r="CD1477" i="7"/>
  <c r="Z1477" i="7" s="1"/>
  <c r="CI1402" i="7"/>
  <c r="AD1402" i="7"/>
  <c r="CL1402" i="7"/>
  <c r="AH1402" i="7" s="1"/>
  <c r="CK2293" i="7"/>
  <c r="AG2293" i="7" s="1"/>
  <c r="X1919" i="7"/>
  <c r="CD1919" i="7"/>
  <c r="Z1919" i="7" s="1"/>
  <c r="CD1685" i="7"/>
  <c r="Z1685" i="7" s="1"/>
  <c r="Y2219" i="7"/>
  <c r="CK1529" i="7"/>
  <c r="AG1529" i="7" s="1"/>
  <c r="X1694" i="7"/>
  <c r="CD1694" i="7"/>
  <c r="Z1694" i="7" s="1"/>
  <c r="T2306" i="7"/>
  <c r="BZ2306" i="7"/>
  <c r="V2306" i="7" s="1"/>
  <c r="CD2054" i="7"/>
  <c r="Z2054" i="7" s="1"/>
  <c r="CK1758" i="7"/>
  <c r="AG1758" i="7" s="1"/>
  <c r="T1600" i="7"/>
  <c r="BZ1600" i="7"/>
  <c r="V1600" i="7" s="1"/>
  <c r="X1645" i="7"/>
  <c r="CD1645" i="7"/>
  <c r="Z1645" i="7" s="1"/>
  <c r="CD2168" i="7"/>
  <c r="Z2168" i="7" s="1"/>
  <c r="CD1702" i="7"/>
  <c r="Z1702" i="7" s="1"/>
  <c r="CD2187" i="7"/>
  <c r="Z2187" i="7" s="1"/>
  <c r="Y2241" i="7"/>
  <c r="AE2211" i="7"/>
  <c r="CK2211" i="7"/>
  <c r="AG2211" i="7" s="1"/>
  <c r="CK2110" i="7"/>
  <c r="AG2110" i="7" s="1"/>
  <c r="Y2315" i="7"/>
  <c r="AE2210" i="7"/>
  <c r="CK2210" i="7"/>
  <c r="AG2210" i="7" s="1"/>
  <c r="Y1722" i="7"/>
  <c r="CK2217" i="7"/>
  <c r="AG2217" i="7" s="1"/>
  <c r="CD1605" i="7"/>
  <c r="Z1605" i="7" s="1"/>
  <c r="AE2254" i="7"/>
  <c r="CK2254" i="7"/>
  <c r="AG2254" i="7" s="1"/>
  <c r="CD2150" i="7"/>
  <c r="Z2150" i="7" s="1"/>
  <c r="Y1513" i="7"/>
  <c r="X1924" i="7"/>
  <c r="CD1924" i="7"/>
  <c r="Z1924" i="7" s="1"/>
  <c r="Y1508" i="7"/>
  <c r="CD1887" i="7"/>
  <c r="Z1887" i="7" s="1"/>
  <c r="CD2018" i="7"/>
  <c r="Z2018" i="7" s="1"/>
  <c r="Y2185" i="7"/>
  <c r="CD1801" i="7"/>
  <c r="Z1801" i="7" s="1"/>
  <c r="CD1955" i="7"/>
  <c r="Z1955" i="7" s="1"/>
  <c r="T1564" i="7"/>
  <c r="BZ1564" i="7"/>
  <c r="V1564" i="7" s="1"/>
  <c r="AF1607" i="7"/>
  <c r="CE1582" i="7"/>
  <c r="AA1582" i="7" s="1"/>
  <c r="W1582" i="7"/>
  <c r="CB1582" i="7"/>
  <c r="X1582" i="7" s="1"/>
  <c r="CD2244" i="7"/>
  <c r="Z2244" i="7" s="1"/>
  <c r="CD1819" i="7"/>
  <c r="Z1819" i="7" s="1"/>
  <c r="AE1760" i="7"/>
  <c r="CK1760" i="7"/>
  <c r="AG1760" i="7" s="1"/>
  <c r="CK1565" i="7"/>
  <c r="AG1565" i="7" s="1"/>
  <c r="CL2201" i="7"/>
  <c r="AH2201" i="7" s="1"/>
  <c r="Y2227" i="7"/>
  <c r="Y2078" i="7"/>
  <c r="T1572" i="7"/>
  <c r="BZ1572" i="7"/>
  <c r="V1572" i="7" s="1"/>
  <c r="AF1540" i="7"/>
  <c r="CK1540" i="7"/>
  <c r="AG1540" i="7" s="1"/>
  <c r="T2229" i="7"/>
  <c r="BZ2229" i="7"/>
  <c r="V2229" i="7" s="1"/>
  <c r="BZ2066" i="7"/>
  <c r="V2066" i="7" s="1"/>
  <c r="T2066" i="7"/>
  <c r="CE2181" i="7"/>
  <c r="AA2181" i="7" s="1"/>
  <c r="CB2181" i="7"/>
  <c r="X2181" i="7" s="1"/>
  <c r="W2181" i="7"/>
  <c r="CB1683" i="7"/>
  <c r="X1683" i="7" s="1"/>
  <c r="W1683" i="7"/>
  <c r="CE1683" i="7"/>
  <c r="AA1683" i="7" s="1"/>
  <c r="Y2205" i="7"/>
  <c r="CI1387" i="7"/>
  <c r="AD1387" i="7"/>
  <c r="CL1387" i="7"/>
  <c r="AH1387" i="7" s="1"/>
  <c r="Y2221" i="7"/>
  <c r="X1900" i="7"/>
  <c r="CD1900" i="7"/>
  <c r="Z1900" i="7" s="1"/>
  <c r="AF2286" i="7"/>
  <c r="W2203" i="7"/>
  <c r="CE2203" i="7"/>
  <c r="AA2203" i="7" s="1"/>
  <c r="CB2203" i="7"/>
  <c r="X2203" i="7" s="1"/>
  <c r="CB2129" i="7"/>
  <c r="X2129" i="7" s="1"/>
  <c r="CE2129" i="7"/>
  <c r="AA2129" i="7" s="1"/>
  <c r="W2129" i="7"/>
  <c r="BR1349" i="7"/>
  <c r="L1349" i="7"/>
  <c r="X1873" i="7"/>
  <c r="CD1873" i="7"/>
  <c r="Z1873" i="7" s="1"/>
  <c r="AF2193" i="7"/>
  <c r="CK2193" i="7"/>
  <c r="AG2193" i="7" s="1"/>
  <c r="N1332" i="7"/>
  <c r="BS1332" i="7"/>
  <c r="O1332" i="7" s="1"/>
  <c r="T2189" i="7"/>
  <c r="BZ2189" i="7"/>
  <c r="V2189" i="7" s="1"/>
  <c r="T1612" i="7"/>
  <c r="BZ1612" i="7"/>
  <c r="V1612" i="7" s="1"/>
  <c r="AF1388" i="7"/>
  <c r="CE2237" i="7"/>
  <c r="AA2237" i="7" s="1"/>
  <c r="CB2237" i="7"/>
  <c r="X2237" i="7" s="1"/>
  <c r="W2237" i="7"/>
  <c r="AE2083" i="7"/>
  <c r="CK2083" i="7"/>
  <c r="AG2083" i="7" s="1"/>
  <c r="AF1568" i="7"/>
  <c r="CK1568" i="7"/>
  <c r="AG1568" i="7" s="1"/>
  <c r="CB1597" i="7"/>
  <c r="X1597" i="7" s="1"/>
  <c r="W1597" i="7"/>
  <c r="CE1597" i="7"/>
  <c r="AA1597" i="7" s="1"/>
  <c r="CL1560" i="7"/>
  <c r="AH1560" i="7" s="1"/>
  <c r="AD1560" i="7"/>
  <c r="CI1560" i="7"/>
  <c r="CE1548" i="7"/>
  <c r="AA1548" i="7" s="1"/>
  <c r="W1548" i="7"/>
  <c r="CB1548" i="7"/>
  <c r="X1548" i="7" s="1"/>
  <c r="CK2256" i="7"/>
  <c r="AG2256" i="7" s="1"/>
  <c r="CB2036" i="7"/>
  <c r="X2036" i="7" s="1"/>
  <c r="W2036" i="7"/>
  <c r="CE2036" i="7"/>
  <c r="AA2036" i="7" s="1"/>
  <c r="CE1399" i="7"/>
  <c r="AA1399" i="7" s="1"/>
  <c r="CB1399" i="7"/>
  <c r="W1399" i="7"/>
  <c r="BZ1607" i="7"/>
  <c r="V1607" i="7" s="1"/>
  <c r="T1607" i="7"/>
  <c r="AD2301" i="7"/>
  <c r="CL2301" i="7"/>
  <c r="AH2301" i="7" s="1"/>
  <c r="CI2301" i="7"/>
  <c r="AE2301" i="7" s="1"/>
  <c r="CD1749" i="7"/>
  <c r="Z1749" i="7" s="1"/>
  <c r="CK1588" i="7"/>
  <c r="AG1588" i="7" s="1"/>
  <c r="W2122" i="7"/>
  <c r="CE2122" i="7"/>
  <c r="AA2122" i="7" s="1"/>
  <c r="CB2122" i="7"/>
  <c r="X2122" i="7" s="1"/>
  <c r="CK2249" i="7"/>
  <c r="AG2249" i="7" s="1"/>
  <c r="CK1534" i="7"/>
  <c r="AG1534" i="7" s="1"/>
  <c r="Y2304" i="7"/>
  <c r="BR1340" i="7"/>
  <c r="L1340" i="7"/>
  <c r="CK2057" i="7"/>
  <c r="AG2057" i="7" s="1"/>
  <c r="AE1541" i="7"/>
  <c r="CK1541" i="7"/>
  <c r="AG1541" i="7" s="1"/>
  <c r="T2178" i="7"/>
  <c r="BZ2178" i="7"/>
  <c r="V2178" i="7" s="1"/>
  <c r="AE2142" i="7"/>
  <c r="CK2142" i="7"/>
  <c r="AG2142" i="7" s="1"/>
  <c r="W2062" i="7"/>
  <c r="CE2062" i="7"/>
  <c r="AA2062" i="7" s="1"/>
  <c r="CB2062" i="7"/>
  <c r="X2062" i="7" s="1"/>
  <c r="Y1544" i="7"/>
  <c r="CK1723" i="7"/>
  <c r="AG1723" i="7" s="1"/>
  <c r="AF1723" i="7"/>
  <c r="CB2281" i="7"/>
  <c r="X2281" i="7" s="1"/>
  <c r="W2281" i="7"/>
  <c r="CE2281" i="7"/>
  <c r="AA2281" i="7" s="1"/>
  <c r="CD1938" i="7"/>
  <c r="Z1938" i="7" s="1"/>
  <c r="CB1382" i="7"/>
  <c r="CE1382" i="7"/>
  <c r="AA1382" i="7" s="1"/>
  <c r="W1382" i="7"/>
  <c r="CB1530" i="7"/>
  <c r="X1530" i="7" s="1"/>
  <c r="W1530" i="7"/>
  <c r="CE1530" i="7"/>
  <c r="AA1530" i="7" s="1"/>
  <c r="CD1888" i="7"/>
  <c r="Z1888" i="7" s="1"/>
  <c r="BR1343" i="7"/>
  <c r="L1343" i="7"/>
  <c r="CA1343" i="7"/>
  <c r="AF1600" i="7"/>
  <c r="BZ1565" i="7"/>
  <c r="V1565" i="7" s="1"/>
  <c r="T1565" i="7"/>
  <c r="AE1574" i="7"/>
  <c r="CK1574" i="7"/>
  <c r="AG1574" i="7" s="1"/>
  <c r="CD2118" i="7"/>
  <c r="Z2118" i="7" s="1"/>
  <c r="T2224" i="7"/>
  <c r="BZ2224" i="7"/>
  <c r="V2224" i="7" s="1"/>
  <c r="AE2252" i="7"/>
  <c r="CK2252" i="7"/>
  <c r="AG2252" i="7" s="1"/>
  <c r="CD2029" i="7"/>
  <c r="Z2029" i="7" s="1"/>
  <c r="X1984" i="7"/>
  <c r="CD1984" i="7"/>
  <c r="Z1984" i="7" s="1"/>
  <c r="AF1374" i="7"/>
  <c r="CK2108" i="7"/>
  <c r="AG2108" i="7" s="1"/>
  <c r="CD1966" i="7"/>
  <c r="Z1966" i="7" s="1"/>
  <c r="CK1500" i="7"/>
  <c r="AG1500" i="7" s="1"/>
  <c r="CK1549" i="7"/>
  <c r="AG1549" i="7" s="1"/>
  <c r="CD1529" i="7"/>
  <c r="Z1529" i="7" s="1"/>
  <c r="CE1352" i="7"/>
  <c r="AA1352" i="7" s="1"/>
  <c r="CB1352" i="7"/>
  <c r="W1352" i="7"/>
  <c r="AE2077" i="7"/>
  <c r="CK2077" i="7"/>
  <c r="AG2077" i="7" s="1"/>
  <c r="CK2124" i="7"/>
  <c r="AG2124" i="7" s="1"/>
  <c r="CK2006" i="7"/>
  <c r="AG2006" i="7" s="1"/>
  <c r="CK1571" i="7"/>
  <c r="AG1571" i="7" s="1"/>
  <c r="X1324" i="7"/>
  <c r="CD1324" i="7"/>
  <c r="Z1324" i="7" s="1"/>
  <c r="CK2272" i="7"/>
  <c r="AG2272" i="7" s="1"/>
  <c r="CL2066" i="7"/>
  <c r="AH2066" i="7" s="1"/>
  <c r="T1575" i="7"/>
  <c r="BZ1575" i="7"/>
  <c r="V1575" i="7" s="1"/>
  <c r="CD2158" i="7"/>
  <c r="Z2158" i="7" s="1"/>
  <c r="T2152" i="7"/>
  <c r="BZ2152" i="7"/>
  <c r="V2152" i="7" s="1"/>
  <c r="CE2197" i="7"/>
  <c r="AA2197" i="7" s="1"/>
  <c r="W2197" i="7"/>
  <c r="CB2197" i="7"/>
  <c r="X2197" i="7" s="1"/>
  <c r="CD1527" i="7"/>
  <c r="Z1527" i="7" s="1"/>
  <c r="CD2079" i="7"/>
  <c r="Z2079" i="7" s="1"/>
  <c r="BS1359" i="7"/>
  <c r="O1359" i="7" s="1"/>
  <c r="Y1576" i="7"/>
  <c r="BZ1570" i="7"/>
  <c r="V1570" i="7" s="1"/>
  <c r="T1570" i="7"/>
  <c r="CB1379" i="7"/>
  <c r="W1379" i="7"/>
  <c r="CE1379" i="7"/>
  <c r="AA1379" i="7" s="1"/>
  <c r="CE2064" i="7"/>
  <c r="AA2064" i="7" s="1"/>
  <c r="CB2064" i="7"/>
  <c r="X2064" i="7" s="1"/>
  <c r="W2064" i="7"/>
  <c r="CK2034" i="7"/>
  <c r="AG2034" i="7" s="1"/>
  <c r="T1560" i="7"/>
  <c r="BZ1560" i="7"/>
  <c r="V1560" i="7" s="1"/>
  <c r="CE2219" i="7"/>
  <c r="AA2219" i="7" s="1"/>
  <c r="W2219" i="7"/>
  <c r="CB2219" i="7"/>
  <c r="X2219" i="7" s="1"/>
  <c r="BZ1759" i="7"/>
  <c r="V1759" i="7" s="1"/>
  <c r="T1759" i="7"/>
  <c r="CD1830" i="7"/>
  <c r="Z1830" i="7" s="1"/>
  <c r="CL2306" i="7"/>
  <c r="AH2306" i="7" s="1"/>
  <c r="CI2306" i="7"/>
  <c r="AE2306" i="7" s="1"/>
  <c r="AD2306" i="7"/>
  <c r="AE2247" i="7"/>
  <c r="CK2247" i="7"/>
  <c r="AG2247" i="7" s="1"/>
  <c r="BQ1396" i="7"/>
  <c r="M1396" i="7" s="1"/>
  <c r="CD2261" i="7"/>
  <c r="Z2261" i="7" s="1"/>
  <c r="Y2100" i="7"/>
  <c r="CD1969" i="7"/>
  <c r="Z1969" i="7" s="1"/>
  <c r="CE2284" i="7"/>
  <c r="AA2284" i="7" s="1"/>
  <c r="CB2284" i="7"/>
  <c r="X2284" i="7" s="1"/>
  <c r="W2284" i="7"/>
  <c r="CK2189" i="7"/>
  <c r="AG2189" i="7" s="1"/>
  <c r="CD1809" i="7"/>
  <c r="Z1809" i="7" s="1"/>
  <c r="CB1389" i="7"/>
  <c r="W1389" i="7"/>
  <c r="CE1389" i="7"/>
  <c r="AA1389" i="7" s="1"/>
  <c r="CD1710" i="7"/>
  <c r="Z1710" i="7" s="1"/>
  <c r="T1592" i="7"/>
  <c r="BZ1592" i="7"/>
  <c r="V1592" i="7" s="1"/>
  <c r="AE1515" i="7"/>
  <c r="CK1515" i="7"/>
  <c r="AG1515" i="7" s="1"/>
  <c r="CB1722" i="7"/>
  <c r="X1722" i="7" s="1"/>
  <c r="W1722" i="7"/>
  <c r="CE1722" i="7"/>
  <c r="AA1722" i="7" s="1"/>
  <c r="AE2115" i="7"/>
  <c r="CK2115" i="7"/>
  <c r="AG2115" i="7" s="1"/>
  <c r="CD2246" i="7"/>
  <c r="Z2246" i="7" s="1"/>
  <c r="W1508" i="7"/>
  <c r="CB1508" i="7"/>
  <c r="X1508" i="7" s="1"/>
  <c r="CE1508" i="7"/>
  <c r="AA1508" i="7" s="1"/>
  <c r="CI1582" i="7"/>
  <c r="AE1582" i="7" s="1"/>
  <c r="AD1582" i="7"/>
  <c r="CL1582" i="7"/>
  <c r="AH1582" i="7" s="1"/>
  <c r="CD2318" i="7"/>
  <c r="Z2318" i="7" s="1"/>
  <c r="CE2301" i="7"/>
  <c r="AA2301" i="7" s="1"/>
  <c r="CB2301" i="7"/>
  <c r="X2301" i="7" s="1"/>
  <c r="W2301" i="7"/>
  <c r="X1633" i="7"/>
  <c r="CD1633" i="7"/>
  <c r="Z1633" i="7" s="1"/>
  <c r="CK1509" i="7"/>
  <c r="AG1509" i="7" s="1"/>
  <c r="BS1368" i="7"/>
  <c r="O1368" i="7" s="1"/>
  <c r="X1483" i="7"/>
  <c r="CD1483" i="7"/>
  <c r="Z1483" i="7" s="1"/>
  <c r="CK2132" i="7"/>
  <c r="AG2132" i="7" s="1"/>
  <c r="CE1746" i="7"/>
  <c r="AA1746" i="7" s="1"/>
  <c r="W1746" i="7"/>
  <c r="CB1746" i="7"/>
  <c r="X1746" i="7" s="1"/>
  <c r="CD1468" i="7"/>
  <c r="Z1468" i="7" s="1"/>
  <c r="CD1772" i="7"/>
  <c r="Z1772" i="7" s="1"/>
  <c r="W2292" i="7"/>
  <c r="CE2292" i="7"/>
  <c r="AA2292" i="7" s="1"/>
  <c r="CB2292" i="7"/>
  <c r="X2292" i="7" s="1"/>
  <c r="BZ1778" i="7"/>
  <c r="V1778" i="7" s="1"/>
  <c r="T1778" i="7"/>
  <c r="X1574" i="7"/>
  <c r="CD1574" i="7"/>
  <c r="Z1574" i="7" s="1"/>
  <c r="CA1410" i="7"/>
  <c r="BZ1602" i="7"/>
  <c r="V1602" i="7" s="1"/>
  <c r="T1602" i="7"/>
  <c r="CE1572" i="7"/>
  <c r="AA1572" i="7" s="1"/>
  <c r="W1572" i="7"/>
  <c r="CB1572" i="7"/>
  <c r="X1572" i="7" s="1"/>
  <c r="X1432" i="7"/>
  <c r="CD1432" i="7"/>
  <c r="Z1432" i="7" s="1"/>
  <c r="Y2229" i="7"/>
  <c r="Y2066" i="7"/>
  <c r="AF1567" i="7"/>
  <c r="CK1567" i="7"/>
  <c r="AG1567" i="7" s="1"/>
  <c r="AE1726" i="7"/>
  <c r="CK1726" i="7"/>
  <c r="AG1726" i="7" s="1"/>
  <c r="AE1520" i="7"/>
  <c r="CK1520" i="7"/>
  <c r="AG1520" i="7" s="1"/>
  <c r="T2221" i="7"/>
  <c r="BZ2221" i="7"/>
  <c r="V2221" i="7" s="1"/>
  <c r="X2144" i="7"/>
  <c r="CD2144" i="7"/>
  <c r="Z2144" i="7" s="1"/>
  <c r="CL2286" i="7"/>
  <c r="AH2286" i="7" s="1"/>
  <c r="CI2286" i="7"/>
  <c r="AE2286" i="7" s="1"/>
  <c r="AD2286" i="7"/>
  <c r="Y2129" i="7"/>
  <c r="X1437" i="7"/>
  <c r="CD1437" i="7"/>
  <c r="Z1437" i="7" s="1"/>
  <c r="CE1368" i="7"/>
  <c r="AA1368" i="7" s="1"/>
  <c r="W1368" i="7"/>
  <c r="CB1368" i="7"/>
  <c r="N1330" i="7"/>
  <c r="BS1330" i="7"/>
  <c r="O1330" i="7" s="1"/>
  <c r="W2200" i="7"/>
  <c r="CE2200" i="7"/>
  <c r="AA2200" i="7" s="1"/>
  <c r="CB2200" i="7"/>
  <c r="X2200" i="7" s="1"/>
  <c r="CI2255" i="7"/>
  <c r="AD2255" i="7"/>
  <c r="CL2255" i="7"/>
  <c r="AH2255" i="7" s="1"/>
  <c r="T1521" i="7"/>
  <c r="BZ1521" i="7"/>
  <c r="V1521" i="7" s="1"/>
  <c r="Y2189" i="7"/>
  <c r="CE1612" i="7"/>
  <c r="AA1612" i="7" s="1"/>
  <c r="CB1612" i="7"/>
  <c r="X1612" i="7" s="1"/>
  <c r="W1612" i="7"/>
  <c r="CI1538" i="7"/>
  <c r="AD1538" i="7"/>
  <c r="CL1538" i="7"/>
  <c r="AH1538" i="7" s="1"/>
  <c r="W2068" i="7"/>
  <c r="CE2068" i="7"/>
  <c r="AA2068" i="7" s="1"/>
  <c r="CB2068" i="7"/>
  <c r="X2068" i="7" s="1"/>
  <c r="T1690" i="7"/>
  <c r="BZ1690" i="7"/>
  <c r="V1690" i="7" s="1"/>
  <c r="X1639" i="7"/>
  <c r="CD1639" i="7"/>
  <c r="Z1639" i="7" s="1"/>
  <c r="BZ1494" i="7"/>
  <c r="V1494" i="7" s="1"/>
  <c r="T1494" i="7"/>
  <c r="CE1336" i="7"/>
  <c r="AA1336" i="7" s="1"/>
  <c r="CB1336" i="7"/>
  <c r="W1336" i="7"/>
  <c r="CK2149" i="7"/>
  <c r="AG2149" i="7" s="1"/>
  <c r="CI2203" i="7"/>
  <c r="AD2203" i="7"/>
  <c r="CL2203" i="7"/>
  <c r="AH2203" i="7" s="1"/>
  <c r="CE1596" i="7"/>
  <c r="AA1596" i="7" s="1"/>
  <c r="CB1596" i="7"/>
  <c r="X1596" i="7" s="1"/>
  <c r="W1596" i="7"/>
  <c r="CI1739" i="7"/>
  <c r="AE1739" i="7" s="1"/>
  <c r="CL1739" i="7"/>
  <c r="AH1739" i="7" s="1"/>
  <c r="AD1739" i="7"/>
  <c r="AF1525" i="7"/>
  <c r="CD2043" i="7"/>
  <c r="Z2043" i="7" s="1"/>
  <c r="CL2122" i="7"/>
  <c r="AH2122" i="7" s="1"/>
  <c r="AD2122" i="7"/>
  <c r="CI2122" i="7"/>
  <c r="AE2122" i="7" s="1"/>
  <c r="X2148" i="7"/>
  <c r="CD2148" i="7"/>
  <c r="Z2148" i="7" s="1"/>
  <c r="X1328" i="7"/>
  <c r="CD1328" i="7"/>
  <c r="Z1328" i="7" s="1"/>
  <c r="AF2284" i="7"/>
  <c r="CK2284" i="7"/>
  <c r="AG2284" i="7" s="1"/>
  <c r="X1752" i="7"/>
  <c r="CD1752" i="7"/>
  <c r="Z1752" i="7" s="1"/>
  <c r="BZ2312" i="7"/>
  <c r="V2312" i="7" s="1"/>
  <c r="T2312" i="7"/>
  <c r="T2072" i="7"/>
  <c r="BZ2072" i="7"/>
  <c r="V2072" i="7" s="1"/>
  <c r="AD2313" i="7"/>
  <c r="CL2313" i="7"/>
  <c r="AH2313" i="7" s="1"/>
  <c r="CI2313" i="7"/>
  <c r="AE2313" i="7" s="1"/>
  <c r="CD1454" i="7"/>
  <c r="Z1454" i="7" s="1"/>
  <c r="X2162" i="7"/>
  <c r="CD2162" i="7"/>
  <c r="Z2162" i="7" s="1"/>
  <c r="X2238" i="7"/>
  <c r="CD2238" i="7"/>
  <c r="Z2238" i="7" s="1"/>
  <c r="T2193" i="7"/>
  <c r="BZ2193" i="7"/>
  <c r="V2193" i="7" s="1"/>
  <c r="CD2154" i="7"/>
  <c r="Z2154" i="7" s="1"/>
  <c r="X2243" i="7"/>
  <c r="CD2243" i="7"/>
  <c r="Z2243" i="7" s="1"/>
  <c r="CI1530" i="7"/>
  <c r="AD1530" i="7"/>
  <c r="CL1530" i="7"/>
  <c r="AH1530" i="7" s="1"/>
  <c r="CK2246" i="7"/>
  <c r="AG2246" i="7" s="1"/>
  <c r="T1568" i="7"/>
  <c r="BZ1568" i="7"/>
  <c r="V1568" i="7" s="1"/>
  <c r="W1732" i="7"/>
  <c r="CB1732" i="7"/>
  <c r="X1732" i="7" s="1"/>
  <c r="CE1732" i="7"/>
  <c r="AA1732" i="7" s="1"/>
  <c r="X1783" i="7"/>
  <c r="CD1783" i="7"/>
  <c r="Z1783" i="7" s="1"/>
  <c r="CK2311" i="7"/>
  <c r="AG2311" i="7" s="1"/>
  <c r="X2137" i="7"/>
  <c r="CD2137" i="7"/>
  <c r="Z2137" i="7" s="1"/>
  <c r="W2224" i="7"/>
  <c r="CE2224" i="7"/>
  <c r="AA2224" i="7" s="1"/>
  <c r="CB2224" i="7"/>
  <c r="X2224" i="7" s="1"/>
  <c r="X1712" i="7"/>
  <c r="CD1712" i="7"/>
  <c r="Z1712" i="7" s="1"/>
  <c r="CE1335" i="7"/>
  <c r="AA1335" i="7" s="1"/>
  <c r="CB1335" i="7"/>
  <c r="W1335" i="7"/>
  <c r="CK1550" i="7"/>
  <c r="AG1550" i="7" s="1"/>
  <c r="CK1714" i="7"/>
  <c r="AG1714" i="7" s="1"/>
  <c r="CE2209" i="7"/>
  <c r="AA2209" i="7" s="1"/>
  <c r="W2209" i="7"/>
  <c r="CB2209" i="7"/>
  <c r="X2209" i="7" s="1"/>
  <c r="CK1604" i="7"/>
  <c r="AG1604" i="7" s="1"/>
  <c r="AF1604" i="7"/>
  <c r="X1920" i="7"/>
  <c r="CD1920" i="7"/>
  <c r="Z1920" i="7" s="1"/>
  <c r="CI1392" i="7"/>
  <c r="AD1392" i="7"/>
  <c r="CL1392" i="7"/>
  <c r="AH1392" i="7" s="1"/>
  <c r="X2069" i="7"/>
  <c r="CD2069" i="7"/>
  <c r="Z2069" i="7" s="1"/>
  <c r="CE1337" i="7"/>
  <c r="AA1337" i="7" s="1"/>
  <c r="CB1337" i="7"/>
  <c r="W1337" i="7"/>
  <c r="X2028" i="7"/>
  <c r="CD2028" i="7"/>
  <c r="Z2028" i="7" s="1"/>
  <c r="CK2010" i="7"/>
  <c r="AG2010" i="7" s="1"/>
  <c r="T2274" i="7"/>
  <c r="BZ2274" i="7"/>
  <c r="V2274" i="7" s="1"/>
  <c r="T2109" i="7"/>
  <c r="BZ2109" i="7"/>
  <c r="V2109" i="7" s="1"/>
  <c r="CK2105" i="7"/>
  <c r="AG2105" i="7" s="1"/>
  <c r="CD1614" i="7"/>
  <c r="Z1614" i="7" s="1"/>
  <c r="Y2152" i="7"/>
  <c r="CK2044" i="7"/>
  <c r="AG2044" i="7" s="1"/>
  <c r="CD1841" i="7"/>
  <c r="Z1841" i="7" s="1"/>
  <c r="T2242" i="7"/>
  <c r="BZ2242" i="7"/>
  <c r="V2242" i="7" s="1"/>
  <c r="AF1384" i="7"/>
  <c r="CD1848" i="7"/>
  <c r="Z1848" i="7" s="1"/>
  <c r="CD1620" i="7"/>
  <c r="Z1620" i="7" s="1"/>
  <c r="W2040" i="7"/>
  <c r="CE2040" i="7"/>
  <c r="AA2040" i="7" s="1"/>
  <c r="CB2040" i="7"/>
  <c r="X2040" i="7" s="1"/>
  <c r="T2064" i="7"/>
  <c r="BZ2064" i="7"/>
  <c r="V2064" i="7" s="1"/>
  <c r="CK2178" i="7"/>
  <c r="AG2178" i="7" s="1"/>
  <c r="AF2178" i="7"/>
  <c r="CK1732" i="7"/>
  <c r="AG1732" i="7" s="1"/>
  <c r="AF1732" i="7"/>
  <c r="CA1414" i="7"/>
  <c r="AE1685" i="7"/>
  <c r="CK1685" i="7"/>
  <c r="AG1685" i="7" s="1"/>
  <c r="X2234" i="7"/>
  <c r="CD2234" i="7"/>
  <c r="Z2234" i="7" s="1"/>
  <c r="CD1673" i="7"/>
  <c r="Z1673" i="7" s="1"/>
  <c r="AE2204" i="7"/>
  <c r="CK2204" i="7"/>
  <c r="AG2204" i="7" s="1"/>
  <c r="T2100" i="7"/>
  <c r="BZ2100" i="7"/>
  <c r="V2100" i="7" s="1"/>
  <c r="AD1569" i="7"/>
  <c r="CL1569" i="7"/>
  <c r="AH1569" i="7" s="1"/>
  <c r="CI1569" i="7"/>
  <c r="AE1569" i="7" s="1"/>
  <c r="W1385" i="7"/>
  <c r="CB1385" i="7"/>
  <c r="CE1385" i="7"/>
  <c r="AA1385" i="7" s="1"/>
  <c r="CK2300" i="7"/>
  <c r="AG2300" i="7" s="1"/>
  <c r="BZ2284" i="7"/>
  <c r="V2284" i="7" s="1"/>
  <c r="T2284" i="7"/>
  <c r="AF1746" i="7"/>
  <c r="T2153" i="7"/>
  <c r="BZ2153" i="7"/>
  <c r="V2153" i="7" s="1"/>
  <c r="Y1600" i="7"/>
  <c r="CE1525" i="7"/>
  <c r="AA1525" i="7" s="1"/>
  <c r="CB1525" i="7"/>
  <c r="X1525" i="7" s="1"/>
  <c r="W1525" i="7"/>
  <c r="CD1545" i="7"/>
  <c r="Z1545" i="7" s="1"/>
  <c r="T2290" i="7"/>
  <c r="BZ2290" i="7"/>
  <c r="V2290" i="7" s="1"/>
  <c r="L1403" i="7"/>
  <c r="CA1403" i="7"/>
  <c r="CK2232" i="7"/>
  <c r="AG2232" i="7" s="1"/>
  <c r="BZ1388" i="7"/>
  <c r="V1388" i="7" s="1"/>
  <c r="T1388" i="7"/>
  <c r="BP1388" i="7"/>
  <c r="L1388" i="7" s="1"/>
  <c r="CE1513" i="7"/>
  <c r="AA1513" i="7" s="1"/>
  <c r="CB1513" i="7"/>
  <c r="X1513" i="7" s="1"/>
  <c r="W1513" i="7"/>
  <c r="BS1348" i="7"/>
  <c r="O1348" i="7" s="1"/>
  <c r="CD1643" i="7"/>
  <c r="Z1643" i="7" s="1"/>
  <c r="CE1416" i="7"/>
  <c r="AA1416" i="7" s="1"/>
  <c r="CB1416" i="7"/>
  <c r="W1416" i="7"/>
  <c r="T2185" i="7"/>
  <c r="BZ2185" i="7"/>
  <c r="V2185" i="7" s="1"/>
  <c r="X1771" i="7"/>
  <c r="CD1771" i="7"/>
  <c r="Z1771" i="7" s="1"/>
  <c r="CE1564" i="7"/>
  <c r="AA1564" i="7" s="1"/>
  <c r="CB1564" i="7"/>
  <c r="X1564" i="7" s="1"/>
  <c r="W1564" i="7"/>
  <c r="CL2221" i="7"/>
  <c r="AH2221" i="7" s="1"/>
  <c r="X1345" i="7"/>
  <c r="CD1345" i="7"/>
  <c r="Z1345" i="7" s="1"/>
  <c r="CK2197" i="7"/>
  <c r="AG2197" i="7" s="1"/>
  <c r="AF2197" i="7"/>
  <c r="W2078" i="7"/>
  <c r="CB2078" i="7"/>
  <c r="X2078" i="7" s="1"/>
  <c r="CE2078" i="7"/>
  <c r="AA2078" i="7" s="1"/>
  <c r="Y1602" i="7"/>
  <c r="Y2249" i="7"/>
  <c r="Y1572" i="7"/>
  <c r="Y2232" i="7"/>
  <c r="AE2063" i="7"/>
  <c r="CK2063" i="7"/>
  <c r="AG2063" i="7" s="1"/>
  <c r="AF2128" i="7"/>
  <c r="W1567" i="7"/>
  <c r="CE1567" i="7"/>
  <c r="AA1567" i="7" s="1"/>
  <c r="CB1567" i="7"/>
  <c r="X1567" i="7" s="1"/>
  <c r="BZ1683" i="7"/>
  <c r="V1683" i="7" s="1"/>
  <c r="T1683" i="7"/>
  <c r="CI1394" i="7"/>
  <c r="AD1394" i="7"/>
  <c r="CL1394" i="7"/>
  <c r="AH1394" i="7" s="1"/>
  <c r="CE2205" i="7"/>
  <c r="AA2205" i="7" s="1"/>
  <c r="CB2205" i="7"/>
  <c r="X2205" i="7" s="1"/>
  <c r="W2205" i="7"/>
  <c r="AE2025" i="7"/>
  <c r="CK2025" i="7"/>
  <c r="AG2025" i="7" s="1"/>
  <c r="CE2221" i="7"/>
  <c r="AA2221" i="7" s="1"/>
  <c r="CB2221" i="7"/>
  <c r="X2221" i="7" s="1"/>
  <c r="W2221" i="7"/>
  <c r="CE1584" i="7"/>
  <c r="AA1584" i="7" s="1"/>
  <c r="W1584" i="7"/>
  <c r="CB1584" i="7"/>
  <c r="X1584" i="7" s="1"/>
  <c r="X1999" i="7"/>
  <c r="CD1999" i="7"/>
  <c r="Z1999" i="7" s="1"/>
  <c r="CI1778" i="7"/>
  <c r="AE1778" i="7" s="1"/>
  <c r="CL1778" i="7"/>
  <c r="AH1778" i="7" s="1"/>
  <c r="AD1778" i="7"/>
  <c r="T2286" i="7"/>
  <c r="BZ2286" i="7"/>
  <c r="V2286" i="7" s="1"/>
  <c r="BZ2203" i="7"/>
  <c r="V2203" i="7" s="1"/>
  <c r="T2203" i="7"/>
  <c r="BZ2129" i="7"/>
  <c r="V2129" i="7" s="1"/>
  <c r="T2129" i="7"/>
  <c r="CE1360" i="7"/>
  <c r="AA1360" i="7" s="1"/>
  <c r="CB1360" i="7"/>
  <c r="W1360" i="7"/>
  <c r="AF2315" i="7"/>
  <c r="CK2315" i="7"/>
  <c r="AG2315" i="7" s="1"/>
  <c r="CE1556" i="7"/>
  <c r="AA1556" i="7" s="1"/>
  <c r="CB1556" i="7"/>
  <c r="X1556" i="7" s="1"/>
  <c r="W1556" i="7"/>
  <c r="AF1580" i="7"/>
  <c r="CK1580" i="7"/>
  <c r="AG1580" i="7" s="1"/>
  <c r="Y1577" i="7"/>
  <c r="AE2187" i="7"/>
  <c r="CK2187" i="7"/>
  <c r="AG2187" i="7" s="1"/>
  <c r="CK2190" i="7"/>
  <c r="AG2190" i="7" s="1"/>
  <c r="CI1415" i="7"/>
  <c r="AD1415" i="7"/>
  <c r="CL1415" i="7"/>
  <c r="AH1415" i="7" s="1"/>
  <c r="AE1670" i="7"/>
  <c r="CK1670" i="7"/>
  <c r="AG1670" i="7" s="1"/>
  <c r="M1395" i="7"/>
  <c r="CH1395" i="7"/>
  <c r="Y1612" i="7"/>
  <c r="CL1544" i="7"/>
  <c r="AH1544" i="7" s="1"/>
  <c r="AD1544" i="7"/>
  <c r="CI1544" i="7"/>
  <c r="AE1544" i="7" s="1"/>
  <c r="CB1538" i="7"/>
  <c r="X1538" i="7" s="1"/>
  <c r="W1538" i="7"/>
  <c r="CE1538" i="7"/>
  <c r="AA1538" i="7" s="1"/>
  <c r="T1548" i="7"/>
  <c r="BZ1548" i="7"/>
  <c r="V1548" i="7" s="1"/>
  <c r="BZ2308" i="7"/>
  <c r="V2308" i="7" s="1"/>
  <c r="T2308" i="7"/>
  <c r="Y2196" i="7"/>
  <c r="AE2081" i="7"/>
  <c r="CK2081" i="7"/>
  <c r="AG2081" i="7" s="1"/>
  <c r="T1739" i="7"/>
  <c r="BZ1739" i="7"/>
  <c r="V1739" i="7" s="1"/>
  <c r="N1320" i="7"/>
  <c r="BS1320" i="7"/>
  <c r="O1320" i="7" s="1"/>
  <c r="CK1724" i="7"/>
  <c r="AG1724" i="7" s="1"/>
  <c r="X1828" i="7"/>
  <c r="CD1828" i="7"/>
  <c r="Z1828" i="7" s="1"/>
  <c r="W1607" i="7"/>
  <c r="CE1607" i="7"/>
  <c r="AA1607" i="7" s="1"/>
  <c r="CB1607" i="7"/>
  <c r="X1607" i="7" s="1"/>
  <c r="CI1382" i="7"/>
  <c r="CL1382" i="7"/>
  <c r="AH1382" i="7" s="1"/>
  <c r="AD1382" i="7"/>
  <c r="AD2315" i="7"/>
  <c r="CL2315" i="7"/>
  <c r="AH2315" i="7" s="1"/>
  <c r="CI2315" i="7"/>
  <c r="AE2315" i="7" s="1"/>
  <c r="BZ2122" i="7"/>
  <c r="V2122" i="7" s="1"/>
  <c r="T2122" i="7"/>
  <c r="T1604" i="7"/>
  <c r="BZ1604" i="7"/>
  <c r="V1604" i="7" s="1"/>
  <c r="AE1533" i="7"/>
  <c r="CK1533" i="7"/>
  <c r="AG1533" i="7" s="1"/>
  <c r="AF1582" i="7"/>
  <c r="BS1362" i="7"/>
  <c r="O1362" i="7" s="1"/>
  <c r="Y1374" i="7"/>
  <c r="AE2051" i="7"/>
  <c r="CK2051" i="7"/>
  <c r="AG2051" i="7" s="1"/>
  <c r="AE1555" i="7"/>
  <c r="CK1555" i="7"/>
  <c r="AG1555" i="7" s="1"/>
  <c r="AF2312" i="7"/>
  <c r="W2072" i="7"/>
  <c r="CB2072" i="7"/>
  <c r="X2072" i="7" s="1"/>
  <c r="CE2072" i="7"/>
  <c r="AA2072" i="7" s="1"/>
  <c r="AF2313" i="7"/>
  <c r="BZ2062" i="7"/>
  <c r="V2062" i="7" s="1"/>
  <c r="T2062" i="7"/>
  <c r="CI1410" i="7"/>
  <c r="AD1410" i="7"/>
  <c r="CL1410" i="7"/>
  <c r="AH1410" i="7" s="1"/>
  <c r="CE2193" i="7"/>
  <c r="AA2193" i="7" s="1"/>
  <c r="CB2193" i="7"/>
  <c r="X2193" i="7" s="1"/>
  <c r="W2193" i="7"/>
  <c r="CK2092" i="7"/>
  <c r="AG2092" i="7" s="1"/>
  <c r="T1580" i="7"/>
  <c r="BZ1580" i="7"/>
  <c r="V1580" i="7" s="1"/>
  <c r="CE1381" i="7"/>
  <c r="AA1381" i="7" s="1"/>
  <c r="CB1381" i="7"/>
  <c r="CD1894" i="7"/>
  <c r="Z1894" i="7" s="1"/>
  <c r="AE1581" i="7"/>
  <c r="CK1581" i="7"/>
  <c r="AG1581" i="7" s="1"/>
  <c r="CE1505" i="7"/>
  <c r="AA1505" i="7" s="1"/>
  <c r="CB1505" i="7"/>
  <c r="X1505" i="7" s="1"/>
  <c r="W1505" i="7"/>
  <c r="CD2264" i="7"/>
  <c r="Z2264" i="7" s="1"/>
  <c r="CD1475" i="7"/>
  <c r="Z1475" i="7" s="1"/>
  <c r="CD2121" i="7"/>
  <c r="Z2121" i="7" s="1"/>
  <c r="BR1363" i="7"/>
  <c r="L1363" i="7"/>
  <c r="Y1732" i="7"/>
  <c r="CD1964" i="7"/>
  <c r="Z1964" i="7" s="1"/>
  <c r="X2034" i="7"/>
  <c r="CD2034" i="7"/>
  <c r="Z2034" i="7" s="1"/>
  <c r="CD2307" i="7"/>
  <c r="Z2307" i="7" s="1"/>
  <c r="Y2225" i="7"/>
  <c r="BP1396" i="7"/>
  <c r="T2209" i="7"/>
  <c r="BZ2209" i="7"/>
  <c r="V2209" i="7" s="1"/>
  <c r="AF1494" i="7"/>
  <c r="AF2301" i="7"/>
  <c r="CK2301" i="7"/>
  <c r="AG2301" i="7" s="1"/>
  <c r="CK2022" i="7"/>
  <c r="AG2022" i="7" s="1"/>
  <c r="BZ2021" i="7"/>
  <c r="V2021" i="7" s="1"/>
  <c r="T2021" i="7"/>
  <c r="CK1542" i="7"/>
  <c r="AG1542" i="7" s="1"/>
  <c r="CK2240" i="7"/>
  <c r="AG2240" i="7" s="1"/>
  <c r="CB2109" i="7"/>
  <c r="X2109" i="7" s="1"/>
  <c r="W2109" i="7"/>
  <c r="CE2109" i="7"/>
  <c r="AA2109" i="7" s="1"/>
  <c r="T1509" i="7"/>
  <c r="BZ1509" i="7"/>
  <c r="V1509" i="7" s="1"/>
  <c r="CK2107" i="7"/>
  <c r="AG2107" i="7" s="1"/>
  <c r="CK2227" i="7"/>
  <c r="AG2227" i="7" s="1"/>
  <c r="CK2126" i="7"/>
  <c r="AG2126" i="7" s="1"/>
  <c r="Y2197" i="7"/>
  <c r="CK1592" i="7"/>
  <c r="AG1592" i="7" s="1"/>
  <c r="AF1592" i="7"/>
  <c r="CE1552" i="7"/>
  <c r="AA1552" i="7" s="1"/>
  <c r="W1552" i="7"/>
  <c r="CB1552" i="7"/>
  <c r="X1552" i="7" s="1"/>
  <c r="Y1570" i="7"/>
  <c r="AE1595" i="7"/>
  <c r="CK1595" i="7"/>
  <c r="AG1595" i="7" s="1"/>
  <c r="AF1597" i="7"/>
  <c r="T2217" i="7"/>
  <c r="BZ2217" i="7"/>
  <c r="V2217" i="7" s="1"/>
  <c r="AE2162" i="7"/>
  <c r="CK2162" i="7"/>
  <c r="AG2162" i="7" s="1"/>
  <c r="CD1622" i="7"/>
  <c r="Z1622" i="7" s="1"/>
  <c r="CI1393" i="7"/>
  <c r="CL1393" i="7"/>
  <c r="AH1393" i="7" s="1"/>
  <c r="AD1393" i="7"/>
  <c r="T2040" i="7"/>
  <c r="BZ2040" i="7"/>
  <c r="V2040" i="7" s="1"/>
  <c r="CE1560" i="7"/>
  <c r="AA1560" i="7" s="1"/>
  <c r="W1560" i="7"/>
  <c r="CB1560" i="7"/>
  <c r="X1560" i="7" s="1"/>
  <c r="CB2195" i="7"/>
  <c r="X2195" i="7" s="1"/>
  <c r="W2195" i="7"/>
  <c r="CE2195" i="7"/>
  <c r="AA2195" i="7" s="1"/>
  <c r="AE2275" i="7"/>
  <c r="CK2275" i="7"/>
  <c r="AG2275" i="7" s="1"/>
  <c r="BZ2219" i="7"/>
  <c r="V2219" i="7" s="1"/>
  <c r="T2219" i="7"/>
  <c r="CD1613" i="7"/>
  <c r="Z1613" i="7" s="1"/>
  <c r="CD1762" i="7"/>
  <c r="Z1762" i="7" s="1"/>
  <c r="Y1396" i="7"/>
  <c r="X1561" i="7"/>
  <c r="CD1561" i="7"/>
  <c r="Z1561" i="7" s="1"/>
  <c r="T1569" i="7"/>
  <c r="BZ1569" i="7"/>
  <c r="V1569" i="7" s="1"/>
  <c r="X1325" i="7"/>
  <c r="CD1325" i="7"/>
  <c r="Z1325" i="7" s="1"/>
  <c r="CD2131" i="7"/>
  <c r="Z2131" i="7" s="1"/>
  <c r="Y2153" i="7"/>
  <c r="X1348" i="7"/>
  <c r="CD1348" i="7"/>
  <c r="Z1348" i="7" s="1"/>
  <c r="Y1525" i="7"/>
  <c r="CD2180" i="7"/>
  <c r="Z2180" i="7" s="1"/>
  <c r="AD1380" i="7"/>
  <c r="CE1402" i="7"/>
  <c r="AA1402" i="7" s="1"/>
  <c r="CB1402" i="7"/>
  <c r="W1402" i="7"/>
  <c r="BS1360" i="7"/>
  <c r="O1360" i="7" s="1"/>
  <c r="CE1592" i="7"/>
  <c r="AA1592" i="7" s="1"/>
  <c r="W1592" i="7"/>
  <c r="CB1592" i="7"/>
  <c r="X1592" i="7" s="1"/>
  <c r="Y2290" i="7"/>
  <c r="CK2226" i="7"/>
  <c r="AG2226" i="7" s="1"/>
  <c r="T1540" i="7"/>
  <c r="BZ1540" i="7"/>
  <c r="V1540" i="7" s="1"/>
  <c r="BZ1508" i="7"/>
  <c r="V1508" i="7" s="1"/>
  <c r="T1508" i="7"/>
  <c r="CK2072" i="7"/>
  <c r="AG2072" i="7" s="1"/>
  <c r="AF2072" i="7"/>
  <c r="CD1658" i="7"/>
  <c r="Z1658" i="7" s="1"/>
  <c r="AF2200" i="7"/>
  <c r="CD2002" i="7"/>
  <c r="Z2002" i="7" s="1"/>
  <c r="X2216" i="7"/>
  <c r="CD2216" i="7"/>
  <c r="Z2216" i="7" s="1"/>
  <c r="Y2301" i="7"/>
  <c r="CD1619" i="7"/>
  <c r="Z1619" i="7" s="1"/>
  <c r="X1994" i="7"/>
  <c r="CD1994" i="7"/>
  <c r="Z1994" i="7" s="1"/>
  <c r="CI1746" i="7"/>
  <c r="AE1746" i="7" s="1"/>
  <c r="AD1746" i="7"/>
  <c r="CL1746" i="7"/>
  <c r="AH1746" i="7" s="1"/>
  <c r="CL2292" i="7"/>
  <c r="AH2292" i="7" s="1"/>
  <c r="AD2292" i="7"/>
  <c r="CI2292" i="7"/>
  <c r="AE2292" i="7" s="1"/>
  <c r="BZ2292" i="7"/>
  <c r="V2292" i="7" s="1"/>
  <c r="T2292" i="7"/>
  <c r="Y1778" i="7"/>
  <c r="W1404" i="7"/>
  <c r="CH1408" i="7"/>
  <c r="N1338" i="7"/>
  <c r="BS1338" i="7"/>
  <c r="O1338" i="7" s="1"/>
  <c r="BZ2227" i="7"/>
  <c r="V2227" i="7" s="1"/>
  <c r="T2227" i="7"/>
  <c r="CL2242" i="7"/>
  <c r="AH2242" i="7" s="1"/>
  <c r="CI2242" i="7"/>
  <c r="AE2242" i="7" s="1"/>
  <c r="AD2242" i="7"/>
  <c r="CL2078" i="7"/>
  <c r="AH2078" i="7" s="1"/>
  <c r="AD2078" i="7"/>
  <c r="CI2078" i="7"/>
  <c r="AF2242" i="7"/>
  <c r="CI1401" i="7"/>
  <c r="CL1401" i="7"/>
  <c r="AH1401" i="7" s="1"/>
  <c r="AD1401" i="7"/>
  <c r="T2249" i="7"/>
  <c r="BZ2249" i="7"/>
  <c r="V2249" i="7" s="1"/>
  <c r="CE2229" i="7"/>
  <c r="AA2229" i="7" s="1"/>
  <c r="W2229" i="7"/>
  <c r="CB2229" i="7"/>
  <c r="X2229" i="7" s="1"/>
  <c r="W2232" i="7"/>
  <c r="CE2232" i="7"/>
  <c r="AA2232" i="7" s="1"/>
  <c r="CB2232" i="7"/>
  <c r="X2232" i="7" s="1"/>
  <c r="T2181" i="7"/>
  <c r="BZ2181" i="7"/>
  <c r="V2181" i="7" s="1"/>
  <c r="Y1683" i="7"/>
  <c r="AF1690" i="7"/>
  <c r="AD2196" i="7"/>
  <c r="CL2196" i="7"/>
  <c r="AH2196" i="7" s="1"/>
  <c r="CI2196" i="7"/>
  <c r="AE2196" i="7" s="1"/>
  <c r="CI1376" i="7"/>
  <c r="AD1376" i="7"/>
  <c r="CL1376" i="7"/>
  <c r="AH1376" i="7" s="1"/>
  <c r="CI1391" i="7"/>
  <c r="AD1391" i="7"/>
  <c r="CL1391" i="7"/>
  <c r="AH1391" i="7" s="1"/>
  <c r="T1584" i="7"/>
  <c r="BZ1584" i="7"/>
  <c r="V1584" i="7" s="1"/>
  <c r="AF2129" i="7"/>
  <c r="CK1553" i="7"/>
  <c r="AG1553" i="7" s="1"/>
  <c r="AE1754" i="7"/>
  <c r="CK1754" i="7"/>
  <c r="AG1754" i="7" s="1"/>
  <c r="W1543" i="7"/>
  <c r="CE1543" i="7"/>
  <c r="AA1543" i="7" s="1"/>
  <c r="CB1543" i="7"/>
  <c r="X1543" i="7" s="1"/>
  <c r="AF2134" i="7"/>
  <c r="CK2134" i="7"/>
  <c r="AG2134" i="7" s="1"/>
  <c r="Y1551" i="7"/>
  <c r="CE1333" i="7"/>
  <c r="AA1333" i="7" s="1"/>
  <c r="CB1333" i="7"/>
  <c r="W1333" i="7"/>
  <c r="AD2200" i="7"/>
  <c r="CI2200" i="7"/>
  <c r="AE2200" i="7" s="1"/>
  <c r="CL2200" i="7"/>
  <c r="AH2200" i="7" s="1"/>
  <c r="BZ1577" i="7"/>
  <c r="V1577" i="7" s="1"/>
  <c r="T1577" i="7"/>
  <c r="CI1389" i="7"/>
  <c r="AD1389" i="7"/>
  <c r="CL1389" i="7"/>
  <c r="AH1389" i="7" s="1"/>
  <c r="AF2224" i="7"/>
  <c r="CE2128" i="7"/>
  <c r="AA2128" i="7" s="1"/>
  <c r="CB2128" i="7"/>
  <c r="X2128" i="7" s="1"/>
  <c r="W2128" i="7"/>
  <c r="T2068" i="7"/>
  <c r="BZ2068" i="7"/>
  <c r="V2068" i="7" s="1"/>
  <c r="AF1569" i="7"/>
  <c r="CI1494" i="7"/>
  <c r="AE1494" i="7" s="1"/>
  <c r="CL1494" i="7"/>
  <c r="AH1494" i="7" s="1"/>
  <c r="AD1494" i="7"/>
  <c r="X1504" i="7"/>
  <c r="CD1504" i="7"/>
  <c r="Z1504" i="7" s="1"/>
  <c r="AE2192" i="7"/>
  <c r="CK2192" i="7"/>
  <c r="AG2192" i="7" s="1"/>
  <c r="Y1548" i="7"/>
  <c r="AE1673" i="7"/>
  <c r="CK1673" i="7"/>
  <c r="AG1673" i="7" s="1"/>
  <c r="Y1404" i="7"/>
  <c r="CK2159" i="7"/>
  <c r="AG2159" i="7" s="1"/>
  <c r="Y2308" i="7"/>
  <c r="CK2233" i="7"/>
  <c r="AG2233" i="7" s="1"/>
  <c r="AF2233" i="7"/>
  <c r="W2196" i="7"/>
  <c r="CB2196" i="7"/>
  <c r="X2196" i="7" s="1"/>
  <c r="CE2196" i="7"/>
  <c r="AA2196" i="7" s="1"/>
  <c r="Y1596" i="7"/>
  <c r="W1412" i="7"/>
  <c r="CE1412" i="7"/>
  <c r="AA1412" i="7" s="1"/>
  <c r="CB1412" i="7"/>
  <c r="X1526" i="7"/>
  <c r="CD1526" i="7"/>
  <c r="Z1526" i="7" s="1"/>
  <c r="T1517" i="7"/>
  <c r="BZ1517" i="7"/>
  <c r="V1517" i="7" s="1"/>
  <c r="X1954" i="7"/>
  <c r="CD1954" i="7"/>
  <c r="Z1954" i="7" s="1"/>
  <c r="CB2304" i="7"/>
  <c r="X2304" i="7" s="1"/>
  <c r="W2304" i="7"/>
  <c r="CE2304" i="7"/>
  <c r="AA2304" i="7" s="1"/>
  <c r="X2057" i="7"/>
  <c r="CD2057" i="7"/>
  <c r="Z2057" i="7" s="1"/>
  <c r="Y2310" i="7"/>
  <c r="T2233" i="7"/>
  <c r="BZ2233" i="7"/>
  <c r="V2233" i="7" s="1"/>
  <c r="X2198" i="7"/>
  <c r="CD2198" i="7"/>
  <c r="Z2198" i="7" s="1"/>
  <c r="Y2312" i="7"/>
  <c r="Y2313" i="7"/>
  <c r="CD1640" i="7"/>
  <c r="Z1640" i="7" s="1"/>
  <c r="CD2174" i="7"/>
  <c r="Z2174" i="7" s="1"/>
  <c r="Y2281" i="7"/>
  <c r="CK2314" i="7"/>
  <c r="AG2314" i="7" s="1"/>
  <c r="X2087" i="7"/>
  <c r="CD2087" i="7"/>
  <c r="Z2087" i="7" s="1"/>
  <c r="AE2166" i="7"/>
  <c r="CK2166" i="7"/>
  <c r="AG2166" i="7" s="1"/>
  <c r="AE1563" i="7"/>
  <c r="CK1563" i="7"/>
  <c r="AG1563" i="7" s="1"/>
  <c r="BZ1732" i="7"/>
  <c r="V1732" i="7" s="1"/>
  <c r="T1732" i="7"/>
  <c r="CI1397" i="7"/>
  <c r="AD1397" i="7"/>
  <c r="CL1397" i="7"/>
  <c r="AH1397" i="7" s="1"/>
  <c r="CD2277" i="7"/>
  <c r="Z2277" i="7" s="1"/>
  <c r="CL2232" i="7"/>
  <c r="AH2232" i="7" s="1"/>
  <c r="AE2277" i="7"/>
  <c r="CK2277" i="7"/>
  <c r="AG2277" i="7" s="1"/>
  <c r="N1335" i="7"/>
  <c r="BS1335" i="7"/>
  <c r="O1335" i="7" s="1"/>
  <c r="CE1334" i="7"/>
  <c r="AA1334" i="7" s="1"/>
  <c r="CB1334" i="7"/>
  <c r="W1334" i="7"/>
  <c r="CK2152" i="7"/>
  <c r="AG2152" i="7" s="1"/>
  <c r="AF2152" i="7"/>
  <c r="CK1548" i="7"/>
  <c r="AG1548" i="7" s="1"/>
  <c r="W1413" i="7"/>
  <c r="CE1413" i="7"/>
  <c r="AA1413" i="7" s="1"/>
  <c r="CB1413" i="7"/>
  <c r="CE2225" i="7"/>
  <c r="AA2225" i="7" s="1"/>
  <c r="CB2225" i="7"/>
  <c r="X2225" i="7" s="1"/>
  <c r="W2225" i="7"/>
  <c r="T2213" i="7"/>
  <c r="BZ2213" i="7"/>
  <c r="V2213" i="7" s="1"/>
  <c r="CK1521" i="7"/>
  <c r="AG1521" i="7" s="1"/>
  <c r="X1884" i="7"/>
  <c r="CD1884" i="7"/>
  <c r="Z1884" i="7" s="1"/>
  <c r="L1415" i="7"/>
  <c r="CA1415" i="7"/>
  <c r="CD1837" i="7"/>
  <c r="Z1837" i="7" s="1"/>
  <c r="AF1778" i="7"/>
  <c r="CD1390" i="7"/>
  <c r="Z1390" i="7" s="1"/>
  <c r="N1337" i="7"/>
  <c r="BS1337" i="7"/>
  <c r="O1337" i="7" s="1"/>
  <c r="Y2255" i="7"/>
  <c r="AE2182" i="7"/>
  <c r="CK2182" i="7"/>
  <c r="AG2182" i="7" s="1"/>
  <c r="AE2282" i="7"/>
  <c r="CK2282" i="7"/>
  <c r="AG2282" i="7" s="1"/>
  <c r="CK2029" i="7"/>
  <c r="AG2029" i="7" s="1"/>
  <c r="Y2274" i="7"/>
  <c r="CB2274" i="7"/>
  <c r="X2274" i="7" s="1"/>
  <c r="W2274" i="7"/>
  <c r="CE2274" i="7"/>
  <c r="AA2274" i="7" s="1"/>
  <c r="Y2109" i="7"/>
  <c r="Y1575" i="7"/>
  <c r="X1824" i="7"/>
  <c r="CD1824" i="7"/>
  <c r="Z1824" i="7" s="1"/>
  <c r="CK2067" i="7"/>
  <c r="AG2067" i="7" s="1"/>
  <c r="AE2147" i="7"/>
  <c r="CK2147" i="7"/>
  <c r="AG2147" i="7" s="1"/>
  <c r="T1588" i="7"/>
  <c r="BZ1588" i="7"/>
  <c r="V1588" i="7" s="1"/>
  <c r="CE1588" i="7"/>
  <c r="AA1588" i="7" s="1"/>
  <c r="W1588" i="7"/>
  <c r="CB1588" i="7"/>
  <c r="X1588" i="7" s="1"/>
  <c r="CD1462" i="7"/>
  <c r="Z1462" i="7" s="1"/>
  <c r="T1576" i="7"/>
  <c r="BZ1576" i="7"/>
  <c r="V1576" i="7" s="1"/>
  <c r="Y2242" i="7"/>
  <c r="CK2212" i="7"/>
  <c r="AG2212" i="7" s="1"/>
  <c r="CD1846" i="7"/>
  <c r="Z1846" i="7" s="1"/>
  <c r="AE2102" i="7"/>
  <c r="CK2102" i="7"/>
  <c r="AG2102" i="7" s="1"/>
  <c r="Y1560" i="7"/>
  <c r="Y2195" i="7"/>
  <c r="Y1728" i="7"/>
  <c r="X1776" i="7"/>
  <c r="CD1776" i="7"/>
  <c r="Z1776" i="7" s="1"/>
  <c r="CK2112" i="7"/>
  <c r="AG2112" i="7" s="1"/>
  <c r="CD2016" i="7"/>
  <c r="Z2016" i="7" s="1"/>
  <c r="X1637" i="7"/>
  <c r="CD1637" i="7"/>
  <c r="Z1637" i="7" s="1"/>
  <c r="Y1569" i="7"/>
  <c r="Y2306" i="7"/>
  <c r="X1490" i="7"/>
  <c r="CD1490" i="7"/>
  <c r="Z1490" i="7" s="1"/>
  <c r="CL1509" i="7"/>
  <c r="AH1509" i="7" s="1"/>
  <c r="T1525" i="7"/>
  <c r="BZ1525" i="7"/>
  <c r="V1525" i="7" s="1"/>
  <c r="CD1632" i="7"/>
  <c r="Z1632" i="7" s="1"/>
  <c r="CK2158" i="7"/>
  <c r="AG2158" i="7" s="1"/>
  <c r="CK1504" i="7"/>
  <c r="AG1504" i="7" s="1"/>
  <c r="AF2196" i="7"/>
  <c r="Y1723" i="7"/>
  <c r="BZ1586" i="7"/>
  <c r="V1586" i="7" s="1"/>
  <c r="T1586" i="7"/>
  <c r="T2241" i="7"/>
  <c r="BZ2241" i="7"/>
  <c r="V2241" i="7" s="1"/>
  <c r="X1802" i="7"/>
  <c r="CD1802" i="7"/>
  <c r="Z1802" i="7" s="1"/>
  <c r="CD2166" i="7"/>
  <c r="Z2166" i="7" s="1"/>
  <c r="CE2245" i="7"/>
  <c r="AA2245" i="7" s="1"/>
  <c r="W2245" i="7"/>
  <c r="CB2245" i="7"/>
  <c r="X2245" i="7" s="1"/>
  <c r="CD2157" i="7"/>
  <c r="Z2157" i="7" s="1"/>
  <c r="X1760" i="7"/>
  <c r="CD1760" i="7"/>
  <c r="Z1760" i="7" s="1"/>
  <c r="X1738" i="7"/>
  <c r="CD1738" i="7"/>
  <c r="Z1738" i="7" s="1"/>
  <c r="CK2318" i="7"/>
  <c r="AG2318" i="7" s="1"/>
  <c r="Y1746" i="7"/>
  <c r="Y2292" i="7"/>
  <c r="X1320" i="7"/>
  <c r="CD1320" i="7"/>
  <c r="Z1320" i="7" s="1"/>
  <c r="CA1373" i="7"/>
  <c r="CI1405" i="7"/>
  <c r="AD1405" i="7"/>
  <c r="CL1405" i="7"/>
  <c r="AH1405" i="7" s="1"/>
  <c r="CL2284" i="7"/>
  <c r="AH2284" i="7" s="1"/>
  <c r="BZ2078" i="7"/>
  <c r="V2078" i="7" s="1"/>
  <c r="T2078" i="7"/>
  <c r="CD1567" i="7"/>
  <c r="Z1567" i="7" s="1"/>
  <c r="Y1567" i="7"/>
  <c r="AE2038" i="7"/>
  <c r="CK2038" i="7"/>
  <c r="AG2038" i="7" s="1"/>
  <c r="CL2100" i="7"/>
  <c r="AH2100" i="7" s="1"/>
  <c r="CI2100" i="7"/>
  <c r="AD2100" i="7"/>
  <c r="Y1584" i="7"/>
  <c r="Y2201" i="7"/>
  <c r="W2134" i="7"/>
  <c r="CE2134" i="7"/>
  <c r="AA2134" i="7" s="1"/>
  <c r="CB2134" i="7"/>
  <c r="X2134" i="7" s="1"/>
  <c r="CE1521" i="7"/>
  <c r="AA1521" i="7" s="1"/>
  <c r="W1521" i="7"/>
  <c r="CB1521" i="7"/>
  <c r="X1521" i="7" s="1"/>
  <c r="AD1597" i="7"/>
  <c r="CL1597" i="7"/>
  <c r="AH1597" i="7" s="1"/>
  <c r="CI1597" i="7"/>
  <c r="AE1597" i="7" s="1"/>
  <c r="Y1494" i="7"/>
  <c r="X1987" i="7"/>
  <c r="CD1987" i="7"/>
  <c r="Z1987" i="7" s="1"/>
  <c r="X1744" i="7"/>
  <c r="CD1744" i="7"/>
  <c r="Z1744" i="7" s="1"/>
  <c r="CE1604" i="7"/>
  <c r="AA1604" i="7" s="1"/>
  <c r="W1604" i="7"/>
  <c r="CB1604" i="7"/>
  <c r="X1604" i="7" s="1"/>
  <c r="CL2310" i="7"/>
  <c r="AH2310" i="7" s="1"/>
  <c r="AD2310" i="7"/>
  <c r="CI2310" i="7"/>
  <c r="AE2310" i="7" s="1"/>
  <c r="AE1390" i="7"/>
  <c r="CK1390" i="7"/>
  <c r="AG1390" i="7" s="1"/>
  <c r="CI2129" i="7"/>
  <c r="AE2129" i="7" s="1"/>
  <c r="AD2129" i="7"/>
  <c r="CL2129" i="7"/>
  <c r="AH2129" i="7" s="1"/>
  <c r="AE1692" i="7"/>
  <c r="CK1692" i="7"/>
  <c r="AG1692" i="7" s="1"/>
  <c r="Y1388" i="7"/>
  <c r="T2313" i="7"/>
  <c r="BZ2313" i="7"/>
  <c r="V2313" i="7" s="1"/>
  <c r="X2080" i="7"/>
  <c r="CD2080" i="7"/>
  <c r="Z2080" i="7" s="1"/>
  <c r="CE1544" i="7"/>
  <c r="AA1544" i="7" s="1"/>
  <c r="CB1544" i="7"/>
  <c r="X1544" i="7" s="1"/>
  <c r="W1544" i="7"/>
  <c r="AE1516" i="7"/>
  <c r="CK1516" i="7"/>
  <c r="AG1516" i="7" s="1"/>
  <c r="BZ1396" i="7"/>
  <c r="V1396" i="7" s="1"/>
  <c r="T1396" i="7"/>
  <c r="AE1708" i="7"/>
  <c r="CK1708" i="7"/>
  <c r="AG1708" i="7" s="1"/>
  <c r="CA1380" i="7"/>
  <c r="X2303" i="7"/>
  <c r="CD2303" i="7"/>
  <c r="Z2303" i="7" s="1"/>
  <c r="AE1695" i="7"/>
  <c r="CK1695" i="7"/>
  <c r="AG1695" i="7" s="1"/>
  <c r="CK2202" i="7"/>
  <c r="AG2202" i="7" s="1"/>
  <c r="CK1508" i="7"/>
  <c r="AG1508" i="7" s="1"/>
  <c r="AF1508" i="7"/>
  <c r="CD2042" i="7"/>
  <c r="Z2042" i="7" s="1"/>
  <c r="CD1346" i="7"/>
  <c r="Z1346" i="7" s="1"/>
  <c r="AF1759" i="7"/>
  <c r="CK1759" i="7"/>
  <c r="AG1759" i="7" s="1"/>
  <c r="CD1891" i="7"/>
  <c r="Z1891" i="7" s="1"/>
  <c r="CL2185" i="7"/>
  <c r="AH2185" i="7" s="1"/>
  <c r="CI2185" i="7"/>
  <c r="AD2185" i="7"/>
  <c r="CE1608" i="7"/>
  <c r="AA1608" i="7" s="1"/>
  <c r="CB1608" i="7"/>
  <c r="X1608" i="7" s="1"/>
  <c r="W1608" i="7"/>
  <c r="AD2062" i="7"/>
  <c r="CI2062" i="7"/>
  <c r="AE2062" i="7" s="1"/>
  <c r="CL2062" i="7"/>
  <c r="AH2062" i="7" s="1"/>
  <c r="N1328" i="7"/>
  <c r="BS1328" i="7"/>
  <c r="O1328" i="7" s="1"/>
  <c r="CD1617" i="7"/>
  <c r="Z1617" i="7" s="1"/>
  <c r="Y2064" i="7"/>
  <c r="AE2101" i="7"/>
  <c r="CK2101" i="7"/>
  <c r="AG2101" i="7" s="1"/>
  <c r="Y1759" i="7"/>
  <c r="CD1759" i="7"/>
  <c r="Z1759" i="7" s="1"/>
  <c r="CB2100" i="7"/>
  <c r="X2100" i="7" s="1"/>
  <c r="CE2100" i="7"/>
  <c r="AA2100" i="7" s="1"/>
  <c r="W2100" i="7"/>
  <c r="CB1586" i="7"/>
  <c r="X1586" i="7" s="1"/>
  <c r="CE1586" i="7"/>
  <c r="AA1586" i="7" s="1"/>
  <c r="W1586" i="7"/>
  <c r="CB2290" i="7"/>
  <c r="X2290" i="7" s="1"/>
  <c r="W2290" i="7"/>
  <c r="CE2290" i="7"/>
  <c r="AA2290" i="7" s="1"/>
  <c r="CE2241" i="7"/>
  <c r="AA2241" i="7" s="1"/>
  <c r="W2241" i="7"/>
  <c r="CB2241" i="7"/>
  <c r="X2241" i="7" s="1"/>
  <c r="CE1540" i="7"/>
  <c r="AA1540" i="7" s="1"/>
  <c r="W1540" i="7"/>
  <c r="CB1540" i="7"/>
  <c r="X1540" i="7" s="1"/>
  <c r="CD2226" i="7"/>
  <c r="Z2226" i="7" s="1"/>
  <c r="AE2111" i="7"/>
  <c r="CK2111" i="7"/>
  <c r="AG2111" i="7" s="1"/>
  <c r="BR1354" i="7"/>
  <c r="L1354" i="7"/>
  <c r="CA1354" i="7"/>
  <c r="Y1582" i="7"/>
  <c r="AD2312" i="7"/>
  <c r="CL2312" i="7"/>
  <c r="AH2312" i="7" s="1"/>
  <c r="CI2312" i="7"/>
  <c r="AE2312" i="7" s="1"/>
  <c r="CL2040" i="7"/>
  <c r="AH2040" i="7" s="1"/>
  <c r="AD2040" i="7"/>
  <c r="CI2040" i="7"/>
  <c r="CK2225" i="7"/>
  <c r="AG2225" i="7" s="1"/>
  <c r="BS1369" i="7"/>
  <c r="O1369" i="7" s="1"/>
  <c r="CK2157" i="7"/>
  <c r="AG2157" i="7" s="1"/>
  <c r="CD1487" i="7"/>
  <c r="Z1487" i="7" s="1"/>
  <c r="BZ1384" i="7"/>
  <c r="V1384" i="7" s="1"/>
  <c r="T1384" i="7"/>
  <c r="BP1384" i="7"/>
  <c r="CK2053" i="7"/>
  <c r="AG2053" i="7" s="1"/>
  <c r="CL2189" i="7"/>
  <c r="AH2189" i="7" s="1"/>
  <c r="T1567" i="7"/>
  <c r="BZ1567" i="7"/>
  <c r="V1567" i="7" s="1"/>
  <c r="CD1563" i="7"/>
  <c r="Z1563" i="7" s="1"/>
  <c r="AF1544" i="7"/>
  <c r="CD2108" i="7"/>
  <c r="Z2108" i="7" s="1"/>
  <c r="N1324" i="7"/>
  <c r="BS1324" i="7"/>
  <c r="O1324" i="7" s="1"/>
  <c r="CD2035" i="7"/>
  <c r="Z2035" i="7" s="1"/>
  <c r="CK2046" i="7"/>
  <c r="AG2046" i="7" s="1"/>
  <c r="CD1768" i="7"/>
  <c r="Z1768" i="7" s="1"/>
  <c r="CK2069" i="7"/>
  <c r="AG2069" i="7" s="1"/>
  <c r="Y2239" i="7"/>
  <c r="CD2147" i="7"/>
  <c r="Z2147" i="7" s="1"/>
  <c r="CL1564" i="7"/>
  <c r="AH1564" i="7" s="1"/>
  <c r="AD1564" i="7"/>
  <c r="CI1564" i="7"/>
  <c r="BZ2134" i="7"/>
  <c r="V2134" i="7" s="1"/>
  <c r="T2134" i="7"/>
  <c r="W1551" i="7"/>
  <c r="CB1551" i="7"/>
  <c r="X1551" i="7" s="1"/>
  <c r="CE1551" i="7"/>
  <c r="AA1551" i="7" s="1"/>
  <c r="AE1498" i="7"/>
  <c r="CK1498" i="7"/>
  <c r="AG1498" i="7" s="1"/>
  <c r="N1333" i="7"/>
  <c r="BS1333" i="7"/>
  <c r="O1333" i="7" s="1"/>
  <c r="CK2052" i="7"/>
  <c r="AG2052" i="7" s="1"/>
  <c r="CL2249" i="7"/>
  <c r="AH2249" i="7" s="1"/>
  <c r="CD2289" i="7"/>
  <c r="Z2289" i="7" s="1"/>
  <c r="CD1882" i="7"/>
  <c r="Z1882" i="7" s="1"/>
  <c r="CD2275" i="7"/>
  <c r="Z2275" i="7" s="1"/>
  <c r="BZ2200" i="7"/>
  <c r="V2200" i="7" s="1"/>
  <c r="T2200" i="7"/>
  <c r="CI1377" i="7"/>
  <c r="CL1377" i="7"/>
  <c r="AH1377" i="7" s="1"/>
  <c r="AD1377" i="7"/>
  <c r="CD1499" i="7"/>
  <c r="Z1499" i="7" s="1"/>
  <c r="X2104" i="7"/>
  <c r="CD2104" i="7"/>
  <c r="Z2104" i="7" s="1"/>
  <c r="T1556" i="7"/>
  <c r="BZ1556" i="7"/>
  <c r="V1556" i="7" s="1"/>
  <c r="CL1690" i="7"/>
  <c r="AH1690" i="7" s="1"/>
  <c r="AD1690" i="7"/>
  <c r="CI1690" i="7"/>
  <c r="AE1690" i="7" s="1"/>
  <c r="AF2122" i="7"/>
  <c r="AF2241" i="7"/>
  <c r="CK2241" i="7"/>
  <c r="AG2241" i="7" s="1"/>
  <c r="CK1505" i="7"/>
  <c r="AG1505" i="7" s="1"/>
  <c r="AF1505" i="7"/>
  <c r="X1662" i="7"/>
  <c r="CD1662" i="7"/>
  <c r="Z1662" i="7" s="1"/>
  <c r="CD1774" i="7"/>
  <c r="Z1774" i="7" s="1"/>
  <c r="X1332" i="7"/>
  <c r="CD1332" i="7"/>
  <c r="Z1332" i="7" s="1"/>
  <c r="BR1339" i="7"/>
  <c r="L1339" i="7"/>
  <c r="CA1339" i="7"/>
  <c r="CK2304" i="7"/>
  <c r="AG2304" i="7" s="1"/>
  <c r="CD2272" i="7"/>
  <c r="Z2272" i="7" s="1"/>
  <c r="Y1538" i="7"/>
  <c r="CD1538" i="7"/>
  <c r="Z1538" i="7" s="1"/>
  <c r="CI1406" i="7"/>
  <c r="CL1406" i="7"/>
  <c r="AH1406" i="7" s="1"/>
  <c r="AD1406" i="7"/>
  <c r="CB1690" i="7"/>
  <c r="X1690" i="7" s="1"/>
  <c r="W1690" i="7"/>
  <c r="CE1690" i="7"/>
  <c r="AA1690" i="7" s="1"/>
  <c r="CD1649" i="7"/>
  <c r="Z1649" i="7" s="1"/>
  <c r="CD1769" i="7"/>
  <c r="Z1769" i="7" s="1"/>
  <c r="CE1517" i="7"/>
  <c r="AA1517" i="7" s="1"/>
  <c r="CB1517" i="7"/>
  <c r="X1517" i="7" s="1"/>
  <c r="W1517" i="7"/>
  <c r="AE1545" i="7"/>
  <c r="CK1545" i="7"/>
  <c r="AG1545" i="7" s="1"/>
  <c r="CH1374" i="7"/>
  <c r="CE2310" i="7"/>
  <c r="AA2310" i="7" s="1"/>
  <c r="W2310" i="7"/>
  <c r="CB2310" i="7"/>
  <c r="X2310" i="7" s="1"/>
  <c r="W1400" i="7"/>
  <c r="CE1400" i="7"/>
  <c r="AA1400" i="7" s="1"/>
  <c r="CB1400" i="7"/>
  <c r="CD1861" i="7"/>
  <c r="Z1861" i="7" s="1"/>
  <c r="CD1961" i="7"/>
  <c r="Z1961" i="7" s="1"/>
  <c r="CD1814" i="7"/>
  <c r="Z1814" i="7" s="1"/>
  <c r="CH1388" i="7"/>
  <c r="CK2267" i="7"/>
  <c r="AG2267" i="7" s="1"/>
  <c r="CE2178" i="7"/>
  <c r="AA2178" i="7" s="1"/>
  <c r="CB2178" i="7"/>
  <c r="X2178" i="7" s="1"/>
  <c r="W2178" i="7"/>
  <c r="CD1825" i="7"/>
  <c r="Z1825" i="7" s="1"/>
  <c r="AE2004" i="7"/>
  <c r="CK2004" i="7"/>
  <c r="AG2004" i="7" s="1"/>
  <c r="CD1840" i="7"/>
  <c r="Z1840" i="7" s="1"/>
  <c r="BZ2281" i="7"/>
  <c r="V2281" i="7" s="1"/>
  <c r="T2281" i="7"/>
  <c r="CD1634" i="7"/>
  <c r="Z1634" i="7" s="1"/>
  <c r="CK2099" i="7"/>
  <c r="AG2099" i="7" s="1"/>
  <c r="CD1958" i="7"/>
  <c r="Z1958" i="7" s="1"/>
  <c r="AE1599" i="7"/>
  <c r="CK1599" i="7"/>
  <c r="AG1599" i="7" s="1"/>
  <c r="Y1530" i="7"/>
  <c r="CL2227" i="7"/>
  <c r="AH2227" i="7" s="1"/>
  <c r="Y1568" i="7"/>
  <c r="CD1851" i="7"/>
  <c r="Z1851" i="7" s="1"/>
  <c r="CD1440" i="7"/>
  <c r="Z1440" i="7" s="1"/>
  <c r="CD2266" i="7"/>
  <c r="Z2266" i="7" s="1"/>
  <c r="W1417" i="7"/>
  <c r="CB1417" i="7"/>
  <c r="CE1417" i="7"/>
  <c r="AA1417" i="7" s="1"/>
  <c r="CD2224" i="7"/>
  <c r="Z2224" i="7" s="1"/>
  <c r="Y2224" i="7"/>
  <c r="CD2013" i="7"/>
  <c r="Z2013" i="7" s="1"/>
  <c r="BS1345" i="7"/>
  <c r="O1345" i="7" s="1"/>
  <c r="X1361" i="7"/>
  <c r="CD1361" i="7"/>
  <c r="Z1361" i="7" s="1"/>
  <c r="CD2092" i="7"/>
  <c r="Z2092" i="7" s="1"/>
  <c r="N1334" i="7"/>
  <c r="BS1334" i="7"/>
  <c r="O1334" i="7" s="1"/>
  <c r="CD2256" i="7"/>
  <c r="Z2256" i="7" s="1"/>
  <c r="CD2012" i="7"/>
  <c r="Z2012" i="7" s="1"/>
  <c r="CL2036" i="7"/>
  <c r="AH2036" i="7" s="1"/>
  <c r="CI2036" i="7"/>
  <c r="AD2036" i="7"/>
  <c r="CK1511" i="7"/>
  <c r="AG1511" i="7" s="1"/>
  <c r="CK2261" i="7"/>
  <c r="AG2261" i="7" s="1"/>
  <c r="CD1916" i="7"/>
  <c r="Z1916" i="7" s="1"/>
  <c r="X1979" i="7"/>
  <c r="CD1979" i="7"/>
  <c r="Z1979" i="7" s="1"/>
  <c r="BR1365" i="7"/>
  <c r="L1365" i="7"/>
  <c r="CL2128" i="7"/>
  <c r="AH2128" i="7" s="1"/>
  <c r="AD2128" i="7"/>
  <c r="CI2128" i="7"/>
  <c r="AE2128" i="7" s="1"/>
  <c r="CD2089" i="7"/>
  <c r="Z2089" i="7" s="1"/>
  <c r="CD2259" i="7"/>
  <c r="Z2259" i="7" s="1"/>
  <c r="X2295" i="7"/>
  <c r="CD2295" i="7"/>
  <c r="Z2295" i="7" s="1"/>
  <c r="CD1727" i="7"/>
  <c r="Z1727" i="7" s="1"/>
  <c r="AE2091" i="7"/>
  <c r="CK2091" i="7"/>
  <c r="AG2091" i="7" s="1"/>
  <c r="Y1608" i="7"/>
  <c r="CK2207" i="7"/>
  <c r="AG2207" i="7" s="1"/>
  <c r="CD2094" i="7"/>
  <c r="Z2094" i="7" s="1"/>
  <c r="CK2080" i="7"/>
  <c r="AG2080" i="7" s="1"/>
  <c r="CD2095" i="7"/>
  <c r="Z2095" i="7" s="1"/>
  <c r="CK2075" i="7"/>
  <c r="AG2075" i="7" s="1"/>
  <c r="T1552" i="7"/>
  <c r="BZ1552" i="7"/>
  <c r="V1552" i="7" s="1"/>
  <c r="CK1527" i="7"/>
  <c r="AG1527" i="7" s="1"/>
  <c r="AF1739" i="7"/>
  <c r="CK2151" i="7"/>
  <c r="AG2151" i="7" s="1"/>
  <c r="CI1570" i="7"/>
  <c r="AD1570" i="7"/>
  <c r="CL1570" i="7"/>
  <c r="AH1570" i="7" s="1"/>
  <c r="BR1351" i="7"/>
  <c r="L1351" i="7"/>
  <c r="CA1351" i="7"/>
  <c r="CE2217" i="7"/>
  <c r="AA2217" i="7" s="1"/>
  <c r="CB2217" i="7"/>
  <c r="X2217" i="7" s="1"/>
  <c r="W2217" i="7"/>
  <c r="CD2267" i="7"/>
  <c r="Z2267" i="7" s="1"/>
  <c r="CK2216" i="7"/>
  <c r="AG2216" i="7" s="1"/>
  <c r="CL1600" i="7"/>
  <c r="AH1600" i="7" s="1"/>
  <c r="CI1600" i="7"/>
  <c r="AE1600" i="7" s="1"/>
  <c r="AD1600" i="7"/>
  <c r="CD1951" i="7"/>
  <c r="Z1951" i="7" s="1"/>
  <c r="CD1997" i="7"/>
  <c r="Z1997" i="7" s="1"/>
  <c r="W1759" i="7"/>
  <c r="CB1759" i="7"/>
  <c r="X1759" i="7" s="1"/>
  <c r="CE1759" i="7"/>
  <c r="AA1759" i="7" s="1"/>
  <c r="BZ1728" i="7"/>
  <c r="V1728" i="7" s="1"/>
  <c r="T1728" i="7"/>
  <c r="AE2248" i="7"/>
  <c r="CK2248" i="7"/>
  <c r="AG2248" i="7" s="1"/>
  <c r="CE1387" i="7"/>
  <c r="AA1387" i="7" s="1"/>
  <c r="CB1387" i="7"/>
  <c r="W1387" i="7"/>
  <c r="CD2074" i="7"/>
  <c r="Z2074" i="7" s="1"/>
  <c r="CB1569" i="7"/>
  <c r="X1569" i="7" s="1"/>
  <c r="W1569" i="7"/>
  <c r="CE1569" i="7"/>
  <c r="AA1569" i="7" s="1"/>
  <c r="CE1397" i="7"/>
  <c r="AA1397" i="7" s="1"/>
  <c r="CB1397" i="7"/>
  <c r="W1397" i="7"/>
  <c r="BS1361" i="7"/>
  <c r="O1361" i="7" s="1"/>
  <c r="CL1556" i="7"/>
  <c r="AH1556" i="7" s="1"/>
  <c r="CB2306" i="7"/>
  <c r="X2306" i="7" s="1"/>
  <c r="W2306" i="7"/>
  <c r="CE2306" i="7"/>
  <c r="AA2306" i="7" s="1"/>
  <c r="Y2284" i="7"/>
  <c r="CK1766" i="7"/>
  <c r="AG1766" i="7" s="1"/>
  <c r="X2250" i="7"/>
  <c r="CD2250" i="7"/>
  <c r="Z2250" i="7" s="1"/>
  <c r="CB2153" i="7"/>
  <c r="X2153" i="7" s="1"/>
  <c r="CE2153" i="7"/>
  <c r="AA2153" i="7" s="1"/>
  <c r="W2153" i="7"/>
  <c r="CD1706" i="7"/>
  <c r="Z1706" i="7" s="1"/>
  <c r="CD2222" i="7"/>
  <c r="Z2222" i="7" s="1"/>
  <c r="CD2103" i="7"/>
  <c r="Z2103" i="7" s="1"/>
  <c r="CB1723" i="7"/>
  <c r="X1723" i="7" s="1"/>
  <c r="W1723" i="7"/>
  <c r="CE1723" i="7"/>
  <c r="AA1723" i="7" s="1"/>
  <c r="CI1586" i="7"/>
  <c r="CL1586" i="7"/>
  <c r="AH1586" i="7" s="1"/>
  <c r="AD1586" i="7"/>
  <c r="CD1590" i="7"/>
  <c r="Z1590" i="7" s="1"/>
  <c r="CK1594" i="7"/>
  <c r="AG1594" i="7" s="1"/>
  <c r="CK1502" i="7"/>
  <c r="AG1502" i="7" s="1"/>
  <c r="BZ1722" i="7"/>
  <c r="V1722" i="7" s="1"/>
  <c r="T1722" i="7"/>
  <c r="AE2307" i="7"/>
  <c r="CK2307" i="7"/>
  <c r="AG2307" i="7" s="1"/>
  <c r="CL1612" i="7"/>
  <c r="AH1612" i="7" s="1"/>
  <c r="Y2245" i="7"/>
  <c r="T1513" i="7"/>
  <c r="BZ1513" i="7"/>
  <c r="V1513" i="7" s="1"/>
  <c r="CD1515" i="7"/>
  <c r="Z1515" i="7" s="1"/>
  <c r="X2044" i="7"/>
  <c r="CD2044" i="7"/>
  <c r="Z2044" i="7" s="1"/>
  <c r="CL1548" i="7"/>
  <c r="AH1548" i="7" s="1"/>
  <c r="CD1930" i="7"/>
  <c r="Z1930" i="7" s="1"/>
  <c r="CD2208" i="7"/>
  <c r="Z2208" i="7" s="1"/>
  <c r="Y1564" i="7"/>
  <c r="CD1800" i="7"/>
  <c r="Z1800" i="7" s="1"/>
  <c r="CK2305" i="7"/>
  <c r="AG2305" i="7" s="1"/>
  <c r="CK2096" i="7"/>
  <c r="AG2096" i="7" s="1"/>
  <c r="CK2043" i="7"/>
  <c r="AG2043" i="7" s="1"/>
  <c r="CK1539" i="7"/>
  <c r="AG1539" i="7" s="1"/>
  <c r="AF2292" i="7"/>
  <c r="CE1778" i="7"/>
  <c r="AA1778" i="7" s="1"/>
  <c r="CB1778" i="7"/>
  <c r="X1778" i="7" s="1"/>
  <c r="W1778" i="7"/>
  <c r="CK2066" i="7"/>
  <c r="AG2066" i="7" s="1"/>
  <c r="X1464" i="7"/>
  <c r="CD1464" i="7"/>
  <c r="Z1464" i="7" s="1"/>
  <c r="AE2016" i="7"/>
  <c r="CK2016" i="7"/>
  <c r="AG2016" i="7" s="1"/>
  <c r="CE2239" i="7"/>
  <c r="AA2239" i="7" s="1"/>
  <c r="CB2239" i="7"/>
  <c r="X2239" i="7" s="1"/>
  <c r="W2239" i="7"/>
  <c r="AE2032" i="7"/>
  <c r="CK2032" i="7"/>
  <c r="AG2032" i="7" s="1"/>
  <c r="M1379" i="7"/>
  <c r="CH1379" i="7"/>
  <c r="AF1517" i="7"/>
  <c r="CK1517" i="7"/>
  <c r="AG1517" i="7" s="1"/>
  <c r="CK1756" i="7"/>
  <c r="AG1756" i="7" s="1"/>
  <c r="BZ1538" i="7"/>
  <c r="V1538" i="7" s="1"/>
  <c r="T1538" i="7"/>
  <c r="T2237" i="7"/>
  <c r="BZ2237" i="7"/>
  <c r="V2237" i="7" s="1"/>
  <c r="CD2128" i="7"/>
  <c r="Z2128" i="7" s="1"/>
  <c r="Y2128" i="7"/>
  <c r="Y2068" i="7"/>
  <c r="AE1587" i="7"/>
  <c r="CK1587" i="7"/>
  <c r="AG1587" i="7" s="1"/>
  <c r="CD1456" i="7"/>
  <c r="Z1456" i="7" s="1"/>
  <c r="W2308" i="7"/>
  <c r="CE2308" i="7"/>
  <c r="AA2308" i="7" s="1"/>
  <c r="CB2308" i="7"/>
  <c r="X2308" i="7" s="1"/>
  <c r="BZ2196" i="7"/>
  <c r="V2196" i="7" s="1"/>
  <c r="T2196" i="7"/>
  <c r="BR1350" i="7"/>
  <c r="L1350" i="7"/>
  <c r="Y1517" i="7"/>
  <c r="AE1706" i="7"/>
  <c r="CK1706" i="7"/>
  <c r="AG1706" i="7" s="1"/>
  <c r="BZ1530" i="7"/>
  <c r="V1530" i="7" s="1"/>
  <c r="T1530" i="7"/>
  <c r="CB1565" i="7"/>
  <c r="X1565" i="7" s="1"/>
  <c r="W1565" i="7"/>
  <c r="CE1565" i="7"/>
  <c r="AA1565" i="7" s="1"/>
  <c r="AE2045" i="7"/>
  <c r="CK2045" i="7"/>
  <c r="AG2045" i="7" s="1"/>
  <c r="X1707" i="7"/>
  <c r="CD1707" i="7"/>
  <c r="Z1707" i="7" s="1"/>
  <c r="X1463" i="7"/>
  <c r="CD1463" i="7"/>
  <c r="Z1463" i="7" s="1"/>
  <c r="CL2237" i="7"/>
  <c r="AH2237" i="7" s="1"/>
  <c r="X2090" i="7"/>
  <c r="CD2090" i="7"/>
  <c r="Z2090" i="7" s="1"/>
  <c r="BZ2255" i="7"/>
  <c r="V2255" i="7" s="1"/>
  <c r="T2255" i="7"/>
  <c r="Y2021" i="7"/>
  <c r="T1608" i="7"/>
  <c r="BZ1608" i="7"/>
  <c r="V1608" i="7" s="1"/>
  <c r="CL2274" i="7"/>
  <c r="AH2274" i="7" s="1"/>
  <c r="CI2274" i="7"/>
  <c r="AD2274" i="7"/>
  <c r="CE1509" i="7"/>
  <c r="AA1509" i="7" s="1"/>
  <c r="W1509" i="7"/>
  <c r="CB1509" i="7"/>
  <c r="X1509" i="7" s="1"/>
  <c r="CD1549" i="7"/>
  <c r="Z1549" i="7" s="1"/>
  <c r="X1906" i="7"/>
  <c r="CD1906" i="7"/>
  <c r="Z1906" i="7" s="1"/>
  <c r="X1431" i="7"/>
  <c r="CD1431" i="7"/>
  <c r="Z1431" i="7" s="1"/>
  <c r="CI1407" i="7"/>
  <c r="AD1407" i="7"/>
  <c r="CL1407" i="7"/>
  <c r="AH1407" i="7" s="1"/>
  <c r="CE1600" i="7"/>
  <c r="AA1600" i="7" s="1"/>
  <c r="CB1600" i="7"/>
  <c r="X1600" i="7" s="1"/>
  <c r="W1600" i="7"/>
  <c r="AE2041" i="7"/>
  <c r="CK2041" i="7"/>
  <c r="AG2041" i="7" s="1"/>
  <c r="BZ2315" i="7"/>
  <c r="V2315" i="7" s="1"/>
  <c r="T2315" i="7"/>
  <c r="CD1717" i="7"/>
  <c r="Z1717" i="7" s="1"/>
  <c r="AE1535" i="7"/>
  <c r="CK1535" i="7"/>
  <c r="AG1535" i="7" s="1"/>
  <c r="AD1551" i="7"/>
  <c r="CL1551" i="7"/>
  <c r="AH1551" i="7" s="1"/>
  <c r="CI1551" i="7"/>
  <c r="AE2303" i="7"/>
  <c r="CK2303" i="7"/>
  <c r="AG2303" i="7" s="1"/>
  <c r="CK1585" i="7"/>
  <c r="AG1585" i="7" s="1"/>
  <c r="X1635" i="7"/>
  <c r="CD1635" i="7"/>
  <c r="Z1635" i="7" s="1"/>
  <c r="CH1381" i="7"/>
  <c r="CL2229" i="7"/>
  <c r="AH2229" i="7" s="1"/>
  <c r="CL2178" i="7"/>
  <c r="AH2178" i="7" s="1"/>
  <c r="CE1391" i="7"/>
  <c r="AA1391" i="7" s="1"/>
  <c r="CB1391" i="7"/>
  <c r="W1391" i="7"/>
  <c r="AF2306" i="7"/>
  <c r="AE1727" i="7"/>
  <c r="CK1727" i="7"/>
  <c r="AG1727" i="7" s="1"/>
  <c r="CI1602" i="7"/>
  <c r="AD1602" i="7"/>
  <c r="CL1602" i="7"/>
  <c r="AH1602" i="7" s="1"/>
  <c r="CE2249" i="7"/>
  <c r="AA2249" i="7" s="1"/>
  <c r="CB2249" i="7"/>
  <c r="X2249" i="7" s="1"/>
  <c r="W2249" i="7"/>
  <c r="CE1323" i="7"/>
  <c r="AA1323" i="7" s="1"/>
  <c r="CB1323" i="7"/>
  <c r="W1323" i="7"/>
  <c r="X1553" i="7"/>
  <c r="CD1553" i="7"/>
  <c r="Z1553" i="7" s="1"/>
  <c r="CD2218" i="7"/>
  <c r="Z2218" i="7" s="1"/>
  <c r="CK1612" i="7"/>
  <c r="AG1612" i="7" s="1"/>
  <c r="Y2181" i="7"/>
  <c r="CK2026" i="7"/>
  <c r="AG2026" i="7" s="1"/>
  <c r="CI1683" i="7"/>
  <c r="AE1683" i="7" s="1"/>
  <c r="AD1683" i="7"/>
  <c r="CL1683" i="7"/>
  <c r="AH1683" i="7" s="1"/>
  <c r="L1395" i="7"/>
  <c r="CA1395" i="7"/>
  <c r="AE2002" i="7"/>
  <c r="CK2002" i="7"/>
  <c r="AG2002" i="7" s="1"/>
  <c r="AF2062" i="7"/>
  <c r="CK2062" i="7"/>
  <c r="AG2062" i="7" s="1"/>
  <c r="CD1644" i="7"/>
  <c r="Z1644" i="7" s="1"/>
  <c r="CE1375" i="7"/>
  <c r="AA1375" i="7" s="1"/>
  <c r="W1375" i="7"/>
  <c r="CB1375" i="7"/>
  <c r="X2140" i="7"/>
  <c r="CD2140" i="7"/>
  <c r="Z2140" i="7" s="1"/>
  <c r="CE2201" i="7"/>
  <c r="AA2201" i="7" s="1"/>
  <c r="CB2201" i="7"/>
  <c r="X2201" i="7" s="1"/>
  <c r="W2201" i="7"/>
  <c r="BZ2239" i="7"/>
  <c r="V2239" i="7" s="1"/>
  <c r="T2239" i="7"/>
  <c r="Y2203" i="7"/>
  <c r="CK2037" i="7"/>
  <c r="AG2037" i="7" s="1"/>
  <c r="BZ1543" i="7"/>
  <c r="V1543" i="7" s="1"/>
  <c r="T1543" i="7"/>
  <c r="Y2134" i="7"/>
  <c r="BZ1551" i="7"/>
  <c r="V1551" i="7" s="1"/>
  <c r="T1551" i="7"/>
  <c r="X1547" i="7"/>
  <c r="CD1547" i="7"/>
  <c r="Z1547" i="7" s="1"/>
  <c r="CD1502" i="7"/>
  <c r="Z1502" i="7" s="1"/>
  <c r="CE1369" i="7"/>
  <c r="AA1369" i="7" s="1"/>
  <c r="CB1369" i="7"/>
  <c r="W1369" i="7"/>
  <c r="CD1585" i="7"/>
  <c r="Z1585" i="7" s="1"/>
  <c r="Y1556" i="7"/>
  <c r="Y1521" i="7"/>
  <c r="CD1932" i="7"/>
  <c r="Z1932" i="7" s="1"/>
  <c r="AE1583" i="7"/>
  <c r="CK1583" i="7"/>
  <c r="AG1583" i="7" s="1"/>
  <c r="CK1614" i="7"/>
  <c r="AG1614" i="7" s="1"/>
  <c r="CE2189" i="7"/>
  <c r="AA2189" i="7" s="1"/>
  <c r="CB2189" i="7"/>
  <c r="X2189" i="7" s="1"/>
  <c r="W2189" i="7"/>
  <c r="CI1400" i="7"/>
  <c r="AD1400" i="7"/>
  <c r="CL1400" i="7"/>
  <c r="AH1400" i="7" s="1"/>
  <c r="Y2237" i="7"/>
  <c r="Y1690" i="7"/>
  <c r="CD1436" i="7"/>
  <c r="Z1436" i="7" s="1"/>
  <c r="BZ1597" i="7"/>
  <c r="V1597" i="7" s="1"/>
  <c r="T1597" i="7"/>
  <c r="X1465" i="7"/>
  <c r="CD1465" i="7"/>
  <c r="Z1465" i="7" s="1"/>
  <c r="CD2149" i="7"/>
  <c r="Z2149" i="7" s="1"/>
  <c r="CK2285" i="7"/>
  <c r="AG2285" i="7" s="1"/>
  <c r="CD2070" i="7"/>
  <c r="Z2070" i="7" s="1"/>
  <c r="T1596" i="7"/>
  <c r="BZ1596" i="7"/>
  <c r="V1596" i="7" s="1"/>
  <c r="Y2036" i="7"/>
  <c r="W1739" i="7"/>
  <c r="CE1739" i="7"/>
  <c r="AA1739" i="7" s="1"/>
  <c r="CB1739" i="7"/>
  <c r="X1739" i="7" s="1"/>
  <c r="CK2302" i="7"/>
  <c r="AG2302" i="7" s="1"/>
  <c r="CI2153" i="7"/>
  <c r="AD2153" i="7"/>
  <c r="CL2153" i="7"/>
  <c r="AH2153" i="7" s="1"/>
  <c r="CE1365" i="7"/>
  <c r="AA1365" i="7" s="1"/>
  <c r="CB1365" i="7"/>
  <c r="W1365" i="7"/>
  <c r="CD2192" i="7"/>
  <c r="Z2192" i="7" s="1"/>
  <c r="CK2206" i="7"/>
  <c r="AG2206" i="7" s="1"/>
  <c r="Y2122" i="7"/>
  <c r="Y1604" i="7"/>
  <c r="CL1572" i="7"/>
  <c r="AH1572" i="7" s="1"/>
  <c r="X1950" i="7"/>
  <c r="CD1950" i="7"/>
  <c r="Z1950" i="7" s="1"/>
  <c r="CB1408" i="7"/>
  <c r="W1408" i="7"/>
  <c r="CE1408" i="7"/>
  <c r="AA1408" i="7" s="1"/>
  <c r="BZ2304" i="7"/>
  <c r="V2304" i="7" s="1"/>
  <c r="T2304" i="7"/>
  <c r="CK1668" i="7"/>
  <c r="AG1668" i="7" s="1"/>
  <c r="T2310" i="7"/>
  <c r="BZ2310" i="7"/>
  <c r="V2310" i="7" s="1"/>
  <c r="X1982" i="7"/>
  <c r="CD1982" i="7"/>
  <c r="Z1982" i="7" s="1"/>
  <c r="CK2048" i="7"/>
  <c r="AG2048" i="7" s="1"/>
  <c r="CD1441" i="7"/>
  <c r="Z1441" i="7" s="1"/>
  <c r="Y2233" i="7"/>
  <c r="CE2233" i="7"/>
  <c r="AA2233" i="7" s="1"/>
  <c r="CB2233" i="7"/>
  <c r="X2233" i="7" s="1"/>
  <c r="W2233" i="7"/>
  <c r="Y2178" i="7"/>
  <c r="X2025" i="7"/>
  <c r="CD2025" i="7"/>
  <c r="Z2025" i="7" s="1"/>
  <c r="T1544" i="7"/>
  <c r="BZ1544" i="7"/>
  <c r="V1544" i="7" s="1"/>
  <c r="CD2278" i="7"/>
  <c r="Z2278" i="7" s="1"/>
  <c r="CK2020" i="7"/>
  <c r="AG2020" i="7" s="1"/>
  <c r="CL1588" i="7"/>
  <c r="AH1588" i="7" s="1"/>
  <c r="Y1580" i="7"/>
  <c r="X1905" i="7"/>
  <c r="CD1905" i="7"/>
  <c r="Z1905" i="7" s="1"/>
  <c r="M1417" i="7"/>
  <c r="CH1417" i="7"/>
  <c r="CL1521" i="7"/>
  <c r="AH1521" i="7" s="1"/>
  <c r="AD2224" i="7"/>
  <c r="CL2224" i="7"/>
  <c r="AH2224" i="7" s="1"/>
  <c r="CI2224" i="7"/>
  <c r="AE2224" i="7" s="1"/>
  <c r="CK1413" i="7"/>
  <c r="AG1413" i="7" s="1"/>
  <c r="T1505" i="7"/>
  <c r="BZ1505" i="7"/>
  <c r="V1505" i="7" s="1"/>
  <c r="CD2045" i="7"/>
  <c r="Z2045" i="7" s="1"/>
  <c r="CD2263" i="7"/>
  <c r="Z2263" i="7" s="1"/>
  <c r="CK1771" i="7"/>
  <c r="AG1771" i="7" s="1"/>
  <c r="AE2283" i="7"/>
  <c r="CK2283" i="7"/>
  <c r="AG2283" i="7" s="1"/>
  <c r="CK2238" i="7"/>
  <c r="AG2238" i="7" s="1"/>
  <c r="CD1621" i="7"/>
  <c r="Z1621" i="7" s="1"/>
  <c r="CD1616" i="7"/>
  <c r="Z1616" i="7" s="1"/>
  <c r="BS1364" i="7"/>
  <c r="O1364" i="7" s="1"/>
  <c r="CD1817" i="7"/>
  <c r="Z1817" i="7" s="1"/>
  <c r="CE1357" i="7"/>
  <c r="AA1357" i="7" s="1"/>
  <c r="CB1357" i="7"/>
  <c r="W1357" i="7"/>
  <c r="CD1730" i="7"/>
  <c r="Z1730" i="7" s="1"/>
  <c r="CK2297" i="7"/>
  <c r="AG2297" i="7" s="1"/>
  <c r="CK1718" i="7"/>
  <c r="AG1718" i="7" s="1"/>
  <c r="CD1484" i="7"/>
  <c r="Z1484" i="7" s="1"/>
  <c r="CA1363" i="7"/>
  <c r="CD2077" i="7"/>
  <c r="Z2077" i="7" s="1"/>
  <c r="CK1552" i="7"/>
  <c r="AG1552" i="7" s="1"/>
  <c r="CL1517" i="7"/>
  <c r="AH1517" i="7" s="1"/>
  <c r="CD1838" i="7"/>
  <c r="Z1838" i="7" s="1"/>
  <c r="CD1718" i="7"/>
  <c r="Z1718" i="7" s="1"/>
  <c r="X2212" i="7"/>
  <c r="CD2212" i="7"/>
  <c r="Z2212" i="7" s="1"/>
  <c r="CK2316" i="7"/>
  <c r="AG2316" i="7" s="1"/>
  <c r="CD2099" i="7"/>
  <c r="Z2099" i="7" s="1"/>
  <c r="Y2213" i="7"/>
  <c r="CE2213" i="7"/>
  <c r="AA2213" i="7" s="1"/>
  <c r="CB2213" i="7"/>
  <c r="X2213" i="7" s="1"/>
  <c r="W2213" i="7"/>
  <c r="Y2209" i="7"/>
  <c r="CK2131" i="7"/>
  <c r="AG2131" i="7" s="1"/>
  <c r="CD2211" i="7"/>
  <c r="Z2211" i="7" s="1"/>
  <c r="CD2008" i="7"/>
  <c r="Z2008" i="7" s="1"/>
  <c r="CK2054" i="7"/>
  <c r="AG2054" i="7" s="1"/>
  <c r="AE2218" i="7"/>
  <c r="CK2218" i="7"/>
  <c r="AG2218" i="7" s="1"/>
  <c r="X2276" i="7"/>
  <c r="CD2276" i="7"/>
  <c r="Z2276" i="7" s="1"/>
  <c r="CE2255" i="7"/>
  <c r="AA2255" i="7" s="1"/>
  <c r="W2255" i="7"/>
  <c r="CB2255" i="7"/>
  <c r="X2255" i="7" s="1"/>
  <c r="W2021" i="7"/>
  <c r="CE2021" i="7"/>
  <c r="AA2021" i="7" s="1"/>
  <c r="CB2021" i="7"/>
  <c r="X2021" i="7" s="1"/>
  <c r="X1989" i="7"/>
  <c r="CD1989" i="7"/>
  <c r="Z1989" i="7" s="1"/>
  <c r="W1575" i="7"/>
  <c r="CE1575" i="7"/>
  <c r="AA1575" i="7" s="1"/>
  <c r="CB1575" i="7"/>
  <c r="X1575" i="7" s="1"/>
  <c r="CD1509" i="7"/>
  <c r="Z1509" i="7" s="1"/>
  <c r="Y1509" i="7"/>
  <c r="CA1405" i="7"/>
  <c r="CD1832" i="7"/>
  <c r="Z1832" i="7" s="1"/>
  <c r="CK2245" i="7"/>
  <c r="AG2245" i="7" s="1"/>
  <c r="CL1508" i="7"/>
  <c r="AH1508" i="7" s="1"/>
  <c r="AF2219" i="7"/>
  <c r="CK2219" i="7"/>
  <c r="AG2219" i="7" s="1"/>
  <c r="T2197" i="7"/>
  <c r="BZ2197" i="7"/>
  <c r="V2197" i="7" s="1"/>
  <c r="CD1720" i="7"/>
  <c r="Z1720" i="7" s="1"/>
  <c r="CK2064" i="7"/>
  <c r="AG2064" i="7" s="1"/>
  <c r="AF2064" i="7"/>
  <c r="X1665" i="7"/>
  <c r="CD1665" i="7"/>
  <c r="Z1665" i="7" s="1"/>
  <c r="CD1552" i="7"/>
  <c r="Z1552" i="7" s="1"/>
  <c r="Y1552" i="7"/>
  <c r="CD1976" i="7"/>
  <c r="Z1976" i="7" s="1"/>
  <c r="CK2264" i="7"/>
  <c r="AG2264" i="7" s="1"/>
  <c r="Y2217" i="7"/>
  <c r="CL2205" i="7"/>
  <c r="AH2205" i="7" s="1"/>
  <c r="CI2205" i="7"/>
  <c r="AD2205" i="7"/>
  <c r="X2230" i="7"/>
  <c r="CD2230" i="7"/>
  <c r="Z2230" i="7" s="1"/>
  <c r="Y2040" i="7"/>
  <c r="CK1386" i="7"/>
  <c r="AG1386" i="7" s="1"/>
  <c r="BZ2195" i="7"/>
  <c r="V2195" i="7" s="1"/>
  <c r="T2195" i="7"/>
  <c r="AE1522" i="7"/>
  <c r="CK1522" i="7"/>
  <c r="AG1522" i="7" s="1"/>
  <c r="W1728" i="7"/>
  <c r="CB1728" i="7"/>
  <c r="X1728" i="7" s="1"/>
  <c r="CE1728" i="7"/>
  <c r="AA1728" i="7" s="1"/>
  <c r="BR1355" i="7"/>
  <c r="L1355" i="7"/>
  <c r="CA1355" i="7"/>
  <c r="CD2111" i="7"/>
  <c r="Z2111" i="7" s="1"/>
  <c r="CD1971" i="7"/>
  <c r="Z1971" i="7" s="1"/>
  <c r="X1448" i="7"/>
  <c r="CD1448" i="7"/>
  <c r="Z1448" i="7" s="1"/>
  <c r="CA1340" i="7"/>
  <c r="CD2190" i="7"/>
  <c r="Z2190" i="7" s="1"/>
  <c r="AE2291" i="7"/>
  <c r="CK2291" i="7"/>
  <c r="AG2291" i="7" s="1"/>
  <c r="CD1692" i="7"/>
  <c r="Z1692" i="7" s="1"/>
  <c r="CD1510" i="7"/>
  <c r="Z1510" i="7" s="1"/>
  <c r="CD1592" i="7"/>
  <c r="Z1592" i="7" s="1"/>
  <c r="Y1592" i="7"/>
  <c r="T1723" i="7"/>
  <c r="BZ1723" i="7"/>
  <c r="V1723" i="7" s="1"/>
  <c r="Y1586" i="7"/>
  <c r="Y1540" i="7"/>
  <c r="CK2103" i="7"/>
  <c r="AG2103" i="7" s="1"/>
  <c r="CB2315" i="7"/>
  <c r="X2315" i="7" s="1"/>
  <c r="CE2315" i="7"/>
  <c r="AA2315" i="7" s="1"/>
  <c r="W2315" i="7"/>
  <c r="CK1722" i="7"/>
  <c r="AG1722" i="7" s="1"/>
  <c r="AF1722" i="7"/>
  <c r="CD1902" i="7"/>
  <c r="Z1902" i="7" s="1"/>
  <c r="AE2243" i="7"/>
  <c r="CK2243" i="7"/>
  <c r="AG2243" i="7" s="1"/>
  <c r="CI2109" i="7"/>
  <c r="CL2109" i="7"/>
  <c r="AH2109" i="7" s="1"/>
  <c r="AD2109" i="7"/>
  <c r="CK1744" i="7"/>
  <c r="AG1744" i="7" s="1"/>
  <c r="T2245" i="7"/>
  <c r="BZ2245" i="7"/>
  <c r="V2245" i="7" s="1"/>
  <c r="CD1790" i="7"/>
  <c r="Z1790" i="7" s="1"/>
  <c r="Y1384" i="7"/>
  <c r="CK2221" i="7"/>
  <c r="AG2221" i="7" s="1"/>
  <c r="CK1606" i="7"/>
  <c r="AG1606" i="7" s="1"/>
  <c r="CE2185" i="7"/>
  <c r="AA2185" i="7" s="1"/>
  <c r="CB2185" i="7"/>
  <c r="X2185" i="7" s="1"/>
  <c r="W2185" i="7"/>
  <c r="BZ2301" i="7"/>
  <c r="V2301" i="7" s="1"/>
  <c r="T2301" i="7"/>
  <c r="BZ1582" i="7"/>
  <c r="V1582" i="7" s="1"/>
  <c r="T1582" i="7"/>
  <c r="CD1500" i="7"/>
  <c r="Z1500" i="7" s="1"/>
  <c r="T1746" i="7"/>
  <c r="BZ1746" i="7"/>
  <c r="V1746" i="7" s="1"/>
  <c r="CD1927" i="7"/>
  <c r="Z1927" i="7" s="1"/>
  <c r="X1674" i="7"/>
  <c r="CD1674" i="7"/>
  <c r="Z1674" i="7" s="1"/>
  <c r="CL2233" i="7"/>
  <c r="AH2233" i="7" s="1"/>
  <c r="CL1568" i="7"/>
  <c r="AH1568" i="7" s="1"/>
  <c r="CL1543" i="7"/>
  <c r="AH1543" i="7" s="1"/>
  <c r="CH1411" i="7"/>
  <c r="CI1412" i="7" l="1"/>
  <c r="AE1532" i="7"/>
  <c r="CK1532" i="7"/>
  <c r="AG1532" i="7" s="1"/>
  <c r="CD2231" i="7"/>
  <c r="Z2231" i="7" s="1"/>
  <c r="AD1375" i="7"/>
  <c r="CK2195" i="7"/>
  <c r="AG2195" i="7" s="1"/>
  <c r="CK2294" i="7"/>
  <c r="AG2294" i="7" s="1"/>
  <c r="AE2231" i="7"/>
  <c r="CK2231" i="7"/>
  <c r="AG2231" i="7" s="1"/>
  <c r="AE1721" i="7"/>
  <c r="CK1721" i="7"/>
  <c r="AG1721" i="7" s="1"/>
  <c r="CH1416" i="7"/>
  <c r="X2011" i="7"/>
  <c r="CD2011" i="7"/>
  <c r="Z2011" i="7" s="1"/>
  <c r="CD2068" i="7"/>
  <c r="Z2068" i="7" s="1"/>
  <c r="X1554" i="7"/>
  <c r="CD1554" i="7"/>
  <c r="Z1554" i="7" s="1"/>
  <c r="CK2251" i="7"/>
  <c r="AG2251" i="7" s="1"/>
  <c r="AE2251" i="7"/>
  <c r="AE2011" i="7"/>
  <c r="CK2011" i="7"/>
  <c r="AG2011" i="7" s="1"/>
  <c r="AE2138" i="7"/>
  <c r="CK2138" i="7"/>
  <c r="AG2138" i="7" s="1"/>
  <c r="AE2082" i="7"/>
  <c r="CK2082" i="7"/>
  <c r="AG2082" i="7" s="1"/>
  <c r="CD2237" i="7"/>
  <c r="Z2237" i="7" s="1"/>
  <c r="CI1380" i="7"/>
  <c r="CD2317" i="7"/>
  <c r="Z2317" i="7" s="1"/>
  <c r="CD1532" i="7"/>
  <c r="Z1532" i="7" s="1"/>
  <c r="CD2138" i="7"/>
  <c r="Z2138" i="7" s="1"/>
  <c r="X1696" i="7"/>
  <c r="CD1696" i="7"/>
  <c r="Z1696" i="7" s="1"/>
  <c r="CD1560" i="7"/>
  <c r="Z1560" i="7" s="1"/>
  <c r="CD2058" i="7"/>
  <c r="Z2058" i="7" s="1"/>
  <c r="CD2217" i="7"/>
  <c r="Z2217" i="7" s="1"/>
  <c r="CD2209" i="7"/>
  <c r="Z2209" i="7" s="1"/>
  <c r="CD1604" i="7"/>
  <c r="Z1604" i="7" s="1"/>
  <c r="CI1375" i="7"/>
  <c r="CD1568" i="7"/>
  <c r="Z1568" i="7" s="1"/>
  <c r="CD1746" i="7"/>
  <c r="Z1746" i="7" s="1"/>
  <c r="CK2129" i="7"/>
  <c r="AG2129" i="7" s="1"/>
  <c r="CB1404" i="7"/>
  <c r="X1404" i="7" s="1"/>
  <c r="CD1576" i="7"/>
  <c r="Z1576" i="7" s="1"/>
  <c r="CD2219" i="7"/>
  <c r="Z2219" i="7" s="1"/>
  <c r="CK2250" i="7"/>
  <c r="AG2250" i="7" s="1"/>
  <c r="CK1743" i="7"/>
  <c r="AG1743" i="7" s="1"/>
  <c r="CD2251" i="7"/>
  <c r="Z2251" i="7" s="1"/>
  <c r="X1757" i="7"/>
  <c r="CD1757" i="7"/>
  <c r="Z1757" i="7" s="1"/>
  <c r="W1377" i="7"/>
  <c r="AE1566" i="7"/>
  <c r="CK1566" i="7"/>
  <c r="AG1566" i="7" s="1"/>
  <c r="CK1569" i="7"/>
  <c r="AG1569" i="7" s="1"/>
  <c r="CD2036" i="7"/>
  <c r="Z2036" i="7" s="1"/>
  <c r="CD1608" i="7"/>
  <c r="Z1608" i="7" s="1"/>
  <c r="CD1596" i="7"/>
  <c r="Z1596" i="7" s="1"/>
  <c r="CD2196" i="7"/>
  <c r="Z2196" i="7" s="1"/>
  <c r="CK1607" i="7"/>
  <c r="AG1607" i="7" s="1"/>
  <c r="CD2258" i="7"/>
  <c r="Z2258" i="7" s="1"/>
  <c r="X1708" i="7"/>
  <c r="CD1708" i="7"/>
  <c r="Z1708" i="7" s="1"/>
  <c r="X1344" i="7"/>
  <c r="CD1344" i="7"/>
  <c r="Z1344" i="7" s="1"/>
  <c r="X1566" i="7"/>
  <c r="CD1566" i="7"/>
  <c r="Z1566" i="7" s="1"/>
  <c r="AE2223" i="7"/>
  <c r="CK2223" i="7"/>
  <c r="AG2223" i="7" s="1"/>
  <c r="CK2306" i="7"/>
  <c r="AG2306" i="7" s="1"/>
  <c r="AD1404" i="7"/>
  <c r="CB1407" i="7"/>
  <c r="X2026" i="7"/>
  <c r="CD2026" i="7"/>
  <c r="Z2026" i="7" s="1"/>
  <c r="AE2017" i="7"/>
  <c r="CK2017" i="7"/>
  <c r="AG2017" i="7" s="1"/>
  <c r="X1699" i="7"/>
  <c r="CD1699" i="7"/>
  <c r="Z1699" i="7" s="1"/>
  <c r="CE1376" i="7"/>
  <c r="AA1376" i="7" s="1"/>
  <c r="CD1521" i="7"/>
  <c r="Z1521" i="7" s="1"/>
  <c r="CI1404" i="7"/>
  <c r="CD1530" i="7"/>
  <c r="Z1530" i="7" s="1"/>
  <c r="CD2195" i="7"/>
  <c r="Z2195" i="7" s="1"/>
  <c r="CD2242" i="7"/>
  <c r="Z2242" i="7" s="1"/>
  <c r="W1407" i="7"/>
  <c r="CD2227" i="7"/>
  <c r="Z2227" i="7" s="1"/>
  <c r="CD1555" i="7"/>
  <c r="Z1555" i="7" s="1"/>
  <c r="CD1677" i="7"/>
  <c r="Z1677" i="7" s="1"/>
  <c r="CD2294" i="7"/>
  <c r="Z2294" i="7" s="1"/>
  <c r="X2294" i="7"/>
  <c r="CD1713" i="7"/>
  <c r="Z1713" i="7" s="1"/>
  <c r="X1713" i="7"/>
  <c r="W1376" i="7"/>
  <c r="CD2213" i="7"/>
  <c r="Z2213" i="7" s="1"/>
  <c r="CD1580" i="7"/>
  <c r="Z1580" i="7" s="1"/>
  <c r="CD2292" i="7"/>
  <c r="Z2292" i="7" s="1"/>
  <c r="CD2313" i="7"/>
  <c r="Z2313" i="7" s="1"/>
  <c r="AD1414" i="7"/>
  <c r="CD1748" i="7"/>
  <c r="Z1748" i="7" s="1"/>
  <c r="X2270" i="7"/>
  <c r="CD2270" i="7"/>
  <c r="Z2270" i="7" s="1"/>
  <c r="CK1698" i="7"/>
  <c r="AG1698" i="7" s="1"/>
  <c r="CK1737" i="7"/>
  <c r="AG1737" i="7" s="1"/>
  <c r="CD2122" i="7"/>
  <c r="Z2122" i="7" s="1"/>
  <c r="CD2203" i="7"/>
  <c r="Z2203" i="7" s="1"/>
  <c r="CD1690" i="7"/>
  <c r="Z1690" i="7" s="1"/>
  <c r="CK1544" i="7"/>
  <c r="AG1544" i="7" s="1"/>
  <c r="CL1414" i="7"/>
  <c r="AH1414" i="7" s="1"/>
  <c r="CD2229" i="7"/>
  <c r="Z2229" i="7" s="1"/>
  <c r="AE2179" i="7"/>
  <c r="CK2179" i="7"/>
  <c r="AG2179" i="7" s="1"/>
  <c r="CL1383" i="7"/>
  <c r="AH1383" i="7" s="1"/>
  <c r="CI1383" i="7"/>
  <c r="AD1383" i="7"/>
  <c r="AE2181" i="7"/>
  <c r="CK2181" i="7"/>
  <c r="AG2181" i="7" s="1"/>
  <c r="X2082" i="7"/>
  <c r="CD2082" i="7"/>
  <c r="Z2082" i="7" s="1"/>
  <c r="AE1733" i="7"/>
  <c r="CK1733" i="7"/>
  <c r="AG1733" i="7" s="1"/>
  <c r="X1550" i="7"/>
  <c r="CD1550" i="7"/>
  <c r="Z1550" i="7" s="1"/>
  <c r="CI1409" i="7"/>
  <c r="CL1409" i="7"/>
  <c r="AH1409" i="7" s="1"/>
  <c r="AD1409" i="7"/>
  <c r="CA1388" i="7"/>
  <c r="CD1723" i="7"/>
  <c r="Z1723" i="7" s="1"/>
  <c r="CD1683" i="7"/>
  <c r="Z1683" i="7" s="1"/>
  <c r="CD1570" i="7"/>
  <c r="Z1570" i="7" s="1"/>
  <c r="CD2197" i="7"/>
  <c r="Z2197" i="7" s="1"/>
  <c r="CB1401" i="7"/>
  <c r="X1401" i="7" s="1"/>
  <c r="CD1508" i="7"/>
  <c r="Z1508" i="7" s="1"/>
  <c r="CD1763" i="7"/>
  <c r="Z1763" i="7" s="1"/>
  <c r="CD2017" i="7"/>
  <c r="Z2017" i="7" s="1"/>
  <c r="X2017" i="7"/>
  <c r="CK2257" i="7"/>
  <c r="AG2257" i="7" s="1"/>
  <c r="AE2135" i="7"/>
  <c r="CK2135" i="7"/>
  <c r="AG2135" i="7" s="1"/>
  <c r="AE1384" i="7"/>
  <c r="CK1384" i="7"/>
  <c r="AG1384" i="7" s="1"/>
  <c r="X1374" i="7"/>
  <c r="CD1374" i="7"/>
  <c r="Z1374" i="7" s="1"/>
  <c r="X2126" i="7"/>
  <c r="CD2126" i="7"/>
  <c r="Z2126" i="7" s="1"/>
  <c r="CD2135" i="7"/>
  <c r="Z2135" i="7" s="1"/>
  <c r="X2135" i="7"/>
  <c r="X1698" i="7"/>
  <c r="CD1698" i="7"/>
  <c r="Z1698" i="7" s="1"/>
  <c r="CD2200" i="7"/>
  <c r="Z2200" i="7" s="1"/>
  <c r="W1378" i="7"/>
  <c r="CE1378" i="7"/>
  <c r="AA1378" i="7" s="1"/>
  <c r="CB1378" i="7"/>
  <c r="X1610" i="7"/>
  <c r="CD1610" i="7"/>
  <c r="Z1610" i="7" s="1"/>
  <c r="X2060" i="7"/>
  <c r="CD2060" i="7"/>
  <c r="Z2060" i="7" s="1"/>
  <c r="CD2134" i="7"/>
  <c r="Z2134" i="7" s="1"/>
  <c r="CD1582" i="7"/>
  <c r="Z1582" i="7" s="1"/>
  <c r="CK2196" i="7"/>
  <c r="AG2196" i="7" s="1"/>
  <c r="CD1525" i="7"/>
  <c r="Z1525" i="7" s="1"/>
  <c r="CK2313" i="7"/>
  <c r="AG2313" i="7" s="1"/>
  <c r="CK1746" i="7"/>
  <c r="AG1746" i="7" s="1"/>
  <c r="CK1525" i="7"/>
  <c r="AG1525" i="7" s="1"/>
  <c r="X2136" i="7"/>
  <c r="CD2136" i="7"/>
  <c r="Z2136" i="7" s="1"/>
  <c r="X1743" i="7"/>
  <c r="CD1743" i="7"/>
  <c r="Z1743" i="7" s="1"/>
  <c r="X2175" i="7"/>
  <c r="CD2175" i="7"/>
  <c r="Z2175" i="7" s="1"/>
  <c r="CD1678" i="7"/>
  <c r="Z1678" i="7" s="1"/>
  <c r="CK2258" i="7"/>
  <c r="AG2258" i="7" s="1"/>
  <c r="CD1737" i="7"/>
  <c r="Z1737" i="7" s="1"/>
  <c r="X2076" i="7"/>
  <c r="CD2076" i="7"/>
  <c r="Z2076" i="7" s="1"/>
  <c r="CD1672" i="7"/>
  <c r="Z1672" i="7" s="1"/>
  <c r="X1672" i="7"/>
  <c r="AE2060" i="7"/>
  <c r="CK2060" i="7"/>
  <c r="AG2060" i="7" s="1"/>
  <c r="CK1677" i="7"/>
  <c r="AG1677" i="7" s="1"/>
  <c r="CD1716" i="7"/>
  <c r="Z1716" i="7" s="1"/>
  <c r="CK2271" i="7"/>
  <c r="AG2271" i="7" s="1"/>
  <c r="CK2163" i="7"/>
  <c r="AG2163" i="7" s="1"/>
  <c r="AE1672" i="7"/>
  <c r="CK1672" i="7"/>
  <c r="AG1672" i="7" s="1"/>
  <c r="X2038" i="7"/>
  <c r="CD2038" i="7"/>
  <c r="Z2038" i="7" s="1"/>
  <c r="AE1716" i="7"/>
  <c r="CK1716" i="7"/>
  <c r="AG1716" i="7" s="1"/>
  <c r="CK2097" i="7"/>
  <c r="AG2097" i="7" s="1"/>
  <c r="AE2121" i="7"/>
  <c r="CK2121" i="7"/>
  <c r="AG2121" i="7" s="1"/>
  <c r="CD1722" i="7"/>
  <c r="Z1722" i="7" s="1"/>
  <c r="CL1403" i="7"/>
  <c r="AH1403" i="7" s="1"/>
  <c r="CK1763" i="7"/>
  <c r="AG1763" i="7" s="1"/>
  <c r="CK2030" i="7"/>
  <c r="AG2030" i="7" s="1"/>
  <c r="E24" i="9"/>
  <c r="E22" i="9"/>
  <c r="CD1684" i="7"/>
  <c r="Z1684" i="7" s="1"/>
  <c r="CD1711" i="7"/>
  <c r="Z1711" i="7" s="1"/>
  <c r="X1711" i="7"/>
  <c r="CI1398" i="7"/>
  <c r="AD1398" i="7"/>
  <c r="CL1398" i="7"/>
  <c r="AH1398" i="7" s="1"/>
  <c r="CD2301" i="7"/>
  <c r="Z2301" i="7" s="1"/>
  <c r="CL1384" i="7"/>
  <c r="AH1384" i="7" s="1"/>
  <c r="CD2178" i="7"/>
  <c r="Z2178" i="7" s="1"/>
  <c r="CD2181" i="7"/>
  <c r="Z2181" i="7" s="1"/>
  <c r="CK2292" i="7"/>
  <c r="AG2292" i="7" s="1"/>
  <c r="CD1564" i="7"/>
  <c r="Z1564" i="7" s="1"/>
  <c r="CD2064" i="7"/>
  <c r="Z2064" i="7" s="1"/>
  <c r="CD1584" i="7"/>
  <c r="Z1584" i="7" s="1"/>
  <c r="AD1384" i="7"/>
  <c r="CD1602" i="7"/>
  <c r="Z1602" i="7" s="1"/>
  <c r="CE1401" i="7"/>
  <c r="AA1401" i="7" s="1"/>
  <c r="AD1403" i="7"/>
  <c r="W1374" i="7"/>
  <c r="W1411" i="7"/>
  <c r="AE2317" i="7"/>
  <c r="CK2317" i="7"/>
  <c r="AG2317" i="7" s="1"/>
  <c r="CD2163" i="7"/>
  <c r="Z2163" i="7" s="1"/>
  <c r="X1327" i="7"/>
  <c r="CD1327" i="7"/>
  <c r="Z1327" i="7" s="1"/>
  <c r="X2113" i="7"/>
  <c r="CD2113" i="7"/>
  <c r="Z2113" i="7" s="1"/>
  <c r="AE1576" i="7"/>
  <c r="CK1576" i="7"/>
  <c r="AG1576" i="7" s="1"/>
  <c r="CK1684" i="7"/>
  <c r="AG1684" i="7" s="1"/>
  <c r="X1364" i="7"/>
  <c r="CD1364" i="7"/>
  <c r="Z1364" i="7" s="1"/>
  <c r="AE1610" i="7"/>
  <c r="CK1610" i="7"/>
  <c r="AG1610" i="7" s="1"/>
  <c r="CI1378" i="7"/>
  <c r="AD1378" i="7"/>
  <c r="CL1378" i="7"/>
  <c r="AH1378" i="7" s="1"/>
  <c r="CK1678" i="7"/>
  <c r="AG1678" i="7" s="1"/>
  <c r="AE1399" i="7"/>
  <c r="CK1399" i="7"/>
  <c r="AG1399" i="7" s="1"/>
  <c r="CE1374" i="7"/>
  <c r="AA1374" i="7" s="1"/>
  <c r="CB1411" i="7"/>
  <c r="X1411" i="7" s="1"/>
  <c r="X2271" i="7"/>
  <c r="CD2271" i="7"/>
  <c r="Z2271" i="7" s="1"/>
  <c r="AE2024" i="7"/>
  <c r="CK2024" i="7"/>
  <c r="AG2024" i="7" s="1"/>
  <c r="X2283" i="7"/>
  <c r="CD2283" i="7"/>
  <c r="Z2283" i="7" s="1"/>
  <c r="X2191" i="7"/>
  <c r="CD2191" i="7"/>
  <c r="Z2191" i="7" s="1"/>
  <c r="AE2191" i="7"/>
  <c r="CK2191" i="7"/>
  <c r="AG2191" i="7" s="1"/>
  <c r="CD2097" i="7"/>
  <c r="Z2097" i="7" s="1"/>
  <c r="X2097" i="7"/>
  <c r="CD2040" i="7"/>
  <c r="Z2040" i="7" s="1"/>
  <c r="CD1556" i="7"/>
  <c r="Z1556" i="7" s="1"/>
  <c r="CD2312" i="7"/>
  <c r="Z2312" i="7" s="1"/>
  <c r="CD1586" i="7"/>
  <c r="Z1586" i="7" s="1"/>
  <c r="CD2245" i="7"/>
  <c r="Z2245" i="7" s="1"/>
  <c r="CD2284" i="7"/>
  <c r="Z2284" i="7" s="1"/>
  <c r="CD1548" i="7"/>
  <c r="Z1548" i="7" s="1"/>
  <c r="CD2152" i="7"/>
  <c r="Z2152" i="7" s="1"/>
  <c r="AE2144" i="7"/>
  <c r="CK2144" i="7"/>
  <c r="AG2144" i="7" s="1"/>
  <c r="X2056" i="7"/>
  <c r="CD2056" i="7"/>
  <c r="Z2056" i="7" s="1"/>
  <c r="AE1741" i="7"/>
  <c r="CK1741" i="7"/>
  <c r="AG1741" i="7" s="1"/>
  <c r="CD2159" i="7"/>
  <c r="Z2159" i="7" s="1"/>
  <c r="CD2007" i="7"/>
  <c r="Z2007" i="7" s="1"/>
  <c r="CD1741" i="7"/>
  <c r="Z1741" i="7" s="1"/>
  <c r="X1741" i="7"/>
  <c r="CK1735" i="7"/>
  <c r="AG1735" i="7" s="1"/>
  <c r="X2030" i="7"/>
  <c r="CD2030" i="7"/>
  <c r="Z2030" i="7" s="1"/>
  <c r="AE1711" i="7"/>
  <c r="CK1711" i="7"/>
  <c r="AG1711" i="7" s="1"/>
  <c r="CH1373" i="7"/>
  <c r="CE1340" i="7"/>
  <c r="AA1340" i="7" s="1"/>
  <c r="CB1340" i="7"/>
  <c r="W1340" i="7"/>
  <c r="CD2233" i="7"/>
  <c r="Z2233" i="7" s="1"/>
  <c r="X1369" i="7"/>
  <c r="CD1369" i="7"/>
  <c r="Z1369" i="7" s="1"/>
  <c r="AE1407" i="7"/>
  <c r="CK1407" i="7"/>
  <c r="AG1407" i="7" s="1"/>
  <c r="N1350" i="7"/>
  <c r="BS1350" i="7"/>
  <c r="O1350" i="7" s="1"/>
  <c r="X1397" i="7"/>
  <c r="CD1397" i="7"/>
  <c r="Z1397" i="7" s="1"/>
  <c r="AE1570" i="7"/>
  <c r="CK1570" i="7"/>
  <c r="AG1570" i="7" s="1"/>
  <c r="AE2036" i="7"/>
  <c r="CK2036" i="7"/>
  <c r="AG2036" i="7" s="1"/>
  <c r="CD2239" i="7"/>
  <c r="Z2239" i="7" s="1"/>
  <c r="L1384" i="7"/>
  <c r="CA1384" i="7"/>
  <c r="CK1778" i="7"/>
  <c r="AG1778" i="7" s="1"/>
  <c r="X1412" i="7"/>
  <c r="CD1412" i="7"/>
  <c r="Z1412" i="7" s="1"/>
  <c r="AE2078" i="7"/>
  <c r="CK2078" i="7"/>
  <c r="AG2078" i="7" s="1"/>
  <c r="CK2200" i="7"/>
  <c r="AG2200" i="7" s="1"/>
  <c r="AE1380" i="7"/>
  <c r="CK1380" i="7"/>
  <c r="AG1380" i="7" s="1"/>
  <c r="CK1597" i="7"/>
  <c r="AG1597" i="7" s="1"/>
  <c r="CD2189" i="7"/>
  <c r="Z2189" i="7" s="1"/>
  <c r="CD2129" i="7"/>
  <c r="Z2129" i="7" s="1"/>
  <c r="CE1343" i="7"/>
  <c r="AA1343" i="7" s="1"/>
  <c r="CB1343" i="7"/>
  <c r="W1343" i="7"/>
  <c r="CD1588" i="7"/>
  <c r="Z1588" i="7" s="1"/>
  <c r="CD2193" i="7"/>
  <c r="Z2193" i="7" s="1"/>
  <c r="CD2072" i="7"/>
  <c r="Z2072" i="7" s="1"/>
  <c r="AE2068" i="7"/>
  <c r="CK2068" i="7"/>
  <c r="AG2068" i="7" s="1"/>
  <c r="N1371" i="7"/>
  <c r="BS1371" i="7"/>
  <c r="O1371" i="7" s="1"/>
  <c r="AE1401" i="7"/>
  <c r="CK1401" i="7"/>
  <c r="AG1401" i="7" s="1"/>
  <c r="AE1394" i="7"/>
  <c r="CK1394" i="7"/>
  <c r="AG1394" i="7" s="1"/>
  <c r="CB1414" i="7"/>
  <c r="W1414" i="7"/>
  <c r="CE1414" i="7"/>
  <c r="AA1414" i="7" s="1"/>
  <c r="N1340" i="7"/>
  <c r="BS1340" i="7"/>
  <c r="O1340" i="7" s="1"/>
  <c r="AE2109" i="7"/>
  <c r="CK2109" i="7"/>
  <c r="AG2109" i="7" s="1"/>
  <c r="AE1602" i="7"/>
  <c r="CK1602" i="7"/>
  <c r="AG1602" i="7" s="1"/>
  <c r="AE1551" i="7"/>
  <c r="CK1551" i="7"/>
  <c r="AG1551" i="7" s="1"/>
  <c r="N1365" i="7"/>
  <c r="BS1365" i="7"/>
  <c r="O1365" i="7" s="1"/>
  <c r="CI1374" i="7"/>
  <c r="CL1374" i="7"/>
  <c r="AH1374" i="7" s="1"/>
  <c r="AD1374" i="7"/>
  <c r="N1354" i="7"/>
  <c r="BS1354" i="7"/>
  <c r="O1354" i="7" s="1"/>
  <c r="CK2224" i="7"/>
  <c r="AG2224" i="7" s="1"/>
  <c r="AE1376" i="7"/>
  <c r="CK1376" i="7"/>
  <c r="AG1376" i="7" s="1"/>
  <c r="AE1393" i="7"/>
  <c r="CK1393" i="7"/>
  <c r="AG1393" i="7" s="1"/>
  <c r="CD2225" i="7"/>
  <c r="Z2225" i="7" s="1"/>
  <c r="N1363" i="7"/>
  <c r="BS1363" i="7"/>
  <c r="O1363" i="7" s="1"/>
  <c r="AE1414" i="7"/>
  <c r="CK1414" i="7"/>
  <c r="AG1414" i="7" s="1"/>
  <c r="AE1392" i="7"/>
  <c r="CK1392" i="7"/>
  <c r="AG1392" i="7" s="1"/>
  <c r="X1407" i="7"/>
  <c r="CD1407" i="7"/>
  <c r="Z1407" i="7" s="1"/>
  <c r="X1382" i="7"/>
  <c r="CD1382" i="7"/>
  <c r="Z1382" i="7" s="1"/>
  <c r="CD1544" i="7"/>
  <c r="Z1544" i="7" s="1"/>
  <c r="CK2286" i="7"/>
  <c r="AG2286" i="7" s="1"/>
  <c r="AE1387" i="7"/>
  <c r="CK1387" i="7"/>
  <c r="AG1387" i="7" s="1"/>
  <c r="CD2315" i="7"/>
  <c r="Z2315" i="7" s="1"/>
  <c r="AE2021" i="7"/>
  <c r="CK2021" i="7"/>
  <c r="AG2021" i="7" s="1"/>
  <c r="CD1565" i="7"/>
  <c r="Z1565" i="7" s="1"/>
  <c r="CD1739" i="7"/>
  <c r="Z1739" i="7" s="1"/>
  <c r="X1367" i="7"/>
  <c r="CD1367" i="7"/>
  <c r="Z1367" i="7" s="1"/>
  <c r="CD1543" i="7"/>
  <c r="Z1543" i="7" s="1"/>
  <c r="CH1396" i="7"/>
  <c r="N1351" i="7"/>
  <c r="BS1351" i="7"/>
  <c r="O1351" i="7" s="1"/>
  <c r="X1357" i="7"/>
  <c r="CD1357" i="7"/>
  <c r="Z1357" i="7" s="1"/>
  <c r="AE1400" i="7"/>
  <c r="CK1400" i="7"/>
  <c r="AG1400" i="7" s="1"/>
  <c r="X1323" i="7"/>
  <c r="CD1323" i="7"/>
  <c r="Z1323" i="7" s="1"/>
  <c r="AE2274" i="7"/>
  <c r="CK2274" i="7"/>
  <c r="AG2274" i="7" s="1"/>
  <c r="AE1375" i="7"/>
  <c r="CK1375" i="7"/>
  <c r="AG1375" i="7" s="1"/>
  <c r="CK1739" i="7"/>
  <c r="AG1739" i="7" s="1"/>
  <c r="W1380" i="7"/>
  <c r="CB1380" i="7"/>
  <c r="CE1380" i="7"/>
  <c r="AA1380" i="7" s="1"/>
  <c r="CD2201" i="7"/>
  <c r="Z2201" i="7" s="1"/>
  <c r="CD2306" i="7"/>
  <c r="Z2306" i="7" s="1"/>
  <c r="CD2255" i="7"/>
  <c r="Z2255" i="7" s="1"/>
  <c r="CE1415" i="7"/>
  <c r="AA1415" i="7" s="1"/>
  <c r="W1415" i="7"/>
  <c r="CB1415" i="7"/>
  <c r="CI1408" i="7"/>
  <c r="AD1408" i="7"/>
  <c r="CL1408" i="7"/>
  <c r="AH1408" i="7" s="1"/>
  <c r="CD1577" i="7"/>
  <c r="Z1577" i="7" s="1"/>
  <c r="CD1572" i="7"/>
  <c r="Z1572" i="7" s="1"/>
  <c r="X1416" i="7"/>
  <c r="CD1416" i="7"/>
  <c r="Z1416" i="7" s="1"/>
  <c r="CE1410" i="7"/>
  <c r="AA1410" i="7" s="1"/>
  <c r="W1410" i="7"/>
  <c r="CB1410" i="7"/>
  <c r="N1343" i="7"/>
  <c r="BS1343" i="7"/>
  <c r="O1343" i="7" s="1"/>
  <c r="N1349" i="7"/>
  <c r="BS1349" i="7"/>
  <c r="O1349" i="7" s="1"/>
  <c r="CD2078" i="7"/>
  <c r="Z2078" i="7" s="1"/>
  <c r="CD1505" i="7"/>
  <c r="Z1505" i="7" s="1"/>
  <c r="CE1355" i="7"/>
  <c r="AA1355" i="7" s="1"/>
  <c r="CB1355" i="7"/>
  <c r="W1355" i="7"/>
  <c r="N1339" i="7"/>
  <c r="BS1339" i="7"/>
  <c r="O1339" i="7" s="1"/>
  <c r="AE1389" i="7"/>
  <c r="CK1389" i="7"/>
  <c r="AG1389" i="7" s="1"/>
  <c r="X1376" i="7"/>
  <c r="CD1376" i="7"/>
  <c r="Z1376" i="7" s="1"/>
  <c r="AE2153" i="7"/>
  <c r="CK2153" i="7"/>
  <c r="AG2153" i="7" s="1"/>
  <c r="CI1381" i="7"/>
  <c r="CL1381" i="7"/>
  <c r="AH1381" i="7" s="1"/>
  <c r="AD1381" i="7"/>
  <c r="AE1586" i="7"/>
  <c r="CK1586" i="7"/>
  <c r="AG1586" i="7" s="1"/>
  <c r="CE1351" i="7"/>
  <c r="AA1351" i="7" s="1"/>
  <c r="CB1351" i="7"/>
  <c r="W1351" i="7"/>
  <c r="X1400" i="7"/>
  <c r="CD1400" i="7"/>
  <c r="Z1400" i="7" s="1"/>
  <c r="CE1339" i="7"/>
  <c r="AA1339" i="7" s="1"/>
  <c r="CB1339" i="7"/>
  <c r="W1339" i="7"/>
  <c r="AE1377" i="7"/>
  <c r="CK1377" i="7"/>
  <c r="AG1377" i="7" s="1"/>
  <c r="CD1569" i="7"/>
  <c r="Z1569" i="7" s="1"/>
  <c r="CD1728" i="7"/>
  <c r="Z1728" i="7" s="1"/>
  <c r="X1334" i="7"/>
  <c r="CD1334" i="7"/>
  <c r="Z1334" i="7" s="1"/>
  <c r="CD2308" i="7"/>
  <c r="Z2308" i="7" s="1"/>
  <c r="X1381" i="7"/>
  <c r="CD1381" i="7"/>
  <c r="Z1381" i="7" s="1"/>
  <c r="X1360" i="7"/>
  <c r="CD1360" i="7"/>
  <c r="Z1360" i="7" s="1"/>
  <c r="X1337" i="7"/>
  <c r="CD1337" i="7"/>
  <c r="Z1337" i="7" s="1"/>
  <c r="AE1530" i="7"/>
  <c r="CK1530" i="7"/>
  <c r="AG1530" i="7" s="1"/>
  <c r="AE2203" i="7"/>
  <c r="CK2203" i="7"/>
  <c r="AG2203" i="7" s="1"/>
  <c r="AE1538" i="7"/>
  <c r="CK1538" i="7"/>
  <c r="AG1538" i="7" s="1"/>
  <c r="X1368" i="7"/>
  <c r="CD1368" i="7"/>
  <c r="Z1368" i="7" s="1"/>
  <c r="CD2205" i="7"/>
  <c r="Z2205" i="7" s="1"/>
  <c r="AE1412" i="7"/>
  <c r="CK1412" i="7"/>
  <c r="AG1412" i="7" s="1"/>
  <c r="AE1403" i="7"/>
  <c r="CK1403" i="7"/>
  <c r="AG1403" i="7" s="1"/>
  <c r="CD2062" i="7"/>
  <c r="Z2062" i="7" s="1"/>
  <c r="AE1728" i="7"/>
  <c r="CK1728" i="7"/>
  <c r="AG1728" i="7" s="1"/>
  <c r="X1350" i="7"/>
  <c r="CD1350" i="7"/>
  <c r="Z1350" i="7" s="1"/>
  <c r="X1375" i="7"/>
  <c r="CD1375" i="7"/>
  <c r="Z1375" i="7" s="1"/>
  <c r="W1405" i="7"/>
  <c r="CE1405" i="7"/>
  <c r="AA1405" i="7" s="1"/>
  <c r="CB1405" i="7"/>
  <c r="CD1540" i="7"/>
  <c r="Z1540" i="7" s="1"/>
  <c r="CE1363" i="7"/>
  <c r="AA1363" i="7" s="1"/>
  <c r="CB1363" i="7"/>
  <c r="W1363" i="7"/>
  <c r="X1408" i="7"/>
  <c r="CD1408" i="7"/>
  <c r="Z1408" i="7" s="1"/>
  <c r="AE1564" i="7"/>
  <c r="CK1564" i="7"/>
  <c r="AG1564" i="7" s="1"/>
  <c r="AE2185" i="7"/>
  <c r="CK2185" i="7"/>
  <c r="AG2185" i="7" s="1"/>
  <c r="AE1405" i="7"/>
  <c r="CK1405" i="7"/>
  <c r="AG1405" i="7" s="1"/>
  <c r="CD1575" i="7"/>
  <c r="Z1575" i="7" s="1"/>
  <c r="CD2274" i="7"/>
  <c r="Z2274" i="7" s="1"/>
  <c r="X1413" i="7"/>
  <c r="CD1413" i="7"/>
  <c r="Z1413" i="7" s="1"/>
  <c r="CD2310" i="7"/>
  <c r="Z2310" i="7" s="1"/>
  <c r="X1333" i="7"/>
  <c r="CD1333" i="7"/>
  <c r="Z1333" i="7" s="1"/>
  <c r="X1402" i="7"/>
  <c r="CD1402" i="7"/>
  <c r="Z1402" i="7" s="1"/>
  <c r="CK1494" i="7"/>
  <c r="AG1494" i="7" s="1"/>
  <c r="AE1382" i="7"/>
  <c r="CK1382" i="7"/>
  <c r="AG1382" i="7" s="1"/>
  <c r="CK2128" i="7"/>
  <c r="AG2128" i="7" s="1"/>
  <c r="CD2249" i="7"/>
  <c r="Z2249" i="7" s="1"/>
  <c r="X1335" i="7"/>
  <c r="CD1335" i="7"/>
  <c r="Z1335" i="7" s="1"/>
  <c r="X1379" i="7"/>
  <c r="CD1379" i="7"/>
  <c r="Z1379" i="7" s="1"/>
  <c r="CD1607" i="7"/>
  <c r="Z1607" i="7" s="1"/>
  <c r="CK2310" i="7"/>
  <c r="AG2310" i="7" s="1"/>
  <c r="CK1683" i="7"/>
  <c r="AG1683" i="7" s="1"/>
  <c r="CB1395" i="7"/>
  <c r="W1395" i="7"/>
  <c r="CE1395" i="7"/>
  <c r="AA1395" i="7" s="1"/>
  <c r="CE1403" i="7"/>
  <c r="AA1403" i="7" s="1"/>
  <c r="CB1403" i="7"/>
  <c r="W1403" i="7"/>
  <c r="AE2255" i="7"/>
  <c r="CK2255" i="7"/>
  <c r="AG2255" i="7" s="1"/>
  <c r="AE1402" i="7"/>
  <c r="CK1402" i="7"/>
  <c r="AG1402" i="7" s="1"/>
  <c r="X1377" i="7"/>
  <c r="CD1377" i="7"/>
  <c r="Z1377" i="7" s="1"/>
  <c r="CI1411" i="7"/>
  <c r="AD1411" i="7"/>
  <c r="CL1411" i="7"/>
  <c r="AH1411" i="7" s="1"/>
  <c r="AE2205" i="7"/>
  <c r="CK2205" i="7"/>
  <c r="AG2205" i="7" s="1"/>
  <c r="CD2021" i="7"/>
  <c r="Z2021" i="7" s="1"/>
  <c r="CD1517" i="7"/>
  <c r="Z1517" i="7" s="1"/>
  <c r="X1417" i="7"/>
  <c r="CD1417" i="7"/>
  <c r="Z1417" i="7" s="1"/>
  <c r="AE1406" i="7"/>
  <c r="CK1406" i="7"/>
  <c r="AG1406" i="7" s="1"/>
  <c r="AE2100" i="7"/>
  <c r="CK2100" i="7"/>
  <c r="AG2100" i="7" s="1"/>
  <c r="W1373" i="7"/>
  <c r="CB1373" i="7"/>
  <c r="CE1373" i="7"/>
  <c r="AA1373" i="7" s="1"/>
  <c r="CD2109" i="7"/>
  <c r="Z2109" i="7" s="1"/>
  <c r="CD1404" i="7"/>
  <c r="Z1404" i="7" s="1"/>
  <c r="AE1391" i="7"/>
  <c r="CK1391" i="7"/>
  <c r="AG1391" i="7" s="1"/>
  <c r="CK1690" i="7"/>
  <c r="AG1690" i="7" s="1"/>
  <c r="CD1778" i="7"/>
  <c r="Z1778" i="7" s="1"/>
  <c r="CD2290" i="7"/>
  <c r="Z2290" i="7" s="1"/>
  <c r="CD2153" i="7"/>
  <c r="Z2153" i="7" s="1"/>
  <c r="AE1410" i="7"/>
  <c r="CK1410" i="7"/>
  <c r="AG1410" i="7" s="1"/>
  <c r="CK2312" i="7"/>
  <c r="AG2312" i="7" s="1"/>
  <c r="CD1612" i="7"/>
  <c r="Z1612" i="7" s="1"/>
  <c r="CD1600" i="7"/>
  <c r="Z1600" i="7" s="1"/>
  <c r="X1336" i="7"/>
  <c r="CD1336" i="7"/>
  <c r="Z1336" i="7" s="1"/>
  <c r="X1389" i="7"/>
  <c r="CD1389" i="7"/>
  <c r="Z1389" i="7" s="1"/>
  <c r="CD2100" i="7"/>
  <c r="Z2100" i="7" s="1"/>
  <c r="X1352" i="7"/>
  <c r="CD1352" i="7"/>
  <c r="Z1352" i="7" s="1"/>
  <c r="AE1560" i="7"/>
  <c r="CK1560" i="7"/>
  <c r="AG1560" i="7" s="1"/>
  <c r="CD2221" i="7"/>
  <c r="Z2221" i="7" s="1"/>
  <c r="CD2185" i="7"/>
  <c r="Z2185" i="7" s="1"/>
  <c r="CD1513" i="7"/>
  <c r="Z1513" i="7" s="1"/>
  <c r="CD2241" i="7"/>
  <c r="Z2241" i="7" s="1"/>
  <c r="AE2308" i="7"/>
  <c r="CK2308" i="7"/>
  <c r="AG2308" i="7" s="1"/>
  <c r="CD1597" i="7"/>
  <c r="Z1597" i="7" s="1"/>
  <c r="CE1371" i="7"/>
  <c r="AA1371" i="7" s="1"/>
  <c r="W1371" i="7"/>
  <c r="CB1371" i="7"/>
  <c r="X1349" i="7"/>
  <c r="CD1349" i="7"/>
  <c r="Z1349" i="7" s="1"/>
  <c r="CI1417" i="7"/>
  <c r="CL1417" i="7"/>
  <c r="AH1417" i="7" s="1"/>
  <c r="AD1417" i="7"/>
  <c r="W1388" i="7"/>
  <c r="CB1388" i="7"/>
  <c r="CE1388" i="7"/>
  <c r="AA1388" i="7" s="1"/>
  <c r="AE1397" i="7"/>
  <c r="CK1397" i="7"/>
  <c r="AG1397" i="7" s="1"/>
  <c r="AE1415" i="7"/>
  <c r="CK1415" i="7"/>
  <c r="AG1415" i="7" s="1"/>
  <c r="X1399" i="7"/>
  <c r="CD1399" i="7"/>
  <c r="Z1399" i="7" s="1"/>
  <c r="N1355" i="7"/>
  <c r="BS1355" i="7"/>
  <c r="O1355" i="7" s="1"/>
  <c r="X1365" i="7"/>
  <c r="CD1365" i="7"/>
  <c r="Z1365" i="7" s="1"/>
  <c r="X1391" i="7"/>
  <c r="CD1391" i="7"/>
  <c r="Z1391" i="7" s="1"/>
  <c r="CI1379" i="7"/>
  <c r="AD1379" i="7"/>
  <c r="CL1379" i="7"/>
  <c r="AH1379" i="7" s="1"/>
  <c r="X1387" i="7"/>
  <c r="CD1387" i="7"/>
  <c r="Z1387" i="7" s="1"/>
  <c r="CI1388" i="7"/>
  <c r="AD1388" i="7"/>
  <c r="CL1388" i="7"/>
  <c r="AH1388" i="7" s="1"/>
  <c r="CK2122" i="7"/>
  <c r="AG2122" i="7" s="1"/>
  <c r="AE2040" i="7"/>
  <c r="CK2040" i="7"/>
  <c r="AG2040" i="7" s="1"/>
  <c r="CE1354" i="7"/>
  <c r="AA1354" i="7" s="1"/>
  <c r="CB1354" i="7"/>
  <c r="W1354" i="7"/>
  <c r="CD1494" i="7"/>
  <c r="Z1494" i="7" s="1"/>
  <c r="CD2281" i="7"/>
  <c r="Z2281" i="7" s="1"/>
  <c r="CD1551" i="7"/>
  <c r="Z1551" i="7" s="1"/>
  <c r="CK2242" i="7"/>
  <c r="AG2242" i="7" s="1"/>
  <c r="L1396" i="7"/>
  <c r="CA1396" i="7"/>
  <c r="CD1732" i="7"/>
  <c r="Z1732" i="7" s="1"/>
  <c r="CK1582" i="7"/>
  <c r="AG1582" i="7" s="1"/>
  <c r="CI1395" i="7"/>
  <c r="AD1395" i="7"/>
  <c r="CL1395" i="7"/>
  <c r="AH1395" i="7" s="1"/>
  <c r="CD2232" i="7"/>
  <c r="Z2232" i="7" s="1"/>
  <c r="X1385" i="7"/>
  <c r="CD1385" i="7"/>
  <c r="Z1385" i="7" s="1"/>
  <c r="CD2066" i="7"/>
  <c r="Z2066" i="7" s="1"/>
  <c r="CK1600" i="7"/>
  <c r="AG1600" i="7" s="1"/>
  <c r="CD2304" i="7"/>
  <c r="Z2304" i="7" s="1"/>
  <c r="X1338" i="7"/>
  <c r="CD1338" i="7"/>
  <c r="Z1338" i="7" s="1"/>
  <c r="X1330" i="7"/>
  <c r="CD1330" i="7"/>
  <c r="Z1330" i="7" s="1"/>
  <c r="CD2286" i="7"/>
  <c r="Z2286" i="7" s="1"/>
  <c r="CD1411" i="7" l="1"/>
  <c r="Z1411" i="7" s="1"/>
  <c r="CL1416" i="7"/>
  <c r="AH1416" i="7" s="1"/>
  <c r="CI1416" i="7"/>
  <c r="AD1416" i="7"/>
  <c r="AE1409" i="7"/>
  <c r="CK1409" i="7"/>
  <c r="AG1409" i="7" s="1"/>
  <c r="CD1401" i="7"/>
  <c r="Z1401" i="7" s="1"/>
  <c r="AE1383" i="7"/>
  <c r="CK1383" i="7"/>
  <c r="AG1383" i="7" s="1"/>
  <c r="AE1404" i="7"/>
  <c r="CK1404" i="7"/>
  <c r="AG1404" i="7" s="1"/>
  <c r="CK1398" i="7"/>
  <c r="AG1398" i="7" s="1"/>
  <c r="AE1398" i="7"/>
  <c r="AE1378" i="7"/>
  <c r="CK1378" i="7"/>
  <c r="AG1378" i="7" s="1"/>
  <c r="X1378" i="7"/>
  <c r="CD1378" i="7"/>
  <c r="Z1378" i="7" s="1"/>
  <c r="CI1373" i="7"/>
  <c r="CL1373" i="7"/>
  <c r="AH1373" i="7" s="1"/>
  <c r="AD1373" i="7"/>
  <c r="X1395" i="7"/>
  <c r="CD1395" i="7"/>
  <c r="Z1395" i="7" s="1"/>
  <c r="W1396" i="7"/>
  <c r="CE1396" i="7"/>
  <c r="AA1396" i="7" s="1"/>
  <c r="CB1396" i="7"/>
  <c r="X1343" i="7"/>
  <c r="CD1343" i="7"/>
  <c r="Z1343" i="7" s="1"/>
  <c r="X1371" i="7"/>
  <c r="CD1371" i="7"/>
  <c r="Z1371" i="7" s="1"/>
  <c r="X1363" i="7"/>
  <c r="CD1363" i="7"/>
  <c r="Z1363" i="7" s="1"/>
  <c r="X1339" i="7"/>
  <c r="CD1339" i="7"/>
  <c r="Z1339" i="7" s="1"/>
  <c r="AE1379" i="7"/>
  <c r="CK1379" i="7"/>
  <c r="AG1379" i="7" s="1"/>
  <c r="X1388" i="7"/>
  <c r="CD1388" i="7"/>
  <c r="Z1388" i="7" s="1"/>
  <c r="X1373" i="7"/>
  <c r="CD1373" i="7"/>
  <c r="Z1373" i="7" s="1"/>
  <c r="X1405" i="7"/>
  <c r="CD1405" i="7"/>
  <c r="Z1405" i="7" s="1"/>
  <c r="AE1381" i="7"/>
  <c r="CK1381" i="7"/>
  <c r="AG1381" i="7" s="1"/>
  <c r="X1414" i="7"/>
  <c r="CD1414" i="7"/>
  <c r="Z1414" i="7" s="1"/>
  <c r="AE1395" i="7"/>
  <c r="CK1395" i="7"/>
  <c r="AG1395" i="7" s="1"/>
  <c r="AE1411" i="7"/>
  <c r="CK1411" i="7"/>
  <c r="AG1411" i="7" s="1"/>
  <c r="X1403" i="7"/>
  <c r="CD1403" i="7"/>
  <c r="Z1403" i="7" s="1"/>
  <c r="X1351" i="7"/>
  <c r="CD1351" i="7"/>
  <c r="Z1351" i="7" s="1"/>
  <c r="X1355" i="7"/>
  <c r="CD1355" i="7"/>
  <c r="Z1355" i="7" s="1"/>
  <c r="X1410" i="7"/>
  <c r="CD1410" i="7"/>
  <c r="Z1410" i="7" s="1"/>
  <c r="CI1396" i="7"/>
  <c r="AD1396" i="7"/>
  <c r="CL1396" i="7"/>
  <c r="AH1396" i="7" s="1"/>
  <c r="CB1384" i="7"/>
  <c r="W1384" i="7"/>
  <c r="CE1384" i="7"/>
  <c r="AA1384" i="7" s="1"/>
  <c r="AE1388" i="7"/>
  <c r="CK1388" i="7"/>
  <c r="AG1388" i="7" s="1"/>
  <c r="AE1408" i="7"/>
  <c r="CK1408" i="7"/>
  <c r="AG1408" i="7" s="1"/>
  <c r="X1380" i="7"/>
  <c r="CD1380" i="7"/>
  <c r="Z1380" i="7" s="1"/>
  <c r="AE1374" i="7"/>
  <c r="CK1374" i="7"/>
  <c r="AG1374" i="7" s="1"/>
  <c r="X1340" i="7"/>
  <c r="CD1340" i="7"/>
  <c r="Z1340" i="7" s="1"/>
  <c r="X1354" i="7"/>
  <c r="CD1354" i="7"/>
  <c r="Z1354" i="7" s="1"/>
  <c r="AE1417" i="7"/>
  <c r="CK1417" i="7"/>
  <c r="AG1417" i="7" s="1"/>
  <c r="X1415" i="7"/>
  <c r="CD1415" i="7"/>
  <c r="Z1415" i="7" s="1"/>
  <c r="CK1416" i="7" l="1"/>
  <c r="AG1416" i="7" s="1"/>
  <c r="AE1416" i="7"/>
  <c r="AE1373" i="7"/>
  <c r="CK1373" i="7"/>
  <c r="AG1373" i="7" s="1"/>
  <c r="AE1396" i="7"/>
  <c r="CK1396" i="7"/>
  <c r="AG1396" i="7" s="1"/>
  <c r="X1396" i="7"/>
  <c r="CD1396" i="7"/>
  <c r="Z1396" i="7" s="1"/>
  <c r="X1384" i="7"/>
  <c r="CD1384" i="7"/>
  <c r="Z1384" i="7" s="1"/>
  <c r="B21" i="2" l="1"/>
  <c r="B20" i="2"/>
  <c r="B19" i="2"/>
  <c r="B18" i="2"/>
  <c r="B22" i="2"/>
  <c r="B24" i="2" s="1"/>
  <c r="B12" i="2"/>
  <c r="B13" i="2"/>
  <c r="B14" i="2"/>
  <c r="B17" i="2"/>
  <c r="C13" i="2"/>
  <c r="C14" i="2"/>
  <c r="C16" i="2"/>
  <c r="C18" i="2"/>
  <c r="C19" i="2"/>
  <c r="C20" i="2"/>
  <c r="C21" i="2"/>
  <c r="B15" i="2" l="1"/>
  <c r="C17" i="2"/>
  <c r="B16" i="2"/>
  <c r="C15" i="2"/>
</calcChain>
</file>

<file path=xl/comments1.xml><?xml version="1.0" encoding="utf-8"?>
<comments xmlns="http://schemas.openxmlformats.org/spreadsheetml/2006/main">
  <authors>
    <author>Honza Tomek</author>
  </authors>
  <commentList>
    <comment ref="E1" authorId="0" shapeId="0">
      <text>
        <r>
          <rPr>
            <b/>
            <sz val="9"/>
            <color indexed="81"/>
            <rFont val="Tahoma"/>
            <family val="2"/>
            <charset val="238"/>
          </rPr>
          <t>Honza Tomek:</t>
        </r>
        <r>
          <rPr>
            <sz val="9"/>
            <color indexed="81"/>
            <rFont val="Tahoma"/>
            <family val="2"/>
            <charset val="238"/>
          </rPr>
          <t xml:space="preserve">
0 = fix
1 = release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38"/>
          </rPr>
          <t>Honza Tomek:</t>
        </r>
        <r>
          <rPr>
            <sz val="9"/>
            <color indexed="81"/>
            <rFont val="Tahoma"/>
            <family val="2"/>
            <charset val="238"/>
          </rPr>
          <t xml:space="preserve">
0 = fix
1 = release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38"/>
          </rPr>
          <t>Honza Tomek:</t>
        </r>
        <r>
          <rPr>
            <sz val="9"/>
            <color indexed="81"/>
            <rFont val="Tahoma"/>
            <family val="2"/>
            <charset val="238"/>
          </rPr>
          <t xml:space="preserve">
0 = fix
1 = release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38"/>
          </rPr>
          <t>Honza Tomek:</t>
        </r>
        <r>
          <rPr>
            <sz val="9"/>
            <color indexed="81"/>
            <rFont val="Tahoma"/>
            <family val="2"/>
            <charset val="238"/>
          </rPr>
          <t xml:space="preserve">
0 = fix
1 = release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38"/>
          </rPr>
          <t>Honza Tomek:</t>
        </r>
        <r>
          <rPr>
            <sz val="9"/>
            <color indexed="81"/>
            <rFont val="Tahoma"/>
            <family val="2"/>
            <charset val="238"/>
          </rPr>
          <t xml:space="preserve">
0 = fix
1 = release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38"/>
          </rPr>
          <t>Honza Tomek:</t>
        </r>
        <r>
          <rPr>
            <sz val="9"/>
            <color indexed="81"/>
            <rFont val="Tahoma"/>
            <family val="2"/>
            <charset val="238"/>
          </rPr>
          <t xml:space="preserve">
0 = fix
1 = release</t>
        </r>
      </text>
    </comment>
  </commentList>
</comments>
</file>

<file path=xl/comments2.xml><?xml version="1.0" encoding="utf-8"?>
<comments xmlns="http://schemas.openxmlformats.org/spreadsheetml/2006/main">
  <authors>
    <author>Honza Tomek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38"/>
          </rPr>
          <t>Honza Tomek:</t>
        </r>
        <r>
          <rPr>
            <sz val="9"/>
            <color indexed="81"/>
            <rFont val="Tahoma"/>
            <family val="2"/>
            <charset val="238"/>
          </rPr>
          <t xml:space="preserve">
Node ID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  <charset val="238"/>
          </rPr>
          <t>Honza Tomek:</t>
        </r>
        <r>
          <rPr>
            <sz val="9"/>
            <color indexed="81"/>
            <rFont val="Tahoma"/>
            <family val="2"/>
            <charset val="238"/>
          </rPr>
          <t xml:space="preserve">
0 = release
1 = fix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  <charset val="238"/>
          </rPr>
          <t>Honza Tomek:</t>
        </r>
        <r>
          <rPr>
            <sz val="9"/>
            <color indexed="81"/>
            <rFont val="Tahoma"/>
            <family val="2"/>
            <charset val="238"/>
          </rPr>
          <t xml:space="preserve">
0 = release
1 = fix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  <charset val="238"/>
          </rPr>
          <t>Honza Tomek:</t>
        </r>
        <r>
          <rPr>
            <sz val="9"/>
            <color indexed="81"/>
            <rFont val="Tahoma"/>
            <family val="2"/>
            <charset val="238"/>
          </rPr>
          <t xml:space="preserve">
0 = release
1 = fix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38"/>
          </rPr>
          <t>Honza Tomek:</t>
        </r>
        <r>
          <rPr>
            <sz val="9"/>
            <color indexed="81"/>
            <rFont val="Tahoma"/>
            <family val="2"/>
            <charset val="238"/>
          </rPr>
          <t xml:space="preserve">
If Cx = 1 Then
Imposed deformation in X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38"/>
          </rPr>
          <t>Honza Tomek:</t>
        </r>
        <r>
          <rPr>
            <sz val="9"/>
            <color indexed="81"/>
            <rFont val="Tahoma"/>
            <family val="2"/>
            <charset val="238"/>
          </rPr>
          <t xml:space="preserve">
If Cz = 1 Then
Imposed deformation in Z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38"/>
          </rPr>
          <t>Honza Tomek:</t>
        </r>
        <r>
          <rPr>
            <sz val="9"/>
            <color indexed="81"/>
            <rFont val="Tahoma"/>
            <family val="2"/>
            <charset val="238"/>
          </rPr>
          <t xml:space="preserve">
If Cfi = 1 Then
Imposed rotation around y</t>
        </r>
      </text>
    </comment>
  </commentList>
</comments>
</file>

<file path=xl/comments3.xml><?xml version="1.0" encoding="utf-8"?>
<comments xmlns="http://schemas.openxmlformats.org/spreadsheetml/2006/main">
  <authors>
    <author>Honza Tomek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38"/>
          </rPr>
          <t>Honza Tomek:</t>
        </r>
        <r>
          <rPr>
            <sz val="9"/>
            <color indexed="81"/>
            <rFont val="Tahoma"/>
            <family val="2"/>
            <charset val="238"/>
          </rPr>
          <t xml:space="preserve">
ID = node ID</t>
        </r>
      </text>
    </comment>
  </commentList>
</comments>
</file>

<file path=xl/comments4.xml><?xml version="1.0" encoding="utf-8"?>
<comments xmlns="http://schemas.openxmlformats.org/spreadsheetml/2006/main">
  <authors>
    <author>Honza Tomek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38"/>
          </rPr>
          <t>Honza Tomek:</t>
        </r>
        <r>
          <rPr>
            <sz val="9"/>
            <color indexed="81"/>
            <rFont val="Tahoma"/>
            <family val="2"/>
            <charset val="238"/>
          </rPr>
          <t xml:space="preserve">
ID = element ID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  <charset val="238"/>
          </rPr>
          <t>Honza Tomek:</t>
        </r>
        <r>
          <rPr>
            <sz val="9"/>
            <color indexed="81"/>
            <rFont val="Tahoma"/>
            <family val="2"/>
            <charset val="238"/>
          </rPr>
          <t xml:space="preserve">
L = local (in line and perp to element)
G = global (conforming to X and Z axes)</t>
        </r>
      </text>
    </comment>
  </commentList>
</comments>
</file>

<file path=xl/sharedStrings.xml><?xml version="1.0" encoding="utf-8"?>
<sst xmlns="http://schemas.openxmlformats.org/spreadsheetml/2006/main" count="13906" uniqueCount="2759">
  <si>
    <t>šířka haly</t>
  </si>
  <si>
    <t>B</t>
  </si>
  <si>
    <t>mm</t>
  </si>
  <si>
    <t>výška pod vazník</t>
  </si>
  <si>
    <t>h1</t>
  </si>
  <si>
    <t>výška od vazníku k hřebeni</t>
  </si>
  <si>
    <t>h2</t>
  </si>
  <si>
    <t>vzdálenost pásku od vazníku</t>
  </si>
  <si>
    <t>a1</t>
  </si>
  <si>
    <t>délka zesílení na sloupu dolů</t>
  </si>
  <si>
    <t>délka zesílení na sloupu nahoru</t>
  </si>
  <si>
    <t>b1</t>
  </si>
  <si>
    <t>b2</t>
  </si>
  <si>
    <t>c1</t>
  </si>
  <si>
    <t>délka zesílení na vazníku směrem ke kraji</t>
  </si>
  <si>
    <t>délka zesílení na vazníku směrem k hřebeni</t>
  </si>
  <si>
    <t>c2</t>
  </si>
  <si>
    <t>ID</t>
  </si>
  <si>
    <t>X</t>
  </si>
  <si>
    <t>Z</t>
  </si>
  <si>
    <t>ndA</t>
  </si>
  <si>
    <t>ndB</t>
  </si>
  <si>
    <t>Release Ax</t>
  </si>
  <si>
    <t>Release Az</t>
  </si>
  <si>
    <t>Release Afi</t>
  </si>
  <si>
    <t>ReleBse Bx</t>
  </si>
  <si>
    <t>ReleBse Bz</t>
  </si>
  <si>
    <t>ReleBse Bfi</t>
  </si>
  <si>
    <t>mID</t>
  </si>
  <si>
    <t>A</t>
  </si>
  <si>
    <t>I</t>
  </si>
  <si>
    <t>E</t>
  </si>
  <si>
    <t>g</t>
  </si>
  <si>
    <t>hmotnost</t>
  </si>
  <si>
    <t>jmenovité rozměry</t>
  </si>
  <si>
    <t>plocha průřezu</t>
  </si>
  <si>
    <t>plocha povrchu</t>
  </si>
  <si>
    <t>průřezové charakteristiky - osa větší tuhosti</t>
  </si>
  <si>
    <t>průřezové charakteristiky - osa menší tuhosti</t>
  </si>
  <si>
    <t>průřezové charakteristiky - kroucení</t>
  </si>
  <si>
    <t>klasifikace průřezů</t>
  </si>
  <si>
    <t>Norma</t>
  </si>
  <si>
    <t>h</t>
  </si>
  <si>
    <t>b</t>
  </si>
  <si>
    <t>d</t>
  </si>
  <si>
    <t>tw</t>
  </si>
  <si>
    <t>tf</t>
  </si>
  <si>
    <t>r</t>
  </si>
  <si>
    <t>r2</t>
  </si>
  <si>
    <t>r3</t>
  </si>
  <si>
    <t>e</t>
  </si>
  <si>
    <t>e2</t>
  </si>
  <si>
    <t>w1</t>
  </si>
  <si>
    <t>w2</t>
  </si>
  <si>
    <t>v</t>
  </si>
  <si>
    <t>v1</t>
  </si>
  <si>
    <t>v2</t>
  </si>
  <si>
    <r>
      <t>tg</t>
    </r>
    <r>
      <rPr>
        <b/>
        <sz val="10"/>
        <rFont val="Calibri"/>
        <family val="2"/>
        <charset val="238"/>
      </rPr>
      <t>ϕ</t>
    </r>
  </si>
  <si>
    <t>AG</t>
  </si>
  <si>
    <t>I1</t>
  </si>
  <si>
    <t>Wel,1</t>
  </si>
  <si>
    <t>Wpl,1</t>
  </si>
  <si>
    <r>
      <rPr>
        <b/>
        <sz val="10"/>
        <rFont val="Calibri"/>
        <family val="2"/>
        <charset val="238"/>
      </rPr>
      <t>α</t>
    </r>
    <r>
      <rPr>
        <b/>
        <sz val="10"/>
        <rFont val="Arial"/>
        <family val="2"/>
        <charset val="238"/>
      </rPr>
      <t>pl</t>
    </r>
  </si>
  <si>
    <t>i1</t>
  </si>
  <si>
    <t>Avz1</t>
  </si>
  <si>
    <t>Avz2</t>
  </si>
  <si>
    <t>I2</t>
  </si>
  <si>
    <t>Wel,2</t>
  </si>
  <si>
    <t>Wpl,2</t>
  </si>
  <si>
    <t>i2</t>
  </si>
  <si>
    <t>Iη</t>
  </si>
  <si>
    <t>Wη</t>
  </si>
  <si>
    <t>iη</t>
  </si>
  <si>
    <t>Iξ</t>
  </si>
  <si>
    <t>Wξ2</t>
  </si>
  <si>
    <t>Wξ1,3</t>
  </si>
  <si>
    <t>iξ</t>
  </si>
  <si>
    <t>aη</t>
  </si>
  <si>
    <t>ip</t>
  </si>
  <si>
    <t>iA</t>
  </si>
  <si>
    <t>if,z</t>
  </si>
  <si>
    <t>ss</t>
  </si>
  <si>
    <t>I12</t>
  </si>
  <si>
    <t>It</t>
  </si>
  <si>
    <t>Iw</t>
  </si>
  <si>
    <t>ym</t>
  </si>
  <si>
    <t>Ω</t>
  </si>
  <si>
    <t>prostý ohyb 1-1</t>
  </si>
  <si>
    <t>prostý tlak</t>
  </si>
  <si>
    <r>
      <t>tg</t>
    </r>
    <r>
      <rPr>
        <sz val="10"/>
        <rFont val="Calibri"/>
        <family val="2"/>
        <charset val="238"/>
      </rPr>
      <t>ϕ</t>
    </r>
  </si>
  <si>
    <t>AL</t>
  </si>
  <si>
    <r>
      <rPr>
        <sz val="10"/>
        <rFont val="Calibri"/>
        <family val="2"/>
        <charset val="238"/>
      </rPr>
      <t>α</t>
    </r>
    <r>
      <rPr>
        <sz val="11"/>
        <color theme="1"/>
        <rFont val="Calibri"/>
        <family val="2"/>
        <charset val="238"/>
        <scheme val="minor"/>
      </rPr>
      <t>pl</t>
    </r>
  </si>
  <si>
    <t>položka</t>
  </si>
  <si>
    <t>kg/m2</t>
  </si>
  <si>
    <t>mm2</t>
  </si>
  <si>
    <t>m2/m</t>
  </si>
  <si>
    <t>m2/t</t>
  </si>
  <si>
    <t>mm4</t>
  </si>
  <si>
    <t>mm3</t>
  </si>
  <si>
    <t>mm6</t>
  </si>
  <si>
    <t>S235</t>
  </si>
  <si>
    <t>S355</t>
  </si>
  <si>
    <t>S460</t>
  </si>
  <si>
    <t>kg/m</t>
  </si>
  <si>
    <t>koeficient =</t>
  </si>
  <si>
    <t>x</t>
  </si>
  <si>
    <t>p 1</t>
  </si>
  <si>
    <t>ČSN 42 5301</t>
  </si>
  <si>
    <t>p 2</t>
  </si>
  <si>
    <t>p 3</t>
  </si>
  <si>
    <t>ČSN 42 5310</t>
  </si>
  <si>
    <t>p 4</t>
  </si>
  <si>
    <t>p 5</t>
  </si>
  <si>
    <t>p 6</t>
  </si>
  <si>
    <t>p 7</t>
  </si>
  <si>
    <t>p 8</t>
  </si>
  <si>
    <t>p 9</t>
  </si>
  <si>
    <t>p 10</t>
  </si>
  <si>
    <t>p 11</t>
  </si>
  <si>
    <t>p 12</t>
  </si>
  <si>
    <t>p 13</t>
  </si>
  <si>
    <t>p 14</t>
  </si>
  <si>
    <t>p 15</t>
  </si>
  <si>
    <t>p 16</t>
  </si>
  <si>
    <t>p 17</t>
  </si>
  <si>
    <t>p 18</t>
  </si>
  <si>
    <t>p 19</t>
  </si>
  <si>
    <t>p 20</t>
  </si>
  <si>
    <t>p 21</t>
  </si>
  <si>
    <t>p 22</t>
  </si>
  <si>
    <t>p 23</t>
  </si>
  <si>
    <t>p 24</t>
  </si>
  <si>
    <t>p 25</t>
  </si>
  <si>
    <t>p 26</t>
  </si>
  <si>
    <t>p 28</t>
  </si>
  <si>
    <t>p 30</t>
  </si>
  <si>
    <t>p 32</t>
  </si>
  <si>
    <t>p 34</t>
  </si>
  <si>
    <t>p 36</t>
  </si>
  <si>
    <t>p 38</t>
  </si>
  <si>
    <t>p 40</t>
  </si>
  <si>
    <t>p 42</t>
  </si>
  <si>
    <t>p 44</t>
  </si>
  <si>
    <t>p 46</t>
  </si>
  <si>
    <t>p 48</t>
  </si>
  <si>
    <t>p 50</t>
  </si>
  <si>
    <t>p 52</t>
  </si>
  <si>
    <t>p 54</t>
  </si>
  <si>
    <t>p 56</t>
  </si>
  <si>
    <t>p 58</t>
  </si>
  <si>
    <t>p 60</t>
  </si>
  <si>
    <t>p 65</t>
  </si>
  <si>
    <t>p 70</t>
  </si>
  <si>
    <t>p 75</t>
  </si>
  <si>
    <t>p 80</t>
  </si>
  <si>
    <t>p 85</t>
  </si>
  <si>
    <t>p 90</t>
  </si>
  <si>
    <t>p 95</t>
  </si>
  <si>
    <t>p 100</t>
  </si>
  <si>
    <t>p 105</t>
  </si>
  <si>
    <t>p 110</t>
  </si>
  <si>
    <t>p 115</t>
  </si>
  <si>
    <t>p 120</t>
  </si>
  <si>
    <t>plhr 1</t>
  </si>
  <si>
    <t>plhr 2</t>
  </si>
  <si>
    <t>plhr 3</t>
  </si>
  <si>
    <t>plhr 4</t>
  </si>
  <si>
    <t>plhr 5</t>
  </si>
  <si>
    <t>plhr 6</t>
  </si>
  <si>
    <t>pv 3</t>
  </si>
  <si>
    <t>ČSN 42 5392</t>
  </si>
  <si>
    <t>pv 4</t>
  </si>
  <si>
    <t>pv 5</t>
  </si>
  <si>
    <t>pv 6</t>
  </si>
  <si>
    <t>pv 7</t>
  </si>
  <si>
    <t>pv 8</t>
  </si>
  <si>
    <t>pv 9</t>
  </si>
  <si>
    <t>pv 10</t>
  </si>
  <si>
    <t>pz 3</t>
  </si>
  <si>
    <t>ČSN 42 5390</t>
  </si>
  <si>
    <t>pz 4</t>
  </si>
  <si>
    <t>pz 5</t>
  </si>
  <si>
    <t>pz 6</t>
  </si>
  <si>
    <t>pz 7</t>
  </si>
  <si>
    <t>pz 8</t>
  </si>
  <si>
    <t>pz 9</t>
  </si>
  <si>
    <t>pz 10</t>
  </si>
  <si>
    <t>kr 5</t>
  </si>
  <si>
    <t>ČSN 42 5510</t>
  </si>
  <si>
    <t>kr 6</t>
  </si>
  <si>
    <t>kr 7</t>
  </si>
  <si>
    <t>kr 8</t>
  </si>
  <si>
    <t>kr 9</t>
  </si>
  <si>
    <t>kr 10</t>
  </si>
  <si>
    <t>kr 11</t>
  </si>
  <si>
    <t>kr 12</t>
  </si>
  <si>
    <t>kr 13</t>
  </si>
  <si>
    <t>kr 14</t>
  </si>
  <si>
    <t>kr 15</t>
  </si>
  <si>
    <t>kr 16</t>
  </si>
  <si>
    <t>kr 17</t>
  </si>
  <si>
    <t>kr 18</t>
  </si>
  <si>
    <t>kr 19</t>
  </si>
  <si>
    <t>kr 20</t>
  </si>
  <si>
    <t>kr 21</t>
  </si>
  <si>
    <t>kr 22</t>
  </si>
  <si>
    <t>kr 23</t>
  </si>
  <si>
    <t>kr 24</t>
  </si>
  <si>
    <t>kr 25</t>
  </si>
  <si>
    <t>kr 26</t>
  </si>
  <si>
    <t>kr 27</t>
  </si>
  <si>
    <t>kr 28</t>
  </si>
  <si>
    <t>kr 29</t>
  </si>
  <si>
    <t>kr 30</t>
  </si>
  <si>
    <t>kr 31</t>
  </si>
  <si>
    <t>kr 32</t>
  </si>
  <si>
    <t>kr 33</t>
  </si>
  <si>
    <t>kr 34</t>
  </si>
  <si>
    <t>kr 35</t>
  </si>
  <si>
    <t>kr 36</t>
  </si>
  <si>
    <t>kr 37</t>
  </si>
  <si>
    <t>kr 38</t>
  </si>
  <si>
    <t>kr 39</t>
  </si>
  <si>
    <t>kr 40</t>
  </si>
  <si>
    <t>kr 41</t>
  </si>
  <si>
    <t>kr 42</t>
  </si>
  <si>
    <t>kr 43</t>
  </si>
  <si>
    <t>kr 44</t>
  </si>
  <si>
    <t>kr 45</t>
  </si>
  <si>
    <t>kr 46</t>
  </si>
  <si>
    <t>kr 47</t>
  </si>
  <si>
    <t>kr 48</t>
  </si>
  <si>
    <t>kr 50</t>
  </si>
  <si>
    <t>kr 51</t>
  </si>
  <si>
    <t>kr 52</t>
  </si>
  <si>
    <t>kr 53</t>
  </si>
  <si>
    <t>kr 54</t>
  </si>
  <si>
    <t>kr 55</t>
  </si>
  <si>
    <t>kr 56</t>
  </si>
  <si>
    <t>kr 57</t>
  </si>
  <si>
    <t>kr 58</t>
  </si>
  <si>
    <t>kr 60</t>
  </si>
  <si>
    <t>kr 63</t>
  </si>
  <si>
    <t>kr 65</t>
  </si>
  <si>
    <t>kr 68</t>
  </si>
  <si>
    <t>kr 70</t>
  </si>
  <si>
    <t>kr 73</t>
  </si>
  <si>
    <t>kr 75</t>
  </si>
  <si>
    <t>kr 76</t>
  </si>
  <si>
    <t>kr 78</t>
  </si>
  <si>
    <t>kr 80</t>
  </si>
  <si>
    <t>kr 83</t>
  </si>
  <si>
    <t>kr 85</t>
  </si>
  <si>
    <t>kr 90</t>
  </si>
  <si>
    <t>kr 95</t>
  </si>
  <si>
    <t>kr 100</t>
  </si>
  <si>
    <t>kr 105</t>
  </si>
  <si>
    <t>kr 110</t>
  </si>
  <si>
    <t>kr 115</t>
  </si>
  <si>
    <t>kr 120</t>
  </si>
  <si>
    <t>kr 125</t>
  </si>
  <si>
    <t>kr 130</t>
  </si>
  <si>
    <t>kr 140</t>
  </si>
  <si>
    <t>kr 150</t>
  </si>
  <si>
    <t>kr 160</t>
  </si>
  <si>
    <t>kr 170</t>
  </si>
  <si>
    <t>kr 180</t>
  </si>
  <si>
    <t>kr 190</t>
  </si>
  <si>
    <t>kr 200</t>
  </si>
  <si>
    <t>kr 210</t>
  </si>
  <si>
    <t>ctv 7</t>
  </si>
  <si>
    <t>ČSN 42 5520</t>
  </si>
  <si>
    <t>ctv 8</t>
  </si>
  <si>
    <t>ctv 9</t>
  </si>
  <si>
    <t>ctv 10</t>
  </si>
  <si>
    <t>ctv 11</t>
  </si>
  <si>
    <t>ctv 12</t>
  </si>
  <si>
    <t>ctv 14</t>
  </si>
  <si>
    <t>ctv 15</t>
  </si>
  <si>
    <t>ctv 16</t>
  </si>
  <si>
    <t>ctv 17</t>
  </si>
  <si>
    <t>ctv 18</t>
  </si>
  <si>
    <t>ctv 19</t>
  </si>
  <si>
    <t>ctv 20</t>
  </si>
  <si>
    <t>ctv 21</t>
  </si>
  <si>
    <t>ctv 22</t>
  </si>
  <si>
    <t>ctv 23</t>
  </si>
  <si>
    <t>ctv 24</t>
  </si>
  <si>
    <t>ctv 25</t>
  </si>
  <si>
    <t>ctv 26</t>
  </si>
  <si>
    <t>ctv 27</t>
  </si>
  <si>
    <t>ctv 28</t>
  </si>
  <si>
    <t>ctv 29</t>
  </si>
  <si>
    <t>ctv 30</t>
  </si>
  <si>
    <t>ctv 32</t>
  </si>
  <si>
    <t>ctv 34</t>
  </si>
  <si>
    <t>ctv 35</t>
  </si>
  <si>
    <t>ctv 40</t>
  </si>
  <si>
    <t>ctv 42</t>
  </si>
  <si>
    <t>ctv 45</t>
  </si>
  <si>
    <t>ctv 50</t>
  </si>
  <si>
    <t>ctv 52</t>
  </si>
  <si>
    <t>ctv 55</t>
  </si>
  <si>
    <t>ctv 60</t>
  </si>
  <si>
    <t>ctv 62</t>
  </si>
  <si>
    <t>ctv 65</t>
  </si>
  <si>
    <t>ctv 70</t>
  </si>
  <si>
    <t>ctv 75</t>
  </si>
  <si>
    <t>ctv 80</t>
  </si>
  <si>
    <t>ctv 90</t>
  </si>
  <si>
    <t>ctv 100</t>
  </si>
  <si>
    <t>ctv 110</t>
  </si>
  <si>
    <t>ctv 120</t>
  </si>
  <si>
    <t>ctv 130</t>
  </si>
  <si>
    <t>ctv 140</t>
  </si>
  <si>
    <t>ctv 150</t>
  </si>
  <si>
    <t>plo 14x5</t>
  </si>
  <si>
    <t>ČSN 42 5522</t>
  </si>
  <si>
    <t>plo 14x6</t>
  </si>
  <si>
    <t>plo 14x7</t>
  </si>
  <si>
    <t>plo 14x8</t>
  </si>
  <si>
    <t>plo 16x5</t>
  </si>
  <si>
    <t>plo 16x6</t>
  </si>
  <si>
    <t>plo 16x7</t>
  </si>
  <si>
    <t>plo 16x8</t>
  </si>
  <si>
    <t>plo 16x10</t>
  </si>
  <si>
    <t>plo 18x5</t>
  </si>
  <si>
    <t>plo 18x6</t>
  </si>
  <si>
    <t>plo 18x7</t>
  </si>
  <si>
    <t>plo 18x8</t>
  </si>
  <si>
    <t>plo 18x10</t>
  </si>
  <si>
    <t>plo 18x12</t>
  </si>
  <si>
    <t>plo 20x5</t>
  </si>
  <si>
    <t>plo 20x6</t>
  </si>
  <si>
    <t>plo 20x7</t>
  </si>
  <si>
    <t>plo 20x8</t>
  </si>
  <si>
    <t>plo 20x10</t>
  </si>
  <si>
    <t>plo 20x12</t>
  </si>
  <si>
    <t>plo 22x5</t>
  </si>
  <si>
    <t>plo 22x6</t>
  </si>
  <si>
    <t>plo 22x7</t>
  </si>
  <si>
    <t>plo 22x8</t>
  </si>
  <si>
    <t>plo 22x10</t>
  </si>
  <si>
    <t>plo 22x12</t>
  </si>
  <si>
    <t>plo 22x14</t>
  </si>
  <si>
    <t>plo 22x16</t>
  </si>
  <si>
    <t>plo 25x5</t>
  </si>
  <si>
    <t>plo 25x6</t>
  </si>
  <si>
    <t>plo 25x7</t>
  </si>
  <si>
    <t>plo 25x8</t>
  </si>
  <si>
    <t>plo 25x10</t>
  </si>
  <si>
    <t>plo 25x12</t>
  </si>
  <si>
    <t>plo 25x14</t>
  </si>
  <si>
    <t>plo 25x16</t>
  </si>
  <si>
    <t>plo 30x5</t>
  </si>
  <si>
    <t>plo 30x6</t>
  </si>
  <si>
    <t>plo 30x7</t>
  </si>
  <si>
    <t>plo 30x8</t>
  </si>
  <si>
    <t>plo 30x10</t>
  </si>
  <si>
    <t>plo 30x12</t>
  </si>
  <si>
    <t>plo 30x14</t>
  </si>
  <si>
    <t>plo 30x16</t>
  </si>
  <si>
    <t>plo 30x20</t>
  </si>
  <si>
    <t>plo 35x5</t>
  </si>
  <si>
    <t>plo 35x6</t>
  </si>
  <si>
    <t>plo 35x7</t>
  </si>
  <si>
    <t>plo 35x8</t>
  </si>
  <si>
    <t>plo 35x10</t>
  </si>
  <si>
    <t>plo 35x12</t>
  </si>
  <si>
    <t>plo 35x14</t>
  </si>
  <si>
    <t>plo 35x16</t>
  </si>
  <si>
    <t>plo 35x20</t>
  </si>
  <si>
    <t>plo 35x25</t>
  </si>
  <si>
    <t>plo 40x5</t>
  </si>
  <si>
    <t>plo 40x6</t>
  </si>
  <si>
    <t>plo 40x7</t>
  </si>
  <si>
    <t>plo 40x8</t>
  </si>
  <si>
    <t>plo 40x10</t>
  </si>
  <si>
    <t>plo 40x12</t>
  </si>
  <si>
    <t>plo 40x14</t>
  </si>
  <si>
    <t>plo 40x16</t>
  </si>
  <si>
    <t>plo 40x20</t>
  </si>
  <si>
    <t>plo 40x25</t>
  </si>
  <si>
    <t>plo 40x30</t>
  </si>
  <si>
    <t>plo 45x5</t>
  </si>
  <si>
    <t>plo 45x6</t>
  </si>
  <si>
    <t>plo 45x7</t>
  </si>
  <si>
    <t>plo 45x8</t>
  </si>
  <si>
    <t>plo 45x10</t>
  </si>
  <si>
    <t>plo 45x12</t>
  </si>
  <si>
    <t>plo 45x14</t>
  </si>
  <si>
    <t>plo 45x16</t>
  </si>
  <si>
    <t>plo 45x20</t>
  </si>
  <si>
    <t>plo 45x25</t>
  </si>
  <si>
    <t>plo 45x30</t>
  </si>
  <si>
    <t>plo 50x5</t>
  </si>
  <si>
    <t>plo 50x6</t>
  </si>
  <si>
    <t>plo 50x7</t>
  </si>
  <si>
    <t>plo 50x8</t>
  </si>
  <si>
    <t>plo 50x10</t>
  </si>
  <si>
    <t>plo 50x12</t>
  </si>
  <si>
    <t>plo 50x14</t>
  </si>
  <si>
    <t>plo 50x16</t>
  </si>
  <si>
    <t>plo 50x20</t>
  </si>
  <si>
    <t>plo 50x25</t>
  </si>
  <si>
    <t>plo 50x30</t>
  </si>
  <si>
    <t>plo 60x5</t>
  </si>
  <si>
    <t>plo 60x6</t>
  </si>
  <si>
    <t>plo 60x7</t>
  </si>
  <si>
    <t>plo 60x8</t>
  </si>
  <si>
    <t>plo 60x10</t>
  </si>
  <si>
    <t>plo 60x12</t>
  </si>
  <si>
    <t>plo 60x14</t>
  </si>
  <si>
    <t>plo 60x16</t>
  </si>
  <si>
    <t>plo 60x20</t>
  </si>
  <si>
    <t>plo 60x25</t>
  </si>
  <si>
    <t>plo 60x30</t>
  </si>
  <si>
    <t>plo 60x40</t>
  </si>
  <si>
    <t>plo 70x5</t>
  </si>
  <si>
    <t>plo 70x6</t>
  </si>
  <si>
    <t>plo 70x7</t>
  </si>
  <si>
    <t>plo 70x8</t>
  </si>
  <si>
    <t>plo 70x10</t>
  </si>
  <si>
    <t>plo 70x12</t>
  </si>
  <si>
    <t>plo 70x14</t>
  </si>
  <si>
    <t>plo 70x16</t>
  </si>
  <si>
    <t>plo 70x20</t>
  </si>
  <si>
    <t>plo 70x25</t>
  </si>
  <si>
    <t>plo 70x30</t>
  </si>
  <si>
    <t>plo 70x40</t>
  </si>
  <si>
    <t>plo 80x5</t>
  </si>
  <si>
    <t>plo 80x6</t>
  </si>
  <si>
    <t>plo 80x7</t>
  </si>
  <si>
    <t>plo 80x8</t>
  </si>
  <si>
    <t>plo 80x10</t>
  </si>
  <si>
    <t>plo 80x12</t>
  </si>
  <si>
    <t>plo 80x14</t>
  </si>
  <si>
    <t>plo 80x16</t>
  </si>
  <si>
    <t>plo 80x20</t>
  </si>
  <si>
    <t>plo 80x25</t>
  </si>
  <si>
    <t>plo 80x30</t>
  </si>
  <si>
    <t>plo 80x40</t>
  </si>
  <si>
    <t>plo 80x50</t>
  </si>
  <si>
    <t>plo 90x5</t>
  </si>
  <si>
    <t>plo 90x6</t>
  </si>
  <si>
    <t>plo 90x7</t>
  </si>
  <si>
    <t>plo 90x8</t>
  </si>
  <si>
    <t>plo 90x10</t>
  </si>
  <si>
    <t>plo 90x12</t>
  </si>
  <si>
    <t>plo 90x14</t>
  </si>
  <si>
    <t>plo 90x16</t>
  </si>
  <si>
    <t>plo 90x20</t>
  </si>
  <si>
    <t>plo 90x25</t>
  </si>
  <si>
    <t>plo 90x30</t>
  </si>
  <si>
    <t>plo 90x40</t>
  </si>
  <si>
    <t>plo 90x50</t>
  </si>
  <si>
    <t>plo 90x60</t>
  </si>
  <si>
    <t>plo 100x5</t>
  </si>
  <si>
    <t>plo 100x6</t>
  </si>
  <si>
    <t>plo 100x7</t>
  </si>
  <si>
    <t>plo 100x8</t>
  </si>
  <si>
    <t>plo 100x10</t>
  </si>
  <si>
    <t>plo 100x12</t>
  </si>
  <si>
    <t>plo 100x14</t>
  </si>
  <si>
    <t>plo 100x16</t>
  </si>
  <si>
    <t>plo 100x20</t>
  </si>
  <si>
    <t>plo 100x25</t>
  </si>
  <si>
    <t>plo 100x30</t>
  </si>
  <si>
    <t>plo 100x40</t>
  </si>
  <si>
    <t>plo 100x50</t>
  </si>
  <si>
    <t>plo 100x60</t>
  </si>
  <si>
    <t>plo 110x5</t>
  </si>
  <si>
    <t>plo 110x6</t>
  </si>
  <si>
    <t>plo 110x7</t>
  </si>
  <si>
    <t>plo 110x8</t>
  </si>
  <si>
    <t>plo 110x10</t>
  </si>
  <si>
    <t>plo 110x12</t>
  </si>
  <si>
    <t>plo 110x14</t>
  </si>
  <si>
    <t>plo 110x16</t>
  </si>
  <si>
    <t>plo 110x20</t>
  </si>
  <si>
    <t>plo 110x25</t>
  </si>
  <si>
    <t>plo 110x30</t>
  </si>
  <si>
    <t>plo 110x40</t>
  </si>
  <si>
    <t>plo 110x50</t>
  </si>
  <si>
    <t>plo 110x60</t>
  </si>
  <si>
    <t>plo 120x5</t>
  </si>
  <si>
    <t>plo 120x6</t>
  </si>
  <si>
    <t>plo 120x7</t>
  </si>
  <si>
    <t>plo 120x8</t>
  </si>
  <si>
    <t>plo 120x10</t>
  </si>
  <si>
    <t>plo 120x12</t>
  </si>
  <si>
    <t>plo 120x14</t>
  </si>
  <si>
    <t>plo 120x16</t>
  </si>
  <si>
    <t>plo 120x20</t>
  </si>
  <si>
    <t>plo 120x25</t>
  </si>
  <si>
    <t>plo 120x30</t>
  </si>
  <si>
    <t>plo 120x40</t>
  </si>
  <si>
    <t>plo 120x50</t>
  </si>
  <si>
    <t>plo 120x60</t>
  </si>
  <si>
    <t>plo 130x5</t>
  </si>
  <si>
    <t>plo 130x6</t>
  </si>
  <si>
    <t>plo 130x7</t>
  </si>
  <si>
    <t>plo 130x8</t>
  </si>
  <si>
    <t>plo 130x10</t>
  </si>
  <si>
    <t>plo 130x12</t>
  </si>
  <si>
    <t>plo 130x14</t>
  </si>
  <si>
    <t>plo 130x16</t>
  </si>
  <si>
    <t>plo 130x20</t>
  </si>
  <si>
    <t>plo 130x25</t>
  </si>
  <si>
    <t>plo 130x30</t>
  </si>
  <si>
    <t>plo 130x40</t>
  </si>
  <si>
    <t>plo 130x50</t>
  </si>
  <si>
    <t>plo 130x60</t>
  </si>
  <si>
    <t>plo 140x5</t>
  </si>
  <si>
    <t>plo 140x6</t>
  </si>
  <si>
    <t>plo 140x7</t>
  </si>
  <si>
    <t>plo 140x8</t>
  </si>
  <si>
    <t>plo 140x10</t>
  </si>
  <si>
    <t>plo 140x12</t>
  </si>
  <si>
    <t>plo 140x14</t>
  </si>
  <si>
    <t>plo 140x16</t>
  </si>
  <si>
    <t>plo 140x20</t>
  </si>
  <si>
    <t>plo 140x25</t>
  </si>
  <si>
    <t>plo 140x30</t>
  </si>
  <si>
    <t>plo 140x40</t>
  </si>
  <si>
    <t>plo 140x50</t>
  </si>
  <si>
    <t>plo 140x60</t>
  </si>
  <si>
    <t>plo 150x5</t>
  </si>
  <si>
    <t>plo 150x6</t>
  </si>
  <si>
    <t>plo 150x7</t>
  </si>
  <si>
    <t>plo 150x8</t>
  </si>
  <si>
    <t>plo 150x10</t>
  </si>
  <si>
    <t>plo 150x12</t>
  </si>
  <si>
    <t>plo 150x14</t>
  </si>
  <si>
    <t>plo 150x16</t>
  </si>
  <si>
    <t>plo 150x20</t>
  </si>
  <si>
    <t>plo 150x25</t>
  </si>
  <si>
    <t>plo 150x30</t>
  </si>
  <si>
    <t>plo 150x40</t>
  </si>
  <si>
    <t>plo 150x50</t>
  </si>
  <si>
    <t>plo 150x60</t>
  </si>
  <si>
    <t>plo 160x6</t>
  </si>
  <si>
    <t>ČSN 42 5524</t>
  </si>
  <si>
    <t>plo 160x7</t>
  </si>
  <si>
    <t>plo 160x8</t>
  </si>
  <si>
    <t>plo 160x9</t>
  </si>
  <si>
    <t>plo 160x10</t>
  </si>
  <si>
    <t>plo 160x12</t>
  </si>
  <si>
    <t>plo 160x14</t>
  </si>
  <si>
    <t>plo 160x16</t>
  </si>
  <si>
    <t>plo 160x18</t>
  </si>
  <si>
    <t>plo 160x20</t>
  </si>
  <si>
    <t>plo 160x25</t>
  </si>
  <si>
    <t>plo 160x30</t>
  </si>
  <si>
    <t>plo 160x35</t>
  </si>
  <si>
    <t>plo 160x40</t>
  </si>
  <si>
    <t>plo 160x45</t>
  </si>
  <si>
    <t>plo 160x50</t>
  </si>
  <si>
    <t>plo 160x55</t>
  </si>
  <si>
    <t>plo 160x60</t>
  </si>
  <si>
    <t>plo 170x6</t>
  </si>
  <si>
    <t>plo 170x7</t>
  </si>
  <si>
    <t>plo 170x8</t>
  </si>
  <si>
    <t>plo 170x9</t>
  </si>
  <si>
    <t>plo 170x10</t>
  </si>
  <si>
    <t>plo 170x12</t>
  </si>
  <si>
    <t>plo 170x14</t>
  </si>
  <si>
    <t>plo 170x16</t>
  </si>
  <si>
    <t>plo 170x18</t>
  </si>
  <si>
    <t>plo 170x20</t>
  </si>
  <si>
    <t>plo 170x25</t>
  </si>
  <si>
    <t>plo 170x30</t>
  </si>
  <si>
    <t>plo 170x35</t>
  </si>
  <si>
    <t>plo 170x40</t>
  </si>
  <si>
    <t>plo 170x45</t>
  </si>
  <si>
    <t>plo 170x50</t>
  </si>
  <si>
    <t>plo 170x55</t>
  </si>
  <si>
    <t>plo 170x60</t>
  </si>
  <si>
    <t>plo 180x6</t>
  </si>
  <si>
    <t>plo 180x7</t>
  </si>
  <si>
    <t>plo 180x8</t>
  </si>
  <si>
    <t>plo 180x9</t>
  </si>
  <si>
    <t>plo 180x10</t>
  </si>
  <si>
    <t>plo 180x12</t>
  </si>
  <si>
    <t>plo 180x14</t>
  </si>
  <si>
    <t>plo 180x16</t>
  </si>
  <si>
    <t>plo 180x18</t>
  </si>
  <si>
    <t>plo 180x20</t>
  </si>
  <si>
    <t>plo 180x25</t>
  </si>
  <si>
    <t>plo 180x30</t>
  </si>
  <si>
    <t>plo 180x35</t>
  </si>
  <si>
    <t>plo 180x40</t>
  </si>
  <si>
    <t>plo 180x45</t>
  </si>
  <si>
    <t>plo 180x50</t>
  </si>
  <si>
    <t>plo 180x55</t>
  </si>
  <si>
    <t>plo 180x60</t>
  </si>
  <si>
    <t>plo 190x6</t>
  </si>
  <si>
    <t>plo 190x7</t>
  </si>
  <si>
    <t>plo 190x8</t>
  </si>
  <si>
    <t>plo 190x9</t>
  </si>
  <si>
    <t>plo 190x10</t>
  </si>
  <si>
    <t>plo 190x12</t>
  </si>
  <si>
    <t>plo 190x14</t>
  </si>
  <si>
    <t>plo 190x16</t>
  </si>
  <si>
    <t>plo 190x18</t>
  </si>
  <si>
    <t>plo 190x20</t>
  </si>
  <si>
    <t>plo 190x25</t>
  </si>
  <si>
    <t>plo 190x30</t>
  </si>
  <si>
    <t>plo 190x35</t>
  </si>
  <si>
    <t>plo 190x40</t>
  </si>
  <si>
    <t>plo 190x45</t>
  </si>
  <si>
    <t>plo 190x50</t>
  </si>
  <si>
    <t>plo 190x55</t>
  </si>
  <si>
    <t>plo 190x60</t>
  </si>
  <si>
    <t>plo 200x6</t>
  </si>
  <si>
    <t>plo 200x7</t>
  </si>
  <si>
    <t>plo 200x8</t>
  </si>
  <si>
    <t>plo 200x9</t>
  </si>
  <si>
    <t>plo 200x10</t>
  </si>
  <si>
    <t>plo 200x12</t>
  </si>
  <si>
    <t>plo 200x14</t>
  </si>
  <si>
    <t>plo 200x16</t>
  </si>
  <si>
    <t>plo 200x18</t>
  </si>
  <si>
    <t>plo 200x20</t>
  </si>
  <si>
    <t>plo 200x25</t>
  </si>
  <si>
    <t>plo 200x30</t>
  </si>
  <si>
    <t>plo 200x35</t>
  </si>
  <si>
    <t>plo 200x40</t>
  </si>
  <si>
    <t>plo 200x45</t>
  </si>
  <si>
    <t>plo 200x50</t>
  </si>
  <si>
    <t>plo 200x55</t>
  </si>
  <si>
    <t>plo 200x60</t>
  </si>
  <si>
    <t>plo 210x6</t>
  </si>
  <si>
    <t>plo 210x7</t>
  </si>
  <si>
    <t>plo 210x8</t>
  </si>
  <si>
    <t>plo 210x9</t>
  </si>
  <si>
    <t>plo 210x10</t>
  </si>
  <si>
    <t>plo 210x12</t>
  </si>
  <si>
    <t>plo 210x14</t>
  </si>
  <si>
    <t>plo 210x16</t>
  </si>
  <si>
    <t>plo 210x18</t>
  </si>
  <si>
    <t>plo 210x20</t>
  </si>
  <si>
    <t>plo 210x25</t>
  </si>
  <si>
    <t>plo 210x30</t>
  </si>
  <si>
    <t>plo 210x35</t>
  </si>
  <si>
    <t>plo 210x40</t>
  </si>
  <si>
    <t>plo 210x45</t>
  </si>
  <si>
    <t>plo 210x50</t>
  </si>
  <si>
    <t>plo 210x55</t>
  </si>
  <si>
    <t>plo 210x60</t>
  </si>
  <si>
    <t>plo 220x6</t>
  </si>
  <si>
    <t>plo 220x7</t>
  </si>
  <si>
    <t>plo 220x8</t>
  </si>
  <si>
    <t>plo 220x9</t>
  </si>
  <si>
    <t>plo 220x10</t>
  </si>
  <si>
    <t>plo 220x12</t>
  </si>
  <si>
    <t>plo 220x14</t>
  </si>
  <si>
    <t>plo 220x16</t>
  </si>
  <si>
    <t>plo 220x18</t>
  </si>
  <si>
    <t>plo 220x20</t>
  </si>
  <si>
    <t>plo 220x25</t>
  </si>
  <si>
    <t>plo 220x30</t>
  </si>
  <si>
    <t>plo 220x35</t>
  </si>
  <si>
    <t>plo 220x40</t>
  </si>
  <si>
    <t>plo 220x45</t>
  </si>
  <si>
    <t>plo 220x50</t>
  </si>
  <si>
    <t>plo 220x55</t>
  </si>
  <si>
    <t>plo 220x60</t>
  </si>
  <si>
    <t>plo 240x7</t>
  </si>
  <si>
    <t>plo 240x8</t>
  </si>
  <si>
    <t>plo 240x9</t>
  </si>
  <si>
    <t>plo 240x10</t>
  </si>
  <si>
    <t>plo 240x12</t>
  </si>
  <si>
    <t>plo 240x14</t>
  </si>
  <si>
    <t>plo 240x16</t>
  </si>
  <si>
    <t>plo 240x18</t>
  </si>
  <si>
    <t>plo 240x20</t>
  </si>
  <si>
    <t>plo 240x25</t>
  </si>
  <si>
    <t>plo 240x30</t>
  </si>
  <si>
    <t>plo 240x35</t>
  </si>
  <si>
    <t>plo 240x40</t>
  </si>
  <si>
    <t>plo 240x45</t>
  </si>
  <si>
    <t>plo 240x50</t>
  </si>
  <si>
    <t>plo 240x55</t>
  </si>
  <si>
    <t>plo 240x60</t>
  </si>
  <si>
    <t>plo 250x7</t>
  </si>
  <si>
    <t>plo 250x8</t>
  </si>
  <si>
    <t>plo 250x9</t>
  </si>
  <si>
    <t>plo 250x10</t>
  </si>
  <si>
    <t>plo 250x12</t>
  </si>
  <si>
    <t>plo 250x14</t>
  </si>
  <si>
    <t>plo 250x16</t>
  </si>
  <si>
    <t>plo 250x18</t>
  </si>
  <si>
    <t>plo 250x20</t>
  </si>
  <si>
    <t>plo 250x25</t>
  </si>
  <si>
    <t>plo 250x30</t>
  </si>
  <si>
    <t>plo 250x35</t>
  </si>
  <si>
    <t>plo 250x40</t>
  </si>
  <si>
    <t>plo 250x45</t>
  </si>
  <si>
    <t>plo 250x50</t>
  </si>
  <si>
    <t>plo 250x55</t>
  </si>
  <si>
    <t>plo 250x60</t>
  </si>
  <si>
    <t>plo 260x7</t>
  </si>
  <si>
    <t>plo 260x8</t>
  </si>
  <si>
    <t>plo 260x9</t>
  </si>
  <si>
    <t>plo 260x10</t>
  </si>
  <si>
    <t>plo 260x12</t>
  </si>
  <si>
    <t>plo 260x14</t>
  </si>
  <si>
    <t>plo 260x16</t>
  </si>
  <si>
    <t>plo 260x18</t>
  </si>
  <si>
    <t>plo 260x20</t>
  </si>
  <si>
    <t>plo 260x25</t>
  </si>
  <si>
    <t>plo 260x30</t>
  </si>
  <si>
    <t>plo 260x35</t>
  </si>
  <si>
    <t>plo 260x40</t>
  </si>
  <si>
    <t>plo 260x45</t>
  </si>
  <si>
    <t>plo 260x50</t>
  </si>
  <si>
    <t>plo 260x55</t>
  </si>
  <si>
    <t>plo 260x60</t>
  </si>
  <si>
    <t>plo 280x7</t>
  </si>
  <si>
    <t>plo 280x8</t>
  </si>
  <si>
    <t>plo 280x9</t>
  </si>
  <si>
    <t>plo 280x10</t>
  </si>
  <si>
    <t>plo 280x12</t>
  </si>
  <si>
    <t>plo 280x14</t>
  </si>
  <si>
    <t>plo 280x16</t>
  </si>
  <si>
    <t>plo 280x18</t>
  </si>
  <si>
    <t>plo 280x20</t>
  </si>
  <si>
    <t>plo 280x25</t>
  </si>
  <si>
    <t>plo 280x30</t>
  </si>
  <si>
    <t>plo 280x35</t>
  </si>
  <si>
    <t>plo 280x40</t>
  </si>
  <si>
    <t>plo 280x45</t>
  </si>
  <si>
    <t>plo 280x50</t>
  </si>
  <si>
    <t>plo 280x55</t>
  </si>
  <si>
    <t>plo 280x60</t>
  </si>
  <si>
    <t>plo 300x7</t>
  </si>
  <si>
    <t>plo 300x8</t>
  </si>
  <si>
    <t>plo 300x9</t>
  </si>
  <si>
    <t>plo 300x10</t>
  </si>
  <si>
    <t>plo 300x12</t>
  </si>
  <si>
    <t>plo 300x14</t>
  </si>
  <si>
    <t>plo 300x16</t>
  </si>
  <si>
    <t>plo 300x18</t>
  </si>
  <si>
    <t>plo 300x20</t>
  </si>
  <si>
    <t>plo 300x25</t>
  </si>
  <si>
    <t>plo 300x30</t>
  </si>
  <si>
    <t>plo 300x35</t>
  </si>
  <si>
    <t>plo 300x40</t>
  </si>
  <si>
    <t>plo 300x45</t>
  </si>
  <si>
    <t>plo 300x50</t>
  </si>
  <si>
    <t>plo 300x55</t>
  </si>
  <si>
    <t>plo 300x60</t>
  </si>
  <si>
    <t>plo 320x7</t>
  </si>
  <si>
    <t>plo 320x8</t>
  </si>
  <si>
    <t>plo 320x9</t>
  </si>
  <si>
    <t>plo 320x10</t>
  </si>
  <si>
    <t>plo 320x12</t>
  </si>
  <si>
    <t>plo 320x14</t>
  </si>
  <si>
    <t>plo 320x16</t>
  </si>
  <si>
    <t>plo 320x18</t>
  </si>
  <si>
    <t>plo 320x20</t>
  </si>
  <si>
    <t>plo 320x25</t>
  </si>
  <si>
    <t>plo 320x30</t>
  </si>
  <si>
    <t>plo 320x35</t>
  </si>
  <si>
    <t>plo 320x40</t>
  </si>
  <si>
    <t>plo 320x45</t>
  </si>
  <si>
    <t>plo 320x50</t>
  </si>
  <si>
    <t>plo 320x55</t>
  </si>
  <si>
    <t>plo 320x60</t>
  </si>
  <si>
    <t>plo 350x7</t>
  </si>
  <si>
    <t>plo 350x8</t>
  </si>
  <si>
    <t>plo 350x9</t>
  </si>
  <si>
    <t>plo 350x10</t>
  </si>
  <si>
    <t>plo 350x12</t>
  </si>
  <si>
    <t>plo 350x14</t>
  </si>
  <si>
    <t>plo 350x16</t>
  </si>
  <si>
    <t>plo 350x18</t>
  </si>
  <si>
    <t>plo 350x20</t>
  </si>
  <si>
    <t>plo 350x25</t>
  </si>
  <si>
    <t>plo 350x30</t>
  </si>
  <si>
    <t>plo 350x35</t>
  </si>
  <si>
    <t>plo 350x40</t>
  </si>
  <si>
    <t>plo 350x45</t>
  </si>
  <si>
    <t>plo 350x50</t>
  </si>
  <si>
    <t>plo 350x55</t>
  </si>
  <si>
    <t>plo 350x60</t>
  </si>
  <si>
    <t>plo 380x7</t>
  </si>
  <si>
    <t>plo 380x8</t>
  </si>
  <si>
    <t>plo 380x9</t>
  </si>
  <si>
    <t>plo 380x10</t>
  </si>
  <si>
    <t>plo 380x12</t>
  </si>
  <si>
    <t>plo 380x14</t>
  </si>
  <si>
    <t>plo 380x16</t>
  </si>
  <si>
    <t>plo 380x18</t>
  </si>
  <si>
    <t>plo 380x20</t>
  </si>
  <si>
    <t>plo 380x25</t>
  </si>
  <si>
    <t>plo 380x30</t>
  </si>
  <si>
    <t>plo 380x35</t>
  </si>
  <si>
    <t>plo 380x40</t>
  </si>
  <si>
    <t>plo 380x45</t>
  </si>
  <si>
    <t>plo 380x50</t>
  </si>
  <si>
    <t>plo 380x55</t>
  </si>
  <si>
    <t>plo 380x60</t>
  </si>
  <si>
    <t>plo 400x7</t>
  </si>
  <si>
    <t>plo 400x8</t>
  </si>
  <si>
    <t>plo 400x9</t>
  </si>
  <si>
    <t>plo 400x10</t>
  </si>
  <si>
    <t>plo 400x12</t>
  </si>
  <si>
    <t>plo 400x14</t>
  </si>
  <si>
    <t>plo 400x16</t>
  </si>
  <si>
    <t>plo 400x18</t>
  </si>
  <si>
    <t>plo 400x20</t>
  </si>
  <si>
    <t>plo 400x25</t>
  </si>
  <si>
    <t>plo 400x30</t>
  </si>
  <si>
    <t>plo 400x35</t>
  </si>
  <si>
    <t>plo 400x40</t>
  </si>
  <si>
    <t>plo 400x45</t>
  </si>
  <si>
    <t>plo 400x50</t>
  </si>
  <si>
    <t>plo 400x55</t>
  </si>
  <si>
    <t>plo 400x60</t>
  </si>
  <si>
    <t>plo 420x8</t>
  </si>
  <si>
    <t>plo 420x9</t>
  </si>
  <si>
    <t>plo 420x10</t>
  </si>
  <si>
    <t>plo 420x12</t>
  </si>
  <si>
    <t>plo 420x14</t>
  </si>
  <si>
    <t>plo 420x16</t>
  </si>
  <si>
    <t>plo 420x18</t>
  </si>
  <si>
    <t>plo 420x20</t>
  </si>
  <si>
    <t>plo 420x25</t>
  </si>
  <si>
    <t>plo 420x30</t>
  </si>
  <si>
    <t>plo 420x35</t>
  </si>
  <si>
    <t>plo 420x40</t>
  </si>
  <si>
    <t>plo 420x45</t>
  </si>
  <si>
    <t>plo 420x50</t>
  </si>
  <si>
    <t>plo 420x55</t>
  </si>
  <si>
    <t>plo 420x60</t>
  </si>
  <si>
    <t>plo 450x8</t>
  </si>
  <si>
    <t>plo 450x9</t>
  </si>
  <si>
    <t>plo 450x10</t>
  </si>
  <si>
    <t>plo 450x12</t>
  </si>
  <si>
    <t>plo 450x14</t>
  </si>
  <si>
    <t>plo 450x16</t>
  </si>
  <si>
    <t>plo 450x18</t>
  </si>
  <si>
    <t>plo 450x20</t>
  </si>
  <si>
    <t>plo 450x25</t>
  </si>
  <si>
    <t>plo 450x30</t>
  </si>
  <si>
    <t>plo 450x35</t>
  </si>
  <si>
    <t>plo 450x40</t>
  </si>
  <si>
    <t>plo 450x45</t>
  </si>
  <si>
    <t>plo 450x50</t>
  </si>
  <si>
    <t>plo 450x55</t>
  </si>
  <si>
    <t>plo 450x60</t>
  </si>
  <si>
    <t>plo 480x8</t>
  </si>
  <si>
    <t>plo 480x9</t>
  </si>
  <si>
    <t>plo 480x10</t>
  </si>
  <si>
    <t>plo 480x12</t>
  </si>
  <si>
    <t>plo 480x14</t>
  </si>
  <si>
    <t>plo 480x16</t>
  </si>
  <si>
    <t>plo 480x18</t>
  </si>
  <si>
    <t>plo 480x20</t>
  </si>
  <si>
    <t>plo 480x25</t>
  </si>
  <si>
    <t>plo 480x30</t>
  </si>
  <si>
    <t>plo 480x35</t>
  </si>
  <si>
    <t>plo 480x40</t>
  </si>
  <si>
    <t>plo 480x45</t>
  </si>
  <si>
    <t>plo 480x50</t>
  </si>
  <si>
    <t>plo 480x55</t>
  </si>
  <si>
    <t>plo 480x60</t>
  </si>
  <si>
    <t>plo 500x8</t>
  </si>
  <si>
    <t>plo 500x9</t>
  </si>
  <si>
    <t>plo 500x10</t>
  </si>
  <si>
    <t>plo 500x12</t>
  </si>
  <si>
    <t>plo 500x14</t>
  </si>
  <si>
    <t>plo 500x16</t>
  </si>
  <si>
    <t>plo 500x18</t>
  </si>
  <si>
    <t>plo 500x20</t>
  </si>
  <si>
    <t>plo 500x25</t>
  </si>
  <si>
    <t>plo 500x30</t>
  </si>
  <si>
    <t>plo 500x35</t>
  </si>
  <si>
    <t>plo 500x40</t>
  </si>
  <si>
    <t>plo 500x45</t>
  </si>
  <si>
    <t>plo 500x50</t>
  </si>
  <si>
    <t>plo 500x55</t>
  </si>
  <si>
    <t>plo 500x60</t>
  </si>
  <si>
    <t>plo 550x8</t>
  </si>
  <si>
    <t>plo 550x9</t>
  </si>
  <si>
    <t>plo 550x10</t>
  </si>
  <si>
    <t>plo 550x12</t>
  </si>
  <si>
    <t>plo 550x14</t>
  </si>
  <si>
    <t>plo 550x16</t>
  </si>
  <si>
    <t>plo 550x18</t>
  </si>
  <si>
    <t>plo 550x20</t>
  </si>
  <si>
    <t>plo 550x25</t>
  </si>
  <si>
    <t>plo 550x30</t>
  </si>
  <si>
    <t>plo 550x35</t>
  </si>
  <si>
    <t>plo 550x40</t>
  </si>
  <si>
    <t>plo 550x45</t>
  </si>
  <si>
    <t>plo 550x50</t>
  </si>
  <si>
    <t>plo 600x8</t>
  </si>
  <si>
    <t>plo 600x9</t>
  </si>
  <si>
    <t>plo 600x10</t>
  </si>
  <si>
    <t>plo 600x12</t>
  </si>
  <si>
    <t>plo 600x14</t>
  </si>
  <si>
    <t>plo 600x16</t>
  </si>
  <si>
    <t>plo 600x18</t>
  </si>
  <si>
    <t>plo 600x20</t>
  </si>
  <si>
    <t>plo 600x25</t>
  </si>
  <si>
    <t>plo 600x30</t>
  </si>
  <si>
    <t>plo 600x35</t>
  </si>
  <si>
    <t>plo 600x40</t>
  </si>
  <si>
    <t>plo 600x45</t>
  </si>
  <si>
    <t>plo 600x50</t>
  </si>
  <si>
    <t>plo 650x8</t>
  </si>
  <si>
    <t>plo 650x9</t>
  </si>
  <si>
    <t>plo 650x10</t>
  </si>
  <si>
    <t>plo 650x12</t>
  </si>
  <si>
    <t>plo 650x14</t>
  </si>
  <si>
    <t>plo 650x16</t>
  </si>
  <si>
    <t>plo 650x18</t>
  </si>
  <si>
    <t>plo 650x20</t>
  </si>
  <si>
    <t>plo 650x25</t>
  </si>
  <si>
    <t>plo 650x30</t>
  </si>
  <si>
    <t>plo 650x35</t>
  </si>
  <si>
    <t>plo 650x40</t>
  </si>
  <si>
    <t>plo 650x45</t>
  </si>
  <si>
    <t>plo 650x50</t>
  </si>
  <si>
    <t>plo 700x8</t>
  </si>
  <si>
    <t>plo 700x9</t>
  </si>
  <si>
    <t>plo 700x10</t>
  </si>
  <si>
    <t>plo 700x12</t>
  </si>
  <si>
    <t>plo 700x14</t>
  </si>
  <si>
    <t>plo 700x16</t>
  </si>
  <si>
    <t>plo 700x18</t>
  </si>
  <si>
    <t>plo 700x20</t>
  </si>
  <si>
    <t>plo 700x25</t>
  </si>
  <si>
    <t>plo 700x30</t>
  </si>
  <si>
    <t>plo 700x35</t>
  </si>
  <si>
    <t>plo 700x40</t>
  </si>
  <si>
    <t>plo 700x45</t>
  </si>
  <si>
    <t>plo 700x50</t>
  </si>
  <si>
    <t>plo 750x10</t>
  </si>
  <si>
    <t>plo 750x12</t>
  </si>
  <si>
    <t>plo 750x14</t>
  </si>
  <si>
    <t>plo 750x16</t>
  </si>
  <si>
    <t>plo 750x18</t>
  </si>
  <si>
    <t>plo 750x20</t>
  </si>
  <si>
    <t>plo 750x25</t>
  </si>
  <si>
    <t>plo 750x30</t>
  </si>
  <si>
    <t>plo 750x35</t>
  </si>
  <si>
    <t>plo 750x40</t>
  </si>
  <si>
    <t>plo 750x45</t>
  </si>
  <si>
    <t>plo 750x50</t>
  </si>
  <si>
    <t>plo 800x10</t>
  </si>
  <si>
    <t>plo 800x12</t>
  </si>
  <si>
    <t>plo 800x14</t>
  </si>
  <si>
    <t>plo 800x16</t>
  </si>
  <si>
    <t>plo 800x18</t>
  </si>
  <si>
    <t>plo 800x20</t>
  </si>
  <si>
    <t>plo 800x25</t>
  </si>
  <si>
    <t>plo 800x30</t>
  </si>
  <si>
    <t>plo 800x35</t>
  </si>
  <si>
    <t>plo 850x10</t>
  </si>
  <si>
    <t>plo 850x12</t>
  </si>
  <si>
    <t>plo 850x14</t>
  </si>
  <si>
    <t>plo 850x16</t>
  </si>
  <si>
    <t>plo 850x18</t>
  </si>
  <si>
    <t>plo 850x20</t>
  </si>
  <si>
    <t>plo 850x25</t>
  </si>
  <si>
    <t>plo 850x30</t>
  </si>
  <si>
    <t>plo 850x35</t>
  </si>
  <si>
    <t>plo 900x10</t>
  </si>
  <si>
    <t>plo 900x12</t>
  </si>
  <si>
    <t>plo 900x14</t>
  </si>
  <si>
    <t>plo 900x16</t>
  </si>
  <si>
    <t>plo 900x18</t>
  </si>
  <si>
    <t>plo 900x20</t>
  </si>
  <si>
    <t>plo 900x25</t>
  </si>
  <si>
    <t>plo 900x30</t>
  </si>
  <si>
    <t>plo 900x35</t>
  </si>
  <si>
    <t>tr 22x2.5</t>
  </si>
  <si>
    <t>ČSN 42 5715</t>
  </si>
  <si>
    <t>tr 22x3</t>
  </si>
  <si>
    <t>tr 22x3.5</t>
  </si>
  <si>
    <t>tr 22x4</t>
  </si>
  <si>
    <t>tr 25x2.5</t>
  </si>
  <si>
    <t>tr 25x3</t>
  </si>
  <si>
    <t>tr 25x3.5</t>
  </si>
  <si>
    <t>tr 25x4</t>
  </si>
  <si>
    <t>tr 25x7</t>
  </si>
  <si>
    <t>tr 28x2.5</t>
  </si>
  <si>
    <t>tr 28x3</t>
  </si>
  <si>
    <t>tr 28x3.5</t>
  </si>
  <si>
    <t>tr 28x4</t>
  </si>
  <si>
    <t>tr 28x4.5</t>
  </si>
  <si>
    <t>tr 28x5</t>
  </si>
  <si>
    <t>tr 32x2.5</t>
  </si>
  <si>
    <t>tr 32x3</t>
  </si>
  <si>
    <t>tr 32x3.5</t>
  </si>
  <si>
    <t>tr 32x4</t>
  </si>
  <si>
    <t>tr 32x4.5</t>
  </si>
  <si>
    <t>tr 32x5</t>
  </si>
  <si>
    <t>tr 32x5.5</t>
  </si>
  <si>
    <t>tr 32x6</t>
  </si>
  <si>
    <t>tr 35x2.5</t>
  </si>
  <si>
    <t>tr 35x3</t>
  </si>
  <si>
    <t>tr 35x3.5</t>
  </si>
  <si>
    <t>tr 35x4</t>
  </si>
  <si>
    <t>tr 35x4.5</t>
  </si>
  <si>
    <t>tr 35x5</t>
  </si>
  <si>
    <t>tr 35x5.5</t>
  </si>
  <si>
    <t>tr 35x6</t>
  </si>
  <si>
    <t>tr 35x7</t>
  </si>
  <si>
    <t>tr 35x10</t>
  </si>
  <si>
    <t>tr 38x2.5</t>
  </si>
  <si>
    <t>tr 38x3</t>
  </si>
  <si>
    <t>tr 38x3.5</t>
  </si>
  <si>
    <t>tr 38x4</t>
  </si>
  <si>
    <t>tr 38x4.5</t>
  </si>
  <si>
    <t>tr 38x5</t>
  </si>
  <si>
    <t>tr 38x5.5</t>
  </si>
  <si>
    <t>tr 38x6</t>
  </si>
  <si>
    <t>tr 38x7</t>
  </si>
  <si>
    <t>tr 38x8</t>
  </si>
  <si>
    <t>tr 44.5x2.5</t>
  </si>
  <si>
    <t>tr 44.5x3</t>
  </si>
  <si>
    <t>tr 44.5x3.5</t>
  </si>
  <si>
    <t>tr 44.5x4</t>
  </si>
  <si>
    <t>tr 44.5x4.5</t>
  </si>
  <si>
    <t>tr 44.5x5</t>
  </si>
  <si>
    <t>tr 44.5x5.5</t>
  </si>
  <si>
    <t>tr 44.5x6</t>
  </si>
  <si>
    <t>tr 44.5x7</t>
  </si>
  <si>
    <t>tr 44.5x8</t>
  </si>
  <si>
    <t>tr 44.5x9</t>
  </si>
  <si>
    <t>tr 44.5x10</t>
  </si>
  <si>
    <t>tr 44.5x12</t>
  </si>
  <si>
    <t>tr 51x2.5</t>
  </si>
  <si>
    <t>tr 51x3</t>
  </si>
  <si>
    <t>tr 51x3.5</t>
  </si>
  <si>
    <t>tr 51x4</t>
  </si>
  <si>
    <t>tr 51x4.5</t>
  </si>
  <si>
    <t>tr 51x5</t>
  </si>
  <si>
    <t>tr 51x5.5</t>
  </si>
  <si>
    <t>tr 51x6</t>
  </si>
  <si>
    <t>tr 51x6.5</t>
  </si>
  <si>
    <t>tr 51x7</t>
  </si>
  <si>
    <t>tr 51x8</t>
  </si>
  <si>
    <t>tr 51x9</t>
  </si>
  <si>
    <t>tr 51x10</t>
  </si>
  <si>
    <t>tr 51x12</t>
  </si>
  <si>
    <t>tr 51x14</t>
  </si>
  <si>
    <t>tr 54x2.5</t>
  </si>
  <si>
    <t>tr 54x3</t>
  </si>
  <si>
    <t>tr 54x3.5</t>
  </si>
  <si>
    <t>tr 54x4</t>
  </si>
  <si>
    <t>tr 54x4.5</t>
  </si>
  <si>
    <t>tr 54x5</t>
  </si>
  <si>
    <t>tr 54x5.5</t>
  </si>
  <si>
    <t>tr 54x6</t>
  </si>
  <si>
    <t>tr 54x6.5</t>
  </si>
  <si>
    <t>tr 54x7</t>
  </si>
  <si>
    <t>tr 54x8</t>
  </si>
  <si>
    <t>tr 54x9</t>
  </si>
  <si>
    <t>tr 54x10</t>
  </si>
  <si>
    <t>tr 57x3</t>
  </si>
  <si>
    <t>tr 57x3.5</t>
  </si>
  <si>
    <t>tr 57x4</t>
  </si>
  <si>
    <t>tr 57x4.5</t>
  </si>
  <si>
    <t>tr 57x5</t>
  </si>
  <si>
    <t>tr 57x5.5</t>
  </si>
  <si>
    <t>tr 57x6</t>
  </si>
  <si>
    <t>tr 57x6.5</t>
  </si>
  <si>
    <t>tr 57x7</t>
  </si>
  <si>
    <t>tr 57x8</t>
  </si>
  <si>
    <t>tr 57x9</t>
  </si>
  <si>
    <t>tr 57x10</t>
  </si>
  <si>
    <t>tr 60x3</t>
  </si>
  <si>
    <t>tr 60x3.5</t>
  </si>
  <si>
    <t>tr 60x4</t>
  </si>
  <si>
    <t>tr 60x4.5</t>
  </si>
  <si>
    <t>tr 60x5</t>
  </si>
  <si>
    <t>tr 60x5.5</t>
  </si>
  <si>
    <t>tr 60x6</t>
  </si>
  <si>
    <t>tr 60x6.5</t>
  </si>
  <si>
    <t>tr 60x7</t>
  </si>
  <si>
    <t>tr 60x8</t>
  </si>
  <si>
    <t>tr 60x9</t>
  </si>
  <si>
    <t>tr 60x10</t>
  </si>
  <si>
    <t>tr 60x12</t>
  </si>
  <si>
    <t>tr 60x14</t>
  </si>
  <si>
    <t>tr 70x3</t>
  </si>
  <si>
    <t>tr 70x3.5</t>
  </si>
  <si>
    <t>tr 70x4</t>
  </si>
  <si>
    <t>tr 70x4.5</t>
  </si>
  <si>
    <t>tr 70x5</t>
  </si>
  <si>
    <t>tr 70x5.5</t>
  </si>
  <si>
    <t>tr 70x6</t>
  </si>
  <si>
    <t>tr 70x6.5</t>
  </si>
  <si>
    <t>tr 70x7</t>
  </si>
  <si>
    <t>tr 70x8</t>
  </si>
  <si>
    <t>tr 70x9</t>
  </si>
  <si>
    <t>tr 70x10</t>
  </si>
  <si>
    <t>tr 70x12</t>
  </si>
  <si>
    <t>tr 76x3</t>
  </si>
  <si>
    <t>tr 76x3.5</t>
  </si>
  <si>
    <t>tr 76x4</t>
  </si>
  <si>
    <t>tr 76x4.5</t>
  </si>
  <si>
    <t>tr 76x5</t>
  </si>
  <si>
    <t>tr 76x5.5</t>
  </si>
  <si>
    <t>tr 76x6</t>
  </si>
  <si>
    <t>tr 76x6.5</t>
  </si>
  <si>
    <t>tr 76x7</t>
  </si>
  <si>
    <t>tr 76x8</t>
  </si>
  <si>
    <t>tr 76x9</t>
  </si>
  <si>
    <t>tr 76x10</t>
  </si>
  <si>
    <t>tr 76x12</t>
  </si>
  <si>
    <t>tr 76x14</t>
  </si>
  <si>
    <t>tr 83x3.5</t>
  </si>
  <si>
    <t>tr 83x4</t>
  </si>
  <si>
    <t>tr 83x4.5</t>
  </si>
  <si>
    <t>tr 83x5</t>
  </si>
  <si>
    <t>tr 83x5.5</t>
  </si>
  <si>
    <t>tr 83x6</t>
  </si>
  <si>
    <t>tr 83x6.5</t>
  </si>
  <si>
    <t>tr 83x7</t>
  </si>
  <si>
    <t>tr 83x8</t>
  </si>
  <si>
    <t>tr 83x9</t>
  </si>
  <si>
    <t>tr 83x10</t>
  </si>
  <si>
    <t>tr 83x12</t>
  </si>
  <si>
    <t>tr 83x14</t>
  </si>
  <si>
    <t>tr 89x3.5</t>
  </si>
  <si>
    <t>tr 89x4</t>
  </si>
  <si>
    <t>tr 89x4.5</t>
  </si>
  <si>
    <t>tr 89x5</t>
  </si>
  <si>
    <t>tr 89x5.5</t>
  </si>
  <si>
    <t>tr 89x6</t>
  </si>
  <si>
    <t>tr 89x6.5</t>
  </si>
  <si>
    <t>tr 89x7</t>
  </si>
  <si>
    <t>tr 89x8</t>
  </si>
  <si>
    <t>tr 89x9</t>
  </si>
  <si>
    <t>tr 89x10</t>
  </si>
  <si>
    <t>tr 89x12</t>
  </si>
  <si>
    <t>tr 89x16</t>
  </si>
  <si>
    <t>tr 95x3.5</t>
  </si>
  <si>
    <t>tr 95x4</t>
  </si>
  <si>
    <t>tr 95x4.5</t>
  </si>
  <si>
    <t>tr 95x5</t>
  </si>
  <si>
    <t>tr 95x5.5</t>
  </si>
  <si>
    <t>tr 95x6</t>
  </si>
  <si>
    <t>tr 95x7</t>
  </si>
  <si>
    <t>tr 95x8</t>
  </si>
  <si>
    <t>tr 95x9</t>
  </si>
  <si>
    <t>tr 95x10</t>
  </si>
  <si>
    <t>tr 95x12</t>
  </si>
  <si>
    <t>tr 95x16</t>
  </si>
  <si>
    <t>tr 102x3.5</t>
  </si>
  <si>
    <t>tr 102x4</t>
  </si>
  <si>
    <t>tr 102x4.5</t>
  </si>
  <si>
    <t>tr 102x5</t>
  </si>
  <si>
    <t>tr 102x5.5</t>
  </si>
  <si>
    <t>tr 102x6</t>
  </si>
  <si>
    <t>tr 102x7</t>
  </si>
  <si>
    <t>tr 102x8</t>
  </si>
  <si>
    <t>tr 102x9</t>
  </si>
  <si>
    <t>tr 102x10</t>
  </si>
  <si>
    <t>tr 102x12</t>
  </si>
  <si>
    <t>tr 102x16</t>
  </si>
  <si>
    <t>tr 102x18</t>
  </si>
  <si>
    <t>tr 108x4</t>
  </si>
  <si>
    <t>tr 108x4.5</t>
  </si>
  <si>
    <t>tr 108x5</t>
  </si>
  <si>
    <t>tr 108x5.5</t>
  </si>
  <si>
    <t>tr 108x6</t>
  </si>
  <si>
    <t>tr 108x7</t>
  </si>
  <si>
    <t>tr 108x8</t>
  </si>
  <si>
    <t>tr 108x9</t>
  </si>
  <si>
    <t>tr 108x10</t>
  </si>
  <si>
    <t>tr 108x12</t>
  </si>
  <si>
    <t>tr 108x14</t>
  </si>
  <si>
    <t>tr 108x16</t>
  </si>
  <si>
    <t>tr 108x18</t>
  </si>
  <si>
    <t>tr 108x20</t>
  </si>
  <si>
    <t>tr 114x4</t>
  </si>
  <si>
    <t>tr 114x4.5</t>
  </si>
  <si>
    <t>tr 114x5</t>
  </si>
  <si>
    <t>tr 114x5.5</t>
  </si>
  <si>
    <t>tr 114x6</t>
  </si>
  <si>
    <t>tr 114x7</t>
  </si>
  <si>
    <t>tr 114x8</t>
  </si>
  <si>
    <t>tr 114x9</t>
  </si>
  <si>
    <t>tr 114x10</t>
  </si>
  <si>
    <t>tr 114x12</t>
  </si>
  <si>
    <t>tr 114x14</t>
  </si>
  <si>
    <t>tr 114x16</t>
  </si>
  <si>
    <t>tr 114x18</t>
  </si>
  <si>
    <t>tr 114x20</t>
  </si>
  <si>
    <t>tr 121x4</t>
  </si>
  <si>
    <t>tr 121x4.5</t>
  </si>
  <si>
    <t>tr 121x5</t>
  </si>
  <si>
    <t>tr 121x5.5</t>
  </si>
  <si>
    <t>tr 121x6</t>
  </si>
  <si>
    <t>tr 121x7</t>
  </si>
  <si>
    <t>tr 121x8</t>
  </si>
  <si>
    <t>tr 121x9</t>
  </si>
  <si>
    <t>tr 121x10</t>
  </si>
  <si>
    <t>tr 121x12</t>
  </si>
  <si>
    <t>tr 121x14</t>
  </si>
  <si>
    <t>tr 121x16</t>
  </si>
  <si>
    <t>tr 121x18</t>
  </si>
  <si>
    <t>tr 121x20</t>
  </si>
  <si>
    <t>tr 127x4</t>
  </si>
  <si>
    <t>tr 127x4.5</t>
  </si>
  <si>
    <t>tr 127x5</t>
  </si>
  <si>
    <t>tr 127x5.5</t>
  </si>
  <si>
    <t>tr 127x6</t>
  </si>
  <si>
    <t>tr 127x7</t>
  </si>
  <si>
    <t>tr 127x8</t>
  </si>
  <si>
    <t>tr 127x9</t>
  </si>
  <si>
    <t>tr 127x10</t>
  </si>
  <si>
    <t>tr 127x12</t>
  </si>
  <si>
    <t>tr 127x14</t>
  </si>
  <si>
    <t>tr 127x16</t>
  </si>
  <si>
    <t>tr 127x18</t>
  </si>
  <si>
    <t>tr 127x20</t>
  </si>
  <si>
    <t>tr 127x22</t>
  </si>
  <si>
    <t>tr 133x4</t>
  </si>
  <si>
    <t>tr 133x4.5</t>
  </si>
  <si>
    <t>tr 133x5</t>
  </si>
  <si>
    <t>tr 133x5.5</t>
  </si>
  <si>
    <t>tr 133x6</t>
  </si>
  <si>
    <t>tr 133x7</t>
  </si>
  <si>
    <t>tr 133x8</t>
  </si>
  <si>
    <t>tr 133x9</t>
  </si>
  <si>
    <t>tr 133x10</t>
  </si>
  <si>
    <t>tr 133x12</t>
  </si>
  <si>
    <t>tr 133x14</t>
  </si>
  <si>
    <t>tr 133x16</t>
  </si>
  <si>
    <t>tr 133x18</t>
  </si>
  <si>
    <t>tr 133x20</t>
  </si>
  <si>
    <t>tr 133x22</t>
  </si>
  <si>
    <t>tr 133x25</t>
  </si>
  <si>
    <t>tr 152x4.5</t>
  </si>
  <si>
    <t>tr 152x5</t>
  </si>
  <si>
    <t>tr 152x5.5</t>
  </si>
  <si>
    <t>tr 152x6</t>
  </si>
  <si>
    <t>tr 152x7</t>
  </si>
  <si>
    <t>tr 152x8</t>
  </si>
  <si>
    <t>tr 152x9</t>
  </si>
  <si>
    <t>tr 152x10</t>
  </si>
  <si>
    <t>tr 152x12</t>
  </si>
  <si>
    <t>tr 152x14</t>
  </si>
  <si>
    <t>tr 152x16</t>
  </si>
  <si>
    <t>tr 152x18</t>
  </si>
  <si>
    <t>tr 152x20</t>
  </si>
  <si>
    <t>tr 152x22</t>
  </si>
  <si>
    <t>tr 152x25</t>
  </si>
  <si>
    <t>tr 159x4.5</t>
  </si>
  <si>
    <t>tr 159x5</t>
  </si>
  <si>
    <t>tr 159x5.5</t>
  </si>
  <si>
    <t>tr 159x6</t>
  </si>
  <si>
    <t>tr 159x7</t>
  </si>
  <si>
    <t>tr 159x8</t>
  </si>
  <si>
    <t>tr 159x9</t>
  </si>
  <si>
    <t>tr 159x10</t>
  </si>
  <si>
    <t>tr 159x12</t>
  </si>
  <si>
    <t>tr 159x14</t>
  </si>
  <si>
    <t>tr 159x16</t>
  </si>
  <si>
    <t>tr 159x18</t>
  </si>
  <si>
    <t>tr 159x20</t>
  </si>
  <si>
    <t>tr 159x22</t>
  </si>
  <si>
    <t>tr 159x25</t>
  </si>
  <si>
    <t>tr 159x28</t>
  </si>
  <si>
    <t>tr 168x4.5</t>
  </si>
  <si>
    <t>tr 168x5</t>
  </si>
  <si>
    <t>tr 168x5.5</t>
  </si>
  <si>
    <t>tr 168x6</t>
  </si>
  <si>
    <t>tr 168x7</t>
  </si>
  <si>
    <t>tr 168x8</t>
  </si>
  <si>
    <t>tr 168x9</t>
  </si>
  <si>
    <t>tr 168x10</t>
  </si>
  <si>
    <t>tr 168x12</t>
  </si>
  <si>
    <t>tr 168x14</t>
  </si>
  <si>
    <t>tr 168x16</t>
  </si>
  <si>
    <t>tr 168x18</t>
  </si>
  <si>
    <t>tr 168x20</t>
  </si>
  <si>
    <t>tr 168x22</t>
  </si>
  <si>
    <t>tr 168x25</t>
  </si>
  <si>
    <t>tr 168x28</t>
  </si>
  <si>
    <t>tr 194x5.5</t>
  </si>
  <si>
    <t>tr 194x6</t>
  </si>
  <si>
    <t>tr 194x7</t>
  </si>
  <si>
    <t>tr 194x8</t>
  </si>
  <si>
    <t>tr 194x9</t>
  </si>
  <si>
    <t>tr 194x10</t>
  </si>
  <si>
    <t>tr 194x12</t>
  </si>
  <si>
    <t>tr 194x14</t>
  </si>
  <si>
    <t>tr 194x16</t>
  </si>
  <si>
    <t>tr 194x18</t>
  </si>
  <si>
    <t>tr 194x20</t>
  </si>
  <si>
    <t>tr 194x22</t>
  </si>
  <si>
    <t>tr 194x25</t>
  </si>
  <si>
    <t>tr 194x28</t>
  </si>
  <si>
    <t>tr 194x32</t>
  </si>
  <si>
    <t>tr 219x6</t>
  </si>
  <si>
    <t>tr 219x7</t>
  </si>
  <si>
    <t>tr 219x8</t>
  </si>
  <si>
    <t>tr 219x9</t>
  </si>
  <si>
    <t>tr 219x10</t>
  </si>
  <si>
    <t>tr 219x12</t>
  </si>
  <si>
    <t>tr 219x14</t>
  </si>
  <si>
    <t>tr 219x16</t>
  </si>
  <si>
    <t>tr 219x18</t>
  </si>
  <si>
    <t>tr 219x20</t>
  </si>
  <si>
    <t>tr 219x22</t>
  </si>
  <si>
    <t>tr 219x25</t>
  </si>
  <si>
    <t>tr 219x28</t>
  </si>
  <si>
    <t>tr 219x32</t>
  </si>
  <si>
    <t>tr 245x6.5</t>
  </si>
  <si>
    <t>tr 245x7</t>
  </si>
  <si>
    <t>tr 245x8</t>
  </si>
  <si>
    <t>tr 245x9</t>
  </si>
  <si>
    <t>tr 245x10</t>
  </si>
  <si>
    <t>tr 245x12</t>
  </si>
  <si>
    <t>tr 245x14</t>
  </si>
  <si>
    <t>tr 245x16</t>
  </si>
  <si>
    <t>tr 245x18</t>
  </si>
  <si>
    <t>tr 245x20</t>
  </si>
  <si>
    <t>tr 245x22</t>
  </si>
  <si>
    <t>tr 245x25</t>
  </si>
  <si>
    <t>tr 245x28</t>
  </si>
  <si>
    <t>tr 245x32</t>
  </si>
  <si>
    <t>tr 245x36</t>
  </si>
  <si>
    <t>tr 273x6.5</t>
  </si>
  <si>
    <t>tr 273x7</t>
  </si>
  <si>
    <t>tr 273x8</t>
  </si>
  <si>
    <t>tr 273x9</t>
  </si>
  <si>
    <t>tr 273x10</t>
  </si>
  <si>
    <t>tr 273x12</t>
  </si>
  <si>
    <t>tr 273x14</t>
  </si>
  <si>
    <t>tr 273x16</t>
  </si>
  <si>
    <t>tr 273x18</t>
  </si>
  <si>
    <t>tr 273x20</t>
  </si>
  <si>
    <t>tr 273x22</t>
  </si>
  <si>
    <t>tr 273x25</t>
  </si>
  <si>
    <t>tr 273x28</t>
  </si>
  <si>
    <t>tr 273x32</t>
  </si>
  <si>
    <t>tr 273x36</t>
  </si>
  <si>
    <t>tr 324x8</t>
  </si>
  <si>
    <t>tr 324x9</t>
  </si>
  <si>
    <t>tr 324x10</t>
  </si>
  <si>
    <t>tr 324x12</t>
  </si>
  <si>
    <t>tr 324x14</t>
  </si>
  <si>
    <t>tr 324x16</t>
  </si>
  <si>
    <t>tr 324x18</t>
  </si>
  <si>
    <t>tr 324x20</t>
  </si>
  <si>
    <t>tr 324x22</t>
  </si>
  <si>
    <t>tr 324x25</t>
  </si>
  <si>
    <t>tr 324x28</t>
  </si>
  <si>
    <t>tr 324x32</t>
  </si>
  <si>
    <t>tr 324x36</t>
  </si>
  <si>
    <t>tr 377x9</t>
  </si>
  <si>
    <t>tr 377x10</t>
  </si>
  <si>
    <t>tr 377x12</t>
  </si>
  <si>
    <t>tr 377x14</t>
  </si>
  <si>
    <t>tr 377x16</t>
  </si>
  <si>
    <t>tr 377x18</t>
  </si>
  <si>
    <t>tr 377x20</t>
  </si>
  <si>
    <t>tr 377x22</t>
  </si>
  <si>
    <t>tr 377x25</t>
  </si>
  <si>
    <t>tr 377x28</t>
  </si>
  <si>
    <t>tr 377x32</t>
  </si>
  <si>
    <t>tr 377x36</t>
  </si>
  <si>
    <t>tr_ 324x5</t>
  </si>
  <si>
    <t>ČSN 42 5738</t>
  </si>
  <si>
    <t>tr_ 324x6</t>
  </si>
  <si>
    <t>tr_ 324x7</t>
  </si>
  <si>
    <t>tr_ 324x8</t>
  </si>
  <si>
    <t>tr_ 377x5</t>
  </si>
  <si>
    <t>tr_ 377x6</t>
  </si>
  <si>
    <t>tr_ 377x7</t>
  </si>
  <si>
    <t>tr_ 377x8</t>
  </si>
  <si>
    <t>tr_ 426x5</t>
  </si>
  <si>
    <t>tr_ 426x6</t>
  </si>
  <si>
    <t>tr_ 426x7</t>
  </si>
  <si>
    <t>tr_ 426x8</t>
  </si>
  <si>
    <t>tr_ 530x5</t>
  </si>
  <si>
    <t>tr_ 530x6</t>
  </si>
  <si>
    <t>tr_ 530x7</t>
  </si>
  <si>
    <t>tr_ 530x8</t>
  </si>
  <si>
    <t>tr_ 530x9</t>
  </si>
  <si>
    <t>tr_ 630x6</t>
  </si>
  <si>
    <t>tr_ 630x7</t>
  </si>
  <si>
    <t>tr_ 630x8</t>
  </si>
  <si>
    <t>tr_ 630x9</t>
  </si>
  <si>
    <t>tr_ 720x7</t>
  </si>
  <si>
    <t>tr_ 720x8</t>
  </si>
  <si>
    <t>tr_ 720x9</t>
  </si>
  <si>
    <t>tr_ 720x10</t>
  </si>
  <si>
    <t>tr_ 820x7</t>
  </si>
  <si>
    <t>tr_ 820x8</t>
  </si>
  <si>
    <t>tr_ 820x9</t>
  </si>
  <si>
    <t>tr_ 820x10</t>
  </si>
  <si>
    <t>tr_ 820x11</t>
  </si>
  <si>
    <t>tr_ 820x12</t>
  </si>
  <si>
    <t>tr_ 920x8</t>
  </si>
  <si>
    <t>tr_ 920x9</t>
  </si>
  <si>
    <t>tr_ 920x10</t>
  </si>
  <si>
    <t>tr_ 920x11</t>
  </si>
  <si>
    <t>tr_ 920x12</t>
  </si>
  <si>
    <t>tr_ 1020x9</t>
  </si>
  <si>
    <t>tr_ 1020x10</t>
  </si>
  <si>
    <t>tr_ 1020x11</t>
  </si>
  <si>
    <t>tr_ 1020x12</t>
  </si>
  <si>
    <t>tr_ 1220x10</t>
  </si>
  <si>
    <t>tr_ 1220x11</t>
  </si>
  <si>
    <t>tr_ 1220x12</t>
  </si>
  <si>
    <t>l 20x3</t>
  </si>
  <si>
    <t>ČSN 42 5541</t>
  </si>
  <si>
    <t>l 25x3</t>
  </si>
  <si>
    <t>l 25x4</t>
  </si>
  <si>
    <t>l 30x3</t>
  </si>
  <si>
    <t>l 30x4</t>
  </si>
  <si>
    <t>l 35x3</t>
  </si>
  <si>
    <t>l 35x4</t>
  </si>
  <si>
    <t>l 40x3</t>
  </si>
  <si>
    <t>l 40x4</t>
  </si>
  <si>
    <t>l 40x5</t>
  </si>
  <si>
    <t>l 45x3</t>
  </si>
  <si>
    <t>l 45x4</t>
  </si>
  <si>
    <t>l 45x5</t>
  </si>
  <si>
    <t>l 50x4</t>
  </si>
  <si>
    <t>l 50x5</t>
  </si>
  <si>
    <t>l 50x6</t>
  </si>
  <si>
    <t>l 55x5</t>
  </si>
  <si>
    <t>l 55x6</t>
  </si>
  <si>
    <t>l 60x6</t>
  </si>
  <si>
    <t>l 60x8</t>
  </si>
  <si>
    <t>l 65x6</t>
  </si>
  <si>
    <t>l 65x8</t>
  </si>
  <si>
    <t>l 70x6</t>
  </si>
  <si>
    <t>l 70x7</t>
  </si>
  <si>
    <t>l 70x8</t>
  </si>
  <si>
    <t>l 80x6</t>
  </si>
  <si>
    <t>l 80x8</t>
  </si>
  <si>
    <t>l 80x10</t>
  </si>
  <si>
    <t>l 90x6</t>
  </si>
  <si>
    <t>l 90x8</t>
  </si>
  <si>
    <t>l 90x10</t>
  </si>
  <si>
    <t>l 100x6</t>
  </si>
  <si>
    <t>l 100x8</t>
  </si>
  <si>
    <t>l 100x10</t>
  </si>
  <si>
    <t>l 100x12</t>
  </si>
  <si>
    <t>l 110x8</t>
  </si>
  <si>
    <t>l 110x10</t>
  </si>
  <si>
    <t>l 120x8</t>
  </si>
  <si>
    <t>l 120x10</t>
  </si>
  <si>
    <t>l 120x12</t>
  </si>
  <si>
    <t>l 130x12</t>
  </si>
  <si>
    <t>l 130x14</t>
  </si>
  <si>
    <t>l 140x10</t>
  </si>
  <si>
    <t>l 140x12</t>
  </si>
  <si>
    <t>l 140x14</t>
  </si>
  <si>
    <t>l 160x10</t>
  </si>
  <si>
    <t>l 160x12</t>
  </si>
  <si>
    <t>l 160x14</t>
  </si>
  <si>
    <t>l 160x16</t>
  </si>
  <si>
    <t>l 180x12</t>
  </si>
  <si>
    <t>l 180x14</t>
  </si>
  <si>
    <t>l 200x14</t>
  </si>
  <si>
    <t>l 200x16</t>
  </si>
  <si>
    <t>l 200x20</t>
  </si>
  <si>
    <t>l 30x20x3</t>
  </si>
  <si>
    <t>ČSN 42 5545</t>
  </si>
  <si>
    <t>l 30x20x4</t>
  </si>
  <si>
    <t>l 40x25x3</t>
  </si>
  <si>
    <t>l 40x25x4</t>
  </si>
  <si>
    <t>l 40x25x5</t>
  </si>
  <si>
    <t>l 45x30x4</t>
  </si>
  <si>
    <t>l 45x30x5</t>
  </si>
  <si>
    <t>l 50x30x4</t>
  </si>
  <si>
    <t>l 50x30x5</t>
  </si>
  <si>
    <t>l 60x40x5</t>
  </si>
  <si>
    <t>l 60x40x6</t>
  </si>
  <si>
    <t>l 60x40x7</t>
  </si>
  <si>
    <t>l 65x50x5</t>
  </si>
  <si>
    <t>l 65x50x6</t>
  </si>
  <si>
    <t>l 65x50x7</t>
  </si>
  <si>
    <t>l 65x50x8</t>
  </si>
  <si>
    <t>l 75x50x5</t>
  </si>
  <si>
    <t>l 75x50x6</t>
  </si>
  <si>
    <t>l 75x50x7</t>
  </si>
  <si>
    <t>l 75x50x8</t>
  </si>
  <si>
    <t>l 80x60x6</t>
  </si>
  <si>
    <t>l 80x60x7</t>
  </si>
  <si>
    <t>l 80x60x8</t>
  </si>
  <si>
    <t>l 90x60x6</t>
  </si>
  <si>
    <t>l 90x60x8</t>
  </si>
  <si>
    <t>l 100x65x7</t>
  </si>
  <si>
    <t>l 100x65x8</t>
  </si>
  <si>
    <t>l 100x65x10</t>
  </si>
  <si>
    <t>l 100x65x12</t>
  </si>
  <si>
    <t>l 110x70x10</t>
  </si>
  <si>
    <t>l 110x70x12</t>
  </si>
  <si>
    <t>l 120x80x8</t>
  </si>
  <si>
    <t>l 120x80x10</t>
  </si>
  <si>
    <t>l 120x80x12</t>
  </si>
  <si>
    <t>l 130x90x10</t>
  </si>
  <si>
    <t>l 130x90x12</t>
  </si>
  <si>
    <t>l 130x90x14</t>
  </si>
  <si>
    <t>l 140x90x8</t>
  </si>
  <si>
    <t>l 140x90x10</t>
  </si>
  <si>
    <t>l 140x90x12</t>
  </si>
  <si>
    <t>l 140x90x14</t>
  </si>
  <si>
    <t>l 160x100x10</t>
  </si>
  <si>
    <t>l 160x100x12</t>
  </si>
  <si>
    <t>l 160x100x14</t>
  </si>
  <si>
    <t>l 160x100x16</t>
  </si>
  <si>
    <t>t 20</t>
  </si>
  <si>
    <t>ČSN 42 5580</t>
  </si>
  <si>
    <t>t 25</t>
  </si>
  <si>
    <t>t 30</t>
  </si>
  <si>
    <t>t 40</t>
  </si>
  <si>
    <t>t 50</t>
  </si>
  <si>
    <t>t 60</t>
  </si>
  <si>
    <t>t 80</t>
  </si>
  <si>
    <t>t 80x60</t>
  </si>
  <si>
    <t>tpu 10x1</t>
  </si>
  <si>
    <t>ČSN 42 6935</t>
  </si>
  <si>
    <t>tpu 12x1</t>
  </si>
  <si>
    <t>tpu 12x1.25</t>
  </si>
  <si>
    <t>tpu 12x1.5</t>
  </si>
  <si>
    <t>tpu 14x1</t>
  </si>
  <si>
    <t>tpu 14x1.25</t>
  </si>
  <si>
    <t>tpu 14x1.5</t>
  </si>
  <si>
    <t>tpu 15x1</t>
  </si>
  <si>
    <t>tpu 15x1.25</t>
  </si>
  <si>
    <t>tpu 15x1.5</t>
  </si>
  <si>
    <t>tpu 16x1.25</t>
  </si>
  <si>
    <t>tpu 16x1.5</t>
  </si>
  <si>
    <t>tpu 18x1.25</t>
  </si>
  <si>
    <t>tpu 18x1.5</t>
  </si>
  <si>
    <t>tpu 18x2</t>
  </si>
  <si>
    <t>tpu 20x1</t>
  </si>
  <si>
    <t>tpu 20x1.25</t>
  </si>
  <si>
    <t>tpu 20x1.5</t>
  </si>
  <si>
    <t>tpu 20x2</t>
  </si>
  <si>
    <t>tpu 22x1.25</t>
  </si>
  <si>
    <t>tpu 22x1.5</t>
  </si>
  <si>
    <t>tpu 22x2</t>
  </si>
  <si>
    <t>tpu 25x1.5</t>
  </si>
  <si>
    <t>tpu 25x2</t>
  </si>
  <si>
    <t>tpu 28x1.5</t>
  </si>
  <si>
    <t>tpu 28x2</t>
  </si>
  <si>
    <t>tpu 28x2.5</t>
  </si>
  <si>
    <t>tpu 30x1.5</t>
  </si>
  <si>
    <t>tpu 30x2</t>
  </si>
  <si>
    <t>tpu 30x2.5</t>
  </si>
  <si>
    <t>tpu 30x3</t>
  </si>
  <si>
    <t>tpu 32x2</t>
  </si>
  <si>
    <t>tpu 32x2.5</t>
  </si>
  <si>
    <t>tpu 35x1.5</t>
  </si>
  <si>
    <t>tpu 35x2</t>
  </si>
  <si>
    <t>tpu 35x2.5</t>
  </si>
  <si>
    <t>tpu 35x3</t>
  </si>
  <si>
    <t>tpu 38x1.5</t>
  </si>
  <si>
    <t>tpu 38x2</t>
  </si>
  <si>
    <t>tpu 38x2.5</t>
  </si>
  <si>
    <t>tpu 38x3</t>
  </si>
  <si>
    <t>tpu 40x1.5</t>
  </si>
  <si>
    <t>tpu 40x2</t>
  </si>
  <si>
    <t>tpu 40x2.5</t>
  </si>
  <si>
    <t>tpu 40x3</t>
  </si>
  <si>
    <t>tpu 45x2</t>
  </si>
  <si>
    <t>tpu 45x2.5</t>
  </si>
  <si>
    <t>tpu 45x3</t>
  </si>
  <si>
    <t>tpu 48x2</t>
  </si>
  <si>
    <t>tpu 48x2.5</t>
  </si>
  <si>
    <t>tpu 48x3</t>
  </si>
  <si>
    <t>tpu 50x1.5</t>
  </si>
  <si>
    <t>tpu 50x2</t>
  </si>
  <si>
    <t>tpu 50x2.5</t>
  </si>
  <si>
    <t>tpu 50x3</t>
  </si>
  <si>
    <t>tpu 50x3.5</t>
  </si>
  <si>
    <t>tpu 55x2</t>
  </si>
  <si>
    <t>tpu 55x2.5</t>
  </si>
  <si>
    <t>tpu 55x3</t>
  </si>
  <si>
    <t>tpu 60x2</t>
  </si>
  <si>
    <t>tpu 60x2.5</t>
  </si>
  <si>
    <t>tpu 60x3</t>
  </si>
  <si>
    <t>tpu 60x4</t>
  </si>
  <si>
    <t>tpu 100x3</t>
  </si>
  <si>
    <t>tpu 100x3.5</t>
  </si>
  <si>
    <t>tpu 15x12x1.8</t>
  </si>
  <si>
    <t>ČSN 42 6936</t>
  </si>
  <si>
    <t>tpu 15x12x2</t>
  </si>
  <si>
    <t>tpu 18x12x1</t>
  </si>
  <si>
    <t>tpu 18x12x1.5</t>
  </si>
  <si>
    <t>tpu 18x12x2</t>
  </si>
  <si>
    <t>tpu 20x10x1</t>
  </si>
  <si>
    <t>tpu 25x15x1.5</t>
  </si>
  <si>
    <t>tpu 27x14x1.5</t>
  </si>
  <si>
    <t>tpu 27x14x2</t>
  </si>
  <si>
    <t>tpu 28x13x1.5</t>
  </si>
  <si>
    <t>tpu 28x25x1.5</t>
  </si>
  <si>
    <t>tpu 28x25x2</t>
  </si>
  <si>
    <t>tpu 30x15x1.25</t>
  </si>
  <si>
    <t>tpu 30x15x1.5</t>
  </si>
  <si>
    <t>tpu 30x15x2</t>
  </si>
  <si>
    <t>tpu 30x18x1.5</t>
  </si>
  <si>
    <t>tpu 30x18x2</t>
  </si>
  <si>
    <t>tpu 30x20x1.5</t>
  </si>
  <si>
    <t>tpu 30x20x2</t>
  </si>
  <si>
    <t>tpu 34x25x2</t>
  </si>
  <si>
    <t>tpu 34x25x2.5</t>
  </si>
  <si>
    <t>tpu 35x12x2</t>
  </si>
  <si>
    <t>tpu 35x20x1.5</t>
  </si>
  <si>
    <t>tpu 35x20x2</t>
  </si>
  <si>
    <t>tpu 37x20x1.5</t>
  </si>
  <si>
    <t>tpu 37x20x2</t>
  </si>
  <si>
    <t>tpu 38x18x1.5</t>
  </si>
  <si>
    <t>tpu 40x12x2</t>
  </si>
  <si>
    <t>tpu 40x20x1.5</t>
  </si>
  <si>
    <t>tpu 40x20x2</t>
  </si>
  <si>
    <t>tpu 40x20x2.5</t>
  </si>
  <si>
    <t>tpu 40x20x3</t>
  </si>
  <si>
    <t>tpu 40x25x1.5</t>
  </si>
  <si>
    <t>tpu 40x25x2</t>
  </si>
  <si>
    <t>tpu 40x25x2.5</t>
  </si>
  <si>
    <t>tpu 40x27x1.5</t>
  </si>
  <si>
    <t>tpu 40x27x2</t>
  </si>
  <si>
    <t>tpu 40x27x2.5</t>
  </si>
  <si>
    <t>tpu 40x30x1.5</t>
  </si>
  <si>
    <t>tpu 40x30x2</t>
  </si>
  <si>
    <t>tpu 40x30x2.5</t>
  </si>
  <si>
    <t>tpu 40x35x2</t>
  </si>
  <si>
    <t>tpu 40x35x2.5</t>
  </si>
  <si>
    <t>tpu 40x35x3</t>
  </si>
  <si>
    <t>tpu 45x35x1.5</t>
  </si>
  <si>
    <t>tpu 45x35x2</t>
  </si>
  <si>
    <t>tpu 45x35x2.5</t>
  </si>
  <si>
    <t>tpu 45x35x3</t>
  </si>
  <si>
    <t>tpu 50x20x1.5</t>
  </si>
  <si>
    <t>tpu 50x20x2</t>
  </si>
  <si>
    <t>tpu 50x20x2.5</t>
  </si>
  <si>
    <t>tpu 50x25x1.5</t>
  </si>
  <si>
    <t>tpu 50x25x2</t>
  </si>
  <si>
    <t>tpu 50x25x2.5</t>
  </si>
  <si>
    <t>tpu 50x30x1.5</t>
  </si>
  <si>
    <t>tpu 50x30x2</t>
  </si>
  <si>
    <t>tpu 50x30x2.5</t>
  </si>
  <si>
    <t>tpu 50x30x3</t>
  </si>
  <si>
    <t>tpu 50x35x1</t>
  </si>
  <si>
    <t>tpu 50x35x2</t>
  </si>
  <si>
    <t>tpu 50x35x2.5</t>
  </si>
  <si>
    <t>tpu 50x35x3</t>
  </si>
  <si>
    <t>tpu 56x33x3</t>
  </si>
  <si>
    <t>tpu 60x20x1.5</t>
  </si>
  <si>
    <t>tpu 60x20x2</t>
  </si>
  <si>
    <t>tpu 60x30x1.5</t>
  </si>
  <si>
    <t>tpu 60x30x2</t>
  </si>
  <si>
    <t>tpu 60x30x2.5</t>
  </si>
  <si>
    <t>tpu 60x30x3</t>
  </si>
  <si>
    <t>tpu 60x34x2</t>
  </si>
  <si>
    <t>tpu 60x34x2.5</t>
  </si>
  <si>
    <t>tpu 60x34x3</t>
  </si>
  <si>
    <t>tpu 60x37x2</t>
  </si>
  <si>
    <t>tpu 60x37x3</t>
  </si>
  <si>
    <t>tpu 60x40x1.5</t>
  </si>
  <si>
    <t>tpu 60x40x2</t>
  </si>
  <si>
    <t>tpu 60x40x2.5</t>
  </si>
  <si>
    <t>tpu 60x40x3</t>
  </si>
  <si>
    <t>tpu 65x40x2</t>
  </si>
  <si>
    <t>tpu 65x40x2.5</t>
  </si>
  <si>
    <t>tpu 65x40x3</t>
  </si>
  <si>
    <t>tpu 70x35x2</t>
  </si>
  <si>
    <t>tpu 70x35x2.5</t>
  </si>
  <si>
    <t>tpu 70x40x2</t>
  </si>
  <si>
    <t>tpu 70x40x3</t>
  </si>
  <si>
    <t>tpu 70x50x2</t>
  </si>
  <si>
    <t>tpu 70x50x2.5</t>
  </si>
  <si>
    <t>tpu 70x50x3</t>
  </si>
  <si>
    <t>tpu 70x60x2</t>
  </si>
  <si>
    <t>tpu 70x60x2.5</t>
  </si>
  <si>
    <t>tpu 70x60x3</t>
  </si>
  <si>
    <t>tpu 75x40x2</t>
  </si>
  <si>
    <t>tpu 75x40x2.5</t>
  </si>
  <si>
    <t>tpu 75x40x3</t>
  </si>
  <si>
    <t>tpu 80x30x2</t>
  </si>
  <si>
    <t>tpu 80x30x2.5</t>
  </si>
  <si>
    <t>tpu 80x30x3</t>
  </si>
  <si>
    <t>tpu 80x35x2</t>
  </si>
  <si>
    <t>tpu 80x35x2.5</t>
  </si>
  <si>
    <t>tpu 80x35x3</t>
  </si>
  <si>
    <t>tpu 80x40x2</t>
  </si>
  <si>
    <t>tpu 80x60x3</t>
  </si>
  <si>
    <t>tpu 90x40x2</t>
  </si>
  <si>
    <t>tpu 90x40x2.5</t>
  </si>
  <si>
    <t>tpu 90x40x3</t>
  </si>
  <si>
    <t>tpu 100x40x2</t>
  </si>
  <si>
    <t>tpu 100x40x2.5</t>
  </si>
  <si>
    <t>tpu 100x52.5x2.5</t>
  </si>
  <si>
    <t>tpu 100x52.5x3</t>
  </si>
  <si>
    <t>tpu 100x60x2.5</t>
  </si>
  <si>
    <t>tpu 100x60x3</t>
  </si>
  <si>
    <t>tpu 100x80x5</t>
  </si>
  <si>
    <t>tpu 110x40x3</t>
  </si>
  <si>
    <t>tpu 120x60x3</t>
  </si>
  <si>
    <t>tpu 120x85x3</t>
  </si>
  <si>
    <t>tpu 125x30x3</t>
  </si>
  <si>
    <t>tpu 140x85x3</t>
  </si>
  <si>
    <t>tpu 145x60x3</t>
  </si>
  <si>
    <t>trhr 30x4</t>
  </si>
  <si>
    <t>EN 10219-97</t>
  </si>
  <si>
    <t>trhr 35x4</t>
  </si>
  <si>
    <t>trhr 40x4</t>
  </si>
  <si>
    <t>trhr 40x5</t>
  </si>
  <si>
    <t>trhr 45x4</t>
  </si>
  <si>
    <t>trhr 50x4</t>
  </si>
  <si>
    <t>trhr 50x5</t>
  </si>
  <si>
    <t>trhr 50x6</t>
  </si>
  <si>
    <t>trhr 60x4</t>
  </si>
  <si>
    <t>trhr 60x5</t>
  </si>
  <si>
    <t>trhr 60x6</t>
  </si>
  <si>
    <t>trhr 70x4</t>
  </si>
  <si>
    <t>trhr 70x5</t>
  </si>
  <si>
    <t>trhr 70x6</t>
  </si>
  <si>
    <t>trhr 80x4</t>
  </si>
  <si>
    <t>trhr 80x5</t>
  </si>
  <si>
    <t>trhr 80x6</t>
  </si>
  <si>
    <t>trhr 80x8</t>
  </si>
  <si>
    <t>trhr 90x4</t>
  </si>
  <si>
    <t>trhr 90x5</t>
  </si>
  <si>
    <t>trhr 90x6</t>
  </si>
  <si>
    <t>trhr 90x8</t>
  </si>
  <si>
    <t>trhr 100x4</t>
  </si>
  <si>
    <t>trhr 100x5</t>
  </si>
  <si>
    <t>trhr 100x6</t>
  </si>
  <si>
    <t>trhr 100x8</t>
  </si>
  <si>
    <t>trhr 110x4</t>
  </si>
  <si>
    <t>trhr 110x6</t>
  </si>
  <si>
    <t>trhr 110x8</t>
  </si>
  <si>
    <t>trhr 120x4</t>
  </si>
  <si>
    <t>trhr 120x5</t>
  </si>
  <si>
    <t>trhr 120x6</t>
  </si>
  <si>
    <t>trhr 120x8</t>
  </si>
  <si>
    <t>trhr 125x4</t>
  </si>
  <si>
    <t>trhr 125x5</t>
  </si>
  <si>
    <t>trhr 125x6</t>
  </si>
  <si>
    <t>trhr 125x8</t>
  </si>
  <si>
    <t>trhr 150x4</t>
  </si>
  <si>
    <t>trhr 150x5</t>
  </si>
  <si>
    <t>trhr 150x6</t>
  </si>
  <si>
    <t>trhr 150x8</t>
  </si>
  <si>
    <t>trhr 175x4</t>
  </si>
  <si>
    <t>trhr 175x5</t>
  </si>
  <si>
    <t>trhr 175x6</t>
  </si>
  <si>
    <t>trhr 180x6</t>
  </si>
  <si>
    <t>trhr 180x8</t>
  </si>
  <si>
    <t>trhr 200x5</t>
  </si>
  <si>
    <t>trhr 200x6</t>
  </si>
  <si>
    <t>trhr 200x8</t>
  </si>
  <si>
    <t>trhr 220x6</t>
  </si>
  <si>
    <t>trhr 220x8</t>
  </si>
  <si>
    <t>trhr 40x30x4</t>
  </si>
  <si>
    <t>trhr 50x30x4</t>
  </si>
  <si>
    <t>trhr 50x40x4</t>
  </si>
  <si>
    <t>trhr 60x30x4</t>
  </si>
  <si>
    <t>trhr 60x40x4</t>
  </si>
  <si>
    <t>trhr 60x40x5</t>
  </si>
  <si>
    <t>trhr 70x30x4</t>
  </si>
  <si>
    <t>trhr 70x40x4</t>
  </si>
  <si>
    <t>trhr 70x40x5</t>
  </si>
  <si>
    <t>trhr 70x50x4</t>
  </si>
  <si>
    <t>trhr 70x50x5</t>
  </si>
  <si>
    <t>trhr 70x50x6</t>
  </si>
  <si>
    <t>trhr 70x60x4</t>
  </si>
  <si>
    <t>trhr 70x60x5</t>
  </si>
  <si>
    <t>trhr 80x30x4</t>
  </si>
  <si>
    <t>trhr 80x40x4</t>
  </si>
  <si>
    <t>trhr 80x40x5</t>
  </si>
  <si>
    <t>trhr 80x40x6</t>
  </si>
  <si>
    <t>trhr 80x50x4</t>
  </si>
  <si>
    <t>trhr 80x50x5</t>
  </si>
  <si>
    <t>trhr 80x50x6</t>
  </si>
  <si>
    <t>trhr 80x60x4</t>
  </si>
  <si>
    <t>trhr 80x60x5</t>
  </si>
  <si>
    <t>trhr 80x60x6</t>
  </si>
  <si>
    <t>trhr 80x70x4</t>
  </si>
  <si>
    <t>trhr 80x70x5</t>
  </si>
  <si>
    <t>trhr 90x30x4</t>
  </si>
  <si>
    <t>trhr 90x30x5</t>
  </si>
  <si>
    <t>trhr 90x50x4</t>
  </si>
  <si>
    <t>trhr 90x50x5</t>
  </si>
  <si>
    <t>trhr 90x50x6</t>
  </si>
  <si>
    <t>trhr 90x70x4</t>
  </si>
  <si>
    <t>trhr 90x70x5</t>
  </si>
  <si>
    <t>trhr 100x40x4</t>
  </si>
  <si>
    <t>trhr 100x40x5</t>
  </si>
  <si>
    <t>trhr 100x40x6</t>
  </si>
  <si>
    <t>trhr 100x50x4</t>
  </si>
  <si>
    <t>trhr 100x50x5</t>
  </si>
  <si>
    <t>trhr 100x50x6</t>
  </si>
  <si>
    <t>trhr 100x60x4</t>
  </si>
  <si>
    <t>trhr 100x60x5</t>
  </si>
  <si>
    <t>trhr 100x60x6</t>
  </si>
  <si>
    <t>trhr 100x80x4</t>
  </si>
  <si>
    <t>trhr 100x80x5</t>
  </si>
  <si>
    <t>trhr 100x80x6</t>
  </si>
  <si>
    <t>trhr 110x50x4</t>
  </si>
  <si>
    <t>trhr 110x50x5</t>
  </si>
  <si>
    <t>trhr 110x50x6</t>
  </si>
  <si>
    <t>trhr 120x40x4</t>
  </si>
  <si>
    <t>trhr 120x40x5</t>
  </si>
  <si>
    <t>trhr 120x40x6</t>
  </si>
  <si>
    <t>trhr 120x60x4</t>
  </si>
  <si>
    <t>trhr 120x60x5</t>
  </si>
  <si>
    <t>trhr 120x60x6</t>
  </si>
  <si>
    <t>trhr 120x80x4</t>
  </si>
  <si>
    <t>trhr 120x80x5</t>
  </si>
  <si>
    <t>trhr 120x80x6</t>
  </si>
  <si>
    <t>trhr 120x80x8</t>
  </si>
  <si>
    <t>trhr 120x100x4</t>
  </si>
  <si>
    <t>trhr 120x100x5</t>
  </si>
  <si>
    <t>trhr 120x100x6</t>
  </si>
  <si>
    <t>trhr 120x100x8</t>
  </si>
  <si>
    <t>trhr 130x50x4</t>
  </si>
  <si>
    <t>trhr 130x50x5</t>
  </si>
  <si>
    <t>trhr 130x50x6</t>
  </si>
  <si>
    <t>trhr 140x60x4</t>
  </si>
  <si>
    <t>trhr 140x60x5</t>
  </si>
  <si>
    <t>trhr 140x60x6</t>
  </si>
  <si>
    <t>trhr 140x70x4</t>
  </si>
  <si>
    <t>trhr 140x70x5</t>
  </si>
  <si>
    <t>trhr 140x70x6</t>
  </si>
  <si>
    <t>trhr 140x80x4</t>
  </si>
  <si>
    <t>trhr 140x80x5</t>
  </si>
  <si>
    <t>trhr 140x80x6</t>
  </si>
  <si>
    <t>trhr 140x80x8</t>
  </si>
  <si>
    <t>trhr 150x50x4</t>
  </si>
  <si>
    <t>trhr 150x50x5</t>
  </si>
  <si>
    <t>trhr 150x50x6</t>
  </si>
  <si>
    <t>trhr 150x100x4</t>
  </si>
  <si>
    <t>trhr 150x100x5</t>
  </si>
  <si>
    <t>trhr 150x100x6</t>
  </si>
  <si>
    <t>trhr 150x100x8</t>
  </si>
  <si>
    <t>trhr 160x80x4</t>
  </si>
  <si>
    <t>trhr 160x80x5</t>
  </si>
  <si>
    <t>trhr 160x80x6</t>
  </si>
  <si>
    <t>trhr 160x80x8</t>
  </si>
  <si>
    <t>trhr 160x90x4</t>
  </si>
  <si>
    <t>trhr 160x90x5</t>
  </si>
  <si>
    <t>trhr 160x90x6</t>
  </si>
  <si>
    <t>trhr 160x90x8</t>
  </si>
  <si>
    <t>trhr 180x60x4</t>
  </si>
  <si>
    <t>trhr 180x60x5</t>
  </si>
  <si>
    <t>trhr 180x60x6</t>
  </si>
  <si>
    <t>trhr 180x80x5</t>
  </si>
  <si>
    <t>trhr 180x80x6</t>
  </si>
  <si>
    <t>trhr 180x100x8</t>
  </si>
  <si>
    <t>trhr 200x100x4</t>
  </si>
  <si>
    <t>trhr 200x100x5</t>
  </si>
  <si>
    <t>trhr 200x100x6</t>
  </si>
  <si>
    <t>trhr 200x100x8</t>
  </si>
  <si>
    <t>trhr 200x120x6</t>
  </si>
  <si>
    <t>trhr 200x120x8</t>
  </si>
  <si>
    <t>trhr 200x150x6</t>
  </si>
  <si>
    <t>trhr 200x150x8</t>
  </si>
  <si>
    <t>trhr 220x120x6</t>
  </si>
  <si>
    <t>trhr 220x120x8</t>
  </si>
  <si>
    <t>trhr 220x140x6</t>
  </si>
  <si>
    <t>trhr 220x140x8</t>
  </si>
  <si>
    <t>trhr 250x100x4</t>
  </si>
  <si>
    <t>trhr 250x100x5</t>
  </si>
  <si>
    <t>trhr 250x100x6</t>
  </si>
  <si>
    <t>trhr 250x100x8</t>
  </si>
  <si>
    <t>trhr 250x150x6</t>
  </si>
  <si>
    <t>trhr 250x150x8</t>
  </si>
  <si>
    <t>msh 40x2.9</t>
  </si>
  <si>
    <t>EN 10210</t>
  </si>
  <si>
    <t>msh 40x3.2</t>
  </si>
  <si>
    <t>msh 40x3.6</t>
  </si>
  <si>
    <t>msh 40x4</t>
  </si>
  <si>
    <t>msh 40x4.5</t>
  </si>
  <si>
    <t>msh 40x5</t>
  </si>
  <si>
    <t>msh 40x5.6</t>
  </si>
  <si>
    <t>msh 40x6.3</t>
  </si>
  <si>
    <t>msh 40x7.1</t>
  </si>
  <si>
    <t>msh 40x8</t>
  </si>
  <si>
    <t>msh 50x2.9</t>
  </si>
  <si>
    <t>msh 50x3.2</t>
  </si>
  <si>
    <t>msh 50x3.6</t>
  </si>
  <si>
    <t>msh 50x4</t>
  </si>
  <si>
    <t>msh 50x4.5</t>
  </si>
  <si>
    <t>msh 50x5</t>
  </si>
  <si>
    <t>msh 50x5.6</t>
  </si>
  <si>
    <t>msh 50x6.3</t>
  </si>
  <si>
    <t>msh 50x7.1</t>
  </si>
  <si>
    <t>msh 50x8</t>
  </si>
  <si>
    <t>msh 50x8.8</t>
  </si>
  <si>
    <t>msh 60x2.9</t>
  </si>
  <si>
    <t>msh 60x3.2</t>
  </si>
  <si>
    <t>msh 60x3.6</t>
  </si>
  <si>
    <t>msh 60x4</t>
  </si>
  <si>
    <t>msh 60x4.5</t>
  </si>
  <si>
    <t>msh 60x5</t>
  </si>
  <si>
    <t>msh 60x5.6</t>
  </si>
  <si>
    <t>msh 60x6.3</t>
  </si>
  <si>
    <t>msh 60x7.1</t>
  </si>
  <si>
    <t>msh 60x8</t>
  </si>
  <si>
    <t>msh 60x8.8</t>
  </si>
  <si>
    <t>msh 60x10</t>
  </si>
  <si>
    <t>msh 60x11</t>
  </si>
  <si>
    <t>msh 60x12.5</t>
  </si>
  <si>
    <t>msh 60x14.2</t>
  </si>
  <si>
    <t>msh 70x3.2</t>
  </si>
  <si>
    <t>msh 70x3.6</t>
  </si>
  <si>
    <t>msh 70x4</t>
  </si>
  <si>
    <t>msh 70x4.5</t>
  </si>
  <si>
    <t>msh 70x5</t>
  </si>
  <si>
    <t>msh 70x5.6</t>
  </si>
  <si>
    <t>msh 70x6.3</t>
  </si>
  <si>
    <t>msh 70x7.1</t>
  </si>
  <si>
    <t>msh 70x8</t>
  </si>
  <si>
    <t>msh 70x8.8</t>
  </si>
  <si>
    <t>msh 70x10</t>
  </si>
  <si>
    <t>msh 70x11</t>
  </si>
  <si>
    <t>msh 70x12.5</t>
  </si>
  <si>
    <t>msh 80x3.6</t>
  </si>
  <si>
    <t>msh 80x4</t>
  </si>
  <si>
    <t>msh 80x4.5</t>
  </si>
  <si>
    <t>msh 80x5</t>
  </si>
  <si>
    <t>msh 80x5.6</t>
  </si>
  <si>
    <t>msh 80x6.3</t>
  </si>
  <si>
    <t>msh 80x7.1</t>
  </si>
  <si>
    <t>msh 80x8</t>
  </si>
  <si>
    <t>msh 80x8.8</t>
  </si>
  <si>
    <t>msh 80x10</t>
  </si>
  <si>
    <t>msh 80x11</t>
  </si>
  <si>
    <t>msh 80x12.5</t>
  </si>
  <si>
    <t>msh 90x3.6</t>
  </si>
  <si>
    <t>msh 90x4</t>
  </si>
  <si>
    <t>msh 90x4.5</t>
  </si>
  <si>
    <t>msh 90x5</t>
  </si>
  <si>
    <t>msh 90x5.6</t>
  </si>
  <si>
    <t>msh 90x6.3</t>
  </si>
  <si>
    <t>msh 90x7.1</t>
  </si>
  <si>
    <t>msh 90x8</t>
  </si>
  <si>
    <t>msh 90x8.8</t>
  </si>
  <si>
    <t>msh 90x10</t>
  </si>
  <si>
    <t>msh 90x11</t>
  </si>
  <si>
    <t>msh 90x12.5</t>
  </si>
  <si>
    <t>msh 100x3.6</t>
  </si>
  <si>
    <t>msh 100x4</t>
  </si>
  <si>
    <t>msh 100x4.5</t>
  </si>
  <si>
    <t>msh 100x5</t>
  </si>
  <si>
    <t>msh 100x5.6</t>
  </si>
  <si>
    <t>msh 100x6.3</t>
  </si>
  <si>
    <t>msh 100x7.1</t>
  </si>
  <si>
    <t>msh 100x8</t>
  </si>
  <si>
    <t>msh 100x8.8</t>
  </si>
  <si>
    <t>msh 100x10</t>
  </si>
  <si>
    <t>msh 100x11</t>
  </si>
  <si>
    <t>msh 100x12.5</t>
  </si>
  <si>
    <t>msh 100x14.2</t>
  </si>
  <si>
    <t>msh 110x4</t>
  </si>
  <si>
    <t>msh 110x4.5</t>
  </si>
  <si>
    <t>msh 110x5</t>
  </si>
  <si>
    <t>msh 110x5.6</t>
  </si>
  <si>
    <t>msh 110x6.3</t>
  </si>
  <si>
    <t>msh 110x7.1</t>
  </si>
  <si>
    <t>msh 110x8</t>
  </si>
  <si>
    <t>msh 110x8.8</t>
  </si>
  <si>
    <t>msh 110x10</t>
  </si>
  <si>
    <t>msh 110x11</t>
  </si>
  <si>
    <t>msh 110x12.5</t>
  </si>
  <si>
    <t>msh 110x14.2</t>
  </si>
  <si>
    <t>msh 120x4</t>
  </si>
  <si>
    <t>msh 120x4.5</t>
  </si>
  <si>
    <t>msh 120x5</t>
  </si>
  <si>
    <t>msh 120x5.6</t>
  </si>
  <si>
    <t>msh 120x6.3</t>
  </si>
  <si>
    <t>msh 120x7.1</t>
  </si>
  <si>
    <t>msh 120x8</t>
  </si>
  <si>
    <t>msh 120x8.8</t>
  </si>
  <si>
    <t>msh 120x10</t>
  </si>
  <si>
    <t>msh 120x11</t>
  </si>
  <si>
    <t>msh 120x12.5</t>
  </si>
  <si>
    <t>msh 120x14.2</t>
  </si>
  <si>
    <t>msh 120x16</t>
  </si>
  <si>
    <t>msh 140x5</t>
  </si>
  <si>
    <t>msh 140x5.6</t>
  </si>
  <si>
    <t>msh 140x6.3</t>
  </si>
  <si>
    <t>msh 140x7.1</t>
  </si>
  <si>
    <t>msh 140x8</t>
  </si>
  <si>
    <t>msh 140x8.8</t>
  </si>
  <si>
    <t>msh 140x10</t>
  </si>
  <si>
    <t>msh 140x11</t>
  </si>
  <si>
    <t>msh 140x12.5</t>
  </si>
  <si>
    <t>msh 140x14.2</t>
  </si>
  <si>
    <t>msh 140x16</t>
  </si>
  <si>
    <t>msh 140x17.5</t>
  </si>
  <si>
    <t>msh 150x5.6</t>
  </si>
  <si>
    <t>msh 150x6.3</t>
  </si>
  <si>
    <t>msh 150x7.1</t>
  </si>
  <si>
    <t>msh 150x8</t>
  </si>
  <si>
    <t>msh 150x8.8</t>
  </si>
  <si>
    <t>msh 150x10</t>
  </si>
  <si>
    <t>msh 150x11</t>
  </si>
  <si>
    <t>msh 150x12.5</t>
  </si>
  <si>
    <t>msh 150x14.2</t>
  </si>
  <si>
    <t>msh 150x16</t>
  </si>
  <si>
    <t>msh 150x17.5</t>
  </si>
  <si>
    <t>msh 160x6.3</t>
  </si>
  <si>
    <t>msh 160x7.1</t>
  </si>
  <si>
    <t>msh 160x8</t>
  </si>
  <si>
    <t>msh 160x8.8</t>
  </si>
  <si>
    <t>msh 160x10</t>
  </si>
  <si>
    <t>msh 160x11</t>
  </si>
  <si>
    <t>msh 160x12.5</t>
  </si>
  <si>
    <t>msh 160x14.2</t>
  </si>
  <si>
    <t>msh 160x16</t>
  </si>
  <si>
    <t>msh 160x17.5</t>
  </si>
  <si>
    <t>msh 180x6.3</t>
  </si>
  <si>
    <t>msh 180x7.1</t>
  </si>
  <si>
    <t>msh 180x8</t>
  </si>
  <si>
    <t>msh 180x8.8</t>
  </si>
  <si>
    <t>msh 180x10</t>
  </si>
  <si>
    <t>msh 180x11</t>
  </si>
  <si>
    <t>msh 180x12.5</t>
  </si>
  <si>
    <t>msh 180x14.2</t>
  </si>
  <si>
    <t>msh 180x16</t>
  </si>
  <si>
    <t>msh 200x6.3</t>
  </si>
  <si>
    <t>msh 200x7.1</t>
  </si>
  <si>
    <t>msh 200x8</t>
  </si>
  <si>
    <t>msh 200x8.8</t>
  </si>
  <si>
    <t>msh 200x10</t>
  </si>
  <si>
    <t>msh 200x11</t>
  </si>
  <si>
    <t>msh 200x12.5</t>
  </si>
  <si>
    <t>msh 200x14.2</t>
  </si>
  <si>
    <t>msh 200x16</t>
  </si>
  <si>
    <t>msh 220x6.3</t>
  </si>
  <si>
    <t>msh 220x7.1</t>
  </si>
  <si>
    <t>msh 220x8</t>
  </si>
  <si>
    <t>msh 220x8.8</t>
  </si>
  <si>
    <t>msh 220x10</t>
  </si>
  <si>
    <t>msh 220x11</t>
  </si>
  <si>
    <t>msh 220x12.5</t>
  </si>
  <si>
    <t>msh 220x14.2</t>
  </si>
  <si>
    <t>msh 220x16</t>
  </si>
  <si>
    <t>msh 250x6.3</t>
  </si>
  <si>
    <t>msh 250x7.1</t>
  </si>
  <si>
    <t>msh 250x8</t>
  </si>
  <si>
    <t>msh 250x8.8</t>
  </si>
  <si>
    <t>msh 250x10</t>
  </si>
  <si>
    <t>msh 250x11</t>
  </si>
  <si>
    <t>msh 250x12.5</t>
  </si>
  <si>
    <t>msh 250x14.2</t>
  </si>
  <si>
    <t>msh 250x16</t>
  </si>
  <si>
    <t>msh 250x17.5</t>
  </si>
  <si>
    <t>msh 260x6.3</t>
  </si>
  <si>
    <t>msh 260x7.1</t>
  </si>
  <si>
    <t>msh 260x8</t>
  </si>
  <si>
    <t>msh 260x8.8</t>
  </si>
  <si>
    <t>msh 260x10</t>
  </si>
  <si>
    <t>msh 260x11</t>
  </si>
  <si>
    <t>msh 260x12.5</t>
  </si>
  <si>
    <t>msh 260x14.2</t>
  </si>
  <si>
    <t>msh 260x16</t>
  </si>
  <si>
    <t>msh 260x17.5</t>
  </si>
  <si>
    <t>msh 300x6.3</t>
  </si>
  <si>
    <t>msh 300x7.1</t>
  </si>
  <si>
    <t>msh 300x8</t>
  </si>
  <si>
    <t>msh 300x8.8</t>
  </si>
  <si>
    <t>msh 300x10</t>
  </si>
  <si>
    <t>msh 300x11</t>
  </si>
  <si>
    <t>msh 300x12.5</t>
  </si>
  <si>
    <t>msh 300x14.2</t>
  </si>
  <si>
    <t>msh 300x16</t>
  </si>
  <si>
    <t>msh 350x6.3</t>
  </si>
  <si>
    <t>msh 350x7.1</t>
  </si>
  <si>
    <t>msh 350x8</t>
  </si>
  <si>
    <t>msh 350x8.8</t>
  </si>
  <si>
    <t>msh 350x10</t>
  </si>
  <si>
    <t>msh 350x11</t>
  </si>
  <si>
    <t>msh 350x12.5</t>
  </si>
  <si>
    <t>msh 350x14.2</t>
  </si>
  <si>
    <t>msh 350x16</t>
  </si>
  <si>
    <t>msh 400x6.3</t>
  </si>
  <si>
    <t>msh 400x7.1</t>
  </si>
  <si>
    <t>msh 400x8</t>
  </si>
  <si>
    <t>msh 400x8.8</t>
  </si>
  <si>
    <t>msh 400x10</t>
  </si>
  <si>
    <t>msh 400x11</t>
  </si>
  <si>
    <t>msh 400x12.5</t>
  </si>
  <si>
    <t>msh 400x14.2</t>
  </si>
  <si>
    <t>msh 400x16</t>
  </si>
  <si>
    <t>msh 50x30x2.9</t>
  </si>
  <si>
    <t>msh 50x30x3.2</t>
  </si>
  <si>
    <t>msh 50x30x3.6</t>
  </si>
  <si>
    <t>msh 50x30x4</t>
  </si>
  <si>
    <t>msh 50x30x4.5</t>
  </si>
  <si>
    <t>msh 50x30x5</t>
  </si>
  <si>
    <t>msh 50x30x5.6</t>
  </si>
  <si>
    <t>msh 50x30x6.3</t>
  </si>
  <si>
    <t>msh 50x30x7.1</t>
  </si>
  <si>
    <t>msh 60x40x2.9</t>
  </si>
  <si>
    <t>msh 60x40x3.2</t>
  </si>
  <si>
    <t>msh 60x40x3.6</t>
  </si>
  <si>
    <t>msh 60x40x4</t>
  </si>
  <si>
    <t>msh 60x40x4.5</t>
  </si>
  <si>
    <t>msh 60x40x5</t>
  </si>
  <si>
    <t>msh 60x40x5.6</t>
  </si>
  <si>
    <t>msh 60x40x6.3</t>
  </si>
  <si>
    <t>msh 60x40x7.1</t>
  </si>
  <si>
    <t>msh 60x40x8</t>
  </si>
  <si>
    <t>msh 70x40x2.9</t>
  </si>
  <si>
    <t>msh 70x40x3.2</t>
  </si>
  <si>
    <t>msh 70x40x3.6</t>
  </si>
  <si>
    <t>msh 70x40x4</t>
  </si>
  <si>
    <t>msh 70x40x4.5</t>
  </si>
  <si>
    <t>msh 70x40x5</t>
  </si>
  <si>
    <t>msh 70x40x5.6</t>
  </si>
  <si>
    <t>msh 70x40x6.3</t>
  </si>
  <si>
    <t>msh 70x40x7.1</t>
  </si>
  <si>
    <t>msh 70x40x8</t>
  </si>
  <si>
    <t>msh 70x40x8.8</t>
  </si>
  <si>
    <t>msh 70x40x10</t>
  </si>
  <si>
    <t>msh 80x40x2.9</t>
  </si>
  <si>
    <t>msh 80x40x3.2</t>
  </si>
  <si>
    <t>msh 80x40x3.6</t>
  </si>
  <si>
    <t>msh 80x40x4</t>
  </si>
  <si>
    <t>msh 80x40x4.5</t>
  </si>
  <si>
    <t>msh 80x40x5</t>
  </si>
  <si>
    <t>msh 80x40x5.6</t>
  </si>
  <si>
    <t>msh 80x40x6.3</t>
  </si>
  <si>
    <t>msh 80x40x7.1</t>
  </si>
  <si>
    <t>msh 80x40x8</t>
  </si>
  <si>
    <t>msh 80x40x8.8</t>
  </si>
  <si>
    <t>msh 80x40x10</t>
  </si>
  <si>
    <t>msh 80x40x11</t>
  </si>
  <si>
    <t>msh 80x40x12.5</t>
  </si>
  <si>
    <t>msh 90x50x3.2</t>
  </si>
  <si>
    <t>msh 90x50x3.6</t>
  </si>
  <si>
    <t>msh 90x50x4</t>
  </si>
  <si>
    <t>msh 90x50x4.5</t>
  </si>
  <si>
    <t>msh 90x50x5</t>
  </si>
  <si>
    <t>msh 90x50x5.6</t>
  </si>
  <si>
    <t>msh 90x50x6.3</t>
  </si>
  <si>
    <t>msh 90x50x7.1</t>
  </si>
  <si>
    <t>msh 90x50x8</t>
  </si>
  <si>
    <t>msh 90x50x8.8</t>
  </si>
  <si>
    <t>msh 90x50x10</t>
  </si>
  <si>
    <t>msh 90x50x11</t>
  </si>
  <si>
    <t>msh 90x50x12.5</t>
  </si>
  <si>
    <t>msh 100x50x3.6</t>
  </si>
  <si>
    <t>msh 100x50x4</t>
  </si>
  <si>
    <t>msh 100x50x4.5</t>
  </si>
  <si>
    <t>msh 100x50x5</t>
  </si>
  <si>
    <t>msh 100x50x5.6</t>
  </si>
  <si>
    <t>msh 100x50x6.3</t>
  </si>
  <si>
    <t>msh 100x50x7.1</t>
  </si>
  <si>
    <t>msh 100x50x8</t>
  </si>
  <si>
    <t>msh 100x50x8.8</t>
  </si>
  <si>
    <t>msh 100x50x10</t>
  </si>
  <si>
    <t>msh 100x50x11</t>
  </si>
  <si>
    <t>msh 100x50x12.5</t>
  </si>
  <si>
    <t>msh 100x60x3.6</t>
  </si>
  <si>
    <t>msh 100x60x4</t>
  </si>
  <si>
    <t>msh 100x60x4.5</t>
  </si>
  <si>
    <t>msh 100x60x5</t>
  </si>
  <si>
    <t>msh 100x60x5.6</t>
  </si>
  <si>
    <t>msh 100x60x6.3</t>
  </si>
  <si>
    <t>msh 100x60x7.1</t>
  </si>
  <si>
    <t>msh 100x60x8</t>
  </si>
  <si>
    <t>msh 100x60x8.8</t>
  </si>
  <si>
    <t>msh 100x60x10</t>
  </si>
  <si>
    <t>msh 100x60x11</t>
  </si>
  <si>
    <t>msh 100x60x12.5</t>
  </si>
  <si>
    <t>msh 110x60x3.6</t>
  </si>
  <si>
    <t>msh 110x60x4</t>
  </si>
  <si>
    <t>msh 110x60x4.5</t>
  </si>
  <si>
    <t>msh 110x60x5</t>
  </si>
  <si>
    <t>msh 110x60x5.6</t>
  </si>
  <si>
    <t>msh 110x60x6.3</t>
  </si>
  <si>
    <t>msh 110x60x7.1</t>
  </si>
  <si>
    <t>msh 110x60x8</t>
  </si>
  <si>
    <t>msh 110x60x8.8</t>
  </si>
  <si>
    <t>msh 110x60x10</t>
  </si>
  <si>
    <t>msh 110x60x11</t>
  </si>
  <si>
    <t>msh 110x60x12.5</t>
  </si>
  <si>
    <t>msh 120x60x3.6</t>
  </si>
  <si>
    <t>msh 120x60x4</t>
  </si>
  <si>
    <t>msh 120x60x4.5</t>
  </si>
  <si>
    <t>msh 120x60x5</t>
  </si>
  <si>
    <t>msh 120x60x5.6</t>
  </si>
  <si>
    <t>msh 120x60x6.3</t>
  </si>
  <si>
    <t>msh 120x60x7.1</t>
  </si>
  <si>
    <t>msh 120x60x8</t>
  </si>
  <si>
    <t>msh 120x60x8.8</t>
  </si>
  <si>
    <t>msh 120x60x10</t>
  </si>
  <si>
    <t>msh 120x60x11</t>
  </si>
  <si>
    <t>msh 120x60x12.5</t>
  </si>
  <si>
    <t>msh 120x80x3.6</t>
  </si>
  <si>
    <t>msh 120x80x4</t>
  </si>
  <si>
    <t>msh 120x80x4.5</t>
  </si>
  <si>
    <t>msh 120x80x5</t>
  </si>
  <si>
    <t>msh 120x80x5.6</t>
  </si>
  <si>
    <t>msh 120x80x6.3</t>
  </si>
  <si>
    <t>msh 120x80x7.1</t>
  </si>
  <si>
    <t>msh 120x80x8</t>
  </si>
  <si>
    <t>msh 120x80x8.8</t>
  </si>
  <si>
    <t>msh 120x80x10</t>
  </si>
  <si>
    <t>msh 120x80x11</t>
  </si>
  <si>
    <t>msh 120x80x12.5</t>
  </si>
  <si>
    <t>msh 120x80x14.2</t>
  </si>
  <si>
    <t>msh 140x70x3.6</t>
  </si>
  <si>
    <t>msh 140x70x4</t>
  </si>
  <si>
    <t>msh 140x70x4.5</t>
  </si>
  <si>
    <t>msh 140x70x5</t>
  </si>
  <si>
    <t>msh 140x70x5.6</t>
  </si>
  <si>
    <t>msh 140x70x6.3</t>
  </si>
  <si>
    <t>msh 140x70x7.1</t>
  </si>
  <si>
    <t>msh 140x70x8</t>
  </si>
  <si>
    <t>msh 140x70x8.8</t>
  </si>
  <si>
    <t>msh 140x70x10</t>
  </si>
  <si>
    <t>msh 140x70x11</t>
  </si>
  <si>
    <t>msh 140x70x12.5</t>
  </si>
  <si>
    <t>msh 140x70x14.2</t>
  </si>
  <si>
    <t>msh 140x80x4</t>
  </si>
  <si>
    <t>msh 140x80x4.5</t>
  </si>
  <si>
    <t>msh 140x80x5</t>
  </si>
  <si>
    <t>msh 140x80x5.6</t>
  </si>
  <si>
    <t>msh 140x80x6.3</t>
  </si>
  <si>
    <t>msh 140x80x7.1</t>
  </si>
  <si>
    <t>msh 140x80x8</t>
  </si>
  <si>
    <t>msh 140x80x8.8</t>
  </si>
  <si>
    <t>msh 140x80x10</t>
  </si>
  <si>
    <t>msh 140x80x11</t>
  </si>
  <si>
    <t>msh 140x80x12.5</t>
  </si>
  <si>
    <t>msh 140x80x14.2</t>
  </si>
  <si>
    <t>msh 150x100x4</t>
  </si>
  <si>
    <t>msh 150x100x4.5</t>
  </si>
  <si>
    <t>msh 150x100x5</t>
  </si>
  <si>
    <t>msh 150x100x5.6</t>
  </si>
  <si>
    <t>msh 150x100x6.3</t>
  </si>
  <si>
    <t>msh 150x100x7.1</t>
  </si>
  <si>
    <t>msh 150x100x8</t>
  </si>
  <si>
    <t>msh 150x100x8.8</t>
  </si>
  <si>
    <t>msh 150x100x10</t>
  </si>
  <si>
    <t>msh 150x100x11</t>
  </si>
  <si>
    <t>msh 150x100x12.5</t>
  </si>
  <si>
    <t>msh 150x100x14.2</t>
  </si>
  <si>
    <t>msh 150x100x16</t>
  </si>
  <si>
    <t>msh 160x80x4</t>
  </si>
  <si>
    <t>msh 160x80x4.5</t>
  </si>
  <si>
    <t>msh 160x80x5</t>
  </si>
  <si>
    <t>msh 160x80x5.6</t>
  </si>
  <si>
    <t>msh 160x80x6.3</t>
  </si>
  <si>
    <t>msh 160x80x7.1</t>
  </si>
  <si>
    <t>msh 160x80x8</t>
  </si>
  <si>
    <t>msh 160x80x8.8</t>
  </si>
  <si>
    <t>msh 160x80x10</t>
  </si>
  <si>
    <t>msh 160x80x11</t>
  </si>
  <si>
    <t>msh 160x80x12.5</t>
  </si>
  <si>
    <t>msh 160x80x14.2</t>
  </si>
  <si>
    <t>msh 160x80x16</t>
  </si>
  <si>
    <t>msh 160x90x4</t>
  </si>
  <si>
    <t>msh 160x90x4.5</t>
  </si>
  <si>
    <t>msh 160x90x5</t>
  </si>
  <si>
    <t>msh 160x90x5.6</t>
  </si>
  <si>
    <t>msh 160x90x6.3</t>
  </si>
  <si>
    <t>msh 160x90x7.1</t>
  </si>
  <si>
    <t>msh 160x90x8</t>
  </si>
  <si>
    <t>msh 160x90x8.8</t>
  </si>
  <si>
    <t>msh 160x90x10</t>
  </si>
  <si>
    <t>msh 160x90x11</t>
  </si>
  <si>
    <t>msh 160x90x12.5</t>
  </si>
  <si>
    <t>msh 160x90x14.2</t>
  </si>
  <si>
    <t>msh 160x90x16</t>
  </si>
  <si>
    <t>msh 180x100x5</t>
  </si>
  <si>
    <t>msh 180x100x5.6</t>
  </si>
  <si>
    <t>msh 180x100x6.3</t>
  </si>
  <si>
    <t>msh 180x100x7.1</t>
  </si>
  <si>
    <t>msh 180x100x8</t>
  </si>
  <si>
    <t>msh 180x100x8.8</t>
  </si>
  <si>
    <t>msh 180x100x10</t>
  </si>
  <si>
    <t>msh 180x100x11</t>
  </si>
  <si>
    <t>msh 180x100x12.5</t>
  </si>
  <si>
    <t>msh 180x100x14.2</t>
  </si>
  <si>
    <t>msh 180x100x16</t>
  </si>
  <si>
    <t>msh 180x100x17.5</t>
  </si>
  <si>
    <t>msh 200x100x5.6</t>
  </si>
  <si>
    <t>msh 200x100x6.3</t>
  </si>
  <si>
    <t>msh 200x100x7.1</t>
  </si>
  <si>
    <t>msh 200x100x8</t>
  </si>
  <si>
    <t>msh 200x100x8.8</t>
  </si>
  <si>
    <t>msh 200x100x10</t>
  </si>
  <si>
    <t>msh 200x100x11</t>
  </si>
  <si>
    <t>msh 200x100x12.5</t>
  </si>
  <si>
    <t>msh 200x100x14.2</t>
  </si>
  <si>
    <t>msh 200x100x16</t>
  </si>
  <si>
    <t>msh 200x100x17.5</t>
  </si>
  <si>
    <t>msh 200x120x6.3</t>
  </si>
  <si>
    <t>msh 200x120x7.1</t>
  </si>
  <si>
    <t>msh 200x120x8</t>
  </si>
  <si>
    <t>msh 200x120x8.8</t>
  </si>
  <si>
    <t>msh 200x120x10</t>
  </si>
  <si>
    <t>msh 200x120x11</t>
  </si>
  <si>
    <t>msh 200x120x12.5</t>
  </si>
  <si>
    <t>msh 200x120x14.2</t>
  </si>
  <si>
    <t>msh 200x120x16</t>
  </si>
  <si>
    <t>msh 200x120x17.5</t>
  </si>
  <si>
    <t>msh 200x150x6.3</t>
  </si>
  <si>
    <t>msh 200x150x7.1</t>
  </si>
  <si>
    <t>msh 200x150x8</t>
  </si>
  <si>
    <t>msh 200x150x8.8</t>
  </si>
  <si>
    <t>msh 200x150x10</t>
  </si>
  <si>
    <t>msh 200x150x11</t>
  </si>
  <si>
    <t>msh 200x150x12.5</t>
  </si>
  <si>
    <t>msh 200x150x14.2</t>
  </si>
  <si>
    <t>msh 200x150x16</t>
  </si>
  <si>
    <t>msh 220x120x6.3</t>
  </si>
  <si>
    <t>msh 220x120x7.1</t>
  </si>
  <si>
    <t>msh 220x120x8</t>
  </si>
  <si>
    <t>msh 220x120x8.8</t>
  </si>
  <si>
    <t>msh 220x120x10</t>
  </si>
  <si>
    <t>msh 220x120x11</t>
  </si>
  <si>
    <t>msh 220x120x12.5</t>
  </si>
  <si>
    <t>msh 220x120x14.2</t>
  </si>
  <si>
    <t>msh 220x120x16</t>
  </si>
  <si>
    <t>msh 220x120x17.5</t>
  </si>
  <si>
    <t>msh 250x150x6.3</t>
  </si>
  <si>
    <t>msh 250x150x7.1</t>
  </si>
  <si>
    <t>msh 250x150x8</t>
  </si>
  <si>
    <t>msh 250x150x8.8</t>
  </si>
  <si>
    <t>msh 250x150x10</t>
  </si>
  <si>
    <t>msh 250x150x11</t>
  </si>
  <si>
    <t>msh 250x150x12.5</t>
  </si>
  <si>
    <t>msh 250x150x14.2</t>
  </si>
  <si>
    <t>msh 250x150x16</t>
  </si>
  <si>
    <t>msh 260x140x6.3</t>
  </si>
  <si>
    <t>msh 260x140x7.1</t>
  </si>
  <si>
    <t>msh 260x140x8</t>
  </si>
  <si>
    <t>msh 260x140x8.8</t>
  </si>
  <si>
    <t>msh 260x140x10</t>
  </si>
  <si>
    <t>msh 260x140x11</t>
  </si>
  <si>
    <t>msh 260x140x12.5</t>
  </si>
  <si>
    <t>msh 260x140x14.2</t>
  </si>
  <si>
    <t>msh 260x140x16</t>
  </si>
  <si>
    <t>msh 260x180x6.3</t>
  </si>
  <si>
    <t>msh 260x180x7.1</t>
  </si>
  <si>
    <t>msh 260x180x8</t>
  </si>
  <si>
    <t>msh 260x180x8.8</t>
  </si>
  <si>
    <t>msh 260x180x10</t>
  </si>
  <si>
    <t>msh 260x180x11</t>
  </si>
  <si>
    <t>msh 260x180x12.5</t>
  </si>
  <si>
    <t>msh 260x180x14.2</t>
  </si>
  <si>
    <t>msh 260x180x16</t>
  </si>
  <si>
    <t>msh 300x200x6.3</t>
  </si>
  <si>
    <t>msh 300x200x7.1</t>
  </si>
  <si>
    <t>msh 300x200x8</t>
  </si>
  <si>
    <t>msh 300x200x8.8</t>
  </si>
  <si>
    <t>msh 300x200x10</t>
  </si>
  <si>
    <t>msh 300x200x11</t>
  </si>
  <si>
    <t>msh 300x200x12.5</t>
  </si>
  <si>
    <t>msh 300x200x14.2</t>
  </si>
  <si>
    <t>msh 300x200x16</t>
  </si>
  <si>
    <t>msh 300x200x17.5</t>
  </si>
  <si>
    <t>msh 350x250x6.3</t>
  </si>
  <si>
    <t>msh 350x250x7.1</t>
  </si>
  <si>
    <t>msh 350x250x8</t>
  </si>
  <si>
    <t>msh 350x250x8.8</t>
  </si>
  <si>
    <t>msh 350x250x10</t>
  </si>
  <si>
    <t>msh 350x250x11</t>
  </si>
  <si>
    <t>msh 350x250x12.5</t>
  </si>
  <si>
    <t>msh 350x250x14.2</t>
  </si>
  <si>
    <t>msh 350x250x16</t>
  </si>
  <si>
    <t>msh 400x200x6.3</t>
  </si>
  <si>
    <t>msh 400x200x7.1</t>
  </si>
  <si>
    <t>msh 400x200x8</t>
  </si>
  <si>
    <t>msh 400x200x8.8</t>
  </si>
  <si>
    <t>msh 400x200x10</t>
  </si>
  <si>
    <t>msh 400x200x11</t>
  </si>
  <si>
    <t>msh 400x200x12.5</t>
  </si>
  <si>
    <t>msh 400x200x14.2</t>
  </si>
  <si>
    <t>msh 400x200x16</t>
  </si>
  <si>
    <t>msh 400x300x6.3</t>
  </si>
  <si>
    <t>msh 400x300x7.1</t>
  </si>
  <si>
    <t>msh 400x300x8</t>
  </si>
  <si>
    <t>msh 400x300x8.8</t>
  </si>
  <si>
    <t>msh 400x300x10</t>
  </si>
  <si>
    <t>msh 400x300x11</t>
  </si>
  <si>
    <t>msh 400x300x12.5</t>
  </si>
  <si>
    <t>msh 400x300x14.2</t>
  </si>
  <si>
    <t>msh 400x300x16</t>
  </si>
  <si>
    <t>msh 450x250x6.3</t>
  </si>
  <si>
    <t>msh 450x250x7.1</t>
  </si>
  <si>
    <t>msh 450x250x8</t>
  </si>
  <si>
    <t>msh 450x250x8.8</t>
  </si>
  <si>
    <t>msh 450x250x10</t>
  </si>
  <si>
    <t>msh 450x250x11</t>
  </si>
  <si>
    <t>msh 450x250x12.5</t>
  </si>
  <si>
    <t>msh 450x250x14.2</t>
  </si>
  <si>
    <t>msh 450x250x16</t>
  </si>
  <si>
    <t>msh 500x300x6.3</t>
  </si>
  <si>
    <t>msh 500x300x7.1</t>
  </si>
  <si>
    <t>msh 500x300x8</t>
  </si>
  <si>
    <t>msh 500x300x8.8</t>
  </si>
  <si>
    <t>msh 500x300x10</t>
  </si>
  <si>
    <t>msh 500x300x11</t>
  </si>
  <si>
    <t>msh 500x300x12.5</t>
  </si>
  <si>
    <t>msh 500x300x14.2</t>
  </si>
  <si>
    <t>msh 500x300x16</t>
  </si>
  <si>
    <t>ipe 80</t>
  </si>
  <si>
    <t>EU 19-57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</si>
  <si>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</si>
  <si>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</si>
  <si>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</si>
  <si>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</si>
  <si>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</si>
  <si>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</si>
  <si>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</si>
  <si>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</si>
  <si>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</si>
  <si>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</si>
  <si>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</si>
  <si>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</si>
  <si>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</si>
  <si>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</si>
  <si>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</si>
  <si>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</si>
  <si>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</si>
  <si>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750x147</t>
  </si>
  <si>
    <t>ipe 750x196</t>
  </si>
  <si>
    <t>ipn 80</t>
  </si>
  <si>
    <t>DIN 1025-1</t>
  </si>
  <si>
    <t>ipn 100</t>
  </si>
  <si>
    <t>100</t>
  </si>
  <si>
    <t>ipn 120</t>
  </si>
  <si>
    <t>120</t>
  </si>
  <si>
    <t>ipn 140</t>
  </si>
  <si>
    <t>140</t>
  </si>
  <si>
    <t>ipn 160</t>
  </si>
  <si>
    <t>160</t>
  </si>
  <si>
    <t>ipn 180</t>
  </si>
  <si>
    <t>180</t>
  </si>
  <si>
    <t>ipn 200</t>
  </si>
  <si>
    <t>200</t>
  </si>
  <si>
    <t>ipn 220</t>
  </si>
  <si>
    <t>220</t>
  </si>
  <si>
    <t>ipn 240</t>
  </si>
  <si>
    <t>240</t>
  </si>
  <si>
    <t>ipn 260</t>
  </si>
  <si>
    <t>260</t>
  </si>
  <si>
    <t>ipn 280</t>
  </si>
  <si>
    <t>280</t>
  </si>
  <si>
    <t>ipn 300</t>
  </si>
  <si>
    <t>300</t>
  </si>
  <si>
    <t>ipn 320</t>
  </si>
  <si>
    <t>320</t>
  </si>
  <si>
    <t>ipn 340</t>
  </si>
  <si>
    <t>340</t>
  </si>
  <si>
    <t>ipn 360</t>
  </si>
  <si>
    <t>360</t>
  </si>
  <si>
    <t>ipn 380</t>
  </si>
  <si>
    <t>380</t>
  </si>
  <si>
    <t>ipn 400</t>
  </si>
  <si>
    <t>400</t>
  </si>
  <si>
    <t>ipn 450</t>
  </si>
  <si>
    <t>450</t>
  </si>
  <si>
    <t>ipn 500</t>
  </si>
  <si>
    <t>500</t>
  </si>
  <si>
    <t>ipn 550</t>
  </si>
  <si>
    <t>550</t>
  </si>
  <si>
    <t>ipn 600</t>
  </si>
  <si>
    <t>hea 100</t>
  </si>
  <si>
    <t>EU 53-62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</si>
  <si>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</si>
  <si>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</si>
  <si>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</si>
  <si>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</si>
  <si>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</si>
  <si>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</si>
  <si>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</si>
  <si>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</si>
  <si>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</si>
  <si>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</si>
  <si>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</si>
  <si>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</si>
  <si>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</si>
  <si>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</si>
  <si>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</si>
  <si>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</si>
  <si>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</si>
  <si>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</si>
  <si>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</si>
  <si>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</si>
  <si>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</si>
  <si>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</si>
  <si>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hea 1000</t>
  </si>
  <si>
    <t>hea 1000x393</t>
  </si>
  <si>
    <t>hea 1000x415</t>
  </si>
  <si>
    <t>hea 1000x438</t>
  </si>
  <si>
    <t>hea 1000x494</t>
  </si>
  <si>
    <t>hea 1000x584</t>
  </si>
  <si>
    <t>heb 100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</si>
  <si>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</si>
  <si>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</si>
  <si>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</si>
  <si>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</si>
  <si>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</si>
  <si>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</si>
  <si>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</si>
  <si>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</si>
  <si>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</si>
  <si>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</si>
  <si>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</si>
  <si>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</si>
  <si>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</si>
  <si>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</si>
  <si>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</si>
  <si>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</si>
  <si>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</si>
  <si>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</si>
  <si>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600</t>
  </si>
  <si>
    <t>heb 650</t>
  </si>
  <si>
    <t>650</t>
  </si>
  <si>
    <t>heb 700</t>
  </si>
  <si>
    <t>700</t>
  </si>
  <si>
    <t>heb 800</t>
  </si>
  <si>
    <t>800</t>
  </si>
  <si>
    <t>heb 900</t>
  </si>
  <si>
    <t>900</t>
  </si>
  <si>
    <t>heb 1000</t>
  </si>
  <si>
    <t>hem 100</t>
  </si>
  <si>
    <t>hem 120</t>
  </si>
  <si>
    <t>hem 140</t>
  </si>
  <si>
    <t>hem 160</t>
  </si>
  <si>
    <t>hem 180</t>
  </si>
  <si>
    <t>hem 200</t>
  </si>
  <si>
    <t>hem 220</t>
  </si>
  <si>
    <t>hem 240</t>
  </si>
  <si>
    <t>hem 260</t>
  </si>
  <si>
    <t>hem 280</t>
  </si>
  <si>
    <t>hem 300</t>
  </si>
  <si>
    <t>hem 320</t>
  </si>
  <si>
    <t>hem 340</t>
  </si>
  <si>
    <t>hem 360</t>
  </si>
  <si>
    <t>hem 400</t>
  </si>
  <si>
    <t>hem 450</t>
  </si>
  <si>
    <t>hem 500</t>
  </si>
  <si>
    <t>hem 550</t>
  </si>
  <si>
    <t>hem 600</t>
  </si>
  <si>
    <t>hem 650</t>
  </si>
  <si>
    <t>hem 700</t>
  </si>
  <si>
    <t>hem 800</t>
  </si>
  <si>
    <t>hem 900</t>
  </si>
  <si>
    <t>hem 1000</t>
  </si>
  <si>
    <t>upn 50</t>
  </si>
  <si>
    <t>ČSN 42 5570</t>
  </si>
  <si>
    <t>upn 65</t>
  </si>
  <si>
    <t>upn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</si>
  <si>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</si>
  <si>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</si>
  <si>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</si>
  <si>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</si>
  <si>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</si>
  <si>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</si>
  <si>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</si>
  <si>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</si>
  <si>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</si>
  <si>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</si>
  <si>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300</t>
  </si>
  <si>
    <t>upn 320</t>
  </si>
  <si>
    <t>DIN 1026-1</t>
  </si>
  <si>
    <t>upn 350</t>
  </si>
  <si>
    <t>upn 380</t>
  </si>
  <si>
    <t>upn 400</t>
  </si>
  <si>
    <t>upe 80</t>
  </si>
  <si>
    <t>DIN 1026-2</t>
  </si>
  <si>
    <t>upe 100</t>
  </si>
  <si>
    <t>upe 120</t>
  </si>
  <si>
    <t>upe 140</t>
  </si>
  <si>
    <t>upe 160</t>
  </si>
  <si>
    <t>upe 180</t>
  </si>
  <si>
    <t>upe 200</t>
  </si>
  <si>
    <t>upe 220</t>
  </si>
  <si>
    <t>upe 240</t>
  </si>
  <si>
    <t>upe 270</t>
  </si>
  <si>
    <t>upe 300</t>
  </si>
  <si>
    <t>upe 330</t>
  </si>
  <si>
    <t>upe 360</t>
  </si>
  <si>
    <t>upe 400</t>
  </si>
  <si>
    <t>Cx</t>
  </si>
  <si>
    <t>Cz</t>
  </si>
  <si>
    <t>Cfi</t>
  </si>
  <si>
    <t>Fx</t>
  </si>
  <si>
    <t>Fz</t>
  </si>
  <si>
    <t>M</t>
  </si>
  <si>
    <t>fx</t>
  </si>
  <si>
    <t>fz</t>
  </si>
  <si>
    <t>Direction</t>
  </si>
  <si>
    <t>dX</t>
  </si>
  <si>
    <t>Rx</t>
  </si>
  <si>
    <t>dZ</t>
  </si>
  <si>
    <t>Rz</t>
  </si>
  <si>
    <t>PropID</t>
  </si>
  <si>
    <t>dFi</t>
  </si>
  <si>
    <t>NA</t>
  </si>
  <si>
    <t>QA</t>
  </si>
  <si>
    <t>MA</t>
  </si>
  <si>
    <t>NB</t>
  </si>
  <si>
    <t>QB</t>
  </si>
  <si>
    <t>MB</t>
  </si>
  <si>
    <t>Title</t>
  </si>
  <si>
    <t>Load Set</t>
  </si>
  <si>
    <t>G..vlastní hmotnost</t>
  </si>
  <si>
    <t>Load Set ID</t>
  </si>
  <si>
    <t>Load Set Title</t>
  </si>
  <si>
    <t>W1..zatížení větrem 1</t>
  </si>
  <si>
    <t>W2..zatížení větrem 2</t>
  </si>
  <si>
    <t>W3..zatížení větrem 3</t>
  </si>
  <si>
    <t>W4..zatížení větrem 4</t>
  </si>
  <si>
    <t>W5..zatížení větrem 5</t>
  </si>
  <si>
    <t>W6..zatížení větrem 6</t>
  </si>
  <si>
    <t>S1..zatížení sněhem 1</t>
  </si>
  <si>
    <t>S2..zatížení sněhem 2</t>
  </si>
  <si>
    <t>S3..zatížení sněhem 3</t>
  </si>
  <si>
    <t>G</t>
  </si>
  <si>
    <t>gravitační zrychlení</t>
  </si>
  <si>
    <t>ag</t>
  </si>
  <si>
    <t>mm/s2</t>
  </si>
  <si>
    <t>vzdálenost vazeb</t>
  </si>
  <si>
    <t>tíha pláště střechy</t>
  </si>
  <si>
    <t>g1</t>
  </si>
  <si>
    <t>dynamický tlak větru</t>
  </si>
  <si>
    <t>dynamické sání větru</t>
  </si>
  <si>
    <t>kN/m2</t>
  </si>
  <si>
    <t>ΔT</t>
  </si>
  <si>
    <t>α</t>
  </si>
  <si>
    <t>T1..zatížení teplotou 1</t>
  </si>
  <si>
    <t>T2..zatížení teplotou 2</t>
  </si>
  <si>
    <t>zatížení sněhem</t>
  </si>
  <si>
    <t>sk × μ1</t>
  </si>
  <si>
    <t>zatížení teplotou</t>
  </si>
  <si>
    <t>T+</t>
  </si>
  <si>
    <t>T-</t>
  </si>
  <si>
    <t>°C</t>
  </si>
  <si>
    <t>w↓</t>
  </si>
  <si>
    <t>w↑</t>
  </si>
  <si>
    <t>GEOMETRIE:</t>
  </si>
  <si>
    <t>ZATÍŽENÍ</t>
  </si>
  <si>
    <t>Pozn.</t>
  </si>
  <si>
    <t>MATERIÁL:</t>
  </si>
  <si>
    <t>Název</t>
  </si>
  <si>
    <t>Youngův modul pružnosti</t>
  </si>
  <si>
    <t>MPa</t>
  </si>
  <si>
    <t>Specifická hmotnost</t>
  </si>
  <si>
    <t>t/mm3</t>
  </si>
  <si>
    <t>Součinitel délkové teplotní roztažnosti</t>
  </si>
  <si>
    <t>K/mm</t>
  </si>
  <si>
    <t>PRŮŘEZY:</t>
  </si>
  <si>
    <t>sloupy</t>
  </si>
  <si>
    <t>vazník</t>
  </si>
  <si>
    <t>zesílení na sloupu</t>
  </si>
  <si>
    <t>zesílení na vazníku</t>
  </si>
  <si>
    <t>pásky</t>
  </si>
  <si>
    <t>kleština</t>
  </si>
  <si>
    <t>P</t>
  </si>
  <si>
    <t>PLHR</t>
  </si>
  <si>
    <t>PV</t>
  </si>
  <si>
    <t>PZ</t>
  </si>
  <si>
    <t>KR</t>
  </si>
  <si>
    <t>CTV</t>
  </si>
  <si>
    <t>PLO</t>
  </si>
  <si>
    <t>TR</t>
  </si>
  <si>
    <t>TR_</t>
  </si>
  <si>
    <t>L</t>
  </si>
  <si>
    <t>T</t>
  </si>
  <si>
    <t>TPU</t>
  </si>
  <si>
    <t>TRHR</t>
  </si>
  <si>
    <t>MSH</t>
  </si>
  <si>
    <t>IPE</t>
  </si>
  <si>
    <t>IPN</t>
  </si>
  <si>
    <t>HEA</t>
  </si>
  <si>
    <t>HEB</t>
  </si>
  <si>
    <t>HEM</t>
  </si>
  <si>
    <t>UPN</t>
  </si>
  <si>
    <t>UPE</t>
  </si>
  <si>
    <t>A [mm2]</t>
  </si>
  <si>
    <t>Iy [mm4]</t>
  </si>
  <si>
    <t>VÝSLEDKY</t>
  </si>
  <si>
    <t>T1</t>
  </si>
  <si>
    <t>T3</t>
  </si>
  <si>
    <t>R2</t>
  </si>
  <si>
    <t>stálé</t>
  </si>
  <si>
    <t>vítr</t>
  </si>
  <si>
    <t>sníh</t>
  </si>
  <si>
    <t>teplota</t>
  </si>
  <si>
    <t>W1</t>
  </si>
  <si>
    <t>W2</t>
  </si>
  <si>
    <t>W3</t>
  </si>
  <si>
    <t>W4</t>
  </si>
  <si>
    <t>W5</t>
  </si>
  <si>
    <t>W6</t>
  </si>
  <si>
    <t>S1</t>
  </si>
  <si>
    <t>S2</t>
  </si>
  <si>
    <t>S3</t>
  </si>
  <si>
    <t>T2</t>
  </si>
  <si>
    <t>MSP</t>
  </si>
  <si>
    <t>Load Comb ID</t>
  </si>
  <si>
    <t>Load Comb Title</t>
  </si>
  <si>
    <t>Max</t>
  </si>
  <si>
    <t>Min</t>
  </si>
  <si>
    <t>MaxAbs</t>
  </si>
  <si>
    <t>nevykreslovat</t>
  </si>
  <si>
    <t>vykreslit geometrii</t>
  </si>
  <si>
    <t>vykreslit obálky</t>
  </si>
  <si>
    <t>Wel [mm3]</t>
  </si>
  <si>
    <t>W</t>
  </si>
  <si>
    <t>Avz [mm2]</t>
  </si>
  <si>
    <t>Avz</t>
  </si>
  <si>
    <t>sighA</t>
  </si>
  <si>
    <t>sigdA</t>
  </si>
  <si>
    <t>tauA</t>
  </si>
  <si>
    <t>sighB</t>
  </si>
  <si>
    <t>sigdB</t>
  </si>
  <si>
    <t>tauB</t>
  </si>
  <si>
    <t>vykreslit G</t>
  </si>
  <si>
    <t>fy</t>
  </si>
  <si>
    <t>PR 1</t>
  </si>
  <si>
    <t>PR 2</t>
  </si>
  <si>
    <r>
      <t>A</t>
    </r>
    <r>
      <rPr>
        <sz val="8"/>
        <color theme="1"/>
        <rFont val="Calibri"/>
        <family val="2"/>
        <charset val="238"/>
        <scheme val="minor"/>
      </rPr>
      <t>1</t>
    </r>
  </si>
  <si>
    <r>
      <t>A</t>
    </r>
    <r>
      <rPr>
        <sz val="8"/>
        <color theme="1"/>
        <rFont val="Calibri"/>
        <family val="2"/>
        <charset val="238"/>
        <scheme val="minor"/>
      </rPr>
      <t>2</t>
    </r>
  </si>
  <si>
    <t>ΣA</t>
  </si>
  <si>
    <r>
      <t>ΣA/A</t>
    </r>
    <r>
      <rPr>
        <sz val="8"/>
        <color theme="1"/>
        <rFont val="Calibri"/>
        <family val="2"/>
        <charset val="238"/>
      </rPr>
      <t>1</t>
    </r>
  </si>
  <si>
    <r>
      <t>I</t>
    </r>
    <r>
      <rPr>
        <sz val="8"/>
        <color theme="1"/>
        <rFont val="Calibri"/>
        <family val="2"/>
        <charset val="238"/>
        <scheme val="minor"/>
      </rPr>
      <t>1</t>
    </r>
  </si>
  <si>
    <r>
      <t>I</t>
    </r>
    <r>
      <rPr>
        <sz val="8"/>
        <color theme="1"/>
        <rFont val="Calibri"/>
        <family val="2"/>
        <charset val="238"/>
        <scheme val="minor"/>
      </rPr>
      <t>2</t>
    </r>
  </si>
  <si>
    <t>ΣI</t>
  </si>
  <si>
    <r>
      <t>ΣI/I</t>
    </r>
    <r>
      <rPr>
        <sz val="8"/>
        <color theme="1"/>
        <rFont val="Calibri"/>
        <family val="2"/>
        <charset val="238"/>
      </rPr>
      <t>1</t>
    </r>
  </si>
  <si>
    <r>
      <t>W</t>
    </r>
    <r>
      <rPr>
        <sz val="8"/>
        <color theme="1"/>
        <rFont val="Calibri"/>
        <family val="2"/>
        <charset val="238"/>
        <scheme val="minor"/>
      </rPr>
      <t>1</t>
    </r>
  </si>
  <si>
    <r>
      <t>W</t>
    </r>
    <r>
      <rPr>
        <sz val="8"/>
        <color theme="1"/>
        <rFont val="Calibri"/>
        <family val="2"/>
        <charset val="238"/>
        <scheme val="minor"/>
      </rPr>
      <t>2</t>
    </r>
  </si>
  <si>
    <t>ΣW</t>
  </si>
  <si>
    <r>
      <t>ΣW/W</t>
    </r>
    <r>
      <rPr>
        <sz val="8"/>
        <color theme="1"/>
        <rFont val="Calibri"/>
        <family val="2"/>
        <charset val="238"/>
      </rPr>
      <t>1</t>
    </r>
  </si>
  <si>
    <r>
      <t>N</t>
    </r>
    <r>
      <rPr>
        <sz val="8"/>
        <color theme="1"/>
        <rFont val="Calibri"/>
        <family val="2"/>
        <charset val="238"/>
      </rPr>
      <t>RD</t>
    </r>
  </si>
  <si>
    <r>
      <t>M</t>
    </r>
    <r>
      <rPr>
        <sz val="8"/>
        <color theme="1"/>
        <rFont val="Calibri"/>
        <family val="2"/>
        <charset val="238"/>
      </rPr>
      <t>RD</t>
    </r>
  </si>
  <si>
    <t>Průřez 201</t>
  </si>
  <si>
    <r>
      <t>A</t>
    </r>
    <r>
      <rPr>
        <vertAlign val="subscript"/>
        <sz val="11"/>
        <color theme="1"/>
        <rFont val="Calibri"/>
        <family val="2"/>
        <charset val="238"/>
      </rPr>
      <t>vz</t>
    </r>
  </si>
  <si>
    <t>Průřez 101</t>
  </si>
  <si>
    <t>Průřez 301</t>
  </si>
  <si>
    <t>c3</t>
  </si>
  <si>
    <t>délka zesílení u paty sloupu</t>
  </si>
  <si>
    <t>Celková hmotnost konstrukce:</t>
  </si>
  <si>
    <t>m</t>
  </si>
  <si>
    <t>zesílení u paty sloupu</t>
  </si>
  <si>
    <t>t</t>
  </si>
  <si>
    <t>vykreslit LCs</t>
  </si>
  <si>
    <t>100x4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</si>
</sst>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#,##0.0"/>
    <numFmt numFmtId="165" formatCode="#,##0.000"/>
    <numFmt numFmtId="166" formatCode="0.000"/>
    <numFmt numFmtId="167" formatCode="0.0"/>
    <numFmt numFmtId="168" formatCode="##0.00E+0"/>
  </numFmts>
  <fonts count="15" x14ac:knownFonts="1"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b/>
      <sz val="10"/>
      <name val="Arial"/>
      <family val="2"/>
      <charset val="238"/>
    </font>
    <font>
      <b/>
      <sz val="10"/>
      <name val="Calibri"/>
      <family val="2"/>
      <charset val="238"/>
    </font>
    <font>
      <sz val="10"/>
      <name val="Calibri"/>
      <family val="2"/>
      <charset val="238"/>
    </font>
    <font>
      <b/>
      <sz val="10"/>
      <name val="Arial CE"/>
      <family val="2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color theme="1"/>
      <name val="Calibri"/>
      <family val="2"/>
      <charset val="238"/>
    </font>
    <font>
      <b/>
      <u/>
      <sz val="11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</font>
    <font>
      <vertAlign val="subscript"/>
      <sz val="11"/>
      <color theme="1"/>
      <name val="Calibri"/>
      <family val="2"/>
      <charset val="238"/>
    </font>
    <font>
      <i/>
      <sz val="11"/>
      <color theme="1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22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right"/>
    </xf>
    <xf numFmtId="3" fontId="0" fillId="0" borderId="0" xfId="0" applyNumberFormat="1" applyAlignment="1">
      <alignment horizontal="right" vertical="top"/>
    </xf>
    <xf numFmtId="3" fontId="0" fillId="0" borderId="0" xfId="0" applyNumberFormat="1"/>
    <xf numFmtId="0" fontId="2" fillId="0" borderId="0" xfId="1" applyFont="1"/>
    <xf numFmtId="0" fontId="1" fillId="0" borderId="0" xfId="1" applyFont="1"/>
    <xf numFmtId="164" fontId="2" fillId="0" borderId="0" xfId="1" applyNumberFormat="1" applyFont="1"/>
    <xf numFmtId="0" fontId="2" fillId="0" borderId="0" xfId="1" applyFont="1" applyFill="1" applyAlignment="1">
      <alignment horizontal="center"/>
    </xf>
    <xf numFmtId="3" fontId="2" fillId="0" borderId="0" xfId="1" applyNumberFormat="1" applyFont="1" applyFill="1" applyAlignment="1">
      <alignment horizontal="center"/>
    </xf>
    <xf numFmtId="4" fontId="2" fillId="0" borderId="0" xfId="1" applyNumberFormat="1" applyFont="1" applyFill="1"/>
    <xf numFmtId="0" fontId="2" fillId="0" borderId="0" xfId="1" applyFont="1" applyAlignment="1">
      <alignment horizontal="center"/>
    </xf>
    <xf numFmtId="164" fontId="1" fillId="2" borderId="0" xfId="1" applyNumberFormat="1" applyFont="1" applyFill="1"/>
    <xf numFmtId="0" fontId="1" fillId="2" borderId="0" xfId="1" applyFont="1" applyFill="1" applyAlignment="1">
      <alignment horizontal="center"/>
    </xf>
    <xf numFmtId="3" fontId="1" fillId="2" borderId="0" xfId="1" applyNumberFormat="1" applyFont="1" applyFill="1" applyAlignment="1">
      <alignment horizontal="center"/>
    </xf>
    <xf numFmtId="4" fontId="1" fillId="2" borderId="0" xfId="1" applyNumberFormat="1" applyFont="1" applyFill="1"/>
    <xf numFmtId="0" fontId="1" fillId="2" borderId="0" xfId="1" applyFill="1" applyAlignment="1">
      <alignment horizontal="center"/>
    </xf>
    <xf numFmtId="0" fontId="1" fillId="0" borderId="0" xfId="1"/>
    <xf numFmtId="4" fontId="2" fillId="0" borderId="0" xfId="1" applyNumberFormat="1" applyFont="1" applyFill="1" applyAlignment="1">
      <alignment horizontal="center"/>
    </xf>
    <xf numFmtId="164" fontId="2" fillId="0" borderId="0" xfId="1" applyNumberFormat="1" applyFont="1" applyFill="1" applyAlignment="1">
      <alignment horizontal="center"/>
    </xf>
    <xf numFmtId="3" fontId="3" fillId="0" borderId="0" xfId="1" applyNumberFormat="1" applyFont="1" applyFill="1" applyAlignment="1">
      <alignment horizontal="center"/>
    </xf>
    <xf numFmtId="4" fontId="1" fillId="2" borderId="0" xfId="1" applyNumberFormat="1" applyFont="1" applyFill="1" applyAlignment="1">
      <alignment horizontal="center"/>
    </xf>
    <xf numFmtId="164" fontId="1" fillId="2" borderId="0" xfId="1" applyNumberFormat="1" applyFont="1" applyFill="1" applyAlignment="1">
      <alignment horizontal="center"/>
    </xf>
    <xf numFmtId="3" fontId="4" fillId="2" borderId="0" xfId="1" applyNumberFormat="1" applyFont="1" applyFill="1" applyAlignment="1">
      <alignment horizontal="center"/>
    </xf>
    <xf numFmtId="164" fontId="2" fillId="0" borderId="0" xfId="1" applyNumberFormat="1" applyFont="1" applyAlignment="1">
      <alignment horizontal="right"/>
    </xf>
    <xf numFmtId="165" fontId="2" fillId="0" borderId="0" xfId="1" applyNumberFormat="1" applyFont="1" applyAlignment="1">
      <alignment horizontal="right"/>
    </xf>
    <xf numFmtId="4" fontId="2" fillId="0" borderId="0" xfId="1" applyNumberFormat="1" applyFont="1" applyFill="1" applyAlignment="1">
      <alignment horizontal="right"/>
    </xf>
    <xf numFmtId="0" fontId="2" fillId="0" borderId="0" xfId="1" applyFont="1" applyFill="1" applyAlignment="1">
      <alignment horizontal="center" textRotation="90"/>
    </xf>
    <xf numFmtId="0" fontId="1" fillId="2" borderId="0" xfId="1" applyFill="1" applyAlignment="1">
      <alignment horizontal="right"/>
    </xf>
    <xf numFmtId="165" fontId="1" fillId="2" borderId="0" xfId="1" applyNumberFormat="1" applyFill="1" applyAlignment="1">
      <alignment horizontal="right"/>
    </xf>
    <xf numFmtId="4" fontId="1" fillId="2" borderId="0" xfId="1" applyNumberFormat="1" applyFill="1" applyAlignment="1">
      <alignment horizontal="right"/>
    </xf>
    <xf numFmtId="0" fontId="1" fillId="2" borderId="0" xfId="1" applyFont="1" applyFill="1" applyAlignment="1">
      <alignment horizontal="center" textRotation="90"/>
    </xf>
    <xf numFmtId="0" fontId="1" fillId="2" borderId="0" xfId="1" applyFill="1"/>
    <xf numFmtId="0" fontId="1" fillId="0" borderId="0" xfId="1" applyFont="1" applyAlignment="1">
      <alignment horizontal="right"/>
    </xf>
    <xf numFmtId="166" fontId="1" fillId="3" borderId="0" xfId="1" applyNumberFormat="1" applyFont="1" applyFill="1" applyAlignment="1">
      <alignment horizontal="center"/>
    </xf>
    <xf numFmtId="0" fontId="1" fillId="0" borderId="0" xfId="1" applyFont="1" applyAlignment="1">
      <alignment horizontal="center"/>
    </xf>
    <xf numFmtId="165" fontId="2" fillId="0" borderId="0" xfId="1" applyNumberFormat="1" applyFont="1"/>
    <xf numFmtId="164" fontId="1" fillId="2" borderId="0" xfId="1" applyNumberFormat="1" applyFill="1"/>
    <xf numFmtId="165" fontId="1" fillId="2" borderId="0" xfId="1" applyNumberFormat="1" applyFill="1"/>
    <xf numFmtId="4" fontId="1" fillId="2" borderId="0" xfId="1" applyNumberFormat="1" applyFill="1"/>
    <xf numFmtId="166" fontId="1" fillId="2" borderId="0" xfId="1" applyNumberFormat="1" applyFill="1"/>
    <xf numFmtId="0" fontId="1" fillId="0" borderId="0" xfId="1" applyAlignment="1">
      <alignment horizontal="center"/>
    </xf>
    <xf numFmtId="167" fontId="1" fillId="0" borderId="0" xfId="1" applyNumberFormat="1"/>
    <xf numFmtId="164" fontId="1" fillId="0" borderId="0" xfId="1" applyNumberFormat="1"/>
    <xf numFmtId="166" fontId="1" fillId="0" borderId="0" xfId="1" applyNumberFormat="1"/>
    <xf numFmtId="0" fontId="1" fillId="2" borderId="0" xfId="1" applyFont="1" applyFill="1" applyBorder="1" applyAlignment="1">
      <alignment horizontal="center"/>
    </xf>
    <xf numFmtId="11" fontId="1" fillId="2" borderId="0" xfId="1" applyNumberFormat="1" applyFont="1" applyFill="1" applyAlignment="1">
      <alignment horizontal="center"/>
    </xf>
    <xf numFmtId="167" fontId="1" fillId="2" borderId="0" xfId="1" applyNumberFormat="1" applyFill="1" applyBorder="1" applyAlignment="1">
      <alignment horizontal="center"/>
    </xf>
    <xf numFmtId="0" fontId="1" fillId="2" borderId="0" xfId="1" applyFill="1" applyBorder="1" applyAlignment="1">
      <alignment horizontal="center"/>
    </xf>
    <xf numFmtId="166" fontId="1" fillId="2" borderId="0" xfId="1" applyNumberFormat="1" applyFont="1" applyFill="1" applyAlignment="1">
      <alignment horizontal="center"/>
    </xf>
    <xf numFmtId="167" fontId="1" fillId="2" borderId="0" xfId="1" applyNumberFormat="1" applyFill="1" applyAlignment="1">
      <alignment horizontal="right"/>
    </xf>
    <xf numFmtId="167" fontId="1" fillId="0" borderId="0" xfId="1" applyNumberFormat="1" applyAlignment="1">
      <alignment horizontal="right"/>
    </xf>
    <xf numFmtId="0" fontId="5" fillId="2" borderId="0" xfId="1" applyFont="1" applyFill="1" applyBorder="1"/>
    <xf numFmtId="3" fontId="0" fillId="0" borderId="0" xfId="0" applyNumberFormat="1" applyAlignment="1">
      <alignment horizontal="center"/>
    </xf>
    <xf numFmtId="164" fontId="0" fillId="0" borderId="0" xfId="0" applyNumberFormat="1"/>
    <xf numFmtId="167" fontId="0" fillId="0" borderId="0" xfId="0" applyNumberFormat="1"/>
    <xf numFmtId="3" fontId="0" fillId="0" borderId="0" xfId="0" applyNumberFormat="1" applyAlignment="1">
      <alignment horizontal="left"/>
    </xf>
    <xf numFmtId="11" fontId="0" fillId="0" borderId="0" xfId="0" applyNumberFormat="1" applyAlignment="1">
      <alignment horizontal="left"/>
    </xf>
    <xf numFmtId="0" fontId="0" fillId="0" borderId="0" xfId="0" applyAlignment="1">
      <alignment horizontal="left" vertical="top"/>
    </xf>
    <xf numFmtId="0" fontId="0" fillId="0" borderId="0" xfId="0" applyFill="1"/>
    <xf numFmtId="0" fontId="0" fillId="0" borderId="0" xfId="0" applyFill="1" applyAlignment="1">
      <alignment horizontal="center"/>
    </xf>
    <xf numFmtId="48" fontId="0" fillId="0" borderId="0" xfId="0" applyNumberFormat="1" applyFill="1"/>
    <xf numFmtId="3" fontId="0" fillId="0" borderId="0" xfId="0" applyNumberFormat="1" applyFill="1"/>
    <xf numFmtId="3" fontId="0" fillId="0" borderId="0" xfId="0" applyNumberFormat="1" applyFill="1" applyAlignment="1">
      <alignment horizontal="right" vertical="top"/>
    </xf>
    <xf numFmtId="168" fontId="0" fillId="0" borderId="0" xfId="0" applyNumberFormat="1" applyAlignment="1">
      <alignment horizontal="right" vertical="top"/>
    </xf>
    <xf numFmtId="0" fontId="0" fillId="0" borderId="0" xfId="0" applyFont="1" applyAlignment="1">
      <alignment vertical="top"/>
    </xf>
    <xf numFmtId="0" fontId="9" fillId="0" borderId="0" xfId="0" applyFont="1" applyAlignment="1">
      <alignment vertical="top"/>
    </xf>
    <xf numFmtId="3" fontId="0" fillId="0" borderId="0" xfId="0" applyNumberFormat="1" applyAlignment="1">
      <alignment horizontal="center" vertical="top"/>
    </xf>
    <xf numFmtId="11" fontId="0" fillId="0" borderId="0" xfId="0" applyNumberFormat="1" applyFill="1"/>
    <xf numFmtId="167" fontId="0" fillId="0" borderId="0" xfId="0" applyNumberFormat="1" applyAlignment="1">
      <alignment horizontal="center" vertical="top"/>
    </xf>
    <xf numFmtId="0" fontId="0" fillId="0" borderId="0" xfId="0" applyAlignment="1">
      <alignment textRotation="90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0" fillId="4" borderId="0" xfId="0" applyFill="1" applyBorder="1" applyAlignment="1">
      <alignment horizontal="left" vertical="top"/>
    </xf>
    <xf numFmtId="0" fontId="0" fillId="4" borderId="0" xfId="0" applyFont="1" applyFill="1" applyBorder="1" applyAlignment="1">
      <alignment horizontal="left" vertical="top"/>
    </xf>
    <xf numFmtId="3" fontId="0" fillId="4" borderId="1" xfId="0" applyNumberFormat="1" applyFill="1" applyBorder="1" applyAlignment="1">
      <alignment horizontal="right" vertical="top"/>
    </xf>
    <xf numFmtId="3" fontId="0" fillId="4" borderId="2" xfId="0" applyNumberFormat="1" applyFill="1" applyBorder="1" applyAlignment="1">
      <alignment horizontal="right" vertical="top"/>
    </xf>
    <xf numFmtId="165" fontId="0" fillId="4" borderId="2" xfId="0" applyNumberFormat="1" applyFill="1" applyBorder="1" applyAlignment="1">
      <alignment horizontal="right" vertical="top"/>
    </xf>
    <xf numFmtId="3" fontId="0" fillId="4" borderId="3" xfId="0" applyNumberFormat="1" applyFill="1" applyBorder="1" applyAlignment="1">
      <alignment horizontal="right" vertical="top"/>
    </xf>
    <xf numFmtId="0" fontId="0" fillId="4" borderId="4" xfId="0" applyFont="1" applyFill="1" applyBorder="1" applyAlignment="1">
      <alignment vertical="top"/>
    </xf>
    <xf numFmtId="0" fontId="0" fillId="4" borderId="5" xfId="0" applyFill="1" applyBorder="1" applyAlignment="1">
      <alignment horizontal="left" vertical="top"/>
    </xf>
    <xf numFmtId="3" fontId="0" fillId="4" borderId="5" xfId="0" applyNumberFormat="1" applyFill="1" applyBorder="1" applyAlignment="1">
      <alignment horizontal="center" vertical="top"/>
    </xf>
    <xf numFmtId="0" fontId="0" fillId="4" borderId="7" xfId="0" applyFont="1" applyFill="1" applyBorder="1" applyAlignment="1">
      <alignment vertical="top"/>
    </xf>
    <xf numFmtId="3" fontId="0" fillId="4" borderId="0" xfId="0" applyNumberFormat="1" applyFill="1" applyBorder="1" applyAlignment="1">
      <alignment horizontal="center" vertical="top"/>
    </xf>
    <xf numFmtId="0" fontId="0" fillId="4" borderId="9" xfId="0" applyFont="1" applyFill="1" applyBorder="1" applyAlignment="1">
      <alignment vertical="top"/>
    </xf>
    <xf numFmtId="168" fontId="0" fillId="4" borderId="3" xfId="0" applyNumberFormat="1" applyFill="1" applyBorder="1" applyAlignment="1">
      <alignment horizontal="right" vertical="top"/>
    </xf>
    <xf numFmtId="3" fontId="10" fillId="4" borderId="2" xfId="0" applyNumberFormat="1" applyFont="1" applyFill="1" applyBorder="1" applyAlignment="1">
      <alignment horizontal="right" vertical="top"/>
    </xf>
    <xf numFmtId="3" fontId="10" fillId="4" borderId="3" xfId="0" applyNumberFormat="1" applyFont="1" applyFill="1" applyBorder="1" applyAlignment="1">
      <alignment horizontal="right" vertical="top"/>
    </xf>
    <xf numFmtId="3" fontId="10" fillId="0" borderId="1" xfId="0" applyNumberFormat="1" applyFont="1" applyFill="1" applyBorder="1" applyAlignment="1">
      <alignment horizontal="right" vertical="top"/>
    </xf>
    <xf numFmtId="3" fontId="10" fillId="0" borderId="2" xfId="0" applyNumberFormat="1" applyFont="1" applyFill="1" applyBorder="1" applyAlignment="1">
      <alignment horizontal="right" vertical="top"/>
    </xf>
    <xf numFmtId="3" fontId="0" fillId="4" borderId="6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3" fontId="0" fillId="0" borderId="2" xfId="0" applyNumberFormat="1" applyFill="1" applyBorder="1" applyAlignment="1">
      <alignment horizontal="right" vertical="top"/>
    </xf>
    <xf numFmtId="168" fontId="0" fillId="0" borderId="2" xfId="0" applyNumberFormat="1" applyFill="1" applyBorder="1" applyAlignment="1">
      <alignment horizontal="right" vertical="top"/>
    </xf>
    <xf numFmtId="0" fontId="0" fillId="0" borderId="0" xfId="0" applyAlignment="1">
      <alignment horizontal="left" vertical="top"/>
    </xf>
    <xf numFmtId="3" fontId="0" fillId="0" borderId="5" xfId="0" applyNumberFormat="1" applyFill="1" applyBorder="1" applyAlignment="1">
      <alignment horizontal="center" vertical="top"/>
    </xf>
    <xf numFmtId="3" fontId="0" fillId="0" borderId="0" xfId="0" applyNumberFormat="1" applyFill="1" applyBorder="1" applyAlignment="1">
      <alignment horizontal="center" vertical="top"/>
    </xf>
    <xf numFmtId="3" fontId="0" fillId="0" borderId="10" xfId="0" applyNumberFormat="1" applyFill="1" applyBorder="1" applyAlignment="1">
      <alignment horizontal="center" vertical="top"/>
    </xf>
    <xf numFmtId="0" fontId="0" fillId="4" borderId="10" xfId="0" applyFont="1" applyFill="1" applyBorder="1" applyAlignment="1">
      <alignment horizontal="left" vertical="top"/>
    </xf>
    <xf numFmtId="0" fontId="8" fillId="0" borderId="0" xfId="0" applyFont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11" fontId="0" fillId="0" borderId="0" xfId="0" applyNumberFormat="1"/>
    <xf numFmtId="168" fontId="0" fillId="0" borderId="0" xfId="0" applyNumberFormat="1" applyAlignment="1">
      <alignment horizontal="center"/>
    </xf>
    <xf numFmtId="3" fontId="0" fillId="0" borderId="8" xfId="0" applyNumberFormat="1" applyFill="1" applyBorder="1" applyAlignment="1">
      <alignment horizontal="center" vertical="top"/>
    </xf>
    <xf numFmtId="3" fontId="0" fillId="0" borderId="11" xfId="0" applyNumberFormat="1" applyFill="1" applyBorder="1" applyAlignment="1">
      <alignment horizontal="center" vertical="top"/>
    </xf>
    <xf numFmtId="165" fontId="0" fillId="0" borderId="0" xfId="0" applyNumberFormat="1" applyFill="1" applyBorder="1" applyAlignment="1">
      <alignment horizontal="center" vertical="top"/>
    </xf>
    <xf numFmtId="0" fontId="0" fillId="0" borderId="0" xfId="0" applyFill="1" applyAlignment="1">
      <alignment horizontal="right"/>
    </xf>
    <xf numFmtId="3" fontId="0" fillId="0" borderId="0" xfId="0" applyNumberFormat="1" applyAlignment="1">
      <alignment horizontal="left" vertical="top"/>
    </xf>
    <xf numFmtId="3" fontId="0" fillId="0" borderId="0" xfId="0" applyNumberFormat="1" applyAlignment="1">
      <alignment horizontal="right"/>
    </xf>
    <xf numFmtId="0" fontId="0" fillId="0" borderId="0" xfId="0" applyAlignment="1">
      <alignment horizontal="left" vertical="top"/>
    </xf>
    <xf numFmtId="3" fontId="8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left" vertical="top"/>
    </xf>
    <xf numFmtId="0" fontId="9" fillId="0" borderId="0" xfId="0" applyFont="1" applyAlignment="1">
      <alignment horizontal="left" vertical="top"/>
    </xf>
    <xf numFmtId="0" fontId="14" fillId="0" borderId="0" xfId="0" applyFont="1" applyFill="1" applyAlignment="1">
      <alignment vertical="top"/>
    </xf>
    <xf numFmtId="0" fontId="0" fillId="0" borderId="0" xfId="0" applyAlignment="1">
      <alignment horizontal="center"/>
    </xf>
    <xf numFmtId="0" fontId="1" fillId="2" borderId="0" xfId="1" applyFont="1" applyFill="1" applyAlignment="1">
      <alignment horizontal="center"/>
    </xf>
    <xf numFmtId="0" fontId="2" fillId="0" borderId="0" xfId="1" applyFont="1" applyFill="1" applyAlignment="1">
      <alignment horizontal="center"/>
    </xf>
  </cellXfs>
  <cellStyles count="2">
    <cellStyle name="Normální" xfId="0" builtinId="0"/>
    <cellStyle name="Normální 2" xfId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6161"/>
      <color rgb="FFB381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12700</xdr:colOff>
      <xdr:row>0</xdr:row>
      <xdr:rowOff>12700</xdr:rowOff>
    </xdr:from>
    <xdr:to>
      <xdr:col>18</xdr:col>
      <xdr:colOff>521422</xdr:colOff>
      <xdr:row>13</xdr:row>
      <xdr:rowOff>177801</xdr:rowOff>
    </xdr:to>
    <xdr:grpSp>
      <xdr:nvGrpSpPr>
        <xdr:cNvPr id="48688" name="Skupina 48687"/>
        <xdr:cNvGrpSpPr/>
      </xdr:nvGrpSpPr>
      <xdr:grpSpPr>
        <a:xfrm>
          <a:off x="6565900" y="12700"/>
          <a:ext cx="5995122" cy="2641601"/>
          <a:chOff x="6565900" y="12700"/>
          <a:chExt cx="5995122" cy="2641601"/>
        </a:xfrm>
      </xdr:grpSpPr>
      <xdr:sp macro="" textlink="">
        <xdr:nvSpPr>
          <xdr:cNvPr id="48590" name="Volný tvar 48589"/>
          <xdr:cNvSpPr/>
        </xdr:nvSpPr>
        <xdr:spPr>
          <a:xfrm>
            <a:off x="6565900" y="12700"/>
            <a:ext cx="5995122" cy="2641601"/>
          </a:xfrm>
          <a:custGeom>
            <a:avLst/>
            <a:gdLst/>
            <a:ahLst/>
            <a:cxnLst/>
            <a:rect l="0" t="0" r="0" b="0"/>
            <a:pathLst>
              <a:path w="5995122" h="2641601">
                <a:moveTo>
                  <a:pt x="0" y="0"/>
                </a:moveTo>
                <a:lnTo>
                  <a:pt x="0" y="2641600"/>
                </a:lnTo>
                <a:lnTo>
                  <a:pt x="5995121" y="2641600"/>
                </a:lnTo>
                <a:lnTo>
                  <a:pt x="5995121" y="0"/>
                </a:lnTo>
                <a:close/>
              </a:path>
            </a:pathLst>
          </a:custGeom>
          <a:gradFill flip="none" rotWithShape="1">
            <a:gsLst>
              <a:gs pos="0">
                <a:srgbClr val="000000"/>
              </a:gs>
              <a:gs pos="100000">
                <a:srgbClr val="0041C0"/>
              </a:gs>
            </a:gsLst>
            <a:lin ang="5400000" scaled="1"/>
            <a:tileRect/>
          </a:gradFill>
          <a:ln w="12700">
            <a:solidFill>
              <a:srgbClr val="000000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  <xdr:sp macro="" textlink="">
        <xdr:nvSpPr>
          <xdr:cNvPr id="48591" name="TextovéPole 48590"/>
          <xdr:cNvSpPr txBox="1"/>
        </xdr:nvSpPr>
        <xdr:spPr>
          <a:xfrm>
            <a:off x="6591300" y="38100"/>
            <a:ext cx="629724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1000">
                <a:solidFill>
                  <a:srgbClr val="FFFFFF"/>
                </a:solidFill>
              </a:rPr>
              <a:t>GEOMETRY:</a:t>
            </a:r>
          </a:p>
        </xdr:txBody>
      </xdr:sp>
      <xdr:cxnSp macro="">
        <xdr:nvCxnSpPr>
          <xdr:cNvPr id="48592" name="Přímá spojnice 48591"/>
          <xdr:cNvCxnSpPr/>
        </xdr:nvCxnSpPr>
        <xdr:spPr>
          <a:xfrm flipV="1">
            <a:off x="7142354" y="2097662"/>
            <a:ext cx="0" cy="302638"/>
          </a:xfrm>
          <a:prstGeom prst="line">
            <a:avLst/>
          </a:prstGeom>
          <a:ln w="12700">
            <a:solidFill>
              <a:srgbClr val="FFFFFF"/>
            </a:solidFill>
            <a:prstDash val="solid"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8593" name="TextovéPole 48592"/>
          <xdr:cNvSpPr txBox="1"/>
        </xdr:nvSpPr>
        <xdr:spPr>
          <a:xfrm>
            <a:off x="7142354" y="2248981"/>
            <a:ext cx="52002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1</a:t>
            </a:r>
          </a:p>
        </xdr:txBody>
      </xdr:sp>
      <xdr:cxnSp macro="">
        <xdr:nvCxnSpPr>
          <xdr:cNvPr id="48594" name="Přímá spojnice 48593"/>
          <xdr:cNvCxnSpPr/>
        </xdr:nvCxnSpPr>
        <xdr:spPr>
          <a:xfrm flipV="1">
            <a:off x="7142354" y="1431857"/>
            <a:ext cx="0" cy="151320"/>
          </a:xfrm>
          <a:prstGeom prst="line">
            <a:avLst/>
          </a:prstGeom>
          <a:ln w="12700">
            <a:solidFill>
              <a:srgbClr val="FFFFFF"/>
            </a:solidFill>
            <a:prstDash val="solid"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8595" name="TextovéPole 48594"/>
          <xdr:cNvSpPr txBox="1"/>
        </xdr:nvSpPr>
        <xdr:spPr>
          <a:xfrm>
            <a:off x="7142354" y="1507517"/>
            <a:ext cx="52002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2</a:t>
            </a:r>
          </a:p>
        </xdr:txBody>
      </xdr:sp>
      <xdr:cxnSp macro="">
        <xdr:nvCxnSpPr>
          <xdr:cNvPr id="48596" name="Přímá spojnice 48595"/>
          <xdr:cNvCxnSpPr/>
        </xdr:nvCxnSpPr>
        <xdr:spPr>
          <a:xfrm flipV="1">
            <a:off x="7142354" y="1280538"/>
            <a:ext cx="0" cy="151319"/>
          </a:xfrm>
          <a:prstGeom prst="line">
            <a:avLst/>
          </a:prstGeom>
          <a:ln w="12700">
            <a:solidFill>
              <a:srgbClr val="FFFFFF"/>
            </a:solidFill>
            <a:prstDash val="solid"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8597" name="TextovéPole 48596"/>
          <xdr:cNvSpPr txBox="1"/>
        </xdr:nvSpPr>
        <xdr:spPr>
          <a:xfrm>
            <a:off x="7142354" y="1356198"/>
            <a:ext cx="52002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3</a:t>
            </a:r>
          </a:p>
        </xdr:txBody>
      </xdr:sp>
      <xdr:cxnSp macro="">
        <xdr:nvCxnSpPr>
          <xdr:cNvPr id="48598" name="Přímá spojnice 48597"/>
          <xdr:cNvCxnSpPr/>
        </xdr:nvCxnSpPr>
        <xdr:spPr>
          <a:xfrm flipV="1">
            <a:off x="7142354" y="1129219"/>
            <a:ext cx="0" cy="151319"/>
          </a:xfrm>
          <a:prstGeom prst="line">
            <a:avLst/>
          </a:prstGeom>
          <a:ln w="12700">
            <a:solidFill>
              <a:srgbClr val="FFFFFF"/>
            </a:solidFill>
            <a:prstDash val="solid"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8599" name="TextovéPole 48598"/>
          <xdr:cNvSpPr txBox="1"/>
        </xdr:nvSpPr>
        <xdr:spPr>
          <a:xfrm>
            <a:off x="7142354" y="1204879"/>
            <a:ext cx="52002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4</a:t>
            </a:r>
          </a:p>
        </xdr:txBody>
      </xdr:sp>
      <xdr:cxnSp macro="">
        <xdr:nvCxnSpPr>
          <xdr:cNvPr id="48600" name="Přímá spojnice 48599"/>
          <xdr:cNvCxnSpPr/>
        </xdr:nvCxnSpPr>
        <xdr:spPr>
          <a:xfrm flipV="1">
            <a:off x="7142354" y="964371"/>
            <a:ext cx="462733" cy="164848"/>
          </a:xfrm>
          <a:prstGeom prst="line">
            <a:avLst/>
          </a:prstGeom>
          <a:ln w="12700">
            <a:solidFill>
              <a:srgbClr val="FFFFFF"/>
            </a:solidFill>
            <a:prstDash val="solid"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8601" name="TextovéPole 48600"/>
          <xdr:cNvSpPr txBox="1"/>
        </xdr:nvSpPr>
        <xdr:spPr>
          <a:xfrm>
            <a:off x="7373720" y="1046795"/>
            <a:ext cx="52002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5</a:t>
            </a:r>
          </a:p>
        </xdr:txBody>
      </xdr:sp>
      <xdr:cxnSp macro="">
        <xdr:nvCxnSpPr>
          <xdr:cNvPr id="48602" name="Přímá spojnice 48601"/>
          <xdr:cNvCxnSpPr/>
        </xdr:nvCxnSpPr>
        <xdr:spPr>
          <a:xfrm flipV="1">
            <a:off x="7605087" y="913589"/>
            <a:ext cx="142543" cy="50782"/>
          </a:xfrm>
          <a:prstGeom prst="line">
            <a:avLst/>
          </a:prstGeom>
          <a:ln w="12700">
            <a:solidFill>
              <a:srgbClr val="FFFFFF"/>
            </a:solidFill>
            <a:prstDash val="solid"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8603" name="TextovéPole 48602"/>
          <xdr:cNvSpPr txBox="1"/>
        </xdr:nvSpPr>
        <xdr:spPr>
          <a:xfrm>
            <a:off x="7676359" y="938980"/>
            <a:ext cx="52002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6</a:t>
            </a:r>
          </a:p>
        </xdr:txBody>
      </xdr:sp>
      <xdr:cxnSp macro="">
        <xdr:nvCxnSpPr>
          <xdr:cNvPr id="48604" name="Přímá spojnice 48603"/>
          <xdr:cNvCxnSpPr/>
        </xdr:nvCxnSpPr>
        <xdr:spPr>
          <a:xfrm flipV="1">
            <a:off x="7747630" y="862808"/>
            <a:ext cx="142544" cy="50781"/>
          </a:xfrm>
          <a:prstGeom prst="line">
            <a:avLst/>
          </a:prstGeom>
          <a:ln w="12700">
            <a:solidFill>
              <a:srgbClr val="FFFFFF"/>
            </a:solidFill>
            <a:prstDash val="solid"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8605" name="TextovéPole 48604"/>
          <xdr:cNvSpPr txBox="1"/>
        </xdr:nvSpPr>
        <xdr:spPr>
          <a:xfrm>
            <a:off x="7818903" y="888199"/>
            <a:ext cx="52002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7</a:t>
            </a:r>
          </a:p>
        </xdr:txBody>
      </xdr:sp>
      <xdr:cxnSp macro="">
        <xdr:nvCxnSpPr>
          <xdr:cNvPr id="48606" name="Přímá spojnice 48605"/>
          <xdr:cNvCxnSpPr/>
        </xdr:nvCxnSpPr>
        <xdr:spPr>
          <a:xfrm flipV="1">
            <a:off x="7890174" y="697960"/>
            <a:ext cx="462733" cy="164848"/>
          </a:xfrm>
          <a:prstGeom prst="line">
            <a:avLst/>
          </a:prstGeom>
          <a:ln w="12700">
            <a:solidFill>
              <a:srgbClr val="FFFFFF"/>
            </a:solidFill>
            <a:prstDash val="solid"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8607" name="TextovéPole 48606"/>
          <xdr:cNvSpPr txBox="1"/>
        </xdr:nvSpPr>
        <xdr:spPr>
          <a:xfrm>
            <a:off x="8121541" y="780384"/>
            <a:ext cx="52002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8</a:t>
            </a:r>
          </a:p>
        </xdr:txBody>
      </xdr:sp>
      <xdr:cxnSp macro="">
        <xdr:nvCxnSpPr>
          <xdr:cNvPr id="48608" name="Přímá spojnice 48607"/>
          <xdr:cNvCxnSpPr/>
        </xdr:nvCxnSpPr>
        <xdr:spPr>
          <a:xfrm flipV="1">
            <a:off x="8352907" y="482330"/>
            <a:ext cx="605276" cy="215630"/>
          </a:xfrm>
          <a:prstGeom prst="line">
            <a:avLst/>
          </a:prstGeom>
          <a:ln w="12700">
            <a:solidFill>
              <a:srgbClr val="FFFFFF"/>
            </a:solidFill>
            <a:prstDash val="solid"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8609" name="TextovéPole 48608"/>
          <xdr:cNvSpPr txBox="1"/>
        </xdr:nvSpPr>
        <xdr:spPr>
          <a:xfrm>
            <a:off x="8655545" y="590145"/>
            <a:ext cx="52002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9</a:t>
            </a:r>
          </a:p>
        </xdr:txBody>
      </xdr:sp>
      <xdr:cxnSp macro="">
        <xdr:nvCxnSpPr>
          <xdr:cNvPr id="48610" name="Přímá spojnice 48609"/>
          <xdr:cNvCxnSpPr/>
        </xdr:nvCxnSpPr>
        <xdr:spPr>
          <a:xfrm flipV="1">
            <a:off x="8958183" y="266700"/>
            <a:ext cx="605277" cy="215630"/>
          </a:xfrm>
          <a:prstGeom prst="line">
            <a:avLst/>
          </a:prstGeom>
          <a:ln w="12700">
            <a:solidFill>
              <a:srgbClr val="FFFFFF"/>
            </a:solidFill>
            <a:prstDash val="solid"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8611" name="TextovéPole 48610"/>
          <xdr:cNvSpPr txBox="1"/>
        </xdr:nvSpPr>
        <xdr:spPr>
          <a:xfrm>
            <a:off x="9260822" y="374515"/>
            <a:ext cx="104003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10</a:t>
            </a:r>
          </a:p>
        </xdr:txBody>
      </xdr:sp>
      <xdr:cxnSp macro="">
        <xdr:nvCxnSpPr>
          <xdr:cNvPr id="48612" name="Přímá spojnice 48611"/>
          <xdr:cNvCxnSpPr/>
        </xdr:nvCxnSpPr>
        <xdr:spPr>
          <a:xfrm>
            <a:off x="9563460" y="266700"/>
            <a:ext cx="605277" cy="215630"/>
          </a:xfrm>
          <a:prstGeom prst="line">
            <a:avLst/>
          </a:prstGeom>
          <a:ln w="12700">
            <a:solidFill>
              <a:srgbClr val="FFFFFF"/>
            </a:solidFill>
            <a:prstDash val="solid"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8613" name="TextovéPole 48612"/>
          <xdr:cNvSpPr txBox="1"/>
        </xdr:nvSpPr>
        <xdr:spPr>
          <a:xfrm>
            <a:off x="9866099" y="374515"/>
            <a:ext cx="104003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11</a:t>
            </a:r>
          </a:p>
        </xdr:txBody>
      </xdr:sp>
      <xdr:cxnSp macro="">
        <xdr:nvCxnSpPr>
          <xdr:cNvPr id="48614" name="Přímá spojnice 48613"/>
          <xdr:cNvCxnSpPr/>
        </xdr:nvCxnSpPr>
        <xdr:spPr>
          <a:xfrm>
            <a:off x="10168737" y="482330"/>
            <a:ext cx="605277" cy="215630"/>
          </a:xfrm>
          <a:prstGeom prst="line">
            <a:avLst/>
          </a:prstGeom>
          <a:ln w="12700">
            <a:solidFill>
              <a:srgbClr val="FFFFFF"/>
            </a:solidFill>
            <a:prstDash val="solid"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8615" name="TextovéPole 48614"/>
          <xdr:cNvSpPr txBox="1"/>
        </xdr:nvSpPr>
        <xdr:spPr>
          <a:xfrm>
            <a:off x="10471375" y="590145"/>
            <a:ext cx="104003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12</a:t>
            </a:r>
          </a:p>
        </xdr:txBody>
      </xdr:sp>
      <xdr:cxnSp macro="">
        <xdr:nvCxnSpPr>
          <xdr:cNvPr id="48616" name="Přímá spojnice 48615"/>
          <xdr:cNvCxnSpPr/>
        </xdr:nvCxnSpPr>
        <xdr:spPr>
          <a:xfrm>
            <a:off x="10774014" y="697960"/>
            <a:ext cx="462732" cy="164848"/>
          </a:xfrm>
          <a:prstGeom prst="line">
            <a:avLst/>
          </a:prstGeom>
          <a:ln w="12700">
            <a:solidFill>
              <a:srgbClr val="FFFFFF"/>
            </a:solidFill>
            <a:prstDash val="solid"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8617" name="TextovéPole 48616"/>
          <xdr:cNvSpPr txBox="1"/>
        </xdr:nvSpPr>
        <xdr:spPr>
          <a:xfrm>
            <a:off x="11005380" y="780384"/>
            <a:ext cx="104003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13</a:t>
            </a:r>
          </a:p>
        </xdr:txBody>
      </xdr:sp>
      <xdr:cxnSp macro="">
        <xdr:nvCxnSpPr>
          <xdr:cNvPr id="48618" name="Přímá spojnice 48617"/>
          <xdr:cNvCxnSpPr/>
        </xdr:nvCxnSpPr>
        <xdr:spPr>
          <a:xfrm>
            <a:off x="11236746" y="862808"/>
            <a:ext cx="142544" cy="50781"/>
          </a:xfrm>
          <a:prstGeom prst="line">
            <a:avLst/>
          </a:prstGeom>
          <a:ln w="12700">
            <a:solidFill>
              <a:srgbClr val="FFFFFF"/>
            </a:solidFill>
            <a:prstDash val="solid"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8619" name="TextovéPole 48618"/>
          <xdr:cNvSpPr txBox="1"/>
        </xdr:nvSpPr>
        <xdr:spPr>
          <a:xfrm>
            <a:off x="11308018" y="888199"/>
            <a:ext cx="104003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14</a:t>
            </a:r>
          </a:p>
        </xdr:txBody>
      </xdr:sp>
      <xdr:cxnSp macro="">
        <xdr:nvCxnSpPr>
          <xdr:cNvPr id="48620" name="Přímá spojnice 48619"/>
          <xdr:cNvCxnSpPr/>
        </xdr:nvCxnSpPr>
        <xdr:spPr>
          <a:xfrm>
            <a:off x="11379290" y="913589"/>
            <a:ext cx="142544" cy="50782"/>
          </a:xfrm>
          <a:prstGeom prst="line">
            <a:avLst/>
          </a:prstGeom>
          <a:ln w="12700">
            <a:solidFill>
              <a:srgbClr val="FFFFFF"/>
            </a:solidFill>
            <a:prstDash val="solid"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8621" name="TextovéPole 48620"/>
          <xdr:cNvSpPr txBox="1"/>
        </xdr:nvSpPr>
        <xdr:spPr>
          <a:xfrm>
            <a:off x="11450562" y="938980"/>
            <a:ext cx="104003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15</a:t>
            </a:r>
          </a:p>
        </xdr:txBody>
      </xdr:sp>
      <xdr:cxnSp macro="">
        <xdr:nvCxnSpPr>
          <xdr:cNvPr id="48622" name="Přímá spojnice 48621"/>
          <xdr:cNvCxnSpPr/>
        </xdr:nvCxnSpPr>
        <xdr:spPr>
          <a:xfrm>
            <a:off x="11521834" y="964371"/>
            <a:ext cx="462733" cy="164848"/>
          </a:xfrm>
          <a:prstGeom prst="line">
            <a:avLst/>
          </a:prstGeom>
          <a:ln w="12700">
            <a:solidFill>
              <a:srgbClr val="FFFFFF"/>
            </a:solidFill>
            <a:prstDash val="solid"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8623" name="TextovéPole 48622"/>
          <xdr:cNvSpPr txBox="1"/>
        </xdr:nvSpPr>
        <xdr:spPr>
          <a:xfrm>
            <a:off x="11753200" y="1046795"/>
            <a:ext cx="104003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16</a:t>
            </a:r>
          </a:p>
        </xdr:txBody>
      </xdr:sp>
      <xdr:cxnSp macro="">
        <xdr:nvCxnSpPr>
          <xdr:cNvPr id="48624" name="Přímá spojnice 48623"/>
          <xdr:cNvCxnSpPr/>
        </xdr:nvCxnSpPr>
        <xdr:spPr>
          <a:xfrm>
            <a:off x="11984567" y="1129219"/>
            <a:ext cx="0" cy="151319"/>
          </a:xfrm>
          <a:prstGeom prst="line">
            <a:avLst/>
          </a:prstGeom>
          <a:ln w="12700">
            <a:solidFill>
              <a:srgbClr val="FFFFFF"/>
            </a:solidFill>
            <a:prstDash val="solid"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8625" name="TextovéPole 48624"/>
          <xdr:cNvSpPr txBox="1"/>
        </xdr:nvSpPr>
        <xdr:spPr>
          <a:xfrm>
            <a:off x="11984567" y="1204879"/>
            <a:ext cx="104003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17</a:t>
            </a:r>
          </a:p>
        </xdr:txBody>
      </xdr:sp>
      <xdr:cxnSp macro="">
        <xdr:nvCxnSpPr>
          <xdr:cNvPr id="48626" name="Přímá spojnice 48625"/>
          <xdr:cNvCxnSpPr/>
        </xdr:nvCxnSpPr>
        <xdr:spPr>
          <a:xfrm>
            <a:off x="11984567" y="1280538"/>
            <a:ext cx="0" cy="151319"/>
          </a:xfrm>
          <a:prstGeom prst="line">
            <a:avLst/>
          </a:prstGeom>
          <a:ln w="12700">
            <a:solidFill>
              <a:srgbClr val="FFFFFF"/>
            </a:solidFill>
            <a:prstDash val="solid"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8627" name="TextovéPole 48626"/>
          <xdr:cNvSpPr txBox="1"/>
        </xdr:nvSpPr>
        <xdr:spPr>
          <a:xfrm>
            <a:off x="11984567" y="1356198"/>
            <a:ext cx="104003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18</a:t>
            </a:r>
          </a:p>
        </xdr:txBody>
      </xdr:sp>
      <xdr:cxnSp macro="">
        <xdr:nvCxnSpPr>
          <xdr:cNvPr id="48628" name="Přímá spojnice 48627"/>
          <xdr:cNvCxnSpPr/>
        </xdr:nvCxnSpPr>
        <xdr:spPr>
          <a:xfrm>
            <a:off x="11984567" y="1431857"/>
            <a:ext cx="0" cy="151320"/>
          </a:xfrm>
          <a:prstGeom prst="line">
            <a:avLst/>
          </a:prstGeom>
          <a:ln w="12700">
            <a:solidFill>
              <a:srgbClr val="FFFFFF"/>
            </a:solidFill>
            <a:prstDash val="solid"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8629" name="TextovéPole 48628"/>
          <xdr:cNvSpPr txBox="1"/>
        </xdr:nvSpPr>
        <xdr:spPr>
          <a:xfrm>
            <a:off x="11984567" y="1507517"/>
            <a:ext cx="104003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19</a:t>
            </a:r>
          </a:p>
        </xdr:txBody>
      </xdr:sp>
      <xdr:cxnSp macro="">
        <xdr:nvCxnSpPr>
          <xdr:cNvPr id="48630" name="Přímá spojnice 48629"/>
          <xdr:cNvCxnSpPr/>
        </xdr:nvCxnSpPr>
        <xdr:spPr>
          <a:xfrm>
            <a:off x="11984567" y="2097662"/>
            <a:ext cx="0" cy="302638"/>
          </a:xfrm>
          <a:prstGeom prst="line">
            <a:avLst/>
          </a:prstGeom>
          <a:ln w="12700">
            <a:solidFill>
              <a:srgbClr val="FFFFFF"/>
            </a:solidFill>
            <a:prstDash val="solid"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8631" name="TextovéPole 48630"/>
          <xdr:cNvSpPr txBox="1"/>
        </xdr:nvSpPr>
        <xdr:spPr>
          <a:xfrm>
            <a:off x="11984567" y="2248981"/>
            <a:ext cx="104003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20</a:t>
            </a:r>
          </a:p>
        </xdr:txBody>
      </xdr:sp>
      <xdr:cxnSp macro="">
        <xdr:nvCxnSpPr>
          <xdr:cNvPr id="48632" name="Přímá spojnice 48631"/>
          <xdr:cNvCxnSpPr/>
        </xdr:nvCxnSpPr>
        <xdr:spPr>
          <a:xfrm flipV="1">
            <a:off x="7142354" y="913589"/>
            <a:ext cx="605276" cy="518268"/>
          </a:xfrm>
          <a:prstGeom prst="line">
            <a:avLst/>
          </a:prstGeom>
          <a:ln w="12700">
            <a:solidFill>
              <a:srgbClr val="FFFFFF"/>
            </a:solidFill>
            <a:prstDash val="solid"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8633" name="TextovéPole 48632"/>
          <xdr:cNvSpPr txBox="1"/>
        </xdr:nvSpPr>
        <xdr:spPr>
          <a:xfrm>
            <a:off x="7444992" y="1172723"/>
            <a:ext cx="104003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21</a:t>
            </a:r>
          </a:p>
        </xdr:txBody>
      </xdr:sp>
      <xdr:cxnSp macro="">
        <xdr:nvCxnSpPr>
          <xdr:cNvPr id="48634" name="Přímá spojnice 48633"/>
          <xdr:cNvCxnSpPr/>
        </xdr:nvCxnSpPr>
        <xdr:spPr>
          <a:xfrm>
            <a:off x="8958183" y="482330"/>
            <a:ext cx="1210554" cy="0"/>
          </a:xfrm>
          <a:prstGeom prst="line">
            <a:avLst/>
          </a:prstGeom>
          <a:ln w="12700">
            <a:solidFill>
              <a:srgbClr val="FFFFFF"/>
            </a:solidFill>
            <a:prstDash val="solid"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8635" name="TextovéPole 48634"/>
          <xdr:cNvSpPr txBox="1"/>
        </xdr:nvSpPr>
        <xdr:spPr>
          <a:xfrm>
            <a:off x="9563460" y="482330"/>
            <a:ext cx="104003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22</a:t>
            </a:r>
          </a:p>
        </xdr:txBody>
      </xdr:sp>
      <xdr:cxnSp macro="">
        <xdr:nvCxnSpPr>
          <xdr:cNvPr id="48636" name="Přímá spojnice 48635"/>
          <xdr:cNvCxnSpPr/>
        </xdr:nvCxnSpPr>
        <xdr:spPr>
          <a:xfrm>
            <a:off x="11379290" y="913589"/>
            <a:ext cx="605277" cy="518268"/>
          </a:xfrm>
          <a:prstGeom prst="line">
            <a:avLst/>
          </a:prstGeom>
          <a:ln w="12700">
            <a:solidFill>
              <a:srgbClr val="FFFFFF"/>
            </a:solidFill>
            <a:prstDash val="solid"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8637" name="TextovéPole 48636"/>
          <xdr:cNvSpPr txBox="1"/>
        </xdr:nvSpPr>
        <xdr:spPr>
          <a:xfrm>
            <a:off x="11681928" y="1172723"/>
            <a:ext cx="104003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23</a:t>
            </a:r>
          </a:p>
        </xdr:txBody>
      </xdr:sp>
      <xdr:cxnSp macro="">
        <xdr:nvCxnSpPr>
          <xdr:cNvPr id="48638" name="Přímá spojnice 48637"/>
          <xdr:cNvCxnSpPr/>
        </xdr:nvCxnSpPr>
        <xdr:spPr>
          <a:xfrm flipV="1">
            <a:off x="7142354" y="1583177"/>
            <a:ext cx="0" cy="514485"/>
          </a:xfrm>
          <a:prstGeom prst="line">
            <a:avLst/>
          </a:prstGeom>
          <a:ln w="12700">
            <a:solidFill>
              <a:srgbClr val="FFFFFF"/>
            </a:solidFill>
            <a:prstDash val="solid"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8639" name="TextovéPole 48638"/>
          <xdr:cNvSpPr txBox="1"/>
        </xdr:nvSpPr>
        <xdr:spPr>
          <a:xfrm>
            <a:off x="7142354" y="1840419"/>
            <a:ext cx="104003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24</a:t>
            </a:r>
          </a:p>
        </xdr:txBody>
      </xdr:sp>
      <xdr:cxnSp macro="">
        <xdr:nvCxnSpPr>
          <xdr:cNvPr id="48640" name="Přímá spojnice 48639"/>
          <xdr:cNvCxnSpPr/>
        </xdr:nvCxnSpPr>
        <xdr:spPr>
          <a:xfrm>
            <a:off x="11984567" y="1583177"/>
            <a:ext cx="0" cy="514485"/>
          </a:xfrm>
          <a:prstGeom prst="line">
            <a:avLst/>
          </a:prstGeom>
          <a:ln w="12700">
            <a:solidFill>
              <a:srgbClr val="FFFFFF"/>
            </a:solidFill>
            <a:prstDash val="solid"/>
            <a:headEnd type="non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8641" name="TextovéPole 48640"/>
          <xdr:cNvSpPr txBox="1"/>
        </xdr:nvSpPr>
        <xdr:spPr>
          <a:xfrm>
            <a:off x="11984567" y="1840419"/>
            <a:ext cx="104003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25</a:t>
            </a:r>
          </a:p>
        </xdr:txBody>
      </xdr:sp>
      <xdr:sp macro="" textlink="">
        <xdr:nvSpPr>
          <xdr:cNvPr id="48642" name="Ovál 48641"/>
          <xdr:cNvSpPr/>
        </xdr:nvSpPr>
        <xdr:spPr>
          <a:xfrm>
            <a:off x="7129654" y="2387600"/>
            <a:ext cx="25400" cy="25400"/>
          </a:xfrm>
          <a:prstGeom prst="ellipse">
            <a:avLst/>
          </a:prstGeom>
          <a:solidFill>
            <a:srgbClr val="41FF41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  <xdr:sp macro="" textlink="">
        <xdr:nvSpPr>
          <xdr:cNvPr id="48643" name="TextovéPole 48642"/>
          <xdr:cNvSpPr txBox="1"/>
        </xdr:nvSpPr>
        <xdr:spPr>
          <a:xfrm>
            <a:off x="7142354" y="2400300"/>
            <a:ext cx="52002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1</a:t>
            </a:r>
          </a:p>
        </xdr:txBody>
      </xdr:sp>
      <xdr:sp macro="" textlink="">
        <xdr:nvSpPr>
          <xdr:cNvPr id="48644" name="Ovál 48643"/>
          <xdr:cNvSpPr/>
        </xdr:nvSpPr>
        <xdr:spPr>
          <a:xfrm>
            <a:off x="7129654" y="1570477"/>
            <a:ext cx="25400" cy="25400"/>
          </a:xfrm>
          <a:prstGeom prst="ellipse">
            <a:avLst/>
          </a:prstGeom>
          <a:solidFill>
            <a:srgbClr val="41FF41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  <xdr:sp macro="" textlink="">
        <xdr:nvSpPr>
          <xdr:cNvPr id="48645" name="TextovéPole 48644"/>
          <xdr:cNvSpPr txBox="1"/>
        </xdr:nvSpPr>
        <xdr:spPr>
          <a:xfrm>
            <a:off x="7142354" y="1583177"/>
            <a:ext cx="52002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2</a:t>
            </a:r>
          </a:p>
        </xdr:txBody>
      </xdr:sp>
      <xdr:sp macro="" textlink="">
        <xdr:nvSpPr>
          <xdr:cNvPr id="48646" name="Ovál 48645"/>
          <xdr:cNvSpPr/>
        </xdr:nvSpPr>
        <xdr:spPr>
          <a:xfrm>
            <a:off x="7129654" y="1419157"/>
            <a:ext cx="25400" cy="25400"/>
          </a:xfrm>
          <a:prstGeom prst="ellipse">
            <a:avLst/>
          </a:prstGeom>
          <a:solidFill>
            <a:srgbClr val="41FF41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  <xdr:sp macro="" textlink="">
        <xdr:nvSpPr>
          <xdr:cNvPr id="48647" name="TextovéPole 48646"/>
          <xdr:cNvSpPr txBox="1"/>
        </xdr:nvSpPr>
        <xdr:spPr>
          <a:xfrm>
            <a:off x="7142354" y="1431857"/>
            <a:ext cx="52002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3</a:t>
            </a:r>
          </a:p>
        </xdr:txBody>
      </xdr:sp>
      <xdr:sp macro="" textlink="">
        <xdr:nvSpPr>
          <xdr:cNvPr id="48648" name="Ovál 48647"/>
          <xdr:cNvSpPr/>
        </xdr:nvSpPr>
        <xdr:spPr>
          <a:xfrm>
            <a:off x="7129654" y="1267838"/>
            <a:ext cx="25400" cy="25400"/>
          </a:xfrm>
          <a:prstGeom prst="ellipse">
            <a:avLst/>
          </a:prstGeom>
          <a:solidFill>
            <a:srgbClr val="41FF41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  <xdr:sp macro="" textlink="">
        <xdr:nvSpPr>
          <xdr:cNvPr id="48649" name="TextovéPole 48648"/>
          <xdr:cNvSpPr txBox="1"/>
        </xdr:nvSpPr>
        <xdr:spPr>
          <a:xfrm>
            <a:off x="7142354" y="1280538"/>
            <a:ext cx="52002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4</a:t>
            </a:r>
          </a:p>
        </xdr:txBody>
      </xdr:sp>
      <xdr:sp macro="" textlink="">
        <xdr:nvSpPr>
          <xdr:cNvPr id="48650" name="Ovál 48649"/>
          <xdr:cNvSpPr/>
        </xdr:nvSpPr>
        <xdr:spPr>
          <a:xfrm>
            <a:off x="7129654" y="1116519"/>
            <a:ext cx="25400" cy="25400"/>
          </a:xfrm>
          <a:prstGeom prst="ellipse">
            <a:avLst/>
          </a:prstGeom>
          <a:solidFill>
            <a:srgbClr val="41FF41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  <xdr:sp macro="" textlink="">
        <xdr:nvSpPr>
          <xdr:cNvPr id="48651" name="TextovéPole 48650"/>
          <xdr:cNvSpPr txBox="1"/>
        </xdr:nvSpPr>
        <xdr:spPr>
          <a:xfrm>
            <a:off x="7142354" y="1129219"/>
            <a:ext cx="52002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5</a:t>
            </a:r>
          </a:p>
        </xdr:txBody>
      </xdr:sp>
      <xdr:sp macro="" textlink="">
        <xdr:nvSpPr>
          <xdr:cNvPr id="48652" name="Ovál 48651"/>
          <xdr:cNvSpPr/>
        </xdr:nvSpPr>
        <xdr:spPr>
          <a:xfrm>
            <a:off x="7592387" y="951671"/>
            <a:ext cx="25400" cy="25400"/>
          </a:xfrm>
          <a:prstGeom prst="ellipse">
            <a:avLst/>
          </a:prstGeom>
          <a:solidFill>
            <a:srgbClr val="41FF41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  <xdr:sp macro="" textlink="">
        <xdr:nvSpPr>
          <xdr:cNvPr id="48653" name="TextovéPole 48652"/>
          <xdr:cNvSpPr txBox="1"/>
        </xdr:nvSpPr>
        <xdr:spPr>
          <a:xfrm>
            <a:off x="7605087" y="964371"/>
            <a:ext cx="52002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6</a:t>
            </a:r>
          </a:p>
        </xdr:txBody>
      </xdr:sp>
      <xdr:sp macro="" textlink="">
        <xdr:nvSpPr>
          <xdr:cNvPr id="48654" name="Ovál 48653"/>
          <xdr:cNvSpPr/>
        </xdr:nvSpPr>
        <xdr:spPr>
          <a:xfrm>
            <a:off x="7734930" y="900889"/>
            <a:ext cx="25400" cy="25400"/>
          </a:xfrm>
          <a:prstGeom prst="ellipse">
            <a:avLst/>
          </a:prstGeom>
          <a:solidFill>
            <a:srgbClr val="41FF41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  <xdr:sp macro="" textlink="">
        <xdr:nvSpPr>
          <xdr:cNvPr id="48655" name="TextovéPole 48654"/>
          <xdr:cNvSpPr txBox="1"/>
        </xdr:nvSpPr>
        <xdr:spPr>
          <a:xfrm>
            <a:off x="7747630" y="913589"/>
            <a:ext cx="52002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7</a:t>
            </a:r>
          </a:p>
        </xdr:txBody>
      </xdr:sp>
      <xdr:sp macro="" textlink="">
        <xdr:nvSpPr>
          <xdr:cNvPr id="48656" name="Ovál 48655"/>
          <xdr:cNvSpPr/>
        </xdr:nvSpPr>
        <xdr:spPr>
          <a:xfrm>
            <a:off x="7877474" y="850108"/>
            <a:ext cx="25400" cy="25400"/>
          </a:xfrm>
          <a:prstGeom prst="ellipse">
            <a:avLst/>
          </a:prstGeom>
          <a:solidFill>
            <a:srgbClr val="41FF41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  <xdr:sp macro="" textlink="">
        <xdr:nvSpPr>
          <xdr:cNvPr id="48657" name="TextovéPole 48656"/>
          <xdr:cNvSpPr txBox="1"/>
        </xdr:nvSpPr>
        <xdr:spPr>
          <a:xfrm>
            <a:off x="7890174" y="862808"/>
            <a:ext cx="52002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8</a:t>
            </a:r>
          </a:p>
        </xdr:txBody>
      </xdr:sp>
      <xdr:sp macro="" textlink="">
        <xdr:nvSpPr>
          <xdr:cNvPr id="48658" name="Ovál 48657"/>
          <xdr:cNvSpPr/>
        </xdr:nvSpPr>
        <xdr:spPr>
          <a:xfrm>
            <a:off x="8340207" y="685260"/>
            <a:ext cx="25400" cy="25400"/>
          </a:xfrm>
          <a:prstGeom prst="ellipse">
            <a:avLst/>
          </a:prstGeom>
          <a:solidFill>
            <a:srgbClr val="41FF41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  <xdr:sp macro="" textlink="">
        <xdr:nvSpPr>
          <xdr:cNvPr id="48659" name="TextovéPole 48658"/>
          <xdr:cNvSpPr txBox="1"/>
        </xdr:nvSpPr>
        <xdr:spPr>
          <a:xfrm>
            <a:off x="8352907" y="697960"/>
            <a:ext cx="52002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9</a:t>
            </a:r>
          </a:p>
        </xdr:txBody>
      </xdr:sp>
      <xdr:sp macro="" textlink="">
        <xdr:nvSpPr>
          <xdr:cNvPr id="48660" name="Ovál 48659"/>
          <xdr:cNvSpPr/>
        </xdr:nvSpPr>
        <xdr:spPr>
          <a:xfrm>
            <a:off x="8945483" y="469630"/>
            <a:ext cx="25400" cy="25400"/>
          </a:xfrm>
          <a:prstGeom prst="ellipse">
            <a:avLst/>
          </a:prstGeom>
          <a:solidFill>
            <a:srgbClr val="41FF41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  <xdr:sp macro="" textlink="">
        <xdr:nvSpPr>
          <xdr:cNvPr id="48661" name="TextovéPole 48660"/>
          <xdr:cNvSpPr txBox="1"/>
        </xdr:nvSpPr>
        <xdr:spPr>
          <a:xfrm>
            <a:off x="8958183" y="482330"/>
            <a:ext cx="104003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10</a:t>
            </a:r>
          </a:p>
        </xdr:txBody>
      </xdr:sp>
      <xdr:sp macro="" textlink="">
        <xdr:nvSpPr>
          <xdr:cNvPr id="48662" name="Ovál 48661"/>
          <xdr:cNvSpPr/>
        </xdr:nvSpPr>
        <xdr:spPr>
          <a:xfrm>
            <a:off x="9550760" y="254000"/>
            <a:ext cx="25400" cy="25400"/>
          </a:xfrm>
          <a:prstGeom prst="ellipse">
            <a:avLst/>
          </a:prstGeom>
          <a:solidFill>
            <a:srgbClr val="41FF41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  <xdr:sp macro="" textlink="">
        <xdr:nvSpPr>
          <xdr:cNvPr id="48663" name="TextovéPole 48662"/>
          <xdr:cNvSpPr txBox="1"/>
        </xdr:nvSpPr>
        <xdr:spPr>
          <a:xfrm>
            <a:off x="9563460" y="266700"/>
            <a:ext cx="104003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11</a:t>
            </a:r>
          </a:p>
        </xdr:txBody>
      </xdr:sp>
      <xdr:sp macro="" textlink="">
        <xdr:nvSpPr>
          <xdr:cNvPr id="48664" name="Ovál 48663"/>
          <xdr:cNvSpPr/>
        </xdr:nvSpPr>
        <xdr:spPr>
          <a:xfrm>
            <a:off x="10156037" y="469630"/>
            <a:ext cx="25400" cy="25400"/>
          </a:xfrm>
          <a:prstGeom prst="ellipse">
            <a:avLst/>
          </a:prstGeom>
          <a:solidFill>
            <a:srgbClr val="41FF41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  <xdr:sp macro="" textlink="">
        <xdr:nvSpPr>
          <xdr:cNvPr id="48665" name="TextovéPole 48664"/>
          <xdr:cNvSpPr txBox="1"/>
        </xdr:nvSpPr>
        <xdr:spPr>
          <a:xfrm>
            <a:off x="10168737" y="482330"/>
            <a:ext cx="104003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12</a:t>
            </a:r>
          </a:p>
        </xdr:txBody>
      </xdr:sp>
      <xdr:sp macro="" textlink="">
        <xdr:nvSpPr>
          <xdr:cNvPr id="48666" name="Ovál 48665"/>
          <xdr:cNvSpPr/>
        </xdr:nvSpPr>
        <xdr:spPr>
          <a:xfrm>
            <a:off x="10761314" y="685260"/>
            <a:ext cx="25400" cy="25400"/>
          </a:xfrm>
          <a:prstGeom prst="ellipse">
            <a:avLst/>
          </a:prstGeom>
          <a:solidFill>
            <a:srgbClr val="41FF41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  <xdr:sp macro="" textlink="">
        <xdr:nvSpPr>
          <xdr:cNvPr id="48667" name="TextovéPole 48666"/>
          <xdr:cNvSpPr txBox="1"/>
        </xdr:nvSpPr>
        <xdr:spPr>
          <a:xfrm>
            <a:off x="10774014" y="697960"/>
            <a:ext cx="104003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13</a:t>
            </a:r>
          </a:p>
        </xdr:txBody>
      </xdr:sp>
      <xdr:sp macro="" textlink="">
        <xdr:nvSpPr>
          <xdr:cNvPr id="48668" name="Ovál 48667"/>
          <xdr:cNvSpPr/>
        </xdr:nvSpPr>
        <xdr:spPr>
          <a:xfrm>
            <a:off x="11224046" y="850108"/>
            <a:ext cx="25400" cy="25400"/>
          </a:xfrm>
          <a:prstGeom prst="ellipse">
            <a:avLst/>
          </a:prstGeom>
          <a:solidFill>
            <a:srgbClr val="41FF41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  <xdr:sp macro="" textlink="">
        <xdr:nvSpPr>
          <xdr:cNvPr id="48669" name="TextovéPole 48668"/>
          <xdr:cNvSpPr txBox="1"/>
        </xdr:nvSpPr>
        <xdr:spPr>
          <a:xfrm>
            <a:off x="11236746" y="862808"/>
            <a:ext cx="104003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14</a:t>
            </a:r>
          </a:p>
        </xdr:txBody>
      </xdr:sp>
      <xdr:sp macro="" textlink="">
        <xdr:nvSpPr>
          <xdr:cNvPr id="48670" name="Ovál 48669"/>
          <xdr:cNvSpPr/>
        </xdr:nvSpPr>
        <xdr:spPr>
          <a:xfrm>
            <a:off x="11366590" y="900889"/>
            <a:ext cx="25400" cy="25400"/>
          </a:xfrm>
          <a:prstGeom prst="ellipse">
            <a:avLst/>
          </a:prstGeom>
          <a:solidFill>
            <a:srgbClr val="41FF41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  <xdr:sp macro="" textlink="">
        <xdr:nvSpPr>
          <xdr:cNvPr id="48671" name="TextovéPole 48670"/>
          <xdr:cNvSpPr txBox="1"/>
        </xdr:nvSpPr>
        <xdr:spPr>
          <a:xfrm>
            <a:off x="11379290" y="913589"/>
            <a:ext cx="104003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15</a:t>
            </a:r>
          </a:p>
        </xdr:txBody>
      </xdr:sp>
      <xdr:sp macro="" textlink="">
        <xdr:nvSpPr>
          <xdr:cNvPr id="48672" name="Ovál 48671"/>
          <xdr:cNvSpPr/>
        </xdr:nvSpPr>
        <xdr:spPr>
          <a:xfrm>
            <a:off x="11509134" y="951671"/>
            <a:ext cx="25400" cy="25400"/>
          </a:xfrm>
          <a:prstGeom prst="ellipse">
            <a:avLst/>
          </a:prstGeom>
          <a:solidFill>
            <a:srgbClr val="41FF41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  <xdr:sp macro="" textlink="">
        <xdr:nvSpPr>
          <xdr:cNvPr id="48673" name="TextovéPole 48672"/>
          <xdr:cNvSpPr txBox="1"/>
        </xdr:nvSpPr>
        <xdr:spPr>
          <a:xfrm>
            <a:off x="11521834" y="964371"/>
            <a:ext cx="104003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16</a:t>
            </a:r>
          </a:p>
        </xdr:txBody>
      </xdr:sp>
      <xdr:sp macro="" textlink="">
        <xdr:nvSpPr>
          <xdr:cNvPr id="48674" name="Ovál 48673"/>
          <xdr:cNvSpPr/>
        </xdr:nvSpPr>
        <xdr:spPr>
          <a:xfrm>
            <a:off x="11971867" y="1116519"/>
            <a:ext cx="25400" cy="25400"/>
          </a:xfrm>
          <a:prstGeom prst="ellipse">
            <a:avLst/>
          </a:prstGeom>
          <a:solidFill>
            <a:srgbClr val="41FF41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  <xdr:sp macro="" textlink="">
        <xdr:nvSpPr>
          <xdr:cNvPr id="48675" name="TextovéPole 48674"/>
          <xdr:cNvSpPr txBox="1"/>
        </xdr:nvSpPr>
        <xdr:spPr>
          <a:xfrm>
            <a:off x="11984567" y="1129219"/>
            <a:ext cx="104003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17</a:t>
            </a:r>
          </a:p>
        </xdr:txBody>
      </xdr:sp>
      <xdr:sp macro="" textlink="">
        <xdr:nvSpPr>
          <xdr:cNvPr id="48676" name="Ovál 48675"/>
          <xdr:cNvSpPr/>
        </xdr:nvSpPr>
        <xdr:spPr>
          <a:xfrm>
            <a:off x="11971867" y="1267838"/>
            <a:ext cx="25400" cy="25400"/>
          </a:xfrm>
          <a:prstGeom prst="ellipse">
            <a:avLst/>
          </a:prstGeom>
          <a:solidFill>
            <a:srgbClr val="41FF41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  <xdr:sp macro="" textlink="">
        <xdr:nvSpPr>
          <xdr:cNvPr id="48677" name="TextovéPole 48676"/>
          <xdr:cNvSpPr txBox="1"/>
        </xdr:nvSpPr>
        <xdr:spPr>
          <a:xfrm>
            <a:off x="11984567" y="1280538"/>
            <a:ext cx="104003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18</a:t>
            </a:r>
          </a:p>
        </xdr:txBody>
      </xdr:sp>
      <xdr:sp macro="" textlink="">
        <xdr:nvSpPr>
          <xdr:cNvPr id="48678" name="Ovál 48677"/>
          <xdr:cNvSpPr/>
        </xdr:nvSpPr>
        <xdr:spPr>
          <a:xfrm>
            <a:off x="11971867" y="1419157"/>
            <a:ext cx="25400" cy="25400"/>
          </a:xfrm>
          <a:prstGeom prst="ellipse">
            <a:avLst/>
          </a:prstGeom>
          <a:solidFill>
            <a:srgbClr val="41FF41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  <xdr:sp macro="" textlink="">
        <xdr:nvSpPr>
          <xdr:cNvPr id="48679" name="TextovéPole 48678"/>
          <xdr:cNvSpPr txBox="1"/>
        </xdr:nvSpPr>
        <xdr:spPr>
          <a:xfrm>
            <a:off x="11984567" y="1431857"/>
            <a:ext cx="104003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19</a:t>
            </a:r>
          </a:p>
        </xdr:txBody>
      </xdr:sp>
      <xdr:sp macro="" textlink="">
        <xdr:nvSpPr>
          <xdr:cNvPr id="48680" name="Ovál 48679"/>
          <xdr:cNvSpPr/>
        </xdr:nvSpPr>
        <xdr:spPr>
          <a:xfrm>
            <a:off x="11971867" y="1570477"/>
            <a:ext cx="25400" cy="25400"/>
          </a:xfrm>
          <a:prstGeom prst="ellipse">
            <a:avLst/>
          </a:prstGeom>
          <a:solidFill>
            <a:srgbClr val="41FF41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  <xdr:sp macro="" textlink="">
        <xdr:nvSpPr>
          <xdr:cNvPr id="48681" name="TextovéPole 48680"/>
          <xdr:cNvSpPr txBox="1"/>
        </xdr:nvSpPr>
        <xdr:spPr>
          <a:xfrm>
            <a:off x="11984567" y="1583177"/>
            <a:ext cx="104003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20</a:t>
            </a:r>
          </a:p>
        </xdr:txBody>
      </xdr:sp>
      <xdr:sp macro="" textlink="">
        <xdr:nvSpPr>
          <xdr:cNvPr id="48682" name="Ovál 48681"/>
          <xdr:cNvSpPr/>
        </xdr:nvSpPr>
        <xdr:spPr>
          <a:xfrm>
            <a:off x="11971867" y="2387600"/>
            <a:ext cx="25400" cy="25400"/>
          </a:xfrm>
          <a:prstGeom prst="ellipse">
            <a:avLst/>
          </a:prstGeom>
          <a:solidFill>
            <a:srgbClr val="41FF41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  <xdr:sp macro="" textlink="">
        <xdr:nvSpPr>
          <xdr:cNvPr id="48683" name="TextovéPole 48682"/>
          <xdr:cNvSpPr txBox="1"/>
        </xdr:nvSpPr>
        <xdr:spPr>
          <a:xfrm>
            <a:off x="11984567" y="2400300"/>
            <a:ext cx="104003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21</a:t>
            </a:r>
          </a:p>
        </xdr:txBody>
      </xdr:sp>
      <xdr:sp macro="" textlink="">
        <xdr:nvSpPr>
          <xdr:cNvPr id="48684" name="Ovál 48683"/>
          <xdr:cNvSpPr/>
        </xdr:nvSpPr>
        <xdr:spPr>
          <a:xfrm>
            <a:off x="7129654" y="2084962"/>
            <a:ext cx="25400" cy="25400"/>
          </a:xfrm>
          <a:prstGeom prst="ellipse">
            <a:avLst/>
          </a:prstGeom>
          <a:solidFill>
            <a:srgbClr val="41FF41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  <xdr:sp macro="" textlink="">
        <xdr:nvSpPr>
          <xdr:cNvPr id="48685" name="TextovéPole 48684"/>
          <xdr:cNvSpPr txBox="1"/>
        </xdr:nvSpPr>
        <xdr:spPr>
          <a:xfrm>
            <a:off x="7142354" y="2097662"/>
            <a:ext cx="104003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22</a:t>
            </a:r>
          </a:p>
        </xdr:txBody>
      </xdr:sp>
      <xdr:sp macro="" textlink="">
        <xdr:nvSpPr>
          <xdr:cNvPr id="48686" name="Ovál 48685"/>
          <xdr:cNvSpPr/>
        </xdr:nvSpPr>
        <xdr:spPr>
          <a:xfrm>
            <a:off x="11971867" y="2084962"/>
            <a:ext cx="25400" cy="25400"/>
          </a:xfrm>
          <a:prstGeom prst="ellipse">
            <a:avLst/>
          </a:prstGeom>
          <a:solidFill>
            <a:srgbClr val="41FF41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  <xdr:sp macro="" textlink="">
        <xdr:nvSpPr>
          <xdr:cNvPr id="48687" name="TextovéPole 48686"/>
          <xdr:cNvSpPr txBox="1"/>
        </xdr:nvSpPr>
        <xdr:spPr>
          <a:xfrm>
            <a:off x="11984567" y="2097662"/>
            <a:ext cx="104003" cy="125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wrap="none" lIns="0" tIns="0" rIns="0" bIns="0" rtlCol="0" anchor="t">
            <a:spAutoFit/>
          </a:bodyPr>
          <a:lstStyle/>
          <a:p>
            <a:r>
              <a:rPr lang="cs-CZ" sz="800">
                <a:solidFill>
                  <a:srgbClr val="FFFFFF"/>
                </a:solidFill>
              </a:rPr>
              <a:t>23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H88"/>
  <sheetViews>
    <sheetView tabSelected="1" zoomScaleNormal="100" workbookViewId="0">
      <selection activeCell="E38" sqref="E38:F38"/>
    </sheetView>
  </sheetViews>
  <sheetFormatPr defaultRowHeight="15" x14ac:dyDescent="0.25"/>
  <cols>
    <col min="1" max="1" width="2.7109375" style="3" customWidth="1"/>
    <col min="2" max="2" width="19.85546875" style="2" customWidth="1"/>
    <col min="3" max="4" width="11" style="2" customWidth="1"/>
    <col min="5" max="5" width="11" style="5" customWidth="1"/>
    <col min="6" max="6" width="11" style="7" customWidth="1"/>
    <col min="7" max="7" width="11" style="2" customWidth="1"/>
    <col min="8" max="8" width="11.5703125" bestFit="1" customWidth="1"/>
  </cols>
  <sheetData>
    <row r="1" spans="2:7" x14ac:dyDescent="0.25">
      <c r="B1" s="70" t="s">
        <v>2651</v>
      </c>
      <c r="C1" s="70"/>
      <c r="D1" s="70"/>
    </row>
    <row r="2" spans="2:7" x14ac:dyDescent="0.25">
      <c r="B2" s="114" t="s">
        <v>0</v>
      </c>
      <c r="C2" s="114"/>
      <c r="D2" s="114"/>
      <c r="E2" s="5" t="s">
        <v>29</v>
      </c>
      <c r="F2" s="92">
        <v>16000</v>
      </c>
      <c r="G2" s="2" t="s">
        <v>2</v>
      </c>
    </row>
    <row r="3" spans="2:7" x14ac:dyDescent="0.25">
      <c r="B3" s="114" t="s">
        <v>2633</v>
      </c>
      <c r="C3" s="114"/>
      <c r="D3" s="114"/>
      <c r="E3" s="5" t="s">
        <v>1</v>
      </c>
      <c r="F3" s="90">
        <v>4000</v>
      </c>
      <c r="G3" s="2" t="s">
        <v>2</v>
      </c>
    </row>
    <row r="4" spans="2:7" x14ac:dyDescent="0.25">
      <c r="B4" s="114" t="s">
        <v>3</v>
      </c>
      <c r="C4" s="114"/>
      <c r="D4" s="114"/>
      <c r="E4" s="5" t="s">
        <v>4</v>
      </c>
      <c r="F4" s="90">
        <v>4200</v>
      </c>
      <c r="G4" s="2" t="s">
        <v>2</v>
      </c>
    </row>
    <row r="5" spans="2:7" x14ac:dyDescent="0.25">
      <c r="B5" s="114" t="s">
        <v>5</v>
      </c>
      <c r="C5" s="114"/>
      <c r="D5" s="114"/>
      <c r="E5" s="5" t="s">
        <v>6</v>
      </c>
      <c r="F5" s="93">
        <v>2850</v>
      </c>
      <c r="G5" s="2" t="s">
        <v>2</v>
      </c>
    </row>
    <row r="6" spans="2:7" x14ac:dyDescent="0.25">
      <c r="B6" s="114" t="s">
        <v>7</v>
      </c>
      <c r="C6" s="114"/>
      <c r="D6" s="114"/>
      <c r="E6" s="5" t="s">
        <v>8</v>
      </c>
      <c r="F6" s="93">
        <v>1000</v>
      </c>
      <c r="G6" s="2" t="s">
        <v>2</v>
      </c>
    </row>
    <row r="7" spans="2:7" x14ac:dyDescent="0.25">
      <c r="B7" s="114" t="s">
        <v>9</v>
      </c>
      <c r="C7" s="114"/>
      <c r="D7" s="114"/>
      <c r="E7" s="5" t="s">
        <v>11</v>
      </c>
      <c r="F7" s="90">
        <v>500</v>
      </c>
      <c r="G7" s="2" t="s">
        <v>2</v>
      </c>
    </row>
    <row r="8" spans="2:7" x14ac:dyDescent="0.25">
      <c r="B8" s="114" t="s">
        <v>10</v>
      </c>
      <c r="C8" s="114"/>
      <c r="D8" s="114"/>
      <c r="E8" s="5" t="s">
        <v>12</v>
      </c>
      <c r="F8" s="90">
        <v>500</v>
      </c>
      <c r="G8" s="2" t="s">
        <v>2</v>
      </c>
    </row>
    <row r="9" spans="2:7" x14ac:dyDescent="0.25">
      <c r="B9" s="114" t="s">
        <v>14</v>
      </c>
      <c r="C9" s="114"/>
      <c r="D9" s="114"/>
      <c r="E9" s="5" t="s">
        <v>13</v>
      </c>
      <c r="F9" s="90">
        <v>500</v>
      </c>
      <c r="G9" s="2" t="s">
        <v>2</v>
      </c>
    </row>
    <row r="10" spans="2:7" x14ac:dyDescent="0.25">
      <c r="B10" s="114" t="s">
        <v>15</v>
      </c>
      <c r="C10" s="114"/>
      <c r="D10" s="114"/>
      <c r="E10" s="5" t="s">
        <v>16</v>
      </c>
      <c r="F10" s="90">
        <v>500</v>
      </c>
      <c r="G10" s="2" t="s">
        <v>2</v>
      </c>
    </row>
    <row r="11" spans="2:7" x14ac:dyDescent="0.25">
      <c r="B11" s="114" t="s">
        <v>2752</v>
      </c>
      <c r="C11" s="114"/>
      <c r="D11" s="114"/>
      <c r="E11" s="5" t="s">
        <v>2751</v>
      </c>
      <c r="F11" s="91">
        <v>1000</v>
      </c>
      <c r="G11" s="98" t="s">
        <v>2</v>
      </c>
    </row>
    <row r="12" spans="2:7" x14ac:dyDescent="0.25">
      <c r="B12" s="62"/>
      <c r="C12" s="62"/>
      <c r="D12" s="62"/>
      <c r="F12" s="67"/>
      <c r="G12" s="62"/>
    </row>
    <row r="13" spans="2:7" x14ac:dyDescent="0.25">
      <c r="B13" s="70" t="s">
        <v>2654</v>
      </c>
      <c r="C13" s="70"/>
      <c r="D13" s="70"/>
      <c r="F13" s="67"/>
      <c r="G13" s="62"/>
    </row>
    <row r="14" spans="2:7" x14ac:dyDescent="0.25">
      <c r="B14" s="116" t="s">
        <v>2655</v>
      </c>
      <c r="C14" s="117"/>
      <c r="D14" s="117"/>
      <c r="F14" s="67" t="s">
        <v>101</v>
      </c>
      <c r="G14" s="62"/>
    </row>
    <row r="15" spans="2:7" x14ac:dyDescent="0.25">
      <c r="B15" s="114" t="s">
        <v>2656</v>
      </c>
      <c r="C15" s="114"/>
      <c r="D15" s="114"/>
      <c r="E15" s="5" t="s">
        <v>31</v>
      </c>
      <c r="F15" s="79">
        <v>210000</v>
      </c>
      <c r="G15" s="62" t="s">
        <v>2657</v>
      </c>
    </row>
    <row r="16" spans="2:7" x14ac:dyDescent="0.25">
      <c r="B16" s="114" t="s">
        <v>2658</v>
      </c>
      <c r="C16" s="114"/>
      <c r="D16" s="114"/>
      <c r="E16" s="5" t="s">
        <v>32</v>
      </c>
      <c r="F16" s="97">
        <v>7.8500000000000008E-9</v>
      </c>
      <c r="G16" s="62" t="s">
        <v>2659</v>
      </c>
    </row>
    <row r="17" spans="2:8" x14ac:dyDescent="0.25">
      <c r="B17" s="114" t="s">
        <v>2660</v>
      </c>
      <c r="C17" s="114"/>
      <c r="D17" s="114"/>
      <c r="E17" s="5" t="s">
        <v>2640</v>
      </c>
      <c r="F17" s="89">
        <v>1.2E-5</v>
      </c>
      <c r="G17" s="62" t="s">
        <v>2661</v>
      </c>
    </row>
    <row r="18" spans="2:8" x14ac:dyDescent="0.25">
      <c r="B18" s="62"/>
      <c r="C18" s="62"/>
      <c r="D18" s="62"/>
      <c r="F18" s="68"/>
      <c r="G18" s="62"/>
    </row>
    <row r="19" spans="2:8" x14ac:dyDescent="0.25">
      <c r="B19" s="70" t="s">
        <v>2662</v>
      </c>
      <c r="C19" s="70"/>
      <c r="D19" s="70"/>
      <c r="E19" s="5" t="s">
        <v>2690</v>
      </c>
      <c r="F19" s="71" t="s">
        <v>2691</v>
      </c>
      <c r="G19" s="62" t="s">
        <v>2719</v>
      </c>
      <c r="H19" t="s">
        <v>2721</v>
      </c>
    </row>
    <row r="20" spans="2:8" x14ac:dyDescent="0.25">
      <c r="B20" s="69" t="s">
        <v>2663</v>
      </c>
      <c r="C20" s="83" t="s">
        <v>2685</v>
      </c>
      <c r="D20" s="84" t="s">
        <v>2446</v>
      </c>
      <c r="E20" s="99">
        <f>INDEX(DTB!$A$7:$BF$2475,MATCH(LOWER(MAIN!$C$20)&amp;" "&amp;MAIN!$D$20,DTB!$B$7:$B$2475,0),COLUMN(DTB!$T$2))</f>
        <v>4525.1416529422968</v>
      </c>
      <c r="F20" s="99">
        <f>INDEX(DTB!$A$7:$BF$2475,MATCH(LOWER(MAIN!$C$20)&amp;" "&amp;MAIN!$D$20,DTB!$B$7:$B$2475,0),COLUMN(DTB!$W$2))</f>
        <v>25102836.952601139</v>
      </c>
      <c r="G20" s="85">
        <f>INDEX(DTB!$A$7:$BF$2475,MATCH(LOWER(MAIN!$C$20)&amp;" "&amp;MAIN!$D$20,DTB!$B$7:$B$2475,0),COLUMN(DTB!$X$2))</f>
        <v>293600.43219416536</v>
      </c>
      <c r="H20" s="94">
        <f>INDEX(DTB!$A$7:$BF$2475,MATCH(LOWER(MAIN!$C$20)&amp;" "&amp;MAIN!$D$20,DTB!$B$7:$B$2475,0),COLUMN(DTB!$AB$2))</f>
        <v>1447.1416529422968</v>
      </c>
    </row>
    <row r="21" spans="2:8" x14ac:dyDescent="0.25">
      <c r="B21" s="69" t="s">
        <v>2664</v>
      </c>
      <c r="C21" s="86" t="s">
        <v>2685</v>
      </c>
      <c r="D21" s="78" t="s">
        <v>2444</v>
      </c>
      <c r="E21" s="100">
        <f>INDEX(DTB!$A$7:$BF$2475,MATCH(LOWER(MAIN!$C$21)&amp;" "&amp;MAIN!$D$21,DTB!$B$7:$B$2475,0),COLUMN(DTB!$T$2))</f>
        <v>3877.1416529422968</v>
      </c>
      <c r="F21" s="100">
        <f>INDEX(DTB!$A$7:$BF$2475,MATCH(LOWER(MAIN!$C$21)&amp;" "&amp;MAIN!$D$21,DTB!$B$7:$B$2475,0),COLUMN(DTB!$W$2))</f>
        <v>16729738.591121141</v>
      </c>
      <c r="G21" s="87">
        <f>INDEX(DTB!$A$7:$BF$2475,MATCH(LOWER(MAIN!$C$21)&amp;" "&amp;MAIN!$D$21,DTB!$B$7:$B$2475,0),COLUMN(DTB!$X$2))</f>
        <v>220128.13935685711</v>
      </c>
      <c r="H21" s="95">
        <f>INDEX(DTB!$A$7:$BF$2475,MATCH(LOWER(MAIN!$C$21)&amp;" "&amp;MAIN!$D$21,DTB!$B$7:$B$2475,0),COLUMN(DTB!$AB$2))</f>
        <v>1321.1416529422968</v>
      </c>
    </row>
    <row r="22" spans="2:8" x14ac:dyDescent="0.25">
      <c r="B22" s="69" t="s">
        <v>2667</v>
      </c>
      <c r="C22" s="86" t="s">
        <v>2681</v>
      </c>
      <c r="D22" s="77" t="s">
        <v>2758</v>
      </c>
      <c r="E22" s="100">
        <f>INDEX(DTB!$A$7:$BF$2475,MATCH(LOWER(MAIN!$C$22)&amp;" "&amp;MAIN!$D$22,DTB!$B$7:$B$2475,0),COLUMN(DTB!$T$2))</f>
        <v>1494.79644737231</v>
      </c>
      <c r="F22" s="100">
        <f>INDEX(DTB!$A$7:$BF$2475,MATCH(LOWER(MAIN!$C$22)&amp;" "&amp;MAIN!$D$22,DTB!$B$7:$B$2475,0),COLUMN(DTB!$W$2))</f>
        <v>2263516.8621122013</v>
      </c>
      <c r="G22" s="87">
        <f>INDEX(DTB!$A$7:$BF$2475,MATCH(LOWER(MAIN!$C$22)&amp;" "&amp;MAIN!$D$22,DTB!$B$7:$B$2475,0),COLUMN(DTB!$X$2))</f>
        <v>45270.337242244022</v>
      </c>
      <c r="H22" s="95">
        <f>INDEX(DTB!$A$7:$BF$2475,MATCH(LOWER(MAIN!$C$22)&amp;" "&amp;MAIN!$D$22,DTB!$B$7:$B$2475,0),COLUMN(DTB!$AB$2))</f>
        <v>822.79644737231001</v>
      </c>
    </row>
    <row r="23" spans="2:8" x14ac:dyDescent="0.25">
      <c r="B23" s="69" t="s">
        <v>2668</v>
      </c>
      <c r="C23" s="86" t="s">
        <v>2681</v>
      </c>
      <c r="D23" s="77" t="s">
        <v>2758</v>
      </c>
      <c r="E23" s="100">
        <f>INDEX(DTB!$A$7:$BF$2475,MATCH(LOWER(MAIN!$C$23)&amp;" "&amp;MAIN!$D$23,DTB!$B$7:$B$2475,0),COLUMN(DTB!$T$2))</f>
        <v>1494.79644737231</v>
      </c>
      <c r="F23" s="100">
        <f>INDEX(DTB!$A$7:$BF$2475,MATCH(LOWER(MAIN!$C$23)&amp;" "&amp;MAIN!$D$23,DTB!$B$7:$B$2475,0),COLUMN(DTB!$W$2))</f>
        <v>2263516.8621122013</v>
      </c>
      <c r="G23" s="87">
        <f>INDEX(DTB!$A$7:$BF$2475,MATCH(LOWER(MAIN!$C$23)&amp;" "&amp;MAIN!$D$23,DTB!$B$7:$B$2475,0),COLUMN(DTB!$X$2))</f>
        <v>45270.337242244022</v>
      </c>
      <c r="H23" s="95">
        <f>INDEX(DTB!$A$7:$BF$2475,MATCH(LOWER(MAIN!$C$23)&amp;" "&amp;MAIN!$D$23,DTB!$B$7:$B$2475,0),COLUMN(DTB!$AB$2))</f>
        <v>822.79644737231001</v>
      </c>
    </row>
    <row r="24" spans="2:8" x14ac:dyDescent="0.25">
      <c r="B24" s="69" t="s">
        <v>2665</v>
      </c>
      <c r="C24" s="86" t="s">
        <v>2749</v>
      </c>
      <c r="D24" s="78"/>
      <c r="E24" s="100">
        <f>INDEX(Slozene_prurezy!$A$1:$W$65536,MATCH($C24,Slozene_prurezy!$A$1:$A$65336,0),COLUMN(Slozene_prurezy!$K$1))</f>
        <v>8125.1416529422968</v>
      </c>
      <c r="F24" s="100">
        <f>INDEX(Slozene_prurezy!$A$1:$W$65536,MATCH($C24,Slozene_prurezy!$A$1:$A$65336,0),COLUMN(Slozene_prurezy!$O$1))</f>
        <v>57652836.952601135</v>
      </c>
      <c r="G24" s="100">
        <f>INDEX(Slozene_prurezy!$A$1:$W$65536,MATCH($C24,Slozene_prurezy!$A$1:$A$65336,0),COLUMN(Slozene_prurezy!$S$1))</f>
        <v>619100.43219416542</v>
      </c>
      <c r="H24" s="108">
        <f>INDEX(Slozene_prurezy!$A$1:$W$65536,MATCH($C24,Slozene_prurezy!$A$1:$A$65336,0),COLUMN(Slozene_prurezy!$U$1))</f>
        <v>1447.1416529422968</v>
      </c>
    </row>
    <row r="25" spans="2:8" x14ac:dyDescent="0.25">
      <c r="B25" s="69" t="s">
        <v>2666</v>
      </c>
      <c r="C25" s="86" t="s">
        <v>2747</v>
      </c>
      <c r="D25" s="78"/>
      <c r="E25" s="100">
        <f>INDEX(Slozene_prurezy!$A$1:$W$65536,MATCH($C25,Slozene_prurezy!$A$1:$A$65336,0),COLUMN(Slozene_prurezy!$K$1))</f>
        <v>7077.1416529422968</v>
      </c>
      <c r="F25" s="100">
        <f>INDEX(Slozene_prurezy!$A$1:$W$65536,MATCH($C25,Slozene_prurezy!$A$1:$A$65336,0),COLUMN(Slozene_prurezy!$O$1))</f>
        <v>39903071.924454473</v>
      </c>
      <c r="G25" s="100">
        <f>INDEX(Slozene_prurezy!$A$1:$W$65536,MATCH($C25,Slozene_prurezy!$A$1:$A$65336,0),COLUMN(Slozene_prurezy!$S$1))</f>
        <v>477609.62083833857</v>
      </c>
      <c r="H25" s="108">
        <f>INDEX(Slozene_prurezy!$A$1:$W$65536,MATCH($C25,Slozene_prurezy!$A$1:$A$65336,0),COLUMN(Slozene_prurezy!$U$1))</f>
        <v>1321.1416529422968</v>
      </c>
    </row>
    <row r="26" spans="2:8" x14ac:dyDescent="0.25">
      <c r="B26" s="69" t="s">
        <v>2755</v>
      </c>
      <c r="C26" s="88" t="s">
        <v>2750</v>
      </c>
      <c r="D26" s="102"/>
      <c r="E26" s="101">
        <f>INDEX(Slozene_prurezy!$A$1:$W$65536,MATCH($C26,Slozene_prurezy!$A$1:$A$65336,0),COLUMN(Slozene_prurezy!$K$1))</f>
        <v>8125.1416529422968</v>
      </c>
      <c r="F26" s="101">
        <f>INDEX(Slozene_prurezy!$A$1:$W$65536,MATCH($C26,Slozene_prurezy!$A$1:$A$65336,0),COLUMN(Slozene_prurezy!$O$1))</f>
        <v>57652836.952601135</v>
      </c>
      <c r="G26" s="101">
        <f>INDEX(Slozene_prurezy!$A$1:$W$65536,MATCH($C26,Slozene_prurezy!$A$1:$A$65336,0),COLUMN(Slozene_prurezy!$S$1))</f>
        <v>619100.43219416542</v>
      </c>
      <c r="H26" s="109">
        <f>INDEX(Slozene_prurezy!$A$1:$W$65536,MATCH($C26,Slozene_prurezy!$A$1:$A$65336,0),COLUMN(Slozene_prurezy!$U$1))</f>
        <v>1447.1416529422968</v>
      </c>
    </row>
    <row r="27" spans="2:8" x14ac:dyDescent="0.25">
      <c r="B27" s="118" t="s">
        <v>2753</v>
      </c>
      <c r="C27" s="118"/>
      <c r="D27" s="118"/>
      <c r="E27" s="100" t="s">
        <v>2754</v>
      </c>
      <c r="F27" s="110">
        <f>-(RESULTS_REACTIONS!E2+RESULTS_REACTIONS!E3+SUM(LOADS_NODAL!$D$2:$D$10))/a_g</f>
        <v>1.0873441666769161</v>
      </c>
      <c r="G27" s="100" t="s">
        <v>2756</v>
      </c>
      <c r="H27" s="100"/>
    </row>
    <row r="29" spans="2:8" x14ac:dyDescent="0.25">
      <c r="B29" s="70" t="s">
        <v>2652</v>
      </c>
      <c r="C29" s="70"/>
      <c r="D29" s="70"/>
    </row>
    <row r="30" spans="2:8" x14ac:dyDescent="0.25">
      <c r="B30" s="114" t="s">
        <v>2630</v>
      </c>
      <c r="C30" s="114"/>
      <c r="D30" s="114"/>
      <c r="E30" s="5" t="s">
        <v>2631</v>
      </c>
      <c r="F30" s="79">
        <v>-9810</v>
      </c>
      <c r="G30" s="2" t="s">
        <v>2632</v>
      </c>
    </row>
    <row r="31" spans="2:8" x14ac:dyDescent="0.25">
      <c r="B31" s="114" t="s">
        <v>2634</v>
      </c>
      <c r="C31" s="114"/>
      <c r="D31" s="114"/>
      <c r="E31" s="5" t="s">
        <v>2635</v>
      </c>
      <c r="F31" s="96">
        <v>25</v>
      </c>
      <c r="G31" s="2" t="s">
        <v>93</v>
      </c>
    </row>
    <row r="32" spans="2:8" x14ac:dyDescent="0.25">
      <c r="B32" s="114" t="s">
        <v>2636</v>
      </c>
      <c r="C32" s="114"/>
      <c r="D32" s="114"/>
      <c r="E32" s="5" t="s">
        <v>2649</v>
      </c>
      <c r="F32" s="81">
        <v>0.45</v>
      </c>
      <c r="G32" s="2" t="s">
        <v>2638</v>
      </c>
    </row>
    <row r="33" spans="1:8" x14ac:dyDescent="0.25">
      <c r="B33" s="114" t="s">
        <v>2637</v>
      </c>
      <c r="C33" s="114"/>
      <c r="D33" s="114"/>
      <c r="E33" s="5" t="s">
        <v>2650</v>
      </c>
      <c r="F33" s="81">
        <v>-0.97499999999999998</v>
      </c>
      <c r="G33" s="2" t="s">
        <v>2638</v>
      </c>
    </row>
    <row r="34" spans="1:8" x14ac:dyDescent="0.25">
      <c r="B34" s="114" t="s">
        <v>2643</v>
      </c>
      <c r="C34" s="114"/>
      <c r="D34" s="114"/>
      <c r="E34" s="5" t="s">
        <v>2644</v>
      </c>
      <c r="F34" s="81">
        <f>1.5*0.8</f>
        <v>1.2000000000000002</v>
      </c>
      <c r="G34" s="2" t="s">
        <v>2638</v>
      </c>
    </row>
    <row r="35" spans="1:8" x14ac:dyDescent="0.25">
      <c r="B35" s="114" t="s">
        <v>2645</v>
      </c>
      <c r="C35" s="114"/>
      <c r="D35" s="114"/>
      <c r="E35" s="5" t="s">
        <v>2646</v>
      </c>
      <c r="F35" s="80">
        <v>30</v>
      </c>
      <c r="G35" s="2" t="s">
        <v>2648</v>
      </c>
    </row>
    <row r="36" spans="1:8" x14ac:dyDescent="0.25">
      <c r="B36" s="114" t="s">
        <v>2645</v>
      </c>
      <c r="C36" s="114"/>
      <c r="D36" s="114"/>
      <c r="E36" s="5" t="s">
        <v>2647</v>
      </c>
      <c r="F36" s="82">
        <v>-30</v>
      </c>
      <c r="G36" s="2" t="s">
        <v>2648</v>
      </c>
    </row>
    <row r="38" spans="1:8" x14ac:dyDescent="0.25">
      <c r="B38" s="70" t="s">
        <v>2692</v>
      </c>
      <c r="E38" s="115" t="s">
        <v>2717</v>
      </c>
      <c r="F38" s="115"/>
    </row>
    <row r="39" spans="1:8" x14ac:dyDescent="0.25">
      <c r="A39" s="3">
        <v>1</v>
      </c>
      <c r="B39" t="s">
        <v>2715</v>
      </c>
      <c r="C39" s="5" t="s">
        <v>2693</v>
      </c>
      <c r="D39" s="5" t="s">
        <v>2694</v>
      </c>
      <c r="E39" s="5" t="s">
        <v>2695</v>
      </c>
      <c r="F39" s="71"/>
      <c r="G39" s="5"/>
      <c r="H39" s="5"/>
    </row>
    <row r="40" spans="1:8" x14ac:dyDescent="0.25">
      <c r="B40">
        <v>1</v>
      </c>
      <c r="C40" s="73">
        <f>CRESULTS_NODES!D2118</f>
        <v>0</v>
      </c>
      <c r="D40" s="73">
        <f>CRESULTS_NODES!E2118</f>
        <v>0</v>
      </c>
      <c r="E40" s="73">
        <f>CRESULTS_NODES!F2118</f>
        <v>0</v>
      </c>
      <c r="G40" s="7"/>
      <c r="H40" s="113"/>
    </row>
    <row r="41" spans="1:8" x14ac:dyDescent="0.25">
      <c r="B41">
        <v>2</v>
      </c>
      <c r="C41" s="73">
        <f>CRESULTS_NODES!D2119</f>
        <v>-24.698574290649319</v>
      </c>
      <c r="D41" s="73">
        <f>CRESULTS_NODES!E2119</f>
        <v>-1.4977892372973485</v>
      </c>
      <c r="E41" s="73">
        <f>CRESULTS_NODES!F2119</f>
        <v>-1.5119756549600955E-2</v>
      </c>
      <c r="G41" s="7"/>
      <c r="H41" s="113"/>
    </row>
    <row r="42" spans="1:8" x14ac:dyDescent="0.25">
      <c r="B42">
        <v>3</v>
      </c>
      <c r="C42" s="73">
        <f>CRESULTS_NODES!D2120</f>
        <v>-31.468901968007263</v>
      </c>
      <c r="D42" s="73">
        <f>CRESULTS_NODES!E2120</f>
        <v>-1.7724600116652638</v>
      </c>
      <c r="E42" s="73">
        <f>CRESULTS_NODES!F2120</f>
        <v>-1.5569598872206771E-2</v>
      </c>
      <c r="G42" s="7"/>
      <c r="H42" s="113"/>
    </row>
    <row r="43" spans="1:8" x14ac:dyDescent="0.25">
      <c r="B43">
        <v>4</v>
      </c>
      <c r="C43" s="73">
        <f>CRESULTS_NODES!D2121</f>
        <v>-38.504652573012507</v>
      </c>
      <c r="D43" s="73">
        <f>CRESULTS_NODES!E2121</f>
        <v>-2.0401119922250794</v>
      </c>
      <c r="E43" s="73">
        <f>CRESULTS_NODES!F2121</f>
        <v>1.6363664189575459E-2</v>
      </c>
      <c r="G43" s="7"/>
      <c r="H43" s="113"/>
    </row>
    <row r="44" spans="1:8" x14ac:dyDescent="0.25">
      <c r="B44">
        <v>5</v>
      </c>
      <c r="C44" s="73">
        <f>CRESULTS_NODES!D2122</f>
        <v>-45.228703494846727</v>
      </c>
      <c r="D44" s="73">
        <f>CRESULTS_NODES!E2122</f>
        <v>-2.3057229996223962</v>
      </c>
      <c r="E44" s="73">
        <f>CRESULTS_NODES!F2122</f>
        <v>1.7247316909856224E-2</v>
      </c>
      <c r="G44" s="7"/>
      <c r="H44" s="113"/>
    </row>
    <row r="45" spans="1:8" x14ac:dyDescent="0.25">
      <c r="B45">
        <v>6</v>
      </c>
      <c r="C45" s="73">
        <f>CRESULTS_NODES!D2123</f>
        <v>-53.323446805070198</v>
      </c>
      <c r="D45" s="73">
        <f>CRESULTS_NODES!E2123</f>
        <v>-28.157347707480302</v>
      </c>
      <c r="E45" s="73">
        <f>CRESULTS_NODES!F2123</f>
        <v>1.6666496482518656E-2</v>
      </c>
      <c r="G45" s="7"/>
      <c r="H45" s="113"/>
    </row>
    <row r="46" spans="1:8" x14ac:dyDescent="0.25">
      <c r="B46">
        <v>7</v>
      </c>
      <c r="C46" s="73">
        <f>CRESULTS_NODES!D2124</f>
        <v>-55.485424839207546</v>
      </c>
      <c r="D46" s="73">
        <f>CRESULTS_NODES!E2124</f>
        <v>-35.817672996853041</v>
      </c>
      <c r="E46" s="73">
        <f>CRESULTS_NODES!F2124</f>
        <v>1.7170875932443298E-2</v>
      </c>
      <c r="G46" s="7"/>
      <c r="H46" s="113"/>
    </row>
    <row r="47" spans="1:8" x14ac:dyDescent="0.25">
      <c r="B47">
        <v>8</v>
      </c>
      <c r="C47" s="73">
        <f>CRESULTS_NODES!D2125</f>
        <v>-57.412084424129702</v>
      </c>
      <c r="D47" s="73">
        <f>CRESULTS_NODES!E2125</f>
        <v>-43.236373411796237</v>
      </c>
      <c r="E47" s="73">
        <f>CRESULTS_NODES!F2125</f>
        <v>1.7461354063287124E-2</v>
      </c>
      <c r="G47" s="7"/>
      <c r="H47" s="113"/>
    </row>
    <row r="48" spans="1:8" x14ac:dyDescent="0.25">
      <c r="B48">
        <v>9</v>
      </c>
      <c r="C48" s="73">
        <f>CRESULTS_NODES!D2126</f>
        <v>-60.0353007086335</v>
      </c>
      <c r="D48" s="73">
        <f>CRESULTS_NODES!E2126</f>
        <v>-64.980011903086222</v>
      </c>
      <c r="E48" s="73">
        <f>CRESULTS_NODES!F2126</f>
        <v>1.8240118876345766E-2</v>
      </c>
      <c r="G48" s="7"/>
      <c r="H48" s="113"/>
    </row>
    <row r="49" spans="2:8" x14ac:dyDescent="0.25">
      <c r="B49">
        <v>10</v>
      </c>
      <c r="C49" s="73">
        <f>CRESULTS_NODES!D2127</f>
        <v>54.612623719483658</v>
      </c>
      <c r="D49" s="73">
        <f>CRESULTS_NODES!E2127</f>
        <v>-75.13564020326659</v>
      </c>
      <c r="E49" s="73">
        <f>CRESULTS_NODES!F2127</f>
        <v>1.5278440152553505E-2</v>
      </c>
      <c r="G49" s="7"/>
      <c r="H49" s="113"/>
    </row>
    <row r="50" spans="2:8" x14ac:dyDescent="0.25">
      <c r="B50">
        <v>11</v>
      </c>
      <c r="C50" s="73">
        <f>CRESULTS_NODES!D2128</f>
        <v>-40.78620278650947</v>
      </c>
      <c r="D50" s="73">
        <f>CRESULTS_NODES!E2128</f>
        <v>-67.802241494833225</v>
      </c>
      <c r="E50" s="73">
        <f>CRESULTS_NODES!F2128</f>
        <v>2.1395693414812358E-2</v>
      </c>
      <c r="G50" s="7"/>
      <c r="H50" s="113"/>
    </row>
    <row r="51" spans="2:8" x14ac:dyDescent="0.25">
      <c r="B51">
        <v>12</v>
      </c>
      <c r="C51" s="73">
        <f>CRESULTS_NODES!D2129</f>
        <v>-54.612623719477867</v>
      </c>
      <c r="D51" s="73">
        <f>CRESULTS_NODES!E2129</f>
        <v>-75.135640203348103</v>
      </c>
      <c r="E51" s="73">
        <f>CRESULTS_NODES!F2129</f>
        <v>-1.5278440152536377E-2</v>
      </c>
      <c r="G51" s="7"/>
      <c r="H51" s="113"/>
    </row>
    <row r="52" spans="2:8" x14ac:dyDescent="0.25">
      <c r="B52">
        <v>13</v>
      </c>
      <c r="C52" s="73">
        <f>CRESULTS_NODES!D2130</f>
        <v>60.03530070860397</v>
      </c>
      <c r="D52" s="73">
        <f>CRESULTS_NODES!E2130</f>
        <v>-64.980011903137523</v>
      </c>
      <c r="E52" s="73">
        <f>CRESULTS_NODES!F2130</f>
        <v>-1.8240118876350582E-2</v>
      </c>
      <c r="G52" s="7"/>
      <c r="H52" s="113"/>
    </row>
    <row r="53" spans="2:8" x14ac:dyDescent="0.25">
      <c r="B53">
        <v>14</v>
      </c>
      <c r="C53" s="73">
        <f>CRESULTS_NODES!D2131</f>
        <v>57.412084424085691</v>
      </c>
      <c r="D53" s="73">
        <f>CRESULTS_NODES!E2131</f>
        <v>-43.236373411796862</v>
      </c>
      <c r="E53" s="73">
        <f>CRESULTS_NODES!F2131</f>
        <v>-1.7461354063301376E-2</v>
      </c>
      <c r="G53" s="7"/>
      <c r="H53" s="113"/>
    </row>
    <row r="54" spans="2:8" x14ac:dyDescent="0.25">
      <c r="B54">
        <v>15</v>
      </c>
      <c r="C54" s="73">
        <f>CRESULTS_NODES!D2132</f>
        <v>55.485424839162363</v>
      </c>
      <c r="D54" s="73">
        <f>CRESULTS_NODES!E2132</f>
        <v>-35.817672996849979</v>
      </c>
      <c r="E54" s="73">
        <f>CRESULTS_NODES!F2132</f>
        <v>-1.717087593245209E-2</v>
      </c>
      <c r="G54" s="7"/>
      <c r="H54" s="113"/>
    </row>
    <row r="55" spans="2:8" x14ac:dyDescent="0.25">
      <c r="B55">
        <v>16</v>
      </c>
      <c r="C55" s="73">
        <f>CRESULTS_NODES!D2133</f>
        <v>53.323446805024538</v>
      </c>
      <c r="D55" s="73">
        <f>CRESULTS_NODES!E2133</f>
        <v>-28.157347707475719</v>
      </c>
      <c r="E55" s="73">
        <f>CRESULTS_NODES!F2133</f>
        <v>-1.6666496482523552E-2</v>
      </c>
      <c r="G55" s="7"/>
      <c r="H55" s="113"/>
    </row>
    <row r="56" spans="2:8" x14ac:dyDescent="0.25">
      <c r="B56">
        <v>17</v>
      </c>
      <c r="C56" s="73">
        <f>CRESULTS_NODES!D2134</f>
        <v>45.228703494799419</v>
      </c>
      <c r="D56" s="73">
        <f>CRESULTS_NODES!E2134</f>
        <v>-2.3057229996259485</v>
      </c>
      <c r="E56" s="73">
        <f>CRESULTS_NODES!F2134</f>
        <v>-1.7247316909859773E-2</v>
      </c>
      <c r="G56" s="7"/>
      <c r="H56" s="113"/>
    </row>
    <row r="57" spans="2:8" x14ac:dyDescent="0.25">
      <c r="B57">
        <v>18</v>
      </c>
      <c r="C57" s="73">
        <f>CRESULTS_NODES!D2135</f>
        <v>38.504652572968283</v>
      </c>
      <c r="D57" s="73">
        <f>CRESULTS_NODES!E2135</f>
        <v>-2.0401119922278457</v>
      </c>
      <c r="E57" s="73">
        <f>CRESULTS_NODES!F2135</f>
        <v>-1.6363664189570793E-2</v>
      </c>
      <c r="G57" s="7"/>
      <c r="H57" s="113"/>
    </row>
    <row r="58" spans="2:8" x14ac:dyDescent="0.25">
      <c r="B58">
        <v>19</v>
      </c>
      <c r="C58" s="73">
        <f>CRESULTS_NODES!D2136</f>
        <v>31.468901967967504</v>
      </c>
      <c r="D58" s="73">
        <f>CRESULTS_NODES!E2136</f>
        <v>-1.7724600116675828</v>
      </c>
      <c r="E58" s="73">
        <f>CRESULTS_NODES!F2136</f>
        <v>1.5569598872198134E-2</v>
      </c>
      <c r="G58" s="7"/>
      <c r="H58" s="113"/>
    </row>
    <row r="59" spans="2:8" x14ac:dyDescent="0.25">
      <c r="B59">
        <v>20</v>
      </c>
      <c r="C59" s="73">
        <f>CRESULTS_NODES!D2137</f>
        <v>24.6985742906231</v>
      </c>
      <c r="D59" s="73">
        <f>CRESULTS_NODES!E2137</f>
        <v>-1.4977892372993435</v>
      </c>
      <c r="E59" s="73">
        <f>CRESULTS_NODES!F2137</f>
        <v>1.5119756549588033E-2</v>
      </c>
      <c r="G59" s="7"/>
      <c r="H59" s="113"/>
    </row>
    <row r="60" spans="2:8" x14ac:dyDescent="0.25">
      <c r="B60">
        <v>21</v>
      </c>
      <c r="C60" s="73">
        <f>CRESULTS_NODES!D2138</f>
        <v>0</v>
      </c>
      <c r="D60" s="73">
        <f>CRESULTS_NODES!E2138</f>
        <v>0</v>
      </c>
      <c r="E60" s="73">
        <f>CRESULTS_NODES!F2138</f>
        <v>0</v>
      </c>
      <c r="G60" s="7"/>
      <c r="H60" s="113"/>
    </row>
    <row r="61" spans="2:8" x14ac:dyDescent="0.25">
      <c r="B61">
        <v>22</v>
      </c>
      <c r="C61" s="73">
        <f>CRESULTS_NODES!D2139</f>
        <v>-4.2143678848856805</v>
      </c>
      <c r="D61" s="73">
        <f>CRESULTS_NODES!E2139</f>
        <v>-0.55018154872296077</v>
      </c>
      <c r="E61" s="73">
        <f>CRESULTS_NODES!F2139</f>
        <v>-7.5532555043971647E-3</v>
      </c>
      <c r="G61" s="7"/>
      <c r="H61" s="113"/>
    </row>
    <row r="62" spans="2:8" x14ac:dyDescent="0.25">
      <c r="B62">
        <v>23</v>
      </c>
      <c r="C62" s="73">
        <f>CRESULTS_NODES!D2140</f>
        <v>4.2143678848833197</v>
      </c>
      <c r="D62" s="73">
        <f>CRESULTS_NODES!E2140</f>
        <v>-0.55018154872296643</v>
      </c>
      <c r="E62" s="73">
        <f>CRESULTS_NODES!F2140</f>
        <v>7.5532555043927585E-3</v>
      </c>
      <c r="G62" s="112"/>
      <c r="H62" s="8"/>
    </row>
    <row r="63" spans="2:8" x14ac:dyDescent="0.25">
      <c r="C63" t="s">
        <v>2723</v>
      </c>
      <c r="D63" t="s">
        <v>2724</v>
      </c>
      <c r="E63" t="s">
        <v>2725</v>
      </c>
      <c r="F63" t="s">
        <v>2726</v>
      </c>
      <c r="G63" t="s">
        <v>2727</v>
      </c>
      <c r="H63" t="s">
        <v>2728</v>
      </c>
    </row>
    <row r="64" spans="2:8" x14ac:dyDescent="0.25">
      <c r="B64">
        <v>1</v>
      </c>
      <c r="C64" s="7">
        <f>CRESULTS_STRESSES!D2302</f>
        <v>-208.90617839626614</v>
      </c>
      <c r="D64" s="7">
        <f>CRESULTS_STRESSES!E2302</f>
        <v>189.24104137478346</v>
      </c>
      <c r="E64" s="7">
        <f>CRESULTS_STRESSES!F2302</f>
        <v>44.737533458199913</v>
      </c>
      <c r="F64" s="7">
        <f>CRESULTS_STRESSES!G2302</f>
        <v>-106.18109996577513</v>
      </c>
      <c r="G64" s="7">
        <f>CRESULTS_STRESSES!H2302</f>
        <v>91.26729427130357</v>
      </c>
      <c r="H64" s="113">
        <f>CRESULTS_STRESSES!I2302</f>
        <v>45.321237001737892</v>
      </c>
    </row>
    <row r="65" spans="2:8" x14ac:dyDescent="0.25">
      <c r="B65">
        <v>2</v>
      </c>
      <c r="C65" s="7">
        <f>CRESULTS_STRESSES!D2303</f>
        <v>90.541137812898398</v>
      </c>
      <c r="D65" s="7">
        <f>CRESULTS_STRESSES!E2303</f>
        <v>-110.64794646405552</v>
      </c>
      <c r="E65" s="7">
        <f>CRESULTS_STRESSES!F2303</f>
        <v>44.883459344084244</v>
      </c>
      <c r="F65" s="7">
        <f>CRESULTS_STRESSES!G2303</f>
        <v>137.92812900934899</v>
      </c>
      <c r="G65" s="7">
        <f>CRESULTS_STRESSES!H2303</f>
        <v>-159.75157509855717</v>
      </c>
      <c r="H65" s="113">
        <f>CRESULTS_STRESSES!I2303</f>
        <v>45.175311115853226</v>
      </c>
    </row>
    <row r="66" spans="2:8" x14ac:dyDescent="0.25">
      <c r="B66">
        <v>3</v>
      </c>
      <c r="C66" s="7">
        <f>CRESULTS_STRESSES!D2304</f>
        <v>154.53927591551039</v>
      </c>
      <c r="D66" s="7">
        <f>CRESULTS_STRESSES!E2304</f>
        <v>-143.14042819237997</v>
      </c>
      <c r="E66" s="7">
        <f>CRESULTS_STRESSES!F2304</f>
        <v>-63.820975627797075</v>
      </c>
      <c r="F66" s="7">
        <f>CRESULTS_STRESSES!G2304</f>
        <v>80.119349888231795</v>
      </c>
      <c r="G66" s="7">
        <f>CRESULTS_STRESSES!H2304</f>
        <v>-68.720502165101379</v>
      </c>
      <c r="H66" s="113">
        <f>CRESULTS_STRESSES!I2304</f>
        <v>-63.529123856028093</v>
      </c>
    </row>
    <row r="67" spans="2:8" x14ac:dyDescent="0.25">
      <c r="B67">
        <v>4</v>
      </c>
      <c r="C67" s="7">
        <f>CRESULTS_STRESSES!D2305</f>
        <v>167.23183451104282</v>
      </c>
      <c r="D67" s="7">
        <f>CRESULTS_STRESSES!E2305</f>
        <v>-146.61925911775594</v>
      </c>
      <c r="E67" s="7">
        <f>CRESULTS_STRESSES!F2305</f>
        <v>-63.756320362044654</v>
      </c>
      <c r="F67" s="7">
        <f>CRESULTS_STRESSES!G2305</f>
        <v>10.306287696619213</v>
      </c>
      <c r="G67" s="7">
        <f>CRESULTS_STRESSES!H2305</f>
        <v>10.306287696667644</v>
      </c>
      <c r="H67" s="113">
        <f>CRESULTS_STRESSES!I2305</f>
        <v>-63.593779120878899</v>
      </c>
    </row>
    <row r="68" spans="2:8" x14ac:dyDescent="0.25">
      <c r="B68">
        <v>5</v>
      </c>
      <c r="C68" s="7">
        <f>CRESULTS_STRESSES!D2306</f>
        <v>27.201493288482332</v>
      </c>
      <c r="D68" s="7">
        <f>CRESULTS_STRESSES!E2306</f>
        <v>27.201493288409644</v>
      </c>
      <c r="E68" s="7">
        <f>CRESULTS_STRESSES!F2306</f>
        <v>18.329755789766615</v>
      </c>
      <c r="F68" s="7">
        <f>CRESULTS_STRESSES!G2306</f>
        <v>205.18892133471036</v>
      </c>
      <c r="G68" s="7">
        <f>CRESULTS_STRESSES!H2306</f>
        <v>-156.72585449098671</v>
      </c>
      <c r="H68" s="113">
        <f>CRESULTS_STRESSES!I2306</f>
        <v>18.824962432012779</v>
      </c>
    </row>
    <row r="69" spans="2:8" x14ac:dyDescent="0.25">
      <c r="B69">
        <v>6</v>
      </c>
      <c r="C69" s="7">
        <f>CRESULTS_STRESSES!D2307</f>
        <v>96.701689503021484</v>
      </c>
      <c r="D69" s="7">
        <f>CRESULTS_STRESSES!E2307</f>
        <v>-70.103212936814387</v>
      </c>
      <c r="E69" s="7">
        <f>CRESULTS_STRESSES!F2307</f>
        <v>18.802529423125598</v>
      </c>
      <c r="F69" s="7">
        <f>CRESULTS_STRESSES!G2307</f>
        <v>122.89959384893194</v>
      </c>
      <c r="G69" s="7">
        <f>CRESULTS_STRESSES!H2307</f>
        <v>-96.301117282724846</v>
      </c>
      <c r="H69" s="113">
        <f>CRESULTS_STRESSES!I2307</f>
        <v>19.080981806859487</v>
      </c>
    </row>
    <row r="70" spans="2:8" x14ac:dyDescent="0.25">
      <c r="B70">
        <v>7</v>
      </c>
      <c r="C70" s="7">
        <f>CRESULTS_STRESSES!D2308</f>
        <v>98.745265246268929</v>
      </c>
      <c r="D70" s="7">
        <f>CRESULTS_STRESSES!E2308</f>
        <v>-120.45544588539113</v>
      </c>
      <c r="E70" s="7">
        <f>CRESULTS_STRESSES!F2308</f>
        <v>-22.347328605561405</v>
      </c>
      <c r="F70" s="7">
        <f>CRESULTS_STRESSES!G2308</f>
        <v>71.384745662123635</v>
      </c>
      <c r="G70" s="7">
        <f>CRESULTS_STRESSES!H2308</f>
        <v>-93.094926301245835</v>
      </c>
      <c r="H70" s="113">
        <f>CRESULTS_STRESSES!I2308</f>
        <v>-22.068876221827519</v>
      </c>
    </row>
    <row r="71" spans="2:8" x14ac:dyDescent="0.25">
      <c r="B71">
        <v>8</v>
      </c>
      <c r="C71" s="7">
        <f>CRESULTS_STRESSES!D2309</f>
        <v>158.66476710262967</v>
      </c>
      <c r="D71" s="7">
        <f>CRESULTS_STRESSES!E2309</f>
        <v>-198.20498154266258</v>
      </c>
      <c r="E71" s="7">
        <f>CRESULTS_STRESSES!F2309</f>
        <v>-22.091309230731451</v>
      </c>
      <c r="F71" s="7">
        <f>CRESULTS_STRESSES!G2309</f>
        <v>-146.47468954622283</v>
      </c>
      <c r="G71" s="7">
        <f>CRESULTS_STRESSES!H2309</f>
        <v>136.58517278963905</v>
      </c>
      <c r="H71" s="113">
        <f>CRESULTS_STRESSES!I2309</f>
        <v>-21.596102588485287</v>
      </c>
    </row>
    <row r="72" spans="2:8" x14ac:dyDescent="0.25">
      <c r="B72">
        <v>9</v>
      </c>
      <c r="C72" s="7">
        <f>CRESULTS_STRESSES!D2310</f>
        <v>-144.93366970422554</v>
      </c>
      <c r="D72" s="7">
        <f>CRESULTS_STRESSES!E2310</f>
        <v>137.62762935165225</v>
      </c>
      <c r="E72" s="7">
        <f>CRESULTS_STRESSES!F2310</f>
        <v>-7.1530399782926084</v>
      </c>
      <c r="F72" s="7">
        <f>CRESULTS_STRESSES!G2310</f>
        <v>-182.30446427531533</v>
      </c>
      <c r="G72" s="7">
        <f>CRESULTS_STRESSES!H2310</f>
        <v>153.72121191393646</v>
      </c>
      <c r="H72" s="113">
        <f>CRESULTS_STRESSES!I2310</f>
        <v>-6.5052859675919921</v>
      </c>
    </row>
    <row r="73" spans="2:8" x14ac:dyDescent="0.25">
      <c r="B73">
        <v>10</v>
      </c>
      <c r="C73" s="7">
        <f>CRESULTS_STRESSES!D2311</f>
        <v>-182.0465413951334</v>
      </c>
      <c r="D73" s="7">
        <f>CRESULTS_STRESSES!E2311</f>
        <v>153.97913479411713</v>
      </c>
      <c r="E73" s="7">
        <f>CRESULTS_STRESSES!F2311</f>
        <v>12.862292414004612</v>
      </c>
      <c r="F73" s="7">
        <f>CRESULTS_STRESSES!G2311</f>
        <v>-18.121330307820649</v>
      </c>
      <c r="G73" s="7">
        <f>CRESULTS_STRESSES!H2311</f>
        <v>-18.121330307823946</v>
      </c>
      <c r="H73" s="113">
        <f>CRESULTS_STRESSES!I2311</f>
        <v>13.51004642470523</v>
      </c>
    </row>
    <row r="74" spans="2:8" x14ac:dyDescent="0.25">
      <c r="B74">
        <v>11</v>
      </c>
      <c r="C74" s="7">
        <f>CRESULTS_STRESSES!D2312</f>
        <v>-18.121330307801763</v>
      </c>
      <c r="D74" s="7">
        <f>CRESULTS_STRESSES!E2312</f>
        <v>-18.12133030779723</v>
      </c>
      <c r="E74" s="7">
        <f>CRESULTS_STRESSES!F2312</f>
        <v>-13.510046424724376</v>
      </c>
      <c r="F74" s="7">
        <f>CRESULTS_STRESSES!G2312</f>
        <v>-182.04654139537675</v>
      </c>
      <c r="G74" s="7">
        <f>CRESULTS_STRESSES!H2312</f>
        <v>153.97913479436878</v>
      </c>
      <c r="H74" s="113">
        <f>CRESULTS_STRESSES!I2312</f>
        <v>-12.862292414023761</v>
      </c>
    </row>
    <row r="75" spans="2:8" x14ac:dyDescent="0.25">
      <c r="B75">
        <v>12</v>
      </c>
      <c r="C75" s="7">
        <f>CRESULTS_STRESSES!D2313</f>
        <v>-182.30446427560688</v>
      </c>
      <c r="D75" s="7">
        <f>CRESULTS_STRESSES!E2313</f>
        <v>153.72121191414064</v>
      </c>
      <c r="E75" s="7">
        <f>CRESULTS_STRESSES!F2313</f>
        <v>6.505285967581349</v>
      </c>
      <c r="F75" s="7">
        <f>CRESULTS_STRESSES!G2313</f>
        <v>-144.93366970429341</v>
      </c>
      <c r="G75" s="7">
        <f>CRESULTS_STRESSES!H2313</f>
        <v>137.62762935160836</v>
      </c>
      <c r="H75" s="113">
        <f>CRESULTS_STRESSES!I2313</f>
        <v>7.1530399782819654</v>
      </c>
    </row>
    <row r="76" spans="2:8" x14ac:dyDescent="0.25">
      <c r="B76">
        <v>13</v>
      </c>
      <c r="C76" s="7">
        <f>CRESULTS_STRESSES!D2314</f>
        <v>-146.47468954576055</v>
      </c>
      <c r="D76" s="7">
        <f>CRESULTS_STRESSES!E2314</f>
        <v>136.58517279009951</v>
      </c>
      <c r="E76" s="7">
        <f>CRESULTS_STRESSES!F2314</f>
        <v>21.596102588497917</v>
      </c>
      <c r="F76" s="7">
        <f>CRESULTS_STRESSES!G2314</f>
        <v>158.66476710245817</v>
      </c>
      <c r="G76" s="7">
        <f>CRESULTS_STRESSES!H2314</f>
        <v>-198.20498154244351</v>
      </c>
      <c r="H76" s="113">
        <f>CRESULTS_STRESSES!I2314</f>
        <v>22.091309230744084</v>
      </c>
    </row>
    <row r="77" spans="2:8" x14ac:dyDescent="0.25">
      <c r="B77">
        <v>14</v>
      </c>
      <c r="C77" s="7">
        <f>CRESULTS_STRESSES!D2315</f>
        <v>71.38474566204961</v>
      </c>
      <c r="D77" s="7">
        <f>CRESULTS_STRESSES!E2315</f>
        <v>-93.094926301132418</v>
      </c>
      <c r="E77" s="7">
        <f>CRESULTS_STRESSES!F2315</f>
        <v>22.068876221779359</v>
      </c>
      <c r="F77" s="7">
        <f>CRESULTS_STRESSES!G2315</f>
        <v>98.745265246254959</v>
      </c>
      <c r="G77" s="7">
        <f>CRESULTS_STRESSES!H2315</f>
        <v>-120.45544588533777</v>
      </c>
      <c r="H77" s="113">
        <f>CRESULTS_STRESSES!I2315</f>
        <v>22.347328605513248</v>
      </c>
    </row>
    <row r="78" spans="2:8" x14ac:dyDescent="0.25">
      <c r="B78">
        <v>15</v>
      </c>
      <c r="C78" s="7">
        <f>CRESULTS_STRESSES!D2316</f>
        <v>122.8995938488894</v>
      </c>
      <c r="D78" s="7">
        <f>CRESULTS_STRESSES!E2316</f>
        <v>-96.301117282700119</v>
      </c>
      <c r="E78" s="7">
        <f>CRESULTS_STRESSES!F2316</f>
        <v>-19.080981806816556</v>
      </c>
      <c r="F78" s="7">
        <f>CRESULTS_STRESSES!G2316</f>
        <v>96.701689503038736</v>
      </c>
      <c r="G78" s="7">
        <f>CRESULTS_STRESSES!H2316</f>
        <v>-70.103212936849459</v>
      </c>
      <c r="H78" s="113">
        <f>CRESULTS_STRESSES!I2316</f>
        <v>-18.802529423082667</v>
      </c>
    </row>
    <row r="79" spans="2:8" x14ac:dyDescent="0.25">
      <c r="B79">
        <v>16</v>
      </c>
      <c r="C79" s="7">
        <f>CRESULTS_STRESSES!D2317</f>
        <v>205.18892133476379</v>
      </c>
      <c r="D79" s="7">
        <f>CRESULTS_STRESSES!E2317</f>
        <v>-156.72585449105077</v>
      </c>
      <c r="E79" s="7">
        <f>CRESULTS_STRESSES!F2317</f>
        <v>-18.824962432018971</v>
      </c>
      <c r="F79" s="7">
        <f>CRESULTS_STRESSES!G2317</f>
        <v>27.201493288634513</v>
      </c>
      <c r="G79" s="7">
        <f>CRESULTS_STRESSES!H2317</f>
        <v>27.201493288638677</v>
      </c>
      <c r="H79" s="113">
        <f>CRESULTS_STRESSES!I2317</f>
        <v>-18.329755789772804</v>
      </c>
    </row>
    <row r="80" spans="2:8" x14ac:dyDescent="0.25">
      <c r="B80">
        <v>17</v>
      </c>
      <c r="C80" s="7">
        <f>CRESULTS_STRESSES!D2318</f>
        <v>10.306287696397906</v>
      </c>
      <c r="D80" s="7">
        <f>CRESULTS_STRESSES!E2318</f>
        <v>10.306287696477899</v>
      </c>
      <c r="E80" s="7">
        <f>CRESULTS_STRESSES!F2318</f>
        <v>63.593779121073652</v>
      </c>
      <c r="F80" s="7">
        <f>CRESULTS_STRESSES!G2318</f>
        <v>167.23183451130498</v>
      </c>
      <c r="G80" s="7">
        <f>CRESULTS_STRESSES!H2318</f>
        <v>-146.6192591184292</v>
      </c>
      <c r="H80" s="113">
        <f>CRESULTS_STRESSES!I2318</f>
        <v>63.756320362239407</v>
      </c>
    </row>
    <row r="81" spans="2:8" x14ac:dyDescent="0.25">
      <c r="B81">
        <v>18</v>
      </c>
      <c r="C81" s="7">
        <f>CRESULTS_STRESSES!D2319</f>
        <v>80.119349888417403</v>
      </c>
      <c r="D81" s="7">
        <f>CRESULTS_STRESSES!E2319</f>
        <v>-68.720502165520074</v>
      </c>
      <c r="E81" s="7">
        <f>CRESULTS_STRESSES!F2319</f>
        <v>63.529123855744814</v>
      </c>
      <c r="F81" s="7">
        <f>CRESULTS_STRESSES!G2319</f>
        <v>154.53927591536558</v>
      </c>
      <c r="G81" s="7">
        <f>CRESULTS_STRESSES!H2319</f>
        <v>-143.14042819246828</v>
      </c>
      <c r="H81" s="113">
        <f>CRESULTS_STRESSES!I2319</f>
        <v>63.82097562751381</v>
      </c>
    </row>
    <row r="82" spans="2:8" x14ac:dyDescent="0.25">
      <c r="B82">
        <v>19</v>
      </c>
      <c r="C82" s="7">
        <f>CRESULTS_STRESSES!D2320</f>
        <v>137.92812900924423</v>
      </c>
      <c r="D82" s="7">
        <f>CRESULTS_STRESSES!E2320</f>
        <v>-159.75157509862697</v>
      </c>
      <c r="E82" s="7">
        <f>CRESULTS_STRESSES!F2320</f>
        <v>-45.175311115859238</v>
      </c>
      <c r="F82" s="7">
        <f>CRESULTS_STRESSES!G2320</f>
        <v>90.541137812949742</v>
      </c>
      <c r="G82" s="7">
        <f>CRESULTS_STRESSES!H2320</f>
        <v>-110.64794646425364</v>
      </c>
      <c r="H82" s="113">
        <f>CRESULTS_STRESSES!I2320</f>
        <v>-44.883459344090248</v>
      </c>
    </row>
    <row r="83" spans="2:8" x14ac:dyDescent="0.25">
      <c r="B83">
        <v>20</v>
      </c>
      <c r="C83" s="7">
        <f>CRESULTS_STRESSES!D2321</f>
        <v>-106.18109996570975</v>
      </c>
      <c r="D83" s="7">
        <f>CRESULTS_STRESSES!E2321</f>
        <v>91.267294271198566</v>
      </c>
      <c r="E83" s="7">
        <f>CRESULTS_STRESSES!F2321</f>
        <v>-45.3212370017417</v>
      </c>
      <c r="F83" s="7">
        <f>CRESULTS_STRESSES!G2321</f>
        <v>-208.90617839616388</v>
      </c>
      <c r="G83" s="7">
        <f>CRESULTS_STRESSES!H2321</f>
        <v>189.24104137467654</v>
      </c>
      <c r="H83" s="113">
        <f>CRESULTS_STRESSES!I2321</f>
        <v>-44.737533458203728</v>
      </c>
    </row>
    <row r="84" spans="2:8" x14ac:dyDescent="0.25">
      <c r="B84">
        <v>21</v>
      </c>
      <c r="C84" s="7">
        <f>CRESULTS_STRESSES!D2322</f>
        <v>-138.18017108912252</v>
      </c>
      <c r="D84" s="7">
        <f>CRESULTS_STRESSES!E2322</f>
        <v>-138.18017108911235</v>
      </c>
      <c r="E84" s="7">
        <f>CRESULTS_STRESSES!F2322</f>
        <v>-0.2486462532515312</v>
      </c>
      <c r="F84" s="7">
        <f>CRESULTS_STRESSES!G2322</f>
        <v>-138.18017108911252</v>
      </c>
      <c r="G84" s="7">
        <f>CRESULTS_STRESSES!H2322</f>
        <v>-138.18017108912235</v>
      </c>
      <c r="H84" s="113">
        <f>CRESULTS_STRESSES!I2322</f>
        <v>0.24864625325154441</v>
      </c>
    </row>
    <row r="85" spans="2:8" x14ac:dyDescent="0.25">
      <c r="B85">
        <v>22</v>
      </c>
      <c r="C85" s="7">
        <f>CRESULTS_STRESSES!D2323</f>
        <v>12.776352983864996</v>
      </c>
      <c r="D85" s="7">
        <f>CRESULTS_STRESSES!E2323</f>
        <v>12.776352983865717</v>
      </c>
      <c r="E85" s="7">
        <f>CRESULTS_STRESSES!F2323</f>
        <v>-0.37773921846620373</v>
      </c>
      <c r="F85" s="7">
        <f>CRESULTS_STRESSES!G2323</f>
        <v>12.776352983865715</v>
      </c>
      <c r="G85" s="7">
        <f>CRESULTS_STRESSES!H2323</f>
        <v>12.776352983864998</v>
      </c>
      <c r="H85" s="113">
        <f>CRESULTS_STRESSES!I2323</f>
        <v>0.37773921846620384</v>
      </c>
    </row>
    <row r="86" spans="2:8" x14ac:dyDescent="0.25">
      <c r="B86">
        <v>23</v>
      </c>
      <c r="C86" s="7">
        <f>CRESULTS_STRESSES!D2324</f>
        <v>-138.18017108890058</v>
      </c>
      <c r="D86" s="7">
        <f>CRESULTS_STRESSES!E2324</f>
        <v>-138.18017108890143</v>
      </c>
      <c r="E86" s="7">
        <f>CRESULTS_STRESSES!F2324</f>
        <v>-0.24864625325127021</v>
      </c>
      <c r="F86" s="7">
        <f>CRESULTS_STRESSES!G2324</f>
        <v>-138.18017108890143</v>
      </c>
      <c r="G86" s="7">
        <f>CRESULTS_STRESSES!H2324</f>
        <v>-138.18017108890058</v>
      </c>
      <c r="H86" s="113">
        <f>CRESULTS_STRESSES!I2324</f>
        <v>0.24864625325127021</v>
      </c>
    </row>
    <row r="87" spans="2:8" x14ac:dyDescent="0.25">
      <c r="B87">
        <v>24</v>
      </c>
      <c r="C87" s="7">
        <f>CRESULTS_STRESSES!D2325</f>
        <v>-220.63850979194791</v>
      </c>
      <c r="D87" s="7">
        <f>CRESULTS_STRESSES!E2325</f>
        <v>194.83102814800338</v>
      </c>
      <c r="E87" s="7">
        <f>CRESULTS_STRESSES!F2325</f>
        <v>44.753065119988371</v>
      </c>
      <c r="F87" s="7">
        <f>CRESULTS_STRESSES!G2325</f>
        <v>193.85435892518831</v>
      </c>
      <c r="G87" s="7">
        <f>CRESULTS_STRESSES!H2325</f>
        <v>-230.15308058757202</v>
      </c>
      <c r="H87" s="113">
        <f>CRESULTS_STRESSES!I2325</f>
        <v>45.305705339951956</v>
      </c>
    </row>
    <row r="88" spans="2:8" x14ac:dyDescent="0.25">
      <c r="B88">
        <v>25</v>
      </c>
      <c r="C88" s="7">
        <f>CRESULTS_STRESSES!D2326</f>
        <v>193.8543589252306</v>
      </c>
      <c r="D88" s="7">
        <f>CRESULTS_STRESSES!E2326</f>
        <v>-230.15308058786542</v>
      </c>
      <c r="E88" s="7">
        <f>CRESULTS_STRESSES!F2326</f>
        <v>-45.305705339954521</v>
      </c>
      <c r="F88" s="7">
        <f>CRESULTS_STRESSES!G2326</f>
        <v>-220.6385097918093</v>
      </c>
      <c r="G88" s="7">
        <f>CRESULTS_STRESSES!H2326</f>
        <v>194.83102814778348</v>
      </c>
      <c r="H88" s="113">
        <f>CRESULTS_STRESSES!I2326</f>
        <v>-44.753065119990929</v>
      </c>
    </row>
  </sheetData>
  <dataConsolidate/>
  <mergeCells count="23">
    <mergeCell ref="B17:D17"/>
    <mergeCell ref="B9:D9"/>
    <mergeCell ref="B10:D10"/>
    <mergeCell ref="B30:D30"/>
    <mergeCell ref="B11:D11"/>
    <mergeCell ref="B27:D27"/>
    <mergeCell ref="B8:D8"/>
    <mergeCell ref="B3:D3"/>
    <mergeCell ref="B14:D14"/>
    <mergeCell ref="B15:D15"/>
    <mergeCell ref="B16:D16"/>
    <mergeCell ref="B2:D2"/>
    <mergeCell ref="B4:D4"/>
    <mergeCell ref="B5:D5"/>
    <mergeCell ref="B6:D6"/>
    <mergeCell ref="B7:D7"/>
    <mergeCell ref="B31:D31"/>
    <mergeCell ref="E38:F38"/>
    <mergeCell ref="B33:D33"/>
    <mergeCell ref="B32:D32"/>
    <mergeCell ref="B34:D34"/>
    <mergeCell ref="B35:D35"/>
    <mergeCell ref="B36:D36"/>
  </mergeCells>
  <conditionalFormatting sqref="C64:D88 F64:G88">
    <cfRule type="cellIs" dxfId="3" priority="2" operator="notBetween">
      <formula>-235</formula>
      <formula>235</formula>
    </cfRule>
  </conditionalFormatting>
  <conditionalFormatting sqref="E64:E88 H64:H88">
    <cfRule type="cellIs" dxfId="2" priority="1" operator="notBetween">
      <formula>-135</formula>
      <formula>135</formula>
    </cfRule>
  </conditionalFormatting>
  <dataValidations count="10">
    <dataValidation type="decimal" allowBlank="1" showInputMessage="1" showErrorMessage="1" error="Hodnota musí být mezi_x000a_-100 000; 100 000" sqref="F30:F36 F3 F5">
      <formula1>-100000</formula1>
      <formula2>100000</formula2>
    </dataValidation>
    <dataValidation type="decimal" allowBlank="1" showInputMessage="1" showErrorMessage="1" sqref="F6">
      <formula1>50</formula1>
      <formula2>h_1-50</formula2>
    </dataValidation>
    <dataValidation type="decimal" allowBlank="1" showInputMessage="1" showErrorMessage="1" sqref="F7">
      <formula1>50</formula1>
      <formula2>h_1-a_1-50</formula2>
    </dataValidation>
    <dataValidation type="decimal" allowBlank="1" showInputMessage="1" showErrorMessage="1" sqref="F8">
      <formula1>50</formula1>
      <formula2>a_1-50</formula2>
    </dataValidation>
    <dataValidation type="decimal" allowBlank="1" showInputMessage="1" showErrorMessage="1" sqref="F9:F11">
      <formula1>50</formula1>
      <formula2>((A_/2)^2+h_2^2)^(1/2)/4-50</formula2>
    </dataValidation>
    <dataValidation type="decimal" operator="greaterThan" allowBlank="1" showInputMessage="1" showErrorMessage="1" sqref="F17 F15 G24:H26 E20:F26">
      <formula1>0</formula1>
    </dataValidation>
    <dataValidation type="decimal" operator="notBetween" allowBlank="1" showInputMessage="1" showErrorMessage="1" error="Hodnota musí být mezi_x000a_-100 000; 100 000" sqref="F4">
      <formula1>-a_1-50</formula1>
      <formula2>a_1+50</formula2>
    </dataValidation>
    <dataValidation type="decimal" operator="greaterThan" allowBlank="1" showInputMessage="1" showErrorMessage="1" error="Hodnota musí být mezi_x000a_-100 000; 100 000" sqref="F2">
      <formula1>0</formula1>
    </dataValidation>
    <dataValidation type="decimal" operator="greaterThanOrEqual" allowBlank="1" showInputMessage="1" showErrorMessage="1" sqref="F16">
      <formula1>0</formula1>
    </dataValidation>
    <dataValidation operator="greaterThan" allowBlank="1" showInputMessage="1" showErrorMessage="1" sqref="E27:H27"/>
  </dataValidations>
  <pageMargins left="1.5748031496062991" right="0.39370078740157477" top="0.98425196850393704" bottom="0.98425196850393704" header="0.31496062992126" footer="0.31496062992126"/>
  <pageSetup paperSize="9" orientation="portrait" r:id="rId1"/>
  <headerFooter>
    <oddFooter>&amp;C&amp;P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>
          <x14:formula1>
            <xm:f>pomoc!$D$1:$D$22</xm:f>
          </x14:formula1>
          <xm:sqref>C20:C23</xm:sqref>
        </x14:dataValidation>
        <x14:dataValidation type="list" allowBlank="1" showInputMessage="1" showErrorMessage="1">
          <x14:formula1>
            <xm:f>pomoc!$C$1596:$C$1760</xm:f>
          </x14:formula1>
          <xm:sqref>D22:D23</xm:sqref>
        </x14:dataValidation>
        <x14:dataValidation type="list" allowBlank="1" showInputMessage="1" showErrorMessage="1">
          <x14:formula1>
            <xm:f>pomoc!$C$2337:$C$2365</xm:f>
          </x14:formula1>
          <xm:sqref>D20:D21</xm:sqref>
        </x14:dataValidation>
        <x14:dataValidation type="list" allowBlank="1" showInputMessage="1" showErrorMessage="1">
          <x14:formula1>
            <xm:f>pomoc!$F$2:$F$6</xm:f>
          </x14:formula1>
          <xm:sqref>E38:F38</xm:sqref>
        </x14:dataValidation>
        <x14:dataValidation type="list" allowBlank="1" showInputMessage="1" showErrorMessage="1">
          <x14:formula1>
            <xm:f>Slozene_prurezy!$A$2:$A$35</xm:f>
          </x14:formula1>
          <xm:sqref>C24:C26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9"/>
  <dimension ref="A1:W4"/>
  <sheetViews>
    <sheetView workbookViewId="0">
      <selection activeCell="G5" sqref="G5"/>
    </sheetView>
  </sheetViews>
  <sheetFormatPr defaultRowHeight="15" x14ac:dyDescent="0.25"/>
  <cols>
    <col min="1" max="1" width="10.140625" bestFit="1" customWidth="1"/>
    <col min="2" max="2" width="4" bestFit="1" customWidth="1"/>
    <col min="3" max="3" width="2" bestFit="1" customWidth="1"/>
    <col min="4" max="4" width="8" bestFit="1" customWidth="1"/>
    <col min="5" max="5" width="4" bestFit="1" customWidth="1"/>
    <col min="6" max="6" width="2" bestFit="1" customWidth="1"/>
    <col min="7" max="7" width="4" bestFit="1" customWidth="1"/>
    <col min="8" max="8" width="3" bestFit="1" customWidth="1"/>
    <col min="9" max="11" width="8.5703125" bestFit="1" customWidth="1"/>
    <col min="12" max="12" width="6.28515625" bestFit="1" customWidth="1"/>
    <col min="13" max="15" width="8.5703125" bestFit="1" customWidth="1"/>
    <col min="16" max="16" width="4.85546875" bestFit="1" customWidth="1"/>
    <col min="17" max="19" width="8.5703125" bestFit="1" customWidth="1"/>
    <col min="20" max="20" width="7.42578125" bestFit="1" customWidth="1"/>
    <col min="21" max="21" width="8" bestFit="1" customWidth="1"/>
    <col min="22" max="23" width="8.5703125" bestFit="1" customWidth="1"/>
  </cols>
  <sheetData>
    <row r="1" spans="1:23" ht="18" x14ac:dyDescent="0.35">
      <c r="B1" t="s">
        <v>2730</v>
      </c>
      <c r="C1" s="119" t="s">
        <v>2731</v>
      </c>
      <c r="D1" s="119"/>
      <c r="E1" s="119"/>
      <c r="F1" s="4"/>
      <c r="G1" s="119" t="s">
        <v>2732</v>
      </c>
      <c r="H1" s="119"/>
      <c r="I1" s="4" t="s">
        <v>2733</v>
      </c>
      <c r="J1" s="4" t="s">
        <v>2734</v>
      </c>
      <c r="K1" s="103" t="s">
        <v>2735</v>
      </c>
      <c r="L1" s="103" t="s">
        <v>2736</v>
      </c>
      <c r="M1" s="4" t="s">
        <v>2737</v>
      </c>
      <c r="N1" s="4" t="s">
        <v>2738</v>
      </c>
      <c r="O1" s="103" t="s">
        <v>2739</v>
      </c>
      <c r="P1" s="103" t="s">
        <v>2740</v>
      </c>
      <c r="Q1" s="4" t="s">
        <v>2741</v>
      </c>
      <c r="R1" s="4" t="s">
        <v>2742</v>
      </c>
      <c r="S1" s="103" t="s">
        <v>2743</v>
      </c>
      <c r="T1" s="103" t="s">
        <v>2744</v>
      </c>
      <c r="U1" s="103" t="s">
        <v>2748</v>
      </c>
      <c r="V1" s="103" t="s">
        <v>2745</v>
      </c>
      <c r="W1" s="103" t="s">
        <v>2746</v>
      </c>
    </row>
    <row r="2" spans="1:23" x14ac:dyDescent="0.25">
      <c r="A2" t="s">
        <v>2749</v>
      </c>
      <c r="B2">
        <v>235</v>
      </c>
      <c r="C2">
        <v>1</v>
      </c>
      <c r="D2" s="104" t="s">
        <v>2481</v>
      </c>
      <c r="E2" s="66">
        <f>INDEX(DTB!$B$7:$BF$2475,MATCH(Slozene_prurezy!$D2,DTB!$B$7:$B$2475,0),COLUMN(DTB!$D$2))*C2</f>
        <v>180</v>
      </c>
      <c r="F2">
        <v>2</v>
      </c>
      <c r="G2" s="105">
        <v>180</v>
      </c>
      <c r="H2" s="104">
        <v>10</v>
      </c>
      <c r="I2" s="106">
        <f>INDEX(DTB!$A$7:$BF$2475,MATCH(Slozene_prurezy!$D2,DTB!$B$7:$B$2475,0),COLUMN(DTB!$T$2))*C2</f>
        <v>4525.1416529422968</v>
      </c>
      <c r="J2" s="106">
        <f>2*G2*H2</f>
        <v>3600</v>
      </c>
      <c r="K2" s="106">
        <f>I2+J2</f>
        <v>8125.1416529422968</v>
      </c>
      <c r="L2" s="75">
        <f>K2/I2</f>
        <v>1.7955552060252613</v>
      </c>
      <c r="M2" s="106">
        <f>INDEX(DTB!$A$7:$BF$2475,MATCH(Slozene_prurezy!$D2,DTB!$B$7:$B$2475,0),COLUMN(DTB!$W$2))*C2</f>
        <v>25102836.952601139</v>
      </c>
      <c r="N2" s="106">
        <f>1/12*G2*((E2+F2*H2)^3-E2^3)+2/12*G2*H2^3</f>
        <v>32550000</v>
      </c>
      <c r="O2" s="106">
        <f>M2+N2</f>
        <v>57652836.952601135</v>
      </c>
      <c r="P2" s="75">
        <f>O2/M2</f>
        <v>2.2966661920109068</v>
      </c>
      <c r="Q2" s="106">
        <f>INDEX(DTB!$A$7:$BF$2475,MATCH(Slozene_prurezy!$D2,DTB!$B$7:$B$2475,0),COLUMN(DTB!$X$2))*C2</f>
        <v>293600.43219416536</v>
      </c>
      <c r="R2" s="106">
        <f>N2*2/(E2+F2*H2)</f>
        <v>325500</v>
      </c>
      <c r="S2" s="106">
        <f>Q2+R2</f>
        <v>619100.43219416542</v>
      </c>
      <c r="T2" s="75">
        <f>S2/Q2</f>
        <v>2.1086495941693255</v>
      </c>
      <c r="U2" s="107">
        <f>INDEX(DTB!$A$7:$BF$2475,MATCH(Slozene_prurezy!$D2,DTB!$B$7:$B$2475,0),COLUMN(DTB!$AB$2))*C2</f>
        <v>1447.1416529422968</v>
      </c>
      <c r="V2" s="106">
        <f>B2*K2</f>
        <v>1909408.2884414399</v>
      </c>
      <c r="W2" s="106">
        <f>B2*S2</f>
        <v>145488601.56562889</v>
      </c>
    </row>
    <row r="3" spans="1:23" x14ac:dyDescent="0.25">
      <c r="A3" t="s">
        <v>2747</v>
      </c>
      <c r="B3">
        <v>235</v>
      </c>
      <c r="C3">
        <v>1</v>
      </c>
      <c r="D3" s="104" t="s">
        <v>2480</v>
      </c>
      <c r="E3" s="66">
        <f>INDEX(DTB!$B$7:$BF$2475,MATCH(Slozene_prurezy!$D3,DTB!$B$7:$B$2475,0),COLUMN(DTB!$D$2))*C3</f>
        <v>160</v>
      </c>
      <c r="F3">
        <v>2</v>
      </c>
      <c r="G3" s="105">
        <v>160</v>
      </c>
      <c r="H3" s="104">
        <v>10</v>
      </c>
      <c r="I3" s="106">
        <f>INDEX(DTB!$A$7:$BF$2475,MATCH(Slozene_prurezy!$D3,DTB!$B$7:$B$2475,0),COLUMN(DTB!$T$2))*C3</f>
        <v>3877.1416529422968</v>
      </c>
      <c r="J3" s="106">
        <f>2*G3*H3</f>
        <v>3200</v>
      </c>
      <c r="K3" s="106">
        <f>I3+J3</f>
        <v>7077.1416529422968</v>
      </c>
      <c r="L3" s="75">
        <f>K3/I3</f>
        <v>1.8253502931912675</v>
      </c>
      <c r="M3" s="106">
        <f>INDEX(DTB!$A$7:$BF$2475,MATCH(Slozene_prurezy!$D3,DTB!$B$7:$B$2475,0),COLUMN(DTB!$W$2))*C3</f>
        <v>16729738.591121141</v>
      </c>
      <c r="N3" s="106">
        <f>1/12*G3*((E3+F3*H3)^3-E3^3)+2/12*G3*H3^3</f>
        <v>23173333.333333332</v>
      </c>
      <c r="O3" s="106">
        <f>M3+N3</f>
        <v>39903071.924454473</v>
      </c>
      <c r="P3" s="75">
        <f>O3/M3</f>
        <v>2.3851581246841453</v>
      </c>
      <c r="Q3" s="106">
        <f>INDEX(DTB!$A$7:$BF$2475,MATCH(Slozene_prurezy!$D3,DTB!$B$7:$B$2475,0),COLUMN(DTB!$X$2))*C3</f>
        <v>220128.13935685711</v>
      </c>
      <c r="R3" s="106">
        <f>N3*2/(E3+F3*H3)</f>
        <v>257481.48148148146</v>
      </c>
      <c r="S3" s="106">
        <f>Q3+R3</f>
        <v>477609.62083833857</v>
      </c>
      <c r="T3" s="75">
        <f>S3/Q3</f>
        <v>2.1696890830666113</v>
      </c>
      <c r="U3" s="107">
        <f>INDEX(DTB!$A$7:$BF$2475,MATCH(Slozene_prurezy!$D3,DTB!$B$7:$B$2475,0),COLUMN(DTB!$AB$2))*C3</f>
        <v>1321.1416529422968</v>
      </c>
      <c r="V3" s="106">
        <f>B3*K3</f>
        <v>1663128.2884414399</v>
      </c>
      <c r="W3" s="106">
        <f>B3*S3</f>
        <v>112238260.89700957</v>
      </c>
    </row>
    <row r="4" spans="1:23" x14ac:dyDescent="0.25">
      <c r="A4" t="s">
        <v>2750</v>
      </c>
      <c r="B4">
        <v>235</v>
      </c>
      <c r="C4">
        <v>1</v>
      </c>
      <c r="D4" s="104" t="s">
        <v>2481</v>
      </c>
      <c r="E4" s="66">
        <f>INDEX(DTB!$B$7:$BF$2475,MATCH(Slozene_prurezy!$D4,DTB!$B$7:$B$2475,0),COLUMN(DTB!$D$2))*C4</f>
        <v>180</v>
      </c>
      <c r="F4">
        <v>2</v>
      </c>
      <c r="G4" s="105">
        <v>180</v>
      </c>
      <c r="H4" s="104">
        <v>10</v>
      </c>
      <c r="I4" s="106">
        <f>INDEX(DTB!$A$7:$BF$2475,MATCH(Slozene_prurezy!$D4,DTB!$B$7:$B$2475,0),COLUMN(DTB!$T$2))*C4</f>
        <v>4525.1416529422968</v>
      </c>
      <c r="J4" s="106">
        <f>2*G4*H4</f>
        <v>3600</v>
      </c>
      <c r="K4" s="106">
        <f>I4+J4</f>
        <v>8125.1416529422968</v>
      </c>
      <c r="L4" s="75">
        <f>K4/I4</f>
        <v>1.7955552060252613</v>
      </c>
      <c r="M4" s="106">
        <f>INDEX(DTB!$A$7:$BF$2475,MATCH(Slozene_prurezy!$D4,DTB!$B$7:$B$2475,0),COLUMN(DTB!$W$2))*C4</f>
        <v>25102836.952601139</v>
      </c>
      <c r="N4" s="106">
        <f>1/12*G4*((E4+F4*H4)^3-E4^3)+2/12*G4*H4^3</f>
        <v>32550000</v>
      </c>
      <c r="O4" s="106">
        <f>M4+N4</f>
        <v>57652836.952601135</v>
      </c>
      <c r="P4" s="75">
        <f>O4/M4</f>
        <v>2.2966661920109068</v>
      </c>
      <c r="Q4" s="106">
        <f>INDEX(DTB!$A$7:$BF$2475,MATCH(Slozene_prurezy!$D4,DTB!$B$7:$B$2475,0),COLUMN(DTB!$X$2))*C4</f>
        <v>293600.43219416536</v>
      </c>
      <c r="R4" s="106">
        <f>N4*2/(E4+F4*H4)</f>
        <v>325500</v>
      </c>
      <c r="S4" s="106">
        <f>Q4+R4</f>
        <v>619100.43219416542</v>
      </c>
      <c r="T4" s="75">
        <f>S4/Q4</f>
        <v>2.1086495941693255</v>
      </c>
      <c r="U4" s="107">
        <f>INDEX(DTB!$A$7:$BF$2475,MATCH(Slozene_prurezy!$D4,DTB!$B$7:$B$2475,0),COLUMN(DTB!$AB$2))*C4</f>
        <v>1447.1416529422968</v>
      </c>
      <c r="V4" s="106">
        <f>B4*K4</f>
        <v>1909408.2884414399</v>
      </c>
      <c r="W4" s="106">
        <f>B4*S4</f>
        <v>145488601.56562889</v>
      </c>
    </row>
  </sheetData>
  <mergeCells count="2">
    <mergeCell ref="C1:E1"/>
    <mergeCell ref="G1:H1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DTB!$B$7:$B$2475</xm:f>
          </x14:formula1>
          <xm:sqref>D2:D4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7">
    <tabColor indexed="13"/>
  </sheetPr>
  <dimension ref="A1:DU2478"/>
  <sheetViews>
    <sheetView showZeros="0" zoomScaleNormal="100" workbookViewId="0">
      <pane ySplit="3" topLeftCell="A6" activePane="bottomLeft" state="frozen"/>
      <selection pane="bottomLeft" activeCell="H2385" sqref="H2385"/>
    </sheetView>
  </sheetViews>
  <sheetFormatPr defaultRowHeight="12.75" x14ac:dyDescent="0.2"/>
  <cols>
    <col min="1" max="1" width="2.7109375" style="9" customWidth="1"/>
    <col min="2" max="2" width="16.140625" style="10" bestFit="1" customWidth="1"/>
    <col min="3" max="3" width="9.28515625" style="11" bestFit="1" customWidth="1"/>
    <col min="4" max="18" width="8.5703125" style="11" bestFit="1" customWidth="1"/>
    <col min="19" max="19" width="4.140625" style="11" bestFit="1" customWidth="1"/>
    <col min="20" max="20" width="14.28515625" style="11" bestFit="1" customWidth="1"/>
    <col min="21" max="22" width="14.7109375" style="40" bestFit="1" customWidth="1"/>
    <col min="23" max="23" width="15.28515625" style="40" bestFit="1" customWidth="1"/>
    <col min="24" max="25" width="11.7109375" style="40" bestFit="1" customWidth="1"/>
    <col min="26" max="26" width="3.7109375" style="40" bestFit="1" customWidth="1"/>
    <col min="27" max="27" width="8.5703125" style="40" bestFit="1" customWidth="1"/>
    <col min="28" max="29" width="9.5703125" style="40" bestFit="1" customWidth="1"/>
    <col min="30" max="30" width="12.7109375" style="40" bestFit="1" customWidth="1"/>
    <col min="31" max="32" width="10.7109375" style="40" bestFit="1" customWidth="1"/>
    <col min="33" max="33" width="3.7109375" style="40" bestFit="1" customWidth="1"/>
    <col min="34" max="34" width="8.5703125" style="40" bestFit="1" customWidth="1"/>
    <col min="35" max="35" width="11.7109375" style="40" bestFit="1" customWidth="1"/>
    <col min="36" max="36" width="9.5703125" style="40" bestFit="1" customWidth="1"/>
    <col min="37" max="37" width="8.5703125" style="40" bestFit="1" customWidth="1"/>
    <col min="38" max="38" width="11.7109375" style="40" bestFit="1" customWidth="1"/>
    <col min="39" max="40" width="9.5703125" style="40" bestFit="1" customWidth="1"/>
    <col min="41" max="44" width="8.5703125" style="40" bestFit="1" customWidth="1"/>
    <col min="45" max="45" width="8.5703125" style="40" customWidth="1"/>
    <col min="46" max="46" width="8.5703125" style="40" bestFit="1" customWidth="1"/>
    <col min="47" max="47" width="11.7109375" style="40" bestFit="1" customWidth="1"/>
    <col min="48" max="48" width="15.28515625" style="40" bestFit="1" customWidth="1"/>
    <col min="49" max="49" width="19" style="40" bestFit="1" customWidth="1"/>
    <col min="50" max="50" width="8.5703125" style="40" bestFit="1" customWidth="1"/>
    <col min="51" max="51" width="10.7109375" style="40" bestFit="1" customWidth="1"/>
    <col min="52" max="52" width="5.140625" style="40" customWidth="1"/>
    <col min="53" max="53" width="5.5703125" style="40" customWidth="1"/>
    <col min="54" max="54" width="5.28515625" style="40" customWidth="1"/>
    <col min="55" max="55" width="6" style="40" customWidth="1"/>
    <col min="56" max="56" width="5.7109375" style="40" customWidth="1"/>
    <col min="57" max="57" width="5.140625" style="40" customWidth="1"/>
    <col min="58" max="58" width="12" style="15" bestFit="1" customWidth="1"/>
    <col min="59" max="59" width="8.28515625" style="36" bestFit="1" customWidth="1"/>
    <col min="60" max="74" width="8.28515625" style="17" bestFit="1" customWidth="1"/>
    <col min="75" max="75" width="5.5703125" style="17" bestFit="1" customWidth="1"/>
    <col min="76" max="76" width="13.28515625" style="18" bestFit="1" customWidth="1"/>
    <col min="77" max="77" width="13.42578125" style="42" bestFit="1" customWidth="1"/>
    <col min="78" max="78" width="13.42578125" style="43" bestFit="1" customWidth="1"/>
    <col min="79" max="79" width="13.7109375" style="18" bestFit="1" customWidth="1"/>
    <col min="80" max="81" width="10.140625" style="18" bestFit="1" customWidth="1"/>
    <col min="82" max="82" width="4.5703125" style="25" bestFit="1" customWidth="1"/>
    <col min="83" max="83" width="8.28515625" style="26" bestFit="1" customWidth="1"/>
    <col min="84" max="85" width="9.28515625" style="17" bestFit="1" customWidth="1"/>
    <col min="86" max="86" width="11.140625" style="17" bestFit="1" customWidth="1"/>
    <col min="87" max="88" width="9.28515625" style="17" bestFit="1" customWidth="1"/>
    <col min="89" max="89" width="4.5703125" style="25" bestFit="1" customWidth="1"/>
    <col min="90" max="90" width="8.28515625" style="17" bestFit="1" customWidth="1"/>
    <col min="91" max="91" width="10.140625" style="17" bestFit="1" customWidth="1"/>
    <col min="92" max="92" width="9.28515625" style="17" bestFit="1" customWidth="1"/>
    <col min="93" max="93" width="8.28515625" style="17" bestFit="1" customWidth="1"/>
    <col min="94" max="94" width="10.140625" style="17" bestFit="1" customWidth="1"/>
    <col min="95" max="96" width="9.28515625" style="17" bestFit="1" customWidth="1"/>
    <col min="97" max="100" width="8.28515625" style="17" bestFit="1" customWidth="1"/>
    <col min="101" max="101" width="8.28515625" style="17" customWidth="1"/>
    <col min="102" max="102" width="8.28515625" style="17" bestFit="1" customWidth="1"/>
    <col min="103" max="103" width="10.140625" style="17" bestFit="1" customWidth="1"/>
    <col min="104" max="104" width="13.7109375" style="18" bestFit="1" customWidth="1"/>
    <col min="105" max="105" width="17.42578125" style="17" bestFit="1" customWidth="1"/>
    <col min="106" max="106" width="8.28515625" style="17" bestFit="1" customWidth="1"/>
    <col min="107" max="107" width="9.28515625" style="18" bestFit="1" customWidth="1"/>
    <col min="108" max="108" width="4.5703125" style="17" customWidth="1"/>
    <col min="109" max="109" width="4.7109375" style="17" customWidth="1"/>
    <col min="110" max="110" width="4.85546875" style="17" customWidth="1"/>
    <col min="111" max="111" width="4.7109375" style="17" customWidth="1"/>
    <col min="112" max="112" width="5.7109375" style="17" customWidth="1"/>
    <col min="113" max="113" width="4.42578125" style="17" customWidth="1"/>
    <col min="114" max="114" width="14.140625" style="36" customWidth="1"/>
    <col min="115" max="115" width="4.5703125" style="21" customWidth="1"/>
    <col min="116" max="116" width="4.28515625" style="21" customWidth="1"/>
    <col min="117" max="117" width="5.42578125" style="45" customWidth="1"/>
    <col min="118" max="118" width="2.28515625" style="21" customWidth="1"/>
    <col min="119" max="119" width="4.42578125" style="21" customWidth="1"/>
    <col min="120" max="120" width="2.140625" style="21" customWidth="1"/>
    <col min="121" max="121" width="5" style="47" customWidth="1"/>
    <col min="122" max="122" width="3.140625" style="21" customWidth="1"/>
    <col min="123" max="123" width="6.140625" style="21" customWidth="1"/>
    <col min="124" max="124" width="4.7109375" style="21" customWidth="1"/>
    <col min="125" max="125" width="6.5703125" style="21" customWidth="1"/>
    <col min="126" max="16384" width="9.140625" style="21"/>
  </cols>
  <sheetData>
    <row r="1" spans="1:114" x14ac:dyDescent="0.2">
      <c r="C1" s="11" t="s">
        <v>33</v>
      </c>
      <c r="D1" s="121" t="s">
        <v>34</v>
      </c>
      <c r="E1" s="121"/>
      <c r="F1" s="121"/>
      <c r="G1" s="121"/>
      <c r="H1" s="121"/>
      <c r="I1" s="121"/>
      <c r="J1" s="121"/>
      <c r="K1" s="121"/>
      <c r="L1" s="121"/>
      <c r="M1" s="121"/>
      <c r="N1" s="12"/>
      <c r="O1" s="12"/>
      <c r="P1" s="12"/>
      <c r="Q1" s="12"/>
      <c r="R1" s="12"/>
      <c r="S1" s="12"/>
      <c r="T1" s="13" t="s">
        <v>35</v>
      </c>
      <c r="U1" s="11" t="s">
        <v>36</v>
      </c>
      <c r="V1" s="14" t="s">
        <v>36</v>
      </c>
      <c r="W1" s="121" t="s">
        <v>37</v>
      </c>
      <c r="X1" s="121"/>
      <c r="Y1" s="121"/>
      <c r="Z1" s="121"/>
      <c r="AA1" s="121"/>
      <c r="AB1" s="121"/>
      <c r="AC1" s="12"/>
      <c r="AD1" s="121" t="s">
        <v>38</v>
      </c>
      <c r="AE1" s="121"/>
      <c r="AF1" s="121"/>
      <c r="AG1" s="121"/>
      <c r="AH1" s="121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1" t="s">
        <v>39</v>
      </c>
      <c r="AU1" s="121"/>
      <c r="AV1" s="121"/>
      <c r="AW1" s="121"/>
      <c r="AX1" s="121"/>
      <c r="AY1" s="121"/>
      <c r="AZ1" s="121" t="s">
        <v>40</v>
      </c>
      <c r="BA1" s="121"/>
      <c r="BB1" s="121"/>
      <c r="BC1" s="121"/>
      <c r="BD1" s="121"/>
      <c r="BE1" s="121"/>
      <c r="BF1" s="15" t="s">
        <v>41</v>
      </c>
      <c r="BG1" s="16" t="s">
        <v>33</v>
      </c>
      <c r="BH1" s="120" t="s">
        <v>34</v>
      </c>
      <c r="BI1" s="120"/>
      <c r="BJ1" s="120"/>
      <c r="BK1" s="120"/>
      <c r="BL1" s="120"/>
      <c r="BM1" s="120"/>
      <c r="BN1" s="120"/>
      <c r="BO1" s="120"/>
      <c r="BP1" s="120"/>
      <c r="BQ1" s="120"/>
      <c r="BX1" s="18" t="s">
        <v>35</v>
      </c>
      <c r="BY1" s="16" t="s">
        <v>36</v>
      </c>
      <c r="BZ1" s="19" t="s">
        <v>36</v>
      </c>
      <c r="CA1" s="120" t="s">
        <v>37</v>
      </c>
      <c r="CB1" s="120"/>
      <c r="CC1" s="120"/>
      <c r="CD1" s="120"/>
      <c r="CE1" s="120"/>
      <c r="CF1" s="120"/>
      <c r="CH1" s="120" t="s">
        <v>38</v>
      </c>
      <c r="CI1" s="120"/>
      <c r="CJ1" s="120"/>
      <c r="CK1" s="120"/>
      <c r="CL1" s="120"/>
      <c r="CX1" s="120" t="s">
        <v>39</v>
      </c>
      <c r="CY1" s="120"/>
      <c r="CZ1" s="120"/>
      <c r="DA1" s="120"/>
      <c r="DB1" s="120"/>
      <c r="DC1" s="120"/>
      <c r="DD1" s="120" t="s">
        <v>40</v>
      </c>
      <c r="DE1" s="120"/>
      <c r="DF1" s="120"/>
      <c r="DG1" s="120"/>
      <c r="DH1" s="120"/>
      <c r="DI1" s="120"/>
      <c r="DJ1" s="20" t="s">
        <v>41</v>
      </c>
    </row>
    <row r="2" spans="1:114" ht="15" x14ac:dyDescent="0.25">
      <c r="D2" s="12" t="s">
        <v>42</v>
      </c>
      <c r="E2" s="12" t="s">
        <v>43</v>
      </c>
      <c r="F2" s="12" t="s">
        <v>44</v>
      </c>
      <c r="G2" s="12" t="s">
        <v>45</v>
      </c>
      <c r="H2" s="12" t="s">
        <v>46</v>
      </c>
      <c r="I2" s="12" t="s">
        <v>47</v>
      </c>
      <c r="J2" s="12" t="s">
        <v>48</v>
      </c>
      <c r="K2" s="12" t="s">
        <v>49</v>
      </c>
      <c r="L2" s="12" t="s">
        <v>50</v>
      </c>
      <c r="M2" s="12" t="s">
        <v>51</v>
      </c>
      <c r="N2" s="12" t="s">
        <v>52</v>
      </c>
      <c r="O2" s="12" t="s">
        <v>53</v>
      </c>
      <c r="P2" s="12" t="s">
        <v>54</v>
      </c>
      <c r="Q2" s="12" t="s">
        <v>55</v>
      </c>
      <c r="R2" s="12" t="s">
        <v>56</v>
      </c>
      <c r="S2" s="12" t="s">
        <v>57</v>
      </c>
      <c r="T2" s="13" t="s">
        <v>29</v>
      </c>
      <c r="U2" s="11"/>
      <c r="V2" s="14" t="s">
        <v>58</v>
      </c>
      <c r="W2" s="13" t="s">
        <v>59</v>
      </c>
      <c r="X2" s="13" t="s">
        <v>60</v>
      </c>
      <c r="Y2" s="13" t="s">
        <v>61</v>
      </c>
      <c r="Z2" s="22" t="s">
        <v>62</v>
      </c>
      <c r="AA2" s="23" t="s">
        <v>63</v>
      </c>
      <c r="AB2" s="12" t="s">
        <v>64</v>
      </c>
      <c r="AC2" s="12" t="s">
        <v>65</v>
      </c>
      <c r="AD2" s="12" t="s">
        <v>66</v>
      </c>
      <c r="AE2" s="12" t="s">
        <v>67</v>
      </c>
      <c r="AF2" s="12" t="s">
        <v>68</v>
      </c>
      <c r="AG2" s="22" t="s">
        <v>62</v>
      </c>
      <c r="AH2" s="12" t="s">
        <v>69</v>
      </c>
      <c r="AI2" s="12" t="s">
        <v>70</v>
      </c>
      <c r="AJ2" s="12" t="s">
        <v>71</v>
      </c>
      <c r="AK2" s="12" t="s">
        <v>72</v>
      </c>
      <c r="AL2" s="12" t="s">
        <v>73</v>
      </c>
      <c r="AM2" s="12" t="s">
        <v>74</v>
      </c>
      <c r="AN2" s="12" t="s">
        <v>75</v>
      </c>
      <c r="AO2" s="12" t="s">
        <v>76</v>
      </c>
      <c r="AP2" s="12" t="s">
        <v>77</v>
      </c>
      <c r="AQ2" s="12" t="s">
        <v>78</v>
      </c>
      <c r="AR2" s="12" t="s">
        <v>79</v>
      </c>
      <c r="AS2" s="12" t="s">
        <v>80</v>
      </c>
      <c r="AT2" s="12" t="s">
        <v>81</v>
      </c>
      <c r="AU2" s="12" t="s">
        <v>82</v>
      </c>
      <c r="AV2" s="13" t="s">
        <v>83</v>
      </c>
      <c r="AW2" s="12" t="s">
        <v>84</v>
      </c>
      <c r="AX2" s="12" t="s">
        <v>85</v>
      </c>
      <c r="AY2" s="24" t="s">
        <v>86</v>
      </c>
      <c r="AZ2" s="121" t="s">
        <v>87</v>
      </c>
      <c r="BA2" s="121"/>
      <c r="BB2" s="121"/>
      <c r="BC2" s="121" t="s">
        <v>88</v>
      </c>
      <c r="BD2" s="121"/>
      <c r="BE2" s="121"/>
      <c r="BG2" s="16"/>
      <c r="BH2" s="17" t="s">
        <v>42</v>
      </c>
      <c r="BI2" s="17" t="s">
        <v>43</v>
      </c>
      <c r="BJ2" s="17" t="s">
        <v>44</v>
      </c>
      <c r="BK2" s="17" t="s">
        <v>45</v>
      </c>
      <c r="BL2" s="17" t="s">
        <v>46</v>
      </c>
      <c r="BM2" s="17" t="s">
        <v>47</v>
      </c>
      <c r="BN2" s="17" t="s">
        <v>48</v>
      </c>
      <c r="BO2" s="17" t="s">
        <v>49</v>
      </c>
      <c r="BP2" s="17" t="s">
        <v>50</v>
      </c>
      <c r="BQ2" s="17" t="s">
        <v>51</v>
      </c>
      <c r="BR2" s="17" t="s">
        <v>52</v>
      </c>
      <c r="BS2" s="17" t="s">
        <v>53</v>
      </c>
      <c r="BT2" s="17" t="s">
        <v>54</v>
      </c>
      <c r="BU2" s="17" t="s">
        <v>55</v>
      </c>
      <c r="BV2" s="17" t="s">
        <v>56</v>
      </c>
      <c r="BW2" s="17" t="s">
        <v>89</v>
      </c>
      <c r="BX2" s="18" t="s">
        <v>29</v>
      </c>
      <c r="BY2" s="16" t="s">
        <v>90</v>
      </c>
      <c r="BZ2" s="19" t="s">
        <v>58</v>
      </c>
      <c r="CA2" s="18" t="s">
        <v>59</v>
      </c>
      <c r="CB2" s="18" t="s">
        <v>60</v>
      </c>
      <c r="CC2" s="18" t="s">
        <v>61</v>
      </c>
      <c r="CD2" s="25" t="s">
        <v>91</v>
      </c>
      <c r="CE2" s="26" t="s">
        <v>63</v>
      </c>
      <c r="CF2" s="17" t="s">
        <v>64</v>
      </c>
      <c r="CG2" s="17" t="s">
        <v>65</v>
      </c>
      <c r="CH2" s="17" t="s">
        <v>66</v>
      </c>
      <c r="CI2" s="17" t="s">
        <v>67</v>
      </c>
      <c r="CJ2" s="17" t="s">
        <v>68</v>
      </c>
      <c r="CK2" s="25" t="s">
        <v>91</v>
      </c>
      <c r="CL2" s="17" t="s">
        <v>69</v>
      </c>
      <c r="CM2" s="17" t="s">
        <v>70</v>
      </c>
      <c r="CN2" s="17" t="s">
        <v>71</v>
      </c>
      <c r="CO2" s="17" t="s">
        <v>72</v>
      </c>
      <c r="CP2" s="17" t="s">
        <v>73</v>
      </c>
      <c r="CQ2" s="17" t="s">
        <v>74</v>
      </c>
      <c r="CR2" s="17" t="s">
        <v>75</v>
      </c>
      <c r="CS2" s="17" t="s">
        <v>76</v>
      </c>
      <c r="CT2" s="17" t="s">
        <v>77</v>
      </c>
      <c r="CU2" s="17" t="s">
        <v>78</v>
      </c>
      <c r="CV2" s="17" t="s">
        <v>79</v>
      </c>
      <c r="CW2" s="17" t="s">
        <v>80</v>
      </c>
      <c r="CX2" s="17" t="s">
        <v>81</v>
      </c>
      <c r="CY2" s="17" t="s">
        <v>82</v>
      </c>
      <c r="CZ2" s="18" t="s">
        <v>83</v>
      </c>
      <c r="DA2" s="17" t="s">
        <v>84</v>
      </c>
      <c r="DB2" s="17" t="s">
        <v>85</v>
      </c>
      <c r="DC2" s="27" t="s">
        <v>86</v>
      </c>
      <c r="DD2" s="120" t="s">
        <v>87</v>
      </c>
      <c r="DE2" s="120"/>
      <c r="DF2" s="120"/>
      <c r="DG2" s="120" t="s">
        <v>88</v>
      </c>
      <c r="DH2" s="120"/>
      <c r="DI2" s="120"/>
      <c r="DJ2" s="20"/>
    </row>
    <row r="3" spans="1:114" ht="27.75" x14ac:dyDescent="0.2">
      <c r="B3" s="10" t="s">
        <v>92</v>
      </c>
      <c r="C3" s="28" t="s">
        <v>93</v>
      </c>
      <c r="D3" s="12" t="s">
        <v>2</v>
      </c>
      <c r="E3" s="12" t="s">
        <v>2</v>
      </c>
      <c r="F3" s="12" t="s">
        <v>2</v>
      </c>
      <c r="G3" s="12" t="s">
        <v>2</v>
      </c>
      <c r="H3" s="12" t="s">
        <v>2</v>
      </c>
      <c r="I3" s="12" t="s">
        <v>2</v>
      </c>
      <c r="J3" s="12" t="s">
        <v>2</v>
      </c>
      <c r="K3" s="12" t="s">
        <v>2</v>
      </c>
      <c r="L3" s="12" t="s">
        <v>2</v>
      </c>
      <c r="M3" s="12" t="s">
        <v>2</v>
      </c>
      <c r="N3" s="12" t="s">
        <v>2</v>
      </c>
      <c r="O3" s="12" t="s">
        <v>2</v>
      </c>
      <c r="P3" s="12" t="s">
        <v>2</v>
      </c>
      <c r="Q3" s="12" t="s">
        <v>2</v>
      </c>
      <c r="R3" s="12" t="s">
        <v>2</v>
      </c>
      <c r="S3" s="12"/>
      <c r="T3" s="13" t="s">
        <v>94</v>
      </c>
      <c r="U3" s="29" t="s">
        <v>95</v>
      </c>
      <c r="V3" s="30" t="s">
        <v>96</v>
      </c>
      <c r="W3" s="13" t="s">
        <v>97</v>
      </c>
      <c r="X3" s="13" t="s">
        <v>98</v>
      </c>
      <c r="Y3" s="13" t="s">
        <v>98</v>
      </c>
      <c r="Z3" s="22"/>
      <c r="AA3" s="23" t="s">
        <v>2</v>
      </c>
      <c r="AB3" s="12" t="s">
        <v>94</v>
      </c>
      <c r="AC3" s="12" t="s">
        <v>94</v>
      </c>
      <c r="AD3" s="12" t="s">
        <v>97</v>
      </c>
      <c r="AE3" s="12" t="s">
        <v>98</v>
      </c>
      <c r="AF3" s="12" t="s">
        <v>98</v>
      </c>
      <c r="AG3" s="22"/>
      <c r="AH3" s="12" t="s">
        <v>2</v>
      </c>
      <c r="AI3" s="12" t="s">
        <v>97</v>
      </c>
      <c r="AJ3" s="12" t="s">
        <v>98</v>
      </c>
      <c r="AK3" s="12" t="s">
        <v>2</v>
      </c>
      <c r="AL3" s="12" t="s">
        <v>97</v>
      </c>
      <c r="AM3" s="12" t="s">
        <v>98</v>
      </c>
      <c r="AN3" s="12" t="s">
        <v>98</v>
      </c>
      <c r="AO3" s="12" t="s">
        <v>2</v>
      </c>
      <c r="AP3" s="12" t="s">
        <v>2</v>
      </c>
      <c r="AQ3" s="12" t="s">
        <v>2</v>
      </c>
      <c r="AR3" s="12" t="s">
        <v>2</v>
      </c>
      <c r="AS3" s="12" t="s">
        <v>2</v>
      </c>
      <c r="AT3" s="12" t="s">
        <v>2</v>
      </c>
      <c r="AU3" s="12" t="s">
        <v>97</v>
      </c>
      <c r="AV3" s="13" t="s">
        <v>97</v>
      </c>
      <c r="AW3" s="12" t="s">
        <v>99</v>
      </c>
      <c r="AX3" s="12" t="s">
        <v>2</v>
      </c>
      <c r="AY3" s="13" t="s">
        <v>94</v>
      </c>
      <c r="AZ3" s="31" t="s">
        <v>100</v>
      </c>
      <c r="BA3" s="31" t="s">
        <v>101</v>
      </c>
      <c r="BB3" s="31" t="s">
        <v>102</v>
      </c>
      <c r="BC3" s="31" t="s">
        <v>100</v>
      </c>
      <c r="BD3" s="31" t="s">
        <v>101</v>
      </c>
      <c r="BE3" s="31" t="s">
        <v>102</v>
      </c>
      <c r="BG3" s="32" t="s">
        <v>103</v>
      </c>
      <c r="BH3" s="17" t="s">
        <v>2</v>
      </c>
      <c r="BI3" s="17" t="s">
        <v>2</v>
      </c>
      <c r="BJ3" s="17" t="s">
        <v>2</v>
      </c>
      <c r="BK3" s="17" t="s">
        <v>2</v>
      </c>
      <c r="BL3" s="17" t="s">
        <v>2</v>
      </c>
      <c r="BM3" s="17" t="s">
        <v>2</v>
      </c>
      <c r="BN3" s="17" t="s">
        <v>2</v>
      </c>
      <c r="BO3" s="17" t="s">
        <v>2</v>
      </c>
      <c r="BP3" s="17" t="s">
        <v>2</v>
      </c>
      <c r="BQ3" s="17" t="s">
        <v>2</v>
      </c>
      <c r="BR3" s="17" t="s">
        <v>2</v>
      </c>
      <c r="BS3" s="17" t="s">
        <v>2</v>
      </c>
      <c r="BT3" s="17" t="s">
        <v>2</v>
      </c>
      <c r="BU3" s="17" t="s">
        <v>2</v>
      </c>
      <c r="BV3" s="17" t="s">
        <v>2</v>
      </c>
      <c r="BX3" s="18" t="s">
        <v>94</v>
      </c>
      <c r="BY3" s="33" t="s">
        <v>95</v>
      </c>
      <c r="BZ3" s="34" t="s">
        <v>96</v>
      </c>
      <c r="CA3" s="18" t="s">
        <v>97</v>
      </c>
      <c r="CB3" s="18" t="s">
        <v>98</v>
      </c>
      <c r="CC3" s="18" t="s">
        <v>98</v>
      </c>
      <c r="CE3" s="26" t="s">
        <v>2</v>
      </c>
      <c r="CF3" s="17" t="s">
        <v>94</v>
      </c>
      <c r="CG3" s="17" t="s">
        <v>94</v>
      </c>
      <c r="CH3" s="17" t="s">
        <v>97</v>
      </c>
      <c r="CI3" s="17" t="s">
        <v>98</v>
      </c>
      <c r="CJ3" s="17" t="s">
        <v>98</v>
      </c>
      <c r="CL3" s="17" t="s">
        <v>2</v>
      </c>
      <c r="CM3" s="17" t="s">
        <v>97</v>
      </c>
      <c r="CN3" s="17" t="s">
        <v>98</v>
      </c>
      <c r="CO3" s="17" t="s">
        <v>2</v>
      </c>
      <c r="CP3" s="17" t="s">
        <v>97</v>
      </c>
      <c r="CQ3" s="17" t="s">
        <v>98</v>
      </c>
      <c r="CR3" s="17" t="s">
        <v>98</v>
      </c>
      <c r="CS3" s="17" t="s">
        <v>2</v>
      </c>
      <c r="CT3" s="17" t="s">
        <v>2</v>
      </c>
      <c r="CU3" s="17" t="s">
        <v>2</v>
      </c>
      <c r="CV3" s="17" t="s">
        <v>2</v>
      </c>
      <c r="CW3" s="17" t="s">
        <v>2</v>
      </c>
      <c r="CX3" s="17" t="s">
        <v>2</v>
      </c>
      <c r="CY3" s="17" t="s">
        <v>97</v>
      </c>
      <c r="CZ3" s="18" t="s">
        <v>97</v>
      </c>
      <c r="DA3" s="17" t="s">
        <v>99</v>
      </c>
      <c r="DB3" s="17" t="s">
        <v>2</v>
      </c>
      <c r="DC3" s="18" t="s">
        <v>94</v>
      </c>
      <c r="DD3" s="35" t="s">
        <v>100</v>
      </c>
      <c r="DE3" s="35" t="s">
        <v>101</v>
      </c>
      <c r="DF3" s="35" t="s">
        <v>102</v>
      </c>
      <c r="DG3" s="35" t="s">
        <v>100</v>
      </c>
      <c r="DH3" s="35" t="s">
        <v>101</v>
      </c>
      <c r="DI3" s="35" t="s">
        <v>102</v>
      </c>
    </row>
    <row r="4" spans="1:114" x14ac:dyDescent="0.2">
      <c r="B4" s="37" t="s">
        <v>104</v>
      </c>
      <c r="C4" s="38">
        <f>7850/7850</f>
        <v>1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>
        <f>1</f>
        <v>1</v>
      </c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9"/>
      <c r="BG4" s="32"/>
      <c r="BY4" s="33"/>
      <c r="BZ4" s="34"/>
      <c r="DJ4" s="20"/>
    </row>
    <row r="5" spans="1:114" x14ac:dyDescent="0.2"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G5" s="32"/>
      <c r="BY5" s="33"/>
      <c r="BZ5" s="34"/>
      <c r="DJ5" s="20"/>
    </row>
    <row r="6" spans="1:114" x14ac:dyDescent="0.2"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11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G6" s="32"/>
      <c r="BY6" s="33"/>
      <c r="BZ6" s="34"/>
      <c r="DJ6" s="20"/>
    </row>
    <row r="7" spans="1:114" x14ac:dyDescent="0.2">
      <c r="A7" s="15" t="s">
        <v>105</v>
      </c>
      <c r="B7" s="10" t="s">
        <v>106</v>
      </c>
      <c r="C7" s="11">
        <f t="shared" ref="C7:C61" si="0">IF(A7="x",BG7*$C$4,0)</f>
        <v>7.85</v>
      </c>
      <c r="D7" s="11">
        <f t="shared" ref="D7:T21" si="1">IF($A7="x",BH7,"")</f>
        <v>0</v>
      </c>
      <c r="E7" s="11">
        <f t="shared" si="1"/>
        <v>0</v>
      </c>
      <c r="F7" s="11">
        <f t="shared" si="1"/>
        <v>0</v>
      </c>
      <c r="G7" s="11">
        <f t="shared" si="1"/>
        <v>0</v>
      </c>
      <c r="H7" s="11">
        <f t="shared" si="1"/>
        <v>1</v>
      </c>
      <c r="I7" s="11">
        <f t="shared" si="1"/>
        <v>0</v>
      </c>
      <c r="J7" s="11">
        <f t="shared" si="1"/>
        <v>0</v>
      </c>
      <c r="K7" s="11">
        <f t="shared" si="1"/>
        <v>0</v>
      </c>
      <c r="L7" s="11">
        <f t="shared" si="1"/>
        <v>0</v>
      </c>
      <c r="M7" s="11">
        <f t="shared" si="1"/>
        <v>0</v>
      </c>
      <c r="N7" s="11">
        <f t="shared" si="1"/>
        <v>0</v>
      </c>
      <c r="O7" s="11">
        <f t="shared" si="1"/>
        <v>0</v>
      </c>
      <c r="P7" s="11">
        <f t="shared" si="1"/>
        <v>0</v>
      </c>
      <c r="Q7" s="11">
        <f t="shared" si="1"/>
        <v>0</v>
      </c>
      <c r="R7" s="11">
        <f t="shared" si="1"/>
        <v>0</v>
      </c>
      <c r="S7" s="11">
        <f t="shared" si="1"/>
        <v>0</v>
      </c>
      <c r="T7" s="11">
        <f t="shared" si="1"/>
        <v>0</v>
      </c>
      <c r="U7" s="40">
        <f t="shared" ref="U7:U61" si="2">IF(A7="x",BY7*$U$4,0)</f>
        <v>2</v>
      </c>
      <c r="V7" s="11">
        <f t="shared" ref="V7:BE14" si="3">IF($A7="x",BZ7,"")</f>
        <v>254.77707006369428</v>
      </c>
      <c r="W7" s="11">
        <f t="shared" si="3"/>
        <v>0</v>
      </c>
      <c r="X7" s="11">
        <f t="shared" si="3"/>
        <v>0</v>
      </c>
      <c r="Y7" s="11">
        <f t="shared" si="3"/>
        <v>0</v>
      </c>
      <c r="Z7" s="11">
        <f t="shared" si="3"/>
        <v>0</v>
      </c>
      <c r="AA7" s="11">
        <f t="shared" si="3"/>
        <v>0</v>
      </c>
      <c r="AB7" s="11">
        <f t="shared" si="3"/>
        <v>0</v>
      </c>
      <c r="AC7" s="11">
        <f t="shared" si="3"/>
        <v>0</v>
      </c>
      <c r="AD7" s="11">
        <f t="shared" si="3"/>
        <v>0</v>
      </c>
      <c r="AE7" s="11">
        <f t="shared" si="3"/>
        <v>0</v>
      </c>
      <c r="AF7" s="11">
        <f t="shared" si="3"/>
        <v>0</v>
      </c>
      <c r="AG7" s="11">
        <f t="shared" si="3"/>
        <v>0</v>
      </c>
      <c r="AH7" s="11">
        <f t="shared" si="3"/>
        <v>0</v>
      </c>
      <c r="AI7" s="11">
        <f t="shared" si="3"/>
        <v>0</v>
      </c>
      <c r="AJ7" s="11">
        <f t="shared" si="3"/>
        <v>0</v>
      </c>
      <c r="AK7" s="11">
        <f t="shared" si="3"/>
        <v>0</v>
      </c>
      <c r="AL7" s="11">
        <f t="shared" si="3"/>
        <v>0</v>
      </c>
      <c r="AM7" s="11">
        <f t="shared" si="3"/>
        <v>0</v>
      </c>
      <c r="AN7" s="11">
        <f t="shared" si="3"/>
        <v>0</v>
      </c>
      <c r="AO7" s="11">
        <f t="shared" si="3"/>
        <v>0</v>
      </c>
      <c r="AP7" s="11">
        <f t="shared" si="3"/>
        <v>0</v>
      </c>
      <c r="AQ7" s="11">
        <f t="shared" si="3"/>
        <v>0</v>
      </c>
      <c r="AR7" s="11">
        <f t="shared" si="3"/>
        <v>0</v>
      </c>
      <c r="AS7" s="11">
        <f t="shared" si="3"/>
        <v>0</v>
      </c>
      <c r="AT7" s="11">
        <f t="shared" si="3"/>
        <v>0</v>
      </c>
      <c r="AU7" s="11">
        <f t="shared" si="3"/>
        <v>0</v>
      </c>
      <c r="AV7" s="11">
        <f t="shared" si="3"/>
        <v>0</v>
      </c>
      <c r="AW7" s="11">
        <f t="shared" si="3"/>
        <v>0</v>
      </c>
      <c r="AX7" s="11">
        <f t="shared" si="3"/>
        <v>0</v>
      </c>
      <c r="AY7" s="11">
        <f t="shared" si="3"/>
        <v>0</v>
      </c>
      <c r="AZ7" s="11">
        <f t="shared" si="3"/>
        <v>0</v>
      </c>
      <c r="BA7" s="11">
        <f t="shared" si="3"/>
        <v>0</v>
      </c>
      <c r="BB7" s="11">
        <f t="shared" si="3"/>
        <v>0</v>
      </c>
      <c r="BC7" s="11">
        <f t="shared" si="3"/>
        <v>0</v>
      </c>
      <c r="BD7" s="11">
        <f t="shared" si="3"/>
        <v>0</v>
      </c>
      <c r="BE7" s="11">
        <f t="shared" si="3"/>
        <v>0</v>
      </c>
      <c r="BF7" s="15" t="str">
        <f t="shared" ref="BF7:BF61" si="4">IF(A7="x",DJ7,0)</f>
        <v>ČSN 42 5301</v>
      </c>
      <c r="BG7" s="41">
        <f>7.85</f>
        <v>7.85</v>
      </c>
      <c r="BL7" s="17">
        <f t="shared" ref="BL7:BL61" si="5">VALUE(MID(B7,FIND(" ",B7)+1,LEN(B7)-FIND(" ",B7)))</f>
        <v>1</v>
      </c>
      <c r="BY7" s="42">
        <v>2</v>
      </c>
      <c r="BZ7" s="43">
        <f>2*(1000/BL7)/7.85</f>
        <v>254.77707006369428</v>
      </c>
      <c r="DJ7" s="20" t="s">
        <v>107</v>
      </c>
    </row>
    <row r="8" spans="1:114" x14ac:dyDescent="0.2">
      <c r="A8" s="15" t="s">
        <v>105</v>
      </c>
      <c r="B8" s="10" t="s">
        <v>108</v>
      </c>
      <c r="C8" s="11">
        <f t="shared" si="0"/>
        <v>15.7</v>
      </c>
      <c r="D8" s="11">
        <f t="shared" si="1"/>
        <v>0</v>
      </c>
      <c r="E8" s="11">
        <f t="shared" si="1"/>
        <v>0</v>
      </c>
      <c r="F8" s="11">
        <f t="shared" si="1"/>
        <v>0</v>
      </c>
      <c r="G8" s="11">
        <f t="shared" si="1"/>
        <v>0</v>
      </c>
      <c r="H8" s="11">
        <f t="shared" si="1"/>
        <v>2</v>
      </c>
      <c r="I8" s="11">
        <f t="shared" si="1"/>
        <v>0</v>
      </c>
      <c r="J8" s="11">
        <f t="shared" si="1"/>
        <v>0</v>
      </c>
      <c r="K8" s="11">
        <f t="shared" si="1"/>
        <v>0</v>
      </c>
      <c r="L8" s="11">
        <f t="shared" si="1"/>
        <v>0</v>
      </c>
      <c r="M8" s="11">
        <f t="shared" si="1"/>
        <v>0</v>
      </c>
      <c r="N8" s="11">
        <f t="shared" si="1"/>
        <v>0</v>
      </c>
      <c r="O8" s="11">
        <f t="shared" si="1"/>
        <v>0</v>
      </c>
      <c r="P8" s="11">
        <f t="shared" si="1"/>
        <v>0</v>
      </c>
      <c r="Q8" s="11">
        <f t="shared" si="1"/>
        <v>0</v>
      </c>
      <c r="R8" s="11">
        <f t="shared" si="1"/>
        <v>0</v>
      </c>
      <c r="S8" s="11">
        <f t="shared" si="1"/>
        <v>0</v>
      </c>
      <c r="T8" s="11">
        <f t="shared" si="1"/>
        <v>0</v>
      </c>
      <c r="U8" s="40">
        <f t="shared" si="2"/>
        <v>2</v>
      </c>
      <c r="V8" s="11">
        <f t="shared" si="3"/>
        <v>127.38853503184714</v>
      </c>
      <c r="W8" s="11">
        <f t="shared" si="3"/>
        <v>0</v>
      </c>
      <c r="X8" s="11">
        <f t="shared" si="3"/>
        <v>0</v>
      </c>
      <c r="Y8" s="11">
        <f t="shared" si="3"/>
        <v>0</v>
      </c>
      <c r="Z8" s="11">
        <f t="shared" si="3"/>
        <v>0</v>
      </c>
      <c r="AA8" s="11">
        <f t="shared" si="3"/>
        <v>0</v>
      </c>
      <c r="AB8" s="11">
        <f t="shared" si="3"/>
        <v>0</v>
      </c>
      <c r="AC8" s="11">
        <f t="shared" si="3"/>
        <v>0</v>
      </c>
      <c r="AD8" s="11">
        <f t="shared" si="3"/>
        <v>0</v>
      </c>
      <c r="AE8" s="11">
        <f t="shared" si="3"/>
        <v>0</v>
      </c>
      <c r="AF8" s="11">
        <f t="shared" si="3"/>
        <v>0</v>
      </c>
      <c r="AG8" s="11">
        <f t="shared" si="3"/>
        <v>0</v>
      </c>
      <c r="AH8" s="11">
        <f t="shared" si="3"/>
        <v>0</v>
      </c>
      <c r="AI8" s="11">
        <f t="shared" si="3"/>
        <v>0</v>
      </c>
      <c r="AJ8" s="11">
        <f t="shared" si="3"/>
        <v>0</v>
      </c>
      <c r="AK8" s="11">
        <f t="shared" si="3"/>
        <v>0</v>
      </c>
      <c r="AL8" s="11">
        <f t="shared" si="3"/>
        <v>0</v>
      </c>
      <c r="AM8" s="11">
        <f t="shared" si="3"/>
        <v>0</v>
      </c>
      <c r="AN8" s="11">
        <f t="shared" si="3"/>
        <v>0</v>
      </c>
      <c r="AO8" s="11">
        <f t="shared" si="3"/>
        <v>0</v>
      </c>
      <c r="AP8" s="11">
        <f t="shared" si="3"/>
        <v>0</v>
      </c>
      <c r="AQ8" s="11">
        <f t="shared" si="3"/>
        <v>0</v>
      </c>
      <c r="AR8" s="11">
        <f t="shared" si="3"/>
        <v>0</v>
      </c>
      <c r="AS8" s="11">
        <f t="shared" si="3"/>
        <v>0</v>
      </c>
      <c r="AT8" s="11">
        <f t="shared" si="3"/>
        <v>0</v>
      </c>
      <c r="AU8" s="11">
        <f t="shared" si="3"/>
        <v>0</v>
      </c>
      <c r="AV8" s="11">
        <f t="shared" si="3"/>
        <v>0</v>
      </c>
      <c r="AW8" s="11">
        <f t="shared" si="3"/>
        <v>0</v>
      </c>
      <c r="AX8" s="11">
        <f t="shared" si="3"/>
        <v>0</v>
      </c>
      <c r="AY8" s="11">
        <f t="shared" si="3"/>
        <v>0</v>
      </c>
      <c r="AZ8" s="11">
        <f t="shared" si="3"/>
        <v>0</v>
      </c>
      <c r="BA8" s="11">
        <f t="shared" si="3"/>
        <v>0</v>
      </c>
      <c r="BB8" s="11">
        <f t="shared" si="3"/>
        <v>0</v>
      </c>
      <c r="BC8" s="11">
        <f t="shared" si="3"/>
        <v>0</v>
      </c>
      <c r="BD8" s="11">
        <f t="shared" si="3"/>
        <v>0</v>
      </c>
      <c r="BE8" s="11">
        <f t="shared" si="3"/>
        <v>0</v>
      </c>
      <c r="BF8" s="15" t="str">
        <f t="shared" si="4"/>
        <v>ČSN 42 5301</v>
      </c>
      <c r="BG8" s="41">
        <v>15.7</v>
      </c>
      <c r="BL8" s="17">
        <f t="shared" si="5"/>
        <v>2</v>
      </c>
      <c r="BY8" s="42">
        <v>2</v>
      </c>
      <c r="BZ8" s="43">
        <f t="shared" ref="BZ8:BZ61" si="6">2*(1000/BL8)/7.85</f>
        <v>127.38853503184714</v>
      </c>
      <c r="DJ8" s="20" t="s">
        <v>107</v>
      </c>
    </row>
    <row r="9" spans="1:114" x14ac:dyDescent="0.2">
      <c r="A9" s="15" t="s">
        <v>105</v>
      </c>
      <c r="B9" s="10" t="s">
        <v>109</v>
      </c>
      <c r="C9" s="11">
        <f t="shared" si="0"/>
        <v>23.55</v>
      </c>
      <c r="D9" s="11">
        <f t="shared" si="1"/>
        <v>0</v>
      </c>
      <c r="E9" s="11">
        <f t="shared" si="1"/>
        <v>0</v>
      </c>
      <c r="F9" s="11">
        <f t="shared" si="1"/>
        <v>0</v>
      </c>
      <c r="G9" s="11">
        <f t="shared" si="1"/>
        <v>0</v>
      </c>
      <c r="H9" s="11">
        <f t="shared" si="1"/>
        <v>3</v>
      </c>
      <c r="I9" s="11">
        <f t="shared" si="1"/>
        <v>0</v>
      </c>
      <c r="J9" s="11">
        <f t="shared" si="1"/>
        <v>0</v>
      </c>
      <c r="K9" s="11">
        <f t="shared" si="1"/>
        <v>0</v>
      </c>
      <c r="L9" s="11">
        <f t="shared" si="1"/>
        <v>0</v>
      </c>
      <c r="M9" s="11">
        <f t="shared" si="1"/>
        <v>0</v>
      </c>
      <c r="N9" s="11">
        <f t="shared" si="1"/>
        <v>0</v>
      </c>
      <c r="O9" s="11">
        <f t="shared" si="1"/>
        <v>0</v>
      </c>
      <c r="P9" s="11">
        <f t="shared" si="1"/>
        <v>0</v>
      </c>
      <c r="Q9" s="11">
        <f t="shared" si="1"/>
        <v>0</v>
      </c>
      <c r="R9" s="11">
        <f t="shared" si="1"/>
        <v>0</v>
      </c>
      <c r="S9" s="11">
        <f t="shared" si="1"/>
        <v>0</v>
      </c>
      <c r="T9" s="11">
        <f t="shared" si="1"/>
        <v>0</v>
      </c>
      <c r="U9" s="40">
        <f t="shared" si="2"/>
        <v>2</v>
      </c>
      <c r="V9" s="11">
        <f t="shared" si="3"/>
        <v>84.925690021231418</v>
      </c>
      <c r="W9" s="11">
        <f t="shared" si="3"/>
        <v>0</v>
      </c>
      <c r="X9" s="11">
        <f t="shared" si="3"/>
        <v>0</v>
      </c>
      <c r="Y9" s="11">
        <f t="shared" si="3"/>
        <v>0</v>
      </c>
      <c r="Z9" s="11">
        <f t="shared" si="3"/>
        <v>0</v>
      </c>
      <c r="AA9" s="11">
        <f t="shared" si="3"/>
        <v>0</v>
      </c>
      <c r="AB9" s="11">
        <f t="shared" si="3"/>
        <v>0</v>
      </c>
      <c r="AC9" s="11">
        <f t="shared" si="3"/>
        <v>0</v>
      </c>
      <c r="AD9" s="11">
        <f t="shared" si="3"/>
        <v>0</v>
      </c>
      <c r="AE9" s="11">
        <f t="shared" si="3"/>
        <v>0</v>
      </c>
      <c r="AF9" s="11">
        <f t="shared" si="3"/>
        <v>0</v>
      </c>
      <c r="AG9" s="11">
        <f t="shared" si="3"/>
        <v>0</v>
      </c>
      <c r="AH9" s="11">
        <f t="shared" si="3"/>
        <v>0</v>
      </c>
      <c r="AI9" s="11">
        <f t="shared" si="3"/>
        <v>0</v>
      </c>
      <c r="AJ9" s="11">
        <f t="shared" si="3"/>
        <v>0</v>
      </c>
      <c r="AK9" s="11">
        <f t="shared" si="3"/>
        <v>0</v>
      </c>
      <c r="AL9" s="11">
        <f t="shared" si="3"/>
        <v>0</v>
      </c>
      <c r="AM9" s="11">
        <f t="shared" si="3"/>
        <v>0</v>
      </c>
      <c r="AN9" s="11">
        <f t="shared" si="3"/>
        <v>0</v>
      </c>
      <c r="AO9" s="11">
        <f t="shared" si="3"/>
        <v>0</v>
      </c>
      <c r="AP9" s="11">
        <f t="shared" si="3"/>
        <v>0</v>
      </c>
      <c r="AQ9" s="11">
        <f t="shared" si="3"/>
        <v>0</v>
      </c>
      <c r="AR9" s="11">
        <f t="shared" si="3"/>
        <v>0</v>
      </c>
      <c r="AS9" s="11">
        <f t="shared" si="3"/>
        <v>0</v>
      </c>
      <c r="AT9" s="11">
        <f t="shared" si="3"/>
        <v>0</v>
      </c>
      <c r="AU9" s="11">
        <f t="shared" si="3"/>
        <v>0</v>
      </c>
      <c r="AV9" s="11">
        <f t="shared" si="3"/>
        <v>0</v>
      </c>
      <c r="AW9" s="11">
        <f t="shared" si="3"/>
        <v>0</v>
      </c>
      <c r="AX9" s="11">
        <f t="shared" si="3"/>
        <v>0</v>
      </c>
      <c r="AY9" s="11">
        <f t="shared" si="3"/>
        <v>0</v>
      </c>
      <c r="AZ9" s="11">
        <f t="shared" si="3"/>
        <v>0</v>
      </c>
      <c r="BA9" s="11">
        <f t="shared" si="3"/>
        <v>0</v>
      </c>
      <c r="BB9" s="11">
        <f t="shared" si="3"/>
        <v>0</v>
      </c>
      <c r="BC9" s="11">
        <f t="shared" si="3"/>
        <v>0</v>
      </c>
      <c r="BD9" s="11">
        <f t="shared" si="3"/>
        <v>0</v>
      </c>
      <c r="BE9" s="11">
        <f t="shared" si="3"/>
        <v>0</v>
      </c>
      <c r="BF9" s="15" t="str">
        <f t="shared" si="4"/>
        <v>ČSN 42 5310</v>
      </c>
      <c r="BG9" s="41">
        <v>23.55</v>
      </c>
      <c r="BL9" s="17">
        <f t="shared" si="5"/>
        <v>3</v>
      </c>
      <c r="BY9" s="42">
        <v>2</v>
      </c>
      <c r="BZ9" s="43">
        <f t="shared" si="6"/>
        <v>84.925690021231418</v>
      </c>
      <c r="DJ9" s="20" t="s">
        <v>110</v>
      </c>
    </row>
    <row r="10" spans="1:114" x14ac:dyDescent="0.2">
      <c r="A10" s="15" t="s">
        <v>105</v>
      </c>
      <c r="B10" s="10" t="s">
        <v>111</v>
      </c>
      <c r="C10" s="11">
        <f t="shared" si="0"/>
        <v>31.4</v>
      </c>
      <c r="D10" s="11">
        <f t="shared" si="1"/>
        <v>0</v>
      </c>
      <c r="E10" s="11">
        <f t="shared" si="1"/>
        <v>0</v>
      </c>
      <c r="F10" s="11">
        <f t="shared" si="1"/>
        <v>0</v>
      </c>
      <c r="G10" s="11">
        <f t="shared" si="1"/>
        <v>0</v>
      </c>
      <c r="H10" s="11">
        <f t="shared" si="1"/>
        <v>4</v>
      </c>
      <c r="I10" s="11">
        <f t="shared" si="1"/>
        <v>0</v>
      </c>
      <c r="J10" s="11">
        <f t="shared" si="1"/>
        <v>0</v>
      </c>
      <c r="K10" s="11">
        <f t="shared" si="1"/>
        <v>0</v>
      </c>
      <c r="L10" s="11">
        <f t="shared" si="1"/>
        <v>0</v>
      </c>
      <c r="M10" s="11">
        <f t="shared" si="1"/>
        <v>0</v>
      </c>
      <c r="N10" s="11">
        <f t="shared" si="1"/>
        <v>0</v>
      </c>
      <c r="O10" s="11">
        <f t="shared" si="1"/>
        <v>0</v>
      </c>
      <c r="P10" s="11">
        <f t="shared" si="1"/>
        <v>0</v>
      </c>
      <c r="Q10" s="11">
        <f t="shared" si="1"/>
        <v>0</v>
      </c>
      <c r="R10" s="11">
        <f t="shared" si="1"/>
        <v>0</v>
      </c>
      <c r="S10" s="11">
        <f t="shared" si="1"/>
        <v>0</v>
      </c>
      <c r="T10" s="11">
        <f t="shared" si="1"/>
        <v>0</v>
      </c>
      <c r="U10" s="40">
        <f t="shared" si="2"/>
        <v>2</v>
      </c>
      <c r="V10" s="11">
        <f t="shared" si="3"/>
        <v>63.69426751592357</v>
      </c>
      <c r="W10" s="11">
        <f t="shared" si="3"/>
        <v>0</v>
      </c>
      <c r="X10" s="11">
        <f t="shared" si="3"/>
        <v>0</v>
      </c>
      <c r="Y10" s="11">
        <f t="shared" si="3"/>
        <v>0</v>
      </c>
      <c r="Z10" s="11">
        <f t="shared" si="3"/>
        <v>0</v>
      </c>
      <c r="AA10" s="11">
        <f t="shared" si="3"/>
        <v>0</v>
      </c>
      <c r="AB10" s="11">
        <f t="shared" si="3"/>
        <v>0</v>
      </c>
      <c r="AC10" s="11">
        <f t="shared" si="3"/>
        <v>0</v>
      </c>
      <c r="AD10" s="11">
        <f t="shared" si="3"/>
        <v>0</v>
      </c>
      <c r="AE10" s="11">
        <f t="shared" si="3"/>
        <v>0</v>
      </c>
      <c r="AF10" s="11">
        <f t="shared" si="3"/>
        <v>0</v>
      </c>
      <c r="AG10" s="11">
        <f t="shared" si="3"/>
        <v>0</v>
      </c>
      <c r="AH10" s="11">
        <f t="shared" si="3"/>
        <v>0</v>
      </c>
      <c r="AI10" s="11">
        <f t="shared" si="3"/>
        <v>0</v>
      </c>
      <c r="AJ10" s="11">
        <f t="shared" si="3"/>
        <v>0</v>
      </c>
      <c r="AK10" s="11">
        <f t="shared" si="3"/>
        <v>0</v>
      </c>
      <c r="AL10" s="11">
        <f t="shared" si="3"/>
        <v>0</v>
      </c>
      <c r="AM10" s="11">
        <f t="shared" si="3"/>
        <v>0</v>
      </c>
      <c r="AN10" s="11">
        <f t="shared" si="3"/>
        <v>0</v>
      </c>
      <c r="AO10" s="11">
        <f t="shared" si="3"/>
        <v>0</v>
      </c>
      <c r="AP10" s="11">
        <f t="shared" si="3"/>
        <v>0</v>
      </c>
      <c r="AQ10" s="11">
        <f t="shared" si="3"/>
        <v>0</v>
      </c>
      <c r="AR10" s="11">
        <f t="shared" si="3"/>
        <v>0</v>
      </c>
      <c r="AS10" s="11">
        <f t="shared" si="3"/>
        <v>0</v>
      </c>
      <c r="AT10" s="11">
        <f t="shared" si="3"/>
        <v>0</v>
      </c>
      <c r="AU10" s="11">
        <f t="shared" si="3"/>
        <v>0</v>
      </c>
      <c r="AV10" s="11">
        <f t="shared" si="3"/>
        <v>0</v>
      </c>
      <c r="AW10" s="11">
        <f t="shared" si="3"/>
        <v>0</v>
      </c>
      <c r="AX10" s="11">
        <f t="shared" si="3"/>
        <v>0</v>
      </c>
      <c r="AY10" s="11">
        <f t="shared" si="3"/>
        <v>0</v>
      </c>
      <c r="AZ10" s="11">
        <f t="shared" si="3"/>
        <v>0</v>
      </c>
      <c r="BA10" s="11">
        <f t="shared" si="3"/>
        <v>0</v>
      </c>
      <c r="BB10" s="11">
        <f t="shared" si="3"/>
        <v>0</v>
      </c>
      <c r="BC10" s="11">
        <f t="shared" si="3"/>
        <v>0</v>
      </c>
      <c r="BD10" s="11">
        <f t="shared" si="3"/>
        <v>0</v>
      </c>
      <c r="BE10" s="11">
        <f t="shared" si="3"/>
        <v>0</v>
      </c>
      <c r="BF10" s="15" t="str">
        <f t="shared" si="4"/>
        <v>ČSN 42 5310</v>
      </c>
      <c r="BG10" s="41">
        <v>31.4</v>
      </c>
      <c r="BL10" s="17">
        <f t="shared" si="5"/>
        <v>4</v>
      </c>
      <c r="BY10" s="42">
        <v>2</v>
      </c>
      <c r="BZ10" s="43">
        <f t="shared" si="6"/>
        <v>63.69426751592357</v>
      </c>
      <c r="DJ10" s="20" t="s">
        <v>110</v>
      </c>
    </row>
    <row r="11" spans="1:114" x14ac:dyDescent="0.2">
      <c r="A11" s="15" t="s">
        <v>105</v>
      </c>
      <c r="B11" s="10" t="s">
        <v>112</v>
      </c>
      <c r="C11" s="11">
        <f t="shared" si="0"/>
        <v>39.25</v>
      </c>
      <c r="D11" s="11">
        <f t="shared" si="1"/>
        <v>0</v>
      </c>
      <c r="E11" s="11">
        <f t="shared" si="1"/>
        <v>0</v>
      </c>
      <c r="F11" s="11">
        <f t="shared" si="1"/>
        <v>0</v>
      </c>
      <c r="G11" s="11">
        <f t="shared" si="1"/>
        <v>0</v>
      </c>
      <c r="H11" s="11">
        <f t="shared" si="1"/>
        <v>5</v>
      </c>
      <c r="I11" s="11">
        <f t="shared" si="1"/>
        <v>0</v>
      </c>
      <c r="J11" s="11">
        <f t="shared" si="1"/>
        <v>0</v>
      </c>
      <c r="K11" s="11">
        <f t="shared" si="1"/>
        <v>0</v>
      </c>
      <c r="L11" s="11">
        <f t="shared" si="1"/>
        <v>0</v>
      </c>
      <c r="M11" s="11">
        <f t="shared" si="1"/>
        <v>0</v>
      </c>
      <c r="N11" s="11">
        <f t="shared" si="1"/>
        <v>0</v>
      </c>
      <c r="O11" s="11">
        <f t="shared" si="1"/>
        <v>0</v>
      </c>
      <c r="P11" s="11">
        <f t="shared" si="1"/>
        <v>0</v>
      </c>
      <c r="Q11" s="11">
        <f t="shared" si="1"/>
        <v>0</v>
      </c>
      <c r="R11" s="11">
        <f t="shared" si="1"/>
        <v>0</v>
      </c>
      <c r="S11" s="11">
        <f t="shared" si="1"/>
        <v>0</v>
      </c>
      <c r="T11" s="11">
        <f t="shared" si="1"/>
        <v>0</v>
      </c>
      <c r="U11" s="40">
        <f t="shared" si="2"/>
        <v>2</v>
      </c>
      <c r="V11" s="11">
        <f t="shared" si="3"/>
        <v>50.955414012738856</v>
      </c>
      <c r="W11" s="11">
        <f t="shared" si="3"/>
        <v>0</v>
      </c>
      <c r="X11" s="11">
        <f t="shared" si="3"/>
        <v>0</v>
      </c>
      <c r="Y11" s="11">
        <f t="shared" si="3"/>
        <v>0</v>
      </c>
      <c r="Z11" s="11">
        <f t="shared" si="3"/>
        <v>0</v>
      </c>
      <c r="AA11" s="11">
        <f t="shared" si="3"/>
        <v>0</v>
      </c>
      <c r="AB11" s="11">
        <f t="shared" si="3"/>
        <v>0</v>
      </c>
      <c r="AC11" s="11">
        <f t="shared" si="3"/>
        <v>0</v>
      </c>
      <c r="AD11" s="11">
        <f t="shared" si="3"/>
        <v>0</v>
      </c>
      <c r="AE11" s="11">
        <f t="shared" si="3"/>
        <v>0</v>
      </c>
      <c r="AF11" s="11">
        <f t="shared" si="3"/>
        <v>0</v>
      </c>
      <c r="AG11" s="11">
        <f t="shared" si="3"/>
        <v>0</v>
      </c>
      <c r="AH11" s="11">
        <f t="shared" si="3"/>
        <v>0</v>
      </c>
      <c r="AI11" s="11">
        <f t="shared" si="3"/>
        <v>0</v>
      </c>
      <c r="AJ11" s="11">
        <f t="shared" si="3"/>
        <v>0</v>
      </c>
      <c r="AK11" s="11">
        <f t="shared" si="3"/>
        <v>0</v>
      </c>
      <c r="AL11" s="11">
        <f t="shared" si="3"/>
        <v>0</v>
      </c>
      <c r="AM11" s="11">
        <f t="shared" si="3"/>
        <v>0</v>
      </c>
      <c r="AN11" s="11">
        <f t="shared" si="3"/>
        <v>0</v>
      </c>
      <c r="AO11" s="11">
        <f t="shared" si="3"/>
        <v>0</v>
      </c>
      <c r="AP11" s="11">
        <f t="shared" si="3"/>
        <v>0</v>
      </c>
      <c r="AQ11" s="11">
        <f t="shared" si="3"/>
        <v>0</v>
      </c>
      <c r="AR11" s="11">
        <f t="shared" si="3"/>
        <v>0</v>
      </c>
      <c r="AS11" s="11">
        <f t="shared" si="3"/>
        <v>0</v>
      </c>
      <c r="AT11" s="11">
        <f t="shared" si="3"/>
        <v>0</v>
      </c>
      <c r="AU11" s="11">
        <f t="shared" si="3"/>
        <v>0</v>
      </c>
      <c r="AV11" s="11">
        <f t="shared" si="3"/>
        <v>0</v>
      </c>
      <c r="AW11" s="11">
        <f t="shared" si="3"/>
        <v>0</v>
      </c>
      <c r="AX11" s="11">
        <f t="shared" si="3"/>
        <v>0</v>
      </c>
      <c r="AY11" s="11">
        <f t="shared" si="3"/>
        <v>0</v>
      </c>
      <c r="AZ11" s="11">
        <f t="shared" si="3"/>
        <v>0</v>
      </c>
      <c r="BA11" s="11">
        <f t="shared" si="3"/>
        <v>0</v>
      </c>
      <c r="BB11" s="11">
        <f t="shared" si="3"/>
        <v>0</v>
      </c>
      <c r="BC11" s="11">
        <f t="shared" si="3"/>
        <v>0</v>
      </c>
      <c r="BD11" s="11">
        <f t="shared" si="3"/>
        <v>0</v>
      </c>
      <c r="BE11" s="11">
        <f t="shared" si="3"/>
        <v>0</v>
      </c>
      <c r="BF11" s="15" t="str">
        <f t="shared" si="4"/>
        <v>ČSN 42 5310</v>
      </c>
      <c r="BG11" s="41">
        <v>39.25</v>
      </c>
      <c r="BL11" s="17">
        <f t="shared" si="5"/>
        <v>5</v>
      </c>
      <c r="BY11" s="42">
        <v>2</v>
      </c>
      <c r="BZ11" s="43">
        <f t="shared" si="6"/>
        <v>50.955414012738856</v>
      </c>
      <c r="DJ11" s="20" t="s">
        <v>110</v>
      </c>
    </row>
    <row r="12" spans="1:114" x14ac:dyDescent="0.2">
      <c r="A12" s="15" t="s">
        <v>105</v>
      </c>
      <c r="B12" s="10" t="s">
        <v>113</v>
      </c>
      <c r="C12" s="11">
        <f t="shared" si="0"/>
        <v>47.1</v>
      </c>
      <c r="D12" s="11">
        <f t="shared" si="1"/>
        <v>0</v>
      </c>
      <c r="E12" s="11">
        <f t="shared" si="1"/>
        <v>0</v>
      </c>
      <c r="F12" s="11">
        <f t="shared" si="1"/>
        <v>0</v>
      </c>
      <c r="G12" s="11">
        <f t="shared" si="1"/>
        <v>0</v>
      </c>
      <c r="H12" s="11">
        <f t="shared" si="1"/>
        <v>6</v>
      </c>
      <c r="I12" s="11">
        <f t="shared" si="1"/>
        <v>0</v>
      </c>
      <c r="J12" s="11">
        <f t="shared" si="1"/>
        <v>0</v>
      </c>
      <c r="K12" s="11">
        <f t="shared" si="1"/>
        <v>0</v>
      </c>
      <c r="L12" s="11">
        <f t="shared" si="1"/>
        <v>0</v>
      </c>
      <c r="M12" s="11">
        <f t="shared" si="1"/>
        <v>0</v>
      </c>
      <c r="N12" s="11">
        <f t="shared" si="1"/>
        <v>0</v>
      </c>
      <c r="O12" s="11">
        <f t="shared" si="1"/>
        <v>0</v>
      </c>
      <c r="P12" s="11">
        <f t="shared" si="1"/>
        <v>0</v>
      </c>
      <c r="Q12" s="11">
        <f t="shared" si="1"/>
        <v>0</v>
      </c>
      <c r="R12" s="11">
        <f t="shared" si="1"/>
        <v>0</v>
      </c>
      <c r="S12" s="11">
        <f t="shared" si="1"/>
        <v>0</v>
      </c>
      <c r="T12" s="11">
        <f t="shared" si="1"/>
        <v>0</v>
      </c>
      <c r="U12" s="40">
        <f t="shared" si="2"/>
        <v>2</v>
      </c>
      <c r="V12" s="11">
        <f t="shared" si="3"/>
        <v>42.462845010615709</v>
      </c>
      <c r="W12" s="11">
        <f t="shared" si="3"/>
        <v>0</v>
      </c>
      <c r="X12" s="11">
        <f t="shared" si="3"/>
        <v>0</v>
      </c>
      <c r="Y12" s="11">
        <f t="shared" si="3"/>
        <v>0</v>
      </c>
      <c r="Z12" s="11">
        <f t="shared" si="3"/>
        <v>0</v>
      </c>
      <c r="AA12" s="11">
        <f t="shared" si="3"/>
        <v>0</v>
      </c>
      <c r="AB12" s="11">
        <f t="shared" si="3"/>
        <v>0</v>
      </c>
      <c r="AC12" s="11">
        <f t="shared" si="3"/>
        <v>0</v>
      </c>
      <c r="AD12" s="11">
        <f t="shared" si="3"/>
        <v>0</v>
      </c>
      <c r="AE12" s="11">
        <f t="shared" si="3"/>
        <v>0</v>
      </c>
      <c r="AF12" s="11">
        <f t="shared" si="3"/>
        <v>0</v>
      </c>
      <c r="AG12" s="11">
        <f t="shared" si="3"/>
        <v>0</v>
      </c>
      <c r="AH12" s="11">
        <f t="shared" si="3"/>
        <v>0</v>
      </c>
      <c r="AI12" s="11">
        <f t="shared" si="3"/>
        <v>0</v>
      </c>
      <c r="AJ12" s="11">
        <f t="shared" si="3"/>
        <v>0</v>
      </c>
      <c r="AK12" s="11">
        <f t="shared" si="3"/>
        <v>0</v>
      </c>
      <c r="AL12" s="11">
        <f t="shared" si="3"/>
        <v>0</v>
      </c>
      <c r="AM12" s="11">
        <f t="shared" si="3"/>
        <v>0</v>
      </c>
      <c r="AN12" s="11">
        <f t="shared" si="3"/>
        <v>0</v>
      </c>
      <c r="AO12" s="11">
        <f t="shared" si="3"/>
        <v>0</v>
      </c>
      <c r="AP12" s="11">
        <f t="shared" si="3"/>
        <v>0</v>
      </c>
      <c r="AQ12" s="11">
        <f t="shared" si="3"/>
        <v>0</v>
      </c>
      <c r="AR12" s="11">
        <f t="shared" si="3"/>
        <v>0</v>
      </c>
      <c r="AS12" s="11">
        <f t="shared" si="3"/>
        <v>0</v>
      </c>
      <c r="AT12" s="11">
        <f t="shared" si="3"/>
        <v>0</v>
      </c>
      <c r="AU12" s="11">
        <f t="shared" si="3"/>
        <v>0</v>
      </c>
      <c r="AV12" s="11">
        <f t="shared" si="3"/>
        <v>0</v>
      </c>
      <c r="AW12" s="11">
        <f t="shared" si="3"/>
        <v>0</v>
      </c>
      <c r="AX12" s="11">
        <f t="shared" si="3"/>
        <v>0</v>
      </c>
      <c r="AY12" s="11">
        <f t="shared" si="3"/>
        <v>0</v>
      </c>
      <c r="AZ12" s="11">
        <f t="shared" si="3"/>
        <v>0</v>
      </c>
      <c r="BA12" s="11">
        <f t="shared" si="3"/>
        <v>0</v>
      </c>
      <c r="BB12" s="11">
        <f t="shared" si="3"/>
        <v>0</v>
      </c>
      <c r="BC12" s="11">
        <f t="shared" si="3"/>
        <v>0</v>
      </c>
      <c r="BD12" s="11">
        <f t="shared" si="3"/>
        <v>0</v>
      </c>
      <c r="BE12" s="11">
        <f t="shared" si="3"/>
        <v>0</v>
      </c>
      <c r="BF12" s="15" t="str">
        <f t="shared" si="4"/>
        <v>ČSN 42 5310</v>
      </c>
      <c r="BG12" s="41">
        <v>47.1</v>
      </c>
      <c r="BL12" s="17">
        <f t="shared" si="5"/>
        <v>6</v>
      </c>
      <c r="BY12" s="42">
        <v>2</v>
      </c>
      <c r="BZ12" s="43">
        <f t="shared" si="6"/>
        <v>42.462845010615709</v>
      </c>
      <c r="DJ12" s="20" t="s">
        <v>110</v>
      </c>
    </row>
    <row r="13" spans="1:114" x14ac:dyDescent="0.2">
      <c r="A13" s="15" t="s">
        <v>105</v>
      </c>
      <c r="B13" s="10" t="s">
        <v>114</v>
      </c>
      <c r="C13" s="11">
        <f t="shared" si="0"/>
        <v>54.95</v>
      </c>
      <c r="D13" s="11">
        <f t="shared" si="1"/>
        <v>0</v>
      </c>
      <c r="E13" s="11">
        <f t="shared" si="1"/>
        <v>0</v>
      </c>
      <c r="F13" s="11">
        <f t="shared" si="1"/>
        <v>0</v>
      </c>
      <c r="G13" s="11">
        <f t="shared" si="1"/>
        <v>0</v>
      </c>
      <c r="H13" s="11">
        <f t="shared" si="1"/>
        <v>7</v>
      </c>
      <c r="I13" s="11">
        <f t="shared" si="1"/>
        <v>0</v>
      </c>
      <c r="J13" s="11">
        <f t="shared" si="1"/>
        <v>0</v>
      </c>
      <c r="K13" s="11">
        <f t="shared" si="1"/>
        <v>0</v>
      </c>
      <c r="L13" s="11">
        <f t="shared" si="1"/>
        <v>0</v>
      </c>
      <c r="M13" s="11">
        <f t="shared" si="1"/>
        <v>0</v>
      </c>
      <c r="N13" s="11">
        <f t="shared" si="1"/>
        <v>0</v>
      </c>
      <c r="O13" s="11">
        <f t="shared" si="1"/>
        <v>0</v>
      </c>
      <c r="P13" s="11">
        <f t="shared" si="1"/>
        <v>0</v>
      </c>
      <c r="Q13" s="11">
        <f t="shared" si="1"/>
        <v>0</v>
      </c>
      <c r="R13" s="11">
        <f t="shared" si="1"/>
        <v>0</v>
      </c>
      <c r="S13" s="11">
        <f t="shared" si="1"/>
        <v>0</v>
      </c>
      <c r="T13" s="11">
        <f t="shared" si="1"/>
        <v>0</v>
      </c>
      <c r="U13" s="40">
        <f t="shared" si="2"/>
        <v>2</v>
      </c>
      <c r="V13" s="11">
        <f t="shared" si="3"/>
        <v>36.396724294813467</v>
      </c>
      <c r="W13" s="11">
        <f t="shared" si="3"/>
        <v>0</v>
      </c>
      <c r="X13" s="11">
        <f t="shared" si="3"/>
        <v>0</v>
      </c>
      <c r="Y13" s="11">
        <f t="shared" si="3"/>
        <v>0</v>
      </c>
      <c r="Z13" s="11">
        <f t="shared" si="3"/>
        <v>0</v>
      </c>
      <c r="AA13" s="11">
        <f t="shared" si="3"/>
        <v>0</v>
      </c>
      <c r="AB13" s="11">
        <f t="shared" si="3"/>
        <v>0</v>
      </c>
      <c r="AC13" s="11">
        <f t="shared" si="3"/>
        <v>0</v>
      </c>
      <c r="AD13" s="11">
        <f t="shared" si="3"/>
        <v>0</v>
      </c>
      <c r="AE13" s="11">
        <f t="shared" si="3"/>
        <v>0</v>
      </c>
      <c r="AF13" s="11">
        <f t="shared" si="3"/>
        <v>0</v>
      </c>
      <c r="AG13" s="11">
        <f t="shared" si="3"/>
        <v>0</v>
      </c>
      <c r="AH13" s="11">
        <f t="shared" si="3"/>
        <v>0</v>
      </c>
      <c r="AI13" s="11">
        <f t="shared" si="3"/>
        <v>0</v>
      </c>
      <c r="AJ13" s="11">
        <f t="shared" si="3"/>
        <v>0</v>
      </c>
      <c r="AK13" s="11">
        <f t="shared" si="3"/>
        <v>0</v>
      </c>
      <c r="AL13" s="11">
        <f t="shared" si="3"/>
        <v>0</v>
      </c>
      <c r="AM13" s="11">
        <f t="shared" si="3"/>
        <v>0</v>
      </c>
      <c r="AN13" s="11">
        <f t="shared" si="3"/>
        <v>0</v>
      </c>
      <c r="AO13" s="11">
        <f t="shared" si="3"/>
        <v>0</v>
      </c>
      <c r="AP13" s="11">
        <f t="shared" si="3"/>
        <v>0</v>
      </c>
      <c r="AQ13" s="11">
        <f t="shared" si="3"/>
        <v>0</v>
      </c>
      <c r="AR13" s="11">
        <f t="shared" si="3"/>
        <v>0</v>
      </c>
      <c r="AS13" s="11">
        <f t="shared" si="3"/>
        <v>0</v>
      </c>
      <c r="AT13" s="11">
        <f t="shared" si="3"/>
        <v>0</v>
      </c>
      <c r="AU13" s="11">
        <f t="shared" si="3"/>
        <v>0</v>
      </c>
      <c r="AV13" s="11">
        <f t="shared" si="3"/>
        <v>0</v>
      </c>
      <c r="AW13" s="11">
        <f t="shared" si="3"/>
        <v>0</v>
      </c>
      <c r="AX13" s="11">
        <f t="shared" si="3"/>
        <v>0</v>
      </c>
      <c r="AY13" s="11">
        <f t="shared" si="3"/>
        <v>0</v>
      </c>
      <c r="AZ13" s="11">
        <f t="shared" si="3"/>
        <v>0</v>
      </c>
      <c r="BA13" s="11">
        <f t="shared" si="3"/>
        <v>0</v>
      </c>
      <c r="BB13" s="11">
        <f t="shared" si="3"/>
        <v>0</v>
      </c>
      <c r="BC13" s="11">
        <f t="shared" si="3"/>
        <v>0</v>
      </c>
      <c r="BD13" s="11">
        <f t="shared" si="3"/>
        <v>0</v>
      </c>
      <c r="BE13" s="11">
        <f t="shared" si="3"/>
        <v>0</v>
      </c>
      <c r="BF13" s="15" t="str">
        <f t="shared" si="4"/>
        <v>ČSN 42 5310</v>
      </c>
      <c r="BG13" s="41">
        <v>54.95</v>
      </c>
      <c r="BL13" s="17">
        <f t="shared" si="5"/>
        <v>7</v>
      </c>
      <c r="BY13" s="42">
        <v>2</v>
      </c>
      <c r="BZ13" s="43">
        <f t="shared" si="6"/>
        <v>36.396724294813467</v>
      </c>
      <c r="DJ13" s="20" t="s">
        <v>110</v>
      </c>
    </row>
    <row r="14" spans="1:114" x14ac:dyDescent="0.2">
      <c r="A14" s="15" t="s">
        <v>105</v>
      </c>
      <c r="B14" s="10" t="s">
        <v>115</v>
      </c>
      <c r="C14" s="11">
        <f t="shared" si="0"/>
        <v>62.8</v>
      </c>
      <c r="D14" s="11">
        <f t="shared" si="1"/>
        <v>0</v>
      </c>
      <c r="E14" s="11">
        <f t="shared" si="1"/>
        <v>0</v>
      </c>
      <c r="F14" s="11">
        <f t="shared" si="1"/>
        <v>0</v>
      </c>
      <c r="G14" s="11">
        <f t="shared" si="1"/>
        <v>0</v>
      </c>
      <c r="H14" s="11">
        <f t="shared" si="1"/>
        <v>8</v>
      </c>
      <c r="I14" s="11">
        <f t="shared" si="1"/>
        <v>0</v>
      </c>
      <c r="J14" s="11">
        <f t="shared" si="1"/>
        <v>0</v>
      </c>
      <c r="K14" s="11">
        <f t="shared" si="1"/>
        <v>0</v>
      </c>
      <c r="L14" s="11">
        <f t="shared" si="1"/>
        <v>0</v>
      </c>
      <c r="M14" s="11">
        <f t="shared" si="1"/>
        <v>0</v>
      </c>
      <c r="N14" s="11">
        <f t="shared" si="1"/>
        <v>0</v>
      </c>
      <c r="O14" s="11">
        <f t="shared" si="1"/>
        <v>0</v>
      </c>
      <c r="P14" s="11">
        <f t="shared" si="1"/>
        <v>0</v>
      </c>
      <c r="Q14" s="11">
        <f t="shared" si="1"/>
        <v>0</v>
      </c>
      <c r="R14" s="11">
        <f t="shared" si="1"/>
        <v>0</v>
      </c>
      <c r="S14" s="11">
        <f t="shared" si="1"/>
        <v>0</v>
      </c>
      <c r="T14" s="11">
        <f t="shared" si="1"/>
        <v>0</v>
      </c>
      <c r="U14" s="40">
        <f t="shared" si="2"/>
        <v>2</v>
      </c>
      <c r="V14" s="11">
        <f t="shared" si="3"/>
        <v>31.847133757961785</v>
      </c>
      <c r="W14" s="11">
        <f t="shared" si="3"/>
        <v>0</v>
      </c>
      <c r="X14" s="11">
        <f t="shared" si="3"/>
        <v>0</v>
      </c>
      <c r="Y14" s="11">
        <f t="shared" ref="Y14:AN29" si="7">IF($A14="x",CC14,"")</f>
        <v>0</v>
      </c>
      <c r="Z14" s="11">
        <f t="shared" si="7"/>
        <v>0</v>
      </c>
      <c r="AA14" s="11">
        <f t="shared" si="7"/>
        <v>0</v>
      </c>
      <c r="AB14" s="11">
        <f t="shared" si="7"/>
        <v>0</v>
      </c>
      <c r="AC14" s="11">
        <f t="shared" si="7"/>
        <v>0</v>
      </c>
      <c r="AD14" s="11">
        <f t="shared" si="7"/>
        <v>0</v>
      </c>
      <c r="AE14" s="11">
        <f t="shared" si="7"/>
        <v>0</v>
      </c>
      <c r="AF14" s="11">
        <f t="shared" si="7"/>
        <v>0</v>
      </c>
      <c r="AG14" s="11">
        <f t="shared" si="7"/>
        <v>0</v>
      </c>
      <c r="AH14" s="11">
        <f t="shared" si="7"/>
        <v>0</v>
      </c>
      <c r="AI14" s="11">
        <f t="shared" si="7"/>
        <v>0</v>
      </c>
      <c r="AJ14" s="11">
        <f t="shared" si="7"/>
        <v>0</v>
      </c>
      <c r="AK14" s="11">
        <f t="shared" si="7"/>
        <v>0</v>
      </c>
      <c r="AL14" s="11">
        <f t="shared" si="7"/>
        <v>0</v>
      </c>
      <c r="AM14" s="11">
        <f t="shared" si="7"/>
        <v>0</v>
      </c>
      <c r="AN14" s="11">
        <f t="shared" si="7"/>
        <v>0</v>
      </c>
      <c r="AO14" s="11">
        <f t="shared" ref="AO14:BD29" si="8">IF($A14="x",CS14,"")</f>
        <v>0</v>
      </c>
      <c r="AP14" s="11">
        <f t="shared" si="8"/>
        <v>0</v>
      </c>
      <c r="AQ14" s="11">
        <f t="shared" si="8"/>
        <v>0</v>
      </c>
      <c r="AR14" s="11">
        <f t="shared" si="8"/>
        <v>0</v>
      </c>
      <c r="AS14" s="11">
        <f t="shared" si="8"/>
        <v>0</v>
      </c>
      <c r="AT14" s="11">
        <f t="shared" si="8"/>
        <v>0</v>
      </c>
      <c r="AU14" s="11">
        <f t="shared" si="8"/>
        <v>0</v>
      </c>
      <c r="AV14" s="11">
        <f t="shared" si="8"/>
        <v>0</v>
      </c>
      <c r="AW14" s="11">
        <f t="shared" si="8"/>
        <v>0</v>
      </c>
      <c r="AX14" s="11">
        <f t="shared" si="8"/>
        <v>0</v>
      </c>
      <c r="AY14" s="11">
        <f t="shared" si="8"/>
        <v>0</v>
      </c>
      <c r="AZ14" s="11">
        <f t="shared" si="8"/>
        <v>0</v>
      </c>
      <c r="BA14" s="11">
        <f t="shared" si="8"/>
        <v>0</v>
      </c>
      <c r="BB14" s="11">
        <f t="shared" si="8"/>
        <v>0</v>
      </c>
      <c r="BC14" s="11">
        <f t="shared" si="8"/>
        <v>0</v>
      </c>
      <c r="BD14" s="11">
        <f t="shared" si="8"/>
        <v>0</v>
      </c>
      <c r="BE14" s="11">
        <f t="shared" ref="BE14:BE77" si="9">IF($A14="x",DI14,"")</f>
        <v>0</v>
      </c>
      <c r="BF14" s="15" t="str">
        <f t="shared" si="4"/>
        <v>ČSN 42 5310</v>
      </c>
      <c r="BG14" s="41">
        <v>62.8</v>
      </c>
      <c r="BL14" s="17">
        <f t="shared" si="5"/>
        <v>8</v>
      </c>
      <c r="BY14" s="42">
        <v>2</v>
      </c>
      <c r="BZ14" s="43">
        <f t="shared" si="6"/>
        <v>31.847133757961785</v>
      </c>
      <c r="DJ14" s="20" t="s">
        <v>110</v>
      </c>
    </row>
    <row r="15" spans="1:114" x14ac:dyDescent="0.2">
      <c r="A15" s="15" t="s">
        <v>105</v>
      </c>
      <c r="B15" s="10" t="s">
        <v>116</v>
      </c>
      <c r="C15" s="11">
        <f t="shared" si="0"/>
        <v>70.650000000000006</v>
      </c>
      <c r="D15" s="11">
        <f t="shared" si="1"/>
        <v>0</v>
      </c>
      <c r="E15" s="11">
        <f t="shared" si="1"/>
        <v>0</v>
      </c>
      <c r="F15" s="11">
        <f t="shared" si="1"/>
        <v>0</v>
      </c>
      <c r="G15" s="11">
        <f t="shared" si="1"/>
        <v>0</v>
      </c>
      <c r="H15" s="11">
        <f t="shared" si="1"/>
        <v>9</v>
      </c>
      <c r="I15" s="11">
        <f t="shared" si="1"/>
        <v>0</v>
      </c>
      <c r="J15" s="11">
        <f t="shared" si="1"/>
        <v>0</v>
      </c>
      <c r="K15" s="11">
        <f t="shared" si="1"/>
        <v>0</v>
      </c>
      <c r="L15" s="11">
        <f t="shared" si="1"/>
        <v>0</v>
      </c>
      <c r="M15" s="11">
        <f t="shared" si="1"/>
        <v>0</v>
      </c>
      <c r="N15" s="11">
        <f t="shared" si="1"/>
        <v>0</v>
      </c>
      <c r="O15" s="11">
        <f t="shared" si="1"/>
        <v>0</v>
      </c>
      <c r="P15" s="11">
        <f t="shared" si="1"/>
        <v>0</v>
      </c>
      <c r="Q15" s="11">
        <f t="shared" si="1"/>
        <v>0</v>
      </c>
      <c r="R15" s="11">
        <f t="shared" si="1"/>
        <v>0</v>
      </c>
      <c r="S15" s="11">
        <f t="shared" si="1"/>
        <v>0</v>
      </c>
      <c r="T15" s="11">
        <f t="shared" si="1"/>
        <v>0</v>
      </c>
      <c r="U15" s="40">
        <f t="shared" si="2"/>
        <v>2</v>
      </c>
      <c r="V15" s="11">
        <f t="shared" ref="V15:AK43" si="10">IF($A15="x",BZ15,"")</f>
        <v>28.308563340410476</v>
      </c>
      <c r="W15" s="11">
        <f t="shared" si="10"/>
        <v>0</v>
      </c>
      <c r="X15" s="11">
        <f t="shared" si="10"/>
        <v>0</v>
      </c>
      <c r="Y15" s="11">
        <f t="shared" si="7"/>
        <v>0</v>
      </c>
      <c r="Z15" s="11">
        <f t="shared" si="7"/>
        <v>0</v>
      </c>
      <c r="AA15" s="11">
        <f t="shared" si="7"/>
        <v>0</v>
      </c>
      <c r="AB15" s="11">
        <f t="shared" si="7"/>
        <v>0</v>
      </c>
      <c r="AC15" s="11">
        <f t="shared" si="7"/>
        <v>0</v>
      </c>
      <c r="AD15" s="11">
        <f t="shared" si="7"/>
        <v>0</v>
      </c>
      <c r="AE15" s="11">
        <f t="shared" si="7"/>
        <v>0</v>
      </c>
      <c r="AF15" s="11">
        <f t="shared" si="7"/>
        <v>0</v>
      </c>
      <c r="AG15" s="11">
        <f t="shared" si="7"/>
        <v>0</v>
      </c>
      <c r="AH15" s="11">
        <f t="shared" si="7"/>
        <v>0</v>
      </c>
      <c r="AI15" s="11">
        <f t="shared" si="7"/>
        <v>0</v>
      </c>
      <c r="AJ15" s="11">
        <f t="shared" si="7"/>
        <v>0</v>
      </c>
      <c r="AK15" s="11">
        <f t="shared" si="7"/>
        <v>0</v>
      </c>
      <c r="AL15" s="11">
        <f t="shared" si="7"/>
        <v>0</v>
      </c>
      <c r="AM15" s="11">
        <f t="shared" si="7"/>
        <v>0</v>
      </c>
      <c r="AN15" s="11">
        <f t="shared" si="7"/>
        <v>0</v>
      </c>
      <c r="AO15" s="11">
        <f t="shared" si="8"/>
        <v>0</v>
      </c>
      <c r="AP15" s="11">
        <f t="shared" si="8"/>
        <v>0</v>
      </c>
      <c r="AQ15" s="11">
        <f t="shared" si="8"/>
        <v>0</v>
      </c>
      <c r="AR15" s="11">
        <f t="shared" si="8"/>
        <v>0</v>
      </c>
      <c r="AS15" s="11">
        <f t="shared" si="8"/>
        <v>0</v>
      </c>
      <c r="AT15" s="11">
        <f t="shared" si="8"/>
        <v>0</v>
      </c>
      <c r="AU15" s="11">
        <f t="shared" si="8"/>
        <v>0</v>
      </c>
      <c r="AV15" s="11">
        <f t="shared" si="8"/>
        <v>0</v>
      </c>
      <c r="AW15" s="11">
        <f t="shared" si="8"/>
        <v>0</v>
      </c>
      <c r="AX15" s="11">
        <f t="shared" si="8"/>
        <v>0</v>
      </c>
      <c r="AY15" s="11">
        <f t="shared" si="8"/>
        <v>0</v>
      </c>
      <c r="AZ15" s="11">
        <f t="shared" si="8"/>
        <v>0</v>
      </c>
      <c r="BA15" s="11">
        <f t="shared" si="8"/>
        <v>0</v>
      </c>
      <c r="BB15" s="11">
        <f t="shared" si="8"/>
        <v>0</v>
      </c>
      <c r="BC15" s="11">
        <f t="shared" si="8"/>
        <v>0</v>
      </c>
      <c r="BD15" s="11">
        <f t="shared" si="8"/>
        <v>0</v>
      </c>
      <c r="BE15" s="11">
        <f t="shared" si="9"/>
        <v>0</v>
      </c>
      <c r="BF15" s="15" t="str">
        <f t="shared" si="4"/>
        <v>ČSN 42 5310</v>
      </c>
      <c r="BG15" s="41">
        <v>70.650000000000006</v>
      </c>
      <c r="BL15" s="17">
        <f t="shared" si="5"/>
        <v>9</v>
      </c>
      <c r="BY15" s="42">
        <v>2</v>
      </c>
      <c r="BZ15" s="43">
        <f t="shared" si="6"/>
        <v>28.308563340410476</v>
      </c>
      <c r="DJ15" s="20" t="s">
        <v>110</v>
      </c>
    </row>
    <row r="16" spans="1:114" x14ac:dyDescent="0.2">
      <c r="A16" s="15" t="s">
        <v>105</v>
      </c>
      <c r="B16" s="10" t="s">
        <v>117</v>
      </c>
      <c r="C16" s="11">
        <f t="shared" si="0"/>
        <v>78.5</v>
      </c>
      <c r="D16" s="11">
        <f t="shared" si="1"/>
        <v>0</v>
      </c>
      <c r="E16" s="11">
        <f t="shared" si="1"/>
        <v>0</v>
      </c>
      <c r="F16" s="11">
        <f t="shared" si="1"/>
        <v>0</v>
      </c>
      <c r="G16" s="11">
        <f t="shared" si="1"/>
        <v>0</v>
      </c>
      <c r="H16" s="11">
        <f t="shared" si="1"/>
        <v>10</v>
      </c>
      <c r="I16" s="11">
        <f t="shared" si="1"/>
        <v>0</v>
      </c>
      <c r="J16" s="11">
        <f t="shared" si="1"/>
        <v>0</v>
      </c>
      <c r="K16" s="11">
        <f t="shared" si="1"/>
        <v>0</v>
      </c>
      <c r="L16" s="11">
        <f t="shared" si="1"/>
        <v>0</v>
      </c>
      <c r="M16" s="11">
        <f t="shared" si="1"/>
        <v>0</v>
      </c>
      <c r="N16" s="11">
        <f t="shared" si="1"/>
        <v>0</v>
      </c>
      <c r="O16" s="11">
        <f t="shared" si="1"/>
        <v>0</v>
      </c>
      <c r="P16" s="11">
        <f t="shared" si="1"/>
        <v>0</v>
      </c>
      <c r="Q16" s="11">
        <f t="shared" si="1"/>
        <v>0</v>
      </c>
      <c r="R16" s="11">
        <f t="shared" si="1"/>
        <v>0</v>
      </c>
      <c r="S16" s="11">
        <f t="shared" si="1"/>
        <v>0</v>
      </c>
      <c r="T16" s="11">
        <f t="shared" si="1"/>
        <v>0</v>
      </c>
      <c r="U16" s="40">
        <f t="shared" si="2"/>
        <v>2</v>
      </c>
      <c r="V16" s="11">
        <f t="shared" si="10"/>
        <v>25.477707006369428</v>
      </c>
      <c r="W16" s="11">
        <f t="shared" si="10"/>
        <v>0</v>
      </c>
      <c r="X16" s="11">
        <f t="shared" si="10"/>
        <v>0</v>
      </c>
      <c r="Y16" s="11">
        <f t="shared" si="7"/>
        <v>0</v>
      </c>
      <c r="Z16" s="11">
        <f t="shared" si="7"/>
        <v>0</v>
      </c>
      <c r="AA16" s="11">
        <f t="shared" si="7"/>
        <v>0</v>
      </c>
      <c r="AB16" s="11">
        <f t="shared" si="7"/>
        <v>0</v>
      </c>
      <c r="AC16" s="11">
        <f t="shared" si="7"/>
        <v>0</v>
      </c>
      <c r="AD16" s="11">
        <f t="shared" si="7"/>
        <v>0</v>
      </c>
      <c r="AE16" s="11">
        <f t="shared" si="7"/>
        <v>0</v>
      </c>
      <c r="AF16" s="11">
        <f t="shared" si="7"/>
        <v>0</v>
      </c>
      <c r="AG16" s="11">
        <f t="shared" si="7"/>
        <v>0</v>
      </c>
      <c r="AH16" s="11">
        <f t="shared" si="7"/>
        <v>0</v>
      </c>
      <c r="AI16" s="11">
        <f t="shared" si="7"/>
        <v>0</v>
      </c>
      <c r="AJ16" s="11">
        <f t="shared" si="7"/>
        <v>0</v>
      </c>
      <c r="AK16" s="11">
        <f t="shared" si="7"/>
        <v>0</v>
      </c>
      <c r="AL16" s="11">
        <f t="shared" si="7"/>
        <v>0</v>
      </c>
      <c r="AM16" s="11">
        <f t="shared" si="7"/>
        <v>0</v>
      </c>
      <c r="AN16" s="11">
        <f t="shared" si="7"/>
        <v>0</v>
      </c>
      <c r="AO16" s="11">
        <f t="shared" si="8"/>
        <v>0</v>
      </c>
      <c r="AP16" s="11">
        <f t="shared" si="8"/>
        <v>0</v>
      </c>
      <c r="AQ16" s="11">
        <f t="shared" si="8"/>
        <v>0</v>
      </c>
      <c r="AR16" s="11">
        <f t="shared" si="8"/>
        <v>0</v>
      </c>
      <c r="AS16" s="11">
        <f t="shared" si="8"/>
        <v>0</v>
      </c>
      <c r="AT16" s="11">
        <f t="shared" si="8"/>
        <v>0</v>
      </c>
      <c r="AU16" s="11">
        <f t="shared" si="8"/>
        <v>0</v>
      </c>
      <c r="AV16" s="11">
        <f t="shared" si="8"/>
        <v>0</v>
      </c>
      <c r="AW16" s="11">
        <f t="shared" si="8"/>
        <v>0</v>
      </c>
      <c r="AX16" s="11">
        <f t="shared" si="8"/>
        <v>0</v>
      </c>
      <c r="AY16" s="11">
        <f t="shared" si="8"/>
        <v>0</v>
      </c>
      <c r="AZ16" s="11">
        <f t="shared" si="8"/>
        <v>0</v>
      </c>
      <c r="BA16" s="11">
        <f t="shared" si="8"/>
        <v>0</v>
      </c>
      <c r="BB16" s="11">
        <f t="shared" si="8"/>
        <v>0</v>
      </c>
      <c r="BC16" s="11">
        <f t="shared" si="8"/>
        <v>0</v>
      </c>
      <c r="BD16" s="11">
        <f t="shared" si="8"/>
        <v>0</v>
      </c>
      <c r="BE16" s="11">
        <f t="shared" si="9"/>
        <v>0</v>
      </c>
      <c r="BF16" s="15" t="str">
        <f t="shared" si="4"/>
        <v>ČSN 42 5310</v>
      </c>
      <c r="BG16" s="41">
        <v>78.5</v>
      </c>
      <c r="BL16" s="17">
        <f t="shared" si="5"/>
        <v>10</v>
      </c>
      <c r="BY16" s="42">
        <v>2</v>
      </c>
      <c r="BZ16" s="43">
        <f t="shared" si="6"/>
        <v>25.477707006369428</v>
      </c>
      <c r="DJ16" s="20" t="s">
        <v>110</v>
      </c>
    </row>
    <row r="17" spans="1:114" x14ac:dyDescent="0.2">
      <c r="A17" s="15" t="s">
        <v>105</v>
      </c>
      <c r="B17" s="10" t="s">
        <v>118</v>
      </c>
      <c r="C17" s="11">
        <f t="shared" si="0"/>
        <v>86.35</v>
      </c>
      <c r="D17" s="11">
        <f t="shared" si="1"/>
        <v>0</v>
      </c>
      <c r="E17" s="11">
        <f t="shared" si="1"/>
        <v>0</v>
      </c>
      <c r="F17" s="11">
        <f t="shared" si="1"/>
        <v>0</v>
      </c>
      <c r="G17" s="11">
        <f t="shared" si="1"/>
        <v>0</v>
      </c>
      <c r="H17" s="11">
        <f t="shared" si="1"/>
        <v>11</v>
      </c>
      <c r="I17" s="11">
        <f t="shared" si="1"/>
        <v>0</v>
      </c>
      <c r="J17" s="11">
        <f t="shared" si="1"/>
        <v>0</v>
      </c>
      <c r="K17" s="11">
        <f t="shared" si="1"/>
        <v>0</v>
      </c>
      <c r="L17" s="11">
        <f t="shared" si="1"/>
        <v>0</v>
      </c>
      <c r="M17" s="11">
        <f t="shared" si="1"/>
        <v>0</v>
      </c>
      <c r="N17" s="11">
        <f t="shared" si="1"/>
        <v>0</v>
      </c>
      <c r="O17" s="11">
        <f t="shared" si="1"/>
        <v>0</v>
      </c>
      <c r="P17" s="11">
        <f t="shared" si="1"/>
        <v>0</v>
      </c>
      <c r="Q17" s="11">
        <f t="shared" si="1"/>
        <v>0</v>
      </c>
      <c r="R17" s="11">
        <f t="shared" si="1"/>
        <v>0</v>
      </c>
      <c r="S17" s="11">
        <f t="shared" si="1"/>
        <v>0</v>
      </c>
      <c r="T17" s="11">
        <f t="shared" si="1"/>
        <v>0</v>
      </c>
      <c r="U17" s="40">
        <f t="shared" si="2"/>
        <v>2</v>
      </c>
      <c r="V17" s="11">
        <f t="shared" si="10"/>
        <v>23.161551823972207</v>
      </c>
      <c r="W17" s="11">
        <f t="shared" si="10"/>
        <v>0</v>
      </c>
      <c r="X17" s="11">
        <f t="shared" si="10"/>
        <v>0</v>
      </c>
      <c r="Y17" s="11">
        <f t="shared" si="7"/>
        <v>0</v>
      </c>
      <c r="Z17" s="11">
        <f t="shared" si="7"/>
        <v>0</v>
      </c>
      <c r="AA17" s="11">
        <f t="shared" si="7"/>
        <v>0</v>
      </c>
      <c r="AB17" s="11">
        <f t="shared" si="7"/>
        <v>0</v>
      </c>
      <c r="AC17" s="11">
        <f t="shared" si="7"/>
        <v>0</v>
      </c>
      <c r="AD17" s="11">
        <f t="shared" si="7"/>
        <v>0</v>
      </c>
      <c r="AE17" s="11">
        <f t="shared" si="7"/>
        <v>0</v>
      </c>
      <c r="AF17" s="11">
        <f t="shared" si="7"/>
        <v>0</v>
      </c>
      <c r="AG17" s="11">
        <f t="shared" si="7"/>
        <v>0</v>
      </c>
      <c r="AH17" s="11">
        <f t="shared" si="7"/>
        <v>0</v>
      </c>
      <c r="AI17" s="11">
        <f t="shared" si="7"/>
        <v>0</v>
      </c>
      <c r="AJ17" s="11">
        <f t="shared" si="7"/>
        <v>0</v>
      </c>
      <c r="AK17" s="11">
        <f t="shared" si="7"/>
        <v>0</v>
      </c>
      <c r="AL17" s="11">
        <f t="shared" si="7"/>
        <v>0</v>
      </c>
      <c r="AM17" s="11">
        <f t="shared" si="7"/>
        <v>0</v>
      </c>
      <c r="AN17" s="11">
        <f t="shared" si="7"/>
        <v>0</v>
      </c>
      <c r="AO17" s="11">
        <f t="shared" si="8"/>
        <v>0</v>
      </c>
      <c r="AP17" s="11">
        <f t="shared" si="8"/>
        <v>0</v>
      </c>
      <c r="AQ17" s="11">
        <f t="shared" si="8"/>
        <v>0</v>
      </c>
      <c r="AR17" s="11">
        <f t="shared" si="8"/>
        <v>0</v>
      </c>
      <c r="AS17" s="11">
        <f t="shared" si="8"/>
        <v>0</v>
      </c>
      <c r="AT17" s="11">
        <f t="shared" si="8"/>
        <v>0</v>
      </c>
      <c r="AU17" s="11">
        <f t="shared" si="8"/>
        <v>0</v>
      </c>
      <c r="AV17" s="11">
        <f t="shared" si="8"/>
        <v>0</v>
      </c>
      <c r="AW17" s="11">
        <f t="shared" si="8"/>
        <v>0</v>
      </c>
      <c r="AX17" s="11">
        <f t="shared" si="8"/>
        <v>0</v>
      </c>
      <c r="AY17" s="11">
        <f t="shared" si="8"/>
        <v>0</v>
      </c>
      <c r="AZ17" s="11">
        <f t="shared" si="8"/>
        <v>0</v>
      </c>
      <c r="BA17" s="11">
        <f t="shared" si="8"/>
        <v>0</v>
      </c>
      <c r="BB17" s="11">
        <f t="shared" si="8"/>
        <v>0</v>
      </c>
      <c r="BC17" s="11">
        <f t="shared" si="8"/>
        <v>0</v>
      </c>
      <c r="BD17" s="11">
        <f t="shared" si="8"/>
        <v>0</v>
      </c>
      <c r="BE17" s="11">
        <f t="shared" si="9"/>
        <v>0</v>
      </c>
      <c r="BF17" s="15" t="str">
        <f t="shared" si="4"/>
        <v>ČSN 42 5310</v>
      </c>
      <c r="BG17" s="41">
        <v>86.35</v>
      </c>
      <c r="BL17" s="17">
        <f t="shared" si="5"/>
        <v>11</v>
      </c>
      <c r="BY17" s="42">
        <v>2</v>
      </c>
      <c r="BZ17" s="43">
        <f t="shared" si="6"/>
        <v>23.161551823972207</v>
      </c>
      <c r="DJ17" s="20" t="s">
        <v>110</v>
      </c>
    </row>
    <row r="18" spans="1:114" x14ac:dyDescent="0.2">
      <c r="A18" s="15" t="s">
        <v>105</v>
      </c>
      <c r="B18" s="10" t="s">
        <v>119</v>
      </c>
      <c r="C18" s="11">
        <f t="shared" si="0"/>
        <v>94.2</v>
      </c>
      <c r="D18" s="11">
        <f t="shared" si="1"/>
        <v>0</v>
      </c>
      <c r="E18" s="11">
        <f t="shared" si="1"/>
        <v>0</v>
      </c>
      <c r="F18" s="11">
        <f t="shared" si="1"/>
        <v>0</v>
      </c>
      <c r="G18" s="11">
        <f t="shared" si="1"/>
        <v>0</v>
      </c>
      <c r="H18" s="11">
        <f t="shared" si="1"/>
        <v>12</v>
      </c>
      <c r="I18" s="11">
        <f t="shared" si="1"/>
        <v>0</v>
      </c>
      <c r="J18" s="11">
        <f t="shared" si="1"/>
        <v>0</v>
      </c>
      <c r="K18" s="11">
        <f t="shared" si="1"/>
        <v>0</v>
      </c>
      <c r="L18" s="11">
        <f t="shared" si="1"/>
        <v>0</v>
      </c>
      <c r="M18" s="11">
        <f t="shared" si="1"/>
        <v>0</v>
      </c>
      <c r="N18" s="11">
        <f t="shared" si="1"/>
        <v>0</v>
      </c>
      <c r="O18" s="11">
        <f t="shared" si="1"/>
        <v>0</v>
      </c>
      <c r="P18" s="11">
        <f t="shared" si="1"/>
        <v>0</v>
      </c>
      <c r="Q18" s="11">
        <f t="shared" si="1"/>
        <v>0</v>
      </c>
      <c r="R18" s="11">
        <f t="shared" si="1"/>
        <v>0</v>
      </c>
      <c r="S18" s="11">
        <f t="shared" si="1"/>
        <v>0</v>
      </c>
      <c r="T18" s="11">
        <f t="shared" si="1"/>
        <v>0</v>
      </c>
      <c r="U18" s="40">
        <f t="shared" si="2"/>
        <v>2</v>
      </c>
      <c r="V18" s="11">
        <f t="shared" si="10"/>
        <v>21.231422505307854</v>
      </c>
      <c r="W18" s="11">
        <f t="shared" si="10"/>
        <v>0</v>
      </c>
      <c r="X18" s="11">
        <f t="shared" si="10"/>
        <v>0</v>
      </c>
      <c r="Y18" s="11">
        <f t="shared" si="7"/>
        <v>0</v>
      </c>
      <c r="Z18" s="11">
        <f t="shared" si="7"/>
        <v>0</v>
      </c>
      <c r="AA18" s="11">
        <f t="shared" si="7"/>
        <v>0</v>
      </c>
      <c r="AB18" s="11">
        <f t="shared" si="7"/>
        <v>0</v>
      </c>
      <c r="AC18" s="11">
        <f t="shared" si="7"/>
        <v>0</v>
      </c>
      <c r="AD18" s="11">
        <f t="shared" si="7"/>
        <v>0</v>
      </c>
      <c r="AE18" s="11">
        <f t="shared" si="7"/>
        <v>0</v>
      </c>
      <c r="AF18" s="11">
        <f t="shared" si="7"/>
        <v>0</v>
      </c>
      <c r="AG18" s="11">
        <f t="shared" si="7"/>
        <v>0</v>
      </c>
      <c r="AH18" s="11">
        <f t="shared" si="7"/>
        <v>0</v>
      </c>
      <c r="AI18" s="11">
        <f t="shared" si="7"/>
        <v>0</v>
      </c>
      <c r="AJ18" s="11">
        <f t="shared" si="7"/>
        <v>0</v>
      </c>
      <c r="AK18" s="11">
        <f t="shared" si="7"/>
        <v>0</v>
      </c>
      <c r="AL18" s="11">
        <f t="shared" si="7"/>
        <v>0</v>
      </c>
      <c r="AM18" s="11">
        <f t="shared" si="7"/>
        <v>0</v>
      </c>
      <c r="AN18" s="11">
        <f t="shared" si="7"/>
        <v>0</v>
      </c>
      <c r="AO18" s="11">
        <f t="shared" si="8"/>
        <v>0</v>
      </c>
      <c r="AP18" s="11">
        <f t="shared" si="8"/>
        <v>0</v>
      </c>
      <c r="AQ18" s="11">
        <f t="shared" si="8"/>
        <v>0</v>
      </c>
      <c r="AR18" s="11">
        <f t="shared" si="8"/>
        <v>0</v>
      </c>
      <c r="AS18" s="11">
        <f t="shared" si="8"/>
        <v>0</v>
      </c>
      <c r="AT18" s="11">
        <f t="shared" si="8"/>
        <v>0</v>
      </c>
      <c r="AU18" s="11">
        <f t="shared" si="8"/>
        <v>0</v>
      </c>
      <c r="AV18" s="11">
        <f t="shared" si="8"/>
        <v>0</v>
      </c>
      <c r="AW18" s="11">
        <f t="shared" si="8"/>
        <v>0</v>
      </c>
      <c r="AX18" s="11">
        <f t="shared" si="8"/>
        <v>0</v>
      </c>
      <c r="AY18" s="11">
        <f t="shared" si="8"/>
        <v>0</v>
      </c>
      <c r="AZ18" s="11">
        <f t="shared" si="8"/>
        <v>0</v>
      </c>
      <c r="BA18" s="11">
        <f t="shared" si="8"/>
        <v>0</v>
      </c>
      <c r="BB18" s="11">
        <f t="shared" si="8"/>
        <v>0</v>
      </c>
      <c r="BC18" s="11">
        <f t="shared" si="8"/>
        <v>0</v>
      </c>
      <c r="BD18" s="11">
        <f t="shared" si="8"/>
        <v>0</v>
      </c>
      <c r="BE18" s="11">
        <f t="shared" si="9"/>
        <v>0</v>
      </c>
      <c r="BF18" s="15" t="str">
        <f t="shared" si="4"/>
        <v>ČSN 42 5310</v>
      </c>
      <c r="BG18" s="41">
        <v>94.2</v>
      </c>
      <c r="BL18" s="17">
        <f t="shared" si="5"/>
        <v>12</v>
      </c>
      <c r="BY18" s="42">
        <v>2</v>
      </c>
      <c r="BZ18" s="43">
        <f t="shared" si="6"/>
        <v>21.231422505307854</v>
      </c>
      <c r="DJ18" s="20" t="s">
        <v>110</v>
      </c>
    </row>
    <row r="19" spans="1:114" x14ac:dyDescent="0.2">
      <c r="A19" s="15" t="s">
        <v>105</v>
      </c>
      <c r="B19" s="10" t="s">
        <v>120</v>
      </c>
      <c r="C19" s="11">
        <f t="shared" si="0"/>
        <v>102.05</v>
      </c>
      <c r="D19" s="11">
        <f t="shared" si="1"/>
        <v>0</v>
      </c>
      <c r="E19" s="11">
        <f t="shared" si="1"/>
        <v>0</v>
      </c>
      <c r="F19" s="11">
        <f t="shared" si="1"/>
        <v>0</v>
      </c>
      <c r="G19" s="11">
        <f t="shared" si="1"/>
        <v>0</v>
      </c>
      <c r="H19" s="11">
        <f t="shared" si="1"/>
        <v>13</v>
      </c>
      <c r="I19" s="11">
        <f t="shared" si="1"/>
        <v>0</v>
      </c>
      <c r="J19" s="11">
        <f t="shared" si="1"/>
        <v>0</v>
      </c>
      <c r="K19" s="11">
        <f t="shared" si="1"/>
        <v>0</v>
      </c>
      <c r="L19" s="11">
        <f t="shared" si="1"/>
        <v>0</v>
      </c>
      <c r="M19" s="11">
        <f t="shared" si="1"/>
        <v>0</v>
      </c>
      <c r="N19" s="11">
        <f t="shared" si="1"/>
        <v>0</v>
      </c>
      <c r="O19" s="11">
        <f t="shared" si="1"/>
        <v>0</v>
      </c>
      <c r="P19" s="11">
        <f t="shared" si="1"/>
        <v>0</v>
      </c>
      <c r="Q19" s="11">
        <f t="shared" si="1"/>
        <v>0</v>
      </c>
      <c r="R19" s="11">
        <f t="shared" si="1"/>
        <v>0</v>
      </c>
      <c r="S19" s="11">
        <f t="shared" si="1"/>
        <v>0</v>
      </c>
      <c r="T19" s="11">
        <f t="shared" si="1"/>
        <v>0</v>
      </c>
      <c r="U19" s="40">
        <f t="shared" si="2"/>
        <v>2</v>
      </c>
      <c r="V19" s="11">
        <f t="shared" si="10"/>
        <v>19.598236158745713</v>
      </c>
      <c r="W19" s="11">
        <f t="shared" si="10"/>
        <v>0</v>
      </c>
      <c r="X19" s="11">
        <f t="shared" si="10"/>
        <v>0</v>
      </c>
      <c r="Y19" s="11">
        <f t="shared" si="7"/>
        <v>0</v>
      </c>
      <c r="Z19" s="11">
        <f t="shared" si="7"/>
        <v>0</v>
      </c>
      <c r="AA19" s="11">
        <f t="shared" si="7"/>
        <v>0</v>
      </c>
      <c r="AB19" s="11">
        <f t="shared" si="7"/>
        <v>0</v>
      </c>
      <c r="AC19" s="11">
        <f t="shared" si="7"/>
        <v>0</v>
      </c>
      <c r="AD19" s="11">
        <f t="shared" si="7"/>
        <v>0</v>
      </c>
      <c r="AE19" s="11">
        <f t="shared" si="7"/>
        <v>0</v>
      </c>
      <c r="AF19" s="11">
        <f t="shared" si="7"/>
        <v>0</v>
      </c>
      <c r="AG19" s="11">
        <f t="shared" si="7"/>
        <v>0</v>
      </c>
      <c r="AH19" s="11">
        <f t="shared" si="7"/>
        <v>0</v>
      </c>
      <c r="AI19" s="11">
        <f t="shared" si="7"/>
        <v>0</v>
      </c>
      <c r="AJ19" s="11">
        <f t="shared" si="7"/>
        <v>0</v>
      </c>
      <c r="AK19" s="11">
        <f t="shared" si="7"/>
        <v>0</v>
      </c>
      <c r="AL19" s="11">
        <f t="shared" si="7"/>
        <v>0</v>
      </c>
      <c r="AM19" s="11">
        <f t="shared" si="7"/>
        <v>0</v>
      </c>
      <c r="AN19" s="11">
        <f t="shared" si="7"/>
        <v>0</v>
      </c>
      <c r="AO19" s="11">
        <f t="shared" si="8"/>
        <v>0</v>
      </c>
      <c r="AP19" s="11">
        <f t="shared" si="8"/>
        <v>0</v>
      </c>
      <c r="AQ19" s="11">
        <f t="shared" si="8"/>
        <v>0</v>
      </c>
      <c r="AR19" s="11">
        <f t="shared" si="8"/>
        <v>0</v>
      </c>
      <c r="AS19" s="11">
        <f t="shared" si="8"/>
        <v>0</v>
      </c>
      <c r="AT19" s="11">
        <f t="shared" si="8"/>
        <v>0</v>
      </c>
      <c r="AU19" s="11">
        <f t="shared" si="8"/>
        <v>0</v>
      </c>
      <c r="AV19" s="11">
        <f t="shared" si="8"/>
        <v>0</v>
      </c>
      <c r="AW19" s="11">
        <f t="shared" si="8"/>
        <v>0</v>
      </c>
      <c r="AX19" s="11">
        <f t="shared" si="8"/>
        <v>0</v>
      </c>
      <c r="AY19" s="11">
        <f t="shared" si="8"/>
        <v>0</v>
      </c>
      <c r="AZ19" s="11">
        <f t="shared" si="8"/>
        <v>0</v>
      </c>
      <c r="BA19" s="11">
        <f t="shared" si="8"/>
        <v>0</v>
      </c>
      <c r="BB19" s="11">
        <f t="shared" si="8"/>
        <v>0</v>
      </c>
      <c r="BC19" s="11">
        <f t="shared" si="8"/>
        <v>0</v>
      </c>
      <c r="BD19" s="11">
        <f t="shared" si="8"/>
        <v>0</v>
      </c>
      <c r="BE19" s="11">
        <f t="shared" si="9"/>
        <v>0</v>
      </c>
      <c r="BF19" s="15" t="str">
        <f t="shared" si="4"/>
        <v>ČSN 42 5310</v>
      </c>
      <c r="BG19" s="41">
        <v>102.05</v>
      </c>
      <c r="BL19" s="17">
        <f t="shared" si="5"/>
        <v>13</v>
      </c>
      <c r="BY19" s="42">
        <v>2</v>
      </c>
      <c r="BZ19" s="43">
        <f t="shared" si="6"/>
        <v>19.598236158745713</v>
      </c>
      <c r="DJ19" s="20" t="s">
        <v>110</v>
      </c>
    </row>
    <row r="20" spans="1:114" x14ac:dyDescent="0.2">
      <c r="A20" s="15" t="s">
        <v>105</v>
      </c>
      <c r="B20" s="10" t="s">
        <v>121</v>
      </c>
      <c r="C20" s="11">
        <f t="shared" si="0"/>
        <v>109.9</v>
      </c>
      <c r="D20" s="11">
        <f t="shared" si="1"/>
        <v>0</v>
      </c>
      <c r="E20" s="11">
        <f t="shared" si="1"/>
        <v>0</v>
      </c>
      <c r="F20" s="11">
        <f t="shared" si="1"/>
        <v>0</v>
      </c>
      <c r="G20" s="11">
        <f t="shared" si="1"/>
        <v>0</v>
      </c>
      <c r="H20" s="11">
        <f t="shared" si="1"/>
        <v>14</v>
      </c>
      <c r="I20" s="11">
        <f t="shared" si="1"/>
        <v>0</v>
      </c>
      <c r="J20" s="11">
        <f t="shared" si="1"/>
        <v>0</v>
      </c>
      <c r="K20" s="11">
        <f t="shared" si="1"/>
        <v>0</v>
      </c>
      <c r="L20" s="11">
        <f t="shared" si="1"/>
        <v>0</v>
      </c>
      <c r="M20" s="11">
        <f t="shared" si="1"/>
        <v>0</v>
      </c>
      <c r="N20" s="11">
        <f t="shared" si="1"/>
        <v>0</v>
      </c>
      <c r="O20" s="11">
        <f t="shared" si="1"/>
        <v>0</v>
      </c>
      <c r="P20" s="11">
        <f t="shared" si="1"/>
        <v>0</v>
      </c>
      <c r="Q20" s="11">
        <f t="shared" si="1"/>
        <v>0</v>
      </c>
      <c r="R20" s="11">
        <f t="shared" si="1"/>
        <v>0</v>
      </c>
      <c r="S20" s="11">
        <f t="shared" si="1"/>
        <v>0</v>
      </c>
      <c r="T20" s="11">
        <f t="shared" si="1"/>
        <v>0</v>
      </c>
      <c r="U20" s="40">
        <f t="shared" si="2"/>
        <v>2</v>
      </c>
      <c r="V20" s="11">
        <f t="shared" si="10"/>
        <v>18.198362147406733</v>
      </c>
      <c r="W20" s="11">
        <f t="shared" si="10"/>
        <v>0</v>
      </c>
      <c r="X20" s="11">
        <f t="shared" si="10"/>
        <v>0</v>
      </c>
      <c r="Y20" s="11">
        <f t="shared" si="7"/>
        <v>0</v>
      </c>
      <c r="Z20" s="11">
        <f t="shared" si="7"/>
        <v>0</v>
      </c>
      <c r="AA20" s="11">
        <f t="shared" si="7"/>
        <v>0</v>
      </c>
      <c r="AB20" s="11">
        <f t="shared" si="7"/>
        <v>0</v>
      </c>
      <c r="AC20" s="11">
        <f t="shared" si="7"/>
        <v>0</v>
      </c>
      <c r="AD20" s="11">
        <f t="shared" si="7"/>
        <v>0</v>
      </c>
      <c r="AE20" s="11">
        <f t="shared" si="7"/>
        <v>0</v>
      </c>
      <c r="AF20" s="11">
        <f t="shared" si="7"/>
        <v>0</v>
      </c>
      <c r="AG20" s="11">
        <f t="shared" si="7"/>
        <v>0</v>
      </c>
      <c r="AH20" s="11">
        <f t="shared" si="7"/>
        <v>0</v>
      </c>
      <c r="AI20" s="11">
        <f t="shared" si="7"/>
        <v>0</v>
      </c>
      <c r="AJ20" s="11">
        <f t="shared" si="7"/>
        <v>0</v>
      </c>
      <c r="AK20" s="11">
        <f t="shared" si="7"/>
        <v>0</v>
      </c>
      <c r="AL20" s="11">
        <f t="shared" si="7"/>
        <v>0</v>
      </c>
      <c r="AM20" s="11">
        <f t="shared" si="7"/>
        <v>0</v>
      </c>
      <c r="AN20" s="11">
        <f t="shared" si="7"/>
        <v>0</v>
      </c>
      <c r="AO20" s="11">
        <f t="shared" si="8"/>
        <v>0</v>
      </c>
      <c r="AP20" s="11">
        <f t="shared" si="8"/>
        <v>0</v>
      </c>
      <c r="AQ20" s="11">
        <f t="shared" si="8"/>
        <v>0</v>
      </c>
      <c r="AR20" s="11">
        <f t="shared" si="8"/>
        <v>0</v>
      </c>
      <c r="AS20" s="11">
        <f t="shared" si="8"/>
        <v>0</v>
      </c>
      <c r="AT20" s="11">
        <f t="shared" si="8"/>
        <v>0</v>
      </c>
      <c r="AU20" s="11">
        <f t="shared" si="8"/>
        <v>0</v>
      </c>
      <c r="AV20" s="11">
        <f t="shared" si="8"/>
        <v>0</v>
      </c>
      <c r="AW20" s="11">
        <f t="shared" si="8"/>
        <v>0</v>
      </c>
      <c r="AX20" s="11">
        <f t="shared" si="8"/>
        <v>0</v>
      </c>
      <c r="AY20" s="11">
        <f t="shared" si="8"/>
        <v>0</v>
      </c>
      <c r="AZ20" s="11">
        <f t="shared" si="8"/>
        <v>0</v>
      </c>
      <c r="BA20" s="11">
        <f t="shared" si="8"/>
        <v>0</v>
      </c>
      <c r="BB20" s="11">
        <f t="shared" si="8"/>
        <v>0</v>
      </c>
      <c r="BC20" s="11">
        <f t="shared" si="8"/>
        <v>0</v>
      </c>
      <c r="BD20" s="11">
        <f t="shared" si="8"/>
        <v>0</v>
      </c>
      <c r="BE20" s="11">
        <f t="shared" si="9"/>
        <v>0</v>
      </c>
      <c r="BF20" s="15" t="str">
        <f t="shared" si="4"/>
        <v>ČSN 42 5310</v>
      </c>
      <c r="BG20" s="41">
        <v>109.9</v>
      </c>
      <c r="BL20" s="17">
        <f t="shared" si="5"/>
        <v>14</v>
      </c>
      <c r="BY20" s="42">
        <v>2</v>
      </c>
      <c r="BZ20" s="43">
        <f t="shared" si="6"/>
        <v>18.198362147406733</v>
      </c>
      <c r="DJ20" s="20" t="s">
        <v>110</v>
      </c>
    </row>
    <row r="21" spans="1:114" x14ac:dyDescent="0.2">
      <c r="A21" s="15" t="s">
        <v>105</v>
      </c>
      <c r="B21" s="10" t="s">
        <v>122</v>
      </c>
      <c r="C21" s="11">
        <f t="shared" si="0"/>
        <v>117.75</v>
      </c>
      <c r="D21" s="11">
        <f t="shared" si="1"/>
        <v>0</v>
      </c>
      <c r="E21" s="11">
        <f t="shared" si="1"/>
        <v>0</v>
      </c>
      <c r="F21" s="11">
        <f t="shared" si="1"/>
        <v>0</v>
      </c>
      <c r="G21" s="11">
        <f t="shared" si="1"/>
        <v>0</v>
      </c>
      <c r="H21" s="11">
        <f t="shared" si="1"/>
        <v>15</v>
      </c>
      <c r="I21" s="11">
        <f t="shared" si="1"/>
        <v>0</v>
      </c>
      <c r="J21" s="11">
        <f t="shared" si="1"/>
        <v>0</v>
      </c>
      <c r="K21" s="11">
        <f t="shared" si="1"/>
        <v>0</v>
      </c>
      <c r="L21" s="11">
        <f t="shared" si="1"/>
        <v>0</v>
      </c>
      <c r="M21" s="11">
        <f t="shared" si="1"/>
        <v>0</v>
      </c>
      <c r="N21" s="11">
        <f t="shared" si="1"/>
        <v>0</v>
      </c>
      <c r="O21" s="11">
        <f t="shared" si="1"/>
        <v>0</v>
      </c>
      <c r="P21" s="11">
        <f t="shared" si="1"/>
        <v>0</v>
      </c>
      <c r="Q21" s="11">
        <f t="shared" si="1"/>
        <v>0</v>
      </c>
      <c r="R21" s="11">
        <f t="shared" si="1"/>
        <v>0</v>
      </c>
      <c r="S21" s="11">
        <f t="shared" si="1"/>
        <v>0</v>
      </c>
      <c r="T21" s="11">
        <f t="shared" si="1"/>
        <v>0</v>
      </c>
      <c r="U21" s="40">
        <f t="shared" si="2"/>
        <v>2</v>
      </c>
      <c r="V21" s="11">
        <f t="shared" si="10"/>
        <v>16.985138004246288</v>
      </c>
      <c r="W21" s="11">
        <f t="shared" si="10"/>
        <v>0</v>
      </c>
      <c r="X21" s="11">
        <f t="shared" si="10"/>
        <v>0</v>
      </c>
      <c r="Y21" s="11">
        <f t="shared" si="7"/>
        <v>0</v>
      </c>
      <c r="Z21" s="11">
        <f t="shared" si="7"/>
        <v>0</v>
      </c>
      <c r="AA21" s="11">
        <f t="shared" si="7"/>
        <v>0</v>
      </c>
      <c r="AB21" s="11">
        <f t="shared" si="7"/>
        <v>0</v>
      </c>
      <c r="AC21" s="11">
        <f t="shared" si="7"/>
        <v>0</v>
      </c>
      <c r="AD21" s="11">
        <f t="shared" si="7"/>
        <v>0</v>
      </c>
      <c r="AE21" s="11">
        <f t="shared" si="7"/>
        <v>0</v>
      </c>
      <c r="AF21" s="11">
        <f t="shared" si="7"/>
        <v>0</v>
      </c>
      <c r="AG21" s="11">
        <f t="shared" si="7"/>
        <v>0</v>
      </c>
      <c r="AH21" s="11">
        <f t="shared" si="7"/>
        <v>0</v>
      </c>
      <c r="AI21" s="11">
        <f t="shared" si="7"/>
        <v>0</v>
      </c>
      <c r="AJ21" s="11">
        <f t="shared" si="7"/>
        <v>0</v>
      </c>
      <c r="AK21" s="11">
        <f t="shared" si="7"/>
        <v>0</v>
      </c>
      <c r="AL21" s="11">
        <f t="shared" si="7"/>
        <v>0</v>
      </c>
      <c r="AM21" s="11">
        <f t="shared" si="7"/>
        <v>0</v>
      </c>
      <c r="AN21" s="11">
        <f t="shared" si="7"/>
        <v>0</v>
      </c>
      <c r="AO21" s="11">
        <f t="shared" si="8"/>
        <v>0</v>
      </c>
      <c r="AP21" s="11">
        <f t="shared" si="8"/>
        <v>0</v>
      </c>
      <c r="AQ21" s="11">
        <f t="shared" si="8"/>
        <v>0</v>
      </c>
      <c r="AR21" s="11">
        <f t="shared" si="8"/>
        <v>0</v>
      </c>
      <c r="AS21" s="11">
        <f t="shared" si="8"/>
        <v>0</v>
      </c>
      <c r="AT21" s="11">
        <f t="shared" si="8"/>
        <v>0</v>
      </c>
      <c r="AU21" s="11">
        <f t="shared" si="8"/>
        <v>0</v>
      </c>
      <c r="AV21" s="11">
        <f t="shared" si="8"/>
        <v>0</v>
      </c>
      <c r="AW21" s="11">
        <f t="shared" si="8"/>
        <v>0</v>
      </c>
      <c r="AX21" s="11">
        <f t="shared" si="8"/>
        <v>0</v>
      </c>
      <c r="AY21" s="11">
        <f t="shared" si="8"/>
        <v>0</v>
      </c>
      <c r="AZ21" s="11">
        <f t="shared" si="8"/>
        <v>0</v>
      </c>
      <c r="BA21" s="11">
        <f t="shared" si="8"/>
        <v>0</v>
      </c>
      <c r="BB21" s="11">
        <f t="shared" si="8"/>
        <v>0</v>
      </c>
      <c r="BC21" s="11">
        <f t="shared" si="8"/>
        <v>0</v>
      </c>
      <c r="BD21" s="11">
        <f t="shared" si="8"/>
        <v>0</v>
      </c>
      <c r="BE21" s="11">
        <f t="shared" si="9"/>
        <v>0</v>
      </c>
      <c r="BF21" s="15" t="str">
        <f t="shared" si="4"/>
        <v>ČSN 42 5310</v>
      </c>
      <c r="BG21" s="41">
        <v>117.75</v>
      </c>
      <c r="BL21" s="17">
        <f t="shared" si="5"/>
        <v>15</v>
      </c>
      <c r="BY21" s="42">
        <v>2</v>
      </c>
      <c r="BZ21" s="43">
        <f t="shared" si="6"/>
        <v>16.985138004246288</v>
      </c>
      <c r="DJ21" s="20" t="s">
        <v>110</v>
      </c>
    </row>
    <row r="22" spans="1:114" x14ac:dyDescent="0.2">
      <c r="A22" s="15" t="s">
        <v>105</v>
      </c>
      <c r="B22" s="10" t="s">
        <v>123</v>
      </c>
      <c r="C22" s="11">
        <f t="shared" si="0"/>
        <v>125.6</v>
      </c>
      <c r="D22" s="11">
        <f t="shared" ref="D22:S37" si="11">IF($A22="x",BH22,"")</f>
        <v>0</v>
      </c>
      <c r="E22" s="11">
        <f t="shared" si="11"/>
        <v>0</v>
      </c>
      <c r="F22" s="11">
        <f t="shared" si="11"/>
        <v>0</v>
      </c>
      <c r="G22" s="11">
        <f t="shared" si="11"/>
        <v>0</v>
      </c>
      <c r="H22" s="11">
        <f t="shared" si="11"/>
        <v>16</v>
      </c>
      <c r="I22" s="11">
        <f t="shared" si="11"/>
        <v>0</v>
      </c>
      <c r="J22" s="11">
        <f t="shared" si="11"/>
        <v>0</v>
      </c>
      <c r="K22" s="11">
        <f t="shared" si="11"/>
        <v>0</v>
      </c>
      <c r="L22" s="11">
        <f t="shared" si="11"/>
        <v>0</v>
      </c>
      <c r="M22" s="11">
        <f t="shared" si="11"/>
        <v>0</v>
      </c>
      <c r="N22" s="11">
        <f t="shared" si="11"/>
        <v>0</v>
      </c>
      <c r="O22" s="11">
        <f t="shared" si="11"/>
        <v>0</v>
      </c>
      <c r="P22" s="11">
        <f t="shared" si="11"/>
        <v>0</v>
      </c>
      <c r="Q22" s="11">
        <f t="shared" si="11"/>
        <v>0</v>
      </c>
      <c r="R22" s="11">
        <f t="shared" si="11"/>
        <v>0</v>
      </c>
      <c r="S22" s="11">
        <f t="shared" si="11"/>
        <v>0</v>
      </c>
      <c r="T22" s="11">
        <f t="shared" ref="T22:T85" si="12">IF($A22="x",BX22,"")</f>
        <v>0</v>
      </c>
      <c r="U22" s="40">
        <f t="shared" si="2"/>
        <v>2</v>
      </c>
      <c r="V22" s="11">
        <f t="shared" si="10"/>
        <v>15.923566878980893</v>
      </c>
      <c r="W22" s="11">
        <f t="shared" si="10"/>
        <v>0</v>
      </c>
      <c r="X22" s="11">
        <f t="shared" si="10"/>
        <v>0</v>
      </c>
      <c r="Y22" s="11">
        <f t="shared" si="7"/>
        <v>0</v>
      </c>
      <c r="Z22" s="11">
        <f t="shared" si="7"/>
        <v>0</v>
      </c>
      <c r="AA22" s="11">
        <f t="shared" si="7"/>
        <v>0</v>
      </c>
      <c r="AB22" s="11">
        <f t="shared" si="7"/>
        <v>0</v>
      </c>
      <c r="AC22" s="11">
        <f t="shared" si="7"/>
        <v>0</v>
      </c>
      <c r="AD22" s="11">
        <f t="shared" si="7"/>
        <v>0</v>
      </c>
      <c r="AE22" s="11">
        <f t="shared" si="7"/>
        <v>0</v>
      </c>
      <c r="AF22" s="11">
        <f t="shared" si="7"/>
        <v>0</v>
      </c>
      <c r="AG22" s="11">
        <f t="shared" si="7"/>
        <v>0</v>
      </c>
      <c r="AH22" s="11">
        <f t="shared" si="7"/>
        <v>0</v>
      </c>
      <c r="AI22" s="11">
        <f t="shared" si="7"/>
        <v>0</v>
      </c>
      <c r="AJ22" s="11">
        <f t="shared" si="7"/>
        <v>0</v>
      </c>
      <c r="AK22" s="11">
        <f t="shared" si="7"/>
        <v>0</v>
      </c>
      <c r="AL22" s="11">
        <f t="shared" si="7"/>
        <v>0</v>
      </c>
      <c r="AM22" s="11">
        <f t="shared" si="7"/>
        <v>0</v>
      </c>
      <c r="AN22" s="11">
        <f t="shared" si="7"/>
        <v>0</v>
      </c>
      <c r="AO22" s="11">
        <f t="shared" si="8"/>
        <v>0</v>
      </c>
      <c r="AP22" s="11">
        <f t="shared" si="8"/>
        <v>0</v>
      </c>
      <c r="AQ22" s="11">
        <f t="shared" si="8"/>
        <v>0</v>
      </c>
      <c r="AR22" s="11">
        <f t="shared" si="8"/>
        <v>0</v>
      </c>
      <c r="AS22" s="11">
        <f t="shared" si="8"/>
        <v>0</v>
      </c>
      <c r="AT22" s="11">
        <f t="shared" si="8"/>
        <v>0</v>
      </c>
      <c r="AU22" s="11">
        <f t="shared" si="8"/>
        <v>0</v>
      </c>
      <c r="AV22" s="11">
        <f t="shared" si="8"/>
        <v>0</v>
      </c>
      <c r="AW22" s="11">
        <f t="shared" si="8"/>
        <v>0</v>
      </c>
      <c r="AX22" s="11">
        <f t="shared" si="8"/>
        <v>0</v>
      </c>
      <c r="AY22" s="11">
        <f t="shared" si="8"/>
        <v>0</v>
      </c>
      <c r="AZ22" s="11">
        <f t="shared" si="8"/>
        <v>0</v>
      </c>
      <c r="BA22" s="11">
        <f t="shared" si="8"/>
        <v>0</v>
      </c>
      <c r="BB22" s="11">
        <f t="shared" si="8"/>
        <v>0</v>
      </c>
      <c r="BC22" s="11">
        <f t="shared" si="8"/>
        <v>0</v>
      </c>
      <c r="BD22" s="11">
        <f t="shared" si="8"/>
        <v>0</v>
      </c>
      <c r="BE22" s="11">
        <f t="shared" si="9"/>
        <v>0</v>
      </c>
      <c r="BF22" s="15" t="str">
        <f t="shared" si="4"/>
        <v>ČSN 42 5310</v>
      </c>
      <c r="BG22" s="41">
        <v>125.6</v>
      </c>
      <c r="BL22" s="17">
        <f t="shared" si="5"/>
        <v>16</v>
      </c>
      <c r="BY22" s="42">
        <v>2</v>
      </c>
      <c r="BZ22" s="43">
        <f t="shared" si="6"/>
        <v>15.923566878980893</v>
      </c>
      <c r="DJ22" s="20" t="s">
        <v>110</v>
      </c>
    </row>
    <row r="23" spans="1:114" x14ac:dyDescent="0.2">
      <c r="A23" s="15" t="s">
        <v>105</v>
      </c>
      <c r="B23" s="10" t="s">
        <v>124</v>
      </c>
      <c r="C23" s="11">
        <f t="shared" si="0"/>
        <v>133.44999999999999</v>
      </c>
      <c r="D23" s="11">
        <f t="shared" si="11"/>
        <v>0</v>
      </c>
      <c r="E23" s="11">
        <f t="shared" si="11"/>
        <v>0</v>
      </c>
      <c r="F23" s="11">
        <f t="shared" si="11"/>
        <v>0</v>
      </c>
      <c r="G23" s="11">
        <f t="shared" si="11"/>
        <v>0</v>
      </c>
      <c r="H23" s="11">
        <f t="shared" si="11"/>
        <v>17</v>
      </c>
      <c r="I23" s="11">
        <f t="shared" si="11"/>
        <v>0</v>
      </c>
      <c r="J23" s="11">
        <f t="shared" si="11"/>
        <v>0</v>
      </c>
      <c r="K23" s="11">
        <f t="shared" si="11"/>
        <v>0</v>
      </c>
      <c r="L23" s="11">
        <f t="shared" si="11"/>
        <v>0</v>
      </c>
      <c r="M23" s="11">
        <f t="shared" si="11"/>
        <v>0</v>
      </c>
      <c r="N23" s="11">
        <f t="shared" si="11"/>
        <v>0</v>
      </c>
      <c r="O23" s="11">
        <f t="shared" si="11"/>
        <v>0</v>
      </c>
      <c r="P23" s="11">
        <f t="shared" si="11"/>
        <v>0</v>
      </c>
      <c r="Q23" s="11">
        <f t="shared" si="11"/>
        <v>0</v>
      </c>
      <c r="R23" s="11">
        <f t="shared" si="11"/>
        <v>0</v>
      </c>
      <c r="S23" s="11">
        <f t="shared" si="11"/>
        <v>0</v>
      </c>
      <c r="T23" s="11">
        <f t="shared" si="12"/>
        <v>0</v>
      </c>
      <c r="U23" s="40">
        <f t="shared" si="2"/>
        <v>2</v>
      </c>
      <c r="V23" s="11">
        <f t="shared" si="10"/>
        <v>14.986886474334957</v>
      </c>
      <c r="W23" s="11">
        <f t="shared" si="10"/>
        <v>0</v>
      </c>
      <c r="X23" s="11">
        <f t="shared" si="10"/>
        <v>0</v>
      </c>
      <c r="Y23" s="11">
        <f t="shared" si="7"/>
        <v>0</v>
      </c>
      <c r="Z23" s="11">
        <f t="shared" si="7"/>
        <v>0</v>
      </c>
      <c r="AA23" s="11">
        <f t="shared" si="7"/>
        <v>0</v>
      </c>
      <c r="AB23" s="11">
        <f t="shared" si="7"/>
        <v>0</v>
      </c>
      <c r="AC23" s="11">
        <f t="shared" si="7"/>
        <v>0</v>
      </c>
      <c r="AD23" s="11">
        <f t="shared" si="7"/>
        <v>0</v>
      </c>
      <c r="AE23" s="11">
        <f t="shared" si="7"/>
        <v>0</v>
      </c>
      <c r="AF23" s="11">
        <f t="shared" si="7"/>
        <v>0</v>
      </c>
      <c r="AG23" s="11">
        <f t="shared" si="7"/>
        <v>0</v>
      </c>
      <c r="AH23" s="11">
        <f t="shared" si="7"/>
        <v>0</v>
      </c>
      <c r="AI23" s="11">
        <f t="shared" si="7"/>
        <v>0</v>
      </c>
      <c r="AJ23" s="11">
        <f t="shared" si="7"/>
        <v>0</v>
      </c>
      <c r="AK23" s="11">
        <f t="shared" si="7"/>
        <v>0</v>
      </c>
      <c r="AL23" s="11">
        <f t="shared" si="7"/>
        <v>0</v>
      </c>
      <c r="AM23" s="11">
        <f t="shared" si="7"/>
        <v>0</v>
      </c>
      <c r="AN23" s="11">
        <f t="shared" si="7"/>
        <v>0</v>
      </c>
      <c r="AO23" s="11">
        <f t="shared" si="8"/>
        <v>0</v>
      </c>
      <c r="AP23" s="11">
        <f t="shared" si="8"/>
        <v>0</v>
      </c>
      <c r="AQ23" s="11">
        <f t="shared" si="8"/>
        <v>0</v>
      </c>
      <c r="AR23" s="11">
        <f t="shared" si="8"/>
        <v>0</v>
      </c>
      <c r="AS23" s="11">
        <f t="shared" si="8"/>
        <v>0</v>
      </c>
      <c r="AT23" s="11">
        <f t="shared" si="8"/>
        <v>0</v>
      </c>
      <c r="AU23" s="11">
        <f t="shared" si="8"/>
        <v>0</v>
      </c>
      <c r="AV23" s="11">
        <f t="shared" si="8"/>
        <v>0</v>
      </c>
      <c r="AW23" s="11">
        <f t="shared" si="8"/>
        <v>0</v>
      </c>
      <c r="AX23" s="11">
        <f t="shared" si="8"/>
        <v>0</v>
      </c>
      <c r="AY23" s="11">
        <f t="shared" si="8"/>
        <v>0</v>
      </c>
      <c r="AZ23" s="11">
        <f t="shared" si="8"/>
        <v>0</v>
      </c>
      <c r="BA23" s="11">
        <f t="shared" si="8"/>
        <v>0</v>
      </c>
      <c r="BB23" s="11">
        <f t="shared" si="8"/>
        <v>0</v>
      </c>
      <c r="BC23" s="11">
        <f t="shared" si="8"/>
        <v>0</v>
      </c>
      <c r="BD23" s="11">
        <f t="shared" si="8"/>
        <v>0</v>
      </c>
      <c r="BE23" s="11">
        <f t="shared" si="9"/>
        <v>0</v>
      </c>
      <c r="BF23" s="15" t="str">
        <f t="shared" si="4"/>
        <v>ČSN 42 5310</v>
      </c>
      <c r="BG23" s="41">
        <v>133.44999999999999</v>
      </c>
      <c r="BL23" s="17">
        <f t="shared" si="5"/>
        <v>17</v>
      </c>
      <c r="BY23" s="42">
        <v>2</v>
      </c>
      <c r="BZ23" s="43">
        <f t="shared" si="6"/>
        <v>14.986886474334957</v>
      </c>
      <c r="DJ23" s="20" t="s">
        <v>110</v>
      </c>
    </row>
    <row r="24" spans="1:114" x14ac:dyDescent="0.2">
      <c r="A24" s="15" t="s">
        <v>105</v>
      </c>
      <c r="B24" s="10" t="s">
        <v>125</v>
      </c>
      <c r="C24" s="11">
        <f t="shared" si="0"/>
        <v>141.30000000000001</v>
      </c>
      <c r="D24" s="11">
        <f t="shared" si="11"/>
        <v>0</v>
      </c>
      <c r="E24" s="11">
        <f t="shared" si="11"/>
        <v>0</v>
      </c>
      <c r="F24" s="11">
        <f t="shared" si="11"/>
        <v>0</v>
      </c>
      <c r="G24" s="11">
        <f t="shared" si="11"/>
        <v>0</v>
      </c>
      <c r="H24" s="11">
        <f t="shared" si="11"/>
        <v>18</v>
      </c>
      <c r="I24" s="11">
        <f t="shared" si="11"/>
        <v>0</v>
      </c>
      <c r="J24" s="11">
        <f t="shared" si="11"/>
        <v>0</v>
      </c>
      <c r="K24" s="11">
        <f t="shared" si="11"/>
        <v>0</v>
      </c>
      <c r="L24" s="11">
        <f t="shared" si="11"/>
        <v>0</v>
      </c>
      <c r="M24" s="11">
        <f t="shared" si="11"/>
        <v>0</v>
      </c>
      <c r="N24" s="11">
        <f t="shared" si="11"/>
        <v>0</v>
      </c>
      <c r="O24" s="11">
        <f t="shared" si="11"/>
        <v>0</v>
      </c>
      <c r="P24" s="11">
        <f t="shared" si="11"/>
        <v>0</v>
      </c>
      <c r="Q24" s="11">
        <f t="shared" si="11"/>
        <v>0</v>
      </c>
      <c r="R24" s="11">
        <f t="shared" si="11"/>
        <v>0</v>
      </c>
      <c r="S24" s="11">
        <f t="shared" si="11"/>
        <v>0</v>
      </c>
      <c r="T24" s="11">
        <f t="shared" si="12"/>
        <v>0</v>
      </c>
      <c r="U24" s="40">
        <f t="shared" si="2"/>
        <v>2</v>
      </c>
      <c r="V24" s="11">
        <f t="shared" si="10"/>
        <v>14.154281670205238</v>
      </c>
      <c r="W24" s="11">
        <f t="shared" si="10"/>
        <v>0</v>
      </c>
      <c r="X24" s="11">
        <f t="shared" si="10"/>
        <v>0</v>
      </c>
      <c r="Y24" s="11">
        <f t="shared" si="7"/>
        <v>0</v>
      </c>
      <c r="Z24" s="11">
        <f t="shared" si="7"/>
        <v>0</v>
      </c>
      <c r="AA24" s="11">
        <f t="shared" si="7"/>
        <v>0</v>
      </c>
      <c r="AB24" s="11">
        <f t="shared" si="7"/>
        <v>0</v>
      </c>
      <c r="AC24" s="11">
        <f t="shared" si="7"/>
        <v>0</v>
      </c>
      <c r="AD24" s="11">
        <f t="shared" si="7"/>
        <v>0</v>
      </c>
      <c r="AE24" s="11">
        <f t="shared" si="7"/>
        <v>0</v>
      </c>
      <c r="AF24" s="11">
        <f t="shared" si="7"/>
        <v>0</v>
      </c>
      <c r="AG24" s="11">
        <f t="shared" si="7"/>
        <v>0</v>
      </c>
      <c r="AH24" s="11">
        <f t="shared" si="7"/>
        <v>0</v>
      </c>
      <c r="AI24" s="11">
        <f t="shared" si="7"/>
        <v>0</v>
      </c>
      <c r="AJ24" s="11">
        <f t="shared" si="7"/>
        <v>0</v>
      </c>
      <c r="AK24" s="11">
        <f t="shared" si="7"/>
        <v>0</v>
      </c>
      <c r="AL24" s="11">
        <f t="shared" si="7"/>
        <v>0</v>
      </c>
      <c r="AM24" s="11">
        <f t="shared" si="7"/>
        <v>0</v>
      </c>
      <c r="AN24" s="11">
        <f t="shared" si="7"/>
        <v>0</v>
      </c>
      <c r="AO24" s="11">
        <f t="shared" si="8"/>
        <v>0</v>
      </c>
      <c r="AP24" s="11">
        <f t="shared" si="8"/>
        <v>0</v>
      </c>
      <c r="AQ24" s="11">
        <f t="shared" si="8"/>
        <v>0</v>
      </c>
      <c r="AR24" s="11">
        <f t="shared" si="8"/>
        <v>0</v>
      </c>
      <c r="AS24" s="11">
        <f t="shared" si="8"/>
        <v>0</v>
      </c>
      <c r="AT24" s="11">
        <f t="shared" si="8"/>
        <v>0</v>
      </c>
      <c r="AU24" s="11">
        <f t="shared" si="8"/>
        <v>0</v>
      </c>
      <c r="AV24" s="11">
        <f t="shared" si="8"/>
        <v>0</v>
      </c>
      <c r="AW24" s="11">
        <f t="shared" si="8"/>
        <v>0</v>
      </c>
      <c r="AX24" s="11">
        <f t="shared" si="8"/>
        <v>0</v>
      </c>
      <c r="AY24" s="11">
        <f t="shared" si="8"/>
        <v>0</v>
      </c>
      <c r="AZ24" s="11">
        <f t="shared" si="8"/>
        <v>0</v>
      </c>
      <c r="BA24" s="11">
        <f t="shared" si="8"/>
        <v>0</v>
      </c>
      <c r="BB24" s="11">
        <f t="shared" si="8"/>
        <v>0</v>
      </c>
      <c r="BC24" s="11">
        <f t="shared" si="8"/>
        <v>0</v>
      </c>
      <c r="BD24" s="11">
        <f t="shared" si="8"/>
        <v>0</v>
      </c>
      <c r="BE24" s="11">
        <f t="shared" si="9"/>
        <v>0</v>
      </c>
      <c r="BF24" s="15" t="str">
        <f t="shared" si="4"/>
        <v>ČSN 42 5310</v>
      </c>
      <c r="BG24" s="41">
        <v>141.30000000000001</v>
      </c>
      <c r="BL24" s="17">
        <f t="shared" si="5"/>
        <v>18</v>
      </c>
      <c r="BY24" s="42">
        <v>2</v>
      </c>
      <c r="BZ24" s="43">
        <f t="shared" si="6"/>
        <v>14.154281670205238</v>
      </c>
      <c r="DJ24" s="20" t="s">
        <v>110</v>
      </c>
    </row>
    <row r="25" spans="1:114" x14ac:dyDescent="0.2">
      <c r="A25" s="15" t="s">
        <v>105</v>
      </c>
      <c r="B25" s="10" t="s">
        <v>126</v>
      </c>
      <c r="C25" s="11">
        <f t="shared" si="0"/>
        <v>149.15</v>
      </c>
      <c r="D25" s="11">
        <f t="shared" si="11"/>
        <v>0</v>
      </c>
      <c r="E25" s="11">
        <f t="shared" si="11"/>
        <v>0</v>
      </c>
      <c r="F25" s="11">
        <f t="shared" si="11"/>
        <v>0</v>
      </c>
      <c r="G25" s="11">
        <f t="shared" si="11"/>
        <v>0</v>
      </c>
      <c r="H25" s="11">
        <f t="shared" si="11"/>
        <v>19</v>
      </c>
      <c r="I25" s="11">
        <f t="shared" si="11"/>
        <v>0</v>
      </c>
      <c r="J25" s="11">
        <f t="shared" si="11"/>
        <v>0</v>
      </c>
      <c r="K25" s="11">
        <f t="shared" si="11"/>
        <v>0</v>
      </c>
      <c r="L25" s="11">
        <f t="shared" si="11"/>
        <v>0</v>
      </c>
      <c r="M25" s="11">
        <f t="shared" si="11"/>
        <v>0</v>
      </c>
      <c r="N25" s="11">
        <f t="shared" si="11"/>
        <v>0</v>
      </c>
      <c r="O25" s="11">
        <f t="shared" si="11"/>
        <v>0</v>
      </c>
      <c r="P25" s="11">
        <f t="shared" si="11"/>
        <v>0</v>
      </c>
      <c r="Q25" s="11">
        <f t="shared" si="11"/>
        <v>0</v>
      </c>
      <c r="R25" s="11">
        <f t="shared" si="11"/>
        <v>0</v>
      </c>
      <c r="S25" s="11">
        <f t="shared" si="11"/>
        <v>0</v>
      </c>
      <c r="T25" s="11">
        <f t="shared" si="12"/>
        <v>0</v>
      </c>
      <c r="U25" s="40">
        <f t="shared" si="2"/>
        <v>2</v>
      </c>
      <c r="V25" s="11">
        <f t="shared" si="10"/>
        <v>13.40931947703654</v>
      </c>
      <c r="W25" s="11">
        <f t="shared" si="10"/>
        <v>0</v>
      </c>
      <c r="X25" s="11">
        <f t="shared" si="10"/>
        <v>0</v>
      </c>
      <c r="Y25" s="11">
        <f t="shared" si="7"/>
        <v>0</v>
      </c>
      <c r="Z25" s="11">
        <f t="shared" si="7"/>
        <v>0</v>
      </c>
      <c r="AA25" s="11">
        <f t="shared" si="7"/>
        <v>0</v>
      </c>
      <c r="AB25" s="11">
        <f t="shared" si="7"/>
        <v>0</v>
      </c>
      <c r="AC25" s="11">
        <f t="shared" si="7"/>
        <v>0</v>
      </c>
      <c r="AD25" s="11">
        <f t="shared" si="7"/>
        <v>0</v>
      </c>
      <c r="AE25" s="11">
        <f t="shared" si="7"/>
        <v>0</v>
      </c>
      <c r="AF25" s="11">
        <f t="shared" si="7"/>
        <v>0</v>
      </c>
      <c r="AG25" s="11">
        <f t="shared" si="7"/>
        <v>0</v>
      </c>
      <c r="AH25" s="11">
        <f t="shared" si="7"/>
        <v>0</v>
      </c>
      <c r="AI25" s="11">
        <f t="shared" si="7"/>
        <v>0</v>
      </c>
      <c r="AJ25" s="11">
        <f t="shared" si="7"/>
        <v>0</v>
      </c>
      <c r="AK25" s="11">
        <f t="shared" si="7"/>
        <v>0</v>
      </c>
      <c r="AL25" s="11">
        <f t="shared" si="7"/>
        <v>0</v>
      </c>
      <c r="AM25" s="11">
        <f t="shared" si="7"/>
        <v>0</v>
      </c>
      <c r="AN25" s="11">
        <f t="shared" si="7"/>
        <v>0</v>
      </c>
      <c r="AO25" s="11">
        <f t="shared" si="8"/>
        <v>0</v>
      </c>
      <c r="AP25" s="11">
        <f t="shared" si="8"/>
        <v>0</v>
      </c>
      <c r="AQ25" s="11">
        <f t="shared" si="8"/>
        <v>0</v>
      </c>
      <c r="AR25" s="11">
        <f t="shared" si="8"/>
        <v>0</v>
      </c>
      <c r="AS25" s="11">
        <f t="shared" si="8"/>
        <v>0</v>
      </c>
      <c r="AT25" s="11">
        <f t="shared" si="8"/>
        <v>0</v>
      </c>
      <c r="AU25" s="11">
        <f t="shared" si="8"/>
        <v>0</v>
      </c>
      <c r="AV25" s="11">
        <f t="shared" si="8"/>
        <v>0</v>
      </c>
      <c r="AW25" s="11">
        <f t="shared" si="8"/>
        <v>0</v>
      </c>
      <c r="AX25" s="11">
        <f t="shared" si="8"/>
        <v>0</v>
      </c>
      <c r="AY25" s="11">
        <f t="shared" si="8"/>
        <v>0</v>
      </c>
      <c r="AZ25" s="11">
        <f t="shared" si="8"/>
        <v>0</v>
      </c>
      <c r="BA25" s="11">
        <f t="shared" si="8"/>
        <v>0</v>
      </c>
      <c r="BB25" s="11">
        <f t="shared" si="8"/>
        <v>0</v>
      </c>
      <c r="BC25" s="11">
        <f t="shared" si="8"/>
        <v>0</v>
      </c>
      <c r="BD25" s="11">
        <f t="shared" si="8"/>
        <v>0</v>
      </c>
      <c r="BE25" s="11">
        <f t="shared" si="9"/>
        <v>0</v>
      </c>
      <c r="BF25" s="15" t="str">
        <f t="shared" si="4"/>
        <v>ČSN 42 5310</v>
      </c>
      <c r="BG25" s="41">
        <v>149.15</v>
      </c>
      <c r="BL25" s="17">
        <f t="shared" si="5"/>
        <v>19</v>
      </c>
      <c r="BY25" s="42">
        <v>2</v>
      </c>
      <c r="BZ25" s="43">
        <f t="shared" si="6"/>
        <v>13.40931947703654</v>
      </c>
      <c r="DJ25" s="20" t="s">
        <v>110</v>
      </c>
    </row>
    <row r="26" spans="1:114" x14ac:dyDescent="0.2">
      <c r="A26" s="15" t="s">
        <v>105</v>
      </c>
      <c r="B26" s="10" t="s">
        <v>127</v>
      </c>
      <c r="C26" s="11">
        <f t="shared" si="0"/>
        <v>157</v>
      </c>
      <c r="D26" s="11">
        <f t="shared" si="11"/>
        <v>0</v>
      </c>
      <c r="E26" s="11">
        <f t="shared" si="11"/>
        <v>0</v>
      </c>
      <c r="F26" s="11">
        <f t="shared" si="11"/>
        <v>0</v>
      </c>
      <c r="G26" s="11">
        <f t="shared" si="11"/>
        <v>0</v>
      </c>
      <c r="H26" s="11">
        <f t="shared" si="11"/>
        <v>20</v>
      </c>
      <c r="I26" s="11">
        <f t="shared" si="11"/>
        <v>0</v>
      </c>
      <c r="J26" s="11">
        <f t="shared" si="11"/>
        <v>0</v>
      </c>
      <c r="K26" s="11">
        <f t="shared" si="11"/>
        <v>0</v>
      </c>
      <c r="L26" s="11">
        <f t="shared" si="11"/>
        <v>0</v>
      </c>
      <c r="M26" s="11">
        <f t="shared" si="11"/>
        <v>0</v>
      </c>
      <c r="N26" s="11">
        <f t="shared" si="11"/>
        <v>0</v>
      </c>
      <c r="O26" s="11">
        <f t="shared" si="11"/>
        <v>0</v>
      </c>
      <c r="P26" s="11">
        <f t="shared" si="11"/>
        <v>0</v>
      </c>
      <c r="Q26" s="11">
        <f t="shared" si="11"/>
        <v>0</v>
      </c>
      <c r="R26" s="11">
        <f t="shared" si="11"/>
        <v>0</v>
      </c>
      <c r="S26" s="11">
        <f t="shared" si="11"/>
        <v>0</v>
      </c>
      <c r="T26" s="11">
        <f t="shared" si="12"/>
        <v>0</v>
      </c>
      <c r="U26" s="40">
        <f t="shared" si="2"/>
        <v>2</v>
      </c>
      <c r="V26" s="11">
        <f t="shared" si="10"/>
        <v>12.738853503184714</v>
      </c>
      <c r="W26" s="11">
        <f t="shared" si="10"/>
        <v>0</v>
      </c>
      <c r="X26" s="11">
        <f t="shared" si="10"/>
        <v>0</v>
      </c>
      <c r="Y26" s="11">
        <f t="shared" si="7"/>
        <v>0</v>
      </c>
      <c r="Z26" s="11">
        <f t="shared" si="7"/>
        <v>0</v>
      </c>
      <c r="AA26" s="11">
        <f t="shared" si="7"/>
        <v>0</v>
      </c>
      <c r="AB26" s="11">
        <f t="shared" si="7"/>
        <v>0</v>
      </c>
      <c r="AC26" s="11">
        <f t="shared" si="7"/>
        <v>0</v>
      </c>
      <c r="AD26" s="11">
        <f t="shared" si="7"/>
        <v>0</v>
      </c>
      <c r="AE26" s="11">
        <f t="shared" si="7"/>
        <v>0</v>
      </c>
      <c r="AF26" s="11">
        <f t="shared" si="7"/>
        <v>0</v>
      </c>
      <c r="AG26" s="11">
        <f t="shared" si="7"/>
        <v>0</v>
      </c>
      <c r="AH26" s="11">
        <f t="shared" si="7"/>
        <v>0</v>
      </c>
      <c r="AI26" s="11">
        <f t="shared" si="7"/>
        <v>0</v>
      </c>
      <c r="AJ26" s="11">
        <f t="shared" si="7"/>
        <v>0</v>
      </c>
      <c r="AK26" s="11">
        <f t="shared" si="7"/>
        <v>0</v>
      </c>
      <c r="AL26" s="11">
        <f t="shared" si="7"/>
        <v>0</v>
      </c>
      <c r="AM26" s="11">
        <f t="shared" si="7"/>
        <v>0</v>
      </c>
      <c r="AN26" s="11">
        <f t="shared" si="7"/>
        <v>0</v>
      </c>
      <c r="AO26" s="11">
        <f t="shared" si="8"/>
        <v>0</v>
      </c>
      <c r="AP26" s="11">
        <f t="shared" si="8"/>
        <v>0</v>
      </c>
      <c r="AQ26" s="11">
        <f t="shared" si="8"/>
        <v>0</v>
      </c>
      <c r="AR26" s="11">
        <f t="shared" si="8"/>
        <v>0</v>
      </c>
      <c r="AS26" s="11">
        <f t="shared" si="8"/>
        <v>0</v>
      </c>
      <c r="AT26" s="11">
        <f t="shared" si="8"/>
        <v>0</v>
      </c>
      <c r="AU26" s="11">
        <f t="shared" si="8"/>
        <v>0</v>
      </c>
      <c r="AV26" s="11">
        <f t="shared" si="8"/>
        <v>0</v>
      </c>
      <c r="AW26" s="11">
        <f t="shared" si="8"/>
        <v>0</v>
      </c>
      <c r="AX26" s="11">
        <f t="shared" si="8"/>
        <v>0</v>
      </c>
      <c r="AY26" s="11">
        <f t="shared" si="8"/>
        <v>0</v>
      </c>
      <c r="AZ26" s="11">
        <f t="shared" si="8"/>
        <v>0</v>
      </c>
      <c r="BA26" s="11">
        <f t="shared" si="8"/>
        <v>0</v>
      </c>
      <c r="BB26" s="11">
        <f t="shared" si="8"/>
        <v>0</v>
      </c>
      <c r="BC26" s="11">
        <f t="shared" si="8"/>
        <v>0</v>
      </c>
      <c r="BD26" s="11">
        <f t="shared" si="8"/>
        <v>0</v>
      </c>
      <c r="BE26" s="11">
        <f t="shared" si="9"/>
        <v>0</v>
      </c>
      <c r="BF26" s="15" t="str">
        <f t="shared" si="4"/>
        <v>ČSN 42 5310</v>
      </c>
      <c r="BG26" s="41">
        <v>157</v>
      </c>
      <c r="BL26" s="17">
        <f t="shared" si="5"/>
        <v>20</v>
      </c>
      <c r="BY26" s="42">
        <v>2</v>
      </c>
      <c r="BZ26" s="43">
        <f t="shared" si="6"/>
        <v>12.738853503184714</v>
      </c>
      <c r="DJ26" s="20" t="s">
        <v>110</v>
      </c>
    </row>
    <row r="27" spans="1:114" x14ac:dyDescent="0.2">
      <c r="A27" s="15" t="s">
        <v>105</v>
      </c>
      <c r="B27" s="10" t="s">
        <v>128</v>
      </c>
      <c r="C27" s="11">
        <f t="shared" si="0"/>
        <v>164.85</v>
      </c>
      <c r="D27" s="11">
        <f t="shared" si="11"/>
        <v>0</v>
      </c>
      <c r="E27" s="11">
        <f t="shared" si="11"/>
        <v>0</v>
      </c>
      <c r="F27" s="11">
        <f t="shared" si="11"/>
        <v>0</v>
      </c>
      <c r="G27" s="11">
        <f t="shared" si="11"/>
        <v>0</v>
      </c>
      <c r="H27" s="11">
        <f t="shared" si="11"/>
        <v>21</v>
      </c>
      <c r="I27" s="11">
        <f t="shared" si="11"/>
        <v>0</v>
      </c>
      <c r="J27" s="11">
        <f t="shared" si="11"/>
        <v>0</v>
      </c>
      <c r="K27" s="11">
        <f t="shared" si="11"/>
        <v>0</v>
      </c>
      <c r="L27" s="11">
        <f t="shared" si="11"/>
        <v>0</v>
      </c>
      <c r="M27" s="11">
        <f t="shared" si="11"/>
        <v>0</v>
      </c>
      <c r="N27" s="11">
        <f t="shared" si="11"/>
        <v>0</v>
      </c>
      <c r="O27" s="11">
        <f t="shared" si="11"/>
        <v>0</v>
      </c>
      <c r="P27" s="11">
        <f t="shared" si="11"/>
        <v>0</v>
      </c>
      <c r="Q27" s="11">
        <f t="shared" si="11"/>
        <v>0</v>
      </c>
      <c r="R27" s="11">
        <f t="shared" si="11"/>
        <v>0</v>
      </c>
      <c r="S27" s="11">
        <f t="shared" si="11"/>
        <v>0</v>
      </c>
      <c r="T27" s="11">
        <f t="shared" si="12"/>
        <v>0</v>
      </c>
      <c r="U27" s="40">
        <f t="shared" si="2"/>
        <v>2</v>
      </c>
      <c r="V27" s="11">
        <f t="shared" si="10"/>
        <v>12.13224143160449</v>
      </c>
      <c r="W27" s="11">
        <f t="shared" si="10"/>
        <v>0</v>
      </c>
      <c r="X27" s="11">
        <f t="shared" si="10"/>
        <v>0</v>
      </c>
      <c r="Y27" s="11">
        <f t="shared" si="7"/>
        <v>0</v>
      </c>
      <c r="Z27" s="11">
        <f t="shared" si="7"/>
        <v>0</v>
      </c>
      <c r="AA27" s="11">
        <f t="shared" si="7"/>
        <v>0</v>
      </c>
      <c r="AB27" s="11">
        <f t="shared" si="7"/>
        <v>0</v>
      </c>
      <c r="AC27" s="11">
        <f t="shared" si="7"/>
        <v>0</v>
      </c>
      <c r="AD27" s="11">
        <f t="shared" si="7"/>
        <v>0</v>
      </c>
      <c r="AE27" s="11">
        <f t="shared" si="7"/>
        <v>0</v>
      </c>
      <c r="AF27" s="11">
        <f t="shared" si="7"/>
        <v>0</v>
      </c>
      <c r="AG27" s="11">
        <f t="shared" si="7"/>
        <v>0</v>
      </c>
      <c r="AH27" s="11">
        <f t="shared" si="7"/>
        <v>0</v>
      </c>
      <c r="AI27" s="11">
        <f t="shared" si="7"/>
        <v>0</v>
      </c>
      <c r="AJ27" s="11">
        <f t="shared" si="7"/>
        <v>0</v>
      </c>
      <c r="AK27" s="11">
        <f t="shared" si="7"/>
        <v>0</v>
      </c>
      <c r="AL27" s="11">
        <f t="shared" si="7"/>
        <v>0</v>
      </c>
      <c r="AM27" s="11">
        <f t="shared" si="7"/>
        <v>0</v>
      </c>
      <c r="AN27" s="11">
        <f t="shared" si="7"/>
        <v>0</v>
      </c>
      <c r="AO27" s="11">
        <f t="shared" si="8"/>
        <v>0</v>
      </c>
      <c r="AP27" s="11">
        <f t="shared" si="8"/>
        <v>0</v>
      </c>
      <c r="AQ27" s="11">
        <f t="shared" si="8"/>
        <v>0</v>
      </c>
      <c r="AR27" s="11">
        <f t="shared" si="8"/>
        <v>0</v>
      </c>
      <c r="AS27" s="11">
        <f t="shared" si="8"/>
        <v>0</v>
      </c>
      <c r="AT27" s="11">
        <f t="shared" si="8"/>
        <v>0</v>
      </c>
      <c r="AU27" s="11">
        <f t="shared" si="8"/>
        <v>0</v>
      </c>
      <c r="AV27" s="11">
        <f t="shared" si="8"/>
        <v>0</v>
      </c>
      <c r="AW27" s="11">
        <f t="shared" si="8"/>
        <v>0</v>
      </c>
      <c r="AX27" s="11">
        <f t="shared" si="8"/>
        <v>0</v>
      </c>
      <c r="AY27" s="11">
        <f t="shared" si="8"/>
        <v>0</v>
      </c>
      <c r="AZ27" s="11">
        <f t="shared" si="8"/>
        <v>0</v>
      </c>
      <c r="BA27" s="11">
        <f t="shared" si="8"/>
        <v>0</v>
      </c>
      <c r="BB27" s="11">
        <f t="shared" si="8"/>
        <v>0</v>
      </c>
      <c r="BC27" s="11">
        <f t="shared" si="8"/>
        <v>0</v>
      </c>
      <c r="BD27" s="11">
        <f t="shared" si="8"/>
        <v>0</v>
      </c>
      <c r="BE27" s="11">
        <f t="shared" si="9"/>
        <v>0</v>
      </c>
      <c r="BF27" s="15" t="str">
        <f t="shared" si="4"/>
        <v>ČSN 42 5310</v>
      </c>
      <c r="BG27" s="41">
        <v>164.85</v>
      </c>
      <c r="BL27" s="17">
        <f t="shared" si="5"/>
        <v>21</v>
      </c>
      <c r="BY27" s="42">
        <v>2</v>
      </c>
      <c r="BZ27" s="43">
        <f t="shared" si="6"/>
        <v>12.13224143160449</v>
      </c>
      <c r="DJ27" s="20" t="s">
        <v>110</v>
      </c>
    </row>
    <row r="28" spans="1:114" x14ac:dyDescent="0.2">
      <c r="A28" s="15" t="s">
        <v>105</v>
      </c>
      <c r="B28" s="10" t="s">
        <v>129</v>
      </c>
      <c r="C28" s="11">
        <f t="shared" si="0"/>
        <v>172.7</v>
      </c>
      <c r="D28" s="11">
        <f t="shared" si="11"/>
        <v>0</v>
      </c>
      <c r="E28" s="11">
        <f t="shared" si="11"/>
        <v>0</v>
      </c>
      <c r="F28" s="11">
        <f t="shared" si="11"/>
        <v>0</v>
      </c>
      <c r="G28" s="11">
        <f t="shared" si="11"/>
        <v>0</v>
      </c>
      <c r="H28" s="11">
        <f t="shared" si="11"/>
        <v>22</v>
      </c>
      <c r="I28" s="11">
        <f t="shared" si="11"/>
        <v>0</v>
      </c>
      <c r="J28" s="11">
        <f t="shared" si="11"/>
        <v>0</v>
      </c>
      <c r="K28" s="11">
        <f t="shared" si="11"/>
        <v>0</v>
      </c>
      <c r="L28" s="11">
        <f t="shared" si="11"/>
        <v>0</v>
      </c>
      <c r="M28" s="11">
        <f t="shared" si="11"/>
        <v>0</v>
      </c>
      <c r="N28" s="11">
        <f t="shared" si="11"/>
        <v>0</v>
      </c>
      <c r="O28" s="11">
        <f t="shared" si="11"/>
        <v>0</v>
      </c>
      <c r="P28" s="11">
        <f t="shared" si="11"/>
        <v>0</v>
      </c>
      <c r="Q28" s="11">
        <f t="shared" si="11"/>
        <v>0</v>
      </c>
      <c r="R28" s="11">
        <f t="shared" si="11"/>
        <v>0</v>
      </c>
      <c r="S28" s="11">
        <f t="shared" si="11"/>
        <v>0</v>
      </c>
      <c r="T28" s="11">
        <f t="shared" si="12"/>
        <v>0</v>
      </c>
      <c r="U28" s="40">
        <f t="shared" si="2"/>
        <v>2</v>
      </c>
      <c r="V28" s="11">
        <f t="shared" si="10"/>
        <v>11.580775911986104</v>
      </c>
      <c r="W28" s="11">
        <f t="shared" si="10"/>
        <v>0</v>
      </c>
      <c r="X28" s="11">
        <f t="shared" si="10"/>
        <v>0</v>
      </c>
      <c r="Y28" s="11">
        <f t="shared" si="7"/>
        <v>0</v>
      </c>
      <c r="Z28" s="11">
        <f t="shared" si="7"/>
        <v>0</v>
      </c>
      <c r="AA28" s="11">
        <f t="shared" si="7"/>
        <v>0</v>
      </c>
      <c r="AB28" s="11">
        <f t="shared" si="7"/>
        <v>0</v>
      </c>
      <c r="AC28" s="11">
        <f t="shared" si="7"/>
        <v>0</v>
      </c>
      <c r="AD28" s="11">
        <f t="shared" si="7"/>
        <v>0</v>
      </c>
      <c r="AE28" s="11">
        <f t="shared" si="7"/>
        <v>0</v>
      </c>
      <c r="AF28" s="11">
        <f t="shared" si="7"/>
        <v>0</v>
      </c>
      <c r="AG28" s="11">
        <f t="shared" si="7"/>
        <v>0</v>
      </c>
      <c r="AH28" s="11">
        <f t="shared" si="7"/>
        <v>0</v>
      </c>
      <c r="AI28" s="11">
        <f t="shared" si="7"/>
        <v>0</v>
      </c>
      <c r="AJ28" s="11">
        <f t="shared" si="7"/>
        <v>0</v>
      </c>
      <c r="AK28" s="11">
        <f t="shared" si="7"/>
        <v>0</v>
      </c>
      <c r="AL28" s="11">
        <f t="shared" si="7"/>
        <v>0</v>
      </c>
      <c r="AM28" s="11">
        <f t="shared" si="7"/>
        <v>0</v>
      </c>
      <c r="AN28" s="11">
        <f t="shared" si="7"/>
        <v>0</v>
      </c>
      <c r="AO28" s="11">
        <f t="shared" si="8"/>
        <v>0</v>
      </c>
      <c r="AP28" s="11">
        <f t="shared" si="8"/>
        <v>0</v>
      </c>
      <c r="AQ28" s="11">
        <f t="shared" si="8"/>
        <v>0</v>
      </c>
      <c r="AR28" s="11">
        <f t="shared" si="8"/>
        <v>0</v>
      </c>
      <c r="AS28" s="11">
        <f t="shared" si="8"/>
        <v>0</v>
      </c>
      <c r="AT28" s="11">
        <f t="shared" si="8"/>
        <v>0</v>
      </c>
      <c r="AU28" s="11">
        <f t="shared" si="8"/>
        <v>0</v>
      </c>
      <c r="AV28" s="11">
        <f t="shared" si="8"/>
        <v>0</v>
      </c>
      <c r="AW28" s="11">
        <f t="shared" si="8"/>
        <v>0</v>
      </c>
      <c r="AX28" s="11">
        <f t="shared" si="8"/>
        <v>0</v>
      </c>
      <c r="AY28" s="11">
        <f t="shared" si="8"/>
        <v>0</v>
      </c>
      <c r="AZ28" s="11">
        <f t="shared" si="8"/>
        <v>0</v>
      </c>
      <c r="BA28" s="11">
        <f t="shared" si="8"/>
        <v>0</v>
      </c>
      <c r="BB28" s="11">
        <f t="shared" si="8"/>
        <v>0</v>
      </c>
      <c r="BC28" s="11">
        <f t="shared" si="8"/>
        <v>0</v>
      </c>
      <c r="BD28" s="11">
        <f t="shared" si="8"/>
        <v>0</v>
      </c>
      <c r="BE28" s="11">
        <f t="shared" si="9"/>
        <v>0</v>
      </c>
      <c r="BF28" s="15" t="str">
        <f t="shared" si="4"/>
        <v>ČSN 42 5310</v>
      </c>
      <c r="BG28" s="41">
        <v>172.7</v>
      </c>
      <c r="BL28" s="17">
        <f t="shared" si="5"/>
        <v>22</v>
      </c>
      <c r="BY28" s="42">
        <v>2</v>
      </c>
      <c r="BZ28" s="43">
        <f t="shared" si="6"/>
        <v>11.580775911986104</v>
      </c>
      <c r="DJ28" s="20" t="s">
        <v>110</v>
      </c>
    </row>
    <row r="29" spans="1:114" x14ac:dyDescent="0.2">
      <c r="A29" s="15" t="s">
        <v>105</v>
      </c>
      <c r="B29" s="10" t="s">
        <v>130</v>
      </c>
      <c r="C29" s="11">
        <f t="shared" si="0"/>
        <v>180.55</v>
      </c>
      <c r="D29" s="11">
        <f t="shared" si="11"/>
        <v>0</v>
      </c>
      <c r="E29" s="11">
        <f t="shared" si="11"/>
        <v>0</v>
      </c>
      <c r="F29" s="11">
        <f t="shared" si="11"/>
        <v>0</v>
      </c>
      <c r="G29" s="11">
        <f t="shared" si="11"/>
        <v>0</v>
      </c>
      <c r="H29" s="11">
        <f t="shared" si="11"/>
        <v>23</v>
      </c>
      <c r="I29" s="11">
        <f t="shared" si="11"/>
        <v>0</v>
      </c>
      <c r="J29" s="11">
        <f t="shared" si="11"/>
        <v>0</v>
      </c>
      <c r="K29" s="11">
        <f t="shared" si="11"/>
        <v>0</v>
      </c>
      <c r="L29" s="11">
        <f t="shared" si="11"/>
        <v>0</v>
      </c>
      <c r="M29" s="11">
        <f t="shared" si="11"/>
        <v>0</v>
      </c>
      <c r="N29" s="11">
        <f t="shared" si="11"/>
        <v>0</v>
      </c>
      <c r="O29" s="11">
        <f t="shared" si="11"/>
        <v>0</v>
      </c>
      <c r="P29" s="11">
        <f t="shared" si="11"/>
        <v>0</v>
      </c>
      <c r="Q29" s="11">
        <f t="shared" si="11"/>
        <v>0</v>
      </c>
      <c r="R29" s="11">
        <f t="shared" si="11"/>
        <v>0</v>
      </c>
      <c r="S29" s="11">
        <f t="shared" si="11"/>
        <v>0</v>
      </c>
      <c r="T29" s="11">
        <f t="shared" si="12"/>
        <v>0</v>
      </c>
      <c r="U29" s="40">
        <f t="shared" si="2"/>
        <v>2</v>
      </c>
      <c r="V29" s="11">
        <f t="shared" si="10"/>
        <v>11.077263915812795</v>
      </c>
      <c r="W29" s="11">
        <f t="shared" si="10"/>
        <v>0</v>
      </c>
      <c r="X29" s="11">
        <f t="shared" si="10"/>
        <v>0</v>
      </c>
      <c r="Y29" s="11">
        <f t="shared" si="7"/>
        <v>0</v>
      </c>
      <c r="Z29" s="11">
        <f t="shared" si="7"/>
        <v>0</v>
      </c>
      <c r="AA29" s="11">
        <f t="shared" si="7"/>
        <v>0</v>
      </c>
      <c r="AB29" s="11">
        <f t="shared" si="7"/>
        <v>0</v>
      </c>
      <c r="AC29" s="11">
        <f t="shared" si="7"/>
        <v>0</v>
      </c>
      <c r="AD29" s="11">
        <f t="shared" si="7"/>
        <v>0</v>
      </c>
      <c r="AE29" s="11">
        <f t="shared" si="7"/>
        <v>0</v>
      </c>
      <c r="AF29" s="11">
        <f t="shared" si="7"/>
        <v>0</v>
      </c>
      <c r="AG29" s="11">
        <f t="shared" si="7"/>
        <v>0</v>
      </c>
      <c r="AH29" s="11">
        <f t="shared" si="7"/>
        <v>0</v>
      </c>
      <c r="AI29" s="11">
        <f t="shared" si="7"/>
        <v>0</v>
      </c>
      <c r="AJ29" s="11">
        <f t="shared" si="7"/>
        <v>0</v>
      </c>
      <c r="AK29" s="11">
        <f t="shared" si="7"/>
        <v>0</v>
      </c>
      <c r="AL29" s="11">
        <f t="shared" si="7"/>
        <v>0</v>
      </c>
      <c r="AM29" s="11">
        <f t="shared" si="7"/>
        <v>0</v>
      </c>
      <c r="AN29" s="11">
        <f t="shared" ref="AN29:BC45" si="13">IF($A29="x",CR29,"")</f>
        <v>0</v>
      </c>
      <c r="AO29" s="11">
        <f t="shared" si="8"/>
        <v>0</v>
      </c>
      <c r="AP29" s="11">
        <f t="shared" si="8"/>
        <v>0</v>
      </c>
      <c r="AQ29" s="11">
        <f t="shared" si="8"/>
        <v>0</v>
      </c>
      <c r="AR29" s="11">
        <f t="shared" si="8"/>
        <v>0</v>
      </c>
      <c r="AS29" s="11">
        <f t="shared" si="8"/>
        <v>0</v>
      </c>
      <c r="AT29" s="11">
        <f t="shared" si="8"/>
        <v>0</v>
      </c>
      <c r="AU29" s="11">
        <f t="shared" si="8"/>
        <v>0</v>
      </c>
      <c r="AV29" s="11">
        <f t="shared" si="8"/>
        <v>0</v>
      </c>
      <c r="AW29" s="11">
        <f t="shared" si="8"/>
        <v>0</v>
      </c>
      <c r="AX29" s="11">
        <f t="shared" si="8"/>
        <v>0</v>
      </c>
      <c r="AY29" s="11">
        <f t="shared" si="8"/>
        <v>0</v>
      </c>
      <c r="AZ29" s="11">
        <f t="shared" si="8"/>
        <v>0</v>
      </c>
      <c r="BA29" s="11">
        <f t="shared" si="8"/>
        <v>0</v>
      </c>
      <c r="BB29" s="11">
        <f t="shared" si="8"/>
        <v>0</v>
      </c>
      <c r="BC29" s="11">
        <f t="shared" si="8"/>
        <v>0</v>
      </c>
      <c r="BD29" s="11">
        <f t="shared" ref="BD29:BE92" si="14">IF($A29="x",DH29,"")</f>
        <v>0</v>
      </c>
      <c r="BE29" s="11">
        <f t="shared" si="9"/>
        <v>0</v>
      </c>
      <c r="BF29" s="15" t="str">
        <f t="shared" si="4"/>
        <v>ČSN 42 5310</v>
      </c>
      <c r="BG29" s="41">
        <v>180.55</v>
      </c>
      <c r="BL29" s="17">
        <f t="shared" si="5"/>
        <v>23</v>
      </c>
      <c r="BY29" s="42">
        <v>2</v>
      </c>
      <c r="BZ29" s="43">
        <f t="shared" si="6"/>
        <v>11.077263915812795</v>
      </c>
      <c r="DJ29" s="20" t="s">
        <v>110</v>
      </c>
    </row>
    <row r="30" spans="1:114" x14ac:dyDescent="0.2">
      <c r="A30" s="15" t="s">
        <v>105</v>
      </c>
      <c r="B30" s="10" t="s">
        <v>131</v>
      </c>
      <c r="C30" s="11">
        <f t="shared" si="0"/>
        <v>188.4</v>
      </c>
      <c r="D30" s="11">
        <f t="shared" si="11"/>
        <v>0</v>
      </c>
      <c r="E30" s="11">
        <f t="shared" si="11"/>
        <v>0</v>
      </c>
      <c r="F30" s="11">
        <f t="shared" si="11"/>
        <v>0</v>
      </c>
      <c r="G30" s="11">
        <f t="shared" si="11"/>
        <v>0</v>
      </c>
      <c r="H30" s="11">
        <f t="shared" si="11"/>
        <v>24</v>
      </c>
      <c r="I30" s="11">
        <f t="shared" si="11"/>
        <v>0</v>
      </c>
      <c r="J30" s="11">
        <f t="shared" si="11"/>
        <v>0</v>
      </c>
      <c r="K30" s="11">
        <f t="shared" si="11"/>
        <v>0</v>
      </c>
      <c r="L30" s="11">
        <f t="shared" si="11"/>
        <v>0</v>
      </c>
      <c r="M30" s="11">
        <f t="shared" si="11"/>
        <v>0</v>
      </c>
      <c r="N30" s="11">
        <f t="shared" si="11"/>
        <v>0</v>
      </c>
      <c r="O30" s="11">
        <f t="shared" si="11"/>
        <v>0</v>
      </c>
      <c r="P30" s="11">
        <f t="shared" si="11"/>
        <v>0</v>
      </c>
      <c r="Q30" s="11">
        <f t="shared" si="11"/>
        <v>0</v>
      </c>
      <c r="R30" s="11">
        <f t="shared" si="11"/>
        <v>0</v>
      </c>
      <c r="S30" s="11">
        <f t="shared" si="11"/>
        <v>0</v>
      </c>
      <c r="T30" s="11">
        <f t="shared" si="12"/>
        <v>0</v>
      </c>
      <c r="U30" s="40">
        <f t="shared" si="2"/>
        <v>2</v>
      </c>
      <c r="V30" s="11">
        <f t="shared" si="10"/>
        <v>10.615711252653927</v>
      </c>
      <c r="W30" s="11">
        <f t="shared" si="10"/>
        <v>0</v>
      </c>
      <c r="X30" s="11">
        <f t="shared" si="10"/>
        <v>0</v>
      </c>
      <c r="Y30" s="11">
        <f t="shared" si="10"/>
        <v>0</v>
      </c>
      <c r="Z30" s="11">
        <f t="shared" si="10"/>
        <v>0</v>
      </c>
      <c r="AA30" s="11">
        <f t="shared" si="10"/>
        <v>0</v>
      </c>
      <c r="AB30" s="11">
        <f t="shared" si="10"/>
        <v>0</v>
      </c>
      <c r="AC30" s="11">
        <f t="shared" si="10"/>
        <v>0</v>
      </c>
      <c r="AD30" s="11">
        <f t="shared" si="10"/>
        <v>0</v>
      </c>
      <c r="AE30" s="11">
        <f t="shared" si="10"/>
        <v>0</v>
      </c>
      <c r="AF30" s="11">
        <f t="shared" si="10"/>
        <v>0</v>
      </c>
      <c r="AG30" s="11">
        <f t="shared" si="10"/>
        <v>0</v>
      </c>
      <c r="AH30" s="11">
        <f t="shared" si="10"/>
        <v>0</v>
      </c>
      <c r="AI30" s="11">
        <f t="shared" si="10"/>
        <v>0</v>
      </c>
      <c r="AJ30" s="11">
        <f t="shared" si="10"/>
        <v>0</v>
      </c>
      <c r="AK30" s="11">
        <f t="shared" si="10"/>
        <v>0</v>
      </c>
      <c r="AL30" s="11">
        <f t="shared" ref="AL30:BA59" si="15">IF($A30="x",CP30,"")</f>
        <v>0</v>
      </c>
      <c r="AM30" s="11">
        <f t="shared" si="15"/>
        <v>0</v>
      </c>
      <c r="AN30" s="11">
        <f t="shared" si="13"/>
        <v>0</v>
      </c>
      <c r="AO30" s="11">
        <f t="shared" si="13"/>
        <v>0</v>
      </c>
      <c r="AP30" s="11">
        <f t="shared" si="13"/>
        <v>0</v>
      </c>
      <c r="AQ30" s="11">
        <f t="shared" si="13"/>
        <v>0</v>
      </c>
      <c r="AR30" s="11">
        <f t="shared" si="13"/>
        <v>0</v>
      </c>
      <c r="AS30" s="11">
        <f t="shared" si="13"/>
        <v>0</v>
      </c>
      <c r="AT30" s="11">
        <f t="shared" si="13"/>
        <v>0</v>
      </c>
      <c r="AU30" s="11">
        <f t="shared" si="13"/>
        <v>0</v>
      </c>
      <c r="AV30" s="11">
        <f t="shared" si="13"/>
        <v>0</v>
      </c>
      <c r="AW30" s="11">
        <f t="shared" si="13"/>
        <v>0</v>
      </c>
      <c r="AX30" s="11">
        <f t="shared" si="13"/>
        <v>0</v>
      </c>
      <c r="AY30" s="11">
        <f t="shared" si="13"/>
        <v>0</v>
      </c>
      <c r="AZ30" s="11">
        <f t="shared" si="13"/>
        <v>0</v>
      </c>
      <c r="BA30" s="11">
        <f t="shared" si="13"/>
        <v>0</v>
      </c>
      <c r="BB30" s="11">
        <f t="shared" si="13"/>
        <v>0</v>
      </c>
      <c r="BC30" s="11">
        <f t="shared" si="13"/>
        <v>0</v>
      </c>
      <c r="BD30" s="11">
        <f t="shared" si="14"/>
        <v>0</v>
      </c>
      <c r="BE30" s="11">
        <f t="shared" si="9"/>
        <v>0</v>
      </c>
      <c r="BF30" s="15" t="str">
        <f t="shared" si="4"/>
        <v>ČSN 42 5310</v>
      </c>
      <c r="BG30" s="41">
        <v>188.4</v>
      </c>
      <c r="BL30" s="17">
        <f t="shared" si="5"/>
        <v>24</v>
      </c>
      <c r="BY30" s="42">
        <v>2</v>
      </c>
      <c r="BZ30" s="43">
        <f t="shared" si="6"/>
        <v>10.615711252653927</v>
      </c>
      <c r="DJ30" s="20" t="s">
        <v>110</v>
      </c>
    </row>
    <row r="31" spans="1:114" x14ac:dyDescent="0.2">
      <c r="A31" s="15" t="s">
        <v>105</v>
      </c>
      <c r="B31" s="10" t="s">
        <v>132</v>
      </c>
      <c r="C31" s="11">
        <f t="shared" si="0"/>
        <v>196.25</v>
      </c>
      <c r="D31" s="11">
        <f t="shared" si="11"/>
        <v>0</v>
      </c>
      <c r="E31" s="11">
        <f t="shared" si="11"/>
        <v>0</v>
      </c>
      <c r="F31" s="11">
        <f t="shared" si="11"/>
        <v>0</v>
      </c>
      <c r="G31" s="11">
        <f t="shared" si="11"/>
        <v>0</v>
      </c>
      <c r="H31" s="11">
        <f t="shared" si="11"/>
        <v>25</v>
      </c>
      <c r="I31" s="11">
        <f t="shared" si="11"/>
        <v>0</v>
      </c>
      <c r="J31" s="11">
        <f t="shared" si="11"/>
        <v>0</v>
      </c>
      <c r="K31" s="11">
        <f t="shared" si="11"/>
        <v>0</v>
      </c>
      <c r="L31" s="11">
        <f t="shared" si="11"/>
        <v>0</v>
      </c>
      <c r="M31" s="11">
        <f t="shared" si="11"/>
        <v>0</v>
      </c>
      <c r="N31" s="11">
        <f t="shared" si="11"/>
        <v>0</v>
      </c>
      <c r="O31" s="11">
        <f t="shared" si="11"/>
        <v>0</v>
      </c>
      <c r="P31" s="11">
        <f t="shared" si="11"/>
        <v>0</v>
      </c>
      <c r="Q31" s="11">
        <f t="shared" si="11"/>
        <v>0</v>
      </c>
      <c r="R31" s="11">
        <f t="shared" si="11"/>
        <v>0</v>
      </c>
      <c r="S31" s="11">
        <f t="shared" si="11"/>
        <v>0</v>
      </c>
      <c r="T31" s="11">
        <f t="shared" si="12"/>
        <v>0</v>
      </c>
      <c r="U31" s="40">
        <f t="shared" si="2"/>
        <v>2</v>
      </c>
      <c r="V31" s="11">
        <f t="shared" si="10"/>
        <v>10.191082802547772</v>
      </c>
      <c r="W31" s="11">
        <f t="shared" si="10"/>
        <v>0</v>
      </c>
      <c r="X31" s="11">
        <f t="shared" si="10"/>
        <v>0</v>
      </c>
      <c r="Y31" s="11">
        <f t="shared" si="10"/>
        <v>0</v>
      </c>
      <c r="Z31" s="11">
        <f t="shared" si="10"/>
        <v>0</v>
      </c>
      <c r="AA31" s="11">
        <f t="shared" si="10"/>
        <v>0</v>
      </c>
      <c r="AB31" s="11">
        <f t="shared" si="10"/>
        <v>0</v>
      </c>
      <c r="AC31" s="11">
        <f t="shared" si="10"/>
        <v>0</v>
      </c>
      <c r="AD31" s="11">
        <f t="shared" si="10"/>
        <v>0</v>
      </c>
      <c r="AE31" s="11">
        <f t="shared" si="10"/>
        <v>0</v>
      </c>
      <c r="AF31" s="11">
        <f t="shared" si="10"/>
        <v>0</v>
      </c>
      <c r="AG31" s="11">
        <f t="shared" si="10"/>
        <v>0</v>
      </c>
      <c r="AH31" s="11">
        <f t="shared" si="10"/>
        <v>0</v>
      </c>
      <c r="AI31" s="11">
        <f t="shared" si="10"/>
        <v>0</v>
      </c>
      <c r="AJ31" s="11">
        <f t="shared" si="10"/>
        <v>0</v>
      </c>
      <c r="AK31" s="11">
        <f t="shared" si="10"/>
        <v>0</v>
      </c>
      <c r="AL31" s="11">
        <f t="shared" si="15"/>
        <v>0</v>
      </c>
      <c r="AM31" s="11">
        <f t="shared" si="15"/>
        <v>0</v>
      </c>
      <c r="AN31" s="11">
        <f t="shared" si="13"/>
        <v>0</v>
      </c>
      <c r="AO31" s="11">
        <f t="shared" si="13"/>
        <v>0</v>
      </c>
      <c r="AP31" s="11">
        <f t="shared" si="13"/>
        <v>0</v>
      </c>
      <c r="AQ31" s="11">
        <f t="shared" si="13"/>
        <v>0</v>
      </c>
      <c r="AR31" s="11">
        <f t="shared" si="13"/>
        <v>0</v>
      </c>
      <c r="AS31" s="11">
        <f t="shared" si="13"/>
        <v>0</v>
      </c>
      <c r="AT31" s="11">
        <f t="shared" si="13"/>
        <v>0</v>
      </c>
      <c r="AU31" s="11">
        <f t="shared" si="13"/>
        <v>0</v>
      </c>
      <c r="AV31" s="11">
        <f t="shared" si="13"/>
        <v>0</v>
      </c>
      <c r="AW31" s="11">
        <f t="shared" si="13"/>
        <v>0</v>
      </c>
      <c r="AX31" s="11">
        <f t="shared" si="13"/>
        <v>0</v>
      </c>
      <c r="AY31" s="11">
        <f t="shared" si="13"/>
        <v>0</v>
      </c>
      <c r="AZ31" s="11">
        <f t="shared" si="13"/>
        <v>0</v>
      </c>
      <c r="BA31" s="11">
        <f t="shared" si="13"/>
        <v>0</v>
      </c>
      <c r="BB31" s="11">
        <f t="shared" si="13"/>
        <v>0</v>
      </c>
      <c r="BC31" s="11">
        <f t="shared" si="13"/>
        <v>0</v>
      </c>
      <c r="BD31" s="11">
        <f t="shared" si="14"/>
        <v>0</v>
      </c>
      <c r="BE31" s="11">
        <f t="shared" si="9"/>
        <v>0</v>
      </c>
      <c r="BF31" s="15" t="str">
        <f t="shared" si="4"/>
        <v>ČSN 42 5310</v>
      </c>
      <c r="BG31" s="41">
        <v>196.25</v>
      </c>
      <c r="BL31" s="17">
        <f t="shared" si="5"/>
        <v>25</v>
      </c>
      <c r="BY31" s="42">
        <v>2</v>
      </c>
      <c r="BZ31" s="43">
        <f t="shared" si="6"/>
        <v>10.191082802547772</v>
      </c>
      <c r="DJ31" s="20" t="s">
        <v>110</v>
      </c>
    </row>
    <row r="32" spans="1:114" x14ac:dyDescent="0.2">
      <c r="A32" s="15" t="s">
        <v>105</v>
      </c>
      <c r="B32" s="10" t="s">
        <v>133</v>
      </c>
      <c r="C32" s="11">
        <f t="shared" si="0"/>
        <v>204.1</v>
      </c>
      <c r="D32" s="11">
        <f t="shared" si="11"/>
        <v>0</v>
      </c>
      <c r="E32" s="11">
        <f t="shared" si="11"/>
        <v>0</v>
      </c>
      <c r="F32" s="11">
        <f t="shared" si="11"/>
        <v>0</v>
      </c>
      <c r="G32" s="11">
        <f t="shared" si="11"/>
        <v>0</v>
      </c>
      <c r="H32" s="11">
        <f t="shared" si="11"/>
        <v>26</v>
      </c>
      <c r="I32" s="11">
        <f t="shared" si="11"/>
        <v>0</v>
      </c>
      <c r="J32" s="11">
        <f t="shared" si="11"/>
        <v>0</v>
      </c>
      <c r="K32" s="11">
        <f t="shared" si="11"/>
        <v>0</v>
      </c>
      <c r="L32" s="11">
        <f t="shared" si="11"/>
        <v>0</v>
      </c>
      <c r="M32" s="11">
        <f t="shared" si="11"/>
        <v>0</v>
      </c>
      <c r="N32" s="11">
        <f t="shared" si="11"/>
        <v>0</v>
      </c>
      <c r="O32" s="11">
        <f t="shared" si="11"/>
        <v>0</v>
      </c>
      <c r="P32" s="11">
        <f t="shared" si="11"/>
        <v>0</v>
      </c>
      <c r="Q32" s="11">
        <f t="shared" si="11"/>
        <v>0</v>
      </c>
      <c r="R32" s="11">
        <f t="shared" si="11"/>
        <v>0</v>
      </c>
      <c r="S32" s="11">
        <f t="shared" si="11"/>
        <v>0</v>
      </c>
      <c r="T32" s="11">
        <f t="shared" si="12"/>
        <v>0</v>
      </c>
      <c r="U32" s="40">
        <f t="shared" si="2"/>
        <v>2</v>
      </c>
      <c r="V32" s="11">
        <f t="shared" si="10"/>
        <v>9.7991180793728567</v>
      </c>
      <c r="W32" s="11">
        <f t="shared" si="10"/>
        <v>0</v>
      </c>
      <c r="X32" s="11">
        <f t="shared" si="10"/>
        <v>0</v>
      </c>
      <c r="Y32" s="11">
        <f t="shared" si="10"/>
        <v>0</v>
      </c>
      <c r="Z32" s="11">
        <f t="shared" si="10"/>
        <v>0</v>
      </c>
      <c r="AA32" s="11">
        <f t="shared" si="10"/>
        <v>0</v>
      </c>
      <c r="AB32" s="11">
        <f t="shared" si="10"/>
        <v>0</v>
      </c>
      <c r="AC32" s="11">
        <f t="shared" si="10"/>
        <v>0</v>
      </c>
      <c r="AD32" s="11">
        <f t="shared" si="10"/>
        <v>0</v>
      </c>
      <c r="AE32" s="11">
        <f t="shared" si="10"/>
        <v>0</v>
      </c>
      <c r="AF32" s="11">
        <f t="shared" si="10"/>
        <v>0</v>
      </c>
      <c r="AG32" s="11">
        <f t="shared" si="10"/>
        <v>0</v>
      </c>
      <c r="AH32" s="11">
        <f t="shared" si="10"/>
        <v>0</v>
      </c>
      <c r="AI32" s="11">
        <f t="shared" si="10"/>
        <v>0</v>
      </c>
      <c r="AJ32" s="11">
        <f t="shared" si="10"/>
        <v>0</v>
      </c>
      <c r="AK32" s="11">
        <f t="shared" si="10"/>
        <v>0</v>
      </c>
      <c r="AL32" s="11">
        <f t="shared" si="15"/>
        <v>0</v>
      </c>
      <c r="AM32" s="11">
        <f t="shared" si="15"/>
        <v>0</v>
      </c>
      <c r="AN32" s="11">
        <f t="shared" si="13"/>
        <v>0</v>
      </c>
      <c r="AO32" s="11">
        <f t="shared" si="13"/>
        <v>0</v>
      </c>
      <c r="AP32" s="11">
        <f t="shared" si="13"/>
        <v>0</v>
      </c>
      <c r="AQ32" s="11">
        <f t="shared" si="13"/>
        <v>0</v>
      </c>
      <c r="AR32" s="11">
        <f t="shared" si="13"/>
        <v>0</v>
      </c>
      <c r="AS32" s="11">
        <f t="shared" si="13"/>
        <v>0</v>
      </c>
      <c r="AT32" s="11">
        <f t="shared" si="13"/>
        <v>0</v>
      </c>
      <c r="AU32" s="11">
        <f t="shared" si="13"/>
        <v>0</v>
      </c>
      <c r="AV32" s="11">
        <f t="shared" si="13"/>
        <v>0</v>
      </c>
      <c r="AW32" s="11">
        <f t="shared" si="13"/>
        <v>0</v>
      </c>
      <c r="AX32" s="11">
        <f t="shared" si="13"/>
        <v>0</v>
      </c>
      <c r="AY32" s="11">
        <f t="shared" si="13"/>
        <v>0</v>
      </c>
      <c r="AZ32" s="11">
        <f t="shared" si="13"/>
        <v>0</v>
      </c>
      <c r="BA32" s="11">
        <f t="shared" si="13"/>
        <v>0</v>
      </c>
      <c r="BB32" s="11">
        <f t="shared" si="13"/>
        <v>0</v>
      </c>
      <c r="BC32" s="11">
        <f t="shared" si="13"/>
        <v>0</v>
      </c>
      <c r="BD32" s="11">
        <f t="shared" si="14"/>
        <v>0</v>
      </c>
      <c r="BE32" s="11">
        <f t="shared" si="9"/>
        <v>0</v>
      </c>
      <c r="BF32" s="15" t="str">
        <f t="shared" si="4"/>
        <v>ČSN 42 5310</v>
      </c>
      <c r="BG32" s="41">
        <v>204.1</v>
      </c>
      <c r="BL32" s="17">
        <f t="shared" si="5"/>
        <v>26</v>
      </c>
      <c r="BY32" s="42">
        <v>2</v>
      </c>
      <c r="BZ32" s="43">
        <f t="shared" si="6"/>
        <v>9.7991180793728567</v>
      </c>
      <c r="DJ32" s="20" t="s">
        <v>110</v>
      </c>
    </row>
    <row r="33" spans="1:114" x14ac:dyDescent="0.2">
      <c r="A33" s="15" t="s">
        <v>105</v>
      </c>
      <c r="B33" s="10" t="s">
        <v>134</v>
      </c>
      <c r="C33" s="11">
        <f t="shared" si="0"/>
        <v>219.8</v>
      </c>
      <c r="D33" s="11">
        <f t="shared" si="11"/>
        <v>0</v>
      </c>
      <c r="E33" s="11">
        <f t="shared" si="11"/>
        <v>0</v>
      </c>
      <c r="F33" s="11">
        <f t="shared" si="11"/>
        <v>0</v>
      </c>
      <c r="G33" s="11">
        <f t="shared" si="11"/>
        <v>0</v>
      </c>
      <c r="H33" s="11">
        <f t="shared" si="11"/>
        <v>28</v>
      </c>
      <c r="I33" s="11">
        <f t="shared" si="11"/>
        <v>0</v>
      </c>
      <c r="J33" s="11">
        <f t="shared" si="11"/>
        <v>0</v>
      </c>
      <c r="K33" s="11">
        <f t="shared" si="11"/>
        <v>0</v>
      </c>
      <c r="L33" s="11">
        <f t="shared" si="11"/>
        <v>0</v>
      </c>
      <c r="M33" s="11">
        <f t="shared" si="11"/>
        <v>0</v>
      </c>
      <c r="N33" s="11">
        <f t="shared" si="11"/>
        <v>0</v>
      </c>
      <c r="O33" s="11">
        <f t="shared" si="11"/>
        <v>0</v>
      </c>
      <c r="P33" s="11">
        <f t="shared" si="11"/>
        <v>0</v>
      </c>
      <c r="Q33" s="11">
        <f t="shared" si="11"/>
        <v>0</v>
      </c>
      <c r="R33" s="11">
        <f t="shared" si="11"/>
        <v>0</v>
      </c>
      <c r="S33" s="11">
        <f t="shared" si="11"/>
        <v>0</v>
      </c>
      <c r="T33" s="11">
        <f t="shared" si="12"/>
        <v>0</v>
      </c>
      <c r="U33" s="40">
        <f t="shared" si="2"/>
        <v>2</v>
      </c>
      <c r="V33" s="11">
        <f t="shared" si="10"/>
        <v>9.0991810737033667</v>
      </c>
      <c r="W33" s="11">
        <f t="shared" si="10"/>
        <v>0</v>
      </c>
      <c r="X33" s="11">
        <f t="shared" si="10"/>
        <v>0</v>
      </c>
      <c r="Y33" s="11">
        <f t="shared" si="10"/>
        <v>0</v>
      </c>
      <c r="Z33" s="11">
        <f t="shared" si="10"/>
        <v>0</v>
      </c>
      <c r="AA33" s="11">
        <f t="shared" si="10"/>
        <v>0</v>
      </c>
      <c r="AB33" s="11">
        <f t="shared" si="10"/>
        <v>0</v>
      </c>
      <c r="AC33" s="11">
        <f t="shared" si="10"/>
        <v>0</v>
      </c>
      <c r="AD33" s="11">
        <f t="shared" si="10"/>
        <v>0</v>
      </c>
      <c r="AE33" s="11">
        <f t="shared" si="10"/>
        <v>0</v>
      </c>
      <c r="AF33" s="11">
        <f t="shared" si="10"/>
        <v>0</v>
      </c>
      <c r="AG33" s="11">
        <f t="shared" si="10"/>
        <v>0</v>
      </c>
      <c r="AH33" s="11">
        <f t="shared" si="10"/>
        <v>0</v>
      </c>
      <c r="AI33" s="11">
        <f t="shared" si="10"/>
        <v>0</v>
      </c>
      <c r="AJ33" s="11">
        <f t="shared" si="10"/>
        <v>0</v>
      </c>
      <c r="AK33" s="11">
        <f t="shared" si="10"/>
        <v>0</v>
      </c>
      <c r="AL33" s="11">
        <f t="shared" si="15"/>
        <v>0</v>
      </c>
      <c r="AM33" s="11">
        <f t="shared" si="15"/>
        <v>0</v>
      </c>
      <c r="AN33" s="11">
        <f t="shared" si="13"/>
        <v>0</v>
      </c>
      <c r="AO33" s="11">
        <f t="shared" si="13"/>
        <v>0</v>
      </c>
      <c r="AP33" s="11">
        <f t="shared" si="13"/>
        <v>0</v>
      </c>
      <c r="AQ33" s="11">
        <f t="shared" si="13"/>
        <v>0</v>
      </c>
      <c r="AR33" s="11">
        <f t="shared" si="13"/>
        <v>0</v>
      </c>
      <c r="AS33" s="11">
        <f t="shared" si="13"/>
        <v>0</v>
      </c>
      <c r="AT33" s="11">
        <f t="shared" si="13"/>
        <v>0</v>
      </c>
      <c r="AU33" s="11">
        <f t="shared" si="13"/>
        <v>0</v>
      </c>
      <c r="AV33" s="11">
        <f t="shared" si="13"/>
        <v>0</v>
      </c>
      <c r="AW33" s="11">
        <f t="shared" si="13"/>
        <v>0</v>
      </c>
      <c r="AX33" s="11">
        <f t="shared" si="13"/>
        <v>0</v>
      </c>
      <c r="AY33" s="11">
        <f t="shared" si="13"/>
        <v>0</v>
      </c>
      <c r="AZ33" s="11">
        <f t="shared" si="13"/>
        <v>0</v>
      </c>
      <c r="BA33" s="11">
        <f t="shared" si="13"/>
        <v>0</v>
      </c>
      <c r="BB33" s="11">
        <f t="shared" si="13"/>
        <v>0</v>
      </c>
      <c r="BC33" s="11">
        <f t="shared" si="13"/>
        <v>0</v>
      </c>
      <c r="BD33" s="11">
        <f t="shared" si="14"/>
        <v>0</v>
      </c>
      <c r="BE33" s="11">
        <f t="shared" si="9"/>
        <v>0</v>
      </c>
      <c r="BF33" s="15" t="str">
        <f t="shared" si="4"/>
        <v>ČSN 42 5310</v>
      </c>
      <c r="BG33" s="41">
        <v>219.8</v>
      </c>
      <c r="BL33" s="17">
        <f t="shared" si="5"/>
        <v>28</v>
      </c>
      <c r="BY33" s="42">
        <v>2</v>
      </c>
      <c r="BZ33" s="43">
        <f t="shared" si="6"/>
        <v>9.0991810737033667</v>
      </c>
      <c r="DJ33" s="20" t="s">
        <v>110</v>
      </c>
    </row>
    <row r="34" spans="1:114" x14ac:dyDescent="0.2">
      <c r="A34" s="15" t="s">
        <v>105</v>
      </c>
      <c r="B34" s="10" t="s">
        <v>135</v>
      </c>
      <c r="C34" s="11">
        <f t="shared" si="0"/>
        <v>235.5</v>
      </c>
      <c r="D34" s="11">
        <f t="shared" si="11"/>
        <v>0</v>
      </c>
      <c r="E34" s="11">
        <f t="shared" si="11"/>
        <v>0</v>
      </c>
      <c r="F34" s="11">
        <f t="shared" si="11"/>
        <v>0</v>
      </c>
      <c r="G34" s="11">
        <f t="shared" si="11"/>
        <v>0</v>
      </c>
      <c r="H34" s="11">
        <f t="shared" si="11"/>
        <v>30</v>
      </c>
      <c r="I34" s="11">
        <f t="shared" si="11"/>
        <v>0</v>
      </c>
      <c r="J34" s="11">
        <f t="shared" si="11"/>
        <v>0</v>
      </c>
      <c r="K34" s="11">
        <f t="shared" si="11"/>
        <v>0</v>
      </c>
      <c r="L34" s="11">
        <f t="shared" si="11"/>
        <v>0</v>
      </c>
      <c r="M34" s="11">
        <f t="shared" si="11"/>
        <v>0</v>
      </c>
      <c r="N34" s="11">
        <f t="shared" si="11"/>
        <v>0</v>
      </c>
      <c r="O34" s="11">
        <f t="shared" si="11"/>
        <v>0</v>
      </c>
      <c r="P34" s="11">
        <f t="shared" si="11"/>
        <v>0</v>
      </c>
      <c r="Q34" s="11">
        <f t="shared" si="11"/>
        <v>0</v>
      </c>
      <c r="R34" s="11">
        <f t="shared" si="11"/>
        <v>0</v>
      </c>
      <c r="S34" s="11">
        <f t="shared" si="11"/>
        <v>0</v>
      </c>
      <c r="T34" s="11">
        <f t="shared" si="12"/>
        <v>0</v>
      </c>
      <c r="U34" s="40">
        <f t="shared" si="2"/>
        <v>2</v>
      </c>
      <c r="V34" s="11">
        <f t="shared" si="10"/>
        <v>8.4925690021231439</v>
      </c>
      <c r="W34" s="11">
        <f t="shared" si="10"/>
        <v>0</v>
      </c>
      <c r="X34" s="11">
        <f t="shared" si="10"/>
        <v>0</v>
      </c>
      <c r="Y34" s="11">
        <f t="shared" si="10"/>
        <v>0</v>
      </c>
      <c r="Z34" s="11">
        <f t="shared" si="10"/>
        <v>0</v>
      </c>
      <c r="AA34" s="11">
        <f t="shared" si="10"/>
        <v>0</v>
      </c>
      <c r="AB34" s="11">
        <f t="shared" si="10"/>
        <v>0</v>
      </c>
      <c r="AC34" s="11">
        <f t="shared" si="10"/>
        <v>0</v>
      </c>
      <c r="AD34" s="11">
        <f t="shared" si="10"/>
        <v>0</v>
      </c>
      <c r="AE34" s="11">
        <f t="shared" si="10"/>
        <v>0</v>
      </c>
      <c r="AF34" s="11">
        <f t="shared" si="10"/>
        <v>0</v>
      </c>
      <c r="AG34" s="11">
        <f t="shared" si="10"/>
        <v>0</v>
      </c>
      <c r="AH34" s="11">
        <f t="shared" si="10"/>
        <v>0</v>
      </c>
      <c r="AI34" s="11">
        <f t="shared" si="10"/>
        <v>0</v>
      </c>
      <c r="AJ34" s="11">
        <f t="shared" si="10"/>
        <v>0</v>
      </c>
      <c r="AK34" s="11">
        <f t="shared" si="10"/>
        <v>0</v>
      </c>
      <c r="AL34" s="11">
        <f t="shared" si="15"/>
        <v>0</v>
      </c>
      <c r="AM34" s="11">
        <f t="shared" si="15"/>
        <v>0</v>
      </c>
      <c r="AN34" s="11">
        <f t="shared" si="13"/>
        <v>0</v>
      </c>
      <c r="AO34" s="11">
        <f t="shared" si="13"/>
        <v>0</v>
      </c>
      <c r="AP34" s="11">
        <f t="shared" si="13"/>
        <v>0</v>
      </c>
      <c r="AQ34" s="11">
        <f t="shared" si="13"/>
        <v>0</v>
      </c>
      <c r="AR34" s="11">
        <f t="shared" si="13"/>
        <v>0</v>
      </c>
      <c r="AS34" s="11">
        <f t="shared" si="13"/>
        <v>0</v>
      </c>
      <c r="AT34" s="11">
        <f t="shared" si="13"/>
        <v>0</v>
      </c>
      <c r="AU34" s="11">
        <f t="shared" si="13"/>
        <v>0</v>
      </c>
      <c r="AV34" s="11">
        <f t="shared" si="13"/>
        <v>0</v>
      </c>
      <c r="AW34" s="11">
        <f t="shared" si="13"/>
        <v>0</v>
      </c>
      <c r="AX34" s="11">
        <f t="shared" si="13"/>
        <v>0</v>
      </c>
      <c r="AY34" s="11">
        <f t="shared" si="13"/>
        <v>0</v>
      </c>
      <c r="AZ34" s="11">
        <f t="shared" si="13"/>
        <v>0</v>
      </c>
      <c r="BA34" s="11">
        <f t="shared" si="13"/>
        <v>0</v>
      </c>
      <c r="BB34" s="11">
        <f t="shared" si="13"/>
        <v>0</v>
      </c>
      <c r="BC34" s="11">
        <f t="shared" si="13"/>
        <v>0</v>
      </c>
      <c r="BD34" s="11">
        <f t="shared" si="14"/>
        <v>0</v>
      </c>
      <c r="BE34" s="11">
        <f t="shared" si="9"/>
        <v>0</v>
      </c>
      <c r="BF34" s="15" t="str">
        <f t="shared" si="4"/>
        <v>ČSN 42 5310</v>
      </c>
      <c r="BG34" s="41">
        <v>235.5</v>
      </c>
      <c r="BL34" s="17">
        <f t="shared" si="5"/>
        <v>30</v>
      </c>
      <c r="BY34" s="42">
        <v>2</v>
      </c>
      <c r="BZ34" s="43">
        <f t="shared" si="6"/>
        <v>8.4925690021231439</v>
      </c>
      <c r="DJ34" s="20" t="s">
        <v>110</v>
      </c>
    </row>
    <row r="35" spans="1:114" x14ac:dyDescent="0.2">
      <c r="A35" s="15" t="s">
        <v>105</v>
      </c>
      <c r="B35" s="10" t="s">
        <v>136</v>
      </c>
      <c r="C35" s="11">
        <f t="shared" si="0"/>
        <v>251.2</v>
      </c>
      <c r="D35" s="11">
        <f t="shared" si="11"/>
        <v>0</v>
      </c>
      <c r="E35" s="11">
        <f t="shared" si="11"/>
        <v>0</v>
      </c>
      <c r="F35" s="11">
        <f t="shared" si="11"/>
        <v>0</v>
      </c>
      <c r="G35" s="11">
        <f t="shared" si="11"/>
        <v>0</v>
      </c>
      <c r="H35" s="11">
        <f t="shared" si="11"/>
        <v>32</v>
      </c>
      <c r="I35" s="11">
        <f t="shared" si="11"/>
        <v>0</v>
      </c>
      <c r="J35" s="11">
        <f t="shared" si="11"/>
        <v>0</v>
      </c>
      <c r="K35" s="11">
        <f t="shared" si="11"/>
        <v>0</v>
      </c>
      <c r="L35" s="11">
        <f t="shared" si="11"/>
        <v>0</v>
      </c>
      <c r="M35" s="11">
        <f t="shared" si="11"/>
        <v>0</v>
      </c>
      <c r="N35" s="11">
        <f t="shared" si="11"/>
        <v>0</v>
      </c>
      <c r="O35" s="11">
        <f t="shared" si="11"/>
        <v>0</v>
      </c>
      <c r="P35" s="11">
        <f t="shared" si="11"/>
        <v>0</v>
      </c>
      <c r="Q35" s="11">
        <f t="shared" si="11"/>
        <v>0</v>
      </c>
      <c r="R35" s="11">
        <f t="shared" si="11"/>
        <v>0</v>
      </c>
      <c r="S35" s="11">
        <f t="shared" si="11"/>
        <v>0</v>
      </c>
      <c r="T35" s="11">
        <f t="shared" si="12"/>
        <v>0</v>
      </c>
      <c r="U35" s="40">
        <f t="shared" si="2"/>
        <v>2</v>
      </c>
      <c r="V35" s="11">
        <f t="shared" si="10"/>
        <v>7.9617834394904463</v>
      </c>
      <c r="W35" s="11">
        <f t="shared" si="10"/>
        <v>0</v>
      </c>
      <c r="X35" s="11">
        <f t="shared" si="10"/>
        <v>0</v>
      </c>
      <c r="Y35" s="11">
        <f t="shared" si="10"/>
        <v>0</v>
      </c>
      <c r="Z35" s="11">
        <f t="shared" si="10"/>
        <v>0</v>
      </c>
      <c r="AA35" s="11">
        <f t="shared" si="10"/>
        <v>0</v>
      </c>
      <c r="AB35" s="11">
        <f t="shared" si="10"/>
        <v>0</v>
      </c>
      <c r="AC35" s="11">
        <f t="shared" si="10"/>
        <v>0</v>
      </c>
      <c r="AD35" s="11">
        <f t="shared" si="10"/>
        <v>0</v>
      </c>
      <c r="AE35" s="11">
        <f t="shared" si="10"/>
        <v>0</v>
      </c>
      <c r="AF35" s="11">
        <f t="shared" si="10"/>
        <v>0</v>
      </c>
      <c r="AG35" s="11">
        <f t="shared" si="10"/>
        <v>0</v>
      </c>
      <c r="AH35" s="11">
        <f t="shared" si="10"/>
        <v>0</v>
      </c>
      <c r="AI35" s="11">
        <f t="shared" si="10"/>
        <v>0</v>
      </c>
      <c r="AJ35" s="11">
        <f t="shared" si="10"/>
        <v>0</v>
      </c>
      <c r="AK35" s="11">
        <f t="shared" si="10"/>
        <v>0</v>
      </c>
      <c r="AL35" s="11">
        <f t="shared" si="15"/>
        <v>0</v>
      </c>
      <c r="AM35" s="11">
        <f t="shared" si="15"/>
        <v>0</v>
      </c>
      <c r="AN35" s="11">
        <f t="shared" si="13"/>
        <v>0</v>
      </c>
      <c r="AO35" s="11">
        <f t="shared" si="13"/>
        <v>0</v>
      </c>
      <c r="AP35" s="11">
        <f t="shared" si="13"/>
        <v>0</v>
      </c>
      <c r="AQ35" s="11">
        <f t="shared" si="13"/>
        <v>0</v>
      </c>
      <c r="AR35" s="11">
        <f t="shared" si="13"/>
        <v>0</v>
      </c>
      <c r="AS35" s="11">
        <f t="shared" si="13"/>
        <v>0</v>
      </c>
      <c r="AT35" s="11">
        <f t="shared" si="13"/>
        <v>0</v>
      </c>
      <c r="AU35" s="11">
        <f t="shared" si="13"/>
        <v>0</v>
      </c>
      <c r="AV35" s="11">
        <f t="shared" si="13"/>
        <v>0</v>
      </c>
      <c r="AW35" s="11">
        <f t="shared" si="13"/>
        <v>0</v>
      </c>
      <c r="AX35" s="11">
        <f t="shared" si="13"/>
        <v>0</v>
      </c>
      <c r="AY35" s="11">
        <f t="shared" si="13"/>
        <v>0</v>
      </c>
      <c r="AZ35" s="11">
        <f t="shared" si="13"/>
        <v>0</v>
      </c>
      <c r="BA35" s="11">
        <f t="shared" si="13"/>
        <v>0</v>
      </c>
      <c r="BB35" s="11">
        <f t="shared" si="13"/>
        <v>0</v>
      </c>
      <c r="BC35" s="11">
        <f t="shared" si="13"/>
        <v>0</v>
      </c>
      <c r="BD35" s="11">
        <f t="shared" si="14"/>
        <v>0</v>
      </c>
      <c r="BE35" s="11">
        <f t="shared" si="9"/>
        <v>0</v>
      </c>
      <c r="BF35" s="15" t="str">
        <f t="shared" si="4"/>
        <v>ČSN 42 5310</v>
      </c>
      <c r="BG35" s="41">
        <v>251.2</v>
      </c>
      <c r="BL35" s="17">
        <f t="shared" si="5"/>
        <v>32</v>
      </c>
      <c r="BY35" s="42">
        <v>2</v>
      </c>
      <c r="BZ35" s="43">
        <f t="shared" si="6"/>
        <v>7.9617834394904463</v>
      </c>
      <c r="DJ35" s="20" t="s">
        <v>110</v>
      </c>
    </row>
    <row r="36" spans="1:114" x14ac:dyDescent="0.2">
      <c r="A36" s="15" t="s">
        <v>105</v>
      </c>
      <c r="B36" s="10" t="s">
        <v>137</v>
      </c>
      <c r="C36" s="11">
        <f t="shared" si="0"/>
        <v>266.89999999999998</v>
      </c>
      <c r="D36" s="11">
        <f t="shared" si="11"/>
        <v>0</v>
      </c>
      <c r="E36" s="11">
        <f t="shared" si="11"/>
        <v>0</v>
      </c>
      <c r="F36" s="11">
        <f t="shared" si="11"/>
        <v>0</v>
      </c>
      <c r="G36" s="11">
        <f t="shared" si="11"/>
        <v>0</v>
      </c>
      <c r="H36" s="11">
        <f t="shared" si="11"/>
        <v>34</v>
      </c>
      <c r="I36" s="11">
        <f t="shared" si="11"/>
        <v>0</v>
      </c>
      <c r="J36" s="11">
        <f t="shared" si="11"/>
        <v>0</v>
      </c>
      <c r="K36" s="11">
        <f t="shared" si="11"/>
        <v>0</v>
      </c>
      <c r="L36" s="11">
        <f t="shared" si="11"/>
        <v>0</v>
      </c>
      <c r="M36" s="11">
        <f t="shared" si="11"/>
        <v>0</v>
      </c>
      <c r="N36" s="11">
        <f t="shared" si="11"/>
        <v>0</v>
      </c>
      <c r="O36" s="11">
        <f t="shared" si="11"/>
        <v>0</v>
      </c>
      <c r="P36" s="11">
        <f t="shared" si="11"/>
        <v>0</v>
      </c>
      <c r="Q36" s="11">
        <f t="shared" si="11"/>
        <v>0</v>
      </c>
      <c r="R36" s="11">
        <f t="shared" si="11"/>
        <v>0</v>
      </c>
      <c r="S36" s="11">
        <f t="shared" si="11"/>
        <v>0</v>
      </c>
      <c r="T36" s="11">
        <f t="shared" si="12"/>
        <v>0</v>
      </c>
      <c r="U36" s="40">
        <f t="shared" si="2"/>
        <v>2</v>
      </c>
      <c r="V36" s="11">
        <f t="shared" si="10"/>
        <v>7.4934432371674786</v>
      </c>
      <c r="W36" s="11">
        <f t="shared" si="10"/>
        <v>0</v>
      </c>
      <c r="X36" s="11">
        <f t="shared" si="10"/>
        <v>0</v>
      </c>
      <c r="Y36" s="11">
        <f t="shared" si="10"/>
        <v>0</v>
      </c>
      <c r="Z36" s="11">
        <f t="shared" si="10"/>
        <v>0</v>
      </c>
      <c r="AA36" s="11">
        <f t="shared" si="10"/>
        <v>0</v>
      </c>
      <c r="AB36" s="11">
        <f t="shared" si="10"/>
        <v>0</v>
      </c>
      <c r="AC36" s="11">
        <f t="shared" si="10"/>
        <v>0</v>
      </c>
      <c r="AD36" s="11">
        <f t="shared" si="10"/>
        <v>0</v>
      </c>
      <c r="AE36" s="11">
        <f t="shared" si="10"/>
        <v>0</v>
      </c>
      <c r="AF36" s="11">
        <f t="shared" si="10"/>
        <v>0</v>
      </c>
      <c r="AG36" s="11">
        <f t="shared" si="10"/>
        <v>0</v>
      </c>
      <c r="AH36" s="11">
        <f t="shared" si="10"/>
        <v>0</v>
      </c>
      <c r="AI36" s="11">
        <f t="shared" si="10"/>
        <v>0</v>
      </c>
      <c r="AJ36" s="11">
        <f t="shared" si="10"/>
        <v>0</v>
      </c>
      <c r="AK36" s="11">
        <f t="shared" si="10"/>
        <v>0</v>
      </c>
      <c r="AL36" s="11">
        <f t="shared" si="15"/>
        <v>0</v>
      </c>
      <c r="AM36" s="11">
        <f t="shared" si="15"/>
        <v>0</v>
      </c>
      <c r="AN36" s="11">
        <f t="shared" si="13"/>
        <v>0</v>
      </c>
      <c r="AO36" s="11">
        <f t="shared" si="13"/>
        <v>0</v>
      </c>
      <c r="AP36" s="11">
        <f t="shared" si="13"/>
        <v>0</v>
      </c>
      <c r="AQ36" s="11">
        <f t="shared" si="13"/>
        <v>0</v>
      </c>
      <c r="AR36" s="11">
        <f t="shared" si="13"/>
        <v>0</v>
      </c>
      <c r="AS36" s="11">
        <f t="shared" si="13"/>
        <v>0</v>
      </c>
      <c r="AT36" s="11">
        <f t="shared" si="13"/>
        <v>0</v>
      </c>
      <c r="AU36" s="11">
        <f t="shared" si="13"/>
        <v>0</v>
      </c>
      <c r="AV36" s="11">
        <f t="shared" si="13"/>
        <v>0</v>
      </c>
      <c r="AW36" s="11">
        <f t="shared" si="13"/>
        <v>0</v>
      </c>
      <c r="AX36" s="11">
        <f t="shared" si="13"/>
        <v>0</v>
      </c>
      <c r="AY36" s="11">
        <f t="shared" si="13"/>
        <v>0</v>
      </c>
      <c r="AZ36" s="11">
        <f t="shared" si="13"/>
        <v>0</v>
      </c>
      <c r="BA36" s="11">
        <f t="shared" si="13"/>
        <v>0</v>
      </c>
      <c r="BB36" s="11">
        <f t="shared" si="13"/>
        <v>0</v>
      </c>
      <c r="BC36" s="11">
        <f t="shared" si="13"/>
        <v>0</v>
      </c>
      <c r="BD36" s="11">
        <f t="shared" si="14"/>
        <v>0</v>
      </c>
      <c r="BE36" s="11">
        <f t="shared" si="9"/>
        <v>0</v>
      </c>
      <c r="BF36" s="15" t="str">
        <f t="shared" si="4"/>
        <v>ČSN 42 5310</v>
      </c>
      <c r="BG36" s="41">
        <v>266.89999999999998</v>
      </c>
      <c r="BL36" s="17">
        <f t="shared" si="5"/>
        <v>34</v>
      </c>
      <c r="BY36" s="42">
        <v>2</v>
      </c>
      <c r="BZ36" s="43">
        <f t="shared" si="6"/>
        <v>7.4934432371674786</v>
      </c>
      <c r="DJ36" s="20" t="s">
        <v>110</v>
      </c>
    </row>
    <row r="37" spans="1:114" x14ac:dyDescent="0.2">
      <c r="A37" s="15" t="s">
        <v>105</v>
      </c>
      <c r="B37" s="10" t="s">
        <v>138</v>
      </c>
      <c r="C37" s="11">
        <f t="shared" si="0"/>
        <v>282.60000000000002</v>
      </c>
      <c r="D37" s="11">
        <f t="shared" si="11"/>
        <v>0</v>
      </c>
      <c r="E37" s="11">
        <f t="shared" si="11"/>
        <v>0</v>
      </c>
      <c r="F37" s="11">
        <f t="shared" si="11"/>
        <v>0</v>
      </c>
      <c r="G37" s="11">
        <f t="shared" si="11"/>
        <v>0</v>
      </c>
      <c r="H37" s="11">
        <f t="shared" si="11"/>
        <v>36</v>
      </c>
      <c r="I37" s="11">
        <f t="shared" si="11"/>
        <v>0</v>
      </c>
      <c r="J37" s="11">
        <f t="shared" si="11"/>
        <v>0</v>
      </c>
      <c r="K37" s="11">
        <f t="shared" si="11"/>
        <v>0</v>
      </c>
      <c r="L37" s="11">
        <f t="shared" si="11"/>
        <v>0</v>
      </c>
      <c r="M37" s="11">
        <f t="shared" si="11"/>
        <v>0</v>
      </c>
      <c r="N37" s="11">
        <f t="shared" si="11"/>
        <v>0</v>
      </c>
      <c r="O37" s="11">
        <f t="shared" si="11"/>
        <v>0</v>
      </c>
      <c r="P37" s="11">
        <f t="shared" si="11"/>
        <v>0</v>
      </c>
      <c r="Q37" s="11">
        <f t="shared" si="11"/>
        <v>0</v>
      </c>
      <c r="R37" s="11">
        <f t="shared" si="11"/>
        <v>0</v>
      </c>
      <c r="S37" s="11">
        <f t="shared" ref="S37:T100" si="16">IF($A37="x",BW37,"")</f>
        <v>0</v>
      </c>
      <c r="T37" s="11">
        <f t="shared" si="12"/>
        <v>0</v>
      </c>
      <c r="U37" s="40">
        <f t="shared" si="2"/>
        <v>2</v>
      </c>
      <c r="V37" s="11">
        <f t="shared" si="10"/>
        <v>7.077140835102619</v>
      </c>
      <c r="W37" s="11">
        <f t="shared" si="10"/>
        <v>0</v>
      </c>
      <c r="X37" s="11">
        <f t="shared" si="10"/>
        <v>0</v>
      </c>
      <c r="Y37" s="11">
        <f t="shared" si="10"/>
        <v>0</v>
      </c>
      <c r="Z37" s="11">
        <f t="shared" si="10"/>
        <v>0</v>
      </c>
      <c r="AA37" s="11">
        <f t="shared" si="10"/>
        <v>0</v>
      </c>
      <c r="AB37" s="11">
        <f t="shared" si="10"/>
        <v>0</v>
      </c>
      <c r="AC37" s="11">
        <f t="shared" si="10"/>
        <v>0</v>
      </c>
      <c r="AD37" s="11">
        <f t="shared" si="10"/>
        <v>0</v>
      </c>
      <c r="AE37" s="11">
        <f t="shared" si="10"/>
        <v>0</v>
      </c>
      <c r="AF37" s="11">
        <f t="shared" si="10"/>
        <v>0</v>
      </c>
      <c r="AG37" s="11">
        <f t="shared" si="10"/>
        <v>0</v>
      </c>
      <c r="AH37" s="11">
        <f t="shared" si="10"/>
        <v>0</v>
      </c>
      <c r="AI37" s="11">
        <f t="shared" si="10"/>
        <v>0</v>
      </c>
      <c r="AJ37" s="11">
        <f t="shared" si="10"/>
        <v>0</v>
      </c>
      <c r="AK37" s="11">
        <f t="shared" si="10"/>
        <v>0</v>
      </c>
      <c r="AL37" s="11">
        <f t="shared" si="15"/>
        <v>0</v>
      </c>
      <c r="AM37" s="11">
        <f t="shared" si="15"/>
        <v>0</v>
      </c>
      <c r="AN37" s="11">
        <f t="shared" si="13"/>
        <v>0</v>
      </c>
      <c r="AO37" s="11">
        <f t="shared" si="13"/>
        <v>0</v>
      </c>
      <c r="AP37" s="11">
        <f t="shared" si="13"/>
        <v>0</v>
      </c>
      <c r="AQ37" s="11">
        <f t="shared" si="13"/>
        <v>0</v>
      </c>
      <c r="AR37" s="11">
        <f t="shared" si="13"/>
        <v>0</v>
      </c>
      <c r="AS37" s="11">
        <f t="shared" si="13"/>
        <v>0</v>
      </c>
      <c r="AT37" s="11">
        <f t="shared" si="13"/>
        <v>0</v>
      </c>
      <c r="AU37" s="11">
        <f t="shared" si="13"/>
        <v>0</v>
      </c>
      <c r="AV37" s="11">
        <f t="shared" si="13"/>
        <v>0</v>
      </c>
      <c r="AW37" s="11">
        <f t="shared" si="13"/>
        <v>0</v>
      </c>
      <c r="AX37" s="11">
        <f t="shared" si="13"/>
        <v>0</v>
      </c>
      <c r="AY37" s="11">
        <f t="shared" si="13"/>
        <v>0</v>
      </c>
      <c r="AZ37" s="11">
        <f t="shared" si="13"/>
        <v>0</v>
      </c>
      <c r="BA37" s="11">
        <f t="shared" si="13"/>
        <v>0</v>
      </c>
      <c r="BB37" s="11">
        <f t="shared" si="13"/>
        <v>0</v>
      </c>
      <c r="BC37" s="11">
        <f t="shared" si="13"/>
        <v>0</v>
      </c>
      <c r="BD37" s="11">
        <f t="shared" si="14"/>
        <v>0</v>
      </c>
      <c r="BE37" s="11">
        <f t="shared" si="9"/>
        <v>0</v>
      </c>
      <c r="BF37" s="15" t="str">
        <f t="shared" si="4"/>
        <v>ČSN 42 5310</v>
      </c>
      <c r="BG37" s="41">
        <v>282.60000000000002</v>
      </c>
      <c r="BL37" s="17">
        <f t="shared" si="5"/>
        <v>36</v>
      </c>
      <c r="BY37" s="42">
        <v>2</v>
      </c>
      <c r="BZ37" s="43">
        <f t="shared" si="6"/>
        <v>7.077140835102619</v>
      </c>
      <c r="DJ37" s="20" t="s">
        <v>110</v>
      </c>
    </row>
    <row r="38" spans="1:114" x14ac:dyDescent="0.2">
      <c r="A38" s="15" t="s">
        <v>105</v>
      </c>
      <c r="B38" s="10" t="s">
        <v>139</v>
      </c>
      <c r="C38" s="11">
        <f t="shared" si="0"/>
        <v>298.3</v>
      </c>
      <c r="D38" s="11">
        <f t="shared" ref="D38:R54" si="17">IF($A38="x",BH38,"")</f>
        <v>0</v>
      </c>
      <c r="E38" s="11">
        <f t="shared" si="17"/>
        <v>0</v>
      </c>
      <c r="F38" s="11">
        <f t="shared" si="17"/>
        <v>0</v>
      </c>
      <c r="G38" s="11">
        <f t="shared" si="17"/>
        <v>0</v>
      </c>
      <c r="H38" s="11">
        <f t="shared" si="17"/>
        <v>38</v>
      </c>
      <c r="I38" s="11">
        <f t="shared" si="17"/>
        <v>0</v>
      </c>
      <c r="J38" s="11">
        <f t="shared" si="17"/>
        <v>0</v>
      </c>
      <c r="K38" s="11">
        <f t="shared" si="17"/>
        <v>0</v>
      </c>
      <c r="L38" s="11">
        <f t="shared" si="17"/>
        <v>0</v>
      </c>
      <c r="M38" s="11">
        <f t="shared" si="17"/>
        <v>0</v>
      </c>
      <c r="N38" s="11">
        <f t="shared" si="17"/>
        <v>0</v>
      </c>
      <c r="O38" s="11">
        <f t="shared" si="17"/>
        <v>0</v>
      </c>
      <c r="P38" s="11">
        <f t="shared" si="17"/>
        <v>0</v>
      </c>
      <c r="Q38" s="11">
        <f t="shared" si="17"/>
        <v>0</v>
      </c>
      <c r="R38" s="11">
        <f t="shared" si="17"/>
        <v>0</v>
      </c>
      <c r="S38" s="11">
        <f t="shared" si="16"/>
        <v>0</v>
      </c>
      <c r="T38" s="11">
        <f t="shared" si="12"/>
        <v>0</v>
      </c>
      <c r="U38" s="40">
        <f t="shared" si="2"/>
        <v>2</v>
      </c>
      <c r="V38" s="11">
        <f t="shared" si="10"/>
        <v>6.70465973851827</v>
      </c>
      <c r="W38" s="11">
        <f t="shared" si="10"/>
        <v>0</v>
      </c>
      <c r="X38" s="11">
        <f t="shared" si="10"/>
        <v>0</v>
      </c>
      <c r="Y38" s="11">
        <f t="shared" si="10"/>
        <v>0</v>
      </c>
      <c r="Z38" s="11">
        <f t="shared" si="10"/>
        <v>0</v>
      </c>
      <c r="AA38" s="11">
        <f t="shared" si="10"/>
        <v>0</v>
      </c>
      <c r="AB38" s="11">
        <f t="shared" si="10"/>
        <v>0</v>
      </c>
      <c r="AC38" s="11">
        <f t="shared" si="10"/>
        <v>0</v>
      </c>
      <c r="AD38" s="11">
        <f t="shared" si="10"/>
        <v>0</v>
      </c>
      <c r="AE38" s="11">
        <f t="shared" si="10"/>
        <v>0</v>
      </c>
      <c r="AF38" s="11">
        <f t="shared" si="10"/>
        <v>0</v>
      </c>
      <c r="AG38" s="11">
        <f t="shared" si="10"/>
        <v>0</v>
      </c>
      <c r="AH38" s="11">
        <f t="shared" si="10"/>
        <v>0</v>
      </c>
      <c r="AI38" s="11">
        <f t="shared" si="10"/>
        <v>0</v>
      </c>
      <c r="AJ38" s="11">
        <f t="shared" si="10"/>
        <v>0</v>
      </c>
      <c r="AK38" s="11">
        <f t="shared" si="10"/>
        <v>0</v>
      </c>
      <c r="AL38" s="11">
        <f t="shared" si="15"/>
        <v>0</v>
      </c>
      <c r="AM38" s="11">
        <f t="shared" si="15"/>
        <v>0</v>
      </c>
      <c r="AN38" s="11">
        <f t="shared" si="13"/>
        <v>0</v>
      </c>
      <c r="AO38" s="11">
        <f t="shared" si="13"/>
        <v>0</v>
      </c>
      <c r="AP38" s="11">
        <f t="shared" si="13"/>
        <v>0</v>
      </c>
      <c r="AQ38" s="11">
        <f t="shared" si="13"/>
        <v>0</v>
      </c>
      <c r="AR38" s="11">
        <f t="shared" si="13"/>
        <v>0</v>
      </c>
      <c r="AS38" s="11">
        <f t="shared" si="13"/>
        <v>0</v>
      </c>
      <c r="AT38" s="11">
        <f t="shared" si="13"/>
        <v>0</v>
      </c>
      <c r="AU38" s="11">
        <f t="shared" si="13"/>
        <v>0</v>
      </c>
      <c r="AV38" s="11">
        <f t="shared" si="13"/>
        <v>0</v>
      </c>
      <c r="AW38" s="11">
        <f t="shared" si="13"/>
        <v>0</v>
      </c>
      <c r="AX38" s="11">
        <f t="shared" si="13"/>
        <v>0</v>
      </c>
      <c r="AY38" s="11">
        <f t="shared" si="13"/>
        <v>0</v>
      </c>
      <c r="AZ38" s="11">
        <f t="shared" si="13"/>
        <v>0</v>
      </c>
      <c r="BA38" s="11">
        <f t="shared" si="13"/>
        <v>0</v>
      </c>
      <c r="BB38" s="11">
        <f t="shared" si="13"/>
        <v>0</v>
      </c>
      <c r="BC38" s="11">
        <f t="shared" si="13"/>
        <v>0</v>
      </c>
      <c r="BD38" s="11">
        <f t="shared" si="14"/>
        <v>0</v>
      </c>
      <c r="BE38" s="11">
        <f t="shared" si="9"/>
        <v>0</v>
      </c>
      <c r="BF38" s="15" t="str">
        <f t="shared" si="4"/>
        <v>ČSN 42 5310</v>
      </c>
      <c r="BG38" s="41">
        <v>298.3</v>
      </c>
      <c r="BL38" s="17">
        <f t="shared" si="5"/>
        <v>38</v>
      </c>
      <c r="BY38" s="42">
        <v>2</v>
      </c>
      <c r="BZ38" s="43">
        <f t="shared" si="6"/>
        <v>6.70465973851827</v>
      </c>
      <c r="DJ38" s="20" t="s">
        <v>110</v>
      </c>
    </row>
    <row r="39" spans="1:114" x14ac:dyDescent="0.2">
      <c r="A39" s="15" t="s">
        <v>105</v>
      </c>
      <c r="B39" s="10" t="s">
        <v>140</v>
      </c>
      <c r="C39" s="11">
        <f t="shared" si="0"/>
        <v>314</v>
      </c>
      <c r="D39" s="11">
        <f t="shared" si="17"/>
        <v>0</v>
      </c>
      <c r="E39" s="11">
        <f t="shared" si="17"/>
        <v>0</v>
      </c>
      <c r="F39" s="11">
        <f t="shared" si="17"/>
        <v>0</v>
      </c>
      <c r="G39" s="11">
        <f t="shared" si="17"/>
        <v>0</v>
      </c>
      <c r="H39" s="11">
        <f t="shared" si="17"/>
        <v>40</v>
      </c>
      <c r="I39" s="11">
        <f t="shared" si="17"/>
        <v>0</v>
      </c>
      <c r="J39" s="11">
        <f t="shared" si="17"/>
        <v>0</v>
      </c>
      <c r="K39" s="11">
        <f t="shared" si="17"/>
        <v>0</v>
      </c>
      <c r="L39" s="11">
        <f t="shared" si="17"/>
        <v>0</v>
      </c>
      <c r="M39" s="11">
        <f t="shared" si="17"/>
        <v>0</v>
      </c>
      <c r="N39" s="11">
        <f t="shared" si="17"/>
        <v>0</v>
      </c>
      <c r="O39" s="11">
        <f t="shared" si="17"/>
        <v>0</v>
      </c>
      <c r="P39" s="11">
        <f t="shared" si="17"/>
        <v>0</v>
      </c>
      <c r="Q39" s="11">
        <f t="shared" si="17"/>
        <v>0</v>
      </c>
      <c r="R39" s="11">
        <f t="shared" si="17"/>
        <v>0</v>
      </c>
      <c r="S39" s="11">
        <f t="shared" si="16"/>
        <v>0</v>
      </c>
      <c r="T39" s="11">
        <f t="shared" si="12"/>
        <v>0</v>
      </c>
      <c r="U39" s="40">
        <f t="shared" si="2"/>
        <v>2</v>
      </c>
      <c r="V39" s="11">
        <f t="shared" si="10"/>
        <v>6.369426751592357</v>
      </c>
      <c r="W39" s="11">
        <f t="shared" si="10"/>
        <v>0</v>
      </c>
      <c r="X39" s="11">
        <f t="shared" si="10"/>
        <v>0</v>
      </c>
      <c r="Y39" s="11">
        <f t="shared" si="10"/>
        <v>0</v>
      </c>
      <c r="Z39" s="11">
        <f t="shared" si="10"/>
        <v>0</v>
      </c>
      <c r="AA39" s="11">
        <f t="shared" si="10"/>
        <v>0</v>
      </c>
      <c r="AB39" s="11">
        <f t="shared" si="10"/>
        <v>0</v>
      </c>
      <c r="AC39" s="11">
        <f t="shared" si="10"/>
        <v>0</v>
      </c>
      <c r="AD39" s="11">
        <f t="shared" si="10"/>
        <v>0</v>
      </c>
      <c r="AE39" s="11">
        <f t="shared" si="10"/>
        <v>0</v>
      </c>
      <c r="AF39" s="11">
        <f t="shared" si="10"/>
        <v>0</v>
      </c>
      <c r="AG39" s="11">
        <f t="shared" si="10"/>
        <v>0</v>
      </c>
      <c r="AH39" s="11">
        <f t="shared" si="10"/>
        <v>0</v>
      </c>
      <c r="AI39" s="11">
        <f t="shared" si="10"/>
        <v>0</v>
      </c>
      <c r="AJ39" s="11">
        <f t="shared" si="10"/>
        <v>0</v>
      </c>
      <c r="AK39" s="11">
        <f t="shared" si="10"/>
        <v>0</v>
      </c>
      <c r="AL39" s="11">
        <f t="shared" si="15"/>
        <v>0</v>
      </c>
      <c r="AM39" s="11">
        <f t="shared" si="15"/>
        <v>0</v>
      </c>
      <c r="AN39" s="11">
        <f t="shared" si="13"/>
        <v>0</v>
      </c>
      <c r="AO39" s="11">
        <f t="shared" si="13"/>
        <v>0</v>
      </c>
      <c r="AP39" s="11">
        <f t="shared" si="13"/>
        <v>0</v>
      </c>
      <c r="AQ39" s="11">
        <f t="shared" si="13"/>
        <v>0</v>
      </c>
      <c r="AR39" s="11">
        <f t="shared" si="13"/>
        <v>0</v>
      </c>
      <c r="AS39" s="11">
        <f t="shared" si="13"/>
        <v>0</v>
      </c>
      <c r="AT39" s="11">
        <f t="shared" si="13"/>
        <v>0</v>
      </c>
      <c r="AU39" s="11">
        <f t="shared" si="13"/>
        <v>0</v>
      </c>
      <c r="AV39" s="11">
        <f t="shared" si="13"/>
        <v>0</v>
      </c>
      <c r="AW39" s="11">
        <f t="shared" si="13"/>
        <v>0</v>
      </c>
      <c r="AX39" s="11">
        <f t="shared" si="13"/>
        <v>0</v>
      </c>
      <c r="AY39" s="11">
        <f t="shared" si="13"/>
        <v>0</v>
      </c>
      <c r="AZ39" s="11">
        <f t="shared" si="13"/>
        <v>0</v>
      </c>
      <c r="BA39" s="11">
        <f t="shared" si="13"/>
        <v>0</v>
      </c>
      <c r="BB39" s="11">
        <f t="shared" si="13"/>
        <v>0</v>
      </c>
      <c r="BC39" s="11">
        <f t="shared" si="13"/>
        <v>0</v>
      </c>
      <c r="BD39" s="11">
        <f t="shared" si="14"/>
        <v>0</v>
      </c>
      <c r="BE39" s="11">
        <f t="shared" si="9"/>
        <v>0</v>
      </c>
      <c r="BF39" s="15" t="str">
        <f t="shared" si="4"/>
        <v>ČSN 42 5310</v>
      </c>
      <c r="BG39" s="41">
        <v>314</v>
      </c>
      <c r="BL39" s="17">
        <f t="shared" si="5"/>
        <v>40</v>
      </c>
      <c r="BY39" s="42">
        <v>2</v>
      </c>
      <c r="BZ39" s="43">
        <f t="shared" si="6"/>
        <v>6.369426751592357</v>
      </c>
      <c r="DJ39" s="20" t="s">
        <v>110</v>
      </c>
    </row>
    <row r="40" spans="1:114" x14ac:dyDescent="0.2">
      <c r="A40" s="15" t="s">
        <v>105</v>
      </c>
      <c r="B40" s="10" t="s">
        <v>141</v>
      </c>
      <c r="C40" s="11">
        <f t="shared" si="0"/>
        <v>329.7</v>
      </c>
      <c r="D40" s="11">
        <f t="shared" si="17"/>
        <v>0</v>
      </c>
      <c r="E40" s="11">
        <f t="shared" si="17"/>
        <v>0</v>
      </c>
      <c r="F40" s="11">
        <f t="shared" si="17"/>
        <v>0</v>
      </c>
      <c r="G40" s="11">
        <f t="shared" si="17"/>
        <v>0</v>
      </c>
      <c r="H40" s="11">
        <f t="shared" si="17"/>
        <v>42</v>
      </c>
      <c r="I40" s="11">
        <f t="shared" si="17"/>
        <v>0</v>
      </c>
      <c r="J40" s="11">
        <f t="shared" si="17"/>
        <v>0</v>
      </c>
      <c r="K40" s="11">
        <f t="shared" si="17"/>
        <v>0</v>
      </c>
      <c r="L40" s="11">
        <f t="shared" si="17"/>
        <v>0</v>
      </c>
      <c r="M40" s="11">
        <f t="shared" si="17"/>
        <v>0</v>
      </c>
      <c r="N40" s="11">
        <f t="shared" si="17"/>
        <v>0</v>
      </c>
      <c r="O40" s="11">
        <f t="shared" si="17"/>
        <v>0</v>
      </c>
      <c r="P40" s="11">
        <f t="shared" si="17"/>
        <v>0</v>
      </c>
      <c r="Q40" s="11">
        <f t="shared" si="17"/>
        <v>0</v>
      </c>
      <c r="R40" s="11">
        <f t="shared" si="17"/>
        <v>0</v>
      </c>
      <c r="S40" s="11">
        <f t="shared" si="16"/>
        <v>0</v>
      </c>
      <c r="T40" s="11">
        <f t="shared" si="12"/>
        <v>0</v>
      </c>
      <c r="U40" s="40">
        <f t="shared" si="2"/>
        <v>2</v>
      </c>
      <c r="V40" s="11">
        <f t="shared" si="10"/>
        <v>6.0661207158022448</v>
      </c>
      <c r="W40" s="11">
        <f t="shared" si="10"/>
        <v>0</v>
      </c>
      <c r="X40" s="11">
        <f t="shared" si="10"/>
        <v>0</v>
      </c>
      <c r="Y40" s="11">
        <f t="shared" si="10"/>
        <v>0</v>
      </c>
      <c r="Z40" s="11">
        <f t="shared" si="10"/>
        <v>0</v>
      </c>
      <c r="AA40" s="11">
        <f t="shared" si="10"/>
        <v>0</v>
      </c>
      <c r="AB40" s="11">
        <f t="shared" si="10"/>
        <v>0</v>
      </c>
      <c r="AC40" s="11">
        <f t="shared" si="10"/>
        <v>0</v>
      </c>
      <c r="AD40" s="11">
        <f t="shared" si="10"/>
        <v>0</v>
      </c>
      <c r="AE40" s="11">
        <f t="shared" si="10"/>
        <v>0</v>
      </c>
      <c r="AF40" s="11">
        <f t="shared" si="10"/>
        <v>0</v>
      </c>
      <c r="AG40" s="11">
        <f t="shared" si="10"/>
        <v>0</v>
      </c>
      <c r="AH40" s="11">
        <f t="shared" si="10"/>
        <v>0</v>
      </c>
      <c r="AI40" s="11">
        <f t="shared" si="10"/>
        <v>0</v>
      </c>
      <c r="AJ40" s="11">
        <f t="shared" si="10"/>
        <v>0</v>
      </c>
      <c r="AK40" s="11">
        <f t="shared" si="10"/>
        <v>0</v>
      </c>
      <c r="AL40" s="11">
        <f t="shared" si="15"/>
        <v>0</v>
      </c>
      <c r="AM40" s="11">
        <f t="shared" si="15"/>
        <v>0</v>
      </c>
      <c r="AN40" s="11">
        <f t="shared" si="13"/>
        <v>0</v>
      </c>
      <c r="AO40" s="11">
        <f t="shared" si="13"/>
        <v>0</v>
      </c>
      <c r="AP40" s="11">
        <f t="shared" si="13"/>
        <v>0</v>
      </c>
      <c r="AQ40" s="11">
        <f t="shared" si="13"/>
        <v>0</v>
      </c>
      <c r="AR40" s="11">
        <f t="shared" si="13"/>
        <v>0</v>
      </c>
      <c r="AS40" s="11">
        <f t="shared" si="13"/>
        <v>0</v>
      </c>
      <c r="AT40" s="11">
        <f t="shared" si="13"/>
        <v>0</v>
      </c>
      <c r="AU40" s="11">
        <f t="shared" si="13"/>
        <v>0</v>
      </c>
      <c r="AV40" s="11">
        <f t="shared" si="13"/>
        <v>0</v>
      </c>
      <c r="AW40" s="11">
        <f t="shared" si="13"/>
        <v>0</v>
      </c>
      <c r="AX40" s="11">
        <f t="shared" si="13"/>
        <v>0</v>
      </c>
      <c r="AY40" s="11">
        <f t="shared" si="13"/>
        <v>0</v>
      </c>
      <c r="AZ40" s="11">
        <f t="shared" si="13"/>
        <v>0</v>
      </c>
      <c r="BA40" s="11">
        <f t="shared" si="13"/>
        <v>0</v>
      </c>
      <c r="BB40" s="11">
        <f t="shared" si="13"/>
        <v>0</v>
      </c>
      <c r="BC40" s="11">
        <f t="shared" si="13"/>
        <v>0</v>
      </c>
      <c r="BD40" s="11">
        <f t="shared" si="14"/>
        <v>0</v>
      </c>
      <c r="BE40" s="11">
        <f t="shared" si="9"/>
        <v>0</v>
      </c>
      <c r="BF40" s="15" t="str">
        <f t="shared" si="4"/>
        <v>ČSN 42 5310</v>
      </c>
      <c r="BG40" s="41">
        <v>329.7</v>
      </c>
      <c r="BL40" s="17">
        <f t="shared" si="5"/>
        <v>42</v>
      </c>
      <c r="BY40" s="42">
        <v>2</v>
      </c>
      <c r="BZ40" s="43">
        <f t="shared" si="6"/>
        <v>6.0661207158022448</v>
      </c>
      <c r="DJ40" s="20" t="s">
        <v>110</v>
      </c>
    </row>
    <row r="41" spans="1:114" x14ac:dyDescent="0.2">
      <c r="A41" s="15" t="s">
        <v>105</v>
      </c>
      <c r="B41" s="10" t="s">
        <v>142</v>
      </c>
      <c r="C41" s="11">
        <f t="shared" si="0"/>
        <v>345.4</v>
      </c>
      <c r="D41" s="11">
        <f t="shared" si="17"/>
        <v>0</v>
      </c>
      <c r="E41" s="11">
        <f t="shared" si="17"/>
        <v>0</v>
      </c>
      <c r="F41" s="11">
        <f t="shared" si="17"/>
        <v>0</v>
      </c>
      <c r="G41" s="11">
        <f t="shared" si="17"/>
        <v>0</v>
      </c>
      <c r="H41" s="11">
        <f t="shared" si="17"/>
        <v>44</v>
      </c>
      <c r="I41" s="11">
        <f t="shared" si="17"/>
        <v>0</v>
      </c>
      <c r="J41" s="11">
        <f t="shared" si="17"/>
        <v>0</v>
      </c>
      <c r="K41" s="11">
        <f t="shared" si="17"/>
        <v>0</v>
      </c>
      <c r="L41" s="11">
        <f t="shared" si="17"/>
        <v>0</v>
      </c>
      <c r="M41" s="11">
        <f t="shared" si="17"/>
        <v>0</v>
      </c>
      <c r="N41" s="11">
        <f t="shared" si="17"/>
        <v>0</v>
      </c>
      <c r="O41" s="11">
        <f t="shared" si="17"/>
        <v>0</v>
      </c>
      <c r="P41" s="11">
        <f t="shared" si="17"/>
        <v>0</v>
      </c>
      <c r="Q41" s="11">
        <f t="shared" si="17"/>
        <v>0</v>
      </c>
      <c r="R41" s="11">
        <f t="shared" si="17"/>
        <v>0</v>
      </c>
      <c r="S41" s="11">
        <f t="shared" si="16"/>
        <v>0</v>
      </c>
      <c r="T41" s="11">
        <f t="shared" si="12"/>
        <v>0</v>
      </c>
      <c r="U41" s="40">
        <f t="shared" si="2"/>
        <v>2</v>
      </c>
      <c r="V41" s="11">
        <f t="shared" si="10"/>
        <v>5.7903879559930518</v>
      </c>
      <c r="W41" s="11">
        <f t="shared" si="10"/>
        <v>0</v>
      </c>
      <c r="X41" s="11">
        <f t="shared" si="10"/>
        <v>0</v>
      </c>
      <c r="Y41" s="11">
        <f t="shared" si="10"/>
        <v>0</v>
      </c>
      <c r="Z41" s="11">
        <f t="shared" si="10"/>
        <v>0</v>
      </c>
      <c r="AA41" s="11">
        <f t="shared" si="10"/>
        <v>0</v>
      </c>
      <c r="AB41" s="11">
        <f t="shared" si="10"/>
        <v>0</v>
      </c>
      <c r="AC41" s="11">
        <f t="shared" si="10"/>
        <v>0</v>
      </c>
      <c r="AD41" s="11">
        <f t="shared" si="10"/>
        <v>0</v>
      </c>
      <c r="AE41" s="11">
        <f t="shared" si="10"/>
        <v>0</v>
      </c>
      <c r="AF41" s="11">
        <f t="shared" si="10"/>
        <v>0</v>
      </c>
      <c r="AG41" s="11">
        <f t="shared" si="10"/>
        <v>0</v>
      </c>
      <c r="AH41" s="11">
        <f t="shared" si="10"/>
        <v>0</v>
      </c>
      <c r="AI41" s="11">
        <f t="shared" si="10"/>
        <v>0</v>
      </c>
      <c r="AJ41" s="11">
        <f t="shared" si="10"/>
        <v>0</v>
      </c>
      <c r="AK41" s="11">
        <f t="shared" si="10"/>
        <v>0</v>
      </c>
      <c r="AL41" s="11">
        <f t="shared" si="15"/>
        <v>0</v>
      </c>
      <c r="AM41" s="11">
        <f t="shared" si="15"/>
        <v>0</v>
      </c>
      <c r="AN41" s="11">
        <f t="shared" si="13"/>
        <v>0</v>
      </c>
      <c r="AO41" s="11">
        <f t="shared" si="13"/>
        <v>0</v>
      </c>
      <c r="AP41" s="11">
        <f t="shared" si="13"/>
        <v>0</v>
      </c>
      <c r="AQ41" s="11">
        <f t="shared" si="13"/>
        <v>0</v>
      </c>
      <c r="AR41" s="11">
        <f t="shared" si="13"/>
        <v>0</v>
      </c>
      <c r="AS41" s="11">
        <f t="shared" si="13"/>
        <v>0</v>
      </c>
      <c r="AT41" s="11">
        <f t="shared" si="13"/>
        <v>0</v>
      </c>
      <c r="AU41" s="11">
        <f t="shared" si="13"/>
        <v>0</v>
      </c>
      <c r="AV41" s="11">
        <f t="shared" si="13"/>
        <v>0</v>
      </c>
      <c r="AW41" s="11">
        <f t="shared" si="13"/>
        <v>0</v>
      </c>
      <c r="AX41" s="11">
        <f t="shared" si="13"/>
        <v>0</v>
      </c>
      <c r="AY41" s="11">
        <f t="shared" si="13"/>
        <v>0</v>
      </c>
      <c r="AZ41" s="11">
        <f t="shared" si="13"/>
        <v>0</v>
      </c>
      <c r="BA41" s="11">
        <f t="shared" si="13"/>
        <v>0</v>
      </c>
      <c r="BB41" s="11">
        <f t="shared" si="13"/>
        <v>0</v>
      </c>
      <c r="BC41" s="11">
        <f t="shared" si="13"/>
        <v>0</v>
      </c>
      <c r="BD41" s="11">
        <f t="shared" si="14"/>
        <v>0</v>
      </c>
      <c r="BE41" s="11">
        <f t="shared" si="9"/>
        <v>0</v>
      </c>
      <c r="BF41" s="15" t="str">
        <f t="shared" si="4"/>
        <v>ČSN 42 5310</v>
      </c>
      <c r="BG41" s="41">
        <v>345.4</v>
      </c>
      <c r="BL41" s="17">
        <f t="shared" si="5"/>
        <v>44</v>
      </c>
      <c r="BY41" s="42">
        <v>2</v>
      </c>
      <c r="BZ41" s="43">
        <f t="shared" si="6"/>
        <v>5.7903879559930518</v>
      </c>
      <c r="DJ41" s="20" t="s">
        <v>110</v>
      </c>
    </row>
    <row r="42" spans="1:114" x14ac:dyDescent="0.2">
      <c r="A42" s="15" t="s">
        <v>105</v>
      </c>
      <c r="B42" s="10" t="s">
        <v>143</v>
      </c>
      <c r="C42" s="11">
        <f t="shared" si="0"/>
        <v>361.1</v>
      </c>
      <c r="D42" s="11">
        <f t="shared" si="17"/>
        <v>0</v>
      </c>
      <c r="E42" s="11">
        <f t="shared" si="17"/>
        <v>0</v>
      </c>
      <c r="F42" s="11">
        <f t="shared" si="17"/>
        <v>0</v>
      </c>
      <c r="G42" s="11">
        <f t="shared" si="17"/>
        <v>0</v>
      </c>
      <c r="H42" s="11">
        <f t="shared" si="17"/>
        <v>46</v>
      </c>
      <c r="I42" s="11">
        <f t="shared" si="17"/>
        <v>0</v>
      </c>
      <c r="J42" s="11">
        <f t="shared" si="17"/>
        <v>0</v>
      </c>
      <c r="K42" s="11">
        <f t="shared" si="17"/>
        <v>0</v>
      </c>
      <c r="L42" s="11">
        <f t="shared" si="17"/>
        <v>0</v>
      </c>
      <c r="M42" s="11">
        <f t="shared" si="17"/>
        <v>0</v>
      </c>
      <c r="N42" s="11">
        <f t="shared" si="17"/>
        <v>0</v>
      </c>
      <c r="O42" s="11">
        <f t="shared" si="17"/>
        <v>0</v>
      </c>
      <c r="P42" s="11">
        <f t="shared" si="17"/>
        <v>0</v>
      </c>
      <c r="Q42" s="11">
        <f t="shared" si="17"/>
        <v>0</v>
      </c>
      <c r="R42" s="11">
        <f t="shared" si="17"/>
        <v>0</v>
      </c>
      <c r="S42" s="11">
        <f t="shared" si="16"/>
        <v>0</v>
      </c>
      <c r="T42" s="11">
        <f t="shared" si="12"/>
        <v>0</v>
      </c>
      <c r="U42" s="40">
        <f t="shared" si="2"/>
        <v>2</v>
      </c>
      <c r="V42" s="11">
        <f t="shared" si="10"/>
        <v>5.5386319579063974</v>
      </c>
      <c r="W42" s="11">
        <f t="shared" si="10"/>
        <v>0</v>
      </c>
      <c r="X42" s="11">
        <f t="shared" si="10"/>
        <v>0</v>
      </c>
      <c r="Y42" s="11">
        <f t="shared" si="10"/>
        <v>0</v>
      </c>
      <c r="Z42" s="11">
        <f t="shared" si="10"/>
        <v>0</v>
      </c>
      <c r="AA42" s="11">
        <f t="shared" si="10"/>
        <v>0</v>
      </c>
      <c r="AB42" s="11">
        <f t="shared" si="10"/>
        <v>0</v>
      </c>
      <c r="AC42" s="11">
        <f t="shared" si="10"/>
        <v>0</v>
      </c>
      <c r="AD42" s="11">
        <f t="shared" si="10"/>
        <v>0</v>
      </c>
      <c r="AE42" s="11">
        <f t="shared" si="10"/>
        <v>0</v>
      </c>
      <c r="AF42" s="11">
        <f t="shared" si="10"/>
        <v>0</v>
      </c>
      <c r="AG42" s="11">
        <f t="shared" si="10"/>
        <v>0</v>
      </c>
      <c r="AH42" s="11">
        <f t="shared" si="10"/>
        <v>0</v>
      </c>
      <c r="AI42" s="11">
        <f t="shared" si="10"/>
        <v>0</v>
      </c>
      <c r="AJ42" s="11">
        <f t="shared" si="10"/>
        <v>0</v>
      </c>
      <c r="AK42" s="11">
        <f t="shared" si="10"/>
        <v>0</v>
      </c>
      <c r="AL42" s="11">
        <f t="shared" si="15"/>
        <v>0</v>
      </c>
      <c r="AM42" s="11">
        <f t="shared" si="15"/>
        <v>0</v>
      </c>
      <c r="AN42" s="11">
        <f t="shared" si="13"/>
        <v>0</v>
      </c>
      <c r="AO42" s="11">
        <f t="shared" si="13"/>
        <v>0</v>
      </c>
      <c r="AP42" s="11">
        <f t="shared" si="13"/>
        <v>0</v>
      </c>
      <c r="AQ42" s="11">
        <f t="shared" si="13"/>
        <v>0</v>
      </c>
      <c r="AR42" s="11">
        <f t="shared" si="13"/>
        <v>0</v>
      </c>
      <c r="AS42" s="11">
        <f t="shared" si="13"/>
        <v>0</v>
      </c>
      <c r="AT42" s="11">
        <f t="shared" si="13"/>
        <v>0</v>
      </c>
      <c r="AU42" s="11">
        <f t="shared" si="13"/>
        <v>0</v>
      </c>
      <c r="AV42" s="11">
        <f t="shared" si="13"/>
        <v>0</v>
      </c>
      <c r="AW42" s="11">
        <f t="shared" si="13"/>
        <v>0</v>
      </c>
      <c r="AX42" s="11">
        <f t="shared" si="13"/>
        <v>0</v>
      </c>
      <c r="AY42" s="11">
        <f t="shared" si="13"/>
        <v>0</v>
      </c>
      <c r="AZ42" s="11">
        <f t="shared" si="13"/>
        <v>0</v>
      </c>
      <c r="BA42" s="11">
        <f t="shared" si="13"/>
        <v>0</v>
      </c>
      <c r="BB42" s="11">
        <f t="shared" si="13"/>
        <v>0</v>
      </c>
      <c r="BC42" s="11">
        <f t="shared" si="13"/>
        <v>0</v>
      </c>
      <c r="BD42" s="11">
        <f t="shared" si="14"/>
        <v>0</v>
      </c>
      <c r="BE42" s="11">
        <f t="shared" si="9"/>
        <v>0</v>
      </c>
      <c r="BF42" s="15" t="str">
        <f t="shared" si="4"/>
        <v>ČSN 42 5310</v>
      </c>
      <c r="BG42" s="41">
        <v>361.1</v>
      </c>
      <c r="BL42" s="17">
        <f t="shared" si="5"/>
        <v>46</v>
      </c>
      <c r="BY42" s="42">
        <v>2</v>
      </c>
      <c r="BZ42" s="43">
        <f t="shared" si="6"/>
        <v>5.5386319579063974</v>
      </c>
      <c r="DJ42" s="20" t="s">
        <v>110</v>
      </c>
    </row>
    <row r="43" spans="1:114" x14ac:dyDescent="0.2">
      <c r="A43" s="15" t="s">
        <v>105</v>
      </c>
      <c r="B43" s="10" t="s">
        <v>144</v>
      </c>
      <c r="C43" s="11">
        <f t="shared" si="0"/>
        <v>376.8</v>
      </c>
      <c r="D43" s="11">
        <f t="shared" si="17"/>
        <v>0</v>
      </c>
      <c r="E43" s="11">
        <f t="shared" si="17"/>
        <v>0</v>
      </c>
      <c r="F43" s="11">
        <f t="shared" si="17"/>
        <v>0</v>
      </c>
      <c r="G43" s="11">
        <f t="shared" si="17"/>
        <v>0</v>
      </c>
      <c r="H43" s="11">
        <f t="shared" si="17"/>
        <v>48</v>
      </c>
      <c r="I43" s="11">
        <f t="shared" si="17"/>
        <v>0</v>
      </c>
      <c r="J43" s="11">
        <f t="shared" si="17"/>
        <v>0</v>
      </c>
      <c r="K43" s="11">
        <f t="shared" si="17"/>
        <v>0</v>
      </c>
      <c r="L43" s="11">
        <f t="shared" si="17"/>
        <v>0</v>
      </c>
      <c r="M43" s="11">
        <f t="shared" si="17"/>
        <v>0</v>
      </c>
      <c r="N43" s="11">
        <f t="shared" si="17"/>
        <v>0</v>
      </c>
      <c r="O43" s="11">
        <f t="shared" si="17"/>
        <v>0</v>
      </c>
      <c r="P43" s="11">
        <f t="shared" si="17"/>
        <v>0</v>
      </c>
      <c r="Q43" s="11">
        <f t="shared" si="17"/>
        <v>0</v>
      </c>
      <c r="R43" s="11">
        <f t="shared" si="17"/>
        <v>0</v>
      </c>
      <c r="S43" s="11">
        <f t="shared" si="16"/>
        <v>0</v>
      </c>
      <c r="T43" s="11">
        <f t="shared" si="12"/>
        <v>0</v>
      </c>
      <c r="U43" s="40">
        <f t="shared" si="2"/>
        <v>2</v>
      </c>
      <c r="V43" s="11">
        <f t="shared" si="10"/>
        <v>5.3078556263269636</v>
      </c>
      <c r="W43" s="11">
        <f t="shared" si="10"/>
        <v>0</v>
      </c>
      <c r="X43" s="11">
        <f t="shared" ref="X43:AM61" si="18">IF($A43="x",CB43,"")</f>
        <v>0</v>
      </c>
      <c r="Y43" s="11">
        <f t="shared" si="18"/>
        <v>0</v>
      </c>
      <c r="Z43" s="11">
        <f t="shared" si="18"/>
        <v>0</v>
      </c>
      <c r="AA43" s="11">
        <f t="shared" si="18"/>
        <v>0</v>
      </c>
      <c r="AB43" s="11">
        <f t="shared" si="18"/>
        <v>0</v>
      </c>
      <c r="AC43" s="11">
        <f t="shared" si="18"/>
        <v>0</v>
      </c>
      <c r="AD43" s="11">
        <f t="shared" si="18"/>
        <v>0</v>
      </c>
      <c r="AE43" s="11">
        <f t="shared" si="18"/>
        <v>0</v>
      </c>
      <c r="AF43" s="11">
        <f t="shared" si="18"/>
        <v>0</v>
      </c>
      <c r="AG43" s="11">
        <f t="shared" si="18"/>
        <v>0</v>
      </c>
      <c r="AH43" s="11">
        <f t="shared" si="18"/>
        <v>0</v>
      </c>
      <c r="AI43" s="11">
        <f t="shared" si="18"/>
        <v>0</v>
      </c>
      <c r="AJ43" s="11">
        <f t="shared" si="18"/>
        <v>0</v>
      </c>
      <c r="AK43" s="11">
        <f t="shared" si="18"/>
        <v>0</v>
      </c>
      <c r="AL43" s="11">
        <f t="shared" si="15"/>
        <v>0</v>
      </c>
      <c r="AM43" s="11">
        <f t="shared" si="15"/>
        <v>0</v>
      </c>
      <c r="AN43" s="11">
        <f t="shared" si="13"/>
        <v>0</v>
      </c>
      <c r="AO43" s="11">
        <f t="shared" si="13"/>
        <v>0</v>
      </c>
      <c r="AP43" s="11">
        <f t="shared" si="13"/>
        <v>0</v>
      </c>
      <c r="AQ43" s="11">
        <f t="shared" si="13"/>
        <v>0</v>
      </c>
      <c r="AR43" s="11">
        <f t="shared" si="13"/>
        <v>0</v>
      </c>
      <c r="AS43" s="11">
        <f t="shared" si="13"/>
        <v>0</v>
      </c>
      <c r="AT43" s="11">
        <f t="shared" si="13"/>
        <v>0</v>
      </c>
      <c r="AU43" s="11">
        <f t="shared" si="13"/>
        <v>0</v>
      </c>
      <c r="AV43" s="11">
        <f t="shared" si="13"/>
        <v>0</v>
      </c>
      <c r="AW43" s="11">
        <f t="shared" si="13"/>
        <v>0</v>
      </c>
      <c r="AX43" s="11">
        <f t="shared" si="13"/>
        <v>0</v>
      </c>
      <c r="AY43" s="11">
        <f t="shared" si="13"/>
        <v>0</v>
      </c>
      <c r="AZ43" s="11">
        <f t="shared" si="13"/>
        <v>0</v>
      </c>
      <c r="BA43" s="11">
        <f t="shared" si="13"/>
        <v>0</v>
      </c>
      <c r="BB43" s="11">
        <f t="shared" si="13"/>
        <v>0</v>
      </c>
      <c r="BC43" s="11">
        <f t="shared" si="13"/>
        <v>0</v>
      </c>
      <c r="BD43" s="11">
        <f t="shared" si="14"/>
        <v>0</v>
      </c>
      <c r="BE43" s="11">
        <f t="shared" si="9"/>
        <v>0</v>
      </c>
      <c r="BF43" s="15" t="str">
        <f t="shared" si="4"/>
        <v>ČSN 42 5310</v>
      </c>
      <c r="BG43" s="41">
        <v>376.8</v>
      </c>
      <c r="BL43" s="17">
        <f t="shared" si="5"/>
        <v>48</v>
      </c>
      <c r="BY43" s="42">
        <v>2</v>
      </c>
      <c r="BZ43" s="43">
        <f t="shared" si="6"/>
        <v>5.3078556263269636</v>
      </c>
      <c r="DJ43" s="20" t="s">
        <v>110</v>
      </c>
    </row>
    <row r="44" spans="1:114" x14ac:dyDescent="0.2">
      <c r="A44" s="15" t="s">
        <v>105</v>
      </c>
      <c r="B44" s="10" t="s">
        <v>145</v>
      </c>
      <c r="C44" s="11">
        <f t="shared" si="0"/>
        <v>392.5</v>
      </c>
      <c r="D44" s="11">
        <f t="shared" si="17"/>
        <v>0</v>
      </c>
      <c r="E44" s="11">
        <f t="shared" si="17"/>
        <v>0</v>
      </c>
      <c r="F44" s="11">
        <f t="shared" si="17"/>
        <v>0</v>
      </c>
      <c r="G44" s="11">
        <f t="shared" si="17"/>
        <v>0</v>
      </c>
      <c r="H44" s="11">
        <f t="shared" si="17"/>
        <v>50</v>
      </c>
      <c r="I44" s="11">
        <f t="shared" si="17"/>
        <v>0</v>
      </c>
      <c r="J44" s="11">
        <f t="shared" si="17"/>
        <v>0</v>
      </c>
      <c r="K44" s="11">
        <f t="shared" si="17"/>
        <v>0</v>
      </c>
      <c r="L44" s="11">
        <f t="shared" si="17"/>
        <v>0</v>
      </c>
      <c r="M44" s="11">
        <f t="shared" si="17"/>
        <v>0</v>
      </c>
      <c r="N44" s="11">
        <f t="shared" si="17"/>
        <v>0</v>
      </c>
      <c r="O44" s="11">
        <f t="shared" si="17"/>
        <v>0</v>
      </c>
      <c r="P44" s="11">
        <f t="shared" si="17"/>
        <v>0</v>
      </c>
      <c r="Q44" s="11">
        <f t="shared" si="17"/>
        <v>0</v>
      </c>
      <c r="R44" s="11">
        <f t="shared" si="17"/>
        <v>0</v>
      </c>
      <c r="S44" s="11">
        <f t="shared" si="16"/>
        <v>0</v>
      </c>
      <c r="T44" s="11">
        <f t="shared" si="12"/>
        <v>0</v>
      </c>
      <c r="U44" s="40">
        <f t="shared" si="2"/>
        <v>2</v>
      </c>
      <c r="V44" s="11">
        <f t="shared" ref="V44:AK88" si="19">IF($A44="x",BZ44,"")</f>
        <v>5.095541401273886</v>
      </c>
      <c r="W44" s="11">
        <f t="shared" si="19"/>
        <v>0</v>
      </c>
      <c r="X44" s="11">
        <f t="shared" si="18"/>
        <v>0</v>
      </c>
      <c r="Y44" s="11">
        <f t="shared" si="18"/>
        <v>0</v>
      </c>
      <c r="Z44" s="11">
        <f t="shared" si="18"/>
        <v>0</v>
      </c>
      <c r="AA44" s="11">
        <f t="shared" si="18"/>
        <v>0</v>
      </c>
      <c r="AB44" s="11">
        <f t="shared" si="18"/>
        <v>0</v>
      </c>
      <c r="AC44" s="11">
        <f t="shared" si="18"/>
        <v>0</v>
      </c>
      <c r="AD44" s="11">
        <f t="shared" si="18"/>
        <v>0</v>
      </c>
      <c r="AE44" s="11">
        <f t="shared" si="18"/>
        <v>0</v>
      </c>
      <c r="AF44" s="11">
        <f t="shared" si="18"/>
        <v>0</v>
      </c>
      <c r="AG44" s="11">
        <f t="shared" si="18"/>
        <v>0</v>
      </c>
      <c r="AH44" s="11">
        <f t="shared" si="18"/>
        <v>0</v>
      </c>
      <c r="AI44" s="11">
        <f t="shared" si="18"/>
        <v>0</v>
      </c>
      <c r="AJ44" s="11">
        <f t="shared" si="18"/>
        <v>0</v>
      </c>
      <c r="AK44" s="11">
        <f t="shared" si="18"/>
        <v>0</v>
      </c>
      <c r="AL44" s="11">
        <f t="shared" si="15"/>
        <v>0</v>
      </c>
      <c r="AM44" s="11">
        <f t="shared" si="15"/>
        <v>0</v>
      </c>
      <c r="AN44" s="11">
        <f t="shared" si="13"/>
        <v>0</v>
      </c>
      <c r="AO44" s="11">
        <f t="shared" si="13"/>
        <v>0</v>
      </c>
      <c r="AP44" s="11">
        <f t="shared" si="13"/>
        <v>0</v>
      </c>
      <c r="AQ44" s="11">
        <f t="shared" si="13"/>
        <v>0</v>
      </c>
      <c r="AR44" s="11">
        <f t="shared" si="13"/>
        <v>0</v>
      </c>
      <c r="AS44" s="11">
        <f t="shared" si="13"/>
        <v>0</v>
      </c>
      <c r="AT44" s="11">
        <f t="shared" si="13"/>
        <v>0</v>
      </c>
      <c r="AU44" s="11">
        <f t="shared" si="13"/>
        <v>0</v>
      </c>
      <c r="AV44" s="11">
        <f t="shared" si="13"/>
        <v>0</v>
      </c>
      <c r="AW44" s="11">
        <f t="shared" si="13"/>
        <v>0</v>
      </c>
      <c r="AX44" s="11">
        <f t="shared" si="13"/>
        <v>0</v>
      </c>
      <c r="AY44" s="11">
        <f t="shared" si="13"/>
        <v>0</v>
      </c>
      <c r="AZ44" s="11">
        <f t="shared" si="13"/>
        <v>0</v>
      </c>
      <c r="BA44" s="11">
        <f t="shared" si="13"/>
        <v>0</v>
      </c>
      <c r="BB44" s="11">
        <f t="shared" si="13"/>
        <v>0</v>
      </c>
      <c r="BC44" s="11">
        <f t="shared" si="13"/>
        <v>0</v>
      </c>
      <c r="BD44" s="11">
        <f t="shared" si="14"/>
        <v>0</v>
      </c>
      <c r="BE44" s="11">
        <f t="shared" si="9"/>
        <v>0</v>
      </c>
      <c r="BF44" s="15" t="str">
        <f t="shared" si="4"/>
        <v>ČSN 42 5310</v>
      </c>
      <c r="BG44" s="41">
        <v>392.5</v>
      </c>
      <c r="BL44" s="17">
        <f t="shared" si="5"/>
        <v>50</v>
      </c>
      <c r="BY44" s="42">
        <v>2</v>
      </c>
      <c r="BZ44" s="43">
        <f t="shared" si="6"/>
        <v>5.095541401273886</v>
      </c>
      <c r="DJ44" s="20" t="s">
        <v>110</v>
      </c>
    </row>
    <row r="45" spans="1:114" x14ac:dyDescent="0.2">
      <c r="A45" s="15" t="s">
        <v>105</v>
      </c>
      <c r="B45" s="10" t="s">
        <v>146</v>
      </c>
      <c r="C45" s="11">
        <f t="shared" si="0"/>
        <v>408.2</v>
      </c>
      <c r="D45" s="11">
        <f t="shared" si="17"/>
        <v>0</v>
      </c>
      <c r="E45" s="11">
        <f t="shared" si="17"/>
        <v>0</v>
      </c>
      <c r="F45" s="11">
        <f t="shared" si="17"/>
        <v>0</v>
      </c>
      <c r="G45" s="11">
        <f t="shared" si="17"/>
        <v>0</v>
      </c>
      <c r="H45" s="11">
        <f t="shared" si="17"/>
        <v>52</v>
      </c>
      <c r="I45" s="11">
        <f t="shared" si="17"/>
        <v>0</v>
      </c>
      <c r="J45" s="11">
        <f t="shared" si="17"/>
        <v>0</v>
      </c>
      <c r="K45" s="11">
        <f t="shared" si="17"/>
        <v>0</v>
      </c>
      <c r="L45" s="11">
        <f t="shared" si="17"/>
        <v>0</v>
      </c>
      <c r="M45" s="11">
        <f t="shared" si="17"/>
        <v>0</v>
      </c>
      <c r="N45" s="11">
        <f t="shared" si="17"/>
        <v>0</v>
      </c>
      <c r="O45" s="11">
        <f t="shared" si="17"/>
        <v>0</v>
      </c>
      <c r="P45" s="11">
        <f t="shared" si="17"/>
        <v>0</v>
      </c>
      <c r="Q45" s="11">
        <f t="shared" si="17"/>
        <v>0</v>
      </c>
      <c r="R45" s="11">
        <f t="shared" si="17"/>
        <v>0</v>
      </c>
      <c r="S45" s="11">
        <f t="shared" si="16"/>
        <v>0</v>
      </c>
      <c r="T45" s="11">
        <f t="shared" si="12"/>
        <v>0</v>
      </c>
      <c r="U45" s="40">
        <f t="shared" si="2"/>
        <v>2</v>
      </c>
      <c r="V45" s="11">
        <f t="shared" si="19"/>
        <v>4.8995590396864284</v>
      </c>
      <c r="W45" s="11">
        <f t="shared" si="19"/>
        <v>0</v>
      </c>
      <c r="X45" s="11">
        <f t="shared" si="18"/>
        <v>0</v>
      </c>
      <c r="Y45" s="11">
        <f t="shared" si="18"/>
        <v>0</v>
      </c>
      <c r="Z45" s="11">
        <f t="shared" si="18"/>
        <v>0</v>
      </c>
      <c r="AA45" s="11">
        <f t="shared" si="18"/>
        <v>0</v>
      </c>
      <c r="AB45" s="11">
        <f t="shared" si="18"/>
        <v>0</v>
      </c>
      <c r="AC45" s="11">
        <f t="shared" si="18"/>
        <v>0</v>
      </c>
      <c r="AD45" s="11">
        <f t="shared" si="18"/>
        <v>0</v>
      </c>
      <c r="AE45" s="11">
        <f t="shared" si="18"/>
        <v>0</v>
      </c>
      <c r="AF45" s="11">
        <f t="shared" si="18"/>
        <v>0</v>
      </c>
      <c r="AG45" s="11">
        <f t="shared" si="18"/>
        <v>0</v>
      </c>
      <c r="AH45" s="11">
        <f t="shared" si="18"/>
        <v>0</v>
      </c>
      <c r="AI45" s="11">
        <f t="shared" si="18"/>
        <v>0</v>
      </c>
      <c r="AJ45" s="11">
        <f t="shared" si="18"/>
        <v>0</v>
      </c>
      <c r="AK45" s="11">
        <f t="shared" si="18"/>
        <v>0</v>
      </c>
      <c r="AL45" s="11">
        <f t="shared" si="15"/>
        <v>0</v>
      </c>
      <c r="AM45" s="11">
        <f t="shared" si="15"/>
        <v>0</v>
      </c>
      <c r="AN45" s="11">
        <f t="shared" si="13"/>
        <v>0</v>
      </c>
      <c r="AO45" s="11">
        <f t="shared" si="13"/>
        <v>0</v>
      </c>
      <c r="AP45" s="11">
        <f t="shared" si="13"/>
        <v>0</v>
      </c>
      <c r="AQ45" s="11">
        <f t="shared" si="13"/>
        <v>0</v>
      </c>
      <c r="AR45" s="11">
        <f t="shared" si="13"/>
        <v>0</v>
      </c>
      <c r="AS45" s="11">
        <f t="shared" si="13"/>
        <v>0</v>
      </c>
      <c r="AT45" s="11">
        <f t="shared" si="13"/>
        <v>0</v>
      </c>
      <c r="AU45" s="11">
        <f t="shared" si="13"/>
        <v>0</v>
      </c>
      <c r="AV45" s="11">
        <f t="shared" si="13"/>
        <v>0</v>
      </c>
      <c r="AW45" s="11">
        <f t="shared" si="13"/>
        <v>0</v>
      </c>
      <c r="AX45" s="11">
        <f t="shared" si="13"/>
        <v>0</v>
      </c>
      <c r="AY45" s="11">
        <f t="shared" si="13"/>
        <v>0</v>
      </c>
      <c r="AZ45" s="11">
        <f t="shared" si="13"/>
        <v>0</v>
      </c>
      <c r="BA45" s="11">
        <f t="shared" si="13"/>
        <v>0</v>
      </c>
      <c r="BB45" s="11">
        <f t="shared" ref="BB45:BE108" si="20">IF($A45="x",DF45,"")</f>
        <v>0</v>
      </c>
      <c r="BC45" s="11">
        <f t="shared" si="20"/>
        <v>0</v>
      </c>
      <c r="BD45" s="11">
        <f t="shared" si="14"/>
        <v>0</v>
      </c>
      <c r="BE45" s="11">
        <f t="shared" si="9"/>
        <v>0</v>
      </c>
      <c r="BF45" s="15" t="str">
        <f t="shared" si="4"/>
        <v>ČSN 42 5310</v>
      </c>
      <c r="BG45" s="41">
        <v>408.2</v>
      </c>
      <c r="BL45" s="17">
        <f t="shared" si="5"/>
        <v>52</v>
      </c>
      <c r="BY45" s="42">
        <v>2</v>
      </c>
      <c r="BZ45" s="43">
        <f t="shared" si="6"/>
        <v>4.8995590396864284</v>
      </c>
      <c r="DJ45" s="20" t="s">
        <v>110</v>
      </c>
    </row>
    <row r="46" spans="1:114" x14ac:dyDescent="0.2">
      <c r="A46" s="15" t="s">
        <v>105</v>
      </c>
      <c r="B46" s="10" t="s">
        <v>147</v>
      </c>
      <c r="C46" s="11">
        <f t="shared" si="0"/>
        <v>423.9</v>
      </c>
      <c r="D46" s="11">
        <f t="shared" si="17"/>
        <v>0</v>
      </c>
      <c r="E46" s="11">
        <f t="shared" si="17"/>
        <v>0</v>
      </c>
      <c r="F46" s="11">
        <f t="shared" si="17"/>
        <v>0</v>
      </c>
      <c r="G46" s="11">
        <f t="shared" si="17"/>
        <v>0</v>
      </c>
      <c r="H46" s="11">
        <f t="shared" si="17"/>
        <v>54</v>
      </c>
      <c r="I46" s="11">
        <f t="shared" si="17"/>
        <v>0</v>
      </c>
      <c r="J46" s="11">
        <f t="shared" si="17"/>
        <v>0</v>
      </c>
      <c r="K46" s="11">
        <f t="shared" si="17"/>
        <v>0</v>
      </c>
      <c r="L46" s="11">
        <f t="shared" si="17"/>
        <v>0</v>
      </c>
      <c r="M46" s="11">
        <f t="shared" si="17"/>
        <v>0</v>
      </c>
      <c r="N46" s="11">
        <f t="shared" si="17"/>
        <v>0</v>
      </c>
      <c r="O46" s="11">
        <f t="shared" si="17"/>
        <v>0</v>
      </c>
      <c r="P46" s="11">
        <f t="shared" si="17"/>
        <v>0</v>
      </c>
      <c r="Q46" s="11">
        <f t="shared" si="17"/>
        <v>0</v>
      </c>
      <c r="R46" s="11">
        <f t="shared" si="17"/>
        <v>0</v>
      </c>
      <c r="S46" s="11">
        <f t="shared" si="16"/>
        <v>0</v>
      </c>
      <c r="T46" s="11">
        <f t="shared" si="12"/>
        <v>0</v>
      </c>
      <c r="U46" s="40">
        <f t="shared" si="2"/>
        <v>2</v>
      </c>
      <c r="V46" s="11">
        <f t="shared" si="19"/>
        <v>4.7180938900684124</v>
      </c>
      <c r="W46" s="11">
        <f t="shared" si="19"/>
        <v>0</v>
      </c>
      <c r="X46" s="11">
        <f t="shared" si="18"/>
        <v>0</v>
      </c>
      <c r="Y46" s="11">
        <f t="shared" si="18"/>
        <v>0</v>
      </c>
      <c r="Z46" s="11">
        <f t="shared" si="18"/>
        <v>0</v>
      </c>
      <c r="AA46" s="11">
        <f t="shared" si="18"/>
        <v>0</v>
      </c>
      <c r="AB46" s="11">
        <f t="shared" si="18"/>
        <v>0</v>
      </c>
      <c r="AC46" s="11">
        <f t="shared" si="18"/>
        <v>0</v>
      </c>
      <c r="AD46" s="11">
        <f t="shared" si="18"/>
        <v>0</v>
      </c>
      <c r="AE46" s="11">
        <f t="shared" si="18"/>
        <v>0</v>
      </c>
      <c r="AF46" s="11">
        <f t="shared" si="18"/>
        <v>0</v>
      </c>
      <c r="AG46" s="11">
        <f t="shared" si="18"/>
        <v>0</v>
      </c>
      <c r="AH46" s="11">
        <f t="shared" si="18"/>
        <v>0</v>
      </c>
      <c r="AI46" s="11">
        <f t="shared" si="18"/>
        <v>0</v>
      </c>
      <c r="AJ46" s="11">
        <f t="shared" si="18"/>
        <v>0</v>
      </c>
      <c r="AK46" s="11">
        <f t="shared" si="18"/>
        <v>0</v>
      </c>
      <c r="AL46" s="11">
        <f t="shared" si="15"/>
        <v>0</v>
      </c>
      <c r="AM46" s="11">
        <f t="shared" si="15"/>
        <v>0</v>
      </c>
      <c r="AN46" s="11">
        <f t="shared" si="15"/>
        <v>0</v>
      </c>
      <c r="AO46" s="11">
        <f t="shared" si="15"/>
        <v>0</v>
      </c>
      <c r="AP46" s="11">
        <f t="shared" si="15"/>
        <v>0</v>
      </c>
      <c r="AQ46" s="11">
        <f t="shared" si="15"/>
        <v>0</v>
      </c>
      <c r="AR46" s="11">
        <f t="shared" si="15"/>
        <v>0</v>
      </c>
      <c r="AS46" s="11">
        <f t="shared" si="15"/>
        <v>0</v>
      </c>
      <c r="AT46" s="11">
        <f t="shared" si="15"/>
        <v>0</v>
      </c>
      <c r="AU46" s="11">
        <f t="shared" si="15"/>
        <v>0</v>
      </c>
      <c r="AV46" s="11">
        <f t="shared" si="15"/>
        <v>0</v>
      </c>
      <c r="AW46" s="11">
        <f t="shared" si="15"/>
        <v>0</v>
      </c>
      <c r="AX46" s="11">
        <f t="shared" si="15"/>
        <v>0</v>
      </c>
      <c r="AY46" s="11">
        <f t="shared" si="15"/>
        <v>0</v>
      </c>
      <c r="AZ46" s="11">
        <f t="shared" si="15"/>
        <v>0</v>
      </c>
      <c r="BA46" s="11">
        <f t="shared" si="15"/>
        <v>0</v>
      </c>
      <c r="BB46" s="11">
        <f t="shared" si="20"/>
        <v>0</v>
      </c>
      <c r="BC46" s="11">
        <f t="shared" si="20"/>
        <v>0</v>
      </c>
      <c r="BD46" s="11">
        <f t="shared" si="14"/>
        <v>0</v>
      </c>
      <c r="BE46" s="11">
        <f t="shared" si="9"/>
        <v>0</v>
      </c>
      <c r="BF46" s="15" t="str">
        <f t="shared" si="4"/>
        <v>ČSN 42 5310</v>
      </c>
      <c r="BG46" s="41">
        <v>423.9</v>
      </c>
      <c r="BL46" s="17">
        <f t="shared" si="5"/>
        <v>54</v>
      </c>
      <c r="BY46" s="42">
        <v>2</v>
      </c>
      <c r="BZ46" s="43">
        <f t="shared" si="6"/>
        <v>4.7180938900684124</v>
      </c>
      <c r="DJ46" s="20" t="s">
        <v>110</v>
      </c>
    </row>
    <row r="47" spans="1:114" x14ac:dyDescent="0.2">
      <c r="A47" s="15" t="s">
        <v>105</v>
      </c>
      <c r="B47" s="10" t="s">
        <v>148</v>
      </c>
      <c r="C47" s="11">
        <f t="shared" si="0"/>
        <v>439.6</v>
      </c>
      <c r="D47" s="11">
        <f t="shared" si="17"/>
        <v>0</v>
      </c>
      <c r="E47" s="11">
        <f t="shared" si="17"/>
        <v>0</v>
      </c>
      <c r="F47" s="11">
        <f t="shared" si="17"/>
        <v>0</v>
      </c>
      <c r="G47" s="11">
        <f t="shared" si="17"/>
        <v>0</v>
      </c>
      <c r="H47" s="11">
        <f t="shared" si="17"/>
        <v>56</v>
      </c>
      <c r="I47" s="11">
        <f t="shared" si="17"/>
        <v>0</v>
      </c>
      <c r="J47" s="11">
        <f t="shared" si="17"/>
        <v>0</v>
      </c>
      <c r="K47" s="11">
        <f t="shared" si="17"/>
        <v>0</v>
      </c>
      <c r="L47" s="11">
        <f t="shared" si="17"/>
        <v>0</v>
      </c>
      <c r="M47" s="11">
        <f t="shared" si="17"/>
        <v>0</v>
      </c>
      <c r="N47" s="11">
        <f t="shared" si="17"/>
        <v>0</v>
      </c>
      <c r="O47" s="11">
        <f t="shared" si="17"/>
        <v>0</v>
      </c>
      <c r="P47" s="11">
        <f t="shared" si="17"/>
        <v>0</v>
      </c>
      <c r="Q47" s="11">
        <f t="shared" si="17"/>
        <v>0</v>
      </c>
      <c r="R47" s="11">
        <f t="shared" si="17"/>
        <v>0</v>
      </c>
      <c r="S47" s="11">
        <f t="shared" si="16"/>
        <v>0</v>
      </c>
      <c r="T47" s="11">
        <f t="shared" si="12"/>
        <v>0</v>
      </c>
      <c r="U47" s="40">
        <f t="shared" si="2"/>
        <v>2</v>
      </c>
      <c r="V47" s="11">
        <f t="shared" si="19"/>
        <v>4.5495905368516834</v>
      </c>
      <c r="W47" s="11">
        <f t="shared" si="19"/>
        <v>0</v>
      </c>
      <c r="X47" s="11">
        <f t="shared" si="18"/>
        <v>0</v>
      </c>
      <c r="Y47" s="11">
        <f t="shared" si="18"/>
        <v>0</v>
      </c>
      <c r="Z47" s="11">
        <f t="shared" si="18"/>
        <v>0</v>
      </c>
      <c r="AA47" s="11">
        <f t="shared" si="18"/>
        <v>0</v>
      </c>
      <c r="AB47" s="11">
        <f t="shared" si="18"/>
        <v>0</v>
      </c>
      <c r="AC47" s="11">
        <f t="shared" si="18"/>
        <v>0</v>
      </c>
      <c r="AD47" s="11">
        <f t="shared" si="18"/>
        <v>0</v>
      </c>
      <c r="AE47" s="11">
        <f t="shared" si="18"/>
        <v>0</v>
      </c>
      <c r="AF47" s="11">
        <f t="shared" si="18"/>
        <v>0</v>
      </c>
      <c r="AG47" s="11">
        <f t="shared" si="18"/>
        <v>0</v>
      </c>
      <c r="AH47" s="11">
        <f t="shared" si="18"/>
        <v>0</v>
      </c>
      <c r="AI47" s="11">
        <f t="shared" si="18"/>
        <v>0</v>
      </c>
      <c r="AJ47" s="11">
        <f t="shared" si="18"/>
        <v>0</v>
      </c>
      <c r="AK47" s="11">
        <f t="shared" si="18"/>
        <v>0</v>
      </c>
      <c r="AL47" s="11">
        <f t="shared" si="15"/>
        <v>0</v>
      </c>
      <c r="AM47" s="11">
        <f t="shared" si="15"/>
        <v>0</v>
      </c>
      <c r="AN47" s="11">
        <f t="shared" si="15"/>
        <v>0</v>
      </c>
      <c r="AO47" s="11">
        <f t="shared" si="15"/>
        <v>0</v>
      </c>
      <c r="AP47" s="11">
        <f t="shared" si="15"/>
        <v>0</v>
      </c>
      <c r="AQ47" s="11">
        <f t="shared" si="15"/>
        <v>0</v>
      </c>
      <c r="AR47" s="11">
        <f t="shared" si="15"/>
        <v>0</v>
      </c>
      <c r="AS47" s="11">
        <f t="shared" si="15"/>
        <v>0</v>
      </c>
      <c r="AT47" s="11">
        <f t="shared" si="15"/>
        <v>0</v>
      </c>
      <c r="AU47" s="11">
        <f t="shared" si="15"/>
        <v>0</v>
      </c>
      <c r="AV47" s="11">
        <f t="shared" si="15"/>
        <v>0</v>
      </c>
      <c r="AW47" s="11">
        <f t="shared" si="15"/>
        <v>0</v>
      </c>
      <c r="AX47" s="11">
        <f t="shared" si="15"/>
        <v>0</v>
      </c>
      <c r="AY47" s="11">
        <f t="shared" si="15"/>
        <v>0</v>
      </c>
      <c r="AZ47" s="11">
        <f t="shared" si="15"/>
        <v>0</v>
      </c>
      <c r="BA47" s="11">
        <f t="shared" si="15"/>
        <v>0</v>
      </c>
      <c r="BB47" s="11">
        <f t="shared" si="20"/>
        <v>0</v>
      </c>
      <c r="BC47" s="11">
        <f t="shared" si="20"/>
        <v>0</v>
      </c>
      <c r="BD47" s="11">
        <f t="shared" si="14"/>
        <v>0</v>
      </c>
      <c r="BE47" s="11">
        <f t="shared" si="9"/>
        <v>0</v>
      </c>
      <c r="BF47" s="15" t="str">
        <f t="shared" si="4"/>
        <v>ČSN 42 5310</v>
      </c>
      <c r="BG47" s="41">
        <v>439.6</v>
      </c>
      <c r="BL47" s="17">
        <f t="shared" si="5"/>
        <v>56</v>
      </c>
      <c r="BY47" s="42">
        <v>2</v>
      </c>
      <c r="BZ47" s="43">
        <f t="shared" si="6"/>
        <v>4.5495905368516834</v>
      </c>
      <c r="DJ47" s="20" t="s">
        <v>110</v>
      </c>
    </row>
    <row r="48" spans="1:114" x14ac:dyDescent="0.2">
      <c r="A48" s="15" t="s">
        <v>105</v>
      </c>
      <c r="B48" s="10" t="s">
        <v>149</v>
      </c>
      <c r="C48" s="11">
        <f t="shared" si="0"/>
        <v>455.3</v>
      </c>
      <c r="D48" s="11">
        <f t="shared" si="17"/>
        <v>0</v>
      </c>
      <c r="E48" s="11">
        <f t="shared" si="17"/>
        <v>0</v>
      </c>
      <c r="F48" s="11">
        <f t="shared" si="17"/>
        <v>0</v>
      </c>
      <c r="G48" s="11">
        <f t="shared" si="17"/>
        <v>0</v>
      </c>
      <c r="H48" s="11">
        <f t="shared" si="17"/>
        <v>58</v>
      </c>
      <c r="I48" s="11">
        <f t="shared" si="17"/>
        <v>0</v>
      </c>
      <c r="J48" s="11">
        <f t="shared" si="17"/>
        <v>0</v>
      </c>
      <c r="K48" s="11">
        <f t="shared" si="17"/>
        <v>0</v>
      </c>
      <c r="L48" s="11">
        <f t="shared" si="17"/>
        <v>0</v>
      </c>
      <c r="M48" s="11">
        <f t="shared" si="17"/>
        <v>0</v>
      </c>
      <c r="N48" s="11">
        <f t="shared" si="17"/>
        <v>0</v>
      </c>
      <c r="O48" s="11">
        <f t="shared" si="17"/>
        <v>0</v>
      </c>
      <c r="P48" s="11">
        <f t="shared" si="17"/>
        <v>0</v>
      </c>
      <c r="Q48" s="11">
        <f t="shared" si="17"/>
        <v>0</v>
      </c>
      <c r="R48" s="11">
        <f t="shared" si="17"/>
        <v>0</v>
      </c>
      <c r="S48" s="11">
        <f t="shared" si="16"/>
        <v>0</v>
      </c>
      <c r="T48" s="11">
        <f t="shared" si="12"/>
        <v>0</v>
      </c>
      <c r="U48" s="40">
        <f t="shared" si="2"/>
        <v>2</v>
      </c>
      <c r="V48" s="11">
        <f t="shared" si="19"/>
        <v>4.3927081045464531</v>
      </c>
      <c r="W48" s="11">
        <f t="shared" si="19"/>
        <v>0</v>
      </c>
      <c r="X48" s="11">
        <f t="shared" si="18"/>
        <v>0</v>
      </c>
      <c r="Y48" s="11">
        <f t="shared" si="18"/>
        <v>0</v>
      </c>
      <c r="Z48" s="11">
        <f t="shared" si="18"/>
        <v>0</v>
      </c>
      <c r="AA48" s="11">
        <f t="shared" si="18"/>
        <v>0</v>
      </c>
      <c r="AB48" s="11">
        <f t="shared" si="18"/>
        <v>0</v>
      </c>
      <c r="AC48" s="11">
        <f t="shared" si="18"/>
        <v>0</v>
      </c>
      <c r="AD48" s="11">
        <f t="shared" si="18"/>
        <v>0</v>
      </c>
      <c r="AE48" s="11">
        <f t="shared" si="18"/>
        <v>0</v>
      </c>
      <c r="AF48" s="11">
        <f t="shared" si="18"/>
        <v>0</v>
      </c>
      <c r="AG48" s="11">
        <f t="shared" si="18"/>
        <v>0</v>
      </c>
      <c r="AH48" s="11">
        <f t="shared" si="18"/>
        <v>0</v>
      </c>
      <c r="AI48" s="11">
        <f t="shared" si="18"/>
        <v>0</v>
      </c>
      <c r="AJ48" s="11">
        <f t="shared" si="18"/>
        <v>0</v>
      </c>
      <c r="AK48" s="11">
        <f t="shared" si="18"/>
        <v>0</v>
      </c>
      <c r="AL48" s="11">
        <f t="shared" si="15"/>
        <v>0</v>
      </c>
      <c r="AM48" s="11">
        <f t="shared" si="15"/>
        <v>0</v>
      </c>
      <c r="AN48" s="11">
        <f t="shared" si="15"/>
        <v>0</v>
      </c>
      <c r="AO48" s="11">
        <f t="shared" si="15"/>
        <v>0</v>
      </c>
      <c r="AP48" s="11">
        <f t="shared" si="15"/>
        <v>0</v>
      </c>
      <c r="AQ48" s="11">
        <f t="shared" si="15"/>
        <v>0</v>
      </c>
      <c r="AR48" s="11">
        <f t="shared" si="15"/>
        <v>0</v>
      </c>
      <c r="AS48" s="11">
        <f t="shared" si="15"/>
        <v>0</v>
      </c>
      <c r="AT48" s="11">
        <f t="shared" si="15"/>
        <v>0</v>
      </c>
      <c r="AU48" s="11">
        <f t="shared" si="15"/>
        <v>0</v>
      </c>
      <c r="AV48" s="11">
        <f t="shared" si="15"/>
        <v>0</v>
      </c>
      <c r="AW48" s="11">
        <f t="shared" si="15"/>
        <v>0</v>
      </c>
      <c r="AX48" s="11">
        <f t="shared" si="15"/>
        <v>0</v>
      </c>
      <c r="AY48" s="11">
        <f t="shared" si="15"/>
        <v>0</v>
      </c>
      <c r="AZ48" s="11">
        <f t="shared" si="15"/>
        <v>0</v>
      </c>
      <c r="BA48" s="11">
        <f t="shared" si="15"/>
        <v>0</v>
      </c>
      <c r="BB48" s="11">
        <f t="shared" si="20"/>
        <v>0</v>
      </c>
      <c r="BC48" s="11">
        <f t="shared" si="20"/>
        <v>0</v>
      </c>
      <c r="BD48" s="11">
        <f t="shared" si="14"/>
        <v>0</v>
      </c>
      <c r="BE48" s="11">
        <f t="shared" si="9"/>
        <v>0</v>
      </c>
      <c r="BF48" s="15" t="str">
        <f t="shared" si="4"/>
        <v>ČSN 42 5310</v>
      </c>
      <c r="BG48" s="41">
        <v>455.3</v>
      </c>
      <c r="BL48" s="17">
        <f t="shared" si="5"/>
        <v>58</v>
      </c>
      <c r="BY48" s="42">
        <v>2</v>
      </c>
      <c r="BZ48" s="43">
        <f t="shared" si="6"/>
        <v>4.3927081045464531</v>
      </c>
      <c r="DJ48" s="20" t="s">
        <v>110</v>
      </c>
    </row>
    <row r="49" spans="1:114" x14ac:dyDescent="0.2">
      <c r="A49" s="15" t="s">
        <v>105</v>
      </c>
      <c r="B49" s="10" t="s">
        <v>150</v>
      </c>
      <c r="C49" s="11">
        <f t="shared" si="0"/>
        <v>471</v>
      </c>
      <c r="D49" s="11">
        <f t="shared" si="17"/>
        <v>0</v>
      </c>
      <c r="E49" s="11">
        <f t="shared" si="17"/>
        <v>0</v>
      </c>
      <c r="F49" s="11">
        <f t="shared" si="17"/>
        <v>0</v>
      </c>
      <c r="G49" s="11">
        <f t="shared" si="17"/>
        <v>0</v>
      </c>
      <c r="H49" s="11">
        <f t="shared" si="17"/>
        <v>60</v>
      </c>
      <c r="I49" s="11">
        <f t="shared" si="17"/>
        <v>0</v>
      </c>
      <c r="J49" s="11">
        <f t="shared" si="17"/>
        <v>0</v>
      </c>
      <c r="K49" s="11">
        <f t="shared" si="17"/>
        <v>0</v>
      </c>
      <c r="L49" s="11">
        <f t="shared" si="17"/>
        <v>0</v>
      </c>
      <c r="M49" s="11">
        <f t="shared" si="17"/>
        <v>0</v>
      </c>
      <c r="N49" s="11">
        <f t="shared" si="17"/>
        <v>0</v>
      </c>
      <c r="O49" s="11">
        <f t="shared" si="17"/>
        <v>0</v>
      </c>
      <c r="P49" s="11">
        <f t="shared" si="17"/>
        <v>0</v>
      </c>
      <c r="Q49" s="11">
        <f t="shared" si="17"/>
        <v>0</v>
      </c>
      <c r="R49" s="11">
        <f t="shared" si="17"/>
        <v>0</v>
      </c>
      <c r="S49" s="11">
        <f t="shared" si="16"/>
        <v>0</v>
      </c>
      <c r="T49" s="11">
        <f t="shared" si="12"/>
        <v>0</v>
      </c>
      <c r="U49" s="40">
        <f t="shared" si="2"/>
        <v>2</v>
      </c>
      <c r="V49" s="11">
        <f t="shared" si="19"/>
        <v>4.246284501061572</v>
      </c>
      <c r="W49" s="11">
        <f t="shared" si="19"/>
        <v>0</v>
      </c>
      <c r="X49" s="11">
        <f t="shared" si="18"/>
        <v>0</v>
      </c>
      <c r="Y49" s="11">
        <f t="shared" si="18"/>
        <v>0</v>
      </c>
      <c r="Z49" s="11">
        <f t="shared" si="18"/>
        <v>0</v>
      </c>
      <c r="AA49" s="11">
        <f t="shared" si="18"/>
        <v>0</v>
      </c>
      <c r="AB49" s="11">
        <f t="shared" si="18"/>
        <v>0</v>
      </c>
      <c r="AC49" s="11">
        <f t="shared" si="18"/>
        <v>0</v>
      </c>
      <c r="AD49" s="11">
        <f t="shared" si="18"/>
        <v>0</v>
      </c>
      <c r="AE49" s="11">
        <f t="shared" si="18"/>
        <v>0</v>
      </c>
      <c r="AF49" s="11">
        <f t="shared" si="18"/>
        <v>0</v>
      </c>
      <c r="AG49" s="11">
        <f t="shared" si="18"/>
        <v>0</v>
      </c>
      <c r="AH49" s="11">
        <f t="shared" si="18"/>
        <v>0</v>
      </c>
      <c r="AI49" s="11">
        <f t="shared" si="18"/>
        <v>0</v>
      </c>
      <c r="AJ49" s="11">
        <f t="shared" si="18"/>
        <v>0</v>
      </c>
      <c r="AK49" s="11">
        <f t="shared" si="18"/>
        <v>0</v>
      </c>
      <c r="AL49" s="11">
        <f t="shared" si="15"/>
        <v>0</v>
      </c>
      <c r="AM49" s="11">
        <f t="shared" si="15"/>
        <v>0</v>
      </c>
      <c r="AN49" s="11">
        <f t="shared" si="15"/>
        <v>0</v>
      </c>
      <c r="AO49" s="11">
        <f t="shared" si="15"/>
        <v>0</v>
      </c>
      <c r="AP49" s="11">
        <f t="shared" si="15"/>
        <v>0</v>
      </c>
      <c r="AQ49" s="11">
        <f t="shared" si="15"/>
        <v>0</v>
      </c>
      <c r="AR49" s="11">
        <f t="shared" si="15"/>
        <v>0</v>
      </c>
      <c r="AS49" s="11">
        <f t="shared" si="15"/>
        <v>0</v>
      </c>
      <c r="AT49" s="11">
        <f t="shared" si="15"/>
        <v>0</v>
      </c>
      <c r="AU49" s="11">
        <f t="shared" si="15"/>
        <v>0</v>
      </c>
      <c r="AV49" s="11">
        <f t="shared" si="15"/>
        <v>0</v>
      </c>
      <c r="AW49" s="11">
        <f t="shared" si="15"/>
        <v>0</v>
      </c>
      <c r="AX49" s="11">
        <f t="shared" si="15"/>
        <v>0</v>
      </c>
      <c r="AY49" s="11">
        <f t="shared" si="15"/>
        <v>0</v>
      </c>
      <c r="AZ49" s="11">
        <f t="shared" si="15"/>
        <v>0</v>
      </c>
      <c r="BA49" s="11">
        <f t="shared" si="15"/>
        <v>0</v>
      </c>
      <c r="BB49" s="11">
        <f t="shared" si="20"/>
        <v>0</v>
      </c>
      <c r="BC49" s="11">
        <f t="shared" si="20"/>
        <v>0</v>
      </c>
      <c r="BD49" s="11">
        <f t="shared" si="14"/>
        <v>0</v>
      </c>
      <c r="BE49" s="11">
        <f t="shared" si="9"/>
        <v>0</v>
      </c>
      <c r="BF49" s="15" t="str">
        <f t="shared" si="4"/>
        <v>ČSN 42 5310</v>
      </c>
      <c r="BG49" s="41">
        <v>471</v>
      </c>
      <c r="BL49" s="17">
        <f t="shared" si="5"/>
        <v>60</v>
      </c>
      <c r="BY49" s="42">
        <v>2</v>
      </c>
      <c r="BZ49" s="43">
        <f t="shared" si="6"/>
        <v>4.246284501061572</v>
      </c>
      <c r="DJ49" s="20" t="s">
        <v>110</v>
      </c>
    </row>
    <row r="50" spans="1:114" x14ac:dyDescent="0.2">
      <c r="A50" s="15" t="s">
        <v>105</v>
      </c>
      <c r="B50" s="10" t="s">
        <v>151</v>
      </c>
      <c r="C50" s="11">
        <f t="shared" si="0"/>
        <v>510.25</v>
      </c>
      <c r="D50" s="11">
        <f t="shared" si="17"/>
        <v>0</v>
      </c>
      <c r="E50" s="11">
        <f t="shared" si="17"/>
        <v>0</v>
      </c>
      <c r="F50" s="11">
        <f t="shared" si="17"/>
        <v>0</v>
      </c>
      <c r="G50" s="11">
        <f t="shared" si="17"/>
        <v>0</v>
      </c>
      <c r="H50" s="11">
        <f t="shared" si="17"/>
        <v>65</v>
      </c>
      <c r="I50" s="11">
        <f t="shared" si="17"/>
        <v>0</v>
      </c>
      <c r="J50" s="11">
        <f t="shared" si="17"/>
        <v>0</v>
      </c>
      <c r="K50" s="11">
        <f t="shared" si="17"/>
        <v>0</v>
      </c>
      <c r="L50" s="11">
        <f t="shared" si="17"/>
        <v>0</v>
      </c>
      <c r="M50" s="11">
        <f t="shared" si="17"/>
        <v>0</v>
      </c>
      <c r="N50" s="11">
        <f t="shared" si="17"/>
        <v>0</v>
      </c>
      <c r="O50" s="11">
        <f t="shared" si="17"/>
        <v>0</v>
      </c>
      <c r="P50" s="11">
        <f t="shared" si="17"/>
        <v>0</v>
      </c>
      <c r="Q50" s="11">
        <f t="shared" si="17"/>
        <v>0</v>
      </c>
      <c r="R50" s="11">
        <f t="shared" si="17"/>
        <v>0</v>
      </c>
      <c r="S50" s="11">
        <f t="shared" si="16"/>
        <v>0</v>
      </c>
      <c r="T50" s="11">
        <f t="shared" si="12"/>
        <v>0</v>
      </c>
      <c r="U50" s="40">
        <f t="shared" si="2"/>
        <v>2</v>
      </c>
      <c r="V50" s="11">
        <f t="shared" si="19"/>
        <v>3.9196472317491429</v>
      </c>
      <c r="W50" s="11">
        <f t="shared" si="19"/>
        <v>0</v>
      </c>
      <c r="X50" s="11">
        <f t="shared" si="18"/>
        <v>0</v>
      </c>
      <c r="Y50" s="11">
        <f t="shared" si="18"/>
        <v>0</v>
      </c>
      <c r="Z50" s="11">
        <f t="shared" si="18"/>
        <v>0</v>
      </c>
      <c r="AA50" s="11">
        <f t="shared" si="18"/>
        <v>0</v>
      </c>
      <c r="AB50" s="11">
        <f t="shared" si="18"/>
        <v>0</v>
      </c>
      <c r="AC50" s="11">
        <f t="shared" si="18"/>
        <v>0</v>
      </c>
      <c r="AD50" s="11">
        <f t="shared" si="18"/>
        <v>0</v>
      </c>
      <c r="AE50" s="11">
        <f t="shared" si="18"/>
        <v>0</v>
      </c>
      <c r="AF50" s="11">
        <f t="shared" si="18"/>
        <v>0</v>
      </c>
      <c r="AG50" s="11">
        <f t="shared" si="18"/>
        <v>0</v>
      </c>
      <c r="AH50" s="11">
        <f t="shared" si="18"/>
        <v>0</v>
      </c>
      <c r="AI50" s="11">
        <f t="shared" si="18"/>
        <v>0</v>
      </c>
      <c r="AJ50" s="11">
        <f t="shared" si="18"/>
        <v>0</v>
      </c>
      <c r="AK50" s="11">
        <f t="shared" si="18"/>
        <v>0</v>
      </c>
      <c r="AL50" s="11">
        <f t="shared" si="15"/>
        <v>0</v>
      </c>
      <c r="AM50" s="11">
        <f t="shared" si="15"/>
        <v>0</v>
      </c>
      <c r="AN50" s="11">
        <f t="shared" si="15"/>
        <v>0</v>
      </c>
      <c r="AO50" s="11">
        <f t="shared" si="15"/>
        <v>0</v>
      </c>
      <c r="AP50" s="11">
        <f t="shared" si="15"/>
        <v>0</v>
      </c>
      <c r="AQ50" s="11">
        <f t="shared" si="15"/>
        <v>0</v>
      </c>
      <c r="AR50" s="11">
        <f t="shared" si="15"/>
        <v>0</v>
      </c>
      <c r="AS50" s="11">
        <f t="shared" si="15"/>
        <v>0</v>
      </c>
      <c r="AT50" s="11">
        <f t="shared" si="15"/>
        <v>0</v>
      </c>
      <c r="AU50" s="11">
        <f t="shared" si="15"/>
        <v>0</v>
      </c>
      <c r="AV50" s="11">
        <f t="shared" si="15"/>
        <v>0</v>
      </c>
      <c r="AW50" s="11">
        <f t="shared" si="15"/>
        <v>0</v>
      </c>
      <c r="AX50" s="11">
        <f t="shared" si="15"/>
        <v>0</v>
      </c>
      <c r="AY50" s="11">
        <f t="shared" si="15"/>
        <v>0</v>
      </c>
      <c r="AZ50" s="11">
        <f t="shared" si="15"/>
        <v>0</v>
      </c>
      <c r="BA50" s="11">
        <f t="shared" si="15"/>
        <v>0</v>
      </c>
      <c r="BB50" s="11">
        <f t="shared" si="20"/>
        <v>0</v>
      </c>
      <c r="BC50" s="11">
        <f t="shared" si="20"/>
        <v>0</v>
      </c>
      <c r="BD50" s="11">
        <f t="shared" si="14"/>
        <v>0</v>
      </c>
      <c r="BE50" s="11">
        <f t="shared" si="9"/>
        <v>0</v>
      </c>
      <c r="BF50" s="15" t="str">
        <f t="shared" si="4"/>
        <v>ČSN 42 5310</v>
      </c>
      <c r="BG50" s="41">
        <v>510.25</v>
      </c>
      <c r="BL50" s="17">
        <f t="shared" si="5"/>
        <v>65</v>
      </c>
      <c r="BY50" s="42">
        <v>2</v>
      </c>
      <c r="BZ50" s="43">
        <f t="shared" si="6"/>
        <v>3.9196472317491429</v>
      </c>
      <c r="DJ50" s="20" t="s">
        <v>110</v>
      </c>
    </row>
    <row r="51" spans="1:114" x14ac:dyDescent="0.2">
      <c r="A51" s="15" t="s">
        <v>105</v>
      </c>
      <c r="B51" s="10" t="s">
        <v>152</v>
      </c>
      <c r="C51" s="11">
        <f t="shared" si="0"/>
        <v>549.5</v>
      </c>
      <c r="D51" s="11">
        <f t="shared" si="17"/>
        <v>0</v>
      </c>
      <c r="E51" s="11">
        <f t="shared" si="17"/>
        <v>0</v>
      </c>
      <c r="F51" s="11">
        <f t="shared" si="17"/>
        <v>0</v>
      </c>
      <c r="G51" s="11">
        <f t="shared" si="17"/>
        <v>0</v>
      </c>
      <c r="H51" s="11">
        <f t="shared" si="17"/>
        <v>70</v>
      </c>
      <c r="I51" s="11">
        <f t="shared" si="17"/>
        <v>0</v>
      </c>
      <c r="J51" s="11">
        <f t="shared" si="17"/>
        <v>0</v>
      </c>
      <c r="K51" s="11">
        <f t="shared" si="17"/>
        <v>0</v>
      </c>
      <c r="L51" s="11">
        <f t="shared" si="17"/>
        <v>0</v>
      </c>
      <c r="M51" s="11">
        <f t="shared" si="17"/>
        <v>0</v>
      </c>
      <c r="N51" s="11">
        <f t="shared" si="17"/>
        <v>0</v>
      </c>
      <c r="O51" s="11">
        <f t="shared" si="17"/>
        <v>0</v>
      </c>
      <c r="P51" s="11">
        <f t="shared" si="17"/>
        <v>0</v>
      </c>
      <c r="Q51" s="11">
        <f t="shared" si="17"/>
        <v>0</v>
      </c>
      <c r="R51" s="11">
        <f t="shared" si="17"/>
        <v>0</v>
      </c>
      <c r="S51" s="11">
        <f t="shared" si="16"/>
        <v>0</v>
      </c>
      <c r="T51" s="11">
        <f t="shared" si="12"/>
        <v>0</v>
      </c>
      <c r="U51" s="40">
        <f t="shared" si="2"/>
        <v>2</v>
      </c>
      <c r="V51" s="11">
        <f t="shared" si="19"/>
        <v>3.6396724294813469</v>
      </c>
      <c r="W51" s="11">
        <f t="shared" si="19"/>
        <v>0</v>
      </c>
      <c r="X51" s="11">
        <f t="shared" si="18"/>
        <v>0</v>
      </c>
      <c r="Y51" s="11">
        <f t="shared" si="18"/>
        <v>0</v>
      </c>
      <c r="Z51" s="11">
        <f t="shared" si="18"/>
        <v>0</v>
      </c>
      <c r="AA51" s="11">
        <f t="shared" si="18"/>
        <v>0</v>
      </c>
      <c r="AB51" s="11">
        <f t="shared" si="18"/>
        <v>0</v>
      </c>
      <c r="AC51" s="11">
        <f t="shared" si="18"/>
        <v>0</v>
      </c>
      <c r="AD51" s="11">
        <f t="shared" si="18"/>
        <v>0</v>
      </c>
      <c r="AE51" s="11">
        <f t="shared" si="18"/>
        <v>0</v>
      </c>
      <c r="AF51" s="11">
        <f t="shared" si="18"/>
        <v>0</v>
      </c>
      <c r="AG51" s="11">
        <f t="shared" si="18"/>
        <v>0</v>
      </c>
      <c r="AH51" s="11">
        <f t="shared" si="18"/>
        <v>0</v>
      </c>
      <c r="AI51" s="11">
        <f t="shared" si="18"/>
        <v>0</v>
      </c>
      <c r="AJ51" s="11">
        <f t="shared" si="18"/>
        <v>0</v>
      </c>
      <c r="AK51" s="11">
        <f t="shared" si="18"/>
        <v>0</v>
      </c>
      <c r="AL51" s="11">
        <f t="shared" si="15"/>
        <v>0</v>
      </c>
      <c r="AM51" s="11">
        <f t="shared" si="15"/>
        <v>0</v>
      </c>
      <c r="AN51" s="11">
        <f t="shared" si="15"/>
        <v>0</v>
      </c>
      <c r="AO51" s="11">
        <f t="shared" si="15"/>
        <v>0</v>
      </c>
      <c r="AP51" s="11">
        <f t="shared" si="15"/>
        <v>0</v>
      </c>
      <c r="AQ51" s="11">
        <f t="shared" si="15"/>
        <v>0</v>
      </c>
      <c r="AR51" s="11">
        <f t="shared" si="15"/>
        <v>0</v>
      </c>
      <c r="AS51" s="11">
        <f t="shared" si="15"/>
        <v>0</v>
      </c>
      <c r="AT51" s="11">
        <f t="shared" si="15"/>
        <v>0</v>
      </c>
      <c r="AU51" s="11">
        <f t="shared" si="15"/>
        <v>0</v>
      </c>
      <c r="AV51" s="11">
        <f t="shared" si="15"/>
        <v>0</v>
      </c>
      <c r="AW51" s="11">
        <f t="shared" si="15"/>
        <v>0</v>
      </c>
      <c r="AX51" s="11">
        <f t="shared" si="15"/>
        <v>0</v>
      </c>
      <c r="AY51" s="11">
        <f t="shared" si="15"/>
        <v>0</v>
      </c>
      <c r="AZ51" s="11">
        <f t="shared" si="15"/>
        <v>0</v>
      </c>
      <c r="BA51" s="11">
        <f t="shared" si="15"/>
        <v>0</v>
      </c>
      <c r="BB51" s="11">
        <f t="shared" si="20"/>
        <v>0</v>
      </c>
      <c r="BC51" s="11">
        <f t="shared" si="20"/>
        <v>0</v>
      </c>
      <c r="BD51" s="11">
        <f t="shared" si="14"/>
        <v>0</v>
      </c>
      <c r="BE51" s="11">
        <f t="shared" si="9"/>
        <v>0</v>
      </c>
      <c r="BF51" s="15" t="str">
        <f t="shared" si="4"/>
        <v>ČSN 42 5310</v>
      </c>
      <c r="BG51" s="41">
        <v>549.5</v>
      </c>
      <c r="BL51" s="17">
        <f t="shared" si="5"/>
        <v>70</v>
      </c>
      <c r="BY51" s="42">
        <v>2</v>
      </c>
      <c r="BZ51" s="43">
        <f t="shared" si="6"/>
        <v>3.6396724294813469</v>
      </c>
      <c r="DJ51" s="20" t="s">
        <v>110</v>
      </c>
    </row>
    <row r="52" spans="1:114" x14ac:dyDescent="0.2">
      <c r="A52" s="15" t="s">
        <v>105</v>
      </c>
      <c r="B52" s="10" t="s">
        <v>153</v>
      </c>
      <c r="C52" s="11">
        <f t="shared" si="0"/>
        <v>588.75</v>
      </c>
      <c r="D52" s="11">
        <f t="shared" si="17"/>
        <v>0</v>
      </c>
      <c r="E52" s="11">
        <f t="shared" si="17"/>
        <v>0</v>
      </c>
      <c r="F52" s="11">
        <f t="shared" si="17"/>
        <v>0</v>
      </c>
      <c r="G52" s="11">
        <f t="shared" si="17"/>
        <v>0</v>
      </c>
      <c r="H52" s="11">
        <f t="shared" si="17"/>
        <v>75</v>
      </c>
      <c r="I52" s="11">
        <f t="shared" si="17"/>
        <v>0</v>
      </c>
      <c r="J52" s="11">
        <f t="shared" si="17"/>
        <v>0</v>
      </c>
      <c r="K52" s="11">
        <f t="shared" si="17"/>
        <v>0</v>
      </c>
      <c r="L52" s="11">
        <f t="shared" si="17"/>
        <v>0</v>
      </c>
      <c r="M52" s="11">
        <f t="shared" si="17"/>
        <v>0</v>
      </c>
      <c r="N52" s="11">
        <f t="shared" si="17"/>
        <v>0</v>
      </c>
      <c r="O52" s="11">
        <f t="shared" si="17"/>
        <v>0</v>
      </c>
      <c r="P52" s="11">
        <f t="shared" si="17"/>
        <v>0</v>
      </c>
      <c r="Q52" s="11">
        <f t="shared" si="17"/>
        <v>0</v>
      </c>
      <c r="R52" s="11">
        <f t="shared" si="17"/>
        <v>0</v>
      </c>
      <c r="S52" s="11">
        <f t="shared" si="16"/>
        <v>0</v>
      </c>
      <c r="T52" s="11">
        <f t="shared" si="12"/>
        <v>0</v>
      </c>
      <c r="U52" s="40">
        <f t="shared" si="2"/>
        <v>2</v>
      </c>
      <c r="V52" s="11">
        <f t="shared" si="19"/>
        <v>3.397027600849257</v>
      </c>
      <c r="W52" s="11">
        <f t="shared" si="19"/>
        <v>0</v>
      </c>
      <c r="X52" s="11">
        <f t="shared" si="18"/>
        <v>0</v>
      </c>
      <c r="Y52" s="11">
        <f t="shared" si="18"/>
        <v>0</v>
      </c>
      <c r="Z52" s="11">
        <f t="shared" si="18"/>
        <v>0</v>
      </c>
      <c r="AA52" s="11">
        <f t="shared" si="18"/>
        <v>0</v>
      </c>
      <c r="AB52" s="11">
        <f t="shared" si="18"/>
        <v>0</v>
      </c>
      <c r="AC52" s="11">
        <f t="shared" si="18"/>
        <v>0</v>
      </c>
      <c r="AD52" s="11">
        <f t="shared" si="18"/>
        <v>0</v>
      </c>
      <c r="AE52" s="11">
        <f t="shared" si="18"/>
        <v>0</v>
      </c>
      <c r="AF52" s="11">
        <f t="shared" si="18"/>
        <v>0</v>
      </c>
      <c r="AG52" s="11">
        <f t="shared" si="18"/>
        <v>0</v>
      </c>
      <c r="AH52" s="11">
        <f t="shared" si="18"/>
        <v>0</v>
      </c>
      <c r="AI52" s="11">
        <f t="shared" si="18"/>
        <v>0</v>
      </c>
      <c r="AJ52" s="11">
        <f t="shared" si="18"/>
        <v>0</v>
      </c>
      <c r="AK52" s="11">
        <f t="shared" si="18"/>
        <v>0</v>
      </c>
      <c r="AL52" s="11">
        <f t="shared" si="15"/>
        <v>0</v>
      </c>
      <c r="AM52" s="11">
        <f t="shared" si="15"/>
        <v>0</v>
      </c>
      <c r="AN52" s="11">
        <f t="shared" si="15"/>
        <v>0</v>
      </c>
      <c r="AO52" s="11">
        <f t="shared" si="15"/>
        <v>0</v>
      </c>
      <c r="AP52" s="11">
        <f t="shared" si="15"/>
        <v>0</v>
      </c>
      <c r="AQ52" s="11">
        <f t="shared" si="15"/>
        <v>0</v>
      </c>
      <c r="AR52" s="11">
        <f t="shared" si="15"/>
        <v>0</v>
      </c>
      <c r="AS52" s="11">
        <f t="shared" si="15"/>
        <v>0</v>
      </c>
      <c r="AT52" s="11">
        <f t="shared" si="15"/>
        <v>0</v>
      </c>
      <c r="AU52" s="11">
        <f t="shared" si="15"/>
        <v>0</v>
      </c>
      <c r="AV52" s="11">
        <f t="shared" si="15"/>
        <v>0</v>
      </c>
      <c r="AW52" s="11">
        <f t="shared" si="15"/>
        <v>0</v>
      </c>
      <c r="AX52" s="11">
        <f t="shared" si="15"/>
        <v>0</v>
      </c>
      <c r="AY52" s="11">
        <f t="shared" si="15"/>
        <v>0</v>
      </c>
      <c r="AZ52" s="11">
        <f t="shared" si="15"/>
        <v>0</v>
      </c>
      <c r="BA52" s="11">
        <f t="shared" si="15"/>
        <v>0</v>
      </c>
      <c r="BB52" s="11">
        <f t="shared" si="20"/>
        <v>0</v>
      </c>
      <c r="BC52" s="11">
        <f t="shared" si="20"/>
        <v>0</v>
      </c>
      <c r="BD52" s="11">
        <f t="shared" si="14"/>
        <v>0</v>
      </c>
      <c r="BE52" s="11">
        <f t="shared" si="9"/>
        <v>0</v>
      </c>
      <c r="BF52" s="15" t="str">
        <f t="shared" si="4"/>
        <v>ČSN 42 5310</v>
      </c>
      <c r="BG52" s="41">
        <v>588.75</v>
      </c>
      <c r="BL52" s="17">
        <f t="shared" si="5"/>
        <v>75</v>
      </c>
      <c r="BY52" s="42">
        <v>2</v>
      </c>
      <c r="BZ52" s="43">
        <f t="shared" si="6"/>
        <v>3.397027600849257</v>
      </c>
      <c r="DJ52" s="20" t="s">
        <v>110</v>
      </c>
    </row>
    <row r="53" spans="1:114" x14ac:dyDescent="0.2">
      <c r="A53" s="15" t="s">
        <v>105</v>
      </c>
      <c r="B53" s="10" t="s">
        <v>154</v>
      </c>
      <c r="C53" s="11">
        <f t="shared" si="0"/>
        <v>628</v>
      </c>
      <c r="D53" s="11">
        <f t="shared" si="17"/>
        <v>0</v>
      </c>
      <c r="E53" s="11">
        <f t="shared" si="17"/>
        <v>0</v>
      </c>
      <c r="F53" s="11">
        <f t="shared" si="17"/>
        <v>0</v>
      </c>
      <c r="G53" s="11">
        <f t="shared" si="17"/>
        <v>0</v>
      </c>
      <c r="H53" s="11">
        <f t="shared" si="17"/>
        <v>80</v>
      </c>
      <c r="I53" s="11">
        <f t="shared" si="17"/>
        <v>0</v>
      </c>
      <c r="J53" s="11">
        <f t="shared" si="17"/>
        <v>0</v>
      </c>
      <c r="K53" s="11">
        <f t="shared" si="17"/>
        <v>0</v>
      </c>
      <c r="L53" s="11">
        <f t="shared" si="17"/>
        <v>0</v>
      </c>
      <c r="M53" s="11">
        <f t="shared" si="17"/>
        <v>0</v>
      </c>
      <c r="N53" s="11">
        <f t="shared" si="17"/>
        <v>0</v>
      </c>
      <c r="O53" s="11">
        <f t="shared" si="17"/>
        <v>0</v>
      </c>
      <c r="P53" s="11">
        <f t="shared" si="17"/>
        <v>0</v>
      </c>
      <c r="Q53" s="11">
        <f t="shared" si="17"/>
        <v>0</v>
      </c>
      <c r="R53" s="11">
        <f t="shared" si="17"/>
        <v>0</v>
      </c>
      <c r="S53" s="11">
        <f t="shared" si="16"/>
        <v>0</v>
      </c>
      <c r="T53" s="11">
        <f t="shared" si="12"/>
        <v>0</v>
      </c>
      <c r="U53" s="40">
        <f t="shared" si="2"/>
        <v>2</v>
      </c>
      <c r="V53" s="11">
        <f t="shared" si="19"/>
        <v>3.1847133757961785</v>
      </c>
      <c r="W53" s="11">
        <f t="shared" si="19"/>
        <v>0</v>
      </c>
      <c r="X53" s="11">
        <f t="shared" si="18"/>
        <v>0</v>
      </c>
      <c r="Y53" s="11">
        <f t="shared" si="18"/>
        <v>0</v>
      </c>
      <c r="Z53" s="11">
        <f t="shared" si="18"/>
        <v>0</v>
      </c>
      <c r="AA53" s="11">
        <f t="shared" si="18"/>
        <v>0</v>
      </c>
      <c r="AB53" s="11">
        <f t="shared" si="18"/>
        <v>0</v>
      </c>
      <c r="AC53" s="11">
        <f t="shared" si="18"/>
        <v>0</v>
      </c>
      <c r="AD53" s="11">
        <f t="shared" si="18"/>
        <v>0</v>
      </c>
      <c r="AE53" s="11">
        <f t="shared" si="18"/>
        <v>0</v>
      </c>
      <c r="AF53" s="11">
        <f t="shared" si="18"/>
        <v>0</v>
      </c>
      <c r="AG53" s="11">
        <f t="shared" si="18"/>
        <v>0</v>
      </c>
      <c r="AH53" s="11">
        <f t="shared" si="18"/>
        <v>0</v>
      </c>
      <c r="AI53" s="11">
        <f t="shared" si="18"/>
        <v>0</v>
      </c>
      <c r="AJ53" s="11">
        <f t="shared" si="18"/>
        <v>0</v>
      </c>
      <c r="AK53" s="11">
        <f t="shared" si="18"/>
        <v>0</v>
      </c>
      <c r="AL53" s="11">
        <f t="shared" si="15"/>
        <v>0</v>
      </c>
      <c r="AM53" s="11">
        <f t="shared" si="15"/>
        <v>0</v>
      </c>
      <c r="AN53" s="11">
        <f t="shared" si="15"/>
        <v>0</v>
      </c>
      <c r="AO53" s="11">
        <f t="shared" si="15"/>
        <v>0</v>
      </c>
      <c r="AP53" s="11">
        <f t="shared" si="15"/>
        <v>0</v>
      </c>
      <c r="AQ53" s="11">
        <f t="shared" si="15"/>
        <v>0</v>
      </c>
      <c r="AR53" s="11">
        <f t="shared" si="15"/>
        <v>0</v>
      </c>
      <c r="AS53" s="11">
        <f t="shared" si="15"/>
        <v>0</v>
      </c>
      <c r="AT53" s="11">
        <f t="shared" si="15"/>
        <v>0</v>
      </c>
      <c r="AU53" s="11">
        <f t="shared" si="15"/>
        <v>0</v>
      </c>
      <c r="AV53" s="11">
        <f t="shared" si="15"/>
        <v>0</v>
      </c>
      <c r="AW53" s="11">
        <f t="shared" si="15"/>
        <v>0</v>
      </c>
      <c r="AX53" s="11">
        <f t="shared" si="15"/>
        <v>0</v>
      </c>
      <c r="AY53" s="11">
        <f t="shared" si="15"/>
        <v>0</v>
      </c>
      <c r="AZ53" s="11">
        <f t="shared" si="15"/>
        <v>0</v>
      </c>
      <c r="BA53" s="11">
        <f t="shared" si="15"/>
        <v>0</v>
      </c>
      <c r="BB53" s="11">
        <f t="shared" si="20"/>
        <v>0</v>
      </c>
      <c r="BC53" s="11">
        <f t="shared" si="20"/>
        <v>0</v>
      </c>
      <c r="BD53" s="11">
        <f t="shared" si="14"/>
        <v>0</v>
      </c>
      <c r="BE53" s="11">
        <f t="shared" si="9"/>
        <v>0</v>
      </c>
      <c r="BF53" s="15" t="str">
        <f t="shared" si="4"/>
        <v>ČSN 42 5310</v>
      </c>
      <c r="BG53" s="41">
        <v>628</v>
      </c>
      <c r="BL53" s="17">
        <f t="shared" si="5"/>
        <v>80</v>
      </c>
      <c r="BY53" s="42">
        <v>2</v>
      </c>
      <c r="BZ53" s="43">
        <f t="shared" si="6"/>
        <v>3.1847133757961785</v>
      </c>
      <c r="DJ53" s="20" t="s">
        <v>110</v>
      </c>
    </row>
    <row r="54" spans="1:114" x14ac:dyDescent="0.2">
      <c r="A54" s="15" t="s">
        <v>105</v>
      </c>
      <c r="B54" s="10" t="s">
        <v>155</v>
      </c>
      <c r="C54" s="11">
        <f t="shared" si="0"/>
        <v>667.25</v>
      </c>
      <c r="D54" s="11">
        <f t="shared" si="17"/>
        <v>0</v>
      </c>
      <c r="E54" s="11">
        <f t="shared" si="17"/>
        <v>0</v>
      </c>
      <c r="F54" s="11">
        <f t="shared" si="17"/>
        <v>0</v>
      </c>
      <c r="G54" s="11">
        <f t="shared" si="17"/>
        <v>0</v>
      </c>
      <c r="H54" s="11">
        <f t="shared" si="17"/>
        <v>85</v>
      </c>
      <c r="I54" s="11">
        <f t="shared" si="17"/>
        <v>0</v>
      </c>
      <c r="J54" s="11">
        <f t="shared" si="17"/>
        <v>0</v>
      </c>
      <c r="K54" s="11">
        <f t="shared" si="17"/>
        <v>0</v>
      </c>
      <c r="L54" s="11">
        <f t="shared" si="17"/>
        <v>0</v>
      </c>
      <c r="M54" s="11">
        <f t="shared" si="17"/>
        <v>0</v>
      </c>
      <c r="N54" s="11">
        <f t="shared" si="17"/>
        <v>0</v>
      </c>
      <c r="O54" s="11">
        <f t="shared" si="17"/>
        <v>0</v>
      </c>
      <c r="P54" s="11">
        <f t="shared" si="17"/>
        <v>0</v>
      </c>
      <c r="Q54" s="11">
        <f t="shared" si="17"/>
        <v>0</v>
      </c>
      <c r="R54" s="11">
        <f t="shared" si="17"/>
        <v>0</v>
      </c>
      <c r="S54" s="11">
        <f t="shared" si="16"/>
        <v>0</v>
      </c>
      <c r="T54" s="11">
        <f t="shared" si="12"/>
        <v>0</v>
      </c>
      <c r="U54" s="40">
        <f t="shared" si="2"/>
        <v>2</v>
      </c>
      <c r="V54" s="11">
        <f t="shared" si="19"/>
        <v>2.9973772948669919</v>
      </c>
      <c r="W54" s="11">
        <f t="shared" si="19"/>
        <v>0</v>
      </c>
      <c r="X54" s="11">
        <f t="shared" si="18"/>
        <v>0</v>
      </c>
      <c r="Y54" s="11">
        <f t="shared" si="18"/>
        <v>0</v>
      </c>
      <c r="Z54" s="11">
        <f t="shared" si="18"/>
        <v>0</v>
      </c>
      <c r="AA54" s="11">
        <f t="shared" si="18"/>
        <v>0</v>
      </c>
      <c r="AB54" s="11">
        <f t="shared" si="18"/>
        <v>0</v>
      </c>
      <c r="AC54" s="11">
        <f t="shared" si="18"/>
        <v>0</v>
      </c>
      <c r="AD54" s="11">
        <f t="shared" si="18"/>
        <v>0</v>
      </c>
      <c r="AE54" s="11">
        <f t="shared" si="18"/>
        <v>0</v>
      </c>
      <c r="AF54" s="11">
        <f t="shared" si="18"/>
        <v>0</v>
      </c>
      <c r="AG54" s="11">
        <f t="shared" si="18"/>
        <v>0</v>
      </c>
      <c r="AH54" s="11">
        <f t="shared" si="18"/>
        <v>0</v>
      </c>
      <c r="AI54" s="11">
        <f t="shared" si="18"/>
        <v>0</v>
      </c>
      <c r="AJ54" s="11">
        <f t="shared" si="18"/>
        <v>0</v>
      </c>
      <c r="AK54" s="11">
        <f t="shared" si="18"/>
        <v>0</v>
      </c>
      <c r="AL54" s="11">
        <f t="shared" si="15"/>
        <v>0</v>
      </c>
      <c r="AM54" s="11">
        <f t="shared" si="15"/>
        <v>0</v>
      </c>
      <c r="AN54" s="11">
        <f t="shared" si="15"/>
        <v>0</v>
      </c>
      <c r="AO54" s="11">
        <f t="shared" si="15"/>
        <v>0</v>
      </c>
      <c r="AP54" s="11">
        <f t="shared" si="15"/>
        <v>0</v>
      </c>
      <c r="AQ54" s="11">
        <f t="shared" si="15"/>
        <v>0</v>
      </c>
      <c r="AR54" s="11">
        <f t="shared" si="15"/>
        <v>0</v>
      </c>
      <c r="AS54" s="11">
        <f t="shared" si="15"/>
        <v>0</v>
      </c>
      <c r="AT54" s="11">
        <f t="shared" si="15"/>
        <v>0</v>
      </c>
      <c r="AU54" s="11">
        <f t="shared" si="15"/>
        <v>0</v>
      </c>
      <c r="AV54" s="11">
        <f t="shared" si="15"/>
        <v>0</v>
      </c>
      <c r="AW54" s="11">
        <f t="shared" si="15"/>
        <v>0</v>
      </c>
      <c r="AX54" s="11">
        <f t="shared" si="15"/>
        <v>0</v>
      </c>
      <c r="AY54" s="11">
        <f t="shared" si="15"/>
        <v>0</v>
      </c>
      <c r="AZ54" s="11">
        <f t="shared" si="15"/>
        <v>0</v>
      </c>
      <c r="BA54" s="11">
        <f t="shared" si="15"/>
        <v>0</v>
      </c>
      <c r="BB54" s="11">
        <f t="shared" si="20"/>
        <v>0</v>
      </c>
      <c r="BC54" s="11">
        <f t="shared" si="20"/>
        <v>0</v>
      </c>
      <c r="BD54" s="11">
        <f t="shared" si="14"/>
        <v>0</v>
      </c>
      <c r="BE54" s="11">
        <f t="shared" si="9"/>
        <v>0</v>
      </c>
      <c r="BF54" s="15" t="str">
        <f t="shared" si="4"/>
        <v>ČSN 42 5310</v>
      </c>
      <c r="BG54" s="41">
        <v>667.25</v>
      </c>
      <c r="BL54" s="17">
        <f t="shared" si="5"/>
        <v>85</v>
      </c>
      <c r="BY54" s="42">
        <v>2</v>
      </c>
      <c r="BZ54" s="43">
        <f t="shared" si="6"/>
        <v>2.9973772948669919</v>
      </c>
      <c r="DJ54" s="20" t="s">
        <v>110</v>
      </c>
    </row>
    <row r="55" spans="1:114" x14ac:dyDescent="0.2">
      <c r="A55" s="15" t="s">
        <v>105</v>
      </c>
      <c r="B55" s="10" t="s">
        <v>156</v>
      </c>
      <c r="C55" s="11">
        <f t="shared" si="0"/>
        <v>706.5</v>
      </c>
      <c r="D55" s="11">
        <f t="shared" ref="D55:R71" si="21">IF($A55="x",BH55,"")</f>
        <v>0</v>
      </c>
      <c r="E55" s="11">
        <f t="shared" si="21"/>
        <v>0</v>
      </c>
      <c r="F55" s="11">
        <f t="shared" si="21"/>
        <v>0</v>
      </c>
      <c r="G55" s="11">
        <f t="shared" si="21"/>
        <v>0</v>
      </c>
      <c r="H55" s="11">
        <f t="shared" si="21"/>
        <v>90</v>
      </c>
      <c r="I55" s="11">
        <f t="shared" si="21"/>
        <v>0</v>
      </c>
      <c r="J55" s="11">
        <f t="shared" si="21"/>
        <v>0</v>
      </c>
      <c r="K55" s="11">
        <f t="shared" si="21"/>
        <v>0</v>
      </c>
      <c r="L55" s="11">
        <f t="shared" si="21"/>
        <v>0</v>
      </c>
      <c r="M55" s="11">
        <f t="shared" si="21"/>
        <v>0</v>
      </c>
      <c r="N55" s="11">
        <f t="shared" si="21"/>
        <v>0</v>
      </c>
      <c r="O55" s="11">
        <f t="shared" si="21"/>
        <v>0</v>
      </c>
      <c r="P55" s="11">
        <f t="shared" si="21"/>
        <v>0</v>
      </c>
      <c r="Q55" s="11">
        <f t="shared" si="21"/>
        <v>0</v>
      </c>
      <c r="R55" s="11">
        <f t="shared" si="21"/>
        <v>0</v>
      </c>
      <c r="S55" s="11">
        <f t="shared" si="16"/>
        <v>0</v>
      </c>
      <c r="T55" s="11">
        <f t="shared" si="12"/>
        <v>0</v>
      </c>
      <c r="U55" s="40">
        <f t="shared" si="2"/>
        <v>2</v>
      </c>
      <c r="V55" s="11">
        <f t="shared" si="19"/>
        <v>2.8308563340410475</v>
      </c>
      <c r="W55" s="11">
        <f t="shared" si="19"/>
        <v>0</v>
      </c>
      <c r="X55" s="11">
        <f t="shared" si="18"/>
        <v>0</v>
      </c>
      <c r="Y55" s="11">
        <f t="shared" si="18"/>
        <v>0</v>
      </c>
      <c r="Z55" s="11">
        <f t="shared" si="18"/>
        <v>0</v>
      </c>
      <c r="AA55" s="11">
        <f t="shared" si="18"/>
        <v>0</v>
      </c>
      <c r="AB55" s="11">
        <f t="shared" si="18"/>
        <v>0</v>
      </c>
      <c r="AC55" s="11">
        <f t="shared" si="18"/>
        <v>0</v>
      </c>
      <c r="AD55" s="11">
        <f t="shared" si="18"/>
        <v>0</v>
      </c>
      <c r="AE55" s="11">
        <f t="shared" si="18"/>
        <v>0</v>
      </c>
      <c r="AF55" s="11">
        <f t="shared" si="18"/>
        <v>0</v>
      </c>
      <c r="AG55" s="11">
        <f t="shared" si="18"/>
        <v>0</v>
      </c>
      <c r="AH55" s="11">
        <f t="shared" si="18"/>
        <v>0</v>
      </c>
      <c r="AI55" s="11">
        <f t="shared" si="18"/>
        <v>0</v>
      </c>
      <c r="AJ55" s="11">
        <f t="shared" si="18"/>
        <v>0</v>
      </c>
      <c r="AK55" s="11">
        <f t="shared" si="18"/>
        <v>0</v>
      </c>
      <c r="AL55" s="11">
        <f t="shared" si="15"/>
        <v>0</v>
      </c>
      <c r="AM55" s="11">
        <f t="shared" si="15"/>
        <v>0</v>
      </c>
      <c r="AN55" s="11">
        <f t="shared" si="15"/>
        <v>0</v>
      </c>
      <c r="AO55" s="11">
        <f t="shared" si="15"/>
        <v>0</v>
      </c>
      <c r="AP55" s="11">
        <f t="shared" si="15"/>
        <v>0</v>
      </c>
      <c r="AQ55" s="11">
        <f t="shared" si="15"/>
        <v>0</v>
      </c>
      <c r="AR55" s="11">
        <f t="shared" si="15"/>
        <v>0</v>
      </c>
      <c r="AS55" s="11">
        <f t="shared" si="15"/>
        <v>0</v>
      </c>
      <c r="AT55" s="11">
        <f t="shared" si="15"/>
        <v>0</v>
      </c>
      <c r="AU55" s="11">
        <f t="shared" si="15"/>
        <v>0</v>
      </c>
      <c r="AV55" s="11">
        <f t="shared" si="15"/>
        <v>0</v>
      </c>
      <c r="AW55" s="11">
        <f t="shared" si="15"/>
        <v>0</v>
      </c>
      <c r="AX55" s="11">
        <f t="shared" si="15"/>
        <v>0</v>
      </c>
      <c r="AY55" s="11">
        <f t="shared" si="15"/>
        <v>0</v>
      </c>
      <c r="AZ55" s="11">
        <f t="shared" si="15"/>
        <v>0</v>
      </c>
      <c r="BA55" s="11">
        <f t="shared" si="15"/>
        <v>0</v>
      </c>
      <c r="BB55" s="11">
        <f t="shared" si="20"/>
        <v>0</v>
      </c>
      <c r="BC55" s="11">
        <f t="shared" si="20"/>
        <v>0</v>
      </c>
      <c r="BD55" s="11">
        <f t="shared" si="14"/>
        <v>0</v>
      </c>
      <c r="BE55" s="11">
        <f t="shared" si="9"/>
        <v>0</v>
      </c>
      <c r="BF55" s="15" t="str">
        <f t="shared" si="4"/>
        <v>ČSN 42 5310</v>
      </c>
      <c r="BG55" s="41">
        <v>706.5</v>
      </c>
      <c r="BL55" s="17">
        <f t="shared" si="5"/>
        <v>90</v>
      </c>
      <c r="BY55" s="42">
        <v>2</v>
      </c>
      <c r="BZ55" s="43">
        <f t="shared" si="6"/>
        <v>2.8308563340410475</v>
      </c>
      <c r="DJ55" s="20" t="s">
        <v>110</v>
      </c>
    </row>
    <row r="56" spans="1:114" x14ac:dyDescent="0.2">
      <c r="A56" s="15" t="s">
        <v>105</v>
      </c>
      <c r="B56" s="10" t="s">
        <v>157</v>
      </c>
      <c r="C56" s="11">
        <f t="shared" si="0"/>
        <v>745.75</v>
      </c>
      <c r="D56" s="11">
        <f t="shared" si="21"/>
        <v>0</v>
      </c>
      <c r="E56" s="11">
        <f t="shared" si="21"/>
        <v>0</v>
      </c>
      <c r="F56" s="11">
        <f t="shared" si="21"/>
        <v>0</v>
      </c>
      <c r="G56" s="11">
        <f t="shared" si="21"/>
        <v>0</v>
      </c>
      <c r="H56" s="11">
        <f t="shared" si="21"/>
        <v>95</v>
      </c>
      <c r="I56" s="11">
        <f t="shared" si="21"/>
        <v>0</v>
      </c>
      <c r="J56" s="11">
        <f t="shared" si="21"/>
        <v>0</v>
      </c>
      <c r="K56" s="11">
        <f t="shared" si="21"/>
        <v>0</v>
      </c>
      <c r="L56" s="11">
        <f t="shared" si="21"/>
        <v>0</v>
      </c>
      <c r="M56" s="11">
        <f t="shared" si="21"/>
        <v>0</v>
      </c>
      <c r="N56" s="11">
        <f t="shared" si="21"/>
        <v>0</v>
      </c>
      <c r="O56" s="11">
        <f t="shared" si="21"/>
        <v>0</v>
      </c>
      <c r="P56" s="11">
        <f t="shared" si="21"/>
        <v>0</v>
      </c>
      <c r="Q56" s="11">
        <f t="shared" si="21"/>
        <v>0</v>
      </c>
      <c r="R56" s="11">
        <f t="shared" si="21"/>
        <v>0</v>
      </c>
      <c r="S56" s="11">
        <f t="shared" si="16"/>
        <v>0</v>
      </c>
      <c r="T56" s="11">
        <f t="shared" si="12"/>
        <v>0</v>
      </c>
      <c r="U56" s="40">
        <f t="shared" si="2"/>
        <v>2</v>
      </c>
      <c r="V56" s="11">
        <f t="shared" si="19"/>
        <v>2.6818638954073082</v>
      </c>
      <c r="W56" s="11">
        <f t="shared" si="19"/>
        <v>0</v>
      </c>
      <c r="X56" s="11">
        <f t="shared" si="18"/>
        <v>0</v>
      </c>
      <c r="Y56" s="11">
        <f t="shared" si="18"/>
        <v>0</v>
      </c>
      <c r="Z56" s="11">
        <f t="shared" si="18"/>
        <v>0</v>
      </c>
      <c r="AA56" s="11">
        <f t="shared" si="18"/>
        <v>0</v>
      </c>
      <c r="AB56" s="11">
        <f t="shared" si="18"/>
        <v>0</v>
      </c>
      <c r="AC56" s="11">
        <f t="shared" si="18"/>
        <v>0</v>
      </c>
      <c r="AD56" s="11">
        <f t="shared" si="18"/>
        <v>0</v>
      </c>
      <c r="AE56" s="11">
        <f t="shared" si="18"/>
        <v>0</v>
      </c>
      <c r="AF56" s="11">
        <f t="shared" si="18"/>
        <v>0</v>
      </c>
      <c r="AG56" s="11">
        <f t="shared" si="18"/>
        <v>0</v>
      </c>
      <c r="AH56" s="11">
        <f t="shared" si="18"/>
        <v>0</v>
      </c>
      <c r="AI56" s="11">
        <f t="shared" si="18"/>
        <v>0</v>
      </c>
      <c r="AJ56" s="11">
        <f t="shared" si="18"/>
        <v>0</v>
      </c>
      <c r="AK56" s="11">
        <f t="shared" si="18"/>
        <v>0</v>
      </c>
      <c r="AL56" s="11">
        <f t="shared" si="15"/>
        <v>0</v>
      </c>
      <c r="AM56" s="11">
        <f t="shared" si="15"/>
        <v>0</v>
      </c>
      <c r="AN56" s="11">
        <f t="shared" si="15"/>
        <v>0</v>
      </c>
      <c r="AO56" s="11">
        <f t="shared" si="15"/>
        <v>0</v>
      </c>
      <c r="AP56" s="11">
        <f t="shared" si="15"/>
        <v>0</v>
      </c>
      <c r="AQ56" s="11">
        <f t="shared" si="15"/>
        <v>0</v>
      </c>
      <c r="AR56" s="11">
        <f t="shared" si="15"/>
        <v>0</v>
      </c>
      <c r="AS56" s="11">
        <f t="shared" si="15"/>
        <v>0</v>
      </c>
      <c r="AT56" s="11">
        <f t="shared" si="15"/>
        <v>0</v>
      </c>
      <c r="AU56" s="11">
        <f t="shared" si="15"/>
        <v>0</v>
      </c>
      <c r="AV56" s="11">
        <f t="shared" si="15"/>
        <v>0</v>
      </c>
      <c r="AW56" s="11">
        <f t="shared" si="15"/>
        <v>0</v>
      </c>
      <c r="AX56" s="11">
        <f t="shared" si="15"/>
        <v>0</v>
      </c>
      <c r="AY56" s="11">
        <f t="shared" si="15"/>
        <v>0</v>
      </c>
      <c r="AZ56" s="11">
        <f t="shared" si="15"/>
        <v>0</v>
      </c>
      <c r="BA56" s="11">
        <f t="shared" si="15"/>
        <v>0</v>
      </c>
      <c r="BB56" s="11">
        <f t="shared" si="20"/>
        <v>0</v>
      </c>
      <c r="BC56" s="11">
        <f t="shared" si="20"/>
        <v>0</v>
      </c>
      <c r="BD56" s="11">
        <f t="shared" si="14"/>
        <v>0</v>
      </c>
      <c r="BE56" s="11">
        <f t="shared" si="9"/>
        <v>0</v>
      </c>
      <c r="BF56" s="15" t="str">
        <f t="shared" si="4"/>
        <v>ČSN 42 5310</v>
      </c>
      <c r="BG56" s="41">
        <v>745.75</v>
      </c>
      <c r="BL56" s="17">
        <f t="shared" si="5"/>
        <v>95</v>
      </c>
      <c r="BY56" s="42">
        <v>2</v>
      </c>
      <c r="BZ56" s="43">
        <f t="shared" si="6"/>
        <v>2.6818638954073082</v>
      </c>
      <c r="DJ56" s="20" t="s">
        <v>110</v>
      </c>
    </row>
    <row r="57" spans="1:114" x14ac:dyDescent="0.2">
      <c r="A57" s="15" t="s">
        <v>105</v>
      </c>
      <c r="B57" s="10" t="s">
        <v>158</v>
      </c>
      <c r="C57" s="11">
        <f t="shared" si="0"/>
        <v>785</v>
      </c>
      <c r="D57" s="11">
        <f t="shared" si="21"/>
        <v>0</v>
      </c>
      <c r="E57" s="11">
        <f t="shared" si="21"/>
        <v>0</v>
      </c>
      <c r="F57" s="11">
        <f t="shared" si="21"/>
        <v>0</v>
      </c>
      <c r="G57" s="11">
        <f t="shared" si="21"/>
        <v>0</v>
      </c>
      <c r="H57" s="11">
        <f t="shared" si="21"/>
        <v>100</v>
      </c>
      <c r="I57" s="11">
        <f t="shared" si="21"/>
        <v>0</v>
      </c>
      <c r="J57" s="11">
        <f t="shared" si="21"/>
        <v>0</v>
      </c>
      <c r="K57" s="11">
        <f t="shared" si="21"/>
        <v>0</v>
      </c>
      <c r="L57" s="11">
        <f t="shared" si="21"/>
        <v>0</v>
      </c>
      <c r="M57" s="11">
        <f t="shared" si="21"/>
        <v>0</v>
      </c>
      <c r="N57" s="11">
        <f t="shared" si="21"/>
        <v>0</v>
      </c>
      <c r="O57" s="11">
        <f t="shared" si="21"/>
        <v>0</v>
      </c>
      <c r="P57" s="11">
        <f t="shared" si="21"/>
        <v>0</v>
      </c>
      <c r="Q57" s="11">
        <f t="shared" si="21"/>
        <v>0</v>
      </c>
      <c r="R57" s="11">
        <f t="shared" si="21"/>
        <v>0</v>
      </c>
      <c r="S57" s="11">
        <f t="shared" si="16"/>
        <v>0</v>
      </c>
      <c r="T57" s="11">
        <f t="shared" si="12"/>
        <v>0</v>
      </c>
      <c r="U57" s="40">
        <f t="shared" si="2"/>
        <v>2</v>
      </c>
      <c r="V57" s="11">
        <f t="shared" si="19"/>
        <v>2.547770700636943</v>
      </c>
      <c r="W57" s="11">
        <f t="shared" si="19"/>
        <v>0</v>
      </c>
      <c r="X57" s="11">
        <f t="shared" si="18"/>
        <v>0</v>
      </c>
      <c r="Y57" s="11">
        <f t="shared" si="18"/>
        <v>0</v>
      </c>
      <c r="Z57" s="11">
        <f t="shared" si="18"/>
        <v>0</v>
      </c>
      <c r="AA57" s="11">
        <f t="shared" si="18"/>
        <v>0</v>
      </c>
      <c r="AB57" s="11">
        <f t="shared" si="18"/>
        <v>0</v>
      </c>
      <c r="AC57" s="11">
        <f t="shared" si="18"/>
        <v>0</v>
      </c>
      <c r="AD57" s="11">
        <f t="shared" si="18"/>
        <v>0</v>
      </c>
      <c r="AE57" s="11">
        <f t="shared" si="18"/>
        <v>0</v>
      </c>
      <c r="AF57" s="11">
        <f t="shared" si="18"/>
        <v>0</v>
      </c>
      <c r="AG57" s="11">
        <f t="shared" si="18"/>
        <v>0</v>
      </c>
      <c r="AH57" s="11">
        <f t="shared" si="18"/>
        <v>0</v>
      </c>
      <c r="AI57" s="11">
        <f t="shared" si="18"/>
        <v>0</v>
      </c>
      <c r="AJ57" s="11">
        <f t="shared" si="18"/>
        <v>0</v>
      </c>
      <c r="AK57" s="11">
        <f t="shared" si="18"/>
        <v>0</v>
      </c>
      <c r="AL57" s="11">
        <f t="shared" si="15"/>
        <v>0</v>
      </c>
      <c r="AM57" s="11">
        <f t="shared" si="15"/>
        <v>0</v>
      </c>
      <c r="AN57" s="11">
        <f t="shared" si="15"/>
        <v>0</v>
      </c>
      <c r="AO57" s="11">
        <f t="shared" si="15"/>
        <v>0</v>
      </c>
      <c r="AP57" s="11">
        <f t="shared" si="15"/>
        <v>0</v>
      </c>
      <c r="AQ57" s="11">
        <f t="shared" si="15"/>
        <v>0</v>
      </c>
      <c r="AR57" s="11">
        <f t="shared" si="15"/>
        <v>0</v>
      </c>
      <c r="AS57" s="11">
        <f t="shared" si="15"/>
        <v>0</v>
      </c>
      <c r="AT57" s="11">
        <f t="shared" si="15"/>
        <v>0</v>
      </c>
      <c r="AU57" s="11">
        <f t="shared" si="15"/>
        <v>0</v>
      </c>
      <c r="AV57" s="11">
        <f t="shared" si="15"/>
        <v>0</v>
      </c>
      <c r="AW57" s="11">
        <f t="shared" si="15"/>
        <v>0</v>
      </c>
      <c r="AX57" s="11">
        <f t="shared" si="15"/>
        <v>0</v>
      </c>
      <c r="AY57" s="11">
        <f t="shared" si="15"/>
        <v>0</v>
      </c>
      <c r="AZ57" s="11">
        <f t="shared" si="15"/>
        <v>0</v>
      </c>
      <c r="BA57" s="11">
        <f t="shared" si="15"/>
        <v>0</v>
      </c>
      <c r="BB57" s="11">
        <f t="shared" si="20"/>
        <v>0</v>
      </c>
      <c r="BC57" s="11">
        <f t="shared" si="20"/>
        <v>0</v>
      </c>
      <c r="BD57" s="11">
        <f t="shared" si="14"/>
        <v>0</v>
      </c>
      <c r="BE57" s="11">
        <f t="shared" si="9"/>
        <v>0</v>
      </c>
      <c r="BF57" s="15" t="str">
        <f t="shared" si="4"/>
        <v>ČSN 42 5310</v>
      </c>
      <c r="BG57" s="41">
        <v>785</v>
      </c>
      <c r="BL57" s="17">
        <f t="shared" si="5"/>
        <v>100</v>
      </c>
      <c r="BY57" s="42">
        <v>2</v>
      </c>
      <c r="BZ57" s="43">
        <f t="shared" si="6"/>
        <v>2.547770700636943</v>
      </c>
      <c r="DJ57" s="20" t="s">
        <v>110</v>
      </c>
    </row>
    <row r="58" spans="1:114" x14ac:dyDescent="0.2">
      <c r="A58" s="15" t="s">
        <v>105</v>
      </c>
      <c r="B58" s="10" t="s">
        <v>159</v>
      </c>
      <c r="C58" s="11">
        <f t="shared" si="0"/>
        <v>824.25</v>
      </c>
      <c r="D58" s="11">
        <f t="shared" si="21"/>
        <v>0</v>
      </c>
      <c r="E58" s="11">
        <f t="shared" si="21"/>
        <v>0</v>
      </c>
      <c r="F58" s="11">
        <f t="shared" si="21"/>
        <v>0</v>
      </c>
      <c r="G58" s="11">
        <f t="shared" si="21"/>
        <v>0</v>
      </c>
      <c r="H58" s="11">
        <f t="shared" si="21"/>
        <v>105</v>
      </c>
      <c r="I58" s="11">
        <f t="shared" si="21"/>
        <v>0</v>
      </c>
      <c r="J58" s="11">
        <f t="shared" si="21"/>
        <v>0</v>
      </c>
      <c r="K58" s="11">
        <f t="shared" si="21"/>
        <v>0</v>
      </c>
      <c r="L58" s="11">
        <f t="shared" si="21"/>
        <v>0</v>
      </c>
      <c r="M58" s="11">
        <f t="shared" si="21"/>
        <v>0</v>
      </c>
      <c r="N58" s="11">
        <f t="shared" si="21"/>
        <v>0</v>
      </c>
      <c r="O58" s="11">
        <f t="shared" si="21"/>
        <v>0</v>
      </c>
      <c r="P58" s="11">
        <f t="shared" si="21"/>
        <v>0</v>
      </c>
      <c r="Q58" s="11">
        <f t="shared" si="21"/>
        <v>0</v>
      </c>
      <c r="R58" s="11">
        <f t="shared" si="21"/>
        <v>0</v>
      </c>
      <c r="S58" s="11">
        <f t="shared" si="16"/>
        <v>0</v>
      </c>
      <c r="T58" s="11">
        <f t="shared" si="12"/>
        <v>0</v>
      </c>
      <c r="U58" s="40">
        <f t="shared" si="2"/>
        <v>2</v>
      </c>
      <c r="V58" s="11">
        <f t="shared" si="19"/>
        <v>2.4264482863208978</v>
      </c>
      <c r="W58" s="11">
        <f t="shared" si="19"/>
        <v>0</v>
      </c>
      <c r="X58" s="11">
        <f t="shared" si="18"/>
        <v>0</v>
      </c>
      <c r="Y58" s="11">
        <f t="shared" si="18"/>
        <v>0</v>
      </c>
      <c r="Z58" s="11">
        <f t="shared" si="18"/>
        <v>0</v>
      </c>
      <c r="AA58" s="11">
        <f t="shared" si="18"/>
        <v>0</v>
      </c>
      <c r="AB58" s="11">
        <f t="shared" si="18"/>
        <v>0</v>
      </c>
      <c r="AC58" s="11">
        <f t="shared" si="18"/>
        <v>0</v>
      </c>
      <c r="AD58" s="11">
        <f t="shared" si="18"/>
        <v>0</v>
      </c>
      <c r="AE58" s="11">
        <f t="shared" si="18"/>
        <v>0</v>
      </c>
      <c r="AF58" s="11">
        <f t="shared" si="18"/>
        <v>0</v>
      </c>
      <c r="AG58" s="11">
        <f t="shared" si="18"/>
        <v>0</v>
      </c>
      <c r="AH58" s="11">
        <f t="shared" si="18"/>
        <v>0</v>
      </c>
      <c r="AI58" s="11">
        <f t="shared" si="18"/>
        <v>0</v>
      </c>
      <c r="AJ58" s="11">
        <f t="shared" si="18"/>
        <v>0</v>
      </c>
      <c r="AK58" s="11">
        <f t="shared" si="18"/>
        <v>0</v>
      </c>
      <c r="AL58" s="11">
        <f t="shared" si="15"/>
        <v>0</v>
      </c>
      <c r="AM58" s="11">
        <f t="shared" si="15"/>
        <v>0</v>
      </c>
      <c r="AN58" s="11">
        <f t="shared" si="15"/>
        <v>0</v>
      </c>
      <c r="AO58" s="11">
        <f t="shared" si="15"/>
        <v>0</v>
      </c>
      <c r="AP58" s="11">
        <f t="shared" si="15"/>
        <v>0</v>
      </c>
      <c r="AQ58" s="11">
        <f t="shared" si="15"/>
        <v>0</v>
      </c>
      <c r="AR58" s="11">
        <f t="shared" si="15"/>
        <v>0</v>
      </c>
      <c r="AS58" s="11">
        <f t="shared" si="15"/>
        <v>0</v>
      </c>
      <c r="AT58" s="11">
        <f t="shared" si="15"/>
        <v>0</v>
      </c>
      <c r="AU58" s="11">
        <f t="shared" si="15"/>
        <v>0</v>
      </c>
      <c r="AV58" s="11">
        <f t="shared" si="15"/>
        <v>0</v>
      </c>
      <c r="AW58" s="11">
        <f t="shared" si="15"/>
        <v>0</v>
      </c>
      <c r="AX58" s="11">
        <f t="shared" si="15"/>
        <v>0</v>
      </c>
      <c r="AY58" s="11">
        <f t="shared" si="15"/>
        <v>0</v>
      </c>
      <c r="AZ58" s="11">
        <f t="shared" si="15"/>
        <v>0</v>
      </c>
      <c r="BA58" s="11">
        <f t="shared" si="15"/>
        <v>0</v>
      </c>
      <c r="BB58" s="11">
        <f t="shared" si="20"/>
        <v>0</v>
      </c>
      <c r="BC58" s="11">
        <f t="shared" si="20"/>
        <v>0</v>
      </c>
      <c r="BD58" s="11">
        <f t="shared" si="14"/>
        <v>0</v>
      </c>
      <c r="BE58" s="11">
        <f t="shared" si="9"/>
        <v>0</v>
      </c>
      <c r="BF58" s="15" t="str">
        <f t="shared" si="4"/>
        <v>ČSN 42 5310</v>
      </c>
      <c r="BG58" s="41">
        <v>824.25</v>
      </c>
      <c r="BL58" s="17">
        <f t="shared" si="5"/>
        <v>105</v>
      </c>
      <c r="BY58" s="42">
        <v>2</v>
      </c>
      <c r="BZ58" s="43">
        <f t="shared" si="6"/>
        <v>2.4264482863208978</v>
      </c>
      <c r="DJ58" s="20" t="s">
        <v>110</v>
      </c>
    </row>
    <row r="59" spans="1:114" x14ac:dyDescent="0.2">
      <c r="A59" s="15" t="s">
        <v>105</v>
      </c>
      <c r="B59" s="10" t="s">
        <v>160</v>
      </c>
      <c r="C59" s="11">
        <f t="shared" si="0"/>
        <v>863.5</v>
      </c>
      <c r="D59" s="11">
        <f t="shared" si="21"/>
        <v>0</v>
      </c>
      <c r="E59" s="11">
        <f t="shared" si="21"/>
        <v>0</v>
      </c>
      <c r="F59" s="11">
        <f t="shared" si="21"/>
        <v>0</v>
      </c>
      <c r="G59" s="11">
        <f t="shared" si="21"/>
        <v>0</v>
      </c>
      <c r="H59" s="11">
        <f t="shared" si="21"/>
        <v>110</v>
      </c>
      <c r="I59" s="11">
        <f t="shared" si="21"/>
        <v>0</v>
      </c>
      <c r="J59" s="11">
        <f t="shared" si="21"/>
        <v>0</v>
      </c>
      <c r="K59" s="11">
        <f t="shared" si="21"/>
        <v>0</v>
      </c>
      <c r="L59" s="11">
        <f t="shared" si="21"/>
        <v>0</v>
      </c>
      <c r="M59" s="11">
        <f t="shared" si="21"/>
        <v>0</v>
      </c>
      <c r="N59" s="11">
        <f t="shared" si="21"/>
        <v>0</v>
      </c>
      <c r="O59" s="11">
        <f t="shared" si="21"/>
        <v>0</v>
      </c>
      <c r="P59" s="11">
        <f t="shared" si="21"/>
        <v>0</v>
      </c>
      <c r="Q59" s="11">
        <f t="shared" si="21"/>
        <v>0</v>
      </c>
      <c r="R59" s="11">
        <f t="shared" si="21"/>
        <v>0</v>
      </c>
      <c r="S59" s="11">
        <f t="shared" si="16"/>
        <v>0</v>
      </c>
      <c r="T59" s="11">
        <f t="shared" si="12"/>
        <v>0</v>
      </c>
      <c r="U59" s="40">
        <f t="shared" si="2"/>
        <v>2</v>
      </c>
      <c r="V59" s="11">
        <f t="shared" si="19"/>
        <v>2.3161551823972211</v>
      </c>
      <c r="W59" s="11">
        <f t="shared" si="19"/>
        <v>0</v>
      </c>
      <c r="X59" s="11">
        <f t="shared" si="18"/>
        <v>0</v>
      </c>
      <c r="Y59" s="11">
        <f t="shared" si="18"/>
        <v>0</v>
      </c>
      <c r="Z59" s="11">
        <f t="shared" si="18"/>
        <v>0</v>
      </c>
      <c r="AA59" s="11">
        <f t="shared" si="18"/>
        <v>0</v>
      </c>
      <c r="AB59" s="11">
        <f t="shared" si="18"/>
        <v>0</v>
      </c>
      <c r="AC59" s="11">
        <f t="shared" si="18"/>
        <v>0</v>
      </c>
      <c r="AD59" s="11">
        <f t="shared" si="18"/>
        <v>0</v>
      </c>
      <c r="AE59" s="11">
        <f t="shared" si="18"/>
        <v>0</v>
      </c>
      <c r="AF59" s="11">
        <f t="shared" si="18"/>
        <v>0</v>
      </c>
      <c r="AG59" s="11">
        <f t="shared" si="18"/>
        <v>0</v>
      </c>
      <c r="AH59" s="11">
        <f t="shared" si="18"/>
        <v>0</v>
      </c>
      <c r="AI59" s="11">
        <f t="shared" si="18"/>
        <v>0</v>
      </c>
      <c r="AJ59" s="11">
        <f t="shared" si="18"/>
        <v>0</v>
      </c>
      <c r="AK59" s="11">
        <f t="shared" si="18"/>
        <v>0</v>
      </c>
      <c r="AL59" s="11">
        <f t="shared" si="15"/>
        <v>0</v>
      </c>
      <c r="AM59" s="11">
        <f t="shared" si="15"/>
        <v>0</v>
      </c>
      <c r="AN59" s="11">
        <f t="shared" si="15"/>
        <v>0</v>
      </c>
      <c r="AO59" s="11">
        <f t="shared" si="15"/>
        <v>0</v>
      </c>
      <c r="AP59" s="11">
        <f t="shared" si="15"/>
        <v>0</v>
      </c>
      <c r="AQ59" s="11">
        <f t="shared" si="15"/>
        <v>0</v>
      </c>
      <c r="AR59" s="11">
        <f t="shared" si="15"/>
        <v>0</v>
      </c>
      <c r="AS59" s="11">
        <f t="shared" si="15"/>
        <v>0</v>
      </c>
      <c r="AT59" s="11">
        <f t="shared" si="15"/>
        <v>0</v>
      </c>
      <c r="AU59" s="11">
        <f t="shared" si="15"/>
        <v>0</v>
      </c>
      <c r="AV59" s="11">
        <f t="shared" si="15"/>
        <v>0</v>
      </c>
      <c r="AW59" s="11">
        <f t="shared" si="15"/>
        <v>0</v>
      </c>
      <c r="AX59" s="11">
        <f t="shared" si="15"/>
        <v>0</v>
      </c>
      <c r="AY59" s="11">
        <f t="shared" si="15"/>
        <v>0</v>
      </c>
      <c r="AZ59" s="11">
        <f t="shared" si="15"/>
        <v>0</v>
      </c>
      <c r="BA59" s="11">
        <f t="shared" ref="BA59:BE122" si="22">IF($A59="x",DE59,"")</f>
        <v>0</v>
      </c>
      <c r="BB59" s="11">
        <f t="shared" si="20"/>
        <v>0</v>
      </c>
      <c r="BC59" s="11">
        <f t="shared" si="20"/>
        <v>0</v>
      </c>
      <c r="BD59" s="11">
        <f t="shared" si="14"/>
        <v>0</v>
      </c>
      <c r="BE59" s="11">
        <f t="shared" si="9"/>
        <v>0</v>
      </c>
      <c r="BF59" s="15" t="str">
        <f t="shared" si="4"/>
        <v>ČSN 42 5310</v>
      </c>
      <c r="BG59" s="41">
        <v>863.5</v>
      </c>
      <c r="BL59" s="17">
        <f t="shared" si="5"/>
        <v>110</v>
      </c>
      <c r="BY59" s="42">
        <v>2</v>
      </c>
      <c r="BZ59" s="43">
        <f t="shared" si="6"/>
        <v>2.3161551823972211</v>
      </c>
      <c r="DJ59" s="20" t="s">
        <v>110</v>
      </c>
    </row>
    <row r="60" spans="1:114" x14ac:dyDescent="0.2">
      <c r="A60" s="15" t="s">
        <v>105</v>
      </c>
      <c r="B60" s="10" t="s">
        <v>161</v>
      </c>
      <c r="C60" s="11">
        <f t="shared" si="0"/>
        <v>902.75</v>
      </c>
      <c r="D60" s="11">
        <f t="shared" si="21"/>
        <v>0</v>
      </c>
      <c r="E60" s="11">
        <f t="shared" si="21"/>
        <v>0</v>
      </c>
      <c r="F60" s="11">
        <f t="shared" si="21"/>
        <v>0</v>
      </c>
      <c r="G60" s="11">
        <f t="shared" si="21"/>
        <v>0</v>
      </c>
      <c r="H60" s="11">
        <f t="shared" si="21"/>
        <v>115</v>
      </c>
      <c r="I60" s="11">
        <f t="shared" si="21"/>
        <v>0</v>
      </c>
      <c r="J60" s="11">
        <f t="shared" si="21"/>
        <v>0</v>
      </c>
      <c r="K60" s="11">
        <f t="shared" si="21"/>
        <v>0</v>
      </c>
      <c r="L60" s="11">
        <f t="shared" si="21"/>
        <v>0</v>
      </c>
      <c r="M60" s="11">
        <f t="shared" si="21"/>
        <v>0</v>
      </c>
      <c r="N60" s="11">
        <f t="shared" si="21"/>
        <v>0</v>
      </c>
      <c r="O60" s="11">
        <f t="shared" si="21"/>
        <v>0</v>
      </c>
      <c r="P60" s="11">
        <f t="shared" si="21"/>
        <v>0</v>
      </c>
      <c r="Q60" s="11">
        <f t="shared" si="21"/>
        <v>0</v>
      </c>
      <c r="R60" s="11">
        <f t="shared" si="21"/>
        <v>0</v>
      </c>
      <c r="S60" s="11">
        <f t="shared" si="16"/>
        <v>0</v>
      </c>
      <c r="T60" s="11">
        <f t="shared" si="12"/>
        <v>0</v>
      </c>
      <c r="U60" s="40">
        <f t="shared" si="2"/>
        <v>2</v>
      </c>
      <c r="V60" s="11">
        <f t="shared" si="19"/>
        <v>2.2154527831625588</v>
      </c>
      <c r="W60" s="11">
        <f t="shared" si="19"/>
        <v>0</v>
      </c>
      <c r="X60" s="11">
        <f t="shared" si="18"/>
        <v>0</v>
      </c>
      <c r="Y60" s="11">
        <f t="shared" si="18"/>
        <v>0</v>
      </c>
      <c r="Z60" s="11">
        <f t="shared" si="18"/>
        <v>0</v>
      </c>
      <c r="AA60" s="11">
        <f t="shared" si="18"/>
        <v>0</v>
      </c>
      <c r="AB60" s="11">
        <f t="shared" si="18"/>
        <v>0</v>
      </c>
      <c r="AC60" s="11">
        <f t="shared" si="18"/>
        <v>0</v>
      </c>
      <c r="AD60" s="11">
        <f t="shared" si="18"/>
        <v>0</v>
      </c>
      <c r="AE60" s="11">
        <f t="shared" si="18"/>
        <v>0</v>
      </c>
      <c r="AF60" s="11">
        <f t="shared" si="18"/>
        <v>0</v>
      </c>
      <c r="AG60" s="11">
        <f t="shared" si="18"/>
        <v>0</v>
      </c>
      <c r="AH60" s="11">
        <f t="shared" si="18"/>
        <v>0</v>
      </c>
      <c r="AI60" s="11">
        <f t="shared" si="18"/>
        <v>0</v>
      </c>
      <c r="AJ60" s="11">
        <f t="shared" si="18"/>
        <v>0</v>
      </c>
      <c r="AK60" s="11">
        <f t="shared" si="18"/>
        <v>0</v>
      </c>
      <c r="AL60" s="11">
        <f t="shared" si="18"/>
        <v>0</v>
      </c>
      <c r="AM60" s="11">
        <f t="shared" si="18"/>
        <v>0</v>
      </c>
      <c r="AN60" s="11">
        <f t="shared" ref="AN60:AZ79" si="23">IF($A60="x",CR60,"")</f>
        <v>0</v>
      </c>
      <c r="AO60" s="11">
        <f t="shared" si="23"/>
        <v>0</v>
      </c>
      <c r="AP60" s="11">
        <f t="shared" si="23"/>
        <v>0</v>
      </c>
      <c r="AQ60" s="11">
        <f t="shared" si="23"/>
        <v>0</v>
      </c>
      <c r="AR60" s="11">
        <f t="shared" si="23"/>
        <v>0</v>
      </c>
      <c r="AS60" s="11">
        <f t="shared" si="23"/>
        <v>0</v>
      </c>
      <c r="AT60" s="11">
        <f t="shared" si="23"/>
        <v>0</v>
      </c>
      <c r="AU60" s="11">
        <f t="shared" si="23"/>
        <v>0</v>
      </c>
      <c r="AV60" s="11">
        <f t="shared" si="23"/>
        <v>0</v>
      </c>
      <c r="AW60" s="11">
        <f t="shared" si="23"/>
        <v>0</v>
      </c>
      <c r="AX60" s="11">
        <f t="shared" si="23"/>
        <v>0</v>
      </c>
      <c r="AY60" s="11">
        <f t="shared" si="23"/>
        <v>0</v>
      </c>
      <c r="AZ60" s="11">
        <f t="shared" si="23"/>
        <v>0</v>
      </c>
      <c r="BA60" s="11">
        <f t="shared" si="22"/>
        <v>0</v>
      </c>
      <c r="BB60" s="11">
        <f t="shared" si="20"/>
        <v>0</v>
      </c>
      <c r="BC60" s="11">
        <f t="shared" si="20"/>
        <v>0</v>
      </c>
      <c r="BD60" s="11">
        <f t="shared" si="14"/>
        <v>0</v>
      </c>
      <c r="BE60" s="11">
        <f t="shared" si="9"/>
        <v>0</v>
      </c>
      <c r="BF60" s="15" t="str">
        <f t="shared" si="4"/>
        <v>ČSN 42 5310</v>
      </c>
      <c r="BG60" s="41">
        <v>902.75</v>
      </c>
      <c r="BL60" s="17">
        <f t="shared" si="5"/>
        <v>115</v>
      </c>
      <c r="BY60" s="42">
        <v>2</v>
      </c>
      <c r="BZ60" s="43">
        <f t="shared" si="6"/>
        <v>2.2154527831625588</v>
      </c>
      <c r="DJ60" s="20" t="s">
        <v>110</v>
      </c>
    </row>
    <row r="61" spans="1:114" x14ac:dyDescent="0.2">
      <c r="A61" s="15" t="s">
        <v>105</v>
      </c>
      <c r="B61" s="10" t="s">
        <v>162</v>
      </c>
      <c r="C61" s="11">
        <f t="shared" si="0"/>
        <v>942</v>
      </c>
      <c r="D61" s="11">
        <f t="shared" si="21"/>
        <v>0</v>
      </c>
      <c r="E61" s="11">
        <f t="shared" si="21"/>
        <v>0</v>
      </c>
      <c r="F61" s="11">
        <f t="shared" si="21"/>
        <v>0</v>
      </c>
      <c r="G61" s="11">
        <f t="shared" si="21"/>
        <v>0</v>
      </c>
      <c r="H61" s="11">
        <f t="shared" si="21"/>
        <v>120</v>
      </c>
      <c r="I61" s="11">
        <f t="shared" si="21"/>
        <v>0</v>
      </c>
      <c r="J61" s="11">
        <f t="shared" si="21"/>
        <v>0</v>
      </c>
      <c r="K61" s="11">
        <f t="shared" si="21"/>
        <v>0</v>
      </c>
      <c r="L61" s="11">
        <f t="shared" si="21"/>
        <v>0</v>
      </c>
      <c r="M61" s="11">
        <f t="shared" si="21"/>
        <v>0</v>
      </c>
      <c r="N61" s="11">
        <f t="shared" si="21"/>
        <v>0</v>
      </c>
      <c r="O61" s="11">
        <f t="shared" si="21"/>
        <v>0</v>
      </c>
      <c r="P61" s="11">
        <f t="shared" si="21"/>
        <v>0</v>
      </c>
      <c r="Q61" s="11">
        <f t="shared" si="21"/>
        <v>0</v>
      </c>
      <c r="R61" s="11">
        <f t="shared" si="21"/>
        <v>0</v>
      </c>
      <c r="S61" s="11">
        <f t="shared" si="16"/>
        <v>0</v>
      </c>
      <c r="T61" s="11">
        <f t="shared" si="12"/>
        <v>0</v>
      </c>
      <c r="U61" s="40">
        <f t="shared" si="2"/>
        <v>2</v>
      </c>
      <c r="V61" s="11">
        <f t="shared" si="19"/>
        <v>2.123142250530786</v>
      </c>
      <c r="W61" s="11">
        <f t="shared" si="19"/>
        <v>0</v>
      </c>
      <c r="X61" s="11">
        <f t="shared" si="18"/>
        <v>0</v>
      </c>
      <c r="Y61" s="11">
        <f t="shared" ref="Y61:AM77" si="24">IF($A61="x",CC61,"")</f>
        <v>0</v>
      </c>
      <c r="Z61" s="11">
        <f t="shared" si="24"/>
        <v>0</v>
      </c>
      <c r="AA61" s="11">
        <f t="shared" si="24"/>
        <v>0</v>
      </c>
      <c r="AB61" s="11">
        <f t="shared" si="24"/>
        <v>0</v>
      </c>
      <c r="AC61" s="11">
        <f t="shared" si="24"/>
        <v>0</v>
      </c>
      <c r="AD61" s="11">
        <f t="shared" si="24"/>
        <v>0</v>
      </c>
      <c r="AE61" s="11">
        <f t="shared" si="24"/>
        <v>0</v>
      </c>
      <c r="AF61" s="11">
        <f t="shared" si="24"/>
        <v>0</v>
      </c>
      <c r="AG61" s="11">
        <f t="shared" si="24"/>
        <v>0</v>
      </c>
      <c r="AH61" s="11">
        <f t="shared" si="24"/>
        <v>0</v>
      </c>
      <c r="AI61" s="11">
        <f t="shared" si="24"/>
        <v>0</v>
      </c>
      <c r="AJ61" s="11">
        <f t="shared" si="24"/>
        <v>0</v>
      </c>
      <c r="AK61" s="11">
        <f t="shared" si="24"/>
        <v>0</v>
      </c>
      <c r="AL61" s="11">
        <f t="shared" si="24"/>
        <v>0</v>
      </c>
      <c r="AM61" s="11">
        <f t="shared" si="24"/>
        <v>0</v>
      </c>
      <c r="AN61" s="11">
        <f t="shared" si="23"/>
        <v>0</v>
      </c>
      <c r="AO61" s="11">
        <f t="shared" si="23"/>
        <v>0</v>
      </c>
      <c r="AP61" s="11">
        <f t="shared" si="23"/>
        <v>0</v>
      </c>
      <c r="AQ61" s="11">
        <f t="shared" si="23"/>
        <v>0</v>
      </c>
      <c r="AR61" s="11">
        <f t="shared" si="23"/>
        <v>0</v>
      </c>
      <c r="AS61" s="11">
        <f t="shared" si="23"/>
        <v>0</v>
      </c>
      <c r="AT61" s="11">
        <f t="shared" si="23"/>
        <v>0</v>
      </c>
      <c r="AU61" s="11">
        <f t="shared" si="23"/>
        <v>0</v>
      </c>
      <c r="AV61" s="11">
        <f t="shared" si="23"/>
        <v>0</v>
      </c>
      <c r="AW61" s="11">
        <f t="shared" si="23"/>
        <v>0</v>
      </c>
      <c r="AX61" s="11">
        <f t="shared" si="23"/>
        <v>0</v>
      </c>
      <c r="AY61" s="11">
        <f t="shared" si="23"/>
        <v>0</v>
      </c>
      <c r="AZ61" s="11">
        <f t="shared" si="23"/>
        <v>0</v>
      </c>
      <c r="BA61" s="11">
        <f t="shared" si="22"/>
        <v>0</v>
      </c>
      <c r="BB61" s="11">
        <f t="shared" si="20"/>
        <v>0</v>
      </c>
      <c r="BC61" s="11">
        <f t="shared" si="20"/>
        <v>0</v>
      </c>
      <c r="BD61" s="11">
        <f t="shared" si="14"/>
        <v>0</v>
      </c>
      <c r="BE61" s="11">
        <f t="shared" si="9"/>
        <v>0</v>
      </c>
      <c r="BF61" s="15" t="str">
        <f t="shared" si="4"/>
        <v>ČSN 42 5310</v>
      </c>
      <c r="BG61" s="41">
        <v>942</v>
      </c>
      <c r="BL61" s="17">
        <f t="shared" si="5"/>
        <v>120</v>
      </c>
      <c r="BY61" s="42">
        <v>2</v>
      </c>
      <c r="BZ61" s="43">
        <f t="shared" si="6"/>
        <v>2.123142250530786</v>
      </c>
      <c r="DJ61" s="20" t="s">
        <v>110</v>
      </c>
    </row>
    <row r="62" spans="1:114" x14ac:dyDescent="0.2">
      <c r="A62" s="15"/>
      <c r="D62" s="11" t="str">
        <f t="shared" si="21"/>
        <v/>
      </c>
      <c r="E62" s="11" t="str">
        <f t="shared" si="21"/>
        <v/>
      </c>
      <c r="F62" s="11" t="str">
        <f t="shared" si="21"/>
        <v/>
      </c>
      <c r="G62" s="11" t="str">
        <f t="shared" si="21"/>
        <v/>
      </c>
      <c r="H62" s="11" t="str">
        <f t="shared" si="21"/>
        <v/>
      </c>
      <c r="I62" s="11" t="str">
        <f t="shared" si="21"/>
        <v/>
      </c>
      <c r="J62" s="11" t="str">
        <f t="shared" si="21"/>
        <v/>
      </c>
      <c r="K62" s="11" t="str">
        <f t="shared" si="21"/>
        <v/>
      </c>
      <c r="L62" s="11" t="str">
        <f t="shared" si="21"/>
        <v/>
      </c>
      <c r="M62" s="11" t="str">
        <f t="shared" si="21"/>
        <v/>
      </c>
      <c r="N62" s="11" t="str">
        <f t="shared" si="21"/>
        <v/>
      </c>
      <c r="O62" s="11" t="str">
        <f t="shared" si="21"/>
        <v/>
      </c>
      <c r="P62" s="11" t="str">
        <f t="shared" si="21"/>
        <v/>
      </c>
      <c r="Q62" s="11" t="str">
        <f t="shared" si="21"/>
        <v/>
      </c>
      <c r="R62" s="11" t="str">
        <f t="shared" si="21"/>
        <v/>
      </c>
      <c r="S62" s="11" t="str">
        <f t="shared" si="16"/>
        <v/>
      </c>
      <c r="T62" s="11" t="str">
        <f t="shared" si="12"/>
        <v/>
      </c>
      <c r="V62" s="11" t="str">
        <f t="shared" si="19"/>
        <v/>
      </c>
      <c r="W62" s="11" t="str">
        <f t="shared" si="19"/>
        <v/>
      </c>
      <c r="X62" s="11" t="str">
        <f t="shared" si="19"/>
        <v/>
      </c>
      <c r="Y62" s="11" t="str">
        <f t="shared" si="24"/>
        <v/>
      </c>
      <c r="Z62" s="11" t="str">
        <f t="shared" si="24"/>
        <v/>
      </c>
      <c r="AA62" s="11" t="str">
        <f t="shared" si="24"/>
        <v/>
      </c>
      <c r="AB62" s="11" t="str">
        <f t="shared" si="24"/>
        <v/>
      </c>
      <c r="AC62" s="11" t="str">
        <f t="shared" si="24"/>
        <v/>
      </c>
      <c r="AD62" s="11" t="str">
        <f t="shared" si="24"/>
        <v/>
      </c>
      <c r="AE62" s="11" t="str">
        <f t="shared" si="24"/>
        <v/>
      </c>
      <c r="AF62" s="11" t="str">
        <f t="shared" si="24"/>
        <v/>
      </c>
      <c r="AG62" s="11" t="str">
        <f t="shared" si="24"/>
        <v/>
      </c>
      <c r="AH62" s="11" t="str">
        <f t="shared" si="24"/>
        <v/>
      </c>
      <c r="AI62" s="11" t="str">
        <f t="shared" si="24"/>
        <v/>
      </c>
      <c r="AJ62" s="11" t="str">
        <f t="shared" si="24"/>
        <v/>
      </c>
      <c r="AK62" s="11" t="str">
        <f t="shared" si="24"/>
        <v/>
      </c>
      <c r="AL62" s="11" t="str">
        <f t="shared" si="24"/>
        <v/>
      </c>
      <c r="AM62" s="11" t="str">
        <f t="shared" si="24"/>
        <v/>
      </c>
      <c r="AN62" s="11" t="str">
        <f t="shared" si="23"/>
        <v/>
      </c>
      <c r="AO62" s="11" t="str">
        <f t="shared" si="23"/>
        <v/>
      </c>
      <c r="AP62" s="11" t="str">
        <f t="shared" si="23"/>
        <v/>
      </c>
      <c r="AQ62" s="11" t="str">
        <f t="shared" si="23"/>
        <v/>
      </c>
      <c r="AR62" s="11" t="str">
        <f t="shared" si="23"/>
        <v/>
      </c>
      <c r="AS62" s="11" t="str">
        <f t="shared" si="23"/>
        <v/>
      </c>
      <c r="AT62" s="11" t="str">
        <f t="shared" si="23"/>
        <v/>
      </c>
      <c r="AU62" s="11" t="str">
        <f t="shared" si="23"/>
        <v/>
      </c>
      <c r="AV62" s="11" t="str">
        <f t="shared" si="23"/>
        <v/>
      </c>
      <c r="AW62" s="11" t="str">
        <f t="shared" si="23"/>
        <v/>
      </c>
      <c r="AX62" s="11" t="str">
        <f t="shared" si="23"/>
        <v/>
      </c>
      <c r="AY62" s="11" t="str">
        <f t="shared" si="23"/>
        <v/>
      </c>
      <c r="AZ62" s="11" t="str">
        <f t="shared" si="23"/>
        <v/>
      </c>
      <c r="BA62" s="11" t="str">
        <f t="shared" si="22"/>
        <v/>
      </c>
      <c r="BB62" s="11" t="str">
        <f t="shared" si="20"/>
        <v/>
      </c>
      <c r="BC62" s="11" t="str">
        <f t="shared" si="20"/>
        <v/>
      </c>
      <c r="BD62" s="11" t="str">
        <f t="shared" si="14"/>
        <v/>
      </c>
      <c r="BE62" s="11" t="str">
        <f t="shared" si="9"/>
        <v/>
      </c>
      <c r="BG62" s="41"/>
      <c r="DJ62" s="20"/>
    </row>
    <row r="63" spans="1:114" x14ac:dyDescent="0.2">
      <c r="A63" s="15" t="s">
        <v>105</v>
      </c>
      <c r="B63" s="10" t="s">
        <v>163</v>
      </c>
      <c r="C63" s="11">
        <f t="shared" ref="C63:C68" si="25">IF(A63="x",BG63*$C$4,0)</f>
        <v>7.85</v>
      </c>
      <c r="D63" s="11">
        <f t="shared" si="21"/>
        <v>0</v>
      </c>
      <c r="E63" s="11">
        <f t="shared" si="21"/>
        <v>0</v>
      </c>
      <c r="F63" s="11">
        <f t="shared" si="21"/>
        <v>0</v>
      </c>
      <c r="G63" s="11">
        <f t="shared" si="21"/>
        <v>0</v>
      </c>
      <c r="H63" s="11">
        <f t="shared" si="21"/>
        <v>0</v>
      </c>
      <c r="I63" s="11">
        <f t="shared" si="21"/>
        <v>0</v>
      </c>
      <c r="J63" s="11">
        <f t="shared" si="21"/>
        <v>0</v>
      </c>
      <c r="K63" s="11">
        <f t="shared" si="21"/>
        <v>0</v>
      </c>
      <c r="L63" s="11">
        <f t="shared" si="21"/>
        <v>0</v>
      </c>
      <c r="M63" s="11">
        <f t="shared" si="21"/>
        <v>0</v>
      </c>
      <c r="N63" s="11">
        <f t="shared" si="21"/>
        <v>0</v>
      </c>
      <c r="O63" s="11">
        <f t="shared" si="21"/>
        <v>0</v>
      </c>
      <c r="P63" s="11">
        <f t="shared" si="21"/>
        <v>0</v>
      </c>
      <c r="Q63" s="11">
        <f t="shared" si="21"/>
        <v>0</v>
      </c>
      <c r="R63" s="11">
        <f t="shared" si="21"/>
        <v>0</v>
      </c>
      <c r="S63" s="11">
        <f t="shared" si="16"/>
        <v>0</v>
      </c>
      <c r="T63" s="11">
        <f t="shared" si="12"/>
        <v>0</v>
      </c>
      <c r="U63" s="40">
        <f t="shared" ref="U63:U68" si="26">IF(A63="x",BY63*$U$4,0)</f>
        <v>2</v>
      </c>
      <c r="V63" s="11">
        <f t="shared" si="19"/>
        <v>0</v>
      </c>
      <c r="W63" s="11">
        <f t="shared" si="19"/>
        <v>0</v>
      </c>
      <c r="X63" s="11">
        <f t="shared" si="19"/>
        <v>0</v>
      </c>
      <c r="Y63" s="11">
        <f t="shared" si="24"/>
        <v>0</v>
      </c>
      <c r="Z63" s="11">
        <f t="shared" si="24"/>
        <v>0</v>
      </c>
      <c r="AA63" s="11">
        <f t="shared" si="24"/>
        <v>0</v>
      </c>
      <c r="AB63" s="11">
        <f t="shared" si="24"/>
        <v>0</v>
      </c>
      <c r="AC63" s="11">
        <f t="shared" si="24"/>
        <v>0</v>
      </c>
      <c r="AD63" s="11">
        <f t="shared" si="24"/>
        <v>0</v>
      </c>
      <c r="AE63" s="11">
        <f t="shared" si="24"/>
        <v>0</v>
      </c>
      <c r="AF63" s="11">
        <f t="shared" si="24"/>
        <v>0</v>
      </c>
      <c r="AG63" s="11">
        <f t="shared" si="24"/>
        <v>0</v>
      </c>
      <c r="AH63" s="11">
        <f t="shared" si="24"/>
        <v>0</v>
      </c>
      <c r="AI63" s="11">
        <f t="shared" si="24"/>
        <v>0</v>
      </c>
      <c r="AJ63" s="11">
        <f t="shared" si="24"/>
        <v>0</v>
      </c>
      <c r="AK63" s="11">
        <f t="shared" si="24"/>
        <v>0</v>
      </c>
      <c r="AL63" s="11">
        <f t="shared" si="24"/>
        <v>0</v>
      </c>
      <c r="AM63" s="11">
        <f t="shared" si="24"/>
        <v>0</v>
      </c>
      <c r="AN63" s="11">
        <f t="shared" si="23"/>
        <v>0</v>
      </c>
      <c r="AO63" s="11">
        <f t="shared" si="23"/>
        <v>0</v>
      </c>
      <c r="AP63" s="11">
        <f t="shared" si="23"/>
        <v>0</v>
      </c>
      <c r="AQ63" s="11">
        <f t="shared" si="23"/>
        <v>0</v>
      </c>
      <c r="AR63" s="11">
        <f t="shared" si="23"/>
        <v>0</v>
      </c>
      <c r="AS63" s="11">
        <f t="shared" si="23"/>
        <v>0</v>
      </c>
      <c r="AT63" s="11">
        <f t="shared" si="23"/>
        <v>0</v>
      </c>
      <c r="AU63" s="11">
        <f t="shared" si="23"/>
        <v>0</v>
      </c>
      <c r="AV63" s="11">
        <f t="shared" si="23"/>
        <v>0</v>
      </c>
      <c r="AW63" s="11">
        <f t="shared" si="23"/>
        <v>0</v>
      </c>
      <c r="AX63" s="11">
        <f t="shared" si="23"/>
        <v>0</v>
      </c>
      <c r="AY63" s="11">
        <f t="shared" si="23"/>
        <v>0</v>
      </c>
      <c r="AZ63" s="11">
        <f t="shared" si="23"/>
        <v>0</v>
      </c>
      <c r="BA63" s="11">
        <f t="shared" si="22"/>
        <v>0</v>
      </c>
      <c r="BB63" s="11">
        <f t="shared" si="20"/>
        <v>0</v>
      </c>
      <c r="BC63" s="11">
        <f t="shared" si="20"/>
        <v>0</v>
      </c>
      <c r="BD63" s="11">
        <f t="shared" si="14"/>
        <v>0</v>
      </c>
      <c r="BE63" s="11">
        <f t="shared" si="9"/>
        <v>0</v>
      </c>
      <c r="BF63" s="15" t="str">
        <f t="shared" ref="BF63:BF68" si="27">IF(A63="x",DJ63,0)</f>
        <v>ČSN 42 5301</v>
      </c>
      <c r="BG63" s="41">
        <f>7.85</f>
        <v>7.85</v>
      </c>
      <c r="BY63" s="42">
        <v>2</v>
      </c>
      <c r="DJ63" s="20" t="s">
        <v>107</v>
      </c>
    </row>
    <row r="64" spans="1:114" x14ac:dyDescent="0.2">
      <c r="A64" s="15" t="s">
        <v>105</v>
      </c>
      <c r="B64" s="10" t="s">
        <v>164</v>
      </c>
      <c r="C64" s="11">
        <f t="shared" si="25"/>
        <v>15.7</v>
      </c>
      <c r="D64" s="11">
        <f t="shared" si="21"/>
        <v>0</v>
      </c>
      <c r="E64" s="11">
        <f t="shared" si="21"/>
        <v>0</v>
      </c>
      <c r="F64" s="11">
        <f t="shared" si="21"/>
        <v>0</v>
      </c>
      <c r="G64" s="11">
        <f t="shared" si="21"/>
        <v>0</v>
      </c>
      <c r="H64" s="11">
        <f t="shared" si="21"/>
        <v>0</v>
      </c>
      <c r="I64" s="11">
        <f t="shared" si="21"/>
        <v>0</v>
      </c>
      <c r="J64" s="11">
        <f t="shared" si="21"/>
        <v>0</v>
      </c>
      <c r="K64" s="11">
        <f t="shared" si="21"/>
        <v>0</v>
      </c>
      <c r="L64" s="11">
        <f t="shared" si="21"/>
        <v>0</v>
      </c>
      <c r="M64" s="11">
        <f t="shared" si="21"/>
        <v>0</v>
      </c>
      <c r="N64" s="11">
        <f t="shared" si="21"/>
        <v>0</v>
      </c>
      <c r="O64" s="11">
        <f t="shared" si="21"/>
        <v>0</v>
      </c>
      <c r="P64" s="11">
        <f t="shared" si="21"/>
        <v>0</v>
      </c>
      <c r="Q64" s="11">
        <f t="shared" si="21"/>
        <v>0</v>
      </c>
      <c r="R64" s="11">
        <f t="shared" si="21"/>
        <v>0</v>
      </c>
      <c r="S64" s="11">
        <f t="shared" si="16"/>
        <v>0</v>
      </c>
      <c r="T64" s="11">
        <f t="shared" si="12"/>
        <v>0</v>
      </c>
      <c r="U64" s="40">
        <f t="shared" si="26"/>
        <v>2</v>
      </c>
      <c r="V64" s="11">
        <f t="shared" si="19"/>
        <v>0</v>
      </c>
      <c r="W64" s="11">
        <f t="shared" si="19"/>
        <v>0</v>
      </c>
      <c r="X64" s="11">
        <f t="shared" si="19"/>
        <v>0</v>
      </c>
      <c r="Y64" s="11">
        <f t="shared" si="24"/>
        <v>0</v>
      </c>
      <c r="Z64" s="11">
        <f t="shared" si="24"/>
        <v>0</v>
      </c>
      <c r="AA64" s="11">
        <f t="shared" si="24"/>
        <v>0</v>
      </c>
      <c r="AB64" s="11">
        <f t="shared" si="24"/>
        <v>0</v>
      </c>
      <c r="AC64" s="11">
        <f t="shared" si="24"/>
        <v>0</v>
      </c>
      <c r="AD64" s="11">
        <f t="shared" si="24"/>
        <v>0</v>
      </c>
      <c r="AE64" s="11">
        <f t="shared" si="24"/>
        <v>0</v>
      </c>
      <c r="AF64" s="11">
        <f t="shared" si="24"/>
        <v>0</v>
      </c>
      <c r="AG64" s="11">
        <f t="shared" si="24"/>
        <v>0</v>
      </c>
      <c r="AH64" s="11">
        <f t="shared" si="24"/>
        <v>0</v>
      </c>
      <c r="AI64" s="11">
        <f t="shared" si="24"/>
        <v>0</v>
      </c>
      <c r="AJ64" s="11">
        <f t="shared" si="24"/>
        <v>0</v>
      </c>
      <c r="AK64" s="11">
        <f t="shared" si="24"/>
        <v>0</v>
      </c>
      <c r="AL64" s="11">
        <f t="shared" si="24"/>
        <v>0</v>
      </c>
      <c r="AM64" s="11">
        <f t="shared" si="24"/>
        <v>0</v>
      </c>
      <c r="AN64" s="11">
        <f t="shared" si="23"/>
        <v>0</v>
      </c>
      <c r="AO64" s="11">
        <f t="shared" si="23"/>
        <v>0</v>
      </c>
      <c r="AP64" s="11">
        <f t="shared" si="23"/>
        <v>0</v>
      </c>
      <c r="AQ64" s="11">
        <f t="shared" si="23"/>
        <v>0</v>
      </c>
      <c r="AR64" s="11">
        <f t="shared" si="23"/>
        <v>0</v>
      </c>
      <c r="AS64" s="11">
        <f t="shared" si="23"/>
        <v>0</v>
      </c>
      <c r="AT64" s="11">
        <f t="shared" si="23"/>
        <v>0</v>
      </c>
      <c r="AU64" s="11">
        <f t="shared" si="23"/>
        <v>0</v>
      </c>
      <c r="AV64" s="11">
        <f t="shared" si="23"/>
        <v>0</v>
      </c>
      <c r="AW64" s="11">
        <f t="shared" si="23"/>
        <v>0</v>
      </c>
      <c r="AX64" s="11">
        <f t="shared" si="23"/>
        <v>0</v>
      </c>
      <c r="AY64" s="11">
        <f t="shared" si="23"/>
        <v>0</v>
      </c>
      <c r="AZ64" s="11">
        <f t="shared" si="23"/>
        <v>0</v>
      </c>
      <c r="BA64" s="11">
        <f t="shared" si="22"/>
        <v>0</v>
      </c>
      <c r="BB64" s="11">
        <f t="shared" si="20"/>
        <v>0</v>
      </c>
      <c r="BC64" s="11">
        <f t="shared" si="20"/>
        <v>0</v>
      </c>
      <c r="BD64" s="11">
        <f t="shared" si="14"/>
        <v>0</v>
      </c>
      <c r="BE64" s="11">
        <f t="shared" si="9"/>
        <v>0</v>
      </c>
      <c r="BF64" s="15" t="str">
        <f t="shared" si="27"/>
        <v>ČSN 42 5301</v>
      </c>
      <c r="BG64" s="41">
        <v>15.7</v>
      </c>
      <c r="BY64" s="42">
        <v>2</v>
      </c>
      <c r="DJ64" s="20" t="s">
        <v>107</v>
      </c>
    </row>
    <row r="65" spans="1:114" x14ac:dyDescent="0.2">
      <c r="A65" s="15" t="s">
        <v>105</v>
      </c>
      <c r="B65" s="10" t="s">
        <v>165</v>
      </c>
      <c r="C65" s="11">
        <f t="shared" si="25"/>
        <v>23.55</v>
      </c>
      <c r="D65" s="11">
        <f t="shared" si="21"/>
        <v>0</v>
      </c>
      <c r="E65" s="11">
        <f t="shared" si="21"/>
        <v>0</v>
      </c>
      <c r="F65" s="11">
        <f t="shared" si="21"/>
        <v>0</v>
      </c>
      <c r="G65" s="11">
        <f t="shared" si="21"/>
        <v>0</v>
      </c>
      <c r="H65" s="11">
        <f t="shared" si="21"/>
        <v>0</v>
      </c>
      <c r="I65" s="11">
        <f t="shared" si="21"/>
        <v>0</v>
      </c>
      <c r="J65" s="11">
        <f t="shared" si="21"/>
        <v>0</v>
      </c>
      <c r="K65" s="11">
        <f t="shared" si="21"/>
        <v>0</v>
      </c>
      <c r="L65" s="11">
        <f t="shared" si="21"/>
        <v>0</v>
      </c>
      <c r="M65" s="11">
        <f t="shared" si="21"/>
        <v>0</v>
      </c>
      <c r="N65" s="11">
        <f t="shared" si="21"/>
        <v>0</v>
      </c>
      <c r="O65" s="11">
        <f t="shared" si="21"/>
        <v>0</v>
      </c>
      <c r="P65" s="11">
        <f t="shared" si="21"/>
        <v>0</v>
      </c>
      <c r="Q65" s="11">
        <f t="shared" si="21"/>
        <v>0</v>
      </c>
      <c r="R65" s="11">
        <f t="shared" si="21"/>
        <v>0</v>
      </c>
      <c r="S65" s="11">
        <f t="shared" si="16"/>
        <v>0</v>
      </c>
      <c r="T65" s="11">
        <f t="shared" si="12"/>
        <v>0</v>
      </c>
      <c r="U65" s="40">
        <f t="shared" si="26"/>
        <v>2</v>
      </c>
      <c r="V65" s="11">
        <f t="shared" si="19"/>
        <v>0</v>
      </c>
      <c r="W65" s="11">
        <f t="shared" si="19"/>
        <v>0</v>
      </c>
      <c r="X65" s="11">
        <f t="shared" si="19"/>
        <v>0</v>
      </c>
      <c r="Y65" s="11">
        <f t="shared" si="24"/>
        <v>0</v>
      </c>
      <c r="Z65" s="11">
        <f t="shared" si="24"/>
        <v>0</v>
      </c>
      <c r="AA65" s="11">
        <f t="shared" si="24"/>
        <v>0</v>
      </c>
      <c r="AB65" s="11">
        <f t="shared" si="24"/>
        <v>0</v>
      </c>
      <c r="AC65" s="11">
        <f t="shared" si="24"/>
        <v>0</v>
      </c>
      <c r="AD65" s="11">
        <f t="shared" si="24"/>
        <v>0</v>
      </c>
      <c r="AE65" s="11">
        <f t="shared" si="24"/>
        <v>0</v>
      </c>
      <c r="AF65" s="11">
        <f t="shared" si="24"/>
        <v>0</v>
      </c>
      <c r="AG65" s="11">
        <f t="shared" si="24"/>
        <v>0</v>
      </c>
      <c r="AH65" s="11">
        <f t="shared" si="24"/>
        <v>0</v>
      </c>
      <c r="AI65" s="11">
        <f t="shared" si="24"/>
        <v>0</v>
      </c>
      <c r="AJ65" s="11">
        <f t="shared" si="24"/>
        <v>0</v>
      </c>
      <c r="AK65" s="11">
        <f t="shared" si="24"/>
        <v>0</v>
      </c>
      <c r="AL65" s="11">
        <f t="shared" si="24"/>
        <v>0</v>
      </c>
      <c r="AM65" s="11">
        <f t="shared" si="24"/>
        <v>0</v>
      </c>
      <c r="AN65" s="11">
        <f t="shared" si="23"/>
        <v>0</v>
      </c>
      <c r="AO65" s="11">
        <f t="shared" si="23"/>
        <v>0</v>
      </c>
      <c r="AP65" s="11">
        <f t="shared" si="23"/>
        <v>0</v>
      </c>
      <c r="AQ65" s="11">
        <f t="shared" si="23"/>
        <v>0</v>
      </c>
      <c r="AR65" s="11">
        <f t="shared" si="23"/>
        <v>0</v>
      </c>
      <c r="AS65" s="11">
        <f t="shared" si="23"/>
        <v>0</v>
      </c>
      <c r="AT65" s="11">
        <f t="shared" si="23"/>
        <v>0</v>
      </c>
      <c r="AU65" s="11">
        <f t="shared" si="23"/>
        <v>0</v>
      </c>
      <c r="AV65" s="11">
        <f t="shared" si="23"/>
        <v>0</v>
      </c>
      <c r="AW65" s="11">
        <f t="shared" si="23"/>
        <v>0</v>
      </c>
      <c r="AX65" s="11">
        <f t="shared" si="23"/>
        <v>0</v>
      </c>
      <c r="AY65" s="11">
        <f t="shared" si="23"/>
        <v>0</v>
      </c>
      <c r="AZ65" s="11">
        <f t="shared" si="23"/>
        <v>0</v>
      </c>
      <c r="BA65" s="11">
        <f t="shared" si="22"/>
        <v>0</v>
      </c>
      <c r="BB65" s="11">
        <f t="shared" si="20"/>
        <v>0</v>
      </c>
      <c r="BC65" s="11">
        <f t="shared" si="20"/>
        <v>0</v>
      </c>
      <c r="BD65" s="11">
        <f t="shared" si="14"/>
        <v>0</v>
      </c>
      <c r="BE65" s="11">
        <f t="shared" si="9"/>
        <v>0</v>
      </c>
      <c r="BF65" s="15" t="str">
        <f t="shared" si="27"/>
        <v>ČSN 42 5310</v>
      </c>
      <c r="BG65" s="41">
        <v>23.55</v>
      </c>
      <c r="BY65" s="42">
        <v>2</v>
      </c>
      <c r="DJ65" s="20" t="s">
        <v>110</v>
      </c>
    </row>
    <row r="66" spans="1:114" x14ac:dyDescent="0.2">
      <c r="A66" s="15" t="s">
        <v>105</v>
      </c>
      <c r="B66" s="10" t="s">
        <v>166</v>
      </c>
      <c r="C66" s="11">
        <f t="shared" si="25"/>
        <v>31.4</v>
      </c>
      <c r="D66" s="11">
        <f t="shared" si="21"/>
        <v>0</v>
      </c>
      <c r="E66" s="11">
        <f t="shared" si="21"/>
        <v>0</v>
      </c>
      <c r="F66" s="11">
        <f t="shared" si="21"/>
        <v>0</v>
      </c>
      <c r="G66" s="11">
        <f t="shared" si="21"/>
        <v>0</v>
      </c>
      <c r="H66" s="11">
        <f t="shared" si="21"/>
        <v>0</v>
      </c>
      <c r="I66" s="11">
        <f t="shared" si="21"/>
        <v>0</v>
      </c>
      <c r="J66" s="11">
        <f t="shared" si="21"/>
        <v>0</v>
      </c>
      <c r="K66" s="11">
        <f t="shared" si="21"/>
        <v>0</v>
      </c>
      <c r="L66" s="11">
        <f t="shared" si="21"/>
        <v>0</v>
      </c>
      <c r="M66" s="11">
        <f t="shared" si="21"/>
        <v>0</v>
      </c>
      <c r="N66" s="11">
        <f t="shared" si="21"/>
        <v>0</v>
      </c>
      <c r="O66" s="11">
        <f t="shared" si="21"/>
        <v>0</v>
      </c>
      <c r="P66" s="11">
        <f t="shared" si="21"/>
        <v>0</v>
      </c>
      <c r="Q66" s="11">
        <f t="shared" si="21"/>
        <v>0</v>
      </c>
      <c r="R66" s="11">
        <f t="shared" si="21"/>
        <v>0</v>
      </c>
      <c r="S66" s="11">
        <f t="shared" si="16"/>
        <v>0</v>
      </c>
      <c r="T66" s="11">
        <f t="shared" si="12"/>
        <v>0</v>
      </c>
      <c r="U66" s="40">
        <f t="shared" si="26"/>
        <v>2</v>
      </c>
      <c r="V66" s="11">
        <f t="shared" si="19"/>
        <v>0</v>
      </c>
      <c r="W66" s="11">
        <f t="shared" si="19"/>
        <v>0</v>
      </c>
      <c r="X66" s="11">
        <f t="shared" si="19"/>
        <v>0</v>
      </c>
      <c r="Y66" s="11">
        <f t="shared" si="24"/>
        <v>0</v>
      </c>
      <c r="Z66" s="11">
        <f t="shared" si="24"/>
        <v>0</v>
      </c>
      <c r="AA66" s="11">
        <f t="shared" si="24"/>
        <v>0</v>
      </c>
      <c r="AB66" s="11">
        <f t="shared" si="24"/>
        <v>0</v>
      </c>
      <c r="AC66" s="11">
        <f t="shared" si="24"/>
        <v>0</v>
      </c>
      <c r="AD66" s="11">
        <f t="shared" si="24"/>
        <v>0</v>
      </c>
      <c r="AE66" s="11">
        <f t="shared" si="24"/>
        <v>0</v>
      </c>
      <c r="AF66" s="11">
        <f t="shared" si="24"/>
        <v>0</v>
      </c>
      <c r="AG66" s="11">
        <f t="shared" si="24"/>
        <v>0</v>
      </c>
      <c r="AH66" s="11">
        <f t="shared" si="24"/>
        <v>0</v>
      </c>
      <c r="AI66" s="11">
        <f t="shared" si="24"/>
        <v>0</v>
      </c>
      <c r="AJ66" s="11">
        <f t="shared" si="24"/>
        <v>0</v>
      </c>
      <c r="AK66" s="11">
        <f t="shared" si="24"/>
        <v>0</v>
      </c>
      <c r="AL66" s="11">
        <f t="shared" si="24"/>
        <v>0</v>
      </c>
      <c r="AM66" s="11">
        <f t="shared" si="24"/>
        <v>0</v>
      </c>
      <c r="AN66" s="11">
        <f t="shared" si="23"/>
        <v>0</v>
      </c>
      <c r="AO66" s="11">
        <f t="shared" si="23"/>
        <v>0</v>
      </c>
      <c r="AP66" s="11">
        <f t="shared" si="23"/>
        <v>0</v>
      </c>
      <c r="AQ66" s="11">
        <f t="shared" si="23"/>
        <v>0</v>
      </c>
      <c r="AR66" s="11">
        <f t="shared" si="23"/>
        <v>0</v>
      </c>
      <c r="AS66" s="11">
        <f t="shared" si="23"/>
        <v>0</v>
      </c>
      <c r="AT66" s="11">
        <f t="shared" si="23"/>
        <v>0</v>
      </c>
      <c r="AU66" s="11">
        <f t="shared" si="23"/>
        <v>0</v>
      </c>
      <c r="AV66" s="11">
        <f t="shared" si="23"/>
        <v>0</v>
      </c>
      <c r="AW66" s="11">
        <f t="shared" si="23"/>
        <v>0</v>
      </c>
      <c r="AX66" s="11">
        <f t="shared" si="23"/>
        <v>0</v>
      </c>
      <c r="AY66" s="11">
        <f t="shared" si="23"/>
        <v>0</v>
      </c>
      <c r="AZ66" s="11">
        <f t="shared" si="23"/>
        <v>0</v>
      </c>
      <c r="BA66" s="11">
        <f t="shared" si="22"/>
        <v>0</v>
      </c>
      <c r="BB66" s="11">
        <f t="shared" si="20"/>
        <v>0</v>
      </c>
      <c r="BC66" s="11">
        <f t="shared" si="20"/>
        <v>0</v>
      </c>
      <c r="BD66" s="11">
        <f t="shared" si="14"/>
        <v>0</v>
      </c>
      <c r="BE66" s="11">
        <f t="shared" si="9"/>
        <v>0</v>
      </c>
      <c r="BF66" s="15" t="str">
        <f t="shared" si="27"/>
        <v>ČSN 42 5310</v>
      </c>
      <c r="BG66" s="41">
        <v>31.4</v>
      </c>
      <c r="BY66" s="42">
        <v>2</v>
      </c>
      <c r="DJ66" s="20" t="s">
        <v>110</v>
      </c>
    </row>
    <row r="67" spans="1:114" x14ac:dyDescent="0.2">
      <c r="A67" s="15" t="s">
        <v>105</v>
      </c>
      <c r="B67" s="10" t="s">
        <v>167</v>
      </c>
      <c r="C67" s="11">
        <f t="shared" si="25"/>
        <v>39.25</v>
      </c>
      <c r="D67" s="11">
        <f t="shared" si="21"/>
        <v>0</v>
      </c>
      <c r="E67" s="11">
        <f t="shared" si="21"/>
        <v>0</v>
      </c>
      <c r="F67" s="11">
        <f t="shared" si="21"/>
        <v>0</v>
      </c>
      <c r="G67" s="11">
        <f t="shared" si="21"/>
        <v>0</v>
      </c>
      <c r="H67" s="11">
        <f t="shared" si="21"/>
        <v>0</v>
      </c>
      <c r="I67" s="11">
        <f t="shared" si="21"/>
        <v>0</v>
      </c>
      <c r="J67" s="11">
        <f t="shared" si="21"/>
        <v>0</v>
      </c>
      <c r="K67" s="11">
        <f t="shared" si="21"/>
        <v>0</v>
      </c>
      <c r="L67" s="11">
        <f t="shared" si="21"/>
        <v>0</v>
      </c>
      <c r="M67" s="11">
        <f t="shared" si="21"/>
        <v>0</v>
      </c>
      <c r="N67" s="11">
        <f t="shared" si="21"/>
        <v>0</v>
      </c>
      <c r="O67" s="11">
        <f t="shared" si="21"/>
        <v>0</v>
      </c>
      <c r="P67" s="11">
        <f t="shared" si="21"/>
        <v>0</v>
      </c>
      <c r="Q67" s="11">
        <f t="shared" si="21"/>
        <v>0</v>
      </c>
      <c r="R67" s="11">
        <f t="shared" si="21"/>
        <v>0</v>
      </c>
      <c r="S67" s="11">
        <f t="shared" si="16"/>
        <v>0</v>
      </c>
      <c r="T67" s="11">
        <f t="shared" si="12"/>
        <v>0</v>
      </c>
      <c r="U67" s="40">
        <f t="shared" si="26"/>
        <v>2</v>
      </c>
      <c r="V67" s="11">
        <f t="shared" si="19"/>
        <v>0</v>
      </c>
      <c r="W67" s="11">
        <f t="shared" si="19"/>
        <v>0</v>
      </c>
      <c r="X67" s="11">
        <f t="shared" si="19"/>
        <v>0</v>
      </c>
      <c r="Y67" s="11">
        <f t="shared" si="24"/>
        <v>0</v>
      </c>
      <c r="Z67" s="11">
        <f t="shared" si="24"/>
        <v>0</v>
      </c>
      <c r="AA67" s="11">
        <f t="shared" si="24"/>
        <v>0</v>
      </c>
      <c r="AB67" s="11">
        <f t="shared" si="24"/>
        <v>0</v>
      </c>
      <c r="AC67" s="11">
        <f t="shared" si="24"/>
        <v>0</v>
      </c>
      <c r="AD67" s="11">
        <f t="shared" si="24"/>
        <v>0</v>
      </c>
      <c r="AE67" s="11">
        <f t="shared" si="24"/>
        <v>0</v>
      </c>
      <c r="AF67" s="11">
        <f t="shared" si="24"/>
        <v>0</v>
      </c>
      <c r="AG67" s="11">
        <f t="shared" si="24"/>
        <v>0</v>
      </c>
      <c r="AH67" s="11">
        <f t="shared" si="24"/>
        <v>0</v>
      </c>
      <c r="AI67" s="11">
        <f t="shared" si="24"/>
        <v>0</v>
      </c>
      <c r="AJ67" s="11">
        <f t="shared" si="24"/>
        <v>0</v>
      </c>
      <c r="AK67" s="11">
        <f t="shared" si="24"/>
        <v>0</v>
      </c>
      <c r="AL67" s="11">
        <f t="shared" si="24"/>
        <v>0</v>
      </c>
      <c r="AM67" s="11">
        <f t="shared" si="24"/>
        <v>0</v>
      </c>
      <c r="AN67" s="11">
        <f t="shared" si="23"/>
        <v>0</v>
      </c>
      <c r="AO67" s="11">
        <f t="shared" si="23"/>
        <v>0</v>
      </c>
      <c r="AP67" s="11">
        <f t="shared" si="23"/>
        <v>0</v>
      </c>
      <c r="AQ67" s="11">
        <f t="shared" si="23"/>
        <v>0</v>
      </c>
      <c r="AR67" s="11">
        <f t="shared" si="23"/>
        <v>0</v>
      </c>
      <c r="AS67" s="11">
        <f t="shared" si="23"/>
        <v>0</v>
      </c>
      <c r="AT67" s="11">
        <f t="shared" si="23"/>
        <v>0</v>
      </c>
      <c r="AU67" s="11">
        <f t="shared" si="23"/>
        <v>0</v>
      </c>
      <c r="AV67" s="11">
        <f t="shared" si="23"/>
        <v>0</v>
      </c>
      <c r="AW67" s="11">
        <f t="shared" si="23"/>
        <v>0</v>
      </c>
      <c r="AX67" s="11">
        <f t="shared" si="23"/>
        <v>0</v>
      </c>
      <c r="AY67" s="11">
        <f t="shared" si="23"/>
        <v>0</v>
      </c>
      <c r="AZ67" s="11">
        <f t="shared" si="23"/>
        <v>0</v>
      </c>
      <c r="BA67" s="11">
        <f t="shared" si="22"/>
        <v>0</v>
      </c>
      <c r="BB67" s="11">
        <f t="shared" si="20"/>
        <v>0</v>
      </c>
      <c r="BC67" s="11">
        <f t="shared" si="20"/>
        <v>0</v>
      </c>
      <c r="BD67" s="11">
        <f t="shared" si="14"/>
        <v>0</v>
      </c>
      <c r="BE67" s="11">
        <f t="shared" si="9"/>
        <v>0</v>
      </c>
      <c r="BF67" s="15" t="str">
        <f t="shared" si="27"/>
        <v>ČSN 42 5310</v>
      </c>
      <c r="BG67" s="41">
        <v>39.25</v>
      </c>
      <c r="BY67" s="42">
        <v>2</v>
      </c>
      <c r="DJ67" s="20" t="s">
        <v>110</v>
      </c>
    </row>
    <row r="68" spans="1:114" x14ac:dyDescent="0.2">
      <c r="A68" s="15" t="s">
        <v>105</v>
      </c>
      <c r="B68" s="10" t="s">
        <v>168</v>
      </c>
      <c r="C68" s="11">
        <f t="shared" si="25"/>
        <v>47.1</v>
      </c>
      <c r="D68" s="11">
        <f t="shared" si="21"/>
        <v>0</v>
      </c>
      <c r="E68" s="11">
        <f t="shared" si="21"/>
        <v>0</v>
      </c>
      <c r="F68" s="11">
        <f t="shared" si="21"/>
        <v>0</v>
      </c>
      <c r="G68" s="11">
        <f t="shared" si="21"/>
        <v>0</v>
      </c>
      <c r="H68" s="11">
        <f t="shared" si="21"/>
        <v>0</v>
      </c>
      <c r="I68" s="11">
        <f t="shared" si="21"/>
        <v>0</v>
      </c>
      <c r="J68" s="11">
        <f t="shared" si="21"/>
        <v>0</v>
      </c>
      <c r="K68" s="11">
        <f t="shared" si="21"/>
        <v>0</v>
      </c>
      <c r="L68" s="11">
        <f t="shared" si="21"/>
        <v>0</v>
      </c>
      <c r="M68" s="11">
        <f t="shared" si="21"/>
        <v>0</v>
      </c>
      <c r="N68" s="11">
        <f t="shared" si="21"/>
        <v>0</v>
      </c>
      <c r="O68" s="11">
        <f t="shared" si="21"/>
        <v>0</v>
      </c>
      <c r="P68" s="11">
        <f t="shared" si="21"/>
        <v>0</v>
      </c>
      <c r="Q68" s="11">
        <f t="shared" si="21"/>
        <v>0</v>
      </c>
      <c r="R68" s="11">
        <f t="shared" si="21"/>
        <v>0</v>
      </c>
      <c r="S68" s="11">
        <f t="shared" si="16"/>
        <v>0</v>
      </c>
      <c r="T68" s="11">
        <f t="shared" si="12"/>
        <v>0</v>
      </c>
      <c r="U68" s="40">
        <f t="shared" si="26"/>
        <v>2</v>
      </c>
      <c r="V68" s="11">
        <f t="shared" si="19"/>
        <v>0</v>
      </c>
      <c r="W68" s="11">
        <f t="shared" si="19"/>
        <v>0</v>
      </c>
      <c r="X68" s="11">
        <f t="shared" si="19"/>
        <v>0</v>
      </c>
      <c r="Y68" s="11">
        <f t="shared" si="24"/>
        <v>0</v>
      </c>
      <c r="Z68" s="11">
        <f t="shared" si="24"/>
        <v>0</v>
      </c>
      <c r="AA68" s="11">
        <f t="shared" si="24"/>
        <v>0</v>
      </c>
      <c r="AB68" s="11">
        <f t="shared" si="24"/>
        <v>0</v>
      </c>
      <c r="AC68" s="11">
        <f t="shared" si="24"/>
        <v>0</v>
      </c>
      <c r="AD68" s="11">
        <f t="shared" si="24"/>
        <v>0</v>
      </c>
      <c r="AE68" s="11">
        <f t="shared" si="24"/>
        <v>0</v>
      </c>
      <c r="AF68" s="11">
        <f t="shared" si="24"/>
        <v>0</v>
      </c>
      <c r="AG68" s="11">
        <f t="shared" si="24"/>
        <v>0</v>
      </c>
      <c r="AH68" s="11">
        <f t="shared" si="24"/>
        <v>0</v>
      </c>
      <c r="AI68" s="11">
        <f t="shared" si="24"/>
        <v>0</v>
      </c>
      <c r="AJ68" s="11">
        <f t="shared" si="24"/>
        <v>0</v>
      </c>
      <c r="AK68" s="11">
        <f t="shared" si="24"/>
        <v>0</v>
      </c>
      <c r="AL68" s="11">
        <f t="shared" si="24"/>
        <v>0</v>
      </c>
      <c r="AM68" s="11">
        <f t="shared" si="24"/>
        <v>0</v>
      </c>
      <c r="AN68" s="11">
        <f t="shared" si="23"/>
        <v>0</v>
      </c>
      <c r="AO68" s="11">
        <f t="shared" si="23"/>
        <v>0</v>
      </c>
      <c r="AP68" s="11">
        <f t="shared" si="23"/>
        <v>0</v>
      </c>
      <c r="AQ68" s="11">
        <f t="shared" si="23"/>
        <v>0</v>
      </c>
      <c r="AR68" s="11">
        <f t="shared" si="23"/>
        <v>0</v>
      </c>
      <c r="AS68" s="11">
        <f t="shared" si="23"/>
        <v>0</v>
      </c>
      <c r="AT68" s="11">
        <f t="shared" si="23"/>
        <v>0</v>
      </c>
      <c r="AU68" s="11">
        <f t="shared" si="23"/>
        <v>0</v>
      </c>
      <c r="AV68" s="11">
        <f t="shared" si="23"/>
        <v>0</v>
      </c>
      <c r="AW68" s="11">
        <f t="shared" si="23"/>
        <v>0</v>
      </c>
      <c r="AX68" s="11">
        <f t="shared" si="23"/>
        <v>0</v>
      </c>
      <c r="AY68" s="11">
        <f t="shared" si="23"/>
        <v>0</v>
      </c>
      <c r="AZ68" s="11">
        <f t="shared" si="23"/>
        <v>0</v>
      </c>
      <c r="BA68" s="11">
        <f t="shared" si="22"/>
        <v>0</v>
      </c>
      <c r="BB68" s="11">
        <f t="shared" si="20"/>
        <v>0</v>
      </c>
      <c r="BC68" s="11">
        <f t="shared" si="20"/>
        <v>0</v>
      </c>
      <c r="BD68" s="11">
        <f t="shared" si="14"/>
        <v>0</v>
      </c>
      <c r="BE68" s="11">
        <f t="shared" si="9"/>
        <v>0</v>
      </c>
      <c r="BF68" s="15" t="str">
        <f t="shared" si="27"/>
        <v>ČSN 42 5310</v>
      </c>
      <c r="BG68" s="41">
        <v>47.1</v>
      </c>
      <c r="BY68" s="42">
        <v>2</v>
      </c>
      <c r="DJ68" s="20" t="s">
        <v>110</v>
      </c>
    </row>
    <row r="69" spans="1:114" x14ac:dyDescent="0.2">
      <c r="A69" s="15"/>
      <c r="D69" s="11" t="str">
        <f t="shared" si="21"/>
        <v/>
      </c>
      <c r="E69" s="11" t="str">
        <f t="shared" si="21"/>
        <v/>
      </c>
      <c r="F69" s="11" t="str">
        <f t="shared" si="21"/>
        <v/>
      </c>
      <c r="G69" s="11" t="str">
        <f t="shared" si="21"/>
        <v/>
      </c>
      <c r="H69" s="11" t="str">
        <f t="shared" si="21"/>
        <v/>
      </c>
      <c r="I69" s="11" t="str">
        <f t="shared" si="21"/>
        <v/>
      </c>
      <c r="J69" s="11" t="str">
        <f t="shared" si="21"/>
        <v/>
      </c>
      <c r="K69" s="11" t="str">
        <f t="shared" si="21"/>
        <v/>
      </c>
      <c r="L69" s="11" t="str">
        <f t="shared" si="21"/>
        <v/>
      </c>
      <c r="M69" s="11" t="str">
        <f t="shared" si="21"/>
        <v/>
      </c>
      <c r="N69" s="11" t="str">
        <f t="shared" si="21"/>
        <v/>
      </c>
      <c r="O69" s="11" t="str">
        <f t="shared" si="21"/>
        <v/>
      </c>
      <c r="P69" s="11" t="str">
        <f t="shared" si="21"/>
        <v/>
      </c>
      <c r="Q69" s="11" t="str">
        <f t="shared" si="21"/>
        <v/>
      </c>
      <c r="R69" s="11" t="str">
        <f t="shared" si="21"/>
        <v/>
      </c>
      <c r="S69" s="11" t="str">
        <f t="shared" si="16"/>
        <v/>
      </c>
      <c r="T69" s="11" t="str">
        <f t="shared" si="12"/>
        <v/>
      </c>
      <c r="V69" s="11" t="str">
        <f t="shared" si="19"/>
        <v/>
      </c>
      <c r="W69" s="11" t="str">
        <f t="shared" si="19"/>
        <v/>
      </c>
      <c r="X69" s="11" t="str">
        <f t="shared" si="19"/>
        <v/>
      </c>
      <c r="Y69" s="11" t="str">
        <f t="shared" si="24"/>
        <v/>
      </c>
      <c r="Z69" s="11" t="str">
        <f t="shared" si="24"/>
        <v/>
      </c>
      <c r="AA69" s="11" t="str">
        <f t="shared" si="24"/>
        <v/>
      </c>
      <c r="AB69" s="11" t="str">
        <f t="shared" si="24"/>
        <v/>
      </c>
      <c r="AC69" s="11" t="str">
        <f t="shared" si="24"/>
        <v/>
      </c>
      <c r="AD69" s="11" t="str">
        <f t="shared" si="24"/>
        <v/>
      </c>
      <c r="AE69" s="11" t="str">
        <f t="shared" si="24"/>
        <v/>
      </c>
      <c r="AF69" s="11" t="str">
        <f t="shared" si="24"/>
        <v/>
      </c>
      <c r="AG69" s="11" t="str">
        <f t="shared" si="24"/>
        <v/>
      </c>
      <c r="AH69" s="11" t="str">
        <f t="shared" si="24"/>
        <v/>
      </c>
      <c r="AI69" s="11" t="str">
        <f t="shared" si="24"/>
        <v/>
      </c>
      <c r="AJ69" s="11" t="str">
        <f t="shared" si="24"/>
        <v/>
      </c>
      <c r="AK69" s="11" t="str">
        <f t="shared" si="24"/>
        <v/>
      </c>
      <c r="AL69" s="11" t="str">
        <f t="shared" si="24"/>
        <v/>
      </c>
      <c r="AM69" s="11" t="str">
        <f t="shared" si="24"/>
        <v/>
      </c>
      <c r="AN69" s="11" t="str">
        <f t="shared" si="23"/>
        <v/>
      </c>
      <c r="AO69" s="11" t="str">
        <f t="shared" si="23"/>
        <v/>
      </c>
      <c r="AP69" s="11" t="str">
        <f t="shared" si="23"/>
        <v/>
      </c>
      <c r="AQ69" s="11" t="str">
        <f t="shared" si="23"/>
        <v/>
      </c>
      <c r="AR69" s="11" t="str">
        <f t="shared" si="23"/>
        <v/>
      </c>
      <c r="AS69" s="11" t="str">
        <f t="shared" si="23"/>
        <v/>
      </c>
      <c r="AT69" s="11" t="str">
        <f t="shared" si="23"/>
        <v/>
      </c>
      <c r="AU69" s="11" t="str">
        <f t="shared" si="23"/>
        <v/>
      </c>
      <c r="AV69" s="11" t="str">
        <f t="shared" si="23"/>
        <v/>
      </c>
      <c r="AW69" s="11" t="str">
        <f t="shared" si="23"/>
        <v/>
      </c>
      <c r="AX69" s="11" t="str">
        <f t="shared" si="23"/>
        <v/>
      </c>
      <c r="AY69" s="11" t="str">
        <f t="shared" si="23"/>
        <v/>
      </c>
      <c r="AZ69" s="11" t="str">
        <f t="shared" si="23"/>
        <v/>
      </c>
      <c r="BA69" s="11" t="str">
        <f t="shared" si="22"/>
        <v/>
      </c>
      <c r="BB69" s="11" t="str">
        <f t="shared" si="20"/>
        <v/>
      </c>
      <c r="BC69" s="11" t="str">
        <f t="shared" si="20"/>
        <v/>
      </c>
      <c r="BD69" s="11" t="str">
        <f t="shared" si="14"/>
        <v/>
      </c>
      <c r="BE69" s="11" t="str">
        <f t="shared" si="9"/>
        <v/>
      </c>
      <c r="BG69" s="41"/>
      <c r="DJ69" s="20"/>
    </row>
    <row r="70" spans="1:114" x14ac:dyDescent="0.2">
      <c r="A70" s="15" t="s">
        <v>105</v>
      </c>
      <c r="B70" s="10" t="s">
        <v>169</v>
      </c>
      <c r="C70" s="11">
        <f t="shared" ref="C70:C77" si="28">IF(A70="x",BG70*$C$4,0)</f>
        <v>25.7</v>
      </c>
      <c r="D70" s="11">
        <f t="shared" si="21"/>
        <v>0</v>
      </c>
      <c r="E70" s="11">
        <f t="shared" si="21"/>
        <v>0</v>
      </c>
      <c r="F70" s="11">
        <f t="shared" si="21"/>
        <v>0</v>
      </c>
      <c r="G70" s="11">
        <f t="shared" si="21"/>
        <v>0</v>
      </c>
      <c r="H70" s="11">
        <f t="shared" si="21"/>
        <v>0</v>
      </c>
      <c r="I70" s="11">
        <f t="shared" si="21"/>
        <v>0</v>
      </c>
      <c r="J70" s="11">
        <f t="shared" si="21"/>
        <v>0</v>
      </c>
      <c r="K70" s="11">
        <f t="shared" si="21"/>
        <v>0</v>
      </c>
      <c r="L70" s="11">
        <f t="shared" si="21"/>
        <v>0</v>
      </c>
      <c r="M70" s="11">
        <f t="shared" si="21"/>
        <v>0</v>
      </c>
      <c r="N70" s="11">
        <f t="shared" si="21"/>
        <v>0</v>
      </c>
      <c r="O70" s="11">
        <f t="shared" si="21"/>
        <v>0</v>
      </c>
      <c r="P70" s="11">
        <f t="shared" si="21"/>
        <v>0</v>
      </c>
      <c r="Q70" s="11">
        <f t="shared" si="21"/>
        <v>0</v>
      </c>
      <c r="R70" s="11">
        <f t="shared" si="21"/>
        <v>0</v>
      </c>
      <c r="S70" s="11">
        <f t="shared" si="16"/>
        <v>0</v>
      </c>
      <c r="T70" s="11">
        <f t="shared" si="12"/>
        <v>0</v>
      </c>
      <c r="U70" s="40">
        <f t="shared" ref="U70:U77" si="29">IF(A70="x",BY70*$U$4,0)</f>
        <v>2</v>
      </c>
      <c r="V70" s="11">
        <f t="shared" si="19"/>
        <v>0</v>
      </c>
      <c r="W70" s="11">
        <f t="shared" si="19"/>
        <v>0</v>
      </c>
      <c r="X70" s="11">
        <f t="shared" si="19"/>
        <v>0</v>
      </c>
      <c r="Y70" s="11">
        <f t="shared" si="24"/>
        <v>0</v>
      </c>
      <c r="Z70" s="11">
        <f t="shared" si="24"/>
        <v>0</v>
      </c>
      <c r="AA70" s="11">
        <f t="shared" si="24"/>
        <v>0</v>
      </c>
      <c r="AB70" s="11">
        <f t="shared" si="24"/>
        <v>0</v>
      </c>
      <c r="AC70" s="11">
        <f t="shared" si="24"/>
        <v>0</v>
      </c>
      <c r="AD70" s="11">
        <f t="shared" si="24"/>
        <v>0</v>
      </c>
      <c r="AE70" s="11">
        <f t="shared" si="24"/>
        <v>0</v>
      </c>
      <c r="AF70" s="11">
        <f t="shared" si="24"/>
        <v>0</v>
      </c>
      <c r="AG70" s="11">
        <f t="shared" si="24"/>
        <v>0</v>
      </c>
      <c r="AH70" s="11">
        <f t="shared" si="24"/>
        <v>0</v>
      </c>
      <c r="AI70" s="11">
        <f t="shared" si="24"/>
        <v>0</v>
      </c>
      <c r="AJ70" s="11">
        <f t="shared" si="24"/>
        <v>0</v>
      </c>
      <c r="AK70" s="11">
        <f t="shared" si="24"/>
        <v>0</v>
      </c>
      <c r="AL70" s="11">
        <f t="shared" si="24"/>
        <v>0</v>
      </c>
      <c r="AM70" s="11">
        <f t="shared" si="24"/>
        <v>0</v>
      </c>
      <c r="AN70" s="11">
        <f t="shared" si="23"/>
        <v>0</v>
      </c>
      <c r="AO70" s="11">
        <f t="shared" si="23"/>
        <v>0</v>
      </c>
      <c r="AP70" s="11">
        <f t="shared" si="23"/>
        <v>0</v>
      </c>
      <c r="AQ70" s="11">
        <f t="shared" si="23"/>
        <v>0</v>
      </c>
      <c r="AR70" s="11">
        <f t="shared" si="23"/>
        <v>0</v>
      </c>
      <c r="AS70" s="11">
        <f t="shared" si="23"/>
        <v>0</v>
      </c>
      <c r="AT70" s="11">
        <f t="shared" si="23"/>
        <v>0</v>
      </c>
      <c r="AU70" s="11">
        <f t="shared" si="23"/>
        <v>0</v>
      </c>
      <c r="AV70" s="11">
        <f t="shared" si="23"/>
        <v>0</v>
      </c>
      <c r="AW70" s="11">
        <f t="shared" si="23"/>
        <v>0</v>
      </c>
      <c r="AX70" s="11">
        <f t="shared" si="23"/>
        <v>0</v>
      </c>
      <c r="AY70" s="11">
        <f t="shared" si="23"/>
        <v>0</v>
      </c>
      <c r="AZ70" s="11">
        <f t="shared" si="23"/>
        <v>0</v>
      </c>
      <c r="BA70" s="11">
        <f t="shared" si="22"/>
        <v>0</v>
      </c>
      <c r="BB70" s="11">
        <f t="shared" si="20"/>
        <v>0</v>
      </c>
      <c r="BC70" s="11">
        <f t="shared" si="20"/>
        <v>0</v>
      </c>
      <c r="BD70" s="11">
        <f t="shared" si="14"/>
        <v>0</v>
      </c>
      <c r="BE70" s="11">
        <f t="shared" si="9"/>
        <v>0</v>
      </c>
      <c r="BF70" s="15" t="str">
        <f t="shared" ref="BF70:BF77" si="30">IF(A70="x",DJ70,0)</f>
        <v>ČSN 42 5392</v>
      </c>
      <c r="BG70" s="41">
        <v>25.7</v>
      </c>
      <c r="BY70" s="42">
        <v>2</v>
      </c>
      <c r="DJ70" s="20" t="s">
        <v>170</v>
      </c>
    </row>
    <row r="71" spans="1:114" x14ac:dyDescent="0.2">
      <c r="A71" s="15" t="s">
        <v>105</v>
      </c>
      <c r="B71" s="10" t="s">
        <v>171</v>
      </c>
      <c r="C71" s="11">
        <f t="shared" si="28"/>
        <v>33.5</v>
      </c>
      <c r="D71" s="11">
        <f t="shared" si="21"/>
        <v>0</v>
      </c>
      <c r="E71" s="11">
        <f t="shared" si="21"/>
        <v>0</v>
      </c>
      <c r="F71" s="11">
        <f t="shared" si="21"/>
        <v>0</v>
      </c>
      <c r="G71" s="11">
        <f t="shared" si="21"/>
        <v>0</v>
      </c>
      <c r="H71" s="11">
        <f t="shared" si="21"/>
        <v>0</v>
      </c>
      <c r="I71" s="11">
        <f t="shared" si="21"/>
        <v>0</v>
      </c>
      <c r="J71" s="11">
        <f t="shared" si="21"/>
        <v>0</v>
      </c>
      <c r="K71" s="11">
        <f t="shared" si="21"/>
        <v>0</v>
      </c>
      <c r="L71" s="11">
        <f t="shared" si="21"/>
        <v>0</v>
      </c>
      <c r="M71" s="11">
        <f t="shared" si="21"/>
        <v>0</v>
      </c>
      <c r="N71" s="11">
        <f t="shared" si="21"/>
        <v>0</v>
      </c>
      <c r="O71" s="11">
        <f t="shared" si="21"/>
        <v>0</v>
      </c>
      <c r="P71" s="11">
        <f t="shared" si="21"/>
        <v>0</v>
      </c>
      <c r="Q71" s="11">
        <f t="shared" si="21"/>
        <v>0</v>
      </c>
      <c r="R71" s="11">
        <f t="shared" si="21"/>
        <v>0</v>
      </c>
      <c r="S71" s="11">
        <f t="shared" si="16"/>
        <v>0</v>
      </c>
      <c r="T71" s="11">
        <f t="shared" si="12"/>
        <v>0</v>
      </c>
      <c r="U71" s="40">
        <f t="shared" si="29"/>
        <v>2</v>
      </c>
      <c r="V71" s="11">
        <f t="shared" si="19"/>
        <v>0</v>
      </c>
      <c r="W71" s="11">
        <f t="shared" si="19"/>
        <v>0</v>
      </c>
      <c r="X71" s="11">
        <f t="shared" si="19"/>
        <v>0</v>
      </c>
      <c r="Y71" s="11">
        <f t="shared" si="24"/>
        <v>0</v>
      </c>
      <c r="Z71" s="11">
        <f t="shared" si="24"/>
        <v>0</v>
      </c>
      <c r="AA71" s="11">
        <f t="shared" si="24"/>
        <v>0</v>
      </c>
      <c r="AB71" s="11">
        <f t="shared" si="24"/>
        <v>0</v>
      </c>
      <c r="AC71" s="11">
        <f t="shared" si="24"/>
        <v>0</v>
      </c>
      <c r="AD71" s="11">
        <f t="shared" si="24"/>
        <v>0</v>
      </c>
      <c r="AE71" s="11">
        <f t="shared" si="24"/>
        <v>0</v>
      </c>
      <c r="AF71" s="11">
        <f t="shared" si="24"/>
        <v>0</v>
      </c>
      <c r="AG71" s="11">
        <f t="shared" si="24"/>
        <v>0</v>
      </c>
      <c r="AH71" s="11">
        <f t="shared" si="24"/>
        <v>0</v>
      </c>
      <c r="AI71" s="11">
        <f t="shared" si="24"/>
        <v>0</v>
      </c>
      <c r="AJ71" s="11">
        <f t="shared" si="24"/>
        <v>0</v>
      </c>
      <c r="AK71" s="11">
        <f t="shared" si="24"/>
        <v>0</v>
      </c>
      <c r="AL71" s="11">
        <f t="shared" si="24"/>
        <v>0</v>
      </c>
      <c r="AM71" s="11">
        <f t="shared" si="24"/>
        <v>0</v>
      </c>
      <c r="AN71" s="11">
        <f t="shared" si="23"/>
        <v>0</v>
      </c>
      <c r="AO71" s="11">
        <f t="shared" si="23"/>
        <v>0</v>
      </c>
      <c r="AP71" s="11">
        <f t="shared" si="23"/>
        <v>0</v>
      </c>
      <c r="AQ71" s="11">
        <f t="shared" si="23"/>
        <v>0</v>
      </c>
      <c r="AR71" s="11">
        <f t="shared" si="23"/>
        <v>0</v>
      </c>
      <c r="AS71" s="11">
        <f t="shared" si="23"/>
        <v>0</v>
      </c>
      <c r="AT71" s="11">
        <f t="shared" si="23"/>
        <v>0</v>
      </c>
      <c r="AU71" s="11">
        <f t="shared" si="23"/>
        <v>0</v>
      </c>
      <c r="AV71" s="11">
        <f t="shared" si="23"/>
        <v>0</v>
      </c>
      <c r="AW71" s="11">
        <f t="shared" si="23"/>
        <v>0</v>
      </c>
      <c r="AX71" s="11">
        <f t="shared" si="23"/>
        <v>0</v>
      </c>
      <c r="AY71" s="11">
        <f t="shared" si="23"/>
        <v>0</v>
      </c>
      <c r="AZ71" s="11">
        <f t="shared" si="23"/>
        <v>0</v>
      </c>
      <c r="BA71" s="11">
        <f t="shared" si="22"/>
        <v>0</v>
      </c>
      <c r="BB71" s="11">
        <f t="shared" si="20"/>
        <v>0</v>
      </c>
      <c r="BC71" s="11">
        <f t="shared" si="20"/>
        <v>0</v>
      </c>
      <c r="BD71" s="11">
        <f t="shared" si="14"/>
        <v>0</v>
      </c>
      <c r="BE71" s="11">
        <f t="shared" si="9"/>
        <v>0</v>
      </c>
      <c r="BF71" s="15" t="str">
        <f t="shared" si="30"/>
        <v>ČSN 42 5392</v>
      </c>
      <c r="BG71" s="41">
        <v>33.5</v>
      </c>
      <c r="BY71" s="42">
        <v>2</v>
      </c>
      <c r="DJ71" s="20" t="s">
        <v>170</v>
      </c>
    </row>
    <row r="72" spans="1:114" x14ac:dyDescent="0.2">
      <c r="A72" s="15" t="s">
        <v>105</v>
      </c>
      <c r="B72" s="10" t="s">
        <v>172</v>
      </c>
      <c r="C72" s="11">
        <f t="shared" si="28"/>
        <v>41.35</v>
      </c>
      <c r="D72" s="11">
        <f t="shared" ref="D72:R88" si="31">IF($A72="x",BH72,"")</f>
        <v>0</v>
      </c>
      <c r="E72" s="11">
        <f t="shared" si="31"/>
        <v>0</v>
      </c>
      <c r="F72" s="11">
        <f t="shared" si="31"/>
        <v>0</v>
      </c>
      <c r="G72" s="11">
        <f t="shared" si="31"/>
        <v>0</v>
      </c>
      <c r="H72" s="11">
        <f t="shared" si="31"/>
        <v>0</v>
      </c>
      <c r="I72" s="11">
        <f t="shared" si="31"/>
        <v>0</v>
      </c>
      <c r="J72" s="11">
        <f t="shared" si="31"/>
        <v>0</v>
      </c>
      <c r="K72" s="11">
        <f t="shared" si="31"/>
        <v>0</v>
      </c>
      <c r="L72" s="11">
        <f t="shared" si="31"/>
        <v>0</v>
      </c>
      <c r="M72" s="11">
        <f t="shared" si="31"/>
        <v>0</v>
      </c>
      <c r="N72" s="11">
        <f t="shared" si="31"/>
        <v>0</v>
      </c>
      <c r="O72" s="11">
        <f t="shared" si="31"/>
        <v>0</v>
      </c>
      <c r="P72" s="11">
        <f t="shared" si="31"/>
        <v>0</v>
      </c>
      <c r="Q72" s="11">
        <f t="shared" si="31"/>
        <v>0</v>
      </c>
      <c r="R72" s="11">
        <f t="shared" si="31"/>
        <v>0</v>
      </c>
      <c r="S72" s="11">
        <f t="shared" si="16"/>
        <v>0</v>
      </c>
      <c r="T72" s="11">
        <f t="shared" si="12"/>
        <v>0</v>
      </c>
      <c r="U72" s="40">
        <f t="shared" si="29"/>
        <v>2</v>
      </c>
      <c r="V72" s="11">
        <f t="shared" si="19"/>
        <v>0</v>
      </c>
      <c r="W72" s="11">
        <f t="shared" si="19"/>
        <v>0</v>
      </c>
      <c r="X72" s="11">
        <f t="shared" si="19"/>
        <v>0</v>
      </c>
      <c r="Y72" s="11">
        <f t="shared" si="24"/>
        <v>0</v>
      </c>
      <c r="Z72" s="11">
        <f t="shared" si="24"/>
        <v>0</v>
      </c>
      <c r="AA72" s="11">
        <f t="shared" si="24"/>
        <v>0</v>
      </c>
      <c r="AB72" s="11">
        <f t="shared" si="24"/>
        <v>0</v>
      </c>
      <c r="AC72" s="11">
        <f t="shared" si="24"/>
        <v>0</v>
      </c>
      <c r="AD72" s="11">
        <f t="shared" si="24"/>
        <v>0</v>
      </c>
      <c r="AE72" s="11">
        <f t="shared" si="24"/>
        <v>0</v>
      </c>
      <c r="AF72" s="11">
        <f t="shared" si="24"/>
        <v>0</v>
      </c>
      <c r="AG72" s="11">
        <f t="shared" si="24"/>
        <v>0</v>
      </c>
      <c r="AH72" s="11">
        <f t="shared" si="24"/>
        <v>0</v>
      </c>
      <c r="AI72" s="11">
        <f t="shared" si="24"/>
        <v>0</v>
      </c>
      <c r="AJ72" s="11">
        <f t="shared" si="24"/>
        <v>0</v>
      </c>
      <c r="AK72" s="11">
        <f t="shared" si="24"/>
        <v>0</v>
      </c>
      <c r="AL72" s="11">
        <f t="shared" si="24"/>
        <v>0</v>
      </c>
      <c r="AM72" s="11">
        <f t="shared" si="24"/>
        <v>0</v>
      </c>
      <c r="AN72" s="11">
        <f t="shared" si="23"/>
        <v>0</v>
      </c>
      <c r="AO72" s="11">
        <f t="shared" si="23"/>
        <v>0</v>
      </c>
      <c r="AP72" s="11">
        <f t="shared" si="23"/>
        <v>0</v>
      </c>
      <c r="AQ72" s="11">
        <f t="shared" si="23"/>
        <v>0</v>
      </c>
      <c r="AR72" s="11">
        <f t="shared" si="23"/>
        <v>0</v>
      </c>
      <c r="AS72" s="11">
        <f t="shared" si="23"/>
        <v>0</v>
      </c>
      <c r="AT72" s="11">
        <f t="shared" si="23"/>
        <v>0</v>
      </c>
      <c r="AU72" s="11">
        <f t="shared" si="23"/>
        <v>0</v>
      </c>
      <c r="AV72" s="11">
        <f t="shared" si="23"/>
        <v>0</v>
      </c>
      <c r="AW72" s="11">
        <f t="shared" si="23"/>
        <v>0</v>
      </c>
      <c r="AX72" s="11">
        <f t="shared" si="23"/>
        <v>0</v>
      </c>
      <c r="AY72" s="11">
        <f t="shared" si="23"/>
        <v>0</v>
      </c>
      <c r="AZ72" s="11">
        <f t="shared" si="23"/>
        <v>0</v>
      </c>
      <c r="BA72" s="11">
        <f t="shared" si="22"/>
        <v>0</v>
      </c>
      <c r="BB72" s="11">
        <f t="shared" si="20"/>
        <v>0</v>
      </c>
      <c r="BC72" s="11">
        <f t="shared" si="20"/>
        <v>0</v>
      </c>
      <c r="BD72" s="11">
        <f t="shared" si="14"/>
        <v>0</v>
      </c>
      <c r="BE72" s="11">
        <f t="shared" si="9"/>
        <v>0</v>
      </c>
      <c r="BF72" s="15" t="str">
        <f t="shared" si="30"/>
        <v>ČSN 42 5392</v>
      </c>
      <c r="BG72" s="41">
        <v>41.35</v>
      </c>
      <c r="BY72" s="42">
        <v>2</v>
      </c>
      <c r="DJ72" s="20" t="s">
        <v>170</v>
      </c>
    </row>
    <row r="73" spans="1:114" x14ac:dyDescent="0.2">
      <c r="A73" s="15" t="s">
        <v>105</v>
      </c>
      <c r="B73" s="10" t="s">
        <v>173</v>
      </c>
      <c r="C73" s="11">
        <f t="shared" si="28"/>
        <v>49.2</v>
      </c>
      <c r="D73" s="11">
        <f t="shared" si="31"/>
        <v>0</v>
      </c>
      <c r="E73" s="11">
        <f t="shared" si="31"/>
        <v>0</v>
      </c>
      <c r="F73" s="11">
        <f t="shared" si="31"/>
        <v>0</v>
      </c>
      <c r="G73" s="11">
        <f t="shared" si="31"/>
        <v>0</v>
      </c>
      <c r="H73" s="11">
        <f t="shared" si="31"/>
        <v>0</v>
      </c>
      <c r="I73" s="11">
        <f t="shared" si="31"/>
        <v>0</v>
      </c>
      <c r="J73" s="11">
        <f t="shared" si="31"/>
        <v>0</v>
      </c>
      <c r="K73" s="11">
        <f t="shared" si="31"/>
        <v>0</v>
      </c>
      <c r="L73" s="11">
        <f t="shared" si="31"/>
        <v>0</v>
      </c>
      <c r="M73" s="11">
        <f t="shared" si="31"/>
        <v>0</v>
      </c>
      <c r="N73" s="11">
        <f t="shared" si="31"/>
        <v>0</v>
      </c>
      <c r="O73" s="11">
        <f t="shared" si="31"/>
        <v>0</v>
      </c>
      <c r="P73" s="11">
        <f t="shared" si="31"/>
        <v>0</v>
      </c>
      <c r="Q73" s="11">
        <f t="shared" si="31"/>
        <v>0</v>
      </c>
      <c r="R73" s="11">
        <f t="shared" si="31"/>
        <v>0</v>
      </c>
      <c r="S73" s="11">
        <f t="shared" si="16"/>
        <v>0</v>
      </c>
      <c r="T73" s="11">
        <f t="shared" si="12"/>
        <v>0</v>
      </c>
      <c r="U73" s="40">
        <f t="shared" si="29"/>
        <v>2</v>
      </c>
      <c r="V73" s="11">
        <f t="shared" si="19"/>
        <v>0</v>
      </c>
      <c r="W73" s="11">
        <f t="shared" si="19"/>
        <v>0</v>
      </c>
      <c r="X73" s="11">
        <f t="shared" si="19"/>
        <v>0</v>
      </c>
      <c r="Y73" s="11">
        <f t="shared" si="24"/>
        <v>0</v>
      </c>
      <c r="Z73" s="11">
        <f t="shared" si="24"/>
        <v>0</v>
      </c>
      <c r="AA73" s="11">
        <f t="shared" si="24"/>
        <v>0</v>
      </c>
      <c r="AB73" s="11">
        <f t="shared" si="24"/>
        <v>0</v>
      </c>
      <c r="AC73" s="11">
        <f t="shared" si="24"/>
        <v>0</v>
      </c>
      <c r="AD73" s="11">
        <f t="shared" si="24"/>
        <v>0</v>
      </c>
      <c r="AE73" s="11">
        <f t="shared" si="24"/>
        <v>0</v>
      </c>
      <c r="AF73" s="11">
        <f t="shared" si="24"/>
        <v>0</v>
      </c>
      <c r="AG73" s="11">
        <f t="shared" si="24"/>
        <v>0</v>
      </c>
      <c r="AH73" s="11">
        <f t="shared" si="24"/>
        <v>0</v>
      </c>
      <c r="AI73" s="11">
        <f t="shared" si="24"/>
        <v>0</v>
      </c>
      <c r="AJ73" s="11">
        <f t="shared" si="24"/>
        <v>0</v>
      </c>
      <c r="AK73" s="11">
        <f t="shared" si="24"/>
        <v>0</v>
      </c>
      <c r="AL73" s="11">
        <f t="shared" si="24"/>
        <v>0</v>
      </c>
      <c r="AM73" s="11">
        <f t="shared" si="24"/>
        <v>0</v>
      </c>
      <c r="AN73" s="11">
        <f t="shared" si="23"/>
        <v>0</v>
      </c>
      <c r="AO73" s="11">
        <f t="shared" si="23"/>
        <v>0</v>
      </c>
      <c r="AP73" s="11">
        <f t="shared" si="23"/>
        <v>0</v>
      </c>
      <c r="AQ73" s="11">
        <f t="shared" si="23"/>
        <v>0</v>
      </c>
      <c r="AR73" s="11">
        <f t="shared" si="23"/>
        <v>0</v>
      </c>
      <c r="AS73" s="11">
        <f t="shared" si="23"/>
        <v>0</v>
      </c>
      <c r="AT73" s="11">
        <f t="shared" si="23"/>
        <v>0</v>
      </c>
      <c r="AU73" s="11">
        <f t="shared" si="23"/>
        <v>0</v>
      </c>
      <c r="AV73" s="11">
        <f t="shared" si="23"/>
        <v>0</v>
      </c>
      <c r="AW73" s="11">
        <f t="shared" si="23"/>
        <v>0</v>
      </c>
      <c r="AX73" s="11">
        <f t="shared" si="23"/>
        <v>0</v>
      </c>
      <c r="AY73" s="11">
        <f t="shared" si="23"/>
        <v>0</v>
      </c>
      <c r="AZ73" s="11">
        <f t="shared" si="23"/>
        <v>0</v>
      </c>
      <c r="BA73" s="11">
        <f t="shared" si="22"/>
        <v>0</v>
      </c>
      <c r="BB73" s="11">
        <f t="shared" si="20"/>
        <v>0</v>
      </c>
      <c r="BC73" s="11">
        <f t="shared" si="20"/>
        <v>0</v>
      </c>
      <c r="BD73" s="11">
        <f t="shared" si="14"/>
        <v>0</v>
      </c>
      <c r="BE73" s="11">
        <f t="shared" si="9"/>
        <v>0</v>
      </c>
      <c r="BF73" s="15" t="str">
        <f t="shared" si="30"/>
        <v>ČSN 42 5392</v>
      </c>
      <c r="BG73" s="41">
        <v>49.2</v>
      </c>
      <c r="BY73" s="42">
        <v>2</v>
      </c>
      <c r="DJ73" s="20" t="s">
        <v>170</v>
      </c>
    </row>
    <row r="74" spans="1:114" x14ac:dyDescent="0.2">
      <c r="A74" s="15" t="s">
        <v>105</v>
      </c>
      <c r="B74" s="10" t="s">
        <v>174</v>
      </c>
      <c r="C74" s="11">
        <f t="shared" si="28"/>
        <v>57.05</v>
      </c>
      <c r="D74" s="11">
        <f t="shared" si="31"/>
        <v>0</v>
      </c>
      <c r="E74" s="11">
        <f t="shared" si="31"/>
        <v>0</v>
      </c>
      <c r="F74" s="11">
        <f t="shared" si="31"/>
        <v>0</v>
      </c>
      <c r="G74" s="11">
        <f t="shared" si="31"/>
        <v>0</v>
      </c>
      <c r="H74" s="11">
        <f t="shared" si="31"/>
        <v>0</v>
      </c>
      <c r="I74" s="11">
        <f t="shared" si="31"/>
        <v>0</v>
      </c>
      <c r="J74" s="11">
        <f t="shared" si="31"/>
        <v>0</v>
      </c>
      <c r="K74" s="11">
        <f t="shared" si="31"/>
        <v>0</v>
      </c>
      <c r="L74" s="11">
        <f t="shared" si="31"/>
        <v>0</v>
      </c>
      <c r="M74" s="11">
        <f t="shared" si="31"/>
        <v>0</v>
      </c>
      <c r="N74" s="11">
        <f t="shared" si="31"/>
        <v>0</v>
      </c>
      <c r="O74" s="11">
        <f t="shared" si="31"/>
        <v>0</v>
      </c>
      <c r="P74" s="11">
        <f t="shared" si="31"/>
        <v>0</v>
      </c>
      <c r="Q74" s="11">
        <f t="shared" si="31"/>
        <v>0</v>
      </c>
      <c r="R74" s="11">
        <f t="shared" si="31"/>
        <v>0</v>
      </c>
      <c r="S74" s="11">
        <f t="shared" si="16"/>
        <v>0</v>
      </c>
      <c r="T74" s="11">
        <f t="shared" si="12"/>
        <v>0</v>
      </c>
      <c r="U74" s="40">
        <f t="shared" si="29"/>
        <v>2</v>
      </c>
      <c r="V74" s="11">
        <f t="shared" si="19"/>
        <v>0</v>
      </c>
      <c r="W74" s="11">
        <f t="shared" si="19"/>
        <v>0</v>
      </c>
      <c r="X74" s="11">
        <f t="shared" si="19"/>
        <v>0</v>
      </c>
      <c r="Y74" s="11">
        <f t="shared" si="24"/>
        <v>0</v>
      </c>
      <c r="Z74" s="11">
        <f t="shared" si="24"/>
        <v>0</v>
      </c>
      <c r="AA74" s="11">
        <f t="shared" si="24"/>
        <v>0</v>
      </c>
      <c r="AB74" s="11">
        <f t="shared" si="24"/>
        <v>0</v>
      </c>
      <c r="AC74" s="11">
        <f t="shared" si="24"/>
        <v>0</v>
      </c>
      <c r="AD74" s="11">
        <f t="shared" si="24"/>
        <v>0</v>
      </c>
      <c r="AE74" s="11">
        <f t="shared" si="24"/>
        <v>0</v>
      </c>
      <c r="AF74" s="11">
        <f t="shared" si="24"/>
        <v>0</v>
      </c>
      <c r="AG74" s="11">
        <f t="shared" si="24"/>
        <v>0</v>
      </c>
      <c r="AH74" s="11">
        <f t="shared" si="24"/>
        <v>0</v>
      </c>
      <c r="AI74" s="11">
        <f t="shared" si="24"/>
        <v>0</v>
      </c>
      <c r="AJ74" s="11">
        <f t="shared" si="24"/>
        <v>0</v>
      </c>
      <c r="AK74" s="11">
        <f t="shared" si="24"/>
        <v>0</v>
      </c>
      <c r="AL74" s="11">
        <f t="shared" si="24"/>
        <v>0</v>
      </c>
      <c r="AM74" s="11">
        <f t="shared" si="24"/>
        <v>0</v>
      </c>
      <c r="AN74" s="11">
        <f t="shared" si="23"/>
        <v>0</v>
      </c>
      <c r="AO74" s="11">
        <f t="shared" si="23"/>
        <v>0</v>
      </c>
      <c r="AP74" s="11">
        <f t="shared" si="23"/>
        <v>0</v>
      </c>
      <c r="AQ74" s="11">
        <f t="shared" si="23"/>
        <v>0</v>
      </c>
      <c r="AR74" s="11">
        <f t="shared" si="23"/>
        <v>0</v>
      </c>
      <c r="AS74" s="11">
        <f t="shared" si="23"/>
        <v>0</v>
      </c>
      <c r="AT74" s="11">
        <f t="shared" si="23"/>
        <v>0</v>
      </c>
      <c r="AU74" s="11">
        <f t="shared" si="23"/>
        <v>0</v>
      </c>
      <c r="AV74" s="11">
        <f t="shared" si="23"/>
        <v>0</v>
      </c>
      <c r="AW74" s="11">
        <f t="shared" si="23"/>
        <v>0</v>
      </c>
      <c r="AX74" s="11">
        <f t="shared" si="23"/>
        <v>0</v>
      </c>
      <c r="AY74" s="11">
        <f t="shared" si="23"/>
        <v>0</v>
      </c>
      <c r="AZ74" s="11">
        <f t="shared" si="23"/>
        <v>0</v>
      </c>
      <c r="BA74" s="11">
        <f t="shared" si="22"/>
        <v>0</v>
      </c>
      <c r="BB74" s="11">
        <f t="shared" si="20"/>
        <v>0</v>
      </c>
      <c r="BC74" s="11">
        <f t="shared" si="20"/>
        <v>0</v>
      </c>
      <c r="BD74" s="11">
        <f t="shared" si="14"/>
        <v>0</v>
      </c>
      <c r="BE74" s="11">
        <f t="shared" si="9"/>
        <v>0</v>
      </c>
      <c r="BF74" s="15" t="str">
        <f t="shared" si="30"/>
        <v>ČSN 42 5392</v>
      </c>
      <c r="BG74" s="41">
        <v>57.05</v>
      </c>
      <c r="BY74" s="42">
        <v>2</v>
      </c>
      <c r="DJ74" s="20" t="s">
        <v>170</v>
      </c>
    </row>
    <row r="75" spans="1:114" x14ac:dyDescent="0.2">
      <c r="A75" s="15" t="s">
        <v>105</v>
      </c>
      <c r="B75" s="10" t="s">
        <v>175</v>
      </c>
      <c r="C75" s="11">
        <f t="shared" si="28"/>
        <v>64.900000000000006</v>
      </c>
      <c r="D75" s="11">
        <f t="shared" si="31"/>
        <v>0</v>
      </c>
      <c r="E75" s="11">
        <f t="shared" si="31"/>
        <v>0</v>
      </c>
      <c r="F75" s="11">
        <f t="shared" si="31"/>
        <v>0</v>
      </c>
      <c r="G75" s="11">
        <f t="shared" si="31"/>
        <v>0</v>
      </c>
      <c r="H75" s="11">
        <f t="shared" si="31"/>
        <v>0</v>
      </c>
      <c r="I75" s="11">
        <f t="shared" si="31"/>
        <v>0</v>
      </c>
      <c r="J75" s="11">
        <f t="shared" si="31"/>
        <v>0</v>
      </c>
      <c r="K75" s="11">
        <f t="shared" si="31"/>
        <v>0</v>
      </c>
      <c r="L75" s="11">
        <f t="shared" si="31"/>
        <v>0</v>
      </c>
      <c r="M75" s="11">
        <f t="shared" si="31"/>
        <v>0</v>
      </c>
      <c r="N75" s="11">
        <f t="shared" si="31"/>
        <v>0</v>
      </c>
      <c r="O75" s="11">
        <f t="shared" si="31"/>
        <v>0</v>
      </c>
      <c r="P75" s="11">
        <f t="shared" si="31"/>
        <v>0</v>
      </c>
      <c r="Q75" s="11">
        <f t="shared" si="31"/>
        <v>0</v>
      </c>
      <c r="R75" s="11">
        <f t="shared" si="31"/>
        <v>0</v>
      </c>
      <c r="S75" s="11">
        <f t="shared" si="16"/>
        <v>0</v>
      </c>
      <c r="T75" s="11">
        <f t="shared" si="12"/>
        <v>0</v>
      </c>
      <c r="U75" s="40">
        <f t="shared" si="29"/>
        <v>2</v>
      </c>
      <c r="V75" s="11">
        <f t="shared" si="19"/>
        <v>0</v>
      </c>
      <c r="W75" s="11">
        <f t="shared" si="19"/>
        <v>0</v>
      </c>
      <c r="X75" s="11">
        <f t="shared" si="19"/>
        <v>0</v>
      </c>
      <c r="Y75" s="11">
        <f t="shared" si="24"/>
        <v>0</v>
      </c>
      <c r="Z75" s="11">
        <f t="shared" si="24"/>
        <v>0</v>
      </c>
      <c r="AA75" s="11">
        <f t="shared" si="24"/>
        <v>0</v>
      </c>
      <c r="AB75" s="11">
        <f t="shared" si="24"/>
        <v>0</v>
      </c>
      <c r="AC75" s="11">
        <f t="shared" si="24"/>
        <v>0</v>
      </c>
      <c r="AD75" s="11">
        <f t="shared" si="24"/>
        <v>0</v>
      </c>
      <c r="AE75" s="11">
        <f t="shared" si="24"/>
        <v>0</v>
      </c>
      <c r="AF75" s="11">
        <f t="shared" si="24"/>
        <v>0</v>
      </c>
      <c r="AG75" s="11">
        <f t="shared" si="24"/>
        <v>0</v>
      </c>
      <c r="AH75" s="11">
        <f t="shared" si="24"/>
        <v>0</v>
      </c>
      <c r="AI75" s="11">
        <f t="shared" si="24"/>
        <v>0</v>
      </c>
      <c r="AJ75" s="11">
        <f t="shared" si="24"/>
        <v>0</v>
      </c>
      <c r="AK75" s="11">
        <f t="shared" si="24"/>
        <v>0</v>
      </c>
      <c r="AL75" s="11">
        <f t="shared" si="24"/>
        <v>0</v>
      </c>
      <c r="AM75" s="11">
        <f t="shared" si="24"/>
        <v>0</v>
      </c>
      <c r="AN75" s="11">
        <f t="shared" si="23"/>
        <v>0</v>
      </c>
      <c r="AO75" s="11">
        <f t="shared" si="23"/>
        <v>0</v>
      </c>
      <c r="AP75" s="11">
        <f t="shared" si="23"/>
        <v>0</v>
      </c>
      <c r="AQ75" s="11">
        <f t="shared" si="23"/>
        <v>0</v>
      </c>
      <c r="AR75" s="11">
        <f t="shared" si="23"/>
        <v>0</v>
      </c>
      <c r="AS75" s="11">
        <f t="shared" si="23"/>
        <v>0</v>
      </c>
      <c r="AT75" s="11">
        <f t="shared" si="23"/>
        <v>0</v>
      </c>
      <c r="AU75" s="11">
        <f t="shared" si="23"/>
        <v>0</v>
      </c>
      <c r="AV75" s="11">
        <f t="shared" si="23"/>
        <v>0</v>
      </c>
      <c r="AW75" s="11">
        <f t="shared" si="23"/>
        <v>0</v>
      </c>
      <c r="AX75" s="11">
        <f t="shared" si="23"/>
        <v>0</v>
      </c>
      <c r="AY75" s="11">
        <f t="shared" si="23"/>
        <v>0</v>
      </c>
      <c r="AZ75" s="11">
        <f t="shared" si="23"/>
        <v>0</v>
      </c>
      <c r="BA75" s="11">
        <f t="shared" si="22"/>
        <v>0</v>
      </c>
      <c r="BB75" s="11">
        <f t="shared" si="20"/>
        <v>0</v>
      </c>
      <c r="BC75" s="11">
        <f t="shared" si="20"/>
        <v>0</v>
      </c>
      <c r="BD75" s="11">
        <f t="shared" si="14"/>
        <v>0</v>
      </c>
      <c r="BE75" s="11">
        <f t="shared" si="9"/>
        <v>0</v>
      </c>
      <c r="BF75" s="15" t="str">
        <f t="shared" si="30"/>
        <v>ČSN 42 5392</v>
      </c>
      <c r="BG75" s="41">
        <v>64.900000000000006</v>
      </c>
      <c r="BY75" s="42">
        <v>2</v>
      </c>
      <c r="DJ75" s="20" t="s">
        <v>170</v>
      </c>
    </row>
    <row r="76" spans="1:114" x14ac:dyDescent="0.2">
      <c r="A76" s="15" t="s">
        <v>105</v>
      </c>
      <c r="B76" s="10" t="s">
        <v>176</v>
      </c>
      <c r="C76" s="11">
        <f t="shared" si="28"/>
        <v>72.8</v>
      </c>
      <c r="D76" s="11">
        <f t="shared" si="31"/>
        <v>0</v>
      </c>
      <c r="E76" s="11">
        <f t="shared" si="31"/>
        <v>0</v>
      </c>
      <c r="F76" s="11">
        <f t="shared" si="31"/>
        <v>0</v>
      </c>
      <c r="G76" s="11">
        <f t="shared" si="31"/>
        <v>0</v>
      </c>
      <c r="H76" s="11">
        <f t="shared" si="31"/>
        <v>0</v>
      </c>
      <c r="I76" s="11">
        <f t="shared" si="31"/>
        <v>0</v>
      </c>
      <c r="J76" s="11">
        <f t="shared" si="31"/>
        <v>0</v>
      </c>
      <c r="K76" s="11">
        <f t="shared" si="31"/>
        <v>0</v>
      </c>
      <c r="L76" s="11">
        <f t="shared" si="31"/>
        <v>0</v>
      </c>
      <c r="M76" s="11">
        <f t="shared" si="31"/>
        <v>0</v>
      </c>
      <c r="N76" s="11">
        <f t="shared" si="31"/>
        <v>0</v>
      </c>
      <c r="O76" s="11">
        <f t="shared" si="31"/>
        <v>0</v>
      </c>
      <c r="P76" s="11">
        <f t="shared" si="31"/>
        <v>0</v>
      </c>
      <c r="Q76" s="11">
        <f t="shared" si="31"/>
        <v>0</v>
      </c>
      <c r="R76" s="11">
        <f t="shared" si="31"/>
        <v>0</v>
      </c>
      <c r="S76" s="11">
        <f t="shared" si="16"/>
        <v>0</v>
      </c>
      <c r="T76" s="11">
        <f t="shared" si="12"/>
        <v>0</v>
      </c>
      <c r="U76" s="40">
        <f t="shared" si="29"/>
        <v>2</v>
      </c>
      <c r="V76" s="11">
        <f t="shared" si="19"/>
        <v>0</v>
      </c>
      <c r="W76" s="11">
        <f t="shared" si="19"/>
        <v>0</v>
      </c>
      <c r="X76" s="11">
        <f t="shared" si="19"/>
        <v>0</v>
      </c>
      <c r="Y76" s="11">
        <f t="shared" si="24"/>
        <v>0</v>
      </c>
      <c r="Z76" s="11">
        <f t="shared" si="24"/>
        <v>0</v>
      </c>
      <c r="AA76" s="11">
        <f t="shared" si="24"/>
        <v>0</v>
      </c>
      <c r="AB76" s="11">
        <f t="shared" si="24"/>
        <v>0</v>
      </c>
      <c r="AC76" s="11">
        <f t="shared" si="24"/>
        <v>0</v>
      </c>
      <c r="AD76" s="11">
        <f t="shared" si="24"/>
        <v>0</v>
      </c>
      <c r="AE76" s="11">
        <f t="shared" si="24"/>
        <v>0</v>
      </c>
      <c r="AF76" s="11">
        <f t="shared" si="24"/>
        <v>0</v>
      </c>
      <c r="AG76" s="11">
        <f t="shared" si="24"/>
        <v>0</v>
      </c>
      <c r="AH76" s="11">
        <f t="shared" si="24"/>
        <v>0</v>
      </c>
      <c r="AI76" s="11">
        <f t="shared" si="24"/>
        <v>0</v>
      </c>
      <c r="AJ76" s="11">
        <f t="shared" si="24"/>
        <v>0</v>
      </c>
      <c r="AK76" s="11">
        <f t="shared" si="24"/>
        <v>0</v>
      </c>
      <c r="AL76" s="11">
        <f t="shared" si="24"/>
        <v>0</v>
      </c>
      <c r="AM76" s="11">
        <f t="shared" si="24"/>
        <v>0</v>
      </c>
      <c r="AN76" s="11">
        <f t="shared" si="23"/>
        <v>0</v>
      </c>
      <c r="AO76" s="11">
        <f t="shared" si="23"/>
        <v>0</v>
      </c>
      <c r="AP76" s="11">
        <f t="shared" si="23"/>
        <v>0</v>
      </c>
      <c r="AQ76" s="11">
        <f t="shared" si="23"/>
        <v>0</v>
      </c>
      <c r="AR76" s="11">
        <f t="shared" si="23"/>
        <v>0</v>
      </c>
      <c r="AS76" s="11">
        <f t="shared" si="23"/>
        <v>0</v>
      </c>
      <c r="AT76" s="11">
        <f t="shared" si="23"/>
        <v>0</v>
      </c>
      <c r="AU76" s="11">
        <f t="shared" si="23"/>
        <v>0</v>
      </c>
      <c r="AV76" s="11">
        <f t="shared" si="23"/>
        <v>0</v>
      </c>
      <c r="AW76" s="11">
        <f t="shared" si="23"/>
        <v>0</v>
      </c>
      <c r="AX76" s="11">
        <f t="shared" si="23"/>
        <v>0</v>
      </c>
      <c r="AY76" s="11">
        <f t="shared" si="23"/>
        <v>0</v>
      </c>
      <c r="AZ76" s="11">
        <f t="shared" si="23"/>
        <v>0</v>
      </c>
      <c r="BA76" s="11">
        <f t="shared" si="22"/>
        <v>0</v>
      </c>
      <c r="BB76" s="11">
        <f t="shared" si="20"/>
        <v>0</v>
      </c>
      <c r="BC76" s="11">
        <f t="shared" si="20"/>
        <v>0</v>
      </c>
      <c r="BD76" s="11">
        <f t="shared" si="14"/>
        <v>0</v>
      </c>
      <c r="BE76" s="11">
        <f t="shared" si="9"/>
        <v>0</v>
      </c>
      <c r="BF76" s="15" t="str">
        <f t="shared" si="30"/>
        <v>ČSN 42 5392</v>
      </c>
      <c r="BG76" s="41">
        <v>72.8</v>
      </c>
      <c r="BY76" s="42">
        <v>2</v>
      </c>
      <c r="DJ76" s="20" t="s">
        <v>170</v>
      </c>
    </row>
    <row r="77" spans="1:114" x14ac:dyDescent="0.2">
      <c r="A77" s="15" t="s">
        <v>105</v>
      </c>
      <c r="B77" s="10" t="s">
        <v>177</v>
      </c>
      <c r="C77" s="11">
        <f t="shared" si="28"/>
        <v>80.599999999999994</v>
      </c>
      <c r="D77" s="11">
        <f t="shared" si="31"/>
        <v>0</v>
      </c>
      <c r="E77" s="11">
        <f t="shared" si="31"/>
        <v>0</v>
      </c>
      <c r="F77" s="11">
        <f t="shared" si="31"/>
        <v>0</v>
      </c>
      <c r="G77" s="11">
        <f t="shared" si="31"/>
        <v>0</v>
      </c>
      <c r="H77" s="11">
        <f t="shared" si="31"/>
        <v>0</v>
      </c>
      <c r="I77" s="11">
        <f t="shared" si="31"/>
        <v>0</v>
      </c>
      <c r="J77" s="11">
        <f t="shared" si="31"/>
        <v>0</v>
      </c>
      <c r="K77" s="11">
        <f t="shared" si="31"/>
        <v>0</v>
      </c>
      <c r="L77" s="11">
        <f t="shared" si="31"/>
        <v>0</v>
      </c>
      <c r="M77" s="11">
        <f t="shared" si="31"/>
        <v>0</v>
      </c>
      <c r="N77" s="11">
        <f t="shared" si="31"/>
        <v>0</v>
      </c>
      <c r="O77" s="11">
        <f t="shared" si="31"/>
        <v>0</v>
      </c>
      <c r="P77" s="11">
        <f t="shared" si="31"/>
        <v>0</v>
      </c>
      <c r="Q77" s="11">
        <f t="shared" si="31"/>
        <v>0</v>
      </c>
      <c r="R77" s="11">
        <f t="shared" si="31"/>
        <v>0</v>
      </c>
      <c r="S77" s="11">
        <f t="shared" si="16"/>
        <v>0</v>
      </c>
      <c r="T77" s="11">
        <f t="shared" si="12"/>
        <v>0</v>
      </c>
      <c r="U77" s="40">
        <f t="shared" si="29"/>
        <v>2</v>
      </c>
      <c r="V77" s="11">
        <f t="shared" si="19"/>
        <v>0</v>
      </c>
      <c r="W77" s="11">
        <f t="shared" si="19"/>
        <v>0</v>
      </c>
      <c r="X77" s="11">
        <f t="shared" si="19"/>
        <v>0</v>
      </c>
      <c r="Y77" s="11">
        <f t="shared" si="24"/>
        <v>0</v>
      </c>
      <c r="Z77" s="11">
        <f t="shared" si="24"/>
        <v>0</v>
      </c>
      <c r="AA77" s="11">
        <f t="shared" si="24"/>
        <v>0</v>
      </c>
      <c r="AB77" s="11">
        <f t="shared" si="24"/>
        <v>0</v>
      </c>
      <c r="AC77" s="11">
        <f t="shared" si="24"/>
        <v>0</v>
      </c>
      <c r="AD77" s="11">
        <f t="shared" si="24"/>
        <v>0</v>
      </c>
      <c r="AE77" s="11">
        <f t="shared" si="24"/>
        <v>0</v>
      </c>
      <c r="AF77" s="11">
        <f t="shared" si="24"/>
        <v>0</v>
      </c>
      <c r="AG77" s="11">
        <f t="shared" si="24"/>
        <v>0</v>
      </c>
      <c r="AH77" s="11">
        <f t="shared" si="24"/>
        <v>0</v>
      </c>
      <c r="AI77" s="11">
        <f t="shared" si="24"/>
        <v>0</v>
      </c>
      <c r="AJ77" s="11">
        <f t="shared" si="24"/>
        <v>0</v>
      </c>
      <c r="AK77" s="11">
        <f t="shared" si="24"/>
        <v>0</v>
      </c>
      <c r="AL77" s="11">
        <f t="shared" si="24"/>
        <v>0</v>
      </c>
      <c r="AM77" s="11">
        <f t="shared" si="24"/>
        <v>0</v>
      </c>
      <c r="AN77" s="11">
        <f t="shared" si="23"/>
        <v>0</v>
      </c>
      <c r="AO77" s="11">
        <f t="shared" si="23"/>
        <v>0</v>
      </c>
      <c r="AP77" s="11">
        <f t="shared" si="23"/>
        <v>0</v>
      </c>
      <c r="AQ77" s="11">
        <f t="shared" si="23"/>
        <v>0</v>
      </c>
      <c r="AR77" s="11">
        <f t="shared" si="23"/>
        <v>0</v>
      </c>
      <c r="AS77" s="11">
        <f t="shared" si="23"/>
        <v>0</v>
      </c>
      <c r="AT77" s="11">
        <f t="shared" si="23"/>
        <v>0</v>
      </c>
      <c r="AU77" s="11">
        <f t="shared" si="23"/>
        <v>0</v>
      </c>
      <c r="AV77" s="11">
        <f t="shared" si="23"/>
        <v>0</v>
      </c>
      <c r="AW77" s="11">
        <f t="shared" si="23"/>
        <v>0</v>
      </c>
      <c r="AX77" s="11">
        <f t="shared" si="23"/>
        <v>0</v>
      </c>
      <c r="AY77" s="11">
        <f t="shared" si="23"/>
        <v>0</v>
      </c>
      <c r="AZ77" s="11">
        <f t="shared" si="23"/>
        <v>0</v>
      </c>
      <c r="BA77" s="11">
        <f t="shared" si="22"/>
        <v>0</v>
      </c>
      <c r="BB77" s="11">
        <f t="shared" si="20"/>
        <v>0</v>
      </c>
      <c r="BC77" s="11">
        <f t="shared" si="20"/>
        <v>0</v>
      </c>
      <c r="BD77" s="11">
        <f t="shared" si="14"/>
        <v>0</v>
      </c>
      <c r="BE77" s="11">
        <f t="shared" si="9"/>
        <v>0</v>
      </c>
      <c r="BF77" s="15" t="str">
        <f t="shared" si="30"/>
        <v>ČSN 42 5392</v>
      </c>
      <c r="BG77" s="41">
        <v>80.599999999999994</v>
      </c>
      <c r="BY77" s="42">
        <v>2</v>
      </c>
      <c r="DJ77" s="20" t="s">
        <v>170</v>
      </c>
    </row>
    <row r="78" spans="1:114" x14ac:dyDescent="0.2">
      <c r="A78" s="15"/>
      <c r="D78" s="11" t="str">
        <f t="shared" si="31"/>
        <v/>
      </c>
      <c r="E78" s="11" t="str">
        <f t="shared" si="31"/>
        <v/>
      </c>
      <c r="F78" s="11" t="str">
        <f t="shared" si="31"/>
        <v/>
      </c>
      <c r="G78" s="11" t="str">
        <f t="shared" si="31"/>
        <v/>
      </c>
      <c r="H78" s="11" t="str">
        <f t="shared" si="31"/>
        <v/>
      </c>
      <c r="I78" s="11" t="str">
        <f t="shared" si="31"/>
        <v/>
      </c>
      <c r="J78" s="11" t="str">
        <f t="shared" si="31"/>
        <v/>
      </c>
      <c r="K78" s="11" t="str">
        <f t="shared" si="31"/>
        <v/>
      </c>
      <c r="L78" s="11" t="str">
        <f t="shared" si="31"/>
        <v/>
      </c>
      <c r="M78" s="11" t="str">
        <f t="shared" si="31"/>
        <v/>
      </c>
      <c r="N78" s="11" t="str">
        <f t="shared" si="31"/>
        <v/>
      </c>
      <c r="O78" s="11" t="str">
        <f t="shared" si="31"/>
        <v/>
      </c>
      <c r="P78" s="11" t="str">
        <f t="shared" si="31"/>
        <v/>
      </c>
      <c r="Q78" s="11" t="str">
        <f t="shared" si="31"/>
        <v/>
      </c>
      <c r="R78" s="11" t="str">
        <f t="shared" si="31"/>
        <v/>
      </c>
      <c r="S78" s="11" t="str">
        <f t="shared" si="16"/>
        <v/>
      </c>
      <c r="T78" s="11" t="str">
        <f t="shared" si="12"/>
        <v/>
      </c>
      <c r="V78" s="11" t="str">
        <f t="shared" si="19"/>
        <v/>
      </c>
      <c r="W78" s="11" t="str">
        <f t="shared" si="19"/>
        <v/>
      </c>
      <c r="X78" s="11" t="str">
        <f t="shared" si="19"/>
        <v/>
      </c>
      <c r="Y78" s="11" t="str">
        <f t="shared" si="19"/>
        <v/>
      </c>
      <c r="Z78" s="11" t="str">
        <f t="shared" si="19"/>
        <v/>
      </c>
      <c r="AA78" s="11" t="str">
        <f t="shared" si="19"/>
        <v/>
      </c>
      <c r="AB78" s="11" t="str">
        <f t="shared" si="19"/>
        <v/>
      </c>
      <c r="AC78" s="11" t="str">
        <f t="shared" si="19"/>
        <v/>
      </c>
      <c r="AD78" s="11" t="str">
        <f t="shared" si="19"/>
        <v/>
      </c>
      <c r="AE78" s="11" t="str">
        <f t="shared" si="19"/>
        <v/>
      </c>
      <c r="AF78" s="11" t="str">
        <f t="shared" si="19"/>
        <v/>
      </c>
      <c r="AG78" s="11" t="str">
        <f t="shared" si="19"/>
        <v/>
      </c>
      <c r="AH78" s="11" t="str">
        <f t="shared" si="19"/>
        <v/>
      </c>
      <c r="AI78" s="11" t="str">
        <f t="shared" si="19"/>
        <v/>
      </c>
      <c r="AJ78" s="11" t="str">
        <f t="shared" si="19"/>
        <v/>
      </c>
      <c r="AK78" s="11" t="str">
        <f t="shared" si="19"/>
        <v/>
      </c>
      <c r="AL78" s="11" t="str">
        <f t="shared" ref="AL78:AU105" si="32">IF($A78="x",CP78,"")</f>
        <v/>
      </c>
      <c r="AM78" s="11" t="str">
        <f t="shared" si="32"/>
        <v/>
      </c>
      <c r="AN78" s="11" t="str">
        <f t="shared" si="23"/>
        <v/>
      </c>
      <c r="AO78" s="11" t="str">
        <f t="shared" si="23"/>
        <v/>
      </c>
      <c r="AP78" s="11" t="str">
        <f t="shared" si="23"/>
        <v/>
      </c>
      <c r="AQ78" s="11" t="str">
        <f t="shared" si="23"/>
        <v/>
      </c>
      <c r="AR78" s="11" t="str">
        <f t="shared" si="23"/>
        <v/>
      </c>
      <c r="AS78" s="11" t="str">
        <f t="shared" si="23"/>
        <v/>
      </c>
      <c r="AT78" s="11" t="str">
        <f t="shared" si="23"/>
        <v/>
      </c>
      <c r="AU78" s="11" t="str">
        <f t="shared" si="23"/>
        <v/>
      </c>
      <c r="AV78" s="11" t="str">
        <f t="shared" si="23"/>
        <v/>
      </c>
      <c r="AW78" s="11" t="str">
        <f t="shared" si="23"/>
        <v/>
      </c>
      <c r="AX78" s="11" t="str">
        <f t="shared" si="23"/>
        <v/>
      </c>
      <c r="AY78" s="11" t="str">
        <f t="shared" si="23"/>
        <v/>
      </c>
      <c r="AZ78" s="11" t="str">
        <f t="shared" si="23"/>
        <v/>
      </c>
      <c r="BA78" s="11" t="str">
        <f t="shared" si="22"/>
        <v/>
      </c>
      <c r="BB78" s="11" t="str">
        <f t="shared" si="20"/>
        <v/>
      </c>
      <c r="BC78" s="11" t="str">
        <f t="shared" si="20"/>
        <v/>
      </c>
      <c r="BD78" s="11" t="str">
        <f t="shared" si="14"/>
        <v/>
      </c>
      <c r="BE78" s="11" t="str">
        <f t="shared" si="14"/>
        <v/>
      </c>
      <c r="BG78" s="41"/>
    </row>
    <row r="79" spans="1:114" x14ac:dyDescent="0.2">
      <c r="A79" s="15" t="s">
        <v>105</v>
      </c>
      <c r="B79" s="10" t="s">
        <v>178</v>
      </c>
      <c r="C79" s="11">
        <f t="shared" ref="C79:C86" si="33">IF(A79="x",BG79*$C$4,0)</f>
        <v>27.6</v>
      </c>
      <c r="D79" s="11">
        <f t="shared" si="31"/>
        <v>0</v>
      </c>
      <c r="E79" s="11">
        <f t="shared" si="31"/>
        <v>0</v>
      </c>
      <c r="F79" s="11">
        <f t="shared" si="31"/>
        <v>0</v>
      </c>
      <c r="G79" s="11">
        <f t="shared" si="31"/>
        <v>0</v>
      </c>
      <c r="H79" s="11">
        <f t="shared" si="31"/>
        <v>0</v>
      </c>
      <c r="I79" s="11">
        <f t="shared" si="31"/>
        <v>0</v>
      </c>
      <c r="J79" s="11">
        <f t="shared" si="31"/>
        <v>0</v>
      </c>
      <c r="K79" s="11">
        <f t="shared" si="31"/>
        <v>0</v>
      </c>
      <c r="L79" s="11">
        <f t="shared" si="31"/>
        <v>0</v>
      </c>
      <c r="M79" s="11">
        <f t="shared" si="31"/>
        <v>0</v>
      </c>
      <c r="N79" s="11">
        <f t="shared" si="31"/>
        <v>0</v>
      </c>
      <c r="O79" s="11">
        <f t="shared" si="31"/>
        <v>0</v>
      </c>
      <c r="P79" s="11">
        <f t="shared" si="31"/>
        <v>0</v>
      </c>
      <c r="Q79" s="11">
        <f t="shared" si="31"/>
        <v>0</v>
      </c>
      <c r="R79" s="11">
        <f t="shared" si="31"/>
        <v>0</v>
      </c>
      <c r="S79" s="11">
        <f t="shared" si="16"/>
        <v>0</v>
      </c>
      <c r="T79" s="11">
        <f t="shared" si="12"/>
        <v>0</v>
      </c>
      <c r="U79" s="40">
        <f t="shared" ref="U79:U86" si="34">IF(A79="x",BY79*$U$4,0)</f>
        <v>2</v>
      </c>
      <c r="V79" s="11">
        <f t="shared" si="19"/>
        <v>0</v>
      </c>
      <c r="W79" s="11">
        <f t="shared" si="19"/>
        <v>0</v>
      </c>
      <c r="X79" s="11">
        <f t="shared" si="19"/>
        <v>0</v>
      </c>
      <c r="Y79" s="11">
        <f t="shared" si="19"/>
        <v>0</v>
      </c>
      <c r="Z79" s="11">
        <f t="shared" si="19"/>
        <v>0</v>
      </c>
      <c r="AA79" s="11">
        <f t="shared" si="19"/>
        <v>0</v>
      </c>
      <c r="AB79" s="11">
        <f t="shared" si="19"/>
        <v>0</v>
      </c>
      <c r="AC79" s="11">
        <f t="shared" si="19"/>
        <v>0</v>
      </c>
      <c r="AD79" s="11">
        <f t="shared" si="19"/>
        <v>0</v>
      </c>
      <c r="AE79" s="11">
        <f t="shared" si="19"/>
        <v>0</v>
      </c>
      <c r="AF79" s="11">
        <f t="shared" si="19"/>
        <v>0</v>
      </c>
      <c r="AG79" s="11">
        <f t="shared" si="19"/>
        <v>0</v>
      </c>
      <c r="AH79" s="11">
        <f t="shared" si="19"/>
        <v>0</v>
      </c>
      <c r="AI79" s="11">
        <f t="shared" si="19"/>
        <v>0</v>
      </c>
      <c r="AJ79" s="11">
        <f t="shared" si="19"/>
        <v>0</v>
      </c>
      <c r="AK79" s="11">
        <f t="shared" si="19"/>
        <v>0</v>
      </c>
      <c r="AL79" s="11">
        <f t="shared" si="32"/>
        <v>0</v>
      </c>
      <c r="AM79" s="11">
        <f t="shared" si="32"/>
        <v>0</v>
      </c>
      <c r="AN79" s="11">
        <f t="shared" si="23"/>
        <v>0</v>
      </c>
      <c r="AO79" s="11">
        <f t="shared" si="23"/>
        <v>0</v>
      </c>
      <c r="AP79" s="11">
        <f t="shared" si="23"/>
        <v>0</v>
      </c>
      <c r="AQ79" s="11">
        <f t="shared" si="23"/>
        <v>0</v>
      </c>
      <c r="AR79" s="11">
        <f t="shared" si="23"/>
        <v>0</v>
      </c>
      <c r="AS79" s="11">
        <f t="shared" si="23"/>
        <v>0</v>
      </c>
      <c r="AT79" s="11">
        <f t="shared" si="23"/>
        <v>0</v>
      </c>
      <c r="AU79" s="11">
        <f t="shared" si="23"/>
        <v>0</v>
      </c>
      <c r="AV79" s="11">
        <f t="shared" ref="AV79:BE126" si="35">IF($A79="x",CZ79,"")</f>
        <v>0</v>
      </c>
      <c r="AW79" s="11">
        <f t="shared" si="35"/>
        <v>0</v>
      </c>
      <c r="AX79" s="11">
        <f t="shared" si="35"/>
        <v>0</v>
      </c>
      <c r="AY79" s="11">
        <f t="shared" si="35"/>
        <v>0</v>
      </c>
      <c r="AZ79" s="11">
        <f t="shared" si="35"/>
        <v>0</v>
      </c>
      <c r="BA79" s="11">
        <f t="shared" si="22"/>
        <v>0</v>
      </c>
      <c r="BB79" s="11">
        <f t="shared" si="20"/>
        <v>0</v>
      </c>
      <c r="BC79" s="11">
        <f t="shared" si="20"/>
        <v>0</v>
      </c>
      <c r="BD79" s="11">
        <f t="shared" si="14"/>
        <v>0</v>
      </c>
      <c r="BE79" s="11">
        <f t="shared" si="14"/>
        <v>0</v>
      </c>
      <c r="BF79" s="15" t="str">
        <f t="shared" ref="BF79:BF86" si="36">IF(A79="x",DJ79,0)</f>
        <v>ČSN 42 5390</v>
      </c>
      <c r="BG79" s="41">
        <v>27.6</v>
      </c>
      <c r="BY79" s="42">
        <v>2</v>
      </c>
      <c r="DJ79" s="20" t="s">
        <v>179</v>
      </c>
    </row>
    <row r="80" spans="1:114" x14ac:dyDescent="0.2">
      <c r="A80" s="15" t="s">
        <v>105</v>
      </c>
      <c r="B80" s="10" t="s">
        <v>180</v>
      </c>
      <c r="C80" s="11">
        <f t="shared" si="33"/>
        <v>35.4</v>
      </c>
      <c r="D80" s="11">
        <f t="shared" si="31"/>
        <v>0</v>
      </c>
      <c r="E80" s="11">
        <f t="shared" si="31"/>
        <v>0</v>
      </c>
      <c r="F80" s="11">
        <f t="shared" si="31"/>
        <v>0</v>
      </c>
      <c r="G80" s="11">
        <f t="shared" si="31"/>
        <v>0</v>
      </c>
      <c r="H80" s="11">
        <f t="shared" si="31"/>
        <v>0</v>
      </c>
      <c r="I80" s="11">
        <f t="shared" si="31"/>
        <v>0</v>
      </c>
      <c r="J80" s="11">
        <f t="shared" si="31"/>
        <v>0</v>
      </c>
      <c r="K80" s="11">
        <f t="shared" si="31"/>
        <v>0</v>
      </c>
      <c r="L80" s="11">
        <f t="shared" si="31"/>
        <v>0</v>
      </c>
      <c r="M80" s="11">
        <f t="shared" si="31"/>
        <v>0</v>
      </c>
      <c r="N80" s="11">
        <f t="shared" si="31"/>
        <v>0</v>
      </c>
      <c r="O80" s="11">
        <f t="shared" si="31"/>
        <v>0</v>
      </c>
      <c r="P80" s="11">
        <f t="shared" si="31"/>
        <v>0</v>
      </c>
      <c r="Q80" s="11">
        <f t="shared" si="31"/>
        <v>0</v>
      </c>
      <c r="R80" s="11">
        <f t="shared" si="31"/>
        <v>0</v>
      </c>
      <c r="S80" s="11">
        <f t="shared" si="16"/>
        <v>0</v>
      </c>
      <c r="T80" s="11">
        <f t="shared" si="12"/>
        <v>0</v>
      </c>
      <c r="U80" s="40">
        <f t="shared" si="34"/>
        <v>2</v>
      </c>
      <c r="V80" s="11">
        <f t="shared" si="19"/>
        <v>0</v>
      </c>
      <c r="W80" s="11">
        <f t="shared" si="19"/>
        <v>0</v>
      </c>
      <c r="X80" s="11">
        <f t="shared" si="19"/>
        <v>0</v>
      </c>
      <c r="Y80" s="11">
        <f t="shared" si="19"/>
        <v>0</v>
      </c>
      <c r="Z80" s="11">
        <f t="shared" si="19"/>
        <v>0</v>
      </c>
      <c r="AA80" s="11">
        <f t="shared" si="19"/>
        <v>0</v>
      </c>
      <c r="AB80" s="11">
        <f t="shared" si="19"/>
        <v>0</v>
      </c>
      <c r="AC80" s="11">
        <f t="shared" si="19"/>
        <v>0</v>
      </c>
      <c r="AD80" s="11">
        <f t="shared" si="19"/>
        <v>0</v>
      </c>
      <c r="AE80" s="11">
        <f t="shared" si="19"/>
        <v>0</v>
      </c>
      <c r="AF80" s="11">
        <f t="shared" si="19"/>
        <v>0</v>
      </c>
      <c r="AG80" s="11">
        <f t="shared" si="19"/>
        <v>0</v>
      </c>
      <c r="AH80" s="11">
        <f t="shared" si="19"/>
        <v>0</v>
      </c>
      <c r="AI80" s="11">
        <f t="shared" si="19"/>
        <v>0</v>
      </c>
      <c r="AJ80" s="11">
        <f t="shared" si="19"/>
        <v>0</v>
      </c>
      <c r="AK80" s="11">
        <f t="shared" si="19"/>
        <v>0</v>
      </c>
      <c r="AL80" s="11">
        <f t="shared" si="32"/>
        <v>0</v>
      </c>
      <c r="AM80" s="11">
        <f t="shared" si="32"/>
        <v>0</v>
      </c>
      <c r="AN80" s="11">
        <f t="shared" si="32"/>
        <v>0</v>
      </c>
      <c r="AO80" s="11">
        <f t="shared" si="32"/>
        <v>0</v>
      </c>
      <c r="AP80" s="11">
        <f t="shared" si="32"/>
        <v>0</v>
      </c>
      <c r="AQ80" s="11">
        <f t="shared" si="32"/>
        <v>0</v>
      </c>
      <c r="AR80" s="11">
        <f t="shared" si="32"/>
        <v>0</v>
      </c>
      <c r="AS80" s="11">
        <f t="shared" si="32"/>
        <v>0</v>
      </c>
      <c r="AT80" s="11">
        <f t="shared" si="32"/>
        <v>0</v>
      </c>
      <c r="AU80" s="11">
        <f t="shared" si="32"/>
        <v>0</v>
      </c>
      <c r="AV80" s="11">
        <f t="shared" si="35"/>
        <v>0</v>
      </c>
      <c r="AW80" s="11">
        <f t="shared" si="35"/>
        <v>0</v>
      </c>
      <c r="AX80" s="11">
        <f t="shared" si="35"/>
        <v>0</v>
      </c>
      <c r="AY80" s="11">
        <f t="shared" si="35"/>
        <v>0</v>
      </c>
      <c r="AZ80" s="11">
        <f t="shared" si="35"/>
        <v>0</v>
      </c>
      <c r="BA80" s="11">
        <f t="shared" si="22"/>
        <v>0</v>
      </c>
      <c r="BB80" s="11">
        <f t="shared" si="20"/>
        <v>0</v>
      </c>
      <c r="BC80" s="11">
        <f t="shared" si="20"/>
        <v>0</v>
      </c>
      <c r="BD80" s="11">
        <f t="shared" si="14"/>
        <v>0</v>
      </c>
      <c r="BE80" s="11">
        <f t="shared" si="14"/>
        <v>0</v>
      </c>
      <c r="BF80" s="15" t="str">
        <f t="shared" si="36"/>
        <v>ČSN 42 5390</v>
      </c>
      <c r="BG80" s="41">
        <v>35.4</v>
      </c>
      <c r="BY80" s="42">
        <v>2</v>
      </c>
      <c r="DJ80" s="20" t="s">
        <v>179</v>
      </c>
    </row>
    <row r="81" spans="1:114" x14ac:dyDescent="0.2">
      <c r="A81" s="15" t="s">
        <v>105</v>
      </c>
      <c r="B81" s="10" t="s">
        <v>181</v>
      </c>
      <c r="C81" s="11">
        <f t="shared" si="33"/>
        <v>43.3</v>
      </c>
      <c r="D81" s="11">
        <f t="shared" si="31"/>
        <v>0</v>
      </c>
      <c r="E81" s="11">
        <f t="shared" si="31"/>
        <v>0</v>
      </c>
      <c r="F81" s="11">
        <f t="shared" si="31"/>
        <v>0</v>
      </c>
      <c r="G81" s="11">
        <f t="shared" si="31"/>
        <v>0</v>
      </c>
      <c r="H81" s="11">
        <f t="shared" si="31"/>
        <v>0</v>
      </c>
      <c r="I81" s="11">
        <f t="shared" si="31"/>
        <v>0</v>
      </c>
      <c r="J81" s="11">
        <f t="shared" si="31"/>
        <v>0</v>
      </c>
      <c r="K81" s="11">
        <f t="shared" si="31"/>
        <v>0</v>
      </c>
      <c r="L81" s="11">
        <f t="shared" si="31"/>
        <v>0</v>
      </c>
      <c r="M81" s="11">
        <f t="shared" si="31"/>
        <v>0</v>
      </c>
      <c r="N81" s="11">
        <f t="shared" si="31"/>
        <v>0</v>
      </c>
      <c r="O81" s="11">
        <f t="shared" si="31"/>
        <v>0</v>
      </c>
      <c r="P81" s="11">
        <f t="shared" si="31"/>
        <v>0</v>
      </c>
      <c r="Q81" s="11">
        <f t="shared" si="31"/>
        <v>0</v>
      </c>
      <c r="R81" s="11">
        <f t="shared" si="31"/>
        <v>0</v>
      </c>
      <c r="S81" s="11">
        <f t="shared" si="16"/>
        <v>0</v>
      </c>
      <c r="T81" s="11">
        <f t="shared" si="12"/>
        <v>0</v>
      </c>
      <c r="U81" s="40">
        <f t="shared" si="34"/>
        <v>2</v>
      </c>
      <c r="V81" s="11">
        <f t="shared" si="19"/>
        <v>0</v>
      </c>
      <c r="W81" s="11">
        <f t="shared" si="19"/>
        <v>0</v>
      </c>
      <c r="X81" s="11">
        <f t="shared" si="19"/>
        <v>0</v>
      </c>
      <c r="Y81" s="11">
        <f t="shared" si="19"/>
        <v>0</v>
      </c>
      <c r="Z81" s="11">
        <f t="shared" si="19"/>
        <v>0</v>
      </c>
      <c r="AA81" s="11">
        <f t="shared" si="19"/>
        <v>0</v>
      </c>
      <c r="AB81" s="11">
        <f t="shared" si="19"/>
        <v>0</v>
      </c>
      <c r="AC81" s="11">
        <f t="shared" si="19"/>
        <v>0</v>
      </c>
      <c r="AD81" s="11">
        <f t="shared" si="19"/>
        <v>0</v>
      </c>
      <c r="AE81" s="11">
        <f t="shared" si="19"/>
        <v>0</v>
      </c>
      <c r="AF81" s="11">
        <f t="shared" si="19"/>
        <v>0</v>
      </c>
      <c r="AG81" s="11">
        <f t="shared" si="19"/>
        <v>0</v>
      </c>
      <c r="AH81" s="11">
        <f t="shared" si="19"/>
        <v>0</v>
      </c>
      <c r="AI81" s="11">
        <f t="shared" si="19"/>
        <v>0</v>
      </c>
      <c r="AJ81" s="11">
        <f t="shared" si="19"/>
        <v>0</v>
      </c>
      <c r="AK81" s="11">
        <f t="shared" si="19"/>
        <v>0</v>
      </c>
      <c r="AL81" s="11">
        <f t="shared" si="32"/>
        <v>0</v>
      </c>
      <c r="AM81" s="11">
        <f t="shared" si="32"/>
        <v>0</v>
      </c>
      <c r="AN81" s="11">
        <f t="shared" si="32"/>
        <v>0</v>
      </c>
      <c r="AO81" s="11">
        <f t="shared" si="32"/>
        <v>0</v>
      </c>
      <c r="AP81" s="11">
        <f t="shared" si="32"/>
        <v>0</v>
      </c>
      <c r="AQ81" s="11">
        <f t="shared" si="32"/>
        <v>0</v>
      </c>
      <c r="AR81" s="11">
        <f t="shared" si="32"/>
        <v>0</v>
      </c>
      <c r="AS81" s="11">
        <f t="shared" si="32"/>
        <v>0</v>
      </c>
      <c r="AT81" s="11">
        <f t="shared" si="32"/>
        <v>0</v>
      </c>
      <c r="AU81" s="11">
        <f t="shared" si="32"/>
        <v>0</v>
      </c>
      <c r="AV81" s="11">
        <f t="shared" si="35"/>
        <v>0</v>
      </c>
      <c r="AW81" s="11">
        <f t="shared" si="35"/>
        <v>0</v>
      </c>
      <c r="AX81" s="11">
        <f t="shared" si="35"/>
        <v>0</v>
      </c>
      <c r="AY81" s="11">
        <f t="shared" si="35"/>
        <v>0</v>
      </c>
      <c r="AZ81" s="11">
        <f t="shared" si="35"/>
        <v>0</v>
      </c>
      <c r="BA81" s="11">
        <f t="shared" si="22"/>
        <v>0</v>
      </c>
      <c r="BB81" s="11">
        <f t="shared" si="20"/>
        <v>0</v>
      </c>
      <c r="BC81" s="11">
        <f t="shared" si="20"/>
        <v>0</v>
      </c>
      <c r="BD81" s="11">
        <f t="shared" si="14"/>
        <v>0</v>
      </c>
      <c r="BE81" s="11">
        <f t="shared" si="14"/>
        <v>0</v>
      </c>
      <c r="BF81" s="15" t="str">
        <f t="shared" si="36"/>
        <v>ČSN 42 5390</v>
      </c>
      <c r="BG81" s="41">
        <v>43.3</v>
      </c>
      <c r="BY81" s="42">
        <v>2</v>
      </c>
      <c r="DJ81" s="20" t="s">
        <v>179</v>
      </c>
    </row>
    <row r="82" spans="1:114" x14ac:dyDescent="0.2">
      <c r="A82" s="15" t="s">
        <v>105</v>
      </c>
      <c r="B82" s="10" t="s">
        <v>182</v>
      </c>
      <c r="C82" s="11">
        <f t="shared" si="33"/>
        <v>51.1</v>
      </c>
      <c r="D82" s="11">
        <f t="shared" si="31"/>
        <v>0</v>
      </c>
      <c r="E82" s="11">
        <f t="shared" si="31"/>
        <v>0</v>
      </c>
      <c r="F82" s="11">
        <f t="shared" si="31"/>
        <v>0</v>
      </c>
      <c r="G82" s="11">
        <f t="shared" si="31"/>
        <v>0</v>
      </c>
      <c r="H82" s="11">
        <f t="shared" si="31"/>
        <v>0</v>
      </c>
      <c r="I82" s="11">
        <f t="shared" si="31"/>
        <v>0</v>
      </c>
      <c r="J82" s="11">
        <f t="shared" si="31"/>
        <v>0</v>
      </c>
      <c r="K82" s="11">
        <f t="shared" si="31"/>
        <v>0</v>
      </c>
      <c r="L82" s="11">
        <f t="shared" si="31"/>
        <v>0</v>
      </c>
      <c r="M82" s="11">
        <f t="shared" si="31"/>
        <v>0</v>
      </c>
      <c r="N82" s="11">
        <f t="shared" si="31"/>
        <v>0</v>
      </c>
      <c r="O82" s="11">
        <f t="shared" si="31"/>
        <v>0</v>
      </c>
      <c r="P82" s="11">
        <f t="shared" si="31"/>
        <v>0</v>
      </c>
      <c r="Q82" s="11">
        <f t="shared" si="31"/>
        <v>0</v>
      </c>
      <c r="R82" s="11">
        <f t="shared" si="31"/>
        <v>0</v>
      </c>
      <c r="S82" s="11">
        <f t="shared" si="16"/>
        <v>0</v>
      </c>
      <c r="T82" s="11">
        <f t="shared" si="12"/>
        <v>0</v>
      </c>
      <c r="U82" s="40">
        <f t="shared" si="34"/>
        <v>2</v>
      </c>
      <c r="V82" s="11">
        <f t="shared" si="19"/>
        <v>0</v>
      </c>
      <c r="W82" s="11">
        <f t="shared" si="19"/>
        <v>0</v>
      </c>
      <c r="X82" s="11">
        <f t="shared" si="19"/>
        <v>0</v>
      </c>
      <c r="Y82" s="11">
        <f t="shared" si="19"/>
        <v>0</v>
      </c>
      <c r="Z82" s="11">
        <f t="shared" si="19"/>
        <v>0</v>
      </c>
      <c r="AA82" s="11">
        <f t="shared" si="19"/>
        <v>0</v>
      </c>
      <c r="AB82" s="11">
        <f t="shared" si="19"/>
        <v>0</v>
      </c>
      <c r="AC82" s="11">
        <f t="shared" si="19"/>
        <v>0</v>
      </c>
      <c r="AD82" s="11">
        <f t="shared" si="19"/>
        <v>0</v>
      </c>
      <c r="AE82" s="11">
        <f t="shared" si="19"/>
        <v>0</v>
      </c>
      <c r="AF82" s="11">
        <f t="shared" si="19"/>
        <v>0</v>
      </c>
      <c r="AG82" s="11">
        <f t="shared" si="19"/>
        <v>0</v>
      </c>
      <c r="AH82" s="11">
        <f t="shared" si="19"/>
        <v>0</v>
      </c>
      <c r="AI82" s="11">
        <f t="shared" si="19"/>
        <v>0</v>
      </c>
      <c r="AJ82" s="11">
        <f t="shared" si="19"/>
        <v>0</v>
      </c>
      <c r="AK82" s="11">
        <f t="shared" si="19"/>
        <v>0</v>
      </c>
      <c r="AL82" s="11">
        <f t="shared" si="32"/>
        <v>0</v>
      </c>
      <c r="AM82" s="11">
        <f t="shared" si="32"/>
        <v>0</v>
      </c>
      <c r="AN82" s="11">
        <f t="shared" si="32"/>
        <v>0</v>
      </c>
      <c r="AO82" s="11">
        <f t="shared" si="32"/>
        <v>0</v>
      </c>
      <c r="AP82" s="11">
        <f t="shared" si="32"/>
        <v>0</v>
      </c>
      <c r="AQ82" s="11">
        <f t="shared" si="32"/>
        <v>0</v>
      </c>
      <c r="AR82" s="11">
        <f t="shared" si="32"/>
        <v>0</v>
      </c>
      <c r="AS82" s="11">
        <f t="shared" si="32"/>
        <v>0</v>
      </c>
      <c r="AT82" s="11">
        <f t="shared" si="32"/>
        <v>0</v>
      </c>
      <c r="AU82" s="11">
        <f t="shared" si="32"/>
        <v>0</v>
      </c>
      <c r="AV82" s="11">
        <f t="shared" si="35"/>
        <v>0</v>
      </c>
      <c r="AW82" s="11">
        <f t="shared" si="35"/>
        <v>0</v>
      </c>
      <c r="AX82" s="11">
        <f t="shared" si="35"/>
        <v>0</v>
      </c>
      <c r="AY82" s="11">
        <f t="shared" si="35"/>
        <v>0</v>
      </c>
      <c r="AZ82" s="11">
        <f t="shared" si="35"/>
        <v>0</v>
      </c>
      <c r="BA82" s="11">
        <f t="shared" si="22"/>
        <v>0</v>
      </c>
      <c r="BB82" s="11">
        <f t="shared" si="20"/>
        <v>0</v>
      </c>
      <c r="BC82" s="11">
        <f t="shared" si="20"/>
        <v>0</v>
      </c>
      <c r="BD82" s="11">
        <f t="shared" si="14"/>
        <v>0</v>
      </c>
      <c r="BE82" s="11">
        <f t="shared" si="14"/>
        <v>0</v>
      </c>
      <c r="BF82" s="15" t="str">
        <f t="shared" si="36"/>
        <v>ČSN 42 5390</v>
      </c>
      <c r="BG82" s="41">
        <v>51.1</v>
      </c>
      <c r="BY82" s="42">
        <v>2</v>
      </c>
      <c r="DJ82" s="20" t="s">
        <v>179</v>
      </c>
    </row>
    <row r="83" spans="1:114" x14ac:dyDescent="0.2">
      <c r="A83" s="15" t="s">
        <v>105</v>
      </c>
      <c r="B83" s="10" t="s">
        <v>183</v>
      </c>
      <c r="C83" s="11">
        <f t="shared" si="33"/>
        <v>59</v>
      </c>
      <c r="D83" s="11">
        <f t="shared" si="31"/>
        <v>0</v>
      </c>
      <c r="E83" s="11">
        <f t="shared" si="31"/>
        <v>0</v>
      </c>
      <c r="F83" s="11">
        <f t="shared" si="31"/>
        <v>0</v>
      </c>
      <c r="G83" s="11">
        <f t="shared" si="31"/>
        <v>0</v>
      </c>
      <c r="H83" s="11">
        <f t="shared" si="31"/>
        <v>0</v>
      </c>
      <c r="I83" s="11">
        <f t="shared" si="31"/>
        <v>0</v>
      </c>
      <c r="J83" s="11">
        <f t="shared" si="31"/>
        <v>0</v>
      </c>
      <c r="K83" s="11">
        <f t="shared" si="31"/>
        <v>0</v>
      </c>
      <c r="L83" s="11">
        <f t="shared" si="31"/>
        <v>0</v>
      </c>
      <c r="M83" s="11">
        <f t="shared" si="31"/>
        <v>0</v>
      </c>
      <c r="N83" s="11">
        <f t="shared" si="31"/>
        <v>0</v>
      </c>
      <c r="O83" s="11">
        <f t="shared" si="31"/>
        <v>0</v>
      </c>
      <c r="P83" s="11">
        <f t="shared" si="31"/>
        <v>0</v>
      </c>
      <c r="Q83" s="11">
        <f t="shared" si="31"/>
        <v>0</v>
      </c>
      <c r="R83" s="11">
        <f t="shared" si="31"/>
        <v>0</v>
      </c>
      <c r="S83" s="11">
        <f t="shared" si="16"/>
        <v>0</v>
      </c>
      <c r="T83" s="11">
        <f t="shared" si="12"/>
        <v>0</v>
      </c>
      <c r="U83" s="40">
        <f t="shared" si="34"/>
        <v>2</v>
      </c>
      <c r="V83" s="11">
        <f t="shared" si="19"/>
        <v>0</v>
      </c>
      <c r="W83" s="11">
        <f t="shared" si="19"/>
        <v>0</v>
      </c>
      <c r="X83" s="11">
        <f t="shared" si="19"/>
        <v>0</v>
      </c>
      <c r="Y83" s="11">
        <f t="shared" si="19"/>
        <v>0</v>
      </c>
      <c r="Z83" s="11">
        <f t="shared" si="19"/>
        <v>0</v>
      </c>
      <c r="AA83" s="11">
        <f t="shared" si="19"/>
        <v>0</v>
      </c>
      <c r="AB83" s="11">
        <f t="shared" si="19"/>
        <v>0</v>
      </c>
      <c r="AC83" s="11">
        <f t="shared" si="19"/>
        <v>0</v>
      </c>
      <c r="AD83" s="11">
        <f t="shared" si="19"/>
        <v>0</v>
      </c>
      <c r="AE83" s="11">
        <f t="shared" si="19"/>
        <v>0</v>
      </c>
      <c r="AF83" s="11">
        <f t="shared" si="19"/>
        <v>0</v>
      </c>
      <c r="AG83" s="11">
        <f t="shared" si="19"/>
        <v>0</v>
      </c>
      <c r="AH83" s="11">
        <f t="shared" si="19"/>
        <v>0</v>
      </c>
      <c r="AI83" s="11">
        <f t="shared" si="19"/>
        <v>0</v>
      </c>
      <c r="AJ83" s="11">
        <f t="shared" si="19"/>
        <v>0</v>
      </c>
      <c r="AK83" s="11">
        <f t="shared" si="19"/>
        <v>0</v>
      </c>
      <c r="AL83" s="11">
        <f t="shared" si="32"/>
        <v>0</v>
      </c>
      <c r="AM83" s="11">
        <f t="shared" si="32"/>
        <v>0</v>
      </c>
      <c r="AN83" s="11">
        <f t="shared" si="32"/>
        <v>0</v>
      </c>
      <c r="AO83" s="11">
        <f t="shared" si="32"/>
        <v>0</v>
      </c>
      <c r="AP83" s="11">
        <f t="shared" si="32"/>
        <v>0</v>
      </c>
      <c r="AQ83" s="11">
        <f t="shared" si="32"/>
        <v>0</v>
      </c>
      <c r="AR83" s="11">
        <f t="shared" si="32"/>
        <v>0</v>
      </c>
      <c r="AS83" s="11">
        <f t="shared" si="32"/>
        <v>0</v>
      </c>
      <c r="AT83" s="11">
        <f t="shared" si="32"/>
        <v>0</v>
      </c>
      <c r="AU83" s="11">
        <f t="shared" si="32"/>
        <v>0</v>
      </c>
      <c r="AV83" s="11">
        <f t="shared" si="35"/>
        <v>0</v>
      </c>
      <c r="AW83" s="11">
        <f t="shared" si="35"/>
        <v>0</v>
      </c>
      <c r="AX83" s="11">
        <f t="shared" si="35"/>
        <v>0</v>
      </c>
      <c r="AY83" s="11">
        <f t="shared" si="35"/>
        <v>0</v>
      </c>
      <c r="AZ83" s="11">
        <f t="shared" si="35"/>
        <v>0</v>
      </c>
      <c r="BA83" s="11">
        <f t="shared" si="22"/>
        <v>0</v>
      </c>
      <c r="BB83" s="11">
        <f t="shared" si="20"/>
        <v>0</v>
      </c>
      <c r="BC83" s="11">
        <f t="shared" si="20"/>
        <v>0</v>
      </c>
      <c r="BD83" s="11">
        <f t="shared" si="14"/>
        <v>0</v>
      </c>
      <c r="BE83" s="11">
        <f t="shared" si="14"/>
        <v>0</v>
      </c>
      <c r="BF83" s="15" t="str">
        <f t="shared" si="36"/>
        <v>ČSN 42 5390</v>
      </c>
      <c r="BG83" s="41">
        <v>59</v>
      </c>
      <c r="BY83" s="42">
        <v>2</v>
      </c>
      <c r="DJ83" s="20" t="s">
        <v>179</v>
      </c>
    </row>
    <row r="84" spans="1:114" x14ac:dyDescent="0.2">
      <c r="A84" s="15" t="s">
        <v>105</v>
      </c>
      <c r="B84" s="10" t="s">
        <v>184</v>
      </c>
      <c r="C84" s="11">
        <f t="shared" si="33"/>
        <v>66.8</v>
      </c>
      <c r="D84" s="11">
        <f t="shared" si="31"/>
        <v>0</v>
      </c>
      <c r="E84" s="11">
        <f t="shared" si="31"/>
        <v>0</v>
      </c>
      <c r="F84" s="11">
        <f t="shared" si="31"/>
        <v>0</v>
      </c>
      <c r="G84" s="11">
        <f t="shared" si="31"/>
        <v>0</v>
      </c>
      <c r="H84" s="11">
        <f t="shared" si="31"/>
        <v>0</v>
      </c>
      <c r="I84" s="11">
        <f t="shared" si="31"/>
        <v>0</v>
      </c>
      <c r="J84" s="11">
        <f t="shared" si="31"/>
        <v>0</v>
      </c>
      <c r="K84" s="11">
        <f t="shared" si="31"/>
        <v>0</v>
      </c>
      <c r="L84" s="11">
        <f t="shared" si="31"/>
        <v>0</v>
      </c>
      <c r="M84" s="11">
        <f t="shared" si="31"/>
        <v>0</v>
      </c>
      <c r="N84" s="11">
        <f t="shared" si="31"/>
        <v>0</v>
      </c>
      <c r="O84" s="11">
        <f t="shared" si="31"/>
        <v>0</v>
      </c>
      <c r="P84" s="11">
        <f t="shared" si="31"/>
        <v>0</v>
      </c>
      <c r="Q84" s="11">
        <f t="shared" si="31"/>
        <v>0</v>
      </c>
      <c r="R84" s="11">
        <f t="shared" si="31"/>
        <v>0</v>
      </c>
      <c r="S84" s="11">
        <f t="shared" si="16"/>
        <v>0</v>
      </c>
      <c r="T84" s="11">
        <f t="shared" si="12"/>
        <v>0</v>
      </c>
      <c r="U84" s="40">
        <f t="shared" si="34"/>
        <v>2</v>
      </c>
      <c r="V84" s="11">
        <f t="shared" si="19"/>
        <v>0</v>
      </c>
      <c r="W84" s="11">
        <f t="shared" si="19"/>
        <v>0</v>
      </c>
      <c r="X84" s="11">
        <f t="shared" si="19"/>
        <v>0</v>
      </c>
      <c r="Y84" s="11">
        <f t="shared" si="19"/>
        <v>0</v>
      </c>
      <c r="Z84" s="11">
        <f t="shared" si="19"/>
        <v>0</v>
      </c>
      <c r="AA84" s="11">
        <f t="shared" si="19"/>
        <v>0</v>
      </c>
      <c r="AB84" s="11">
        <f t="shared" si="19"/>
        <v>0</v>
      </c>
      <c r="AC84" s="11">
        <f t="shared" si="19"/>
        <v>0</v>
      </c>
      <c r="AD84" s="11">
        <f t="shared" si="19"/>
        <v>0</v>
      </c>
      <c r="AE84" s="11">
        <f t="shared" si="19"/>
        <v>0</v>
      </c>
      <c r="AF84" s="11">
        <f t="shared" si="19"/>
        <v>0</v>
      </c>
      <c r="AG84" s="11">
        <f t="shared" si="19"/>
        <v>0</v>
      </c>
      <c r="AH84" s="11">
        <f t="shared" si="19"/>
        <v>0</v>
      </c>
      <c r="AI84" s="11">
        <f t="shared" si="19"/>
        <v>0</v>
      </c>
      <c r="AJ84" s="11">
        <f t="shared" si="19"/>
        <v>0</v>
      </c>
      <c r="AK84" s="11">
        <f t="shared" si="19"/>
        <v>0</v>
      </c>
      <c r="AL84" s="11">
        <f t="shared" si="32"/>
        <v>0</v>
      </c>
      <c r="AM84" s="11">
        <f t="shared" si="32"/>
        <v>0</v>
      </c>
      <c r="AN84" s="11">
        <f t="shared" si="32"/>
        <v>0</v>
      </c>
      <c r="AO84" s="11">
        <f t="shared" si="32"/>
        <v>0</v>
      </c>
      <c r="AP84" s="11">
        <f t="shared" si="32"/>
        <v>0</v>
      </c>
      <c r="AQ84" s="11">
        <f t="shared" si="32"/>
        <v>0</v>
      </c>
      <c r="AR84" s="11">
        <f t="shared" si="32"/>
        <v>0</v>
      </c>
      <c r="AS84" s="11">
        <f t="shared" si="32"/>
        <v>0</v>
      </c>
      <c r="AT84" s="11">
        <f t="shared" si="32"/>
        <v>0</v>
      </c>
      <c r="AU84" s="11">
        <f t="shared" si="32"/>
        <v>0</v>
      </c>
      <c r="AV84" s="11">
        <f t="shared" si="35"/>
        <v>0</v>
      </c>
      <c r="AW84" s="11">
        <f t="shared" si="35"/>
        <v>0</v>
      </c>
      <c r="AX84" s="11">
        <f t="shared" si="35"/>
        <v>0</v>
      </c>
      <c r="AY84" s="11">
        <f t="shared" si="35"/>
        <v>0</v>
      </c>
      <c r="AZ84" s="11">
        <f t="shared" si="35"/>
        <v>0</v>
      </c>
      <c r="BA84" s="11">
        <f t="shared" si="22"/>
        <v>0</v>
      </c>
      <c r="BB84" s="11">
        <f t="shared" si="20"/>
        <v>0</v>
      </c>
      <c r="BC84" s="11">
        <f t="shared" si="20"/>
        <v>0</v>
      </c>
      <c r="BD84" s="11">
        <f t="shared" si="14"/>
        <v>0</v>
      </c>
      <c r="BE84" s="11">
        <f t="shared" si="14"/>
        <v>0</v>
      </c>
      <c r="BF84" s="15" t="str">
        <f t="shared" si="36"/>
        <v>ČSN 42 5390</v>
      </c>
      <c r="BG84" s="41">
        <v>66.8</v>
      </c>
      <c r="BY84" s="42">
        <v>2</v>
      </c>
      <c r="DJ84" s="20" t="s">
        <v>179</v>
      </c>
    </row>
    <row r="85" spans="1:114" x14ac:dyDescent="0.2">
      <c r="A85" s="15" t="s">
        <v>105</v>
      </c>
      <c r="B85" s="10" t="s">
        <v>185</v>
      </c>
      <c r="C85" s="11">
        <f t="shared" si="33"/>
        <v>74.7</v>
      </c>
      <c r="D85" s="11">
        <f t="shared" si="31"/>
        <v>0</v>
      </c>
      <c r="E85" s="11">
        <f t="shared" si="31"/>
        <v>0</v>
      </c>
      <c r="F85" s="11">
        <f t="shared" si="31"/>
        <v>0</v>
      </c>
      <c r="G85" s="11">
        <f t="shared" si="31"/>
        <v>0</v>
      </c>
      <c r="H85" s="11">
        <f t="shared" si="31"/>
        <v>0</v>
      </c>
      <c r="I85" s="11">
        <f t="shared" si="31"/>
        <v>0</v>
      </c>
      <c r="J85" s="11">
        <f t="shared" si="31"/>
        <v>0</v>
      </c>
      <c r="K85" s="11">
        <f t="shared" si="31"/>
        <v>0</v>
      </c>
      <c r="L85" s="11">
        <f t="shared" si="31"/>
        <v>0</v>
      </c>
      <c r="M85" s="11">
        <f t="shared" si="31"/>
        <v>0</v>
      </c>
      <c r="N85" s="11">
        <f t="shared" si="31"/>
        <v>0</v>
      </c>
      <c r="O85" s="11">
        <f t="shared" si="31"/>
        <v>0</v>
      </c>
      <c r="P85" s="11">
        <f t="shared" si="31"/>
        <v>0</v>
      </c>
      <c r="Q85" s="11">
        <f t="shared" si="31"/>
        <v>0</v>
      </c>
      <c r="R85" s="11">
        <f t="shared" si="31"/>
        <v>0</v>
      </c>
      <c r="S85" s="11">
        <f t="shared" si="16"/>
        <v>0</v>
      </c>
      <c r="T85" s="11">
        <f t="shared" si="12"/>
        <v>0</v>
      </c>
      <c r="U85" s="40">
        <f t="shared" si="34"/>
        <v>2</v>
      </c>
      <c r="V85" s="11">
        <f t="shared" si="19"/>
        <v>0</v>
      </c>
      <c r="W85" s="11">
        <f t="shared" si="19"/>
        <v>0</v>
      </c>
      <c r="X85" s="11">
        <f t="shared" si="19"/>
        <v>0</v>
      </c>
      <c r="Y85" s="11">
        <f t="shared" si="19"/>
        <v>0</v>
      </c>
      <c r="Z85" s="11">
        <f t="shared" si="19"/>
        <v>0</v>
      </c>
      <c r="AA85" s="11">
        <f t="shared" si="19"/>
        <v>0</v>
      </c>
      <c r="AB85" s="11">
        <f t="shared" si="19"/>
        <v>0</v>
      </c>
      <c r="AC85" s="11">
        <f t="shared" si="19"/>
        <v>0</v>
      </c>
      <c r="AD85" s="11">
        <f t="shared" si="19"/>
        <v>0</v>
      </c>
      <c r="AE85" s="11">
        <f t="shared" si="19"/>
        <v>0</v>
      </c>
      <c r="AF85" s="11">
        <f t="shared" si="19"/>
        <v>0</v>
      </c>
      <c r="AG85" s="11">
        <f t="shared" si="19"/>
        <v>0</v>
      </c>
      <c r="AH85" s="11">
        <f t="shared" si="19"/>
        <v>0</v>
      </c>
      <c r="AI85" s="11">
        <f t="shared" si="19"/>
        <v>0</v>
      </c>
      <c r="AJ85" s="11">
        <f t="shared" si="19"/>
        <v>0</v>
      </c>
      <c r="AK85" s="11">
        <f t="shared" si="19"/>
        <v>0</v>
      </c>
      <c r="AL85" s="11">
        <f t="shared" si="32"/>
        <v>0</v>
      </c>
      <c r="AM85" s="11">
        <f t="shared" si="32"/>
        <v>0</v>
      </c>
      <c r="AN85" s="11">
        <f t="shared" si="32"/>
        <v>0</v>
      </c>
      <c r="AO85" s="11">
        <f t="shared" si="32"/>
        <v>0</v>
      </c>
      <c r="AP85" s="11">
        <f t="shared" si="32"/>
        <v>0</v>
      </c>
      <c r="AQ85" s="11">
        <f t="shared" si="32"/>
        <v>0</v>
      </c>
      <c r="AR85" s="11">
        <f t="shared" si="32"/>
        <v>0</v>
      </c>
      <c r="AS85" s="11">
        <f t="shared" si="32"/>
        <v>0</v>
      </c>
      <c r="AT85" s="11">
        <f t="shared" si="32"/>
        <v>0</v>
      </c>
      <c r="AU85" s="11">
        <f t="shared" si="32"/>
        <v>0</v>
      </c>
      <c r="AV85" s="11">
        <f t="shared" si="35"/>
        <v>0</v>
      </c>
      <c r="AW85" s="11">
        <f t="shared" si="35"/>
        <v>0</v>
      </c>
      <c r="AX85" s="11">
        <f t="shared" si="35"/>
        <v>0</v>
      </c>
      <c r="AY85" s="11">
        <f t="shared" si="35"/>
        <v>0</v>
      </c>
      <c r="AZ85" s="11">
        <f t="shared" si="35"/>
        <v>0</v>
      </c>
      <c r="BA85" s="11">
        <f t="shared" si="22"/>
        <v>0</v>
      </c>
      <c r="BB85" s="11">
        <f t="shared" si="20"/>
        <v>0</v>
      </c>
      <c r="BC85" s="11">
        <f t="shared" si="20"/>
        <v>0</v>
      </c>
      <c r="BD85" s="11">
        <f t="shared" si="14"/>
        <v>0</v>
      </c>
      <c r="BE85" s="11">
        <f t="shared" si="14"/>
        <v>0</v>
      </c>
      <c r="BF85" s="15" t="str">
        <f t="shared" si="36"/>
        <v>ČSN 42 5390</v>
      </c>
      <c r="BG85" s="41">
        <v>74.7</v>
      </c>
      <c r="BY85" s="42">
        <v>2</v>
      </c>
      <c r="DJ85" s="20" t="s">
        <v>179</v>
      </c>
    </row>
    <row r="86" spans="1:114" x14ac:dyDescent="0.2">
      <c r="A86" s="15" t="s">
        <v>105</v>
      </c>
      <c r="B86" s="10" t="s">
        <v>186</v>
      </c>
      <c r="C86" s="11">
        <f t="shared" si="33"/>
        <v>82.5</v>
      </c>
      <c r="D86" s="11">
        <f t="shared" si="31"/>
        <v>0</v>
      </c>
      <c r="E86" s="11">
        <f t="shared" si="31"/>
        <v>0</v>
      </c>
      <c r="F86" s="11">
        <f t="shared" si="31"/>
        <v>0</v>
      </c>
      <c r="G86" s="11">
        <f t="shared" si="31"/>
        <v>0</v>
      </c>
      <c r="H86" s="11">
        <f t="shared" si="31"/>
        <v>0</v>
      </c>
      <c r="I86" s="11">
        <f t="shared" si="31"/>
        <v>0</v>
      </c>
      <c r="J86" s="11">
        <f t="shared" si="31"/>
        <v>0</v>
      </c>
      <c r="K86" s="11">
        <f t="shared" si="31"/>
        <v>0</v>
      </c>
      <c r="L86" s="11">
        <f t="shared" si="31"/>
        <v>0</v>
      </c>
      <c r="M86" s="11">
        <f t="shared" si="31"/>
        <v>0</v>
      </c>
      <c r="N86" s="11">
        <f t="shared" si="31"/>
        <v>0</v>
      </c>
      <c r="O86" s="11">
        <f t="shared" si="31"/>
        <v>0</v>
      </c>
      <c r="P86" s="11">
        <f t="shared" si="31"/>
        <v>0</v>
      </c>
      <c r="Q86" s="11">
        <f t="shared" si="31"/>
        <v>0</v>
      </c>
      <c r="R86" s="11">
        <f t="shared" si="31"/>
        <v>0</v>
      </c>
      <c r="S86" s="11">
        <f t="shared" si="16"/>
        <v>0</v>
      </c>
      <c r="T86" s="11">
        <f t="shared" si="16"/>
        <v>0</v>
      </c>
      <c r="U86" s="40">
        <f t="shared" si="34"/>
        <v>2</v>
      </c>
      <c r="V86" s="11">
        <f t="shared" si="19"/>
        <v>0</v>
      </c>
      <c r="W86" s="11">
        <f t="shared" si="19"/>
        <v>0</v>
      </c>
      <c r="X86" s="11">
        <f t="shared" si="19"/>
        <v>0</v>
      </c>
      <c r="Y86" s="11">
        <f t="shared" si="19"/>
        <v>0</v>
      </c>
      <c r="Z86" s="11">
        <f t="shared" si="19"/>
        <v>0</v>
      </c>
      <c r="AA86" s="11">
        <f t="shared" si="19"/>
        <v>0</v>
      </c>
      <c r="AB86" s="11">
        <f t="shared" si="19"/>
        <v>0</v>
      </c>
      <c r="AC86" s="11">
        <f t="shared" si="19"/>
        <v>0</v>
      </c>
      <c r="AD86" s="11">
        <f t="shared" si="19"/>
        <v>0</v>
      </c>
      <c r="AE86" s="11">
        <f t="shared" si="19"/>
        <v>0</v>
      </c>
      <c r="AF86" s="11">
        <f t="shared" si="19"/>
        <v>0</v>
      </c>
      <c r="AG86" s="11">
        <f t="shared" si="19"/>
        <v>0</v>
      </c>
      <c r="AH86" s="11">
        <f t="shared" si="19"/>
        <v>0</v>
      </c>
      <c r="AI86" s="11">
        <f t="shared" si="19"/>
        <v>0</v>
      </c>
      <c r="AJ86" s="11">
        <f t="shared" si="19"/>
        <v>0</v>
      </c>
      <c r="AK86" s="11">
        <f t="shared" si="19"/>
        <v>0</v>
      </c>
      <c r="AL86" s="11">
        <f t="shared" si="32"/>
        <v>0</v>
      </c>
      <c r="AM86" s="11">
        <f t="shared" si="32"/>
        <v>0</v>
      </c>
      <c r="AN86" s="11">
        <f t="shared" si="32"/>
        <v>0</v>
      </c>
      <c r="AO86" s="11">
        <f t="shared" si="32"/>
        <v>0</v>
      </c>
      <c r="AP86" s="11">
        <f t="shared" si="32"/>
        <v>0</v>
      </c>
      <c r="AQ86" s="11">
        <f t="shared" si="32"/>
        <v>0</v>
      </c>
      <c r="AR86" s="11">
        <f t="shared" si="32"/>
        <v>0</v>
      </c>
      <c r="AS86" s="11">
        <f t="shared" si="32"/>
        <v>0</v>
      </c>
      <c r="AT86" s="11">
        <f t="shared" si="32"/>
        <v>0</v>
      </c>
      <c r="AU86" s="11">
        <f t="shared" si="32"/>
        <v>0</v>
      </c>
      <c r="AV86" s="11">
        <f t="shared" si="35"/>
        <v>0</v>
      </c>
      <c r="AW86" s="11">
        <f t="shared" si="35"/>
        <v>0</v>
      </c>
      <c r="AX86" s="11">
        <f t="shared" si="35"/>
        <v>0</v>
      </c>
      <c r="AY86" s="11">
        <f t="shared" si="35"/>
        <v>0</v>
      </c>
      <c r="AZ86" s="11">
        <f t="shared" si="35"/>
        <v>0</v>
      </c>
      <c r="BA86" s="11">
        <f t="shared" si="22"/>
        <v>0</v>
      </c>
      <c r="BB86" s="11">
        <f t="shared" si="20"/>
        <v>0</v>
      </c>
      <c r="BC86" s="11">
        <f t="shared" si="20"/>
        <v>0</v>
      </c>
      <c r="BD86" s="11">
        <f t="shared" si="14"/>
        <v>0</v>
      </c>
      <c r="BE86" s="11">
        <f t="shared" si="14"/>
        <v>0</v>
      </c>
      <c r="BF86" s="15" t="str">
        <f t="shared" si="36"/>
        <v>ČSN 42 5390</v>
      </c>
      <c r="BG86" s="41">
        <v>82.5</v>
      </c>
      <c r="BY86" s="42">
        <v>2</v>
      </c>
      <c r="DJ86" s="20" t="s">
        <v>179</v>
      </c>
    </row>
    <row r="87" spans="1:114" x14ac:dyDescent="0.2">
      <c r="A87" s="15"/>
      <c r="D87" s="11" t="str">
        <f t="shared" si="31"/>
        <v/>
      </c>
      <c r="E87" s="11" t="str">
        <f t="shared" si="31"/>
        <v/>
      </c>
      <c r="F87" s="11" t="str">
        <f t="shared" si="31"/>
        <v/>
      </c>
      <c r="G87" s="11" t="str">
        <f t="shared" si="31"/>
        <v/>
      </c>
      <c r="H87" s="11" t="str">
        <f t="shared" si="31"/>
        <v/>
      </c>
      <c r="I87" s="11" t="str">
        <f t="shared" si="31"/>
        <v/>
      </c>
      <c r="J87" s="11" t="str">
        <f t="shared" si="31"/>
        <v/>
      </c>
      <c r="K87" s="11" t="str">
        <f t="shared" si="31"/>
        <v/>
      </c>
      <c r="L87" s="11" t="str">
        <f t="shared" si="31"/>
        <v/>
      </c>
      <c r="M87" s="11" t="str">
        <f t="shared" si="31"/>
        <v/>
      </c>
      <c r="N87" s="11" t="str">
        <f t="shared" si="31"/>
        <v/>
      </c>
      <c r="O87" s="11" t="str">
        <f t="shared" si="31"/>
        <v/>
      </c>
      <c r="P87" s="11" t="str">
        <f t="shared" si="31"/>
        <v/>
      </c>
      <c r="Q87" s="11" t="str">
        <f t="shared" si="31"/>
        <v/>
      </c>
      <c r="R87" s="11" t="str">
        <f t="shared" si="31"/>
        <v/>
      </c>
      <c r="S87" s="11" t="str">
        <f t="shared" si="16"/>
        <v/>
      </c>
      <c r="T87" s="11" t="str">
        <f t="shared" si="16"/>
        <v/>
      </c>
      <c r="V87" s="11" t="str">
        <f t="shared" si="19"/>
        <v/>
      </c>
      <c r="W87" s="11" t="str">
        <f t="shared" si="19"/>
        <v/>
      </c>
      <c r="X87" s="11" t="str">
        <f t="shared" si="19"/>
        <v/>
      </c>
      <c r="Y87" s="11" t="str">
        <f t="shared" si="19"/>
        <v/>
      </c>
      <c r="Z87" s="11" t="str">
        <f t="shared" si="19"/>
        <v/>
      </c>
      <c r="AA87" s="11" t="str">
        <f t="shared" si="19"/>
        <v/>
      </c>
      <c r="AB87" s="11" t="str">
        <f t="shared" si="19"/>
        <v/>
      </c>
      <c r="AC87" s="11" t="str">
        <f t="shared" si="19"/>
        <v/>
      </c>
      <c r="AD87" s="11" t="str">
        <f t="shared" si="19"/>
        <v/>
      </c>
      <c r="AE87" s="11" t="str">
        <f t="shared" si="19"/>
        <v/>
      </c>
      <c r="AF87" s="11" t="str">
        <f t="shared" si="19"/>
        <v/>
      </c>
      <c r="AG87" s="11" t="str">
        <f t="shared" si="19"/>
        <v/>
      </c>
      <c r="AH87" s="11" t="str">
        <f t="shared" si="19"/>
        <v/>
      </c>
      <c r="AI87" s="11" t="str">
        <f t="shared" si="19"/>
        <v/>
      </c>
      <c r="AJ87" s="11" t="str">
        <f t="shared" si="19"/>
        <v/>
      </c>
      <c r="AK87" s="11" t="str">
        <f t="shared" si="19"/>
        <v/>
      </c>
      <c r="AL87" s="11" t="str">
        <f t="shared" si="32"/>
        <v/>
      </c>
      <c r="AM87" s="11" t="str">
        <f t="shared" si="32"/>
        <v/>
      </c>
      <c r="AN87" s="11" t="str">
        <f t="shared" si="32"/>
        <v/>
      </c>
      <c r="AO87" s="11" t="str">
        <f t="shared" si="32"/>
        <v/>
      </c>
      <c r="AP87" s="11" t="str">
        <f t="shared" si="32"/>
        <v/>
      </c>
      <c r="AQ87" s="11" t="str">
        <f t="shared" si="32"/>
        <v/>
      </c>
      <c r="AR87" s="11" t="str">
        <f t="shared" si="32"/>
        <v/>
      </c>
      <c r="AS87" s="11" t="str">
        <f t="shared" si="32"/>
        <v/>
      </c>
      <c r="AT87" s="11" t="str">
        <f t="shared" si="32"/>
        <v/>
      </c>
      <c r="AU87" s="11" t="str">
        <f t="shared" si="32"/>
        <v/>
      </c>
      <c r="AV87" s="11" t="str">
        <f t="shared" si="35"/>
        <v/>
      </c>
      <c r="AW87" s="11" t="str">
        <f t="shared" si="35"/>
        <v/>
      </c>
      <c r="AX87" s="11" t="str">
        <f t="shared" si="35"/>
        <v/>
      </c>
      <c r="AY87" s="11" t="str">
        <f t="shared" si="35"/>
        <v/>
      </c>
      <c r="AZ87" s="11" t="str">
        <f t="shared" si="35"/>
        <v/>
      </c>
      <c r="BA87" s="11" t="str">
        <f t="shared" si="22"/>
        <v/>
      </c>
      <c r="BB87" s="11" t="str">
        <f t="shared" si="20"/>
        <v/>
      </c>
      <c r="BC87" s="11" t="str">
        <f t="shared" si="20"/>
        <v/>
      </c>
      <c r="BD87" s="11" t="str">
        <f t="shared" si="14"/>
        <v/>
      </c>
      <c r="BE87" s="11" t="str">
        <f t="shared" si="14"/>
        <v/>
      </c>
    </row>
    <row r="88" spans="1:114" x14ac:dyDescent="0.2">
      <c r="A88" s="15" t="s">
        <v>105</v>
      </c>
      <c r="B88" s="10" t="s">
        <v>187</v>
      </c>
      <c r="C88" s="11">
        <f t="shared" ref="C88:C151" si="37">IF(A88="x",BG88*$C$4,0)</f>
        <v>0.15413438956674921</v>
      </c>
      <c r="D88" s="11">
        <f t="shared" si="31"/>
        <v>0</v>
      </c>
      <c r="E88" s="11">
        <f t="shared" si="31"/>
        <v>0</v>
      </c>
      <c r="F88" s="11">
        <f t="shared" si="31"/>
        <v>5</v>
      </c>
      <c r="G88" s="11">
        <f t="shared" si="31"/>
        <v>0</v>
      </c>
      <c r="H88" s="11">
        <f t="shared" si="31"/>
        <v>0</v>
      </c>
      <c r="I88" s="11">
        <f t="shared" si="31"/>
        <v>0</v>
      </c>
      <c r="J88" s="11">
        <f t="shared" si="31"/>
        <v>0</v>
      </c>
      <c r="K88" s="11">
        <f t="shared" si="31"/>
        <v>0</v>
      </c>
      <c r="L88" s="11">
        <f t="shared" si="31"/>
        <v>0</v>
      </c>
      <c r="M88" s="11">
        <f t="shared" si="31"/>
        <v>0</v>
      </c>
      <c r="N88" s="11">
        <f t="shared" si="31"/>
        <v>0</v>
      </c>
      <c r="O88" s="11">
        <f t="shared" si="31"/>
        <v>0</v>
      </c>
      <c r="P88" s="11">
        <f t="shared" si="31"/>
        <v>0</v>
      </c>
      <c r="Q88" s="11">
        <f t="shared" si="31"/>
        <v>0</v>
      </c>
      <c r="R88" s="11">
        <f t="shared" si="31"/>
        <v>0</v>
      </c>
      <c r="S88" s="11">
        <f t="shared" si="16"/>
        <v>0</v>
      </c>
      <c r="T88" s="11">
        <f t="shared" si="16"/>
        <v>19.634954084936208</v>
      </c>
      <c r="U88" s="40">
        <f t="shared" ref="U88:U151" si="38">IF(A88="x",BY88*$U$4,0)</f>
        <v>1.5707963267948967E-2</v>
      </c>
      <c r="V88" s="11">
        <f t="shared" si="19"/>
        <v>101.91082802547771</v>
      </c>
      <c r="W88" s="11">
        <f t="shared" si="19"/>
        <v>30.679615757712824</v>
      </c>
      <c r="X88" s="11">
        <f t="shared" si="19"/>
        <v>12.271846303085129</v>
      </c>
      <c r="Y88" s="11">
        <f t="shared" si="19"/>
        <v>20.832686284117315</v>
      </c>
      <c r="Z88" s="11">
        <f t="shared" si="19"/>
        <v>1.6976</v>
      </c>
      <c r="AA88" s="11">
        <f t="shared" si="19"/>
        <v>1.25</v>
      </c>
      <c r="AB88" s="11">
        <f t="shared" si="19"/>
        <v>19.634954084936208</v>
      </c>
      <c r="AC88" s="11">
        <f t="shared" si="19"/>
        <v>0</v>
      </c>
      <c r="AD88" s="11">
        <f t="shared" si="19"/>
        <v>0</v>
      </c>
      <c r="AE88" s="11">
        <f t="shared" si="19"/>
        <v>0</v>
      </c>
      <c r="AF88" s="11">
        <f t="shared" si="19"/>
        <v>0</v>
      </c>
      <c r="AG88" s="11">
        <f t="shared" ref="AG88:AM133" si="39">IF($A88="x",CK88,"")</f>
        <v>0</v>
      </c>
      <c r="AH88" s="11">
        <f t="shared" si="39"/>
        <v>0</v>
      </c>
      <c r="AI88" s="11">
        <f t="shared" si="39"/>
        <v>0</v>
      </c>
      <c r="AJ88" s="11">
        <f t="shared" si="39"/>
        <v>0</v>
      </c>
      <c r="AK88" s="11">
        <f t="shared" si="39"/>
        <v>0</v>
      </c>
      <c r="AL88" s="11">
        <f t="shared" si="32"/>
        <v>0</v>
      </c>
      <c r="AM88" s="11">
        <f t="shared" si="32"/>
        <v>0</v>
      </c>
      <c r="AN88" s="11">
        <f t="shared" si="32"/>
        <v>0</v>
      </c>
      <c r="AO88" s="11">
        <f t="shared" si="32"/>
        <v>0</v>
      </c>
      <c r="AP88" s="11">
        <f t="shared" si="32"/>
        <v>0</v>
      </c>
      <c r="AQ88" s="11">
        <f t="shared" si="32"/>
        <v>0</v>
      </c>
      <c r="AR88" s="11">
        <f t="shared" si="32"/>
        <v>0</v>
      </c>
      <c r="AS88" s="11">
        <f t="shared" si="32"/>
        <v>0</v>
      </c>
      <c r="AT88" s="11">
        <f t="shared" si="32"/>
        <v>0</v>
      </c>
      <c r="AU88" s="11">
        <f t="shared" si="32"/>
        <v>0</v>
      </c>
      <c r="AV88" s="11">
        <f t="shared" si="35"/>
        <v>6.1356249999999992</v>
      </c>
      <c r="AW88" s="11">
        <f t="shared" si="35"/>
        <v>0</v>
      </c>
      <c r="AX88" s="11">
        <f t="shared" si="35"/>
        <v>0</v>
      </c>
      <c r="AY88" s="11">
        <f t="shared" si="35"/>
        <v>0</v>
      </c>
      <c r="AZ88" s="11">
        <f t="shared" si="35"/>
        <v>0</v>
      </c>
      <c r="BA88" s="11">
        <f t="shared" si="22"/>
        <v>0</v>
      </c>
      <c r="BB88" s="11">
        <f t="shared" si="20"/>
        <v>0</v>
      </c>
      <c r="BC88" s="11">
        <f t="shared" si="20"/>
        <v>0</v>
      </c>
      <c r="BD88" s="11">
        <f t="shared" si="14"/>
        <v>0</v>
      </c>
      <c r="BE88" s="11">
        <f t="shared" si="14"/>
        <v>0</v>
      </c>
      <c r="BF88" s="15" t="str">
        <f t="shared" ref="BF88:BF151" si="40">IF(A88="x",DJ88,0)</f>
        <v>ČSN 42 5510</v>
      </c>
      <c r="BG88" s="42">
        <v>0.15413438956674921</v>
      </c>
      <c r="BJ88" s="17">
        <f t="shared" ref="BJ88:BJ151" si="41">VALUE(MID(B88,FIND(" ",B88)+1,LEN(B88)-FIND(" ",B88)))</f>
        <v>5</v>
      </c>
      <c r="BX88" s="26">
        <f>PI()*(BJ88^2)/4</f>
        <v>19.634954084936208</v>
      </c>
      <c r="BY88" s="42">
        <v>1.5707963267948967E-2</v>
      </c>
      <c r="BZ88" s="43">
        <f>BY88/(BX88*0.00000785)</f>
        <v>101.91082802547771</v>
      </c>
      <c r="CA88" s="18">
        <f>PI()*(BJ88^4)/64</f>
        <v>30.679615757712824</v>
      </c>
      <c r="CB88" s="18">
        <f>PI()*(BJ88^3)/32</f>
        <v>12.271846303085129</v>
      </c>
      <c r="CC88" s="18">
        <f>2*PI()*(BJ88^2)/8*0.4244*(BJ88/2)</f>
        <v>20.832686284117315</v>
      </c>
      <c r="CD88" s="25">
        <f>CC88/CB88</f>
        <v>1.6976</v>
      </c>
      <c r="CE88" s="26">
        <f>SQRT(CA88/BX88)</f>
        <v>1.25</v>
      </c>
      <c r="CF88" s="18">
        <f>BX88</f>
        <v>19.634954084936208</v>
      </c>
      <c r="CZ88" s="18">
        <f>0.009817*BJ88^4</f>
        <v>6.1356249999999992</v>
      </c>
      <c r="DJ88" s="20" t="s">
        <v>188</v>
      </c>
    </row>
    <row r="89" spans="1:114" x14ac:dyDescent="0.2">
      <c r="A89" s="15" t="s">
        <v>105</v>
      </c>
      <c r="B89" s="10" t="s">
        <v>189</v>
      </c>
      <c r="C89" s="11">
        <f t="shared" si="37"/>
        <v>0.2219535209761189</v>
      </c>
      <c r="D89" s="11">
        <f t="shared" ref="D89:S105" si="42">IF($A89="x",BH89,"")</f>
        <v>0</v>
      </c>
      <c r="E89" s="11">
        <f t="shared" si="42"/>
        <v>0</v>
      </c>
      <c r="F89" s="11">
        <f t="shared" si="42"/>
        <v>6</v>
      </c>
      <c r="G89" s="11">
        <f t="shared" si="42"/>
        <v>0</v>
      </c>
      <c r="H89" s="11">
        <f t="shared" si="42"/>
        <v>0</v>
      </c>
      <c r="I89" s="11">
        <f t="shared" si="42"/>
        <v>0</v>
      </c>
      <c r="J89" s="11">
        <f t="shared" si="42"/>
        <v>0</v>
      </c>
      <c r="K89" s="11">
        <f t="shared" si="42"/>
        <v>0</v>
      </c>
      <c r="L89" s="11">
        <f t="shared" si="42"/>
        <v>0</v>
      </c>
      <c r="M89" s="11">
        <f t="shared" si="42"/>
        <v>0</v>
      </c>
      <c r="N89" s="11">
        <f t="shared" si="42"/>
        <v>0</v>
      </c>
      <c r="O89" s="11">
        <f t="shared" si="42"/>
        <v>0</v>
      </c>
      <c r="P89" s="11">
        <f t="shared" si="42"/>
        <v>0</v>
      </c>
      <c r="Q89" s="11">
        <f t="shared" si="42"/>
        <v>0</v>
      </c>
      <c r="R89" s="11">
        <f t="shared" si="42"/>
        <v>0</v>
      </c>
      <c r="S89" s="11">
        <f t="shared" si="16"/>
        <v>0</v>
      </c>
      <c r="T89" s="11">
        <f t="shared" si="16"/>
        <v>28.274333882308138</v>
      </c>
      <c r="U89" s="40">
        <f t="shared" si="38"/>
        <v>1.8849555921538759E-2</v>
      </c>
      <c r="V89" s="11">
        <f t="shared" ref="V89:AF112" si="43">IF($A89="x",BZ89,"")</f>
        <v>84.925690021231432</v>
      </c>
      <c r="W89" s="11">
        <f t="shared" si="43"/>
        <v>63.617251235193308</v>
      </c>
      <c r="X89" s="11">
        <f t="shared" si="43"/>
        <v>21.205750411731103</v>
      </c>
      <c r="Y89" s="11">
        <f t="shared" si="43"/>
        <v>35.998881898954721</v>
      </c>
      <c r="Z89" s="11">
        <f t="shared" si="43"/>
        <v>1.6976</v>
      </c>
      <c r="AA89" s="11">
        <f t="shared" si="43"/>
        <v>1.5</v>
      </c>
      <c r="AB89" s="11">
        <f t="shared" si="43"/>
        <v>28.274333882308138</v>
      </c>
      <c r="AC89" s="11">
        <f t="shared" si="43"/>
        <v>0</v>
      </c>
      <c r="AD89" s="11">
        <f t="shared" si="43"/>
        <v>0</v>
      </c>
      <c r="AE89" s="11">
        <f t="shared" si="43"/>
        <v>0</v>
      </c>
      <c r="AF89" s="11">
        <f t="shared" si="43"/>
        <v>0</v>
      </c>
      <c r="AG89" s="11">
        <f t="shared" si="39"/>
        <v>0</v>
      </c>
      <c r="AH89" s="11">
        <f t="shared" si="39"/>
        <v>0</v>
      </c>
      <c r="AI89" s="11">
        <f t="shared" si="39"/>
        <v>0</v>
      </c>
      <c r="AJ89" s="11">
        <f t="shared" si="39"/>
        <v>0</v>
      </c>
      <c r="AK89" s="11">
        <f t="shared" si="39"/>
        <v>0</v>
      </c>
      <c r="AL89" s="11">
        <f t="shared" si="32"/>
        <v>0</v>
      </c>
      <c r="AM89" s="11">
        <f t="shared" si="32"/>
        <v>0</v>
      </c>
      <c r="AN89" s="11">
        <f t="shared" si="32"/>
        <v>0</v>
      </c>
      <c r="AO89" s="11">
        <f t="shared" si="32"/>
        <v>0</v>
      </c>
      <c r="AP89" s="11">
        <f t="shared" si="32"/>
        <v>0</v>
      </c>
      <c r="AQ89" s="11">
        <f t="shared" si="32"/>
        <v>0</v>
      </c>
      <c r="AR89" s="11">
        <f t="shared" si="32"/>
        <v>0</v>
      </c>
      <c r="AS89" s="11">
        <f t="shared" si="32"/>
        <v>0</v>
      </c>
      <c r="AT89" s="11">
        <f t="shared" si="32"/>
        <v>0</v>
      </c>
      <c r="AU89" s="11">
        <f t="shared" si="32"/>
        <v>0</v>
      </c>
      <c r="AV89" s="11">
        <f t="shared" si="35"/>
        <v>12.722831999999999</v>
      </c>
      <c r="AW89" s="11">
        <f t="shared" si="35"/>
        <v>0</v>
      </c>
      <c r="AX89" s="11">
        <f t="shared" si="35"/>
        <v>0</v>
      </c>
      <c r="AY89" s="11">
        <f t="shared" si="35"/>
        <v>0</v>
      </c>
      <c r="AZ89" s="11">
        <f t="shared" si="35"/>
        <v>0</v>
      </c>
      <c r="BA89" s="11">
        <f t="shared" si="22"/>
        <v>0</v>
      </c>
      <c r="BB89" s="11">
        <f t="shared" si="20"/>
        <v>0</v>
      </c>
      <c r="BC89" s="11">
        <f t="shared" si="20"/>
        <v>0</v>
      </c>
      <c r="BD89" s="11">
        <f t="shared" si="14"/>
        <v>0</v>
      </c>
      <c r="BE89" s="11">
        <f t="shared" si="14"/>
        <v>0</v>
      </c>
      <c r="BF89" s="15" t="str">
        <f t="shared" si="40"/>
        <v>ČSN 42 5510</v>
      </c>
      <c r="BG89" s="42">
        <v>0.2219535209761189</v>
      </c>
      <c r="BJ89" s="17">
        <f t="shared" si="41"/>
        <v>6</v>
      </c>
      <c r="BX89" s="26">
        <f t="shared" ref="BX89:BX152" si="44">PI()*(BJ89^2)/4</f>
        <v>28.274333882308138</v>
      </c>
      <c r="BY89" s="42">
        <v>1.8849555921538759E-2</v>
      </c>
      <c r="BZ89" s="43">
        <f t="shared" ref="BZ89:BZ152" si="45">BY89/(BX89*0.00000785)</f>
        <v>84.925690021231432</v>
      </c>
      <c r="CA89" s="18">
        <f t="shared" ref="CA89:CA152" si="46">PI()*(BJ89^4)/64</f>
        <v>63.617251235193308</v>
      </c>
      <c r="CB89" s="18">
        <f t="shared" ref="CB89:CB152" si="47">PI()*(BJ89^3)/32</f>
        <v>21.205750411731103</v>
      </c>
      <c r="CC89" s="18">
        <f t="shared" ref="CC89:CC152" si="48">2*PI()*(BJ89^2)/8*0.4244*(BJ89/2)</f>
        <v>35.998881898954721</v>
      </c>
      <c r="CD89" s="25">
        <f t="shared" ref="CD89:CD152" si="49">CC89/CB89</f>
        <v>1.6976</v>
      </c>
      <c r="CE89" s="26">
        <f t="shared" ref="CE89:CE152" si="50">SQRT(CA89/BX89)</f>
        <v>1.5</v>
      </c>
      <c r="CF89" s="18">
        <f t="shared" ref="CF89:CF152" si="51">BX89</f>
        <v>28.274333882308138</v>
      </c>
      <c r="CZ89" s="18">
        <f t="shared" ref="CZ89:CZ152" si="52">0.009817*BJ89^4</f>
        <v>12.722831999999999</v>
      </c>
      <c r="DJ89" s="20" t="s">
        <v>188</v>
      </c>
    </row>
    <row r="90" spans="1:114" x14ac:dyDescent="0.2">
      <c r="A90" s="15" t="s">
        <v>105</v>
      </c>
      <c r="B90" s="10" t="s">
        <v>190</v>
      </c>
      <c r="C90" s="11">
        <f t="shared" si="37"/>
        <v>0.30210340355082843</v>
      </c>
      <c r="D90" s="11">
        <f t="shared" si="42"/>
        <v>0</v>
      </c>
      <c r="E90" s="11">
        <f t="shared" si="42"/>
        <v>0</v>
      </c>
      <c r="F90" s="11">
        <f t="shared" si="42"/>
        <v>7</v>
      </c>
      <c r="G90" s="11">
        <f t="shared" si="42"/>
        <v>0</v>
      </c>
      <c r="H90" s="11">
        <f t="shared" si="42"/>
        <v>0</v>
      </c>
      <c r="I90" s="11">
        <f t="shared" si="42"/>
        <v>0</v>
      </c>
      <c r="J90" s="11">
        <f t="shared" si="42"/>
        <v>0</v>
      </c>
      <c r="K90" s="11">
        <f t="shared" si="42"/>
        <v>0</v>
      </c>
      <c r="L90" s="11">
        <f t="shared" si="42"/>
        <v>0</v>
      </c>
      <c r="M90" s="11">
        <f t="shared" si="42"/>
        <v>0</v>
      </c>
      <c r="N90" s="11">
        <f t="shared" si="42"/>
        <v>0</v>
      </c>
      <c r="O90" s="11">
        <f t="shared" si="42"/>
        <v>0</v>
      </c>
      <c r="P90" s="11">
        <f t="shared" si="42"/>
        <v>0</v>
      </c>
      <c r="Q90" s="11">
        <f t="shared" si="42"/>
        <v>0</v>
      </c>
      <c r="R90" s="11">
        <f t="shared" si="42"/>
        <v>0</v>
      </c>
      <c r="S90" s="11">
        <f t="shared" si="16"/>
        <v>0</v>
      </c>
      <c r="T90" s="11">
        <f t="shared" si="16"/>
        <v>38.484510006474963</v>
      </c>
      <c r="U90" s="40">
        <f t="shared" si="38"/>
        <v>2.1991148575128551E-2</v>
      </c>
      <c r="V90" s="11">
        <f t="shared" si="43"/>
        <v>72.793448589626934</v>
      </c>
      <c r="W90" s="11">
        <f t="shared" si="43"/>
        <v>117.85881189482959</v>
      </c>
      <c r="X90" s="11">
        <f t="shared" si="43"/>
        <v>33.673946255665598</v>
      </c>
      <c r="Y90" s="11">
        <f t="shared" si="43"/>
        <v>57.164891163617909</v>
      </c>
      <c r="Z90" s="11">
        <f t="shared" si="43"/>
        <v>1.6975999999999998</v>
      </c>
      <c r="AA90" s="11">
        <f t="shared" si="43"/>
        <v>1.7500000000000002</v>
      </c>
      <c r="AB90" s="11">
        <f t="shared" si="43"/>
        <v>38.484510006474963</v>
      </c>
      <c r="AC90" s="11">
        <f t="shared" si="43"/>
        <v>0</v>
      </c>
      <c r="AD90" s="11">
        <f t="shared" si="43"/>
        <v>0</v>
      </c>
      <c r="AE90" s="11">
        <f t="shared" si="43"/>
        <v>0</v>
      </c>
      <c r="AF90" s="11">
        <f t="shared" si="43"/>
        <v>0</v>
      </c>
      <c r="AG90" s="11">
        <f t="shared" si="39"/>
        <v>0</v>
      </c>
      <c r="AH90" s="11">
        <f t="shared" si="39"/>
        <v>0</v>
      </c>
      <c r="AI90" s="11">
        <f t="shared" si="39"/>
        <v>0</v>
      </c>
      <c r="AJ90" s="11">
        <f t="shared" si="39"/>
        <v>0</v>
      </c>
      <c r="AK90" s="11">
        <f t="shared" si="39"/>
        <v>0</v>
      </c>
      <c r="AL90" s="11">
        <f t="shared" si="32"/>
        <v>0</v>
      </c>
      <c r="AM90" s="11">
        <f t="shared" si="32"/>
        <v>0</v>
      </c>
      <c r="AN90" s="11">
        <f t="shared" si="32"/>
        <v>0</v>
      </c>
      <c r="AO90" s="11">
        <f t="shared" si="32"/>
        <v>0</v>
      </c>
      <c r="AP90" s="11">
        <f t="shared" si="32"/>
        <v>0</v>
      </c>
      <c r="AQ90" s="11">
        <f t="shared" si="32"/>
        <v>0</v>
      </c>
      <c r="AR90" s="11">
        <f t="shared" si="32"/>
        <v>0</v>
      </c>
      <c r="AS90" s="11">
        <f t="shared" si="32"/>
        <v>0</v>
      </c>
      <c r="AT90" s="11">
        <f t="shared" si="32"/>
        <v>0</v>
      </c>
      <c r="AU90" s="11">
        <f t="shared" si="32"/>
        <v>0</v>
      </c>
      <c r="AV90" s="11">
        <f t="shared" si="35"/>
        <v>23.570616999999999</v>
      </c>
      <c r="AW90" s="11">
        <f t="shared" si="35"/>
        <v>0</v>
      </c>
      <c r="AX90" s="11">
        <f t="shared" si="35"/>
        <v>0</v>
      </c>
      <c r="AY90" s="11">
        <f t="shared" si="35"/>
        <v>0</v>
      </c>
      <c r="AZ90" s="11">
        <f t="shared" si="35"/>
        <v>0</v>
      </c>
      <c r="BA90" s="11">
        <f t="shared" si="22"/>
        <v>0</v>
      </c>
      <c r="BB90" s="11">
        <f t="shared" si="20"/>
        <v>0</v>
      </c>
      <c r="BC90" s="11">
        <f t="shared" si="20"/>
        <v>0</v>
      </c>
      <c r="BD90" s="11">
        <f t="shared" si="14"/>
        <v>0</v>
      </c>
      <c r="BE90" s="11">
        <f t="shared" si="14"/>
        <v>0</v>
      </c>
      <c r="BF90" s="15" t="str">
        <f t="shared" si="40"/>
        <v>ČSN 42 5510</v>
      </c>
      <c r="BG90" s="42">
        <v>0.30210340355082843</v>
      </c>
      <c r="BJ90" s="17">
        <f t="shared" si="41"/>
        <v>7</v>
      </c>
      <c r="BX90" s="26">
        <f t="shared" si="44"/>
        <v>38.484510006474963</v>
      </c>
      <c r="BY90" s="42">
        <v>2.1991148575128551E-2</v>
      </c>
      <c r="BZ90" s="43">
        <f t="shared" si="45"/>
        <v>72.793448589626934</v>
      </c>
      <c r="CA90" s="18">
        <f t="shared" si="46"/>
        <v>117.85881189482959</v>
      </c>
      <c r="CB90" s="18">
        <f t="shared" si="47"/>
        <v>33.673946255665598</v>
      </c>
      <c r="CC90" s="18">
        <f t="shared" si="48"/>
        <v>57.164891163617909</v>
      </c>
      <c r="CD90" s="25">
        <f t="shared" si="49"/>
        <v>1.6975999999999998</v>
      </c>
      <c r="CE90" s="26">
        <f t="shared" si="50"/>
        <v>1.7500000000000002</v>
      </c>
      <c r="CF90" s="18">
        <f t="shared" si="51"/>
        <v>38.484510006474963</v>
      </c>
      <c r="CZ90" s="18">
        <f t="shared" si="52"/>
        <v>23.570616999999999</v>
      </c>
      <c r="DJ90" s="20" t="s">
        <v>188</v>
      </c>
    </row>
    <row r="91" spans="1:114" x14ac:dyDescent="0.2">
      <c r="A91" s="15" t="s">
        <v>105</v>
      </c>
      <c r="B91" s="10" t="s">
        <v>191</v>
      </c>
      <c r="C91" s="11">
        <f t="shared" si="37"/>
        <v>0.39458403729087799</v>
      </c>
      <c r="D91" s="11">
        <f t="shared" si="42"/>
        <v>0</v>
      </c>
      <c r="E91" s="11">
        <f t="shared" si="42"/>
        <v>0</v>
      </c>
      <c r="F91" s="11">
        <f t="shared" si="42"/>
        <v>8</v>
      </c>
      <c r="G91" s="11">
        <f t="shared" si="42"/>
        <v>0</v>
      </c>
      <c r="H91" s="11">
        <f t="shared" si="42"/>
        <v>0</v>
      </c>
      <c r="I91" s="11">
        <f t="shared" si="42"/>
        <v>0</v>
      </c>
      <c r="J91" s="11">
        <f t="shared" si="42"/>
        <v>0</v>
      </c>
      <c r="K91" s="11">
        <f t="shared" si="42"/>
        <v>0</v>
      </c>
      <c r="L91" s="11">
        <f t="shared" si="42"/>
        <v>0</v>
      </c>
      <c r="M91" s="11">
        <f t="shared" si="42"/>
        <v>0</v>
      </c>
      <c r="N91" s="11">
        <f t="shared" si="42"/>
        <v>0</v>
      </c>
      <c r="O91" s="11">
        <f t="shared" si="42"/>
        <v>0</v>
      </c>
      <c r="P91" s="11">
        <f t="shared" si="42"/>
        <v>0</v>
      </c>
      <c r="Q91" s="11">
        <f t="shared" si="42"/>
        <v>0</v>
      </c>
      <c r="R91" s="11">
        <f t="shared" si="42"/>
        <v>0</v>
      </c>
      <c r="S91" s="11">
        <f t="shared" si="16"/>
        <v>0</v>
      </c>
      <c r="T91" s="11">
        <f t="shared" si="16"/>
        <v>50.26548245743669</v>
      </c>
      <c r="U91" s="40">
        <f t="shared" si="38"/>
        <v>2.5132741228718346E-2</v>
      </c>
      <c r="V91" s="11">
        <f t="shared" si="43"/>
        <v>63.694267515923578</v>
      </c>
      <c r="W91" s="11">
        <f t="shared" si="43"/>
        <v>201.06192982974676</v>
      </c>
      <c r="X91" s="11">
        <f t="shared" si="43"/>
        <v>50.26548245743669</v>
      </c>
      <c r="Y91" s="11">
        <f t="shared" si="43"/>
        <v>85.330683019744527</v>
      </c>
      <c r="Z91" s="11">
        <f t="shared" si="43"/>
        <v>1.6976</v>
      </c>
      <c r="AA91" s="11">
        <f t="shared" si="43"/>
        <v>2</v>
      </c>
      <c r="AB91" s="11">
        <f t="shared" si="43"/>
        <v>50.26548245743669</v>
      </c>
      <c r="AC91" s="11">
        <f t="shared" si="43"/>
        <v>0</v>
      </c>
      <c r="AD91" s="11">
        <f t="shared" si="43"/>
        <v>0</v>
      </c>
      <c r="AE91" s="11">
        <f t="shared" si="43"/>
        <v>0</v>
      </c>
      <c r="AF91" s="11">
        <f t="shared" si="43"/>
        <v>0</v>
      </c>
      <c r="AG91" s="11">
        <f t="shared" si="39"/>
        <v>0</v>
      </c>
      <c r="AH91" s="11">
        <f t="shared" si="39"/>
        <v>0</v>
      </c>
      <c r="AI91" s="11">
        <f t="shared" si="39"/>
        <v>0</v>
      </c>
      <c r="AJ91" s="11">
        <f t="shared" si="39"/>
        <v>0</v>
      </c>
      <c r="AK91" s="11">
        <f t="shared" si="39"/>
        <v>0</v>
      </c>
      <c r="AL91" s="11">
        <f t="shared" si="32"/>
        <v>0</v>
      </c>
      <c r="AM91" s="11">
        <f t="shared" si="32"/>
        <v>0</v>
      </c>
      <c r="AN91" s="11">
        <f t="shared" si="32"/>
        <v>0</v>
      </c>
      <c r="AO91" s="11">
        <f t="shared" si="32"/>
        <v>0</v>
      </c>
      <c r="AP91" s="11">
        <f t="shared" si="32"/>
        <v>0</v>
      </c>
      <c r="AQ91" s="11">
        <f t="shared" si="32"/>
        <v>0</v>
      </c>
      <c r="AR91" s="11">
        <f t="shared" si="32"/>
        <v>0</v>
      </c>
      <c r="AS91" s="11">
        <f t="shared" si="32"/>
        <v>0</v>
      </c>
      <c r="AT91" s="11">
        <f t="shared" si="32"/>
        <v>0</v>
      </c>
      <c r="AU91" s="11">
        <f t="shared" si="32"/>
        <v>0</v>
      </c>
      <c r="AV91" s="11">
        <f t="shared" si="35"/>
        <v>40.210431999999997</v>
      </c>
      <c r="AW91" s="11">
        <f t="shared" si="35"/>
        <v>0</v>
      </c>
      <c r="AX91" s="11">
        <f t="shared" si="35"/>
        <v>0</v>
      </c>
      <c r="AY91" s="11">
        <f t="shared" si="35"/>
        <v>0</v>
      </c>
      <c r="AZ91" s="11">
        <f t="shared" si="35"/>
        <v>0</v>
      </c>
      <c r="BA91" s="11">
        <f t="shared" si="22"/>
        <v>0</v>
      </c>
      <c r="BB91" s="11">
        <f t="shared" si="20"/>
        <v>0</v>
      </c>
      <c r="BC91" s="11">
        <f t="shared" si="20"/>
        <v>0</v>
      </c>
      <c r="BD91" s="11">
        <f t="shared" si="14"/>
        <v>0</v>
      </c>
      <c r="BE91" s="11">
        <f t="shared" si="14"/>
        <v>0</v>
      </c>
      <c r="BF91" s="15" t="str">
        <f t="shared" si="40"/>
        <v>ČSN 42 5510</v>
      </c>
      <c r="BG91" s="42">
        <v>0.39458403729087799</v>
      </c>
      <c r="BJ91" s="17">
        <f t="shared" si="41"/>
        <v>8</v>
      </c>
      <c r="BX91" s="26">
        <f t="shared" si="44"/>
        <v>50.26548245743669</v>
      </c>
      <c r="BY91" s="42">
        <v>2.5132741228718346E-2</v>
      </c>
      <c r="BZ91" s="43">
        <f t="shared" si="45"/>
        <v>63.694267515923578</v>
      </c>
      <c r="CA91" s="18">
        <f t="shared" si="46"/>
        <v>201.06192982974676</v>
      </c>
      <c r="CB91" s="18">
        <f t="shared" si="47"/>
        <v>50.26548245743669</v>
      </c>
      <c r="CC91" s="18">
        <f t="shared" si="48"/>
        <v>85.330683019744527</v>
      </c>
      <c r="CD91" s="25">
        <f t="shared" si="49"/>
        <v>1.6976</v>
      </c>
      <c r="CE91" s="26">
        <f t="shared" si="50"/>
        <v>2</v>
      </c>
      <c r="CF91" s="18">
        <f t="shared" si="51"/>
        <v>50.26548245743669</v>
      </c>
      <c r="CZ91" s="18">
        <f t="shared" si="52"/>
        <v>40.210431999999997</v>
      </c>
      <c r="DJ91" s="20" t="s">
        <v>188</v>
      </c>
    </row>
    <row r="92" spans="1:114" x14ac:dyDescent="0.2">
      <c r="A92" s="15" t="s">
        <v>105</v>
      </c>
      <c r="B92" s="10" t="s">
        <v>192</v>
      </c>
      <c r="C92" s="11">
        <f t="shared" si="37"/>
        <v>0.49939542219626748</v>
      </c>
      <c r="D92" s="11">
        <f t="shared" si="42"/>
        <v>0</v>
      </c>
      <c r="E92" s="11">
        <f t="shared" si="42"/>
        <v>0</v>
      </c>
      <c r="F92" s="11">
        <f t="shared" si="42"/>
        <v>9</v>
      </c>
      <c r="G92" s="11">
        <f t="shared" si="42"/>
        <v>0</v>
      </c>
      <c r="H92" s="11">
        <f t="shared" si="42"/>
        <v>0</v>
      </c>
      <c r="I92" s="11">
        <f t="shared" si="42"/>
        <v>0</v>
      </c>
      <c r="J92" s="11">
        <f t="shared" si="42"/>
        <v>0</v>
      </c>
      <c r="K92" s="11">
        <f t="shared" si="42"/>
        <v>0</v>
      </c>
      <c r="L92" s="11">
        <f t="shared" si="42"/>
        <v>0</v>
      </c>
      <c r="M92" s="11">
        <f t="shared" si="42"/>
        <v>0</v>
      </c>
      <c r="N92" s="11">
        <f t="shared" si="42"/>
        <v>0</v>
      </c>
      <c r="O92" s="11">
        <f t="shared" si="42"/>
        <v>0</v>
      </c>
      <c r="P92" s="11">
        <f t="shared" si="42"/>
        <v>0</v>
      </c>
      <c r="Q92" s="11">
        <f t="shared" si="42"/>
        <v>0</v>
      </c>
      <c r="R92" s="11">
        <f t="shared" si="42"/>
        <v>0</v>
      </c>
      <c r="S92" s="11">
        <f t="shared" si="16"/>
        <v>0</v>
      </c>
      <c r="T92" s="11">
        <f t="shared" si="16"/>
        <v>63.617251235193308</v>
      </c>
      <c r="U92" s="40">
        <f t="shared" si="38"/>
        <v>2.8274333882308138E-2</v>
      </c>
      <c r="V92" s="11">
        <f t="shared" si="43"/>
        <v>56.617126680820952</v>
      </c>
      <c r="W92" s="11">
        <f t="shared" si="43"/>
        <v>322.06233437816616</v>
      </c>
      <c r="X92" s="11">
        <f t="shared" si="43"/>
        <v>71.56940763959247</v>
      </c>
      <c r="Y92" s="11">
        <f t="shared" si="43"/>
        <v>121.49622640897218</v>
      </c>
      <c r="Z92" s="11">
        <f t="shared" si="43"/>
        <v>1.6976</v>
      </c>
      <c r="AA92" s="11">
        <f t="shared" si="43"/>
        <v>2.25</v>
      </c>
      <c r="AB92" s="11">
        <f t="shared" si="43"/>
        <v>63.617251235193308</v>
      </c>
      <c r="AC92" s="11">
        <f t="shared" si="43"/>
        <v>0</v>
      </c>
      <c r="AD92" s="11">
        <f t="shared" si="43"/>
        <v>0</v>
      </c>
      <c r="AE92" s="11">
        <f t="shared" si="43"/>
        <v>0</v>
      </c>
      <c r="AF92" s="11">
        <f t="shared" si="43"/>
        <v>0</v>
      </c>
      <c r="AG92" s="11">
        <f t="shared" si="39"/>
        <v>0</v>
      </c>
      <c r="AH92" s="11">
        <f t="shared" si="39"/>
        <v>0</v>
      </c>
      <c r="AI92" s="11">
        <f t="shared" si="39"/>
        <v>0</v>
      </c>
      <c r="AJ92" s="11">
        <f t="shared" si="39"/>
        <v>0</v>
      </c>
      <c r="AK92" s="11">
        <f t="shared" si="39"/>
        <v>0</v>
      </c>
      <c r="AL92" s="11">
        <f t="shared" si="32"/>
        <v>0</v>
      </c>
      <c r="AM92" s="11">
        <f t="shared" si="32"/>
        <v>0</v>
      </c>
      <c r="AN92" s="11">
        <f t="shared" si="32"/>
        <v>0</v>
      </c>
      <c r="AO92" s="11">
        <f t="shared" si="32"/>
        <v>0</v>
      </c>
      <c r="AP92" s="11">
        <f t="shared" si="32"/>
        <v>0</v>
      </c>
      <c r="AQ92" s="11">
        <f t="shared" si="32"/>
        <v>0</v>
      </c>
      <c r="AR92" s="11">
        <f t="shared" si="32"/>
        <v>0</v>
      </c>
      <c r="AS92" s="11">
        <f t="shared" si="32"/>
        <v>0</v>
      </c>
      <c r="AT92" s="11">
        <f t="shared" si="32"/>
        <v>0</v>
      </c>
      <c r="AU92" s="11">
        <f t="shared" si="32"/>
        <v>0</v>
      </c>
      <c r="AV92" s="11">
        <f t="shared" si="35"/>
        <v>64.409336999999994</v>
      </c>
      <c r="AW92" s="11">
        <f t="shared" si="35"/>
        <v>0</v>
      </c>
      <c r="AX92" s="11">
        <f t="shared" si="35"/>
        <v>0</v>
      </c>
      <c r="AY92" s="11">
        <f t="shared" si="35"/>
        <v>0</v>
      </c>
      <c r="AZ92" s="11">
        <f t="shared" si="35"/>
        <v>0</v>
      </c>
      <c r="BA92" s="11">
        <f t="shared" si="22"/>
        <v>0</v>
      </c>
      <c r="BB92" s="11">
        <f t="shared" si="20"/>
        <v>0</v>
      </c>
      <c r="BC92" s="11">
        <f t="shared" si="20"/>
        <v>0</v>
      </c>
      <c r="BD92" s="11">
        <f t="shared" si="14"/>
        <v>0</v>
      </c>
      <c r="BE92" s="11">
        <f t="shared" si="14"/>
        <v>0</v>
      </c>
      <c r="BF92" s="15" t="str">
        <f t="shared" si="40"/>
        <v>ČSN 42 5510</v>
      </c>
      <c r="BG92" s="42">
        <v>0.49939542219626748</v>
      </c>
      <c r="BJ92" s="17">
        <f t="shared" si="41"/>
        <v>9</v>
      </c>
      <c r="BX92" s="26">
        <f t="shared" si="44"/>
        <v>63.617251235193308</v>
      </c>
      <c r="BY92" s="42">
        <v>2.8274333882308138E-2</v>
      </c>
      <c r="BZ92" s="43">
        <f t="shared" si="45"/>
        <v>56.617126680820952</v>
      </c>
      <c r="CA92" s="18">
        <f t="shared" si="46"/>
        <v>322.06233437816616</v>
      </c>
      <c r="CB92" s="18">
        <f t="shared" si="47"/>
        <v>71.56940763959247</v>
      </c>
      <c r="CC92" s="18">
        <f t="shared" si="48"/>
        <v>121.49622640897218</v>
      </c>
      <c r="CD92" s="25">
        <f t="shared" si="49"/>
        <v>1.6976</v>
      </c>
      <c r="CE92" s="26">
        <f t="shared" si="50"/>
        <v>2.25</v>
      </c>
      <c r="CF92" s="18">
        <f t="shared" si="51"/>
        <v>63.617251235193308</v>
      </c>
      <c r="CZ92" s="18">
        <f t="shared" si="52"/>
        <v>64.409336999999994</v>
      </c>
      <c r="DJ92" s="20" t="s">
        <v>188</v>
      </c>
    </row>
    <row r="93" spans="1:114" x14ac:dyDescent="0.2">
      <c r="A93" s="15" t="s">
        <v>105</v>
      </c>
      <c r="B93" s="10" t="s">
        <v>193</v>
      </c>
      <c r="C93" s="11">
        <f t="shared" si="37"/>
        <v>0.61653755826699685</v>
      </c>
      <c r="D93" s="11">
        <f t="shared" si="42"/>
        <v>0</v>
      </c>
      <c r="E93" s="11">
        <f t="shared" si="42"/>
        <v>0</v>
      </c>
      <c r="F93" s="11">
        <f t="shared" si="42"/>
        <v>10</v>
      </c>
      <c r="G93" s="11">
        <f t="shared" si="42"/>
        <v>0</v>
      </c>
      <c r="H93" s="11">
        <f t="shared" si="42"/>
        <v>0</v>
      </c>
      <c r="I93" s="11">
        <f t="shared" si="42"/>
        <v>0</v>
      </c>
      <c r="J93" s="11">
        <f t="shared" si="42"/>
        <v>0</v>
      </c>
      <c r="K93" s="11">
        <f t="shared" si="42"/>
        <v>0</v>
      </c>
      <c r="L93" s="11">
        <f t="shared" si="42"/>
        <v>0</v>
      </c>
      <c r="M93" s="11">
        <f t="shared" si="42"/>
        <v>0</v>
      </c>
      <c r="N93" s="11">
        <f t="shared" si="42"/>
        <v>0</v>
      </c>
      <c r="O93" s="11">
        <f t="shared" si="42"/>
        <v>0</v>
      </c>
      <c r="P93" s="11">
        <f t="shared" si="42"/>
        <v>0</v>
      </c>
      <c r="Q93" s="11">
        <f t="shared" si="42"/>
        <v>0</v>
      </c>
      <c r="R93" s="11">
        <f t="shared" si="42"/>
        <v>0</v>
      </c>
      <c r="S93" s="11">
        <f t="shared" si="16"/>
        <v>0</v>
      </c>
      <c r="T93" s="11">
        <f t="shared" si="16"/>
        <v>78.539816339744831</v>
      </c>
      <c r="U93" s="40">
        <f t="shared" si="38"/>
        <v>3.1415926535897934E-2</v>
      </c>
      <c r="V93" s="11">
        <f t="shared" si="43"/>
        <v>50.955414012738856</v>
      </c>
      <c r="W93" s="11">
        <f t="shared" si="43"/>
        <v>490.87385212340519</v>
      </c>
      <c r="X93" s="11">
        <f t="shared" si="43"/>
        <v>98.174770424681029</v>
      </c>
      <c r="Y93" s="11">
        <f t="shared" si="43"/>
        <v>166.66149027293852</v>
      </c>
      <c r="Z93" s="11">
        <f t="shared" si="43"/>
        <v>1.6976</v>
      </c>
      <c r="AA93" s="11">
        <f t="shared" si="43"/>
        <v>2.5</v>
      </c>
      <c r="AB93" s="11">
        <f t="shared" si="43"/>
        <v>78.539816339744831</v>
      </c>
      <c r="AC93" s="11">
        <f t="shared" si="43"/>
        <v>0</v>
      </c>
      <c r="AD93" s="11">
        <f t="shared" si="43"/>
        <v>0</v>
      </c>
      <c r="AE93" s="11">
        <f t="shared" si="43"/>
        <v>0</v>
      </c>
      <c r="AF93" s="11">
        <f t="shared" si="43"/>
        <v>0</v>
      </c>
      <c r="AG93" s="11">
        <f t="shared" si="39"/>
        <v>0</v>
      </c>
      <c r="AH93" s="11">
        <f t="shared" si="39"/>
        <v>0</v>
      </c>
      <c r="AI93" s="11">
        <f t="shared" si="39"/>
        <v>0</v>
      </c>
      <c r="AJ93" s="11">
        <f t="shared" si="39"/>
        <v>0</v>
      </c>
      <c r="AK93" s="11">
        <f t="shared" si="39"/>
        <v>0</v>
      </c>
      <c r="AL93" s="11">
        <f t="shared" si="32"/>
        <v>0</v>
      </c>
      <c r="AM93" s="11">
        <f t="shared" si="32"/>
        <v>0</v>
      </c>
      <c r="AN93" s="11">
        <f t="shared" si="32"/>
        <v>0</v>
      </c>
      <c r="AO93" s="11">
        <f t="shared" si="32"/>
        <v>0</v>
      </c>
      <c r="AP93" s="11">
        <f t="shared" si="32"/>
        <v>0</v>
      </c>
      <c r="AQ93" s="11">
        <f t="shared" si="32"/>
        <v>0</v>
      </c>
      <c r="AR93" s="11">
        <f t="shared" si="32"/>
        <v>0</v>
      </c>
      <c r="AS93" s="11">
        <f t="shared" si="32"/>
        <v>0</v>
      </c>
      <c r="AT93" s="11">
        <f t="shared" si="32"/>
        <v>0</v>
      </c>
      <c r="AU93" s="11">
        <f t="shared" si="32"/>
        <v>0</v>
      </c>
      <c r="AV93" s="11">
        <f t="shared" si="35"/>
        <v>98.169999999999987</v>
      </c>
      <c r="AW93" s="11">
        <f t="shared" si="35"/>
        <v>0</v>
      </c>
      <c r="AX93" s="11">
        <f t="shared" si="35"/>
        <v>0</v>
      </c>
      <c r="AY93" s="11">
        <f t="shared" si="35"/>
        <v>0</v>
      </c>
      <c r="AZ93" s="11">
        <f t="shared" si="35"/>
        <v>0</v>
      </c>
      <c r="BA93" s="11">
        <f t="shared" si="22"/>
        <v>0</v>
      </c>
      <c r="BB93" s="11">
        <f t="shared" si="20"/>
        <v>0</v>
      </c>
      <c r="BC93" s="11">
        <f t="shared" si="20"/>
        <v>0</v>
      </c>
      <c r="BD93" s="11">
        <f t="shared" si="20"/>
        <v>0</v>
      </c>
      <c r="BE93" s="11">
        <f t="shared" si="20"/>
        <v>0</v>
      </c>
      <c r="BF93" s="15" t="str">
        <f t="shared" si="40"/>
        <v>ČSN 42 5510</v>
      </c>
      <c r="BG93" s="42">
        <v>0.61653755826699685</v>
      </c>
      <c r="BJ93" s="17">
        <f t="shared" si="41"/>
        <v>10</v>
      </c>
      <c r="BX93" s="26">
        <f t="shared" si="44"/>
        <v>78.539816339744831</v>
      </c>
      <c r="BY93" s="42">
        <v>3.1415926535897934E-2</v>
      </c>
      <c r="BZ93" s="43">
        <f t="shared" si="45"/>
        <v>50.955414012738856</v>
      </c>
      <c r="CA93" s="18">
        <f t="shared" si="46"/>
        <v>490.87385212340519</v>
      </c>
      <c r="CB93" s="18">
        <f t="shared" si="47"/>
        <v>98.174770424681029</v>
      </c>
      <c r="CC93" s="18">
        <f t="shared" si="48"/>
        <v>166.66149027293852</v>
      </c>
      <c r="CD93" s="25">
        <f t="shared" si="49"/>
        <v>1.6976</v>
      </c>
      <c r="CE93" s="26">
        <f t="shared" si="50"/>
        <v>2.5</v>
      </c>
      <c r="CF93" s="18">
        <f t="shared" si="51"/>
        <v>78.539816339744831</v>
      </c>
      <c r="CZ93" s="18">
        <f t="shared" si="52"/>
        <v>98.169999999999987</v>
      </c>
      <c r="DJ93" s="20" t="s">
        <v>188</v>
      </c>
    </row>
    <row r="94" spans="1:114" x14ac:dyDescent="0.2">
      <c r="A94" s="15" t="s">
        <v>105</v>
      </c>
      <c r="B94" s="10" t="s">
        <v>194</v>
      </c>
      <c r="C94" s="11">
        <f t="shared" si="37"/>
        <v>0.74601044550306617</v>
      </c>
      <c r="D94" s="11">
        <f t="shared" si="42"/>
        <v>0</v>
      </c>
      <c r="E94" s="11">
        <f t="shared" si="42"/>
        <v>0</v>
      </c>
      <c r="F94" s="11">
        <f t="shared" si="42"/>
        <v>11</v>
      </c>
      <c r="G94" s="11">
        <f t="shared" si="42"/>
        <v>0</v>
      </c>
      <c r="H94" s="11">
        <f t="shared" si="42"/>
        <v>0</v>
      </c>
      <c r="I94" s="11">
        <f t="shared" si="42"/>
        <v>0</v>
      </c>
      <c r="J94" s="11">
        <f t="shared" si="42"/>
        <v>0</v>
      </c>
      <c r="K94" s="11">
        <f t="shared" si="42"/>
        <v>0</v>
      </c>
      <c r="L94" s="11">
        <f t="shared" si="42"/>
        <v>0</v>
      </c>
      <c r="M94" s="11">
        <f t="shared" si="42"/>
        <v>0</v>
      </c>
      <c r="N94" s="11">
        <f t="shared" si="42"/>
        <v>0</v>
      </c>
      <c r="O94" s="11">
        <f t="shared" si="42"/>
        <v>0</v>
      </c>
      <c r="P94" s="11">
        <f t="shared" si="42"/>
        <v>0</v>
      </c>
      <c r="Q94" s="11">
        <f t="shared" si="42"/>
        <v>0</v>
      </c>
      <c r="R94" s="11">
        <f t="shared" si="42"/>
        <v>0</v>
      </c>
      <c r="S94" s="11">
        <f t="shared" si="16"/>
        <v>0</v>
      </c>
      <c r="T94" s="11">
        <f t="shared" si="16"/>
        <v>95.033177771091246</v>
      </c>
      <c r="U94" s="40">
        <f t="shared" si="38"/>
        <v>3.4557519189487719E-2</v>
      </c>
      <c r="V94" s="11">
        <f t="shared" si="43"/>
        <v>46.323103647944407</v>
      </c>
      <c r="W94" s="11">
        <f t="shared" si="43"/>
        <v>718.68840689387753</v>
      </c>
      <c r="X94" s="11">
        <f t="shared" si="43"/>
        <v>130.67061943525044</v>
      </c>
      <c r="Y94" s="11">
        <f t="shared" si="43"/>
        <v>221.82644355328119</v>
      </c>
      <c r="Z94" s="11">
        <f t="shared" si="43"/>
        <v>1.6976000000000002</v>
      </c>
      <c r="AA94" s="11">
        <f t="shared" si="43"/>
        <v>2.75</v>
      </c>
      <c r="AB94" s="11">
        <f t="shared" si="43"/>
        <v>95.033177771091246</v>
      </c>
      <c r="AC94" s="11">
        <f t="shared" si="43"/>
        <v>0</v>
      </c>
      <c r="AD94" s="11">
        <f t="shared" si="43"/>
        <v>0</v>
      </c>
      <c r="AE94" s="11">
        <f t="shared" si="43"/>
        <v>0</v>
      </c>
      <c r="AF94" s="11">
        <f t="shared" si="43"/>
        <v>0</v>
      </c>
      <c r="AG94" s="11">
        <f t="shared" si="39"/>
        <v>0</v>
      </c>
      <c r="AH94" s="11">
        <f t="shared" si="39"/>
        <v>0</v>
      </c>
      <c r="AI94" s="11">
        <f t="shared" si="39"/>
        <v>0</v>
      </c>
      <c r="AJ94" s="11">
        <f t="shared" si="39"/>
        <v>0</v>
      </c>
      <c r="AK94" s="11">
        <f t="shared" si="39"/>
        <v>0</v>
      </c>
      <c r="AL94" s="11">
        <f t="shared" si="32"/>
        <v>0</v>
      </c>
      <c r="AM94" s="11">
        <f t="shared" si="32"/>
        <v>0</v>
      </c>
      <c r="AN94" s="11">
        <f t="shared" si="32"/>
        <v>0</v>
      </c>
      <c r="AO94" s="11">
        <f t="shared" si="32"/>
        <v>0</v>
      </c>
      <c r="AP94" s="11">
        <f t="shared" si="32"/>
        <v>0</v>
      </c>
      <c r="AQ94" s="11">
        <f t="shared" si="32"/>
        <v>0</v>
      </c>
      <c r="AR94" s="11">
        <f t="shared" si="32"/>
        <v>0</v>
      </c>
      <c r="AS94" s="11">
        <f t="shared" si="32"/>
        <v>0</v>
      </c>
      <c r="AT94" s="11">
        <f t="shared" si="32"/>
        <v>0</v>
      </c>
      <c r="AU94" s="11">
        <f t="shared" si="32"/>
        <v>0</v>
      </c>
      <c r="AV94" s="11">
        <f t="shared" si="35"/>
        <v>143.73069699999999</v>
      </c>
      <c r="AW94" s="11">
        <f t="shared" si="35"/>
        <v>0</v>
      </c>
      <c r="AX94" s="11">
        <f t="shared" si="35"/>
        <v>0</v>
      </c>
      <c r="AY94" s="11">
        <f t="shared" si="35"/>
        <v>0</v>
      </c>
      <c r="AZ94" s="11">
        <f t="shared" si="35"/>
        <v>0</v>
      </c>
      <c r="BA94" s="11">
        <f t="shared" si="22"/>
        <v>0</v>
      </c>
      <c r="BB94" s="11">
        <f t="shared" si="20"/>
        <v>0</v>
      </c>
      <c r="BC94" s="11">
        <f t="shared" si="20"/>
        <v>0</v>
      </c>
      <c r="BD94" s="11">
        <f t="shared" si="20"/>
        <v>0</v>
      </c>
      <c r="BE94" s="11">
        <f t="shared" si="20"/>
        <v>0</v>
      </c>
      <c r="BF94" s="15" t="str">
        <f t="shared" si="40"/>
        <v>ČSN 42 5510</v>
      </c>
      <c r="BG94" s="42">
        <v>0.74601044550306617</v>
      </c>
      <c r="BJ94" s="17">
        <f t="shared" si="41"/>
        <v>11</v>
      </c>
      <c r="BX94" s="26">
        <f t="shared" si="44"/>
        <v>95.033177771091246</v>
      </c>
      <c r="BY94" s="42">
        <v>3.4557519189487719E-2</v>
      </c>
      <c r="BZ94" s="43">
        <f t="shared" si="45"/>
        <v>46.323103647944407</v>
      </c>
      <c r="CA94" s="18">
        <f t="shared" si="46"/>
        <v>718.68840689387753</v>
      </c>
      <c r="CB94" s="18">
        <f t="shared" si="47"/>
        <v>130.67061943525044</v>
      </c>
      <c r="CC94" s="18">
        <f t="shared" si="48"/>
        <v>221.82644355328119</v>
      </c>
      <c r="CD94" s="25">
        <f t="shared" si="49"/>
        <v>1.6976000000000002</v>
      </c>
      <c r="CE94" s="26">
        <f t="shared" si="50"/>
        <v>2.75</v>
      </c>
      <c r="CF94" s="18">
        <f t="shared" si="51"/>
        <v>95.033177771091246</v>
      </c>
      <c r="CZ94" s="18">
        <f t="shared" si="52"/>
        <v>143.73069699999999</v>
      </c>
      <c r="DJ94" s="20" t="s">
        <v>188</v>
      </c>
    </row>
    <row r="95" spans="1:114" x14ac:dyDescent="0.2">
      <c r="A95" s="15" t="s">
        <v>105</v>
      </c>
      <c r="B95" s="10" t="s">
        <v>195</v>
      </c>
      <c r="C95" s="11">
        <f t="shared" si="37"/>
        <v>0.88781408390447558</v>
      </c>
      <c r="D95" s="11">
        <f t="shared" si="42"/>
        <v>0</v>
      </c>
      <c r="E95" s="11">
        <f t="shared" si="42"/>
        <v>0</v>
      </c>
      <c r="F95" s="11">
        <f t="shared" si="42"/>
        <v>12</v>
      </c>
      <c r="G95" s="11">
        <f t="shared" si="42"/>
        <v>0</v>
      </c>
      <c r="H95" s="11">
        <f t="shared" si="42"/>
        <v>0</v>
      </c>
      <c r="I95" s="11">
        <f t="shared" si="42"/>
        <v>0</v>
      </c>
      <c r="J95" s="11">
        <f t="shared" si="42"/>
        <v>0</v>
      </c>
      <c r="K95" s="11">
        <f t="shared" si="42"/>
        <v>0</v>
      </c>
      <c r="L95" s="11">
        <f t="shared" si="42"/>
        <v>0</v>
      </c>
      <c r="M95" s="11">
        <f t="shared" si="42"/>
        <v>0</v>
      </c>
      <c r="N95" s="11">
        <f t="shared" si="42"/>
        <v>0</v>
      </c>
      <c r="O95" s="11">
        <f t="shared" si="42"/>
        <v>0</v>
      </c>
      <c r="P95" s="11">
        <f t="shared" si="42"/>
        <v>0</v>
      </c>
      <c r="Q95" s="11">
        <f t="shared" si="42"/>
        <v>0</v>
      </c>
      <c r="R95" s="11">
        <f t="shared" si="42"/>
        <v>0</v>
      </c>
      <c r="S95" s="11">
        <f t="shared" si="16"/>
        <v>0</v>
      </c>
      <c r="T95" s="11">
        <f t="shared" si="16"/>
        <v>113.09733552923255</v>
      </c>
      <c r="U95" s="40">
        <f t="shared" si="38"/>
        <v>3.7699111843077518E-2</v>
      </c>
      <c r="V95" s="11">
        <f t="shared" si="43"/>
        <v>42.462845010615716</v>
      </c>
      <c r="W95" s="11">
        <f t="shared" si="43"/>
        <v>1017.8760197630929</v>
      </c>
      <c r="X95" s="11">
        <f t="shared" si="43"/>
        <v>169.64600329384882</v>
      </c>
      <c r="Y95" s="11">
        <f t="shared" si="43"/>
        <v>287.99105519163777</v>
      </c>
      <c r="Z95" s="11">
        <f t="shared" si="43"/>
        <v>1.6976</v>
      </c>
      <c r="AA95" s="11">
        <f t="shared" si="43"/>
        <v>3</v>
      </c>
      <c r="AB95" s="11">
        <f t="shared" si="43"/>
        <v>113.09733552923255</v>
      </c>
      <c r="AC95" s="11">
        <f t="shared" si="43"/>
        <v>0</v>
      </c>
      <c r="AD95" s="11">
        <f t="shared" si="43"/>
        <v>0</v>
      </c>
      <c r="AE95" s="11">
        <f t="shared" si="43"/>
        <v>0</v>
      </c>
      <c r="AF95" s="11">
        <f t="shared" si="43"/>
        <v>0</v>
      </c>
      <c r="AG95" s="11">
        <f t="shared" si="39"/>
        <v>0</v>
      </c>
      <c r="AH95" s="11">
        <f t="shared" si="39"/>
        <v>0</v>
      </c>
      <c r="AI95" s="11">
        <f t="shared" si="39"/>
        <v>0</v>
      </c>
      <c r="AJ95" s="11">
        <f t="shared" si="39"/>
        <v>0</v>
      </c>
      <c r="AK95" s="11">
        <f t="shared" si="39"/>
        <v>0</v>
      </c>
      <c r="AL95" s="11">
        <f t="shared" si="32"/>
        <v>0</v>
      </c>
      <c r="AM95" s="11">
        <f t="shared" si="32"/>
        <v>0</v>
      </c>
      <c r="AN95" s="11">
        <f t="shared" si="32"/>
        <v>0</v>
      </c>
      <c r="AO95" s="11">
        <f t="shared" si="32"/>
        <v>0</v>
      </c>
      <c r="AP95" s="11">
        <f t="shared" si="32"/>
        <v>0</v>
      </c>
      <c r="AQ95" s="11">
        <f t="shared" si="32"/>
        <v>0</v>
      </c>
      <c r="AR95" s="11">
        <f t="shared" si="32"/>
        <v>0</v>
      </c>
      <c r="AS95" s="11">
        <f t="shared" si="32"/>
        <v>0</v>
      </c>
      <c r="AT95" s="11">
        <f t="shared" si="32"/>
        <v>0</v>
      </c>
      <c r="AU95" s="11">
        <f t="shared" si="32"/>
        <v>0</v>
      </c>
      <c r="AV95" s="11">
        <f t="shared" si="35"/>
        <v>203.56531199999998</v>
      </c>
      <c r="AW95" s="11">
        <f t="shared" si="35"/>
        <v>0</v>
      </c>
      <c r="AX95" s="11">
        <f t="shared" si="35"/>
        <v>0</v>
      </c>
      <c r="AY95" s="11">
        <f t="shared" si="35"/>
        <v>0</v>
      </c>
      <c r="AZ95" s="11">
        <f t="shared" si="35"/>
        <v>0</v>
      </c>
      <c r="BA95" s="11">
        <f t="shared" si="22"/>
        <v>0</v>
      </c>
      <c r="BB95" s="11">
        <f t="shared" si="20"/>
        <v>0</v>
      </c>
      <c r="BC95" s="11">
        <f t="shared" si="20"/>
        <v>0</v>
      </c>
      <c r="BD95" s="11">
        <f t="shared" si="20"/>
        <v>0</v>
      </c>
      <c r="BE95" s="11">
        <f t="shared" si="20"/>
        <v>0</v>
      </c>
      <c r="BF95" s="15" t="str">
        <f t="shared" si="40"/>
        <v>ČSN 42 5510</v>
      </c>
      <c r="BG95" s="42">
        <v>0.88781408390447558</v>
      </c>
      <c r="BJ95" s="17">
        <f t="shared" si="41"/>
        <v>12</v>
      </c>
      <c r="BX95" s="26">
        <f t="shared" si="44"/>
        <v>113.09733552923255</v>
      </c>
      <c r="BY95" s="42">
        <v>3.7699111843077518E-2</v>
      </c>
      <c r="BZ95" s="43">
        <f t="shared" si="45"/>
        <v>42.462845010615716</v>
      </c>
      <c r="CA95" s="18">
        <f t="shared" si="46"/>
        <v>1017.8760197630929</v>
      </c>
      <c r="CB95" s="18">
        <f t="shared" si="47"/>
        <v>169.64600329384882</v>
      </c>
      <c r="CC95" s="18">
        <f t="shared" si="48"/>
        <v>287.99105519163777</v>
      </c>
      <c r="CD95" s="25">
        <f t="shared" si="49"/>
        <v>1.6976</v>
      </c>
      <c r="CE95" s="26">
        <f t="shared" si="50"/>
        <v>3</v>
      </c>
      <c r="CF95" s="18">
        <f t="shared" si="51"/>
        <v>113.09733552923255</v>
      </c>
      <c r="CZ95" s="18">
        <f t="shared" si="52"/>
        <v>203.56531199999998</v>
      </c>
      <c r="DJ95" s="20" t="s">
        <v>188</v>
      </c>
    </row>
    <row r="96" spans="1:114" x14ac:dyDescent="0.2">
      <c r="A96" s="15" t="s">
        <v>105</v>
      </c>
      <c r="B96" s="10" t="s">
        <v>196</v>
      </c>
      <c r="C96" s="11">
        <f t="shared" si="37"/>
        <v>1.0419484734712248</v>
      </c>
      <c r="D96" s="11">
        <f t="shared" si="42"/>
        <v>0</v>
      </c>
      <c r="E96" s="11">
        <f t="shared" si="42"/>
        <v>0</v>
      </c>
      <c r="F96" s="11">
        <f t="shared" si="42"/>
        <v>13</v>
      </c>
      <c r="G96" s="11">
        <f t="shared" si="42"/>
        <v>0</v>
      </c>
      <c r="H96" s="11">
        <f t="shared" si="42"/>
        <v>0</v>
      </c>
      <c r="I96" s="11">
        <f t="shared" si="42"/>
        <v>0</v>
      </c>
      <c r="J96" s="11">
        <f t="shared" si="42"/>
        <v>0</v>
      </c>
      <c r="K96" s="11">
        <f t="shared" si="42"/>
        <v>0</v>
      </c>
      <c r="L96" s="11">
        <f t="shared" si="42"/>
        <v>0</v>
      </c>
      <c r="M96" s="11">
        <f t="shared" si="42"/>
        <v>0</v>
      </c>
      <c r="N96" s="11">
        <f t="shared" si="42"/>
        <v>0</v>
      </c>
      <c r="O96" s="11">
        <f t="shared" si="42"/>
        <v>0</v>
      </c>
      <c r="P96" s="11">
        <f t="shared" si="42"/>
        <v>0</v>
      </c>
      <c r="Q96" s="11">
        <f t="shared" si="42"/>
        <v>0</v>
      </c>
      <c r="R96" s="11">
        <f t="shared" si="42"/>
        <v>0</v>
      </c>
      <c r="S96" s="11">
        <f t="shared" si="16"/>
        <v>0</v>
      </c>
      <c r="T96" s="11">
        <f t="shared" si="16"/>
        <v>132.73228961416876</v>
      </c>
      <c r="U96" s="40">
        <f t="shared" si="38"/>
        <v>4.0840704496667317E-2</v>
      </c>
      <c r="V96" s="11">
        <f t="shared" si="43"/>
        <v>39.196472317491434</v>
      </c>
      <c r="W96" s="11">
        <f t="shared" si="43"/>
        <v>1401.9848090496575</v>
      </c>
      <c r="X96" s="11">
        <f t="shared" si="43"/>
        <v>215.68997062302424</v>
      </c>
      <c r="Y96" s="11">
        <f t="shared" si="43"/>
        <v>366.15529412964594</v>
      </c>
      <c r="Z96" s="11">
        <f t="shared" si="43"/>
        <v>1.6976</v>
      </c>
      <c r="AA96" s="11">
        <f t="shared" si="43"/>
        <v>3.25</v>
      </c>
      <c r="AB96" s="11">
        <f t="shared" si="43"/>
        <v>132.73228961416876</v>
      </c>
      <c r="AC96" s="11">
        <f t="shared" si="43"/>
        <v>0</v>
      </c>
      <c r="AD96" s="11">
        <f t="shared" si="43"/>
        <v>0</v>
      </c>
      <c r="AE96" s="11">
        <f t="shared" si="43"/>
        <v>0</v>
      </c>
      <c r="AF96" s="11">
        <f t="shared" si="43"/>
        <v>0</v>
      </c>
      <c r="AG96" s="11">
        <f t="shared" si="39"/>
        <v>0</v>
      </c>
      <c r="AH96" s="11">
        <f t="shared" si="39"/>
        <v>0</v>
      </c>
      <c r="AI96" s="11">
        <f t="shared" si="39"/>
        <v>0</v>
      </c>
      <c r="AJ96" s="11">
        <f t="shared" si="39"/>
        <v>0</v>
      </c>
      <c r="AK96" s="11">
        <f t="shared" si="39"/>
        <v>0</v>
      </c>
      <c r="AL96" s="11">
        <f t="shared" si="32"/>
        <v>0</v>
      </c>
      <c r="AM96" s="11">
        <f t="shared" si="32"/>
        <v>0</v>
      </c>
      <c r="AN96" s="11">
        <f t="shared" si="32"/>
        <v>0</v>
      </c>
      <c r="AO96" s="11">
        <f t="shared" si="32"/>
        <v>0</v>
      </c>
      <c r="AP96" s="11">
        <f t="shared" si="32"/>
        <v>0</v>
      </c>
      <c r="AQ96" s="11">
        <f t="shared" si="32"/>
        <v>0</v>
      </c>
      <c r="AR96" s="11">
        <f t="shared" si="32"/>
        <v>0</v>
      </c>
      <c r="AS96" s="11">
        <f t="shared" si="32"/>
        <v>0</v>
      </c>
      <c r="AT96" s="11">
        <f t="shared" si="32"/>
        <v>0</v>
      </c>
      <c r="AU96" s="11">
        <f t="shared" si="32"/>
        <v>0</v>
      </c>
      <c r="AV96" s="11">
        <f t="shared" si="35"/>
        <v>280.38333699999998</v>
      </c>
      <c r="AW96" s="11">
        <f t="shared" si="35"/>
        <v>0</v>
      </c>
      <c r="AX96" s="11">
        <f t="shared" si="35"/>
        <v>0</v>
      </c>
      <c r="AY96" s="11">
        <f t="shared" si="35"/>
        <v>0</v>
      </c>
      <c r="AZ96" s="11">
        <f t="shared" si="35"/>
        <v>0</v>
      </c>
      <c r="BA96" s="11">
        <f t="shared" si="22"/>
        <v>0</v>
      </c>
      <c r="BB96" s="11">
        <f t="shared" si="20"/>
        <v>0</v>
      </c>
      <c r="BC96" s="11">
        <f t="shared" si="20"/>
        <v>0</v>
      </c>
      <c r="BD96" s="11">
        <f t="shared" si="20"/>
        <v>0</v>
      </c>
      <c r="BE96" s="11">
        <f t="shared" si="20"/>
        <v>0</v>
      </c>
      <c r="BF96" s="15" t="str">
        <f t="shared" si="40"/>
        <v>ČSN 42 5510</v>
      </c>
      <c r="BG96" s="42">
        <v>1.0419484734712248</v>
      </c>
      <c r="BJ96" s="17">
        <f t="shared" si="41"/>
        <v>13</v>
      </c>
      <c r="BX96" s="26">
        <f t="shared" si="44"/>
        <v>132.73228961416876</v>
      </c>
      <c r="BY96" s="42">
        <v>4.0840704496667317E-2</v>
      </c>
      <c r="BZ96" s="43">
        <f t="shared" si="45"/>
        <v>39.196472317491434</v>
      </c>
      <c r="CA96" s="18">
        <f t="shared" si="46"/>
        <v>1401.9848090496575</v>
      </c>
      <c r="CB96" s="18">
        <f t="shared" si="47"/>
        <v>215.68997062302424</v>
      </c>
      <c r="CC96" s="18">
        <f t="shared" si="48"/>
        <v>366.15529412964594</v>
      </c>
      <c r="CD96" s="25">
        <f t="shared" si="49"/>
        <v>1.6976</v>
      </c>
      <c r="CE96" s="26">
        <f t="shared" si="50"/>
        <v>3.25</v>
      </c>
      <c r="CF96" s="18">
        <f t="shared" si="51"/>
        <v>132.73228961416876</v>
      </c>
      <c r="CZ96" s="18">
        <f t="shared" si="52"/>
        <v>280.38333699999998</v>
      </c>
      <c r="DJ96" s="20" t="s">
        <v>188</v>
      </c>
    </row>
    <row r="97" spans="1:114" x14ac:dyDescent="0.2">
      <c r="A97" s="15" t="s">
        <v>105</v>
      </c>
      <c r="B97" s="10" t="s">
        <v>197</v>
      </c>
      <c r="C97" s="11">
        <f t="shared" si="37"/>
        <v>1.2084136142033137</v>
      </c>
      <c r="D97" s="11">
        <f t="shared" si="42"/>
        <v>0</v>
      </c>
      <c r="E97" s="11">
        <f t="shared" si="42"/>
        <v>0</v>
      </c>
      <c r="F97" s="11">
        <f t="shared" si="42"/>
        <v>14</v>
      </c>
      <c r="G97" s="11">
        <f t="shared" si="42"/>
        <v>0</v>
      </c>
      <c r="H97" s="11">
        <f t="shared" si="42"/>
        <v>0</v>
      </c>
      <c r="I97" s="11">
        <f t="shared" si="42"/>
        <v>0</v>
      </c>
      <c r="J97" s="11">
        <f t="shared" si="42"/>
        <v>0</v>
      </c>
      <c r="K97" s="11">
        <f t="shared" si="42"/>
        <v>0</v>
      </c>
      <c r="L97" s="11">
        <f t="shared" si="42"/>
        <v>0</v>
      </c>
      <c r="M97" s="11">
        <f t="shared" si="42"/>
        <v>0</v>
      </c>
      <c r="N97" s="11">
        <f t="shared" si="42"/>
        <v>0</v>
      </c>
      <c r="O97" s="11">
        <f t="shared" si="42"/>
        <v>0</v>
      </c>
      <c r="P97" s="11">
        <f t="shared" si="42"/>
        <v>0</v>
      </c>
      <c r="Q97" s="11">
        <f t="shared" si="42"/>
        <v>0</v>
      </c>
      <c r="R97" s="11">
        <f t="shared" si="42"/>
        <v>0</v>
      </c>
      <c r="S97" s="11">
        <f t="shared" si="16"/>
        <v>0</v>
      </c>
      <c r="T97" s="11">
        <f t="shared" si="16"/>
        <v>153.93804002589985</v>
      </c>
      <c r="U97" s="40">
        <f t="shared" si="38"/>
        <v>4.3982297150257102E-2</v>
      </c>
      <c r="V97" s="11">
        <f t="shared" si="43"/>
        <v>36.396724294813467</v>
      </c>
      <c r="W97" s="11">
        <f t="shared" si="43"/>
        <v>1885.7409903172734</v>
      </c>
      <c r="X97" s="11">
        <f t="shared" si="43"/>
        <v>269.39157004532478</v>
      </c>
      <c r="Y97" s="11">
        <f t="shared" si="43"/>
        <v>457.31912930894327</v>
      </c>
      <c r="Z97" s="11">
        <f t="shared" si="43"/>
        <v>1.6975999999999998</v>
      </c>
      <c r="AA97" s="11">
        <f t="shared" si="43"/>
        <v>3.5000000000000004</v>
      </c>
      <c r="AB97" s="11">
        <f t="shared" si="43"/>
        <v>153.93804002589985</v>
      </c>
      <c r="AC97" s="11">
        <f t="shared" si="43"/>
        <v>0</v>
      </c>
      <c r="AD97" s="11">
        <f t="shared" si="43"/>
        <v>0</v>
      </c>
      <c r="AE97" s="11">
        <f t="shared" si="43"/>
        <v>0</v>
      </c>
      <c r="AF97" s="11">
        <f t="shared" si="43"/>
        <v>0</v>
      </c>
      <c r="AG97" s="11">
        <f t="shared" si="39"/>
        <v>0</v>
      </c>
      <c r="AH97" s="11">
        <f t="shared" si="39"/>
        <v>0</v>
      </c>
      <c r="AI97" s="11">
        <f t="shared" si="39"/>
        <v>0</v>
      </c>
      <c r="AJ97" s="11">
        <f t="shared" si="39"/>
        <v>0</v>
      </c>
      <c r="AK97" s="11">
        <f t="shared" si="39"/>
        <v>0</v>
      </c>
      <c r="AL97" s="11">
        <f t="shared" si="32"/>
        <v>0</v>
      </c>
      <c r="AM97" s="11">
        <f t="shared" si="32"/>
        <v>0</v>
      </c>
      <c r="AN97" s="11">
        <f t="shared" si="32"/>
        <v>0</v>
      </c>
      <c r="AO97" s="11">
        <f t="shared" si="32"/>
        <v>0</v>
      </c>
      <c r="AP97" s="11">
        <f t="shared" si="32"/>
        <v>0</v>
      </c>
      <c r="AQ97" s="11">
        <f t="shared" si="32"/>
        <v>0</v>
      </c>
      <c r="AR97" s="11">
        <f t="shared" si="32"/>
        <v>0</v>
      </c>
      <c r="AS97" s="11">
        <f t="shared" si="32"/>
        <v>0</v>
      </c>
      <c r="AT97" s="11">
        <f t="shared" si="32"/>
        <v>0</v>
      </c>
      <c r="AU97" s="11">
        <f t="shared" si="32"/>
        <v>0</v>
      </c>
      <c r="AV97" s="11">
        <f t="shared" si="35"/>
        <v>377.12987199999998</v>
      </c>
      <c r="AW97" s="11">
        <f t="shared" si="35"/>
        <v>0</v>
      </c>
      <c r="AX97" s="11">
        <f t="shared" si="35"/>
        <v>0</v>
      </c>
      <c r="AY97" s="11">
        <f t="shared" si="35"/>
        <v>0</v>
      </c>
      <c r="AZ97" s="11">
        <f t="shared" si="35"/>
        <v>0</v>
      </c>
      <c r="BA97" s="11">
        <f t="shared" si="22"/>
        <v>0</v>
      </c>
      <c r="BB97" s="11">
        <f t="shared" si="20"/>
        <v>0</v>
      </c>
      <c r="BC97" s="11">
        <f t="shared" si="20"/>
        <v>0</v>
      </c>
      <c r="BD97" s="11">
        <f t="shared" si="20"/>
        <v>0</v>
      </c>
      <c r="BE97" s="11">
        <f t="shared" si="20"/>
        <v>0</v>
      </c>
      <c r="BF97" s="15" t="str">
        <f t="shared" si="40"/>
        <v>ČSN 42 5510</v>
      </c>
      <c r="BG97" s="42">
        <v>1.2084136142033137</v>
      </c>
      <c r="BJ97" s="17">
        <f t="shared" si="41"/>
        <v>14</v>
      </c>
      <c r="BX97" s="26">
        <f t="shared" si="44"/>
        <v>153.93804002589985</v>
      </c>
      <c r="BY97" s="42">
        <v>4.3982297150257102E-2</v>
      </c>
      <c r="BZ97" s="43">
        <f t="shared" si="45"/>
        <v>36.396724294813467</v>
      </c>
      <c r="CA97" s="18">
        <f t="shared" si="46"/>
        <v>1885.7409903172734</v>
      </c>
      <c r="CB97" s="18">
        <f t="shared" si="47"/>
        <v>269.39157004532478</v>
      </c>
      <c r="CC97" s="18">
        <f t="shared" si="48"/>
        <v>457.31912930894327</v>
      </c>
      <c r="CD97" s="25">
        <f t="shared" si="49"/>
        <v>1.6975999999999998</v>
      </c>
      <c r="CE97" s="26">
        <f t="shared" si="50"/>
        <v>3.5000000000000004</v>
      </c>
      <c r="CF97" s="18">
        <f t="shared" si="51"/>
        <v>153.93804002589985</v>
      </c>
      <c r="CZ97" s="18">
        <f t="shared" si="52"/>
        <v>377.12987199999998</v>
      </c>
      <c r="DJ97" s="20" t="s">
        <v>188</v>
      </c>
    </row>
    <row r="98" spans="1:114" x14ac:dyDescent="0.2">
      <c r="A98" s="15" t="s">
        <v>105</v>
      </c>
      <c r="B98" s="10" t="s">
        <v>198</v>
      </c>
      <c r="C98" s="11">
        <f t="shared" si="37"/>
        <v>1.387209506100743</v>
      </c>
      <c r="D98" s="11">
        <f t="shared" si="42"/>
        <v>0</v>
      </c>
      <c r="E98" s="11">
        <f t="shared" si="42"/>
        <v>0</v>
      </c>
      <c r="F98" s="11">
        <f t="shared" si="42"/>
        <v>15</v>
      </c>
      <c r="G98" s="11">
        <f t="shared" si="42"/>
        <v>0</v>
      </c>
      <c r="H98" s="11">
        <f t="shared" si="42"/>
        <v>0</v>
      </c>
      <c r="I98" s="11">
        <f t="shared" si="42"/>
        <v>0</v>
      </c>
      <c r="J98" s="11">
        <f t="shared" si="42"/>
        <v>0</v>
      </c>
      <c r="K98" s="11">
        <f t="shared" si="42"/>
        <v>0</v>
      </c>
      <c r="L98" s="11">
        <f t="shared" si="42"/>
        <v>0</v>
      </c>
      <c r="M98" s="11">
        <f t="shared" si="42"/>
        <v>0</v>
      </c>
      <c r="N98" s="11">
        <f t="shared" si="42"/>
        <v>0</v>
      </c>
      <c r="O98" s="11">
        <f t="shared" si="42"/>
        <v>0</v>
      </c>
      <c r="P98" s="11">
        <f t="shared" si="42"/>
        <v>0</v>
      </c>
      <c r="Q98" s="11">
        <f t="shared" si="42"/>
        <v>0</v>
      </c>
      <c r="R98" s="11">
        <f t="shared" si="42"/>
        <v>0</v>
      </c>
      <c r="S98" s="11">
        <f t="shared" si="16"/>
        <v>0</v>
      </c>
      <c r="T98" s="11">
        <f t="shared" si="16"/>
        <v>176.71458676442586</v>
      </c>
      <c r="U98" s="40">
        <f t="shared" si="38"/>
        <v>4.7123889803846894E-2</v>
      </c>
      <c r="V98" s="11">
        <f t="shared" si="43"/>
        <v>33.970276008492569</v>
      </c>
      <c r="W98" s="11">
        <f t="shared" si="43"/>
        <v>2485.0488763747385</v>
      </c>
      <c r="X98" s="11">
        <f t="shared" si="43"/>
        <v>331.33985018329849</v>
      </c>
      <c r="Y98" s="11">
        <f t="shared" si="43"/>
        <v>562.48252967116753</v>
      </c>
      <c r="Z98" s="11">
        <f t="shared" si="43"/>
        <v>1.6976</v>
      </c>
      <c r="AA98" s="11">
        <f t="shared" si="43"/>
        <v>3.7499999999999996</v>
      </c>
      <c r="AB98" s="11">
        <f t="shared" si="43"/>
        <v>176.71458676442586</v>
      </c>
      <c r="AC98" s="11">
        <f t="shared" si="43"/>
        <v>0</v>
      </c>
      <c r="AD98" s="11">
        <f t="shared" si="43"/>
        <v>0</v>
      </c>
      <c r="AE98" s="11">
        <f t="shared" si="43"/>
        <v>0</v>
      </c>
      <c r="AF98" s="11">
        <f t="shared" si="43"/>
        <v>0</v>
      </c>
      <c r="AG98" s="11">
        <f t="shared" si="39"/>
        <v>0</v>
      </c>
      <c r="AH98" s="11">
        <f t="shared" si="39"/>
        <v>0</v>
      </c>
      <c r="AI98" s="11">
        <f t="shared" si="39"/>
        <v>0</v>
      </c>
      <c r="AJ98" s="11">
        <f t="shared" si="39"/>
        <v>0</v>
      </c>
      <c r="AK98" s="11">
        <f t="shared" si="39"/>
        <v>0</v>
      </c>
      <c r="AL98" s="11">
        <f t="shared" si="32"/>
        <v>0</v>
      </c>
      <c r="AM98" s="11">
        <f t="shared" si="32"/>
        <v>0</v>
      </c>
      <c r="AN98" s="11">
        <f t="shared" si="32"/>
        <v>0</v>
      </c>
      <c r="AO98" s="11">
        <f t="shared" si="32"/>
        <v>0</v>
      </c>
      <c r="AP98" s="11">
        <f t="shared" si="32"/>
        <v>0</v>
      </c>
      <c r="AQ98" s="11">
        <f t="shared" si="32"/>
        <v>0</v>
      </c>
      <c r="AR98" s="11">
        <f t="shared" si="32"/>
        <v>0</v>
      </c>
      <c r="AS98" s="11">
        <f t="shared" si="32"/>
        <v>0</v>
      </c>
      <c r="AT98" s="11">
        <f t="shared" si="32"/>
        <v>0</v>
      </c>
      <c r="AU98" s="11">
        <f t="shared" si="32"/>
        <v>0</v>
      </c>
      <c r="AV98" s="11">
        <f t="shared" si="35"/>
        <v>496.98562499999997</v>
      </c>
      <c r="AW98" s="11">
        <f t="shared" si="35"/>
        <v>0</v>
      </c>
      <c r="AX98" s="11">
        <f t="shared" si="35"/>
        <v>0</v>
      </c>
      <c r="AY98" s="11">
        <f t="shared" si="35"/>
        <v>0</v>
      </c>
      <c r="AZ98" s="11">
        <f t="shared" si="35"/>
        <v>0</v>
      </c>
      <c r="BA98" s="11">
        <f t="shared" si="22"/>
        <v>0</v>
      </c>
      <c r="BB98" s="11">
        <f t="shared" si="20"/>
        <v>0</v>
      </c>
      <c r="BC98" s="11">
        <f t="shared" si="20"/>
        <v>0</v>
      </c>
      <c r="BD98" s="11">
        <f t="shared" si="20"/>
        <v>0</v>
      </c>
      <c r="BE98" s="11">
        <f t="shared" si="20"/>
        <v>0</v>
      </c>
      <c r="BF98" s="15" t="str">
        <f t="shared" si="40"/>
        <v>ČSN 42 5510</v>
      </c>
      <c r="BG98" s="42">
        <v>1.387209506100743</v>
      </c>
      <c r="BJ98" s="17">
        <f t="shared" si="41"/>
        <v>15</v>
      </c>
      <c r="BX98" s="26">
        <f t="shared" si="44"/>
        <v>176.71458676442586</v>
      </c>
      <c r="BY98" s="42">
        <v>4.7123889803846894E-2</v>
      </c>
      <c r="BZ98" s="43">
        <f t="shared" si="45"/>
        <v>33.970276008492569</v>
      </c>
      <c r="CA98" s="18">
        <f t="shared" si="46"/>
        <v>2485.0488763747385</v>
      </c>
      <c r="CB98" s="18">
        <f t="shared" si="47"/>
        <v>331.33985018329849</v>
      </c>
      <c r="CC98" s="18">
        <f t="shared" si="48"/>
        <v>562.48252967116753</v>
      </c>
      <c r="CD98" s="25">
        <f t="shared" si="49"/>
        <v>1.6976</v>
      </c>
      <c r="CE98" s="26">
        <f t="shared" si="50"/>
        <v>3.7499999999999996</v>
      </c>
      <c r="CF98" s="18">
        <f t="shared" si="51"/>
        <v>176.71458676442586</v>
      </c>
      <c r="CZ98" s="18">
        <f t="shared" si="52"/>
        <v>496.98562499999997</v>
      </c>
      <c r="DJ98" s="20" t="s">
        <v>188</v>
      </c>
    </row>
    <row r="99" spans="1:114" x14ac:dyDescent="0.2">
      <c r="A99" s="15" t="s">
        <v>105</v>
      </c>
      <c r="B99" s="10" t="s">
        <v>199</v>
      </c>
      <c r="C99" s="11">
        <f t="shared" si="37"/>
        <v>1.5783361491635119</v>
      </c>
      <c r="D99" s="11">
        <f t="shared" si="42"/>
        <v>0</v>
      </c>
      <c r="E99" s="11">
        <f t="shared" si="42"/>
        <v>0</v>
      </c>
      <c r="F99" s="11">
        <f t="shared" si="42"/>
        <v>16</v>
      </c>
      <c r="G99" s="11">
        <f t="shared" si="42"/>
        <v>0</v>
      </c>
      <c r="H99" s="11">
        <f t="shared" si="42"/>
        <v>0</v>
      </c>
      <c r="I99" s="11">
        <f t="shared" si="42"/>
        <v>0</v>
      </c>
      <c r="J99" s="11">
        <f t="shared" si="42"/>
        <v>0</v>
      </c>
      <c r="K99" s="11">
        <f t="shared" si="42"/>
        <v>0</v>
      </c>
      <c r="L99" s="11">
        <f t="shared" si="42"/>
        <v>0</v>
      </c>
      <c r="M99" s="11">
        <f t="shared" si="42"/>
        <v>0</v>
      </c>
      <c r="N99" s="11">
        <f t="shared" si="42"/>
        <v>0</v>
      </c>
      <c r="O99" s="11">
        <f t="shared" si="42"/>
        <v>0</v>
      </c>
      <c r="P99" s="11">
        <f t="shared" si="42"/>
        <v>0</v>
      </c>
      <c r="Q99" s="11">
        <f t="shared" si="42"/>
        <v>0</v>
      </c>
      <c r="R99" s="11">
        <f t="shared" si="42"/>
        <v>0</v>
      </c>
      <c r="S99" s="11">
        <f t="shared" si="16"/>
        <v>0</v>
      </c>
      <c r="T99" s="11">
        <f t="shared" si="16"/>
        <v>201.06192982974676</v>
      </c>
      <c r="U99" s="40">
        <f t="shared" si="38"/>
        <v>5.0265482457436693E-2</v>
      </c>
      <c r="V99" s="11">
        <f t="shared" si="43"/>
        <v>31.847133757961789</v>
      </c>
      <c r="W99" s="11">
        <f t="shared" si="43"/>
        <v>3216.9908772759482</v>
      </c>
      <c r="X99" s="11">
        <f t="shared" si="43"/>
        <v>402.12385965949352</v>
      </c>
      <c r="Y99" s="11">
        <f t="shared" si="43"/>
        <v>682.64546415795621</v>
      </c>
      <c r="Z99" s="11">
        <f t="shared" si="43"/>
        <v>1.6976</v>
      </c>
      <c r="AA99" s="11">
        <f t="shared" si="43"/>
        <v>4</v>
      </c>
      <c r="AB99" s="11">
        <f t="shared" si="43"/>
        <v>201.06192982974676</v>
      </c>
      <c r="AC99" s="11">
        <f t="shared" si="43"/>
        <v>0</v>
      </c>
      <c r="AD99" s="11">
        <f t="shared" si="43"/>
        <v>0</v>
      </c>
      <c r="AE99" s="11">
        <f t="shared" si="43"/>
        <v>0</v>
      </c>
      <c r="AF99" s="11">
        <f t="shared" si="43"/>
        <v>0</v>
      </c>
      <c r="AG99" s="11">
        <f t="shared" si="39"/>
        <v>0</v>
      </c>
      <c r="AH99" s="11">
        <f t="shared" si="39"/>
        <v>0</v>
      </c>
      <c r="AI99" s="11">
        <f t="shared" si="39"/>
        <v>0</v>
      </c>
      <c r="AJ99" s="11">
        <f t="shared" si="39"/>
        <v>0</v>
      </c>
      <c r="AK99" s="11">
        <f t="shared" si="39"/>
        <v>0</v>
      </c>
      <c r="AL99" s="11">
        <f t="shared" si="32"/>
        <v>0</v>
      </c>
      <c r="AM99" s="11">
        <f t="shared" si="32"/>
        <v>0</v>
      </c>
      <c r="AN99" s="11">
        <f t="shared" si="32"/>
        <v>0</v>
      </c>
      <c r="AO99" s="11">
        <f t="shared" si="32"/>
        <v>0</v>
      </c>
      <c r="AP99" s="11">
        <f t="shared" si="32"/>
        <v>0</v>
      </c>
      <c r="AQ99" s="11">
        <f t="shared" si="32"/>
        <v>0</v>
      </c>
      <c r="AR99" s="11">
        <f t="shared" si="32"/>
        <v>0</v>
      </c>
      <c r="AS99" s="11">
        <f t="shared" si="32"/>
        <v>0</v>
      </c>
      <c r="AT99" s="11">
        <f t="shared" si="32"/>
        <v>0</v>
      </c>
      <c r="AU99" s="11">
        <f t="shared" si="32"/>
        <v>0</v>
      </c>
      <c r="AV99" s="11">
        <f t="shared" si="35"/>
        <v>643.36691199999996</v>
      </c>
      <c r="AW99" s="11">
        <f t="shared" si="35"/>
        <v>0</v>
      </c>
      <c r="AX99" s="11">
        <f t="shared" si="35"/>
        <v>0</v>
      </c>
      <c r="AY99" s="11">
        <f t="shared" si="35"/>
        <v>0</v>
      </c>
      <c r="AZ99" s="11">
        <f t="shared" si="35"/>
        <v>0</v>
      </c>
      <c r="BA99" s="11">
        <f t="shared" si="22"/>
        <v>0</v>
      </c>
      <c r="BB99" s="11">
        <f t="shared" si="20"/>
        <v>0</v>
      </c>
      <c r="BC99" s="11">
        <f t="shared" si="20"/>
        <v>0</v>
      </c>
      <c r="BD99" s="11">
        <f t="shared" si="20"/>
        <v>0</v>
      </c>
      <c r="BE99" s="11">
        <f t="shared" si="20"/>
        <v>0</v>
      </c>
      <c r="BF99" s="15" t="str">
        <f t="shared" si="40"/>
        <v>ČSN 42 5510</v>
      </c>
      <c r="BG99" s="42">
        <v>1.5783361491635119</v>
      </c>
      <c r="BJ99" s="17">
        <f t="shared" si="41"/>
        <v>16</v>
      </c>
      <c r="BX99" s="26">
        <f t="shared" si="44"/>
        <v>201.06192982974676</v>
      </c>
      <c r="BY99" s="42">
        <v>5.0265482457436693E-2</v>
      </c>
      <c r="BZ99" s="43">
        <f t="shared" si="45"/>
        <v>31.847133757961789</v>
      </c>
      <c r="CA99" s="18">
        <f t="shared" si="46"/>
        <v>3216.9908772759482</v>
      </c>
      <c r="CB99" s="18">
        <f t="shared" si="47"/>
        <v>402.12385965949352</v>
      </c>
      <c r="CC99" s="18">
        <f t="shared" si="48"/>
        <v>682.64546415795621</v>
      </c>
      <c r="CD99" s="25">
        <f t="shared" si="49"/>
        <v>1.6976</v>
      </c>
      <c r="CE99" s="26">
        <f t="shared" si="50"/>
        <v>4</v>
      </c>
      <c r="CF99" s="18">
        <f t="shared" si="51"/>
        <v>201.06192982974676</v>
      </c>
      <c r="CZ99" s="18">
        <f t="shared" si="52"/>
        <v>643.36691199999996</v>
      </c>
      <c r="DJ99" s="20" t="s">
        <v>188</v>
      </c>
    </row>
    <row r="100" spans="1:114" x14ac:dyDescent="0.2">
      <c r="A100" s="15" t="s">
        <v>105</v>
      </c>
      <c r="B100" s="10" t="s">
        <v>200</v>
      </c>
      <c r="C100" s="11">
        <f t="shared" si="37"/>
        <v>1.7817935433916212</v>
      </c>
      <c r="D100" s="11">
        <f t="shared" si="42"/>
        <v>0</v>
      </c>
      <c r="E100" s="11">
        <f t="shared" si="42"/>
        <v>0</v>
      </c>
      <c r="F100" s="11">
        <f t="shared" si="42"/>
        <v>17</v>
      </c>
      <c r="G100" s="11">
        <f t="shared" si="42"/>
        <v>0</v>
      </c>
      <c r="H100" s="11">
        <f t="shared" si="42"/>
        <v>0</v>
      </c>
      <c r="I100" s="11">
        <f t="shared" si="42"/>
        <v>0</v>
      </c>
      <c r="J100" s="11">
        <f t="shared" si="42"/>
        <v>0</v>
      </c>
      <c r="K100" s="11">
        <f t="shared" si="42"/>
        <v>0</v>
      </c>
      <c r="L100" s="11">
        <f t="shared" si="42"/>
        <v>0</v>
      </c>
      <c r="M100" s="11">
        <f t="shared" si="42"/>
        <v>0</v>
      </c>
      <c r="N100" s="11">
        <f t="shared" si="42"/>
        <v>0</v>
      </c>
      <c r="O100" s="11">
        <f t="shared" si="42"/>
        <v>0</v>
      </c>
      <c r="P100" s="11">
        <f t="shared" si="42"/>
        <v>0</v>
      </c>
      <c r="Q100" s="11">
        <f t="shared" si="42"/>
        <v>0</v>
      </c>
      <c r="R100" s="11">
        <f t="shared" si="42"/>
        <v>0</v>
      </c>
      <c r="S100" s="11">
        <f t="shared" si="16"/>
        <v>0</v>
      </c>
      <c r="T100" s="11">
        <f t="shared" si="16"/>
        <v>226.98006922186255</v>
      </c>
      <c r="U100" s="40">
        <f t="shared" si="38"/>
        <v>5.3407075111026485E-2</v>
      </c>
      <c r="V100" s="11">
        <f t="shared" si="43"/>
        <v>29.973772948669918</v>
      </c>
      <c r="W100" s="11">
        <f t="shared" si="43"/>
        <v>4099.8275003198924</v>
      </c>
      <c r="X100" s="11">
        <f t="shared" si="43"/>
        <v>482.33264709645795</v>
      </c>
      <c r="Y100" s="11">
        <f t="shared" si="43"/>
        <v>818.80790171094702</v>
      </c>
      <c r="Z100" s="11">
        <f t="shared" si="43"/>
        <v>1.6976</v>
      </c>
      <c r="AA100" s="11">
        <f t="shared" si="43"/>
        <v>4.25</v>
      </c>
      <c r="AB100" s="11">
        <f t="shared" si="43"/>
        <v>226.98006922186255</v>
      </c>
      <c r="AC100" s="11">
        <f t="shared" si="43"/>
        <v>0</v>
      </c>
      <c r="AD100" s="11">
        <f t="shared" si="43"/>
        <v>0</v>
      </c>
      <c r="AE100" s="11">
        <f t="shared" si="43"/>
        <v>0</v>
      </c>
      <c r="AF100" s="11">
        <f t="shared" si="43"/>
        <v>0</v>
      </c>
      <c r="AG100" s="11">
        <f t="shared" si="39"/>
        <v>0</v>
      </c>
      <c r="AH100" s="11">
        <f t="shared" si="39"/>
        <v>0</v>
      </c>
      <c r="AI100" s="11">
        <f t="shared" si="39"/>
        <v>0</v>
      </c>
      <c r="AJ100" s="11">
        <f t="shared" si="39"/>
        <v>0</v>
      </c>
      <c r="AK100" s="11">
        <f t="shared" si="39"/>
        <v>0</v>
      </c>
      <c r="AL100" s="11">
        <f t="shared" si="32"/>
        <v>0</v>
      </c>
      <c r="AM100" s="11">
        <f t="shared" si="32"/>
        <v>0</v>
      </c>
      <c r="AN100" s="11">
        <f t="shared" si="32"/>
        <v>0</v>
      </c>
      <c r="AO100" s="11">
        <f t="shared" si="32"/>
        <v>0</v>
      </c>
      <c r="AP100" s="11">
        <f t="shared" si="32"/>
        <v>0</v>
      </c>
      <c r="AQ100" s="11">
        <f t="shared" si="32"/>
        <v>0</v>
      </c>
      <c r="AR100" s="11">
        <f t="shared" si="32"/>
        <v>0</v>
      </c>
      <c r="AS100" s="11">
        <f t="shared" si="32"/>
        <v>0</v>
      </c>
      <c r="AT100" s="11">
        <f t="shared" si="32"/>
        <v>0</v>
      </c>
      <c r="AU100" s="11">
        <f t="shared" si="32"/>
        <v>0</v>
      </c>
      <c r="AV100" s="11">
        <f t="shared" si="35"/>
        <v>819.925657</v>
      </c>
      <c r="AW100" s="11">
        <f t="shared" si="35"/>
        <v>0</v>
      </c>
      <c r="AX100" s="11">
        <f t="shared" si="35"/>
        <v>0</v>
      </c>
      <c r="AY100" s="11">
        <f t="shared" si="35"/>
        <v>0</v>
      </c>
      <c r="AZ100" s="11">
        <f t="shared" si="35"/>
        <v>0</v>
      </c>
      <c r="BA100" s="11">
        <f t="shared" si="22"/>
        <v>0</v>
      </c>
      <c r="BB100" s="11">
        <f t="shared" si="20"/>
        <v>0</v>
      </c>
      <c r="BC100" s="11">
        <f t="shared" si="20"/>
        <v>0</v>
      </c>
      <c r="BD100" s="11">
        <f t="shared" si="20"/>
        <v>0</v>
      </c>
      <c r="BE100" s="11">
        <f t="shared" si="20"/>
        <v>0</v>
      </c>
      <c r="BF100" s="15" t="str">
        <f t="shared" si="40"/>
        <v>ČSN 42 5510</v>
      </c>
      <c r="BG100" s="42">
        <v>1.7817935433916212</v>
      </c>
      <c r="BJ100" s="17">
        <f t="shared" si="41"/>
        <v>17</v>
      </c>
      <c r="BX100" s="26">
        <f t="shared" si="44"/>
        <v>226.98006922186255</v>
      </c>
      <c r="BY100" s="42">
        <v>5.3407075111026485E-2</v>
      </c>
      <c r="BZ100" s="43">
        <f t="shared" si="45"/>
        <v>29.973772948669918</v>
      </c>
      <c r="CA100" s="18">
        <f t="shared" si="46"/>
        <v>4099.8275003198924</v>
      </c>
      <c r="CB100" s="18">
        <f t="shared" si="47"/>
        <v>482.33264709645795</v>
      </c>
      <c r="CC100" s="18">
        <f t="shared" si="48"/>
        <v>818.80790171094702</v>
      </c>
      <c r="CD100" s="25">
        <f t="shared" si="49"/>
        <v>1.6976</v>
      </c>
      <c r="CE100" s="26">
        <f t="shared" si="50"/>
        <v>4.25</v>
      </c>
      <c r="CF100" s="18">
        <f t="shared" si="51"/>
        <v>226.98006922186255</v>
      </c>
      <c r="CZ100" s="18">
        <f t="shared" si="52"/>
        <v>819.925657</v>
      </c>
      <c r="DJ100" s="20" t="s">
        <v>188</v>
      </c>
    </row>
    <row r="101" spans="1:114" x14ac:dyDescent="0.2">
      <c r="A101" s="15" t="s">
        <v>105</v>
      </c>
      <c r="B101" s="10" t="s">
        <v>201</v>
      </c>
      <c r="C101" s="11">
        <f t="shared" si="37"/>
        <v>1.9975816887850699</v>
      </c>
      <c r="D101" s="11">
        <f t="shared" si="42"/>
        <v>0</v>
      </c>
      <c r="E101" s="11">
        <f t="shared" si="42"/>
        <v>0</v>
      </c>
      <c r="F101" s="11">
        <f t="shared" si="42"/>
        <v>18</v>
      </c>
      <c r="G101" s="11">
        <f t="shared" si="42"/>
        <v>0</v>
      </c>
      <c r="H101" s="11">
        <f t="shared" si="42"/>
        <v>0</v>
      </c>
      <c r="I101" s="11">
        <f t="shared" si="42"/>
        <v>0</v>
      </c>
      <c r="J101" s="11">
        <f t="shared" si="42"/>
        <v>0</v>
      </c>
      <c r="K101" s="11">
        <f t="shared" si="42"/>
        <v>0</v>
      </c>
      <c r="L101" s="11">
        <f t="shared" si="42"/>
        <v>0</v>
      </c>
      <c r="M101" s="11">
        <f t="shared" si="42"/>
        <v>0</v>
      </c>
      <c r="N101" s="11">
        <f t="shared" si="42"/>
        <v>0</v>
      </c>
      <c r="O101" s="11">
        <f t="shared" si="42"/>
        <v>0</v>
      </c>
      <c r="P101" s="11">
        <f t="shared" si="42"/>
        <v>0</v>
      </c>
      <c r="Q101" s="11">
        <f t="shared" si="42"/>
        <v>0</v>
      </c>
      <c r="R101" s="11">
        <f t="shared" si="42"/>
        <v>0</v>
      </c>
      <c r="S101" s="11">
        <f t="shared" si="42"/>
        <v>0</v>
      </c>
      <c r="T101" s="11">
        <f t="shared" ref="T101:T164" si="53">IF($A101="x",BX101,"")</f>
        <v>254.46900494077323</v>
      </c>
      <c r="U101" s="40">
        <f t="shared" si="38"/>
        <v>5.6548667764616277E-2</v>
      </c>
      <c r="V101" s="11">
        <f t="shared" si="43"/>
        <v>28.308563340410476</v>
      </c>
      <c r="W101" s="11">
        <f t="shared" si="43"/>
        <v>5152.9973500506585</v>
      </c>
      <c r="X101" s="11">
        <f t="shared" si="43"/>
        <v>572.55526111673976</v>
      </c>
      <c r="Y101" s="11">
        <f t="shared" si="43"/>
        <v>971.96981127177742</v>
      </c>
      <c r="Z101" s="11">
        <f t="shared" si="43"/>
        <v>1.6976</v>
      </c>
      <c r="AA101" s="11">
        <f t="shared" si="43"/>
        <v>4.5</v>
      </c>
      <c r="AB101" s="11">
        <f t="shared" si="43"/>
        <v>254.46900494077323</v>
      </c>
      <c r="AC101" s="11">
        <f t="shared" si="43"/>
        <v>0</v>
      </c>
      <c r="AD101" s="11">
        <f t="shared" si="43"/>
        <v>0</v>
      </c>
      <c r="AE101" s="11">
        <f t="shared" si="43"/>
        <v>0</v>
      </c>
      <c r="AF101" s="11">
        <f t="shared" si="43"/>
        <v>0</v>
      </c>
      <c r="AG101" s="11">
        <f t="shared" si="39"/>
        <v>0</v>
      </c>
      <c r="AH101" s="11">
        <f t="shared" si="39"/>
        <v>0</v>
      </c>
      <c r="AI101" s="11">
        <f t="shared" si="39"/>
        <v>0</v>
      </c>
      <c r="AJ101" s="11">
        <f t="shared" si="39"/>
        <v>0</v>
      </c>
      <c r="AK101" s="11">
        <f t="shared" si="39"/>
        <v>0</v>
      </c>
      <c r="AL101" s="11">
        <f t="shared" si="32"/>
        <v>0</v>
      </c>
      <c r="AM101" s="11">
        <f t="shared" si="32"/>
        <v>0</v>
      </c>
      <c r="AN101" s="11">
        <f t="shared" si="32"/>
        <v>0</v>
      </c>
      <c r="AO101" s="11">
        <f t="shared" si="32"/>
        <v>0</v>
      </c>
      <c r="AP101" s="11">
        <f t="shared" si="32"/>
        <v>0</v>
      </c>
      <c r="AQ101" s="11">
        <f t="shared" si="32"/>
        <v>0</v>
      </c>
      <c r="AR101" s="11">
        <f t="shared" si="32"/>
        <v>0</v>
      </c>
      <c r="AS101" s="11">
        <f t="shared" si="32"/>
        <v>0</v>
      </c>
      <c r="AT101" s="11">
        <f t="shared" si="32"/>
        <v>0</v>
      </c>
      <c r="AU101" s="11">
        <f t="shared" si="32"/>
        <v>0</v>
      </c>
      <c r="AV101" s="11">
        <f t="shared" si="35"/>
        <v>1030.5493919999999</v>
      </c>
      <c r="AW101" s="11">
        <f t="shared" si="35"/>
        <v>0</v>
      </c>
      <c r="AX101" s="11">
        <f t="shared" si="35"/>
        <v>0</v>
      </c>
      <c r="AY101" s="11">
        <f t="shared" si="35"/>
        <v>0</v>
      </c>
      <c r="AZ101" s="11">
        <f t="shared" si="35"/>
        <v>0</v>
      </c>
      <c r="BA101" s="11">
        <f t="shared" si="22"/>
        <v>0</v>
      </c>
      <c r="BB101" s="11">
        <f t="shared" si="20"/>
        <v>0</v>
      </c>
      <c r="BC101" s="11">
        <f t="shared" si="20"/>
        <v>0</v>
      </c>
      <c r="BD101" s="11">
        <f t="shared" si="20"/>
        <v>0</v>
      </c>
      <c r="BE101" s="11">
        <f t="shared" si="20"/>
        <v>0</v>
      </c>
      <c r="BF101" s="15" t="str">
        <f t="shared" si="40"/>
        <v>ČSN 42 5510</v>
      </c>
      <c r="BG101" s="42">
        <v>1.9975816887850699</v>
      </c>
      <c r="BJ101" s="17">
        <f t="shared" si="41"/>
        <v>18</v>
      </c>
      <c r="BX101" s="26">
        <f t="shared" si="44"/>
        <v>254.46900494077323</v>
      </c>
      <c r="BY101" s="42">
        <v>5.6548667764616277E-2</v>
      </c>
      <c r="BZ101" s="43">
        <f t="shared" si="45"/>
        <v>28.308563340410476</v>
      </c>
      <c r="CA101" s="18">
        <f t="shared" si="46"/>
        <v>5152.9973500506585</v>
      </c>
      <c r="CB101" s="18">
        <f t="shared" si="47"/>
        <v>572.55526111673976</v>
      </c>
      <c r="CC101" s="18">
        <f t="shared" si="48"/>
        <v>971.96981127177742</v>
      </c>
      <c r="CD101" s="25">
        <f t="shared" si="49"/>
        <v>1.6976</v>
      </c>
      <c r="CE101" s="26">
        <f t="shared" si="50"/>
        <v>4.5</v>
      </c>
      <c r="CF101" s="18">
        <f t="shared" si="51"/>
        <v>254.46900494077323</v>
      </c>
      <c r="CZ101" s="18">
        <f t="shared" si="52"/>
        <v>1030.5493919999999</v>
      </c>
      <c r="DJ101" s="20" t="s">
        <v>188</v>
      </c>
    </row>
    <row r="102" spans="1:114" x14ac:dyDescent="0.2">
      <c r="A102" s="15" t="s">
        <v>105</v>
      </c>
      <c r="B102" s="10" t="s">
        <v>202</v>
      </c>
      <c r="C102" s="11">
        <f t="shared" si="37"/>
        <v>2.2257005853438585</v>
      </c>
      <c r="D102" s="11">
        <f t="shared" si="42"/>
        <v>0</v>
      </c>
      <c r="E102" s="11">
        <f t="shared" si="42"/>
        <v>0</v>
      </c>
      <c r="F102" s="11">
        <f t="shared" si="42"/>
        <v>19</v>
      </c>
      <c r="G102" s="11">
        <f t="shared" si="42"/>
        <v>0</v>
      </c>
      <c r="H102" s="11">
        <f t="shared" si="42"/>
        <v>0</v>
      </c>
      <c r="I102" s="11">
        <f t="shared" si="42"/>
        <v>0</v>
      </c>
      <c r="J102" s="11">
        <f t="shared" si="42"/>
        <v>0</v>
      </c>
      <c r="K102" s="11">
        <f t="shared" si="42"/>
        <v>0</v>
      </c>
      <c r="L102" s="11">
        <f t="shared" si="42"/>
        <v>0</v>
      </c>
      <c r="M102" s="11">
        <f t="shared" si="42"/>
        <v>0</v>
      </c>
      <c r="N102" s="11">
        <f t="shared" si="42"/>
        <v>0</v>
      </c>
      <c r="O102" s="11">
        <f t="shared" si="42"/>
        <v>0</v>
      </c>
      <c r="P102" s="11">
        <f t="shared" si="42"/>
        <v>0</v>
      </c>
      <c r="Q102" s="11">
        <f t="shared" si="42"/>
        <v>0</v>
      </c>
      <c r="R102" s="11">
        <f t="shared" si="42"/>
        <v>0</v>
      </c>
      <c r="S102" s="11">
        <f t="shared" si="42"/>
        <v>0</v>
      </c>
      <c r="T102" s="11">
        <f t="shared" si="53"/>
        <v>283.5287369864788</v>
      </c>
      <c r="U102" s="40">
        <f t="shared" si="38"/>
        <v>5.9690260418206069E-2</v>
      </c>
      <c r="V102" s="11">
        <f t="shared" si="43"/>
        <v>26.818638954073084</v>
      </c>
      <c r="W102" s="11">
        <f t="shared" si="43"/>
        <v>6397.1171282574287</v>
      </c>
      <c r="X102" s="11">
        <f t="shared" si="43"/>
        <v>673.38075034288727</v>
      </c>
      <c r="Y102" s="11">
        <f t="shared" si="43"/>
        <v>1143.1311617820852</v>
      </c>
      <c r="Z102" s="11">
        <f t="shared" si="43"/>
        <v>1.6975999999999998</v>
      </c>
      <c r="AA102" s="11">
        <f t="shared" si="43"/>
        <v>4.75</v>
      </c>
      <c r="AB102" s="11">
        <f t="shared" si="43"/>
        <v>283.5287369864788</v>
      </c>
      <c r="AC102" s="11">
        <f t="shared" si="43"/>
        <v>0</v>
      </c>
      <c r="AD102" s="11">
        <f t="shared" si="43"/>
        <v>0</v>
      </c>
      <c r="AE102" s="11">
        <f t="shared" si="43"/>
        <v>0</v>
      </c>
      <c r="AF102" s="11">
        <f t="shared" si="43"/>
        <v>0</v>
      </c>
      <c r="AG102" s="11">
        <f t="shared" si="39"/>
        <v>0</v>
      </c>
      <c r="AH102" s="11">
        <f t="shared" si="39"/>
        <v>0</v>
      </c>
      <c r="AI102" s="11">
        <f t="shared" si="39"/>
        <v>0</v>
      </c>
      <c r="AJ102" s="11">
        <f t="shared" si="39"/>
        <v>0</v>
      </c>
      <c r="AK102" s="11">
        <f t="shared" si="39"/>
        <v>0</v>
      </c>
      <c r="AL102" s="11">
        <f t="shared" si="32"/>
        <v>0</v>
      </c>
      <c r="AM102" s="11">
        <f t="shared" si="32"/>
        <v>0</v>
      </c>
      <c r="AN102" s="11">
        <f t="shared" si="32"/>
        <v>0</v>
      </c>
      <c r="AO102" s="11">
        <f t="shared" si="32"/>
        <v>0</v>
      </c>
      <c r="AP102" s="11">
        <f t="shared" si="32"/>
        <v>0</v>
      </c>
      <c r="AQ102" s="11">
        <f t="shared" si="32"/>
        <v>0</v>
      </c>
      <c r="AR102" s="11">
        <f t="shared" si="32"/>
        <v>0</v>
      </c>
      <c r="AS102" s="11">
        <f t="shared" si="32"/>
        <v>0</v>
      </c>
      <c r="AT102" s="11">
        <f t="shared" si="32"/>
        <v>0</v>
      </c>
      <c r="AU102" s="11">
        <f t="shared" si="32"/>
        <v>0</v>
      </c>
      <c r="AV102" s="11">
        <f t="shared" si="35"/>
        <v>1279.361257</v>
      </c>
      <c r="AW102" s="11">
        <f t="shared" si="35"/>
        <v>0</v>
      </c>
      <c r="AX102" s="11">
        <f t="shared" si="35"/>
        <v>0</v>
      </c>
      <c r="AY102" s="11">
        <f t="shared" si="35"/>
        <v>0</v>
      </c>
      <c r="AZ102" s="11">
        <f t="shared" si="35"/>
        <v>0</v>
      </c>
      <c r="BA102" s="11">
        <f t="shared" si="22"/>
        <v>0</v>
      </c>
      <c r="BB102" s="11">
        <f t="shared" si="20"/>
        <v>0</v>
      </c>
      <c r="BC102" s="11">
        <f t="shared" si="20"/>
        <v>0</v>
      </c>
      <c r="BD102" s="11">
        <f t="shared" si="20"/>
        <v>0</v>
      </c>
      <c r="BE102" s="11">
        <f t="shared" si="20"/>
        <v>0</v>
      </c>
      <c r="BF102" s="15" t="str">
        <f t="shared" si="40"/>
        <v>ČSN 42 5510</v>
      </c>
      <c r="BG102" s="42">
        <v>2.2257005853438585</v>
      </c>
      <c r="BJ102" s="17">
        <f t="shared" si="41"/>
        <v>19</v>
      </c>
      <c r="BX102" s="26">
        <f t="shared" si="44"/>
        <v>283.5287369864788</v>
      </c>
      <c r="BY102" s="42">
        <v>5.9690260418206069E-2</v>
      </c>
      <c r="BZ102" s="43">
        <f t="shared" si="45"/>
        <v>26.818638954073084</v>
      </c>
      <c r="CA102" s="18">
        <f t="shared" si="46"/>
        <v>6397.1171282574287</v>
      </c>
      <c r="CB102" s="18">
        <f t="shared" si="47"/>
        <v>673.38075034288727</v>
      </c>
      <c r="CC102" s="18">
        <f t="shared" si="48"/>
        <v>1143.1311617820852</v>
      </c>
      <c r="CD102" s="25">
        <f t="shared" si="49"/>
        <v>1.6975999999999998</v>
      </c>
      <c r="CE102" s="26">
        <f t="shared" si="50"/>
        <v>4.75</v>
      </c>
      <c r="CF102" s="18">
        <f t="shared" si="51"/>
        <v>283.5287369864788</v>
      </c>
      <c r="CZ102" s="18">
        <f t="shared" si="52"/>
        <v>1279.361257</v>
      </c>
      <c r="DJ102" s="20" t="s">
        <v>188</v>
      </c>
    </row>
    <row r="103" spans="1:114" x14ac:dyDescent="0.2">
      <c r="A103" s="15" t="s">
        <v>105</v>
      </c>
      <c r="B103" s="10" t="s">
        <v>203</v>
      </c>
      <c r="C103" s="11">
        <f t="shared" si="37"/>
        <v>2.4661502330679874</v>
      </c>
      <c r="D103" s="11">
        <f t="shared" si="42"/>
        <v>0</v>
      </c>
      <c r="E103" s="11">
        <f t="shared" si="42"/>
        <v>0</v>
      </c>
      <c r="F103" s="11">
        <f t="shared" si="42"/>
        <v>20</v>
      </c>
      <c r="G103" s="11">
        <f t="shared" si="42"/>
        <v>0</v>
      </c>
      <c r="H103" s="11">
        <f t="shared" si="42"/>
        <v>0</v>
      </c>
      <c r="I103" s="11">
        <f t="shared" si="42"/>
        <v>0</v>
      </c>
      <c r="J103" s="11">
        <f t="shared" si="42"/>
        <v>0</v>
      </c>
      <c r="K103" s="11">
        <f t="shared" si="42"/>
        <v>0</v>
      </c>
      <c r="L103" s="11">
        <f t="shared" si="42"/>
        <v>0</v>
      </c>
      <c r="M103" s="11">
        <f t="shared" si="42"/>
        <v>0</v>
      </c>
      <c r="N103" s="11">
        <f t="shared" si="42"/>
        <v>0</v>
      </c>
      <c r="O103" s="11">
        <f t="shared" si="42"/>
        <v>0</v>
      </c>
      <c r="P103" s="11">
        <f t="shared" si="42"/>
        <v>0</v>
      </c>
      <c r="Q103" s="11">
        <f t="shared" si="42"/>
        <v>0</v>
      </c>
      <c r="R103" s="11">
        <f t="shared" si="42"/>
        <v>0</v>
      </c>
      <c r="S103" s="11">
        <f t="shared" si="42"/>
        <v>0</v>
      </c>
      <c r="T103" s="11">
        <f t="shared" si="53"/>
        <v>314.15926535897933</v>
      </c>
      <c r="U103" s="40">
        <f t="shared" si="38"/>
        <v>6.2831853071795868E-2</v>
      </c>
      <c r="V103" s="11">
        <f t="shared" si="43"/>
        <v>25.477707006369428</v>
      </c>
      <c r="W103" s="11">
        <f t="shared" si="43"/>
        <v>7853.981633974483</v>
      </c>
      <c r="X103" s="11">
        <f t="shared" si="43"/>
        <v>785.39816339744823</v>
      </c>
      <c r="Y103" s="11">
        <f t="shared" si="43"/>
        <v>1333.2919221835082</v>
      </c>
      <c r="Z103" s="11">
        <f t="shared" si="43"/>
        <v>1.6976</v>
      </c>
      <c r="AA103" s="11">
        <f t="shared" si="43"/>
        <v>5</v>
      </c>
      <c r="AB103" s="11">
        <f t="shared" si="43"/>
        <v>314.15926535897933</v>
      </c>
      <c r="AC103" s="11">
        <f t="shared" si="43"/>
        <v>0</v>
      </c>
      <c r="AD103" s="11">
        <f t="shared" si="43"/>
        <v>0</v>
      </c>
      <c r="AE103" s="11">
        <f t="shared" si="43"/>
        <v>0</v>
      </c>
      <c r="AF103" s="11">
        <f t="shared" si="43"/>
        <v>0</v>
      </c>
      <c r="AG103" s="11">
        <f t="shared" si="39"/>
        <v>0</v>
      </c>
      <c r="AH103" s="11">
        <f t="shared" si="39"/>
        <v>0</v>
      </c>
      <c r="AI103" s="11">
        <f t="shared" si="39"/>
        <v>0</v>
      </c>
      <c r="AJ103" s="11">
        <f t="shared" si="39"/>
        <v>0</v>
      </c>
      <c r="AK103" s="11">
        <f t="shared" si="39"/>
        <v>0</v>
      </c>
      <c r="AL103" s="11">
        <f t="shared" si="32"/>
        <v>0</v>
      </c>
      <c r="AM103" s="11">
        <f t="shared" si="32"/>
        <v>0</v>
      </c>
      <c r="AN103" s="11">
        <f t="shared" si="32"/>
        <v>0</v>
      </c>
      <c r="AO103" s="11">
        <f t="shared" si="32"/>
        <v>0</v>
      </c>
      <c r="AP103" s="11">
        <f t="shared" si="32"/>
        <v>0</v>
      </c>
      <c r="AQ103" s="11">
        <f t="shared" si="32"/>
        <v>0</v>
      </c>
      <c r="AR103" s="11">
        <f t="shared" si="32"/>
        <v>0</v>
      </c>
      <c r="AS103" s="11">
        <f t="shared" si="32"/>
        <v>0</v>
      </c>
      <c r="AT103" s="11">
        <f t="shared" si="32"/>
        <v>0</v>
      </c>
      <c r="AU103" s="11">
        <f t="shared" si="32"/>
        <v>0</v>
      </c>
      <c r="AV103" s="11">
        <f t="shared" si="35"/>
        <v>1570.7199999999998</v>
      </c>
      <c r="AW103" s="11">
        <f t="shared" si="35"/>
        <v>0</v>
      </c>
      <c r="AX103" s="11">
        <f t="shared" si="35"/>
        <v>0</v>
      </c>
      <c r="AY103" s="11">
        <f t="shared" si="35"/>
        <v>0</v>
      </c>
      <c r="AZ103" s="11">
        <f t="shared" si="35"/>
        <v>0</v>
      </c>
      <c r="BA103" s="11">
        <f t="shared" si="22"/>
        <v>0</v>
      </c>
      <c r="BB103" s="11">
        <f t="shared" si="20"/>
        <v>0</v>
      </c>
      <c r="BC103" s="11">
        <f t="shared" si="20"/>
        <v>0</v>
      </c>
      <c r="BD103" s="11">
        <f t="shared" si="20"/>
        <v>0</v>
      </c>
      <c r="BE103" s="11">
        <f t="shared" si="20"/>
        <v>0</v>
      </c>
      <c r="BF103" s="15" t="str">
        <f t="shared" si="40"/>
        <v>ČSN 42 5510</v>
      </c>
      <c r="BG103" s="42">
        <v>2.4661502330679874</v>
      </c>
      <c r="BJ103" s="17">
        <f t="shared" si="41"/>
        <v>20</v>
      </c>
      <c r="BX103" s="26">
        <f t="shared" si="44"/>
        <v>314.15926535897933</v>
      </c>
      <c r="BY103" s="42">
        <v>6.2831853071795868E-2</v>
      </c>
      <c r="BZ103" s="43">
        <f t="shared" si="45"/>
        <v>25.477707006369428</v>
      </c>
      <c r="CA103" s="18">
        <f t="shared" si="46"/>
        <v>7853.981633974483</v>
      </c>
      <c r="CB103" s="18">
        <f t="shared" si="47"/>
        <v>785.39816339744823</v>
      </c>
      <c r="CC103" s="18">
        <f t="shared" si="48"/>
        <v>1333.2919221835082</v>
      </c>
      <c r="CD103" s="25">
        <f t="shared" si="49"/>
        <v>1.6976</v>
      </c>
      <c r="CE103" s="26">
        <f t="shared" si="50"/>
        <v>5</v>
      </c>
      <c r="CF103" s="18">
        <f t="shared" si="51"/>
        <v>314.15926535897933</v>
      </c>
      <c r="CZ103" s="18">
        <f t="shared" si="52"/>
        <v>1570.7199999999998</v>
      </c>
      <c r="DJ103" s="20" t="s">
        <v>188</v>
      </c>
    </row>
    <row r="104" spans="1:114" x14ac:dyDescent="0.2">
      <c r="A104" s="15" t="s">
        <v>105</v>
      </c>
      <c r="B104" s="10" t="s">
        <v>204</v>
      </c>
      <c r="C104" s="11">
        <f t="shared" si="37"/>
        <v>2.7189306319574564</v>
      </c>
      <c r="D104" s="11">
        <f t="shared" si="42"/>
        <v>0</v>
      </c>
      <c r="E104" s="11">
        <f t="shared" si="42"/>
        <v>0</v>
      </c>
      <c r="F104" s="11">
        <f t="shared" si="42"/>
        <v>21</v>
      </c>
      <c r="G104" s="11">
        <f t="shared" si="42"/>
        <v>0</v>
      </c>
      <c r="H104" s="11">
        <f t="shared" si="42"/>
        <v>0</v>
      </c>
      <c r="I104" s="11">
        <f t="shared" si="42"/>
        <v>0</v>
      </c>
      <c r="J104" s="11">
        <f t="shared" si="42"/>
        <v>0</v>
      </c>
      <c r="K104" s="11">
        <f t="shared" si="42"/>
        <v>0</v>
      </c>
      <c r="L104" s="11">
        <f t="shared" si="42"/>
        <v>0</v>
      </c>
      <c r="M104" s="11">
        <f t="shared" si="42"/>
        <v>0</v>
      </c>
      <c r="N104" s="11">
        <f t="shared" si="42"/>
        <v>0</v>
      </c>
      <c r="O104" s="11">
        <f t="shared" si="42"/>
        <v>0</v>
      </c>
      <c r="P104" s="11">
        <f t="shared" si="42"/>
        <v>0</v>
      </c>
      <c r="Q104" s="11">
        <f t="shared" si="42"/>
        <v>0</v>
      </c>
      <c r="R104" s="11">
        <f t="shared" si="42"/>
        <v>0</v>
      </c>
      <c r="S104" s="11">
        <f t="shared" si="42"/>
        <v>0</v>
      </c>
      <c r="T104" s="11">
        <f t="shared" si="53"/>
        <v>346.36059005827468</v>
      </c>
      <c r="U104" s="40">
        <f t="shared" si="38"/>
        <v>6.597344572538566E-2</v>
      </c>
      <c r="V104" s="11">
        <f t="shared" si="43"/>
        <v>24.264482863208983</v>
      </c>
      <c r="W104" s="11">
        <f t="shared" si="43"/>
        <v>9546.5637634811956</v>
      </c>
      <c r="X104" s="11">
        <f t="shared" si="43"/>
        <v>909.19654890297102</v>
      </c>
      <c r="Y104" s="11">
        <f t="shared" si="43"/>
        <v>1543.4520614176838</v>
      </c>
      <c r="Z104" s="11">
        <f t="shared" si="43"/>
        <v>1.6976000000000002</v>
      </c>
      <c r="AA104" s="11">
        <f t="shared" si="43"/>
        <v>5.25</v>
      </c>
      <c r="AB104" s="11">
        <f t="shared" si="43"/>
        <v>346.36059005827468</v>
      </c>
      <c r="AC104" s="11">
        <f t="shared" si="43"/>
        <v>0</v>
      </c>
      <c r="AD104" s="11">
        <f t="shared" si="43"/>
        <v>0</v>
      </c>
      <c r="AE104" s="11">
        <f t="shared" si="43"/>
        <v>0</v>
      </c>
      <c r="AF104" s="11">
        <f t="shared" si="43"/>
        <v>0</v>
      </c>
      <c r="AG104" s="11">
        <f t="shared" si="39"/>
        <v>0</v>
      </c>
      <c r="AH104" s="11">
        <f t="shared" si="39"/>
        <v>0</v>
      </c>
      <c r="AI104" s="11">
        <f t="shared" si="39"/>
        <v>0</v>
      </c>
      <c r="AJ104" s="11">
        <f t="shared" si="39"/>
        <v>0</v>
      </c>
      <c r="AK104" s="11">
        <f t="shared" si="39"/>
        <v>0</v>
      </c>
      <c r="AL104" s="11">
        <f t="shared" si="32"/>
        <v>0</v>
      </c>
      <c r="AM104" s="11">
        <f t="shared" si="32"/>
        <v>0</v>
      </c>
      <c r="AN104" s="11">
        <f t="shared" si="32"/>
        <v>0</v>
      </c>
      <c r="AO104" s="11">
        <f t="shared" si="32"/>
        <v>0</v>
      </c>
      <c r="AP104" s="11">
        <f t="shared" si="32"/>
        <v>0</v>
      </c>
      <c r="AQ104" s="11">
        <f t="shared" si="32"/>
        <v>0</v>
      </c>
      <c r="AR104" s="11">
        <f t="shared" si="32"/>
        <v>0</v>
      </c>
      <c r="AS104" s="11">
        <f t="shared" si="32"/>
        <v>0</v>
      </c>
      <c r="AT104" s="11">
        <f t="shared" si="32"/>
        <v>0</v>
      </c>
      <c r="AU104" s="11">
        <f t="shared" si="32"/>
        <v>0</v>
      </c>
      <c r="AV104" s="11">
        <f t="shared" si="35"/>
        <v>1909.219977</v>
      </c>
      <c r="AW104" s="11">
        <f t="shared" si="35"/>
        <v>0</v>
      </c>
      <c r="AX104" s="11">
        <f t="shared" si="35"/>
        <v>0</v>
      </c>
      <c r="AY104" s="11">
        <f t="shared" si="35"/>
        <v>0</v>
      </c>
      <c r="AZ104" s="11">
        <f t="shared" si="35"/>
        <v>0</v>
      </c>
      <c r="BA104" s="11">
        <f t="shared" si="22"/>
        <v>0</v>
      </c>
      <c r="BB104" s="11">
        <f t="shared" si="20"/>
        <v>0</v>
      </c>
      <c r="BC104" s="11">
        <f t="shared" si="20"/>
        <v>0</v>
      </c>
      <c r="BD104" s="11">
        <f t="shared" si="20"/>
        <v>0</v>
      </c>
      <c r="BE104" s="11">
        <f t="shared" si="20"/>
        <v>0</v>
      </c>
      <c r="BF104" s="15" t="str">
        <f t="shared" si="40"/>
        <v>ČSN 42 5510</v>
      </c>
      <c r="BG104" s="42">
        <v>2.7189306319574564</v>
      </c>
      <c r="BJ104" s="17">
        <f t="shared" si="41"/>
        <v>21</v>
      </c>
      <c r="BX104" s="26">
        <f t="shared" si="44"/>
        <v>346.36059005827468</v>
      </c>
      <c r="BY104" s="42">
        <v>6.597344572538566E-2</v>
      </c>
      <c r="BZ104" s="43">
        <f t="shared" si="45"/>
        <v>24.264482863208983</v>
      </c>
      <c r="CA104" s="18">
        <f t="shared" si="46"/>
        <v>9546.5637634811956</v>
      </c>
      <c r="CB104" s="18">
        <f t="shared" si="47"/>
        <v>909.19654890297102</v>
      </c>
      <c r="CC104" s="18">
        <f t="shared" si="48"/>
        <v>1543.4520614176838</v>
      </c>
      <c r="CD104" s="25">
        <f t="shared" si="49"/>
        <v>1.6976000000000002</v>
      </c>
      <c r="CE104" s="26">
        <f t="shared" si="50"/>
        <v>5.25</v>
      </c>
      <c r="CF104" s="18">
        <f t="shared" si="51"/>
        <v>346.36059005827468</v>
      </c>
      <c r="CZ104" s="18">
        <f t="shared" si="52"/>
        <v>1909.219977</v>
      </c>
      <c r="DJ104" s="20" t="s">
        <v>188</v>
      </c>
    </row>
    <row r="105" spans="1:114" x14ac:dyDescent="0.2">
      <c r="A105" s="15" t="s">
        <v>105</v>
      </c>
      <c r="B105" s="10" t="s">
        <v>205</v>
      </c>
      <c r="C105" s="11">
        <f t="shared" si="37"/>
        <v>2.9840417820122647</v>
      </c>
      <c r="D105" s="11">
        <f t="shared" si="42"/>
        <v>0</v>
      </c>
      <c r="E105" s="11">
        <f t="shared" si="42"/>
        <v>0</v>
      </c>
      <c r="F105" s="11">
        <f t="shared" si="42"/>
        <v>22</v>
      </c>
      <c r="G105" s="11">
        <f t="shared" si="42"/>
        <v>0</v>
      </c>
      <c r="H105" s="11">
        <f t="shared" si="42"/>
        <v>0</v>
      </c>
      <c r="I105" s="11">
        <f t="shared" si="42"/>
        <v>0</v>
      </c>
      <c r="J105" s="11">
        <f t="shared" si="42"/>
        <v>0</v>
      </c>
      <c r="K105" s="11">
        <f t="shared" si="42"/>
        <v>0</v>
      </c>
      <c r="L105" s="11">
        <f t="shared" si="42"/>
        <v>0</v>
      </c>
      <c r="M105" s="11">
        <f t="shared" si="42"/>
        <v>0</v>
      </c>
      <c r="N105" s="11">
        <f t="shared" si="42"/>
        <v>0</v>
      </c>
      <c r="O105" s="11">
        <f t="shared" ref="O105:S155" si="54">IF($A105="x",BS105,"")</f>
        <v>0</v>
      </c>
      <c r="P105" s="11">
        <f t="shared" si="54"/>
        <v>0</v>
      </c>
      <c r="Q105" s="11">
        <f t="shared" si="54"/>
        <v>0</v>
      </c>
      <c r="R105" s="11">
        <f t="shared" si="54"/>
        <v>0</v>
      </c>
      <c r="S105" s="11">
        <f t="shared" si="54"/>
        <v>0</v>
      </c>
      <c r="T105" s="11">
        <f t="shared" si="53"/>
        <v>380.13271108436498</v>
      </c>
      <c r="U105" s="40">
        <f t="shared" si="38"/>
        <v>6.9115038378975438E-2</v>
      </c>
      <c r="V105" s="11">
        <f t="shared" si="43"/>
        <v>23.161551823972204</v>
      </c>
      <c r="W105" s="11">
        <f t="shared" si="43"/>
        <v>11499.01451030204</v>
      </c>
      <c r="X105" s="11">
        <f t="shared" si="43"/>
        <v>1045.3649554820036</v>
      </c>
      <c r="Y105" s="11">
        <f t="shared" si="43"/>
        <v>1774.6115484262496</v>
      </c>
      <c r="Z105" s="11">
        <f t="shared" si="43"/>
        <v>1.6976000000000002</v>
      </c>
      <c r="AA105" s="11">
        <f t="shared" si="43"/>
        <v>5.5</v>
      </c>
      <c r="AB105" s="11">
        <f t="shared" si="43"/>
        <v>380.13271108436498</v>
      </c>
      <c r="AC105" s="11">
        <f t="shared" si="43"/>
        <v>0</v>
      </c>
      <c r="AD105" s="11">
        <f t="shared" si="43"/>
        <v>0</v>
      </c>
      <c r="AE105" s="11">
        <f t="shared" si="43"/>
        <v>0</v>
      </c>
      <c r="AF105" s="11">
        <f t="shared" si="43"/>
        <v>0</v>
      </c>
      <c r="AG105" s="11">
        <f t="shared" si="39"/>
        <v>0</v>
      </c>
      <c r="AH105" s="11">
        <f t="shared" si="39"/>
        <v>0</v>
      </c>
      <c r="AI105" s="11">
        <f t="shared" si="39"/>
        <v>0</v>
      </c>
      <c r="AJ105" s="11">
        <f t="shared" si="39"/>
        <v>0</v>
      </c>
      <c r="AK105" s="11">
        <f t="shared" si="39"/>
        <v>0</v>
      </c>
      <c r="AL105" s="11">
        <f t="shared" si="32"/>
        <v>0</v>
      </c>
      <c r="AM105" s="11">
        <f t="shared" ref="AM105:AZ131" si="55">IF($A105="x",CQ105,"")</f>
        <v>0</v>
      </c>
      <c r="AN105" s="11">
        <f t="shared" si="55"/>
        <v>0</v>
      </c>
      <c r="AO105" s="11">
        <f t="shared" si="55"/>
        <v>0</v>
      </c>
      <c r="AP105" s="11">
        <f t="shared" si="55"/>
        <v>0</v>
      </c>
      <c r="AQ105" s="11">
        <f t="shared" si="55"/>
        <v>0</v>
      </c>
      <c r="AR105" s="11">
        <f t="shared" si="55"/>
        <v>0</v>
      </c>
      <c r="AS105" s="11">
        <f t="shared" si="55"/>
        <v>0</v>
      </c>
      <c r="AT105" s="11">
        <f t="shared" si="55"/>
        <v>0</v>
      </c>
      <c r="AU105" s="11">
        <f t="shared" si="55"/>
        <v>0</v>
      </c>
      <c r="AV105" s="11">
        <f t="shared" si="35"/>
        <v>2299.6911519999999</v>
      </c>
      <c r="AW105" s="11">
        <f t="shared" si="35"/>
        <v>0</v>
      </c>
      <c r="AX105" s="11">
        <f t="shared" si="35"/>
        <v>0</v>
      </c>
      <c r="AY105" s="11">
        <f t="shared" si="35"/>
        <v>0</v>
      </c>
      <c r="AZ105" s="11">
        <f t="shared" si="35"/>
        <v>0</v>
      </c>
      <c r="BA105" s="11">
        <f t="shared" si="22"/>
        <v>0</v>
      </c>
      <c r="BB105" s="11">
        <f t="shared" si="20"/>
        <v>0</v>
      </c>
      <c r="BC105" s="11">
        <f t="shared" si="20"/>
        <v>0</v>
      </c>
      <c r="BD105" s="11">
        <f t="shared" si="20"/>
        <v>0</v>
      </c>
      <c r="BE105" s="11">
        <f t="shared" si="20"/>
        <v>0</v>
      </c>
      <c r="BF105" s="15" t="str">
        <f t="shared" si="40"/>
        <v>ČSN 42 5510</v>
      </c>
      <c r="BG105" s="42">
        <v>2.9840417820122647</v>
      </c>
      <c r="BJ105" s="17">
        <f t="shared" si="41"/>
        <v>22</v>
      </c>
      <c r="BX105" s="26">
        <f t="shared" si="44"/>
        <v>380.13271108436498</v>
      </c>
      <c r="BY105" s="42">
        <v>6.9115038378975438E-2</v>
      </c>
      <c r="BZ105" s="43">
        <f t="shared" si="45"/>
        <v>23.161551823972204</v>
      </c>
      <c r="CA105" s="18">
        <f t="shared" si="46"/>
        <v>11499.01451030204</v>
      </c>
      <c r="CB105" s="18">
        <f t="shared" si="47"/>
        <v>1045.3649554820036</v>
      </c>
      <c r="CC105" s="18">
        <f t="shared" si="48"/>
        <v>1774.6115484262496</v>
      </c>
      <c r="CD105" s="25">
        <f t="shared" si="49"/>
        <v>1.6976000000000002</v>
      </c>
      <c r="CE105" s="26">
        <f t="shared" si="50"/>
        <v>5.5</v>
      </c>
      <c r="CF105" s="18">
        <f t="shared" si="51"/>
        <v>380.13271108436498</v>
      </c>
      <c r="CZ105" s="18">
        <f t="shared" si="52"/>
        <v>2299.6911519999999</v>
      </c>
      <c r="DJ105" s="20" t="s">
        <v>188</v>
      </c>
    </row>
    <row r="106" spans="1:114" x14ac:dyDescent="0.2">
      <c r="A106" s="15" t="s">
        <v>105</v>
      </c>
      <c r="B106" s="10" t="s">
        <v>206</v>
      </c>
      <c r="C106" s="11">
        <f t="shared" si="37"/>
        <v>3.2614836832324134</v>
      </c>
      <c r="D106" s="11">
        <f t="shared" ref="D106:N129" si="56">IF($A106="x",BH106,"")</f>
        <v>0</v>
      </c>
      <c r="E106" s="11">
        <f t="shared" si="56"/>
        <v>0</v>
      </c>
      <c r="F106" s="11">
        <f t="shared" si="56"/>
        <v>23</v>
      </c>
      <c r="G106" s="11">
        <f t="shared" si="56"/>
        <v>0</v>
      </c>
      <c r="H106" s="11">
        <f t="shared" si="56"/>
        <v>0</v>
      </c>
      <c r="I106" s="11">
        <f t="shared" si="56"/>
        <v>0</v>
      </c>
      <c r="J106" s="11">
        <f t="shared" si="56"/>
        <v>0</v>
      </c>
      <c r="K106" s="11">
        <f t="shared" si="56"/>
        <v>0</v>
      </c>
      <c r="L106" s="11">
        <f t="shared" si="56"/>
        <v>0</v>
      </c>
      <c r="M106" s="11">
        <f t="shared" si="56"/>
        <v>0</v>
      </c>
      <c r="N106" s="11">
        <f t="shared" si="56"/>
        <v>0</v>
      </c>
      <c r="O106" s="11">
        <f t="shared" si="54"/>
        <v>0</v>
      </c>
      <c r="P106" s="11">
        <f t="shared" si="54"/>
        <v>0</v>
      </c>
      <c r="Q106" s="11">
        <f t="shared" si="54"/>
        <v>0</v>
      </c>
      <c r="R106" s="11">
        <f t="shared" si="54"/>
        <v>0</v>
      </c>
      <c r="S106" s="11">
        <f t="shared" si="54"/>
        <v>0</v>
      </c>
      <c r="T106" s="11">
        <f t="shared" si="53"/>
        <v>415.47562843725012</v>
      </c>
      <c r="U106" s="40">
        <f t="shared" si="38"/>
        <v>7.2256631032565244E-2</v>
      </c>
      <c r="V106" s="11">
        <f t="shared" si="43"/>
        <v>22.154527831625593</v>
      </c>
      <c r="W106" s="11">
        <f t="shared" si="43"/>
        <v>13736.662965206582</v>
      </c>
      <c r="X106" s="11">
        <f t="shared" si="43"/>
        <v>1194.4924317570942</v>
      </c>
      <c r="Y106" s="11">
        <f t="shared" si="43"/>
        <v>2027.7703521508431</v>
      </c>
      <c r="Z106" s="11">
        <f t="shared" si="43"/>
        <v>1.6976</v>
      </c>
      <c r="AA106" s="11">
        <f t="shared" si="43"/>
        <v>5.75</v>
      </c>
      <c r="AB106" s="11">
        <f t="shared" si="43"/>
        <v>415.47562843725012</v>
      </c>
      <c r="AC106" s="11">
        <f t="shared" si="43"/>
        <v>0</v>
      </c>
      <c r="AD106" s="11">
        <f t="shared" si="43"/>
        <v>0</v>
      </c>
      <c r="AE106" s="11">
        <f t="shared" si="43"/>
        <v>0</v>
      </c>
      <c r="AF106" s="11">
        <f t="shared" si="43"/>
        <v>0</v>
      </c>
      <c r="AG106" s="11">
        <f t="shared" si="39"/>
        <v>0</v>
      </c>
      <c r="AH106" s="11">
        <f t="shared" si="39"/>
        <v>0</v>
      </c>
      <c r="AI106" s="11">
        <f t="shared" si="39"/>
        <v>0</v>
      </c>
      <c r="AJ106" s="11">
        <f t="shared" si="39"/>
        <v>0</v>
      </c>
      <c r="AK106" s="11">
        <f t="shared" si="39"/>
        <v>0</v>
      </c>
      <c r="AL106" s="11">
        <f t="shared" si="39"/>
        <v>0</v>
      </c>
      <c r="AM106" s="11">
        <f t="shared" si="55"/>
        <v>0</v>
      </c>
      <c r="AN106" s="11">
        <f t="shared" si="55"/>
        <v>0</v>
      </c>
      <c r="AO106" s="11">
        <f t="shared" si="55"/>
        <v>0</v>
      </c>
      <c r="AP106" s="11">
        <f t="shared" si="55"/>
        <v>0</v>
      </c>
      <c r="AQ106" s="11">
        <f t="shared" si="55"/>
        <v>0</v>
      </c>
      <c r="AR106" s="11">
        <f t="shared" si="55"/>
        <v>0</v>
      </c>
      <c r="AS106" s="11">
        <f t="shared" si="55"/>
        <v>0</v>
      </c>
      <c r="AT106" s="11">
        <f t="shared" si="55"/>
        <v>0</v>
      </c>
      <c r="AU106" s="11">
        <f t="shared" si="55"/>
        <v>0</v>
      </c>
      <c r="AV106" s="11">
        <f t="shared" si="35"/>
        <v>2747.1990969999997</v>
      </c>
      <c r="AW106" s="11">
        <f t="shared" si="35"/>
        <v>0</v>
      </c>
      <c r="AX106" s="11">
        <f t="shared" si="35"/>
        <v>0</v>
      </c>
      <c r="AY106" s="11">
        <f t="shared" si="35"/>
        <v>0</v>
      </c>
      <c r="AZ106" s="11">
        <f t="shared" si="35"/>
        <v>0</v>
      </c>
      <c r="BA106" s="11">
        <f t="shared" si="22"/>
        <v>0</v>
      </c>
      <c r="BB106" s="11">
        <f t="shared" si="20"/>
        <v>0</v>
      </c>
      <c r="BC106" s="11">
        <f t="shared" si="20"/>
        <v>0</v>
      </c>
      <c r="BD106" s="11">
        <f t="shared" si="20"/>
        <v>0</v>
      </c>
      <c r="BE106" s="11">
        <f t="shared" si="20"/>
        <v>0</v>
      </c>
      <c r="BF106" s="15" t="str">
        <f t="shared" si="40"/>
        <v>ČSN 42 5510</v>
      </c>
      <c r="BG106" s="42">
        <v>3.2614836832324134</v>
      </c>
      <c r="BJ106" s="17">
        <f t="shared" si="41"/>
        <v>23</v>
      </c>
      <c r="BX106" s="26">
        <f t="shared" si="44"/>
        <v>415.47562843725012</v>
      </c>
      <c r="BY106" s="42">
        <v>7.2256631032565244E-2</v>
      </c>
      <c r="BZ106" s="43">
        <f t="shared" si="45"/>
        <v>22.154527831625593</v>
      </c>
      <c r="CA106" s="18">
        <f t="shared" si="46"/>
        <v>13736.662965206582</v>
      </c>
      <c r="CB106" s="18">
        <f t="shared" si="47"/>
        <v>1194.4924317570942</v>
      </c>
      <c r="CC106" s="18">
        <f t="shared" si="48"/>
        <v>2027.7703521508431</v>
      </c>
      <c r="CD106" s="25">
        <f t="shared" si="49"/>
        <v>1.6976</v>
      </c>
      <c r="CE106" s="26">
        <f t="shared" si="50"/>
        <v>5.75</v>
      </c>
      <c r="CF106" s="18">
        <f t="shared" si="51"/>
        <v>415.47562843725012</v>
      </c>
      <c r="CZ106" s="18">
        <f t="shared" si="52"/>
        <v>2747.1990969999997</v>
      </c>
      <c r="DJ106" s="20" t="s">
        <v>188</v>
      </c>
    </row>
    <row r="107" spans="1:114" x14ac:dyDescent="0.2">
      <c r="A107" s="15" t="s">
        <v>105</v>
      </c>
      <c r="B107" s="10" t="s">
        <v>207</v>
      </c>
      <c r="C107" s="11">
        <f t="shared" si="37"/>
        <v>3.5512563356179023</v>
      </c>
      <c r="D107" s="11">
        <f t="shared" si="56"/>
        <v>0</v>
      </c>
      <c r="E107" s="11">
        <f t="shared" si="56"/>
        <v>0</v>
      </c>
      <c r="F107" s="11">
        <f t="shared" si="56"/>
        <v>24</v>
      </c>
      <c r="G107" s="11">
        <f t="shared" si="56"/>
        <v>0</v>
      </c>
      <c r="H107" s="11">
        <f t="shared" si="56"/>
        <v>0</v>
      </c>
      <c r="I107" s="11">
        <f t="shared" si="56"/>
        <v>0</v>
      </c>
      <c r="J107" s="11">
        <f t="shared" si="56"/>
        <v>0</v>
      </c>
      <c r="K107" s="11">
        <f t="shared" si="56"/>
        <v>0</v>
      </c>
      <c r="L107" s="11">
        <f t="shared" si="56"/>
        <v>0</v>
      </c>
      <c r="M107" s="11">
        <f t="shared" si="56"/>
        <v>0</v>
      </c>
      <c r="N107" s="11">
        <f t="shared" si="56"/>
        <v>0</v>
      </c>
      <c r="O107" s="11">
        <f t="shared" si="54"/>
        <v>0</v>
      </c>
      <c r="P107" s="11">
        <f t="shared" si="54"/>
        <v>0</v>
      </c>
      <c r="Q107" s="11">
        <f t="shared" si="54"/>
        <v>0</v>
      </c>
      <c r="R107" s="11">
        <f t="shared" si="54"/>
        <v>0</v>
      </c>
      <c r="S107" s="11">
        <f t="shared" si="54"/>
        <v>0</v>
      </c>
      <c r="T107" s="11">
        <f t="shared" si="53"/>
        <v>452.38934211693021</v>
      </c>
      <c r="U107" s="40">
        <f t="shared" si="38"/>
        <v>7.5398223686155036E-2</v>
      </c>
      <c r="V107" s="11">
        <f t="shared" si="43"/>
        <v>21.231422505307858</v>
      </c>
      <c r="W107" s="11">
        <f t="shared" si="43"/>
        <v>16286.016316209487</v>
      </c>
      <c r="X107" s="11">
        <f t="shared" si="43"/>
        <v>1357.1680263507906</v>
      </c>
      <c r="Y107" s="11">
        <f t="shared" si="43"/>
        <v>2303.9284415331022</v>
      </c>
      <c r="Z107" s="11">
        <f t="shared" si="43"/>
        <v>1.6976</v>
      </c>
      <c r="AA107" s="11">
        <f t="shared" si="43"/>
        <v>6</v>
      </c>
      <c r="AB107" s="11">
        <f t="shared" si="43"/>
        <v>452.38934211693021</v>
      </c>
      <c r="AC107" s="11">
        <f t="shared" si="43"/>
        <v>0</v>
      </c>
      <c r="AD107" s="11">
        <f t="shared" si="43"/>
        <v>0</v>
      </c>
      <c r="AE107" s="11">
        <f t="shared" si="43"/>
        <v>0</v>
      </c>
      <c r="AF107" s="11">
        <f t="shared" si="43"/>
        <v>0</v>
      </c>
      <c r="AG107" s="11">
        <f t="shared" si="39"/>
        <v>0</v>
      </c>
      <c r="AH107" s="11">
        <f t="shared" si="39"/>
        <v>0</v>
      </c>
      <c r="AI107" s="11">
        <f t="shared" si="39"/>
        <v>0</v>
      </c>
      <c r="AJ107" s="11">
        <f t="shared" si="39"/>
        <v>0</v>
      </c>
      <c r="AK107" s="11">
        <f t="shared" si="39"/>
        <v>0</v>
      </c>
      <c r="AL107" s="11">
        <f t="shared" si="39"/>
        <v>0</v>
      </c>
      <c r="AM107" s="11">
        <f t="shared" si="55"/>
        <v>0</v>
      </c>
      <c r="AN107" s="11">
        <f t="shared" si="55"/>
        <v>0</v>
      </c>
      <c r="AO107" s="11">
        <f t="shared" si="55"/>
        <v>0</v>
      </c>
      <c r="AP107" s="11">
        <f t="shared" si="55"/>
        <v>0</v>
      </c>
      <c r="AQ107" s="11">
        <f t="shared" si="55"/>
        <v>0</v>
      </c>
      <c r="AR107" s="11">
        <f t="shared" si="55"/>
        <v>0</v>
      </c>
      <c r="AS107" s="11">
        <f t="shared" si="55"/>
        <v>0</v>
      </c>
      <c r="AT107" s="11">
        <f t="shared" si="55"/>
        <v>0</v>
      </c>
      <c r="AU107" s="11">
        <f t="shared" si="55"/>
        <v>0</v>
      </c>
      <c r="AV107" s="11">
        <f t="shared" si="35"/>
        <v>3257.0449919999996</v>
      </c>
      <c r="AW107" s="11">
        <f t="shared" si="35"/>
        <v>0</v>
      </c>
      <c r="AX107" s="11">
        <f t="shared" si="35"/>
        <v>0</v>
      </c>
      <c r="AY107" s="11">
        <f t="shared" si="35"/>
        <v>0</v>
      </c>
      <c r="AZ107" s="11">
        <f t="shared" si="35"/>
        <v>0</v>
      </c>
      <c r="BA107" s="11">
        <f t="shared" si="22"/>
        <v>0</v>
      </c>
      <c r="BB107" s="11">
        <f t="shared" si="20"/>
        <v>0</v>
      </c>
      <c r="BC107" s="11">
        <f t="shared" si="20"/>
        <v>0</v>
      </c>
      <c r="BD107" s="11">
        <f t="shared" si="20"/>
        <v>0</v>
      </c>
      <c r="BE107" s="11">
        <f t="shared" si="20"/>
        <v>0</v>
      </c>
      <c r="BF107" s="15" t="str">
        <f t="shared" si="40"/>
        <v>ČSN 42 5510</v>
      </c>
      <c r="BG107" s="42">
        <v>3.5512563356179023</v>
      </c>
      <c r="BJ107" s="17">
        <f t="shared" si="41"/>
        <v>24</v>
      </c>
      <c r="BX107" s="26">
        <f t="shared" si="44"/>
        <v>452.38934211693021</v>
      </c>
      <c r="BY107" s="42">
        <v>7.5398223686155036E-2</v>
      </c>
      <c r="BZ107" s="43">
        <f t="shared" si="45"/>
        <v>21.231422505307858</v>
      </c>
      <c r="CA107" s="18">
        <f t="shared" si="46"/>
        <v>16286.016316209487</v>
      </c>
      <c r="CB107" s="18">
        <f t="shared" si="47"/>
        <v>1357.1680263507906</v>
      </c>
      <c r="CC107" s="18">
        <f t="shared" si="48"/>
        <v>2303.9284415331022</v>
      </c>
      <c r="CD107" s="25">
        <f t="shared" si="49"/>
        <v>1.6976</v>
      </c>
      <c r="CE107" s="26">
        <f t="shared" si="50"/>
        <v>6</v>
      </c>
      <c r="CF107" s="18">
        <f t="shared" si="51"/>
        <v>452.38934211693021</v>
      </c>
      <c r="CZ107" s="18">
        <f t="shared" si="52"/>
        <v>3257.0449919999996</v>
      </c>
      <c r="DJ107" s="20" t="s">
        <v>188</v>
      </c>
    </row>
    <row r="108" spans="1:114" x14ac:dyDescent="0.2">
      <c r="A108" s="15" t="s">
        <v>105</v>
      </c>
      <c r="B108" s="10" t="s">
        <v>208</v>
      </c>
      <c r="C108" s="11">
        <f t="shared" si="37"/>
        <v>3.8533597391687304</v>
      </c>
      <c r="D108" s="11">
        <f t="shared" si="56"/>
        <v>0</v>
      </c>
      <c r="E108" s="11">
        <f t="shared" si="56"/>
        <v>0</v>
      </c>
      <c r="F108" s="11">
        <f t="shared" si="56"/>
        <v>25</v>
      </c>
      <c r="G108" s="11">
        <f t="shared" si="56"/>
        <v>0</v>
      </c>
      <c r="H108" s="11">
        <f t="shared" si="56"/>
        <v>0</v>
      </c>
      <c r="I108" s="11">
        <f t="shared" si="56"/>
        <v>0</v>
      </c>
      <c r="J108" s="11">
        <f t="shared" si="56"/>
        <v>0</v>
      </c>
      <c r="K108" s="11">
        <f t="shared" si="56"/>
        <v>0</v>
      </c>
      <c r="L108" s="11">
        <f t="shared" si="56"/>
        <v>0</v>
      </c>
      <c r="M108" s="11">
        <f t="shared" si="56"/>
        <v>0</v>
      </c>
      <c r="N108" s="11">
        <f t="shared" si="56"/>
        <v>0</v>
      </c>
      <c r="O108" s="11">
        <f t="shared" si="54"/>
        <v>0</v>
      </c>
      <c r="P108" s="11">
        <f t="shared" si="54"/>
        <v>0</v>
      </c>
      <c r="Q108" s="11">
        <f t="shared" si="54"/>
        <v>0</v>
      </c>
      <c r="R108" s="11">
        <f t="shared" si="54"/>
        <v>0</v>
      </c>
      <c r="S108" s="11">
        <f t="shared" si="54"/>
        <v>0</v>
      </c>
      <c r="T108" s="11">
        <f t="shared" si="53"/>
        <v>490.87385212340519</v>
      </c>
      <c r="U108" s="40">
        <f t="shared" si="38"/>
        <v>7.8539816339744828E-2</v>
      </c>
      <c r="V108" s="11">
        <f t="shared" si="43"/>
        <v>20.382165605095544</v>
      </c>
      <c r="W108" s="11">
        <f t="shared" si="43"/>
        <v>19174.759848570513</v>
      </c>
      <c r="X108" s="11">
        <f t="shared" si="43"/>
        <v>1533.9807878856411</v>
      </c>
      <c r="Y108" s="11">
        <f t="shared" si="43"/>
        <v>2604.0857855146646</v>
      </c>
      <c r="Z108" s="11">
        <f t="shared" si="43"/>
        <v>1.6976000000000002</v>
      </c>
      <c r="AA108" s="11">
        <f t="shared" si="43"/>
        <v>6.2499999999999991</v>
      </c>
      <c r="AB108" s="11">
        <f t="shared" si="43"/>
        <v>490.87385212340519</v>
      </c>
      <c r="AC108" s="11">
        <f t="shared" si="43"/>
        <v>0</v>
      </c>
      <c r="AD108" s="11">
        <f t="shared" si="43"/>
        <v>0</v>
      </c>
      <c r="AE108" s="11">
        <f t="shared" si="43"/>
        <v>0</v>
      </c>
      <c r="AF108" s="11">
        <f t="shared" si="43"/>
        <v>0</v>
      </c>
      <c r="AG108" s="11">
        <f t="shared" si="39"/>
        <v>0</v>
      </c>
      <c r="AH108" s="11">
        <f t="shared" si="39"/>
        <v>0</v>
      </c>
      <c r="AI108" s="11">
        <f t="shared" si="39"/>
        <v>0</v>
      </c>
      <c r="AJ108" s="11">
        <f t="shared" si="39"/>
        <v>0</v>
      </c>
      <c r="AK108" s="11">
        <f t="shared" si="39"/>
        <v>0</v>
      </c>
      <c r="AL108" s="11">
        <f t="shared" si="39"/>
        <v>0</v>
      </c>
      <c r="AM108" s="11">
        <f t="shared" si="55"/>
        <v>0</v>
      </c>
      <c r="AN108" s="11">
        <f t="shared" si="55"/>
        <v>0</v>
      </c>
      <c r="AO108" s="11">
        <f t="shared" si="55"/>
        <v>0</v>
      </c>
      <c r="AP108" s="11">
        <f t="shared" si="55"/>
        <v>0</v>
      </c>
      <c r="AQ108" s="11">
        <f t="shared" si="55"/>
        <v>0</v>
      </c>
      <c r="AR108" s="11">
        <f t="shared" si="55"/>
        <v>0</v>
      </c>
      <c r="AS108" s="11">
        <f t="shared" si="55"/>
        <v>0</v>
      </c>
      <c r="AT108" s="11">
        <f t="shared" si="55"/>
        <v>0</v>
      </c>
      <c r="AU108" s="11">
        <f t="shared" si="55"/>
        <v>0</v>
      </c>
      <c r="AV108" s="11">
        <f t="shared" si="35"/>
        <v>3834.7656249999995</v>
      </c>
      <c r="AW108" s="11">
        <f t="shared" si="35"/>
        <v>0</v>
      </c>
      <c r="AX108" s="11">
        <f t="shared" si="35"/>
        <v>0</v>
      </c>
      <c r="AY108" s="11">
        <f t="shared" si="35"/>
        <v>0</v>
      </c>
      <c r="AZ108" s="11">
        <f t="shared" si="35"/>
        <v>0</v>
      </c>
      <c r="BA108" s="11">
        <f t="shared" si="22"/>
        <v>0</v>
      </c>
      <c r="BB108" s="11">
        <f t="shared" si="20"/>
        <v>0</v>
      </c>
      <c r="BC108" s="11">
        <f t="shared" si="20"/>
        <v>0</v>
      </c>
      <c r="BD108" s="11">
        <f t="shared" si="20"/>
        <v>0</v>
      </c>
      <c r="BE108" s="11">
        <f t="shared" si="20"/>
        <v>0</v>
      </c>
      <c r="BF108" s="15" t="str">
        <f t="shared" si="40"/>
        <v>ČSN 42 5510</v>
      </c>
      <c r="BG108" s="42">
        <v>3.8533597391687304</v>
      </c>
      <c r="BJ108" s="17">
        <f t="shared" si="41"/>
        <v>25</v>
      </c>
      <c r="BX108" s="26">
        <f t="shared" si="44"/>
        <v>490.87385212340519</v>
      </c>
      <c r="BY108" s="42">
        <v>7.8539816339744828E-2</v>
      </c>
      <c r="BZ108" s="43">
        <f t="shared" si="45"/>
        <v>20.382165605095544</v>
      </c>
      <c r="CA108" s="18">
        <f t="shared" si="46"/>
        <v>19174.759848570513</v>
      </c>
      <c r="CB108" s="18">
        <f t="shared" si="47"/>
        <v>1533.9807878856411</v>
      </c>
      <c r="CC108" s="18">
        <f t="shared" si="48"/>
        <v>2604.0857855146646</v>
      </c>
      <c r="CD108" s="25">
        <f t="shared" si="49"/>
        <v>1.6976000000000002</v>
      </c>
      <c r="CE108" s="26">
        <f t="shared" si="50"/>
        <v>6.2499999999999991</v>
      </c>
      <c r="CF108" s="18">
        <f t="shared" si="51"/>
        <v>490.87385212340519</v>
      </c>
      <c r="CZ108" s="18">
        <f t="shared" si="52"/>
        <v>3834.7656249999995</v>
      </c>
      <c r="DJ108" s="20" t="s">
        <v>188</v>
      </c>
    </row>
    <row r="109" spans="1:114" x14ac:dyDescent="0.2">
      <c r="A109" s="15" t="s">
        <v>105</v>
      </c>
      <c r="B109" s="10" t="s">
        <v>209</v>
      </c>
      <c r="C109" s="11">
        <f t="shared" si="37"/>
        <v>4.1677938938848991</v>
      </c>
      <c r="D109" s="11">
        <f t="shared" si="56"/>
        <v>0</v>
      </c>
      <c r="E109" s="11">
        <f t="shared" si="56"/>
        <v>0</v>
      </c>
      <c r="F109" s="11">
        <f t="shared" si="56"/>
        <v>26</v>
      </c>
      <c r="G109" s="11">
        <f t="shared" si="56"/>
        <v>0</v>
      </c>
      <c r="H109" s="11">
        <f t="shared" si="56"/>
        <v>0</v>
      </c>
      <c r="I109" s="11">
        <f t="shared" si="56"/>
        <v>0</v>
      </c>
      <c r="J109" s="11">
        <f t="shared" si="56"/>
        <v>0</v>
      </c>
      <c r="K109" s="11">
        <f t="shared" si="56"/>
        <v>0</v>
      </c>
      <c r="L109" s="11">
        <f t="shared" si="56"/>
        <v>0</v>
      </c>
      <c r="M109" s="11">
        <f t="shared" si="56"/>
        <v>0</v>
      </c>
      <c r="N109" s="11">
        <f t="shared" si="56"/>
        <v>0</v>
      </c>
      <c r="O109" s="11">
        <f t="shared" si="54"/>
        <v>0</v>
      </c>
      <c r="P109" s="11">
        <f t="shared" si="54"/>
        <v>0</v>
      </c>
      <c r="Q109" s="11">
        <f t="shared" si="54"/>
        <v>0</v>
      </c>
      <c r="R109" s="11">
        <f t="shared" si="54"/>
        <v>0</v>
      </c>
      <c r="S109" s="11">
        <f t="shared" si="54"/>
        <v>0</v>
      </c>
      <c r="T109" s="11">
        <f t="shared" si="53"/>
        <v>530.92915845667505</v>
      </c>
      <c r="U109" s="40">
        <f t="shared" si="38"/>
        <v>8.1681408993334634E-2</v>
      </c>
      <c r="V109" s="11">
        <f t="shared" si="43"/>
        <v>19.598236158745717</v>
      </c>
      <c r="W109" s="11">
        <f t="shared" si="43"/>
        <v>22431.756944794521</v>
      </c>
      <c r="X109" s="11">
        <f t="shared" si="43"/>
        <v>1725.5197649841939</v>
      </c>
      <c r="Y109" s="11">
        <f t="shared" si="43"/>
        <v>2929.2423530371675</v>
      </c>
      <c r="Z109" s="11">
        <f t="shared" si="43"/>
        <v>1.6976</v>
      </c>
      <c r="AA109" s="11">
        <f t="shared" si="43"/>
        <v>6.5</v>
      </c>
      <c r="AB109" s="11">
        <f t="shared" si="43"/>
        <v>530.92915845667505</v>
      </c>
      <c r="AC109" s="11">
        <f t="shared" si="43"/>
        <v>0</v>
      </c>
      <c r="AD109" s="11">
        <f t="shared" si="43"/>
        <v>0</v>
      </c>
      <c r="AE109" s="11">
        <f t="shared" si="43"/>
        <v>0</v>
      </c>
      <c r="AF109" s="11">
        <f t="shared" si="43"/>
        <v>0</v>
      </c>
      <c r="AG109" s="11">
        <f t="shared" si="39"/>
        <v>0</v>
      </c>
      <c r="AH109" s="11">
        <f t="shared" si="39"/>
        <v>0</v>
      </c>
      <c r="AI109" s="11">
        <f t="shared" si="39"/>
        <v>0</v>
      </c>
      <c r="AJ109" s="11">
        <f t="shared" si="39"/>
        <v>0</v>
      </c>
      <c r="AK109" s="11">
        <f t="shared" si="39"/>
        <v>0</v>
      </c>
      <c r="AL109" s="11">
        <f t="shared" si="39"/>
        <v>0</v>
      </c>
      <c r="AM109" s="11">
        <f t="shared" si="55"/>
        <v>0</v>
      </c>
      <c r="AN109" s="11">
        <f t="shared" si="55"/>
        <v>0</v>
      </c>
      <c r="AO109" s="11">
        <f t="shared" si="55"/>
        <v>0</v>
      </c>
      <c r="AP109" s="11">
        <f t="shared" si="55"/>
        <v>0</v>
      </c>
      <c r="AQ109" s="11">
        <f t="shared" si="55"/>
        <v>0</v>
      </c>
      <c r="AR109" s="11">
        <f t="shared" si="55"/>
        <v>0</v>
      </c>
      <c r="AS109" s="11">
        <f t="shared" si="55"/>
        <v>0</v>
      </c>
      <c r="AT109" s="11">
        <f t="shared" si="55"/>
        <v>0</v>
      </c>
      <c r="AU109" s="11">
        <f t="shared" si="55"/>
        <v>0</v>
      </c>
      <c r="AV109" s="11">
        <f t="shared" si="35"/>
        <v>4486.1333919999997</v>
      </c>
      <c r="AW109" s="11">
        <f t="shared" si="35"/>
        <v>0</v>
      </c>
      <c r="AX109" s="11">
        <f t="shared" si="35"/>
        <v>0</v>
      </c>
      <c r="AY109" s="11">
        <f t="shared" si="35"/>
        <v>0</v>
      </c>
      <c r="AZ109" s="11">
        <f t="shared" si="35"/>
        <v>0</v>
      </c>
      <c r="BA109" s="11">
        <f t="shared" si="22"/>
        <v>0</v>
      </c>
      <c r="BB109" s="11">
        <f t="shared" si="22"/>
        <v>0</v>
      </c>
      <c r="BC109" s="11">
        <f t="shared" si="22"/>
        <v>0</v>
      </c>
      <c r="BD109" s="11">
        <f t="shared" si="22"/>
        <v>0</v>
      </c>
      <c r="BE109" s="11">
        <f t="shared" si="22"/>
        <v>0</v>
      </c>
      <c r="BF109" s="15" t="str">
        <f t="shared" si="40"/>
        <v>ČSN 42 5510</v>
      </c>
      <c r="BG109" s="42">
        <v>4.1677938938848991</v>
      </c>
      <c r="BJ109" s="17">
        <f t="shared" si="41"/>
        <v>26</v>
      </c>
      <c r="BX109" s="26">
        <f t="shared" si="44"/>
        <v>530.92915845667505</v>
      </c>
      <c r="BY109" s="42">
        <v>8.1681408993334634E-2</v>
      </c>
      <c r="BZ109" s="43">
        <f t="shared" si="45"/>
        <v>19.598236158745717</v>
      </c>
      <c r="CA109" s="18">
        <f t="shared" si="46"/>
        <v>22431.756944794521</v>
      </c>
      <c r="CB109" s="18">
        <f t="shared" si="47"/>
        <v>1725.5197649841939</v>
      </c>
      <c r="CC109" s="18">
        <f t="shared" si="48"/>
        <v>2929.2423530371675</v>
      </c>
      <c r="CD109" s="25">
        <f t="shared" si="49"/>
        <v>1.6976</v>
      </c>
      <c r="CE109" s="26">
        <f t="shared" si="50"/>
        <v>6.5</v>
      </c>
      <c r="CF109" s="18">
        <f t="shared" si="51"/>
        <v>530.92915845667505</v>
      </c>
      <c r="CZ109" s="18">
        <f t="shared" si="52"/>
        <v>4486.1333919999997</v>
      </c>
      <c r="DJ109" s="20" t="s">
        <v>188</v>
      </c>
    </row>
    <row r="110" spans="1:114" x14ac:dyDescent="0.2">
      <c r="A110" s="15" t="s">
        <v>105</v>
      </c>
      <c r="B110" s="10" t="s">
        <v>210</v>
      </c>
      <c r="C110" s="11">
        <f t="shared" si="37"/>
        <v>4.4945587997664074</v>
      </c>
      <c r="D110" s="11">
        <f t="shared" si="56"/>
        <v>0</v>
      </c>
      <c r="E110" s="11">
        <f t="shared" si="56"/>
        <v>0</v>
      </c>
      <c r="F110" s="11">
        <f t="shared" si="56"/>
        <v>27</v>
      </c>
      <c r="G110" s="11">
        <f t="shared" si="56"/>
        <v>0</v>
      </c>
      <c r="H110" s="11">
        <f t="shared" si="56"/>
        <v>0</v>
      </c>
      <c r="I110" s="11">
        <f t="shared" si="56"/>
        <v>0</v>
      </c>
      <c r="J110" s="11">
        <f t="shared" si="56"/>
        <v>0</v>
      </c>
      <c r="K110" s="11">
        <f t="shared" si="56"/>
        <v>0</v>
      </c>
      <c r="L110" s="11">
        <f t="shared" si="56"/>
        <v>0</v>
      </c>
      <c r="M110" s="11">
        <f t="shared" si="56"/>
        <v>0</v>
      </c>
      <c r="N110" s="11">
        <f t="shared" si="56"/>
        <v>0</v>
      </c>
      <c r="O110" s="11">
        <f t="shared" si="54"/>
        <v>0</v>
      </c>
      <c r="P110" s="11">
        <f t="shared" si="54"/>
        <v>0</v>
      </c>
      <c r="Q110" s="11">
        <f t="shared" si="54"/>
        <v>0</v>
      </c>
      <c r="R110" s="11">
        <f t="shared" si="54"/>
        <v>0</v>
      </c>
      <c r="S110" s="11">
        <f t="shared" si="54"/>
        <v>0</v>
      </c>
      <c r="T110" s="11">
        <f t="shared" si="53"/>
        <v>572.55526111673976</v>
      </c>
      <c r="U110" s="40">
        <f t="shared" si="38"/>
        <v>8.4823001646924412E-2</v>
      </c>
      <c r="V110" s="11">
        <f t="shared" si="43"/>
        <v>18.872375560273653</v>
      </c>
      <c r="W110" s="11">
        <f t="shared" si="43"/>
        <v>26087.049084631457</v>
      </c>
      <c r="X110" s="11">
        <f t="shared" si="43"/>
        <v>1932.3740062689967</v>
      </c>
      <c r="Y110" s="11">
        <f t="shared" si="43"/>
        <v>3280.398113042249</v>
      </c>
      <c r="Z110" s="11">
        <f t="shared" si="43"/>
        <v>1.6976</v>
      </c>
      <c r="AA110" s="11">
        <f t="shared" si="43"/>
        <v>6.75</v>
      </c>
      <c r="AB110" s="11">
        <f t="shared" si="43"/>
        <v>572.55526111673976</v>
      </c>
      <c r="AC110" s="11">
        <f t="shared" si="43"/>
        <v>0</v>
      </c>
      <c r="AD110" s="11">
        <f t="shared" si="43"/>
        <v>0</v>
      </c>
      <c r="AE110" s="11">
        <f t="shared" si="43"/>
        <v>0</v>
      </c>
      <c r="AF110" s="11">
        <f t="shared" si="43"/>
        <v>0</v>
      </c>
      <c r="AG110" s="11">
        <f t="shared" si="39"/>
        <v>0</v>
      </c>
      <c r="AH110" s="11">
        <f t="shared" si="39"/>
        <v>0</v>
      </c>
      <c r="AI110" s="11">
        <f t="shared" si="39"/>
        <v>0</v>
      </c>
      <c r="AJ110" s="11">
        <f t="shared" si="39"/>
        <v>0</v>
      </c>
      <c r="AK110" s="11">
        <f t="shared" si="39"/>
        <v>0</v>
      </c>
      <c r="AL110" s="11">
        <f t="shared" si="39"/>
        <v>0</v>
      </c>
      <c r="AM110" s="11">
        <f t="shared" si="55"/>
        <v>0</v>
      </c>
      <c r="AN110" s="11">
        <f t="shared" si="55"/>
        <v>0</v>
      </c>
      <c r="AO110" s="11">
        <f t="shared" si="55"/>
        <v>0</v>
      </c>
      <c r="AP110" s="11">
        <f t="shared" si="55"/>
        <v>0</v>
      </c>
      <c r="AQ110" s="11">
        <f t="shared" si="55"/>
        <v>0</v>
      </c>
      <c r="AR110" s="11">
        <f t="shared" si="55"/>
        <v>0</v>
      </c>
      <c r="AS110" s="11">
        <f t="shared" si="55"/>
        <v>0</v>
      </c>
      <c r="AT110" s="11">
        <f t="shared" si="55"/>
        <v>0</v>
      </c>
      <c r="AU110" s="11">
        <f t="shared" si="55"/>
        <v>0</v>
      </c>
      <c r="AV110" s="11">
        <f t="shared" si="35"/>
        <v>5217.1562969999995</v>
      </c>
      <c r="AW110" s="11">
        <f t="shared" si="35"/>
        <v>0</v>
      </c>
      <c r="AX110" s="11">
        <f t="shared" si="35"/>
        <v>0</v>
      </c>
      <c r="AY110" s="11">
        <f t="shared" si="35"/>
        <v>0</v>
      </c>
      <c r="AZ110" s="11">
        <f t="shared" si="35"/>
        <v>0</v>
      </c>
      <c r="BA110" s="11">
        <f t="shared" si="22"/>
        <v>0</v>
      </c>
      <c r="BB110" s="11">
        <f t="shared" si="22"/>
        <v>0</v>
      </c>
      <c r="BC110" s="11">
        <f t="shared" si="22"/>
        <v>0</v>
      </c>
      <c r="BD110" s="11">
        <f t="shared" si="22"/>
        <v>0</v>
      </c>
      <c r="BE110" s="11">
        <f t="shared" si="22"/>
        <v>0</v>
      </c>
      <c r="BF110" s="15" t="str">
        <f t="shared" si="40"/>
        <v>ČSN 42 5510</v>
      </c>
      <c r="BG110" s="42">
        <v>4.4945587997664074</v>
      </c>
      <c r="BJ110" s="17">
        <f t="shared" si="41"/>
        <v>27</v>
      </c>
      <c r="BX110" s="26">
        <f t="shared" si="44"/>
        <v>572.55526111673976</v>
      </c>
      <c r="BY110" s="42">
        <v>8.4823001646924412E-2</v>
      </c>
      <c r="BZ110" s="43">
        <f t="shared" si="45"/>
        <v>18.872375560273653</v>
      </c>
      <c r="CA110" s="18">
        <f t="shared" si="46"/>
        <v>26087.049084631457</v>
      </c>
      <c r="CB110" s="18">
        <f t="shared" si="47"/>
        <v>1932.3740062689967</v>
      </c>
      <c r="CC110" s="18">
        <f t="shared" si="48"/>
        <v>3280.398113042249</v>
      </c>
      <c r="CD110" s="25">
        <f t="shared" si="49"/>
        <v>1.6976</v>
      </c>
      <c r="CE110" s="26">
        <f t="shared" si="50"/>
        <v>6.75</v>
      </c>
      <c r="CF110" s="18">
        <f t="shared" si="51"/>
        <v>572.55526111673976</v>
      </c>
      <c r="CZ110" s="18">
        <f t="shared" si="52"/>
        <v>5217.1562969999995</v>
      </c>
      <c r="DJ110" s="20" t="s">
        <v>188</v>
      </c>
    </row>
    <row r="111" spans="1:114" x14ac:dyDescent="0.2">
      <c r="A111" s="15" t="s">
        <v>105</v>
      </c>
      <c r="B111" s="10" t="s">
        <v>211</v>
      </c>
      <c r="C111" s="11">
        <f t="shared" si="37"/>
        <v>4.8336544568132549</v>
      </c>
      <c r="D111" s="11">
        <f t="shared" si="56"/>
        <v>0</v>
      </c>
      <c r="E111" s="11">
        <f t="shared" si="56"/>
        <v>0</v>
      </c>
      <c r="F111" s="11">
        <f t="shared" si="56"/>
        <v>28</v>
      </c>
      <c r="G111" s="11">
        <f t="shared" si="56"/>
        <v>0</v>
      </c>
      <c r="H111" s="11">
        <f t="shared" si="56"/>
        <v>0</v>
      </c>
      <c r="I111" s="11">
        <f t="shared" si="56"/>
        <v>0</v>
      </c>
      <c r="J111" s="11">
        <f t="shared" si="56"/>
        <v>0</v>
      </c>
      <c r="K111" s="11">
        <f t="shared" si="56"/>
        <v>0</v>
      </c>
      <c r="L111" s="11">
        <f t="shared" si="56"/>
        <v>0</v>
      </c>
      <c r="M111" s="11">
        <f t="shared" si="56"/>
        <v>0</v>
      </c>
      <c r="N111" s="11">
        <f t="shared" si="56"/>
        <v>0</v>
      </c>
      <c r="O111" s="11">
        <f t="shared" si="54"/>
        <v>0</v>
      </c>
      <c r="P111" s="11">
        <f t="shared" si="54"/>
        <v>0</v>
      </c>
      <c r="Q111" s="11">
        <f t="shared" si="54"/>
        <v>0</v>
      </c>
      <c r="R111" s="11">
        <f t="shared" si="54"/>
        <v>0</v>
      </c>
      <c r="S111" s="11">
        <f t="shared" si="54"/>
        <v>0</v>
      </c>
      <c r="T111" s="11">
        <f t="shared" si="53"/>
        <v>615.75216010359941</v>
      </c>
      <c r="U111" s="40">
        <f t="shared" si="38"/>
        <v>8.7964594300514204E-2</v>
      </c>
      <c r="V111" s="11">
        <f t="shared" si="43"/>
        <v>18.198362147406733</v>
      </c>
      <c r="W111" s="11">
        <f t="shared" si="43"/>
        <v>30171.855845076374</v>
      </c>
      <c r="X111" s="11">
        <f t="shared" si="43"/>
        <v>2155.1325603625983</v>
      </c>
      <c r="Y111" s="11">
        <f t="shared" si="43"/>
        <v>3658.5530344715462</v>
      </c>
      <c r="Z111" s="11">
        <f t="shared" si="43"/>
        <v>1.6975999999999998</v>
      </c>
      <c r="AA111" s="11">
        <f t="shared" si="43"/>
        <v>7.0000000000000009</v>
      </c>
      <c r="AB111" s="11">
        <f t="shared" si="43"/>
        <v>615.75216010359941</v>
      </c>
      <c r="AC111" s="11">
        <f t="shared" si="43"/>
        <v>0</v>
      </c>
      <c r="AD111" s="11">
        <f t="shared" si="43"/>
        <v>0</v>
      </c>
      <c r="AE111" s="11">
        <f t="shared" si="43"/>
        <v>0</v>
      </c>
      <c r="AF111" s="11">
        <f t="shared" si="43"/>
        <v>0</v>
      </c>
      <c r="AG111" s="11">
        <f t="shared" si="39"/>
        <v>0</v>
      </c>
      <c r="AH111" s="11">
        <f t="shared" si="39"/>
        <v>0</v>
      </c>
      <c r="AI111" s="11">
        <f t="shared" si="39"/>
        <v>0</v>
      </c>
      <c r="AJ111" s="11">
        <f t="shared" si="39"/>
        <v>0</v>
      </c>
      <c r="AK111" s="11">
        <f t="shared" si="39"/>
        <v>0</v>
      </c>
      <c r="AL111" s="11">
        <f t="shared" si="39"/>
        <v>0</v>
      </c>
      <c r="AM111" s="11">
        <f t="shared" si="55"/>
        <v>0</v>
      </c>
      <c r="AN111" s="11">
        <f t="shared" si="55"/>
        <v>0</v>
      </c>
      <c r="AO111" s="11">
        <f t="shared" si="55"/>
        <v>0</v>
      </c>
      <c r="AP111" s="11">
        <f t="shared" si="55"/>
        <v>0</v>
      </c>
      <c r="AQ111" s="11">
        <f t="shared" si="55"/>
        <v>0</v>
      </c>
      <c r="AR111" s="11">
        <f t="shared" si="55"/>
        <v>0</v>
      </c>
      <c r="AS111" s="11">
        <f t="shared" si="55"/>
        <v>0</v>
      </c>
      <c r="AT111" s="11">
        <f t="shared" si="55"/>
        <v>0</v>
      </c>
      <c r="AU111" s="11">
        <f t="shared" si="55"/>
        <v>0</v>
      </c>
      <c r="AV111" s="11">
        <f t="shared" si="35"/>
        <v>6034.0779519999996</v>
      </c>
      <c r="AW111" s="11">
        <f t="shared" si="35"/>
        <v>0</v>
      </c>
      <c r="AX111" s="11">
        <f t="shared" si="35"/>
        <v>0</v>
      </c>
      <c r="AY111" s="11">
        <f t="shared" si="35"/>
        <v>0</v>
      </c>
      <c r="AZ111" s="11">
        <f t="shared" si="35"/>
        <v>0</v>
      </c>
      <c r="BA111" s="11">
        <f t="shared" si="22"/>
        <v>0</v>
      </c>
      <c r="BB111" s="11">
        <f t="shared" si="22"/>
        <v>0</v>
      </c>
      <c r="BC111" s="11">
        <f t="shared" si="22"/>
        <v>0</v>
      </c>
      <c r="BD111" s="11">
        <f t="shared" si="22"/>
        <v>0</v>
      </c>
      <c r="BE111" s="11">
        <f t="shared" si="22"/>
        <v>0</v>
      </c>
      <c r="BF111" s="15" t="str">
        <f t="shared" si="40"/>
        <v>ČSN 42 5510</v>
      </c>
      <c r="BG111" s="42">
        <v>4.8336544568132549</v>
      </c>
      <c r="BJ111" s="17">
        <f t="shared" si="41"/>
        <v>28</v>
      </c>
      <c r="BX111" s="26">
        <f t="shared" si="44"/>
        <v>615.75216010359941</v>
      </c>
      <c r="BY111" s="42">
        <v>8.7964594300514204E-2</v>
      </c>
      <c r="BZ111" s="43">
        <f t="shared" si="45"/>
        <v>18.198362147406733</v>
      </c>
      <c r="CA111" s="18">
        <f t="shared" si="46"/>
        <v>30171.855845076374</v>
      </c>
      <c r="CB111" s="18">
        <f t="shared" si="47"/>
        <v>2155.1325603625983</v>
      </c>
      <c r="CC111" s="18">
        <f t="shared" si="48"/>
        <v>3658.5530344715462</v>
      </c>
      <c r="CD111" s="25">
        <f t="shared" si="49"/>
        <v>1.6975999999999998</v>
      </c>
      <c r="CE111" s="26">
        <f t="shared" si="50"/>
        <v>7.0000000000000009</v>
      </c>
      <c r="CF111" s="18">
        <f t="shared" si="51"/>
        <v>615.75216010359941</v>
      </c>
      <c r="CZ111" s="18">
        <f t="shared" si="52"/>
        <v>6034.0779519999996</v>
      </c>
      <c r="DJ111" s="20" t="s">
        <v>188</v>
      </c>
    </row>
    <row r="112" spans="1:114" x14ac:dyDescent="0.2">
      <c r="A112" s="15" t="s">
        <v>105</v>
      </c>
      <c r="B112" s="10" t="s">
        <v>212</v>
      </c>
      <c r="C112" s="11">
        <f t="shared" si="37"/>
        <v>5.1850808650254443</v>
      </c>
      <c r="D112" s="11">
        <f t="shared" si="56"/>
        <v>0</v>
      </c>
      <c r="E112" s="11">
        <f t="shared" si="56"/>
        <v>0</v>
      </c>
      <c r="F112" s="11">
        <f t="shared" si="56"/>
        <v>29</v>
      </c>
      <c r="G112" s="11">
        <f t="shared" si="56"/>
        <v>0</v>
      </c>
      <c r="H112" s="11">
        <f t="shared" si="56"/>
        <v>0</v>
      </c>
      <c r="I112" s="11">
        <f t="shared" si="56"/>
        <v>0</v>
      </c>
      <c r="J112" s="11">
        <f t="shared" si="56"/>
        <v>0</v>
      </c>
      <c r="K112" s="11">
        <f t="shared" si="56"/>
        <v>0</v>
      </c>
      <c r="L112" s="11">
        <f t="shared" si="56"/>
        <v>0</v>
      </c>
      <c r="M112" s="11">
        <f t="shared" si="56"/>
        <v>0</v>
      </c>
      <c r="N112" s="11">
        <f t="shared" si="56"/>
        <v>0</v>
      </c>
      <c r="O112" s="11">
        <f t="shared" si="54"/>
        <v>0</v>
      </c>
      <c r="P112" s="11">
        <f t="shared" si="54"/>
        <v>0</v>
      </c>
      <c r="Q112" s="11">
        <f t="shared" si="54"/>
        <v>0</v>
      </c>
      <c r="R112" s="11">
        <f t="shared" si="54"/>
        <v>0</v>
      </c>
      <c r="S112" s="11">
        <f t="shared" si="54"/>
        <v>0</v>
      </c>
      <c r="T112" s="11">
        <f t="shared" si="53"/>
        <v>660.51985541725401</v>
      </c>
      <c r="U112" s="40">
        <f t="shared" si="38"/>
        <v>9.110618695410401E-2</v>
      </c>
      <c r="V112" s="11">
        <f t="shared" si="43"/>
        <v>17.570832418185816</v>
      </c>
      <c r="W112" s="11">
        <f t="shared" si="43"/>
        <v>34718.574900369415</v>
      </c>
      <c r="X112" s="11">
        <f t="shared" ref="X112:AH139" si="57">IF($A112="x",CB112,"")</f>
        <v>2394.3844758875457</v>
      </c>
      <c r="Y112" s="11">
        <f t="shared" si="57"/>
        <v>4064.7070862666978</v>
      </c>
      <c r="Z112" s="11">
        <f t="shared" si="57"/>
        <v>1.6976</v>
      </c>
      <c r="AA112" s="11">
        <f t="shared" si="57"/>
        <v>7.25</v>
      </c>
      <c r="AB112" s="11">
        <f t="shared" si="57"/>
        <v>660.51985541725401</v>
      </c>
      <c r="AC112" s="11">
        <f t="shared" si="57"/>
        <v>0</v>
      </c>
      <c r="AD112" s="11">
        <f t="shared" si="57"/>
        <v>0</v>
      </c>
      <c r="AE112" s="11">
        <f t="shared" si="57"/>
        <v>0</v>
      </c>
      <c r="AF112" s="11">
        <f t="shared" si="57"/>
        <v>0</v>
      </c>
      <c r="AG112" s="11">
        <f t="shared" si="39"/>
        <v>0</v>
      </c>
      <c r="AH112" s="11">
        <f t="shared" si="39"/>
        <v>0</v>
      </c>
      <c r="AI112" s="11">
        <f t="shared" si="39"/>
        <v>0</v>
      </c>
      <c r="AJ112" s="11">
        <f t="shared" si="39"/>
        <v>0</v>
      </c>
      <c r="AK112" s="11">
        <f t="shared" si="39"/>
        <v>0</v>
      </c>
      <c r="AL112" s="11">
        <f t="shared" si="39"/>
        <v>0</v>
      </c>
      <c r="AM112" s="11">
        <f t="shared" si="55"/>
        <v>0</v>
      </c>
      <c r="AN112" s="11">
        <f t="shared" si="55"/>
        <v>0</v>
      </c>
      <c r="AO112" s="11">
        <f t="shared" si="55"/>
        <v>0</v>
      </c>
      <c r="AP112" s="11">
        <f t="shared" si="55"/>
        <v>0</v>
      </c>
      <c r="AQ112" s="11">
        <f t="shared" si="55"/>
        <v>0</v>
      </c>
      <c r="AR112" s="11">
        <f t="shared" si="55"/>
        <v>0</v>
      </c>
      <c r="AS112" s="11">
        <f t="shared" si="55"/>
        <v>0</v>
      </c>
      <c r="AT112" s="11">
        <f t="shared" si="55"/>
        <v>0</v>
      </c>
      <c r="AU112" s="11">
        <f t="shared" si="55"/>
        <v>0</v>
      </c>
      <c r="AV112" s="11">
        <f t="shared" si="35"/>
        <v>6943.3775769999993</v>
      </c>
      <c r="AW112" s="11">
        <f t="shared" si="35"/>
        <v>0</v>
      </c>
      <c r="AX112" s="11">
        <f t="shared" si="35"/>
        <v>0</v>
      </c>
      <c r="AY112" s="11">
        <f t="shared" si="35"/>
        <v>0</v>
      </c>
      <c r="AZ112" s="11">
        <f t="shared" si="35"/>
        <v>0</v>
      </c>
      <c r="BA112" s="11">
        <f t="shared" si="22"/>
        <v>0</v>
      </c>
      <c r="BB112" s="11">
        <f t="shared" si="22"/>
        <v>0</v>
      </c>
      <c r="BC112" s="11">
        <f t="shared" si="22"/>
        <v>0</v>
      </c>
      <c r="BD112" s="11">
        <f t="shared" si="22"/>
        <v>0</v>
      </c>
      <c r="BE112" s="11">
        <f t="shared" si="22"/>
        <v>0</v>
      </c>
      <c r="BF112" s="15" t="str">
        <f t="shared" si="40"/>
        <v>ČSN 42 5510</v>
      </c>
      <c r="BG112" s="42">
        <v>5.1850808650254443</v>
      </c>
      <c r="BJ112" s="17">
        <f t="shared" si="41"/>
        <v>29</v>
      </c>
      <c r="BX112" s="26">
        <f t="shared" si="44"/>
        <v>660.51985541725401</v>
      </c>
      <c r="BY112" s="42">
        <v>9.110618695410401E-2</v>
      </c>
      <c r="BZ112" s="43">
        <f t="shared" si="45"/>
        <v>17.570832418185816</v>
      </c>
      <c r="CA112" s="18">
        <f t="shared" si="46"/>
        <v>34718.574900369415</v>
      </c>
      <c r="CB112" s="18">
        <f t="shared" si="47"/>
        <v>2394.3844758875457</v>
      </c>
      <c r="CC112" s="18">
        <f t="shared" si="48"/>
        <v>4064.7070862666978</v>
      </c>
      <c r="CD112" s="25">
        <f t="shared" si="49"/>
        <v>1.6976</v>
      </c>
      <c r="CE112" s="26">
        <f t="shared" si="50"/>
        <v>7.25</v>
      </c>
      <c r="CF112" s="18">
        <f t="shared" si="51"/>
        <v>660.51985541725401</v>
      </c>
      <c r="CZ112" s="18">
        <f t="shared" si="52"/>
        <v>6943.3775769999993</v>
      </c>
      <c r="DJ112" s="20" t="s">
        <v>188</v>
      </c>
    </row>
    <row r="113" spans="1:114" x14ac:dyDescent="0.2">
      <c r="A113" s="15" t="s">
        <v>105</v>
      </c>
      <c r="B113" s="10" t="s">
        <v>213</v>
      </c>
      <c r="C113" s="11">
        <f t="shared" si="37"/>
        <v>5.548838024402972</v>
      </c>
      <c r="D113" s="11">
        <f t="shared" si="56"/>
        <v>0</v>
      </c>
      <c r="E113" s="11">
        <f t="shared" si="56"/>
        <v>0</v>
      </c>
      <c r="F113" s="11">
        <f t="shared" si="56"/>
        <v>30</v>
      </c>
      <c r="G113" s="11">
        <f t="shared" si="56"/>
        <v>0</v>
      </c>
      <c r="H113" s="11">
        <f t="shared" si="56"/>
        <v>0</v>
      </c>
      <c r="I113" s="11">
        <f t="shared" si="56"/>
        <v>0</v>
      </c>
      <c r="J113" s="11">
        <f t="shared" si="56"/>
        <v>0</v>
      </c>
      <c r="K113" s="11">
        <f t="shared" si="56"/>
        <v>0</v>
      </c>
      <c r="L113" s="11">
        <f t="shared" si="56"/>
        <v>0</v>
      </c>
      <c r="M113" s="11">
        <f t="shared" si="56"/>
        <v>0</v>
      </c>
      <c r="N113" s="11">
        <f t="shared" si="56"/>
        <v>0</v>
      </c>
      <c r="O113" s="11">
        <f t="shared" si="54"/>
        <v>0</v>
      </c>
      <c r="P113" s="11">
        <f t="shared" si="54"/>
        <v>0</v>
      </c>
      <c r="Q113" s="11">
        <f t="shared" si="54"/>
        <v>0</v>
      </c>
      <c r="R113" s="11">
        <f t="shared" si="54"/>
        <v>0</v>
      </c>
      <c r="S113" s="11">
        <f t="shared" si="54"/>
        <v>0</v>
      </c>
      <c r="T113" s="11">
        <f t="shared" si="53"/>
        <v>706.85834705770344</v>
      </c>
      <c r="U113" s="40">
        <f t="shared" si="38"/>
        <v>9.4247779607693788E-2</v>
      </c>
      <c r="V113" s="11">
        <f t="shared" ref="V113:AK172" si="58">IF($A113="x",BZ113,"")</f>
        <v>16.985138004246284</v>
      </c>
      <c r="W113" s="11">
        <f t="shared" si="58"/>
        <v>39760.782021995816</v>
      </c>
      <c r="X113" s="11">
        <f t="shared" si="57"/>
        <v>2650.718801466388</v>
      </c>
      <c r="Y113" s="11">
        <f t="shared" si="57"/>
        <v>4499.8602373693402</v>
      </c>
      <c r="Z113" s="11">
        <f t="shared" si="57"/>
        <v>1.6976</v>
      </c>
      <c r="AA113" s="11">
        <f t="shared" si="57"/>
        <v>7.4999999999999991</v>
      </c>
      <c r="AB113" s="11">
        <f t="shared" si="57"/>
        <v>706.85834705770344</v>
      </c>
      <c r="AC113" s="11">
        <f t="shared" si="57"/>
        <v>0</v>
      </c>
      <c r="AD113" s="11">
        <f t="shared" si="57"/>
        <v>0</v>
      </c>
      <c r="AE113" s="11">
        <f t="shared" si="57"/>
        <v>0</v>
      </c>
      <c r="AF113" s="11">
        <f t="shared" si="57"/>
        <v>0</v>
      </c>
      <c r="AG113" s="11">
        <f t="shared" si="39"/>
        <v>0</v>
      </c>
      <c r="AH113" s="11">
        <f t="shared" si="39"/>
        <v>0</v>
      </c>
      <c r="AI113" s="11">
        <f t="shared" si="39"/>
        <v>0</v>
      </c>
      <c r="AJ113" s="11">
        <f t="shared" si="39"/>
        <v>0</v>
      </c>
      <c r="AK113" s="11">
        <f t="shared" si="39"/>
        <v>0</v>
      </c>
      <c r="AL113" s="11">
        <f t="shared" si="39"/>
        <v>0</v>
      </c>
      <c r="AM113" s="11">
        <f t="shared" si="55"/>
        <v>0</v>
      </c>
      <c r="AN113" s="11">
        <f t="shared" si="55"/>
        <v>0</v>
      </c>
      <c r="AO113" s="11">
        <f t="shared" si="55"/>
        <v>0</v>
      </c>
      <c r="AP113" s="11">
        <f t="shared" si="55"/>
        <v>0</v>
      </c>
      <c r="AQ113" s="11">
        <f t="shared" si="55"/>
        <v>0</v>
      </c>
      <c r="AR113" s="11">
        <f t="shared" si="55"/>
        <v>0</v>
      </c>
      <c r="AS113" s="11">
        <f t="shared" si="55"/>
        <v>0</v>
      </c>
      <c r="AT113" s="11">
        <f t="shared" si="55"/>
        <v>0</v>
      </c>
      <c r="AU113" s="11">
        <f t="shared" si="55"/>
        <v>0</v>
      </c>
      <c r="AV113" s="11">
        <f t="shared" si="35"/>
        <v>7951.7699999999995</v>
      </c>
      <c r="AW113" s="11">
        <f t="shared" si="35"/>
        <v>0</v>
      </c>
      <c r="AX113" s="11">
        <f t="shared" si="35"/>
        <v>0</v>
      </c>
      <c r="AY113" s="11">
        <f t="shared" si="35"/>
        <v>0</v>
      </c>
      <c r="AZ113" s="11">
        <f t="shared" si="35"/>
        <v>0</v>
      </c>
      <c r="BA113" s="11">
        <f t="shared" si="22"/>
        <v>0</v>
      </c>
      <c r="BB113" s="11">
        <f t="shared" si="22"/>
        <v>0</v>
      </c>
      <c r="BC113" s="11">
        <f t="shared" si="22"/>
        <v>0</v>
      </c>
      <c r="BD113" s="11">
        <f t="shared" si="22"/>
        <v>0</v>
      </c>
      <c r="BE113" s="11">
        <f t="shared" si="22"/>
        <v>0</v>
      </c>
      <c r="BF113" s="15" t="str">
        <f t="shared" si="40"/>
        <v>ČSN 42 5510</v>
      </c>
      <c r="BG113" s="42">
        <v>5.548838024402972</v>
      </c>
      <c r="BJ113" s="17">
        <f t="shared" si="41"/>
        <v>30</v>
      </c>
      <c r="BX113" s="26">
        <f t="shared" si="44"/>
        <v>706.85834705770344</v>
      </c>
      <c r="BY113" s="42">
        <v>9.4247779607693788E-2</v>
      </c>
      <c r="BZ113" s="43">
        <f t="shared" si="45"/>
        <v>16.985138004246284</v>
      </c>
      <c r="CA113" s="18">
        <f t="shared" si="46"/>
        <v>39760.782021995816</v>
      </c>
      <c r="CB113" s="18">
        <f t="shared" si="47"/>
        <v>2650.718801466388</v>
      </c>
      <c r="CC113" s="18">
        <f t="shared" si="48"/>
        <v>4499.8602373693402</v>
      </c>
      <c r="CD113" s="25">
        <f t="shared" si="49"/>
        <v>1.6976</v>
      </c>
      <c r="CE113" s="26">
        <f t="shared" si="50"/>
        <v>7.4999999999999991</v>
      </c>
      <c r="CF113" s="18">
        <f t="shared" si="51"/>
        <v>706.85834705770344</v>
      </c>
      <c r="CZ113" s="18">
        <f t="shared" si="52"/>
        <v>7951.7699999999995</v>
      </c>
      <c r="DJ113" s="20" t="s">
        <v>188</v>
      </c>
    </row>
    <row r="114" spans="1:114" x14ac:dyDescent="0.2">
      <c r="A114" s="15" t="s">
        <v>105</v>
      </c>
      <c r="B114" s="10" t="s">
        <v>214</v>
      </c>
      <c r="C114" s="11">
        <f t="shared" si="37"/>
        <v>5.9249259349458407</v>
      </c>
      <c r="D114" s="11">
        <f t="shared" si="56"/>
        <v>0</v>
      </c>
      <c r="E114" s="11">
        <f t="shared" si="56"/>
        <v>0</v>
      </c>
      <c r="F114" s="11">
        <f t="shared" si="56"/>
        <v>31</v>
      </c>
      <c r="G114" s="11">
        <f t="shared" si="56"/>
        <v>0</v>
      </c>
      <c r="H114" s="11">
        <f t="shared" si="56"/>
        <v>0</v>
      </c>
      <c r="I114" s="11">
        <f t="shared" si="56"/>
        <v>0</v>
      </c>
      <c r="J114" s="11">
        <f t="shared" si="56"/>
        <v>0</v>
      </c>
      <c r="K114" s="11">
        <f t="shared" si="56"/>
        <v>0</v>
      </c>
      <c r="L114" s="11">
        <f t="shared" si="56"/>
        <v>0</v>
      </c>
      <c r="M114" s="11">
        <f t="shared" si="56"/>
        <v>0</v>
      </c>
      <c r="N114" s="11">
        <f t="shared" si="56"/>
        <v>0</v>
      </c>
      <c r="O114" s="11">
        <f t="shared" si="54"/>
        <v>0</v>
      </c>
      <c r="P114" s="11">
        <f t="shared" si="54"/>
        <v>0</v>
      </c>
      <c r="Q114" s="11">
        <f t="shared" si="54"/>
        <v>0</v>
      </c>
      <c r="R114" s="11">
        <f t="shared" si="54"/>
        <v>0</v>
      </c>
      <c r="S114" s="11">
        <f t="shared" si="54"/>
        <v>0</v>
      </c>
      <c r="T114" s="11">
        <f t="shared" si="53"/>
        <v>754.76763502494782</v>
      </c>
      <c r="U114" s="40">
        <f t="shared" si="38"/>
        <v>9.738937226128358E-2</v>
      </c>
      <c r="V114" s="11">
        <f t="shared" si="58"/>
        <v>16.437230326689953</v>
      </c>
      <c r="W114" s="11">
        <f t="shared" si="58"/>
        <v>45333.231078685923</v>
      </c>
      <c r="X114" s="11">
        <f t="shared" si="57"/>
        <v>2924.7245857216726</v>
      </c>
      <c r="Y114" s="11">
        <f t="shared" si="57"/>
        <v>4965.0124567211124</v>
      </c>
      <c r="Z114" s="11">
        <f t="shared" si="57"/>
        <v>1.6976000000000002</v>
      </c>
      <c r="AA114" s="11">
        <f t="shared" si="57"/>
        <v>7.7499999999999991</v>
      </c>
      <c r="AB114" s="11">
        <f t="shared" si="57"/>
        <v>754.76763502494782</v>
      </c>
      <c r="AC114" s="11">
        <f t="shared" si="57"/>
        <v>0</v>
      </c>
      <c r="AD114" s="11">
        <f t="shared" si="57"/>
        <v>0</v>
      </c>
      <c r="AE114" s="11">
        <f t="shared" si="57"/>
        <v>0</v>
      </c>
      <c r="AF114" s="11">
        <f t="shared" si="57"/>
        <v>0</v>
      </c>
      <c r="AG114" s="11">
        <f t="shared" si="39"/>
        <v>0</v>
      </c>
      <c r="AH114" s="11">
        <f t="shared" si="39"/>
        <v>0</v>
      </c>
      <c r="AI114" s="11">
        <f t="shared" si="39"/>
        <v>0</v>
      </c>
      <c r="AJ114" s="11">
        <f t="shared" si="39"/>
        <v>0</v>
      </c>
      <c r="AK114" s="11">
        <f t="shared" si="39"/>
        <v>0</v>
      </c>
      <c r="AL114" s="11">
        <f t="shared" si="39"/>
        <v>0</v>
      </c>
      <c r="AM114" s="11">
        <f t="shared" si="55"/>
        <v>0</v>
      </c>
      <c r="AN114" s="11">
        <f t="shared" si="55"/>
        <v>0</v>
      </c>
      <c r="AO114" s="11">
        <f t="shared" si="55"/>
        <v>0</v>
      </c>
      <c r="AP114" s="11">
        <f t="shared" si="55"/>
        <v>0</v>
      </c>
      <c r="AQ114" s="11">
        <f t="shared" si="55"/>
        <v>0</v>
      </c>
      <c r="AR114" s="11">
        <f t="shared" si="55"/>
        <v>0</v>
      </c>
      <c r="AS114" s="11">
        <f t="shared" si="55"/>
        <v>0</v>
      </c>
      <c r="AT114" s="11">
        <f t="shared" si="55"/>
        <v>0</v>
      </c>
      <c r="AU114" s="11">
        <f t="shared" si="55"/>
        <v>0</v>
      </c>
      <c r="AV114" s="11">
        <f t="shared" si="35"/>
        <v>9066.2056569999986</v>
      </c>
      <c r="AW114" s="11">
        <f t="shared" si="35"/>
        <v>0</v>
      </c>
      <c r="AX114" s="11">
        <f t="shared" si="35"/>
        <v>0</v>
      </c>
      <c r="AY114" s="11">
        <f t="shared" si="35"/>
        <v>0</v>
      </c>
      <c r="AZ114" s="11">
        <f t="shared" si="35"/>
        <v>0</v>
      </c>
      <c r="BA114" s="11">
        <f t="shared" si="22"/>
        <v>0</v>
      </c>
      <c r="BB114" s="11">
        <f t="shared" si="22"/>
        <v>0</v>
      </c>
      <c r="BC114" s="11">
        <f t="shared" si="22"/>
        <v>0</v>
      </c>
      <c r="BD114" s="11">
        <f t="shared" si="22"/>
        <v>0</v>
      </c>
      <c r="BE114" s="11">
        <f t="shared" si="22"/>
        <v>0</v>
      </c>
      <c r="BF114" s="15" t="str">
        <f t="shared" si="40"/>
        <v>ČSN 42 5510</v>
      </c>
      <c r="BG114" s="42">
        <v>5.9249259349458407</v>
      </c>
      <c r="BJ114" s="17">
        <f t="shared" si="41"/>
        <v>31</v>
      </c>
      <c r="BX114" s="26">
        <f t="shared" si="44"/>
        <v>754.76763502494782</v>
      </c>
      <c r="BY114" s="42">
        <v>9.738937226128358E-2</v>
      </c>
      <c r="BZ114" s="43">
        <f t="shared" si="45"/>
        <v>16.437230326689953</v>
      </c>
      <c r="CA114" s="18">
        <f t="shared" si="46"/>
        <v>45333.231078685923</v>
      </c>
      <c r="CB114" s="18">
        <f t="shared" si="47"/>
        <v>2924.7245857216726</v>
      </c>
      <c r="CC114" s="18">
        <f t="shared" si="48"/>
        <v>4965.0124567211124</v>
      </c>
      <c r="CD114" s="25">
        <f t="shared" si="49"/>
        <v>1.6976000000000002</v>
      </c>
      <c r="CE114" s="26">
        <f t="shared" si="50"/>
        <v>7.7499999999999991</v>
      </c>
      <c r="CF114" s="18">
        <f t="shared" si="51"/>
        <v>754.76763502494782</v>
      </c>
      <c r="CZ114" s="18">
        <f t="shared" si="52"/>
        <v>9066.2056569999986</v>
      </c>
      <c r="DJ114" s="20" t="s">
        <v>188</v>
      </c>
    </row>
    <row r="115" spans="1:114" x14ac:dyDescent="0.2">
      <c r="A115" s="15" t="s">
        <v>105</v>
      </c>
      <c r="B115" s="10" t="s">
        <v>215</v>
      </c>
      <c r="C115" s="11">
        <f t="shared" si="37"/>
        <v>6.3133445966540478</v>
      </c>
      <c r="D115" s="11">
        <f t="shared" si="56"/>
        <v>0</v>
      </c>
      <c r="E115" s="11">
        <f t="shared" si="56"/>
        <v>0</v>
      </c>
      <c r="F115" s="11">
        <f t="shared" si="56"/>
        <v>32</v>
      </c>
      <c r="G115" s="11">
        <f t="shared" si="56"/>
        <v>0</v>
      </c>
      <c r="H115" s="11">
        <f t="shared" si="56"/>
        <v>0</v>
      </c>
      <c r="I115" s="11">
        <f t="shared" si="56"/>
        <v>0</v>
      </c>
      <c r="J115" s="11">
        <f t="shared" si="56"/>
        <v>0</v>
      </c>
      <c r="K115" s="11">
        <f t="shared" si="56"/>
        <v>0</v>
      </c>
      <c r="L115" s="11">
        <f t="shared" si="56"/>
        <v>0</v>
      </c>
      <c r="M115" s="11">
        <f t="shared" si="56"/>
        <v>0</v>
      </c>
      <c r="N115" s="11">
        <f t="shared" si="56"/>
        <v>0</v>
      </c>
      <c r="O115" s="11">
        <f t="shared" si="54"/>
        <v>0</v>
      </c>
      <c r="P115" s="11">
        <f t="shared" si="54"/>
        <v>0</v>
      </c>
      <c r="Q115" s="11">
        <f t="shared" si="54"/>
        <v>0</v>
      </c>
      <c r="R115" s="11">
        <f t="shared" si="54"/>
        <v>0</v>
      </c>
      <c r="S115" s="11">
        <f t="shared" si="54"/>
        <v>0</v>
      </c>
      <c r="T115" s="11">
        <f t="shared" si="53"/>
        <v>804.24771931898704</v>
      </c>
      <c r="U115" s="40">
        <f t="shared" si="38"/>
        <v>0.10053096491487339</v>
      </c>
      <c r="V115" s="11">
        <f t="shared" si="58"/>
        <v>15.923566878980894</v>
      </c>
      <c r="W115" s="11">
        <f t="shared" si="58"/>
        <v>51471.85403641517</v>
      </c>
      <c r="X115" s="11">
        <f t="shared" si="57"/>
        <v>3216.9908772759482</v>
      </c>
      <c r="Y115" s="11">
        <f t="shared" si="57"/>
        <v>5461.1637132636497</v>
      </c>
      <c r="Z115" s="11">
        <f t="shared" si="57"/>
        <v>1.6976</v>
      </c>
      <c r="AA115" s="11">
        <f t="shared" si="57"/>
        <v>8</v>
      </c>
      <c r="AB115" s="11">
        <f t="shared" si="57"/>
        <v>804.24771931898704</v>
      </c>
      <c r="AC115" s="11">
        <f t="shared" si="57"/>
        <v>0</v>
      </c>
      <c r="AD115" s="11">
        <f t="shared" si="57"/>
        <v>0</v>
      </c>
      <c r="AE115" s="11">
        <f t="shared" si="57"/>
        <v>0</v>
      </c>
      <c r="AF115" s="11">
        <f t="shared" si="57"/>
        <v>0</v>
      </c>
      <c r="AG115" s="11">
        <f t="shared" si="39"/>
        <v>0</v>
      </c>
      <c r="AH115" s="11">
        <f t="shared" si="39"/>
        <v>0</v>
      </c>
      <c r="AI115" s="11">
        <f t="shared" si="39"/>
        <v>0</v>
      </c>
      <c r="AJ115" s="11">
        <f t="shared" si="39"/>
        <v>0</v>
      </c>
      <c r="AK115" s="11">
        <f t="shared" si="39"/>
        <v>0</v>
      </c>
      <c r="AL115" s="11">
        <f t="shared" si="39"/>
        <v>0</v>
      </c>
      <c r="AM115" s="11">
        <f t="shared" si="55"/>
        <v>0</v>
      </c>
      <c r="AN115" s="11">
        <f t="shared" si="55"/>
        <v>0</v>
      </c>
      <c r="AO115" s="11">
        <f t="shared" si="55"/>
        <v>0</v>
      </c>
      <c r="AP115" s="11">
        <f t="shared" si="55"/>
        <v>0</v>
      </c>
      <c r="AQ115" s="11">
        <f t="shared" si="55"/>
        <v>0</v>
      </c>
      <c r="AR115" s="11">
        <f t="shared" si="55"/>
        <v>0</v>
      </c>
      <c r="AS115" s="11">
        <f t="shared" si="55"/>
        <v>0</v>
      </c>
      <c r="AT115" s="11">
        <f t="shared" si="55"/>
        <v>0</v>
      </c>
      <c r="AU115" s="11">
        <f t="shared" si="55"/>
        <v>0</v>
      </c>
      <c r="AV115" s="11">
        <f t="shared" si="35"/>
        <v>10293.870591999999</v>
      </c>
      <c r="AW115" s="11">
        <f t="shared" si="35"/>
        <v>0</v>
      </c>
      <c r="AX115" s="11">
        <f t="shared" si="35"/>
        <v>0</v>
      </c>
      <c r="AY115" s="11">
        <f t="shared" si="35"/>
        <v>0</v>
      </c>
      <c r="AZ115" s="11">
        <f t="shared" si="35"/>
        <v>0</v>
      </c>
      <c r="BA115" s="11">
        <f t="shared" si="22"/>
        <v>0</v>
      </c>
      <c r="BB115" s="11">
        <f t="shared" si="22"/>
        <v>0</v>
      </c>
      <c r="BC115" s="11">
        <f t="shared" si="22"/>
        <v>0</v>
      </c>
      <c r="BD115" s="11">
        <f t="shared" si="22"/>
        <v>0</v>
      </c>
      <c r="BE115" s="11">
        <f t="shared" si="22"/>
        <v>0</v>
      </c>
      <c r="BF115" s="15" t="str">
        <f t="shared" si="40"/>
        <v>ČSN 42 5510</v>
      </c>
      <c r="BG115" s="42">
        <v>6.3133445966540478</v>
      </c>
      <c r="BJ115" s="17">
        <f t="shared" si="41"/>
        <v>32</v>
      </c>
      <c r="BX115" s="26">
        <f t="shared" si="44"/>
        <v>804.24771931898704</v>
      </c>
      <c r="BY115" s="42">
        <v>0.10053096491487339</v>
      </c>
      <c r="BZ115" s="43">
        <f t="shared" si="45"/>
        <v>15.923566878980894</v>
      </c>
      <c r="CA115" s="18">
        <f t="shared" si="46"/>
        <v>51471.85403641517</v>
      </c>
      <c r="CB115" s="18">
        <f t="shared" si="47"/>
        <v>3216.9908772759482</v>
      </c>
      <c r="CC115" s="18">
        <f t="shared" si="48"/>
        <v>5461.1637132636497</v>
      </c>
      <c r="CD115" s="25">
        <f t="shared" si="49"/>
        <v>1.6976</v>
      </c>
      <c r="CE115" s="26">
        <f t="shared" si="50"/>
        <v>8</v>
      </c>
      <c r="CF115" s="18">
        <f t="shared" si="51"/>
        <v>804.24771931898704</v>
      </c>
      <c r="CZ115" s="18">
        <f t="shared" si="52"/>
        <v>10293.870591999999</v>
      </c>
      <c r="DJ115" s="20" t="s">
        <v>188</v>
      </c>
    </row>
    <row r="116" spans="1:114" x14ac:dyDescent="0.2">
      <c r="A116" s="15" t="s">
        <v>105</v>
      </c>
      <c r="B116" s="10" t="s">
        <v>216</v>
      </c>
      <c r="C116" s="11">
        <f t="shared" si="37"/>
        <v>6.7140940095275967</v>
      </c>
      <c r="D116" s="11">
        <f t="shared" si="56"/>
        <v>0</v>
      </c>
      <c r="E116" s="11">
        <f t="shared" si="56"/>
        <v>0</v>
      </c>
      <c r="F116" s="11">
        <f t="shared" si="56"/>
        <v>33</v>
      </c>
      <c r="G116" s="11">
        <f t="shared" si="56"/>
        <v>0</v>
      </c>
      <c r="H116" s="11">
        <f t="shared" si="56"/>
        <v>0</v>
      </c>
      <c r="I116" s="11">
        <f t="shared" si="56"/>
        <v>0</v>
      </c>
      <c r="J116" s="11">
        <f t="shared" si="56"/>
        <v>0</v>
      </c>
      <c r="K116" s="11">
        <f t="shared" si="56"/>
        <v>0</v>
      </c>
      <c r="L116" s="11">
        <f t="shared" si="56"/>
        <v>0</v>
      </c>
      <c r="M116" s="11">
        <f t="shared" si="56"/>
        <v>0</v>
      </c>
      <c r="N116" s="11">
        <f t="shared" si="56"/>
        <v>0</v>
      </c>
      <c r="O116" s="11">
        <f t="shared" si="54"/>
        <v>0</v>
      </c>
      <c r="P116" s="11">
        <f t="shared" si="54"/>
        <v>0</v>
      </c>
      <c r="Q116" s="11">
        <f t="shared" si="54"/>
        <v>0</v>
      </c>
      <c r="R116" s="11">
        <f t="shared" si="54"/>
        <v>0</v>
      </c>
      <c r="S116" s="11">
        <f t="shared" si="54"/>
        <v>0</v>
      </c>
      <c r="T116" s="11">
        <f t="shared" si="53"/>
        <v>855.2985999398212</v>
      </c>
      <c r="U116" s="40">
        <f t="shared" si="38"/>
        <v>0.10367255756846318</v>
      </c>
      <c r="V116" s="11">
        <f t="shared" si="58"/>
        <v>15.441034549314805</v>
      </c>
      <c r="W116" s="11">
        <f t="shared" si="58"/>
        <v>58213.760958404077</v>
      </c>
      <c r="X116" s="11">
        <f t="shared" si="57"/>
        <v>3528.1067247517622</v>
      </c>
      <c r="Y116" s="11">
        <f t="shared" si="57"/>
        <v>5989.3139759385922</v>
      </c>
      <c r="Z116" s="11">
        <f t="shared" si="57"/>
        <v>1.6976000000000002</v>
      </c>
      <c r="AA116" s="11">
        <f t="shared" si="57"/>
        <v>8.25</v>
      </c>
      <c r="AB116" s="11">
        <f t="shared" si="57"/>
        <v>855.2985999398212</v>
      </c>
      <c r="AC116" s="11">
        <f t="shared" si="57"/>
        <v>0</v>
      </c>
      <c r="AD116" s="11">
        <f t="shared" si="57"/>
        <v>0</v>
      </c>
      <c r="AE116" s="11">
        <f t="shared" si="57"/>
        <v>0</v>
      </c>
      <c r="AF116" s="11">
        <f t="shared" si="57"/>
        <v>0</v>
      </c>
      <c r="AG116" s="11">
        <f t="shared" si="39"/>
        <v>0</v>
      </c>
      <c r="AH116" s="11">
        <f t="shared" si="39"/>
        <v>0</v>
      </c>
      <c r="AI116" s="11">
        <f t="shared" si="39"/>
        <v>0</v>
      </c>
      <c r="AJ116" s="11">
        <f t="shared" si="39"/>
        <v>0</v>
      </c>
      <c r="AK116" s="11">
        <f t="shared" si="39"/>
        <v>0</v>
      </c>
      <c r="AL116" s="11">
        <f t="shared" si="39"/>
        <v>0</v>
      </c>
      <c r="AM116" s="11">
        <f t="shared" si="55"/>
        <v>0</v>
      </c>
      <c r="AN116" s="11">
        <f t="shared" si="55"/>
        <v>0</v>
      </c>
      <c r="AO116" s="11">
        <f t="shared" si="55"/>
        <v>0</v>
      </c>
      <c r="AP116" s="11">
        <f t="shared" si="55"/>
        <v>0</v>
      </c>
      <c r="AQ116" s="11">
        <f t="shared" si="55"/>
        <v>0</v>
      </c>
      <c r="AR116" s="11">
        <f t="shared" si="55"/>
        <v>0</v>
      </c>
      <c r="AS116" s="11">
        <f t="shared" si="55"/>
        <v>0</v>
      </c>
      <c r="AT116" s="11">
        <f t="shared" si="55"/>
        <v>0</v>
      </c>
      <c r="AU116" s="11">
        <f t="shared" si="55"/>
        <v>0</v>
      </c>
      <c r="AV116" s="11">
        <f t="shared" si="35"/>
        <v>11642.186457</v>
      </c>
      <c r="AW116" s="11">
        <f t="shared" si="35"/>
        <v>0</v>
      </c>
      <c r="AX116" s="11">
        <f t="shared" si="35"/>
        <v>0</v>
      </c>
      <c r="AY116" s="11">
        <f t="shared" si="35"/>
        <v>0</v>
      </c>
      <c r="AZ116" s="11">
        <f t="shared" si="35"/>
        <v>0</v>
      </c>
      <c r="BA116" s="11">
        <f t="shared" si="22"/>
        <v>0</v>
      </c>
      <c r="BB116" s="11">
        <f t="shared" si="22"/>
        <v>0</v>
      </c>
      <c r="BC116" s="11">
        <f t="shared" si="22"/>
        <v>0</v>
      </c>
      <c r="BD116" s="11">
        <f t="shared" si="22"/>
        <v>0</v>
      </c>
      <c r="BE116" s="11">
        <f t="shared" si="22"/>
        <v>0</v>
      </c>
      <c r="BF116" s="15" t="str">
        <f t="shared" si="40"/>
        <v>ČSN 42 5510</v>
      </c>
      <c r="BG116" s="42">
        <v>6.7140940095275967</v>
      </c>
      <c r="BJ116" s="17">
        <f t="shared" si="41"/>
        <v>33</v>
      </c>
      <c r="BX116" s="26">
        <f t="shared" si="44"/>
        <v>855.2985999398212</v>
      </c>
      <c r="BY116" s="42">
        <v>0.10367255756846318</v>
      </c>
      <c r="BZ116" s="43">
        <f t="shared" si="45"/>
        <v>15.441034549314805</v>
      </c>
      <c r="CA116" s="18">
        <f t="shared" si="46"/>
        <v>58213.760958404077</v>
      </c>
      <c r="CB116" s="18">
        <f t="shared" si="47"/>
        <v>3528.1067247517622</v>
      </c>
      <c r="CC116" s="18">
        <f t="shared" si="48"/>
        <v>5989.3139759385922</v>
      </c>
      <c r="CD116" s="25">
        <f t="shared" si="49"/>
        <v>1.6976000000000002</v>
      </c>
      <c r="CE116" s="26">
        <f t="shared" si="50"/>
        <v>8.25</v>
      </c>
      <c r="CF116" s="18">
        <f t="shared" si="51"/>
        <v>855.2985999398212</v>
      </c>
      <c r="CZ116" s="18">
        <f t="shared" si="52"/>
        <v>11642.186457</v>
      </c>
      <c r="DJ116" s="20" t="s">
        <v>188</v>
      </c>
    </row>
    <row r="117" spans="1:114" x14ac:dyDescent="0.2">
      <c r="A117" s="15" t="s">
        <v>105</v>
      </c>
      <c r="B117" s="10" t="s">
        <v>217</v>
      </c>
      <c r="C117" s="11">
        <f t="shared" si="37"/>
        <v>7.1271741735664849</v>
      </c>
      <c r="D117" s="11">
        <f t="shared" si="56"/>
        <v>0</v>
      </c>
      <c r="E117" s="11">
        <f t="shared" si="56"/>
        <v>0</v>
      </c>
      <c r="F117" s="11">
        <f t="shared" si="56"/>
        <v>34</v>
      </c>
      <c r="G117" s="11">
        <f t="shared" si="56"/>
        <v>0</v>
      </c>
      <c r="H117" s="11">
        <f t="shared" si="56"/>
        <v>0</v>
      </c>
      <c r="I117" s="11">
        <f t="shared" si="56"/>
        <v>0</v>
      </c>
      <c r="J117" s="11">
        <f t="shared" si="56"/>
        <v>0</v>
      </c>
      <c r="K117" s="11">
        <f t="shared" si="56"/>
        <v>0</v>
      </c>
      <c r="L117" s="11">
        <f t="shared" si="56"/>
        <v>0</v>
      </c>
      <c r="M117" s="11">
        <f t="shared" si="56"/>
        <v>0</v>
      </c>
      <c r="N117" s="11">
        <f t="shared" si="56"/>
        <v>0</v>
      </c>
      <c r="O117" s="11">
        <f t="shared" si="54"/>
        <v>0</v>
      </c>
      <c r="P117" s="11">
        <f t="shared" si="54"/>
        <v>0</v>
      </c>
      <c r="Q117" s="11">
        <f t="shared" si="54"/>
        <v>0</v>
      </c>
      <c r="R117" s="11">
        <f t="shared" si="54"/>
        <v>0</v>
      </c>
      <c r="S117" s="11">
        <f t="shared" si="54"/>
        <v>0</v>
      </c>
      <c r="T117" s="11">
        <f t="shared" si="53"/>
        <v>907.9202768874502</v>
      </c>
      <c r="U117" s="40">
        <f t="shared" si="38"/>
        <v>0.10681415022205297</v>
      </c>
      <c r="V117" s="11">
        <f t="shared" si="58"/>
        <v>14.986886474334959</v>
      </c>
      <c r="W117" s="11">
        <f t="shared" si="58"/>
        <v>65597.240005118278</v>
      </c>
      <c r="X117" s="11">
        <f t="shared" si="57"/>
        <v>3858.6611767716636</v>
      </c>
      <c r="Y117" s="11">
        <f t="shared" si="57"/>
        <v>6550.4632136875762</v>
      </c>
      <c r="Z117" s="11">
        <f t="shared" si="57"/>
        <v>1.6976</v>
      </c>
      <c r="AA117" s="11">
        <f t="shared" si="57"/>
        <v>8.5</v>
      </c>
      <c r="AB117" s="11">
        <f t="shared" si="57"/>
        <v>907.9202768874502</v>
      </c>
      <c r="AC117" s="11">
        <f t="shared" si="57"/>
        <v>0</v>
      </c>
      <c r="AD117" s="11">
        <f t="shared" si="57"/>
        <v>0</v>
      </c>
      <c r="AE117" s="11">
        <f t="shared" si="57"/>
        <v>0</v>
      </c>
      <c r="AF117" s="11">
        <f t="shared" si="57"/>
        <v>0</v>
      </c>
      <c r="AG117" s="11">
        <f t="shared" si="39"/>
        <v>0</v>
      </c>
      <c r="AH117" s="11">
        <f t="shared" si="39"/>
        <v>0</v>
      </c>
      <c r="AI117" s="11">
        <f t="shared" si="39"/>
        <v>0</v>
      </c>
      <c r="AJ117" s="11">
        <f t="shared" si="39"/>
        <v>0</v>
      </c>
      <c r="AK117" s="11">
        <f t="shared" si="39"/>
        <v>0</v>
      </c>
      <c r="AL117" s="11">
        <f t="shared" si="39"/>
        <v>0</v>
      </c>
      <c r="AM117" s="11">
        <f t="shared" si="55"/>
        <v>0</v>
      </c>
      <c r="AN117" s="11">
        <f t="shared" si="55"/>
        <v>0</v>
      </c>
      <c r="AO117" s="11">
        <f t="shared" si="55"/>
        <v>0</v>
      </c>
      <c r="AP117" s="11">
        <f t="shared" si="55"/>
        <v>0</v>
      </c>
      <c r="AQ117" s="11">
        <f t="shared" si="55"/>
        <v>0</v>
      </c>
      <c r="AR117" s="11">
        <f t="shared" si="55"/>
        <v>0</v>
      </c>
      <c r="AS117" s="11">
        <f t="shared" si="55"/>
        <v>0</v>
      </c>
      <c r="AT117" s="11">
        <f t="shared" si="55"/>
        <v>0</v>
      </c>
      <c r="AU117" s="11">
        <f t="shared" si="55"/>
        <v>0</v>
      </c>
      <c r="AV117" s="11">
        <f t="shared" si="35"/>
        <v>13118.810512</v>
      </c>
      <c r="AW117" s="11">
        <f t="shared" si="35"/>
        <v>0</v>
      </c>
      <c r="AX117" s="11">
        <f t="shared" si="35"/>
        <v>0</v>
      </c>
      <c r="AY117" s="11">
        <f t="shared" si="35"/>
        <v>0</v>
      </c>
      <c r="AZ117" s="11">
        <f t="shared" si="35"/>
        <v>0</v>
      </c>
      <c r="BA117" s="11">
        <f t="shared" si="22"/>
        <v>0</v>
      </c>
      <c r="BB117" s="11">
        <f t="shared" si="22"/>
        <v>0</v>
      </c>
      <c r="BC117" s="11">
        <f t="shared" si="22"/>
        <v>0</v>
      </c>
      <c r="BD117" s="11">
        <f t="shared" si="22"/>
        <v>0</v>
      </c>
      <c r="BE117" s="11">
        <f t="shared" si="22"/>
        <v>0</v>
      </c>
      <c r="BF117" s="15" t="str">
        <f t="shared" si="40"/>
        <v>ČSN 42 5510</v>
      </c>
      <c r="BG117" s="42">
        <v>7.1271741735664849</v>
      </c>
      <c r="BJ117" s="17">
        <f t="shared" si="41"/>
        <v>34</v>
      </c>
      <c r="BX117" s="26">
        <f t="shared" si="44"/>
        <v>907.9202768874502</v>
      </c>
      <c r="BY117" s="42">
        <v>0.10681415022205297</v>
      </c>
      <c r="BZ117" s="43">
        <f t="shared" si="45"/>
        <v>14.986886474334959</v>
      </c>
      <c r="CA117" s="18">
        <f t="shared" si="46"/>
        <v>65597.240005118278</v>
      </c>
      <c r="CB117" s="18">
        <f t="shared" si="47"/>
        <v>3858.6611767716636</v>
      </c>
      <c r="CC117" s="18">
        <f t="shared" si="48"/>
        <v>6550.4632136875762</v>
      </c>
      <c r="CD117" s="25">
        <f t="shared" si="49"/>
        <v>1.6976</v>
      </c>
      <c r="CE117" s="26">
        <f t="shared" si="50"/>
        <v>8.5</v>
      </c>
      <c r="CF117" s="18">
        <f t="shared" si="51"/>
        <v>907.9202768874502</v>
      </c>
      <c r="CZ117" s="18">
        <f t="shared" si="52"/>
        <v>13118.810512</v>
      </c>
      <c r="DJ117" s="20" t="s">
        <v>188</v>
      </c>
    </row>
    <row r="118" spans="1:114" x14ac:dyDescent="0.2">
      <c r="A118" s="15" t="s">
        <v>105</v>
      </c>
      <c r="B118" s="10" t="s">
        <v>218</v>
      </c>
      <c r="C118" s="11">
        <f t="shared" si="37"/>
        <v>7.5525850887707122</v>
      </c>
      <c r="D118" s="11">
        <f t="shared" si="56"/>
        <v>0</v>
      </c>
      <c r="E118" s="11">
        <f t="shared" si="56"/>
        <v>0</v>
      </c>
      <c r="F118" s="11">
        <f t="shared" si="56"/>
        <v>35</v>
      </c>
      <c r="G118" s="11">
        <f t="shared" si="56"/>
        <v>0</v>
      </c>
      <c r="H118" s="11">
        <f t="shared" si="56"/>
        <v>0</v>
      </c>
      <c r="I118" s="11">
        <f t="shared" si="56"/>
        <v>0</v>
      </c>
      <c r="J118" s="11">
        <f t="shared" si="56"/>
        <v>0</v>
      </c>
      <c r="K118" s="11">
        <f t="shared" si="56"/>
        <v>0</v>
      </c>
      <c r="L118" s="11">
        <f t="shared" si="56"/>
        <v>0</v>
      </c>
      <c r="M118" s="11">
        <f t="shared" si="56"/>
        <v>0</v>
      </c>
      <c r="N118" s="11">
        <f t="shared" si="56"/>
        <v>0</v>
      </c>
      <c r="O118" s="11">
        <f t="shared" si="54"/>
        <v>0</v>
      </c>
      <c r="P118" s="11">
        <f t="shared" si="54"/>
        <v>0</v>
      </c>
      <c r="Q118" s="11">
        <f t="shared" si="54"/>
        <v>0</v>
      </c>
      <c r="R118" s="11">
        <f t="shared" si="54"/>
        <v>0</v>
      </c>
      <c r="S118" s="11">
        <f t="shared" si="54"/>
        <v>0</v>
      </c>
      <c r="T118" s="11">
        <f t="shared" si="53"/>
        <v>962.11275016187415</v>
      </c>
      <c r="U118" s="40">
        <f t="shared" si="38"/>
        <v>0.10995574287564276</v>
      </c>
      <c r="V118" s="11">
        <f t="shared" si="58"/>
        <v>14.558689717925388</v>
      </c>
      <c r="W118" s="11">
        <f t="shared" si="58"/>
        <v>73661.757434268482</v>
      </c>
      <c r="X118" s="11">
        <f t="shared" si="57"/>
        <v>4209.2432819581991</v>
      </c>
      <c r="Y118" s="11">
        <f t="shared" si="57"/>
        <v>7145.6113954522389</v>
      </c>
      <c r="Z118" s="11">
        <f t="shared" si="57"/>
        <v>1.6976</v>
      </c>
      <c r="AA118" s="11">
        <f t="shared" si="57"/>
        <v>8.75</v>
      </c>
      <c r="AB118" s="11">
        <f t="shared" si="57"/>
        <v>962.11275016187415</v>
      </c>
      <c r="AC118" s="11">
        <f t="shared" si="57"/>
        <v>0</v>
      </c>
      <c r="AD118" s="11">
        <f t="shared" si="57"/>
        <v>0</v>
      </c>
      <c r="AE118" s="11">
        <f t="shared" si="57"/>
        <v>0</v>
      </c>
      <c r="AF118" s="11">
        <f t="shared" si="57"/>
        <v>0</v>
      </c>
      <c r="AG118" s="11">
        <f t="shared" si="39"/>
        <v>0</v>
      </c>
      <c r="AH118" s="11">
        <f t="shared" si="39"/>
        <v>0</v>
      </c>
      <c r="AI118" s="11">
        <f t="shared" si="39"/>
        <v>0</v>
      </c>
      <c r="AJ118" s="11">
        <f t="shared" si="39"/>
        <v>0</v>
      </c>
      <c r="AK118" s="11">
        <f t="shared" si="39"/>
        <v>0</v>
      </c>
      <c r="AL118" s="11">
        <f t="shared" si="39"/>
        <v>0</v>
      </c>
      <c r="AM118" s="11">
        <f t="shared" si="55"/>
        <v>0</v>
      </c>
      <c r="AN118" s="11">
        <f t="shared" si="55"/>
        <v>0</v>
      </c>
      <c r="AO118" s="11">
        <f t="shared" si="55"/>
        <v>0</v>
      </c>
      <c r="AP118" s="11">
        <f t="shared" si="55"/>
        <v>0</v>
      </c>
      <c r="AQ118" s="11">
        <f t="shared" si="55"/>
        <v>0</v>
      </c>
      <c r="AR118" s="11">
        <f t="shared" si="55"/>
        <v>0</v>
      </c>
      <c r="AS118" s="11">
        <f t="shared" si="55"/>
        <v>0</v>
      </c>
      <c r="AT118" s="11">
        <f t="shared" si="55"/>
        <v>0</v>
      </c>
      <c r="AU118" s="11">
        <f t="shared" si="55"/>
        <v>0</v>
      </c>
      <c r="AV118" s="11">
        <f t="shared" si="35"/>
        <v>14731.635624999999</v>
      </c>
      <c r="AW118" s="11">
        <f t="shared" si="35"/>
        <v>0</v>
      </c>
      <c r="AX118" s="11">
        <f t="shared" si="35"/>
        <v>0</v>
      </c>
      <c r="AY118" s="11">
        <f t="shared" si="35"/>
        <v>0</v>
      </c>
      <c r="AZ118" s="11">
        <f t="shared" si="35"/>
        <v>0</v>
      </c>
      <c r="BA118" s="11">
        <f t="shared" si="22"/>
        <v>0</v>
      </c>
      <c r="BB118" s="11">
        <f t="shared" si="22"/>
        <v>0</v>
      </c>
      <c r="BC118" s="11">
        <f t="shared" si="22"/>
        <v>0</v>
      </c>
      <c r="BD118" s="11">
        <f t="shared" si="22"/>
        <v>0</v>
      </c>
      <c r="BE118" s="11">
        <f t="shared" si="22"/>
        <v>0</v>
      </c>
      <c r="BF118" s="15" t="str">
        <f t="shared" si="40"/>
        <v>ČSN 42 5510</v>
      </c>
      <c r="BG118" s="42">
        <v>7.5525850887707122</v>
      </c>
      <c r="BJ118" s="17">
        <f t="shared" si="41"/>
        <v>35</v>
      </c>
      <c r="BX118" s="26">
        <f t="shared" si="44"/>
        <v>962.11275016187415</v>
      </c>
      <c r="BY118" s="42">
        <v>0.10995574287564276</v>
      </c>
      <c r="BZ118" s="43">
        <f t="shared" si="45"/>
        <v>14.558689717925388</v>
      </c>
      <c r="CA118" s="18">
        <f t="shared" si="46"/>
        <v>73661.757434268482</v>
      </c>
      <c r="CB118" s="18">
        <f t="shared" si="47"/>
        <v>4209.2432819581991</v>
      </c>
      <c r="CC118" s="18">
        <f t="shared" si="48"/>
        <v>7145.6113954522389</v>
      </c>
      <c r="CD118" s="25">
        <f t="shared" si="49"/>
        <v>1.6976</v>
      </c>
      <c r="CE118" s="26">
        <f t="shared" si="50"/>
        <v>8.75</v>
      </c>
      <c r="CF118" s="18">
        <f t="shared" si="51"/>
        <v>962.11275016187415</v>
      </c>
      <c r="CZ118" s="18">
        <f t="shared" si="52"/>
        <v>14731.635624999999</v>
      </c>
      <c r="DJ118" s="20" t="s">
        <v>188</v>
      </c>
    </row>
    <row r="119" spans="1:114" x14ac:dyDescent="0.2">
      <c r="A119" s="15" t="s">
        <v>105</v>
      </c>
      <c r="B119" s="10" t="s">
        <v>219</v>
      </c>
      <c r="C119" s="11">
        <f t="shared" si="37"/>
        <v>7.9903267551402797</v>
      </c>
      <c r="D119" s="11">
        <f t="shared" si="56"/>
        <v>0</v>
      </c>
      <c r="E119" s="11">
        <f t="shared" si="56"/>
        <v>0</v>
      </c>
      <c r="F119" s="11">
        <f t="shared" si="56"/>
        <v>36</v>
      </c>
      <c r="G119" s="11">
        <f t="shared" si="56"/>
        <v>0</v>
      </c>
      <c r="H119" s="11">
        <f t="shared" si="56"/>
        <v>0</v>
      </c>
      <c r="I119" s="11">
        <f t="shared" si="56"/>
        <v>0</v>
      </c>
      <c r="J119" s="11">
        <f t="shared" si="56"/>
        <v>0</v>
      </c>
      <c r="K119" s="11">
        <f t="shared" si="56"/>
        <v>0</v>
      </c>
      <c r="L119" s="11">
        <f t="shared" si="56"/>
        <v>0</v>
      </c>
      <c r="M119" s="11">
        <f t="shared" si="56"/>
        <v>0</v>
      </c>
      <c r="N119" s="11">
        <f t="shared" si="56"/>
        <v>0</v>
      </c>
      <c r="O119" s="11">
        <f t="shared" si="54"/>
        <v>0</v>
      </c>
      <c r="P119" s="11">
        <f t="shared" si="54"/>
        <v>0</v>
      </c>
      <c r="Q119" s="11">
        <f t="shared" si="54"/>
        <v>0</v>
      </c>
      <c r="R119" s="11">
        <f t="shared" si="54"/>
        <v>0</v>
      </c>
      <c r="S119" s="11">
        <f t="shared" si="54"/>
        <v>0</v>
      </c>
      <c r="T119" s="11">
        <f t="shared" si="53"/>
        <v>1017.8760197630929</v>
      </c>
      <c r="U119" s="40">
        <f t="shared" si="38"/>
        <v>0.11309733552923255</v>
      </c>
      <c r="V119" s="11">
        <f t="shared" si="58"/>
        <v>14.154281670205238</v>
      </c>
      <c r="W119" s="11">
        <f t="shared" si="58"/>
        <v>82447.957600810536</v>
      </c>
      <c r="X119" s="11">
        <f t="shared" si="57"/>
        <v>4580.4420889339181</v>
      </c>
      <c r="Y119" s="11">
        <f t="shared" si="57"/>
        <v>7775.7584901742193</v>
      </c>
      <c r="Z119" s="11">
        <f t="shared" si="57"/>
        <v>1.6976</v>
      </c>
      <c r="AA119" s="11">
        <f t="shared" si="57"/>
        <v>9</v>
      </c>
      <c r="AB119" s="11">
        <f t="shared" si="57"/>
        <v>1017.8760197630929</v>
      </c>
      <c r="AC119" s="11">
        <f t="shared" si="57"/>
        <v>0</v>
      </c>
      <c r="AD119" s="11">
        <f t="shared" si="57"/>
        <v>0</v>
      </c>
      <c r="AE119" s="11">
        <f t="shared" si="57"/>
        <v>0</v>
      </c>
      <c r="AF119" s="11">
        <f t="shared" si="57"/>
        <v>0</v>
      </c>
      <c r="AG119" s="11">
        <f t="shared" si="39"/>
        <v>0</v>
      </c>
      <c r="AH119" s="11">
        <f t="shared" si="39"/>
        <v>0</v>
      </c>
      <c r="AI119" s="11">
        <f t="shared" si="39"/>
        <v>0</v>
      </c>
      <c r="AJ119" s="11">
        <f t="shared" si="39"/>
        <v>0</v>
      </c>
      <c r="AK119" s="11">
        <f t="shared" si="39"/>
        <v>0</v>
      </c>
      <c r="AL119" s="11">
        <f t="shared" si="39"/>
        <v>0</v>
      </c>
      <c r="AM119" s="11">
        <f t="shared" si="55"/>
        <v>0</v>
      </c>
      <c r="AN119" s="11">
        <f t="shared" si="55"/>
        <v>0</v>
      </c>
      <c r="AO119" s="11">
        <f t="shared" si="55"/>
        <v>0</v>
      </c>
      <c r="AP119" s="11">
        <f t="shared" si="55"/>
        <v>0</v>
      </c>
      <c r="AQ119" s="11">
        <f t="shared" si="55"/>
        <v>0</v>
      </c>
      <c r="AR119" s="11">
        <f t="shared" si="55"/>
        <v>0</v>
      </c>
      <c r="AS119" s="11">
        <f t="shared" si="55"/>
        <v>0</v>
      </c>
      <c r="AT119" s="11">
        <f t="shared" si="55"/>
        <v>0</v>
      </c>
      <c r="AU119" s="11">
        <f t="shared" si="55"/>
        <v>0</v>
      </c>
      <c r="AV119" s="11">
        <f t="shared" si="35"/>
        <v>16488.790271999998</v>
      </c>
      <c r="AW119" s="11">
        <f t="shared" si="35"/>
        <v>0</v>
      </c>
      <c r="AX119" s="11">
        <f t="shared" si="35"/>
        <v>0</v>
      </c>
      <c r="AY119" s="11">
        <f t="shared" si="35"/>
        <v>0</v>
      </c>
      <c r="AZ119" s="11">
        <f t="shared" si="35"/>
        <v>0</v>
      </c>
      <c r="BA119" s="11">
        <f t="shared" si="22"/>
        <v>0</v>
      </c>
      <c r="BB119" s="11">
        <f t="shared" si="22"/>
        <v>0</v>
      </c>
      <c r="BC119" s="11">
        <f t="shared" si="22"/>
        <v>0</v>
      </c>
      <c r="BD119" s="11">
        <f t="shared" si="22"/>
        <v>0</v>
      </c>
      <c r="BE119" s="11">
        <f t="shared" si="22"/>
        <v>0</v>
      </c>
      <c r="BF119" s="15" t="str">
        <f t="shared" si="40"/>
        <v>ČSN 42 5510</v>
      </c>
      <c r="BG119" s="42">
        <v>7.9903267551402797</v>
      </c>
      <c r="BJ119" s="17">
        <f t="shared" si="41"/>
        <v>36</v>
      </c>
      <c r="BX119" s="26">
        <f t="shared" si="44"/>
        <v>1017.8760197630929</v>
      </c>
      <c r="BY119" s="42">
        <v>0.11309733552923255</v>
      </c>
      <c r="BZ119" s="43">
        <f t="shared" si="45"/>
        <v>14.154281670205238</v>
      </c>
      <c r="CA119" s="18">
        <f t="shared" si="46"/>
        <v>82447.957600810536</v>
      </c>
      <c r="CB119" s="18">
        <f t="shared" si="47"/>
        <v>4580.4420889339181</v>
      </c>
      <c r="CC119" s="18">
        <f t="shared" si="48"/>
        <v>7775.7584901742193</v>
      </c>
      <c r="CD119" s="25">
        <f t="shared" si="49"/>
        <v>1.6976</v>
      </c>
      <c r="CE119" s="26">
        <f t="shared" si="50"/>
        <v>9</v>
      </c>
      <c r="CF119" s="18">
        <f t="shared" si="51"/>
        <v>1017.8760197630929</v>
      </c>
      <c r="CZ119" s="18">
        <f t="shared" si="52"/>
        <v>16488.790271999998</v>
      </c>
      <c r="DJ119" s="20" t="s">
        <v>188</v>
      </c>
    </row>
    <row r="120" spans="1:114" x14ac:dyDescent="0.2">
      <c r="A120" s="15" t="s">
        <v>105</v>
      </c>
      <c r="B120" s="10" t="s">
        <v>220</v>
      </c>
      <c r="C120" s="11">
        <f t="shared" si="37"/>
        <v>8.440399172675189</v>
      </c>
      <c r="D120" s="11">
        <f t="shared" si="56"/>
        <v>0</v>
      </c>
      <c r="E120" s="11">
        <f t="shared" si="56"/>
        <v>0</v>
      </c>
      <c r="F120" s="11">
        <f t="shared" si="56"/>
        <v>37</v>
      </c>
      <c r="G120" s="11">
        <f t="shared" si="56"/>
        <v>0</v>
      </c>
      <c r="H120" s="11">
        <f t="shared" si="56"/>
        <v>0</v>
      </c>
      <c r="I120" s="11">
        <f t="shared" si="56"/>
        <v>0</v>
      </c>
      <c r="J120" s="11">
        <f t="shared" si="56"/>
        <v>0</v>
      </c>
      <c r="K120" s="11">
        <f t="shared" si="56"/>
        <v>0</v>
      </c>
      <c r="L120" s="11">
        <f t="shared" si="56"/>
        <v>0</v>
      </c>
      <c r="M120" s="11">
        <f t="shared" si="56"/>
        <v>0</v>
      </c>
      <c r="N120" s="11">
        <f t="shared" si="56"/>
        <v>0</v>
      </c>
      <c r="O120" s="11">
        <f t="shared" si="54"/>
        <v>0</v>
      </c>
      <c r="P120" s="11">
        <f t="shared" si="54"/>
        <v>0</v>
      </c>
      <c r="Q120" s="11">
        <f t="shared" si="54"/>
        <v>0</v>
      </c>
      <c r="R120" s="11">
        <f t="shared" si="54"/>
        <v>0</v>
      </c>
      <c r="S120" s="11">
        <f t="shared" si="54"/>
        <v>0</v>
      </c>
      <c r="T120" s="11">
        <f t="shared" si="53"/>
        <v>1075.2100856911068</v>
      </c>
      <c r="U120" s="40">
        <f t="shared" si="38"/>
        <v>0.11623892818282235</v>
      </c>
      <c r="V120" s="11">
        <f t="shared" si="58"/>
        <v>13.771733516956447</v>
      </c>
      <c r="W120" s="11">
        <f t="shared" si="58"/>
        <v>91997.662956945322</v>
      </c>
      <c r="X120" s="11">
        <f t="shared" si="57"/>
        <v>4972.8466463213681</v>
      </c>
      <c r="Y120" s="11">
        <f t="shared" si="57"/>
        <v>8441.9044667951548</v>
      </c>
      <c r="Z120" s="11">
        <f t="shared" si="57"/>
        <v>1.6976</v>
      </c>
      <c r="AA120" s="11">
        <f t="shared" si="57"/>
        <v>9.25</v>
      </c>
      <c r="AB120" s="11">
        <f t="shared" si="57"/>
        <v>1075.2100856911068</v>
      </c>
      <c r="AC120" s="11">
        <f t="shared" si="57"/>
        <v>0</v>
      </c>
      <c r="AD120" s="11">
        <f t="shared" si="57"/>
        <v>0</v>
      </c>
      <c r="AE120" s="11">
        <f t="shared" si="57"/>
        <v>0</v>
      </c>
      <c r="AF120" s="11">
        <f t="shared" si="57"/>
        <v>0</v>
      </c>
      <c r="AG120" s="11">
        <f t="shared" si="39"/>
        <v>0</v>
      </c>
      <c r="AH120" s="11">
        <f t="shared" si="39"/>
        <v>0</v>
      </c>
      <c r="AI120" s="11">
        <f t="shared" si="39"/>
        <v>0</v>
      </c>
      <c r="AJ120" s="11">
        <f t="shared" si="39"/>
        <v>0</v>
      </c>
      <c r="AK120" s="11">
        <f t="shared" si="39"/>
        <v>0</v>
      </c>
      <c r="AL120" s="11">
        <f t="shared" si="39"/>
        <v>0</v>
      </c>
      <c r="AM120" s="11">
        <f t="shared" si="55"/>
        <v>0</v>
      </c>
      <c r="AN120" s="11">
        <f t="shared" si="55"/>
        <v>0</v>
      </c>
      <c r="AO120" s="11">
        <f t="shared" si="55"/>
        <v>0</v>
      </c>
      <c r="AP120" s="11">
        <f t="shared" si="55"/>
        <v>0</v>
      </c>
      <c r="AQ120" s="11">
        <f t="shared" si="55"/>
        <v>0</v>
      </c>
      <c r="AR120" s="11">
        <f t="shared" si="55"/>
        <v>0</v>
      </c>
      <c r="AS120" s="11">
        <f t="shared" si="55"/>
        <v>0</v>
      </c>
      <c r="AT120" s="11">
        <f t="shared" si="55"/>
        <v>0</v>
      </c>
      <c r="AU120" s="11">
        <f t="shared" si="55"/>
        <v>0</v>
      </c>
      <c r="AV120" s="11">
        <f t="shared" si="35"/>
        <v>18398.638536999999</v>
      </c>
      <c r="AW120" s="11">
        <f t="shared" si="35"/>
        <v>0</v>
      </c>
      <c r="AX120" s="11">
        <f t="shared" si="35"/>
        <v>0</v>
      </c>
      <c r="AY120" s="11">
        <f t="shared" si="35"/>
        <v>0</v>
      </c>
      <c r="AZ120" s="11">
        <f t="shared" si="35"/>
        <v>0</v>
      </c>
      <c r="BA120" s="11">
        <f t="shared" si="22"/>
        <v>0</v>
      </c>
      <c r="BB120" s="11">
        <f t="shared" si="22"/>
        <v>0</v>
      </c>
      <c r="BC120" s="11">
        <f t="shared" si="22"/>
        <v>0</v>
      </c>
      <c r="BD120" s="11">
        <f t="shared" si="22"/>
        <v>0</v>
      </c>
      <c r="BE120" s="11">
        <f t="shared" si="22"/>
        <v>0</v>
      </c>
      <c r="BF120" s="15" t="str">
        <f t="shared" si="40"/>
        <v>ČSN 42 5510</v>
      </c>
      <c r="BG120" s="42">
        <v>8.440399172675189</v>
      </c>
      <c r="BJ120" s="17">
        <f t="shared" si="41"/>
        <v>37</v>
      </c>
      <c r="BX120" s="26">
        <f t="shared" si="44"/>
        <v>1075.2100856911068</v>
      </c>
      <c r="BY120" s="42">
        <v>0.11623892818282235</v>
      </c>
      <c r="BZ120" s="43">
        <f t="shared" si="45"/>
        <v>13.771733516956447</v>
      </c>
      <c r="CA120" s="18">
        <f t="shared" si="46"/>
        <v>91997.662956945322</v>
      </c>
      <c r="CB120" s="18">
        <f t="shared" si="47"/>
        <v>4972.8466463213681</v>
      </c>
      <c r="CC120" s="18">
        <f t="shared" si="48"/>
        <v>8441.9044667951548</v>
      </c>
      <c r="CD120" s="25">
        <f t="shared" si="49"/>
        <v>1.6976</v>
      </c>
      <c r="CE120" s="26">
        <f t="shared" si="50"/>
        <v>9.25</v>
      </c>
      <c r="CF120" s="18">
        <f t="shared" si="51"/>
        <v>1075.2100856911068</v>
      </c>
      <c r="CZ120" s="18">
        <f t="shared" si="52"/>
        <v>18398.638536999999</v>
      </c>
      <c r="DJ120" s="20" t="s">
        <v>188</v>
      </c>
    </row>
    <row r="121" spans="1:114" x14ac:dyDescent="0.2">
      <c r="A121" s="15" t="s">
        <v>105</v>
      </c>
      <c r="B121" s="10" t="s">
        <v>221</v>
      </c>
      <c r="C121" s="11">
        <f t="shared" si="37"/>
        <v>8.902802341375434</v>
      </c>
      <c r="D121" s="11">
        <f t="shared" si="56"/>
        <v>0</v>
      </c>
      <c r="E121" s="11">
        <f t="shared" si="56"/>
        <v>0</v>
      </c>
      <c r="F121" s="11">
        <f t="shared" si="56"/>
        <v>38</v>
      </c>
      <c r="G121" s="11">
        <f t="shared" si="56"/>
        <v>0</v>
      </c>
      <c r="H121" s="11">
        <f t="shared" si="56"/>
        <v>0</v>
      </c>
      <c r="I121" s="11">
        <f t="shared" si="56"/>
        <v>0</v>
      </c>
      <c r="J121" s="11">
        <f t="shared" si="56"/>
        <v>0</v>
      </c>
      <c r="K121" s="11">
        <f t="shared" si="56"/>
        <v>0</v>
      </c>
      <c r="L121" s="11">
        <f t="shared" si="56"/>
        <v>0</v>
      </c>
      <c r="M121" s="11">
        <f t="shared" si="56"/>
        <v>0</v>
      </c>
      <c r="N121" s="11">
        <f t="shared" si="56"/>
        <v>0</v>
      </c>
      <c r="O121" s="11">
        <f t="shared" si="54"/>
        <v>0</v>
      </c>
      <c r="P121" s="11">
        <f t="shared" si="54"/>
        <v>0</v>
      </c>
      <c r="Q121" s="11">
        <f t="shared" si="54"/>
        <v>0</v>
      </c>
      <c r="R121" s="11">
        <f t="shared" si="54"/>
        <v>0</v>
      </c>
      <c r="S121" s="11">
        <f t="shared" si="54"/>
        <v>0</v>
      </c>
      <c r="T121" s="11">
        <f t="shared" si="53"/>
        <v>1134.1149479459152</v>
      </c>
      <c r="U121" s="40">
        <f t="shared" si="38"/>
        <v>0.11938052083641214</v>
      </c>
      <c r="V121" s="11">
        <f t="shared" si="58"/>
        <v>13.409319477036542</v>
      </c>
      <c r="W121" s="11">
        <f t="shared" si="58"/>
        <v>102353.87405211886</v>
      </c>
      <c r="X121" s="11">
        <f t="shared" si="57"/>
        <v>5387.0460027430981</v>
      </c>
      <c r="Y121" s="11">
        <f t="shared" si="57"/>
        <v>9145.0492942566816</v>
      </c>
      <c r="Z121" s="11">
        <f t="shared" si="57"/>
        <v>1.6975999999999998</v>
      </c>
      <c r="AA121" s="11">
        <f t="shared" si="57"/>
        <v>9.5</v>
      </c>
      <c r="AB121" s="11">
        <f t="shared" si="57"/>
        <v>1134.1149479459152</v>
      </c>
      <c r="AC121" s="11">
        <f t="shared" si="57"/>
        <v>0</v>
      </c>
      <c r="AD121" s="11">
        <f t="shared" si="57"/>
        <v>0</v>
      </c>
      <c r="AE121" s="11">
        <f t="shared" si="57"/>
        <v>0</v>
      </c>
      <c r="AF121" s="11">
        <f t="shared" si="57"/>
        <v>0</v>
      </c>
      <c r="AG121" s="11">
        <f t="shared" si="39"/>
        <v>0</v>
      </c>
      <c r="AH121" s="11">
        <f t="shared" si="39"/>
        <v>0</v>
      </c>
      <c r="AI121" s="11">
        <f t="shared" si="39"/>
        <v>0</v>
      </c>
      <c r="AJ121" s="11">
        <f t="shared" si="39"/>
        <v>0</v>
      </c>
      <c r="AK121" s="11">
        <f t="shared" si="39"/>
        <v>0</v>
      </c>
      <c r="AL121" s="11">
        <f t="shared" si="39"/>
        <v>0</v>
      </c>
      <c r="AM121" s="11">
        <f t="shared" si="55"/>
        <v>0</v>
      </c>
      <c r="AN121" s="11">
        <f t="shared" si="55"/>
        <v>0</v>
      </c>
      <c r="AO121" s="11">
        <f t="shared" si="55"/>
        <v>0</v>
      </c>
      <c r="AP121" s="11">
        <f t="shared" si="55"/>
        <v>0</v>
      </c>
      <c r="AQ121" s="11">
        <f t="shared" si="55"/>
        <v>0</v>
      </c>
      <c r="AR121" s="11">
        <f t="shared" si="55"/>
        <v>0</v>
      </c>
      <c r="AS121" s="11">
        <f t="shared" si="55"/>
        <v>0</v>
      </c>
      <c r="AT121" s="11">
        <f t="shared" si="55"/>
        <v>0</v>
      </c>
      <c r="AU121" s="11">
        <f t="shared" si="55"/>
        <v>0</v>
      </c>
      <c r="AV121" s="11">
        <f t="shared" si="35"/>
        <v>20469.780112</v>
      </c>
      <c r="AW121" s="11">
        <f t="shared" si="35"/>
        <v>0</v>
      </c>
      <c r="AX121" s="11">
        <f t="shared" si="35"/>
        <v>0</v>
      </c>
      <c r="AY121" s="11">
        <f t="shared" si="35"/>
        <v>0</v>
      </c>
      <c r="AZ121" s="11">
        <f t="shared" si="35"/>
        <v>0</v>
      </c>
      <c r="BA121" s="11">
        <f t="shared" si="22"/>
        <v>0</v>
      </c>
      <c r="BB121" s="11">
        <f t="shared" si="22"/>
        <v>0</v>
      </c>
      <c r="BC121" s="11">
        <f t="shared" si="22"/>
        <v>0</v>
      </c>
      <c r="BD121" s="11">
        <f t="shared" si="22"/>
        <v>0</v>
      </c>
      <c r="BE121" s="11">
        <f t="shared" si="22"/>
        <v>0</v>
      </c>
      <c r="BF121" s="15" t="str">
        <f t="shared" si="40"/>
        <v>ČSN 42 5510</v>
      </c>
      <c r="BG121" s="42">
        <v>8.902802341375434</v>
      </c>
      <c r="BJ121" s="17">
        <f t="shared" si="41"/>
        <v>38</v>
      </c>
      <c r="BX121" s="26">
        <f t="shared" si="44"/>
        <v>1134.1149479459152</v>
      </c>
      <c r="BY121" s="42">
        <v>0.11938052083641214</v>
      </c>
      <c r="BZ121" s="43">
        <f t="shared" si="45"/>
        <v>13.409319477036542</v>
      </c>
      <c r="CA121" s="18">
        <f t="shared" si="46"/>
        <v>102353.87405211886</v>
      </c>
      <c r="CB121" s="18">
        <f t="shared" si="47"/>
        <v>5387.0460027430981</v>
      </c>
      <c r="CC121" s="18">
        <f t="shared" si="48"/>
        <v>9145.0492942566816</v>
      </c>
      <c r="CD121" s="25">
        <f t="shared" si="49"/>
        <v>1.6975999999999998</v>
      </c>
      <c r="CE121" s="26">
        <f t="shared" si="50"/>
        <v>9.5</v>
      </c>
      <c r="CF121" s="18">
        <f t="shared" si="51"/>
        <v>1134.1149479459152</v>
      </c>
      <c r="CZ121" s="18">
        <f t="shared" si="52"/>
        <v>20469.780112</v>
      </c>
      <c r="DJ121" s="20" t="s">
        <v>188</v>
      </c>
    </row>
    <row r="122" spans="1:114" x14ac:dyDescent="0.2">
      <c r="A122" s="15" t="s">
        <v>105</v>
      </c>
      <c r="B122" s="10" t="s">
        <v>222</v>
      </c>
      <c r="C122" s="11">
        <f t="shared" si="37"/>
        <v>9.3775362612410227</v>
      </c>
      <c r="D122" s="11">
        <f t="shared" si="56"/>
        <v>0</v>
      </c>
      <c r="E122" s="11">
        <f t="shared" si="56"/>
        <v>0</v>
      </c>
      <c r="F122" s="11">
        <f t="shared" si="56"/>
        <v>39</v>
      </c>
      <c r="G122" s="11">
        <f t="shared" si="56"/>
        <v>0</v>
      </c>
      <c r="H122" s="11">
        <f t="shared" si="56"/>
        <v>0</v>
      </c>
      <c r="I122" s="11">
        <f t="shared" si="56"/>
        <v>0</v>
      </c>
      <c r="J122" s="11">
        <f t="shared" si="56"/>
        <v>0</v>
      </c>
      <c r="K122" s="11">
        <f t="shared" si="56"/>
        <v>0</v>
      </c>
      <c r="L122" s="11">
        <f t="shared" si="56"/>
        <v>0</v>
      </c>
      <c r="M122" s="11">
        <f t="shared" si="56"/>
        <v>0</v>
      </c>
      <c r="N122" s="11">
        <f t="shared" si="56"/>
        <v>0</v>
      </c>
      <c r="O122" s="11">
        <f t="shared" si="54"/>
        <v>0</v>
      </c>
      <c r="P122" s="11">
        <f t="shared" si="54"/>
        <v>0</v>
      </c>
      <c r="Q122" s="11">
        <f t="shared" si="54"/>
        <v>0</v>
      </c>
      <c r="R122" s="11">
        <f t="shared" si="54"/>
        <v>0</v>
      </c>
      <c r="S122" s="11">
        <f t="shared" si="54"/>
        <v>0</v>
      </c>
      <c r="T122" s="11">
        <f t="shared" si="53"/>
        <v>1194.5906065275187</v>
      </c>
      <c r="U122" s="40">
        <f t="shared" si="38"/>
        <v>0.12252211349000193</v>
      </c>
      <c r="V122" s="11">
        <f t="shared" si="58"/>
        <v>13.065490772497144</v>
      </c>
      <c r="W122" s="11">
        <f t="shared" si="58"/>
        <v>113560.76953302226</v>
      </c>
      <c r="X122" s="11">
        <f t="shared" si="57"/>
        <v>5823.6292068216544</v>
      </c>
      <c r="Y122" s="11">
        <f t="shared" si="57"/>
        <v>9886.1929415004397</v>
      </c>
      <c r="Z122" s="11">
        <f t="shared" si="57"/>
        <v>1.6975999999999998</v>
      </c>
      <c r="AA122" s="11">
        <f t="shared" si="57"/>
        <v>9.75</v>
      </c>
      <c r="AB122" s="11">
        <f t="shared" si="57"/>
        <v>1194.5906065275187</v>
      </c>
      <c r="AC122" s="11">
        <f t="shared" si="57"/>
        <v>0</v>
      </c>
      <c r="AD122" s="11">
        <f t="shared" si="57"/>
        <v>0</v>
      </c>
      <c r="AE122" s="11">
        <f t="shared" si="57"/>
        <v>0</v>
      </c>
      <c r="AF122" s="11">
        <f t="shared" si="57"/>
        <v>0</v>
      </c>
      <c r="AG122" s="11">
        <f t="shared" si="39"/>
        <v>0</v>
      </c>
      <c r="AH122" s="11">
        <f t="shared" si="39"/>
        <v>0</v>
      </c>
      <c r="AI122" s="11">
        <f t="shared" si="39"/>
        <v>0</v>
      </c>
      <c r="AJ122" s="11">
        <f t="shared" si="39"/>
        <v>0</v>
      </c>
      <c r="AK122" s="11">
        <f t="shared" si="39"/>
        <v>0</v>
      </c>
      <c r="AL122" s="11">
        <f t="shared" si="39"/>
        <v>0</v>
      </c>
      <c r="AM122" s="11">
        <f t="shared" si="55"/>
        <v>0</v>
      </c>
      <c r="AN122" s="11">
        <f t="shared" si="55"/>
        <v>0</v>
      </c>
      <c r="AO122" s="11">
        <f t="shared" si="55"/>
        <v>0</v>
      </c>
      <c r="AP122" s="11">
        <f t="shared" si="55"/>
        <v>0</v>
      </c>
      <c r="AQ122" s="11">
        <f t="shared" si="55"/>
        <v>0</v>
      </c>
      <c r="AR122" s="11">
        <f t="shared" si="55"/>
        <v>0</v>
      </c>
      <c r="AS122" s="11">
        <f t="shared" si="55"/>
        <v>0</v>
      </c>
      <c r="AT122" s="11">
        <f t="shared" si="55"/>
        <v>0</v>
      </c>
      <c r="AU122" s="11">
        <f t="shared" si="55"/>
        <v>0</v>
      </c>
      <c r="AV122" s="11">
        <f t="shared" si="35"/>
        <v>22711.050296999998</v>
      </c>
      <c r="AW122" s="11">
        <f t="shared" si="35"/>
        <v>0</v>
      </c>
      <c r="AX122" s="11">
        <f t="shared" si="35"/>
        <v>0</v>
      </c>
      <c r="AY122" s="11">
        <f t="shared" si="35"/>
        <v>0</v>
      </c>
      <c r="AZ122" s="11">
        <f t="shared" si="35"/>
        <v>0</v>
      </c>
      <c r="BA122" s="11">
        <f t="shared" si="22"/>
        <v>0</v>
      </c>
      <c r="BB122" s="11">
        <f t="shared" si="22"/>
        <v>0</v>
      </c>
      <c r="BC122" s="11">
        <f t="shared" si="22"/>
        <v>0</v>
      </c>
      <c r="BD122" s="11">
        <f t="shared" si="22"/>
        <v>0</v>
      </c>
      <c r="BE122" s="11">
        <f t="shared" si="22"/>
        <v>0</v>
      </c>
      <c r="BF122" s="15" t="str">
        <f t="shared" si="40"/>
        <v>ČSN 42 5510</v>
      </c>
      <c r="BG122" s="42">
        <v>9.3775362612410227</v>
      </c>
      <c r="BJ122" s="17">
        <f t="shared" si="41"/>
        <v>39</v>
      </c>
      <c r="BX122" s="26">
        <f t="shared" si="44"/>
        <v>1194.5906065275187</v>
      </c>
      <c r="BY122" s="42">
        <v>0.12252211349000193</v>
      </c>
      <c r="BZ122" s="43">
        <f t="shared" si="45"/>
        <v>13.065490772497144</v>
      </c>
      <c r="CA122" s="18">
        <f t="shared" si="46"/>
        <v>113560.76953302226</v>
      </c>
      <c r="CB122" s="18">
        <f t="shared" si="47"/>
        <v>5823.6292068216544</v>
      </c>
      <c r="CC122" s="18">
        <f t="shared" si="48"/>
        <v>9886.1929415004397</v>
      </c>
      <c r="CD122" s="25">
        <f t="shared" si="49"/>
        <v>1.6975999999999998</v>
      </c>
      <c r="CE122" s="26">
        <f t="shared" si="50"/>
        <v>9.75</v>
      </c>
      <c r="CF122" s="18">
        <f t="shared" si="51"/>
        <v>1194.5906065275187</v>
      </c>
      <c r="CZ122" s="18">
        <f t="shared" si="52"/>
        <v>22711.050296999998</v>
      </c>
      <c r="DJ122" s="20" t="s">
        <v>188</v>
      </c>
    </row>
    <row r="123" spans="1:114" x14ac:dyDescent="0.2">
      <c r="A123" s="15" t="s">
        <v>105</v>
      </c>
      <c r="B123" s="10" t="s">
        <v>223</v>
      </c>
      <c r="C123" s="11">
        <f t="shared" si="37"/>
        <v>9.8646009322719497</v>
      </c>
      <c r="D123" s="11">
        <f t="shared" si="56"/>
        <v>0</v>
      </c>
      <c r="E123" s="11">
        <f t="shared" si="56"/>
        <v>0</v>
      </c>
      <c r="F123" s="11">
        <f t="shared" si="56"/>
        <v>40</v>
      </c>
      <c r="G123" s="11">
        <f t="shared" si="56"/>
        <v>0</v>
      </c>
      <c r="H123" s="11">
        <f t="shared" si="56"/>
        <v>0</v>
      </c>
      <c r="I123" s="11">
        <f t="shared" si="56"/>
        <v>0</v>
      </c>
      <c r="J123" s="11">
        <f t="shared" si="56"/>
        <v>0</v>
      </c>
      <c r="K123" s="11">
        <f t="shared" si="56"/>
        <v>0</v>
      </c>
      <c r="L123" s="11">
        <f t="shared" si="56"/>
        <v>0</v>
      </c>
      <c r="M123" s="11">
        <f t="shared" si="56"/>
        <v>0</v>
      </c>
      <c r="N123" s="11">
        <f t="shared" si="56"/>
        <v>0</v>
      </c>
      <c r="O123" s="11">
        <f t="shared" si="54"/>
        <v>0</v>
      </c>
      <c r="P123" s="11">
        <f t="shared" si="54"/>
        <v>0</v>
      </c>
      <c r="Q123" s="11">
        <f t="shared" si="54"/>
        <v>0</v>
      </c>
      <c r="R123" s="11">
        <f t="shared" si="54"/>
        <v>0</v>
      </c>
      <c r="S123" s="11">
        <f t="shared" si="54"/>
        <v>0</v>
      </c>
      <c r="T123" s="11">
        <f t="shared" si="53"/>
        <v>1256.6370614359173</v>
      </c>
      <c r="U123" s="40">
        <f t="shared" si="38"/>
        <v>0.12566370614359174</v>
      </c>
      <c r="V123" s="11">
        <f t="shared" si="58"/>
        <v>12.738853503184714</v>
      </c>
      <c r="W123" s="11">
        <f t="shared" si="58"/>
        <v>125663.70614359173</v>
      </c>
      <c r="X123" s="11">
        <f t="shared" si="57"/>
        <v>6283.1853071795858</v>
      </c>
      <c r="Y123" s="11">
        <f t="shared" si="57"/>
        <v>10666.335377468065</v>
      </c>
      <c r="Z123" s="11">
        <f t="shared" si="57"/>
        <v>1.6976</v>
      </c>
      <c r="AA123" s="11">
        <f t="shared" si="57"/>
        <v>10</v>
      </c>
      <c r="AB123" s="11">
        <f t="shared" si="57"/>
        <v>1256.6370614359173</v>
      </c>
      <c r="AC123" s="11">
        <f t="shared" si="57"/>
        <v>0</v>
      </c>
      <c r="AD123" s="11">
        <f t="shared" si="57"/>
        <v>0</v>
      </c>
      <c r="AE123" s="11">
        <f t="shared" si="57"/>
        <v>0</v>
      </c>
      <c r="AF123" s="11">
        <f t="shared" si="57"/>
        <v>0</v>
      </c>
      <c r="AG123" s="11">
        <f t="shared" si="39"/>
        <v>0</v>
      </c>
      <c r="AH123" s="11">
        <f t="shared" si="39"/>
        <v>0</v>
      </c>
      <c r="AI123" s="11">
        <f t="shared" si="39"/>
        <v>0</v>
      </c>
      <c r="AJ123" s="11">
        <f t="shared" si="39"/>
        <v>0</v>
      </c>
      <c r="AK123" s="11">
        <f t="shared" si="39"/>
        <v>0</v>
      </c>
      <c r="AL123" s="11">
        <f t="shared" si="39"/>
        <v>0</v>
      </c>
      <c r="AM123" s="11">
        <f t="shared" si="55"/>
        <v>0</v>
      </c>
      <c r="AN123" s="11">
        <f t="shared" si="55"/>
        <v>0</v>
      </c>
      <c r="AO123" s="11">
        <f t="shared" si="55"/>
        <v>0</v>
      </c>
      <c r="AP123" s="11">
        <f t="shared" si="55"/>
        <v>0</v>
      </c>
      <c r="AQ123" s="11">
        <f t="shared" si="55"/>
        <v>0</v>
      </c>
      <c r="AR123" s="11">
        <f t="shared" si="55"/>
        <v>0</v>
      </c>
      <c r="AS123" s="11">
        <f t="shared" si="55"/>
        <v>0</v>
      </c>
      <c r="AT123" s="11">
        <f t="shared" si="55"/>
        <v>0</v>
      </c>
      <c r="AU123" s="11">
        <f t="shared" si="55"/>
        <v>0</v>
      </c>
      <c r="AV123" s="11">
        <f t="shared" si="35"/>
        <v>25131.519999999997</v>
      </c>
      <c r="AW123" s="11">
        <f t="shared" si="35"/>
        <v>0</v>
      </c>
      <c r="AX123" s="11">
        <f t="shared" si="35"/>
        <v>0</v>
      </c>
      <c r="AY123" s="11">
        <f t="shared" si="35"/>
        <v>0</v>
      </c>
      <c r="AZ123" s="11">
        <f t="shared" si="35"/>
        <v>0</v>
      </c>
      <c r="BA123" s="11">
        <f t="shared" si="35"/>
        <v>0</v>
      </c>
      <c r="BB123" s="11">
        <f t="shared" si="35"/>
        <v>0</v>
      </c>
      <c r="BC123" s="11">
        <f t="shared" si="35"/>
        <v>0</v>
      </c>
      <c r="BD123" s="11">
        <f t="shared" si="35"/>
        <v>0</v>
      </c>
      <c r="BE123" s="11">
        <f t="shared" si="35"/>
        <v>0</v>
      </c>
      <c r="BF123" s="15" t="str">
        <f t="shared" si="40"/>
        <v>ČSN 42 5510</v>
      </c>
      <c r="BG123" s="42">
        <v>9.8646009322719497</v>
      </c>
      <c r="BJ123" s="17">
        <f t="shared" si="41"/>
        <v>40</v>
      </c>
      <c r="BX123" s="26">
        <f t="shared" si="44"/>
        <v>1256.6370614359173</v>
      </c>
      <c r="BY123" s="42">
        <v>0.12566370614359174</v>
      </c>
      <c r="BZ123" s="43">
        <f t="shared" si="45"/>
        <v>12.738853503184714</v>
      </c>
      <c r="CA123" s="18">
        <f t="shared" si="46"/>
        <v>125663.70614359173</v>
      </c>
      <c r="CB123" s="18">
        <f t="shared" si="47"/>
        <v>6283.1853071795858</v>
      </c>
      <c r="CC123" s="18">
        <f t="shared" si="48"/>
        <v>10666.335377468065</v>
      </c>
      <c r="CD123" s="25">
        <f t="shared" si="49"/>
        <v>1.6976</v>
      </c>
      <c r="CE123" s="26">
        <f t="shared" si="50"/>
        <v>10</v>
      </c>
      <c r="CF123" s="18">
        <f t="shared" si="51"/>
        <v>1256.6370614359173</v>
      </c>
      <c r="CZ123" s="18">
        <f t="shared" si="52"/>
        <v>25131.519999999997</v>
      </c>
      <c r="DJ123" s="20" t="s">
        <v>188</v>
      </c>
    </row>
    <row r="124" spans="1:114" x14ac:dyDescent="0.2">
      <c r="A124" s="15" t="s">
        <v>105</v>
      </c>
      <c r="B124" s="10" t="s">
        <v>224</v>
      </c>
      <c r="C124" s="11">
        <f t="shared" si="37"/>
        <v>10.363996354468217</v>
      </c>
      <c r="D124" s="11">
        <f t="shared" si="56"/>
        <v>0</v>
      </c>
      <c r="E124" s="11">
        <f t="shared" si="56"/>
        <v>0</v>
      </c>
      <c r="F124" s="11">
        <f t="shared" si="56"/>
        <v>41</v>
      </c>
      <c r="G124" s="11">
        <f t="shared" si="56"/>
        <v>0</v>
      </c>
      <c r="H124" s="11">
        <f t="shared" si="56"/>
        <v>0</v>
      </c>
      <c r="I124" s="11">
        <f t="shared" si="56"/>
        <v>0</v>
      </c>
      <c r="J124" s="11">
        <f t="shared" si="56"/>
        <v>0</v>
      </c>
      <c r="K124" s="11">
        <f t="shared" si="56"/>
        <v>0</v>
      </c>
      <c r="L124" s="11">
        <f t="shared" si="56"/>
        <v>0</v>
      </c>
      <c r="M124" s="11">
        <f t="shared" si="56"/>
        <v>0</v>
      </c>
      <c r="N124" s="11">
        <f t="shared" si="56"/>
        <v>0</v>
      </c>
      <c r="O124" s="11">
        <f t="shared" si="54"/>
        <v>0</v>
      </c>
      <c r="P124" s="11">
        <f t="shared" si="54"/>
        <v>0</v>
      </c>
      <c r="Q124" s="11">
        <f t="shared" si="54"/>
        <v>0</v>
      </c>
      <c r="R124" s="11">
        <f t="shared" si="54"/>
        <v>0</v>
      </c>
      <c r="S124" s="11">
        <f t="shared" si="54"/>
        <v>0</v>
      </c>
      <c r="T124" s="11">
        <f t="shared" si="53"/>
        <v>1320.2543126711105</v>
      </c>
      <c r="U124" s="40">
        <f t="shared" si="38"/>
        <v>0.1288052987971815</v>
      </c>
      <c r="V124" s="11">
        <f t="shared" si="58"/>
        <v>12.428149759204597</v>
      </c>
      <c r="W124" s="11">
        <f t="shared" si="58"/>
        <v>138709.21872500854</v>
      </c>
      <c r="X124" s="11">
        <f t="shared" si="57"/>
        <v>6766.3033524394414</v>
      </c>
      <c r="Y124" s="11">
        <f t="shared" si="57"/>
        <v>11486.476571101195</v>
      </c>
      <c r="Z124" s="11">
        <f t="shared" si="57"/>
        <v>1.6976</v>
      </c>
      <c r="AA124" s="11">
        <f t="shared" si="57"/>
        <v>10.25</v>
      </c>
      <c r="AB124" s="11">
        <f t="shared" si="57"/>
        <v>1320.2543126711105</v>
      </c>
      <c r="AC124" s="11">
        <f t="shared" si="57"/>
        <v>0</v>
      </c>
      <c r="AD124" s="11">
        <f t="shared" si="57"/>
        <v>0</v>
      </c>
      <c r="AE124" s="11">
        <f t="shared" si="57"/>
        <v>0</v>
      </c>
      <c r="AF124" s="11">
        <f t="shared" si="57"/>
        <v>0</v>
      </c>
      <c r="AG124" s="11">
        <f t="shared" si="39"/>
        <v>0</v>
      </c>
      <c r="AH124" s="11">
        <f t="shared" si="39"/>
        <v>0</v>
      </c>
      <c r="AI124" s="11">
        <f t="shared" si="39"/>
        <v>0</v>
      </c>
      <c r="AJ124" s="11">
        <f t="shared" si="39"/>
        <v>0</v>
      </c>
      <c r="AK124" s="11">
        <f t="shared" si="39"/>
        <v>0</v>
      </c>
      <c r="AL124" s="11">
        <f t="shared" si="39"/>
        <v>0</v>
      </c>
      <c r="AM124" s="11">
        <f t="shared" si="55"/>
        <v>0</v>
      </c>
      <c r="AN124" s="11">
        <f t="shared" si="55"/>
        <v>0</v>
      </c>
      <c r="AO124" s="11">
        <f t="shared" si="55"/>
        <v>0</v>
      </c>
      <c r="AP124" s="11">
        <f t="shared" si="55"/>
        <v>0</v>
      </c>
      <c r="AQ124" s="11">
        <f t="shared" si="55"/>
        <v>0</v>
      </c>
      <c r="AR124" s="11">
        <f t="shared" si="55"/>
        <v>0</v>
      </c>
      <c r="AS124" s="11">
        <f t="shared" si="55"/>
        <v>0</v>
      </c>
      <c r="AT124" s="11">
        <f t="shared" si="55"/>
        <v>0</v>
      </c>
      <c r="AU124" s="11">
        <f t="shared" si="55"/>
        <v>0</v>
      </c>
      <c r="AV124" s="11">
        <f t="shared" si="35"/>
        <v>27740.495736999997</v>
      </c>
      <c r="AW124" s="11">
        <f t="shared" si="35"/>
        <v>0</v>
      </c>
      <c r="AX124" s="11">
        <f t="shared" si="35"/>
        <v>0</v>
      </c>
      <c r="AY124" s="11">
        <f t="shared" si="35"/>
        <v>0</v>
      </c>
      <c r="AZ124" s="11">
        <f t="shared" si="35"/>
        <v>0</v>
      </c>
      <c r="BA124" s="11">
        <f t="shared" si="35"/>
        <v>0</v>
      </c>
      <c r="BB124" s="11">
        <f t="shared" si="35"/>
        <v>0</v>
      </c>
      <c r="BC124" s="11">
        <f t="shared" si="35"/>
        <v>0</v>
      </c>
      <c r="BD124" s="11">
        <f t="shared" si="35"/>
        <v>0</v>
      </c>
      <c r="BE124" s="11">
        <f t="shared" si="35"/>
        <v>0</v>
      </c>
      <c r="BF124" s="15" t="str">
        <f t="shared" si="40"/>
        <v>ČSN 42 5510</v>
      </c>
      <c r="BG124" s="42">
        <v>10.363996354468217</v>
      </c>
      <c r="BJ124" s="17">
        <f t="shared" si="41"/>
        <v>41</v>
      </c>
      <c r="BX124" s="26">
        <f t="shared" si="44"/>
        <v>1320.2543126711105</v>
      </c>
      <c r="BY124" s="42">
        <v>0.1288052987971815</v>
      </c>
      <c r="BZ124" s="43">
        <f t="shared" si="45"/>
        <v>12.428149759204597</v>
      </c>
      <c r="CA124" s="18">
        <f t="shared" si="46"/>
        <v>138709.21872500854</v>
      </c>
      <c r="CB124" s="18">
        <f t="shared" si="47"/>
        <v>6766.3033524394414</v>
      </c>
      <c r="CC124" s="18">
        <f t="shared" si="48"/>
        <v>11486.476571101195</v>
      </c>
      <c r="CD124" s="25">
        <f t="shared" si="49"/>
        <v>1.6976</v>
      </c>
      <c r="CE124" s="26">
        <f t="shared" si="50"/>
        <v>10.25</v>
      </c>
      <c r="CF124" s="18">
        <f t="shared" si="51"/>
        <v>1320.2543126711105</v>
      </c>
      <c r="CZ124" s="18">
        <f t="shared" si="52"/>
        <v>27740.495736999997</v>
      </c>
      <c r="DJ124" s="20" t="s">
        <v>188</v>
      </c>
    </row>
    <row r="125" spans="1:114" x14ac:dyDescent="0.2">
      <c r="A125" s="15" t="s">
        <v>105</v>
      </c>
      <c r="B125" s="10" t="s">
        <v>225</v>
      </c>
      <c r="C125" s="11">
        <f t="shared" si="37"/>
        <v>10.875722527829826</v>
      </c>
      <c r="D125" s="11">
        <f t="shared" si="56"/>
        <v>0</v>
      </c>
      <c r="E125" s="11">
        <f t="shared" si="56"/>
        <v>0</v>
      </c>
      <c r="F125" s="11">
        <f t="shared" si="56"/>
        <v>42</v>
      </c>
      <c r="G125" s="11">
        <f t="shared" si="56"/>
        <v>0</v>
      </c>
      <c r="H125" s="11">
        <f t="shared" si="56"/>
        <v>0</v>
      </c>
      <c r="I125" s="11">
        <f t="shared" si="56"/>
        <v>0</v>
      </c>
      <c r="J125" s="11">
        <f t="shared" si="56"/>
        <v>0</v>
      </c>
      <c r="K125" s="11">
        <f t="shared" si="56"/>
        <v>0</v>
      </c>
      <c r="L125" s="11">
        <f t="shared" si="56"/>
        <v>0</v>
      </c>
      <c r="M125" s="11">
        <f t="shared" si="56"/>
        <v>0</v>
      </c>
      <c r="N125" s="11">
        <f t="shared" si="56"/>
        <v>0</v>
      </c>
      <c r="O125" s="11">
        <f t="shared" si="54"/>
        <v>0</v>
      </c>
      <c r="P125" s="11">
        <f t="shared" si="54"/>
        <v>0</v>
      </c>
      <c r="Q125" s="11">
        <f t="shared" si="54"/>
        <v>0</v>
      </c>
      <c r="R125" s="11">
        <f t="shared" si="54"/>
        <v>0</v>
      </c>
      <c r="S125" s="11">
        <f t="shared" si="54"/>
        <v>0</v>
      </c>
      <c r="T125" s="11">
        <f t="shared" si="53"/>
        <v>1385.4423602330987</v>
      </c>
      <c r="U125" s="40">
        <f t="shared" si="38"/>
        <v>0.13194689145077132</v>
      </c>
      <c r="V125" s="11">
        <f t="shared" si="58"/>
        <v>12.132241431604491</v>
      </c>
      <c r="W125" s="11">
        <f t="shared" si="58"/>
        <v>152745.02021569913</v>
      </c>
      <c r="X125" s="11">
        <f t="shared" si="57"/>
        <v>7273.5723912237681</v>
      </c>
      <c r="Y125" s="11">
        <f t="shared" si="57"/>
        <v>12347.61649134147</v>
      </c>
      <c r="Z125" s="11">
        <f t="shared" si="57"/>
        <v>1.6976000000000002</v>
      </c>
      <c r="AA125" s="11">
        <f t="shared" si="57"/>
        <v>10.5</v>
      </c>
      <c r="AB125" s="11">
        <f t="shared" si="57"/>
        <v>1385.4423602330987</v>
      </c>
      <c r="AC125" s="11">
        <f t="shared" si="57"/>
        <v>0</v>
      </c>
      <c r="AD125" s="11">
        <f t="shared" si="57"/>
        <v>0</v>
      </c>
      <c r="AE125" s="11">
        <f t="shared" si="57"/>
        <v>0</v>
      </c>
      <c r="AF125" s="11">
        <f t="shared" si="57"/>
        <v>0</v>
      </c>
      <c r="AG125" s="11">
        <f t="shared" si="39"/>
        <v>0</v>
      </c>
      <c r="AH125" s="11">
        <f t="shared" si="39"/>
        <v>0</v>
      </c>
      <c r="AI125" s="11">
        <f t="shared" si="39"/>
        <v>0</v>
      </c>
      <c r="AJ125" s="11">
        <f t="shared" si="39"/>
        <v>0</v>
      </c>
      <c r="AK125" s="11">
        <f t="shared" si="39"/>
        <v>0</v>
      </c>
      <c r="AL125" s="11">
        <f t="shared" si="39"/>
        <v>0</v>
      </c>
      <c r="AM125" s="11">
        <f t="shared" si="55"/>
        <v>0</v>
      </c>
      <c r="AN125" s="11">
        <f t="shared" si="55"/>
        <v>0</v>
      </c>
      <c r="AO125" s="11">
        <f t="shared" si="55"/>
        <v>0</v>
      </c>
      <c r="AP125" s="11">
        <f t="shared" si="55"/>
        <v>0</v>
      </c>
      <c r="AQ125" s="11">
        <f t="shared" si="55"/>
        <v>0</v>
      </c>
      <c r="AR125" s="11">
        <f t="shared" si="55"/>
        <v>0</v>
      </c>
      <c r="AS125" s="11">
        <f t="shared" si="55"/>
        <v>0</v>
      </c>
      <c r="AT125" s="11">
        <f t="shared" si="55"/>
        <v>0</v>
      </c>
      <c r="AU125" s="11">
        <f t="shared" si="55"/>
        <v>0</v>
      </c>
      <c r="AV125" s="11">
        <f t="shared" si="35"/>
        <v>30547.519632</v>
      </c>
      <c r="AW125" s="11">
        <f t="shared" si="35"/>
        <v>0</v>
      </c>
      <c r="AX125" s="11">
        <f t="shared" si="35"/>
        <v>0</v>
      </c>
      <c r="AY125" s="11">
        <f t="shared" si="35"/>
        <v>0</v>
      </c>
      <c r="AZ125" s="11">
        <f t="shared" si="35"/>
        <v>0</v>
      </c>
      <c r="BA125" s="11">
        <f t="shared" si="35"/>
        <v>0</v>
      </c>
      <c r="BB125" s="11">
        <f t="shared" si="35"/>
        <v>0</v>
      </c>
      <c r="BC125" s="11">
        <f t="shared" si="35"/>
        <v>0</v>
      </c>
      <c r="BD125" s="11">
        <f t="shared" si="35"/>
        <v>0</v>
      </c>
      <c r="BE125" s="11">
        <f t="shared" si="35"/>
        <v>0</v>
      </c>
      <c r="BF125" s="15" t="str">
        <f t="shared" si="40"/>
        <v>ČSN 42 5510</v>
      </c>
      <c r="BG125" s="42">
        <v>10.875722527829826</v>
      </c>
      <c r="BJ125" s="17">
        <f t="shared" si="41"/>
        <v>42</v>
      </c>
      <c r="BX125" s="26">
        <f t="shared" si="44"/>
        <v>1385.4423602330987</v>
      </c>
      <c r="BY125" s="42">
        <v>0.13194689145077132</v>
      </c>
      <c r="BZ125" s="43">
        <f t="shared" si="45"/>
        <v>12.132241431604491</v>
      </c>
      <c r="CA125" s="18">
        <f t="shared" si="46"/>
        <v>152745.02021569913</v>
      </c>
      <c r="CB125" s="18">
        <f t="shared" si="47"/>
        <v>7273.5723912237681</v>
      </c>
      <c r="CC125" s="18">
        <f t="shared" si="48"/>
        <v>12347.61649134147</v>
      </c>
      <c r="CD125" s="25">
        <f t="shared" si="49"/>
        <v>1.6976000000000002</v>
      </c>
      <c r="CE125" s="26">
        <f t="shared" si="50"/>
        <v>10.5</v>
      </c>
      <c r="CF125" s="18">
        <f t="shared" si="51"/>
        <v>1385.4423602330987</v>
      </c>
      <c r="CZ125" s="18">
        <f t="shared" si="52"/>
        <v>30547.519632</v>
      </c>
      <c r="DJ125" s="20" t="s">
        <v>188</v>
      </c>
    </row>
    <row r="126" spans="1:114" x14ac:dyDescent="0.2">
      <c r="A126" s="15" t="s">
        <v>105</v>
      </c>
      <c r="B126" s="10" t="s">
        <v>226</v>
      </c>
      <c r="C126" s="11">
        <f t="shared" si="37"/>
        <v>11.399779452356773</v>
      </c>
      <c r="D126" s="11">
        <f t="shared" si="56"/>
        <v>0</v>
      </c>
      <c r="E126" s="11">
        <f t="shared" si="56"/>
        <v>0</v>
      </c>
      <c r="F126" s="11">
        <f t="shared" si="56"/>
        <v>43</v>
      </c>
      <c r="G126" s="11">
        <f t="shared" si="56"/>
        <v>0</v>
      </c>
      <c r="H126" s="11">
        <f t="shared" si="56"/>
        <v>0</v>
      </c>
      <c r="I126" s="11">
        <f t="shared" si="56"/>
        <v>0</v>
      </c>
      <c r="J126" s="11">
        <f t="shared" si="56"/>
        <v>0</v>
      </c>
      <c r="K126" s="11">
        <f t="shared" si="56"/>
        <v>0</v>
      </c>
      <c r="L126" s="11">
        <f t="shared" si="56"/>
        <v>0</v>
      </c>
      <c r="M126" s="11">
        <f t="shared" si="56"/>
        <v>0</v>
      </c>
      <c r="N126" s="11">
        <f t="shared" si="56"/>
        <v>0</v>
      </c>
      <c r="O126" s="11">
        <f t="shared" si="54"/>
        <v>0</v>
      </c>
      <c r="P126" s="11">
        <f t="shared" si="54"/>
        <v>0</v>
      </c>
      <c r="Q126" s="11">
        <f t="shared" si="54"/>
        <v>0</v>
      </c>
      <c r="R126" s="11">
        <f t="shared" si="54"/>
        <v>0</v>
      </c>
      <c r="S126" s="11">
        <f t="shared" si="54"/>
        <v>0</v>
      </c>
      <c r="T126" s="11">
        <f t="shared" si="53"/>
        <v>1452.2012041218818</v>
      </c>
      <c r="U126" s="40">
        <f t="shared" si="38"/>
        <v>0.13508848410436111</v>
      </c>
      <c r="V126" s="11">
        <f t="shared" si="58"/>
        <v>11.850096282032295</v>
      </c>
      <c r="W126" s="11">
        <f t="shared" si="58"/>
        <v>167820.00165133498</v>
      </c>
      <c r="X126" s="11">
        <f t="shared" si="57"/>
        <v>7805.5814721551151</v>
      </c>
      <c r="Y126" s="11">
        <f t="shared" si="57"/>
        <v>13250.755107130522</v>
      </c>
      <c r="Z126" s="11">
        <f t="shared" si="57"/>
        <v>1.6975999999999998</v>
      </c>
      <c r="AA126" s="11">
        <f t="shared" si="57"/>
        <v>10.75</v>
      </c>
      <c r="AB126" s="11">
        <f t="shared" si="57"/>
        <v>1452.2012041218818</v>
      </c>
      <c r="AC126" s="11">
        <f t="shared" si="57"/>
        <v>0</v>
      </c>
      <c r="AD126" s="11">
        <f t="shared" si="57"/>
        <v>0</v>
      </c>
      <c r="AE126" s="11">
        <f t="shared" si="57"/>
        <v>0</v>
      </c>
      <c r="AF126" s="11">
        <f t="shared" si="57"/>
        <v>0</v>
      </c>
      <c r="AG126" s="11">
        <f t="shared" si="39"/>
        <v>0</v>
      </c>
      <c r="AH126" s="11">
        <f t="shared" si="39"/>
        <v>0</v>
      </c>
      <c r="AI126" s="11">
        <f t="shared" si="39"/>
        <v>0</v>
      </c>
      <c r="AJ126" s="11">
        <f t="shared" si="39"/>
        <v>0</v>
      </c>
      <c r="AK126" s="11">
        <f t="shared" si="39"/>
        <v>0</v>
      </c>
      <c r="AL126" s="11">
        <f t="shared" si="39"/>
        <v>0</v>
      </c>
      <c r="AM126" s="11">
        <f t="shared" si="55"/>
        <v>0</v>
      </c>
      <c r="AN126" s="11">
        <f t="shared" si="55"/>
        <v>0</v>
      </c>
      <c r="AO126" s="11">
        <f t="shared" si="55"/>
        <v>0</v>
      </c>
      <c r="AP126" s="11">
        <f t="shared" si="55"/>
        <v>0</v>
      </c>
      <c r="AQ126" s="11">
        <f t="shared" si="55"/>
        <v>0</v>
      </c>
      <c r="AR126" s="11">
        <f t="shared" si="55"/>
        <v>0</v>
      </c>
      <c r="AS126" s="11">
        <f t="shared" si="55"/>
        <v>0</v>
      </c>
      <c r="AT126" s="11">
        <f t="shared" si="55"/>
        <v>0</v>
      </c>
      <c r="AU126" s="11">
        <f t="shared" si="55"/>
        <v>0</v>
      </c>
      <c r="AV126" s="11">
        <f t="shared" si="35"/>
        <v>33562.369416999994</v>
      </c>
      <c r="AW126" s="11">
        <f t="shared" si="35"/>
        <v>0</v>
      </c>
      <c r="AX126" s="11">
        <f t="shared" si="35"/>
        <v>0</v>
      </c>
      <c r="AY126" s="11">
        <f t="shared" si="35"/>
        <v>0</v>
      </c>
      <c r="AZ126" s="11">
        <f t="shared" si="35"/>
        <v>0</v>
      </c>
      <c r="BA126" s="11">
        <f t="shared" ref="BA126:BE176" si="59">IF($A126="x",DE126,"")</f>
        <v>0</v>
      </c>
      <c r="BB126" s="11">
        <f t="shared" si="59"/>
        <v>0</v>
      </c>
      <c r="BC126" s="11">
        <f t="shared" si="59"/>
        <v>0</v>
      </c>
      <c r="BD126" s="11">
        <f t="shared" si="59"/>
        <v>0</v>
      </c>
      <c r="BE126" s="11">
        <f t="shared" si="59"/>
        <v>0</v>
      </c>
      <c r="BF126" s="15" t="str">
        <f t="shared" si="40"/>
        <v>ČSN 42 5510</v>
      </c>
      <c r="BG126" s="42">
        <v>11.399779452356773</v>
      </c>
      <c r="BJ126" s="17">
        <f t="shared" si="41"/>
        <v>43</v>
      </c>
      <c r="BX126" s="26">
        <f t="shared" si="44"/>
        <v>1452.2012041218818</v>
      </c>
      <c r="BY126" s="42">
        <v>0.13508848410436111</v>
      </c>
      <c r="BZ126" s="43">
        <f t="shared" si="45"/>
        <v>11.850096282032295</v>
      </c>
      <c r="CA126" s="18">
        <f t="shared" si="46"/>
        <v>167820.00165133498</v>
      </c>
      <c r="CB126" s="18">
        <f t="shared" si="47"/>
        <v>7805.5814721551151</v>
      </c>
      <c r="CC126" s="18">
        <f t="shared" si="48"/>
        <v>13250.755107130522</v>
      </c>
      <c r="CD126" s="25">
        <f t="shared" si="49"/>
        <v>1.6975999999999998</v>
      </c>
      <c r="CE126" s="26">
        <f t="shared" si="50"/>
        <v>10.75</v>
      </c>
      <c r="CF126" s="18">
        <f t="shared" si="51"/>
        <v>1452.2012041218818</v>
      </c>
      <c r="CZ126" s="18">
        <f t="shared" si="52"/>
        <v>33562.369416999994</v>
      </c>
      <c r="DJ126" s="20" t="s">
        <v>188</v>
      </c>
    </row>
    <row r="127" spans="1:114" x14ac:dyDescent="0.2">
      <c r="A127" s="15" t="s">
        <v>105</v>
      </c>
      <c r="B127" s="10" t="s">
        <v>227</v>
      </c>
      <c r="C127" s="11">
        <f t="shared" si="37"/>
        <v>11.936167128049059</v>
      </c>
      <c r="D127" s="11">
        <f t="shared" si="56"/>
        <v>0</v>
      </c>
      <c r="E127" s="11">
        <f t="shared" si="56"/>
        <v>0</v>
      </c>
      <c r="F127" s="11">
        <f t="shared" si="56"/>
        <v>44</v>
      </c>
      <c r="G127" s="11">
        <f t="shared" si="56"/>
        <v>0</v>
      </c>
      <c r="H127" s="11">
        <f t="shared" si="56"/>
        <v>0</v>
      </c>
      <c r="I127" s="11">
        <f t="shared" si="56"/>
        <v>0</v>
      </c>
      <c r="J127" s="11">
        <f t="shared" si="56"/>
        <v>0</v>
      </c>
      <c r="K127" s="11">
        <f t="shared" si="56"/>
        <v>0</v>
      </c>
      <c r="L127" s="11">
        <f t="shared" si="56"/>
        <v>0</v>
      </c>
      <c r="M127" s="11">
        <f t="shared" si="56"/>
        <v>0</v>
      </c>
      <c r="N127" s="11">
        <f t="shared" si="56"/>
        <v>0</v>
      </c>
      <c r="O127" s="11">
        <f t="shared" si="54"/>
        <v>0</v>
      </c>
      <c r="P127" s="11">
        <f t="shared" si="54"/>
        <v>0</v>
      </c>
      <c r="Q127" s="11">
        <f t="shared" si="54"/>
        <v>0</v>
      </c>
      <c r="R127" s="11">
        <f t="shared" si="54"/>
        <v>0</v>
      </c>
      <c r="S127" s="11">
        <f t="shared" si="54"/>
        <v>0</v>
      </c>
      <c r="T127" s="11">
        <f t="shared" si="53"/>
        <v>1520.5308443374599</v>
      </c>
      <c r="U127" s="40">
        <f t="shared" si="38"/>
        <v>0.13823007675795088</v>
      </c>
      <c r="V127" s="11">
        <f t="shared" si="58"/>
        <v>11.580775911986102</v>
      </c>
      <c r="W127" s="11">
        <f t="shared" si="58"/>
        <v>183984.23216483265</v>
      </c>
      <c r="X127" s="11">
        <f t="shared" si="57"/>
        <v>8362.9196438560284</v>
      </c>
      <c r="Y127" s="11">
        <f t="shared" si="57"/>
        <v>14196.892387409996</v>
      </c>
      <c r="Z127" s="11">
        <f t="shared" si="57"/>
        <v>1.6976000000000002</v>
      </c>
      <c r="AA127" s="11">
        <f t="shared" si="57"/>
        <v>11</v>
      </c>
      <c r="AB127" s="11">
        <f t="shared" si="57"/>
        <v>1520.5308443374599</v>
      </c>
      <c r="AC127" s="11">
        <f t="shared" si="57"/>
        <v>0</v>
      </c>
      <c r="AD127" s="11">
        <f t="shared" si="57"/>
        <v>0</v>
      </c>
      <c r="AE127" s="11">
        <f t="shared" si="57"/>
        <v>0</v>
      </c>
      <c r="AF127" s="11">
        <f t="shared" si="57"/>
        <v>0</v>
      </c>
      <c r="AG127" s="11">
        <f t="shared" si="39"/>
        <v>0</v>
      </c>
      <c r="AH127" s="11">
        <f t="shared" si="39"/>
        <v>0</v>
      </c>
      <c r="AI127" s="11">
        <f t="shared" si="39"/>
        <v>0</v>
      </c>
      <c r="AJ127" s="11">
        <f t="shared" si="39"/>
        <v>0</v>
      </c>
      <c r="AK127" s="11">
        <f t="shared" si="39"/>
        <v>0</v>
      </c>
      <c r="AL127" s="11">
        <f t="shared" si="39"/>
        <v>0</v>
      </c>
      <c r="AM127" s="11">
        <f t="shared" si="55"/>
        <v>0</v>
      </c>
      <c r="AN127" s="11">
        <f t="shared" si="55"/>
        <v>0</v>
      </c>
      <c r="AO127" s="11">
        <f t="shared" si="55"/>
        <v>0</v>
      </c>
      <c r="AP127" s="11">
        <f t="shared" si="55"/>
        <v>0</v>
      </c>
      <c r="AQ127" s="11">
        <f t="shared" si="55"/>
        <v>0</v>
      </c>
      <c r="AR127" s="11">
        <f t="shared" si="55"/>
        <v>0</v>
      </c>
      <c r="AS127" s="11">
        <f t="shared" si="55"/>
        <v>0</v>
      </c>
      <c r="AT127" s="11">
        <f t="shared" si="55"/>
        <v>0</v>
      </c>
      <c r="AU127" s="11">
        <f t="shared" si="55"/>
        <v>0</v>
      </c>
      <c r="AV127" s="11">
        <f t="shared" si="55"/>
        <v>36795.058431999998</v>
      </c>
      <c r="AW127" s="11">
        <f t="shared" si="55"/>
        <v>0</v>
      </c>
      <c r="AX127" s="11">
        <f t="shared" si="55"/>
        <v>0</v>
      </c>
      <c r="AY127" s="11">
        <f t="shared" si="55"/>
        <v>0</v>
      </c>
      <c r="AZ127" s="11">
        <f t="shared" si="55"/>
        <v>0</v>
      </c>
      <c r="BA127" s="11">
        <f t="shared" si="59"/>
        <v>0</v>
      </c>
      <c r="BB127" s="11">
        <f t="shared" si="59"/>
        <v>0</v>
      </c>
      <c r="BC127" s="11">
        <f t="shared" si="59"/>
        <v>0</v>
      </c>
      <c r="BD127" s="11">
        <f t="shared" si="59"/>
        <v>0</v>
      </c>
      <c r="BE127" s="11">
        <f t="shared" si="59"/>
        <v>0</v>
      </c>
      <c r="BF127" s="15" t="str">
        <f t="shared" si="40"/>
        <v>ČSN 42 5510</v>
      </c>
      <c r="BG127" s="42">
        <v>11.936167128049059</v>
      </c>
      <c r="BJ127" s="17">
        <f t="shared" si="41"/>
        <v>44</v>
      </c>
      <c r="BX127" s="26">
        <f t="shared" si="44"/>
        <v>1520.5308443374599</v>
      </c>
      <c r="BY127" s="42">
        <v>0.13823007675795088</v>
      </c>
      <c r="BZ127" s="43">
        <f t="shared" si="45"/>
        <v>11.580775911986102</v>
      </c>
      <c r="CA127" s="18">
        <f t="shared" si="46"/>
        <v>183984.23216483265</v>
      </c>
      <c r="CB127" s="18">
        <f t="shared" si="47"/>
        <v>8362.9196438560284</v>
      </c>
      <c r="CC127" s="18">
        <f t="shared" si="48"/>
        <v>14196.892387409996</v>
      </c>
      <c r="CD127" s="25">
        <f t="shared" si="49"/>
        <v>1.6976000000000002</v>
      </c>
      <c r="CE127" s="26">
        <f t="shared" si="50"/>
        <v>11</v>
      </c>
      <c r="CF127" s="18">
        <f t="shared" si="51"/>
        <v>1520.5308443374599</v>
      </c>
      <c r="CZ127" s="18">
        <f t="shared" si="52"/>
        <v>36795.058431999998</v>
      </c>
      <c r="DJ127" s="20" t="s">
        <v>188</v>
      </c>
    </row>
    <row r="128" spans="1:114" x14ac:dyDescent="0.2">
      <c r="A128" s="15" t="s">
        <v>105</v>
      </c>
      <c r="B128" s="10" t="s">
        <v>228</v>
      </c>
      <c r="C128" s="11">
        <f t="shared" si="37"/>
        <v>12.484885554906688</v>
      </c>
      <c r="D128" s="11">
        <f t="shared" si="56"/>
        <v>0</v>
      </c>
      <c r="E128" s="11">
        <f t="shared" si="56"/>
        <v>0</v>
      </c>
      <c r="F128" s="11">
        <f t="shared" si="56"/>
        <v>45</v>
      </c>
      <c r="G128" s="11">
        <f t="shared" si="56"/>
        <v>0</v>
      </c>
      <c r="H128" s="11">
        <f t="shared" si="56"/>
        <v>0</v>
      </c>
      <c r="I128" s="11">
        <f t="shared" si="56"/>
        <v>0</v>
      </c>
      <c r="J128" s="11">
        <f t="shared" si="56"/>
        <v>0</v>
      </c>
      <c r="K128" s="11">
        <f t="shared" si="56"/>
        <v>0</v>
      </c>
      <c r="L128" s="11">
        <f t="shared" si="56"/>
        <v>0</v>
      </c>
      <c r="M128" s="11">
        <f t="shared" si="56"/>
        <v>0</v>
      </c>
      <c r="N128" s="11">
        <f t="shared" si="56"/>
        <v>0</v>
      </c>
      <c r="O128" s="11">
        <f t="shared" si="54"/>
        <v>0</v>
      </c>
      <c r="P128" s="11">
        <f t="shared" si="54"/>
        <v>0</v>
      </c>
      <c r="Q128" s="11">
        <f t="shared" si="54"/>
        <v>0</v>
      </c>
      <c r="R128" s="11">
        <f t="shared" si="54"/>
        <v>0</v>
      </c>
      <c r="S128" s="11">
        <f t="shared" si="54"/>
        <v>0</v>
      </c>
      <c r="T128" s="11">
        <f t="shared" si="53"/>
        <v>1590.4312808798327</v>
      </c>
      <c r="U128" s="40">
        <f t="shared" si="38"/>
        <v>0.1413716694115407</v>
      </c>
      <c r="V128" s="11">
        <f t="shared" si="58"/>
        <v>11.323425336164192</v>
      </c>
      <c r="W128" s="11">
        <f t="shared" si="58"/>
        <v>201288.95898635383</v>
      </c>
      <c r="X128" s="11">
        <f t="shared" si="57"/>
        <v>8946.1759549490598</v>
      </c>
      <c r="Y128" s="11">
        <f t="shared" si="57"/>
        <v>15187.028301121523</v>
      </c>
      <c r="Z128" s="11">
        <f t="shared" si="57"/>
        <v>1.6976</v>
      </c>
      <c r="AA128" s="11">
        <f t="shared" si="57"/>
        <v>11.25</v>
      </c>
      <c r="AB128" s="11">
        <f t="shared" si="57"/>
        <v>1590.4312808798327</v>
      </c>
      <c r="AC128" s="11">
        <f t="shared" si="57"/>
        <v>0</v>
      </c>
      <c r="AD128" s="11">
        <f t="shared" si="57"/>
        <v>0</v>
      </c>
      <c r="AE128" s="11">
        <f t="shared" si="57"/>
        <v>0</v>
      </c>
      <c r="AF128" s="11">
        <f t="shared" si="57"/>
        <v>0</v>
      </c>
      <c r="AG128" s="11">
        <f t="shared" si="39"/>
        <v>0</v>
      </c>
      <c r="AH128" s="11">
        <f t="shared" si="39"/>
        <v>0</v>
      </c>
      <c r="AI128" s="11">
        <f t="shared" si="39"/>
        <v>0</v>
      </c>
      <c r="AJ128" s="11">
        <f t="shared" si="39"/>
        <v>0</v>
      </c>
      <c r="AK128" s="11">
        <f t="shared" si="39"/>
        <v>0</v>
      </c>
      <c r="AL128" s="11">
        <f t="shared" si="39"/>
        <v>0</v>
      </c>
      <c r="AM128" s="11">
        <f t="shared" si="55"/>
        <v>0</v>
      </c>
      <c r="AN128" s="11">
        <f t="shared" si="55"/>
        <v>0</v>
      </c>
      <c r="AO128" s="11">
        <f t="shared" si="55"/>
        <v>0</v>
      </c>
      <c r="AP128" s="11">
        <f t="shared" si="55"/>
        <v>0</v>
      </c>
      <c r="AQ128" s="11">
        <f t="shared" si="55"/>
        <v>0</v>
      </c>
      <c r="AR128" s="11">
        <f t="shared" si="55"/>
        <v>0</v>
      </c>
      <c r="AS128" s="11">
        <f t="shared" si="55"/>
        <v>0</v>
      </c>
      <c r="AT128" s="11">
        <f t="shared" si="55"/>
        <v>0</v>
      </c>
      <c r="AU128" s="11">
        <f t="shared" si="55"/>
        <v>0</v>
      </c>
      <c r="AV128" s="11">
        <f t="shared" si="55"/>
        <v>40255.835625</v>
      </c>
      <c r="AW128" s="11">
        <f t="shared" si="55"/>
        <v>0</v>
      </c>
      <c r="AX128" s="11">
        <f t="shared" si="55"/>
        <v>0</v>
      </c>
      <c r="AY128" s="11">
        <f t="shared" si="55"/>
        <v>0</v>
      </c>
      <c r="AZ128" s="11">
        <f t="shared" si="55"/>
        <v>0</v>
      </c>
      <c r="BA128" s="11">
        <f t="shared" si="59"/>
        <v>0</v>
      </c>
      <c r="BB128" s="11">
        <f t="shared" si="59"/>
        <v>0</v>
      </c>
      <c r="BC128" s="11">
        <f t="shared" si="59"/>
        <v>0</v>
      </c>
      <c r="BD128" s="11">
        <f t="shared" si="59"/>
        <v>0</v>
      </c>
      <c r="BE128" s="11">
        <f t="shared" si="59"/>
        <v>0</v>
      </c>
      <c r="BF128" s="15" t="str">
        <f t="shared" si="40"/>
        <v>ČSN 42 5510</v>
      </c>
      <c r="BG128" s="42">
        <v>12.484885554906688</v>
      </c>
      <c r="BJ128" s="17">
        <f t="shared" si="41"/>
        <v>45</v>
      </c>
      <c r="BX128" s="26">
        <f t="shared" si="44"/>
        <v>1590.4312808798327</v>
      </c>
      <c r="BY128" s="42">
        <v>0.1413716694115407</v>
      </c>
      <c r="BZ128" s="43">
        <f t="shared" si="45"/>
        <v>11.323425336164192</v>
      </c>
      <c r="CA128" s="18">
        <f t="shared" si="46"/>
        <v>201288.95898635383</v>
      </c>
      <c r="CB128" s="18">
        <f t="shared" si="47"/>
        <v>8946.1759549490598</v>
      </c>
      <c r="CC128" s="18">
        <f t="shared" si="48"/>
        <v>15187.028301121523</v>
      </c>
      <c r="CD128" s="25">
        <f t="shared" si="49"/>
        <v>1.6976</v>
      </c>
      <c r="CE128" s="26">
        <f t="shared" si="50"/>
        <v>11.25</v>
      </c>
      <c r="CF128" s="18">
        <f t="shared" si="51"/>
        <v>1590.4312808798327</v>
      </c>
      <c r="CZ128" s="18">
        <f t="shared" si="52"/>
        <v>40255.835625</v>
      </c>
      <c r="DJ128" s="20" t="s">
        <v>188</v>
      </c>
    </row>
    <row r="129" spans="1:114" x14ac:dyDescent="0.2">
      <c r="A129" s="15" t="s">
        <v>105</v>
      </c>
      <c r="B129" s="10" t="s">
        <v>229</v>
      </c>
      <c r="C129" s="11">
        <f t="shared" si="37"/>
        <v>13.045934732929654</v>
      </c>
      <c r="D129" s="11">
        <f t="shared" si="56"/>
        <v>0</v>
      </c>
      <c r="E129" s="11">
        <f t="shared" si="56"/>
        <v>0</v>
      </c>
      <c r="F129" s="11">
        <f t="shared" ref="F129:Q156" si="60">IF($A129="x",BJ129,"")</f>
        <v>46</v>
      </c>
      <c r="G129" s="11">
        <f t="shared" si="60"/>
        <v>0</v>
      </c>
      <c r="H129" s="11">
        <f t="shared" si="60"/>
        <v>0</v>
      </c>
      <c r="I129" s="11">
        <f t="shared" si="60"/>
        <v>0</v>
      </c>
      <c r="J129" s="11">
        <f t="shared" si="60"/>
        <v>0</v>
      </c>
      <c r="K129" s="11">
        <f t="shared" si="60"/>
        <v>0</v>
      </c>
      <c r="L129" s="11">
        <f t="shared" si="60"/>
        <v>0</v>
      </c>
      <c r="M129" s="11">
        <f t="shared" si="60"/>
        <v>0</v>
      </c>
      <c r="N129" s="11">
        <f t="shared" si="60"/>
        <v>0</v>
      </c>
      <c r="O129" s="11">
        <f t="shared" si="54"/>
        <v>0</v>
      </c>
      <c r="P129" s="11">
        <f t="shared" si="54"/>
        <v>0</v>
      </c>
      <c r="Q129" s="11">
        <f t="shared" si="54"/>
        <v>0</v>
      </c>
      <c r="R129" s="11">
        <f t="shared" si="54"/>
        <v>0</v>
      </c>
      <c r="S129" s="11">
        <f t="shared" si="54"/>
        <v>0</v>
      </c>
      <c r="T129" s="11">
        <f t="shared" si="53"/>
        <v>1661.9025137490005</v>
      </c>
      <c r="U129" s="40">
        <f t="shared" si="38"/>
        <v>0.14451326206513049</v>
      </c>
      <c r="V129" s="11">
        <f t="shared" si="58"/>
        <v>11.077263915812797</v>
      </c>
      <c r="W129" s="11">
        <f t="shared" si="58"/>
        <v>219786.60744330531</v>
      </c>
      <c r="X129" s="11">
        <f t="shared" si="57"/>
        <v>9555.9394540567537</v>
      </c>
      <c r="Y129" s="11">
        <f t="shared" si="57"/>
        <v>16222.162817206745</v>
      </c>
      <c r="Z129" s="11">
        <f t="shared" si="57"/>
        <v>1.6976</v>
      </c>
      <c r="AA129" s="11">
        <f t="shared" si="57"/>
        <v>11.5</v>
      </c>
      <c r="AB129" s="11">
        <f t="shared" si="57"/>
        <v>1661.9025137490005</v>
      </c>
      <c r="AC129" s="11">
        <f t="shared" si="57"/>
        <v>0</v>
      </c>
      <c r="AD129" s="11">
        <f t="shared" si="57"/>
        <v>0</v>
      </c>
      <c r="AE129" s="11">
        <f t="shared" si="57"/>
        <v>0</v>
      </c>
      <c r="AF129" s="11">
        <f t="shared" si="57"/>
        <v>0</v>
      </c>
      <c r="AG129" s="11">
        <f t="shared" si="39"/>
        <v>0</v>
      </c>
      <c r="AH129" s="11">
        <f t="shared" si="39"/>
        <v>0</v>
      </c>
      <c r="AI129" s="11">
        <f t="shared" si="39"/>
        <v>0</v>
      </c>
      <c r="AJ129" s="11">
        <f t="shared" si="39"/>
        <v>0</v>
      </c>
      <c r="AK129" s="11">
        <f t="shared" si="39"/>
        <v>0</v>
      </c>
      <c r="AL129" s="11">
        <f t="shared" si="39"/>
        <v>0</v>
      </c>
      <c r="AM129" s="11">
        <f t="shared" si="55"/>
        <v>0</v>
      </c>
      <c r="AN129" s="11">
        <f t="shared" si="55"/>
        <v>0</v>
      </c>
      <c r="AO129" s="11">
        <f t="shared" si="55"/>
        <v>0</v>
      </c>
      <c r="AP129" s="11">
        <f t="shared" si="55"/>
        <v>0</v>
      </c>
      <c r="AQ129" s="11">
        <f t="shared" si="55"/>
        <v>0</v>
      </c>
      <c r="AR129" s="11">
        <f t="shared" si="55"/>
        <v>0</v>
      </c>
      <c r="AS129" s="11">
        <f t="shared" si="55"/>
        <v>0</v>
      </c>
      <c r="AT129" s="11">
        <f t="shared" si="55"/>
        <v>0</v>
      </c>
      <c r="AU129" s="11">
        <f t="shared" si="55"/>
        <v>0</v>
      </c>
      <c r="AV129" s="11">
        <f t="shared" si="55"/>
        <v>43955.185551999995</v>
      </c>
      <c r="AW129" s="11">
        <f t="shared" si="55"/>
        <v>0</v>
      </c>
      <c r="AX129" s="11">
        <f t="shared" si="55"/>
        <v>0</v>
      </c>
      <c r="AY129" s="11">
        <f t="shared" si="55"/>
        <v>0</v>
      </c>
      <c r="AZ129" s="11">
        <f t="shared" si="55"/>
        <v>0</v>
      </c>
      <c r="BA129" s="11">
        <f t="shared" si="59"/>
        <v>0</v>
      </c>
      <c r="BB129" s="11">
        <f t="shared" si="59"/>
        <v>0</v>
      </c>
      <c r="BC129" s="11">
        <f t="shared" si="59"/>
        <v>0</v>
      </c>
      <c r="BD129" s="11">
        <f t="shared" si="59"/>
        <v>0</v>
      </c>
      <c r="BE129" s="11">
        <f t="shared" si="59"/>
        <v>0</v>
      </c>
      <c r="BF129" s="15" t="str">
        <f t="shared" si="40"/>
        <v>ČSN 42 5510</v>
      </c>
      <c r="BG129" s="42">
        <v>13.045934732929654</v>
      </c>
      <c r="BJ129" s="17">
        <f t="shared" si="41"/>
        <v>46</v>
      </c>
      <c r="BX129" s="26">
        <f t="shared" si="44"/>
        <v>1661.9025137490005</v>
      </c>
      <c r="BY129" s="42">
        <v>0.14451326206513049</v>
      </c>
      <c r="BZ129" s="43">
        <f t="shared" si="45"/>
        <v>11.077263915812797</v>
      </c>
      <c r="CA129" s="18">
        <f t="shared" si="46"/>
        <v>219786.60744330531</v>
      </c>
      <c r="CB129" s="18">
        <f t="shared" si="47"/>
        <v>9555.9394540567537</v>
      </c>
      <c r="CC129" s="18">
        <f t="shared" si="48"/>
        <v>16222.162817206745</v>
      </c>
      <c r="CD129" s="25">
        <f t="shared" si="49"/>
        <v>1.6976</v>
      </c>
      <c r="CE129" s="26">
        <f t="shared" si="50"/>
        <v>11.5</v>
      </c>
      <c r="CF129" s="18">
        <f t="shared" si="51"/>
        <v>1661.9025137490005</v>
      </c>
      <c r="CZ129" s="18">
        <f t="shared" si="52"/>
        <v>43955.185551999995</v>
      </c>
      <c r="DJ129" s="20" t="s">
        <v>188</v>
      </c>
    </row>
    <row r="130" spans="1:114" x14ac:dyDescent="0.2">
      <c r="A130" s="15" t="s">
        <v>105</v>
      </c>
      <c r="B130" s="10" t="s">
        <v>230</v>
      </c>
      <c r="C130" s="11">
        <f t="shared" si="37"/>
        <v>13.619314662117961</v>
      </c>
      <c r="D130" s="11">
        <f t="shared" ref="D130:Q171" si="61">IF($A130="x",BH130,"")</f>
        <v>0</v>
      </c>
      <c r="E130" s="11">
        <f t="shared" si="61"/>
        <v>0</v>
      </c>
      <c r="F130" s="11">
        <f t="shared" si="60"/>
        <v>47</v>
      </c>
      <c r="G130" s="11">
        <f t="shared" si="60"/>
        <v>0</v>
      </c>
      <c r="H130" s="11">
        <f t="shared" si="60"/>
        <v>0</v>
      </c>
      <c r="I130" s="11">
        <f t="shared" si="60"/>
        <v>0</v>
      </c>
      <c r="J130" s="11">
        <f t="shared" si="60"/>
        <v>0</v>
      </c>
      <c r="K130" s="11">
        <f t="shared" si="60"/>
        <v>0</v>
      </c>
      <c r="L130" s="11">
        <f t="shared" si="60"/>
        <v>0</v>
      </c>
      <c r="M130" s="11">
        <f t="shared" si="60"/>
        <v>0</v>
      </c>
      <c r="N130" s="11">
        <f t="shared" si="60"/>
        <v>0</v>
      </c>
      <c r="O130" s="11">
        <f t="shared" si="54"/>
        <v>0</v>
      </c>
      <c r="P130" s="11">
        <f t="shared" si="54"/>
        <v>0</v>
      </c>
      <c r="Q130" s="11">
        <f t="shared" si="54"/>
        <v>0</v>
      </c>
      <c r="R130" s="11">
        <f t="shared" si="54"/>
        <v>0</v>
      </c>
      <c r="S130" s="11">
        <f t="shared" si="54"/>
        <v>0</v>
      </c>
      <c r="T130" s="11">
        <f t="shared" si="53"/>
        <v>1734.9445429449634</v>
      </c>
      <c r="U130" s="40">
        <f t="shared" si="38"/>
        <v>0.14765485471872028</v>
      </c>
      <c r="V130" s="11">
        <f t="shared" si="58"/>
        <v>10.841577449518905</v>
      </c>
      <c r="W130" s="11">
        <f t="shared" si="58"/>
        <v>239530.78096033898</v>
      </c>
      <c r="X130" s="11">
        <f t="shared" si="57"/>
        <v>10192.799189801659</v>
      </c>
      <c r="Y130" s="11">
        <f t="shared" si="57"/>
        <v>17303.295904607297</v>
      </c>
      <c r="Z130" s="11">
        <f t="shared" si="57"/>
        <v>1.6976000000000002</v>
      </c>
      <c r="AA130" s="11">
        <f t="shared" si="57"/>
        <v>11.749999999999998</v>
      </c>
      <c r="AB130" s="11">
        <f t="shared" si="57"/>
        <v>1734.9445429449634</v>
      </c>
      <c r="AC130" s="11">
        <f t="shared" si="57"/>
        <v>0</v>
      </c>
      <c r="AD130" s="11">
        <f t="shared" si="57"/>
        <v>0</v>
      </c>
      <c r="AE130" s="11">
        <f t="shared" si="57"/>
        <v>0</v>
      </c>
      <c r="AF130" s="11">
        <f t="shared" si="57"/>
        <v>0</v>
      </c>
      <c r="AG130" s="11">
        <f t="shared" si="39"/>
        <v>0</v>
      </c>
      <c r="AH130" s="11">
        <f t="shared" si="39"/>
        <v>0</v>
      </c>
      <c r="AI130" s="11">
        <f t="shared" si="39"/>
        <v>0</v>
      </c>
      <c r="AJ130" s="11">
        <f t="shared" si="39"/>
        <v>0</v>
      </c>
      <c r="AK130" s="11">
        <f t="shared" si="39"/>
        <v>0</v>
      </c>
      <c r="AL130" s="11">
        <f t="shared" si="39"/>
        <v>0</v>
      </c>
      <c r="AM130" s="11">
        <f t="shared" si="55"/>
        <v>0</v>
      </c>
      <c r="AN130" s="11">
        <f t="shared" si="55"/>
        <v>0</v>
      </c>
      <c r="AO130" s="11">
        <f t="shared" si="55"/>
        <v>0</v>
      </c>
      <c r="AP130" s="11">
        <f t="shared" si="55"/>
        <v>0</v>
      </c>
      <c r="AQ130" s="11">
        <f t="shared" si="55"/>
        <v>0</v>
      </c>
      <c r="AR130" s="11">
        <f t="shared" si="55"/>
        <v>0</v>
      </c>
      <c r="AS130" s="11">
        <f t="shared" si="55"/>
        <v>0</v>
      </c>
      <c r="AT130" s="11">
        <f t="shared" si="55"/>
        <v>0</v>
      </c>
      <c r="AU130" s="11">
        <f t="shared" si="55"/>
        <v>0</v>
      </c>
      <c r="AV130" s="11">
        <f t="shared" si="55"/>
        <v>47903.828376999998</v>
      </c>
      <c r="AW130" s="11">
        <f t="shared" si="55"/>
        <v>0</v>
      </c>
      <c r="AX130" s="11">
        <f t="shared" si="55"/>
        <v>0</v>
      </c>
      <c r="AY130" s="11">
        <f t="shared" si="55"/>
        <v>0</v>
      </c>
      <c r="AZ130" s="11">
        <f t="shared" si="55"/>
        <v>0</v>
      </c>
      <c r="BA130" s="11">
        <f t="shared" si="59"/>
        <v>0</v>
      </c>
      <c r="BB130" s="11">
        <f t="shared" si="59"/>
        <v>0</v>
      </c>
      <c r="BC130" s="11">
        <f t="shared" si="59"/>
        <v>0</v>
      </c>
      <c r="BD130" s="11">
        <f t="shared" si="59"/>
        <v>0</v>
      </c>
      <c r="BE130" s="11">
        <f t="shared" si="59"/>
        <v>0</v>
      </c>
      <c r="BF130" s="15" t="str">
        <f t="shared" si="40"/>
        <v>ČSN 42 5510</v>
      </c>
      <c r="BG130" s="42">
        <v>13.619314662117961</v>
      </c>
      <c r="BJ130" s="17">
        <f t="shared" si="41"/>
        <v>47</v>
      </c>
      <c r="BX130" s="26">
        <f t="shared" si="44"/>
        <v>1734.9445429449634</v>
      </c>
      <c r="BY130" s="42">
        <v>0.14765485471872028</v>
      </c>
      <c r="BZ130" s="43">
        <f t="shared" si="45"/>
        <v>10.841577449518905</v>
      </c>
      <c r="CA130" s="18">
        <f t="shared" si="46"/>
        <v>239530.78096033898</v>
      </c>
      <c r="CB130" s="18">
        <f t="shared" si="47"/>
        <v>10192.799189801659</v>
      </c>
      <c r="CC130" s="18">
        <f t="shared" si="48"/>
        <v>17303.295904607297</v>
      </c>
      <c r="CD130" s="25">
        <f t="shared" si="49"/>
        <v>1.6976000000000002</v>
      </c>
      <c r="CE130" s="26">
        <f t="shared" si="50"/>
        <v>11.749999999999998</v>
      </c>
      <c r="CF130" s="18">
        <f t="shared" si="51"/>
        <v>1734.9445429449634</v>
      </c>
      <c r="CZ130" s="18">
        <f t="shared" si="52"/>
        <v>47903.828376999998</v>
      </c>
      <c r="DJ130" s="20" t="s">
        <v>188</v>
      </c>
    </row>
    <row r="131" spans="1:114" x14ac:dyDescent="0.2">
      <c r="A131" s="15" t="s">
        <v>105</v>
      </c>
      <c r="B131" s="10" t="s">
        <v>231</v>
      </c>
      <c r="C131" s="11">
        <f t="shared" si="37"/>
        <v>14.205025342471609</v>
      </c>
      <c r="D131" s="11">
        <f t="shared" si="61"/>
        <v>0</v>
      </c>
      <c r="E131" s="11">
        <f t="shared" si="61"/>
        <v>0</v>
      </c>
      <c r="F131" s="11">
        <f t="shared" si="60"/>
        <v>48</v>
      </c>
      <c r="G131" s="11">
        <f t="shared" si="60"/>
        <v>0</v>
      </c>
      <c r="H131" s="11">
        <f t="shared" si="60"/>
        <v>0</v>
      </c>
      <c r="I131" s="11">
        <f t="shared" si="60"/>
        <v>0</v>
      </c>
      <c r="J131" s="11">
        <f t="shared" si="60"/>
        <v>0</v>
      </c>
      <c r="K131" s="11">
        <f t="shared" si="60"/>
        <v>0</v>
      </c>
      <c r="L131" s="11">
        <f t="shared" si="60"/>
        <v>0</v>
      </c>
      <c r="M131" s="11">
        <f t="shared" si="60"/>
        <v>0</v>
      </c>
      <c r="N131" s="11">
        <f t="shared" si="60"/>
        <v>0</v>
      </c>
      <c r="O131" s="11">
        <f t="shared" si="54"/>
        <v>0</v>
      </c>
      <c r="P131" s="11">
        <f t="shared" si="54"/>
        <v>0</v>
      </c>
      <c r="Q131" s="11">
        <f t="shared" si="54"/>
        <v>0</v>
      </c>
      <c r="R131" s="11">
        <f t="shared" si="54"/>
        <v>0</v>
      </c>
      <c r="S131" s="11">
        <f t="shared" si="54"/>
        <v>0</v>
      </c>
      <c r="T131" s="11">
        <f t="shared" si="53"/>
        <v>1809.5573684677208</v>
      </c>
      <c r="U131" s="40">
        <f t="shared" si="38"/>
        <v>0.15079644737231007</v>
      </c>
      <c r="V131" s="11">
        <f t="shared" si="58"/>
        <v>10.615711252653929</v>
      </c>
      <c r="W131" s="11">
        <f t="shared" si="58"/>
        <v>260576.26105935179</v>
      </c>
      <c r="X131" s="11">
        <f t="shared" si="57"/>
        <v>10857.344210806325</v>
      </c>
      <c r="Y131" s="11">
        <f t="shared" si="57"/>
        <v>18431.427532264817</v>
      </c>
      <c r="Z131" s="11">
        <f t="shared" si="57"/>
        <v>1.6976</v>
      </c>
      <c r="AA131" s="11">
        <f t="shared" si="57"/>
        <v>12</v>
      </c>
      <c r="AB131" s="11">
        <f t="shared" si="57"/>
        <v>1809.5573684677208</v>
      </c>
      <c r="AC131" s="11">
        <f t="shared" si="57"/>
        <v>0</v>
      </c>
      <c r="AD131" s="11">
        <f t="shared" si="57"/>
        <v>0</v>
      </c>
      <c r="AE131" s="11">
        <f t="shared" si="57"/>
        <v>0</v>
      </c>
      <c r="AF131" s="11">
        <f t="shared" si="57"/>
        <v>0</v>
      </c>
      <c r="AG131" s="11">
        <f t="shared" si="39"/>
        <v>0</v>
      </c>
      <c r="AH131" s="11">
        <f t="shared" si="39"/>
        <v>0</v>
      </c>
      <c r="AI131" s="11">
        <f t="shared" si="39"/>
        <v>0</v>
      </c>
      <c r="AJ131" s="11">
        <f t="shared" si="39"/>
        <v>0</v>
      </c>
      <c r="AK131" s="11">
        <f t="shared" si="39"/>
        <v>0</v>
      </c>
      <c r="AL131" s="11">
        <f t="shared" si="39"/>
        <v>0</v>
      </c>
      <c r="AM131" s="11">
        <f t="shared" si="55"/>
        <v>0</v>
      </c>
      <c r="AN131" s="11">
        <f t="shared" ref="AN131:AZ150" si="62">IF($A131="x",CR131,"")</f>
        <v>0</v>
      </c>
      <c r="AO131" s="11">
        <f t="shared" si="62"/>
        <v>0</v>
      </c>
      <c r="AP131" s="11">
        <f t="shared" si="62"/>
        <v>0</v>
      </c>
      <c r="AQ131" s="11">
        <f t="shared" si="62"/>
        <v>0</v>
      </c>
      <c r="AR131" s="11">
        <f t="shared" si="62"/>
        <v>0</v>
      </c>
      <c r="AS131" s="11">
        <f t="shared" si="62"/>
        <v>0</v>
      </c>
      <c r="AT131" s="11">
        <f t="shared" si="62"/>
        <v>0</v>
      </c>
      <c r="AU131" s="11">
        <f t="shared" si="62"/>
        <v>0</v>
      </c>
      <c r="AV131" s="11">
        <f t="shared" si="62"/>
        <v>52112.719871999994</v>
      </c>
      <c r="AW131" s="11">
        <f t="shared" si="62"/>
        <v>0</v>
      </c>
      <c r="AX131" s="11">
        <f t="shared" si="62"/>
        <v>0</v>
      </c>
      <c r="AY131" s="11">
        <f t="shared" si="62"/>
        <v>0</v>
      </c>
      <c r="AZ131" s="11">
        <f t="shared" si="62"/>
        <v>0</v>
      </c>
      <c r="BA131" s="11">
        <f t="shared" si="59"/>
        <v>0</v>
      </c>
      <c r="BB131" s="11">
        <f t="shared" si="59"/>
        <v>0</v>
      </c>
      <c r="BC131" s="11">
        <f t="shared" si="59"/>
        <v>0</v>
      </c>
      <c r="BD131" s="11">
        <f t="shared" si="59"/>
        <v>0</v>
      </c>
      <c r="BE131" s="11">
        <f t="shared" si="59"/>
        <v>0</v>
      </c>
      <c r="BF131" s="15" t="str">
        <f t="shared" si="40"/>
        <v>ČSN 42 5510</v>
      </c>
      <c r="BG131" s="42">
        <v>14.205025342471609</v>
      </c>
      <c r="BJ131" s="17">
        <f t="shared" si="41"/>
        <v>48</v>
      </c>
      <c r="BX131" s="26">
        <f t="shared" si="44"/>
        <v>1809.5573684677208</v>
      </c>
      <c r="BY131" s="42">
        <v>0.15079644737231007</v>
      </c>
      <c r="BZ131" s="43">
        <f t="shared" si="45"/>
        <v>10.615711252653929</v>
      </c>
      <c r="CA131" s="18">
        <f t="shared" si="46"/>
        <v>260576.26105935179</v>
      </c>
      <c r="CB131" s="18">
        <f t="shared" si="47"/>
        <v>10857.344210806325</v>
      </c>
      <c r="CC131" s="18">
        <f t="shared" si="48"/>
        <v>18431.427532264817</v>
      </c>
      <c r="CD131" s="25">
        <f t="shared" si="49"/>
        <v>1.6976</v>
      </c>
      <c r="CE131" s="26">
        <f t="shared" si="50"/>
        <v>12</v>
      </c>
      <c r="CF131" s="18">
        <f t="shared" si="51"/>
        <v>1809.5573684677208</v>
      </c>
      <c r="CZ131" s="18">
        <f t="shared" si="52"/>
        <v>52112.719871999994</v>
      </c>
      <c r="DJ131" s="20" t="s">
        <v>188</v>
      </c>
    </row>
    <row r="132" spans="1:114" x14ac:dyDescent="0.2">
      <c r="A132" s="15" t="s">
        <v>105</v>
      </c>
      <c r="B132" s="10" t="s">
        <v>232</v>
      </c>
      <c r="C132" s="11">
        <f t="shared" si="37"/>
        <v>15.413438956674922</v>
      </c>
      <c r="D132" s="11">
        <f t="shared" si="61"/>
        <v>0</v>
      </c>
      <c r="E132" s="11">
        <f t="shared" si="61"/>
        <v>0</v>
      </c>
      <c r="F132" s="11">
        <f t="shared" si="60"/>
        <v>50</v>
      </c>
      <c r="G132" s="11">
        <f t="shared" si="60"/>
        <v>0</v>
      </c>
      <c r="H132" s="11">
        <f t="shared" si="60"/>
        <v>0</v>
      </c>
      <c r="I132" s="11">
        <f t="shared" si="60"/>
        <v>0</v>
      </c>
      <c r="J132" s="11">
        <f t="shared" si="60"/>
        <v>0</v>
      </c>
      <c r="K132" s="11">
        <f t="shared" si="60"/>
        <v>0</v>
      </c>
      <c r="L132" s="11">
        <f t="shared" si="60"/>
        <v>0</v>
      </c>
      <c r="M132" s="11">
        <f t="shared" si="60"/>
        <v>0</v>
      </c>
      <c r="N132" s="11">
        <f t="shared" si="60"/>
        <v>0</v>
      </c>
      <c r="O132" s="11">
        <f t="shared" si="54"/>
        <v>0</v>
      </c>
      <c r="P132" s="11">
        <f t="shared" si="54"/>
        <v>0</v>
      </c>
      <c r="Q132" s="11">
        <f t="shared" si="54"/>
        <v>0</v>
      </c>
      <c r="R132" s="11">
        <f t="shared" si="54"/>
        <v>0</v>
      </c>
      <c r="S132" s="11">
        <f t="shared" si="54"/>
        <v>0</v>
      </c>
      <c r="T132" s="11">
        <f t="shared" si="53"/>
        <v>1963.4954084936207</v>
      </c>
      <c r="U132" s="40">
        <f t="shared" si="38"/>
        <v>0.15707963267948966</v>
      </c>
      <c r="V132" s="11">
        <f t="shared" si="58"/>
        <v>10.191082802547772</v>
      </c>
      <c r="W132" s="11">
        <f t="shared" si="58"/>
        <v>306796.15757712821</v>
      </c>
      <c r="X132" s="11">
        <f t="shared" si="57"/>
        <v>12271.846303085129</v>
      </c>
      <c r="Y132" s="11">
        <f t="shared" si="57"/>
        <v>20832.686284117317</v>
      </c>
      <c r="Z132" s="11">
        <f t="shared" si="57"/>
        <v>1.6976000000000002</v>
      </c>
      <c r="AA132" s="11">
        <f t="shared" si="57"/>
        <v>12.499999999999998</v>
      </c>
      <c r="AB132" s="11">
        <f t="shared" si="57"/>
        <v>1963.4954084936207</v>
      </c>
      <c r="AC132" s="11">
        <f t="shared" si="57"/>
        <v>0</v>
      </c>
      <c r="AD132" s="11">
        <f t="shared" si="57"/>
        <v>0</v>
      </c>
      <c r="AE132" s="11">
        <f t="shared" si="57"/>
        <v>0</v>
      </c>
      <c r="AF132" s="11">
        <f t="shared" si="57"/>
        <v>0</v>
      </c>
      <c r="AG132" s="11">
        <f t="shared" si="39"/>
        <v>0</v>
      </c>
      <c r="AH132" s="11">
        <f t="shared" si="39"/>
        <v>0</v>
      </c>
      <c r="AI132" s="11">
        <f t="shared" si="39"/>
        <v>0</v>
      </c>
      <c r="AJ132" s="11">
        <f t="shared" si="39"/>
        <v>0</v>
      </c>
      <c r="AK132" s="11">
        <f t="shared" si="39"/>
        <v>0</v>
      </c>
      <c r="AL132" s="11">
        <f t="shared" si="39"/>
        <v>0</v>
      </c>
      <c r="AM132" s="11">
        <f t="shared" si="39"/>
        <v>0</v>
      </c>
      <c r="AN132" s="11">
        <f t="shared" si="62"/>
        <v>0</v>
      </c>
      <c r="AO132" s="11">
        <f t="shared" si="62"/>
        <v>0</v>
      </c>
      <c r="AP132" s="11">
        <f t="shared" si="62"/>
        <v>0</v>
      </c>
      <c r="AQ132" s="11">
        <f t="shared" si="62"/>
        <v>0</v>
      </c>
      <c r="AR132" s="11">
        <f t="shared" si="62"/>
        <v>0</v>
      </c>
      <c r="AS132" s="11">
        <f t="shared" si="62"/>
        <v>0</v>
      </c>
      <c r="AT132" s="11">
        <f t="shared" si="62"/>
        <v>0</v>
      </c>
      <c r="AU132" s="11">
        <f t="shared" si="62"/>
        <v>0</v>
      </c>
      <c r="AV132" s="11">
        <f t="shared" si="62"/>
        <v>61356.249999999993</v>
      </c>
      <c r="AW132" s="11">
        <f t="shared" si="62"/>
        <v>0</v>
      </c>
      <c r="AX132" s="11">
        <f t="shared" si="62"/>
        <v>0</v>
      </c>
      <c r="AY132" s="11">
        <f t="shared" si="62"/>
        <v>0</v>
      </c>
      <c r="AZ132" s="11">
        <f t="shared" si="62"/>
        <v>0</v>
      </c>
      <c r="BA132" s="11">
        <f t="shared" si="59"/>
        <v>0</v>
      </c>
      <c r="BB132" s="11">
        <f t="shared" si="59"/>
        <v>0</v>
      </c>
      <c r="BC132" s="11">
        <f t="shared" si="59"/>
        <v>0</v>
      </c>
      <c r="BD132" s="11">
        <f t="shared" si="59"/>
        <v>0</v>
      </c>
      <c r="BE132" s="11">
        <f t="shared" si="59"/>
        <v>0</v>
      </c>
      <c r="BF132" s="15" t="str">
        <f t="shared" si="40"/>
        <v>ČSN 42 5510</v>
      </c>
      <c r="BG132" s="42">
        <v>15.413438956674922</v>
      </c>
      <c r="BJ132" s="17">
        <f t="shared" si="41"/>
        <v>50</v>
      </c>
      <c r="BX132" s="26">
        <f t="shared" si="44"/>
        <v>1963.4954084936207</v>
      </c>
      <c r="BY132" s="42">
        <v>0.15707963267948966</v>
      </c>
      <c r="BZ132" s="43">
        <f t="shared" si="45"/>
        <v>10.191082802547772</v>
      </c>
      <c r="CA132" s="18">
        <f t="shared" si="46"/>
        <v>306796.15757712821</v>
      </c>
      <c r="CB132" s="18">
        <f t="shared" si="47"/>
        <v>12271.846303085129</v>
      </c>
      <c r="CC132" s="18">
        <f t="shared" si="48"/>
        <v>20832.686284117317</v>
      </c>
      <c r="CD132" s="25">
        <f t="shared" si="49"/>
        <v>1.6976000000000002</v>
      </c>
      <c r="CE132" s="26">
        <f t="shared" si="50"/>
        <v>12.499999999999998</v>
      </c>
      <c r="CF132" s="18">
        <f t="shared" si="51"/>
        <v>1963.4954084936207</v>
      </c>
      <c r="CZ132" s="18">
        <f t="shared" si="52"/>
        <v>61356.249999999993</v>
      </c>
      <c r="DJ132" s="20" t="s">
        <v>188</v>
      </c>
    </row>
    <row r="133" spans="1:114" x14ac:dyDescent="0.2">
      <c r="A133" s="15" t="s">
        <v>105</v>
      </c>
      <c r="B133" s="10" t="s">
        <v>233</v>
      </c>
      <c r="C133" s="11">
        <f t="shared" si="37"/>
        <v>16.03614189052459</v>
      </c>
      <c r="D133" s="11">
        <f t="shared" si="61"/>
        <v>0</v>
      </c>
      <c r="E133" s="11">
        <f t="shared" si="61"/>
        <v>0</v>
      </c>
      <c r="F133" s="11">
        <f t="shared" si="60"/>
        <v>51</v>
      </c>
      <c r="G133" s="11">
        <f t="shared" si="60"/>
        <v>0</v>
      </c>
      <c r="H133" s="11">
        <f t="shared" si="60"/>
        <v>0</v>
      </c>
      <c r="I133" s="11">
        <f t="shared" si="60"/>
        <v>0</v>
      </c>
      <c r="J133" s="11">
        <f t="shared" si="60"/>
        <v>0</v>
      </c>
      <c r="K133" s="11">
        <f t="shared" si="60"/>
        <v>0</v>
      </c>
      <c r="L133" s="11">
        <f t="shared" si="60"/>
        <v>0</v>
      </c>
      <c r="M133" s="11">
        <f t="shared" si="60"/>
        <v>0</v>
      </c>
      <c r="N133" s="11">
        <f t="shared" si="60"/>
        <v>0</v>
      </c>
      <c r="O133" s="11">
        <f t="shared" si="54"/>
        <v>0</v>
      </c>
      <c r="P133" s="11">
        <f t="shared" si="54"/>
        <v>0</v>
      </c>
      <c r="Q133" s="11">
        <f t="shared" si="54"/>
        <v>0</v>
      </c>
      <c r="R133" s="11">
        <f t="shared" si="54"/>
        <v>0</v>
      </c>
      <c r="S133" s="11">
        <f t="shared" si="54"/>
        <v>0</v>
      </c>
      <c r="T133" s="11">
        <f t="shared" si="53"/>
        <v>2042.8206229967629</v>
      </c>
      <c r="U133" s="40">
        <f t="shared" si="38"/>
        <v>0.16022122533307945</v>
      </c>
      <c r="V133" s="11">
        <f t="shared" si="58"/>
        <v>9.9912576495566388</v>
      </c>
      <c r="W133" s="11">
        <f t="shared" si="58"/>
        <v>332086.02752591128</v>
      </c>
      <c r="X133" s="11">
        <f t="shared" si="57"/>
        <v>13022.981471604364</v>
      </c>
      <c r="Y133" s="11">
        <f t="shared" si="57"/>
        <v>22107.813346195566</v>
      </c>
      <c r="Z133" s="11">
        <f t="shared" si="57"/>
        <v>1.6975999999999998</v>
      </c>
      <c r="AA133" s="11">
        <f t="shared" si="57"/>
        <v>12.75</v>
      </c>
      <c r="AB133" s="11">
        <f t="shared" si="57"/>
        <v>2042.8206229967629</v>
      </c>
      <c r="AC133" s="11">
        <f t="shared" si="57"/>
        <v>0</v>
      </c>
      <c r="AD133" s="11">
        <f t="shared" si="57"/>
        <v>0</v>
      </c>
      <c r="AE133" s="11">
        <f t="shared" si="57"/>
        <v>0</v>
      </c>
      <c r="AF133" s="11">
        <f t="shared" si="57"/>
        <v>0</v>
      </c>
      <c r="AG133" s="11">
        <f t="shared" si="39"/>
        <v>0</v>
      </c>
      <c r="AH133" s="11">
        <f t="shared" si="39"/>
        <v>0</v>
      </c>
      <c r="AI133" s="11">
        <f t="shared" ref="AI133:AU163" si="63">IF($A133="x",CM133,"")</f>
        <v>0</v>
      </c>
      <c r="AJ133" s="11">
        <f t="shared" si="63"/>
        <v>0</v>
      </c>
      <c r="AK133" s="11">
        <f t="shared" si="63"/>
        <v>0</v>
      </c>
      <c r="AL133" s="11">
        <f t="shared" si="63"/>
        <v>0</v>
      </c>
      <c r="AM133" s="11">
        <f t="shared" si="63"/>
        <v>0</v>
      </c>
      <c r="AN133" s="11">
        <f t="shared" si="62"/>
        <v>0</v>
      </c>
      <c r="AO133" s="11">
        <f t="shared" si="62"/>
        <v>0</v>
      </c>
      <c r="AP133" s="11">
        <f t="shared" si="62"/>
        <v>0</v>
      </c>
      <c r="AQ133" s="11">
        <f t="shared" si="62"/>
        <v>0</v>
      </c>
      <c r="AR133" s="11">
        <f t="shared" si="62"/>
        <v>0</v>
      </c>
      <c r="AS133" s="11">
        <f t="shared" si="62"/>
        <v>0</v>
      </c>
      <c r="AT133" s="11">
        <f t="shared" si="62"/>
        <v>0</v>
      </c>
      <c r="AU133" s="11">
        <f t="shared" si="62"/>
        <v>0</v>
      </c>
      <c r="AV133" s="11">
        <f t="shared" si="62"/>
        <v>66413.978216999996</v>
      </c>
      <c r="AW133" s="11">
        <f t="shared" si="62"/>
        <v>0</v>
      </c>
      <c r="AX133" s="11">
        <f t="shared" si="62"/>
        <v>0</v>
      </c>
      <c r="AY133" s="11">
        <f t="shared" si="62"/>
        <v>0</v>
      </c>
      <c r="AZ133" s="11">
        <f t="shared" si="62"/>
        <v>0</v>
      </c>
      <c r="BA133" s="11">
        <f t="shared" si="59"/>
        <v>0</v>
      </c>
      <c r="BB133" s="11">
        <f t="shared" si="59"/>
        <v>0</v>
      </c>
      <c r="BC133" s="11">
        <f t="shared" si="59"/>
        <v>0</v>
      </c>
      <c r="BD133" s="11">
        <f t="shared" si="59"/>
        <v>0</v>
      </c>
      <c r="BE133" s="11">
        <f t="shared" si="59"/>
        <v>0</v>
      </c>
      <c r="BF133" s="15" t="str">
        <f t="shared" si="40"/>
        <v>ČSN 42 5510</v>
      </c>
      <c r="BG133" s="42">
        <v>16.03614189052459</v>
      </c>
      <c r="BJ133" s="17">
        <f t="shared" si="41"/>
        <v>51</v>
      </c>
      <c r="BX133" s="26">
        <f t="shared" si="44"/>
        <v>2042.8206229967629</v>
      </c>
      <c r="BY133" s="42">
        <v>0.16022122533307945</v>
      </c>
      <c r="BZ133" s="43">
        <f t="shared" si="45"/>
        <v>9.9912576495566388</v>
      </c>
      <c r="CA133" s="18">
        <f t="shared" si="46"/>
        <v>332086.02752591128</v>
      </c>
      <c r="CB133" s="18">
        <f t="shared" si="47"/>
        <v>13022.981471604364</v>
      </c>
      <c r="CC133" s="18">
        <f t="shared" si="48"/>
        <v>22107.813346195566</v>
      </c>
      <c r="CD133" s="25">
        <f t="shared" si="49"/>
        <v>1.6975999999999998</v>
      </c>
      <c r="CE133" s="26">
        <f t="shared" si="50"/>
        <v>12.75</v>
      </c>
      <c r="CF133" s="18">
        <f t="shared" si="51"/>
        <v>2042.8206229967629</v>
      </c>
      <c r="CZ133" s="18">
        <f t="shared" si="52"/>
        <v>66413.978216999996</v>
      </c>
      <c r="DJ133" s="20" t="s">
        <v>188</v>
      </c>
    </row>
    <row r="134" spans="1:114" x14ac:dyDescent="0.2">
      <c r="A134" s="15" t="s">
        <v>105</v>
      </c>
      <c r="B134" s="10" t="s">
        <v>234</v>
      </c>
      <c r="C134" s="11">
        <f t="shared" si="37"/>
        <v>16.671175575539596</v>
      </c>
      <c r="D134" s="11">
        <f t="shared" si="61"/>
        <v>0</v>
      </c>
      <c r="E134" s="11">
        <f t="shared" si="61"/>
        <v>0</v>
      </c>
      <c r="F134" s="11">
        <f t="shared" si="60"/>
        <v>52</v>
      </c>
      <c r="G134" s="11">
        <f t="shared" si="60"/>
        <v>0</v>
      </c>
      <c r="H134" s="11">
        <f t="shared" si="60"/>
        <v>0</v>
      </c>
      <c r="I134" s="11">
        <f t="shared" si="60"/>
        <v>0</v>
      </c>
      <c r="J134" s="11">
        <f t="shared" si="60"/>
        <v>0</v>
      </c>
      <c r="K134" s="11">
        <f t="shared" si="60"/>
        <v>0</v>
      </c>
      <c r="L134" s="11">
        <f t="shared" si="60"/>
        <v>0</v>
      </c>
      <c r="M134" s="11">
        <f t="shared" si="60"/>
        <v>0</v>
      </c>
      <c r="N134" s="11">
        <f t="shared" si="60"/>
        <v>0</v>
      </c>
      <c r="O134" s="11">
        <f t="shared" si="54"/>
        <v>0</v>
      </c>
      <c r="P134" s="11">
        <f t="shared" si="54"/>
        <v>0</v>
      </c>
      <c r="Q134" s="11">
        <f t="shared" si="54"/>
        <v>0</v>
      </c>
      <c r="R134" s="11">
        <f t="shared" si="54"/>
        <v>0</v>
      </c>
      <c r="S134" s="11">
        <f t="shared" si="54"/>
        <v>0</v>
      </c>
      <c r="T134" s="11">
        <f t="shared" si="53"/>
        <v>2123.7166338267002</v>
      </c>
      <c r="U134" s="40">
        <f t="shared" si="38"/>
        <v>0.16336281798666927</v>
      </c>
      <c r="V134" s="11">
        <f t="shared" si="58"/>
        <v>9.7991180793728585</v>
      </c>
      <c r="W134" s="11">
        <f t="shared" si="58"/>
        <v>358908.11111671233</v>
      </c>
      <c r="X134" s="11">
        <f t="shared" si="57"/>
        <v>13804.158119873551</v>
      </c>
      <c r="Y134" s="11">
        <f t="shared" si="57"/>
        <v>23433.93882429734</v>
      </c>
      <c r="Z134" s="11">
        <f t="shared" si="57"/>
        <v>1.6976</v>
      </c>
      <c r="AA134" s="11">
        <f t="shared" si="57"/>
        <v>13</v>
      </c>
      <c r="AB134" s="11">
        <f t="shared" si="57"/>
        <v>2123.7166338267002</v>
      </c>
      <c r="AC134" s="11">
        <f t="shared" si="57"/>
        <v>0</v>
      </c>
      <c r="AD134" s="11">
        <f t="shared" si="57"/>
        <v>0</v>
      </c>
      <c r="AE134" s="11">
        <f t="shared" si="57"/>
        <v>0</v>
      </c>
      <c r="AF134" s="11">
        <f t="shared" si="57"/>
        <v>0</v>
      </c>
      <c r="AG134" s="11">
        <f t="shared" si="57"/>
        <v>0</v>
      </c>
      <c r="AH134" s="11">
        <f t="shared" si="57"/>
        <v>0</v>
      </c>
      <c r="AI134" s="11">
        <f t="shared" si="63"/>
        <v>0</v>
      </c>
      <c r="AJ134" s="11">
        <f t="shared" si="63"/>
        <v>0</v>
      </c>
      <c r="AK134" s="11">
        <f t="shared" si="63"/>
        <v>0</v>
      </c>
      <c r="AL134" s="11">
        <f t="shared" si="63"/>
        <v>0</v>
      </c>
      <c r="AM134" s="11">
        <f t="shared" si="63"/>
        <v>0</v>
      </c>
      <c r="AN134" s="11">
        <f t="shared" si="62"/>
        <v>0</v>
      </c>
      <c r="AO134" s="11">
        <f t="shared" si="62"/>
        <v>0</v>
      </c>
      <c r="AP134" s="11">
        <f t="shared" si="62"/>
        <v>0</v>
      </c>
      <c r="AQ134" s="11">
        <f t="shared" si="62"/>
        <v>0</v>
      </c>
      <c r="AR134" s="11">
        <f t="shared" si="62"/>
        <v>0</v>
      </c>
      <c r="AS134" s="11">
        <f t="shared" si="62"/>
        <v>0</v>
      </c>
      <c r="AT134" s="11">
        <f t="shared" si="62"/>
        <v>0</v>
      </c>
      <c r="AU134" s="11">
        <f t="shared" si="62"/>
        <v>0</v>
      </c>
      <c r="AV134" s="11">
        <f t="shared" si="62"/>
        <v>71778.134271999996</v>
      </c>
      <c r="AW134" s="11">
        <f t="shared" si="62"/>
        <v>0</v>
      </c>
      <c r="AX134" s="11">
        <f t="shared" si="62"/>
        <v>0</v>
      </c>
      <c r="AY134" s="11">
        <f t="shared" si="62"/>
        <v>0</v>
      </c>
      <c r="AZ134" s="11">
        <f t="shared" si="62"/>
        <v>0</v>
      </c>
      <c r="BA134" s="11">
        <f t="shared" si="59"/>
        <v>0</v>
      </c>
      <c r="BB134" s="11">
        <f t="shared" si="59"/>
        <v>0</v>
      </c>
      <c r="BC134" s="11">
        <f t="shared" si="59"/>
        <v>0</v>
      </c>
      <c r="BD134" s="11">
        <f t="shared" si="59"/>
        <v>0</v>
      </c>
      <c r="BE134" s="11">
        <f t="shared" si="59"/>
        <v>0</v>
      </c>
      <c r="BF134" s="15" t="str">
        <f t="shared" si="40"/>
        <v>ČSN 42 5510</v>
      </c>
      <c r="BG134" s="42">
        <v>16.671175575539596</v>
      </c>
      <c r="BJ134" s="17">
        <f t="shared" si="41"/>
        <v>52</v>
      </c>
      <c r="BX134" s="26">
        <f t="shared" si="44"/>
        <v>2123.7166338267002</v>
      </c>
      <c r="BY134" s="42">
        <v>0.16336281798666927</v>
      </c>
      <c r="BZ134" s="43">
        <f t="shared" si="45"/>
        <v>9.7991180793728585</v>
      </c>
      <c r="CA134" s="18">
        <f t="shared" si="46"/>
        <v>358908.11111671233</v>
      </c>
      <c r="CB134" s="18">
        <f t="shared" si="47"/>
        <v>13804.158119873551</v>
      </c>
      <c r="CC134" s="18">
        <f t="shared" si="48"/>
        <v>23433.93882429734</v>
      </c>
      <c r="CD134" s="25">
        <f t="shared" si="49"/>
        <v>1.6976</v>
      </c>
      <c r="CE134" s="26">
        <f t="shared" si="50"/>
        <v>13</v>
      </c>
      <c r="CF134" s="18">
        <f t="shared" si="51"/>
        <v>2123.7166338267002</v>
      </c>
      <c r="CZ134" s="18">
        <f t="shared" si="52"/>
        <v>71778.134271999996</v>
      </c>
      <c r="DJ134" s="20" t="s">
        <v>188</v>
      </c>
    </row>
    <row r="135" spans="1:114" x14ac:dyDescent="0.2">
      <c r="A135" s="15" t="s">
        <v>105</v>
      </c>
      <c r="B135" s="10" t="s">
        <v>235</v>
      </c>
      <c r="C135" s="11">
        <f t="shared" si="37"/>
        <v>17.318540011719943</v>
      </c>
      <c r="D135" s="11">
        <f t="shared" si="61"/>
        <v>0</v>
      </c>
      <c r="E135" s="11">
        <f t="shared" si="61"/>
        <v>0</v>
      </c>
      <c r="F135" s="11">
        <f t="shared" si="60"/>
        <v>53</v>
      </c>
      <c r="G135" s="11">
        <f t="shared" si="60"/>
        <v>0</v>
      </c>
      <c r="H135" s="11">
        <f t="shared" si="60"/>
        <v>0</v>
      </c>
      <c r="I135" s="11">
        <f t="shared" si="60"/>
        <v>0</v>
      </c>
      <c r="J135" s="11">
        <f t="shared" si="60"/>
        <v>0</v>
      </c>
      <c r="K135" s="11">
        <f t="shared" si="60"/>
        <v>0</v>
      </c>
      <c r="L135" s="11">
        <f t="shared" si="60"/>
        <v>0</v>
      </c>
      <c r="M135" s="11">
        <f t="shared" si="60"/>
        <v>0</v>
      </c>
      <c r="N135" s="11">
        <f t="shared" si="60"/>
        <v>0</v>
      </c>
      <c r="O135" s="11">
        <f t="shared" si="54"/>
        <v>0</v>
      </c>
      <c r="P135" s="11">
        <f t="shared" si="54"/>
        <v>0</v>
      </c>
      <c r="Q135" s="11">
        <f t="shared" si="54"/>
        <v>0</v>
      </c>
      <c r="R135" s="11">
        <f t="shared" si="54"/>
        <v>0</v>
      </c>
      <c r="S135" s="11">
        <f t="shared" si="54"/>
        <v>0</v>
      </c>
      <c r="T135" s="11">
        <f t="shared" si="53"/>
        <v>2206.1834409834323</v>
      </c>
      <c r="U135" s="40">
        <f t="shared" si="38"/>
        <v>0.16650441064025903</v>
      </c>
      <c r="V135" s="11">
        <f t="shared" si="58"/>
        <v>9.6142290590073323</v>
      </c>
      <c r="W135" s="11">
        <f t="shared" si="58"/>
        <v>387323.08035765385</v>
      </c>
      <c r="X135" s="11">
        <f t="shared" si="57"/>
        <v>14615.965296515238</v>
      </c>
      <c r="Y135" s="11">
        <f t="shared" si="57"/>
        <v>24812.062687364272</v>
      </c>
      <c r="Z135" s="11">
        <f t="shared" si="57"/>
        <v>1.6976000000000002</v>
      </c>
      <c r="AA135" s="11">
        <f t="shared" si="57"/>
        <v>13.25</v>
      </c>
      <c r="AB135" s="11">
        <f t="shared" si="57"/>
        <v>2206.1834409834323</v>
      </c>
      <c r="AC135" s="11">
        <f t="shared" si="57"/>
        <v>0</v>
      </c>
      <c r="AD135" s="11">
        <f t="shared" si="57"/>
        <v>0</v>
      </c>
      <c r="AE135" s="11">
        <f t="shared" si="57"/>
        <v>0</v>
      </c>
      <c r="AF135" s="11">
        <f t="shared" si="57"/>
        <v>0</v>
      </c>
      <c r="AG135" s="11">
        <f t="shared" si="57"/>
        <v>0</v>
      </c>
      <c r="AH135" s="11">
        <f t="shared" si="57"/>
        <v>0</v>
      </c>
      <c r="AI135" s="11">
        <f t="shared" si="63"/>
        <v>0</v>
      </c>
      <c r="AJ135" s="11">
        <f t="shared" si="63"/>
        <v>0</v>
      </c>
      <c r="AK135" s="11">
        <f t="shared" si="63"/>
        <v>0</v>
      </c>
      <c r="AL135" s="11">
        <f t="shared" si="63"/>
        <v>0</v>
      </c>
      <c r="AM135" s="11">
        <f t="shared" si="63"/>
        <v>0</v>
      </c>
      <c r="AN135" s="11">
        <f t="shared" si="62"/>
        <v>0</v>
      </c>
      <c r="AO135" s="11">
        <f t="shared" si="62"/>
        <v>0</v>
      </c>
      <c r="AP135" s="11">
        <f t="shared" si="62"/>
        <v>0</v>
      </c>
      <c r="AQ135" s="11">
        <f t="shared" si="62"/>
        <v>0</v>
      </c>
      <c r="AR135" s="11">
        <f t="shared" si="62"/>
        <v>0</v>
      </c>
      <c r="AS135" s="11">
        <f t="shared" si="62"/>
        <v>0</v>
      </c>
      <c r="AT135" s="11">
        <f t="shared" si="62"/>
        <v>0</v>
      </c>
      <c r="AU135" s="11">
        <f t="shared" si="62"/>
        <v>0</v>
      </c>
      <c r="AV135" s="11">
        <f t="shared" si="62"/>
        <v>77460.851976999998</v>
      </c>
      <c r="AW135" s="11">
        <f t="shared" si="62"/>
        <v>0</v>
      </c>
      <c r="AX135" s="11">
        <f t="shared" si="62"/>
        <v>0</v>
      </c>
      <c r="AY135" s="11">
        <f t="shared" si="62"/>
        <v>0</v>
      </c>
      <c r="AZ135" s="11">
        <f t="shared" si="62"/>
        <v>0</v>
      </c>
      <c r="BA135" s="11">
        <f t="shared" si="59"/>
        <v>0</v>
      </c>
      <c r="BB135" s="11">
        <f t="shared" si="59"/>
        <v>0</v>
      </c>
      <c r="BC135" s="11">
        <f t="shared" si="59"/>
        <v>0</v>
      </c>
      <c r="BD135" s="11">
        <f t="shared" si="59"/>
        <v>0</v>
      </c>
      <c r="BE135" s="11">
        <f t="shared" si="59"/>
        <v>0</v>
      </c>
      <c r="BF135" s="15" t="str">
        <f t="shared" si="40"/>
        <v>ČSN 42 5510</v>
      </c>
      <c r="BG135" s="42">
        <v>17.318540011719943</v>
      </c>
      <c r="BJ135" s="17">
        <f t="shared" si="41"/>
        <v>53</v>
      </c>
      <c r="BX135" s="26">
        <f t="shared" si="44"/>
        <v>2206.1834409834323</v>
      </c>
      <c r="BY135" s="42">
        <v>0.16650441064025903</v>
      </c>
      <c r="BZ135" s="43">
        <f t="shared" si="45"/>
        <v>9.6142290590073323</v>
      </c>
      <c r="CA135" s="18">
        <f t="shared" si="46"/>
        <v>387323.08035765385</v>
      </c>
      <c r="CB135" s="18">
        <f t="shared" si="47"/>
        <v>14615.965296515238</v>
      </c>
      <c r="CC135" s="18">
        <f t="shared" si="48"/>
        <v>24812.062687364272</v>
      </c>
      <c r="CD135" s="25">
        <f t="shared" si="49"/>
        <v>1.6976000000000002</v>
      </c>
      <c r="CE135" s="26">
        <f t="shared" si="50"/>
        <v>13.25</v>
      </c>
      <c r="CF135" s="18">
        <f t="shared" si="51"/>
        <v>2206.1834409834323</v>
      </c>
      <c r="CZ135" s="18">
        <f t="shared" si="52"/>
        <v>77460.851976999998</v>
      </c>
      <c r="DJ135" s="20" t="s">
        <v>188</v>
      </c>
    </row>
    <row r="136" spans="1:114" x14ac:dyDescent="0.2">
      <c r="A136" s="15" t="s">
        <v>105</v>
      </c>
      <c r="B136" s="10" t="s">
        <v>236</v>
      </c>
      <c r="C136" s="11">
        <f t="shared" si="37"/>
        <v>17.97823519906563</v>
      </c>
      <c r="D136" s="11">
        <f t="shared" si="61"/>
        <v>0</v>
      </c>
      <c r="E136" s="11">
        <f t="shared" si="61"/>
        <v>0</v>
      </c>
      <c r="F136" s="11">
        <f t="shared" si="60"/>
        <v>54</v>
      </c>
      <c r="G136" s="11">
        <f t="shared" si="60"/>
        <v>0</v>
      </c>
      <c r="H136" s="11">
        <f t="shared" si="60"/>
        <v>0</v>
      </c>
      <c r="I136" s="11">
        <f t="shared" si="60"/>
        <v>0</v>
      </c>
      <c r="J136" s="11">
        <f t="shared" si="60"/>
        <v>0</v>
      </c>
      <c r="K136" s="11">
        <f t="shared" si="60"/>
        <v>0</v>
      </c>
      <c r="L136" s="11">
        <f t="shared" si="60"/>
        <v>0</v>
      </c>
      <c r="M136" s="11">
        <f t="shared" si="60"/>
        <v>0</v>
      </c>
      <c r="N136" s="11">
        <f t="shared" si="60"/>
        <v>0</v>
      </c>
      <c r="O136" s="11">
        <f t="shared" si="54"/>
        <v>0</v>
      </c>
      <c r="P136" s="11">
        <f t="shared" si="54"/>
        <v>0</v>
      </c>
      <c r="Q136" s="11">
        <f t="shared" si="54"/>
        <v>0</v>
      </c>
      <c r="R136" s="11">
        <f t="shared" si="54"/>
        <v>0</v>
      </c>
      <c r="S136" s="11">
        <f t="shared" si="54"/>
        <v>0</v>
      </c>
      <c r="T136" s="11">
        <f t="shared" si="53"/>
        <v>2290.221044466959</v>
      </c>
      <c r="U136" s="40">
        <f t="shared" si="38"/>
        <v>0.16964600329384882</v>
      </c>
      <c r="V136" s="11">
        <f t="shared" si="58"/>
        <v>9.4361877801368266</v>
      </c>
      <c r="W136" s="11">
        <f t="shared" si="58"/>
        <v>417392.78535410331</v>
      </c>
      <c r="X136" s="11">
        <f t="shared" si="57"/>
        <v>15458.992050151974</v>
      </c>
      <c r="Y136" s="11">
        <f t="shared" si="57"/>
        <v>26243.184904337992</v>
      </c>
      <c r="Z136" s="11">
        <f t="shared" si="57"/>
        <v>1.6976</v>
      </c>
      <c r="AA136" s="11">
        <f t="shared" si="57"/>
        <v>13.5</v>
      </c>
      <c r="AB136" s="11">
        <f t="shared" si="57"/>
        <v>2290.221044466959</v>
      </c>
      <c r="AC136" s="11">
        <f t="shared" si="57"/>
        <v>0</v>
      </c>
      <c r="AD136" s="11">
        <f t="shared" si="57"/>
        <v>0</v>
      </c>
      <c r="AE136" s="11">
        <f t="shared" si="57"/>
        <v>0</v>
      </c>
      <c r="AF136" s="11">
        <f t="shared" si="57"/>
        <v>0</v>
      </c>
      <c r="AG136" s="11">
        <f t="shared" si="57"/>
        <v>0</v>
      </c>
      <c r="AH136" s="11">
        <f t="shared" si="57"/>
        <v>0</v>
      </c>
      <c r="AI136" s="11">
        <f t="shared" si="63"/>
        <v>0</v>
      </c>
      <c r="AJ136" s="11">
        <f t="shared" si="63"/>
        <v>0</v>
      </c>
      <c r="AK136" s="11">
        <f t="shared" si="63"/>
        <v>0</v>
      </c>
      <c r="AL136" s="11">
        <f t="shared" si="63"/>
        <v>0</v>
      </c>
      <c r="AM136" s="11">
        <f t="shared" si="63"/>
        <v>0</v>
      </c>
      <c r="AN136" s="11">
        <f t="shared" si="62"/>
        <v>0</v>
      </c>
      <c r="AO136" s="11">
        <f t="shared" si="62"/>
        <v>0</v>
      </c>
      <c r="AP136" s="11">
        <f t="shared" si="62"/>
        <v>0</v>
      </c>
      <c r="AQ136" s="11">
        <f t="shared" si="62"/>
        <v>0</v>
      </c>
      <c r="AR136" s="11">
        <f t="shared" si="62"/>
        <v>0</v>
      </c>
      <c r="AS136" s="11">
        <f t="shared" si="62"/>
        <v>0</v>
      </c>
      <c r="AT136" s="11">
        <f t="shared" si="62"/>
        <v>0</v>
      </c>
      <c r="AU136" s="11">
        <f t="shared" si="62"/>
        <v>0</v>
      </c>
      <c r="AV136" s="11">
        <f t="shared" si="62"/>
        <v>83474.500751999993</v>
      </c>
      <c r="AW136" s="11">
        <f t="shared" si="62"/>
        <v>0</v>
      </c>
      <c r="AX136" s="11">
        <f t="shared" si="62"/>
        <v>0</v>
      </c>
      <c r="AY136" s="11">
        <f t="shared" si="62"/>
        <v>0</v>
      </c>
      <c r="AZ136" s="11">
        <f t="shared" si="62"/>
        <v>0</v>
      </c>
      <c r="BA136" s="11">
        <f t="shared" si="59"/>
        <v>0</v>
      </c>
      <c r="BB136" s="11">
        <f t="shared" si="59"/>
        <v>0</v>
      </c>
      <c r="BC136" s="11">
        <f t="shared" si="59"/>
        <v>0</v>
      </c>
      <c r="BD136" s="11">
        <f t="shared" si="59"/>
        <v>0</v>
      </c>
      <c r="BE136" s="11">
        <f t="shared" si="59"/>
        <v>0</v>
      </c>
      <c r="BF136" s="15" t="str">
        <f t="shared" si="40"/>
        <v>ČSN 42 5510</v>
      </c>
      <c r="BG136" s="42">
        <v>17.97823519906563</v>
      </c>
      <c r="BJ136" s="17">
        <f t="shared" si="41"/>
        <v>54</v>
      </c>
      <c r="BX136" s="26">
        <f t="shared" si="44"/>
        <v>2290.221044466959</v>
      </c>
      <c r="BY136" s="42">
        <v>0.16964600329384882</v>
      </c>
      <c r="BZ136" s="43">
        <f t="shared" si="45"/>
        <v>9.4361877801368266</v>
      </c>
      <c r="CA136" s="18">
        <f t="shared" si="46"/>
        <v>417392.78535410331</v>
      </c>
      <c r="CB136" s="18">
        <f t="shared" si="47"/>
        <v>15458.992050151974</v>
      </c>
      <c r="CC136" s="18">
        <f t="shared" si="48"/>
        <v>26243.184904337992</v>
      </c>
      <c r="CD136" s="25">
        <f t="shared" si="49"/>
        <v>1.6976</v>
      </c>
      <c r="CE136" s="26">
        <f t="shared" si="50"/>
        <v>13.5</v>
      </c>
      <c r="CF136" s="18">
        <f t="shared" si="51"/>
        <v>2290.221044466959</v>
      </c>
      <c r="CZ136" s="18">
        <f t="shared" si="52"/>
        <v>83474.500751999993</v>
      </c>
      <c r="DJ136" s="20" t="s">
        <v>188</v>
      </c>
    </row>
    <row r="137" spans="1:114" x14ac:dyDescent="0.2">
      <c r="A137" s="15" t="s">
        <v>105</v>
      </c>
      <c r="B137" s="10" t="s">
        <v>237</v>
      </c>
      <c r="C137" s="11">
        <f t="shared" si="37"/>
        <v>18.65026113757666</v>
      </c>
      <c r="D137" s="11">
        <f t="shared" si="61"/>
        <v>0</v>
      </c>
      <c r="E137" s="11">
        <f t="shared" si="61"/>
        <v>0</v>
      </c>
      <c r="F137" s="11">
        <f t="shared" si="60"/>
        <v>55</v>
      </c>
      <c r="G137" s="11">
        <f t="shared" si="60"/>
        <v>0</v>
      </c>
      <c r="H137" s="11">
        <f t="shared" si="60"/>
        <v>0</v>
      </c>
      <c r="I137" s="11">
        <f t="shared" si="60"/>
        <v>0</v>
      </c>
      <c r="J137" s="11">
        <f t="shared" si="60"/>
        <v>0</v>
      </c>
      <c r="K137" s="11">
        <f t="shared" si="60"/>
        <v>0</v>
      </c>
      <c r="L137" s="11">
        <f t="shared" si="60"/>
        <v>0</v>
      </c>
      <c r="M137" s="11">
        <f t="shared" si="60"/>
        <v>0</v>
      </c>
      <c r="N137" s="11">
        <f t="shared" si="60"/>
        <v>0</v>
      </c>
      <c r="O137" s="11">
        <f t="shared" si="54"/>
        <v>0</v>
      </c>
      <c r="P137" s="11">
        <f t="shared" si="54"/>
        <v>0</v>
      </c>
      <c r="Q137" s="11">
        <f t="shared" si="54"/>
        <v>0</v>
      </c>
      <c r="R137" s="11">
        <f t="shared" si="54"/>
        <v>0</v>
      </c>
      <c r="S137" s="11">
        <f t="shared" si="54"/>
        <v>0</v>
      </c>
      <c r="T137" s="11">
        <f t="shared" si="53"/>
        <v>2375.8294442772813</v>
      </c>
      <c r="U137" s="40">
        <f t="shared" si="38"/>
        <v>0.17278759594743864</v>
      </c>
      <c r="V137" s="11">
        <f t="shared" si="58"/>
        <v>9.2646207295888843</v>
      </c>
      <c r="W137" s="11">
        <f t="shared" si="58"/>
        <v>449180.25430867344</v>
      </c>
      <c r="X137" s="11">
        <f t="shared" si="57"/>
        <v>16333.827429406307</v>
      </c>
      <c r="Y137" s="11">
        <f t="shared" si="57"/>
        <v>27728.305444160149</v>
      </c>
      <c r="Z137" s="11">
        <f t="shared" si="57"/>
        <v>1.6976000000000002</v>
      </c>
      <c r="AA137" s="11">
        <f t="shared" si="57"/>
        <v>13.749999999999998</v>
      </c>
      <c r="AB137" s="11">
        <f t="shared" si="57"/>
        <v>2375.8294442772813</v>
      </c>
      <c r="AC137" s="11">
        <f t="shared" si="57"/>
        <v>0</v>
      </c>
      <c r="AD137" s="11">
        <f t="shared" si="57"/>
        <v>0</v>
      </c>
      <c r="AE137" s="11">
        <f t="shared" si="57"/>
        <v>0</v>
      </c>
      <c r="AF137" s="11">
        <f t="shared" si="57"/>
        <v>0</v>
      </c>
      <c r="AG137" s="11">
        <f t="shared" si="57"/>
        <v>0</v>
      </c>
      <c r="AH137" s="11">
        <f t="shared" si="57"/>
        <v>0</v>
      </c>
      <c r="AI137" s="11">
        <f t="shared" si="63"/>
        <v>0</v>
      </c>
      <c r="AJ137" s="11">
        <f t="shared" si="63"/>
        <v>0</v>
      </c>
      <c r="AK137" s="11">
        <f t="shared" si="63"/>
        <v>0</v>
      </c>
      <c r="AL137" s="11">
        <f t="shared" si="63"/>
        <v>0</v>
      </c>
      <c r="AM137" s="11">
        <f t="shared" si="63"/>
        <v>0</v>
      </c>
      <c r="AN137" s="11">
        <f t="shared" si="62"/>
        <v>0</v>
      </c>
      <c r="AO137" s="11">
        <f t="shared" si="62"/>
        <v>0</v>
      </c>
      <c r="AP137" s="11">
        <f t="shared" si="62"/>
        <v>0</v>
      </c>
      <c r="AQ137" s="11">
        <f t="shared" si="62"/>
        <v>0</v>
      </c>
      <c r="AR137" s="11">
        <f t="shared" si="62"/>
        <v>0</v>
      </c>
      <c r="AS137" s="11">
        <f t="shared" si="62"/>
        <v>0</v>
      </c>
      <c r="AT137" s="11">
        <f t="shared" si="62"/>
        <v>0</v>
      </c>
      <c r="AU137" s="11">
        <f t="shared" si="62"/>
        <v>0</v>
      </c>
      <c r="AV137" s="11">
        <f t="shared" si="62"/>
        <v>89831.685624999998</v>
      </c>
      <c r="AW137" s="11">
        <f t="shared" si="62"/>
        <v>0</v>
      </c>
      <c r="AX137" s="11">
        <f t="shared" si="62"/>
        <v>0</v>
      </c>
      <c r="AY137" s="11">
        <f t="shared" si="62"/>
        <v>0</v>
      </c>
      <c r="AZ137" s="11">
        <f t="shared" si="62"/>
        <v>0</v>
      </c>
      <c r="BA137" s="11">
        <f t="shared" si="59"/>
        <v>0</v>
      </c>
      <c r="BB137" s="11">
        <f t="shared" si="59"/>
        <v>0</v>
      </c>
      <c r="BC137" s="11">
        <f t="shared" si="59"/>
        <v>0</v>
      </c>
      <c r="BD137" s="11">
        <f t="shared" si="59"/>
        <v>0</v>
      </c>
      <c r="BE137" s="11">
        <f t="shared" si="59"/>
        <v>0</v>
      </c>
      <c r="BF137" s="15" t="str">
        <f t="shared" si="40"/>
        <v>ČSN 42 5510</v>
      </c>
      <c r="BG137" s="42">
        <v>18.65026113757666</v>
      </c>
      <c r="BJ137" s="17">
        <f t="shared" si="41"/>
        <v>55</v>
      </c>
      <c r="BX137" s="26">
        <f t="shared" si="44"/>
        <v>2375.8294442772813</v>
      </c>
      <c r="BY137" s="42">
        <v>0.17278759594743864</v>
      </c>
      <c r="BZ137" s="43">
        <f t="shared" si="45"/>
        <v>9.2646207295888843</v>
      </c>
      <c r="CA137" s="18">
        <f t="shared" si="46"/>
        <v>449180.25430867344</v>
      </c>
      <c r="CB137" s="18">
        <f t="shared" si="47"/>
        <v>16333.827429406307</v>
      </c>
      <c r="CC137" s="18">
        <f t="shared" si="48"/>
        <v>27728.305444160149</v>
      </c>
      <c r="CD137" s="25">
        <f t="shared" si="49"/>
        <v>1.6976000000000002</v>
      </c>
      <c r="CE137" s="26">
        <f t="shared" si="50"/>
        <v>13.749999999999998</v>
      </c>
      <c r="CF137" s="18">
        <f t="shared" si="51"/>
        <v>2375.8294442772813</v>
      </c>
      <c r="CZ137" s="18">
        <f t="shared" si="52"/>
        <v>89831.685624999998</v>
      </c>
      <c r="DJ137" s="20" t="s">
        <v>188</v>
      </c>
    </row>
    <row r="138" spans="1:114" x14ac:dyDescent="0.2">
      <c r="A138" s="15" t="s">
        <v>105</v>
      </c>
      <c r="B138" s="10" t="s">
        <v>238</v>
      </c>
      <c r="C138" s="11">
        <f t="shared" si="37"/>
        <v>19.33461782725302</v>
      </c>
      <c r="D138" s="11">
        <f t="shared" si="61"/>
        <v>0</v>
      </c>
      <c r="E138" s="11">
        <f t="shared" si="61"/>
        <v>0</v>
      </c>
      <c r="F138" s="11">
        <f t="shared" si="60"/>
        <v>56</v>
      </c>
      <c r="G138" s="11">
        <f t="shared" si="60"/>
        <v>0</v>
      </c>
      <c r="H138" s="11">
        <f t="shared" si="60"/>
        <v>0</v>
      </c>
      <c r="I138" s="11">
        <f t="shared" si="60"/>
        <v>0</v>
      </c>
      <c r="J138" s="11">
        <f t="shared" si="60"/>
        <v>0</v>
      </c>
      <c r="K138" s="11">
        <f t="shared" si="60"/>
        <v>0</v>
      </c>
      <c r="L138" s="11">
        <f t="shared" si="60"/>
        <v>0</v>
      </c>
      <c r="M138" s="11">
        <f t="shared" si="60"/>
        <v>0</v>
      </c>
      <c r="N138" s="11">
        <f t="shared" si="60"/>
        <v>0</v>
      </c>
      <c r="O138" s="11">
        <f t="shared" si="54"/>
        <v>0</v>
      </c>
      <c r="P138" s="11">
        <f t="shared" si="54"/>
        <v>0</v>
      </c>
      <c r="Q138" s="11">
        <f t="shared" si="54"/>
        <v>0</v>
      </c>
      <c r="R138" s="11">
        <f t="shared" si="54"/>
        <v>0</v>
      </c>
      <c r="S138" s="11">
        <f t="shared" si="54"/>
        <v>0</v>
      </c>
      <c r="T138" s="11">
        <f t="shared" si="53"/>
        <v>2463.0086404143976</v>
      </c>
      <c r="U138" s="40">
        <f t="shared" si="38"/>
        <v>0.17592918860102841</v>
      </c>
      <c r="V138" s="11">
        <f t="shared" si="58"/>
        <v>9.0991810737033667</v>
      </c>
      <c r="W138" s="11">
        <f t="shared" si="58"/>
        <v>482749.69352122198</v>
      </c>
      <c r="X138" s="11">
        <f t="shared" si="57"/>
        <v>17241.060482900786</v>
      </c>
      <c r="Y138" s="11">
        <f t="shared" si="57"/>
        <v>29268.42427577237</v>
      </c>
      <c r="Z138" s="11">
        <f t="shared" si="57"/>
        <v>1.6975999999999998</v>
      </c>
      <c r="AA138" s="11">
        <f t="shared" si="57"/>
        <v>14.000000000000002</v>
      </c>
      <c r="AB138" s="11">
        <f t="shared" si="57"/>
        <v>2463.0086404143976</v>
      </c>
      <c r="AC138" s="11">
        <f t="shared" si="57"/>
        <v>0</v>
      </c>
      <c r="AD138" s="11">
        <f t="shared" si="57"/>
        <v>0</v>
      </c>
      <c r="AE138" s="11">
        <f t="shared" si="57"/>
        <v>0</v>
      </c>
      <c r="AF138" s="11">
        <f t="shared" si="57"/>
        <v>0</v>
      </c>
      <c r="AG138" s="11">
        <f t="shared" si="57"/>
        <v>0</v>
      </c>
      <c r="AH138" s="11">
        <f t="shared" si="57"/>
        <v>0</v>
      </c>
      <c r="AI138" s="11">
        <f t="shared" si="63"/>
        <v>0</v>
      </c>
      <c r="AJ138" s="11">
        <f t="shared" si="63"/>
        <v>0</v>
      </c>
      <c r="AK138" s="11">
        <f t="shared" si="63"/>
        <v>0</v>
      </c>
      <c r="AL138" s="11">
        <f t="shared" si="63"/>
        <v>0</v>
      </c>
      <c r="AM138" s="11">
        <f t="shared" si="63"/>
        <v>0</v>
      </c>
      <c r="AN138" s="11">
        <f t="shared" si="62"/>
        <v>0</v>
      </c>
      <c r="AO138" s="11">
        <f t="shared" si="62"/>
        <v>0</v>
      </c>
      <c r="AP138" s="11">
        <f t="shared" si="62"/>
        <v>0</v>
      </c>
      <c r="AQ138" s="11">
        <f t="shared" si="62"/>
        <v>0</v>
      </c>
      <c r="AR138" s="11">
        <f t="shared" si="62"/>
        <v>0</v>
      </c>
      <c r="AS138" s="11">
        <f t="shared" si="62"/>
        <v>0</v>
      </c>
      <c r="AT138" s="11">
        <f t="shared" si="62"/>
        <v>0</v>
      </c>
      <c r="AU138" s="11">
        <f t="shared" si="62"/>
        <v>0</v>
      </c>
      <c r="AV138" s="11">
        <f t="shared" si="62"/>
        <v>96545.247231999994</v>
      </c>
      <c r="AW138" s="11">
        <f t="shared" si="62"/>
        <v>0</v>
      </c>
      <c r="AX138" s="11">
        <f t="shared" si="62"/>
        <v>0</v>
      </c>
      <c r="AY138" s="11">
        <f t="shared" si="62"/>
        <v>0</v>
      </c>
      <c r="AZ138" s="11">
        <f t="shared" si="62"/>
        <v>0</v>
      </c>
      <c r="BA138" s="11">
        <f t="shared" si="59"/>
        <v>0</v>
      </c>
      <c r="BB138" s="11">
        <f t="shared" si="59"/>
        <v>0</v>
      </c>
      <c r="BC138" s="11">
        <f t="shared" si="59"/>
        <v>0</v>
      </c>
      <c r="BD138" s="11">
        <f t="shared" si="59"/>
        <v>0</v>
      </c>
      <c r="BE138" s="11">
        <f t="shared" si="59"/>
        <v>0</v>
      </c>
      <c r="BF138" s="15" t="str">
        <f t="shared" si="40"/>
        <v>ČSN 42 5510</v>
      </c>
      <c r="BG138" s="42">
        <v>19.33461782725302</v>
      </c>
      <c r="BJ138" s="17">
        <f t="shared" si="41"/>
        <v>56</v>
      </c>
      <c r="BX138" s="26">
        <f t="shared" si="44"/>
        <v>2463.0086404143976</v>
      </c>
      <c r="BY138" s="42">
        <v>0.17592918860102841</v>
      </c>
      <c r="BZ138" s="43">
        <f t="shared" si="45"/>
        <v>9.0991810737033667</v>
      </c>
      <c r="CA138" s="18">
        <f t="shared" si="46"/>
        <v>482749.69352122198</v>
      </c>
      <c r="CB138" s="18">
        <f t="shared" si="47"/>
        <v>17241.060482900786</v>
      </c>
      <c r="CC138" s="18">
        <f t="shared" si="48"/>
        <v>29268.42427577237</v>
      </c>
      <c r="CD138" s="25">
        <f t="shared" si="49"/>
        <v>1.6975999999999998</v>
      </c>
      <c r="CE138" s="26">
        <f t="shared" si="50"/>
        <v>14.000000000000002</v>
      </c>
      <c r="CF138" s="18">
        <f t="shared" si="51"/>
        <v>2463.0086404143976</v>
      </c>
      <c r="CZ138" s="18">
        <f t="shared" si="52"/>
        <v>96545.247231999994</v>
      </c>
      <c r="DJ138" s="20" t="s">
        <v>188</v>
      </c>
    </row>
    <row r="139" spans="1:114" x14ac:dyDescent="0.2">
      <c r="A139" s="15" t="s">
        <v>105</v>
      </c>
      <c r="B139" s="10" t="s">
        <v>239</v>
      </c>
      <c r="C139" s="11">
        <f t="shared" si="37"/>
        <v>20.03130526809473</v>
      </c>
      <c r="D139" s="11">
        <f t="shared" si="61"/>
        <v>0</v>
      </c>
      <c r="E139" s="11">
        <f t="shared" si="61"/>
        <v>0</v>
      </c>
      <c r="F139" s="11">
        <f t="shared" si="60"/>
        <v>57</v>
      </c>
      <c r="G139" s="11">
        <f t="shared" si="60"/>
        <v>0</v>
      </c>
      <c r="H139" s="11">
        <f t="shared" si="60"/>
        <v>0</v>
      </c>
      <c r="I139" s="11">
        <f t="shared" si="60"/>
        <v>0</v>
      </c>
      <c r="J139" s="11">
        <f t="shared" si="60"/>
        <v>0</v>
      </c>
      <c r="K139" s="11">
        <f t="shared" si="60"/>
        <v>0</v>
      </c>
      <c r="L139" s="11">
        <f t="shared" si="60"/>
        <v>0</v>
      </c>
      <c r="M139" s="11">
        <f t="shared" si="60"/>
        <v>0</v>
      </c>
      <c r="N139" s="11">
        <f t="shared" si="60"/>
        <v>0</v>
      </c>
      <c r="O139" s="11">
        <f t="shared" si="54"/>
        <v>0</v>
      </c>
      <c r="P139" s="11">
        <f t="shared" si="54"/>
        <v>0</v>
      </c>
      <c r="Q139" s="11">
        <f t="shared" si="54"/>
        <v>0</v>
      </c>
      <c r="R139" s="11">
        <f t="shared" si="54"/>
        <v>0</v>
      </c>
      <c r="S139" s="11">
        <f t="shared" si="54"/>
        <v>0</v>
      </c>
      <c r="T139" s="11">
        <f t="shared" si="53"/>
        <v>2551.7586328783095</v>
      </c>
      <c r="U139" s="40">
        <f t="shared" si="38"/>
        <v>0.1790707812546182</v>
      </c>
      <c r="V139" s="11">
        <f t="shared" si="58"/>
        <v>8.9395463180243588</v>
      </c>
      <c r="W139" s="11">
        <f t="shared" si="58"/>
        <v>518166.4873888517</v>
      </c>
      <c r="X139" s="11">
        <f t="shared" si="57"/>
        <v>18181.280259257954</v>
      </c>
      <c r="Y139" s="11">
        <f t="shared" si="57"/>
        <v>30864.541368116305</v>
      </c>
      <c r="Z139" s="11">
        <f t="shared" ref="Z139:AO165" si="64">IF($A139="x",CD139,"")</f>
        <v>1.6976000000000002</v>
      </c>
      <c r="AA139" s="11">
        <f t="shared" si="64"/>
        <v>14.25</v>
      </c>
      <c r="AB139" s="11">
        <f t="shared" si="64"/>
        <v>2551.7586328783095</v>
      </c>
      <c r="AC139" s="11">
        <f t="shared" si="64"/>
        <v>0</v>
      </c>
      <c r="AD139" s="11">
        <f t="shared" si="64"/>
        <v>0</v>
      </c>
      <c r="AE139" s="11">
        <f t="shared" si="64"/>
        <v>0</v>
      </c>
      <c r="AF139" s="11">
        <f t="shared" si="64"/>
        <v>0</v>
      </c>
      <c r="AG139" s="11">
        <f t="shared" si="64"/>
        <v>0</v>
      </c>
      <c r="AH139" s="11">
        <f t="shared" si="64"/>
        <v>0</v>
      </c>
      <c r="AI139" s="11">
        <f t="shared" si="63"/>
        <v>0</v>
      </c>
      <c r="AJ139" s="11">
        <f t="shared" si="63"/>
        <v>0</v>
      </c>
      <c r="AK139" s="11">
        <f t="shared" si="63"/>
        <v>0</v>
      </c>
      <c r="AL139" s="11">
        <f t="shared" si="63"/>
        <v>0</v>
      </c>
      <c r="AM139" s="11">
        <f t="shared" si="63"/>
        <v>0</v>
      </c>
      <c r="AN139" s="11">
        <f t="shared" si="62"/>
        <v>0</v>
      </c>
      <c r="AO139" s="11">
        <f t="shared" si="62"/>
        <v>0</v>
      </c>
      <c r="AP139" s="11">
        <f t="shared" si="62"/>
        <v>0</v>
      </c>
      <c r="AQ139" s="11">
        <f t="shared" si="62"/>
        <v>0</v>
      </c>
      <c r="AR139" s="11">
        <f t="shared" si="62"/>
        <v>0</v>
      </c>
      <c r="AS139" s="11">
        <f t="shared" si="62"/>
        <v>0</v>
      </c>
      <c r="AT139" s="11">
        <f t="shared" si="62"/>
        <v>0</v>
      </c>
      <c r="AU139" s="11">
        <f t="shared" si="62"/>
        <v>0</v>
      </c>
      <c r="AV139" s="11">
        <f t="shared" si="62"/>
        <v>103628.26181699999</v>
      </c>
      <c r="AW139" s="11">
        <f t="shared" si="62"/>
        <v>0</v>
      </c>
      <c r="AX139" s="11">
        <f t="shared" si="62"/>
        <v>0</v>
      </c>
      <c r="AY139" s="11">
        <f t="shared" si="62"/>
        <v>0</v>
      </c>
      <c r="AZ139" s="11">
        <f t="shared" si="62"/>
        <v>0</v>
      </c>
      <c r="BA139" s="11">
        <f t="shared" si="59"/>
        <v>0</v>
      </c>
      <c r="BB139" s="11">
        <f t="shared" si="59"/>
        <v>0</v>
      </c>
      <c r="BC139" s="11">
        <f t="shared" si="59"/>
        <v>0</v>
      </c>
      <c r="BD139" s="11">
        <f t="shared" si="59"/>
        <v>0</v>
      </c>
      <c r="BE139" s="11">
        <f t="shared" si="59"/>
        <v>0</v>
      </c>
      <c r="BF139" s="15" t="str">
        <f t="shared" si="40"/>
        <v>ČSN 42 5510</v>
      </c>
      <c r="BG139" s="42">
        <v>20.03130526809473</v>
      </c>
      <c r="BJ139" s="17">
        <f t="shared" si="41"/>
        <v>57</v>
      </c>
      <c r="BX139" s="26">
        <f t="shared" si="44"/>
        <v>2551.7586328783095</v>
      </c>
      <c r="BY139" s="42">
        <v>0.1790707812546182</v>
      </c>
      <c r="BZ139" s="43">
        <f t="shared" si="45"/>
        <v>8.9395463180243588</v>
      </c>
      <c r="CA139" s="18">
        <f t="shared" si="46"/>
        <v>518166.4873888517</v>
      </c>
      <c r="CB139" s="18">
        <f t="shared" si="47"/>
        <v>18181.280259257954</v>
      </c>
      <c r="CC139" s="18">
        <f t="shared" si="48"/>
        <v>30864.541368116305</v>
      </c>
      <c r="CD139" s="25">
        <f t="shared" si="49"/>
        <v>1.6976000000000002</v>
      </c>
      <c r="CE139" s="26">
        <f t="shared" si="50"/>
        <v>14.25</v>
      </c>
      <c r="CF139" s="18">
        <f t="shared" si="51"/>
        <v>2551.7586328783095</v>
      </c>
      <c r="CZ139" s="18">
        <f t="shared" si="52"/>
        <v>103628.26181699999</v>
      </c>
      <c r="DJ139" s="20" t="s">
        <v>188</v>
      </c>
    </row>
    <row r="140" spans="1:114" x14ac:dyDescent="0.2">
      <c r="A140" s="15" t="s">
        <v>105</v>
      </c>
      <c r="B140" s="10" t="s">
        <v>240</v>
      </c>
      <c r="C140" s="11">
        <f t="shared" si="37"/>
        <v>20.740323460101777</v>
      </c>
      <c r="D140" s="11">
        <f t="shared" si="61"/>
        <v>0</v>
      </c>
      <c r="E140" s="11">
        <f t="shared" si="61"/>
        <v>0</v>
      </c>
      <c r="F140" s="11">
        <f t="shared" si="60"/>
        <v>58</v>
      </c>
      <c r="G140" s="11">
        <f t="shared" si="60"/>
        <v>0</v>
      </c>
      <c r="H140" s="11">
        <f t="shared" si="60"/>
        <v>0</v>
      </c>
      <c r="I140" s="11">
        <f t="shared" si="60"/>
        <v>0</v>
      </c>
      <c r="J140" s="11">
        <f t="shared" si="60"/>
        <v>0</v>
      </c>
      <c r="K140" s="11">
        <f t="shared" si="60"/>
        <v>0</v>
      </c>
      <c r="L140" s="11">
        <f t="shared" si="60"/>
        <v>0</v>
      </c>
      <c r="M140" s="11">
        <f t="shared" si="60"/>
        <v>0</v>
      </c>
      <c r="N140" s="11">
        <f t="shared" si="60"/>
        <v>0</v>
      </c>
      <c r="O140" s="11">
        <f t="shared" si="54"/>
        <v>0</v>
      </c>
      <c r="P140" s="11">
        <f t="shared" si="54"/>
        <v>0</v>
      </c>
      <c r="Q140" s="11">
        <f t="shared" si="54"/>
        <v>0</v>
      </c>
      <c r="R140" s="11">
        <f t="shared" si="54"/>
        <v>0</v>
      </c>
      <c r="S140" s="11">
        <f t="shared" si="54"/>
        <v>0</v>
      </c>
      <c r="T140" s="11">
        <f t="shared" si="53"/>
        <v>2642.079421669016</v>
      </c>
      <c r="U140" s="40">
        <f t="shared" si="38"/>
        <v>0.18221237390820802</v>
      </c>
      <c r="V140" s="11">
        <f t="shared" si="58"/>
        <v>8.785416209092908</v>
      </c>
      <c r="W140" s="11">
        <f t="shared" si="58"/>
        <v>555497.19840591063</v>
      </c>
      <c r="X140" s="11">
        <f t="shared" si="58"/>
        <v>19155.075807100366</v>
      </c>
      <c r="Y140" s="11">
        <f t="shared" si="58"/>
        <v>32517.656690133583</v>
      </c>
      <c r="Z140" s="11">
        <f t="shared" si="64"/>
        <v>1.6976</v>
      </c>
      <c r="AA140" s="11">
        <f t="shared" si="64"/>
        <v>14.5</v>
      </c>
      <c r="AB140" s="11">
        <f t="shared" si="64"/>
        <v>2642.079421669016</v>
      </c>
      <c r="AC140" s="11">
        <f t="shared" si="64"/>
        <v>0</v>
      </c>
      <c r="AD140" s="11">
        <f t="shared" si="64"/>
        <v>0</v>
      </c>
      <c r="AE140" s="11">
        <f t="shared" si="64"/>
        <v>0</v>
      </c>
      <c r="AF140" s="11">
        <f t="shared" si="64"/>
        <v>0</v>
      </c>
      <c r="AG140" s="11">
        <f t="shared" si="64"/>
        <v>0</v>
      </c>
      <c r="AH140" s="11">
        <f t="shared" si="64"/>
        <v>0</v>
      </c>
      <c r="AI140" s="11">
        <f t="shared" si="63"/>
        <v>0</v>
      </c>
      <c r="AJ140" s="11">
        <f t="shared" si="63"/>
        <v>0</v>
      </c>
      <c r="AK140" s="11">
        <f t="shared" si="63"/>
        <v>0</v>
      </c>
      <c r="AL140" s="11">
        <f t="shared" si="63"/>
        <v>0</v>
      </c>
      <c r="AM140" s="11">
        <f t="shared" si="63"/>
        <v>0</v>
      </c>
      <c r="AN140" s="11">
        <f t="shared" si="62"/>
        <v>0</v>
      </c>
      <c r="AO140" s="11">
        <f t="shared" si="62"/>
        <v>0</v>
      </c>
      <c r="AP140" s="11">
        <f t="shared" si="62"/>
        <v>0</v>
      </c>
      <c r="AQ140" s="11">
        <f t="shared" si="62"/>
        <v>0</v>
      </c>
      <c r="AR140" s="11">
        <f t="shared" si="62"/>
        <v>0</v>
      </c>
      <c r="AS140" s="11">
        <f t="shared" si="62"/>
        <v>0</v>
      </c>
      <c r="AT140" s="11">
        <f t="shared" si="62"/>
        <v>0</v>
      </c>
      <c r="AU140" s="11">
        <f t="shared" si="62"/>
        <v>0</v>
      </c>
      <c r="AV140" s="11">
        <f t="shared" si="62"/>
        <v>111094.04123199999</v>
      </c>
      <c r="AW140" s="11">
        <f t="shared" si="62"/>
        <v>0</v>
      </c>
      <c r="AX140" s="11">
        <f t="shared" si="62"/>
        <v>0</v>
      </c>
      <c r="AY140" s="11">
        <f t="shared" si="62"/>
        <v>0</v>
      </c>
      <c r="AZ140" s="11">
        <f t="shared" si="62"/>
        <v>0</v>
      </c>
      <c r="BA140" s="11">
        <f t="shared" si="59"/>
        <v>0</v>
      </c>
      <c r="BB140" s="11">
        <f t="shared" si="59"/>
        <v>0</v>
      </c>
      <c r="BC140" s="11">
        <f t="shared" si="59"/>
        <v>0</v>
      </c>
      <c r="BD140" s="11">
        <f t="shared" si="59"/>
        <v>0</v>
      </c>
      <c r="BE140" s="11">
        <f t="shared" si="59"/>
        <v>0</v>
      </c>
      <c r="BF140" s="15" t="str">
        <f t="shared" si="40"/>
        <v>ČSN 42 5510</v>
      </c>
      <c r="BG140" s="42">
        <v>20.740323460101777</v>
      </c>
      <c r="BJ140" s="17">
        <f t="shared" si="41"/>
        <v>58</v>
      </c>
      <c r="BX140" s="26">
        <f t="shared" si="44"/>
        <v>2642.079421669016</v>
      </c>
      <c r="BY140" s="42">
        <v>0.18221237390820802</v>
      </c>
      <c r="BZ140" s="43">
        <f t="shared" si="45"/>
        <v>8.785416209092908</v>
      </c>
      <c r="CA140" s="18">
        <f t="shared" si="46"/>
        <v>555497.19840591063</v>
      </c>
      <c r="CB140" s="18">
        <f t="shared" si="47"/>
        <v>19155.075807100366</v>
      </c>
      <c r="CC140" s="18">
        <f t="shared" si="48"/>
        <v>32517.656690133583</v>
      </c>
      <c r="CD140" s="25">
        <f t="shared" si="49"/>
        <v>1.6976</v>
      </c>
      <c r="CE140" s="26">
        <f t="shared" si="50"/>
        <v>14.5</v>
      </c>
      <c r="CF140" s="18">
        <f t="shared" si="51"/>
        <v>2642.079421669016</v>
      </c>
      <c r="CZ140" s="18">
        <f t="shared" si="52"/>
        <v>111094.04123199999</v>
      </c>
      <c r="DJ140" s="20" t="s">
        <v>188</v>
      </c>
    </row>
    <row r="141" spans="1:114" x14ac:dyDescent="0.2">
      <c r="A141" s="15" t="s">
        <v>105</v>
      </c>
      <c r="B141" s="10" t="s">
        <v>241</v>
      </c>
      <c r="C141" s="11">
        <f t="shared" si="37"/>
        <v>22.195352097611888</v>
      </c>
      <c r="D141" s="11">
        <f t="shared" si="61"/>
        <v>0</v>
      </c>
      <c r="E141" s="11">
        <f t="shared" si="61"/>
        <v>0</v>
      </c>
      <c r="F141" s="11">
        <f t="shared" si="60"/>
        <v>60</v>
      </c>
      <c r="G141" s="11">
        <f t="shared" si="60"/>
        <v>0</v>
      </c>
      <c r="H141" s="11">
        <f t="shared" si="60"/>
        <v>0</v>
      </c>
      <c r="I141" s="11">
        <f t="shared" si="60"/>
        <v>0</v>
      </c>
      <c r="J141" s="11">
        <f t="shared" si="60"/>
        <v>0</v>
      </c>
      <c r="K141" s="11">
        <f t="shared" si="60"/>
        <v>0</v>
      </c>
      <c r="L141" s="11">
        <f t="shared" si="60"/>
        <v>0</v>
      </c>
      <c r="M141" s="11">
        <f t="shared" si="60"/>
        <v>0</v>
      </c>
      <c r="N141" s="11">
        <f t="shared" si="60"/>
        <v>0</v>
      </c>
      <c r="O141" s="11">
        <f t="shared" si="54"/>
        <v>0</v>
      </c>
      <c r="P141" s="11">
        <f t="shared" si="54"/>
        <v>0</v>
      </c>
      <c r="Q141" s="11">
        <f t="shared" si="54"/>
        <v>0</v>
      </c>
      <c r="R141" s="11">
        <f t="shared" si="54"/>
        <v>0</v>
      </c>
      <c r="S141" s="11">
        <f t="shared" si="54"/>
        <v>0</v>
      </c>
      <c r="T141" s="11">
        <f t="shared" si="53"/>
        <v>2827.4333882308138</v>
      </c>
      <c r="U141" s="40">
        <f t="shared" si="38"/>
        <v>0.18849555921538758</v>
      </c>
      <c r="V141" s="11">
        <f t="shared" si="58"/>
        <v>8.4925690021231421</v>
      </c>
      <c r="W141" s="11">
        <f t="shared" si="58"/>
        <v>636172.51235193305</v>
      </c>
      <c r="X141" s="11">
        <f t="shared" si="58"/>
        <v>21205.750411731104</v>
      </c>
      <c r="Y141" s="11">
        <f t="shared" si="58"/>
        <v>35998.881898954722</v>
      </c>
      <c r="Z141" s="11">
        <f t="shared" si="64"/>
        <v>1.6976</v>
      </c>
      <c r="AA141" s="11">
        <f t="shared" si="64"/>
        <v>14.999999999999998</v>
      </c>
      <c r="AB141" s="11">
        <f t="shared" si="64"/>
        <v>2827.4333882308138</v>
      </c>
      <c r="AC141" s="11">
        <f t="shared" si="64"/>
        <v>0</v>
      </c>
      <c r="AD141" s="11">
        <f t="shared" si="64"/>
        <v>0</v>
      </c>
      <c r="AE141" s="11">
        <f t="shared" si="64"/>
        <v>0</v>
      </c>
      <c r="AF141" s="11">
        <f t="shared" si="64"/>
        <v>0</v>
      </c>
      <c r="AG141" s="11">
        <f t="shared" si="64"/>
        <v>0</v>
      </c>
      <c r="AH141" s="11">
        <f t="shared" si="64"/>
        <v>0</v>
      </c>
      <c r="AI141" s="11">
        <f t="shared" si="63"/>
        <v>0</v>
      </c>
      <c r="AJ141" s="11">
        <f t="shared" si="63"/>
        <v>0</v>
      </c>
      <c r="AK141" s="11">
        <f t="shared" si="63"/>
        <v>0</v>
      </c>
      <c r="AL141" s="11">
        <f t="shared" si="63"/>
        <v>0</v>
      </c>
      <c r="AM141" s="11">
        <f t="shared" si="63"/>
        <v>0</v>
      </c>
      <c r="AN141" s="11">
        <f t="shared" si="62"/>
        <v>0</v>
      </c>
      <c r="AO141" s="11">
        <f t="shared" si="62"/>
        <v>0</v>
      </c>
      <c r="AP141" s="11">
        <f t="shared" si="62"/>
        <v>0</v>
      </c>
      <c r="AQ141" s="11">
        <f t="shared" si="62"/>
        <v>0</v>
      </c>
      <c r="AR141" s="11">
        <f t="shared" si="62"/>
        <v>0</v>
      </c>
      <c r="AS141" s="11">
        <f t="shared" si="62"/>
        <v>0</v>
      </c>
      <c r="AT141" s="11">
        <f t="shared" si="62"/>
        <v>0</v>
      </c>
      <c r="AU141" s="11">
        <f t="shared" si="62"/>
        <v>0</v>
      </c>
      <c r="AV141" s="11">
        <f t="shared" si="62"/>
        <v>127228.31999999999</v>
      </c>
      <c r="AW141" s="11">
        <f t="shared" si="62"/>
        <v>0</v>
      </c>
      <c r="AX141" s="11">
        <f t="shared" si="62"/>
        <v>0</v>
      </c>
      <c r="AY141" s="11">
        <f t="shared" si="62"/>
        <v>0</v>
      </c>
      <c r="AZ141" s="11">
        <f t="shared" si="62"/>
        <v>0</v>
      </c>
      <c r="BA141" s="11">
        <f t="shared" si="59"/>
        <v>0</v>
      </c>
      <c r="BB141" s="11">
        <f t="shared" si="59"/>
        <v>0</v>
      </c>
      <c r="BC141" s="11">
        <f t="shared" si="59"/>
        <v>0</v>
      </c>
      <c r="BD141" s="11">
        <f t="shared" si="59"/>
        <v>0</v>
      </c>
      <c r="BE141" s="11">
        <f t="shared" si="59"/>
        <v>0</v>
      </c>
      <c r="BF141" s="15" t="str">
        <f t="shared" si="40"/>
        <v>ČSN 42 5510</v>
      </c>
      <c r="BG141" s="42">
        <v>22.195352097611888</v>
      </c>
      <c r="BJ141" s="17">
        <f t="shared" si="41"/>
        <v>60</v>
      </c>
      <c r="BX141" s="26">
        <f t="shared" si="44"/>
        <v>2827.4333882308138</v>
      </c>
      <c r="BY141" s="42">
        <v>0.18849555921538758</v>
      </c>
      <c r="BZ141" s="43">
        <f t="shared" si="45"/>
        <v>8.4925690021231421</v>
      </c>
      <c r="CA141" s="18">
        <f t="shared" si="46"/>
        <v>636172.51235193305</v>
      </c>
      <c r="CB141" s="18">
        <f t="shared" si="47"/>
        <v>21205.750411731104</v>
      </c>
      <c r="CC141" s="18">
        <f t="shared" si="48"/>
        <v>35998.881898954722</v>
      </c>
      <c r="CD141" s="25">
        <f t="shared" si="49"/>
        <v>1.6976</v>
      </c>
      <c r="CE141" s="26">
        <f t="shared" si="50"/>
        <v>14.999999999999998</v>
      </c>
      <c r="CF141" s="18">
        <f t="shared" si="51"/>
        <v>2827.4333882308138</v>
      </c>
      <c r="CZ141" s="18">
        <f t="shared" si="52"/>
        <v>127228.31999999999</v>
      </c>
      <c r="DJ141" s="20" t="s">
        <v>188</v>
      </c>
    </row>
    <row r="142" spans="1:114" x14ac:dyDescent="0.2">
      <c r="A142" s="15" t="s">
        <v>105</v>
      </c>
      <c r="B142" s="10" t="s">
        <v>242</v>
      </c>
      <c r="C142" s="11">
        <f t="shared" si="37"/>
        <v>24.470375687617107</v>
      </c>
      <c r="D142" s="11">
        <f t="shared" si="61"/>
        <v>0</v>
      </c>
      <c r="E142" s="11">
        <f t="shared" si="61"/>
        <v>0</v>
      </c>
      <c r="F142" s="11">
        <f t="shared" si="60"/>
        <v>63</v>
      </c>
      <c r="G142" s="11">
        <f t="shared" si="60"/>
        <v>0</v>
      </c>
      <c r="H142" s="11">
        <f t="shared" si="60"/>
        <v>0</v>
      </c>
      <c r="I142" s="11">
        <f t="shared" si="60"/>
        <v>0</v>
      </c>
      <c r="J142" s="11">
        <f t="shared" si="60"/>
        <v>0</v>
      </c>
      <c r="K142" s="11">
        <f t="shared" si="60"/>
        <v>0</v>
      </c>
      <c r="L142" s="11">
        <f t="shared" si="60"/>
        <v>0</v>
      </c>
      <c r="M142" s="11">
        <f t="shared" si="60"/>
        <v>0</v>
      </c>
      <c r="N142" s="11">
        <f t="shared" si="60"/>
        <v>0</v>
      </c>
      <c r="O142" s="11">
        <f t="shared" si="54"/>
        <v>0</v>
      </c>
      <c r="P142" s="11">
        <f t="shared" si="54"/>
        <v>0</v>
      </c>
      <c r="Q142" s="11">
        <f t="shared" si="54"/>
        <v>0</v>
      </c>
      <c r="R142" s="11">
        <f t="shared" si="54"/>
        <v>0</v>
      </c>
      <c r="S142" s="11">
        <f t="shared" si="54"/>
        <v>0</v>
      </c>
      <c r="T142" s="11">
        <f t="shared" si="53"/>
        <v>3117.2453105244722</v>
      </c>
      <c r="U142" s="40">
        <f t="shared" si="38"/>
        <v>0.19792033717615698</v>
      </c>
      <c r="V142" s="11">
        <f t="shared" si="58"/>
        <v>8.0881609544029942</v>
      </c>
      <c r="W142" s="11">
        <f t="shared" si="58"/>
        <v>773271.66484197695</v>
      </c>
      <c r="X142" s="11">
        <f t="shared" si="58"/>
        <v>24548.306820380218</v>
      </c>
      <c r="Y142" s="11">
        <f t="shared" si="58"/>
        <v>41673.20565827746</v>
      </c>
      <c r="Z142" s="11">
        <f t="shared" si="64"/>
        <v>1.6976000000000002</v>
      </c>
      <c r="AA142" s="11">
        <f t="shared" si="64"/>
        <v>15.750000000000002</v>
      </c>
      <c r="AB142" s="11">
        <f t="shared" si="64"/>
        <v>3117.2453105244722</v>
      </c>
      <c r="AC142" s="11">
        <f t="shared" si="64"/>
        <v>0</v>
      </c>
      <c r="AD142" s="11">
        <f t="shared" si="64"/>
        <v>0</v>
      </c>
      <c r="AE142" s="11">
        <f t="shared" si="64"/>
        <v>0</v>
      </c>
      <c r="AF142" s="11">
        <f t="shared" si="64"/>
        <v>0</v>
      </c>
      <c r="AG142" s="11">
        <f t="shared" si="64"/>
        <v>0</v>
      </c>
      <c r="AH142" s="11">
        <f t="shared" si="64"/>
        <v>0</v>
      </c>
      <c r="AI142" s="11">
        <f t="shared" si="63"/>
        <v>0</v>
      </c>
      <c r="AJ142" s="11">
        <f t="shared" si="63"/>
        <v>0</v>
      </c>
      <c r="AK142" s="11">
        <f t="shared" si="63"/>
        <v>0</v>
      </c>
      <c r="AL142" s="11">
        <f t="shared" si="63"/>
        <v>0</v>
      </c>
      <c r="AM142" s="11">
        <f t="shared" si="63"/>
        <v>0</v>
      </c>
      <c r="AN142" s="11">
        <f t="shared" si="62"/>
        <v>0</v>
      </c>
      <c r="AO142" s="11">
        <f t="shared" si="62"/>
        <v>0</v>
      </c>
      <c r="AP142" s="11">
        <f t="shared" si="62"/>
        <v>0</v>
      </c>
      <c r="AQ142" s="11">
        <f t="shared" si="62"/>
        <v>0</v>
      </c>
      <c r="AR142" s="11">
        <f t="shared" si="62"/>
        <v>0</v>
      </c>
      <c r="AS142" s="11">
        <f t="shared" si="62"/>
        <v>0</v>
      </c>
      <c r="AT142" s="11">
        <f t="shared" si="62"/>
        <v>0</v>
      </c>
      <c r="AU142" s="11">
        <f t="shared" si="62"/>
        <v>0</v>
      </c>
      <c r="AV142" s="11">
        <f t="shared" si="62"/>
        <v>154646.81813699999</v>
      </c>
      <c r="AW142" s="11">
        <f t="shared" si="62"/>
        <v>0</v>
      </c>
      <c r="AX142" s="11">
        <f t="shared" si="62"/>
        <v>0</v>
      </c>
      <c r="AY142" s="11">
        <f t="shared" si="62"/>
        <v>0</v>
      </c>
      <c r="AZ142" s="11">
        <f t="shared" si="62"/>
        <v>0</v>
      </c>
      <c r="BA142" s="11">
        <f t="shared" si="59"/>
        <v>0</v>
      </c>
      <c r="BB142" s="11">
        <f t="shared" si="59"/>
        <v>0</v>
      </c>
      <c r="BC142" s="11">
        <f t="shared" si="59"/>
        <v>0</v>
      </c>
      <c r="BD142" s="11">
        <f t="shared" si="59"/>
        <v>0</v>
      </c>
      <c r="BE142" s="11">
        <f t="shared" si="59"/>
        <v>0</v>
      </c>
      <c r="BF142" s="15" t="str">
        <f t="shared" si="40"/>
        <v>ČSN 42 5510</v>
      </c>
      <c r="BG142" s="42">
        <v>24.470375687617107</v>
      </c>
      <c r="BJ142" s="17">
        <f t="shared" si="41"/>
        <v>63</v>
      </c>
      <c r="BX142" s="26">
        <f t="shared" si="44"/>
        <v>3117.2453105244722</v>
      </c>
      <c r="BY142" s="42">
        <v>0.19792033717615698</v>
      </c>
      <c r="BZ142" s="43">
        <f t="shared" si="45"/>
        <v>8.0881609544029942</v>
      </c>
      <c r="CA142" s="18">
        <f t="shared" si="46"/>
        <v>773271.66484197695</v>
      </c>
      <c r="CB142" s="18">
        <f t="shared" si="47"/>
        <v>24548.306820380218</v>
      </c>
      <c r="CC142" s="18">
        <f t="shared" si="48"/>
        <v>41673.20565827746</v>
      </c>
      <c r="CD142" s="25">
        <f t="shared" si="49"/>
        <v>1.6976000000000002</v>
      </c>
      <c r="CE142" s="26">
        <f t="shared" si="50"/>
        <v>15.750000000000002</v>
      </c>
      <c r="CF142" s="18">
        <f t="shared" si="51"/>
        <v>3117.2453105244722</v>
      </c>
      <c r="CZ142" s="18">
        <f t="shared" si="52"/>
        <v>154646.81813699999</v>
      </c>
      <c r="DJ142" s="20" t="s">
        <v>188</v>
      </c>
    </row>
    <row r="143" spans="1:114" ht="14.25" customHeight="1" x14ac:dyDescent="0.2">
      <c r="A143" s="15" t="s">
        <v>105</v>
      </c>
      <c r="B143" s="10" t="s">
        <v>243</v>
      </c>
      <c r="C143" s="11">
        <f t="shared" si="37"/>
        <v>26.048711836780615</v>
      </c>
      <c r="D143" s="11">
        <f t="shared" si="61"/>
        <v>0</v>
      </c>
      <c r="E143" s="11">
        <f t="shared" si="61"/>
        <v>0</v>
      </c>
      <c r="F143" s="11">
        <f t="shared" si="60"/>
        <v>65</v>
      </c>
      <c r="G143" s="11">
        <f t="shared" si="60"/>
        <v>0</v>
      </c>
      <c r="H143" s="11">
        <f t="shared" si="60"/>
        <v>0</v>
      </c>
      <c r="I143" s="11">
        <f t="shared" si="60"/>
        <v>0</v>
      </c>
      <c r="J143" s="11">
        <f t="shared" si="60"/>
        <v>0</v>
      </c>
      <c r="K143" s="11">
        <f t="shared" si="60"/>
        <v>0</v>
      </c>
      <c r="L143" s="11">
        <f t="shared" si="60"/>
        <v>0</v>
      </c>
      <c r="M143" s="11">
        <f t="shared" si="60"/>
        <v>0</v>
      </c>
      <c r="N143" s="11">
        <f t="shared" si="60"/>
        <v>0</v>
      </c>
      <c r="O143" s="11">
        <f t="shared" si="54"/>
        <v>0</v>
      </c>
      <c r="P143" s="11">
        <f t="shared" si="54"/>
        <v>0</v>
      </c>
      <c r="Q143" s="11">
        <f t="shared" si="54"/>
        <v>0</v>
      </c>
      <c r="R143" s="11">
        <f t="shared" si="54"/>
        <v>0</v>
      </c>
      <c r="S143" s="11">
        <f t="shared" si="54"/>
        <v>0</v>
      </c>
      <c r="T143" s="11">
        <f t="shared" si="53"/>
        <v>3318.3072403542192</v>
      </c>
      <c r="U143" s="40">
        <f t="shared" si="38"/>
        <v>0.20420352248333654</v>
      </c>
      <c r="V143" s="11">
        <f t="shared" si="58"/>
        <v>7.8392944634982848</v>
      </c>
      <c r="W143" s="11">
        <f t="shared" si="58"/>
        <v>876240.50565603597</v>
      </c>
      <c r="X143" s="11">
        <f t="shared" si="58"/>
        <v>26961.246327878031</v>
      </c>
      <c r="Y143" s="11">
        <f t="shared" si="58"/>
        <v>45769.411766205747</v>
      </c>
      <c r="Z143" s="11">
        <f t="shared" si="64"/>
        <v>1.6976</v>
      </c>
      <c r="AA143" s="11">
        <f t="shared" si="64"/>
        <v>16.25</v>
      </c>
      <c r="AB143" s="11">
        <f t="shared" si="64"/>
        <v>3318.3072403542192</v>
      </c>
      <c r="AC143" s="11">
        <f t="shared" si="64"/>
        <v>0</v>
      </c>
      <c r="AD143" s="11">
        <f t="shared" si="64"/>
        <v>0</v>
      </c>
      <c r="AE143" s="11">
        <f t="shared" si="64"/>
        <v>0</v>
      </c>
      <c r="AF143" s="11">
        <f t="shared" si="64"/>
        <v>0</v>
      </c>
      <c r="AG143" s="11">
        <f t="shared" si="64"/>
        <v>0</v>
      </c>
      <c r="AH143" s="11">
        <f t="shared" si="64"/>
        <v>0</v>
      </c>
      <c r="AI143" s="11">
        <f t="shared" si="63"/>
        <v>0</v>
      </c>
      <c r="AJ143" s="11">
        <f t="shared" si="63"/>
        <v>0</v>
      </c>
      <c r="AK143" s="11">
        <f t="shared" si="63"/>
        <v>0</v>
      </c>
      <c r="AL143" s="11">
        <f t="shared" si="63"/>
        <v>0</v>
      </c>
      <c r="AM143" s="11">
        <f t="shared" si="63"/>
        <v>0</v>
      </c>
      <c r="AN143" s="11">
        <f t="shared" si="62"/>
        <v>0</v>
      </c>
      <c r="AO143" s="11">
        <f t="shared" si="62"/>
        <v>0</v>
      </c>
      <c r="AP143" s="11">
        <f t="shared" si="62"/>
        <v>0</v>
      </c>
      <c r="AQ143" s="11">
        <f t="shared" si="62"/>
        <v>0</v>
      </c>
      <c r="AR143" s="11">
        <f t="shared" si="62"/>
        <v>0</v>
      </c>
      <c r="AS143" s="11">
        <f t="shared" si="62"/>
        <v>0</v>
      </c>
      <c r="AT143" s="11">
        <f t="shared" si="62"/>
        <v>0</v>
      </c>
      <c r="AU143" s="11">
        <f t="shared" si="62"/>
        <v>0</v>
      </c>
      <c r="AV143" s="11">
        <f t="shared" si="62"/>
        <v>175239.58562499998</v>
      </c>
      <c r="AW143" s="11">
        <f t="shared" si="62"/>
        <v>0</v>
      </c>
      <c r="AX143" s="11">
        <f t="shared" si="62"/>
        <v>0</v>
      </c>
      <c r="AY143" s="11">
        <f t="shared" si="62"/>
        <v>0</v>
      </c>
      <c r="AZ143" s="11">
        <f t="shared" si="62"/>
        <v>0</v>
      </c>
      <c r="BA143" s="11">
        <f t="shared" si="59"/>
        <v>0</v>
      </c>
      <c r="BB143" s="11">
        <f t="shared" si="59"/>
        <v>0</v>
      </c>
      <c r="BC143" s="11">
        <f t="shared" si="59"/>
        <v>0</v>
      </c>
      <c r="BD143" s="11">
        <f t="shared" si="59"/>
        <v>0</v>
      </c>
      <c r="BE143" s="11">
        <f t="shared" si="59"/>
        <v>0</v>
      </c>
      <c r="BF143" s="15" t="str">
        <f t="shared" si="40"/>
        <v>ČSN 42 5510</v>
      </c>
      <c r="BG143" s="42">
        <v>26.048711836780615</v>
      </c>
      <c r="BJ143" s="17">
        <f t="shared" si="41"/>
        <v>65</v>
      </c>
      <c r="BX143" s="26">
        <f t="shared" si="44"/>
        <v>3318.3072403542192</v>
      </c>
      <c r="BY143" s="42">
        <v>0.20420352248333654</v>
      </c>
      <c r="BZ143" s="43">
        <f t="shared" si="45"/>
        <v>7.8392944634982848</v>
      </c>
      <c r="CA143" s="18">
        <f t="shared" si="46"/>
        <v>876240.50565603597</v>
      </c>
      <c r="CB143" s="18">
        <f t="shared" si="47"/>
        <v>26961.246327878031</v>
      </c>
      <c r="CC143" s="18">
        <f t="shared" si="48"/>
        <v>45769.411766205747</v>
      </c>
      <c r="CD143" s="25">
        <f t="shared" si="49"/>
        <v>1.6976</v>
      </c>
      <c r="CE143" s="26">
        <f t="shared" si="50"/>
        <v>16.25</v>
      </c>
      <c r="CF143" s="18">
        <f t="shared" si="51"/>
        <v>3318.3072403542192</v>
      </c>
      <c r="CZ143" s="18">
        <f t="shared" si="52"/>
        <v>175239.58562499998</v>
      </c>
      <c r="DJ143" s="20" t="s">
        <v>188</v>
      </c>
    </row>
    <row r="144" spans="1:114" x14ac:dyDescent="0.2">
      <c r="A144" s="15" t="s">
        <v>105</v>
      </c>
      <c r="B144" s="10" t="s">
        <v>244</v>
      </c>
      <c r="C144" s="11">
        <f t="shared" si="37"/>
        <v>28.508696694265939</v>
      </c>
      <c r="D144" s="11">
        <f t="shared" si="61"/>
        <v>0</v>
      </c>
      <c r="E144" s="11">
        <f t="shared" si="61"/>
        <v>0</v>
      </c>
      <c r="F144" s="11">
        <f t="shared" si="60"/>
        <v>68</v>
      </c>
      <c r="G144" s="11">
        <f t="shared" si="60"/>
        <v>0</v>
      </c>
      <c r="H144" s="11">
        <f t="shared" si="60"/>
        <v>0</v>
      </c>
      <c r="I144" s="11">
        <f t="shared" si="60"/>
        <v>0</v>
      </c>
      <c r="J144" s="11">
        <f t="shared" si="60"/>
        <v>0</v>
      </c>
      <c r="K144" s="11">
        <f t="shared" si="60"/>
        <v>0</v>
      </c>
      <c r="L144" s="11">
        <f t="shared" si="60"/>
        <v>0</v>
      </c>
      <c r="M144" s="11">
        <f t="shared" si="60"/>
        <v>0</v>
      </c>
      <c r="N144" s="11">
        <f t="shared" si="60"/>
        <v>0</v>
      </c>
      <c r="O144" s="11">
        <f t="shared" si="54"/>
        <v>0</v>
      </c>
      <c r="P144" s="11">
        <f t="shared" si="54"/>
        <v>0</v>
      </c>
      <c r="Q144" s="11">
        <f t="shared" si="54"/>
        <v>0</v>
      </c>
      <c r="R144" s="11">
        <f t="shared" si="54"/>
        <v>0</v>
      </c>
      <c r="S144" s="11">
        <f t="shared" si="54"/>
        <v>0</v>
      </c>
      <c r="T144" s="11">
        <f t="shared" si="53"/>
        <v>3631.6811075498008</v>
      </c>
      <c r="U144" s="40">
        <f t="shared" si="38"/>
        <v>0.21362830044410594</v>
      </c>
      <c r="V144" s="11">
        <f t="shared" si="58"/>
        <v>7.4934432371674795</v>
      </c>
      <c r="W144" s="11">
        <f t="shared" si="58"/>
        <v>1049555.8400818924</v>
      </c>
      <c r="X144" s="11">
        <f t="shared" si="58"/>
        <v>30869.289414173309</v>
      </c>
      <c r="Y144" s="11">
        <f t="shared" si="58"/>
        <v>52403.705709500609</v>
      </c>
      <c r="Z144" s="11">
        <f t="shared" si="64"/>
        <v>1.6976</v>
      </c>
      <c r="AA144" s="11">
        <f t="shared" si="64"/>
        <v>17</v>
      </c>
      <c r="AB144" s="11">
        <f t="shared" si="64"/>
        <v>3631.6811075498008</v>
      </c>
      <c r="AC144" s="11">
        <f t="shared" si="64"/>
        <v>0</v>
      </c>
      <c r="AD144" s="11">
        <f t="shared" si="64"/>
        <v>0</v>
      </c>
      <c r="AE144" s="11">
        <f t="shared" si="64"/>
        <v>0</v>
      </c>
      <c r="AF144" s="11">
        <f t="shared" si="64"/>
        <v>0</v>
      </c>
      <c r="AG144" s="11">
        <f t="shared" si="64"/>
        <v>0</v>
      </c>
      <c r="AH144" s="11">
        <f t="shared" si="64"/>
        <v>0</v>
      </c>
      <c r="AI144" s="11">
        <f t="shared" si="63"/>
        <v>0</v>
      </c>
      <c r="AJ144" s="11">
        <f t="shared" si="63"/>
        <v>0</v>
      </c>
      <c r="AK144" s="11">
        <f t="shared" si="63"/>
        <v>0</v>
      </c>
      <c r="AL144" s="11">
        <f t="shared" si="63"/>
        <v>0</v>
      </c>
      <c r="AM144" s="11">
        <f t="shared" si="63"/>
        <v>0</v>
      </c>
      <c r="AN144" s="11">
        <f t="shared" si="62"/>
        <v>0</v>
      </c>
      <c r="AO144" s="11">
        <f t="shared" si="62"/>
        <v>0</v>
      </c>
      <c r="AP144" s="11">
        <f t="shared" si="62"/>
        <v>0</v>
      </c>
      <c r="AQ144" s="11">
        <f t="shared" si="62"/>
        <v>0</v>
      </c>
      <c r="AR144" s="11">
        <f t="shared" si="62"/>
        <v>0</v>
      </c>
      <c r="AS144" s="11">
        <f t="shared" si="62"/>
        <v>0</v>
      </c>
      <c r="AT144" s="11">
        <f t="shared" si="62"/>
        <v>0</v>
      </c>
      <c r="AU144" s="11">
        <f t="shared" si="62"/>
        <v>0</v>
      </c>
      <c r="AV144" s="11">
        <f t="shared" si="62"/>
        <v>209900.968192</v>
      </c>
      <c r="AW144" s="11">
        <f t="shared" si="62"/>
        <v>0</v>
      </c>
      <c r="AX144" s="11">
        <f t="shared" si="62"/>
        <v>0</v>
      </c>
      <c r="AY144" s="11">
        <f t="shared" si="62"/>
        <v>0</v>
      </c>
      <c r="AZ144" s="11">
        <f t="shared" si="62"/>
        <v>0</v>
      </c>
      <c r="BA144" s="11">
        <f t="shared" si="59"/>
        <v>0</v>
      </c>
      <c r="BB144" s="11">
        <f t="shared" si="59"/>
        <v>0</v>
      </c>
      <c r="BC144" s="11">
        <f t="shared" si="59"/>
        <v>0</v>
      </c>
      <c r="BD144" s="11">
        <f t="shared" si="59"/>
        <v>0</v>
      </c>
      <c r="BE144" s="11">
        <f t="shared" si="59"/>
        <v>0</v>
      </c>
      <c r="BF144" s="15" t="str">
        <f t="shared" si="40"/>
        <v>ČSN 42 5510</v>
      </c>
      <c r="BG144" s="42">
        <v>28.508696694265939</v>
      </c>
      <c r="BJ144" s="17">
        <f t="shared" si="41"/>
        <v>68</v>
      </c>
      <c r="BX144" s="26">
        <f t="shared" si="44"/>
        <v>3631.6811075498008</v>
      </c>
      <c r="BY144" s="42">
        <v>0.21362830044410594</v>
      </c>
      <c r="BZ144" s="43">
        <f t="shared" si="45"/>
        <v>7.4934432371674795</v>
      </c>
      <c r="CA144" s="18">
        <f t="shared" si="46"/>
        <v>1049555.8400818924</v>
      </c>
      <c r="CB144" s="18">
        <f t="shared" si="47"/>
        <v>30869.289414173309</v>
      </c>
      <c r="CC144" s="18">
        <f t="shared" si="48"/>
        <v>52403.705709500609</v>
      </c>
      <c r="CD144" s="25">
        <f t="shared" si="49"/>
        <v>1.6976</v>
      </c>
      <c r="CE144" s="26">
        <f t="shared" si="50"/>
        <v>17</v>
      </c>
      <c r="CF144" s="18">
        <f t="shared" si="51"/>
        <v>3631.6811075498008</v>
      </c>
      <c r="CZ144" s="18">
        <f t="shared" si="52"/>
        <v>209900.968192</v>
      </c>
      <c r="DJ144" s="20" t="s">
        <v>188</v>
      </c>
    </row>
    <row r="145" spans="1:114" x14ac:dyDescent="0.2">
      <c r="A145" s="15" t="s">
        <v>105</v>
      </c>
      <c r="B145" s="10" t="s">
        <v>245</v>
      </c>
      <c r="C145" s="11">
        <f t="shared" si="37"/>
        <v>30.210340355082849</v>
      </c>
      <c r="D145" s="11">
        <f t="shared" si="61"/>
        <v>0</v>
      </c>
      <c r="E145" s="11">
        <f t="shared" si="61"/>
        <v>0</v>
      </c>
      <c r="F145" s="11">
        <f t="shared" si="60"/>
        <v>70</v>
      </c>
      <c r="G145" s="11">
        <f t="shared" si="60"/>
        <v>0</v>
      </c>
      <c r="H145" s="11">
        <f t="shared" si="60"/>
        <v>0</v>
      </c>
      <c r="I145" s="11">
        <f t="shared" si="60"/>
        <v>0</v>
      </c>
      <c r="J145" s="11">
        <f t="shared" si="60"/>
        <v>0</v>
      </c>
      <c r="K145" s="11">
        <f t="shared" si="60"/>
        <v>0</v>
      </c>
      <c r="L145" s="11">
        <f t="shared" si="60"/>
        <v>0</v>
      </c>
      <c r="M145" s="11">
        <f t="shared" si="60"/>
        <v>0</v>
      </c>
      <c r="N145" s="11">
        <f t="shared" si="60"/>
        <v>0</v>
      </c>
      <c r="O145" s="11">
        <f t="shared" si="54"/>
        <v>0</v>
      </c>
      <c r="P145" s="11">
        <f t="shared" si="54"/>
        <v>0</v>
      </c>
      <c r="Q145" s="11">
        <f t="shared" si="54"/>
        <v>0</v>
      </c>
      <c r="R145" s="11">
        <f t="shared" si="54"/>
        <v>0</v>
      </c>
      <c r="S145" s="11">
        <f t="shared" si="54"/>
        <v>0</v>
      </c>
      <c r="T145" s="11">
        <f t="shared" si="53"/>
        <v>3848.4510006474966</v>
      </c>
      <c r="U145" s="40">
        <f t="shared" si="38"/>
        <v>0.21991148575128552</v>
      </c>
      <c r="V145" s="11">
        <f t="shared" si="58"/>
        <v>7.2793448589626939</v>
      </c>
      <c r="W145" s="11">
        <f t="shared" si="58"/>
        <v>1178588.1189482957</v>
      </c>
      <c r="X145" s="11">
        <f t="shared" si="58"/>
        <v>33673.946255665593</v>
      </c>
      <c r="Y145" s="11">
        <f t="shared" si="58"/>
        <v>57164.891163617911</v>
      </c>
      <c r="Z145" s="11">
        <f t="shared" si="64"/>
        <v>1.6976</v>
      </c>
      <c r="AA145" s="11">
        <f t="shared" si="64"/>
        <v>17.5</v>
      </c>
      <c r="AB145" s="11">
        <f t="shared" si="64"/>
        <v>3848.4510006474966</v>
      </c>
      <c r="AC145" s="11">
        <f t="shared" si="64"/>
        <v>0</v>
      </c>
      <c r="AD145" s="11">
        <f t="shared" si="64"/>
        <v>0</v>
      </c>
      <c r="AE145" s="11">
        <f t="shared" si="64"/>
        <v>0</v>
      </c>
      <c r="AF145" s="11">
        <f t="shared" si="64"/>
        <v>0</v>
      </c>
      <c r="AG145" s="11">
        <f t="shared" si="64"/>
        <v>0</v>
      </c>
      <c r="AH145" s="11">
        <f t="shared" si="64"/>
        <v>0</v>
      </c>
      <c r="AI145" s="11">
        <f t="shared" si="63"/>
        <v>0</v>
      </c>
      <c r="AJ145" s="11">
        <f t="shared" si="63"/>
        <v>0</v>
      </c>
      <c r="AK145" s="11">
        <f t="shared" si="63"/>
        <v>0</v>
      </c>
      <c r="AL145" s="11">
        <f t="shared" si="63"/>
        <v>0</v>
      </c>
      <c r="AM145" s="11">
        <f t="shared" si="63"/>
        <v>0</v>
      </c>
      <c r="AN145" s="11">
        <f t="shared" si="62"/>
        <v>0</v>
      </c>
      <c r="AO145" s="11">
        <f t="shared" si="62"/>
        <v>0</v>
      </c>
      <c r="AP145" s="11">
        <f t="shared" si="62"/>
        <v>0</v>
      </c>
      <c r="AQ145" s="11">
        <f t="shared" si="62"/>
        <v>0</v>
      </c>
      <c r="AR145" s="11">
        <f t="shared" si="62"/>
        <v>0</v>
      </c>
      <c r="AS145" s="11">
        <f t="shared" si="62"/>
        <v>0</v>
      </c>
      <c r="AT145" s="11">
        <f t="shared" si="62"/>
        <v>0</v>
      </c>
      <c r="AU145" s="11">
        <f t="shared" si="62"/>
        <v>0</v>
      </c>
      <c r="AV145" s="11">
        <f t="shared" si="62"/>
        <v>235706.16999999998</v>
      </c>
      <c r="AW145" s="11">
        <f t="shared" si="62"/>
        <v>0</v>
      </c>
      <c r="AX145" s="11">
        <f t="shared" si="62"/>
        <v>0</v>
      </c>
      <c r="AY145" s="11">
        <f t="shared" si="62"/>
        <v>0</v>
      </c>
      <c r="AZ145" s="11">
        <f t="shared" si="62"/>
        <v>0</v>
      </c>
      <c r="BA145" s="11">
        <f t="shared" si="59"/>
        <v>0</v>
      </c>
      <c r="BB145" s="11">
        <f t="shared" si="59"/>
        <v>0</v>
      </c>
      <c r="BC145" s="11">
        <f t="shared" si="59"/>
        <v>0</v>
      </c>
      <c r="BD145" s="11">
        <f t="shared" si="59"/>
        <v>0</v>
      </c>
      <c r="BE145" s="11">
        <f t="shared" si="59"/>
        <v>0</v>
      </c>
      <c r="BF145" s="15" t="str">
        <f t="shared" si="40"/>
        <v>ČSN 42 5510</v>
      </c>
      <c r="BG145" s="42">
        <v>30.210340355082849</v>
      </c>
      <c r="BJ145" s="17">
        <f t="shared" si="41"/>
        <v>70</v>
      </c>
      <c r="BX145" s="26">
        <f t="shared" si="44"/>
        <v>3848.4510006474966</v>
      </c>
      <c r="BY145" s="42">
        <v>0.21991148575128552</v>
      </c>
      <c r="BZ145" s="43">
        <f t="shared" si="45"/>
        <v>7.2793448589626939</v>
      </c>
      <c r="CA145" s="18">
        <f t="shared" si="46"/>
        <v>1178588.1189482957</v>
      </c>
      <c r="CB145" s="18">
        <f t="shared" si="47"/>
        <v>33673.946255665593</v>
      </c>
      <c r="CC145" s="18">
        <f t="shared" si="48"/>
        <v>57164.891163617911</v>
      </c>
      <c r="CD145" s="25">
        <f t="shared" si="49"/>
        <v>1.6976</v>
      </c>
      <c r="CE145" s="26">
        <f t="shared" si="50"/>
        <v>17.5</v>
      </c>
      <c r="CF145" s="18">
        <f t="shared" si="51"/>
        <v>3848.4510006474966</v>
      </c>
      <c r="CZ145" s="18">
        <f t="shared" si="52"/>
        <v>235706.16999999998</v>
      </c>
      <c r="DJ145" s="20" t="s">
        <v>188</v>
      </c>
    </row>
    <row r="146" spans="1:114" x14ac:dyDescent="0.2">
      <c r="A146" s="15" t="s">
        <v>105</v>
      </c>
      <c r="B146" s="10" t="s">
        <v>246</v>
      </c>
      <c r="C146" s="11">
        <f t="shared" si="37"/>
        <v>32.855286480048264</v>
      </c>
      <c r="D146" s="11">
        <f t="shared" si="61"/>
        <v>0</v>
      </c>
      <c r="E146" s="11">
        <f t="shared" si="61"/>
        <v>0</v>
      </c>
      <c r="F146" s="11">
        <f t="shared" si="60"/>
        <v>73</v>
      </c>
      <c r="G146" s="11">
        <f t="shared" si="60"/>
        <v>0</v>
      </c>
      <c r="H146" s="11">
        <f t="shared" si="60"/>
        <v>0</v>
      </c>
      <c r="I146" s="11">
        <f t="shared" si="60"/>
        <v>0</v>
      </c>
      <c r="J146" s="11">
        <f t="shared" si="60"/>
        <v>0</v>
      </c>
      <c r="K146" s="11">
        <f t="shared" si="60"/>
        <v>0</v>
      </c>
      <c r="L146" s="11">
        <f t="shared" si="60"/>
        <v>0</v>
      </c>
      <c r="M146" s="11">
        <f t="shared" si="60"/>
        <v>0</v>
      </c>
      <c r="N146" s="11">
        <f t="shared" si="60"/>
        <v>0</v>
      </c>
      <c r="O146" s="11">
        <f t="shared" si="54"/>
        <v>0</v>
      </c>
      <c r="P146" s="11">
        <f t="shared" si="54"/>
        <v>0</v>
      </c>
      <c r="Q146" s="11">
        <f t="shared" si="54"/>
        <v>0</v>
      </c>
      <c r="R146" s="11">
        <f t="shared" si="54"/>
        <v>0</v>
      </c>
      <c r="S146" s="11">
        <f t="shared" si="54"/>
        <v>0</v>
      </c>
      <c r="T146" s="11">
        <f t="shared" si="53"/>
        <v>4185.3868127450023</v>
      </c>
      <c r="U146" s="40">
        <f t="shared" si="38"/>
        <v>0.2293362637120549</v>
      </c>
      <c r="V146" s="11">
        <f t="shared" si="58"/>
        <v>6.9801937003751862</v>
      </c>
      <c r="W146" s="11">
        <f t="shared" si="58"/>
        <v>1393995.3953198821</v>
      </c>
      <c r="X146" s="11">
        <f t="shared" si="58"/>
        <v>38191.654666298142</v>
      </c>
      <c r="Y146" s="11">
        <f t="shared" si="58"/>
        <v>64834.152961507731</v>
      </c>
      <c r="Z146" s="11">
        <f t="shared" si="64"/>
        <v>1.6976000000000002</v>
      </c>
      <c r="AA146" s="11">
        <f t="shared" si="64"/>
        <v>18.25</v>
      </c>
      <c r="AB146" s="11">
        <f t="shared" si="64"/>
        <v>4185.3868127450023</v>
      </c>
      <c r="AC146" s="11">
        <f t="shared" si="64"/>
        <v>0</v>
      </c>
      <c r="AD146" s="11">
        <f t="shared" si="64"/>
        <v>0</v>
      </c>
      <c r="AE146" s="11">
        <f t="shared" si="64"/>
        <v>0</v>
      </c>
      <c r="AF146" s="11">
        <f t="shared" si="64"/>
        <v>0</v>
      </c>
      <c r="AG146" s="11">
        <f t="shared" si="64"/>
        <v>0</v>
      </c>
      <c r="AH146" s="11">
        <f t="shared" si="64"/>
        <v>0</v>
      </c>
      <c r="AI146" s="11">
        <f t="shared" si="63"/>
        <v>0</v>
      </c>
      <c r="AJ146" s="11">
        <f t="shared" si="63"/>
        <v>0</v>
      </c>
      <c r="AK146" s="11">
        <f t="shared" si="63"/>
        <v>0</v>
      </c>
      <c r="AL146" s="11">
        <f t="shared" si="63"/>
        <v>0</v>
      </c>
      <c r="AM146" s="11">
        <f t="shared" si="63"/>
        <v>0</v>
      </c>
      <c r="AN146" s="11">
        <f t="shared" si="62"/>
        <v>0</v>
      </c>
      <c r="AO146" s="11">
        <f t="shared" si="62"/>
        <v>0</v>
      </c>
      <c r="AP146" s="11">
        <f t="shared" si="62"/>
        <v>0</v>
      </c>
      <c r="AQ146" s="11">
        <f t="shared" si="62"/>
        <v>0</v>
      </c>
      <c r="AR146" s="11">
        <f t="shared" si="62"/>
        <v>0</v>
      </c>
      <c r="AS146" s="11">
        <f t="shared" si="62"/>
        <v>0</v>
      </c>
      <c r="AT146" s="11">
        <f t="shared" si="62"/>
        <v>0</v>
      </c>
      <c r="AU146" s="11">
        <f t="shared" si="62"/>
        <v>0</v>
      </c>
      <c r="AV146" s="11">
        <f t="shared" si="62"/>
        <v>278785.53189699998</v>
      </c>
      <c r="AW146" s="11">
        <f t="shared" si="62"/>
        <v>0</v>
      </c>
      <c r="AX146" s="11">
        <f t="shared" si="62"/>
        <v>0</v>
      </c>
      <c r="AY146" s="11">
        <f t="shared" si="62"/>
        <v>0</v>
      </c>
      <c r="AZ146" s="11">
        <f t="shared" si="62"/>
        <v>0</v>
      </c>
      <c r="BA146" s="11">
        <f t="shared" si="59"/>
        <v>0</v>
      </c>
      <c r="BB146" s="11">
        <f t="shared" si="59"/>
        <v>0</v>
      </c>
      <c r="BC146" s="11">
        <f t="shared" si="59"/>
        <v>0</v>
      </c>
      <c r="BD146" s="11">
        <f t="shared" si="59"/>
        <v>0</v>
      </c>
      <c r="BE146" s="11">
        <f t="shared" si="59"/>
        <v>0</v>
      </c>
      <c r="BF146" s="15" t="str">
        <f t="shared" si="40"/>
        <v>ČSN 42 5510</v>
      </c>
      <c r="BG146" s="42">
        <v>32.855286480048264</v>
      </c>
      <c r="BJ146" s="17">
        <f t="shared" si="41"/>
        <v>73</v>
      </c>
      <c r="BX146" s="26">
        <f t="shared" si="44"/>
        <v>4185.3868127450023</v>
      </c>
      <c r="BY146" s="42">
        <v>0.2293362637120549</v>
      </c>
      <c r="BZ146" s="43">
        <f t="shared" si="45"/>
        <v>6.9801937003751862</v>
      </c>
      <c r="CA146" s="18">
        <f t="shared" si="46"/>
        <v>1393995.3953198821</v>
      </c>
      <c r="CB146" s="18">
        <f t="shared" si="47"/>
        <v>38191.654666298142</v>
      </c>
      <c r="CC146" s="18">
        <f t="shared" si="48"/>
        <v>64834.152961507731</v>
      </c>
      <c r="CD146" s="25">
        <f t="shared" si="49"/>
        <v>1.6976000000000002</v>
      </c>
      <c r="CE146" s="26">
        <f t="shared" si="50"/>
        <v>18.25</v>
      </c>
      <c r="CF146" s="18">
        <f t="shared" si="51"/>
        <v>4185.3868127450023</v>
      </c>
      <c r="CZ146" s="18">
        <f t="shared" si="52"/>
        <v>278785.53189699998</v>
      </c>
      <c r="DJ146" s="20" t="s">
        <v>188</v>
      </c>
    </row>
    <row r="147" spans="1:114" x14ac:dyDescent="0.2">
      <c r="A147" s="15" t="s">
        <v>105</v>
      </c>
      <c r="B147" s="10" t="s">
        <v>247</v>
      </c>
      <c r="C147" s="11">
        <f t="shared" si="37"/>
        <v>34.680237652518578</v>
      </c>
      <c r="D147" s="11">
        <f t="shared" si="61"/>
        <v>0</v>
      </c>
      <c r="E147" s="11">
        <f t="shared" si="61"/>
        <v>0</v>
      </c>
      <c r="F147" s="11">
        <f t="shared" si="60"/>
        <v>75</v>
      </c>
      <c r="G147" s="11">
        <f t="shared" si="60"/>
        <v>0</v>
      </c>
      <c r="H147" s="11">
        <f t="shared" si="60"/>
        <v>0</v>
      </c>
      <c r="I147" s="11">
        <f t="shared" si="60"/>
        <v>0</v>
      </c>
      <c r="J147" s="11">
        <f t="shared" si="60"/>
        <v>0</v>
      </c>
      <c r="K147" s="11">
        <f t="shared" si="60"/>
        <v>0</v>
      </c>
      <c r="L147" s="11">
        <f t="shared" si="60"/>
        <v>0</v>
      </c>
      <c r="M147" s="11">
        <f t="shared" si="60"/>
        <v>0</v>
      </c>
      <c r="N147" s="11">
        <f t="shared" si="60"/>
        <v>0</v>
      </c>
      <c r="O147" s="11">
        <f t="shared" si="54"/>
        <v>0</v>
      </c>
      <c r="P147" s="11">
        <f t="shared" si="54"/>
        <v>0</v>
      </c>
      <c r="Q147" s="11">
        <f t="shared" si="54"/>
        <v>0</v>
      </c>
      <c r="R147" s="11">
        <f t="shared" si="54"/>
        <v>0</v>
      </c>
      <c r="S147" s="11">
        <f t="shared" si="54"/>
        <v>0</v>
      </c>
      <c r="T147" s="11">
        <f t="shared" si="53"/>
        <v>4417.8646691106469</v>
      </c>
      <c r="U147" s="40">
        <f t="shared" si="38"/>
        <v>0.23561944901923448</v>
      </c>
      <c r="V147" s="11">
        <f t="shared" si="58"/>
        <v>6.7940552016985132</v>
      </c>
      <c r="W147" s="11">
        <f t="shared" si="58"/>
        <v>1553155.5477342117</v>
      </c>
      <c r="X147" s="11">
        <f t="shared" si="58"/>
        <v>41417.481272912315</v>
      </c>
      <c r="Y147" s="11">
        <f t="shared" si="58"/>
        <v>70310.316208895951</v>
      </c>
      <c r="Z147" s="11">
        <f t="shared" si="64"/>
        <v>1.6976000000000002</v>
      </c>
      <c r="AA147" s="11">
        <f t="shared" si="64"/>
        <v>18.75</v>
      </c>
      <c r="AB147" s="11">
        <f t="shared" si="64"/>
        <v>4417.8646691106469</v>
      </c>
      <c r="AC147" s="11">
        <f t="shared" si="64"/>
        <v>0</v>
      </c>
      <c r="AD147" s="11">
        <f t="shared" si="64"/>
        <v>0</v>
      </c>
      <c r="AE147" s="11">
        <f t="shared" si="64"/>
        <v>0</v>
      </c>
      <c r="AF147" s="11">
        <f t="shared" si="64"/>
        <v>0</v>
      </c>
      <c r="AG147" s="11">
        <f t="shared" si="64"/>
        <v>0</v>
      </c>
      <c r="AH147" s="11">
        <f t="shared" si="64"/>
        <v>0</v>
      </c>
      <c r="AI147" s="11">
        <f t="shared" si="63"/>
        <v>0</v>
      </c>
      <c r="AJ147" s="11">
        <f t="shared" si="63"/>
        <v>0</v>
      </c>
      <c r="AK147" s="11">
        <f t="shared" si="63"/>
        <v>0</v>
      </c>
      <c r="AL147" s="11">
        <f t="shared" si="63"/>
        <v>0</v>
      </c>
      <c r="AM147" s="11">
        <f t="shared" si="63"/>
        <v>0</v>
      </c>
      <c r="AN147" s="11">
        <f t="shared" si="62"/>
        <v>0</v>
      </c>
      <c r="AO147" s="11">
        <f t="shared" si="62"/>
        <v>0</v>
      </c>
      <c r="AP147" s="11">
        <f t="shared" si="62"/>
        <v>0</v>
      </c>
      <c r="AQ147" s="11">
        <f t="shared" si="62"/>
        <v>0</v>
      </c>
      <c r="AR147" s="11">
        <f t="shared" si="62"/>
        <v>0</v>
      </c>
      <c r="AS147" s="11">
        <f t="shared" si="62"/>
        <v>0</v>
      </c>
      <c r="AT147" s="11">
        <f t="shared" si="62"/>
        <v>0</v>
      </c>
      <c r="AU147" s="11">
        <f t="shared" si="62"/>
        <v>0</v>
      </c>
      <c r="AV147" s="11">
        <f t="shared" si="62"/>
        <v>310616.015625</v>
      </c>
      <c r="AW147" s="11">
        <f t="shared" si="62"/>
        <v>0</v>
      </c>
      <c r="AX147" s="11">
        <f t="shared" si="62"/>
        <v>0</v>
      </c>
      <c r="AY147" s="11">
        <f t="shared" si="62"/>
        <v>0</v>
      </c>
      <c r="AZ147" s="11">
        <f t="shared" si="62"/>
        <v>0</v>
      </c>
      <c r="BA147" s="11">
        <f t="shared" si="59"/>
        <v>0</v>
      </c>
      <c r="BB147" s="11">
        <f t="shared" si="59"/>
        <v>0</v>
      </c>
      <c r="BC147" s="11">
        <f t="shared" si="59"/>
        <v>0</v>
      </c>
      <c r="BD147" s="11">
        <f t="shared" si="59"/>
        <v>0</v>
      </c>
      <c r="BE147" s="11">
        <f t="shared" si="59"/>
        <v>0</v>
      </c>
      <c r="BF147" s="15" t="str">
        <f t="shared" si="40"/>
        <v>ČSN 42 5510</v>
      </c>
      <c r="BG147" s="42">
        <v>34.680237652518578</v>
      </c>
      <c r="BJ147" s="17">
        <f t="shared" si="41"/>
        <v>75</v>
      </c>
      <c r="BX147" s="26">
        <f t="shared" si="44"/>
        <v>4417.8646691106469</v>
      </c>
      <c r="BY147" s="42">
        <v>0.23561944901923448</v>
      </c>
      <c r="BZ147" s="43">
        <f t="shared" si="45"/>
        <v>6.7940552016985132</v>
      </c>
      <c r="CA147" s="18">
        <f t="shared" si="46"/>
        <v>1553155.5477342117</v>
      </c>
      <c r="CB147" s="18">
        <f t="shared" si="47"/>
        <v>41417.481272912315</v>
      </c>
      <c r="CC147" s="18">
        <f t="shared" si="48"/>
        <v>70310.316208895951</v>
      </c>
      <c r="CD147" s="25">
        <f t="shared" si="49"/>
        <v>1.6976000000000002</v>
      </c>
      <c r="CE147" s="26">
        <f t="shared" si="50"/>
        <v>18.75</v>
      </c>
      <c r="CF147" s="18">
        <f t="shared" si="51"/>
        <v>4417.8646691106469</v>
      </c>
      <c r="CZ147" s="18">
        <f t="shared" si="52"/>
        <v>310616.015625</v>
      </c>
      <c r="DJ147" s="20" t="s">
        <v>188</v>
      </c>
    </row>
    <row r="148" spans="1:114" x14ac:dyDescent="0.2">
      <c r="A148" s="15" t="s">
        <v>105</v>
      </c>
      <c r="B148" s="10" t="s">
        <v>248</v>
      </c>
      <c r="C148" s="11">
        <f t="shared" si="37"/>
        <v>35.611209365501736</v>
      </c>
      <c r="D148" s="11">
        <f t="shared" si="61"/>
        <v>0</v>
      </c>
      <c r="E148" s="11">
        <f t="shared" si="61"/>
        <v>0</v>
      </c>
      <c r="F148" s="11">
        <f t="shared" si="60"/>
        <v>76</v>
      </c>
      <c r="G148" s="11">
        <f t="shared" si="60"/>
        <v>0</v>
      </c>
      <c r="H148" s="11">
        <f t="shared" si="60"/>
        <v>0</v>
      </c>
      <c r="I148" s="11">
        <f t="shared" si="60"/>
        <v>0</v>
      </c>
      <c r="J148" s="11">
        <f t="shared" si="60"/>
        <v>0</v>
      </c>
      <c r="K148" s="11">
        <f t="shared" si="60"/>
        <v>0</v>
      </c>
      <c r="L148" s="11">
        <f t="shared" si="60"/>
        <v>0</v>
      </c>
      <c r="M148" s="11">
        <f t="shared" si="60"/>
        <v>0</v>
      </c>
      <c r="N148" s="11">
        <f t="shared" si="60"/>
        <v>0</v>
      </c>
      <c r="O148" s="11">
        <f t="shared" si="54"/>
        <v>0</v>
      </c>
      <c r="P148" s="11">
        <f t="shared" si="54"/>
        <v>0</v>
      </c>
      <c r="Q148" s="11">
        <f t="shared" si="54"/>
        <v>0</v>
      </c>
      <c r="R148" s="11">
        <f t="shared" si="54"/>
        <v>0</v>
      </c>
      <c r="S148" s="11">
        <f t="shared" si="54"/>
        <v>0</v>
      </c>
      <c r="T148" s="11">
        <f t="shared" si="53"/>
        <v>4536.4597917836609</v>
      </c>
      <c r="U148" s="40">
        <f t="shared" si="38"/>
        <v>0.23876104167282428</v>
      </c>
      <c r="V148" s="11">
        <f t="shared" si="58"/>
        <v>6.7046597385182709</v>
      </c>
      <c r="W148" s="11">
        <f t="shared" si="58"/>
        <v>1637661.9848339017</v>
      </c>
      <c r="X148" s="11">
        <f t="shared" si="58"/>
        <v>43096.368021944785</v>
      </c>
      <c r="Y148" s="11">
        <f t="shared" si="58"/>
        <v>73160.394354053453</v>
      </c>
      <c r="Z148" s="11">
        <f t="shared" si="64"/>
        <v>1.6975999999999998</v>
      </c>
      <c r="AA148" s="11">
        <f t="shared" si="64"/>
        <v>19</v>
      </c>
      <c r="AB148" s="11">
        <f t="shared" si="64"/>
        <v>4536.4597917836609</v>
      </c>
      <c r="AC148" s="11">
        <f t="shared" si="64"/>
        <v>0</v>
      </c>
      <c r="AD148" s="11">
        <f t="shared" si="64"/>
        <v>0</v>
      </c>
      <c r="AE148" s="11">
        <f t="shared" si="64"/>
        <v>0</v>
      </c>
      <c r="AF148" s="11">
        <f t="shared" si="64"/>
        <v>0</v>
      </c>
      <c r="AG148" s="11">
        <f t="shared" si="64"/>
        <v>0</v>
      </c>
      <c r="AH148" s="11">
        <f t="shared" si="64"/>
        <v>0</v>
      </c>
      <c r="AI148" s="11">
        <f t="shared" si="63"/>
        <v>0</v>
      </c>
      <c r="AJ148" s="11">
        <f t="shared" si="63"/>
        <v>0</v>
      </c>
      <c r="AK148" s="11">
        <f t="shared" si="63"/>
        <v>0</v>
      </c>
      <c r="AL148" s="11">
        <f t="shared" si="63"/>
        <v>0</v>
      </c>
      <c r="AM148" s="11">
        <f t="shared" si="63"/>
        <v>0</v>
      </c>
      <c r="AN148" s="11">
        <f t="shared" si="62"/>
        <v>0</v>
      </c>
      <c r="AO148" s="11">
        <f t="shared" si="62"/>
        <v>0</v>
      </c>
      <c r="AP148" s="11">
        <f t="shared" si="62"/>
        <v>0</v>
      </c>
      <c r="AQ148" s="11">
        <f t="shared" si="62"/>
        <v>0</v>
      </c>
      <c r="AR148" s="11">
        <f t="shared" si="62"/>
        <v>0</v>
      </c>
      <c r="AS148" s="11">
        <f t="shared" si="62"/>
        <v>0</v>
      </c>
      <c r="AT148" s="11">
        <f t="shared" si="62"/>
        <v>0</v>
      </c>
      <c r="AU148" s="11">
        <f t="shared" si="62"/>
        <v>0</v>
      </c>
      <c r="AV148" s="11">
        <f t="shared" si="62"/>
        <v>327516.48179200001</v>
      </c>
      <c r="AW148" s="11">
        <f t="shared" si="62"/>
        <v>0</v>
      </c>
      <c r="AX148" s="11">
        <f t="shared" si="62"/>
        <v>0</v>
      </c>
      <c r="AY148" s="11">
        <f t="shared" si="62"/>
        <v>0</v>
      </c>
      <c r="AZ148" s="11">
        <f t="shared" si="62"/>
        <v>0</v>
      </c>
      <c r="BA148" s="11">
        <f t="shared" si="59"/>
        <v>0</v>
      </c>
      <c r="BB148" s="11">
        <f t="shared" si="59"/>
        <v>0</v>
      </c>
      <c r="BC148" s="11">
        <f t="shared" si="59"/>
        <v>0</v>
      </c>
      <c r="BD148" s="11">
        <f t="shared" si="59"/>
        <v>0</v>
      </c>
      <c r="BE148" s="11">
        <f t="shared" si="59"/>
        <v>0</v>
      </c>
      <c r="BF148" s="15" t="str">
        <f t="shared" si="40"/>
        <v>ČSN 42 5510</v>
      </c>
      <c r="BG148" s="42">
        <v>35.611209365501736</v>
      </c>
      <c r="BJ148" s="17">
        <f t="shared" si="41"/>
        <v>76</v>
      </c>
      <c r="BX148" s="26">
        <f t="shared" si="44"/>
        <v>4536.4597917836609</v>
      </c>
      <c r="BY148" s="42">
        <v>0.23876104167282428</v>
      </c>
      <c r="BZ148" s="43">
        <f t="shared" si="45"/>
        <v>6.7046597385182709</v>
      </c>
      <c r="CA148" s="18">
        <f t="shared" si="46"/>
        <v>1637661.9848339017</v>
      </c>
      <c r="CB148" s="18">
        <f t="shared" si="47"/>
        <v>43096.368021944785</v>
      </c>
      <c r="CC148" s="18">
        <f t="shared" si="48"/>
        <v>73160.394354053453</v>
      </c>
      <c r="CD148" s="25">
        <f t="shared" si="49"/>
        <v>1.6975999999999998</v>
      </c>
      <c r="CE148" s="26">
        <f t="shared" si="50"/>
        <v>19</v>
      </c>
      <c r="CF148" s="18">
        <f t="shared" si="51"/>
        <v>4536.4597917836609</v>
      </c>
      <c r="CZ148" s="18">
        <f t="shared" si="52"/>
        <v>327516.48179200001</v>
      </c>
      <c r="DJ148" s="20" t="s">
        <v>188</v>
      </c>
    </row>
    <row r="149" spans="1:114" x14ac:dyDescent="0.2">
      <c r="A149" s="15" t="s">
        <v>105</v>
      </c>
      <c r="B149" s="10" t="s">
        <v>249</v>
      </c>
      <c r="C149" s="11">
        <f t="shared" si="37"/>
        <v>37.510145044964091</v>
      </c>
      <c r="D149" s="11">
        <f t="shared" si="61"/>
        <v>0</v>
      </c>
      <c r="E149" s="11">
        <f t="shared" si="61"/>
        <v>0</v>
      </c>
      <c r="F149" s="11">
        <f t="shared" si="60"/>
        <v>78</v>
      </c>
      <c r="G149" s="11">
        <f t="shared" si="60"/>
        <v>0</v>
      </c>
      <c r="H149" s="11">
        <f t="shared" si="60"/>
        <v>0</v>
      </c>
      <c r="I149" s="11">
        <f t="shared" si="60"/>
        <v>0</v>
      </c>
      <c r="J149" s="11">
        <f t="shared" si="60"/>
        <v>0</v>
      </c>
      <c r="K149" s="11">
        <f t="shared" si="60"/>
        <v>0</v>
      </c>
      <c r="L149" s="11">
        <f t="shared" si="60"/>
        <v>0</v>
      </c>
      <c r="M149" s="11">
        <f t="shared" si="60"/>
        <v>0</v>
      </c>
      <c r="N149" s="11">
        <f t="shared" si="60"/>
        <v>0</v>
      </c>
      <c r="O149" s="11">
        <f t="shared" si="54"/>
        <v>0</v>
      </c>
      <c r="P149" s="11">
        <f t="shared" si="54"/>
        <v>0</v>
      </c>
      <c r="Q149" s="11">
        <f t="shared" si="54"/>
        <v>0</v>
      </c>
      <c r="R149" s="11">
        <f t="shared" si="54"/>
        <v>0</v>
      </c>
      <c r="S149" s="11">
        <f t="shared" si="54"/>
        <v>0</v>
      </c>
      <c r="T149" s="11">
        <f t="shared" si="53"/>
        <v>4778.3624261100749</v>
      </c>
      <c r="U149" s="40">
        <f t="shared" si="38"/>
        <v>0.24504422698000386</v>
      </c>
      <c r="V149" s="11">
        <f t="shared" si="58"/>
        <v>6.532745386248572</v>
      </c>
      <c r="W149" s="11">
        <f t="shared" si="58"/>
        <v>1816972.3125283562</v>
      </c>
      <c r="X149" s="11">
        <f t="shared" si="58"/>
        <v>46589.033654573235</v>
      </c>
      <c r="Y149" s="11">
        <f t="shared" si="58"/>
        <v>79089.543532003518</v>
      </c>
      <c r="Z149" s="11">
        <f t="shared" si="64"/>
        <v>1.6975999999999998</v>
      </c>
      <c r="AA149" s="11">
        <f t="shared" si="64"/>
        <v>19.5</v>
      </c>
      <c r="AB149" s="11">
        <f t="shared" si="64"/>
        <v>4778.3624261100749</v>
      </c>
      <c r="AC149" s="11">
        <f t="shared" si="64"/>
        <v>0</v>
      </c>
      <c r="AD149" s="11">
        <f t="shared" si="64"/>
        <v>0</v>
      </c>
      <c r="AE149" s="11">
        <f t="shared" si="64"/>
        <v>0</v>
      </c>
      <c r="AF149" s="11">
        <f t="shared" si="64"/>
        <v>0</v>
      </c>
      <c r="AG149" s="11">
        <f t="shared" si="64"/>
        <v>0</v>
      </c>
      <c r="AH149" s="11">
        <f t="shared" si="64"/>
        <v>0</v>
      </c>
      <c r="AI149" s="11">
        <f t="shared" si="63"/>
        <v>0</v>
      </c>
      <c r="AJ149" s="11">
        <f t="shared" si="63"/>
        <v>0</v>
      </c>
      <c r="AK149" s="11">
        <f t="shared" si="63"/>
        <v>0</v>
      </c>
      <c r="AL149" s="11">
        <f t="shared" si="63"/>
        <v>0</v>
      </c>
      <c r="AM149" s="11">
        <f t="shared" si="63"/>
        <v>0</v>
      </c>
      <c r="AN149" s="11">
        <f t="shared" si="62"/>
        <v>0</v>
      </c>
      <c r="AO149" s="11">
        <f t="shared" si="62"/>
        <v>0</v>
      </c>
      <c r="AP149" s="11">
        <f t="shared" si="62"/>
        <v>0</v>
      </c>
      <c r="AQ149" s="11">
        <f t="shared" si="62"/>
        <v>0</v>
      </c>
      <c r="AR149" s="11">
        <f t="shared" si="62"/>
        <v>0</v>
      </c>
      <c r="AS149" s="11">
        <f t="shared" si="62"/>
        <v>0</v>
      </c>
      <c r="AT149" s="11">
        <f t="shared" si="62"/>
        <v>0</v>
      </c>
      <c r="AU149" s="11">
        <f t="shared" si="62"/>
        <v>0</v>
      </c>
      <c r="AV149" s="11">
        <f t="shared" si="62"/>
        <v>363376.80475199997</v>
      </c>
      <c r="AW149" s="11">
        <f t="shared" si="62"/>
        <v>0</v>
      </c>
      <c r="AX149" s="11">
        <f t="shared" si="62"/>
        <v>0</v>
      </c>
      <c r="AY149" s="11">
        <f t="shared" si="62"/>
        <v>0</v>
      </c>
      <c r="AZ149" s="11">
        <f t="shared" si="62"/>
        <v>0</v>
      </c>
      <c r="BA149" s="11">
        <f t="shared" si="59"/>
        <v>0</v>
      </c>
      <c r="BB149" s="11">
        <f t="shared" si="59"/>
        <v>0</v>
      </c>
      <c r="BC149" s="11">
        <f t="shared" si="59"/>
        <v>0</v>
      </c>
      <c r="BD149" s="11">
        <f t="shared" si="59"/>
        <v>0</v>
      </c>
      <c r="BE149" s="11">
        <f t="shared" si="59"/>
        <v>0</v>
      </c>
      <c r="BF149" s="15" t="str">
        <f t="shared" si="40"/>
        <v>ČSN 42 5510</v>
      </c>
      <c r="BG149" s="42">
        <v>37.510145044964091</v>
      </c>
      <c r="BJ149" s="17">
        <f t="shared" si="41"/>
        <v>78</v>
      </c>
      <c r="BX149" s="26">
        <f t="shared" si="44"/>
        <v>4778.3624261100749</v>
      </c>
      <c r="BY149" s="42">
        <v>0.24504422698000386</v>
      </c>
      <c r="BZ149" s="43">
        <f t="shared" si="45"/>
        <v>6.532745386248572</v>
      </c>
      <c r="CA149" s="18">
        <f t="shared" si="46"/>
        <v>1816972.3125283562</v>
      </c>
      <c r="CB149" s="18">
        <f t="shared" si="47"/>
        <v>46589.033654573235</v>
      </c>
      <c r="CC149" s="18">
        <f t="shared" si="48"/>
        <v>79089.543532003518</v>
      </c>
      <c r="CD149" s="25">
        <f t="shared" si="49"/>
        <v>1.6975999999999998</v>
      </c>
      <c r="CE149" s="26">
        <f t="shared" si="50"/>
        <v>19.5</v>
      </c>
      <c r="CF149" s="18">
        <f t="shared" si="51"/>
        <v>4778.3624261100749</v>
      </c>
      <c r="CZ149" s="18">
        <f t="shared" si="52"/>
        <v>363376.80475199997</v>
      </c>
      <c r="DJ149" s="20" t="s">
        <v>188</v>
      </c>
    </row>
    <row r="150" spans="1:114" x14ac:dyDescent="0.2">
      <c r="A150" s="15" t="s">
        <v>105</v>
      </c>
      <c r="B150" s="10" t="s">
        <v>250</v>
      </c>
      <c r="C150" s="11">
        <f t="shared" si="37"/>
        <v>39.458403729087799</v>
      </c>
      <c r="D150" s="11">
        <f t="shared" si="61"/>
        <v>0</v>
      </c>
      <c r="E150" s="11">
        <f t="shared" si="61"/>
        <v>0</v>
      </c>
      <c r="F150" s="11">
        <f t="shared" si="60"/>
        <v>80</v>
      </c>
      <c r="G150" s="11">
        <f t="shared" si="60"/>
        <v>0</v>
      </c>
      <c r="H150" s="11">
        <f t="shared" si="60"/>
        <v>0</v>
      </c>
      <c r="I150" s="11">
        <f t="shared" si="60"/>
        <v>0</v>
      </c>
      <c r="J150" s="11">
        <f t="shared" si="60"/>
        <v>0</v>
      </c>
      <c r="K150" s="11">
        <f t="shared" si="60"/>
        <v>0</v>
      </c>
      <c r="L150" s="11">
        <f t="shared" si="60"/>
        <v>0</v>
      </c>
      <c r="M150" s="11">
        <f t="shared" si="60"/>
        <v>0</v>
      </c>
      <c r="N150" s="11">
        <f t="shared" si="60"/>
        <v>0</v>
      </c>
      <c r="O150" s="11">
        <f t="shared" si="54"/>
        <v>0</v>
      </c>
      <c r="P150" s="11">
        <f t="shared" si="54"/>
        <v>0</v>
      </c>
      <c r="Q150" s="11">
        <f t="shared" si="54"/>
        <v>0</v>
      </c>
      <c r="R150" s="11">
        <f t="shared" si="54"/>
        <v>0</v>
      </c>
      <c r="S150" s="11">
        <f t="shared" si="54"/>
        <v>0</v>
      </c>
      <c r="T150" s="11">
        <f t="shared" si="53"/>
        <v>5026.5482457436692</v>
      </c>
      <c r="U150" s="40">
        <f t="shared" si="38"/>
        <v>0.25132741228718347</v>
      </c>
      <c r="V150" s="11">
        <f t="shared" si="58"/>
        <v>6.369426751592357</v>
      </c>
      <c r="W150" s="11">
        <f t="shared" si="58"/>
        <v>2010619.2982974676</v>
      </c>
      <c r="X150" s="11">
        <f t="shared" si="58"/>
        <v>50265.482457436687</v>
      </c>
      <c r="Y150" s="11">
        <f t="shared" si="58"/>
        <v>85330.683019744523</v>
      </c>
      <c r="Z150" s="11">
        <f t="shared" si="64"/>
        <v>1.6976</v>
      </c>
      <c r="AA150" s="11">
        <f t="shared" si="64"/>
        <v>20</v>
      </c>
      <c r="AB150" s="11">
        <f t="shared" si="64"/>
        <v>5026.5482457436692</v>
      </c>
      <c r="AC150" s="11">
        <f t="shared" si="64"/>
        <v>0</v>
      </c>
      <c r="AD150" s="11">
        <f t="shared" si="64"/>
        <v>0</v>
      </c>
      <c r="AE150" s="11">
        <f t="shared" si="64"/>
        <v>0</v>
      </c>
      <c r="AF150" s="11">
        <f t="shared" si="64"/>
        <v>0</v>
      </c>
      <c r="AG150" s="11">
        <f t="shared" si="64"/>
        <v>0</v>
      </c>
      <c r="AH150" s="11">
        <f t="shared" si="64"/>
        <v>0</v>
      </c>
      <c r="AI150" s="11">
        <f t="shared" si="63"/>
        <v>0</v>
      </c>
      <c r="AJ150" s="11">
        <f t="shared" si="63"/>
        <v>0</v>
      </c>
      <c r="AK150" s="11">
        <f t="shared" si="63"/>
        <v>0</v>
      </c>
      <c r="AL150" s="11">
        <f t="shared" si="63"/>
        <v>0</v>
      </c>
      <c r="AM150" s="11">
        <f t="shared" si="63"/>
        <v>0</v>
      </c>
      <c r="AN150" s="11">
        <f t="shared" si="62"/>
        <v>0</v>
      </c>
      <c r="AO150" s="11">
        <f t="shared" si="62"/>
        <v>0</v>
      </c>
      <c r="AP150" s="11">
        <f t="shared" si="62"/>
        <v>0</v>
      </c>
      <c r="AQ150" s="11">
        <f t="shared" si="62"/>
        <v>0</v>
      </c>
      <c r="AR150" s="11">
        <f t="shared" si="62"/>
        <v>0</v>
      </c>
      <c r="AS150" s="11">
        <f t="shared" si="62"/>
        <v>0</v>
      </c>
      <c r="AT150" s="11">
        <f t="shared" si="62"/>
        <v>0</v>
      </c>
      <c r="AU150" s="11">
        <f t="shared" si="62"/>
        <v>0</v>
      </c>
      <c r="AV150" s="11">
        <f t="shared" ref="AV150:BE188" si="65">IF($A150="x",CZ150,"")</f>
        <v>402104.31999999995</v>
      </c>
      <c r="AW150" s="11">
        <f t="shared" si="65"/>
        <v>0</v>
      </c>
      <c r="AX150" s="11">
        <f t="shared" si="65"/>
        <v>0</v>
      </c>
      <c r="AY150" s="11">
        <f t="shared" si="65"/>
        <v>0</v>
      </c>
      <c r="AZ150" s="11">
        <f t="shared" si="65"/>
        <v>0</v>
      </c>
      <c r="BA150" s="11">
        <f t="shared" si="59"/>
        <v>0</v>
      </c>
      <c r="BB150" s="11">
        <f t="shared" si="59"/>
        <v>0</v>
      </c>
      <c r="BC150" s="11">
        <f t="shared" si="59"/>
        <v>0</v>
      </c>
      <c r="BD150" s="11">
        <f t="shared" si="59"/>
        <v>0</v>
      </c>
      <c r="BE150" s="11">
        <f t="shared" si="59"/>
        <v>0</v>
      </c>
      <c r="BF150" s="15" t="str">
        <f t="shared" si="40"/>
        <v>ČSN 42 5510</v>
      </c>
      <c r="BG150" s="42">
        <v>39.458403729087799</v>
      </c>
      <c r="BJ150" s="17">
        <f t="shared" si="41"/>
        <v>80</v>
      </c>
      <c r="BX150" s="26">
        <f t="shared" si="44"/>
        <v>5026.5482457436692</v>
      </c>
      <c r="BY150" s="42">
        <v>0.25132741228718347</v>
      </c>
      <c r="BZ150" s="43">
        <f t="shared" si="45"/>
        <v>6.369426751592357</v>
      </c>
      <c r="CA150" s="18">
        <f t="shared" si="46"/>
        <v>2010619.2982974676</v>
      </c>
      <c r="CB150" s="18">
        <f t="shared" si="47"/>
        <v>50265.482457436687</v>
      </c>
      <c r="CC150" s="18">
        <f t="shared" si="48"/>
        <v>85330.683019744523</v>
      </c>
      <c r="CD150" s="25">
        <f t="shared" si="49"/>
        <v>1.6976</v>
      </c>
      <c r="CE150" s="26">
        <f t="shared" si="50"/>
        <v>20</v>
      </c>
      <c r="CF150" s="18">
        <f t="shared" si="51"/>
        <v>5026.5482457436692</v>
      </c>
      <c r="CZ150" s="18">
        <f t="shared" si="52"/>
        <v>402104.31999999995</v>
      </c>
      <c r="DJ150" s="20" t="s">
        <v>188</v>
      </c>
    </row>
    <row r="151" spans="1:114" x14ac:dyDescent="0.2">
      <c r="A151" s="15" t="s">
        <v>105</v>
      </c>
      <c r="B151" s="10" t="s">
        <v>251</v>
      </c>
      <c r="C151" s="11">
        <f t="shared" si="37"/>
        <v>42.473272389013417</v>
      </c>
      <c r="D151" s="11">
        <f t="shared" si="61"/>
        <v>0</v>
      </c>
      <c r="E151" s="11">
        <f t="shared" si="61"/>
        <v>0</v>
      </c>
      <c r="F151" s="11">
        <f t="shared" si="60"/>
        <v>83</v>
      </c>
      <c r="G151" s="11">
        <f t="shared" si="60"/>
        <v>0</v>
      </c>
      <c r="H151" s="11">
        <f t="shared" si="60"/>
        <v>0</v>
      </c>
      <c r="I151" s="11">
        <f t="shared" si="60"/>
        <v>0</v>
      </c>
      <c r="J151" s="11">
        <f t="shared" si="60"/>
        <v>0</v>
      </c>
      <c r="K151" s="11">
        <f t="shared" si="60"/>
        <v>0</v>
      </c>
      <c r="L151" s="11">
        <f t="shared" si="60"/>
        <v>0</v>
      </c>
      <c r="M151" s="11">
        <f t="shared" si="60"/>
        <v>0</v>
      </c>
      <c r="N151" s="11">
        <f t="shared" si="60"/>
        <v>0</v>
      </c>
      <c r="O151" s="11">
        <f t="shared" si="54"/>
        <v>0</v>
      </c>
      <c r="P151" s="11">
        <f t="shared" si="54"/>
        <v>0</v>
      </c>
      <c r="Q151" s="11">
        <f t="shared" si="54"/>
        <v>0</v>
      </c>
      <c r="R151" s="11">
        <f t="shared" si="54"/>
        <v>0</v>
      </c>
      <c r="S151" s="11">
        <f t="shared" si="54"/>
        <v>0</v>
      </c>
      <c r="T151" s="11">
        <f t="shared" si="53"/>
        <v>5410.6079476450213</v>
      </c>
      <c r="U151" s="40">
        <f t="shared" si="38"/>
        <v>0.26075219024795288</v>
      </c>
      <c r="V151" s="11">
        <f t="shared" si="58"/>
        <v>6.1392065075588995</v>
      </c>
      <c r="W151" s="11">
        <f t="shared" si="58"/>
        <v>2329604.8844579095</v>
      </c>
      <c r="X151" s="11">
        <f t="shared" si="58"/>
        <v>56135.057456817092</v>
      </c>
      <c r="Y151" s="11">
        <f t="shared" si="58"/>
        <v>95294.8735386927</v>
      </c>
      <c r="Z151" s="11">
        <f t="shared" si="64"/>
        <v>1.6976</v>
      </c>
      <c r="AA151" s="11">
        <f t="shared" si="64"/>
        <v>20.75</v>
      </c>
      <c r="AB151" s="11">
        <f t="shared" si="64"/>
        <v>5410.6079476450213</v>
      </c>
      <c r="AC151" s="11">
        <f t="shared" si="64"/>
        <v>0</v>
      </c>
      <c r="AD151" s="11">
        <f t="shared" si="64"/>
        <v>0</v>
      </c>
      <c r="AE151" s="11">
        <f t="shared" si="64"/>
        <v>0</v>
      </c>
      <c r="AF151" s="11">
        <f t="shared" si="64"/>
        <v>0</v>
      </c>
      <c r="AG151" s="11">
        <f t="shared" si="64"/>
        <v>0</v>
      </c>
      <c r="AH151" s="11">
        <f t="shared" si="64"/>
        <v>0</v>
      </c>
      <c r="AI151" s="11">
        <f t="shared" si="63"/>
        <v>0</v>
      </c>
      <c r="AJ151" s="11">
        <f t="shared" si="63"/>
        <v>0</v>
      </c>
      <c r="AK151" s="11">
        <f t="shared" si="63"/>
        <v>0</v>
      </c>
      <c r="AL151" s="11">
        <f t="shared" si="63"/>
        <v>0</v>
      </c>
      <c r="AM151" s="11">
        <f t="shared" si="63"/>
        <v>0</v>
      </c>
      <c r="AN151" s="11">
        <f t="shared" si="63"/>
        <v>0</v>
      </c>
      <c r="AO151" s="11">
        <f t="shared" si="63"/>
        <v>0</v>
      </c>
      <c r="AP151" s="11">
        <f t="shared" si="63"/>
        <v>0</v>
      </c>
      <c r="AQ151" s="11">
        <f t="shared" si="63"/>
        <v>0</v>
      </c>
      <c r="AR151" s="11">
        <f t="shared" si="63"/>
        <v>0</v>
      </c>
      <c r="AS151" s="11">
        <f t="shared" si="63"/>
        <v>0</v>
      </c>
      <c r="AT151" s="11">
        <f t="shared" si="63"/>
        <v>0</v>
      </c>
      <c r="AU151" s="11">
        <f t="shared" si="63"/>
        <v>0</v>
      </c>
      <c r="AV151" s="11">
        <f t="shared" si="65"/>
        <v>465898.33725699998</v>
      </c>
      <c r="AW151" s="11">
        <f t="shared" si="65"/>
        <v>0</v>
      </c>
      <c r="AX151" s="11">
        <f t="shared" si="65"/>
        <v>0</v>
      </c>
      <c r="AY151" s="11">
        <f t="shared" si="65"/>
        <v>0</v>
      </c>
      <c r="AZ151" s="11">
        <f t="shared" si="65"/>
        <v>0</v>
      </c>
      <c r="BA151" s="11">
        <f t="shared" si="59"/>
        <v>0</v>
      </c>
      <c r="BB151" s="11">
        <f t="shared" si="59"/>
        <v>0</v>
      </c>
      <c r="BC151" s="11">
        <f t="shared" si="59"/>
        <v>0</v>
      </c>
      <c r="BD151" s="11">
        <f t="shared" si="59"/>
        <v>0</v>
      </c>
      <c r="BE151" s="11">
        <f t="shared" si="59"/>
        <v>0</v>
      </c>
      <c r="BF151" s="15" t="str">
        <f t="shared" si="40"/>
        <v>ČSN 42 5510</v>
      </c>
      <c r="BG151" s="42">
        <v>42.473272389013417</v>
      </c>
      <c r="BJ151" s="17">
        <f t="shared" si="41"/>
        <v>83</v>
      </c>
      <c r="BX151" s="26">
        <f t="shared" si="44"/>
        <v>5410.6079476450213</v>
      </c>
      <c r="BY151" s="42">
        <v>0.26075219024795288</v>
      </c>
      <c r="BZ151" s="43">
        <f t="shared" si="45"/>
        <v>6.1392065075588995</v>
      </c>
      <c r="CA151" s="18">
        <f t="shared" si="46"/>
        <v>2329604.8844579095</v>
      </c>
      <c r="CB151" s="18">
        <f t="shared" si="47"/>
        <v>56135.057456817092</v>
      </c>
      <c r="CC151" s="18">
        <f t="shared" si="48"/>
        <v>95294.8735386927</v>
      </c>
      <c r="CD151" s="25">
        <f t="shared" si="49"/>
        <v>1.6976</v>
      </c>
      <c r="CE151" s="26">
        <f t="shared" si="50"/>
        <v>20.75</v>
      </c>
      <c r="CF151" s="18">
        <f t="shared" si="51"/>
        <v>5410.6079476450213</v>
      </c>
      <c r="CZ151" s="18">
        <f t="shared" si="52"/>
        <v>465898.33725699998</v>
      </c>
      <c r="DJ151" s="20" t="s">
        <v>188</v>
      </c>
    </row>
    <row r="152" spans="1:114" x14ac:dyDescent="0.2">
      <c r="A152" s="15" t="s">
        <v>105</v>
      </c>
      <c r="B152" s="10" t="s">
        <v>252</v>
      </c>
      <c r="C152" s="11">
        <f t="shared" ref="C152:C169" si="66">IF(A152="x",BG152*$C$4,0)</f>
        <v>44.544838584790519</v>
      </c>
      <c r="D152" s="11">
        <f t="shared" si="61"/>
        <v>0</v>
      </c>
      <c r="E152" s="11">
        <f t="shared" si="61"/>
        <v>0</v>
      </c>
      <c r="F152" s="11">
        <f t="shared" si="60"/>
        <v>85</v>
      </c>
      <c r="G152" s="11">
        <f t="shared" si="60"/>
        <v>0</v>
      </c>
      <c r="H152" s="11">
        <f t="shared" si="60"/>
        <v>0</v>
      </c>
      <c r="I152" s="11">
        <f t="shared" si="60"/>
        <v>0</v>
      </c>
      <c r="J152" s="11">
        <f t="shared" si="60"/>
        <v>0</v>
      </c>
      <c r="K152" s="11">
        <f t="shared" si="60"/>
        <v>0</v>
      </c>
      <c r="L152" s="11">
        <f t="shared" si="60"/>
        <v>0</v>
      </c>
      <c r="M152" s="11">
        <f t="shared" si="60"/>
        <v>0</v>
      </c>
      <c r="N152" s="11">
        <f t="shared" si="60"/>
        <v>0</v>
      </c>
      <c r="O152" s="11">
        <f t="shared" si="54"/>
        <v>0</v>
      </c>
      <c r="P152" s="11">
        <f t="shared" si="54"/>
        <v>0</v>
      </c>
      <c r="Q152" s="11">
        <f t="shared" si="54"/>
        <v>0</v>
      </c>
      <c r="R152" s="11">
        <f t="shared" si="54"/>
        <v>0</v>
      </c>
      <c r="S152" s="11">
        <f t="shared" si="54"/>
        <v>0</v>
      </c>
      <c r="T152" s="11">
        <f t="shared" si="53"/>
        <v>5674.5017305465635</v>
      </c>
      <c r="U152" s="40">
        <f t="shared" ref="U152:U169" si="67">IF(A152="x",BY152*$U$4,0)</f>
        <v>0.2670353755551324</v>
      </c>
      <c r="V152" s="11">
        <f t="shared" si="58"/>
        <v>5.9947545897339838</v>
      </c>
      <c r="W152" s="11">
        <f t="shared" si="58"/>
        <v>2562392.1876999326</v>
      </c>
      <c r="X152" s="11">
        <f t="shared" si="58"/>
        <v>60291.580887057244</v>
      </c>
      <c r="Y152" s="11">
        <f t="shared" si="58"/>
        <v>102350.98771386837</v>
      </c>
      <c r="Z152" s="11">
        <f t="shared" si="64"/>
        <v>1.6975999999999998</v>
      </c>
      <c r="AA152" s="11">
        <f t="shared" si="64"/>
        <v>21.25</v>
      </c>
      <c r="AB152" s="11">
        <f t="shared" si="64"/>
        <v>5674.5017305465635</v>
      </c>
      <c r="AC152" s="11">
        <f t="shared" si="64"/>
        <v>0</v>
      </c>
      <c r="AD152" s="11">
        <f t="shared" si="64"/>
        <v>0</v>
      </c>
      <c r="AE152" s="11">
        <f t="shared" si="64"/>
        <v>0</v>
      </c>
      <c r="AF152" s="11">
        <f t="shared" si="64"/>
        <v>0</v>
      </c>
      <c r="AG152" s="11">
        <f t="shared" si="64"/>
        <v>0</v>
      </c>
      <c r="AH152" s="11">
        <f t="shared" si="64"/>
        <v>0</v>
      </c>
      <c r="AI152" s="11">
        <f t="shared" si="63"/>
        <v>0</v>
      </c>
      <c r="AJ152" s="11">
        <f t="shared" si="63"/>
        <v>0</v>
      </c>
      <c r="AK152" s="11">
        <f t="shared" si="63"/>
        <v>0</v>
      </c>
      <c r="AL152" s="11">
        <f t="shared" si="63"/>
        <v>0</v>
      </c>
      <c r="AM152" s="11">
        <f t="shared" si="63"/>
        <v>0</v>
      </c>
      <c r="AN152" s="11">
        <f t="shared" si="63"/>
        <v>0</v>
      </c>
      <c r="AO152" s="11">
        <f t="shared" si="63"/>
        <v>0</v>
      </c>
      <c r="AP152" s="11">
        <f t="shared" si="63"/>
        <v>0</v>
      </c>
      <c r="AQ152" s="11">
        <f t="shared" si="63"/>
        <v>0</v>
      </c>
      <c r="AR152" s="11">
        <f t="shared" si="63"/>
        <v>0</v>
      </c>
      <c r="AS152" s="11">
        <f t="shared" si="63"/>
        <v>0</v>
      </c>
      <c r="AT152" s="11">
        <f t="shared" si="63"/>
        <v>0</v>
      </c>
      <c r="AU152" s="11">
        <f t="shared" si="63"/>
        <v>0</v>
      </c>
      <c r="AV152" s="11">
        <f t="shared" si="65"/>
        <v>512453.53562499996</v>
      </c>
      <c r="AW152" s="11">
        <f t="shared" si="65"/>
        <v>0</v>
      </c>
      <c r="AX152" s="11">
        <f t="shared" si="65"/>
        <v>0</v>
      </c>
      <c r="AY152" s="11">
        <f t="shared" si="65"/>
        <v>0</v>
      </c>
      <c r="AZ152" s="11">
        <f t="shared" si="65"/>
        <v>0</v>
      </c>
      <c r="BA152" s="11">
        <f t="shared" si="59"/>
        <v>0</v>
      </c>
      <c r="BB152" s="11">
        <f t="shared" si="59"/>
        <v>0</v>
      </c>
      <c r="BC152" s="11">
        <f t="shared" si="59"/>
        <v>0</v>
      </c>
      <c r="BD152" s="11">
        <f t="shared" si="59"/>
        <v>0</v>
      </c>
      <c r="BE152" s="11">
        <f t="shared" si="59"/>
        <v>0</v>
      </c>
      <c r="BF152" s="15" t="str">
        <f t="shared" ref="BF152:BF169" si="68">IF(A152="x",DJ152,0)</f>
        <v>ČSN 42 5510</v>
      </c>
      <c r="BG152" s="42">
        <v>44.544838584790519</v>
      </c>
      <c r="BJ152" s="17">
        <f t="shared" ref="BJ152:BJ169" si="69">VALUE(MID(B152,FIND(" ",B152)+1,LEN(B152)-FIND(" ",B152)))</f>
        <v>85</v>
      </c>
      <c r="BX152" s="26">
        <f t="shared" si="44"/>
        <v>5674.5017305465635</v>
      </c>
      <c r="BY152" s="42">
        <v>0.2670353755551324</v>
      </c>
      <c r="BZ152" s="43">
        <f t="shared" si="45"/>
        <v>5.9947545897339838</v>
      </c>
      <c r="CA152" s="18">
        <f t="shared" si="46"/>
        <v>2562392.1876999326</v>
      </c>
      <c r="CB152" s="18">
        <f t="shared" si="47"/>
        <v>60291.580887057244</v>
      </c>
      <c r="CC152" s="18">
        <f t="shared" si="48"/>
        <v>102350.98771386837</v>
      </c>
      <c r="CD152" s="25">
        <f t="shared" si="49"/>
        <v>1.6975999999999998</v>
      </c>
      <c r="CE152" s="26">
        <f t="shared" si="50"/>
        <v>21.25</v>
      </c>
      <c r="CF152" s="18">
        <f t="shared" si="51"/>
        <v>5674.5017305465635</v>
      </c>
      <c r="CZ152" s="18">
        <f t="shared" si="52"/>
        <v>512453.53562499996</v>
      </c>
      <c r="DJ152" s="20" t="s">
        <v>188</v>
      </c>
    </row>
    <row r="153" spans="1:114" x14ac:dyDescent="0.2">
      <c r="A153" s="15" t="s">
        <v>105</v>
      </c>
      <c r="B153" s="10" t="s">
        <v>253</v>
      </c>
      <c r="C153" s="11">
        <f t="shared" si="66"/>
        <v>49.939542219626752</v>
      </c>
      <c r="D153" s="11">
        <f t="shared" si="61"/>
        <v>0</v>
      </c>
      <c r="E153" s="11">
        <f t="shared" si="61"/>
        <v>0</v>
      </c>
      <c r="F153" s="11">
        <f t="shared" si="60"/>
        <v>90</v>
      </c>
      <c r="G153" s="11">
        <f t="shared" si="60"/>
        <v>0</v>
      </c>
      <c r="H153" s="11">
        <f t="shared" si="60"/>
        <v>0</v>
      </c>
      <c r="I153" s="11">
        <f t="shared" si="60"/>
        <v>0</v>
      </c>
      <c r="J153" s="11">
        <f t="shared" si="60"/>
        <v>0</v>
      </c>
      <c r="K153" s="11">
        <f t="shared" si="60"/>
        <v>0</v>
      </c>
      <c r="L153" s="11">
        <f t="shared" si="60"/>
        <v>0</v>
      </c>
      <c r="M153" s="11">
        <f t="shared" si="60"/>
        <v>0</v>
      </c>
      <c r="N153" s="11">
        <f t="shared" si="60"/>
        <v>0</v>
      </c>
      <c r="O153" s="11">
        <f t="shared" si="54"/>
        <v>0</v>
      </c>
      <c r="P153" s="11">
        <f t="shared" si="54"/>
        <v>0</v>
      </c>
      <c r="Q153" s="11">
        <f t="shared" si="54"/>
        <v>0</v>
      </c>
      <c r="R153" s="11">
        <f t="shared" si="54"/>
        <v>0</v>
      </c>
      <c r="S153" s="11">
        <f t="shared" si="54"/>
        <v>0</v>
      </c>
      <c r="T153" s="11">
        <f t="shared" si="53"/>
        <v>6361.7251235193307</v>
      </c>
      <c r="U153" s="40">
        <f t="shared" si="67"/>
        <v>0.28274333882308139</v>
      </c>
      <c r="V153" s="11">
        <f t="shared" si="58"/>
        <v>5.6617126680820959</v>
      </c>
      <c r="W153" s="11">
        <f t="shared" si="58"/>
        <v>3220623.3437816612</v>
      </c>
      <c r="X153" s="11">
        <f t="shared" si="58"/>
        <v>71569.407639592479</v>
      </c>
      <c r="Y153" s="11">
        <f t="shared" si="58"/>
        <v>121496.22640897219</v>
      </c>
      <c r="Z153" s="11">
        <f t="shared" si="64"/>
        <v>1.6976</v>
      </c>
      <c r="AA153" s="11">
        <f t="shared" si="64"/>
        <v>22.5</v>
      </c>
      <c r="AB153" s="11">
        <f t="shared" si="64"/>
        <v>6361.7251235193307</v>
      </c>
      <c r="AC153" s="11">
        <f t="shared" si="64"/>
        <v>0</v>
      </c>
      <c r="AD153" s="11">
        <f t="shared" si="64"/>
        <v>0</v>
      </c>
      <c r="AE153" s="11">
        <f t="shared" si="64"/>
        <v>0</v>
      </c>
      <c r="AF153" s="11">
        <f t="shared" si="64"/>
        <v>0</v>
      </c>
      <c r="AG153" s="11">
        <f t="shared" si="64"/>
        <v>0</v>
      </c>
      <c r="AH153" s="11">
        <f t="shared" si="64"/>
        <v>0</v>
      </c>
      <c r="AI153" s="11">
        <f t="shared" si="63"/>
        <v>0</v>
      </c>
      <c r="AJ153" s="11">
        <f t="shared" si="63"/>
        <v>0</v>
      </c>
      <c r="AK153" s="11">
        <f t="shared" si="63"/>
        <v>0</v>
      </c>
      <c r="AL153" s="11">
        <f t="shared" si="63"/>
        <v>0</v>
      </c>
      <c r="AM153" s="11">
        <f t="shared" si="63"/>
        <v>0</v>
      </c>
      <c r="AN153" s="11">
        <f t="shared" si="63"/>
        <v>0</v>
      </c>
      <c r="AO153" s="11">
        <f t="shared" si="63"/>
        <v>0</v>
      </c>
      <c r="AP153" s="11">
        <f t="shared" si="63"/>
        <v>0</v>
      </c>
      <c r="AQ153" s="11">
        <f t="shared" si="63"/>
        <v>0</v>
      </c>
      <c r="AR153" s="11">
        <f t="shared" si="63"/>
        <v>0</v>
      </c>
      <c r="AS153" s="11">
        <f t="shared" si="63"/>
        <v>0</v>
      </c>
      <c r="AT153" s="11">
        <f t="shared" si="63"/>
        <v>0</v>
      </c>
      <c r="AU153" s="11">
        <f t="shared" si="63"/>
        <v>0</v>
      </c>
      <c r="AV153" s="11">
        <f t="shared" si="65"/>
        <v>644093.37</v>
      </c>
      <c r="AW153" s="11">
        <f t="shared" si="65"/>
        <v>0</v>
      </c>
      <c r="AX153" s="11">
        <f t="shared" si="65"/>
        <v>0</v>
      </c>
      <c r="AY153" s="11">
        <f t="shared" si="65"/>
        <v>0</v>
      </c>
      <c r="AZ153" s="11">
        <f t="shared" si="65"/>
        <v>0</v>
      </c>
      <c r="BA153" s="11">
        <f t="shared" si="59"/>
        <v>0</v>
      </c>
      <c r="BB153" s="11">
        <f t="shared" si="59"/>
        <v>0</v>
      </c>
      <c r="BC153" s="11">
        <f t="shared" si="59"/>
        <v>0</v>
      </c>
      <c r="BD153" s="11">
        <f t="shared" si="59"/>
        <v>0</v>
      </c>
      <c r="BE153" s="11">
        <f t="shared" si="59"/>
        <v>0</v>
      </c>
      <c r="BF153" s="15" t="str">
        <f t="shared" si="68"/>
        <v>ČSN 42 5510</v>
      </c>
      <c r="BG153" s="42">
        <v>49.939542219626752</v>
      </c>
      <c r="BJ153" s="17">
        <f t="shared" si="69"/>
        <v>90</v>
      </c>
      <c r="BX153" s="26">
        <f t="shared" ref="BX153:BX169" si="70">PI()*(BJ153^2)/4</f>
        <v>6361.7251235193307</v>
      </c>
      <c r="BY153" s="42">
        <v>0.28274333882308139</v>
      </c>
      <c r="BZ153" s="43">
        <f t="shared" ref="BZ153:BZ215" si="71">BY153/(BX153*0.00000785)</f>
        <v>5.6617126680820959</v>
      </c>
      <c r="CA153" s="18">
        <f t="shared" ref="CA153:CA169" si="72">PI()*(BJ153^4)/64</f>
        <v>3220623.3437816612</v>
      </c>
      <c r="CB153" s="18">
        <f t="shared" ref="CB153:CB169" si="73">PI()*(BJ153^3)/32</f>
        <v>71569.407639592479</v>
      </c>
      <c r="CC153" s="18">
        <f t="shared" ref="CC153:CC169" si="74">2*PI()*(BJ153^2)/8*0.4244*(BJ153/2)</f>
        <v>121496.22640897219</v>
      </c>
      <c r="CD153" s="25">
        <f t="shared" ref="CD153:CD169" si="75">CC153/CB153</f>
        <v>1.6976</v>
      </c>
      <c r="CE153" s="26">
        <f t="shared" ref="CE153:CE169" si="76">SQRT(CA153/BX153)</f>
        <v>22.5</v>
      </c>
      <c r="CF153" s="18">
        <f t="shared" ref="CF153:CF169" si="77">BX153</f>
        <v>6361.7251235193307</v>
      </c>
      <c r="CZ153" s="18">
        <f t="shared" ref="CZ153:CZ169" si="78">0.009817*BJ153^4</f>
        <v>644093.37</v>
      </c>
      <c r="DJ153" s="20" t="s">
        <v>188</v>
      </c>
    </row>
    <row r="154" spans="1:114" x14ac:dyDescent="0.2">
      <c r="A154" s="15" t="s">
        <v>105</v>
      </c>
      <c r="B154" s="10" t="s">
        <v>254</v>
      </c>
      <c r="C154" s="11">
        <f t="shared" si="66"/>
        <v>55.64251463359647</v>
      </c>
      <c r="D154" s="11">
        <f t="shared" si="61"/>
        <v>0</v>
      </c>
      <c r="E154" s="11">
        <f t="shared" si="61"/>
        <v>0</v>
      </c>
      <c r="F154" s="11">
        <f t="shared" si="60"/>
        <v>95</v>
      </c>
      <c r="G154" s="11">
        <f t="shared" si="60"/>
        <v>0</v>
      </c>
      <c r="H154" s="11">
        <f t="shared" si="60"/>
        <v>0</v>
      </c>
      <c r="I154" s="11">
        <f t="shared" si="60"/>
        <v>0</v>
      </c>
      <c r="J154" s="11">
        <f t="shared" si="60"/>
        <v>0</v>
      </c>
      <c r="K154" s="11">
        <f t="shared" si="60"/>
        <v>0</v>
      </c>
      <c r="L154" s="11">
        <f t="shared" si="60"/>
        <v>0</v>
      </c>
      <c r="M154" s="11">
        <f t="shared" si="60"/>
        <v>0</v>
      </c>
      <c r="N154" s="11">
        <f t="shared" si="60"/>
        <v>0</v>
      </c>
      <c r="O154" s="11">
        <f t="shared" si="54"/>
        <v>0</v>
      </c>
      <c r="P154" s="11">
        <f t="shared" si="54"/>
        <v>0</v>
      </c>
      <c r="Q154" s="11">
        <f t="shared" si="54"/>
        <v>0</v>
      </c>
      <c r="R154" s="11">
        <f t="shared" si="54"/>
        <v>0</v>
      </c>
      <c r="S154" s="11">
        <f t="shared" si="54"/>
        <v>0</v>
      </c>
      <c r="T154" s="11">
        <f t="shared" si="53"/>
        <v>7088.2184246619709</v>
      </c>
      <c r="U154" s="40">
        <f t="shared" si="67"/>
        <v>0.29845130209103038</v>
      </c>
      <c r="V154" s="11">
        <f t="shared" si="58"/>
        <v>5.3637277908146173</v>
      </c>
      <c r="W154" s="11">
        <f t="shared" si="58"/>
        <v>3998198.205160893</v>
      </c>
      <c r="X154" s="11">
        <f t="shared" si="58"/>
        <v>84172.593792860906</v>
      </c>
      <c r="Y154" s="11">
        <f t="shared" si="58"/>
        <v>142891.39522276068</v>
      </c>
      <c r="Z154" s="11">
        <f t="shared" si="64"/>
        <v>1.6976</v>
      </c>
      <c r="AA154" s="11">
        <f t="shared" si="64"/>
        <v>23.75</v>
      </c>
      <c r="AB154" s="11">
        <f t="shared" si="64"/>
        <v>7088.2184246619709</v>
      </c>
      <c r="AC154" s="11">
        <f t="shared" si="64"/>
        <v>0</v>
      </c>
      <c r="AD154" s="11">
        <f t="shared" si="64"/>
        <v>0</v>
      </c>
      <c r="AE154" s="11">
        <f t="shared" si="64"/>
        <v>0</v>
      </c>
      <c r="AF154" s="11">
        <f t="shared" si="64"/>
        <v>0</v>
      </c>
      <c r="AG154" s="11">
        <f t="shared" si="64"/>
        <v>0</v>
      </c>
      <c r="AH154" s="11">
        <f t="shared" si="64"/>
        <v>0</v>
      </c>
      <c r="AI154" s="11">
        <f t="shared" si="63"/>
        <v>0</v>
      </c>
      <c r="AJ154" s="11">
        <f t="shared" si="63"/>
        <v>0</v>
      </c>
      <c r="AK154" s="11">
        <f t="shared" si="63"/>
        <v>0</v>
      </c>
      <c r="AL154" s="11">
        <f t="shared" si="63"/>
        <v>0</v>
      </c>
      <c r="AM154" s="11">
        <f t="shared" si="63"/>
        <v>0</v>
      </c>
      <c r="AN154" s="11">
        <f t="shared" si="63"/>
        <v>0</v>
      </c>
      <c r="AO154" s="11">
        <f t="shared" si="63"/>
        <v>0</v>
      </c>
      <c r="AP154" s="11">
        <f t="shared" si="63"/>
        <v>0</v>
      </c>
      <c r="AQ154" s="11">
        <f t="shared" si="63"/>
        <v>0</v>
      </c>
      <c r="AR154" s="11">
        <f t="shared" si="63"/>
        <v>0</v>
      </c>
      <c r="AS154" s="11">
        <f t="shared" si="63"/>
        <v>0</v>
      </c>
      <c r="AT154" s="11">
        <f t="shared" si="63"/>
        <v>0</v>
      </c>
      <c r="AU154" s="11">
        <f t="shared" si="63"/>
        <v>0</v>
      </c>
      <c r="AV154" s="11">
        <f t="shared" si="65"/>
        <v>799600.7856249999</v>
      </c>
      <c r="AW154" s="11">
        <f t="shared" si="65"/>
        <v>0</v>
      </c>
      <c r="AX154" s="11">
        <f t="shared" si="65"/>
        <v>0</v>
      </c>
      <c r="AY154" s="11">
        <f t="shared" si="65"/>
        <v>0</v>
      </c>
      <c r="AZ154" s="11">
        <f t="shared" si="65"/>
        <v>0</v>
      </c>
      <c r="BA154" s="11">
        <f t="shared" si="59"/>
        <v>0</v>
      </c>
      <c r="BB154" s="11">
        <f t="shared" si="59"/>
        <v>0</v>
      </c>
      <c r="BC154" s="11">
        <f t="shared" si="59"/>
        <v>0</v>
      </c>
      <c r="BD154" s="11">
        <f t="shared" si="59"/>
        <v>0</v>
      </c>
      <c r="BE154" s="11">
        <f t="shared" si="59"/>
        <v>0</v>
      </c>
      <c r="BF154" s="15" t="str">
        <f t="shared" si="68"/>
        <v>ČSN 42 5510</v>
      </c>
      <c r="BG154" s="42">
        <v>55.64251463359647</v>
      </c>
      <c r="BJ154" s="17">
        <f t="shared" si="69"/>
        <v>95</v>
      </c>
      <c r="BX154" s="26">
        <f t="shared" si="70"/>
        <v>7088.2184246619709</v>
      </c>
      <c r="BY154" s="42">
        <v>0.29845130209103038</v>
      </c>
      <c r="BZ154" s="43">
        <f t="shared" si="71"/>
        <v>5.3637277908146173</v>
      </c>
      <c r="CA154" s="18">
        <f t="shared" si="72"/>
        <v>3998198.205160893</v>
      </c>
      <c r="CB154" s="18">
        <f t="shared" si="73"/>
        <v>84172.593792860906</v>
      </c>
      <c r="CC154" s="18">
        <f t="shared" si="74"/>
        <v>142891.39522276068</v>
      </c>
      <c r="CD154" s="25">
        <f t="shared" si="75"/>
        <v>1.6976</v>
      </c>
      <c r="CE154" s="26">
        <f t="shared" si="76"/>
        <v>23.75</v>
      </c>
      <c r="CF154" s="18">
        <f t="shared" si="77"/>
        <v>7088.2184246619709</v>
      </c>
      <c r="CZ154" s="18">
        <f t="shared" si="78"/>
        <v>799600.7856249999</v>
      </c>
      <c r="DJ154" s="20" t="s">
        <v>188</v>
      </c>
    </row>
    <row r="155" spans="1:114" x14ac:dyDescent="0.2">
      <c r="A155" s="15" t="s">
        <v>105</v>
      </c>
      <c r="B155" s="10" t="s">
        <v>255</v>
      </c>
      <c r="C155" s="11">
        <f t="shared" si="66"/>
        <v>61.653755826699687</v>
      </c>
      <c r="D155" s="11">
        <f t="shared" si="61"/>
        <v>0</v>
      </c>
      <c r="E155" s="11">
        <f t="shared" si="61"/>
        <v>0</v>
      </c>
      <c r="F155" s="11">
        <f t="shared" si="60"/>
        <v>100</v>
      </c>
      <c r="G155" s="11">
        <f t="shared" si="60"/>
        <v>0</v>
      </c>
      <c r="H155" s="11">
        <f t="shared" si="60"/>
        <v>0</v>
      </c>
      <c r="I155" s="11">
        <f t="shared" si="60"/>
        <v>0</v>
      </c>
      <c r="J155" s="11">
        <f t="shared" si="60"/>
        <v>0</v>
      </c>
      <c r="K155" s="11">
        <f t="shared" si="60"/>
        <v>0</v>
      </c>
      <c r="L155" s="11">
        <f t="shared" si="60"/>
        <v>0</v>
      </c>
      <c r="M155" s="11">
        <f t="shared" si="60"/>
        <v>0</v>
      </c>
      <c r="N155" s="11">
        <f t="shared" si="60"/>
        <v>0</v>
      </c>
      <c r="O155" s="11">
        <f t="shared" si="54"/>
        <v>0</v>
      </c>
      <c r="P155" s="11">
        <f t="shared" si="54"/>
        <v>0</v>
      </c>
      <c r="Q155" s="11">
        <f t="shared" si="54"/>
        <v>0</v>
      </c>
      <c r="R155" s="11">
        <f t="shared" si="54"/>
        <v>0</v>
      </c>
      <c r="S155" s="11">
        <f t="shared" si="54"/>
        <v>0</v>
      </c>
      <c r="T155" s="11">
        <f t="shared" si="53"/>
        <v>7853.981633974483</v>
      </c>
      <c r="U155" s="40">
        <f t="shared" si="67"/>
        <v>0.31415926535897931</v>
      </c>
      <c r="V155" s="11">
        <f t="shared" si="58"/>
        <v>5.095541401273886</v>
      </c>
      <c r="W155" s="11">
        <f t="shared" si="58"/>
        <v>4908738.5212340513</v>
      </c>
      <c r="X155" s="11">
        <f t="shared" si="58"/>
        <v>98174.770424681032</v>
      </c>
      <c r="Y155" s="11">
        <f t="shared" si="58"/>
        <v>166661.49027293854</v>
      </c>
      <c r="Z155" s="11">
        <f t="shared" si="64"/>
        <v>1.6976000000000002</v>
      </c>
      <c r="AA155" s="11">
        <f t="shared" si="64"/>
        <v>24.999999999999996</v>
      </c>
      <c r="AB155" s="11">
        <f t="shared" si="64"/>
        <v>7853.981633974483</v>
      </c>
      <c r="AC155" s="11">
        <f t="shared" si="64"/>
        <v>0</v>
      </c>
      <c r="AD155" s="11">
        <f t="shared" si="64"/>
        <v>0</v>
      </c>
      <c r="AE155" s="11">
        <f t="shared" si="64"/>
        <v>0</v>
      </c>
      <c r="AF155" s="11">
        <f t="shared" si="64"/>
        <v>0</v>
      </c>
      <c r="AG155" s="11">
        <f t="shared" si="64"/>
        <v>0</v>
      </c>
      <c r="AH155" s="11">
        <f t="shared" si="64"/>
        <v>0</v>
      </c>
      <c r="AI155" s="11">
        <f t="shared" si="63"/>
        <v>0</v>
      </c>
      <c r="AJ155" s="11">
        <f t="shared" si="63"/>
        <v>0</v>
      </c>
      <c r="AK155" s="11">
        <f t="shared" si="63"/>
        <v>0</v>
      </c>
      <c r="AL155" s="11">
        <f t="shared" si="63"/>
        <v>0</v>
      </c>
      <c r="AM155" s="11">
        <f t="shared" si="63"/>
        <v>0</v>
      </c>
      <c r="AN155" s="11">
        <f t="shared" si="63"/>
        <v>0</v>
      </c>
      <c r="AO155" s="11">
        <f t="shared" si="63"/>
        <v>0</v>
      </c>
      <c r="AP155" s="11">
        <f t="shared" si="63"/>
        <v>0</v>
      </c>
      <c r="AQ155" s="11">
        <f t="shared" si="63"/>
        <v>0</v>
      </c>
      <c r="AR155" s="11">
        <f t="shared" si="63"/>
        <v>0</v>
      </c>
      <c r="AS155" s="11">
        <f t="shared" si="63"/>
        <v>0</v>
      </c>
      <c r="AT155" s="11">
        <f t="shared" si="63"/>
        <v>0</v>
      </c>
      <c r="AU155" s="11">
        <f t="shared" si="63"/>
        <v>0</v>
      </c>
      <c r="AV155" s="11">
        <f t="shared" si="65"/>
        <v>981699.99999999988</v>
      </c>
      <c r="AW155" s="11">
        <f t="shared" si="65"/>
        <v>0</v>
      </c>
      <c r="AX155" s="11">
        <f t="shared" si="65"/>
        <v>0</v>
      </c>
      <c r="AY155" s="11">
        <f t="shared" si="65"/>
        <v>0</v>
      </c>
      <c r="AZ155" s="11">
        <f t="shared" si="65"/>
        <v>0</v>
      </c>
      <c r="BA155" s="11">
        <f t="shared" si="59"/>
        <v>0</v>
      </c>
      <c r="BB155" s="11">
        <f t="shared" si="59"/>
        <v>0</v>
      </c>
      <c r="BC155" s="11">
        <f t="shared" si="59"/>
        <v>0</v>
      </c>
      <c r="BD155" s="11">
        <f t="shared" si="59"/>
        <v>0</v>
      </c>
      <c r="BE155" s="11">
        <f t="shared" si="59"/>
        <v>0</v>
      </c>
      <c r="BF155" s="15" t="str">
        <f t="shared" si="68"/>
        <v>ČSN 42 5510</v>
      </c>
      <c r="BG155" s="42">
        <v>61.653755826699687</v>
      </c>
      <c r="BJ155" s="17">
        <f t="shared" si="69"/>
        <v>100</v>
      </c>
      <c r="BX155" s="26">
        <f t="shared" si="70"/>
        <v>7853.981633974483</v>
      </c>
      <c r="BY155" s="42">
        <v>0.31415926535897931</v>
      </c>
      <c r="BZ155" s="43">
        <f t="shared" si="71"/>
        <v>5.095541401273886</v>
      </c>
      <c r="CA155" s="18">
        <f t="shared" si="72"/>
        <v>4908738.5212340513</v>
      </c>
      <c r="CB155" s="18">
        <f t="shared" si="73"/>
        <v>98174.770424681032</v>
      </c>
      <c r="CC155" s="18">
        <f t="shared" si="74"/>
        <v>166661.49027293854</v>
      </c>
      <c r="CD155" s="25">
        <f t="shared" si="75"/>
        <v>1.6976000000000002</v>
      </c>
      <c r="CE155" s="26">
        <f t="shared" si="76"/>
        <v>24.999999999999996</v>
      </c>
      <c r="CF155" s="18">
        <f t="shared" si="77"/>
        <v>7853.981633974483</v>
      </c>
      <c r="CZ155" s="18">
        <f t="shared" si="78"/>
        <v>981699.99999999988</v>
      </c>
      <c r="DJ155" s="20" t="s">
        <v>188</v>
      </c>
    </row>
    <row r="156" spans="1:114" x14ac:dyDescent="0.2">
      <c r="A156" s="15" t="s">
        <v>105</v>
      </c>
      <c r="B156" s="10" t="s">
        <v>256</v>
      </c>
      <c r="C156" s="11">
        <f t="shared" si="66"/>
        <v>67.97326579893641</v>
      </c>
      <c r="D156" s="11">
        <f t="shared" si="61"/>
        <v>0</v>
      </c>
      <c r="E156" s="11">
        <f t="shared" si="61"/>
        <v>0</v>
      </c>
      <c r="F156" s="11">
        <f t="shared" si="60"/>
        <v>105</v>
      </c>
      <c r="G156" s="11">
        <f t="shared" si="60"/>
        <v>0</v>
      </c>
      <c r="H156" s="11">
        <f t="shared" si="60"/>
        <v>0</v>
      </c>
      <c r="I156" s="11">
        <f t="shared" si="60"/>
        <v>0</v>
      </c>
      <c r="J156" s="11">
        <f t="shared" si="60"/>
        <v>0</v>
      </c>
      <c r="K156" s="11">
        <f t="shared" si="60"/>
        <v>0</v>
      </c>
      <c r="L156" s="11">
        <f t="shared" si="60"/>
        <v>0</v>
      </c>
      <c r="M156" s="11">
        <f t="shared" si="60"/>
        <v>0</v>
      </c>
      <c r="N156" s="11">
        <f t="shared" si="60"/>
        <v>0</v>
      </c>
      <c r="O156" s="11">
        <f t="shared" si="60"/>
        <v>0</v>
      </c>
      <c r="P156" s="11">
        <f t="shared" si="60"/>
        <v>0</v>
      </c>
      <c r="Q156" s="11">
        <f t="shared" si="60"/>
        <v>0</v>
      </c>
      <c r="R156" s="11">
        <f t="shared" ref="R156:T219" si="79">IF($A156="x",BV156,"")</f>
        <v>0</v>
      </c>
      <c r="S156" s="11">
        <f t="shared" si="79"/>
        <v>0</v>
      </c>
      <c r="T156" s="11">
        <f t="shared" si="53"/>
        <v>8659.0147514568671</v>
      </c>
      <c r="U156" s="40">
        <f t="shared" si="67"/>
        <v>0.3298672286269283</v>
      </c>
      <c r="V156" s="11">
        <f t="shared" si="58"/>
        <v>4.8528965726417956</v>
      </c>
      <c r="W156" s="11">
        <f t="shared" si="58"/>
        <v>5966602.352175748</v>
      </c>
      <c r="X156" s="11">
        <f t="shared" si="58"/>
        <v>113649.56861287139</v>
      </c>
      <c r="Y156" s="11">
        <f t="shared" si="58"/>
        <v>192931.50767721047</v>
      </c>
      <c r="Z156" s="11">
        <f t="shared" si="64"/>
        <v>1.6976</v>
      </c>
      <c r="AA156" s="11">
        <f t="shared" si="64"/>
        <v>26.250000000000004</v>
      </c>
      <c r="AB156" s="11">
        <f t="shared" si="64"/>
        <v>8659.0147514568671</v>
      </c>
      <c r="AC156" s="11">
        <f t="shared" si="64"/>
        <v>0</v>
      </c>
      <c r="AD156" s="11">
        <f t="shared" si="64"/>
        <v>0</v>
      </c>
      <c r="AE156" s="11">
        <f t="shared" si="64"/>
        <v>0</v>
      </c>
      <c r="AF156" s="11">
        <f t="shared" si="64"/>
        <v>0</v>
      </c>
      <c r="AG156" s="11">
        <f t="shared" si="64"/>
        <v>0</v>
      </c>
      <c r="AH156" s="11">
        <f t="shared" si="64"/>
        <v>0</v>
      </c>
      <c r="AI156" s="11">
        <f t="shared" si="63"/>
        <v>0</v>
      </c>
      <c r="AJ156" s="11">
        <f t="shared" si="63"/>
        <v>0</v>
      </c>
      <c r="AK156" s="11">
        <f t="shared" si="63"/>
        <v>0</v>
      </c>
      <c r="AL156" s="11">
        <f t="shared" si="63"/>
        <v>0</v>
      </c>
      <c r="AM156" s="11">
        <f t="shared" si="63"/>
        <v>0</v>
      </c>
      <c r="AN156" s="11">
        <f t="shared" si="63"/>
        <v>0</v>
      </c>
      <c r="AO156" s="11">
        <f t="shared" si="63"/>
        <v>0</v>
      </c>
      <c r="AP156" s="11">
        <f t="shared" si="63"/>
        <v>0</v>
      </c>
      <c r="AQ156" s="11">
        <f t="shared" si="63"/>
        <v>0</v>
      </c>
      <c r="AR156" s="11">
        <f t="shared" si="63"/>
        <v>0</v>
      </c>
      <c r="AS156" s="11">
        <f t="shared" si="63"/>
        <v>0</v>
      </c>
      <c r="AT156" s="11">
        <f t="shared" si="63"/>
        <v>0</v>
      </c>
      <c r="AU156" s="11">
        <f t="shared" si="63"/>
        <v>0</v>
      </c>
      <c r="AV156" s="11">
        <f t="shared" si="65"/>
        <v>1193262.485625</v>
      </c>
      <c r="AW156" s="11">
        <f t="shared" si="65"/>
        <v>0</v>
      </c>
      <c r="AX156" s="11">
        <f t="shared" si="65"/>
        <v>0</v>
      </c>
      <c r="AY156" s="11">
        <f t="shared" si="65"/>
        <v>0</v>
      </c>
      <c r="AZ156" s="11">
        <f t="shared" si="65"/>
        <v>0</v>
      </c>
      <c r="BA156" s="11">
        <f t="shared" si="59"/>
        <v>0</v>
      </c>
      <c r="BB156" s="11">
        <f t="shared" si="59"/>
        <v>0</v>
      </c>
      <c r="BC156" s="11">
        <f t="shared" si="59"/>
        <v>0</v>
      </c>
      <c r="BD156" s="11">
        <f t="shared" si="59"/>
        <v>0</v>
      </c>
      <c r="BE156" s="11">
        <f t="shared" si="59"/>
        <v>0</v>
      </c>
      <c r="BF156" s="15" t="str">
        <f t="shared" si="68"/>
        <v>ČSN 42 5510</v>
      </c>
      <c r="BG156" s="42">
        <v>67.97326579893641</v>
      </c>
      <c r="BJ156" s="17">
        <f t="shared" si="69"/>
        <v>105</v>
      </c>
      <c r="BX156" s="26">
        <f t="shared" si="70"/>
        <v>8659.0147514568671</v>
      </c>
      <c r="BY156" s="42">
        <v>0.3298672286269283</v>
      </c>
      <c r="BZ156" s="43">
        <f t="shared" si="71"/>
        <v>4.8528965726417956</v>
      </c>
      <c r="CA156" s="18">
        <f t="shared" si="72"/>
        <v>5966602.352175748</v>
      </c>
      <c r="CB156" s="18">
        <f t="shared" si="73"/>
        <v>113649.56861287139</v>
      </c>
      <c r="CC156" s="18">
        <f t="shared" si="74"/>
        <v>192931.50767721047</v>
      </c>
      <c r="CD156" s="25">
        <f t="shared" si="75"/>
        <v>1.6976</v>
      </c>
      <c r="CE156" s="26">
        <f t="shared" si="76"/>
        <v>26.250000000000004</v>
      </c>
      <c r="CF156" s="18">
        <f t="shared" si="77"/>
        <v>8659.0147514568671</v>
      </c>
      <c r="CZ156" s="18">
        <f t="shared" si="78"/>
        <v>1193262.485625</v>
      </c>
      <c r="DJ156" s="20" t="s">
        <v>188</v>
      </c>
    </row>
    <row r="157" spans="1:114" ht="12" customHeight="1" x14ac:dyDescent="0.2">
      <c r="A157" s="15" t="s">
        <v>105</v>
      </c>
      <c r="B157" s="10" t="s">
        <v>257</v>
      </c>
      <c r="C157" s="11">
        <f t="shared" si="66"/>
        <v>74.601044550306639</v>
      </c>
      <c r="D157" s="11">
        <f t="shared" si="61"/>
        <v>0</v>
      </c>
      <c r="E157" s="11">
        <f t="shared" si="61"/>
        <v>0</v>
      </c>
      <c r="F157" s="11">
        <f t="shared" si="61"/>
        <v>110</v>
      </c>
      <c r="G157" s="11">
        <f t="shared" si="61"/>
        <v>0</v>
      </c>
      <c r="H157" s="11">
        <f t="shared" si="61"/>
        <v>0</v>
      </c>
      <c r="I157" s="11">
        <f t="shared" si="61"/>
        <v>0</v>
      </c>
      <c r="J157" s="11">
        <f t="shared" si="61"/>
        <v>0</v>
      </c>
      <c r="K157" s="11">
        <f t="shared" si="61"/>
        <v>0</v>
      </c>
      <c r="L157" s="11">
        <f t="shared" si="61"/>
        <v>0</v>
      </c>
      <c r="M157" s="11">
        <f t="shared" si="61"/>
        <v>0</v>
      </c>
      <c r="N157" s="11">
        <f t="shared" si="61"/>
        <v>0</v>
      </c>
      <c r="O157" s="11">
        <f t="shared" si="61"/>
        <v>0</v>
      </c>
      <c r="P157" s="11">
        <f t="shared" si="61"/>
        <v>0</v>
      </c>
      <c r="Q157" s="11">
        <f t="shared" si="61"/>
        <v>0</v>
      </c>
      <c r="R157" s="11">
        <f t="shared" si="79"/>
        <v>0</v>
      </c>
      <c r="S157" s="11">
        <f t="shared" si="79"/>
        <v>0</v>
      </c>
      <c r="T157" s="11">
        <f t="shared" si="53"/>
        <v>9503.317777109125</v>
      </c>
      <c r="U157" s="40">
        <f t="shared" si="67"/>
        <v>0.34557519189487729</v>
      </c>
      <c r="V157" s="11">
        <f t="shared" si="58"/>
        <v>4.6323103647944421</v>
      </c>
      <c r="W157" s="11">
        <f t="shared" si="58"/>
        <v>7186884.068938775</v>
      </c>
      <c r="X157" s="11">
        <f t="shared" si="58"/>
        <v>130670.61943525045</v>
      </c>
      <c r="Y157" s="11">
        <f t="shared" si="58"/>
        <v>221826.44355328119</v>
      </c>
      <c r="Z157" s="11">
        <f t="shared" si="64"/>
        <v>1.6976000000000002</v>
      </c>
      <c r="AA157" s="11">
        <f t="shared" si="64"/>
        <v>27.499999999999996</v>
      </c>
      <c r="AB157" s="11">
        <f t="shared" si="64"/>
        <v>9503.317777109125</v>
      </c>
      <c r="AC157" s="11">
        <f t="shared" si="64"/>
        <v>0</v>
      </c>
      <c r="AD157" s="11">
        <f t="shared" si="64"/>
        <v>0</v>
      </c>
      <c r="AE157" s="11">
        <f t="shared" si="64"/>
        <v>0</v>
      </c>
      <c r="AF157" s="11">
        <f t="shared" si="64"/>
        <v>0</v>
      </c>
      <c r="AG157" s="11">
        <f t="shared" si="64"/>
        <v>0</v>
      </c>
      <c r="AH157" s="11">
        <f t="shared" si="64"/>
        <v>0</v>
      </c>
      <c r="AI157" s="11">
        <f t="shared" si="63"/>
        <v>0</v>
      </c>
      <c r="AJ157" s="11">
        <f t="shared" si="63"/>
        <v>0</v>
      </c>
      <c r="AK157" s="11">
        <f t="shared" si="63"/>
        <v>0</v>
      </c>
      <c r="AL157" s="11">
        <f t="shared" si="63"/>
        <v>0</v>
      </c>
      <c r="AM157" s="11">
        <f t="shared" si="63"/>
        <v>0</v>
      </c>
      <c r="AN157" s="11">
        <f t="shared" si="63"/>
        <v>0</v>
      </c>
      <c r="AO157" s="11">
        <f t="shared" si="63"/>
        <v>0</v>
      </c>
      <c r="AP157" s="11">
        <f t="shared" si="63"/>
        <v>0</v>
      </c>
      <c r="AQ157" s="11">
        <f t="shared" si="63"/>
        <v>0</v>
      </c>
      <c r="AR157" s="11">
        <f t="shared" si="63"/>
        <v>0</v>
      </c>
      <c r="AS157" s="11">
        <f t="shared" si="63"/>
        <v>0</v>
      </c>
      <c r="AT157" s="11">
        <f t="shared" si="63"/>
        <v>0</v>
      </c>
      <c r="AU157" s="11">
        <f t="shared" si="63"/>
        <v>0</v>
      </c>
      <c r="AV157" s="11">
        <f t="shared" si="65"/>
        <v>1437306.97</v>
      </c>
      <c r="AW157" s="11">
        <f t="shared" si="65"/>
        <v>0</v>
      </c>
      <c r="AX157" s="11">
        <f t="shared" si="65"/>
        <v>0</v>
      </c>
      <c r="AY157" s="11">
        <f t="shared" si="65"/>
        <v>0</v>
      </c>
      <c r="AZ157" s="11">
        <f t="shared" si="65"/>
        <v>0</v>
      </c>
      <c r="BA157" s="11">
        <f t="shared" si="59"/>
        <v>0</v>
      </c>
      <c r="BB157" s="11">
        <f t="shared" si="59"/>
        <v>0</v>
      </c>
      <c r="BC157" s="11">
        <f t="shared" si="59"/>
        <v>0</v>
      </c>
      <c r="BD157" s="11">
        <f t="shared" si="59"/>
        <v>0</v>
      </c>
      <c r="BE157" s="11">
        <f t="shared" si="59"/>
        <v>0</v>
      </c>
      <c r="BF157" s="15" t="str">
        <f t="shared" si="68"/>
        <v>ČSN 42 5510</v>
      </c>
      <c r="BG157" s="42">
        <v>74.601044550306639</v>
      </c>
      <c r="BJ157" s="17">
        <f t="shared" si="69"/>
        <v>110</v>
      </c>
      <c r="BX157" s="26">
        <f t="shared" si="70"/>
        <v>9503.317777109125</v>
      </c>
      <c r="BY157" s="42">
        <v>0.34557519189487729</v>
      </c>
      <c r="BZ157" s="43">
        <f t="shared" si="71"/>
        <v>4.6323103647944421</v>
      </c>
      <c r="CA157" s="18">
        <f t="shared" si="72"/>
        <v>7186884.068938775</v>
      </c>
      <c r="CB157" s="18">
        <f t="shared" si="73"/>
        <v>130670.61943525045</v>
      </c>
      <c r="CC157" s="18">
        <f t="shared" si="74"/>
        <v>221826.44355328119</v>
      </c>
      <c r="CD157" s="25">
        <f t="shared" si="75"/>
        <v>1.6976000000000002</v>
      </c>
      <c r="CE157" s="26">
        <f t="shared" si="76"/>
        <v>27.499999999999996</v>
      </c>
      <c r="CF157" s="18">
        <f t="shared" si="77"/>
        <v>9503.317777109125</v>
      </c>
      <c r="CZ157" s="18">
        <f t="shared" si="78"/>
        <v>1437306.97</v>
      </c>
      <c r="DJ157" s="20" t="s">
        <v>188</v>
      </c>
    </row>
    <row r="158" spans="1:114" x14ac:dyDescent="0.2">
      <c r="A158" s="15" t="s">
        <v>105</v>
      </c>
      <c r="B158" s="10" t="s">
        <v>258</v>
      </c>
      <c r="C158" s="11">
        <f t="shared" si="66"/>
        <v>81.537092080810353</v>
      </c>
      <c r="D158" s="11">
        <f t="shared" si="61"/>
        <v>0</v>
      </c>
      <c r="E158" s="11">
        <f t="shared" si="61"/>
        <v>0</v>
      </c>
      <c r="F158" s="11">
        <f t="shared" si="61"/>
        <v>115</v>
      </c>
      <c r="G158" s="11">
        <f t="shared" si="61"/>
        <v>0</v>
      </c>
      <c r="H158" s="11">
        <f t="shared" si="61"/>
        <v>0</v>
      </c>
      <c r="I158" s="11">
        <f t="shared" si="61"/>
        <v>0</v>
      </c>
      <c r="J158" s="11">
        <f t="shared" si="61"/>
        <v>0</v>
      </c>
      <c r="K158" s="11">
        <f t="shared" si="61"/>
        <v>0</v>
      </c>
      <c r="L158" s="11">
        <f t="shared" si="61"/>
        <v>0</v>
      </c>
      <c r="M158" s="11">
        <f t="shared" si="61"/>
        <v>0</v>
      </c>
      <c r="N158" s="11">
        <f t="shared" si="61"/>
        <v>0</v>
      </c>
      <c r="O158" s="11">
        <f t="shared" si="61"/>
        <v>0</v>
      </c>
      <c r="P158" s="11">
        <f t="shared" si="61"/>
        <v>0</v>
      </c>
      <c r="Q158" s="11">
        <f t="shared" si="61"/>
        <v>0</v>
      </c>
      <c r="R158" s="11">
        <f t="shared" si="79"/>
        <v>0</v>
      </c>
      <c r="S158" s="11">
        <f t="shared" si="79"/>
        <v>0</v>
      </c>
      <c r="T158" s="11">
        <f t="shared" si="53"/>
        <v>10386.890710931253</v>
      </c>
      <c r="U158" s="40">
        <f t="shared" si="67"/>
        <v>0.36128315516282622</v>
      </c>
      <c r="V158" s="11">
        <f t="shared" si="58"/>
        <v>4.4309055663251184</v>
      </c>
      <c r="W158" s="11">
        <f t="shared" si="58"/>
        <v>8585414.3532541133</v>
      </c>
      <c r="X158" s="11">
        <f t="shared" si="58"/>
        <v>149311.55396963676</v>
      </c>
      <c r="Y158" s="11">
        <f t="shared" si="58"/>
        <v>253471.29401885538</v>
      </c>
      <c r="Z158" s="11">
        <f t="shared" si="64"/>
        <v>1.6976</v>
      </c>
      <c r="AA158" s="11">
        <f t="shared" si="64"/>
        <v>28.75</v>
      </c>
      <c r="AB158" s="11">
        <f t="shared" si="64"/>
        <v>10386.890710931253</v>
      </c>
      <c r="AC158" s="11">
        <f t="shared" si="64"/>
        <v>0</v>
      </c>
      <c r="AD158" s="11">
        <f t="shared" si="64"/>
        <v>0</v>
      </c>
      <c r="AE158" s="11">
        <f t="shared" si="64"/>
        <v>0</v>
      </c>
      <c r="AF158" s="11">
        <f t="shared" si="64"/>
        <v>0</v>
      </c>
      <c r="AG158" s="11">
        <f t="shared" si="64"/>
        <v>0</v>
      </c>
      <c r="AH158" s="11">
        <f t="shared" si="64"/>
        <v>0</v>
      </c>
      <c r="AI158" s="11">
        <f t="shared" si="63"/>
        <v>0</v>
      </c>
      <c r="AJ158" s="11">
        <f t="shared" si="63"/>
        <v>0</v>
      </c>
      <c r="AK158" s="11">
        <f t="shared" si="63"/>
        <v>0</v>
      </c>
      <c r="AL158" s="11">
        <f t="shared" si="63"/>
        <v>0</v>
      </c>
      <c r="AM158" s="11">
        <f t="shared" si="63"/>
        <v>0</v>
      </c>
      <c r="AN158" s="11">
        <f t="shared" si="63"/>
        <v>0</v>
      </c>
      <c r="AO158" s="11">
        <f t="shared" si="63"/>
        <v>0</v>
      </c>
      <c r="AP158" s="11">
        <f t="shared" si="63"/>
        <v>0</v>
      </c>
      <c r="AQ158" s="11">
        <f t="shared" si="63"/>
        <v>0</v>
      </c>
      <c r="AR158" s="11">
        <f t="shared" si="63"/>
        <v>0</v>
      </c>
      <c r="AS158" s="11">
        <f t="shared" si="63"/>
        <v>0</v>
      </c>
      <c r="AT158" s="11">
        <f t="shared" si="63"/>
        <v>0</v>
      </c>
      <c r="AU158" s="11">
        <f t="shared" si="63"/>
        <v>0</v>
      </c>
      <c r="AV158" s="11">
        <f t="shared" si="65"/>
        <v>1716999.4356249999</v>
      </c>
      <c r="AW158" s="11">
        <f t="shared" si="65"/>
        <v>0</v>
      </c>
      <c r="AX158" s="11">
        <f t="shared" si="65"/>
        <v>0</v>
      </c>
      <c r="AY158" s="11">
        <f t="shared" si="65"/>
        <v>0</v>
      </c>
      <c r="AZ158" s="11">
        <f t="shared" si="65"/>
        <v>0</v>
      </c>
      <c r="BA158" s="11">
        <f t="shared" si="59"/>
        <v>0</v>
      </c>
      <c r="BB158" s="11">
        <f t="shared" si="59"/>
        <v>0</v>
      </c>
      <c r="BC158" s="11">
        <f t="shared" si="59"/>
        <v>0</v>
      </c>
      <c r="BD158" s="11">
        <f t="shared" si="59"/>
        <v>0</v>
      </c>
      <c r="BE158" s="11">
        <f t="shared" si="59"/>
        <v>0</v>
      </c>
      <c r="BF158" s="15" t="str">
        <f t="shared" si="68"/>
        <v>ČSN 42 5510</v>
      </c>
      <c r="BG158" s="42">
        <v>81.537092080810353</v>
      </c>
      <c r="BJ158" s="17">
        <f t="shared" si="69"/>
        <v>115</v>
      </c>
      <c r="BX158" s="26">
        <f t="shared" si="70"/>
        <v>10386.890710931253</v>
      </c>
      <c r="BY158" s="42">
        <v>0.36128315516282622</v>
      </c>
      <c r="BZ158" s="43">
        <f t="shared" si="71"/>
        <v>4.4309055663251184</v>
      </c>
      <c r="CA158" s="18">
        <f t="shared" si="72"/>
        <v>8585414.3532541133</v>
      </c>
      <c r="CB158" s="18">
        <f t="shared" si="73"/>
        <v>149311.55396963676</v>
      </c>
      <c r="CC158" s="18">
        <f t="shared" si="74"/>
        <v>253471.29401885538</v>
      </c>
      <c r="CD158" s="25">
        <f t="shared" si="75"/>
        <v>1.6976</v>
      </c>
      <c r="CE158" s="26">
        <f t="shared" si="76"/>
        <v>28.75</v>
      </c>
      <c r="CF158" s="18">
        <f t="shared" si="77"/>
        <v>10386.890710931253</v>
      </c>
      <c r="CZ158" s="18">
        <f t="shared" si="78"/>
        <v>1716999.4356249999</v>
      </c>
      <c r="DJ158" s="20" t="s">
        <v>188</v>
      </c>
    </row>
    <row r="159" spans="1:114" x14ac:dyDescent="0.2">
      <c r="A159" s="15" t="s">
        <v>105</v>
      </c>
      <c r="B159" s="10" t="s">
        <v>259</v>
      </c>
      <c r="C159" s="11">
        <f t="shared" si="66"/>
        <v>88.781408390447552</v>
      </c>
      <c r="D159" s="11">
        <f t="shared" si="61"/>
        <v>0</v>
      </c>
      <c r="E159" s="11">
        <f t="shared" si="61"/>
        <v>0</v>
      </c>
      <c r="F159" s="11">
        <f t="shared" si="61"/>
        <v>120</v>
      </c>
      <c r="G159" s="11">
        <f t="shared" si="61"/>
        <v>0</v>
      </c>
      <c r="H159" s="11">
        <f t="shared" si="61"/>
        <v>0</v>
      </c>
      <c r="I159" s="11">
        <f t="shared" si="61"/>
        <v>0</v>
      </c>
      <c r="J159" s="11">
        <f t="shared" si="61"/>
        <v>0</v>
      </c>
      <c r="K159" s="11">
        <f t="shared" si="61"/>
        <v>0</v>
      </c>
      <c r="L159" s="11">
        <f t="shared" si="61"/>
        <v>0</v>
      </c>
      <c r="M159" s="11">
        <f t="shared" si="61"/>
        <v>0</v>
      </c>
      <c r="N159" s="11">
        <f t="shared" si="61"/>
        <v>0</v>
      </c>
      <c r="O159" s="11">
        <f t="shared" si="61"/>
        <v>0</v>
      </c>
      <c r="P159" s="11">
        <f t="shared" si="61"/>
        <v>0</v>
      </c>
      <c r="Q159" s="11">
        <f t="shared" si="61"/>
        <v>0</v>
      </c>
      <c r="R159" s="11">
        <f t="shared" si="79"/>
        <v>0</v>
      </c>
      <c r="S159" s="11">
        <f t="shared" si="79"/>
        <v>0</v>
      </c>
      <c r="T159" s="11">
        <f t="shared" si="53"/>
        <v>11309.733552923255</v>
      </c>
      <c r="U159" s="40">
        <f t="shared" si="67"/>
        <v>0.37699111843077515</v>
      </c>
      <c r="V159" s="11">
        <f t="shared" si="58"/>
        <v>4.2462845010615711</v>
      </c>
      <c r="W159" s="11">
        <f t="shared" si="58"/>
        <v>10178760.197630929</v>
      </c>
      <c r="X159" s="11">
        <f t="shared" si="58"/>
        <v>169646.00329384883</v>
      </c>
      <c r="Y159" s="11">
        <f t="shared" si="58"/>
        <v>287991.05519163777</v>
      </c>
      <c r="Z159" s="11">
        <f t="shared" si="64"/>
        <v>1.6976</v>
      </c>
      <c r="AA159" s="11">
        <f t="shared" si="64"/>
        <v>29.999999999999996</v>
      </c>
      <c r="AB159" s="11">
        <f t="shared" si="64"/>
        <v>11309.733552923255</v>
      </c>
      <c r="AC159" s="11">
        <f t="shared" si="64"/>
        <v>0</v>
      </c>
      <c r="AD159" s="11">
        <f t="shared" si="64"/>
        <v>0</v>
      </c>
      <c r="AE159" s="11">
        <f t="shared" si="64"/>
        <v>0</v>
      </c>
      <c r="AF159" s="11">
        <f t="shared" si="64"/>
        <v>0</v>
      </c>
      <c r="AG159" s="11">
        <f t="shared" si="64"/>
        <v>0</v>
      </c>
      <c r="AH159" s="11">
        <f t="shared" si="64"/>
        <v>0</v>
      </c>
      <c r="AI159" s="11">
        <f t="shared" si="63"/>
        <v>0</v>
      </c>
      <c r="AJ159" s="11">
        <f t="shared" si="63"/>
        <v>0</v>
      </c>
      <c r="AK159" s="11">
        <f t="shared" si="63"/>
        <v>0</v>
      </c>
      <c r="AL159" s="11">
        <f t="shared" si="63"/>
        <v>0</v>
      </c>
      <c r="AM159" s="11">
        <f t="shared" si="63"/>
        <v>0</v>
      </c>
      <c r="AN159" s="11">
        <f t="shared" si="63"/>
        <v>0</v>
      </c>
      <c r="AO159" s="11">
        <f t="shared" si="63"/>
        <v>0</v>
      </c>
      <c r="AP159" s="11">
        <f t="shared" si="63"/>
        <v>0</v>
      </c>
      <c r="AQ159" s="11">
        <f t="shared" si="63"/>
        <v>0</v>
      </c>
      <c r="AR159" s="11">
        <f t="shared" si="63"/>
        <v>0</v>
      </c>
      <c r="AS159" s="11">
        <f t="shared" si="63"/>
        <v>0</v>
      </c>
      <c r="AT159" s="11">
        <f t="shared" si="63"/>
        <v>0</v>
      </c>
      <c r="AU159" s="11">
        <f t="shared" si="63"/>
        <v>0</v>
      </c>
      <c r="AV159" s="11">
        <f t="shared" si="65"/>
        <v>2035653.1199999999</v>
      </c>
      <c r="AW159" s="11">
        <f t="shared" si="65"/>
        <v>0</v>
      </c>
      <c r="AX159" s="11">
        <f t="shared" si="65"/>
        <v>0</v>
      </c>
      <c r="AY159" s="11">
        <f t="shared" si="65"/>
        <v>0</v>
      </c>
      <c r="AZ159" s="11">
        <f t="shared" si="65"/>
        <v>0</v>
      </c>
      <c r="BA159" s="11">
        <f t="shared" si="59"/>
        <v>0</v>
      </c>
      <c r="BB159" s="11">
        <f t="shared" si="59"/>
        <v>0</v>
      </c>
      <c r="BC159" s="11">
        <f t="shared" si="59"/>
        <v>0</v>
      </c>
      <c r="BD159" s="11">
        <f t="shared" si="59"/>
        <v>0</v>
      </c>
      <c r="BE159" s="11">
        <f t="shared" si="59"/>
        <v>0</v>
      </c>
      <c r="BF159" s="15" t="str">
        <f t="shared" si="68"/>
        <v>ČSN 42 5510</v>
      </c>
      <c r="BG159" s="42">
        <v>88.781408390447552</v>
      </c>
      <c r="BJ159" s="17">
        <f t="shared" si="69"/>
        <v>120</v>
      </c>
      <c r="BX159" s="26">
        <f t="shared" si="70"/>
        <v>11309.733552923255</v>
      </c>
      <c r="BY159" s="42">
        <v>0.37699111843077515</v>
      </c>
      <c r="BZ159" s="43">
        <f t="shared" si="71"/>
        <v>4.2462845010615711</v>
      </c>
      <c r="CA159" s="18">
        <f t="shared" si="72"/>
        <v>10178760.197630929</v>
      </c>
      <c r="CB159" s="18">
        <f t="shared" si="73"/>
        <v>169646.00329384883</v>
      </c>
      <c r="CC159" s="18">
        <f t="shared" si="74"/>
        <v>287991.05519163777</v>
      </c>
      <c r="CD159" s="25">
        <f t="shared" si="75"/>
        <v>1.6976</v>
      </c>
      <c r="CE159" s="26">
        <f t="shared" si="76"/>
        <v>29.999999999999996</v>
      </c>
      <c r="CF159" s="18">
        <f t="shared" si="77"/>
        <v>11309.733552923255</v>
      </c>
      <c r="CZ159" s="18">
        <f t="shared" si="78"/>
        <v>2035653.1199999999</v>
      </c>
      <c r="DJ159" s="20" t="s">
        <v>188</v>
      </c>
    </row>
    <row r="160" spans="1:114" x14ac:dyDescent="0.2">
      <c r="A160" s="15" t="s">
        <v>105</v>
      </c>
      <c r="B160" s="10" t="s">
        <v>260</v>
      </c>
      <c r="C160" s="11">
        <f t="shared" si="66"/>
        <v>96.333993479218265</v>
      </c>
      <c r="D160" s="11">
        <f t="shared" si="61"/>
        <v>0</v>
      </c>
      <c r="E160" s="11">
        <f t="shared" si="61"/>
        <v>0</v>
      </c>
      <c r="F160" s="11">
        <f t="shared" si="61"/>
        <v>125</v>
      </c>
      <c r="G160" s="11">
        <f t="shared" si="61"/>
        <v>0</v>
      </c>
      <c r="H160" s="11">
        <f t="shared" si="61"/>
        <v>0</v>
      </c>
      <c r="I160" s="11">
        <f t="shared" si="61"/>
        <v>0</v>
      </c>
      <c r="J160" s="11">
        <f t="shared" si="61"/>
        <v>0</v>
      </c>
      <c r="K160" s="11">
        <f t="shared" si="61"/>
        <v>0</v>
      </c>
      <c r="L160" s="11">
        <f t="shared" si="61"/>
        <v>0</v>
      </c>
      <c r="M160" s="11">
        <f t="shared" si="61"/>
        <v>0</v>
      </c>
      <c r="N160" s="11">
        <f t="shared" si="61"/>
        <v>0</v>
      </c>
      <c r="O160" s="11">
        <f t="shared" si="61"/>
        <v>0</v>
      </c>
      <c r="P160" s="11">
        <f t="shared" si="61"/>
        <v>0</v>
      </c>
      <c r="Q160" s="11">
        <f t="shared" si="61"/>
        <v>0</v>
      </c>
      <c r="R160" s="11">
        <f t="shared" si="79"/>
        <v>0</v>
      </c>
      <c r="S160" s="11">
        <f t="shared" si="79"/>
        <v>0</v>
      </c>
      <c r="T160" s="11">
        <f t="shared" si="53"/>
        <v>12271.846303085129</v>
      </c>
      <c r="U160" s="40">
        <f t="shared" si="67"/>
        <v>0.39269908169872414</v>
      </c>
      <c r="V160" s="11">
        <f t="shared" si="58"/>
        <v>4.0764331210191092</v>
      </c>
      <c r="W160" s="11">
        <f t="shared" si="58"/>
        <v>11984224.905356571</v>
      </c>
      <c r="X160" s="11">
        <f t="shared" si="58"/>
        <v>191747.59848570515</v>
      </c>
      <c r="Y160" s="11">
        <f t="shared" si="58"/>
        <v>325510.72318933305</v>
      </c>
      <c r="Z160" s="11">
        <f t="shared" si="64"/>
        <v>1.6976</v>
      </c>
      <c r="AA160" s="11">
        <f t="shared" si="64"/>
        <v>31.25</v>
      </c>
      <c r="AB160" s="11">
        <f t="shared" si="64"/>
        <v>12271.846303085129</v>
      </c>
      <c r="AC160" s="11">
        <f t="shared" si="64"/>
        <v>0</v>
      </c>
      <c r="AD160" s="11">
        <f t="shared" si="64"/>
        <v>0</v>
      </c>
      <c r="AE160" s="11">
        <f t="shared" si="64"/>
        <v>0</v>
      </c>
      <c r="AF160" s="11">
        <f t="shared" si="64"/>
        <v>0</v>
      </c>
      <c r="AG160" s="11">
        <f t="shared" si="64"/>
        <v>0</v>
      </c>
      <c r="AH160" s="11">
        <f t="shared" si="64"/>
        <v>0</v>
      </c>
      <c r="AI160" s="11">
        <f t="shared" si="63"/>
        <v>0</v>
      </c>
      <c r="AJ160" s="11">
        <f t="shared" si="63"/>
        <v>0</v>
      </c>
      <c r="AK160" s="11">
        <f t="shared" si="63"/>
        <v>0</v>
      </c>
      <c r="AL160" s="11">
        <f t="shared" si="63"/>
        <v>0</v>
      </c>
      <c r="AM160" s="11">
        <f t="shared" si="63"/>
        <v>0</v>
      </c>
      <c r="AN160" s="11">
        <f t="shared" si="63"/>
        <v>0</v>
      </c>
      <c r="AO160" s="11">
        <f t="shared" si="63"/>
        <v>0</v>
      </c>
      <c r="AP160" s="11">
        <f t="shared" si="63"/>
        <v>0</v>
      </c>
      <c r="AQ160" s="11">
        <f t="shared" si="63"/>
        <v>0</v>
      </c>
      <c r="AR160" s="11">
        <f t="shared" si="63"/>
        <v>0</v>
      </c>
      <c r="AS160" s="11">
        <f t="shared" si="63"/>
        <v>0</v>
      </c>
      <c r="AT160" s="11">
        <f t="shared" si="63"/>
        <v>0</v>
      </c>
      <c r="AU160" s="11">
        <f t="shared" si="63"/>
        <v>0</v>
      </c>
      <c r="AV160" s="11">
        <f t="shared" si="65"/>
        <v>2396728.515625</v>
      </c>
      <c r="AW160" s="11">
        <f t="shared" si="65"/>
        <v>0</v>
      </c>
      <c r="AX160" s="11">
        <f t="shared" si="65"/>
        <v>0</v>
      </c>
      <c r="AY160" s="11">
        <f t="shared" si="65"/>
        <v>0</v>
      </c>
      <c r="AZ160" s="11">
        <f t="shared" si="65"/>
        <v>0</v>
      </c>
      <c r="BA160" s="11">
        <f t="shared" si="59"/>
        <v>0</v>
      </c>
      <c r="BB160" s="11">
        <f t="shared" si="59"/>
        <v>0</v>
      </c>
      <c r="BC160" s="11">
        <f t="shared" si="59"/>
        <v>0</v>
      </c>
      <c r="BD160" s="11">
        <f t="shared" si="59"/>
        <v>0</v>
      </c>
      <c r="BE160" s="11">
        <f t="shared" si="59"/>
        <v>0</v>
      </c>
      <c r="BF160" s="15" t="str">
        <f t="shared" si="68"/>
        <v>ČSN 42 5510</v>
      </c>
      <c r="BG160" s="42">
        <v>96.333993479218265</v>
      </c>
      <c r="BJ160" s="17">
        <f t="shared" si="69"/>
        <v>125</v>
      </c>
      <c r="BX160" s="26">
        <f t="shared" si="70"/>
        <v>12271.846303085129</v>
      </c>
      <c r="BY160" s="42">
        <v>0.39269908169872414</v>
      </c>
      <c r="BZ160" s="43">
        <f t="shared" si="71"/>
        <v>4.0764331210191092</v>
      </c>
      <c r="CA160" s="18">
        <f t="shared" si="72"/>
        <v>11984224.905356571</v>
      </c>
      <c r="CB160" s="18">
        <f t="shared" si="73"/>
        <v>191747.59848570515</v>
      </c>
      <c r="CC160" s="18">
        <f t="shared" si="74"/>
        <v>325510.72318933305</v>
      </c>
      <c r="CD160" s="25">
        <f t="shared" si="75"/>
        <v>1.6976</v>
      </c>
      <c r="CE160" s="26">
        <f t="shared" si="76"/>
        <v>31.25</v>
      </c>
      <c r="CF160" s="18">
        <f t="shared" si="77"/>
        <v>12271.846303085129</v>
      </c>
      <c r="CZ160" s="18">
        <f t="shared" si="78"/>
        <v>2396728.515625</v>
      </c>
      <c r="DJ160" s="20" t="s">
        <v>188</v>
      </c>
    </row>
    <row r="161" spans="1:114" x14ac:dyDescent="0.2">
      <c r="A161" s="15" t="s">
        <v>105</v>
      </c>
      <c r="B161" s="10" t="s">
        <v>261</v>
      </c>
      <c r="C161" s="11">
        <f t="shared" si="66"/>
        <v>104.19484734712246</v>
      </c>
      <c r="D161" s="11">
        <f t="shared" si="61"/>
        <v>0</v>
      </c>
      <c r="E161" s="11">
        <f t="shared" si="61"/>
        <v>0</v>
      </c>
      <c r="F161" s="11">
        <f t="shared" si="61"/>
        <v>130</v>
      </c>
      <c r="G161" s="11">
        <f t="shared" si="61"/>
        <v>0</v>
      </c>
      <c r="H161" s="11">
        <f t="shared" si="61"/>
        <v>0</v>
      </c>
      <c r="I161" s="11">
        <f t="shared" si="61"/>
        <v>0</v>
      </c>
      <c r="J161" s="11">
        <f t="shared" si="61"/>
        <v>0</v>
      </c>
      <c r="K161" s="11">
        <f t="shared" si="61"/>
        <v>0</v>
      </c>
      <c r="L161" s="11">
        <f t="shared" si="61"/>
        <v>0</v>
      </c>
      <c r="M161" s="11">
        <f t="shared" si="61"/>
        <v>0</v>
      </c>
      <c r="N161" s="11">
        <f t="shared" si="61"/>
        <v>0</v>
      </c>
      <c r="O161" s="11">
        <f t="shared" si="61"/>
        <v>0</v>
      </c>
      <c r="P161" s="11">
        <f t="shared" si="61"/>
        <v>0</v>
      </c>
      <c r="Q161" s="11">
        <f t="shared" si="61"/>
        <v>0</v>
      </c>
      <c r="R161" s="11">
        <f t="shared" si="79"/>
        <v>0</v>
      </c>
      <c r="S161" s="11">
        <f t="shared" si="79"/>
        <v>0</v>
      </c>
      <c r="T161" s="11">
        <f t="shared" si="53"/>
        <v>13273.228961416877</v>
      </c>
      <c r="U161" s="40">
        <f t="shared" si="67"/>
        <v>0.40840704496667307</v>
      </c>
      <c r="V161" s="11">
        <f t="shared" si="58"/>
        <v>3.9196472317491424</v>
      </c>
      <c r="W161" s="11">
        <f t="shared" si="58"/>
        <v>14019848.090496575</v>
      </c>
      <c r="X161" s="11">
        <f t="shared" si="58"/>
        <v>215689.97062302424</v>
      </c>
      <c r="Y161" s="11">
        <f t="shared" si="58"/>
        <v>366155.29412964598</v>
      </c>
      <c r="Z161" s="11">
        <f t="shared" si="64"/>
        <v>1.6976</v>
      </c>
      <c r="AA161" s="11">
        <f t="shared" si="64"/>
        <v>32.5</v>
      </c>
      <c r="AB161" s="11">
        <f t="shared" si="64"/>
        <v>13273.228961416877</v>
      </c>
      <c r="AC161" s="11">
        <f t="shared" si="64"/>
        <v>0</v>
      </c>
      <c r="AD161" s="11">
        <f t="shared" si="64"/>
        <v>0</v>
      </c>
      <c r="AE161" s="11">
        <f t="shared" si="64"/>
        <v>0</v>
      </c>
      <c r="AF161" s="11">
        <f t="shared" si="64"/>
        <v>0</v>
      </c>
      <c r="AG161" s="11">
        <f t="shared" si="64"/>
        <v>0</v>
      </c>
      <c r="AH161" s="11">
        <f t="shared" si="64"/>
        <v>0</v>
      </c>
      <c r="AI161" s="11">
        <f t="shared" si="63"/>
        <v>0</v>
      </c>
      <c r="AJ161" s="11">
        <f t="shared" si="63"/>
        <v>0</v>
      </c>
      <c r="AK161" s="11">
        <f t="shared" si="63"/>
        <v>0</v>
      </c>
      <c r="AL161" s="11">
        <f t="shared" si="63"/>
        <v>0</v>
      </c>
      <c r="AM161" s="11">
        <f t="shared" si="63"/>
        <v>0</v>
      </c>
      <c r="AN161" s="11">
        <f t="shared" si="63"/>
        <v>0</v>
      </c>
      <c r="AO161" s="11">
        <f t="shared" si="63"/>
        <v>0</v>
      </c>
      <c r="AP161" s="11">
        <f t="shared" si="63"/>
        <v>0</v>
      </c>
      <c r="AQ161" s="11">
        <f t="shared" si="63"/>
        <v>0</v>
      </c>
      <c r="AR161" s="11">
        <f t="shared" si="63"/>
        <v>0</v>
      </c>
      <c r="AS161" s="11">
        <f t="shared" si="63"/>
        <v>0</v>
      </c>
      <c r="AT161" s="11">
        <f t="shared" si="63"/>
        <v>0</v>
      </c>
      <c r="AU161" s="11">
        <f t="shared" si="63"/>
        <v>0</v>
      </c>
      <c r="AV161" s="11">
        <f t="shared" si="65"/>
        <v>2803833.3699999996</v>
      </c>
      <c r="AW161" s="11">
        <f t="shared" si="65"/>
        <v>0</v>
      </c>
      <c r="AX161" s="11">
        <f t="shared" si="65"/>
        <v>0</v>
      </c>
      <c r="AY161" s="11">
        <f t="shared" si="65"/>
        <v>0</v>
      </c>
      <c r="AZ161" s="11">
        <f t="shared" si="65"/>
        <v>0</v>
      </c>
      <c r="BA161" s="11">
        <f t="shared" si="59"/>
        <v>0</v>
      </c>
      <c r="BB161" s="11">
        <f t="shared" si="59"/>
        <v>0</v>
      </c>
      <c r="BC161" s="11">
        <f t="shared" si="59"/>
        <v>0</v>
      </c>
      <c r="BD161" s="11">
        <f t="shared" si="59"/>
        <v>0</v>
      </c>
      <c r="BE161" s="11">
        <f t="shared" si="59"/>
        <v>0</v>
      </c>
      <c r="BF161" s="15" t="str">
        <f t="shared" si="68"/>
        <v>ČSN 42 5510</v>
      </c>
      <c r="BG161" s="42">
        <v>104.19484734712246</v>
      </c>
      <c r="BJ161" s="17">
        <f t="shared" si="69"/>
        <v>130</v>
      </c>
      <c r="BX161" s="26">
        <f t="shared" si="70"/>
        <v>13273.228961416877</v>
      </c>
      <c r="BY161" s="42">
        <v>0.40840704496667307</v>
      </c>
      <c r="BZ161" s="43">
        <f t="shared" si="71"/>
        <v>3.9196472317491424</v>
      </c>
      <c r="CA161" s="18">
        <f t="shared" si="72"/>
        <v>14019848.090496575</v>
      </c>
      <c r="CB161" s="18">
        <f t="shared" si="73"/>
        <v>215689.97062302424</v>
      </c>
      <c r="CC161" s="18">
        <f t="shared" si="74"/>
        <v>366155.29412964598</v>
      </c>
      <c r="CD161" s="25">
        <f t="shared" si="75"/>
        <v>1.6976</v>
      </c>
      <c r="CE161" s="26">
        <f t="shared" si="76"/>
        <v>32.5</v>
      </c>
      <c r="CF161" s="18">
        <f t="shared" si="77"/>
        <v>13273.228961416877</v>
      </c>
      <c r="CZ161" s="18">
        <f t="shared" si="78"/>
        <v>2803833.3699999996</v>
      </c>
      <c r="DJ161" s="20" t="s">
        <v>188</v>
      </c>
    </row>
    <row r="162" spans="1:114" x14ac:dyDescent="0.2">
      <c r="A162" s="15" t="s">
        <v>105</v>
      </c>
      <c r="B162" s="10" t="s">
        <v>262</v>
      </c>
      <c r="C162" s="11">
        <f t="shared" si="66"/>
        <v>120.8413614203314</v>
      </c>
      <c r="D162" s="11">
        <f t="shared" si="61"/>
        <v>0</v>
      </c>
      <c r="E162" s="11">
        <f t="shared" si="61"/>
        <v>0</v>
      </c>
      <c r="F162" s="11">
        <f t="shared" si="61"/>
        <v>140</v>
      </c>
      <c r="G162" s="11">
        <f t="shared" si="61"/>
        <v>0</v>
      </c>
      <c r="H162" s="11">
        <f t="shared" si="61"/>
        <v>0</v>
      </c>
      <c r="I162" s="11">
        <f t="shared" si="61"/>
        <v>0</v>
      </c>
      <c r="J162" s="11">
        <f t="shared" si="61"/>
        <v>0</v>
      </c>
      <c r="K162" s="11">
        <f t="shared" si="61"/>
        <v>0</v>
      </c>
      <c r="L162" s="11">
        <f t="shared" si="61"/>
        <v>0</v>
      </c>
      <c r="M162" s="11">
        <f t="shared" si="61"/>
        <v>0</v>
      </c>
      <c r="N162" s="11">
        <f t="shared" si="61"/>
        <v>0</v>
      </c>
      <c r="O162" s="11">
        <f t="shared" si="61"/>
        <v>0</v>
      </c>
      <c r="P162" s="11">
        <f t="shared" si="61"/>
        <v>0</v>
      </c>
      <c r="Q162" s="11">
        <f t="shared" si="61"/>
        <v>0</v>
      </c>
      <c r="R162" s="11">
        <f t="shared" si="79"/>
        <v>0</v>
      </c>
      <c r="S162" s="11">
        <f t="shared" si="79"/>
        <v>0</v>
      </c>
      <c r="T162" s="11">
        <f t="shared" si="53"/>
        <v>15393.804002589986</v>
      </c>
      <c r="U162" s="40">
        <f t="shared" si="67"/>
        <v>0.43982297150257105</v>
      </c>
      <c r="V162" s="11">
        <f t="shared" si="58"/>
        <v>3.6396724294813469</v>
      </c>
      <c r="W162" s="11">
        <f t="shared" si="58"/>
        <v>18857409.903172731</v>
      </c>
      <c r="X162" s="11">
        <f t="shared" si="58"/>
        <v>269391.57004532474</v>
      </c>
      <c r="Y162" s="11">
        <f t="shared" si="58"/>
        <v>457319.12930894329</v>
      </c>
      <c r="Z162" s="11">
        <f t="shared" si="64"/>
        <v>1.6976</v>
      </c>
      <c r="AA162" s="11">
        <f t="shared" si="64"/>
        <v>35</v>
      </c>
      <c r="AB162" s="11">
        <f t="shared" si="64"/>
        <v>15393.804002589986</v>
      </c>
      <c r="AC162" s="11">
        <f t="shared" si="64"/>
        <v>0</v>
      </c>
      <c r="AD162" s="11">
        <f t="shared" si="64"/>
        <v>0</v>
      </c>
      <c r="AE162" s="11">
        <f t="shared" si="64"/>
        <v>0</v>
      </c>
      <c r="AF162" s="11">
        <f t="shared" si="64"/>
        <v>0</v>
      </c>
      <c r="AG162" s="11">
        <f t="shared" si="64"/>
        <v>0</v>
      </c>
      <c r="AH162" s="11">
        <f t="shared" si="64"/>
        <v>0</v>
      </c>
      <c r="AI162" s="11">
        <f t="shared" si="63"/>
        <v>0</v>
      </c>
      <c r="AJ162" s="11">
        <f t="shared" si="63"/>
        <v>0</v>
      </c>
      <c r="AK162" s="11">
        <f t="shared" si="63"/>
        <v>0</v>
      </c>
      <c r="AL162" s="11">
        <f t="shared" si="63"/>
        <v>0</v>
      </c>
      <c r="AM162" s="11">
        <f t="shared" si="63"/>
        <v>0</v>
      </c>
      <c r="AN162" s="11">
        <f t="shared" si="63"/>
        <v>0</v>
      </c>
      <c r="AO162" s="11">
        <f t="shared" si="63"/>
        <v>0</v>
      </c>
      <c r="AP162" s="11">
        <f t="shared" si="63"/>
        <v>0</v>
      </c>
      <c r="AQ162" s="11">
        <f t="shared" si="63"/>
        <v>0</v>
      </c>
      <c r="AR162" s="11">
        <f t="shared" si="63"/>
        <v>0</v>
      </c>
      <c r="AS162" s="11">
        <f t="shared" si="63"/>
        <v>0</v>
      </c>
      <c r="AT162" s="11">
        <f t="shared" si="63"/>
        <v>0</v>
      </c>
      <c r="AU162" s="11">
        <f t="shared" si="63"/>
        <v>0</v>
      </c>
      <c r="AV162" s="11">
        <f t="shared" si="65"/>
        <v>3771298.7199999997</v>
      </c>
      <c r="AW162" s="11">
        <f t="shared" si="65"/>
        <v>0</v>
      </c>
      <c r="AX162" s="11">
        <f t="shared" si="65"/>
        <v>0</v>
      </c>
      <c r="AY162" s="11">
        <f t="shared" si="65"/>
        <v>0</v>
      </c>
      <c r="AZ162" s="11">
        <f t="shared" si="65"/>
        <v>0</v>
      </c>
      <c r="BA162" s="11">
        <f t="shared" si="59"/>
        <v>0</v>
      </c>
      <c r="BB162" s="11">
        <f t="shared" si="59"/>
        <v>0</v>
      </c>
      <c r="BC162" s="11">
        <f t="shared" si="59"/>
        <v>0</v>
      </c>
      <c r="BD162" s="11">
        <f t="shared" si="59"/>
        <v>0</v>
      </c>
      <c r="BE162" s="11">
        <f t="shared" si="59"/>
        <v>0</v>
      </c>
      <c r="BF162" s="15" t="str">
        <f t="shared" si="68"/>
        <v>ČSN 42 5510</v>
      </c>
      <c r="BG162" s="42">
        <v>120.8413614203314</v>
      </c>
      <c r="BJ162" s="17">
        <f t="shared" si="69"/>
        <v>140</v>
      </c>
      <c r="BX162" s="26">
        <f t="shared" si="70"/>
        <v>15393.804002589986</v>
      </c>
      <c r="BY162" s="42">
        <v>0.43982297150257105</v>
      </c>
      <c r="BZ162" s="43">
        <f t="shared" si="71"/>
        <v>3.6396724294813469</v>
      </c>
      <c r="CA162" s="18">
        <f t="shared" si="72"/>
        <v>18857409.903172731</v>
      </c>
      <c r="CB162" s="18">
        <f t="shared" si="73"/>
        <v>269391.57004532474</v>
      </c>
      <c r="CC162" s="18">
        <f t="shared" si="74"/>
        <v>457319.12930894329</v>
      </c>
      <c r="CD162" s="25">
        <f t="shared" si="75"/>
        <v>1.6976</v>
      </c>
      <c r="CE162" s="26">
        <f t="shared" si="76"/>
        <v>35</v>
      </c>
      <c r="CF162" s="18">
        <f t="shared" si="77"/>
        <v>15393.804002589986</v>
      </c>
      <c r="CZ162" s="18">
        <f t="shared" si="78"/>
        <v>3771298.7199999997</v>
      </c>
      <c r="DJ162" s="20" t="s">
        <v>188</v>
      </c>
    </row>
    <row r="163" spans="1:114" x14ac:dyDescent="0.2">
      <c r="A163" s="15" t="s">
        <v>105</v>
      </c>
      <c r="B163" s="10" t="s">
        <v>263</v>
      </c>
      <c r="C163" s="11">
        <f t="shared" si="66"/>
        <v>138.72095061007431</v>
      </c>
      <c r="D163" s="11">
        <f t="shared" si="61"/>
        <v>0</v>
      </c>
      <c r="E163" s="11">
        <f t="shared" si="61"/>
        <v>0</v>
      </c>
      <c r="F163" s="11">
        <f t="shared" si="61"/>
        <v>150</v>
      </c>
      <c r="G163" s="11">
        <f t="shared" si="61"/>
        <v>0</v>
      </c>
      <c r="H163" s="11">
        <f t="shared" si="61"/>
        <v>0</v>
      </c>
      <c r="I163" s="11">
        <f t="shared" si="61"/>
        <v>0</v>
      </c>
      <c r="J163" s="11">
        <f t="shared" si="61"/>
        <v>0</v>
      </c>
      <c r="K163" s="11">
        <f t="shared" si="61"/>
        <v>0</v>
      </c>
      <c r="L163" s="11">
        <f t="shared" si="61"/>
        <v>0</v>
      </c>
      <c r="M163" s="11">
        <f t="shared" si="61"/>
        <v>0</v>
      </c>
      <c r="N163" s="11">
        <f t="shared" si="61"/>
        <v>0</v>
      </c>
      <c r="O163" s="11">
        <f t="shared" si="61"/>
        <v>0</v>
      </c>
      <c r="P163" s="11">
        <f t="shared" si="61"/>
        <v>0</v>
      </c>
      <c r="Q163" s="11">
        <f t="shared" si="61"/>
        <v>0</v>
      </c>
      <c r="R163" s="11">
        <f t="shared" si="79"/>
        <v>0</v>
      </c>
      <c r="S163" s="11">
        <f t="shared" si="79"/>
        <v>0</v>
      </c>
      <c r="T163" s="11">
        <f t="shared" si="53"/>
        <v>17671.458676442588</v>
      </c>
      <c r="U163" s="40">
        <f t="shared" si="67"/>
        <v>0.47123889803846897</v>
      </c>
      <c r="V163" s="11">
        <f t="shared" si="58"/>
        <v>3.3970276008492566</v>
      </c>
      <c r="W163" s="11">
        <f t="shared" si="58"/>
        <v>24850488.763747387</v>
      </c>
      <c r="X163" s="11">
        <f t="shared" si="58"/>
        <v>331339.85018329852</v>
      </c>
      <c r="Y163" s="11">
        <f t="shared" si="58"/>
        <v>562482.52967116761</v>
      </c>
      <c r="Z163" s="11">
        <f t="shared" si="64"/>
        <v>1.6976000000000002</v>
      </c>
      <c r="AA163" s="11">
        <f t="shared" si="64"/>
        <v>37.5</v>
      </c>
      <c r="AB163" s="11">
        <f t="shared" si="64"/>
        <v>17671.458676442588</v>
      </c>
      <c r="AC163" s="11">
        <f t="shared" si="64"/>
        <v>0</v>
      </c>
      <c r="AD163" s="11">
        <f t="shared" si="64"/>
        <v>0</v>
      </c>
      <c r="AE163" s="11">
        <f t="shared" si="64"/>
        <v>0</v>
      </c>
      <c r="AF163" s="11">
        <f t="shared" si="64"/>
        <v>0</v>
      </c>
      <c r="AG163" s="11">
        <f t="shared" si="64"/>
        <v>0</v>
      </c>
      <c r="AH163" s="11">
        <f t="shared" si="64"/>
        <v>0</v>
      </c>
      <c r="AI163" s="11">
        <f t="shared" si="63"/>
        <v>0</v>
      </c>
      <c r="AJ163" s="11">
        <f t="shared" si="63"/>
        <v>0</v>
      </c>
      <c r="AK163" s="11">
        <f t="shared" si="63"/>
        <v>0</v>
      </c>
      <c r="AL163" s="11">
        <f t="shared" si="63"/>
        <v>0</v>
      </c>
      <c r="AM163" s="11">
        <f t="shared" si="63"/>
        <v>0</v>
      </c>
      <c r="AN163" s="11">
        <f t="shared" si="63"/>
        <v>0</v>
      </c>
      <c r="AO163" s="11">
        <f t="shared" si="63"/>
        <v>0</v>
      </c>
      <c r="AP163" s="11">
        <f t="shared" si="63"/>
        <v>0</v>
      </c>
      <c r="AQ163" s="11">
        <f t="shared" si="63"/>
        <v>0</v>
      </c>
      <c r="AR163" s="11">
        <f t="shared" ref="AR163:BE199" si="80">IF($A163="x",CV163,"")</f>
        <v>0</v>
      </c>
      <c r="AS163" s="11">
        <f t="shared" si="80"/>
        <v>0</v>
      </c>
      <c r="AT163" s="11">
        <f t="shared" si="80"/>
        <v>0</v>
      </c>
      <c r="AU163" s="11">
        <f t="shared" si="80"/>
        <v>0</v>
      </c>
      <c r="AV163" s="11">
        <f t="shared" si="65"/>
        <v>4969856.25</v>
      </c>
      <c r="AW163" s="11">
        <f t="shared" si="65"/>
        <v>0</v>
      </c>
      <c r="AX163" s="11">
        <f t="shared" si="65"/>
        <v>0</v>
      </c>
      <c r="AY163" s="11">
        <f t="shared" si="65"/>
        <v>0</v>
      </c>
      <c r="AZ163" s="11">
        <f t="shared" si="65"/>
        <v>0</v>
      </c>
      <c r="BA163" s="11">
        <f t="shared" si="59"/>
        <v>0</v>
      </c>
      <c r="BB163" s="11">
        <f t="shared" si="59"/>
        <v>0</v>
      </c>
      <c r="BC163" s="11">
        <f t="shared" si="59"/>
        <v>0</v>
      </c>
      <c r="BD163" s="11">
        <f t="shared" si="59"/>
        <v>0</v>
      </c>
      <c r="BE163" s="11">
        <f t="shared" si="59"/>
        <v>0</v>
      </c>
      <c r="BF163" s="15" t="str">
        <f t="shared" si="68"/>
        <v>ČSN 42 5510</v>
      </c>
      <c r="BG163" s="42">
        <v>138.72095061007431</v>
      </c>
      <c r="BJ163" s="17">
        <f t="shared" si="69"/>
        <v>150</v>
      </c>
      <c r="BX163" s="26">
        <f t="shared" si="70"/>
        <v>17671.458676442588</v>
      </c>
      <c r="BY163" s="42">
        <v>0.47123889803846897</v>
      </c>
      <c r="BZ163" s="43">
        <f t="shared" si="71"/>
        <v>3.3970276008492566</v>
      </c>
      <c r="CA163" s="18">
        <f t="shared" si="72"/>
        <v>24850488.763747387</v>
      </c>
      <c r="CB163" s="18">
        <f t="shared" si="73"/>
        <v>331339.85018329852</v>
      </c>
      <c r="CC163" s="18">
        <f t="shared" si="74"/>
        <v>562482.52967116761</v>
      </c>
      <c r="CD163" s="25">
        <f t="shared" si="75"/>
        <v>1.6976000000000002</v>
      </c>
      <c r="CE163" s="26">
        <f t="shared" si="76"/>
        <v>37.5</v>
      </c>
      <c r="CF163" s="18">
        <f t="shared" si="77"/>
        <v>17671.458676442588</v>
      </c>
      <c r="CZ163" s="18">
        <f t="shared" si="78"/>
        <v>4969856.25</v>
      </c>
      <c r="DJ163" s="20" t="s">
        <v>188</v>
      </c>
    </row>
    <row r="164" spans="1:114" x14ac:dyDescent="0.2">
      <c r="A164" s="15" t="s">
        <v>105</v>
      </c>
      <c r="B164" s="10" t="s">
        <v>264</v>
      </c>
      <c r="C164" s="11">
        <f t="shared" si="66"/>
        <v>157.83361491635119</v>
      </c>
      <c r="D164" s="11">
        <f t="shared" si="61"/>
        <v>0</v>
      </c>
      <c r="E164" s="11">
        <f t="shared" si="61"/>
        <v>0</v>
      </c>
      <c r="F164" s="11">
        <f t="shared" si="61"/>
        <v>160</v>
      </c>
      <c r="G164" s="11">
        <f t="shared" si="61"/>
        <v>0</v>
      </c>
      <c r="H164" s="11">
        <f t="shared" si="61"/>
        <v>0</v>
      </c>
      <c r="I164" s="11">
        <f t="shared" si="61"/>
        <v>0</v>
      </c>
      <c r="J164" s="11">
        <f t="shared" si="61"/>
        <v>0</v>
      </c>
      <c r="K164" s="11">
        <f t="shared" si="61"/>
        <v>0</v>
      </c>
      <c r="L164" s="11">
        <f t="shared" si="61"/>
        <v>0</v>
      </c>
      <c r="M164" s="11">
        <f t="shared" si="61"/>
        <v>0</v>
      </c>
      <c r="N164" s="11">
        <f t="shared" si="61"/>
        <v>0</v>
      </c>
      <c r="O164" s="11">
        <f t="shared" si="61"/>
        <v>0</v>
      </c>
      <c r="P164" s="11">
        <f t="shared" si="61"/>
        <v>0</v>
      </c>
      <c r="Q164" s="11">
        <f t="shared" si="61"/>
        <v>0</v>
      </c>
      <c r="R164" s="11">
        <f t="shared" si="79"/>
        <v>0</v>
      </c>
      <c r="S164" s="11">
        <f t="shared" si="79"/>
        <v>0</v>
      </c>
      <c r="T164" s="11">
        <f t="shared" si="53"/>
        <v>20106.192982974677</v>
      </c>
      <c r="U164" s="40">
        <f t="shared" si="67"/>
        <v>0.50265482457436694</v>
      </c>
      <c r="V164" s="11">
        <f t="shared" si="58"/>
        <v>3.1847133757961785</v>
      </c>
      <c r="W164" s="11">
        <f t="shared" si="58"/>
        <v>32169908.772759482</v>
      </c>
      <c r="X164" s="11">
        <f t="shared" si="58"/>
        <v>402123.85965949349</v>
      </c>
      <c r="Y164" s="11">
        <f t="shared" si="58"/>
        <v>682645.46415795619</v>
      </c>
      <c r="Z164" s="11">
        <f t="shared" si="64"/>
        <v>1.6976</v>
      </c>
      <c r="AA164" s="11">
        <f t="shared" si="64"/>
        <v>40</v>
      </c>
      <c r="AB164" s="11">
        <f t="shared" si="64"/>
        <v>20106.192982974677</v>
      </c>
      <c r="AC164" s="11">
        <f t="shared" si="64"/>
        <v>0</v>
      </c>
      <c r="AD164" s="11">
        <f t="shared" si="64"/>
        <v>0</v>
      </c>
      <c r="AE164" s="11">
        <f t="shared" si="64"/>
        <v>0</v>
      </c>
      <c r="AF164" s="11">
        <f t="shared" si="64"/>
        <v>0</v>
      </c>
      <c r="AG164" s="11">
        <f t="shared" si="64"/>
        <v>0</v>
      </c>
      <c r="AH164" s="11">
        <f t="shared" si="64"/>
        <v>0</v>
      </c>
      <c r="AI164" s="11">
        <f t="shared" si="64"/>
        <v>0</v>
      </c>
      <c r="AJ164" s="11">
        <f t="shared" si="64"/>
        <v>0</v>
      </c>
      <c r="AK164" s="11">
        <f t="shared" si="64"/>
        <v>0</v>
      </c>
      <c r="AL164" s="11">
        <f t="shared" si="64"/>
        <v>0</v>
      </c>
      <c r="AM164" s="11">
        <f t="shared" si="64"/>
        <v>0</v>
      </c>
      <c r="AN164" s="11">
        <f t="shared" si="64"/>
        <v>0</v>
      </c>
      <c r="AO164" s="11">
        <f t="shared" si="64"/>
        <v>0</v>
      </c>
      <c r="AP164" s="11">
        <f t="shared" ref="AP164:BB214" si="81">IF($A164="x",CT164,"")</f>
        <v>0</v>
      </c>
      <c r="AQ164" s="11">
        <f t="shared" si="81"/>
        <v>0</v>
      </c>
      <c r="AR164" s="11">
        <f t="shared" si="80"/>
        <v>0</v>
      </c>
      <c r="AS164" s="11">
        <f t="shared" si="80"/>
        <v>0</v>
      </c>
      <c r="AT164" s="11">
        <f t="shared" si="80"/>
        <v>0</v>
      </c>
      <c r="AU164" s="11">
        <f t="shared" si="80"/>
        <v>0</v>
      </c>
      <c r="AV164" s="11">
        <f t="shared" si="65"/>
        <v>6433669.1199999992</v>
      </c>
      <c r="AW164" s="11">
        <f t="shared" si="65"/>
        <v>0</v>
      </c>
      <c r="AX164" s="11">
        <f t="shared" si="65"/>
        <v>0</v>
      </c>
      <c r="AY164" s="11">
        <f t="shared" si="65"/>
        <v>0</v>
      </c>
      <c r="AZ164" s="11">
        <f t="shared" si="65"/>
        <v>0</v>
      </c>
      <c r="BA164" s="11">
        <f t="shared" si="59"/>
        <v>0</v>
      </c>
      <c r="BB164" s="11">
        <f t="shared" si="59"/>
        <v>0</v>
      </c>
      <c r="BC164" s="11">
        <f t="shared" si="59"/>
        <v>0</v>
      </c>
      <c r="BD164" s="11">
        <f t="shared" si="59"/>
        <v>0</v>
      </c>
      <c r="BE164" s="11">
        <f t="shared" si="59"/>
        <v>0</v>
      </c>
      <c r="BF164" s="15" t="str">
        <f t="shared" si="68"/>
        <v>ČSN 42 5510</v>
      </c>
      <c r="BG164" s="42">
        <v>157.83361491635119</v>
      </c>
      <c r="BJ164" s="17">
        <f t="shared" si="69"/>
        <v>160</v>
      </c>
      <c r="BX164" s="26">
        <f t="shared" si="70"/>
        <v>20106.192982974677</v>
      </c>
      <c r="BY164" s="42">
        <v>0.50265482457436694</v>
      </c>
      <c r="BZ164" s="43">
        <f t="shared" si="71"/>
        <v>3.1847133757961785</v>
      </c>
      <c r="CA164" s="18">
        <f t="shared" si="72"/>
        <v>32169908.772759482</v>
      </c>
      <c r="CB164" s="18">
        <f t="shared" si="73"/>
        <v>402123.85965949349</v>
      </c>
      <c r="CC164" s="18">
        <f t="shared" si="74"/>
        <v>682645.46415795619</v>
      </c>
      <c r="CD164" s="25">
        <f t="shared" si="75"/>
        <v>1.6976</v>
      </c>
      <c r="CE164" s="26">
        <f t="shared" si="76"/>
        <v>40</v>
      </c>
      <c r="CF164" s="18">
        <f t="shared" si="77"/>
        <v>20106.192982974677</v>
      </c>
      <c r="CZ164" s="18">
        <f t="shared" si="78"/>
        <v>6433669.1199999992</v>
      </c>
      <c r="DJ164" s="20" t="s">
        <v>188</v>
      </c>
    </row>
    <row r="165" spans="1:114" x14ac:dyDescent="0.2">
      <c r="A165" s="15" t="s">
        <v>105</v>
      </c>
      <c r="B165" s="10" t="s">
        <v>265</v>
      </c>
      <c r="C165" s="11">
        <f t="shared" si="66"/>
        <v>178.17935433916207</v>
      </c>
      <c r="D165" s="11">
        <f t="shared" si="61"/>
        <v>0</v>
      </c>
      <c r="E165" s="11">
        <f t="shared" si="61"/>
        <v>0</v>
      </c>
      <c r="F165" s="11">
        <f t="shared" si="61"/>
        <v>170</v>
      </c>
      <c r="G165" s="11">
        <f t="shared" si="61"/>
        <v>0</v>
      </c>
      <c r="H165" s="11">
        <f t="shared" si="61"/>
        <v>0</v>
      </c>
      <c r="I165" s="11">
        <f t="shared" si="61"/>
        <v>0</v>
      </c>
      <c r="J165" s="11">
        <f t="shared" si="61"/>
        <v>0</v>
      </c>
      <c r="K165" s="11">
        <f t="shared" si="61"/>
        <v>0</v>
      </c>
      <c r="L165" s="11">
        <f t="shared" si="61"/>
        <v>0</v>
      </c>
      <c r="M165" s="11">
        <f t="shared" si="61"/>
        <v>0</v>
      </c>
      <c r="N165" s="11">
        <f t="shared" si="61"/>
        <v>0</v>
      </c>
      <c r="O165" s="11">
        <f t="shared" si="61"/>
        <v>0</v>
      </c>
      <c r="P165" s="11">
        <f t="shared" si="61"/>
        <v>0</v>
      </c>
      <c r="Q165" s="11">
        <f t="shared" si="61"/>
        <v>0</v>
      </c>
      <c r="R165" s="11">
        <f t="shared" si="79"/>
        <v>0</v>
      </c>
      <c r="S165" s="11">
        <f t="shared" si="79"/>
        <v>0</v>
      </c>
      <c r="T165" s="11">
        <f t="shared" si="79"/>
        <v>22698.006922186254</v>
      </c>
      <c r="U165" s="40">
        <f t="shared" si="67"/>
        <v>0.53407075111026481</v>
      </c>
      <c r="V165" s="11">
        <f t="shared" si="58"/>
        <v>2.9973772948669919</v>
      </c>
      <c r="W165" s="11">
        <f t="shared" si="58"/>
        <v>40998275.003198922</v>
      </c>
      <c r="X165" s="11">
        <f t="shared" si="58"/>
        <v>482332.64709645795</v>
      </c>
      <c r="Y165" s="11">
        <f t="shared" si="58"/>
        <v>818807.90171094693</v>
      </c>
      <c r="Z165" s="11">
        <f t="shared" si="64"/>
        <v>1.6975999999999998</v>
      </c>
      <c r="AA165" s="11">
        <f t="shared" si="64"/>
        <v>42.5</v>
      </c>
      <c r="AB165" s="11">
        <f t="shared" si="64"/>
        <v>22698.006922186254</v>
      </c>
      <c r="AC165" s="11">
        <f t="shared" si="64"/>
        <v>0</v>
      </c>
      <c r="AD165" s="11">
        <f t="shared" si="64"/>
        <v>0</v>
      </c>
      <c r="AE165" s="11">
        <f t="shared" si="64"/>
        <v>0</v>
      </c>
      <c r="AF165" s="11">
        <f t="shared" si="64"/>
        <v>0</v>
      </c>
      <c r="AG165" s="11">
        <f t="shared" si="64"/>
        <v>0</v>
      </c>
      <c r="AH165" s="11">
        <f t="shared" si="64"/>
        <v>0</v>
      </c>
      <c r="AI165" s="11">
        <f t="shared" si="64"/>
        <v>0</v>
      </c>
      <c r="AJ165" s="11">
        <f t="shared" si="64"/>
        <v>0</v>
      </c>
      <c r="AK165" s="11">
        <f t="shared" si="64"/>
        <v>0</v>
      </c>
      <c r="AL165" s="11">
        <f t="shared" si="64"/>
        <v>0</v>
      </c>
      <c r="AM165" s="11">
        <f t="shared" si="64"/>
        <v>0</v>
      </c>
      <c r="AN165" s="11">
        <f t="shared" ref="AN165:AP228" si="82">IF($A165="x",CR165,"")</f>
        <v>0</v>
      </c>
      <c r="AO165" s="11">
        <f t="shared" si="82"/>
        <v>0</v>
      </c>
      <c r="AP165" s="11">
        <f t="shared" si="81"/>
        <v>0</v>
      </c>
      <c r="AQ165" s="11">
        <f t="shared" si="81"/>
        <v>0</v>
      </c>
      <c r="AR165" s="11">
        <f t="shared" si="80"/>
        <v>0</v>
      </c>
      <c r="AS165" s="11">
        <f t="shared" si="80"/>
        <v>0</v>
      </c>
      <c r="AT165" s="11">
        <f t="shared" si="80"/>
        <v>0</v>
      </c>
      <c r="AU165" s="11">
        <f t="shared" si="80"/>
        <v>0</v>
      </c>
      <c r="AV165" s="11">
        <f t="shared" si="65"/>
        <v>8199256.5699999994</v>
      </c>
      <c r="AW165" s="11">
        <f t="shared" si="65"/>
        <v>0</v>
      </c>
      <c r="AX165" s="11">
        <f t="shared" si="65"/>
        <v>0</v>
      </c>
      <c r="AY165" s="11">
        <f t="shared" si="65"/>
        <v>0</v>
      </c>
      <c r="AZ165" s="11">
        <f t="shared" si="65"/>
        <v>0</v>
      </c>
      <c r="BA165" s="11">
        <f t="shared" si="59"/>
        <v>0</v>
      </c>
      <c r="BB165" s="11">
        <f t="shared" si="59"/>
        <v>0</v>
      </c>
      <c r="BC165" s="11">
        <f t="shared" si="59"/>
        <v>0</v>
      </c>
      <c r="BD165" s="11">
        <f t="shared" si="59"/>
        <v>0</v>
      </c>
      <c r="BE165" s="11">
        <f t="shared" si="59"/>
        <v>0</v>
      </c>
      <c r="BF165" s="15" t="str">
        <f t="shared" si="68"/>
        <v>ČSN 42 5510</v>
      </c>
      <c r="BG165" s="42">
        <v>178.17935433916207</v>
      </c>
      <c r="BJ165" s="17">
        <f t="shared" si="69"/>
        <v>170</v>
      </c>
      <c r="BX165" s="26">
        <f t="shared" si="70"/>
        <v>22698.006922186254</v>
      </c>
      <c r="BY165" s="42">
        <v>0.53407075111026481</v>
      </c>
      <c r="BZ165" s="43">
        <f t="shared" si="71"/>
        <v>2.9973772948669919</v>
      </c>
      <c r="CA165" s="18">
        <f t="shared" si="72"/>
        <v>40998275.003198922</v>
      </c>
      <c r="CB165" s="18">
        <f t="shared" si="73"/>
        <v>482332.64709645795</v>
      </c>
      <c r="CC165" s="18">
        <f t="shared" si="74"/>
        <v>818807.90171094693</v>
      </c>
      <c r="CD165" s="25">
        <f t="shared" si="75"/>
        <v>1.6975999999999998</v>
      </c>
      <c r="CE165" s="26">
        <f t="shared" si="76"/>
        <v>42.5</v>
      </c>
      <c r="CF165" s="18">
        <f t="shared" si="77"/>
        <v>22698.006922186254</v>
      </c>
      <c r="CZ165" s="18">
        <f t="shared" si="78"/>
        <v>8199256.5699999994</v>
      </c>
      <c r="DJ165" s="20" t="s">
        <v>188</v>
      </c>
    </row>
    <row r="166" spans="1:114" x14ac:dyDescent="0.2">
      <c r="A166" s="15" t="s">
        <v>105</v>
      </c>
      <c r="B166" s="10" t="s">
        <v>266</v>
      </c>
      <c r="C166" s="11">
        <f t="shared" si="66"/>
        <v>199.75816887850701</v>
      </c>
      <c r="D166" s="11">
        <f t="shared" si="61"/>
        <v>0</v>
      </c>
      <c r="E166" s="11">
        <f t="shared" si="61"/>
        <v>0</v>
      </c>
      <c r="F166" s="11">
        <f t="shared" si="61"/>
        <v>180</v>
      </c>
      <c r="G166" s="11">
        <f t="shared" si="61"/>
        <v>0</v>
      </c>
      <c r="H166" s="11">
        <f t="shared" si="61"/>
        <v>0</v>
      </c>
      <c r="I166" s="11">
        <f t="shared" si="61"/>
        <v>0</v>
      </c>
      <c r="J166" s="11">
        <f t="shared" si="61"/>
        <v>0</v>
      </c>
      <c r="K166" s="11">
        <f t="shared" si="61"/>
        <v>0</v>
      </c>
      <c r="L166" s="11">
        <f t="shared" si="61"/>
        <v>0</v>
      </c>
      <c r="M166" s="11">
        <f t="shared" si="61"/>
        <v>0</v>
      </c>
      <c r="N166" s="11">
        <f t="shared" si="61"/>
        <v>0</v>
      </c>
      <c r="O166" s="11">
        <f t="shared" si="61"/>
        <v>0</v>
      </c>
      <c r="P166" s="11">
        <f t="shared" si="61"/>
        <v>0</v>
      </c>
      <c r="Q166" s="11">
        <f t="shared" si="61"/>
        <v>0</v>
      </c>
      <c r="R166" s="11">
        <f t="shared" si="79"/>
        <v>0</v>
      </c>
      <c r="S166" s="11">
        <f t="shared" si="79"/>
        <v>0</v>
      </c>
      <c r="T166" s="11">
        <f t="shared" si="79"/>
        <v>25446.900494077323</v>
      </c>
      <c r="U166" s="40">
        <f t="shared" si="67"/>
        <v>0.56548667764616278</v>
      </c>
      <c r="V166" s="11">
        <f t="shared" si="58"/>
        <v>2.830856334041048</v>
      </c>
      <c r="W166" s="11">
        <f t="shared" si="58"/>
        <v>51529973.50050658</v>
      </c>
      <c r="X166" s="11">
        <f t="shared" si="58"/>
        <v>572555.26111673983</v>
      </c>
      <c r="Y166" s="11">
        <f t="shared" si="58"/>
        <v>971969.81127177749</v>
      </c>
      <c r="Z166" s="11">
        <f t="shared" si="58"/>
        <v>1.6976</v>
      </c>
      <c r="AA166" s="11">
        <f t="shared" si="58"/>
        <v>45</v>
      </c>
      <c r="AB166" s="11">
        <f t="shared" si="58"/>
        <v>25446.900494077323</v>
      </c>
      <c r="AC166" s="11">
        <f t="shared" si="58"/>
        <v>0</v>
      </c>
      <c r="AD166" s="11">
        <f t="shared" si="58"/>
        <v>0</v>
      </c>
      <c r="AE166" s="11">
        <f t="shared" si="58"/>
        <v>0</v>
      </c>
      <c r="AF166" s="11">
        <f t="shared" si="58"/>
        <v>0</v>
      </c>
      <c r="AG166" s="11">
        <f t="shared" si="58"/>
        <v>0</v>
      </c>
      <c r="AH166" s="11">
        <f t="shared" si="58"/>
        <v>0</v>
      </c>
      <c r="AI166" s="11">
        <f t="shared" si="58"/>
        <v>0</v>
      </c>
      <c r="AJ166" s="11">
        <f t="shared" si="58"/>
        <v>0</v>
      </c>
      <c r="AK166" s="11">
        <f t="shared" si="58"/>
        <v>0</v>
      </c>
      <c r="AL166" s="11">
        <f t="shared" ref="AL166:AP229" si="83">IF($A166="x",CP166,"")</f>
        <v>0</v>
      </c>
      <c r="AM166" s="11">
        <f t="shared" si="83"/>
        <v>0</v>
      </c>
      <c r="AN166" s="11">
        <f t="shared" si="82"/>
        <v>0</v>
      </c>
      <c r="AO166" s="11">
        <f t="shared" si="82"/>
        <v>0</v>
      </c>
      <c r="AP166" s="11">
        <f t="shared" si="81"/>
        <v>0</v>
      </c>
      <c r="AQ166" s="11">
        <f t="shared" si="81"/>
        <v>0</v>
      </c>
      <c r="AR166" s="11">
        <f t="shared" si="80"/>
        <v>0</v>
      </c>
      <c r="AS166" s="11">
        <f t="shared" si="80"/>
        <v>0</v>
      </c>
      <c r="AT166" s="11">
        <f t="shared" si="80"/>
        <v>0</v>
      </c>
      <c r="AU166" s="11">
        <f t="shared" si="80"/>
        <v>0</v>
      </c>
      <c r="AV166" s="11">
        <f t="shared" si="65"/>
        <v>10305493.92</v>
      </c>
      <c r="AW166" s="11">
        <f t="shared" si="65"/>
        <v>0</v>
      </c>
      <c r="AX166" s="11">
        <f t="shared" si="65"/>
        <v>0</v>
      </c>
      <c r="AY166" s="11">
        <f t="shared" si="65"/>
        <v>0</v>
      </c>
      <c r="AZ166" s="11">
        <f t="shared" si="65"/>
        <v>0</v>
      </c>
      <c r="BA166" s="11">
        <f t="shared" si="59"/>
        <v>0</v>
      </c>
      <c r="BB166" s="11">
        <f t="shared" si="59"/>
        <v>0</v>
      </c>
      <c r="BC166" s="11">
        <f t="shared" si="59"/>
        <v>0</v>
      </c>
      <c r="BD166" s="11">
        <f t="shared" si="59"/>
        <v>0</v>
      </c>
      <c r="BE166" s="11">
        <f t="shared" si="59"/>
        <v>0</v>
      </c>
      <c r="BF166" s="15" t="str">
        <f t="shared" si="68"/>
        <v>ČSN 42 5510</v>
      </c>
      <c r="BG166" s="42">
        <v>199.75816887850701</v>
      </c>
      <c r="BJ166" s="17">
        <f t="shared" si="69"/>
        <v>180</v>
      </c>
      <c r="BX166" s="26">
        <f t="shared" si="70"/>
        <v>25446.900494077323</v>
      </c>
      <c r="BY166" s="42">
        <v>0.56548667764616278</v>
      </c>
      <c r="BZ166" s="43">
        <f t="shared" si="71"/>
        <v>2.830856334041048</v>
      </c>
      <c r="CA166" s="18">
        <f t="shared" si="72"/>
        <v>51529973.50050658</v>
      </c>
      <c r="CB166" s="18">
        <f t="shared" si="73"/>
        <v>572555.26111673983</v>
      </c>
      <c r="CC166" s="18">
        <f t="shared" si="74"/>
        <v>971969.81127177749</v>
      </c>
      <c r="CD166" s="25">
        <f t="shared" si="75"/>
        <v>1.6976</v>
      </c>
      <c r="CE166" s="26">
        <f t="shared" si="76"/>
        <v>45</v>
      </c>
      <c r="CF166" s="18">
        <f t="shared" si="77"/>
        <v>25446.900494077323</v>
      </c>
      <c r="CZ166" s="18">
        <f t="shared" si="78"/>
        <v>10305493.92</v>
      </c>
      <c r="DJ166" s="20" t="s">
        <v>188</v>
      </c>
    </row>
    <row r="167" spans="1:114" x14ac:dyDescent="0.2">
      <c r="A167" s="15" t="s">
        <v>105</v>
      </c>
      <c r="B167" s="10" t="s">
        <v>267</v>
      </c>
      <c r="C167" s="11">
        <f t="shared" si="66"/>
        <v>222.57005853438588</v>
      </c>
      <c r="D167" s="11">
        <f t="shared" si="61"/>
        <v>0</v>
      </c>
      <c r="E167" s="11">
        <f t="shared" si="61"/>
        <v>0</v>
      </c>
      <c r="F167" s="11">
        <f t="shared" si="61"/>
        <v>190</v>
      </c>
      <c r="G167" s="11">
        <f t="shared" si="61"/>
        <v>0</v>
      </c>
      <c r="H167" s="11">
        <f t="shared" si="61"/>
        <v>0</v>
      </c>
      <c r="I167" s="11">
        <f t="shared" si="61"/>
        <v>0</v>
      </c>
      <c r="J167" s="11">
        <f t="shared" si="61"/>
        <v>0</v>
      </c>
      <c r="K167" s="11">
        <f t="shared" si="61"/>
        <v>0</v>
      </c>
      <c r="L167" s="11">
        <f t="shared" si="61"/>
        <v>0</v>
      </c>
      <c r="M167" s="11">
        <f t="shared" si="61"/>
        <v>0</v>
      </c>
      <c r="N167" s="11">
        <f t="shared" si="61"/>
        <v>0</v>
      </c>
      <c r="O167" s="11">
        <f t="shared" si="61"/>
        <v>0</v>
      </c>
      <c r="P167" s="11">
        <f t="shared" si="61"/>
        <v>0</v>
      </c>
      <c r="Q167" s="11">
        <f t="shared" si="61"/>
        <v>0</v>
      </c>
      <c r="R167" s="11">
        <f t="shared" si="79"/>
        <v>0</v>
      </c>
      <c r="S167" s="11">
        <f t="shared" si="79"/>
        <v>0</v>
      </c>
      <c r="T167" s="11">
        <f t="shared" si="79"/>
        <v>28352.873698647883</v>
      </c>
      <c r="U167" s="40">
        <f t="shared" si="67"/>
        <v>0.59690260418206076</v>
      </c>
      <c r="V167" s="11">
        <f t="shared" si="58"/>
        <v>2.6818638954073086</v>
      </c>
      <c r="W167" s="11">
        <f t="shared" si="58"/>
        <v>63971171.282574289</v>
      </c>
      <c r="X167" s="11">
        <f t="shared" si="58"/>
        <v>673380.75034288724</v>
      </c>
      <c r="Y167" s="11">
        <f t="shared" si="58"/>
        <v>1143131.1617820854</v>
      </c>
      <c r="Z167" s="11">
        <f t="shared" si="58"/>
        <v>1.6976</v>
      </c>
      <c r="AA167" s="11">
        <f t="shared" si="58"/>
        <v>47.5</v>
      </c>
      <c r="AB167" s="11">
        <f t="shared" si="58"/>
        <v>28352.873698647883</v>
      </c>
      <c r="AC167" s="11">
        <f t="shared" si="58"/>
        <v>0</v>
      </c>
      <c r="AD167" s="11">
        <f t="shared" si="58"/>
        <v>0</v>
      </c>
      <c r="AE167" s="11">
        <f t="shared" si="58"/>
        <v>0</v>
      </c>
      <c r="AF167" s="11">
        <f t="shared" si="58"/>
        <v>0</v>
      </c>
      <c r="AG167" s="11">
        <f t="shared" si="58"/>
        <v>0</v>
      </c>
      <c r="AH167" s="11">
        <f t="shared" si="58"/>
        <v>0</v>
      </c>
      <c r="AI167" s="11">
        <f t="shared" si="58"/>
        <v>0</v>
      </c>
      <c r="AJ167" s="11">
        <f t="shared" si="58"/>
        <v>0</v>
      </c>
      <c r="AK167" s="11">
        <f t="shared" si="58"/>
        <v>0</v>
      </c>
      <c r="AL167" s="11">
        <f t="shared" si="83"/>
        <v>0</v>
      </c>
      <c r="AM167" s="11">
        <f t="shared" si="83"/>
        <v>0</v>
      </c>
      <c r="AN167" s="11">
        <f t="shared" si="82"/>
        <v>0</v>
      </c>
      <c r="AO167" s="11">
        <f t="shared" si="82"/>
        <v>0</v>
      </c>
      <c r="AP167" s="11">
        <f t="shared" si="81"/>
        <v>0</v>
      </c>
      <c r="AQ167" s="11">
        <f t="shared" si="81"/>
        <v>0</v>
      </c>
      <c r="AR167" s="11">
        <f t="shared" si="80"/>
        <v>0</v>
      </c>
      <c r="AS167" s="11">
        <f t="shared" si="80"/>
        <v>0</v>
      </c>
      <c r="AT167" s="11">
        <f t="shared" si="80"/>
        <v>0</v>
      </c>
      <c r="AU167" s="11">
        <f t="shared" si="80"/>
        <v>0</v>
      </c>
      <c r="AV167" s="11">
        <f t="shared" si="65"/>
        <v>12793612.569999998</v>
      </c>
      <c r="AW167" s="11">
        <f t="shared" si="65"/>
        <v>0</v>
      </c>
      <c r="AX167" s="11">
        <f t="shared" si="65"/>
        <v>0</v>
      </c>
      <c r="AY167" s="11">
        <f t="shared" si="65"/>
        <v>0</v>
      </c>
      <c r="AZ167" s="11">
        <f t="shared" si="65"/>
        <v>0</v>
      </c>
      <c r="BA167" s="11">
        <f t="shared" si="59"/>
        <v>0</v>
      </c>
      <c r="BB167" s="11">
        <f t="shared" si="59"/>
        <v>0</v>
      </c>
      <c r="BC167" s="11">
        <f t="shared" si="59"/>
        <v>0</v>
      </c>
      <c r="BD167" s="11">
        <f t="shared" si="59"/>
        <v>0</v>
      </c>
      <c r="BE167" s="11">
        <f t="shared" si="59"/>
        <v>0</v>
      </c>
      <c r="BF167" s="15" t="str">
        <f t="shared" si="68"/>
        <v>ČSN 42 5510</v>
      </c>
      <c r="BG167" s="42">
        <v>222.57005853438588</v>
      </c>
      <c r="BJ167" s="17">
        <f t="shared" si="69"/>
        <v>190</v>
      </c>
      <c r="BX167" s="26">
        <f t="shared" si="70"/>
        <v>28352.873698647883</v>
      </c>
      <c r="BY167" s="42">
        <v>0.59690260418206076</v>
      </c>
      <c r="BZ167" s="43">
        <f t="shared" si="71"/>
        <v>2.6818638954073086</v>
      </c>
      <c r="CA167" s="18">
        <f t="shared" si="72"/>
        <v>63971171.282574289</v>
      </c>
      <c r="CB167" s="18">
        <f t="shared" si="73"/>
        <v>673380.75034288724</v>
      </c>
      <c r="CC167" s="18">
        <f t="shared" si="74"/>
        <v>1143131.1617820854</v>
      </c>
      <c r="CD167" s="25">
        <f t="shared" si="75"/>
        <v>1.6976</v>
      </c>
      <c r="CE167" s="26">
        <f t="shared" si="76"/>
        <v>47.5</v>
      </c>
      <c r="CF167" s="18">
        <f t="shared" si="77"/>
        <v>28352.873698647883</v>
      </c>
      <c r="CZ167" s="18">
        <f t="shared" si="78"/>
        <v>12793612.569999998</v>
      </c>
      <c r="DJ167" s="20" t="s">
        <v>188</v>
      </c>
    </row>
    <row r="168" spans="1:114" x14ac:dyDescent="0.2">
      <c r="A168" s="15" t="s">
        <v>105</v>
      </c>
      <c r="B168" s="10" t="s">
        <v>268</v>
      </c>
      <c r="C168" s="11">
        <f t="shared" si="66"/>
        <v>246.61502330679875</v>
      </c>
      <c r="D168" s="11">
        <f t="shared" si="61"/>
        <v>0</v>
      </c>
      <c r="E168" s="11">
        <f t="shared" si="61"/>
        <v>0</v>
      </c>
      <c r="F168" s="11">
        <f t="shared" si="61"/>
        <v>200</v>
      </c>
      <c r="G168" s="11">
        <f t="shared" si="61"/>
        <v>0</v>
      </c>
      <c r="H168" s="11">
        <f t="shared" si="61"/>
        <v>0</v>
      </c>
      <c r="I168" s="11">
        <f t="shared" si="61"/>
        <v>0</v>
      </c>
      <c r="J168" s="11">
        <f t="shared" si="61"/>
        <v>0</v>
      </c>
      <c r="K168" s="11">
        <f t="shared" si="61"/>
        <v>0</v>
      </c>
      <c r="L168" s="11">
        <f t="shared" si="61"/>
        <v>0</v>
      </c>
      <c r="M168" s="11">
        <f t="shared" si="61"/>
        <v>0</v>
      </c>
      <c r="N168" s="11">
        <f t="shared" si="61"/>
        <v>0</v>
      </c>
      <c r="O168" s="11">
        <f t="shared" si="61"/>
        <v>0</v>
      </c>
      <c r="P168" s="11">
        <f t="shared" si="61"/>
        <v>0</v>
      </c>
      <c r="Q168" s="11">
        <f t="shared" si="61"/>
        <v>0</v>
      </c>
      <c r="R168" s="11">
        <f t="shared" si="79"/>
        <v>0</v>
      </c>
      <c r="S168" s="11">
        <f t="shared" si="79"/>
        <v>0</v>
      </c>
      <c r="T168" s="11">
        <f t="shared" si="79"/>
        <v>31415.926535897932</v>
      </c>
      <c r="U168" s="40">
        <f t="shared" si="67"/>
        <v>0.62831853071795862</v>
      </c>
      <c r="V168" s="11">
        <f t="shared" si="58"/>
        <v>2.547770700636943</v>
      </c>
      <c r="W168" s="11">
        <f t="shared" si="58"/>
        <v>78539816.339744821</v>
      </c>
      <c r="X168" s="11">
        <f t="shared" si="58"/>
        <v>785398.16339744825</v>
      </c>
      <c r="Y168" s="11">
        <f t="shared" si="58"/>
        <v>1333291.9221835083</v>
      </c>
      <c r="Z168" s="11">
        <f t="shared" si="58"/>
        <v>1.6976000000000002</v>
      </c>
      <c r="AA168" s="11">
        <f t="shared" si="58"/>
        <v>49.999999999999993</v>
      </c>
      <c r="AB168" s="11">
        <f t="shared" si="58"/>
        <v>31415.926535897932</v>
      </c>
      <c r="AC168" s="11">
        <f t="shared" si="58"/>
        <v>0</v>
      </c>
      <c r="AD168" s="11">
        <f t="shared" si="58"/>
        <v>0</v>
      </c>
      <c r="AE168" s="11">
        <f t="shared" si="58"/>
        <v>0</v>
      </c>
      <c r="AF168" s="11">
        <f t="shared" si="58"/>
        <v>0</v>
      </c>
      <c r="AG168" s="11">
        <f t="shared" si="58"/>
        <v>0</v>
      </c>
      <c r="AH168" s="11">
        <f t="shared" si="58"/>
        <v>0</v>
      </c>
      <c r="AI168" s="11">
        <f t="shared" si="58"/>
        <v>0</v>
      </c>
      <c r="AJ168" s="11">
        <f t="shared" si="58"/>
        <v>0</v>
      </c>
      <c r="AK168" s="11">
        <f t="shared" si="58"/>
        <v>0</v>
      </c>
      <c r="AL168" s="11">
        <f t="shared" si="83"/>
        <v>0</v>
      </c>
      <c r="AM168" s="11">
        <f t="shared" si="83"/>
        <v>0</v>
      </c>
      <c r="AN168" s="11">
        <f t="shared" si="82"/>
        <v>0</v>
      </c>
      <c r="AO168" s="11">
        <f t="shared" si="82"/>
        <v>0</v>
      </c>
      <c r="AP168" s="11">
        <f t="shared" si="81"/>
        <v>0</v>
      </c>
      <c r="AQ168" s="11">
        <f t="shared" si="81"/>
        <v>0</v>
      </c>
      <c r="AR168" s="11">
        <f t="shared" si="80"/>
        <v>0</v>
      </c>
      <c r="AS168" s="11">
        <f t="shared" si="80"/>
        <v>0</v>
      </c>
      <c r="AT168" s="11">
        <f t="shared" si="80"/>
        <v>0</v>
      </c>
      <c r="AU168" s="11">
        <f t="shared" si="80"/>
        <v>0</v>
      </c>
      <c r="AV168" s="11">
        <f t="shared" si="65"/>
        <v>15707199.999999998</v>
      </c>
      <c r="AW168" s="11">
        <f t="shared" si="65"/>
        <v>0</v>
      </c>
      <c r="AX168" s="11">
        <f t="shared" si="65"/>
        <v>0</v>
      </c>
      <c r="AY168" s="11">
        <f t="shared" si="65"/>
        <v>0</v>
      </c>
      <c r="AZ168" s="11">
        <f t="shared" si="65"/>
        <v>0</v>
      </c>
      <c r="BA168" s="11">
        <f t="shared" si="59"/>
        <v>0</v>
      </c>
      <c r="BB168" s="11">
        <f t="shared" si="59"/>
        <v>0</v>
      </c>
      <c r="BC168" s="11">
        <f t="shared" si="59"/>
        <v>0</v>
      </c>
      <c r="BD168" s="11">
        <f t="shared" si="59"/>
        <v>0</v>
      </c>
      <c r="BE168" s="11">
        <f t="shared" si="59"/>
        <v>0</v>
      </c>
      <c r="BF168" s="15" t="str">
        <f t="shared" si="68"/>
        <v>ČSN 42 5510</v>
      </c>
      <c r="BG168" s="42">
        <v>246.61502330679875</v>
      </c>
      <c r="BJ168" s="17">
        <f t="shared" si="69"/>
        <v>200</v>
      </c>
      <c r="BX168" s="26">
        <f t="shared" si="70"/>
        <v>31415.926535897932</v>
      </c>
      <c r="BY168" s="42">
        <v>0.62831853071795862</v>
      </c>
      <c r="BZ168" s="43">
        <f t="shared" si="71"/>
        <v>2.547770700636943</v>
      </c>
      <c r="CA168" s="18">
        <f t="shared" si="72"/>
        <v>78539816.339744821</v>
      </c>
      <c r="CB168" s="18">
        <f t="shared" si="73"/>
        <v>785398.16339744825</v>
      </c>
      <c r="CC168" s="18">
        <f t="shared" si="74"/>
        <v>1333291.9221835083</v>
      </c>
      <c r="CD168" s="25">
        <f t="shared" si="75"/>
        <v>1.6976000000000002</v>
      </c>
      <c r="CE168" s="26">
        <f t="shared" si="76"/>
        <v>49.999999999999993</v>
      </c>
      <c r="CF168" s="18">
        <f t="shared" si="77"/>
        <v>31415.926535897932</v>
      </c>
      <c r="CZ168" s="18">
        <f t="shared" si="78"/>
        <v>15707199.999999998</v>
      </c>
      <c r="DJ168" s="20" t="s">
        <v>188</v>
      </c>
    </row>
    <row r="169" spans="1:114" x14ac:dyDescent="0.2">
      <c r="A169" s="15" t="s">
        <v>105</v>
      </c>
      <c r="B169" s="10" t="s">
        <v>269</v>
      </c>
      <c r="C169" s="11">
        <f t="shared" si="66"/>
        <v>271.89306319574564</v>
      </c>
      <c r="D169" s="11">
        <f t="shared" si="61"/>
        <v>0</v>
      </c>
      <c r="E169" s="11">
        <f t="shared" si="61"/>
        <v>0</v>
      </c>
      <c r="F169" s="11">
        <f t="shared" si="61"/>
        <v>210</v>
      </c>
      <c r="G169" s="11">
        <f t="shared" si="61"/>
        <v>0</v>
      </c>
      <c r="H169" s="11">
        <f t="shared" si="61"/>
        <v>0</v>
      </c>
      <c r="I169" s="11">
        <f t="shared" si="61"/>
        <v>0</v>
      </c>
      <c r="J169" s="11">
        <f t="shared" si="61"/>
        <v>0</v>
      </c>
      <c r="K169" s="11">
        <f t="shared" si="61"/>
        <v>0</v>
      </c>
      <c r="L169" s="11">
        <f t="shared" si="61"/>
        <v>0</v>
      </c>
      <c r="M169" s="11">
        <f t="shared" si="61"/>
        <v>0</v>
      </c>
      <c r="N169" s="11">
        <f t="shared" si="61"/>
        <v>0</v>
      </c>
      <c r="O169" s="11">
        <f t="shared" si="61"/>
        <v>0</v>
      </c>
      <c r="P169" s="11">
        <f t="shared" si="61"/>
        <v>0</v>
      </c>
      <c r="Q169" s="11">
        <f t="shared" si="61"/>
        <v>0</v>
      </c>
      <c r="R169" s="11">
        <f t="shared" si="79"/>
        <v>0</v>
      </c>
      <c r="S169" s="11">
        <f t="shared" si="79"/>
        <v>0</v>
      </c>
      <c r="T169" s="11">
        <f t="shared" si="79"/>
        <v>34636.059005827468</v>
      </c>
      <c r="U169" s="40">
        <f t="shared" si="67"/>
        <v>0.6597344572538566</v>
      </c>
      <c r="V169" s="11">
        <f t="shared" si="58"/>
        <v>2.4264482863208978</v>
      </c>
      <c r="W169" s="11">
        <f t="shared" si="58"/>
        <v>95465637.634811968</v>
      </c>
      <c r="X169" s="11">
        <f t="shared" si="58"/>
        <v>909196.54890297109</v>
      </c>
      <c r="Y169" s="11">
        <f t="shared" si="58"/>
        <v>1543452.0614176837</v>
      </c>
      <c r="Z169" s="11">
        <f t="shared" si="58"/>
        <v>1.6976</v>
      </c>
      <c r="AA169" s="11">
        <f t="shared" si="58"/>
        <v>52.500000000000007</v>
      </c>
      <c r="AB169" s="11">
        <f t="shared" si="58"/>
        <v>34636.059005827468</v>
      </c>
      <c r="AC169" s="11">
        <f t="shared" si="58"/>
        <v>0</v>
      </c>
      <c r="AD169" s="11">
        <f t="shared" si="58"/>
        <v>0</v>
      </c>
      <c r="AE169" s="11">
        <f t="shared" si="58"/>
        <v>0</v>
      </c>
      <c r="AF169" s="11">
        <f t="shared" si="58"/>
        <v>0</v>
      </c>
      <c r="AG169" s="11">
        <f t="shared" si="58"/>
        <v>0</v>
      </c>
      <c r="AH169" s="11">
        <f t="shared" si="58"/>
        <v>0</v>
      </c>
      <c r="AI169" s="11">
        <f t="shared" si="58"/>
        <v>0</v>
      </c>
      <c r="AJ169" s="11">
        <f t="shared" si="58"/>
        <v>0</v>
      </c>
      <c r="AK169" s="11">
        <f t="shared" si="58"/>
        <v>0</v>
      </c>
      <c r="AL169" s="11">
        <f t="shared" si="83"/>
        <v>0</v>
      </c>
      <c r="AM169" s="11">
        <f t="shared" si="83"/>
        <v>0</v>
      </c>
      <c r="AN169" s="11">
        <f t="shared" si="82"/>
        <v>0</v>
      </c>
      <c r="AO169" s="11">
        <f t="shared" si="82"/>
        <v>0</v>
      </c>
      <c r="AP169" s="11">
        <f t="shared" si="81"/>
        <v>0</v>
      </c>
      <c r="AQ169" s="11">
        <f t="shared" si="81"/>
        <v>0</v>
      </c>
      <c r="AR169" s="11">
        <f t="shared" si="80"/>
        <v>0</v>
      </c>
      <c r="AS169" s="11">
        <f t="shared" si="80"/>
        <v>0</v>
      </c>
      <c r="AT169" s="11">
        <f t="shared" si="80"/>
        <v>0</v>
      </c>
      <c r="AU169" s="11">
        <f t="shared" si="80"/>
        <v>0</v>
      </c>
      <c r="AV169" s="11">
        <f t="shared" si="65"/>
        <v>19092199.77</v>
      </c>
      <c r="AW169" s="11">
        <f t="shared" si="65"/>
        <v>0</v>
      </c>
      <c r="AX169" s="11">
        <f t="shared" si="65"/>
        <v>0</v>
      </c>
      <c r="AY169" s="11">
        <f t="shared" si="65"/>
        <v>0</v>
      </c>
      <c r="AZ169" s="11">
        <f t="shared" si="65"/>
        <v>0</v>
      </c>
      <c r="BA169" s="11">
        <f t="shared" si="59"/>
        <v>0</v>
      </c>
      <c r="BB169" s="11">
        <f t="shared" si="59"/>
        <v>0</v>
      </c>
      <c r="BC169" s="11">
        <f t="shared" si="59"/>
        <v>0</v>
      </c>
      <c r="BD169" s="11">
        <f t="shared" si="59"/>
        <v>0</v>
      </c>
      <c r="BE169" s="11">
        <f t="shared" si="59"/>
        <v>0</v>
      </c>
      <c r="BF169" s="15" t="str">
        <f t="shared" si="68"/>
        <v>ČSN 42 5510</v>
      </c>
      <c r="BG169" s="42">
        <v>271.89306319574564</v>
      </c>
      <c r="BJ169" s="17">
        <f t="shared" si="69"/>
        <v>210</v>
      </c>
      <c r="BX169" s="26">
        <f t="shared" si="70"/>
        <v>34636.059005827468</v>
      </c>
      <c r="BY169" s="42">
        <v>0.6597344572538566</v>
      </c>
      <c r="BZ169" s="43">
        <f t="shared" si="71"/>
        <v>2.4264482863208978</v>
      </c>
      <c r="CA169" s="18">
        <f t="shared" si="72"/>
        <v>95465637.634811968</v>
      </c>
      <c r="CB169" s="18">
        <f t="shared" si="73"/>
        <v>909196.54890297109</v>
      </c>
      <c r="CC169" s="18">
        <f t="shared" si="74"/>
        <v>1543452.0614176837</v>
      </c>
      <c r="CD169" s="25">
        <f t="shared" si="75"/>
        <v>1.6976</v>
      </c>
      <c r="CE169" s="26">
        <f t="shared" si="76"/>
        <v>52.500000000000007</v>
      </c>
      <c r="CF169" s="18">
        <f t="shared" si="77"/>
        <v>34636.059005827468</v>
      </c>
      <c r="CZ169" s="18">
        <f t="shared" si="78"/>
        <v>19092199.77</v>
      </c>
      <c r="DJ169" s="20" t="s">
        <v>188</v>
      </c>
    </row>
    <row r="170" spans="1:114" x14ac:dyDescent="0.2">
      <c r="A170" s="15"/>
      <c r="D170" s="11" t="str">
        <f t="shared" si="61"/>
        <v/>
      </c>
      <c r="E170" s="11" t="str">
        <f t="shared" si="61"/>
        <v/>
      </c>
      <c r="F170" s="11" t="str">
        <f t="shared" si="61"/>
        <v/>
      </c>
      <c r="G170" s="11" t="str">
        <f t="shared" si="61"/>
        <v/>
      </c>
      <c r="H170" s="11" t="str">
        <f t="shared" si="61"/>
        <v/>
      </c>
      <c r="I170" s="11" t="str">
        <f t="shared" si="61"/>
        <v/>
      </c>
      <c r="J170" s="11" t="str">
        <f t="shared" si="61"/>
        <v/>
      </c>
      <c r="K170" s="11" t="str">
        <f t="shared" si="61"/>
        <v/>
      </c>
      <c r="L170" s="11" t="str">
        <f t="shared" si="61"/>
        <v/>
      </c>
      <c r="M170" s="11" t="str">
        <f t="shared" si="61"/>
        <v/>
      </c>
      <c r="N170" s="11" t="str">
        <f t="shared" si="61"/>
        <v/>
      </c>
      <c r="O170" s="11" t="str">
        <f t="shared" si="61"/>
        <v/>
      </c>
      <c r="P170" s="11" t="str">
        <f t="shared" si="61"/>
        <v/>
      </c>
      <c r="Q170" s="11" t="str">
        <f t="shared" si="61"/>
        <v/>
      </c>
      <c r="R170" s="11" t="str">
        <f t="shared" si="79"/>
        <v/>
      </c>
      <c r="S170" s="11" t="str">
        <f t="shared" si="79"/>
        <v/>
      </c>
      <c r="T170" s="11" t="str">
        <f t="shared" si="79"/>
        <v/>
      </c>
      <c r="V170" s="11" t="str">
        <f t="shared" si="58"/>
        <v/>
      </c>
      <c r="W170" s="11" t="str">
        <f t="shared" si="58"/>
        <v/>
      </c>
      <c r="X170" s="11" t="str">
        <f t="shared" si="58"/>
        <v/>
      </c>
      <c r="Y170" s="11" t="str">
        <f t="shared" si="58"/>
        <v/>
      </c>
      <c r="Z170" s="11" t="str">
        <f t="shared" si="58"/>
        <v/>
      </c>
      <c r="AA170" s="11" t="str">
        <f t="shared" si="58"/>
        <v/>
      </c>
      <c r="AB170" s="11" t="str">
        <f t="shared" si="58"/>
        <v/>
      </c>
      <c r="AC170" s="11" t="str">
        <f t="shared" si="58"/>
        <v/>
      </c>
      <c r="AD170" s="11" t="str">
        <f t="shared" si="58"/>
        <v/>
      </c>
      <c r="AE170" s="11" t="str">
        <f t="shared" si="58"/>
        <v/>
      </c>
      <c r="AF170" s="11" t="str">
        <f t="shared" si="58"/>
        <v/>
      </c>
      <c r="AG170" s="11" t="str">
        <f t="shared" si="58"/>
        <v/>
      </c>
      <c r="AH170" s="11" t="str">
        <f t="shared" si="58"/>
        <v/>
      </c>
      <c r="AI170" s="11" t="str">
        <f t="shared" si="58"/>
        <v/>
      </c>
      <c r="AJ170" s="11" t="str">
        <f t="shared" si="58"/>
        <v/>
      </c>
      <c r="AK170" s="11" t="str">
        <f t="shared" si="58"/>
        <v/>
      </c>
      <c r="AL170" s="11" t="str">
        <f t="shared" si="83"/>
        <v/>
      </c>
      <c r="AM170" s="11" t="str">
        <f t="shared" si="83"/>
        <v/>
      </c>
      <c r="AN170" s="11" t="str">
        <f t="shared" si="82"/>
        <v/>
      </c>
      <c r="AO170" s="11" t="str">
        <f t="shared" si="82"/>
        <v/>
      </c>
      <c r="AP170" s="11" t="str">
        <f t="shared" si="81"/>
        <v/>
      </c>
      <c r="AQ170" s="11" t="str">
        <f t="shared" si="81"/>
        <v/>
      </c>
      <c r="AR170" s="11" t="str">
        <f t="shared" si="80"/>
        <v/>
      </c>
      <c r="AS170" s="11" t="str">
        <f t="shared" si="80"/>
        <v/>
      </c>
      <c r="AT170" s="11" t="str">
        <f t="shared" si="80"/>
        <v/>
      </c>
      <c r="AU170" s="11" t="str">
        <f t="shared" si="80"/>
        <v/>
      </c>
      <c r="AV170" s="11" t="str">
        <f t="shared" si="65"/>
        <v/>
      </c>
      <c r="AW170" s="11" t="str">
        <f t="shared" si="65"/>
        <v/>
      </c>
      <c r="AX170" s="11" t="str">
        <f t="shared" si="65"/>
        <v/>
      </c>
      <c r="AY170" s="11" t="str">
        <f t="shared" si="65"/>
        <v/>
      </c>
      <c r="AZ170" s="11" t="str">
        <f t="shared" si="65"/>
        <v/>
      </c>
      <c r="BA170" s="11" t="str">
        <f t="shared" si="59"/>
        <v/>
      </c>
      <c r="BB170" s="11" t="str">
        <f t="shared" si="59"/>
        <v/>
      </c>
      <c r="BC170" s="11" t="str">
        <f t="shared" si="59"/>
        <v/>
      </c>
      <c r="BD170" s="11" t="str">
        <f t="shared" si="59"/>
        <v/>
      </c>
      <c r="BE170" s="11" t="str">
        <f t="shared" si="59"/>
        <v/>
      </c>
      <c r="BG170" s="42"/>
      <c r="DJ170" s="20"/>
    </row>
    <row r="171" spans="1:114" x14ac:dyDescent="0.2">
      <c r="A171" s="15" t="s">
        <v>105</v>
      </c>
      <c r="B171" s="10" t="s">
        <v>270</v>
      </c>
      <c r="C171" s="11">
        <f t="shared" ref="C171:C215" si="84">IF(A171="x",BG171*$C$4,0)</f>
        <v>0.38464999999999999</v>
      </c>
      <c r="D171" s="11">
        <f t="shared" si="61"/>
        <v>7</v>
      </c>
      <c r="E171" s="11">
        <f t="shared" si="61"/>
        <v>7</v>
      </c>
      <c r="F171" s="11">
        <f t="shared" si="61"/>
        <v>0</v>
      </c>
      <c r="G171" s="11">
        <f t="shared" si="61"/>
        <v>0</v>
      </c>
      <c r="H171" s="11">
        <f t="shared" si="61"/>
        <v>0</v>
      </c>
      <c r="I171" s="11">
        <f t="shared" ref="I171:Q199" si="85">IF($A171="x",BM171,"")</f>
        <v>0</v>
      </c>
      <c r="J171" s="11">
        <f t="shared" si="85"/>
        <v>0</v>
      </c>
      <c r="K171" s="11">
        <f t="shared" si="85"/>
        <v>0</v>
      </c>
      <c r="L171" s="11">
        <f t="shared" si="85"/>
        <v>0</v>
      </c>
      <c r="M171" s="11">
        <f t="shared" si="85"/>
        <v>0</v>
      </c>
      <c r="N171" s="11">
        <f t="shared" si="85"/>
        <v>0</v>
      </c>
      <c r="O171" s="11">
        <f t="shared" si="85"/>
        <v>0</v>
      </c>
      <c r="P171" s="11">
        <f t="shared" si="85"/>
        <v>0</v>
      </c>
      <c r="Q171" s="11">
        <f t="shared" si="85"/>
        <v>0</v>
      </c>
      <c r="R171" s="11">
        <f t="shared" si="79"/>
        <v>0</v>
      </c>
      <c r="S171" s="11">
        <f t="shared" si="79"/>
        <v>0</v>
      </c>
      <c r="T171" s="11">
        <f t="shared" si="79"/>
        <v>49</v>
      </c>
      <c r="U171" s="40">
        <f t="shared" ref="U171:U215" si="86">IF(A171="x",BY171*$U$4,0)</f>
        <v>2.8000000000000001E-2</v>
      </c>
      <c r="V171" s="11">
        <f t="shared" si="58"/>
        <v>72.793448589626948</v>
      </c>
      <c r="W171" s="11">
        <f t="shared" si="58"/>
        <v>200.08333333333331</v>
      </c>
      <c r="X171" s="11">
        <f t="shared" si="58"/>
        <v>57.166666666666657</v>
      </c>
      <c r="Y171" s="11">
        <f t="shared" si="58"/>
        <v>85.75</v>
      </c>
      <c r="Z171" s="11">
        <f t="shared" si="58"/>
        <v>1.5000000000000002</v>
      </c>
      <c r="AA171" s="11">
        <f t="shared" si="58"/>
        <v>2.0207259421636903</v>
      </c>
      <c r="AB171" s="11">
        <f t="shared" si="58"/>
        <v>49</v>
      </c>
      <c r="AC171" s="11">
        <f t="shared" si="58"/>
        <v>0</v>
      </c>
      <c r="AD171" s="11">
        <f t="shared" si="58"/>
        <v>0</v>
      </c>
      <c r="AE171" s="11">
        <f t="shared" si="58"/>
        <v>0</v>
      </c>
      <c r="AF171" s="11">
        <f t="shared" si="58"/>
        <v>0</v>
      </c>
      <c r="AG171" s="11">
        <f t="shared" si="58"/>
        <v>0</v>
      </c>
      <c r="AH171" s="11">
        <f t="shared" si="58"/>
        <v>0</v>
      </c>
      <c r="AI171" s="11">
        <f t="shared" si="58"/>
        <v>0</v>
      </c>
      <c r="AJ171" s="11">
        <f t="shared" si="58"/>
        <v>0</v>
      </c>
      <c r="AK171" s="11">
        <f t="shared" si="58"/>
        <v>0</v>
      </c>
      <c r="AL171" s="11">
        <f t="shared" si="83"/>
        <v>0</v>
      </c>
      <c r="AM171" s="11">
        <f t="shared" si="83"/>
        <v>0</v>
      </c>
      <c r="AN171" s="11">
        <f t="shared" si="82"/>
        <v>0</v>
      </c>
      <c r="AO171" s="11">
        <f t="shared" si="82"/>
        <v>0</v>
      </c>
      <c r="AP171" s="11">
        <f t="shared" si="81"/>
        <v>0</v>
      </c>
      <c r="AQ171" s="11">
        <f t="shared" si="81"/>
        <v>0</v>
      </c>
      <c r="AR171" s="11">
        <f t="shared" si="80"/>
        <v>0</v>
      </c>
      <c r="AS171" s="11">
        <f t="shared" si="80"/>
        <v>0</v>
      </c>
      <c r="AT171" s="11">
        <f t="shared" si="80"/>
        <v>0</v>
      </c>
      <c r="AU171" s="11">
        <f t="shared" si="80"/>
        <v>0</v>
      </c>
      <c r="AV171" s="11">
        <f t="shared" si="65"/>
        <v>0</v>
      </c>
      <c r="AW171" s="11">
        <f t="shared" si="65"/>
        <v>0</v>
      </c>
      <c r="AX171" s="11">
        <f t="shared" si="65"/>
        <v>0</v>
      </c>
      <c r="AY171" s="11">
        <f t="shared" si="65"/>
        <v>0</v>
      </c>
      <c r="AZ171" s="11">
        <f t="shared" si="65"/>
        <v>0</v>
      </c>
      <c r="BA171" s="11">
        <f t="shared" si="59"/>
        <v>0</v>
      </c>
      <c r="BB171" s="11">
        <f t="shared" si="59"/>
        <v>0</v>
      </c>
      <c r="BC171" s="11">
        <f t="shared" si="59"/>
        <v>0</v>
      </c>
      <c r="BD171" s="11">
        <f t="shared" si="59"/>
        <v>0</v>
      </c>
      <c r="BE171" s="11">
        <f t="shared" si="59"/>
        <v>0</v>
      </c>
      <c r="BF171" s="15" t="str">
        <f t="shared" ref="BF171:BF215" si="87">IF(A171="x",DJ171,0)</f>
        <v>ČSN 42 5520</v>
      </c>
      <c r="BG171" s="42">
        <v>0.38464999999999999</v>
      </c>
      <c r="BH171" s="17">
        <f t="shared" ref="BH171:BH215" si="88">VALUE(MID(B171,FIND(" ",B171)+1,LEN(B171)-FIND(" ",B171)))</f>
        <v>7</v>
      </c>
      <c r="BI171" s="17">
        <f t="shared" ref="BI171:BI215" si="89">VALUE(MID(B171,FIND(" ",B171)+1,LEN(B171)-FIND(" ",B171)))</f>
        <v>7</v>
      </c>
      <c r="BX171" s="18">
        <f>BH171*BI171</f>
        <v>49</v>
      </c>
      <c r="BY171" s="42">
        <v>2.8000000000000001E-2</v>
      </c>
      <c r="BZ171" s="43">
        <f t="shared" si="71"/>
        <v>72.793448589626948</v>
      </c>
      <c r="CA171" s="18">
        <f>1/12*BH171*BI171^3</f>
        <v>200.08333333333331</v>
      </c>
      <c r="CB171" s="18">
        <f>1/6*BH171*BI171^2</f>
        <v>57.166666666666657</v>
      </c>
      <c r="CC171" s="18">
        <f>BI171*(BH171^2)/4</f>
        <v>85.75</v>
      </c>
      <c r="CD171" s="25">
        <f t="shared" ref="CD171:CD215" si="90">CC171/CB171</f>
        <v>1.5000000000000002</v>
      </c>
      <c r="CE171" s="26">
        <f t="shared" ref="CE171:CE215" si="91">SQRT(CA171/BX171)</f>
        <v>2.0207259421636903</v>
      </c>
      <c r="CF171" s="18">
        <f>BX171</f>
        <v>49</v>
      </c>
      <c r="DJ171" s="20" t="s">
        <v>271</v>
      </c>
    </row>
    <row r="172" spans="1:114" x14ac:dyDescent="0.2">
      <c r="A172" s="15" t="s">
        <v>105</v>
      </c>
      <c r="B172" s="10" t="s">
        <v>272</v>
      </c>
      <c r="C172" s="11">
        <f t="shared" si="84"/>
        <v>0.50239999999999996</v>
      </c>
      <c r="D172" s="11">
        <f t="shared" ref="D172:K214" si="92">IF($A172="x",BH172,"")</f>
        <v>8</v>
      </c>
      <c r="E172" s="11">
        <f t="shared" si="92"/>
        <v>8</v>
      </c>
      <c r="F172" s="11">
        <f t="shared" si="92"/>
        <v>0</v>
      </c>
      <c r="G172" s="11">
        <f t="shared" si="92"/>
        <v>0</v>
      </c>
      <c r="H172" s="11">
        <f t="shared" si="92"/>
        <v>0</v>
      </c>
      <c r="I172" s="11">
        <f t="shared" si="85"/>
        <v>0</v>
      </c>
      <c r="J172" s="11">
        <f t="shared" si="85"/>
        <v>0</v>
      </c>
      <c r="K172" s="11">
        <f t="shared" si="85"/>
        <v>0</v>
      </c>
      <c r="L172" s="11">
        <f t="shared" si="85"/>
        <v>0</v>
      </c>
      <c r="M172" s="11">
        <f t="shared" si="85"/>
        <v>0</v>
      </c>
      <c r="N172" s="11">
        <f t="shared" si="85"/>
        <v>0</v>
      </c>
      <c r="O172" s="11">
        <f t="shared" si="85"/>
        <v>0</v>
      </c>
      <c r="P172" s="11">
        <f t="shared" si="85"/>
        <v>0</v>
      </c>
      <c r="Q172" s="11">
        <f t="shared" si="85"/>
        <v>0</v>
      </c>
      <c r="R172" s="11">
        <f t="shared" si="79"/>
        <v>0</v>
      </c>
      <c r="S172" s="11">
        <f t="shared" si="79"/>
        <v>0</v>
      </c>
      <c r="T172" s="11">
        <f t="shared" si="79"/>
        <v>64</v>
      </c>
      <c r="U172" s="40">
        <f t="shared" si="86"/>
        <v>3.2000000000000001E-2</v>
      </c>
      <c r="V172" s="11">
        <f t="shared" si="58"/>
        <v>63.69426751592357</v>
      </c>
      <c r="W172" s="11">
        <f t="shared" ref="W172:AK188" si="93">IF($A172="x",CA172,"")</f>
        <v>341.33333333333331</v>
      </c>
      <c r="X172" s="11">
        <f t="shared" si="93"/>
        <v>85.333333333333329</v>
      </c>
      <c r="Y172" s="11">
        <f t="shared" si="93"/>
        <v>128</v>
      </c>
      <c r="Z172" s="11">
        <f t="shared" si="93"/>
        <v>1.5</v>
      </c>
      <c r="AA172" s="11">
        <f t="shared" si="93"/>
        <v>2.3094010767585029</v>
      </c>
      <c r="AB172" s="11">
        <f t="shared" si="93"/>
        <v>64</v>
      </c>
      <c r="AC172" s="11">
        <f t="shared" si="93"/>
        <v>0</v>
      </c>
      <c r="AD172" s="11">
        <f t="shared" si="93"/>
        <v>0</v>
      </c>
      <c r="AE172" s="11">
        <f t="shared" si="93"/>
        <v>0</v>
      </c>
      <c r="AF172" s="11">
        <f t="shared" si="93"/>
        <v>0</v>
      </c>
      <c r="AG172" s="11">
        <f t="shared" si="93"/>
        <v>0</v>
      </c>
      <c r="AH172" s="11">
        <f t="shared" si="93"/>
        <v>0</v>
      </c>
      <c r="AI172" s="11">
        <f t="shared" si="93"/>
        <v>0</v>
      </c>
      <c r="AJ172" s="11">
        <f t="shared" si="93"/>
        <v>0</v>
      </c>
      <c r="AK172" s="11">
        <f t="shared" si="93"/>
        <v>0</v>
      </c>
      <c r="AL172" s="11">
        <f t="shared" si="83"/>
        <v>0</v>
      </c>
      <c r="AM172" s="11">
        <f t="shared" si="83"/>
        <v>0</v>
      </c>
      <c r="AN172" s="11">
        <f t="shared" si="82"/>
        <v>0</v>
      </c>
      <c r="AO172" s="11">
        <f t="shared" si="82"/>
        <v>0</v>
      </c>
      <c r="AP172" s="11">
        <f t="shared" si="81"/>
        <v>0</v>
      </c>
      <c r="AQ172" s="11">
        <f t="shared" si="81"/>
        <v>0</v>
      </c>
      <c r="AR172" s="11">
        <f t="shared" si="80"/>
        <v>0</v>
      </c>
      <c r="AS172" s="11">
        <f t="shared" si="80"/>
        <v>0</v>
      </c>
      <c r="AT172" s="11">
        <f t="shared" si="80"/>
        <v>0</v>
      </c>
      <c r="AU172" s="11">
        <f t="shared" si="80"/>
        <v>0</v>
      </c>
      <c r="AV172" s="11">
        <f t="shared" si="65"/>
        <v>0</v>
      </c>
      <c r="AW172" s="11">
        <f t="shared" si="65"/>
        <v>0</v>
      </c>
      <c r="AX172" s="11">
        <f t="shared" si="65"/>
        <v>0</v>
      </c>
      <c r="AY172" s="11">
        <f t="shared" si="65"/>
        <v>0</v>
      </c>
      <c r="AZ172" s="11">
        <f t="shared" si="65"/>
        <v>0</v>
      </c>
      <c r="BA172" s="11">
        <f t="shared" si="59"/>
        <v>0</v>
      </c>
      <c r="BB172" s="11">
        <f t="shared" si="59"/>
        <v>0</v>
      </c>
      <c r="BC172" s="11">
        <f t="shared" si="59"/>
        <v>0</v>
      </c>
      <c r="BD172" s="11">
        <f t="shared" si="59"/>
        <v>0</v>
      </c>
      <c r="BE172" s="11">
        <f t="shared" si="59"/>
        <v>0</v>
      </c>
      <c r="BF172" s="15" t="str">
        <f t="shared" si="87"/>
        <v>ČSN 42 5520</v>
      </c>
      <c r="BG172" s="42">
        <v>0.50239999999999996</v>
      </c>
      <c r="BH172" s="17">
        <f t="shared" si="88"/>
        <v>8</v>
      </c>
      <c r="BI172" s="17">
        <f t="shared" si="89"/>
        <v>8</v>
      </c>
      <c r="BX172" s="18">
        <f t="shared" ref="BX172:BX235" si="94">BH172*BI172</f>
        <v>64</v>
      </c>
      <c r="BY172" s="42">
        <v>3.2000000000000001E-2</v>
      </c>
      <c r="BZ172" s="43">
        <f t="shared" si="71"/>
        <v>63.69426751592357</v>
      </c>
      <c r="CA172" s="18">
        <f t="shared" ref="CA172:CA215" si="95">1/12*BH172*BI172^3</f>
        <v>341.33333333333331</v>
      </c>
      <c r="CB172" s="18">
        <f t="shared" ref="CB172:CB215" si="96">1/6*BH172*BI172^2</f>
        <v>85.333333333333329</v>
      </c>
      <c r="CC172" s="18">
        <f t="shared" ref="CC172:CC215" si="97">BI172*(BH172^2)/4</f>
        <v>128</v>
      </c>
      <c r="CD172" s="25">
        <f t="shared" si="90"/>
        <v>1.5</v>
      </c>
      <c r="CE172" s="26">
        <f t="shared" si="91"/>
        <v>2.3094010767585029</v>
      </c>
      <c r="CF172" s="18">
        <f t="shared" ref="CF172:CF215" si="98">BX172</f>
        <v>64</v>
      </c>
      <c r="DJ172" s="20" t="s">
        <v>271</v>
      </c>
    </row>
    <row r="173" spans="1:114" x14ac:dyDescent="0.2">
      <c r="A173" s="15" t="s">
        <v>105</v>
      </c>
      <c r="B173" s="10" t="s">
        <v>273</v>
      </c>
      <c r="C173" s="11">
        <f t="shared" si="84"/>
        <v>0.63585000000000003</v>
      </c>
      <c r="D173" s="11">
        <f t="shared" si="92"/>
        <v>9</v>
      </c>
      <c r="E173" s="11">
        <f t="shared" si="92"/>
        <v>9</v>
      </c>
      <c r="F173" s="11">
        <f t="shared" si="92"/>
        <v>0</v>
      </c>
      <c r="G173" s="11">
        <f t="shared" si="92"/>
        <v>0</v>
      </c>
      <c r="H173" s="11">
        <f t="shared" si="92"/>
        <v>0</v>
      </c>
      <c r="I173" s="11">
        <f t="shared" si="85"/>
        <v>0</v>
      </c>
      <c r="J173" s="11">
        <f t="shared" si="85"/>
        <v>0</v>
      </c>
      <c r="K173" s="11">
        <f t="shared" si="85"/>
        <v>0</v>
      </c>
      <c r="L173" s="11">
        <f t="shared" si="85"/>
        <v>0</v>
      </c>
      <c r="M173" s="11">
        <f t="shared" si="85"/>
        <v>0</v>
      </c>
      <c r="N173" s="11">
        <f t="shared" si="85"/>
        <v>0</v>
      </c>
      <c r="O173" s="11">
        <f t="shared" si="85"/>
        <v>0</v>
      </c>
      <c r="P173" s="11">
        <f t="shared" si="85"/>
        <v>0</v>
      </c>
      <c r="Q173" s="11">
        <f t="shared" si="85"/>
        <v>0</v>
      </c>
      <c r="R173" s="11">
        <f t="shared" si="79"/>
        <v>0</v>
      </c>
      <c r="S173" s="11">
        <f t="shared" si="79"/>
        <v>0</v>
      </c>
      <c r="T173" s="11">
        <f t="shared" si="79"/>
        <v>81</v>
      </c>
      <c r="U173" s="40">
        <f t="shared" si="86"/>
        <v>3.5999999999999997E-2</v>
      </c>
      <c r="V173" s="11">
        <f t="shared" ref="V173:AK203" si="99">IF($A173="x",BZ173,"")</f>
        <v>56.617126680820945</v>
      </c>
      <c r="W173" s="11">
        <f t="shared" si="93"/>
        <v>546.75</v>
      </c>
      <c r="X173" s="11">
        <f t="shared" si="93"/>
        <v>121.5</v>
      </c>
      <c r="Y173" s="11">
        <f t="shared" si="93"/>
        <v>182.25</v>
      </c>
      <c r="Z173" s="11">
        <f t="shared" si="93"/>
        <v>1.5</v>
      </c>
      <c r="AA173" s="11">
        <f t="shared" si="93"/>
        <v>2.598076211353316</v>
      </c>
      <c r="AB173" s="11">
        <f t="shared" si="93"/>
        <v>81</v>
      </c>
      <c r="AC173" s="11">
        <f t="shared" si="93"/>
        <v>0</v>
      </c>
      <c r="AD173" s="11">
        <f t="shared" si="93"/>
        <v>0</v>
      </c>
      <c r="AE173" s="11">
        <f t="shared" si="93"/>
        <v>0</v>
      </c>
      <c r="AF173" s="11">
        <f t="shared" si="93"/>
        <v>0</v>
      </c>
      <c r="AG173" s="11">
        <f t="shared" si="93"/>
        <v>0</v>
      </c>
      <c r="AH173" s="11">
        <f t="shared" si="93"/>
        <v>0</v>
      </c>
      <c r="AI173" s="11">
        <f t="shared" si="93"/>
        <v>0</v>
      </c>
      <c r="AJ173" s="11">
        <f t="shared" si="93"/>
        <v>0</v>
      </c>
      <c r="AK173" s="11">
        <f t="shared" si="93"/>
        <v>0</v>
      </c>
      <c r="AL173" s="11">
        <f t="shared" si="83"/>
        <v>0</v>
      </c>
      <c r="AM173" s="11">
        <f t="shared" si="83"/>
        <v>0</v>
      </c>
      <c r="AN173" s="11">
        <f t="shared" si="82"/>
        <v>0</v>
      </c>
      <c r="AO173" s="11">
        <f t="shared" si="82"/>
        <v>0</v>
      </c>
      <c r="AP173" s="11">
        <f t="shared" si="81"/>
        <v>0</v>
      </c>
      <c r="AQ173" s="11">
        <f t="shared" si="81"/>
        <v>0</v>
      </c>
      <c r="AR173" s="11">
        <f t="shared" si="80"/>
        <v>0</v>
      </c>
      <c r="AS173" s="11">
        <f t="shared" si="80"/>
        <v>0</v>
      </c>
      <c r="AT173" s="11">
        <f t="shared" si="80"/>
        <v>0</v>
      </c>
      <c r="AU173" s="11">
        <f t="shared" si="80"/>
        <v>0</v>
      </c>
      <c r="AV173" s="11">
        <f t="shared" si="65"/>
        <v>0</v>
      </c>
      <c r="AW173" s="11">
        <f t="shared" si="65"/>
        <v>0</v>
      </c>
      <c r="AX173" s="11">
        <f t="shared" si="65"/>
        <v>0</v>
      </c>
      <c r="AY173" s="11">
        <f t="shared" si="65"/>
        <v>0</v>
      </c>
      <c r="AZ173" s="11">
        <f t="shared" si="65"/>
        <v>0</v>
      </c>
      <c r="BA173" s="11">
        <f t="shared" si="59"/>
        <v>0</v>
      </c>
      <c r="BB173" s="11">
        <f t="shared" si="59"/>
        <v>0</v>
      </c>
      <c r="BC173" s="11">
        <f t="shared" si="59"/>
        <v>0</v>
      </c>
      <c r="BD173" s="11">
        <f t="shared" si="59"/>
        <v>0</v>
      </c>
      <c r="BE173" s="11">
        <f t="shared" si="59"/>
        <v>0</v>
      </c>
      <c r="BF173" s="15" t="str">
        <f t="shared" si="87"/>
        <v>ČSN 42 5520</v>
      </c>
      <c r="BG173" s="42">
        <v>0.63585000000000003</v>
      </c>
      <c r="BH173" s="17">
        <f t="shared" si="88"/>
        <v>9</v>
      </c>
      <c r="BI173" s="17">
        <f t="shared" si="89"/>
        <v>9</v>
      </c>
      <c r="BX173" s="18">
        <f t="shared" si="94"/>
        <v>81</v>
      </c>
      <c r="BY173" s="42">
        <v>3.5999999999999997E-2</v>
      </c>
      <c r="BZ173" s="43">
        <f t="shared" si="71"/>
        <v>56.617126680820945</v>
      </c>
      <c r="CA173" s="18">
        <f t="shared" si="95"/>
        <v>546.75</v>
      </c>
      <c r="CB173" s="18">
        <f t="shared" si="96"/>
        <v>121.5</v>
      </c>
      <c r="CC173" s="18">
        <f t="shared" si="97"/>
        <v>182.25</v>
      </c>
      <c r="CD173" s="25">
        <f t="shared" si="90"/>
        <v>1.5</v>
      </c>
      <c r="CE173" s="26">
        <f t="shared" si="91"/>
        <v>2.598076211353316</v>
      </c>
      <c r="CF173" s="18">
        <f t="shared" si="98"/>
        <v>81</v>
      </c>
      <c r="DJ173" s="20" t="s">
        <v>271</v>
      </c>
    </row>
    <row r="174" spans="1:114" x14ac:dyDescent="0.2">
      <c r="A174" s="15" t="s">
        <v>105</v>
      </c>
      <c r="B174" s="10" t="s">
        <v>274</v>
      </c>
      <c r="C174" s="11">
        <f t="shared" si="84"/>
        <v>0.78500000000000003</v>
      </c>
      <c r="D174" s="11">
        <f t="shared" si="92"/>
        <v>10</v>
      </c>
      <c r="E174" s="11">
        <f t="shared" si="92"/>
        <v>10</v>
      </c>
      <c r="F174" s="11">
        <f t="shared" si="92"/>
        <v>0</v>
      </c>
      <c r="G174" s="11">
        <f t="shared" si="92"/>
        <v>0</v>
      </c>
      <c r="H174" s="11">
        <f t="shared" si="92"/>
        <v>0</v>
      </c>
      <c r="I174" s="11">
        <f t="shared" si="85"/>
        <v>0</v>
      </c>
      <c r="J174" s="11">
        <f t="shared" si="85"/>
        <v>0</v>
      </c>
      <c r="K174" s="11">
        <f t="shared" si="85"/>
        <v>0</v>
      </c>
      <c r="L174" s="11">
        <f t="shared" si="85"/>
        <v>0</v>
      </c>
      <c r="M174" s="11">
        <f t="shared" si="85"/>
        <v>0</v>
      </c>
      <c r="N174" s="11">
        <f t="shared" si="85"/>
        <v>0</v>
      </c>
      <c r="O174" s="11">
        <f t="shared" si="85"/>
        <v>0</v>
      </c>
      <c r="P174" s="11">
        <f t="shared" si="85"/>
        <v>0</v>
      </c>
      <c r="Q174" s="11">
        <f t="shared" si="85"/>
        <v>0</v>
      </c>
      <c r="R174" s="11">
        <f t="shared" si="79"/>
        <v>0</v>
      </c>
      <c r="S174" s="11">
        <f t="shared" si="79"/>
        <v>0</v>
      </c>
      <c r="T174" s="11">
        <f t="shared" si="79"/>
        <v>100</v>
      </c>
      <c r="U174" s="40">
        <f t="shared" si="86"/>
        <v>0.04</v>
      </c>
      <c r="V174" s="11">
        <f t="shared" si="99"/>
        <v>50.955414012738864</v>
      </c>
      <c r="W174" s="11">
        <f t="shared" si="93"/>
        <v>833.33333333333326</v>
      </c>
      <c r="X174" s="11">
        <f t="shared" si="93"/>
        <v>166.66666666666666</v>
      </c>
      <c r="Y174" s="11">
        <f t="shared" si="93"/>
        <v>250</v>
      </c>
      <c r="Z174" s="11">
        <f t="shared" si="93"/>
        <v>1.5</v>
      </c>
      <c r="AA174" s="11">
        <f t="shared" si="93"/>
        <v>2.8867513459481287</v>
      </c>
      <c r="AB174" s="11">
        <f t="shared" si="93"/>
        <v>100</v>
      </c>
      <c r="AC174" s="11">
        <f t="shared" si="93"/>
        <v>0</v>
      </c>
      <c r="AD174" s="11">
        <f t="shared" si="93"/>
        <v>0</v>
      </c>
      <c r="AE174" s="11">
        <f t="shared" si="93"/>
        <v>0</v>
      </c>
      <c r="AF174" s="11">
        <f t="shared" si="93"/>
        <v>0</v>
      </c>
      <c r="AG174" s="11">
        <f t="shared" si="93"/>
        <v>0</v>
      </c>
      <c r="AH174" s="11">
        <f t="shared" si="93"/>
        <v>0</v>
      </c>
      <c r="AI174" s="11">
        <f t="shared" si="93"/>
        <v>0</v>
      </c>
      <c r="AJ174" s="11">
        <f t="shared" si="93"/>
        <v>0</v>
      </c>
      <c r="AK174" s="11">
        <f t="shared" si="93"/>
        <v>0</v>
      </c>
      <c r="AL174" s="11">
        <f t="shared" si="83"/>
        <v>0</v>
      </c>
      <c r="AM174" s="11">
        <f t="shared" si="83"/>
        <v>0</v>
      </c>
      <c r="AN174" s="11">
        <f t="shared" si="82"/>
        <v>0</v>
      </c>
      <c r="AO174" s="11">
        <f t="shared" si="82"/>
        <v>0</v>
      </c>
      <c r="AP174" s="11">
        <f t="shared" si="81"/>
        <v>0</v>
      </c>
      <c r="AQ174" s="11">
        <f t="shared" si="81"/>
        <v>0</v>
      </c>
      <c r="AR174" s="11">
        <f t="shared" si="80"/>
        <v>0</v>
      </c>
      <c r="AS174" s="11">
        <f t="shared" si="80"/>
        <v>0</v>
      </c>
      <c r="AT174" s="11">
        <f t="shared" si="80"/>
        <v>0</v>
      </c>
      <c r="AU174" s="11">
        <f t="shared" si="80"/>
        <v>0</v>
      </c>
      <c r="AV174" s="11">
        <f t="shared" si="65"/>
        <v>0</v>
      </c>
      <c r="AW174" s="11">
        <f t="shared" si="65"/>
        <v>0</v>
      </c>
      <c r="AX174" s="11">
        <f t="shared" si="65"/>
        <v>0</v>
      </c>
      <c r="AY174" s="11">
        <f t="shared" si="65"/>
        <v>0</v>
      </c>
      <c r="AZ174" s="11">
        <f t="shared" si="65"/>
        <v>0</v>
      </c>
      <c r="BA174" s="11">
        <f t="shared" si="59"/>
        <v>0</v>
      </c>
      <c r="BB174" s="11">
        <f t="shared" si="59"/>
        <v>0</v>
      </c>
      <c r="BC174" s="11">
        <f t="shared" si="59"/>
        <v>0</v>
      </c>
      <c r="BD174" s="11">
        <f t="shared" si="59"/>
        <v>0</v>
      </c>
      <c r="BE174" s="11">
        <f t="shared" si="59"/>
        <v>0</v>
      </c>
      <c r="BF174" s="15" t="str">
        <f t="shared" si="87"/>
        <v>ČSN 42 5520</v>
      </c>
      <c r="BG174" s="42">
        <v>0.78500000000000003</v>
      </c>
      <c r="BH174" s="17">
        <f t="shared" si="88"/>
        <v>10</v>
      </c>
      <c r="BI174" s="17">
        <f t="shared" si="89"/>
        <v>10</v>
      </c>
      <c r="BX174" s="18">
        <f t="shared" si="94"/>
        <v>100</v>
      </c>
      <c r="BY174" s="42">
        <v>0.04</v>
      </c>
      <c r="BZ174" s="43">
        <f t="shared" si="71"/>
        <v>50.955414012738864</v>
      </c>
      <c r="CA174" s="18">
        <f t="shared" si="95"/>
        <v>833.33333333333326</v>
      </c>
      <c r="CB174" s="18">
        <f t="shared" si="96"/>
        <v>166.66666666666666</v>
      </c>
      <c r="CC174" s="18">
        <f t="shared" si="97"/>
        <v>250</v>
      </c>
      <c r="CD174" s="25">
        <f t="shared" si="90"/>
        <v>1.5</v>
      </c>
      <c r="CE174" s="26">
        <f t="shared" si="91"/>
        <v>2.8867513459481287</v>
      </c>
      <c r="CF174" s="18">
        <f t="shared" si="98"/>
        <v>100</v>
      </c>
      <c r="DJ174" s="20" t="s">
        <v>271</v>
      </c>
    </row>
    <row r="175" spans="1:114" x14ac:dyDescent="0.2">
      <c r="A175" s="15" t="s">
        <v>105</v>
      </c>
      <c r="B175" s="10" t="s">
        <v>275</v>
      </c>
      <c r="C175" s="11">
        <f t="shared" si="84"/>
        <v>0.94984999999999997</v>
      </c>
      <c r="D175" s="11">
        <f t="shared" si="92"/>
        <v>11</v>
      </c>
      <c r="E175" s="11">
        <f t="shared" si="92"/>
        <v>11</v>
      </c>
      <c r="F175" s="11">
        <f t="shared" si="92"/>
        <v>0</v>
      </c>
      <c r="G175" s="11">
        <f t="shared" si="92"/>
        <v>0</v>
      </c>
      <c r="H175" s="11">
        <f t="shared" si="92"/>
        <v>0</v>
      </c>
      <c r="I175" s="11">
        <f t="shared" si="85"/>
        <v>0</v>
      </c>
      <c r="J175" s="11">
        <f t="shared" si="85"/>
        <v>0</v>
      </c>
      <c r="K175" s="11">
        <f t="shared" si="85"/>
        <v>0</v>
      </c>
      <c r="L175" s="11">
        <f t="shared" si="85"/>
        <v>0</v>
      </c>
      <c r="M175" s="11">
        <f t="shared" si="85"/>
        <v>0</v>
      </c>
      <c r="N175" s="11">
        <f t="shared" si="85"/>
        <v>0</v>
      </c>
      <c r="O175" s="11">
        <f t="shared" si="85"/>
        <v>0</v>
      </c>
      <c r="P175" s="11">
        <f t="shared" si="85"/>
        <v>0</v>
      </c>
      <c r="Q175" s="11">
        <f t="shared" si="85"/>
        <v>0</v>
      </c>
      <c r="R175" s="11">
        <f t="shared" si="79"/>
        <v>0</v>
      </c>
      <c r="S175" s="11">
        <f t="shared" si="79"/>
        <v>0</v>
      </c>
      <c r="T175" s="11">
        <f t="shared" si="79"/>
        <v>121</v>
      </c>
      <c r="U175" s="40">
        <f t="shared" si="86"/>
        <v>4.3999999999999997E-2</v>
      </c>
      <c r="V175" s="11">
        <f t="shared" si="99"/>
        <v>46.323103647944414</v>
      </c>
      <c r="W175" s="11">
        <f t="shared" si="93"/>
        <v>1220.0833333333333</v>
      </c>
      <c r="X175" s="11">
        <f t="shared" si="93"/>
        <v>221.83333333333331</v>
      </c>
      <c r="Y175" s="11">
        <f t="shared" si="93"/>
        <v>332.75</v>
      </c>
      <c r="Z175" s="11">
        <f t="shared" si="93"/>
        <v>1.5000000000000002</v>
      </c>
      <c r="AA175" s="11">
        <f t="shared" si="93"/>
        <v>3.1754264805429413</v>
      </c>
      <c r="AB175" s="11">
        <f t="shared" si="93"/>
        <v>121</v>
      </c>
      <c r="AC175" s="11">
        <f t="shared" si="93"/>
        <v>0</v>
      </c>
      <c r="AD175" s="11">
        <f t="shared" si="93"/>
        <v>0</v>
      </c>
      <c r="AE175" s="11">
        <f t="shared" si="93"/>
        <v>0</v>
      </c>
      <c r="AF175" s="11">
        <f t="shared" si="93"/>
        <v>0</v>
      </c>
      <c r="AG175" s="11">
        <f t="shared" si="93"/>
        <v>0</v>
      </c>
      <c r="AH175" s="11">
        <f t="shared" si="93"/>
        <v>0</v>
      </c>
      <c r="AI175" s="11">
        <f t="shared" si="93"/>
        <v>0</v>
      </c>
      <c r="AJ175" s="11">
        <f t="shared" si="93"/>
        <v>0</v>
      </c>
      <c r="AK175" s="11">
        <f t="shared" si="93"/>
        <v>0</v>
      </c>
      <c r="AL175" s="11">
        <f t="shared" si="83"/>
        <v>0</v>
      </c>
      <c r="AM175" s="11">
        <f t="shared" si="83"/>
        <v>0</v>
      </c>
      <c r="AN175" s="11">
        <f t="shared" si="82"/>
        <v>0</v>
      </c>
      <c r="AO175" s="11">
        <f t="shared" si="82"/>
        <v>0</v>
      </c>
      <c r="AP175" s="11">
        <f t="shared" si="81"/>
        <v>0</v>
      </c>
      <c r="AQ175" s="11">
        <f t="shared" si="81"/>
        <v>0</v>
      </c>
      <c r="AR175" s="11">
        <f t="shared" si="80"/>
        <v>0</v>
      </c>
      <c r="AS175" s="11">
        <f t="shared" si="80"/>
        <v>0</v>
      </c>
      <c r="AT175" s="11">
        <f t="shared" si="80"/>
        <v>0</v>
      </c>
      <c r="AU175" s="11">
        <f t="shared" si="80"/>
        <v>0</v>
      </c>
      <c r="AV175" s="11">
        <f t="shared" si="65"/>
        <v>0</v>
      </c>
      <c r="AW175" s="11">
        <f t="shared" si="65"/>
        <v>0</v>
      </c>
      <c r="AX175" s="11">
        <f t="shared" si="65"/>
        <v>0</v>
      </c>
      <c r="AY175" s="11">
        <f t="shared" si="65"/>
        <v>0</v>
      </c>
      <c r="AZ175" s="11">
        <f t="shared" si="65"/>
        <v>0</v>
      </c>
      <c r="BA175" s="11">
        <f t="shared" si="59"/>
        <v>0</v>
      </c>
      <c r="BB175" s="11">
        <f t="shared" si="59"/>
        <v>0</v>
      </c>
      <c r="BC175" s="11">
        <f t="shared" si="59"/>
        <v>0</v>
      </c>
      <c r="BD175" s="11">
        <f t="shared" si="59"/>
        <v>0</v>
      </c>
      <c r="BE175" s="11">
        <f t="shared" si="59"/>
        <v>0</v>
      </c>
      <c r="BF175" s="15" t="str">
        <f t="shared" si="87"/>
        <v>ČSN 42 5520</v>
      </c>
      <c r="BG175" s="42">
        <v>0.94984999999999997</v>
      </c>
      <c r="BH175" s="17">
        <f t="shared" si="88"/>
        <v>11</v>
      </c>
      <c r="BI175" s="17">
        <f t="shared" si="89"/>
        <v>11</v>
      </c>
      <c r="BX175" s="18">
        <f t="shared" si="94"/>
        <v>121</v>
      </c>
      <c r="BY175" s="42">
        <v>4.3999999999999997E-2</v>
      </c>
      <c r="BZ175" s="43">
        <f t="shared" si="71"/>
        <v>46.323103647944414</v>
      </c>
      <c r="CA175" s="18">
        <f t="shared" si="95"/>
        <v>1220.0833333333333</v>
      </c>
      <c r="CB175" s="18">
        <f t="shared" si="96"/>
        <v>221.83333333333331</v>
      </c>
      <c r="CC175" s="18">
        <f t="shared" si="97"/>
        <v>332.75</v>
      </c>
      <c r="CD175" s="25">
        <f t="shared" si="90"/>
        <v>1.5000000000000002</v>
      </c>
      <c r="CE175" s="26">
        <f t="shared" si="91"/>
        <v>3.1754264805429413</v>
      </c>
      <c r="CF175" s="18">
        <f t="shared" si="98"/>
        <v>121</v>
      </c>
      <c r="DJ175" s="20" t="s">
        <v>271</v>
      </c>
    </row>
    <row r="176" spans="1:114" x14ac:dyDescent="0.2">
      <c r="A176" s="15" t="s">
        <v>105</v>
      </c>
      <c r="B176" s="10" t="s">
        <v>276</v>
      </c>
      <c r="C176" s="11">
        <f t="shared" si="84"/>
        <v>1.1304000000000001</v>
      </c>
      <c r="D176" s="11">
        <f t="shared" si="92"/>
        <v>12</v>
      </c>
      <c r="E176" s="11">
        <f t="shared" si="92"/>
        <v>12</v>
      </c>
      <c r="F176" s="11">
        <f t="shared" si="92"/>
        <v>0</v>
      </c>
      <c r="G176" s="11">
        <f t="shared" si="92"/>
        <v>0</v>
      </c>
      <c r="H176" s="11">
        <f t="shared" si="92"/>
        <v>0</v>
      </c>
      <c r="I176" s="11">
        <f t="shared" si="85"/>
        <v>0</v>
      </c>
      <c r="J176" s="11">
        <f t="shared" si="85"/>
        <v>0</v>
      </c>
      <c r="K176" s="11">
        <f t="shared" si="85"/>
        <v>0</v>
      </c>
      <c r="L176" s="11">
        <f t="shared" si="85"/>
        <v>0</v>
      </c>
      <c r="M176" s="11">
        <f t="shared" si="85"/>
        <v>0</v>
      </c>
      <c r="N176" s="11">
        <f t="shared" si="85"/>
        <v>0</v>
      </c>
      <c r="O176" s="11">
        <f t="shared" si="85"/>
        <v>0</v>
      </c>
      <c r="P176" s="11">
        <f t="shared" si="85"/>
        <v>0</v>
      </c>
      <c r="Q176" s="11">
        <f t="shared" si="85"/>
        <v>0</v>
      </c>
      <c r="R176" s="11">
        <f t="shared" si="79"/>
        <v>0</v>
      </c>
      <c r="S176" s="11">
        <f t="shared" si="79"/>
        <v>0</v>
      </c>
      <c r="T176" s="11">
        <f t="shared" si="79"/>
        <v>144</v>
      </c>
      <c r="U176" s="40">
        <f t="shared" si="86"/>
        <v>4.8000000000000001E-2</v>
      </c>
      <c r="V176" s="11">
        <f t="shared" si="99"/>
        <v>42.462845010615716</v>
      </c>
      <c r="W176" s="11">
        <f t="shared" si="93"/>
        <v>1728</v>
      </c>
      <c r="X176" s="11">
        <f t="shared" si="93"/>
        <v>288</v>
      </c>
      <c r="Y176" s="11">
        <f t="shared" si="93"/>
        <v>432</v>
      </c>
      <c r="Z176" s="11">
        <f t="shared" si="93"/>
        <v>1.5</v>
      </c>
      <c r="AA176" s="11">
        <f t="shared" si="93"/>
        <v>3.4641016151377544</v>
      </c>
      <c r="AB176" s="11">
        <f t="shared" si="93"/>
        <v>144</v>
      </c>
      <c r="AC176" s="11">
        <f t="shared" si="93"/>
        <v>0</v>
      </c>
      <c r="AD176" s="11">
        <f t="shared" si="93"/>
        <v>0</v>
      </c>
      <c r="AE176" s="11">
        <f t="shared" si="93"/>
        <v>0</v>
      </c>
      <c r="AF176" s="11">
        <f t="shared" si="93"/>
        <v>0</v>
      </c>
      <c r="AG176" s="11">
        <f t="shared" si="93"/>
        <v>0</v>
      </c>
      <c r="AH176" s="11">
        <f t="shared" si="93"/>
        <v>0</v>
      </c>
      <c r="AI176" s="11">
        <f t="shared" si="93"/>
        <v>0</v>
      </c>
      <c r="AJ176" s="11">
        <f t="shared" si="93"/>
        <v>0</v>
      </c>
      <c r="AK176" s="11">
        <f t="shared" si="93"/>
        <v>0</v>
      </c>
      <c r="AL176" s="11">
        <f t="shared" si="83"/>
        <v>0</v>
      </c>
      <c r="AM176" s="11">
        <f t="shared" si="83"/>
        <v>0</v>
      </c>
      <c r="AN176" s="11">
        <f t="shared" si="82"/>
        <v>0</v>
      </c>
      <c r="AO176" s="11">
        <f t="shared" si="82"/>
        <v>0</v>
      </c>
      <c r="AP176" s="11">
        <f t="shared" si="81"/>
        <v>0</v>
      </c>
      <c r="AQ176" s="11">
        <f t="shared" si="81"/>
        <v>0</v>
      </c>
      <c r="AR176" s="11">
        <f t="shared" si="80"/>
        <v>0</v>
      </c>
      <c r="AS176" s="11">
        <f t="shared" si="80"/>
        <v>0</v>
      </c>
      <c r="AT176" s="11">
        <f t="shared" si="80"/>
        <v>0</v>
      </c>
      <c r="AU176" s="11">
        <f t="shared" si="80"/>
        <v>0</v>
      </c>
      <c r="AV176" s="11">
        <f t="shared" si="65"/>
        <v>0</v>
      </c>
      <c r="AW176" s="11">
        <f t="shared" si="65"/>
        <v>0</v>
      </c>
      <c r="AX176" s="11">
        <f t="shared" si="65"/>
        <v>0</v>
      </c>
      <c r="AY176" s="11">
        <f t="shared" si="65"/>
        <v>0</v>
      </c>
      <c r="AZ176" s="11">
        <f t="shared" si="65"/>
        <v>0</v>
      </c>
      <c r="BA176" s="11">
        <f t="shared" si="59"/>
        <v>0</v>
      </c>
      <c r="BB176" s="11">
        <f t="shared" si="59"/>
        <v>0</v>
      </c>
      <c r="BC176" s="11">
        <f t="shared" si="59"/>
        <v>0</v>
      </c>
      <c r="BD176" s="11">
        <f t="shared" si="59"/>
        <v>0</v>
      </c>
      <c r="BE176" s="11">
        <f t="shared" si="59"/>
        <v>0</v>
      </c>
      <c r="BF176" s="15" t="str">
        <f t="shared" si="87"/>
        <v>ČSN 42 5520</v>
      </c>
      <c r="BG176" s="42">
        <v>1.1304000000000001</v>
      </c>
      <c r="BH176" s="17">
        <f t="shared" si="88"/>
        <v>12</v>
      </c>
      <c r="BI176" s="17">
        <f t="shared" si="89"/>
        <v>12</v>
      </c>
      <c r="BX176" s="18">
        <f t="shared" si="94"/>
        <v>144</v>
      </c>
      <c r="BY176" s="42">
        <v>4.8000000000000001E-2</v>
      </c>
      <c r="BZ176" s="43">
        <f t="shared" si="71"/>
        <v>42.462845010615716</v>
      </c>
      <c r="CA176" s="18">
        <f t="shared" si="95"/>
        <v>1728</v>
      </c>
      <c r="CB176" s="18">
        <f t="shared" si="96"/>
        <v>288</v>
      </c>
      <c r="CC176" s="18">
        <f t="shared" si="97"/>
        <v>432</v>
      </c>
      <c r="CD176" s="25">
        <f t="shared" si="90"/>
        <v>1.5</v>
      </c>
      <c r="CE176" s="26">
        <f t="shared" si="91"/>
        <v>3.4641016151377544</v>
      </c>
      <c r="CF176" s="18">
        <f t="shared" si="98"/>
        <v>144</v>
      </c>
      <c r="DJ176" s="20" t="s">
        <v>271</v>
      </c>
    </row>
    <row r="177" spans="1:114" x14ac:dyDescent="0.2">
      <c r="A177" s="15" t="s">
        <v>105</v>
      </c>
      <c r="B177" s="10" t="s">
        <v>277</v>
      </c>
      <c r="C177" s="11">
        <f t="shared" si="84"/>
        <v>1.5386</v>
      </c>
      <c r="D177" s="11">
        <f t="shared" si="92"/>
        <v>14</v>
      </c>
      <c r="E177" s="11">
        <f t="shared" si="92"/>
        <v>14</v>
      </c>
      <c r="F177" s="11">
        <f t="shared" si="92"/>
        <v>0</v>
      </c>
      <c r="G177" s="11">
        <f t="shared" si="92"/>
        <v>0</v>
      </c>
      <c r="H177" s="11">
        <f t="shared" si="92"/>
        <v>0</v>
      </c>
      <c r="I177" s="11">
        <f t="shared" si="85"/>
        <v>0</v>
      </c>
      <c r="J177" s="11">
        <f t="shared" si="85"/>
        <v>0</v>
      </c>
      <c r="K177" s="11">
        <f t="shared" si="85"/>
        <v>0</v>
      </c>
      <c r="L177" s="11">
        <f t="shared" si="85"/>
        <v>0</v>
      </c>
      <c r="M177" s="11">
        <f t="shared" si="85"/>
        <v>0</v>
      </c>
      <c r="N177" s="11">
        <f t="shared" si="85"/>
        <v>0</v>
      </c>
      <c r="O177" s="11">
        <f t="shared" si="85"/>
        <v>0</v>
      </c>
      <c r="P177" s="11">
        <f t="shared" si="85"/>
        <v>0</v>
      </c>
      <c r="Q177" s="11">
        <f t="shared" si="85"/>
        <v>0</v>
      </c>
      <c r="R177" s="11">
        <f t="shared" si="79"/>
        <v>0</v>
      </c>
      <c r="S177" s="11">
        <f t="shared" si="79"/>
        <v>0</v>
      </c>
      <c r="T177" s="11">
        <f t="shared" si="79"/>
        <v>196</v>
      </c>
      <c r="U177" s="40">
        <f t="shared" si="86"/>
        <v>5.6000000000000001E-2</v>
      </c>
      <c r="V177" s="11">
        <f t="shared" si="99"/>
        <v>36.396724294813474</v>
      </c>
      <c r="W177" s="11">
        <f t="shared" si="93"/>
        <v>3201.333333333333</v>
      </c>
      <c r="X177" s="11">
        <f t="shared" si="93"/>
        <v>457.33333333333326</v>
      </c>
      <c r="Y177" s="11">
        <f t="shared" si="93"/>
        <v>686</v>
      </c>
      <c r="Z177" s="11">
        <f t="shared" si="93"/>
        <v>1.5000000000000002</v>
      </c>
      <c r="AA177" s="11">
        <f t="shared" si="93"/>
        <v>4.0414518843273806</v>
      </c>
      <c r="AB177" s="11">
        <f t="shared" si="93"/>
        <v>196</v>
      </c>
      <c r="AC177" s="11">
        <f t="shared" si="93"/>
        <v>0</v>
      </c>
      <c r="AD177" s="11">
        <f t="shared" si="93"/>
        <v>0</v>
      </c>
      <c r="AE177" s="11">
        <f t="shared" si="93"/>
        <v>0</v>
      </c>
      <c r="AF177" s="11">
        <f t="shared" si="93"/>
        <v>0</v>
      </c>
      <c r="AG177" s="11">
        <f t="shared" si="93"/>
        <v>0</v>
      </c>
      <c r="AH177" s="11">
        <f t="shared" si="93"/>
        <v>0</v>
      </c>
      <c r="AI177" s="11">
        <f t="shared" si="93"/>
        <v>0</v>
      </c>
      <c r="AJ177" s="11">
        <f t="shared" si="93"/>
        <v>0</v>
      </c>
      <c r="AK177" s="11">
        <f t="shared" si="93"/>
        <v>0</v>
      </c>
      <c r="AL177" s="11">
        <f t="shared" si="83"/>
        <v>0</v>
      </c>
      <c r="AM177" s="11">
        <f t="shared" si="83"/>
        <v>0</v>
      </c>
      <c r="AN177" s="11">
        <f t="shared" si="82"/>
        <v>0</v>
      </c>
      <c r="AO177" s="11">
        <f t="shared" si="82"/>
        <v>0</v>
      </c>
      <c r="AP177" s="11">
        <f t="shared" si="81"/>
        <v>0</v>
      </c>
      <c r="AQ177" s="11">
        <f t="shared" si="81"/>
        <v>0</v>
      </c>
      <c r="AR177" s="11">
        <f t="shared" si="80"/>
        <v>0</v>
      </c>
      <c r="AS177" s="11">
        <f t="shared" si="80"/>
        <v>0</v>
      </c>
      <c r="AT177" s="11">
        <f t="shared" si="80"/>
        <v>0</v>
      </c>
      <c r="AU177" s="11">
        <f t="shared" si="80"/>
        <v>0</v>
      </c>
      <c r="AV177" s="11">
        <f t="shared" si="65"/>
        <v>0</v>
      </c>
      <c r="AW177" s="11">
        <f t="shared" si="65"/>
        <v>0</v>
      </c>
      <c r="AX177" s="11">
        <f t="shared" si="65"/>
        <v>0</v>
      </c>
      <c r="AY177" s="11">
        <f t="shared" si="65"/>
        <v>0</v>
      </c>
      <c r="AZ177" s="11">
        <f t="shared" si="65"/>
        <v>0</v>
      </c>
      <c r="BA177" s="11">
        <f t="shared" si="65"/>
        <v>0</v>
      </c>
      <c r="BB177" s="11">
        <f t="shared" si="65"/>
        <v>0</v>
      </c>
      <c r="BC177" s="11">
        <f t="shared" si="65"/>
        <v>0</v>
      </c>
      <c r="BD177" s="11">
        <f t="shared" si="65"/>
        <v>0</v>
      </c>
      <c r="BE177" s="11">
        <f t="shared" si="65"/>
        <v>0</v>
      </c>
      <c r="BF177" s="15" t="str">
        <f t="shared" si="87"/>
        <v>ČSN 42 5520</v>
      </c>
      <c r="BG177" s="42">
        <v>1.5386</v>
      </c>
      <c r="BH177" s="17">
        <f t="shared" si="88"/>
        <v>14</v>
      </c>
      <c r="BI177" s="17">
        <f t="shared" si="89"/>
        <v>14</v>
      </c>
      <c r="BX177" s="18">
        <f t="shared" si="94"/>
        <v>196</v>
      </c>
      <c r="BY177" s="42">
        <v>5.6000000000000001E-2</v>
      </c>
      <c r="BZ177" s="43">
        <f t="shared" si="71"/>
        <v>36.396724294813474</v>
      </c>
      <c r="CA177" s="18">
        <f t="shared" si="95"/>
        <v>3201.333333333333</v>
      </c>
      <c r="CB177" s="18">
        <f t="shared" si="96"/>
        <v>457.33333333333326</v>
      </c>
      <c r="CC177" s="18">
        <f t="shared" si="97"/>
        <v>686</v>
      </c>
      <c r="CD177" s="25">
        <f t="shared" si="90"/>
        <v>1.5000000000000002</v>
      </c>
      <c r="CE177" s="26">
        <f t="shared" si="91"/>
        <v>4.0414518843273806</v>
      </c>
      <c r="CF177" s="18">
        <f t="shared" si="98"/>
        <v>196</v>
      </c>
      <c r="DJ177" s="20" t="s">
        <v>271</v>
      </c>
    </row>
    <row r="178" spans="1:114" x14ac:dyDescent="0.2">
      <c r="A178" s="15" t="s">
        <v>105</v>
      </c>
      <c r="B178" s="10" t="s">
        <v>278</v>
      </c>
      <c r="C178" s="11">
        <f t="shared" si="84"/>
        <v>1.7662500000000001</v>
      </c>
      <c r="D178" s="11">
        <f t="shared" si="92"/>
        <v>15</v>
      </c>
      <c r="E178" s="11">
        <f t="shared" si="92"/>
        <v>15</v>
      </c>
      <c r="F178" s="11">
        <f t="shared" si="92"/>
        <v>0</v>
      </c>
      <c r="G178" s="11">
        <f t="shared" si="92"/>
        <v>0</v>
      </c>
      <c r="H178" s="11">
        <f t="shared" si="92"/>
        <v>0</v>
      </c>
      <c r="I178" s="11">
        <f t="shared" si="85"/>
        <v>0</v>
      </c>
      <c r="J178" s="11">
        <f t="shared" si="85"/>
        <v>0</v>
      </c>
      <c r="K178" s="11">
        <f t="shared" si="85"/>
        <v>0</v>
      </c>
      <c r="L178" s="11">
        <f t="shared" si="85"/>
        <v>0</v>
      </c>
      <c r="M178" s="11">
        <f t="shared" si="85"/>
        <v>0</v>
      </c>
      <c r="N178" s="11">
        <f t="shared" si="85"/>
        <v>0</v>
      </c>
      <c r="O178" s="11">
        <f t="shared" si="85"/>
        <v>0</v>
      </c>
      <c r="P178" s="11">
        <f t="shared" si="85"/>
        <v>0</v>
      </c>
      <c r="Q178" s="11">
        <f t="shared" si="85"/>
        <v>0</v>
      </c>
      <c r="R178" s="11">
        <f t="shared" si="79"/>
        <v>0</v>
      </c>
      <c r="S178" s="11">
        <f t="shared" si="79"/>
        <v>0</v>
      </c>
      <c r="T178" s="11">
        <f t="shared" si="79"/>
        <v>225</v>
      </c>
      <c r="U178" s="40">
        <f t="shared" si="86"/>
        <v>0.06</v>
      </c>
      <c r="V178" s="11">
        <f t="shared" si="99"/>
        <v>33.970276008492569</v>
      </c>
      <c r="W178" s="11">
        <f t="shared" si="93"/>
        <v>4218.75</v>
      </c>
      <c r="X178" s="11">
        <f t="shared" si="93"/>
        <v>562.5</v>
      </c>
      <c r="Y178" s="11">
        <f t="shared" si="93"/>
        <v>843.75</v>
      </c>
      <c r="Z178" s="11">
        <f t="shared" si="93"/>
        <v>1.5</v>
      </c>
      <c r="AA178" s="11">
        <f t="shared" si="93"/>
        <v>4.3301270189221936</v>
      </c>
      <c r="AB178" s="11">
        <f t="shared" si="93"/>
        <v>225</v>
      </c>
      <c r="AC178" s="11">
        <f t="shared" si="93"/>
        <v>0</v>
      </c>
      <c r="AD178" s="11">
        <f t="shared" si="93"/>
        <v>0</v>
      </c>
      <c r="AE178" s="11">
        <f t="shared" si="93"/>
        <v>0</v>
      </c>
      <c r="AF178" s="11">
        <f t="shared" si="93"/>
        <v>0</v>
      </c>
      <c r="AG178" s="11">
        <f t="shared" si="93"/>
        <v>0</v>
      </c>
      <c r="AH178" s="11">
        <f t="shared" si="93"/>
        <v>0</v>
      </c>
      <c r="AI178" s="11">
        <f t="shared" si="93"/>
        <v>0</v>
      </c>
      <c r="AJ178" s="11">
        <f t="shared" si="93"/>
        <v>0</v>
      </c>
      <c r="AK178" s="11">
        <f t="shared" si="93"/>
        <v>0</v>
      </c>
      <c r="AL178" s="11">
        <f t="shared" si="83"/>
        <v>0</v>
      </c>
      <c r="AM178" s="11">
        <f t="shared" si="83"/>
        <v>0</v>
      </c>
      <c r="AN178" s="11">
        <f t="shared" si="82"/>
        <v>0</v>
      </c>
      <c r="AO178" s="11">
        <f t="shared" si="82"/>
        <v>0</v>
      </c>
      <c r="AP178" s="11">
        <f t="shared" si="81"/>
        <v>0</v>
      </c>
      <c r="AQ178" s="11">
        <f t="shared" si="81"/>
        <v>0</v>
      </c>
      <c r="AR178" s="11">
        <f t="shared" si="80"/>
        <v>0</v>
      </c>
      <c r="AS178" s="11">
        <f t="shared" si="80"/>
        <v>0</v>
      </c>
      <c r="AT178" s="11">
        <f t="shared" si="80"/>
        <v>0</v>
      </c>
      <c r="AU178" s="11">
        <f t="shared" si="80"/>
        <v>0</v>
      </c>
      <c r="AV178" s="11">
        <f t="shared" si="65"/>
        <v>0</v>
      </c>
      <c r="AW178" s="11">
        <f t="shared" si="65"/>
        <v>0</v>
      </c>
      <c r="AX178" s="11">
        <f t="shared" si="65"/>
        <v>0</v>
      </c>
      <c r="AY178" s="11">
        <f t="shared" si="65"/>
        <v>0</v>
      </c>
      <c r="AZ178" s="11">
        <f t="shared" si="65"/>
        <v>0</v>
      </c>
      <c r="BA178" s="11">
        <f t="shared" si="65"/>
        <v>0</v>
      </c>
      <c r="BB178" s="11">
        <f t="shared" si="65"/>
        <v>0</v>
      </c>
      <c r="BC178" s="11">
        <f t="shared" si="65"/>
        <v>0</v>
      </c>
      <c r="BD178" s="11">
        <f t="shared" si="65"/>
        <v>0</v>
      </c>
      <c r="BE178" s="11">
        <f t="shared" si="65"/>
        <v>0</v>
      </c>
      <c r="BF178" s="15" t="str">
        <f t="shared" si="87"/>
        <v>ČSN 42 5520</v>
      </c>
      <c r="BG178" s="42">
        <v>1.7662500000000001</v>
      </c>
      <c r="BH178" s="17">
        <f t="shared" si="88"/>
        <v>15</v>
      </c>
      <c r="BI178" s="17">
        <f t="shared" si="89"/>
        <v>15</v>
      </c>
      <c r="BX178" s="18">
        <f t="shared" si="94"/>
        <v>225</v>
      </c>
      <c r="BY178" s="42">
        <v>0.06</v>
      </c>
      <c r="BZ178" s="43">
        <f t="shared" si="71"/>
        <v>33.970276008492569</v>
      </c>
      <c r="CA178" s="18">
        <f t="shared" si="95"/>
        <v>4218.75</v>
      </c>
      <c r="CB178" s="18">
        <f t="shared" si="96"/>
        <v>562.5</v>
      </c>
      <c r="CC178" s="18">
        <f t="shared" si="97"/>
        <v>843.75</v>
      </c>
      <c r="CD178" s="25">
        <f t="shared" si="90"/>
        <v>1.5</v>
      </c>
      <c r="CE178" s="26">
        <f t="shared" si="91"/>
        <v>4.3301270189221936</v>
      </c>
      <c r="CF178" s="18">
        <f t="shared" si="98"/>
        <v>225</v>
      </c>
      <c r="DJ178" s="20" t="s">
        <v>271</v>
      </c>
    </row>
    <row r="179" spans="1:114" x14ac:dyDescent="0.2">
      <c r="A179" s="15" t="s">
        <v>105</v>
      </c>
      <c r="B179" s="10" t="s">
        <v>279</v>
      </c>
      <c r="C179" s="11">
        <f t="shared" si="84"/>
        <v>2.0095999999999998</v>
      </c>
      <c r="D179" s="11">
        <f t="shared" si="92"/>
        <v>16</v>
      </c>
      <c r="E179" s="11">
        <f t="shared" si="92"/>
        <v>16</v>
      </c>
      <c r="F179" s="11">
        <f t="shared" si="92"/>
        <v>0</v>
      </c>
      <c r="G179" s="11">
        <f t="shared" si="92"/>
        <v>0</v>
      </c>
      <c r="H179" s="11">
        <f t="shared" si="92"/>
        <v>0</v>
      </c>
      <c r="I179" s="11">
        <f t="shared" si="85"/>
        <v>0</v>
      </c>
      <c r="J179" s="11">
        <f t="shared" si="85"/>
        <v>0</v>
      </c>
      <c r="K179" s="11">
        <f t="shared" si="85"/>
        <v>0</v>
      </c>
      <c r="L179" s="11">
        <f t="shared" si="85"/>
        <v>0</v>
      </c>
      <c r="M179" s="11">
        <f t="shared" si="85"/>
        <v>0</v>
      </c>
      <c r="N179" s="11">
        <f t="shared" si="85"/>
        <v>0</v>
      </c>
      <c r="O179" s="11">
        <f t="shared" si="85"/>
        <v>0</v>
      </c>
      <c r="P179" s="11">
        <f t="shared" si="85"/>
        <v>0</v>
      </c>
      <c r="Q179" s="11">
        <f t="shared" si="85"/>
        <v>0</v>
      </c>
      <c r="R179" s="11">
        <f t="shared" si="79"/>
        <v>0</v>
      </c>
      <c r="S179" s="11">
        <f t="shared" si="79"/>
        <v>0</v>
      </c>
      <c r="T179" s="11">
        <f t="shared" si="79"/>
        <v>256</v>
      </c>
      <c r="U179" s="40">
        <f t="shared" si="86"/>
        <v>6.4000000000000001E-2</v>
      </c>
      <c r="V179" s="11">
        <f t="shared" si="99"/>
        <v>31.847133757961785</v>
      </c>
      <c r="W179" s="11">
        <f t="shared" si="93"/>
        <v>5461.333333333333</v>
      </c>
      <c r="X179" s="11">
        <f t="shared" si="93"/>
        <v>682.66666666666663</v>
      </c>
      <c r="Y179" s="11">
        <f t="shared" si="93"/>
        <v>1024</v>
      </c>
      <c r="Z179" s="11">
        <f t="shared" si="93"/>
        <v>1.5</v>
      </c>
      <c r="AA179" s="11">
        <f t="shared" si="93"/>
        <v>4.6188021535170058</v>
      </c>
      <c r="AB179" s="11">
        <f t="shared" si="93"/>
        <v>256</v>
      </c>
      <c r="AC179" s="11">
        <f t="shared" si="93"/>
        <v>0</v>
      </c>
      <c r="AD179" s="11">
        <f t="shared" si="93"/>
        <v>0</v>
      </c>
      <c r="AE179" s="11">
        <f t="shared" si="93"/>
        <v>0</v>
      </c>
      <c r="AF179" s="11">
        <f t="shared" si="93"/>
        <v>0</v>
      </c>
      <c r="AG179" s="11">
        <f t="shared" si="93"/>
        <v>0</v>
      </c>
      <c r="AH179" s="11">
        <f t="shared" si="93"/>
        <v>0</v>
      </c>
      <c r="AI179" s="11">
        <f t="shared" si="93"/>
        <v>0</v>
      </c>
      <c r="AJ179" s="11">
        <f t="shared" si="93"/>
        <v>0</v>
      </c>
      <c r="AK179" s="11">
        <f t="shared" si="93"/>
        <v>0</v>
      </c>
      <c r="AL179" s="11">
        <f t="shared" si="83"/>
        <v>0</v>
      </c>
      <c r="AM179" s="11">
        <f t="shared" si="83"/>
        <v>0</v>
      </c>
      <c r="AN179" s="11">
        <f t="shared" si="82"/>
        <v>0</v>
      </c>
      <c r="AO179" s="11">
        <f t="shared" si="82"/>
        <v>0</v>
      </c>
      <c r="AP179" s="11">
        <f t="shared" si="81"/>
        <v>0</v>
      </c>
      <c r="AQ179" s="11">
        <f t="shared" si="81"/>
        <v>0</v>
      </c>
      <c r="AR179" s="11">
        <f t="shared" si="80"/>
        <v>0</v>
      </c>
      <c r="AS179" s="11">
        <f t="shared" si="80"/>
        <v>0</v>
      </c>
      <c r="AT179" s="11">
        <f t="shared" si="80"/>
        <v>0</v>
      </c>
      <c r="AU179" s="11">
        <f t="shared" si="80"/>
        <v>0</v>
      </c>
      <c r="AV179" s="11">
        <f t="shared" si="65"/>
        <v>0</v>
      </c>
      <c r="AW179" s="11">
        <f t="shared" si="65"/>
        <v>0</v>
      </c>
      <c r="AX179" s="11">
        <f t="shared" si="65"/>
        <v>0</v>
      </c>
      <c r="AY179" s="11">
        <f t="shared" si="65"/>
        <v>0</v>
      </c>
      <c r="AZ179" s="11">
        <f t="shared" si="65"/>
        <v>0</v>
      </c>
      <c r="BA179" s="11">
        <f t="shared" si="65"/>
        <v>0</v>
      </c>
      <c r="BB179" s="11">
        <f t="shared" si="65"/>
        <v>0</v>
      </c>
      <c r="BC179" s="11">
        <f t="shared" si="65"/>
        <v>0</v>
      </c>
      <c r="BD179" s="11">
        <f t="shared" si="65"/>
        <v>0</v>
      </c>
      <c r="BE179" s="11">
        <f t="shared" si="65"/>
        <v>0</v>
      </c>
      <c r="BF179" s="15" t="str">
        <f t="shared" si="87"/>
        <v>ČSN 42 5520</v>
      </c>
      <c r="BG179" s="42">
        <v>2.0095999999999998</v>
      </c>
      <c r="BH179" s="17">
        <f t="shared" si="88"/>
        <v>16</v>
      </c>
      <c r="BI179" s="17">
        <f t="shared" si="89"/>
        <v>16</v>
      </c>
      <c r="BX179" s="18">
        <f t="shared" si="94"/>
        <v>256</v>
      </c>
      <c r="BY179" s="42">
        <v>6.4000000000000001E-2</v>
      </c>
      <c r="BZ179" s="43">
        <f t="shared" si="71"/>
        <v>31.847133757961785</v>
      </c>
      <c r="CA179" s="18">
        <f t="shared" si="95"/>
        <v>5461.333333333333</v>
      </c>
      <c r="CB179" s="18">
        <f t="shared" si="96"/>
        <v>682.66666666666663</v>
      </c>
      <c r="CC179" s="18">
        <f t="shared" si="97"/>
        <v>1024</v>
      </c>
      <c r="CD179" s="25">
        <f t="shared" si="90"/>
        <v>1.5</v>
      </c>
      <c r="CE179" s="26">
        <f t="shared" si="91"/>
        <v>4.6188021535170058</v>
      </c>
      <c r="CF179" s="18">
        <f t="shared" si="98"/>
        <v>256</v>
      </c>
      <c r="DJ179" s="20" t="s">
        <v>271</v>
      </c>
    </row>
    <row r="180" spans="1:114" x14ac:dyDescent="0.2">
      <c r="A180" s="15" t="s">
        <v>105</v>
      </c>
      <c r="B180" s="10" t="s">
        <v>280</v>
      </c>
      <c r="C180" s="11">
        <f t="shared" si="84"/>
        <v>2.2686500000000001</v>
      </c>
      <c r="D180" s="11">
        <f t="shared" si="92"/>
        <v>17</v>
      </c>
      <c r="E180" s="11">
        <f t="shared" si="92"/>
        <v>17</v>
      </c>
      <c r="F180" s="11">
        <f t="shared" si="92"/>
        <v>0</v>
      </c>
      <c r="G180" s="11">
        <f t="shared" si="92"/>
        <v>0</v>
      </c>
      <c r="H180" s="11">
        <f t="shared" si="92"/>
        <v>0</v>
      </c>
      <c r="I180" s="11">
        <f t="shared" si="85"/>
        <v>0</v>
      </c>
      <c r="J180" s="11">
        <f t="shared" si="85"/>
        <v>0</v>
      </c>
      <c r="K180" s="11">
        <f t="shared" si="85"/>
        <v>0</v>
      </c>
      <c r="L180" s="11">
        <f t="shared" si="85"/>
        <v>0</v>
      </c>
      <c r="M180" s="11">
        <f t="shared" si="85"/>
        <v>0</v>
      </c>
      <c r="N180" s="11">
        <f t="shared" si="85"/>
        <v>0</v>
      </c>
      <c r="O180" s="11">
        <f t="shared" si="85"/>
        <v>0</v>
      </c>
      <c r="P180" s="11">
        <f t="shared" si="85"/>
        <v>0</v>
      </c>
      <c r="Q180" s="11">
        <f t="shared" si="85"/>
        <v>0</v>
      </c>
      <c r="R180" s="11">
        <f t="shared" si="79"/>
        <v>0</v>
      </c>
      <c r="S180" s="11">
        <f t="shared" si="79"/>
        <v>0</v>
      </c>
      <c r="T180" s="11">
        <f t="shared" si="79"/>
        <v>289</v>
      </c>
      <c r="U180" s="40">
        <f t="shared" si="86"/>
        <v>6.8000000000000005E-2</v>
      </c>
      <c r="V180" s="11">
        <f t="shared" si="99"/>
        <v>29.973772948669922</v>
      </c>
      <c r="W180" s="11">
        <f t="shared" si="93"/>
        <v>6960.083333333333</v>
      </c>
      <c r="X180" s="11">
        <f t="shared" si="93"/>
        <v>818.83333333333326</v>
      </c>
      <c r="Y180" s="11">
        <f t="shared" si="93"/>
        <v>1228.25</v>
      </c>
      <c r="Z180" s="11">
        <f t="shared" si="93"/>
        <v>1.5000000000000002</v>
      </c>
      <c r="AA180" s="11">
        <f t="shared" si="93"/>
        <v>4.9074772881118189</v>
      </c>
      <c r="AB180" s="11">
        <f t="shared" si="93"/>
        <v>289</v>
      </c>
      <c r="AC180" s="11">
        <f t="shared" si="93"/>
        <v>0</v>
      </c>
      <c r="AD180" s="11">
        <f t="shared" si="93"/>
        <v>0</v>
      </c>
      <c r="AE180" s="11">
        <f t="shared" si="93"/>
        <v>0</v>
      </c>
      <c r="AF180" s="11">
        <f t="shared" si="93"/>
        <v>0</v>
      </c>
      <c r="AG180" s="11">
        <f t="shared" si="93"/>
        <v>0</v>
      </c>
      <c r="AH180" s="11">
        <f t="shared" si="93"/>
        <v>0</v>
      </c>
      <c r="AI180" s="11">
        <f t="shared" si="93"/>
        <v>0</v>
      </c>
      <c r="AJ180" s="11">
        <f t="shared" si="93"/>
        <v>0</v>
      </c>
      <c r="AK180" s="11">
        <f t="shared" si="93"/>
        <v>0</v>
      </c>
      <c r="AL180" s="11">
        <f t="shared" si="83"/>
        <v>0</v>
      </c>
      <c r="AM180" s="11">
        <f t="shared" si="83"/>
        <v>0</v>
      </c>
      <c r="AN180" s="11">
        <f t="shared" si="82"/>
        <v>0</v>
      </c>
      <c r="AO180" s="11">
        <f t="shared" si="82"/>
        <v>0</v>
      </c>
      <c r="AP180" s="11">
        <f t="shared" si="81"/>
        <v>0</v>
      </c>
      <c r="AQ180" s="11">
        <f t="shared" si="81"/>
        <v>0</v>
      </c>
      <c r="AR180" s="11">
        <f t="shared" si="80"/>
        <v>0</v>
      </c>
      <c r="AS180" s="11">
        <f t="shared" si="80"/>
        <v>0</v>
      </c>
      <c r="AT180" s="11">
        <f t="shared" si="80"/>
        <v>0</v>
      </c>
      <c r="AU180" s="11">
        <f t="shared" si="80"/>
        <v>0</v>
      </c>
      <c r="AV180" s="11">
        <f t="shared" si="65"/>
        <v>0</v>
      </c>
      <c r="AW180" s="11">
        <f t="shared" si="65"/>
        <v>0</v>
      </c>
      <c r="AX180" s="11">
        <f t="shared" si="65"/>
        <v>0</v>
      </c>
      <c r="AY180" s="11">
        <f t="shared" si="65"/>
        <v>0</v>
      </c>
      <c r="AZ180" s="11">
        <f t="shared" si="65"/>
        <v>0</v>
      </c>
      <c r="BA180" s="11">
        <f t="shared" si="65"/>
        <v>0</v>
      </c>
      <c r="BB180" s="11">
        <f t="shared" si="65"/>
        <v>0</v>
      </c>
      <c r="BC180" s="11">
        <f t="shared" si="65"/>
        <v>0</v>
      </c>
      <c r="BD180" s="11">
        <f t="shared" si="65"/>
        <v>0</v>
      </c>
      <c r="BE180" s="11">
        <f t="shared" si="65"/>
        <v>0</v>
      </c>
      <c r="BF180" s="15" t="str">
        <f t="shared" si="87"/>
        <v>ČSN 42 5520</v>
      </c>
      <c r="BG180" s="42">
        <v>2.2686500000000001</v>
      </c>
      <c r="BH180" s="17">
        <f t="shared" si="88"/>
        <v>17</v>
      </c>
      <c r="BI180" s="17">
        <f t="shared" si="89"/>
        <v>17</v>
      </c>
      <c r="BX180" s="18">
        <f t="shared" si="94"/>
        <v>289</v>
      </c>
      <c r="BY180" s="42">
        <v>6.8000000000000005E-2</v>
      </c>
      <c r="BZ180" s="43">
        <f t="shared" si="71"/>
        <v>29.973772948669922</v>
      </c>
      <c r="CA180" s="18">
        <f t="shared" si="95"/>
        <v>6960.083333333333</v>
      </c>
      <c r="CB180" s="18">
        <f t="shared" si="96"/>
        <v>818.83333333333326</v>
      </c>
      <c r="CC180" s="18">
        <f t="shared" si="97"/>
        <v>1228.25</v>
      </c>
      <c r="CD180" s="25">
        <f t="shared" si="90"/>
        <v>1.5000000000000002</v>
      </c>
      <c r="CE180" s="26">
        <f t="shared" si="91"/>
        <v>4.9074772881118189</v>
      </c>
      <c r="CF180" s="18">
        <f t="shared" si="98"/>
        <v>289</v>
      </c>
      <c r="DJ180" s="20" t="s">
        <v>271</v>
      </c>
    </row>
    <row r="181" spans="1:114" x14ac:dyDescent="0.2">
      <c r="A181" s="15" t="s">
        <v>105</v>
      </c>
      <c r="B181" s="10" t="s">
        <v>281</v>
      </c>
      <c r="C181" s="11">
        <f t="shared" si="84"/>
        <v>2.5434000000000001</v>
      </c>
      <c r="D181" s="11">
        <f t="shared" si="92"/>
        <v>18</v>
      </c>
      <c r="E181" s="11">
        <f t="shared" si="92"/>
        <v>18</v>
      </c>
      <c r="F181" s="11">
        <f t="shared" si="92"/>
        <v>0</v>
      </c>
      <c r="G181" s="11">
        <f t="shared" si="92"/>
        <v>0</v>
      </c>
      <c r="H181" s="11">
        <f t="shared" si="92"/>
        <v>0</v>
      </c>
      <c r="I181" s="11">
        <f t="shared" si="85"/>
        <v>0</v>
      </c>
      <c r="J181" s="11">
        <f t="shared" si="85"/>
        <v>0</v>
      </c>
      <c r="K181" s="11">
        <f t="shared" si="85"/>
        <v>0</v>
      </c>
      <c r="L181" s="11">
        <f t="shared" si="85"/>
        <v>0</v>
      </c>
      <c r="M181" s="11">
        <f t="shared" si="85"/>
        <v>0</v>
      </c>
      <c r="N181" s="11">
        <f t="shared" si="85"/>
        <v>0</v>
      </c>
      <c r="O181" s="11">
        <f t="shared" si="85"/>
        <v>0</v>
      </c>
      <c r="P181" s="11">
        <f t="shared" si="85"/>
        <v>0</v>
      </c>
      <c r="Q181" s="11">
        <f t="shared" si="85"/>
        <v>0</v>
      </c>
      <c r="R181" s="11">
        <f t="shared" si="79"/>
        <v>0</v>
      </c>
      <c r="S181" s="11">
        <f t="shared" si="79"/>
        <v>0</v>
      </c>
      <c r="T181" s="11">
        <f t="shared" si="79"/>
        <v>324</v>
      </c>
      <c r="U181" s="40">
        <f t="shared" si="86"/>
        <v>7.1999999999999995E-2</v>
      </c>
      <c r="V181" s="11">
        <f t="shared" si="99"/>
        <v>28.308563340410473</v>
      </c>
      <c r="W181" s="11">
        <f t="shared" si="93"/>
        <v>8748</v>
      </c>
      <c r="X181" s="11">
        <f t="shared" si="93"/>
        <v>972</v>
      </c>
      <c r="Y181" s="11">
        <f t="shared" si="93"/>
        <v>1458</v>
      </c>
      <c r="Z181" s="11">
        <f t="shared" si="93"/>
        <v>1.5</v>
      </c>
      <c r="AA181" s="11">
        <f t="shared" si="93"/>
        <v>5.196152422706632</v>
      </c>
      <c r="AB181" s="11">
        <f t="shared" si="93"/>
        <v>324</v>
      </c>
      <c r="AC181" s="11">
        <f t="shared" si="93"/>
        <v>0</v>
      </c>
      <c r="AD181" s="11">
        <f t="shared" si="93"/>
        <v>0</v>
      </c>
      <c r="AE181" s="11">
        <f t="shared" si="93"/>
        <v>0</v>
      </c>
      <c r="AF181" s="11">
        <f t="shared" si="93"/>
        <v>0</v>
      </c>
      <c r="AG181" s="11">
        <f t="shared" si="93"/>
        <v>0</v>
      </c>
      <c r="AH181" s="11">
        <f t="shared" si="93"/>
        <v>0</v>
      </c>
      <c r="AI181" s="11">
        <f t="shared" si="93"/>
        <v>0</v>
      </c>
      <c r="AJ181" s="11">
        <f t="shared" si="93"/>
        <v>0</v>
      </c>
      <c r="AK181" s="11">
        <f t="shared" si="93"/>
        <v>0</v>
      </c>
      <c r="AL181" s="11">
        <f t="shared" si="83"/>
        <v>0</v>
      </c>
      <c r="AM181" s="11">
        <f t="shared" si="83"/>
        <v>0</v>
      </c>
      <c r="AN181" s="11">
        <f t="shared" si="82"/>
        <v>0</v>
      </c>
      <c r="AO181" s="11">
        <f t="shared" si="82"/>
        <v>0</v>
      </c>
      <c r="AP181" s="11">
        <f t="shared" si="81"/>
        <v>0</v>
      </c>
      <c r="AQ181" s="11">
        <f t="shared" si="81"/>
        <v>0</v>
      </c>
      <c r="AR181" s="11">
        <f t="shared" si="80"/>
        <v>0</v>
      </c>
      <c r="AS181" s="11">
        <f t="shared" si="80"/>
        <v>0</v>
      </c>
      <c r="AT181" s="11">
        <f t="shared" si="80"/>
        <v>0</v>
      </c>
      <c r="AU181" s="11">
        <f t="shared" si="80"/>
        <v>0</v>
      </c>
      <c r="AV181" s="11">
        <f t="shared" si="65"/>
        <v>0</v>
      </c>
      <c r="AW181" s="11">
        <f t="shared" si="65"/>
        <v>0</v>
      </c>
      <c r="AX181" s="11">
        <f t="shared" si="65"/>
        <v>0</v>
      </c>
      <c r="AY181" s="11">
        <f t="shared" si="65"/>
        <v>0</v>
      </c>
      <c r="AZ181" s="11">
        <f t="shared" si="65"/>
        <v>0</v>
      </c>
      <c r="BA181" s="11">
        <f t="shared" si="65"/>
        <v>0</v>
      </c>
      <c r="BB181" s="11">
        <f t="shared" si="65"/>
        <v>0</v>
      </c>
      <c r="BC181" s="11">
        <f t="shared" si="65"/>
        <v>0</v>
      </c>
      <c r="BD181" s="11">
        <f t="shared" si="65"/>
        <v>0</v>
      </c>
      <c r="BE181" s="11">
        <f t="shared" si="65"/>
        <v>0</v>
      </c>
      <c r="BF181" s="15" t="str">
        <f t="shared" si="87"/>
        <v>ČSN 42 5520</v>
      </c>
      <c r="BG181" s="42">
        <v>2.5434000000000001</v>
      </c>
      <c r="BH181" s="17">
        <f t="shared" si="88"/>
        <v>18</v>
      </c>
      <c r="BI181" s="17">
        <f t="shared" si="89"/>
        <v>18</v>
      </c>
      <c r="BX181" s="18">
        <f t="shared" si="94"/>
        <v>324</v>
      </c>
      <c r="BY181" s="42">
        <v>7.1999999999999995E-2</v>
      </c>
      <c r="BZ181" s="43">
        <f t="shared" si="71"/>
        <v>28.308563340410473</v>
      </c>
      <c r="CA181" s="18">
        <f t="shared" si="95"/>
        <v>8748</v>
      </c>
      <c r="CB181" s="18">
        <f t="shared" si="96"/>
        <v>972</v>
      </c>
      <c r="CC181" s="18">
        <f t="shared" si="97"/>
        <v>1458</v>
      </c>
      <c r="CD181" s="25">
        <f t="shared" si="90"/>
        <v>1.5</v>
      </c>
      <c r="CE181" s="26">
        <f t="shared" si="91"/>
        <v>5.196152422706632</v>
      </c>
      <c r="CF181" s="18">
        <f t="shared" si="98"/>
        <v>324</v>
      </c>
      <c r="DJ181" s="20" t="s">
        <v>271</v>
      </c>
    </row>
    <row r="182" spans="1:114" x14ac:dyDescent="0.2">
      <c r="A182" s="15" t="s">
        <v>105</v>
      </c>
      <c r="B182" s="10" t="s">
        <v>282</v>
      </c>
      <c r="C182" s="11">
        <f t="shared" si="84"/>
        <v>2.83385</v>
      </c>
      <c r="D182" s="11">
        <f t="shared" si="92"/>
        <v>19</v>
      </c>
      <c r="E182" s="11">
        <f t="shared" si="92"/>
        <v>19</v>
      </c>
      <c r="F182" s="11">
        <f t="shared" si="92"/>
        <v>0</v>
      </c>
      <c r="G182" s="11">
        <f t="shared" si="92"/>
        <v>0</v>
      </c>
      <c r="H182" s="11">
        <f t="shared" si="92"/>
        <v>0</v>
      </c>
      <c r="I182" s="11">
        <f t="shared" si="85"/>
        <v>0</v>
      </c>
      <c r="J182" s="11">
        <f t="shared" si="85"/>
        <v>0</v>
      </c>
      <c r="K182" s="11">
        <f t="shared" si="85"/>
        <v>0</v>
      </c>
      <c r="L182" s="11">
        <f t="shared" si="85"/>
        <v>0</v>
      </c>
      <c r="M182" s="11">
        <f t="shared" si="85"/>
        <v>0</v>
      </c>
      <c r="N182" s="11">
        <f t="shared" si="85"/>
        <v>0</v>
      </c>
      <c r="O182" s="11">
        <f t="shared" si="85"/>
        <v>0</v>
      </c>
      <c r="P182" s="11">
        <f t="shared" si="85"/>
        <v>0</v>
      </c>
      <c r="Q182" s="11">
        <f t="shared" si="85"/>
        <v>0</v>
      </c>
      <c r="R182" s="11">
        <f t="shared" si="79"/>
        <v>0</v>
      </c>
      <c r="S182" s="11">
        <f t="shared" si="79"/>
        <v>0</v>
      </c>
      <c r="T182" s="11">
        <f t="shared" si="79"/>
        <v>361</v>
      </c>
      <c r="U182" s="40">
        <f t="shared" si="86"/>
        <v>7.5999999999999998E-2</v>
      </c>
      <c r="V182" s="11">
        <f t="shared" si="99"/>
        <v>26.818638954073084</v>
      </c>
      <c r="W182" s="11">
        <f t="shared" si="93"/>
        <v>10860.083333333332</v>
      </c>
      <c r="X182" s="11">
        <f t="shared" si="93"/>
        <v>1143.1666666666665</v>
      </c>
      <c r="Y182" s="11">
        <f t="shared" si="93"/>
        <v>1714.75</v>
      </c>
      <c r="Z182" s="11">
        <f t="shared" si="93"/>
        <v>1.5000000000000002</v>
      </c>
      <c r="AA182" s="11">
        <f t="shared" si="93"/>
        <v>5.4848275573014442</v>
      </c>
      <c r="AB182" s="11">
        <f t="shared" si="93"/>
        <v>361</v>
      </c>
      <c r="AC182" s="11">
        <f t="shared" si="93"/>
        <v>0</v>
      </c>
      <c r="AD182" s="11">
        <f t="shared" si="93"/>
        <v>0</v>
      </c>
      <c r="AE182" s="11">
        <f t="shared" si="93"/>
        <v>0</v>
      </c>
      <c r="AF182" s="11">
        <f t="shared" si="93"/>
        <v>0</v>
      </c>
      <c r="AG182" s="11">
        <f t="shared" si="93"/>
        <v>0</v>
      </c>
      <c r="AH182" s="11">
        <f t="shared" si="93"/>
        <v>0</v>
      </c>
      <c r="AI182" s="11">
        <f t="shared" si="93"/>
        <v>0</v>
      </c>
      <c r="AJ182" s="11">
        <f t="shared" si="93"/>
        <v>0</v>
      </c>
      <c r="AK182" s="11">
        <f t="shared" si="93"/>
        <v>0</v>
      </c>
      <c r="AL182" s="11">
        <f t="shared" si="83"/>
        <v>0</v>
      </c>
      <c r="AM182" s="11">
        <f t="shared" si="83"/>
        <v>0</v>
      </c>
      <c r="AN182" s="11">
        <f t="shared" si="82"/>
        <v>0</v>
      </c>
      <c r="AO182" s="11">
        <f t="shared" si="82"/>
        <v>0</v>
      </c>
      <c r="AP182" s="11">
        <f t="shared" si="81"/>
        <v>0</v>
      </c>
      <c r="AQ182" s="11">
        <f t="shared" si="81"/>
        <v>0</v>
      </c>
      <c r="AR182" s="11">
        <f t="shared" si="80"/>
        <v>0</v>
      </c>
      <c r="AS182" s="11">
        <f t="shared" si="80"/>
        <v>0</v>
      </c>
      <c r="AT182" s="11">
        <f t="shared" si="80"/>
        <v>0</v>
      </c>
      <c r="AU182" s="11">
        <f t="shared" si="80"/>
        <v>0</v>
      </c>
      <c r="AV182" s="11">
        <f t="shared" si="65"/>
        <v>0</v>
      </c>
      <c r="AW182" s="11">
        <f t="shared" si="65"/>
        <v>0</v>
      </c>
      <c r="AX182" s="11">
        <f t="shared" si="65"/>
        <v>0</v>
      </c>
      <c r="AY182" s="11">
        <f t="shared" si="65"/>
        <v>0</v>
      </c>
      <c r="AZ182" s="11">
        <f t="shared" si="65"/>
        <v>0</v>
      </c>
      <c r="BA182" s="11">
        <f t="shared" si="65"/>
        <v>0</v>
      </c>
      <c r="BB182" s="11">
        <f t="shared" si="65"/>
        <v>0</v>
      </c>
      <c r="BC182" s="11">
        <f t="shared" si="65"/>
        <v>0</v>
      </c>
      <c r="BD182" s="11">
        <f t="shared" si="65"/>
        <v>0</v>
      </c>
      <c r="BE182" s="11">
        <f t="shared" si="65"/>
        <v>0</v>
      </c>
      <c r="BF182" s="15" t="str">
        <f t="shared" si="87"/>
        <v>ČSN 42 5520</v>
      </c>
      <c r="BG182" s="42">
        <v>2.83385</v>
      </c>
      <c r="BH182" s="17">
        <f t="shared" si="88"/>
        <v>19</v>
      </c>
      <c r="BI182" s="17">
        <f t="shared" si="89"/>
        <v>19</v>
      </c>
      <c r="BX182" s="18">
        <f t="shared" si="94"/>
        <v>361</v>
      </c>
      <c r="BY182" s="42">
        <v>7.5999999999999998E-2</v>
      </c>
      <c r="BZ182" s="43">
        <f t="shared" si="71"/>
        <v>26.818638954073084</v>
      </c>
      <c r="CA182" s="18">
        <f t="shared" si="95"/>
        <v>10860.083333333332</v>
      </c>
      <c r="CB182" s="18">
        <f t="shared" si="96"/>
        <v>1143.1666666666665</v>
      </c>
      <c r="CC182" s="18">
        <f t="shared" si="97"/>
        <v>1714.75</v>
      </c>
      <c r="CD182" s="25">
        <f t="shared" si="90"/>
        <v>1.5000000000000002</v>
      </c>
      <c r="CE182" s="26">
        <f t="shared" si="91"/>
        <v>5.4848275573014442</v>
      </c>
      <c r="CF182" s="18">
        <f t="shared" si="98"/>
        <v>361</v>
      </c>
      <c r="DJ182" s="20" t="s">
        <v>271</v>
      </c>
    </row>
    <row r="183" spans="1:114" x14ac:dyDescent="0.2">
      <c r="A183" s="15" t="s">
        <v>105</v>
      </c>
      <c r="B183" s="10" t="s">
        <v>283</v>
      </c>
      <c r="C183" s="11">
        <f t="shared" si="84"/>
        <v>3.14</v>
      </c>
      <c r="D183" s="11">
        <f t="shared" si="92"/>
        <v>20</v>
      </c>
      <c r="E183" s="11">
        <f t="shared" si="92"/>
        <v>20</v>
      </c>
      <c r="F183" s="11">
        <f t="shared" si="92"/>
        <v>0</v>
      </c>
      <c r="G183" s="11">
        <f t="shared" si="92"/>
        <v>0</v>
      </c>
      <c r="H183" s="11">
        <f t="shared" si="92"/>
        <v>0</v>
      </c>
      <c r="I183" s="11">
        <f t="shared" si="85"/>
        <v>0</v>
      </c>
      <c r="J183" s="11">
        <f t="shared" si="85"/>
        <v>0</v>
      </c>
      <c r="K183" s="11">
        <f t="shared" si="85"/>
        <v>0</v>
      </c>
      <c r="L183" s="11">
        <f t="shared" si="85"/>
        <v>0</v>
      </c>
      <c r="M183" s="11">
        <f t="shared" si="85"/>
        <v>0</v>
      </c>
      <c r="N183" s="11">
        <f t="shared" si="85"/>
        <v>0</v>
      </c>
      <c r="O183" s="11">
        <f t="shared" si="85"/>
        <v>0</v>
      </c>
      <c r="P183" s="11">
        <f t="shared" si="85"/>
        <v>0</v>
      </c>
      <c r="Q183" s="11">
        <f t="shared" si="85"/>
        <v>0</v>
      </c>
      <c r="R183" s="11">
        <f t="shared" si="79"/>
        <v>0</v>
      </c>
      <c r="S183" s="11">
        <f t="shared" si="79"/>
        <v>0</v>
      </c>
      <c r="T183" s="11">
        <f t="shared" si="79"/>
        <v>400</v>
      </c>
      <c r="U183" s="40">
        <f t="shared" si="86"/>
        <v>0.08</v>
      </c>
      <c r="V183" s="11">
        <f t="shared" si="99"/>
        <v>25.477707006369432</v>
      </c>
      <c r="W183" s="11">
        <f t="shared" si="93"/>
        <v>13333.333333333332</v>
      </c>
      <c r="X183" s="11">
        <f t="shared" si="93"/>
        <v>1333.3333333333333</v>
      </c>
      <c r="Y183" s="11">
        <f t="shared" si="93"/>
        <v>2000</v>
      </c>
      <c r="Z183" s="11">
        <f t="shared" si="93"/>
        <v>1.5</v>
      </c>
      <c r="AA183" s="11">
        <f t="shared" si="93"/>
        <v>5.7735026918962573</v>
      </c>
      <c r="AB183" s="11">
        <f t="shared" si="93"/>
        <v>400</v>
      </c>
      <c r="AC183" s="11">
        <f t="shared" si="93"/>
        <v>0</v>
      </c>
      <c r="AD183" s="11">
        <f t="shared" si="93"/>
        <v>0</v>
      </c>
      <c r="AE183" s="11">
        <f t="shared" si="93"/>
        <v>0</v>
      </c>
      <c r="AF183" s="11">
        <f t="shared" si="93"/>
        <v>0</v>
      </c>
      <c r="AG183" s="11">
        <f t="shared" si="93"/>
        <v>0</v>
      </c>
      <c r="AH183" s="11">
        <f t="shared" si="93"/>
        <v>0</v>
      </c>
      <c r="AI183" s="11">
        <f t="shared" si="93"/>
        <v>0</v>
      </c>
      <c r="AJ183" s="11">
        <f t="shared" si="93"/>
        <v>0</v>
      </c>
      <c r="AK183" s="11">
        <f t="shared" si="93"/>
        <v>0</v>
      </c>
      <c r="AL183" s="11">
        <f t="shared" si="83"/>
        <v>0</v>
      </c>
      <c r="AM183" s="11">
        <f t="shared" si="83"/>
        <v>0</v>
      </c>
      <c r="AN183" s="11">
        <f t="shared" si="82"/>
        <v>0</v>
      </c>
      <c r="AO183" s="11">
        <f t="shared" si="82"/>
        <v>0</v>
      </c>
      <c r="AP183" s="11">
        <f t="shared" si="81"/>
        <v>0</v>
      </c>
      <c r="AQ183" s="11">
        <f t="shared" si="81"/>
        <v>0</v>
      </c>
      <c r="AR183" s="11">
        <f t="shared" si="80"/>
        <v>0</v>
      </c>
      <c r="AS183" s="11">
        <f t="shared" si="80"/>
        <v>0</v>
      </c>
      <c r="AT183" s="11">
        <f t="shared" si="80"/>
        <v>0</v>
      </c>
      <c r="AU183" s="11">
        <f t="shared" si="80"/>
        <v>0</v>
      </c>
      <c r="AV183" s="11">
        <f t="shared" si="65"/>
        <v>0</v>
      </c>
      <c r="AW183" s="11">
        <f t="shared" si="65"/>
        <v>0</v>
      </c>
      <c r="AX183" s="11">
        <f t="shared" si="65"/>
        <v>0</v>
      </c>
      <c r="AY183" s="11">
        <f t="shared" si="65"/>
        <v>0</v>
      </c>
      <c r="AZ183" s="11">
        <f t="shared" si="65"/>
        <v>0</v>
      </c>
      <c r="BA183" s="11">
        <f t="shared" si="65"/>
        <v>0</v>
      </c>
      <c r="BB183" s="11">
        <f t="shared" si="65"/>
        <v>0</v>
      </c>
      <c r="BC183" s="11">
        <f t="shared" si="65"/>
        <v>0</v>
      </c>
      <c r="BD183" s="11">
        <f t="shared" si="65"/>
        <v>0</v>
      </c>
      <c r="BE183" s="11">
        <f t="shared" si="65"/>
        <v>0</v>
      </c>
      <c r="BF183" s="15" t="str">
        <f t="shared" si="87"/>
        <v>ČSN 42 5520</v>
      </c>
      <c r="BG183" s="42">
        <v>3.14</v>
      </c>
      <c r="BH183" s="17">
        <f t="shared" si="88"/>
        <v>20</v>
      </c>
      <c r="BI183" s="17">
        <f t="shared" si="89"/>
        <v>20</v>
      </c>
      <c r="BX183" s="18">
        <f t="shared" si="94"/>
        <v>400</v>
      </c>
      <c r="BY183" s="42">
        <v>0.08</v>
      </c>
      <c r="BZ183" s="43">
        <f t="shared" si="71"/>
        <v>25.477707006369432</v>
      </c>
      <c r="CA183" s="18">
        <f t="shared" si="95"/>
        <v>13333.333333333332</v>
      </c>
      <c r="CB183" s="18">
        <f t="shared" si="96"/>
        <v>1333.3333333333333</v>
      </c>
      <c r="CC183" s="18">
        <f t="shared" si="97"/>
        <v>2000</v>
      </c>
      <c r="CD183" s="25">
        <f t="shared" si="90"/>
        <v>1.5</v>
      </c>
      <c r="CE183" s="26">
        <f t="shared" si="91"/>
        <v>5.7735026918962573</v>
      </c>
      <c r="CF183" s="18">
        <f t="shared" si="98"/>
        <v>400</v>
      </c>
      <c r="DJ183" s="20" t="s">
        <v>271</v>
      </c>
    </row>
    <row r="184" spans="1:114" x14ac:dyDescent="0.2">
      <c r="A184" s="15" t="s">
        <v>105</v>
      </c>
      <c r="B184" s="10" t="s">
        <v>284</v>
      </c>
      <c r="C184" s="11">
        <f t="shared" si="84"/>
        <v>3.4618500000000001</v>
      </c>
      <c r="D184" s="11">
        <f t="shared" si="92"/>
        <v>21</v>
      </c>
      <c r="E184" s="11">
        <f t="shared" si="92"/>
        <v>21</v>
      </c>
      <c r="F184" s="11">
        <f t="shared" si="92"/>
        <v>0</v>
      </c>
      <c r="G184" s="11">
        <f t="shared" si="92"/>
        <v>0</v>
      </c>
      <c r="H184" s="11">
        <f t="shared" si="92"/>
        <v>0</v>
      </c>
      <c r="I184" s="11">
        <f t="shared" si="85"/>
        <v>0</v>
      </c>
      <c r="J184" s="11">
        <f t="shared" si="85"/>
        <v>0</v>
      </c>
      <c r="K184" s="11">
        <f t="shared" si="85"/>
        <v>0</v>
      </c>
      <c r="L184" s="11">
        <f t="shared" si="85"/>
        <v>0</v>
      </c>
      <c r="M184" s="11">
        <f t="shared" si="85"/>
        <v>0</v>
      </c>
      <c r="N184" s="11">
        <f t="shared" si="85"/>
        <v>0</v>
      </c>
      <c r="O184" s="11">
        <f t="shared" si="85"/>
        <v>0</v>
      </c>
      <c r="P184" s="11">
        <f t="shared" si="85"/>
        <v>0</v>
      </c>
      <c r="Q184" s="11">
        <f t="shared" si="85"/>
        <v>0</v>
      </c>
      <c r="R184" s="11">
        <f t="shared" si="79"/>
        <v>0</v>
      </c>
      <c r="S184" s="11">
        <f t="shared" si="79"/>
        <v>0</v>
      </c>
      <c r="T184" s="11">
        <f t="shared" si="79"/>
        <v>441</v>
      </c>
      <c r="U184" s="40">
        <f t="shared" si="86"/>
        <v>8.4000000000000005E-2</v>
      </c>
      <c r="V184" s="11">
        <f t="shared" si="99"/>
        <v>24.264482863208979</v>
      </c>
      <c r="W184" s="11">
        <f t="shared" si="93"/>
        <v>16206.75</v>
      </c>
      <c r="X184" s="11">
        <f t="shared" si="93"/>
        <v>1543.5</v>
      </c>
      <c r="Y184" s="11">
        <f t="shared" si="93"/>
        <v>2315.25</v>
      </c>
      <c r="Z184" s="11">
        <f t="shared" si="93"/>
        <v>1.5</v>
      </c>
      <c r="AA184" s="11">
        <f t="shared" si="93"/>
        <v>6.0621778264910704</v>
      </c>
      <c r="AB184" s="11">
        <f t="shared" si="93"/>
        <v>441</v>
      </c>
      <c r="AC184" s="11">
        <f t="shared" si="93"/>
        <v>0</v>
      </c>
      <c r="AD184" s="11">
        <f t="shared" si="93"/>
        <v>0</v>
      </c>
      <c r="AE184" s="11">
        <f t="shared" si="93"/>
        <v>0</v>
      </c>
      <c r="AF184" s="11">
        <f t="shared" si="93"/>
        <v>0</v>
      </c>
      <c r="AG184" s="11">
        <f t="shared" si="93"/>
        <v>0</v>
      </c>
      <c r="AH184" s="11">
        <f t="shared" si="93"/>
        <v>0</v>
      </c>
      <c r="AI184" s="11">
        <f t="shared" si="93"/>
        <v>0</v>
      </c>
      <c r="AJ184" s="11">
        <f t="shared" si="93"/>
        <v>0</v>
      </c>
      <c r="AK184" s="11">
        <f t="shared" si="93"/>
        <v>0</v>
      </c>
      <c r="AL184" s="11">
        <f t="shared" si="83"/>
        <v>0</v>
      </c>
      <c r="AM184" s="11">
        <f t="shared" si="83"/>
        <v>0</v>
      </c>
      <c r="AN184" s="11">
        <f t="shared" si="82"/>
        <v>0</v>
      </c>
      <c r="AO184" s="11">
        <f t="shared" si="82"/>
        <v>0</v>
      </c>
      <c r="AP184" s="11">
        <f t="shared" si="81"/>
        <v>0</v>
      </c>
      <c r="AQ184" s="11">
        <f t="shared" si="81"/>
        <v>0</v>
      </c>
      <c r="AR184" s="11">
        <f t="shared" si="80"/>
        <v>0</v>
      </c>
      <c r="AS184" s="11">
        <f t="shared" si="80"/>
        <v>0</v>
      </c>
      <c r="AT184" s="11">
        <f t="shared" si="80"/>
        <v>0</v>
      </c>
      <c r="AU184" s="11">
        <f t="shared" si="80"/>
        <v>0</v>
      </c>
      <c r="AV184" s="11">
        <f t="shared" si="65"/>
        <v>0</v>
      </c>
      <c r="AW184" s="11">
        <f t="shared" si="65"/>
        <v>0</v>
      </c>
      <c r="AX184" s="11">
        <f t="shared" si="65"/>
        <v>0</v>
      </c>
      <c r="AY184" s="11">
        <f t="shared" si="65"/>
        <v>0</v>
      </c>
      <c r="AZ184" s="11">
        <f t="shared" si="65"/>
        <v>0</v>
      </c>
      <c r="BA184" s="11">
        <f t="shared" si="65"/>
        <v>0</v>
      </c>
      <c r="BB184" s="11">
        <f t="shared" si="65"/>
        <v>0</v>
      </c>
      <c r="BC184" s="11">
        <f t="shared" si="65"/>
        <v>0</v>
      </c>
      <c r="BD184" s="11">
        <f t="shared" si="65"/>
        <v>0</v>
      </c>
      <c r="BE184" s="11">
        <f t="shared" si="65"/>
        <v>0</v>
      </c>
      <c r="BF184" s="15" t="str">
        <f t="shared" si="87"/>
        <v>ČSN 42 5520</v>
      </c>
      <c r="BG184" s="42">
        <v>3.4618500000000001</v>
      </c>
      <c r="BH184" s="17">
        <f t="shared" si="88"/>
        <v>21</v>
      </c>
      <c r="BI184" s="17">
        <f t="shared" si="89"/>
        <v>21</v>
      </c>
      <c r="BX184" s="18">
        <f t="shared" si="94"/>
        <v>441</v>
      </c>
      <c r="BY184" s="42">
        <v>8.4000000000000005E-2</v>
      </c>
      <c r="BZ184" s="43">
        <f t="shared" si="71"/>
        <v>24.264482863208979</v>
      </c>
      <c r="CA184" s="18">
        <f t="shared" si="95"/>
        <v>16206.75</v>
      </c>
      <c r="CB184" s="18">
        <f t="shared" si="96"/>
        <v>1543.5</v>
      </c>
      <c r="CC184" s="18">
        <f t="shared" si="97"/>
        <v>2315.25</v>
      </c>
      <c r="CD184" s="25">
        <f t="shared" si="90"/>
        <v>1.5</v>
      </c>
      <c r="CE184" s="26">
        <f t="shared" si="91"/>
        <v>6.0621778264910704</v>
      </c>
      <c r="CF184" s="18">
        <f t="shared" si="98"/>
        <v>441</v>
      </c>
      <c r="DJ184" s="20" t="s">
        <v>271</v>
      </c>
    </row>
    <row r="185" spans="1:114" x14ac:dyDescent="0.2">
      <c r="A185" s="15" t="s">
        <v>105</v>
      </c>
      <c r="B185" s="10" t="s">
        <v>285</v>
      </c>
      <c r="C185" s="11">
        <f t="shared" si="84"/>
        <v>3.7993999999999999</v>
      </c>
      <c r="D185" s="11">
        <f t="shared" si="92"/>
        <v>22</v>
      </c>
      <c r="E185" s="11">
        <f t="shared" si="92"/>
        <v>22</v>
      </c>
      <c r="F185" s="11">
        <f t="shared" si="92"/>
        <v>0</v>
      </c>
      <c r="G185" s="11">
        <f t="shared" si="92"/>
        <v>0</v>
      </c>
      <c r="H185" s="11">
        <f t="shared" si="92"/>
        <v>0</v>
      </c>
      <c r="I185" s="11">
        <f t="shared" si="85"/>
        <v>0</v>
      </c>
      <c r="J185" s="11">
        <f t="shared" si="85"/>
        <v>0</v>
      </c>
      <c r="K185" s="11">
        <f t="shared" si="85"/>
        <v>0</v>
      </c>
      <c r="L185" s="11">
        <f t="shared" si="85"/>
        <v>0</v>
      </c>
      <c r="M185" s="11">
        <f t="shared" si="85"/>
        <v>0</v>
      </c>
      <c r="N185" s="11">
        <f t="shared" si="85"/>
        <v>0</v>
      </c>
      <c r="O185" s="11">
        <f t="shared" si="85"/>
        <v>0</v>
      </c>
      <c r="P185" s="11">
        <f t="shared" si="85"/>
        <v>0</v>
      </c>
      <c r="Q185" s="11">
        <f t="shared" si="85"/>
        <v>0</v>
      </c>
      <c r="R185" s="11">
        <f t="shared" si="79"/>
        <v>0</v>
      </c>
      <c r="S185" s="11">
        <f t="shared" si="79"/>
        <v>0</v>
      </c>
      <c r="T185" s="11">
        <f t="shared" si="79"/>
        <v>484</v>
      </c>
      <c r="U185" s="40">
        <f t="shared" si="86"/>
        <v>8.7999999999999995E-2</v>
      </c>
      <c r="V185" s="11">
        <f t="shared" si="99"/>
        <v>23.161551823972207</v>
      </c>
      <c r="W185" s="11">
        <f t="shared" si="93"/>
        <v>19521.333333333332</v>
      </c>
      <c r="X185" s="11">
        <f t="shared" si="93"/>
        <v>1774.6666666666665</v>
      </c>
      <c r="Y185" s="11">
        <f t="shared" si="93"/>
        <v>2662</v>
      </c>
      <c r="Z185" s="11">
        <f t="shared" si="93"/>
        <v>1.5000000000000002</v>
      </c>
      <c r="AA185" s="11">
        <f t="shared" si="93"/>
        <v>6.3508529610858826</v>
      </c>
      <c r="AB185" s="11">
        <f t="shared" si="93"/>
        <v>484</v>
      </c>
      <c r="AC185" s="11">
        <f t="shared" si="93"/>
        <v>0</v>
      </c>
      <c r="AD185" s="11">
        <f t="shared" si="93"/>
        <v>0</v>
      </c>
      <c r="AE185" s="11">
        <f t="shared" si="93"/>
        <v>0</v>
      </c>
      <c r="AF185" s="11">
        <f t="shared" si="93"/>
        <v>0</v>
      </c>
      <c r="AG185" s="11">
        <f t="shared" si="93"/>
        <v>0</v>
      </c>
      <c r="AH185" s="11">
        <f t="shared" si="93"/>
        <v>0</v>
      </c>
      <c r="AI185" s="11">
        <f t="shared" si="93"/>
        <v>0</v>
      </c>
      <c r="AJ185" s="11">
        <f t="shared" si="93"/>
        <v>0</v>
      </c>
      <c r="AK185" s="11">
        <f t="shared" si="93"/>
        <v>0</v>
      </c>
      <c r="AL185" s="11">
        <f t="shared" si="83"/>
        <v>0</v>
      </c>
      <c r="AM185" s="11">
        <f t="shared" si="83"/>
        <v>0</v>
      </c>
      <c r="AN185" s="11">
        <f t="shared" si="82"/>
        <v>0</v>
      </c>
      <c r="AO185" s="11">
        <f t="shared" si="82"/>
        <v>0</v>
      </c>
      <c r="AP185" s="11">
        <f t="shared" si="81"/>
        <v>0</v>
      </c>
      <c r="AQ185" s="11">
        <f t="shared" si="81"/>
        <v>0</v>
      </c>
      <c r="AR185" s="11">
        <f t="shared" si="80"/>
        <v>0</v>
      </c>
      <c r="AS185" s="11">
        <f t="shared" si="80"/>
        <v>0</v>
      </c>
      <c r="AT185" s="11">
        <f t="shared" si="80"/>
        <v>0</v>
      </c>
      <c r="AU185" s="11">
        <f t="shared" si="80"/>
        <v>0</v>
      </c>
      <c r="AV185" s="11">
        <f t="shared" si="65"/>
        <v>0</v>
      </c>
      <c r="AW185" s="11">
        <f t="shared" si="65"/>
        <v>0</v>
      </c>
      <c r="AX185" s="11">
        <f t="shared" si="65"/>
        <v>0</v>
      </c>
      <c r="AY185" s="11">
        <f t="shared" si="65"/>
        <v>0</v>
      </c>
      <c r="AZ185" s="11">
        <f t="shared" si="65"/>
        <v>0</v>
      </c>
      <c r="BA185" s="11">
        <f t="shared" si="65"/>
        <v>0</v>
      </c>
      <c r="BB185" s="11">
        <f t="shared" si="65"/>
        <v>0</v>
      </c>
      <c r="BC185" s="11">
        <f t="shared" si="65"/>
        <v>0</v>
      </c>
      <c r="BD185" s="11">
        <f t="shared" si="65"/>
        <v>0</v>
      </c>
      <c r="BE185" s="11">
        <f t="shared" si="65"/>
        <v>0</v>
      </c>
      <c r="BF185" s="15" t="str">
        <f t="shared" si="87"/>
        <v>ČSN 42 5520</v>
      </c>
      <c r="BG185" s="42">
        <v>3.7993999999999999</v>
      </c>
      <c r="BH185" s="17">
        <f t="shared" si="88"/>
        <v>22</v>
      </c>
      <c r="BI185" s="17">
        <f t="shared" si="89"/>
        <v>22</v>
      </c>
      <c r="BX185" s="18">
        <f t="shared" si="94"/>
        <v>484</v>
      </c>
      <c r="BY185" s="42">
        <v>8.7999999999999995E-2</v>
      </c>
      <c r="BZ185" s="43">
        <f t="shared" si="71"/>
        <v>23.161551823972207</v>
      </c>
      <c r="CA185" s="18">
        <f t="shared" si="95"/>
        <v>19521.333333333332</v>
      </c>
      <c r="CB185" s="18">
        <f t="shared" si="96"/>
        <v>1774.6666666666665</v>
      </c>
      <c r="CC185" s="18">
        <f t="shared" si="97"/>
        <v>2662</v>
      </c>
      <c r="CD185" s="25">
        <f t="shared" si="90"/>
        <v>1.5000000000000002</v>
      </c>
      <c r="CE185" s="26">
        <f t="shared" si="91"/>
        <v>6.3508529610858826</v>
      </c>
      <c r="CF185" s="18">
        <f t="shared" si="98"/>
        <v>484</v>
      </c>
      <c r="DJ185" s="20" t="s">
        <v>271</v>
      </c>
    </row>
    <row r="186" spans="1:114" x14ac:dyDescent="0.2">
      <c r="A186" s="15" t="s">
        <v>105</v>
      </c>
      <c r="B186" s="10" t="s">
        <v>286</v>
      </c>
      <c r="C186" s="11">
        <f t="shared" si="84"/>
        <v>4.1526500000000004</v>
      </c>
      <c r="D186" s="11">
        <f t="shared" si="92"/>
        <v>23</v>
      </c>
      <c r="E186" s="11">
        <f t="shared" si="92"/>
        <v>23</v>
      </c>
      <c r="F186" s="11">
        <f t="shared" si="92"/>
        <v>0</v>
      </c>
      <c r="G186" s="11">
        <f t="shared" si="92"/>
        <v>0</v>
      </c>
      <c r="H186" s="11">
        <f t="shared" si="92"/>
        <v>0</v>
      </c>
      <c r="I186" s="11">
        <f t="shared" si="85"/>
        <v>0</v>
      </c>
      <c r="J186" s="11">
        <f t="shared" si="85"/>
        <v>0</v>
      </c>
      <c r="K186" s="11">
        <f t="shared" si="85"/>
        <v>0</v>
      </c>
      <c r="L186" s="11">
        <f t="shared" si="85"/>
        <v>0</v>
      </c>
      <c r="M186" s="11">
        <f t="shared" si="85"/>
        <v>0</v>
      </c>
      <c r="N186" s="11">
        <f t="shared" si="85"/>
        <v>0</v>
      </c>
      <c r="O186" s="11">
        <f t="shared" si="85"/>
        <v>0</v>
      </c>
      <c r="P186" s="11">
        <f t="shared" si="85"/>
        <v>0</v>
      </c>
      <c r="Q186" s="11">
        <f t="shared" si="85"/>
        <v>0</v>
      </c>
      <c r="R186" s="11">
        <f t="shared" si="79"/>
        <v>0</v>
      </c>
      <c r="S186" s="11">
        <f t="shared" si="79"/>
        <v>0</v>
      </c>
      <c r="T186" s="11">
        <f t="shared" si="79"/>
        <v>529</v>
      </c>
      <c r="U186" s="40">
        <f t="shared" si="86"/>
        <v>9.1999999999999998E-2</v>
      </c>
      <c r="V186" s="11">
        <f t="shared" si="99"/>
        <v>22.15452783162559</v>
      </c>
      <c r="W186" s="11">
        <f t="shared" si="93"/>
        <v>23320.083333333332</v>
      </c>
      <c r="X186" s="11">
        <f t="shared" si="93"/>
        <v>2027.8333333333333</v>
      </c>
      <c r="Y186" s="11">
        <f t="shared" si="93"/>
        <v>3041.75</v>
      </c>
      <c r="Z186" s="11">
        <f t="shared" si="93"/>
        <v>1.5</v>
      </c>
      <c r="AA186" s="11">
        <f t="shared" si="93"/>
        <v>6.6395280956806957</v>
      </c>
      <c r="AB186" s="11">
        <f t="shared" si="93"/>
        <v>529</v>
      </c>
      <c r="AC186" s="11">
        <f t="shared" si="93"/>
        <v>0</v>
      </c>
      <c r="AD186" s="11">
        <f t="shared" si="93"/>
        <v>0</v>
      </c>
      <c r="AE186" s="11">
        <f t="shared" si="93"/>
        <v>0</v>
      </c>
      <c r="AF186" s="11">
        <f t="shared" si="93"/>
        <v>0</v>
      </c>
      <c r="AG186" s="11">
        <f t="shared" si="93"/>
        <v>0</v>
      </c>
      <c r="AH186" s="11">
        <f t="shared" si="93"/>
        <v>0</v>
      </c>
      <c r="AI186" s="11">
        <f t="shared" si="93"/>
        <v>0</v>
      </c>
      <c r="AJ186" s="11">
        <f t="shared" si="93"/>
        <v>0</v>
      </c>
      <c r="AK186" s="11">
        <f t="shared" si="93"/>
        <v>0</v>
      </c>
      <c r="AL186" s="11">
        <f t="shared" si="83"/>
        <v>0</v>
      </c>
      <c r="AM186" s="11">
        <f t="shared" si="83"/>
        <v>0</v>
      </c>
      <c r="AN186" s="11">
        <f t="shared" si="82"/>
        <v>0</v>
      </c>
      <c r="AO186" s="11">
        <f t="shared" si="82"/>
        <v>0</v>
      </c>
      <c r="AP186" s="11">
        <f t="shared" si="81"/>
        <v>0</v>
      </c>
      <c r="AQ186" s="11">
        <f t="shared" si="81"/>
        <v>0</v>
      </c>
      <c r="AR186" s="11">
        <f t="shared" si="80"/>
        <v>0</v>
      </c>
      <c r="AS186" s="11">
        <f t="shared" si="80"/>
        <v>0</v>
      </c>
      <c r="AT186" s="11">
        <f t="shared" si="80"/>
        <v>0</v>
      </c>
      <c r="AU186" s="11">
        <f t="shared" si="80"/>
        <v>0</v>
      </c>
      <c r="AV186" s="11">
        <f t="shared" si="65"/>
        <v>0</v>
      </c>
      <c r="AW186" s="11">
        <f t="shared" si="65"/>
        <v>0</v>
      </c>
      <c r="AX186" s="11">
        <f t="shared" si="65"/>
        <v>0</v>
      </c>
      <c r="AY186" s="11">
        <f t="shared" si="65"/>
        <v>0</v>
      </c>
      <c r="AZ186" s="11">
        <f t="shared" si="65"/>
        <v>0</v>
      </c>
      <c r="BA186" s="11">
        <f t="shared" si="65"/>
        <v>0</v>
      </c>
      <c r="BB186" s="11">
        <f t="shared" si="65"/>
        <v>0</v>
      </c>
      <c r="BC186" s="11">
        <f t="shared" si="65"/>
        <v>0</v>
      </c>
      <c r="BD186" s="11">
        <f t="shared" si="65"/>
        <v>0</v>
      </c>
      <c r="BE186" s="11">
        <f t="shared" si="65"/>
        <v>0</v>
      </c>
      <c r="BF186" s="15" t="str">
        <f t="shared" si="87"/>
        <v>ČSN 42 5520</v>
      </c>
      <c r="BG186" s="42">
        <v>4.1526500000000004</v>
      </c>
      <c r="BH186" s="17">
        <f t="shared" si="88"/>
        <v>23</v>
      </c>
      <c r="BI186" s="17">
        <f t="shared" si="89"/>
        <v>23</v>
      </c>
      <c r="BX186" s="18">
        <f t="shared" si="94"/>
        <v>529</v>
      </c>
      <c r="BY186" s="42">
        <v>9.1999999999999998E-2</v>
      </c>
      <c r="BZ186" s="43">
        <f t="shared" si="71"/>
        <v>22.15452783162559</v>
      </c>
      <c r="CA186" s="18">
        <f t="shared" si="95"/>
        <v>23320.083333333332</v>
      </c>
      <c r="CB186" s="18">
        <f t="shared" si="96"/>
        <v>2027.8333333333333</v>
      </c>
      <c r="CC186" s="18">
        <f t="shared" si="97"/>
        <v>3041.75</v>
      </c>
      <c r="CD186" s="25">
        <f t="shared" si="90"/>
        <v>1.5</v>
      </c>
      <c r="CE186" s="26">
        <f t="shared" si="91"/>
        <v>6.6395280956806957</v>
      </c>
      <c r="CF186" s="18">
        <f t="shared" si="98"/>
        <v>529</v>
      </c>
      <c r="DJ186" s="20" t="s">
        <v>271</v>
      </c>
    </row>
    <row r="187" spans="1:114" x14ac:dyDescent="0.2">
      <c r="A187" s="15" t="s">
        <v>105</v>
      </c>
      <c r="B187" s="10" t="s">
        <v>287</v>
      </c>
      <c r="C187" s="11">
        <f t="shared" si="84"/>
        <v>4.5216000000000003</v>
      </c>
      <c r="D187" s="11">
        <f t="shared" si="92"/>
        <v>24</v>
      </c>
      <c r="E187" s="11">
        <f t="shared" si="92"/>
        <v>24</v>
      </c>
      <c r="F187" s="11">
        <f t="shared" si="92"/>
        <v>0</v>
      </c>
      <c r="G187" s="11">
        <f t="shared" si="92"/>
        <v>0</v>
      </c>
      <c r="H187" s="11">
        <f t="shared" si="92"/>
        <v>0</v>
      </c>
      <c r="I187" s="11">
        <f t="shared" si="85"/>
        <v>0</v>
      </c>
      <c r="J187" s="11">
        <f t="shared" si="85"/>
        <v>0</v>
      </c>
      <c r="K187" s="11">
        <f t="shared" si="85"/>
        <v>0</v>
      </c>
      <c r="L187" s="11">
        <f t="shared" si="85"/>
        <v>0</v>
      </c>
      <c r="M187" s="11">
        <f t="shared" si="85"/>
        <v>0</v>
      </c>
      <c r="N187" s="11">
        <f t="shared" si="85"/>
        <v>0</v>
      </c>
      <c r="O187" s="11">
        <f t="shared" si="85"/>
        <v>0</v>
      </c>
      <c r="P187" s="11">
        <f t="shared" si="85"/>
        <v>0</v>
      </c>
      <c r="Q187" s="11">
        <f t="shared" si="85"/>
        <v>0</v>
      </c>
      <c r="R187" s="11">
        <f t="shared" si="79"/>
        <v>0</v>
      </c>
      <c r="S187" s="11">
        <f t="shared" si="79"/>
        <v>0</v>
      </c>
      <c r="T187" s="11">
        <f t="shared" si="79"/>
        <v>576</v>
      </c>
      <c r="U187" s="40">
        <f t="shared" si="86"/>
        <v>9.6000000000000002E-2</v>
      </c>
      <c r="V187" s="11">
        <f t="shared" si="99"/>
        <v>21.231422505307858</v>
      </c>
      <c r="W187" s="11">
        <f t="shared" si="93"/>
        <v>27648</v>
      </c>
      <c r="X187" s="11">
        <f t="shared" si="93"/>
        <v>2304</v>
      </c>
      <c r="Y187" s="11">
        <f t="shared" si="93"/>
        <v>3456</v>
      </c>
      <c r="Z187" s="11">
        <f t="shared" si="93"/>
        <v>1.5</v>
      </c>
      <c r="AA187" s="11">
        <f t="shared" si="93"/>
        <v>6.9282032302755088</v>
      </c>
      <c r="AB187" s="11">
        <f t="shared" si="93"/>
        <v>576</v>
      </c>
      <c r="AC187" s="11">
        <f t="shared" si="93"/>
        <v>0</v>
      </c>
      <c r="AD187" s="11">
        <f t="shared" si="93"/>
        <v>0</v>
      </c>
      <c r="AE187" s="11">
        <f t="shared" si="93"/>
        <v>0</v>
      </c>
      <c r="AF187" s="11">
        <f t="shared" si="93"/>
        <v>0</v>
      </c>
      <c r="AG187" s="11">
        <f t="shared" si="93"/>
        <v>0</v>
      </c>
      <c r="AH187" s="11">
        <f t="shared" si="93"/>
        <v>0</v>
      </c>
      <c r="AI187" s="11">
        <f t="shared" si="93"/>
        <v>0</v>
      </c>
      <c r="AJ187" s="11">
        <f t="shared" si="93"/>
        <v>0</v>
      </c>
      <c r="AK187" s="11">
        <f t="shared" si="93"/>
        <v>0</v>
      </c>
      <c r="AL187" s="11">
        <f t="shared" si="83"/>
        <v>0</v>
      </c>
      <c r="AM187" s="11">
        <f t="shared" si="83"/>
        <v>0</v>
      </c>
      <c r="AN187" s="11">
        <f t="shared" si="82"/>
        <v>0</v>
      </c>
      <c r="AO187" s="11">
        <f t="shared" si="82"/>
        <v>0</v>
      </c>
      <c r="AP187" s="11">
        <f t="shared" si="81"/>
        <v>0</v>
      </c>
      <c r="AQ187" s="11">
        <f t="shared" si="81"/>
        <v>0</v>
      </c>
      <c r="AR187" s="11">
        <f t="shared" si="80"/>
        <v>0</v>
      </c>
      <c r="AS187" s="11">
        <f t="shared" si="80"/>
        <v>0</v>
      </c>
      <c r="AT187" s="11">
        <f t="shared" si="80"/>
        <v>0</v>
      </c>
      <c r="AU187" s="11">
        <f t="shared" si="80"/>
        <v>0</v>
      </c>
      <c r="AV187" s="11">
        <f t="shared" si="65"/>
        <v>0</v>
      </c>
      <c r="AW187" s="11">
        <f t="shared" si="65"/>
        <v>0</v>
      </c>
      <c r="AX187" s="11">
        <f t="shared" si="65"/>
        <v>0</v>
      </c>
      <c r="AY187" s="11">
        <f t="shared" si="65"/>
        <v>0</v>
      </c>
      <c r="AZ187" s="11">
        <f t="shared" si="65"/>
        <v>0</v>
      </c>
      <c r="BA187" s="11">
        <f t="shared" si="65"/>
        <v>0</v>
      </c>
      <c r="BB187" s="11">
        <f t="shared" si="65"/>
        <v>0</v>
      </c>
      <c r="BC187" s="11">
        <f t="shared" si="65"/>
        <v>0</v>
      </c>
      <c r="BD187" s="11">
        <f t="shared" si="65"/>
        <v>0</v>
      </c>
      <c r="BE187" s="11">
        <f t="shared" si="65"/>
        <v>0</v>
      </c>
      <c r="BF187" s="15" t="str">
        <f t="shared" si="87"/>
        <v>ČSN 42 5520</v>
      </c>
      <c r="BG187" s="42">
        <v>4.5216000000000003</v>
      </c>
      <c r="BH187" s="17">
        <f t="shared" si="88"/>
        <v>24</v>
      </c>
      <c r="BI187" s="17">
        <f t="shared" si="89"/>
        <v>24</v>
      </c>
      <c r="BX187" s="18">
        <f t="shared" si="94"/>
        <v>576</v>
      </c>
      <c r="BY187" s="42">
        <v>9.6000000000000002E-2</v>
      </c>
      <c r="BZ187" s="43">
        <f t="shared" si="71"/>
        <v>21.231422505307858</v>
      </c>
      <c r="CA187" s="18">
        <f t="shared" si="95"/>
        <v>27648</v>
      </c>
      <c r="CB187" s="18">
        <f t="shared" si="96"/>
        <v>2304</v>
      </c>
      <c r="CC187" s="18">
        <f t="shared" si="97"/>
        <v>3456</v>
      </c>
      <c r="CD187" s="25">
        <f t="shared" si="90"/>
        <v>1.5</v>
      </c>
      <c r="CE187" s="26">
        <f t="shared" si="91"/>
        <v>6.9282032302755088</v>
      </c>
      <c r="CF187" s="18">
        <f t="shared" si="98"/>
        <v>576</v>
      </c>
      <c r="DJ187" s="20" t="s">
        <v>271</v>
      </c>
    </row>
    <row r="188" spans="1:114" x14ac:dyDescent="0.2">
      <c r="A188" s="15" t="s">
        <v>105</v>
      </c>
      <c r="B188" s="10" t="s">
        <v>288</v>
      </c>
      <c r="C188" s="11">
        <f t="shared" si="84"/>
        <v>4.90625</v>
      </c>
      <c r="D188" s="11">
        <f t="shared" si="92"/>
        <v>25</v>
      </c>
      <c r="E188" s="11">
        <f t="shared" si="92"/>
        <v>25</v>
      </c>
      <c r="F188" s="11">
        <f t="shared" si="92"/>
        <v>0</v>
      </c>
      <c r="G188" s="11">
        <f t="shared" si="92"/>
        <v>0</v>
      </c>
      <c r="H188" s="11">
        <f t="shared" si="92"/>
        <v>0</v>
      </c>
      <c r="I188" s="11">
        <f t="shared" si="85"/>
        <v>0</v>
      </c>
      <c r="J188" s="11">
        <f t="shared" si="85"/>
        <v>0</v>
      </c>
      <c r="K188" s="11">
        <f t="shared" si="85"/>
        <v>0</v>
      </c>
      <c r="L188" s="11">
        <f t="shared" si="85"/>
        <v>0</v>
      </c>
      <c r="M188" s="11">
        <f t="shared" si="85"/>
        <v>0</v>
      </c>
      <c r="N188" s="11">
        <f t="shared" si="85"/>
        <v>0</v>
      </c>
      <c r="O188" s="11">
        <f t="shared" si="85"/>
        <v>0</v>
      </c>
      <c r="P188" s="11">
        <f t="shared" si="85"/>
        <v>0</v>
      </c>
      <c r="Q188" s="11">
        <f t="shared" si="85"/>
        <v>0</v>
      </c>
      <c r="R188" s="11">
        <f t="shared" si="79"/>
        <v>0</v>
      </c>
      <c r="S188" s="11">
        <f t="shared" si="79"/>
        <v>0</v>
      </c>
      <c r="T188" s="11">
        <f t="shared" si="79"/>
        <v>625</v>
      </c>
      <c r="U188" s="40">
        <f t="shared" si="86"/>
        <v>0.1</v>
      </c>
      <c r="V188" s="11">
        <f t="shared" si="99"/>
        <v>20.382165605095544</v>
      </c>
      <c r="W188" s="11">
        <f t="shared" si="93"/>
        <v>32552.083333333328</v>
      </c>
      <c r="X188" s="11">
        <f t="shared" si="93"/>
        <v>2604.1666666666665</v>
      </c>
      <c r="Y188" s="11">
        <f t="shared" si="93"/>
        <v>3906.25</v>
      </c>
      <c r="Z188" s="11">
        <f t="shared" si="93"/>
        <v>1.5</v>
      </c>
      <c r="AA188" s="11">
        <f t="shared" si="93"/>
        <v>7.2168783648703219</v>
      </c>
      <c r="AB188" s="11">
        <f t="shared" si="93"/>
        <v>625</v>
      </c>
      <c r="AC188" s="11">
        <f t="shared" si="93"/>
        <v>0</v>
      </c>
      <c r="AD188" s="11">
        <f t="shared" si="93"/>
        <v>0</v>
      </c>
      <c r="AE188" s="11">
        <f t="shared" si="93"/>
        <v>0</v>
      </c>
      <c r="AF188" s="11">
        <f t="shared" si="93"/>
        <v>0</v>
      </c>
      <c r="AG188" s="11">
        <f t="shared" si="93"/>
        <v>0</v>
      </c>
      <c r="AH188" s="11">
        <f t="shared" si="93"/>
        <v>0</v>
      </c>
      <c r="AI188" s="11">
        <f t="shared" si="93"/>
        <v>0</v>
      </c>
      <c r="AJ188" s="11">
        <f t="shared" si="93"/>
        <v>0</v>
      </c>
      <c r="AK188" s="11">
        <f t="shared" si="93"/>
        <v>0</v>
      </c>
      <c r="AL188" s="11">
        <f t="shared" si="83"/>
        <v>0</v>
      </c>
      <c r="AM188" s="11">
        <f t="shared" si="83"/>
        <v>0</v>
      </c>
      <c r="AN188" s="11">
        <f t="shared" si="82"/>
        <v>0</v>
      </c>
      <c r="AO188" s="11">
        <f t="shared" si="82"/>
        <v>0</v>
      </c>
      <c r="AP188" s="11">
        <f t="shared" si="81"/>
        <v>0</v>
      </c>
      <c r="AQ188" s="11">
        <f t="shared" si="81"/>
        <v>0</v>
      </c>
      <c r="AR188" s="11">
        <f t="shared" si="80"/>
        <v>0</v>
      </c>
      <c r="AS188" s="11">
        <f t="shared" si="80"/>
        <v>0</v>
      </c>
      <c r="AT188" s="11">
        <f t="shared" si="80"/>
        <v>0</v>
      </c>
      <c r="AU188" s="11">
        <f t="shared" si="80"/>
        <v>0</v>
      </c>
      <c r="AV188" s="11">
        <f t="shared" si="65"/>
        <v>0</v>
      </c>
      <c r="AW188" s="11">
        <f t="shared" si="65"/>
        <v>0</v>
      </c>
      <c r="AX188" s="11">
        <f t="shared" si="65"/>
        <v>0</v>
      </c>
      <c r="AY188" s="11">
        <f t="shared" si="65"/>
        <v>0</v>
      </c>
      <c r="AZ188" s="11">
        <f t="shared" si="65"/>
        <v>0</v>
      </c>
      <c r="BA188" s="11">
        <f t="shared" si="65"/>
        <v>0</v>
      </c>
      <c r="BB188" s="11">
        <f t="shared" si="65"/>
        <v>0</v>
      </c>
      <c r="BC188" s="11">
        <f t="shared" si="65"/>
        <v>0</v>
      </c>
      <c r="BD188" s="11">
        <f t="shared" si="65"/>
        <v>0</v>
      </c>
      <c r="BE188" s="11">
        <f t="shared" si="65"/>
        <v>0</v>
      </c>
      <c r="BF188" s="15" t="str">
        <f t="shared" si="87"/>
        <v>ČSN 42 5520</v>
      </c>
      <c r="BG188" s="42">
        <v>4.90625</v>
      </c>
      <c r="BH188" s="17">
        <f t="shared" si="88"/>
        <v>25</v>
      </c>
      <c r="BI188" s="17">
        <f t="shared" si="89"/>
        <v>25</v>
      </c>
      <c r="BX188" s="18">
        <f t="shared" si="94"/>
        <v>625</v>
      </c>
      <c r="BY188" s="42">
        <v>0.1</v>
      </c>
      <c r="BZ188" s="43">
        <f t="shared" si="71"/>
        <v>20.382165605095544</v>
      </c>
      <c r="CA188" s="18">
        <f t="shared" si="95"/>
        <v>32552.083333333328</v>
      </c>
      <c r="CB188" s="18">
        <f t="shared" si="96"/>
        <v>2604.1666666666665</v>
      </c>
      <c r="CC188" s="18">
        <f t="shared" si="97"/>
        <v>3906.25</v>
      </c>
      <c r="CD188" s="25">
        <f t="shared" si="90"/>
        <v>1.5</v>
      </c>
      <c r="CE188" s="26">
        <f t="shared" si="91"/>
        <v>7.2168783648703219</v>
      </c>
      <c r="CF188" s="18">
        <f t="shared" si="98"/>
        <v>625</v>
      </c>
      <c r="DJ188" s="20" t="s">
        <v>271</v>
      </c>
    </row>
    <row r="189" spans="1:114" x14ac:dyDescent="0.2">
      <c r="A189" s="15" t="s">
        <v>105</v>
      </c>
      <c r="B189" s="10" t="s">
        <v>289</v>
      </c>
      <c r="C189" s="11">
        <f t="shared" si="84"/>
        <v>5.3066000000000004</v>
      </c>
      <c r="D189" s="11">
        <f t="shared" si="92"/>
        <v>26</v>
      </c>
      <c r="E189" s="11">
        <f t="shared" si="92"/>
        <v>26</v>
      </c>
      <c r="F189" s="11">
        <f t="shared" si="92"/>
        <v>0</v>
      </c>
      <c r="G189" s="11">
        <f t="shared" si="92"/>
        <v>0</v>
      </c>
      <c r="H189" s="11">
        <f t="shared" si="92"/>
        <v>0</v>
      </c>
      <c r="I189" s="11">
        <f t="shared" si="85"/>
        <v>0</v>
      </c>
      <c r="J189" s="11">
        <f t="shared" si="85"/>
        <v>0</v>
      </c>
      <c r="K189" s="11">
        <f t="shared" si="85"/>
        <v>0</v>
      </c>
      <c r="L189" s="11">
        <f t="shared" si="85"/>
        <v>0</v>
      </c>
      <c r="M189" s="11">
        <f t="shared" si="85"/>
        <v>0</v>
      </c>
      <c r="N189" s="11">
        <f t="shared" si="85"/>
        <v>0</v>
      </c>
      <c r="O189" s="11">
        <f t="shared" si="85"/>
        <v>0</v>
      </c>
      <c r="P189" s="11">
        <f t="shared" si="85"/>
        <v>0</v>
      </c>
      <c r="Q189" s="11">
        <f t="shared" si="85"/>
        <v>0</v>
      </c>
      <c r="R189" s="11">
        <f t="shared" si="79"/>
        <v>0</v>
      </c>
      <c r="S189" s="11">
        <f t="shared" si="79"/>
        <v>0</v>
      </c>
      <c r="T189" s="11">
        <f t="shared" si="79"/>
        <v>676</v>
      </c>
      <c r="U189" s="40">
        <f t="shared" si="86"/>
        <v>0.104</v>
      </c>
      <c r="V189" s="11">
        <f t="shared" si="99"/>
        <v>19.598236158745713</v>
      </c>
      <c r="W189" s="11">
        <f t="shared" si="99"/>
        <v>38081.333333333328</v>
      </c>
      <c r="X189" s="11">
        <f t="shared" si="99"/>
        <v>2929.333333333333</v>
      </c>
      <c r="Y189" s="11">
        <f t="shared" si="99"/>
        <v>4394</v>
      </c>
      <c r="Z189" s="11">
        <f t="shared" si="99"/>
        <v>1.5000000000000002</v>
      </c>
      <c r="AA189" s="11">
        <f t="shared" si="99"/>
        <v>7.5055534994651349</v>
      </c>
      <c r="AB189" s="11">
        <f t="shared" si="99"/>
        <v>676</v>
      </c>
      <c r="AC189" s="11">
        <f t="shared" si="99"/>
        <v>0</v>
      </c>
      <c r="AD189" s="11">
        <f t="shared" si="99"/>
        <v>0</v>
      </c>
      <c r="AE189" s="11">
        <f t="shared" si="99"/>
        <v>0</v>
      </c>
      <c r="AF189" s="11">
        <f t="shared" si="99"/>
        <v>0</v>
      </c>
      <c r="AG189" s="11">
        <f t="shared" si="99"/>
        <v>0</v>
      </c>
      <c r="AH189" s="11">
        <f t="shared" si="99"/>
        <v>0</v>
      </c>
      <c r="AI189" s="11">
        <f t="shared" si="99"/>
        <v>0</v>
      </c>
      <c r="AJ189" s="11">
        <f t="shared" si="99"/>
        <v>0</v>
      </c>
      <c r="AK189" s="11">
        <f t="shared" si="99"/>
        <v>0</v>
      </c>
      <c r="AL189" s="11">
        <f t="shared" si="83"/>
        <v>0</v>
      </c>
      <c r="AM189" s="11">
        <f t="shared" si="83"/>
        <v>0</v>
      </c>
      <c r="AN189" s="11">
        <f t="shared" si="82"/>
        <v>0</v>
      </c>
      <c r="AO189" s="11">
        <f t="shared" si="82"/>
        <v>0</v>
      </c>
      <c r="AP189" s="11">
        <f t="shared" si="81"/>
        <v>0</v>
      </c>
      <c r="AQ189" s="11">
        <f t="shared" si="81"/>
        <v>0</v>
      </c>
      <c r="AR189" s="11">
        <f t="shared" si="80"/>
        <v>0</v>
      </c>
      <c r="AS189" s="11">
        <f t="shared" si="80"/>
        <v>0</v>
      </c>
      <c r="AT189" s="11">
        <f t="shared" si="80"/>
        <v>0</v>
      </c>
      <c r="AU189" s="11">
        <f t="shared" si="80"/>
        <v>0</v>
      </c>
      <c r="AV189" s="11">
        <f t="shared" si="80"/>
        <v>0</v>
      </c>
      <c r="AW189" s="11">
        <f t="shared" si="80"/>
        <v>0</v>
      </c>
      <c r="AX189" s="11">
        <f t="shared" si="80"/>
        <v>0</v>
      </c>
      <c r="AY189" s="11">
        <f t="shared" si="80"/>
        <v>0</v>
      </c>
      <c r="AZ189" s="11">
        <f t="shared" si="80"/>
        <v>0</v>
      </c>
      <c r="BA189" s="11">
        <f t="shared" si="80"/>
        <v>0</v>
      </c>
      <c r="BB189" s="11">
        <f t="shared" si="80"/>
        <v>0</v>
      </c>
      <c r="BC189" s="11">
        <f t="shared" si="80"/>
        <v>0</v>
      </c>
      <c r="BD189" s="11">
        <f t="shared" si="80"/>
        <v>0</v>
      </c>
      <c r="BE189" s="11">
        <f t="shared" si="80"/>
        <v>0</v>
      </c>
      <c r="BF189" s="15" t="str">
        <f t="shared" si="87"/>
        <v>ČSN 42 5520</v>
      </c>
      <c r="BG189" s="42">
        <v>5.3066000000000004</v>
      </c>
      <c r="BH189" s="17">
        <f t="shared" si="88"/>
        <v>26</v>
      </c>
      <c r="BI189" s="17">
        <f t="shared" si="89"/>
        <v>26</v>
      </c>
      <c r="BX189" s="18">
        <f t="shared" si="94"/>
        <v>676</v>
      </c>
      <c r="BY189" s="42">
        <v>0.104</v>
      </c>
      <c r="BZ189" s="43">
        <f t="shared" si="71"/>
        <v>19.598236158745713</v>
      </c>
      <c r="CA189" s="18">
        <f t="shared" si="95"/>
        <v>38081.333333333328</v>
      </c>
      <c r="CB189" s="18">
        <f t="shared" si="96"/>
        <v>2929.333333333333</v>
      </c>
      <c r="CC189" s="18">
        <f t="shared" si="97"/>
        <v>4394</v>
      </c>
      <c r="CD189" s="25">
        <f t="shared" si="90"/>
        <v>1.5000000000000002</v>
      </c>
      <c r="CE189" s="26">
        <f t="shared" si="91"/>
        <v>7.5055534994651349</v>
      </c>
      <c r="CF189" s="18">
        <f t="shared" si="98"/>
        <v>676</v>
      </c>
      <c r="DJ189" s="20" t="s">
        <v>271</v>
      </c>
    </row>
    <row r="190" spans="1:114" x14ac:dyDescent="0.2">
      <c r="A190" s="15" t="s">
        <v>105</v>
      </c>
      <c r="B190" s="10" t="s">
        <v>290</v>
      </c>
      <c r="C190" s="11">
        <f t="shared" si="84"/>
        <v>5.7226499999999998</v>
      </c>
      <c r="D190" s="11">
        <f t="shared" si="92"/>
        <v>27</v>
      </c>
      <c r="E190" s="11">
        <f t="shared" si="92"/>
        <v>27</v>
      </c>
      <c r="F190" s="11">
        <f t="shared" si="92"/>
        <v>0</v>
      </c>
      <c r="G190" s="11">
        <f t="shared" si="92"/>
        <v>0</v>
      </c>
      <c r="H190" s="11">
        <f t="shared" si="92"/>
        <v>0</v>
      </c>
      <c r="I190" s="11">
        <f t="shared" si="85"/>
        <v>0</v>
      </c>
      <c r="J190" s="11">
        <f t="shared" si="85"/>
        <v>0</v>
      </c>
      <c r="K190" s="11">
        <f t="shared" si="85"/>
        <v>0</v>
      </c>
      <c r="L190" s="11">
        <f t="shared" si="85"/>
        <v>0</v>
      </c>
      <c r="M190" s="11">
        <f t="shared" si="85"/>
        <v>0</v>
      </c>
      <c r="N190" s="11">
        <f t="shared" si="85"/>
        <v>0</v>
      </c>
      <c r="O190" s="11">
        <f t="shared" si="85"/>
        <v>0</v>
      </c>
      <c r="P190" s="11">
        <f t="shared" si="85"/>
        <v>0</v>
      </c>
      <c r="Q190" s="11">
        <f t="shared" si="85"/>
        <v>0</v>
      </c>
      <c r="R190" s="11">
        <f t="shared" si="79"/>
        <v>0</v>
      </c>
      <c r="S190" s="11">
        <f t="shared" si="79"/>
        <v>0</v>
      </c>
      <c r="T190" s="11">
        <f t="shared" si="79"/>
        <v>729</v>
      </c>
      <c r="U190" s="40">
        <f t="shared" si="86"/>
        <v>0.108</v>
      </c>
      <c r="V190" s="11">
        <f t="shared" si="99"/>
        <v>18.872375560273653</v>
      </c>
      <c r="W190" s="11">
        <f t="shared" si="99"/>
        <v>44286.75</v>
      </c>
      <c r="X190" s="11">
        <f t="shared" si="99"/>
        <v>3280.5</v>
      </c>
      <c r="Y190" s="11">
        <f t="shared" si="99"/>
        <v>4920.75</v>
      </c>
      <c r="Z190" s="11">
        <f t="shared" si="99"/>
        <v>1.5</v>
      </c>
      <c r="AA190" s="11">
        <f t="shared" si="99"/>
        <v>7.794228634059948</v>
      </c>
      <c r="AB190" s="11">
        <f t="shared" si="99"/>
        <v>729</v>
      </c>
      <c r="AC190" s="11">
        <f t="shared" si="99"/>
        <v>0</v>
      </c>
      <c r="AD190" s="11">
        <f t="shared" si="99"/>
        <v>0</v>
      </c>
      <c r="AE190" s="11">
        <f t="shared" si="99"/>
        <v>0</v>
      </c>
      <c r="AF190" s="11">
        <f t="shared" si="99"/>
        <v>0</v>
      </c>
      <c r="AG190" s="11">
        <f t="shared" si="99"/>
        <v>0</v>
      </c>
      <c r="AH190" s="11">
        <f t="shared" si="99"/>
        <v>0</v>
      </c>
      <c r="AI190" s="11">
        <f t="shared" si="99"/>
        <v>0</v>
      </c>
      <c r="AJ190" s="11">
        <f t="shared" si="99"/>
        <v>0</v>
      </c>
      <c r="AK190" s="11">
        <f t="shared" si="99"/>
        <v>0</v>
      </c>
      <c r="AL190" s="11">
        <f t="shared" si="83"/>
        <v>0</v>
      </c>
      <c r="AM190" s="11">
        <f t="shared" si="83"/>
        <v>0</v>
      </c>
      <c r="AN190" s="11">
        <f t="shared" si="82"/>
        <v>0</v>
      </c>
      <c r="AO190" s="11">
        <f t="shared" si="82"/>
        <v>0</v>
      </c>
      <c r="AP190" s="11">
        <f t="shared" si="81"/>
        <v>0</v>
      </c>
      <c r="AQ190" s="11">
        <f t="shared" si="81"/>
        <v>0</v>
      </c>
      <c r="AR190" s="11">
        <f t="shared" si="80"/>
        <v>0</v>
      </c>
      <c r="AS190" s="11">
        <f t="shared" si="80"/>
        <v>0</v>
      </c>
      <c r="AT190" s="11">
        <f t="shared" si="80"/>
        <v>0</v>
      </c>
      <c r="AU190" s="11">
        <f t="shared" si="80"/>
        <v>0</v>
      </c>
      <c r="AV190" s="11">
        <f t="shared" si="80"/>
        <v>0</v>
      </c>
      <c r="AW190" s="11">
        <f t="shared" si="80"/>
        <v>0</v>
      </c>
      <c r="AX190" s="11">
        <f t="shared" si="80"/>
        <v>0</v>
      </c>
      <c r="AY190" s="11">
        <f t="shared" si="80"/>
        <v>0</v>
      </c>
      <c r="AZ190" s="11">
        <f t="shared" si="80"/>
        <v>0</v>
      </c>
      <c r="BA190" s="11">
        <f t="shared" si="80"/>
        <v>0</v>
      </c>
      <c r="BB190" s="11">
        <f t="shared" si="80"/>
        <v>0</v>
      </c>
      <c r="BC190" s="11">
        <f t="shared" si="80"/>
        <v>0</v>
      </c>
      <c r="BD190" s="11">
        <f t="shared" si="80"/>
        <v>0</v>
      </c>
      <c r="BE190" s="11">
        <f t="shared" si="80"/>
        <v>0</v>
      </c>
      <c r="BF190" s="15" t="str">
        <f t="shared" si="87"/>
        <v>ČSN 42 5520</v>
      </c>
      <c r="BG190" s="42">
        <v>5.7226499999999998</v>
      </c>
      <c r="BH190" s="17">
        <f t="shared" si="88"/>
        <v>27</v>
      </c>
      <c r="BI190" s="17">
        <f t="shared" si="89"/>
        <v>27</v>
      </c>
      <c r="BX190" s="18">
        <f t="shared" si="94"/>
        <v>729</v>
      </c>
      <c r="BY190" s="42">
        <v>0.108</v>
      </c>
      <c r="BZ190" s="43">
        <f t="shared" si="71"/>
        <v>18.872375560273653</v>
      </c>
      <c r="CA190" s="18">
        <f t="shared" si="95"/>
        <v>44286.75</v>
      </c>
      <c r="CB190" s="18">
        <f t="shared" si="96"/>
        <v>3280.5</v>
      </c>
      <c r="CC190" s="18">
        <f t="shared" si="97"/>
        <v>4920.75</v>
      </c>
      <c r="CD190" s="25">
        <f t="shared" si="90"/>
        <v>1.5</v>
      </c>
      <c r="CE190" s="26">
        <f t="shared" si="91"/>
        <v>7.794228634059948</v>
      </c>
      <c r="CF190" s="18">
        <f t="shared" si="98"/>
        <v>729</v>
      </c>
      <c r="DJ190" s="20" t="s">
        <v>271</v>
      </c>
    </row>
    <row r="191" spans="1:114" x14ac:dyDescent="0.2">
      <c r="A191" s="15" t="s">
        <v>105</v>
      </c>
      <c r="B191" s="10" t="s">
        <v>291</v>
      </c>
      <c r="C191" s="11">
        <f t="shared" si="84"/>
        <v>6.1543999999999999</v>
      </c>
      <c r="D191" s="11">
        <f t="shared" si="92"/>
        <v>28</v>
      </c>
      <c r="E191" s="11">
        <f t="shared" si="92"/>
        <v>28</v>
      </c>
      <c r="F191" s="11">
        <f t="shared" si="92"/>
        <v>0</v>
      </c>
      <c r="G191" s="11">
        <f t="shared" si="92"/>
        <v>0</v>
      </c>
      <c r="H191" s="11">
        <f t="shared" si="92"/>
        <v>0</v>
      </c>
      <c r="I191" s="11">
        <f t="shared" si="85"/>
        <v>0</v>
      </c>
      <c r="J191" s="11">
        <f t="shared" si="85"/>
        <v>0</v>
      </c>
      <c r="K191" s="11">
        <f t="shared" si="85"/>
        <v>0</v>
      </c>
      <c r="L191" s="11">
        <f t="shared" si="85"/>
        <v>0</v>
      </c>
      <c r="M191" s="11">
        <f t="shared" si="85"/>
        <v>0</v>
      </c>
      <c r="N191" s="11">
        <f t="shared" si="85"/>
        <v>0</v>
      </c>
      <c r="O191" s="11">
        <f t="shared" si="85"/>
        <v>0</v>
      </c>
      <c r="P191" s="11">
        <f t="shared" si="85"/>
        <v>0</v>
      </c>
      <c r="Q191" s="11">
        <f t="shared" si="85"/>
        <v>0</v>
      </c>
      <c r="R191" s="11">
        <f t="shared" si="79"/>
        <v>0</v>
      </c>
      <c r="S191" s="11">
        <f t="shared" si="79"/>
        <v>0</v>
      </c>
      <c r="T191" s="11">
        <f t="shared" si="79"/>
        <v>784</v>
      </c>
      <c r="U191" s="40">
        <f t="shared" si="86"/>
        <v>0.112</v>
      </c>
      <c r="V191" s="11">
        <f t="shared" si="99"/>
        <v>18.198362147406737</v>
      </c>
      <c r="W191" s="11">
        <f t="shared" si="99"/>
        <v>51221.333333333328</v>
      </c>
      <c r="X191" s="11">
        <f t="shared" si="99"/>
        <v>3658.6666666666661</v>
      </c>
      <c r="Y191" s="11">
        <f t="shared" si="99"/>
        <v>5488</v>
      </c>
      <c r="Z191" s="11">
        <f t="shared" si="99"/>
        <v>1.5000000000000002</v>
      </c>
      <c r="AA191" s="11">
        <f t="shared" si="99"/>
        <v>8.0829037686547611</v>
      </c>
      <c r="AB191" s="11">
        <f t="shared" si="99"/>
        <v>784</v>
      </c>
      <c r="AC191" s="11">
        <f t="shared" si="99"/>
        <v>0</v>
      </c>
      <c r="AD191" s="11">
        <f t="shared" si="99"/>
        <v>0</v>
      </c>
      <c r="AE191" s="11">
        <f t="shared" si="99"/>
        <v>0</v>
      </c>
      <c r="AF191" s="11">
        <f t="shared" si="99"/>
        <v>0</v>
      </c>
      <c r="AG191" s="11">
        <f t="shared" si="99"/>
        <v>0</v>
      </c>
      <c r="AH191" s="11">
        <f t="shared" si="99"/>
        <v>0</v>
      </c>
      <c r="AI191" s="11">
        <f t="shared" si="99"/>
        <v>0</v>
      </c>
      <c r="AJ191" s="11">
        <f t="shared" si="99"/>
        <v>0</v>
      </c>
      <c r="AK191" s="11">
        <f t="shared" si="99"/>
        <v>0</v>
      </c>
      <c r="AL191" s="11">
        <f t="shared" si="83"/>
        <v>0</v>
      </c>
      <c r="AM191" s="11">
        <f t="shared" si="83"/>
        <v>0</v>
      </c>
      <c r="AN191" s="11">
        <f t="shared" si="82"/>
        <v>0</v>
      </c>
      <c r="AO191" s="11">
        <f t="shared" si="82"/>
        <v>0</v>
      </c>
      <c r="AP191" s="11">
        <f t="shared" si="81"/>
        <v>0</v>
      </c>
      <c r="AQ191" s="11">
        <f t="shared" si="81"/>
        <v>0</v>
      </c>
      <c r="AR191" s="11">
        <f t="shared" si="80"/>
        <v>0</v>
      </c>
      <c r="AS191" s="11">
        <f t="shared" si="80"/>
        <v>0</v>
      </c>
      <c r="AT191" s="11">
        <f t="shared" si="80"/>
        <v>0</v>
      </c>
      <c r="AU191" s="11">
        <f t="shared" si="80"/>
        <v>0</v>
      </c>
      <c r="AV191" s="11">
        <f t="shared" si="80"/>
        <v>0</v>
      </c>
      <c r="AW191" s="11">
        <f t="shared" si="80"/>
        <v>0</v>
      </c>
      <c r="AX191" s="11">
        <f t="shared" si="80"/>
        <v>0</v>
      </c>
      <c r="AY191" s="11">
        <f t="shared" si="80"/>
        <v>0</v>
      </c>
      <c r="AZ191" s="11">
        <f t="shared" si="80"/>
        <v>0</v>
      </c>
      <c r="BA191" s="11">
        <f t="shared" si="80"/>
        <v>0</v>
      </c>
      <c r="BB191" s="11">
        <f t="shared" si="80"/>
        <v>0</v>
      </c>
      <c r="BC191" s="11">
        <f t="shared" si="80"/>
        <v>0</v>
      </c>
      <c r="BD191" s="11">
        <f t="shared" si="80"/>
        <v>0</v>
      </c>
      <c r="BE191" s="11">
        <f t="shared" si="80"/>
        <v>0</v>
      </c>
      <c r="BF191" s="15" t="str">
        <f t="shared" si="87"/>
        <v>ČSN 42 5520</v>
      </c>
      <c r="BG191" s="42">
        <v>6.1543999999999999</v>
      </c>
      <c r="BH191" s="17">
        <f t="shared" si="88"/>
        <v>28</v>
      </c>
      <c r="BI191" s="17">
        <f t="shared" si="89"/>
        <v>28</v>
      </c>
      <c r="BX191" s="18">
        <f t="shared" si="94"/>
        <v>784</v>
      </c>
      <c r="BY191" s="42">
        <v>0.112</v>
      </c>
      <c r="BZ191" s="43">
        <f t="shared" si="71"/>
        <v>18.198362147406737</v>
      </c>
      <c r="CA191" s="18">
        <f t="shared" si="95"/>
        <v>51221.333333333328</v>
      </c>
      <c r="CB191" s="18">
        <f t="shared" si="96"/>
        <v>3658.6666666666661</v>
      </c>
      <c r="CC191" s="18">
        <f t="shared" si="97"/>
        <v>5488</v>
      </c>
      <c r="CD191" s="25">
        <f t="shared" si="90"/>
        <v>1.5000000000000002</v>
      </c>
      <c r="CE191" s="26">
        <f t="shared" si="91"/>
        <v>8.0829037686547611</v>
      </c>
      <c r="CF191" s="18">
        <f t="shared" si="98"/>
        <v>784</v>
      </c>
      <c r="DJ191" s="20" t="s">
        <v>271</v>
      </c>
    </row>
    <row r="192" spans="1:114" x14ac:dyDescent="0.2">
      <c r="A192" s="15" t="s">
        <v>105</v>
      </c>
      <c r="B192" s="10" t="s">
        <v>292</v>
      </c>
      <c r="C192" s="11">
        <f t="shared" si="84"/>
        <v>6.6018499999999998</v>
      </c>
      <c r="D192" s="11">
        <f t="shared" si="92"/>
        <v>29</v>
      </c>
      <c r="E192" s="11">
        <f t="shared" si="92"/>
        <v>29</v>
      </c>
      <c r="F192" s="11">
        <f t="shared" si="92"/>
        <v>0</v>
      </c>
      <c r="G192" s="11">
        <f t="shared" si="92"/>
        <v>0</v>
      </c>
      <c r="H192" s="11">
        <f t="shared" si="92"/>
        <v>0</v>
      </c>
      <c r="I192" s="11">
        <f t="shared" si="85"/>
        <v>0</v>
      </c>
      <c r="J192" s="11">
        <f t="shared" si="85"/>
        <v>0</v>
      </c>
      <c r="K192" s="11">
        <f t="shared" si="85"/>
        <v>0</v>
      </c>
      <c r="L192" s="11">
        <f t="shared" si="85"/>
        <v>0</v>
      </c>
      <c r="M192" s="11">
        <f t="shared" si="85"/>
        <v>0</v>
      </c>
      <c r="N192" s="11">
        <f t="shared" si="85"/>
        <v>0</v>
      </c>
      <c r="O192" s="11">
        <f t="shared" si="85"/>
        <v>0</v>
      </c>
      <c r="P192" s="11">
        <f t="shared" si="85"/>
        <v>0</v>
      </c>
      <c r="Q192" s="11">
        <f t="shared" si="85"/>
        <v>0</v>
      </c>
      <c r="R192" s="11">
        <f t="shared" si="79"/>
        <v>0</v>
      </c>
      <c r="S192" s="11">
        <f t="shared" si="79"/>
        <v>0</v>
      </c>
      <c r="T192" s="11">
        <f t="shared" si="79"/>
        <v>841</v>
      </c>
      <c r="U192" s="40">
        <f t="shared" si="86"/>
        <v>0.11600000000000001</v>
      </c>
      <c r="V192" s="11">
        <f t="shared" si="99"/>
        <v>17.570832418185812</v>
      </c>
      <c r="W192" s="11">
        <f t="shared" si="99"/>
        <v>58940.083333333328</v>
      </c>
      <c r="X192" s="11">
        <f t="shared" si="99"/>
        <v>4064.833333333333</v>
      </c>
      <c r="Y192" s="11">
        <f t="shared" si="99"/>
        <v>6097.25</v>
      </c>
      <c r="Z192" s="11">
        <f t="shared" si="99"/>
        <v>1.5000000000000002</v>
      </c>
      <c r="AA192" s="11">
        <f t="shared" si="99"/>
        <v>8.3715789032495724</v>
      </c>
      <c r="AB192" s="11">
        <f t="shared" si="99"/>
        <v>841</v>
      </c>
      <c r="AC192" s="11">
        <f t="shared" si="99"/>
        <v>0</v>
      </c>
      <c r="AD192" s="11">
        <f t="shared" si="99"/>
        <v>0</v>
      </c>
      <c r="AE192" s="11">
        <f t="shared" si="99"/>
        <v>0</v>
      </c>
      <c r="AF192" s="11">
        <f t="shared" si="99"/>
        <v>0</v>
      </c>
      <c r="AG192" s="11">
        <f t="shared" si="99"/>
        <v>0</v>
      </c>
      <c r="AH192" s="11">
        <f t="shared" si="99"/>
        <v>0</v>
      </c>
      <c r="AI192" s="11">
        <f t="shared" si="99"/>
        <v>0</v>
      </c>
      <c r="AJ192" s="11">
        <f t="shared" si="99"/>
        <v>0</v>
      </c>
      <c r="AK192" s="11">
        <f t="shared" si="99"/>
        <v>0</v>
      </c>
      <c r="AL192" s="11">
        <f t="shared" si="83"/>
        <v>0</v>
      </c>
      <c r="AM192" s="11">
        <f t="shared" si="83"/>
        <v>0</v>
      </c>
      <c r="AN192" s="11">
        <f t="shared" si="82"/>
        <v>0</v>
      </c>
      <c r="AO192" s="11">
        <f t="shared" si="82"/>
        <v>0</v>
      </c>
      <c r="AP192" s="11">
        <f t="shared" si="81"/>
        <v>0</v>
      </c>
      <c r="AQ192" s="11">
        <f t="shared" si="81"/>
        <v>0</v>
      </c>
      <c r="AR192" s="11">
        <f t="shared" si="80"/>
        <v>0</v>
      </c>
      <c r="AS192" s="11">
        <f t="shared" si="80"/>
        <v>0</v>
      </c>
      <c r="AT192" s="11">
        <f t="shared" si="80"/>
        <v>0</v>
      </c>
      <c r="AU192" s="11">
        <f t="shared" si="80"/>
        <v>0</v>
      </c>
      <c r="AV192" s="11">
        <f t="shared" si="80"/>
        <v>0</v>
      </c>
      <c r="AW192" s="11">
        <f t="shared" si="80"/>
        <v>0</v>
      </c>
      <c r="AX192" s="11">
        <f t="shared" si="80"/>
        <v>0</v>
      </c>
      <c r="AY192" s="11">
        <f t="shared" si="80"/>
        <v>0</v>
      </c>
      <c r="AZ192" s="11">
        <f t="shared" si="80"/>
        <v>0</v>
      </c>
      <c r="BA192" s="11">
        <f t="shared" si="80"/>
        <v>0</v>
      </c>
      <c r="BB192" s="11">
        <f t="shared" si="80"/>
        <v>0</v>
      </c>
      <c r="BC192" s="11">
        <f t="shared" si="80"/>
        <v>0</v>
      </c>
      <c r="BD192" s="11">
        <f t="shared" si="80"/>
        <v>0</v>
      </c>
      <c r="BE192" s="11">
        <f t="shared" si="80"/>
        <v>0</v>
      </c>
      <c r="BF192" s="15" t="str">
        <f t="shared" si="87"/>
        <v>ČSN 42 5520</v>
      </c>
      <c r="BG192" s="42">
        <v>6.6018499999999998</v>
      </c>
      <c r="BH192" s="17">
        <f t="shared" si="88"/>
        <v>29</v>
      </c>
      <c r="BI192" s="17">
        <f t="shared" si="89"/>
        <v>29</v>
      </c>
      <c r="BX192" s="18">
        <f t="shared" si="94"/>
        <v>841</v>
      </c>
      <c r="BY192" s="42">
        <v>0.11600000000000001</v>
      </c>
      <c r="BZ192" s="43">
        <f t="shared" si="71"/>
        <v>17.570832418185812</v>
      </c>
      <c r="CA192" s="18">
        <f t="shared" si="95"/>
        <v>58940.083333333328</v>
      </c>
      <c r="CB192" s="18">
        <f t="shared" si="96"/>
        <v>4064.833333333333</v>
      </c>
      <c r="CC192" s="18">
        <f t="shared" si="97"/>
        <v>6097.25</v>
      </c>
      <c r="CD192" s="25">
        <f t="shared" si="90"/>
        <v>1.5000000000000002</v>
      </c>
      <c r="CE192" s="26">
        <f t="shared" si="91"/>
        <v>8.3715789032495724</v>
      </c>
      <c r="CF192" s="18">
        <f t="shared" si="98"/>
        <v>841</v>
      </c>
      <c r="DJ192" s="20" t="s">
        <v>271</v>
      </c>
    </row>
    <row r="193" spans="1:114" x14ac:dyDescent="0.2">
      <c r="A193" s="15" t="s">
        <v>105</v>
      </c>
      <c r="B193" s="10" t="s">
        <v>293</v>
      </c>
      <c r="C193" s="11">
        <f t="shared" si="84"/>
        <v>7.0650000000000004</v>
      </c>
      <c r="D193" s="11">
        <f t="shared" si="92"/>
        <v>30</v>
      </c>
      <c r="E193" s="11">
        <f t="shared" si="92"/>
        <v>30</v>
      </c>
      <c r="F193" s="11">
        <f t="shared" si="92"/>
        <v>0</v>
      </c>
      <c r="G193" s="11">
        <f t="shared" si="92"/>
        <v>0</v>
      </c>
      <c r="H193" s="11">
        <f t="shared" si="92"/>
        <v>0</v>
      </c>
      <c r="I193" s="11">
        <f t="shared" si="85"/>
        <v>0</v>
      </c>
      <c r="J193" s="11">
        <f t="shared" si="85"/>
        <v>0</v>
      </c>
      <c r="K193" s="11">
        <f t="shared" si="85"/>
        <v>0</v>
      </c>
      <c r="L193" s="11">
        <f t="shared" si="85"/>
        <v>0</v>
      </c>
      <c r="M193" s="11">
        <f t="shared" si="85"/>
        <v>0</v>
      </c>
      <c r="N193" s="11">
        <f t="shared" si="85"/>
        <v>0</v>
      </c>
      <c r="O193" s="11">
        <f t="shared" si="85"/>
        <v>0</v>
      </c>
      <c r="P193" s="11">
        <f t="shared" si="85"/>
        <v>0</v>
      </c>
      <c r="Q193" s="11">
        <f t="shared" si="85"/>
        <v>0</v>
      </c>
      <c r="R193" s="11">
        <f t="shared" si="79"/>
        <v>0</v>
      </c>
      <c r="S193" s="11">
        <f t="shared" si="79"/>
        <v>0</v>
      </c>
      <c r="T193" s="11">
        <f t="shared" si="79"/>
        <v>900</v>
      </c>
      <c r="U193" s="40">
        <f t="shared" si="86"/>
        <v>0.12</v>
      </c>
      <c r="V193" s="11">
        <f t="shared" si="99"/>
        <v>16.985138004246284</v>
      </c>
      <c r="W193" s="11">
        <f t="shared" si="99"/>
        <v>67500</v>
      </c>
      <c r="X193" s="11">
        <f t="shared" si="99"/>
        <v>4500</v>
      </c>
      <c r="Y193" s="11">
        <f t="shared" si="99"/>
        <v>6750</v>
      </c>
      <c r="Z193" s="11">
        <f t="shared" si="99"/>
        <v>1.5</v>
      </c>
      <c r="AA193" s="11">
        <f t="shared" si="99"/>
        <v>8.6602540378443873</v>
      </c>
      <c r="AB193" s="11">
        <f t="shared" si="99"/>
        <v>900</v>
      </c>
      <c r="AC193" s="11">
        <f t="shared" si="99"/>
        <v>0</v>
      </c>
      <c r="AD193" s="11">
        <f t="shared" si="99"/>
        <v>0</v>
      </c>
      <c r="AE193" s="11">
        <f t="shared" si="99"/>
        <v>0</v>
      </c>
      <c r="AF193" s="11">
        <f t="shared" si="99"/>
        <v>0</v>
      </c>
      <c r="AG193" s="11">
        <f t="shared" si="99"/>
        <v>0</v>
      </c>
      <c r="AH193" s="11">
        <f t="shared" si="99"/>
        <v>0</v>
      </c>
      <c r="AI193" s="11">
        <f t="shared" si="99"/>
        <v>0</v>
      </c>
      <c r="AJ193" s="11">
        <f t="shared" si="99"/>
        <v>0</v>
      </c>
      <c r="AK193" s="11">
        <f t="shared" si="99"/>
        <v>0</v>
      </c>
      <c r="AL193" s="11">
        <f t="shared" si="83"/>
        <v>0</v>
      </c>
      <c r="AM193" s="11">
        <f t="shared" si="83"/>
        <v>0</v>
      </c>
      <c r="AN193" s="11">
        <f t="shared" si="82"/>
        <v>0</v>
      </c>
      <c r="AO193" s="11">
        <f t="shared" si="82"/>
        <v>0</v>
      </c>
      <c r="AP193" s="11">
        <f t="shared" si="81"/>
        <v>0</v>
      </c>
      <c r="AQ193" s="11">
        <f t="shared" si="81"/>
        <v>0</v>
      </c>
      <c r="AR193" s="11">
        <f t="shared" si="80"/>
        <v>0</v>
      </c>
      <c r="AS193" s="11">
        <f t="shared" si="80"/>
        <v>0</v>
      </c>
      <c r="AT193" s="11">
        <f t="shared" si="80"/>
        <v>0</v>
      </c>
      <c r="AU193" s="11">
        <f t="shared" si="80"/>
        <v>0</v>
      </c>
      <c r="AV193" s="11">
        <f t="shared" si="80"/>
        <v>0</v>
      </c>
      <c r="AW193" s="11">
        <f t="shared" si="80"/>
        <v>0</v>
      </c>
      <c r="AX193" s="11">
        <f t="shared" si="80"/>
        <v>0</v>
      </c>
      <c r="AY193" s="11">
        <f t="shared" si="80"/>
        <v>0</v>
      </c>
      <c r="AZ193" s="11">
        <f t="shared" si="80"/>
        <v>0</v>
      </c>
      <c r="BA193" s="11">
        <f t="shared" si="80"/>
        <v>0</v>
      </c>
      <c r="BB193" s="11">
        <f t="shared" si="80"/>
        <v>0</v>
      </c>
      <c r="BC193" s="11">
        <f t="shared" si="80"/>
        <v>0</v>
      </c>
      <c r="BD193" s="11">
        <f t="shared" si="80"/>
        <v>0</v>
      </c>
      <c r="BE193" s="11">
        <f t="shared" si="80"/>
        <v>0</v>
      </c>
      <c r="BF193" s="15" t="str">
        <f t="shared" si="87"/>
        <v>ČSN 42 5520</v>
      </c>
      <c r="BG193" s="42">
        <v>7.0650000000000004</v>
      </c>
      <c r="BH193" s="17">
        <f t="shared" si="88"/>
        <v>30</v>
      </c>
      <c r="BI193" s="17">
        <f t="shared" si="89"/>
        <v>30</v>
      </c>
      <c r="BX193" s="18">
        <f t="shared" si="94"/>
        <v>900</v>
      </c>
      <c r="BY193" s="42">
        <v>0.12</v>
      </c>
      <c r="BZ193" s="43">
        <f t="shared" si="71"/>
        <v>16.985138004246284</v>
      </c>
      <c r="CA193" s="18">
        <f t="shared" si="95"/>
        <v>67500</v>
      </c>
      <c r="CB193" s="18">
        <f t="shared" si="96"/>
        <v>4500</v>
      </c>
      <c r="CC193" s="18">
        <f t="shared" si="97"/>
        <v>6750</v>
      </c>
      <c r="CD193" s="25">
        <f t="shared" si="90"/>
        <v>1.5</v>
      </c>
      <c r="CE193" s="26">
        <f t="shared" si="91"/>
        <v>8.6602540378443873</v>
      </c>
      <c r="CF193" s="18">
        <f t="shared" si="98"/>
        <v>900</v>
      </c>
      <c r="DJ193" s="20" t="s">
        <v>271</v>
      </c>
    </row>
    <row r="194" spans="1:114" x14ac:dyDescent="0.2">
      <c r="A194" s="15" t="s">
        <v>105</v>
      </c>
      <c r="B194" s="10" t="s">
        <v>294</v>
      </c>
      <c r="C194" s="11">
        <f t="shared" si="84"/>
        <v>8.0383999999999993</v>
      </c>
      <c r="D194" s="11">
        <f t="shared" si="92"/>
        <v>32</v>
      </c>
      <c r="E194" s="11">
        <f t="shared" si="92"/>
        <v>32</v>
      </c>
      <c r="F194" s="11">
        <f t="shared" si="92"/>
        <v>0</v>
      </c>
      <c r="G194" s="11">
        <f t="shared" si="92"/>
        <v>0</v>
      </c>
      <c r="H194" s="11">
        <f t="shared" si="92"/>
        <v>0</v>
      </c>
      <c r="I194" s="11">
        <f t="shared" si="85"/>
        <v>0</v>
      </c>
      <c r="J194" s="11">
        <f t="shared" si="85"/>
        <v>0</v>
      </c>
      <c r="K194" s="11">
        <f t="shared" si="85"/>
        <v>0</v>
      </c>
      <c r="L194" s="11">
        <f t="shared" si="85"/>
        <v>0</v>
      </c>
      <c r="M194" s="11">
        <f t="shared" si="85"/>
        <v>0</v>
      </c>
      <c r="N194" s="11">
        <f t="shared" si="85"/>
        <v>0</v>
      </c>
      <c r="O194" s="11">
        <f t="shared" si="85"/>
        <v>0</v>
      </c>
      <c r="P194" s="11">
        <f t="shared" si="85"/>
        <v>0</v>
      </c>
      <c r="Q194" s="11">
        <f t="shared" si="85"/>
        <v>0</v>
      </c>
      <c r="R194" s="11">
        <f t="shared" si="79"/>
        <v>0</v>
      </c>
      <c r="S194" s="11">
        <f t="shared" si="79"/>
        <v>0</v>
      </c>
      <c r="T194" s="11">
        <f t="shared" si="79"/>
        <v>1024</v>
      </c>
      <c r="U194" s="40">
        <f t="shared" si="86"/>
        <v>0.128</v>
      </c>
      <c r="V194" s="11">
        <f t="shared" si="99"/>
        <v>15.923566878980893</v>
      </c>
      <c r="W194" s="11">
        <f t="shared" si="99"/>
        <v>87381.333333333328</v>
      </c>
      <c r="X194" s="11">
        <f t="shared" si="99"/>
        <v>5461.333333333333</v>
      </c>
      <c r="Y194" s="11">
        <f t="shared" si="99"/>
        <v>8192</v>
      </c>
      <c r="Z194" s="11">
        <f t="shared" si="99"/>
        <v>1.5</v>
      </c>
      <c r="AA194" s="11">
        <f t="shared" si="99"/>
        <v>9.2376043070340117</v>
      </c>
      <c r="AB194" s="11">
        <f t="shared" si="99"/>
        <v>1024</v>
      </c>
      <c r="AC194" s="11">
        <f t="shared" si="99"/>
        <v>0</v>
      </c>
      <c r="AD194" s="11">
        <f t="shared" si="99"/>
        <v>0</v>
      </c>
      <c r="AE194" s="11">
        <f t="shared" si="99"/>
        <v>0</v>
      </c>
      <c r="AF194" s="11">
        <f t="shared" si="99"/>
        <v>0</v>
      </c>
      <c r="AG194" s="11">
        <f t="shared" si="99"/>
        <v>0</v>
      </c>
      <c r="AH194" s="11">
        <f t="shared" si="99"/>
        <v>0</v>
      </c>
      <c r="AI194" s="11">
        <f t="shared" si="99"/>
        <v>0</v>
      </c>
      <c r="AJ194" s="11">
        <f t="shared" si="99"/>
        <v>0</v>
      </c>
      <c r="AK194" s="11">
        <f t="shared" si="99"/>
        <v>0</v>
      </c>
      <c r="AL194" s="11">
        <f t="shared" si="83"/>
        <v>0</v>
      </c>
      <c r="AM194" s="11">
        <f t="shared" si="83"/>
        <v>0</v>
      </c>
      <c r="AN194" s="11">
        <f t="shared" si="82"/>
        <v>0</v>
      </c>
      <c r="AO194" s="11">
        <f t="shared" si="82"/>
        <v>0</v>
      </c>
      <c r="AP194" s="11">
        <f t="shared" si="81"/>
        <v>0</v>
      </c>
      <c r="AQ194" s="11">
        <f t="shared" si="81"/>
        <v>0</v>
      </c>
      <c r="AR194" s="11">
        <f t="shared" si="80"/>
        <v>0</v>
      </c>
      <c r="AS194" s="11">
        <f t="shared" si="80"/>
        <v>0</v>
      </c>
      <c r="AT194" s="11">
        <f t="shared" si="80"/>
        <v>0</v>
      </c>
      <c r="AU194" s="11">
        <f t="shared" si="80"/>
        <v>0</v>
      </c>
      <c r="AV194" s="11">
        <f t="shared" si="80"/>
        <v>0</v>
      </c>
      <c r="AW194" s="11">
        <f t="shared" si="80"/>
        <v>0</v>
      </c>
      <c r="AX194" s="11">
        <f t="shared" si="80"/>
        <v>0</v>
      </c>
      <c r="AY194" s="11">
        <f t="shared" si="80"/>
        <v>0</v>
      </c>
      <c r="AZ194" s="11">
        <f t="shared" si="80"/>
        <v>0</v>
      </c>
      <c r="BA194" s="11">
        <f t="shared" si="80"/>
        <v>0</v>
      </c>
      <c r="BB194" s="11">
        <f t="shared" si="80"/>
        <v>0</v>
      </c>
      <c r="BC194" s="11">
        <f t="shared" si="80"/>
        <v>0</v>
      </c>
      <c r="BD194" s="11">
        <f t="shared" si="80"/>
        <v>0</v>
      </c>
      <c r="BE194" s="11">
        <f t="shared" si="80"/>
        <v>0</v>
      </c>
      <c r="BF194" s="15" t="str">
        <f t="shared" si="87"/>
        <v>ČSN 42 5520</v>
      </c>
      <c r="BG194" s="42">
        <v>8.0383999999999993</v>
      </c>
      <c r="BH194" s="17">
        <f t="shared" si="88"/>
        <v>32</v>
      </c>
      <c r="BI194" s="17">
        <f t="shared" si="89"/>
        <v>32</v>
      </c>
      <c r="BX194" s="18">
        <f t="shared" si="94"/>
        <v>1024</v>
      </c>
      <c r="BY194" s="42">
        <v>0.128</v>
      </c>
      <c r="BZ194" s="43">
        <f t="shared" si="71"/>
        <v>15.923566878980893</v>
      </c>
      <c r="CA194" s="18">
        <f t="shared" si="95"/>
        <v>87381.333333333328</v>
      </c>
      <c r="CB194" s="18">
        <f t="shared" si="96"/>
        <v>5461.333333333333</v>
      </c>
      <c r="CC194" s="18">
        <f t="shared" si="97"/>
        <v>8192</v>
      </c>
      <c r="CD194" s="25">
        <f t="shared" si="90"/>
        <v>1.5</v>
      </c>
      <c r="CE194" s="26">
        <f t="shared" si="91"/>
        <v>9.2376043070340117</v>
      </c>
      <c r="CF194" s="18">
        <f t="shared" si="98"/>
        <v>1024</v>
      </c>
      <c r="DJ194" s="20" t="s">
        <v>271</v>
      </c>
    </row>
    <row r="195" spans="1:114" x14ac:dyDescent="0.2">
      <c r="A195" s="15" t="s">
        <v>105</v>
      </c>
      <c r="B195" s="10" t="s">
        <v>295</v>
      </c>
      <c r="C195" s="11">
        <f t="shared" si="84"/>
        <v>9.0746000000000002</v>
      </c>
      <c r="D195" s="11">
        <f t="shared" si="92"/>
        <v>34</v>
      </c>
      <c r="E195" s="11">
        <f t="shared" si="92"/>
        <v>34</v>
      </c>
      <c r="F195" s="11">
        <f t="shared" si="92"/>
        <v>0</v>
      </c>
      <c r="G195" s="11">
        <f t="shared" si="92"/>
        <v>0</v>
      </c>
      <c r="H195" s="11">
        <f t="shared" si="92"/>
        <v>0</v>
      </c>
      <c r="I195" s="11">
        <f t="shared" si="85"/>
        <v>0</v>
      </c>
      <c r="J195" s="11">
        <f t="shared" si="85"/>
        <v>0</v>
      </c>
      <c r="K195" s="11">
        <f t="shared" si="85"/>
        <v>0</v>
      </c>
      <c r="L195" s="11">
        <f t="shared" si="85"/>
        <v>0</v>
      </c>
      <c r="M195" s="11">
        <f t="shared" si="85"/>
        <v>0</v>
      </c>
      <c r="N195" s="11">
        <f t="shared" si="85"/>
        <v>0</v>
      </c>
      <c r="O195" s="11">
        <f t="shared" si="85"/>
        <v>0</v>
      </c>
      <c r="P195" s="11">
        <f t="shared" si="85"/>
        <v>0</v>
      </c>
      <c r="Q195" s="11">
        <f t="shared" si="85"/>
        <v>0</v>
      </c>
      <c r="R195" s="11">
        <f t="shared" si="79"/>
        <v>0</v>
      </c>
      <c r="S195" s="11">
        <f t="shared" si="79"/>
        <v>0</v>
      </c>
      <c r="T195" s="11">
        <f t="shared" si="79"/>
        <v>1156</v>
      </c>
      <c r="U195" s="40">
        <f t="shared" si="86"/>
        <v>0.13600000000000001</v>
      </c>
      <c r="V195" s="11">
        <f t="shared" si="99"/>
        <v>14.986886474334961</v>
      </c>
      <c r="W195" s="11">
        <f t="shared" si="99"/>
        <v>111361.33333333333</v>
      </c>
      <c r="X195" s="11">
        <f t="shared" si="99"/>
        <v>6550.6666666666661</v>
      </c>
      <c r="Y195" s="11">
        <f t="shared" si="99"/>
        <v>9826</v>
      </c>
      <c r="Z195" s="11">
        <f t="shared" si="99"/>
        <v>1.5000000000000002</v>
      </c>
      <c r="AA195" s="11">
        <f t="shared" si="99"/>
        <v>9.8149545762236379</v>
      </c>
      <c r="AB195" s="11">
        <f t="shared" si="99"/>
        <v>1156</v>
      </c>
      <c r="AC195" s="11">
        <f t="shared" si="99"/>
        <v>0</v>
      </c>
      <c r="AD195" s="11">
        <f t="shared" si="99"/>
        <v>0</v>
      </c>
      <c r="AE195" s="11">
        <f t="shared" si="99"/>
        <v>0</v>
      </c>
      <c r="AF195" s="11">
        <f t="shared" si="99"/>
        <v>0</v>
      </c>
      <c r="AG195" s="11">
        <f t="shared" si="99"/>
        <v>0</v>
      </c>
      <c r="AH195" s="11">
        <f t="shared" si="99"/>
        <v>0</v>
      </c>
      <c r="AI195" s="11">
        <f t="shared" si="99"/>
        <v>0</v>
      </c>
      <c r="AJ195" s="11">
        <f t="shared" si="99"/>
        <v>0</v>
      </c>
      <c r="AK195" s="11">
        <f t="shared" si="99"/>
        <v>0</v>
      </c>
      <c r="AL195" s="11">
        <f t="shared" si="83"/>
        <v>0</v>
      </c>
      <c r="AM195" s="11">
        <f t="shared" si="83"/>
        <v>0</v>
      </c>
      <c r="AN195" s="11">
        <f t="shared" si="82"/>
        <v>0</v>
      </c>
      <c r="AO195" s="11">
        <f t="shared" si="82"/>
        <v>0</v>
      </c>
      <c r="AP195" s="11">
        <f t="shared" si="81"/>
        <v>0</v>
      </c>
      <c r="AQ195" s="11">
        <f t="shared" si="81"/>
        <v>0</v>
      </c>
      <c r="AR195" s="11">
        <f t="shared" si="80"/>
        <v>0</v>
      </c>
      <c r="AS195" s="11">
        <f t="shared" si="80"/>
        <v>0</v>
      </c>
      <c r="AT195" s="11">
        <f t="shared" si="80"/>
        <v>0</v>
      </c>
      <c r="AU195" s="11">
        <f t="shared" si="80"/>
        <v>0</v>
      </c>
      <c r="AV195" s="11">
        <f t="shared" si="80"/>
        <v>0</v>
      </c>
      <c r="AW195" s="11">
        <f t="shared" si="80"/>
        <v>0</v>
      </c>
      <c r="AX195" s="11">
        <f t="shared" si="80"/>
        <v>0</v>
      </c>
      <c r="AY195" s="11">
        <f t="shared" si="80"/>
        <v>0</v>
      </c>
      <c r="AZ195" s="11">
        <f t="shared" si="80"/>
        <v>0</v>
      </c>
      <c r="BA195" s="11">
        <f t="shared" si="80"/>
        <v>0</v>
      </c>
      <c r="BB195" s="11">
        <f t="shared" si="80"/>
        <v>0</v>
      </c>
      <c r="BC195" s="11">
        <f t="shared" si="80"/>
        <v>0</v>
      </c>
      <c r="BD195" s="11">
        <f t="shared" si="80"/>
        <v>0</v>
      </c>
      <c r="BE195" s="11">
        <f t="shared" si="80"/>
        <v>0</v>
      </c>
      <c r="BF195" s="15" t="str">
        <f t="shared" si="87"/>
        <v>ČSN 42 5520</v>
      </c>
      <c r="BG195" s="42">
        <v>9.0746000000000002</v>
      </c>
      <c r="BH195" s="17">
        <f t="shared" si="88"/>
        <v>34</v>
      </c>
      <c r="BI195" s="17">
        <f t="shared" si="89"/>
        <v>34</v>
      </c>
      <c r="BX195" s="18">
        <f t="shared" si="94"/>
        <v>1156</v>
      </c>
      <c r="BY195" s="42">
        <v>0.13600000000000001</v>
      </c>
      <c r="BZ195" s="43">
        <f t="shared" si="71"/>
        <v>14.986886474334961</v>
      </c>
      <c r="CA195" s="18">
        <f t="shared" si="95"/>
        <v>111361.33333333333</v>
      </c>
      <c r="CB195" s="18">
        <f t="shared" si="96"/>
        <v>6550.6666666666661</v>
      </c>
      <c r="CC195" s="18">
        <f t="shared" si="97"/>
        <v>9826</v>
      </c>
      <c r="CD195" s="25">
        <f t="shared" si="90"/>
        <v>1.5000000000000002</v>
      </c>
      <c r="CE195" s="26">
        <f t="shared" si="91"/>
        <v>9.8149545762236379</v>
      </c>
      <c r="CF195" s="18">
        <f t="shared" si="98"/>
        <v>1156</v>
      </c>
      <c r="DJ195" s="20" t="s">
        <v>271</v>
      </c>
    </row>
    <row r="196" spans="1:114" x14ac:dyDescent="0.2">
      <c r="A196" s="15" t="s">
        <v>105</v>
      </c>
      <c r="B196" s="10" t="s">
        <v>296</v>
      </c>
      <c r="C196" s="11">
        <f t="shared" si="84"/>
        <v>9.6162500000000009</v>
      </c>
      <c r="D196" s="11">
        <f t="shared" si="92"/>
        <v>35</v>
      </c>
      <c r="E196" s="11">
        <f t="shared" si="92"/>
        <v>35</v>
      </c>
      <c r="F196" s="11">
        <f t="shared" si="92"/>
        <v>0</v>
      </c>
      <c r="G196" s="11">
        <f t="shared" si="92"/>
        <v>0</v>
      </c>
      <c r="H196" s="11">
        <f t="shared" si="92"/>
        <v>0</v>
      </c>
      <c r="I196" s="11">
        <f t="shared" si="85"/>
        <v>0</v>
      </c>
      <c r="J196" s="11">
        <f t="shared" si="85"/>
        <v>0</v>
      </c>
      <c r="K196" s="11">
        <f t="shared" si="85"/>
        <v>0</v>
      </c>
      <c r="L196" s="11">
        <f t="shared" si="85"/>
        <v>0</v>
      </c>
      <c r="M196" s="11">
        <f t="shared" si="85"/>
        <v>0</v>
      </c>
      <c r="N196" s="11">
        <f t="shared" si="85"/>
        <v>0</v>
      </c>
      <c r="O196" s="11">
        <f t="shared" si="85"/>
        <v>0</v>
      </c>
      <c r="P196" s="11">
        <f t="shared" si="85"/>
        <v>0</v>
      </c>
      <c r="Q196" s="11">
        <f t="shared" si="85"/>
        <v>0</v>
      </c>
      <c r="R196" s="11">
        <f t="shared" si="79"/>
        <v>0</v>
      </c>
      <c r="S196" s="11">
        <f t="shared" si="79"/>
        <v>0</v>
      </c>
      <c r="T196" s="11">
        <f t="shared" si="79"/>
        <v>1225</v>
      </c>
      <c r="U196" s="40">
        <f t="shared" si="86"/>
        <v>0.14000000000000001</v>
      </c>
      <c r="V196" s="11">
        <f t="shared" si="99"/>
        <v>14.558689717925388</v>
      </c>
      <c r="W196" s="11">
        <f t="shared" si="99"/>
        <v>125052.08333333333</v>
      </c>
      <c r="X196" s="11">
        <f t="shared" si="99"/>
        <v>7145.833333333333</v>
      </c>
      <c r="Y196" s="11">
        <f t="shared" si="99"/>
        <v>10718.75</v>
      </c>
      <c r="Z196" s="11">
        <f t="shared" si="99"/>
        <v>1.5</v>
      </c>
      <c r="AA196" s="11">
        <f t="shared" si="99"/>
        <v>10.103629710818451</v>
      </c>
      <c r="AB196" s="11">
        <f t="shared" si="99"/>
        <v>1225</v>
      </c>
      <c r="AC196" s="11">
        <f t="shared" si="99"/>
        <v>0</v>
      </c>
      <c r="AD196" s="11">
        <f t="shared" si="99"/>
        <v>0</v>
      </c>
      <c r="AE196" s="11">
        <f t="shared" si="99"/>
        <v>0</v>
      </c>
      <c r="AF196" s="11">
        <f t="shared" si="99"/>
        <v>0</v>
      </c>
      <c r="AG196" s="11">
        <f t="shared" si="99"/>
        <v>0</v>
      </c>
      <c r="AH196" s="11">
        <f t="shared" si="99"/>
        <v>0</v>
      </c>
      <c r="AI196" s="11">
        <f t="shared" si="99"/>
        <v>0</v>
      </c>
      <c r="AJ196" s="11">
        <f t="shared" si="99"/>
        <v>0</v>
      </c>
      <c r="AK196" s="11">
        <f t="shared" si="99"/>
        <v>0</v>
      </c>
      <c r="AL196" s="11">
        <f t="shared" si="83"/>
        <v>0</v>
      </c>
      <c r="AM196" s="11">
        <f t="shared" si="83"/>
        <v>0</v>
      </c>
      <c r="AN196" s="11">
        <f t="shared" si="82"/>
        <v>0</v>
      </c>
      <c r="AO196" s="11">
        <f t="shared" si="82"/>
        <v>0</v>
      </c>
      <c r="AP196" s="11">
        <f t="shared" si="81"/>
        <v>0</v>
      </c>
      <c r="AQ196" s="11">
        <f t="shared" si="81"/>
        <v>0</v>
      </c>
      <c r="AR196" s="11">
        <f t="shared" si="80"/>
        <v>0</v>
      </c>
      <c r="AS196" s="11">
        <f t="shared" si="80"/>
        <v>0</v>
      </c>
      <c r="AT196" s="11">
        <f t="shared" si="80"/>
        <v>0</v>
      </c>
      <c r="AU196" s="11">
        <f t="shared" si="80"/>
        <v>0</v>
      </c>
      <c r="AV196" s="11">
        <f t="shared" si="80"/>
        <v>0</v>
      </c>
      <c r="AW196" s="11">
        <f t="shared" si="80"/>
        <v>0</v>
      </c>
      <c r="AX196" s="11">
        <f t="shared" si="80"/>
        <v>0</v>
      </c>
      <c r="AY196" s="11">
        <f t="shared" si="80"/>
        <v>0</v>
      </c>
      <c r="AZ196" s="11">
        <f t="shared" si="80"/>
        <v>0</v>
      </c>
      <c r="BA196" s="11">
        <f t="shared" si="80"/>
        <v>0</v>
      </c>
      <c r="BB196" s="11">
        <f t="shared" si="80"/>
        <v>0</v>
      </c>
      <c r="BC196" s="11">
        <f t="shared" si="80"/>
        <v>0</v>
      </c>
      <c r="BD196" s="11">
        <f t="shared" si="80"/>
        <v>0</v>
      </c>
      <c r="BE196" s="11">
        <f t="shared" si="80"/>
        <v>0</v>
      </c>
      <c r="BF196" s="15" t="str">
        <f t="shared" si="87"/>
        <v>ČSN 42 5520</v>
      </c>
      <c r="BG196" s="42">
        <v>9.6162500000000009</v>
      </c>
      <c r="BH196" s="17">
        <f t="shared" si="88"/>
        <v>35</v>
      </c>
      <c r="BI196" s="17">
        <f t="shared" si="89"/>
        <v>35</v>
      </c>
      <c r="BX196" s="18">
        <f t="shared" si="94"/>
        <v>1225</v>
      </c>
      <c r="BY196" s="42">
        <v>0.14000000000000001</v>
      </c>
      <c r="BZ196" s="43">
        <f t="shared" si="71"/>
        <v>14.558689717925388</v>
      </c>
      <c r="CA196" s="18">
        <f t="shared" si="95"/>
        <v>125052.08333333333</v>
      </c>
      <c r="CB196" s="18">
        <f t="shared" si="96"/>
        <v>7145.833333333333</v>
      </c>
      <c r="CC196" s="18">
        <f t="shared" si="97"/>
        <v>10718.75</v>
      </c>
      <c r="CD196" s="25">
        <f t="shared" si="90"/>
        <v>1.5</v>
      </c>
      <c r="CE196" s="26">
        <f t="shared" si="91"/>
        <v>10.103629710818451</v>
      </c>
      <c r="CF196" s="18">
        <f t="shared" si="98"/>
        <v>1225</v>
      </c>
      <c r="DJ196" s="20" t="s">
        <v>271</v>
      </c>
    </row>
    <row r="197" spans="1:114" x14ac:dyDescent="0.2">
      <c r="A197" s="15" t="s">
        <v>105</v>
      </c>
      <c r="B197" s="10" t="s">
        <v>297</v>
      </c>
      <c r="C197" s="11">
        <f t="shared" si="84"/>
        <v>12.56</v>
      </c>
      <c r="D197" s="11">
        <f t="shared" si="92"/>
        <v>40</v>
      </c>
      <c r="E197" s="11">
        <f t="shared" si="92"/>
        <v>40</v>
      </c>
      <c r="F197" s="11">
        <f t="shared" si="92"/>
        <v>0</v>
      </c>
      <c r="G197" s="11">
        <f t="shared" si="92"/>
        <v>0</v>
      </c>
      <c r="H197" s="11">
        <f t="shared" si="92"/>
        <v>0</v>
      </c>
      <c r="I197" s="11">
        <f t="shared" si="85"/>
        <v>0</v>
      </c>
      <c r="J197" s="11">
        <f t="shared" si="85"/>
        <v>0</v>
      </c>
      <c r="K197" s="11">
        <f t="shared" si="85"/>
        <v>0</v>
      </c>
      <c r="L197" s="11">
        <f t="shared" si="85"/>
        <v>0</v>
      </c>
      <c r="M197" s="11">
        <f t="shared" si="85"/>
        <v>0</v>
      </c>
      <c r="N197" s="11">
        <f t="shared" si="85"/>
        <v>0</v>
      </c>
      <c r="O197" s="11">
        <f t="shared" si="85"/>
        <v>0</v>
      </c>
      <c r="P197" s="11">
        <f t="shared" si="85"/>
        <v>0</v>
      </c>
      <c r="Q197" s="11">
        <f t="shared" si="85"/>
        <v>0</v>
      </c>
      <c r="R197" s="11">
        <f t="shared" si="79"/>
        <v>0</v>
      </c>
      <c r="S197" s="11">
        <f t="shared" si="79"/>
        <v>0</v>
      </c>
      <c r="T197" s="11">
        <f t="shared" si="79"/>
        <v>1600</v>
      </c>
      <c r="U197" s="40">
        <f t="shared" si="86"/>
        <v>0.16</v>
      </c>
      <c r="V197" s="11">
        <f t="shared" si="99"/>
        <v>12.738853503184716</v>
      </c>
      <c r="W197" s="11">
        <f t="shared" si="99"/>
        <v>213333.33333333331</v>
      </c>
      <c r="X197" s="11">
        <f t="shared" si="99"/>
        <v>10666.666666666666</v>
      </c>
      <c r="Y197" s="11">
        <f t="shared" si="99"/>
        <v>16000</v>
      </c>
      <c r="Z197" s="11">
        <f t="shared" si="99"/>
        <v>1.5</v>
      </c>
      <c r="AA197" s="11">
        <f t="shared" si="99"/>
        <v>11.547005383792515</v>
      </c>
      <c r="AB197" s="11">
        <f t="shared" si="99"/>
        <v>1600</v>
      </c>
      <c r="AC197" s="11">
        <f t="shared" si="99"/>
        <v>0</v>
      </c>
      <c r="AD197" s="11">
        <f t="shared" si="99"/>
        <v>0</v>
      </c>
      <c r="AE197" s="11">
        <f t="shared" si="99"/>
        <v>0</v>
      </c>
      <c r="AF197" s="11">
        <f t="shared" si="99"/>
        <v>0</v>
      </c>
      <c r="AG197" s="11">
        <f t="shared" si="99"/>
        <v>0</v>
      </c>
      <c r="AH197" s="11">
        <f t="shared" si="99"/>
        <v>0</v>
      </c>
      <c r="AI197" s="11">
        <f t="shared" si="99"/>
        <v>0</v>
      </c>
      <c r="AJ197" s="11">
        <f t="shared" si="99"/>
        <v>0</v>
      </c>
      <c r="AK197" s="11">
        <f t="shared" si="99"/>
        <v>0</v>
      </c>
      <c r="AL197" s="11">
        <f t="shared" si="83"/>
        <v>0</v>
      </c>
      <c r="AM197" s="11">
        <f t="shared" si="83"/>
        <v>0</v>
      </c>
      <c r="AN197" s="11">
        <f t="shared" si="82"/>
        <v>0</v>
      </c>
      <c r="AO197" s="11">
        <f t="shared" si="82"/>
        <v>0</v>
      </c>
      <c r="AP197" s="11">
        <f t="shared" si="81"/>
        <v>0</v>
      </c>
      <c r="AQ197" s="11">
        <f t="shared" si="81"/>
        <v>0</v>
      </c>
      <c r="AR197" s="11">
        <f t="shared" si="80"/>
        <v>0</v>
      </c>
      <c r="AS197" s="11">
        <f t="shared" si="80"/>
        <v>0</v>
      </c>
      <c r="AT197" s="11">
        <f t="shared" si="80"/>
        <v>0</v>
      </c>
      <c r="AU197" s="11">
        <f t="shared" si="80"/>
        <v>0</v>
      </c>
      <c r="AV197" s="11">
        <f t="shared" si="80"/>
        <v>0</v>
      </c>
      <c r="AW197" s="11">
        <f t="shared" si="80"/>
        <v>0</v>
      </c>
      <c r="AX197" s="11">
        <f t="shared" si="80"/>
        <v>0</v>
      </c>
      <c r="AY197" s="11">
        <f t="shared" si="80"/>
        <v>0</v>
      </c>
      <c r="AZ197" s="11">
        <f t="shared" si="80"/>
        <v>0</v>
      </c>
      <c r="BA197" s="11">
        <f t="shared" si="80"/>
        <v>0</v>
      </c>
      <c r="BB197" s="11">
        <f t="shared" si="80"/>
        <v>0</v>
      </c>
      <c r="BC197" s="11">
        <f t="shared" si="80"/>
        <v>0</v>
      </c>
      <c r="BD197" s="11">
        <f t="shared" si="80"/>
        <v>0</v>
      </c>
      <c r="BE197" s="11">
        <f t="shared" si="80"/>
        <v>0</v>
      </c>
      <c r="BF197" s="15" t="str">
        <f t="shared" si="87"/>
        <v>ČSN 42 5520</v>
      </c>
      <c r="BG197" s="42">
        <v>12.56</v>
      </c>
      <c r="BH197" s="17">
        <f t="shared" si="88"/>
        <v>40</v>
      </c>
      <c r="BI197" s="17">
        <f t="shared" si="89"/>
        <v>40</v>
      </c>
      <c r="BX197" s="18">
        <f t="shared" si="94"/>
        <v>1600</v>
      </c>
      <c r="BY197" s="42">
        <v>0.16</v>
      </c>
      <c r="BZ197" s="43">
        <f t="shared" si="71"/>
        <v>12.738853503184716</v>
      </c>
      <c r="CA197" s="18">
        <f t="shared" si="95"/>
        <v>213333.33333333331</v>
      </c>
      <c r="CB197" s="18">
        <f t="shared" si="96"/>
        <v>10666.666666666666</v>
      </c>
      <c r="CC197" s="18">
        <f t="shared" si="97"/>
        <v>16000</v>
      </c>
      <c r="CD197" s="25">
        <f t="shared" si="90"/>
        <v>1.5</v>
      </c>
      <c r="CE197" s="26">
        <f t="shared" si="91"/>
        <v>11.547005383792515</v>
      </c>
      <c r="CF197" s="18">
        <f t="shared" si="98"/>
        <v>1600</v>
      </c>
      <c r="DJ197" s="20" t="s">
        <v>271</v>
      </c>
    </row>
    <row r="198" spans="1:114" x14ac:dyDescent="0.2">
      <c r="A198" s="15" t="s">
        <v>105</v>
      </c>
      <c r="B198" s="10" t="s">
        <v>298</v>
      </c>
      <c r="C198" s="11">
        <f t="shared" si="84"/>
        <v>13.8474</v>
      </c>
      <c r="D198" s="11">
        <f t="shared" si="92"/>
        <v>42</v>
      </c>
      <c r="E198" s="11">
        <f t="shared" si="92"/>
        <v>42</v>
      </c>
      <c r="F198" s="11">
        <f t="shared" si="92"/>
        <v>0</v>
      </c>
      <c r="G198" s="11">
        <f t="shared" si="92"/>
        <v>0</v>
      </c>
      <c r="H198" s="11">
        <f t="shared" si="92"/>
        <v>0</v>
      </c>
      <c r="I198" s="11">
        <f t="shared" si="85"/>
        <v>0</v>
      </c>
      <c r="J198" s="11">
        <f t="shared" si="85"/>
        <v>0</v>
      </c>
      <c r="K198" s="11">
        <f t="shared" si="85"/>
        <v>0</v>
      </c>
      <c r="L198" s="11">
        <f t="shared" si="85"/>
        <v>0</v>
      </c>
      <c r="M198" s="11">
        <f t="shared" si="85"/>
        <v>0</v>
      </c>
      <c r="N198" s="11">
        <f t="shared" si="85"/>
        <v>0</v>
      </c>
      <c r="O198" s="11">
        <f t="shared" si="85"/>
        <v>0</v>
      </c>
      <c r="P198" s="11">
        <f t="shared" si="85"/>
        <v>0</v>
      </c>
      <c r="Q198" s="11">
        <f t="shared" si="85"/>
        <v>0</v>
      </c>
      <c r="R198" s="11">
        <f t="shared" si="79"/>
        <v>0</v>
      </c>
      <c r="S198" s="11">
        <f t="shared" si="79"/>
        <v>0</v>
      </c>
      <c r="T198" s="11">
        <f t="shared" si="79"/>
        <v>1764</v>
      </c>
      <c r="U198" s="40">
        <f t="shared" si="86"/>
        <v>0.16800000000000001</v>
      </c>
      <c r="V198" s="11">
        <f t="shared" si="99"/>
        <v>12.13224143160449</v>
      </c>
      <c r="W198" s="11">
        <f t="shared" si="99"/>
        <v>259308</v>
      </c>
      <c r="X198" s="11">
        <f t="shared" si="99"/>
        <v>12348</v>
      </c>
      <c r="Y198" s="11">
        <f t="shared" si="99"/>
        <v>18522</v>
      </c>
      <c r="Z198" s="11">
        <f t="shared" si="99"/>
        <v>1.5</v>
      </c>
      <c r="AA198" s="11">
        <f t="shared" si="99"/>
        <v>12.124355652982141</v>
      </c>
      <c r="AB198" s="11">
        <f t="shared" si="99"/>
        <v>1764</v>
      </c>
      <c r="AC198" s="11">
        <f t="shared" si="99"/>
        <v>0</v>
      </c>
      <c r="AD198" s="11">
        <f t="shared" si="99"/>
        <v>0</v>
      </c>
      <c r="AE198" s="11">
        <f t="shared" si="99"/>
        <v>0</v>
      </c>
      <c r="AF198" s="11">
        <f t="shared" si="99"/>
        <v>0</v>
      </c>
      <c r="AG198" s="11">
        <f t="shared" si="99"/>
        <v>0</v>
      </c>
      <c r="AH198" s="11">
        <f t="shared" si="99"/>
        <v>0</v>
      </c>
      <c r="AI198" s="11">
        <f t="shared" si="99"/>
        <v>0</v>
      </c>
      <c r="AJ198" s="11">
        <f t="shared" si="99"/>
        <v>0</v>
      </c>
      <c r="AK198" s="11">
        <f t="shared" si="99"/>
        <v>0</v>
      </c>
      <c r="AL198" s="11">
        <f t="shared" si="83"/>
        <v>0</v>
      </c>
      <c r="AM198" s="11">
        <f t="shared" si="83"/>
        <v>0</v>
      </c>
      <c r="AN198" s="11">
        <f t="shared" si="82"/>
        <v>0</v>
      </c>
      <c r="AO198" s="11">
        <f t="shared" si="82"/>
        <v>0</v>
      </c>
      <c r="AP198" s="11">
        <f t="shared" si="81"/>
        <v>0</v>
      </c>
      <c r="AQ198" s="11">
        <f t="shared" si="81"/>
        <v>0</v>
      </c>
      <c r="AR198" s="11">
        <f t="shared" si="80"/>
        <v>0</v>
      </c>
      <c r="AS198" s="11">
        <f t="shared" si="80"/>
        <v>0</v>
      </c>
      <c r="AT198" s="11">
        <f t="shared" si="80"/>
        <v>0</v>
      </c>
      <c r="AU198" s="11">
        <f t="shared" si="80"/>
        <v>0</v>
      </c>
      <c r="AV198" s="11">
        <f t="shared" si="80"/>
        <v>0</v>
      </c>
      <c r="AW198" s="11">
        <f t="shared" si="80"/>
        <v>0</v>
      </c>
      <c r="AX198" s="11">
        <f t="shared" si="80"/>
        <v>0</v>
      </c>
      <c r="AY198" s="11">
        <f t="shared" si="80"/>
        <v>0</v>
      </c>
      <c r="AZ198" s="11">
        <f t="shared" si="80"/>
        <v>0</v>
      </c>
      <c r="BA198" s="11">
        <f t="shared" si="80"/>
        <v>0</v>
      </c>
      <c r="BB198" s="11">
        <f t="shared" si="80"/>
        <v>0</v>
      </c>
      <c r="BC198" s="11">
        <f t="shared" si="80"/>
        <v>0</v>
      </c>
      <c r="BD198" s="11">
        <f t="shared" si="80"/>
        <v>0</v>
      </c>
      <c r="BE198" s="11">
        <f t="shared" si="80"/>
        <v>0</v>
      </c>
      <c r="BF198" s="15" t="str">
        <f t="shared" si="87"/>
        <v>ČSN 42 5520</v>
      </c>
      <c r="BG198" s="42">
        <v>13.8474</v>
      </c>
      <c r="BH198" s="17">
        <f t="shared" si="88"/>
        <v>42</v>
      </c>
      <c r="BI198" s="17">
        <f t="shared" si="89"/>
        <v>42</v>
      </c>
      <c r="BX198" s="18">
        <f t="shared" si="94"/>
        <v>1764</v>
      </c>
      <c r="BY198" s="42">
        <v>0.16800000000000001</v>
      </c>
      <c r="BZ198" s="43">
        <f t="shared" si="71"/>
        <v>12.13224143160449</v>
      </c>
      <c r="CA198" s="18">
        <f t="shared" si="95"/>
        <v>259308</v>
      </c>
      <c r="CB198" s="18">
        <f t="shared" si="96"/>
        <v>12348</v>
      </c>
      <c r="CC198" s="18">
        <f t="shared" si="97"/>
        <v>18522</v>
      </c>
      <c r="CD198" s="25">
        <f t="shared" si="90"/>
        <v>1.5</v>
      </c>
      <c r="CE198" s="26">
        <f t="shared" si="91"/>
        <v>12.124355652982141</v>
      </c>
      <c r="CF198" s="18">
        <f t="shared" si="98"/>
        <v>1764</v>
      </c>
      <c r="DJ198" s="20" t="s">
        <v>271</v>
      </c>
    </row>
    <row r="199" spans="1:114" x14ac:dyDescent="0.2">
      <c r="A199" s="15" t="s">
        <v>105</v>
      </c>
      <c r="B199" s="10" t="s">
        <v>299</v>
      </c>
      <c r="C199" s="11">
        <f t="shared" si="84"/>
        <v>15.89625</v>
      </c>
      <c r="D199" s="11">
        <f t="shared" si="92"/>
        <v>45</v>
      </c>
      <c r="E199" s="11">
        <f t="shared" si="92"/>
        <v>45</v>
      </c>
      <c r="F199" s="11">
        <f t="shared" si="92"/>
        <v>0</v>
      </c>
      <c r="G199" s="11">
        <f t="shared" si="92"/>
        <v>0</v>
      </c>
      <c r="H199" s="11">
        <f t="shared" si="92"/>
        <v>0</v>
      </c>
      <c r="I199" s="11">
        <f t="shared" si="85"/>
        <v>0</v>
      </c>
      <c r="J199" s="11">
        <f t="shared" si="85"/>
        <v>0</v>
      </c>
      <c r="K199" s="11">
        <f t="shared" si="85"/>
        <v>0</v>
      </c>
      <c r="L199" s="11">
        <f t="shared" ref="L199:T234" si="100">IF($A199="x",BP199,"")</f>
        <v>0</v>
      </c>
      <c r="M199" s="11">
        <f t="shared" si="100"/>
        <v>0</v>
      </c>
      <c r="N199" s="11">
        <f t="shared" si="100"/>
        <v>0</v>
      </c>
      <c r="O199" s="11">
        <f t="shared" si="100"/>
        <v>0</v>
      </c>
      <c r="P199" s="11">
        <f t="shared" si="100"/>
        <v>0</v>
      </c>
      <c r="Q199" s="11">
        <f t="shared" si="100"/>
        <v>0</v>
      </c>
      <c r="R199" s="11">
        <f t="shared" si="79"/>
        <v>0</v>
      </c>
      <c r="S199" s="11">
        <f t="shared" si="79"/>
        <v>0</v>
      </c>
      <c r="T199" s="11">
        <f t="shared" si="79"/>
        <v>2025</v>
      </c>
      <c r="U199" s="40">
        <f t="shared" si="86"/>
        <v>0.18</v>
      </c>
      <c r="V199" s="11">
        <f t="shared" si="99"/>
        <v>11.323425336164192</v>
      </c>
      <c r="W199" s="11">
        <f t="shared" si="99"/>
        <v>341718.75</v>
      </c>
      <c r="X199" s="11">
        <f t="shared" si="99"/>
        <v>15187.5</v>
      </c>
      <c r="Y199" s="11">
        <f t="shared" si="99"/>
        <v>22781.25</v>
      </c>
      <c r="Z199" s="11">
        <f t="shared" si="99"/>
        <v>1.5</v>
      </c>
      <c r="AA199" s="11">
        <f t="shared" si="99"/>
        <v>12.99038105676658</v>
      </c>
      <c r="AB199" s="11">
        <f t="shared" si="99"/>
        <v>2025</v>
      </c>
      <c r="AC199" s="11">
        <f t="shared" si="99"/>
        <v>0</v>
      </c>
      <c r="AD199" s="11">
        <f t="shared" si="99"/>
        <v>0</v>
      </c>
      <c r="AE199" s="11">
        <f t="shared" si="99"/>
        <v>0</v>
      </c>
      <c r="AF199" s="11">
        <f t="shared" si="99"/>
        <v>0</v>
      </c>
      <c r="AG199" s="11">
        <f t="shared" si="99"/>
        <v>0</v>
      </c>
      <c r="AH199" s="11">
        <f t="shared" si="99"/>
        <v>0</v>
      </c>
      <c r="AI199" s="11">
        <f t="shared" si="99"/>
        <v>0</v>
      </c>
      <c r="AJ199" s="11">
        <f t="shared" si="99"/>
        <v>0</v>
      </c>
      <c r="AK199" s="11">
        <f t="shared" si="99"/>
        <v>0</v>
      </c>
      <c r="AL199" s="11">
        <f t="shared" si="83"/>
        <v>0</v>
      </c>
      <c r="AM199" s="11">
        <f t="shared" si="83"/>
        <v>0</v>
      </c>
      <c r="AN199" s="11">
        <f t="shared" si="82"/>
        <v>0</v>
      </c>
      <c r="AO199" s="11">
        <f t="shared" si="82"/>
        <v>0</v>
      </c>
      <c r="AP199" s="11">
        <f t="shared" si="81"/>
        <v>0</v>
      </c>
      <c r="AQ199" s="11">
        <f t="shared" si="81"/>
        <v>0</v>
      </c>
      <c r="AR199" s="11">
        <f t="shared" si="80"/>
        <v>0</v>
      </c>
      <c r="AS199" s="11">
        <f t="shared" si="80"/>
        <v>0</v>
      </c>
      <c r="AT199" s="11">
        <f t="shared" si="80"/>
        <v>0</v>
      </c>
      <c r="AU199" s="11">
        <f t="shared" si="80"/>
        <v>0</v>
      </c>
      <c r="AV199" s="11">
        <f t="shared" si="80"/>
        <v>0</v>
      </c>
      <c r="AW199" s="11">
        <f t="shared" si="80"/>
        <v>0</v>
      </c>
      <c r="AX199" s="11">
        <f t="shared" si="80"/>
        <v>0</v>
      </c>
      <c r="AY199" s="11">
        <f t="shared" si="80"/>
        <v>0</v>
      </c>
      <c r="AZ199" s="11">
        <f t="shared" si="80"/>
        <v>0</v>
      </c>
      <c r="BA199" s="11">
        <f t="shared" si="80"/>
        <v>0</v>
      </c>
      <c r="BB199" s="11">
        <f t="shared" si="80"/>
        <v>0</v>
      </c>
      <c r="BC199" s="11">
        <f t="shared" ref="BC199:BE262" si="101">IF($A199="x",DG199,"")</f>
        <v>0</v>
      </c>
      <c r="BD199" s="11">
        <f t="shared" si="101"/>
        <v>0</v>
      </c>
      <c r="BE199" s="11">
        <f t="shared" si="101"/>
        <v>0</v>
      </c>
      <c r="BF199" s="15" t="str">
        <f t="shared" si="87"/>
        <v>ČSN 42 5520</v>
      </c>
      <c r="BG199" s="42">
        <v>15.89625</v>
      </c>
      <c r="BH199" s="17">
        <f t="shared" si="88"/>
        <v>45</v>
      </c>
      <c r="BI199" s="17">
        <f t="shared" si="89"/>
        <v>45</v>
      </c>
      <c r="BX199" s="18">
        <f t="shared" si="94"/>
        <v>2025</v>
      </c>
      <c r="BY199" s="42">
        <v>0.18</v>
      </c>
      <c r="BZ199" s="43">
        <f t="shared" si="71"/>
        <v>11.323425336164192</v>
      </c>
      <c r="CA199" s="18">
        <f t="shared" si="95"/>
        <v>341718.75</v>
      </c>
      <c r="CB199" s="18">
        <f t="shared" si="96"/>
        <v>15187.5</v>
      </c>
      <c r="CC199" s="18">
        <f t="shared" si="97"/>
        <v>22781.25</v>
      </c>
      <c r="CD199" s="25">
        <f t="shared" si="90"/>
        <v>1.5</v>
      </c>
      <c r="CE199" s="26">
        <f t="shared" si="91"/>
        <v>12.99038105676658</v>
      </c>
      <c r="CF199" s="18">
        <f t="shared" si="98"/>
        <v>2025</v>
      </c>
      <c r="DJ199" s="20" t="s">
        <v>271</v>
      </c>
    </row>
    <row r="200" spans="1:114" x14ac:dyDescent="0.2">
      <c r="A200" s="15" t="s">
        <v>105</v>
      </c>
      <c r="B200" s="10" t="s">
        <v>300</v>
      </c>
      <c r="C200" s="11">
        <f t="shared" si="84"/>
        <v>19.625</v>
      </c>
      <c r="D200" s="11">
        <f t="shared" si="92"/>
        <v>50</v>
      </c>
      <c r="E200" s="11">
        <f t="shared" si="92"/>
        <v>50</v>
      </c>
      <c r="F200" s="11">
        <f t="shared" si="92"/>
        <v>0</v>
      </c>
      <c r="G200" s="11">
        <f t="shared" si="92"/>
        <v>0</v>
      </c>
      <c r="H200" s="11">
        <f t="shared" si="92"/>
        <v>0</v>
      </c>
      <c r="I200" s="11">
        <f t="shared" si="92"/>
        <v>0</v>
      </c>
      <c r="J200" s="11">
        <f t="shared" si="92"/>
        <v>0</v>
      </c>
      <c r="K200" s="11">
        <f t="shared" si="92"/>
        <v>0</v>
      </c>
      <c r="L200" s="11">
        <f t="shared" si="100"/>
        <v>0</v>
      </c>
      <c r="M200" s="11">
        <f t="shared" si="100"/>
        <v>0</v>
      </c>
      <c r="N200" s="11">
        <f t="shared" si="100"/>
        <v>0</v>
      </c>
      <c r="O200" s="11">
        <f t="shared" si="100"/>
        <v>0</v>
      </c>
      <c r="P200" s="11">
        <f t="shared" si="100"/>
        <v>0</v>
      </c>
      <c r="Q200" s="11">
        <f t="shared" si="100"/>
        <v>0</v>
      </c>
      <c r="R200" s="11">
        <f t="shared" si="79"/>
        <v>0</v>
      </c>
      <c r="S200" s="11">
        <f t="shared" si="79"/>
        <v>0</v>
      </c>
      <c r="T200" s="11">
        <f t="shared" si="79"/>
        <v>2500</v>
      </c>
      <c r="U200" s="40">
        <f t="shared" si="86"/>
        <v>0.2</v>
      </c>
      <c r="V200" s="11">
        <f t="shared" si="99"/>
        <v>10.191082802547772</v>
      </c>
      <c r="W200" s="11">
        <f t="shared" si="99"/>
        <v>520833.33333333326</v>
      </c>
      <c r="X200" s="11">
        <f t="shared" si="99"/>
        <v>20833.333333333332</v>
      </c>
      <c r="Y200" s="11">
        <f t="shared" si="99"/>
        <v>31250</v>
      </c>
      <c r="Z200" s="11">
        <f t="shared" si="99"/>
        <v>1.5</v>
      </c>
      <c r="AA200" s="11">
        <f t="shared" si="99"/>
        <v>14.433756729740644</v>
      </c>
      <c r="AB200" s="11">
        <f t="shared" si="99"/>
        <v>2500</v>
      </c>
      <c r="AC200" s="11">
        <f t="shared" si="99"/>
        <v>0</v>
      </c>
      <c r="AD200" s="11">
        <f t="shared" si="99"/>
        <v>0</v>
      </c>
      <c r="AE200" s="11">
        <f t="shared" si="99"/>
        <v>0</v>
      </c>
      <c r="AF200" s="11">
        <f t="shared" si="99"/>
        <v>0</v>
      </c>
      <c r="AG200" s="11">
        <f t="shared" si="99"/>
        <v>0</v>
      </c>
      <c r="AH200" s="11">
        <f t="shared" si="99"/>
        <v>0</v>
      </c>
      <c r="AI200" s="11">
        <f t="shared" si="99"/>
        <v>0</v>
      </c>
      <c r="AJ200" s="11">
        <f t="shared" si="99"/>
        <v>0</v>
      </c>
      <c r="AK200" s="11">
        <f t="shared" si="99"/>
        <v>0</v>
      </c>
      <c r="AL200" s="11">
        <f t="shared" si="83"/>
        <v>0</v>
      </c>
      <c r="AM200" s="11">
        <f t="shared" si="83"/>
        <v>0</v>
      </c>
      <c r="AN200" s="11">
        <f t="shared" si="82"/>
        <v>0</v>
      </c>
      <c r="AO200" s="11">
        <f t="shared" si="82"/>
        <v>0</v>
      </c>
      <c r="AP200" s="11">
        <f t="shared" si="81"/>
        <v>0</v>
      </c>
      <c r="AQ200" s="11">
        <f t="shared" si="81"/>
        <v>0</v>
      </c>
      <c r="AR200" s="11">
        <f t="shared" si="81"/>
        <v>0</v>
      </c>
      <c r="AS200" s="11">
        <f t="shared" si="81"/>
        <v>0</v>
      </c>
      <c r="AT200" s="11">
        <f t="shared" si="81"/>
        <v>0</v>
      </c>
      <c r="AU200" s="11">
        <f t="shared" si="81"/>
        <v>0</v>
      </c>
      <c r="AV200" s="11">
        <f t="shared" si="81"/>
        <v>0</v>
      </c>
      <c r="AW200" s="11">
        <f t="shared" si="81"/>
        <v>0</v>
      </c>
      <c r="AX200" s="11">
        <f t="shared" si="81"/>
        <v>0</v>
      </c>
      <c r="AY200" s="11">
        <f t="shared" si="81"/>
        <v>0</v>
      </c>
      <c r="AZ200" s="11">
        <f t="shared" si="81"/>
        <v>0</v>
      </c>
      <c r="BA200" s="11">
        <f t="shared" si="81"/>
        <v>0</v>
      </c>
      <c r="BB200" s="11">
        <f t="shared" si="81"/>
        <v>0</v>
      </c>
      <c r="BC200" s="11">
        <f t="shared" si="101"/>
        <v>0</v>
      </c>
      <c r="BD200" s="11">
        <f t="shared" si="101"/>
        <v>0</v>
      </c>
      <c r="BE200" s="11">
        <f t="shared" si="101"/>
        <v>0</v>
      </c>
      <c r="BF200" s="15" t="str">
        <f t="shared" si="87"/>
        <v>ČSN 42 5520</v>
      </c>
      <c r="BG200" s="42">
        <v>19.625</v>
      </c>
      <c r="BH200" s="17">
        <f t="shared" si="88"/>
        <v>50</v>
      </c>
      <c r="BI200" s="17">
        <f t="shared" si="89"/>
        <v>50</v>
      </c>
      <c r="BX200" s="18">
        <f t="shared" si="94"/>
        <v>2500</v>
      </c>
      <c r="BY200" s="42">
        <v>0.2</v>
      </c>
      <c r="BZ200" s="43">
        <f t="shared" si="71"/>
        <v>10.191082802547772</v>
      </c>
      <c r="CA200" s="18">
        <f t="shared" si="95"/>
        <v>520833.33333333326</v>
      </c>
      <c r="CB200" s="18">
        <f t="shared" si="96"/>
        <v>20833.333333333332</v>
      </c>
      <c r="CC200" s="18">
        <f t="shared" si="97"/>
        <v>31250</v>
      </c>
      <c r="CD200" s="25">
        <f t="shared" si="90"/>
        <v>1.5</v>
      </c>
      <c r="CE200" s="26">
        <f t="shared" si="91"/>
        <v>14.433756729740644</v>
      </c>
      <c r="CF200" s="18">
        <f t="shared" si="98"/>
        <v>2500</v>
      </c>
      <c r="DJ200" s="20" t="s">
        <v>271</v>
      </c>
    </row>
    <row r="201" spans="1:114" x14ac:dyDescent="0.2">
      <c r="A201" s="15" t="s">
        <v>105</v>
      </c>
      <c r="B201" s="10" t="s">
        <v>301</v>
      </c>
      <c r="C201" s="11">
        <f t="shared" si="84"/>
        <v>21.226400000000002</v>
      </c>
      <c r="D201" s="11">
        <f t="shared" si="92"/>
        <v>52</v>
      </c>
      <c r="E201" s="11">
        <f t="shared" si="92"/>
        <v>52</v>
      </c>
      <c r="F201" s="11">
        <f t="shared" si="92"/>
        <v>0</v>
      </c>
      <c r="G201" s="11">
        <f t="shared" si="92"/>
        <v>0</v>
      </c>
      <c r="H201" s="11">
        <f t="shared" si="92"/>
        <v>0</v>
      </c>
      <c r="I201" s="11">
        <f t="shared" si="92"/>
        <v>0</v>
      </c>
      <c r="J201" s="11">
        <f t="shared" si="92"/>
        <v>0</v>
      </c>
      <c r="K201" s="11">
        <f t="shared" si="92"/>
        <v>0</v>
      </c>
      <c r="L201" s="11">
        <f t="shared" si="100"/>
        <v>0</v>
      </c>
      <c r="M201" s="11">
        <f t="shared" si="100"/>
        <v>0</v>
      </c>
      <c r="N201" s="11">
        <f t="shared" si="100"/>
        <v>0</v>
      </c>
      <c r="O201" s="11">
        <f t="shared" si="100"/>
        <v>0</v>
      </c>
      <c r="P201" s="11">
        <f t="shared" si="100"/>
        <v>0</v>
      </c>
      <c r="Q201" s="11">
        <f t="shared" si="100"/>
        <v>0</v>
      </c>
      <c r="R201" s="11">
        <f t="shared" si="79"/>
        <v>0</v>
      </c>
      <c r="S201" s="11">
        <f t="shared" si="79"/>
        <v>0</v>
      </c>
      <c r="T201" s="11">
        <f t="shared" si="79"/>
        <v>2704</v>
      </c>
      <c r="U201" s="40">
        <f t="shared" si="86"/>
        <v>0.20799999999999999</v>
      </c>
      <c r="V201" s="11">
        <f t="shared" si="99"/>
        <v>9.7991180793728567</v>
      </c>
      <c r="W201" s="11">
        <f t="shared" si="99"/>
        <v>609301.33333333326</v>
      </c>
      <c r="X201" s="11">
        <f t="shared" si="99"/>
        <v>23434.666666666664</v>
      </c>
      <c r="Y201" s="11">
        <f t="shared" si="99"/>
        <v>35152</v>
      </c>
      <c r="Z201" s="11">
        <f t="shared" si="99"/>
        <v>1.5000000000000002</v>
      </c>
      <c r="AA201" s="11">
        <f t="shared" si="99"/>
        <v>15.01110699893027</v>
      </c>
      <c r="AB201" s="11">
        <f t="shared" si="99"/>
        <v>2704</v>
      </c>
      <c r="AC201" s="11">
        <f t="shared" si="99"/>
        <v>0</v>
      </c>
      <c r="AD201" s="11">
        <f t="shared" si="99"/>
        <v>0</v>
      </c>
      <c r="AE201" s="11">
        <f t="shared" si="99"/>
        <v>0</v>
      </c>
      <c r="AF201" s="11">
        <f t="shared" si="99"/>
        <v>0</v>
      </c>
      <c r="AG201" s="11">
        <f t="shared" si="99"/>
        <v>0</v>
      </c>
      <c r="AH201" s="11">
        <f t="shared" si="99"/>
        <v>0</v>
      </c>
      <c r="AI201" s="11">
        <f t="shared" si="99"/>
        <v>0</v>
      </c>
      <c r="AJ201" s="11">
        <f t="shared" si="99"/>
        <v>0</v>
      </c>
      <c r="AK201" s="11">
        <f t="shared" si="99"/>
        <v>0</v>
      </c>
      <c r="AL201" s="11">
        <f t="shared" si="83"/>
        <v>0</v>
      </c>
      <c r="AM201" s="11">
        <f t="shared" si="83"/>
        <v>0</v>
      </c>
      <c r="AN201" s="11">
        <f t="shared" si="82"/>
        <v>0</v>
      </c>
      <c r="AO201" s="11">
        <f t="shared" si="82"/>
        <v>0</v>
      </c>
      <c r="AP201" s="11">
        <f t="shared" si="81"/>
        <v>0</v>
      </c>
      <c r="AQ201" s="11">
        <f t="shared" si="81"/>
        <v>0</v>
      </c>
      <c r="AR201" s="11">
        <f t="shared" si="81"/>
        <v>0</v>
      </c>
      <c r="AS201" s="11">
        <f t="shared" si="81"/>
        <v>0</v>
      </c>
      <c r="AT201" s="11">
        <f t="shared" si="81"/>
        <v>0</v>
      </c>
      <c r="AU201" s="11">
        <f t="shared" si="81"/>
        <v>0</v>
      </c>
      <c r="AV201" s="11">
        <f t="shared" si="81"/>
        <v>0</v>
      </c>
      <c r="AW201" s="11">
        <f t="shared" si="81"/>
        <v>0</v>
      </c>
      <c r="AX201" s="11">
        <f t="shared" si="81"/>
        <v>0</v>
      </c>
      <c r="AY201" s="11">
        <f t="shared" si="81"/>
        <v>0</v>
      </c>
      <c r="AZ201" s="11">
        <f t="shared" si="81"/>
        <v>0</v>
      </c>
      <c r="BA201" s="11">
        <f t="shared" si="81"/>
        <v>0</v>
      </c>
      <c r="BB201" s="11">
        <f t="shared" si="81"/>
        <v>0</v>
      </c>
      <c r="BC201" s="11">
        <f t="shared" si="101"/>
        <v>0</v>
      </c>
      <c r="BD201" s="11">
        <f t="shared" si="101"/>
        <v>0</v>
      </c>
      <c r="BE201" s="11">
        <f t="shared" si="101"/>
        <v>0</v>
      </c>
      <c r="BF201" s="15" t="str">
        <f t="shared" si="87"/>
        <v>ČSN 42 5520</v>
      </c>
      <c r="BG201" s="42">
        <v>21.226400000000002</v>
      </c>
      <c r="BH201" s="17">
        <f t="shared" si="88"/>
        <v>52</v>
      </c>
      <c r="BI201" s="17">
        <f t="shared" si="89"/>
        <v>52</v>
      </c>
      <c r="BX201" s="18">
        <f t="shared" si="94"/>
        <v>2704</v>
      </c>
      <c r="BY201" s="42">
        <v>0.20799999999999999</v>
      </c>
      <c r="BZ201" s="43">
        <f t="shared" si="71"/>
        <v>9.7991180793728567</v>
      </c>
      <c r="CA201" s="18">
        <f t="shared" si="95"/>
        <v>609301.33333333326</v>
      </c>
      <c r="CB201" s="18">
        <f t="shared" si="96"/>
        <v>23434.666666666664</v>
      </c>
      <c r="CC201" s="18">
        <f t="shared" si="97"/>
        <v>35152</v>
      </c>
      <c r="CD201" s="25">
        <f t="shared" si="90"/>
        <v>1.5000000000000002</v>
      </c>
      <c r="CE201" s="26">
        <f t="shared" si="91"/>
        <v>15.01110699893027</v>
      </c>
      <c r="CF201" s="18">
        <f t="shared" si="98"/>
        <v>2704</v>
      </c>
      <c r="DJ201" s="20" t="s">
        <v>271</v>
      </c>
    </row>
    <row r="202" spans="1:114" x14ac:dyDescent="0.2">
      <c r="A202" s="15" t="s">
        <v>105</v>
      </c>
      <c r="B202" s="10" t="s">
        <v>302</v>
      </c>
      <c r="C202" s="11">
        <f t="shared" si="84"/>
        <v>23.74625</v>
      </c>
      <c r="D202" s="11">
        <f t="shared" si="92"/>
        <v>55</v>
      </c>
      <c r="E202" s="11">
        <f t="shared" si="92"/>
        <v>55</v>
      </c>
      <c r="F202" s="11">
        <f t="shared" si="92"/>
        <v>0</v>
      </c>
      <c r="G202" s="11">
        <f t="shared" si="92"/>
        <v>0</v>
      </c>
      <c r="H202" s="11">
        <f t="shared" si="92"/>
        <v>0</v>
      </c>
      <c r="I202" s="11">
        <f t="shared" si="92"/>
        <v>0</v>
      </c>
      <c r="J202" s="11">
        <f t="shared" si="92"/>
        <v>0</v>
      </c>
      <c r="K202" s="11">
        <f t="shared" si="92"/>
        <v>0</v>
      </c>
      <c r="L202" s="11">
        <f t="shared" si="100"/>
        <v>0</v>
      </c>
      <c r="M202" s="11">
        <f t="shared" si="100"/>
        <v>0</v>
      </c>
      <c r="N202" s="11">
        <f t="shared" si="100"/>
        <v>0</v>
      </c>
      <c r="O202" s="11">
        <f t="shared" si="100"/>
        <v>0</v>
      </c>
      <c r="P202" s="11">
        <f t="shared" si="100"/>
        <v>0</v>
      </c>
      <c r="Q202" s="11">
        <f t="shared" si="100"/>
        <v>0</v>
      </c>
      <c r="R202" s="11">
        <f t="shared" si="79"/>
        <v>0</v>
      </c>
      <c r="S202" s="11">
        <f t="shared" si="79"/>
        <v>0</v>
      </c>
      <c r="T202" s="11">
        <f t="shared" si="79"/>
        <v>3025</v>
      </c>
      <c r="U202" s="40">
        <f t="shared" si="86"/>
        <v>0.22</v>
      </c>
      <c r="V202" s="11">
        <f t="shared" si="99"/>
        <v>9.2646207295888843</v>
      </c>
      <c r="W202" s="11">
        <f t="shared" si="99"/>
        <v>762552.08333333326</v>
      </c>
      <c r="X202" s="11">
        <f t="shared" si="99"/>
        <v>27729.166666666664</v>
      </c>
      <c r="Y202" s="11">
        <f t="shared" si="99"/>
        <v>41593.75</v>
      </c>
      <c r="Z202" s="11">
        <f t="shared" si="99"/>
        <v>1.5000000000000002</v>
      </c>
      <c r="AA202" s="11">
        <f t="shared" si="99"/>
        <v>15.877132402714707</v>
      </c>
      <c r="AB202" s="11">
        <f t="shared" si="99"/>
        <v>3025</v>
      </c>
      <c r="AC202" s="11">
        <f t="shared" si="99"/>
        <v>0</v>
      </c>
      <c r="AD202" s="11">
        <f t="shared" si="99"/>
        <v>0</v>
      </c>
      <c r="AE202" s="11">
        <f t="shared" si="99"/>
        <v>0</v>
      </c>
      <c r="AF202" s="11">
        <f t="shared" si="99"/>
        <v>0</v>
      </c>
      <c r="AG202" s="11">
        <f t="shared" si="99"/>
        <v>0</v>
      </c>
      <c r="AH202" s="11">
        <f t="shared" si="99"/>
        <v>0</v>
      </c>
      <c r="AI202" s="11">
        <f t="shared" si="99"/>
        <v>0</v>
      </c>
      <c r="AJ202" s="11">
        <f t="shared" si="99"/>
        <v>0</v>
      </c>
      <c r="AK202" s="11">
        <f t="shared" si="99"/>
        <v>0</v>
      </c>
      <c r="AL202" s="11">
        <f t="shared" si="83"/>
        <v>0</v>
      </c>
      <c r="AM202" s="11">
        <f t="shared" si="83"/>
        <v>0</v>
      </c>
      <c r="AN202" s="11">
        <f t="shared" si="82"/>
        <v>0</v>
      </c>
      <c r="AO202" s="11">
        <f t="shared" si="82"/>
        <v>0</v>
      </c>
      <c r="AP202" s="11">
        <f t="shared" si="81"/>
        <v>0</v>
      </c>
      <c r="AQ202" s="11">
        <f t="shared" si="81"/>
        <v>0</v>
      </c>
      <c r="AR202" s="11">
        <f t="shared" si="81"/>
        <v>0</v>
      </c>
      <c r="AS202" s="11">
        <f t="shared" si="81"/>
        <v>0</v>
      </c>
      <c r="AT202" s="11">
        <f t="shared" si="81"/>
        <v>0</v>
      </c>
      <c r="AU202" s="11">
        <f t="shared" si="81"/>
        <v>0</v>
      </c>
      <c r="AV202" s="11">
        <f t="shared" si="81"/>
        <v>0</v>
      </c>
      <c r="AW202" s="11">
        <f t="shared" si="81"/>
        <v>0</v>
      </c>
      <c r="AX202" s="11">
        <f t="shared" si="81"/>
        <v>0</v>
      </c>
      <c r="AY202" s="11">
        <f t="shared" si="81"/>
        <v>0</v>
      </c>
      <c r="AZ202" s="11">
        <f t="shared" si="81"/>
        <v>0</v>
      </c>
      <c r="BA202" s="11">
        <f t="shared" si="81"/>
        <v>0</v>
      </c>
      <c r="BB202" s="11">
        <f t="shared" si="81"/>
        <v>0</v>
      </c>
      <c r="BC202" s="11">
        <f t="shared" si="101"/>
        <v>0</v>
      </c>
      <c r="BD202" s="11">
        <f t="shared" si="101"/>
        <v>0</v>
      </c>
      <c r="BE202" s="11">
        <f t="shared" si="101"/>
        <v>0</v>
      </c>
      <c r="BF202" s="15" t="str">
        <f t="shared" si="87"/>
        <v>ČSN 42 5520</v>
      </c>
      <c r="BG202" s="42">
        <v>23.74625</v>
      </c>
      <c r="BH202" s="17">
        <f t="shared" si="88"/>
        <v>55</v>
      </c>
      <c r="BI202" s="17">
        <f t="shared" si="89"/>
        <v>55</v>
      </c>
      <c r="BX202" s="18">
        <f t="shared" si="94"/>
        <v>3025</v>
      </c>
      <c r="BY202" s="42">
        <v>0.22</v>
      </c>
      <c r="BZ202" s="43">
        <f t="shared" si="71"/>
        <v>9.2646207295888843</v>
      </c>
      <c r="CA202" s="18">
        <f t="shared" si="95"/>
        <v>762552.08333333326</v>
      </c>
      <c r="CB202" s="18">
        <f t="shared" si="96"/>
        <v>27729.166666666664</v>
      </c>
      <c r="CC202" s="18">
        <f t="shared" si="97"/>
        <v>41593.75</v>
      </c>
      <c r="CD202" s="25">
        <f t="shared" si="90"/>
        <v>1.5000000000000002</v>
      </c>
      <c r="CE202" s="26">
        <f t="shared" si="91"/>
        <v>15.877132402714707</v>
      </c>
      <c r="CF202" s="18">
        <f t="shared" si="98"/>
        <v>3025</v>
      </c>
      <c r="DJ202" s="20" t="s">
        <v>271</v>
      </c>
    </row>
    <row r="203" spans="1:114" x14ac:dyDescent="0.2">
      <c r="A203" s="15" t="s">
        <v>105</v>
      </c>
      <c r="B203" s="10" t="s">
        <v>303</v>
      </c>
      <c r="C203" s="11">
        <f t="shared" si="84"/>
        <v>28.26</v>
      </c>
      <c r="D203" s="11">
        <f t="shared" si="92"/>
        <v>60</v>
      </c>
      <c r="E203" s="11">
        <f t="shared" si="92"/>
        <v>60</v>
      </c>
      <c r="F203" s="11">
        <f t="shared" si="92"/>
        <v>0</v>
      </c>
      <c r="G203" s="11">
        <f t="shared" si="92"/>
        <v>0</v>
      </c>
      <c r="H203" s="11">
        <f t="shared" si="92"/>
        <v>0</v>
      </c>
      <c r="I203" s="11">
        <f t="shared" si="92"/>
        <v>0</v>
      </c>
      <c r="J203" s="11">
        <f t="shared" si="92"/>
        <v>0</v>
      </c>
      <c r="K203" s="11">
        <f t="shared" si="92"/>
        <v>0</v>
      </c>
      <c r="L203" s="11">
        <f t="shared" si="100"/>
        <v>0</v>
      </c>
      <c r="M203" s="11">
        <f t="shared" si="100"/>
        <v>0</v>
      </c>
      <c r="N203" s="11">
        <f t="shared" si="100"/>
        <v>0</v>
      </c>
      <c r="O203" s="11">
        <f t="shared" si="100"/>
        <v>0</v>
      </c>
      <c r="P203" s="11">
        <f t="shared" si="100"/>
        <v>0</v>
      </c>
      <c r="Q203" s="11">
        <f t="shared" si="100"/>
        <v>0</v>
      </c>
      <c r="R203" s="11">
        <f t="shared" si="79"/>
        <v>0</v>
      </c>
      <c r="S203" s="11">
        <f t="shared" si="79"/>
        <v>0</v>
      </c>
      <c r="T203" s="11">
        <f t="shared" si="79"/>
        <v>3600</v>
      </c>
      <c r="U203" s="40">
        <f t="shared" si="86"/>
        <v>0.24</v>
      </c>
      <c r="V203" s="11">
        <f t="shared" si="99"/>
        <v>8.4925690021231421</v>
      </c>
      <c r="W203" s="11">
        <f t="shared" si="99"/>
        <v>1080000</v>
      </c>
      <c r="X203" s="11">
        <f t="shared" si="99"/>
        <v>36000</v>
      </c>
      <c r="Y203" s="11">
        <f t="shared" si="99"/>
        <v>54000</v>
      </c>
      <c r="Z203" s="11">
        <f t="shared" si="99"/>
        <v>1.5</v>
      </c>
      <c r="AA203" s="11">
        <f t="shared" si="99"/>
        <v>17.320508075688775</v>
      </c>
      <c r="AB203" s="11">
        <f t="shared" si="99"/>
        <v>3600</v>
      </c>
      <c r="AC203" s="11">
        <f t="shared" si="99"/>
        <v>0</v>
      </c>
      <c r="AD203" s="11">
        <f t="shared" si="99"/>
        <v>0</v>
      </c>
      <c r="AE203" s="11">
        <f t="shared" si="99"/>
        <v>0</v>
      </c>
      <c r="AF203" s="11">
        <f t="shared" si="99"/>
        <v>0</v>
      </c>
      <c r="AG203" s="11">
        <f t="shared" si="99"/>
        <v>0</v>
      </c>
      <c r="AH203" s="11">
        <f t="shared" si="99"/>
        <v>0</v>
      </c>
      <c r="AI203" s="11">
        <f t="shared" si="99"/>
        <v>0</v>
      </c>
      <c r="AJ203" s="11">
        <f t="shared" si="99"/>
        <v>0</v>
      </c>
      <c r="AK203" s="11">
        <f t="shared" ref="AK203:AS257" si="102">IF($A203="x",CO203,"")</f>
        <v>0</v>
      </c>
      <c r="AL203" s="11">
        <f t="shared" si="83"/>
        <v>0</v>
      </c>
      <c r="AM203" s="11">
        <f t="shared" si="83"/>
        <v>0</v>
      </c>
      <c r="AN203" s="11">
        <f t="shared" si="82"/>
        <v>0</v>
      </c>
      <c r="AO203" s="11">
        <f t="shared" si="82"/>
        <v>0</v>
      </c>
      <c r="AP203" s="11">
        <f t="shared" si="81"/>
        <v>0</v>
      </c>
      <c r="AQ203" s="11">
        <f t="shared" si="81"/>
        <v>0</v>
      </c>
      <c r="AR203" s="11">
        <f t="shared" si="81"/>
        <v>0</v>
      </c>
      <c r="AS203" s="11">
        <f t="shared" si="81"/>
        <v>0</v>
      </c>
      <c r="AT203" s="11">
        <f t="shared" si="81"/>
        <v>0</v>
      </c>
      <c r="AU203" s="11">
        <f t="shared" si="81"/>
        <v>0</v>
      </c>
      <c r="AV203" s="11">
        <f t="shared" si="81"/>
        <v>0</v>
      </c>
      <c r="AW203" s="11">
        <f t="shared" si="81"/>
        <v>0</v>
      </c>
      <c r="AX203" s="11">
        <f t="shared" si="81"/>
        <v>0</v>
      </c>
      <c r="AY203" s="11">
        <f t="shared" si="81"/>
        <v>0</v>
      </c>
      <c r="AZ203" s="11">
        <f t="shared" si="81"/>
        <v>0</v>
      </c>
      <c r="BA203" s="11">
        <f t="shared" si="81"/>
        <v>0</v>
      </c>
      <c r="BB203" s="11">
        <f t="shared" si="81"/>
        <v>0</v>
      </c>
      <c r="BC203" s="11">
        <f t="shared" si="101"/>
        <v>0</v>
      </c>
      <c r="BD203" s="11">
        <f t="shared" si="101"/>
        <v>0</v>
      </c>
      <c r="BE203" s="11">
        <f t="shared" si="101"/>
        <v>0</v>
      </c>
      <c r="BF203" s="15" t="str">
        <f t="shared" si="87"/>
        <v>ČSN 42 5520</v>
      </c>
      <c r="BG203" s="42">
        <v>28.26</v>
      </c>
      <c r="BH203" s="17">
        <f t="shared" si="88"/>
        <v>60</v>
      </c>
      <c r="BI203" s="17">
        <f t="shared" si="89"/>
        <v>60</v>
      </c>
      <c r="BX203" s="18">
        <f t="shared" si="94"/>
        <v>3600</v>
      </c>
      <c r="BY203" s="42">
        <v>0.24</v>
      </c>
      <c r="BZ203" s="43">
        <f t="shared" si="71"/>
        <v>8.4925690021231421</v>
      </c>
      <c r="CA203" s="18">
        <f t="shared" si="95"/>
        <v>1080000</v>
      </c>
      <c r="CB203" s="18">
        <f t="shared" si="96"/>
        <v>36000</v>
      </c>
      <c r="CC203" s="18">
        <f t="shared" si="97"/>
        <v>54000</v>
      </c>
      <c r="CD203" s="25">
        <f t="shared" si="90"/>
        <v>1.5</v>
      </c>
      <c r="CE203" s="26">
        <f t="shared" si="91"/>
        <v>17.320508075688775</v>
      </c>
      <c r="CF203" s="18">
        <f t="shared" si="98"/>
        <v>3600</v>
      </c>
      <c r="DJ203" s="20" t="s">
        <v>271</v>
      </c>
    </row>
    <row r="204" spans="1:114" x14ac:dyDescent="0.2">
      <c r="A204" s="15" t="s">
        <v>105</v>
      </c>
      <c r="B204" s="10" t="s">
        <v>304</v>
      </c>
      <c r="C204" s="11">
        <f t="shared" si="84"/>
        <v>30.1754</v>
      </c>
      <c r="D204" s="11">
        <f t="shared" si="92"/>
        <v>62</v>
      </c>
      <c r="E204" s="11">
        <f t="shared" si="92"/>
        <v>62</v>
      </c>
      <c r="F204" s="11">
        <f t="shared" si="92"/>
        <v>0</v>
      </c>
      <c r="G204" s="11">
        <f t="shared" si="92"/>
        <v>0</v>
      </c>
      <c r="H204" s="11">
        <f t="shared" si="92"/>
        <v>0</v>
      </c>
      <c r="I204" s="11">
        <f t="shared" si="92"/>
        <v>0</v>
      </c>
      <c r="J204" s="11">
        <f t="shared" si="92"/>
        <v>0</v>
      </c>
      <c r="K204" s="11">
        <f t="shared" si="92"/>
        <v>0</v>
      </c>
      <c r="L204" s="11">
        <f t="shared" si="100"/>
        <v>0</v>
      </c>
      <c r="M204" s="11">
        <f t="shared" si="100"/>
        <v>0</v>
      </c>
      <c r="N204" s="11">
        <f t="shared" si="100"/>
        <v>0</v>
      </c>
      <c r="O204" s="11">
        <f t="shared" si="100"/>
        <v>0</v>
      </c>
      <c r="P204" s="11">
        <f t="shared" si="100"/>
        <v>0</v>
      </c>
      <c r="Q204" s="11">
        <f t="shared" si="100"/>
        <v>0</v>
      </c>
      <c r="R204" s="11">
        <f t="shared" si="79"/>
        <v>0</v>
      </c>
      <c r="S204" s="11">
        <f t="shared" si="79"/>
        <v>0</v>
      </c>
      <c r="T204" s="11">
        <f t="shared" si="79"/>
        <v>3844</v>
      </c>
      <c r="U204" s="40">
        <f t="shared" si="86"/>
        <v>0.248</v>
      </c>
      <c r="V204" s="11">
        <f t="shared" ref="V204:AJ220" si="103">IF($A204="x",BZ204,"")</f>
        <v>8.2186151633449764</v>
      </c>
      <c r="W204" s="11">
        <f t="shared" si="103"/>
        <v>1231361.3333333333</v>
      </c>
      <c r="X204" s="11">
        <f t="shared" si="103"/>
        <v>39721.333333333328</v>
      </c>
      <c r="Y204" s="11">
        <f t="shared" si="103"/>
        <v>59582</v>
      </c>
      <c r="Z204" s="11">
        <f t="shared" si="103"/>
        <v>1.5000000000000002</v>
      </c>
      <c r="AA204" s="11">
        <f t="shared" si="103"/>
        <v>17.897858344878397</v>
      </c>
      <c r="AB204" s="11">
        <f t="shared" si="103"/>
        <v>3844</v>
      </c>
      <c r="AC204" s="11">
        <f t="shared" si="103"/>
        <v>0</v>
      </c>
      <c r="AD204" s="11">
        <f t="shared" si="103"/>
        <v>0</v>
      </c>
      <c r="AE204" s="11">
        <f t="shared" si="103"/>
        <v>0</v>
      </c>
      <c r="AF204" s="11">
        <f t="shared" si="103"/>
        <v>0</v>
      </c>
      <c r="AG204" s="11">
        <f t="shared" si="103"/>
        <v>0</v>
      </c>
      <c r="AH204" s="11">
        <f t="shared" si="103"/>
        <v>0</v>
      </c>
      <c r="AI204" s="11">
        <f t="shared" si="103"/>
        <v>0</v>
      </c>
      <c r="AJ204" s="11">
        <f t="shared" si="103"/>
        <v>0</v>
      </c>
      <c r="AK204" s="11">
        <f t="shared" si="102"/>
        <v>0</v>
      </c>
      <c r="AL204" s="11">
        <f t="shared" si="83"/>
        <v>0</v>
      </c>
      <c r="AM204" s="11">
        <f t="shared" si="83"/>
        <v>0</v>
      </c>
      <c r="AN204" s="11">
        <f t="shared" si="82"/>
        <v>0</v>
      </c>
      <c r="AO204" s="11">
        <f t="shared" si="82"/>
        <v>0</v>
      </c>
      <c r="AP204" s="11">
        <f t="shared" si="81"/>
        <v>0</v>
      </c>
      <c r="AQ204" s="11">
        <f t="shared" si="81"/>
        <v>0</v>
      </c>
      <c r="AR204" s="11">
        <f t="shared" si="81"/>
        <v>0</v>
      </c>
      <c r="AS204" s="11">
        <f t="shared" si="81"/>
        <v>0</v>
      </c>
      <c r="AT204" s="11">
        <f t="shared" si="81"/>
        <v>0</v>
      </c>
      <c r="AU204" s="11">
        <f t="shared" si="81"/>
        <v>0</v>
      </c>
      <c r="AV204" s="11">
        <f t="shared" si="81"/>
        <v>0</v>
      </c>
      <c r="AW204" s="11">
        <f t="shared" si="81"/>
        <v>0</v>
      </c>
      <c r="AX204" s="11">
        <f t="shared" si="81"/>
        <v>0</v>
      </c>
      <c r="AY204" s="11">
        <f t="shared" si="81"/>
        <v>0</v>
      </c>
      <c r="AZ204" s="11">
        <f t="shared" si="81"/>
        <v>0</v>
      </c>
      <c r="BA204" s="11">
        <f t="shared" si="81"/>
        <v>0</v>
      </c>
      <c r="BB204" s="11">
        <f t="shared" si="81"/>
        <v>0</v>
      </c>
      <c r="BC204" s="11">
        <f t="shared" si="101"/>
        <v>0</v>
      </c>
      <c r="BD204" s="11">
        <f t="shared" si="101"/>
        <v>0</v>
      </c>
      <c r="BE204" s="11">
        <f t="shared" si="101"/>
        <v>0</v>
      </c>
      <c r="BF204" s="15" t="str">
        <f t="shared" si="87"/>
        <v>ČSN 42 5520</v>
      </c>
      <c r="BG204" s="42">
        <v>30.1754</v>
      </c>
      <c r="BH204" s="17">
        <f t="shared" si="88"/>
        <v>62</v>
      </c>
      <c r="BI204" s="17">
        <f t="shared" si="89"/>
        <v>62</v>
      </c>
      <c r="BX204" s="18">
        <f t="shared" si="94"/>
        <v>3844</v>
      </c>
      <c r="BY204" s="42">
        <v>0.248</v>
      </c>
      <c r="BZ204" s="43">
        <f t="shared" si="71"/>
        <v>8.2186151633449764</v>
      </c>
      <c r="CA204" s="18">
        <f t="shared" si="95"/>
        <v>1231361.3333333333</v>
      </c>
      <c r="CB204" s="18">
        <f t="shared" si="96"/>
        <v>39721.333333333328</v>
      </c>
      <c r="CC204" s="18">
        <f t="shared" si="97"/>
        <v>59582</v>
      </c>
      <c r="CD204" s="25">
        <f t="shared" si="90"/>
        <v>1.5000000000000002</v>
      </c>
      <c r="CE204" s="26">
        <f t="shared" si="91"/>
        <v>17.897858344878397</v>
      </c>
      <c r="CF204" s="18">
        <f t="shared" si="98"/>
        <v>3844</v>
      </c>
      <c r="DJ204" s="20" t="s">
        <v>271</v>
      </c>
    </row>
    <row r="205" spans="1:114" x14ac:dyDescent="0.2">
      <c r="A205" s="15" t="s">
        <v>105</v>
      </c>
      <c r="B205" s="10" t="s">
        <v>305</v>
      </c>
      <c r="C205" s="11">
        <f t="shared" si="84"/>
        <v>33.166249999999998</v>
      </c>
      <c r="D205" s="11">
        <f t="shared" si="92"/>
        <v>65</v>
      </c>
      <c r="E205" s="11">
        <f t="shared" si="92"/>
        <v>65</v>
      </c>
      <c r="F205" s="11">
        <f t="shared" si="92"/>
        <v>0</v>
      </c>
      <c r="G205" s="11">
        <f t="shared" si="92"/>
        <v>0</v>
      </c>
      <c r="H205" s="11">
        <f t="shared" si="92"/>
        <v>0</v>
      </c>
      <c r="I205" s="11">
        <f t="shared" si="92"/>
        <v>0</v>
      </c>
      <c r="J205" s="11">
        <f t="shared" si="92"/>
        <v>0</v>
      </c>
      <c r="K205" s="11">
        <f t="shared" si="92"/>
        <v>0</v>
      </c>
      <c r="L205" s="11">
        <f t="shared" si="100"/>
        <v>0</v>
      </c>
      <c r="M205" s="11">
        <f t="shared" si="100"/>
        <v>0</v>
      </c>
      <c r="N205" s="11">
        <f t="shared" si="100"/>
        <v>0</v>
      </c>
      <c r="O205" s="11">
        <f t="shared" si="100"/>
        <v>0</v>
      </c>
      <c r="P205" s="11">
        <f t="shared" si="100"/>
        <v>0</v>
      </c>
      <c r="Q205" s="11">
        <f t="shared" si="100"/>
        <v>0</v>
      </c>
      <c r="R205" s="11">
        <f t="shared" si="79"/>
        <v>0</v>
      </c>
      <c r="S205" s="11">
        <f t="shared" si="79"/>
        <v>0</v>
      </c>
      <c r="T205" s="11">
        <f t="shared" si="79"/>
        <v>4225</v>
      </c>
      <c r="U205" s="40">
        <f t="shared" si="86"/>
        <v>0.26</v>
      </c>
      <c r="V205" s="11">
        <f t="shared" si="103"/>
        <v>7.8392944634982866</v>
      </c>
      <c r="W205" s="11">
        <f t="shared" si="103"/>
        <v>1487552.0833333333</v>
      </c>
      <c r="X205" s="11">
        <f t="shared" si="103"/>
        <v>45770.833333333328</v>
      </c>
      <c r="Y205" s="11">
        <f t="shared" si="103"/>
        <v>68656.25</v>
      </c>
      <c r="Z205" s="11">
        <f t="shared" si="103"/>
        <v>1.5000000000000002</v>
      </c>
      <c r="AA205" s="11">
        <f t="shared" si="103"/>
        <v>18.763883748662838</v>
      </c>
      <c r="AB205" s="11">
        <f t="shared" si="103"/>
        <v>4225</v>
      </c>
      <c r="AC205" s="11">
        <f t="shared" si="103"/>
        <v>0</v>
      </c>
      <c r="AD205" s="11">
        <f t="shared" si="103"/>
        <v>0</v>
      </c>
      <c r="AE205" s="11">
        <f t="shared" si="103"/>
        <v>0</v>
      </c>
      <c r="AF205" s="11">
        <f t="shared" si="103"/>
        <v>0</v>
      </c>
      <c r="AG205" s="11">
        <f t="shared" si="103"/>
        <v>0</v>
      </c>
      <c r="AH205" s="11">
        <f t="shared" si="103"/>
        <v>0</v>
      </c>
      <c r="AI205" s="11">
        <f t="shared" si="103"/>
        <v>0</v>
      </c>
      <c r="AJ205" s="11">
        <f t="shared" si="103"/>
        <v>0</v>
      </c>
      <c r="AK205" s="11">
        <f t="shared" si="102"/>
        <v>0</v>
      </c>
      <c r="AL205" s="11">
        <f t="shared" si="83"/>
        <v>0</v>
      </c>
      <c r="AM205" s="11">
        <f t="shared" si="83"/>
        <v>0</v>
      </c>
      <c r="AN205" s="11">
        <f t="shared" si="82"/>
        <v>0</v>
      </c>
      <c r="AO205" s="11">
        <f t="shared" si="82"/>
        <v>0</v>
      </c>
      <c r="AP205" s="11">
        <f t="shared" si="81"/>
        <v>0</v>
      </c>
      <c r="AQ205" s="11">
        <f t="shared" si="81"/>
        <v>0</v>
      </c>
      <c r="AR205" s="11">
        <f t="shared" si="81"/>
        <v>0</v>
      </c>
      <c r="AS205" s="11">
        <f t="shared" si="81"/>
        <v>0</v>
      </c>
      <c r="AT205" s="11">
        <f t="shared" si="81"/>
        <v>0</v>
      </c>
      <c r="AU205" s="11">
        <f t="shared" si="81"/>
        <v>0</v>
      </c>
      <c r="AV205" s="11">
        <f t="shared" si="81"/>
        <v>0</v>
      </c>
      <c r="AW205" s="11">
        <f t="shared" si="81"/>
        <v>0</v>
      </c>
      <c r="AX205" s="11">
        <f t="shared" si="81"/>
        <v>0</v>
      </c>
      <c r="AY205" s="11">
        <f t="shared" si="81"/>
        <v>0</v>
      </c>
      <c r="AZ205" s="11">
        <f t="shared" si="81"/>
        <v>0</v>
      </c>
      <c r="BA205" s="11">
        <f t="shared" si="81"/>
        <v>0</v>
      </c>
      <c r="BB205" s="11">
        <f t="shared" si="81"/>
        <v>0</v>
      </c>
      <c r="BC205" s="11">
        <f t="shared" si="101"/>
        <v>0</v>
      </c>
      <c r="BD205" s="11">
        <f t="shared" si="101"/>
        <v>0</v>
      </c>
      <c r="BE205" s="11">
        <f t="shared" si="101"/>
        <v>0</v>
      </c>
      <c r="BF205" s="15" t="str">
        <f t="shared" si="87"/>
        <v>ČSN 42 5520</v>
      </c>
      <c r="BG205" s="42">
        <v>33.166249999999998</v>
      </c>
      <c r="BH205" s="17">
        <f t="shared" si="88"/>
        <v>65</v>
      </c>
      <c r="BI205" s="17">
        <f t="shared" si="89"/>
        <v>65</v>
      </c>
      <c r="BX205" s="18">
        <f t="shared" si="94"/>
        <v>4225</v>
      </c>
      <c r="BY205" s="42">
        <v>0.26</v>
      </c>
      <c r="BZ205" s="43">
        <f t="shared" si="71"/>
        <v>7.8392944634982866</v>
      </c>
      <c r="CA205" s="18">
        <f t="shared" si="95"/>
        <v>1487552.0833333333</v>
      </c>
      <c r="CB205" s="18">
        <f t="shared" si="96"/>
        <v>45770.833333333328</v>
      </c>
      <c r="CC205" s="18">
        <f t="shared" si="97"/>
        <v>68656.25</v>
      </c>
      <c r="CD205" s="25">
        <f t="shared" si="90"/>
        <v>1.5000000000000002</v>
      </c>
      <c r="CE205" s="26">
        <f t="shared" si="91"/>
        <v>18.763883748662838</v>
      </c>
      <c r="CF205" s="18">
        <f t="shared" si="98"/>
        <v>4225</v>
      </c>
      <c r="DJ205" s="20" t="s">
        <v>271</v>
      </c>
    </row>
    <row r="206" spans="1:114" x14ac:dyDescent="0.2">
      <c r="A206" s="15" t="s">
        <v>105</v>
      </c>
      <c r="B206" s="10" t="s">
        <v>306</v>
      </c>
      <c r="C206" s="11">
        <f t="shared" si="84"/>
        <v>38.465000000000003</v>
      </c>
      <c r="D206" s="11">
        <f t="shared" si="92"/>
        <v>70</v>
      </c>
      <c r="E206" s="11">
        <f t="shared" si="92"/>
        <v>70</v>
      </c>
      <c r="F206" s="11">
        <f t="shared" si="92"/>
        <v>0</v>
      </c>
      <c r="G206" s="11">
        <f t="shared" si="92"/>
        <v>0</v>
      </c>
      <c r="H206" s="11">
        <f t="shared" si="92"/>
        <v>0</v>
      </c>
      <c r="I206" s="11">
        <f t="shared" si="92"/>
        <v>0</v>
      </c>
      <c r="J206" s="11">
        <f t="shared" si="92"/>
        <v>0</v>
      </c>
      <c r="K206" s="11">
        <f t="shared" si="92"/>
        <v>0</v>
      </c>
      <c r="L206" s="11">
        <f t="shared" si="100"/>
        <v>0</v>
      </c>
      <c r="M206" s="11">
        <f t="shared" si="100"/>
        <v>0</v>
      </c>
      <c r="N206" s="11">
        <f t="shared" si="100"/>
        <v>0</v>
      </c>
      <c r="O206" s="11">
        <f t="shared" si="100"/>
        <v>0</v>
      </c>
      <c r="P206" s="11">
        <f t="shared" si="100"/>
        <v>0</v>
      </c>
      <c r="Q206" s="11">
        <f t="shared" si="100"/>
        <v>0</v>
      </c>
      <c r="R206" s="11">
        <f t="shared" si="79"/>
        <v>0</v>
      </c>
      <c r="S206" s="11">
        <f t="shared" si="79"/>
        <v>0</v>
      </c>
      <c r="T206" s="11">
        <f t="shared" si="79"/>
        <v>4900</v>
      </c>
      <c r="U206" s="40">
        <f t="shared" si="86"/>
        <v>0.28000000000000003</v>
      </c>
      <c r="V206" s="11">
        <f t="shared" si="103"/>
        <v>7.2793448589626939</v>
      </c>
      <c r="W206" s="11">
        <f t="shared" si="103"/>
        <v>2000833.3333333333</v>
      </c>
      <c r="X206" s="11">
        <f t="shared" si="103"/>
        <v>57166.666666666664</v>
      </c>
      <c r="Y206" s="11">
        <f t="shared" si="103"/>
        <v>85750</v>
      </c>
      <c r="Z206" s="11">
        <f t="shared" si="103"/>
        <v>1.5</v>
      </c>
      <c r="AA206" s="11">
        <f t="shared" si="103"/>
        <v>20.207259421636902</v>
      </c>
      <c r="AB206" s="11">
        <f t="shared" si="103"/>
        <v>4900</v>
      </c>
      <c r="AC206" s="11">
        <f t="shared" si="103"/>
        <v>0</v>
      </c>
      <c r="AD206" s="11">
        <f t="shared" si="103"/>
        <v>0</v>
      </c>
      <c r="AE206" s="11">
        <f t="shared" si="103"/>
        <v>0</v>
      </c>
      <c r="AF206" s="11">
        <f t="shared" si="103"/>
        <v>0</v>
      </c>
      <c r="AG206" s="11">
        <f t="shared" si="103"/>
        <v>0</v>
      </c>
      <c r="AH206" s="11">
        <f t="shared" si="103"/>
        <v>0</v>
      </c>
      <c r="AI206" s="11">
        <f t="shared" si="103"/>
        <v>0</v>
      </c>
      <c r="AJ206" s="11">
        <f t="shared" si="103"/>
        <v>0</v>
      </c>
      <c r="AK206" s="11">
        <f t="shared" si="102"/>
        <v>0</v>
      </c>
      <c r="AL206" s="11">
        <f t="shared" si="83"/>
        <v>0</v>
      </c>
      <c r="AM206" s="11">
        <f t="shared" si="83"/>
        <v>0</v>
      </c>
      <c r="AN206" s="11">
        <f t="shared" si="82"/>
        <v>0</v>
      </c>
      <c r="AO206" s="11">
        <f t="shared" si="82"/>
        <v>0</v>
      </c>
      <c r="AP206" s="11">
        <f t="shared" si="81"/>
        <v>0</v>
      </c>
      <c r="AQ206" s="11">
        <f t="shared" si="81"/>
        <v>0</v>
      </c>
      <c r="AR206" s="11">
        <f t="shared" si="81"/>
        <v>0</v>
      </c>
      <c r="AS206" s="11">
        <f t="shared" si="81"/>
        <v>0</v>
      </c>
      <c r="AT206" s="11">
        <f t="shared" si="81"/>
        <v>0</v>
      </c>
      <c r="AU206" s="11">
        <f t="shared" si="81"/>
        <v>0</v>
      </c>
      <c r="AV206" s="11">
        <f t="shared" si="81"/>
        <v>0</v>
      </c>
      <c r="AW206" s="11">
        <f t="shared" si="81"/>
        <v>0</v>
      </c>
      <c r="AX206" s="11">
        <f t="shared" si="81"/>
        <v>0</v>
      </c>
      <c r="AY206" s="11">
        <f t="shared" si="81"/>
        <v>0</v>
      </c>
      <c r="AZ206" s="11">
        <f t="shared" si="81"/>
        <v>0</v>
      </c>
      <c r="BA206" s="11">
        <f t="shared" si="81"/>
        <v>0</v>
      </c>
      <c r="BB206" s="11">
        <f t="shared" si="81"/>
        <v>0</v>
      </c>
      <c r="BC206" s="11">
        <f t="shared" si="101"/>
        <v>0</v>
      </c>
      <c r="BD206" s="11">
        <f t="shared" si="101"/>
        <v>0</v>
      </c>
      <c r="BE206" s="11">
        <f t="shared" si="101"/>
        <v>0</v>
      </c>
      <c r="BF206" s="15" t="str">
        <f t="shared" si="87"/>
        <v>ČSN 42 5520</v>
      </c>
      <c r="BG206" s="42">
        <v>38.465000000000003</v>
      </c>
      <c r="BH206" s="17">
        <f t="shared" si="88"/>
        <v>70</v>
      </c>
      <c r="BI206" s="17">
        <f t="shared" si="89"/>
        <v>70</v>
      </c>
      <c r="BX206" s="18">
        <f t="shared" si="94"/>
        <v>4900</v>
      </c>
      <c r="BY206" s="42">
        <v>0.28000000000000003</v>
      </c>
      <c r="BZ206" s="43">
        <f t="shared" si="71"/>
        <v>7.2793448589626939</v>
      </c>
      <c r="CA206" s="18">
        <f t="shared" si="95"/>
        <v>2000833.3333333333</v>
      </c>
      <c r="CB206" s="18">
        <f t="shared" si="96"/>
        <v>57166.666666666664</v>
      </c>
      <c r="CC206" s="18">
        <f t="shared" si="97"/>
        <v>85750</v>
      </c>
      <c r="CD206" s="25">
        <f t="shared" si="90"/>
        <v>1.5</v>
      </c>
      <c r="CE206" s="26">
        <f t="shared" si="91"/>
        <v>20.207259421636902</v>
      </c>
      <c r="CF206" s="18">
        <f t="shared" si="98"/>
        <v>4900</v>
      </c>
      <c r="DJ206" s="20" t="s">
        <v>271</v>
      </c>
    </row>
    <row r="207" spans="1:114" x14ac:dyDescent="0.2">
      <c r="A207" s="15" t="s">
        <v>105</v>
      </c>
      <c r="B207" s="10" t="s">
        <v>307</v>
      </c>
      <c r="C207" s="11">
        <f t="shared" si="84"/>
        <v>44.15625</v>
      </c>
      <c r="D207" s="11">
        <f t="shared" si="92"/>
        <v>75</v>
      </c>
      <c r="E207" s="11">
        <f t="shared" si="92"/>
        <v>75</v>
      </c>
      <c r="F207" s="11">
        <f t="shared" si="92"/>
        <v>0</v>
      </c>
      <c r="G207" s="11">
        <f t="shared" si="92"/>
        <v>0</v>
      </c>
      <c r="H207" s="11">
        <f t="shared" si="92"/>
        <v>0</v>
      </c>
      <c r="I207" s="11">
        <f t="shared" si="92"/>
        <v>0</v>
      </c>
      <c r="J207" s="11">
        <f t="shared" si="92"/>
        <v>0</v>
      </c>
      <c r="K207" s="11">
        <f t="shared" si="92"/>
        <v>0</v>
      </c>
      <c r="L207" s="11">
        <f t="shared" si="100"/>
        <v>0</v>
      </c>
      <c r="M207" s="11">
        <f t="shared" si="100"/>
        <v>0</v>
      </c>
      <c r="N207" s="11">
        <f t="shared" si="100"/>
        <v>0</v>
      </c>
      <c r="O207" s="11">
        <f t="shared" si="100"/>
        <v>0</v>
      </c>
      <c r="P207" s="11">
        <f t="shared" si="100"/>
        <v>0</v>
      </c>
      <c r="Q207" s="11">
        <f t="shared" si="100"/>
        <v>0</v>
      </c>
      <c r="R207" s="11">
        <f t="shared" si="79"/>
        <v>0</v>
      </c>
      <c r="S207" s="11">
        <f t="shared" si="79"/>
        <v>0</v>
      </c>
      <c r="T207" s="11">
        <f t="shared" si="79"/>
        <v>5625</v>
      </c>
      <c r="U207" s="40">
        <f t="shared" si="86"/>
        <v>0.3</v>
      </c>
      <c r="V207" s="11">
        <f t="shared" si="103"/>
        <v>6.7940552016985141</v>
      </c>
      <c r="W207" s="11">
        <f t="shared" si="103"/>
        <v>2636718.75</v>
      </c>
      <c r="X207" s="11">
        <f t="shared" si="103"/>
        <v>70312.5</v>
      </c>
      <c r="Y207" s="11">
        <f t="shared" si="103"/>
        <v>105468.75</v>
      </c>
      <c r="Z207" s="11">
        <f t="shared" si="103"/>
        <v>1.5</v>
      </c>
      <c r="AA207" s="11">
        <f t="shared" si="103"/>
        <v>21.650635094610966</v>
      </c>
      <c r="AB207" s="11">
        <f t="shared" si="103"/>
        <v>5625</v>
      </c>
      <c r="AC207" s="11">
        <f t="shared" si="103"/>
        <v>0</v>
      </c>
      <c r="AD207" s="11">
        <f t="shared" si="103"/>
        <v>0</v>
      </c>
      <c r="AE207" s="11">
        <f t="shared" si="103"/>
        <v>0</v>
      </c>
      <c r="AF207" s="11">
        <f t="shared" si="103"/>
        <v>0</v>
      </c>
      <c r="AG207" s="11">
        <f t="shared" si="103"/>
        <v>0</v>
      </c>
      <c r="AH207" s="11">
        <f t="shared" si="103"/>
        <v>0</v>
      </c>
      <c r="AI207" s="11">
        <f t="shared" si="103"/>
        <v>0</v>
      </c>
      <c r="AJ207" s="11">
        <f t="shared" si="103"/>
        <v>0</v>
      </c>
      <c r="AK207" s="11">
        <f t="shared" si="102"/>
        <v>0</v>
      </c>
      <c r="AL207" s="11">
        <f t="shared" si="83"/>
        <v>0</v>
      </c>
      <c r="AM207" s="11">
        <f t="shared" si="83"/>
        <v>0</v>
      </c>
      <c r="AN207" s="11">
        <f t="shared" si="82"/>
        <v>0</v>
      </c>
      <c r="AO207" s="11">
        <f t="shared" si="82"/>
        <v>0</v>
      </c>
      <c r="AP207" s="11">
        <f t="shared" si="81"/>
        <v>0</v>
      </c>
      <c r="AQ207" s="11">
        <f t="shared" si="81"/>
        <v>0</v>
      </c>
      <c r="AR207" s="11">
        <f t="shared" si="81"/>
        <v>0</v>
      </c>
      <c r="AS207" s="11">
        <f t="shared" si="81"/>
        <v>0</v>
      </c>
      <c r="AT207" s="11">
        <f t="shared" si="81"/>
        <v>0</v>
      </c>
      <c r="AU207" s="11">
        <f t="shared" si="81"/>
        <v>0</v>
      </c>
      <c r="AV207" s="11">
        <f t="shared" si="81"/>
        <v>0</v>
      </c>
      <c r="AW207" s="11">
        <f t="shared" si="81"/>
        <v>0</v>
      </c>
      <c r="AX207" s="11">
        <f t="shared" si="81"/>
        <v>0</v>
      </c>
      <c r="AY207" s="11">
        <f t="shared" si="81"/>
        <v>0</v>
      </c>
      <c r="AZ207" s="11">
        <f t="shared" si="81"/>
        <v>0</v>
      </c>
      <c r="BA207" s="11">
        <f t="shared" si="81"/>
        <v>0</v>
      </c>
      <c r="BB207" s="11">
        <f t="shared" si="81"/>
        <v>0</v>
      </c>
      <c r="BC207" s="11">
        <f t="shared" si="101"/>
        <v>0</v>
      </c>
      <c r="BD207" s="11">
        <f t="shared" si="101"/>
        <v>0</v>
      </c>
      <c r="BE207" s="11">
        <f t="shared" si="101"/>
        <v>0</v>
      </c>
      <c r="BF207" s="15" t="str">
        <f t="shared" si="87"/>
        <v>ČSN 42 5520</v>
      </c>
      <c r="BG207" s="42">
        <v>44.15625</v>
      </c>
      <c r="BH207" s="17">
        <f t="shared" si="88"/>
        <v>75</v>
      </c>
      <c r="BI207" s="17">
        <f t="shared" si="89"/>
        <v>75</v>
      </c>
      <c r="BX207" s="18">
        <f t="shared" si="94"/>
        <v>5625</v>
      </c>
      <c r="BY207" s="42">
        <v>0.3</v>
      </c>
      <c r="BZ207" s="43">
        <f t="shared" si="71"/>
        <v>6.7940552016985141</v>
      </c>
      <c r="CA207" s="18">
        <f t="shared" si="95"/>
        <v>2636718.75</v>
      </c>
      <c r="CB207" s="18">
        <f t="shared" si="96"/>
        <v>70312.5</v>
      </c>
      <c r="CC207" s="18">
        <f t="shared" si="97"/>
        <v>105468.75</v>
      </c>
      <c r="CD207" s="25">
        <f t="shared" si="90"/>
        <v>1.5</v>
      </c>
      <c r="CE207" s="26">
        <f t="shared" si="91"/>
        <v>21.650635094610966</v>
      </c>
      <c r="CF207" s="18">
        <f t="shared" si="98"/>
        <v>5625</v>
      </c>
      <c r="DJ207" s="20" t="s">
        <v>271</v>
      </c>
    </row>
    <row r="208" spans="1:114" x14ac:dyDescent="0.2">
      <c r="A208" s="15" t="s">
        <v>105</v>
      </c>
      <c r="B208" s="10" t="s">
        <v>308</v>
      </c>
      <c r="C208" s="11">
        <f t="shared" si="84"/>
        <v>50.24</v>
      </c>
      <c r="D208" s="11">
        <f t="shared" si="92"/>
        <v>80</v>
      </c>
      <c r="E208" s="11">
        <f t="shared" si="92"/>
        <v>80</v>
      </c>
      <c r="F208" s="11">
        <f t="shared" si="92"/>
        <v>0</v>
      </c>
      <c r="G208" s="11">
        <f t="shared" si="92"/>
        <v>0</v>
      </c>
      <c r="H208" s="11">
        <f t="shared" si="92"/>
        <v>0</v>
      </c>
      <c r="I208" s="11">
        <f t="shared" si="92"/>
        <v>0</v>
      </c>
      <c r="J208" s="11">
        <f t="shared" si="92"/>
        <v>0</v>
      </c>
      <c r="K208" s="11">
        <f t="shared" si="92"/>
        <v>0</v>
      </c>
      <c r="L208" s="11">
        <f t="shared" si="100"/>
        <v>0</v>
      </c>
      <c r="M208" s="11">
        <f t="shared" si="100"/>
        <v>0</v>
      </c>
      <c r="N208" s="11">
        <f t="shared" si="100"/>
        <v>0</v>
      </c>
      <c r="O208" s="11">
        <f t="shared" si="100"/>
        <v>0</v>
      </c>
      <c r="P208" s="11">
        <f t="shared" si="100"/>
        <v>0</v>
      </c>
      <c r="Q208" s="11">
        <f t="shared" si="100"/>
        <v>0</v>
      </c>
      <c r="R208" s="11">
        <f t="shared" si="79"/>
        <v>0</v>
      </c>
      <c r="S208" s="11">
        <f t="shared" si="79"/>
        <v>0</v>
      </c>
      <c r="T208" s="11">
        <f t="shared" si="79"/>
        <v>6400</v>
      </c>
      <c r="U208" s="40">
        <f t="shared" si="86"/>
        <v>0.32</v>
      </c>
      <c r="V208" s="11">
        <f t="shared" si="103"/>
        <v>6.3694267515923579</v>
      </c>
      <c r="W208" s="11">
        <f t="shared" si="103"/>
        <v>3413333.333333333</v>
      </c>
      <c r="X208" s="11">
        <f t="shared" si="103"/>
        <v>85333.333333333328</v>
      </c>
      <c r="Y208" s="11">
        <f t="shared" si="103"/>
        <v>128000</v>
      </c>
      <c r="Z208" s="11">
        <f t="shared" si="103"/>
        <v>1.5</v>
      </c>
      <c r="AA208" s="11">
        <f t="shared" si="103"/>
        <v>23.094010767585029</v>
      </c>
      <c r="AB208" s="11">
        <f t="shared" si="103"/>
        <v>6400</v>
      </c>
      <c r="AC208" s="11">
        <f t="shared" si="103"/>
        <v>0</v>
      </c>
      <c r="AD208" s="11">
        <f t="shared" si="103"/>
        <v>0</v>
      </c>
      <c r="AE208" s="11">
        <f t="shared" si="103"/>
        <v>0</v>
      </c>
      <c r="AF208" s="11">
        <f t="shared" si="103"/>
        <v>0</v>
      </c>
      <c r="AG208" s="11">
        <f t="shared" si="103"/>
        <v>0</v>
      </c>
      <c r="AH208" s="11">
        <f t="shared" si="103"/>
        <v>0</v>
      </c>
      <c r="AI208" s="11">
        <f t="shared" si="103"/>
        <v>0</v>
      </c>
      <c r="AJ208" s="11">
        <f t="shared" si="103"/>
        <v>0</v>
      </c>
      <c r="AK208" s="11">
        <f t="shared" si="102"/>
        <v>0</v>
      </c>
      <c r="AL208" s="11">
        <f t="shared" si="83"/>
        <v>0</v>
      </c>
      <c r="AM208" s="11">
        <f t="shared" si="83"/>
        <v>0</v>
      </c>
      <c r="AN208" s="11">
        <f t="shared" si="82"/>
        <v>0</v>
      </c>
      <c r="AO208" s="11">
        <f t="shared" si="82"/>
        <v>0</v>
      </c>
      <c r="AP208" s="11">
        <f t="shared" si="81"/>
        <v>0</v>
      </c>
      <c r="AQ208" s="11">
        <f t="shared" si="81"/>
        <v>0</v>
      </c>
      <c r="AR208" s="11">
        <f t="shared" si="81"/>
        <v>0</v>
      </c>
      <c r="AS208" s="11">
        <f t="shared" si="81"/>
        <v>0</v>
      </c>
      <c r="AT208" s="11">
        <f t="shared" si="81"/>
        <v>0</v>
      </c>
      <c r="AU208" s="11">
        <f t="shared" si="81"/>
        <v>0</v>
      </c>
      <c r="AV208" s="11">
        <f t="shared" si="81"/>
        <v>0</v>
      </c>
      <c r="AW208" s="11">
        <f t="shared" si="81"/>
        <v>0</v>
      </c>
      <c r="AX208" s="11">
        <f t="shared" si="81"/>
        <v>0</v>
      </c>
      <c r="AY208" s="11">
        <f t="shared" si="81"/>
        <v>0</v>
      </c>
      <c r="AZ208" s="11">
        <f t="shared" si="81"/>
        <v>0</v>
      </c>
      <c r="BA208" s="11">
        <f t="shared" si="81"/>
        <v>0</v>
      </c>
      <c r="BB208" s="11">
        <f t="shared" si="81"/>
        <v>0</v>
      </c>
      <c r="BC208" s="11">
        <f t="shared" si="101"/>
        <v>0</v>
      </c>
      <c r="BD208" s="11">
        <f t="shared" si="101"/>
        <v>0</v>
      </c>
      <c r="BE208" s="11">
        <f t="shared" si="101"/>
        <v>0</v>
      </c>
      <c r="BF208" s="15" t="str">
        <f t="shared" si="87"/>
        <v>ČSN 42 5520</v>
      </c>
      <c r="BG208" s="42">
        <v>50.24</v>
      </c>
      <c r="BH208" s="17">
        <f t="shared" si="88"/>
        <v>80</v>
      </c>
      <c r="BI208" s="17">
        <f t="shared" si="89"/>
        <v>80</v>
      </c>
      <c r="BX208" s="18">
        <f t="shared" si="94"/>
        <v>6400</v>
      </c>
      <c r="BY208" s="42">
        <v>0.32</v>
      </c>
      <c r="BZ208" s="43">
        <f t="shared" si="71"/>
        <v>6.3694267515923579</v>
      </c>
      <c r="CA208" s="18">
        <f t="shared" si="95"/>
        <v>3413333.333333333</v>
      </c>
      <c r="CB208" s="18">
        <f t="shared" si="96"/>
        <v>85333.333333333328</v>
      </c>
      <c r="CC208" s="18">
        <f t="shared" si="97"/>
        <v>128000</v>
      </c>
      <c r="CD208" s="25">
        <f t="shared" si="90"/>
        <v>1.5</v>
      </c>
      <c r="CE208" s="26">
        <f t="shared" si="91"/>
        <v>23.094010767585029</v>
      </c>
      <c r="CF208" s="18">
        <f t="shared" si="98"/>
        <v>6400</v>
      </c>
      <c r="DJ208" s="20" t="s">
        <v>271</v>
      </c>
    </row>
    <row r="209" spans="1:114" x14ac:dyDescent="0.2">
      <c r="A209" s="15" t="s">
        <v>105</v>
      </c>
      <c r="B209" s="10" t="s">
        <v>309</v>
      </c>
      <c r="C209" s="11">
        <f t="shared" si="84"/>
        <v>63.585000000000001</v>
      </c>
      <c r="D209" s="11">
        <f t="shared" si="92"/>
        <v>90</v>
      </c>
      <c r="E209" s="11">
        <f t="shared" si="92"/>
        <v>90</v>
      </c>
      <c r="F209" s="11">
        <f t="shared" si="92"/>
        <v>0</v>
      </c>
      <c r="G209" s="11">
        <f t="shared" si="92"/>
        <v>0</v>
      </c>
      <c r="H209" s="11">
        <f t="shared" si="92"/>
        <v>0</v>
      </c>
      <c r="I209" s="11">
        <f t="shared" si="92"/>
        <v>0</v>
      </c>
      <c r="J209" s="11">
        <f t="shared" si="92"/>
        <v>0</v>
      </c>
      <c r="K209" s="11">
        <f t="shared" si="92"/>
        <v>0</v>
      </c>
      <c r="L209" s="11">
        <f t="shared" si="100"/>
        <v>0</v>
      </c>
      <c r="M209" s="11">
        <f t="shared" si="100"/>
        <v>0</v>
      </c>
      <c r="N209" s="11">
        <f t="shared" si="100"/>
        <v>0</v>
      </c>
      <c r="O209" s="11">
        <f t="shared" si="100"/>
        <v>0</v>
      </c>
      <c r="P209" s="11">
        <f t="shared" si="100"/>
        <v>0</v>
      </c>
      <c r="Q209" s="11">
        <f t="shared" si="100"/>
        <v>0</v>
      </c>
      <c r="R209" s="11">
        <f t="shared" si="79"/>
        <v>0</v>
      </c>
      <c r="S209" s="11">
        <f t="shared" si="79"/>
        <v>0</v>
      </c>
      <c r="T209" s="11">
        <f t="shared" si="79"/>
        <v>8100</v>
      </c>
      <c r="U209" s="40">
        <f t="shared" si="86"/>
        <v>0.36</v>
      </c>
      <c r="V209" s="11">
        <f t="shared" si="103"/>
        <v>5.6617126680820959</v>
      </c>
      <c r="W209" s="11">
        <f t="shared" si="103"/>
        <v>5467500</v>
      </c>
      <c r="X209" s="11">
        <f t="shared" si="103"/>
        <v>121500</v>
      </c>
      <c r="Y209" s="11">
        <f t="shared" si="103"/>
        <v>182250</v>
      </c>
      <c r="Z209" s="11">
        <f t="shared" si="103"/>
        <v>1.5</v>
      </c>
      <c r="AA209" s="11">
        <f t="shared" si="103"/>
        <v>25.98076211353316</v>
      </c>
      <c r="AB209" s="11">
        <f t="shared" si="103"/>
        <v>8100</v>
      </c>
      <c r="AC209" s="11">
        <f t="shared" si="103"/>
        <v>0</v>
      </c>
      <c r="AD209" s="11">
        <f t="shared" si="103"/>
        <v>0</v>
      </c>
      <c r="AE209" s="11">
        <f t="shared" si="103"/>
        <v>0</v>
      </c>
      <c r="AF209" s="11">
        <f t="shared" si="103"/>
        <v>0</v>
      </c>
      <c r="AG209" s="11">
        <f t="shared" si="103"/>
        <v>0</v>
      </c>
      <c r="AH209" s="11">
        <f t="shared" si="103"/>
        <v>0</v>
      </c>
      <c r="AI209" s="11">
        <f t="shared" si="103"/>
        <v>0</v>
      </c>
      <c r="AJ209" s="11">
        <f t="shared" si="103"/>
        <v>0</v>
      </c>
      <c r="AK209" s="11">
        <f t="shared" si="102"/>
        <v>0</v>
      </c>
      <c r="AL209" s="11">
        <f t="shared" si="83"/>
        <v>0</v>
      </c>
      <c r="AM209" s="11">
        <f t="shared" si="83"/>
        <v>0</v>
      </c>
      <c r="AN209" s="11">
        <f t="shared" si="82"/>
        <v>0</v>
      </c>
      <c r="AO209" s="11">
        <f t="shared" si="82"/>
        <v>0</v>
      </c>
      <c r="AP209" s="11">
        <f t="shared" si="81"/>
        <v>0</v>
      </c>
      <c r="AQ209" s="11">
        <f t="shared" si="81"/>
        <v>0</v>
      </c>
      <c r="AR209" s="11">
        <f t="shared" si="81"/>
        <v>0</v>
      </c>
      <c r="AS209" s="11">
        <f t="shared" si="81"/>
        <v>0</v>
      </c>
      <c r="AT209" s="11">
        <f t="shared" si="81"/>
        <v>0</v>
      </c>
      <c r="AU209" s="11">
        <f t="shared" si="81"/>
        <v>0</v>
      </c>
      <c r="AV209" s="11">
        <f t="shared" si="81"/>
        <v>0</v>
      </c>
      <c r="AW209" s="11">
        <f t="shared" si="81"/>
        <v>0</v>
      </c>
      <c r="AX209" s="11">
        <f t="shared" si="81"/>
        <v>0</v>
      </c>
      <c r="AY209" s="11">
        <f t="shared" si="81"/>
        <v>0</v>
      </c>
      <c r="AZ209" s="11">
        <f t="shared" si="81"/>
        <v>0</v>
      </c>
      <c r="BA209" s="11">
        <f t="shared" si="81"/>
        <v>0</v>
      </c>
      <c r="BB209" s="11">
        <f t="shared" si="81"/>
        <v>0</v>
      </c>
      <c r="BC209" s="11">
        <f t="shared" si="101"/>
        <v>0</v>
      </c>
      <c r="BD209" s="11">
        <f t="shared" si="101"/>
        <v>0</v>
      </c>
      <c r="BE209" s="11">
        <f t="shared" si="101"/>
        <v>0</v>
      </c>
      <c r="BF209" s="15" t="str">
        <f t="shared" si="87"/>
        <v>ČSN 42 5520</v>
      </c>
      <c r="BG209" s="42">
        <v>63.585000000000001</v>
      </c>
      <c r="BH209" s="17">
        <f t="shared" si="88"/>
        <v>90</v>
      </c>
      <c r="BI209" s="17">
        <f t="shared" si="89"/>
        <v>90</v>
      </c>
      <c r="BX209" s="18">
        <f t="shared" si="94"/>
        <v>8100</v>
      </c>
      <c r="BY209" s="42">
        <v>0.36</v>
      </c>
      <c r="BZ209" s="43">
        <f t="shared" si="71"/>
        <v>5.6617126680820959</v>
      </c>
      <c r="CA209" s="18">
        <f t="shared" si="95"/>
        <v>5467500</v>
      </c>
      <c r="CB209" s="18">
        <f t="shared" si="96"/>
        <v>121500</v>
      </c>
      <c r="CC209" s="18">
        <f t="shared" si="97"/>
        <v>182250</v>
      </c>
      <c r="CD209" s="25">
        <f t="shared" si="90"/>
        <v>1.5</v>
      </c>
      <c r="CE209" s="26">
        <f t="shared" si="91"/>
        <v>25.98076211353316</v>
      </c>
      <c r="CF209" s="18">
        <f t="shared" si="98"/>
        <v>8100</v>
      </c>
      <c r="DJ209" s="20" t="s">
        <v>271</v>
      </c>
    </row>
    <row r="210" spans="1:114" x14ac:dyDescent="0.2">
      <c r="A210" s="15" t="s">
        <v>105</v>
      </c>
      <c r="B210" s="10" t="s">
        <v>310</v>
      </c>
      <c r="C210" s="11">
        <f t="shared" si="84"/>
        <v>78.5</v>
      </c>
      <c r="D210" s="11">
        <f t="shared" si="92"/>
        <v>100</v>
      </c>
      <c r="E210" s="11">
        <f t="shared" si="92"/>
        <v>100</v>
      </c>
      <c r="F210" s="11">
        <f t="shared" si="92"/>
        <v>0</v>
      </c>
      <c r="G210" s="11">
        <f t="shared" si="92"/>
        <v>0</v>
      </c>
      <c r="H210" s="11">
        <f t="shared" si="92"/>
        <v>0</v>
      </c>
      <c r="I210" s="11">
        <f t="shared" si="92"/>
        <v>0</v>
      </c>
      <c r="J210" s="11">
        <f t="shared" si="92"/>
        <v>0</v>
      </c>
      <c r="K210" s="11">
        <f t="shared" si="92"/>
        <v>0</v>
      </c>
      <c r="L210" s="11">
        <f t="shared" si="100"/>
        <v>0</v>
      </c>
      <c r="M210" s="11">
        <f t="shared" si="100"/>
        <v>0</v>
      </c>
      <c r="N210" s="11">
        <f t="shared" si="100"/>
        <v>0</v>
      </c>
      <c r="O210" s="11">
        <f t="shared" si="100"/>
        <v>0</v>
      </c>
      <c r="P210" s="11">
        <f t="shared" si="100"/>
        <v>0</v>
      </c>
      <c r="Q210" s="11">
        <f t="shared" si="100"/>
        <v>0</v>
      </c>
      <c r="R210" s="11">
        <f t="shared" si="79"/>
        <v>0</v>
      </c>
      <c r="S210" s="11">
        <f t="shared" si="79"/>
        <v>0</v>
      </c>
      <c r="T210" s="11">
        <f t="shared" si="79"/>
        <v>10000</v>
      </c>
      <c r="U210" s="40">
        <f t="shared" si="86"/>
        <v>0.4</v>
      </c>
      <c r="V210" s="11">
        <f t="shared" si="103"/>
        <v>5.095541401273886</v>
      </c>
      <c r="W210" s="11">
        <f t="shared" si="103"/>
        <v>8333333.3333333321</v>
      </c>
      <c r="X210" s="11">
        <f t="shared" si="103"/>
        <v>166666.66666666666</v>
      </c>
      <c r="Y210" s="11">
        <f t="shared" si="103"/>
        <v>250000</v>
      </c>
      <c r="Z210" s="11">
        <f t="shared" si="103"/>
        <v>1.5</v>
      </c>
      <c r="AA210" s="11">
        <f t="shared" si="103"/>
        <v>28.867513459481287</v>
      </c>
      <c r="AB210" s="11">
        <f t="shared" si="103"/>
        <v>10000</v>
      </c>
      <c r="AC210" s="11">
        <f t="shared" si="103"/>
        <v>0</v>
      </c>
      <c r="AD210" s="11">
        <f t="shared" si="103"/>
        <v>0</v>
      </c>
      <c r="AE210" s="11">
        <f t="shared" si="103"/>
        <v>0</v>
      </c>
      <c r="AF210" s="11">
        <f t="shared" si="103"/>
        <v>0</v>
      </c>
      <c r="AG210" s="11">
        <f t="shared" si="103"/>
        <v>0</v>
      </c>
      <c r="AH210" s="11">
        <f t="shared" si="103"/>
        <v>0</v>
      </c>
      <c r="AI210" s="11">
        <f t="shared" si="103"/>
        <v>0</v>
      </c>
      <c r="AJ210" s="11">
        <f t="shared" si="103"/>
        <v>0</v>
      </c>
      <c r="AK210" s="11">
        <f t="shared" si="102"/>
        <v>0</v>
      </c>
      <c r="AL210" s="11">
        <f t="shared" si="83"/>
        <v>0</v>
      </c>
      <c r="AM210" s="11">
        <f t="shared" si="83"/>
        <v>0</v>
      </c>
      <c r="AN210" s="11">
        <f t="shared" si="82"/>
        <v>0</v>
      </c>
      <c r="AO210" s="11">
        <f t="shared" si="82"/>
        <v>0</v>
      </c>
      <c r="AP210" s="11">
        <f t="shared" si="81"/>
        <v>0</v>
      </c>
      <c r="AQ210" s="11">
        <f t="shared" si="81"/>
        <v>0</v>
      </c>
      <c r="AR210" s="11">
        <f t="shared" si="81"/>
        <v>0</v>
      </c>
      <c r="AS210" s="11">
        <f t="shared" si="81"/>
        <v>0</v>
      </c>
      <c r="AT210" s="11">
        <f t="shared" si="81"/>
        <v>0</v>
      </c>
      <c r="AU210" s="11">
        <f t="shared" si="81"/>
        <v>0</v>
      </c>
      <c r="AV210" s="11">
        <f t="shared" si="81"/>
        <v>0</v>
      </c>
      <c r="AW210" s="11">
        <f t="shared" si="81"/>
        <v>0</v>
      </c>
      <c r="AX210" s="11">
        <f t="shared" si="81"/>
        <v>0</v>
      </c>
      <c r="AY210" s="11">
        <f t="shared" si="81"/>
        <v>0</v>
      </c>
      <c r="AZ210" s="11">
        <f t="shared" si="81"/>
        <v>0</v>
      </c>
      <c r="BA210" s="11">
        <f t="shared" si="81"/>
        <v>0</v>
      </c>
      <c r="BB210" s="11">
        <f t="shared" si="81"/>
        <v>0</v>
      </c>
      <c r="BC210" s="11">
        <f t="shared" si="101"/>
        <v>0</v>
      </c>
      <c r="BD210" s="11">
        <f t="shared" si="101"/>
        <v>0</v>
      </c>
      <c r="BE210" s="11">
        <f t="shared" si="101"/>
        <v>0</v>
      </c>
      <c r="BF210" s="15" t="str">
        <f t="shared" si="87"/>
        <v>ČSN 42 5520</v>
      </c>
      <c r="BG210" s="42">
        <v>78.5</v>
      </c>
      <c r="BH210" s="17">
        <f t="shared" si="88"/>
        <v>100</v>
      </c>
      <c r="BI210" s="17">
        <f t="shared" si="89"/>
        <v>100</v>
      </c>
      <c r="BX210" s="18">
        <f t="shared" si="94"/>
        <v>10000</v>
      </c>
      <c r="BY210" s="42">
        <v>0.4</v>
      </c>
      <c r="BZ210" s="43">
        <f t="shared" si="71"/>
        <v>5.095541401273886</v>
      </c>
      <c r="CA210" s="18">
        <f t="shared" si="95"/>
        <v>8333333.3333333321</v>
      </c>
      <c r="CB210" s="18">
        <f t="shared" si="96"/>
        <v>166666.66666666666</v>
      </c>
      <c r="CC210" s="18">
        <f t="shared" si="97"/>
        <v>250000</v>
      </c>
      <c r="CD210" s="25">
        <f t="shared" si="90"/>
        <v>1.5</v>
      </c>
      <c r="CE210" s="26">
        <f t="shared" si="91"/>
        <v>28.867513459481287</v>
      </c>
      <c r="CF210" s="18">
        <f t="shared" si="98"/>
        <v>10000</v>
      </c>
      <c r="DJ210" s="20" t="s">
        <v>271</v>
      </c>
    </row>
    <row r="211" spans="1:114" x14ac:dyDescent="0.2">
      <c r="A211" s="15" t="s">
        <v>105</v>
      </c>
      <c r="B211" s="10" t="s">
        <v>311</v>
      </c>
      <c r="C211" s="11">
        <f t="shared" si="84"/>
        <v>94.984999999999999</v>
      </c>
      <c r="D211" s="11">
        <f t="shared" si="92"/>
        <v>110</v>
      </c>
      <c r="E211" s="11">
        <f t="shared" si="92"/>
        <v>110</v>
      </c>
      <c r="F211" s="11">
        <f t="shared" si="92"/>
        <v>0</v>
      </c>
      <c r="G211" s="11">
        <f t="shared" si="92"/>
        <v>0</v>
      </c>
      <c r="H211" s="11">
        <f t="shared" si="92"/>
        <v>0</v>
      </c>
      <c r="I211" s="11">
        <f t="shared" si="92"/>
        <v>0</v>
      </c>
      <c r="J211" s="11">
        <f t="shared" si="92"/>
        <v>0</v>
      </c>
      <c r="K211" s="11">
        <f t="shared" si="92"/>
        <v>0</v>
      </c>
      <c r="L211" s="11">
        <f t="shared" si="100"/>
        <v>0</v>
      </c>
      <c r="M211" s="11">
        <f t="shared" si="100"/>
        <v>0</v>
      </c>
      <c r="N211" s="11">
        <f t="shared" si="100"/>
        <v>0</v>
      </c>
      <c r="O211" s="11">
        <f t="shared" si="100"/>
        <v>0</v>
      </c>
      <c r="P211" s="11">
        <f t="shared" si="100"/>
        <v>0</v>
      </c>
      <c r="Q211" s="11">
        <f t="shared" si="100"/>
        <v>0</v>
      </c>
      <c r="R211" s="11">
        <f t="shared" si="79"/>
        <v>0</v>
      </c>
      <c r="S211" s="11">
        <f t="shared" si="79"/>
        <v>0</v>
      </c>
      <c r="T211" s="11">
        <f t="shared" si="79"/>
        <v>12100</v>
      </c>
      <c r="U211" s="40">
        <f t="shared" si="86"/>
        <v>0.44</v>
      </c>
      <c r="V211" s="11">
        <f t="shared" si="103"/>
        <v>4.6323103647944421</v>
      </c>
      <c r="W211" s="11">
        <f t="shared" si="103"/>
        <v>12200833.333333332</v>
      </c>
      <c r="X211" s="11">
        <f t="shared" si="103"/>
        <v>221833.33333333331</v>
      </c>
      <c r="Y211" s="11">
        <f t="shared" si="103"/>
        <v>332750</v>
      </c>
      <c r="Z211" s="11">
        <f t="shared" si="103"/>
        <v>1.5000000000000002</v>
      </c>
      <c r="AA211" s="11">
        <f t="shared" si="103"/>
        <v>31.754264805429415</v>
      </c>
      <c r="AB211" s="11">
        <f t="shared" si="103"/>
        <v>12100</v>
      </c>
      <c r="AC211" s="11">
        <f t="shared" si="103"/>
        <v>0</v>
      </c>
      <c r="AD211" s="11">
        <f t="shared" si="103"/>
        <v>0</v>
      </c>
      <c r="AE211" s="11">
        <f t="shared" si="103"/>
        <v>0</v>
      </c>
      <c r="AF211" s="11">
        <f t="shared" si="103"/>
        <v>0</v>
      </c>
      <c r="AG211" s="11">
        <f t="shared" si="103"/>
        <v>0</v>
      </c>
      <c r="AH211" s="11">
        <f t="shared" si="103"/>
        <v>0</v>
      </c>
      <c r="AI211" s="11">
        <f t="shared" si="103"/>
        <v>0</v>
      </c>
      <c r="AJ211" s="11">
        <f t="shared" si="103"/>
        <v>0</v>
      </c>
      <c r="AK211" s="11">
        <f t="shared" si="102"/>
        <v>0</v>
      </c>
      <c r="AL211" s="11">
        <f t="shared" si="83"/>
        <v>0</v>
      </c>
      <c r="AM211" s="11">
        <f t="shared" si="83"/>
        <v>0</v>
      </c>
      <c r="AN211" s="11">
        <f t="shared" si="82"/>
        <v>0</v>
      </c>
      <c r="AO211" s="11">
        <f t="shared" si="82"/>
        <v>0</v>
      </c>
      <c r="AP211" s="11">
        <f t="shared" si="81"/>
        <v>0</v>
      </c>
      <c r="AQ211" s="11">
        <f t="shared" si="81"/>
        <v>0</v>
      </c>
      <c r="AR211" s="11">
        <f t="shared" si="81"/>
        <v>0</v>
      </c>
      <c r="AS211" s="11">
        <f t="shared" si="81"/>
        <v>0</v>
      </c>
      <c r="AT211" s="11">
        <f t="shared" si="81"/>
        <v>0</v>
      </c>
      <c r="AU211" s="11">
        <f t="shared" si="81"/>
        <v>0</v>
      </c>
      <c r="AV211" s="11">
        <f t="shared" si="81"/>
        <v>0</v>
      </c>
      <c r="AW211" s="11">
        <f t="shared" si="81"/>
        <v>0</v>
      </c>
      <c r="AX211" s="11">
        <f t="shared" si="81"/>
        <v>0</v>
      </c>
      <c r="AY211" s="11">
        <f t="shared" si="81"/>
        <v>0</v>
      </c>
      <c r="AZ211" s="11">
        <f t="shared" si="81"/>
        <v>0</v>
      </c>
      <c r="BA211" s="11">
        <f t="shared" si="81"/>
        <v>0</v>
      </c>
      <c r="BB211" s="11">
        <f t="shared" si="81"/>
        <v>0</v>
      </c>
      <c r="BC211" s="11">
        <f t="shared" si="101"/>
        <v>0</v>
      </c>
      <c r="BD211" s="11">
        <f t="shared" si="101"/>
        <v>0</v>
      </c>
      <c r="BE211" s="11">
        <f t="shared" si="101"/>
        <v>0</v>
      </c>
      <c r="BF211" s="15" t="str">
        <f t="shared" si="87"/>
        <v>ČSN 42 5520</v>
      </c>
      <c r="BG211" s="42">
        <v>94.984999999999999</v>
      </c>
      <c r="BH211" s="17">
        <f t="shared" si="88"/>
        <v>110</v>
      </c>
      <c r="BI211" s="17">
        <f t="shared" si="89"/>
        <v>110</v>
      </c>
      <c r="BX211" s="18">
        <f t="shared" si="94"/>
        <v>12100</v>
      </c>
      <c r="BY211" s="42">
        <v>0.44</v>
      </c>
      <c r="BZ211" s="43">
        <f t="shared" si="71"/>
        <v>4.6323103647944421</v>
      </c>
      <c r="CA211" s="18">
        <f t="shared" si="95"/>
        <v>12200833.333333332</v>
      </c>
      <c r="CB211" s="18">
        <f t="shared" si="96"/>
        <v>221833.33333333331</v>
      </c>
      <c r="CC211" s="18">
        <f t="shared" si="97"/>
        <v>332750</v>
      </c>
      <c r="CD211" s="25">
        <f t="shared" si="90"/>
        <v>1.5000000000000002</v>
      </c>
      <c r="CE211" s="26">
        <f t="shared" si="91"/>
        <v>31.754264805429415</v>
      </c>
      <c r="CF211" s="18">
        <f t="shared" si="98"/>
        <v>12100</v>
      </c>
      <c r="DJ211" s="20" t="s">
        <v>271</v>
      </c>
    </row>
    <row r="212" spans="1:114" x14ac:dyDescent="0.2">
      <c r="A212" s="15" t="s">
        <v>105</v>
      </c>
      <c r="B212" s="10" t="s">
        <v>312</v>
      </c>
      <c r="C212" s="11">
        <f t="shared" si="84"/>
        <v>113.04</v>
      </c>
      <c r="D212" s="11">
        <f t="shared" si="92"/>
        <v>120</v>
      </c>
      <c r="E212" s="11">
        <f t="shared" si="92"/>
        <v>120</v>
      </c>
      <c r="F212" s="11">
        <f t="shared" si="92"/>
        <v>0</v>
      </c>
      <c r="G212" s="11">
        <f t="shared" si="92"/>
        <v>0</v>
      </c>
      <c r="H212" s="11">
        <f t="shared" si="92"/>
        <v>0</v>
      </c>
      <c r="I212" s="11">
        <f t="shared" si="92"/>
        <v>0</v>
      </c>
      <c r="J212" s="11">
        <f t="shared" si="92"/>
        <v>0</v>
      </c>
      <c r="K212" s="11">
        <f t="shared" si="92"/>
        <v>0</v>
      </c>
      <c r="L212" s="11">
        <f t="shared" si="100"/>
        <v>0</v>
      </c>
      <c r="M212" s="11">
        <f t="shared" si="100"/>
        <v>0</v>
      </c>
      <c r="N212" s="11">
        <f t="shared" si="100"/>
        <v>0</v>
      </c>
      <c r="O212" s="11">
        <f t="shared" si="100"/>
        <v>0</v>
      </c>
      <c r="P212" s="11">
        <f t="shared" si="100"/>
        <v>0</v>
      </c>
      <c r="Q212" s="11">
        <f t="shared" si="100"/>
        <v>0</v>
      </c>
      <c r="R212" s="11">
        <f t="shared" si="79"/>
        <v>0</v>
      </c>
      <c r="S212" s="11">
        <f t="shared" si="79"/>
        <v>0</v>
      </c>
      <c r="T212" s="11">
        <f t="shared" si="79"/>
        <v>14400</v>
      </c>
      <c r="U212" s="40">
        <f t="shared" si="86"/>
        <v>0.48</v>
      </c>
      <c r="V212" s="11">
        <f t="shared" si="103"/>
        <v>4.2462845010615711</v>
      </c>
      <c r="W212" s="11">
        <f t="shared" si="103"/>
        <v>17280000</v>
      </c>
      <c r="X212" s="11">
        <f t="shared" si="103"/>
        <v>288000</v>
      </c>
      <c r="Y212" s="11">
        <f t="shared" si="103"/>
        <v>432000</v>
      </c>
      <c r="Z212" s="11">
        <f t="shared" si="103"/>
        <v>1.5</v>
      </c>
      <c r="AA212" s="11">
        <f t="shared" si="103"/>
        <v>34.641016151377549</v>
      </c>
      <c r="AB212" s="11">
        <f t="shared" si="103"/>
        <v>14400</v>
      </c>
      <c r="AC212" s="11">
        <f t="shared" si="103"/>
        <v>0</v>
      </c>
      <c r="AD212" s="11">
        <f t="shared" si="103"/>
        <v>0</v>
      </c>
      <c r="AE212" s="11">
        <f t="shared" si="103"/>
        <v>0</v>
      </c>
      <c r="AF212" s="11">
        <f t="shared" si="103"/>
        <v>0</v>
      </c>
      <c r="AG212" s="11">
        <f t="shared" si="103"/>
        <v>0</v>
      </c>
      <c r="AH212" s="11">
        <f t="shared" si="103"/>
        <v>0</v>
      </c>
      <c r="AI212" s="11">
        <f t="shared" si="103"/>
        <v>0</v>
      </c>
      <c r="AJ212" s="11">
        <f t="shared" si="103"/>
        <v>0</v>
      </c>
      <c r="AK212" s="11">
        <f t="shared" si="102"/>
        <v>0</v>
      </c>
      <c r="AL212" s="11">
        <f t="shared" si="83"/>
        <v>0</v>
      </c>
      <c r="AM212" s="11">
        <f t="shared" si="83"/>
        <v>0</v>
      </c>
      <c r="AN212" s="11">
        <f t="shared" si="82"/>
        <v>0</v>
      </c>
      <c r="AO212" s="11">
        <f t="shared" si="82"/>
        <v>0</v>
      </c>
      <c r="AP212" s="11">
        <f t="shared" si="81"/>
        <v>0</v>
      </c>
      <c r="AQ212" s="11">
        <f t="shared" si="81"/>
        <v>0</v>
      </c>
      <c r="AR212" s="11">
        <f t="shared" si="81"/>
        <v>0</v>
      </c>
      <c r="AS212" s="11">
        <f t="shared" si="81"/>
        <v>0</v>
      </c>
      <c r="AT212" s="11">
        <f t="shared" si="81"/>
        <v>0</v>
      </c>
      <c r="AU212" s="11">
        <f t="shared" si="81"/>
        <v>0</v>
      </c>
      <c r="AV212" s="11">
        <f t="shared" si="81"/>
        <v>0</v>
      </c>
      <c r="AW212" s="11">
        <f t="shared" si="81"/>
        <v>0</v>
      </c>
      <c r="AX212" s="11">
        <f t="shared" si="81"/>
        <v>0</v>
      </c>
      <c r="AY212" s="11">
        <f t="shared" si="81"/>
        <v>0</v>
      </c>
      <c r="AZ212" s="11">
        <f t="shared" si="81"/>
        <v>0</v>
      </c>
      <c r="BA212" s="11">
        <f t="shared" si="81"/>
        <v>0</v>
      </c>
      <c r="BB212" s="11">
        <f t="shared" si="81"/>
        <v>0</v>
      </c>
      <c r="BC212" s="11">
        <f t="shared" si="101"/>
        <v>0</v>
      </c>
      <c r="BD212" s="11">
        <f t="shared" si="101"/>
        <v>0</v>
      </c>
      <c r="BE212" s="11">
        <f t="shared" si="101"/>
        <v>0</v>
      </c>
      <c r="BF212" s="15" t="str">
        <f t="shared" si="87"/>
        <v>ČSN 42 5520</v>
      </c>
      <c r="BG212" s="42">
        <v>113.04</v>
      </c>
      <c r="BH212" s="17">
        <f t="shared" si="88"/>
        <v>120</v>
      </c>
      <c r="BI212" s="17">
        <f t="shared" si="89"/>
        <v>120</v>
      </c>
      <c r="BX212" s="18">
        <f t="shared" si="94"/>
        <v>14400</v>
      </c>
      <c r="BY212" s="42">
        <v>0.48</v>
      </c>
      <c r="BZ212" s="43">
        <f t="shared" si="71"/>
        <v>4.2462845010615711</v>
      </c>
      <c r="CA212" s="18">
        <f t="shared" si="95"/>
        <v>17280000</v>
      </c>
      <c r="CB212" s="18">
        <f t="shared" si="96"/>
        <v>288000</v>
      </c>
      <c r="CC212" s="18">
        <f t="shared" si="97"/>
        <v>432000</v>
      </c>
      <c r="CD212" s="25">
        <f t="shared" si="90"/>
        <v>1.5</v>
      </c>
      <c r="CE212" s="26">
        <f t="shared" si="91"/>
        <v>34.641016151377549</v>
      </c>
      <c r="CF212" s="18">
        <f t="shared" si="98"/>
        <v>14400</v>
      </c>
      <c r="DJ212" s="20" t="s">
        <v>271</v>
      </c>
    </row>
    <row r="213" spans="1:114" x14ac:dyDescent="0.2">
      <c r="A213" s="15" t="s">
        <v>105</v>
      </c>
      <c r="B213" s="10" t="s">
        <v>313</v>
      </c>
      <c r="C213" s="11">
        <f t="shared" si="84"/>
        <v>132.66499999999999</v>
      </c>
      <c r="D213" s="11">
        <f t="shared" si="92"/>
        <v>130</v>
      </c>
      <c r="E213" s="11">
        <f t="shared" si="92"/>
        <v>130</v>
      </c>
      <c r="F213" s="11">
        <f t="shared" si="92"/>
        <v>0</v>
      </c>
      <c r="G213" s="11">
        <f t="shared" si="92"/>
        <v>0</v>
      </c>
      <c r="H213" s="11">
        <f t="shared" si="92"/>
        <v>0</v>
      </c>
      <c r="I213" s="11">
        <f t="shared" si="92"/>
        <v>0</v>
      </c>
      <c r="J213" s="11">
        <f t="shared" si="92"/>
        <v>0</v>
      </c>
      <c r="K213" s="11">
        <f t="shared" si="92"/>
        <v>0</v>
      </c>
      <c r="L213" s="11">
        <f t="shared" si="100"/>
        <v>0</v>
      </c>
      <c r="M213" s="11">
        <f t="shared" si="100"/>
        <v>0</v>
      </c>
      <c r="N213" s="11">
        <f t="shared" si="100"/>
        <v>0</v>
      </c>
      <c r="O213" s="11">
        <f t="shared" si="100"/>
        <v>0</v>
      </c>
      <c r="P213" s="11">
        <f t="shared" si="100"/>
        <v>0</v>
      </c>
      <c r="Q213" s="11">
        <f t="shared" si="100"/>
        <v>0</v>
      </c>
      <c r="R213" s="11">
        <f t="shared" si="79"/>
        <v>0</v>
      </c>
      <c r="S213" s="11">
        <f t="shared" si="79"/>
        <v>0</v>
      </c>
      <c r="T213" s="11">
        <f t="shared" si="79"/>
        <v>16900</v>
      </c>
      <c r="U213" s="40">
        <f t="shared" si="86"/>
        <v>0.52</v>
      </c>
      <c r="V213" s="11">
        <f t="shared" si="103"/>
        <v>3.9196472317491433</v>
      </c>
      <c r="W213" s="11">
        <f t="shared" si="103"/>
        <v>23800833.333333332</v>
      </c>
      <c r="X213" s="11">
        <f t="shared" si="103"/>
        <v>366166.66666666663</v>
      </c>
      <c r="Y213" s="11">
        <f t="shared" si="103"/>
        <v>549250</v>
      </c>
      <c r="Z213" s="11">
        <f t="shared" si="103"/>
        <v>1.5000000000000002</v>
      </c>
      <c r="AA213" s="11">
        <f t="shared" si="103"/>
        <v>37.527767497325677</v>
      </c>
      <c r="AB213" s="11">
        <f t="shared" si="103"/>
        <v>16900</v>
      </c>
      <c r="AC213" s="11">
        <f t="shared" si="103"/>
        <v>0</v>
      </c>
      <c r="AD213" s="11">
        <f t="shared" si="103"/>
        <v>0</v>
      </c>
      <c r="AE213" s="11">
        <f t="shared" si="103"/>
        <v>0</v>
      </c>
      <c r="AF213" s="11">
        <f t="shared" si="103"/>
        <v>0</v>
      </c>
      <c r="AG213" s="11">
        <f t="shared" si="103"/>
        <v>0</v>
      </c>
      <c r="AH213" s="11">
        <f t="shared" si="103"/>
        <v>0</v>
      </c>
      <c r="AI213" s="11">
        <f t="shared" si="103"/>
        <v>0</v>
      </c>
      <c r="AJ213" s="11">
        <f t="shared" si="103"/>
        <v>0</v>
      </c>
      <c r="AK213" s="11">
        <f t="shared" si="102"/>
        <v>0</v>
      </c>
      <c r="AL213" s="11">
        <f t="shared" si="83"/>
        <v>0</v>
      </c>
      <c r="AM213" s="11">
        <f t="shared" si="83"/>
        <v>0</v>
      </c>
      <c r="AN213" s="11">
        <f t="shared" si="82"/>
        <v>0</v>
      </c>
      <c r="AO213" s="11">
        <f t="shared" si="82"/>
        <v>0</v>
      </c>
      <c r="AP213" s="11">
        <f t="shared" si="81"/>
        <v>0</v>
      </c>
      <c r="AQ213" s="11">
        <f t="shared" si="81"/>
        <v>0</v>
      </c>
      <c r="AR213" s="11">
        <f t="shared" si="81"/>
        <v>0</v>
      </c>
      <c r="AS213" s="11">
        <f t="shared" si="81"/>
        <v>0</v>
      </c>
      <c r="AT213" s="11">
        <f t="shared" si="81"/>
        <v>0</v>
      </c>
      <c r="AU213" s="11">
        <f t="shared" si="81"/>
        <v>0</v>
      </c>
      <c r="AV213" s="11">
        <f t="shared" si="81"/>
        <v>0</v>
      </c>
      <c r="AW213" s="11">
        <f t="shared" si="81"/>
        <v>0</v>
      </c>
      <c r="AX213" s="11">
        <f t="shared" si="81"/>
        <v>0</v>
      </c>
      <c r="AY213" s="11">
        <f t="shared" si="81"/>
        <v>0</v>
      </c>
      <c r="AZ213" s="11">
        <f t="shared" si="81"/>
        <v>0</v>
      </c>
      <c r="BA213" s="11">
        <f t="shared" si="81"/>
        <v>0</v>
      </c>
      <c r="BB213" s="11">
        <f t="shared" si="81"/>
        <v>0</v>
      </c>
      <c r="BC213" s="11">
        <f t="shared" si="101"/>
        <v>0</v>
      </c>
      <c r="BD213" s="11">
        <f t="shared" si="101"/>
        <v>0</v>
      </c>
      <c r="BE213" s="11">
        <f t="shared" si="101"/>
        <v>0</v>
      </c>
      <c r="BF213" s="15" t="str">
        <f t="shared" si="87"/>
        <v>ČSN 42 5520</v>
      </c>
      <c r="BG213" s="42">
        <v>132.66499999999999</v>
      </c>
      <c r="BH213" s="17">
        <f t="shared" si="88"/>
        <v>130</v>
      </c>
      <c r="BI213" s="17">
        <f t="shared" si="89"/>
        <v>130</v>
      </c>
      <c r="BX213" s="18">
        <f t="shared" si="94"/>
        <v>16900</v>
      </c>
      <c r="BY213" s="42">
        <v>0.52</v>
      </c>
      <c r="BZ213" s="43">
        <f t="shared" si="71"/>
        <v>3.9196472317491433</v>
      </c>
      <c r="CA213" s="18">
        <f t="shared" si="95"/>
        <v>23800833.333333332</v>
      </c>
      <c r="CB213" s="18">
        <f t="shared" si="96"/>
        <v>366166.66666666663</v>
      </c>
      <c r="CC213" s="18">
        <f t="shared" si="97"/>
        <v>549250</v>
      </c>
      <c r="CD213" s="25">
        <f t="shared" si="90"/>
        <v>1.5000000000000002</v>
      </c>
      <c r="CE213" s="26">
        <f t="shared" si="91"/>
        <v>37.527767497325677</v>
      </c>
      <c r="CF213" s="18">
        <f t="shared" si="98"/>
        <v>16900</v>
      </c>
      <c r="DJ213" s="20" t="s">
        <v>271</v>
      </c>
    </row>
    <row r="214" spans="1:114" x14ac:dyDescent="0.2">
      <c r="A214" s="15" t="s">
        <v>105</v>
      </c>
      <c r="B214" s="10" t="s">
        <v>314</v>
      </c>
      <c r="C214" s="11">
        <f t="shared" si="84"/>
        <v>153.86000000000001</v>
      </c>
      <c r="D214" s="11">
        <f t="shared" si="92"/>
        <v>140</v>
      </c>
      <c r="E214" s="11">
        <f t="shared" si="92"/>
        <v>140</v>
      </c>
      <c r="F214" s="11">
        <f t="shared" si="92"/>
        <v>0</v>
      </c>
      <c r="G214" s="11">
        <f t="shared" ref="G214:N253" si="104">IF($A214="x",BK214,"")</f>
        <v>0</v>
      </c>
      <c r="H214" s="11">
        <f t="shared" si="104"/>
        <v>0</v>
      </c>
      <c r="I214" s="11">
        <f t="shared" si="104"/>
        <v>0</v>
      </c>
      <c r="J214" s="11">
        <f t="shared" si="104"/>
        <v>0</v>
      </c>
      <c r="K214" s="11">
        <f t="shared" si="104"/>
        <v>0</v>
      </c>
      <c r="L214" s="11">
        <f t="shared" si="100"/>
        <v>0</v>
      </c>
      <c r="M214" s="11">
        <f t="shared" si="100"/>
        <v>0</v>
      </c>
      <c r="N214" s="11">
        <f t="shared" si="100"/>
        <v>0</v>
      </c>
      <c r="O214" s="11">
        <f t="shared" si="100"/>
        <v>0</v>
      </c>
      <c r="P214" s="11">
        <f t="shared" si="100"/>
        <v>0</v>
      </c>
      <c r="Q214" s="11">
        <f t="shared" si="100"/>
        <v>0</v>
      </c>
      <c r="R214" s="11">
        <f t="shared" si="79"/>
        <v>0</v>
      </c>
      <c r="S214" s="11">
        <f t="shared" si="79"/>
        <v>0</v>
      </c>
      <c r="T214" s="11">
        <f t="shared" si="79"/>
        <v>19600</v>
      </c>
      <c r="U214" s="40">
        <f t="shared" si="86"/>
        <v>0.56000000000000005</v>
      </c>
      <c r="V214" s="11">
        <f t="shared" si="103"/>
        <v>3.6396724294813469</v>
      </c>
      <c r="W214" s="11">
        <f t="shared" si="103"/>
        <v>32013333.333333332</v>
      </c>
      <c r="X214" s="11">
        <f t="shared" si="103"/>
        <v>457333.33333333331</v>
      </c>
      <c r="Y214" s="11">
        <f t="shared" si="103"/>
        <v>686000</v>
      </c>
      <c r="Z214" s="11">
        <f t="shared" si="103"/>
        <v>1.5</v>
      </c>
      <c r="AA214" s="11">
        <f t="shared" si="103"/>
        <v>40.414518843273804</v>
      </c>
      <c r="AB214" s="11">
        <f t="shared" si="103"/>
        <v>19600</v>
      </c>
      <c r="AC214" s="11">
        <f t="shared" si="103"/>
        <v>0</v>
      </c>
      <c r="AD214" s="11">
        <f t="shared" si="103"/>
        <v>0</v>
      </c>
      <c r="AE214" s="11">
        <f t="shared" si="103"/>
        <v>0</v>
      </c>
      <c r="AF214" s="11">
        <f t="shared" si="103"/>
        <v>0</v>
      </c>
      <c r="AG214" s="11">
        <f t="shared" si="103"/>
        <v>0</v>
      </c>
      <c r="AH214" s="11">
        <f t="shared" si="103"/>
        <v>0</v>
      </c>
      <c r="AI214" s="11">
        <f t="shared" si="103"/>
        <v>0</v>
      </c>
      <c r="AJ214" s="11">
        <f t="shared" si="103"/>
        <v>0</v>
      </c>
      <c r="AK214" s="11">
        <f t="shared" si="102"/>
        <v>0</v>
      </c>
      <c r="AL214" s="11">
        <f t="shared" si="83"/>
        <v>0</v>
      </c>
      <c r="AM214" s="11">
        <f t="shared" si="83"/>
        <v>0</v>
      </c>
      <c r="AN214" s="11">
        <f t="shared" si="82"/>
        <v>0</v>
      </c>
      <c r="AO214" s="11">
        <f t="shared" si="82"/>
        <v>0</v>
      </c>
      <c r="AP214" s="11">
        <f t="shared" si="81"/>
        <v>0</v>
      </c>
      <c r="AQ214" s="11">
        <f t="shared" ref="AQ214:BB235" si="105">IF($A214="x",CU214,"")</f>
        <v>0</v>
      </c>
      <c r="AR214" s="11">
        <f t="shared" si="105"/>
        <v>0</v>
      </c>
      <c r="AS214" s="11">
        <f t="shared" si="105"/>
        <v>0</v>
      </c>
      <c r="AT214" s="11">
        <f t="shared" si="105"/>
        <v>0</v>
      </c>
      <c r="AU214" s="11">
        <f t="shared" si="105"/>
        <v>0</v>
      </c>
      <c r="AV214" s="11">
        <f t="shared" si="105"/>
        <v>0</v>
      </c>
      <c r="AW214" s="11">
        <f t="shared" si="105"/>
        <v>0</v>
      </c>
      <c r="AX214" s="11">
        <f t="shared" si="105"/>
        <v>0</v>
      </c>
      <c r="AY214" s="11">
        <f t="shared" si="105"/>
        <v>0</v>
      </c>
      <c r="AZ214" s="11">
        <f t="shared" si="105"/>
        <v>0</v>
      </c>
      <c r="BA214" s="11">
        <f t="shared" si="105"/>
        <v>0</v>
      </c>
      <c r="BB214" s="11">
        <f t="shared" si="105"/>
        <v>0</v>
      </c>
      <c r="BC214" s="11">
        <f t="shared" si="101"/>
        <v>0</v>
      </c>
      <c r="BD214" s="11">
        <f t="shared" si="101"/>
        <v>0</v>
      </c>
      <c r="BE214" s="11">
        <f t="shared" si="101"/>
        <v>0</v>
      </c>
      <c r="BF214" s="15" t="str">
        <f t="shared" si="87"/>
        <v>ČSN 42 5520</v>
      </c>
      <c r="BG214" s="42">
        <v>153.86000000000001</v>
      </c>
      <c r="BH214" s="17">
        <f t="shared" si="88"/>
        <v>140</v>
      </c>
      <c r="BI214" s="17">
        <f t="shared" si="89"/>
        <v>140</v>
      </c>
      <c r="BX214" s="18">
        <f t="shared" si="94"/>
        <v>19600</v>
      </c>
      <c r="BY214" s="42">
        <v>0.56000000000000005</v>
      </c>
      <c r="BZ214" s="43">
        <f t="shared" si="71"/>
        <v>3.6396724294813469</v>
      </c>
      <c r="CA214" s="18">
        <f t="shared" si="95"/>
        <v>32013333.333333332</v>
      </c>
      <c r="CB214" s="18">
        <f t="shared" si="96"/>
        <v>457333.33333333331</v>
      </c>
      <c r="CC214" s="18">
        <f t="shared" si="97"/>
        <v>686000</v>
      </c>
      <c r="CD214" s="25">
        <f t="shared" si="90"/>
        <v>1.5</v>
      </c>
      <c r="CE214" s="26">
        <f t="shared" si="91"/>
        <v>40.414518843273804</v>
      </c>
      <c r="CF214" s="18">
        <f t="shared" si="98"/>
        <v>19600</v>
      </c>
      <c r="DJ214" s="20" t="s">
        <v>271</v>
      </c>
    </row>
    <row r="215" spans="1:114" x14ac:dyDescent="0.2">
      <c r="A215" s="15" t="s">
        <v>105</v>
      </c>
      <c r="B215" s="10" t="s">
        <v>315</v>
      </c>
      <c r="C215" s="11">
        <f t="shared" si="84"/>
        <v>176.625</v>
      </c>
      <c r="D215" s="11">
        <f t="shared" ref="D215:L269" si="106">IF($A215="x",BH215,"")</f>
        <v>150</v>
      </c>
      <c r="E215" s="11">
        <f t="shared" si="106"/>
        <v>150</v>
      </c>
      <c r="F215" s="11">
        <f t="shared" si="106"/>
        <v>0</v>
      </c>
      <c r="G215" s="11">
        <f t="shared" si="104"/>
        <v>0</v>
      </c>
      <c r="H215" s="11">
        <f t="shared" si="104"/>
        <v>0</v>
      </c>
      <c r="I215" s="11">
        <f t="shared" si="104"/>
        <v>0</v>
      </c>
      <c r="J215" s="11">
        <f t="shared" si="104"/>
        <v>0</v>
      </c>
      <c r="K215" s="11">
        <f t="shared" si="104"/>
        <v>0</v>
      </c>
      <c r="L215" s="11">
        <f t="shared" si="100"/>
        <v>0</v>
      </c>
      <c r="M215" s="11">
        <f t="shared" si="100"/>
        <v>0</v>
      </c>
      <c r="N215" s="11">
        <f t="shared" si="100"/>
        <v>0</v>
      </c>
      <c r="O215" s="11">
        <f t="shared" si="100"/>
        <v>0</v>
      </c>
      <c r="P215" s="11">
        <f t="shared" si="100"/>
        <v>0</v>
      </c>
      <c r="Q215" s="11">
        <f t="shared" si="100"/>
        <v>0</v>
      </c>
      <c r="R215" s="11">
        <f t="shared" si="79"/>
        <v>0</v>
      </c>
      <c r="S215" s="11">
        <f t="shared" si="79"/>
        <v>0</v>
      </c>
      <c r="T215" s="11">
        <f t="shared" si="79"/>
        <v>22500</v>
      </c>
      <c r="U215" s="40">
        <f t="shared" si="86"/>
        <v>0.6</v>
      </c>
      <c r="V215" s="11">
        <f t="shared" si="103"/>
        <v>3.397027600849257</v>
      </c>
      <c r="W215" s="11">
        <f t="shared" si="103"/>
        <v>42187500</v>
      </c>
      <c r="X215" s="11">
        <f t="shared" si="103"/>
        <v>562500</v>
      </c>
      <c r="Y215" s="11">
        <f t="shared" si="103"/>
        <v>843750</v>
      </c>
      <c r="Z215" s="11">
        <f t="shared" si="103"/>
        <v>1.5</v>
      </c>
      <c r="AA215" s="11">
        <f t="shared" si="103"/>
        <v>43.301270189221931</v>
      </c>
      <c r="AB215" s="11">
        <f t="shared" si="103"/>
        <v>22500</v>
      </c>
      <c r="AC215" s="11">
        <f t="shared" si="103"/>
        <v>0</v>
      </c>
      <c r="AD215" s="11">
        <f t="shared" si="103"/>
        <v>0</v>
      </c>
      <c r="AE215" s="11">
        <f t="shared" si="103"/>
        <v>0</v>
      </c>
      <c r="AF215" s="11">
        <f t="shared" si="103"/>
        <v>0</v>
      </c>
      <c r="AG215" s="11">
        <f t="shared" si="103"/>
        <v>0</v>
      </c>
      <c r="AH215" s="11">
        <f t="shared" si="103"/>
        <v>0</v>
      </c>
      <c r="AI215" s="11">
        <f t="shared" si="103"/>
        <v>0</v>
      </c>
      <c r="AJ215" s="11">
        <f t="shared" si="103"/>
        <v>0</v>
      </c>
      <c r="AK215" s="11">
        <f t="shared" si="102"/>
        <v>0</v>
      </c>
      <c r="AL215" s="11">
        <f t="shared" si="83"/>
        <v>0</v>
      </c>
      <c r="AM215" s="11">
        <f t="shared" si="83"/>
        <v>0</v>
      </c>
      <c r="AN215" s="11">
        <f t="shared" si="82"/>
        <v>0</v>
      </c>
      <c r="AO215" s="11">
        <f t="shared" si="82"/>
        <v>0</v>
      </c>
      <c r="AP215" s="11">
        <f t="shared" si="82"/>
        <v>0</v>
      </c>
      <c r="AQ215" s="11">
        <f t="shared" si="105"/>
        <v>0</v>
      </c>
      <c r="AR215" s="11">
        <f t="shared" si="105"/>
        <v>0</v>
      </c>
      <c r="AS215" s="11">
        <f t="shared" si="105"/>
        <v>0</v>
      </c>
      <c r="AT215" s="11">
        <f t="shared" si="105"/>
        <v>0</v>
      </c>
      <c r="AU215" s="11">
        <f t="shared" si="105"/>
        <v>0</v>
      </c>
      <c r="AV215" s="11">
        <f t="shared" si="105"/>
        <v>0</v>
      </c>
      <c r="AW215" s="11">
        <f t="shared" si="105"/>
        <v>0</v>
      </c>
      <c r="AX215" s="11">
        <f t="shared" si="105"/>
        <v>0</v>
      </c>
      <c r="AY215" s="11">
        <f t="shared" si="105"/>
        <v>0</v>
      </c>
      <c r="AZ215" s="11">
        <f t="shared" si="105"/>
        <v>0</v>
      </c>
      <c r="BA215" s="11">
        <f t="shared" si="105"/>
        <v>0</v>
      </c>
      <c r="BB215" s="11">
        <f t="shared" si="105"/>
        <v>0</v>
      </c>
      <c r="BC215" s="11">
        <f t="shared" si="101"/>
        <v>0</v>
      </c>
      <c r="BD215" s="11">
        <f t="shared" si="101"/>
        <v>0</v>
      </c>
      <c r="BE215" s="11">
        <f t="shared" si="101"/>
        <v>0</v>
      </c>
      <c r="BF215" s="15" t="str">
        <f t="shared" si="87"/>
        <v>ČSN 42 5520</v>
      </c>
      <c r="BG215" s="42">
        <v>176.625</v>
      </c>
      <c r="BH215" s="17">
        <f t="shared" si="88"/>
        <v>150</v>
      </c>
      <c r="BI215" s="17">
        <f t="shared" si="89"/>
        <v>150</v>
      </c>
      <c r="BX215" s="18">
        <f t="shared" si="94"/>
        <v>22500</v>
      </c>
      <c r="BY215" s="42">
        <v>0.6</v>
      </c>
      <c r="BZ215" s="43">
        <f t="shared" si="71"/>
        <v>3.397027600849257</v>
      </c>
      <c r="CA215" s="18">
        <f t="shared" si="95"/>
        <v>42187500</v>
      </c>
      <c r="CB215" s="18">
        <f t="shared" si="96"/>
        <v>562500</v>
      </c>
      <c r="CC215" s="18">
        <f t="shared" si="97"/>
        <v>843750</v>
      </c>
      <c r="CD215" s="25">
        <f t="shared" si="90"/>
        <v>1.5</v>
      </c>
      <c r="CE215" s="26">
        <f t="shared" si="91"/>
        <v>43.301270189221931</v>
      </c>
      <c r="CF215" s="18">
        <f t="shared" si="98"/>
        <v>22500</v>
      </c>
      <c r="DJ215" s="20" t="s">
        <v>271</v>
      </c>
    </row>
    <row r="216" spans="1:114" x14ac:dyDescent="0.2">
      <c r="A216" s="15"/>
      <c r="D216" s="11" t="str">
        <f t="shared" si="106"/>
        <v/>
      </c>
      <c r="E216" s="11" t="str">
        <f t="shared" si="106"/>
        <v/>
      </c>
      <c r="F216" s="11" t="str">
        <f t="shared" si="106"/>
        <v/>
      </c>
      <c r="G216" s="11" t="str">
        <f t="shared" si="104"/>
        <v/>
      </c>
      <c r="H216" s="11" t="str">
        <f t="shared" si="104"/>
        <v/>
      </c>
      <c r="I216" s="11" t="str">
        <f t="shared" si="104"/>
        <v/>
      </c>
      <c r="J216" s="11" t="str">
        <f t="shared" si="104"/>
        <v/>
      </c>
      <c r="K216" s="11" t="str">
        <f t="shared" si="104"/>
        <v/>
      </c>
      <c r="L216" s="11" t="str">
        <f t="shared" si="100"/>
        <v/>
      </c>
      <c r="M216" s="11" t="str">
        <f t="shared" si="100"/>
        <v/>
      </c>
      <c r="N216" s="11" t="str">
        <f t="shared" si="100"/>
        <v/>
      </c>
      <c r="O216" s="11" t="str">
        <f t="shared" si="100"/>
        <v/>
      </c>
      <c r="P216" s="11" t="str">
        <f t="shared" si="100"/>
        <v/>
      </c>
      <c r="Q216" s="11" t="str">
        <f t="shared" si="100"/>
        <v/>
      </c>
      <c r="R216" s="11" t="str">
        <f t="shared" si="79"/>
        <v/>
      </c>
      <c r="S216" s="11" t="str">
        <f t="shared" si="79"/>
        <v/>
      </c>
      <c r="T216" s="11" t="str">
        <f t="shared" si="79"/>
        <v/>
      </c>
      <c r="V216" s="11" t="str">
        <f t="shared" si="103"/>
        <v/>
      </c>
      <c r="W216" s="11" t="str">
        <f t="shared" si="103"/>
        <v/>
      </c>
      <c r="X216" s="11" t="str">
        <f t="shared" si="103"/>
        <v/>
      </c>
      <c r="Y216" s="11" t="str">
        <f t="shared" si="103"/>
        <v/>
      </c>
      <c r="Z216" s="11" t="str">
        <f t="shared" si="103"/>
        <v/>
      </c>
      <c r="AA216" s="11" t="str">
        <f t="shared" si="103"/>
        <v/>
      </c>
      <c r="AB216" s="11" t="str">
        <f t="shared" si="103"/>
        <v/>
      </c>
      <c r="AC216" s="11" t="str">
        <f t="shared" si="103"/>
        <v/>
      </c>
      <c r="AD216" s="11" t="str">
        <f t="shared" si="103"/>
        <v/>
      </c>
      <c r="AE216" s="11" t="str">
        <f t="shared" si="103"/>
        <v/>
      </c>
      <c r="AF216" s="11" t="str">
        <f t="shared" si="103"/>
        <v/>
      </c>
      <c r="AG216" s="11" t="str">
        <f t="shared" si="103"/>
        <v/>
      </c>
      <c r="AH216" s="11" t="str">
        <f t="shared" si="103"/>
        <v/>
      </c>
      <c r="AI216" s="11" t="str">
        <f t="shared" si="103"/>
        <v/>
      </c>
      <c r="AJ216" s="11" t="str">
        <f t="shared" si="103"/>
        <v/>
      </c>
      <c r="AK216" s="11" t="str">
        <f t="shared" si="102"/>
        <v/>
      </c>
      <c r="AL216" s="11" t="str">
        <f t="shared" si="83"/>
        <v/>
      </c>
      <c r="AM216" s="11" t="str">
        <f t="shared" si="83"/>
        <v/>
      </c>
      <c r="AN216" s="11" t="str">
        <f t="shared" si="82"/>
        <v/>
      </c>
      <c r="AO216" s="11" t="str">
        <f t="shared" si="82"/>
        <v/>
      </c>
      <c r="AP216" s="11" t="str">
        <f t="shared" si="82"/>
        <v/>
      </c>
      <c r="AQ216" s="11" t="str">
        <f t="shared" si="105"/>
        <v/>
      </c>
      <c r="AR216" s="11" t="str">
        <f t="shared" si="105"/>
        <v/>
      </c>
      <c r="AS216" s="11" t="str">
        <f t="shared" si="105"/>
        <v/>
      </c>
      <c r="AT216" s="11" t="str">
        <f t="shared" si="105"/>
        <v/>
      </c>
      <c r="AU216" s="11" t="str">
        <f t="shared" si="105"/>
        <v/>
      </c>
      <c r="AV216" s="11" t="str">
        <f t="shared" si="105"/>
        <v/>
      </c>
      <c r="AW216" s="11" t="str">
        <f t="shared" si="105"/>
        <v/>
      </c>
      <c r="AX216" s="11" t="str">
        <f t="shared" si="105"/>
        <v/>
      </c>
      <c r="AY216" s="11" t="str">
        <f t="shared" si="105"/>
        <v/>
      </c>
      <c r="AZ216" s="11" t="str">
        <f t="shared" si="105"/>
        <v/>
      </c>
      <c r="BA216" s="11" t="str">
        <f t="shared" si="105"/>
        <v/>
      </c>
      <c r="BB216" s="11" t="str">
        <f t="shared" si="105"/>
        <v/>
      </c>
      <c r="BC216" s="11" t="str">
        <f t="shared" si="101"/>
        <v/>
      </c>
      <c r="BD216" s="11" t="str">
        <f t="shared" si="101"/>
        <v/>
      </c>
      <c r="BE216" s="11" t="str">
        <f t="shared" si="101"/>
        <v/>
      </c>
    </row>
    <row r="217" spans="1:114" x14ac:dyDescent="0.2">
      <c r="A217" s="15" t="s">
        <v>105</v>
      </c>
      <c r="B217" s="10" t="s">
        <v>316</v>
      </c>
      <c r="C217" s="11">
        <f t="shared" ref="C217:C280" si="107">IF(A217="x",BG217*$C$4,0)</f>
        <v>0.54949999999999999</v>
      </c>
      <c r="D217" s="11">
        <f t="shared" si="106"/>
        <v>14</v>
      </c>
      <c r="E217" s="11">
        <f t="shared" si="106"/>
        <v>5</v>
      </c>
      <c r="F217" s="11">
        <f t="shared" si="106"/>
        <v>0</v>
      </c>
      <c r="G217" s="11">
        <f t="shared" si="104"/>
        <v>0</v>
      </c>
      <c r="H217" s="11">
        <f t="shared" si="104"/>
        <v>0</v>
      </c>
      <c r="I217" s="11">
        <f t="shared" si="104"/>
        <v>0</v>
      </c>
      <c r="J217" s="11">
        <f t="shared" si="104"/>
        <v>0</v>
      </c>
      <c r="K217" s="11">
        <f t="shared" si="104"/>
        <v>0</v>
      </c>
      <c r="L217" s="11">
        <f t="shared" si="100"/>
        <v>0</v>
      </c>
      <c r="M217" s="11">
        <f t="shared" si="100"/>
        <v>0</v>
      </c>
      <c r="N217" s="11">
        <f t="shared" si="100"/>
        <v>0</v>
      </c>
      <c r="O217" s="11">
        <f t="shared" si="100"/>
        <v>0</v>
      </c>
      <c r="P217" s="11">
        <f t="shared" si="100"/>
        <v>0</v>
      </c>
      <c r="Q217" s="11">
        <f t="shared" si="100"/>
        <v>0</v>
      </c>
      <c r="R217" s="11">
        <f t="shared" si="79"/>
        <v>0</v>
      </c>
      <c r="S217" s="11">
        <f t="shared" si="79"/>
        <v>0</v>
      </c>
      <c r="T217" s="11">
        <f t="shared" si="79"/>
        <v>70</v>
      </c>
      <c r="U217" s="40">
        <f t="shared" ref="U217:U280" si="108">IF(A217="x",BY217*$U$4,0)</f>
        <v>3.7999999999999999E-2</v>
      </c>
      <c r="V217" s="11">
        <f t="shared" si="103"/>
        <v>69.153776160145583</v>
      </c>
      <c r="W217" s="11">
        <f t="shared" si="103"/>
        <v>1143.3333333333333</v>
      </c>
      <c r="X217" s="11">
        <f t="shared" si="103"/>
        <v>163.33333333333331</v>
      </c>
      <c r="Y217" s="11">
        <f t="shared" si="103"/>
        <v>245</v>
      </c>
      <c r="Z217" s="11">
        <f t="shared" si="103"/>
        <v>1.5000000000000002</v>
      </c>
      <c r="AA217" s="11">
        <f t="shared" si="103"/>
        <v>4.0414518843273806</v>
      </c>
      <c r="AB217" s="11">
        <f t="shared" si="103"/>
        <v>70</v>
      </c>
      <c r="AC217" s="11">
        <f t="shared" si="103"/>
        <v>70</v>
      </c>
      <c r="AD217" s="11">
        <f t="shared" si="103"/>
        <v>145.83333333333331</v>
      </c>
      <c r="AE217" s="11">
        <f t="shared" si="103"/>
        <v>58.333333333333329</v>
      </c>
      <c r="AF217" s="11">
        <f t="shared" si="103"/>
        <v>87.5</v>
      </c>
      <c r="AG217" s="11">
        <f t="shared" si="103"/>
        <v>1.5000000000000002</v>
      </c>
      <c r="AH217" s="11">
        <f t="shared" si="103"/>
        <v>1.4433756729740643</v>
      </c>
      <c r="AI217" s="11">
        <f t="shared" si="103"/>
        <v>0</v>
      </c>
      <c r="AJ217" s="11">
        <f t="shared" si="103"/>
        <v>0</v>
      </c>
      <c r="AK217" s="11">
        <f t="shared" si="102"/>
        <v>0</v>
      </c>
      <c r="AL217" s="11">
        <f t="shared" si="83"/>
        <v>0</v>
      </c>
      <c r="AM217" s="11">
        <f t="shared" si="83"/>
        <v>0</v>
      </c>
      <c r="AN217" s="11">
        <f t="shared" si="82"/>
        <v>0</v>
      </c>
      <c r="AO217" s="11">
        <f t="shared" si="82"/>
        <v>0</v>
      </c>
      <c r="AP217" s="11">
        <f t="shared" si="82"/>
        <v>0</v>
      </c>
      <c r="AQ217" s="11">
        <f t="shared" si="105"/>
        <v>0</v>
      </c>
      <c r="AR217" s="11">
        <f t="shared" si="105"/>
        <v>0</v>
      </c>
      <c r="AS217" s="11">
        <f t="shared" si="105"/>
        <v>0</v>
      </c>
      <c r="AT217" s="11">
        <f t="shared" si="105"/>
        <v>0</v>
      </c>
      <c r="AU217" s="11">
        <f t="shared" si="105"/>
        <v>0</v>
      </c>
      <c r="AV217" s="11">
        <f t="shared" si="105"/>
        <v>0</v>
      </c>
      <c r="AW217" s="11">
        <f t="shared" si="105"/>
        <v>0</v>
      </c>
      <c r="AX217" s="11">
        <f t="shared" si="105"/>
        <v>0</v>
      </c>
      <c r="AY217" s="11">
        <f t="shared" si="105"/>
        <v>0</v>
      </c>
      <c r="AZ217" s="11">
        <f t="shared" si="105"/>
        <v>0</v>
      </c>
      <c r="BA217" s="11">
        <f t="shared" si="105"/>
        <v>0</v>
      </c>
      <c r="BB217" s="11">
        <f t="shared" si="105"/>
        <v>0</v>
      </c>
      <c r="BC217" s="11">
        <f t="shared" si="101"/>
        <v>0</v>
      </c>
      <c r="BD217" s="11">
        <f t="shared" si="101"/>
        <v>0</v>
      </c>
      <c r="BE217" s="11">
        <f t="shared" si="101"/>
        <v>0</v>
      </c>
      <c r="BF217" s="15" t="str">
        <f t="shared" ref="BF217:BF280" si="109">IF(A217="x",DJ217,0)</f>
        <v>ČSN 42 5522</v>
      </c>
      <c r="BG217" s="42">
        <v>0.54949999999999999</v>
      </c>
      <c r="BH217" s="17">
        <f t="shared" ref="BH217:BH280" si="110">VALUE(MID(B217,FIND(" ",B217)+1,LEN(B217)-FIND(" ",B217)-LEN(BI217)-1))</f>
        <v>14</v>
      </c>
      <c r="BI217" s="17">
        <f t="shared" ref="BI217:BI280" si="111">VALUE(MID(B217,FIND("x",B217)+1,LEN(B217)-FIND("x",B217)))</f>
        <v>5</v>
      </c>
      <c r="BX217" s="18">
        <f t="shared" si="94"/>
        <v>70</v>
      </c>
      <c r="BY217" s="42">
        <v>3.7999999999999999E-2</v>
      </c>
      <c r="BZ217" s="43">
        <f t="shared" ref="BZ217:BZ280" si="112">BY217/(BX217*0.00000785)</f>
        <v>69.153776160145583</v>
      </c>
      <c r="CA217" s="18">
        <f>1/12*BI217*BH217^3</f>
        <v>1143.3333333333333</v>
      </c>
      <c r="CB217" s="18">
        <f>1/6*BI217*BH217^2</f>
        <v>163.33333333333331</v>
      </c>
      <c r="CC217" s="18">
        <f>BI217*(BH217^2)/4</f>
        <v>245</v>
      </c>
      <c r="CD217" s="25">
        <f t="shared" ref="CD217:CD280" si="113">CC217/CB217</f>
        <v>1.5000000000000002</v>
      </c>
      <c r="CE217" s="26">
        <f t="shared" ref="CE217:CE280" si="114">SQRT(CA217/BX217)</f>
        <v>4.0414518843273806</v>
      </c>
      <c r="CF217" s="18">
        <f t="shared" ref="CF217:CF280" si="115">BX217</f>
        <v>70</v>
      </c>
      <c r="CG217" s="18">
        <f>BX217</f>
        <v>70</v>
      </c>
      <c r="CH217" s="18">
        <f>1/12*BH217*BI217^3</f>
        <v>145.83333333333331</v>
      </c>
      <c r="CI217" s="18">
        <f>1/6*BH217*BI217^2</f>
        <v>58.333333333333329</v>
      </c>
      <c r="CJ217" s="18">
        <f>BH217*(BI217^2)/4</f>
        <v>87.5</v>
      </c>
      <c r="CK217" s="25">
        <f t="shared" ref="CK217:CK280" si="116">CJ217/CI217</f>
        <v>1.5000000000000002</v>
      </c>
      <c r="CL217" s="26">
        <f>SQRT(CH217/BX217)</f>
        <v>1.4433756729740643</v>
      </c>
      <c r="DJ217" s="20" t="s">
        <v>317</v>
      </c>
    </row>
    <row r="218" spans="1:114" x14ac:dyDescent="0.2">
      <c r="A218" s="15" t="s">
        <v>105</v>
      </c>
      <c r="B218" s="10" t="s">
        <v>318</v>
      </c>
      <c r="C218" s="11">
        <f t="shared" si="107"/>
        <v>0.65939999999999999</v>
      </c>
      <c r="D218" s="11">
        <f t="shared" si="106"/>
        <v>14</v>
      </c>
      <c r="E218" s="11">
        <f t="shared" si="106"/>
        <v>6</v>
      </c>
      <c r="F218" s="11">
        <f t="shared" si="106"/>
        <v>0</v>
      </c>
      <c r="G218" s="11">
        <f t="shared" si="104"/>
        <v>0</v>
      </c>
      <c r="H218" s="11">
        <f t="shared" si="104"/>
        <v>0</v>
      </c>
      <c r="I218" s="11">
        <f t="shared" si="104"/>
        <v>0</v>
      </c>
      <c r="J218" s="11">
        <f t="shared" si="104"/>
        <v>0</v>
      </c>
      <c r="K218" s="11">
        <f t="shared" si="104"/>
        <v>0</v>
      </c>
      <c r="L218" s="11">
        <f t="shared" si="100"/>
        <v>0</v>
      </c>
      <c r="M218" s="11">
        <f t="shared" si="100"/>
        <v>0</v>
      </c>
      <c r="N218" s="11">
        <f t="shared" si="100"/>
        <v>0</v>
      </c>
      <c r="O218" s="11">
        <f t="shared" si="100"/>
        <v>0</v>
      </c>
      <c r="P218" s="11">
        <f t="shared" si="100"/>
        <v>0</v>
      </c>
      <c r="Q218" s="11">
        <f t="shared" si="100"/>
        <v>0</v>
      </c>
      <c r="R218" s="11">
        <f t="shared" si="79"/>
        <v>0</v>
      </c>
      <c r="S218" s="11">
        <f t="shared" si="79"/>
        <v>0</v>
      </c>
      <c r="T218" s="11">
        <f t="shared" si="79"/>
        <v>84</v>
      </c>
      <c r="U218" s="40">
        <f t="shared" si="108"/>
        <v>0.04</v>
      </c>
      <c r="V218" s="11">
        <f t="shared" si="103"/>
        <v>60.661207158022449</v>
      </c>
      <c r="W218" s="11">
        <f t="shared" si="103"/>
        <v>1372</v>
      </c>
      <c r="X218" s="11">
        <f t="shared" si="103"/>
        <v>196</v>
      </c>
      <c r="Y218" s="11">
        <f t="shared" si="103"/>
        <v>294</v>
      </c>
      <c r="Z218" s="11">
        <f t="shared" si="103"/>
        <v>1.5</v>
      </c>
      <c r="AA218" s="11">
        <f t="shared" si="103"/>
        <v>4.0414518843273806</v>
      </c>
      <c r="AB218" s="11">
        <f t="shared" si="103"/>
        <v>84</v>
      </c>
      <c r="AC218" s="11">
        <f t="shared" si="103"/>
        <v>84</v>
      </c>
      <c r="AD218" s="11">
        <f t="shared" si="103"/>
        <v>251.99999999999997</v>
      </c>
      <c r="AE218" s="11">
        <f t="shared" si="103"/>
        <v>83.999999999999986</v>
      </c>
      <c r="AF218" s="11">
        <f t="shared" si="103"/>
        <v>126</v>
      </c>
      <c r="AG218" s="11">
        <f t="shared" si="103"/>
        <v>1.5000000000000002</v>
      </c>
      <c r="AH218" s="11">
        <f t="shared" si="103"/>
        <v>1.7320508075688772</v>
      </c>
      <c r="AI218" s="11">
        <f t="shared" si="103"/>
        <v>0</v>
      </c>
      <c r="AJ218" s="11">
        <f t="shared" si="103"/>
        <v>0</v>
      </c>
      <c r="AK218" s="11">
        <f t="shared" si="102"/>
        <v>0</v>
      </c>
      <c r="AL218" s="11">
        <f t="shared" si="83"/>
        <v>0</v>
      </c>
      <c r="AM218" s="11">
        <f t="shared" si="83"/>
        <v>0</v>
      </c>
      <c r="AN218" s="11">
        <f t="shared" si="82"/>
        <v>0</v>
      </c>
      <c r="AO218" s="11">
        <f t="shared" si="82"/>
        <v>0</v>
      </c>
      <c r="AP218" s="11">
        <f t="shared" si="82"/>
        <v>0</v>
      </c>
      <c r="AQ218" s="11">
        <f t="shared" si="105"/>
        <v>0</v>
      </c>
      <c r="AR218" s="11">
        <f t="shared" si="105"/>
        <v>0</v>
      </c>
      <c r="AS218" s="11">
        <f t="shared" si="105"/>
        <v>0</v>
      </c>
      <c r="AT218" s="11">
        <f t="shared" si="105"/>
        <v>0</v>
      </c>
      <c r="AU218" s="11">
        <f t="shared" si="105"/>
        <v>0</v>
      </c>
      <c r="AV218" s="11">
        <f t="shared" si="105"/>
        <v>0</v>
      </c>
      <c r="AW218" s="11">
        <f t="shared" si="105"/>
        <v>0</v>
      </c>
      <c r="AX218" s="11">
        <f t="shared" si="105"/>
        <v>0</v>
      </c>
      <c r="AY218" s="11">
        <f t="shared" si="105"/>
        <v>0</v>
      </c>
      <c r="AZ218" s="11">
        <f t="shared" si="105"/>
        <v>0</v>
      </c>
      <c r="BA218" s="11">
        <f t="shared" si="105"/>
        <v>0</v>
      </c>
      <c r="BB218" s="11">
        <f t="shared" si="105"/>
        <v>0</v>
      </c>
      <c r="BC218" s="11">
        <f t="shared" si="101"/>
        <v>0</v>
      </c>
      <c r="BD218" s="11">
        <f t="shared" si="101"/>
        <v>0</v>
      </c>
      <c r="BE218" s="11">
        <f t="shared" si="101"/>
        <v>0</v>
      </c>
      <c r="BF218" s="15" t="str">
        <f t="shared" si="109"/>
        <v>ČSN 42 5522</v>
      </c>
      <c r="BG218" s="42">
        <v>0.65939999999999999</v>
      </c>
      <c r="BH218" s="17">
        <f t="shared" si="110"/>
        <v>14</v>
      </c>
      <c r="BI218" s="17">
        <f t="shared" si="111"/>
        <v>6</v>
      </c>
      <c r="BX218" s="18">
        <f t="shared" si="94"/>
        <v>84</v>
      </c>
      <c r="BY218" s="42">
        <v>0.04</v>
      </c>
      <c r="BZ218" s="43">
        <f t="shared" si="112"/>
        <v>60.661207158022449</v>
      </c>
      <c r="CA218" s="18">
        <f t="shared" ref="CA218:CA281" si="117">1/12*BI218*BH218^3</f>
        <v>1372</v>
      </c>
      <c r="CB218" s="18">
        <f t="shared" ref="CB218:CB281" si="118">1/6*BI218*BH218^2</f>
        <v>196</v>
      </c>
      <c r="CC218" s="18">
        <f t="shared" ref="CC218:CC281" si="119">BI218*(BH218^2)/4</f>
        <v>294</v>
      </c>
      <c r="CD218" s="25">
        <f t="shared" si="113"/>
        <v>1.5</v>
      </c>
      <c r="CE218" s="26">
        <f t="shared" si="114"/>
        <v>4.0414518843273806</v>
      </c>
      <c r="CF218" s="18">
        <f t="shared" si="115"/>
        <v>84</v>
      </c>
      <c r="CG218" s="18">
        <f t="shared" ref="CG218:CG281" si="120">BX218</f>
        <v>84</v>
      </c>
      <c r="CH218" s="18">
        <f t="shared" ref="CH218:CH281" si="121">1/12*BH218*BI218^3</f>
        <v>251.99999999999997</v>
      </c>
      <c r="CI218" s="18">
        <f t="shared" ref="CI218:CI281" si="122">1/6*BH218*BI218^2</f>
        <v>83.999999999999986</v>
      </c>
      <c r="CJ218" s="18">
        <f t="shared" ref="CJ218:CJ281" si="123">BH218*(BI218^2)/4</f>
        <v>126</v>
      </c>
      <c r="CK218" s="25">
        <f t="shared" si="116"/>
        <v>1.5000000000000002</v>
      </c>
      <c r="CL218" s="26">
        <f t="shared" ref="CL218:CL281" si="124">SQRT(CH218/BX218)</f>
        <v>1.7320508075688772</v>
      </c>
      <c r="DJ218" s="20" t="s">
        <v>317</v>
      </c>
    </row>
    <row r="219" spans="1:114" x14ac:dyDescent="0.2">
      <c r="A219" s="15" t="s">
        <v>105</v>
      </c>
      <c r="B219" s="10" t="s">
        <v>319</v>
      </c>
      <c r="C219" s="11">
        <f t="shared" si="107"/>
        <v>0.76929999999999998</v>
      </c>
      <c r="D219" s="11">
        <f t="shared" si="106"/>
        <v>14</v>
      </c>
      <c r="E219" s="11">
        <f t="shared" si="106"/>
        <v>7</v>
      </c>
      <c r="F219" s="11">
        <f t="shared" si="106"/>
        <v>0</v>
      </c>
      <c r="G219" s="11">
        <f t="shared" si="104"/>
        <v>0</v>
      </c>
      <c r="H219" s="11">
        <f t="shared" si="104"/>
        <v>0</v>
      </c>
      <c r="I219" s="11">
        <f t="shared" si="104"/>
        <v>0</v>
      </c>
      <c r="J219" s="11">
        <f t="shared" si="104"/>
        <v>0</v>
      </c>
      <c r="K219" s="11">
        <f t="shared" si="104"/>
        <v>0</v>
      </c>
      <c r="L219" s="11">
        <f t="shared" si="100"/>
        <v>0</v>
      </c>
      <c r="M219" s="11">
        <f t="shared" si="100"/>
        <v>0</v>
      </c>
      <c r="N219" s="11">
        <f t="shared" si="100"/>
        <v>0</v>
      </c>
      <c r="O219" s="11">
        <f t="shared" si="100"/>
        <v>0</v>
      </c>
      <c r="P219" s="11">
        <f t="shared" si="100"/>
        <v>0</v>
      </c>
      <c r="Q219" s="11">
        <f t="shared" si="100"/>
        <v>0</v>
      </c>
      <c r="R219" s="11">
        <f t="shared" si="79"/>
        <v>0</v>
      </c>
      <c r="S219" s="11">
        <f t="shared" si="79"/>
        <v>0</v>
      </c>
      <c r="T219" s="11">
        <f t="shared" si="79"/>
        <v>98</v>
      </c>
      <c r="U219" s="40">
        <f t="shared" si="108"/>
        <v>4.2000000000000003E-2</v>
      </c>
      <c r="V219" s="11">
        <f t="shared" si="103"/>
        <v>54.595086442220214</v>
      </c>
      <c r="W219" s="11">
        <f t="shared" si="103"/>
        <v>1600.6666666666665</v>
      </c>
      <c r="X219" s="11">
        <f t="shared" si="103"/>
        <v>228.66666666666663</v>
      </c>
      <c r="Y219" s="11">
        <f t="shared" si="103"/>
        <v>343</v>
      </c>
      <c r="Z219" s="11">
        <f t="shared" si="103"/>
        <v>1.5000000000000002</v>
      </c>
      <c r="AA219" s="11">
        <f t="shared" si="103"/>
        <v>4.0414518843273806</v>
      </c>
      <c r="AB219" s="11">
        <f t="shared" si="103"/>
        <v>98</v>
      </c>
      <c r="AC219" s="11">
        <f t="shared" si="103"/>
        <v>98</v>
      </c>
      <c r="AD219" s="11">
        <f t="shared" si="103"/>
        <v>400.16666666666663</v>
      </c>
      <c r="AE219" s="11">
        <f t="shared" si="103"/>
        <v>114.33333333333331</v>
      </c>
      <c r="AF219" s="11">
        <f t="shared" si="103"/>
        <v>171.5</v>
      </c>
      <c r="AG219" s="11">
        <f t="shared" si="103"/>
        <v>1.5000000000000002</v>
      </c>
      <c r="AH219" s="11">
        <f t="shared" si="103"/>
        <v>2.0207259421636903</v>
      </c>
      <c r="AI219" s="11">
        <f t="shared" si="103"/>
        <v>0</v>
      </c>
      <c r="AJ219" s="11">
        <f t="shared" si="103"/>
        <v>0</v>
      </c>
      <c r="AK219" s="11">
        <f t="shared" si="102"/>
        <v>0</v>
      </c>
      <c r="AL219" s="11">
        <f t="shared" si="83"/>
        <v>0</v>
      </c>
      <c r="AM219" s="11">
        <f t="shared" si="83"/>
        <v>0</v>
      </c>
      <c r="AN219" s="11">
        <f t="shared" si="82"/>
        <v>0</v>
      </c>
      <c r="AO219" s="11">
        <f t="shared" si="82"/>
        <v>0</v>
      </c>
      <c r="AP219" s="11">
        <f t="shared" si="82"/>
        <v>0</v>
      </c>
      <c r="AQ219" s="11">
        <f t="shared" si="105"/>
        <v>0</v>
      </c>
      <c r="AR219" s="11">
        <f t="shared" si="105"/>
        <v>0</v>
      </c>
      <c r="AS219" s="11">
        <f t="shared" si="105"/>
        <v>0</v>
      </c>
      <c r="AT219" s="11">
        <f t="shared" si="105"/>
        <v>0</v>
      </c>
      <c r="AU219" s="11">
        <f t="shared" si="105"/>
        <v>0</v>
      </c>
      <c r="AV219" s="11">
        <f t="shared" si="105"/>
        <v>0</v>
      </c>
      <c r="AW219" s="11">
        <f t="shared" si="105"/>
        <v>0</v>
      </c>
      <c r="AX219" s="11">
        <f t="shared" si="105"/>
        <v>0</v>
      </c>
      <c r="AY219" s="11">
        <f t="shared" si="105"/>
        <v>0</v>
      </c>
      <c r="AZ219" s="11">
        <f t="shared" si="105"/>
        <v>0</v>
      </c>
      <c r="BA219" s="11">
        <f t="shared" si="105"/>
        <v>0</v>
      </c>
      <c r="BB219" s="11">
        <f t="shared" si="105"/>
        <v>0</v>
      </c>
      <c r="BC219" s="11">
        <f t="shared" si="101"/>
        <v>0</v>
      </c>
      <c r="BD219" s="11">
        <f t="shared" si="101"/>
        <v>0</v>
      </c>
      <c r="BE219" s="11">
        <f t="shared" si="101"/>
        <v>0</v>
      </c>
      <c r="BF219" s="15" t="str">
        <f t="shared" si="109"/>
        <v>ČSN 42 5522</v>
      </c>
      <c r="BG219" s="42">
        <v>0.76929999999999998</v>
      </c>
      <c r="BH219" s="17">
        <f t="shared" si="110"/>
        <v>14</v>
      </c>
      <c r="BI219" s="17">
        <f t="shared" si="111"/>
        <v>7</v>
      </c>
      <c r="BX219" s="18">
        <f t="shared" si="94"/>
        <v>98</v>
      </c>
      <c r="BY219" s="42">
        <v>4.2000000000000003E-2</v>
      </c>
      <c r="BZ219" s="43">
        <f t="shared" si="112"/>
        <v>54.595086442220214</v>
      </c>
      <c r="CA219" s="18">
        <f t="shared" si="117"/>
        <v>1600.6666666666665</v>
      </c>
      <c r="CB219" s="18">
        <f t="shared" si="118"/>
        <v>228.66666666666663</v>
      </c>
      <c r="CC219" s="18">
        <f t="shared" si="119"/>
        <v>343</v>
      </c>
      <c r="CD219" s="25">
        <f t="shared" si="113"/>
        <v>1.5000000000000002</v>
      </c>
      <c r="CE219" s="26">
        <f t="shared" si="114"/>
        <v>4.0414518843273806</v>
      </c>
      <c r="CF219" s="18">
        <f t="shared" si="115"/>
        <v>98</v>
      </c>
      <c r="CG219" s="18">
        <f t="shared" si="120"/>
        <v>98</v>
      </c>
      <c r="CH219" s="18">
        <f t="shared" si="121"/>
        <v>400.16666666666663</v>
      </c>
      <c r="CI219" s="18">
        <f t="shared" si="122"/>
        <v>114.33333333333331</v>
      </c>
      <c r="CJ219" s="18">
        <f t="shared" si="123"/>
        <v>171.5</v>
      </c>
      <c r="CK219" s="25">
        <f t="shared" si="116"/>
        <v>1.5000000000000002</v>
      </c>
      <c r="CL219" s="26">
        <f t="shared" si="124"/>
        <v>2.0207259421636903</v>
      </c>
      <c r="DJ219" s="20" t="s">
        <v>317</v>
      </c>
    </row>
    <row r="220" spans="1:114" x14ac:dyDescent="0.2">
      <c r="A220" s="15" t="s">
        <v>105</v>
      </c>
      <c r="B220" s="10" t="s">
        <v>320</v>
      </c>
      <c r="C220" s="11">
        <f t="shared" si="107"/>
        <v>0.87919999999999998</v>
      </c>
      <c r="D220" s="11">
        <f t="shared" si="106"/>
        <v>14</v>
      </c>
      <c r="E220" s="11">
        <f t="shared" si="106"/>
        <v>8</v>
      </c>
      <c r="F220" s="11">
        <f t="shared" si="106"/>
        <v>0</v>
      </c>
      <c r="G220" s="11">
        <f t="shared" si="104"/>
        <v>0</v>
      </c>
      <c r="H220" s="11">
        <f t="shared" si="104"/>
        <v>0</v>
      </c>
      <c r="I220" s="11">
        <f t="shared" si="104"/>
        <v>0</v>
      </c>
      <c r="J220" s="11">
        <f t="shared" si="104"/>
        <v>0</v>
      </c>
      <c r="K220" s="11">
        <f t="shared" si="104"/>
        <v>0</v>
      </c>
      <c r="L220" s="11">
        <f t="shared" si="100"/>
        <v>0</v>
      </c>
      <c r="M220" s="11">
        <f t="shared" si="100"/>
        <v>0</v>
      </c>
      <c r="N220" s="11">
        <f t="shared" si="100"/>
        <v>0</v>
      </c>
      <c r="O220" s="11">
        <f t="shared" si="100"/>
        <v>0</v>
      </c>
      <c r="P220" s="11">
        <f t="shared" si="100"/>
        <v>0</v>
      </c>
      <c r="Q220" s="11">
        <f t="shared" si="100"/>
        <v>0</v>
      </c>
      <c r="R220" s="11">
        <f t="shared" si="100"/>
        <v>0</v>
      </c>
      <c r="S220" s="11">
        <f t="shared" si="100"/>
        <v>0</v>
      </c>
      <c r="T220" s="11">
        <f t="shared" si="100"/>
        <v>112</v>
      </c>
      <c r="U220" s="40">
        <f t="shared" si="108"/>
        <v>4.3999999999999997E-2</v>
      </c>
      <c r="V220" s="11">
        <f t="shared" si="103"/>
        <v>50.045495905368519</v>
      </c>
      <c r="W220" s="11">
        <f t="shared" si="103"/>
        <v>1829.3333333333333</v>
      </c>
      <c r="X220" s="11">
        <f t="shared" si="103"/>
        <v>261.33333333333331</v>
      </c>
      <c r="Y220" s="11">
        <f t="shared" si="103"/>
        <v>392</v>
      </c>
      <c r="Z220" s="11">
        <f t="shared" si="103"/>
        <v>1.5</v>
      </c>
      <c r="AA220" s="11">
        <f t="shared" si="103"/>
        <v>4.0414518843273806</v>
      </c>
      <c r="AB220" s="11">
        <f t="shared" si="103"/>
        <v>112</v>
      </c>
      <c r="AC220" s="11">
        <f t="shared" si="103"/>
        <v>112</v>
      </c>
      <c r="AD220" s="11">
        <f t="shared" si="103"/>
        <v>597.33333333333326</v>
      </c>
      <c r="AE220" s="11">
        <f t="shared" si="103"/>
        <v>149.33333333333331</v>
      </c>
      <c r="AF220" s="11">
        <f t="shared" si="103"/>
        <v>224</v>
      </c>
      <c r="AG220" s="11">
        <f t="shared" si="103"/>
        <v>1.5000000000000002</v>
      </c>
      <c r="AH220" s="11">
        <f t="shared" si="103"/>
        <v>2.3094010767585029</v>
      </c>
      <c r="AI220" s="11">
        <f t="shared" si="103"/>
        <v>0</v>
      </c>
      <c r="AJ220" s="11">
        <f t="shared" si="103"/>
        <v>0</v>
      </c>
      <c r="AK220" s="11">
        <f t="shared" si="102"/>
        <v>0</v>
      </c>
      <c r="AL220" s="11">
        <f t="shared" si="83"/>
        <v>0</v>
      </c>
      <c r="AM220" s="11">
        <f t="shared" si="83"/>
        <v>0</v>
      </c>
      <c r="AN220" s="11">
        <f t="shared" si="82"/>
        <v>0</v>
      </c>
      <c r="AO220" s="11">
        <f t="shared" si="82"/>
        <v>0</v>
      </c>
      <c r="AP220" s="11">
        <f t="shared" si="82"/>
        <v>0</v>
      </c>
      <c r="AQ220" s="11">
        <f t="shared" si="105"/>
        <v>0</v>
      </c>
      <c r="AR220" s="11">
        <f t="shared" si="105"/>
        <v>0</v>
      </c>
      <c r="AS220" s="11">
        <f t="shared" si="105"/>
        <v>0</v>
      </c>
      <c r="AT220" s="11">
        <f t="shared" si="105"/>
        <v>0</v>
      </c>
      <c r="AU220" s="11">
        <f t="shared" si="105"/>
        <v>0</v>
      </c>
      <c r="AV220" s="11">
        <f t="shared" si="105"/>
        <v>0</v>
      </c>
      <c r="AW220" s="11">
        <f t="shared" si="105"/>
        <v>0</v>
      </c>
      <c r="AX220" s="11">
        <f t="shared" si="105"/>
        <v>0</v>
      </c>
      <c r="AY220" s="11">
        <f t="shared" si="105"/>
        <v>0</v>
      </c>
      <c r="AZ220" s="11">
        <f t="shared" si="105"/>
        <v>0</v>
      </c>
      <c r="BA220" s="11">
        <f t="shared" si="105"/>
        <v>0</v>
      </c>
      <c r="BB220" s="11">
        <f t="shared" si="105"/>
        <v>0</v>
      </c>
      <c r="BC220" s="11">
        <f t="shared" si="101"/>
        <v>0</v>
      </c>
      <c r="BD220" s="11">
        <f t="shared" si="101"/>
        <v>0</v>
      </c>
      <c r="BE220" s="11">
        <f t="shared" si="101"/>
        <v>0</v>
      </c>
      <c r="BF220" s="15" t="str">
        <f t="shared" si="109"/>
        <v>ČSN 42 5522</v>
      </c>
      <c r="BG220" s="42">
        <v>0.87919999999999998</v>
      </c>
      <c r="BH220" s="17">
        <f t="shared" si="110"/>
        <v>14</v>
      </c>
      <c r="BI220" s="17">
        <f t="shared" si="111"/>
        <v>8</v>
      </c>
      <c r="BX220" s="18">
        <f t="shared" si="94"/>
        <v>112</v>
      </c>
      <c r="BY220" s="42">
        <v>4.3999999999999997E-2</v>
      </c>
      <c r="BZ220" s="43">
        <f t="shared" si="112"/>
        <v>50.045495905368519</v>
      </c>
      <c r="CA220" s="18">
        <f t="shared" si="117"/>
        <v>1829.3333333333333</v>
      </c>
      <c r="CB220" s="18">
        <f t="shared" si="118"/>
        <v>261.33333333333331</v>
      </c>
      <c r="CC220" s="18">
        <f t="shared" si="119"/>
        <v>392</v>
      </c>
      <c r="CD220" s="25">
        <f t="shared" si="113"/>
        <v>1.5</v>
      </c>
      <c r="CE220" s="26">
        <f t="shared" si="114"/>
        <v>4.0414518843273806</v>
      </c>
      <c r="CF220" s="18">
        <f t="shared" si="115"/>
        <v>112</v>
      </c>
      <c r="CG220" s="18">
        <f t="shared" si="120"/>
        <v>112</v>
      </c>
      <c r="CH220" s="18">
        <f t="shared" si="121"/>
        <v>597.33333333333326</v>
      </c>
      <c r="CI220" s="18">
        <f t="shared" si="122"/>
        <v>149.33333333333331</v>
      </c>
      <c r="CJ220" s="18">
        <f t="shared" si="123"/>
        <v>224</v>
      </c>
      <c r="CK220" s="25">
        <f t="shared" si="116"/>
        <v>1.5000000000000002</v>
      </c>
      <c r="CL220" s="26">
        <f t="shared" si="124"/>
        <v>2.3094010767585029</v>
      </c>
      <c r="DJ220" s="20" t="s">
        <v>317</v>
      </c>
    </row>
    <row r="221" spans="1:114" x14ac:dyDescent="0.2">
      <c r="A221" s="15" t="s">
        <v>105</v>
      </c>
      <c r="B221" s="10" t="s">
        <v>321</v>
      </c>
      <c r="C221" s="11">
        <f t="shared" si="107"/>
        <v>0.628</v>
      </c>
      <c r="D221" s="11">
        <f t="shared" si="106"/>
        <v>16</v>
      </c>
      <c r="E221" s="11">
        <f t="shared" si="106"/>
        <v>5</v>
      </c>
      <c r="F221" s="11">
        <f t="shared" si="106"/>
        <v>0</v>
      </c>
      <c r="G221" s="11">
        <f t="shared" si="104"/>
        <v>0</v>
      </c>
      <c r="H221" s="11">
        <f t="shared" si="104"/>
        <v>0</v>
      </c>
      <c r="I221" s="11">
        <f t="shared" si="104"/>
        <v>0</v>
      </c>
      <c r="J221" s="11">
        <f t="shared" si="104"/>
        <v>0</v>
      </c>
      <c r="K221" s="11">
        <f t="shared" si="104"/>
        <v>0</v>
      </c>
      <c r="L221" s="11">
        <f t="shared" si="100"/>
        <v>0</v>
      </c>
      <c r="M221" s="11">
        <f t="shared" si="100"/>
        <v>0</v>
      </c>
      <c r="N221" s="11">
        <f t="shared" si="100"/>
        <v>0</v>
      </c>
      <c r="O221" s="11">
        <f t="shared" si="100"/>
        <v>0</v>
      </c>
      <c r="P221" s="11">
        <f t="shared" si="100"/>
        <v>0</v>
      </c>
      <c r="Q221" s="11">
        <f t="shared" si="100"/>
        <v>0</v>
      </c>
      <c r="R221" s="11">
        <f t="shared" si="100"/>
        <v>0</v>
      </c>
      <c r="S221" s="11">
        <f t="shared" si="100"/>
        <v>0</v>
      </c>
      <c r="T221" s="11">
        <f t="shared" si="100"/>
        <v>80</v>
      </c>
      <c r="U221" s="40">
        <f t="shared" si="108"/>
        <v>4.2000000000000003E-2</v>
      </c>
      <c r="V221" s="11">
        <f t="shared" ref="V221:AJ237" si="125">IF($A221="x",BZ221,"")</f>
        <v>66.878980891719749</v>
      </c>
      <c r="W221" s="11">
        <f t="shared" si="125"/>
        <v>1706.6666666666665</v>
      </c>
      <c r="X221" s="11">
        <f t="shared" si="125"/>
        <v>213.33333333333331</v>
      </c>
      <c r="Y221" s="11">
        <f t="shared" si="125"/>
        <v>320</v>
      </c>
      <c r="Z221" s="11">
        <f t="shared" si="125"/>
        <v>1.5000000000000002</v>
      </c>
      <c r="AA221" s="11">
        <f t="shared" si="125"/>
        <v>4.6188021535170058</v>
      </c>
      <c r="AB221" s="11">
        <f t="shared" si="125"/>
        <v>80</v>
      </c>
      <c r="AC221" s="11">
        <f t="shared" si="125"/>
        <v>80</v>
      </c>
      <c r="AD221" s="11">
        <f t="shared" si="125"/>
        <v>166.66666666666666</v>
      </c>
      <c r="AE221" s="11">
        <f t="shared" si="125"/>
        <v>66.666666666666657</v>
      </c>
      <c r="AF221" s="11">
        <f t="shared" si="125"/>
        <v>100</v>
      </c>
      <c r="AG221" s="11">
        <f t="shared" si="125"/>
        <v>1.5000000000000002</v>
      </c>
      <c r="AH221" s="11">
        <f t="shared" si="125"/>
        <v>1.4433756729740643</v>
      </c>
      <c r="AI221" s="11">
        <f t="shared" si="125"/>
        <v>0</v>
      </c>
      <c r="AJ221" s="11">
        <f t="shared" si="125"/>
        <v>0</v>
      </c>
      <c r="AK221" s="11">
        <f t="shared" si="102"/>
        <v>0</v>
      </c>
      <c r="AL221" s="11">
        <f t="shared" si="83"/>
        <v>0</v>
      </c>
      <c r="AM221" s="11">
        <f t="shared" si="83"/>
        <v>0</v>
      </c>
      <c r="AN221" s="11">
        <f t="shared" si="82"/>
        <v>0</v>
      </c>
      <c r="AO221" s="11">
        <f t="shared" si="82"/>
        <v>0</v>
      </c>
      <c r="AP221" s="11">
        <f t="shared" si="82"/>
        <v>0</v>
      </c>
      <c r="AQ221" s="11">
        <f t="shared" si="105"/>
        <v>0</v>
      </c>
      <c r="AR221" s="11">
        <f t="shared" si="105"/>
        <v>0</v>
      </c>
      <c r="AS221" s="11">
        <f t="shared" si="105"/>
        <v>0</v>
      </c>
      <c r="AT221" s="11">
        <f t="shared" si="105"/>
        <v>0</v>
      </c>
      <c r="AU221" s="11">
        <f t="shared" si="105"/>
        <v>0</v>
      </c>
      <c r="AV221" s="11">
        <f t="shared" si="105"/>
        <v>0</v>
      </c>
      <c r="AW221" s="11">
        <f t="shared" si="105"/>
        <v>0</v>
      </c>
      <c r="AX221" s="11">
        <f t="shared" si="105"/>
        <v>0</v>
      </c>
      <c r="AY221" s="11">
        <f t="shared" si="105"/>
        <v>0</v>
      </c>
      <c r="AZ221" s="11">
        <f t="shared" si="105"/>
        <v>0</v>
      </c>
      <c r="BA221" s="11">
        <f t="shared" si="105"/>
        <v>0</v>
      </c>
      <c r="BB221" s="11">
        <f t="shared" si="105"/>
        <v>0</v>
      </c>
      <c r="BC221" s="11">
        <f t="shared" si="101"/>
        <v>0</v>
      </c>
      <c r="BD221" s="11">
        <f t="shared" si="101"/>
        <v>0</v>
      </c>
      <c r="BE221" s="11">
        <f t="shared" si="101"/>
        <v>0</v>
      </c>
      <c r="BF221" s="15" t="str">
        <f t="shared" si="109"/>
        <v>ČSN 42 5522</v>
      </c>
      <c r="BG221" s="42">
        <v>0.628</v>
      </c>
      <c r="BH221" s="17">
        <f t="shared" si="110"/>
        <v>16</v>
      </c>
      <c r="BI221" s="17">
        <f t="shared" si="111"/>
        <v>5</v>
      </c>
      <c r="BX221" s="18">
        <f t="shared" si="94"/>
        <v>80</v>
      </c>
      <c r="BY221" s="42">
        <v>4.2000000000000003E-2</v>
      </c>
      <c r="BZ221" s="43">
        <f t="shared" si="112"/>
        <v>66.878980891719749</v>
      </c>
      <c r="CA221" s="18">
        <f t="shared" si="117"/>
        <v>1706.6666666666665</v>
      </c>
      <c r="CB221" s="18">
        <f t="shared" si="118"/>
        <v>213.33333333333331</v>
      </c>
      <c r="CC221" s="18">
        <f t="shared" si="119"/>
        <v>320</v>
      </c>
      <c r="CD221" s="25">
        <f t="shared" si="113"/>
        <v>1.5000000000000002</v>
      </c>
      <c r="CE221" s="26">
        <f t="shared" si="114"/>
        <v>4.6188021535170058</v>
      </c>
      <c r="CF221" s="18">
        <f t="shared" si="115"/>
        <v>80</v>
      </c>
      <c r="CG221" s="18">
        <f t="shared" si="120"/>
        <v>80</v>
      </c>
      <c r="CH221" s="18">
        <f t="shared" si="121"/>
        <v>166.66666666666666</v>
      </c>
      <c r="CI221" s="18">
        <f t="shared" si="122"/>
        <v>66.666666666666657</v>
      </c>
      <c r="CJ221" s="18">
        <f t="shared" si="123"/>
        <v>100</v>
      </c>
      <c r="CK221" s="25">
        <f t="shared" si="116"/>
        <v>1.5000000000000002</v>
      </c>
      <c r="CL221" s="26">
        <f t="shared" si="124"/>
        <v>1.4433756729740643</v>
      </c>
      <c r="DJ221" s="20" t="s">
        <v>317</v>
      </c>
    </row>
    <row r="222" spans="1:114" x14ac:dyDescent="0.2">
      <c r="A222" s="15" t="s">
        <v>105</v>
      </c>
      <c r="B222" s="10" t="s">
        <v>322</v>
      </c>
      <c r="C222" s="11">
        <f t="shared" si="107"/>
        <v>0.75360000000000005</v>
      </c>
      <c r="D222" s="11">
        <f t="shared" si="106"/>
        <v>16</v>
      </c>
      <c r="E222" s="11">
        <f t="shared" si="106"/>
        <v>6</v>
      </c>
      <c r="F222" s="11">
        <f t="shared" si="106"/>
        <v>0</v>
      </c>
      <c r="G222" s="11">
        <f t="shared" si="104"/>
        <v>0</v>
      </c>
      <c r="H222" s="11">
        <f t="shared" si="104"/>
        <v>0</v>
      </c>
      <c r="I222" s="11">
        <f t="shared" si="104"/>
        <v>0</v>
      </c>
      <c r="J222" s="11">
        <f t="shared" si="104"/>
        <v>0</v>
      </c>
      <c r="K222" s="11">
        <f t="shared" si="104"/>
        <v>0</v>
      </c>
      <c r="L222" s="11">
        <f t="shared" si="100"/>
        <v>0</v>
      </c>
      <c r="M222" s="11">
        <f t="shared" si="100"/>
        <v>0</v>
      </c>
      <c r="N222" s="11">
        <f t="shared" si="100"/>
        <v>0</v>
      </c>
      <c r="O222" s="11">
        <f t="shared" si="100"/>
        <v>0</v>
      </c>
      <c r="P222" s="11">
        <f t="shared" si="100"/>
        <v>0</v>
      </c>
      <c r="Q222" s="11">
        <f t="shared" si="100"/>
        <v>0</v>
      </c>
      <c r="R222" s="11">
        <f t="shared" si="100"/>
        <v>0</v>
      </c>
      <c r="S222" s="11">
        <f t="shared" si="100"/>
        <v>0</v>
      </c>
      <c r="T222" s="11">
        <f t="shared" si="100"/>
        <v>96</v>
      </c>
      <c r="U222" s="40">
        <f t="shared" si="108"/>
        <v>4.3999999999999997E-2</v>
      </c>
      <c r="V222" s="11">
        <f t="shared" si="125"/>
        <v>58.386411889596609</v>
      </c>
      <c r="W222" s="11">
        <f t="shared" si="125"/>
        <v>2048</v>
      </c>
      <c r="X222" s="11">
        <f t="shared" si="125"/>
        <v>256</v>
      </c>
      <c r="Y222" s="11">
        <f t="shared" si="125"/>
        <v>384</v>
      </c>
      <c r="Z222" s="11">
        <f t="shared" si="125"/>
        <v>1.5</v>
      </c>
      <c r="AA222" s="11">
        <f t="shared" si="125"/>
        <v>4.6188021535170058</v>
      </c>
      <c r="AB222" s="11">
        <f t="shared" si="125"/>
        <v>96</v>
      </c>
      <c r="AC222" s="11">
        <f t="shared" si="125"/>
        <v>96</v>
      </c>
      <c r="AD222" s="11">
        <f t="shared" si="125"/>
        <v>288</v>
      </c>
      <c r="AE222" s="11">
        <f t="shared" si="125"/>
        <v>96</v>
      </c>
      <c r="AF222" s="11">
        <f t="shared" si="125"/>
        <v>144</v>
      </c>
      <c r="AG222" s="11">
        <f t="shared" si="125"/>
        <v>1.5</v>
      </c>
      <c r="AH222" s="11">
        <f t="shared" si="125"/>
        <v>1.7320508075688772</v>
      </c>
      <c r="AI222" s="11">
        <f t="shared" si="125"/>
        <v>0</v>
      </c>
      <c r="AJ222" s="11">
        <f t="shared" si="125"/>
        <v>0</v>
      </c>
      <c r="AK222" s="11">
        <f t="shared" si="102"/>
        <v>0</v>
      </c>
      <c r="AL222" s="11">
        <f t="shared" si="83"/>
        <v>0</v>
      </c>
      <c r="AM222" s="11">
        <f t="shared" si="83"/>
        <v>0</v>
      </c>
      <c r="AN222" s="11">
        <f t="shared" si="82"/>
        <v>0</v>
      </c>
      <c r="AO222" s="11">
        <f t="shared" si="82"/>
        <v>0</v>
      </c>
      <c r="AP222" s="11">
        <f t="shared" si="82"/>
        <v>0</v>
      </c>
      <c r="AQ222" s="11">
        <f t="shared" si="105"/>
        <v>0</v>
      </c>
      <c r="AR222" s="11">
        <f t="shared" si="105"/>
        <v>0</v>
      </c>
      <c r="AS222" s="11">
        <f t="shared" si="105"/>
        <v>0</v>
      </c>
      <c r="AT222" s="11">
        <f t="shared" si="105"/>
        <v>0</v>
      </c>
      <c r="AU222" s="11">
        <f t="shared" si="105"/>
        <v>0</v>
      </c>
      <c r="AV222" s="11">
        <f t="shared" si="105"/>
        <v>0</v>
      </c>
      <c r="AW222" s="11">
        <f t="shared" si="105"/>
        <v>0</v>
      </c>
      <c r="AX222" s="11">
        <f t="shared" si="105"/>
        <v>0</v>
      </c>
      <c r="AY222" s="11">
        <f t="shared" si="105"/>
        <v>0</v>
      </c>
      <c r="AZ222" s="11">
        <f t="shared" si="105"/>
        <v>0</v>
      </c>
      <c r="BA222" s="11">
        <f t="shared" si="105"/>
        <v>0</v>
      </c>
      <c r="BB222" s="11">
        <f t="shared" si="105"/>
        <v>0</v>
      </c>
      <c r="BC222" s="11">
        <f t="shared" si="101"/>
        <v>0</v>
      </c>
      <c r="BD222" s="11">
        <f t="shared" si="101"/>
        <v>0</v>
      </c>
      <c r="BE222" s="11">
        <f t="shared" si="101"/>
        <v>0</v>
      </c>
      <c r="BF222" s="15" t="str">
        <f t="shared" si="109"/>
        <v>ČSN 42 5522</v>
      </c>
      <c r="BG222" s="42">
        <v>0.75360000000000005</v>
      </c>
      <c r="BH222" s="17">
        <f t="shared" si="110"/>
        <v>16</v>
      </c>
      <c r="BI222" s="17">
        <f t="shared" si="111"/>
        <v>6</v>
      </c>
      <c r="BX222" s="18">
        <f t="shared" si="94"/>
        <v>96</v>
      </c>
      <c r="BY222" s="42">
        <v>4.3999999999999997E-2</v>
      </c>
      <c r="BZ222" s="43">
        <f t="shared" si="112"/>
        <v>58.386411889596609</v>
      </c>
      <c r="CA222" s="18">
        <f t="shared" si="117"/>
        <v>2048</v>
      </c>
      <c r="CB222" s="18">
        <f t="shared" si="118"/>
        <v>256</v>
      </c>
      <c r="CC222" s="18">
        <f t="shared" si="119"/>
        <v>384</v>
      </c>
      <c r="CD222" s="25">
        <f t="shared" si="113"/>
        <v>1.5</v>
      </c>
      <c r="CE222" s="26">
        <f t="shared" si="114"/>
        <v>4.6188021535170058</v>
      </c>
      <c r="CF222" s="18">
        <f t="shared" si="115"/>
        <v>96</v>
      </c>
      <c r="CG222" s="18">
        <f t="shared" si="120"/>
        <v>96</v>
      </c>
      <c r="CH222" s="18">
        <f t="shared" si="121"/>
        <v>288</v>
      </c>
      <c r="CI222" s="18">
        <f t="shared" si="122"/>
        <v>96</v>
      </c>
      <c r="CJ222" s="18">
        <f t="shared" si="123"/>
        <v>144</v>
      </c>
      <c r="CK222" s="25">
        <f t="shared" si="116"/>
        <v>1.5</v>
      </c>
      <c r="CL222" s="26">
        <f t="shared" si="124"/>
        <v>1.7320508075688772</v>
      </c>
      <c r="DJ222" s="20" t="s">
        <v>317</v>
      </c>
    </row>
    <row r="223" spans="1:114" x14ac:dyDescent="0.2">
      <c r="A223" s="15" t="s">
        <v>105</v>
      </c>
      <c r="B223" s="10" t="s">
        <v>323</v>
      </c>
      <c r="C223" s="11">
        <f t="shared" si="107"/>
        <v>0.87919999999999998</v>
      </c>
      <c r="D223" s="11">
        <f t="shared" si="106"/>
        <v>16</v>
      </c>
      <c r="E223" s="11">
        <f t="shared" si="106"/>
        <v>7</v>
      </c>
      <c r="F223" s="11">
        <f t="shared" si="106"/>
        <v>0</v>
      </c>
      <c r="G223" s="11">
        <f t="shared" si="104"/>
        <v>0</v>
      </c>
      <c r="H223" s="11">
        <f t="shared" si="104"/>
        <v>0</v>
      </c>
      <c r="I223" s="11">
        <f t="shared" si="104"/>
        <v>0</v>
      </c>
      <c r="J223" s="11">
        <f t="shared" si="104"/>
        <v>0</v>
      </c>
      <c r="K223" s="11">
        <f t="shared" si="104"/>
        <v>0</v>
      </c>
      <c r="L223" s="11">
        <f t="shared" si="100"/>
        <v>0</v>
      </c>
      <c r="M223" s="11">
        <f t="shared" si="100"/>
        <v>0</v>
      </c>
      <c r="N223" s="11">
        <f t="shared" si="100"/>
        <v>0</v>
      </c>
      <c r="O223" s="11">
        <f t="shared" si="100"/>
        <v>0</v>
      </c>
      <c r="P223" s="11">
        <f t="shared" si="100"/>
        <v>0</v>
      </c>
      <c r="Q223" s="11">
        <f t="shared" si="100"/>
        <v>0</v>
      </c>
      <c r="R223" s="11">
        <f t="shared" si="100"/>
        <v>0</v>
      </c>
      <c r="S223" s="11">
        <f t="shared" si="100"/>
        <v>0</v>
      </c>
      <c r="T223" s="11">
        <f t="shared" si="100"/>
        <v>112</v>
      </c>
      <c r="U223" s="40">
        <f t="shared" si="108"/>
        <v>4.5999999999999999E-2</v>
      </c>
      <c r="V223" s="11">
        <f t="shared" si="125"/>
        <v>52.320291173794367</v>
      </c>
      <c r="W223" s="11">
        <f t="shared" si="125"/>
        <v>2389.333333333333</v>
      </c>
      <c r="X223" s="11">
        <f t="shared" si="125"/>
        <v>298.66666666666663</v>
      </c>
      <c r="Y223" s="11">
        <f t="shared" si="125"/>
        <v>448</v>
      </c>
      <c r="Z223" s="11">
        <f t="shared" si="125"/>
        <v>1.5000000000000002</v>
      </c>
      <c r="AA223" s="11">
        <f t="shared" si="125"/>
        <v>4.6188021535170058</v>
      </c>
      <c r="AB223" s="11">
        <f t="shared" si="125"/>
        <v>112</v>
      </c>
      <c r="AC223" s="11">
        <f t="shared" si="125"/>
        <v>112</v>
      </c>
      <c r="AD223" s="11">
        <f t="shared" si="125"/>
        <v>457.33333333333331</v>
      </c>
      <c r="AE223" s="11">
        <f t="shared" si="125"/>
        <v>130.66666666666666</v>
      </c>
      <c r="AF223" s="11">
        <f t="shared" si="125"/>
        <v>196</v>
      </c>
      <c r="AG223" s="11">
        <f t="shared" si="125"/>
        <v>1.5</v>
      </c>
      <c r="AH223" s="11">
        <f t="shared" si="125"/>
        <v>2.0207259421636903</v>
      </c>
      <c r="AI223" s="11">
        <f t="shared" si="125"/>
        <v>0</v>
      </c>
      <c r="AJ223" s="11">
        <f t="shared" si="125"/>
        <v>0</v>
      </c>
      <c r="AK223" s="11">
        <f t="shared" si="102"/>
        <v>0</v>
      </c>
      <c r="AL223" s="11">
        <f t="shared" si="83"/>
        <v>0</v>
      </c>
      <c r="AM223" s="11">
        <f t="shared" si="83"/>
        <v>0</v>
      </c>
      <c r="AN223" s="11">
        <f t="shared" si="82"/>
        <v>0</v>
      </c>
      <c r="AO223" s="11">
        <f t="shared" si="82"/>
        <v>0</v>
      </c>
      <c r="AP223" s="11">
        <f t="shared" si="82"/>
        <v>0</v>
      </c>
      <c r="AQ223" s="11">
        <f t="shared" si="105"/>
        <v>0</v>
      </c>
      <c r="AR223" s="11">
        <f t="shared" si="105"/>
        <v>0</v>
      </c>
      <c r="AS223" s="11">
        <f t="shared" si="105"/>
        <v>0</v>
      </c>
      <c r="AT223" s="11">
        <f t="shared" si="105"/>
        <v>0</v>
      </c>
      <c r="AU223" s="11">
        <f t="shared" si="105"/>
        <v>0</v>
      </c>
      <c r="AV223" s="11">
        <f t="shared" si="105"/>
        <v>0</v>
      </c>
      <c r="AW223" s="11">
        <f t="shared" si="105"/>
        <v>0</v>
      </c>
      <c r="AX223" s="11">
        <f t="shared" si="105"/>
        <v>0</v>
      </c>
      <c r="AY223" s="11">
        <f t="shared" si="105"/>
        <v>0</v>
      </c>
      <c r="AZ223" s="11">
        <f t="shared" si="105"/>
        <v>0</v>
      </c>
      <c r="BA223" s="11">
        <f t="shared" si="105"/>
        <v>0</v>
      </c>
      <c r="BB223" s="11">
        <f t="shared" si="105"/>
        <v>0</v>
      </c>
      <c r="BC223" s="11">
        <f t="shared" si="101"/>
        <v>0</v>
      </c>
      <c r="BD223" s="11">
        <f t="shared" si="101"/>
        <v>0</v>
      </c>
      <c r="BE223" s="11">
        <f t="shared" si="101"/>
        <v>0</v>
      </c>
      <c r="BF223" s="15" t="str">
        <f t="shared" si="109"/>
        <v>ČSN 42 5522</v>
      </c>
      <c r="BG223" s="42">
        <v>0.87919999999999998</v>
      </c>
      <c r="BH223" s="17">
        <f t="shared" si="110"/>
        <v>16</v>
      </c>
      <c r="BI223" s="17">
        <f t="shared" si="111"/>
        <v>7</v>
      </c>
      <c r="BX223" s="18">
        <f t="shared" si="94"/>
        <v>112</v>
      </c>
      <c r="BY223" s="42">
        <v>4.5999999999999999E-2</v>
      </c>
      <c r="BZ223" s="43">
        <f t="shared" si="112"/>
        <v>52.320291173794367</v>
      </c>
      <c r="CA223" s="18">
        <f t="shared" si="117"/>
        <v>2389.333333333333</v>
      </c>
      <c r="CB223" s="18">
        <f t="shared" si="118"/>
        <v>298.66666666666663</v>
      </c>
      <c r="CC223" s="18">
        <f t="shared" si="119"/>
        <v>448</v>
      </c>
      <c r="CD223" s="25">
        <f t="shared" si="113"/>
        <v>1.5000000000000002</v>
      </c>
      <c r="CE223" s="26">
        <f t="shared" si="114"/>
        <v>4.6188021535170058</v>
      </c>
      <c r="CF223" s="18">
        <f t="shared" si="115"/>
        <v>112</v>
      </c>
      <c r="CG223" s="18">
        <f t="shared" si="120"/>
        <v>112</v>
      </c>
      <c r="CH223" s="18">
        <f t="shared" si="121"/>
        <v>457.33333333333331</v>
      </c>
      <c r="CI223" s="18">
        <f t="shared" si="122"/>
        <v>130.66666666666666</v>
      </c>
      <c r="CJ223" s="18">
        <f t="shared" si="123"/>
        <v>196</v>
      </c>
      <c r="CK223" s="25">
        <f t="shared" si="116"/>
        <v>1.5</v>
      </c>
      <c r="CL223" s="26">
        <f t="shared" si="124"/>
        <v>2.0207259421636903</v>
      </c>
      <c r="DJ223" s="20" t="s">
        <v>317</v>
      </c>
    </row>
    <row r="224" spans="1:114" x14ac:dyDescent="0.2">
      <c r="A224" s="15" t="s">
        <v>105</v>
      </c>
      <c r="B224" s="10" t="s">
        <v>324</v>
      </c>
      <c r="C224" s="11">
        <f t="shared" si="107"/>
        <v>1.0047999999999999</v>
      </c>
      <c r="D224" s="11">
        <f t="shared" si="106"/>
        <v>16</v>
      </c>
      <c r="E224" s="11">
        <f t="shared" si="106"/>
        <v>8</v>
      </c>
      <c r="F224" s="11">
        <f t="shared" si="106"/>
        <v>0</v>
      </c>
      <c r="G224" s="11">
        <f t="shared" si="104"/>
        <v>0</v>
      </c>
      <c r="H224" s="11">
        <f t="shared" si="104"/>
        <v>0</v>
      </c>
      <c r="I224" s="11">
        <f t="shared" si="104"/>
        <v>0</v>
      </c>
      <c r="J224" s="11">
        <f t="shared" si="104"/>
        <v>0</v>
      </c>
      <c r="K224" s="11">
        <f t="shared" si="104"/>
        <v>0</v>
      </c>
      <c r="L224" s="11">
        <f t="shared" si="100"/>
        <v>0</v>
      </c>
      <c r="M224" s="11">
        <f t="shared" si="100"/>
        <v>0</v>
      </c>
      <c r="N224" s="11">
        <f t="shared" si="100"/>
        <v>0</v>
      </c>
      <c r="O224" s="11">
        <f t="shared" si="100"/>
        <v>0</v>
      </c>
      <c r="P224" s="11">
        <f t="shared" si="100"/>
        <v>0</v>
      </c>
      <c r="Q224" s="11">
        <f t="shared" si="100"/>
        <v>0</v>
      </c>
      <c r="R224" s="11">
        <f t="shared" si="100"/>
        <v>0</v>
      </c>
      <c r="S224" s="11">
        <f t="shared" si="100"/>
        <v>0</v>
      </c>
      <c r="T224" s="11">
        <f t="shared" si="100"/>
        <v>128</v>
      </c>
      <c r="U224" s="40">
        <f t="shared" si="108"/>
        <v>4.8000000000000001E-2</v>
      </c>
      <c r="V224" s="11">
        <f t="shared" si="125"/>
        <v>47.770700636942678</v>
      </c>
      <c r="W224" s="11">
        <f t="shared" si="125"/>
        <v>2730.6666666666665</v>
      </c>
      <c r="X224" s="11">
        <f t="shared" si="125"/>
        <v>341.33333333333331</v>
      </c>
      <c r="Y224" s="11">
        <f t="shared" si="125"/>
        <v>512</v>
      </c>
      <c r="Z224" s="11">
        <f t="shared" si="125"/>
        <v>1.5</v>
      </c>
      <c r="AA224" s="11">
        <f t="shared" si="125"/>
        <v>4.6188021535170058</v>
      </c>
      <c r="AB224" s="11">
        <f t="shared" si="125"/>
        <v>128</v>
      </c>
      <c r="AC224" s="11">
        <f t="shared" si="125"/>
        <v>128</v>
      </c>
      <c r="AD224" s="11">
        <f t="shared" si="125"/>
        <v>682.66666666666663</v>
      </c>
      <c r="AE224" s="11">
        <f t="shared" si="125"/>
        <v>170.66666666666666</v>
      </c>
      <c r="AF224" s="11">
        <f t="shared" si="125"/>
        <v>256</v>
      </c>
      <c r="AG224" s="11">
        <f t="shared" si="125"/>
        <v>1.5</v>
      </c>
      <c r="AH224" s="11">
        <f t="shared" si="125"/>
        <v>2.3094010767585029</v>
      </c>
      <c r="AI224" s="11">
        <f t="shared" si="125"/>
        <v>0</v>
      </c>
      <c r="AJ224" s="11">
        <f t="shared" si="125"/>
        <v>0</v>
      </c>
      <c r="AK224" s="11">
        <f t="shared" si="102"/>
        <v>0</v>
      </c>
      <c r="AL224" s="11">
        <f t="shared" si="83"/>
        <v>0</v>
      </c>
      <c r="AM224" s="11">
        <f t="shared" si="83"/>
        <v>0</v>
      </c>
      <c r="AN224" s="11">
        <f t="shared" si="82"/>
        <v>0</v>
      </c>
      <c r="AO224" s="11">
        <f t="shared" si="82"/>
        <v>0</v>
      </c>
      <c r="AP224" s="11">
        <f t="shared" si="82"/>
        <v>0</v>
      </c>
      <c r="AQ224" s="11">
        <f t="shared" si="105"/>
        <v>0</v>
      </c>
      <c r="AR224" s="11">
        <f t="shared" si="105"/>
        <v>0</v>
      </c>
      <c r="AS224" s="11">
        <f t="shared" si="105"/>
        <v>0</v>
      </c>
      <c r="AT224" s="11">
        <f t="shared" si="105"/>
        <v>0</v>
      </c>
      <c r="AU224" s="11">
        <f t="shared" si="105"/>
        <v>0</v>
      </c>
      <c r="AV224" s="11">
        <f t="shared" si="105"/>
        <v>0</v>
      </c>
      <c r="AW224" s="11">
        <f t="shared" si="105"/>
        <v>0</v>
      </c>
      <c r="AX224" s="11">
        <f t="shared" si="105"/>
        <v>0</v>
      </c>
      <c r="AY224" s="11">
        <f t="shared" si="105"/>
        <v>0</v>
      </c>
      <c r="AZ224" s="11">
        <f t="shared" si="105"/>
        <v>0</v>
      </c>
      <c r="BA224" s="11">
        <f t="shared" si="105"/>
        <v>0</v>
      </c>
      <c r="BB224" s="11">
        <f t="shared" si="105"/>
        <v>0</v>
      </c>
      <c r="BC224" s="11">
        <f t="shared" si="101"/>
        <v>0</v>
      </c>
      <c r="BD224" s="11">
        <f t="shared" si="101"/>
        <v>0</v>
      </c>
      <c r="BE224" s="11">
        <f t="shared" si="101"/>
        <v>0</v>
      </c>
      <c r="BF224" s="15" t="str">
        <f t="shared" si="109"/>
        <v>ČSN 42 5522</v>
      </c>
      <c r="BG224" s="42">
        <v>1.0047999999999999</v>
      </c>
      <c r="BH224" s="17">
        <f t="shared" si="110"/>
        <v>16</v>
      </c>
      <c r="BI224" s="17">
        <f t="shared" si="111"/>
        <v>8</v>
      </c>
      <c r="BX224" s="18">
        <f t="shared" si="94"/>
        <v>128</v>
      </c>
      <c r="BY224" s="42">
        <v>4.8000000000000001E-2</v>
      </c>
      <c r="BZ224" s="43">
        <f t="shared" si="112"/>
        <v>47.770700636942678</v>
      </c>
      <c r="CA224" s="18">
        <f t="shared" si="117"/>
        <v>2730.6666666666665</v>
      </c>
      <c r="CB224" s="18">
        <f t="shared" si="118"/>
        <v>341.33333333333331</v>
      </c>
      <c r="CC224" s="18">
        <f t="shared" si="119"/>
        <v>512</v>
      </c>
      <c r="CD224" s="25">
        <f t="shared" si="113"/>
        <v>1.5</v>
      </c>
      <c r="CE224" s="26">
        <f t="shared" si="114"/>
        <v>4.6188021535170058</v>
      </c>
      <c r="CF224" s="18">
        <f t="shared" si="115"/>
        <v>128</v>
      </c>
      <c r="CG224" s="18">
        <f t="shared" si="120"/>
        <v>128</v>
      </c>
      <c r="CH224" s="18">
        <f t="shared" si="121"/>
        <v>682.66666666666663</v>
      </c>
      <c r="CI224" s="18">
        <f t="shared" si="122"/>
        <v>170.66666666666666</v>
      </c>
      <c r="CJ224" s="18">
        <f t="shared" si="123"/>
        <v>256</v>
      </c>
      <c r="CK224" s="25">
        <f t="shared" si="116"/>
        <v>1.5</v>
      </c>
      <c r="CL224" s="26">
        <f t="shared" si="124"/>
        <v>2.3094010767585029</v>
      </c>
      <c r="DJ224" s="20" t="s">
        <v>317</v>
      </c>
    </row>
    <row r="225" spans="1:114" x14ac:dyDescent="0.2">
      <c r="A225" s="15" t="s">
        <v>105</v>
      </c>
      <c r="B225" s="10" t="s">
        <v>325</v>
      </c>
      <c r="C225" s="11">
        <f t="shared" si="107"/>
        <v>1.256</v>
      </c>
      <c r="D225" s="11">
        <f t="shared" si="106"/>
        <v>16</v>
      </c>
      <c r="E225" s="11">
        <f t="shared" si="106"/>
        <v>10</v>
      </c>
      <c r="F225" s="11">
        <f t="shared" si="106"/>
        <v>0</v>
      </c>
      <c r="G225" s="11">
        <f t="shared" si="104"/>
        <v>0</v>
      </c>
      <c r="H225" s="11">
        <f t="shared" si="104"/>
        <v>0</v>
      </c>
      <c r="I225" s="11">
        <f t="shared" si="104"/>
        <v>0</v>
      </c>
      <c r="J225" s="11">
        <f t="shared" si="104"/>
        <v>0</v>
      </c>
      <c r="K225" s="11">
        <f t="shared" si="104"/>
        <v>0</v>
      </c>
      <c r="L225" s="11">
        <f t="shared" si="100"/>
        <v>0</v>
      </c>
      <c r="M225" s="11">
        <f t="shared" si="100"/>
        <v>0</v>
      </c>
      <c r="N225" s="11">
        <f t="shared" si="100"/>
        <v>0</v>
      </c>
      <c r="O225" s="11">
        <f t="shared" si="100"/>
        <v>0</v>
      </c>
      <c r="P225" s="11">
        <f t="shared" si="100"/>
        <v>0</v>
      </c>
      <c r="Q225" s="11">
        <f t="shared" si="100"/>
        <v>0</v>
      </c>
      <c r="R225" s="11">
        <f t="shared" si="100"/>
        <v>0</v>
      </c>
      <c r="S225" s="11">
        <f t="shared" si="100"/>
        <v>0</v>
      </c>
      <c r="T225" s="11">
        <f t="shared" si="100"/>
        <v>160</v>
      </c>
      <c r="U225" s="40">
        <f t="shared" si="108"/>
        <v>5.1999999999999998E-2</v>
      </c>
      <c r="V225" s="11">
        <f t="shared" si="125"/>
        <v>41.401273885350321</v>
      </c>
      <c r="W225" s="11">
        <f t="shared" si="125"/>
        <v>3413.333333333333</v>
      </c>
      <c r="X225" s="11">
        <f t="shared" si="125"/>
        <v>426.66666666666663</v>
      </c>
      <c r="Y225" s="11">
        <f t="shared" si="125"/>
        <v>640</v>
      </c>
      <c r="Z225" s="11">
        <f t="shared" si="125"/>
        <v>1.5000000000000002</v>
      </c>
      <c r="AA225" s="11">
        <f t="shared" si="125"/>
        <v>4.6188021535170058</v>
      </c>
      <c r="AB225" s="11">
        <f t="shared" si="125"/>
        <v>160</v>
      </c>
      <c r="AC225" s="11">
        <f t="shared" si="125"/>
        <v>160</v>
      </c>
      <c r="AD225" s="11">
        <f t="shared" si="125"/>
        <v>1333.3333333333333</v>
      </c>
      <c r="AE225" s="11">
        <f t="shared" si="125"/>
        <v>266.66666666666663</v>
      </c>
      <c r="AF225" s="11">
        <f t="shared" si="125"/>
        <v>400</v>
      </c>
      <c r="AG225" s="11">
        <f t="shared" si="125"/>
        <v>1.5000000000000002</v>
      </c>
      <c r="AH225" s="11">
        <f t="shared" si="125"/>
        <v>2.8867513459481287</v>
      </c>
      <c r="AI225" s="11">
        <f t="shared" si="125"/>
        <v>0</v>
      </c>
      <c r="AJ225" s="11">
        <f t="shared" si="125"/>
        <v>0</v>
      </c>
      <c r="AK225" s="11">
        <f t="shared" si="102"/>
        <v>0</v>
      </c>
      <c r="AL225" s="11">
        <f t="shared" si="83"/>
        <v>0</v>
      </c>
      <c r="AM225" s="11">
        <f t="shared" si="83"/>
        <v>0</v>
      </c>
      <c r="AN225" s="11">
        <f t="shared" si="82"/>
        <v>0</v>
      </c>
      <c r="AO225" s="11">
        <f t="shared" si="82"/>
        <v>0</v>
      </c>
      <c r="AP225" s="11">
        <f t="shared" si="82"/>
        <v>0</v>
      </c>
      <c r="AQ225" s="11">
        <f t="shared" si="105"/>
        <v>0</v>
      </c>
      <c r="AR225" s="11">
        <f t="shared" si="105"/>
        <v>0</v>
      </c>
      <c r="AS225" s="11">
        <f t="shared" si="105"/>
        <v>0</v>
      </c>
      <c r="AT225" s="11">
        <f t="shared" si="105"/>
        <v>0</v>
      </c>
      <c r="AU225" s="11">
        <f t="shared" si="105"/>
        <v>0</v>
      </c>
      <c r="AV225" s="11">
        <f t="shared" si="105"/>
        <v>0</v>
      </c>
      <c r="AW225" s="11">
        <f t="shared" si="105"/>
        <v>0</v>
      </c>
      <c r="AX225" s="11">
        <f t="shared" si="105"/>
        <v>0</v>
      </c>
      <c r="AY225" s="11">
        <f t="shared" si="105"/>
        <v>0</v>
      </c>
      <c r="AZ225" s="11">
        <f t="shared" si="105"/>
        <v>0</v>
      </c>
      <c r="BA225" s="11">
        <f t="shared" si="105"/>
        <v>0</v>
      </c>
      <c r="BB225" s="11">
        <f t="shared" si="105"/>
        <v>0</v>
      </c>
      <c r="BC225" s="11">
        <f t="shared" si="101"/>
        <v>0</v>
      </c>
      <c r="BD225" s="11">
        <f t="shared" si="101"/>
        <v>0</v>
      </c>
      <c r="BE225" s="11">
        <f t="shared" si="101"/>
        <v>0</v>
      </c>
      <c r="BF225" s="15" t="str">
        <f t="shared" si="109"/>
        <v>ČSN 42 5522</v>
      </c>
      <c r="BG225" s="42">
        <v>1.256</v>
      </c>
      <c r="BH225" s="17">
        <f t="shared" si="110"/>
        <v>16</v>
      </c>
      <c r="BI225" s="17">
        <f t="shared" si="111"/>
        <v>10</v>
      </c>
      <c r="BX225" s="18">
        <f t="shared" si="94"/>
        <v>160</v>
      </c>
      <c r="BY225" s="42">
        <v>5.1999999999999998E-2</v>
      </c>
      <c r="BZ225" s="43">
        <f t="shared" si="112"/>
        <v>41.401273885350321</v>
      </c>
      <c r="CA225" s="18">
        <f t="shared" si="117"/>
        <v>3413.333333333333</v>
      </c>
      <c r="CB225" s="18">
        <f t="shared" si="118"/>
        <v>426.66666666666663</v>
      </c>
      <c r="CC225" s="18">
        <f t="shared" si="119"/>
        <v>640</v>
      </c>
      <c r="CD225" s="25">
        <f t="shared" si="113"/>
        <v>1.5000000000000002</v>
      </c>
      <c r="CE225" s="26">
        <f t="shared" si="114"/>
        <v>4.6188021535170058</v>
      </c>
      <c r="CF225" s="18">
        <f t="shared" si="115"/>
        <v>160</v>
      </c>
      <c r="CG225" s="18">
        <f t="shared" si="120"/>
        <v>160</v>
      </c>
      <c r="CH225" s="18">
        <f t="shared" si="121"/>
        <v>1333.3333333333333</v>
      </c>
      <c r="CI225" s="18">
        <f t="shared" si="122"/>
        <v>266.66666666666663</v>
      </c>
      <c r="CJ225" s="18">
        <f t="shared" si="123"/>
        <v>400</v>
      </c>
      <c r="CK225" s="25">
        <f t="shared" si="116"/>
        <v>1.5000000000000002</v>
      </c>
      <c r="CL225" s="26">
        <f t="shared" si="124"/>
        <v>2.8867513459481287</v>
      </c>
      <c r="DJ225" s="20" t="s">
        <v>317</v>
      </c>
    </row>
    <row r="226" spans="1:114" x14ac:dyDescent="0.2">
      <c r="A226" s="15" t="s">
        <v>105</v>
      </c>
      <c r="B226" s="10" t="s">
        <v>326</v>
      </c>
      <c r="C226" s="11">
        <f t="shared" si="107"/>
        <v>0.70650000000000002</v>
      </c>
      <c r="D226" s="11">
        <f t="shared" si="106"/>
        <v>18</v>
      </c>
      <c r="E226" s="11">
        <f t="shared" si="106"/>
        <v>5</v>
      </c>
      <c r="F226" s="11">
        <f t="shared" si="106"/>
        <v>0</v>
      </c>
      <c r="G226" s="11">
        <f t="shared" si="104"/>
        <v>0</v>
      </c>
      <c r="H226" s="11">
        <f t="shared" si="104"/>
        <v>0</v>
      </c>
      <c r="I226" s="11">
        <f t="shared" si="104"/>
        <v>0</v>
      </c>
      <c r="J226" s="11">
        <f t="shared" si="104"/>
        <v>0</v>
      </c>
      <c r="K226" s="11">
        <f t="shared" si="104"/>
        <v>0</v>
      </c>
      <c r="L226" s="11">
        <f t="shared" si="100"/>
        <v>0</v>
      </c>
      <c r="M226" s="11">
        <f t="shared" si="100"/>
        <v>0</v>
      </c>
      <c r="N226" s="11">
        <f t="shared" si="100"/>
        <v>0</v>
      </c>
      <c r="O226" s="11">
        <f t="shared" si="100"/>
        <v>0</v>
      </c>
      <c r="P226" s="11">
        <f t="shared" si="100"/>
        <v>0</v>
      </c>
      <c r="Q226" s="11">
        <f t="shared" si="100"/>
        <v>0</v>
      </c>
      <c r="R226" s="11">
        <f t="shared" si="100"/>
        <v>0</v>
      </c>
      <c r="S226" s="11">
        <f t="shared" si="100"/>
        <v>0</v>
      </c>
      <c r="T226" s="11">
        <f t="shared" si="100"/>
        <v>90</v>
      </c>
      <c r="U226" s="40">
        <f t="shared" si="108"/>
        <v>4.5999999999999999E-2</v>
      </c>
      <c r="V226" s="11">
        <f t="shared" si="125"/>
        <v>65.109695682944093</v>
      </c>
      <c r="W226" s="11">
        <f t="shared" si="125"/>
        <v>2430</v>
      </c>
      <c r="X226" s="11">
        <f t="shared" si="125"/>
        <v>270</v>
      </c>
      <c r="Y226" s="11">
        <f t="shared" si="125"/>
        <v>405</v>
      </c>
      <c r="Z226" s="11">
        <f t="shared" si="125"/>
        <v>1.5</v>
      </c>
      <c r="AA226" s="11">
        <f t="shared" si="125"/>
        <v>5.196152422706632</v>
      </c>
      <c r="AB226" s="11">
        <f t="shared" si="125"/>
        <v>90</v>
      </c>
      <c r="AC226" s="11">
        <f t="shared" si="125"/>
        <v>90</v>
      </c>
      <c r="AD226" s="11">
        <f t="shared" si="125"/>
        <v>187.5</v>
      </c>
      <c r="AE226" s="11">
        <f t="shared" si="125"/>
        <v>75</v>
      </c>
      <c r="AF226" s="11">
        <f t="shared" si="125"/>
        <v>112.5</v>
      </c>
      <c r="AG226" s="11">
        <f t="shared" si="125"/>
        <v>1.5</v>
      </c>
      <c r="AH226" s="11">
        <f t="shared" si="125"/>
        <v>1.4433756729740645</v>
      </c>
      <c r="AI226" s="11">
        <f t="shared" si="125"/>
        <v>0</v>
      </c>
      <c r="AJ226" s="11">
        <f t="shared" si="125"/>
        <v>0</v>
      </c>
      <c r="AK226" s="11">
        <f t="shared" si="102"/>
        <v>0</v>
      </c>
      <c r="AL226" s="11">
        <f t="shared" si="83"/>
        <v>0</v>
      </c>
      <c r="AM226" s="11">
        <f t="shared" si="83"/>
        <v>0</v>
      </c>
      <c r="AN226" s="11">
        <f t="shared" si="82"/>
        <v>0</v>
      </c>
      <c r="AO226" s="11">
        <f t="shared" si="82"/>
        <v>0</v>
      </c>
      <c r="AP226" s="11">
        <f t="shared" si="82"/>
        <v>0</v>
      </c>
      <c r="AQ226" s="11">
        <f t="shared" si="105"/>
        <v>0</v>
      </c>
      <c r="AR226" s="11">
        <f t="shared" si="105"/>
        <v>0</v>
      </c>
      <c r="AS226" s="11">
        <f t="shared" si="105"/>
        <v>0</v>
      </c>
      <c r="AT226" s="11">
        <f t="shared" si="105"/>
        <v>0</v>
      </c>
      <c r="AU226" s="11">
        <f t="shared" si="105"/>
        <v>0</v>
      </c>
      <c r="AV226" s="11">
        <f t="shared" si="105"/>
        <v>0</v>
      </c>
      <c r="AW226" s="11">
        <f t="shared" si="105"/>
        <v>0</v>
      </c>
      <c r="AX226" s="11">
        <f t="shared" si="105"/>
        <v>0</v>
      </c>
      <c r="AY226" s="11">
        <f t="shared" si="105"/>
        <v>0</v>
      </c>
      <c r="AZ226" s="11">
        <f t="shared" si="105"/>
        <v>0</v>
      </c>
      <c r="BA226" s="11">
        <f t="shared" si="105"/>
        <v>0</v>
      </c>
      <c r="BB226" s="11">
        <f t="shared" si="105"/>
        <v>0</v>
      </c>
      <c r="BC226" s="11">
        <f t="shared" si="101"/>
        <v>0</v>
      </c>
      <c r="BD226" s="11">
        <f t="shared" si="101"/>
        <v>0</v>
      </c>
      <c r="BE226" s="11">
        <f t="shared" si="101"/>
        <v>0</v>
      </c>
      <c r="BF226" s="15" t="str">
        <f t="shared" si="109"/>
        <v>ČSN 42 5522</v>
      </c>
      <c r="BG226" s="42">
        <v>0.70650000000000002</v>
      </c>
      <c r="BH226" s="17">
        <f t="shared" si="110"/>
        <v>18</v>
      </c>
      <c r="BI226" s="17">
        <f t="shared" si="111"/>
        <v>5</v>
      </c>
      <c r="BX226" s="18">
        <f t="shared" si="94"/>
        <v>90</v>
      </c>
      <c r="BY226" s="42">
        <v>4.5999999999999999E-2</v>
      </c>
      <c r="BZ226" s="43">
        <f t="shared" si="112"/>
        <v>65.109695682944093</v>
      </c>
      <c r="CA226" s="18">
        <f t="shared" si="117"/>
        <v>2430</v>
      </c>
      <c r="CB226" s="18">
        <f t="shared" si="118"/>
        <v>270</v>
      </c>
      <c r="CC226" s="18">
        <f t="shared" si="119"/>
        <v>405</v>
      </c>
      <c r="CD226" s="25">
        <f t="shared" si="113"/>
        <v>1.5</v>
      </c>
      <c r="CE226" s="26">
        <f t="shared" si="114"/>
        <v>5.196152422706632</v>
      </c>
      <c r="CF226" s="18">
        <f t="shared" si="115"/>
        <v>90</v>
      </c>
      <c r="CG226" s="18">
        <f t="shared" si="120"/>
        <v>90</v>
      </c>
      <c r="CH226" s="18">
        <f t="shared" si="121"/>
        <v>187.5</v>
      </c>
      <c r="CI226" s="18">
        <f t="shared" si="122"/>
        <v>75</v>
      </c>
      <c r="CJ226" s="18">
        <f t="shared" si="123"/>
        <v>112.5</v>
      </c>
      <c r="CK226" s="25">
        <f t="shared" si="116"/>
        <v>1.5</v>
      </c>
      <c r="CL226" s="26">
        <f t="shared" si="124"/>
        <v>1.4433756729740645</v>
      </c>
      <c r="DJ226" s="20" t="s">
        <v>317</v>
      </c>
    </row>
    <row r="227" spans="1:114" x14ac:dyDescent="0.2">
      <c r="A227" s="15" t="s">
        <v>105</v>
      </c>
      <c r="B227" s="10" t="s">
        <v>327</v>
      </c>
      <c r="C227" s="11">
        <f t="shared" si="107"/>
        <v>0.8478</v>
      </c>
      <c r="D227" s="11">
        <f t="shared" si="106"/>
        <v>18</v>
      </c>
      <c r="E227" s="11">
        <f t="shared" si="106"/>
        <v>6</v>
      </c>
      <c r="F227" s="11">
        <f t="shared" si="106"/>
        <v>0</v>
      </c>
      <c r="G227" s="11">
        <f t="shared" si="104"/>
        <v>0</v>
      </c>
      <c r="H227" s="11">
        <f t="shared" si="104"/>
        <v>0</v>
      </c>
      <c r="I227" s="11">
        <f t="shared" si="104"/>
        <v>0</v>
      </c>
      <c r="J227" s="11">
        <f t="shared" si="104"/>
        <v>0</v>
      </c>
      <c r="K227" s="11">
        <f t="shared" si="104"/>
        <v>0</v>
      </c>
      <c r="L227" s="11">
        <f t="shared" si="100"/>
        <v>0</v>
      </c>
      <c r="M227" s="11">
        <f t="shared" si="100"/>
        <v>0</v>
      </c>
      <c r="N227" s="11">
        <f t="shared" si="100"/>
        <v>0</v>
      </c>
      <c r="O227" s="11">
        <f t="shared" si="100"/>
        <v>0</v>
      </c>
      <c r="P227" s="11">
        <f t="shared" si="100"/>
        <v>0</v>
      </c>
      <c r="Q227" s="11">
        <f t="shared" si="100"/>
        <v>0</v>
      </c>
      <c r="R227" s="11">
        <f t="shared" si="100"/>
        <v>0</v>
      </c>
      <c r="S227" s="11">
        <f t="shared" si="100"/>
        <v>0</v>
      </c>
      <c r="T227" s="11">
        <f t="shared" si="100"/>
        <v>108</v>
      </c>
      <c r="U227" s="40">
        <f t="shared" si="108"/>
        <v>4.8000000000000001E-2</v>
      </c>
      <c r="V227" s="11">
        <f t="shared" si="125"/>
        <v>56.617126680820959</v>
      </c>
      <c r="W227" s="11">
        <f t="shared" si="125"/>
        <v>2916</v>
      </c>
      <c r="X227" s="11">
        <f t="shared" si="125"/>
        <v>324</v>
      </c>
      <c r="Y227" s="11">
        <f t="shared" si="125"/>
        <v>486</v>
      </c>
      <c r="Z227" s="11">
        <f t="shared" si="125"/>
        <v>1.5</v>
      </c>
      <c r="AA227" s="11">
        <f t="shared" si="125"/>
        <v>5.196152422706632</v>
      </c>
      <c r="AB227" s="11">
        <f t="shared" si="125"/>
        <v>108</v>
      </c>
      <c r="AC227" s="11">
        <f t="shared" si="125"/>
        <v>108</v>
      </c>
      <c r="AD227" s="11">
        <f t="shared" si="125"/>
        <v>324</v>
      </c>
      <c r="AE227" s="11">
        <f t="shared" si="125"/>
        <v>108</v>
      </c>
      <c r="AF227" s="11">
        <f t="shared" si="125"/>
        <v>162</v>
      </c>
      <c r="AG227" s="11">
        <f t="shared" si="125"/>
        <v>1.5</v>
      </c>
      <c r="AH227" s="11">
        <f t="shared" si="125"/>
        <v>1.7320508075688772</v>
      </c>
      <c r="AI227" s="11">
        <f t="shared" si="125"/>
        <v>0</v>
      </c>
      <c r="AJ227" s="11">
        <f t="shared" si="125"/>
        <v>0</v>
      </c>
      <c r="AK227" s="11">
        <f t="shared" si="102"/>
        <v>0</v>
      </c>
      <c r="AL227" s="11">
        <f t="shared" si="83"/>
        <v>0</v>
      </c>
      <c r="AM227" s="11">
        <f t="shared" si="83"/>
        <v>0</v>
      </c>
      <c r="AN227" s="11">
        <f t="shared" si="82"/>
        <v>0</v>
      </c>
      <c r="AO227" s="11">
        <f t="shared" si="82"/>
        <v>0</v>
      </c>
      <c r="AP227" s="11">
        <f t="shared" si="82"/>
        <v>0</v>
      </c>
      <c r="AQ227" s="11">
        <f t="shared" si="105"/>
        <v>0</v>
      </c>
      <c r="AR227" s="11">
        <f t="shared" si="105"/>
        <v>0</v>
      </c>
      <c r="AS227" s="11">
        <f t="shared" si="105"/>
        <v>0</v>
      </c>
      <c r="AT227" s="11">
        <f t="shared" si="105"/>
        <v>0</v>
      </c>
      <c r="AU227" s="11">
        <f t="shared" si="105"/>
        <v>0</v>
      </c>
      <c r="AV227" s="11">
        <f t="shared" si="105"/>
        <v>0</v>
      </c>
      <c r="AW227" s="11">
        <f t="shared" si="105"/>
        <v>0</v>
      </c>
      <c r="AX227" s="11">
        <f t="shared" si="105"/>
        <v>0</v>
      </c>
      <c r="AY227" s="11">
        <f t="shared" si="105"/>
        <v>0</v>
      </c>
      <c r="AZ227" s="11">
        <f t="shared" si="105"/>
        <v>0</v>
      </c>
      <c r="BA227" s="11">
        <f t="shared" si="105"/>
        <v>0</v>
      </c>
      <c r="BB227" s="11">
        <f t="shared" si="105"/>
        <v>0</v>
      </c>
      <c r="BC227" s="11">
        <f t="shared" si="101"/>
        <v>0</v>
      </c>
      <c r="BD227" s="11">
        <f t="shared" si="101"/>
        <v>0</v>
      </c>
      <c r="BE227" s="11">
        <f t="shared" si="101"/>
        <v>0</v>
      </c>
      <c r="BF227" s="15" t="str">
        <f t="shared" si="109"/>
        <v>ČSN 42 5522</v>
      </c>
      <c r="BG227" s="42">
        <v>0.8478</v>
      </c>
      <c r="BH227" s="17">
        <f t="shared" si="110"/>
        <v>18</v>
      </c>
      <c r="BI227" s="17">
        <f t="shared" si="111"/>
        <v>6</v>
      </c>
      <c r="BX227" s="18">
        <f t="shared" si="94"/>
        <v>108</v>
      </c>
      <c r="BY227" s="42">
        <v>4.8000000000000001E-2</v>
      </c>
      <c r="BZ227" s="43">
        <f t="shared" si="112"/>
        <v>56.617126680820959</v>
      </c>
      <c r="CA227" s="18">
        <f t="shared" si="117"/>
        <v>2916</v>
      </c>
      <c r="CB227" s="18">
        <f t="shared" si="118"/>
        <v>324</v>
      </c>
      <c r="CC227" s="18">
        <f t="shared" si="119"/>
        <v>486</v>
      </c>
      <c r="CD227" s="25">
        <f t="shared" si="113"/>
        <v>1.5</v>
      </c>
      <c r="CE227" s="26">
        <f t="shared" si="114"/>
        <v>5.196152422706632</v>
      </c>
      <c r="CF227" s="18">
        <f t="shared" si="115"/>
        <v>108</v>
      </c>
      <c r="CG227" s="18">
        <f t="shared" si="120"/>
        <v>108</v>
      </c>
      <c r="CH227" s="18">
        <f t="shared" si="121"/>
        <v>324</v>
      </c>
      <c r="CI227" s="18">
        <f t="shared" si="122"/>
        <v>108</v>
      </c>
      <c r="CJ227" s="18">
        <f t="shared" si="123"/>
        <v>162</v>
      </c>
      <c r="CK227" s="25">
        <f t="shared" si="116"/>
        <v>1.5</v>
      </c>
      <c r="CL227" s="26">
        <f t="shared" si="124"/>
        <v>1.7320508075688772</v>
      </c>
      <c r="DJ227" s="20" t="s">
        <v>317</v>
      </c>
    </row>
    <row r="228" spans="1:114" x14ac:dyDescent="0.2">
      <c r="A228" s="15" t="s">
        <v>105</v>
      </c>
      <c r="B228" s="10" t="s">
        <v>328</v>
      </c>
      <c r="C228" s="11">
        <f t="shared" si="107"/>
        <v>0.98909999999999998</v>
      </c>
      <c r="D228" s="11">
        <f t="shared" si="106"/>
        <v>18</v>
      </c>
      <c r="E228" s="11">
        <f t="shared" si="106"/>
        <v>7</v>
      </c>
      <c r="F228" s="11">
        <f t="shared" si="106"/>
        <v>0</v>
      </c>
      <c r="G228" s="11">
        <f t="shared" si="104"/>
        <v>0</v>
      </c>
      <c r="H228" s="11">
        <f t="shared" si="104"/>
        <v>0</v>
      </c>
      <c r="I228" s="11">
        <f t="shared" si="104"/>
        <v>0</v>
      </c>
      <c r="J228" s="11">
        <f t="shared" si="104"/>
        <v>0</v>
      </c>
      <c r="K228" s="11">
        <f t="shared" si="104"/>
        <v>0</v>
      </c>
      <c r="L228" s="11">
        <f t="shared" si="100"/>
        <v>0</v>
      </c>
      <c r="M228" s="11">
        <f t="shared" si="100"/>
        <v>0</v>
      </c>
      <c r="N228" s="11">
        <f t="shared" si="100"/>
        <v>0</v>
      </c>
      <c r="O228" s="11">
        <f t="shared" si="100"/>
        <v>0</v>
      </c>
      <c r="P228" s="11">
        <f t="shared" si="100"/>
        <v>0</v>
      </c>
      <c r="Q228" s="11">
        <f t="shared" si="100"/>
        <v>0</v>
      </c>
      <c r="R228" s="11">
        <f t="shared" si="100"/>
        <v>0</v>
      </c>
      <c r="S228" s="11">
        <f t="shared" si="100"/>
        <v>0</v>
      </c>
      <c r="T228" s="11">
        <f t="shared" si="100"/>
        <v>126</v>
      </c>
      <c r="U228" s="40">
        <f t="shared" si="108"/>
        <v>0.05</v>
      </c>
      <c r="V228" s="11">
        <f t="shared" si="125"/>
        <v>50.55100596501871</v>
      </c>
      <c r="W228" s="11">
        <f t="shared" si="125"/>
        <v>3401.9999999999995</v>
      </c>
      <c r="X228" s="11">
        <f t="shared" si="125"/>
        <v>377.99999999999994</v>
      </c>
      <c r="Y228" s="11">
        <f t="shared" si="125"/>
        <v>567</v>
      </c>
      <c r="Z228" s="11">
        <f t="shared" si="125"/>
        <v>1.5000000000000002</v>
      </c>
      <c r="AA228" s="11">
        <f t="shared" si="125"/>
        <v>5.1961524227066311</v>
      </c>
      <c r="AB228" s="11">
        <f t="shared" si="125"/>
        <v>126</v>
      </c>
      <c r="AC228" s="11">
        <f t="shared" si="125"/>
        <v>126</v>
      </c>
      <c r="AD228" s="11">
        <f t="shared" si="125"/>
        <v>514.5</v>
      </c>
      <c r="AE228" s="11">
        <f t="shared" si="125"/>
        <v>147</v>
      </c>
      <c r="AF228" s="11">
        <f t="shared" si="125"/>
        <v>220.5</v>
      </c>
      <c r="AG228" s="11">
        <f t="shared" si="125"/>
        <v>1.5</v>
      </c>
      <c r="AH228" s="11">
        <f t="shared" si="125"/>
        <v>2.0207259421636903</v>
      </c>
      <c r="AI228" s="11">
        <f t="shared" si="125"/>
        <v>0</v>
      </c>
      <c r="AJ228" s="11">
        <f t="shared" si="125"/>
        <v>0</v>
      </c>
      <c r="AK228" s="11">
        <f t="shared" si="102"/>
        <v>0</v>
      </c>
      <c r="AL228" s="11">
        <f t="shared" si="83"/>
        <v>0</v>
      </c>
      <c r="AM228" s="11">
        <f t="shared" si="83"/>
        <v>0</v>
      </c>
      <c r="AN228" s="11">
        <f t="shared" si="82"/>
        <v>0</v>
      </c>
      <c r="AO228" s="11">
        <f t="shared" si="82"/>
        <v>0</v>
      </c>
      <c r="AP228" s="11">
        <f t="shared" si="82"/>
        <v>0</v>
      </c>
      <c r="AQ228" s="11">
        <f t="shared" si="105"/>
        <v>0</v>
      </c>
      <c r="AR228" s="11">
        <f t="shared" si="105"/>
        <v>0</v>
      </c>
      <c r="AS228" s="11">
        <f t="shared" si="105"/>
        <v>0</v>
      </c>
      <c r="AT228" s="11">
        <f t="shared" si="105"/>
        <v>0</v>
      </c>
      <c r="AU228" s="11">
        <f t="shared" si="105"/>
        <v>0</v>
      </c>
      <c r="AV228" s="11">
        <f t="shared" si="105"/>
        <v>0</v>
      </c>
      <c r="AW228" s="11">
        <f t="shared" si="105"/>
        <v>0</v>
      </c>
      <c r="AX228" s="11">
        <f t="shared" si="105"/>
        <v>0</v>
      </c>
      <c r="AY228" s="11">
        <f t="shared" si="105"/>
        <v>0</v>
      </c>
      <c r="AZ228" s="11">
        <f t="shared" si="105"/>
        <v>0</v>
      </c>
      <c r="BA228" s="11">
        <f t="shared" si="105"/>
        <v>0</v>
      </c>
      <c r="BB228" s="11">
        <f t="shared" si="105"/>
        <v>0</v>
      </c>
      <c r="BC228" s="11">
        <f t="shared" si="101"/>
        <v>0</v>
      </c>
      <c r="BD228" s="11">
        <f t="shared" si="101"/>
        <v>0</v>
      </c>
      <c r="BE228" s="11">
        <f t="shared" si="101"/>
        <v>0</v>
      </c>
      <c r="BF228" s="15" t="str">
        <f t="shared" si="109"/>
        <v>ČSN 42 5522</v>
      </c>
      <c r="BG228" s="42">
        <v>0.98909999999999998</v>
      </c>
      <c r="BH228" s="17">
        <f t="shared" si="110"/>
        <v>18</v>
      </c>
      <c r="BI228" s="17">
        <f t="shared" si="111"/>
        <v>7</v>
      </c>
      <c r="BX228" s="18">
        <f t="shared" si="94"/>
        <v>126</v>
      </c>
      <c r="BY228" s="42">
        <v>0.05</v>
      </c>
      <c r="BZ228" s="43">
        <f t="shared" si="112"/>
        <v>50.55100596501871</v>
      </c>
      <c r="CA228" s="18">
        <f t="shared" si="117"/>
        <v>3401.9999999999995</v>
      </c>
      <c r="CB228" s="18">
        <f t="shared" si="118"/>
        <v>377.99999999999994</v>
      </c>
      <c r="CC228" s="18">
        <f t="shared" si="119"/>
        <v>567</v>
      </c>
      <c r="CD228" s="25">
        <f t="shared" si="113"/>
        <v>1.5000000000000002</v>
      </c>
      <c r="CE228" s="26">
        <f t="shared" si="114"/>
        <v>5.1961524227066311</v>
      </c>
      <c r="CF228" s="18">
        <f t="shared" si="115"/>
        <v>126</v>
      </c>
      <c r="CG228" s="18">
        <f t="shared" si="120"/>
        <v>126</v>
      </c>
      <c r="CH228" s="18">
        <f t="shared" si="121"/>
        <v>514.5</v>
      </c>
      <c r="CI228" s="18">
        <f t="shared" si="122"/>
        <v>147</v>
      </c>
      <c r="CJ228" s="18">
        <f t="shared" si="123"/>
        <v>220.5</v>
      </c>
      <c r="CK228" s="25">
        <f t="shared" si="116"/>
        <v>1.5</v>
      </c>
      <c r="CL228" s="26">
        <f t="shared" si="124"/>
        <v>2.0207259421636903</v>
      </c>
      <c r="DJ228" s="20" t="s">
        <v>317</v>
      </c>
    </row>
    <row r="229" spans="1:114" x14ac:dyDescent="0.2">
      <c r="A229" s="15" t="s">
        <v>105</v>
      </c>
      <c r="B229" s="10" t="s">
        <v>329</v>
      </c>
      <c r="C229" s="11">
        <f t="shared" si="107"/>
        <v>1.1304000000000001</v>
      </c>
      <c r="D229" s="11">
        <f t="shared" si="106"/>
        <v>18</v>
      </c>
      <c r="E229" s="11">
        <f t="shared" si="106"/>
        <v>8</v>
      </c>
      <c r="F229" s="11">
        <f t="shared" si="106"/>
        <v>0</v>
      </c>
      <c r="G229" s="11">
        <f t="shared" si="104"/>
        <v>0</v>
      </c>
      <c r="H229" s="11">
        <f t="shared" si="104"/>
        <v>0</v>
      </c>
      <c r="I229" s="11">
        <f t="shared" si="104"/>
        <v>0</v>
      </c>
      <c r="J229" s="11">
        <f t="shared" si="104"/>
        <v>0</v>
      </c>
      <c r="K229" s="11">
        <f t="shared" si="104"/>
        <v>0</v>
      </c>
      <c r="L229" s="11">
        <f t="shared" si="100"/>
        <v>0</v>
      </c>
      <c r="M229" s="11">
        <f t="shared" si="100"/>
        <v>0</v>
      </c>
      <c r="N229" s="11">
        <f t="shared" si="100"/>
        <v>0</v>
      </c>
      <c r="O229" s="11">
        <f t="shared" si="100"/>
        <v>0</v>
      </c>
      <c r="P229" s="11">
        <f t="shared" si="100"/>
        <v>0</v>
      </c>
      <c r="Q229" s="11">
        <f t="shared" si="100"/>
        <v>0</v>
      </c>
      <c r="R229" s="11">
        <f t="shared" si="100"/>
        <v>0</v>
      </c>
      <c r="S229" s="11">
        <f t="shared" si="100"/>
        <v>0</v>
      </c>
      <c r="T229" s="11">
        <f t="shared" si="100"/>
        <v>144</v>
      </c>
      <c r="U229" s="40">
        <f t="shared" si="108"/>
        <v>5.1999999999999998E-2</v>
      </c>
      <c r="V229" s="11">
        <f t="shared" si="125"/>
        <v>46.001415428167022</v>
      </c>
      <c r="W229" s="11">
        <f t="shared" si="125"/>
        <v>3888</v>
      </c>
      <c r="X229" s="11">
        <f t="shared" si="125"/>
        <v>432</v>
      </c>
      <c r="Y229" s="11">
        <f t="shared" si="125"/>
        <v>648</v>
      </c>
      <c r="Z229" s="11">
        <f t="shared" si="125"/>
        <v>1.5</v>
      </c>
      <c r="AA229" s="11">
        <f t="shared" si="125"/>
        <v>5.196152422706632</v>
      </c>
      <c r="AB229" s="11">
        <f t="shared" si="125"/>
        <v>144</v>
      </c>
      <c r="AC229" s="11">
        <f t="shared" si="125"/>
        <v>144</v>
      </c>
      <c r="AD229" s="11">
        <f t="shared" si="125"/>
        <v>768</v>
      </c>
      <c r="AE229" s="11">
        <f t="shared" si="125"/>
        <v>192</v>
      </c>
      <c r="AF229" s="11">
        <f t="shared" si="125"/>
        <v>288</v>
      </c>
      <c r="AG229" s="11">
        <f t="shared" si="125"/>
        <v>1.5</v>
      </c>
      <c r="AH229" s="11">
        <f t="shared" si="125"/>
        <v>2.3094010767585029</v>
      </c>
      <c r="AI229" s="11">
        <f t="shared" si="125"/>
        <v>0</v>
      </c>
      <c r="AJ229" s="11">
        <f t="shared" si="125"/>
        <v>0</v>
      </c>
      <c r="AK229" s="11">
        <f t="shared" si="102"/>
        <v>0</v>
      </c>
      <c r="AL229" s="11">
        <f t="shared" si="83"/>
        <v>0</v>
      </c>
      <c r="AM229" s="11">
        <f t="shared" si="83"/>
        <v>0</v>
      </c>
      <c r="AN229" s="11">
        <f t="shared" si="83"/>
        <v>0</v>
      </c>
      <c r="AO229" s="11">
        <f t="shared" si="83"/>
        <v>0</v>
      </c>
      <c r="AP229" s="11">
        <f t="shared" si="83"/>
        <v>0</v>
      </c>
      <c r="AQ229" s="11">
        <f t="shared" si="105"/>
        <v>0</v>
      </c>
      <c r="AR229" s="11">
        <f t="shared" si="105"/>
        <v>0</v>
      </c>
      <c r="AS229" s="11">
        <f t="shared" si="105"/>
        <v>0</v>
      </c>
      <c r="AT229" s="11">
        <f t="shared" si="105"/>
        <v>0</v>
      </c>
      <c r="AU229" s="11">
        <f t="shared" si="105"/>
        <v>0</v>
      </c>
      <c r="AV229" s="11">
        <f t="shared" si="105"/>
        <v>0</v>
      </c>
      <c r="AW229" s="11">
        <f t="shared" si="105"/>
        <v>0</v>
      </c>
      <c r="AX229" s="11">
        <f t="shared" si="105"/>
        <v>0</v>
      </c>
      <c r="AY229" s="11">
        <f t="shared" si="105"/>
        <v>0</v>
      </c>
      <c r="AZ229" s="11">
        <f t="shared" si="105"/>
        <v>0</v>
      </c>
      <c r="BA229" s="11">
        <f t="shared" si="105"/>
        <v>0</v>
      </c>
      <c r="BB229" s="11">
        <f t="shared" si="105"/>
        <v>0</v>
      </c>
      <c r="BC229" s="11">
        <f t="shared" si="101"/>
        <v>0</v>
      </c>
      <c r="BD229" s="11">
        <f t="shared" si="101"/>
        <v>0</v>
      </c>
      <c r="BE229" s="11">
        <f t="shared" si="101"/>
        <v>0</v>
      </c>
      <c r="BF229" s="15" t="str">
        <f t="shared" si="109"/>
        <v>ČSN 42 5522</v>
      </c>
      <c r="BG229" s="42">
        <v>1.1304000000000001</v>
      </c>
      <c r="BH229" s="17">
        <f t="shared" si="110"/>
        <v>18</v>
      </c>
      <c r="BI229" s="17">
        <f t="shared" si="111"/>
        <v>8</v>
      </c>
      <c r="BX229" s="18">
        <f t="shared" si="94"/>
        <v>144</v>
      </c>
      <c r="BY229" s="42">
        <v>5.1999999999999998E-2</v>
      </c>
      <c r="BZ229" s="43">
        <f t="shared" si="112"/>
        <v>46.001415428167022</v>
      </c>
      <c r="CA229" s="18">
        <f t="shared" si="117"/>
        <v>3888</v>
      </c>
      <c r="CB229" s="18">
        <f t="shared" si="118"/>
        <v>432</v>
      </c>
      <c r="CC229" s="18">
        <f t="shared" si="119"/>
        <v>648</v>
      </c>
      <c r="CD229" s="25">
        <f t="shared" si="113"/>
        <v>1.5</v>
      </c>
      <c r="CE229" s="26">
        <f t="shared" si="114"/>
        <v>5.196152422706632</v>
      </c>
      <c r="CF229" s="18">
        <f t="shared" si="115"/>
        <v>144</v>
      </c>
      <c r="CG229" s="18">
        <f t="shared" si="120"/>
        <v>144</v>
      </c>
      <c r="CH229" s="18">
        <f t="shared" si="121"/>
        <v>768</v>
      </c>
      <c r="CI229" s="18">
        <f t="shared" si="122"/>
        <v>192</v>
      </c>
      <c r="CJ229" s="18">
        <f t="shared" si="123"/>
        <v>288</v>
      </c>
      <c r="CK229" s="25">
        <f t="shared" si="116"/>
        <v>1.5</v>
      </c>
      <c r="CL229" s="26">
        <f t="shared" si="124"/>
        <v>2.3094010767585029</v>
      </c>
      <c r="DJ229" s="20" t="s">
        <v>317</v>
      </c>
    </row>
    <row r="230" spans="1:114" x14ac:dyDescent="0.2">
      <c r="A230" s="15" t="s">
        <v>105</v>
      </c>
      <c r="B230" s="10" t="s">
        <v>330</v>
      </c>
      <c r="C230" s="11">
        <f t="shared" si="107"/>
        <v>1.413</v>
      </c>
      <c r="D230" s="11">
        <f t="shared" si="106"/>
        <v>18</v>
      </c>
      <c r="E230" s="11">
        <f t="shared" si="106"/>
        <v>10</v>
      </c>
      <c r="F230" s="11">
        <f t="shared" si="106"/>
        <v>0</v>
      </c>
      <c r="G230" s="11">
        <f t="shared" si="104"/>
        <v>0</v>
      </c>
      <c r="H230" s="11">
        <f t="shared" si="104"/>
        <v>0</v>
      </c>
      <c r="I230" s="11">
        <f t="shared" si="104"/>
        <v>0</v>
      </c>
      <c r="J230" s="11">
        <f t="shared" si="104"/>
        <v>0</v>
      </c>
      <c r="K230" s="11">
        <f t="shared" si="104"/>
        <v>0</v>
      </c>
      <c r="L230" s="11">
        <f t="shared" si="100"/>
        <v>0</v>
      </c>
      <c r="M230" s="11">
        <f t="shared" si="100"/>
        <v>0</v>
      </c>
      <c r="N230" s="11">
        <f t="shared" si="100"/>
        <v>0</v>
      </c>
      <c r="O230" s="11">
        <f t="shared" si="100"/>
        <v>0</v>
      </c>
      <c r="P230" s="11">
        <f t="shared" si="100"/>
        <v>0</v>
      </c>
      <c r="Q230" s="11">
        <f t="shared" si="100"/>
        <v>0</v>
      </c>
      <c r="R230" s="11">
        <f t="shared" si="100"/>
        <v>0</v>
      </c>
      <c r="S230" s="11">
        <f t="shared" si="100"/>
        <v>0</v>
      </c>
      <c r="T230" s="11">
        <f t="shared" si="100"/>
        <v>180</v>
      </c>
      <c r="U230" s="40">
        <f t="shared" si="108"/>
        <v>5.6000000000000001E-2</v>
      </c>
      <c r="V230" s="11">
        <f t="shared" si="125"/>
        <v>39.631988676574665</v>
      </c>
      <c r="W230" s="11">
        <f t="shared" si="125"/>
        <v>4860</v>
      </c>
      <c r="X230" s="11">
        <f t="shared" si="125"/>
        <v>540</v>
      </c>
      <c r="Y230" s="11">
        <f t="shared" si="125"/>
        <v>810</v>
      </c>
      <c r="Z230" s="11">
        <f t="shared" si="125"/>
        <v>1.5</v>
      </c>
      <c r="AA230" s="11">
        <f t="shared" si="125"/>
        <v>5.196152422706632</v>
      </c>
      <c r="AB230" s="11">
        <f t="shared" si="125"/>
        <v>180</v>
      </c>
      <c r="AC230" s="11">
        <f t="shared" si="125"/>
        <v>180</v>
      </c>
      <c r="AD230" s="11">
        <f t="shared" si="125"/>
        <v>1500</v>
      </c>
      <c r="AE230" s="11">
        <f t="shared" si="125"/>
        <v>300</v>
      </c>
      <c r="AF230" s="11">
        <f t="shared" si="125"/>
        <v>450</v>
      </c>
      <c r="AG230" s="11">
        <f t="shared" si="125"/>
        <v>1.5</v>
      </c>
      <c r="AH230" s="11">
        <f t="shared" si="125"/>
        <v>2.8867513459481291</v>
      </c>
      <c r="AI230" s="11">
        <f t="shared" si="125"/>
        <v>0</v>
      </c>
      <c r="AJ230" s="11">
        <f t="shared" si="125"/>
        <v>0</v>
      </c>
      <c r="AK230" s="11">
        <f t="shared" si="102"/>
        <v>0</v>
      </c>
      <c r="AL230" s="11">
        <f t="shared" si="102"/>
        <v>0</v>
      </c>
      <c r="AM230" s="11">
        <f t="shared" si="102"/>
        <v>0</v>
      </c>
      <c r="AN230" s="11">
        <f t="shared" si="102"/>
        <v>0</v>
      </c>
      <c r="AO230" s="11">
        <f t="shared" si="102"/>
        <v>0</v>
      </c>
      <c r="AP230" s="11">
        <f t="shared" si="102"/>
        <v>0</v>
      </c>
      <c r="AQ230" s="11">
        <f t="shared" si="105"/>
        <v>0</v>
      </c>
      <c r="AR230" s="11">
        <f t="shared" si="105"/>
        <v>0</v>
      </c>
      <c r="AS230" s="11">
        <f t="shared" si="105"/>
        <v>0</v>
      </c>
      <c r="AT230" s="11">
        <f t="shared" si="105"/>
        <v>0</v>
      </c>
      <c r="AU230" s="11">
        <f t="shared" si="105"/>
        <v>0</v>
      </c>
      <c r="AV230" s="11">
        <f t="shared" si="105"/>
        <v>0</v>
      </c>
      <c r="AW230" s="11">
        <f t="shared" si="105"/>
        <v>0</v>
      </c>
      <c r="AX230" s="11">
        <f t="shared" si="105"/>
        <v>0</v>
      </c>
      <c r="AY230" s="11">
        <f t="shared" si="105"/>
        <v>0</v>
      </c>
      <c r="AZ230" s="11">
        <f t="shared" si="105"/>
        <v>0</v>
      </c>
      <c r="BA230" s="11">
        <f t="shared" si="105"/>
        <v>0</v>
      </c>
      <c r="BB230" s="11">
        <f t="shared" si="105"/>
        <v>0</v>
      </c>
      <c r="BC230" s="11">
        <f t="shared" si="101"/>
        <v>0</v>
      </c>
      <c r="BD230" s="11">
        <f t="shared" si="101"/>
        <v>0</v>
      </c>
      <c r="BE230" s="11">
        <f t="shared" si="101"/>
        <v>0</v>
      </c>
      <c r="BF230" s="15" t="str">
        <f t="shared" si="109"/>
        <v>ČSN 42 5522</v>
      </c>
      <c r="BG230" s="42">
        <v>1.413</v>
      </c>
      <c r="BH230" s="17">
        <f t="shared" si="110"/>
        <v>18</v>
      </c>
      <c r="BI230" s="17">
        <f t="shared" si="111"/>
        <v>10</v>
      </c>
      <c r="BX230" s="18">
        <f t="shared" si="94"/>
        <v>180</v>
      </c>
      <c r="BY230" s="42">
        <v>5.6000000000000001E-2</v>
      </c>
      <c r="BZ230" s="43">
        <f t="shared" si="112"/>
        <v>39.631988676574665</v>
      </c>
      <c r="CA230" s="18">
        <f t="shared" si="117"/>
        <v>4860</v>
      </c>
      <c r="CB230" s="18">
        <f t="shared" si="118"/>
        <v>540</v>
      </c>
      <c r="CC230" s="18">
        <f t="shared" si="119"/>
        <v>810</v>
      </c>
      <c r="CD230" s="25">
        <f t="shared" si="113"/>
        <v>1.5</v>
      </c>
      <c r="CE230" s="26">
        <f t="shared" si="114"/>
        <v>5.196152422706632</v>
      </c>
      <c r="CF230" s="18">
        <f t="shared" si="115"/>
        <v>180</v>
      </c>
      <c r="CG230" s="18">
        <f t="shared" si="120"/>
        <v>180</v>
      </c>
      <c r="CH230" s="18">
        <f t="shared" si="121"/>
        <v>1500</v>
      </c>
      <c r="CI230" s="18">
        <f t="shared" si="122"/>
        <v>300</v>
      </c>
      <c r="CJ230" s="18">
        <f t="shared" si="123"/>
        <v>450</v>
      </c>
      <c r="CK230" s="25">
        <f t="shared" si="116"/>
        <v>1.5</v>
      </c>
      <c r="CL230" s="26">
        <f t="shared" si="124"/>
        <v>2.8867513459481291</v>
      </c>
      <c r="DJ230" s="20" t="s">
        <v>317</v>
      </c>
    </row>
    <row r="231" spans="1:114" x14ac:dyDescent="0.2">
      <c r="A231" s="15" t="s">
        <v>105</v>
      </c>
      <c r="B231" s="10" t="s">
        <v>331</v>
      </c>
      <c r="C231" s="11">
        <f t="shared" si="107"/>
        <v>1.6956</v>
      </c>
      <c r="D231" s="11">
        <f t="shared" si="106"/>
        <v>18</v>
      </c>
      <c r="E231" s="11">
        <f t="shared" si="106"/>
        <v>12</v>
      </c>
      <c r="F231" s="11">
        <f t="shared" si="106"/>
        <v>0</v>
      </c>
      <c r="G231" s="11">
        <f t="shared" si="104"/>
        <v>0</v>
      </c>
      <c r="H231" s="11">
        <f t="shared" si="104"/>
        <v>0</v>
      </c>
      <c r="I231" s="11">
        <f t="shared" si="104"/>
        <v>0</v>
      </c>
      <c r="J231" s="11">
        <f t="shared" si="104"/>
        <v>0</v>
      </c>
      <c r="K231" s="11">
        <f t="shared" si="104"/>
        <v>0</v>
      </c>
      <c r="L231" s="11">
        <f t="shared" si="100"/>
        <v>0</v>
      </c>
      <c r="M231" s="11">
        <f t="shared" si="100"/>
        <v>0</v>
      </c>
      <c r="N231" s="11">
        <f t="shared" si="100"/>
        <v>0</v>
      </c>
      <c r="O231" s="11">
        <f t="shared" si="100"/>
        <v>0</v>
      </c>
      <c r="P231" s="11">
        <f t="shared" si="100"/>
        <v>0</v>
      </c>
      <c r="Q231" s="11">
        <f t="shared" si="100"/>
        <v>0</v>
      </c>
      <c r="R231" s="11">
        <f t="shared" si="100"/>
        <v>0</v>
      </c>
      <c r="S231" s="11">
        <f t="shared" si="100"/>
        <v>0</v>
      </c>
      <c r="T231" s="11">
        <f t="shared" si="100"/>
        <v>216</v>
      </c>
      <c r="U231" s="40">
        <f t="shared" si="108"/>
        <v>0.06</v>
      </c>
      <c r="V231" s="11">
        <f t="shared" si="125"/>
        <v>35.385704175513098</v>
      </c>
      <c r="W231" s="11">
        <f t="shared" si="125"/>
        <v>5832</v>
      </c>
      <c r="X231" s="11">
        <f t="shared" si="125"/>
        <v>648</v>
      </c>
      <c r="Y231" s="11">
        <f t="shared" si="125"/>
        <v>972</v>
      </c>
      <c r="Z231" s="11">
        <f t="shared" si="125"/>
        <v>1.5</v>
      </c>
      <c r="AA231" s="11">
        <f t="shared" si="125"/>
        <v>5.196152422706632</v>
      </c>
      <c r="AB231" s="11">
        <f t="shared" si="125"/>
        <v>216</v>
      </c>
      <c r="AC231" s="11">
        <f t="shared" si="125"/>
        <v>216</v>
      </c>
      <c r="AD231" s="11">
        <f t="shared" si="125"/>
        <v>2592</v>
      </c>
      <c r="AE231" s="11">
        <f t="shared" si="125"/>
        <v>432</v>
      </c>
      <c r="AF231" s="11">
        <f t="shared" si="125"/>
        <v>648</v>
      </c>
      <c r="AG231" s="11">
        <f t="shared" si="125"/>
        <v>1.5</v>
      </c>
      <c r="AH231" s="11">
        <f t="shared" si="125"/>
        <v>3.4641016151377544</v>
      </c>
      <c r="AI231" s="11">
        <f t="shared" si="125"/>
        <v>0</v>
      </c>
      <c r="AJ231" s="11">
        <f t="shared" si="125"/>
        <v>0</v>
      </c>
      <c r="AK231" s="11">
        <f t="shared" si="102"/>
        <v>0</v>
      </c>
      <c r="AL231" s="11">
        <f t="shared" si="102"/>
        <v>0</v>
      </c>
      <c r="AM231" s="11">
        <f t="shared" si="102"/>
        <v>0</v>
      </c>
      <c r="AN231" s="11">
        <f t="shared" si="102"/>
        <v>0</v>
      </c>
      <c r="AO231" s="11">
        <f t="shared" si="102"/>
        <v>0</v>
      </c>
      <c r="AP231" s="11">
        <f t="shared" si="102"/>
        <v>0</v>
      </c>
      <c r="AQ231" s="11">
        <f t="shared" si="105"/>
        <v>0</v>
      </c>
      <c r="AR231" s="11">
        <f t="shared" si="105"/>
        <v>0</v>
      </c>
      <c r="AS231" s="11">
        <f t="shared" si="105"/>
        <v>0</v>
      </c>
      <c r="AT231" s="11">
        <f t="shared" si="105"/>
        <v>0</v>
      </c>
      <c r="AU231" s="11">
        <f t="shared" si="105"/>
        <v>0</v>
      </c>
      <c r="AV231" s="11">
        <f t="shared" si="105"/>
        <v>0</v>
      </c>
      <c r="AW231" s="11">
        <f t="shared" si="105"/>
        <v>0</v>
      </c>
      <c r="AX231" s="11">
        <f t="shared" si="105"/>
        <v>0</v>
      </c>
      <c r="AY231" s="11">
        <f t="shared" si="105"/>
        <v>0</v>
      </c>
      <c r="AZ231" s="11">
        <f t="shared" si="105"/>
        <v>0</v>
      </c>
      <c r="BA231" s="11">
        <f t="shared" si="105"/>
        <v>0</v>
      </c>
      <c r="BB231" s="11">
        <f t="shared" si="105"/>
        <v>0</v>
      </c>
      <c r="BC231" s="11">
        <f t="shared" si="101"/>
        <v>0</v>
      </c>
      <c r="BD231" s="11">
        <f t="shared" si="101"/>
        <v>0</v>
      </c>
      <c r="BE231" s="11">
        <f t="shared" si="101"/>
        <v>0</v>
      </c>
      <c r="BF231" s="15" t="str">
        <f t="shared" si="109"/>
        <v>ČSN 42 5522</v>
      </c>
      <c r="BG231" s="42">
        <v>1.6956</v>
      </c>
      <c r="BH231" s="17">
        <f t="shared" si="110"/>
        <v>18</v>
      </c>
      <c r="BI231" s="17">
        <f t="shared" si="111"/>
        <v>12</v>
      </c>
      <c r="BX231" s="18">
        <f t="shared" si="94"/>
        <v>216</v>
      </c>
      <c r="BY231" s="42">
        <v>0.06</v>
      </c>
      <c r="BZ231" s="43">
        <f t="shared" si="112"/>
        <v>35.385704175513098</v>
      </c>
      <c r="CA231" s="18">
        <f t="shared" si="117"/>
        <v>5832</v>
      </c>
      <c r="CB231" s="18">
        <f t="shared" si="118"/>
        <v>648</v>
      </c>
      <c r="CC231" s="18">
        <f t="shared" si="119"/>
        <v>972</v>
      </c>
      <c r="CD231" s="25">
        <f t="shared" si="113"/>
        <v>1.5</v>
      </c>
      <c r="CE231" s="26">
        <f t="shared" si="114"/>
        <v>5.196152422706632</v>
      </c>
      <c r="CF231" s="18">
        <f t="shared" si="115"/>
        <v>216</v>
      </c>
      <c r="CG231" s="18">
        <f t="shared" si="120"/>
        <v>216</v>
      </c>
      <c r="CH231" s="18">
        <f t="shared" si="121"/>
        <v>2592</v>
      </c>
      <c r="CI231" s="18">
        <f t="shared" si="122"/>
        <v>432</v>
      </c>
      <c r="CJ231" s="18">
        <f t="shared" si="123"/>
        <v>648</v>
      </c>
      <c r="CK231" s="25">
        <f t="shared" si="116"/>
        <v>1.5</v>
      </c>
      <c r="CL231" s="26">
        <f t="shared" si="124"/>
        <v>3.4641016151377544</v>
      </c>
      <c r="DJ231" s="20" t="s">
        <v>317</v>
      </c>
    </row>
    <row r="232" spans="1:114" x14ac:dyDescent="0.2">
      <c r="A232" s="15" t="s">
        <v>105</v>
      </c>
      <c r="B232" s="10" t="s">
        <v>332</v>
      </c>
      <c r="C232" s="11">
        <f t="shared" si="107"/>
        <v>0.78500000000000003</v>
      </c>
      <c r="D232" s="11">
        <f t="shared" si="106"/>
        <v>20</v>
      </c>
      <c r="E232" s="11">
        <f t="shared" si="106"/>
        <v>5</v>
      </c>
      <c r="F232" s="11">
        <f t="shared" si="106"/>
        <v>0</v>
      </c>
      <c r="G232" s="11">
        <f t="shared" si="104"/>
        <v>0</v>
      </c>
      <c r="H232" s="11">
        <f t="shared" si="104"/>
        <v>0</v>
      </c>
      <c r="I232" s="11">
        <f t="shared" si="104"/>
        <v>0</v>
      </c>
      <c r="J232" s="11">
        <f t="shared" si="104"/>
        <v>0</v>
      </c>
      <c r="K232" s="11">
        <f t="shared" si="104"/>
        <v>0</v>
      </c>
      <c r="L232" s="11">
        <f t="shared" si="100"/>
        <v>0</v>
      </c>
      <c r="M232" s="11">
        <f t="shared" si="100"/>
        <v>0</v>
      </c>
      <c r="N232" s="11">
        <f t="shared" si="100"/>
        <v>0</v>
      </c>
      <c r="O232" s="11">
        <f t="shared" si="100"/>
        <v>0</v>
      </c>
      <c r="P232" s="11">
        <f t="shared" si="100"/>
        <v>0</v>
      </c>
      <c r="Q232" s="11">
        <f t="shared" si="100"/>
        <v>0</v>
      </c>
      <c r="R232" s="11">
        <f t="shared" si="100"/>
        <v>0</v>
      </c>
      <c r="S232" s="11">
        <f t="shared" si="100"/>
        <v>0</v>
      </c>
      <c r="T232" s="11">
        <f t="shared" si="100"/>
        <v>100</v>
      </c>
      <c r="U232" s="40">
        <f t="shared" si="108"/>
        <v>0.05</v>
      </c>
      <c r="V232" s="11">
        <f t="shared" si="125"/>
        <v>63.694267515923578</v>
      </c>
      <c r="W232" s="11">
        <f t="shared" si="125"/>
        <v>3333.333333333333</v>
      </c>
      <c r="X232" s="11">
        <f t="shared" si="125"/>
        <v>333.33333333333331</v>
      </c>
      <c r="Y232" s="11">
        <f t="shared" si="125"/>
        <v>500</v>
      </c>
      <c r="Z232" s="11">
        <f t="shared" si="125"/>
        <v>1.5</v>
      </c>
      <c r="AA232" s="11">
        <f t="shared" si="125"/>
        <v>5.7735026918962573</v>
      </c>
      <c r="AB232" s="11">
        <f t="shared" si="125"/>
        <v>100</v>
      </c>
      <c r="AC232" s="11">
        <f t="shared" si="125"/>
        <v>100</v>
      </c>
      <c r="AD232" s="11">
        <f t="shared" si="125"/>
        <v>208.33333333333331</v>
      </c>
      <c r="AE232" s="11">
        <f t="shared" si="125"/>
        <v>83.333333333333329</v>
      </c>
      <c r="AF232" s="11">
        <f t="shared" si="125"/>
        <v>125</v>
      </c>
      <c r="AG232" s="11">
        <f t="shared" si="125"/>
        <v>1.5</v>
      </c>
      <c r="AH232" s="11">
        <f t="shared" si="125"/>
        <v>1.4433756729740643</v>
      </c>
      <c r="AI232" s="11">
        <f t="shared" si="125"/>
        <v>0</v>
      </c>
      <c r="AJ232" s="11">
        <f t="shared" si="125"/>
        <v>0</v>
      </c>
      <c r="AK232" s="11">
        <f t="shared" si="102"/>
        <v>0</v>
      </c>
      <c r="AL232" s="11">
        <f t="shared" si="102"/>
        <v>0</v>
      </c>
      <c r="AM232" s="11">
        <f t="shared" si="102"/>
        <v>0</v>
      </c>
      <c r="AN232" s="11">
        <f t="shared" si="102"/>
        <v>0</v>
      </c>
      <c r="AO232" s="11">
        <f t="shared" si="102"/>
        <v>0</v>
      </c>
      <c r="AP232" s="11">
        <f t="shared" si="102"/>
        <v>0</v>
      </c>
      <c r="AQ232" s="11">
        <f t="shared" si="105"/>
        <v>0</v>
      </c>
      <c r="AR232" s="11">
        <f t="shared" si="105"/>
        <v>0</v>
      </c>
      <c r="AS232" s="11">
        <f t="shared" si="105"/>
        <v>0</v>
      </c>
      <c r="AT232" s="11">
        <f t="shared" si="105"/>
        <v>0</v>
      </c>
      <c r="AU232" s="11">
        <f t="shared" si="105"/>
        <v>0</v>
      </c>
      <c r="AV232" s="11">
        <f t="shared" si="105"/>
        <v>0</v>
      </c>
      <c r="AW232" s="11">
        <f t="shared" si="105"/>
        <v>0</v>
      </c>
      <c r="AX232" s="11">
        <f t="shared" si="105"/>
        <v>0</v>
      </c>
      <c r="AY232" s="11">
        <f t="shared" si="105"/>
        <v>0</v>
      </c>
      <c r="AZ232" s="11">
        <f t="shared" si="105"/>
        <v>0</v>
      </c>
      <c r="BA232" s="11">
        <f t="shared" si="105"/>
        <v>0</v>
      </c>
      <c r="BB232" s="11">
        <f t="shared" si="105"/>
        <v>0</v>
      </c>
      <c r="BC232" s="11">
        <f t="shared" si="101"/>
        <v>0</v>
      </c>
      <c r="BD232" s="11">
        <f t="shared" si="101"/>
        <v>0</v>
      </c>
      <c r="BE232" s="11">
        <f t="shared" si="101"/>
        <v>0</v>
      </c>
      <c r="BF232" s="15" t="str">
        <f t="shared" si="109"/>
        <v>ČSN 42 5522</v>
      </c>
      <c r="BG232" s="42">
        <v>0.78500000000000003</v>
      </c>
      <c r="BH232" s="17">
        <f t="shared" si="110"/>
        <v>20</v>
      </c>
      <c r="BI232" s="17">
        <f t="shared" si="111"/>
        <v>5</v>
      </c>
      <c r="BX232" s="18">
        <f t="shared" si="94"/>
        <v>100</v>
      </c>
      <c r="BY232" s="42">
        <v>0.05</v>
      </c>
      <c r="BZ232" s="43">
        <f t="shared" si="112"/>
        <v>63.694267515923578</v>
      </c>
      <c r="CA232" s="18">
        <f t="shared" si="117"/>
        <v>3333.333333333333</v>
      </c>
      <c r="CB232" s="18">
        <f t="shared" si="118"/>
        <v>333.33333333333331</v>
      </c>
      <c r="CC232" s="18">
        <f t="shared" si="119"/>
        <v>500</v>
      </c>
      <c r="CD232" s="25">
        <f t="shared" si="113"/>
        <v>1.5</v>
      </c>
      <c r="CE232" s="26">
        <f t="shared" si="114"/>
        <v>5.7735026918962573</v>
      </c>
      <c r="CF232" s="18">
        <f t="shared" si="115"/>
        <v>100</v>
      </c>
      <c r="CG232" s="18">
        <f t="shared" si="120"/>
        <v>100</v>
      </c>
      <c r="CH232" s="18">
        <f t="shared" si="121"/>
        <v>208.33333333333331</v>
      </c>
      <c r="CI232" s="18">
        <f t="shared" si="122"/>
        <v>83.333333333333329</v>
      </c>
      <c r="CJ232" s="18">
        <f t="shared" si="123"/>
        <v>125</v>
      </c>
      <c r="CK232" s="25">
        <f t="shared" si="116"/>
        <v>1.5</v>
      </c>
      <c r="CL232" s="26">
        <f t="shared" si="124"/>
        <v>1.4433756729740643</v>
      </c>
      <c r="DJ232" s="20" t="s">
        <v>317</v>
      </c>
    </row>
    <row r="233" spans="1:114" x14ac:dyDescent="0.2">
      <c r="A233" s="15" t="s">
        <v>105</v>
      </c>
      <c r="B233" s="10" t="s">
        <v>333</v>
      </c>
      <c r="C233" s="11">
        <f t="shared" si="107"/>
        <v>0.94199999999999995</v>
      </c>
      <c r="D233" s="11">
        <f t="shared" si="106"/>
        <v>20</v>
      </c>
      <c r="E233" s="11">
        <f t="shared" si="106"/>
        <v>6</v>
      </c>
      <c r="F233" s="11">
        <f t="shared" si="106"/>
        <v>0</v>
      </c>
      <c r="G233" s="11">
        <f t="shared" si="104"/>
        <v>0</v>
      </c>
      <c r="H233" s="11">
        <f t="shared" si="104"/>
        <v>0</v>
      </c>
      <c r="I233" s="11">
        <f t="shared" si="104"/>
        <v>0</v>
      </c>
      <c r="J233" s="11">
        <f t="shared" si="104"/>
        <v>0</v>
      </c>
      <c r="K233" s="11">
        <f t="shared" si="104"/>
        <v>0</v>
      </c>
      <c r="L233" s="11">
        <f t="shared" si="100"/>
        <v>0</v>
      </c>
      <c r="M233" s="11">
        <f t="shared" si="100"/>
        <v>0</v>
      </c>
      <c r="N233" s="11">
        <f t="shared" si="100"/>
        <v>0</v>
      </c>
      <c r="O233" s="11">
        <f t="shared" si="100"/>
        <v>0</v>
      </c>
      <c r="P233" s="11">
        <f t="shared" si="100"/>
        <v>0</v>
      </c>
      <c r="Q233" s="11">
        <f t="shared" si="100"/>
        <v>0</v>
      </c>
      <c r="R233" s="11">
        <f t="shared" si="100"/>
        <v>0</v>
      </c>
      <c r="S233" s="11">
        <f t="shared" si="100"/>
        <v>0</v>
      </c>
      <c r="T233" s="11">
        <f t="shared" si="100"/>
        <v>120</v>
      </c>
      <c r="U233" s="40">
        <f t="shared" si="108"/>
        <v>5.1999999999999998E-2</v>
      </c>
      <c r="V233" s="11">
        <f t="shared" si="125"/>
        <v>55.20169851380043</v>
      </c>
      <c r="W233" s="11">
        <f t="shared" si="125"/>
        <v>4000</v>
      </c>
      <c r="X233" s="11">
        <f t="shared" si="125"/>
        <v>400</v>
      </c>
      <c r="Y233" s="11">
        <f t="shared" si="125"/>
        <v>600</v>
      </c>
      <c r="Z233" s="11">
        <f t="shared" si="125"/>
        <v>1.5</v>
      </c>
      <c r="AA233" s="11">
        <f t="shared" si="125"/>
        <v>5.7735026918962582</v>
      </c>
      <c r="AB233" s="11">
        <f t="shared" si="125"/>
        <v>120</v>
      </c>
      <c r="AC233" s="11">
        <f t="shared" si="125"/>
        <v>120</v>
      </c>
      <c r="AD233" s="11">
        <f t="shared" si="125"/>
        <v>359.99999999999994</v>
      </c>
      <c r="AE233" s="11">
        <f t="shared" si="125"/>
        <v>119.99999999999999</v>
      </c>
      <c r="AF233" s="11">
        <f t="shared" si="125"/>
        <v>180</v>
      </c>
      <c r="AG233" s="11">
        <f t="shared" si="125"/>
        <v>1.5000000000000002</v>
      </c>
      <c r="AH233" s="11">
        <f t="shared" si="125"/>
        <v>1.7320508075688772</v>
      </c>
      <c r="AI233" s="11">
        <f t="shared" si="125"/>
        <v>0</v>
      </c>
      <c r="AJ233" s="11">
        <f t="shared" si="125"/>
        <v>0</v>
      </c>
      <c r="AK233" s="11">
        <f t="shared" si="102"/>
        <v>0</v>
      </c>
      <c r="AL233" s="11">
        <f t="shared" si="102"/>
        <v>0</v>
      </c>
      <c r="AM233" s="11">
        <f t="shared" si="102"/>
        <v>0</v>
      </c>
      <c r="AN233" s="11">
        <f t="shared" si="102"/>
        <v>0</v>
      </c>
      <c r="AO233" s="11">
        <f t="shared" si="102"/>
        <v>0</v>
      </c>
      <c r="AP233" s="11">
        <f t="shared" si="102"/>
        <v>0</v>
      </c>
      <c r="AQ233" s="11">
        <f t="shared" si="105"/>
        <v>0</v>
      </c>
      <c r="AR233" s="11">
        <f t="shared" si="105"/>
        <v>0</v>
      </c>
      <c r="AS233" s="11">
        <f t="shared" si="105"/>
        <v>0</v>
      </c>
      <c r="AT233" s="11">
        <f t="shared" si="105"/>
        <v>0</v>
      </c>
      <c r="AU233" s="11">
        <f t="shared" si="105"/>
        <v>0</v>
      </c>
      <c r="AV233" s="11">
        <f t="shared" si="105"/>
        <v>0</v>
      </c>
      <c r="AW233" s="11">
        <f t="shared" si="105"/>
        <v>0</v>
      </c>
      <c r="AX233" s="11">
        <f t="shared" si="105"/>
        <v>0</v>
      </c>
      <c r="AY233" s="11">
        <f t="shared" si="105"/>
        <v>0</v>
      </c>
      <c r="AZ233" s="11">
        <f t="shared" si="105"/>
        <v>0</v>
      </c>
      <c r="BA233" s="11">
        <f t="shared" si="105"/>
        <v>0</v>
      </c>
      <c r="BB233" s="11">
        <f t="shared" si="105"/>
        <v>0</v>
      </c>
      <c r="BC233" s="11">
        <f t="shared" si="101"/>
        <v>0</v>
      </c>
      <c r="BD233" s="11">
        <f t="shared" si="101"/>
        <v>0</v>
      </c>
      <c r="BE233" s="11">
        <f t="shared" si="101"/>
        <v>0</v>
      </c>
      <c r="BF233" s="15" t="str">
        <f t="shared" si="109"/>
        <v>ČSN 42 5522</v>
      </c>
      <c r="BG233" s="42">
        <v>0.94199999999999995</v>
      </c>
      <c r="BH233" s="17">
        <f t="shared" si="110"/>
        <v>20</v>
      </c>
      <c r="BI233" s="17">
        <f t="shared" si="111"/>
        <v>6</v>
      </c>
      <c r="BX233" s="18">
        <f t="shared" si="94"/>
        <v>120</v>
      </c>
      <c r="BY233" s="42">
        <v>5.1999999999999998E-2</v>
      </c>
      <c r="BZ233" s="43">
        <f t="shared" si="112"/>
        <v>55.20169851380043</v>
      </c>
      <c r="CA233" s="18">
        <f t="shared" si="117"/>
        <v>4000</v>
      </c>
      <c r="CB233" s="18">
        <f t="shared" si="118"/>
        <v>400</v>
      </c>
      <c r="CC233" s="18">
        <f t="shared" si="119"/>
        <v>600</v>
      </c>
      <c r="CD233" s="25">
        <f t="shared" si="113"/>
        <v>1.5</v>
      </c>
      <c r="CE233" s="26">
        <f t="shared" si="114"/>
        <v>5.7735026918962582</v>
      </c>
      <c r="CF233" s="18">
        <f t="shared" si="115"/>
        <v>120</v>
      </c>
      <c r="CG233" s="18">
        <f t="shared" si="120"/>
        <v>120</v>
      </c>
      <c r="CH233" s="18">
        <f t="shared" si="121"/>
        <v>359.99999999999994</v>
      </c>
      <c r="CI233" s="18">
        <f t="shared" si="122"/>
        <v>119.99999999999999</v>
      </c>
      <c r="CJ233" s="18">
        <f t="shared" si="123"/>
        <v>180</v>
      </c>
      <c r="CK233" s="25">
        <f t="shared" si="116"/>
        <v>1.5000000000000002</v>
      </c>
      <c r="CL233" s="26">
        <f t="shared" si="124"/>
        <v>1.7320508075688772</v>
      </c>
      <c r="DJ233" s="20" t="s">
        <v>317</v>
      </c>
    </row>
    <row r="234" spans="1:114" x14ac:dyDescent="0.2">
      <c r="A234" s="15" t="s">
        <v>105</v>
      </c>
      <c r="B234" s="10" t="s">
        <v>334</v>
      </c>
      <c r="C234" s="11">
        <f t="shared" si="107"/>
        <v>1.099</v>
      </c>
      <c r="D234" s="11">
        <f t="shared" si="106"/>
        <v>20</v>
      </c>
      <c r="E234" s="11">
        <f t="shared" si="106"/>
        <v>7</v>
      </c>
      <c r="F234" s="11">
        <f t="shared" si="106"/>
        <v>0</v>
      </c>
      <c r="G234" s="11">
        <f t="shared" si="104"/>
        <v>0</v>
      </c>
      <c r="H234" s="11">
        <f t="shared" si="104"/>
        <v>0</v>
      </c>
      <c r="I234" s="11">
        <f t="shared" si="104"/>
        <v>0</v>
      </c>
      <c r="J234" s="11">
        <f t="shared" si="104"/>
        <v>0</v>
      </c>
      <c r="K234" s="11">
        <f t="shared" si="104"/>
        <v>0</v>
      </c>
      <c r="L234" s="11">
        <f t="shared" si="100"/>
        <v>0</v>
      </c>
      <c r="M234" s="11">
        <f t="shared" si="100"/>
        <v>0</v>
      </c>
      <c r="N234" s="11">
        <f t="shared" si="100"/>
        <v>0</v>
      </c>
      <c r="O234" s="11">
        <f t="shared" ref="O234:T276" si="126">IF($A234="x",BS234,"")</f>
        <v>0</v>
      </c>
      <c r="P234" s="11">
        <f t="shared" si="126"/>
        <v>0</v>
      </c>
      <c r="Q234" s="11">
        <f t="shared" si="126"/>
        <v>0</v>
      </c>
      <c r="R234" s="11">
        <f t="shared" si="126"/>
        <v>0</v>
      </c>
      <c r="S234" s="11">
        <f t="shared" si="126"/>
        <v>0</v>
      </c>
      <c r="T234" s="11">
        <f t="shared" si="126"/>
        <v>140</v>
      </c>
      <c r="U234" s="40">
        <f t="shared" si="108"/>
        <v>5.3999999999999999E-2</v>
      </c>
      <c r="V234" s="11">
        <f t="shared" si="125"/>
        <v>49.135577797998181</v>
      </c>
      <c r="W234" s="11">
        <f t="shared" si="125"/>
        <v>4666.6666666666661</v>
      </c>
      <c r="X234" s="11">
        <f t="shared" si="125"/>
        <v>466.66666666666663</v>
      </c>
      <c r="Y234" s="11">
        <f t="shared" si="125"/>
        <v>700</v>
      </c>
      <c r="Z234" s="11">
        <f t="shared" si="125"/>
        <v>1.5000000000000002</v>
      </c>
      <c r="AA234" s="11">
        <f t="shared" si="125"/>
        <v>5.7735026918962573</v>
      </c>
      <c r="AB234" s="11">
        <f t="shared" si="125"/>
        <v>140</v>
      </c>
      <c r="AC234" s="11">
        <f t="shared" si="125"/>
        <v>140</v>
      </c>
      <c r="AD234" s="11">
        <f t="shared" si="125"/>
        <v>571.66666666666663</v>
      </c>
      <c r="AE234" s="11">
        <f t="shared" si="125"/>
        <v>163.33333333333331</v>
      </c>
      <c r="AF234" s="11">
        <f t="shared" si="125"/>
        <v>245</v>
      </c>
      <c r="AG234" s="11">
        <f t="shared" si="125"/>
        <v>1.5000000000000002</v>
      </c>
      <c r="AH234" s="11">
        <f t="shared" si="125"/>
        <v>2.0207259421636903</v>
      </c>
      <c r="AI234" s="11">
        <f t="shared" si="125"/>
        <v>0</v>
      </c>
      <c r="AJ234" s="11">
        <f t="shared" si="125"/>
        <v>0</v>
      </c>
      <c r="AK234" s="11">
        <f t="shared" si="102"/>
        <v>0</v>
      </c>
      <c r="AL234" s="11">
        <f t="shared" si="102"/>
        <v>0</v>
      </c>
      <c r="AM234" s="11">
        <f t="shared" si="102"/>
        <v>0</v>
      </c>
      <c r="AN234" s="11">
        <f t="shared" si="102"/>
        <v>0</v>
      </c>
      <c r="AO234" s="11">
        <f t="shared" si="102"/>
        <v>0</v>
      </c>
      <c r="AP234" s="11">
        <f t="shared" si="102"/>
        <v>0</v>
      </c>
      <c r="AQ234" s="11">
        <f t="shared" si="105"/>
        <v>0</v>
      </c>
      <c r="AR234" s="11">
        <f t="shared" si="105"/>
        <v>0</v>
      </c>
      <c r="AS234" s="11">
        <f t="shared" si="105"/>
        <v>0</v>
      </c>
      <c r="AT234" s="11">
        <f t="shared" si="105"/>
        <v>0</v>
      </c>
      <c r="AU234" s="11">
        <f t="shared" si="105"/>
        <v>0</v>
      </c>
      <c r="AV234" s="11">
        <f t="shared" si="105"/>
        <v>0</v>
      </c>
      <c r="AW234" s="11">
        <f t="shared" si="105"/>
        <v>0</v>
      </c>
      <c r="AX234" s="11">
        <f t="shared" si="105"/>
        <v>0</v>
      </c>
      <c r="AY234" s="11">
        <f t="shared" si="105"/>
        <v>0</v>
      </c>
      <c r="AZ234" s="11">
        <f t="shared" si="105"/>
        <v>0</v>
      </c>
      <c r="BA234" s="11">
        <f t="shared" si="105"/>
        <v>0</v>
      </c>
      <c r="BB234" s="11">
        <f t="shared" si="105"/>
        <v>0</v>
      </c>
      <c r="BC234" s="11">
        <f t="shared" si="101"/>
        <v>0</v>
      </c>
      <c r="BD234" s="11">
        <f t="shared" si="101"/>
        <v>0</v>
      </c>
      <c r="BE234" s="11">
        <f t="shared" si="101"/>
        <v>0</v>
      </c>
      <c r="BF234" s="15" t="str">
        <f t="shared" si="109"/>
        <v>ČSN 42 5522</v>
      </c>
      <c r="BG234" s="42">
        <v>1.099</v>
      </c>
      <c r="BH234" s="17">
        <f t="shared" si="110"/>
        <v>20</v>
      </c>
      <c r="BI234" s="17">
        <f t="shared" si="111"/>
        <v>7</v>
      </c>
      <c r="BX234" s="18">
        <f t="shared" si="94"/>
        <v>140</v>
      </c>
      <c r="BY234" s="42">
        <v>5.3999999999999999E-2</v>
      </c>
      <c r="BZ234" s="43">
        <f t="shared" si="112"/>
        <v>49.135577797998181</v>
      </c>
      <c r="CA234" s="18">
        <f t="shared" si="117"/>
        <v>4666.6666666666661</v>
      </c>
      <c r="CB234" s="18">
        <f t="shared" si="118"/>
        <v>466.66666666666663</v>
      </c>
      <c r="CC234" s="18">
        <f t="shared" si="119"/>
        <v>700</v>
      </c>
      <c r="CD234" s="25">
        <f t="shared" si="113"/>
        <v>1.5000000000000002</v>
      </c>
      <c r="CE234" s="26">
        <f t="shared" si="114"/>
        <v>5.7735026918962573</v>
      </c>
      <c r="CF234" s="18">
        <f t="shared" si="115"/>
        <v>140</v>
      </c>
      <c r="CG234" s="18">
        <f t="shared" si="120"/>
        <v>140</v>
      </c>
      <c r="CH234" s="18">
        <f t="shared" si="121"/>
        <v>571.66666666666663</v>
      </c>
      <c r="CI234" s="18">
        <f t="shared" si="122"/>
        <v>163.33333333333331</v>
      </c>
      <c r="CJ234" s="18">
        <f t="shared" si="123"/>
        <v>245</v>
      </c>
      <c r="CK234" s="25">
        <f t="shared" si="116"/>
        <v>1.5000000000000002</v>
      </c>
      <c r="CL234" s="26">
        <f t="shared" si="124"/>
        <v>2.0207259421636903</v>
      </c>
      <c r="DJ234" s="20" t="s">
        <v>317</v>
      </c>
    </row>
    <row r="235" spans="1:114" x14ac:dyDescent="0.2">
      <c r="A235" s="15" t="s">
        <v>105</v>
      </c>
      <c r="B235" s="10" t="s">
        <v>335</v>
      </c>
      <c r="C235" s="11">
        <f t="shared" si="107"/>
        <v>1.256</v>
      </c>
      <c r="D235" s="11">
        <f t="shared" si="106"/>
        <v>20</v>
      </c>
      <c r="E235" s="11">
        <f t="shared" si="106"/>
        <v>8</v>
      </c>
      <c r="F235" s="11">
        <f t="shared" si="106"/>
        <v>0</v>
      </c>
      <c r="G235" s="11">
        <f t="shared" si="104"/>
        <v>0</v>
      </c>
      <c r="H235" s="11">
        <f t="shared" si="104"/>
        <v>0</v>
      </c>
      <c r="I235" s="11">
        <f t="shared" si="104"/>
        <v>0</v>
      </c>
      <c r="J235" s="11">
        <f t="shared" si="104"/>
        <v>0</v>
      </c>
      <c r="K235" s="11">
        <f t="shared" si="104"/>
        <v>0</v>
      </c>
      <c r="L235" s="11">
        <f t="shared" si="104"/>
        <v>0</v>
      </c>
      <c r="M235" s="11">
        <f t="shared" si="104"/>
        <v>0</v>
      </c>
      <c r="N235" s="11">
        <f t="shared" si="104"/>
        <v>0</v>
      </c>
      <c r="O235" s="11">
        <f t="shared" si="126"/>
        <v>0</v>
      </c>
      <c r="P235" s="11">
        <f t="shared" si="126"/>
        <v>0</v>
      </c>
      <c r="Q235" s="11">
        <f t="shared" si="126"/>
        <v>0</v>
      </c>
      <c r="R235" s="11">
        <f t="shared" si="126"/>
        <v>0</v>
      </c>
      <c r="S235" s="11">
        <f t="shared" si="126"/>
        <v>0</v>
      </c>
      <c r="T235" s="11">
        <f t="shared" si="126"/>
        <v>160</v>
      </c>
      <c r="U235" s="40">
        <f t="shared" si="108"/>
        <v>5.6000000000000001E-2</v>
      </c>
      <c r="V235" s="11">
        <f t="shared" si="125"/>
        <v>44.585987261146499</v>
      </c>
      <c r="W235" s="11">
        <f t="shared" si="125"/>
        <v>5333.333333333333</v>
      </c>
      <c r="X235" s="11">
        <f t="shared" si="125"/>
        <v>533.33333333333326</v>
      </c>
      <c r="Y235" s="11">
        <f t="shared" si="125"/>
        <v>800</v>
      </c>
      <c r="Z235" s="11">
        <f t="shared" si="125"/>
        <v>1.5000000000000002</v>
      </c>
      <c r="AA235" s="11">
        <f t="shared" si="125"/>
        <v>5.7735026918962573</v>
      </c>
      <c r="AB235" s="11">
        <f t="shared" si="125"/>
        <v>160</v>
      </c>
      <c r="AC235" s="11">
        <f t="shared" si="125"/>
        <v>160</v>
      </c>
      <c r="AD235" s="11">
        <f t="shared" si="125"/>
        <v>853.33333333333326</v>
      </c>
      <c r="AE235" s="11">
        <f t="shared" si="125"/>
        <v>213.33333333333331</v>
      </c>
      <c r="AF235" s="11">
        <f t="shared" si="125"/>
        <v>320</v>
      </c>
      <c r="AG235" s="11">
        <f t="shared" si="125"/>
        <v>1.5000000000000002</v>
      </c>
      <c r="AH235" s="11">
        <f t="shared" si="125"/>
        <v>2.3094010767585029</v>
      </c>
      <c r="AI235" s="11">
        <f t="shared" si="125"/>
        <v>0</v>
      </c>
      <c r="AJ235" s="11">
        <f t="shared" si="125"/>
        <v>0</v>
      </c>
      <c r="AK235" s="11">
        <f t="shared" si="102"/>
        <v>0</v>
      </c>
      <c r="AL235" s="11">
        <f t="shared" si="102"/>
        <v>0</v>
      </c>
      <c r="AM235" s="11">
        <f t="shared" si="102"/>
        <v>0</v>
      </c>
      <c r="AN235" s="11">
        <f t="shared" si="102"/>
        <v>0</v>
      </c>
      <c r="AO235" s="11">
        <f t="shared" si="102"/>
        <v>0</v>
      </c>
      <c r="AP235" s="11">
        <f t="shared" si="102"/>
        <v>0</v>
      </c>
      <c r="AQ235" s="11">
        <f t="shared" si="105"/>
        <v>0</v>
      </c>
      <c r="AR235" s="11">
        <f t="shared" si="105"/>
        <v>0</v>
      </c>
      <c r="AS235" s="11">
        <f t="shared" si="105"/>
        <v>0</v>
      </c>
      <c r="AT235" s="11">
        <f t="shared" ref="AT235:BB263" si="127">IF($A235="x",CX235,"")</f>
        <v>0</v>
      </c>
      <c r="AU235" s="11">
        <f t="shared" si="127"/>
        <v>0</v>
      </c>
      <c r="AV235" s="11">
        <f t="shared" si="127"/>
        <v>0</v>
      </c>
      <c r="AW235" s="11">
        <f t="shared" si="127"/>
        <v>0</v>
      </c>
      <c r="AX235" s="11">
        <f t="shared" si="127"/>
        <v>0</v>
      </c>
      <c r="AY235" s="11">
        <f t="shared" si="127"/>
        <v>0</v>
      </c>
      <c r="AZ235" s="11">
        <f t="shared" si="127"/>
        <v>0</v>
      </c>
      <c r="BA235" s="11">
        <f t="shared" si="127"/>
        <v>0</v>
      </c>
      <c r="BB235" s="11">
        <f t="shared" si="127"/>
        <v>0</v>
      </c>
      <c r="BC235" s="11">
        <f t="shared" si="101"/>
        <v>0</v>
      </c>
      <c r="BD235" s="11">
        <f t="shared" si="101"/>
        <v>0</v>
      </c>
      <c r="BE235" s="11">
        <f t="shared" si="101"/>
        <v>0</v>
      </c>
      <c r="BF235" s="15" t="str">
        <f t="shared" si="109"/>
        <v>ČSN 42 5522</v>
      </c>
      <c r="BG235" s="42">
        <v>1.256</v>
      </c>
      <c r="BH235" s="17">
        <f t="shared" si="110"/>
        <v>20</v>
      </c>
      <c r="BI235" s="17">
        <f t="shared" si="111"/>
        <v>8</v>
      </c>
      <c r="BX235" s="18">
        <f t="shared" si="94"/>
        <v>160</v>
      </c>
      <c r="BY235" s="42">
        <v>5.6000000000000001E-2</v>
      </c>
      <c r="BZ235" s="43">
        <f t="shared" si="112"/>
        <v>44.585987261146499</v>
      </c>
      <c r="CA235" s="18">
        <f t="shared" si="117"/>
        <v>5333.333333333333</v>
      </c>
      <c r="CB235" s="18">
        <f t="shared" si="118"/>
        <v>533.33333333333326</v>
      </c>
      <c r="CC235" s="18">
        <f t="shared" si="119"/>
        <v>800</v>
      </c>
      <c r="CD235" s="25">
        <f t="shared" si="113"/>
        <v>1.5000000000000002</v>
      </c>
      <c r="CE235" s="26">
        <f t="shared" si="114"/>
        <v>5.7735026918962573</v>
      </c>
      <c r="CF235" s="18">
        <f t="shared" si="115"/>
        <v>160</v>
      </c>
      <c r="CG235" s="18">
        <f t="shared" si="120"/>
        <v>160</v>
      </c>
      <c r="CH235" s="18">
        <f t="shared" si="121"/>
        <v>853.33333333333326</v>
      </c>
      <c r="CI235" s="18">
        <f t="shared" si="122"/>
        <v>213.33333333333331</v>
      </c>
      <c r="CJ235" s="18">
        <f t="shared" si="123"/>
        <v>320</v>
      </c>
      <c r="CK235" s="25">
        <f t="shared" si="116"/>
        <v>1.5000000000000002</v>
      </c>
      <c r="CL235" s="26">
        <f t="shared" si="124"/>
        <v>2.3094010767585029</v>
      </c>
      <c r="DJ235" s="20" t="s">
        <v>317</v>
      </c>
    </row>
    <row r="236" spans="1:114" x14ac:dyDescent="0.2">
      <c r="A236" s="15" t="s">
        <v>105</v>
      </c>
      <c r="B236" s="10" t="s">
        <v>336</v>
      </c>
      <c r="C236" s="11">
        <f t="shared" si="107"/>
        <v>1.57</v>
      </c>
      <c r="D236" s="11">
        <f t="shared" si="106"/>
        <v>20</v>
      </c>
      <c r="E236" s="11">
        <f t="shared" si="106"/>
        <v>10</v>
      </c>
      <c r="F236" s="11">
        <f t="shared" si="106"/>
        <v>0</v>
      </c>
      <c r="G236" s="11">
        <f t="shared" si="104"/>
        <v>0</v>
      </c>
      <c r="H236" s="11">
        <f t="shared" si="104"/>
        <v>0</v>
      </c>
      <c r="I236" s="11">
        <f t="shared" si="104"/>
        <v>0</v>
      </c>
      <c r="J236" s="11">
        <f t="shared" si="104"/>
        <v>0</v>
      </c>
      <c r="K236" s="11">
        <f t="shared" si="104"/>
        <v>0</v>
      </c>
      <c r="L236" s="11">
        <f t="shared" si="104"/>
        <v>0</v>
      </c>
      <c r="M236" s="11">
        <f t="shared" si="104"/>
        <v>0</v>
      </c>
      <c r="N236" s="11">
        <f t="shared" si="104"/>
        <v>0</v>
      </c>
      <c r="O236" s="11">
        <f t="shared" si="126"/>
        <v>0</v>
      </c>
      <c r="P236" s="11">
        <f t="shared" si="126"/>
        <v>0</v>
      </c>
      <c r="Q236" s="11">
        <f t="shared" si="126"/>
        <v>0</v>
      </c>
      <c r="R236" s="11">
        <f t="shared" si="126"/>
        <v>0</v>
      </c>
      <c r="S236" s="11">
        <f t="shared" si="126"/>
        <v>0</v>
      </c>
      <c r="T236" s="11">
        <f t="shared" si="126"/>
        <v>200</v>
      </c>
      <c r="U236" s="40">
        <f t="shared" si="108"/>
        <v>0.06</v>
      </c>
      <c r="V236" s="11">
        <f t="shared" si="125"/>
        <v>38.216560509554142</v>
      </c>
      <c r="W236" s="11">
        <f t="shared" si="125"/>
        <v>6666.6666666666661</v>
      </c>
      <c r="X236" s="11">
        <f t="shared" si="125"/>
        <v>666.66666666666663</v>
      </c>
      <c r="Y236" s="11">
        <f t="shared" si="125"/>
        <v>1000</v>
      </c>
      <c r="Z236" s="11">
        <f t="shared" si="125"/>
        <v>1.5</v>
      </c>
      <c r="AA236" s="11">
        <f t="shared" si="125"/>
        <v>5.7735026918962573</v>
      </c>
      <c r="AB236" s="11">
        <f t="shared" si="125"/>
        <v>200</v>
      </c>
      <c r="AC236" s="11">
        <f t="shared" si="125"/>
        <v>200</v>
      </c>
      <c r="AD236" s="11">
        <f t="shared" si="125"/>
        <v>1666.6666666666665</v>
      </c>
      <c r="AE236" s="11">
        <f t="shared" si="125"/>
        <v>333.33333333333331</v>
      </c>
      <c r="AF236" s="11">
        <f t="shared" si="125"/>
        <v>500</v>
      </c>
      <c r="AG236" s="11">
        <f t="shared" si="125"/>
        <v>1.5</v>
      </c>
      <c r="AH236" s="11">
        <f t="shared" si="125"/>
        <v>2.8867513459481287</v>
      </c>
      <c r="AI236" s="11">
        <f t="shared" si="125"/>
        <v>0</v>
      </c>
      <c r="AJ236" s="11">
        <f t="shared" si="125"/>
        <v>0</v>
      </c>
      <c r="AK236" s="11">
        <f t="shared" si="102"/>
        <v>0</v>
      </c>
      <c r="AL236" s="11">
        <f t="shared" si="102"/>
        <v>0</v>
      </c>
      <c r="AM236" s="11">
        <f t="shared" si="102"/>
        <v>0</v>
      </c>
      <c r="AN236" s="11">
        <f t="shared" si="102"/>
        <v>0</v>
      </c>
      <c r="AO236" s="11">
        <f t="shared" si="102"/>
        <v>0</v>
      </c>
      <c r="AP236" s="11">
        <f t="shared" si="102"/>
        <v>0</v>
      </c>
      <c r="AQ236" s="11">
        <f t="shared" si="102"/>
        <v>0</v>
      </c>
      <c r="AR236" s="11">
        <f t="shared" si="102"/>
        <v>0</v>
      </c>
      <c r="AS236" s="11">
        <f t="shared" si="102"/>
        <v>0</v>
      </c>
      <c r="AT236" s="11">
        <f t="shared" si="127"/>
        <v>0</v>
      </c>
      <c r="AU236" s="11">
        <f t="shared" si="127"/>
        <v>0</v>
      </c>
      <c r="AV236" s="11">
        <f t="shared" si="127"/>
        <v>0</v>
      </c>
      <c r="AW236" s="11">
        <f t="shared" si="127"/>
        <v>0</v>
      </c>
      <c r="AX236" s="11">
        <f t="shared" si="127"/>
        <v>0</v>
      </c>
      <c r="AY236" s="11">
        <f t="shared" si="127"/>
        <v>0</v>
      </c>
      <c r="AZ236" s="11">
        <f t="shared" si="127"/>
        <v>0</v>
      </c>
      <c r="BA236" s="11">
        <f t="shared" si="127"/>
        <v>0</v>
      </c>
      <c r="BB236" s="11">
        <f t="shared" si="127"/>
        <v>0</v>
      </c>
      <c r="BC236" s="11">
        <f t="shared" si="101"/>
        <v>0</v>
      </c>
      <c r="BD236" s="11">
        <f t="shared" si="101"/>
        <v>0</v>
      </c>
      <c r="BE236" s="11">
        <f t="shared" si="101"/>
        <v>0</v>
      </c>
      <c r="BF236" s="15" t="str">
        <f t="shared" si="109"/>
        <v>ČSN 42 5522</v>
      </c>
      <c r="BG236" s="42">
        <v>1.57</v>
      </c>
      <c r="BH236" s="17">
        <f t="shared" si="110"/>
        <v>20</v>
      </c>
      <c r="BI236" s="17">
        <f t="shared" si="111"/>
        <v>10</v>
      </c>
      <c r="BX236" s="18">
        <f t="shared" ref="BX236:BX299" si="128">BH236*BI236</f>
        <v>200</v>
      </c>
      <c r="BY236" s="42">
        <v>0.06</v>
      </c>
      <c r="BZ236" s="43">
        <f t="shared" si="112"/>
        <v>38.216560509554142</v>
      </c>
      <c r="CA236" s="18">
        <f t="shared" si="117"/>
        <v>6666.6666666666661</v>
      </c>
      <c r="CB236" s="18">
        <f t="shared" si="118"/>
        <v>666.66666666666663</v>
      </c>
      <c r="CC236" s="18">
        <f t="shared" si="119"/>
        <v>1000</v>
      </c>
      <c r="CD236" s="25">
        <f t="shared" si="113"/>
        <v>1.5</v>
      </c>
      <c r="CE236" s="26">
        <f t="shared" si="114"/>
        <v>5.7735026918962573</v>
      </c>
      <c r="CF236" s="18">
        <f t="shared" si="115"/>
        <v>200</v>
      </c>
      <c r="CG236" s="18">
        <f t="shared" si="120"/>
        <v>200</v>
      </c>
      <c r="CH236" s="18">
        <f t="shared" si="121"/>
        <v>1666.6666666666665</v>
      </c>
      <c r="CI236" s="18">
        <f t="shared" si="122"/>
        <v>333.33333333333331</v>
      </c>
      <c r="CJ236" s="18">
        <f t="shared" si="123"/>
        <v>500</v>
      </c>
      <c r="CK236" s="25">
        <f t="shared" si="116"/>
        <v>1.5</v>
      </c>
      <c r="CL236" s="26">
        <f t="shared" si="124"/>
        <v>2.8867513459481287</v>
      </c>
      <c r="DJ236" s="20" t="s">
        <v>317</v>
      </c>
    </row>
    <row r="237" spans="1:114" x14ac:dyDescent="0.2">
      <c r="A237" s="15" t="s">
        <v>105</v>
      </c>
      <c r="B237" s="10" t="s">
        <v>337</v>
      </c>
      <c r="C237" s="11">
        <f t="shared" si="107"/>
        <v>1.8839999999999999</v>
      </c>
      <c r="D237" s="11">
        <f t="shared" si="106"/>
        <v>20</v>
      </c>
      <c r="E237" s="11">
        <f t="shared" si="106"/>
        <v>12</v>
      </c>
      <c r="F237" s="11">
        <f t="shared" si="106"/>
        <v>0</v>
      </c>
      <c r="G237" s="11">
        <f t="shared" si="104"/>
        <v>0</v>
      </c>
      <c r="H237" s="11">
        <f t="shared" si="104"/>
        <v>0</v>
      </c>
      <c r="I237" s="11">
        <f t="shared" si="104"/>
        <v>0</v>
      </c>
      <c r="J237" s="11">
        <f t="shared" si="104"/>
        <v>0</v>
      </c>
      <c r="K237" s="11">
        <f t="shared" si="104"/>
        <v>0</v>
      </c>
      <c r="L237" s="11">
        <f t="shared" si="104"/>
        <v>0</v>
      </c>
      <c r="M237" s="11">
        <f t="shared" si="104"/>
        <v>0</v>
      </c>
      <c r="N237" s="11">
        <f t="shared" si="104"/>
        <v>0</v>
      </c>
      <c r="O237" s="11">
        <f t="shared" si="126"/>
        <v>0</v>
      </c>
      <c r="P237" s="11">
        <f t="shared" si="126"/>
        <v>0</v>
      </c>
      <c r="Q237" s="11">
        <f t="shared" si="126"/>
        <v>0</v>
      </c>
      <c r="R237" s="11">
        <f t="shared" si="126"/>
        <v>0</v>
      </c>
      <c r="S237" s="11">
        <f t="shared" si="126"/>
        <v>0</v>
      </c>
      <c r="T237" s="11">
        <f t="shared" si="126"/>
        <v>240</v>
      </c>
      <c r="U237" s="40">
        <f t="shared" si="108"/>
        <v>6.4000000000000001E-2</v>
      </c>
      <c r="V237" s="11">
        <f t="shared" si="125"/>
        <v>33.970276008492576</v>
      </c>
      <c r="W237" s="11">
        <f t="shared" si="125"/>
        <v>8000</v>
      </c>
      <c r="X237" s="11">
        <f t="shared" si="125"/>
        <v>800</v>
      </c>
      <c r="Y237" s="11">
        <f t="shared" si="125"/>
        <v>1200</v>
      </c>
      <c r="Z237" s="11">
        <f t="shared" si="125"/>
        <v>1.5</v>
      </c>
      <c r="AA237" s="11">
        <f t="shared" si="125"/>
        <v>5.7735026918962582</v>
      </c>
      <c r="AB237" s="11">
        <f t="shared" si="125"/>
        <v>240</v>
      </c>
      <c r="AC237" s="11">
        <f t="shared" si="125"/>
        <v>240</v>
      </c>
      <c r="AD237" s="11">
        <f t="shared" si="125"/>
        <v>2879.9999999999995</v>
      </c>
      <c r="AE237" s="11">
        <f t="shared" si="125"/>
        <v>479.99999999999994</v>
      </c>
      <c r="AF237" s="11">
        <f t="shared" si="125"/>
        <v>720</v>
      </c>
      <c r="AG237" s="11">
        <f t="shared" si="125"/>
        <v>1.5000000000000002</v>
      </c>
      <c r="AH237" s="11">
        <f t="shared" si="125"/>
        <v>3.4641016151377544</v>
      </c>
      <c r="AI237" s="11">
        <f t="shared" si="125"/>
        <v>0</v>
      </c>
      <c r="AJ237" s="11">
        <f t="shared" si="125"/>
        <v>0</v>
      </c>
      <c r="AK237" s="11">
        <f t="shared" si="102"/>
        <v>0</v>
      </c>
      <c r="AL237" s="11">
        <f t="shared" si="102"/>
        <v>0</v>
      </c>
      <c r="AM237" s="11">
        <f t="shared" si="102"/>
        <v>0</v>
      </c>
      <c r="AN237" s="11">
        <f t="shared" si="102"/>
        <v>0</v>
      </c>
      <c r="AO237" s="11">
        <f t="shared" si="102"/>
        <v>0</v>
      </c>
      <c r="AP237" s="11">
        <f t="shared" si="102"/>
        <v>0</v>
      </c>
      <c r="AQ237" s="11">
        <f t="shared" si="102"/>
        <v>0</v>
      </c>
      <c r="AR237" s="11">
        <f t="shared" si="102"/>
        <v>0</v>
      </c>
      <c r="AS237" s="11">
        <f t="shared" si="102"/>
        <v>0</v>
      </c>
      <c r="AT237" s="11">
        <f t="shared" si="127"/>
        <v>0</v>
      </c>
      <c r="AU237" s="11">
        <f t="shared" si="127"/>
        <v>0</v>
      </c>
      <c r="AV237" s="11">
        <f t="shared" si="127"/>
        <v>0</v>
      </c>
      <c r="AW237" s="11">
        <f t="shared" si="127"/>
        <v>0</v>
      </c>
      <c r="AX237" s="11">
        <f t="shared" si="127"/>
        <v>0</v>
      </c>
      <c r="AY237" s="11">
        <f t="shared" si="127"/>
        <v>0</v>
      </c>
      <c r="AZ237" s="11">
        <f t="shared" si="127"/>
        <v>0</v>
      </c>
      <c r="BA237" s="11">
        <f t="shared" si="127"/>
        <v>0</v>
      </c>
      <c r="BB237" s="11">
        <f t="shared" si="127"/>
        <v>0</v>
      </c>
      <c r="BC237" s="11">
        <f t="shared" si="101"/>
        <v>0</v>
      </c>
      <c r="BD237" s="11">
        <f t="shared" si="101"/>
        <v>0</v>
      </c>
      <c r="BE237" s="11">
        <f t="shared" si="101"/>
        <v>0</v>
      </c>
      <c r="BF237" s="15" t="str">
        <f t="shared" si="109"/>
        <v>ČSN 42 5522</v>
      </c>
      <c r="BG237" s="42">
        <v>1.8839999999999999</v>
      </c>
      <c r="BH237" s="17">
        <f t="shared" si="110"/>
        <v>20</v>
      </c>
      <c r="BI237" s="17">
        <f t="shared" si="111"/>
        <v>12</v>
      </c>
      <c r="BX237" s="18">
        <f t="shared" si="128"/>
        <v>240</v>
      </c>
      <c r="BY237" s="42">
        <v>6.4000000000000001E-2</v>
      </c>
      <c r="BZ237" s="43">
        <f t="shared" si="112"/>
        <v>33.970276008492576</v>
      </c>
      <c r="CA237" s="18">
        <f t="shared" si="117"/>
        <v>8000</v>
      </c>
      <c r="CB237" s="18">
        <f t="shared" si="118"/>
        <v>800</v>
      </c>
      <c r="CC237" s="18">
        <f t="shared" si="119"/>
        <v>1200</v>
      </c>
      <c r="CD237" s="25">
        <f t="shared" si="113"/>
        <v>1.5</v>
      </c>
      <c r="CE237" s="26">
        <f t="shared" si="114"/>
        <v>5.7735026918962582</v>
      </c>
      <c r="CF237" s="18">
        <f t="shared" si="115"/>
        <v>240</v>
      </c>
      <c r="CG237" s="18">
        <f t="shared" si="120"/>
        <v>240</v>
      </c>
      <c r="CH237" s="18">
        <f t="shared" si="121"/>
        <v>2879.9999999999995</v>
      </c>
      <c r="CI237" s="18">
        <f t="shared" si="122"/>
        <v>479.99999999999994</v>
      </c>
      <c r="CJ237" s="18">
        <f t="shared" si="123"/>
        <v>720</v>
      </c>
      <c r="CK237" s="25">
        <f t="shared" si="116"/>
        <v>1.5000000000000002</v>
      </c>
      <c r="CL237" s="26">
        <f t="shared" si="124"/>
        <v>3.4641016151377544</v>
      </c>
      <c r="DJ237" s="20" t="s">
        <v>317</v>
      </c>
    </row>
    <row r="238" spans="1:114" x14ac:dyDescent="0.2">
      <c r="A238" s="15" t="s">
        <v>105</v>
      </c>
      <c r="B238" s="10" t="s">
        <v>338</v>
      </c>
      <c r="C238" s="11">
        <f t="shared" si="107"/>
        <v>0.86350000000000005</v>
      </c>
      <c r="D238" s="11">
        <f t="shared" si="106"/>
        <v>22</v>
      </c>
      <c r="E238" s="11">
        <f t="shared" si="106"/>
        <v>5</v>
      </c>
      <c r="F238" s="11">
        <f t="shared" si="106"/>
        <v>0</v>
      </c>
      <c r="G238" s="11">
        <f t="shared" si="104"/>
        <v>0</v>
      </c>
      <c r="H238" s="11">
        <f t="shared" si="104"/>
        <v>0</v>
      </c>
      <c r="I238" s="11">
        <f t="shared" si="104"/>
        <v>0</v>
      </c>
      <c r="J238" s="11">
        <f t="shared" si="104"/>
        <v>0</v>
      </c>
      <c r="K238" s="11">
        <f t="shared" si="104"/>
        <v>0</v>
      </c>
      <c r="L238" s="11">
        <f t="shared" si="104"/>
        <v>0</v>
      </c>
      <c r="M238" s="11">
        <f t="shared" si="104"/>
        <v>0</v>
      </c>
      <c r="N238" s="11">
        <f t="shared" si="104"/>
        <v>0</v>
      </c>
      <c r="O238" s="11">
        <f t="shared" si="126"/>
        <v>0</v>
      </c>
      <c r="P238" s="11">
        <f t="shared" si="126"/>
        <v>0</v>
      </c>
      <c r="Q238" s="11">
        <f t="shared" si="126"/>
        <v>0</v>
      </c>
      <c r="R238" s="11">
        <f t="shared" si="126"/>
        <v>0</v>
      </c>
      <c r="S238" s="11">
        <f t="shared" si="126"/>
        <v>0</v>
      </c>
      <c r="T238" s="11">
        <f t="shared" si="126"/>
        <v>110</v>
      </c>
      <c r="U238" s="40">
        <f t="shared" si="108"/>
        <v>5.3999999999999999E-2</v>
      </c>
      <c r="V238" s="11">
        <f t="shared" ref="V238:AJ254" si="129">IF($A238="x",BZ238,"")</f>
        <v>62.536189924724965</v>
      </c>
      <c r="W238" s="11">
        <f t="shared" si="129"/>
        <v>4436.6666666666661</v>
      </c>
      <c r="X238" s="11">
        <f t="shared" si="129"/>
        <v>403.33333333333331</v>
      </c>
      <c r="Y238" s="11">
        <f t="shared" si="129"/>
        <v>605</v>
      </c>
      <c r="Z238" s="11">
        <f t="shared" si="129"/>
        <v>1.5</v>
      </c>
      <c r="AA238" s="11">
        <f t="shared" si="129"/>
        <v>6.3508529610858826</v>
      </c>
      <c r="AB238" s="11">
        <f t="shared" si="129"/>
        <v>110</v>
      </c>
      <c r="AC238" s="11">
        <f t="shared" si="129"/>
        <v>110</v>
      </c>
      <c r="AD238" s="11">
        <f t="shared" si="129"/>
        <v>229.16666666666666</v>
      </c>
      <c r="AE238" s="11">
        <f t="shared" si="129"/>
        <v>91.666666666666657</v>
      </c>
      <c r="AF238" s="11">
        <f t="shared" si="129"/>
        <v>137.5</v>
      </c>
      <c r="AG238" s="11">
        <f t="shared" si="129"/>
        <v>1.5000000000000002</v>
      </c>
      <c r="AH238" s="11">
        <f t="shared" si="129"/>
        <v>1.4433756729740643</v>
      </c>
      <c r="AI238" s="11">
        <f t="shared" si="129"/>
        <v>0</v>
      </c>
      <c r="AJ238" s="11">
        <f t="shared" si="129"/>
        <v>0</v>
      </c>
      <c r="AK238" s="11">
        <f t="shared" si="102"/>
        <v>0</v>
      </c>
      <c r="AL238" s="11">
        <f t="shared" si="102"/>
        <v>0</v>
      </c>
      <c r="AM238" s="11">
        <f t="shared" si="102"/>
        <v>0</v>
      </c>
      <c r="AN238" s="11">
        <f t="shared" si="102"/>
        <v>0</v>
      </c>
      <c r="AO238" s="11">
        <f t="shared" si="102"/>
        <v>0</v>
      </c>
      <c r="AP238" s="11">
        <f t="shared" si="102"/>
        <v>0</v>
      </c>
      <c r="AQ238" s="11">
        <f t="shared" si="102"/>
        <v>0</v>
      </c>
      <c r="AR238" s="11">
        <f t="shared" si="102"/>
        <v>0</v>
      </c>
      <c r="AS238" s="11">
        <f t="shared" si="102"/>
        <v>0</v>
      </c>
      <c r="AT238" s="11">
        <f t="shared" si="127"/>
        <v>0</v>
      </c>
      <c r="AU238" s="11">
        <f t="shared" si="127"/>
        <v>0</v>
      </c>
      <c r="AV238" s="11">
        <f t="shared" si="127"/>
        <v>0</v>
      </c>
      <c r="AW238" s="11">
        <f t="shared" si="127"/>
        <v>0</v>
      </c>
      <c r="AX238" s="11">
        <f t="shared" si="127"/>
        <v>0</v>
      </c>
      <c r="AY238" s="11">
        <f t="shared" si="127"/>
        <v>0</v>
      </c>
      <c r="AZ238" s="11">
        <f t="shared" si="127"/>
        <v>0</v>
      </c>
      <c r="BA238" s="11">
        <f t="shared" si="127"/>
        <v>0</v>
      </c>
      <c r="BB238" s="11">
        <f t="shared" si="127"/>
        <v>0</v>
      </c>
      <c r="BC238" s="11">
        <f t="shared" si="101"/>
        <v>0</v>
      </c>
      <c r="BD238" s="11">
        <f t="shared" si="101"/>
        <v>0</v>
      </c>
      <c r="BE238" s="11">
        <f t="shared" si="101"/>
        <v>0</v>
      </c>
      <c r="BF238" s="15" t="str">
        <f t="shared" si="109"/>
        <v>ČSN 42 5522</v>
      </c>
      <c r="BG238" s="42">
        <v>0.86350000000000005</v>
      </c>
      <c r="BH238" s="17">
        <f t="shared" si="110"/>
        <v>22</v>
      </c>
      <c r="BI238" s="17">
        <f t="shared" si="111"/>
        <v>5</v>
      </c>
      <c r="BX238" s="18">
        <f t="shared" si="128"/>
        <v>110</v>
      </c>
      <c r="BY238" s="42">
        <v>5.3999999999999999E-2</v>
      </c>
      <c r="BZ238" s="43">
        <f t="shared" si="112"/>
        <v>62.536189924724965</v>
      </c>
      <c r="CA238" s="18">
        <f t="shared" si="117"/>
        <v>4436.6666666666661</v>
      </c>
      <c r="CB238" s="18">
        <f t="shared" si="118"/>
        <v>403.33333333333331</v>
      </c>
      <c r="CC238" s="18">
        <f t="shared" si="119"/>
        <v>605</v>
      </c>
      <c r="CD238" s="25">
        <f t="shared" si="113"/>
        <v>1.5</v>
      </c>
      <c r="CE238" s="26">
        <f t="shared" si="114"/>
        <v>6.3508529610858826</v>
      </c>
      <c r="CF238" s="18">
        <f t="shared" si="115"/>
        <v>110</v>
      </c>
      <c r="CG238" s="18">
        <f t="shared" si="120"/>
        <v>110</v>
      </c>
      <c r="CH238" s="18">
        <f t="shared" si="121"/>
        <v>229.16666666666666</v>
      </c>
      <c r="CI238" s="18">
        <f t="shared" si="122"/>
        <v>91.666666666666657</v>
      </c>
      <c r="CJ238" s="18">
        <f t="shared" si="123"/>
        <v>137.5</v>
      </c>
      <c r="CK238" s="25">
        <f t="shared" si="116"/>
        <v>1.5000000000000002</v>
      </c>
      <c r="CL238" s="26">
        <f t="shared" si="124"/>
        <v>1.4433756729740643</v>
      </c>
      <c r="DJ238" s="20" t="s">
        <v>317</v>
      </c>
    </row>
    <row r="239" spans="1:114" x14ac:dyDescent="0.2">
      <c r="A239" s="15" t="s">
        <v>105</v>
      </c>
      <c r="B239" s="10" t="s">
        <v>339</v>
      </c>
      <c r="C239" s="11">
        <f t="shared" si="107"/>
        <v>1.0362</v>
      </c>
      <c r="D239" s="11">
        <f t="shared" si="106"/>
        <v>22</v>
      </c>
      <c r="E239" s="11">
        <f t="shared" si="106"/>
        <v>6</v>
      </c>
      <c r="F239" s="11">
        <f t="shared" si="106"/>
        <v>0</v>
      </c>
      <c r="G239" s="11">
        <f t="shared" si="104"/>
        <v>0</v>
      </c>
      <c r="H239" s="11">
        <f t="shared" si="104"/>
        <v>0</v>
      </c>
      <c r="I239" s="11">
        <f t="shared" si="104"/>
        <v>0</v>
      </c>
      <c r="J239" s="11">
        <f t="shared" si="104"/>
        <v>0</v>
      </c>
      <c r="K239" s="11">
        <f t="shared" si="104"/>
        <v>0</v>
      </c>
      <c r="L239" s="11">
        <f t="shared" si="104"/>
        <v>0</v>
      </c>
      <c r="M239" s="11">
        <f t="shared" si="104"/>
        <v>0</v>
      </c>
      <c r="N239" s="11">
        <f t="shared" si="104"/>
        <v>0</v>
      </c>
      <c r="O239" s="11">
        <f t="shared" si="126"/>
        <v>0</v>
      </c>
      <c r="P239" s="11">
        <f t="shared" si="126"/>
        <v>0</v>
      </c>
      <c r="Q239" s="11">
        <f t="shared" si="126"/>
        <v>0</v>
      </c>
      <c r="R239" s="11">
        <f t="shared" si="126"/>
        <v>0</v>
      </c>
      <c r="S239" s="11">
        <f t="shared" si="126"/>
        <v>0</v>
      </c>
      <c r="T239" s="11">
        <f t="shared" si="126"/>
        <v>132</v>
      </c>
      <c r="U239" s="40">
        <f t="shared" si="108"/>
        <v>5.6000000000000001E-2</v>
      </c>
      <c r="V239" s="11">
        <f t="shared" si="129"/>
        <v>54.043620922601818</v>
      </c>
      <c r="W239" s="11">
        <f t="shared" si="129"/>
        <v>5324</v>
      </c>
      <c r="X239" s="11">
        <f t="shared" si="129"/>
        <v>484</v>
      </c>
      <c r="Y239" s="11">
        <f t="shared" si="129"/>
        <v>726</v>
      </c>
      <c r="Z239" s="11">
        <f t="shared" si="129"/>
        <v>1.5</v>
      </c>
      <c r="AA239" s="11">
        <f t="shared" si="129"/>
        <v>6.3508529610858835</v>
      </c>
      <c r="AB239" s="11">
        <f t="shared" si="129"/>
        <v>132</v>
      </c>
      <c r="AC239" s="11">
        <f t="shared" si="129"/>
        <v>132</v>
      </c>
      <c r="AD239" s="11">
        <f t="shared" si="129"/>
        <v>396</v>
      </c>
      <c r="AE239" s="11">
        <f t="shared" si="129"/>
        <v>132</v>
      </c>
      <c r="AF239" s="11">
        <f t="shared" si="129"/>
        <v>198</v>
      </c>
      <c r="AG239" s="11">
        <f t="shared" si="129"/>
        <v>1.5</v>
      </c>
      <c r="AH239" s="11">
        <f t="shared" si="129"/>
        <v>1.7320508075688772</v>
      </c>
      <c r="AI239" s="11">
        <f t="shared" si="129"/>
        <v>0</v>
      </c>
      <c r="AJ239" s="11">
        <f t="shared" si="129"/>
        <v>0</v>
      </c>
      <c r="AK239" s="11">
        <f t="shared" si="102"/>
        <v>0</v>
      </c>
      <c r="AL239" s="11">
        <f t="shared" si="102"/>
        <v>0</v>
      </c>
      <c r="AM239" s="11">
        <f t="shared" si="102"/>
        <v>0</v>
      </c>
      <c r="AN239" s="11">
        <f t="shared" si="102"/>
        <v>0</v>
      </c>
      <c r="AO239" s="11">
        <f t="shared" si="102"/>
        <v>0</v>
      </c>
      <c r="AP239" s="11">
        <f t="shared" si="102"/>
        <v>0</v>
      </c>
      <c r="AQ239" s="11">
        <f t="shared" si="102"/>
        <v>0</v>
      </c>
      <c r="AR239" s="11">
        <f t="shared" si="102"/>
        <v>0</v>
      </c>
      <c r="AS239" s="11">
        <f t="shared" si="102"/>
        <v>0</v>
      </c>
      <c r="AT239" s="11">
        <f t="shared" si="127"/>
        <v>0</v>
      </c>
      <c r="AU239" s="11">
        <f t="shared" si="127"/>
        <v>0</v>
      </c>
      <c r="AV239" s="11">
        <f t="shared" si="127"/>
        <v>0</v>
      </c>
      <c r="AW239" s="11">
        <f t="shared" si="127"/>
        <v>0</v>
      </c>
      <c r="AX239" s="11">
        <f t="shared" si="127"/>
        <v>0</v>
      </c>
      <c r="AY239" s="11">
        <f t="shared" si="127"/>
        <v>0</v>
      </c>
      <c r="AZ239" s="11">
        <f t="shared" si="127"/>
        <v>0</v>
      </c>
      <c r="BA239" s="11">
        <f t="shared" si="127"/>
        <v>0</v>
      </c>
      <c r="BB239" s="11">
        <f t="shared" si="127"/>
        <v>0</v>
      </c>
      <c r="BC239" s="11">
        <f t="shared" si="101"/>
        <v>0</v>
      </c>
      <c r="BD239" s="11">
        <f t="shared" si="101"/>
        <v>0</v>
      </c>
      <c r="BE239" s="11">
        <f t="shared" si="101"/>
        <v>0</v>
      </c>
      <c r="BF239" s="15" t="str">
        <f t="shared" si="109"/>
        <v>ČSN 42 5522</v>
      </c>
      <c r="BG239" s="42">
        <v>1.0362</v>
      </c>
      <c r="BH239" s="17">
        <f t="shared" si="110"/>
        <v>22</v>
      </c>
      <c r="BI239" s="17">
        <f t="shared" si="111"/>
        <v>6</v>
      </c>
      <c r="BX239" s="18">
        <f t="shared" si="128"/>
        <v>132</v>
      </c>
      <c r="BY239" s="42">
        <v>5.6000000000000001E-2</v>
      </c>
      <c r="BZ239" s="43">
        <f t="shared" si="112"/>
        <v>54.043620922601818</v>
      </c>
      <c r="CA239" s="18">
        <f t="shared" si="117"/>
        <v>5324</v>
      </c>
      <c r="CB239" s="18">
        <f t="shared" si="118"/>
        <v>484</v>
      </c>
      <c r="CC239" s="18">
        <f t="shared" si="119"/>
        <v>726</v>
      </c>
      <c r="CD239" s="25">
        <f t="shared" si="113"/>
        <v>1.5</v>
      </c>
      <c r="CE239" s="26">
        <f t="shared" si="114"/>
        <v>6.3508529610858835</v>
      </c>
      <c r="CF239" s="18">
        <f t="shared" si="115"/>
        <v>132</v>
      </c>
      <c r="CG239" s="18">
        <f t="shared" si="120"/>
        <v>132</v>
      </c>
      <c r="CH239" s="18">
        <f t="shared" si="121"/>
        <v>396</v>
      </c>
      <c r="CI239" s="18">
        <f t="shared" si="122"/>
        <v>132</v>
      </c>
      <c r="CJ239" s="18">
        <f t="shared" si="123"/>
        <v>198</v>
      </c>
      <c r="CK239" s="25">
        <f t="shared" si="116"/>
        <v>1.5</v>
      </c>
      <c r="CL239" s="26">
        <f t="shared" si="124"/>
        <v>1.7320508075688772</v>
      </c>
      <c r="DJ239" s="20" t="s">
        <v>317</v>
      </c>
    </row>
    <row r="240" spans="1:114" x14ac:dyDescent="0.2">
      <c r="A240" s="15" t="s">
        <v>105</v>
      </c>
      <c r="B240" s="10" t="s">
        <v>340</v>
      </c>
      <c r="C240" s="11">
        <f t="shared" si="107"/>
        <v>1.2089000000000001</v>
      </c>
      <c r="D240" s="11">
        <f t="shared" si="106"/>
        <v>22</v>
      </c>
      <c r="E240" s="11">
        <f t="shared" si="106"/>
        <v>7</v>
      </c>
      <c r="F240" s="11">
        <f t="shared" si="106"/>
        <v>0</v>
      </c>
      <c r="G240" s="11">
        <f t="shared" si="104"/>
        <v>0</v>
      </c>
      <c r="H240" s="11">
        <f t="shared" si="104"/>
        <v>0</v>
      </c>
      <c r="I240" s="11">
        <f t="shared" si="104"/>
        <v>0</v>
      </c>
      <c r="J240" s="11">
        <f t="shared" si="104"/>
        <v>0</v>
      </c>
      <c r="K240" s="11">
        <f t="shared" si="104"/>
        <v>0</v>
      </c>
      <c r="L240" s="11">
        <f t="shared" si="104"/>
        <v>0</v>
      </c>
      <c r="M240" s="11">
        <f t="shared" si="104"/>
        <v>0</v>
      </c>
      <c r="N240" s="11">
        <f t="shared" si="104"/>
        <v>0</v>
      </c>
      <c r="O240" s="11">
        <f t="shared" si="126"/>
        <v>0</v>
      </c>
      <c r="P240" s="11">
        <f t="shared" si="126"/>
        <v>0</v>
      </c>
      <c r="Q240" s="11">
        <f t="shared" si="126"/>
        <v>0</v>
      </c>
      <c r="R240" s="11">
        <f t="shared" si="126"/>
        <v>0</v>
      </c>
      <c r="S240" s="11">
        <f t="shared" si="126"/>
        <v>0</v>
      </c>
      <c r="T240" s="11">
        <f t="shared" si="126"/>
        <v>154</v>
      </c>
      <c r="U240" s="40">
        <f t="shared" si="108"/>
        <v>5.8000000000000003E-2</v>
      </c>
      <c r="V240" s="11">
        <f t="shared" si="129"/>
        <v>47.977500206799576</v>
      </c>
      <c r="W240" s="11">
        <f t="shared" si="129"/>
        <v>6211.3333333333321</v>
      </c>
      <c r="X240" s="11">
        <f t="shared" si="129"/>
        <v>564.66666666666663</v>
      </c>
      <c r="Y240" s="11">
        <f t="shared" si="129"/>
        <v>847</v>
      </c>
      <c r="Z240" s="11">
        <f t="shared" si="129"/>
        <v>1.5</v>
      </c>
      <c r="AA240" s="11">
        <f t="shared" si="129"/>
        <v>6.3508529610858826</v>
      </c>
      <c r="AB240" s="11">
        <f t="shared" si="129"/>
        <v>154</v>
      </c>
      <c r="AC240" s="11">
        <f t="shared" si="129"/>
        <v>154</v>
      </c>
      <c r="AD240" s="11">
        <f t="shared" si="129"/>
        <v>628.83333333333326</v>
      </c>
      <c r="AE240" s="11">
        <f t="shared" si="129"/>
        <v>179.66666666666666</v>
      </c>
      <c r="AF240" s="11">
        <f t="shared" si="129"/>
        <v>269.5</v>
      </c>
      <c r="AG240" s="11">
        <f t="shared" si="129"/>
        <v>1.5</v>
      </c>
      <c r="AH240" s="11">
        <f t="shared" si="129"/>
        <v>2.0207259421636903</v>
      </c>
      <c r="AI240" s="11">
        <f t="shared" si="129"/>
        <v>0</v>
      </c>
      <c r="AJ240" s="11">
        <f t="shared" si="129"/>
        <v>0</v>
      </c>
      <c r="AK240" s="11">
        <f t="shared" si="102"/>
        <v>0</v>
      </c>
      <c r="AL240" s="11">
        <f t="shared" si="102"/>
        <v>0</v>
      </c>
      <c r="AM240" s="11">
        <f t="shared" si="102"/>
        <v>0</v>
      </c>
      <c r="AN240" s="11">
        <f t="shared" si="102"/>
        <v>0</v>
      </c>
      <c r="AO240" s="11">
        <f t="shared" si="102"/>
        <v>0</v>
      </c>
      <c r="AP240" s="11">
        <f t="shared" si="102"/>
        <v>0</v>
      </c>
      <c r="AQ240" s="11">
        <f t="shared" si="102"/>
        <v>0</v>
      </c>
      <c r="AR240" s="11">
        <f t="shared" si="102"/>
        <v>0</v>
      </c>
      <c r="AS240" s="11">
        <f t="shared" si="102"/>
        <v>0</v>
      </c>
      <c r="AT240" s="11">
        <f t="shared" si="127"/>
        <v>0</v>
      </c>
      <c r="AU240" s="11">
        <f t="shared" si="127"/>
        <v>0</v>
      </c>
      <c r="AV240" s="11">
        <f t="shared" si="127"/>
        <v>0</v>
      </c>
      <c r="AW240" s="11">
        <f t="shared" si="127"/>
        <v>0</v>
      </c>
      <c r="AX240" s="11">
        <f t="shared" si="127"/>
        <v>0</v>
      </c>
      <c r="AY240" s="11">
        <f t="shared" si="127"/>
        <v>0</v>
      </c>
      <c r="AZ240" s="11">
        <f t="shared" si="127"/>
        <v>0</v>
      </c>
      <c r="BA240" s="11">
        <f t="shared" si="127"/>
        <v>0</v>
      </c>
      <c r="BB240" s="11">
        <f t="shared" si="127"/>
        <v>0</v>
      </c>
      <c r="BC240" s="11">
        <f t="shared" si="101"/>
        <v>0</v>
      </c>
      <c r="BD240" s="11">
        <f t="shared" si="101"/>
        <v>0</v>
      </c>
      <c r="BE240" s="11">
        <f t="shared" si="101"/>
        <v>0</v>
      </c>
      <c r="BF240" s="15" t="str">
        <f t="shared" si="109"/>
        <v>ČSN 42 5522</v>
      </c>
      <c r="BG240" s="42">
        <v>1.2089000000000001</v>
      </c>
      <c r="BH240" s="17">
        <f t="shared" si="110"/>
        <v>22</v>
      </c>
      <c r="BI240" s="17">
        <f t="shared" si="111"/>
        <v>7</v>
      </c>
      <c r="BX240" s="18">
        <f t="shared" si="128"/>
        <v>154</v>
      </c>
      <c r="BY240" s="42">
        <v>5.8000000000000003E-2</v>
      </c>
      <c r="BZ240" s="43">
        <f t="shared" si="112"/>
        <v>47.977500206799576</v>
      </c>
      <c r="CA240" s="18">
        <f t="shared" si="117"/>
        <v>6211.3333333333321</v>
      </c>
      <c r="CB240" s="18">
        <f t="shared" si="118"/>
        <v>564.66666666666663</v>
      </c>
      <c r="CC240" s="18">
        <f t="shared" si="119"/>
        <v>847</v>
      </c>
      <c r="CD240" s="25">
        <f t="shared" si="113"/>
        <v>1.5</v>
      </c>
      <c r="CE240" s="26">
        <f t="shared" si="114"/>
        <v>6.3508529610858826</v>
      </c>
      <c r="CF240" s="18">
        <f t="shared" si="115"/>
        <v>154</v>
      </c>
      <c r="CG240" s="18">
        <f t="shared" si="120"/>
        <v>154</v>
      </c>
      <c r="CH240" s="18">
        <f t="shared" si="121"/>
        <v>628.83333333333326</v>
      </c>
      <c r="CI240" s="18">
        <f t="shared" si="122"/>
        <v>179.66666666666666</v>
      </c>
      <c r="CJ240" s="18">
        <f t="shared" si="123"/>
        <v>269.5</v>
      </c>
      <c r="CK240" s="25">
        <f t="shared" si="116"/>
        <v>1.5</v>
      </c>
      <c r="CL240" s="26">
        <f t="shared" si="124"/>
        <v>2.0207259421636903</v>
      </c>
      <c r="DJ240" s="20" t="s">
        <v>317</v>
      </c>
    </row>
    <row r="241" spans="1:114" x14ac:dyDescent="0.2">
      <c r="A241" s="15" t="s">
        <v>105</v>
      </c>
      <c r="B241" s="10" t="s">
        <v>341</v>
      </c>
      <c r="C241" s="11">
        <f t="shared" si="107"/>
        <v>1.3815999999999999</v>
      </c>
      <c r="D241" s="11">
        <f t="shared" si="106"/>
        <v>22</v>
      </c>
      <c r="E241" s="11">
        <f t="shared" si="106"/>
        <v>8</v>
      </c>
      <c r="F241" s="11">
        <f t="shared" si="106"/>
        <v>0</v>
      </c>
      <c r="G241" s="11">
        <f t="shared" si="104"/>
        <v>0</v>
      </c>
      <c r="H241" s="11">
        <f t="shared" si="104"/>
        <v>0</v>
      </c>
      <c r="I241" s="11">
        <f t="shared" si="104"/>
        <v>0</v>
      </c>
      <c r="J241" s="11">
        <f t="shared" si="104"/>
        <v>0</v>
      </c>
      <c r="K241" s="11">
        <f t="shared" si="104"/>
        <v>0</v>
      </c>
      <c r="L241" s="11">
        <f t="shared" si="104"/>
        <v>0</v>
      </c>
      <c r="M241" s="11">
        <f t="shared" si="104"/>
        <v>0</v>
      </c>
      <c r="N241" s="11">
        <f t="shared" si="104"/>
        <v>0</v>
      </c>
      <c r="O241" s="11">
        <f t="shared" si="126"/>
        <v>0</v>
      </c>
      <c r="P241" s="11">
        <f t="shared" si="126"/>
        <v>0</v>
      </c>
      <c r="Q241" s="11">
        <f t="shared" si="126"/>
        <v>0</v>
      </c>
      <c r="R241" s="11">
        <f t="shared" si="126"/>
        <v>0</v>
      </c>
      <c r="S241" s="11">
        <f t="shared" si="126"/>
        <v>0</v>
      </c>
      <c r="T241" s="11">
        <f t="shared" si="126"/>
        <v>176</v>
      </c>
      <c r="U241" s="40">
        <f t="shared" si="108"/>
        <v>0.06</v>
      </c>
      <c r="V241" s="11">
        <f t="shared" si="129"/>
        <v>43.427909669947887</v>
      </c>
      <c r="W241" s="11">
        <f t="shared" si="129"/>
        <v>7098.6666666666661</v>
      </c>
      <c r="X241" s="11">
        <f t="shared" si="129"/>
        <v>645.33333333333326</v>
      </c>
      <c r="Y241" s="11">
        <f t="shared" si="129"/>
        <v>968</v>
      </c>
      <c r="Z241" s="11">
        <f t="shared" si="129"/>
        <v>1.5000000000000002</v>
      </c>
      <c r="AA241" s="11">
        <f t="shared" si="129"/>
        <v>6.3508529610858826</v>
      </c>
      <c r="AB241" s="11">
        <f t="shared" si="129"/>
        <v>176</v>
      </c>
      <c r="AC241" s="11">
        <f t="shared" si="129"/>
        <v>176</v>
      </c>
      <c r="AD241" s="11">
        <f t="shared" si="129"/>
        <v>938.66666666666663</v>
      </c>
      <c r="AE241" s="11">
        <f t="shared" si="129"/>
        <v>234.66666666666666</v>
      </c>
      <c r="AF241" s="11">
        <f t="shared" si="129"/>
        <v>352</v>
      </c>
      <c r="AG241" s="11">
        <f t="shared" si="129"/>
        <v>1.5</v>
      </c>
      <c r="AH241" s="11">
        <f t="shared" si="129"/>
        <v>2.3094010767585029</v>
      </c>
      <c r="AI241" s="11">
        <f t="shared" si="129"/>
        <v>0</v>
      </c>
      <c r="AJ241" s="11">
        <f t="shared" si="129"/>
        <v>0</v>
      </c>
      <c r="AK241" s="11">
        <f t="shared" si="102"/>
        <v>0</v>
      </c>
      <c r="AL241" s="11">
        <f t="shared" si="102"/>
        <v>0</v>
      </c>
      <c r="AM241" s="11">
        <f t="shared" si="102"/>
        <v>0</v>
      </c>
      <c r="AN241" s="11">
        <f t="shared" si="102"/>
        <v>0</v>
      </c>
      <c r="AO241" s="11">
        <f t="shared" si="102"/>
        <v>0</v>
      </c>
      <c r="AP241" s="11">
        <f t="shared" si="102"/>
        <v>0</v>
      </c>
      <c r="AQ241" s="11">
        <f t="shared" si="102"/>
        <v>0</v>
      </c>
      <c r="AR241" s="11">
        <f t="shared" si="102"/>
        <v>0</v>
      </c>
      <c r="AS241" s="11">
        <f t="shared" si="102"/>
        <v>0</v>
      </c>
      <c r="AT241" s="11">
        <f t="shared" si="127"/>
        <v>0</v>
      </c>
      <c r="AU241" s="11">
        <f t="shared" si="127"/>
        <v>0</v>
      </c>
      <c r="AV241" s="11">
        <f t="shared" si="127"/>
        <v>0</v>
      </c>
      <c r="AW241" s="11">
        <f t="shared" si="127"/>
        <v>0</v>
      </c>
      <c r="AX241" s="11">
        <f t="shared" si="127"/>
        <v>0</v>
      </c>
      <c r="AY241" s="11">
        <f t="shared" si="127"/>
        <v>0</v>
      </c>
      <c r="AZ241" s="11">
        <f t="shared" si="127"/>
        <v>0</v>
      </c>
      <c r="BA241" s="11">
        <f t="shared" si="127"/>
        <v>0</v>
      </c>
      <c r="BB241" s="11">
        <f t="shared" si="127"/>
        <v>0</v>
      </c>
      <c r="BC241" s="11">
        <f t="shared" si="101"/>
        <v>0</v>
      </c>
      <c r="BD241" s="11">
        <f t="shared" si="101"/>
        <v>0</v>
      </c>
      <c r="BE241" s="11">
        <f t="shared" si="101"/>
        <v>0</v>
      </c>
      <c r="BF241" s="15" t="str">
        <f t="shared" si="109"/>
        <v>ČSN 42 5522</v>
      </c>
      <c r="BG241" s="42">
        <v>1.3815999999999999</v>
      </c>
      <c r="BH241" s="17">
        <f t="shared" si="110"/>
        <v>22</v>
      </c>
      <c r="BI241" s="17">
        <f t="shared" si="111"/>
        <v>8</v>
      </c>
      <c r="BX241" s="18">
        <f t="shared" si="128"/>
        <v>176</v>
      </c>
      <c r="BY241" s="42">
        <v>0.06</v>
      </c>
      <c r="BZ241" s="43">
        <f t="shared" si="112"/>
        <v>43.427909669947887</v>
      </c>
      <c r="CA241" s="18">
        <f t="shared" si="117"/>
        <v>7098.6666666666661</v>
      </c>
      <c r="CB241" s="18">
        <f t="shared" si="118"/>
        <v>645.33333333333326</v>
      </c>
      <c r="CC241" s="18">
        <f t="shared" si="119"/>
        <v>968</v>
      </c>
      <c r="CD241" s="25">
        <f t="shared" si="113"/>
        <v>1.5000000000000002</v>
      </c>
      <c r="CE241" s="26">
        <f t="shared" si="114"/>
        <v>6.3508529610858826</v>
      </c>
      <c r="CF241" s="18">
        <f t="shared" si="115"/>
        <v>176</v>
      </c>
      <c r="CG241" s="18">
        <f t="shared" si="120"/>
        <v>176</v>
      </c>
      <c r="CH241" s="18">
        <f t="shared" si="121"/>
        <v>938.66666666666663</v>
      </c>
      <c r="CI241" s="18">
        <f t="shared" si="122"/>
        <v>234.66666666666666</v>
      </c>
      <c r="CJ241" s="18">
        <f t="shared" si="123"/>
        <v>352</v>
      </c>
      <c r="CK241" s="25">
        <f t="shared" si="116"/>
        <v>1.5</v>
      </c>
      <c r="CL241" s="26">
        <f t="shared" si="124"/>
        <v>2.3094010767585029</v>
      </c>
      <c r="DJ241" s="20" t="s">
        <v>317</v>
      </c>
    </row>
    <row r="242" spans="1:114" x14ac:dyDescent="0.2">
      <c r="A242" s="15" t="s">
        <v>105</v>
      </c>
      <c r="B242" s="10" t="s">
        <v>342</v>
      </c>
      <c r="C242" s="11">
        <f t="shared" si="107"/>
        <v>1.7270000000000001</v>
      </c>
      <c r="D242" s="11">
        <f t="shared" si="106"/>
        <v>22</v>
      </c>
      <c r="E242" s="11">
        <f t="shared" si="106"/>
        <v>10</v>
      </c>
      <c r="F242" s="11">
        <f t="shared" si="106"/>
        <v>0</v>
      </c>
      <c r="G242" s="11">
        <f t="shared" si="104"/>
        <v>0</v>
      </c>
      <c r="H242" s="11">
        <f t="shared" si="104"/>
        <v>0</v>
      </c>
      <c r="I242" s="11">
        <f t="shared" si="104"/>
        <v>0</v>
      </c>
      <c r="J242" s="11">
        <f t="shared" si="104"/>
        <v>0</v>
      </c>
      <c r="K242" s="11">
        <f t="shared" si="104"/>
        <v>0</v>
      </c>
      <c r="L242" s="11">
        <f t="shared" si="104"/>
        <v>0</v>
      </c>
      <c r="M242" s="11">
        <f t="shared" si="104"/>
        <v>0</v>
      </c>
      <c r="N242" s="11">
        <f t="shared" si="104"/>
        <v>0</v>
      </c>
      <c r="O242" s="11">
        <f t="shared" si="126"/>
        <v>0</v>
      </c>
      <c r="P242" s="11">
        <f t="shared" si="126"/>
        <v>0</v>
      </c>
      <c r="Q242" s="11">
        <f t="shared" si="126"/>
        <v>0</v>
      </c>
      <c r="R242" s="11">
        <f t="shared" si="126"/>
        <v>0</v>
      </c>
      <c r="S242" s="11">
        <f t="shared" si="126"/>
        <v>0</v>
      </c>
      <c r="T242" s="11">
        <f t="shared" si="126"/>
        <v>220</v>
      </c>
      <c r="U242" s="40">
        <f t="shared" si="108"/>
        <v>6.4000000000000001E-2</v>
      </c>
      <c r="V242" s="11">
        <f t="shared" si="129"/>
        <v>37.058482918355537</v>
      </c>
      <c r="W242" s="11">
        <f t="shared" si="129"/>
        <v>8873.3333333333321</v>
      </c>
      <c r="X242" s="11">
        <f t="shared" si="129"/>
        <v>806.66666666666663</v>
      </c>
      <c r="Y242" s="11">
        <f t="shared" si="129"/>
        <v>1210</v>
      </c>
      <c r="Z242" s="11">
        <f t="shared" si="129"/>
        <v>1.5</v>
      </c>
      <c r="AA242" s="11">
        <f t="shared" si="129"/>
        <v>6.3508529610858826</v>
      </c>
      <c r="AB242" s="11">
        <f t="shared" si="129"/>
        <v>220</v>
      </c>
      <c r="AC242" s="11">
        <f t="shared" si="129"/>
        <v>220</v>
      </c>
      <c r="AD242" s="11">
        <f t="shared" si="129"/>
        <v>1833.3333333333333</v>
      </c>
      <c r="AE242" s="11">
        <f t="shared" si="129"/>
        <v>366.66666666666663</v>
      </c>
      <c r="AF242" s="11">
        <f t="shared" si="129"/>
        <v>550</v>
      </c>
      <c r="AG242" s="11">
        <f t="shared" si="129"/>
        <v>1.5000000000000002</v>
      </c>
      <c r="AH242" s="11">
        <f t="shared" si="129"/>
        <v>2.8867513459481287</v>
      </c>
      <c r="AI242" s="11">
        <f t="shared" si="129"/>
        <v>0</v>
      </c>
      <c r="AJ242" s="11">
        <f t="shared" si="129"/>
        <v>0</v>
      </c>
      <c r="AK242" s="11">
        <f t="shared" si="102"/>
        <v>0</v>
      </c>
      <c r="AL242" s="11">
        <f t="shared" si="102"/>
        <v>0</v>
      </c>
      <c r="AM242" s="11">
        <f t="shared" si="102"/>
        <v>0</v>
      </c>
      <c r="AN242" s="11">
        <f t="shared" si="102"/>
        <v>0</v>
      </c>
      <c r="AO242" s="11">
        <f t="shared" si="102"/>
        <v>0</v>
      </c>
      <c r="AP242" s="11">
        <f t="shared" si="102"/>
        <v>0</v>
      </c>
      <c r="AQ242" s="11">
        <f t="shared" si="102"/>
        <v>0</v>
      </c>
      <c r="AR242" s="11">
        <f t="shared" si="102"/>
        <v>0</v>
      </c>
      <c r="AS242" s="11">
        <f t="shared" si="102"/>
        <v>0</v>
      </c>
      <c r="AT242" s="11">
        <f t="shared" si="127"/>
        <v>0</v>
      </c>
      <c r="AU242" s="11">
        <f t="shared" si="127"/>
        <v>0</v>
      </c>
      <c r="AV242" s="11">
        <f t="shared" si="127"/>
        <v>0</v>
      </c>
      <c r="AW242" s="11">
        <f t="shared" si="127"/>
        <v>0</v>
      </c>
      <c r="AX242" s="11">
        <f t="shared" si="127"/>
        <v>0</v>
      </c>
      <c r="AY242" s="11">
        <f t="shared" si="127"/>
        <v>0</v>
      </c>
      <c r="AZ242" s="11">
        <f t="shared" si="127"/>
        <v>0</v>
      </c>
      <c r="BA242" s="11">
        <f t="shared" si="127"/>
        <v>0</v>
      </c>
      <c r="BB242" s="11">
        <f t="shared" si="127"/>
        <v>0</v>
      </c>
      <c r="BC242" s="11">
        <f t="shared" si="101"/>
        <v>0</v>
      </c>
      <c r="BD242" s="11">
        <f t="shared" si="101"/>
        <v>0</v>
      </c>
      <c r="BE242" s="11">
        <f t="shared" si="101"/>
        <v>0</v>
      </c>
      <c r="BF242" s="15" t="str">
        <f t="shared" si="109"/>
        <v>ČSN 42 5522</v>
      </c>
      <c r="BG242" s="42">
        <v>1.7270000000000001</v>
      </c>
      <c r="BH242" s="17">
        <f t="shared" si="110"/>
        <v>22</v>
      </c>
      <c r="BI242" s="17">
        <f t="shared" si="111"/>
        <v>10</v>
      </c>
      <c r="BX242" s="18">
        <f t="shared" si="128"/>
        <v>220</v>
      </c>
      <c r="BY242" s="42">
        <v>6.4000000000000001E-2</v>
      </c>
      <c r="BZ242" s="43">
        <f t="shared" si="112"/>
        <v>37.058482918355537</v>
      </c>
      <c r="CA242" s="18">
        <f t="shared" si="117"/>
        <v>8873.3333333333321</v>
      </c>
      <c r="CB242" s="18">
        <f t="shared" si="118"/>
        <v>806.66666666666663</v>
      </c>
      <c r="CC242" s="18">
        <f t="shared" si="119"/>
        <v>1210</v>
      </c>
      <c r="CD242" s="25">
        <f t="shared" si="113"/>
        <v>1.5</v>
      </c>
      <c r="CE242" s="26">
        <f t="shared" si="114"/>
        <v>6.3508529610858826</v>
      </c>
      <c r="CF242" s="18">
        <f t="shared" si="115"/>
        <v>220</v>
      </c>
      <c r="CG242" s="18">
        <f t="shared" si="120"/>
        <v>220</v>
      </c>
      <c r="CH242" s="18">
        <f t="shared" si="121"/>
        <v>1833.3333333333333</v>
      </c>
      <c r="CI242" s="18">
        <f t="shared" si="122"/>
        <v>366.66666666666663</v>
      </c>
      <c r="CJ242" s="18">
        <f t="shared" si="123"/>
        <v>550</v>
      </c>
      <c r="CK242" s="25">
        <f t="shared" si="116"/>
        <v>1.5000000000000002</v>
      </c>
      <c r="CL242" s="26">
        <f t="shared" si="124"/>
        <v>2.8867513459481287</v>
      </c>
      <c r="DJ242" s="20" t="s">
        <v>317</v>
      </c>
    </row>
    <row r="243" spans="1:114" x14ac:dyDescent="0.2">
      <c r="A243" s="15" t="s">
        <v>105</v>
      </c>
      <c r="B243" s="10" t="s">
        <v>343</v>
      </c>
      <c r="C243" s="11">
        <f t="shared" si="107"/>
        <v>2.0724</v>
      </c>
      <c r="D243" s="11">
        <f t="shared" si="106"/>
        <v>22</v>
      </c>
      <c r="E243" s="11">
        <f t="shared" si="106"/>
        <v>12</v>
      </c>
      <c r="F243" s="11">
        <f t="shared" si="106"/>
        <v>0</v>
      </c>
      <c r="G243" s="11">
        <f t="shared" si="104"/>
        <v>0</v>
      </c>
      <c r="H243" s="11">
        <f t="shared" si="104"/>
        <v>0</v>
      </c>
      <c r="I243" s="11">
        <f t="shared" si="104"/>
        <v>0</v>
      </c>
      <c r="J243" s="11">
        <f t="shared" si="104"/>
        <v>0</v>
      </c>
      <c r="K243" s="11">
        <f t="shared" si="104"/>
        <v>0</v>
      </c>
      <c r="L243" s="11">
        <f t="shared" si="104"/>
        <v>0</v>
      </c>
      <c r="M243" s="11">
        <f t="shared" si="104"/>
        <v>0</v>
      </c>
      <c r="N243" s="11">
        <f t="shared" si="104"/>
        <v>0</v>
      </c>
      <c r="O243" s="11">
        <f t="shared" si="126"/>
        <v>0</v>
      </c>
      <c r="P243" s="11">
        <f t="shared" si="126"/>
        <v>0</v>
      </c>
      <c r="Q243" s="11">
        <f t="shared" si="126"/>
        <v>0</v>
      </c>
      <c r="R243" s="11">
        <f t="shared" si="126"/>
        <v>0</v>
      </c>
      <c r="S243" s="11">
        <f t="shared" si="126"/>
        <v>0</v>
      </c>
      <c r="T243" s="11">
        <f t="shared" si="126"/>
        <v>264</v>
      </c>
      <c r="U243" s="40">
        <f t="shared" si="108"/>
        <v>6.8000000000000005E-2</v>
      </c>
      <c r="V243" s="11">
        <f t="shared" si="129"/>
        <v>32.812198417293963</v>
      </c>
      <c r="W243" s="11">
        <f t="shared" si="129"/>
        <v>10648</v>
      </c>
      <c r="X243" s="11">
        <f t="shared" si="129"/>
        <v>968</v>
      </c>
      <c r="Y243" s="11">
        <f t="shared" si="129"/>
        <v>1452</v>
      </c>
      <c r="Z243" s="11">
        <f t="shared" si="129"/>
        <v>1.5</v>
      </c>
      <c r="AA243" s="11">
        <f t="shared" si="129"/>
        <v>6.3508529610858835</v>
      </c>
      <c r="AB243" s="11">
        <f t="shared" si="129"/>
        <v>264</v>
      </c>
      <c r="AC243" s="11">
        <f t="shared" si="129"/>
        <v>264</v>
      </c>
      <c r="AD243" s="11">
        <f t="shared" si="129"/>
        <v>3168</v>
      </c>
      <c r="AE243" s="11">
        <f t="shared" si="129"/>
        <v>528</v>
      </c>
      <c r="AF243" s="11">
        <f t="shared" si="129"/>
        <v>792</v>
      </c>
      <c r="AG243" s="11">
        <f t="shared" si="129"/>
        <v>1.5</v>
      </c>
      <c r="AH243" s="11">
        <f t="shared" si="129"/>
        <v>3.4641016151377544</v>
      </c>
      <c r="AI243" s="11">
        <f t="shared" si="129"/>
        <v>0</v>
      </c>
      <c r="AJ243" s="11">
        <f t="shared" si="129"/>
        <v>0</v>
      </c>
      <c r="AK243" s="11">
        <f t="shared" si="102"/>
        <v>0</v>
      </c>
      <c r="AL243" s="11">
        <f t="shared" si="102"/>
        <v>0</v>
      </c>
      <c r="AM243" s="11">
        <f t="shared" si="102"/>
        <v>0</v>
      </c>
      <c r="AN243" s="11">
        <f t="shared" si="102"/>
        <v>0</v>
      </c>
      <c r="AO243" s="11">
        <f t="shared" si="102"/>
        <v>0</v>
      </c>
      <c r="AP243" s="11">
        <f t="shared" si="102"/>
        <v>0</v>
      </c>
      <c r="AQ243" s="11">
        <f t="shared" si="102"/>
        <v>0</v>
      </c>
      <c r="AR243" s="11">
        <f t="shared" si="102"/>
        <v>0</v>
      </c>
      <c r="AS243" s="11">
        <f t="shared" si="102"/>
        <v>0</v>
      </c>
      <c r="AT243" s="11">
        <f t="shared" si="127"/>
        <v>0</v>
      </c>
      <c r="AU243" s="11">
        <f t="shared" si="127"/>
        <v>0</v>
      </c>
      <c r="AV243" s="11">
        <f t="shared" si="127"/>
        <v>0</v>
      </c>
      <c r="AW243" s="11">
        <f t="shared" si="127"/>
        <v>0</v>
      </c>
      <c r="AX243" s="11">
        <f t="shared" si="127"/>
        <v>0</v>
      </c>
      <c r="AY243" s="11">
        <f t="shared" si="127"/>
        <v>0</v>
      </c>
      <c r="AZ243" s="11">
        <f t="shared" si="127"/>
        <v>0</v>
      </c>
      <c r="BA243" s="11">
        <f t="shared" si="127"/>
        <v>0</v>
      </c>
      <c r="BB243" s="11">
        <f t="shared" si="127"/>
        <v>0</v>
      </c>
      <c r="BC243" s="11">
        <f t="shared" si="101"/>
        <v>0</v>
      </c>
      <c r="BD243" s="11">
        <f t="shared" si="101"/>
        <v>0</v>
      </c>
      <c r="BE243" s="11">
        <f t="shared" si="101"/>
        <v>0</v>
      </c>
      <c r="BF243" s="15" t="str">
        <f t="shared" si="109"/>
        <v>ČSN 42 5522</v>
      </c>
      <c r="BG243" s="42">
        <v>2.0724</v>
      </c>
      <c r="BH243" s="17">
        <f t="shared" si="110"/>
        <v>22</v>
      </c>
      <c r="BI243" s="17">
        <f t="shared" si="111"/>
        <v>12</v>
      </c>
      <c r="BX243" s="18">
        <f t="shared" si="128"/>
        <v>264</v>
      </c>
      <c r="BY243" s="42">
        <v>6.8000000000000005E-2</v>
      </c>
      <c r="BZ243" s="43">
        <f t="shared" si="112"/>
        <v>32.812198417293963</v>
      </c>
      <c r="CA243" s="18">
        <f t="shared" si="117"/>
        <v>10648</v>
      </c>
      <c r="CB243" s="18">
        <f t="shared" si="118"/>
        <v>968</v>
      </c>
      <c r="CC243" s="18">
        <f t="shared" si="119"/>
        <v>1452</v>
      </c>
      <c r="CD243" s="25">
        <f t="shared" si="113"/>
        <v>1.5</v>
      </c>
      <c r="CE243" s="26">
        <f t="shared" si="114"/>
        <v>6.3508529610858835</v>
      </c>
      <c r="CF243" s="18">
        <f t="shared" si="115"/>
        <v>264</v>
      </c>
      <c r="CG243" s="18">
        <f t="shared" si="120"/>
        <v>264</v>
      </c>
      <c r="CH243" s="18">
        <f t="shared" si="121"/>
        <v>3168</v>
      </c>
      <c r="CI243" s="18">
        <f t="shared" si="122"/>
        <v>528</v>
      </c>
      <c r="CJ243" s="18">
        <f t="shared" si="123"/>
        <v>792</v>
      </c>
      <c r="CK243" s="25">
        <f t="shared" si="116"/>
        <v>1.5</v>
      </c>
      <c r="CL243" s="26">
        <f t="shared" si="124"/>
        <v>3.4641016151377544</v>
      </c>
      <c r="DJ243" s="20" t="s">
        <v>317</v>
      </c>
    </row>
    <row r="244" spans="1:114" x14ac:dyDescent="0.2">
      <c r="A244" s="15" t="s">
        <v>105</v>
      </c>
      <c r="B244" s="10" t="s">
        <v>344</v>
      </c>
      <c r="C244" s="11">
        <f t="shared" si="107"/>
        <v>2.4178000000000002</v>
      </c>
      <c r="D244" s="11">
        <f t="shared" si="106"/>
        <v>22</v>
      </c>
      <c r="E244" s="11">
        <f t="shared" si="106"/>
        <v>14</v>
      </c>
      <c r="F244" s="11">
        <f t="shared" si="106"/>
        <v>0</v>
      </c>
      <c r="G244" s="11">
        <f t="shared" si="104"/>
        <v>0</v>
      </c>
      <c r="H244" s="11">
        <f t="shared" si="104"/>
        <v>0</v>
      </c>
      <c r="I244" s="11">
        <f t="shared" si="104"/>
        <v>0</v>
      </c>
      <c r="J244" s="11">
        <f t="shared" si="104"/>
        <v>0</v>
      </c>
      <c r="K244" s="11">
        <f t="shared" si="104"/>
        <v>0</v>
      </c>
      <c r="L244" s="11">
        <f t="shared" si="104"/>
        <v>0</v>
      </c>
      <c r="M244" s="11">
        <f t="shared" si="104"/>
        <v>0</v>
      </c>
      <c r="N244" s="11">
        <f t="shared" si="104"/>
        <v>0</v>
      </c>
      <c r="O244" s="11">
        <f t="shared" si="126"/>
        <v>0</v>
      </c>
      <c r="P244" s="11">
        <f t="shared" si="126"/>
        <v>0</v>
      </c>
      <c r="Q244" s="11">
        <f t="shared" si="126"/>
        <v>0</v>
      </c>
      <c r="R244" s="11">
        <f t="shared" si="126"/>
        <v>0</v>
      </c>
      <c r="S244" s="11">
        <f t="shared" si="126"/>
        <v>0</v>
      </c>
      <c r="T244" s="11">
        <f t="shared" si="126"/>
        <v>308</v>
      </c>
      <c r="U244" s="40">
        <f t="shared" si="108"/>
        <v>7.1999999999999995E-2</v>
      </c>
      <c r="V244" s="11">
        <f t="shared" si="129"/>
        <v>29.779138059392835</v>
      </c>
      <c r="W244" s="11">
        <f t="shared" si="129"/>
        <v>12422.666666666664</v>
      </c>
      <c r="X244" s="11">
        <f t="shared" si="129"/>
        <v>1129.3333333333333</v>
      </c>
      <c r="Y244" s="11">
        <f t="shared" si="129"/>
        <v>1694</v>
      </c>
      <c r="Z244" s="11">
        <f t="shared" si="129"/>
        <v>1.5</v>
      </c>
      <c r="AA244" s="11">
        <f t="shared" si="129"/>
        <v>6.3508529610858826</v>
      </c>
      <c r="AB244" s="11">
        <f t="shared" si="129"/>
        <v>308</v>
      </c>
      <c r="AC244" s="11">
        <f t="shared" si="129"/>
        <v>308</v>
      </c>
      <c r="AD244" s="11">
        <f t="shared" si="129"/>
        <v>5030.6666666666661</v>
      </c>
      <c r="AE244" s="11">
        <f t="shared" si="129"/>
        <v>718.66666666666663</v>
      </c>
      <c r="AF244" s="11">
        <f t="shared" si="129"/>
        <v>1078</v>
      </c>
      <c r="AG244" s="11">
        <f t="shared" si="129"/>
        <v>1.5</v>
      </c>
      <c r="AH244" s="11">
        <f t="shared" si="129"/>
        <v>4.0414518843273806</v>
      </c>
      <c r="AI244" s="11">
        <f t="shared" si="129"/>
        <v>0</v>
      </c>
      <c r="AJ244" s="11">
        <f t="shared" si="129"/>
        <v>0</v>
      </c>
      <c r="AK244" s="11">
        <f t="shared" si="102"/>
        <v>0</v>
      </c>
      <c r="AL244" s="11">
        <f t="shared" si="102"/>
        <v>0</v>
      </c>
      <c r="AM244" s="11">
        <f t="shared" si="102"/>
        <v>0</v>
      </c>
      <c r="AN244" s="11">
        <f t="shared" si="102"/>
        <v>0</v>
      </c>
      <c r="AO244" s="11">
        <f t="shared" si="102"/>
        <v>0</v>
      </c>
      <c r="AP244" s="11">
        <f t="shared" si="102"/>
        <v>0</v>
      </c>
      <c r="AQ244" s="11">
        <f t="shared" si="102"/>
        <v>0</v>
      </c>
      <c r="AR244" s="11">
        <f t="shared" si="102"/>
        <v>0</v>
      </c>
      <c r="AS244" s="11">
        <f t="shared" si="102"/>
        <v>0</v>
      </c>
      <c r="AT244" s="11">
        <f t="shared" si="127"/>
        <v>0</v>
      </c>
      <c r="AU244" s="11">
        <f t="shared" si="127"/>
        <v>0</v>
      </c>
      <c r="AV244" s="11">
        <f t="shared" si="127"/>
        <v>0</v>
      </c>
      <c r="AW244" s="11">
        <f t="shared" si="127"/>
        <v>0</v>
      </c>
      <c r="AX244" s="11">
        <f t="shared" si="127"/>
        <v>0</v>
      </c>
      <c r="AY244" s="11">
        <f t="shared" si="127"/>
        <v>0</v>
      </c>
      <c r="AZ244" s="11">
        <f t="shared" si="127"/>
        <v>0</v>
      </c>
      <c r="BA244" s="11">
        <f t="shared" si="127"/>
        <v>0</v>
      </c>
      <c r="BB244" s="11">
        <f t="shared" si="127"/>
        <v>0</v>
      </c>
      <c r="BC244" s="11">
        <f t="shared" si="101"/>
        <v>0</v>
      </c>
      <c r="BD244" s="11">
        <f t="shared" si="101"/>
        <v>0</v>
      </c>
      <c r="BE244" s="11">
        <f t="shared" si="101"/>
        <v>0</v>
      </c>
      <c r="BF244" s="15" t="str">
        <f t="shared" si="109"/>
        <v>ČSN 42 5522</v>
      </c>
      <c r="BG244" s="42">
        <v>2.4178000000000002</v>
      </c>
      <c r="BH244" s="17">
        <f t="shared" si="110"/>
        <v>22</v>
      </c>
      <c r="BI244" s="17">
        <f t="shared" si="111"/>
        <v>14</v>
      </c>
      <c r="BX244" s="18">
        <f t="shared" si="128"/>
        <v>308</v>
      </c>
      <c r="BY244" s="42">
        <v>7.1999999999999995E-2</v>
      </c>
      <c r="BZ244" s="43">
        <f t="shared" si="112"/>
        <v>29.779138059392835</v>
      </c>
      <c r="CA244" s="18">
        <f t="shared" si="117"/>
        <v>12422.666666666664</v>
      </c>
      <c r="CB244" s="18">
        <f t="shared" si="118"/>
        <v>1129.3333333333333</v>
      </c>
      <c r="CC244" s="18">
        <f t="shared" si="119"/>
        <v>1694</v>
      </c>
      <c r="CD244" s="25">
        <f t="shared" si="113"/>
        <v>1.5</v>
      </c>
      <c r="CE244" s="26">
        <f t="shared" si="114"/>
        <v>6.3508529610858826</v>
      </c>
      <c r="CF244" s="18">
        <f t="shared" si="115"/>
        <v>308</v>
      </c>
      <c r="CG244" s="18">
        <f t="shared" si="120"/>
        <v>308</v>
      </c>
      <c r="CH244" s="18">
        <f t="shared" si="121"/>
        <v>5030.6666666666661</v>
      </c>
      <c r="CI244" s="18">
        <f t="shared" si="122"/>
        <v>718.66666666666663</v>
      </c>
      <c r="CJ244" s="18">
        <f t="shared" si="123"/>
        <v>1078</v>
      </c>
      <c r="CK244" s="25">
        <f t="shared" si="116"/>
        <v>1.5</v>
      </c>
      <c r="CL244" s="26">
        <f t="shared" si="124"/>
        <v>4.0414518843273806</v>
      </c>
      <c r="DJ244" s="20" t="s">
        <v>317</v>
      </c>
    </row>
    <row r="245" spans="1:114" x14ac:dyDescent="0.2">
      <c r="A245" s="15" t="s">
        <v>105</v>
      </c>
      <c r="B245" s="10" t="s">
        <v>345</v>
      </c>
      <c r="C245" s="11">
        <f t="shared" si="107"/>
        <v>2.7631999999999999</v>
      </c>
      <c r="D245" s="11">
        <f t="shared" si="106"/>
        <v>22</v>
      </c>
      <c r="E245" s="11">
        <f t="shared" si="106"/>
        <v>16</v>
      </c>
      <c r="F245" s="11">
        <f t="shared" si="106"/>
        <v>0</v>
      </c>
      <c r="G245" s="11">
        <f t="shared" si="104"/>
        <v>0</v>
      </c>
      <c r="H245" s="11">
        <f t="shared" si="104"/>
        <v>0</v>
      </c>
      <c r="I245" s="11">
        <f t="shared" si="104"/>
        <v>0</v>
      </c>
      <c r="J245" s="11">
        <f t="shared" si="104"/>
        <v>0</v>
      </c>
      <c r="K245" s="11">
        <f t="shared" si="104"/>
        <v>0</v>
      </c>
      <c r="L245" s="11">
        <f t="shared" si="104"/>
        <v>0</v>
      </c>
      <c r="M245" s="11">
        <f t="shared" si="104"/>
        <v>0</v>
      </c>
      <c r="N245" s="11">
        <f t="shared" si="104"/>
        <v>0</v>
      </c>
      <c r="O245" s="11">
        <f t="shared" si="126"/>
        <v>0</v>
      </c>
      <c r="P245" s="11">
        <f t="shared" si="126"/>
        <v>0</v>
      </c>
      <c r="Q245" s="11">
        <f t="shared" si="126"/>
        <v>0</v>
      </c>
      <c r="R245" s="11">
        <f t="shared" si="126"/>
        <v>0</v>
      </c>
      <c r="S245" s="11">
        <f t="shared" si="126"/>
        <v>0</v>
      </c>
      <c r="T245" s="11">
        <f t="shared" si="126"/>
        <v>352</v>
      </c>
      <c r="U245" s="40">
        <f t="shared" si="108"/>
        <v>7.5999999999999998E-2</v>
      </c>
      <c r="V245" s="11">
        <f t="shared" si="129"/>
        <v>27.504342790966994</v>
      </c>
      <c r="W245" s="11">
        <f t="shared" si="129"/>
        <v>14197.333333333332</v>
      </c>
      <c r="X245" s="11">
        <f t="shared" si="129"/>
        <v>1290.6666666666665</v>
      </c>
      <c r="Y245" s="11">
        <f t="shared" si="129"/>
        <v>1936</v>
      </c>
      <c r="Z245" s="11">
        <f t="shared" si="129"/>
        <v>1.5000000000000002</v>
      </c>
      <c r="AA245" s="11">
        <f t="shared" si="129"/>
        <v>6.3508529610858826</v>
      </c>
      <c r="AB245" s="11">
        <f t="shared" si="129"/>
        <v>352</v>
      </c>
      <c r="AC245" s="11">
        <f t="shared" si="129"/>
        <v>352</v>
      </c>
      <c r="AD245" s="11">
        <f t="shared" si="129"/>
        <v>7509.333333333333</v>
      </c>
      <c r="AE245" s="11">
        <f t="shared" si="129"/>
        <v>938.66666666666663</v>
      </c>
      <c r="AF245" s="11">
        <f t="shared" si="129"/>
        <v>1408</v>
      </c>
      <c r="AG245" s="11">
        <f t="shared" si="129"/>
        <v>1.5</v>
      </c>
      <c r="AH245" s="11">
        <f t="shared" si="129"/>
        <v>4.6188021535170058</v>
      </c>
      <c r="AI245" s="11">
        <f t="shared" si="129"/>
        <v>0</v>
      </c>
      <c r="AJ245" s="11">
        <f t="shared" si="129"/>
        <v>0</v>
      </c>
      <c r="AK245" s="11">
        <f t="shared" si="102"/>
        <v>0</v>
      </c>
      <c r="AL245" s="11">
        <f t="shared" si="102"/>
        <v>0</v>
      </c>
      <c r="AM245" s="11">
        <f t="shared" si="102"/>
        <v>0</v>
      </c>
      <c r="AN245" s="11">
        <f t="shared" si="102"/>
        <v>0</v>
      </c>
      <c r="AO245" s="11">
        <f t="shared" si="102"/>
        <v>0</v>
      </c>
      <c r="AP245" s="11">
        <f t="shared" si="102"/>
        <v>0</v>
      </c>
      <c r="AQ245" s="11">
        <f t="shared" si="102"/>
        <v>0</v>
      </c>
      <c r="AR245" s="11">
        <f t="shared" si="102"/>
        <v>0</v>
      </c>
      <c r="AS245" s="11">
        <f t="shared" si="102"/>
        <v>0</v>
      </c>
      <c r="AT245" s="11">
        <f t="shared" si="127"/>
        <v>0</v>
      </c>
      <c r="AU245" s="11">
        <f t="shared" si="127"/>
        <v>0</v>
      </c>
      <c r="AV245" s="11">
        <f t="shared" si="127"/>
        <v>0</v>
      </c>
      <c r="AW245" s="11">
        <f t="shared" si="127"/>
        <v>0</v>
      </c>
      <c r="AX245" s="11">
        <f t="shared" si="127"/>
        <v>0</v>
      </c>
      <c r="AY245" s="11">
        <f t="shared" si="127"/>
        <v>0</v>
      </c>
      <c r="AZ245" s="11">
        <f t="shared" si="127"/>
        <v>0</v>
      </c>
      <c r="BA245" s="11">
        <f t="shared" si="127"/>
        <v>0</v>
      </c>
      <c r="BB245" s="11">
        <f t="shared" si="127"/>
        <v>0</v>
      </c>
      <c r="BC245" s="11">
        <f t="shared" si="101"/>
        <v>0</v>
      </c>
      <c r="BD245" s="11">
        <f t="shared" si="101"/>
        <v>0</v>
      </c>
      <c r="BE245" s="11">
        <f t="shared" si="101"/>
        <v>0</v>
      </c>
      <c r="BF245" s="15" t="str">
        <f t="shared" si="109"/>
        <v>ČSN 42 5522</v>
      </c>
      <c r="BG245" s="42">
        <v>2.7631999999999999</v>
      </c>
      <c r="BH245" s="17">
        <f t="shared" si="110"/>
        <v>22</v>
      </c>
      <c r="BI245" s="17">
        <f t="shared" si="111"/>
        <v>16</v>
      </c>
      <c r="BX245" s="18">
        <f t="shared" si="128"/>
        <v>352</v>
      </c>
      <c r="BY245" s="42">
        <v>7.5999999999999998E-2</v>
      </c>
      <c r="BZ245" s="43">
        <f t="shared" si="112"/>
        <v>27.504342790966994</v>
      </c>
      <c r="CA245" s="18">
        <f t="shared" si="117"/>
        <v>14197.333333333332</v>
      </c>
      <c r="CB245" s="18">
        <f t="shared" si="118"/>
        <v>1290.6666666666665</v>
      </c>
      <c r="CC245" s="18">
        <f t="shared" si="119"/>
        <v>1936</v>
      </c>
      <c r="CD245" s="25">
        <f t="shared" si="113"/>
        <v>1.5000000000000002</v>
      </c>
      <c r="CE245" s="26">
        <f t="shared" si="114"/>
        <v>6.3508529610858826</v>
      </c>
      <c r="CF245" s="18">
        <f t="shared" si="115"/>
        <v>352</v>
      </c>
      <c r="CG245" s="18">
        <f t="shared" si="120"/>
        <v>352</v>
      </c>
      <c r="CH245" s="18">
        <f t="shared" si="121"/>
        <v>7509.333333333333</v>
      </c>
      <c r="CI245" s="18">
        <f t="shared" si="122"/>
        <v>938.66666666666663</v>
      </c>
      <c r="CJ245" s="18">
        <f t="shared" si="123"/>
        <v>1408</v>
      </c>
      <c r="CK245" s="25">
        <f t="shared" si="116"/>
        <v>1.5</v>
      </c>
      <c r="CL245" s="26">
        <f t="shared" si="124"/>
        <v>4.6188021535170058</v>
      </c>
      <c r="DJ245" s="20" t="s">
        <v>317</v>
      </c>
    </row>
    <row r="246" spans="1:114" x14ac:dyDescent="0.2">
      <c r="A246" s="15" t="s">
        <v>105</v>
      </c>
      <c r="B246" s="10" t="s">
        <v>346</v>
      </c>
      <c r="C246" s="11">
        <f t="shared" si="107"/>
        <v>0.98124999999999996</v>
      </c>
      <c r="D246" s="11">
        <f t="shared" si="106"/>
        <v>25</v>
      </c>
      <c r="E246" s="11">
        <f t="shared" si="106"/>
        <v>5</v>
      </c>
      <c r="F246" s="11">
        <f t="shared" si="106"/>
        <v>0</v>
      </c>
      <c r="G246" s="11">
        <f t="shared" si="104"/>
        <v>0</v>
      </c>
      <c r="H246" s="11">
        <f t="shared" si="104"/>
        <v>0</v>
      </c>
      <c r="I246" s="11">
        <f t="shared" si="104"/>
        <v>0</v>
      </c>
      <c r="J246" s="11">
        <f t="shared" si="104"/>
        <v>0</v>
      </c>
      <c r="K246" s="11">
        <f t="shared" si="104"/>
        <v>0</v>
      </c>
      <c r="L246" s="11">
        <f t="shared" si="104"/>
        <v>0</v>
      </c>
      <c r="M246" s="11">
        <f t="shared" si="104"/>
        <v>0</v>
      </c>
      <c r="N246" s="11">
        <f t="shared" si="104"/>
        <v>0</v>
      </c>
      <c r="O246" s="11">
        <f t="shared" si="126"/>
        <v>0</v>
      </c>
      <c r="P246" s="11">
        <f t="shared" si="126"/>
        <v>0</v>
      </c>
      <c r="Q246" s="11">
        <f t="shared" si="126"/>
        <v>0</v>
      </c>
      <c r="R246" s="11">
        <f t="shared" si="126"/>
        <v>0</v>
      </c>
      <c r="S246" s="11">
        <f t="shared" si="126"/>
        <v>0</v>
      </c>
      <c r="T246" s="11">
        <f t="shared" si="126"/>
        <v>125</v>
      </c>
      <c r="U246" s="40">
        <f t="shared" si="108"/>
        <v>0.06</v>
      </c>
      <c r="V246" s="11">
        <f t="shared" si="129"/>
        <v>61.146496815286625</v>
      </c>
      <c r="W246" s="11">
        <f t="shared" si="129"/>
        <v>6510.4166666666661</v>
      </c>
      <c r="X246" s="11">
        <f t="shared" si="129"/>
        <v>520.83333333333326</v>
      </c>
      <c r="Y246" s="11">
        <f t="shared" si="129"/>
        <v>781.25</v>
      </c>
      <c r="Z246" s="11">
        <f t="shared" si="129"/>
        <v>1.5000000000000002</v>
      </c>
      <c r="AA246" s="11">
        <f t="shared" si="129"/>
        <v>7.2168783648703219</v>
      </c>
      <c r="AB246" s="11">
        <f t="shared" si="129"/>
        <v>125</v>
      </c>
      <c r="AC246" s="11">
        <f t="shared" si="129"/>
        <v>125</v>
      </c>
      <c r="AD246" s="11">
        <f t="shared" si="129"/>
        <v>260.41666666666663</v>
      </c>
      <c r="AE246" s="11">
        <f t="shared" si="129"/>
        <v>104.16666666666666</v>
      </c>
      <c r="AF246" s="11">
        <f t="shared" si="129"/>
        <v>156.25</v>
      </c>
      <c r="AG246" s="11">
        <f t="shared" si="129"/>
        <v>1.5000000000000002</v>
      </c>
      <c r="AH246" s="11">
        <f t="shared" si="129"/>
        <v>1.4433756729740643</v>
      </c>
      <c r="AI246" s="11">
        <f t="shared" si="129"/>
        <v>0</v>
      </c>
      <c r="AJ246" s="11">
        <f t="shared" si="129"/>
        <v>0</v>
      </c>
      <c r="AK246" s="11">
        <f t="shared" si="102"/>
        <v>0</v>
      </c>
      <c r="AL246" s="11">
        <f t="shared" si="102"/>
        <v>0</v>
      </c>
      <c r="AM246" s="11">
        <f t="shared" si="102"/>
        <v>0</v>
      </c>
      <c r="AN246" s="11">
        <f t="shared" si="102"/>
        <v>0</v>
      </c>
      <c r="AO246" s="11">
        <f t="shared" si="102"/>
        <v>0</v>
      </c>
      <c r="AP246" s="11">
        <f t="shared" si="102"/>
        <v>0</v>
      </c>
      <c r="AQ246" s="11">
        <f t="shared" si="102"/>
        <v>0</v>
      </c>
      <c r="AR246" s="11">
        <f t="shared" si="102"/>
        <v>0</v>
      </c>
      <c r="AS246" s="11">
        <f t="shared" si="102"/>
        <v>0</v>
      </c>
      <c r="AT246" s="11">
        <f t="shared" si="127"/>
        <v>0</v>
      </c>
      <c r="AU246" s="11">
        <f t="shared" si="127"/>
        <v>0</v>
      </c>
      <c r="AV246" s="11">
        <f t="shared" si="127"/>
        <v>0</v>
      </c>
      <c r="AW246" s="11">
        <f t="shared" si="127"/>
        <v>0</v>
      </c>
      <c r="AX246" s="11">
        <f t="shared" si="127"/>
        <v>0</v>
      </c>
      <c r="AY246" s="11">
        <f t="shared" si="127"/>
        <v>0</v>
      </c>
      <c r="AZ246" s="11">
        <f t="shared" si="127"/>
        <v>0</v>
      </c>
      <c r="BA246" s="11">
        <f t="shared" si="127"/>
        <v>0</v>
      </c>
      <c r="BB246" s="11">
        <f t="shared" si="127"/>
        <v>0</v>
      </c>
      <c r="BC246" s="11">
        <f t="shared" si="101"/>
        <v>0</v>
      </c>
      <c r="BD246" s="11">
        <f t="shared" si="101"/>
        <v>0</v>
      </c>
      <c r="BE246" s="11">
        <f t="shared" si="101"/>
        <v>0</v>
      </c>
      <c r="BF246" s="15" t="str">
        <f t="shared" si="109"/>
        <v>ČSN 42 5522</v>
      </c>
      <c r="BG246" s="42">
        <v>0.98124999999999996</v>
      </c>
      <c r="BH246" s="17">
        <f t="shared" si="110"/>
        <v>25</v>
      </c>
      <c r="BI246" s="17">
        <f t="shared" si="111"/>
        <v>5</v>
      </c>
      <c r="BX246" s="18">
        <f t="shared" si="128"/>
        <v>125</v>
      </c>
      <c r="BY246" s="42">
        <v>0.06</v>
      </c>
      <c r="BZ246" s="43">
        <f t="shared" si="112"/>
        <v>61.146496815286625</v>
      </c>
      <c r="CA246" s="18">
        <f t="shared" si="117"/>
        <v>6510.4166666666661</v>
      </c>
      <c r="CB246" s="18">
        <f t="shared" si="118"/>
        <v>520.83333333333326</v>
      </c>
      <c r="CC246" s="18">
        <f t="shared" si="119"/>
        <v>781.25</v>
      </c>
      <c r="CD246" s="25">
        <f t="shared" si="113"/>
        <v>1.5000000000000002</v>
      </c>
      <c r="CE246" s="26">
        <f t="shared" si="114"/>
        <v>7.2168783648703219</v>
      </c>
      <c r="CF246" s="18">
        <f t="shared" si="115"/>
        <v>125</v>
      </c>
      <c r="CG246" s="18">
        <f t="shared" si="120"/>
        <v>125</v>
      </c>
      <c r="CH246" s="18">
        <f t="shared" si="121"/>
        <v>260.41666666666663</v>
      </c>
      <c r="CI246" s="18">
        <f t="shared" si="122"/>
        <v>104.16666666666666</v>
      </c>
      <c r="CJ246" s="18">
        <f t="shared" si="123"/>
        <v>156.25</v>
      </c>
      <c r="CK246" s="25">
        <f t="shared" si="116"/>
        <v>1.5000000000000002</v>
      </c>
      <c r="CL246" s="26">
        <f t="shared" si="124"/>
        <v>1.4433756729740643</v>
      </c>
      <c r="DJ246" s="20" t="s">
        <v>317</v>
      </c>
    </row>
    <row r="247" spans="1:114" x14ac:dyDescent="0.2">
      <c r="A247" s="15" t="s">
        <v>105</v>
      </c>
      <c r="B247" s="10" t="s">
        <v>347</v>
      </c>
      <c r="C247" s="11">
        <f t="shared" si="107"/>
        <v>1.1775</v>
      </c>
      <c r="D247" s="11">
        <f t="shared" si="106"/>
        <v>25</v>
      </c>
      <c r="E247" s="11">
        <f t="shared" si="106"/>
        <v>6</v>
      </c>
      <c r="F247" s="11">
        <f t="shared" si="106"/>
        <v>0</v>
      </c>
      <c r="G247" s="11">
        <f t="shared" si="104"/>
        <v>0</v>
      </c>
      <c r="H247" s="11">
        <f t="shared" si="104"/>
        <v>0</v>
      </c>
      <c r="I247" s="11">
        <f t="shared" si="104"/>
        <v>0</v>
      </c>
      <c r="J247" s="11">
        <f t="shared" si="104"/>
        <v>0</v>
      </c>
      <c r="K247" s="11">
        <f t="shared" si="104"/>
        <v>0</v>
      </c>
      <c r="L247" s="11">
        <f t="shared" si="104"/>
        <v>0</v>
      </c>
      <c r="M247" s="11">
        <f t="shared" si="104"/>
        <v>0</v>
      </c>
      <c r="N247" s="11">
        <f t="shared" si="104"/>
        <v>0</v>
      </c>
      <c r="O247" s="11">
        <f t="shared" si="126"/>
        <v>0</v>
      </c>
      <c r="P247" s="11">
        <f t="shared" si="126"/>
        <v>0</v>
      </c>
      <c r="Q247" s="11">
        <f t="shared" si="126"/>
        <v>0</v>
      </c>
      <c r="R247" s="11">
        <f t="shared" si="126"/>
        <v>0</v>
      </c>
      <c r="S247" s="11">
        <f t="shared" si="126"/>
        <v>0</v>
      </c>
      <c r="T247" s="11">
        <f t="shared" si="126"/>
        <v>150</v>
      </c>
      <c r="U247" s="40">
        <f t="shared" si="108"/>
        <v>6.2E-2</v>
      </c>
      <c r="V247" s="11">
        <f t="shared" si="129"/>
        <v>52.653927813163484</v>
      </c>
      <c r="W247" s="11">
        <f t="shared" si="129"/>
        <v>7812.5</v>
      </c>
      <c r="X247" s="11">
        <f t="shared" si="129"/>
        <v>625</v>
      </c>
      <c r="Y247" s="11">
        <f t="shared" si="129"/>
        <v>937.5</v>
      </c>
      <c r="Z247" s="11">
        <f t="shared" si="129"/>
        <v>1.5</v>
      </c>
      <c r="AA247" s="11">
        <f t="shared" si="129"/>
        <v>7.2168783648703219</v>
      </c>
      <c r="AB247" s="11">
        <f t="shared" si="129"/>
        <v>150</v>
      </c>
      <c r="AC247" s="11">
        <f t="shared" si="129"/>
        <v>150</v>
      </c>
      <c r="AD247" s="11">
        <f t="shared" si="129"/>
        <v>449.99999999999994</v>
      </c>
      <c r="AE247" s="11">
        <f t="shared" si="129"/>
        <v>149.99999999999997</v>
      </c>
      <c r="AF247" s="11">
        <f t="shared" si="129"/>
        <v>225</v>
      </c>
      <c r="AG247" s="11">
        <f t="shared" si="129"/>
        <v>1.5000000000000002</v>
      </c>
      <c r="AH247" s="11">
        <f t="shared" si="129"/>
        <v>1.7320508075688772</v>
      </c>
      <c r="AI247" s="11">
        <f t="shared" si="129"/>
        <v>0</v>
      </c>
      <c r="AJ247" s="11">
        <f t="shared" si="129"/>
        <v>0</v>
      </c>
      <c r="AK247" s="11">
        <f t="shared" si="102"/>
        <v>0</v>
      </c>
      <c r="AL247" s="11">
        <f t="shared" si="102"/>
        <v>0</v>
      </c>
      <c r="AM247" s="11">
        <f t="shared" si="102"/>
        <v>0</v>
      </c>
      <c r="AN247" s="11">
        <f t="shared" si="102"/>
        <v>0</v>
      </c>
      <c r="AO247" s="11">
        <f t="shared" si="102"/>
        <v>0</v>
      </c>
      <c r="AP247" s="11">
        <f t="shared" si="102"/>
        <v>0</v>
      </c>
      <c r="AQ247" s="11">
        <f t="shared" si="102"/>
        <v>0</v>
      </c>
      <c r="AR247" s="11">
        <f t="shared" si="102"/>
        <v>0</v>
      </c>
      <c r="AS247" s="11">
        <f t="shared" si="102"/>
        <v>0</v>
      </c>
      <c r="AT247" s="11">
        <f t="shared" si="127"/>
        <v>0</v>
      </c>
      <c r="AU247" s="11">
        <f t="shared" si="127"/>
        <v>0</v>
      </c>
      <c r="AV247" s="11">
        <f t="shared" si="127"/>
        <v>0</v>
      </c>
      <c r="AW247" s="11">
        <f t="shared" si="127"/>
        <v>0</v>
      </c>
      <c r="AX247" s="11">
        <f t="shared" si="127"/>
        <v>0</v>
      </c>
      <c r="AY247" s="11">
        <f t="shared" si="127"/>
        <v>0</v>
      </c>
      <c r="AZ247" s="11">
        <f t="shared" si="127"/>
        <v>0</v>
      </c>
      <c r="BA247" s="11">
        <f t="shared" si="127"/>
        <v>0</v>
      </c>
      <c r="BB247" s="11">
        <f t="shared" si="127"/>
        <v>0</v>
      </c>
      <c r="BC247" s="11">
        <f t="shared" si="101"/>
        <v>0</v>
      </c>
      <c r="BD247" s="11">
        <f t="shared" si="101"/>
        <v>0</v>
      </c>
      <c r="BE247" s="11">
        <f t="shared" si="101"/>
        <v>0</v>
      </c>
      <c r="BF247" s="15" t="str">
        <f t="shared" si="109"/>
        <v>ČSN 42 5522</v>
      </c>
      <c r="BG247" s="42">
        <v>1.1775</v>
      </c>
      <c r="BH247" s="17">
        <f t="shared" si="110"/>
        <v>25</v>
      </c>
      <c r="BI247" s="17">
        <f t="shared" si="111"/>
        <v>6</v>
      </c>
      <c r="BX247" s="18">
        <f t="shared" si="128"/>
        <v>150</v>
      </c>
      <c r="BY247" s="42">
        <v>6.2E-2</v>
      </c>
      <c r="BZ247" s="43">
        <f t="shared" si="112"/>
        <v>52.653927813163484</v>
      </c>
      <c r="CA247" s="18">
        <f t="shared" si="117"/>
        <v>7812.5</v>
      </c>
      <c r="CB247" s="18">
        <f t="shared" si="118"/>
        <v>625</v>
      </c>
      <c r="CC247" s="18">
        <f t="shared" si="119"/>
        <v>937.5</v>
      </c>
      <c r="CD247" s="25">
        <f t="shared" si="113"/>
        <v>1.5</v>
      </c>
      <c r="CE247" s="26">
        <f t="shared" si="114"/>
        <v>7.2168783648703219</v>
      </c>
      <c r="CF247" s="18">
        <f t="shared" si="115"/>
        <v>150</v>
      </c>
      <c r="CG247" s="18">
        <f t="shared" si="120"/>
        <v>150</v>
      </c>
      <c r="CH247" s="18">
        <f t="shared" si="121"/>
        <v>449.99999999999994</v>
      </c>
      <c r="CI247" s="18">
        <f t="shared" si="122"/>
        <v>149.99999999999997</v>
      </c>
      <c r="CJ247" s="18">
        <f t="shared" si="123"/>
        <v>225</v>
      </c>
      <c r="CK247" s="25">
        <f t="shared" si="116"/>
        <v>1.5000000000000002</v>
      </c>
      <c r="CL247" s="26">
        <f t="shared" si="124"/>
        <v>1.7320508075688772</v>
      </c>
      <c r="DJ247" s="20" t="s">
        <v>317</v>
      </c>
    </row>
    <row r="248" spans="1:114" x14ac:dyDescent="0.2">
      <c r="A248" s="15" t="s">
        <v>105</v>
      </c>
      <c r="B248" s="10" t="s">
        <v>348</v>
      </c>
      <c r="C248" s="11">
        <f t="shared" si="107"/>
        <v>1.37375</v>
      </c>
      <c r="D248" s="11">
        <f t="shared" si="106"/>
        <v>25</v>
      </c>
      <c r="E248" s="11">
        <f t="shared" si="106"/>
        <v>7</v>
      </c>
      <c r="F248" s="11">
        <f t="shared" si="106"/>
        <v>0</v>
      </c>
      <c r="G248" s="11">
        <f t="shared" si="104"/>
        <v>0</v>
      </c>
      <c r="H248" s="11">
        <f t="shared" si="104"/>
        <v>0</v>
      </c>
      <c r="I248" s="11">
        <f t="shared" si="104"/>
        <v>0</v>
      </c>
      <c r="J248" s="11">
        <f t="shared" si="104"/>
        <v>0</v>
      </c>
      <c r="K248" s="11">
        <f t="shared" si="104"/>
        <v>0</v>
      </c>
      <c r="L248" s="11">
        <f t="shared" si="104"/>
        <v>0</v>
      </c>
      <c r="M248" s="11">
        <f t="shared" si="104"/>
        <v>0</v>
      </c>
      <c r="N248" s="11">
        <f t="shared" si="104"/>
        <v>0</v>
      </c>
      <c r="O248" s="11">
        <f t="shared" si="126"/>
        <v>0</v>
      </c>
      <c r="P248" s="11">
        <f t="shared" si="126"/>
        <v>0</v>
      </c>
      <c r="Q248" s="11">
        <f t="shared" si="126"/>
        <v>0</v>
      </c>
      <c r="R248" s="11">
        <f t="shared" si="126"/>
        <v>0</v>
      </c>
      <c r="S248" s="11">
        <f t="shared" si="126"/>
        <v>0</v>
      </c>
      <c r="T248" s="11">
        <f t="shared" si="126"/>
        <v>175</v>
      </c>
      <c r="U248" s="40">
        <f t="shared" si="108"/>
        <v>6.4000000000000001E-2</v>
      </c>
      <c r="V248" s="11">
        <f t="shared" si="129"/>
        <v>46.587807097361242</v>
      </c>
      <c r="W248" s="11">
        <f t="shared" si="129"/>
        <v>9114.5833333333321</v>
      </c>
      <c r="X248" s="11">
        <f t="shared" si="129"/>
        <v>729.16666666666663</v>
      </c>
      <c r="Y248" s="11">
        <f t="shared" si="129"/>
        <v>1093.75</v>
      </c>
      <c r="Z248" s="11">
        <f t="shared" si="129"/>
        <v>1.5</v>
      </c>
      <c r="AA248" s="11">
        <f t="shared" si="129"/>
        <v>7.2168783648703219</v>
      </c>
      <c r="AB248" s="11">
        <f t="shared" si="129"/>
        <v>175</v>
      </c>
      <c r="AC248" s="11">
        <f t="shared" si="129"/>
        <v>175</v>
      </c>
      <c r="AD248" s="11">
        <f t="shared" si="129"/>
        <v>714.58333333333326</v>
      </c>
      <c r="AE248" s="11">
        <f t="shared" si="129"/>
        <v>204.16666666666663</v>
      </c>
      <c r="AF248" s="11">
        <f t="shared" si="129"/>
        <v>306.25</v>
      </c>
      <c r="AG248" s="11">
        <f t="shared" si="129"/>
        <v>1.5000000000000002</v>
      </c>
      <c r="AH248" s="11">
        <f t="shared" si="129"/>
        <v>2.0207259421636903</v>
      </c>
      <c r="AI248" s="11">
        <f t="shared" si="129"/>
        <v>0</v>
      </c>
      <c r="AJ248" s="11">
        <f t="shared" si="129"/>
        <v>0</v>
      </c>
      <c r="AK248" s="11">
        <f t="shared" si="102"/>
        <v>0</v>
      </c>
      <c r="AL248" s="11">
        <f t="shared" si="102"/>
        <v>0</v>
      </c>
      <c r="AM248" s="11">
        <f t="shared" si="102"/>
        <v>0</v>
      </c>
      <c r="AN248" s="11">
        <f t="shared" si="102"/>
        <v>0</v>
      </c>
      <c r="AO248" s="11">
        <f t="shared" si="102"/>
        <v>0</v>
      </c>
      <c r="AP248" s="11">
        <f t="shared" si="102"/>
        <v>0</v>
      </c>
      <c r="AQ248" s="11">
        <f t="shared" si="102"/>
        <v>0</v>
      </c>
      <c r="AR248" s="11">
        <f t="shared" si="102"/>
        <v>0</v>
      </c>
      <c r="AS248" s="11">
        <f t="shared" si="102"/>
        <v>0</v>
      </c>
      <c r="AT248" s="11">
        <f t="shared" si="127"/>
        <v>0</v>
      </c>
      <c r="AU248" s="11">
        <f t="shared" si="127"/>
        <v>0</v>
      </c>
      <c r="AV248" s="11">
        <f t="shared" si="127"/>
        <v>0</v>
      </c>
      <c r="AW248" s="11">
        <f t="shared" si="127"/>
        <v>0</v>
      </c>
      <c r="AX248" s="11">
        <f t="shared" si="127"/>
        <v>0</v>
      </c>
      <c r="AY248" s="11">
        <f t="shared" si="127"/>
        <v>0</v>
      </c>
      <c r="AZ248" s="11">
        <f t="shared" si="127"/>
        <v>0</v>
      </c>
      <c r="BA248" s="11">
        <f t="shared" si="127"/>
        <v>0</v>
      </c>
      <c r="BB248" s="11">
        <f t="shared" si="127"/>
        <v>0</v>
      </c>
      <c r="BC248" s="11">
        <f t="shared" si="101"/>
        <v>0</v>
      </c>
      <c r="BD248" s="11">
        <f t="shared" si="101"/>
        <v>0</v>
      </c>
      <c r="BE248" s="11">
        <f t="shared" si="101"/>
        <v>0</v>
      </c>
      <c r="BF248" s="15" t="str">
        <f t="shared" si="109"/>
        <v>ČSN 42 5522</v>
      </c>
      <c r="BG248" s="42">
        <v>1.37375</v>
      </c>
      <c r="BH248" s="17">
        <f t="shared" si="110"/>
        <v>25</v>
      </c>
      <c r="BI248" s="17">
        <f t="shared" si="111"/>
        <v>7</v>
      </c>
      <c r="BX248" s="18">
        <f t="shared" si="128"/>
        <v>175</v>
      </c>
      <c r="BY248" s="42">
        <v>6.4000000000000001E-2</v>
      </c>
      <c r="BZ248" s="43">
        <f t="shared" si="112"/>
        <v>46.587807097361242</v>
      </c>
      <c r="CA248" s="18">
        <f t="shared" si="117"/>
        <v>9114.5833333333321</v>
      </c>
      <c r="CB248" s="18">
        <f t="shared" si="118"/>
        <v>729.16666666666663</v>
      </c>
      <c r="CC248" s="18">
        <f t="shared" si="119"/>
        <v>1093.75</v>
      </c>
      <c r="CD248" s="25">
        <f t="shared" si="113"/>
        <v>1.5</v>
      </c>
      <c r="CE248" s="26">
        <f t="shared" si="114"/>
        <v>7.2168783648703219</v>
      </c>
      <c r="CF248" s="18">
        <f t="shared" si="115"/>
        <v>175</v>
      </c>
      <c r="CG248" s="18">
        <f t="shared" si="120"/>
        <v>175</v>
      </c>
      <c r="CH248" s="18">
        <f t="shared" si="121"/>
        <v>714.58333333333326</v>
      </c>
      <c r="CI248" s="18">
        <f t="shared" si="122"/>
        <v>204.16666666666663</v>
      </c>
      <c r="CJ248" s="18">
        <f t="shared" si="123"/>
        <v>306.25</v>
      </c>
      <c r="CK248" s="25">
        <f t="shared" si="116"/>
        <v>1.5000000000000002</v>
      </c>
      <c r="CL248" s="26">
        <f t="shared" si="124"/>
        <v>2.0207259421636903</v>
      </c>
      <c r="DJ248" s="20" t="s">
        <v>317</v>
      </c>
    </row>
    <row r="249" spans="1:114" x14ac:dyDescent="0.2">
      <c r="A249" s="15" t="s">
        <v>105</v>
      </c>
      <c r="B249" s="10" t="s">
        <v>349</v>
      </c>
      <c r="C249" s="11">
        <f t="shared" si="107"/>
        <v>1.57</v>
      </c>
      <c r="D249" s="11">
        <f t="shared" si="106"/>
        <v>25</v>
      </c>
      <c r="E249" s="11">
        <f t="shared" si="106"/>
        <v>8</v>
      </c>
      <c r="F249" s="11">
        <f t="shared" si="106"/>
        <v>0</v>
      </c>
      <c r="G249" s="11">
        <f t="shared" si="104"/>
        <v>0</v>
      </c>
      <c r="H249" s="11">
        <f t="shared" si="104"/>
        <v>0</v>
      </c>
      <c r="I249" s="11">
        <f t="shared" si="104"/>
        <v>0</v>
      </c>
      <c r="J249" s="11">
        <f t="shared" si="104"/>
        <v>0</v>
      </c>
      <c r="K249" s="11">
        <f t="shared" si="104"/>
        <v>0</v>
      </c>
      <c r="L249" s="11">
        <f t="shared" si="104"/>
        <v>0</v>
      </c>
      <c r="M249" s="11">
        <f t="shared" si="104"/>
        <v>0</v>
      </c>
      <c r="N249" s="11">
        <f t="shared" si="104"/>
        <v>0</v>
      </c>
      <c r="O249" s="11">
        <f t="shared" si="126"/>
        <v>0</v>
      </c>
      <c r="P249" s="11">
        <f t="shared" si="126"/>
        <v>0</v>
      </c>
      <c r="Q249" s="11">
        <f t="shared" si="126"/>
        <v>0</v>
      </c>
      <c r="R249" s="11">
        <f t="shared" si="126"/>
        <v>0</v>
      </c>
      <c r="S249" s="11">
        <f t="shared" si="126"/>
        <v>0</v>
      </c>
      <c r="T249" s="11">
        <f t="shared" si="126"/>
        <v>200</v>
      </c>
      <c r="U249" s="40">
        <f t="shared" si="108"/>
        <v>6.6000000000000003E-2</v>
      </c>
      <c r="V249" s="11">
        <f t="shared" si="129"/>
        <v>42.038216560509561</v>
      </c>
      <c r="W249" s="11">
        <f t="shared" si="129"/>
        <v>10416.666666666666</v>
      </c>
      <c r="X249" s="11">
        <f t="shared" si="129"/>
        <v>833.33333333333326</v>
      </c>
      <c r="Y249" s="11">
        <f t="shared" si="129"/>
        <v>1250</v>
      </c>
      <c r="Z249" s="11">
        <f t="shared" si="129"/>
        <v>1.5000000000000002</v>
      </c>
      <c r="AA249" s="11">
        <f t="shared" si="129"/>
        <v>7.2168783648703219</v>
      </c>
      <c r="AB249" s="11">
        <f t="shared" si="129"/>
        <v>200</v>
      </c>
      <c r="AC249" s="11">
        <f t="shared" si="129"/>
        <v>200</v>
      </c>
      <c r="AD249" s="11">
        <f t="shared" si="129"/>
        <v>1066.6666666666665</v>
      </c>
      <c r="AE249" s="11">
        <f t="shared" si="129"/>
        <v>266.66666666666663</v>
      </c>
      <c r="AF249" s="11">
        <f t="shared" si="129"/>
        <v>400</v>
      </c>
      <c r="AG249" s="11">
        <f t="shared" si="129"/>
        <v>1.5000000000000002</v>
      </c>
      <c r="AH249" s="11">
        <f t="shared" si="129"/>
        <v>2.3094010767585029</v>
      </c>
      <c r="AI249" s="11">
        <f t="shared" si="129"/>
        <v>0</v>
      </c>
      <c r="AJ249" s="11">
        <f t="shared" si="129"/>
        <v>0</v>
      </c>
      <c r="AK249" s="11">
        <f t="shared" si="102"/>
        <v>0</v>
      </c>
      <c r="AL249" s="11">
        <f t="shared" si="102"/>
        <v>0</v>
      </c>
      <c r="AM249" s="11">
        <f t="shared" si="102"/>
        <v>0</v>
      </c>
      <c r="AN249" s="11">
        <f t="shared" si="102"/>
        <v>0</v>
      </c>
      <c r="AO249" s="11">
        <f t="shared" si="102"/>
        <v>0</v>
      </c>
      <c r="AP249" s="11">
        <f t="shared" si="102"/>
        <v>0</v>
      </c>
      <c r="AQ249" s="11">
        <f t="shared" si="102"/>
        <v>0</v>
      </c>
      <c r="AR249" s="11">
        <f t="shared" si="102"/>
        <v>0</v>
      </c>
      <c r="AS249" s="11">
        <f t="shared" si="102"/>
        <v>0</v>
      </c>
      <c r="AT249" s="11">
        <f t="shared" si="127"/>
        <v>0</v>
      </c>
      <c r="AU249" s="11">
        <f t="shared" si="127"/>
        <v>0</v>
      </c>
      <c r="AV249" s="11">
        <f t="shared" si="127"/>
        <v>0</v>
      </c>
      <c r="AW249" s="11">
        <f t="shared" si="127"/>
        <v>0</v>
      </c>
      <c r="AX249" s="11">
        <f t="shared" si="127"/>
        <v>0</v>
      </c>
      <c r="AY249" s="11">
        <f t="shared" si="127"/>
        <v>0</v>
      </c>
      <c r="AZ249" s="11">
        <f t="shared" si="127"/>
        <v>0</v>
      </c>
      <c r="BA249" s="11">
        <f t="shared" si="127"/>
        <v>0</v>
      </c>
      <c r="BB249" s="11">
        <f t="shared" si="127"/>
        <v>0</v>
      </c>
      <c r="BC249" s="11">
        <f t="shared" si="101"/>
        <v>0</v>
      </c>
      <c r="BD249" s="11">
        <f t="shared" si="101"/>
        <v>0</v>
      </c>
      <c r="BE249" s="11">
        <f t="shared" si="101"/>
        <v>0</v>
      </c>
      <c r="BF249" s="15" t="str">
        <f t="shared" si="109"/>
        <v>ČSN 42 5522</v>
      </c>
      <c r="BG249" s="42">
        <v>1.57</v>
      </c>
      <c r="BH249" s="17">
        <f t="shared" si="110"/>
        <v>25</v>
      </c>
      <c r="BI249" s="17">
        <f t="shared" si="111"/>
        <v>8</v>
      </c>
      <c r="BX249" s="18">
        <f t="shared" si="128"/>
        <v>200</v>
      </c>
      <c r="BY249" s="42">
        <v>6.6000000000000003E-2</v>
      </c>
      <c r="BZ249" s="43">
        <f t="shared" si="112"/>
        <v>42.038216560509561</v>
      </c>
      <c r="CA249" s="18">
        <f t="shared" si="117"/>
        <v>10416.666666666666</v>
      </c>
      <c r="CB249" s="18">
        <f t="shared" si="118"/>
        <v>833.33333333333326</v>
      </c>
      <c r="CC249" s="18">
        <f t="shared" si="119"/>
        <v>1250</v>
      </c>
      <c r="CD249" s="25">
        <f t="shared" si="113"/>
        <v>1.5000000000000002</v>
      </c>
      <c r="CE249" s="26">
        <f t="shared" si="114"/>
        <v>7.2168783648703219</v>
      </c>
      <c r="CF249" s="18">
        <f t="shared" si="115"/>
        <v>200</v>
      </c>
      <c r="CG249" s="18">
        <f t="shared" si="120"/>
        <v>200</v>
      </c>
      <c r="CH249" s="18">
        <f t="shared" si="121"/>
        <v>1066.6666666666665</v>
      </c>
      <c r="CI249" s="18">
        <f t="shared" si="122"/>
        <v>266.66666666666663</v>
      </c>
      <c r="CJ249" s="18">
        <f t="shared" si="123"/>
        <v>400</v>
      </c>
      <c r="CK249" s="25">
        <f t="shared" si="116"/>
        <v>1.5000000000000002</v>
      </c>
      <c r="CL249" s="26">
        <f t="shared" si="124"/>
        <v>2.3094010767585029</v>
      </c>
      <c r="DJ249" s="20" t="s">
        <v>317</v>
      </c>
    </row>
    <row r="250" spans="1:114" x14ac:dyDescent="0.2">
      <c r="A250" s="15" t="s">
        <v>105</v>
      </c>
      <c r="B250" s="10" t="s">
        <v>350</v>
      </c>
      <c r="C250" s="11">
        <f t="shared" si="107"/>
        <v>1.9624999999999999</v>
      </c>
      <c r="D250" s="11">
        <f t="shared" si="106"/>
        <v>25</v>
      </c>
      <c r="E250" s="11">
        <f t="shared" si="106"/>
        <v>10</v>
      </c>
      <c r="F250" s="11">
        <f t="shared" si="106"/>
        <v>0</v>
      </c>
      <c r="G250" s="11">
        <f t="shared" si="104"/>
        <v>0</v>
      </c>
      <c r="H250" s="11">
        <f t="shared" si="104"/>
        <v>0</v>
      </c>
      <c r="I250" s="11">
        <f t="shared" si="104"/>
        <v>0</v>
      </c>
      <c r="J250" s="11">
        <f t="shared" si="104"/>
        <v>0</v>
      </c>
      <c r="K250" s="11">
        <f t="shared" si="104"/>
        <v>0</v>
      </c>
      <c r="L250" s="11">
        <f t="shared" si="104"/>
        <v>0</v>
      </c>
      <c r="M250" s="11">
        <f t="shared" si="104"/>
        <v>0</v>
      </c>
      <c r="N250" s="11">
        <f t="shared" si="104"/>
        <v>0</v>
      </c>
      <c r="O250" s="11">
        <f t="shared" si="126"/>
        <v>0</v>
      </c>
      <c r="P250" s="11">
        <f t="shared" si="126"/>
        <v>0</v>
      </c>
      <c r="Q250" s="11">
        <f t="shared" si="126"/>
        <v>0</v>
      </c>
      <c r="R250" s="11">
        <f t="shared" si="126"/>
        <v>0</v>
      </c>
      <c r="S250" s="11">
        <f t="shared" si="126"/>
        <v>0</v>
      </c>
      <c r="T250" s="11">
        <f t="shared" si="126"/>
        <v>250</v>
      </c>
      <c r="U250" s="40">
        <f t="shared" si="108"/>
        <v>7.0000000000000007E-2</v>
      </c>
      <c r="V250" s="11">
        <f t="shared" si="129"/>
        <v>35.668789808917204</v>
      </c>
      <c r="W250" s="11">
        <f t="shared" si="129"/>
        <v>13020.833333333332</v>
      </c>
      <c r="X250" s="11">
        <f t="shared" si="129"/>
        <v>1041.6666666666665</v>
      </c>
      <c r="Y250" s="11">
        <f t="shared" si="129"/>
        <v>1562.5</v>
      </c>
      <c r="Z250" s="11">
        <f t="shared" si="129"/>
        <v>1.5000000000000002</v>
      </c>
      <c r="AA250" s="11">
        <f t="shared" si="129"/>
        <v>7.2168783648703219</v>
      </c>
      <c r="AB250" s="11">
        <f t="shared" si="129"/>
        <v>250</v>
      </c>
      <c r="AC250" s="11">
        <f t="shared" si="129"/>
        <v>250</v>
      </c>
      <c r="AD250" s="11">
        <f t="shared" si="129"/>
        <v>2083.333333333333</v>
      </c>
      <c r="AE250" s="11">
        <f t="shared" si="129"/>
        <v>416.66666666666663</v>
      </c>
      <c r="AF250" s="11">
        <f t="shared" si="129"/>
        <v>625</v>
      </c>
      <c r="AG250" s="11">
        <f t="shared" si="129"/>
        <v>1.5000000000000002</v>
      </c>
      <c r="AH250" s="11">
        <f t="shared" si="129"/>
        <v>2.8867513459481287</v>
      </c>
      <c r="AI250" s="11">
        <f t="shared" si="129"/>
        <v>0</v>
      </c>
      <c r="AJ250" s="11">
        <f t="shared" si="129"/>
        <v>0</v>
      </c>
      <c r="AK250" s="11">
        <f t="shared" si="102"/>
        <v>0</v>
      </c>
      <c r="AL250" s="11">
        <f t="shared" si="102"/>
        <v>0</v>
      </c>
      <c r="AM250" s="11">
        <f t="shared" si="102"/>
        <v>0</v>
      </c>
      <c r="AN250" s="11">
        <f t="shared" si="102"/>
        <v>0</v>
      </c>
      <c r="AO250" s="11">
        <f t="shared" si="102"/>
        <v>0</v>
      </c>
      <c r="AP250" s="11">
        <f t="shared" si="102"/>
        <v>0</v>
      </c>
      <c r="AQ250" s="11">
        <f t="shared" si="102"/>
        <v>0</v>
      </c>
      <c r="AR250" s="11">
        <f t="shared" si="102"/>
        <v>0</v>
      </c>
      <c r="AS250" s="11">
        <f t="shared" si="102"/>
        <v>0</v>
      </c>
      <c r="AT250" s="11">
        <f t="shared" si="127"/>
        <v>0</v>
      </c>
      <c r="AU250" s="11">
        <f t="shared" si="127"/>
        <v>0</v>
      </c>
      <c r="AV250" s="11">
        <f t="shared" si="127"/>
        <v>0</v>
      </c>
      <c r="AW250" s="11">
        <f t="shared" si="127"/>
        <v>0</v>
      </c>
      <c r="AX250" s="11">
        <f t="shared" si="127"/>
        <v>0</v>
      </c>
      <c r="AY250" s="11">
        <f t="shared" si="127"/>
        <v>0</v>
      </c>
      <c r="AZ250" s="11">
        <f t="shared" si="127"/>
        <v>0</v>
      </c>
      <c r="BA250" s="11">
        <f t="shared" si="127"/>
        <v>0</v>
      </c>
      <c r="BB250" s="11">
        <f t="shared" si="127"/>
        <v>0</v>
      </c>
      <c r="BC250" s="11">
        <f t="shared" si="101"/>
        <v>0</v>
      </c>
      <c r="BD250" s="11">
        <f t="shared" si="101"/>
        <v>0</v>
      </c>
      <c r="BE250" s="11">
        <f t="shared" si="101"/>
        <v>0</v>
      </c>
      <c r="BF250" s="15" t="str">
        <f t="shared" si="109"/>
        <v>ČSN 42 5522</v>
      </c>
      <c r="BG250" s="42">
        <v>1.9624999999999999</v>
      </c>
      <c r="BH250" s="17">
        <f t="shared" si="110"/>
        <v>25</v>
      </c>
      <c r="BI250" s="17">
        <f t="shared" si="111"/>
        <v>10</v>
      </c>
      <c r="BX250" s="18">
        <f t="shared" si="128"/>
        <v>250</v>
      </c>
      <c r="BY250" s="42">
        <v>7.0000000000000007E-2</v>
      </c>
      <c r="BZ250" s="43">
        <f t="shared" si="112"/>
        <v>35.668789808917204</v>
      </c>
      <c r="CA250" s="18">
        <f t="shared" si="117"/>
        <v>13020.833333333332</v>
      </c>
      <c r="CB250" s="18">
        <f t="shared" si="118"/>
        <v>1041.6666666666665</v>
      </c>
      <c r="CC250" s="18">
        <f t="shared" si="119"/>
        <v>1562.5</v>
      </c>
      <c r="CD250" s="25">
        <f t="shared" si="113"/>
        <v>1.5000000000000002</v>
      </c>
      <c r="CE250" s="26">
        <f t="shared" si="114"/>
        <v>7.2168783648703219</v>
      </c>
      <c r="CF250" s="18">
        <f t="shared" si="115"/>
        <v>250</v>
      </c>
      <c r="CG250" s="18">
        <f t="shared" si="120"/>
        <v>250</v>
      </c>
      <c r="CH250" s="18">
        <f t="shared" si="121"/>
        <v>2083.333333333333</v>
      </c>
      <c r="CI250" s="18">
        <f t="shared" si="122"/>
        <v>416.66666666666663</v>
      </c>
      <c r="CJ250" s="18">
        <f t="shared" si="123"/>
        <v>625</v>
      </c>
      <c r="CK250" s="25">
        <f t="shared" si="116"/>
        <v>1.5000000000000002</v>
      </c>
      <c r="CL250" s="26">
        <f t="shared" si="124"/>
        <v>2.8867513459481287</v>
      </c>
      <c r="DJ250" s="20" t="s">
        <v>317</v>
      </c>
    </row>
    <row r="251" spans="1:114" x14ac:dyDescent="0.2">
      <c r="A251" s="15" t="s">
        <v>105</v>
      </c>
      <c r="B251" s="10" t="s">
        <v>351</v>
      </c>
      <c r="C251" s="11">
        <f t="shared" si="107"/>
        <v>2.355</v>
      </c>
      <c r="D251" s="11">
        <f t="shared" si="106"/>
        <v>25</v>
      </c>
      <c r="E251" s="11">
        <f t="shared" si="106"/>
        <v>12</v>
      </c>
      <c r="F251" s="11">
        <f t="shared" si="106"/>
        <v>0</v>
      </c>
      <c r="G251" s="11">
        <f t="shared" si="104"/>
        <v>0</v>
      </c>
      <c r="H251" s="11">
        <f t="shared" si="104"/>
        <v>0</v>
      </c>
      <c r="I251" s="11">
        <f t="shared" si="104"/>
        <v>0</v>
      </c>
      <c r="J251" s="11">
        <f t="shared" si="104"/>
        <v>0</v>
      </c>
      <c r="K251" s="11">
        <f t="shared" si="104"/>
        <v>0</v>
      </c>
      <c r="L251" s="11">
        <f t="shared" si="104"/>
        <v>0</v>
      </c>
      <c r="M251" s="11">
        <f t="shared" si="104"/>
        <v>0</v>
      </c>
      <c r="N251" s="11">
        <f t="shared" si="104"/>
        <v>0</v>
      </c>
      <c r="O251" s="11">
        <f t="shared" si="126"/>
        <v>0</v>
      </c>
      <c r="P251" s="11">
        <f t="shared" si="126"/>
        <v>0</v>
      </c>
      <c r="Q251" s="11">
        <f t="shared" si="126"/>
        <v>0</v>
      </c>
      <c r="R251" s="11">
        <f t="shared" si="126"/>
        <v>0</v>
      </c>
      <c r="S251" s="11">
        <f t="shared" si="126"/>
        <v>0</v>
      </c>
      <c r="T251" s="11">
        <f t="shared" si="126"/>
        <v>300</v>
      </c>
      <c r="U251" s="40">
        <f t="shared" si="108"/>
        <v>7.3999999999999996E-2</v>
      </c>
      <c r="V251" s="11">
        <f t="shared" si="129"/>
        <v>31.422505307855626</v>
      </c>
      <c r="W251" s="11">
        <f t="shared" si="129"/>
        <v>15625</v>
      </c>
      <c r="X251" s="11">
        <f t="shared" si="129"/>
        <v>1250</v>
      </c>
      <c r="Y251" s="11">
        <f t="shared" si="129"/>
        <v>1875</v>
      </c>
      <c r="Z251" s="11">
        <f t="shared" si="129"/>
        <v>1.5</v>
      </c>
      <c r="AA251" s="11">
        <f t="shared" si="129"/>
        <v>7.2168783648703219</v>
      </c>
      <c r="AB251" s="11">
        <f t="shared" si="129"/>
        <v>300</v>
      </c>
      <c r="AC251" s="11">
        <f t="shared" si="129"/>
        <v>300</v>
      </c>
      <c r="AD251" s="11">
        <f t="shared" si="129"/>
        <v>3599.9999999999995</v>
      </c>
      <c r="AE251" s="11">
        <f t="shared" si="129"/>
        <v>599.99999999999989</v>
      </c>
      <c r="AF251" s="11">
        <f t="shared" si="129"/>
        <v>900</v>
      </c>
      <c r="AG251" s="11">
        <f t="shared" si="129"/>
        <v>1.5000000000000002</v>
      </c>
      <c r="AH251" s="11">
        <f t="shared" si="129"/>
        <v>3.4641016151377544</v>
      </c>
      <c r="AI251" s="11">
        <f t="shared" si="129"/>
        <v>0</v>
      </c>
      <c r="AJ251" s="11">
        <f t="shared" si="129"/>
        <v>0</v>
      </c>
      <c r="AK251" s="11">
        <f t="shared" si="102"/>
        <v>0</v>
      </c>
      <c r="AL251" s="11">
        <f t="shared" si="102"/>
        <v>0</v>
      </c>
      <c r="AM251" s="11">
        <f t="shared" si="102"/>
        <v>0</v>
      </c>
      <c r="AN251" s="11">
        <f t="shared" si="102"/>
        <v>0</v>
      </c>
      <c r="AO251" s="11">
        <f t="shared" si="102"/>
        <v>0</v>
      </c>
      <c r="AP251" s="11">
        <f t="shared" si="102"/>
        <v>0</v>
      </c>
      <c r="AQ251" s="11">
        <f t="shared" si="102"/>
        <v>0</v>
      </c>
      <c r="AR251" s="11">
        <f t="shared" si="102"/>
        <v>0</v>
      </c>
      <c r="AS251" s="11">
        <f t="shared" si="102"/>
        <v>0</v>
      </c>
      <c r="AT251" s="11">
        <f t="shared" si="127"/>
        <v>0</v>
      </c>
      <c r="AU251" s="11">
        <f t="shared" si="127"/>
        <v>0</v>
      </c>
      <c r="AV251" s="11">
        <f t="shared" si="127"/>
        <v>0</v>
      </c>
      <c r="AW251" s="11">
        <f t="shared" si="127"/>
        <v>0</v>
      </c>
      <c r="AX251" s="11">
        <f t="shared" si="127"/>
        <v>0</v>
      </c>
      <c r="AY251" s="11">
        <f t="shared" si="127"/>
        <v>0</v>
      </c>
      <c r="AZ251" s="11">
        <f t="shared" si="127"/>
        <v>0</v>
      </c>
      <c r="BA251" s="11">
        <f t="shared" si="127"/>
        <v>0</v>
      </c>
      <c r="BB251" s="11">
        <f t="shared" si="127"/>
        <v>0</v>
      </c>
      <c r="BC251" s="11">
        <f t="shared" si="101"/>
        <v>0</v>
      </c>
      <c r="BD251" s="11">
        <f t="shared" si="101"/>
        <v>0</v>
      </c>
      <c r="BE251" s="11">
        <f t="shared" si="101"/>
        <v>0</v>
      </c>
      <c r="BF251" s="15" t="str">
        <f t="shared" si="109"/>
        <v>ČSN 42 5522</v>
      </c>
      <c r="BG251" s="42">
        <v>2.355</v>
      </c>
      <c r="BH251" s="17">
        <f t="shared" si="110"/>
        <v>25</v>
      </c>
      <c r="BI251" s="17">
        <f t="shared" si="111"/>
        <v>12</v>
      </c>
      <c r="BX251" s="18">
        <f t="shared" si="128"/>
        <v>300</v>
      </c>
      <c r="BY251" s="42">
        <v>7.3999999999999996E-2</v>
      </c>
      <c r="BZ251" s="43">
        <f t="shared" si="112"/>
        <v>31.422505307855626</v>
      </c>
      <c r="CA251" s="18">
        <f t="shared" si="117"/>
        <v>15625</v>
      </c>
      <c r="CB251" s="18">
        <f t="shared" si="118"/>
        <v>1250</v>
      </c>
      <c r="CC251" s="18">
        <f t="shared" si="119"/>
        <v>1875</v>
      </c>
      <c r="CD251" s="25">
        <f t="shared" si="113"/>
        <v>1.5</v>
      </c>
      <c r="CE251" s="26">
        <f t="shared" si="114"/>
        <v>7.2168783648703219</v>
      </c>
      <c r="CF251" s="18">
        <f t="shared" si="115"/>
        <v>300</v>
      </c>
      <c r="CG251" s="18">
        <f t="shared" si="120"/>
        <v>300</v>
      </c>
      <c r="CH251" s="18">
        <f t="shared" si="121"/>
        <v>3599.9999999999995</v>
      </c>
      <c r="CI251" s="18">
        <f t="shared" si="122"/>
        <v>599.99999999999989</v>
      </c>
      <c r="CJ251" s="18">
        <f t="shared" si="123"/>
        <v>900</v>
      </c>
      <c r="CK251" s="25">
        <f t="shared" si="116"/>
        <v>1.5000000000000002</v>
      </c>
      <c r="CL251" s="26">
        <f t="shared" si="124"/>
        <v>3.4641016151377544</v>
      </c>
      <c r="DJ251" s="20" t="s">
        <v>317</v>
      </c>
    </row>
    <row r="252" spans="1:114" x14ac:dyDescent="0.2">
      <c r="A252" s="15" t="s">
        <v>105</v>
      </c>
      <c r="B252" s="10" t="s">
        <v>352</v>
      </c>
      <c r="C252" s="11">
        <f t="shared" si="107"/>
        <v>2.7475000000000001</v>
      </c>
      <c r="D252" s="11">
        <f t="shared" si="106"/>
        <v>25</v>
      </c>
      <c r="E252" s="11">
        <f t="shared" si="106"/>
        <v>14</v>
      </c>
      <c r="F252" s="11">
        <f t="shared" si="106"/>
        <v>0</v>
      </c>
      <c r="G252" s="11">
        <f t="shared" si="104"/>
        <v>0</v>
      </c>
      <c r="H252" s="11">
        <f t="shared" si="104"/>
        <v>0</v>
      </c>
      <c r="I252" s="11">
        <f t="shared" si="104"/>
        <v>0</v>
      </c>
      <c r="J252" s="11">
        <f t="shared" si="104"/>
        <v>0</v>
      </c>
      <c r="K252" s="11">
        <f t="shared" si="104"/>
        <v>0</v>
      </c>
      <c r="L252" s="11">
        <f t="shared" si="104"/>
        <v>0</v>
      </c>
      <c r="M252" s="11">
        <f t="shared" si="104"/>
        <v>0</v>
      </c>
      <c r="N252" s="11">
        <f t="shared" si="104"/>
        <v>0</v>
      </c>
      <c r="O252" s="11">
        <f t="shared" si="126"/>
        <v>0</v>
      </c>
      <c r="P252" s="11">
        <f t="shared" si="126"/>
        <v>0</v>
      </c>
      <c r="Q252" s="11">
        <f t="shared" si="126"/>
        <v>0</v>
      </c>
      <c r="R252" s="11">
        <f t="shared" si="126"/>
        <v>0</v>
      </c>
      <c r="S252" s="11">
        <f t="shared" si="126"/>
        <v>0</v>
      </c>
      <c r="T252" s="11">
        <f t="shared" si="126"/>
        <v>350</v>
      </c>
      <c r="U252" s="40">
        <f t="shared" si="108"/>
        <v>7.8E-2</v>
      </c>
      <c r="V252" s="11">
        <f t="shared" si="129"/>
        <v>28.389444949954505</v>
      </c>
      <c r="W252" s="11">
        <f t="shared" si="129"/>
        <v>18229.166666666664</v>
      </c>
      <c r="X252" s="11">
        <f t="shared" si="129"/>
        <v>1458.3333333333333</v>
      </c>
      <c r="Y252" s="11">
        <f t="shared" si="129"/>
        <v>2187.5</v>
      </c>
      <c r="Z252" s="11">
        <f t="shared" si="129"/>
        <v>1.5</v>
      </c>
      <c r="AA252" s="11">
        <f t="shared" si="129"/>
        <v>7.2168783648703219</v>
      </c>
      <c r="AB252" s="11">
        <f t="shared" si="129"/>
        <v>350</v>
      </c>
      <c r="AC252" s="11">
        <f t="shared" si="129"/>
        <v>350</v>
      </c>
      <c r="AD252" s="11">
        <f t="shared" si="129"/>
        <v>5716.6666666666661</v>
      </c>
      <c r="AE252" s="11">
        <f t="shared" si="129"/>
        <v>816.66666666666652</v>
      </c>
      <c r="AF252" s="11">
        <f t="shared" si="129"/>
        <v>1225</v>
      </c>
      <c r="AG252" s="11">
        <f t="shared" si="129"/>
        <v>1.5000000000000002</v>
      </c>
      <c r="AH252" s="11">
        <f t="shared" si="129"/>
        <v>4.0414518843273806</v>
      </c>
      <c r="AI252" s="11">
        <f t="shared" si="129"/>
        <v>0</v>
      </c>
      <c r="AJ252" s="11">
        <f t="shared" si="129"/>
        <v>0</v>
      </c>
      <c r="AK252" s="11">
        <f t="shared" si="102"/>
        <v>0</v>
      </c>
      <c r="AL252" s="11">
        <f t="shared" si="102"/>
        <v>0</v>
      </c>
      <c r="AM252" s="11">
        <f t="shared" si="102"/>
        <v>0</v>
      </c>
      <c r="AN252" s="11">
        <f t="shared" si="102"/>
        <v>0</v>
      </c>
      <c r="AO252" s="11">
        <f t="shared" si="102"/>
        <v>0</v>
      </c>
      <c r="AP252" s="11">
        <f t="shared" si="102"/>
        <v>0</v>
      </c>
      <c r="AQ252" s="11">
        <f t="shared" si="102"/>
        <v>0</v>
      </c>
      <c r="AR252" s="11">
        <f t="shared" si="102"/>
        <v>0</v>
      </c>
      <c r="AS252" s="11">
        <f t="shared" si="102"/>
        <v>0</v>
      </c>
      <c r="AT252" s="11">
        <f t="shared" si="127"/>
        <v>0</v>
      </c>
      <c r="AU252" s="11">
        <f t="shared" si="127"/>
        <v>0</v>
      </c>
      <c r="AV252" s="11">
        <f t="shared" si="127"/>
        <v>0</v>
      </c>
      <c r="AW252" s="11">
        <f t="shared" si="127"/>
        <v>0</v>
      </c>
      <c r="AX252" s="11">
        <f t="shared" si="127"/>
        <v>0</v>
      </c>
      <c r="AY252" s="11">
        <f t="shared" si="127"/>
        <v>0</v>
      </c>
      <c r="AZ252" s="11">
        <f t="shared" si="127"/>
        <v>0</v>
      </c>
      <c r="BA252" s="11">
        <f t="shared" si="127"/>
        <v>0</v>
      </c>
      <c r="BB252" s="11">
        <f t="shared" si="127"/>
        <v>0</v>
      </c>
      <c r="BC252" s="11">
        <f t="shared" si="101"/>
        <v>0</v>
      </c>
      <c r="BD252" s="11">
        <f t="shared" si="101"/>
        <v>0</v>
      </c>
      <c r="BE252" s="11">
        <f t="shared" si="101"/>
        <v>0</v>
      </c>
      <c r="BF252" s="15" t="str">
        <f t="shared" si="109"/>
        <v>ČSN 42 5522</v>
      </c>
      <c r="BG252" s="42">
        <v>2.7475000000000001</v>
      </c>
      <c r="BH252" s="17">
        <f t="shared" si="110"/>
        <v>25</v>
      </c>
      <c r="BI252" s="17">
        <f t="shared" si="111"/>
        <v>14</v>
      </c>
      <c r="BX252" s="18">
        <f t="shared" si="128"/>
        <v>350</v>
      </c>
      <c r="BY252" s="42">
        <v>7.8E-2</v>
      </c>
      <c r="BZ252" s="43">
        <f t="shared" si="112"/>
        <v>28.389444949954505</v>
      </c>
      <c r="CA252" s="18">
        <f t="shared" si="117"/>
        <v>18229.166666666664</v>
      </c>
      <c r="CB252" s="18">
        <f t="shared" si="118"/>
        <v>1458.3333333333333</v>
      </c>
      <c r="CC252" s="18">
        <f t="shared" si="119"/>
        <v>2187.5</v>
      </c>
      <c r="CD252" s="25">
        <f t="shared" si="113"/>
        <v>1.5</v>
      </c>
      <c r="CE252" s="26">
        <f t="shared" si="114"/>
        <v>7.2168783648703219</v>
      </c>
      <c r="CF252" s="18">
        <f t="shared" si="115"/>
        <v>350</v>
      </c>
      <c r="CG252" s="18">
        <f t="shared" si="120"/>
        <v>350</v>
      </c>
      <c r="CH252" s="18">
        <f t="shared" si="121"/>
        <v>5716.6666666666661</v>
      </c>
      <c r="CI252" s="18">
        <f t="shared" si="122"/>
        <v>816.66666666666652</v>
      </c>
      <c r="CJ252" s="18">
        <f t="shared" si="123"/>
        <v>1225</v>
      </c>
      <c r="CK252" s="25">
        <f t="shared" si="116"/>
        <v>1.5000000000000002</v>
      </c>
      <c r="CL252" s="26">
        <f t="shared" si="124"/>
        <v>4.0414518843273806</v>
      </c>
      <c r="DJ252" s="20" t="s">
        <v>317</v>
      </c>
    </row>
    <row r="253" spans="1:114" x14ac:dyDescent="0.2">
      <c r="A253" s="15" t="s">
        <v>105</v>
      </c>
      <c r="B253" s="10" t="s">
        <v>353</v>
      </c>
      <c r="C253" s="11">
        <f t="shared" si="107"/>
        <v>3.14</v>
      </c>
      <c r="D253" s="11">
        <f t="shared" si="106"/>
        <v>25</v>
      </c>
      <c r="E253" s="11">
        <f t="shared" si="106"/>
        <v>16</v>
      </c>
      <c r="F253" s="11">
        <f t="shared" si="106"/>
        <v>0</v>
      </c>
      <c r="G253" s="11">
        <f t="shared" si="104"/>
        <v>0</v>
      </c>
      <c r="H253" s="11">
        <f t="shared" si="104"/>
        <v>0</v>
      </c>
      <c r="I253" s="11">
        <f t="shared" si="104"/>
        <v>0</v>
      </c>
      <c r="J253" s="11">
        <f t="shared" si="104"/>
        <v>0</v>
      </c>
      <c r="K253" s="11">
        <f t="shared" si="104"/>
        <v>0</v>
      </c>
      <c r="L253" s="11">
        <f t="shared" si="104"/>
        <v>0</v>
      </c>
      <c r="M253" s="11">
        <f t="shared" ref="M253:Q316" si="130">IF($A253="x",BQ253,"")</f>
        <v>0</v>
      </c>
      <c r="N253" s="11">
        <f t="shared" si="130"/>
        <v>0</v>
      </c>
      <c r="O253" s="11">
        <f t="shared" si="126"/>
        <v>0</v>
      </c>
      <c r="P253" s="11">
        <f t="shared" si="126"/>
        <v>0</v>
      </c>
      <c r="Q253" s="11">
        <f t="shared" si="126"/>
        <v>0</v>
      </c>
      <c r="R253" s="11">
        <f t="shared" si="126"/>
        <v>0</v>
      </c>
      <c r="S253" s="11">
        <f t="shared" si="126"/>
        <v>0</v>
      </c>
      <c r="T253" s="11">
        <f t="shared" si="126"/>
        <v>400</v>
      </c>
      <c r="U253" s="40">
        <f t="shared" si="108"/>
        <v>8.2000000000000003E-2</v>
      </c>
      <c r="V253" s="11">
        <f t="shared" si="129"/>
        <v>26.114649681528668</v>
      </c>
      <c r="W253" s="11">
        <f t="shared" si="129"/>
        <v>20833.333333333332</v>
      </c>
      <c r="X253" s="11">
        <f t="shared" si="129"/>
        <v>1666.6666666666665</v>
      </c>
      <c r="Y253" s="11">
        <f t="shared" si="129"/>
        <v>2500</v>
      </c>
      <c r="Z253" s="11">
        <f t="shared" si="129"/>
        <v>1.5000000000000002</v>
      </c>
      <c r="AA253" s="11">
        <f t="shared" si="129"/>
        <v>7.2168783648703219</v>
      </c>
      <c r="AB253" s="11">
        <f t="shared" si="129"/>
        <v>400</v>
      </c>
      <c r="AC253" s="11">
        <f t="shared" si="129"/>
        <v>400</v>
      </c>
      <c r="AD253" s="11">
        <f t="shared" si="129"/>
        <v>8533.3333333333321</v>
      </c>
      <c r="AE253" s="11">
        <f t="shared" si="129"/>
        <v>1066.6666666666665</v>
      </c>
      <c r="AF253" s="11">
        <f t="shared" si="129"/>
        <v>1600</v>
      </c>
      <c r="AG253" s="11">
        <f t="shared" si="129"/>
        <v>1.5000000000000002</v>
      </c>
      <c r="AH253" s="11">
        <f t="shared" si="129"/>
        <v>4.6188021535170058</v>
      </c>
      <c r="AI253" s="11">
        <f t="shared" si="129"/>
        <v>0</v>
      </c>
      <c r="AJ253" s="11">
        <f t="shared" si="129"/>
        <v>0</v>
      </c>
      <c r="AK253" s="11">
        <f t="shared" si="102"/>
        <v>0</v>
      </c>
      <c r="AL253" s="11">
        <f t="shared" si="102"/>
        <v>0</v>
      </c>
      <c r="AM253" s="11">
        <f t="shared" si="102"/>
        <v>0</v>
      </c>
      <c r="AN253" s="11">
        <f t="shared" si="102"/>
        <v>0</v>
      </c>
      <c r="AO253" s="11">
        <f t="shared" si="102"/>
        <v>0</v>
      </c>
      <c r="AP253" s="11">
        <f t="shared" si="102"/>
        <v>0</v>
      </c>
      <c r="AQ253" s="11">
        <f t="shared" si="102"/>
        <v>0</v>
      </c>
      <c r="AR253" s="11">
        <f t="shared" si="102"/>
        <v>0</v>
      </c>
      <c r="AS253" s="11">
        <f t="shared" si="102"/>
        <v>0</v>
      </c>
      <c r="AT253" s="11">
        <f t="shared" si="127"/>
        <v>0</v>
      </c>
      <c r="AU253" s="11">
        <f t="shared" si="127"/>
        <v>0</v>
      </c>
      <c r="AV253" s="11">
        <f t="shared" si="127"/>
        <v>0</v>
      </c>
      <c r="AW253" s="11">
        <f t="shared" si="127"/>
        <v>0</v>
      </c>
      <c r="AX253" s="11">
        <f t="shared" si="127"/>
        <v>0</v>
      </c>
      <c r="AY253" s="11">
        <f t="shared" si="127"/>
        <v>0</v>
      </c>
      <c r="AZ253" s="11">
        <f t="shared" si="127"/>
        <v>0</v>
      </c>
      <c r="BA253" s="11">
        <f t="shared" si="127"/>
        <v>0</v>
      </c>
      <c r="BB253" s="11">
        <f t="shared" si="127"/>
        <v>0</v>
      </c>
      <c r="BC253" s="11">
        <f t="shared" si="101"/>
        <v>0</v>
      </c>
      <c r="BD253" s="11">
        <f t="shared" si="101"/>
        <v>0</v>
      </c>
      <c r="BE253" s="11">
        <f t="shared" si="101"/>
        <v>0</v>
      </c>
      <c r="BF253" s="15" t="str">
        <f t="shared" si="109"/>
        <v>ČSN 42 5522</v>
      </c>
      <c r="BG253" s="42">
        <v>3.14</v>
      </c>
      <c r="BH253" s="17">
        <f t="shared" si="110"/>
        <v>25</v>
      </c>
      <c r="BI253" s="17">
        <f t="shared" si="111"/>
        <v>16</v>
      </c>
      <c r="BX253" s="18">
        <f t="shared" si="128"/>
        <v>400</v>
      </c>
      <c r="BY253" s="42">
        <v>8.2000000000000003E-2</v>
      </c>
      <c r="BZ253" s="43">
        <f t="shared" si="112"/>
        <v>26.114649681528668</v>
      </c>
      <c r="CA253" s="18">
        <f t="shared" si="117"/>
        <v>20833.333333333332</v>
      </c>
      <c r="CB253" s="18">
        <f t="shared" si="118"/>
        <v>1666.6666666666665</v>
      </c>
      <c r="CC253" s="18">
        <f t="shared" si="119"/>
        <v>2500</v>
      </c>
      <c r="CD253" s="25">
        <f t="shared" si="113"/>
        <v>1.5000000000000002</v>
      </c>
      <c r="CE253" s="26">
        <f t="shared" si="114"/>
        <v>7.2168783648703219</v>
      </c>
      <c r="CF253" s="18">
        <f t="shared" si="115"/>
        <v>400</v>
      </c>
      <c r="CG253" s="18">
        <f t="shared" si="120"/>
        <v>400</v>
      </c>
      <c r="CH253" s="18">
        <f t="shared" si="121"/>
        <v>8533.3333333333321</v>
      </c>
      <c r="CI253" s="18">
        <f t="shared" si="122"/>
        <v>1066.6666666666665</v>
      </c>
      <c r="CJ253" s="18">
        <f t="shared" si="123"/>
        <v>1600</v>
      </c>
      <c r="CK253" s="25">
        <f t="shared" si="116"/>
        <v>1.5000000000000002</v>
      </c>
      <c r="CL253" s="26">
        <f t="shared" si="124"/>
        <v>4.6188021535170058</v>
      </c>
      <c r="DJ253" s="20" t="s">
        <v>317</v>
      </c>
    </row>
    <row r="254" spans="1:114" x14ac:dyDescent="0.2">
      <c r="A254" s="15" t="s">
        <v>105</v>
      </c>
      <c r="B254" s="10" t="s">
        <v>354</v>
      </c>
      <c r="C254" s="11">
        <f t="shared" si="107"/>
        <v>1.1775</v>
      </c>
      <c r="D254" s="11">
        <f t="shared" si="106"/>
        <v>30</v>
      </c>
      <c r="E254" s="11">
        <f t="shared" si="106"/>
        <v>5</v>
      </c>
      <c r="F254" s="11">
        <f t="shared" si="106"/>
        <v>0</v>
      </c>
      <c r="G254" s="11">
        <f t="shared" si="106"/>
        <v>0</v>
      </c>
      <c r="H254" s="11">
        <f t="shared" si="106"/>
        <v>0</v>
      </c>
      <c r="I254" s="11">
        <f t="shared" si="106"/>
        <v>0</v>
      </c>
      <c r="J254" s="11">
        <f t="shared" si="106"/>
        <v>0</v>
      </c>
      <c r="K254" s="11">
        <f t="shared" si="106"/>
        <v>0</v>
      </c>
      <c r="L254" s="11">
        <f t="shared" si="106"/>
        <v>0</v>
      </c>
      <c r="M254" s="11">
        <f t="shared" si="130"/>
        <v>0</v>
      </c>
      <c r="N254" s="11">
        <f t="shared" si="130"/>
        <v>0</v>
      </c>
      <c r="O254" s="11">
        <f t="shared" si="126"/>
        <v>0</v>
      </c>
      <c r="P254" s="11">
        <f t="shared" si="126"/>
        <v>0</v>
      </c>
      <c r="Q254" s="11">
        <f t="shared" si="126"/>
        <v>0</v>
      </c>
      <c r="R254" s="11">
        <f t="shared" si="126"/>
        <v>0</v>
      </c>
      <c r="S254" s="11">
        <f t="shared" si="126"/>
        <v>0</v>
      </c>
      <c r="T254" s="11">
        <f t="shared" si="126"/>
        <v>150</v>
      </c>
      <c r="U254" s="40">
        <f t="shared" si="108"/>
        <v>7.0000000000000007E-2</v>
      </c>
      <c r="V254" s="11">
        <f t="shared" si="129"/>
        <v>59.447983014862004</v>
      </c>
      <c r="W254" s="11">
        <f t="shared" si="129"/>
        <v>11249.999999999998</v>
      </c>
      <c r="X254" s="11">
        <f t="shared" si="129"/>
        <v>749.99999999999989</v>
      </c>
      <c r="Y254" s="11">
        <f t="shared" si="129"/>
        <v>1125</v>
      </c>
      <c r="Z254" s="11">
        <f t="shared" si="129"/>
        <v>1.5000000000000002</v>
      </c>
      <c r="AA254" s="11">
        <f t="shared" si="129"/>
        <v>8.6602540378443855</v>
      </c>
      <c r="AB254" s="11">
        <f t="shared" si="129"/>
        <v>150</v>
      </c>
      <c r="AC254" s="11">
        <f t="shared" si="129"/>
        <v>150</v>
      </c>
      <c r="AD254" s="11">
        <f t="shared" si="129"/>
        <v>312.5</v>
      </c>
      <c r="AE254" s="11">
        <f t="shared" si="129"/>
        <v>125</v>
      </c>
      <c r="AF254" s="11">
        <f t="shared" si="129"/>
        <v>187.5</v>
      </c>
      <c r="AG254" s="11">
        <f t="shared" si="129"/>
        <v>1.5</v>
      </c>
      <c r="AH254" s="11">
        <f t="shared" si="129"/>
        <v>1.4433756729740645</v>
      </c>
      <c r="AI254" s="11">
        <f t="shared" si="129"/>
        <v>0</v>
      </c>
      <c r="AJ254" s="11">
        <f t="shared" si="129"/>
        <v>0</v>
      </c>
      <c r="AK254" s="11">
        <f t="shared" si="102"/>
        <v>0</v>
      </c>
      <c r="AL254" s="11">
        <f t="shared" si="102"/>
        <v>0</v>
      </c>
      <c r="AM254" s="11">
        <f t="shared" si="102"/>
        <v>0</v>
      </c>
      <c r="AN254" s="11">
        <f t="shared" si="102"/>
        <v>0</v>
      </c>
      <c r="AO254" s="11">
        <f t="shared" si="102"/>
        <v>0</v>
      </c>
      <c r="AP254" s="11">
        <f t="shared" si="102"/>
        <v>0</v>
      </c>
      <c r="AQ254" s="11">
        <f t="shared" si="102"/>
        <v>0</v>
      </c>
      <c r="AR254" s="11">
        <f t="shared" si="102"/>
        <v>0</v>
      </c>
      <c r="AS254" s="11">
        <f t="shared" si="102"/>
        <v>0</v>
      </c>
      <c r="AT254" s="11">
        <f t="shared" si="127"/>
        <v>0</v>
      </c>
      <c r="AU254" s="11">
        <f t="shared" si="127"/>
        <v>0</v>
      </c>
      <c r="AV254" s="11">
        <f t="shared" si="127"/>
        <v>0</v>
      </c>
      <c r="AW254" s="11">
        <f t="shared" si="127"/>
        <v>0</v>
      </c>
      <c r="AX254" s="11">
        <f t="shared" si="127"/>
        <v>0</v>
      </c>
      <c r="AY254" s="11">
        <f t="shared" si="127"/>
        <v>0</v>
      </c>
      <c r="AZ254" s="11">
        <f t="shared" si="127"/>
        <v>0</v>
      </c>
      <c r="BA254" s="11">
        <f t="shared" si="127"/>
        <v>0</v>
      </c>
      <c r="BB254" s="11">
        <f t="shared" si="127"/>
        <v>0</v>
      </c>
      <c r="BC254" s="11">
        <f t="shared" si="101"/>
        <v>0</v>
      </c>
      <c r="BD254" s="11">
        <f t="shared" si="101"/>
        <v>0</v>
      </c>
      <c r="BE254" s="11">
        <f t="shared" si="101"/>
        <v>0</v>
      </c>
      <c r="BF254" s="15" t="str">
        <f t="shared" si="109"/>
        <v>ČSN 42 5522</v>
      </c>
      <c r="BG254" s="42">
        <v>1.1775</v>
      </c>
      <c r="BH254" s="17">
        <f t="shared" si="110"/>
        <v>30</v>
      </c>
      <c r="BI254" s="17">
        <f t="shared" si="111"/>
        <v>5</v>
      </c>
      <c r="BX254" s="18">
        <f t="shared" si="128"/>
        <v>150</v>
      </c>
      <c r="BY254" s="42">
        <v>7.0000000000000007E-2</v>
      </c>
      <c r="BZ254" s="43">
        <f t="shared" si="112"/>
        <v>59.447983014862004</v>
      </c>
      <c r="CA254" s="18">
        <f t="shared" si="117"/>
        <v>11249.999999999998</v>
      </c>
      <c r="CB254" s="18">
        <f t="shared" si="118"/>
        <v>749.99999999999989</v>
      </c>
      <c r="CC254" s="18">
        <f t="shared" si="119"/>
        <v>1125</v>
      </c>
      <c r="CD254" s="25">
        <f t="shared" si="113"/>
        <v>1.5000000000000002</v>
      </c>
      <c r="CE254" s="26">
        <f t="shared" si="114"/>
        <v>8.6602540378443855</v>
      </c>
      <c r="CF254" s="18">
        <f t="shared" si="115"/>
        <v>150</v>
      </c>
      <c r="CG254" s="18">
        <f t="shared" si="120"/>
        <v>150</v>
      </c>
      <c r="CH254" s="18">
        <f t="shared" si="121"/>
        <v>312.5</v>
      </c>
      <c r="CI254" s="18">
        <f t="shared" si="122"/>
        <v>125</v>
      </c>
      <c r="CJ254" s="18">
        <f t="shared" si="123"/>
        <v>187.5</v>
      </c>
      <c r="CK254" s="25">
        <f t="shared" si="116"/>
        <v>1.5</v>
      </c>
      <c r="CL254" s="26">
        <f t="shared" si="124"/>
        <v>1.4433756729740645</v>
      </c>
      <c r="DJ254" s="20" t="s">
        <v>317</v>
      </c>
    </row>
    <row r="255" spans="1:114" x14ac:dyDescent="0.2">
      <c r="A255" s="15" t="s">
        <v>105</v>
      </c>
      <c r="B255" s="10" t="s">
        <v>355</v>
      </c>
      <c r="C255" s="11">
        <f t="shared" si="107"/>
        <v>1.413</v>
      </c>
      <c r="D255" s="11">
        <f t="shared" si="106"/>
        <v>30</v>
      </c>
      <c r="E255" s="11">
        <f t="shared" si="106"/>
        <v>6</v>
      </c>
      <c r="F255" s="11">
        <f t="shared" si="106"/>
        <v>0</v>
      </c>
      <c r="G255" s="11">
        <f t="shared" si="106"/>
        <v>0</v>
      </c>
      <c r="H255" s="11">
        <f t="shared" si="106"/>
        <v>0</v>
      </c>
      <c r="I255" s="11">
        <f t="shared" si="106"/>
        <v>0</v>
      </c>
      <c r="J255" s="11">
        <f t="shared" si="106"/>
        <v>0</v>
      </c>
      <c r="K255" s="11">
        <f t="shared" si="106"/>
        <v>0</v>
      </c>
      <c r="L255" s="11">
        <f t="shared" si="106"/>
        <v>0</v>
      </c>
      <c r="M255" s="11">
        <f t="shared" si="130"/>
        <v>0</v>
      </c>
      <c r="N255" s="11">
        <f t="shared" si="130"/>
        <v>0</v>
      </c>
      <c r="O255" s="11">
        <f t="shared" si="126"/>
        <v>0</v>
      </c>
      <c r="P255" s="11">
        <f t="shared" si="126"/>
        <v>0</v>
      </c>
      <c r="Q255" s="11">
        <f t="shared" si="126"/>
        <v>0</v>
      </c>
      <c r="R255" s="11">
        <f t="shared" si="126"/>
        <v>0</v>
      </c>
      <c r="S255" s="11">
        <f t="shared" si="126"/>
        <v>0</v>
      </c>
      <c r="T255" s="11">
        <f t="shared" si="126"/>
        <v>180</v>
      </c>
      <c r="U255" s="40">
        <f t="shared" si="108"/>
        <v>7.1999999999999995E-2</v>
      </c>
      <c r="V255" s="11">
        <f t="shared" ref="V255:AK271" si="131">IF($A255="x",BZ255,"")</f>
        <v>50.955414012738849</v>
      </c>
      <c r="W255" s="11">
        <f t="shared" si="131"/>
        <v>13500</v>
      </c>
      <c r="X255" s="11">
        <f t="shared" si="131"/>
        <v>900</v>
      </c>
      <c r="Y255" s="11">
        <f t="shared" si="131"/>
        <v>1350</v>
      </c>
      <c r="Z255" s="11">
        <f t="shared" si="131"/>
        <v>1.5</v>
      </c>
      <c r="AA255" s="11">
        <f t="shared" si="131"/>
        <v>8.6602540378443873</v>
      </c>
      <c r="AB255" s="11">
        <f t="shared" si="131"/>
        <v>180</v>
      </c>
      <c r="AC255" s="11">
        <f t="shared" si="131"/>
        <v>180</v>
      </c>
      <c r="AD255" s="11">
        <f t="shared" si="131"/>
        <v>540</v>
      </c>
      <c r="AE255" s="11">
        <f t="shared" si="131"/>
        <v>180</v>
      </c>
      <c r="AF255" s="11">
        <f t="shared" si="131"/>
        <v>270</v>
      </c>
      <c r="AG255" s="11">
        <f t="shared" si="131"/>
        <v>1.5</v>
      </c>
      <c r="AH255" s="11">
        <f t="shared" si="131"/>
        <v>1.7320508075688772</v>
      </c>
      <c r="AI255" s="11">
        <f t="shared" si="131"/>
        <v>0</v>
      </c>
      <c r="AJ255" s="11">
        <f t="shared" si="131"/>
        <v>0</v>
      </c>
      <c r="AK255" s="11">
        <f t="shared" si="102"/>
        <v>0</v>
      </c>
      <c r="AL255" s="11">
        <f t="shared" si="102"/>
        <v>0</v>
      </c>
      <c r="AM255" s="11">
        <f t="shared" si="102"/>
        <v>0</v>
      </c>
      <c r="AN255" s="11">
        <f t="shared" si="102"/>
        <v>0</v>
      </c>
      <c r="AO255" s="11">
        <f t="shared" si="102"/>
        <v>0</v>
      </c>
      <c r="AP255" s="11">
        <f t="shared" si="102"/>
        <v>0</v>
      </c>
      <c r="AQ255" s="11">
        <f t="shared" si="102"/>
        <v>0</v>
      </c>
      <c r="AR255" s="11">
        <f t="shared" si="102"/>
        <v>0</v>
      </c>
      <c r="AS255" s="11">
        <f t="shared" si="102"/>
        <v>0</v>
      </c>
      <c r="AT255" s="11">
        <f t="shared" si="127"/>
        <v>0</v>
      </c>
      <c r="AU255" s="11">
        <f t="shared" si="127"/>
        <v>0</v>
      </c>
      <c r="AV255" s="11">
        <f t="shared" si="127"/>
        <v>0</v>
      </c>
      <c r="AW255" s="11">
        <f t="shared" si="127"/>
        <v>0</v>
      </c>
      <c r="AX255" s="11">
        <f t="shared" si="127"/>
        <v>0</v>
      </c>
      <c r="AY255" s="11">
        <f t="shared" si="127"/>
        <v>0</v>
      </c>
      <c r="AZ255" s="11">
        <f t="shared" si="127"/>
        <v>0</v>
      </c>
      <c r="BA255" s="11">
        <f t="shared" si="127"/>
        <v>0</v>
      </c>
      <c r="BB255" s="11">
        <f t="shared" si="127"/>
        <v>0</v>
      </c>
      <c r="BC255" s="11">
        <f t="shared" si="101"/>
        <v>0</v>
      </c>
      <c r="BD255" s="11">
        <f t="shared" si="101"/>
        <v>0</v>
      </c>
      <c r="BE255" s="11">
        <f t="shared" si="101"/>
        <v>0</v>
      </c>
      <c r="BF255" s="15" t="str">
        <f t="shared" si="109"/>
        <v>ČSN 42 5522</v>
      </c>
      <c r="BG255" s="42">
        <v>1.413</v>
      </c>
      <c r="BH255" s="17">
        <f t="shared" si="110"/>
        <v>30</v>
      </c>
      <c r="BI255" s="17">
        <f t="shared" si="111"/>
        <v>6</v>
      </c>
      <c r="BX255" s="18">
        <f t="shared" si="128"/>
        <v>180</v>
      </c>
      <c r="BY255" s="42">
        <v>7.1999999999999995E-2</v>
      </c>
      <c r="BZ255" s="43">
        <f t="shared" si="112"/>
        <v>50.955414012738849</v>
      </c>
      <c r="CA255" s="18">
        <f t="shared" si="117"/>
        <v>13500</v>
      </c>
      <c r="CB255" s="18">
        <f t="shared" si="118"/>
        <v>900</v>
      </c>
      <c r="CC255" s="18">
        <f t="shared" si="119"/>
        <v>1350</v>
      </c>
      <c r="CD255" s="25">
        <f t="shared" si="113"/>
        <v>1.5</v>
      </c>
      <c r="CE255" s="26">
        <f t="shared" si="114"/>
        <v>8.6602540378443873</v>
      </c>
      <c r="CF255" s="18">
        <f t="shared" si="115"/>
        <v>180</v>
      </c>
      <c r="CG255" s="18">
        <f t="shared" si="120"/>
        <v>180</v>
      </c>
      <c r="CH255" s="18">
        <f t="shared" si="121"/>
        <v>540</v>
      </c>
      <c r="CI255" s="18">
        <f t="shared" si="122"/>
        <v>180</v>
      </c>
      <c r="CJ255" s="18">
        <f t="shared" si="123"/>
        <v>270</v>
      </c>
      <c r="CK255" s="25">
        <f t="shared" si="116"/>
        <v>1.5</v>
      </c>
      <c r="CL255" s="26">
        <f t="shared" si="124"/>
        <v>1.7320508075688772</v>
      </c>
      <c r="DJ255" s="20" t="s">
        <v>317</v>
      </c>
    </row>
    <row r="256" spans="1:114" x14ac:dyDescent="0.2">
      <c r="A256" s="15" t="s">
        <v>105</v>
      </c>
      <c r="B256" s="10" t="s">
        <v>356</v>
      </c>
      <c r="C256" s="11">
        <f t="shared" si="107"/>
        <v>1.6485000000000001</v>
      </c>
      <c r="D256" s="11">
        <f t="shared" si="106"/>
        <v>30</v>
      </c>
      <c r="E256" s="11">
        <f t="shared" si="106"/>
        <v>7</v>
      </c>
      <c r="F256" s="11">
        <f t="shared" si="106"/>
        <v>0</v>
      </c>
      <c r="G256" s="11">
        <f t="shared" si="106"/>
        <v>0</v>
      </c>
      <c r="H256" s="11">
        <f t="shared" si="106"/>
        <v>0</v>
      </c>
      <c r="I256" s="11">
        <f t="shared" si="106"/>
        <v>0</v>
      </c>
      <c r="J256" s="11">
        <f t="shared" si="106"/>
        <v>0</v>
      </c>
      <c r="K256" s="11">
        <f t="shared" si="106"/>
        <v>0</v>
      </c>
      <c r="L256" s="11">
        <f t="shared" si="106"/>
        <v>0</v>
      </c>
      <c r="M256" s="11">
        <f t="shared" si="130"/>
        <v>0</v>
      </c>
      <c r="N256" s="11">
        <f t="shared" si="130"/>
        <v>0</v>
      </c>
      <c r="O256" s="11">
        <f t="shared" si="126"/>
        <v>0</v>
      </c>
      <c r="P256" s="11">
        <f t="shared" si="126"/>
        <v>0</v>
      </c>
      <c r="Q256" s="11">
        <f t="shared" si="126"/>
        <v>0</v>
      </c>
      <c r="R256" s="11">
        <f t="shared" si="126"/>
        <v>0</v>
      </c>
      <c r="S256" s="11">
        <f t="shared" si="126"/>
        <v>0</v>
      </c>
      <c r="T256" s="11">
        <f t="shared" si="126"/>
        <v>210</v>
      </c>
      <c r="U256" s="40">
        <f t="shared" si="108"/>
        <v>7.3999999999999996E-2</v>
      </c>
      <c r="V256" s="11">
        <f t="shared" si="131"/>
        <v>44.889293296936614</v>
      </c>
      <c r="W256" s="11">
        <f t="shared" si="131"/>
        <v>15749.999999999998</v>
      </c>
      <c r="X256" s="11">
        <f t="shared" si="131"/>
        <v>1049.9999999999998</v>
      </c>
      <c r="Y256" s="11">
        <f t="shared" si="131"/>
        <v>1575</v>
      </c>
      <c r="Z256" s="11">
        <f t="shared" si="131"/>
        <v>1.5000000000000002</v>
      </c>
      <c r="AA256" s="11">
        <f t="shared" si="131"/>
        <v>8.6602540378443855</v>
      </c>
      <c r="AB256" s="11">
        <f t="shared" si="131"/>
        <v>210</v>
      </c>
      <c r="AC256" s="11">
        <f t="shared" si="131"/>
        <v>210</v>
      </c>
      <c r="AD256" s="11">
        <f t="shared" si="131"/>
        <v>857.5</v>
      </c>
      <c r="AE256" s="11">
        <f t="shared" si="131"/>
        <v>245</v>
      </c>
      <c r="AF256" s="11">
        <f t="shared" si="131"/>
        <v>367.5</v>
      </c>
      <c r="AG256" s="11">
        <f t="shared" si="131"/>
        <v>1.5</v>
      </c>
      <c r="AH256" s="11">
        <f t="shared" si="131"/>
        <v>2.0207259421636903</v>
      </c>
      <c r="AI256" s="11">
        <f t="shared" si="131"/>
        <v>0</v>
      </c>
      <c r="AJ256" s="11">
        <f t="shared" si="131"/>
        <v>0</v>
      </c>
      <c r="AK256" s="11">
        <f t="shared" si="102"/>
        <v>0</v>
      </c>
      <c r="AL256" s="11">
        <f t="shared" si="102"/>
        <v>0</v>
      </c>
      <c r="AM256" s="11">
        <f t="shared" si="102"/>
        <v>0</v>
      </c>
      <c r="AN256" s="11">
        <f t="shared" si="102"/>
        <v>0</v>
      </c>
      <c r="AO256" s="11">
        <f t="shared" si="102"/>
        <v>0</v>
      </c>
      <c r="AP256" s="11">
        <f t="shared" si="102"/>
        <v>0</v>
      </c>
      <c r="AQ256" s="11">
        <f t="shared" si="102"/>
        <v>0</v>
      </c>
      <c r="AR256" s="11">
        <f t="shared" si="102"/>
        <v>0</v>
      </c>
      <c r="AS256" s="11">
        <f t="shared" si="102"/>
        <v>0</v>
      </c>
      <c r="AT256" s="11">
        <f t="shared" si="127"/>
        <v>0</v>
      </c>
      <c r="AU256" s="11">
        <f t="shared" si="127"/>
        <v>0</v>
      </c>
      <c r="AV256" s="11">
        <f t="shared" si="127"/>
        <v>0</v>
      </c>
      <c r="AW256" s="11">
        <f t="shared" si="127"/>
        <v>0</v>
      </c>
      <c r="AX256" s="11">
        <f t="shared" si="127"/>
        <v>0</v>
      </c>
      <c r="AY256" s="11">
        <f t="shared" si="127"/>
        <v>0</v>
      </c>
      <c r="AZ256" s="11">
        <f t="shared" si="127"/>
        <v>0</v>
      </c>
      <c r="BA256" s="11">
        <f t="shared" si="127"/>
        <v>0</v>
      </c>
      <c r="BB256" s="11">
        <f t="shared" si="127"/>
        <v>0</v>
      </c>
      <c r="BC256" s="11">
        <f t="shared" si="101"/>
        <v>0</v>
      </c>
      <c r="BD256" s="11">
        <f t="shared" si="101"/>
        <v>0</v>
      </c>
      <c r="BE256" s="11">
        <f t="shared" si="101"/>
        <v>0</v>
      </c>
      <c r="BF256" s="15" t="str">
        <f t="shared" si="109"/>
        <v>ČSN 42 5522</v>
      </c>
      <c r="BG256" s="42">
        <v>1.6485000000000001</v>
      </c>
      <c r="BH256" s="17">
        <f t="shared" si="110"/>
        <v>30</v>
      </c>
      <c r="BI256" s="17">
        <f t="shared" si="111"/>
        <v>7</v>
      </c>
      <c r="BX256" s="18">
        <f t="shared" si="128"/>
        <v>210</v>
      </c>
      <c r="BY256" s="42">
        <v>7.3999999999999996E-2</v>
      </c>
      <c r="BZ256" s="43">
        <f t="shared" si="112"/>
        <v>44.889293296936614</v>
      </c>
      <c r="CA256" s="18">
        <f t="shared" si="117"/>
        <v>15749.999999999998</v>
      </c>
      <c r="CB256" s="18">
        <f t="shared" si="118"/>
        <v>1049.9999999999998</v>
      </c>
      <c r="CC256" s="18">
        <f t="shared" si="119"/>
        <v>1575</v>
      </c>
      <c r="CD256" s="25">
        <f t="shared" si="113"/>
        <v>1.5000000000000002</v>
      </c>
      <c r="CE256" s="26">
        <f t="shared" si="114"/>
        <v>8.6602540378443855</v>
      </c>
      <c r="CF256" s="18">
        <f t="shared" si="115"/>
        <v>210</v>
      </c>
      <c r="CG256" s="18">
        <f t="shared" si="120"/>
        <v>210</v>
      </c>
      <c r="CH256" s="18">
        <f t="shared" si="121"/>
        <v>857.5</v>
      </c>
      <c r="CI256" s="18">
        <f t="shared" si="122"/>
        <v>245</v>
      </c>
      <c r="CJ256" s="18">
        <f t="shared" si="123"/>
        <v>367.5</v>
      </c>
      <c r="CK256" s="25">
        <f t="shared" si="116"/>
        <v>1.5</v>
      </c>
      <c r="CL256" s="26">
        <f t="shared" si="124"/>
        <v>2.0207259421636903</v>
      </c>
      <c r="DJ256" s="20" t="s">
        <v>317</v>
      </c>
    </row>
    <row r="257" spans="1:114" x14ac:dyDescent="0.2">
      <c r="A257" s="15" t="s">
        <v>105</v>
      </c>
      <c r="B257" s="10" t="s">
        <v>357</v>
      </c>
      <c r="C257" s="11">
        <f t="shared" si="107"/>
        <v>1.8839999999999999</v>
      </c>
      <c r="D257" s="11">
        <f t="shared" si="106"/>
        <v>30</v>
      </c>
      <c r="E257" s="11">
        <f t="shared" si="106"/>
        <v>8</v>
      </c>
      <c r="F257" s="11">
        <f t="shared" si="106"/>
        <v>0</v>
      </c>
      <c r="G257" s="11">
        <f t="shared" si="106"/>
        <v>0</v>
      </c>
      <c r="H257" s="11">
        <f t="shared" si="106"/>
        <v>0</v>
      </c>
      <c r="I257" s="11">
        <f t="shared" si="106"/>
        <v>0</v>
      </c>
      <c r="J257" s="11">
        <f t="shared" si="106"/>
        <v>0</v>
      </c>
      <c r="K257" s="11">
        <f t="shared" si="106"/>
        <v>0</v>
      </c>
      <c r="L257" s="11">
        <f t="shared" si="106"/>
        <v>0</v>
      </c>
      <c r="M257" s="11">
        <f t="shared" si="130"/>
        <v>0</v>
      </c>
      <c r="N257" s="11">
        <f t="shared" si="130"/>
        <v>0</v>
      </c>
      <c r="O257" s="11">
        <f t="shared" si="126"/>
        <v>0</v>
      </c>
      <c r="P257" s="11">
        <f t="shared" si="126"/>
        <v>0</v>
      </c>
      <c r="Q257" s="11">
        <f t="shared" si="126"/>
        <v>0</v>
      </c>
      <c r="R257" s="11">
        <f t="shared" si="126"/>
        <v>0</v>
      </c>
      <c r="S257" s="11">
        <f t="shared" si="126"/>
        <v>0</v>
      </c>
      <c r="T257" s="11">
        <f t="shared" si="126"/>
        <v>240</v>
      </c>
      <c r="U257" s="40">
        <f t="shared" si="108"/>
        <v>7.5999999999999998E-2</v>
      </c>
      <c r="V257" s="11">
        <f t="shared" si="131"/>
        <v>40.339702760084926</v>
      </c>
      <c r="W257" s="11">
        <f t="shared" si="131"/>
        <v>18000</v>
      </c>
      <c r="X257" s="11">
        <f t="shared" si="131"/>
        <v>1200</v>
      </c>
      <c r="Y257" s="11">
        <f t="shared" si="131"/>
        <v>1800</v>
      </c>
      <c r="Z257" s="11">
        <f t="shared" si="131"/>
        <v>1.5</v>
      </c>
      <c r="AA257" s="11">
        <f t="shared" si="131"/>
        <v>8.6602540378443873</v>
      </c>
      <c r="AB257" s="11">
        <f t="shared" si="131"/>
        <v>240</v>
      </c>
      <c r="AC257" s="11">
        <f t="shared" si="131"/>
        <v>240</v>
      </c>
      <c r="AD257" s="11">
        <f t="shared" si="131"/>
        <v>1280</v>
      </c>
      <c r="AE257" s="11">
        <f t="shared" si="131"/>
        <v>320</v>
      </c>
      <c r="AF257" s="11">
        <f t="shared" si="131"/>
        <v>480</v>
      </c>
      <c r="AG257" s="11">
        <f t="shared" si="131"/>
        <v>1.5</v>
      </c>
      <c r="AH257" s="11">
        <f t="shared" si="131"/>
        <v>2.3094010767585029</v>
      </c>
      <c r="AI257" s="11">
        <f t="shared" si="131"/>
        <v>0</v>
      </c>
      <c r="AJ257" s="11">
        <f t="shared" si="131"/>
        <v>0</v>
      </c>
      <c r="AK257" s="11">
        <f t="shared" si="102"/>
        <v>0</v>
      </c>
      <c r="AL257" s="11">
        <f t="shared" si="102"/>
        <v>0</v>
      </c>
      <c r="AM257" s="11">
        <f t="shared" si="102"/>
        <v>0</v>
      </c>
      <c r="AN257" s="11">
        <f t="shared" ref="AN257:AV287" si="132">IF($A257="x",CR257,"")</f>
        <v>0</v>
      </c>
      <c r="AO257" s="11">
        <f t="shared" si="132"/>
        <v>0</v>
      </c>
      <c r="AP257" s="11">
        <f t="shared" si="132"/>
        <v>0</v>
      </c>
      <c r="AQ257" s="11">
        <f t="shared" si="132"/>
        <v>0</v>
      </c>
      <c r="AR257" s="11">
        <f t="shared" si="132"/>
        <v>0</v>
      </c>
      <c r="AS257" s="11">
        <f t="shared" si="132"/>
        <v>0</v>
      </c>
      <c r="AT257" s="11">
        <f t="shared" si="127"/>
        <v>0</v>
      </c>
      <c r="AU257" s="11">
        <f t="shared" si="127"/>
        <v>0</v>
      </c>
      <c r="AV257" s="11">
        <f t="shared" si="127"/>
        <v>0</v>
      </c>
      <c r="AW257" s="11">
        <f t="shared" si="127"/>
        <v>0</v>
      </c>
      <c r="AX257" s="11">
        <f t="shared" si="127"/>
        <v>0</v>
      </c>
      <c r="AY257" s="11">
        <f t="shared" si="127"/>
        <v>0</v>
      </c>
      <c r="AZ257" s="11">
        <f t="shared" si="127"/>
        <v>0</v>
      </c>
      <c r="BA257" s="11">
        <f t="shared" si="127"/>
        <v>0</v>
      </c>
      <c r="BB257" s="11">
        <f t="shared" si="127"/>
        <v>0</v>
      </c>
      <c r="BC257" s="11">
        <f t="shared" si="101"/>
        <v>0</v>
      </c>
      <c r="BD257" s="11">
        <f t="shared" si="101"/>
        <v>0</v>
      </c>
      <c r="BE257" s="11">
        <f t="shared" si="101"/>
        <v>0</v>
      </c>
      <c r="BF257" s="15" t="str">
        <f t="shared" si="109"/>
        <v>ČSN 42 5522</v>
      </c>
      <c r="BG257" s="42">
        <v>1.8839999999999999</v>
      </c>
      <c r="BH257" s="17">
        <f t="shared" si="110"/>
        <v>30</v>
      </c>
      <c r="BI257" s="17">
        <f t="shared" si="111"/>
        <v>8</v>
      </c>
      <c r="BX257" s="18">
        <f t="shared" si="128"/>
        <v>240</v>
      </c>
      <c r="BY257" s="42">
        <v>7.5999999999999998E-2</v>
      </c>
      <c r="BZ257" s="43">
        <f t="shared" si="112"/>
        <v>40.339702760084926</v>
      </c>
      <c r="CA257" s="18">
        <f t="shared" si="117"/>
        <v>18000</v>
      </c>
      <c r="CB257" s="18">
        <f t="shared" si="118"/>
        <v>1200</v>
      </c>
      <c r="CC257" s="18">
        <f t="shared" si="119"/>
        <v>1800</v>
      </c>
      <c r="CD257" s="25">
        <f t="shared" si="113"/>
        <v>1.5</v>
      </c>
      <c r="CE257" s="26">
        <f t="shared" si="114"/>
        <v>8.6602540378443873</v>
      </c>
      <c r="CF257" s="18">
        <f t="shared" si="115"/>
        <v>240</v>
      </c>
      <c r="CG257" s="18">
        <f t="shared" si="120"/>
        <v>240</v>
      </c>
      <c r="CH257" s="18">
        <f t="shared" si="121"/>
        <v>1280</v>
      </c>
      <c r="CI257" s="18">
        <f t="shared" si="122"/>
        <v>320</v>
      </c>
      <c r="CJ257" s="18">
        <f t="shared" si="123"/>
        <v>480</v>
      </c>
      <c r="CK257" s="25">
        <f t="shared" si="116"/>
        <v>1.5</v>
      </c>
      <c r="CL257" s="26">
        <f t="shared" si="124"/>
        <v>2.3094010767585029</v>
      </c>
      <c r="DJ257" s="20" t="s">
        <v>317</v>
      </c>
    </row>
    <row r="258" spans="1:114" x14ac:dyDescent="0.2">
      <c r="A258" s="15" t="s">
        <v>105</v>
      </c>
      <c r="B258" s="10" t="s">
        <v>358</v>
      </c>
      <c r="C258" s="11">
        <f t="shared" si="107"/>
        <v>2.355</v>
      </c>
      <c r="D258" s="11">
        <f t="shared" si="106"/>
        <v>30</v>
      </c>
      <c r="E258" s="11">
        <f t="shared" si="106"/>
        <v>10</v>
      </c>
      <c r="F258" s="11">
        <f t="shared" si="106"/>
        <v>0</v>
      </c>
      <c r="G258" s="11">
        <f t="shared" si="106"/>
        <v>0</v>
      </c>
      <c r="H258" s="11">
        <f t="shared" si="106"/>
        <v>0</v>
      </c>
      <c r="I258" s="11">
        <f t="shared" si="106"/>
        <v>0</v>
      </c>
      <c r="J258" s="11">
        <f t="shared" si="106"/>
        <v>0</v>
      </c>
      <c r="K258" s="11">
        <f t="shared" si="106"/>
        <v>0</v>
      </c>
      <c r="L258" s="11">
        <f t="shared" si="106"/>
        <v>0</v>
      </c>
      <c r="M258" s="11">
        <f t="shared" si="130"/>
        <v>0</v>
      </c>
      <c r="N258" s="11">
        <f t="shared" si="130"/>
        <v>0</v>
      </c>
      <c r="O258" s="11">
        <f t="shared" si="126"/>
        <v>0</v>
      </c>
      <c r="P258" s="11">
        <f t="shared" si="126"/>
        <v>0</v>
      </c>
      <c r="Q258" s="11">
        <f t="shared" si="126"/>
        <v>0</v>
      </c>
      <c r="R258" s="11">
        <f t="shared" si="126"/>
        <v>0</v>
      </c>
      <c r="S258" s="11">
        <f t="shared" si="126"/>
        <v>0</v>
      </c>
      <c r="T258" s="11">
        <f t="shared" si="126"/>
        <v>300</v>
      </c>
      <c r="U258" s="40">
        <f t="shared" si="108"/>
        <v>0.08</v>
      </c>
      <c r="V258" s="11">
        <f t="shared" si="131"/>
        <v>33.970276008492569</v>
      </c>
      <c r="W258" s="11">
        <f t="shared" si="131"/>
        <v>22499.999999999996</v>
      </c>
      <c r="X258" s="11">
        <f t="shared" si="131"/>
        <v>1499.9999999999998</v>
      </c>
      <c r="Y258" s="11">
        <f t="shared" si="131"/>
        <v>2250</v>
      </c>
      <c r="Z258" s="11">
        <f t="shared" si="131"/>
        <v>1.5000000000000002</v>
      </c>
      <c r="AA258" s="11">
        <f t="shared" si="131"/>
        <v>8.6602540378443855</v>
      </c>
      <c r="AB258" s="11">
        <f t="shared" si="131"/>
        <v>300</v>
      </c>
      <c r="AC258" s="11">
        <f t="shared" si="131"/>
        <v>300</v>
      </c>
      <c r="AD258" s="11">
        <f t="shared" si="131"/>
        <v>2500</v>
      </c>
      <c r="AE258" s="11">
        <f t="shared" si="131"/>
        <v>500</v>
      </c>
      <c r="AF258" s="11">
        <f t="shared" si="131"/>
        <v>750</v>
      </c>
      <c r="AG258" s="11">
        <f t="shared" si="131"/>
        <v>1.5</v>
      </c>
      <c r="AH258" s="11">
        <f t="shared" si="131"/>
        <v>2.8867513459481291</v>
      </c>
      <c r="AI258" s="11">
        <f t="shared" si="131"/>
        <v>0</v>
      </c>
      <c r="AJ258" s="11">
        <f t="shared" si="131"/>
        <v>0</v>
      </c>
      <c r="AK258" s="11">
        <f t="shared" si="131"/>
        <v>0</v>
      </c>
      <c r="AL258" s="11">
        <f t="shared" ref="AL258:AS312" si="133">IF($A258="x",CP258,"")</f>
        <v>0</v>
      </c>
      <c r="AM258" s="11">
        <f t="shared" si="133"/>
        <v>0</v>
      </c>
      <c r="AN258" s="11">
        <f t="shared" si="132"/>
        <v>0</v>
      </c>
      <c r="AO258" s="11">
        <f t="shared" si="132"/>
        <v>0</v>
      </c>
      <c r="AP258" s="11">
        <f t="shared" si="132"/>
        <v>0</v>
      </c>
      <c r="AQ258" s="11">
        <f t="shared" si="132"/>
        <v>0</v>
      </c>
      <c r="AR258" s="11">
        <f t="shared" si="132"/>
        <v>0</v>
      </c>
      <c r="AS258" s="11">
        <f t="shared" si="132"/>
        <v>0</v>
      </c>
      <c r="AT258" s="11">
        <f t="shared" si="127"/>
        <v>0</v>
      </c>
      <c r="AU258" s="11">
        <f t="shared" si="127"/>
        <v>0</v>
      </c>
      <c r="AV258" s="11">
        <f t="shared" si="127"/>
        <v>0</v>
      </c>
      <c r="AW258" s="11">
        <f t="shared" si="127"/>
        <v>0</v>
      </c>
      <c r="AX258" s="11">
        <f t="shared" si="127"/>
        <v>0</v>
      </c>
      <c r="AY258" s="11">
        <f t="shared" si="127"/>
        <v>0</v>
      </c>
      <c r="AZ258" s="11">
        <f t="shared" si="127"/>
        <v>0</v>
      </c>
      <c r="BA258" s="11">
        <f t="shared" si="127"/>
        <v>0</v>
      </c>
      <c r="BB258" s="11">
        <f t="shared" si="127"/>
        <v>0</v>
      </c>
      <c r="BC258" s="11">
        <f t="shared" si="101"/>
        <v>0</v>
      </c>
      <c r="BD258" s="11">
        <f t="shared" si="101"/>
        <v>0</v>
      </c>
      <c r="BE258" s="11">
        <f t="shared" si="101"/>
        <v>0</v>
      </c>
      <c r="BF258" s="15" t="str">
        <f t="shared" si="109"/>
        <v>ČSN 42 5522</v>
      </c>
      <c r="BG258" s="42">
        <v>2.355</v>
      </c>
      <c r="BH258" s="17">
        <f t="shared" si="110"/>
        <v>30</v>
      </c>
      <c r="BI258" s="17">
        <f t="shared" si="111"/>
        <v>10</v>
      </c>
      <c r="BX258" s="18">
        <f t="shared" si="128"/>
        <v>300</v>
      </c>
      <c r="BY258" s="42">
        <v>0.08</v>
      </c>
      <c r="BZ258" s="43">
        <f t="shared" si="112"/>
        <v>33.970276008492569</v>
      </c>
      <c r="CA258" s="18">
        <f t="shared" si="117"/>
        <v>22499.999999999996</v>
      </c>
      <c r="CB258" s="18">
        <f t="shared" si="118"/>
        <v>1499.9999999999998</v>
      </c>
      <c r="CC258" s="18">
        <f t="shared" si="119"/>
        <v>2250</v>
      </c>
      <c r="CD258" s="25">
        <f t="shared" si="113"/>
        <v>1.5000000000000002</v>
      </c>
      <c r="CE258" s="26">
        <f t="shared" si="114"/>
        <v>8.6602540378443855</v>
      </c>
      <c r="CF258" s="18">
        <f t="shared" si="115"/>
        <v>300</v>
      </c>
      <c r="CG258" s="18">
        <f t="shared" si="120"/>
        <v>300</v>
      </c>
      <c r="CH258" s="18">
        <f t="shared" si="121"/>
        <v>2500</v>
      </c>
      <c r="CI258" s="18">
        <f t="shared" si="122"/>
        <v>500</v>
      </c>
      <c r="CJ258" s="18">
        <f t="shared" si="123"/>
        <v>750</v>
      </c>
      <c r="CK258" s="25">
        <f t="shared" si="116"/>
        <v>1.5</v>
      </c>
      <c r="CL258" s="26">
        <f t="shared" si="124"/>
        <v>2.8867513459481291</v>
      </c>
      <c r="DJ258" s="20" t="s">
        <v>317</v>
      </c>
    </row>
    <row r="259" spans="1:114" x14ac:dyDescent="0.2">
      <c r="A259" s="15" t="s">
        <v>105</v>
      </c>
      <c r="B259" s="10" t="s">
        <v>359</v>
      </c>
      <c r="C259" s="11">
        <f t="shared" si="107"/>
        <v>2.8260000000000001</v>
      </c>
      <c r="D259" s="11">
        <f t="shared" si="106"/>
        <v>30</v>
      </c>
      <c r="E259" s="11">
        <f t="shared" si="106"/>
        <v>12</v>
      </c>
      <c r="F259" s="11">
        <f t="shared" si="106"/>
        <v>0</v>
      </c>
      <c r="G259" s="11">
        <f t="shared" si="106"/>
        <v>0</v>
      </c>
      <c r="H259" s="11">
        <f t="shared" si="106"/>
        <v>0</v>
      </c>
      <c r="I259" s="11">
        <f t="shared" si="106"/>
        <v>0</v>
      </c>
      <c r="J259" s="11">
        <f t="shared" si="106"/>
        <v>0</v>
      </c>
      <c r="K259" s="11">
        <f t="shared" si="106"/>
        <v>0</v>
      </c>
      <c r="L259" s="11">
        <f t="shared" si="106"/>
        <v>0</v>
      </c>
      <c r="M259" s="11">
        <f t="shared" si="130"/>
        <v>0</v>
      </c>
      <c r="N259" s="11">
        <f t="shared" si="130"/>
        <v>0</v>
      </c>
      <c r="O259" s="11">
        <f t="shared" si="126"/>
        <v>0</v>
      </c>
      <c r="P259" s="11">
        <f t="shared" si="126"/>
        <v>0</v>
      </c>
      <c r="Q259" s="11">
        <f t="shared" si="126"/>
        <v>0</v>
      </c>
      <c r="R259" s="11">
        <f t="shared" si="126"/>
        <v>0</v>
      </c>
      <c r="S259" s="11">
        <f t="shared" si="126"/>
        <v>0</v>
      </c>
      <c r="T259" s="11">
        <f t="shared" si="126"/>
        <v>360</v>
      </c>
      <c r="U259" s="40">
        <f t="shared" si="108"/>
        <v>8.4000000000000005E-2</v>
      </c>
      <c r="V259" s="11">
        <f t="shared" si="131"/>
        <v>29.723991507431002</v>
      </c>
      <c r="W259" s="11">
        <f t="shared" si="131"/>
        <v>27000</v>
      </c>
      <c r="X259" s="11">
        <f t="shared" si="131"/>
        <v>1800</v>
      </c>
      <c r="Y259" s="11">
        <f t="shared" si="131"/>
        <v>2700</v>
      </c>
      <c r="Z259" s="11">
        <f t="shared" si="131"/>
        <v>1.5</v>
      </c>
      <c r="AA259" s="11">
        <f t="shared" si="131"/>
        <v>8.6602540378443873</v>
      </c>
      <c r="AB259" s="11">
        <f t="shared" si="131"/>
        <v>360</v>
      </c>
      <c r="AC259" s="11">
        <f t="shared" si="131"/>
        <v>360</v>
      </c>
      <c r="AD259" s="11">
        <f t="shared" si="131"/>
        <v>4320</v>
      </c>
      <c r="AE259" s="11">
        <f t="shared" si="131"/>
        <v>720</v>
      </c>
      <c r="AF259" s="11">
        <f t="shared" si="131"/>
        <v>1080</v>
      </c>
      <c r="AG259" s="11">
        <f t="shared" si="131"/>
        <v>1.5</v>
      </c>
      <c r="AH259" s="11">
        <f t="shared" si="131"/>
        <v>3.4641016151377544</v>
      </c>
      <c r="AI259" s="11">
        <f t="shared" si="131"/>
        <v>0</v>
      </c>
      <c r="AJ259" s="11">
        <f t="shared" si="131"/>
        <v>0</v>
      </c>
      <c r="AK259" s="11">
        <f t="shared" si="131"/>
        <v>0</v>
      </c>
      <c r="AL259" s="11">
        <f t="shared" si="133"/>
        <v>0</v>
      </c>
      <c r="AM259" s="11">
        <f t="shared" si="133"/>
        <v>0</v>
      </c>
      <c r="AN259" s="11">
        <f t="shared" si="132"/>
        <v>0</v>
      </c>
      <c r="AO259" s="11">
        <f t="shared" si="132"/>
        <v>0</v>
      </c>
      <c r="AP259" s="11">
        <f t="shared" si="132"/>
        <v>0</v>
      </c>
      <c r="AQ259" s="11">
        <f t="shared" si="132"/>
        <v>0</v>
      </c>
      <c r="AR259" s="11">
        <f t="shared" si="132"/>
        <v>0</v>
      </c>
      <c r="AS259" s="11">
        <f t="shared" si="132"/>
        <v>0</v>
      </c>
      <c r="AT259" s="11">
        <f t="shared" si="127"/>
        <v>0</v>
      </c>
      <c r="AU259" s="11">
        <f t="shared" si="127"/>
        <v>0</v>
      </c>
      <c r="AV259" s="11">
        <f t="shared" si="127"/>
        <v>0</v>
      </c>
      <c r="AW259" s="11">
        <f t="shared" si="127"/>
        <v>0</v>
      </c>
      <c r="AX259" s="11">
        <f t="shared" si="127"/>
        <v>0</v>
      </c>
      <c r="AY259" s="11">
        <f t="shared" si="127"/>
        <v>0</v>
      </c>
      <c r="AZ259" s="11">
        <f t="shared" si="127"/>
        <v>0</v>
      </c>
      <c r="BA259" s="11">
        <f t="shared" si="127"/>
        <v>0</v>
      </c>
      <c r="BB259" s="11">
        <f t="shared" si="127"/>
        <v>0</v>
      </c>
      <c r="BC259" s="11">
        <f t="shared" si="101"/>
        <v>0</v>
      </c>
      <c r="BD259" s="11">
        <f t="shared" si="101"/>
        <v>0</v>
      </c>
      <c r="BE259" s="11">
        <f t="shared" si="101"/>
        <v>0</v>
      </c>
      <c r="BF259" s="15" t="str">
        <f t="shared" si="109"/>
        <v>ČSN 42 5522</v>
      </c>
      <c r="BG259" s="42">
        <v>2.8260000000000001</v>
      </c>
      <c r="BH259" s="17">
        <f t="shared" si="110"/>
        <v>30</v>
      </c>
      <c r="BI259" s="17">
        <f t="shared" si="111"/>
        <v>12</v>
      </c>
      <c r="BX259" s="18">
        <f t="shared" si="128"/>
        <v>360</v>
      </c>
      <c r="BY259" s="42">
        <v>8.4000000000000005E-2</v>
      </c>
      <c r="BZ259" s="43">
        <f t="shared" si="112"/>
        <v>29.723991507431002</v>
      </c>
      <c r="CA259" s="18">
        <f t="shared" si="117"/>
        <v>27000</v>
      </c>
      <c r="CB259" s="18">
        <f t="shared" si="118"/>
        <v>1800</v>
      </c>
      <c r="CC259" s="18">
        <f t="shared" si="119"/>
        <v>2700</v>
      </c>
      <c r="CD259" s="25">
        <f t="shared" si="113"/>
        <v>1.5</v>
      </c>
      <c r="CE259" s="26">
        <f t="shared" si="114"/>
        <v>8.6602540378443873</v>
      </c>
      <c r="CF259" s="18">
        <f t="shared" si="115"/>
        <v>360</v>
      </c>
      <c r="CG259" s="18">
        <f t="shared" si="120"/>
        <v>360</v>
      </c>
      <c r="CH259" s="18">
        <f t="shared" si="121"/>
        <v>4320</v>
      </c>
      <c r="CI259" s="18">
        <f t="shared" si="122"/>
        <v>720</v>
      </c>
      <c r="CJ259" s="18">
        <f t="shared" si="123"/>
        <v>1080</v>
      </c>
      <c r="CK259" s="25">
        <f t="shared" si="116"/>
        <v>1.5</v>
      </c>
      <c r="CL259" s="26">
        <f t="shared" si="124"/>
        <v>3.4641016151377544</v>
      </c>
      <c r="DJ259" s="20" t="s">
        <v>317</v>
      </c>
    </row>
    <row r="260" spans="1:114" x14ac:dyDescent="0.2">
      <c r="A260" s="15" t="s">
        <v>105</v>
      </c>
      <c r="B260" s="10" t="s">
        <v>360</v>
      </c>
      <c r="C260" s="11">
        <f t="shared" si="107"/>
        <v>3.2970000000000002</v>
      </c>
      <c r="D260" s="11">
        <f t="shared" si="106"/>
        <v>30</v>
      </c>
      <c r="E260" s="11">
        <f t="shared" si="106"/>
        <v>14</v>
      </c>
      <c r="F260" s="11">
        <f t="shared" si="106"/>
        <v>0</v>
      </c>
      <c r="G260" s="11">
        <f t="shared" si="106"/>
        <v>0</v>
      </c>
      <c r="H260" s="11">
        <f t="shared" si="106"/>
        <v>0</v>
      </c>
      <c r="I260" s="11">
        <f t="shared" si="106"/>
        <v>0</v>
      </c>
      <c r="J260" s="11">
        <f t="shared" si="106"/>
        <v>0</v>
      </c>
      <c r="K260" s="11">
        <f t="shared" si="106"/>
        <v>0</v>
      </c>
      <c r="L260" s="11">
        <f t="shared" si="106"/>
        <v>0</v>
      </c>
      <c r="M260" s="11">
        <f t="shared" si="130"/>
        <v>0</v>
      </c>
      <c r="N260" s="11">
        <f t="shared" si="130"/>
        <v>0</v>
      </c>
      <c r="O260" s="11">
        <f t="shared" si="126"/>
        <v>0</v>
      </c>
      <c r="P260" s="11">
        <f t="shared" si="126"/>
        <v>0</v>
      </c>
      <c r="Q260" s="11">
        <f t="shared" si="126"/>
        <v>0</v>
      </c>
      <c r="R260" s="11">
        <f t="shared" si="126"/>
        <v>0</v>
      </c>
      <c r="S260" s="11">
        <f t="shared" si="126"/>
        <v>0</v>
      </c>
      <c r="T260" s="11">
        <f t="shared" si="126"/>
        <v>420</v>
      </c>
      <c r="U260" s="40">
        <f t="shared" si="108"/>
        <v>8.7999999999999995E-2</v>
      </c>
      <c r="V260" s="11">
        <f t="shared" si="131"/>
        <v>26.690931149529877</v>
      </c>
      <c r="W260" s="11">
        <f t="shared" si="131"/>
        <v>31499.999999999996</v>
      </c>
      <c r="X260" s="11">
        <f t="shared" si="131"/>
        <v>2099.9999999999995</v>
      </c>
      <c r="Y260" s="11">
        <f t="shared" si="131"/>
        <v>3150</v>
      </c>
      <c r="Z260" s="11">
        <f t="shared" si="131"/>
        <v>1.5000000000000002</v>
      </c>
      <c r="AA260" s="11">
        <f t="shared" si="131"/>
        <v>8.6602540378443855</v>
      </c>
      <c r="AB260" s="11">
        <f t="shared" si="131"/>
        <v>420</v>
      </c>
      <c r="AC260" s="11">
        <f t="shared" si="131"/>
        <v>420</v>
      </c>
      <c r="AD260" s="11">
        <f t="shared" si="131"/>
        <v>6860</v>
      </c>
      <c r="AE260" s="11">
        <f t="shared" si="131"/>
        <v>980</v>
      </c>
      <c r="AF260" s="11">
        <f t="shared" si="131"/>
        <v>1470</v>
      </c>
      <c r="AG260" s="11">
        <f t="shared" si="131"/>
        <v>1.5</v>
      </c>
      <c r="AH260" s="11">
        <f t="shared" si="131"/>
        <v>4.0414518843273806</v>
      </c>
      <c r="AI260" s="11">
        <f t="shared" si="131"/>
        <v>0</v>
      </c>
      <c r="AJ260" s="11">
        <f t="shared" si="131"/>
        <v>0</v>
      </c>
      <c r="AK260" s="11">
        <f t="shared" si="131"/>
        <v>0</v>
      </c>
      <c r="AL260" s="11">
        <f t="shared" si="133"/>
        <v>0</v>
      </c>
      <c r="AM260" s="11">
        <f t="shared" si="133"/>
        <v>0</v>
      </c>
      <c r="AN260" s="11">
        <f t="shared" si="132"/>
        <v>0</v>
      </c>
      <c r="AO260" s="11">
        <f t="shared" si="132"/>
        <v>0</v>
      </c>
      <c r="AP260" s="11">
        <f t="shared" si="132"/>
        <v>0</v>
      </c>
      <c r="AQ260" s="11">
        <f t="shared" si="132"/>
        <v>0</v>
      </c>
      <c r="AR260" s="11">
        <f t="shared" si="132"/>
        <v>0</v>
      </c>
      <c r="AS260" s="11">
        <f t="shared" si="132"/>
        <v>0</v>
      </c>
      <c r="AT260" s="11">
        <f t="shared" si="127"/>
        <v>0</v>
      </c>
      <c r="AU260" s="11">
        <f t="shared" si="127"/>
        <v>0</v>
      </c>
      <c r="AV260" s="11">
        <f t="shared" si="127"/>
        <v>0</v>
      </c>
      <c r="AW260" s="11">
        <f t="shared" si="127"/>
        <v>0</v>
      </c>
      <c r="AX260" s="11">
        <f t="shared" si="127"/>
        <v>0</v>
      </c>
      <c r="AY260" s="11">
        <f t="shared" si="127"/>
        <v>0</v>
      </c>
      <c r="AZ260" s="11">
        <f t="shared" si="127"/>
        <v>0</v>
      </c>
      <c r="BA260" s="11">
        <f t="shared" si="127"/>
        <v>0</v>
      </c>
      <c r="BB260" s="11">
        <f t="shared" si="127"/>
        <v>0</v>
      </c>
      <c r="BC260" s="11">
        <f t="shared" si="101"/>
        <v>0</v>
      </c>
      <c r="BD260" s="11">
        <f t="shared" si="101"/>
        <v>0</v>
      </c>
      <c r="BE260" s="11">
        <f t="shared" si="101"/>
        <v>0</v>
      </c>
      <c r="BF260" s="15" t="str">
        <f t="shared" si="109"/>
        <v>ČSN 42 5522</v>
      </c>
      <c r="BG260" s="42">
        <v>3.2970000000000002</v>
      </c>
      <c r="BH260" s="17">
        <f t="shared" si="110"/>
        <v>30</v>
      </c>
      <c r="BI260" s="17">
        <f t="shared" si="111"/>
        <v>14</v>
      </c>
      <c r="BX260" s="18">
        <f t="shared" si="128"/>
        <v>420</v>
      </c>
      <c r="BY260" s="42">
        <v>8.7999999999999995E-2</v>
      </c>
      <c r="BZ260" s="43">
        <f t="shared" si="112"/>
        <v>26.690931149529877</v>
      </c>
      <c r="CA260" s="18">
        <f t="shared" si="117"/>
        <v>31499.999999999996</v>
      </c>
      <c r="CB260" s="18">
        <f t="shared" si="118"/>
        <v>2099.9999999999995</v>
      </c>
      <c r="CC260" s="18">
        <f t="shared" si="119"/>
        <v>3150</v>
      </c>
      <c r="CD260" s="25">
        <f t="shared" si="113"/>
        <v>1.5000000000000002</v>
      </c>
      <c r="CE260" s="26">
        <f t="shared" si="114"/>
        <v>8.6602540378443855</v>
      </c>
      <c r="CF260" s="18">
        <f t="shared" si="115"/>
        <v>420</v>
      </c>
      <c r="CG260" s="18">
        <f t="shared" si="120"/>
        <v>420</v>
      </c>
      <c r="CH260" s="18">
        <f t="shared" si="121"/>
        <v>6860</v>
      </c>
      <c r="CI260" s="18">
        <f t="shared" si="122"/>
        <v>980</v>
      </c>
      <c r="CJ260" s="18">
        <f t="shared" si="123"/>
        <v>1470</v>
      </c>
      <c r="CK260" s="25">
        <f t="shared" si="116"/>
        <v>1.5</v>
      </c>
      <c r="CL260" s="26">
        <f t="shared" si="124"/>
        <v>4.0414518843273806</v>
      </c>
      <c r="DJ260" s="20" t="s">
        <v>317</v>
      </c>
    </row>
    <row r="261" spans="1:114" x14ac:dyDescent="0.2">
      <c r="A261" s="15" t="s">
        <v>105</v>
      </c>
      <c r="B261" s="10" t="s">
        <v>361</v>
      </c>
      <c r="C261" s="11">
        <f t="shared" si="107"/>
        <v>3.7679999999999998</v>
      </c>
      <c r="D261" s="11">
        <f t="shared" si="106"/>
        <v>30</v>
      </c>
      <c r="E261" s="11">
        <f t="shared" si="106"/>
        <v>16</v>
      </c>
      <c r="F261" s="11">
        <f t="shared" si="106"/>
        <v>0</v>
      </c>
      <c r="G261" s="11">
        <f t="shared" si="106"/>
        <v>0</v>
      </c>
      <c r="H261" s="11">
        <f t="shared" si="106"/>
        <v>0</v>
      </c>
      <c r="I261" s="11">
        <f t="shared" si="106"/>
        <v>0</v>
      </c>
      <c r="J261" s="11">
        <f t="shared" si="106"/>
        <v>0</v>
      </c>
      <c r="K261" s="11">
        <f t="shared" si="106"/>
        <v>0</v>
      </c>
      <c r="L261" s="11">
        <f t="shared" si="106"/>
        <v>0</v>
      </c>
      <c r="M261" s="11">
        <f t="shared" si="130"/>
        <v>0</v>
      </c>
      <c r="N261" s="11">
        <f t="shared" si="130"/>
        <v>0</v>
      </c>
      <c r="O261" s="11">
        <f t="shared" si="126"/>
        <v>0</v>
      </c>
      <c r="P261" s="11">
        <f t="shared" si="126"/>
        <v>0</v>
      </c>
      <c r="Q261" s="11">
        <f t="shared" si="126"/>
        <v>0</v>
      </c>
      <c r="R261" s="11">
        <f t="shared" si="126"/>
        <v>0</v>
      </c>
      <c r="S261" s="11">
        <f t="shared" si="126"/>
        <v>0</v>
      </c>
      <c r="T261" s="11">
        <f t="shared" si="126"/>
        <v>480</v>
      </c>
      <c r="U261" s="40">
        <f t="shared" si="108"/>
        <v>9.1999999999999998E-2</v>
      </c>
      <c r="V261" s="11">
        <f t="shared" si="131"/>
        <v>24.416135881104037</v>
      </c>
      <c r="W261" s="11">
        <f t="shared" si="131"/>
        <v>36000</v>
      </c>
      <c r="X261" s="11">
        <f t="shared" si="131"/>
        <v>2400</v>
      </c>
      <c r="Y261" s="11">
        <f t="shared" si="131"/>
        <v>3600</v>
      </c>
      <c r="Z261" s="11">
        <f t="shared" si="131"/>
        <v>1.5</v>
      </c>
      <c r="AA261" s="11">
        <f t="shared" si="131"/>
        <v>8.6602540378443873</v>
      </c>
      <c r="AB261" s="11">
        <f t="shared" si="131"/>
        <v>480</v>
      </c>
      <c r="AC261" s="11">
        <f t="shared" si="131"/>
        <v>480</v>
      </c>
      <c r="AD261" s="11">
        <f t="shared" si="131"/>
        <v>10240</v>
      </c>
      <c r="AE261" s="11">
        <f t="shared" si="131"/>
        <v>1280</v>
      </c>
      <c r="AF261" s="11">
        <f t="shared" si="131"/>
        <v>1920</v>
      </c>
      <c r="AG261" s="11">
        <f t="shared" si="131"/>
        <v>1.5</v>
      </c>
      <c r="AH261" s="11">
        <f t="shared" si="131"/>
        <v>4.6188021535170058</v>
      </c>
      <c r="AI261" s="11">
        <f t="shared" si="131"/>
        <v>0</v>
      </c>
      <c r="AJ261" s="11">
        <f t="shared" si="131"/>
        <v>0</v>
      </c>
      <c r="AK261" s="11">
        <f t="shared" si="131"/>
        <v>0</v>
      </c>
      <c r="AL261" s="11">
        <f t="shared" si="133"/>
        <v>0</v>
      </c>
      <c r="AM261" s="11">
        <f t="shared" si="133"/>
        <v>0</v>
      </c>
      <c r="AN261" s="11">
        <f t="shared" si="132"/>
        <v>0</v>
      </c>
      <c r="AO261" s="11">
        <f t="shared" si="132"/>
        <v>0</v>
      </c>
      <c r="AP261" s="11">
        <f t="shared" si="132"/>
        <v>0</v>
      </c>
      <c r="AQ261" s="11">
        <f t="shared" si="132"/>
        <v>0</v>
      </c>
      <c r="AR261" s="11">
        <f t="shared" si="132"/>
        <v>0</v>
      </c>
      <c r="AS261" s="11">
        <f t="shared" si="132"/>
        <v>0</v>
      </c>
      <c r="AT261" s="11">
        <f t="shared" si="127"/>
        <v>0</v>
      </c>
      <c r="AU261" s="11">
        <f t="shared" si="127"/>
        <v>0</v>
      </c>
      <c r="AV261" s="11">
        <f t="shared" si="127"/>
        <v>0</v>
      </c>
      <c r="AW261" s="11">
        <f t="shared" si="127"/>
        <v>0</v>
      </c>
      <c r="AX261" s="11">
        <f t="shared" si="127"/>
        <v>0</v>
      </c>
      <c r="AY261" s="11">
        <f t="shared" si="127"/>
        <v>0</v>
      </c>
      <c r="AZ261" s="11">
        <f t="shared" si="127"/>
        <v>0</v>
      </c>
      <c r="BA261" s="11">
        <f t="shared" si="127"/>
        <v>0</v>
      </c>
      <c r="BB261" s="11">
        <f t="shared" si="127"/>
        <v>0</v>
      </c>
      <c r="BC261" s="11">
        <f t="shared" si="101"/>
        <v>0</v>
      </c>
      <c r="BD261" s="11">
        <f t="shared" si="101"/>
        <v>0</v>
      </c>
      <c r="BE261" s="11">
        <f t="shared" si="101"/>
        <v>0</v>
      </c>
      <c r="BF261" s="15" t="str">
        <f t="shared" si="109"/>
        <v>ČSN 42 5522</v>
      </c>
      <c r="BG261" s="42">
        <v>3.7679999999999998</v>
      </c>
      <c r="BH261" s="17">
        <f t="shared" si="110"/>
        <v>30</v>
      </c>
      <c r="BI261" s="17">
        <f t="shared" si="111"/>
        <v>16</v>
      </c>
      <c r="BX261" s="18">
        <f t="shared" si="128"/>
        <v>480</v>
      </c>
      <c r="BY261" s="42">
        <v>9.1999999999999998E-2</v>
      </c>
      <c r="BZ261" s="43">
        <f t="shared" si="112"/>
        <v>24.416135881104037</v>
      </c>
      <c r="CA261" s="18">
        <f t="shared" si="117"/>
        <v>36000</v>
      </c>
      <c r="CB261" s="18">
        <f t="shared" si="118"/>
        <v>2400</v>
      </c>
      <c r="CC261" s="18">
        <f t="shared" si="119"/>
        <v>3600</v>
      </c>
      <c r="CD261" s="25">
        <f t="shared" si="113"/>
        <v>1.5</v>
      </c>
      <c r="CE261" s="26">
        <f t="shared" si="114"/>
        <v>8.6602540378443873</v>
      </c>
      <c r="CF261" s="18">
        <f t="shared" si="115"/>
        <v>480</v>
      </c>
      <c r="CG261" s="18">
        <f t="shared" si="120"/>
        <v>480</v>
      </c>
      <c r="CH261" s="18">
        <f t="shared" si="121"/>
        <v>10240</v>
      </c>
      <c r="CI261" s="18">
        <f t="shared" si="122"/>
        <v>1280</v>
      </c>
      <c r="CJ261" s="18">
        <f t="shared" si="123"/>
        <v>1920</v>
      </c>
      <c r="CK261" s="25">
        <f t="shared" si="116"/>
        <v>1.5</v>
      </c>
      <c r="CL261" s="26">
        <f t="shared" si="124"/>
        <v>4.6188021535170058</v>
      </c>
      <c r="DJ261" s="20" t="s">
        <v>317</v>
      </c>
    </row>
    <row r="262" spans="1:114" x14ac:dyDescent="0.2">
      <c r="A262" s="15" t="s">
        <v>105</v>
      </c>
      <c r="B262" s="10" t="s">
        <v>362</v>
      </c>
      <c r="C262" s="11">
        <f t="shared" si="107"/>
        <v>4.71</v>
      </c>
      <c r="D262" s="11">
        <f t="shared" si="106"/>
        <v>30</v>
      </c>
      <c r="E262" s="11">
        <f t="shared" si="106"/>
        <v>20</v>
      </c>
      <c r="F262" s="11">
        <f t="shared" si="106"/>
        <v>0</v>
      </c>
      <c r="G262" s="11">
        <f t="shared" si="106"/>
        <v>0</v>
      </c>
      <c r="H262" s="11">
        <f t="shared" si="106"/>
        <v>0</v>
      </c>
      <c r="I262" s="11">
        <f t="shared" si="106"/>
        <v>0</v>
      </c>
      <c r="J262" s="11">
        <f t="shared" si="106"/>
        <v>0</v>
      </c>
      <c r="K262" s="11">
        <f t="shared" si="106"/>
        <v>0</v>
      </c>
      <c r="L262" s="11">
        <f t="shared" si="106"/>
        <v>0</v>
      </c>
      <c r="M262" s="11">
        <f t="shared" si="130"/>
        <v>0</v>
      </c>
      <c r="N262" s="11">
        <f t="shared" si="130"/>
        <v>0</v>
      </c>
      <c r="O262" s="11">
        <f t="shared" si="126"/>
        <v>0</v>
      </c>
      <c r="P262" s="11">
        <f t="shared" si="126"/>
        <v>0</v>
      </c>
      <c r="Q262" s="11">
        <f t="shared" si="126"/>
        <v>0</v>
      </c>
      <c r="R262" s="11">
        <f t="shared" si="126"/>
        <v>0</v>
      </c>
      <c r="S262" s="11">
        <f t="shared" si="126"/>
        <v>0</v>
      </c>
      <c r="T262" s="11">
        <f t="shared" si="126"/>
        <v>600</v>
      </c>
      <c r="U262" s="40">
        <f t="shared" si="108"/>
        <v>0.1</v>
      </c>
      <c r="V262" s="11">
        <f t="shared" si="131"/>
        <v>21.231422505307858</v>
      </c>
      <c r="W262" s="11">
        <f t="shared" si="131"/>
        <v>44999.999999999993</v>
      </c>
      <c r="X262" s="11">
        <f t="shared" si="131"/>
        <v>2999.9999999999995</v>
      </c>
      <c r="Y262" s="11">
        <f t="shared" si="131"/>
        <v>4500</v>
      </c>
      <c r="Z262" s="11">
        <f t="shared" si="131"/>
        <v>1.5000000000000002</v>
      </c>
      <c r="AA262" s="11">
        <f t="shared" si="131"/>
        <v>8.6602540378443855</v>
      </c>
      <c r="AB262" s="11">
        <f t="shared" si="131"/>
        <v>600</v>
      </c>
      <c r="AC262" s="11">
        <f t="shared" si="131"/>
        <v>600</v>
      </c>
      <c r="AD262" s="11">
        <f t="shared" si="131"/>
        <v>20000</v>
      </c>
      <c r="AE262" s="11">
        <f t="shared" si="131"/>
        <v>2000</v>
      </c>
      <c r="AF262" s="11">
        <f t="shared" si="131"/>
        <v>3000</v>
      </c>
      <c r="AG262" s="11">
        <f t="shared" si="131"/>
        <v>1.5</v>
      </c>
      <c r="AH262" s="11">
        <f t="shared" si="131"/>
        <v>5.7735026918962582</v>
      </c>
      <c r="AI262" s="11">
        <f t="shared" si="131"/>
        <v>0</v>
      </c>
      <c r="AJ262" s="11">
        <f t="shared" si="131"/>
        <v>0</v>
      </c>
      <c r="AK262" s="11">
        <f t="shared" si="131"/>
        <v>0</v>
      </c>
      <c r="AL262" s="11">
        <f t="shared" si="133"/>
        <v>0</v>
      </c>
      <c r="AM262" s="11">
        <f t="shared" si="133"/>
        <v>0</v>
      </c>
      <c r="AN262" s="11">
        <f t="shared" si="132"/>
        <v>0</v>
      </c>
      <c r="AO262" s="11">
        <f t="shared" si="132"/>
        <v>0</v>
      </c>
      <c r="AP262" s="11">
        <f t="shared" si="132"/>
        <v>0</v>
      </c>
      <c r="AQ262" s="11">
        <f t="shared" si="132"/>
        <v>0</v>
      </c>
      <c r="AR262" s="11">
        <f t="shared" si="132"/>
        <v>0</v>
      </c>
      <c r="AS262" s="11">
        <f t="shared" si="132"/>
        <v>0</v>
      </c>
      <c r="AT262" s="11">
        <f t="shared" si="127"/>
        <v>0</v>
      </c>
      <c r="AU262" s="11">
        <f t="shared" si="127"/>
        <v>0</v>
      </c>
      <c r="AV262" s="11">
        <f t="shared" si="127"/>
        <v>0</v>
      </c>
      <c r="AW262" s="11">
        <f t="shared" si="127"/>
        <v>0</v>
      </c>
      <c r="AX262" s="11">
        <f t="shared" si="127"/>
        <v>0</v>
      </c>
      <c r="AY262" s="11">
        <f t="shared" si="127"/>
        <v>0</v>
      </c>
      <c r="AZ262" s="11">
        <f t="shared" si="127"/>
        <v>0</v>
      </c>
      <c r="BA262" s="11">
        <f t="shared" si="127"/>
        <v>0</v>
      </c>
      <c r="BB262" s="11">
        <f t="shared" si="127"/>
        <v>0</v>
      </c>
      <c r="BC262" s="11">
        <f t="shared" si="101"/>
        <v>0</v>
      </c>
      <c r="BD262" s="11">
        <f t="shared" si="101"/>
        <v>0</v>
      </c>
      <c r="BE262" s="11">
        <f t="shared" si="101"/>
        <v>0</v>
      </c>
      <c r="BF262" s="15" t="str">
        <f t="shared" si="109"/>
        <v>ČSN 42 5522</v>
      </c>
      <c r="BG262" s="42">
        <v>4.71</v>
      </c>
      <c r="BH262" s="17">
        <f t="shared" si="110"/>
        <v>30</v>
      </c>
      <c r="BI262" s="17">
        <f t="shared" si="111"/>
        <v>20</v>
      </c>
      <c r="BX262" s="18">
        <f t="shared" si="128"/>
        <v>600</v>
      </c>
      <c r="BY262" s="42">
        <v>0.1</v>
      </c>
      <c r="BZ262" s="43">
        <f t="shared" si="112"/>
        <v>21.231422505307858</v>
      </c>
      <c r="CA262" s="18">
        <f t="shared" si="117"/>
        <v>44999.999999999993</v>
      </c>
      <c r="CB262" s="18">
        <f t="shared" si="118"/>
        <v>2999.9999999999995</v>
      </c>
      <c r="CC262" s="18">
        <f t="shared" si="119"/>
        <v>4500</v>
      </c>
      <c r="CD262" s="25">
        <f t="shared" si="113"/>
        <v>1.5000000000000002</v>
      </c>
      <c r="CE262" s="26">
        <f t="shared" si="114"/>
        <v>8.6602540378443855</v>
      </c>
      <c r="CF262" s="18">
        <f t="shared" si="115"/>
        <v>600</v>
      </c>
      <c r="CG262" s="18">
        <f t="shared" si="120"/>
        <v>600</v>
      </c>
      <c r="CH262" s="18">
        <f t="shared" si="121"/>
        <v>20000</v>
      </c>
      <c r="CI262" s="18">
        <f t="shared" si="122"/>
        <v>2000</v>
      </c>
      <c r="CJ262" s="18">
        <f t="shared" si="123"/>
        <v>3000</v>
      </c>
      <c r="CK262" s="25">
        <f t="shared" si="116"/>
        <v>1.5</v>
      </c>
      <c r="CL262" s="26">
        <f t="shared" si="124"/>
        <v>5.7735026918962582</v>
      </c>
      <c r="DJ262" s="20" t="s">
        <v>317</v>
      </c>
    </row>
    <row r="263" spans="1:114" x14ac:dyDescent="0.2">
      <c r="A263" s="15" t="s">
        <v>105</v>
      </c>
      <c r="B263" s="10" t="s">
        <v>363</v>
      </c>
      <c r="C263" s="11">
        <f t="shared" si="107"/>
        <v>1.37375</v>
      </c>
      <c r="D263" s="11">
        <f t="shared" si="106"/>
        <v>35</v>
      </c>
      <c r="E263" s="11">
        <f t="shared" si="106"/>
        <v>5</v>
      </c>
      <c r="F263" s="11">
        <f t="shared" si="106"/>
        <v>0</v>
      </c>
      <c r="G263" s="11">
        <f t="shared" si="106"/>
        <v>0</v>
      </c>
      <c r="H263" s="11">
        <f t="shared" si="106"/>
        <v>0</v>
      </c>
      <c r="I263" s="11">
        <f t="shared" si="106"/>
        <v>0</v>
      </c>
      <c r="J263" s="11">
        <f t="shared" si="106"/>
        <v>0</v>
      </c>
      <c r="K263" s="11">
        <f t="shared" si="106"/>
        <v>0</v>
      </c>
      <c r="L263" s="11">
        <f t="shared" si="106"/>
        <v>0</v>
      </c>
      <c r="M263" s="11">
        <f t="shared" si="130"/>
        <v>0</v>
      </c>
      <c r="N263" s="11">
        <f t="shared" si="130"/>
        <v>0</v>
      </c>
      <c r="O263" s="11">
        <f t="shared" si="126"/>
        <v>0</v>
      </c>
      <c r="P263" s="11">
        <f t="shared" si="126"/>
        <v>0</v>
      </c>
      <c r="Q263" s="11">
        <f t="shared" si="126"/>
        <v>0</v>
      </c>
      <c r="R263" s="11">
        <f t="shared" si="126"/>
        <v>0</v>
      </c>
      <c r="S263" s="11">
        <f t="shared" si="126"/>
        <v>0</v>
      </c>
      <c r="T263" s="11">
        <f t="shared" si="126"/>
        <v>175</v>
      </c>
      <c r="U263" s="40">
        <f t="shared" si="108"/>
        <v>0.08</v>
      </c>
      <c r="V263" s="11">
        <f t="shared" si="131"/>
        <v>58.234758871701551</v>
      </c>
      <c r="W263" s="11">
        <f t="shared" si="131"/>
        <v>17864.583333333332</v>
      </c>
      <c r="X263" s="11">
        <f t="shared" si="131"/>
        <v>1020.8333333333333</v>
      </c>
      <c r="Y263" s="11">
        <f t="shared" si="131"/>
        <v>1531.25</v>
      </c>
      <c r="Z263" s="11">
        <f t="shared" si="131"/>
        <v>1.5000000000000002</v>
      </c>
      <c r="AA263" s="11">
        <f t="shared" si="131"/>
        <v>10.103629710818451</v>
      </c>
      <c r="AB263" s="11">
        <f t="shared" si="131"/>
        <v>175</v>
      </c>
      <c r="AC263" s="11">
        <f t="shared" si="131"/>
        <v>175</v>
      </c>
      <c r="AD263" s="11">
        <f t="shared" si="131"/>
        <v>364.58333333333331</v>
      </c>
      <c r="AE263" s="11">
        <f t="shared" si="131"/>
        <v>145.83333333333331</v>
      </c>
      <c r="AF263" s="11">
        <f t="shared" si="131"/>
        <v>218.75</v>
      </c>
      <c r="AG263" s="11">
        <f t="shared" si="131"/>
        <v>1.5000000000000002</v>
      </c>
      <c r="AH263" s="11">
        <f t="shared" si="131"/>
        <v>1.4433756729740643</v>
      </c>
      <c r="AI263" s="11">
        <f t="shared" si="131"/>
        <v>0</v>
      </c>
      <c r="AJ263" s="11">
        <f t="shared" si="131"/>
        <v>0</v>
      </c>
      <c r="AK263" s="11">
        <f t="shared" si="131"/>
        <v>0</v>
      </c>
      <c r="AL263" s="11">
        <f t="shared" si="133"/>
        <v>0</v>
      </c>
      <c r="AM263" s="11">
        <f t="shared" si="133"/>
        <v>0</v>
      </c>
      <c r="AN263" s="11">
        <f t="shared" si="132"/>
        <v>0</v>
      </c>
      <c r="AO263" s="11">
        <f t="shared" si="132"/>
        <v>0</v>
      </c>
      <c r="AP263" s="11">
        <f t="shared" si="132"/>
        <v>0</v>
      </c>
      <c r="AQ263" s="11">
        <f t="shared" si="132"/>
        <v>0</v>
      </c>
      <c r="AR263" s="11">
        <f t="shared" si="132"/>
        <v>0</v>
      </c>
      <c r="AS263" s="11">
        <f t="shared" si="132"/>
        <v>0</v>
      </c>
      <c r="AT263" s="11">
        <f t="shared" si="127"/>
        <v>0</v>
      </c>
      <c r="AU263" s="11">
        <f t="shared" si="127"/>
        <v>0</v>
      </c>
      <c r="AV263" s="11">
        <f t="shared" si="127"/>
        <v>0</v>
      </c>
      <c r="AW263" s="11">
        <f t="shared" ref="AW263:BE291" si="134">IF($A263="x",DA263,"")</f>
        <v>0</v>
      </c>
      <c r="AX263" s="11">
        <f t="shared" si="134"/>
        <v>0</v>
      </c>
      <c r="AY263" s="11">
        <f t="shared" si="134"/>
        <v>0</v>
      </c>
      <c r="AZ263" s="11">
        <f t="shared" si="134"/>
        <v>0</v>
      </c>
      <c r="BA263" s="11">
        <f t="shared" si="134"/>
        <v>0</v>
      </c>
      <c r="BB263" s="11">
        <f t="shared" si="134"/>
        <v>0</v>
      </c>
      <c r="BC263" s="11">
        <f t="shared" si="134"/>
        <v>0</v>
      </c>
      <c r="BD263" s="11">
        <f t="shared" si="134"/>
        <v>0</v>
      </c>
      <c r="BE263" s="11">
        <f t="shared" si="134"/>
        <v>0</v>
      </c>
      <c r="BF263" s="15" t="str">
        <f t="shared" si="109"/>
        <v>ČSN 42 5522</v>
      </c>
      <c r="BG263" s="42">
        <v>1.37375</v>
      </c>
      <c r="BH263" s="17">
        <f t="shared" si="110"/>
        <v>35</v>
      </c>
      <c r="BI263" s="17">
        <f t="shared" si="111"/>
        <v>5</v>
      </c>
      <c r="BX263" s="18">
        <f t="shared" si="128"/>
        <v>175</v>
      </c>
      <c r="BY263" s="42">
        <v>0.08</v>
      </c>
      <c r="BZ263" s="43">
        <f t="shared" si="112"/>
        <v>58.234758871701551</v>
      </c>
      <c r="CA263" s="18">
        <f t="shared" si="117"/>
        <v>17864.583333333332</v>
      </c>
      <c r="CB263" s="18">
        <f t="shared" si="118"/>
        <v>1020.8333333333333</v>
      </c>
      <c r="CC263" s="18">
        <f t="shared" si="119"/>
        <v>1531.25</v>
      </c>
      <c r="CD263" s="25">
        <f t="shared" si="113"/>
        <v>1.5000000000000002</v>
      </c>
      <c r="CE263" s="26">
        <f t="shared" si="114"/>
        <v>10.103629710818451</v>
      </c>
      <c r="CF263" s="18">
        <f t="shared" si="115"/>
        <v>175</v>
      </c>
      <c r="CG263" s="18">
        <f t="shared" si="120"/>
        <v>175</v>
      </c>
      <c r="CH263" s="18">
        <f t="shared" si="121"/>
        <v>364.58333333333331</v>
      </c>
      <c r="CI263" s="18">
        <f t="shared" si="122"/>
        <v>145.83333333333331</v>
      </c>
      <c r="CJ263" s="18">
        <f t="shared" si="123"/>
        <v>218.75</v>
      </c>
      <c r="CK263" s="25">
        <f t="shared" si="116"/>
        <v>1.5000000000000002</v>
      </c>
      <c r="CL263" s="26">
        <f t="shared" si="124"/>
        <v>1.4433756729740643</v>
      </c>
      <c r="DJ263" s="20" t="s">
        <v>317</v>
      </c>
    </row>
    <row r="264" spans="1:114" x14ac:dyDescent="0.2">
      <c r="A264" s="15" t="s">
        <v>105</v>
      </c>
      <c r="B264" s="10" t="s">
        <v>364</v>
      </c>
      <c r="C264" s="11">
        <f t="shared" si="107"/>
        <v>1.6485000000000001</v>
      </c>
      <c r="D264" s="11">
        <f t="shared" si="106"/>
        <v>35</v>
      </c>
      <c r="E264" s="11">
        <f t="shared" si="106"/>
        <v>6</v>
      </c>
      <c r="F264" s="11">
        <f t="shared" si="106"/>
        <v>0</v>
      </c>
      <c r="G264" s="11">
        <f t="shared" si="106"/>
        <v>0</v>
      </c>
      <c r="H264" s="11">
        <f t="shared" si="106"/>
        <v>0</v>
      </c>
      <c r="I264" s="11">
        <f t="shared" si="106"/>
        <v>0</v>
      </c>
      <c r="J264" s="11">
        <f t="shared" si="106"/>
        <v>0</v>
      </c>
      <c r="K264" s="11">
        <f t="shared" si="106"/>
        <v>0</v>
      </c>
      <c r="L264" s="11">
        <f t="shared" si="106"/>
        <v>0</v>
      </c>
      <c r="M264" s="11">
        <f t="shared" si="130"/>
        <v>0</v>
      </c>
      <c r="N264" s="11">
        <f t="shared" si="130"/>
        <v>0</v>
      </c>
      <c r="O264" s="11">
        <f t="shared" si="126"/>
        <v>0</v>
      </c>
      <c r="P264" s="11">
        <f t="shared" si="126"/>
        <v>0</v>
      </c>
      <c r="Q264" s="11">
        <f t="shared" si="126"/>
        <v>0</v>
      </c>
      <c r="R264" s="11">
        <f t="shared" si="126"/>
        <v>0</v>
      </c>
      <c r="S264" s="11">
        <f t="shared" si="126"/>
        <v>0</v>
      </c>
      <c r="T264" s="11">
        <f t="shared" si="126"/>
        <v>210</v>
      </c>
      <c r="U264" s="40">
        <f t="shared" si="108"/>
        <v>8.2000000000000003E-2</v>
      </c>
      <c r="V264" s="11">
        <f t="shared" si="131"/>
        <v>49.742189869578411</v>
      </c>
      <c r="W264" s="11">
        <f t="shared" si="131"/>
        <v>21437.5</v>
      </c>
      <c r="X264" s="11">
        <f t="shared" si="131"/>
        <v>1225</v>
      </c>
      <c r="Y264" s="11">
        <f t="shared" si="131"/>
        <v>1837.5</v>
      </c>
      <c r="Z264" s="11">
        <f t="shared" si="131"/>
        <v>1.5</v>
      </c>
      <c r="AA264" s="11">
        <f t="shared" si="131"/>
        <v>10.103629710818451</v>
      </c>
      <c r="AB264" s="11">
        <f t="shared" si="131"/>
        <v>210</v>
      </c>
      <c r="AC264" s="11">
        <f t="shared" si="131"/>
        <v>210</v>
      </c>
      <c r="AD264" s="11">
        <f t="shared" si="131"/>
        <v>630</v>
      </c>
      <c r="AE264" s="11">
        <f t="shared" si="131"/>
        <v>210</v>
      </c>
      <c r="AF264" s="11">
        <f t="shared" si="131"/>
        <v>315</v>
      </c>
      <c r="AG264" s="11">
        <f t="shared" si="131"/>
        <v>1.5</v>
      </c>
      <c r="AH264" s="11">
        <f t="shared" si="131"/>
        <v>1.7320508075688772</v>
      </c>
      <c r="AI264" s="11">
        <f t="shared" si="131"/>
        <v>0</v>
      </c>
      <c r="AJ264" s="11">
        <f t="shared" si="131"/>
        <v>0</v>
      </c>
      <c r="AK264" s="11">
        <f t="shared" si="131"/>
        <v>0</v>
      </c>
      <c r="AL264" s="11">
        <f t="shared" si="133"/>
        <v>0</v>
      </c>
      <c r="AM264" s="11">
        <f t="shared" si="133"/>
        <v>0</v>
      </c>
      <c r="AN264" s="11">
        <f t="shared" si="132"/>
        <v>0</v>
      </c>
      <c r="AO264" s="11">
        <f t="shared" si="132"/>
        <v>0</v>
      </c>
      <c r="AP264" s="11">
        <f t="shared" si="132"/>
        <v>0</v>
      </c>
      <c r="AQ264" s="11">
        <f t="shared" si="132"/>
        <v>0</v>
      </c>
      <c r="AR264" s="11">
        <f t="shared" si="132"/>
        <v>0</v>
      </c>
      <c r="AS264" s="11">
        <f t="shared" si="132"/>
        <v>0</v>
      </c>
      <c r="AT264" s="11">
        <f t="shared" si="132"/>
        <v>0</v>
      </c>
      <c r="AU264" s="11">
        <f t="shared" si="132"/>
        <v>0</v>
      </c>
      <c r="AV264" s="11">
        <f t="shared" si="132"/>
        <v>0</v>
      </c>
      <c r="AW264" s="11">
        <f t="shared" si="134"/>
        <v>0</v>
      </c>
      <c r="AX264" s="11">
        <f t="shared" si="134"/>
        <v>0</v>
      </c>
      <c r="AY264" s="11">
        <f t="shared" si="134"/>
        <v>0</v>
      </c>
      <c r="AZ264" s="11">
        <f t="shared" si="134"/>
        <v>0</v>
      </c>
      <c r="BA264" s="11">
        <f t="shared" si="134"/>
        <v>0</v>
      </c>
      <c r="BB264" s="11">
        <f t="shared" si="134"/>
        <v>0</v>
      </c>
      <c r="BC264" s="11">
        <f t="shared" si="134"/>
        <v>0</v>
      </c>
      <c r="BD264" s="11">
        <f t="shared" si="134"/>
        <v>0</v>
      </c>
      <c r="BE264" s="11">
        <f t="shared" si="134"/>
        <v>0</v>
      </c>
      <c r="BF264" s="15" t="str">
        <f t="shared" si="109"/>
        <v>ČSN 42 5522</v>
      </c>
      <c r="BG264" s="42">
        <v>1.6485000000000001</v>
      </c>
      <c r="BH264" s="17">
        <f t="shared" si="110"/>
        <v>35</v>
      </c>
      <c r="BI264" s="17">
        <f t="shared" si="111"/>
        <v>6</v>
      </c>
      <c r="BX264" s="18">
        <f t="shared" si="128"/>
        <v>210</v>
      </c>
      <c r="BY264" s="42">
        <v>8.2000000000000003E-2</v>
      </c>
      <c r="BZ264" s="43">
        <f t="shared" si="112"/>
        <v>49.742189869578411</v>
      </c>
      <c r="CA264" s="18">
        <f t="shared" si="117"/>
        <v>21437.5</v>
      </c>
      <c r="CB264" s="18">
        <f t="shared" si="118"/>
        <v>1225</v>
      </c>
      <c r="CC264" s="18">
        <f t="shared" si="119"/>
        <v>1837.5</v>
      </c>
      <c r="CD264" s="25">
        <f t="shared" si="113"/>
        <v>1.5</v>
      </c>
      <c r="CE264" s="26">
        <f t="shared" si="114"/>
        <v>10.103629710818451</v>
      </c>
      <c r="CF264" s="18">
        <f t="shared" si="115"/>
        <v>210</v>
      </c>
      <c r="CG264" s="18">
        <f t="shared" si="120"/>
        <v>210</v>
      </c>
      <c r="CH264" s="18">
        <f t="shared" si="121"/>
        <v>630</v>
      </c>
      <c r="CI264" s="18">
        <f t="shared" si="122"/>
        <v>210</v>
      </c>
      <c r="CJ264" s="18">
        <f t="shared" si="123"/>
        <v>315</v>
      </c>
      <c r="CK264" s="25">
        <f t="shared" si="116"/>
        <v>1.5</v>
      </c>
      <c r="CL264" s="26">
        <f t="shared" si="124"/>
        <v>1.7320508075688772</v>
      </c>
      <c r="DJ264" s="20" t="s">
        <v>317</v>
      </c>
    </row>
    <row r="265" spans="1:114" x14ac:dyDescent="0.2">
      <c r="A265" s="15" t="s">
        <v>105</v>
      </c>
      <c r="B265" s="10" t="s">
        <v>365</v>
      </c>
      <c r="C265" s="11">
        <f t="shared" si="107"/>
        <v>1.9232499999999999</v>
      </c>
      <c r="D265" s="11">
        <f t="shared" si="106"/>
        <v>35</v>
      </c>
      <c r="E265" s="11">
        <f t="shared" si="106"/>
        <v>7</v>
      </c>
      <c r="F265" s="11">
        <f t="shared" si="106"/>
        <v>0</v>
      </c>
      <c r="G265" s="11">
        <f t="shared" si="106"/>
        <v>0</v>
      </c>
      <c r="H265" s="11">
        <f t="shared" si="106"/>
        <v>0</v>
      </c>
      <c r="I265" s="11">
        <f t="shared" si="106"/>
        <v>0</v>
      </c>
      <c r="J265" s="11">
        <f t="shared" si="106"/>
        <v>0</v>
      </c>
      <c r="K265" s="11">
        <f t="shared" si="106"/>
        <v>0</v>
      </c>
      <c r="L265" s="11">
        <f t="shared" si="106"/>
        <v>0</v>
      </c>
      <c r="M265" s="11">
        <f t="shared" si="130"/>
        <v>0</v>
      </c>
      <c r="N265" s="11">
        <f t="shared" si="130"/>
        <v>0</v>
      </c>
      <c r="O265" s="11">
        <f t="shared" si="126"/>
        <v>0</v>
      </c>
      <c r="P265" s="11">
        <f t="shared" si="126"/>
        <v>0</v>
      </c>
      <c r="Q265" s="11">
        <f t="shared" si="126"/>
        <v>0</v>
      </c>
      <c r="R265" s="11">
        <f t="shared" si="126"/>
        <v>0</v>
      </c>
      <c r="S265" s="11">
        <f t="shared" si="126"/>
        <v>0</v>
      </c>
      <c r="T265" s="11">
        <f t="shared" si="126"/>
        <v>245</v>
      </c>
      <c r="U265" s="40">
        <f t="shared" si="108"/>
        <v>8.4000000000000005E-2</v>
      </c>
      <c r="V265" s="11">
        <f t="shared" si="131"/>
        <v>43.676069153776169</v>
      </c>
      <c r="W265" s="11">
        <f t="shared" si="131"/>
        <v>25010.416666666664</v>
      </c>
      <c r="X265" s="11">
        <f t="shared" si="131"/>
        <v>1429.1666666666665</v>
      </c>
      <c r="Y265" s="11">
        <f t="shared" si="131"/>
        <v>2143.75</v>
      </c>
      <c r="Z265" s="11">
        <f t="shared" si="131"/>
        <v>1.5000000000000002</v>
      </c>
      <c r="AA265" s="11">
        <f t="shared" si="131"/>
        <v>10.103629710818451</v>
      </c>
      <c r="AB265" s="11">
        <f t="shared" si="131"/>
        <v>245</v>
      </c>
      <c r="AC265" s="11">
        <f t="shared" si="131"/>
        <v>245</v>
      </c>
      <c r="AD265" s="11">
        <f t="shared" si="131"/>
        <v>1000.4166666666666</v>
      </c>
      <c r="AE265" s="11">
        <f t="shared" si="131"/>
        <v>285.83333333333331</v>
      </c>
      <c r="AF265" s="11">
        <f t="shared" si="131"/>
        <v>428.75</v>
      </c>
      <c r="AG265" s="11">
        <f t="shared" si="131"/>
        <v>1.5</v>
      </c>
      <c r="AH265" s="11">
        <f t="shared" si="131"/>
        <v>2.0207259421636903</v>
      </c>
      <c r="AI265" s="11">
        <f t="shared" si="131"/>
        <v>0</v>
      </c>
      <c r="AJ265" s="11">
        <f t="shared" si="131"/>
        <v>0</v>
      </c>
      <c r="AK265" s="11">
        <f t="shared" si="131"/>
        <v>0</v>
      </c>
      <c r="AL265" s="11">
        <f t="shared" si="133"/>
        <v>0</v>
      </c>
      <c r="AM265" s="11">
        <f t="shared" si="133"/>
        <v>0</v>
      </c>
      <c r="AN265" s="11">
        <f t="shared" si="132"/>
        <v>0</v>
      </c>
      <c r="AO265" s="11">
        <f t="shared" si="132"/>
        <v>0</v>
      </c>
      <c r="AP265" s="11">
        <f t="shared" si="132"/>
        <v>0</v>
      </c>
      <c r="AQ265" s="11">
        <f t="shared" si="132"/>
        <v>0</v>
      </c>
      <c r="AR265" s="11">
        <f t="shared" si="132"/>
        <v>0</v>
      </c>
      <c r="AS265" s="11">
        <f t="shared" si="132"/>
        <v>0</v>
      </c>
      <c r="AT265" s="11">
        <f t="shared" si="132"/>
        <v>0</v>
      </c>
      <c r="AU265" s="11">
        <f t="shared" si="132"/>
        <v>0</v>
      </c>
      <c r="AV265" s="11">
        <f t="shared" si="132"/>
        <v>0</v>
      </c>
      <c r="AW265" s="11">
        <f t="shared" si="134"/>
        <v>0</v>
      </c>
      <c r="AX265" s="11">
        <f t="shared" si="134"/>
        <v>0</v>
      </c>
      <c r="AY265" s="11">
        <f t="shared" si="134"/>
        <v>0</v>
      </c>
      <c r="AZ265" s="11">
        <f t="shared" si="134"/>
        <v>0</v>
      </c>
      <c r="BA265" s="11">
        <f t="shared" si="134"/>
        <v>0</v>
      </c>
      <c r="BB265" s="11">
        <f t="shared" si="134"/>
        <v>0</v>
      </c>
      <c r="BC265" s="11">
        <f t="shared" si="134"/>
        <v>0</v>
      </c>
      <c r="BD265" s="11">
        <f t="shared" si="134"/>
        <v>0</v>
      </c>
      <c r="BE265" s="11">
        <f t="shared" si="134"/>
        <v>0</v>
      </c>
      <c r="BF265" s="15" t="str">
        <f t="shared" si="109"/>
        <v>ČSN 42 5522</v>
      </c>
      <c r="BG265" s="42">
        <v>1.9232499999999999</v>
      </c>
      <c r="BH265" s="17">
        <f t="shared" si="110"/>
        <v>35</v>
      </c>
      <c r="BI265" s="17">
        <f t="shared" si="111"/>
        <v>7</v>
      </c>
      <c r="BX265" s="18">
        <f t="shared" si="128"/>
        <v>245</v>
      </c>
      <c r="BY265" s="42">
        <v>8.4000000000000005E-2</v>
      </c>
      <c r="BZ265" s="43">
        <f t="shared" si="112"/>
        <v>43.676069153776169</v>
      </c>
      <c r="CA265" s="18">
        <f t="shared" si="117"/>
        <v>25010.416666666664</v>
      </c>
      <c r="CB265" s="18">
        <f t="shared" si="118"/>
        <v>1429.1666666666665</v>
      </c>
      <c r="CC265" s="18">
        <f t="shared" si="119"/>
        <v>2143.75</v>
      </c>
      <c r="CD265" s="25">
        <f t="shared" si="113"/>
        <v>1.5000000000000002</v>
      </c>
      <c r="CE265" s="26">
        <f t="shared" si="114"/>
        <v>10.103629710818451</v>
      </c>
      <c r="CF265" s="18">
        <f t="shared" si="115"/>
        <v>245</v>
      </c>
      <c r="CG265" s="18">
        <f t="shared" si="120"/>
        <v>245</v>
      </c>
      <c r="CH265" s="18">
        <f t="shared" si="121"/>
        <v>1000.4166666666666</v>
      </c>
      <c r="CI265" s="18">
        <f t="shared" si="122"/>
        <v>285.83333333333331</v>
      </c>
      <c r="CJ265" s="18">
        <f t="shared" si="123"/>
        <v>428.75</v>
      </c>
      <c r="CK265" s="25">
        <f t="shared" si="116"/>
        <v>1.5</v>
      </c>
      <c r="CL265" s="26">
        <f t="shared" si="124"/>
        <v>2.0207259421636903</v>
      </c>
      <c r="DJ265" s="20" t="s">
        <v>317</v>
      </c>
    </row>
    <row r="266" spans="1:114" x14ac:dyDescent="0.2">
      <c r="A266" s="15" t="s">
        <v>105</v>
      </c>
      <c r="B266" s="10" t="s">
        <v>366</v>
      </c>
      <c r="C266" s="11">
        <f t="shared" si="107"/>
        <v>2.198</v>
      </c>
      <c r="D266" s="11">
        <f t="shared" si="106"/>
        <v>35</v>
      </c>
      <c r="E266" s="11">
        <f t="shared" si="106"/>
        <v>8</v>
      </c>
      <c r="F266" s="11">
        <f t="shared" si="106"/>
        <v>0</v>
      </c>
      <c r="G266" s="11">
        <f t="shared" si="106"/>
        <v>0</v>
      </c>
      <c r="H266" s="11">
        <f t="shared" si="106"/>
        <v>0</v>
      </c>
      <c r="I266" s="11">
        <f t="shared" si="106"/>
        <v>0</v>
      </c>
      <c r="J266" s="11">
        <f t="shared" si="106"/>
        <v>0</v>
      </c>
      <c r="K266" s="11">
        <f t="shared" si="106"/>
        <v>0</v>
      </c>
      <c r="L266" s="11">
        <f t="shared" si="106"/>
        <v>0</v>
      </c>
      <c r="M266" s="11">
        <f t="shared" si="130"/>
        <v>0</v>
      </c>
      <c r="N266" s="11">
        <f t="shared" si="130"/>
        <v>0</v>
      </c>
      <c r="O266" s="11">
        <f t="shared" si="126"/>
        <v>0</v>
      </c>
      <c r="P266" s="11">
        <f t="shared" si="126"/>
        <v>0</v>
      </c>
      <c r="Q266" s="11">
        <f t="shared" si="126"/>
        <v>0</v>
      </c>
      <c r="R266" s="11">
        <f t="shared" si="126"/>
        <v>0</v>
      </c>
      <c r="S266" s="11">
        <f t="shared" si="126"/>
        <v>0</v>
      </c>
      <c r="T266" s="11">
        <f t="shared" si="126"/>
        <v>280</v>
      </c>
      <c r="U266" s="40">
        <f t="shared" si="108"/>
        <v>8.5999999999999993E-2</v>
      </c>
      <c r="V266" s="11">
        <f t="shared" si="131"/>
        <v>39.126478616924473</v>
      </c>
      <c r="W266" s="11">
        <f t="shared" si="131"/>
        <v>28583.333333333332</v>
      </c>
      <c r="X266" s="11">
        <f t="shared" si="131"/>
        <v>1633.3333333333333</v>
      </c>
      <c r="Y266" s="11">
        <f t="shared" si="131"/>
        <v>2450</v>
      </c>
      <c r="Z266" s="11">
        <f t="shared" si="131"/>
        <v>1.5</v>
      </c>
      <c r="AA266" s="11">
        <f t="shared" si="131"/>
        <v>10.103629710818451</v>
      </c>
      <c r="AB266" s="11">
        <f t="shared" si="131"/>
        <v>280</v>
      </c>
      <c r="AC266" s="11">
        <f t="shared" si="131"/>
        <v>280</v>
      </c>
      <c r="AD266" s="11">
        <f t="shared" si="131"/>
        <v>1493.3333333333333</v>
      </c>
      <c r="AE266" s="11">
        <f t="shared" si="131"/>
        <v>373.33333333333331</v>
      </c>
      <c r="AF266" s="11">
        <f t="shared" si="131"/>
        <v>560</v>
      </c>
      <c r="AG266" s="11">
        <f t="shared" si="131"/>
        <v>1.5</v>
      </c>
      <c r="AH266" s="11">
        <f t="shared" si="131"/>
        <v>2.3094010767585029</v>
      </c>
      <c r="AI266" s="11">
        <f t="shared" si="131"/>
        <v>0</v>
      </c>
      <c r="AJ266" s="11">
        <f t="shared" si="131"/>
        <v>0</v>
      </c>
      <c r="AK266" s="11">
        <f t="shared" si="131"/>
        <v>0</v>
      </c>
      <c r="AL266" s="11">
        <f t="shared" si="133"/>
        <v>0</v>
      </c>
      <c r="AM266" s="11">
        <f t="shared" si="133"/>
        <v>0</v>
      </c>
      <c r="AN266" s="11">
        <f t="shared" si="132"/>
        <v>0</v>
      </c>
      <c r="AO266" s="11">
        <f t="shared" si="132"/>
        <v>0</v>
      </c>
      <c r="AP266" s="11">
        <f t="shared" si="132"/>
        <v>0</v>
      </c>
      <c r="AQ266" s="11">
        <f t="shared" si="132"/>
        <v>0</v>
      </c>
      <c r="AR266" s="11">
        <f t="shared" si="132"/>
        <v>0</v>
      </c>
      <c r="AS266" s="11">
        <f t="shared" si="132"/>
        <v>0</v>
      </c>
      <c r="AT266" s="11">
        <f t="shared" si="132"/>
        <v>0</v>
      </c>
      <c r="AU266" s="11">
        <f t="shared" si="132"/>
        <v>0</v>
      </c>
      <c r="AV266" s="11">
        <f t="shared" si="132"/>
        <v>0</v>
      </c>
      <c r="AW266" s="11">
        <f t="shared" si="134"/>
        <v>0</v>
      </c>
      <c r="AX266" s="11">
        <f t="shared" si="134"/>
        <v>0</v>
      </c>
      <c r="AY266" s="11">
        <f t="shared" si="134"/>
        <v>0</v>
      </c>
      <c r="AZ266" s="11">
        <f t="shared" si="134"/>
        <v>0</v>
      </c>
      <c r="BA266" s="11">
        <f t="shared" si="134"/>
        <v>0</v>
      </c>
      <c r="BB266" s="11">
        <f t="shared" si="134"/>
        <v>0</v>
      </c>
      <c r="BC266" s="11">
        <f t="shared" si="134"/>
        <v>0</v>
      </c>
      <c r="BD266" s="11">
        <f t="shared" si="134"/>
        <v>0</v>
      </c>
      <c r="BE266" s="11">
        <f t="shared" si="134"/>
        <v>0</v>
      </c>
      <c r="BF266" s="15" t="str">
        <f t="shared" si="109"/>
        <v>ČSN 42 5522</v>
      </c>
      <c r="BG266" s="42">
        <v>2.198</v>
      </c>
      <c r="BH266" s="17">
        <f t="shared" si="110"/>
        <v>35</v>
      </c>
      <c r="BI266" s="17">
        <f t="shared" si="111"/>
        <v>8</v>
      </c>
      <c r="BX266" s="18">
        <f t="shared" si="128"/>
        <v>280</v>
      </c>
      <c r="BY266" s="42">
        <v>8.5999999999999993E-2</v>
      </c>
      <c r="BZ266" s="43">
        <f t="shared" si="112"/>
        <v>39.126478616924473</v>
      </c>
      <c r="CA266" s="18">
        <f t="shared" si="117"/>
        <v>28583.333333333332</v>
      </c>
      <c r="CB266" s="18">
        <f t="shared" si="118"/>
        <v>1633.3333333333333</v>
      </c>
      <c r="CC266" s="18">
        <f t="shared" si="119"/>
        <v>2450</v>
      </c>
      <c r="CD266" s="25">
        <f t="shared" si="113"/>
        <v>1.5</v>
      </c>
      <c r="CE266" s="26">
        <f t="shared" si="114"/>
        <v>10.103629710818451</v>
      </c>
      <c r="CF266" s="18">
        <f t="shared" si="115"/>
        <v>280</v>
      </c>
      <c r="CG266" s="18">
        <f t="shared" si="120"/>
        <v>280</v>
      </c>
      <c r="CH266" s="18">
        <f t="shared" si="121"/>
        <v>1493.3333333333333</v>
      </c>
      <c r="CI266" s="18">
        <f t="shared" si="122"/>
        <v>373.33333333333331</v>
      </c>
      <c r="CJ266" s="18">
        <f t="shared" si="123"/>
        <v>560</v>
      </c>
      <c r="CK266" s="25">
        <f t="shared" si="116"/>
        <v>1.5</v>
      </c>
      <c r="CL266" s="26">
        <f t="shared" si="124"/>
        <v>2.3094010767585029</v>
      </c>
      <c r="DJ266" s="20" t="s">
        <v>317</v>
      </c>
    </row>
    <row r="267" spans="1:114" x14ac:dyDescent="0.2">
      <c r="A267" s="15" t="s">
        <v>105</v>
      </c>
      <c r="B267" s="10" t="s">
        <v>367</v>
      </c>
      <c r="C267" s="11">
        <f t="shared" si="107"/>
        <v>2.7475000000000001</v>
      </c>
      <c r="D267" s="11">
        <f t="shared" si="106"/>
        <v>35</v>
      </c>
      <c r="E267" s="11">
        <f t="shared" si="106"/>
        <v>10</v>
      </c>
      <c r="F267" s="11">
        <f t="shared" si="106"/>
        <v>0</v>
      </c>
      <c r="G267" s="11">
        <f t="shared" si="106"/>
        <v>0</v>
      </c>
      <c r="H267" s="11">
        <f t="shared" si="106"/>
        <v>0</v>
      </c>
      <c r="I267" s="11">
        <f t="shared" si="106"/>
        <v>0</v>
      </c>
      <c r="J267" s="11">
        <f t="shared" si="106"/>
        <v>0</v>
      </c>
      <c r="K267" s="11">
        <f t="shared" si="106"/>
        <v>0</v>
      </c>
      <c r="L267" s="11">
        <f t="shared" si="106"/>
        <v>0</v>
      </c>
      <c r="M267" s="11">
        <f t="shared" si="130"/>
        <v>0</v>
      </c>
      <c r="N267" s="11">
        <f t="shared" si="130"/>
        <v>0</v>
      </c>
      <c r="O267" s="11">
        <f t="shared" si="126"/>
        <v>0</v>
      </c>
      <c r="P267" s="11">
        <f t="shared" si="126"/>
        <v>0</v>
      </c>
      <c r="Q267" s="11">
        <f t="shared" si="126"/>
        <v>0</v>
      </c>
      <c r="R267" s="11">
        <f t="shared" si="126"/>
        <v>0</v>
      </c>
      <c r="S267" s="11">
        <f t="shared" si="126"/>
        <v>0</v>
      </c>
      <c r="T267" s="11">
        <f t="shared" si="126"/>
        <v>350</v>
      </c>
      <c r="U267" s="40">
        <f t="shared" si="108"/>
        <v>0.09</v>
      </c>
      <c r="V267" s="11">
        <f t="shared" si="131"/>
        <v>32.757051865332123</v>
      </c>
      <c r="W267" s="11">
        <f t="shared" si="131"/>
        <v>35729.166666666664</v>
      </c>
      <c r="X267" s="11">
        <f t="shared" si="131"/>
        <v>2041.6666666666665</v>
      </c>
      <c r="Y267" s="11">
        <f t="shared" si="131"/>
        <v>3062.5</v>
      </c>
      <c r="Z267" s="11">
        <f t="shared" si="131"/>
        <v>1.5000000000000002</v>
      </c>
      <c r="AA267" s="11">
        <f t="shared" si="131"/>
        <v>10.103629710818451</v>
      </c>
      <c r="AB267" s="11">
        <f t="shared" si="131"/>
        <v>350</v>
      </c>
      <c r="AC267" s="11">
        <f t="shared" si="131"/>
        <v>350</v>
      </c>
      <c r="AD267" s="11">
        <f t="shared" si="131"/>
        <v>2916.6666666666665</v>
      </c>
      <c r="AE267" s="11">
        <f t="shared" si="131"/>
        <v>583.33333333333326</v>
      </c>
      <c r="AF267" s="11">
        <f t="shared" si="131"/>
        <v>875</v>
      </c>
      <c r="AG267" s="11">
        <f t="shared" si="131"/>
        <v>1.5000000000000002</v>
      </c>
      <c r="AH267" s="11">
        <f t="shared" si="131"/>
        <v>2.8867513459481287</v>
      </c>
      <c r="AI267" s="11">
        <f t="shared" si="131"/>
        <v>0</v>
      </c>
      <c r="AJ267" s="11">
        <f t="shared" si="131"/>
        <v>0</v>
      </c>
      <c r="AK267" s="11">
        <f t="shared" si="131"/>
        <v>0</v>
      </c>
      <c r="AL267" s="11">
        <f t="shared" si="133"/>
        <v>0</v>
      </c>
      <c r="AM267" s="11">
        <f t="shared" si="133"/>
        <v>0</v>
      </c>
      <c r="AN267" s="11">
        <f t="shared" si="132"/>
        <v>0</v>
      </c>
      <c r="AO267" s="11">
        <f t="shared" si="132"/>
        <v>0</v>
      </c>
      <c r="AP267" s="11">
        <f t="shared" si="132"/>
        <v>0</v>
      </c>
      <c r="AQ267" s="11">
        <f t="shared" si="132"/>
        <v>0</v>
      </c>
      <c r="AR267" s="11">
        <f t="shared" si="132"/>
        <v>0</v>
      </c>
      <c r="AS267" s="11">
        <f t="shared" si="132"/>
        <v>0</v>
      </c>
      <c r="AT267" s="11">
        <f t="shared" si="132"/>
        <v>0</v>
      </c>
      <c r="AU267" s="11">
        <f t="shared" si="132"/>
        <v>0</v>
      </c>
      <c r="AV267" s="11">
        <f t="shared" si="132"/>
        <v>0</v>
      </c>
      <c r="AW267" s="11">
        <f t="shared" si="134"/>
        <v>0</v>
      </c>
      <c r="AX267" s="11">
        <f t="shared" si="134"/>
        <v>0</v>
      </c>
      <c r="AY267" s="11">
        <f t="shared" si="134"/>
        <v>0</v>
      </c>
      <c r="AZ267" s="11">
        <f t="shared" si="134"/>
        <v>0</v>
      </c>
      <c r="BA267" s="11">
        <f t="shared" si="134"/>
        <v>0</v>
      </c>
      <c r="BB267" s="11">
        <f t="shared" si="134"/>
        <v>0</v>
      </c>
      <c r="BC267" s="11">
        <f t="shared" si="134"/>
        <v>0</v>
      </c>
      <c r="BD267" s="11">
        <f t="shared" si="134"/>
        <v>0</v>
      </c>
      <c r="BE267" s="11">
        <f t="shared" si="134"/>
        <v>0</v>
      </c>
      <c r="BF267" s="15" t="str">
        <f t="shared" si="109"/>
        <v>ČSN 42 5522</v>
      </c>
      <c r="BG267" s="42">
        <v>2.7475000000000001</v>
      </c>
      <c r="BH267" s="17">
        <f t="shared" si="110"/>
        <v>35</v>
      </c>
      <c r="BI267" s="17">
        <f t="shared" si="111"/>
        <v>10</v>
      </c>
      <c r="BX267" s="18">
        <f t="shared" si="128"/>
        <v>350</v>
      </c>
      <c r="BY267" s="42">
        <v>0.09</v>
      </c>
      <c r="BZ267" s="43">
        <f t="shared" si="112"/>
        <v>32.757051865332123</v>
      </c>
      <c r="CA267" s="18">
        <f t="shared" si="117"/>
        <v>35729.166666666664</v>
      </c>
      <c r="CB267" s="18">
        <f t="shared" si="118"/>
        <v>2041.6666666666665</v>
      </c>
      <c r="CC267" s="18">
        <f t="shared" si="119"/>
        <v>3062.5</v>
      </c>
      <c r="CD267" s="25">
        <f t="shared" si="113"/>
        <v>1.5000000000000002</v>
      </c>
      <c r="CE267" s="26">
        <f t="shared" si="114"/>
        <v>10.103629710818451</v>
      </c>
      <c r="CF267" s="18">
        <f t="shared" si="115"/>
        <v>350</v>
      </c>
      <c r="CG267" s="18">
        <f t="shared" si="120"/>
        <v>350</v>
      </c>
      <c r="CH267" s="18">
        <f t="shared" si="121"/>
        <v>2916.6666666666665</v>
      </c>
      <c r="CI267" s="18">
        <f t="shared" si="122"/>
        <v>583.33333333333326</v>
      </c>
      <c r="CJ267" s="18">
        <f t="shared" si="123"/>
        <v>875</v>
      </c>
      <c r="CK267" s="25">
        <f t="shared" si="116"/>
        <v>1.5000000000000002</v>
      </c>
      <c r="CL267" s="26">
        <f t="shared" si="124"/>
        <v>2.8867513459481287</v>
      </c>
      <c r="DJ267" s="20" t="s">
        <v>317</v>
      </c>
    </row>
    <row r="268" spans="1:114" x14ac:dyDescent="0.2">
      <c r="A268" s="15" t="s">
        <v>105</v>
      </c>
      <c r="B268" s="10" t="s">
        <v>368</v>
      </c>
      <c r="C268" s="11">
        <f t="shared" si="107"/>
        <v>3.2970000000000002</v>
      </c>
      <c r="D268" s="11">
        <f t="shared" si="106"/>
        <v>35</v>
      </c>
      <c r="E268" s="11">
        <f t="shared" si="106"/>
        <v>12</v>
      </c>
      <c r="F268" s="11">
        <f t="shared" si="106"/>
        <v>0</v>
      </c>
      <c r="G268" s="11">
        <f t="shared" si="106"/>
        <v>0</v>
      </c>
      <c r="H268" s="11">
        <f t="shared" si="106"/>
        <v>0</v>
      </c>
      <c r="I268" s="11">
        <f t="shared" si="106"/>
        <v>0</v>
      </c>
      <c r="J268" s="11">
        <f t="shared" si="106"/>
        <v>0</v>
      </c>
      <c r="K268" s="11">
        <f t="shared" si="106"/>
        <v>0</v>
      </c>
      <c r="L268" s="11">
        <f t="shared" si="106"/>
        <v>0</v>
      </c>
      <c r="M268" s="11">
        <f t="shared" si="130"/>
        <v>0</v>
      </c>
      <c r="N268" s="11">
        <f t="shared" si="130"/>
        <v>0</v>
      </c>
      <c r="O268" s="11">
        <f t="shared" si="126"/>
        <v>0</v>
      </c>
      <c r="P268" s="11">
        <f t="shared" si="126"/>
        <v>0</v>
      </c>
      <c r="Q268" s="11">
        <f t="shared" si="126"/>
        <v>0</v>
      </c>
      <c r="R268" s="11">
        <f t="shared" si="126"/>
        <v>0</v>
      </c>
      <c r="S268" s="11">
        <f t="shared" si="126"/>
        <v>0</v>
      </c>
      <c r="T268" s="11">
        <f t="shared" si="126"/>
        <v>420</v>
      </c>
      <c r="U268" s="40">
        <f t="shared" si="108"/>
        <v>9.4E-2</v>
      </c>
      <c r="V268" s="11">
        <f t="shared" si="131"/>
        <v>28.510767364270553</v>
      </c>
      <c r="W268" s="11">
        <f t="shared" si="131"/>
        <v>42875</v>
      </c>
      <c r="X268" s="11">
        <f t="shared" si="131"/>
        <v>2450</v>
      </c>
      <c r="Y268" s="11">
        <f t="shared" si="131"/>
        <v>3675</v>
      </c>
      <c r="Z268" s="11">
        <f t="shared" si="131"/>
        <v>1.5</v>
      </c>
      <c r="AA268" s="11">
        <f t="shared" si="131"/>
        <v>10.103629710818451</v>
      </c>
      <c r="AB268" s="11">
        <f t="shared" si="131"/>
        <v>420</v>
      </c>
      <c r="AC268" s="11">
        <f t="shared" si="131"/>
        <v>420</v>
      </c>
      <c r="AD268" s="11">
        <f t="shared" si="131"/>
        <v>5040</v>
      </c>
      <c r="AE268" s="11">
        <f t="shared" si="131"/>
        <v>840</v>
      </c>
      <c r="AF268" s="11">
        <f t="shared" si="131"/>
        <v>1260</v>
      </c>
      <c r="AG268" s="11">
        <f t="shared" si="131"/>
        <v>1.5</v>
      </c>
      <c r="AH268" s="11">
        <f t="shared" si="131"/>
        <v>3.4641016151377544</v>
      </c>
      <c r="AI268" s="11">
        <f t="shared" si="131"/>
        <v>0</v>
      </c>
      <c r="AJ268" s="11">
        <f t="shared" si="131"/>
        <v>0</v>
      </c>
      <c r="AK268" s="11">
        <f t="shared" si="131"/>
        <v>0</v>
      </c>
      <c r="AL268" s="11">
        <f t="shared" si="133"/>
        <v>0</v>
      </c>
      <c r="AM268" s="11">
        <f t="shared" si="133"/>
        <v>0</v>
      </c>
      <c r="AN268" s="11">
        <f t="shared" si="132"/>
        <v>0</v>
      </c>
      <c r="AO268" s="11">
        <f t="shared" si="132"/>
        <v>0</v>
      </c>
      <c r="AP268" s="11">
        <f t="shared" si="132"/>
        <v>0</v>
      </c>
      <c r="AQ268" s="11">
        <f t="shared" si="132"/>
        <v>0</v>
      </c>
      <c r="AR268" s="11">
        <f t="shared" si="132"/>
        <v>0</v>
      </c>
      <c r="AS268" s="11">
        <f t="shared" si="132"/>
        <v>0</v>
      </c>
      <c r="AT268" s="11">
        <f t="shared" si="132"/>
        <v>0</v>
      </c>
      <c r="AU268" s="11">
        <f t="shared" si="132"/>
        <v>0</v>
      </c>
      <c r="AV268" s="11">
        <f t="shared" si="132"/>
        <v>0</v>
      </c>
      <c r="AW268" s="11">
        <f t="shared" si="134"/>
        <v>0</v>
      </c>
      <c r="AX268" s="11">
        <f t="shared" si="134"/>
        <v>0</v>
      </c>
      <c r="AY268" s="11">
        <f t="shared" si="134"/>
        <v>0</v>
      </c>
      <c r="AZ268" s="11">
        <f t="shared" si="134"/>
        <v>0</v>
      </c>
      <c r="BA268" s="11">
        <f t="shared" si="134"/>
        <v>0</v>
      </c>
      <c r="BB268" s="11">
        <f t="shared" si="134"/>
        <v>0</v>
      </c>
      <c r="BC268" s="11">
        <f t="shared" si="134"/>
        <v>0</v>
      </c>
      <c r="BD268" s="11">
        <f t="shared" si="134"/>
        <v>0</v>
      </c>
      <c r="BE268" s="11">
        <f t="shared" si="134"/>
        <v>0</v>
      </c>
      <c r="BF268" s="15" t="str">
        <f t="shared" si="109"/>
        <v>ČSN 42 5522</v>
      </c>
      <c r="BG268" s="42">
        <v>3.2970000000000002</v>
      </c>
      <c r="BH268" s="17">
        <f t="shared" si="110"/>
        <v>35</v>
      </c>
      <c r="BI268" s="17">
        <f t="shared" si="111"/>
        <v>12</v>
      </c>
      <c r="BX268" s="18">
        <f t="shared" si="128"/>
        <v>420</v>
      </c>
      <c r="BY268" s="42">
        <v>9.4E-2</v>
      </c>
      <c r="BZ268" s="43">
        <f t="shared" si="112"/>
        <v>28.510767364270553</v>
      </c>
      <c r="CA268" s="18">
        <f t="shared" si="117"/>
        <v>42875</v>
      </c>
      <c r="CB268" s="18">
        <f t="shared" si="118"/>
        <v>2450</v>
      </c>
      <c r="CC268" s="18">
        <f t="shared" si="119"/>
        <v>3675</v>
      </c>
      <c r="CD268" s="25">
        <f t="shared" si="113"/>
        <v>1.5</v>
      </c>
      <c r="CE268" s="26">
        <f t="shared" si="114"/>
        <v>10.103629710818451</v>
      </c>
      <c r="CF268" s="18">
        <f t="shared" si="115"/>
        <v>420</v>
      </c>
      <c r="CG268" s="18">
        <f t="shared" si="120"/>
        <v>420</v>
      </c>
      <c r="CH268" s="18">
        <f t="shared" si="121"/>
        <v>5040</v>
      </c>
      <c r="CI268" s="18">
        <f t="shared" si="122"/>
        <v>840</v>
      </c>
      <c r="CJ268" s="18">
        <f t="shared" si="123"/>
        <v>1260</v>
      </c>
      <c r="CK268" s="25">
        <f t="shared" si="116"/>
        <v>1.5</v>
      </c>
      <c r="CL268" s="26">
        <f t="shared" si="124"/>
        <v>3.4641016151377544</v>
      </c>
      <c r="DJ268" s="20" t="s">
        <v>317</v>
      </c>
    </row>
    <row r="269" spans="1:114" x14ac:dyDescent="0.2">
      <c r="A269" s="15" t="s">
        <v>105</v>
      </c>
      <c r="B269" s="10" t="s">
        <v>369</v>
      </c>
      <c r="C269" s="11">
        <f t="shared" si="107"/>
        <v>3.8464999999999998</v>
      </c>
      <c r="D269" s="11">
        <f t="shared" si="106"/>
        <v>35</v>
      </c>
      <c r="E269" s="11">
        <f t="shared" si="106"/>
        <v>14</v>
      </c>
      <c r="F269" s="11">
        <f t="shared" si="106"/>
        <v>0</v>
      </c>
      <c r="G269" s="11">
        <f t="shared" ref="G269:L311" si="135">IF($A269="x",BK269,"")</f>
        <v>0</v>
      </c>
      <c r="H269" s="11">
        <f t="shared" si="135"/>
        <v>0</v>
      </c>
      <c r="I269" s="11">
        <f t="shared" si="135"/>
        <v>0</v>
      </c>
      <c r="J269" s="11">
        <f t="shared" si="135"/>
        <v>0</v>
      </c>
      <c r="K269" s="11">
        <f t="shared" si="135"/>
        <v>0</v>
      </c>
      <c r="L269" s="11">
        <f t="shared" si="135"/>
        <v>0</v>
      </c>
      <c r="M269" s="11">
        <f t="shared" si="130"/>
        <v>0</v>
      </c>
      <c r="N269" s="11">
        <f t="shared" si="130"/>
        <v>0</v>
      </c>
      <c r="O269" s="11">
        <f t="shared" si="126"/>
        <v>0</v>
      </c>
      <c r="P269" s="11">
        <f t="shared" si="126"/>
        <v>0</v>
      </c>
      <c r="Q269" s="11">
        <f t="shared" si="126"/>
        <v>0</v>
      </c>
      <c r="R269" s="11">
        <f t="shared" si="126"/>
        <v>0</v>
      </c>
      <c r="S269" s="11">
        <f t="shared" si="126"/>
        <v>0</v>
      </c>
      <c r="T269" s="11">
        <f t="shared" si="126"/>
        <v>490</v>
      </c>
      <c r="U269" s="40">
        <f t="shared" si="108"/>
        <v>9.8000000000000004E-2</v>
      </c>
      <c r="V269" s="11">
        <f t="shared" si="131"/>
        <v>25.477707006369432</v>
      </c>
      <c r="W269" s="11">
        <f t="shared" si="131"/>
        <v>50020.833333333328</v>
      </c>
      <c r="X269" s="11">
        <f t="shared" si="131"/>
        <v>2858.333333333333</v>
      </c>
      <c r="Y269" s="11">
        <f t="shared" si="131"/>
        <v>4287.5</v>
      </c>
      <c r="Z269" s="11">
        <f t="shared" si="131"/>
        <v>1.5000000000000002</v>
      </c>
      <c r="AA269" s="11">
        <f t="shared" si="131"/>
        <v>10.103629710818451</v>
      </c>
      <c r="AB269" s="11">
        <f t="shared" si="131"/>
        <v>490</v>
      </c>
      <c r="AC269" s="11">
        <f t="shared" si="131"/>
        <v>490</v>
      </c>
      <c r="AD269" s="11">
        <f t="shared" si="131"/>
        <v>8003.333333333333</v>
      </c>
      <c r="AE269" s="11">
        <f t="shared" si="131"/>
        <v>1143.3333333333333</v>
      </c>
      <c r="AF269" s="11">
        <f t="shared" si="131"/>
        <v>1715</v>
      </c>
      <c r="AG269" s="11">
        <f t="shared" si="131"/>
        <v>1.5</v>
      </c>
      <c r="AH269" s="11">
        <f t="shared" si="131"/>
        <v>4.0414518843273806</v>
      </c>
      <c r="AI269" s="11">
        <f t="shared" si="131"/>
        <v>0</v>
      </c>
      <c r="AJ269" s="11">
        <f t="shared" si="131"/>
        <v>0</v>
      </c>
      <c r="AK269" s="11">
        <f t="shared" si="131"/>
        <v>0</v>
      </c>
      <c r="AL269" s="11">
        <f t="shared" si="133"/>
        <v>0</v>
      </c>
      <c r="AM269" s="11">
        <f t="shared" si="133"/>
        <v>0</v>
      </c>
      <c r="AN269" s="11">
        <f t="shared" si="132"/>
        <v>0</v>
      </c>
      <c r="AO269" s="11">
        <f t="shared" si="132"/>
        <v>0</v>
      </c>
      <c r="AP269" s="11">
        <f t="shared" si="132"/>
        <v>0</v>
      </c>
      <c r="AQ269" s="11">
        <f t="shared" si="132"/>
        <v>0</v>
      </c>
      <c r="AR269" s="11">
        <f t="shared" si="132"/>
        <v>0</v>
      </c>
      <c r="AS269" s="11">
        <f t="shared" si="132"/>
        <v>0</v>
      </c>
      <c r="AT269" s="11">
        <f t="shared" si="132"/>
        <v>0</v>
      </c>
      <c r="AU269" s="11">
        <f t="shared" si="132"/>
        <v>0</v>
      </c>
      <c r="AV269" s="11">
        <f t="shared" si="132"/>
        <v>0</v>
      </c>
      <c r="AW269" s="11">
        <f t="shared" si="134"/>
        <v>0</v>
      </c>
      <c r="AX269" s="11">
        <f t="shared" si="134"/>
        <v>0</v>
      </c>
      <c r="AY269" s="11">
        <f t="shared" si="134"/>
        <v>0</v>
      </c>
      <c r="AZ269" s="11">
        <f t="shared" si="134"/>
        <v>0</v>
      </c>
      <c r="BA269" s="11">
        <f t="shared" si="134"/>
        <v>0</v>
      </c>
      <c r="BB269" s="11">
        <f t="shared" si="134"/>
        <v>0</v>
      </c>
      <c r="BC269" s="11">
        <f t="shared" si="134"/>
        <v>0</v>
      </c>
      <c r="BD269" s="11">
        <f t="shared" si="134"/>
        <v>0</v>
      </c>
      <c r="BE269" s="11">
        <f t="shared" si="134"/>
        <v>0</v>
      </c>
      <c r="BF269" s="15" t="str">
        <f t="shared" si="109"/>
        <v>ČSN 42 5522</v>
      </c>
      <c r="BG269" s="42">
        <v>3.8464999999999998</v>
      </c>
      <c r="BH269" s="17">
        <f t="shared" si="110"/>
        <v>35</v>
      </c>
      <c r="BI269" s="17">
        <f t="shared" si="111"/>
        <v>14</v>
      </c>
      <c r="BX269" s="18">
        <f t="shared" si="128"/>
        <v>490</v>
      </c>
      <c r="BY269" s="42">
        <v>9.8000000000000004E-2</v>
      </c>
      <c r="BZ269" s="43">
        <f t="shared" si="112"/>
        <v>25.477707006369432</v>
      </c>
      <c r="CA269" s="18">
        <f t="shared" si="117"/>
        <v>50020.833333333328</v>
      </c>
      <c r="CB269" s="18">
        <f t="shared" si="118"/>
        <v>2858.333333333333</v>
      </c>
      <c r="CC269" s="18">
        <f t="shared" si="119"/>
        <v>4287.5</v>
      </c>
      <c r="CD269" s="25">
        <f t="shared" si="113"/>
        <v>1.5000000000000002</v>
      </c>
      <c r="CE269" s="26">
        <f t="shared" si="114"/>
        <v>10.103629710818451</v>
      </c>
      <c r="CF269" s="18">
        <f t="shared" si="115"/>
        <v>490</v>
      </c>
      <c r="CG269" s="18">
        <f t="shared" si="120"/>
        <v>490</v>
      </c>
      <c r="CH269" s="18">
        <f t="shared" si="121"/>
        <v>8003.333333333333</v>
      </c>
      <c r="CI269" s="18">
        <f t="shared" si="122"/>
        <v>1143.3333333333333</v>
      </c>
      <c r="CJ269" s="18">
        <f t="shared" si="123"/>
        <v>1715</v>
      </c>
      <c r="CK269" s="25">
        <f t="shared" si="116"/>
        <v>1.5</v>
      </c>
      <c r="CL269" s="26">
        <f t="shared" si="124"/>
        <v>4.0414518843273806</v>
      </c>
      <c r="DJ269" s="20" t="s">
        <v>317</v>
      </c>
    </row>
    <row r="270" spans="1:114" x14ac:dyDescent="0.2">
      <c r="A270" s="15" t="s">
        <v>105</v>
      </c>
      <c r="B270" s="10" t="s">
        <v>370</v>
      </c>
      <c r="C270" s="11">
        <f t="shared" si="107"/>
        <v>4.3959999999999999</v>
      </c>
      <c r="D270" s="11">
        <f t="shared" ref="D270:I333" si="136">IF($A270="x",BH270,"")</f>
        <v>35</v>
      </c>
      <c r="E270" s="11">
        <f t="shared" si="136"/>
        <v>16</v>
      </c>
      <c r="F270" s="11">
        <f t="shared" si="136"/>
        <v>0</v>
      </c>
      <c r="G270" s="11">
        <f t="shared" si="135"/>
        <v>0</v>
      </c>
      <c r="H270" s="11">
        <f t="shared" si="135"/>
        <v>0</v>
      </c>
      <c r="I270" s="11">
        <f t="shared" si="135"/>
        <v>0</v>
      </c>
      <c r="J270" s="11">
        <f t="shared" si="135"/>
        <v>0</v>
      </c>
      <c r="K270" s="11">
        <f t="shared" si="135"/>
        <v>0</v>
      </c>
      <c r="L270" s="11">
        <f t="shared" si="135"/>
        <v>0</v>
      </c>
      <c r="M270" s="11">
        <f t="shared" si="130"/>
        <v>0</v>
      </c>
      <c r="N270" s="11">
        <f t="shared" si="130"/>
        <v>0</v>
      </c>
      <c r="O270" s="11">
        <f t="shared" si="126"/>
        <v>0</v>
      </c>
      <c r="P270" s="11">
        <f t="shared" si="126"/>
        <v>0</v>
      </c>
      <c r="Q270" s="11">
        <f t="shared" si="126"/>
        <v>0</v>
      </c>
      <c r="R270" s="11">
        <f t="shared" si="126"/>
        <v>0</v>
      </c>
      <c r="S270" s="11">
        <f t="shared" si="126"/>
        <v>0</v>
      </c>
      <c r="T270" s="11">
        <f t="shared" si="126"/>
        <v>560</v>
      </c>
      <c r="U270" s="40">
        <f t="shared" si="108"/>
        <v>0.10199999999999999</v>
      </c>
      <c r="V270" s="11">
        <f t="shared" si="131"/>
        <v>23.202911737943584</v>
      </c>
      <c r="W270" s="11">
        <f t="shared" si="131"/>
        <v>57166.666666666664</v>
      </c>
      <c r="X270" s="11">
        <f t="shared" si="131"/>
        <v>3266.6666666666665</v>
      </c>
      <c r="Y270" s="11">
        <f t="shared" si="131"/>
        <v>4900</v>
      </c>
      <c r="Z270" s="11">
        <f t="shared" si="131"/>
        <v>1.5</v>
      </c>
      <c r="AA270" s="11">
        <f t="shared" si="131"/>
        <v>10.103629710818451</v>
      </c>
      <c r="AB270" s="11">
        <f t="shared" si="131"/>
        <v>560</v>
      </c>
      <c r="AC270" s="11">
        <f t="shared" si="131"/>
        <v>560</v>
      </c>
      <c r="AD270" s="11">
        <f t="shared" si="131"/>
        <v>11946.666666666666</v>
      </c>
      <c r="AE270" s="11">
        <f t="shared" si="131"/>
        <v>1493.3333333333333</v>
      </c>
      <c r="AF270" s="11">
        <f t="shared" si="131"/>
        <v>2240</v>
      </c>
      <c r="AG270" s="11">
        <f t="shared" si="131"/>
        <v>1.5</v>
      </c>
      <c r="AH270" s="11">
        <f t="shared" si="131"/>
        <v>4.6188021535170058</v>
      </c>
      <c r="AI270" s="11">
        <f t="shared" si="131"/>
        <v>0</v>
      </c>
      <c r="AJ270" s="11">
        <f t="shared" si="131"/>
        <v>0</v>
      </c>
      <c r="AK270" s="11">
        <f t="shared" si="131"/>
        <v>0</v>
      </c>
      <c r="AL270" s="11">
        <f t="shared" si="133"/>
        <v>0</v>
      </c>
      <c r="AM270" s="11">
        <f t="shared" si="133"/>
        <v>0</v>
      </c>
      <c r="AN270" s="11">
        <f t="shared" si="132"/>
        <v>0</v>
      </c>
      <c r="AO270" s="11">
        <f t="shared" si="132"/>
        <v>0</v>
      </c>
      <c r="AP270" s="11">
        <f t="shared" si="132"/>
        <v>0</v>
      </c>
      <c r="AQ270" s="11">
        <f t="shared" si="132"/>
        <v>0</v>
      </c>
      <c r="AR270" s="11">
        <f t="shared" si="132"/>
        <v>0</v>
      </c>
      <c r="AS270" s="11">
        <f t="shared" si="132"/>
        <v>0</v>
      </c>
      <c r="AT270" s="11">
        <f t="shared" si="132"/>
        <v>0</v>
      </c>
      <c r="AU270" s="11">
        <f t="shared" si="132"/>
        <v>0</v>
      </c>
      <c r="AV270" s="11">
        <f t="shared" si="132"/>
        <v>0</v>
      </c>
      <c r="AW270" s="11">
        <f t="shared" si="134"/>
        <v>0</v>
      </c>
      <c r="AX270" s="11">
        <f t="shared" si="134"/>
        <v>0</v>
      </c>
      <c r="AY270" s="11">
        <f t="shared" si="134"/>
        <v>0</v>
      </c>
      <c r="AZ270" s="11">
        <f t="shared" si="134"/>
        <v>0</v>
      </c>
      <c r="BA270" s="11">
        <f t="shared" si="134"/>
        <v>0</v>
      </c>
      <c r="BB270" s="11">
        <f t="shared" si="134"/>
        <v>0</v>
      </c>
      <c r="BC270" s="11">
        <f t="shared" si="134"/>
        <v>0</v>
      </c>
      <c r="BD270" s="11">
        <f t="shared" si="134"/>
        <v>0</v>
      </c>
      <c r="BE270" s="11">
        <f t="shared" si="134"/>
        <v>0</v>
      </c>
      <c r="BF270" s="15" t="str">
        <f t="shared" si="109"/>
        <v>ČSN 42 5522</v>
      </c>
      <c r="BG270" s="42">
        <v>4.3959999999999999</v>
      </c>
      <c r="BH270" s="17">
        <f t="shared" si="110"/>
        <v>35</v>
      </c>
      <c r="BI270" s="17">
        <f t="shared" si="111"/>
        <v>16</v>
      </c>
      <c r="BX270" s="18">
        <f t="shared" si="128"/>
        <v>560</v>
      </c>
      <c r="BY270" s="42">
        <v>0.10199999999999999</v>
      </c>
      <c r="BZ270" s="43">
        <f t="shared" si="112"/>
        <v>23.202911737943584</v>
      </c>
      <c r="CA270" s="18">
        <f t="shared" si="117"/>
        <v>57166.666666666664</v>
      </c>
      <c r="CB270" s="18">
        <f t="shared" si="118"/>
        <v>3266.6666666666665</v>
      </c>
      <c r="CC270" s="18">
        <f t="shared" si="119"/>
        <v>4900</v>
      </c>
      <c r="CD270" s="25">
        <f t="shared" si="113"/>
        <v>1.5</v>
      </c>
      <c r="CE270" s="26">
        <f t="shared" si="114"/>
        <v>10.103629710818451</v>
      </c>
      <c r="CF270" s="18">
        <f t="shared" si="115"/>
        <v>560</v>
      </c>
      <c r="CG270" s="18">
        <f t="shared" si="120"/>
        <v>560</v>
      </c>
      <c r="CH270" s="18">
        <f t="shared" si="121"/>
        <v>11946.666666666666</v>
      </c>
      <c r="CI270" s="18">
        <f t="shared" si="122"/>
        <v>1493.3333333333333</v>
      </c>
      <c r="CJ270" s="18">
        <f t="shared" si="123"/>
        <v>2240</v>
      </c>
      <c r="CK270" s="25">
        <f t="shared" si="116"/>
        <v>1.5</v>
      </c>
      <c r="CL270" s="26">
        <f t="shared" si="124"/>
        <v>4.6188021535170058</v>
      </c>
      <c r="DJ270" s="20" t="s">
        <v>317</v>
      </c>
    </row>
    <row r="271" spans="1:114" x14ac:dyDescent="0.2">
      <c r="A271" s="15" t="s">
        <v>105</v>
      </c>
      <c r="B271" s="10" t="s">
        <v>371</v>
      </c>
      <c r="C271" s="11">
        <f t="shared" si="107"/>
        <v>5.4950000000000001</v>
      </c>
      <c r="D271" s="11">
        <f t="shared" si="136"/>
        <v>35</v>
      </c>
      <c r="E271" s="11">
        <f t="shared" si="136"/>
        <v>20</v>
      </c>
      <c r="F271" s="11">
        <f t="shared" si="136"/>
        <v>0</v>
      </c>
      <c r="G271" s="11">
        <f t="shared" si="135"/>
        <v>0</v>
      </c>
      <c r="H271" s="11">
        <f t="shared" si="135"/>
        <v>0</v>
      </c>
      <c r="I271" s="11">
        <f t="shared" si="135"/>
        <v>0</v>
      </c>
      <c r="J271" s="11">
        <f t="shared" si="135"/>
        <v>0</v>
      </c>
      <c r="K271" s="11">
        <f t="shared" si="135"/>
        <v>0</v>
      </c>
      <c r="L271" s="11">
        <f t="shared" si="135"/>
        <v>0</v>
      </c>
      <c r="M271" s="11">
        <f t="shared" si="130"/>
        <v>0</v>
      </c>
      <c r="N271" s="11">
        <f t="shared" si="130"/>
        <v>0</v>
      </c>
      <c r="O271" s="11">
        <f t="shared" si="126"/>
        <v>0</v>
      </c>
      <c r="P271" s="11">
        <f t="shared" si="126"/>
        <v>0</v>
      </c>
      <c r="Q271" s="11">
        <f t="shared" si="126"/>
        <v>0</v>
      </c>
      <c r="R271" s="11">
        <f t="shared" si="126"/>
        <v>0</v>
      </c>
      <c r="S271" s="11">
        <f t="shared" si="126"/>
        <v>0</v>
      </c>
      <c r="T271" s="11">
        <f t="shared" si="126"/>
        <v>700</v>
      </c>
      <c r="U271" s="40">
        <f t="shared" si="108"/>
        <v>0.11</v>
      </c>
      <c r="V271" s="11">
        <f t="shared" si="131"/>
        <v>20.018198362147409</v>
      </c>
      <c r="W271" s="11">
        <f t="shared" si="131"/>
        <v>71458.333333333328</v>
      </c>
      <c r="X271" s="11">
        <f t="shared" ref="X271:AK289" si="137">IF($A271="x",CB271,"")</f>
        <v>4083.333333333333</v>
      </c>
      <c r="Y271" s="11">
        <f t="shared" si="137"/>
        <v>6125</v>
      </c>
      <c r="Z271" s="11">
        <f t="shared" si="137"/>
        <v>1.5000000000000002</v>
      </c>
      <c r="AA271" s="11">
        <f t="shared" si="137"/>
        <v>10.103629710818451</v>
      </c>
      <c r="AB271" s="11">
        <f t="shared" si="137"/>
        <v>700</v>
      </c>
      <c r="AC271" s="11">
        <f t="shared" si="137"/>
        <v>700</v>
      </c>
      <c r="AD271" s="11">
        <f t="shared" si="137"/>
        <v>23333.333333333332</v>
      </c>
      <c r="AE271" s="11">
        <f t="shared" si="137"/>
        <v>2333.333333333333</v>
      </c>
      <c r="AF271" s="11">
        <f t="shared" si="137"/>
        <v>3500</v>
      </c>
      <c r="AG271" s="11">
        <f t="shared" si="137"/>
        <v>1.5000000000000002</v>
      </c>
      <c r="AH271" s="11">
        <f t="shared" si="137"/>
        <v>5.7735026918962573</v>
      </c>
      <c r="AI271" s="11">
        <f t="shared" si="137"/>
        <v>0</v>
      </c>
      <c r="AJ271" s="11">
        <f t="shared" si="137"/>
        <v>0</v>
      </c>
      <c r="AK271" s="11">
        <f t="shared" si="137"/>
        <v>0</v>
      </c>
      <c r="AL271" s="11">
        <f t="shared" si="133"/>
        <v>0</v>
      </c>
      <c r="AM271" s="11">
        <f t="shared" si="133"/>
        <v>0</v>
      </c>
      <c r="AN271" s="11">
        <f t="shared" si="132"/>
        <v>0</v>
      </c>
      <c r="AO271" s="11">
        <f t="shared" si="132"/>
        <v>0</v>
      </c>
      <c r="AP271" s="11">
        <f t="shared" si="132"/>
        <v>0</v>
      </c>
      <c r="AQ271" s="11">
        <f t="shared" si="132"/>
        <v>0</v>
      </c>
      <c r="AR271" s="11">
        <f t="shared" si="132"/>
        <v>0</v>
      </c>
      <c r="AS271" s="11">
        <f t="shared" si="132"/>
        <v>0</v>
      </c>
      <c r="AT271" s="11">
        <f t="shared" si="132"/>
        <v>0</v>
      </c>
      <c r="AU271" s="11">
        <f t="shared" si="132"/>
        <v>0</v>
      </c>
      <c r="AV271" s="11">
        <f t="shared" si="132"/>
        <v>0</v>
      </c>
      <c r="AW271" s="11">
        <f t="shared" si="134"/>
        <v>0</v>
      </c>
      <c r="AX271" s="11">
        <f t="shared" si="134"/>
        <v>0</v>
      </c>
      <c r="AY271" s="11">
        <f t="shared" si="134"/>
        <v>0</v>
      </c>
      <c r="AZ271" s="11">
        <f t="shared" si="134"/>
        <v>0</v>
      </c>
      <c r="BA271" s="11">
        <f t="shared" si="134"/>
        <v>0</v>
      </c>
      <c r="BB271" s="11">
        <f t="shared" si="134"/>
        <v>0</v>
      </c>
      <c r="BC271" s="11">
        <f t="shared" si="134"/>
        <v>0</v>
      </c>
      <c r="BD271" s="11">
        <f t="shared" si="134"/>
        <v>0</v>
      </c>
      <c r="BE271" s="11">
        <f t="shared" si="134"/>
        <v>0</v>
      </c>
      <c r="BF271" s="15" t="str">
        <f t="shared" si="109"/>
        <v>ČSN 42 5522</v>
      </c>
      <c r="BG271" s="42">
        <v>5.4950000000000001</v>
      </c>
      <c r="BH271" s="17">
        <f t="shared" si="110"/>
        <v>35</v>
      </c>
      <c r="BI271" s="17">
        <f t="shared" si="111"/>
        <v>20</v>
      </c>
      <c r="BX271" s="18">
        <f t="shared" si="128"/>
        <v>700</v>
      </c>
      <c r="BY271" s="42">
        <v>0.11</v>
      </c>
      <c r="BZ271" s="43">
        <f t="shared" si="112"/>
        <v>20.018198362147409</v>
      </c>
      <c r="CA271" s="18">
        <f t="shared" si="117"/>
        <v>71458.333333333328</v>
      </c>
      <c r="CB271" s="18">
        <f t="shared" si="118"/>
        <v>4083.333333333333</v>
      </c>
      <c r="CC271" s="18">
        <f t="shared" si="119"/>
        <v>6125</v>
      </c>
      <c r="CD271" s="25">
        <f t="shared" si="113"/>
        <v>1.5000000000000002</v>
      </c>
      <c r="CE271" s="26">
        <f t="shared" si="114"/>
        <v>10.103629710818451</v>
      </c>
      <c r="CF271" s="18">
        <f t="shared" si="115"/>
        <v>700</v>
      </c>
      <c r="CG271" s="18">
        <f t="shared" si="120"/>
        <v>700</v>
      </c>
      <c r="CH271" s="18">
        <f t="shared" si="121"/>
        <v>23333.333333333332</v>
      </c>
      <c r="CI271" s="18">
        <f t="shared" si="122"/>
        <v>2333.333333333333</v>
      </c>
      <c r="CJ271" s="18">
        <f t="shared" si="123"/>
        <v>3500</v>
      </c>
      <c r="CK271" s="25">
        <f t="shared" si="116"/>
        <v>1.5000000000000002</v>
      </c>
      <c r="CL271" s="26">
        <f t="shared" si="124"/>
        <v>5.7735026918962573</v>
      </c>
      <c r="DJ271" s="20" t="s">
        <v>317</v>
      </c>
    </row>
    <row r="272" spans="1:114" x14ac:dyDescent="0.2">
      <c r="A272" s="15" t="s">
        <v>105</v>
      </c>
      <c r="B272" s="10" t="s">
        <v>372</v>
      </c>
      <c r="C272" s="11">
        <f t="shared" si="107"/>
        <v>6.8687500000000004</v>
      </c>
      <c r="D272" s="11">
        <f t="shared" si="136"/>
        <v>35</v>
      </c>
      <c r="E272" s="11">
        <f t="shared" si="136"/>
        <v>25</v>
      </c>
      <c r="F272" s="11">
        <f t="shared" si="136"/>
        <v>0</v>
      </c>
      <c r="G272" s="11">
        <f t="shared" si="135"/>
        <v>0</v>
      </c>
      <c r="H272" s="11">
        <f t="shared" si="135"/>
        <v>0</v>
      </c>
      <c r="I272" s="11">
        <f t="shared" si="135"/>
        <v>0</v>
      </c>
      <c r="J272" s="11">
        <f t="shared" si="135"/>
        <v>0</v>
      </c>
      <c r="K272" s="11">
        <f t="shared" si="135"/>
        <v>0</v>
      </c>
      <c r="L272" s="11">
        <f t="shared" si="135"/>
        <v>0</v>
      </c>
      <c r="M272" s="11">
        <f t="shared" si="130"/>
        <v>0</v>
      </c>
      <c r="N272" s="11">
        <f t="shared" si="130"/>
        <v>0</v>
      </c>
      <c r="O272" s="11">
        <f t="shared" si="126"/>
        <v>0</v>
      </c>
      <c r="P272" s="11">
        <f t="shared" si="126"/>
        <v>0</v>
      </c>
      <c r="Q272" s="11">
        <f t="shared" si="126"/>
        <v>0</v>
      </c>
      <c r="R272" s="11">
        <f t="shared" si="126"/>
        <v>0</v>
      </c>
      <c r="S272" s="11">
        <f t="shared" si="126"/>
        <v>0</v>
      </c>
      <c r="T272" s="11">
        <f t="shared" si="126"/>
        <v>875</v>
      </c>
      <c r="U272" s="40">
        <f t="shared" si="108"/>
        <v>0.12</v>
      </c>
      <c r="V272" s="11">
        <f t="shared" ref="V272:AB327" si="138">IF($A272="x",BZ272,"")</f>
        <v>17.470427661510463</v>
      </c>
      <c r="W272" s="11">
        <f t="shared" si="138"/>
        <v>89322.916666666657</v>
      </c>
      <c r="X272" s="11">
        <f t="shared" si="137"/>
        <v>5104.1666666666661</v>
      </c>
      <c r="Y272" s="11">
        <f t="shared" si="137"/>
        <v>7656.25</v>
      </c>
      <c r="Z272" s="11">
        <f t="shared" si="137"/>
        <v>1.5000000000000002</v>
      </c>
      <c r="AA272" s="11">
        <f t="shared" si="137"/>
        <v>10.103629710818451</v>
      </c>
      <c r="AB272" s="11">
        <f t="shared" si="137"/>
        <v>875</v>
      </c>
      <c r="AC272" s="11">
        <f t="shared" si="137"/>
        <v>875</v>
      </c>
      <c r="AD272" s="11">
        <f t="shared" si="137"/>
        <v>45572.916666666664</v>
      </c>
      <c r="AE272" s="11">
        <f t="shared" si="137"/>
        <v>3645.833333333333</v>
      </c>
      <c r="AF272" s="11">
        <f t="shared" si="137"/>
        <v>5468.75</v>
      </c>
      <c r="AG272" s="11">
        <f t="shared" si="137"/>
        <v>1.5000000000000002</v>
      </c>
      <c r="AH272" s="11">
        <f t="shared" si="137"/>
        <v>7.2168783648703219</v>
      </c>
      <c r="AI272" s="11">
        <f t="shared" si="137"/>
        <v>0</v>
      </c>
      <c r="AJ272" s="11">
        <f t="shared" si="137"/>
        <v>0</v>
      </c>
      <c r="AK272" s="11">
        <f t="shared" si="137"/>
        <v>0</v>
      </c>
      <c r="AL272" s="11">
        <f t="shared" si="133"/>
        <v>0</v>
      </c>
      <c r="AM272" s="11">
        <f t="shared" si="133"/>
        <v>0</v>
      </c>
      <c r="AN272" s="11">
        <f t="shared" si="132"/>
        <v>0</v>
      </c>
      <c r="AO272" s="11">
        <f t="shared" si="132"/>
        <v>0</v>
      </c>
      <c r="AP272" s="11">
        <f t="shared" si="132"/>
        <v>0</v>
      </c>
      <c r="AQ272" s="11">
        <f t="shared" si="132"/>
        <v>0</v>
      </c>
      <c r="AR272" s="11">
        <f t="shared" si="132"/>
        <v>0</v>
      </c>
      <c r="AS272" s="11">
        <f t="shared" si="132"/>
        <v>0</v>
      </c>
      <c r="AT272" s="11">
        <f t="shared" si="132"/>
        <v>0</v>
      </c>
      <c r="AU272" s="11">
        <f t="shared" si="132"/>
        <v>0</v>
      </c>
      <c r="AV272" s="11">
        <f t="shared" si="132"/>
        <v>0</v>
      </c>
      <c r="AW272" s="11">
        <f t="shared" si="134"/>
        <v>0</v>
      </c>
      <c r="AX272" s="11">
        <f t="shared" si="134"/>
        <v>0</v>
      </c>
      <c r="AY272" s="11">
        <f t="shared" si="134"/>
        <v>0</v>
      </c>
      <c r="AZ272" s="11">
        <f t="shared" si="134"/>
        <v>0</v>
      </c>
      <c r="BA272" s="11">
        <f t="shared" si="134"/>
        <v>0</v>
      </c>
      <c r="BB272" s="11">
        <f t="shared" si="134"/>
        <v>0</v>
      </c>
      <c r="BC272" s="11">
        <f t="shared" si="134"/>
        <v>0</v>
      </c>
      <c r="BD272" s="11">
        <f t="shared" si="134"/>
        <v>0</v>
      </c>
      <c r="BE272" s="11">
        <f t="shared" si="134"/>
        <v>0</v>
      </c>
      <c r="BF272" s="15" t="str">
        <f t="shared" si="109"/>
        <v>ČSN 42 5522</v>
      </c>
      <c r="BG272" s="42">
        <v>6.8687500000000004</v>
      </c>
      <c r="BH272" s="17">
        <f t="shared" si="110"/>
        <v>35</v>
      </c>
      <c r="BI272" s="17">
        <f t="shared" si="111"/>
        <v>25</v>
      </c>
      <c r="BX272" s="18">
        <f t="shared" si="128"/>
        <v>875</v>
      </c>
      <c r="BY272" s="42">
        <v>0.12</v>
      </c>
      <c r="BZ272" s="43">
        <f t="shared" si="112"/>
        <v>17.470427661510463</v>
      </c>
      <c r="CA272" s="18">
        <f t="shared" si="117"/>
        <v>89322.916666666657</v>
      </c>
      <c r="CB272" s="18">
        <f t="shared" si="118"/>
        <v>5104.1666666666661</v>
      </c>
      <c r="CC272" s="18">
        <f t="shared" si="119"/>
        <v>7656.25</v>
      </c>
      <c r="CD272" s="25">
        <f t="shared" si="113"/>
        <v>1.5000000000000002</v>
      </c>
      <c r="CE272" s="26">
        <f t="shared" si="114"/>
        <v>10.103629710818451</v>
      </c>
      <c r="CF272" s="18">
        <f t="shared" si="115"/>
        <v>875</v>
      </c>
      <c r="CG272" s="18">
        <f t="shared" si="120"/>
        <v>875</v>
      </c>
      <c r="CH272" s="18">
        <f t="shared" si="121"/>
        <v>45572.916666666664</v>
      </c>
      <c r="CI272" s="18">
        <f t="shared" si="122"/>
        <v>3645.833333333333</v>
      </c>
      <c r="CJ272" s="18">
        <f t="shared" si="123"/>
        <v>5468.75</v>
      </c>
      <c r="CK272" s="25">
        <f t="shared" si="116"/>
        <v>1.5000000000000002</v>
      </c>
      <c r="CL272" s="26">
        <f t="shared" si="124"/>
        <v>7.2168783648703219</v>
      </c>
      <c r="DJ272" s="20" t="s">
        <v>317</v>
      </c>
    </row>
    <row r="273" spans="1:114" x14ac:dyDescent="0.2">
      <c r="A273" s="15" t="s">
        <v>105</v>
      </c>
      <c r="B273" s="10" t="s">
        <v>373</v>
      </c>
      <c r="C273" s="11">
        <f t="shared" si="107"/>
        <v>1.57</v>
      </c>
      <c r="D273" s="11">
        <f t="shared" si="136"/>
        <v>40</v>
      </c>
      <c r="E273" s="11">
        <f t="shared" si="136"/>
        <v>5</v>
      </c>
      <c r="F273" s="11">
        <f t="shared" si="136"/>
        <v>0</v>
      </c>
      <c r="G273" s="11">
        <f t="shared" si="135"/>
        <v>0</v>
      </c>
      <c r="H273" s="11">
        <f t="shared" si="135"/>
        <v>0</v>
      </c>
      <c r="I273" s="11">
        <f t="shared" si="135"/>
        <v>0</v>
      </c>
      <c r="J273" s="11">
        <f t="shared" si="135"/>
        <v>0</v>
      </c>
      <c r="K273" s="11">
        <f t="shared" si="135"/>
        <v>0</v>
      </c>
      <c r="L273" s="11">
        <f t="shared" si="135"/>
        <v>0</v>
      </c>
      <c r="M273" s="11">
        <f t="shared" si="130"/>
        <v>0</v>
      </c>
      <c r="N273" s="11">
        <f t="shared" si="130"/>
        <v>0</v>
      </c>
      <c r="O273" s="11">
        <f t="shared" si="126"/>
        <v>0</v>
      </c>
      <c r="P273" s="11">
        <f t="shared" si="126"/>
        <v>0</v>
      </c>
      <c r="Q273" s="11">
        <f t="shared" si="126"/>
        <v>0</v>
      </c>
      <c r="R273" s="11">
        <f t="shared" si="126"/>
        <v>0</v>
      </c>
      <c r="S273" s="11">
        <f t="shared" si="126"/>
        <v>0</v>
      </c>
      <c r="T273" s="11">
        <f t="shared" si="126"/>
        <v>200</v>
      </c>
      <c r="U273" s="40">
        <f t="shared" si="108"/>
        <v>0.09</v>
      </c>
      <c r="V273" s="11">
        <f t="shared" si="138"/>
        <v>57.324840764331213</v>
      </c>
      <c r="W273" s="11">
        <f t="shared" si="138"/>
        <v>26666.666666666664</v>
      </c>
      <c r="X273" s="11">
        <f t="shared" si="137"/>
        <v>1333.3333333333333</v>
      </c>
      <c r="Y273" s="11">
        <f t="shared" si="137"/>
        <v>2000</v>
      </c>
      <c r="Z273" s="11">
        <f t="shared" si="137"/>
        <v>1.5</v>
      </c>
      <c r="AA273" s="11">
        <f t="shared" si="137"/>
        <v>11.547005383792515</v>
      </c>
      <c r="AB273" s="11">
        <f t="shared" si="137"/>
        <v>200</v>
      </c>
      <c r="AC273" s="11">
        <f t="shared" si="137"/>
        <v>200</v>
      </c>
      <c r="AD273" s="11">
        <f t="shared" si="137"/>
        <v>416.66666666666663</v>
      </c>
      <c r="AE273" s="11">
        <f t="shared" si="137"/>
        <v>166.66666666666666</v>
      </c>
      <c r="AF273" s="11">
        <f t="shared" si="137"/>
        <v>250</v>
      </c>
      <c r="AG273" s="11">
        <f t="shared" si="137"/>
        <v>1.5</v>
      </c>
      <c r="AH273" s="11">
        <f t="shared" si="137"/>
        <v>1.4433756729740643</v>
      </c>
      <c r="AI273" s="11">
        <f t="shared" si="137"/>
        <v>0</v>
      </c>
      <c r="AJ273" s="11">
        <f t="shared" si="137"/>
        <v>0</v>
      </c>
      <c r="AK273" s="11">
        <f t="shared" si="137"/>
        <v>0</v>
      </c>
      <c r="AL273" s="11">
        <f t="shared" si="133"/>
        <v>0</v>
      </c>
      <c r="AM273" s="11">
        <f t="shared" si="133"/>
        <v>0</v>
      </c>
      <c r="AN273" s="11">
        <f t="shared" si="132"/>
        <v>0</v>
      </c>
      <c r="AO273" s="11">
        <f t="shared" si="132"/>
        <v>0</v>
      </c>
      <c r="AP273" s="11">
        <f t="shared" si="132"/>
        <v>0</v>
      </c>
      <c r="AQ273" s="11">
        <f t="shared" si="132"/>
        <v>0</v>
      </c>
      <c r="AR273" s="11">
        <f t="shared" si="132"/>
        <v>0</v>
      </c>
      <c r="AS273" s="11">
        <f t="shared" si="132"/>
        <v>0</v>
      </c>
      <c r="AT273" s="11">
        <f t="shared" si="132"/>
        <v>0</v>
      </c>
      <c r="AU273" s="11">
        <f t="shared" si="132"/>
        <v>0</v>
      </c>
      <c r="AV273" s="11">
        <f t="shared" si="132"/>
        <v>0</v>
      </c>
      <c r="AW273" s="11">
        <f t="shared" si="134"/>
        <v>0</v>
      </c>
      <c r="AX273" s="11">
        <f t="shared" si="134"/>
        <v>0</v>
      </c>
      <c r="AY273" s="11">
        <f t="shared" si="134"/>
        <v>0</v>
      </c>
      <c r="AZ273" s="11">
        <f t="shared" si="134"/>
        <v>0</v>
      </c>
      <c r="BA273" s="11">
        <f t="shared" si="134"/>
        <v>0</v>
      </c>
      <c r="BB273" s="11">
        <f t="shared" si="134"/>
        <v>0</v>
      </c>
      <c r="BC273" s="11">
        <f t="shared" si="134"/>
        <v>0</v>
      </c>
      <c r="BD273" s="11">
        <f t="shared" si="134"/>
        <v>0</v>
      </c>
      <c r="BE273" s="11">
        <f t="shared" si="134"/>
        <v>0</v>
      </c>
      <c r="BF273" s="15" t="str">
        <f t="shared" si="109"/>
        <v>ČSN 42 5522</v>
      </c>
      <c r="BG273" s="42">
        <v>1.57</v>
      </c>
      <c r="BH273" s="17">
        <f t="shared" si="110"/>
        <v>40</v>
      </c>
      <c r="BI273" s="17">
        <f t="shared" si="111"/>
        <v>5</v>
      </c>
      <c r="BX273" s="18">
        <f t="shared" si="128"/>
        <v>200</v>
      </c>
      <c r="BY273" s="42">
        <v>0.09</v>
      </c>
      <c r="BZ273" s="43">
        <f t="shared" si="112"/>
        <v>57.324840764331213</v>
      </c>
      <c r="CA273" s="18">
        <f t="shared" si="117"/>
        <v>26666.666666666664</v>
      </c>
      <c r="CB273" s="18">
        <f t="shared" si="118"/>
        <v>1333.3333333333333</v>
      </c>
      <c r="CC273" s="18">
        <f t="shared" si="119"/>
        <v>2000</v>
      </c>
      <c r="CD273" s="25">
        <f t="shared" si="113"/>
        <v>1.5</v>
      </c>
      <c r="CE273" s="26">
        <f t="shared" si="114"/>
        <v>11.547005383792515</v>
      </c>
      <c r="CF273" s="18">
        <f t="shared" si="115"/>
        <v>200</v>
      </c>
      <c r="CG273" s="18">
        <f t="shared" si="120"/>
        <v>200</v>
      </c>
      <c r="CH273" s="18">
        <f t="shared" si="121"/>
        <v>416.66666666666663</v>
      </c>
      <c r="CI273" s="18">
        <f t="shared" si="122"/>
        <v>166.66666666666666</v>
      </c>
      <c r="CJ273" s="18">
        <f t="shared" si="123"/>
        <v>250</v>
      </c>
      <c r="CK273" s="25">
        <f t="shared" si="116"/>
        <v>1.5</v>
      </c>
      <c r="CL273" s="26">
        <f t="shared" si="124"/>
        <v>1.4433756729740643</v>
      </c>
      <c r="DJ273" s="20" t="s">
        <v>317</v>
      </c>
    </row>
    <row r="274" spans="1:114" x14ac:dyDescent="0.2">
      <c r="A274" s="15" t="s">
        <v>105</v>
      </c>
      <c r="B274" s="10" t="s">
        <v>374</v>
      </c>
      <c r="C274" s="11">
        <f t="shared" si="107"/>
        <v>1.8839999999999999</v>
      </c>
      <c r="D274" s="11">
        <f t="shared" si="136"/>
        <v>40</v>
      </c>
      <c r="E274" s="11">
        <f t="shared" si="136"/>
        <v>6</v>
      </c>
      <c r="F274" s="11">
        <f t="shared" si="136"/>
        <v>0</v>
      </c>
      <c r="G274" s="11">
        <f t="shared" si="135"/>
        <v>0</v>
      </c>
      <c r="H274" s="11">
        <f t="shared" si="135"/>
        <v>0</v>
      </c>
      <c r="I274" s="11">
        <f t="shared" si="135"/>
        <v>0</v>
      </c>
      <c r="J274" s="11">
        <f t="shared" si="135"/>
        <v>0</v>
      </c>
      <c r="K274" s="11">
        <f t="shared" si="135"/>
        <v>0</v>
      </c>
      <c r="L274" s="11">
        <f t="shared" si="135"/>
        <v>0</v>
      </c>
      <c r="M274" s="11">
        <f t="shared" si="130"/>
        <v>0</v>
      </c>
      <c r="N274" s="11">
        <f t="shared" si="130"/>
        <v>0</v>
      </c>
      <c r="O274" s="11">
        <f t="shared" si="126"/>
        <v>0</v>
      </c>
      <c r="P274" s="11">
        <f t="shared" si="126"/>
        <v>0</v>
      </c>
      <c r="Q274" s="11">
        <f t="shared" si="126"/>
        <v>0</v>
      </c>
      <c r="R274" s="11">
        <f t="shared" si="126"/>
        <v>0</v>
      </c>
      <c r="S274" s="11">
        <f t="shared" si="126"/>
        <v>0</v>
      </c>
      <c r="T274" s="11">
        <f t="shared" si="126"/>
        <v>240</v>
      </c>
      <c r="U274" s="40">
        <f t="shared" si="108"/>
        <v>9.1999999999999998E-2</v>
      </c>
      <c r="V274" s="11">
        <f t="shared" si="138"/>
        <v>48.832271762208073</v>
      </c>
      <c r="W274" s="11">
        <f t="shared" si="138"/>
        <v>32000</v>
      </c>
      <c r="X274" s="11">
        <f t="shared" si="137"/>
        <v>1600</v>
      </c>
      <c r="Y274" s="11">
        <f t="shared" si="137"/>
        <v>2400</v>
      </c>
      <c r="Z274" s="11">
        <f t="shared" si="137"/>
        <v>1.5</v>
      </c>
      <c r="AA274" s="11">
        <f t="shared" si="137"/>
        <v>11.547005383792516</v>
      </c>
      <c r="AB274" s="11">
        <f t="shared" si="137"/>
        <v>240</v>
      </c>
      <c r="AC274" s="11">
        <f t="shared" si="137"/>
        <v>240</v>
      </c>
      <c r="AD274" s="11">
        <f t="shared" si="137"/>
        <v>719.99999999999989</v>
      </c>
      <c r="AE274" s="11">
        <f t="shared" si="137"/>
        <v>239.99999999999997</v>
      </c>
      <c r="AF274" s="11">
        <f t="shared" si="137"/>
        <v>360</v>
      </c>
      <c r="AG274" s="11">
        <f t="shared" si="137"/>
        <v>1.5000000000000002</v>
      </c>
      <c r="AH274" s="11">
        <f t="shared" si="137"/>
        <v>1.7320508075688772</v>
      </c>
      <c r="AI274" s="11">
        <f t="shared" si="137"/>
        <v>0</v>
      </c>
      <c r="AJ274" s="11">
        <f t="shared" si="137"/>
        <v>0</v>
      </c>
      <c r="AK274" s="11">
        <f t="shared" si="137"/>
        <v>0</v>
      </c>
      <c r="AL274" s="11">
        <f t="shared" si="133"/>
        <v>0</v>
      </c>
      <c r="AM274" s="11">
        <f t="shared" si="133"/>
        <v>0</v>
      </c>
      <c r="AN274" s="11">
        <f t="shared" si="132"/>
        <v>0</v>
      </c>
      <c r="AO274" s="11">
        <f t="shared" si="132"/>
        <v>0</v>
      </c>
      <c r="AP274" s="11">
        <f t="shared" si="132"/>
        <v>0</v>
      </c>
      <c r="AQ274" s="11">
        <f t="shared" si="132"/>
        <v>0</v>
      </c>
      <c r="AR274" s="11">
        <f t="shared" si="132"/>
        <v>0</v>
      </c>
      <c r="AS274" s="11">
        <f t="shared" si="132"/>
        <v>0</v>
      </c>
      <c r="AT274" s="11">
        <f t="shared" si="132"/>
        <v>0</v>
      </c>
      <c r="AU274" s="11">
        <f t="shared" si="132"/>
        <v>0</v>
      </c>
      <c r="AV274" s="11">
        <f t="shared" si="132"/>
        <v>0</v>
      </c>
      <c r="AW274" s="11">
        <f t="shared" si="134"/>
        <v>0</v>
      </c>
      <c r="AX274" s="11">
        <f t="shared" si="134"/>
        <v>0</v>
      </c>
      <c r="AY274" s="11">
        <f t="shared" si="134"/>
        <v>0</v>
      </c>
      <c r="AZ274" s="11">
        <f t="shared" si="134"/>
        <v>0</v>
      </c>
      <c r="BA274" s="11">
        <f t="shared" si="134"/>
        <v>0</v>
      </c>
      <c r="BB274" s="11">
        <f t="shared" si="134"/>
        <v>0</v>
      </c>
      <c r="BC274" s="11">
        <f t="shared" si="134"/>
        <v>0</v>
      </c>
      <c r="BD274" s="11">
        <f t="shared" si="134"/>
        <v>0</v>
      </c>
      <c r="BE274" s="11">
        <f t="shared" si="134"/>
        <v>0</v>
      </c>
      <c r="BF274" s="15" t="str">
        <f t="shared" si="109"/>
        <v>ČSN 42 5522</v>
      </c>
      <c r="BG274" s="42">
        <v>1.8839999999999999</v>
      </c>
      <c r="BH274" s="17">
        <f t="shared" si="110"/>
        <v>40</v>
      </c>
      <c r="BI274" s="17">
        <f t="shared" si="111"/>
        <v>6</v>
      </c>
      <c r="BX274" s="18">
        <f t="shared" si="128"/>
        <v>240</v>
      </c>
      <c r="BY274" s="42">
        <v>9.1999999999999998E-2</v>
      </c>
      <c r="BZ274" s="43">
        <f t="shared" si="112"/>
        <v>48.832271762208073</v>
      </c>
      <c r="CA274" s="18">
        <f t="shared" si="117"/>
        <v>32000</v>
      </c>
      <c r="CB274" s="18">
        <f t="shared" si="118"/>
        <v>1600</v>
      </c>
      <c r="CC274" s="18">
        <f t="shared" si="119"/>
        <v>2400</v>
      </c>
      <c r="CD274" s="25">
        <f t="shared" si="113"/>
        <v>1.5</v>
      </c>
      <c r="CE274" s="26">
        <f t="shared" si="114"/>
        <v>11.547005383792516</v>
      </c>
      <c r="CF274" s="18">
        <f t="shared" si="115"/>
        <v>240</v>
      </c>
      <c r="CG274" s="18">
        <f t="shared" si="120"/>
        <v>240</v>
      </c>
      <c r="CH274" s="18">
        <f t="shared" si="121"/>
        <v>719.99999999999989</v>
      </c>
      <c r="CI274" s="18">
        <f t="shared" si="122"/>
        <v>239.99999999999997</v>
      </c>
      <c r="CJ274" s="18">
        <f t="shared" si="123"/>
        <v>360</v>
      </c>
      <c r="CK274" s="25">
        <f t="shared" si="116"/>
        <v>1.5000000000000002</v>
      </c>
      <c r="CL274" s="26">
        <f t="shared" si="124"/>
        <v>1.7320508075688772</v>
      </c>
      <c r="DJ274" s="20" t="s">
        <v>317</v>
      </c>
    </row>
    <row r="275" spans="1:114" x14ac:dyDescent="0.2">
      <c r="A275" s="15" t="s">
        <v>105</v>
      </c>
      <c r="B275" s="10" t="s">
        <v>375</v>
      </c>
      <c r="C275" s="11">
        <f t="shared" si="107"/>
        <v>2.198</v>
      </c>
      <c r="D275" s="11">
        <f t="shared" si="136"/>
        <v>40</v>
      </c>
      <c r="E275" s="11">
        <f t="shared" si="136"/>
        <v>7</v>
      </c>
      <c r="F275" s="11">
        <f t="shared" si="136"/>
        <v>0</v>
      </c>
      <c r="G275" s="11">
        <f t="shared" si="135"/>
        <v>0</v>
      </c>
      <c r="H275" s="11">
        <f t="shared" si="135"/>
        <v>0</v>
      </c>
      <c r="I275" s="11">
        <f t="shared" si="135"/>
        <v>0</v>
      </c>
      <c r="J275" s="11">
        <f t="shared" si="135"/>
        <v>0</v>
      </c>
      <c r="K275" s="11">
        <f t="shared" si="135"/>
        <v>0</v>
      </c>
      <c r="L275" s="11">
        <f t="shared" si="135"/>
        <v>0</v>
      </c>
      <c r="M275" s="11">
        <f t="shared" si="130"/>
        <v>0</v>
      </c>
      <c r="N275" s="11">
        <f t="shared" si="130"/>
        <v>0</v>
      </c>
      <c r="O275" s="11">
        <f t="shared" si="126"/>
        <v>0</v>
      </c>
      <c r="P275" s="11">
        <f t="shared" si="126"/>
        <v>0</v>
      </c>
      <c r="Q275" s="11">
        <f t="shared" si="126"/>
        <v>0</v>
      </c>
      <c r="R275" s="11">
        <f t="shared" si="126"/>
        <v>0</v>
      </c>
      <c r="S275" s="11">
        <f t="shared" si="126"/>
        <v>0</v>
      </c>
      <c r="T275" s="11">
        <f t="shared" si="126"/>
        <v>280</v>
      </c>
      <c r="U275" s="40">
        <f t="shared" si="108"/>
        <v>9.4E-2</v>
      </c>
      <c r="V275" s="11">
        <f t="shared" si="138"/>
        <v>42.766151046405824</v>
      </c>
      <c r="W275" s="11">
        <f t="shared" si="138"/>
        <v>37333.333333333328</v>
      </c>
      <c r="X275" s="11">
        <f t="shared" si="137"/>
        <v>1866.6666666666665</v>
      </c>
      <c r="Y275" s="11">
        <f t="shared" si="137"/>
        <v>2800</v>
      </c>
      <c r="Z275" s="11">
        <f t="shared" si="137"/>
        <v>1.5000000000000002</v>
      </c>
      <c r="AA275" s="11">
        <f t="shared" si="137"/>
        <v>11.547005383792515</v>
      </c>
      <c r="AB275" s="11">
        <f t="shared" si="137"/>
        <v>280</v>
      </c>
      <c r="AC275" s="11">
        <f t="shared" si="137"/>
        <v>280</v>
      </c>
      <c r="AD275" s="11">
        <f t="shared" si="137"/>
        <v>1143.3333333333333</v>
      </c>
      <c r="AE275" s="11">
        <f t="shared" si="137"/>
        <v>326.66666666666663</v>
      </c>
      <c r="AF275" s="11">
        <f t="shared" si="137"/>
        <v>490</v>
      </c>
      <c r="AG275" s="11">
        <f t="shared" si="137"/>
        <v>1.5000000000000002</v>
      </c>
      <c r="AH275" s="11">
        <f t="shared" si="137"/>
        <v>2.0207259421636903</v>
      </c>
      <c r="AI275" s="11">
        <f t="shared" si="137"/>
        <v>0</v>
      </c>
      <c r="AJ275" s="11">
        <f t="shared" si="137"/>
        <v>0</v>
      </c>
      <c r="AK275" s="11">
        <f t="shared" si="137"/>
        <v>0</v>
      </c>
      <c r="AL275" s="11">
        <f t="shared" si="133"/>
        <v>0</v>
      </c>
      <c r="AM275" s="11">
        <f t="shared" si="133"/>
        <v>0</v>
      </c>
      <c r="AN275" s="11">
        <f t="shared" si="132"/>
        <v>0</v>
      </c>
      <c r="AO275" s="11">
        <f t="shared" si="132"/>
        <v>0</v>
      </c>
      <c r="AP275" s="11">
        <f t="shared" si="132"/>
        <v>0</v>
      </c>
      <c r="AQ275" s="11">
        <f t="shared" si="132"/>
        <v>0</v>
      </c>
      <c r="AR275" s="11">
        <f t="shared" si="132"/>
        <v>0</v>
      </c>
      <c r="AS275" s="11">
        <f t="shared" si="132"/>
        <v>0</v>
      </c>
      <c r="AT275" s="11">
        <f t="shared" si="132"/>
        <v>0</v>
      </c>
      <c r="AU275" s="11">
        <f t="shared" si="132"/>
        <v>0</v>
      </c>
      <c r="AV275" s="11">
        <f t="shared" si="132"/>
        <v>0</v>
      </c>
      <c r="AW275" s="11">
        <f t="shared" si="134"/>
        <v>0</v>
      </c>
      <c r="AX275" s="11">
        <f t="shared" si="134"/>
        <v>0</v>
      </c>
      <c r="AY275" s="11">
        <f t="shared" si="134"/>
        <v>0</v>
      </c>
      <c r="AZ275" s="11">
        <f t="shared" si="134"/>
        <v>0</v>
      </c>
      <c r="BA275" s="11">
        <f t="shared" si="134"/>
        <v>0</v>
      </c>
      <c r="BB275" s="11">
        <f t="shared" si="134"/>
        <v>0</v>
      </c>
      <c r="BC275" s="11">
        <f t="shared" si="134"/>
        <v>0</v>
      </c>
      <c r="BD275" s="11">
        <f t="shared" si="134"/>
        <v>0</v>
      </c>
      <c r="BE275" s="11">
        <f t="shared" si="134"/>
        <v>0</v>
      </c>
      <c r="BF275" s="15" t="str">
        <f t="shared" si="109"/>
        <v>ČSN 42 5522</v>
      </c>
      <c r="BG275" s="42">
        <v>2.198</v>
      </c>
      <c r="BH275" s="17">
        <f t="shared" si="110"/>
        <v>40</v>
      </c>
      <c r="BI275" s="17">
        <f t="shared" si="111"/>
        <v>7</v>
      </c>
      <c r="BX275" s="18">
        <f t="shared" si="128"/>
        <v>280</v>
      </c>
      <c r="BY275" s="42">
        <v>9.4E-2</v>
      </c>
      <c r="BZ275" s="43">
        <f t="shared" si="112"/>
        <v>42.766151046405824</v>
      </c>
      <c r="CA275" s="18">
        <f t="shared" si="117"/>
        <v>37333.333333333328</v>
      </c>
      <c r="CB275" s="18">
        <f t="shared" si="118"/>
        <v>1866.6666666666665</v>
      </c>
      <c r="CC275" s="18">
        <f t="shared" si="119"/>
        <v>2800</v>
      </c>
      <c r="CD275" s="25">
        <f t="shared" si="113"/>
        <v>1.5000000000000002</v>
      </c>
      <c r="CE275" s="26">
        <f t="shared" si="114"/>
        <v>11.547005383792515</v>
      </c>
      <c r="CF275" s="18">
        <f t="shared" si="115"/>
        <v>280</v>
      </c>
      <c r="CG275" s="18">
        <f t="shared" si="120"/>
        <v>280</v>
      </c>
      <c r="CH275" s="18">
        <f t="shared" si="121"/>
        <v>1143.3333333333333</v>
      </c>
      <c r="CI275" s="18">
        <f t="shared" si="122"/>
        <v>326.66666666666663</v>
      </c>
      <c r="CJ275" s="18">
        <f t="shared" si="123"/>
        <v>490</v>
      </c>
      <c r="CK275" s="25">
        <f t="shared" si="116"/>
        <v>1.5000000000000002</v>
      </c>
      <c r="CL275" s="26">
        <f t="shared" si="124"/>
        <v>2.0207259421636903</v>
      </c>
      <c r="DJ275" s="20" t="s">
        <v>317</v>
      </c>
    </row>
    <row r="276" spans="1:114" x14ac:dyDescent="0.2">
      <c r="A276" s="15" t="s">
        <v>105</v>
      </c>
      <c r="B276" s="10" t="s">
        <v>376</v>
      </c>
      <c r="C276" s="11">
        <f t="shared" si="107"/>
        <v>2.512</v>
      </c>
      <c r="D276" s="11">
        <f t="shared" si="136"/>
        <v>40</v>
      </c>
      <c r="E276" s="11">
        <f t="shared" si="136"/>
        <v>8</v>
      </c>
      <c r="F276" s="11">
        <f t="shared" si="136"/>
        <v>0</v>
      </c>
      <c r="G276" s="11">
        <f t="shared" si="135"/>
        <v>0</v>
      </c>
      <c r="H276" s="11">
        <f t="shared" si="135"/>
        <v>0</v>
      </c>
      <c r="I276" s="11">
        <f t="shared" si="135"/>
        <v>0</v>
      </c>
      <c r="J276" s="11">
        <f t="shared" si="135"/>
        <v>0</v>
      </c>
      <c r="K276" s="11">
        <f t="shared" si="135"/>
        <v>0</v>
      </c>
      <c r="L276" s="11">
        <f t="shared" si="135"/>
        <v>0</v>
      </c>
      <c r="M276" s="11">
        <f t="shared" si="130"/>
        <v>0</v>
      </c>
      <c r="N276" s="11">
        <f t="shared" si="130"/>
        <v>0</v>
      </c>
      <c r="O276" s="11">
        <f t="shared" si="126"/>
        <v>0</v>
      </c>
      <c r="P276" s="11">
        <f t="shared" si="126"/>
        <v>0</v>
      </c>
      <c r="Q276" s="11">
        <f t="shared" si="126"/>
        <v>0</v>
      </c>
      <c r="R276" s="11">
        <f t="shared" ref="R276:T339" si="139">IF($A276="x",BV276,"")</f>
        <v>0</v>
      </c>
      <c r="S276" s="11">
        <f t="shared" si="139"/>
        <v>0</v>
      </c>
      <c r="T276" s="11">
        <f t="shared" si="139"/>
        <v>320</v>
      </c>
      <c r="U276" s="40">
        <f t="shared" si="108"/>
        <v>9.6000000000000002E-2</v>
      </c>
      <c r="V276" s="11">
        <f t="shared" si="138"/>
        <v>38.216560509554142</v>
      </c>
      <c r="W276" s="11">
        <f t="shared" si="138"/>
        <v>42666.666666666664</v>
      </c>
      <c r="X276" s="11">
        <f t="shared" si="137"/>
        <v>2133.333333333333</v>
      </c>
      <c r="Y276" s="11">
        <f t="shared" si="137"/>
        <v>3200</v>
      </c>
      <c r="Z276" s="11">
        <f t="shared" si="137"/>
        <v>1.5000000000000002</v>
      </c>
      <c r="AA276" s="11">
        <f t="shared" si="137"/>
        <v>11.547005383792515</v>
      </c>
      <c r="AB276" s="11">
        <f t="shared" si="137"/>
        <v>320</v>
      </c>
      <c r="AC276" s="11">
        <f t="shared" si="137"/>
        <v>320</v>
      </c>
      <c r="AD276" s="11">
        <f t="shared" si="137"/>
        <v>1706.6666666666665</v>
      </c>
      <c r="AE276" s="11">
        <f t="shared" si="137"/>
        <v>426.66666666666663</v>
      </c>
      <c r="AF276" s="11">
        <f t="shared" si="137"/>
        <v>640</v>
      </c>
      <c r="AG276" s="11">
        <f t="shared" si="137"/>
        <v>1.5000000000000002</v>
      </c>
      <c r="AH276" s="11">
        <f t="shared" si="137"/>
        <v>2.3094010767585029</v>
      </c>
      <c r="AI276" s="11">
        <f t="shared" si="137"/>
        <v>0</v>
      </c>
      <c r="AJ276" s="11">
        <f t="shared" si="137"/>
        <v>0</v>
      </c>
      <c r="AK276" s="11">
        <f t="shared" si="137"/>
        <v>0</v>
      </c>
      <c r="AL276" s="11">
        <f t="shared" si="133"/>
        <v>0</v>
      </c>
      <c r="AM276" s="11">
        <f t="shared" si="133"/>
        <v>0</v>
      </c>
      <c r="AN276" s="11">
        <f t="shared" si="132"/>
        <v>0</v>
      </c>
      <c r="AO276" s="11">
        <f t="shared" si="132"/>
        <v>0</v>
      </c>
      <c r="AP276" s="11">
        <f t="shared" si="132"/>
        <v>0</v>
      </c>
      <c r="AQ276" s="11">
        <f t="shared" si="132"/>
        <v>0</v>
      </c>
      <c r="AR276" s="11">
        <f t="shared" si="132"/>
        <v>0</v>
      </c>
      <c r="AS276" s="11">
        <f t="shared" si="132"/>
        <v>0</v>
      </c>
      <c r="AT276" s="11">
        <f t="shared" si="132"/>
        <v>0</v>
      </c>
      <c r="AU276" s="11">
        <f t="shared" si="132"/>
        <v>0</v>
      </c>
      <c r="AV276" s="11">
        <f t="shared" si="132"/>
        <v>0</v>
      </c>
      <c r="AW276" s="11">
        <f t="shared" si="134"/>
        <v>0</v>
      </c>
      <c r="AX276" s="11">
        <f t="shared" si="134"/>
        <v>0</v>
      </c>
      <c r="AY276" s="11">
        <f t="shared" si="134"/>
        <v>0</v>
      </c>
      <c r="AZ276" s="11">
        <f t="shared" si="134"/>
        <v>0</v>
      </c>
      <c r="BA276" s="11">
        <f t="shared" si="134"/>
        <v>0</v>
      </c>
      <c r="BB276" s="11">
        <f t="shared" si="134"/>
        <v>0</v>
      </c>
      <c r="BC276" s="11">
        <f t="shared" si="134"/>
        <v>0</v>
      </c>
      <c r="BD276" s="11">
        <f t="shared" si="134"/>
        <v>0</v>
      </c>
      <c r="BE276" s="11">
        <f t="shared" si="134"/>
        <v>0</v>
      </c>
      <c r="BF276" s="15" t="str">
        <f t="shared" si="109"/>
        <v>ČSN 42 5522</v>
      </c>
      <c r="BG276" s="42">
        <v>2.512</v>
      </c>
      <c r="BH276" s="17">
        <f t="shared" si="110"/>
        <v>40</v>
      </c>
      <c r="BI276" s="17">
        <f t="shared" si="111"/>
        <v>8</v>
      </c>
      <c r="BX276" s="18">
        <f t="shared" si="128"/>
        <v>320</v>
      </c>
      <c r="BY276" s="42">
        <v>9.6000000000000002E-2</v>
      </c>
      <c r="BZ276" s="43">
        <f t="shared" si="112"/>
        <v>38.216560509554142</v>
      </c>
      <c r="CA276" s="18">
        <f t="shared" si="117"/>
        <v>42666.666666666664</v>
      </c>
      <c r="CB276" s="18">
        <f t="shared" si="118"/>
        <v>2133.333333333333</v>
      </c>
      <c r="CC276" s="18">
        <f t="shared" si="119"/>
        <v>3200</v>
      </c>
      <c r="CD276" s="25">
        <f t="shared" si="113"/>
        <v>1.5000000000000002</v>
      </c>
      <c r="CE276" s="26">
        <f t="shared" si="114"/>
        <v>11.547005383792515</v>
      </c>
      <c r="CF276" s="18">
        <f t="shared" si="115"/>
        <v>320</v>
      </c>
      <c r="CG276" s="18">
        <f t="shared" si="120"/>
        <v>320</v>
      </c>
      <c r="CH276" s="18">
        <f t="shared" si="121"/>
        <v>1706.6666666666665</v>
      </c>
      <c r="CI276" s="18">
        <f t="shared" si="122"/>
        <v>426.66666666666663</v>
      </c>
      <c r="CJ276" s="18">
        <f t="shared" si="123"/>
        <v>640</v>
      </c>
      <c r="CK276" s="25">
        <f t="shared" si="116"/>
        <v>1.5000000000000002</v>
      </c>
      <c r="CL276" s="26">
        <f t="shared" si="124"/>
        <v>2.3094010767585029</v>
      </c>
      <c r="DJ276" s="20" t="s">
        <v>317</v>
      </c>
    </row>
    <row r="277" spans="1:114" x14ac:dyDescent="0.2">
      <c r="A277" s="15" t="s">
        <v>105</v>
      </c>
      <c r="B277" s="10" t="s">
        <v>377</v>
      </c>
      <c r="C277" s="11">
        <f t="shared" si="107"/>
        <v>3.14</v>
      </c>
      <c r="D277" s="11">
        <f t="shared" si="136"/>
        <v>40</v>
      </c>
      <c r="E277" s="11">
        <f t="shared" si="136"/>
        <v>10</v>
      </c>
      <c r="F277" s="11">
        <f t="shared" si="136"/>
        <v>0</v>
      </c>
      <c r="G277" s="11">
        <f t="shared" si="135"/>
        <v>0</v>
      </c>
      <c r="H277" s="11">
        <f t="shared" si="135"/>
        <v>0</v>
      </c>
      <c r="I277" s="11">
        <f t="shared" si="135"/>
        <v>0</v>
      </c>
      <c r="J277" s="11">
        <f t="shared" si="135"/>
        <v>0</v>
      </c>
      <c r="K277" s="11">
        <f t="shared" si="135"/>
        <v>0</v>
      </c>
      <c r="L277" s="11">
        <f t="shared" si="135"/>
        <v>0</v>
      </c>
      <c r="M277" s="11">
        <f t="shared" si="130"/>
        <v>0</v>
      </c>
      <c r="N277" s="11">
        <f t="shared" si="130"/>
        <v>0</v>
      </c>
      <c r="O277" s="11">
        <f t="shared" si="130"/>
        <v>0</v>
      </c>
      <c r="P277" s="11">
        <f t="shared" si="130"/>
        <v>0</v>
      </c>
      <c r="Q277" s="11">
        <f t="shared" si="130"/>
        <v>0</v>
      </c>
      <c r="R277" s="11">
        <f t="shared" si="139"/>
        <v>0</v>
      </c>
      <c r="S277" s="11">
        <f t="shared" si="139"/>
        <v>0</v>
      </c>
      <c r="T277" s="11">
        <f t="shared" si="139"/>
        <v>400</v>
      </c>
      <c r="U277" s="40">
        <f t="shared" si="108"/>
        <v>0.1</v>
      </c>
      <c r="V277" s="11">
        <f t="shared" si="138"/>
        <v>31.847133757961789</v>
      </c>
      <c r="W277" s="11">
        <f t="shared" si="138"/>
        <v>53333.333333333328</v>
      </c>
      <c r="X277" s="11">
        <f t="shared" si="137"/>
        <v>2666.6666666666665</v>
      </c>
      <c r="Y277" s="11">
        <f t="shared" si="137"/>
        <v>4000</v>
      </c>
      <c r="Z277" s="11">
        <f t="shared" si="137"/>
        <v>1.5</v>
      </c>
      <c r="AA277" s="11">
        <f t="shared" si="137"/>
        <v>11.547005383792515</v>
      </c>
      <c r="AB277" s="11">
        <f t="shared" si="137"/>
        <v>400</v>
      </c>
      <c r="AC277" s="11">
        <f t="shared" si="137"/>
        <v>400</v>
      </c>
      <c r="AD277" s="11">
        <f t="shared" si="137"/>
        <v>3333.333333333333</v>
      </c>
      <c r="AE277" s="11">
        <f t="shared" si="137"/>
        <v>666.66666666666663</v>
      </c>
      <c r="AF277" s="11">
        <f t="shared" si="137"/>
        <v>1000</v>
      </c>
      <c r="AG277" s="11">
        <f t="shared" si="137"/>
        <v>1.5</v>
      </c>
      <c r="AH277" s="11">
        <f t="shared" si="137"/>
        <v>2.8867513459481287</v>
      </c>
      <c r="AI277" s="11">
        <f t="shared" si="137"/>
        <v>0</v>
      </c>
      <c r="AJ277" s="11">
        <f t="shared" si="137"/>
        <v>0</v>
      </c>
      <c r="AK277" s="11">
        <f t="shared" si="137"/>
        <v>0</v>
      </c>
      <c r="AL277" s="11">
        <f t="shared" si="133"/>
        <v>0</v>
      </c>
      <c r="AM277" s="11">
        <f t="shared" si="133"/>
        <v>0</v>
      </c>
      <c r="AN277" s="11">
        <f t="shared" si="132"/>
        <v>0</v>
      </c>
      <c r="AO277" s="11">
        <f t="shared" si="132"/>
        <v>0</v>
      </c>
      <c r="AP277" s="11">
        <f t="shared" si="132"/>
        <v>0</v>
      </c>
      <c r="AQ277" s="11">
        <f t="shared" si="132"/>
        <v>0</v>
      </c>
      <c r="AR277" s="11">
        <f t="shared" si="132"/>
        <v>0</v>
      </c>
      <c r="AS277" s="11">
        <f t="shared" si="132"/>
        <v>0</v>
      </c>
      <c r="AT277" s="11">
        <f t="shared" si="132"/>
        <v>0</v>
      </c>
      <c r="AU277" s="11">
        <f t="shared" si="132"/>
        <v>0</v>
      </c>
      <c r="AV277" s="11">
        <f t="shared" si="132"/>
        <v>0</v>
      </c>
      <c r="AW277" s="11">
        <f t="shared" si="134"/>
        <v>0</v>
      </c>
      <c r="AX277" s="11">
        <f t="shared" si="134"/>
        <v>0</v>
      </c>
      <c r="AY277" s="11">
        <f t="shared" si="134"/>
        <v>0</v>
      </c>
      <c r="AZ277" s="11">
        <f t="shared" si="134"/>
        <v>0</v>
      </c>
      <c r="BA277" s="11">
        <f t="shared" si="134"/>
        <v>0</v>
      </c>
      <c r="BB277" s="11">
        <f t="shared" si="134"/>
        <v>0</v>
      </c>
      <c r="BC277" s="11">
        <f t="shared" si="134"/>
        <v>0</v>
      </c>
      <c r="BD277" s="11">
        <f t="shared" si="134"/>
        <v>0</v>
      </c>
      <c r="BE277" s="11">
        <f t="shared" si="134"/>
        <v>0</v>
      </c>
      <c r="BF277" s="15" t="str">
        <f t="shared" si="109"/>
        <v>ČSN 42 5522</v>
      </c>
      <c r="BG277" s="42">
        <v>3.14</v>
      </c>
      <c r="BH277" s="17">
        <f t="shared" si="110"/>
        <v>40</v>
      </c>
      <c r="BI277" s="17">
        <f t="shared" si="111"/>
        <v>10</v>
      </c>
      <c r="BX277" s="18">
        <f t="shared" si="128"/>
        <v>400</v>
      </c>
      <c r="BY277" s="42">
        <v>0.1</v>
      </c>
      <c r="BZ277" s="43">
        <f t="shared" si="112"/>
        <v>31.847133757961789</v>
      </c>
      <c r="CA277" s="18">
        <f t="shared" si="117"/>
        <v>53333.333333333328</v>
      </c>
      <c r="CB277" s="18">
        <f t="shared" si="118"/>
        <v>2666.6666666666665</v>
      </c>
      <c r="CC277" s="18">
        <f t="shared" si="119"/>
        <v>4000</v>
      </c>
      <c r="CD277" s="25">
        <f t="shared" si="113"/>
        <v>1.5</v>
      </c>
      <c r="CE277" s="26">
        <f t="shared" si="114"/>
        <v>11.547005383792515</v>
      </c>
      <c r="CF277" s="18">
        <f t="shared" si="115"/>
        <v>400</v>
      </c>
      <c r="CG277" s="18">
        <f t="shared" si="120"/>
        <v>400</v>
      </c>
      <c r="CH277" s="18">
        <f t="shared" si="121"/>
        <v>3333.333333333333</v>
      </c>
      <c r="CI277" s="18">
        <f t="shared" si="122"/>
        <v>666.66666666666663</v>
      </c>
      <c r="CJ277" s="18">
        <f t="shared" si="123"/>
        <v>1000</v>
      </c>
      <c r="CK277" s="25">
        <f t="shared" si="116"/>
        <v>1.5</v>
      </c>
      <c r="CL277" s="26">
        <f t="shared" si="124"/>
        <v>2.8867513459481287</v>
      </c>
      <c r="DJ277" s="20" t="s">
        <v>317</v>
      </c>
    </row>
    <row r="278" spans="1:114" x14ac:dyDescent="0.2">
      <c r="A278" s="15" t="s">
        <v>105</v>
      </c>
      <c r="B278" s="10" t="s">
        <v>378</v>
      </c>
      <c r="C278" s="11">
        <f t="shared" si="107"/>
        <v>3.7679999999999998</v>
      </c>
      <c r="D278" s="11">
        <f t="shared" si="136"/>
        <v>40</v>
      </c>
      <c r="E278" s="11">
        <f t="shared" si="136"/>
        <v>12</v>
      </c>
      <c r="F278" s="11">
        <f t="shared" si="136"/>
        <v>0</v>
      </c>
      <c r="G278" s="11">
        <f t="shared" si="135"/>
        <v>0</v>
      </c>
      <c r="H278" s="11">
        <f t="shared" si="135"/>
        <v>0</v>
      </c>
      <c r="I278" s="11">
        <f t="shared" si="135"/>
        <v>0</v>
      </c>
      <c r="J278" s="11">
        <f t="shared" si="135"/>
        <v>0</v>
      </c>
      <c r="K278" s="11">
        <f t="shared" si="135"/>
        <v>0</v>
      </c>
      <c r="L278" s="11">
        <f t="shared" si="135"/>
        <v>0</v>
      </c>
      <c r="M278" s="11">
        <f t="shared" si="130"/>
        <v>0</v>
      </c>
      <c r="N278" s="11">
        <f t="shared" si="130"/>
        <v>0</v>
      </c>
      <c r="O278" s="11">
        <f t="shared" si="130"/>
        <v>0</v>
      </c>
      <c r="P278" s="11">
        <f t="shared" si="130"/>
        <v>0</v>
      </c>
      <c r="Q278" s="11">
        <f t="shared" si="130"/>
        <v>0</v>
      </c>
      <c r="R278" s="11">
        <f t="shared" si="139"/>
        <v>0</v>
      </c>
      <c r="S278" s="11">
        <f t="shared" si="139"/>
        <v>0</v>
      </c>
      <c r="T278" s="11">
        <f t="shared" si="139"/>
        <v>480</v>
      </c>
      <c r="U278" s="40">
        <f t="shared" si="108"/>
        <v>0.104</v>
      </c>
      <c r="V278" s="11">
        <f t="shared" si="138"/>
        <v>27.600849256900215</v>
      </c>
      <c r="W278" s="11">
        <f t="shared" si="138"/>
        <v>64000</v>
      </c>
      <c r="X278" s="11">
        <f t="shared" si="137"/>
        <v>3200</v>
      </c>
      <c r="Y278" s="11">
        <f t="shared" si="137"/>
        <v>4800</v>
      </c>
      <c r="Z278" s="11">
        <f t="shared" si="137"/>
        <v>1.5</v>
      </c>
      <c r="AA278" s="11">
        <f t="shared" si="137"/>
        <v>11.547005383792516</v>
      </c>
      <c r="AB278" s="11">
        <f t="shared" si="137"/>
        <v>480</v>
      </c>
      <c r="AC278" s="11">
        <f t="shared" si="137"/>
        <v>480</v>
      </c>
      <c r="AD278" s="11">
        <f t="shared" si="137"/>
        <v>5759.9999999999991</v>
      </c>
      <c r="AE278" s="11">
        <f t="shared" si="137"/>
        <v>959.99999999999989</v>
      </c>
      <c r="AF278" s="11">
        <f t="shared" si="137"/>
        <v>1440</v>
      </c>
      <c r="AG278" s="11">
        <f t="shared" si="137"/>
        <v>1.5000000000000002</v>
      </c>
      <c r="AH278" s="11">
        <f t="shared" si="137"/>
        <v>3.4641016151377544</v>
      </c>
      <c r="AI278" s="11">
        <f t="shared" si="137"/>
        <v>0</v>
      </c>
      <c r="AJ278" s="11">
        <f t="shared" si="137"/>
        <v>0</v>
      </c>
      <c r="AK278" s="11">
        <f t="shared" si="137"/>
        <v>0</v>
      </c>
      <c r="AL278" s="11">
        <f t="shared" si="133"/>
        <v>0</v>
      </c>
      <c r="AM278" s="11">
        <f t="shared" si="133"/>
        <v>0</v>
      </c>
      <c r="AN278" s="11">
        <f t="shared" si="132"/>
        <v>0</v>
      </c>
      <c r="AO278" s="11">
        <f t="shared" si="132"/>
        <v>0</v>
      </c>
      <c r="AP278" s="11">
        <f t="shared" si="132"/>
        <v>0</v>
      </c>
      <c r="AQ278" s="11">
        <f t="shared" si="132"/>
        <v>0</v>
      </c>
      <c r="AR278" s="11">
        <f t="shared" si="132"/>
        <v>0</v>
      </c>
      <c r="AS278" s="11">
        <f t="shared" si="132"/>
        <v>0</v>
      </c>
      <c r="AT278" s="11">
        <f t="shared" si="132"/>
        <v>0</v>
      </c>
      <c r="AU278" s="11">
        <f t="shared" si="132"/>
        <v>0</v>
      </c>
      <c r="AV278" s="11">
        <f t="shared" si="132"/>
        <v>0</v>
      </c>
      <c r="AW278" s="11">
        <f t="shared" si="134"/>
        <v>0</v>
      </c>
      <c r="AX278" s="11">
        <f t="shared" si="134"/>
        <v>0</v>
      </c>
      <c r="AY278" s="11">
        <f t="shared" si="134"/>
        <v>0</v>
      </c>
      <c r="AZ278" s="11">
        <f t="shared" si="134"/>
        <v>0</v>
      </c>
      <c r="BA278" s="11">
        <f t="shared" si="134"/>
        <v>0</v>
      </c>
      <c r="BB278" s="11">
        <f t="shared" si="134"/>
        <v>0</v>
      </c>
      <c r="BC278" s="11">
        <f t="shared" si="134"/>
        <v>0</v>
      </c>
      <c r="BD278" s="11">
        <f t="shared" si="134"/>
        <v>0</v>
      </c>
      <c r="BE278" s="11">
        <f t="shared" si="134"/>
        <v>0</v>
      </c>
      <c r="BF278" s="15" t="str">
        <f t="shared" si="109"/>
        <v>ČSN 42 5522</v>
      </c>
      <c r="BG278" s="42">
        <v>3.7679999999999998</v>
      </c>
      <c r="BH278" s="17">
        <f t="shared" si="110"/>
        <v>40</v>
      </c>
      <c r="BI278" s="17">
        <f t="shared" si="111"/>
        <v>12</v>
      </c>
      <c r="BX278" s="18">
        <f t="shared" si="128"/>
        <v>480</v>
      </c>
      <c r="BY278" s="42">
        <v>0.104</v>
      </c>
      <c r="BZ278" s="43">
        <f t="shared" si="112"/>
        <v>27.600849256900215</v>
      </c>
      <c r="CA278" s="18">
        <f t="shared" si="117"/>
        <v>64000</v>
      </c>
      <c r="CB278" s="18">
        <f t="shared" si="118"/>
        <v>3200</v>
      </c>
      <c r="CC278" s="18">
        <f t="shared" si="119"/>
        <v>4800</v>
      </c>
      <c r="CD278" s="25">
        <f t="shared" si="113"/>
        <v>1.5</v>
      </c>
      <c r="CE278" s="26">
        <f t="shared" si="114"/>
        <v>11.547005383792516</v>
      </c>
      <c r="CF278" s="18">
        <f t="shared" si="115"/>
        <v>480</v>
      </c>
      <c r="CG278" s="18">
        <f t="shared" si="120"/>
        <v>480</v>
      </c>
      <c r="CH278" s="18">
        <f t="shared" si="121"/>
        <v>5759.9999999999991</v>
      </c>
      <c r="CI278" s="18">
        <f t="shared" si="122"/>
        <v>959.99999999999989</v>
      </c>
      <c r="CJ278" s="18">
        <f t="shared" si="123"/>
        <v>1440</v>
      </c>
      <c r="CK278" s="25">
        <f t="shared" si="116"/>
        <v>1.5000000000000002</v>
      </c>
      <c r="CL278" s="26">
        <f t="shared" si="124"/>
        <v>3.4641016151377544</v>
      </c>
      <c r="DJ278" s="20" t="s">
        <v>317</v>
      </c>
    </row>
    <row r="279" spans="1:114" x14ac:dyDescent="0.2">
      <c r="A279" s="15" t="s">
        <v>105</v>
      </c>
      <c r="B279" s="10" t="s">
        <v>379</v>
      </c>
      <c r="C279" s="11">
        <f t="shared" si="107"/>
        <v>4.3959999999999999</v>
      </c>
      <c r="D279" s="11">
        <f t="shared" si="136"/>
        <v>40</v>
      </c>
      <c r="E279" s="11">
        <f t="shared" si="136"/>
        <v>14</v>
      </c>
      <c r="F279" s="11">
        <f t="shared" si="136"/>
        <v>0</v>
      </c>
      <c r="G279" s="11">
        <f t="shared" si="135"/>
        <v>0</v>
      </c>
      <c r="H279" s="11">
        <f t="shared" si="135"/>
        <v>0</v>
      </c>
      <c r="I279" s="11">
        <f t="shared" si="135"/>
        <v>0</v>
      </c>
      <c r="J279" s="11">
        <f t="shared" si="135"/>
        <v>0</v>
      </c>
      <c r="K279" s="11">
        <f t="shared" si="135"/>
        <v>0</v>
      </c>
      <c r="L279" s="11">
        <f t="shared" si="135"/>
        <v>0</v>
      </c>
      <c r="M279" s="11">
        <f t="shared" si="130"/>
        <v>0</v>
      </c>
      <c r="N279" s="11">
        <f t="shared" si="130"/>
        <v>0</v>
      </c>
      <c r="O279" s="11">
        <f t="shared" si="130"/>
        <v>0</v>
      </c>
      <c r="P279" s="11">
        <f t="shared" si="130"/>
        <v>0</v>
      </c>
      <c r="Q279" s="11">
        <f t="shared" si="130"/>
        <v>0</v>
      </c>
      <c r="R279" s="11">
        <f t="shared" si="139"/>
        <v>0</v>
      </c>
      <c r="S279" s="11">
        <f t="shared" si="139"/>
        <v>0</v>
      </c>
      <c r="T279" s="11">
        <f t="shared" si="139"/>
        <v>560</v>
      </c>
      <c r="U279" s="40">
        <f t="shared" si="108"/>
        <v>0.108</v>
      </c>
      <c r="V279" s="11">
        <f t="shared" si="138"/>
        <v>24.56778889899909</v>
      </c>
      <c r="W279" s="11">
        <f t="shared" si="138"/>
        <v>74666.666666666657</v>
      </c>
      <c r="X279" s="11">
        <f t="shared" si="137"/>
        <v>3733.333333333333</v>
      </c>
      <c r="Y279" s="11">
        <f t="shared" si="137"/>
        <v>5600</v>
      </c>
      <c r="Z279" s="11">
        <f t="shared" si="137"/>
        <v>1.5000000000000002</v>
      </c>
      <c r="AA279" s="11">
        <f t="shared" si="137"/>
        <v>11.547005383792515</v>
      </c>
      <c r="AB279" s="11">
        <f t="shared" si="137"/>
        <v>560</v>
      </c>
      <c r="AC279" s="11">
        <f t="shared" si="137"/>
        <v>560</v>
      </c>
      <c r="AD279" s="11">
        <f t="shared" si="137"/>
        <v>9146.6666666666661</v>
      </c>
      <c r="AE279" s="11">
        <f t="shared" si="137"/>
        <v>1306.6666666666665</v>
      </c>
      <c r="AF279" s="11">
        <f t="shared" si="137"/>
        <v>1960</v>
      </c>
      <c r="AG279" s="11">
        <f t="shared" si="137"/>
        <v>1.5000000000000002</v>
      </c>
      <c r="AH279" s="11">
        <f t="shared" si="137"/>
        <v>4.0414518843273806</v>
      </c>
      <c r="AI279" s="11">
        <f t="shared" si="137"/>
        <v>0</v>
      </c>
      <c r="AJ279" s="11">
        <f t="shared" si="137"/>
        <v>0</v>
      </c>
      <c r="AK279" s="11">
        <f t="shared" si="137"/>
        <v>0</v>
      </c>
      <c r="AL279" s="11">
        <f t="shared" si="133"/>
        <v>0</v>
      </c>
      <c r="AM279" s="11">
        <f t="shared" si="133"/>
        <v>0</v>
      </c>
      <c r="AN279" s="11">
        <f t="shared" si="132"/>
        <v>0</v>
      </c>
      <c r="AO279" s="11">
        <f t="shared" si="132"/>
        <v>0</v>
      </c>
      <c r="AP279" s="11">
        <f t="shared" si="132"/>
        <v>0</v>
      </c>
      <c r="AQ279" s="11">
        <f t="shared" si="132"/>
        <v>0</v>
      </c>
      <c r="AR279" s="11">
        <f t="shared" si="132"/>
        <v>0</v>
      </c>
      <c r="AS279" s="11">
        <f t="shared" si="132"/>
        <v>0</v>
      </c>
      <c r="AT279" s="11">
        <f t="shared" si="132"/>
        <v>0</v>
      </c>
      <c r="AU279" s="11">
        <f t="shared" si="132"/>
        <v>0</v>
      </c>
      <c r="AV279" s="11">
        <f t="shared" si="132"/>
        <v>0</v>
      </c>
      <c r="AW279" s="11">
        <f t="shared" si="134"/>
        <v>0</v>
      </c>
      <c r="AX279" s="11">
        <f t="shared" si="134"/>
        <v>0</v>
      </c>
      <c r="AY279" s="11">
        <f t="shared" si="134"/>
        <v>0</v>
      </c>
      <c r="AZ279" s="11">
        <f t="shared" si="134"/>
        <v>0</v>
      </c>
      <c r="BA279" s="11">
        <f t="shared" si="134"/>
        <v>0</v>
      </c>
      <c r="BB279" s="11">
        <f t="shared" si="134"/>
        <v>0</v>
      </c>
      <c r="BC279" s="11">
        <f t="shared" si="134"/>
        <v>0</v>
      </c>
      <c r="BD279" s="11">
        <f t="shared" si="134"/>
        <v>0</v>
      </c>
      <c r="BE279" s="11">
        <f t="shared" si="134"/>
        <v>0</v>
      </c>
      <c r="BF279" s="15" t="str">
        <f t="shared" si="109"/>
        <v>ČSN 42 5522</v>
      </c>
      <c r="BG279" s="42">
        <v>4.3959999999999999</v>
      </c>
      <c r="BH279" s="17">
        <f t="shared" si="110"/>
        <v>40</v>
      </c>
      <c r="BI279" s="17">
        <f t="shared" si="111"/>
        <v>14</v>
      </c>
      <c r="BX279" s="18">
        <f t="shared" si="128"/>
        <v>560</v>
      </c>
      <c r="BY279" s="42">
        <v>0.108</v>
      </c>
      <c r="BZ279" s="43">
        <f t="shared" si="112"/>
        <v>24.56778889899909</v>
      </c>
      <c r="CA279" s="18">
        <f t="shared" si="117"/>
        <v>74666.666666666657</v>
      </c>
      <c r="CB279" s="18">
        <f t="shared" si="118"/>
        <v>3733.333333333333</v>
      </c>
      <c r="CC279" s="18">
        <f t="shared" si="119"/>
        <v>5600</v>
      </c>
      <c r="CD279" s="25">
        <f t="shared" si="113"/>
        <v>1.5000000000000002</v>
      </c>
      <c r="CE279" s="26">
        <f t="shared" si="114"/>
        <v>11.547005383792515</v>
      </c>
      <c r="CF279" s="18">
        <f t="shared" si="115"/>
        <v>560</v>
      </c>
      <c r="CG279" s="18">
        <f t="shared" si="120"/>
        <v>560</v>
      </c>
      <c r="CH279" s="18">
        <f t="shared" si="121"/>
        <v>9146.6666666666661</v>
      </c>
      <c r="CI279" s="18">
        <f t="shared" si="122"/>
        <v>1306.6666666666665</v>
      </c>
      <c r="CJ279" s="18">
        <f t="shared" si="123"/>
        <v>1960</v>
      </c>
      <c r="CK279" s="25">
        <f t="shared" si="116"/>
        <v>1.5000000000000002</v>
      </c>
      <c r="CL279" s="26">
        <f t="shared" si="124"/>
        <v>4.0414518843273806</v>
      </c>
      <c r="DJ279" s="20" t="s">
        <v>317</v>
      </c>
    </row>
    <row r="280" spans="1:114" x14ac:dyDescent="0.2">
      <c r="A280" s="15" t="s">
        <v>105</v>
      </c>
      <c r="B280" s="10" t="s">
        <v>380</v>
      </c>
      <c r="C280" s="11">
        <f t="shared" si="107"/>
        <v>5.024</v>
      </c>
      <c r="D280" s="11">
        <f t="shared" si="136"/>
        <v>40</v>
      </c>
      <c r="E280" s="11">
        <f t="shared" si="136"/>
        <v>16</v>
      </c>
      <c r="F280" s="11">
        <f t="shared" si="136"/>
        <v>0</v>
      </c>
      <c r="G280" s="11">
        <f t="shared" si="135"/>
        <v>0</v>
      </c>
      <c r="H280" s="11">
        <f t="shared" si="135"/>
        <v>0</v>
      </c>
      <c r="I280" s="11">
        <f t="shared" si="135"/>
        <v>0</v>
      </c>
      <c r="J280" s="11">
        <f t="shared" si="135"/>
        <v>0</v>
      </c>
      <c r="K280" s="11">
        <f t="shared" si="135"/>
        <v>0</v>
      </c>
      <c r="L280" s="11">
        <f t="shared" si="135"/>
        <v>0</v>
      </c>
      <c r="M280" s="11">
        <f t="shared" si="130"/>
        <v>0</v>
      </c>
      <c r="N280" s="11">
        <f t="shared" si="130"/>
        <v>0</v>
      </c>
      <c r="O280" s="11">
        <f t="shared" si="130"/>
        <v>0</v>
      </c>
      <c r="P280" s="11">
        <f t="shared" si="130"/>
        <v>0</v>
      </c>
      <c r="Q280" s="11">
        <f t="shared" si="130"/>
        <v>0</v>
      </c>
      <c r="R280" s="11">
        <f t="shared" si="139"/>
        <v>0</v>
      </c>
      <c r="S280" s="11">
        <f t="shared" si="139"/>
        <v>0</v>
      </c>
      <c r="T280" s="11">
        <f t="shared" si="139"/>
        <v>640</v>
      </c>
      <c r="U280" s="40">
        <f t="shared" si="108"/>
        <v>0.112</v>
      </c>
      <c r="V280" s="11">
        <f t="shared" si="138"/>
        <v>22.29299363057325</v>
      </c>
      <c r="W280" s="11">
        <f t="shared" si="138"/>
        <v>85333.333333333328</v>
      </c>
      <c r="X280" s="11">
        <f t="shared" si="137"/>
        <v>4266.6666666666661</v>
      </c>
      <c r="Y280" s="11">
        <f t="shared" si="137"/>
        <v>6400</v>
      </c>
      <c r="Z280" s="11">
        <f t="shared" si="137"/>
        <v>1.5000000000000002</v>
      </c>
      <c r="AA280" s="11">
        <f t="shared" si="137"/>
        <v>11.547005383792515</v>
      </c>
      <c r="AB280" s="11">
        <f t="shared" si="137"/>
        <v>640</v>
      </c>
      <c r="AC280" s="11">
        <f t="shared" si="137"/>
        <v>640</v>
      </c>
      <c r="AD280" s="11">
        <f t="shared" si="137"/>
        <v>13653.333333333332</v>
      </c>
      <c r="AE280" s="11">
        <f t="shared" si="137"/>
        <v>1706.6666666666665</v>
      </c>
      <c r="AF280" s="11">
        <f t="shared" si="137"/>
        <v>2560</v>
      </c>
      <c r="AG280" s="11">
        <f t="shared" si="137"/>
        <v>1.5000000000000002</v>
      </c>
      <c r="AH280" s="11">
        <f t="shared" si="137"/>
        <v>4.6188021535170058</v>
      </c>
      <c r="AI280" s="11">
        <f t="shared" si="137"/>
        <v>0</v>
      </c>
      <c r="AJ280" s="11">
        <f t="shared" si="137"/>
        <v>0</v>
      </c>
      <c r="AK280" s="11">
        <f t="shared" si="137"/>
        <v>0</v>
      </c>
      <c r="AL280" s="11">
        <f t="shared" si="133"/>
        <v>0</v>
      </c>
      <c r="AM280" s="11">
        <f t="shared" si="133"/>
        <v>0</v>
      </c>
      <c r="AN280" s="11">
        <f t="shared" si="132"/>
        <v>0</v>
      </c>
      <c r="AO280" s="11">
        <f t="shared" si="132"/>
        <v>0</v>
      </c>
      <c r="AP280" s="11">
        <f t="shared" si="132"/>
        <v>0</v>
      </c>
      <c r="AQ280" s="11">
        <f t="shared" si="132"/>
        <v>0</v>
      </c>
      <c r="AR280" s="11">
        <f t="shared" si="132"/>
        <v>0</v>
      </c>
      <c r="AS280" s="11">
        <f t="shared" si="132"/>
        <v>0</v>
      </c>
      <c r="AT280" s="11">
        <f t="shared" si="132"/>
        <v>0</v>
      </c>
      <c r="AU280" s="11">
        <f t="shared" si="132"/>
        <v>0</v>
      </c>
      <c r="AV280" s="11">
        <f t="shared" si="132"/>
        <v>0</v>
      </c>
      <c r="AW280" s="11">
        <f t="shared" si="134"/>
        <v>0</v>
      </c>
      <c r="AX280" s="11">
        <f t="shared" si="134"/>
        <v>0</v>
      </c>
      <c r="AY280" s="11">
        <f t="shared" si="134"/>
        <v>0</v>
      </c>
      <c r="AZ280" s="11">
        <f t="shared" si="134"/>
        <v>0</v>
      </c>
      <c r="BA280" s="11">
        <f t="shared" si="134"/>
        <v>0</v>
      </c>
      <c r="BB280" s="11">
        <f t="shared" si="134"/>
        <v>0</v>
      </c>
      <c r="BC280" s="11">
        <f t="shared" si="134"/>
        <v>0</v>
      </c>
      <c r="BD280" s="11">
        <f t="shared" si="134"/>
        <v>0</v>
      </c>
      <c r="BE280" s="11">
        <f t="shared" si="134"/>
        <v>0</v>
      </c>
      <c r="BF280" s="15" t="str">
        <f t="shared" si="109"/>
        <v>ČSN 42 5522</v>
      </c>
      <c r="BG280" s="42">
        <v>5.024</v>
      </c>
      <c r="BH280" s="17">
        <f t="shared" si="110"/>
        <v>40</v>
      </c>
      <c r="BI280" s="17">
        <f t="shared" si="111"/>
        <v>16</v>
      </c>
      <c r="BX280" s="18">
        <f t="shared" si="128"/>
        <v>640</v>
      </c>
      <c r="BY280" s="42">
        <v>0.112</v>
      </c>
      <c r="BZ280" s="43">
        <f t="shared" si="112"/>
        <v>22.29299363057325</v>
      </c>
      <c r="CA280" s="18">
        <f t="shared" si="117"/>
        <v>85333.333333333328</v>
      </c>
      <c r="CB280" s="18">
        <f t="shared" si="118"/>
        <v>4266.6666666666661</v>
      </c>
      <c r="CC280" s="18">
        <f t="shared" si="119"/>
        <v>6400</v>
      </c>
      <c r="CD280" s="25">
        <f t="shared" si="113"/>
        <v>1.5000000000000002</v>
      </c>
      <c r="CE280" s="26">
        <f t="shared" si="114"/>
        <v>11.547005383792515</v>
      </c>
      <c r="CF280" s="18">
        <f t="shared" si="115"/>
        <v>640</v>
      </c>
      <c r="CG280" s="18">
        <f t="shared" si="120"/>
        <v>640</v>
      </c>
      <c r="CH280" s="18">
        <f t="shared" si="121"/>
        <v>13653.333333333332</v>
      </c>
      <c r="CI280" s="18">
        <f t="shared" si="122"/>
        <v>1706.6666666666665</v>
      </c>
      <c r="CJ280" s="18">
        <f t="shared" si="123"/>
        <v>2560</v>
      </c>
      <c r="CK280" s="25">
        <f t="shared" si="116"/>
        <v>1.5000000000000002</v>
      </c>
      <c r="CL280" s="26">
        <f t="shared" si="124"/>
        <v>4.6188021535170058</v>
      </c>
      <c r="DJ280" s="20" t="s">
        <v>317</v>
      </c>
    </row>
    <row r="281" spans="1:114" x14ac:dyDescent="0.2">
      <c r="A281" s="15" t="s">
        <v>105</v>
      </c>
      <c r="B281" s="10" t="s">
        <v>381</v>
      </c>
      <c r="C281" s="11">
        <f t="shared" ref="C281:C344" si="140">IF(A281="x",BG281*$C$4,0)</f>
        <v>6.28</v>
      </c>
      <c r="D281" s="11">
        <f t="shared" si="136"/>
        <v>40</v>
      </c>
      <c r="E281" s="11">
        <f t="shared" si="136"/>
        <v>20</v>
      </c>
      <c r="F281" s="11">
        <f t="shared" si="136"/>
        <v>0</v>
      </c>
      <c r="G281" s="11">
        <f t="shared" si="135"/>
        <v>0</v>
      </c>
      <c r="H281" s="11">
        <f t="shared" si="135"/>
        <v>0</v>
      </c>
      <c r="I281" s="11">
        <f t="shared" si="135"/>
        <v>0</v>
      </c>
      <c r="J281" s="11">
        <f t="shared" si="135"/>
        <v>0</v>
      </c>
      <c r="K281" s="11">
        <f t="shared" si="135"/>
        <v>0</v>
      </c>
      <c r="L281" s="11">
        <f t="shared" si="135"/>
        <v>0</v>
      </c>
      <c r="M281" s="11">
        <f t="shared" si="130"/>
        <v>0</v>
      </c>
      <c r="N281" s="11">
        <f t="shared" si="130"/>
        <v>0</v>
      </c>
      <c r="O281" s="11">
        <f t="shared" si="130"/>
        <v>0</v>
      </c>
      <c r="P281" s="11">
        <f t="shared" si="130"/>
        <v>0</v>
      </c>
      <c r="Q281" s="11">
        <f t="shared" si="130"/>
        <v>0</v>
      </c>
      <c r="R281" s="11">
        <f t="shared" si="139"/>
        <v>0</v>
      </c>
      <c r="S281" s="11">
        <f t="shared" si="139"/>
        <v>0</v>
      </c>
      <c r="T281" s="11">
        <f t="shared" si="139"/>
        <v>800</v>
      </c>
      <c r="U281" s="40">
        <f t="shared" ref="U281:U344" si="141">IF(A281="x",BY281*$U$4,0)</f>
        <v>0.12</v>
      </c>
      <c r="V281" s="11">
        <f t="shared" si="138"/>
        <v>19.108280254777071</v>
      </c>
      <c r="W281" s="11">
        <f t="shared" si="138"/>
        <v>106666.66666666666</v>
      </c>
      <c r="X281" s="11">
        <f t="shared" si="137"/>
        <v>5333.333333333333</v>
      </c>
      <c r="Y281" s="11">
        <f t="shared" si="137"/>
        <v>8000</v>
      </c>
      <c r="Z281" s="11">
        <f t="shared" si="137"/>
        <v>1.5</v>
      </c>
      <c r="AA281" s="11">
        <f t="shared" si="137"/>
        <v>11.547005383792515</v>
      </c>
      <c r="AB281" s="11">
        <f t="shared" si="137"/>
        <v>800</v>
      </c>
      <c r="AC281" s="11">
        <f t="shared" si="137"/>
        <v>800</v>
      </c>
      <c r="AD281" s="11">
        <f t="shared" si="137"/>
        <v>26666.666666666664</v>
      </c>
      <c r="AE281" s="11">
        <f t="shared" si="137"/>
        <v>2666.6666666666665</v>
      </c>
      <c r="AF281" s="11">
        <f t="shared" si="137"/>
        <v>4000</v>
      </c>
      <c r="AG281" s="11">
        <f t="shared" si="137"/>
        <v>1.5</v>
      </c>
      <c r="AH281" s="11">
        <f t="shared" si="137"/>
        <v>5.7735026918962573</v>
      </c>
      <c r="AI281" s="11">
        <f t="shared" si="137"/>
        <v>0</v>
      </c>
      <c r="AJ281" s="11">
        <f t="shared" si="137"/>
        <v>0</v>
      </c>
      <c r="AK281" s="11">
        <f t="shared" si="137"/>
        <v>0</v>
      </c>
      <c r="AL281" s="11">
        <f t="shared" si="133"/>
        <v>0</v>
      </c>
      <c r="AM281" s="11">
        <f t="shared" si="133"/>
        <v>0</v>
      </c>
      <c r="AN281" s="11">
        <f t="shared" si="132"/>
        <v>0</v>
      </c>
      <c r="AO281" s="11">
        <f t="shared" si="132"/>
        <v>0</v>
      </c>
      <c r="AP281" s="11">
        <f t="shared" si="132"/>
        <v>0</v>
      </c>
      <c r="AQ281" s="11">
        <f t="shared" si="132"/>
        <v>0</v>
      </c>
      <c r="AR281" s="11">
        <f t="shared" si="132"/>
        <v>0</v>
      </c>
      <c r="AS281" s="11">
        <f t="shared" si="132"/>
        <v>0</v>
      </c>
      <c r="AT281" s="11">
        <f t="shared" si="132"/>
        <v>0</v>
      </c>
      <c r="AU281" s="11">
        <f t="shared" si="132"/>
        <v>0</v>
      </c>
      <c r="AV281" s="11">
        <f t="shared" si="132"/>
        <v>0</v>
      </c>
      <c r="AW281" s="11">
        <f t="shared" si="134"/>
        <v>0</v>
      </c>
      <c r="AX281" s="11">
        <f t="shared" si="134"/>
        <v>0</v>
      </c>
      <c r="AY281" s="11">
        <f t="shared" si="134"/>
        <v>0</v>
      </c>
      <c r="AZ281" s="11">
        <f t="shared" si="134"/>
        <v>0</v>
      </c>
      <c r="BA281" s="11">
        <f t="shared" si="134"/>
        <v>0</v>
      </c>
      <c r="BB281" s="11">
        <f t="shared" si="134"/>
        <v>0</v>
      </c>
      <c r="BC281" s="11">
        <f t="shared" si="134"/>
        <v>0</v>
      </c>
      <c r="BD281" s="11">
        <f t="shared" si="134"/>
        <v>0</v>
      </c>
      <c r="BE281" s="11">
        <f t="shared" si="134"/>
        <v>0</v>
      </c>
      <c r="BF281" s="15" t="str">
        <f t="shared" ref="BF281:BF344" si="142">IF(A281="x",DJ281,0)</f>
        <v>ČSN 42 5522</v>
      </c>
      <c r="BG281" s="42">
        <v>6.28</v>
      </c>
      <c r="BH281" s="17">
        <f t="shared" ref="BH281:BH344" si="143">VALUE(MID(B281,FIND(" ",B281)+1,LEN(B281)-FIND(" ",B281)-LEN(BI281)-1))</f>
        <v>40</v>
      </c>
      <c r="BI281" s="17">
        <f t="shared" ref="BI281:BI344" si="144">VALUE(MID(B281,FIND("x",B281)+1,LEN(B281)-FIND("x",B281)))</f>
        <v>20</v>
      </c>
      <c r="BX281" s="18">
        <f t="shared" si="128"/>
        <v>800</v>
      </c>
      <c r="BY281" s="42">
        <v>0.12</v>
      </c>
      <c r="BZ281" s="43">
        <f t="shared" ref="BZ281:BZ344" si="145">BY281/(BX281*0.00000785)</f>
        <v>19.108280254777071</v>
      </c>
      <c r="CA281" s="18">
        <f t="shared" si="117"/>
        <v>106666.66666666666</v>
      </c>
      <c r="CB281" s="18">
        <f t="shared" si="118"/>
        <v>5333.333333333333</v>
      </c>
      <c r="CC281" s="18">
        <f t="shared" si="119"/>
        <v>8000</v>
      </c>
      <c r="CD281" s="25">
        <f t="shared" ref="CD281:CD344" si="146">CC281/CB281</f>
        <v>1.5</v>
      </c>
      <c r="CE281" s="26">
        <f t="shared" ref="CE281:CE344" si="147">SQRT(CA281/BX281)</f>
        <v>11.547005383792515</v>
      </c>
      <c r="CF281" s="18">
        <f t="shared" ref="CF281:CF344" si="148">BX281</f>
        <v>800</v>
      </c>
      <c r="CG281" s="18">
        <f t="shared" si="120"/>
        <v>800</v>
      </c>
      <c r="CH281" s="18">
        <f t="shared" si="121"/>
        <v>26666.666666666664</v>
      </c>
      <c r="CI281" s="18">
        <f t="shared" si="122"/>
        <v>2666.6666666666665</v>
      </c>
      <c r="CJ281" s="18">
        <f t="shared" si="123"/>
        <v>4000</v>
      </c>
      <c r="CK281" s="25">
        <f t="shared" ref="CK281:CK344" si="149">CJ281/CI281</f>
        <v>1.5</v>
      </c>
      <c r="CL281" s="26">
        <f t="shared" si="124"/>
        <v>5.7735026918962573</v>
      </c>
      <c r="DJ281" s="20" t="s">
        <v>317</v>
      </c>
    </row>
    <row r="282" spans="1:114" x14ac:dyDescent="0.2">
      <c r="A282" s="15" t="s">
        <v>105</v>
      </c>
      <c r="B282" s="10" t="s">
        <v>382</v>
      </c>
      <c r="C282" s="11">
        <f t="shared" si="140"/>
        <v>7.85</v>
      </c>
      <c r="D282" s="11">
        <f t="shared" si="136"/>
        <v>40</v>
      </c>
      <c r="E282" s="11">
        <f t="shared" si="136"/>
        <v>25</v>
      </c>
      <c r="F282" s="11">
        <f t="shared" si="136"/>
        <v>0</v>
      </c>
      <c r="G282" s="11">
        <f t="shared" si="135"/>
        <v>0</v>
      </c>
      <c r="H282" s="11">
        <f t="shared" si="135"/>
        <v>0</v>
      </c>
      <c r="I282" s="11">
        <f t="shared" si="135"/>
        <v>0</v>
      </c>
      <c r="J282" s="11">
        <f t="shared" si="135"/>
        <v>0</v>
      </c>
      <c r="K282" s="11">
        <f t="shared" si="135"/>
        <v>0</v>
      </c>
      <c r="L282" s="11">
        <f t="shared" si="135"/>
        <v>0</v>
      </c>
      <c r="M282" s="11">
        <f t="shared" si="130"/>
        <v>0</v>
      </c>
      <c r="N282" s="11">
        <f t="shared" si="130"/>
        <v>0</v>
      </c>
      <c r="O282" s="11">
        <f t="shared" si="130"/>
        <v>0</v>
      </c>
      <c r="P282" s="11">
        <f t="shared" si="130"/>
        <v>0</v>
      </c>
      <c r="Q282" s="11">
        <f t="shared" si="130"/>
        <v>0</v>
      </c>
      <c r="R282" s="11">
        <f t="shared" si="139"/>
        <v>0</v>
      </c>
      <c r="S282" s="11">
        <f t="shared" si="139"/>
        <v>0</v>
      </c>
      <c r="T282" s="11">
        <f t="shared" si="139"/>
        <v>1000</v>
      </c>
      <c r="U282" s="40">
        <f t="shared" si="141"/>
        <v>0.13</v>
      </c>
      <c r="V282" s="11">
        <f t="shared" si="138"/>
        <v>16.560509554140129</v>
      </c>
      <c r="W282" s="11">
        <f t="shared" si="138"/>
        <v>133333.33333333331</v>
      </c>
      <c r="X282" s="11">
        <f t="shared" si="137"/>
        <v>6666.6666666666661</v>
      </c>
      <c r="Y282" s="11">
        <f t="shared" si="137"/>
        <v>10000</v>
      </c>
      <c r="Z282" s="11">
        <f t="shared" si="137"/>
        <v>1.5000000000000002</v>
      </c>
      <c r="AA282" s="11">
        <f t="shared" si="137"/>
        <v>11.547005383792515</v>
      </c>
      <c r="AB282" s="11">
        <f t="shared" si="137"/>
        <v>1000</v>
      </c>
      <c r="AC282" s="11">
        <f t="shared" si="137"/>
        <v>1000</v>
      </c>
      <c r="AD282" s="11">
        <f t="shared" si="137"/>
        <v>52083.333333333328</v>
      </c>
      <c r="AE282" s="11">
        <f t="shared" si="137"/>
        <v>4166.6666666666661</v>
      </c>
      <c r="AF282" s="11">
        <f t="shared" si="137"/>
        <v>6250</v>
      </c>
      <c r="AG282" s="11">
        <f t="shared" si="137"/>
        <v>1.5000000000000002</v>
      </c>
      <c r="AH282" s="11">
        <f t="shared" si="137"/>
        <v>7.2168783648703219</v>
      </c>
      <c r="AI282" s="11">
        <f t="shared" si="137"/>
        <v>0</v>
      </c>
      <c r="AJ282" s="11">
        <f t="shared" si="137"/>
        <v>0</v>
      </c>
      <c r="AK282" s="11">
        <f t="shared" si="137"/>
        <v>0</v>
      </c>
      <c r="AL282" s="11">
        <f t="shared" si="133"/>
        <v>0</v>
      </c>
      <c r="AM282" s="11">
        <f t="shared" si="133"/>
        <v>0</v>
      </c>
      <c r="AN282" s="11">
        <f t="shared" si="132"/>
        <v>0</v>
      </c>
      <c r="AO282" s="11">
        <f t="shared" si="132"/>
        <v>0</v>
      </c>
      <c r="AP282" s="11">
        <f t="shared" si="132"/>
        <v>0</v>
      </c>
      <c r="AQ282" s="11">
        <f t="shared" si="132"/>
        <v>0</v>
      </c>
      <c r="AR282" s="11">
        <f t="shared" si="132"/>
        <v>0</v>
      </c>
      <c r="AS282" s="11">
        <f t="shared" si="132"/>
        <v>0</v>
      </c>
      <c r="AT282" s="11">
        <f t="shared" si="132"/>
        <v>0</v>
      </c>
      <c r="AU282" s="11">
        <f t="shared" si="132"/>
        <v>0</v>
      </c>
      <c r="AV282" s="11">
        <f t="shared" si="132"/>
        <v>0</v>
      </c>
      <c r="AW282" s="11">
        <f t="shared" si="134"/>
        <v>0</v>
      </c>
      <c r="AX282" s="11">
        <f t="shared" si="134"/>
        <v>0</v>
      </c>
      <c r="AY282" s="11">
        <f t="shared" si="134"/>
        <v>0</v>
      </c>
      <c r="AZ282" s="11">
        <f t="shared" si="134"/>
        <v>0</v>
      </c>
      <c r="BA282" s="11">
        <f t="shared" si="134"/>
        <v>0</v>
      </c>
      <c r="BB282" s="11">
        <f t="shared" si="134"/>
        <v>0</v>
      </c>
      <c r="BC282" s="11">
        <f t="shared" si="134"/>
        <v>0</v>
      </c>
      <c r="BD282" s="11">
        <f t="shared" si="134"/>
        <v>0</v>
      </c>
      <c r="BE282" s="11">
        <f t="shared" si="134"/>
        <v>0</v>
      </c>
      <c r="BF282" s="15" t="str">
        <f t="shared" si="142"/>
        <v>ČSN 42 5522</v>
      </c>
      <c r="BG282" s="42">
        <v>7.85</v>
      </c>
      <c r="BH282" s="17">
        <f t="shared" si="143"/>
        <v>40</v>
      </c>
      <c r="BI282" s="17">
        <f t="shared" si="144"/>
        <v>25</v>
      </c>
      <c r="BX282" s="18">
        <f t="shared" si="128"/>
        <v>1000</v>
      </c>
      <c r="BY282" s="42">
        <v>0.13</v>
      </c>
      <c r="BZ282" s="43">
        <f t="shared" si="145"/>
        <v>16.560509554140129</v>
      </c>
      <c r="CA282" s="18">
        <f t="shared" ref="CA282:CA345" si="150">1/12*BI282*BH282^3</f>
        <v>133333.33333333331</v>
      </c>
      <c r="CB282" s="18">
        <f t="shared" ref="CB282:CB345" si="151">1/6*BI282*BH282^2</f>
        <v>6666.6666666666661</v>
      </c>
      <c r="CC282" s="18">
        <f t="shared" ref="CC282:CC345" si="152">BI282*(BH282^2)/4</f>
        <v>10000</v>
      </c>
      <c r="CD282" s="25">
        <f t="shared" si="146"/>
        <v>1.5000000000000002</v>
      </c>
      <c r="CE282" s="26">
        <f t="shared" si="147"/>
        <v>11.547005383792515</v>
      </c>
      <c r="CF282" s="18">
        <f t="shared" si="148"/>
        <v>1000</v>
      </c>
      <c r="CG282" s="18">
        <f t="shared" ref="CG282:CG345" si="153">BX282</f>
        <v>1000</v>
      </c>
      <c r="CH282" s="18">
        <f t="shared" ref="CH282:CH345" si="154">1/12*BH282*BI282^3</f>
        <v>52083.333333333328</v>
      </c>
      <c r="CI282" s="18">
        <f t="shared" ref="CI282:CI345" si="155">1/6*BH282*BI282^2</f>
        <v>4166.6666666666661</v>
      </c>
      <c r="CJ282" s="18">
        <f t="shared" ref="CJ282:CJ345" si="156">BH282*(BI282^2)/4</f>
        <v>6250</v>
      </c>
      <c r="CK282" s="25">
        <f t="shared" si="149"/>
        <v>1.5000000000000002</v>
      </c>
      <c r="CL282" s="26">
        <f t="shared" ref="CL282:CL345" si="157">SQRT(CH282/BX282)</f>
        <v>7.2168783648703219</v>
      </c>
      <c r="DJ282" s="20" t="s">
        <v>317</v>
      </c>
    </row>
    <row r="283" spans="1:114" x14ac:dyDescent="0.2">
      <c r="A283" s="15" t="s">
        <v>105</v>
      </c>
      <c r="B283" s="10" t="s">
        <v>383</v>
      </c>
      <c r="C283" s="11">
        <f t="shared" si="140"/>
        <v>9.42</v>
      </c>
      <c r="D283" s="11">
        <f t="shared" si="136"/>
        <v>40</v>
      </c>
      <c r="E283" s="11">
        <f t="shared" si="136"/>
        <v>30</v>
      </c>
      <c r="F283" s="11">
        <f t="shared" si="136"/>
        <v>0</v>
      </c>
      <c r="G283" s="11">
        <f t="shared" si="135"/>
        <v>0</v>
      </c>
      <c r="H283" s="11">
        <f t="shared" si="135"/>
        <v>0</v>
      </c>
      <c r="I283" s="11">
        <f t="shared" si="135"/>
        <v>0</v>
      </c>
      <c r="J283" s="11">
        <f t="shared" si="135"/>
        <v>0</v>
      </c>
      <c r="K283" s="11">
        <f t="shared" si="135"/>
        <v>0</v>
      </c>
      <c r="L283" s="11">
        <f t="shared" si="135"/>
        <v>0</v>
      </c>
      <c r="M283" s="11">
        <f t="shared" si="130"/>
        <v>0</v>
      </c>
      <c r="N283" s="11">
        <f t="shared" si="130"/>
        <v>0</v>
      </c>
      <c r="O283" s="11">
        <f t="shared" si="130"/>
        <v>0</v>
      </c>
      <c r="P283" s="11">
        <f t="shared" si="130"/>
        <v>0</v>
      </c>
      <c r="Q283" s="11">
        <f t="shared" si="130"/>
        <v>0</v>
      </c>
      <c r="R283" s="11">
        <f t="shared" si="139"/>
        <v>0</v>
      </c>
      <c r="S283" s="11">
        <f t="shared" si="139"/>
        <v>0</v>
      </c>
      <c r="T283" s="11">
        <f t="shared" si="139"/>
        <v>1200</v>
      </c>
      <c r="U283" s="40">
        <f t="shared" si="141"/>
        <v>0.14000000000000001</v>
      </c>
      <c r="V283" s="11">
        <f t="shared" si="138"/>
        <v>14.861995753715501</v>
      </c>
      <c r="W283" s="11">
        <f t="shared" si="138"/>
        <v>160000</v>
      </c>
      <c r="X283" s="11">
        <f t="shared" si="137"/>
        <v>8000</v>
      </c>
      <c r="Y283" s="11">
        <f t="shared" si="137"/>
        <v>12000</v>
      </c>
      <c r="Z283" s="11">
        <f t="shared" si="137"/>
        <v>1.5</v>
      </c>
      <c r="AA283" s="11">
        <f t="shared" si="137"/>
        <v>11.547005383792516</v>
      </c>
      <c r="AB283" s="11">
        <f t="shared" si="137"/>
        <v>1200</v>
      </c>
      <c r="AC283" s="11">
        <f t="shared" si="137"/>
        <v>1200</v>
      </c>
      <c r="AD283" s="11">
        <f t="shared" si="137"/>
        <v>89999.999999999985</v>
      </c>
      <c r="AE283" s="11">
        <f t="shared" si="137"/>
        <v>5999.9999999999991</v>
      </c>
      <c r="AF283" s="11">
        <f t="shared" si="137"/>
        <v>9000</v>
      </c>
      <c r="AG283" s="11">
        <f t="shared" si="137"/>
        <v>1.5000000000000002</v>
      </c>
      <c r="AH283" s="11">
        <f t="shared" si="137"/>
        <v>8.6602540378443855</v>
      </c>
      <c r="AI283" s="11">
        <f t="shared" si="137"/>
        <v>0</v>
      </c>
      <c r="AJ283" s="11">
        <f t="shared" si="137"/>
        <v>0</v>
      </c>
      <c r="AK283" s="11">
        <f t="shared" si="137"/>
        <v>0</v>
      </c>
      <c r="AL283" s="11">
        <f t="shared" si="133"/>
        <v>0</v>
      </c>
      <c r="AM283" s="11">
        <f t="shared" si="133"/>
        <v>0</v>
      </c>
      <c r="AN283" s="11">
        <f t="shared" si="132"/>
        <v>0</v>
      </c>
      <c r="AO283" s="11">
        <f t="shared" si="132"/>
        <v>0</v>
      </c>
      <c r="AP283" s="11">
        <f t="shared" si="132"/>
        <v>0</v>
      </c>
      <c r="AQ283" s="11">
        <f t="shared" si="132"/>
        <v>0</v>
      </c>
      <c r="AR283" s="11">
        <f t="shared" si="132"/>
        <v>0</v>
      </c>
      <c r="AS283" s="11">
        <f t="shared" si="132"/>
        <v>0</v>
      </c>
      <c r="AT283" s="11">
        <f t="shared" si="132"/>
        <v>0</v>
      </c>
      <c r="AU283" s="11">
        <f t="shared" si="132"/>
        <v>0</v>
      </c>
      <c r="AV283" s="11">
        <f t="shared" si="132"/>
        <v>0</v>
      </c>
      <c r="AW283" s="11">
        <f t="shared" si="134"/>
        <v>0</v>
      </c>
      <c r="AX283" s="11">
        <f t="shared" si="134"/>
        <v>0</v>
      </c>
      <c r="AY283" s="11">
        <f t="shared" si="134"/>
        <v>0</v>
      </c>
      <c r="AZ283" s="11">
        <f t="shared" si="134"/>
        <v>0</v>
      </c>
      <c r="BA283" s="11">
        <f t="shared" si="134"/>
        <v>0</v>
      </c>
      <c r="BB283" s="11">
        <f t="shared" si="134"/>
        <v>0</v>
      </c>
      <c r="BC283" s="11">
        <f t="shared" si="134"/>
        <v>0</v>
      </c>
      <c r="BD283" s="11">
        <f t="shared" si="134"/>
        <v>0</v>
      </c>
      <c r="BE283" s="11">
        <f t="shared" si="134"/>
        <v>0</v>
      </c>
      <c r="BF283" s="15" t="str">
        <f t="shared" si="142"/>
        <v>ČSN 42 5522</v>
      </c>
      <c r="BG283" s="42">
        <v>9.42</v>
      </c>
      <c r="BH283" s="17">
        <f t="shared" si="143"/>
        <v>40</v>
      </c>
      <c r="BI283" s="17">
        <f t="shared" si="144"/>
        <v>30</v>
      </c>
      <c r="BX283" s="18">
        <f t="shared" si="128"/>
        <v>1200</v>
      </c>
      <c r="BY283" s="42">
        <v>0.14000000000000001</v>
      </c>
      <c r="BZ283" s="43">
        <f t="shared" si="145"/>
        <v>14.861995753715501</v>
      </c>
      <c r="CA283" s="18">
        <f t="shared" si="150"/>
        <v>160000</v>
      </c>
      <c r="CB283" s="18">
        <f t="shared" si="151"/>
        <v>8000</v>
      </c>
      <c r="CC283" s="18">
        <f t="shared" si="152"/>
        <v>12000</v>
      </c>
      <c r="CD283" s="25">
        <f t="shared" si="146"/>
        <v>1.5</v>
      </c>
      <c r="CE283" s="26">
        <f t="shared" si="147"/>
        <v>11.547005383792516</v>
      </c>
      <c r="CF283" s="18">
        <f t="shared" si="148"/>
        <v>1200</v>
      </c>
      <c r="CG283" s="18">
        <f t="shared" si="153"/>
        <v>1200</v>
      </c>
      <c r="CH283" s="18">
        <f t="shared" si="154"/>
        <v>89999.999999999985</v>
      </c>
      <c r="CI283" s="18">
        <f t="shared" si="155"/>
        <v>5999.9999999999991</v>
      </c>
      <c r="CJ283" s="18">
        <f t="shared" si="156"/>
        <v>9000</v>
      </c>
      <c r="CK283" s="25">
        <f t="shared" si="149"/>
        <v>1.5000000000000002</v>
      </c>
      <c r="CL283" s="26">
        <f t="shared" si="157"/>
        <v>8.6602540378443855</v>
      </c>
      <c r="DJ283" s="20" t="s">
        <v>317</v>
      </c>
    </row>
    <row r="284" spans="1:114" x14ac:dyDescent="0.2">
      <c r="A284" s="15" t="s">
        <v>105</v>
      </c>
      <c r="B284" s="10" t="s">
        <v>384</v>
      </c>
      <c r="C284" s="11">
        <f t="shared" si="140"/>
        <v>1.7662500000000001</v>
      </c>
      <c r="D284" s="11">
        <f t="shared" si="136"/>
        <v>45</v>
      </c>
      <c r="E284" s="11">
        <f t="shared" si="136"/>
        <v>5</v>
      </c>
      <c r="F284" s="11">
        <f t="shared" si="136"/>
        <v>0</v>
      </c>
      <c r="G284" s="11">
        <f t="shared" si="135"/>
        <v>0</v>
      </c>
      <c r="H284" s="11">
        <f t="shared" si="135"/>
        <v>0</v>
      </c>
      <c r="I284" s="11">
        <f t="shared" si="135"/>
        <v>0</v>
      </c>
      <c r="J284" s="11">
        <f t="shared" si="135"/>
        <v>0</v>
      </c>
      <c r="K284" s="11">
        <f t="shared" si="135"/>
        <v>0</v>
      </c>
      <c r="L284" s="11">
        <f t="shared" si="135"/>
        <v>0</v>
      </c>
      <c r="M284" s="11">
        <f t="shared" si="130"/>
        <v>0</v>
      </c>
      <c r="N284" s="11">
        <f t="shared" si="130"/>
        <v>0</v>
      </c>
      <c r="O284" s="11">
        <f t="shared" si="130"/>
        <v>0</v>
      </c>
      <c r="P284" s="11">
        <f t="shared" si="130"/>
        <v>0</v>
      </c>
      <c r="Q284" s="11">
        <f t="shared" si="130"/>
        <v>0</v>
      </c>
      <c r="R284" s="11">
        <f t="shared" si="139"/>
        <v>0</v>
      </c>
      <c r="S284" s="11">
        <f t="shared" si="139"/>
        <v>0</v>
      </c>
      <c r="T284" s="11">
        <f t="shared" si="139"/>
        <v>225</v>
      </c>
      <c r="U284" s="40">
        <f t="shared" si="141"/>
        <v>0.1</v>
      </c>
      <c r="V284" s="11">
        <f t="shared" si="138"/>
        <v>56.617126680820959</v>
      </c>
      <c r="W284" s="11">
        <f t="shared" si="138"/>
        <v>37968.75</v>
      </c>
      <c r="X284" s="11">
        <f t="shared" si="137"/>
        <v>1687.4999999999998</v>
      </c>
      <c r="Y284" s="11">
        <f t="shared" si="137"/>
        <v>2531.25</v>
      </c>
      <c r="Z284" s="11">
        <f t="shared" si="137"/>
        <v>1.5000000000000002</v>
      </c>
      <c r="AA284" s="11">
        <f t="shared" si="137"/>
        <v>12.99038105676658</v>
      </c>
      <c r="AB284" s="11">
        <f t="shared" si="137"/>
        <v>225</v>
      </c>
      <c r="AC284" s="11">
        <f t="shared" si="137"/>
        <v>225</v>
      </c>
      <c r="AD284" s="11">
        <f t="shared" si="137"/>
        <v>468.75</v>
      </c>
      <c r="AE284" s="11">
        <f t="shared" si="137"/>
        <v>187.5</v>
      </c>
      <c r="AF284" s="11">
        <f t="shared" si="137"/>
        <v>281.25</v>
      </c>
      <c r="AG284" s="11">
        <f t="shared" si="137"/>
        <v>1.5</v>
      </c>
      <c r="AH284" s="11">
        <f t="shared" si="137"/>
        <v>1.4433756729740645</v>
      </c>
      <c r="AI284" s="11">
        <f t="shared" si="137"/>
        <v>0</v>
      </c>
      <c r="AJ284" s="11">
        <f t="shared" si="137"/>
        <v>0</v>
      </c>
      <c r="AK284" s="11">
        <f t="shared" si="137"/>
        <v>0</v>
      </c>
      <c r="AL284" s="11">
        <f t="shared" si="133"/>
        <v>0</v>
      </c>
      <c r="AM284" s="11">
        <f t="shared" si="133"/>
        <v>0</v>
      </c>
      <c r="AN284" s="11">
        <f t="shared" si="132"/>
        <v>0</v>
      </c>
      <c r="AO284" s="11">
        <f t="shared" si="132"/>
        <v>0</v>
      </c>
      <c r="AP284" s="11">
        <f t="shared" si="132"/>
        <v>0</v>
      </c>
      <c r="AQ284" s="11">
        <f t="shared" si="132"/>
        <v>0</v>
      </c>
      <c r="AR284" s="11">
        <f t="shared" si="132"/>
        <v>0</v>
      </c>
      <c r="AS284" s="11">
        <f t="shared" si="132"/>
        <v>0</v>
      </c>
      <c r="AT284" s="11">
        <f t="shared" si="132"/>
        <v>0</v>
      </c>
      <c r="AU284" s="11">
        <f t="shared" si="132"/>
        <v>0</v>
      </c>
      <c r="AV284" s="11">
        <f t="shared" si="132"/>
        <v>0</v>
      </c>
      <c r="AW284" s="11">
        <f t="shared" si="134"/>
        <v>0</v>
      </c>
      <c r="AX284" s="11">
        <f t="shared" si="134"/>
        <v>0</v>
      </c>
      <c r="AY284" s="11">
        <f t="shared" si="134"/>
        <v>0</v>
      </c>
      <c r="AZ284" s="11">
        <f t="shared" si="134"/>
        <v>0</v>
      </c>
      <c r="BA284" s="11">
        <f t="shared" si="134"/>
        <v>0</v>
      </c>
      <c r="BB284" s="11">
        <f t="shared" si="134"/>
        <v>0</v>
      </c>
      <c r="BC284" s="11">
        <f t="shared" si="134"/>
        <v>0</v>
      </c>
      <c r="BD284" s="11">
        <f t="shared" si="134"/>
        <v>0</v>
      </c>
      <c r="BE284" s="11">
        <f t="shared" si="134"/>
        <v>0</v>
      </c>
      <c r="BF284" s="15" t="str">
        <f t="shared" si="142"/>
        <v>ČSN 42 5522</v>
      </c>
      <c r="BG284" s="42">
        <v>1.7662500000000001</v>
      </c>
      <c r="BH284" s="17">
        <f t="shared" si="143"/>
        <v>45</v>
      </c>
      <c r="BI284" s="17">
        <f t="shared" si="144"/>
        <v>5</v>
      </c>
      <c r="BX284" s="18">
        <f t="shared" si="128"/>
        <v>225</v>
      </c>
      <c r="BY284" s="42">
        <v>0.1</v>
      </c>
      <c r="BZ284" s="43">
        <f t="shared" si="145"/>
        <v>56.617126680820959</v>
      </c>
      <c r="CA284" s="18">
        <f t="shared" si="150"/>
        <v>37968.75</v>
      </c>
      <c r="CB284" s="18">
        <f t="shared" si="151"/>
        <v>1687.4999999999998</v>
      </c>
      <c r="CC284" s="18">
        <f t="shared" si="152"/>
        <v>2531.25</v>
      </c>
      <c r="CD284" s="25">
        <f t="shared" si="146"/>
        <v>1.5000000000000002</v>
      </c>
      <c r="CE284" s="26">
        <f t="shared" si="147"/>
        <v>12.99038105676658</v>
      </c>
      <c r="CF284" s="18">
        <f t="shared" si="148"/>
        <v>225</v>
      </c>
      <c r="CG284" s="18">
        <f t="shared" si="153"/>
        <v>225</v>
      </c>
      <c r="CH284" s="18">
        <f t="shared" si="154"/>
        <v>468.75</v>
      </c>
      <c r="CI284" s="18">
        <f t="shared" si="155"/>
        <v>187.5</v>
      </c>
      <c r="CJ284" s="18">
        <f t="shared" si="156"/>
        <v>281.25</v>
      </c>
      <c r="CK284" s="25">
        <f t="shared" si="149"/>
        <v>1.5</v>
      </c>
      <c r="CL284" s="26">
        <f t="shared" si="157"/>
        <v>1.4433756729740645</v>
      </c>
      <c r="DJ284" s="20" t="s">
        <v>317</v>
      </c>
    </row>
    <row r="285" spans="1:114" x14ac:dyDescent="0.2">
      <c r="A285" s="15" t="s">
        <v>105</v>
      </c>
      <c r="B285" s="10" t="s">
        <v>385</v>
      </c>
      <c r="C285" s="11">
        <f t="shared" si="140"/>
        <v>2.1194999999999999</v>
      </c>
      <c r="D285" s="11">
        <f t="shared" si="136"/>
        <v>45</v>
      </c>
      <c r="E285" s="11">
        <f t="shared" si="136"/>
        <v>6</v>
      </c>
      <c r="F285" s="11">
        <f t="shared" si="136"/>
        <v>0</v>
      </c>
      <c r="G285" s="11">
        <f t="shared" si="135"/>
        <v>0</v>
      </c>
      <c r="H285" s="11">
        <f t="shared" si="135"/>
        <v>0</v>
      </c>
      <c r="I285" s="11">
        <f t="shared" si="135"/>
        <v>0</v>
      </c>
      <c r="J285" s="11">
        <f t="shared" si="135"/>
        <v>0</v>
      </c>
      <c r="K285" s="11">
        <f t="shared" si="135"/>
        <v>0</v>
      </c>
      <c r="L285" s="11">
        <f t="shared" si="135"/>
        <v>0</v>
      </c>
      <c r="M285" s="11">
        <f t="shared" si="130"/>
        <v>0</v>
      </c>
      <c r="N285" s="11">
        <f t="shared" si="130"/>
        <v>0</v>
      </c>
      <c r="O285" s="11">
        <f t="shared" si="130"/>
        <v>0</v>
      </c>
      <c r="P285" s="11">
        <f t="shared" si="130"/>
        <v>0</v>
      </c>
      <c r="Q285" s="11">
        <f t="shared" si="130"/>
        <v>0</v>
      </c>
      <c r="R285" s="11">
        <f t="shared" si="139"/>
        <v>0</v>
      </c>
      <c r="S285" s="11">
        <f t="shared" si="139"/>
        <v>0</v>
      </c>
      <c r="T285" s="11">
        <f t="shared" si="139"/>
        <v>270</v>
      </c>
      <c r="U285" s="40">
        <f t="shared" si="141"/>
        <v>0.10199999999999999</v>
      </c>
      <c r="V285" s="11">
        <f t="shared" si="138"/>
        <v>48.124557678697805</v>
      </c>
      <c r="W285" s="11">
        <f t="shared" si="138"/>
        <v>45562.5</v>
      </c>
      <c r="X285" s="11">
        <f t="shared" si="137"/>
        <v>2025</v>
      </c>
      <c r="Y285" s="11">
        <f t="shared" si="137"/>
        <v>3037.5</v>
      </c>
      <c r="Z285" s="11">
        <f t="shared" si="137"/>
        <v>1.5</v>
      </c>
      <c r="AA285" s="11">
        <f t="shared" si="137"/>
        <v>12.99038105676658</v>
      </c>
      <c r="AB285" s="11">
        <f t="shared" si="137"/>
        <v>270</v>
      </c>
      <c r="AC285" s="11">
        <f t="shared" si="137"/>
        <v>270</v>
      </c>
      <c r="AD285" s="11">
        <f t="shared" si="137"/>
        <v>810</v>
      </c>
      <c r="AE285" s="11">
        <f t="shared" si="137"/>
        <v>270</v>
      </c>
      <c r="AF285" s="11">
        <f t="shared" si="137"/>
        <v>405</v>
      </c>
      <c r="AG285" s="11">
        <f t="shared" si="137"/>
        <v>1.5</v>
      </c>
      <c r="AH285" s="11">
        <f t="shared" si="137"/>
        <v>1.7320508075688772</v>
      </c>
      <c r="AI285" s="11">
        <f t="shared" si="137"/>
        <v>0</v>
      </c>
      <c r="AJ285" s="11">
        <f t="shared" si="137"/>
        <v>0</v>
      </c>
      <c r="AK285" s="11">
        <f t="shared" si="137"/>
        <v>0</v>
      </c>
      <c r="AL285" s="11">
        <f t="shared" si="133"/>
        <v>0</v>
      </c>
      <c r="AM285" s="11">
        <f t="shared" si="133"/>
        <v>0</v>
      </c>
      <c r="AN285" s="11">
        <f t="shared" si="132"/>
        <v>0</v>
      </c>
      <c r="AO285" s="11">
        <f t="shared" si="132"/>
        <v>0</v>
      </c>
      <c r="AP285" s="11">
        <f t="shared" si="132"/>
        <v>0</v>
      </c>
      <c r="AQ285" s="11">
        <f t="shared" si="132"/>
        <v>0</v>
      </c>
      <c r="AR285" s="11">
        <f t="shared" si="132"/>
        <v>0</v>
      </c>
      <c r="AS285" s="11">
        <f t="shared" si="132"/>
        <v>0</v>
      </c>
      <c r="AT285" s="11">
        <f t="shared" si="132"/>
        <v>0</v>
      </c>
      <c r="AU285" s="11">
        <f t="shared" si="132"/>
        <v>0</v>
      </c>
      <c r="AV285" s="11">
        <f t="shared" si="132"/>
        <v>0</v>
      </c>
      <c r="AW285" s="11">
        <f t="shared" si="134"/>
        <v>0</v>
      </c>
      <c r="AX285" s="11">
        <f t="shared" si="134"/>
        <v>0</v>
      </c>
      <c r="AY285" s="11">
        <f t="shared" si="134"/>
        <v>0</v>
      </c>
      <c r="AZ285" s="11">
        <f t="shared" si="134"/>
        <v>0</v>
      </c>
      <c r="BA285" s="11">
        <f t="shared" si="134"/>
        <v>0</v>
      </c>
      <c r="BB285" s="11">
        <f t="shared" si="134"/>
        <v>0</v>
      </c>
      <c r="BC285" s="11">
        <f t="shared" si="134"/>
        <v>0</v>
      </c>
      <c r="BD285" s="11">
        <f t="shared" si="134"/>
        <v>0</v>
      </c>
      <c r="BE285" s="11">
        <f t="shared" si="134"/>
        <v>0</v>
      </c>
      <c r="BF285" s="15" t="str">
        <f t="shared" si="142"/>
        <v>ČSN 42 5522</v>
      </c>
      <c r="BG285" s="42">
        <v>2.1194999999999999</v>
      </c>
      <c r="BH285" s="17">
        <f t="shared" si="143"/>
        <v>45</v>
      </c>
      <c r="BI285" s="17">
        <f t="shared" si="144"/>
        <v>6</v>
      </c>
      <c r="BX285" s="18">
        <f t="shared" si="128"/>
        <v>270</v>
      </c>
      <c r="BY285" s="42">
        <v>0.10199999999999999</v>
      </c>
      <c r="BZ285" s="43">
        <f t="shared" si="145"/>
        <v>48.124557678697805</v>
      </c>
      <c r="CA285" s="18">
        <f t="shared" si="150"/>
        <v>45562.5</v>
      </c>
      <c r="CB285" s="18">
        <f t="shared" si="151"/>
        <v>2025</v>
      </c>
      <c r="CC285" s="18">
        <f t="shared" si="152"/>
        <v>3037.5</v>
      </c>
      <c r="CD285" s="25">
        <f t="shared" si="146"/>
        <v>1.5</v>
      </c>
      <c r="CE285" s="26">
        <f t="shared" si="147"/>
        <v>12.99038105676658</v>
      </c>
      <c r="CF285" s="18">
        <f t="shared" si="148"/>
        <v>270</v>
      </c>
      <c r="CG285" s="18">
        <f t="shared" si="153"/>
        <v>270</v>
      </c>
      <c r="CH285" s="18">
        <f t="shared" si="154"/>
        <v>810</v>
      </c>
      <c r="CI285" s="18">
        <f t="shared" si="155"/>
        <v>270</v>
      </c>
      <c r="CJ285" s="18">
        <f t="shared" si="156"/>
        <v>405</v>
      </c>
      <c r="CK285" s="25">
        <f t="shared" si="149"/>
        <v>1.5</v>
      </c>
      <c r="CL285" s="26">
        <f t="shared" si="157"/>
        <v>1.7320508075688772</v>
      </c>
      <c r="DJ285" s="20" t="s">
        <v>317</v>
      </c>
    </row>
    <row r="286" spans="1:114" x14ac:dyDescent="0.2">
      <c r="A286" s="15" t="s">
        <v>105</v>
      </c>
      <c r="B286" s="10" t="s">
        <v>386</v>
      </c>
      <c r="C286" s="11">
        <f t="shared" si="140"/>
        <v>2.47275</v>
      </c>
      <c r="D286" s="11">
        <f t="shared" si="136"/>
        <v>45</v>
      </c>
      <c r="E286" s="11">
        <f t="shared" si="136"/>
        <v>7</v>
      </c>
      <c r="F286" s="11">
        <f t="shared" si="136"/>
        <v>0</v>
      </c>
      <c r="G286" s="11">
        <f t="shared" si="135"/>
        <v>0</v>
      </c>
      <c r="H286" s="11">
        <f t="shared" si="135"/>
        <v>0</v>
      </c>
      <c r="I286" s="11">
        <f t="shared" si="135"/>
        <v>0</v>
      </c>
      <c r="J286" s="11">
        <f t="shared" si="135"/>
        <v>0</v>
      </c>
      <c r="K286" s="11">
        <f t="shared" si="135"/>
        <v>0</v>
      </c>
      <c r="L286" s="11">
        <f t="shared" si="135"/>
        <v>0</v>
      </c>
      <c r="M286" s="11">
        <f t="shared" si="130"/>
        <v>0</v>
      </c>
      <c r="N286" s="11">
        <f t="shared" si="130"/>
        <v>0</v>
      </c>
      <c r="O286" s="11">
        <f t="shared" si="130"/>
        <v>0</v>
      </c>
      <c r="P286" s="11">
        <f t="shared" si="130"/>
        <v>0</v>
      </c>
      <c r="Q286" s="11">
        <f t="shared" si="130"/>
        <v>0</v>
      </c>
      <c r="R286" s="11">
        <f t="shared" si="139"/>
        <v>0</v>
      </c>
      <c r="S286" s="11">
        <f t="shared" si="139"/>
        <v>0</v>
      </c>
      <c r="T286" s="11">
        <f t="shared" si="139"/>
        <v>315</v>
      </c>
      <c r="U286" s="40">
        <f t="shared" si="141"/>
        <v>0.104</v>
      </c>
      <c r="V286" s="11">
        <f t="shared" si="138"/>
        <v>42.058436962895563</v>
      </c>
      <c r="W286" s="11">
        <f t="shared" si="138"/>
        <v>53156.249999999993</v>
      </c>
      <c r="X286" s="11">
        <f t="shared" si="137"/>
        <v>2362.4999999999995</v>
      </c>
      <c r="Y286" s="11">
        <f t="shared" si="137"/>
        <v>3543.75</v>
      </c>
      <c r="Z286" s="11">
        <f t="shared" si="137"/>
        <v>1.5000000000000002</v>
      </c>
      <c r="AA286" s="11">
        <f t="shared" si="137"/>
        <v>12.990381056766578</v>
      </c>
      <c r="AB286" s="11">
        <f t="shared" si="137"/>
        <v>315</v>
      </c>
      <c r="AC286" s="11">
        <f t="shared" si="137"/>
        <v>315</v>
      </c>
      <c r="AD286" s="11">
        <f t="shared" si="137"/>
        <v>1286.25</v>
      </c>
      <c r="AE286" s="11">
        <f t="shared" si="137"/>
        <v>367.5</v>
      </c>
      <c r="AF286" s="11">
        <f t="shared" si="137"/>
        <v>551.25</v>
      </c>
      <c r="AG286" s="11">
        <f t="shared" si="137"/>
        <v>1.5</v>
      </c>
      <c r="AH286" s="11">
        <f t="shared" si="137"/>
        <v>2.0207259421636903</v>
      </c>
      <c r="AI286" s="11">
        <f t="shared" si="137"/>
        <v>0</v>
      </c>
      <c r="AJ286" s="11">
        <f t="shared" si="137"/>
        <v>0</v>
      </c>
      <c r="AK286" s="11">
        <f t="shared" si="137"/>
        <v>0</v>
      </c>
      <c r="AL286" s="11">
        <f t="shared" si="133"/>
        <v>0</v>
      </c>
      <c r="AM286" s="11">
        <f t="shared" si="133"/>
        <v>0</v>
      </c>
      <c r="AN286" s="11">
        <f t="shared" si="132"/>
        <v>0</v>
      </c>
      <c r="AO286" s="11">
        <f t="shared" si="132"/>
        <v>0</v>
      </c>
      <c r="AP286" s="11">
        <f t="shared" si="132"/>
        <v>0</v>
      </c>
      <c r="AQ286" s="11">
        <f t="shared" si="132"/>
        <v>0</v>
      </c>
      <c r="AR286" s="11">
        <f t="shared" si="132"/>
        <v>0</v>
      </c>
      <c r="AS286" s="11">
        <f t="shared" si="132"/>
        <v>0</v>
      </c>
      <c r="AT286" s="11">
        <f t="shared" si="132"/>
        <v>0</v>
      </c>
      <c r="AU286" s="11">
        <f t="shared" si="132"/>
        <v>0</v>
      </c>
      <c r="AV286" s="11">
        <f t="shared" si="132"/>
        <v>0</v>
      </c>
      <c r="AW286" s="11">
        <f t="shared" si="134"/>
        <v>0</v>
      </c>
      <c r="AX286" s="11">
        <f t="shared" si="134"/>
        <v>0</v>
      </c>
      <c r="AY286" s="11">
        <f t="shared" si="134"/>
        <v>0</v>
      </c>
      <c r="AZ286" s="11">
        <f t="shared" si="134"/>
        <v>0</v>
      </c>
      <c r="BA286" s="11">
        <f t="shared" si="134"/>
        <v>0</v>
      </c>
      <c r="BB286" s="11">
        <f t="shared" si="134"/>
        <v>0</v>
      </c>
      <c r="BC286" s="11">
        <f t="shared" si="134"/>
        <v>0</v>
      </c>
      <c r="BD286" s="11">
        <f t="shared" si="134"/>
        <v>0</v>
      </c>
      <c r="BE286" s="11">
        <f t="shared" si="134"/>
        <v>0</v>
      </c>
      <c r="BF286" s="15" t="str">
        <f t="shared" si="142"/>
        <v>ČSN 42 5522</v>
      </c>
      <c r="BG286" s="42">
        <v>2.47275</v>
      </c>
      <c r="BH286" s="17">
        <f t="shared" si="143"/>
        <v>45</v>
      </c>
      <c r="BI286" s="17">
        <f t="shared" si="144"/>
        <v>7</v>
      </c>
      <c r="BX286" s="18">
        <f t="shared" si="128"/>
        <v>315</v>
      </c>
      <c r="BY286" s="42">
        <v>0.104</v>
      </c>
      <c r="BZ286" s="43">
        <f t="shared" si="145"/>
        <v>42.058436962895563</v>
      </c>
      <c r="CA286" s="18">
        <f t="shared" si="150"/>
        <v>53156.249999999993</v>
      </c>
      <c r="CB286" s="18">
        <f t="shared" si="151"/>
        <v>2362.4999999999995</v>
      </c>
      <c r="CC286" s="18">
        <f t="shared" si="152"/>
        <v>3543.75</v>
      </c>
      <c r="CD286" s="25">
        <f t="shared" si="146"/>
        <v>1.5000000000000002</v>
      </c>
      <c r="CE286" s="26">
        <f t="shared" si="147"/>
        <v>12.990381056766578</v>
      </c>
      <c r="CF286" s="18">
        <f t="shared" si="148"/>
        <v>315</v>
      </c>
      <c r="CG286" s="18">
        <f t="shared" si="153"/>
        <v>315</v>
      </c>
      <c r="CH286" s="18">
        <f t="shared" si="154"/>
        <v>1286.25</v>
      </c>
      <c r="CI286" s="18">
        <f t="shared" si="155"/>
        <v>367.5</v>
      </c>
      <c r="CJ286" s="18">
        <f t="shared" si="156"/>
        <v>551.25</v>
      </c>
      <c r="CK286" s="25">
        <f t="shared" si="149"/>
        <v>1.5</v>
      </c>
      <c r="CL286" s="26">
        <f t="shared" si="157"/>
        <v>2.0207259421636903</v>
      </c>
      <c r="DJ286" s="20" t="s">
        <v>317</v>
      </c>
    </row>
    <row r="287" spans="1:114" x14ac:dyDescent="0.2">
      <c r="A287" s="15" t="s">
        <v>105</v>
      </c>
      <c r="B287" s="10" t="s">
        <v>387</v>
      </c>
      <c r="C287" s="11">
        <f t="shared" si="140"/>
        <v>2.8260000000000001</v>
      </c>
      <c r="D287" s="11">
        <f t="shared" si="136"/>
        <v>45</v>
      </c>
      <c r="E287" s="11">
        <f t="shared" si="136"/>
        <v>8</v>
      </c>
      <c r="F287" s="11">
        <f t="shared" si="136"/>
        <v>0</v>
      </c>
      <c r="G287" s="11">
        <f t="shared" si="135"/>
        <v>0</v>
      </c>
      <c r="H287" s="11">
        <f t="shared" si="135"/>
        <v>0</v>
      </c>
      <c r="I287" s="11">
        <f t="shared" si="135"/>
        <v>0</v>
      </c>
      <c r="J287" s="11">
        <f t="shared" si="135"/>
        <v>0</v>
      </c>
      <c r="K287" s="11">
        <f t="shared" si="135"/>
        <v>0</v>
      </c>
      <c r="L287" s="11">
        <f t="shared" si="135"/>
        <v>0</v>
      </c>
      <c r="M287" s="11">
        <f t="shared" si="130"/>
        <v>0</v>
      </c>
      <c r="N287" s="11">
        <f t="shared" si="130"/>
        <v>0</v>
      </c>
      <c r="O287" s="11">
        <f t="shared" si="130"/>
        <v>0</v>
      </c>
      <c r="P287" s="11">
        <f t="shared" si="130"/>
        <v>0</v>
      </c>
      <c r="Q287" s="11">
        <f t="shared" si="130"/>
        <v>0</v>
      </c>
      <c r="R287" s="11">
        <f t="shared" si="139"/>
        <v>0</v>
      </c>
      <c r="S287" s="11">
        <f t="shared" si="139"/>
        <v>0</v>
      </c>
      <c r="T287" s="11">
        <f t="shared" si="139"/>
        <v>360</v>
      </c>
      <c r="U287" s="40">
        <f t="shared" si="141"/>
        <v>0.106</v>
      </c>
      <c r="V287" s="11">
        <f t="shared" si="138"/>
        <v>37.508846426043881</v>
      </c>
      <c r="W287" s="11">
        <f t="shared" si="138"/>
        <v>60750</v>
      </c>
      <c r="X287" s="11">
        <f t="shared" si="137"/>
        <v>2700</v>
      </c>
      <c r="Y287" s="11">
        <f t="shared" si="137"/>
        <v>4050</v>
      </c>
      <c r="Z287" s="11">
        <f t="shared" si="137"/>
        <v>1.5</v>
      </c>
      <c r="AA287" s="11">
        <f t="shared" si="137"/>
        <v>12.99038105676658</v>
      </c>
      <c r="AB287" s="11">
        <f t="shared" si="137"/>
        <v>360</v>
      </c>
      <c r="AC287" s="11">
        <f t="shared" si="137"/>
        <v>360</v>
      </c>
      <c r="AD287" s="11">
        <f t="shared" si="137"/>
        <v>1920</v>
      </c>
      <c r="AE287" s="11">
        <f t="shared" si="137"/>
        <v>480</v>
      </c>
      <c r="AF287" s="11">
        <f t="shared" si="137"/>
        <v>720</v>
      </c>
      <c r="AG287" s="11">
        <f t="shared" si="137"/>
        <v>1.5</v>
      </c>
      <c r="AH287" s="11">
        <f t="shared" si="137"/>
        <v>2.3094010767585029</v>
      </c>
      <c r="AI287" s="11">
        <f t="shared" si="137"/>
        <v>0</v>
      </c>
      <c r="AJ287" s="11">
        <f t="shared" si="137"/>
        <v>0</v>
      </c>
      <c r="AK287" s="11">
        <f t="shared" si="137"/>
        <v>0</v>
      </c>
      <c r="AL287" s="11">
        <f t="shared" si="133"/>
        <v>0</v>
      </c>
      <c r="AM287" s="11">
        <f t="shared" si="133"/>
        <v>0</v>
      </c>
      <c r="AN287" s="11">
        <f t="shared" si="132"/>
        <v>0</v>
      </c>
      <c r="AO287" s="11">
        <f t="shared" si="132"/>
        <v>0</v>
      </c>
      <c r="AP287" s="11">
        <f t="shared" si="132"/>
        <v>0</v>
      </c>
      <c r="AQ287" s="11">
        <f t="shared" si="132"/>
        <v>0</v>
      </c>
      <c r="AR287" s="11">
        <f t="shared" si="132"/>
        <v>0</v>
      </c>
      <c r="AS287" s="11">
        <f t="shared" si="132"/>
        <v>0</v>
      </c>
      <c r="AT287" s="11">
        <f t="shared" ref="AT287:AY331" si="158">IF($A287="x",CX287,"")</f>
        <v>0</v>
      </c>
      <c r="AU287" s="11">
        <f t="shared" si="158"/>
        <v>0</v>
      </c>
      <c r="AV287" s="11">
        <f t="shared" si="158"/>
        <v>0</v>
      </c>
      <c r="AW287" s="11">
        <f t="shared" si="134"/>
        <v>0</v>
      </c>
      <c r="AX287" s="11">
        <f t="shared" si="134"/>
        <v>0</v>
      </c>
      <c r="AY287" s="11">
        <f t="shared" si="134"/>
        <v>0</v>
      </c>
      <c r="AZ287" s="11">
        <f t="shared" si="134"/>
        <v>0</v>
      </c>
      <c r="BA287" s="11">
        <f t="shared" si="134"/>
        <v>0</v>
      </c>
      <c r="BB287" s="11">
        <f t="shared" si="134"/>
        <v>0</v>
      </c>
      <c r="BC287" s="11">
        <f t="shared" si="134"/>
        <v>0</v>
      </c>
      <c r="BD287" s="11">
        <f t="shared" si="134"/>
        <v>0</v>
      </c>
      <c r="BE287" s="11">
        <f t="shared" si="134"/>
        <v>0</v>
      </c>
      <c r="BF287" s="15" t="str">
        <f t="shared" si="142"/>
        <v>ČSN 42 5522</v>
      </c>
      <c r="BG287" s="42">
        <v>2.8260000000000001</v>
      </c>
      <c r="BH287" s="17">
        <f t="shared" si="143"/>
        <v>45</v>
      </c>
      <c r="BI287" s="17">
        <f t="shared" si="144"/>
        <v>8</v>
      </c>
      <c r="BX287" s="18">
        <f t="shared" si="128"/>
        <v>360</v>
      </c>
      <c r="BY287" s="42">
        <v>0.106</v>
      </c>
      <c r="BZ287" s="43">
        <f t="shared" si="145"/>
        <v>37.508846426043881</v>
      </c>
      <c r="CA287" s="18">
        <f t="shared" si="150"/>
        <v>60750</v>
      </c>
      <c r="CB287" s="18">
        <f t="shared" si="151"/>
        <v>2700</v>
      </c>
      <c r="CC287" s="18">
        <f t="shared" si="152"/>
        <v>4050</v>
      </c>
      <c r="CD287" s="25">
        <f t="shared" si="146"/>
        <v>1.5</v>
      </c>
      <c r="CE287" s="26">
        <f t="shared" si="147"/>
        <v>12.99038105676658</v>
      </c>
      <c r="CF287" s="18">
        <f t="shared" si="148"/>
        <v>360</v>
      </c>
      <c r="CG287" s="18">
        <f t="shared" si="153"/>
        <v>360</v>
      </c>
      <c r="CH287" s="18">
        <f t="shared" si="154"/>
        <v>1920</v>
      </c>
      <c r="CI287" s="18">
        <f t="shared" si="155"/>
        <v>480</v>
      </c>
      <c r="CJ287" s="18">
        <f t="shared" si="156"/>
        <v>720</v>
      </c>
      <c r="CK287" s="25">
        <f t="shared" si="149"/>
        <v>1.5</v>
      </c>
      <c r="CL287" s="26">
        <f t="shared" si="157"/>
        <v>2.3094010767585029</v>
      </c>
      <c r="DJ287" s="20" t="s">
        <v>317</v>
      </c>
    </row>
    <row r="288" spans="1:114" x14ac:dyDescent="0.2">
      <c r="A288" s="15" t="s">
        <v>105</v>
      </c>
      <c r="B288" s="10" t="s">
        <v>388</v>
      </c>
      <c r="C288" s="11">
        <f t="shared" si="140"/>
        <v>3.5325000000000002</v>
      </c>
      <c r="D288" s="11">
        <f t="shared" si="136"/>
        <v>45</v>
      </c>
      <c r="E288" s="11">
        <f t="shared" si="136"/>
        <v>10</v>
      </c>
      <c r="F288" s="11">
        <f t="shared" si="136"/>
        <v>0</v>
      </c>
      <c r="G288" s="11">
        <f t="shared" si="135"/>
        <v>0</v>
      </c>
      <c r="H288" s="11">
        <f t="shared" si="135"/>
        <v>0</v>
      </c>
      <c r="I288" s="11">
        <f t="shared" si="135"/>
        <v>0</v>
      </c>
      <c r="J288" s="11">
        <f t="shared" si="135"/>
        <v>0</v>
      </c>
      <c r="K288" s="11">
        <f t="shared" si="135"/>
        <v>0</v>
      </c>
      <c r="L288" s="11">
        <f t="shared" si="135"/>
        <v>0</v>
      </c>
      <c r="M288" s="11">
        <f t="shared" si="130"/>
        <v>0</v>
      </c>
      <c r="N288" s="11">
        <f t="shared" si="130"/>
        <v>0</v>
      </c>
      <c r="O288" s="11">
        <f t="shared" si="130"/>
        <v>0</v>
      </c>
      <c r="P288" s="11">
        <f t="shared" si="130"/>
        <v>0</v>
      </c>
      <c r="Q288" s="11">
        <f t="shared" si="130"/>
        <v>0</v>
      </c>
      <c r="R288" s="11">
        <f t="shared" si="139"/>
        <v>0</v>
      </c>
      <c r="S288" s="11">
        <f t="shared" si="139"/>
        <v>0</v>
      </c>
      <c r="T288" s="11">
        <f t="shared" si="139"/>
        <v>450</v>
      </c>
      <c r="U288" s="40">
        <f t="shared" si="141"/>
        <v>0.11</v>
      </c>
      <c r="V288" s="11">
        <f t="shared" si="138"/>
        <v>31.139419674451524</v>
      </c>
      <c r="W288" s="11">
        <f t="shared" si="138"/>
        <v>75937.5</v>
      </c>
      <c r="X288" s="11">
        <f t="shared" si="137"/>
        <v>3374.9999999999995</v>
      </c>
      <c r="Y288" s="11">
        <f t="shared" si="137"/>
        <v>5062.5</v>
      </c>
      <c r="Z288" s="11">
        <f t="shared" si="137"/>
        <v>1.5000000000000002</v>
      </c>
      <c r="AA288" s="11">
        <f t="shared" si="137"/>
        <v>12.99038105676658</v>
      </c>
      <c r="AB288" s="11">
        <f t="shared" si="137"/>
        <v>450</v>
      </c>
      <c r="AC288" s="11">
        <f t="shared" si="137"/>
        <v>450</v>
      </c>
      <c r="AD288" s="11">
        <f t="shared" si="137"/>
        <v>3750</v>
      </c>
      <c r="AE288" s="11">
        <f t="shared" si="137"/>
        <v>750</v>
      </c>
      <c r="AF288" s="11">
        <f t="shared" si="137"/>
        <v>1125</v>
      </c>
      <c r="AG288" s="11">
        <f t="shared" si="137"/>
        <v>1.5</v>
      </c>
      <c r="AH288" s="11">
        <f t="shared" si="137"/>
        <v>2.8867513459481291</v>
      </c>
      <c r="AI288" s="11">
        <f t="shared" si="137"/>
        <v>0</v>
      </c>
      <c r="AJ288" s="11">
        <f t="shared" si="137"/>
        <v>0</v>
      </c>
      <c r="AK288" s="11">
        <f t="shared" si="137"/>
        <v>0</v>
      </c>
      <c r="AL288" s="11">
        <f t="shared" si="133"/>
        <v>0</v>
      </c>
      <c r="AM288" s="11">
        <f t="shared" si="133"/>
        <v>0</v>
      </c>
      <c r="AN288" s="11">
        <f t="shared" si="133"/>
        <v>0</v>
      </c>
      <c r="AO288" s="11">
        <f t="shared" si="133"/>
        <v>0</v>
      </c>
      <c r="AP288" s="11">
        <f t="shared" si="133"/>
        <v>0</v>
      </c>
      <c r="AQ288" s="11">
        <f t="shared" si="133"/>
        <v>0</v>
      </c>
      <c r="AR288" s="11">
        <f t="shared" si="133"/>
        <v>0</v>
      </c>
      <c r="AS288" s="11">
        <f t="shared" si="133"/>
        <v>0</v>
      </c>
      <c r="AT288" s="11">
        <f t="shared" si="158"/>
        <v>0</v>
      </c>
      <c r="AU288" s="11">
        <f t="shared" si="158"/>
        <v>0</v>
      </c>
      <c r="AV288" s="11">
        <f t="shared" si="158"/>
        <v>0</v>
      </c>
      <c r="AW288" s="11">
        <f t="shared" si="134"/>
        <v>0</v>
      </c>
      <c r="AX288" s="11">
        <f t="shared" si="134"/>
        <v>0</v>
      </c>
      <c r="AY288" s="11">
        <f t="shared" si="134"/>
        <v>0</v>
      </c>
      <c r="AZ288" s="11">
        <f t="shared" si="134"/>
        <v>0</v>
      </c>
      <c r="BA288" s="11">
        <f t="shared" si="134"/>
        <v>0</v>
      </c>
      <c r="BB288" s="11">
        <f t="shared" si="134"/>
        <v>0</v>
      </c>
      <c r="BC288" s="11">
        <f t="shared" si="134"/>
        <v>0</v>
      </c>
      <c r="BD288" s="11">
        <f t="shared" si="134"/>
        <v>0</v>
      </c>
      <c r="BE288" s="11">
        <f t="shared" si="134"/>
        <v>0</v>
      </c>
      <c r="BF288" s="15" t="str">
        <f t="shared" si="142"/>
        <v>ČSN 42 5522</v>
      </c>
      <c r="BG288" s="42">
        <v>3.5325000000000002</v>
      </c>
      <c r="BH288" s="17">
        <f t="shared" si="143"/>
        <v>45</v>
      </c>
      <c r="BI288" s="17">
        <f t="shared" si="144"/>
        <v>10</v>
      </c>
      <c r="BX288" s="18">
        <f t="shared" si="128"/>
        <v>450</v>
      </c>
      <c r="BY288" s="42">
        <v>0.11</v>
      </c>
      <c r="BZ288" s="43">
        <f t="shared" si="145"/>
        <v>31.139419674451524</v>
      </c>
      <c r="CA288" s="18">
        <f t="shared" si="150"/>
        <v>75937.5</v>
      </c>
      <c r="CB288" s="18">
        <f t="shared" si="151"/>
        <v>3374.9999999999995</v>
      </c>
      <c r="CC288" s="18">
        <f t="shared" si="152"/>
        <v>5062.5</v>
      </c>
      <c r="CD288" s="25">
        <f t="shared" si="146"/>
        <v>1.5000000000000002</v>
      </c>
      <c r="CE288" s="26">
        <f t="shared" si="147"/>
        <v>12.99038105676658</v>
      </c>
      <c r="CF288" s="18">
        <f t="shared" si="148"/>
        <v>450</v>
      </c>
      <c r="CG288" s="18">
        <f t="shared" si="153"/>
        <v>450</v>
      </c>
      <c r="CH288" s="18">
        <f t="shared" si="154"/>
        <v>3750</v>
      </c>
      <c r="CI288" s="18">
        <f t="shared" si="155"/>
        <v>750</v>
      </c>
      <c r="CJ288" s="18">
        <f t="shared" si="156"/>
        <v>1125</v>
      </c>
      <c r="CK288" s="25">
        <f t="shared" si="149"/>
        <v>1.5</v>
      </c>
      <c r="CL288" s="26">
        <f t="shared" si="157"/>
        <v>2.8867513459481291</v>
      </c>
      <c r="DJ288" s="20" t="s">
        <v>317</v>
      </c>
    </row>
    <row r="289" spans="1:114" x14ac:dyDescent="0.2">
      <c r="A289" s="15" t="s">
        <v>105</v>
      </c>
      <c r="B289" s="10" t="s">
        <v>389</v>
      </c>
      <c r="C289" s="11">
        <f t="shared" si="140"/>
        <v>4.2389999999999999</v>
      </c>
      <c r="D289" s="11">
        <f t="shared" si="136"/>
        <v>45</v>
      </c>
      <c r="E289" s="11">
        <f t="shared" si="136"/>
        <v>12</v>
      </c>
      <c r="F289" s="11">
        <f t="shared" si="136"/>
        <v>0</v>
      </c>
      <c r="G289" s="11">
        <f t="shared" si="135"/>
        <v>0</v>
      </c>
      <c r="H289" s="11">
        <f t="shared" si="135"/>
        <v>0</v>
      </c>
      <c r="I289" s="11">
        <f t="shared" si="135"/>
        <v>0</v>
      </c>
      <c r="J289" s="11">
        <f t="shared" si="135"/>
        <v>0</v>
      </c>
      <c r="K289" s="11">
        <f t="shared" si="135"/>
        <v>0</v>
      </c>
      <c r="L289" s="11">
        <f t="shared" si="135"/>
        <v>0</v>
      </c>
      <c r="M289" s="11">
        <f t="shared" si="130"/>
        <v>0</v>
      </c>
      <c r="N289" s="11">
        <f t="shared" si="130"/>
        <v>0</v>
      </c>
      <c r="O289" s="11">
        <f t="shared" si="130"/>
        <v>0</v>
      </c>
      <c r="P289" s="11">
        <f t="shared" si="130"/>
        <v>0</v>
      </c>
      <c r="Q289" s="11">
        <f t="shared" si="130"/>
        <v>0</v>
      </c>
      <c r="R289" s="11">
        <f t="shared" si="139"/>
        <v>0</v>
      </c>
      <c r="S289" s="11">
        <f t="shared" si="139"/>
        <v>0</v>
      </c>
      <c r="T289" s="11">
        <f t="shared" si="139"/>
        <v>540</v>
      </c>
      <c r="U289" s="40">
        <f t="shared" si="141"/>
        <v>0.114</v>
      </c>
      <c r="V289" s="11">
        <f t="shared" si="138"/>
        <v>26.893135173389954</v>
      </c>
      <c r="W289" s="11">
        <f t="shared" si="138"/>
        <v>91125</v>
      </c>
      <c r="X289" s="11">
        <f t="shared" si="137"/>
        <v>4050</v>
      </c>
      <c r="Y289" s="11">
        <f t="shared" si="137"/>
        <v>6075</v>
      </c>
      <c r="Z289" s="11">
        <f t="shared" si="137"/>
        <v>1.5</v>
      </c>
      <c r="AA289" s="11">
        <f t="shared" ref="AA289:AK312" si="159">IF($A289="x",CE289,"")</f>
        <v>12.99038105676658</v>
      </c>
      <c r="AB289" s="11">
        <f t="shared" si="159"/>
        <v>540</v>
      </c>
      <c r="AC289" s="11">
        <f t="shared" si="159"/>
        <v>540</v>
      </c>
      <c r="AD289" s="11">
        <f t="shared" si="159"/>
        <v>6480</v>
      </c>
      <c r="AE289" s="11">
        <f t="shared" si="159"/>
        <v>1080</v>
      </c>
      <c r="AF289" s="11">
        <f t="shared" si="159"/>
        <v>1620</v>
      </c>
      <c r="AG289" s="11">
        <f t="shared" si="159"/>
        <v>1.5</v>
      </c>
      <c r="AH289" s="11">
        <f t="shared" si="159"/>
        <v>3.4641016151377544</v>
      </c>
      <c r="AI289" s="11">
        <f t="shared" si="159"/>
        <v>0</v>
      </c>
      <c r="AJ289" s="11">
        <f t="shared" si="159"/>
        <v>0</v>
      </c>
      <c r="AK289" s="11">
        <f t="shared" si="159"/>
        <v>0</v>
      </c>
      <c r="AL289" s="11">
        <f t="shared" si="133"/>
        <v>0</v>
      </c>
      <c r="AM289" s="11">
        <f t="shared" si="133"/>
        <v>0</v>
      </c>
      <c r="AN289" s="11">
        <f t="shared" si="133"/>
        <v>0</v>
      </c>
      <c r="AO289" s="11">
        <f t="shared" si="133"/>
        <v>0</v>
      </c>
      <c r="AP289" s="11">
        <f t="shared" si="133"/>
        <v>0</v>
      </c>
      <c r="AQ289" s="11">
        <f t="shared" si="133"/>
        <v>0</v>
      </c>
      <c r="AR289" s="11">
        <f t="shared" si="133"/>
        <v>0</v>
      </c>
      <c r="AS289" s="11">
        <f t="shared" si="133"/>
        <v>0</v>
      </c>
      <c r="AT289" s="11">
        <f t="shared" si="158"/>
        <v>0</v>
      </c>
      <c r="AU289" s="11">
        <f t="shared" si="158"/>
        <v>0</v>
      </c>
      <c r="AV289" s="11">
        <f t="shared" si="158"/>
        <v>0</v>
      </c>
      <c r="AW289" s="11">
        <f t="shared" si="134"/>
        <v>0</v>
      </c>
      <c r="AX289" s="11">
        <f t="shared" si="134"/>
        <v>0</v>
      </c>
      <c r="AY289" s="11">
        <f t="shared" si="134"/>
        <v>0</v>
      </c>
      <c r="AZ289" s="11">
        <f t="shared" si="134"/>
        <v>0</v>
      </c>
      <c r="BA289" s="11">
        <f t="shared" si="134"/>
        <v>0</v>
      </c>
      <c r="BB289" s="11">
        <f t="shared" si="134"/>
        <v>0</v>
      </c>
      <c r="BC289" s="11">
        <f t="shared" si="134"/>
        <v>0</v>
      </c>
      <c r="BD289" s="11">
        <f t="shared" si="134"/>
        <v>0</v>
      </c>
      <c r="BE289" s="11">
        <f t="shared" si="134"/>
        <v>0</v>
      </c>
      <c r="BF289" s="15" t="str">
        <f t="shared" si="142"/>
        <v>ČSN 42 5522</v>
      </c>
      <c r="BG289" s="42">
        <v>4.2389999999999999</v>
      </c>
      <c r="BH289" s="17">
        <f t="shared" si="143"/>
        <v>45</v>
      </c>
      <c r="BI289" s="17">
        <f t="shared" si="144"/>
        <v>12</v>
      </c>
      <c r="BX289" s="18">
        <f t="shared" si="128"/>
        <v>540</v>
      </c>
      <c r="BY289" s="42">
        <v>0.114</v>
      </c>
      <c r="BZ289" s="43">
        <f t="shared" si="145"/>
        <v>26.893135173389954</v>
      </c>
      <c r="CA289" s="18">
        <f t="shared" si="150"/>
        <v>91125</v>
      </c>
      <c r="CB289" s="18">
        <f t="shared" si="151"/>
        <v>4050</v>
      </c>
      <c r="CC289" s="18">
        <f t="shared" si="152"/>
        <v>6075</v>
      </c>
      <c r="CD289" s="25">
        <f t="shared" si="146"/>
        <v>1.5</v>
      </c>
      <c r="CE289" s="26">
        <f t="shared" si="147"/>
        <v>12.99038105676658</v>
      </c>
      <c r="CF289" s="18">
        <f t="shared" si="148"/>
        <v>540</v>
      </c>
      <c r="CG289" s="18">
        <f t="shared" si="153"/>
        <v>540</v>
      </c>
      <c r="CH289" s="18">
        <f t="shared" si="154"/>
        <v>6480</v>
      </c>
      <c r="CI289" s="18">
        <f t="shared" si="155"/>
        <v>1080</v>
      </c>
      <c r="CJ289" s="18">
        <f t="shared" si="156"/>
        <v>1620</v>
      </c>
      <c r="CK289" s="25">
        <f t="shared" si="149"/>
        <v>1.5</v>
      </c>
      <c r="CL289" s="26">
        <f t="shared" si="157"/>
        <v>3.4641016151377544</v>
      </c>
      <c r="DJ289" s="20" t="s">
        <v>317</v>
      </c>
    </row>
    <row r="290" spans="1:114" x14ac:dyDescent="0.2">
      <c r="A290" s="15" t="s">
        <v>105</v>
      </c>
      <c r="B290" s="10" t="s">
        <v>390</v>
      </c>
      <c r="C290" s="11">
        <f t="shared" si="140"/>
        <v>4.9455</v>
      </c>
      <c r="D290" s="11">
        <f t="shared" si="136"/>
        <v>45</v>
      </c>
      <c r="E290" s="11">
        <f t="shared" si="136"/>
        <v>14</v>
      </c>
      <c r="F290" s="11">
        <f t="shared" si="136"/>
        <v>0</v>
      </c>
      <c r="G290" s="11">
        <f t="shared" si="135"/>
        <v>0</v>
      </c>
      <c r="H290" s="11">
        <f t="shared" si="135"/>
        <v>0</v>
      </c>
      <c r="I290" s="11">
        <f t="shared" si="135"/>
        <v>0</v>
      </c>
      <c r="J290" s="11">
        <f t="shared" si="135"/>
        <v>0</v>
      </c>
      <c r="K290" s="11">
        <f t="shared" si="135"/>
        <v>0</v>
      </c>
      <c r="L290" s="11">
        <f t="shared" si="135"/>
        <v>0</v>
      </c>
      <c r="M290" s="11">
        <f t="shared" si="130"/>
        <v>0</v>
      </c>
      <c r="N290" s="11">
        <f t="shared" si="130"/>
        <v>0</v>
      </c>
      <c r="O290" s="11">
        <f t="shared" si="130"/>
        <v>0</v>
      </c>
      <c r="P290" s="11">
        <f t="shared" si="130"/>
        <v>0</v>
      </c>
      <c r="Q290" s="11">
        <f t="shared" si="130"/>
        <v>0</v>
      </c>
      <c r="R290" s="11">
        <f t="shared" si="139"/>
        <v>0</v>
      </c>
      <c r="S290" s="11">
        <f t="shared" si="139"/>
        <v>0</v>
      </c>
      <c r="T290" s="11">
        <f t="shared" si="139"/>
        <v>630</v>
      </c>
      <c r="U290" s="40">
        <f t="shared" si="141"/>
        <v>0.11799999999999999</v>
      </c>
      <c r="V290" s="11">
        <f t="shared" si="138"/>
        <v>23.860074815488829</v>
      </c>
      <c r="W290" s="11">
        <f t="shared" si="138"/>
        <v>106312.49999999999</v>
      </c>
      <c r="X290" s="11">
        <f t="shared" si="138"/>
        <v>4724.9999999999991</v>
      </c>
      <c r="Y290" s="11">
        <f t="shared" si="138"/>
        <v>7087.5</v>
      </c>
      <c r="Z290" s="11">
        <f t="shared" si="138"/>
        <v>1.5000000000000002</v>
      </c>
      <c r="AA290" s="11">
        <f t="shared" si="159"/>
        <v>12.990381056766578</v>
      </c>
      <c r="AB290" s="11">
        <f t="shared" si="159"/>
        <v>630</v>
      </c>
      <c r="AC290" s="11">
        <f t="shared" si="159"/>
        <v>630</v>
      </c>
      <c r="AD290" s="11">
        <f t="shared" si="159"/>
        <v>10290</v>
      </c>
      <c r="AE290" s="11">
        <f t="shared" si="159"/>
        <v>1470</v>
      </c>
      <c r="AF290" s="11">
        <f t="shared" si="159"/>
        <v>2205</v>
      </c>
      <c r="AG290" s="11">
        <f t="shared" si="159"/>
        <v>1.5</v>
      </c>
      <c r="AH290" s="11">
        <f t="shared" si="159"/>
        <v>4.0414518843273806</v>
      </c>
      <c r="AI290" s="11">
        <f t="shared" si="159"/>
        <v>0</v>
      </c>
      <c r="AJ290" s="11">
        <f t="shared" si="159"/>
        <v>0</v>
      </c>
      <c r="AK290" s="11">
        <f t="shared" si="159"/>
        <v>0</v>
      </c>
      <c r="AL290" s="11">
        <f t="shared" si="133"/>
        <v>0</v>
      </c>
      <c r="AM290" s="11">
        <f t="shared" si="133"/>
        <v>0</v>
      </c>
      <c r="AN290" s="11">
        <f t="shared" si="133"/>
        <v>0</v>
      </c>
      <c r="AO290" s="11">
        <f t="shared" si="133"/>
        <v>0</v>
      </c>
      <c r="AP290" s="11">
        <f t="shared" si="133"/>
        <v>0</v>
      </c>
      <c r="AQ290" s="11">
        <f t="shared" si="133"/>
        <v>0</v>
      </c>
      <c r="AR290" s="11">
        <f t="shared" si="133"/>
        <v>0</v>
      </c>
      <c r="AS290" s="11">
        <f t="shared" si="133"/>
        <v>0</v>
      </c>
      <c r="AT290" s="11">
        <f t="shared" si="158"/>
        <v>0</v>
      </c>
      <c r="AU290" s="11">
        <f t="shared" si="158"/>
        <v>0</v>
      </c>
      <c r="AV290" s="11">
        <f t="shared" si="158"/>
        <v>0</v>
      </c>
      <c r="AW290" s="11">
        <f t="shared" si="134"/>
        <v>0</v>
      </c>
      <c r="AX290" s="11">
        <f t="shared" si="134"/>
        <v>0</v>
      </c>
      <c r="AY290" s="11">
        <f t="shared" si="134"/>
        <v>0</v>
      </c>
      <c r="AZ290" s="11">
        <f t="shared" si="134"/>
        <v>0</v>
      </c>
      <c r="BA290" s="11">
        <f t="shared" si="134"/>
        <v>0</v>
      </c>
      <c r="BB290" s="11">
        <f t="shared" si="134"/>
        <v>0</v>
      </c>
      <c r="BC290" s="11">
        <f t="shared" si="134"/>
        <v>0</v>
      </c>
      <c r="BD290" s="11">
        <f t="shared" si="134"/>
        <v>0</v>
      </c>
      <c r="BE290" s="11">
        <f t="shared" si="134"/>
        <v>0</v>
      </c>
      <c r="BF290" s="15" t="str">
        <f t="shared" si="142"/>
        <v>ČSN 42 5522</v>
      </c>
      <c r="BG290" s="42">
        <v>4.9455</v>
      </c>
      <c r="BH290" s="17">
        <f t="shared" si="143"/>
        <v>45</v>
      </c>
      <c r="BI290" s="17">
        <f t="shared" si="144"/>
        <v>14</v>
      </c>
      <c r="BX290" s="18">
        <f t="shared" si="128"/>
        <v>630</v>
      </c>
      <c r="BY290" s="42">
        <v>0.11799999999999999</v>
      </c>
      <c r="BZ290" s="43">
        <f t="shared" si="145"/>
        <v>23.860074815488829</v>
      </c>
      <c r="CA290" s="18">
        <f t="shared" si="150"/>
        <v>106312.49999999999</v>
      </c>
      <c r="CB290" s="18">
        <f t="shared" si="151"/>
        <v>4724.9999999999991</v>
      </c>
      <c r="CC290" s="18">
        <f t="shared" si="152"/>
        <v>7087.5</v>
      </c>
      <c r="CD290" s="25">
        <f t="shared" si="146"/>
        <v>1.5000000000000002</v>
      </c>
      <c r="CE290" s="26">
        <f t="shared" si="147"/>
        <v>12.990381056766578</v>
      </c>
      <c r="CF290" s="18">
        <f t="shared" si="148"/>
        <v>630</v>
      </c>
      <c r="CG290" s="18">
        <f t="shared" si="153"/>
        <v>630</v>
      </c>
      <c r="CH290" s="18">
        <f t="shared" si="154"/>
        <v>10290</v>
      </c>
      <c r="CI290" s="18">
        <f t="shared" si="155"/>
        <v>1470</v>
      </c>
      <c r="CJ290" s="18">
        <f t="shared" si="156"/>
        <v>2205</v>
      </c>
      <c r="CK290" s="25">
        <f t="shared" si="149"/>
        <v>1.5</v>
      </c>
      <c r="CL290" s="26">
        <f t="shared" si="157"/>
        <v>4.0414518843273806</v>
      </c>
      <c r="DJ290" s="20" t="s">
        <v>317</v>
      </c>
    </row>
    <row r="291" spans="1:114" x14ac:dyDescent="0.2">
      <c r="A291" s="15" t="s">
        <v>105</v>
      </c>
      <c r="B291" s="10" t="s">
        <v>391</v>
      </c>
      <c r="C291" s="11">
        <f t="shared" si="140"/>
        <v>5.6520000000000001</v>
      </c>
      <c r="D291" s="11">
        <f t="shared" si="136"/>
        <v>45</v>
      </c>
      <c r="E291" s="11">
        <f t="shared" si="136"/>
        <v>16</v>
      </c>
      <c r="F291" s="11">
        <f t="shared" si="136"/>
        <v>0</v>
      </c>
      <c r="G291" s="11">
        <f t="shared" si="135"/>
        <v>0</v>
      </c>
      <c r="H291" s="11">
        <f t="shared" si="135"/>
        <v>0</v>
      </c>
      <c r="I291" s="11">
        <f t="shared" si="135"/>
        <v>0</v>
      </c>
      <c r="J291" s="11">
        <f t="shared" si="135"/>
        <v>0</v>
      </c>
      <c r="K291" s="11">
        <f t="shared" si="135"/>
        <v>0</v>
      </c>
      <c r="L291" s="11">
        <f t="shared" si="135"/>
        <v>0</v>
      </c>
      <c r="M291" s="11">
        <f t="shared" si="130"/>
        <v>0</v>
      </c>
      <c r="N291" s="11">
        <f t="shared" si="130"/>
        <v>0</v>
      </c>
      <c r="O291" s="11">
        <f t="shared" si="130"/>
        <v>0</v>
      </c>
      <c r="P291" s="11">
        <f t="shared" si="130"/>
        <v>0</v>
      </c>
      <c r="Q291" s="11">
        <f t="shared" si="130"/>
        <v>0</v>
      </c>
      <c r="R291" s="11">
        <f t="shared" si="139"/>
        <v>0</v>
      </c>
      <c r="S291" s="11">
        <f t="shared" si="139"/>
        <v>0</v>
      </c>
      <c r="T291" s="11">
        <f t="shared" si="139"/>
        <v>720</v>
      </c>
      <c r="U291" s="40">
        <f t="shared" si="141"/>
        <v>0.122</v>
      </c>
      <c r="V291" s="11">
        <f t="shared" si="138"/>
        <v>21.585279547062985</v>
      </c>
      <c r="W291" s="11">
        <f t="shared" si="138"/>
        <v>121500</v>
      </c>
      <c r="X291" s="11">
        <f t="shared" si="138"/>
        <v>5400</v>
      </c>
      <c r="Y291" s="11">
        <f t="shared" si="138"/>
        <v>8100</v>
      </c>
      <c r="Z291" s="11">
        <f t="shared" si="138"/>
        <v>1.5</v>
      </c>
      <c r="AA291" s="11">
        <f t="shared" si="159"/>
        <v>12.99038105676658</v>
      </c>
      <c r="AB291" s="11">
        <f t="shared" si="159"/>
        <v>720</v>
      </c>
      <c r="AC291" s="11">
        <f t="shared" si="159"/>
        <v>720</v>
      </c>
      <c r="AD291" s="11">
        <f t="shared" si="159"/>
        <v>15360</v>
      </c>
      <c r="AE291" s="11">
        <f t="shared" si="159"/>
        <v>1920</v>
      </c>
      <c r="AF291" s="11">
        <f t="shared" si="159"/>
        <v>2880</v>
      </c>
      <c r="AG291" s="11">
        <f t="shared" si="159"/>
        <v>1.5</v>
      </c>
      <c r="AH291" s="11">
        <f t="shared" si="159"/>
        <v>4.6188021535170058</v>
      </c>
      <c r="AI291" s="11">
        <f t="shared" si="159"/>
        <v>0</v>
      </c>
      <c r="AJ291" s="11">
        <f t="shared" si="159"/>
        <v>0</v>
      </c>
      <c r="AK291" s="11">
        <f t="shared" si="159"/>
        <v>0</v>
      </c>
      <c r="AL291" s="11">
        <f t="shared" si="133"/>
        <v>0</v>
      </c>
      <c r="AM291" s="11">
        <f t="shared" si="133"/>
        <v>0</v>
      </c>
      <c r="AN291" s="11">
        <f t="shared" si="133"/>
        <v>0</v>
      </c>
      <c r="AO291" s="11">
        <f t="shared" si="133"/>
        <v>0</v>
      </c>
      <c r="AP291" s="11">
        <f t="shared" si="133"/>
        <v>0</v>
      </c>
      <c r="AQ291" s="11">
        <f t="shared" si="133"/>
        <v>0</v>
      </c>
      <c r="AR291" s="11">
        <f t="shared" si="133"/>
        <v>0</v>
      </c>
      <c r="AS291" s="11">
        <f t="shared" si="133"/>
        <v>0</v>
      </c>
      <c r="AT291" s="11">
        <f t="shared" si="158"/>
        <v>0</v>
      </c>
      <c r="AU291" s="11">
        <f t="shared" si="158"/>
        <v>0</v>
      </c>
      <c r="AV291" s="11">
        <f t="shared" si="158"/>
        <v>0</v>
      </c>
      <c r="AW291" s="11">
        <f t="shared" si="134"/>
        <v>0</v>
      </c>
      <c r="AX291" s="11">
        <f t="shared" si="134"/>
        <v>0</v>
      </c>
      <c r="AY291" s="11">
        <f t="shared" si="134"/>
        <v>0</v>
      </c>
      <c r="AZ291" s="11">
        <f t="shared" ref="AZ291:BE333" si="160">IF($A291="x",DD291,"")</f>
        <v>0</v>
      </c>
      <c r="BA291" s="11">
        <f t="shared" si="160"/>
        <v>0</v>
      </c>
      <c r="BB291" s="11">
        <f t="shared" si="160"/>
        <v>0</v>
      </c>
      <c r="BC291" s="11">
        <f t="shared" si="160"/>
        <v>0</v>
      </c>
      <c r="BD291" s="11">
        <f t="shared" si="160"/>
        <v>0</v>
      </c>
      <c r="BE291" s="11">
        <f t="shared" si="160"/>
        <v>0</v>
      </c>
      <c r="BF291" s="15" t="str">
        <f t="shared" si="142"/>
        <v>ČSN 42 5522</v>
      </c>
      <c r="BG291" s="42">
        <v>5.6520000000000001</v>
      </c>
      <c r="BH291" s="17">
        <f t="shared" si="143"/>
        <v>45</v>
      </c>
      <c r="BI291" s="17">
        <f t="shared" si="144"/>
        <v>16</v>
      </c>
      <c r="BX291" s="18">
        <f t="shared" si="128"/>
        <v>720</v>
      </c>
      <c r="BY291" s="42">
        <v>0.122</v>
      </c>
      <c r="BZ291" s="43">
        <f t="shared" si="145"/>
        <v>21.585279547062985</v>
      </c>
      <c r="CA291" s="18">
        <f t="shared" si="150"/>
        <v>121500</v>
      </c>
      <c r="CB291" s="18">
        <f t="shared" si="151"/>
        <v>5400</v>
      </c>
      <c r="CC291" s="18">
        <f t="shared" si="152"/>
        <v>8100</v>
      </c>
      <c r="CD291" s="25">
        <f t="shared" si="146"/>
        <v>1.5</v>
      </c>
      <c r="CE291" s="26">
        <f t="shared" si="147"/>
        <v>12.99038105676658</v>
      </c>
      <c r="CF291" s="18">
        <f t="shared" si="148"/>
        <v>720</v>
      </c>
      <c r="CG291" s="18">
        <f t="shared" si="153"/>
        <v>720</v>
      </c>
      <c r="CH291" s="18">
        <f t="shared" si="154"/>
        <v>15360</v>
      </c>
      <c r="CI291" s="18">
        <f t="shared" si="155"/>
        <v>1920</v>
      </c>
      <c r="CJ291" s="18">
        <f t="shared" si="156"/>
        <v>2880</v>
      </c>
      <c r="CK291" s="25">
        <f t="shared" si="149"/>
        <v>1.5</v>
      </c>
      <c r="CL291" s="26">
        <f t="shared" si="157"/>
        <v>4.6188021535170058</v>
      </c>
      <c r="DJ291" s="20" t="s">
        <v>317</v>
      </c>
    </row>
    <row r="292" spans="1:114" x14ac:dyDescent="0.2">
      <c r="A292" s="15" t="s">
        <v>105</v>
      </c>
      <c r="B292" s="10" t="s">
        <v>392</v>
      </c>
      <c r="C292" s="11">
        <f t="shared" si="140"/>
        <v>7.0650000000000004</v>
      </c>
      <c r="D292" s="11">
        <f t="shared" si="136"/>
        <v>45</v>
      </c>
      <c r="E292" s="11">
        <f t="shared" si="136"/>
        <v>20</v>
      </c>
      <c r="F292" s="11">
        <f t="shared" si="136"/>
        <v>0</v>
      </c>
      <c r="G292" s="11">
        <f t="shared" si="135"/>
        <v>0</v>
      </c>
      <c r="H292" s="11">
        <f t="shared" si="135"/>
        <v>0</v>
      </c>
      <c r="I292" s="11">
        <f t="shared" si="135"/>
        <v>0</v>
      </c>
      <c r="J292" s="11">
        <f t="shared" si="135"/>
        <v>0</v>
      </c>
      <c r="K292" s="11">
        <f t="shared" si="135"/>
        <v>0</v>
      </c>
      <c r="L292" s="11">
        <f t="shared" si="135"/>
        <v>0</v>
      </c>
      <c r="M292" s="11">
        <f t="shared" si="130"/>
        <v>0</v>
      </c>
      <c r="N292" s="11">
        <f t="shared" si="130"/>
        <v>0</v>
      </c>
      <c r="O292" s="11">
        <f t="shared" si="130"/>
        <v>0</v>
      </c>
      <c r="P292" s="11">
        <f t="shared" si="130"/>
        <v>0</v>
      </c>
      <c r="Q292" s="11">
        <f t="shared" si="130"/>
        <v>0</v>
      </c>
      <c r="R292" s="11">
        <f t="shared" si="139"/>
        <v>0</v>
      </c>
      <c r="S292" s="11">
        <f t="shared" si="139"/>
        <v>0</v>
      </c>
      <c r="T292" s="11">
        <f t="shared" si="139"/>
        <v>900</v>
      </c>
      <c r="U292" s="40">
        <f t="shared" si="141"/>
        <v>0.13</v>
      </c>
      <c r="V292" s="11">
        <f t="shared" si="138"/>
        <v>18.40056617126681</v>
      </c>
      <c r="W292" s="11">
        <f t="shared" si="138"/>
        <v>151875</v>
      </c>
      <c r="X292" s="11">
        <f t="shared" si="138"/>
        <v>6749.9999999999991</v>
      </c>
      <c r="Y292" s="11">
        <f t="shared" si="138"/>
        <v>10125</v>
      </c>
      <c r="Z292" s="11">
        <f t="shared" si="138"/>
        <v>1.5000000000000002</v>
      </c>
      <c r="AA292" s="11">
        <f t="shared" si="159"/>
        <v>12.99038105676658</v>
      </c>
      <c r="AB292" s="11">
        <f t="shared" si="159"/>
        <v>900</v>
      </c>
      <c r="AC292" s="11">
        <f t="shared" si="159"/>
        <v>900</v>
      </c>
      <c r="AD292" s="11">
        <f t="shared" si="159"/>
        <v>30000</v>
      </c>
      <c r="AE292" s="11">
        <f t="shared" si="159"/>
        <v>3000</v>
      </c>
      <c r="AF292" s="11">
        <f t="shared" si="159"/>
        <v>4500</v>
      </c>
      <c r="AG292" s="11">
        <f t="shared" si="159"/>
        <v>1.5</v>
      </c>
      <c r="AH292" s="11">
        <f t="shared" si="159"/>
        <v>5.7735026918962582</v>
      </c>
      <c r="AI292" s="11">
        <f t="shared" si="159"/>
        <v>0</v>
      </c>
      <c r="AJ292" s="11">
        <f t="shared" si="159"/>
        <v>0</v>
      </c>
      <c r="AK292" s="11">
        <f t="shared" si="159"/>
        <v>0</v>
      </c>
      <c r="AL292" s="11">
        <f t="shared" si="133"/>
        <v>0</v>
      </c>
      <c r="AM292" s="11">
        <f t="shared" si="133"/>
        <v>0</v>
      </c>
      <c r="AN292" s="11">
        <f t="shared" si="133"/>
        <v>0</v>
      </c>
      <c r="AO292" s="11">
        <f t="shared" si="133"/>
        <v>0</v>
      </c>
      <c r="AP292" s="11">
        <f t="shared" si="133"/>
        <v>0</v>
      </c>
      <c r="AQ292" s="11">
        <f t="shared" si="133"/>
        <v>0</v>
      </c>
      <c r="AR292" s="11">
        <f t="shared" si="133"/>
        <v>0</v>
      </c>
      <c r="AS292" s="11">
        <f t="shared" si="133"/>
        <v>0</v>
      </c>
      <c r="AT292" s="11">
        <f t="shared" si="158"/>
        <v>0</v>
      </c>
      <c r="AU292" s="11">
        <f t="shared" si="158"/>
        <v>0</v>
      </c>
      <c r="AV292" s="11">
        <f t="shared" si="158"/>
        <v>0</v>
      </c>
      <c r="AW292" s="11">
        <f t="shared" si="158"/>
        <v>0</v>
      </c>
      <c r="AX292" s="11">
        <f t="shared" si="158"/>
        <v>0</v>
      </c>
      <c r="AY292" s="11">
        <f t="shared" si="158"/>
        <v>0</v>
      </c>
      <c r="AZ292" s="11">
        <f t="shared" si="160"/>
        <v>0</v>
      </c>
      <c r="BA292" s="11">
        <f t="shared" si="160"/>
        <v>0</v>
      </c>
      <c r="BB292" s="11">
        <f t="shared" si="160"/>
        <v>0</v>
      </c>
      <c r="BC292" s="11">
        <f t="shared" si="160"/>
        <v>0</v>
      </c>
      <c r="BD292" s="11">
        <f t="shared" si="160"/>
        <v>0</v>
      </c>
      <c r="BE292" s="11">
        <f t="shared" si="160"/>
        <v>0</v>
      </c>
      <c r="BF292" s="15" t="str">
        <f t="shared" si="142"/>
        <v>ČSN 42 5522</v>
      </c>
      <c r="BG292" s="42">
        <v>7.0650000000000004</v>
      </c>
      <c r="BH292" s="17">
        <f t="shared" si="143"/>
        <v>45</v>
      </c>
      <c r="BI292" s="17">
        <f t="shared" si="144"/>
        <v>20</v>
      </c>
      <c r="BX292" s="18">
        <f t="shared" si="128"/>
        <v>900</v>
      </c>
      <c r="BY292" s="42">
        <v>0.13</v>
      </c>
      <c r="BZ292" s="43">
        <f t="shared" si="145"/>
        <v>18.40056617126681</v>
      </c>
      <c r="CA292" s="18">
        <f t="shared" si="150"/>
        <v>151875</v>
      </c>
      <c r="CB292" s="18">
        <f t="shared" si="151"/>
        <v>6749.9999999999991</v>
      </c>
      <c r="CC292" s="18">
        <f t="shared" si="152"/>
        <v>10125</v>
      </c>
      <c r="CD292" s="25">
        <f t="shared" si="146"/>
        <v>1.5000000000000002</v>
      </c>
      <c r="CE292" s="26">
        <f t="shared" si="147"/>
        <v>12.99038105676658</v>
      </c>
      <c r="CF292" s="18">
        <f t="shared" si="148"/>
        <v>900</v>
      </c>
      <c r="CG292" s="18">
        <f t="shared" si="153"/>
        <v>900</v>
      </c>
      <c r="CH292" s="18">
        <f t="shared" si="154"/>
        <v>30000</v>
      </c>
      <c r="CI292" s="18">
        <f t="shared" si="155"/>
        <v>3000</v>
      </c>
      <c r="CJ292" s="18">
        <f t="shared" si="156"/>
        <v>4500</v>
      </c>
      <c r="CK292" s="25">
        <f t="shared" si="149"/>
        <v>1.5</v>
      </c>
      <c r="CL292" s="26">
        <f t="shared" si="157"/>
        <v>5.7735026918962582</v>
      </c>
      <c r="DJ292" s="20" t="s">
        <v>317</v>
      </c>
    </row>
    <row r="293" spans="1:114" x14ac:dyDescent="0.2">
      <c r="A293" s="15" t="s">
        <v>105</v>
      </c>
      <c r="B293" s="10" t="s">
        <v>393</v>
      </c>
      <c r="C293" s="11">
        <f t="shared" si="140"/>
        <v>8.8312500000000007</v>
      </c>
      <c r="D293" s="11">
        <f t="shared" si="136"/>
        <v>45</v>
      </c>
      <c r="E293" s="11">
        <f t="shared" si="136"/>
        <v>25</v>
      </c>
      <c r="F293" s="11">
        <f t="shared" si="136"/>
        <v>0</v>
      </c>
      <c r="G293" s="11">
        <f t="shared" si="135"/>
        <v>0</v>
      </c>
      <c r="H293" s="11">
        <f t="shared" si="135"/>
        <v>0</v>
      </c>
      <c r="I293" s="11">
        <f t="shared" si="135"/>
        <v>0</v>
      </c>
      <c r="J293" s="11">
        <f t="shared" si="135"/>
        <v>0</v>
      </c>
      <c r="K293" s="11">
        <f t="shared" si="135"/>
        <v>0</v>
      </c>
      <c r="L293" s="11">
        <f t="shared" si="135"/>
        <v>0</v>
      </c>
      <c r="M293" s="11">
        <f t="shared" si="130"/>
        <v>0</v>
      </c>
      <c r="N293" s="11">
        <f t="shared" si="130"/>
        <v>0</v>
      </c>
      <c r="O293" s="11">
        <f t="shared" si="130"/>
        <v>0</v>
      </c>
      <c r="P293" s="11">
        <f t="shared" si="130"/>
        <v>0</v>
      </c>
      <c r="Q293" s="11">
        <f t="shared" si="130"/>
        <v>0</v>
      </c>
      <c r="R293" s="11">
        <f t="shared" si="139"/>
        <v>0</v>
      </c>
      <c r="S293" s="11">
        <f t="shared" si="139"/>
        <v>0</v>
      </c>
      <c r="T293" s="11">
        <f t="shared" si="139"/>
        <v>1125</v>
      </c>
      <c r="U293" s="40">
        <f t="shared" si="141"/>
        <v>0.14000000000000001</v>
      </c>
      <c r="V293" s="11">
        <f t="shared" si="138"/>
        <v>15.85279547062987</v>
      </c>
      <c r="W293" s="11">
        <f t="shared" si="138"/>
        <v>189843.74999999997</v>
      </c>
      <c r="X293" s="11">
        <f t="shared" si="138"/>
        <v>8437.4999999999982</v>
      </c>
      <c r="Y293" s="11">
        <f t="shared" si="138"/>
        <v>12656.25</v>
      </c>
      <c r="Z293" s="11">
        <f t="shared" si="138"/>
        <v>1.5000000000000002</v>
      </c>
      <c r="AA293" s="11">
        <f t="shared" si="159"/>
        <v>12.990381056766578</v>
      </c>
      <c r="AB293" s="11">
        <f t="shared" si="159"/>
        <v>1125</v>
      </c>
      <c r="AC293" s="11">
        <f t="shared" si="159"/>
        <v>1125</v>
      </c>
      <c r="AD293" s="11">
        <f t="shared" si="159"/>
        <v>58593.75</v>
      </c>
      <c r="AE293" s="11">
        <f t="shared" si="159"/>
        <v>4687.5</v>
      </c>
      <c r="AF293" s="11">
        <f t="shared" si="159"/>
        <v>7031.25</v>
      </c>
      <c r="AG293" s="11">
        <f t="shared" si="159"/>
        <v>1.5</v>
      </c>
      <c r="AH293" s="11">
        <f t="shared" si="159"/>
        <v>7.2168783648703219</v>
      </c>
      <c r="AI293" s="11">
        <f t="shared" si="159"/>
        <v>0</v>
      </c>
      <c r="AJ293" s="11">
        <f t="shared" si="159"/>
        <v>0</v>
      </c>
      <c r="AK293" s="11">
        <f t="shared" si="159"/>
        <v>0</v>
      </c>
      <c r="AL293" s="11">
        <f t="shared" si="133"/>
        <v>0</v>
      </c>
      <c r="AM293" s="11">
        <f t="shared" si="133"/>
        <v>0</v>
      </c>
      <c r="AN293" s="11">
        <f t="shared" si="133"/>
        <v>0</v>
      </c>
      <c r="AO293" s="11">
        <f t="shared" si="133"/>
        <v>0</v>
      </c>
      <c r="AP293" s="11">
        <f t="shared" si="133"/>
        <v>0</v>
      </c>
      <c r="AQ293" s="11">
        <f t="shared" si="133"/>
        <v>0</v>
      </c>
      <c r="AR293" s="11">
        <f t="shared" si="133"/>
        <v>0</v>
      </c>
      <c r="AS293" s="11">
        <f t="shared" si="133"/>
        <v>0</v>
      </c>
      <c r="AT293" s="11">
        <f t="shared" si="158"/>
        <v>0</v>
      </c>
      <c r="AU293" s="11">
        <f t="shared" si="158"/>
        <v>0</v>
      </c>
      <c r="AV293" s="11">
        <f t="shared" si="158"/>
        <v>0</v>
      </c>
      <c r="AW293" s="11">
        <f t="shared" si="158"/>
        <v>0</v>
      </c>
      <c r="AX293" s="11">
        <f t="shared" si="158"/>
        <v>0</v>
      </c>
      <c r="AY293" s="11">
        <f t="shared" si="158"/>
        <v>0</v>
      </c>
      <c r="AZ293" s="11">
        <f t="shared" si="160"/>
        <v>0</v>
      </c>
      <c r="BA293" s="11">
        <f t="shared" si="160"/>
        <v>0</v>
      </c>
      <c r="BB293" s="11">
        <f t="shared" si="160"/>
        <v>0</v>
      </c>
      <c r="BC293" s="11">
        <f t="shared" si="160"/>
        <v>0</v>
      </c>
      <c r="BD293" s="11">
        <f t="shared" si="160"/>
        <v>0</v>
      </c>
      <c r="BE293" s="11">
        <f t="shared" si="160"/>
        <v>0</v>
      </c>
      <c r="BF293" s="15" t="str">
        <f t="shared" si="142"/>
        <v>ČSN 42 5522</v>
      </c>
      <c r="BG293" s="42">
        <v>8.8312500000000007</v>
      </c>
      <c r="BH293" s="17">
        <f t="shared" si="143"/>
        <v>45</v>
      </c>
      <c r="BI293" s="17">
        <f t="shared" si="144"/>
        <v>25</v>
      </c>
      <c r="BX293" s="18">
        <f t="shared" si="128"/>
        <v>1125</v>
      </c>
      <c r="BY293" s="42">
        <v>0.14000000000000001</v>
      </c>
      <c r="BZ293" s="43">
        <f t="shared" si="145"/>
        <v>15.85279547062987</v>
      </c>
      <c r="CA293" s="18">
        <f t="shared" si="150"/>
        <v>189843.74999999997</v>
      </c>
      <c r="CB293" s="18">
        <f t="shared" si="151"/>
        <v>8437.4999999999982</v>
      </c>
      <c r="CC293" s="18">
        <f t="shared" si="152"/>
        <v>12656.25</v>
      </c>
      <c r="CD293" s="25">
        <f t="shared" si="146"/>
        <v>1.5000000000000002</v>
      </c>
      <c r="CE293" s="26">
        <f t="shared" si="147"/>
        <v>12.990381056766578</v>
      </c>
      <c r="CF293" s="18">
        <f t="shared" si="148"/>
        <v>1125</v>
      </c>
      <c r="CG293" s="18">
        <f t="shared" si="153"/>
        <v>1125</v>
      </c>
      <c r="CH293" s="18">
        <f t="shared" si="154"/>
        <v>58593.75</v>
      </c>
      <c r="CI293" s="18">
        <f t="shared" si="155"/>
        <v>4687.5</v>
      </c>
      <c r="CJ293" s="18">
        <f t="shared" si="156"/>
        <v>7031.25</v>
      </c>
      <c r="CK293" s="25">
        <f t="shared" si="149"/>
        <v>1.5</v>
      </c>
      <c r="CL293" s="26">
        <f t="shared" si="157"/>
        <v>7.2168783648703219</v>
      </c>
      <c r="DJ293" s="20" t="s">
        <v>317</v>
      </c>
    </row>
    <row r="294" spans="1:114" x14ac:dyDescent="0.2">
      <c r="A294" s="15" t="s">
        <v>105</v>
      </c>
      <c r="B294" s="10" t="s">
        <v>394</v>
      </c>
      <c r="C294" s="11">
        <f t="shared" si="140"/>
        <v>10.5975</v>
      </c>
      <c r="D294" s="11">
        <f t="shared" si="136"/>
        <v>45</v>
      </c>
      <c r="E294" s="11">
        <f t="shared" si="136"/>
        <v>30</v>
      </c>
      <c r="F294" s="11">
        <f t="shared" si="136"/>
        <v>0</v>
      </c>
      <c r="G294" s="11">
        <f t="shared" si="135"/>
        <v>0</v>
      </c>
      <c r="H294" s="11">
        <f t="shared" si="135"/>
        <v>0</v>
      </c>
      <c r="I294" s="11">
        <f t="shared" si="135"/>
        <v>0</v>
      </c>
      <c r="J294" s="11">
        <f t="shared" si="135"/>
        <v>0</v>
      </c>
      <c r="K294" s="11">
        <f t="shared" si="135"/>
        <v>0</v>
      </c>
      <c r="L294" s="11">
        <f t="shared" si="135"/>
        <v>0</v>
      </c>
      <c r="M294" s="11">
        <f t="shared" si="130"/>
        <v>0</v>
      </c>
      <c r="N294" s="11">
        <f t="shared" si="130"/>
        <v>0</v>
      </c>
      <c r="O294" s="11">
        <f t="shared" si="130"/>
        <v>0</v>
      </c>
      <c r="P294" s="11">
        <f t="shared" si="130"/>
        <v>0</v>
      </c>
      <c r="Q294" s="11">
        <f t="shared" si="130"/>
        <v>0</v>
      </c>
      <c r="R294" s="11">
        <f t="shared" si="139"/>
        <v>0</v>
      </c>
      <c r="S294" s="11">
        <f t="shared" si="139"/>
        <v>0</v>
      </c>
      <c r="T294" s="11">
        <f t="shared" si="139"/>
        <v>1350</v>
      </c>
      <c r="U294" s="40">
        <f t="shared" si="141"/>
        <v>0.15</v>
      </c>
      <c r="V294" s="11">
        <f t="shared" si="138"/>
        <v>14.154281670205238</v>
      </c>
      <c r="W294" s="11">
        <f t="shared" si="138"/>
        <v>227812.5</v>
      </c>
      <c r="X294" s="11">
        <f t="shared" si="138"/>
        <v>10125</v>
      </c>
      <c r="Y294" s="11">
        <f t="shared" si="138"/>
        <v>15187.5</v>
      </c>
      <c r="Z294" s="11">
        <f t="shared" si="138"/>
        <v>1.5</v>
      </c>
      <c r="AA294" s="11">
        <f t="shared" si="159"/>
        <v>12.99038105676658</v>
      </c>
      <c r="AB294" s="11">
        <f t="shared" si="159"/>
        <v>1350</v>
      </c>
      <c r="AC294" s="11">
        <f t="shared" si="159"/>
        <v>1350</v>
      </c>
      <c r="AD294" s="11">
        <f t="shared" si="159"/>
        <v>101250</v>
      </c>
      <c r="AE294" s="11">
        <f t="shared" si="159"/>
        <v>6750</v>
      </c>
      <c r="AF294" s="11">
        <f t="shared" si="159"/>
        <v>10125</v>
      </c>
      <c r="AG294" s="11">
        <f t="shared" si="159"/>
        <v>1.5</v>
      </c>
      <c r="AH294" s="11">
        <f t="shared" si="159"/>
        <v>8.6602540378443873</v>
      </c>
      <c r="AI294" s="11">
        <f t="shared" si="159"/>
        <v>0</v>
      </c>
      <c r="AJ294" s="11">
        <f t="shared" si="159"/>
        <v>0</v>
      </c>
      <c r="AK294" s="11">
        <f t="shared" si="159"/>
        <v>0</v>
      </c>
      <c r="AL294" s="11">
        <f t="shared" si="133"/>
        <v>0</v>
      </c>
      <c r="AM294" s="11">
        <f t="shared" si="133"/>
        <v>0</v>
      </c>
      <c r="AN294" s="11">
        <f t="shared" si="133"/>
        <v>0</v>
      </c>
      <c r="AO294" s="11">
        <f t="shared" si="133"/>
        <v>0</v>
      </c>
      <c r="AP294" s="11">
        <f t="shared" si="133"/>
        <v>0</v>
      </c>
      <c r="AQ294" s="11">
        <f t="shared" si="133"/>
        <v>0</v>
      </c>
      <c r="AR294" s="11">
        <f t="shared" si="133"/>
        <v>0</v>
      </c>
      <c r="AS294" s="11">
        <f t="shared" si="133"/>
        <v>0</v>
      </c>
      <c r="AT294" s="11">
        <f t="shared" si="158"/>
        <v>0</v>
      </c>
      <c r="AU294" s="11">
        <f t="shared" si="158"/>
        <v>0</v>
      </c>
      <c r="AV294" s="11">
        <f t="shared" si="158"/>
        <v>0</v>
      </c>
      <c r="AW294" s="11">
        <f t="shared" si="158"/>
        <v>0</v>
      </c>
      <c r="AX294" s="11">
        <f t="shared" si="158"/>
        <v>0</v>
      </c>
      <c r="AY294" s="11">
        <f t="shared" si="158"/>
        <v>0</v>
      </c>
      <c r="AZ294" s="11">
        <f t="shared" si="160"/>
        <v>0</v>
      </c>
      <c r="BA294" s="11">
        <f t="shared" si="160"/>
        <v>0</v>
      </c>
      <c r="BB294" s="11">
        <f t="shared" si="160"/>
        <v>0</v>
      </c>
      <c r="BC294" s="11">
        <f t="shared" si="160"/>
        <v>0</v>
      </c>
      <c r="BD294" s="11">
        <f t="shared" si="160"/>
        <v>0</v>
      </c>
      <c r="BE294" s="11">
        <f t="shared" si="160"/>
        <v>0</v>
      </c>
      <c r="BF294" s="15" t="str">
        <f t="shared" si="142"/>
        <v>ČSN 42 5522</v>
      </c>
      <c r="BG294" s="42">
        <v>10.5975</v>
      </c>
      <c r="BH294" s="17">
        <f t="shared" si="143"/>
        <v>45</v>
      </c>
      <c r="BI294" s="17">
        <f t="shared" si="144"/>
        <v>30</v>
      </c>
      <c r="BX294" s="18">
        <f t="shared" si="128"/>
        <v>1350</v>
      </c>
      <c r="BY294" s="42">
        <v>0.15</v>
      </c>
      <c r="BZ294" s="43">
        <f t="shared" si="145"/>
        <v>14.154281670205238</v>
      </c>
      <c r="CA294" s="18">
        <f t="shared" si="150"/>
        <v>227812.5</v>
      </c>
      <c r="CB294" s="18">
        <f t="shared" si="151"/>
        <v>10125</v>
      </c>
      <c r="CC294" s="18">
        <f t="shared" si="152"/>
        <v>15187.5</v>
      </c>
      <c r="CD294" s="25">
        <f t="shared" si="146"/>
        <v>1.5</v>
      </c>
      <c r="CE294" s="26">
        <f t="shared" si="147"/>
        <v>12.99038105676658</v>
      </c>
      <c r="CF294" s="18">
        <f t="shared" si="148"/>
        <v>1350</v>
      </c>
      <c r="CG294" s="18">
        <f t="shared" si="153"/>
        <v>1350</v>
      </c>
      <c r="CH294" s="18">
        <f t="shared" si="154"/>
        <v>101250</v>
      </c>
      <c r="CI294" s="18">
        <f t="shared" si="155"/>
        <v>6750</v>
      </c>
      <c r="CJ294" s="18">
        <f t="shared" si="156"/>
        <v>10125</v>
      </c>
      <c r="CK294" s="25">
        <f t="shared" si="149"/>
        <v>1.5</v>
      </c>
      <c r="CL294" s="26">
        <f t="shared" si="157"/>
        <v>8.6602540378443873</v>
      </c>
      <c r="DJ294" s="20" t="s">
        <v>317</v>
      </c>
    </row>
    <row r="295" spans="1:114" x14ac:dyDescent="0.2">
      <c r="A295" s="15" t="s">
        <v>105</v>
      </c>
      <c r="B295" s="10" t="s">
        <v>395</v>
      </c>
      <c r="C295" s="11">
        <f t="shared" si="140"/>
        <v>1.9624999999999999</v>
      </c>
      <c r="D295" s="11">
        <f t="shared" si="136"/>
        <v>50</v>
      </c>
      <c r="E295" s="11">
        <f t="shared" si="136"/>
        <v>5</v>
      </c>
      <c r="F295" s="11">
        <f t="shared" si="136"/>
        <v>0</v>
      </c>
      <c r="G295" s="11">
        <f t="shared" si="135"/>
        <v>0</v>
      </c>
      <c r="H295" s="11">
        <f t="shared" si="135"/>
        <v>0</v>
      </c>
      <c r="I295" s="11">
        <f t="shared" si="135"/>
        <v>0</v>
      </c>
      <c r="J295" s="11">
        <f t="shared" si="135"/>
        <v>0</v>
      </c>
      <c r="K295" s="11">
        <f t="shared" si="135"/>
        <v>0</v>
      </c>
      <c r="L295" s="11">
        <f t="shared" si="135"/>
        <v>0</v>
      </c>
      <c r="M295" s="11">
        <f t="shared" si="130"/>
        <v>0</v>
      </c>
      <c r="N295" s="11">
        <f t="shared" si="130"/>
        <v>0</v>
      </c>
      <c r="O295" s="11">
        <f t="shared" si="130"/>
        <v>0</v>
      </c>
      <c r="P295" s="11">
        <f t="shared" si="130"/>
        <v>0</v>
      </c>
      <c r="Q295" s="11">
        <f t="shared" si="130"/>
        <v>0</v>
      </c>
      <c r="R295" s="11">
        <f t="shared" si="139"/>
        <v>0</v>
      </c>
      <c r="S295" s="11">
        <f t="shared" si="139"/>
        <v>0</v>
      </c>
      <c r="T295" s="11">
        <f t="shared" si="139"/>
        <v>250</v>
      </c>
      <c r="U295" s="40">
        <f t="shared" si="141"/>
        <v>0.11</v>
      </c>
      <c r="V295" s="11">
        <f t="shared" si="138"/>
        <v>56.050955414012741</v>
      </c>
      <c r="W295" s="11">
        <f t="shared" si="138"/>
        <v>52083.333333333328</v>
      </c>
      <c r="X295" s="11">
        <f t="shared" si="138"/>
        <v>2083.333333333333</v>
      </c>
      <c r="Y295" s="11">
        <f t="shared" si="138"/>
        <v>3125</v>
      </c>
      <c r="Z295" s="11">
        <f t="shared" si="138"/>
        <v>1.5000000000000002</v>
      </c>
      <c r="AA295" s="11">
        <f t="shared" si="159"/>
        <v>14.433756729740644</v>
      </c>
      <c r="AB295" s="11">
        <f t="shared" si="159"/>
        <v>250</v>
      </c>
      <c r="AC295" s="11">
        <f t="shared" si="159"/>
        <v>250</v>
      </c>
      <c r="AD295" s="11">
        <f t="shared" si="159"/>
        <v>520.83333333333326</v>
      </c>
      <c r="AE295" s="11">
        <f t="shared" si="159"/>
        <v>208.33333333333331</v>
      </c>
      <c r="AF295" s="11">
        <f t="shared" si="159"/>
        <v>312.5</v>
      </c>
      <c r="AG295" s="11">
        <f t="shared" si="159"/>
        <v>1.5000000000000002</v>
      </c>
      <c r="AH295" s="11">
        <f t="shared" si="159"/>
        <v>1.4433756729740643</v>
      </c>
      <c r="AI295" s="11">
        <f t="shared" si="159"/>
        <v>0</v>
      </c>
      <c r="AJ295" s="11">
        <f t="shared" si="159"/>
        <v>0</v>
      </c>
      <c r="AK295" s="11">
        <f t="shared" si="159"/>
        <v>0</v>
      </c>
      <c r="AL295" s="11">
        <f t="shared" si="133"/>
        <v>0</v>
      </c>
      <c r="AM295" s="11">
        <f t="shared" si="133"/>
        <v>0</v>
      </c>
      <c r="AN295" s="11">
        <f t="shared" si="133"/>
        <v>0</v>
      </c>
      <c r="AO295" s="11">
        <f t="shared" si="133"/>
        <v>0</v>
      </c>
      <c r="AP295" s="11">
        <f t="shared" si="133"/>
        <v>0</v>
      </c>
      <c r="AQ295" s="11">
        <f t="shared" si="133"/>
        <v>0</v>
      </c>
      <c r="AR295" s="11">
        <f t="shared" si="133"/>
        <v>0</v>
      </c>
      <c r="AS295" s="11">
        <f t="shared" si="133"/>
        <v>0</v>
      </c>
      <c r="AT295" s="11">
        <f t="shared" si="158"/>
        <v>0</v>
      </c>
      <c r="AU295" s="11">
        <f t="shared" si="158"/>
        <v>0</v>
      </c>
      <c r="AV295" s="11">
        <f t="shared" si="158"/>
        <v>0</v>
      </c>
      <c r="AW295" s="11">
        <f t="shared" si="158"/>
        <v>0</v>
      </c>
      <c r="AX295" s="11">
        <f t="shared" si="158"/>
        <v>0</v>
      </c>
      <c r="AY295" s="11">
        <f t="shared" si="158"/>
        <v>0</v>
      </c>
      <c r="AZ295" s="11">
        <f t="shared" si="160"/>
        <v>0</v>
      </c>
      <c r="BA295" s="11">
        <f t="shared" si="160"/>
        <v>0</v>
      </c>
      <c r="BB295" s="11">
        <f t="shared" si="160"/>
        <v>0</v>
      </c>
      <c r="BC295" s="11">
        <f t="shared" si="160"/>
        <v>0</v>
      </c>
      <c r="BD295" s="11">
        <f t="shared" si="160"/>
        <v>0</v>
      </c>
      <c r="BE295" s="11">
        <f t="shared" si="160"/>
        <v>0</v>
      </c>
      <c r="BF295" s="15" t="str">
        <f t="shared" si="142"/>
        <v>ČSN 42 5522</v>
      </c>
      <c r="BG295" s="42">
        <v>1.9624999999999999</v>
      </c>
      <c r="BH295" s="17">
        <f t="shared" si="143"/>
        <v>50</v>
      </c>
      <c r="BI295" s="17">
        <f t="shared" si="144"/>
        <v>5</v>
      </c>
      <c r="BX295" s="18">
        <f t="shared" si="128"/>
        <v>250</v>
      </c>
      <c r="BY295" s="42">
        <v>0.11</v>
      </c>
      <c r="BZ295" s="43">
        <f t="shared" si="145"/>
        <v>56.050955414012741</v>
      </c>
      <c r="CA295" s="18">
        <f t="shared" si="150"/>
        <v>52083.333333333328</v>
      </c>
      <c r="CB295" s="18">
        <f t="shared" si="151"/>
        <v>2083.333333333333</v>
      </c>
      <c r="CC295" s="18">
        <f t="shared" si="152"/>
        <v>3125</v>
      </c>
      <c r="CD295" s="25">
        <f t="shared" si="146"/>
        <v>1.5000000000000002</v>
      </c>
      <c r="CE295" s="26">
        <f t="shared" si="147"/>
        <v>14.433756729740644</v>
      </c>
      <c r="CF295" s="18">
        <f t="shared" si="148"/>
        <v>250</v>
      </c>
      <c r="CG295" s="18">
        <f t="shared" si="153"/>
        <v>250</v>
      </c>
      <c r="CH295" s="18">
        <f t="shared" si="154"/>
        <v>520.83333333333326</v>
      </c>
      <c r="CI295" s="18">
        <f t="shared" si="155"/>
        <v>208.33333333333331</v>
      </c>
      <c r="CJ295" s="18">
        <f t="shared" si="156"/>
        <v>312.5</v>
      </c>
      <c r="CK295" s="25">
        <f t="shared" si="149"/>
        <v>1.5000000000000002</v>
      </c>
      <c r="CL295" s="26">
        <f t="shared" si="157"/>
        <v>1.4433756729740643</v>
      </c>
      <c r="DJ295" s="20" t="s">
        <v>317</v>
      </c>
    </row>
    <row r="296" spans="1:114" x14ac:dyDescent="0.2">
      <c r="A296" s="15" t="s">
        <v>105</v>
      </c>
      <c r="B296" s="10" t="s">
        <v>396</v>
      </c>
      <c r="C296" s="11">
        <f t="shared" si="140"/>
        <v>2.355</v>
      </c>
      <c r="D296" s="11">
        <f t="shared" si="136"/>
        <v>50</v>
      </c>
      <c r="E296" s="11">
        <f t="shared" si="136"/>
        <v>6</v>
      </c>
      <c r="F296" s="11">
        <f t="shared" si="136"/>
        <v>0</v>
      </c>
      <c r="G296" s="11">
        <f t="shared" si="135"/>
        <v>0</v>
      </c>
      <c r="H296" s="11">
        <f t="shared" si="135"/>
        <v>0</v>
      </c>
      <c r="I296" s="11">
        <f t="shared" si="135"/>
        <v>0</v>
      </c>
      <c r="J296" s="11">
        <f t="shared" si="135"/>
        <v>0</v>
      </c>
      <c r="K296" s="11">
        <f t="shared" si="135"/>
        <v>0</v>
      </c>
      <c r="L296" s="11">
        <f t="shared" si="135"/>
        <v>0</v>
      </c>
      <c r="M296" s="11">
        <f t="shared" si="130"/>
        <v>0</v>
      </c>
      <c r="N296" s="11">
        <f t="shared" si="130"/>
        <v>0</v>
      </c>
      <c r="O296" s="11">
        <f t="shared" si="130"/>
        <v>0</v>
      </c>
      <c r="P296" s="11">
        <f t="shared" si="130"/>
        <v>0</v>
      </c>
      <c r="Q296" s="11">
        <f t="shared" si="130"/>
        <v>0</v>
      </c>
      <c r="R296" s="11">
        <f t="shared" si="139"/>
        <v>0</v>
      </c>
      <c r="S296" s="11">
        <f t="shared" si="139"/>
        <v>0</v>
      </c>
      <c r="T296" s="11">
        <f t="shared" si="139"/>
        <v>300</v>
      </c>
      <c r="U296" s="40">
        <f t="shared" si="141"/>
        <v>0.112</v>
      </c>
      <c r="V296" s="11">
        <f t="shared" si="138"/>
        <v>47.5583864118896</v>
      </c>
      <c r="W296" s="11">
        <f t="shared" si="138"/>
        <v>62500</v>
      </c>
      <c r="X296" s="11">
        <f t="shared" si="138"/>
        <v>2500</v>
      </c>
      <c r="Y296" s="11">
        <f t="shared" si="138"/>
        <v>3750</v>
      </c>
      <c r="Z296" s="11">
        <f t="shared" si="138"/>
        <v>1.5</v>
      </c>
      <c r="AA296" s="11">
        <f t="shared" si="159"/>
        <v>14.433756729740644</v>
      </c>
      <c r="AB296" s="11">
        <f t="shared" si="159"/>
        <v>300</v>
      </c>
      <c r="AC296" s="11">
        <f t="shared" si="159"/>
        <v>300</v>
      </c>
      <c r="AD296" s="11">
        <f t="shared" si="159"/>
        <v>899.99999999999989</v>
      </c>
      <c r="AE296" s="11">
        <f t="shared" si="159"/>
        <v>299.99999999999994</v>
      </c>
      <c r="AF296" s="11">
        <f t="shared" si="159"/>
        <v>450</v>
      </c>
      <c r="AG296" s="11">
        <f t="shared" si="159"/>
        <v>1.5000000000000002</v>
      </c>
      <c r="AH296" s="11">
        <f t="shared" si="159"/>
        <v>1.7320508075688772</v>
      </c>
      <c r="AI296" s="11">
        <f t="shared" si="159"/>
        <v>0</v>
      </c>
      <c r="AJ296" s="11">
        <f t="shared" si="159"/>
        <v>0</v>
      </c>
      <c r="AK296" s="11">
        <f t="shared" si="159"/>
        <v>0</v>
      </c>
      <c r="AL296" s="11">
        <f t="shared" si="133"/>
        <v>0</v>
      </c>
      <c r="AM296" s="11">
        <f t="shared" si="133"/>
        <v>0</v>
      </c>
      <c r="AN296" s="11">
        <f t="shared" si="133"/>
        <v>0</v>
      </c>
      <c r="AO296" s="11">
        <f t="shared" si="133"/>
        <v>0</v>
      </c>
      <c r="AP296" s="11">
        <f t="shared" si="133"/>
        <v>0</v>
      </c>
      <c r="AQ296" s="11">
        <f t="shared" si="133"/>
        <v>0</v>
      </c>
      <c r="AR296" s="11">
        <f t="shared" si="133"/>
        <v>0</v>
      </c>
      <c r="AS296" s="11">
        <f t="shared" si="133"/>
        <v>0</v>
      </c>
      <c r="AT296" s="11">
        <f t="shared" si="158"/>
        <v>0</v>
      </c>
      <c r="AU296" s="11">
        <f t="shared" si="158"/>
        <v>0</v>
      </c>
      <c r="AV296" s="11">
        <f t="shared" si="158"/>
        <v>0</v>
      </c>
      <c r="AW296" s="11">
        <f t="shared" si="158"/>
        <v>0</v>
      </c>
      <c r="AX296" s="11">
        <f t="shared" si="158"/>
        <v>0</v>
      </c>
      <c r="AY296" s="11">
        <f t="shared" si="158"/>
        <v>0</v>
      </c>
      <c r="AZ296" s="11">
        <f t="shared" si="160"/>
        <v>0</v>
      </c>
      <c r="BA296" s="11">
        <f t="shared" si="160"/>
        <v>0</v>
      </c>
      <c r="BB296" s="11">
        <f t="shared" si="160"/>
        <v>0</v>
      </c>
      <c r="BC296" s="11">
        <f t="shared" si="160"/>
        <v>0</v>
      </c>
      <c r="BD296" s="11">
        <f t="shared" si="160"/>
        <v>0</v>
      </c>
      <c r="BE296" s="11">
        <f t="shared" si="160"/>
        <v>0</v>
      </c>
      <c r="BF296" s="15" t="str">
        <f t="shared" si="142"/>
        <v>ČSN 42 5522</v>
      </c>
      <c r="BG296" s="42">
        <v>2.355</v>
      </c>
      <c r="BH296" s="17">
        <f t="shared" si="143"/>
        <v>50</v>
      </c>
      <c r="BI296" s="17">
        <f t="shared" si="144"/>
        <v>6</v>
      </c>
      <c r="BX296" s="18">
        <f t="shared" si="128"/>
        <v>300</v>
      </c>
      <c r="BY296" s="42">
        <v>0.112</v>
      </c>
      <c r="BZ296" s="43">
        <f t="shared" si="145"/>
        <v>47.5583864118896</v>
      </c>
      <c r="CA296" s="18">
        <f t="shared" si="150"/>
        <v>62500</v>
      </c>
      <c r="CB296" s="18">
        <f t="shared" si="151"/>
        <v>2500</v>
      </c>
      <c r="CC296" s="18">
        <f t="shared" si="152"/>
        <v>3750</v>
      </c>
      <c r="CD296" s="25">
        <f t="shared" si="146"/>
        <v>1.5</v>
      </c>
      <c r="CE296" s="26">
        <f t="shared" si="147"/>
        <v>14.433756729740644</v>
      </c>
      <c r="CF296" s="18">
        <f t="shared" si="148"/>
        <v>300</v>
      </c>
      <c r="CG296" s="18">
        <f t="shared" si="153"/>
        <v>300</v>
      </c>
      <c r="CH296" s="18">
        <f t="shared" si="154"/>
        <v>899.99999999999989</v>
      </c>
      <c r="CI296" s="18">
        <f t="shared" si="155"/>
        <v>299.99999999999994</v>
      </c>
      <c r="CJ296" s="18">
        <f t="shared" si="156"/>
        <v>450</v>
      </c>
      <c r="CK296" s="25">
        <f t="shared" si="149"/>
        <v>1.5000000000000002</v>
      </c>
      <c r="CL296" s="26">
        <f t="shared" si="157"/>
        <v>1.7320508075688772</v>
      </c>
      <c r="DJ296" s="20" t="s">
        <v>317</v>
      </c>
    </row>
    <row r="297" spans="1:114" x14ac:dyDescent="0.2">
      <c r="A297" s="15" t="s">
        <v>105</v>
      </c>
      <c r="B297" s="10" t="s">
        <v>397</v>
      </c>
      <c r="C297" s="11">
        <f t="shared" si="140"/>
        <v>2.7475000000000001</v>
      </c>
      <c r="D297" s="11">
        <f t="shared" si="136"/>
        <v>50</v>
      </c>
      <c r="E297" s="11">
        <f t="shared" si="136"/>
        <v>7</v>
      </c>
      <c r="F297" s="11">
        <f t="shared" si="136"/>
        <v>0</v>
      </c>
      <c r="G297" s="11">
        <f t="shared" si="135"/>
        <v>0</v>
      </c>
      <c r="H297" s="11">
        <f t="shared" si="135"/>
        <v>0</v>
      </c>
      <c r="I297" s="11">
        <f t="shared" si="135"/>
        <v>0</v>
      </c>
      <c r="J297" s="11">
        <f t="shared" si="135"/>
        <v>0</v>
      </c>
      <c r="K297" s="11">
        <f t="shared" si="135"/>
        <v>0</v>
      </c>
      <c r="L297" s="11">
        <f t="shared" si="135"/>
        <v>0</v>
      </c>
      <c r="M297" s="11">
        <f t="shared" si="130"/>
        <v>0</v>
      </c>
      <c r="N297" s="11">
        <f t="shared" si="130"/>
        <v>0</v>
      </c>
      <c r="O297" s="11">
        <f t="shared" si="130"/>
        <v>0</v>
      </c>
      <c r="P297" s="11">
        <f t="shared" si="130"/>
        <v>0</v>
      </c>
      <c r="Q297" s="11">
        <f t="shared" si="130"/>
        <v>0</v>
      </c>
      <c r="R297" s="11">
        <f t="shared" si="139"/>
        <v>0</v>
      </c>
      <c r="S297" s="11">
        <f t="shared" si="139"/>
        <v>0</v>
      </c>
      <c r="T297" s="11">
        <f t="shared" si="139"/>
        <v>350</v>
      </c>
      <c r="U297" s="40">
        <f t="shared" si="141"/>
        <v>0.114</v>
      </c>
      <c r="V297" s="11">
        <f t="shared" si="138"/>
        <v>41.492265696087351</v>
      </c>
      <c r="W297" s="11">
        <f t="shared" si="138"/>
        <v>72916.666666666657</v>
      </c>
      <c r="X297" s="11">
        <f t="shared" si="138"/>
        <v>2916.6666666666665</v>
      </c>
      <c r="Y297" s="11">
        <f t="shared" si="138"/>
        <v>4375</v>
      </c>
      <c r="Z297" s="11">
        <f t="shared" si="138"/>
        <v>1.5</v>
      </c>
      <c r="AA297" s="11">
        <f t="shared" si="159"/>
        <v>14.433756729740644</v>
      </c>
      <c r="AB297" s="11">
        <f t="shared" si="159"/>
        <v>350</v>
      </c>
      <c r="AC297" s="11">
        <f t="shared" si="159"/>
        <v>350</v>
      </c>
      <c r="AD297" s="11">
        <f t="shared" si="159"/>
        <v>1429.1666666666665</v>
      </c>
      <c r="AE297" s="11">
        <f t="shared" si="159"/>
        <v>408.33333333333326</v>
      </c>
      <c r="AF297" s="11">
        <f t="shared" si="159"/>
        <v>612.5</v>
      </c>
      <c r="AG297" s="11">
        <f t="shared" si="159"/>
        <v>1.5000000000000002</v>
      </c>
      <c r="AH297" s="11">
        <f t="shared" si="159"/>
        <v>2.0207259421636903</v>
      </c>
      <c r="AI297" s="11">
        <f t="shared" si="159"/>
        <v>0</v>
      </c>
      <c r="AJ297" s="11">
        <f t="shared" si="159"/>
        <v>0</v>
      </c>
      <c r="AK297" s="11">
        <f t="shared" si="159"/>
        <v>0</v>
      </c>
      <c r="AL297" s="11">
        <f t="shared" si="133"/>
        <v>0</v>
      </c>
      <c r="AM297" s="11">
        <f t="shared" si="133"/>
        <v>0</v>
      </c>
      <c r="AN297" s="11">
        <f t="shared" si="133"/>
        <v>0</v>
      </c>
      <c r="AO297" s="11">
        <f t="shared" si="133"/>
        <v>0</v>
      </c>
      <c r="AP297" s="11">
        <f t="shared" si="133"/>
        <v>0</v>
      </c>
      <c r="AQ297" s="11">
        <f t="shared" si="133"/>
        <v>0</v>
      </c>
      <c r="AR297" s="11">
        <f t="shared" si="133"/>
        <v>0</v>
      </c>
      <c r="AS297" s="11">
        <f t="shared" si="133"/>
        <v>0</v>
      </c>
      <c r="AT297" s="11">
        <f t="shared" si="158"/>
        <v>0</v>
      </c>
      <c r="AU297" s="11">
        <f t="shared" si="158"/>
        <v>0</v>
      </c>
      <c r="AV297" s="11">
        <f t="shared" si="158"/>
        <v>0</v>
      </c>
      <c r="AW297" s="11">
        <f t="shared" si="158"/>
        <v>0</v>
      </c>
      <c r="AX297" s="11">
        <f t="shared" si="158"/>
        <v>0</v>
      </c>
      <c r="AY297" s="11">
        <f t="shared" si="158"/>
        <v>0</v>
      </c>
      <c r="AZ297" s="11">
        <f t="shared" si="160"/>
        <v>0</v>
      </c>
      <c r="BA297" s="11">
        <f t="shared" si="160"/>
        <v>0</v>
      </c>
      <c r="BB297" s="11">
        <f t="shared" si="160"/>
        <v>0</v>
      </c>
      <c r="BC297" s="11">
        <f t="shared" si="160"/>
        <v>0</v>
      </c>
      <c r="BD297" s="11">
        <f t="shared" si="160"/>
        <v>0</v>
      </c>
      <c r="BE297" s="11">
        <f t="shared" si="160"/>
        <v>0</v>
      </c>
      <c r="BF297" s="15" t="str">
        <f t="shared" si="142"/>
        <v>ČSN 42 5522</v>
      </c>
      <c r="BG297" s="42">
        <v>2.7475000000000001</v>
      </c>
      <c r="BH297" s="17">
        <f t="shared" si="143"/>
        <v>50</v>
      </c>
      <c r="BI297" s="17">
        <f t="shared" si="144"/>
        <v>7</v>
      </c>
      <c r="BX297" s="18">
        <f t="shared" si="128"/>
        <v>350</v>
      </c>
      <c r="BY297" s="42">
        <v>0.114</v>
      </c>
      <c r="BZ297" s="43">
        <f t="shared" si="145"/>
        <v>41.492265696087351</v>
      </c>
      <c r="CA297" s="18">
        <f t="shared" si="150"/>
        <v>72916.666666666657</v>
      </c>
      <c r="CB297" s="18">
        <f t="shared" si="151"/>
        <v>2916.6666666666665</v>
      </c>
      <c r="CC297" s="18">
        <f t="shared" si="152"/>
        <v>4375</v>
      </c>
      <c r="CD297" s="25">
        <f t="shared" si="146"/>
        <v>1.5</v>
      </c>
      <c r="CE297" s="26">
        <f t="shared" si="147"/>
        <v>14.433756729740644</v>
      </c>
      <c r="CF297" s="18">
        <f t="shared" si="148"/>
        <v>350</v>
      </c>
      <c r="CG297" s="18">
        <f t="shared" si="153"/>
        <v>350</v>
      </c>
      <c r="CH297" s="18">
        <f t="shared" si="154"/>
        <v>1429.1666666666665</v>
      </c>
      <c r="CI297" s="18">
        <f t="shared" si="155"/>
        <v>408.33333333333326</v>
      </c>
      <c r="CJ297" s="18">
        <f t="shared" si="156"/>
        <v>612.5</v>
      </c>
      <c r="CK297" s="25">
        <f t="shared" si="149"/>
        <v>1.5000000000000002</v>
      </c>
      <c r="CL297" s="26">
        <f t="shared" si="157"/>
        <v>2.0207259421636903</v>
      </c>
      <c r="DJ297" s="20" t="s">
        <v>317</v>
      </c>
    </row>
    <row r="298" spans="1:114" x14ac:dyDescent="0.2">
      <c r="A298" s="15" t="s">
        <v>105</v>
      </c>
      <c r="B298" s="10" t="s">
        <v>398</v>
      </c>
      <c r="C298" s="11">
        <f t="shared" si="140"/>
        <v>3.14</v>
      </c>
      <c r="D298" s="11">
        <f t="shared" si="136"/>
        <v>50</v>
      </c>
      <c r="E298" s="11">
        <f t="shared" si="136"/>
        <v>8</v>
      </c>
      <c r="F298" s="11">
        <f t="shared" si="136"/>
        <v>0</v>
      </c>
      <c r="G298" s="11">
        <f t="shared" si="135"/>
        <v>0</v>
      </c>
      <c r="H298" s="11">
        <f t="shared" si="135"/>
        <v>0</v>
      </c>
      <c r="I298" s="11">
        <f t="shared" si="135"/>
        <v>0</v>
      </c>
      <c r="J298" s="11">
        <f t="shared" si="135"/>
        <v>0</v>
      </c>
      <c r="K298" s="11">
        <f t="shared" si="135"/>
        <v>0</v>
      </c>
      <c r="L298" s="11">
        <f t="shared" si="135"/>
        <v>0</v>
      </c>
      <c r="M298" s="11">
        <f t="shared" si="130"/>
        <v>0</v>
      </c>
      <c r="N298" s="11">
        <f t="shared" si="130"/>
        <v>0</v>
      </c>
      <c r="O298" s="11">
        <f t="shared" si="130"/>
        <v>0</v>
      </c>
      <c r="P298" s="11">
        <f t="shared" si="130"/>
        <v>0</v>
      </c>
      <c r="Q298" s="11">
        <f t="shared" si="130"/>
        <v>0</v>
      </c>
      <c r="R298" s="11">
        <f t="shared" si="139"/>
        <v>0</v>
      </c>
      <c r="S298" s="11">
        <f t="shared" si="139"/>
        <v>0</v>
      </c>
      <c r="T298" s="11">
        <f t="shared" si="139"/>
        <v>400</v>
      </c>
      <c r="U298" s="40">
        <f t="shared" si="141"/>
        <v>0.11600000000000001</v>
      </c>
      <c r="V298" s="11">
        <f t="shared" si="138"/>
        <v>36.942675159235677</v>
      </c>
      <c r="W298" s="11">
        <f t="shared" si="138"/>
        <v>83333.333333333328</v>
      </c>
      <c r="X298" s="11">
        <f t="shared" si="138"/>
        <v>3333.333333333333</v>
      </c>
      <c r="Y298" s="11">
        <f t="shared" si="138"/>
        <v>5000</v>
      </c>
      <c r="Z298" s="11">
        <f t="shared" si="138"/>
        <v>1.5000000000000002</v>
      </c>
      <c r="AA298" s="11">
        <f t="shared" si="159"/>
        <v>14.433756729740644</v>
      </c>
      <c r="AB298" s="11">
        <f t="shared" si="159"/>
        <v>400</v>
      </c>
      <c r="AC298" s="11">
        <f t="shared" si="159"/>
        <v>400</v>
      </c>
      <c r="AD298" s="11">
        <f t="shared" si="159"/>
        <v>2133.333333333333</v>
      </c>
      <c r="AE298" s="11">
        <f t="shared" si="159"/>
        <v>533.33333333333326</v>
      </c>
      <c r="AF298" s="11">
        <f t="shared" si="159"/>
        <v>800</v>
      </c>
      <c r="AG298" s="11">
        <f t="shared" si="159"/>
        <v>1.5000000000000002</v>
      </c>
      <c r="AH298" s="11">
        <f t="shared" si="159"/>
        <v>2.3094010767585029</v>
      </c>
      <c r="AI298" s="11">
        <f t="shared" si="159"/>
        <v>0</v>
      </c>
      <c r="AJ298" s="11">
        <f t="shared" si="159"/>
        <v>0</v>
      </c>
      <c r="AK298" s="11">
        <f t="shared" si="159"/>
        <v>0</v>
      </c>
      <c r="AL298" s="11">
        <f t="shared" si="133"/>
        <v>0</v>
      </c>
      <c r="AM298" s="11">
        <f t="shared" si="133"/>
        <v>0</v>
      </c>
      <c r="AN298" s="11">
        <f t="shared" si="133"/>
        <v>0</v>
      </c>
      <c r="AO298" s="11">
        <f t="shared" si="133"/>
        <v>0</v>
      </c>
      <c r="AP298" s="11">
        <f t="shared" si="133"/>
        <v>0</v>
      </c>
      <c r="AQ298" s="11">
        <f t="shared" si="133"/>
        <v>0</v>
      </c>
      <c r="AR298" s="11">
        <f t="shared" si="133"/>
        <v>0</v>
      </c>
      <c r="AS298" s="11">
        <f t="shared" si="133"/>
        <v>0</v>
      </c>
      <c r="AT298" s="11">
        <f t="shared" si="158"/>
        <v>0</v>
      </c>
      <c r="AU298" s="11">
        <f t="shared" si="158"/>
        <v>0</v>
      </c>
      <c r="AV298" s="11">
        <f t="shared" si="158"/>
        <v>0</v>
      </c>
      <c r="AW298" s="11">
        <f t="shared" si="158"/>
        <v>0</v>
      </c>
      <c r="AX298" s="11">
        <f t="shared" si="158"/>
        <v>0</v>
      </c>
      <c r="AY298" s="11">
        <f t="shared" si="158"/>
        <v>0</v>
      </c>
      <c r="AZ298" s="11">
        <f t="shared" si="160"/>
        <v>0</v>
      </c>
      <c r="BA298" s="11">
        <f t="shared" si="160"/>
        <v>0</v>
      </c>
      <c r="BB298" s="11">
        <f t="shared" si="160"/>
        <v>0</v>
      </c>
      <c r="BC298" s="11">
        <f t="shared" si="160"/>
        <v>0</v>
      </c>
      <c r="BD298" s="11">
        <f t="shared" si="160"/>
        <v>0</v>
      </c>
      <c r="BE298" s="11">
        <f t="shared" si="160"/>
        <v>0</v>
      </c>
      <c r="BF298" s="15" t="str">
        <f t="shared" si="142"/>
        <v>ČSN 42 5522</v>
      </c>
      <c r="BG298" s="42">
        <v>3.14</v>
      </c>
      <c r="BH298" s="17">
        <f t="shared" si="143"/>
        <v>50</v>
      </c>
      <c r="BI298" s="17">
        <f t="shared" si="144"/>
        <v>8</v>
      </c>
      <c r="BX298" s="18">
        <f t="shared" si="128"/>
        <v>400</v>
      </c>
      <c r="BY298" s="42">
        <v>0.11600000000000001</v>
      </c>
      <c r="BZ298" s="43">
        <f t="shared" si="145"/>
        <v>36.942675159235677</v>
      </c>
      <c r="CA298" s="18">
        <f t="shared" si="150"/>
        <v>83333.333333333328</v>
      </c>
      <c r="CB298" s="18">
        <f t="shared" si="151"/>
        <v>3333.333333333333</v>
      </c>
      <c r="CC298" s="18">
        <f t="shared" si="152"/>
        <v>5000</v>
      </c>
      <c r="CD298" s="25">
        <f t="shared" si="146"/>
        <v>1.5000000000000002</v>
      </c>
      <c r="CE298" s="26">
        <f t="shared" si="147"/>
        <v>14.433756729740644</v>
      </c>
      <c r="CF298" s="18">
        <f t="shared" si="148"/>
        <v>400</v>
      </c>
      <c r="CG298" s="18">
        <f t="shared" si="153"/>
        <v>400</v>
      </c>
      <c r="CH298" s="18">
        <f t="shared" si="154"/>
        <v>2133.333333333333</v>
      </c>
      <c r="CI298" s="18">
        <f t="shared" si="155"/>
        <v>533.33333333333326</v>
      </c>
      <c r="CJ298" s="18">
        <f t="shared" si="156"/>
        <v>800</v>
      </c>
      <c r="CK298" s="25">
        <f t="shared" si="149"/>
        <v>1.5000000000000002</v>
      </c>
      <c r="CL298" s="26">
        <f t="shared" si="157"/>
        <v>2.3094010767585029</v>
      </c>
      <c r="DJ298" s="20" t="s">
        <v>317</v>
      </c>
    </row>
    <row r="299" spans="1:114" x14ac:dyDescent="0.2">
      <c r="A299" s="15" t="s">
        <v>105</v>
      </c>
      <c r="B299" s="10" t="s">
        <v>399</v>
      </c>
      <c r="C299" s="11">
        <f t="shared" si="140"/>
        <v>3.9249999999999998</v>
      </c>
      <c r="D299" s="11">
        <f t="shared" si="136"/>
        <v>50</v>
      </c>
      <c r="E299" s="11">
        <f t="shared" si="136"/>
        <v>10</v>
      </c>
      <c r="F299" s="11">
        <f t="shared" si="136"/>
        <v>0</v>
      </c>
      <c r="G299" s="11">
        <f t="shared" si="135"/>
        <v>0</v>
      </c>
      <c r="H299" s="11">
        <f t="shared" si="135"/>
        <v>0</v>
      </c>
      <c r="I299" s="11">
        <f t="shared" si="135"/>
        <v>0</v>
      </c>
      <c r="J299" s="11">
        <f t="shared" si="135"/>
        <v>0</v>
      </c>
      <c r="K299" s="11">
        <f t="shared" si="135"/>
        <v>0</v>
      </c>
      <c r="L299" s="11">
        <f t="shared" si="135"/>
        <v>0</v>
      </c>
      <c r="M299" s="11">
        <f t="shared" si="130"/>
        <v>0</v>
      </c>
      <c r="N299" s="11">
        <f t="shared" si="130"/>
        <v>0</v>
      </c>
      <c r="O299" s="11">
        <f t="shared" si="130"/>
        <v>0</v>
      </c>
      <c r="P299" s="11">
        <f t="shared" si="130"/>
        <v>0</v>
      </c>
      <c r="Q299" s="11">
        <f t="shared" si="130"/>
        <v>0</v>
      </c>
      <c r="R299" s="11">
        <f t="shared" si="139"/>
        <v>0</v>
      </c>
      <c r="S299" s="11">
        <f t="shared" si="139"/>
        <v>0</v>
      </c>
      <c r="T299" s="11">
        <f t="shared" si="139"/>
        <v>500</v>
      </c>
      <c r="U299" s="40">
        <f t="shared" si="141"/>
        <v>0.12</v>
      </c>
      <c r="V299" s="11">
        <f t="shared" si="138"/>
        <v>30.573248407643312</v>
      </c>
      <c r="W299" s="11">
        <f t="shared" si="138"/>
        <v>104166.66666666666</v>
      </c>
      <c r="X299" s="11">
        <f t="shared" si="138"/>
        <v>4166.6666666666661</v>
      </c>
      <c r="Y299" s="11">
        <f t="shared" si="138"/>
        <v>6250</v>
      </c>
      <c r="Z299" s="11">
        <f t="shared" si="138"/>
        <v>1.5000000000000002</v>
      </c>
      <c r="AA299" s="11">
        <f t="shared" si="159"/>
        <v>14.433756729740644</v>
      </c>
      <c r="AB299" s="11">
        <f t="shared" si="159"/>
        <v>500</v>
      </c>
      <c r="AC299" s="11">
        <f t="shared" si="159"/>
        <v>500</v>
      </c>
      <c r="AD299" s="11">
        <f t="shared" si="159"/>
        <v>4166.6666666666661</v>
      </c>
      <c r="AE299" s="11">
        <f t="shared" si="159"/>
        <v>833.33333333333326</v>
      </c>
      <c r="AF299" s="11">
        <f t="shared" si="159"/>
        <v>1250</v>
      </c>
      <c r="AG299" s="11">
        <f t="shared" si="159"/>
        <v>1.5000000000000002</v>
      </c>
      <c r="AH299" s="11">
        <f t="shared" si="159"/>
        <v>2.8867513459481287</v>
      </c>
      <c r="AI299" s="11">
        <f t="shared" si="159"/>
        <v>0</v>
      </c>
      <c r="AJ299" s="11">
        <f t="shared" si="159"/>
        <v>0</v>
      </c>
      <c r="AK299" s="11">
        <f t="shared" si="159"/>
        <v>0</v>
      </c>
      <c r="AL299" s="11">
        <f t="shared" si="133"/>
        <v>0</v>
      </c>
      <c r="AM299" s="11">
        <f t="shared" si="133"/>
        <v>0</v>
      </c>
      <c r="AN299" s="11">
        <f t="shared" si="133"/>
        <v>0</v>
      </c>
      <c r="AO299" s="11">
        <f t="shared" si="133"/>
        <v>0</v>
      </c>
      <c r="AP299" s="11">
        <f t="shared" si="133"/>
        <v>0</v>
      </c>
      <c r="AQ299" s="11">
        <f t="shared" si="133"/>
        <v>0</v>
      </c>
      <c r="AR299" s="11">
        <f t="shared" si="133"/>
        <v>0</v>
      </c>
      <c r="AS299" s="11">
        <f t="shared" si="133"/>
        <v>0</v>
      </c>
      <c r="AT299" s="11">
        <f t="shared" si="158"/>
        <v>0</v>
      </c>
      <c r="AU299" s="11">
        <f t="shared" si="158"/>
        <v>0</v>
      </c>
      <c r="AV299" s="11">
        <f t="shared" si="158"/>
        <v>0</v>
      </c>
      <c r="AW299" s="11">
        <f t="shared" si="158"/>
        <v>0</v>
      </c>
      <c r="AX299" s="11">
        <f t="shared" si="158"/>
        <v>0</v>
      </c>
      <c r="AY299" s="11">
        <f t="shared" si="158"/>
        <v>0</v>
      </c>
      <c r="AZ299" s="11">
        <f t="shared" si="160"/>
        <v>0</v>
      </c>
      <c r="BA299" s="11">
        <f t="shared" si="160"/>
        <v>0</v>
      </c>
      <c r="BB299" s="11">
        <f t="shared" si="160"/>
        <v>0</v>
      </c>
      <c r="BC299" s="11">
        <f t="shared" si="160"/>
        <v>0</v>
      </c>
      <c r="BD299" s="11">
        <f t="shared" si="160"/>
        <v>0</v>
      </c>
      <c r="BE299" s="11">
        <f t="shared" si="160"/>
        <v>0</v>
      </c>
      <c r="BF299" s="15" t="str">
        <f t="shared" si="142"/>
        <v>ČSN 42 5522</v>
      </c>
      <c r="BG299" s="42">
        <v>3.9249999999999998</v>
      </c>
      <c r="BH299" s="17">
        <f t="shared" si="143"/>
        <v>50</v>
      </c>
      <c r="BI299" s="17">
        <f t="shared" si="144"/>
        <v>10</v>
      </c>
      <c r="BX299" s="18">
        <f t="shared" si="128"/>
        <v>500</v>
      </c>
      <c r="BY299" s="42">
        <v>0.12</v>
      </c>
      <c r="BZ299" s="43">
        <f t="shared" si="145"/>
        <v>30.573248407643312</v>
      </c>
      <c r="CA299" s="18">
        <f t="shared" si="150"/>
        <v>104166.66666666666</v>
      </c>
      <c r="CB299" s="18">
        <f t="shared" si="151"/>
        <v>4166.6666666666661</v>
      </c>
      <c r="CC299" s="18">
        <f t="shared" si="152"/>
        <v>6250</v>
      </c>
      <c r="CD299" s="25">
        <f t="shared" si="146"/>
        <v>1.5000000000000002</v>
      </c>
      <c r="CE299" s="26">
        <f t="shared" si="147"/>
        <v>14.433756729740644</v>
      </c>
      <c r="CF299" s="18">
        <f t="shared" si="148"/>
        <v>500</v>
      </c>
      <c r="CG299" s="18">
        <f t="shared" si="153"/>
        <v>500</v>
      </c>
      <c r="CH299" s="18">
        <f t="shared" si="154"/>
        <v>4166.6666666666661</v>
      </c>
      <c r="CI299" s="18">
        <f t="shared" si="155"/>
        <v>833.33333333333326</v>
      </c>
      <c r="CJ299" s="18">
        <f t="shared" si="156"/>
        <v>1250</v>
      </c>
      <c r="CK299" s="25">
        <f t="shared" si="149"/>
        <v>1.5000000000000002</v>
      </c>
      <c r="CL299" s="26">
        <f t="shared" si="157"/>
        <v>2.8867513459481287</v>
      </c>
      <c r="DJ299" s="20" t="s">
        <v>317</v>
      </c>
    </row>
    <row r="300" spans="1:114" x14ac:dyDescent="0.2">
      <c r="A300" s="15" t="s">
        <v>105</v>
      </c>
      <c r="B300" s="10" t="s">
        <v>400</v>
      </c>
      <c r="C300" s="11">
        <f t="shared" si="140"/>
        <v>4.71</v>
      </c>
      <c r="D300" s="11">
        <f t="shared" si="136"/>
        <v>50</v>
      </c>
      <c r="E300" s="11">
        <f t="shared" si="136"/>
        <v>12</v>
      </c>
      <c r="F300" s="11">
        <f t="shared" si="136"/>
        <v>0</v>
      </c>
      <c r="G300" s="11">
        <f t="shared" si="135"/>
        <v>0</v>
      </c>
      <c r="H300" s="11">
        <f t="shared" si="135"/>
        <v>0</v>
      </c>
      <c r="I300" s="11">
        <f t="shared" si="135"/>
        <v>0</v>
      </c>
      <c r="J300" s="11">
        <f t="shared" si="135"/>
        <v>0</v>
      </c>
      <c r="K300" s="11">
        <f t="shared" si="135"/>
        <v>0</v>
      </c>
      <c r="L300" s="11">
        <f t="shared" si="135"/>
        <v>0</v>
      </c>
      <c r="M300" s="11">
        <f t="shared" si="130"/>
        <v>0</v>
      </c>
      <c r="N300" s="11">
        <f t="shared" si="130"/>
        <v>0</v>
      </c>
      <c r="O300" s="11">
        <f t="shared" si="130"/>
        <v>0</v>
      </c>
      <c r="P300" s="11">
        <f t="shared" si="130"/>
        <v>0</v>
      </c>
      <c r="Q300" s="11">
        <f t="shared" si="130"/>
        <v>0</v>
      </c>
      <c r="R300" s="11">
        <f t="shared" si="139"/>
        <v>0</v>
      </c>
      <c r="S300" s="11">
        <f t="shared" si="139"/>
        <v>0</v>
      </c>
      <c r="T300" s="11">
        <f t="shared" si="139"/>
        <v>600</v>
      </c>
      <c r="U300" s="40">
        <f t="shared" si="141"/>
        <v>0.124</v>
      </c>
      <c r="V300" s="11">
        <f t="shared" si="138"/>
        <v>26.326963906581742</v>
      </c>
      <c r="W300" s="11">
        <f t="shared" si="138"/>
        <v>125000</v>
      </c>
      <c r="X300" s="11">
        <f t="shared" si="138"/>
        <v>5000</v>
      </c>
      <c r="Y300" s="11">
        <f t="shared" si="138"/>
        <v>7500</v>
      </c>
      <c r="Z300" s="11">
        <f t="shared" si="138"/>
        <v>1.5</v>
      </c>
      <c r="AA300" s="11">
        <f t="shared" si="159"/>
        <v>14.433756729740644</v>
      </c>
      <c r="AB300" s="11">
        <f t="shared" si="159"/>
        <v>600</v>
      </c>
      <c r="AC300" s="11">
        <f t="shared" si="159"/>
        <v>600</v>
      </c>
      <c r="AD300" s="11">
        <f t="shared" si="159"/>
        <v>7199.9999999999991</v>
      </c>
      <c r="AE300" s="11">
        <f t="shared" si="159"/>
        <v>1199.9999999999998</v>
      </c>
      <c r="AF300" s="11">
        <f t="shared" si="159"/>
        <v>1800</v>
      </c>
      <c r="AG300" s="11">
        <f t="shared" si="159"/>
        <v>1.5000000000000002</v>
      </c>
      <c r="AH300" s="11">
        <f t="shared" si="159"/>
        <v>3.4641016151377544</v>
      </c>
      <c r="AI300" s="11">
        <f t="shared" si="159"/>
        <v>0</v>
      </c>
      <c r="AJ300" s="11">
        <f t="shared" si="159"/>
        <v>0</v>
      </c>
      <c r="AK300" s="11">
        <f t="shared" si="159"/>
        <v>0</v>
      </c>
      <c r="AL300" s="11">
        <f t="shared" si="133"/>
        <v>0</v>
      </c>
      <c r="AM300" s="11">
        <f t="shared" si="133"/>
        <v>0</v>
      </c>
      <c r="AN300" s="11">
        <f t="shared" si="133"/>
        <v>0</v>
      </c>
      <c r="AO300" s="11">
        <f t="shared" si="133"/>
        <v>0</v>
      </c>
      <c r="AP300" s="11">
        <f t="shared" si="133"/>
        <v>0</v>
      </c>
      <c r="AQ300" s="11">
        <f t="shared" si="133"/>
        <v>0</v>
      </c>
      <c r="AR300" s="11">
        <f t="shared" si="133"/>
        <v>0</v>
      </c>
      <c r="AS300" s="11">
        <f t="shared" si="133"/>
        <v>0</v>
      </c>
      <c r="AT300" s="11">
        <f t="shared" si="158"/>
        <v>0</v>
      </c>
      <c r="AU300" s="11">
        <f t="shared" si="158"/>
        <v>0</v>
      </c>
      <c r="AV300" s="11">
        <f t="shared" si="158"/>
        <v>0</v>
      </c>
      <c r="AW300" s="11">
        <f t="shared" si="158"/>
        <v>0</v>
      </c>
      <c r="AX300" s="11">
        <f t="shared" si="158"/>
        <v>0</v>
      </c>
      <c r="AY300" s="11">
        <f t="shared" si="158"/>
        <v>0</v>
      </c>
      <c r="AZ300" s="11">
        <f t="shared" si="160"/>
        <v>0</v>
      </c>
      <c r="BA300" s="11">
        <f t="shared" si="160"/>
        <v>0</v>
      </c>
      <c r="BB300" s="11">
        <f t="shared" si="160"/>
        <v>0</v>
      </c>
      <c r="BC300" s="11">
        <f t="shared" si="160"/>
        <v>0</v>
      </c>
      <c r="BD300" s="11">
        <f t="shared" si="160"/>
        <v>0</v>
      </c>
      <c r="BE300" s="11">
        <f t="shared" si="160"/>
        <v>0</v>
      </c>
      <c r="BF300" s="15" t="str">
        <f t="shared" si="142"/>
        <v>ČSN 42 5522</v>
      </c>
      <c r="BG300" s="42">
        <v>4.71</v>
      </c>
      <c r="BH300" s="17">
        <f t="shared" si="143"/>
        <v>50</v>
      </c>
      <c r="BI300" s="17">
        <f t="shared" si="144"/>
        <v>12</v>
      </c>
      <c r="BX300" s="18">
        <f t="shared" ref="BX300:BX363" si="161">BH300*BI300</f>
        <v>600</v>
      </c>
      <c r="BY300" s="42">
        <v>0.124</v>
      </c>
      <c r="BZ300" s="43">
        <f t="shared" si="145"/>
        <v>26.326963906581742</v>
      </c>
      <c r="CA300" s="18">
        <f t="shared" si="150"/>
        <v>125000</v>
      </c>
      <c r="CB300" s="18">
        <f t="shared" si="151"/>
        <v>5000</v>
      </c>
      <c r="CC300" s="18">
        <f t="shared" si="152"/>
        <v>7500</v>
      </c>
      <c r="CD300" s="25">
        <f t="shared" si="146"/>
        <v>1.5</v>
      </c>
      <c r="CE300" s="26">
        <f t="shared" si="147"/>
        <v>14.433756729740644</v>
      </c>
      <c r="CF300" s="18">
        <f t="shared" si="148"/>
        <v>600</v>
      </c>
      <c r="CG300" s="18">
        <f t="shared" si="153"/>
        <v>600</v>
      </c>
      <c r="CH300" s="18">
        <f t="shared" si="154"/>
        <v>7199.9999999999991</v>
      </c>
      <c r="CI300" s="18">
        <f t="shared" si="155"/>
        <v>1199.9999999999998</v>
      </c>
      <c r="CJ300" s="18">
        <f t="shared" si="156"/>
        <v>1800</v>
      </c>
      <c r="CK300" s="25">
        <f t="shared" si="149"/>
        <v>1.5000000000000002</v>
      </c>
      <c r="CL300" s="26">
        <f t="shared" si="157"/>
        <v>3.4641016151377544</v>
      </c>
      <c r="DJ300" s="20" t="s">
        <v>317</v>
      </c>
    </row>
    <row r="301" spans="1:114" x14ac:dyDescent="0.2">
      <c r="A301" s="15" t="s">
        <v>105</v>
      </c>
      <c r="B301" s="10" t="s">
        <v>401</v>
      </c>
      <c r="C301" s="11">
        <f t="shared" si="140"/>
        <v>5.4950000000000001</v>
      </c>
      <c r="D301" s="11">
        <f t="shared" si="136"/>
        <v>50</v>
      </c>
      <c r="E301" s="11">
        <f t="shared" si="136"/>
        <v>14</v>
      </c>
      <c r="F301" s="11">
        <f t="shared" si="136"/>
        <v>0</v>
      </c>
      <c r="G301" s="11">
        <f t="shared" si="135"/>
        <v>0</v>
      </c>
      <c r="H301" s="11">
        <f t="shared" si="135"/>
        <v>0</v>
      </c>
      <c r="I301" s="11">
        <f t="shared" si="135"/>
        <v>0</v>
      </c>
      <c r="J301" s="11">
        <f t="shared" si="135"/>
        <v>0</v>
      </c>
      <c r="K301" s="11">
        <f t="shared" si="135"/>
        <v>0</v>
      </c>
      <c r="L301" s="11">
        <f t="shared" si="135"/>
        <v>0</v>
      </c>
      <c r="M301" s="11">
        <f t="shared" si="130"/>
        <v>0</v>
      </c>
      <c r="N301" s="11">
        <f t="shared" si="130"/>
        <v>0</v>
      </c>
      <c r="O301" s="11">
        <f t="shared" si="130"/>
        <v>0</v>
      </c>
      <c r="P301" s="11">
        <f t="shared" si="130"/>
        <v>0</v>
      </c>
      <c r="Q301" s="11">
        <f t="shared" si="130"/>
        <v>0</v>
      </c>
      <c r="R301" s="11">
        <f t="shared" si="139"/>
        <v>0</v>
      </c>
      <c r="S301" s="11">
        <f t="shared" si="139"/>
        <v>0</v>
      </c>
      <c r="T301" s="11">
        <f t="shared" si="139"/>
        <v>700</v>
      </c>
      <c r="U301" s="40">
        <f t="shared" si="141"/>
        <v>0.128</v>
      </c>
      <c r="V301" s="11">
        <f t="shared" si="138"/>
        <v>23.293903548680621</v>
      </c>
      <c r="W301" s="11">
        <f t="shared" si="138"/>
        <v>145833.33333333331</v>
      </c>
      <c r="X301" s="11">
        <f t="shared" si="138"/>
        <v>5833.333333333333</v>
      </c>
      <c r="Y301" s="11">
        <f t="shared" si="138"/>
        <v>8750</v>
      </c>
      <c r="Z301" s="11">
        <f t="shared" si="138"/>
        <v>1.5</v>
      </c>
      <c r="AA301" s="11">
        <f t="shared" si="159"/>
        <v>14.433756729740644</v>
      </c>
      <c r="AB301" s="11">
        <f t="shared" si="159"/>
        <v>700</v>
      </c>
      <c r="AC301" s="11">
        <f t="shared" si="159"/>
        <v>700</v>
      </c>
      <c r="AD301" s="11">
        <f t="shared" si="159"/>
        <v>11433.333333333332</v>
      </c>
      <c r="AE301" s="11">
        <f t="shared" si="159"/>
        <v>1633.333333333333</v>
      </c>
      <c r="AF301" s="11">
        <f t="shared" si="159"/>
        <v>2450</v>
      </c>
      <c r="AG301" s="11">
        <f t="shared" si="159"/>
        <v>1.5000000000000002</v>
      </c>
      <c r="AH301" s="11">
        <f t="shared" si="159"/>
        <v>4.0414518843273806</v>
      </c>
      <c r="AI301" s="11">
        <f t="shared" si="159"/>
        <v>0</v>
      </c>
      <c r="AJ301" s="11">
        <f t="shared" si="159"/>
        <v>0</v>
      </c>
      <c r="AK301" s="11">
        <f t="shared" si="159"/>
        <v>0</v>
      </c>
      <c r="AL301" s="11">
        <f t="shared" si="133"/>
        <v>0</v>
      </c>
      <c r="AM301" s="11">
        <f t="shared" si="133"/>
        <v>0</v>
      </c>
      <c r="AN301" s="11">
        <f t="shared" si="133"/>
        <v>0</v>
      </c>
      <c r="AO301" s="11">
        <f t="shared" si="133"/>
        <v>0</v>
      </c>
      <c r="AP301" s="11">
        <f t="shared" si="133"/>
        <v>0</v>
      </c>
      <c r="AQ301" s="11">
        <f t="shared" si="133"/>
        <v>0</v>
      </c>
      <c r="AR301" s="11">
        <f t="shared" si="133"/>
        <v>0</v>
      </c>
      <c r="AS301" s="11">
        <f t="shared" si="133"/>
        <v>0</v>
      </c>
      <c r="AT301" s="11">
        <f t="shared" si="158"/>
        <v>0</v>
      </c>
      <c r="AU301" s="11">
        <f t="shared" si="158"/>
        <v>0</v>
      </c>
      <c r="AV301" s="11">
        <f t="shared" si="158"/>
        <v>0</v>
      </c>
      <c r="AW301" s="11">
        <f t="shared" si="158"/>
        <v>0</v>
      </c>
      <c r="AX301" s="11">
        <f t="shared" si="158"/>
        <v>0</v>
      </c>
      <c r="AY301" s="11">
        <f t="shared" si="158"/>
        <v>0</v>
      </c>
      <c r="AZ301" s="11">
        <f t="shared" si="160"/>
        <v>0</v>
      </c>
      <c r="BA301" s="11">
        <f t="shared" si="160"/>
        <v>0</v>
      </c>
      <c r="BB301" s="11">
        <f t="shared" si="160"/>
        <v>0</v>
      </c>
      <c r="BC301" s="11">
        <f t="shared" si="160"/>
        <v>0</v>
      </c>
      <c r="BD301" s="11">
        <f t="shared" si="160"/>
        <v>0</v>
      </c>
      <c r="BE301" s="11">
        <f t="shared" si="160"/>
        <v>0</v>
      </c>
      <c r="BF301" s="15" t="str">
        <f t="shared" si="142"/>
        <v>ČSN 42 5522</v>
      </c>
      <c r="BG301" s="42">
        <v>5.4950000000000001</v>
      </c>
      <c r="BH301" s="17">
        <f t="shared" si="143"/>
        <v>50</v>
      </c>
      <c r="BI301" s="17">
        <f t="shared" si="144"/>
        <v>14</v>
      </c>
      <c r="BX301" s="18">
        <f t="shared" si="161"/>
        <v>700</v>
      </c>
      <c r="BY301" s="42">
        <v>0.128</v>
      </c>
      <c r="BZ301" s="43">
        <f t="shared" si="145"/>
        <v>23.293903548680621</v>
      </c>
      <c r="CA301" s="18">
        <f t="shared" si="150"/>
        <v>145833.33333333331</v>
      </c>
      <c r="CB301" s="18">
        <f t="shared" si="151"/>
        <v>5833.333333333333</v>
      </c>
      <c r="CC301" s="18">
        <f t="shared" si="152"/>
        <v>8750</v>
      </c>
      <c r="CD301" s="25">
        <f t="shared" si="146"/>
        <v>1.5</v>
      </c>
      <c r="CE301" s="26">
        <f t="shared" si="147"/>
        <v>14.433756729740644</v>
      </c>
      <c r="CF301" s="18">
        <f t="shared" si="148"/>
        <v>700</v>
      </c>
      <c r="CG301" s="18">
        <f t="shared" si="153"/>
        <v>700</v>
      </c>
      <c r="CH301" s="18">
        <f t="shared" si="154"/>
        <v>11433.333333333332</v>
      </c>
      <c r="CI301" s="18">
        <f t="shared" si="155"/>
        <v>1633.333333333333</v>
      </c>
      <c r="CJ301" s="18">
        <f t="shared" si="156"/>
        <v>2450</v>
      </c>
      <c r="CK301" s="25">
        <f t="shared" si="149"/>
        <v>1.5000000000000002</v>
      </c>
      <c r="CL301" s="26">
        <f t="shared" si="157"/>
        <v>4.0414518843273806</v>
      </c>
      <c r="DJ301" s="20" t="s">
        <v>317</v>
      </c>
    </row>
    <row r="302" spans="1:114" x14ac:dyDescent="0.2">
      <c r="A302" s="15" t="s">
        <v>105</v>
      </c>
      <c r="B302" s="10" t="s">
        <v>402</v>
      </c>
      <c r="C302" s="11">
        <f t="shared" si="140"/>
        <v>6.28</v>
      </c>
      <c r="D302" s="11">
        <f t="shared" si="136"/>
        <v>50</v>
      </c>
      <c r="E302" s="11">
        <f t="shared" si="136"/>
        <v>16</v>
      </c>
      <c r="F302" s="11">
        <f t="shared" si="136"/>
        <v>0</v>
      </c>
      <c r="G302" s="11">
        <f t="shared" si="135"/>
        <v>0</v>
      </c>
      <c r="H302" s="11">
        <f t="shared" si="135"/>
        <v>0</v>
      </c>
      <c r="I302" s="11">
        <f t="shared" si="135"/>
        <v>0</v>
      </c>
      <c r="J302" s="11">
        <f t="shared" si="135"/>
        <v>0</v>
      </c>
      <c r="K302" s="11">
        <f t="shared" si="135"/>
        <v>0</v>
      </c>
      <c r="L302" s="11">
        <f t="shared" si="135"/>
        <v>0</v>
      </c>
      <c r="M302" s="11">
        <f t="shared" si="130"/>
        <v>0</v>
      </c>
      <c r="N302" s="11">
        <f t="shared" si="130"/>
        <v>0</v>
      </c>
      <c r="O302" s="11">
        <f t="shared" si="130"/>
        <v>0</v>
      </c>
      <c r="P302" s="11">
        <f t="shared" si="130"/>
        <v>0</v>
      </c>
      <c r="Q302" s="11">
        <f t="shared" si="130"/>
        <v>0</v>
      </c>
      <c r="R302" s="11">
        <f t="shared" si="139"/>
        <v>0</v>
      </c>
      <c r="S302" s="11">
        <f t="shared" si="139"/>
        <v>0</v>
      </c>
      <c r="T302" s="11">
        <f t="shared" si="139"/>
        <v>800</v>
      </c>
      <c r="U302" s="40">
        <f t="shared" si="141"/>
        <v>0.13200000000000001</v>
      </c>
      <c r="V302" s="11">
        <f t="shared" si="138"/>
        <v>21.01910828025478</v>
      </c>
      <c r="W302" s="11">
        <f t="shared" si="138"/>
        <v>166666.66666666666</v>
      </c>
      <c r="X302" s="11">
        <f t="shared" si="138"/>
        <v>6666.6666666666661</v>
      </c>
      <c r="Y302" s="11">
        <f t="shared" si="138"/>
        <v>10000</v>
      </c>
      <c r="Z302" s="11">
        <f t="shared" si="138"/>
        <v>1.5000000000000002</v>
      </c>
      <c r="AA302" s="11">
        <f t="shared" si="159"/>
        <v>14.433756729740644</v>
      </c>
      <c r="AB302" s="11">
        <f t="shared" si="159"/>
        <v>800</v>
      </c>
      <c r="AC302" s="11">
        <f t="shared" si="159"/>
        <v>800</v>
      </c>
      <c r="AD302" s="11">
        <f t="shared" si="159"/>
        <v>17066.666666666664</v>
      </c>
      <c r="AE302" s="11">
        <f t="shared" si="159"/>
        <v>2133.333333333333</v>
      </c>
      <c r="AF302" s="11">
        <f t="shared" si="159"/>
        <v>3200</v>
      </c>
      <c r="AG302" s="11">
        <f t="shared" si="159"/>
        <v>1.5000000000000002</v>
      </c>
      <c r="AH302" s="11">
        <f t="shared" si="159"/>
        <v>4.6188021535170058</v>
      </c>
      <c r="AI302" s="11">
        <f t="shared" si="159"/>
        <v>0</v>
      </c>
      <c r="AJ302" s="11">
        <f t="shared" si="159"/>
        <v>0</v>
      </c>
      <c r="AK302" s="11">
        <f t="shared" si="159"/>
        <v>0</v>
      </c>
      <c r="AL302" s="11">
        <f t="shared" si="133"/>
        <v>0</v>
      </c>
      <c r="AM302" s="11">
        <f t="shared" si="133"/>
        <v>0</v>
      </c>
      <c r="AN302" s="11">
        <f t="shared" si="133"/>
        <v>0</v>
      </c>
      <c r="AO302" s="11">
        <f t="shared" si="133"/>
        <v>0</v>
      </c>
      <c r="AP302" s="11">
        <f t="shared" si="133"/>
        <v>0</v>
      </c>
      <c r="AQ302" s="11">
        <f t="shared" si="133"/>
        <v>0</v>
      </c>
      <c r="AR302" s="11">
        <f t="shared" si="133"/>
        <v>0</v>
      </c>
      <c r="AS302" s="11">
        <f t="shared" si="133"/>
        <v>0</v>
      </c>
      <c r="AT302" s="11">
        <f t="shared" si="158"/>
        <v>0</v>
      </c>
      <c r="AU302" s="11">
        <f t="shared" si="158"/>
        <v>0</v>
      </c>
      <c r="AV302" s="11">
        <f t="shared" si="158"/>
        <v>0</v>
      </c>
      <c r="AW302" s="11">
        <f t="shared" si="158"/>
        <v>0</v>
      </c>
      <c r="AX302" s="11">
        <f t="shared" si="158"/>
        <v>0</v>
      </c>
      <c r="AY302" s="11">
        <f t="shared" si="158"/>
        <v>0</v>
      </c>
      <c r="AZ302" s="11">
        <f t="shared" si="160"/>
        <v>0</v>
      </c>
      <c r="BA302" s="11">
        <f t="shared" si="160"/>
        <v>0</v>
      </c>
      <c r="BB302" s="11">
        <f t="shared" si="160"/>
        <v>0</v>
      </c>
      <c r="BC302" s="11">
        <f t="shared" si="160"/>
        <v>0</v>
      </c>
      <c r="BD302" s="11">
        <f t="shared" si="160"/>
        <v>0</v>
      </c>
      <c r="BE302" s="11">
        <f t="shared" si="160"/>
        <v>0</v>
      </c>
      <c r="BF302" s="15" t="str">
        <f t="shared" si="142"/>
        <v>ČSN 42 5522</v>
      </c>
      <c r="BG302" s="42">
        <v>6.28</v>
      </c>
      <c r="BH302" s="17">
        <f t="shared" si="143"/>
        <v>50</v>
      </c>
      <c r="BI302" s="17">
        <f t="shared" si="144"/>
        <v>16</v>
      </c>
      <c r="BX302" s="18">
        <f t="shared" si="161"/>
        <v>800</v>
      </c>
      <c r="BY302" s="42">
        <v>0.13200000000000001</v>
      </c>
      <c r="BZ302" s="43">
        <f t="shared" si="145"/>
        <v>21.01910828025478</v>
      </c>
      <c r="CA302" s="18">
        <f t="shared" si="150"/>
        <v>166666.66666666666</v>
      </c>
      <c r="CB302" s="18">
        <f t="shared" si="151"/>
        <v>6666.6666666666661</v>
      </c>
      <c r="CC302" s="18">
        <f t="shared" si="152"/>
        <v>10000</v>
      </c>
      <c r="CD302" s="25">
        <f t="shared" si="146"/>
        <v>1.5000000000000002</v>
      </c>
      <c r="CE302" s="26">
        <f t="shared" si="147"/>
        <v>14.433756729740644</v>
      </c>
      <c r="CF302" s="18">
        <f t="shared" si="148"/>
        <v>800</v>
      </c>
      <c r="CG302" s="18">
        <f t="shared" si="153"/>
        <v>800</v>
      </c>
      <c r="CH302" s="18">
        <f t="shared" si="154"/>
        <v>17066.666666666664</v>
      </c>
      <c r="CI302" s="18">
        <f t="shared" si="155"/>
        <v>2133.333333333333</v>
      </c>
      <c r="CJ302" s="18">
        <f t="shared" si="156"/>
        <v>3200</v>
      </c>
      <c r="CK302" s="25">
        <f t="shared" si="149"/>
        <v>1.5000000000000002</v>
      </c>
      <c r="CL302" s="26">
        <f t="shared" si="157"/>
        <v>4.6188021535170058</v>
      </c>
      <c r="DJ302" s="20" t="s">
        <v>317</v>
      </c>
    </row>
    <row r="303" spans="1:114" x14ac:dyDescent="0.2">
      <c r="A303" s="15" t="s">
        <v>105</v>
      </c>
      <c r="B303" s="10" t="s">
        <v>403</v>
      </c>
      <c r="C303" s="11">
        <f t="shared" si="140"/>
        <v>7.85</v>
      </c>
      <c r="D303" s="11">
        <f t="shared" si="136"/>
        <v>50</v>
      </c>
      <c r="E303" s="11">
        <f t="shared" si="136"/>
        <v>20</v>
      </c>
      <c r="F303" s="11">
        <f t="shared" si="136"/>
        <v>0</v>
      </c>
      <c r="G303" s="11">
        <f t="shared" si="135"/>
        <v>0</v>
      </c>
      <c r="H303" s="11">
        <f t="shared" si="135"/>
        <v>0</v>
      </c>
      <c r="I303" s="11">
        <f t="shared" si="135"/>
        <v>0</v>
      </c>
      <c r="J303" s="11">
        <f t="shared" si="135"/>
        <v>0</v>
      </c>
      <c r="K303" s="11">
        <f t="shared" si="135"/>
        <v>0</v>
      </c>
      <c r="L303" s="11">
        <f t="shared" si="135"/>
        <v>0</v>
      </c>
      <c r="M303" s="11">
        <f t="shared" si="130"/>
        <v>0</v>
      </c>
      <c r="N303" s="11">
        <f t="shared" si="130"/>
        <v>0</v>
      </c>
      <c r="O303" s="11">
        <f t="shared" si="130"/>
        <v>0</v>
      </c>
      <c r="P303" s="11">
        <f t="shared" si="130"/>
        <v>0</v>
      </c>
      <c r="Q303" s="11">
        <f t="shared" si="130"/>
        <v>0</v>
      </c>
      <c r="R303" s="11">
        <f t="shared" si="139"/>
        <v>0</v>
      </c>
      <c r="S303" s="11">
        <f t="shared" si="139"/>
        <v>0</v>
      </c>
      <c r="T303" s="11">
        <f t="shared" si="139"/>
        <v>1000</v>
      </c>
      <c r="U303" s="40">
        <f t="shared" si="141"/>
        <v>0.14000000000000001</v>
      </c>
      <c r="V303" s="11">
        <f t="shared" si="138"/>
        <v>17.834394904458602</v>
      </c>
      <c r="W303" s="11">
        <f t="shared" si="138"/>
        <v>208333.33333333331</v>
      </c>
      <c r="X303" s="11">
        <f t="shared" si="138"/>
        <v>8333.3333333333321</v>
      </c>
      <c r="Y303" s="11">
        <f t="shared" si="138"/>
        <v>12500</v>
      </c>
      <c r="Z303" s="11">
        <f t="shared" si="138"/>
        <v>1.5000000000000002</v>
      </c>
      <c r="AA303" s="11">
        <f t="shared" si="159"/>
        <v>14.433756729740644</v>
      </c>
      <c r="AB303" s="11">
        <f t="shared" si="159"/>
        <v>1000</v>
      </c>
      <c r="AC303" s="11">
        <f t="shared" si="159"/>
        <v>1000</v>
      </c>
      <c r="AD303" s="11">
        <f t="shared" si="159"/>
        <v>33333.333333333328</v>
      </c>
      <c r="AE303" s="11">
        <f t="shared" si="159"/>
        <v>3333.333333333333</v>
      </c>
      <c r="AF303" s="11">
        <f t="shared" si="159"/>
        <v>5000</v>
      </c>
      <c r="AG303" s="11">
        <f t="shared" si="159"/>
        <v>1.5000000000000002</v>
      </c>
      <c r="AH303" s="11">
        <f t="shared" si="159"/>
        <v>5.7735026918962573</v>
      </c>
      <c r="AI303" s="11">
        <f t="shared" si="159"/>
        <v>0</v>
      </c>
      <c r="AJ303" s="11">
        <f t="shared" si="159"/>
        <v>0</v>
      </c>
      <c r="AK303" s="11">
        <f t="shared" si="159"/>
        <v>0</v>
      </c>
      <c r="AL303" s="11">
        <f t="shared" si="133"/>
        <v>0</v>
      </c>
      <c r="AM303" s="11">
        <f t="shared" si="133"/>
        <v>0</v>
      </c>
      <c r="AN303" s="11">
        <f t="shared" si="133"/>
        <v>0</v>
      </c>
      <c r="AO303" s="11">
        <f t="shared" si="133"/>
        <v>0</v>
      </c>
      <c r="AP303" s="11">
        <f t="shared" si="133"/>
        <v>0</v>
      </c>
      <c r="AQ303" s="11">
        <f t="shared" si="133"/>
        <v>0</v>
      </c>
      <c r="AR303" s="11">
        <f t="shared" si="133"/>
        <v>0</v>
      </c>
      <c r="AS303" s="11">
        <f t="shared" si="133"/>
        <v>0</v>
      </c>
      <c r="AT303" s="11">
        <f t="shared" si="158"/>
        <v>0</v>
      </c>
      <c r="AU303" s="11">
        <f t="shared" si="158"/>
        <v>0</v>
      </c>
      <c r="AV303" s="11">
        <f t="shared" si="158"/>
        <v>0</v>
      </c>
      <c r="AW303" s="11">
        <f t="shared" si="158"/>
        <v>0</v>
      </c>
      <c r="AX303" s="11">
        <f t="shared" si="158"/>
        <v>0</v>
      </c>
      <c r="AY303" s="11">
        <f t="shared" si="158"/>
        <v>0</v>
      </c>
      <c r="AZ303" s="11">
        <f t="shared" si="160"/>
        <v>0</v>
      </c>
      <c r="BA303" s="11">
        <f t="shared" si="160"/>
        <v>0</v>
      </c>
      <c r="BB303" s="11">
        <f t="shared" si="160"/>
        <v>0</v>
      </c>
      <c r="BC303" s="11">
        <f t="shared" si="160"/>
        <v>0</v>
      </c>
      <c r="BD303" s="11">
        <f t="shared" si="160"/>
        <v>0</v>
      </c>
      <c r="BE303" s="11">
        <f t="shared" si="160"/>
        <v>0</v>
      </c>
      <c r="BF303" s="15" t="str">
        <f t="shared" si="142"/>
        <v>ČSN 42 5522</v>
      </c>
      <c r="BG303" s="42">
        <v>7.85</v>
      </c>
      <c r="BH303" s="17">
        <f t="shared" si="143"/>
        <v>50</v>
      </c>
      <c r="BI303" s="17">
        <f t="shared" si="144"/>
        <v>20</v>
      </c>
      <c r="BX303" s="18">
        <f t="shared" si="161"/>
        <v>1000</v>
      </c>
      <c r="BY303" s="42">
        <v>0.14000000000000001</v>
      </c>
      <c r="BZ303" s="43">
        <f t="shared" si="145"/>
        <v>17.834394904458602</v>
      </c>
      <c r="CA303" s="18">
        <f t="shared" si="150"/>
        <v>208333.33333333331</v>
      </c>
      <c r="CB303" s="18">
        <f t="shared" si="151"/>
        <v>8333.3333333333321</v>
      </c>
      <c r="CC303" s="18">
        <f t="shared" si="152"/>
        <v>12500</v>
      </c>
      <c r="CD303" s="25">
        <f t="shared" si="146"/>
        <v>1.5000000000000002</v>
      </c>
      <c r="CE303" s="26">
        <f t="shared" si="147"/>
        <v>14.433756729740644</v>
      </c>
      <c r="CF303" s="18">
        <f t="shared" si="148"/>
        <v>1000</v>
      </c>
      <c r="CG303" s="18">
        <f t="shared" si="153"/>
        <v>1000</v>
      </c>
      <c r="CH303" s="18">
        <f t="shared" si="154"/>
        <v>33333.333333333328</v>
      </c>
      <c r="CI303" s="18">
        <f t="shared" si="155"/>
        <v>3333.333333333333</v>
      </c>
      <c r="CJ303" s="18">
        <f t="shared" si="156"/>
        <v>5000</v>
      </c>
      <c r="CK303" s="25">
        <f t="shared" si="149"/>
        <v>1.5000000000000002</v>
      </c>
      <c r="CL303" s="26">
        <f t="shared" si="157"/>
        <v>5.7735026918962573</v>
      </c>
      <c r="DJ303" s="20" t="s">
        <v>317</v>
      </c>
    </row>
    <row r="304" spans="1:114" x14ac:dyDescent="0.2">
      <c r="A304" s="15" t="s">
        <v>105</v>
      </c>
      <c r="B304" s="10" t="s">
        <v>404</v>
      </c>
      <c r="C304" s="11">
        <f t="shared" si="140"/>
        <v>9.8125</v>
      </c>
      <c r="D304" s="11">
        <f t="shared" si="136"/>
        <v>50</v>
      </c>
      <c r="E304" s="11">
        <f t="shared" si="136"/>
        <v>25</v>
      </c>
      <c r="F304" s="11">
        <f t="shared" si="136"/>
        <v>0</v>
      </c>
      <c r="G304" s="11">
        <f t="shared" si="135"/>
        <v>0</v>
      </c>
      <c r="H304" s="11">
        <f t="shared" si="135"/>
        <v>0</v>
      </c>
      <c r="I304" s="11">
        <f t="shared" si="135"/>
        <v>0</v>
      </c>
      <c r="J304" s="11">
        <f t="shared" si="135"/>
        <v>0</v>
      </c>
      <c r="K304" s="11">
        <f t="shared" si="135"/>
        <v>0</v>
      </c>
      <c r="L304" s="11">
        <f t="shared" si="135"/>
        <v>0</v>
      </c>
      <c r="M304" s="11">
        <f t="shared" si="130"/>
        <v>0</v>
      </c>
      <c r="N304" s="11">
        <f t="shared" si="130"/>
        <v>0</v>
      </c>
      <c r="O304" s="11">
        <f t="shared" si="130"/>
        <v>0</v>
      </c>
      <c r="P304" s="11">
        <f t="shared" si="130"/>
        <v>0</v>
      </c>
      <c r="Q304" s="11">
        <f t="shared" si="130"/>
        <v>0</v>
      </c>
      <c r="R304" s="11">
        <f t="shared" si="139"/>
        <v>0</v>
      </c>
      <c r="S304" s="11">
        <f t="shared" si="139"/>
        <v>0</v>
      </c>
      <c r="T304" s="11">
        <f t="shared" si="139"/>
        <v>1250</v>
      </c>
      <c r="U304" s="40">
        <f t="shared" si="141"/>
        <v>0.15</v>
      </c>
      <c r="V304" s="11">
        <f t="shared" si="138"/>
        <v>15.286624203821656</v>
      </c>
      <c r="W304" s="11">
        <f t="shared" si="138"/>
        <v>260416.66666666663</v>
      </c>
      <c r="X304" s="11">
        <f t="shared" si="138"/>
        <v>10416.666666666666</v>
      </c>
      <c r="Y304" s="11">
        <f t="shared" si="138"/>
        <v>15625</v>
      </c>
      <c r="Z304" s="11">
        <f t="shared" si="138"/>
        <v>1.5</v>
      </c>
      <c r="AA304" s="11">
        <f t="shared" si="159"/>
        <v>14.433756729740644</v>
      </c>
      <c r="AB304" s="11">
        <f t="shared" si="159"/>
        <v>1250</v>
      </c>
      <c r="AC304" s="11">
        <f t="shared" si="159"/>
        <v>1250</v>
      </c>
      <c r="AD304" s="11">
        <f t="shared" si="159"/>
        <v>65104.166666666657</v>
      </c>
      <c r="AE304" s="11">
        <f t="shared" si="159"/>
        <v>5208.333333333333</v>
      </c>
      <c r="AF304" s="11">
        <f t="shared" si="159"/>
        <v>7812.5</v>
      </c>
      <c r="AG304" s="11">
        <f t="shared" si="159"/>
        <v>1.5</v>
      </c>
      <c r="AH304" s="11">
        <f t="shared" si="159"/>
        <v>7.2168783648703219</v>
      </c>
      <c r="AI304" s="11">
        <f t="shared" si="159"/>
        <v>0</v>
      </c>
      <c r="AJ304" s="11">
        <f t="shared" si="159"/>
        <v>0</v>
      </c>
      <c r="AK304" s="11">
        <f t="shared" si="159"/>
        <v>0</v>
      </c>
      <c r="AL304" s="11">
        <f t="shared" si="133"/>
        <v>0</v>
      </c>
      <c r="AM304" s="11">
        <f t="shared" si="133"/>
        <v>0</v>
      </c>
      <c r="AN304" s="11">
        <f t="shared" si="133"/>
        <v>0</v>
      </c>
      <c r="AO304" s="11">
        <f t="shared" si="133"/>
        <v>0</v>
      </c>
      <c r="AP304" s="11">
        <f t="shared" si="133"/>
        <v>0</v>
      </c>
      <c r="AQ304" s="11">
        <f t="shared" si="133"/>
        <v>0</v>
      </c>
      <c r="AR304" s="11">
        <f t="shared" si="133"/>
        <v>0</v>
      </c>
      <c r="AS304" s="11">
        <f t="shared" si="133"/>
        <v>0</v>
      </c>
      <c r="AT304" s="11">
        <f t="shared" si="158"/>
        <v>0</v>
      </c>
      <c r="AU304" s="11">
        <f t="shared" si="158"/>
        <v>0</v>
      </c>
      <c r="AV304" s="11">
        <f t="shared" si="158"/>
        <v>0</v>
      </c>
      <c r="AW304" s="11">
        <f t="shared" si="158"/>
        <v>0</v>
      </c>
      <c r="AX304" s="11">
        <f t="shared" si="158"/>
        <v>0</v>
      </c>
      <c r="AY304" s="11">
        <f t="shared" si="158"/>
        <v>0</v>
      </c>
      <c r="AZ304" s="11">
        <f t="shared" si="160"/>
        <v>0</v>
      </c>
      <c r="BA304" s="11">
        <f t="shared" si="160"/>
        <v>0</v>
      </c>
      <c r="BB304" s="11">
        <f t="shared" si="160"/>
        <v>0</v>
      </c>
      <c r="BC304" s="11">
        <f t="shared" si="160"/>
        <v>0</v>
      </c>
      <c r="BD304" s="11">
        <f t="shared" si="160"/>
        <v>0</v>
      </c>
      <c r="BE304" s="11">
        <f t="shared" si="160"/>
        <v>0</v>
      </c>
      <c r="BF304" s="15" t="str">
        <f t="shared" si="142"/>
        <v>ČSN 42 5522</v>
      </c>
      <c r="BG304" s="42">
        <v>9.8125</v>
      </c>
      <c r="BH304" s="17">
        <f t="shared" si="143"/>
        <v>50</v>
      </c>
      <c r="BI304" s="17">
        <f t="shared" si="144"/>
        <v>25</v>
      </c>
      <c r="BX304" s="18">
        <f t="shared" si="161"/>
        <v>1250</v>
      </c>
      <c r="BY304" s="42">
        <v>0.15</v>
      </c>
      <c r="BZ304" s="43">
        <f t="shared" si="145"/>
        <v>15.286624203821656</v>
      </c>
      <c r="CA304" s="18">
        <f t="shared" si="150"/>
        <v>260416.66666666663</v>
      </c>
      <c r="CB304" s="18">
        <f t="shared" si="151"/>
        <v>10416.666666666666</v>
      </c>
      <c r="CC304" s="18">
        <f t="shared" si="152"/>
        <v>15625</v>
      </c>
      <c r="CD304" s="25">
        <f t="shared" si="146"/>
        <v>1.5</v>
      </c>
      <c r="CE304" s="26">
        <f t="shared" si="147"/>
        <v>14.433756729740644</v>
      </c>
      <c r="CF304" s="18">
        <f t="shared" si="148"/>
        <v>1250</v>
      </c>
      <c r="CG304" s="18">
        <f t="shared" si="153"/>
        <v>1250</v>
      </c>
      <c r="CH304" s="18">
        <f t="shared" si="154"/>
        <v>65104.166666666657</v>
      </c>
      <c r="CI304" s="18">
        <f t="shared" si="155"/>
        <v>5208.333333333333</v>
      </c>
      <c r="CJ304" s="18">
        <f t="shared" si="156"/>
        <v>7812.5</v>
      </c>
      <c r="CK304" s="25">
        <f t="shared" si="149"/>
        <v>1.5</v>
      </c>
      <c r="CL304" s="26">
        <f t="shared" si="157"/>
        <v>7.2168783648703219</v>
      </c>
      <c r="DJ304" s="20" t="s">
        <v>317</v>
      </c>
    </row>
    <row r="305" spans="1:114" x14ac:dyDescent="0.2">
      <c r="A305" s="15" t="s">
        <v>105</v>
      </c>
      <c r="B305" s="10" t="s">
        <v>405</v>
      </c>
      <c r="C305" s="11">
        <f t="shared" si="140"/>
        <v>11.775</v>
      </c>
      <c r="D305" s="11">
        <f t="shared" si="136"/>
        <v>50</v>
      </c>
      <c r="E305" s="11">
        <f t="shared" si="136"/>
        <v>30</v>
      </c>
      <c r="F305" s="11">
        <f t="shared" si="136"/>
        <v>0</v>
      </c>
      <c r="G305" s="11">
        <f t="shared" si="135"/>
        <v>0</v>
      </c>
      <c r="H305" s="11">
        <f t="shared" si="135"/>
        <v>0</v>
      </c>
      <c r="I305" s="11">
        <f t="shared" si="135"/>
        <v>0</v>
      </c>
      <c r="J305" s="11">
        <f t="shared" si="135"/>
        <v>0</v>
      </c>
      <c r="K305" s="11">
        <f t="shared" si="135"/>
        <v>0</v>
      </c>
      <c r="L305" s="11">
        <f t="shared" si="135"/>
        <v>0</v>
      </c>
      <c r="M305" s="11">
        <f t="shared" si="130"/>
        <v>0</v>
      </c>
      <c r="N305" s="11">
        <f t="shared" si="130"/>
        <v>0</v>
      </c>
      <c r="O305" s="11">
        <f t="shared" si="130"/>
        <v>0</v>
      </c>
      <c r="P305" s="11">
        <f t="shared" si="130"/>
        <v>0</v>
      </c>
      <c r="Q305" s="11">
        <f t="shared" si="130"/>
        <v>0</v>
      </c>
      <c r="R305" s="11">
        <f t="shared" si="139"/>
        <v>0</v>
      </c>
      <c r="S305" s="11">
        <f t="shared" si="139"/>
        <v>0</v>
      </c>
      <c r="T305" s="11">
        <f t="shared" si="139"/>
        <v>1500</v>
      </c>
      <c r="U305" s="40">
        <f t="shared" si="141"/>
        <v>0.16</v>
      </c>
      <c r="V305" s="11">
        <f t="shared" si="138"/>
        <v>13.58811040339703</v>
      </c>
      <c r="W305" s="11">
        <f t="shared" si="138"/>
        <v>312500</v>
      </c>
      <c r="X305" s="11">
        <f t="shared" si="138"/>
        <v>12500</v>
      </c>
      <c r="Y305" s="11">
        <f t="shared" si="138"/>
        <v>18750</v>
      </c>
      <c r="Z305" s="11">
        <f t="shared" si="138"/>
        <v>1.5</v>
      </c>
      <c r="AA305" s="11">
        <f t="shared" si="159"/>
        <v>14.433756729740644</v>
      </c>
      <c r="AB305" s="11">
        <f t="shared" si="159"/>
        <v>1500</v>
      </c>
      <c r="AC305" s="11">
        <f t="shared" si="159"/>
        <v>1500</v>
      </c>
      <c r="AD305" s="11">
        <f t="shared" si="159"/>
        <v>112499.99999999999</v>
      </c>
      <c r="AE305" s="11">
        <f t="shared" si="159"/>
        <v>7499.9999999999991</v>
      </c>
      <c r="AF305" s="11">
        <f t="shared" si="159"/>
        <v>11250</v>
      </c>
      <c r="AG305" s="11">
        <f t="shared" si="159"/>
        <v>1.5000000000000002</v>
      </c>
      <c r="AH305" s="11">
        <f t="shared" si="159"/>
        <v>8.6602540378443855</v>
      </c>
      <c r="AI305" s="11">
        <f t="shared" si="159"/>
        <v>0</v>
      </c>
      <c r="AJ305" s="11">
        <f t="shared" si="159"/>
        <v>0</v>
      </c>
      <c r="AK305" s="11">
        <f t="shared" si="159"/>
        <v>0</v>
      </c>
      <c r="AL305" s="11">
        <f t="shared" si="133"/>
        <v>0</v>
      </c>
      <c r="AM305" s="11">
        <f t="shared" si="133"/>
        <v>0</v>
      </c>
      <c r="AN305" s="11">
        <f t="shared" si="133"/>
        <v>0</v>
      </c>
      <c r="AO305" s="11">
        <f t="shared" si="133"/>
        <v>0</v>
      </c>
      <c r="AP305" s="11">
        <f t="shared" si="133"/>
        <v>0</v>
      </c>
      <c r="AQ305" s="11">
        <f t="shared" si="133"/>
        <v>0</v>
      </c>
      <c r="AR305" s="11">
        <f t="shared" si="133"/>
        <v>0</v>
      </c>
      <c r="AS305" s="11">
        <f t="shared" si="133"/>
        <v>0</v>
      </c>
      <c r="AT305" s="11">
        <f t="shared" si="158"/>
        <v>0</v>
      </c>
      <c r="AU305" s="11">
        <f t="shared" si="158"/>
        <v>0</v>
      </c>
      <c r="AV305" s="11">
        <f t="shared" si="158"/>
        <v>0</v>
      </c>
      <c r="AW305" s="11">
        <f t="shared" si="158"/>
        <v>0</v>
      </c>
      <c r="AX305" s="11">
        <f t="shared" si="158"/>
        <v>0</v>
      </c>
      <c r="AY305" s="11">
        <f t="shared" si="158"/>
        <v>0</v>
      </c>
      <c r="AZ305" s="11">
        <f t="shared" si="160"/>
        <v>0</v>
      </c>
      <c r="BA305" s="11">
        <f t="shared" si="160"/>
        <v>0</v>
      </c>
      <c r="BB305" s="11">
        <f t="shared" si="160"/>
        <v>0</v>
      </c>
      <c r="BC305" s="11">
        <f t="shared" si="160"/>
        <v>0</v>
      </c>
      <c r="BD305" s="11">
        <f t="shared" si="160"/>
        <v>0</v>
      </c>
      <c r="BE305" s="11">
        <f t="shared" si="160"/>
        <v>0</v>
      </c>
      <c r="BF305" s="15" t="str">
        <f t="shared" si="142"/>
        <v>ČSN 42 5522</v>
      </c>
      <c r="BG305" s="42">
        <v>11.775</v>
      </c>
      <c r="BH305" s="17">
        <f t="shared" si="143"/>
        <v>50</v>
      </c>
      <c r="BI305" s="17">
        <f t="shared" si="144"/>
        <v>30</v>
      </c>
      <c r="BX305" s="18">
        <f t="shared" si="161"/>
        <v>1500</v>
      </c>
      <c r="BY305" s="42">
        <v>0.16</v>
      </c>
      <c r="BZ305" s="43">
        <f t="shared" si="145"/>
        <v>13.58811040339703</v>
      </c>
      <c r="CA305" s="18">
        <f t="shared" si="150"/>
        <v>312500</v>
      </c>
      <c r="CB305" s="18">
        <f t="shared" si="151"/>
        <v>12500</v>
      </c>
      <c r="CC305" s="18">
        <f t="shared" si="152"/>
        <v>18750</v>
      </c>
      <c r="CD305" s="25">
        <f t="shared" si="146"/>
        <v>1.5</v>
      </c>
      <c r="CE305" s="26">
        <f t="shared" si="147"/>
        <v>14.433756729740644</v>
      </c>
      <c r="CF305" s="18">
        <f t="shared" si="148"/>
        <v>1500</v>
      </c>
      <c r="CG305" s="18">
        <f t="shared" si="153"/>
        <v>1500</v>
      </c>
      <c r="CH305" s="18">
        <f t="shared" si="154"/>
        <v>112499.99999999999</v>
      </c>
      <c r="CI305" s="18">
        <f t="shared" si="155"/>
        <v>7499.9999999999991</v>
      </c>
      <c r="CJ305" s="18">
        <f t="shared" si="156"/>
        <v>11250</v>
      </c>
      <c r="CK305" s="25">
        <f t="shared" si="149"/>
        <v>1.5000000000000002</v>
      </c>
      <c r="CL305" s="26">
        <f t="shared" si="157"/>
        <v>8.6602540378443855</v>
      </c>
      <c r="DJ305" s="20" t="s">
        <v>317</v>
      </c>
    </row>
    <row r="306" spans="1:114" x14ac:dyDescent="0.2">
      <c r="A306" s="15" t="s">
        <v>105</v>
      </c>
      <c r="B306" s="10" t="s">
        <v>406</v>
      </c>
      <c r="C306" s="11">
        <f t="shared" si="140"/>
        <v>2.355</v>
      </c>
      <c r="D306" s="11">
        <f t="shared" si="136"/>
        <v>60</v>
      </c>
      <c r="E306" s="11">
        <f t="shared" si="136"/>
        <v>5</v>
      </c>
      <c r="F306" s="11">
        <f t="shared" si="136"/>
        <v>0</v>
      </c>
      <c r="G306" s="11">
        <f t="shared" si="135"/>
        <v>0</v>
      </c>
      <c r="H306" s="11">
        <f t="shared" si="135"/>
        <v>0</v>
      </c>
      <c r="I306" s="11">
        <f t="shared" si="135"/>
        <v>0</v>
      </c>
      <c r="J306" s="11">
        <f t="shared" si="135"/>
        <v>0</v>
      </c>
      <c r="K306" s="11">
        <f t="shared" si="135"/>
        <v>0</v>
      </c>
      <c r="L306" s="11">
        <f t="shared" si="135"/>
        <v>0</v>
      </c>
      <c r="M306" s="11">
        <f t="shared" si="130"/>
        <v>0</v>
      </c>
      <c r="N306" s="11">
        <f t="shared" si="130"/>
        <v>0</v>
      </c>
      <c r="O306" s="11">
        <f t="shared" si="130"/>
        <v>0</v>
      </c>
      <c r="P306" s="11">
        <f t="shared" si="130"/>
        <v>0</v>
      </c>
      <c r="Q306" s="11">
        <f t="shared" si="130"/>
        <v>0</v>
      </c>
      <c r="R306" s="11">
        <f t="shared" si="139"/>
        <v>0</v>
      </c>
      <c r="S306" s="11">
        <f t="shared" si="139"/>
        <v>0</v>
      </c>
      <c r="T306" s="11">
        <f t="shared" si="139"/>
        <v>300</v>
      </c>
      <c r="U306" s="40">
        <f t="shared" si="141"/>
        <v>0.13</v>
      </c>
      <c r="V306" s="11">
        <f t="shared" si="138"/>
        <v>55.20169851380043</v>
      </c>
      <c r="W306" s="11">
        <f t="shared" si="138"/>
        <v>89999.999999999985</v>
      </c>
      <c r="X306" s="11">
        <f t="shared" si="138"/>
        <v>2999.9999999999995</v>
      </c>
      <c r="Y306" s="11">
        <f t="shared" si="138"/>
        <v>4500</v>
      </c>
      <c r="Z306" s="11">
        <f t="shared" si="138"/>
        <v>1.5000000000000002</v>
      </c>
      <c r="AA306" s="11">
        <f t="shared" si="159"/>
        <v>17.320508075688771</v>
      </c>
      <c r="AB306" s="11">
        <f t="shared" si="159"/>
        <v>300</v>
      </c>
      <c r="AC306" s="11">
        <f t="shared" si="159"/>
        <v>300</v>
      </c>
      <c r="AD306" s="11">
        <f t="shared" si="159"/>
        <v>625</v>
      </c>
      <c r="AE306" s="11">
        <f t="shared" si="159"/>
        <v>250</v>
      </c>
      <c r="AF306" s="11">
        <f t="shared" si="159"/>
        <v>375</v>
      </c>
      <c r="AG306" s="11">
        <f t="shared" si="159"/>
        <v>1.5</v>
      </c>
      <c r="AH306" s="11">
        <f t="shared" si="159"/>
        <v>1.4433756729740645</v>
      </c>
      <c r="AI306" s="11">
        <f t="shared" si="159"/>
        <v>0</v>
      </c>
      <c r="AJ306" s="11">
        <f t="shared" si="159"/>
        <v>0</v>
      </c>
      <c r="AK306" s="11">
        <f t="shared" si="159"/>
        <v>0</v>
      </c>
      <c r="AL306" s="11">
        <f t="shared" si="133"/>
        <v>0</v>
      </c>
      <c r="AM306" s="11">
        <f t="shared" si="133"/>
        <v>0</v>
      </c>
      <c r="AN306" s="11">
        <f t="shared" si="133"/>
        <v>0</v>
      </c>
      <c r="AO306" s="11">
        <f t="shared" si="133"/>
        <v>0</v>
      </c>
      <c r="AP306" s="11">
        <f t="shared" si="133"/>
        <v>0</v>
      </c>
      <c r="AQ306" s="11">
        <f t="shared" si="133"/>
        <v>0</v>
      </c>
      <c r="AR306" s="11">
        <f t="shared" si="133"/>
        <v>0</v>
      </c>
      <c r="AS306" s="11">
        <f t="shared" si="133"/>
        <v>0</v>
      </c>
      <c r="AT306" s="11">
        <f t="shared" si="158"/>
        <v>0</v>
      </c>
      <c r="AU306" s="11">
        <f t="shared" si="158"/>
        <v>0</v>
      </c>
      <c r="AV306" s="11">
        <f t="shared" si="158"/>
        <v>0</v>
      </c>
      <c r="AW306" s="11">
        <f t="shared" si="158"/>
        <v>0</v>
      </c>
      <c r="AX306" s="11">
        <f t="shared" si="158"/>
        <v>0</v>
      </c>
      <c r="AY306" s="11">
        <f t="shared" si="158"/>
        <v>0</v>
      </c>
      <c r="AZ306" s="11">
        <f t="shared" si="160"/>
        <v>0</v>
      </c>
      <c r="BA306" s="11">
        <f t="shared" si="160"/>
        <v>0</v>
      </c>
      <c r="BB306" s="11">
        <f t="shared" si="160"/>
        <v>0</v>
      </c>
      <c r="BC306" s="11">
        <f t="shared" si="160"/>
        <v>0</v>
      </c>
      <c r="BD306" s="11">
        <f t="shared" si="160"/>
        <v>0</v>
      </c>
      <c r="BE306" s="11">
        <f t="shared" si="160"/>
        <v>0</v>
      </c>
      <c r="BF306" s="15" t="str">
        <f t="shared" si="142"/>
        <v>ČSN 42 5522</v>
      </c>
      <c r="BG306" s="42">
        <v>2.355</v>
      </c>
      <c r="BH306" s="17">
        <f t="shared" si="143"/>
        <v>60</v>
      </c>
      <c r="BI306" s="17">
        <f t="shared" si="144"/>
        <v>5</v>
      </c>
      <c r="BX306" s="18">
        <f t="shared" si="161"/>
        <v>300</v>
      </c>
      <c r="BY306" s="42">
        <v>0.13</v>
      </c>
      <c r="BZ306" s="43">
        <f t="shared" si="145"/>
        <v>55.20169851380043</v>
      </c>
      <c r="CA306" s="18">
        <f t="shared" si="150"/>
        <v>89999.999999999985</v>
      </c>
      <c r="CB306" s="18">
        <f t="shared" si="151"/>
        <v>2999.9999999999995</v>
      </c>
      <c r="CC306" s="18">
        <f t="shared" si="152"/>
        <v>4500</v>
      </c>
      <c r="CD306" s="25">
        <f t="shared" si="146"/>
        <v>1.5000000000000002</v>
      </c>
      <c r="CE306" s="26">
        <f t="shared" si="147"/>
        <v>17.320508075688771</v>
      </c>
      <c r="CF306" s="18">
        <f t="shared" si="148"/>
        <v>300</v>
      </c>
      <c r="CG306" s="18">
        <f t="shared" si="153"/>
        <v>300</v>
      </c>
      <c r="CH306" s="18">
        <f t="shared" si="154"/>
        <v>625</v>
      </c>
      <c r="CI306" s="18">
        <f t="shared" si="155"/>
        <v>250</v>
      </c>
      <c r="CJ306" s="18">
        <f t="shared" si="156"/>
        <v>375</v>
      </c>
      <c r="CK306" s="25">
        <f t="shared" si="149"/>
        <v>1.5</v>
      </c>
      <c r="CL306" s="26">
        <f t="shared" si="157"/>
        <v>1.4433756729740645</v>
      </c>
      <c r="DJ306" s="20" t="s">
        <v>317</v>
      </c>
    </row>
    <row r="307" spans="1:114" x14ac:dyDescent="0.2">
      <c r="A307" s="15" t="s">
        <v>105</v>
      </c>
      <c r="B307" s="10" t="s">
        <v>407</v>
      </c>
      <c r="C307" s="11">
        <f t="shared" si="140"/>
        <v>2.8260000000000001</v>
      </c>
      <c r="D307" s="11">
        <f t="shared" si="136"/>
        <v>60</v>
      </c>
      <c r="E307" s="11">
        <f t="shared" si="136"/>
        <v>6</v>
      </c>
      <c r="F307" s="11">
        <f t="shared" si="136"/>
        <v>0</v>
      </c>
      <c r="G307" s="11">
        <f t="shared" si="135"/>
        <v>0</v>
      </c>
      <c r="H307" s="11">
        <f t="shared" si="135"/>
        <v>0</v>
      </c>
      <c r="I307" s="11">
        <f t="shared" si="135"/>
        <v>0</v>
      </c>
      <c r="J307" s="11">
        <f t="shared" si="135"/>
        <v>0</v>
      </c>
      <c r="K307" s="11">
        <f t="shared" si="135"/>
        <v>0</v>
      </c>
      <c r="L307" s="11">
        <f t="shared" si="135"/>
        <v>0</v>
      </c>
      <c r="M307" s="11">
        <f t="shared" si="130"/>
        <v>0</v>
      </c>
      <c r="N307" s="11">
        <f t="shared" si="130"/>
        <v>0</v>
      </c>
      <c r="O307" s="11">
        <f t="shared" si="130"/>
        <v>0</v>
      </c>
      <c r="P307" s="11">
        <f t="shared" si="130"/>
        <v>0</v>
      </c>
      <c r="Q307" s="11">
        <f t="shared" si="130"/>
        <v>0</v>
      </c>
      <c r="R307" s="11">
        <f t="shared" si="139"/>
        <v>0</v>
      </c>
      <c r="S307" s="11">
        <f t="shared" si="139"/>
        <v>0</v>
      </c>
      <c r="T307" s="11">
        <f t="shared" si="139"/>
        <v>360</v>
      </c>
      <c r="U307" s="40">
        <f t="shared" si="141"/>
        <v>0.13200000000000001</v>
      </c>
      <c r="V307" s="11">
        <f t="shared" si="138"/>
        <v>46.709129511677283</v>
      </c>
      <c r="W307" s="11">
        <f t="shared" si="138"/>
        <v>108000</v>
      </c>
      <c r="X307" s="11">
        <f t="shared" si="138"/>
        <v>3600</v>
      </c>
      <c r="Y307" s="11">
        <f t="shared" si="138"/>
        <v>5400</v>
      </c>
      <c r="Z307" s="11">
        <f t="shared" si="138"/>
        <v>1.5</v>
      </c>
      <c r="AA307" s="11">
        <f t="shared" si="159"/>
        <v>17.320508075688775</v>
      </c>
      <c r="AB307" s="11">
        <f t="shared" si="159"/>
        <v>360</v>
      </c>
      <c r="AC307" s="11">
        <f t="shared" si="159"/>
        <v>360</v>
      </c>
      <c r="AD307" s="11">
        <f t="shared" si="159"/>
        <v>1080</v>
      </c>
      <c r="AE307" s="11">
        <f t="shared" si="159"/>
        <v>360</v>
      </c>
      <c r="AF307" s="11">
        <f t="shared" si="159"/>
        <v>540</v>
      </c>
      <c r="AG307" s="11">
        <f t="shared" si="159"/>
        <v>1.5</v>
      </c>
      <c r="AH307" s="11">
        <f t="shared" si="159"/>
        <v>1.7320508075688772</v>
      </c>
      <c r="AI307" s="11">
        <f t="shared" si="159"/>
        <v>0</v>
      </c>
      <c r="AJ307" s="11">
        <f t="shared" si="159"/>
        <v>0</v>
      </c>
      <c r="AK307" s="11">
        <f t="shared" si="159"/>
        <v>0</v>
      </c>
      <c r="AL307" s="11">
        <f t="shared" si="133"/>
        <v>0</v>
      </c>
      <c r="AM307" s="11">
        <f t="shared" si="133"/>
        <v>0</v>
      </c>
      <c r="AN307" s="11">
        <f t="shared" si="133"/>
        <v>0</v>
      </c>
      <c r="AO307" s="11">
        <f t="shared" si="133"/>
        <v>0</v>
      </c>
      <c r="AP307" s="11">
        <f t="shared" si="133"/>
        <v>0</v>
      </c>
      <c r="AQ307" s="11">
        <f t="shared" si="133"/>
        <v>0</v>
      </c>
      <c r="AR307" s="11">
        <f t="shared" si="133"/>
        <v>0</v>
      </c>
      <c r="AS307" s="11">
        <f t="shared" si="133"/>
        <v>0</v>
      </c>
      <c r="AT307" s="11">
        <f t="shared" si="158"/>
        <v>0</v>
      </c>
      <c r="AU307" s="11">
        <f t="shared" si="158"/>
        <v>0</v>
      </c>
      <c r="AV307" s="11">
        <f t="shared" si="158"/>
        <v>0</v>
      </c>
      <c r="AW307" s="11">
        <f t="shared" si="158"/>
        <v>0</v>
      </c>
      <c r="AX307" s="11">
        <f t="shared" si="158"/>
        <v>0</v>
      </c>
      <c r="AY307" s="11">
        <f t="shared" si="158"/>
        <v>0</v>
      </c>
      <c r="AZ307" s="11">
        <f t="shared" si="160"/>
        <v>0</v>
      </c>
      <c r="BA307" s="11">
        <f t="shared" si="160"/>
        <v>0</v>
      </c>
      <c r="BB307" s="11">
        <f t="shared" si="160"/>
        <v>0</v>
      </c>
      <c r="BC307" s="11">
        <f t="shared" si="160"/>
        <v>0</v>
      </c>
      <c r="BD307" s="11">
        <f t="shared" si="160"/>
        <v>0</v>
      </c>
      <c r="BE307" s="11">
        <f t="shared" si="160"/>
        <v>0</v>
      </c>
      <c r="BF307" s="15" t="str">
        <f t="shared" si="142"/>
        <v>ČSN 42 5522</v>
      </c>
      <c r="BG307" s="42">
        <v>2.8260000000000001</v>
      </c>
      <c r="BH307" s="17">
        <f t="shared" si="143"/>
        <v>60</v>
      </c>
      <c r="BI307" s="17">
        <f t="shared" si="144"/>
        <v>6</v>
      </c>
      <c r="BX307" s="18">
        <f t="shared" si="161"/>
        <v>360</v>
      </c>
      <c r="BY307" s="42">
        <v>0.13200000000000001</v>
      </c>
      <c r="BZ307" s="43">
        <f t="shared" si="145"/>
        <v>46.709129511677283</v>
      </c>
      <c r="CA307" s="18">
        <f t="shared" si="150"/>
        <v>108000</v>
      </c>
      <c r="CB307" s="18">
        <f t="shared" si="151"/>
        <v>3600</v>
      </c>
      <c r="CC307" s="18">
        <f t="shared" si="152"/>
        <v>5400</v>
      </c>
      <c r="CD307" s="25">
        <f t="shared" si="146"/>
        <v>1.5</v>
      </c>
      <c r="CE307" s="26">
        <f t="shared" si="147"/>
        <v>17.320508075688775</v>
      </c>
      <c r="CF307" s="18">
        <f t="shared" si="148"/>
        <v>360</v>
      </c>
      <c r="CG307" s="18">
        <f t="shared" si="153"/>
        <v>360</v>
      </c>
      <c r="CH307" s="18">
        <f t="shared" si="154"/>
        <v>1080</v>
      </c>
      <c r="CI307" s="18">
        <f t="shared" si="155"/>
        <v>360</v>
      </c>
      <c r="CJ307" s="18">
        <f t="shared" si="156"/>
        <v>540</v>
      </c>
      <c r="CK307" s="25">
        <f t="shared" si="149"/>
        <v>1.5</v>
      </c>
      <c r="CL307" s="26">
        <f t="shared" si="157"/>
        <v>1.7320508075688772</v>
      </c>
      <c r="DJ307" s="20" t="s">
        <v>317</v>
      </c>
    </row>
    <row r="308" spans="1:114" x14ac:dyDescent="0.2">
      <c r="A308" s="15" t="s">
        <v>105</v>
      </c>
      <c r="B308" s="10" t="s">
        <v>408</v>
      </c>
      <c r="C308" s="11">
        <f t="shared" si="140"/>
        <v>3.2970000000000002</v>
      </c>
      <c r="D308" s="11">
        <f t="shared" si="136"/>
        <v>60</v>
      </c>
      <c r="E308" s="11">
        <f t="shared" si="136"/>
        <v>7</v>
      </c>
      <c r="F308" s="11">
        <f t="shared" si="136"/>
        <v>0</v>
      </c>
      <c r="G308" s="11">
        <f t="shared" si="135"/>
        <v>0</v>
      </c>
      <c r="H308" s="11">
        <f t="shared" si="135"/>
        <v>0</v>
      </c>
      <c r="I308" s="11">
        <f t="shared" si="135"/>
        <v>0</v>
      </c>
      <c r="J308" s="11">
        <f t="shared" si="135"/>
        <v>0</v>
      </c>
      <c r="K308" s="11">
        <f t="shared" si="135"/>
        <v>0</v>
      </c>
      <c r="L308" s="11">
        <f t="shared" si="135"/>
        <v>0</v>
      </c>
      <c r="M308" s="11">
        <f t="shared" si="130"/>
        <v>0</v>
      </c>
      <c r="N308" s="11">
        <f t="shared" si="130"/>
        <v>0</v>
      </c>
      <c r="O308" s="11">
        <f t="shared" si="130"/>
        <v>0</v>
      </c>
      <c r="P308" s="11">
        <f t="shared" si="130"/>
        <v>0</v>
      </c>
      <c r="Q308" s="11">
        <f t="shared" si="130"/>
        <v>0</v>
      </c>
      <c r="R308" s="11">
        <f t="shared" si="139"/>
        <v>0</v>
      </c>
      <c r="S308" s="11">
        <f t="shared" si="139"/>
        <v>0</v>
      </c>
      <c r="T308" s="11">
        <f t="shared" si="139"/>
        <v>420</v>
      </c>
      <c r="U308" s="40">
        <f t="shared" si="141"/>
        <v>0.13400000000000001</v>
      </c>
      <c r="V308" s="11">
        <f t="shared" si="138"/>
        <v>40.643008795875048</v>
      </c>
      <c r="W308" s="11">
        <f t="shared" si="138"/>
        <v>125999.99999999999</v>
      </c>
      <c r="X308" s="11">
        <f t="shared" si="138"/>
        <v>4199.9999999999991</v>
      </c>
      <c r="Y308" s="11">
        <f t="shared" si="138"/>
        <v>6300</v>
      </c>
      <c r="Z308" s="11">
        <f t="shared" si="138"/>
        <v>1.5000000000000002</v>
      </c>
      <c r="AA308" s="11">
        <f t="shared" si="159"/>
        <v>17.320508075688771</v>
      </c>
      <c r="AB308" s="11">
        <f t="shared" si="159"/>
        <v>420</v>
      </c>
      <c r="AC308" s="11">
        <f t="shared" si="159"/>
        <v>420</v>
      </c>
      <c r="AD308" s="11">
        <f t="shared" si="159"/>
        <v>1715</v>
      </c>
      <c r="AE308" s="11">
        <f t="shared" si="159"/>
        <v>490</v>
      </c>
      <c r="AF308" s="11">
        <f t="shared" si="159"/>
        <v>735</v>
      </c>
      <c r="AG308" s="11">
        <f t="shared" si="159"/>
        <v>1.5</v>
      </c>
      <c r="AH308" s="11">
        <f t="shared" si="159"/>
        <v>2.0207259421636903</v>
      </c>
      <c r="AI308" s="11">
        <f t="shared" si="159"/>
        <v>0</v>
      </c>
      <c r="AJ308" s="11">
        <f t="shared" si="159"/>
        <v>0</v>
      </c>
      <c r="AK308" s="11">
        <f t="shared" si="159"/>
        <v>0</v>
      </c>
      <c r="AL308" s="11">
        <f t="shared" si="133"/>
        <v>0</v>
      </c>
      <c r="AM308" s="11">
        <f t="shared" si="133"/>
        <v>0</v>
      </c>
      <c r="AN308" s="11">
        <f t="shared" si="133"/>
        <v>0</v>
      </c>
      <c r="AO308" s="11">
        <f t="shared" si="133"/>
        <v>0</v>
      </c>
      <c r="AP308" s="11">
        <f t="shared" si="133"/>
        <v>0</v>
      </c>
      <c r="AQ308" s="11">
        <f t="shared" si="133"/>
        <v>0</v>
      </c>
      <c r="AR308" s="11">
        <f t="shared" si="133"/>
        <v>0</v>
      </c>
      <c r="AS308" s="11">
        <f t="shared" si="133"/>
        <v>0</v>
      </c>
      <c r="AT308" s="11">
        <f t="shared" si="158"/>
        <v>0</v>
      </c>
      <c r="AU308" s="11">
        <f t="shared" si="158"/>
        <v>0</v>
      </c>
      <c r="AV308" s="11">
        <f t="shared" si="158"/>
        <v>0</v>
      </c>
      <c r="AW308" s="11">
        <f t="shared" si="158"/>
        <v>0</v>
      </c>
      <c r="AX308" s="11">
        <f t="shared" si="158"/>
        <v>0</v>
      </c>
      <c r="AY308" s="11">
        <f t="shared" si="158"/>
        <v>0</v>
      </c>
      <c r="AZ308" s="11">
        <f t="shared" si="160"/>
        <v>0</v>
      </c>
      <c r="BA308" s="11">
        <f t="shared" si="160"/>
        <v>0</v>
      </c>
      <c r="BB308" s="11">
        <f t="shared" si="160"/>
        <v>0</v>
      </c>
      <c r="BC308" s="11">
        <f t="shared" si="160"/>
        <v>0</v>
      </c>
      <c r="BD308" s="11">
        <f t="shared" si="160"/>
        <v>0</v>
      </c>
      <c r="BE308" s="11">
        <f t="shared" si="160"/>
        <v>0</v>
      </c>
      <c r="BF308" s="15" t="str">
        <f t="shared" si="142"/>
        <v>ČSN 42 5522</v>
      </c>
      <c r="BG308" s="42">
        <v>3.2970000000000002</v>
      </c>
      <c r="BH308" s="17">
        <f t="shared" si="143"/>
        <v>60</v>
      </c>
      <c r="BI308" s="17">
        <f t="shared" si="144"/>
        <v>7</v>
      </c>
      <c r="BX308" s="18">
        <f t="shared" si="161"/>
        <v>420</v>
      </c>
      <c r="BY308" s="42">
        <v>0.13400000000000001</v>
      </c>
      <c r="BZ308" s="43">
        <f t="shared" si="145"/>
        <v>40.643008795875048</v>
      </c>
      <c r="CA308" s="18">
        <f t="shared" si="150"/>
        <v>125999.99999999999</v>
      </c>
      <c r="CB308" s="18">
        <f t="shared" si="151"/>
        <v>4199.9999999999991</v>
      </c>
      <c r="CC308" s="18">
        <f t="shared" si="152"/>
        <v>6300</v>
      </c>
      <c r="CD308" s="25">
        <f t="shared" si="146"/>
        <v>1.5000000000000002</v>
      </c>
      <c r="CE308" s="26">
        <f t="shared" si="147"/>
        <v>17.320508075688771</v>
      </c>
      <c r="CF308" s="18">
        <f t="shared" si="148"/>
        <v>420</v>
      </c>
      <c r="CG308" s="18">
        <f t="shared" si="153"/>
        <v>420</v>
      </c>
      <c r="CH308" s="18">
        <f t="shared" si="154"/>
        <v>1715</v>
      </c>
      <c r="CI308" s="18">
        <f t="shared" si="155"/>
        <v>490</v>
      </c>
      <c r="CJ308" s="18">
        <f t="shared" si="156"/>
        <v>735</v>
      </c>
      <c r="CK308" s="25">
        <f t="shared" si="149"/>
        <v>1.5</v>
      </c>
      <c r="CL308" s="26">
        <f t="shared" si="157"/>
        <v>2.0207259421636903</v>
      </c>
      <c r="DJ308" s="20" t="s">
        <v>317</v>
      </c>
    </row>
    <row r="309" spans="1:114" x14ac:dyDescent="0.2">
      <c r="A309" s="15" t="s">
        <v>105</v>
      </c>
      <c r="B309" s="10" t="s">
        <v>409</v>
      </c>
      <c r="C309" s="11">
        <f t="shared" si="140"/>
        <v>3.7679999999999998</v>
      </c>
      <c r="D309" s="11">
        <f t="shared" si="136"/>
        <v>60</v>
      </c>
      <c r="E309" s="11">
        <f t="shared" si="136"/>
        <v>8</v>
      </c>
      <c r="F309" s="11">
        <f t="shared" si="136"/>
        <v>0</v>
      </c>
      <c r="G309" s="11">
        <f t="shared" si="135"/>
        <v>0</v>
      </c>
      <c r="H309" s="11">
        <f t="shared" si="135"/>
        <v>0</v>
      </c>
      <c r="I309" s="11">
        <f t="shared" si="135"/>
        <v>0</v>
      </c>
      <c r="J309" s="11">
        <f t="shared" si="135"/>
        <v>0</v>
      </c>
      <c r="K309" s="11">
        <f t="shared" si="135"/>
        <v>0</v>
      </c>
      <c r="L309" s="11">
        <f t="shared" si="135"/>
        <v>0</v>
      </c>
      <c r="M309" s="11">
        <f t="shared" si="130"/>
        <v>0</v>
      </c>
      <c r="N309" s="11">
        <f t="shared" si="130"/>
        <v>0</v>
      </c>
      <c r="O309" s="11">
        <f t="shared" si="130"/>
        <v>0</v>
      </c>
      <c r="P309" s="11">
        <f t="shared" si="130"/>
        <v>0</v>
      </c>
      <c r="Q309" s="11">
        <f t="shared" si="130"/>
        <v>0</v>
      </c>
      <c r="R309" s="11">
        <f t="shared" si="139"/>
        <v>0</v>
      </c>
      <c r="S309" s="11">
        <f t="shared" si="139"/>
        <v>0</v>
      </c>
      <c r="T309" s="11">
        <f t="shared" si="139"/>
        <v>480</v>
      </c>
      <c r="U309" s="40">
        <f t="shared" si="141"/>
        <v>0.13600000000000001</v>
      </c>
      <c r="V309" s="11">
        <f t="shared" si="138"/>
        <v>36.093418259023359</v>
      </c>
      <c r="W309" s="11">
        <f t="shared" si="138"/>
        <v>144000</v>
      </c>
      <c r="X309" s="11">
        <f t="shared" si="138"/>
        <v>4800</v>
      </c>
      <c r="Y309" s="11">
        <f t="shared" si="138"/>
        <v>7200</v>
      </c>
      <c r="Z309" s="11">
        <f t="shared" si="138"/>
        <v>1.5</v>
      </c>
      <c r="AA309" s="11">
        <f t="shared" si="159"/>
        <v>17.320508075688775</v>
      </c>
      <c r="AB309" s="11">
        <f t="shared" si="159"/>
        <v>480</v>
      </c>
      <c r="AC309" s="11">
        <f t="shared" si="159"/>
        <v>480</v>
      </c>
      <c r="AD309" s="11">
        <f t="shared" si="159"/>
        <v>2560</v>
      </c>
      <c r="AE309" s="11">
        <f t="shared" si="159"/>
        <v>640</v>
      </c>
      <c r="AF309" s="11">
        <f t="shared" si="159"/>
        <v>960</v>
      </c>
      <c r="AG309" s="11">
        <f t="shared" si="159"/>
        <v>1.5</v>
      </c>
      <c r="AH309" s="11">
        <f t="shared" si="159"/>
        <v>2.3094010767585029</v>
      </c>
      <c r="AI309" s="11">
        <f t="shared" si="159"/>
        <v>0</v>
      </c>
      <c r="AJ309" s="11">
        <f t="shared" si="159"/>
        <v>0</v>
      </c>
      <c r="AK309" s="11">
        <f t="shared" si="159"/>
        <v>0</v>
      </c>
      <c r="AL309" s="11">
        <f t="shared" si="133"/>
        <v>0</v>
      </c>
      <c r="AM309" s="11">
        <f t="shared" si="133"/>
        <v>0</v>
      </c>
      <c r="AN309" s="11">
        <f t="shared" si="133"/>
        <v>0</v>
      </c>
      <c r="AO309" s="11">
        <f t="shared" si="133"/>
        <v>0</v>
      </c>
      <c r="AP309" s="11">
        <f t="shared" si="133"/>
        <v>0</v>
      </c>
      <c r="AQ309" s="11">
        <f t="shared" si="133"/>
        <v>0</v>
      </c>
      <c r="AR309" s="11">
        <f t="shared" si="133"/>
        <v>0</v>
      </c>
      <c r="AS309" s="11">
        <f t="shared" si="133"/>
        <v>0</v>
      </c>
      <c r="AT309" s="11">
        <f t="shared" si="158"/>
        <v>0</v>
      </c>
      <c r="AU309" s="11">
        <f t="shared" si="158"/>
        <v>0</v>
      </c>
      <c r="AV309" s="11">
        <f t="shared" si="158"/>
        <v>0</v>
      </c>
      <c r="AW309" s="11">
        <f t="shared" si="158"/>
        <v>0</v>
      </c>
      <c r="AX309" s="11">
        <f t="shared" si="158"/>
        <v>0</v>
      </c>
      <c r="AY309" s="11">
        <f t="shared" si="158"/>
        <v>0</v>
      </c>
      <c r="AZ309" s="11">
        <f t="shared" si="160"/>
        <v>0</v>
      </c>
      <c r="BA309" s="11">
        <f t="shared" si="160"/>
        <v>0</v>
      </c>
      <c r="BB309" s="11">
        <f t="shared" si="160"/>
        <v>0</v>
      </c>
      <c r="BC309" s="11">
        <f t="shared" si="160"/>
        <v>0</v>
      </c>
      <c r="BD309" s="11">
        <f t="shared" si="160"/>
        <v>0</v>
      </c>
      <c r="BE309" s="11">
        <f t="shared" si="160"/>
        <v>0</v>
      </c>
      <c r="BF309" s="15" t="str">
        <f t="shared" si="142"/>
        <v>ČSN 42 5522</v>
      </c>
      <c r="BG309" s="42">
        <v>3.7679999999999998</v>
      </c>
      <c r="BH309" s="17">
        <f t="shared" si="143"/>
        <v>60</v>
      </c>
      <c r="BI309" s="17">
        <f t="shared" si="144"/>
        <v>8</v>
      </c>
      <c r="BX309" s="18">
        <f t="shared" si="161"/>
        <v>480</v>
      </c>
      <c r="BY309" s="42">
        <v>0.13600000000000001</v>
      </c>
      <c r="BZ309" s="43">
        <f t="shared" si="145"/>
        <v>36.093418259023359</v>
      </c>
      <c r="CA309" s="18">
        <f t="shared" si="150"/>
        <v>144000</v>
      </c>
      <c r="CB309" s="18">
        <f t="shared" si="151"/>
        <v>4800</v>
      </c>
      <c r="CC309" s="18">
        <f t="shared" si="152"/>
        <v>7200</v>
      </c>
      <c r="CD309" s="25">
        <f t="shared" si="146"/>
        <v>1.5</v>
      </c>
      <c r="CE309" s="26">
        <f t="shared" si="147"/>
        <v>17.320508075688775</v>
      </c>
      <c r="CF309" s="18">
        <f t="shared" si="148"/>
        <v>480</v>
      </c>
      <c r="CG309" s="18">
        <f t="shared" si="153"/>
        <v>480</v>
      </c>
      <c r="CH309" s="18">
        <f t="shared" si="154"/>
        <v>2560</v>
      </c>
      <c r="CI309" s="18">
        <f t="shared" si="155"/>
        <v>640</v>
      </c>
      <c r="CJ309" s="18">
        <f t="shared" si="156"/>
        <v>960</v>
      </c>
      <c r="CK309" s="25">
        <f t="shared" si="149"/>
        <v>1.5</v>
      </c>
      <c r="CL309" s="26">
        <f t="shared" si="157"/>
        <v>2.3094010767585029</v>
      </c>
      <c r="DJ309" s="20" t="s">
        <v>317</v>
      </c>
    </row>
    <row r="310" spans="1:114" x14ac:dyDescent="0.2">
      <c r="A310" s="15" t="s">
        <v>105</v>
      </c>
      <c r="B310" s="10" t="s">
        <v>410</v>
      </c>
      <c r="C310" s="11">
        <f t="shared" si="140"/>
        <v>4.71</v>
      </c>
      <c r="D310" s="11">
        <f t="shared" si="136"/>
        <v>60</v>
      </c>
      <c r="E310" s="11">
        <f t="shared" si="136"/>
        <v>10</v>
      </c>
      <c r="F310" s="11">
        <f t="shared" si="136"/>
        <v>0</v>
      </c>
      <c r="G310" s="11">
        <f t="shared" si="135"/>
        <v>0</v>
      </c>
      <c r="H310" s="11">
        <f t="shared" si="135"/>
        <v>0</v>
      </c>
      <c r="I310" s="11">
        <f t="shared" si="135"/>
        <v>0</v>
      </c>
      <c r="J310" s="11">
        <f t="shared" si="135"/>
        <v>0</v>
      </c>
      <c r="K310" s="11">
        <f t="shared" si="135"/>
        <v>0</v>
      </c>
      <c r="L310" s="11">
        <f t="shared" si="135"/>
        <v>0</v>
      </c>
      <c r="M310" s="11">
        <f t="shared" si="130"/>
        <v>0</v>
      </c>
      <c r="N310" s="11">
        <f t="shared" si="130"/>
        <v>0</v>
      </c>
      <c r="O310" s="11">
        <f t="shared" si="130"/>
        <v>0</v>
      </c>
      <c r="P310" s="11">
        <f t="shared" si="130"/>
        <v>0</v>
      </c>
      <c r="Q310" s="11">
        <f t="shared" si="130"/>
        <v>0</v>
      </c>
      <c r="R310" s="11">
        <f t="shared" si="139"/>
        <v>0</v>
      </c>
      <c r="S310" s="11">
        <f t="shared" si="139"/>
        <v>0</v>
      </c>
      <c r="T310" s="11">
        <f t="shared" si="139"/>
        <v>600</v>
      </c>
      <c r="U310" s="40">
        <f t="shared" si="141"/>
        <v>0.14000000000000001</v>
      </c>
      <c r="V310" s="11">
        <f t="shared" si="138"/>
        <v>29.723991507431002</v>
      </c>
      <c r="W310" s="11">
        <f t="shared" si="138"/>
        <v>179999.99999999997</v>
      </c>
      <c r="X310" s="11">
        <f t="shared" si="138"/>
        <v>5999.9999999999991</v>
      </c>
      <c r="Y310" s="11">
        <f t="shared" si="138"/>
        <v>9000</v>
      </c>
      <c r="Z310" s="11">
        <f t="shared" si="138"/>
        <v>1.5000000000000002</v>
      </c>
      <c r="AA310" s="11">
        <f t="shared" si="159"/>
        <v>17.320508075688771</v>
      </c>
      <c r="AB310" s="11">
        <f t="shared" si="159"/>
        <v>600</v>
      </c>
      <c r="AC310" s="11">
        <f t="shared" si="159"/>
        <v>600</v>
      </c>
      <c r="AD310" s="11">
        <f t="shared" si="159"/>
        <v>5000</v>
      </c>
      <c r="AE310" s="11">
        <f t="shared" si="159"/>
        <v>1000</v>
      </c>
      <c r="AF310" s="11">
        <f t="shared" si="159"/>
        <v>1500</v>
      </c>
      <c r="AG310" s="11">
        <f t="shared" si="159"/>
        <v>1.5</v>
      </c>
      <c r="AH310" s="11">
        <f t="shared" si="159"/>
        <v>2.8867513459481291</v>
      </c>
      <c r="AI310" s="11">
        <f t="shared" si="159"/>
        <v>0</v>
      </c>
      <c r="AJ310" s="11">
        <f t="shared" si="159"/>
        <v>0</v>
      </c>
      <c r="AK310" s="11">
        <f t="shared" si="159"/>
        <v>0</v>
      </c>
      <c r="AL310" s="11">
        <f t="shared" si="133"/>
        <v>0</v>
      </c>
      <c r="AM310" s="11">
        <f t="shared" si="133"/>
        <v>0</v>
      </c>
      <c r="AN310" s="11">
        <f t="shared" si="133"/>
        <v>0</v>
      </c>
      <c r="AO310" s="11">
        <f t="shared" si="133"/>
        <v>0</v>
      </c>
      <c r="AP310" s="11">
        <f t="shared" si="133"/>
        <v>0</v>
      </c>
      <c r="AQ310" s="11">
        <f t="shared" si="133"/>
        <v>0</v>
      </c>
      <c r="AR310" s="11">
        <f t="shared" si="133"/>
        <v>0</v>
      </c>
      <c r="AS310" s="11">
        <f t="shared" si="133"/>
        <v>0</v>
      </c>
      <c r="AT310" s="11">
        <f t="shared" si="158"/>
        <v>0</v>
      </c>
      <c r="AU310" s="11">
        <f t="shared" si="158"/>
        <v>0</v>
      </c>
      <c r="AV310" s="11">
        <f t="shared" si="158"/>
        <v>0</v>
      </c>
      <c r="AW310" s="11">
        <f t="shared" si="158"/>
        <v>0</v>
      </c>
      <c r="AX310" s="11">
        <f t="shared" si="158"/>
        <v>0</v>
      </c>
      <c r="AY310" s="11">
        <f t="shared" si="158"/>
        <v>0</v>
      </c>
      <c r="AZ310" s="11">
        <f t="shared" si="160"/>
        <v>0</v>
      </c>
      <c r="BA310" s="11">
        <f t="shared" si="160"/>
        <v>0</v>
      </c>
      <c r="BB310" s="11">
        <f t="shared" si="160"/>
        <v>0</v>
      </c>
      <c r="BC310" s="11">
        <f t="shared" si="160"/>
        <v>0</v>
      </c>
      <c r="BD310" s="11">
        <f t="shared" si="160"/>
        <v>0</v>
      </c>
      <c r="BE310" s="11">
        <f t="shared" si="160"/>
        <v>0</v>
      </c>
      <c r="BF310" s="15" t="str">
        <f t="shared" si="142"/>
        <v>ČSN 42 5522</v>
      </c>
      <c r="BG310" s="42">
        <v>4.71</v>
      </c>
      <c r="BH310" s="17">
        <f t="shared" si="143"/>
        <v>60</v>
      </c>
      <c r="BI310" s="17">
        <f t="shared" si="144"/>
        <v>10</v>
      </c>
      <c r="BX310" s="18">
        <f t="shared" si="161"/>
        <v>600</v>
      </c>
      <c r="BY310" s="42">
        <v>0.14000000000000001</v>
      </c>
      <c r="BZ310" s="43">
        <f t="shared" si="145"/>
        <v>29.723991507431002</v>
      </c>
      <c r="CA310" s="18">
        <f t="shared" si="150"/>
        <v>179999.99999999997</v>
      </c>
      <c r="CB310" s="18">
        <f t="shared" si="151"/>
        <v>5999.9999999999991</v>
      </c>
      <c r="CC310" s="18">
        <f t="shared" si="152"/>
        <v>9000</v>
      </c>
      <c r="CD310" s="25">
        <f t="shared" si="146"/>
        <v>1.5000000000000002</v>
      </c>
      <c r="CE310" s="26">
        <f t="shared" si="147"/>
        <v>17.320508075688771</v>
      </c>
      <c r="CF310" s="18">
        <f t="shared" si="148"/>
        <v>600</v>
      </c>
      <c r="CG310" s="18">
        <f t="shared" si="153"/>
        <v>600</v>
      </c>
      <c r="CH310" s="18">
        <f t="shared" si="154"/>
        <v>5000</v>
      </c>
      <c r="CI310" s="18">
        <f t="shared" si="155"/>
        <v>1000</v>
      </c>
      <c r="CJ310" s="18">
        <f t="shared" si="156"/>
        <v>1500</v>
      </c>
      <c r="CK310" s="25">
        <f t="shared" si="149"/>
        <v>1.5</v>
      </c>
      <c r="CL310" s="26">
        <f t="shared" si="157"/>
        <v>2.8867513459481291</v>
      </c>
      <c r="DJ310" s="20" t="s">
        <v>317</v>
      </c>
    </row>
    <row r="311" spans="1:114" x14ac:dyDescent="0.2">
      <c r="A311" s="15" t="s">
        <v>105</v>
      </c>
      <c r="B311" s="10" t="s">
        <v>411</v>
      </c>
      <c r="C311" s="11">
        <f t="shared" si="140"/>
        <v>5.6520000000000001</v>
      </c>
      <c r="D311" s="11">
        <f t="shared" si="136"/>
        <v>60</v>
      </c>
      <c r="E311" s="11">
        <f t="shared" si="136"/>
        <v>12</v>
      </c>
      <c r="F311" s="11">
        <f t="shared" si="136"/>
        <v>0</v>
      </c>
      <c r="G311" s="11">
        <f t="shared" si="135"/>
        <v>0</v>
      </c>
      <c r="H311" s="11">
        <f t="shared" si="135"/>
        <v>0</v>
      </c>
      <c r="I311" s="11">
        <f t="shared" si="135"/>
        <v>0</v>
      </c>
      <c r="J311" s="11">
        <f t="shared" ref="J311:T344" si="162">IF($A311="x",BN311,"")</f>
        <v>0</v>
      </c>
      <c r="K311" s="11">
        <f t="shared" si="162"/>
        <v>0</v>
      </c>
      <c r="L311" s="11">
        <f t="shared" si="162"/>
        <v>0</v>
      </c>
      <c r="M311" s="11">
        <f t="shared" si="130"/>
        <v>0</v>
      </c>
      <c r="N311" s="11">
        <f t="shared" si="130"/>
        <v>0</v>
      </c>
      <c r="O311" s="11">
        <f t="shared" si="130"/>
        <v>0</v>
      </c>
      <c r="P311" s="11">
        <f t="shared" si="130"/>
        <v>0</v>
      </c>
      <c r="Q311" s="11">
        <f t="shared" si="130"/>
        <v>0</v>
      </c>
      <c r="R311" s="11">
        <f t="shared" si="139"/>
        <v>0</v>
      </c>
      <c r="S311" s="11">
        <f t="shared" si="139"/>
        <v>0</v>
      </c>
      <c r="T311" s="11">
        <f t="shared" si="139"/>
        <v>720</v>
      </c>
      <c r="U311" s="40">
        <f t="shared" si="141"/>
        <v>0.14399999999999999</v>
      </c>
      <c r="V311" s="11">
        <f t="shared" si="138"/>
        <v>25.477707006369425</v>
      </c>
      <c r="W311" s="11">
        <f t="shared" si="138"/>
        <v>216000</v>
      </c>
      <c r="X311" s="11">
        <f t="shared" si="138"/>
        <v>7200</v>
      </c>
      <c r="Y311" s="11">
        <f t="shared" si="138"/>
        <v>10800</v>
      </c>
      <c r="Z311" s="11">
        <f t="shared" si="138"/>
        <v>1.5</v>
      </c>
      <c r="AA311" s="11">
        <f t="shared" si="159"/>
        <v>17.320508075688775</v>
      </c>
      <c r="AB311" s="11">
        <f t="shared" si="159"/>
        <v>720</v>
      </c>
      <c r="AC311" s="11">
        <f t="shared" si="159"/>
        <v>720</v>
      </c>
      <c r="AD311" s="11">
        <f t="shared" si="159"/>
        <v>8640</v>
      </c>
      <c r="AE311" s="11">
        <f t="shared" si="159"/>
        <v>1440</v>
      </c>
      <c r="AF311" s="11">
        <f t="shared" si="159"/>
        <v>2160</v>
      </c>
      <c r="AG311" s="11">
        <f t="shared" si="159"/>
        <v>1.5</v>
      </c>
      <c r="AH311" s="11">
        <f t="shared" si="159"/>
        <v>3.4641016151377544</v>
      </c>
      <c r="AI311" s="11">
        <f t="shared" si="159"/>
        <v>0</v>
      </c>
      <c r="AJ311" s="11">
        <f t="shared" si="159"/>
        <v>0</v>
      </c>
      <c r="AK311" s="11">
        <f t="shared" si="159"/>
        <v>0</v>
      </c>
      <c r="AL311" s="11">
        <f t="shared" si="133"/>
        <v>0</v>
      </c>
      <c r="AM311" s="11">
        <f t="shared" si="133"/>
        <v>0</v>
      </c>
      <c r="AN311" s="11">
        <f t="shared" si="133"/>
        <v>0</v>
      </c>
      <c r="AO311" s="11">
        <f t="shared" si="133"/>
        <v>0</v>
      </c>
      <c r="AP311" s="11">
        <f t="shared" si="133"/>
        <v>0</v>
      </c>
      <c r="AQ311" s="11">
        <f t="shared" si="133"/>
        <v>0</v>
      </c>
      <c r="AR311" s="11">
        <f t="shared" si="133"/>
        <v>0</v>
      </c>
      <c r="AS311" s="11">
        <f t="shared" si="133"/>
        <v>0</v>
      </c>
      <c r="AT311" s="11">
        <f t="shared" si="158"/>
        <v>0</v>
      </c>
      <c r="AU311" s="11">
        <f t="shared" si="158"/>
        <v>0</v>
      </c>
      <c r="AV311" s="11">
        <f t="shared" si="158"/>
        <v>0</v>
      </c>
      <c r="AW311" s="11">
        <f t="shared" si="158"/>
        <v>0</v>
      </c>
      <c r="AX311" s="11">
        <f t="shared" si="158"/>
        <v>0</v>
      </c>
      <c r="AY311" s="11">
        <f t="shared" si="158"/>
        <v>0</v>
      </c>
      <c r="AZ311" s="11">
        <f t="shared" si="160"/>
        <v>0</v>
      </c>
      <c r="BA311" s="11">
        <f t="shared" si="160"/>
        <v>0</v>
      </c>
      <c r="BB311" s="11">
        <f t="shared" si="160"/>
        <v>0</v>
      </c>
      <c r="BC311" s="11">
        <f t="shared" si="160"/>
        <v>0</v>
      </c>
      <c r="BD311" s="11">
        <f t="shared" si="160"/>
        <v>0</v>
      </c>
      <c r="BE311" s="11">
        <f t="shared" si="160"/>
        <v>0</v>
      </c>
      <c r="BF311" s="15" t="str">
        <f t="shared" si="142"/>
        <v>ČSN 42 5522</v>
      </c>
      <c r="BG311" s="42">
        <v>5.6520000000000001</v>
      </c>
      <c r="BH311" s="17">
        <f t="shared" si="143"/>
        <v>60</v>
      </c>
      <c r="BI311" s="17">
        <f t="shared" si="144"/>
        <v>12</v>
      </c>
      <c r="BX311" s="18">
        <f t="shared" si="161"/>
        <v>720</v>
      </c>
      <c r="BY311" s="42">
        <v>0.14399999999999999</v>
      </c>
      <c r="BZ311" s="43">
        <f t="shared" si="145"/>
        <v>25.477707006369425</v>
      </c>
      <c r="CA311" s="18">
        <f t="shared" si="150"/>
        <v>216000</v>
      </c>
      <c r="CB311" s="18">
        <f t="shared" si="151"/>
        <v>7200</v>
      </c>
      <c r="CC311" s="18">
        <f t="shared" si="152"/>
        <v>10800</v>
      </c>
      <c r="CD311" s="25">
        <f t="shared" si="146"/>
        <v>1.5</v>
      </c>
      <c r="CE311" s="26">
        <f t="shared" si="147"/>
        <v>17.320508075688775</v>
      </c>
      <c r="CF311" s="18">
        <f t="shared" si="148"/>
        <v>720</v>
      </c>
      <c r="CG311" s="18">
        <f t="shared" si="153"/>
        <v>720</v>
      </c>
      <c r="CH311" s="18">
        <f t="shared" si="154"/>
        <v>8640</v>
      </c>
      <c r="CI311" s="18">
        <f t="shared" si="155"/>
        <v>1440</v>
      </c>
      <c r="CJ311" s="18">
        <f t="shared" si="156"/>
        <v>2160</v>
      </c>
      <c r="CK311" s="25">
        <f t="shared" si="149"/>
        <v>1.5</v>
      </c>
      <c r="CL311" s="26">
        <f t="shared" si="157"/>
        <v>3.4641016151377544</v>
      </c>
      <c r="DJ311" s="20" t="s">
        <v>317</v>
      </c>
    </row>
    <row r="312" spans="1:114" x14ac:dyDescent="0.2">
      <c r="A312" s="15" t="s">
        <v>105</v>
      </c>
      <c r="B312" s="10" t="s">
        <v>412</v>
      </c>
      <c r="C312" s="11">
        <f t="shared" si="140"/>
        <v>6.5940000000000003</v>
      </c>
      <c r="D312" s="11">
        <f t="shared" si="136"/>
        <v>60</v>
      </c>
      <c r="E312" s="11">
        <f t="shared" si="136"/>
        <v>14</v>
      </c>
      <c r="F312" s="11">
        <f t="shared" si="136"/>
        <v>0</v>
      </c>
      <c r="G312" s="11">
        <f t="shared" si="136"/>
        <v>0</v>
      </c>
      <c r="H312" s="11">
        <f t="shared" si="136"/>
        <v>0</v>
      </c>
      <c r="I312" s="11">
        <f t="shared" si="136"/>
        <v>0</v>
      </c>
      <c r="J312" s="11">
        <f t="shared" si="162"/>
        <v>0</v>
      </c>
      <c r="K312" s="11">
        <f t="shared" si="162"/>
        <v>0</v>
      </c>
      <c r="L312" s="11">
        <f t="shared" si="162"/>
        <v>0</v>
      </c>
      <c r="M312" s="11">
        <f t="shared" si="130"/>
        <v>0</v>
      </c>
      <c r="N312" s="11">
        <f t="shared" si="130"/>
        <v>0</v>
      </c>
      <c r="O312" s="11">
        <f t="shared" si="130"/>
        <v>0</v>
      </c>
      <c r="P312" s="11">
        <f t="shared" si="130"/>
        <v>0</v>
      </c>
      <c r="Q312" s="11">
        <f t="shared" si="130"/>
        <v>0</v>
      </c>
      <c r="R312" s="11">
        <f t="shared" si="139"/>
        <v>0</v>
      </c>
      <c r="S312" s="11">
        <f t="shared" si="139"/>
        <v>0</v>
      </c>
      <c r="T312" s="11">
        <f t="shared" si="139"/>
        <v>840</v>
      </c>
      <c r="U312" s="40">
        <f t="shared" si="141"/>
        <v>0.14799999999999999</v>
      </c>
      <c r="V312" s="11">
        <f t="shared" si="138"/>
        <v>22.444646648468307</v>
      </c>
      <c r="W312" s="11">
        <f t="shared" si="138"/>
        <v>251999.99999999997</v>
      </c>
      <c r="X312" s="11">
        <f t="shared" si="138"/>
        <v>8399.9999999999982</v>
      </c>
      <c r="Y312" s="11">
        <f t="shared" si="138"/>
        <v>12600</v>
      </c>
      <c r="Z312" s="11">
        <f t="shared" si="138"/>
        <v>1.5000000000000002</v>
      </c>
      <c r="AA312" s="11">
        <f t="shared" si="159"/>
        <v>17.320508075688771</v>
      </c>
      <c r="AB312" s="11">
        <f t="shared" si="159"/>
        <v>840</v>
      </c>
      <c r="AC312" s="11">
        <f t="shared" ref="AC312:AN333" si="163">IF($A312="x",CG312,"")</f>
        <v>840</v>
      </c>
      <c r="AD312" s="11">
        <f t="shared" si="163"/>
        <v>13720</v>
      </c>
      <c r="AE312" s="11">
        <f t="shared" si="163"/>
        <v>1960</v>
      </c>
      <c r="AF312" s="11">
        <f t="shared" si="163"/>
        <v>2940</v>
      </c>
      <c r="AG312" s="11">
        <f t="shared" si="163"/>
        <v>1.5</v>
      </c>
      <c r="AH312" s="11">
        <f t="shared" si="163"/>
        <v>4.0414518843273806</v>
      </c>
      <c r="AI312" s="11">
        <f t="shared" si="163"/>
        <v>0</v>
      </c>
      <c r="AJ312" s="11">
        <f t="shared" si="163"/>
        <v>0</v>
      </c>
      <c r="AK312" s="11">
        <f t="shared" si="163"/>
        <v>0</v>
      </c>
      <c r="AL312" s="11">
        <f t="shared" si="133"/>
        <v>0</v>
      </c>
      <c r="AM312" s="11">
        <f t="shared" si="133"/>
        <v>0</v>
      </c>
      <c r="AN312" s="11">
        <f t="shared" si="133"/>
        <v>0</v>
      </c>
      <c r="AO312" s="11">
        <f t="shared" ref="AO312:BB343" si="164">IF($A312="x",CS312,"")</f>
        <v>0</v>
      </c>
      <c r="AP312" s="11">
        <f t="shared" si="164"/>
        <v>0</v>
      </c>
      <c r="AQ312" s="11">
        <f t="shared" si="164"/>
        <v>0</v>
      </c>
      <c r="AR312" s="11">
        <f t="shared" si="164"/>
        <v>0</v>
      </c>
      <c r="AS312" s="11">
        <f t="shared" si="164"/>
        <v>0</v>
      </c>
      <c r="AT312" s="11">
        <f t="shared" si="158"/>
        <v>0</v>
      </c>
      <c r="AU312" s="11">
        <f t="shared" si="158"/>
        <v>0</v>
      </c>
      <c r="AV312" s="11">
        <f t="shared" si="158"/>
        <v>0</v>
      </c>
      <c r="AW312" s="11">
        <f t="shared" si="158"/>
        <v>0</v>
      </c>
      <c r="AX312" s="11">
        <f t="shared" si="158"/>
        <v>0</v>
      </c>
      <c r="AY312" s="11">
        <f t="shared" si="158"/>
        <v>0</v>
      </c>
      <c r="AZ312" s="11">
        <f t="shared" si="160"/>
        <v>0</v>
      </c>
      <c r="BA312" s="11">
        <f t="shared" si="160"/>
        <v>0</v>
      </c>
      <c r="BB312" s="11">
        <f t="shared" si="160"/>
        <v>0</v>
      </c>
      <c r="BC312" s="11">
        <f t="shared" si="160"/>
        <v>0</v>
      </c>
      <c r="BD312" s="11">
        <f t="shared" si="160"/>
        <v>0</v>
      </c>
      <c r="BE312" s="11">
        <f t="shared" si="160"/>
        <v>0</v>
      </c>
      <c r="BF312" s="15" t="str">
        <f t="shared" si="142"/>
        <v>ČSN 42 5522</v>
      </c>
      <c r="BG312" s="42">
        <v>6.5940000000000003</v>
      </c>
      <c r="BH312" s="17">
        <f t="shared" si="143"/>
        <v>60</v>
      </c>
      <c r="BI312" s="17">
        <f t="shared" si="144"/>
        <v>14</v>
      </c>
      <c r="BX312" s="18">
        <f t="shared" si="161"/>
        <v>840</v>
      </c>
      <c r="BY312" s="42">
        <v>0.14799999999999999</v>
      </c>
      <c r="BZ312" s="43">
        <f t="shared" si="145"/>
        <v>22.444646648468307</v>
      </c>
      <c r="CA312" s="18">
        <f t="shared" si="150"/>
        <v>251999.99999999997</v>
      </c>
      <c r="CB312" s="18">
        <f t="shared" si="151"/>
        <v>8399.9999999999982</v>
      </c>
      <c r="CC312" s="18">
        <f t="shared" si="152"/>
        <v>12600</v>
      </c>
      <c r="CD312" s="25">
        <f t="shared" si="146"/>
        <v>1.5000000000000002</v>
      </c>
      <c r="CE312" s="26">
        <f t="shared" si="147"/>
        <v>17.320508075688771</v>
      </c>
      <c r="CF312" s="18">
        <f t="shared" si="148"/>
        <v>840</v>
      </c>
      <c r="CG312" s="18">
        <f t="shared" si="153"/>
        <v>840</v>
      </c>
      <c r="CH312" s="18">
        <f t="shared" si="154"/>
        <v>13720</v>
      </c>
      <c r="CI312" s="18">
        <f t="shared" si="155"/>
        <v>1960</v>
      </c>
      <c r="CJ312" s="18">
        <f t="shared" si="156"/>
        <v>2940</v>
      </c>
      <c r="CK312" s="25">
        <f t="shared" si="149"/>
        <v>1.5</v>
      </c>
      <c r="CL312" s="26">
        <f t="shared" si="157"/>
        <v>4.0414518843273806</v>
      </c>
      <c r="DJ312" s="20" t="s">
        <v>317</v>
      </c>
    </row>
    <row r="313" spans="1:114" x14ac:dyDescent="0.2">
      <c r="A313" s="15" t="s">
        <v>105</v>
      </c>
      <c r="B313" s="10" t="s">
        <v>413</v>
      </c>
      <c r="C313" s="11">
        <f t="shared" si="140"/>
        <v>7.5359999999999996</v>
      </c>
      <c r="D313" s="11">
        <f t="shared" si="136"/>
        <v>60</v>
      </c>
      <c r="E313" s="11">
        <f t="shared" si="136"/>
        <v>16</v>
      </c>
      <c r="F313" s="11">
        <f t="shared" si="136"/>
        <v>0</v>
      </c>
      <c r="G313" s="11">
        <f t="shared" si="136"/>
        <v>0</v>
      </c>
      <c r="H313" s="11">
        <f t="shared" si="136"/>
        <v>0</v>
      </c>
      <c r="I313" s="11">
        <f t="shared" si="136"/>
        <v>0</v>
      </c>
      <c r="J313" s="11">
        <f t="shared" si="162"/>
        <v>0</v>
      </c>
      <c r="K313" s="11">
        <f t="shared" si="162"/>
        <v>0</v>
      </c>
      <c r="L313" s="11">
        <f t="shared" si="162"/>
        <v>0</v>
      </c>
      <c r="M313" s="11">
        <f t="shared" si="130"/>
        <v>0</v>
      </c>
      <c r="N313" s="11">
        <f t="shared" si="130"/>
        <v>0</v>
      </c>
      <c r="O313" s="11">
        <f t="shared" si="130"/>
        <v>0</v>
      </c>
      <c r="P313" s="11">
        <f t="shared" si="130"/>
        <v>0</v>
      </c>
      <c r="Q313" s="11">
        <f t="shared" si="130"/>
        <v>0</v>
      </c>
      <c r="R313" s="11">
        <f t="shared" si="139"/>
        <v>0</v>
      </c>
      <c r="S313" s="11">
        <f t="shared" si="139"/>
        <v>0</v>
      </c>
      <c r="T313" s="11">
        <f t="shared" si="139"/>
        <v>960</v>
      </c>
      <c r="U313" s="40">
        <f t="shared" si="141"/>
        <v>0.152</v>
      </c>
      <c r="V313" s="11">
        <f t="shared" si="138"/>
        <v>20.169851380042463</v>
      </c>
      <c r="W313" s="11">
        <f t="shared" si="138"/>
        <v>288000</v>
      </c>
      <c r="X313" s="11">
        <f t="shared" si="138"/>
        <v>9600</v>
      </c>
      <c r="Y313" s="11">
        <f t="shared" si="138"/>
        <v>14400</v>
      </c>
      <c r="Z313" s="11">
        <f t="shared" si="138"/>
        <v>1.5</v>
      </c>
      <c r="AA313" s="11">
        <f t="shared" si="138"/>
        <v>17.320508075688775</v>
      </c>
      <c r="AB313" s="11">
        <f t="shared" si="138"/>
        <v>960</v>
      </c>
      <c r="AC313" s="11">
        <f t="shared" si="163"/>
        <v>960</v>
      </c>
      <c r="AD313" s="11">
        <f t="shared" si="163"/>
        <v>20480</v>
      </c>
      <c r="AE313" s="11">
        <f t="shared" si="163"/>
        <v>2560</v>
      </c>
      <c r="AF313" s="11">
        <f t="shared" si="163"/>
        <v>3840</v>
      </c>
      <c r="AG313" s="11">
        <f t="shared" si="163"/>
        <v>1.5</v>
      </c>
      <c r="AH313" s="11">
        <f t="shared" si="163"/>
        <v>4.6188021535170058</v>
      </c>
      <c r="AI313" s="11">
        <f t="shared" si="163"/>
        <v>0</v>
      </c>
      <c r="AJ313" s="11">
        <f t="shared" si="163"/>
        <v>0</v>
      </c>
      <c r="AK313" s="11">
        <f t="shared" si="163"/>
        <v>0</v>
      </c>
      <c r="AL313" s="11">
        <f t="shared" si="163"/>
        <v>0</v>
      </c>
      <c r="AM313" s="11">
        <f t="shared" si="163"/>
        <v>0</v>
      </c>
      <c r="AN313" s="11">
        <f t="shared" si="163"/>
        <v>0</v>
      </c>
      <c r="AO313" s="11">
        <f t="shared" si="164"/>
        <v>0</v>
      </c>
      <c r="AP313" s="11">
        <f t="shared" si="164"/>
        <v>0</v>
      </c>
      <c r="AQ313" s="11">
        <f t="shared" si="164"/>
        <v>0</v>
      </c>
      <c r="AR313" s="11">
        <f t="shared" si="164"/>
        <v>0</v>
      </c>
      <c r="AS313" s="11">
        <f t="shared" si="164"/>
        <v>0</v>
      </c>
      <c r="AT313" s="11">
        <f t="shared" si="158"/>
        <v>0</v>
      </c>
      <c r="AU313" s="11">
        <f t="shared" si="158"/>
        <v>0</v>
      </c>
      <c r="AV313" s="11">
        <f t="shared" si="158"/>
        <v>0</v>
      </c>
      <c r="AW313" s="11">
        <f t="shared" si="158"/>
        <v>0</v>
      </c>
      <c r="AX313" s="11">
        <f t="shared" si="158"/>
        <v>0</v>
      </c>
      <c r="AY313" s="11">
        <f t="shared" si="158"/>
        <v>0</v>
      </c>
      <c r="AZ313" s="11">
        <f t="shared" si="160"/>
        <v>0</v>
      </c>
      <c r="BA313" s="11">
        <f t="shared" si="160"/>
        <v>0</v>
      </c>
      <c r="BB313" s="11">
        <f t="shared" si="160"/>
        <v>0</v>
      </c>
      <c r="BC313" s="11">
        <f t="shared" si="160"/>
        <v>0</v>
      </c>
      <c r="BD313" s="11">
        <f t="shared" si="160"/>
        <v>0</v>
      </c>
      <c r="BE313" s="11">
        <f t="shared" si="160"/>
        <v>0</v>
      </c>
      <c r="BF313" s="15" t="str">
        <f t="shared" si="142"/>
        <v>ČSN 42 5522</v>
      </c>
      <c r="BG313" s="42">
        <v>7.5359999999999996</v>
      </c>
      <c r="BH313" s="17">
        <f t="shared" si="143"/>
        <v>60</v>
      </c>
      <c r="BI313" s="17">
        <f t="shared" si="144"/>
        <v>16</v>
      </c>
      <c r="BX313" s="18">
        <f t="shared" si="161"/>
        <v>960</v>
      </c>
      <c r="BY313" s="42">
        <v>0.152</v>
      </c>
      <c r="BZ313" s="43">
        <f t="shared" si="145"/>
        <v>20.169851380042463</v>
      </c>
      <c r="CA313" s="18">
        <f t="shared" si="150"/>
        <v>288000</v>
      </c>
      <c r="CB313" s="18">
        <f t="shared" si="151"/>
        <v>9600</v>
      </c>
      <c r="CC313" s="18">
        <f t="shared" si="152"/>
        <v>14400</v>
      </c>
      <c r="CD313" s="25">
        <f t="shared" si="146"/>
        <v>1.5</v>
      </c>
      <c r="CE313" s="26">
        <f t="shared" si="147"/>
        <v>17.320508075688775</v>
      </c>
      <c r="CF313" s="18">
        <f t="shared" si="148"/>
        <v>960</v>
      </c>
      <c r="CG313" s="18">
        <f t="shared" si="153"/>
        <v>960</v>
      </c>
      <c r="CH313" s="18">
        <f t="shared" si="154"/>
        <v>20480</v>
      </c>
      <c r="CI313" s="18">
        <f t="shared" si="155"/>
        <v>2560</v>
      </c>
      <c r="CJ313" s="18">
        <f t="shared" si="156"/>
        <v>3840</v>
      </c>
      <c r="CK313" s="25">
        <f t="shared" si="149"/>
        <v>1.5</v>
      </c>
      <c r="CL313" s="26">
        <f t="shared" si="157"/>
        <v>4.6188021535170058</v>
      </c>
      <c r="DJ313" s="20" t="s">
        <v>317</v>
      </c>
    </row>
    <row r="314" spans="1:114" x14ac:dyDescent="0.2">
      <c r="A314" s="15" t="s">
        <v>105</v>
      </c>
      <c r="B314" s="10" t="s">
        <v>414</v>
      </c>
      <c r="C314" s="11">
        <f t="shared" si="140"/>
        <v>9.42</v>
      </c>
      <c r="D314" s="11">
        <f t="shared" si="136"/>
        <v>60</v>
      </c>
      <c r="E314" s="11">
        <f t="shared" si="136"/>
        <v>20</v>
      </c>
      <c r="F314" s="11">
        <f t="shared" si="136"/>
        <v>0</v>
      </c>
      <c r="G314" s="11">
        <f t="shared" si="136"/>
        <v>0</v>
      </c>
      <c r="H314" s="11">
        <f t="shared" si="136"/>
        <v>0</v>
      </c>
      <c r="I314" s="11">
        <f t="shared" si="136"/>
        <v>0</v>
      </c>
      <c r="J314" s="11">
        <f t="shared" si="162"/>
        <v>0</v>
      </c>
      <c r="K314" s="11">
        <f t="shared" si="162"/>
        <v>0</v>
      </c>
      <c r="L314" s="11">
        <f t="shared" si="162"/>
        <v>0</v>
      </c>
      <c r="M314" s="11">
        <f t="shared" si="130"/>
        <v>0</v>
      </c>
      <c r="N314" s="11">
        <f t="shared" si="130"/>
        <v>0</v>
      </c>
      <c r="O314" s="11">
        <f t="shared" si="130"/>
        <v>0</v>
      </c>
      <c r="P314" s="11">
        <f t="shared" si="130"/>
        <v>0</v>
      </c>
      <c r="Q314" s="11">
        <f t="shared" si="130"/>
        <v>0</v>
      </c>
      <c r="R314" s="11">
        <f t="shared" si="139"/>
        <v>0</v>
      </c>
      <c r="S314" s="11">
        <f t="shared" si="139"/>
        <v>0</v>
      </c>
      <c r="T314" s="11">
        <f t="shared" si="139"/>
        <v>1200</v>
      </c>
      <c r="U314" s="40">
        <f t="shared" si="141"/>
        <v>0.16</v>
      </c>
      <c r="V314" s="11">
        <f t="shared" si="138"/>
        <v>16.985138004246284</v>
      </c>
      <c r="W314" s="11">
        <f t="shared" si="138"/>
        <v>359999.99999999994</v>
      </c>
      <c r="X314" s="11">
        <f t="shared" si="138"/>
        <v>11999.999999999998</v>
      </c>
      <c r="Y314" s="11">
        <f t="shared" si="138"/>
        <v>18000</v>
      </c>
      <c r="Z314" s="11">
        <f t="shared" si="138"/>
        <v>1.5000000000000002</v>
      </c>
      <c r="AA314" s="11">
        <f t="shared" si="138"/>
        <v>17.320508075688771</v>
      </c>
      <c r="AB314" s="11">
        <f t="shared" si="138"/>
        <v>1200</v>
      </c>
      <c r="AC314" s="11">
        <f t="shared" si="163"/>
        <v>1200</v>
      </c>
      <c r="AD314" s="11">
        <f t="shared" si="163"/>
        <v>40000</v>
      </c>
      <c r="AE314" s="11">
        <f t="shared" si="163"/>
        <v>4000</v>
      </c>
      <c r="AF314" s="11">
        <f t="shared" si="163"/>
        <v>6000</v>
      </c>
      <c r="AG314" s="11">
        <f t="shared" si="163"/>
        <v>1.5</v>
      </c>
      <c r="AH314" s="11">
        <f t="shared" si="163"/>
        <v>5.7735026918962582</v>
      </c>
      <c r="AI314" s="11">
        <f t="shared" si="163"/>
        <v>0</v>
      </c>
      <c r="AJ314" s="11">
        <f t="shared" si="163"/>
        <v>0</v>
      </c>
      <c r="AK314" s="11">
        <f t="shared" si="163"/>
        <v>0</v>
      </c>
      <c r="AL314" s="11">
        <f t="shared" si="163"/>
        <v>0</v>
      </c>
      <c r="AM314" s="11">
        <f t="shared" si="163"/>
        <v>0</v>
      </c>
      <c r="AN314" s="11">
        <f t="shared" si="163"/>
        <v>0</v>
      </c>
      <c r="AO314" s="11">
        <f t="shared" si="164"/>
        <v>0</v>
      </c>
      <c r="AP314" s="11">
        <f t="shared" si="164"/>
        <v>0</v>
      </c>
      <c r="AQ314" s="11">
        <f t="shared" si="164"/>
        <v>0</v>
      </c>
      <c r="AR314" s="11">
        <f t="shared" si="164"/>
        <v>0</v>
      </c>
      <c r="AS314" s="11">
        <f t="shared" si="164"/>
        <v>0</v>
      </c>
      <c r="AT314" s="11">
        <f t="shared" si="158"/>
        <v>0</v>
      </c>
      <c r="AU314" s="11">
        <f t="shared" si="158"/>
        <v>0</v>
      </c>
      <c r="AV314" s="11">
        <f t="shared" si="158"/>
        <v>0</v>
      </c>
      <c r="AW314" s="11">
        <f t="shared" si="158"/>
        <v>0</v>
      </c>
      <c r="AX314" s="11">
        <f t="shared" si="158"/>
        <v>0</v>
      </c>
      <c r="AY314" s="11">
        <f t="shared" si="158"/>
        <v>0</v>
      </c>
      <c r="AZ314" s="11">
        <f t="shared" si="160"/>
        <v>0</v>
      </c>
      <c r="BA314" s="11">
        <f t="shared" si="160"/>
        <v>0</v>
      </c>
      <c r="BB314" s="11">
        <f t="shared" si="160"/>
        <v>0</v>
      </c>
      <c r="BC314" s="11">
        <f t="shared" si="160"/>
        <v>0</v>
      </c>
      <c r="BD314" s="11">
        <f t="shared" si="160"/>
        <v>0</v>
      </c>
      <c r="BE314" s="11">
        <f t="shared" si="160"/>
        <v>0</v>
      </c>
      <c r="BF314" s="15" t="str">
        <f t="shared" si="142"/>
        <v>ČSN 42 5522</v>
      </c>
      <c r="BG314" s="42">
        <v>9.42</v>
      </c>
      <c r="BH314" s="17">
        <f t="shared" si="143"/>
        <v>60</v>
      </c>
      <c r="BI314" s="17">
        <f t="shared" si="144"/>
        <v>20</v>
      </c>
      <c r="BX314" s="18">
        <f t="shared" si="161"/>
        <v>1200</v>
      </c>
      <c r="BY314" s="42">
        <v>0.16</v>
      </c>
      <c r="BZ314" s="43">
        <f t="shared" si="145"/>
        <v>16.985138004246284</v>
      </c>
      <c r="CA314" s="18">
        <f t="shared" si="150"/>
        <v>359999.99999999994</v>
      </c>
      <c r="CB314" s="18">
        <f t="shared" si="151"/>
        <v>11999.999999999998</v>
      </c>
      <c r="CC314" s="18">
        <f t="shared" si="152"/>
        <v>18000</v>
      </c>
      <c r="CD314" s="25">
        <f t="shared" si="146"/>
        <v>1.5000000000000002</v>
      </c>
      <c r="CE314" s="26">
        <f t="shared" si="147"/>
        <v>17.320508075688771</v>
      </c>
      <c r="CF314" s="18">
        <f t="shared" si="148"/>
        <v>1200</v>
      </c>
      <c r="CG314" s="18">
        <f t="shared" si="153"/>
        <v>1200</v>
      </c>
      <c r="CH314" s="18">
        <f t="shared" si="154"/>
        <v>40000</v>
      </c>
      <c r="CI314" s="18">
        <f t="shared" si="155"/>
        <v>4000</v>
      </c>
      <c r="CJ314" s="18">
        <f t="shared" si="156"/>
        <v>6000</v>
      </c>
      <c r="CK314" s="25">
        <f t="shared" si="149"/>
        <v>1.5</v>
      </c>
      <c r="CL314" s="26">
        <f t="shared" si="157"/>
        <v>5.7735026918962582</v>
      </c>
      <c r="DJ314" s="20" t="s">
        <v>317</v>
      </c>
    </row>
    <row r="315" spans="1:114" x14ac:dyDescent="0.2">
      <c r="A315" s="15" t="s">
        <v>105</v>
      </c>
      <c r="B315" s="10" t="s">
        <v>415</v>
      </c>
      <c r="C315" s="11">
        <f t="shared" si="140"/>
        <v>11.775</v>
      </c>
      <c r="D315" s="11">
        <f t="shared" si="136"/>
        <v>60</v>
      </c>
      <c r="E315" s="11">
        <f t="shared" si="136"/>
        <v>25</v>
      </c>
      <c r="F315" s="11">
        <f t="shared" si="136"/>
        <v>0</v>
      </c>
      <c r="G315" s="11">
        <f t="shared" si="136"/>
        <v>0</v>
      </c>
      <c r="H315" s="11">
        <f t="shared" si="136"/>
        <v>0</v>
      </c>
      <c r="I315" s="11">
        <f t="shared" si="136"/>
        <v>0</v>
      </c>
      <c r="J315" s="11">
        <f t="shared" si="162"/>
        <v>0</v>
      </c>
      <c r="K315" s="11">
        <f t="shared" si="162"/>
        <v>0</v>
      </c>
      <c r="L315" s="11">
        <f t="shared" si="162"/>
        <v>0</v>
      </c>
      <c r="M315" s="11">
        <f t="shared" si="130"/>
        <v>0</v>
      </c>
      <c r="N315" s="11">
        <f t="shared" si="130"/>
        <v>0</v>
      </c>
      <c r="O315" s="11">
        <f t="shared" si="130"/>
        <v>0</v>
      </c>
      <c r="P315" s="11">
        <f t="shared" si="130"/>
        <v>0</v>
      </c>
      <c r="Q315" s="11">
        <f t="shared" si="130"/>
        <v>0</v>
      </c>
      <c r="R315" s="11">
        <f t="shared" si="139"/>
        <v>0</v>
      </c>
      <c r="S315" s="11">
        <f t="shared" si="139"/>
        <v>0</v>
      </c>
      <c r="T315" s="11">
        <f t="shared" si="139"/>
        <v>1500</v>
      </c>
      <c r="U315" s="40">
        <f t="shared" si="141"/>
        <v>0.17</v>
      </c>
      <c r="V315" s="11">
        <f t="shared" si="138"/>
        <v>14.437367303609344</v>
      </c>
      <c r="W315" s="11">
        <f t="shared" si="138"/>
        <v>449999.99999999994</v>
      </c>
      <c r="X315" s="11">
        <f t="shared" si="138"/>
        <v>14999.999999999998</v>
      </c>
      <c r="Y315" s="11">
        <f t="shared" si="138"/>
        <v>22500</v>
      </c>
      <c r="Z315" s="11">
        <f t="shared" si="138"/>
        <v>1.5000000000000002</v>
      </c>
      <c r="AA315" s="11">
        <f t="shared" si="138"/>
        <v>17.320508075688771</v>
      </c>
      <c r="AB315" s="11">
        <f t="shared" si="138"/>
        <v>1500</v>
      </c>
      <c r="AC315" s="11">
        <f t="shared" si="163"/>
        <v>1500</v>
      </c>
      <c r="AD315" s="11">
        <f t="shared" si="163"/>
        <v>78125</v>
      </c>
      <c r="AE315" s="11">
        <f t="shared" si="163"/>
        <v>6250</v>
      </c>
      <c r="AF315" s="11">
        <f t="shared" si="163"/>
        <v>9375</v>
      </c>
      <c r="AG315" s="11">
        <f t="shared" si="163"/>
        <v>1.5</v>
      </c>
      <c r="AH315" s="11">
        <f t="shared" si="163"/>
        <v>7.2168783648703219</v>
      </c>
      <c r="AI315" s="11">
        <f t="shared" si="163"/>
        <v>0</v>
      </c>
      <c r="AJ315" s="11">
        <f t="shared" si="163"/>
        <v>0</v>
      </c>
      <c r="AK315" s="11">
        <f t="shared" si="163"/>
        <v>0</v>
      </c>
      <c r="AL315" s="11">
        <f t="shared" si="163"/>
        <v>0</v>
      </c>
      <c r="AM315" s="11">
        <f t="shared" si="163"/>
        <v>0</v>
      </c>
      <c r="AN315" s="11">
        <f t="shared" si="163"/>
        <v>0</v>
      </c>
      <c r="AO315" s="11">
        <f t="shared" si="164"/>
        <v>0</v>
      </c>
      <c r="AP315" s="11">
        <f t="shared" si="164"/>
        <v>0</v>
      </c>
      <c r="AQ315" s="11">
        <f t="shared" si="164"/>
        <v>0</v>
      </c>
      <c r="AR315" s="11">
        <f t="shared" si="164"/>
        <v>0</v>
      </c>
      <c r="AS315" s="11">
        <f t="shared" si="164"/>
        <v>0</v>
      </c>
      <c r="AT315" s="11">
        <f t="shared" si="158"/>
        <v>0</v>
      </c>
      <c r="AU315" s="11">
        <f t="shared" si="158"/>
        <v>0</v>
      </c>
      <c r="AV315" s="11">
        <f t="shared" si="158"/>
        <v>0</v>
      </c>
      <c r="AW315" s="11">
        <f t="shared" si="158"/>
        <v>0</v>
      </c>
      <c r="AX315" s="11">
        <f t="shared" si="158"/>
        <v>0</v>
      </c>
      <c r="AY315" s="11">
        <f t="shared" si="158"/>
        <v>0</v>
      </c>
      <c r="AZ315" s="11">
        <f t="shared" si="160"/>
        <v>0</v>
      </c>
      <c r="BA315" s="11">
        <f t="shared" si="160"/>
        <v>0</v>
      </c>
      <c r="BB315" s="11">
        <f t="shared" si="160"/>
        <v>0</v>
      </c>
      <c r="BC315" s="11">
        <f t="shared" si="160"/>
        <v>0</v>
      </c>
      <c r="BD315" s="11">
        <f t="shared" si="160"/>
        <v>0</v>
      </c>
      <c r="BE315" s="11">
        <f t="shared" si="160"/>
        <v>0</v>
      </c>
      <c r="BF315" s="15" t="str">
        <f t="shared" si="142"/>
        <v>ČSN 42 5522</v>
      </c>
      <c r="BG315" s="42">
        <v>11.775</v>
      </c>
      <c r="BH315" s="17">
        <f t="shared" si="143"/>
        <v>60</v>
      </c>
      <c r="BI315" s="17">
        <f t="shared" si="144"/>
        <v>25</v>
      </c>
      <c r="BX315" s="18">
        <f t="shared" si="161"/>
        <v>1500</v>
      </c>
      <c r="BY315" s="42">
        <v>0.17</v>
      </c>
      <c r="BZ315" s="43">
        <f t="shared" si="145"/>
        <v>14.437367303609344</v>
      </c>
      <c r="CA315" s="18">
        <f t="shared" si="150"/>
        <v>449999.99999999994</v>
      </c>
      <c r="CB315" s="18">
        <f t="shared" si="151"/>
        <v>14999.999999999998</v>
      </c>
      <c r="CC315" s="18">
        <f t="shared" si="152"/>
        <v>22500</v>
      </c>
      <c r="CD315" s="25">
        <f t="shared" si="146"/>
        <v>1.5000000000000002</v>
      </c>
      <c r="CE315" s="26">
        <f t="shared" si="147"/>
        <v>17.320508075688771</v>
      </c>
      <c r="CF315" s="18">
        <f t="shared" si="148"/>
        <v>1500</v>
      </c>
      <c r="CG315" s="18">
        <f t="shared" si="153"/>
        <v>1500</v>
      </c>
      <c r="CH315" s="18">
        <f t="shared" si="154"/>
        <v>78125</v>
      </c>
      <c r="CI315" s="18">
        <f t="shared" si="155"/>
        <v>6250</v>
      </c>
      <c r="CJ315" s="18">
        <f t="shared" si="156"/>
        <v>9375</v>
      </c>
      <c r="CK315" s="25">
        <f t="shared" si="149"/>
        <v>1.5</v>
      </c>
      <c r="CL315" s="26">
        <f t="shared" si="157"/>
        <v>7.2168783648703219</v>
      </c>
      <c r="DJ315" s="20" t="s">
        <v>317</v>
      </c>
    </row>
    <row r="316" spans="1:114" x14ac:dyDescent="0.2">
      <c r="A316" s="15" t="s">
        <v>105</v>
      </c>
      <c r="B316" s="10" t="s">
        <v>416</v>
      </c>
      <c r="C316" s="11">
        <f t="shared" si="140"/>
        <v>14.13</v>
      </c>
      <c r="D316" s="11">
        <f t="shared" si="136"/>
        <v>60</v>
      </c>
      <c r="E316" s="11">
        <f t="shared" si="136"/>
        <v>30</v>
      </c>
      <c r="F316" s="11">
        <f t="shared" si="136"/>
        <v>0</v>
      </c>
      <c r="G316" s="11">
        <f t="shared" si="136"/>
        <v>0</v>
      </c>
      <c r="H316" s="11">
        <f t="shared" si="136"/>
        <v>0</v>
      </c>
      <c r="I316" s="11">
        <f t="shared" si="136"/>
        <v>0</v>
      </c>
      <c r="J316" s="11">
        <f t="shared" si="162"/>
        <v>0</v>
      </c>
      <c r="K316" s="11">
        <f t="shared" si="162"/>
        <v>0</v>
      </c>
      <c r="L316" s="11">
        <f t="shared" si="162"/>
        <v>0</v>
      </c>
      <c r="M316" s="11">
        <f t="shared" si="130"/>
        <v>0</v>
      </c>
      <c r="N316" s="11">
        <f t="shared" si="130"/>
        <v>0</v>
      </c>
      <c r="O316" s="11">
        <f t="shared" si="130"/>
        <v>0</v>
      </c>
      <c r="P316" s="11">
        <f t="shared" si="130"/>
        <v>0</v>
      </c>
      <c r="Q316" s="11">
        <f t="shared" si="130"/>
        <v>0</v>
      </c>
      <c r="R316" s="11">
        <f t="shared" si="139"/>
        <v>0</v>
      </c>
      <c r="S316" s="11">
        <f t="shared" si="139"/>
        <v>0</v>
      </c>
      <c r="T316" s="11">
        <f t="shared" si="139"/>
        <v>1800</v>
      </c>
      <c r="U316" s="40">
        <f t="shared" si="141"/>
        <v>0.18</v>
      </c>
      <c r="V316" s="11">
        <f t="shared" si="138"/>
        <v>12.738853503184714</v>
      </c>
      <c r="W316" s="11">
        <f t="shared" si="138"/>
        <v>540000</v>
      </c>
      <c r="X316" s="11">
        <f t="shared" si="138"/>
        <v>18000</v>
      </c>
      <c r="Y316" s="11">
        <f t="shared" si="138"/>
        <v>27000</v>
      </c>
      <c r="Z316" s="11">
        <f t="shared" si="138"/>
        <v>1.5</v>
      </c>
      <c r="AA316" s="11">
        <f t="shared" si="138"/>
        <v>17.320508075688775</v>
      </c>
      <c r="AB316" s="11">
        <f t="shared" si="138"/>
        <v>1800</v>
      </c>
      <c r="AC316" s="11">
        <f t="shared" si="163"/>
        <v>1800</v>
      </c>
      <c r="AD316" s="11">
        <f t="shared" si="163"/>
        <v>135000</v>
      </c>
      <c r="AE316" s="11">
        <f t="shared" si="163"/>
        <v>9000</v>
      </c>
      <c r="AF316" s="11">
        <f t="shared" si="163"/>
        <v>13500</v>
      </c>
      <c r="AG316" s="11">
        <f t="shared" si="163"/>
        <v>1.5</v>
      </c>
      <c r="AH316" s="11">
        <f t="shared" si="163"/>
        <v>8.6602540378443873</v>
      </c>
      <c r="AI316" s="11">
        <f t="shared" si="163"/>
        <v>0</v>
      </c>
      <c r="AJ316" s="11">
        <f t="shared" si="163"/>
        <v>0</v>
      </c>
      <c r="AK316" s="11">
        <f t="shared" si="163"/>
        <v>0</v>
      </c>
      <c r="AL316" s="11">
        <f t="shared" si="163"/>
        <v>0</v>
      </c>
      <c r="AM316" s="11">
        <f t="shared" si="163"/>
        <v>0</v>
      </c>
      <c r="AN316" s="11">
        <f t="shared" si="163"/>
        <v>0</v>
      </c>
      <c r="AO316" s="11">
        <f t="shared" si="164"/>
        <v>0</v>
      </c>
      <c r="AP316" s="11">
        <f t="shared" si="164"/>
        <v>0</v>
      </c>
      <c r="AQ316" s="11">
        <f t="shared" si="164"/>
        <v>0</v>
      </c>
      <c r="AR316" s="11">
        <f t="shared" si="164"/>
        <v>0</v>
      </c>
      <c r="AS316" s="11">
        <f t="shared" si="164"/>
        <v>0</v>
      </c>
      <c r="AT316" s="11">
        <f t="shared" si="158"/>
        <v>0</v>
      </c>
      <c r="AU316" s="11">
        <f t="shared" si="158"/>
        <v>0</v>
      </c>
      <c r="AV316" s="11">
        <f t="shared" si="158"/>
        <v>0</v>
      </c>
      <c r="AW316" s="11">
        <f t="shared" si="158"/>
        <v>0</v>
      </c>
      <c r="AX316" s="11">
        <f t="shared" si="158"/>
        <v>0</v>
      </c>
      <c r="AY316" s="11">
        <f t="shared" si="158"/>
        <v>0</v>
      </c>
      <c r="AZ316" s="11">
        <f t="shared" si="160"/>
        <v>0</v>
      </c>
      <c r="BA316" s="11">
        <f t="shared" si="160"/>
        <v>0</v>
      </c>
      <c r="BB316" s="11">
        <f t="shared" si="160"/>
        <v>0</v>
      </c>
      <c r="BC316" s="11">
        <f t="shared" si="160"/>
        <v>0</v>
      </c>
      <c r="BD316" s="11">
        <f t="shared" si="160"/>
        <v>0</v>
      </c>
      <c r="BE316" s="11">
        <f t="shared" si="160"/>
        <v>0</v>
      </c>
      <c r="BF316" s="15" t="str">
        <f t="shared" si="142"/>
        <v>ČSN 42 5522</v>
      </c>
      <c r="BG316" s="42">
        <v>14.13</v>
      </c>
      <c r="BH316" s="17">
        <f t="shared" si="143"/>
        <v>60</v>
      </c>
      <c r="BI316" s="17">
        <f t="shared" si="144"/>
        <v>30</v>
      </c>
      <c r="BX316" s="18">
        <f t="shared" si="161"/>
        <v>1800</v>
      </c>
      <c r="BY316" s="42">
        <v>0.18</v>
      </c>
      <c r="BZ316" s="43">
        <f t="shared" si="145"/>
        <v>12.738853503184714</v>
      </c>
      <c r="CA316" s="18">
        <f t="shared" si="150"/>
        <v>540000</v>
      </c>
      <c r="CB316" s="18">
        <f t="shared" si="151"/>
        <v>18000</v>
      </c>
      <c r="CC316" s="18">
        <f t="shared" si="152"/>
        <v>27000</v>
      </c>
      <c r="CD316" s="25">
        <f t="shared" si="146"/>
        <v>1.5</v>
      </c>
      <c r="CE316" s="26">
        <f t="shared" si="147"/>
        <v>17.320508075688775</v>
      </c>
      <c r="CF316" s="18">
        <f t="shared" si="148"/>
        <v>1800</v>
      </c>
      <c r="CG316" s="18">
        <f t="shared" si="153"/>
        <v>1800</v>
      </c>
      <c r="CH316" s="18">
        <f t="shared" si="154"/>
        <v>135000</v>
      </c>
      <c r="CI316" s="18">
        <f t="shared" si="155"/>
        <v>9000</v>
      </c>
      <c r="CJ316" s="18">
        <f t="shared" si="156"/>
        <v>13500</v>
      </c>
      <c r="CK316" s="25">
        <f t="shared" si="149"/>
        <v>1.5</v>
      </c>
      <c r="CL316" s="26">
        <f t="shared" si="157"/>
        <v>8.6602540378443873</v>
      </c>
      <c r="DJ316" s="20" t="s">
        <v>317</v>
      </c>
    </row>
    <row r="317" spans="1:114" x14ac:dyDescent="0.2">
      <c r="A317" s="15" t="s">
        <v>105</v>
      </c>
      <c r="B317" s="10" t="s">
        <v>417</v>
      </c>
      <c r="C317" s="11">
        <f t="shared" si="140"/>
        <v>18.84</v>
      </c>
      <c r="D317" s="11">
        <f t="shared" si="136"/>
        <v>60</v>
      </c>
      <c r="E317" s="11">
        <f t="shared" si="136"/>
        <v>40</v>
      </c>
      <c r="F317" s="11">
        <f t="shared" si="136"/>
        <v>0</v>
      </c>
      <c r="G317" s="11">
        <f t="shared" si="136"/>
        <v>0</v>
      </c>
      <c r="H317" s="11">
        <f t="shared" si="136"/>
        <v>0</v>
      </c>
      <c r="I317" s="11">
        <f t="shared" si="136"/>
        <v>0</v>
      </c>
      <c r="J317" s="11">
        <f t="shared" si="162"/>
        <v>0</v>
      </c>
      <c r="K317" s="11">
        <f t="shared" si="162"/>
        <v>0</v>
      </c>
      <c r="L317" s="11">
        <f t="shared" si="162"/>
        <v>0</v>
      </c>
      <c r="M317" s="11">
        <f t="shared" si="162"/>
        <v>0</v>
      </c>
      <c r="N317" s="11">
        <f t="shared" si="162"/>
        <v>0</v>
      </c>
      <c r="O317" s="11">
        <f t="shared" si="162"/>
        <v>0</v>
      </c>
      <c r="P317" s="11">
        <f t="shared" si="162"/>
        <v>0</v>
      </c>
      <c r="Q317" s="11">
        <f t="shared" si="162"/>
        <v>0</v>
      </c>
      <c r="R317" s="11">
        <f t="shared" si="139"/>
        <v>0</v>
      </c>
      <c r="S317" s="11">
        <f t="shared" si="139"/>
        <v>0</v>
      </c>
      <c r="T317" s="11">
        <f t="shared" si="139"/>
        <v>2400</v>
      </c>
      <c r="U317" s="40">
        <f t="shared" si="141"/>
        <v>0.2</v>
      </c>
      <c r="V317" s="11">
        <f t="shared" si="138"/>
        <v>10.615711252653929</v>
      </c>
      <c r="W317" s="11">
        <f t="shared" si="138"/>
        <v>719999.99999999988</v>
      </c>
      <c r="X317" s="11">
        <f t="shared" si="138"/>
        <v>23999.999999999996</v>
      </c>
      <c r="Y317" s="11">
        <f t="shared" si="138"/>
        <v>36000</v>
      </c>
      <c r="Z317" s="11">
        <f t="shared" si="138"/>
        <v>1.5000000000000002</v>
      </c>
      <c r="AA317" s="11">
        <f t="shared" si="138"/>
        <v>17.320508075688771</v>
      </c>
      <c r="AB317" s="11">
        <f t="shared" si="138"/>
        <v>2400</v>
      </c>
      <c r="AC317" s="11">
        <f t="shared" si="163"/>
        <v>2400</v>
      </c>
      <c r="AD317" s="11">
        <f t="shared" si="163"/>
        <v>320000</v>
      </c>
      <c r="AE317" s="11">
        <f t="shared" si="163"/>
        <v>16000</v>
      </c>
      <c r="AF317" s="11">
        <f t="shared" si="163"/>
        <v>24000</v>
      </c>
      <c r="AG317" s="11">
        <f t="shared" si="163"/>
        <v>1.5</v>
      </c>
      <c r="AH317" s="11">
        <f t="shared" si="163"/>
        <v>11.547005383792516</v>
      </c>
      <c r="AI317" s="11">
        <f t="shared" si="163"/>
        <v>0</v>
      </c>
      <c r="AJ317" s="11">
        <f t="shared" si="163"/>
        <v>0</v>
      </c>
      <c r="AK317" s="11">
        <f t="shared" si="163"/>
        <v>0</v>
      </c>
      <c r="AL317" s="11">
        <f t="shared" si="163"/>
        <v>0</v>
      </c>
      <c r="AM317" s="11">
        <f t="shared" si="163"/>
        <v>0</v>
      </c>
      <c r="AN317" s="11">
        <f t="shared" si="163"/>
        <v>0</v>
      </c>
      <c r="AO317" s="11">
        <f t="shared" si="164"/>
        <v>0</v>
      </c>
      <c r="AP317" s="11">
        <f t="shared" si="164"/>
        <v>0</v>
      </c>
      <c r="AQ317" s="11">
        <f t="shared" si="164"/>
        <v>0</v>
      </c>
      <c r="AR317" s="11">
        <f t="shared" si="164"/>
        <v>0</v>
      </c>
      <c r="AS317" s="11">
        <f t="shared" si="164"/>
        <v>0</v>
      </c>
      <c r="AT317" s="11">
        <f t="shared" si="158"/>
        <v>0</v>
      </c>
      <c r="AU317" s="11">
        <f t="shared" si="158"/>
        <v>0</v>
      </c>
      <c r="AV317" s="11">
        <f t="shared" si="158"/>
        <v>0</v>
      </c>
      <c r="AW317" s="11">
        <f t="shared" si="158"/>
        <v>0</v>
      </c>
      <c r="AX317" s="11">
        <f t="shared" si="158"/>
        <v>0</v>
      </c>
      <c r="AY317" s="11">
        <f t="shared" si="158"/>
        <v>0</v>
      </c>
      <c r="AZ317" s="11">
        <f t="shared" si="160"/>
        <v>0</v>
      </c>
      <c r="BA317" s="11">
        <f t="shared" si="160"/>
        <v>0</v>
      </c>
      <c r="BB317" s="11">
        <f t="shared" si="160"/>
        <v>0</v>
      </c>
      <c r="BC317" s="11">
        <f t="shared" si="160"/>
        <v>0</v>
      </c>
      <c r="BD317" s="11">
        <f t="shared" si="160"/>
        <v>0</v>
      </c>
      <c r="BE317" s="11">
        <f t="shared" si="160"/>
        <v>0</v>
      </c>
      <c r="BF317" s="15" t="str">
        <f t="shared" si="142"/>
        <v>ČSN 42 5522</v>
      </c>
      <c r="BG317" s="42">
        <v>18.84</v>
      </c>
      <c r="BH317" s="17">
        <f t="shared" si="143"/>
        <v>60</v>
      </c>
      <c r="BI317" s="17">
        <f t="shared" si="144"/>
        <v>40</v>
      </c>
      <c r="BX317" s="18">
        <f t="shared" si="161"/>
        <v>2400</v>
      </c>
      <c r="BY317" s="42">
        <v>0.2</v>
      </c>
      <c r="BZ317" s="43">
        <f t="shared" si="145"/>
        <v>10.615711252653929</v>
      </c>
      <c r="CA317" s="18">
        <f t="shared" si="150"/>
        <v>719999.99999999988</v>
      </c>
      <c r="CB317" s="18">
        <f t="shared" si="151"/>
        <v>23999.999999999996</v>
      </c>
      <c r="CC317" s="18">
        <f t="shared" si="152"/>
        <v>36000</v>
      </c>
      <c r="CD317" s="25">
        <f t="shared" si="146"/>
        <v>1.5000000000000002</v>
      </c>
      <c r="CE317" s="26">
        <f t="shared" si="147"/>
        <v>17.320508075688771</v>
      </c>
      <c r="CF317" s="18">
        <f t="shared" si="148"/>
        <v>2400</v>
      </c>
      <c r="CG317" s="18">
        <f t="shared" si="153"/>
        <v>2400</v>
      </c>
      <c r="CH317" s="18">
        <f t="shared" si="154"/>
        <v>320000</v>
      </c>
      <c r="CI317" s="18">
        <f t="shared" si="155"/>
        <v>16000</v>
      </c>
      <c r="CJ317" s="18">
        <f t="shared" si="156"/>
        <v>24000</v>
      </c>
      <c r="CK317" s="25">
        <f t="shared" si="149"/>
        <v>1.5</v>
      </c>
      <c r="CL317" s="26">
        <f t="shared" si="157"/>
        <v>11.547005383792516</v>
      </c>
      <c r="DJ317" s="20" t="s">
        <v>317</v>
      </c>
    </row>
    <row r="318" spans="1:114" x14ac:dyDescent="0.2">
      <c r="A318" s="15" t="s">
        <v>105</v>
      </c>
      <c r="B318" s="10" t="s">
        <v>418</v>
      </c>
      <c r="C318" s="11">
        <f t="shared" si="140"/>
        <v>2.7475000000000001</v>
      </c>
      <c r="D318" s="11">
        <f t="shared" si="136"/>
        <v>70</v>
      </c>
      <c r="E318" s="11">
        <f t="shared" si="136"/>
        <v>5</v>
      </c>
      <c r="F318" s="11">
        <f t="shared" si="136"/>
        <v>0</v>
      </c>
      <c r="G318" s="11">
        <f t="shared" si="136"/>
        <v>0</v>
      </c>
      <c r="H318" s="11">
        <f t="shared" si="136"/>
        <v>0</v>
      </c>
      <c r="I318" s="11">
        <f t="shared" si="136"/>
        <v>0</v>
      </c>
      <c r="J318" s="11">
        <f t="shared" si="162"/>
        <v>0</v>
      </c>
      <c r="K318" s="11">
        <f t="shared" si="162"/>
        <v>0</v>
      </c>
      <c r="L318" s="11">
        <f t="shared" si="162"/>
        <v>0</v>
      </c>
      <c r="M318" s="11">
        <f t="shared" si="162"/>
        <v>0</v>
      </c>
      <c r="N318" s="11">
        <f t="shared" si="162"/>
        <v>0</v>
      </c>
      <c r="O318" s="11">
        <f t="shared" si="162"/>
        <v>0</v>
      </c>
      <c r="P318" s="11">
        <f t="shared" si="162"/>
        <v>0</v>
      </c>
      <c r="Q318" s="11">
        <f t="shared" si="162"/>
        <v>0</v>
      </c>
      <c r="R318" s="11">
        <f t="shared" si="139"/>
        <v>0</v>
      </c>
      <c r="S318" s="11">
        <f t="shared" si="139"/>
        <v>0</v>
      </c>
      <c r="T318" s="11">
        <f t="shared" si="139"/>
        <v>350</v>
      </c>
      <c r="U318" s="40">
        <f t="shared" si="141"/>
        <v>0.15</v>
      </c>
      <c r="V318" s="11">
        <f t="shared" si="138"/>
        <v>54.5950864422202</v>
      </c>
      <c r="W318" s="11">
        <f t="shared" si="138"/>
        <v>142916.66666666666</v>
      </c>
      <c r="X318" s="11">
        <f t="shared" si="138"/>
        <v>4083.333333333333</v>
      </c>
      <c r="Y318" s="11">
        <f t="shared" si="138"/>
        <v>6125</v>
      </c>
      <c r="Z318" s="11">
        <f t="shared" si="138"/>
        <v>1.5000000000000002</v>
      </c>
      <c r="AA318" s="11">
        <f t="shared" si="138"/>
        <v>20.207259421636902</v>
      </c>
      <c r="AB318" s="11">
        <f t="shared" si="138"/>
        <v>350</v>
      </c>
      <c r="AC318" s="11">
        <f t="shared" si="163"/>
        <v>350</v>
      </c>
      <c r="AD318" s="11">
        <f t="shared" si="163"/>
        <v>729.16666666666663</v>
      </c>
      <c r="AE318" s="11">
        <f t="shared" si="163"/>
        <v>291.66666666666663</v>
      </c>
      <c r="AF318" s="11">
        <f t="shared" si="163"/>
        <v>437.5</v>
      </c>
      <c r="AG318" s="11">
        <f t="shared" si="163"/>
        <v>1.5000000000000002</v>
      </c>
      <c r="AH318" s="11">
        <f t="shared" si="163"/>
        <v>1.4433756729740643</v>
      </c>
      <c r="AI318" s="11">
        <f t="shared" si="163"/>
        <v>0</v>
      </c>
      <c r="AJ318" s="11">
        <f t="shared" si="163"/>
        <v>0</v>
      </c>
      <c r="AK318" s="11">
        <f t="shared" si="163"/>
        <v>0</v>
      </c>
      <c r="AL318" s="11">
        <f t="shared" si="163"/>
        <v>0</v>
      </c>
      <c r="AM318" s="11">
        <f t="shared" si="163"/>
        <v>0</v>
      </c>
      <c r="AN318" s="11">
        <f t="shared" si="163"/>
        <v>0</v>
      </c>
      <c r="AO318" s="11">
        <f t="shared" si="164"/>
        <v>0</v>
      </c>
      <c r="AP318" s="11">
        <f t="shared" si="164"/>
        <v>0</v>
      </c>
      <c r="AQ318" s="11">
        <f t="shared" si="164"/>
        <v>0</v>
      </c>
      <c r="AR318" s="11">
        <f t="shared" si="164"/>
        <v>0</v>
      </c>
      <c r="AS318" s="11">
        <f t="shared" si="164"/>
        <v>0</v>
      </c>
      <c r="AT318" s="11">
        <f t="shared" si="158"/>
        <v>0</v>
      </c>
      <c r="AU318" s="11">
        <f t="shared" si="158"/>
        <v>0</v>
      </c>
      <c r="AV318" s="11">
        <f t="shared" si="158"/>
        <v>0</v>
      </c>
      <c r="AW318" s="11">
        <f t="shared" si="158"/>
        <v>0</v>
      </c>
      <c r="AX318" s="11">
        <f t="shared" si="158"/>
        <v>0</v>
      </c>
      <c r="AY318" s="11">
        <f t="shared" si="158"/>
        <v>0</v>
      </c>
      <c r="AZ318" s="11">
        <f t="shared" si="160"/>
        <v>0</v>
      </c>
      <c r="BA318" s="11">
        <f t="shared" si="160"/>
        <v>0</v>
      </c>
      <c r="BB318" s="11">
        <f t="shared" si="160"/>
        <v>0</v>
      </c>
      <c r="BC318" s="11">
        <f t="shared" si="160"/>
        <v>0</v>
      </c>
      <c r="BD318" s="11">
        <f t="shared" si="160"/>
        <v>0</v>
      </c>
      <c r="BE318" s="11">
        <f t="shared" si="160"/>
        <v>0</v>
      </c>
      <c r="BF318" s="15" t="str">
        <f t="shared" si="142"/>
        <v>ČSN 42 5522</v>
      </c>
      <c r="BG318" s="42">
        <v>2.7475000000000001</v>
      </c>
      <c r="BH318" s="17">
        <f t="shared" si="143"/>
        <v>70</v>
      </c>
      <c r="BI318" s="17">
        <f t="shared" si="144"/>
        <v>5</v>
      </c>
      <c r="BX318" s="18">
        <f t="shared" si="161"/>
        <v>350</v>
      </c>
      <c r="BY318" s="42">
        <v>0.15</v>
      </c>
      <c r="BZ318" s="43">
        <f t="shared" si="145"/>
        <v>54.5950864422202</v>
      </c>
      <c r="CA318" s="18">
        <f t="shared" si="150"/>
        <v>142916.66666666666</v>
      </c>
      <c r="CB318" s="18">
        <f t="shared" si="151"/>
        <v>4083.333333333333</v>
      </c>
      <c r="CC318" s="18">
        <f t="shared" si="152"/>
        <v>6125</v>
      </c>
      <c r="CD318" s="25">
        <f t="shared" si="146"/>
        <v>1.5000000000000002</v>
      </c>
      <c r="CE318" s="26">
        <f t="shared" si="147"/>
        <v>20.207259421636902</v>
      </c>
      <c r="CF318" s="18">
        <f t="shared" si="148"/>
        <v>350</v>
      </c>
      <c r="CG318" s="18">
        <f t="shared" si="153"/>
        <v>350</v>
      </c>
      <c r="CH318" s="18">
        <f t="shared" si="154"/>
        <v>729.16666666666663</v>
      </c>
      <c r="CI318" s="18">
        <f t="shared" si="155"/>
        <v>291.66666666666663</v>
      </c>
      <c r="CJ318" s="18">
        <f t="shared" si="156"/>
        <v>437.5</v>
      </c>
      <c r="CK318" s="25">
        <f t="shared" si="149"/>
        <v>1.5000000000000002</v>
      </c>
      <c r="CL318" s="26">
        <f t="shared" si="157"/>
        <v>1.4433756729740643</v>
      </c>
      <c r="DJ318" s="20" t="s">
        <v>317</v>
      </c>
    </row>
    <row r="319" spans="1:114" x14ac:dyDescent="0.2">
      <c r="A319" s="15" t="s">
        <v>105</v>
      </c>
      <c r="B319" s="10" t="s">
        <v>419</v>
      </c>
      <c r="C319" s="11">
        <f t="shared" si="140"/>
        <v>3.2970000000000002</v>
      </c>
      <c r="D319" s="11">
        <f t="shared" si="136"/>
        <v>70</v>
      </c>
      <c r="E319" s="11">
        <f t="shared" si="136"/>
        <v>6</v>
      </c>
      <c r="F319" s="11">
        <f t="shared" si="136"/>
        <v>0</v>
      </c>
      <c r="G319" s="11">
        <f t="shared" si="136"/>
        <v>0</v>
      </c>
      <c r="H319" s="11">
        <f t="shared" si="136"/>
        <v>0</v>
      </c>
      <c r="I319" s="11">
        <f t="shared" si="136"/>
        <v>0</v>
      </c>
      <c r="J319" s="11">
        <f t="shared" si="162"/>
        <v>0</v>
      </c>
      <c r="K319" s="11">
        <f t="shared" si="162"/>
        <v>0</v>
      </c>
      <c r="L319" s="11">
        <f t="shared" si="162"/>
        <v>0</v>
      </c>
      <c r="M319" s="11">
        <f t="shared" si="162"/>
        <v>0</v>
      </c>
      <c r="N319" s="11">
        <f t="shared" si="162"/>
        <v>0</v>
      </c>
      <c r="O319" s="11">
        <f t="shared" si="162"/>
        <v>0</v>
      </c>
      <c r="P319" s="11">
        <f t="shared" si="162"/>
        <v>0</v>
      </c>
      <c r="Q319" s="11">
        <f t="shared" si="162"/>
        <v>0</v>
      </c>
      <c r="R319" s="11">
        <f t="shared" si="139"/>
        <v>0</v>
      </c>
      <c r="S319" s="11">
        <f t="shared" si="139"/>
        <v>0</v>
      </c>
      <c r="T319" s="11">
        <f t="shared" si="139"/>
        <v>420</v>
      </c>
      <c r="U319" s="40">
        <f t="shared" si="141"/>
        <v>0.152</v>
      </c>
      <c r="V319" s="11">
        <f t="shared" si="138"/>
        <v>46.10251744009706</v>
      </c>
      <c r="W319" s="11">
        <f t="shared" si="138"/>
        <v>171500</v>
      </c>
      <c r="X319" s="11">
        <f t="shared" si="138"/>
        <v>4900</v>
      </c>
      <c r="Y319" s="11">
        <f t="shared" si="138"/>
        <v>7350</v>
      </c>
      <c r="Z319" s="11">
        <f t="shared" si="138"/>
        <v>1.5</v>
      </c>
      <c r="AA319" s="11">
        <f t="shared" si="138"/>
        <v>20.207259421636902</v>
      </c>
      <c r="AB319" s="11">
        <f t="shared" si="138"/>
        <v>420</v>
      </c>
      <c r="AC319" s="11">
        <f t="shared" si="163"/>
        <v>420</v>
      </c>
      <c r="AD319" s="11">
        <f t="shared" si="163"/>
        <v>1260</v>
      </c>
      <c r="AE319" s="11">
        <f t="shared" si="163"/>
        <v>420</v>
      </c>
      <c r="AF319" s="11">
        <f t="shared" si="163"/>
        <v>630</v>
      </c>
      <c r="AG319" s="11">
        <f t="shared" si="163"/>
        <v>1.5</v>
      </c>
      <c r="AH319" s="11">
        <f t="shared" si="163"/>
        <v>1.7320508075688772</v>
      </c>
      <c r="AI319" s="11">
        <f t="shared" si="163"/>
        <v>0</v>
      </c>
      <c r="AJ319" s="11">
        <f t="shared" si="163"/>
        <v>0</v>
      </c>
      <c r="AK319" s="11">
        <f t="shared" si="163"/>
        <v>0</v>
      </c>
      <c r="AL319" s="11">
        <f t="shared" si="163"/>
        <v>0</v>
      </c>
      <c r="AM319" s="11">
        <f t="shared" si="163"/>
        <v>0</v>
      </c>
      <c r="AN319" s="11">
        <f t="shared" si="163"/>
        <v>0</v>
      </c>
      <c r="AO319" s="11">
        <f t="shared" si="164"/>
        <v>0</v>
      </c>
      <c r="AP319" s="11">
        <f t="shared" si="164"/>
        <v>0</v>
      </c>
      <c r="AQ319" s="11">
        <f t="shared" si="164"/>
        <v>0</v>
      </c>
      <c r="AR319" s="11">
        <f t="shared" si="164"/>
        <v>0</v>
      </c>
      <c r="AS319" s="11">
        <f t="shared" si="164"/>
        <v>0</v>
      </c>
      <c r="AT319" s="11">
        <f t="shared" si="158"/>
        <v>0</v>
      </c>
      <c r="AU319" s="11">
        <f t="shared" si="158"/>
        <v>0</v>
      </c>
      <c r="AV319" s="11">
        <f t="shared" si="158"/>
        <v>0</v>
      </c>
      <c r="AW319" s="11">
        <f t="shared" si="158"/>
        <v>0</v>
      </c>
      <c r="AX319" s="11">
        <f t="shared" si="158"/>
        <v>0</v>
      </c>
      <c r="AY319" s="11">
        <f t="shared" si="158"/>
        <v>0</v>
      </c>
      <c r="AZ319" s="11">
        <f t="shared" si="160"/>
        <v>0</v>
      </c>
      <c r="BA319" s="11">
        <f t="shared" si="160"/>
        <v>0</v>
      </c>
      <c r="BB319" s="11">
        <f t="shared" si="160"/>
        <v>0</v>
      </c>
      <c r="BC319" s="11">
        <f t="shared" si="160"/>
        <v>0</v>
      </c>
      <c r="BD319" s="11">
        <f t="shared" si="160"/>
        <v>0</v>
      </c>
      <c r="BE319" s="11">
        <f t="shared" si="160"/>
        <v>0</v>
      </c>
      <c r="BF319" s="15" t="str">
        <f t="shared" si="142"/>
        <v>ČSN 42 5522</v>
      </c>
      <c r="BG319" s="42">
        <v>3.2970000000000002</v>
      </c>
      <c r="BH319" s="17">
        <f t="shared" si="143"/>
        <v>70</v>
      </c>
      <c r="BI319" s="17">
        <f t="shared" si="144"/>
        <v>6</v>
      </c>
      <c r="BX319" s="18">
        <f t="shared" si="161"/>
        <v>420</v>
      </c>
      <c r="BY319" s="42">
        <v>0.152</v>
      </c>
      <c r="BZ319" s="43">
        <f t="shared" si="145"/>
        <v>46.10251744009706</v>
      </c>
      <c r="CA319" s="18">
        <f t="shared" si="150"/>
        <v>171500</v>
      </c>
      <c r="CB319" s="18">
        <f t="shared" si="151"/>
        <v>4900</v>
      </c>
      <c r="CC319" s="18">
        <f t="shared" si="152"/>
        <v>7350</v>
      </c>
      <c r="CD319" s="25">
        <f t="shared" si="146"/>
        <v>1.5</v>
      </c>
      <c r="CE319" s="26">
        <f t="shared" si="147"/>
        <v>20.207259421636902</v>
      </c>
      <c r="CF319" s="18">
        <f t="shared" si="148"/>
        <v>420</v>
      </c>
      <c r="CG319" s="18">
        <f t="shared" si="153"/>
        <v>420</v>
      </c>
      <c r="CH319" s="18">
        <f t="shared" si="154"/>
        <v>1260</v>
      </c>
      <c r="CI319" s="18">
        <f t="shared" si="155"/>
        <v>420</v>
      </c>
      <c r="CJ319" s="18">
        <f t="shared" si="156"/>
        <v>630</v>
      </c>
      <c r="CK319" s="25">
        <f t="shared" si="149"/>
        <v>1.5</v>
      </c>
      <c r="CL319" s="26">
        <f t="shared" si="157"/>
        <v>1.7320508075688772</v>
      </c>
      <c r="DJ319" s="20" t="s">
        <v>317</v>
      </c>
    </row>
    <row r="320" spans="1:114" x14ac:dyDescent="0.2">
      <c r="A320" s="15" t="s">
        <v>105</v>
      </c>
      <c r="B320" s="10" t="s">
        <v>420</v>
      </c>
      <c r="C320" s="11">
        <f t="shared" si="140"/>
        <v>3.8464999999999998</v>
      </c>
      <c r="D320" s="11">
        <f t="shared" si="136"/>
        <v>70</v>
      </c>
      <c r="E320" s="11">
        <f t="shared" si="136"/>
        <v>7</v>
      </c>
      <c r="F320" s="11">
        <f t="shared" si="136"/>
        <v>0</v>
      </c>
      <c r="G320" s="11">
        <f t="shared" si="136"/>
        <v>0</v>
      </c>
      <c r="H320" s="11">
        <f t="shared" si="136"/>
        <v>0</v>
      </c>
      <c r="I320" s="11">
        <f t="shared" si="136"/>
        <v>0</v>
      </c>
      <c r="J320" s="11">
        <f t="shared" si="162"/>
        <v>0</v>
      </c>
      <c r="K320" s="11">
        <f t="shared" si="162"/>
        <v>0</v>
      </c>
      <c r="L320" s="11">
        <f t="shared" si="162"/>
        <v>0</v>
      </c>
      <c r="M320" s="11">
        <f t="shared" si="162"/>
        <v>0</v>
      </c>
      <c r="N320" s="11">
        <f t="shared" si="162"/>
        <v>0</v>
      </c>
      <c r="O320" s="11">
        <f t="shared" si="162"/>
        <v>0</v>
      </c>
      <c r="P320" s="11">
        <f t="shared" si="162"/>
        <v>0</v>
      </c>
      <c r="Q320" s="11">
        <f t="shared" si="162"/>
        <v>0</v>
      </c>
      <c r="R320" s="11">
        <f t="shared" si="139"/>
        <v>0</v>
      </c>
      <c r="S320" s="11">
        <f t="shared" si="139"/>
        <v>0</v>
      </c>
      <c r="T320" s="11">
        <f t="shared" si="139"/>
        <v>490</v>
      </c>
      <c r="U320" s="40">
        <f t="shared" si="141"/>
        <v>0.154</v>
      </c>
      <c r="V320" s="11">
        <f t="shared" si="138"/>
        <v>40.036396724294818</v>
      </c>
      <c r="W320" s="11">
        <f t="shared" si="138"/>
        <v>200083.33333333331</v>
      </c>
      <c r="X320" s="11">
        <f t="shared" si="138"/>
        <v>5716.6666666666661</v>
      </c>
      <c r="Y320" s="11">
        <f t="shared" si="138"/>
        <v>8575</v>
      </c>
      <c r="Z320" s="11">
        <f t="shared" si="138"/>
        <v>1.5000000000000002</v>
      </c>
      <c r="AA320" s="11">
        <f t="shared" si="138"/>
        <v>20.207259421636902</v>
      </c>
      <c r="AB320" s="11">
        <f t="shared" si="138"/>
        <v>490</v>
      </c>
      <c r="AC320" s="11">
        <f t="shared" si="163"/>
        <v>490</v>
      </c>
      <c r="AD320" s="11">
        <f t="shared" si="163"/>
        <v>2000.8333333333333</v>
      </c>
      <c r="AE320" s="11">
        <f t="shared" si="163"/>
        <v>571.66666666666663</v>
      </c>
      <c r="AF320" s="11">
        <f t="shared" si="163"/>
        <v>857.5</v>
      </c>
      <c r="AG320" s="11">
        <f t="shared" si="163"/>
        <v>1.5</v>
      </c>
      <c r="AH320" s="11">
        <f t="shared" si="163"/>
        <v>2.0207259421636903</v>
      </c>
      <c r="AI320" s="11">
        <f t="shared" si="163"/>
        <v>0</v>
      </c>
      <c r="AJ320" s="11">
        <f t="shared" si="163"/>
        <v>0</v>
      </c>
      <c r="AK320" s="11">
        <f t="shared" si="163"/>
        <v>0</v>
      </c>
      <c r="AL320" s="11">
        <f t="shared" si="163"/>
        <v>0</v>
      </c>
      <c r="AM320" s="11">
        <f t="shared" si="163"/>
        <v>0</v>
      </c>
      <c r="AN320" s="11">
        <f t="shared" si="163"/>
        <v>0</v>
      </c>
      <c r="AO320" s="11">
        <f t="shared" si="164"/>
        <v>0</v>
      </c>
      <c r="AP320" s="11">
        <f t="shared" si="164"/>
        <v>0</v>
      </c>
      <c r="AQ320" s="11">
        <f t="shared" si="164"/>
        <v>0</v>
      </c>
      <c r="AR320" s="11">
        <f t="shared" si="164"/>
        <v>0</v>
      </c>
      <c r="AS320" s="11">
        <f t="shared" si="164"/>
        <v>0</v>
      </c>
      <c r="AT320" s="11">
        <f t="shared" si="158"/>
        <v>0</v>
      </c>
      <c r="AU320" s="11">
        <f t="shared" si="158"/>
        <v>0</v>
      </c>
      <c r="AV320" s="11">
        <f t="shared" si="158"/>
        <v>0</v>
      </c>
      <c r="AW320" s="11">
        <f t="shared" si="158"/>
        <v>0</v>
      </c>
      <c r="AX320" s="11">
        <f t="shared" si="158"/>
        <v>0</v>
      </c>
      <c r="AY320" s="11">
        <f t="shared" si="158"/>
        <v>0</v>
      </c>
      <c r="AZ320" s="11">
        <f t="shared" si="160"/>
        <v>0</v>
      </c>
      <c r="BA320" s="11">
        <f t="shared" si="160"/>
        <v>0</v>
      </c>
      <c r="BB320" s="11">
        <f t="shared" si="160"/>
        <v>0</v>
      </c>
      <c r="BC320" s="11">
        <f t="shared" si="160"/>
        <v>0</v>
      </c>
      <c r="BD320" s="11">
        <f t="shared" si="160"/>
        <v>0</v>
      </c>
      <c r="BE320" s="11">
        <f t="shared" si="160"/>
        <v>0</v>
      </c>
      <c r="BF320" s="15" t="str">
        <f t="shared" si="142"/>
        <v>ČSN 42 5522</v>
      </c>
      <c r="BG320" s="42">
        <v>3.8464999999999998</v>
      </c>
      <c r="BH320" s="17">
        <f t="shared" si="143"/>
        <v>70</v>
      </c>
      <c r="BI320" s="17">
        <f t="shared" si="144"/>
        <v>7</v>
      </c>
      <c r="BX320" s="18">
        <f t="shared" si="161"/>
        <v>490</v>
      </c>
      <c r="BY320" s="42">
        <v>0.154</v>
      </c>
      <c r="BZ320" s="43">
        <f t="shared" si="145"/>
        <v>40.036396724294818</v>
      </c>
      <c r="CA320" s="18">
        <f t="shared" si="150"/>
        <v>200083.33333333331</v>
      </c>
      <c r="CB320" s="18">
        <f t="shared" si="151"/>
        <v>5716.6666666666661</v>
      </c>
      <c r="CC320" s="18">
        <f t="shared" si="152"/>
        <v>8575</v>
      </c>
      <c r="CD320" s="25">
        <f t="shared" si="146"/>
        <v>1.5000000000000002</v>
      </c>
      <c r="CE320" s="26">
        <f t="shared" si="147"/>
        <v>20.207259421636902</v>
      </c>
      <c r="CF320" s="18">
        <f t="shared" si="148"/>
        <v>490</v>
      </c>
      <c r="CG320" s="18">
        <f t="shared" si="153"/>
        <v>490</v>
      </c>
      <c r="CH320" s="18">
        <f t="shared" si="154"/>
        <v>2000.8333333333333</v>
      </c>
      <c r="CI320" s="18">
        <f t="shared" si="155"/>
        <v>571.66666666666663</v>
      </c>
      <c r="CJ320" s="18">
        <f t="shared" si="156"/>
        <v>857.5</v>
      </c>
      <c r="CK320" s="25">
        <f t="shared" si="149"/>
        <v>1.5</v>
      </c>
      <c r="CL320" s="26">
        <f t="shared" si="157"/>
        <v>2.0207259421636903</v>
      </c>
      <c r="DJ320" s="20" t="s">
        <v>317</v>
      </c>
    </row>
    <row r="321" spans="1:114" x14ac:dyDescent="0.2">
      <c r="A321" s="15" t="s">
        <v>105</v>
      </c>
      <c r="B321" s="10" t="s">
        <v>421</v>
      </c>
      <c r="C321" s="11">
        <f t="shared" si="140"/>
        <v>4.3959999999999999</v>
      </c>
      <c r="D321" s="11">
        <f t="shared" si="136"/>
        <v>70</v>
      </c>
      <c r="E321" s="11">
        <f t="shared" si="136"/>
        <v>8</v>
      </c>
      <c r="F321" s="11">
        <f t="shared" si="136"/>
        <v>0</v>
      </c>
      <c r="G321" s="11">
        <f t="shared" si="136"/>
        <v>0</v>
      </c>
      <c r="H321" s="11">
        <f t="shared" si="136"/>
        <v>0</v>
      </c>
      <c r="I321" s="11">
        <f t="shared" si="136"/>
        <v>0</v>
      </c>
      <c r="J321" s="11">
        <f t="shared" si="162"/>
        <v>0</v>
      </c>
      <c r="K321" s="11">
        <f t="shared" si="162"/>
        <v>0</v>
      </c>
      <c r="L321" s="11">
        <f t="shared" si="162"/>
        <v>0</v>
      </c>
      <c r="M321" s="11">
        <f t="shared" si="162"/>
        <v>0</v>
      </c>
      <c r="N321" s="11">
        <f t="shared" si="162"/>
        <v>0</v>
      </c>
      <c r="O321" s="11">
        <f t="shared" si="162"/>
        <v>0</v>
      </c>
      <c r="P321" s="11">
        <f t="shared" si="162"/>
        <v>0</v>
      </c>
      <c r="Q321" s="11">
        <f t="shared" si="162"/>
        <v>0</v>
      </c>
      <c r="R321" s="11">
        <f t="shared" si="139"/>
        <v>0</v>
      </c>
      <c r="S321" s="11">
        <f t="shared" si="139"/>
        <v>0</v>
      </c>
      <c r="T321" s="11">
        <f t="shared" si="139"/>
        <v>560</v>
      </c>
      <c r="U321" s="40">
        <f t="shared" si="141"/>
        <v>0.156</v>
      </c>
      <c r="V321" s="11">
        <f t="shared" si="138"/>
        <v>35.486806187443129</v>
      </c>
      <c r="W321" s="11">
        <f t="shared" si="138"/>
        <v>228666.66666666666</v>
      </c>
      <c r="X321" s="11">
        <f t="shared" si="138"/>
        <v>6533.333333333333</v>
      </c>
      <c r="Y321" s="11">
        <f t="shared" si="138"/>
        <v>9800</v>
      </c>
      <c r="Z321" s="11">
        <f t="shared" si="138"/>
        <v>1.5</v>
      </c>
      <c r="AA321" s="11">
        <f t="shared" si="138"/>
        <v>20.207259421636902</v>
      </c>
      <c r="AB321" s="11">
        <f t="shared" si="138"/>
        <v>560</v>
      </c>
      <c r="AC321" s="11">
        <f t="shared" si="163"/>
        <v>560</v>
      </c>
      <c r="AD321" s="11">
        <f t="shared" si="163"/>
        <v>2986.6666666666665</v>
      </c>
      <c r="AE321" s="11">
        <f t="shared" si="163"/>
        <v>746.66666666666663</v>
      </c>
      <c r="AF321" s="11">
        <f t="shared" si="163"/>
        <v>1120</v>
      </c>
      <c r="AG321" s="11">
        <f t="shared" si="163"/>
        <v>1.5</v>
      </c>
      <c r="AH321" s="11">
        <f t="shared" si="163"/>
        <v>2.3094010767585029</v>
      </c>
      <c r="AI321" s="11">
        <f t="shared" si="163"/>
        <v>0</v>
      </c>
      <c r="AJ321" s="11">
        <f t="shared" si="163"/>
        <v>0</v>
      </c>
      <c r="AK321" s="11">
        <f t="shared" si="163"/>
        <v>0</v>
      </c>
      <c r="AL321" s="11">
        <f t="shared" si="163"/>
        <v>0</v>
      </c>
      <c r="AM321" s="11">
        <f t="shared" si="163"/>
        <v>0</v>
      </c>
      <c r="AN321" s="11">
        <f t="shared" si="163"/>
        <v>0</v>
      </c>
      <c r="AO321" s="11">
        <f t="shared" si="164"/>
        <v>0</v>
      </c>
      <c r="AP321" s="11">
        <f t="shared" si="164"/>
        <v>0</v>
      </c>
      <c r="AQ321" s="11">
        <f t="shared" si="164"/>
        <v>0</v>
      </c>
      <c r="AR321" s="11">
        <f t="shared" si="164"/>
        <v>0</v>
      </c>
      <c r="AS321" s="11">
        <f t="shared" si="164"/>
        <v>0</v>
      </c>
      <c r="AT321" s="11">
        <f t="shared" si="158"/>
        <v>0</v>
      </c>
      <c r="AU321" s="11">
        <f t="shared" si="158"/>
        <v>0</v>
      </c>
      <c r="AV321" s="11">
        <f t="shared" si="158"/>
        <v>0</v>
      </c>
      <c r="AW321" s="11">
        <f t="shared" si="158"/>
        <v>0</v>
      </c>
      <c r="AX321" s="11">
        <f t="shared" si="158"/>
        <v>0</v>
      </c>
      <c r="AY321" s="11">
        <f t="shared" si="158"/>
        <v>0</v>
      </c>
      <c r="AZ321" s="11">
        <f t="shared" si="160"/>
        <v>0</v>
      </c>
      <c r="BA321" s="11">
        <f t="shared" si="160"/>
        <v>0</v>
      </c>
      <c r="BB321" s="11">
        <f t="shared" si="160"/>
        <v>0</v>
      </c>
      <c r="BC321" s="11">
        <f t="shared" si="160"/>
        <v>0</v>
      </c>
      <c r="BD321" s="11">
        <f t="shared" si="160"/>
        <v>0</v>
      </c>
      <c r="BE321" s="11">
        <f t="shared" si="160"/>
        <v>0</v>
      </c>
      <c r="BF321" s="15" t="str">
        <f t="shared" si="142"/>
        <v>ČSN 42 5522</v>
      </c>
      <c r="BG321" s="42">
        <v>4.3959999999999999</v>
      </c>
      <c r="BH321" s="17">
        <f t="shared" si="143"/>
        <v>70</v>
      </c>
      <c r="BI321" s="17">
        <f t="shared" si="144"/>
        <v>8</v>
      </c>
      <c r="BX321" s="18">
        <f t="shared" si="161"/>
        <v>560</v>
      </c>
      <c r="BY321" s="42">
        <v>0.156</v>
      </c>
      <c r="BZ321" s="43">
        <f t="shared" si="145"/>
        <v>35.486806187443129</v>
      </c>
      <c r="CA321" s="18">
        <f t="shared" si="150"/>
        <v>228666.66666666666</v>
      </c>
      <c r="CB321" s="18">
        <f t="shared" si="151"/>
        <v>6533.333333333333</v>
      </c>
      <c r="CC321" s="18">
        <f t="shared" si="152"/>
        <v>9800</v>
      </c>
      <c r="CD321" s="25">
        <f t="shared" si="146"/>
        <v>1.5</v>
      </c>
      <c r="CE321" s="26">
        <f t="shared" si="147"/>
        <v>20.207259421636902</v>
      </c>
      <c r="CF321" s="18">
        <f t="shared" si="148"/>
        <v>560</v>
      </c>
      <c r="CG321" s="18">
        <f t="shared" si="153"/>
        <v>560</v>
      </c>
      <c r="CH321" s="18">
        <f t="shared" si="154"/>
        <v>2986.6666666666665</v>
      </c>
      <c r="CI321" s="18">
        <f t="shared" si="155"/>
        <v>746.66666666666663</v>
      </c>
      <c r="CJ321" s="18">
        <f t="shared" si="156"/>
        <v>1120</v>
      </c>
      <c r="CK321" s="25">
        <f t="shared" si="149"/>
        <v>1.5</v>
      </c>
      <c r="CL321" s="26">
        <f t="shared" si="157"/>
        <v>2.3094010767585029</v>
      </c>
      <c r="DJ321" s="20" t="s">
        <v>317</v>
      </c>
    </row>
    <row r="322" spans="1:114" x14ac:dyDescent="0.2">
      <c r="A322" s="15" t="s">
        <v>105</v>
      </c>
      <c r="B322" s="10" t="s">
        <v>422</v>
      </c>
      <c r="C322" s="11">
        <f t="shared" si="140"/>
        <v>5.4950000000000001</v>
      </c>
      <c r="D322" s="11">
        <f t="shared" si="136"/>
        <v>70</v>
      </c>
      <c r="E322" s="11">
        <f t="shared" si="136"/>
        <v>10</v>
      </c>
      <c r="F322" s="11">
        <f t="shared" si="136"/>
        <v>0</v>
      </c>
      <c r="G322" s="11">
        <f t="shared" si="136"/>
        <v>0</v>
      </c>
      <c r="H322" s="11">
        <f t="shared" si="136"/>
        <v>0</v>
      </c>
      <c r="I322" s="11">
        <f t="shared" si="136"/>
        <v>0</v>
      </c>
      <c r="J322" s="11">
        <f t="shared" si="162"/>
        <v>0</v>
      </c>
      <c r="K322" s="11">
        <f t="shared" si="162"/>
        <v>0</v>
      </c>
      <c r="L322" s="11">
        <f t="shared" si="162"/>
        <v>0</v>
      </c>
      <c r="M322" s="11">
        <f t="shared" si="162"/>
        <v>0</v>
      </c>
      <c r="N322" s="11">
        <f t="shared" si="162"/>
        <v>0</v>
      </c>
      <c r="O322" s="11">
        <f t="shared" si="162"/>
        <v>0</v>
      </c>
      <c r="P322" s="11">
        <f t="shared" si="162"/>
        <v>0</v>
      </c>
      <c r="Q322" s="11">
        <f t="shared" si="162"/>
        <v>0</v>
      </c>
      <c r="R322" s="11">
        <f t="shared" si="139"/>
        <v>0</v>
      </c>
      <c r="S322" s="11">
        <f t="shared" si="139"/>
        <v>0</v>
      </c>
      <c r="T322" s="11">
        <f t="shared" si="139"/>
        <v>700</v>
      </c>
      <c r="U322" s="40">
        <f t="shared" si="141"/>
        <v>0.16</v>
      </c>
      <c r="V322" s="11">
        <f t="shared" si="138"/>
        <v>29.117379435850776</v>
      </c>
      <c r="W322" s="11">
        <f t="shared" si="138"/>
        <v>285833.33333333331</v>
      </c>
      <c r="X322" s="11">
        <f t="shared" si="138"/>
        <v>8166.6666666666661</v>
      </c>
      <c r="Y322" s="11">
        <f t="shared" si="138"/>
        <v>12250</v>
      </c>
      <c r="Z322" s="11">
        <f t="shared" si="138"/>
        <v>1.5000000000000002</v>
      </c>
      <c r="AA322" s="11">
        <f t="shared" si="138"/>
        <v>20.207259421636902</v>
      </c>
      <c r="AB322" s="11">
        <f t="shared" si="138"/>
        <v>700</v>
      </c>
      <c r="AC322" s="11">
        <f t="shared" si="163"/>
        <v>700</v>
      </c>
      <c r="AD322" s="11">
        <f t="shared" si="163"/>
        <v>5833.333333333333</v>
      </c>
      <c r="AE322" s="11">
        <f t="shared" si="163"/>
        <v>1166.6666666666665</v>
      </c>
      <c r="AF322" s="11">
        <f t="shared" si="163"/>
        <v>1750</v>
      </c>
      <c r="AG322" s="11">
        <f t="shared" si="163"/>
        <v>1.5000000000000002</v>
      </c>
      <c r="AH322" s="11">
        <f t="shared" si="163"/>
        <v>2.8867513459481287</v>
      </c>
      <c r="AI322" s="11">
        <f t="shared" si="163"/>
        <v>0</v>
      </c>
      <c r="AJ322" s="11">
        <f t="shared" si="163"/>
        <v>0</v>
      </c>
      <c r="AK322" s="11">
        <f t="shared" si="163"/>
        <v>0</v>
      </c>
      <c r="AL322" s="11">
        <f t="shared" si="163"/>
        <v>0</v>
      </c>
      <c r="AM322" s="11">
        <f t="shared" si="163"/>
        <v>0</v>
      </c>
      <c r="AN322" s="11">
        <f t="shared" si="163"/>
        <v>0</v>
      </c>
      <c r="AO322" s="11">
        <f t="shared" si="164"/>
        <v>0</v>
      </c>
      <c r="AP322" s="11">
        <f t="shared" si="164"/>
        <v>0</v>
      </c>
      <c r="AQ322" s="11">
        <f t="shared" si="164"/>
        <v>0</v>
      </c>
      <c r="AR322" s="11">
        <f t="shared" si="164"/>
        <v>0</v>
      </c>
      <c r="AS322" s="11">
        <f t="shared" si="164"/>
        <v>0</v>
      </c>
      <c r="AT322" s="11">
        <f t="shared" si="158"/>
        <v>0</v>
      </c>
      <c r="AU322" s="11">
        <f t="shared" si="158"/>
        <v>0</v>
      </c>
      <c r="AV322" s="11">
        <f t="shared" si="158"/>
        <v>0</v>
      </c>
      <c r="AW322" s="11">
        <f t="shared" si="158"/>
        <v>0</v>
      </c>
      <c r="AX322" s="11">
        <f t="shared" si="158"/>
        <v>0</v>
      </c>
      <c r="AY322" s="11">
        <f t="shared" si="158"/>
        <v>0</v>
      </c>
      <c r="AZ322" s="11">
        <f t="shared" si="160"/>
        <v>0</v>
      </c>
      <c r="BA322" s="11">
        <f t="shared" si="160"/>
        <v>0</v>
      </c>
      <c r="BB322" s="11">
        <f t="shared" si="160"/>
        <v>0</v>
      </c>
      <c r="BC322" s="11">
        <f t="shared" si="160"/>
        <v>0</v>
      </c>
      <c r="BD322" s="11">
        <f t="shared" si="160"/>
        <v>0</v>
      </c>
      <c r="BE322" s="11">
        <f t="shared" si="160"/>
        <v>0</v>
      </c>
      <c r="BF322" s="15" t="str">
        <f t="shared" si="142"/>
        <v>ČSN 42 5522</v>
      </c>
      <c r="BG322" s="42">
        <v>5.4950000000000001</v>
      </c>
      <c r="BH322" s="17">
        <f t="shared" si="143"/>
        <v>70</v>
      </c>
      <c r="BI322" s="17">
        <f t="shared" si="144"/>
        <v>10</v>
      </c>
      <c r="BX322" s="18">
        <f t="shared" si="161"/>
        <v>700</v>
      </c>
      <c r="BY322" s="42">
        <v>0.16</v>
      </c>
      <c r="BZ322" s="43">
        <f t="shared" si="145"/>
        <v>29.117379435850776</v>
      </c>
      <c r="CA322" s="18">
        <f t="shared" si="150"/>
        <v>285833.33333333331</v>
      </c>
      <c r="CB322" s="18">
        <f t="shared" si="151"/>
        <v>8166.6666666666661</v>
      </c>
      <c r="CC322" s="18">
        <f t="shared" si="152"/>
        <v>12250</v>
      </c>
      <c r="CD322" s="25">
        <f t="shared" si="146"/>
        <v>1.5000000000000002</v>
      </c>
      <c r="CE322" s="26">
        <f t="shared" si="147"/>
        <v>20.207259421636902</v>
      </c>
      <c r="CF322" s="18">
        <f t="shared" si="148"/>
        <v>700</v>
      </c>
      <c r="CG322" s="18">
        <f t="shared" si="153"/>
        <v>700</v>
      </c>
      <c r="CH322" s="18">
        <f t="shared" si="154"/>
        <v>5833.333333333333</v>
      </c>
      <c r="CI322" s="18">
        <f t="shared" si="155"/>
        <v>1166.6666666666665</v>
      </c>
      <c r="CJ322" s="18">
        <f t="shared" si="156"/>
        <v>1750</v>
      </c>
      <c r="CK322" s="25">
        <f t="shared" si="149"/>
        <v>1.5000000000000002</v>
      </c>
      <c r="CL322" s="26">
        <f t="shared" si="157"/>
        <v>2.8867513459481287</v>
      </c>
      <c r="DJ322" s="20" t="s">
        <v>317</v>
      </c>
    </row>
    <row r="323" spans="1:114" x14ac:dyDescent="0.2">
      <c r="A323" s="15" t="s">
        <v>105</v>
      </c>
      <c r="B323" s="10" t="s">
        <v>423</v>
      </c>
      <c r="C323" s="11">
        <f t="shared" si="140"/>
        <v>6.5940000000000003</v>
      </c>
      <c r="D323" s="11">
        <f t="shared" si="136"/>
        <v>70</v>
      </c>
      <c r="E323" s="11">
        <f t="shared" si="136"/>
        <v>12</v>
      </c>
      <c r="F323" s="11">
        <f t="shared" si="136"/>
        <v>0</v>
      </c>
      <c r="G323" s="11">
        <f t="shared" si="136"/>
        <v>0</v>
      </c>
      <c r="H323" s="11">
        <f t="shared" si="136"/>
        <v>0</v>
      </c>
      <c r="I323" s="11">
        <f t="shared" si="136"/>
        <v>0</v>
      </c>
      <c r="J323" s="11">
        <f t="shared" si="162"/>
        <v>0</v>
      </c>
      <c r="K323" s="11">
        <f t="shared" si="162"/>
        <v>0</v>
      </c>
      <c r="L323" s="11">
        <f t="shared" si="162"/>
        <v>0</v>
      </c>
      <c r="M323" s="11">
        <f t="shared" si="162"/>
        <v>0</v>
      </c>
      <c r="N323" s="11">
        <f t="shared" si="162"/>
        <v>0</v>
      </c>
      <c r="O323" s="11">
        <f t="shared" si="162"/>
        <v>0</v>
      </c>
      <c r="P323" s="11">
        <f t="shared" si="162"/>
        <v>0</v>
      </c>
      <c r="Q323" s="11">
        <f t="shared" si="162"/>
        <v>0</v>
      </c>
      <c r="R323" s="11">
        <f t="shared" si="139"/>
        <v>0</v>
      </c>
      <c r="S323" s="11">
        <f t="shared" si="139"/>
        <v>0</v>
      </c>
      <c r="T323" s="11">
        <f t="shared" si="139"/>
        <v>840</v>
      </c>
      <c r="U323" s="40">
        <f t="shared" si="141"/>
        <v>0.16400000000000001</v>
      </c>
      <c r="V323" s="11">
        <f t="shared" si="138"/>
        <v>24.871094934789205</v>
      </c>
      <c r="W323" s="11">
        <f t="shared" si="138"/>
        <v>343000</v>
      </c>
      <c r="X323" s="11">
        <f t="shared" si="138"/>
        <v>9800</v>
      </c>
      <c r="Y323" s="11">
        <f t="shared" si="138"/>
        <v>14700</v>
      </c>
      <c r="Z323" s="11">
        <f t="shared" si="138"/>
        <v>1.5</v>
      </c>
      <c r="AA323" s="11">
        <f t="shared" si="138"/>
        <v>20.207259421636902</v>
      </c>
      <c r="AB323" s="11">
        <f t="shared" si="138"/>
        <v>840</v>
      </c>
      <c r="AC323" s="11">
        <f t="shared" si="163"/>
        <v>840</v>
      </c>
      <c r="AD323" s="11">
        <f t="shared" si="163"/>
        <v>10080</v>
      </c>
      <c r="AE323" s="11">
        <f t="shared" si="163"/>
        <v>1680</v>
      </c>
      <c r="AF323" s="11">
        <f t="shared" si="163"/>
        <v>2520</v>
      </c>
      <c r="AG323" s="11">
        <f t="shared" si="163"/>
        <v>1.5</v>
      </c>
      <c r="AH323" s="11">
        <f t="shared" si="163"/>
        <v>3.4641016151377544</v>
      </c>
      <c r="AI323" s="11">
        <f t="shared" si="163"/>
        <v>0</v>
      </c>
      <c r="AJ323" s="11">
        <f t="shared" si="163"/>
        <v>0</v>
      </c>
      <c r="AK323" s="11">
        <f t="shared" si="163"/>
        <v>0</v>
      </c>
      <c r="AL323" s="11">
        <f t="shared" si="163"/>
        <v>0</v>
      </c>
      <c r="AM323" s="11">
        <f t="shared" si="163"/>
        <v>0</v>
      </c>
      <c r="AN323" s="11">
        <f t="shared" si="163"/>
        <v>0</v>
      </c>
      <c r="AO323" s="11">
        <f t="shared" si="164"/>
        <v>0</v>
      </c>
      <c r="AP323" s="11">
        <f t="shared" si="164"/>
        <v>0</v>
      </c>
      <c r="AQ323" s="11">
        <f t="shared" si="164"/>
        <v>0</v>
      </c>
      <c r="AR323" s="11">
        <f t="shared" si="164"/>
        <v>0</v>
      </c>
      <c r="AS323" s="11">
        <f t="shared" si="164"/>
        <v>0</v>
      </c>
      <c r="AT323" s="11">
        <f t="shared" si="158"/>
        <v>0</v>
      </c>
      <c r="AU323" s="11">
        <f t="shared" si="158"/>
        <v>0</v>
      </c>
      <c r="AV323" s="11">
        <f t="shared" si="158"/>
        <v>0</v>
      </c>
      <c r="AW323" s="11">
        <f t="shared" si="158"/>
        <v>0</v>
      </c>
      <c r="AX323" s="11">
        <f t="shared" si="158"/>
        <v>0</v>
      </c>
      <c r="AY323" s="11">
        <f t="shared" si="158"/>
        <v>0</v>
      </c>
      <c r="AZ323" s="11">
        <f t="shared" si="160"/>
        <v>0</v>
      </c>
      <c r="BA323" s="11">
        <f t="shared" si="160"/>
        <v>0</v>
      </c>
      <c r="BB323" s="11">
        <f t="shared" si="160"/>
        <v>0</v>
      </c>
      <c r="BC323" s="11">
        <f t="shared" si="160"/>
        <v>0</v>
      </c>
      <c r="BD323" s="11">
        <f t="shared" si="160"/>
        <v>0</v>
      </c>
      <c r="BE323" s="11">
        <f t="shared" si="160"/>
        <v>0</v>
      </c>
      <c r="BF323" s="15" t="str">
        <f t="shared" si="142"/>
        <v>ČSN 42 5522</v>
      </c>
      <c r="BG323" s="42">
        <v>6.5940000000000003</v>
      </c>
      <c r="BH323" s="17">
        <f t="shared" si="143"/>
        <v>70</v>
      </c>
      <c r="BI323" s="17">
        <f t="shared" si="144"/>
        <v>12</v>
      </c>
      <c r="BX323" s="18">
        <f t="shared" si="161"/>
        <v>840</v>
      </c>
      <c r="BY323" s="42">
        <v>0.16400000000000001</v>
      </c>
      <c r="BZ323" s="43">
        <f t="shared" si="145"/>
        <v>24.871094934789205</v>
      </c>
      <c r="CA323" s="18">
        <f t="shared" si="150"/>
        <v>343000</v>
      </c>
      <c r="CB323" s="18">
        <f t="shared" si="151"/>
        <v>9800</v>
      </c>
      <c r="CC323" s="18">
        <f t="shared" si="152"/>
        <v>14700</v>
      </c>
      <c r="CD323" s="25">
        <f t="shared" si="146"/>
        <v>1.5</v>
      </c>
      <c r="CE323" s="26">
        <f t="shared" si="147"/>
        <v>20.207259421636902</v>
      </c>
      <c r="CF323" s="18">
        <f t="shared" si="148"/>
        <v>840</v>
      </c>
      <c r="CG323" s="18">
        <f t="shared" si="153"/>
        <v>840</v>
      </c>
      <c r="CH323" s="18">
        <f t="shared" si="154"/>
        <v>10080</v>
      </c>
      <c r="CI323" s="18">
        <f t="shared" si="155"/>
        <v>1680</v>
      </c>
      <c r="CJ323" s="18">
        <f t="shared" si="156"/>
        <v>2520</v>
      </c>
      <c r="CK323" s="25">
        <f t="shared" si="149"/>
        <v>1.5</v>
      </c>
      <c r="CL323" s="26">
        <f t="shared" si="157"/>
        <v>3.4641016151377544</v>
      </c>
      <c r="DJ323" s="20" t="s">
        <v>317</v>
      </c>
    </row>
    <row r="324" spans="1:114" x14ac:dyDescent="0.2">
      <c r="A324" s="15" t="s">
        <v>105</v>
      </c>
      <c r="B324" s="10" t="s">
        <v>424</v>
      </c>
      <c r="C324" s="11">
        <f t="shared" si="140"/>
        <v>7.6929999999999996</v>
      </c>
      <c r="D324" s="11">
        <f t="shared" si="136"/>
        <v>70</v>
      </c>
      <c r="E324" s="11">
        <f t="shared" si="136"/>
        <v>14</v>
      </c>
      <c r="F324" s="11">
        <f t="shared" si="136"/>
        <v>0</v>
      </c>
      <c r="G324" s="11">
        <f t="shared" si="136"/>
        <v>0</v>
      </c>
      <c r="H324" s="11">
        <f t="shared" si="136"/>
        <v>0</v>
      </c>
      <c r="I324" s="11">
        <f t="shared" si="136"/>
        <v>0</v>
      </c>
      <c r="J324" s="11">
        <f t="shared" si="162"/>
        <v>0</v>
      </c>
      <c r="K324" s="11">
        <f t="shared" si="162"/>
        <v>0</v>
      </c>
      <c r="L324" s="11">
        <f t="shared" si="162"/>
        <v>0</v>
      </c>
      <c r="M324" s="11">
        <f t="shared" si="162"/>
        <v>0</v>
      </c>
      <c r="N324" s="11">
        <f t="shared" si="162"/>
        <v>0</v>
      </c>
      <c r="O324" s="11">
        <f t="shared" si="162"/>
        <v>0</v>
      </c>
      <c r="P324" s="11">
        <f t="shared" si="162"/>
        <v>0</v>
      </c>
      <c r="Q324" s="11">
        <f t="shared" si="162"/>
        <v>0</v>
      </c>
      <c r="R324" s="11">
        <f t="shared" si="139"/>
        <v>0</v>
      </c>
      <c r="S324" s="11">
        <f t="shared" si="139"/>
        <v>0</v>
      </c>
      <c r="T324" s="11">
        <f t="shared" si="139"/>
        <v>980</v>
      </c>
      <c r="U324" s="40">
        <f t="shared" si="141"/>
        <v>0.16800000000000001</v>
      </c>
      <c r="V324" s="11">
        <f t="shared" si="138"/>
        <v>21.838034576888084</v>
      </c>
      <c r="W324" s="11">
        <f t="shared" si="138"/>
        <v>400166.66666666663</v>
      </c>
      <c r="X324" s="11">
        <f t="shared" si="138"/>
        <v>11433.333333333332</v>
      </c>
      <c r="Y324" s="11">
        <f t="shared" si="138"/>
        <v>17150</v>
      </c>
      <c r="Z324" s="11">
        <f t="shared" si="138"/>
        <v>1.5000000000000002</v>
      </c>
      <c r="AA324" s="11">
        <f t="shared" si="138"/>
        <v>20.207259421636902</v>
      </c>
      <c r="AB324" s="11">
        <f t="shared" si="138"/>
        <v>980</v>
      </c>
      <c r="AC324" s="11">
        <f t="shared" si="163"/>
        <v>980</v>
      </c>
      <c r="AD324" s="11">
        <f t="shared" si="163"/>
        <v>16006.666666666666</v>
      </c>
      <c r="AE324" s="11">
        <f t="shared" si="163"/>
        <v>2286.6666666666665</v>
      </c>
      <c r="AF324" s="11">
        <f t="shared" si="163"/>
        <v>3430</v>
      </c>
      <c r="AG324" s="11">
        <f t="shared" si="163"/>
        <v>1.5</v>
      </c>
      <c r="AH324" s="11">
        <f t="shared" si="163"/>
        <v>4.0414518843273806</v>
      </c>
      <c r="AI324" s="11">
        <f t="shared" si="163"/>
        <v>0</v>
      </c>
      <c r="AJ324" s="11">
        <f t="shared" si="163"/>
        <v>0</v>
      </c>
      <c r="AK324" s="11">
        <f t="shared" si="163"/>
        <v>0</v>
      </c>
      <c r="AL324" s="11">
        <f t="shared" si="163"/>
        <v>0</v>
      </c>
      <c r="AM324" s="11">
        <f t="shared" si="163"/>
        <v>0</v>
      </c>
      <c r="AN324" s="11">
        <f t="shared" si="163"/>
        <v>0</v>
      </c>
      <c r="AO324" s="11">
        <f t="shared" si="164"/>
        <v>0</v>
      </c>
      <c r="AP324" s="11">
        <f t="shared" si="164"/>
        <v>0</v>
      </c>
      <c r="AQ324" s="11">
        <f t="shared" si="164"/>
        <v>0</v>
      </c>
      <c r="AR324" s="11">
        <f t="shared" si="164"/>
        <v>0</v>
      </c>
      <c r="AS324" s="11">
        <f t="shared" si="164"/>
        <v>0</v>
      </c>
      <c r="AT324" s="11">
        <f t="shared" si="158"/>
        <v>0</v>
      </c>
      <c r="AU324" s="11">
        <f t="shared" si="158"/>
        <v>0</v>
      </c>
      <c r="AV324" s="11">
        <f t="shared" si="158"/>
        <v>0</v>
      </c>
      <c r="AW324" s="11">
        <f t="shared" si="158"/>
        <v>0</v>
      </c>
      <c r="AX324" s="11">
        <f t="shared" si="158"/>
        <v>0</v>
      </c>
      <c r="AY324" s="11">
        <f t="shared" si="158"/>
        <v>0</v>
      </c>
      <c r="AZ324" s="11">
        <f t="shared" si="160"/>
        <v>0</v>
      </c>
      <c r="BA324" s="11">
        <f t="shared" si="160"/>
        <v>0</v>
      </c>
      <c r="BB324" s="11">
        <f t="shared" si="160"/>
        <v>0</v>
      </c>
      <c r="BC324" s="11">
        <f t="shared" si="160"/>
        <v>0</v>
      </c>
      <c r="BD324" s="11">
        <f t="shared" si="160"/>
        <v>0</v>
      </c>
      <c r="BE324" s="11">
        <f t="shared" si="160"/>
        <v>0</v>
      </c>
      <c r="BF324" s="15" t="str">
        <f t="shared" si="142"/>
        <v>ČSN 42 5522</v>
      </c>
      <c r="BG324" s="42">
        <v>7.6929999999999996</v>
      </c>
      <c r="BH324" s="17">
        <f t="shared" si="143"/>
        <v>70</v>
      </c>
      <c r="BI324" s="17">
        <f t="shared" si="144"/>
        <v>14</v>
      </c>
      <c r="BX324" s="18">
        <f t="shared" si="161"/>
        <v>980</v>
      </c>
      <c r="BY324" s="42">
        <v>0.16800000000000001</v>
      </c>
      <c r="BZ324" s="43">
        <f t="shared" si="145"/>
        <v>21.838034576888084</v>
      </c>
      <c r="CA324" s="18">
        <f t="shared" si="150"/>
        <v>400166.66666666663</v>
      </c>
      <c r="CB324" s="18">
        <f t="shared" si="151"/>
        <v>11433.333333333332</v>
      </c>
      <c r="CC324" s="18">
        <f t="shared" si="152"/>
        <v>17150</v>
      </c>
      <c r="CD324" s="25">
        <f t="shared" si="146"/>
        <v>1.5000000000000002</v>
      </c>
      <c r="CE324" s="26">
        <f t="shared" si="147"/>
        <v>20.207259421636902</v>
      </c>
      <c r="CF324" s="18">
        <f t="shared" si="148"/>
        <v>980</v>
      </c>
      <c r="CG324" s="18">
        <f t="shared" si="153"/>
        <v>980</v>
      </c>
      <c r="CH324" s="18">
        <f t="shared" si="154"/>
        <v>16006.666666666666</v>
      </c>
      <c r="CI324" s="18">
        <f t="shared" si="155"/>
        <v>2286.6666666666665</v>
      </c>
      <c r="CJ324" s="18">
        <f t="shared" si="156"/>
        <v>3430</v>
      </c>
      <c r="CK324" s="25">
        <f t="shared" si="149"/>
        <v>1.5</v>
      </c>
      <c r="CL324" s="26">
        <f t="shared" si="157"/>
        <v>4.0414518843273806</v>
      </c>
      <c r="DJ324" s="20" t="s">
        <v>317</v>
      </c>
    </row>
    <row r="325" spans="1:114" x14ac:dyDescent="0.2">
      <c r="A325" s="15" t="s">
        <v>105</v>
      </c>
      <c r="B325" s="10" t="s">
        <v>425</v>
      </c>
      <c r="C325" s="11">
        <f t="shared" si="140"/>
        <v>8.7919999999999998</v>
      </c>
      <c r="D325" s="11">
        <f t="shared" si="136"/>
        <v>70</v>
      </c>
      <c r="E325" s="11">
        <f t="shared" si="136"/>
        <v>16</v>
      </c>
      <c r="F325" s="11">
        <f t="shared" si="136"/>
        <v>0</v>
      </c>
      <c r="G325" s="11">
        <f t="shared" si="136"/>
        <v>0</v>
      </c>
      <c r="H325" s="11">
        <f t="shared" si="136"/>
        <v>0</v>
      </c>
      <c r="I325" s="11">
        <f t="shared" si="136"/>
        <v>0</v>
      </c>
      <c r="J325" s="11">
        <f t="shared" si="162"/>
        <v>0</v>
      </c>
      <c r="K325" s="11">
        <f t="shared" si="162"/>
        <v>0</v>
      </c>
      <c r="L325" s="11">
        <f t="shared" si="162"/>
        <v>0</v>
      </c>
      <c r="M325" s="11">
        <f t="shared" si="162"/>
        <v>0</v>
      </c>
      <c r="N325" s="11">
        <f t="shared" si="162"/>
        <v>0</v>
      </c>
      <c r="O325" s="11">
        <f t="shared" si="162"/>
        <v>0</v>
      </c>
      <c r="P325" s="11">
        <f t="shared" si="162"/>
        <v>0</v>
      </c>
      <c r="Q325" s="11">
        <f t="shared" si="162"/>
        <v>0</v>
      </c>
      <c r="R325" s="11">
        <f t="shared" si="139"/>
        <v>0</v>
      </c>
      <c r="S325" s="11">
        <f t="shared" si="139"/>
        <v>0</v>
      </c>
      <c r="T325" s="11">
        <f t="shared" si="139"/>
        <v>1120</v>
      </c>
      <c r="U325" s="40">
        <f t="shared" si="141"/>
        <v>0.17199999999999999</v>
      </c>
      <c r="V325" s="11">
        <f t="shared" si="138"/>
        <v>19.563239308462236</v>
      </c>
      <c r="W325" s="11">
        <f t="shared" si="138"/>
        <v>457333.33333333331</v>
      </c>
      <c r="X325" s="11">
        <f t="shared" si="138"/>
        <v>13066.666666666666</v>
      </c>
      <c r="Y325" s="11">
        <f t="shared" si="138"/>
        <v>19600</v>
      </c>
      <c r="Z325" s="11">
        <f t="shared" si="138"/>
        <v>1.5</v>
      </c>
      <c r="AA325" s="11">
        <f t="shared" si="138"/>
        <v>20.207259421636902</v>
      </c>
      <c r="AB325" s="11">
        <f t="shared" si="138"/>
        <v>1120</v>
      </c>
      <c r="AC325" s="11">
        <f t="shared" si="163"/>
        <v>1120</v>
      </c>
      <c r="AD325" s="11">
        <f t="shared" si="163"/>
        <v>23893.333333333332</v>
      </c>
      <c r="AE325" s="11">
        <f t="shared" si="163"/>
        <v>2986.6666666666665</v>
      </c>
      <c r="AF325" s="11">
        <f t="shared" si="163"/>
        <v>4480</v>
      </c>
      <c r="AG325" s="11">
        <f t="shared" si="163"/>
        <v>1.5</v>
      </c>
      <c r="AH325" s="11">
        <f t="shared" si="163"/>
        <v>4.6188021535170058</v>
      </c>
      <c r="AI325" s="11">
        <f t="shared" si="163"/>
        <v>0</v>
      </c>
      <c r="AJ325" s="11">
        <f t="shared" si="163"/>
        <v>0</v>
      </c>
      <c r="AK325" s="11">
        <f t="shared" si="163"/>
        <v>0</v>
      </c>
      <c r="AL325" s="11">
        <f t="shared" si="163"/>
        <v>0</v>
      </c>
      <c r="AM325" s="11">
        <f t="shared" si="163"/>
        <v>0</v>
      </c>
      <c r="AN325" s="11">
        <f t="shared" si="163"/>
        <v>0</v>
      </c>
      <c r="AO325" s="11">
        <f t="shared" si="164"/>
        <v>0</v>
      </c>
      <c r="AP325" s="11">
        <f t="shared" si="164"/>
        <v>0</v>
      </c>
      <c r="AQ325" s="11">
        <f t="shared" si="164"/>
        <v>0</v>
      </c>
      <c r="AR325" s="11">
        <f t="shared" si="164"/>
        <v>0</v>
      </c>
      <c r="AS325" s="11">
        <f t="shared" si="164"/>
        <v>0</v>
      </c>
      <c r="AT325" s="11">
        <f t="shared" si="158"/>
        <v>0</v>
      </c>
      <c r="AU325" s="11">
        <f t="shared" si="158"/>
        <v>0</v>
      </c>
      <c r="AV325" s="11">
        <f t="shared" si="158"/>
        <v>0</v>
      </c>
      <c r="AW325" s="11">
        <f t="shared" si="158"/>
        <v>0</v>
      </c>
      <c r="AX325" s="11">
        <f t="shared" si="158"/>
        <v>0</v>
      </c>
      <c r="AY325" s="11">
        <f t="shared" si="158"/>
        <v>0</v>
      </c>
      <c r="AZ325" s="11">
        <f t="shared" si="160"/>
        <v>0</v>
      </c>
      <c r="BA325" s="11">
        <f t="shared" si="160"/>
        <v>0</v>
      </c>
      <c r="BB325" s="11">
        <f t="shared" si="160"/>
        <v>0</v>
      </c>
      <c r="BC325" s="11">
        <f t="shared" si="160"/>
        <v>0</v>
      </c>
      <c r="BD325" s="11">
        <f t="shared" si="160"/>
        <v>0</v>
      </c>
      <c r="BE325" s="11">
        <f t="shared" si="160"/>
        <v>0</v>
      </c>
      <c r="BF325" s="15" t="str">
        <f t="shared" si="142"/>
        <v>ČSN 42 5522</v>
      </c>
      <c r="BG325" s="42">
        <v>8.7919999999999998</v>
      </c>
      <c r="BH325" s="17">
        <f t="shared" si="143"/>
        <v>70</v>
      </c>
      <c r="BI325" s="17">
        <f t="shared" si="144"/>
        <v>16</v>
      </c>
      <c r="BX325" s="18">
        <f t="shared" si="161"/>
        <v>1120</v>
      </c>
      <c r="BY325" s="42">
        <v>0.17199999999999999</v>
      </c>
      <c r="BZ325" s="43">
        <f t="shared" si="145"/>
        <v>19.563239308462236</v>
      </c>
      <c r="CA325" s="18">
        <f t="shared" si="150"/>
        <v>457333.33333333331</v>
      </c>
      <c r="CB325" s="18">
        <f t="shared" si="151"/>
        <v>13066.666666666666</v>
      </c>
      <c r="CC325" s="18">
        <f t="shared" si="152"/>
        <v>19600</v>
      </c>
      <c r="CD325" s="25">
        <f t="shared" si="146"/>
        <v>1.5</v>
      </c>
      <c r="CE325" s="26">
        <f t="shared" si="147"/>
        <v>20.207259421636902</v>
      </c>
      <c r="CF325" s="18">
        <f t="shared" si="148"/>
        <v>1120</v>
      </c>
      <c r="CG325" s="18">
        <f t="shared" si="153"/>
        <v>1120</v>
      </c>
      <c r="CH325" s="18">
        <f t="shared" si="154"/>
        <v>23893.333333333332</v>
      </c>
      <c r="CI325" s="18">
        <f t="shared" si="155"/>
        <v>2986.6666666666665</v>
      </c>
      <c r="CJ325" s="18">
        <f t="shared" si="156"/>
        <v>4480</v>
      </c>
      <c r="CK325" s="25">
        <f t="shared" si="149"/>
        <v>1.5</v>
      </c>
      <c r="CL325" s="26">
        <f t="shared" si="157"/>
        <v>4.6188021535170058</v>
      </c>
      <c r="DJ325" s="20" t="s">
        <v>317</v>
      </c>
    </row>
    <row r="326" spans="1:114" x14ac:dyDescent="0.2">
      <c r="A326" s="15" t="s">
        <v>105</v>
      </c>
      <c r="B326" s="10" t="s">
        <v>426</v>
      </c>
      <c r="C326" s="11">
        <f t="shared" si="140"/>
        <v>10.99</v>
      </c>
      <c r="D326" s="11">
        <f t="shared" si="136"/>
        <v>70</v>
      </c>
      <c r="E326" s="11">
        <f t="shared" si="136"/>
        <v>20</v>
      </c>
      <c r="F326" s="11">
        <f t="shared" si="136"/>
        <v>0</v>
      </c>
      <c r="G326" s="11">
        <f t="shared" si="136"/>
        <v>0</v>
      </c>
      <c r="H326" s="11">
        <f t="shared" si="136"/>
        <v>0</v>
      </c>
      <c r="I326" s="11">
        <f t="shared" si="136"/>
        <v>0</v>
      </c>
      <c r="J326" s="11">
        <f t="shared" si="162"/>
        <v>0</v>
      </c>
      <c r="K326" s="11">
        <f t="shared" si="162"/>
        <v>0</v>
      </c>
      <c r="L326" s="11">
        <f t="shared" si="162"/>
        <v>0</v>
      </c>
      <c r="M326" s="11">
        <f t="shared" si="162"/>
        <v>0</v>
      </c>
      <c r="N326" s="11">
        <f t="shared" si="162"/>
        <v>0</v>
      </c>
      <c r="O326" s="11">
        <f t="shared" si="162"/>
        <v>0</v>
      </c>
      <c r="P326" s="11">
        <f t="shared" si="162"/>
        <v>0</v>
      </c>
      <c r="Q326" s="11">
        <f t="shared" si="162"/>
        <v>0</v>
      </c>
      <c r="R326" s="11">
        <f t="shared" si="139"/>
        <v>0</v>
      </c>
      <c r="S326" s="11">
        <f t="shared" si="139"/>
        <v>0</v>
      </c>
      <c r="T326" s="11">
        <f t="shared" si="139"/>
        <v>1400</v>
      </c>
      <c r="U326" s="40">
        <f t="shared" si="141"/>
        <v>0.18</v>
      </c>
      <c r="V326" s="11">
        <f t="shared" si="138"/>
        <v>16.378525932666061</v>
      </c>
      <c r="W326" s="11">
        <f t="shared" si="138"/>
        <v>571666.66666666663</v>
      </c>
      <c r="X326" s="11">
        <f t="shared" si="138"/>
        <v>16333.333333333332</v>
      </c>
      <c r="Y326" s="11">
        <f t="shared" si="138"/>
        <v>24500</v>
      </c>
      <c r="Z326" s="11">
        <f t="shared" si="138"/>
        <v>1.5000000000000002</v>
      </c>
      <c r="AA326" s="11">
        <f t="shared" si="138"/>
        <v>20.207259421636902</v>
      </c>
      <c r="AB326" s="11">
        <f t="shared" si="138"/>
        <v>1400</v>
      </c>
      <c r="AC326" s="11">
        <f t="shared" si="163"/>
        <v>1400</v>
      </c>
      <c r="AD326" s="11">
        <f t="shared" si="163"/>
        <v>46666.666666666664</v>
      </c>
      <c r="AE326" s="11">
        <f t="shared" si="163"/>
        <v>4666.6666666666661</v>
      </c>
      <c r="AF326" s="11">
        <f t="shared" si="163"/>
        <v>7000</v>
      </c>
      <c r="AG326" s="11">
        <f t="shared" si="163"/>
        <v>1.5000000000000002</v>
      </c>
      <c r="AH326" s="11">
        <f t="shared" si="163"/>
        <v>5.7735026918962573</v>
      </c>
      <c r="AI326" s="11">
        <f t="shared" si="163"/>
        <v>0</v>
      </c>
      <c r="AJ326" s="11">
        <f t="shared" si="163"/>
        <v>0</v>
      </c>
      <c r="AK326" s="11">
        <f t="shared" si="163"/>
        <v>0</v>
      </c>
      <c r="AL326" s="11">
        <f t="shared" si="163"/>
        <v>0</v>
      </c>
      <c r="AM326" s="11">
        <f t="shared" si="163"/>
        <v>0</v>
      </c>
      <c r="AN326" s="11">
        <f t="shared" si="163"/>
        <v>0</v>
      </c>
      <c r="AO326" s="11">
        <f t="shared" si="164"/>
        <v>0</v>
      </c>
      <c r="AP326" s="11">
        <f t="shared" si="164"/>
        <v>0</v>
      </c>
      <c r="AQ326" s="11">
        <f t="shared" si="164"/>
        <v>0</v>
      </c>
      <c r="AR326" s="11">
        <f t="shared" si="164"/>
        <v>0</v>
      </c>
      <c r="AS326" s="11">
        <f t="shared" si="164"/>
        <v>0</v>
      </c>
      <c r="AT326" s="11">
        <f t="shared" si="158"/>
        <v>0</v>
      </c>
      <c r="AU326" s="11">
        <f t="shared" si="158"/>
        <v>0</v>
      </c>
      <c r="AV326" s="11">
        <f t="shared" si="158"/>
        <v>0</v>
      </c>
      <c r="AW326" s="11">
        <f t="shared" si="158"/>
        <v>0</v>
      </c>
      <c r="AX326" s="11">
        <f t="shared" si="158"/>
        <v>0</v>
      </c>
      <c r="AY326" s="11">
        <f t="shared" si="158"/>
        <v>0</v>
      </c>
      <c r="AZ326" s="11">
        <f t="shared" si="160"/>
        <v>0</v>
      </c>
      <c r="BA326" s="11">
        <f t="shared" si="160"/>
        <v>0</v>
      </c>
      <c r="BB326" s="11">
        <f t="shared" si="160"/>
        <v>0</v>
      </c>
      <c r="BC326" s="11">
        <f t="shared" si="160"/>
        <v>0</v>
      </c>
      <c r="BD326" s="11">
        <f t="shared" si="160"/>
        <v>0</v>
      </c>
      <c r="BE326" s="11">
        <f t="shared" si="160"/>
        <v>0</v>
      </c>
      <c r="BF326" s="15" t="str">
        <f t="shared" si="142"/>
        <v>ČSN 42 5522</v>
      </c>
      <c r="BG326" s="42">
        <v>10.99</v>
      </c>
      <c r="BH326" s="17">
        <f t="shared" si="143"/>
        <v>70</v>
      </c>
      <c r="BI326" s="17">
        <f t="shared" si="144"/>
        <v>20</v>
      </c>
      <c r="BX326" s="18">
        <f t="shared" si="161"/>
        <v>1400</v>
      </c>
      <c r="BY326" s="42">
        <v>0.18</v>
      </c>
      <c r="BZ326" s="43">
        <f t="shared" si="145"/>
        <v>16.378525932666061</v>
      </c>
      <c r="CA326" s="18">
        <f t="shared" si="150"/>
        <v>571666.66666666663</v>
      </c>
      <c r="CB326" s="18">
        <f t="shared" si="151"/>
        <v>16333.333333333332</v>
      </c>
      <c r="CC326" s="18">
        <f t="shared" si="152"/>
        <v>24500</v>
      </c>
      <c r="CD326" s="25">
        <f t="shared" si="146"/>
        <v>1.5000000000000002</v>
      </c>
      <c r="CE326" s="26">
        <f t="shared" si="147"/>
        <v>20.207259421636902</v>
      </c>
      <c r="CF326" s="18">
        <f t="shared" si="148"/>
        <v>1400</v>
      </c>
      <c r="CG326" s="18">
        <f t="shared" si="153"/>
        <v>1400</v>
      </c>
      <c r="CH326" s="18">
        <f t="shared" si="154"/>
        <v>46666.666666666664</v>
      </c>
      <c r="CI326" s="18">
        <f t="shared" si="155"/>
        <v>4666.6666666666661</v>
      </c>
      <c r="CJ326" s="18">
        <f t="shared" si="156"/>
        <v>7000</v>
      </c>
      <c r="CK326" s="25">
        <f t="shared" si="149"/>
        <v>1.5000000000000002</v>
      </c>
      <c r="CL326" s="26">
        <f t="shared" si="157"/>
        <v>5.7735026918962573</v>
      </c>
      <c r="DJ326" s="20" t="s">
        <v>317</v>
      </c>
    </row>
    <row r="327" spans="1:114" x14ac:dyDescent="0.2">
      <c r="A327" s="15" t="s">
        <v>105</v>
      </c>
      <c r="B327" s="10" t="s">
        <v>427</v>
      </c>
      <c r="C327" s="11">
        <f t="shared" si="140"/>
        <v>13.737500000000001</v>
      </c>
      <c r="D327" s="11">
        <f t="shared" si="136"/>
        <v>70</v>
      </c>
      <c r="E327" s="11">
        <f t="shared" si="136"/>
        <v>25</v>
      </c>
      <c r="F327" s="11">
        <f t="shared" si="136"/>
        <v>0</v>
      </c>
      <c r="G327" s="11">
        <f t="shared" si="136"/>
        <v>0</v>
      </c>
      <c r="H327" s="11">
        <f t="shared" si="136"/>
        <v>0</v>
      </c>
      <c r="I327" s="11">
        <f t="shared" si="136"/>
        <v>0</v>
      </c>
      <c r="J327" s="11">
        <f t="shared" si="162"/>
        <v>0</v>
      </c>
      <c r="K327" s="11">
        <f t="shared" si="162"/>
        <v>0</v>
      </c>
      <c r="L327" s="11">
        <f t="shared" si="162"/>
        <v>0</v>
      </c>
      <c r="M327" s="11">
        <f t="shared" si="162"/>
        <v>0</v>
      </c>
      <c r="N327" s="11">
        <f t="shared" si="162"/>
        <v>0</v>
      </c>
      <c r="O327" s="11">
        <f t="shared" si="162"/>
        <v>0</v>
      </c>
      <c r="P327" s="11">
        <f t="shared" si="162"/>
        <v>0</v>
      </c>
      <c r="Q327" s="11">
        <f t="shared" si="162"/>
        <v>0</v>
      </c>
      <c r="R327" s="11">
        <f t="shared" si="139"/>
        <v>0</v>
      </c>
      <c r="S327" s="11">
        <f t="shared" si="139"/>
        <v>0</v>
      </c>
      <c r="T327" s="11">
        <f t="shared" si="139"/>
        <v>1750</v>
      </c>
      <c r="U327" s="40">
        <f t="shared" si="141"/>
        <v>0.19</v>
      </c>
      <c r="V327" s="11">
        <f t="shared" si="138"/>
        <v>13.830755232029118</v>
      </c>
      <c r="W327" s="11">
        <f t="shared" si="138"/>
        <v>714583.33333333326</v>
      </c>
      <c r="X327" s="11">
        <f t="shared" si="138"/>
        <v>20416.666666666664</v>
      </c>
      <c r="Y327" s="11">
        <f t="shared" si="138"/>
        <v>30625</v>
      </c>
      <c r="Z327" s="11">
        <f t="shared" si="138"/>
        <v>1.5000000000000002</v>
      </c>
      <c r="AA327" s="11">
        <f t="shared" si="138"/>
        <v>20.207259421636902</v>
      </c>
      <c r="AB327" s="11">
        <f t="shared" ref="AB327:AO364" si="165">IF($A327="x",CF327,"")</f>
        <v>1750</v>
      </c>
      <c r="AC327" s="11">
        <f t="shared" si="163"/>
        <v>1750</v>
      </c>
      <c r="AD327" s="11">
        <f t="shared" si="163"/>
        <v>91145.833333333328</v>
      </c>
      <c r="AE327" s="11">
        <f t="shared" si="163"/>
        <v>7291.6666666666661</v>
      </c>
      <c r="AF327" s="11">
        <f t="shared" si="163"/>
        <v>10937.5</v>
      </c>
      <c r="AG327" s="11">
        <f t="shared" si="163"/>
        <v>1.5000000000000002</v>
      </c>
      <c r="AH327" s="11">
        <f t="shared" si="163"/>
        <v>7.2168783648703219</v>
      </c>
      <c r="AI327" s="11">
        <f t="shared" si="163"/>
        <v>0</v>
      </c>
      <c r="AJ327" s="11">
        <f t="shared" si="163"/>
        <v>0</v>
      </c>
      <c r="AK327" s="11">
        <f t="shared" si="163"/>
        <v>0</v>
      </c>
      <c r="AL327" s="11">
        <f t="shared" si="163"/>
        <v>0</v>
      </c>
      <c r="AM327" s="11">
        <f t="shared" si="163"/>
        <v>0</v>
      </c>
      <c r="AN327" s="11">
        <f t="shared" si="163"/>
        <v>0</v>
      </c>
      <c r="AO327" s="11">
        <f t="shared" si="164"/>
        <v>0</v>
      </c>
      <c r="AP327" s="11">
        <f t="shared" si="164"/>
        <v>0</v>
      </c>
      <c r="AQ327" s="11">
        <f t="shared" si="164"/>
        <v>0</v>
      </c>
      <c r="AR327" s="11">
        <f t="shared" si="164"/>
        <v>0</v>
      </c>
      <c r="AS327" s="11">
        <f t="shared" si="164"/>
        <v>0</v>
      </c>
      <c r="AT327" s="11">
        <f t="shared" si="158"/>
        <v>0</v>
      </c>
      <c r="AU327" s="11">
        <f t="shared" si="158"/>
        <v>0</v>
      </c>
      <c r="AV327" s="11">
        <f t="shared" si="158"/>
        <v>0</v>
      </c>
      <c r="AW327" s="11">
        <f t="shared" si="158"/>
        <v>0</v>
      </c>
      <c r="AX327" s="11">
        <f t="shared" si="158"/>
        <v>0</v>
      </c>
      <c r="AY327" s="11">
        <f t="shared" si="158"/>
        <v>0</v>
      </c>
      <c r="AZ327" s="11">
        <f t="shared" si="160"/>
        <v>0</v>
      </c>
      <c r="BA327" s="11">
        <f t="shared" si="160"/>
        <v>0</v>
      </c>
      <c r="BB327" s="11">
        <f t="shared" si="160"/>
        <v>0</v>
      </c>
      <c r="BC327" s="11">
        <f t="shared" si="160"/>
        <v>0</v>
      </c>
      <c r="BD327" s="11">
        <f t="shared" si="160"/>
        <v>0</v>
      </c>
      <c r="BE327" s="11">
        <f t="shared" si="160"/>
        <v>0</v>
      </c>
      <c r="BF327" s="15" t="str">
        <f t="shared" si="142"/>
        <v>ČSN 42 5522</v>
      </c>
      <c r="BG327" s="42">
        <v>13.737500000000001</v>
      </c>
      <c r="BH327" s="17">
        <f t="shared" si="143"/>
        <v>70</v>
      </c>
      <c r="BI327" s="17">
        <f t="shared" si="144"/>
        <v>25</v>
      </c>
      <c r="BX327" s="18">
        <f t="shared" si="161"/>
        <v>1750</v>
      </c>
      <c r="BY327" s="42">
        <v>0.19</v>
      </c>
      <c r="BZ327" s="43">
        <f t="shared" si="145"/>
        <v>13.830755232029118</v>
      </c>
      <c r="CA327" s="18">
        <f t="shared" si="150"/>
        <v>714583.33333333326</v>
      </c>
      <c r="CB327" s="18">
        <f t="shared" si="151"/>
        <v>20416.666666666664</v>
      </c>
      <c r="CC327" s="18">
        <f t="shared" si="152"/>
        <v>30625</v>
      </c>
      <c r="CD327" s="25">
        <f t="shared" si="146"/>
        <v>1.5000000000000002</v>
      </c>
      <c r="CE327" s="26">
        <f t="shared" si="147"/>
        <v>20.207259421636902</v>
      </c>
      <c r="CF327" s="18">
        <f t="shared" si="148"/>
        <v>1750</v>
      </c>
      <c r="CG327" s="18">
        <f t="shared" si="153"/>
        <v>1750</v>
      </c>
      <c r="CH327" s="18">
        <f t="shared" si="154"/>
        <v>91145.833333333328</v>
      </c>
      <c r="CI327" s="18">
        <f t="shared" si="155"/>
        <v>7291.6666666666661</v>
      </c>
      <c r="CJ327" s="18">
        <f t="shared" si="156"/>
        <v>10937.5</v>
      </c>
      <c r="CK327" s="25">
        <f t="shared" si="149"/>
        <v>1.5000000000000002</v>
      </c>
      <c r="CL327" s="26">
        <f t="shared" si="157"/>
        <v>7.2168783648703219</v>
      </c>
      <c r="DJ327" s="20" t="s">
        <v>317</v>
      </c>
    </row>
    <row r="328" spans="1:114" x14ac:dyDescent="0.2">
      <c r="A328" s="15" t="s">
        <v>105</v>
      </c>
      <c r="B328" s="10" t="s">
        <v>428</v>
      </c>
      <c r="C328" s="11">
        <f t="shared" si="140"/>
        <v>16.484999999999999</v>
      </c>
      <c r="D328" s="11">
        <f t="shared" si="136"/>
        <v>70</v>
      </c>
      <c r="E328" s="11">
        <f t="shared" si="136"/>
        <v>30</v>
      </c>
      <c r="F328" s="11">
        <f t="shared" si="136"/>
        <v>0</v>
      </c>
      <c r="G328" s="11">
        <f t="shared" si="136"/>
        <v>0</v>
      </c>
      <c r="H328" s="11">
        <f t="shared" si="136"/>
        <v>0</v>
      </c>
      <c r="I328" s="11">
        <f t="shared" si="136"/>
        <v>0</v>
      </c>
      <c r="J328" s="11">
        <f t="shared" si="162"/>
        <v>0</v>
      </c>
      <c r="K328" s="11">
        <f t="shared" si="162"/>
        <v>0</v>
      </c>
      <c r="L328" s="11">
        <f t="shared" si="162"/>
        <v>0</v>
      </c>
      <c r="M328" s="11">
        <f t="shared" si="162"/>
        <v>0</v>
      </c>
      <c r="N328" s="11">
        <f t="shared" si="162"/>
        <v>0</v>
      </c>
      <c r="O328" s="11">
        <f t="shared" si="162"/>
        <v>0</v>
      </c>
      <c r="P328" s="11">
        <f t="shared" si="162"/>
        <v>0</v>
      </c>
      <c r="Q328" s="11">
        <f t="shared" si="162"/>
        <v>0</v>
      </c>
      <c r="R328" s="11">
        <f t="shared" si="139"/>
        <v>0</v>
      </c>
      <c r="S328" s="11">
        <f t="shared" si="139"/>
        <v>0</v>
      </c>
      <c r="T328" s="11">
        <f t="shared" si="139"/>
        <v>2100</v>
      </c>
      <c r="U328" s="40">
        <f t="shared" si="141"/>
        <v>0.2</v>
      </c>
      <c r="V328" s="11">
        <f t="shared" ref="V328:AD368" si="166">IF($A328="x",BZ328,"")</f>
        <v>12.13224143160449</v>
      </c>
      <c r="W328" s="11">
        <f t="shared" si="166"/>
        <v>857500</v>
      </c>
      <c r="X328" s="11">
        <f t="shared" si="166"/>
        <v>24500</v>
      </c>
      <c r="Y328" s="11">
        <f t="shared" si="166"/>
        <v>36750</v>
      </c>
      <c r="Z328" s="11">
        <f t="shared" si="166"/>
        <v>1.5</v>
      </c>
      <c r="AA328" s="11">
        <f t="shared" si="166"/>
        <v>20.207259421636902</v>
      </c>
      <c r="AB328" s="11">
        <f t="shared" si="165"/>
        <v>2100</v>
      </c>
      <c r="AC328" s="11">
        <f t="shared" si="163"/>
        <v>2100</v>
      </c>
      <c r="AD328" s="11">
        <f t="shared" si="163"/>
        <v>157500</v>
      </c>
      <c r="AE328" s="11">
        <f t="shared" si="163"/>
        <v>10500</v>
      </c>
      <c r="AF328" s="11">
        <f t="shared" si="163"/>
        <v>15750</v>
      </c>
      <c r="AG328" s="11">
        <f t="shared" si="163"/>
        <v>1.5</v>
      </c>
      <c r="AH328" s="11">
        <f t="shared" si="163"/>
        <v>8.6602540378443873</v>
      </c>
      <c r="AI328" s="11">
        <f t="shared" si="163"/>
        <v>0</v>
      </c>
      <c r="AJ328" s="11">
        <f t="shared" si="163"/>
        <v>0</v>
      </c>
      <c r="AK328" s="11">
        <f t="shared" si="163"/>
        <v>0</v>
      </c>
      <c r="AL328" s="11">
        <f t="shared" si="163"/>
        <v>0</v>
      </c>
      <c r="AM328" s="11">
        <f t="shared" si="163"/>
        <v>0</v>
      </c>
      <c r="AN328" s="11">
        <f t="shared" si="163"/>
        <v>0</v>
      </c>
      <c r="AO328" s="11">
        <f t="shared" si="164"/>
        <v>0</v>
      </c>
      <c r="AP328" s="11">
        <f t="shared" si="164"/>
        <v>0</v>
      </c>
      <c r="AQ328" s="11">
        <f t="shared" si="164"/>
        <v>0</v>
      </c>
      <c r="AR328" s="11">
        <f t="shared" si="164"/>
        <v>0</v>
      </c>
      <c r="AS328" s="11">
        <f t="shared" si="164"/>
        <v>0</v>
      </c>
      <c r="AT328" s="11">
        <f t="shared" si="158"/>
        <v>0</v>
      </c>
      <c r="AU328" s="11">
        <f t="shared" si="158"/>
        <v>0</v>
      </c>
      <c r="AV328" s="11">
        <f t="shared" si="158"/>
        <v>0</v>
      </c>
      <c r="AW328" s="11">
        <f t="shared" si="158"/>
        <v>0</v>
      </c>
      <c r="AX328" s="11">
        <f t="shared" si="158"/>
        <v>0</v>
      </c>
      <c r="AY328" s="11">
        <f t="shared" si="158"/>
        <v>0</v>
      </c>
      <c r="AZ328" s="11">
        <f t="shared" si="160"/>
        <v>0</v>
      </c>
      <c r="BA328" s="11">
        <f t="shared" si="160"/>
        <v>0</v>
      </c>
      <c r="BB328" s="11">
        <f t="shared" si="160"/>
        <v>0</v>
      </c>
      <c r="BC328" s="11">
        <f t="shared" si="160"/>
        <v>0</v>
      </c>
      <c r="BD328" s="11">
        <f t="shared" si="160"/>
        <v>0</v>
      </c>
      <c r="BE328" s="11">
        <f t="shared" si="160"/>
        <v>0</v>
      </c>
      <c r="BF328" s="15" t="str">
        <f t="shared" si="142"/>
        <v>ČSN 42 5522</v>
      </c>
      <c r="BG328" s="42">
        <v>16.484999999999999</v>
      </c>
      <c r="BH328" s="17">
        <f t="shared" si="143"/>
        <v>70</v>
      </c>
      <c r="BI328" s="17">
        <f t="shared" si="144"/>
        <v>30</v>
      </c>
      <c r="BX328" s="18">
        <f t="shared" si="161"/>
        <v>2100</v>
      </c>
      <c r="BY328" s="42">
        <v>0.2</v>
      </c>
      <c r="BZ328" s="43">
        <f t="shared" si="145"/>
        <v>12.13224143160449</v>
      </c>
      <c r="CA328" s="18">
        <f t="shared" si="150"/>
        <v>857500</v>
      </c>
      <c r="CB328" s="18">
        <f t="shared" si="151"/>
        <v>24500</v>
      </c>
      <c r="CC328" s="18">
        <f t="shared" si="152"/>
        <v>36750</v>
      </c>
      <c r="CD328" s="25">
        <f t="shared" si="146"/>
        <v>1.5</v>
      </c>
      <c r="CE328" s="26">
        <f t="shared" si="147"/>
        <v>20.207259421636902</v>
      </c>
      <c r="CF328" s="18">
        <f t="shared" si="148"/>
        <v>2100</v>
      </c>
      <c r="CG328" s="18">
        <f t="shared" si="153"/>
        <v>2100</v>
      </c>
      <c r="CH328" s="18">
        <f t="shared" si="154"/>
        <v>157500</v>
      </c>
      <c r="CI328" s="18">
        <f t="shared" si="155"/>
        <v>10500</v>
      </c>
      <c r="CJ328" s="18">
        <f t="shared" si="156"/>
        <v>15750</v>
      </c>
      <c r="CK328" s="25">
        <f t="shared" si="149"/>
        <v>1.5</v>
      </c>
      <c r="CL328" s="26">
        <f t="shared" si="157"/>
        <v>8.6602540378443873</v>
      </c>
      <c r="DJ328" s="20" t="s">
        <v>317</v>
      </c>
    </row>
    <row r="329" spans="1:114" x14ac:dyDescent="0.2">
      <c r="A329" s="15" t="s">
        <v>105</v>
      </c>
      <c r="B329" s="10" t="s">
        <v>429</v>
      </c>
      <c r="C329" s="11">
        <f t="shared" si="140"/>
        <v>21.98</v>
      </c>
      <c r="D329" s="11">
        <f t="shared" si="136"/>
        <v>70</v>
      </c>
      <c r="E329" s="11">
        <f t="shared" si="136"/>
        <v>40</v>
      </c>
      <c r="F329" s="11">
        <f t="shared" si="136"/>
        <v>0</v>
      </c>
      <c r="G329" s="11">
        <f t="shared" si="136"/>
        <v>0</v>
      </c>
      <c r="H329" s="11">
        <f t="shared" si="136"/>
        <v>0</v>
      </c>
      <c r="I329" s="11">
        <f t="shared" si="136"/>
        <v>0</v>
      </c>
      <c r="J329" s="11">
        <f t="shared" si="162"/>
        <v>0</v>
      </c>
      <c r="K329" s="11">
        <f t="shared" si="162"/>
        <v>0</v>
      </c>
      <c r="L329" s="11">
        <f t="shared" si="162"/>
        <v>0</v>
      </c>
      <c r="M329" s="11">
        <f t="shared" si="162"/>
        <v>0</v>
      </c>
      <c r="N329" s="11">
        <f t="shared" si="162"/>
        <v>0</v>
      </c>
      <c r="O329" s="11">
        <f t="shared" si="162"/>
        <v>0</v>
      </c>
      <c r="P329" s="11">
        <f t="shared" si="162"/>
        <v>0</v>
      </c>
      <c r="Q329" s="11">
        <f t="shared" si="162"/>
        <v>0</v>
      </c>
      <c r="R329" s="11">
        <f t="shared" si="139"/>
        <v>0</v>
      </c>
      <c r="S329" s="11">
        <f t="shared" si="139"/>
        <v>0</v>
      </c>
      <c r="T329" s="11">
        <f t="shared" si="139"/>
        <v>2800</v>
      </c>
      <c r="U329" s="40">
        <f t="shared" si="141"/>
        <v>0.22</v>
      </c>
      <c r="V329" s="11">
        <f t="shared" si="166"/>
        <v>10.009099181073704</v>
      </c>
      <c r="W329" s="11">
        <f t="shared" si="166"/>
        <v>1143333.3333333333</v>
      </c>
      <c r="X329" s="11">
        <f t="shared" si="166"/>
        <v>32666.666666666664</v>
      </c>
      <c r="Y329" s="11">
        <f t="shared" si="166"/>
        <v>49000</v>
      </c>
      <c r="Z329" s="11">
        <f t="shared" si="166"/>
        <v>1.5000000000000002</v>
      </c>
      <c r="AA329" s="11">
        <f t="shared" si="166"/>
        <v>20.207259421636902</v>
      </c>
      <c r="AB329" s="11">
        <f t="shared" si="165"/>
        <v>2800</v>
      </c>
      <c r="AC329" s="11">
        <f t="shared" si="163"/>
        <v>2800</v>
      </c>
      <c r="AD329" s="11">
        <f t="shared" si="163"/>
        <v>373333.33333333331</v>
      </c>
      <c r="AE329" s="11">
        <f t="shared" si="163"/>
        <v>18666.666666666664</v>
      </c>
      <c r="AF329" s="11">
        <f t="shared" si="163"/>
        <v>28000</v>
      </c>
      <c r="AG329" s="11">
        <f t="shared" si="163"/>
        <v>1.5000000000000002</v>
      </c>
      <c r="AH329" s="11">
        <f t="shared" si="163"/>
        <v>11.547005383792515</v>
      </c>
      <c r="AI329" s="11">
        <f t="shared" si="163"/>
        <v>0</v>
      </c>
      <c r="AJ329" s="11">
        <f t="shared" si="163"/>
        <v>0</v>
      </c>
      <c r="AK329" s="11">
        <f t="shared" si="163"/>
        <v>0</v>
      </c>
      <c r="AL329" s="11">
        <f t="shared" si="163"/>
        <v>0</v>
      </c>
      <c r="AM329" s="11">
        <f t="shared" si="163"/>
        <v>0</v>
      </c>
      <c r="AN329" s="11">
        <f t="shared" si="163"/>
        <v>0</v>
      </c>
      <c r="AO329" s="11">
        <f t="shared" si="164"/>
        <v>0</v>
      </c>
      <c r="AP329" s="11">
        <f t="shared" si="164"/>
        <v>0</v>
      </c>
      <c r="AQ329" s="11">
        <f t="shared" si="164"/>
        <v>0</v>
      </c>
      <c r="AR329" s="11">
        <f t="shared" si="164"/>
        <v>0</v>
      </c>
      <c r="AS329" s="11">
        <f t="shared" si="164"/>
        <v>0</v>
      </c>
      <c r="AT329" s="11">
        <f t="shared" si="158"/>
        <v>0</v>
      </c>
      <c r="AU329" s="11">
        <f t="shared" si="158"/>
        <v>0</v>
      </c>
      <c r="AV329" s="11">
        <f t="shared" si="158"/>
        <v>0</v>
      </c>
      <c r="AW329" s="11">
        <f t="shared" si="158"/>
        <v>0</v>
      </c>
      <c r="AX329" s="11">
        <f t="shared" si="158"/>
        <v>0</v>
      </c>
      <c r="AY329" s="11">
        <f t="shared" si="158"/>
        <v>0</v>
      </c>
      <c r="AZ329" s="11">
        <f t="shared" si="160"/>
        <v>0</v>
      </c>
      <c r="BA329" s="11">
        <f t="shared" si="160"/>
        <v>0</v>
      </c>
      <c r="BB329" s="11">
        <f t="shared" si="160"/>
        <v>0</v>
      </c>
      <c r="BC329" s="11">
        <f t="shared" si="160"/>
        <v>0</v>
      </c>
      <c r="BD329" s="11">
        <f t="shared" si="160"/>
        <v>0</v>
      </c>
      <c r="BE329" s="11">
        <f t="shared" si="160"/>
        <v>0</v>
      </c>
      <c r="BF329" s="15" t="str">
        <f t="shared" si="142"/>
        <v>ČSN 42 5522</v>
      </c>
      <c r="BG329" s="42">
        <v>21.98</v>
      </c>
      <c r="BH329" s="17">
        <f t="shared" si="143"/>
        <v>70</v>
      </c>
      <c r="BI329" s="17">
        <f t="shared" si="144"/>
        <v>40</v>
      </c>
      <c r="BX329" s="18">
        <f t="shared" si="161"/>
        <v>2800</v>
      </c>
      <c r="BY329" s="42">
        <v>0.22</v>
      </c>
      <c r="BZ329" s="43">
        <f t="shared" si="145"/>
        <v>10.009099181073704</v>
      </c>
      <c r="CA329" s="18">
        <f t="shared" si="150"/>
        <v>1143333.3333333333</v>
      </c>
      <c r="CB329" s="18">
        <f t="shared" si="151"/>
        <v>32666.666666666664</v>
      </c>
      <c r="CC329" s="18">
        <f t="shared" si="152"/>
        <v>49000</v>
      </c>
      <c r="CD329" s="25">
        <f t="shared" si="146"/>
        <v>1.5000000000000002</v>
      </c>
      <c r="CE329" s="26">
        <f t="shared" si="147"/>
        <v>20.207259421636902</v>
      </c>
      <c r="CF329" s="18">
        <f t="shared" si="148"/>
        <v>2800</v>
      </c>
      <c r="CG329" s="18">
        <f t="shared" si="153"/>
        <v>2800</v>
      </c>
      <c r="CH329" s="18">
        <f t="shared" si="154"/>
        <v>373333.33333333331</v>
      </c>
      <c r="CI329" s="18">
        <f t="shared" si="155"/>
        <v>18666.666666666664</v>
      </c>
      <c r="CJ329" s="18">
        <f t="shared" si="156"/>
        <v>28000</v>
      </c>
      <c r="CK329" s="25">
        <f t="shared" si="149"/>
        <v>1.5000000000000002</v>
      </c>
      <c r="CL329" s="26">
        <f t="shared" si="157"/>
        <v>11.547005383792515</v>
      </c>
      <c r="DJ329" s="20" t="s">
        <v>317</v>
      </c>
    </row>
    <row r="330" spans="1:114" x14ac:dyDescent="0.2">
      <c r="A330" s="15" t="s">
        <v>105</v>
      </c>
      <c r="B330" s="10" t="s">
        <v>430</v>
      </c>
      <c r="C330" s="11">
        <f t="shared" si="140"/>
        <v>3.14</v>
      </c>
      <c r="D330" s="11">
        <f t="shared" si="136"/>
        <v>80</v>
      </c>
      <c r="E330" s="11">
        <f t="shared" si="136"/>
        <v>5</v>
      </c>
      <c r="F330" s="11">
        <f t="shared" si="136"/>
        <v>0</v>
      </c>
      <c r="G330" s="11">
        <f t="shared" si="136"/>
        <v>0</v>
      </c>
      <c r="H330" s="11">
        <f t="shared" si="136"/>
        <v>0</v>
      </c>
      <c r="I330" s="11">
        <f t="shared" si="136"/>
        <v>0</v>
      </c>
      <c r="J330" s="11">
        <f t="shared" si="162"/>
        <v>0</v>
      </c>
      <c r="K330" s="11">
        <f t="shared" si="162"/>
        <v>0</v>
      </c>
      <c r="L330" s="11">
        <f t="shared" si="162"/>
        <v>0</v>
      </c>
      <c r="M330" s="11">
        <f t="shared" si="162"/>
        <v>0</v>
      </c>
      <c r="N330" s="11">
        <f t="shared" si="162"/>
        <v>0</v>
      </c>
      <c r="O330" s="11">
        <f t="shared" si="162"/>
        <v>0</v>
      </c>
      <c r="P330" s="11">
        <f t="shared" si="162"/>
        <v>0</v>
      </c>
      <c r="Q330" s="11">
        <f t="shared" si="162"/>
        <v>0</v>
      </c>
      <c r="R330" s="11">
        <f t="shared" si="139"/>
        <v>0</v>
      </c>
      <c r="S330" s="11">
        <f t="shared" si="139"/>
        <v>0</v>
      </c>
      <c r="T330" s="11">
        <f t="shared" si="139"/>
        <v>400</v>
      </c>
      <c r="U330" s="40">
        <f t="shared" si="141"/>
        <v>0.17</v>
      </c>
      <c r="V330" s="11">
        <f t="shared" si="166"/>
        <v>54.140127388535042</v>
      </c>
      <c r="W330" s="11">
        <f t="shared" si="166"/>
        <v>213333.33333333331</v>
      </c>
      <c r="X330" s="11">
        <f t="shared" si="166"/>
        <v>5333.333333333333</v>
      </c>
      <c r="Y330" s="11">
        <f t="shared" si="166"/>
        <v>8000</v>
      </c>
      <c r="Z330" s="11">
        <f t="shared" si="166"/>
        <v>1.5</v>
      </c>
      <c r="AA330" s="11">
        <f t="shared" si="166"/>
        <v>23.094010767585029</v>
      </c>
      <c r="AB330" s="11">
        <f t="shared" si="165"/>
        <v>400</v>
      </c>
      <c r="AC330" s="11">
        <f t="shared" si="163"/>
        <v>400</v>
      </c>
      <c r="AD330" s="11">
        <f t="shared" si="163"/>
        <v>833.33333333333326</v>
      </c>
      <c r="AE330" s="11">
        <f t="shared" si="163"/>
        <v>333.33333333333331</v>
      </c>
      <c r="AF330" s="11">
        <f t="shared" si="163"/>
        <v>500</v>
      </c>
      <c r="AG330" s="11">
        <f t="shared" si="163"/>
        <v>1.5</v>
      </c>
      <c r="AH330" s="11">
        <f t="shared" si="163"/>
        <v>1.4433756729740643</v>
      </c>
      <c r="AI330" s="11">
        <f t="shared" si="163"/>
        <v>0</v>
      </c>
      <c r="AJ330" s="11">
        <f t="shared" si="163"/>
        <v>0</v>
      </c>
      <c r="AK330" s="11">
        <f t="shared" si="163"/>
        <v>0</v>
      </c>
      <c r="AL330" s="11">
        <f t="shared" si="163"/>
        <v>0</v>
      </c>
      <c r="AM330" s="11">
        <f t="shared" si="163"/>
        <v>0</v>
      </c>
      <c r="AN330" s="11">
        <f t="shared" si="163"/>
        <v>0</v>
      </c>
      <c r="AO330" s="11">
        <f t="shared" si="164"/>
        <v>0</v>
      </c>
      <c r="AP330" s="11">
        <f t="shared" si="164"/>
        <v>0</v>
      </c>
      <c r="AQ330" s="11">
        <f t="shared" si="164"/>
        <v>0</v>
      </c>
      <c r="AR330" s="11">
        <f t="shared" si="164"/>
        <v>0</v>
      </c>
      <c r="AS330" s="11">
        <f t="shared" si="164"/>
        <v>0</v>
      </c>
      <c r="AT330" s="11">
        <f t="shared" si="158"/>
        <v>0</v>
      </c>
      <c r="AU330" s="11">
        <f t="shared" si="158"/>
        <v>0</v>
      </c>
      <c r="AV330" s="11">
        <f t="shared" si="158"/>
        <v>0</v>
      </c>
      <c r="AW330" s="11">
        <f t="shared" si="158"/>
        <v>0</v>
      </c>
      <c r="AX330" s="11">
        <f t="shared" si="158"/>
        <v>0</v>
      </c>
      <c r="AY330" s="11">
        <f t="shared" si="158"/>
        <v>0</v>
      </c>
      <c r="AZ330" s="11">
        <f t="shared" si="160"/>
        <v>0</v>
      </c>
      <c r="BA330" s="11">
        <f t="shared" si="160"/>
        <v>0</v>
      </c>
      <c r="BB330" s="11">
        <f t="shared" si="160"/>
        <v>0</v>
      </c>
      <c r="BC330" s="11">
        <f t="shared" si="160"/>
        <v>0</v>
      </c>
      <c r="BD330" s="11">
        <f t="shared" si="160"/>
        <v>0</v>
      </c>
      <c r="BE330" s="11">
        <f t="shared" si="160"/>
        <v>0</v>
      </c>
      <c r="BF330" s="15" t="str">
        <f t="shared" si="142"/>
        <v>ČSN 42 5522</v>
      </c>
      <c r="BG330" s="42">
        <v>3.14</v>
      </c>
      <c r="BH330" s="17">
        <f t="shared" si="143"/>
        <v>80</v>
      </c>
      <c r="BI330" s="17">
        <f t="shared" si="144"/>
        <v>5</v>
      </c>
      <c r="BX330" s="18">
        <f t="shared" si="161"/>
        <v>400</v>
      </c>
      <c r="BY330" s="42">
        <v>0.17</v>
      </c>
      <c r="BZ330" s="43">
        <f t="shared" si="145"/>
        <v>54.140127388535042</v>
      </c>
      <c r="CA330" s="18">
        <f t="shared" si="150"/>
        <v>213333.33333333331</v>
      </c>
      <c r="CB330" s="18">
        <f t="shared" si="151"/>
        <v>5333.333333333333</v>
      </c>
      <c r="CC330" s="18">
        <f t="shared" si="152"/>
        <v>8000</v>
      </c>
      <c r="CD330" s="25">
        <f t="shared" si="146"/>
        <v>1.5</v>
      </c>
      <c r="CE330" s="26">
        <f t="shared" si="147"/>
        <v>23.094010767585029</v>
      </c>
      <c r="CF330" s="18">
        <f t="shared" si="148"/>
        <v>400</v>
      </c>
      <c r="CG330" s="18">
        <f t="shared" si="153"/>
        <v>400</v>
      </c>
      <c r="CH330" s="18">
        <f t="shared" si="154"/>
        <v>833.33333333333326</v>
      </c>
      <c r="CI330" s="18">
        <f t="shared" si="155"/>
        <v>333.33333333333331</v>
      </c>
      <c r="CJ330" s="18">
        <f t="shared" si="156"/>
        <v>500</v>
      </c>
      <c r="CK330" s="25">
        <f t="shared" si="149"/>
        <v>1.5</v>
      </c>
      <c r="CL330" s="26">
        <f t="shared" si="157"/>
        <v>1.4433756729740643</v>
      </c>
      <c r="DJ330" s="20" t="s">
        <v>317</v>
      </c>
    </row>
    <row r="331" spans="1:114" x14ac:dyDescent="0.2">
      <c r="A331" s="15" t="s">
        <v>105</v>
      </c>
      <c r="B331" s="10" t="s">
        <v>431</v>
      </c>
      <c r="C331" s="11">
        <f t="shared" si="140"/>
        <v>3.7679999999999998</v>
      </c>
      <c r="D331" s="11">
        <f t="shared" si="136"/>
        <v>80</v>
      </c>
      <c r="E331" s="11">
        <f t="shared" si="136"/>
        <v>6</v>
      </c>
      <c r="F331" s="11">
        <f t="shared" si="136"/>
        <v>0</v>
      </c>
      <c r="G331" s="11">
        <f t="shared" si="136"/>
        <v>0</v>
      </c>
      <c r="H331" s="11">
        <f t="shared" si="136"/>
        <v>0</v>
      </c>
      <c r="I331" s="11">
        <f t="shared" si="136"/>
        <v>0</v>
      </c>
      <c r="J331" s="11">
        <f t="shared" si="162"/>
        <v>0</v>
      </c>
      <c r="K331" s="11">
        <f t="shared" si="162"/>
        <v>0</v>
      </c>
      <c r="L331" s="11">
        <f t="shared" si="162"/>
        <v>0</v>
      </c>
      <c r="M331" s="11">
        <f t="shared" si="162"/>
        <v>0</v>
      </c>
      <c r="N331" s="11">
        <f t="shared" si="162"/>
        <v>0</v>
      </c>
      <c r="O331" s="11">
        <f t="shared" si="162"/>
        <v>0</v>
      </c>
      <c r="P331" s="11">
        <f t="shared" si="162"/>
        <v>0</v>
      </c>
      <c r="Q331" s="11">
        <f t="shared" si="162"/>
        <v>0</v>
      </c>
      <c r="R331" s="11">
        <f t="shared" si="139"/>
        <v>0</v>
      </c>
      <c r="S331" s="11">
        <f t="shared" si="139"/>
        <v>0</v>
      </c>
      <c r="T331" s="11">
        <f t="shared" si="139"/>
        <v>480</v>
      </c>
      <c r="U331" s="40">
        <f t="shared" si="141"/>
        <v>0.17199999999999999</v>
      </c>
      <c r="V331" s="11">
        <f t="shared" si="166"/>
        <v>45.647558386411887</v>
      </c>
      <c r="W331" s="11">
        <f t="shared" si="166"/>
        <v>256000</v>
      </c>
      <c r="X331" s="11">
        <f t="shared" si="166"/>
        <v>6400</v>
      </c>
      <c r="Y331" s="11">
        <f t="shared" si="166"/>
        <v>9600</v>
      </c>
      <c r="Z331" s="11">
        <f t="shared" si="166"/>
        <v>1.5</v>
      </c>
      <c r="AA331" s="11">
        <f t="shared" si="166"/>
        <v>23.094010767585033</v>
      </c>
      <c r="AB331" s="11">
        <f t="shared" si="165"/>
        <v>480</v>
      </c>
      <c r="AC331" s="11">
        <f t="shared" si="163"/>
        <v>480</v>
      </c>
      <c r="AD331" s="11">
        <f t="shared" si="163"/>
        <v>1439.9999999999998</v>
      </c>
      <c r="AE331" s="11">
        <f t="shared" si="163"/>
        <v>479.99999999999994</v>
      </c>
      <c r="AF331" s="11">
        <f t="shared" si="163"/>
        <v>720</v>
      </c>
      <c r="AG331" s="11">
        <f t="shared" si="163"/>
        <v>1.5000000000000002</v>
      </c>
      <c r="AH331" s="11">
        <f t="shared" si="163"/>
        <v>1.7320508075688772</v>
      </c>
      <c r="AI331" s="11">
        <f t="shared" si="163"/>
        <v>0</v>
      </c>
      <c r="AJ331" s="11">
        <f t="shared" si="163"/>
        <v>0</v>
      </c>
      <c r="AK331" s="11">
        <f t="shared" si="163"/>
        <v>0</v>
      </c>
      <c r="AL331" s="11">
        <f t="shared" si="163"/>
        <v>0</v>
      </c>
      <c r="AM331" s="11">
        <f t="shared" si="163"/>
        <v>0</v>
      </c>
      <c r="AN331" s="11">
        <f t="shared" si="163"/>
        <v>0</v>
      </c>
      <c r="AO331" s="11">
        <f t="shared" si="164"/>
        <v>0</v>
      </c>
      <c r="AP331" s="11">
        <f t="shared" si="164"/>
        <v>0</v>
      </c>
      <c r="AQ331" s="11">
        <f t="shared" si="164"/>
        <v>0</v>
      </c>
      <c r="AR331" s="11">
        <f t="shared" si="164"/>
        <v>0</v>
      </c>
      <c r="AS331" s="11">
        <f t="shared" si="164"/>
        <v>0</v>
      </c>
      <c r="AT331" s="11">
        <f t="shared" si="158"/>
        <v>0</v>
      </c>
      <c r="AU331" s="11">
        <f t="shared" si="158"/>
        <v>0</v>
      </c>
      <c r="AV331" s="11">
        <f t="shared" si="158"/>
        <v>0</v>
      </c>
      <c r="AW331" s="11">
        <f t="shared" si="158"/>
        <v>0</v>
      </c>
      <c r="AX331" s="11">
        <f t="shared" si="158"/>
        <v>0</v>
      </c>
      <c r="AY331" s="11">
        <f t="shared" si="158"/>
        <v>0</v>
      </c>
      <c r="AZ331" s="11">
        <f t="shared" si="160"/>
        <v>0</v>
      </c>
      <c r="BA331" s="11">
        <f t="shared" si="160"/>
        <v>0</v>
      </c>
      <c r="BB331" s="11">
        <f t="shared" si="160"/>
        <v>0</v>
      </c>
      <c r="BC331" s="11">
        <f t="shared" si="160"/>
        <v>0</v>
      </c>
      <c r="BD331" s="11">
        <f t="shared" si="160"/>
        <v>0</v>
      </c>
      <c r="BE331" s="11">
        <f t="shared" si="160"/>
        <v>0</v>
      </c>
      <c r="BF331" s="15" t="str">
        <f t="shared" si="142"/>
        <v>ČSN 42 5522</v>
      </c>
      <c r="BG331" s="42">
        <v>3.7679999999999998</v>
      </c>
      <c r="BH331" s="17">
        <f t="shared" si="143"/>
        <v>80</v>
      </c>
      <c r="BI331" s="17">
        <f t="shared" si="144"/>
        <v>6</v>
      </c>
      <c r="BX331" s="18">
        <f t="shared" si="161"/>
        <v>480</v>
      </c>
      <c r="BY331" s="42">
        <v>0.17199999999999999</v>
      </c>
      <c r="BZ331" s="43">
        <f t="shared" si="145"/>
        <v>45.647558386411887</v>
      </c>
      <c r="CA331" s="18">
        <f t="shared" si="150"/>
        <v>256000</v>
      </c>
      <c r="CB331" s="18">
        <f t="shared" si="151"/>
        <v>6400</v>
      </c>
      <c r="CC331" s="18">
        <f t="shared" si="152"/>
        <v>9600</v>
      </c>
      <c r="CD331" s="25">
        <f t="shared" si="146"/>
        <v>1.5</v>
      </c>
      <c r="CE331" s="26">
        <f t="shared" si="147"/>
        <v>23.094010767585033</v>
      </c>
      <c r="CF331" s="18">
        <f t="shared" si="148"/>
        <v>480</v>
      </c>
      <c r="CG331" s="18">
        <f t="shared" si="153"/>
        <v>480</v>
      </c>
      <c r="CH331" s="18">
        <f t="shared" si="154"/>
        <v>1439.9999999999998</v>
      </c>
      <c r="CI331" s="18">
        <f t="shared" si="155"/>
        <v>479.99999999999994</v>
      </c>
      <c r="CJ331" s="18">
        <f t="shared" si="156"/>
        <v>720</v>
      </c>
      <c r="CK331" s="25">
        <f t="shared" si="149"/>
        <v>1.5000000000000002</v>
      </c>
      <c r="CL331" s="26">
        <f t="shared" si="157"/>
        <v>1.7320508075688772</v>
      </c>
      <c r="DJ331" s="20" t="s">
        <v>317</v>
      </c>
    </row>
    <row r="332" spans="1:114" x14ac:dyDescent="0.2">
      <c r="A332" s="15" t="s">
        <v>105</v>
      </c>
      <c r="B332" s="10" t="s">
        <v>432</v>
      </c>
      <c r="C332" s="11">
        <f t="shared" si="140"/>
        <v>4.3959999999999999</v>
      </c>
      <c r="D332" s="11">
        <f t="shared" si="136"/>
        <v>80</v>
      </c>
      <c r="E332" s="11">
        <f t="shared" si="136"/>
        <v>7</v>
      </c>
      <c r="F332" s="11">
        <f t="shared" si="136"/>
        <v>0</v>
      </c>
      <c r="G332" s="11">
        <f t="shared" si="136"/>
        <v>0</v>
      </c>
      <c r="H332" s="11">
        <f t="shared" si="136"/>
        <v>0</v>
      </c>
      <c r="I332" s="11">
        <f t="shared" si="136"/>
        <v>0</v>
      </c>
      <c r="J332" s="11">
        <f t="shared" si="162"/>
        <v>0</v>
      </c>
      <c r="K332" s="11">
        <f t="shared" si="162"/>
        <v>0</v>
      </c>
      <c r="L332" s="11">
        <f t="shared" si="162"/>
        <v>0</v>
      </c>
      <c r="M332" s="11">
        <f t="shared" si="162"/>
        <v>0</v>
      </c>
      <c r="N332" s="11">
        <f t="shared" si="162"/>
        <v>0</v>
      </c>
      <c r="O332" s="11">
        <f t="shared" si="162"/>
        <v>0</v>
      </c>
      <c r="P332" s="11">
        <f t="shared" si="162"/>
        <v>0</v>
      </c>
      <c r="Q332" s="11">
        <f t="shared" si="162"/>
        <v>0</v>
      </c>
      <c r="R332" s="11">
        <f t="shared" si="139"/>
        <v>0</v>
      </c>
      <c r="S332" s="11">
        <f t="shared" si="139"/>
        <v>0</v>
      </c>
      <c r="T332" s="11">
        <f t="shared" si="139"/>
        <v>560</v>
      </c>
      <c r="U332" s="40">
        <f t="shared" si="141"/>
        <v>0.17399999999999999</v>
      </c>
      <c r="V332" s="11">
        <f t="shared" si="166"/>
        <v>39.581437670609645</v>
      </c>
      <c r="W332" s="11">
        <f t="shared" si="166"/>
        <v>298666.66666666663</v>
      </c>
      <c r="X332" s="11">
        <f t="shared" si="166"/>
        <v>7466.6666666666661</v>
      </c>
      <c r="Y332" s="11">
        <f t="shared" si="166"/>
        <v>11200</v>
      </c>
      <c r="Z332" s="11">
        <f t="shared" si="166"/>
        <v>1.5000000000000002</v>
      </c>
      <c r="AA332" s="11">
        <f t="shared" si="166"/>
        <v>23.094010767585029</v>
      </c>
      <c r="AB332" s="11">
        <f t="shared" si="165"/>
        <v>560</v>
      </c>
      <c r="AC332" s="11">
        <f t="shared" si="163"/>
        <v>560</v>
      </c>
      <c r="AD332" s="11">
        <f t="shared" si="163"/>
        <v>2286.6666666666665</v>
      </c>
      <c r="AE332" s="11">
        <f t="shared" si="163"/>
        <v>653.33333333333326</v>
      </c>
      <c r="AF332" s="11">
        <f t="shared" si="163"/>
        <v>980</v>
      </c>
      <c r="AG332" s="11">
        <f t="shared" si="163"/>
        <v>1.5000000000000002</v>
      </c>
      <c r="AH332" s="11">
        <f t="shared" si="163"/>
        <v>2.0207259421636903</v>
      </c>
      <c r="AI332" s="11">
        <f t="shared" si="163"/>
        <v>0</v>
      </c>
      <c r="AJ332" s="11">
        <f t="shared" si="163"/>
        <v>0</v>
      </c>
      <c r="AK332" s="11">
        <f t="shared" si="163"/>
        <v>0</v>
      </c>
      <c r="AL332" s="11">
        <f t="shared" si="163"/>
        <v>0</v>
      </c>
      <c r="AM332" s="11">
        <f t="shared" si="163"/>
        <v>0</v>
      </c>
      <c r="AN332" s="11">
        <f t="shared" si="163"/>
        <v>0</v>
      </c>
      <c r="AO332" s="11">
        <f t="shared" si="164"/>
        <v>0</v>
      </c>
      <c r="AP332" s="11">
        <f t="shared" si="164"/>
        <v>0</v>
      </c>
      <c r="AQ332" s="11">
        <f t="shared" si="164"/>
        <v>0</v>
      </c>
      <c r="AR332" s="11">
        <f t="shared" si="164"/>
        <v>0</v>
      </c>
      <c r="AS332" s="11">
        <f t="shared" si="164"/>
        <v>0</v>
      </c>
      <c r="AT332" s="11">
        <f t="shared" si="164"/>
        <v>0</v>
      </c>
      <c r="AU332" s="11">
        <f t="shared" si="164"/>
        <v>0</v>
      </c>
      <c r="AV332" s="11">
        <f t="shared" si="164"/>
        <v>0</v>
      </c>
      <c r="AW332" s="11">
        <f t="shared" si="164"/>
        <v>0</v>
      </c>
      <c r="AX332" s="11">
        <f t="shared" si="164"/>
        <v>0</v>
      </c>
      <c r="AY332" s="11">
        <f t="shared" si="164"/>
        <v>0</v>
      </c>
      <c r="AZ332" s="11">
        <f t="shared" si="160"/>
        <v>0</v>
      </c>
      <c r="BA332" s="11">
        <f t="shared" si="160"/>
        <v>0</v>
      </c>
      <c r="BB332" s="11">
        <f t="shared" si="160"/>
        <v>0</v>
      </c>
      <c r="BC332" s="11">
        <f t="shared" si="160"/>
        <v>0</v>
      </c>
      <c r="BD332" s="11">
        <f t="shared" si="160"/>
        <v>0</v>
      </c>
      <c r="BE332" s="11">
        <f t="shared" si="160"/>
        <v>0</v>
      </c>
      <c r="BF332" s="15" t="str">
        <f t="shared" si="142"/>
        <v>ČSN 42 5522</v>
      </c>
      <c r="BG332" s="42">
        <v>4.3959999999999999</v>
      </c>
      <c r="BH332" s="17">
        <f t="shared" si="143"/>
        <v>80</v>
      </c>
      <c r="BI332" s="17">
        <f t="shared" si="144"/>
        <v>7</v>
      </c>
      <c r="BX332" s="18">
        <f t="shared" si="161"/>
        <v>560</v>
      </c>
      <c r="BY332" s="42">
        <v>0.17399999999999999</v>
      </c>
      <c r="BZ332" s="43">
        <f t="shared" si="145"/>
        <v>39.581437670609645</v>
      </c>
      <c r="CA332" s="18">
        <f t="shared" si="150"/>
        <v>298666.66666666663</v>
      </c>
      <c r="CB332" s="18">
        <f t="shared" si="151"/>
        <v>7466.6666666666661</v>
      </c>
      <c r="CC332" s="18">
        <f t="shared" si="152"/>
        <v>11200</v>
      </c>
      <c r="CD332" s="25">
        <f t="shared" si="146"/>
        <v>1.5000000000000002</v>
      </c>
      <c r="CE332" s="26">
        <f t="shared" si="147"/>
        <v>23.094010767585029</v>
      </c>
      <c r="CF332" s="18">
        <f t="shared" si="148"/>
        <v>560</v>
      </c>
      <c r="CG332" s="18">
        <f t="shared" si="153"/>
        <v>560</v>
      </c>
      <c r="CH332" s="18">
        <f t="shared" si="154"/>
        <v>2286.6666666666665</v>
      </c>
      <c r="CI332" s="18">
        <f t="shared" si="155"/>
        <v>653.33333333333326</v>
      </c>
      <c r="CJ332" s="18">
        <f t="shared" si="156"/>
        <v>980</v>
      </c>
      <c r="CK332" s="25">
        <f t="shared" si="149"/>
        <v>1.5000000000000002</v>
      </c>
      <c r="CL332" s="26">
        <f t="shared" si="157"/>
        <v>2.0207259421636903</v>
      </c>
      <c r="DJ332" s="20" t="s">
        <v>317</v>
      </c>
    </row>
    <row r="333" spans="1:114" x14ac:dyDescent="0.2">
      <c r="A333" s="15" t="s">
        <v>105</v>
      </c>
      <c r="B333" s="10" t="s">
        <v>433</v>
      </c>
      <c r="C333" s="11">
        <f t="shared" si="140"/>
        <v>5.024</v>
      </c>
      <c r="D333" s="11">
        <f t="shared" si="136"/>
        <v>80</v>
      </c>
      <c r="E333" s="11">
        <f t="shared" si="136"/>
        <v>8</v>
      </c>
      <c r="F333" s="11">
        <f t="shared" si="136"/>
        <v>0</v>
      </c>
      <c r="G333" s="11">
        <f t="shared" ref="G333:R363" si="167">IF($A333="x",BK333,"")</f>
        <v>0</v>
      </c>
      <c r="H333" s="11">
        <f t="shared" si="167"/>
        <v>0</v>
      </c>
      <c r="I333" s="11">
        <f t="shared" si="167"/>
        <v>0</v>
      </c>
      <c r="J333" s="11">
        <f t="shared" si="162"/>
        <v>0</v>
      </c>
      <c r="K333" s="11">
        <f t="shared" si="162"/>
        <v>0</v>
      </c>
      <c r="L333" s="11">
        <f t="shared" si="162"/>
        <v>0</v>
      </c>
      <c r="M333" s="11">
        <f t="shared" si="162"/>
        <v>0</v>
      </c>
      <c r="N333" s="11">
        <f t="shared" si="162"/>
        <v>0</v>
      </c>
      <c r="O333" s="11">
        <f t="shared" si="162"/>
        <v>0</v>
      </c>
      <c r="P333" s="11">
        <f t="shared" si="162"/>
        <v>0</v>
      </c>
      <c r="Q333" s="11">
        <f t="shared" si="162"/>
        <v>0</v>
      </c>
      <c r="R333" s="11">
        <f t="shared" si="139"/>
        <v>0</v>
      </c>
      <c r="S333" s="11">
        <f t="shared" si="139"/>
        <v>0</v>
      </c>
      <c r="T333" s="11">
        <f t="shared" si="139"/>
        <v>640</v>
      </c>
      <c r="U333" s="40">
        <f t="shared" si="141"/>
        <v>0.17599999999999999</v>
      </c>
      <c r="V333" s="11">
        <f t="shared" si="166"/>
        <v>35.031847133757964</v>
      </c>
      <c r="W333" s="11">
        <f t="shared" si="166"/>
        <v>341333.33333333331</v>
      </c>
      <c r="X333" s="11">
        <f t="shared" si="166"/>
        <v>8533.3333333333321</v>
      </c>
      <c r="Y333" s="11">
        <f t="shared" si="166"/>
        <v>12800</v>
      </c>
      <c r="Z333" s="11">
        <f t="shared" si="166"/>
        <v>1.5000000000000002</v>
      </c>
      <c r="AA333" s="11">
        <f t="shared" si="166"/>
        <v>23.094010767585029</v>
      </c>
      <c r="AB333" s="11">
        <f t="shared" si="165"/>
        <v>640</v>
      </c>
      <c r="AC333" s="11">
        <f t="shared" si="163"/>
        <v>640</v>
      </c>
      <c r="AD333" s="11">
        <f t="shared" si="163"/>
        <v>3413.333333333333</v>
      </c>
      <c r="AE333" s="11">
        <f t="shared" si="163"/>
        <v>853.33333333333326</v>
      </c>
      <c r="AF333" s="11">
        <f t="shared" si="163"/>
        <v>1280</v>
      </c>
      <c r="AG333" s="11">
        <f t="shared" si="163"/>
        <v>1.5000000000000002</v>
      </c>
      <c r="AH333" s="11">
        <f t="shared" si="163"/>
        <v>2.3094010767585029</v>
      </c>
      <c r="AI333" s="11">
        <f t="shared" ref="AI333:AU358" si="168">IF($A333="x",CM333,"")</f>
        <v>0</v>
      </c>
      <c r="AJ333" s="11">
        <f t="shared" si="168"/>
        <v>0</v>
      </c>
      <c r="AK333" s="11">
        <f t="shared" si="168"/>
        <v>0</v>
      </c>
      <c r="AL333" s="11">
        <f t="shared" si="168"/>
        <v>0</v>
      </c>
      <c r="AM333" s="11">
        <f t="shared" si="168"/>
        <v>0</v>
      </c>
      <c r="AN333" s="11">
        <f t="shared" si="168"/>
        <v>0</v>
      </c>
      <c r="AO333" s="11">
        <f t="shared" si="164"/>
        <v>0</v>
      </c>
      <c r="AP333" s="11">
        <f t="shared" si="164"/>
        <v>0</v>
      </c>
      <c r="AQ333" s="11">
        <f t="shared" si="164"/>
        <v>0</v>
      </c>
      <c r="AR333" s="11">
        <f t="shared" si="164"/>
        <v>0</v>
      </c>
      <c r="AS333" s="11">
        <f t="shared" si="164"/>
        <v>0</v>
      </c>
      <c r="AT333" s="11">
        <f t="shared" si="164"/>
        <v>0</v>
      </c>
      <c r="AU333" s="11">
        <f t="shared" si="164"/>
        <v>0</v>
      </c>
      <c r="AV333" s="11">
        <f t="shared" si="164"/>
        <v>0</v>
      </c>
      <c r="AW333" s="11">
        <f t="shared" si="164"/>
        <v>0</v>
      </c>
      <c r="AX333" s="11">
        <f t="shared" si="164"/>
        <v>0</v>
      </c>
      <c r="AY333" s="11">
        <f t="shared" si="164"/>
        <v>0</v>
      </c>
      <c r="AZ333" s="11">
        <f t="shared" si="160"/>
        <v>0</v>
      </c>
      <c r="BA333" s="11">
        <f t="shared" si="160"/>
        <v>0</v>
      </c>
      <c r="BB333" s="11">
        <f t="shared" si="160"/>
        <v>0</v>
      </c>
      <c r="BC333" s="11">
        <f t="shared" ref="BC333:BE396" si="169">IF($A333="x",DG333,"")</f>
        <v>0</v>
      </c>
      <c r="BD333" s="11">
        <f t="shared" si="169"/>
        <v>0</v>
      </c>
      <c r="BE333" s="11">
        <f t="shared" si="169"/>
        <v>0</v>
      </c>
      <c r="BF333" s="15" t="str">
        <f t="shared" si="142"/>
        <v>ČSN 42 5522</v>
      </c>
      <c r="BG333" s="42">
        <v>5.024</v>
      </c>
      <c r="BH333" s="17">
        <f t="shared" si="143"/>
        <v>80</v>
      </c>
      <c r="BI333" s="17">
        <f t="shared" si="144"/>
        <v>8</v>
      </c>
      <c r="BX333" s="18">
        <f t="shared" si="161"/>
        <v>640</v>
      </c>
      <c r="BY333" s="42">
        <v>0.17599999999999999</v>
      </c>
      <c r="BZ333" s="43">
        <f t="shared" si="145"/>
        <v>35.031847133757964</v>
      </c>
      <c r="CA333" s="18">
        <f t="shared" si="150"/>
        <v>341333.33333333331</v>
      </c>
      <c r="CB333" s="18">
        <f t="shared" si="151"/>
        <v>8533.3333333333321</v>
      </c>
      <c r="CC333" s="18">
        <f t="shared" si="152"/>
        <v>12800</v>
      </c>
      <c r="CD333" s="25">
        <f t="shared" si="146"/>
        <v>1.5000000000000002</v>
      </c>
      <c r="CE333" s="26">
        <f t="shared" si="147"/>
        <v>23.094010767585029</v>
      </c>
      <c r="CF333" s="18">
        <f t="shared" si="148"/>
        <v>640</v>
      </c>
      <c r="CG333" s="18">
        <f t="shared" si="153"/>
        <v>640</v>
      </c>
      <c r="CH333" s="18">
        <f t="shared" si="154"/>
        <v>3413.333333333333</v>
      </c>
      <c r="CI333" s="18">
        <f t="shared" si="155"/>
        <v>853.33333333333326</v>
      </c>
      <c r="CJ333" s="18">
        <f t="shared" si="156"/>
        <v>1280</v>
      </c>
      <c r="CK333" s="25">
        <f t="shared" si="149"/>
        <v>1.5000000000000002</v>
      </c>
      <c r="CL333" s="26">
        <f t="shared" si="157"/>
        <v>2.3094010767585029</v>
      </c>
      <c r="DJ333" s="20" t="s">
        <v>317</v>
      </c>
    </row>
    <row r="334" spans="1:114" x14ac:dyDescent="0.2">
      <c r="A334" s="15" t="s">
        <v>105</v>
      </c>
      <c r="B334" s="10" t="s">
        <v>434</v>
      </c>
      <c r="C334" s="11">
        <f t="shared" si="140"/>
        <v>6.28</v>
      </c>
      <c r="D334" s="11">
        <f t="shared" ref="D334:I391" si="170">IF($A334="x",BH334,"")</f>
        <v>80</v>
      </c>
      <c r="E334" s="11">
        <f t="shared" si="170"/>
        <v>10</v>
      </c>
      <c r="F334" s="11">
        <f t="shared" si="170"/>
        <v>0</v>
      </c>
      <c r="G334" s="11">
        <f t="shared" si="167"/>
        <v>0</v>
      </c>
      <c r="H334" s="11">
        <f t="shared" si="167"/>
        <v>0</v>
      </c>
      <c r="I334" s="11">
        <f t="shared" si="167"/>
        <v>0</v>
      </c>
      <c r="J334" s="11">
        <f t="shared" si="162"/>
        <v>0</v>
      </c>
      <c r="K334" s="11">
        <f t="shared" si="162"/>
        <v>0</v>
      </c>
      <c r="L334" s="11">
        <f t="shared" si="162"/>
        <v>0</v>
      </c>
      <c r="M334" s="11">
        <f t="shared" si="162"/>
        <v>0</v>
      </c>
      <c r="N334" s="11">
        <f t="shared" si="162"/>
        <v>0</v>
      </c>
      <c r="O334" s="11">
        <f t="shared" si="162"/>
        <v>0</v>
      </c>
      <c r="P334" s="11">
        <f t="shared" si="162"/>
        <v>0</v>
      </c>
      <c r="Q334" s="11">
        <f t="shared" si="162"/>
        <v>0</v>
      </c>
      <c r="R334" s="11">
        <f t="shared" si="139"/>
        <v>0</v>
      </c>
      <c r="S334" s="11">
        <f t="shared" si="139"/>
        <v>0</v>
      </c>
      <c r="T334" s="11">
        <f t="shared" si="139"/>
        <v>800</v>
      </c>
      <c r="U334" s="40">
        <f t="shared" si="141"/>
        <v>0.18</v>
      </c>
      <c r="V334" s="11">
        <f t="shared" si="166"/>
        <v>28.662420382165607</v>
      </c>
      <c r="W334" s="11">
        <f t="shared" si="166"/>
        <v>426666.66666666663</v>
      </c>
      <c r="X334" s="11">
        <f t="shared" si="166"/>
        <v>10666.666666666666</v>
      </c>
      <c r="Y334" s="11">
        <f t="shared" si="166"/>
        <v>16000</v>
      </c>
      <c r="Z334" s="11">
        <f t="shared" si="166"/>
        <v>1.5</v>
      </c>
      <c r="AA334" s="11">
        <f t="shared" si="166"/>
        <v>23.094010767585029</v>
      </c>
      <c r="AB334" s="11">
        <f t="shared" si="165"/>
        <v>800</v>
      </c>
      <c r="AC334" s="11">
        <f t="shared" si="165"/>
        <v>800</v>
      </c>
      <c r="AD334" s="11">
        <f t="shared" si="165"/>
        <v>6666.6666666666661</v>
      </c>
      <c r="AE334" s="11">
        <f t="shared" si="165"/>
        <v>1333.3333333333333</v>
      </c>
      <c r="AF334" s="11">
        <f t="shared" si="165"/>
        <v>2000</v>
      </c>
      <c r="AG334" s="11">
        <f t="shared" si="165"/>
        <v>1.5</v>
      </c>
      <c r="AH334" s="11">
        <f t="shared" si="165"/>
        <v>2.8867513459481287</v>
      </c>
      <c r="AI334" s="11">
        <f t="shared" si="168"/>
        <v>0</v>
      </c>
      <c r="AJ334" s="11">
        <f t="shared" si="168"/>
        <v>0</v>
      </c>
      <c r="AK334" s="11">
        <f t="shared" si="168"/>
        <v>0</v>
      </c>
      <c r="AL334" s="11">
        <f t="shared" si="168"/>
        <v>0</v>
      </c>
      <c r="AM334" s="11">
        <f t="shared" si="168"/>
        <v>0</v>
      </c>
      <c r="AN334" s="11">
        <f t="shared" si="168"/>
        <v>0</v>
      </c>
      <c r="AO334" s="11">
        <f t="shared" si="164"/>
        <v>0</v>
      </c>
      <c r="AP334" s="11">
        <f t="shared" si="164"/>
        <v>0</v>
      </c>
      <c r="AQ334" s="11">
        <f t="shared" si="164"/>
        <v>0</v>
      </c>
      <c r="AR334" s="11">
        <f t="shared" si="164"/>
        <v>0</v>
      </c>
      <c r="AS334" s="11">
        <f t="shared" si="164"/>
        <v>0</v>
      </c>
      <c r="AT334" s="11">
        <f t="shared" si="164"/>
        <v>0</v>
      </c>
      <c r="AU334" s="11">
        <f t="shared" si="164"/>
        <v>0</v>
      </c>
      <c r="AV334" s="11">
        <f t="shared" si="164"/>
        <v>0</v>
      </c>
      <c r="AW334" s="11">
        <f t="shared" si="164"/>
        <v>0</v>
      </c>
      <c r="AX334" s="11">
        <f t="shared" si="164"/>
        <v>0</v>
      </c>
      <c r="AY334" s="11">
        <f t="shared" si="164"/>
        <v>0</v>
      </c>
      <c r="AZ334" s="11">
        <f t="shared" si="164"/>
        <v>0</v>
      </c>
      <c r="BA334" s="11">
        <f t="shared" si="164"/>
        <v>0</v>
      </c>
      <c r="BB334" s="11">
        <f t="shared" si="164"/>
        <v>0</v>
      </c>
      <c r="BC334" s="11">
        <f t="shared" si="169"/>
        <v>0</v>
      </c>
      <c r="BD334" s="11">
        <f t="shared" si="169"/>
        <v>0</v>
      </c>
      <c r="BE334" s="11">
        <f t="shared" si="169"/>
        <v>0</v>
      </c>
      <c r="BF334" s="15" t="str">
        <f t="shared" si="142"/>
        <v>ČSN 42 5522</v>
      </c>
      <c r="BG334" s="42">
        <v>6.28</v>
      </c>
      <c r="BH334" s="17">
        <f t="shared" si="143"/>
        <v>80</v>
      </c>
      <c r="BI334" s="17">
        <f t="shared" si="144"/>
        <v>10</v>
      </c>
      <c r="BX334" s="18">
        <f t="shared" si="161"/>
        <v>800</v>
      </c>
      <c r="BY334" s="42">
        <v>0.18</v>
      </c>
      <c r="BZ334" s="43">
        <f t="shared" si="145"/>
        <v>28.662420382165607</v>
      </c>
      <c r="CA334" s="18">
        <f t="shared" si="150"/>
        <v>426666.66666666663</v>
      </c>
      <c r="CB334" s="18">
        <f t="shared" si="151"/>
        <v>10666.666666666666</v>
      </c>
      <c r="CC334" s="18">
        <f t="shared" si="152"/>
        <v>16000</v>
      </c>
      <c r="CD334" s="25">
        <f t="shared" si="146"/>
        <v>1.5</v>
      </c>
      <c r="CE334" s="26">
        <f t="shared" si="147"/>
        <v>23.094010767585029</v>
      </c>
      <c r="CF334" s="18">
        <f t="shared" si="148"/>
        <v>800</v>
      </c>
      <c r="CG334" s="18">
        <f t="shared" si="153"/>
        <v>800</v>
      </c>
      <c r="CH334" s="18">
        <f t="shared" si="154"/>
        <v>6666.6666666666661</v>
      </c>
      <c r="CI334" s="18">
        <f t="shared" si="155"/>
        <v>1333.3333333333333</v>
      </c>
      <c r="CJ334" s="18">
        <f t="shared" si="156"/>
        <v>2000</v>
      </c>
      <c r="CK334" s="25">
        <f t="shared" si="149"/>
        <v>1.5</v>
      </c>
      <c r="CL334" s="26">
        <f t="shared" si="157"/>
        <v>2.8867513459481287</v>
      </c>
      <c r="DJ334" s="20" t="s">
        <v>317</v>
      </c>
    </row>
    <row r="335" spans="1:114" x14ac:dyDescent="0.2">
      <c r="A335" s="15" t="s">
        <v>105</v>
      </c>
      <c r="B335" s="10" t="s">
        <v>435</v>
      </c>
      <c r="C335" s="11">
        <f t="shared" si="140"/>
        <v>7.5359999999999996</v>
      </c>
      <c r="D335" s="11">
        <f t="shared" si="170"/>
        <v>80</v>
      </c>
      <c r="E335" s="11">
        <f t="shared" si="170"/>
        <v>12</v>
      </c>
      <c r="F335" s="11">
        <f t="shared" si="170"/>
        <v>0</v>
      </c>
      <c r="G335" s="11">
        <f t="shared" si="167"/>
        <v>0</v>
      </c>
      <c r="H335" s="11">
        <f t="shared" si="167"/>
        <v>0</v>
      </c>
      <c r="I335" s="11">
        <f t="shared" si="167"/>
        <v>0</v>
      </c>
      <c r="J335" s="11">
        <f t="shared" si="162"/>
        <v>0</v>
      </c>
      <c r="K335" s="11">
        <f t="shared" si="162"/>
        <v>0</v>
      </c>
      <c r="L335" s="11">
        <f t="shared" si="162"/>
        <v>0</v>
      </c>
      <c r="M335" s="11">
        <f t="shared" si="162"/>
        <v>0</v>
      </c>
      <c r="N335" s="11">
        <f t="shared" si="162"/>
        <v>0</v>
      </c>
      <c r="O335" s="11">
        <f t="shared" si="162"/>
        <v>0</v>
      </c>
      <c r="P335" s="11">
        <f t="shared" si="162"/>
        <v>0</v>
      </c>
      <c r="Q335" s="11">
        <f t="shared" si="162"/>
        <v>0</v>
      </c>
      <c r="R335" s="11">
        <f t="shared" si="139"/>
        <v>0</v>
      </c>
      <c r="S335" s="11">
        <f t="shared" si="139"/>
        <v>0</v>
      </c>
      <c r="T335" s="11">
        <f t="shared" si="139"/>
        <v>960</v>
      </c>
      <c r="U335" s="40">
        <f t="shared" si="141"/>
        <v>0.184</v>
      </c>
      <c r="V335" s="11">
        <f t="shared" si="166"/>
        <v>24.416135881104037</v>
      </c>
      <c r="W335" s="11">
        <f t="shared" si="166"/>
        <v>512000</v>
      </c>
      <c r="X335" s="11">
        <f t="shared" si="166"/>
        <v>12800</v>
      </c>
      <c r="Y335" s="11">
        <f t="shared" si="166"/>
        <v>19200</v>
      </c>
      <c r="Z335" s="11">
        <f t="shared" si="166"/>
        <v>1.5</v>
      </c>
      <c r="AA335" s="11">
        <f t="shared" si="166"/>
        <v>23.094010767585033</v>
      </c>
      <c r="AB335" s="11">
        <f t="shared" si="165"/>
        <v>960</v>
      </c>
      <c r="AC335" s="11">
        <f t="shared" si="165"/>
        <v>960</v>
      </c>
      <c r="AD335" s="11">
        <f t="shared" si="165"/>
        <v>11519.999999999998</v>
      </c>
      <c r="AE335" s="11">
        <f t="shared" si="165"/>
        <v>1919.9999999999998</v>
      </c>
      <c r="AF335" s="11">
        <f t="shared" si="165"/>
        <v>2880</v>
      </c>
      <c r="AG335" s="11">
        <f t="shared" si="165"/>
        <v>1.5000000000000002</v>
      </c>
      <c r="AH335" s="11">
        <f t="shared" si="165"/>
        <v>3.4641016151377544</v>
      </c>
      <c r="AI335" s="11">
        <f t="shared" si="168"/>
        <v>0</v>
      </c>
      <c r="AJ335" s="11">
        <f t="shared" si="168"/>
        <v>0</v>
      </c>
      <c r="AK335" s="11">
        <f t="shared" si="168"/>
        <v>0</v>
      </c>
      <c r="AL335" s="11">
        <f t="shared" si="168"/>
        <v>0</v>
      </c>
      <c r="AM335" s="11">
        <f t="shared" si="168"/>
        <v>0</v>
      </c>
      <c r="AN335" s="11">
        <f t="shared" si="168"/>
        <v>0</v>
      </c>
      <c r="AO335" s="11">
        <f t="shared" si="164"/>
        <v>0</v>
      </c>
      <c r="AP335" s="11">
        <f t="shared" si="164"/>
        <v>0</v>
      </c>
      <c r="AQ335" s="11">
        <f t="shared" si="164"/>
        <v>0</v>
      </c>
      <c r="AR335" s="11">
        <f t="shared" si="164"/>
        <v>0</v>
      </c>
      <c r="AS335" s="11">
        <f t="shared" si="164"/>
        <v>0</v>
      </c>
      <c r="AT335" s="11">
        <f t="shared" si="164"/>
        <v>0</v>
      </c>
      <c r="AU335" s="11">
        <f t="shared" si="164"/>
        <v>0</v>
      </c>
      <c r="AV335" s="11">
        <f t="shared" si="164"/>
        <v>0</v>
      </c>
      <c r="AW335" s="11">
        <f t="shared" si="164"/>
        <v>0</v>
      </c>
      <c r="AX335" s="11">
        <f t="shared" si="164"/>
        <v>0</v>
      </c>
      <c r="AY335" s="11">
        <f t="shared" si="164"/>
        <v>0</v>
      </c>
      <c r="AZ335" s="11">
        <f t="shared" si="164"/>
        <v>0</v>
      </c>
      <c r="BA335" s="11">
        <f t="shared" si="164"/>
        <v>0</v>
      </c>
      <c r="BB335" s="11">
        <f t="shared" si="164"/>
        <v>0</v>
      </c>
      <c r="BC335" s="11">
        <f t="shared" si="169"/>
        <v>0</v>
      </c>
      <c r="BD335" s="11">
        <f t="shared" si="169"/>
        <v>0</v>
      </c>
      <c r="BE335" s="11">
        <f t="shared" si="169"/>
        <v>0</v>
      </c>
      <c r="BF335" s="15" t="str">
        <f t="shared" si="142"/>
        <v>ČSN 42 5522</v>
      </c>
      <c r="BG335" s="42">
        <v>7.5359999999999996</v>
      </c>
      <c r="BH335" s="17">
        <f t="shared" si="143"/>
        <v>80</v>
      </c>
      <c r="BI335" s="17">
        <f t="shared" si="144"/>
        <v>12</v>
      </c>
      <c r="BX335" s="18">
        <f t="shared" si="161"/>
        <v>960</v>
      </c>
      <c r="BY335" s="42">
        <v>0.184</v>
      </c>
      <c r="BZ335" s="43">
        <f t="shared" si="145"/>
        <v>24.416135881104037</v>
      </c>
      <c r="CA335" s="18">
        <f t="shared" si="150"/>
        <v>512000</v>
      </c>
      <c r="CB335" s="18">
        <f t="shared" si="151"/>
        <v>12800</v>
      </c>
      <c r="CC335" s="18">
        <f t="shared" si="152"/>
        <v>19200</v>
      </c>
      <c r="CD335" s="25">
        <f t="shared" si="146"/>
        <v>1.5</v>
      </c>
      <c r="CE335" s="26">
        <f t="shared" si="147"/>
        <v>23.094010767585033</v>
      </c>
      <c r="CF335" s="18">
        <f t="shared" si="148"/>
        <v>960</v>
      </c>
      <c r="CG335" s="18">
        <f t="shared" si="153"/>
        <v>960</v>
      </c>
      <c r="CH335" s="18">
        <f t="shared" si="154"/>
        <v>11519.999999999998</v>
      </c>
      <c r="CI335" s="18">
        <f t="shared" si="155"/>
        <v>1919.9999999999998</v>
      </c>
      <c r="CJ335" s="18">
        <f t="shared" si="156"/>
        <v>2880</v>
      </c>
      <c r="CK335" s="25">
        <f t="shared" si="149"/>
        <v>1.5000000000000002</v>
      </c>
      <c r="CL335" s="26">
        <f t="shared" si="157"/>
        <v>3.4641016151377544</v>
      </c>
      <c r="DJ335" s="20" t="s">
        <v>317</v>
      </c>
    </row>
    <row r="336" spans="1:114" x14ac:dyDescent="0.2">
      <c r="A336" s="15" t="s">
        <v>105</v>
      </c>
      <c r="B336" s="10" t="s">
        <v>436</v>
      </c>
      <c r="C336" s="11">
        <f t="shared" si="140"/>
        <v>8.7919999999999998</v>
      </c>
      <c r="D336" s="11">
        <f t="shared" si="170"/>
        <v>80</v>
      </c>
      <c r="E336" s="11">
        <f t="shared" si="170"/>
        <v>14</v>
      </c>
      <c r="F336" s="11">
        <f t="shared" si="170"/>
        <v>0</v>
      </c>
      <c r="G336" s="11">
        <f t="shared" si="167"/>
        <v>0</v>
      </c>
      <c r="H336" s="11">
        <f t="shared" si="167"/>
        <v>0</v>
      </c>
      <c r="I336" s="11">
        <f t="shared" si="167"/>
        <v>0</v>
      </c>
      <c r="J336" s="11">
        <f t="shared" si="162"/>
        <v>0</v>
      </c>
      <c r="K336" s="11">
        <f t="shared" si="162"/>
        <v>0</v>
      </c>
      <c r="L336" s="11">
        <f t="shared" si="162"/>
        <v>0</v>
      </c>
      <c r="M336" s="11">
        <f t="shared" si="162"/>
        <v>0</v>
      </c>
      <c r="N336" s="11">
        <f t="shared" si="162"/>
        <v>0</v>
      </c>
      <c r="O336" s="11">
        <f t="shared" si="162"/>
        <v>0</v>
      </c>
      <c r="P336" s="11">
        <f t="shared" si="162"/>
        <v>0</v>
      </c>
      <c r="Q336" s="11">
        <f t="shared" si="162"/>
        <v>0</v>
      </c>
      <c r="R336" s="11">
        <f t="shared" si="139"/>
        <v>0</v>
      </c>
      <c r="S336" s="11">
        <f t="shared" si="139"/>
        <v>0</v>
      </c>
      <c r="T336" s="11">
        <f t="shared" si="139"/>
        <v>1120</v>
      </c>
      <c r="U336" s="40">
        <f t="shared" si="141"/>
        <v>0.188</v>
      </c>
      <c r="V336" s="11">
        <f t="shared" si="166"/>
        <v>21.383075523202912</v>
      </c>
      <c r="W336" s="11">
        <f t="shared" si="166"/>
        <v>597333.33333333326</v>
      </c>
      <c r="X336" s="11">
        <f t="shared" si="166"/>
        <v>14933.333333333332</v>
      </c>
      <c r="Y336" s="11">
        <f t="shared" si="166"/>
        <v>22400</v>
      </c>
      <c r="Z336" s="11">
        <f t="shared" si="166"/>
        <v>1.5000000000000002</v>
      </c>
      <c r="AA336" s="11">
        <f t="shared" si="166"/>
        <v>23.094010767585029</v>
      </c>
      <c r="AB336" s="11">
        <f t="shared" si="165"/>
        <v>1120</v>
      </c>
      <c r="AC336" s="11">
        <f t="shared" si="165"/>
        <v>1120</v>
      </c>
      <c r="AD336" s="11">
        <f t="shared" si="165"/>
        <v>18293.333333333332</v>
      </c>
      <c r="AE336" s="11">
        <f t="shared" si="165"/>
        <v>2613.333333333333</v>
      </c>
      <c r="AF336" s="11">
        <f t="shared" si="165"/>
        <v>3920</v>
      </c>
      <c r="AG336" s="11">
        <f t="shared" si="165"/>
        <v>1.5000000000000002</v>
      </c>
      <c r="AH336" s="11">
        <f t="shared" si="165"/>
        <v>4.0414518843273806</v>
      </c>
      <c r="AI336" s="11">
        <f t="shared" si="168"/>
        <v>0</v>
      </c>
      <c r="AJ336" s="11">
        <f t="shared" si="168"/>
        <v>0</v>
      </c>
      <c r="AK336" s="11">
        <f t="shared" si="168"/>
        <v>0</v>
      </c>
      <c r="AL336" s="11">
        <f t="shared" si="168"/>
        <v>0</v>
      </c>
      <c r="AM336" s="11">
        <f t="shared" si="168"/>
        <v>0</v>
      </c>
      <c r="AN336" s="11">
        <f t="shared" si="168"/>
        <v>0</v>
      </c>
      <c r="AO336" s="11">
        <f t="shared" si="164"/>
        <v>0</v>
      </c>
      <c r="AP336" s="11">
        <f t="shared" si="164"/>
        <v>0</v>
      </c>
      <c r="AQ336" s="11">
        <f t="shared" si="164"/>
        <v>0</v>
      </c>
      <c r="AR336" s="11">
        <f t="shared" si="164"/>
        <v>0</v>
      </c>
      <c r="AS336" s="11">
        <f t="shared" si="164"/>
        <v>0</v>
      </c>
      <c r="AT336" s="11">
        <f t="shared" si="164"/>
        <v>0</v>
      </c>
      <c r="AU336" s="11">
        <f t="shared" si="164"/>
        <v>0</v>
      </c>
      <c r="AV336" s="11">
        <f t="shared" si="164"/>
        <v>0</v>
      </c>
      <c r="AW336" s="11">
        <f t="shared" si="164"/>
        <v>0</v>
      </c>
      <c r="AX336" s="11">
        <f t="shared" si="164"/>
        <v>0</v>
      </c>
      <c r="AY336" s="11">
        <f t="shared" si="164"/>
        <v>0</v>
      </c>
      <c r="AZ336" s="11">
        <f t="shared" si="164"/>
        <v>0</v>
      </c>
      <c r="BA336" s="11">
        <f t="shared" si="164"/>
        <v>0</v>
      </c>
      <c r="BB336" s="11">
        <f t="shared" si="164"/>
        <v>0</v>
      </c>
      <c r="BC336" s="11">
        <f t="shared" si="169"/>
        <v>0</v>
      </c>
      <c r="BD336" s="11">
        <f t="shared" si="169"/>
        <v>0</v>
      </c>
      <c r="BE336" s="11">
        <f t="shared" si="169"/>
        <v>0</v>
      </c>
      <c r="BF336" s="15" t="str">
        <f t="shared" si="142"/>
        <v>ČSN 42 5522</v>
      </c>
      <c r="BG336" s="42">
        <v>8.7919999999999998</v>
      </c>
      <c r="BH336" s="17">
        <f t="shared" si="143"/>
        <v>80</v>
      </c>
      <c r="BI336" s="17">
        <f t="shared" si="144"/>
        <v>14</v>
      </c>
      <c r="BX336" s="18">
        <f t="shared" si="161"/>
        <v>1120</v>
      </c>
      <c r="BY336" s="42">
        <v>0.188</v>
      </c>
      <c r="BZ336" s="43">
        <f t="shared" si="145"/>
        <v>21.383075523202912</v>
      </c>
      <c r="CA336" s="18">
        <f t="shared" si="150"/>
        <v>597333.33333333326</v>
      </c>
      <c r="CB336" s="18">
        <f t="shared" si="151"/>
        <v>14933.333333333332</v>
      </c>
      <c r="CC336" s="18">
        <f t="shared" si="152"/>
        <v>22400</v>
      </c>
      <c r="CD336" s="25">
        <f t="shared" si="146"/>
        <v>1.5000000000000002</v>
      </c>
      <c r="CE336" s="26">
        <f t="shared" si="147"/>
        <v>23.094010767585029</v>
      </c>
      <c r="CF336" s="18">
        <f t="shared" si="148"/>
        <v>1120</v>
      </c>
      <c r="CG336" s="18">
        <f t="shared" si="153"/>
        <v>1120</v>
      </c>
      <c r="CH336" s="18">
        <f t="shared" si="154"/>
        <v>18293.333333333332</v>
      </c>
      <c r="CI336" s="18">
        <f t="shared" si="155"/>
        <v>2613.333333333333</v>
      </c>
      <c r="CJ336" s="18">
        <f t="shared" si="156"/>
        <v>3920</v>
      </c>
      <c r="CK336" s="25">
        <f t="shared" si="149"/>
        <v>1.5000000000000002</v>
      </c>
      <c r="CL336" s="26">
        <f t="shared" si="157"/>
        <v>4.0414518843273806</v>
      </c>
      <c r="DJ336" s="20" t="s">
        <v>317</v>
      </c>
    </row>
    <row r="337" spans="1:114" x14ac:dyDescent="0.2">
      <c r="A337" s="15" t="s">
        <v>105</v>
      </c>
      <c r="B337" s="10" t="s">
        <v>437</v>
      </c>
      <c r="C337" s="11">
        <f t="shared" si="140"/>
        <v>10.048</v>
      </c>
      <c r="D337" s="11">
        <f t="shared" si="170"/>
        <v>80</v>
      </c>
      <c r="E337" s="11">
        <f t="shared" si="170"/>
        <v>16</v>
      </c>
      <c r="F337" s="11">
        <f t="shared" si="170"/>
        <v>0</v>
      </c>
      <c r="G337" s="11">
        <f t="shared" si="167"/>
        <v>0</v>
      </c>
      <c r="H337" s="11">
        <f t="shared" si="167"/>
        <v>0</v>
      </c>
      <c r="I337" s="11">
        <f t="shared" si="167"/>
        <v>0</v>
      </c>
      <c r="J337" s="11">
        <f t="shared" si="162"/>
        <v>0</v>
      </c>
      <c r="K337" s="11">
        <f t="shared" si="162"/>
        <v>0</v>
      </c>
      <c r="L337" s="11">
        <f t="shared" si="162"/>
        <v>0</v>
      </c>
      <c r="M337" s="11">
        <f t="shared" si="162"/>
        <v>0</v>
      </c>
      <c r="N337" s="11">
        <f t="shared" si="162"/>
        <v>0</v>
      </c>
      <c r="O337" s="11">
        <f t="shared" si="162"/>
        <v>0</v>
      </c>
      <c r="P337" s="11">
        <f t="shared" si="162"/>
        <v>0</v>
      </c>
      <c r="Q337" s="11">
        <f t="shared" si="162"/>
        <v>0</v>
      </c>
      <c r="R337" s="11">
        <f t="shared" si="139"/>
        <v>0</v>
      </c>
      <c r="S337" s="11">
        <f t="shared" si="139"/>
        <v>0</v>
      </c>
      <c r="T337" s="11">
        <f t="shared" si="139"/>
        <v>1280</v>
      </c>
      <c r="U337" s="40">
        <f t="shared" si="141"/>
        <v>0.192</v>
      </c>
      <c r="V337" s="11">
        <f t="shared" si="166"/>
        <v>19.108280254777071</v>
      </c>
      <c r="W337" s="11">
        <f t="shared" si="166"/>
        <v>682666.66666666663</v>
      </c>
      <c r="X337" s="11">
        <f t="shared" si="166"/>
        <v>17066.666666666664</v>
      </c>
      <c r="Y337" s="11">
        <f t="shared" si="166"/>
        <v>25600</v>
      </c>
      <c r="Z337" s="11">
        <f t="shared" si="166"/>
        <v>1.5000000000000002</v>
      </c>
      <c r="AA337" s="11">
        <f t="shared" si="166"/>
        <v>23.094010767585029</v>
      </c>
      <c r="AB337" s="11">
        <f t="shared" si="165"/>
        <v>1280</v>
      </c>
      <c r="AC337" s="11">
        <f t="shared" si="165"/>
        <v>1280</v>
      </c>
      <c r="AD337" s="11">
        <f t="shared" si="165"/>
        <v>27306.666666666664</v>
      </c>
      <c r="AE337" s="11">
        <f t="shared" si="165"/>
        <v>3413.333333333333</v>
      </c>
      <c r="AF337" s="11">
        <f t="shared" si="165"/>
        <v>5120</v>
      </c>
      <c r="AG337" s="11">
        <f t="shared" si="165"/>
        <v>1.5000000000000002</v>
      </c>
      <c r="AH337" s="11">
        <f t="shared" si="165"/>
        <v>4.6188021535170058</v>
      </c>
      <c r="AI337" s="11">
        <f t="shared" si="168"/>
        <v>0</v>
      </c>
      <c r="AJ337" s="11">
        <f t="shared" si="168"/>
        <v>0</v>
      </c>
      <c r="AK337" s="11">
        <f t="shared" si="168"/>
        <v>0</v>
      </c>
      <c r="AL337" s="11">
        <f t="shared" si="168"/>
        <v>0</v>
      </c>
      <c r="AM337" s="11">
        <f t="shared" si="168"/>
        <v>0</v>
      </c>
      <c r="AN337" s="11">
        <f t="shared" si="168"/>
        <v>0</v>
      </c>
      <c r="AO337" s="11">
        <f t="shared" si="164"/>
        <v>0</v>
      </c>
      <c r="AP337" s="11">
        <f t="shared" si="164"/>
        <v>0</v>
      </c>
      <c r="AQ337" s="11">
        <f t="shared" si="164"/>
        <v>0</v>
      </c>
      <c r="AR337" s="11">
        <f t="shared" si="164"/>
        <v>0</v>
      </c>
      <c r="AS337" s="11">
        <f t="shared" si="164"/>
        <v>0</v>
      </c>
      <c r="AT337" s="11">
        <f t="shared" si="164"/>
        <v>0</v>
      </c>
      <c r="AU337" s="11">
        <f t="shared" si="164"/>
        <v>0</v>
      </c>
      <c r="AV337" s="11">
        <f t="shared" si="164"/>
        <v>0</v>
      </c>
      <c r="AW337" s="11">
        <f t="shared" si="164"/>
        <v>0</v>
      </c>
      <c r="AX337" s="11">
        <f t="shared" si="164"/>
        <v>0</v>
      </c>
      <c r="AY337" s="11">
        <f t="shared" si="164"/>
        <v>0</v>
      </c>
      <c r="AZ337" s="11">
        <f t="shared" si="164"/>
        <v>0</v>
      </c>
      <c r="BA337" s="11">
        <f t="shared" si="164"/>
        <v>0</v>
      </c>
      <c r="BB337" s="11">
        <f t="shared" si="164"/>
        <v>0</v>
      </c>
      <c r="BC337" s="11">
        <f t="shared" si="169"/>
        <v>0</v>
      </c>
      <c r="BD337" s="11">
        <f t="shared" si="169"/>
        <v>0</v>
      </c>
      <c r="BE337" s="11">
        <f t="shared" si="169"/>
        <v>0</v>
      </c>
      <c r="BF337" s="15" t="str">
        <f t="shared" si="142"/>
        <v>ČSN 42 5522</v>
      </c>
      <c r="BG337" s="42">
        <v>10.048</v>
      </c>
      <c r="BH337" s="17">
        <f t="shared" si="143"/>
        <v>80</v>
      </c>
      <c r="BI337" s="17">
        <f t="shared" si="144"/>
        <v>16</v>
      </c>
      <c r="BX337" s="18">
        <f t="shared" si="161"/>
        <v>1280</v>
      </c>
      <c r="BY337" s="42">
        <v>0.192</v>
      </c>
      <c r="BZ337" s="43">
        <f t="shared" si="145"/>
        <v>19.108280254777071</v>
      </c>
      <c r="CA337" s="18">
        <f t="shared" si="150"/>
        <v>682666.66666666663</v>
      </c>
      <c r="CB337" s="18">
        <f t="shared" si="151"/>
        <v>17066.666666666664</v>
      </c>
      <c r="CC337" s="18">
        <f t="shared" si="152"/>
        <v>25600</v>
      </c>
      <c r="CD337" s="25">
        <f t="shared" si="146"/>
        <v>1.5000000000000002</v>
      </c>
      <c r="CE337" s="26">
        <f t="shared" si="147"/>
        <v>23.094010767585029</v>
      </c>
      <c r="CF337" s="18">
        <f t="shared" si="148"/>
        <v>1280</v>
      </c>
      <c r="CG337" s="18">
        <f t="shared" si="153"/>
        <v>1280</v>
      </c>
      <c r="CH337" s="18">
        <f t="shared" si="154"/>
        <v>27306.666666666664</v>
      </c>
      <c r="CI337" s="18">
        <f t="shared" si="155"/>
        <v>3413.333333333333</v>
      </c>
      <c r="CJ337" s="18">
        <f t="shared" si="156"/>
        <v>5120</v>
      </c>
      <c r="CK337" s="25">
        <f t="shared" si="149"/>
        <v>1.5000000000000002</v>
      </c>
      <c r="CL337" s="26">
        <f t="shared" si="157"/>
        <v>4.6188021535170058</v>
      </c>
      <c r="DJ337" s="20" t="s">
        <v>317</v>
      </c>
    </row>
    <row r="338" spans="1:114" x14ac:dyDescent="0.2">
      <c r="A338" s="15" t="s">
        <v>105</v>
      </c>
      <c r="B338" s="10" t="s">
        <v>438</v>
      </c>
      <c r="C338" s="11">
        <f t="shared" si="140"/>
        <v>12.56</v>
      </c>
      <c r="D338" s="11">
        <f t="shared" si="170"/>
        <v>80</v>
      </c>
      <c r="E338" s="11">
        <f t="shared" si="170"/>
        <v>20</v>
      </c>
      <c r="F338" s="11">
        <f t="shared" si="170"/>
        <v>0</v>
      </c>
      <c r="G338" s="11">
        <f t="shared" si="167"/>
        <v>0</v>
      </c>
      <c r="H338" s="11">
        <f t="shared" si="167"/>
        <v>0</v>
      </c>
      <c r="I338" s="11">
        <f t="shared" si="167"/>
        <v>0</v>
      </c>
      <c r="J338" s="11">
        <f t="shared" si="162"/>
        <v>0</v>
      </c>
      <c r="K338" s="11">
        <f t="shared" si="162"/>
        <v>0</v>
      </c>
      <c r="L338" s="11">
        <f t="shared" si="162"/>
        <v>0</v>
      </c>
      <c r="M338" s="11">
        <f t="shared" si="162"/>
        <v>0</v>
      </c>
      <c r="N338" s="11">
        <f t="shared" si="162"/>
        <v>0</v>
      </c>
      <c r="O338" s="11">
        <f t="shared" si="162"/>
        <v>0</v>
      </c>
      <c r="P338" s="11">
        <f t="shared" si="162"/>
        <v>0</v>
      </c>
      <c r="Q338" s="11">
        <f t="shared" si="162"/>
        <v>0</v>
      </c>
      <c r="R338" s="11">
        <f t="shared" si="139"/>
        <v>0</v>
      </c>
      <c r="S338" s="11">
        <f t="shared" si="139"/>
        <v>0</v>
      </c>
      <c r="T338" s="11">
        <f t="shared" si="139"/>
        <v>1600</v>
      </c>
      <c r="U338" s="40">
        <f t="shared" si="141"/>
        <v>0.2</v>
      </c>
      <c r="V338" s="11">
        <f t="shared" si="166"/>
        <v>15.923566878980894</v>
      </c>
      <c r="W338" s="11">
        <f t="shared" si="166"/>
        <v>853333.33333333326</v>
      </c>
      <c r="X338" s="11">
        <f t="shared" si="166"/>
        <v>21333.333333333332</v>
      </c>
      <c r="Y338" s="11">
        <f t="shared" si="166"/>
        <v>32000</v>
      </c>
      <c r="Z338" s="11">
        <f t="shared" si="166"/>
        <v>1.5</v>
      </c>
      <c r="AA338" s="11">
        <f t="shared" si="166"/>
        <v>23.094010767585029</v>
      </c>
      <c r="AB338" s="11">
        <f t="shared" si="165"/>
        <v>1600</v>
      </c>
      <c r="AC338" s="11">
        <f t="shared" si="165"/>
        <v>1600</v>
      </c>
      <c r="AD338" s="11">
        <f t="shared" si="165"/>
        <v>53333.333333333328</v>
      </c>
      <c r="AE338" s="11">
        <f t="shared" si="165"/>
        <v>5333.333333333333</v>
      </c>
      <c r="AF338" s="11">
        <f t="shared" si="165"/>
        <v>8000</v>
      </c>
      <c r="AG338" s="11">
        <f t="shared" si="165"/>
        <v>1.5</v>
      </c>
      <c r="AH338" s="11">
        <f t="shared" si="165"/>
        <v>5.7735026918962573</v>
      </c>
      <c r="AI338" s="11">
        <f t="shared" si="168"/>
        <v>0</v>
      </c>
      <c r="AJ338" s="11">
        <f t="shared" si="168"/>
        <v>0</v>
      </c>
      <c r="AK338" s="11">
        <f t="shared" si="168"/>
        <v>0</v>
      </c>
      <c r="AL338" s="11">
        <f t="shared" si="168"/>
        <v>0</v>
      </c>
      <c r="AM338" s="11">
        <f t="shared" si="168"/>
        <v>0</v>
      </c>
      <c r="AN338" s="11">
        <f t="shared" si="168"/>
        <v>0</v>
      </c>
      <c r="AO338" s="11">
        <f t="shared" si="164"/>
        <v>0</v>
      </c>
      <c r="AP338" s="11">
        <f t="shared" si="164"/>
        <v>0</v>
      </c>
      <c r="AQ338" s="11">
        <f t="shared" si="164"/>
        <v>0</v>
      </c>
      <c r="AR338" s="11">
        <f t="shared" si="164"/>
        <v>0</v>
      </c>
      <c r="AS338" s="11">
        <f t="shared" si="164"/>
        <v>0</v>
      </c>
      <c r="AT338" s="11">
        <f t="shared" si="164"/>
        <v>0</v>
      </c>
      <c r="AU338" s="11">
        <f t="shared" si="164"/>
        <v>0</v>
      </c>
      <c r="AV338" s="11">
        <f t="shared" si="164"/>
        <v>0</v>
      </c>
      <c r="AW338" s="11">
        <f t="shared" si="164"/>
        <v>0</v>
      </c>
      <c r="AX338" s="11">
        <f t="shared" si="164"/>
        <v>0</v>
      </c>
      <c r="AY338" s="11">
        <f t="shared" si="164"/>
        <v>0</v>
      </c>
      <c r="AZ338" s="11">
        <f t="shared" si="164"/>
        <v>0</v>
      </c>
      <c r="BA338" s="11">
        <f t="shared" si="164"/>
        <v>0</v>
      </c>
      <c r="BB338" s="11">
        <f t="shared" si="164"/>
        <v>0</v>
      </c>
      <c r="BC338" s="11">
        <f t="shared" si="169"/>
        <v>0</v>
      </c>
      <c r="BD338" s="11">
        <f t="shared" si="169"/>
        <v>0</v>
      </c>
      <c r="BE338" s="11">
        <f t="shared" si="169"/>
        <v>0</v>
      </c>
      <c r="BF338" s="15" t="str">
        <f t="shared" si="142"/>
        <v>ČSN 42 5522</v>
      </c>
      <c r="BG338" s="42">
        <v>12.56</v>
      </c>
      <c r="BH338" s="17">
        <f t="shared" si="143"/>
        <v>80</v>
      </c>
      <c r="BI338" s="17">
        <f t="shared" si="144"/>
        <v>20</v>
      </c>
      <c r="BX338" s="18">
        <f t="shared" si="161"/>
        <v>1600</v>
      </c>
      <c r="BY338" s="42">
        <v>0.2</v>
      </c>
      <c r="BZ338" s="43">
        <f t="shared" si="145"/>
        <v>15.923566878980894</v>
      </c>
      <c r="CA338" s="18">
        <f t="shared" si="150"/>
        <v>853333.33333333326</v>
      </c>
      <c r="CB338" s="18">
        <f t="shared" si="151"/>
        <v>21333.333333333332</v>
      </c>
      <c r="CC338" s="18">
        <f t="shared" si="152"/>
        <v>32000</v>
      </c>
      <c r="CD338" s="25">
        <f t="shared" si="146"/>
        <v>1.5</v>
      </c>
      <c r="CE338" s="26">
        <f t="shared" si="147"/>
        <v>23.094010767585029</v>
      </c>
      <c r="CF338" s="18">
        <f t="shared" si="148"/>
        <v>1600</v>
      </c>
      <c r="CG338" s="18">
        <f t="shared" si="153"/>
        <v>1600</v>
      </c>
      <c r="CH338" s="18">
        <f t="shared" si="154"/>
        <v>53333.333333333328</v>
      </c>
      <c r="CI338" s="18">
        <f t="shared" si="155"/>
        <v>5333.333333333333</v>
      </c>
      <c r="CJ338" s="18">
        <f t="shared" si="156"/>
        <v>8000</v>
      </c>
      <c r="CK338" s="25">
        <f t="shared" si="149"/>
        <v>1.5</v>
      </c>
      <c r="CL338" s="26">
        <f t="shared" si="157"/>
        <v>5.7735026918962573</v>
      </c>
      <c r="DJ338" s="20" t="s">
        <v>317</v>
      </c>
    </row>
    <row r="339" spans="1:114" x14ac:dyDescent="0.2">
      <c r="A339" s="15" t="s">
        <v>105</v>
      </c>
      <c r="B339" s="10" t="s">
        <v>439</v>
      </c>
      <c r="C339" s="11">
        <f t="shared" si="140"/>
        <v>15.7</v>
      </c>
      <c r="D339" s="11">
        <f t="shared" si="170"/>
        <v>80</v>
      </c>
      <c r="E339" s="11">
        <f t="shared" si="170"/>
        <v>25</v>
      </c>
      <c r="F339" s="11">
        <f t="shared" si="170"/>
        <v>0</v>
      </c>
      <c r="G339" s="11">
        <f t="shared" si="167"/>
        <v>0</v>
      </c>
      <c r="H339" s="11">
        <f t="shared" si="167"/>
        <v>0</v>
      </c>
      <c r="I339" s="11">
        <f t="shared" si="167"/>
        <v>0</v>
      </c>
      <c r="J339" s="11">
        <f t="shared" si="162"/>
        <v>0</v>
      </c>
      <c r="K339" s="11">
        <f t="shared" si="162"/>
        <v>0</v>
      </c>
      <c r="L339" s="11">
        <f t="shared" si="162"/>
        <v>0</v>
      </c>
      <c r="M339" s="11">
        <f t="shared" si="162"/>
        <v>0</v>
      </c>
      <c r="N339" s="11">
        <f t="shared" si="162"/>
        <v>0</v>
      </c>
      <c r="O339" s="11">
        <f t="shared" si="162"/>
        <v>0</v>
      </c>
      <c r="P339" s="11">
        <f t="shared" si="162"/>
        <v>0</v>
      </c>
      <c r="Q339" s="11">
        <f t="shared" si="162"/>
        <v>0</v>
      </c>
      <c r="R339" s="11">
        <f t="shared" si="139"/>
        <v>0</v>
      </c>
      <c r="S339" s="11">
        <f t="shared" si="139"/>
        <v>0</v>
      </c>
      <c r="T339" s="11">
        <f t="shared" si="139"/>
        <v>2000</v>
      </c>
      <c r="U339" s="40">
        <f t="shared" si="141"/>
        <v>0.21</v>
      </c>
      <c r="V339" s="11">
        <f t="shared" si="166"/>
        <v>13.375796178343951</v>
      </c>
      <c r="W339" s="11">
        <f t="shared" si="166"/>
        <v>1066666.6666666665</v>
      </c>
      <c r="X339" s="11">
        <f t="shared" si="166"/>
        <v>26666.666666666664</v>
      </c>
      <c r="Y339" s="11">
        <f t="shared" si="166"/>
        <v>40000</v>
      </c>
      <c r="Z339" s="11">
        <f t="shared" si="166"/>
        <v>1.5000000000000002</v>
      </c>
      <c r="AA339" s="11">
        <f t="shared" si="166"/>
        <v>23.094010767585029</v>
      </c>
      <c r="AB339" s="11">
        <f t="shared" si="165"/>
        <v>2000</v>
      </c>
      <c r="AC339" s="11">
        <f t="shared" si="165"/>
        <v>2000</v>
      </c>
      <c r="AD339" s="11">
        <f t="shared" si="165"/>
        <v>104166.66666666666</v>
      </c>
      <c r="AE339" s="11">
        <f t="shared" si="165"/>
        <v>8333.3333333333321</v>
      </c>
      <c r="AF339" s="11">
        <f t="shared" si="165"/>
        <v>12500</v>
      </c>
      <c r="AG339" s="11">
        <f t="shared" si="165"/>
        <v>1.5000000000000002</v>
      </c>
      <c r="AH339" s="11">
        <f t="shared" si="165"/>
        <v>7.2168783648703219</v>
      </c>
      <c r="AI339" s="11">
        <f t="shared" si="168"/>
        <v>0</v>
      </c>
      <c r="AJ339" s="11">
        <f t="shared" si="168"/>
        <v>0</v>
      </c>
      <c r="AK339" s="11">
        <f t="shared" si="168"/>
        <v>0</v>
      </c>
      <c r="AL339" s="11">
        <f t="shared" si="168"/>
        <v>0</v>
      </c>
      <c r="AM339" s="11">
        <f t="shared" si="168"/>
        <v>0</v>
      </c>
      <c r="AN339" s="11">
        <f t="shared" si="168"/>
        <v>0</v>
      </c>
      <c r="AO339" s="11">
        <f t="shared" si="164"/>
        <v>0</v>
      </c>
      <c r="AP339" s="11">
        <f t="shared" si="164"/>
        <v>0</v>
      </c>
      <c r="AQ339" s="11">
        <f t="shared" si="164"/>
        <v>0</v>
      </c>
      <c r="AR339" s="11">
        <f t="shared" si="164"/>
        <v>0</v>
      </c>
      <c r="AS339" s="11">
        <f t="shared" si="164"/>
        <v>0</v>
      </c>
      <c r="AT339" s="11">
        <f t="shared" si="164"/>
        <v>0</v>
      </c>
      <c r="AU339" s="11">
        <f t="shared" si="164"/>
        <v>0</v>
      </c>
      <c r="AV339" s="11">
        <f t="shared" si="164"/>
        <v>0</v>
      </c>
      <c r="AW339" s="11">
        <f t="shared" si="164"/>
        <v>0</v>
      </c>
      <c r="AX339" s="11">
        <f t="shared" si="164"/>
        <v>0</v>
      </c>
      <c r="AY339" s="11">
        <f t="shared" si="164"/>
        <v>0</v>
      </c>
      <c r="AZ339" s="11">
        <f t="shared" si="164"/>
        <v>0</v>
      </c>
      <c r="BA339" s="11">
        <f t="shared" si="164"/>
        <v>0</v>
      </c>
      <c r="BB339" s="11">
        <f t="shared" si="164"/>
        <v>0</v>
      </c>
      <c r="BC339" s="11">
        <f t="shared" si="169"/>
        <v>0</v>
      </c>
      <c r="BD339" s="11">
        <f t="shared" si="169"/>
        <v>0</v>
      </c>
      <c r="BE339" s="11">
        <f t="shared" si="169"/>
        <v>0</v>
      </c>
      <c r="BF339" s="15" t="str">
        <f t="shared" si="142"/>
        <v>ČSN 42 5522</v>
      </c>
      <c r="BG339" s="42">
        <v>15.7</v>
      </c>
      <c r="BH339" s="17">
        <f t="shared" si="143"/>
        <v>80</v>
      </c>
      <c r="BI339" s="17">
        <f t="shared" si="144"/>
        <v>25</v>
      </c>
      <c r="BX339" s="18">
        <f t="shared" si="161"/>
        <v>2000</v>
      </c>
      <c r="BY339" s="42">
        <v>0.21</v>
      </c>
      <c r="BZ339" s="43">
        <f t="shared" si="145"/>
        <v>13.375796178343951</v>
      </c>
      <c r="CA339" s="18">
        <f t="shared" si="150"/>
        <v>1066666.6666666665</v>
      </c>
      <c r="CB339" s="18">
        <f t="shared" si="151"/>
        <v>26666.666666666664</v>
      </c>
      <c r="CC339" s="18">
        <f t="shared" si="152"/>
        <v>40000</v>
      </c>
      <c r="CD339" s="25">
        <f t="shared" si="146"/>
        <v>1.5000000000000002</v>
      </c>
      <c r="CE339" s="26">
        <f t="shared" si="147"/>
        <v>23.094010767585029</v>
      </c>
      <c r="CF339" s="18">
        <f t="shared" si="148"/>
        <v>2000</v>
      </c>
      <c r="CG339" s="18">
        <f t="shared" si="153"/>
        <v>2000</v>
      </c>
      <c r="CH339" s="18">
        <f t="shared" si="154"/>
        <v>104166.66666666666</v>
      </c>
      <c r="CI339" s="18">
        <f t="shared" si="155"/>
        <v>8333.3333333333321</v>
      </c>
      <c r="CJ339" s="18">
        <f t="shared" si="156"/>
        <v>12500</v>
      </c>
      <c r="CK339" s="25">
        <f t="shared" si="149"/>
        <v>1.5000000000000002</v>
      </c>
      <c r="CL339" s="26">
        <f t="shared" si="157"/>
        <v>7.2168783648703219</v>
      </c>
      <c r="DJ339" s="20" t="s">
        <v>317</v>
      </c>
    </row>
    <row r="340" spans="1:114" x14ac:dyDescent="0.2">
      <c r="A340" s="15" t="s">
        <v>105</v>
      </c>
      <c r="B340" s="10" t="s">
        <v>440</v>
      </c>
      <c r="C340" s="11">
        <f t="shared" si="140"/>
        <v>18.84</v>
      </c>
      <c r="D340" s="11">
        <f t="shared" si="170"/>
        <v>80</v>
      </c>
      <c r="E340" s="11">
        <f t="shared" si="170"/>
        <v>30</v>
      </c>
      <c r="F340" s="11">
        <f t="shared" si="170"/>
        <v>0</v>
      </c>
      <c r="G340" s="11">
        <f t="shared" si="167"/>
        <v>0</v>
      </c>
      <c r="H340" s="11">
        <f t="shared" si="167"/>
        <v>0</v>
      </c>
      <c r="I340" s="11">
        <f t="shared" si="167"/>
        <v>0</v>
      </c>
      <c r="J340" s="11">
        <f t="shared" si="162"/>
        <v>0</v>
      </c>
      <c r="K340" s="11">
        <f t="shared" si="162"/>
        <v>0</v>
      </c>
      <c r="L340" s="11">
        <f t="shared" si="162"/>
        <v>0</v>
      </c>
      <c r="M340" s="11">
        <f t="shared" si="162"/>
        <v>0</v>
      </c>
      <c r="N340" s="11">
        <f t="shared" si="162"/>
        <v>0</v>
      </c>
      <c r="O340" s="11">
        <f t="shared" si="162"/>
        <v>0</v>
      </c>
      <c r="P340" s="11">
        <f t="shared" si="162"/>
        <v>0</v>
      </c>
      <c r="Q340" s="11">
        <f t="shared" si="162"/>
        <v>0</v>
      </c>
      <c r="R340" s="11">
        <f t="shared" si="162"/>
        <v>0</v>
      </c>
      <c r="S340" s="11">
        <f t="shared" si="162"/>
        <v>0</v>
      </c>
      <c r="T340" s="11">
        <f t="shared" si="162"/>
        <v>2400</v>
      </c>
      <c r="U340" s="40">
        <f t="shared" si="141"/>
        <v>0.22</v>
      </c>
      <c r="V340" s="11">
        <f t="shared" si="166"/>
        <v>11.677282377919321</v>
      </c>
      <c r="W340" s="11">
        <f t="shared" si="166"/>
        <v>1280000</v>
      </c>
      <c r="X340" s="11">
        <f t="shared" si="166"/>
        <v>32000</v>
      </c>
      <c r="Y340" s="11">
        <f t="shared" si="166"/>
        <v>48000</v>
      </c>
      <c r="Z340" s="11">
        <f t="shared" si="166"/>
        <v>1.5</v>
      </c>
      <c r="AA340" s="11">
        <f t="shared" si="166"/>
        <v>23.094010767585033</v>
      </c>
      <c r="AB340" s="11">
        <f t="shared" si="165"/>
        <v>2400</v>
      </c>
      <c r="AC340" s="11">
        <f t="shared" si="165"/>
        <v>2400</v>
      </c>
      <c r="AD340" s="11">
        <f t="shared" si="165"/>
        <v>179999.99999999997</v>
      </c>
      <c r="AE340" s="11">
        <f t="shared" si="165"/>
        <v>11999.999999999998</v>
      </c>
      <c r="AF340" s="11">
        <f t="shared" si="165"/>
        <v>18000</v>
      </c>
      <c r="AG340" s="11">
        <f t="shared" si="165"/>
        <v>1.5000000000000002</v>
      </c>
      <c r="AH340" s="11">
        <f t="shared" si="165"/>
        <v>8.6602540378443855</v>
      </c>
      <c r="AI340" s="11">
        <f t="shared" si="168"/>
        <v>0</v>
      </c>
      <c r="AJ340" s="11">
        <f t="shared" si="168"/>
        <v>0</v>
      </c>
      <c r="AK340" s="11">
        <f t="shared" si="168"/>
        <v>0</v>
      </c>
      <c r="AL340" s="11">
        <f t="shared" si="168"/>
        <v>0</v>
      </c>
      <c r="AM340" s="11">
        <f t="shared" si="168"/>
        <v>0</v>
      </c>
      <c r="AN340" s="11">
        <f t="shared" si="168"/>
        <v>0</v>
      </c>
      <c r="AO340" s="11">
        <f t="shared" si="164"/>
        <v>0</v>
      </c>
      <c r="AP340" s="11">
        <f t="shared" si="164"/>
        <v>0</v>
      </c>
      <c r="AQ340" s="11">
        <f t="shared" si="164"/>
        <v>0</v>
      </c>
      <c r="AR340" s="11">
        <f t="shared" si="164"/>
        <v>0</v>
      </c>
      <c r="AS340" s="11">
        <f t="shared" si="164"/>
        <v>0</v>
      </c>
      <c r="AT340" s="11">
        <f t="shared" si="164"/>
        <v>0</v>
      </c>
      <c r="AU340" s="11">
        <f t="shared" si="164"/>
        <v>0</v>
      </c>
      <c r="AV340" s="11">
        <f t="shared" si="164"/>
        <v>0</v>
      </c>
      <c r="AW340" s="11">
        <f t="shared" si="164"/>
        <v>0</v>
      </c>
      <c r="AX340" s="11">
        <f t="shared" si="164"/>
        <v>0</v>
      </c>
      <c r="AY340" s="11">
        <f t="shared" si="164"/>
        <v>0</v>
      </c>
      <c r="AZ340" s="11">
        <f t="shared" si="164"/>
        <v>0</v>
      </c>
      <c r="BA340" s="11">
        <f t="shared" si="164"/>
        <v>0</v>
      </c>
      <c r="BB340" s="11">
        <f t="shared" si="164"/>
        <v>0</v>
      </c>
      <c r="BC340" s="11">
        <f t="shared" si="169"/>
        <v>0</v>
      </c>
      <c r="BD340" s="11">
        <f t="shared" si="169"/>
        <v>0</v>
      </c>
      <c r="BE340" s="11">
        <f t="shared" si="169"/>
        <v>0</v>
      </c>
      <c r="BF340" s="15" t="str">
        <f t="shared" si="142"/>
        <v>ČSN 42 5522</v>
      </c>
      <c r="BG340" s="42">
        <v>18.84</v>
      </c>
      <c r="BH340" s="17">
        <f t="shared" si="143"/>
        <v>80</v>
      </c>
      <c r="BI340" s="17">
        <f t="shared" si="144"/>
        <v>30</v>
      </c>
      <c r="BX340" s="18">
        <f t="shared" si="161"/>
        <v>2400</v>
      </c>
      <c r="BY340" s="42">
        <v>0.22</v>
      </c>
      <c r="BZ340" s="43">
        <f t="shared" si="145"/>
        <v>11.677282377919321</v>
      </c>
      <c r="CA340" s="18">
        <f t="shared" si="150"/>
        <v>1280000</v>
      </c>
      <c r="CB340" s="18">
        <f t="shared" si="151"/>
        <v>32000</v>
      </c>
      <c r="CC340" s="18">
        <f t="shared" si="152"/>
        <v>48000</v>
      </c>
      <c r="CD340" s="25">
        <f t="shared" si="146"/>
        <v>1.5</v>
      </c>
      <c r="CE340" s="26">
        <f t="shared" si="147"/>
        <v>23.094010767585033</v>
      </c>
      <c r="CF340" s="18">
        <f t="shared" si="148"/>
        <v>2400</v>
      </c>
      <c r="CG340" s="18">
        <f t="shared" si="153"/>
        <v>2400</v>
      </c>
      <c r="CH340" s="18">
        <f t="shared" si="154"/>
        <v>179999.99999999997</v>
      </c>
      <c r="CI340" s="18">
        <f t="shared" si="155"/>
        <v>11999.999999999998</v>
      </c>
      <c r="CJ340" s="18">
        <f t="shared" si="156"/>
        <v>18000</v>
      </c>
      <c r="CK340" s="25">
        <f t="shared" si="149"/>
        <v>1.5000000000000002</v>
      </c>
      <c r="CL340" s="26">
        <f t="shared" si="157"/>
        <v>8.6602540378443855</v>
      </c>
      <c r="DJ340" s="20" t="s">
        <v>317</v>
      </c>
    </row>
    <row r="341" spans="1:114" x14ac:dyDescent="0.2">
      <c r="A341" s="15" t="s">
        <v>105</v>
      </c>
      <c r="B341" s="10" t="s">
        <v>441</v>
      </c>
      <c r="C341" s="11">
        <f t="shared" si="140"/>
        <v>25.12</v>
      </c>
      <c r="D341" s="11">
        <f t="shared" si="170"/>
        <v>80</v>
      </c>
      <c r="E341" s="11">
        <f t="shared" si="170"/>
        <v>40</v>
      </c>
      <c r="F341" s="11">
        <f t="shared" si="170"/>
        <v>0</v>
      </c>
      <c r="G341" s="11">
        <f t="shared" si="167"/>
        <v>0</v>
      </c>
      <c r="H341" s="11">
        <f t="shared" si="167"/>
        <v>0</v>
      </c>
      <c r="I341" s="11">
        <f t="shared" si="167"/>
        <v>0</v>
      </c>
      <c r="J341" s="11">
        <f t="shared" si="162"/>
        <v>0</v>
      </c>
      <c r="K341" s="11">
        <f t="shared" si="162"/>
        <v>0</v>
      </c>
      <c r="L341" s="11">
        <f t="shared" si="162"/>
        <v>0</v>
      </c>
      <c r="M341" s="11">
        <f t="shared" si="162"/>
        <v>0</v>
      </c>
      <c r="N341" s="11">
        <f t="shared" si="162"/>
        <v>0</v>
      </c>
      <c r="O341" s="11">
        <f t="shared" si="162"/>
        <v>0</v>
      </c>
      <c r="P341" s="11">
        <f t="shared" si="162"/>
        <v>0</v>
      </c>
      <c r="Q341" s="11">
        <f t="shared" si="162"/>
        <v>0</v>
      </c>
      <c r="R341" s="11">
        <f t="shared" si="162"/>
        <v>0</v>
      </c>
      <c r="S341" s="11">
        <f t="shared" si="162"/>
        <v>0</v>
      </c>
      <c r="T341" s="11">
        <f t="shared" si="162"/>
        <v>3200</v>
      </c>
      <c r="U341" s="40">
        <f t="shared" si="141"/>
        <v>0.24</v>
      </c>
      <c r="V341" s="11">
        <f t="shared" si="166"/>
        <v>9.5541401273885356</v>
      </c>
      <c r="W341" s="11">
        <f t="shared" si="166"/>
        <v>1706666.6666666665</v>
      </c>
      <c r="X341" s="11">
        <f t="shared" si="166"/>
        <v>42666.666666666664</v>
      </c>
      <c r="Y341" s="11">
        <f t="shared" si="166"/>
        <v>64000</v>
      </c>
      <c r="Z341" s="11">
        <f t="shared" si="166"/>
        <v>1.5</v>
      </c>
      <c r="AA341" s="11">
        <f t="shared" si="166"/>
        <v>23.094010767585029</v>
      </c>
      <c r="AB341" s="11">
        <f t="shared" si="165"/>
        <v>3200</v>
      </c>
      <c r="AC341" s="11">
        <f t="shared" si="165"/>
        <v>3200</v>
      </c>
      <c r="AD341" s="11">
        <f t="shared" si="165"/>
        <v>426666.66666666663</v>
      </c>
      <c r="AE341" s="11">
        <f t="shared" si="165"/>
        <v>21333.333333333332</v>
      </c>
      <c r="AF341" s="11">
        <f t="shared" si="165"/>
        <v>32000</v>
      </c>
      <c r="AG341" s="11">
        <f t="shared" si="165"/>
        <v>1.5</v>
      </c>
      <c r="AH341" s="11">
        <f t="shared" si="165"/>
        <v>11.547005383792515</v>
      </c>
      <c r="AI341" s="11">
        <f t="shared" si="168"/>
        <v>0</v>
      </c>
      <c r="AJ341" s="11">
        <f t="shared" si="168"/>
        <v>0</v>
      </c>
      <c r="AK341" s="11">
        <f t="shared" si="168"/>
        <v>0</v>
      </c>
      <c r="AL341" s="11">
        <f t="shared" si="168"/>
        <v>0</v>
      </c>
      <c r="AM341" s="11">
        <f t="shared" si="168"/>
        <v>0</v>
      </c>
      <c r="AN341" s="11">
        <f t="shared" si="168"/>
        <v>0</v>
      </c>
      <c r="AO341" s="11">
        <f t="shared" si="164"/>
        <v>0</v>
      </c>
      <c r="AP341" s="11">
        <f t="shared" si="164"/>
        <v>0</v>
      </c>
      <c r="AQ341" s="11">
        <f t="shared" si="164"/>
        <v>0</v>
      </c>
      <c r="AR341" s="11">
        <f t="shared" si="164"/>
        <v>0</v>
      </c>
      <c r="AS341" s="11">
        <f t="shared" si="164"/>
        <v>0</v>
      </c>
      <c r="AT341" s="11">
        <f t="shared" si="164"/>
        <v>0</v>
      </c>
      <c r="AU341" s="11">
        <f t="shared" si="164"/>
        <v>0</v>
      </c>
      <c r="AV341" s="11">
        <f t="shared" si="164"/>
        <v>0</v>
      </c>
      <c r="AW341" s="11">
        <f t="shared" si="164"/>
        <v>0</v>
      </c>
      <c r="AX341" s="11">
        <f t="shared" si="164"/>
        <v>0</v>
      </c>
      <c r="AY341" s="11">
        <f t="shared" si="164"/>
        <v>0</v>
      </c>
      <c r="AZ341" s="11">
        <f t="shared" si="164"/>
        <v>0</v>
      </c>
      <c r="BA341" s="11">
        <f t="shared" si="164"/>
        <v>0</v>
      </c>
      <c r="BB341" s="11">
        <f t="shared" si="164"/>
        <v>0</v>
      </c>
      <c r="BC341" s="11">
        <f t="shared" si="169"/>
        <v>0</v>
      </c>
      <c r="BD341" s="11">
        <f t="shared" si="169"/>
        <v>0</v>
      </c>
      <c r="BE341" s="11">
        <f t="shared" si="169"/>
        <v>0</v>
      </c>
      <c r="BF341" s="15" t="str">
        <f t="shared" si="142"/>
        <v>ČSN 42 5522</v>
      </c>
      <c r="BG341" s="42">
        <v>25.12</v>
      </c>
      <c r="BH341" s="17">
        <f t="shared" si="143"/>
        <v>80</v>
      </c>
      <c r="BI341" s="17">
        <f t="shared" si="144"/>
        <v>40</v>
      </c>
      <c r="BX341" s="18">
        <f t="shared" si="161"/>
        <v>3200</v>
      </c>
      <c r="BY341" s="42">
        <v>0.24</v>
      </c>
      <c r="BZ341" s="43">
        <f t="shared" si="145"/>
        <v>9.5541401273885356</v>
      </c>
      <c r="CA341" s="18">
        <f t="shared" si="150"/>
        <v>1706666.6666666665</v>
      </c>
      <c r="CB341" s="18">
        <f t="shared" si="151"/>
        <v>42666.666666666664</v>
      </c>
      <c r="CC341" s="18">
        <f t="shared" si="152"/>
        <v>64000</v>
      </c>
      <c r="CD341" s="25">
        <f t="shared" si="146"/>
        <v>1.5</v>
      </c>
      <c r="CE341" s="26">
        <f t="shared" si="147"/>
        <v>23.094010767585029</v>
      </c>
      <c r="CF341" s="18">
        <f t="shared" si="148"/>
        <v>3200</v>
      </c>
      <c r="CG341" s="18">
        <f t="shared" si="153"/>
        <v>3200</v>
      </c>
      <c r="CH341" s="18">
        <f t="shared" si="154"/>
        <v>426666.66666666663</v>
      </c>
      <c r="CI341" s="18">
        <f t="shared" si="155"/>
        <v>21333.333333333332</v>
      </c>
      <c r="CJ341" s="18">
        <f t="shared" si="156"/>
        <v>32000</v>
      </c>
      <c r="CK341" s="25">
        <f t="shared" si="149"/>
        <v>1.5</v>
      </c>
      <c r="CL341" s="26">
        <f t="shared" si="157"/>
        <v>11.547005383792515</v>
      </c>
      <c r="DJ341" s="20" t="s">
        <v>317</v>
      </c>
    </row>
    <row r="342" spans="1:114" x14ac:dyDescent="0.2">
      <c r="A342" s="15" t="s">
        <v>105</v>
      </c>
      <c r="B342" s="10" t="s">
        <v>442</v>
      </c>
      <c r="C342" s="11">
        <f t="shared" si="140"/>
        <v>31.4</v>
      </c>
      <c r="D342" s="11">
        <f t="shared" si="170"/>
        <v>80</v>
      </c>
      <c r="E342" s="11">
        <f t="shared" si="170"/>
        <v>50</v>
      </c>
      <c r="F342" s="11">
        <f t="shared" si="170"/>
        <v>0</v>
      </c>
      <c r="G342" s="11">
        <f t="shared" si="167"/>
        <v>0</v>
      </c>
      <c r="H342" s="11">
        <f t="shared" si="167"/>
        <v>0</v>
      </c>
      <c r="I342" s="11">
        <f t="shared" si="167"/>
        <v>0</v>
      </c>
      <c r="J342" s="11">
        <f t="shared" si="162"/>
        <v>0</v>
      </c>
      <c r="K342" s="11">
        <f t="shared" si="162"/>
        <v>0</v>
      </c>
      <c r="L342" s="11">
        <f t="shared" si="162"/>
        <v>0</v>
      </c>
      <c r="M342" s="11">
        <f t="shared" si="162"/>
        <v>0</v>
      </c>
      <c r="N342" s="11">
        <f t="shared" si="162"/>
        <v>0</v>
      </c>
      <c r="O342" s="11">
        <f t="shared" si="162"/>
        <v>0</v>
      </c>
      <c r="P342" s="11">
        <f t="shared" si="162"/>
        <v>0</v>
      </c>
      <c r="Q342" s="11">
        <f t="shared" si="162"/>
        <v>0</v>
      </c>
      <c r="R342" s="11">
        <f t="shared" si="162"/>
        <v>0</v>
      </c>
      <c r="S342" s="11">
        <f t="shared" si="162"/>
        <v>0</v>
      </c>
      <c r="T342" s="11">
        <f t="shared" si="162"/>
        <v>4000</v>
      </c>
      <c r="U342" s="40">
        <f t="shared" si="141"/>
        <v>0.26</v>
      </c>
      <c r="V342" s="11">
        <f t="shared" si="166"/>
        <v>8.2802547770700645</v>
      </c>
      <c r="W342" s="11">
        <f t="shared" si="166"/>
        <v>2133333.333333333</v>
      </c>
      <c r="X342" s="11">
        <f t="shared" si="166"/>
        <v>53333.333333333328</v>
      </c>
      <c r="Y342" s="11">
        <f t="shared" si="166"/>
        <v>80000</v>
      </c>
      <c r="Z342" s="11">
        <f t="shared" si="166"/>
        <v>1.5000000000000002</v>
      </c>
      <c r="AA342" s="11">
        <f t="shared" si="166"/>
        <v>23.094010767585029</v>
      </c>
      <c r="AB342" s="11">
        <f t="shared" si="165"/>
        <v>4000</v>
      </c>
      <c r="AC342" s="11">
        <f t="shared" si="165"/>
        <v>4000</v>
      </c>
      <c r="AD342" s="11">
        <f t="shared" si="165"/>
        <v>833333.33333333326</v>
      </c>
      <c r="AE342" s="11">
        <f t="shared" si="165"/>
        <v>33333.333333333328</v>
      </c>
      <c r="AF342" s="11">
        <f t="shared" si="165"/>
        <v>50000</v>
      </c>
      <c r="AG342" s="11">
        <f t="shared" si="165"/>
        <v>1.5000000000000002</v>
      </c>
      <c r="AH342" s="11">
        <f t="shared" si="165"/>
        <v>14.433756729740644</v>
      </c>
      <c r="AI342" s="11">
        <f t="shared" si="168"/>
        <v>0</v>
      </c>
      <c r="AJ342" s="11">
        <f t="shared" si="168"/>
        <v>0</v>
      </c>
      <c r="AK342" s="11">
        <f t="shared" si="168"/>
        <v>0</v>
      </c>
      <c r="AL342" s="11">
        <f t="shared" si="168"/>
        <v>0</v>
      </c>
      <c r="AM342" s="11">
        <f t="shared" si="168"/>
        <v>0</v>
      </c>
      <c r="AN342" s="11">
        <f t="shared" si="168"/>
        <v>0</v>
      </c>
      <c r="AO342" s="11">
        <f t="shared" si="164"/>
        <v>0</v>
      </c>
      <c r="AP342" s="11">
        <f t="shared" si="164"/>
        <v>0</v>
      </c>
      <c r="AQ342" s="11">
        <f t="shared" si="164"/>
        <v>0</v>
      </c>
      <c r="AR342" s="11">
        <f t="shared" si="164"/>
        <v>0</v>
      </c>
      <c r="AS342" s="11">
        <f t="shared" si="164"/>
        <v>0</v>
      </c>
      <c r="AT342" s="11">
        <f t="shared" si="164"/>
        <v>0</v>
      </c>
      <c r="AU342" s="11">
        <f t="shared" si="164"/>
        <v>0</v>
      </c>
      <c r="AV342" s="11">
        <f t="shared" si="164"/>
        <v>0</v>
      </c>
      <c r="AW342" s="11">
        <f t="shared" si="164"/>
        <v>0</v>
      </c>
      <c r="AX342" s="11">
        <f t="shared" si="164"/>
        <v>0</v>
      </c>
      <c r="AY342" s="11">
        <f t="shared" si="164"/>
        <v>0</v>
      </c>
      <c r="AZ342" s="11">
        <f t="shared" si="164"/>
        <v>0</v>
      </c>
      <c r="BA342" s="11">
        <f t="shared" si="164"/>
        <v>0</v>
      </c>
      <c r="BB342" s="11">
        <f t="shared" si="164"/>
        <v>0</v>
      </c>
      <c r="BC342" s="11">
        <f t="shared" si="169"/>
        <v>0</v>
      </c>
      <c r="BD342" s="11">
        <f t="shared" si="169"/>
        <v>0</v>
      </c>
      <c r="BE342" s="11">
        <f t="shared" si="169"/>
        <v>0</v>
      </c>
      <c r="BF342" s="15" t="str">
        <f t="shared" si="142"/>
        <v>ČSN 42 5522</v>
      </c>
      <c r="BG342" s="42">
        <v>31.4</v>
      </c>
      <c r="BH342" s="17">
        <f t="shared" si="143"/>
        <v>80</v>
      </c>
      <c r="BI342" s="17">
        <f t="shared" si="144"/>
        <v>50</v>
      </c>
      <c r="BX342" s="18">
        <f t="shared" si="161"/>
        <v>4000</v>
      </c>
      <c r="BY342" s="42">
        <v>0.26</v>
      </c>
      <c r="BZ342" s="43">
        <f t="shared" si="145"/>
        <v>8.2802547770700645</v>
      </c>
      <c r="CA342" s="18">
        <f t="shared" si="150"/>
        <v>2133333.333333333</v>
      </c>
      <c r="CB342" s="18">
        <f t="shared" si="151"/>
        <v>53333.333333333328</v>
      </c>
      <c r="CC342" s="18">
        <f t="shared" si="152"/>
        <v>80000</v>
      </c>
      <c r="CD342" s="25">
        <f t="shared" si="146"/>
        <v>1.5000000000000002</v>
      </c>
      <c r="CE342" s="26">
        <f t="shared" si="147"/>
        <v>23.094010767585029</v>
      </c>
      <c r="CF342" s="18">
        <f t="shared" si="148"/>
        <v>4000</v>
      </c>
      <c r="CG342" s="18">
        <f t="shared" si="153"/>
        <v>4000</v>
      </c>
      <c r="CH342" s="18">
        <f t="shared" si="154"/>
        <v>833333.33333333326</v>
      </c>
      <c r="CI342" s="18">
        <f t="shared" si="155"/>
        <v>33333.333333333328</v>
      </c>
      <c r="CJ342" s="18">
        <f t="shared" si="156"/>
        <v>50000</v>
      </c>
      <c r="CK342" s="25">
        <f t="shared" si="149"/>
        <v>1.5000000000000002</v>
      </c>
      <c r="CL342" s="26">
        <f t="shared" si="157"/>
        <v>14.433756729740644</v>
      </c>
      <c r="DJ342" s="20" t="s">
        <v>317</v>
      </c>
    </row>
    <row r="343" spans="1:114" x14ac:dyDescent="0.2">
      <c r="A343" s="15" t="s">
        <v>105</v>
      </c>
      <c r="B343" s="10" t="s">
        <v>443</v>
      </c>
      <c r="C343" s="11">
        <f t="shared" si="140"/>
        <v>3.5325000000000002</v>
      </c>
      <c r="D343" s="11">
        <f t="shared" si="170"/>
        <v>90</v>
      </c>
      <c r="E343" s="11">
        <f t="shared" si="170"/>
        <v>5</v>
      </c>
      <c r="F343" s="11">
        <f t="shared" si="170"/>
        <v>0</v>
      </c>
      <c r="G343" s="11">
        <f t="shared" si="167"/>
        <v>0</v>
      </c>
      <c r="H343" s="11">
        <f t="shared" si="167"/>
        <v>0</v>
      </c>
      <c r="I343" s="11">
        <f t="shared" si="167"/>
        <v>0</v>
      </c>
      <c r="J343" s="11">
        <f t="shared" si="162"/>
        <v>0</v>
      </c>
      <c r="K343" s="11">
        <f t="shared" si="162"/>
        <v>0</v>
      </c>
      <c r="L343" s="11">
        <f t="shared" si="162"/>
        <v>0</v>
      </c>
      <c r="M343" s="11">
        <f t="shared" si="162"/>
        <v>0</v>
      </c>
      <c r="N343" s="11">
        <f t="shared" si="162"/>
        <v>0</v>
      </c>
      <c r="O343" s="11">
        <f t="shared" si="162"/>
        <v>0</v>
      </c>
      <c r="P343" s="11">
        <f t="shared" si="162"/>
        <v>0</v>
      </c>
      <c r="Q343" s="11">
        <f t="shared" si="162"/>
        <v>0</v>
      </c>
      <c r="R343" s="11">
        <f t="shared" si="162"/>
        <v>0</v>
      </c>
      <c r="S343" s="11">
        <f t="shared" si="162"/>
        <v>0</v>
      </c>
      <c r="T343" s="11">
        <f t="shared" si="162"/>
        <v>450</v>
      </c>
      <c r="U343" s="40">
        <f t="shared" si="141"/>
        <v>0.19</v>
      </c>
      <c r="V343" s="11">
        <f t="shared" si="166"/>
        <v>53.786270346779908</v>
      </c>
      <c r="W343" s="11">
        <f t="shared" si="166"/>
        <v>303750</v>
      </c>
      <c r="X343" s="11">
        <f t="shared" si="166"/>
        <v>6749.9999999999991</v>
      </c>
      <c r="Y343" s="11">
        <f t="shared" si="166"/>
        <v>10125</v>
      </c>
      <c r="Z343" s="11">
        <f t="shared" si="166"/>
        <v>1.5000000000000002</v>
      </c>
      <c r="AA343" s="11">
        <f t="shared" si="166"/>
        <v>25.98076211353316</v>
      </c>
      <c r="AB343" s="11">
        <f t="shared" si="165"/>
        <v>450</v>
      </c>
      <c r="AC343" s="11">
        <f t="shared" si="165"/>
        <v>450</v>
      </c>
      <c r="AD343" s="11">
        <f t="shared" si="165"/>
        <v>937.5</v>
      </c>
      <c r="AE343" s="11">
        <f t="shared" si="165"/>
        <v>375</v>
      </c>
      <c r="AF343" s="11">
        <f t="shared" si="165"/>
        <v>562.5</v>
      </c>
      <c r="AG343" s="11">
        <f t="shared" si="165"/>
        <v>1.5</v>
      </c>
      <c r="AH343" s="11">
        <f t="shared" si="165"/>
        <v>1.4433756729740645</v>
      </c>
      <c r="AI343" s="11">
        <f t="shared" si="168"/>
        <v>0</v>
      </c>
      <c r="AJ343" s="11">
        <f t="shared" si="168"/>
        <v>0</v>
      </c>
      <c r="AK343" s="11">
        <f t="shared" si="168"/>
        <v>0</v>
      </c>
      <c r="AL343" s="11">
        <f t="shared" si="168"/>
        <v>0</v>
      </c>
      <c r="AM343" s="11">
        <f t="shared" si="168"/>
        <v>0</v>
      </c>
      <c r="AN343" s="11">
        <f t="shared" si="168"/>
        <v>0</v>
      </c>
      <c r="AO343" s="11">
        <f t="shared" si="164"/>
        <v>0</v>
      </c>
      <c r="AP343" s="11">
        <f t="shared" si="164"/>
        <v>0</v>
      </c>
      <c r="AQ343" s="11">
        <f t="shared" si="164"/>
        <v>0</v>
      </c>
      <c r="AR343" s="11">
        <f t="shared" si="164"/>
        <v>0</v>
      </c>
      <c r="AS343" s="11">
        <f t="shared" si="164"/>
        <v>0</v>
      </c>
      <c r="AT343" s="11">
        <f t="shared" si="164"/>
        <v>0</v>
      </c>
      <c r="AU343" s="11">
        <f t="shared" si="164"/>
        <v>0</v>
      </c>
      <c r="AV343" s="11">
        <f t="shared" ref="AV343:BB379" si="171">IF($A343="x",CZ343,"")</f>
        <v>0</v>
      </c>
      <c r="AW343" s="11">
        <f t="shared" si="171"/>
        <v>0</v>
      </c>
      <c r="AX343" s="11">
        <f t="shared" si="171"/>
        <v>0</v>
      </c>
      <c r="AY343" s="11">
        <f t="shared" si="171"/>
        <v>0</v>
      </c>
      <c r="AZ343" s="11">
        <f t="shared" si="171"/>
        <v>0</v>
      </c>
      <c r="BA343" s="11">
        <f t="shared" si="171"/>
        <v>0</v>
      </c>
      <c r="BB343" s="11">
        <f t="shared" si="171"/>
        <v>0</v>
      </c>
      <c r="BC343" s="11">
        <f t="shared" si="169"/>
        <v>0</v>
      </c>
      <c r="BD343" s="11">
        <f t="shared" si="169"/>
        <v>0</v>
      </c>
      <c r="BE343" s="11">
        <f t="shared" si="169"/>
        <v>0</v>
      </c>
      <c r="BF343" s="15" t="str">
        <f t="shared" si="142"/>
        <v>ČSN 42 5522</v>
      </c>
      <c r="BG343" s="42">
        <v>3.5325000000000002</v>
      </c>
      <c r="BH343" s="17">
        <f t="shared" si="143"/>
        <v>90</v>
      </c>
      <c r="BI343" s="17">
        <f t="shared" si="144"/>
        <v>5</v>
      </c>
      <c r="BX343" s="18">
        <f t="shared" si="161"/>
        <v>450</v>
      </c>
      <c r="BY343" s="42">
        <v>0.19</v>
      </c>
      <c r="BZ343" s="43">
        <f t="shared" si="145"/>
        <v>53.786270346779908</v>
      </c>
      <c r="CA343" s="18">
        <f t="shared" si="150"/>
        <v>303750</v>
      </c>
      <c r="CB343" s="18">
        <f t="shared" si="151"/>
        <v>6749.9999999999991</v>
      </c>
      <c r="CC343" s="18">
        <f t="shared" si="152"/>
        <v>10125</v>
      </c>
      <c r="CD343" s="25">
        <f t="shared" si="146"/>
        <v>1.5000000000000002</v>
      </c>
      <c r="CE343" s="26">
        <f t="shared" si="147"/>
        <v>25.98076211353316</v>
      </c>
      <c r="CF343" s="18">
        <f t="shared" si="148"/>
        <v>450</v>
      </c>
      <c r="CG343" s="18">
        <f t="shared" si="153"/>
        <v>450</v>
      </c>
      <c r="CH343" s="18">
        <f t="shared" si="154"/>
        <v>937.5</v>
      </c>
      <c r="CI343" s="18">
        <f t="shared" si="155"/>
        <v>375</v>
      </c>
      <c r="CJ343" s="18">
        <f t="shared" si="156"/>
        <v>562.5</v>
      </c>
      <c r="CK343" s="25">
        <f t="shared" si="149"/>
        <v>1.5</v>
      </c>
      <c r="CL343" s="26">
        <f t="shared" si="157"/>
        <v>1.4433756729740645</v>
      </c>
      <c r="DJ343" s="20" t="s">
        <v>317</v>
      </c>
    </row>
    <row r="344" spans="1:114" x14ac:dyDescent="0.2">
      <c r="A344" s="15" t="s">
        <v>105</v>
      </c>
      <c r="B344" s="10" t="s">
        <v>444</v>
      </c>
      <c r="C344" s="11">
        <f t="shared" si="140"/>
        <v>4.2389999999999999</v>
      </c>
      <c r="D344" s="11">
        <f t="shared" si="170"/>
        <v>90</v>
      </c>
      <c r="E344" s="11">
        <f t="shared" si="170"/>
        <v>6</v>
      </c>
      <c r="F344" s="11">
        <f t="shared" si="170"/>
        <v>0</v>
      </c>
      <c r="G344" s="11">
        <f t="shared" si="167"/>
        <v>0</v>
      </c>
      <c r="H344" s="11">
        <f t="shared" si="167"/>
        <v>0</v>
      </c>
      <c r="I344" s="11">
        <f t="shared" si="167"/>
        <v>0</v>
      </c>
      <c r="J344" s="11">
        <f t="shared" si="162"/>
        <v>0</v>
      </c>
      <c r="K344" s="11">
        <f t="shared" si="162"/>
        <v>0</v>
      </c>
      <c r="L344" s="11">
        <f t="shared" si="162"/>
        <v>0</v>
      </c>
      <c r="M344" s="11">
        <f t="shared" si="162"/>
        <v>0</v>
      </c>
      <c r="N344" s="11">
        <f t="shared" si="162"/>
        <v>0</v>
      </c>
      <c r="O344" s="11">
        <f t="shared" si="162"/>
        <v>0</v>
      </c>
      <c r="P344" s="11">
        <f t="shared" si="162"/>
        <v>0</v>
      </c>
      <c r="Q344" s="11">
        <f t="shared" si="162"/>
        <v>0</v>
      </c>
      <c r="R344" s="11">
        <f t="shared" si="162"/>
        <v>0</v>
      </c>
      <c r="S344" s="11">
        <f t="shared" ref="S344:T407" si="172">IF($A344="x",BW344,"")</f>
        <v>0</v>
      </c>
      <c r="T344" s="11">
        <f t="shared" si="172"/>
        <v>540</v>
      </c>
      <c r="U344" s="40">
        <f t="shared" si="141"/>
        <v>0.192</v>
      </c>
      <c r="V344" s="11">
        <f t="shared" si="166"/>
        <v>45.29370134465676</v>
      </c>
      <c r="W344" s="11">
        <f t="shared" si="166"/>
        <v>364500</v>
      </c>
      <c r="X344" s="11">
        <f t="shared" si="166"/>
        <v>8100</v>
      </c>
      <c r="Y344" s="11">
        <f t="shared" si="166"/>
        <v>12150</v>
      </c>
      <c r="Z344" s="11">
        <f t="shared" si="166"/>
        <v>1.5</v>
      </c>
      <c r="AA344" s="11">
        <f t="shared" si="166"/>
        <v>25.98076211353316</v>
      </c>
      <c r="AB344" s="11">
        <f t="shared" si="165"/>
        <v>540</v>
      </c>
      <c r="AC344" s="11">
        <f t="shared" si="165"/>
        <v>540</v>
      </c>
      <c r="AD344" s="11">
        <f t="shared" si="165"/>
        <v>1620</v>
      </c>
      <c r="AE344" s="11">
        <f t="shared" si="165"/>
        <v>540</v>
      </c>
      <c r="AF344" s="11">
        <f t="shared" si="165"/>
        <v>810</v>
      </c>
      <c r="AG344" s="11">
        <f t="shared" si="165"/>
        <v>1.5</v>
      </c>
      <c r="AH344" s="11">
        <f t="shared" si="165"/>
        <v>1.7320508075688772</v>
      </c>
      <c r="AI344" s="11">
        <f t="shared" si="168"/>
        <v>0</v>
      </c>
      <c r="AJ344" s="11">
        <f t="shared" si="168"/>
        <v>0</v>
      </c>
      <c r="AK344" s="11">
        <f t="shared" si="168"/>
        <v>0</v>
      </c>
      <c r="AL344" s="11">
        <f t="shared" si="168"/>
        <v>0</v>
      </c>
      <c r="AM344" s="11">
        <f t="shared" si="168"/>
        <v>0</v>
      </c>
      <c r="AN344" s="11">
        <f t="shared" si="168"/>
        <v>0</v>
      </c>
      <c r="AO344" s="11">
        <f t="shared" si="168"/>
        <v>0</v>
      </c>
      <c r="AP344" s="11">
        <f t="shared" si="168"/>
        <v>0</v>
      </c>
      <c r="AQ344" s="11">
        <f t="shared" si="168"/>
        <v>0</v>
      </c>
      <c r="AR344" s="11">
        <f t="shared" si="168"/>
        <v>0</v>
      </c>
      <c r="AS344" s="11">
        <f t="shared" si="168"/>
        <v>0</v>
      </c>
      <c r="AT344" s="11">
        <f t="shared" si="168"/>
        <v>0</v>
      </c>
      <c r="AU344" s="11">
        <f t="shared" si="168"/>
        <v>0</v>
      </c>
      <c r="AV344" s="11">
        <f t="shared" si="171"/>
        <v>0</v>
      </c>
      <c r="AW344" s="11">
        <f t="shared" si="171"/>
        <v>0</v>
      </c>
      <c r="AX344" s="11">
        <f t="shared" si="171"/>
        <v>0</v>
      </c>
      <c r="AY344" s="11">
        <f t="shared" si="171"/>
        <v>0</v>
      </c>
      <c r="AZ344" s="11">
        <f t="shared" si="171"/>
        <v>0</v>
      </c>
      <c r="BA344" s="11">
        <f t="shared" si="171"/>
        <v>0</v>
      </c>
      <c r="BB344" s="11">
        <f t="shared" si="171"/>
        <v>0</v>
      </c>
      <c r="BC344" s="11">
        <f t="shared" si="169"/>
        <v>0</v>
      </c>
      <c r="BD344" s="11">
        <f t="shared" si="169"/>
        <v>0</v>
      </c>
      <c r="BE344" s="11">
        <f t="shared" si="169"/>
        <v>0</v>
      </c>
      <c r="BF344" s="15" t="str">
        <f t="shared" si="142"/>
        <v>ČSN 42 5522</v>
      </c>
      <c r="BG344" s="42">
        <v>4.2389999999999999</v>
      </c>
      <c r="BH344" s="17">
        <f t="shared" si="143"/>
        <v>90</v>
      </c>
      <c r="BI344" s="17">
        <f t="shared" si="144"/>
        <v>6</v>
      </c>
      <c r="BX344" s="18">
        <f t="shared" si="161"/>
        <v>540</v>
      </c>
      <c r="BY344" s="42">
        <v>0.192</v>
      </c>
      <c r="BZ344" s="43">
        <f t="shared" si="145"/>
        <v>45.29370134465676</v>
      </c>
      <c r="CA344" s="18">
        <f t="shared" si="150"/>
        <v>364500</v>
      </c>
      <c r="CB344" s="18">
        <f t="shared" si="151"/>
        <v>8100</v>
      </c>
      <c r="CC344" s="18">
        <f t="shared" si="152"/>
        <v>12150</v>
      </c>
      <c r="CD344" s="25">
        <f t="shared" si="146"/>
        <v>1.5</v>
      </c>
      <c r="CE344" s="26">
        <f t="shared" si="147"/>
        <v>25.98076211353316</v>
      </c>
      <c r="CF344" s="18">
        <f t="shared" si="148"/>
        <v>540</v>
      </c>
      <c r="CG344" s="18">
        <f t="shared" si="153"/>
        <v>540</v>
      </c>
      <c r="CH344" s="18">
        <f t="shared" si="154"/>
        <v>1620</v>
      </c>
      <c r="CI344" s="18">
        <f t="shared" si="155"/>
        <v>540</v>
      </c>
      <c r="CJ344" s="18">
        <f t="shared" si="156"/>
        <v>810</v>
      </c>
      <c r="CK344" s="25">
        <f t="shared" si="149"/>
        <v>1.5</v>
      </c>
      <c r="CL344" s="26">
        <f t="shared" si="157"/>
        <v>1.7320508075688772</v>
      </c>
      <c r="DJ344" s="20" t="s">
        <v>317</v>
      </c>
    </row>
    <row r="345" spans="1:114" x14ac:dyDescent="0.2">
      <c r="A345" s="15" t="s">
        <v>105</v>
      </c>
      <c r="B345" s="10" t="s">
        <v>445</v>
      </c>
      <c r="C345" s="11">
        <f t="shared" ref="C345:C408" si="173">IF(A345="x",BG345*$C$4,0)</f>
        <v>4.9455</v>
      </c>
      <c r="D345" s="11">
        <f t="shared" si="170"/>
        <v>90</v>
      </c>
      <c r="E345" s="11">
        <f t="shared" si="170"/>
        <v>7</v>
      </c>
      <c r="F345" s="11">
        <f t="shared" si="170"/>
        <v>0</v>
      </c>
      <c r="G345" s="11">
        <f t="shared" si="167"/>
        <v>0</v>
      </c>
      <c r="H345" s="11">
        <f t="shared" si="167"/>
        <v>0</v>
      </c>
      <c r="I345" s="11">
        <f t="shared" si="167"/>
        <v>0</v>
      </c>
      <c r="J345" s="11">
        <f t="shared" si="167"/>
        <v>0</v>
      </c>
      <c r="K345" s="11">
        <f t="shared" si="167"/>
        <v>0</v>
      </c>
      <c r="L345" s="11">
        <f t="shared" si="167"/>
        <v>0</v>
      </c>
      <c r="M345" s="11">
        <f t="shared" si="167"/>
        <v>0</v>
      </c>
      <c r="N345" s="11">
        <f t="shared" si="167"/>
        <v>0</v>
      </c>
      <c r="O345" s="11">
        <f t="shared" si="167"/>
        <v>0</v>
      </c>
      <c r="P345" s="11">
        <f t="shared" si="167"/>
        <v>0</v>
      </c>
      <c r="Q345" s="11">
        <f t="shared" si="167"/>
        <v>0</v>
      </c>
      <c r="R345" s="11">
        <f t="shared" si="167"/>
        <v>0</v>
      </c>
      <c r="S345" s="11">
        <f t="shared" si="172"/>
        <v>0</v>
      </c>
      <c r="T345" s="11">
        <f t="shared" si="172"/>
        <v>630</v>
      </c>
      <c r="U345" s="40">
        <f t="shared" ref="U345:U408" si="174">IF(A345="x",BY345*$U$4,0)</f>
        <v>0.19400000000000001</v>
      </c>
      <c r="V345" s="11">
        <f t="shared" si="166"/>
        <v>39.227580628854518</v>
      </c>
      <c r="W345" s="11">
        <f t="shared" si="166"/>
        <v>425249.99999999994</v>
      </c>
      <c r="X345" s="11">
        <f t="shared" si="166"/>
        <v>9449.9999999999982</v>
      </c>
      <c r="Y345" s="11">
        <f t="shared" si="166"/>
        <v>14175</v>
      </c>
      <c r="Z345" s="11">
        <f t="shared" si="166"/>
        <v>1.5000000000000002</v>
      </c>
      <c r="AA345" s="11">
        <f t="shared" si="166"/>
        <v>25.980762113533157</v>
      </c>
      <c r="AB345" s="11">
        <f t="shared" si="165"/>
        <v>630</v>
      </c>
      <c r="AC345" s="11">
        <f t="shared" si="165"/>
        <v>630</v>
      </c>
      <c r="AD345" s="11">
        <f t="shared" si="165"/>
        <v>2572.5</v>
      </c>
      <c r="AE345" s="11">
        <f t="shared" si="165"/>
        <v>735</v>
      </c>
      <c r="AF345" s="11">
        <f t="shared" si="165"/>
        <v>1102.5</v>
      </c>
      <c r="AG345" s="11">
        <f t="shared" si="165"/>
        <v>1.5</v>
      </c>
      <c r="AH345" s="11">
        <f t="shared" si="165"/>
        <v>2.0207259421636903</v>
      </c>
      <c r="AI345" s="11">
        <f t="shared" si="168"/>
        <v>0</v>
      </c>
      <c r="AJ345" s="11">
        <f t="shared" si="168"/>
        <v>0</v>
      </c>
      <c r="AK345" s="11">
        <f t="shared" si="168"/>
        <v>0</v>
      </c>
      <c r="AL345" s="11">
        <f t="shared" si="168"/>
        <v>0</v>
      </c>
      <c r="AM345" s="11">
        <f t="shared" si="168"/>
        <v>0</v>
      </c>
      <c r="AN345" s="11">
        <f t="shared" si="168"/>
        <v>0</v>
      </c>
      <c r="AO345" s="11">
        <f t="shared" si="168"/>
        <v>0</v>
      </c>
      <c r="AP345" s="11">
        <f t="shared" si="168"/>
        <v>0</v>
      </c>
      <c r="AQ345" s="11">
        <f t="shared" si="168"/>
        <v>0</v>
      </c>
      <c r="AR345" s="11">
        <f t="shared" si="168"/>
        <v>0</v>
      </c>
      <c r="AS345" s="11">
        <f t="shared" si="168"/>
        <v>0</v>
      </c>
      <c r="AT345" s="11">
        <f t="shared" si="168"/>
        <v>0</v>
      </c>
      <c r="AU345" s="11">
        <f t="shared" si="168"/>
        <v>0</v>
      </c>
      <c r="AV345" s="11">
        <f t="shared" si="171"/>
        <v>0</v>
      </c>
      <c r="AW345" s="11">
        <f t="shared" si="171"/>
        <v>0</v>
      </c>
      <c r="AX345" s="11">
        <f t="shared" si="171"/>
        <v>0</v>
      </c>
      <c r="AY345" s="11">
        <f t="shared" si="171"/>
        <v>0</v>
      </c>
      <c r="AZ345" s="11">
        <f t="shared" si="171"/>
        <v>0</v>
      </c>
      <c r="BA345" s="11">
        <f t="shared" si="171"/>
        <v>0</v>
      </c>
      <c r="BB345" s="11">
        <f t="shared" si="171"/>
        <v>0</v>
      </c>
      <c r="BC345" s="11">
        <f t="shared" si="169"/>
        <v>0</v>
      </c>
      <c r="BD345" s="11">
        <f t="shared" si="169"/>
        <v>0</v>
      </c>
      <c r="BE345" s="11">
        <f t="shared" si="169"/>
        <v>0</v>
      </c>
      <c r="BF345" s="15" t="str">
        <f t="shared" ref="BF345:BF408" si="175">IF(A345="x",DJ345,0)</f>
        <v>ČSN 42 5522</v>
      </c>
      <c r="BG345" s="42">
        <v>4.9455</v>
      </c>
      <c r="BH345" s="17">
        <f t="shared" ref="BH345:BH408" si="176">VALUE(MID(B345,FIND(" ",B345)+1,LEN(B345)-FIND(" ",B345)-LEN(BI345)-1))</f>
        <v>90</v>
      </c>
      <c r="BI345" s="17">
        <f t="shared" ref="BI345:BI408" si="177">VALUE(MID(B345,FIND("x",B345)+1,LEN(B345)-FIND("x",B345)))</f>
        <v>7</v>
      </c>
      <c r="BX345" s="18">
        <f t="shared" si="161"/>
        <v>630</v>
      </c>
      <c r="BY345" s="42">
        <v>0.19400000000000001</v>
      </c>
      <c r="BZ345" s="43">
        <f t="shared" ref="BZ345:BZ408" si="178">BY345/(BX345*0.00000785)</f>
        <v>39.227580628854518</v>
      </c>
      <c r="CA345" s="18">
        <f t="shared" si="150"/>
        <v>425249.99999999994</v>
      </c>
      <c r="CB345" s="18">
        <f t="shared" si="151"/>
        <v>9449.9999999999982</v>
      </c>
      <c r="CC345" s="18">
        <f t="shared" si="152"/>
        <v>14175</v>
      </c>
      <c r="CD345" s="25">
        <f t="shared" ref="CD345:CD408" si="179">CC345/CB345</f>
        <v>1.5000000000000002</v>
      </c>
      <c r="CE345" s="26">
        <f t="shared" ref="CE345:CE408" si="180">SQRT(CA345/BX345)</f>
        <v>25.980762113533157</v>
      </c>
      <c r="CF345" s="18">
        <f t="shared" ref="CF345:CF408" si="181">BX345</f>
        <v>630</v>
      </c>
      <c r="CG345" s="18">
        <f t="shared" si="153"/>
        <v>630</v>
      </c>
      <c r="CH345" s="18">
        <f t="shared" si="154"/>
        <v>2572.5</v>
      </c>
      <c r="CI345" s="18">
        <f t="shared" si="155"/>
        <v>735</v>
      </c>
      <c r="CJ345" s="18">
        <f t="shared" si="156"/>
        <v>1102.5</v>
      </c>
      <c r="CK345" s="25">
        <f t="shared" ref="CK345:CK408" si="182">CJ345/CI345</f>
        <v>1.5</v>
      </c>
      <c r="CL345" s="26">
        <f t="shared" si="157"/>
        <v>2.0207259421636903</v>
      </c>
      <c r="DJ345" s="20" t="s">
        <v>317</v>
      </c>
    </row>
    <row r="346" spans="1:114" x14ac:dyDescent="0.2">
      <c r="A346" s="15" t="s">
        <v>105</v>
      </c>
      <c r="B346" s="10" t="s">
        <v>446</v>
      </c>
      <c r="C346" s="11">
        <f t="shared" si="173"/>
        <v>5.6520000000000001</v>
      </c>
      <c r="D346" s="11">
        <f t="shared" si="170"/>
        <v>90</v>
      </c>
      <c r="E346" s="11">
        <f t="shared" si="170"/>
        <v>8</v>
      </c>
      <c r="F346" s="11">
        <f t="shared" si="170"/>
        <v>0</v>
      </c>
      <c r="G346" s="11">
        <f t="shared" si="167"/>
        <v>0</v>
      </c>
      <c r="H346" s="11">
        <f t="shared" si="167"/>
        <v>0</v>
      </c>
      <c r="I346" s="11">
        <f t="shared" si="167"/>
        <v>0</v>
      </c>
      <c r="J346" s="11">
        <f t="shared" si="167"/>
        <v>0</v>
      </c>
      <c r="K346" s="11">
        <f t="shared" si="167"/>
        <v>0</v>
      </c>
      <c r="L346" s="11">
        <f t="shared" si="167"/>
        <v>0</v>
      </c>
      <c r="M346" s="11">
        <f t="shared" si="167"/>
        <v>0</v>
      </c>
      <c r="N346" s="11">
        <f t="shared" si="167"/>
        <v>0</v>
      </c>
      <c r="O346" s="11">
        <f t="shared" si="167"/>
        <v>0</v>
      </c>
      <c r="P346" s="11">
        <f t="shared" si="167"/>
        <v>0</v>
      </c>
      <c r="Q346" s="11">
        <f t="shared" si="167"/>
        <v>0</v>
      </c>
      <c r="R346" s="11">
        <f t="shared" si="167"/>
        <v>0</v>
      </c>
      <c r="S346" s="11">
        <f t="shared" si="172"/>
        <v>0</v>
      </c>
      <c r="T346" s="11">
        <f t="shared" si="172"/>
        <v>720</v>
      </c>
      <c r="U346" s="40">
        <f t="shared" si="174"/>
        <v>0.19600000000000001</v>
      </c>
      <c r="V346" s="11">
        <f t="shared" si="166"/>
        <v>34.67799009200283</v>
      </c>
      <c r="W346" s="11">
        <f t="shared" si="166"/>
        <v>486000</v>
      </c>
      <c r="X346" s="11">
        <f t="shared" si="166"/>
        <v>10800</v>
      </c>
      <c r="Y346" s="11">
        <f t="shared" si="166"/>
        <v>16200</v>
      </c>
      <c r="Z346" s="11">
        <f t="shared" si="166"/>
        <v>1.5</v>
      </c>
      <c r="AA346" s="11">
        <f t="shared" si="166"/>
        <v>25.98076211353316</v>
      </c>
      <c r="AB346" s="11">
        <f t="shared" si="165"/>
        <v>720</v>
      </c>
      <c r="AC346" s="11">
        <f t="shared" si="165"/>
        <v>720</v>
      </c>
      <c r="AD346" s="11">
        <f t="shared" si="165"/>
        <v>3840</v>
      </c>
      <c r="AE346" s="11">
        <f t="shared" si="165"/>
        <v>960</v>
      </c>
      <c r="AF346" s="11">
        <f t="shared" si="165"/>
        <v>1440</v>
      </c>
      <c r="AG346" s="11">
        <f t="shared" si="165"/>
        <v>1.5</v>
      </c>
      <c r="AH346" s="11">
        <f t="shared" si="165"/>
        <v>2.3094010767585029</v>
      </c>
      <c r="AI346" s="11">
        <f t="shared" si="168"/>
        <v>0</v>
      </c>
      <c r="AJ346" s="11">
        <f t="shared" si="168"/>
        <v>0</v>
      </c>
      <c r="AK346" s="11">
        <f t="shared" si="168"/>
        <v>0</v>
      </c>
      <c r="AL346" s="11">
        <f t="shared" si="168"/>
        <v>0</v>
      </c>
      <c r="AM346" s="11">
        <f t="shared" si="168"/>
        <v>0</v>
      </c>
      <c r="AN346" s="11">
        <f t="shared" si="168"/>
        <v>0</v>
      </c>
      <c r="AO346" s="11">
        <f t="shared" si="168"/>
        <v>0</v>
      </c>
      <c r="AP346" s="11">
        <f t="shared" si="168"/>
        <v>0</v>
      </c>
      <c r="AQ346" s="11">
        <f t="shared" si="168"/>
        <v>0</v>
      </c>
      <c r="AR346" s="11">
        <f t="shared" si="168"/>
        <v>0</v>
      </c>
      <c r="AS346" s="11">
        <f t="shared" si="168"/>
        <v>0</v>
      </c>
      <c r="AT346" s="11">
        <f t="shared" si="168"/>
        <v>0</v>
      </c>
      <c r="AU346" s="11">
        <f t="shared" si="168"/>
        <v>0</v>
      </c>
      <c r="AV346" s="11">
        <f t="shared" si="171"/>
        <v>0</v>
      </c>
      <c r="AW346" s="11">
        <f t="shared" si="171"/>
        <v>0</v>
      </c>
      <c r="AX346" s="11">
        <f t="shared" si="171"/>
        <v>0</v>
      </c>
      <c r="AY346" s="11">
        <f t="shared" si="171"/>
        <v>0</v>
      </c>
      <c r="AZ346" s="11">
        <f t="shared" si="171"/>
        <v>0</v>
      </c>
      <c r="BA346" s="11">
        <f t="shared" si="171"/>
        <v>0</v>
      </c>
      <c r="BB346" s="11">
        <f t="shared" si="171"/>
        <v>0</v>
      </c>
      <c r="BC346" s="11">
        <f t="shared" si="169"/>
        <v>0</v>
      </c>
      <c r="BD346" s="11">
        <f t="shared" si="169"/>
        <v>0</v>
      </c>
      <c r="BE346" s="11">
        <f t="shared" si="169"/>
        <v>0</v>
      </c>
      <c r="BF346" s="15" t="str">
        <f t="shared" si="175"/>
        <v>ČSN 42 5522</v>
      </c>
      <c r="BG346" s="42">
        <v>5.6520000000000001</v>
      </c>
      <c r="BH346" s="17">
        <f t="shared" si="176"/>
        <v>90</v>
      </c>
      <c r="BI346" s="17">
        <f t="shared" si="177"/>
        <v>8</v>
      </c>
      <c r="BX346" s="18">
        <f t="shared" si="161"/>
        <v>720</v>
      </c>
      <c r="BY346" s="42">
        <v>0.19600000000000001</v>
      </c>
      <c r="BZ346" s="43">
        <f t="shared" si="178"/>
        <v>34.67799009200283</v>
      </c>
      <c r="CA346" s="18">
        <f t="shared" ref="CA346:CA409" si="183">1/12*BI346*BH346^3</f>
        <v>486000</v>
      </c>
      <c r="CB346" s="18">
        <f t="shared" ref="CB346:CB409" si="184">1/6*BI346*BH346^2</f>
        <v>10800</v>
      </c>
      <c r="CC346" s="18">
        <f t="shared" ref="CC346:CC409" si="185">BI346*(BH346^2)/4</f>
        <v>16200</v>
      </c>
      <c r="CD346" s="25">
        <f t="shared" si="179"/>
        <v>1.5</v>
      </c>
      <c r="CE346" s="26">
        <f t="shared" si="180"/>
        <v>25.98076211353316</v>
      </c>
      <c r="CF346" s="18">
        <f t="shared" si="181"/>
        <v>720</v>
      </c>
      <c r="CG346" s="18">
        <f t="shared" ref="CG346:CG409" si="186">BX346</f>
        <v>720</v>
      </c>
      <c r="CH346" s="18">
        <f t="shared" ref="CH346:CH409" si="187">1/12*BH346*BI346^3</f>
        <v>3840</v>
      </c>
      <c r="CI346" s="18">
        <f t="shared" ref="CI346:CI409" si="188">1/6*BH346*BI346^2</f>
        <v>960</v>
      </c>
      <c r="CJ346" s="18">
        <f t="shared" ref="CJ346:CJ409" si="189">BH346*(BI346^2)/4</f>
        <v>1440</v>
      </c>
      <c r="CK346" s="25">
        <f t="shared" si="182"/>
        <v>1.5</v>
      </c>
      <c r="CL346" s="26">
        <f t="shared" ref="CL346:CL409" si="190">SQRT(CH346/BX346)</f>
        <v>2.3094010767585029</v>
      </c>
      <c r="DJ346" s="20" t="s">
        <v>317</v>
      </c>
    </row>
    <row r="347" spans="1:114" x14ac:dyDescent="0.2">
      <c r="A347" s="15" t="s">
        <v>105</v>
      </c>
      <c r="B347" s="10" t="s">
        <v>447</v>
      </c>
      <c r="C347" s="11">
        <f t="shared" si="173"/>
        <v>7.0650000000000004</v>
      </c>
      <c r="D347" s="11">
        <f t="shared" si="170"/>
        <v>90</v>
      </c>
      <c r="E347" s="11">
        <f t="shared" si="170"/>
        <v>10</v>
      </c>
      <c r="F347" s="11">
        <f t="shared" si="170"/>
        <v>0</v>
      </c>
      <c r="G347" s="11">
        <f t="shared" si="167"/>
        <v>0</v>
      </c>
      <c r="H347" s="11">
        <f t="shared" si="167"/>
        <v>0</v>
      </c>
      <c r="I347" s="11">
        <f t="shared" si="167"/>
        <v>0</v>
      </c>
      <c r="J347" s="11">
        <f t="shared" si="167"/>
        <v>0</v>
      </c>
      <c r="K347" s="11">
        <f t="shared" si="167"/>
        <v>0</v>
      </c>
      <c r="L347" s="11">
        <f t="shared" si="167"/>
        <v>0</v>
      </c>
      <c r="M347" s="11">
        <f t="shared" si="167"/>
        <v>0</v>
      </c>
      <c r="N347" s="11">
        <f t="shared" si="167"/>
        <v>0</v>
      </c>
      <c r="O347" s="11">
        <f t="shared" si="167"/>
        <v>0</v>
      </c>
      <c r="P347" s="11">
        <f t="shared" si="167"/>
        <v>0</v>
      </c>
      <c r="Q347" s="11">
        <f t="shared" si="167"/>
        <v>0</v>
      </c>
      <c r="R347" s="11">
        <f t="shared" si="167"/>
        <v>0</v>
      </c>
      <c r="S347" s="11">
        <f t="shared" si="172"/>
        <v>0</v>
      </c>
      <c r="T347" s="11">
        <f t="shared" si="172"/>
        <v>900</v>
      </c>
      <c r="U347" s="40">
        <f t="shared" si="174"/>
        <v>0.2</v>
      </c>
      <c r="V347" s="11">
        <f t="shared" si="166"/>
        <v>28.30856334041048</v>
      </c>
      <c r="W347" s="11">
        <f t="shared" si="166"/>
        <v>607500</v>
      </c>
      <c r="X347" s="11">
        <f t="shared" si="166"/>
        <v>13499.999999999998</v>
      </c>
      <c r="Y347" s="11">
        <f t="shared" si="166"/>
        <v>20250</v>
      </c>
      <c r="Z347" s="11">
        <f t="shared" si="166"/>
        <v>1.5000000000000002</v>
      </c>
      <c r="AA347" s="11">
        <f t="shared" si="166"/>
        <v>25.98076211353316</v>
      </c>
      <c r="AB347" s="11">
        <f t="shared" si="165"/>
        <v>900</v>
      </c>
      <c r="AC347" s="11">
        <f t="shared" si="165"/>
        <v>900</v>
      </c>
      <c r="AD347" s="11">
        <f t="shared" si="165"/>
        <v>7500</v>
      </c>
      <c r="AE347" s="11">
        <f t="shared" si="165"/>
        <v>1500</v>
      </c>
      <c r="AF347" s="11">
        <f t="shared" si="165"/>
        <v>2250</v>
      </c>
      <c r="AG347" s="11">
        <f t="shared" si="165"/>
        <v>1.5</v>
      </c>
      <c r="AH347" s="11">
        <f t="shared" si="165"/>
        <v>2.8867513459481291</v>
      </c>
      <c r="AI347" s="11">
        <f t="shared" si="168"/>
        <v>0</v>
      </c>
      <c r="AJ347" s="11">
        <f t="shared" si="168"/>
        <v>0</v>
      </c>
      <c r="AK347" s="11">
        <f t="shared" si="168"/>
        <v>0</v>
      </c>
      <c r="AL347" s="11">
        <f t="shared" si="168"/>
        <v>0</v>
      </c>
      <c r="AM347" s="11">
        <f t="shared" si="168"/>
        <v>0</v>
      </c>
      <c r="AN347" s="11">
        <f t="shared" si="168"/>
        <v>0</v>
      </c>
      <c r="AO347" s="11">
        <f t="shared" si="168"/>
        <v>0</v>
      </c>
      <c r="AP347" s="11">
        <f t="shared" si="168"/>
        <v>0</v>
      </c>
      <c r="AQ347" s="11">
        <f t="shared" si="168"/>
        <v>0</v>
      </c>
      <c r="AR347" s="11">
        <f t="shared" si="168"/>
        <v>0</v>
      </c>
      <c r="AS347" s="11">
        <f t="shared" si="168"/>
        <v>0</v>
      </c>
      <c r="AT347" s="11">
        <f t="shared" si="168"/>
        <v>0</v>
      </c>
      <c r="AU347" s="11">
        <f t="shared" si="168"/>
        <v>0</v>
      </c>
      <c r="AV347" s="11">
        <f t="shared" si="171"/>
        <v>0</v>
      </c>
      <c r="AW347" s="11">
        <f t="shared" si="171"/>
        <v>0</v>
      </c>
      <c r="AX347" s="11">
        <f t="shared" si="171"/>
        <v>0</v>
      </c>
      <c r="AY347" s="11">
        <f t="shared" si="171"/>
        <v>0</v>
      </c>
      <c r="AZ347" s="11">
        <f t="shared" si="171"/>
        <v>0</v>
      </c>
      <c r="BA347" s="11">
        <f t="shared" si="171"/>
        <v>0</v>
      </c>
      <c r="BB347" s="11">
        <f t="shared" si="171"/>
        <v>0</v>
      </c>
      <c r="BC347" s="11">
        <f t="shared" si="169"/>
        <v>0</v>
      </c>
      <c r="BD347" s="11">
        <f t="shared" si="169"/>
        <v>0</v>
      </c>
      <c r="BE347" s="11">
        <f t="shared" si="169"/>
        <v>0</v>
      </c>
      <c r="BF347" s="15" t="str">
        <f t="shared" si="175"/>
        <v>ČSN 42 5522</v>
      </c>
      <c r="BG347" s="42">
        <v>7.0650000000000004</v>
      </c>
      <c r="BH347" s="17">
        <f t="shared" si="176"/>
        <v>90</v>
      </c>
      <c r="BI347" s="17">
        <f t="shared" si="177"/>
        <v>10</v>
      </c>
      <c r="BX347" s="18">
        <f t="shared" si="161"/>
        <v>900</v>
      </c>
      <c r="BY347" s="42">
        <v>0.2</v>
      </c>
      <c r="BZ347" s="43">
        <f t="shared" si="178"/>
        <v>28.30856334041048</v>
      </c>
      <c r="CA347" s="18">
        <f t="shared" si="183"/>
        <v>607500</v>
      </c>
      <c r="CB347" s="18">
        <f t="shared" si="184"/>
        <v>13499.999999999998</v>
      </c>
      <c r="CC347" s="18">
        <f t="shared" si="185"/>
        <v>20250</v>
      </c>
      <c r="CD347" s="25">
        <f t="shared" si="179"/>
        <v>1.5000000000000002</v>
      </c>
      <c r="CE347" s="26">
        <f t="shared" si="180"/>
        <v>25.98076211353316</v>
      </c>
      <c r="CF347" s="18">
        <f t="shared" si="181"/>
        <v>900</v>
      </c>
      <c r="CG347" s="18">
        <f t="shared" si="186"/>
        <v>900</v>
      </c>
      <c r="CH347" s="18">
        <f t="shared" si="187"/>
        <v>7500</v>
      </c>
      <c r="CI347" s="18">
        <f t="shared" si="188"/>
        <v>1500</v>
      </c>
      <c r="CJ347" s="18">
        <f t="shared" si="189"/>
        <v>2250</v>
      </c>
      <c r="CK347" s="25">
        <f t="shared" si="182"/>
        <v>1.5</v>
      </c>
      <c r="CL347" s="26">
        <f t="shared" si="190"/>
        <v>2.8867513459481291</v>
      </c>
      <c r="DJ347" s="20" t="s">
        <v>317</v>
      </c>
    </row>
    <row r="348" spans="1:114" x14ac:dyDescent="0.2">
      <c r="A348" s="15" t="s">
        <v>105</v>
      </c>
      <c r="B348" s="10" t="s">
        <v>448</v>
      </c>
      <c r="C348" s="11">
        <f t="shared" si="173"/>
        <v>8.4779999999999998</v>
      </c>
      <c r="D348" s="11">
        <f t="shared" si="170"/>
        <v>90</v>
      </c>
      <c r="E348" s="11">
        <f t="shared" si="170"/>
        <v>12</v>
      </c>
      <c r="F348" s="11">
        <f t="shared" si="170"/>
        <v>0</v>
      </c>
      <c r="G348" s="11">
        <f t="shared" si="167"/>
        <v>0</v>
      </c>
      <c r="H348" s="11">
        <f t="shared" si="167"/>
        <v>0</v>
      </c>
      <c r="I348" s="11">
        <f t="shared" si="167"/>
        <v>0</v>
      </c>
      <c r="J348" s="11">
        <f t="shared" si="167"/>
        <v>0</v>
      </c>
      <c r="K348" s="11">
        <f t="shared" si="167"/>
        <v>0</v>
      </c>
      <c r="L348" s="11">
        <f t="shared" si="167"/>
        <v>0</v>
      </c>
      <c r="M348" s="11">
        <f t="shared" si="167"/>
        <v>0</v>
      </c>
      <c r="N348" s="11">
        <f t="shared" si="167"/>
        <v>0</v>
      </c>
      <c r="O348" s="11">
        <f t="shared" si="167"/>
        <v>0</v>
      </c>
      <c r="P348" s="11">
        <f t="shared" si="167"/>
        <v>0</v>
      </c>
      <c r="Q348" s="11">
        <f t="shared" si="167"/>
        <v>0</v>
      </c>
      <c r="R348" s="11">
        <f t="shared" si="167"/>
        <v>0</v>
      </c>
      <c r="S348" s="11">
        <f t="shared" si="172"/>
        <v>0</v>
      </c>
      <c r="T348" s="11">
        <f t="shared" si="172"/>
        <v>1080</v>
      </c>
      <c r="U348" s="40">
        <f t="shared" si="174"/>
        <v>0.20399999999999999</v>
      </c>
      <c r="V348" s="11">
        <f t="shared" si="166"/>
        <v>24.062278839348902</v>
      </c>
      <c r="W348" s="11">
        <f t="shared" si="166"/>
        <v>729000</v>
      </c>
      <c r="X348" s="11">
        <f t="shared" si="166"/>
        <v>16200</v>
      </c>
      <c r="Y348" s="11">
        <f t="shared" si="166"/>
        <v>24300</v>
      </c>
      <c r="Z348" s="11">
        <f t="shared" si="166"/>
        <v>1.5</v>
      </c>
      <c r="AA348" s="11">
        <f t="shared" si="166"/>
        <v>25.98076211353316</v>
      </c>
      <c r="AB348" s="11">
        <f t="shared" si="165"/>
        <v>1080</v>
      </c>
      <c r="AC348" s="11">
        <f t="shared" si="165"/>
        <v>1080</v>
      </c>
      <c r="AD348" s="11">
        <f t="shared" si="165"/>
        <v>12960</v>
      </c>
      <c r="AE348" s="11">
        <f t="shared" si="165"/>
        <v>2160</v>
      </c>
      <c r="AF348" s="11">
        <f t="shared" si="165"/>
        <v>3240</v>
      </c>
      <c r="AG348" s="11">
        <f t="shared" si="165"/>
        <v>1.5</v>
      </c>
      <c r="AH348" s="11">
        <f t="shared" si="165"/>
        <v>3.4641016151377544</v>
      </c>
      <c r="AI348" s="11">
        <f t="shared" si="168"/>
        <v>0</v>
      </c>
      <c r="AJ348" s="11">
        <f t="shared" si="168"/>
        <v>0</v>
      </c>
      <c r="AK348" s="11">
        <f t="shared" si="168"/>
        <v>0</v>
      </c>
      <c r="AL348" s="11">
        <f t="shared" si="168"/>
        <v>0</v>
      </c>
      <c r="AM348" s="11">
        <f t="shared" si="168"/>
        <v>0</v>
      </c>
      <c r="AN348" s="11">
        <f t="shared" si="168"/>
        <v>0</v>
      </c>
      <c r="AO348" s="11">
        <f t="shared" si="168"/>
        <v>0</v>
      </c>
      <c r="AP348" s="11">
        <f t="shared" si="168"/>
        <v>0</v>
      </c>
      <c r="AQ348" s="11">
        <f t="shared" si="168"/>
        <v>0</v>
      </c>
      <c r="AR348" s="11">
        <f t="shared" si="168"/>
        <v>0</v>
      </c>
      <c r="AS348" s="11">
        <f t="shared" si="168"/>
        <v>0</v>
      </c>
      <c r="AT348" s="11">
        <f t="shared" si="168"/>
        <v>0</v>
      </c>
      <c r="AU348" s="11">
        <f t="shared" si="168"/>
        <v>0</v>
      </c>
      <c r="AV348" s="11">
        <f t="shared" si="171"/>
        <v>0</v>
      </c>
      <c r="AW348" s="11">
        <f t="shared" si="171"/>
        <v>0</v>
      </c>
      <c r="AX348" s="11">
        <f t="shared" si="171"/>
        <v>0</v>
      </c>
      <c r="AY348" s="11">
        <f t="shared" si="171"/>
        <v>0</v>
      </c>
      <c r="AZ348" s="11">
        <f t="shared" si="171"/>
        <v>0</v>
      </c>
      <c r="BA348" s="11">
        <f t="shared" si="171"/>
        <v>0</v>
      </c>
      <c r="BB348" s="11">
        <f t="shared" si="171"/>
        <v>0</v>
      </c>
      <c r="BC348" s="11">
        <f t="shared" si="169"/>
        <v>0</v>
      </c>
      <c r="BD348" s="11">
        <f t="shared" si="169"/>
        <v>0</v>
      </c>
      <c r="BE348" s="11">
        <f t="shared" si="169"/>
        <v>0</v>
      </c>
      <c r="BF348" s="15" t="str">
        <f t="shared" si="175"/>
        <v>ČSN 42 5522</v>
      </c>
      <c r="BG348" s="42">
        <v>8.4779999999999998</v>
      </c>
      <c r="BH348" s="17">
        <f t="shared" si="176"/>
        <v>90</v>
      </c>
      <c r="BI348" s="17">
        <f t="shared" si="177"/>
        <v>12</v>
      </c>
      <c r="BX348" s="18">
        <f t="shared" si="161"/>
        <v>1080</v>
      </c>
      <c r="BY348" s="42">
        <v>0.20399999999999999</v>
      </c>
      <c r="BZ348" s="43">
        <f t="shared" si="178"/>
        <v>24.062278839348902</v>
      </c>
      <c r="CA348" s="18">
        <f t="shared" si="183"/>
        <v>729000</v>
      </c>
      <c r="CB348" s="18">
        <f t="shared" si="184"/>
        <v>16200</v>
      </c>
      <c r="CC348" s="18">
        <f t="shared" si="185"/>
        <v>24300</v>
      </c>
      <c r="CD348" s="25">
        <f t="shared" si="179"/>
        <v>1.5</v>
      </c>
      <c r="CE348" s="26">
        <f t="shared" si="180"/>
        <v>25.98076211353316</v>
      </c>
      <c r="CF348" s="18">
        <f t="shared" si="181"/>
        <v>1080</v>
      </c>
      <c r="CG348" s="18">
        <f t="shared" si="186"/>
        <v>1080</v>
      </c>
      <c r="CH348" s="18">
        <f t="shared" si="187"/>
        <v>12960</v>
      </c>
      <c r="CI348" s="18">
        <f t="shared" si="188"/>
        <v>2160</v>
      </c>
      <c r="CJ348" s="18">
        <f t="shared" si="189"/>
        <v>3240</v>
      </c>
      <c r="CK348" s="25">
        <f t="shared" si="182"/>
        <v>1.5</v>
      </c>
      <c r="CL348" s="26">
        <f t="shared" si="190"/>
        <v>3.4641016151377544</v>
      </c>
      <c r="DJ348" s="20" t="s">
        <v>317</v>
      </c>
    </row>
    <row r="349" spans="1:114" x14ac:dyDescent="0.2">
      <c r="A349" s="15" t="s">
        <v>105</v>
      </c>
      <c r="B349" s="10" t="s">
        <v>449</v>
      </c>
      <c r="C349" s="11">
        <f t="shared" si="173"/>
        <v>9.891</v>
      </c>
      <c r="D349" s="11">
        <f t="shared" si="170"/>
        <v>90</v>
      </c>
      <c r="E349" s="11">
        <f t="shared" si="170"/>
        <v>14</v>
      </c>
      <c r="F349" s="11">
        <f t="shared" si="170"/>
        <v>0</v>
      </c>
      <c r="G349" s="11">
        <f t="shared" si="167"/>
        <v>0</v>
      </c>
      <c r="H349" s="11">
        <f t="shared" si="167"/>
        <v>0</v>
      </c>
      <c r="I349" s="11">
        <f t="shared" si="167"/>
        <v>0</v>
      </c>
      <c r="J349" s="11">
        <f t="shared" si="167"/>
        <v>0</v>
      </c>
      <c r="K349" s="11">
        <f t="shared" si="167"/>
        <v>0</v>
      </c>
      <c r="L349" s="11">
        <f t="shared" si="167"/>
        <v>0</v>
      </c>
      <c r="M349" s="11">
        <f t="shared" si="167"/>
        <v>0</v>
      </c>
      <c r="N349" s="11">
        <f t="shared" si="167"/>
        <v>0</v>
      </c>
      <c r="O349" s="11">
        <f t="shared" si="167"/>
        <v>0</v>
      </c>
      <c r="P349" s="11">
        <f t="shared" si="167"/>
        <v>0</v>
      </c>
      <c r="Q349" s="11">
        <f t="shared" si="167"/>
        <v>0</v>
      </c>
      <c r="R349" s="11">
        <f t="shared" si="167"/>
        <v>0</v>
      </c>
      <c r="S349" s="11">
        <f t="shared" si="172"/>
        <v>0</v>
      </c>
      <c r="T349" s="11">
        <f t="shared" si="172"/>
        <v>1260</v>
      </c>
      <c r="U349" s="40">
        <f t="shared" si="174"/>
        <v>0.20799999999999999</v>
      </c>
      <c r="V349" s="11">
        <f t="shared" si="166"/>
        <v>21.029218481447781</v>
      </c>
      <c r="W349" s="11">
        <f t="shared" si="166"/>
        <v>850499.99999999988</v>
      </c>
      <c r="X349" s="11">
        <f t="shared" si="166"/>
        <v>18899.999999999996</v>
      </c>
      <c r="Y349" s="11">
        <f t="shared" si="166"/>
        <v>28350</v>
      </c>
      <c r="Z349" s="11">
        <f t="shared" si="166"/>
        <v>1.5000000000000002</v>
      </c>
      <c r="AA349" s="11">
        <f t="shared" si="166"/>
        <v>25.980762113533157</v>
      </c>
      <c r="AB349" s="11">
        <f t="shared" si="165"/>
        <v>1260</v>
      </c>
      <c r="AC349" s="11">
        <f t="shared" si="165"/>
        <v>1260</v>
      </c>
      <c r="AD349" s="11">
        <f t="shared" si="165"/>
        <v>20580</v>
      </c>
      <c r="AE349" s="11">
        <f t="shared" si="165"/>
        <v>2940</v>
      </c>
      <c r="AF349" s="11">
        <f t="shared" si="165"/>
        <v>4410</v>
      </c>
      <c r="AG349" s="11">
        <f t="shared" si="165"/>
        <v>1.5</v>
      </c>
      <c r="AH349" s="11">
        <f t="shared" si="165"/>
        <v>4.0414518843273806</v>
      </c>
      <c r="AI349" s="11">
        <f t="shared" si="168"/>
        <v>0</v>
      </c>
      <c r="AJ349" s="11">
        <f t="shared" si="168"/>
        <v>0</v>
      </c>
      <c r="AK349" s="11">
        <f t="shared" si="168"/>
        <v>0</v>
      </c>
      <c r="AL349" s="11">
        <f t="shared" si="168"/>
        <v>0</v>
      </c>
      <c r="AM349" s="11">
        <f t="shared" si="168"/>
        <v>0</v>
      </c>
      <c r="AN349" s="11">
        <f t="shared" si="168"/>
        <v>0</v>
      </c>
      <c r="AO349" s="11">
        <f t="shared" si="168"/>
        <v>0</v>
      </c>
      <c r="AP349" s="11">
        <f t="shared" si="168"/>
        <v>0</v>
      </c>
      <c r="AQ349" s="11">
        <f t="shared" si="168"/>
        <v>0</v>
      </c>
      <c r="AR349" s="11">
        <f t="shared" si="168"/>
        <v>0</v>
      </c>
      <c r="AS349" s="11">
        <f t="shared" si="168"/>
        <v>0</v>
      </c>
      <c r="AT349" s="11">
        <f t="shared" si="168"/>
        <v>0</v>
      </c>
      <c r="AU349" s="11">
        <f t="shared" si="168"/>
        <v>0</v>
      </c>
      <c r="AV349" s="11">
        <f t="shared" si="171"/>
        <v>0</v>
      </c>
      <c r="AW349" s="11">
        <f t="shared" si="171"/>
        <v>0</v>
      </c>
      <c r="AX349" s="11">
        <f t="shared" si="171"/>
        <v>0</v>
      </c>
      <c r="AY349" s="11">
        <f t="shared" si="171"/>
        <v>0</v>
      </c>
      <c r="AZ349" s="11">
        <f t="shared" si="171"/>
        <v>0</v>
      </c>
      <c r="BA349" s="11">
        <f t="shared" si="171"/>
        <v>0</v>
      </c>
      <c r="BB349" s="11">
        <f t="shared" si="171"/>
        <v>0</v>
      </c>
      <c r="BC349" s="11">
        <f t="shared" si="169"/>
        <v>0</v>
      </c>
      <c r="BD349" s="11">
        <f t="shared" si="169"/>
        <v>0</v>
      </c>
      <c r="BE349" s="11">
        <f t="shared" si="169"/>
        <v>0</v>
      </c>
      <c r="BF349" s="15" t="str">
        <f t="shared" si="175"/>
        <v>ČSN 42 5522</v>
      </c>
      <c r="BG349" s="42">
        <v>9.891</v>
      </c>
      <c r="BH349" s="17">
        <f t="shared" si="176"/>
        <v>90</v>
      </c>
      <c r="BI349" s="17">
        <f t="shared" si="177"/>
        <v>14</v>
      </c>
      <c r="BX349" s="18">
        <f t="shared" si="161"/>
        <v>1260</v>
      </c>
      <c r="BY349" s="42">
        <v>0.20799999999999999</v>
      </c>
      <c r="BZ349" s="43">
        <f t="shared" si="178"/>
        <v>21.029218481447781</v>
      </c>
      <c r="CA349" s="18">
        <f t="shared" si="183"/>
        <v>850499.99999999988</v>
      </c>
      <c r="CB349" s="18">
        <f t="shared" si="184"/>
        <v>18899.999999999996</v>
      </c>
      <c r="CC349" s="18">
        <f t="shared" si="185"/>
        <v>28350</v>
      </c>
      <c r="CD349" s="25">
        <f t="shared" si="179"/>
        <v>1.5000000000000002</v>
      </c>
      <c r="CE349" s="26">
        <f t="shared" si="180"/>
        <v>25.980762113533157</v>
      </c>
      <c r="CF349" s="18">
        <f t="shared" si="181"/>
        <v>1260</v>
      </c>
      <c r="CG349" s="18">
        <f t="shared" si="186"/>
        <v>1260</v>
      </c>
      <c r="CH349" s="18">
        <f t="shared" si="187"/>
        <v>20580</v>
      </c>
      <c r="CI349" s="18">
        <f t="shared" si="188"/>
        <v>2940</v>
      </c>
      <c r="CJ349" s="18">
        <f t="shared" si="189"/>
        <v>4410</v>
      </c>
      <c r="CK349" s="25">
        <f t="shared" si="182"/>
        <v>1.5</v>
      </c>
      <c r="CL349" s="26">
        <f t="shared" si="190"/>
        <v>4.0414518843273806</v>
      </c>
      <c r="DJ349" s="20" t="s">
        <v>317</v>
      </c>
    </row>
    <row r="350" spans="1:114" x14ac:dyDescent="0.2">
      <c r="A350" s="15" t="s">
        <v>105</v>
      </c>
      <c r="B350" s="10" t="s">
        <v>450</v>
      </c>
      <c r="C350" s="11">
        <f t="shared" si="173"/>
        <v>11.304</v>
      </c>
      <c r="D350" s="11">
        <f t="shared" si="170"/>
        <v>90</v>
      </c>
      <c r="E350" s="11">
        <f t="shared" si="170"/>
        <v>16</v>
      </c>
      <c r="F350" s="11">
        <f t="shared" si="170"/>
        <v>0</v>
      </c>
      <c r="G350" s="11">
        <f t="shared" si="167"/>
        <v>0</v>
      </c>
      <c r="H350" s="11">
        <f t="shared" si="167"/>
        <v>0</v>
      </c>
      <c r="I350" s="11">
        <f t="shared" si="167"/>
        <v>0</v>
      </c>
      <c r="J350" s="11">
        <f t="shared" si="167"/>
        <v>0</v>
      </c>
      <c r="K350" s="11">
        <f t="shared" si="167"/>
        <v>0</v>
      </c>
      <c r="L350" s="11">
        <f t="shared" si="167"/>
        <v>0</v>
      </c>
      <c r="M350" s="11">
        <f t="shared" si="167"/>
        <v>0</v>
      </c>
      <c r="N350" s="11">
        <f t="shared" si="167"/>
        <v>0</v>
      </c>
      <c r="O350" s="11">
        <f t="shared" si="167"/>
        <v>0</v>
      </c>
      <c r="P350" s="11">
        <f t="shared" si="167"/>
        <v>0</v>
      </c>
      <c r="Q350" s="11">
        <f t="shared" si="167"/>
        <v>0</v>
      </c>
      <c r="R350" s="11">
        <f t="shared" si="167"/>
        <v>0</v>
      </c>
      <c r="S350" s="11">
        <f t="shared" si="172"/>
        <v>0</v>
      </c>
      <c r="T350" s="11">
        <f t="shared" si="172"/>
        <v>1440</v>
      </c>
      <c r="U350" s="40">
        <f t="shared" si="174"/>
        <v>0.21199999999999999</v>
      </c>
      <c r="V350" s="11">
        <f t="shared" si="166"/>
        <v>18.754423213021941</v>
      </c>
      <c r="W350" s="11">
        <f t="shared" si="166"/>
        <v>972000</v>
      </c>
      <c r="X350" s="11">
        <f t="shared" si="166"/>
        <v>21600</v>
      </c>
      <c r="Y350" s="11">
        <f t="shared" si="166"/>
        <v>32400</v>
      </c>
      <c r="Z350" s="11">
        <f t="shared" si="166"/>
        <v>1.5</v>
      </c>
      <c r="AA350" s="11">
        <f t="shared" si="166"/>
        <v>25.98076211353316</v>
      </c>
      <c r="AB350" s="11">
        <f t="shared" si="165"/>
        <v>1440</v>
      </c>
      <c r="AC350" s="11">
        <f t="shared" si="165"/>
        <v>1440</v>
      </c>
      <c r="AD350" s="11">
        <f t="shared" si="165"/>
        <v>30720</v>
      </c>
      <c r="AE350" s="11">
        <f t="shared" si="165"/>
        <v>3840</v>
      </c>
      <c r="AF350" s="11">
        <f t="shared" si="165"/>
        <v>5760</v>
      </c>
      <c r="AG350" s="11">
        <f t="shared" si="165"/>
        <v>1.5</v>
      </c>
      <c r="AH350" s="11">
        <f t="shared" si="165"/>
        <v>4.6188021535170058</v>
      </c>
      <c r="AI350" s="11">
        <f t="shared" si="168"/>
        <v>0</v>
      </c>
      <c r="AJ350" s="11">
        <f t="shared" si="168"/>
        <v>0</v>
      </c>
      <c r="AK350" s="11">
        <f t="shared" si="168"/>
        <v>0</v>
      </c>
      <c r="AL350" s="11">
        <f t="shared" si="168"/>
        <v>0</v>
      </c>
      <c r="AM350" s="11">
        <f t="shared" si="168"/>
        <v>0</v>
      </c>
      <c r="AN350" s="11">
        <f t="shared" si="168"/>
        <v>0</v>
      </c>
      <c r="AO350" s="11">
        <f t="shared" si="168"/>
        <v>0</v>
      </c>
      <c r="AP350" s="11">
        <f t="shared" si="168"/>
        <v>0</v>
      </c>
      <c r="AQ350" s="11">
        <f t="shared" si="168"/>
        <v>0</v>
      </c>
      <c r="AR350" s="11">
        <f t="shared" si="168"/>
        <v>0</v>
      </c>
      <c r="AS350" s="11">
        <f t="shared" si="168"/>
        <v>0</v>
      </c>
      <c r="AT350" s="11">
        <f t="shared" si="168"/>
        <v>0</v>
      </c>
      <c r="AU350" s="11">
        <f t="shared" si="168"/>
        <v>0</v>
      </c>
      <c r="AV350" s="11">
        <f t="shared" si="171"/>
        <v>0</v>
      </c>
      <c r="AW350" s="11">
        <f t="shared" si="171"/>
        <v>0</v>
      </c>
      <c r="AX350" s="11">
        <f t="shared" si="171"/>
        <v>0</v>
      </c>
      <c r="AY350" s="11">
        <f t="shared" si="171"/>
        <v>0</v>
      </c>
      <c r="AZ350" s="11">
        <f t="shared" si="171"/>
        <v>0</v>
      </c>
      <c r="BA350" s="11">
        <f t="shared" si="171"/>
        <v>0</v>
      </c>
      <c r="BB350" s="11">
        <f t="shared" si="171"/>
        <v>0</v>
      </c>
      <c r="BC350" s="11">
        <f t="shared" si="169"/>
        <v>0</v>
      </c>
      <c r="BD350" s="11">
        <f t="shared" si="169"/>
        <v>0</v>
      </c>
      <c r="BE350" s="11">
        <f t="shared" si="169"/>
        <v>0</v>
      </c>
      <c r="BF350" s="15" t="str">
        <f t="shared" si="175"/>
        <v>ČSN 42 5522</v>
      </c>
      <c r="BG350" s="42">
        <v>11.304</v>
      </c>
      <c r="BH350" s="17">
        <f t="shared" si="176"/>
        <v>90</v>
      </c>
      <c r="BI350" s="17">
        <f t="shared" si="177"/>
        <v>16</v>
      </c>
      <c r="BX350" s="18">
        <f t="shared" si="161"/>
        <v>1440</v>
      </c>
      <c r="BY350" s="42">
        <v>0.21199999999999999</v>
      </c>
      <c r="BZ350" s="43">
        <f t="shared" si="178"/>
        <v>18.754423213021941</v>
      </c>
      <c r="CA350" s="18">
        <f t="shared" si="183"/>
        <v>972000</v>
      </c>
      <c r="CB350" s="18">
        <f t="shared" si="184"/>
        <v>21600</v>
      </c>
      <c r="CC350" s="18">
        <f t="shared" si="185"/>
        <v>32400</v>
      </c>
      <c r="CD350" s="25">
        <f t="shared" si="179"/>
        <v>1.5</v>
      </c>
      <c r="CE350" s="26">
        <f t="shared" si="180"/>
        <v>25.98076211353316</v>
      </c>
      <c r="CF350" s="18">
        <f t="shared" si="181"/>
        <v>1440</v>
      </c>
      <c r="CG350" s="18">
        <f t="shared" si="186"/>
        <v>1440</v>
      </c>
      <c r="CH350" s="18">
        <f t="shared" si="187"/>
        <v>30720</v>
      </c>
      <c r="CI350" s="18">
        <f t="shared" si="188"/>
        <v>3840</v>
      </c>
      <c r="CJ350" s="18">
        <f t="shared" si="189"/>
        <v>5760</v>
      </c>
      <c r="CK350" s="25">
        <f t="shared" si="182"/>
        <v>1.5</v>
      </c>
      <c r="CL350" s="26">
        <f t="shared" si="190"/>
        <v>4.6188021535170058</v>
      </c>
      <c r="DJ350" s="20" t="s">
        <v>317</v>
      </c>
    </row>
    <row r="351" spans="1:114" x14ac:dyDescent="0.2">
      <c r="A351" s="15" t="s">
        <v>105</v>
      </c>
      <c r="B351" s="10" t="s">
        <v>451</v>
      </c>
      <c r="C351" s="11">
        <f t="shared" si="173"/>
        <v>14.13</v>
      </c>
      <c r="D351" s="11">
        <f t="shared" si="170"/>
        <v>90</v>
      </c>
      <c r="E351" s="11">
        <f t="shared" si="170"/>
        <v>20</v>
      </c>
      <c r="F351" s="11">
        <f t="shared" si="170"/>
        <v>0</v>
      </c>
      <c r="G351" s="11">
        <f t="shared" si="167"/>
        <v>0</v>
      </c>
      <c r="H351" s="11">
        <f t="shared" si="167"/>
        <v>0</v>
      </c>
      <c r="I351" s="11">
        <f t="shared" si="167"/>
        <v>0</v>
      </c>
      <c r="J351" s="11">
        <f t="shared" si="167"/>
        <v>0</v>
      </c>
      <c r="K351" s="11">
        <f t="shared" si="167"/>
        <v>0</v>
      </c>
      <c r="L351" s="11">
        <f t="shared" si="167"/>
        <v>0</v>
      </c>
      <c r="M351" s="11">
        <f t="shared" si="167"/>
        <v>0</v>
      </c>
      <c r="N351" s="11">
        <f t="shared" si="167"/>
        <v>0</v>
      </c>
      <c r="O351" s="11">
        <f t="shared" si="167"/>
        <v>0</v>
      </c>
      <c r="P351" s="11">
        <f t="shared" si="167"/>
        <v>0</v>
      </c>
      <c r="Q351" s="11">
        <f t="shared" si="167"/>
        <v>0</v>
      </c>
      <c r="R351" s="11">
        <f t="shared" si="167"/>
        <v>0</v>
      </c>
      <c r="S351" s="11">
        <f t="shared" si="172"/>
        <v>0</v>
      </c>
      <c r="T351" s="11">
        <f t="shared" si="172"/>
        <v>1800</v>
      </c>
      <c r="U351" s="40">
        <f t="shared" si="174"/>
        <v>0.22</v>
      </c>
      <c r="V351" s="11">
        <f t="shared" si="166"/>
        <v>15.569709837225762</v>
      </c>
      <c r="W351" s="11">
        <f t="shared" si="166"/>
        <v>1215000</v>
      </c>
      <c r="X351" s="11">
        <f t="shared" si="166"/>
        <v>26999.999999999996</v>
      </c>
      <c r="Y351" s="11">
        <f t="shared" si="166"/>
        <v>40500</v>
      </c>
      <c r="Z351" s="11">
        <f t="shared" si="166"/>
        <v>1.5000000000000002</v>
      </c>
      <c r="AA351" s="11">
        <f t="shared" si="166"/>
        <v>25.98076211353316</v>
      </c>
      <c r="AB351" s="11">
        <f t="shared" si="165"/>
        <v>1800</v>
      </c>
      <c r="AC351" s="11">
        <f t="shared" si="165"/>
        <v>1800</v>
      </c>
      <c r="AD351" s="11">
        <f t="shared" si="165"/>
        <v>60000</v>
      </c>
      <c r="AE351" s="11">
        <f t="shared" si="165"/>
        <v>6000</v>
      </c>
      <c r="AF351" s="11">
        <f t="shared" si="165"/>
        <v>9000</v>
      </c>
      <c r="AG351" s="11">
        <f t="shared" si="165"/>
        <v>1.5</v>
      </c>
      <c r="AH351" s="11">
        <f t="shared" si="165"/>
        <v>5.7735026918962582</v>
      </c>
      <c r="AI351" s="11">
        <f t="shared" si="168"/>
        <v>0</v>
      </c>
      <c r="AJ351" s="11">
        <f t="shared" si="168"/>
        <v>0</v>
      </c>
      <c r="AK351" s="11">
        <f t="shared" si="168"/>
        <v>0</v>
      </c>
      <c r="AL351" s="11">
        <f t="shared" si="168"/>
        <v>0</v>
      </c>
      <c r="AM351" s="11">
        <f t="shared" si="168"/>
        <v>0</v>
      </c>
      <c r="AN351" s="11">
        <f t="shared" si="168"/>
        <v>0</v>
      </c>
      <c r="AO351" s="11">
        <f t="shared" si="168"/>
        <v>0</v>
      </c>
      <c r="AP351" s="11">
        <f t="shared" si="168"/>
        <v>0</v>
      </c>
      <c r="AQ351" s="11">
        <f t="shared" si="168"/>
        <v>0</v>
      </c>
      <c r="AR351" s="11">
        <f t="shared" si="168"/>
        <v>0</v>
      </c>
      <c r="AS351" s="11">
        <f t="shared" si="168"/>
        <v>0</v>
      </c>
      <c r="AT351" s="11">
        <f t="shared" si="168"/>
        <v>0</v>
      </c>
      <c r="AU351" s="11">
        <f t="shared" si="168"/>
        <v>0</v>
      </c>
      <c r="AV351" s="11">
        <f t="shared" si="171"/>
        <v>0</v>
      </c>
      <c r="AW351" s="11">
        <f t="shared" si="171"/>
        <v>0</v>
      </c>
      <c r="AX351" s="11">
        <f t="shared" si="171"/>
        <v>0</v>
      </c>
      <c r="AY351" s="11">
        <f t="shared" si="171"/>
        <v>0</v>
      </c>
      <c r="AZ351" s="11">
        <f t="shared" si="171"/>
        <v>0</v>
      </c>
      <c r="BA351" s="11">
        <f t="shared" si="171"/>
        <v>0</v>
      </c>
      <c r="BB351" s="11">
        <f t="shared" si="171"/>
        <v>0</v>
      </c>
      <c r="BC351" s="11">
        <f t="shared" si="169"/>
        <v>0</v>
      </c>
      <c r="BD351" s="11">
        <f t="shared" si="169"/>
        <v>0</v>
      </c>
      <c r="BE351" s="11">
        <f t="shared" si="169"/>
        <v>0</v>
      </c>
      <c r="BF351" s="15" t="str">
        <f t="shared" si="175"/>
        <v>ČSN 42 5522</v>
      </c>
      <c r="BG351" s="42">
        <v>14.13</v>
      </c>
      <c r="BH351" s="17">
        <f t="shared" si="176"/>
        <v>90</v>
      </c>
      <c r="BI351" s="17">
        <f t="shared" si="177"/>
        <v>20</v>
      </c>
      <c r="BX351" s="18">
        <f t="shared" si="161"/>
        <v>1800</v>
      </c>
      <c r="BY351" s="42">
        <v>0.22</v>
      </c>
      <c r="BZ351" s="43">
        <f t="shared" si="178"/>
        <v>15.569709837225762</v>
      </c>
      <c r="CA351" s="18">
        <f t="shared" si="183"/>
        <v>1215000</v>
      </c>
      <c r="CB351" s="18">
        <f t="shared" si="184"/>
        <v>26999.999999999996</v>
      </c>
      <c r="CC351" s="18">
        <f t="shared" si="185"/>
        <v>40500</v>
      </c>
      <c r="CD351" s="25">
        <f t="shared" si="179"/>
        <v>1.5000000000000002</v>
      </c>
      <c r="CE351" s="26">
        <f t="shared" si="180"/>
        <v>25.98076211353316</v>
      </c>
      <c r="CF351" s="18">
        <f t="shared" si="181"/>
        <v>1800</v>
      </c>
      <c r="CG351" s="18">
        <f t="shared" si="186"/>
        <v>1800</v>
      </c>
      <c r="CH351" s="18">
        <f t="shared" si="187"/>
        <v>60000</v>
      </c>
      <c r="CI351" s="18">
        <f t="shared" si="188"/>
        <v>6000</v>
      </c>
      <c r="CJ351" s="18">
        <f t="shared" si="189"/>
        <v>9000</v>
      </c>
      <c r="CK351" s="25">
        <f t="shared" si="182"/>
        <v>1.5</v>
      </c>
      <c r="CL351" s="26">
        <f t="shared" si="190"/>
        <v>5.7735026918962582</v>
      </c>
      <c r="DJ351" s="20" t="s">
        <v>317</v>
      </c>
    </row>
    <row r="352" spans="1:114" x14ac:dyDescent="0.2">
      <c r="A352" s="15" t="s">
        <v>105</v>
      </c>
      <c r="B352" s="10" t="s">
        <v>452</v>
      </c>
      <c r="C352" s="11">
        <f t="shared" si="173"/>
        <v>17.662500000000001</v>
      </c>
      <c r="D352" s="11">
        <f t="shared" si="170"/>
        <v>90</v>
      </c>
      <c r="E352" s="11">
        <f t="shared" si="170"/>
        <v>25</v>
      </c>
      <c r="F352" s="11">
        <f t="shared" si="170"/>
        <v>0</v>
      </c>
      <c r="G352" s="11">
        <f t="shared" si="167"/>
        <v>0</v>
      </c>
      <c r="H352" s="11">
        <f t="shared" si="167"/>
        <v>0</v>
      </c>
      <c r="I352" s="11">
        <f t="shared" si="167"/>
        <v>0</v>
      </c>
      <c r="J352" s="11">
        <f t="shared" si="167"/>
        <v>0</v>
      </c>
      <c r="K352" s="11">
        <f t="shared" si="167"/>
        <v>0</v>
      </c>
      <c r="L352" s="11">
        <f t="shared" si="167"/>
        <v>0</v>
      </c>
      <c r="M352" s="11">
        <f t="shared" si="167"/>
        <v>0</v>
      </c>
      <c r="N352" s="11">
        <f t="shared" si="167"/>
        <v>0</v>
      </c>
      <c r="O352" s="11">
        <f t="shared" si="167"/>
        <v>0</v>
      </c>
      <c r="P352" s="11">
        <f t="shared" si="167"/>
        <v>0</v>
      </c>
      <c r="Q352" s="11">
        <f t="shared" si="167"/>
        <v>0</v>
      </c>
      <c r="R352" s="11">
        <f t="shared" si="167"/>
        <v>0</v>
      </c>
      <c r="S352" s="11">
        <f t="shared" si="172"/>
        <v>0</v>
      </c>
      <c r="T352" s="11">
        <f t="shared" si="172"/>
        <v>2250</v>
      </c>
      <c r="U352" s="40">
        <f t="shared" si="174"/>
        <v>0.23</v>
      </c>
      <c r="V352" s="11">
        <f t="shared" si="166"/>
        <v>13.02193913658882</v>
      </c>
      <c r="W352" s="11">
        <f t="shared" si="166"/>
        <v>1518749.9999999998</v>
      </c>
      <c r="X352" s="11">
        <f t="shared" si="166"/>
        <v>33749.999999999993</v>
      </c>
      <c r="Y352" s="11">
        <f t="shared" si="166"/>
        <v>50625</v>
      </c>
      <c r="Z352" s="11">
        <f t="shared" si="166"/>
        <v>1.5000000000000002</v>
      </c>
      <c r="AA352" s="11">
        <f t="shared" si="166"/>
        <v>25.980762113533157</v>
      </c>
      <c r="AB352" s="11">
        <f t="shared" si="165"/>
        <v>2250</v>
      </c>
      <c r="AC352" s="11">
        <f t="shared" si="165"/>
        <v>2250</v>
      </c>
      <c r="AD352" s="11">
        <f t="shared" si="165"/>
        <v>117187.5</v>
      </c>
      <c r="AE352" s="11">
        <f t="shared" si="165"/>
        <v>9375</v>
      </c>
      <c r="AF352" s="11">
        <f t="shared" si="165"/>
        <v>14062.5</v>
      </c>
      <c r="AG352" s="11">
        <f t="shared" si="165"/>
        <v>1.5</v>
      </c>
      <c r="AH352" s="11">
        <f t="shared" si="165"/>
        <v>7.2168783648703219</v>
      </c>
      <c r="AI352" s="11">
        <f t="shared" si="168"/>
        <v>0</v>
      </c>
      <c r="AJ352" s="11">
        <f t="shared" si="168"/>
        <v>0</v>
      </c>
      <c r="AK352" s="11">
        <f t="shared" si="168"/>
        <v>0</v>
      </c>
      <c r="AL352" s="11">
        <f t="shared" si="168"/>
        <v>0</v>
      </c>
      <c r="AM352" s="11">
        <f t="shared" si="168"/>
        <v>0</v>
      </c>
      <c r="AN352" s="11">
        <f t="shared" si="168"/>
        <v>0</v>
      </c>
      <c r="AO352" s="11">
        <f t="shared" si="168"/>
        <v>0</v>
      </c>
      <c r="AP352" s="11">
        <f t="shared" si="168"/>
        <v>0</v>
      </c>
      <c r="AQ352" s="11">
        <f t="shared" si="168"/>
        <v>0</v>
      </c>
      <c r="AR352" s="11">
        <f t="shared" si="168"/>
        <v>0</v>
      </c>
      <c r="AS352" s="11">
        <f t="shared" si="168"/>
        <v>0</v>
      </c>
      <c r="AT352" s="11">
        <f t="shared" si="168"/>
        <v>0</v>
      </c>
      <c r="AU352" s="11">
        <f t="shared" si="168"/>
        <v>0</v>
      </c>
      <c r="AV352" s="11">
        <f t="shared" si="171"/>
        <v>0</v>
      </c>
      <c r="AW352" s="11">
        <f t="shared" si="171"/>
        <v>0</v>
      </c>
      <c r="AX352" s="11">
        <f t="shared" si="171"/>
        <v>0</v>
      </c>
      <c r="AY352" s="11">
        <f t="shared" si="171"/>
        <v>0</v>
      </c>
      <c r="AZ352" s="11">
        <f t="shared" si="171"/>
        <v>0</v>
      </c>
      <c r="BA352" s="11">
        <f t="shared" si="171"/>
        <v>0</v>
      </c>
      <c r="BB352" s="11">
        <f t="shared" si="171"/>
        <v>0</v>
      </c>
      <c r="BC352" s="11">
        <f t="shared" si="169"/>
        <v>0</v>
      </c>
      <c r="BD352" s="11">
        <f t="shared" si="169"/>
        <v>0</v>
      </c>
      <c r="BE352" s="11">
        <f t="shared" si="169"/>
        <v>0</v>
      </c>
      <c r="BF352" s="15" t="str">
        <f t="shared" si="175"/>
        <v>ČSN 42 5522</v>
      </c>
      <c r="BG352" s="42">
        <v>17.662500000000001</v>
      </c>
      <c r="BH352" s="17">
        <f t="shared" si="176"/>
        <v>90</v>
      </c>
      <c r="BI352" s="17">
        <f t="shared" si="177"/>
        <v>25</v>
      </c>
      <c r="BX352" s="18">
        <f t="shared" si="161"/>
        <v>2250</v>
      </c>
      <c r="BY352" s="42">
        <v>0.23</v>
      </c>
      <c r="BZ352" s="43">
        <f t="shared" si="178"/>
        <v>13.02193913658882</v>
      </c>
      <c r="CA352" s="18">
        <f t="shared" si="183"/>
        <v>1518749.9999999998</v>
      </c>
      <c r="CB352" s="18">
        <f t="shared" si="184"/>
        <v>33749.999999999993</v>
      </c>
      <c r="CC352" s="18">
        <f t="shared" si="185"/>
        <v>50625</v>
      </c>
      <c r="CD352" s="25">
        <f t="shared" si="179"/>
        <v>1.5000000000000002</v>
      </c>
      <c r="CE352" s="26">
        <f t="shared" si="180"/>
        <v>25.980762113533157</v>
      </c>
      <c r="CF352" s="18">
        <f t="shared" si="181"/>
        <v>2250</v>
      </c>
      <c r="CG352" s="18">
        <f t="shared" si="186"/>
        <v>2250</v>
      </c>
      <c r="CH352" s="18">
        <f t="shared" si="187"/>
        <v>117187.5</v>
      </c>
      <c r="CI352" s="18">
        <f t="shared" si="188"/>
        <v>9375</v>
      </c>
      <c r="CJ352" s="18">
        <f t="shared" si="189"/>
        <v>14062.5</v>
      </c>
      <c r="CK352" s="25">
        <f t="shared" si="182"/>
        <v>1.5</v>
      </c>
      <c r="CL352" s="26">
        <f t="shared" si="190"/>
        <v>7.2168783648703219</v>
      </c>
      <c r="DJ352" s="20" t="s">
        <v>317</v>
      </c>
    </row>
    <row r="353" spans="1:114" x14ac:dyDescent="0.2">
      <c r="A353" s="15" t="s">
        <v>105</v>
      </c>
      <c r="B353" s="10" t="s">
        <v>453</v>
      </c>
      <c r="C353" s="11">
        <f t="shared" si="173"/>
        <v>21.195</v>
      </c>
      <c r="D353" s="11">
        <f t="shared" si="170"/>
        <v>90</v>
      </c>
      <c r="E353" s="11">
        <f t="shared" si="170"/>
        <v>30</v>
      </c>
      <c r="F353" s="11">
        <f t="shared" si="170"/>
        <v>0</v>
      </c>
      <c r="G353" s="11">
        <f t="shared" si="167"/>
        <v>0</v>
      </c>
      <c r="H353" s="11">
        <f t="shared" si="167"/>
        <v>0</v>
      </c>
      <c r="I353" s="11">
        <f t="shared" si="167"/>
        <v>0</v>
      </c>
      <c r="J353" s="11">
        <f t="shared" si="167"/>
        <v>0</v>
      </c>
      <c r="K353" s="11">
        <f t="shared" si="167"/>
        <v>0</v>
      </c>
      <c r="L353" s="11">
        <f t="shared" si="167"/>
        <v>0</v>
      </c>
      <c r="M353" s="11">
        <f t="shared" si="167"/>
        <v>0</v>
      </c>
      <c r="N353" s="11">
        <f t="shared" si="167"/>
        <v>0</v>
      </c>
      <c r="O353" s="11">
        <f t="shared" si="167"/>
        <v>0</v>
      </c>
      <c r="P353" s="11">
        <f t="shared" si="167"/>
        <v>0</v>
      </c>
      <c r="Q353" s="11">
        <f t="shared" si="167"/>
        <v>0</v>
      </c>
      <c r="R353" s="11">
        <f t="shared" si="167"/>
        <v>0</v>
      </c>
      <c r="S353" s="11">
        <f t="shared" si="172"/>
        <v>0</v>
      </c>
      <c r="T353" s="11">
        <f t="shared" si="172"/>
        <v>2700</v>
      </c>
      <c r="U353" s="40">
        <f t="shared" si="174"/>
        <v>0.24</v>
      </c>
      <c r="V353" s="11">
        <f t="shared" si="166"/>
        <v>11.32342533616419</v>
      </c>
      <c r="W353" s="11">
        <f t="shared" si="166"/>
        <v>1822500</v>
      </c>
      <c r="X353" s="11">
        <f t="shared" si="166"/>
        <v>40500</v>
      </c>
      <c r="Y353" s="11">
        <f t="shared" si="166"/>
        <v>60750</v>
      </c>
      <c r="Z353" s="11">
        <f t="shared" si="166"/>
        <v>1.5</v>
      </c>
      <c r="AA353" s="11">
        <f t="shared" si="166"/>
        <v>25.98076211353316</v>
      </c>
      <c r="AB353" s="11">
        <f t="shared" si="165"/>
        <v>2700</v>
      </c>
      <c r="AC353" s="11">
        <f t="shared" si="165"/>
        <v>2700</v>
      </c>
      <c r="AD353" s="11">
        <f t="shared" si="165"/>
        <v>202500</v>
      </c>
      <c r="AE353" s="11">
        <f t="shared" si="165"/>
        <v>13500</v>
      </c>
      <c r="AF353" s="11">
        <f t="shared" si="165"/>
        <v>20250</v>
      </c>
      <c r="AG353" s="11">
        <f t="shared" si="165"/>
        <v>1.5</v>
      </c>
      <c r="AH353" s="11">
        <f t="shared" si="165"/>
        <v>8.6602540378443873</v>
      </c>
      <c r="AI353" s="11">
        <f t="shared" si="168"/>
        <v>0</v>
      </c>
      <c r="AJ353" s="11">
        <f t="shared" si="168"/>
        <v>0</v>
      </c>
      <c r="AK353" s="11">
        <f t="shared" si="168"/>
        <v>0</v>
      </c>
      <c r="AL353" s="11">
        <f t="shared" si="168"/>
        <v>0</v>
      </c>
      <c r="AM353" s="11">
        <f t="shared" si="168"/>
        <v>0</v>
      </c>
      <c r="AN353" s="11">
        <f t="shared" si="168"/>
        <v>0</v>
      </c>
      <c r="AO353" s="11">
        <f t="shared" si="168"/>
        <v>0</v>
      </c>
      <c r="AP353" s="11">
        <f t="shared" si="168"/>
        <v>0</v>
      </c>
      <c r="AQ353" s="11">
        <f t="shared" si="168"/>
        <v>0</v>
      </c>
      <c r="AR353" s="11">
        <f t="shared" si="168"/>
        <v>0</v>
      </c>
      <c r="AS353" s="11">
        <f t="shared" si="168"/>
        <v>0</v>
      </c>
      <c r="AT353" s="11">
        <f t="shared" si="168"/>
        <v>0</v>
      </c>
      <c r="AU353" s="11">
        <f t="shared" si="168"/>
        <v>0</v>
      </c>
      <c r="AV353" s="11">
        <f t="shared" si="171"/>
        <v>0</v>
      </c>
      <c r="AW353" s="11">
        <f t="shared" si="171"/>
        <v>0</v>
      </c>
      <c r="AX353" s="11">
        <f t="shared" si="171"/>
        <v>0</v>
      </c>
      <c r="AY353" s="11">
        <f t="shared" si="171"/>
        <v>0</v>
      </c>
      <c r="AZ353" s="11">
        <f t="shared" si="171"/>
        <v>0</v>
      </c>
      <c r="BA353" s="11">
        <f t="shared" si="171"/>
        <v>0</v>
      </c>
      <c r="BB353" s="11">
        <f t="shared" si="171"/>
        <v>0</v>
      </c>
      <c r="BC353" s="11">
        <f t="shared" si="169"/>
        <v>0</v>
      </c>
      <c r="BD353" s="11">
        <f t="shared" si="169"/>
        <v>0</v>
      </c>
      <c r="BE353" s="11">
        <f t="shared" si="169"/>
        <v>0</v>
      </c>
      <c r="BF353" s="15" t="str">
        <f t="shared" si="175"/>
        <v>ČSN 42 5522</v>
      </c>
      <c r="BG353" s="42">
        <v>21.195</v>
      </c>
      <c r="BH353" s="17">
        <f t="shared" si="176"/>
        <v>90</v>
      </c>
      <c r="BI353" s="17">
        <f t="shared" si="177"/>
        <v>30</v>
      </c>
      <c r="BX353" s="18">
        <f t="shared" si="161"/>
        <v>2700</v>
      </c>
      <c r="BY353" s="42">
        <v>0.24</v>
      </c>
      <c r="BZ353" s="43">
        <f t="shared" si="178"/>
        <v>11.32342533616419</v>
      </c>
      <c r="CA353" s="18">
        <f t="shared" si="183"/>
        <v>1822500</v>
      </c>
      <c r="CB353" s="18">
        <f t="shared" si="184"/>
        <v>40500</v>
      </c>
      <c r="CC353" s="18">
        <f t="shared" si="185"/>
        <v>60750</v>
      </c>
      <c r="CD353" s="25">
        <f t="shared" si="179"/>
        <v>1.5</v>
      </c>
      <c r="CE353" s="26">
        <f t="shared" si="180"/>
        <v>25.98076211353316</v>
      </c>
      <c r="CF353" s="18">
        <f t="shared" si="181"/>
        <v>2700</v>
      </c>
      <c r="CG353" s="18">
        <f t="shared" si="186"/>
        <v>2700</v>
      </c>
      <c r="CH353" s="18">
        <f t="shared" si="187"/>
        <v>202500</v>
      </c>
      <c r="CI353" s="18">
        <f t="shared" si="188"/>
        <v>13500</v>
      </c>
      <c r="CJ353" s="18">
        <f t="shared" si="189"/>
        <v>20250</v>
      </c>
      <c r="CK353" s="25">
        <f t="shared" si="182"/>
        <v>1.5</v>
      </c>
      <c r="CL353" s="26">
        <f t="shared" si="190"/>
        <v>8.6602540378443873</v>
      </c>
      <c r="DJ353" s="20" t="s">
        <v>317</v>
      </c>
    </row>
    <row r="354" spans="1:114" x14ac:dyDescent="0.2">
      <c r="A354" s="15" t="s">
        <v>105</v>
      </c>
      <c r="B354" s="10" t="s">
        <v>454</v>
      </c>
      <c r="C354" s="11">
        <f t="shared" si="173"/>
        <v>28.26</v>
      </c>
      <c r="D354" s="11">
        <f t="shared" si="170"/>
        <v>90</v>
      </c>
      <c r="E354" s="11">
        <f t="shared" si="170"/>
        <v>40</v>
      </c>
      <c r="F354" s="11">
        <f t="shared" si="170"/>
        <v>0</v>
      </c>
      <c r="G354" s="11">
        <f t="shared" si="167"/>
        <v>0</v>
      </c>
      <c r="H354" s="11">
        <f t="shared" si="167"/>
        <v>0</v>
      </c>
      <c r="I354" s="11">
        <f t="shared" si="167"/>
        <v>0</v>
      </c>
      <c r="J354" s="11">
        <f t="shared" si="167"/>
        <v>0</v>
      </c>
      <c r="K354" s="11">
        <f t="shared" si="167"/>
        <v>0</v>
      </c>
      <c r="L354" s="11">
        <f t="shared" si="167"/>
        <v>0</v>
      </c>
      <c r="M354" s="11">
        <f t="shared" si="167"/>
        <v>0</v>
      </c>
      <c r="N354" s="11">
        <f t="shared" si="167"/>
        <v>0</v>
      </c>
      <c r="O354" s="11">
        <f t="shared" si="167"/>
        <v>0</v>
      </c>
      <c r="P354" s="11">
        <f t="shared" si="167"/>
        <v>0</v>
      </c>
      <c r="Q354" s="11">
        <f t="shared" si="167"/>
        <v>0</v>
      </c>
      <c r="R354" s="11">
        <f t="shared" si="167"/>
        <v>0</v>
      </c>
      <c r="S354" s="11">
        <f t="shared" si="172"/>
        <v>0</v>
      </c>
      <c r="T354" s="11">
        <f t="shared" si="172"/>
        <v>3600</v>
      </c>
      <c r="U354" s="40">
        <f t="shared" si="174"/>
        <v>0.26</v>
      </c>
      <c r="V354" s="11">
        <f t="shared" si="166"/>
        <v>9.200283085633405</v>
      </c>
      <c r="W354" s="11">
        <f t="shared" si="166"/>
        <v>2430000</v>
      </c>
      <c r="X354" s="11">
        <f t="shared" si="166"/>
        <v>53999.999999999993</v>
      </c>
      <c r="Y354" s="11">
        <f t="shared" si="166"/>
        <v>81000</v>
      </c>
      <c r="Z354" s="11">
        <f t="shared" si="166"/>
        <v>1.5000000000000002</v>
      </c>
      <c r="AA354" s="11">
        <f t="shared" si="166"/>
        <v>25.98076211353316</v>
      </c>
      <c r="AB354" s="11">
        <f t="shared" si="165"/>
        <v>3600</v>
      </c>
      <c r="AC354" s="11">
        <f t="shared" si="165"/>
        <v>3600</v>
      </c>
      <c r="AD354" s="11">
        <f t="shared" si="165"/>
        <v>480000</v>
      </c>
      <c r="AE354" s="11">
        <f t="shared" si="165"/>
        <v>24000</v>
      </c>
      <c r="AF354" s="11">
        <f t="shared" si="165"/>
        <v>36000</v>
      </c>
      <c r="AG354" s="11">
        <f t="shared" si="165"/>
        <v>1.5</v>
      </c>
      <c r="AH354" s="11">
        <f t="shared" si="165"/>
        <v>11.547005383792516</v>
      </c>
      <c r="AI354" s="11">
        <f t="shared" si="168"/>
        <v>0</v>
      </c>
      <c r="AJ354" s="11">
        <f t="shared" si="168"/>
        <v>0</v>
      </c>
      <c r="AK354" s="11">
        <f t="shared" si="168"/>
        <v>0</v>
      </c>
      <c r="AL354" s="11">
        <f t="shared" si="168"/>
        <v>0</v>
      </c>
      <c r="AM354" s="11">
        <f t="shared" si="168"/>
        <v>0</v>
      </c>
      <c r="AN354" s="11">
        <f t="shared" si="168"/>
        <v>0</v>
      </c>
      <c r="AO354" s="11">
        <f t="shared" si="168"/>
        <v>0</v>
      </c>
      <c r="AP354" s="11">
        <f t="shared" si="168"/>
        <v>0</v>
      </c>
      <c r="AQ354" s="11">
        <f t="shared" si="168"/>
        <v>0</v>
      </c>
      <c r="AR354" s="11">
        <f t="shared" si="168"/>
        <v>0</v>
      </c>
      <c r="AS354" s="11">
        <f t="shared" si="168"/>
        <v>0</v>
      </c>
      <c r="AT354" s="11">
        <f t="shared" si="168"/>
        <v>0</v>
      </c>
      <c r="AU354" s="11">
        <f t="shared" si="168"/>
        <v>0</v>
      </c>
      <c r="AV354" s="11">
        <f t="shared" si="171"/>
        <v>0</v>
      </c>
      <c r="AW354" s="11">
        <f t="shared" si="171"/>
        <v>0</v>
      </c>
      <c r="AX354" s="11">
        <f t="shared" si="171"/>
        <v>0</v>
      </c>
      <c r="AY354" s="11">
        <f t="shared" si="171"/>
        <v>0</v>
      </c>
      <c r="AZ354" s="11">
        <f t="shared" si="171"/>
        <v>0</v>
      </c>
      <c r="BA354" s="11">
        <f t="shared" si="171"/>
        <v>0</v>
      </c>
      <c r="BB354" s="11">
        <f t="shared" si="171"/>
        <v>0</v>
      </c>
      <c r="BC354" s="11">
        <f t="shared" si="169"/>
        <v>0</v>
      </c>
      <c r="BD354" s="11">
        <f t="shared" si="169"/>
        <v>0</v>
      </c>
      <c r="BE354" s="11">
        <f t="shared" si="169"/>
        <v>0</v>
      </c>
      <c r="BF354" s="15" t="str">
        <f t="shared" si="175"/>
        <v>ČSN 42 5522</v>
      </c>
      <c r="BG354" s="42">
        <v>28.26</v>
      </c>
      <c r="BH354" s="17">
        <f t="shared" si="176"/>
        <v>90</v>
      </c>
      <c r="BI354" s="17">
        <f t="shared" si="177"/>
        <v>40</v>
      </c>
      <c r="BX354" s="18">
        <f t="shared" si="161"/>
        <v>3600</v>
      </c>
      <c r="BY354" s="42">
        <v>0.26</v>
      </c>
      <c r="BZ354" s="43">
        <f t="shared" si="178"/>
        <v>9.200283085633405</v>
      </c>
      <c r="CA354" s="18">
        <f t="shared" si="183"/>
        <v>2430000</v>
      </c>
      <c r="CB354" s="18">
        <f t="shared" si="184"/>
        <v>53999.999999999993</v>
      </c>
      <c r="CC354" s="18">
        <f t="shared" si="185"/>
        <v>81000</v>
      </c>
      <c r="CD354" s="25">
        <f t="shared" si="179"/>
        <v>1.5000000000000002</v>
      </c>
      <c r="CE354" s="26">
        <f t="shared" si="180"/>
        <v>25.98076211353316</v>
      </c>
      <c r="CF354" s="18">
        <f t="shared" si="181"/>
        <v>3600</v>
      </c>
      <c r="CG354" s="18">
        <f t="shared" si="186"/>
        <v>3600</v>
      </c>
      <c r="CH354" s="18">
        <f t="shared" si="187"/>
        <v>480000</v>
      </c>
      <c r="CI354" s="18">
        <f t="shared" si="188"/>
        <v>24000</v>
      </c>
      <c r="CJ354" s="18">
        <f t="shared" si="189"/>
        <v>36000</v>
      </c>
      <c r="CK354" s="25">
        <f t="shared" si="182"/>
        <v>1.5</v>
      </c>
      <c r="CL354" s="26">
        <f t="shared" si="190"/>
        <v>11.547005383792516</v>
      </c>
      <c r="DJ354" s="20" t="s">
        <v>317</v>
      </c>
    </row>
    <row r="355" spans="1:114" x14ac:dyDescent="0.2">
      <c r="A355" s="15" t="s">
        <v>105</v>
      </c>
      <c r="B355" s="10" t="s">
        <v>455</v>
      </c>
      <c r="C355" s="11">
        <f t="shared" si="173"/>
        <v>35.325000000000003</v>
      </c>
      <c r="D355" s="11">
        <f t="shared" si="170"/>
        <v>90</v>
      </c>
      <c r="E355" s="11">
        <f t="shared" si="170"/>
        <v>50</v>
      </c>
      <c r="F355" s="11">
        <f t="shared" si="170"/>
        <v>0</v>
      </c>
      <c r="G355" s="11">
        <f t="shared" si="167"/>
        <v>0</v>
      </c>
      <c r="H355" s="11">
        <f t="shared" si="167"/>
        <v>0</v>
      </c>
      <c r="I355" s="11">
        <f t="shared" si="167"/>
        <v>0</v>
      </c>
      <c r="J355" s="11">
        <f t="shared" si="167"/>
        <v>0</v>
      </c>
      <c r="K355" s="11">
        <f t="shared" si="167"/>
        <v>0</v>
      </c>
      <c r="L355" s="11">
        <f t="shared" si="167"/>
        <v>0</v>
      </c>
      <c r="M355" s="11">
        <f t="shared" si="167"/>
        <v>0</v>
      </c>
      <c r="N355" s="11">
        <f t="shared" si="167"/>
        <v>0</v>
      </c>
      <c r="O355" s="11">
        <f t="shared" si="167"/>
        <v>0</v>
      </c>
      <c r="P355" s="11">
        <f t="shared" si="167"/>
        <v>0</v>
      </c>
      <c r="Q355" s="11">
        <f t="shared" si="167"/>
        <v>0</v>
      </c>
      <c r="R355" s="11">
        <f t="shared" si="167"/>
        <v>0</v>
      </c>
      <c r="S355" s="11">
        <f t="shared" si="172"/>
        <v>0</v>
      </c>
      <c r="T355" s="11">
        <f t="shared" si="172"/>
        <v>4500</v>
      </c>
      <c r="U355" s="40">
        <f t="shared" si="174"/>
        <v>0.28000000000000003</v>
      </c>
      <c r="V355" s="11">
        <f t="shared" si="166"/>
        <v>7.9263977353149349</v>
      </c>
      <c r="W355" s="11">
        <f t="shared" si="166"/>
        <v>3037499.9999999995</v>
      </c>
      <c r="X355" s="11">
        <f t="shared" si="166"/>
        <v>67499.999999999985</v>
      </c>
      <c r="Y355" s="11">
        <f t="shared" si="166"/>
        <v>101250</v>
      </c>
      <c r="Z355" s="11">
        <f t="shared" si="166"/>
        <v>1.5000000000000002</v>
      </c>
      <c r="AA355" s="11">
        <f t="shared" si="166"/>
        <v>25.980762113533157</v>
      </c>
      <c r="AB355" s="11">
        <f t="shared" si="165"/>
        <v>4500</v>
      </c>
      <c r="AC355" s="11">
        <f t="shared" si="165"/>
        <v>4500</v>
      </c>
      <c r="AD355" s="11">
        <f t="shared" si="165"/>
        <v>937500</v>
      </c>
      <c r="AE355" s="11">
        <f t="shared" si="165"/>
        <v>37500</v>
      </c>
      <c r="AF355" s="11">
        <f t="shared" si="165"/>
        <v>56250</v>
      </c>
      <c r="AG355" s="11">
        <f t="shared" si="165"/>
        <v>1.5</v>
      </c>
      <c r="AH355" s="11">
        <f t="shared" si="165"/>
        <v>14.433756729740644</v>
      </c>
      <c r="AI355" s="11">
        <f t="shared" si="168"/>
        <v>0</v>
      </c>
      <c r="AJ355" s="11">
        <f t="shared" si="168"/>
        <v>0</v>
      </c>
      <c r="AK355" s="11">
        <f t="shared" si="168"/>
        <v>0</v>
      </c>
      <c r="AL355" s="11">
        <f t="shared" si="168"/>
        <v>0</v>
      </c>
      <c r="AM355" s="11">
        <f t="shared" si="168"/>
        <v>0</v>
      </c>
      <c r="AN355" s="11">
        <f t="shared" si="168"/>
        <v>0</v>
      </c>
      <c r="AO355" s="11">
        <f t="shared" si="168"/>
        <v>0</v>
      </c>
      <c r="AP355" s="11">
        <f t="shared" si="168"/>
        <v>0</v>
      </c>
      <c r="AQ355" s="11">
        <f t="shared" si="168"/>
        <v>0</v>
      </c>
      <c r="AR355" s="11">
        <f t="shared" si="168"/>
        <v>0</v>
      </c>
      <c r="AS355" s="11">
        <f t="shared" si="168"/>
        <v>0</v>
      </c>
      <c r="AT355" s="11">
        <f t="shared" si="168"/>
        <v>0</v>
      </c>
      <c r="AU355" s="11">
        <f t="shared" si="168"/>
        <v>0</v>
      </c>
      <c r="AV355" s="11">
        <f t="shared" si="171"/>
        <v>0</v>
      </c>
      <c r="AW355" s="11">
        <f t="shared" si="171"/>
        <v>0</v>
      </c>
      <c r="AX355" s="11">
        <f t="shared" si="171"/>
        <v>0</v>
      </c>
      <c r="AY355" s="11">
        <f t="shared" si="171"/>
        <v>0</v>
      </c>
      <c r="AZ355" s="11">
        <f t="shared" si="171"/>
        <v>0</v>
      </c>
      <c r="BA355" s="11">
        <f t="shared" si="171"/>
        <v>0</v>
      </c>
      <c r="BB355" s="11">
        <f t="shared" si="171"/>
        <v>0</v>
      </c>
      <c r="BC355" s="11">
        <f t="shared" si="169"/>
        <v>0</v>
      </c>
      <c r="BD355" s="11">
        <f t="shared" si="169"/>
        <v>0</v>
      </c>
      <c r="BE355" s="11">
        <f t="shared" si="169"/>
        <v>0</v>
      </c>
      <c r="BF355" s="15" t="str">
        <f t="shared" si="175"/>
        <v>ČSN 42 5522</v>
      </c>
      <c r="BG355" s="42">
        <v>35.325000000000003</v>
      </c>
      <c r="BH355" s="17">
        <f t="shared" si="176"/>
        <v>90</v>
      </c>
      <c r="BI355" s="17">
        <f t="shared" si="177"/>
        <v>50</v>
      </c>
      <c r="BX355" s="18">
        <f t="shared" si="161"/>
        <v>4500</v>
      </c>
      <c r="BY355" s="42">
        <v>0.28000000000000003</v>
      </c>
      <c r="BZ355" s="43">
        <f t="shared" si="178"/>
        <v>7.9263977353149349</v>
      </c>
      <c r="CA355" s="18">
        <f t="shared" si="183"/>
        <v>3037499.9999999995</v>
      </c>
      <c r="CB355" s="18">
        <f t="shared" si="184"/>
        <v>67499.999999999985</v>
      </c>
      <c r="CC355" s="18">
        <f t="shared" si="185"/>
        <v>101250</v>
      </c>
      <c r="CD355" s="25">
        <f t="shared" si="179"/>
        <v>1.5000000000000002</v>
      </c>
      <c r="CE355" s="26">
        <f t="shared" si="180"/>
        <v>25.980762113533157</v>
      </c>
      <c r="CF355" s="18">
        <f t="shared" si="181"/>
        <v>4500</v>
      </c>
      <c r="CG355" s="18">
        <f t="shared" si="186"/>
        <v>4500</v>
      </c>
      <c r="CH355" s="18">
        <f t="shared" si="187"/>
        <v>937500</v>
      </c>
      <c r="CI355" s="18">
        <f t="shared" si="188"/>
        <v>37500</v>
      </c>
      <c r="CJ355" s="18">
        <f t="shared" si="189"/>
        <v>56250</v>
      </c>
      <c r="CK355" s="25">
        <f t="shared" si="182"/>
        <v>1.5</v>
      </c>
      <c r="CL355" s="26">
        <f t="shared" si="190"/>
        <v>14.433756729740644</v>
      </c>
      <c r="DJ355" s="20" t="s">
        <v>317</v>
      </c>
    </row>
    <row r="356" spans="1:114" x14ac:dyDescent="0.2">
      <c r="A356" s="15" t="s">
        <v>105</v>
      </c>
      <c r="B356" s="10" t="s">
        <v>456</v>
      </c>
      <c r="C356" s="11">
        <f t="shared" si="173"/>
        <v>42.39</v>
      </c>
      <c r="D356" s="11">
        <f t="shared" si="170"/>
        <v>90</v>
      </c>
      <c r="E356" s="11">
        <f t="shared" si="170"/>
        <v>60</v>
      </c>
      <c r="F356" s="11">
        <f t="shared" si="170"/>
        <v>0</v>
      </c>
      <c r="G356" s="11">
        <f t="shared" si="167"/>
        <v>0</v>
      </c>
      <c r="H356" s="11">
        <f t="shared" si="167"/>
        <v>0</v>
      </c>
      <c r="I356" s="11">
        <f t="shared" si="167"/>
        <v>0</v>
      </c>
      <c r="J356" s="11">
        <f t="shared" si="167"/>
        <v>0</v>
      </c>
      <c r="K356" s="11">
        <f t="shared" si="167"/>
        <v>0</v>
      </c>
      <c r="L356" s="11">
        <f t="shared" si="167"/>
        <v>0</v>
      </c>
      <c r="M356" s="11">
        <f t="shared" si="167"/>
        <v>0</v>
      </c>
      <c r="N356" s="11">
        <f t="shared" si="167"/>
        <v>0</v>
      </c>
      <c r="O356" s="11">
        <f t="shared" si="167"/>
        <v>0</v>
      </c>
      <c r="P356" s="11">
        <f t="shared" si="167"/>
        <v>0</v>
      </c>
      <c r="Q356" s="11">
        <f t="shared" si="167"/>
        <v>0</v>
      </c>
      <c r="R356" s="11">
        <f t="shared" si="167"/>
        <v>0</v>
      </c>
      <c r="S356" s="11">
        <f t="shared" si="172"/>
        <v>0</v>
      </c>
      <c r="T356" s="11">
        <f t="shared" si="172"/>
        <v>5400</v>
      </c>
      <c r="U356" s="40">
        <f t="shared" si="174"/>
        <v>0.3</v>
      </c>
      <c r="V356" s="11">
        <f t="shared" si="166"/>
        <v>7.077140835102619</v>
      </c>
      <c r="W356" s="11">
        <f t="shared" si="166"/>
        <v>3645000</v>
      </c>
      <c r="X356" s="11">
        <f t="shared" si="166"/>
        <v>81000</v>
      </c>
      <c r="Y356" s="11">
        <f t="shared" si="166"/>
        <v>121500</v>
      </c>
      <c r="Z356" s="11">
        <f t="shared" si="166"/>
        <v>1.5</v>
      </c>
      <c r="AA356" s="11">
        <f t="shared" si="166"/>
        <v>25.98076211353316</v>
      </c>
      <c r="AB356" s="11">
        <f t="shared" si="165"/>
        <v>5400</v>
      </c>
      <c r="AC356" s="11">
        <f t="shared" si="165"/>
        <v>5400</v>
      </c>
      <c r="AD356" s="11">
        <f t="shared" si="165"/>
        <v>1620000</v>
      </c>
      <c r="AE356" s="11">
        <f t="shared" si="165"/>
        <v>54000</v>
      </c>
      <c r="AF356" s="11">
        <f t="shared" si="165"/>
        <v>81000</v>
      </c>
      <c r="AG356" s="11">
        <f t="shared" si="165"/>
        <v>1.5</v>
      </c>
      <c r="AH356" s="11">
        <f t="shared" si="165"/>
        <v>17.320508075688775</v>
      </c>
      <c r="AI356" s="11">
        <f t="shared" si="168"/>
        <v>0</v>
      </c>
      <c r="AJ356" s="11">
        <f t="shared" si="168"/>
        <v>0</v>
      </c>
      <c r="AK356" s="11">
        <f t="shared" si="168"/>
        <v>0</v>
      </c>
      <c r="AL356" s="11">
        <f t="shared" si="168"/>
        <v>0</v>
      </c>
      <c r="AM356" s="11">
        <f t="shared" si="168"/>
        <v>0</v>
      </c>
      <c r="AN356" s="11">
        <f t="shared" si="168"/>
        <v>0</v>
      </c>
      <c r="AO356" s="11">
        <f t="shared" si="168"/>
        <v>0</v>
      </c>
      <c r="AP356" s="11">
        <f t="shared" si="168"/>
        <v>0</v>
      </c>
      <c r="AQ356" s="11">
        <f t="shared" si="168"/>
        <v>0</v>
      </c>
      <c r="AR356" s="11">
        <f t="shared" si="168"/>
        <v>0</v>
      </c>
      <c r="AS356" s="11">
        <f t="shared" si="168"/>
        <v>0</v>
      </c>
      <c r="AT356" s="11">
        <f t="shared" si="168"/>
        <v>0</v>
      </c>
      <c r="AU356" s="11">
        <f t="shared" si="168"/>
        <v>0</v>
      </c>
      <c r="AV356" s="11">
        <f t="shared" si="171"/>
        <v>0</v>
      </c>
      <c r="AW356" s="11">
        <f t="shared" si="171"/>
        <v>0</v>
      </c>
      <c r="AX356" s="11">
        <f t="shared" si="171"/>
        <v>0</v>
      </c>
      <c r="AY356" s="11">
        <f t="shared" si="171"/>
        <v>0</v>
      </c>
      <c r="AZ356" s="11">
        <f t="shared" si="171"/>
        <v>0</v>
      </c>
      <c r="BA356" s="11">
        <f t="shared" si="171"/>
        <v>0</v>
      </c>
      <c r="BB356" s="11">
        <f t="shared" si="171"/>
        <v>0</v>
      </c>
      <c r="BC356" s="11">
        <f t="shared" si="169"/>
        <v>0</v>
      </c>
      <c r="BD356" s="11">
        <f t="shared" si="169"/>
        <v>0</v>
      </c>
      <c r="BE356" s="11">
        <f t="shared" si="169"/>
        <v>0</v>
      </c>
      <c r="BF356" s="15" t="str">
        <f t="shared" si="175"/>
        <v>ČSN 42 5522</v>
      </c>
      <c r="BG356" s="42">
        <v>42.39</v>
      </c>
      <c r="BH356" s="17">
        <f t="shared" si="176"/>
        <v>90</v>
      </c>
      <c r="BI356" s="17">
        <f t="shared" si="177"/>
        <v>60</v>
      </c>
      <c r="BX356" s="18">
        <f t="shared" si="161"/>
        <v>5400</v>
      </c>
      <c r="BY356" s="42">
        <v>0.3</v>
      </c>
      <c r="BZ356" s="43">
        <f t="shared" si="178"/>
        <v>7.077140835102619</v>
      </c>
      <c r="CA356" s="18">
        <f t="shared" si="183"/>
        <v>3645000</v>
      </c>
      <c r="CB356" s="18">
        <f t="shared" si="184"/>
        <v>81000</v>
      </c>
      <c r="CC356" s="18">
        <f t="shared" si="185"/>
        <v>121500</v>
      </c>
      <c r="CD356" s="25">
        <f t="shared" si="179"/>
        <v>1.5</v>
      </c>
      <c r="CE356" s="26">
        <f t="shared" si="180"/>
        <v>25.98076211353316</v>
      </c>
      <c r="CF356" s="18">
        <f t="shared" si="181"/>
        <v>5400</v>
      </c>
      <c r="CG356" s="18">
        <f t="shared" si="186"/>
        <v>5400</v>
      </c>
      <c r="CH356" s="18">
        <f t="shared" si="187"/>
        <v>1620000</v>
      </c>
      <c r="CI356" s="18">
        <f t="shared" si="188"/>
        <v>54000</v>
      </c>
      <c r="CJ356" s="18">
        <f t="shared" si="189"/>
        <v>81000</v>
      </c>
      <c r="CK356" s="25">
        <f t="shared" si="182"/>
        <v>1.5</v>
      </c>
      <c r="CL356" s="26">
        <f t="shared" si="190"/>
        <v>17.320508075688775</v>
      </c>
      <c r="DJ356" s="20" t="s">
        <v>317</v>
      </c>
    </row>
    <row r="357" spans="1:114" x14ac:dyDescent="0.2">
      <c r="A357" s="15" t="s">
        <v>105</v>
      </c>
      <c r="B357" s="10" t="s">
        <v>457</v>
      </c>
      <c r="C357" s="11">
        <f t="shared" si="173"/>
        <v>3.9249999999999998</v>
      </c>
      <c r="D357" s="11">
        <f t="shared" si="170"/>
        <v>100</v>
      </c>
      <c r="E357" s="11">
        <f t="shared" si="170"/>
        <v>5</v>
      </c>
      <c r="F357" s="11">
        <f t="shared" si="170"/>
        <v>0</v>
      </c>
      <c r="G357" s="11">
        <f t="shared" si="167"/>
        <v>0</v>
      </c>
      <c r="H357" s="11">
        <f t="shared" si="167"/>
        <v>0</v>
      </c>
      <c r="I357" s="11">
        <f t="shared" si="167"/>
        <v>0</v>
      </c>
      <c r="J357" s="11">
        <f t="shared" si="167"/>
        <v>0</v>
      </c>
      <c r="K357" s="11">
        <f t="shared" si="167"/>
        <v>0</v>
      </c>
      <c r="L357" s="11">
        <f t="shared" si="167"/>
        <v>0</v>
      </c>
      <c r="M357" s="11">
        <f t="shared" si="167"/>
        <v>0</v>
      </c>
      <c r="N357" s="11">
        <f t="shared" si="167"/>
        <v>0</v>
      </c>
      <c r="O357" s="11">
        <f t="shared" si="167"/>
        <v>0</v>
      </c>
      <c r="P357" s="11">
        <f t="shared" si="167"/>
        <v>0</v>
      </c>
      <c r="Q357" s="11">
        <f t="shared" si="167"/>
        <v>0</v>
      </c>
      <c r="R357" s="11">
        <f t="shared" si="167"/>
        <v>0</v>
      </c>
      <c r="S357" s="11">
        <f t="shared" si="172"/>
        <v>0</v>
      </c>
      <c r="T357" s="11">
        <f t="shared" si="172"/>
        <v>500</v>
      </c>
      <c r="U357" s="40">
        <f t="shared" si="174"/>
        <v>0.21</v>
      </c>
      <c r="V357" s="11">
        <f t="shared" si="166"/>
        <v>53.503184713375802</v>
      </c>
      <c r="W357" s="11">
        <f t="shared" si="166"/>
        <v>416666.66666666663</v>
      </c>
      <c r="X357" s="11">
        <f t="shared" si="166"/>
        <v>8333.3333333333321</v>
      </c>
      <c r="Y357" s="11">
        <f t="shared" si="166"/>
        <v>12500</v>
      </c>
      <c r="Z357" s="11">
        <f t="shared" si="166"/>
        <v>1.5000000000000002</v>
      </c>
      <c r="AA357" s="11">
        <f t="shared" si="166"/>
        <v>28.867513459481287</v>
      </c>
      <c r="AB357" s="11">
        <f t="shared" si="165"/>
        <v>500</v>
      </c>
      <c r="AC357" s="11">
        <f t="shared" si="165"/>
        <v>500</v>
      </c>
      <c r="AD357" s="11">
        <f t="shared" si="165"/>
        <v>1041.6666666666665</v>
      </c>
      <c r="AE357" s="11">
        <f t="shared" si="165"/>
        <v>416.66666666666663</v>
      </c>
      <c r="AF357" s="11">
        <f t="shared" si="165"/>
        <v>625</v>
      </c>
      <c r="AG357" s="11">
        <f t="shared" si="165"/>
        <v>1.5000000000000002</v>
      </c>
      <c r="AH357" s="11">
        <f t="shared" si="165"/>
        <v>1.4433756729740643</v>
      </c>
      <c r="AI357" s="11">
        <f t="shared" si="168"/>
        <v>0</v>
      </c>
      <c r="AJ357" s="11">
        <f t="shared" si="168"/>
        <v>0</v>
      </c>
      <c r="AK357" s="11">
        <f t="shared" si="168"/>
        <v>0</v>
      </c>
      <c r="AL357" s="11">
        <f t="shared" si="168"/>
        <v>0</v>
      </c>
      <c r="AM357" s="11">
        <f t="shared" si="168"/>
        <v>0</v>
      </c>
      <c r="AN357" s="11">
        <f t="shared" si="168"/>
        <v>0</v>
      </c>
      <c r="AO357" s="11">
        <f t="shared" si="168"/>
        <v>0</v>
      </c>
      <c r="AP357" s="11">
        <f t="shared" si="168"/>
        <v>0</v>
      </c>
      <c r="AQ357" s="11">
        <f t="shared" si="168"/>
        <v>0</v>
      </c>
      <c r="AR357" s="11">
        <f t="shared" si="168"/>
        <v>0</v>
      </c>
      <c r="AS357" s="11">
        <f t="shared" si="168"/>
        <v>0</v>
      </c>
      <c r="AT357" s="11">
        <f t="shared" si="168"/>
        <v>0</v>
      </c>
      <c r="AU357" s="11">
        <f t="shared" si="168"/>
        <v>0</v>
      </c>
      <c r="AV357" s="11">
        <f t="shared" si="171"/>
        <v>0</v>
      </c>
      <c r="AW357" s="11">
        <f t="shared" si="171"/>
        <v>0</v>
      </c>
      <c r="AX357" s="11">
        <f t="shared" si="171"/>
        <v>0</v>
      </c>
      <c r="AY357" s="11">
        <f t="shared" si="171"/>
        <v>0</v>
      </c>
      <c r="AZ357" s="11">
        <f t="shared" si="171"/>
        <v>0</v>
      </c>
      <c r="BA357" s="11">
        <f t="shared" si="171"/>
        <v>0</v>
      </c>
      <c r="BB357" s="11">
        <f t="shared" si="171"/>
        <v>0</v>
      </c>
      <c r="BC357" s="11">
        <f t="shared" si="169"/>
        <v>0</v>
      </c>
      <c r="BD357" s="11">
        <f t="shared" si="169"/>
        <v>0</v>
      </c>
      <c r="BE357" s="11">
        <f t="shared" si="169"/>
        <v>0</v>
      </c>
      <c r="BF357" s="15" t="str">
        <f t="shared" si="175"/>
        <v>ČSN 42 5522</v>
      </c>
      <c r="BG357" s="42">
        <v>3.9249999999999998</v>
      </c>
      <c r="BH357" s="17">
        <f t="shared" si="176"/>
        <v>100</v>
      </c>
      <c r="BI357" s="17">
        <f t="shared" si="177"/>
        <v>5</v>
      </c>
      <c r="BX357" s="18">
        <f t="shared" si="161"/>
        <v>500</v>
      </c>
      <c r="BY357" s="42">
        <v>0.21</v>
      </c>
      <c r="BZ357" s="43">
        <f t="shared" si="178"/>
        <v>53.503184713375802</v>
      </c>
      <c r="CA357" s="18">
        <f t="shared" si="183"/>
        <v>416666.66666666663</v>
      </c>
      <c r="CB357" s="18">
        <f t="shared" si="184"/>
        <v>8333.3333333333321</v>
      </c>
      <c r="CC357" s="18">
        <f t="shared" si="185"/>
        <v>12500</v>
      </c>
      <c r="CD357" s="25">
        <f t="shared" si="179"/>
        <v>1.5000000000000002</v>
      </c>
      <c r="CE357" s="26">
        <f t="shared" si="180"/>
        <v>28.867513459481287</v>
      </c>
      <c r="CF357" s="18">
        <f t="shared" si="181"/>
        <v>500</v>
      </c>
      <c r="CG357" s="18">
        <f t="shared" si="186"/>
        <v>500</v>
      </c>
      <c r="CH357" s="18">
        <f t="shared" si="187"/>
        <v>1041.6666666666665</v>
      </c>
      <c r="CI357" s="18">
        <f t="shared" si="188"/>
        <v>416.66666666666663</v>
      </c>
      <c r="CJ357" s="18">
        <f t="shared" si="189"/>
        <v>625</v>
      </c>
      <c r="CK357" s="25">
        <f t="shared" si="182"/>
        <v>1.5000000000000002</v>
      </c>
      <c r="CL357" s="26">
        <f t="shared" si="190"/>
        <v>1.4433756729740643</v>
      </c>
      <c r="DJ357" s="20" t="s">
        <v>317</v>
      </c>
    </row>
    <row r="358" spans="1:114" x14ac:dyDescent="0.2">
      <c r="A358" s="15" t="s">
        <v>105</v>
      </c>
      <c r="B358" s="10" t="s">
        <v>458</v>
      </c>
      <c r="C358" s="11">
        <f t="shared" si="173"/>
        <v>4.71</v>
      </c>
      <c r="D358" s="11">
        <f t="shared" si="170"/>
        <v>100</v>
      </c>
      <c r="E358" s="11">
        <f t="shared" si="170"/>
        <v>6</v>
      </c>
      <c r="F358" s="11">
        <f t="shared" si="170"/>
        <v>0</v>
      </c>
      <c r="G358" s="11">
        <f t="shared" si="167"/>
        <v>0</v>
      </c>
      <c r="H358" s="11">
        <f t="shared" si="167"/>
        <v>0</v>
      </c>
      <c r="I358" s="11">
        <f t="shared" si="167"/>
        <v>0</v>
      </c>
      <c r="J358" s="11">
        <f t="shared" si="167"/>
        <v>0</v>
      </c>
      <c r="K358" s="11">
        <f t="shared" si="167"/>
        <v>0</v>
      </c>
      <c r="L358" s="11">
        <f t="shared" si="167"/>
        <v>0</v>
      </c>
      <c r="M358" s="11">
        <f t="shared" si="167"/>
        <v>0</v>
      </c>
      <c r="N358" s="11">
        <f t="shared" si="167"/>
        <v>0</v>
      </c>
      <c r="O358" s="11">
        <f t="shared" si="167"/>
        <v>0</v>
      </c>
      <c r="P358" s="11">
        <f t="shared" si="167"/>
        <v>0</v>
      </c>
      <c r="Q358" s="11">
        <f t="shared" si="167"/>
        <v>0</v>
      </c>
      <c r="R358" s="11">
        <f t="shared" si="167"/>
        <v>0</v>
      </c>
      <c r="S358" s="11">
        <f t="shared" si="172"/>
        <v>0</v>
      </c>
      <c r="T358" s="11">
        <f t="shared" si="172"/>
        <v>600</v>
      </c>
      <c r="U358" s="40">
        <f t="shared" si="174"/>
        <v>0.21199999999999999</v>
      </c>
      <c r="V358" s="11">
        <f t="shared" si="166"/>
        <v>45.010615711252655</v>
      </c>
      <c r="W358" s="11">
        <f t="shared" si="166"/>
        <v>500000</v>
      </c>
      <c r="X358" s="11">
        <f t="shared" si="166"/>
        <v>10000</v>
      </c>
      <c r="Y358" s="11">
        <f t="shared" si="166"/>
        <v>15000</v>
      </c>
      <c r="Z358" s="11">
        <f t="shared" si="166"/>
        <v>1.5</v>
      </c>
      <c r="AA358" s="11">
        <f t="shared" si="166"/>
        <v>28.867513459481287</v>
      </c>
      <c r="AB358" s="11">
        <f t="shared" si="165"/>
        <v>600</v>
      </c>
      <c r="AC358" s="11">
        <f t="shared" si="165"/>
        <v>600</v>
      </c>
      <c r="AD358" s="11">
        <f t="shared" si="165"/>
        <v>1799.9999999999998</v>
      </c>
      <c r="AE358" s="11">
        <f t="shared" si="165"/>
        <v>599.99999999999989</v>
      </c>
      <c r="AF358" s="11">
        <f t="shared" si="165"/>
        <v>900</v>
      </c>
      <c r="AG358" s="11">
        <f t="shared" si="165"/>
        <v>1.5000000000000002</v>
      </c>
      <c r="AH358" s="11">
        <f t="shared" si="165"/>
        <v>1.7320508075688772</v>
      </c>
      <c r="AI358" s="11">
        <f t="shared" si="168"/>
        <v>0</v>
      </c>
      <c r="AJ358" s="11">
        <f t="shared" si="168"/>
        <v>0</v>
      </c>
      <c r="AK358" s="11">
        <f t="shared" si="168"/>
        <v>0</v>
      </c>
      <c r="AL358" s="11">
        <f t="shared" si="168"/>
        <v>0</v>
      </c>
      <c r="AM358" s="11">
        <f t="shared" si="168"/>
        <v>0</v>
      </c>
      <c r="AN358" s="11">
        <f t="shared" si="168"/>
        <v>0</v>
      </c>
      <c r="AO358" s="11">
        <f t="shared" si="168"/>
        <v>0</v>
      </c>
      <c r="AP358" s="11">
        <f t="shared" ref="AP358:AX393" si="191">IF($A358="x",CT358,"")</f>
        <v>0</v>
      </c>
      <c r="AQ358" s="11">
        <f t="shared" si="191"/>
        <v>0</v>
      </c>
      <c r="AR358" s="11">
        <f t="shared" si="191"/>
        <v>0</v>
      </c>
      <c r="AS358" s="11">
        <f t="shared" si="191"/>
        <v>0</v>
      </c>
      <c r="AT358" s="11">
        <f t="shared" si="191"/>
        <v>0</v>
      </c>
      <c r="AU358" s="11">
        <f t="shared" si="191"/>
        <v>0</v>
      </c>
      <c r="AV358" s="11">
        <f t="shared" si="171"/>
        <v>0</v>
      </c>
      <c r="AW358" s="11">
        <f t="shared" si="171"/>
        <v>0</v>
      </c>
      <c r="AX358" s="11">
        <f t="shared" si="171"/>
        <v>0</v>
      </c>
      <c r="AY358" s="11">
        <f t="shared" si="171"/>
        <v>0</v>
      </c>
      <c r="AZ358" s="11">
        <f t="shared" si="171"/>
        <v>0</v>
      </c>
      <c r="BA358" s="11">
        <f t="shared" si="171"/>
        <v>0</v>
      </c>
      <c r="BB358" s="11">
        <f t="shared" si="171"/>
        <v>0</v>
      </c>
      <c r="BC358" s="11">
        <f t="shared" si="169"/>
        <v>0</v>
      </c>
      <c r="BD358" s="11">
        <f t="shared" si="169"/>
        <v>0</v>
      </c>
      <c r="BE358" s="11">
        <f t="shared" si="169"/>
        <v>0</v>
      </c>
      <c r="BF358" s="15" t="str">
        <f t="shared" si="175"/>
        <v>ČSN 42 5522</v>
      </c>
      <c r="BG358" s="42">
        <v>4.71</v>
      </c>
      <c r="BH358" s="17">
        <f t="shared" si="176"/>
        <v>100</v>
      </c>
      <c r="BI358" s="17">
        <f t="shared" si="177"/>
        <v>6</v>
      </c>
      <c r="BX358" s="18">
        <f t="shared" si="161"/>
        <v>600</v>
      </c>
      <c r="BY358" s="42">
        <v>0.21199999999999999</v>
      </c>
      <c r="BZ358" s="43">
        <f t="shared" si="178"/>
        <v>45.010615711252655</v>
      </c>
      <c r="CA358" s="18">
        <f t="shared" si="183"/>
        <v>500000</v>
      </c>
      <c r="CB358" s="18">
        <f t="shared" si="184"/>
        <v>10000</v>
      </c>
      <c r="CC358" s="18">
        <f t="shared" si="185"/>
        <v>15000</v>
      </c>
      <c r="CD358" s="25">
        <f t="shared" si="179"/>
        <v>1.5</v>
      </c>
      <c r="CE358" s="26">
        <f t="shared" si="180"/>
        <v>28.867513459481287</v>
      </c>
      <c r="CF358" s="18">
        <f t="shared" si="181"/>
        <v>600</v>
      </c>
      <c r="CG358" s="18">
        <f t="shared" si="186"/>
        <v>600</v>
      </c>
      <c r="CH358" s="18">
        <f t="shared" si="187"/>
        <v>1799.9999999999998</v>
      </c>
      <c r="CI358" s="18">
        <f t="shared" si="188"/>
        <v>599.99999999999989</v>
      </c>
      <c r="CJ358" s="18">
        <f t="shared" si="189"/>
        <v>900</v>
      </c>
      <c r="CK358" s="25">
        <f t="shared" si="182"/>
        <v>1.5000000000000002</v>
      </c>
      <c r="CL358" s="26">
        <f t="shared" si="190"/>
        <v>1.7320508075688772</v>
      </c>
      <c r="DJ358" s="20" t="s">
        <v>317</v>
      </c>
    </row>
    <row r="359" spans="1:114" x14ac:dyDescent="0.2">
      <c r="A359" s="15" t="s">
        <v>105</v>
      </c>
      <c r="B359" s="10" t="s">
        <v>459</v>
      </c>
      <c r="C359" s="11">
        <f t="shared" si="173"/>
        <v>5.4950000000000001</v>
      </c>
      <c r="D359" s="11">
        <f t="shared" si="170"/>
        <v>100</v>
      </c>
      <c r="E359" s="11">
        <f t="shared" si="170"/>
        <v>7</v>
      </c>
      <c r="F359" s="11">
        <f t="shared" si="170"/>
        <v>0</v>
      </c>
      <c r="G359" s="11">
        <f t="shared" si="167"/>
        <v>0</v>
      </c>
      <c r="H359" s="11">
        <f t="shared" si="167"/>
        <v>0</v>
      </c>
      <c r="I359" s="11">
        <f t="shared" si="167"/>
        <v>0</v>
      </c>
      <c r="J359" s="11">
        <f t="shared" si="167"/>
        <v>0</v>
      </c>
      <c r="K359" s="11">
        <f t="shared" si="167"/>
        <v>0</v>
      </c>
      <c r="L359" s="11">
        <f t="shared" si="167"/>
        <v>0</v>
      </c>
      <c r="M359" s="11">
        <f t="shared" si="167"/>
        <v>0</v>
      </c>
      <c r="N359" s="11">
        <f t="shared" si="167"/>
        <v>0</v>
      </c>
      <c r="O359" s="11">
        <f t="shared" si="167"/>
        <v>0</v>
      </c>
      <c r="P359" s="11">
        <f t="shared" si="167"/>
        <v>0</v>
      </c>
      <c r="Q359" s="11">
        <f t="shared" si="167"/>
        <v>0</v>
      </c>
      <c r="R359" s="11">
        <f t="shared" si="167"/>
        <v>0</v>
      </c>
      <c r="S359" s="11">
        <f t="shared" si="172"/>
        <v>0</v>
      </c>
      <c r="T359" s="11">
        <f t="shared" si="172"/>
        <v>700</v>
      </c>
      <c r="U359" s="40">
        <f t="shared" si="174"/>
        <v>0.214</v>
      </c>
      <c r="V359" s="11">
        <f t="shared" si="166"/>
        <v>38.944494995450412</v>
      </c>
      <c r="W359" s="11">
        <f t="shared" si="166"/>
        <v>583333.33333333326</v>
      </c>
      <c r="X359" s="11">
        <f t="shared" si="166"/>
        <v>11666.666666666666</v>
      </c>
      <c r="Y359" s="11">
        <f t="shared" si="166"/>
        <v>17500</v>
      </c>
      <c r="Z359" s="11">
        <f t="shared" si="166"/>
        <v>1.5</v>
      </c>
      <c r="AA359" s="11">
        <f t="shared" si="166"/>
        <v>28.867513459481287</v>
      </c>
      <c r="AB359" s="11">
        <f t="shared" si="165"/>
        <v>700</v>
      </c>
      <c r="AC359" s="11">
        <f t="shared" si="165"/>
        <v>700</v>
      </c>
      <c r="AD359" s="11">
        <f t="shared" si="165"/>
        <v>2858.333333333333</v>
      </c>
      <c r="AE359" s="11">
        <f t="shared" si="165"/>
        <v>816.66666666666652</v>
      </c>
      <c r="AF359" s="11">
        <f t="shared" si="165"/>
        <v>1225</v>
      </c>
      <c r="AG359" s="11">
        <f t="shared" si="165"/>
        <v>1.5000000000000002</v>
      </c>
      <c r="AH359" s="11">
        <f t="shared" si="165"/>
        <v>2.0207259421636903</v>
      </c>
      <c r="AI359" s="11">
        <f t="shared" si="165"/>
        <v>0</v>
      </c>
      <c r="AJ359" s="11">
        <f t="shared" si="165"/>
        <v>0</v>
      </c>
      <c r="AK359" s="11">
        <f t="shared" si="165"/>
        <v>0</v>
      </c>
      <c r="AL359" s="11">
        <f t="shared" si="165"/>
        <v>0</v>
      </c>
      <c r="AM359" s="11">
        <f t="shared" si="165"/>
        <v>0</v>
      </c>
      <c r="AN359" s="11">
        <f t="shared" si="165"/>
        <v>0</v>
      </c>
      <c r="AO359" s="11">
        <f t="shared" si="165"/>
        <v>0</v>
      </c>
      <c r="AP359" s="11">
        <f t="shared" si="191"/>
        <v>0</v>
      </c>
      <c r="AQ359" s="11">
        <f t="shared" si="191"/>
        <v>0</v>
      </c>
      <c r="AR359" s="11">
        <f t="shared" si="191"/>
        <v>0</v>
      </c>
      <c r="AS359" s="11">
        <f t="shared" si="191"/>
        <v>0</v>
      </c>
      <c r="AT359" s="11">
        <f t="shared" si="191"/>
        <v>0</v>
      </c>
      <c r="AU359" s="11">
        <f t="shared" si="191"/>
        <v>0</v>
      </c>
      <c r="AV359" s="11">
        <f t="shared" si="171"/>
        <v>0</v>
      </c>
      <c r="AW359" s="11">
        <f t="shared" si="171"/>
        <v>0</v>
      </c>
      <c r="AX359" s="11">
        <f t="shared" si="171"/>
        <v>0</v>
      </c>
      <c r="AY359" s="11">
        <f t="shared" si="171"/>
        <v>0</v>
      </c>
      <c r="AZ359" s="11">
        <f t="shared" si="171"/>
        <v>0</v>
      </c>
      <c r="BA359" s="11">
        <f t="shared" si="171"/>
        <v>0</v>
      </c>
      <c r="BB359" s="11">
        <f t="shared" si="171"/>
        <v>0</v>
      </c>
      <c r="BC359" s="11">
        <f t="shared" si="169"/>
        <v>0</v>
      </c>
      <c r="BD359" s="11">
        <f t="shared" si="169"/>
        <v>0</v>
      </c>
      <c r="BE359" s="11">
        <f t="shared" si="169"/>
        <v>0</v>
      </c>
      <c r="BF359" s="15" t="str">
        <f t="shared" si="175"/>
        <v>ČSN 42 5522</v>
      </c>
      <c r="BG359" s="42">
        <v>5.4950000000000001</v>
      </c>
      <c r="BH359" s="17">
        <f t="shared" si="176"/>
        <v>100</v>
      </c>
      <c r="BI359" s="17">
        <f t="shared" si="177"/>
        <v>7</v>
      </c>
      <c r="BX359" s="18">
        <f t="shared" si="161"/>
        <v>700</v>
      </c>
      <c r="BY359" s="42">
        <v>0.214</v>
      </c>
      <c r="BZ359" s="43">
        <f t="shared" si="178"/>
        <v>38.944494995450412</v>
      </c>
      <c r="CA359" s="18">
        <f t="shared" si="183"/>
        <v>583333.33333333326</v>
      </c>
      <c r="CB359" s="18">
        <f t="shared" si="184"/>
        <v>11666.666666666666</v>
      </c>
      <c r="CC359" s="18">
        <f t="shared" si="185"/>
        <v>17500</v>
      </c>
      <c r="CD359" s="25">
        <f t="shared" si="179"/>
        <v>1.5</v>
      </c>
      <c r="CE359" s="26">
        <f t="shared" si="180"/>
        <v>28.867513459481287</v>
      </c>
      <c r="CF359" s="18">
        <f t="shared" si="181"/>
        <v>700</v>
      </c>
      <c r="CG359" s="18">
        <f t="shared" si="186"/>
        <v>700</v>
      </c>
      <c r="CH359" s="18">
        <f t="shared" si="187"/>
        <v>2858.333333333333</v>
      </c>
      <c r="CI359" s="18">
        <f t="shared" si="188"/>
        <v>816.66666666666652</v>
      </c>
      <c r="CJ359" s="18">
        <f t="shared" si="189"/>
        <v>1225</v>
      </c>
      <c r="CK359" s="25">
        <f t="shared" si="182"/>
        <v>1.5000000000000002</v>
      </c>
      <c r="CL359" s="26">
        <f t="shared" si="190"/>
        <v>2.0207259421636903</v>
      </c>
      <c r="DJ359" s="20" t="s">
        <v>317</v>
      </c>
    </row>
    <row r="360" spans="1:114" x14ac:dyDescent="0.2">
      <c r="A360" s="15" t="s">
        <v>105</v>
      </c>
      <c r="B360" s="10" t="s">
        <v>460</v>
      </c>
      <c r="C360" s="11">
        <f t="shared" si="173"/>
        <v>6.28</v>
      </c>
      <c r="D360" s="11">
        <f t="shared" si="170"/>
        <v>100</v>
      </c>
      <c r="E360" s="11">
        <f t="shared" si="170"/>
        <v>8</v>
      </c>
      <c r="F360" s="11">
        <f t="shared" si="170"/>
        <v>0</v>
      </c>
      <c r="G360" s="11">
        <f t="shared" si="167"/>
        <v>0</v>
      </c>
      <c r="H360" s="11">
        <f t="shared" si="167"/>
        <v>0</v>
      </c>
      <c r="I360" s="11">
        <f t="shared" si="167"/>
        <v>0</v>
      </c>
      <c r="J360" s="11">
        <f t="shared" si="167"/>
        <v>0</v>
      </c>
      <c r="K360" s="11">
        <f t="shared" si="167"/>
        <v>0</v>
      </c>
      <c r="L360" s="11">
        <f t="shared" si="167"/>
        <v>0</v>
      </c>
      <c r="M360" s="11">
        <f t="shared" si="167"/>
        <v>0</v>
      </c>
      <c r="N360" s="11">
        <f t="shared" si="167"/>
        <v>0</v>
      </c>
      <c r="O360" s="11">
        <f t="shared" si="167"/>
        <v>0</v>
      </c>
      <c r="P360" s="11">
        <f t="shared" si="167"/>
        <v>0</v>
      </c>
      <c r="Q360" s="11">
        <f t="shared" si="167"/>
        <v>0</v>
      </c>
      <c r="R360" s="11">
        <f t="shared" si="167"/>
        <v>0</v>
      </c>
      <c r="S360" s="11">
        <f t="shared" si="172"/>
        <v>0</v>
      </c>
      <c r="T360" s="11">
        <f t="shared" si="172"/>
        <v>800</v>
      </c>
      <c r="U360" s="40">
        <f t="shared" si="174"/>
        <v>0.216</v>
      </c>
      <c r="V360" s="11">
        <f t="shared" si="166"/>
        <v>34.394904458598731</v>
      </c>
      <c r="W360" s="11">
        <f t="shared" si="166"/>
        <v>666666.66666666663</v>
      </c>
      <c r="X360" s="11">
        <f t="shared" si="166"/>
        <v>13333.333333333332</v>
      </c>
      <c r="Y360" s="11">
        <f t="shared" si="166"/>
        <v>20000</v>
      </c>
      <c r="Z360" s="11">
        <f t="shared" si="166"/>
        <v>1.5000000000000002</v>
      </c>
      <c r="AA360" s="11">
        <f t="shared" si="166"/>
        <v>28.867513459481287</v>
      </c>
      <c r="AB360" s="11">
        <f t="shared" si="165"/>
        <v>800</v>
      </c>
      <c r="AC360" s="11">
        <f t="shared" si="165"/>
        <v>800</v>
      </c>
      <c r="AD360" s="11">
        <f t="shared" si="165"/>
        <v>4266.6666666666661</v>
      </c>
      <c r="AE360" s="11">
        <f t="shared" si="165"/>
        <v>1066.6666666666665</v>
      </c>
      <c r="AF360" s="11">
        <f t="shared" si="165"/>
        <v>1600</v>
      </c>
      <c r="AG360" s="11">
        <f t="shared" si="165"/>
        <v>1.5000000000000002</v>
      </c>
      <c r="AH360" s="11">
        <f t="shared" si="165"/>
        <v>2.3094010767585029</v>
      </c>
      <c r="AI360" s="11">
        <f t="shared" si="165"/>
        <v>0</v>
      </c>
      <c r="AJ360" s="11">
        <f t="shared" si="165"/>
        <v>0</v>
      </c>
      <c r="AK360" s="11">
        <f t="shared" si="165"/>
        <v>0</v>
      </c>
      <c r="AL360" s="11">
        <f t="shared" si="165"/>
        <v>0</v>
      </c>
      <c r="AM360" s="11">
        <f t="shared" si="165"/>
        <v>0</v>
      </c>
      <c r="AN360" s="11">
        <f t="shared" si="165"/>
        <v>0</v>
      </c>
      <c r="AO360" s="11">
        <f t="shared" si="165"/>
        <v>0</v>
      </c>
      <c r="AP360" s="11">
        <f t="shared" si="191"/>
        <v>0</v>
      </c>
      <c r="AQ360" s="11">
        <f t="shared" si="191"/>
        <v>0</v>
      </c>
      <c r="AR360" s="11">
        <f t="shared" si="191"/>
        <v>0</v>
      </c>
      <c r="AS360" s="11">
        <f t="shared" si="191"/>
        <v>0</v>
      </c>
      <c r="AT360" s="11">
        <f t="shared" si="191"/>
        <v>0</v>
      </c>
      <c r="AU360" s="11">
        <f t="shared" si="191"/>
        <v>0</v>
      </c>
      <c r="AV360" s="11">
        <f t="shared" si="171"/>
        <v>0</v>
      </c>
      <c r="AW360" s="11">
        <f t="shared" si="171"/>
        <v>0</v>
      </c>
      <c r="AX360" s="11">
        <f t="shared" si="171"/>
        <v>0</v>
      </c>
      <c r="AY360" s="11">
        <f t="shared" si="171"/>
        <v>0</v>
      </c>
      <c r="AZ360" s="11">
        <f t="shared" si="171"/>
        <v>0</v>
      </c>
      <c r="BA360" s="11">
        <f t="shared" si="171"/>
        <v>0</v>
      </c>
      <c r="BB360" s="11">
        <f t="shared" si="171"/>
        <v>0</v>
      </c>
      <c r="BC360" s="11">
        <f t="shared" si="169"/>
        <v>0</v>
      </c>
      <c r="BD360" s="11">
        <f t="shared" si="169"/>
        <v>0</v>
      </c>
      <c r="BE360" s="11">
        <f t="shared" si="169"/>
        <v>0</v>
      </c>
      <c r="BF360" s="15" t="str">
        <f t="shared" si="175"/>
        <v>ČSN 42 5522</v>
      </c>
      <c r="BG360" s="42">
        <v>6.28</v>
      </c>
      <c r="BH360" s="17">
        <f t="shared" si="176"/>
        <v>100</v>
      </c>
      <c r="BI360" s="17">
        <f t="shared" si="177"/>
        <v>8</v>
      </c>
      <c r="BX360" s="18">
        <f t="shared" si="161"/>
        <v>800</v>
      </c>
      <c r="BY360" s="42">
        <v>0.216</v>
      </c>
      <c r="BZ360" s="43">
        <f t="shared" si="178"/>
        <v>34.394904458598731</v>
      </c>
      <c r="CA360" s="18">
        <f t="shared" si="183"/>
        <v>666666.66666666663</v>
      </c>
      <c r="CB360" s="18">
        <f t="shared" si="184"/>
        <v>13333.333333333332</v>
      </c>
      <c r="CC360" s="18">
        <f t="shared" si="185"/>
        <v>20000</v>
      </c>
      <c r="CD360" s="25">
        <f t="shared" si="179"/>
        <v>1.5000000000000002</v>
      </c>
      <c r="CE360" s="26">
        <f t="shared" si="180"/>
        <v>28.867513459481287</v>
      </c>
      <c r="CF360" s="18">
        <f t="shared" si="181"/>
        <v>800</v>
      </c>
      <c r="CG360" s="18">
        <f t="shared" si="186"/>
        <v>800</v>
      </c>
      <c r="CH360" s="18">
        <f t="shared" si="187"/>
        <v>4266.6666666666661</v>
      </c>
      <c r="CI360" s="18">
        <f t="shared" si="188"/>
        <v>1066.6666666666665</v>
      </c>
      <c r="CJ360" s="18">
        <f t="shared" si="189"/>
        <v>1600</v>
      </c>
      <c r="CK360" s="25">
        <f t="shared" si="182"/>
        <v>1.5000000000000002</v>
      </c>
      <c r="CL360" s="26">
        <f t="shared" si="190"/>
        <v>2.3094010767585029</v>
      </c>
      <c r="DJ360" s="20" t="s">
        <v>317</v>
      </c>
    </row>
    <row r="361" spans="1:114" x14ac:dyDescent="0.2">
      <c r="A361" s="15" t="s">
        <v>105</v>
      </c>
      <c r="B361" s="10" t="s">
        <v>461</v>
      </c>
      <c r="C361" s="11">
        <f t="shared" si="173"/>
        <v>7.85</v>
      </c>
      <c r="D361" s="11">
        <f t="shared" si="170"/>
        <v>100</v>
      </c>
      <c r="E361" s="11">
        <f t="shared" si="170"/>
        <v>10</v>
      </c>
      <c r="F361" s="11">
        <f t="shared" si="170"/>
        <v>0</v>
      </c>
      <c r="G361" s="11">
        <f t="shared" si="167"/>
        <v>0</v>
      </c>
      <c r="H361" s="11">
        <f t="shared" si="167"/>
        <v>0</v>
      </c>
      <c r="I361" s="11">
        <f t="shared" si="167"/>
        <v>0</v>
      </c>
      <c r="J361" s="11">
        <f t="shared" si="167"/>
        <v>0</v>
      </c>
      <c r="K361" s="11">
        <f t="shared" si="167"/>
        <v>0</v>
      </c>
      <c r="L361" s="11">
        <f t="shared" si="167"/>
        <v>0</v>
      </c>
      <c r="M361" s="11">
        <f t="shared" si="167"/>
        <v>0</v>
      </c>
      <c r="N361" s="11">
        <f t="shared" si="167"/>
        <v>0</v>
      </c>
      <c r="O361" s="11">
        <f t="shared" si="167"/>
        <v>0</v>
      </c>
      <c r="P361" s="11">
        <f t="shared" si="167"/>
        <v>0</v>
      </c>
      <c r="Q361" s="11">
        <f t="shared" si="167"/>
        <v>0</v>
      </c>
      <c r="R361" s="11">
        <f t="shared" si="167"/>
        <v>0</v>
      </c>
      <c r="S361" s="11">
        <f t="shared" si="172"/>
        <v>0</v>
      </c>
      <c r="T361" s="11">
        <f t="shared" si="172"/>
        <v>1000</v>
      </c>
      <c r="U361" s="40">
        <f t="shared" si="174"/>
        <v>0.22</v>
      </c>
      <c r="V361" s="11">
        <f t="shared" si="166"/>
        <v>28.02547770700637</v>
      </c>
      <c r="W361" s="11">
        <f t="shared" si="166"/>
        <v>833333.33333333326</v>
      </c>
      <c r="X361" s="11">
        <f t="shared" si="166"/>
        <v>16666.666666666664</v>
      </c>
      <c r="Y361" s="11">
        <f t="shared" si="166"/>
        <v>25000</v>
      </c>
      <c r="Z361" s="11">
        <f t="shared" si="166"/>
        <v>1.5000000000000002</v>
      </c>
      <c r="AA361" s="11">
        <f t="shared" si="166"/>
        <v>28.867513459481287</v>
      </c>
      <c r="AB361" s="11">
        <f t="shared" si="165"/>
        <v>1000</v>
      </c>
      <c r="AC361" s="11">
        <f t="shared" si="165"/>
        <v>1000</v>
      </c>
      <c r="AD361" s="11">
        <f t="shared" si="165"/>
        <v>8333.3333333333321</v>
      </c>
      <c r="AE361" s="11">
        <f t="shared" si="165"/>
        <v>1666.6666666666665</v>
      </c>
      <c r="AF361" s="11">
        <f t="shared" si="165"/>
        <v>2500</v>
      </c>
      <c r="AG361" s="11">
        <f t="shared" si="165"/>
        <v>1.5000000000000002</v>
      </c>
      <c r="AH361" s="11">
        <f t="shared" si="165"/>
        <v>2.8867513459481287</v>
      </c>
      <c r="AI361" s="11">
        <f t="shared" si="165"/>
        <v>0</v>
      </c>
      <c r="AJ361" s="11">
        <f t="shared" si="165"/>
        <v>0</v>
      </c>
      <c r="AK361" s="11">
        <f t="shared" si="165"/>
        <v>0</v>
      </c>
      <c r="AL361" s="11">
        <f t="shared" si="165"/>
        <v>0</v>
      </c>
      <c r="AM361" s="11">
        <f t="shared" si="165"/>
        <v>0</v>
      </c>
      <c r="AN361" s="11">
        <f t="shared" si="165"/>
        <v>0</v>
      </c>
      <c r="AO361" s="11">
        <f t="shared" si="165"/>
        <v>0</v>
      </c>
      <c r="AP361" s="11">
        <f t="shared" si="191"/>
        <v>0</v>
      </c>
      <c r="AQ361" s="11">
        <f t="shared" si="191"/>
        <v>0</v>
      </c>
      <c r="AR361" s="11">
        <f t="shared" si="191"/>
        <v>0</v>
      </c>
      <c r="AS361" s="11">
        <f t="shared" si="191"/>
        <v>0</v>
      </c>
      <c r="AT361" s="11">
        <f t="shared" si="191"/>
        <v>0</v>
      </c>
      <c r="AU361" s="11">
        <f t="shared" si="191"/>
        <v>0</v>
      </c>
      <c r="AV361" s="11">
        <f t="shared" si="171"/>
        <v>0</v>
      </c>
      <c r="AW361" s="11">
        <f t="shared" si="171"/>
        <v>0</v>
      </c>
      <c r="AX361" s="11">
        <f t="shared" si="171"/>
        <v>0</v>
      </c>
      <c r="AY361" s="11">
        <f t="shared" si="171"/>
        <v>0</v>
      </c>
      <c r="AZ361" s="11">
        <f t="shared" si="171"/>
        <v>0</v>
      </c>
      <c r="BA361" s="11">
        <f t="shared" si="171"/>
        <v>0</v>
      </c>
      <c r="BB361" s="11">
        <f t="shared" si="171"/>
        <v>0</v>
      </c>
      <c r="BC361" s="11">
        <f t="shared" si="169"/>
        <v>0</v>
      </c>
      <c r="BD361" s="11">
        <f t="shared" si="169"/>
        <v>0</v>
      </c>
      <c r="BE361" s="11">
        <f t="shared" si="169"/>
        <v>0</v>
      </c>
      <c r="BF361" s="15" t="str">
        <f t="shared" si="175"/>
        <v>ČSN 42 5522</v>
      </c>
      <c r="BG361" s="42">
        <v>7.85</v>
      </c>
      <c r="BH361" s="17">
        <f t="shared" si="176"/>
        <v>100</v>
      </c>
      <c r="BI361" s="17">
        <f t="shared" si="177"/>
        <v>10</v>
      </c>
      <c r="BX361" s="18">
        <f t="shared" si="161"/>
        <v>1000</v>
      </c>
      <c r="BY361" s="42">
        <v>0.22</v>
      </c>
      <c r="BZ361" s="43">
        <f t="shared" si="178"/>
        <v>28.02547770700637</v>
      </c>
      <c r="CA361" s="18">
        <f t="shared" si="183"/>
        <v>833333.33333333326</v>
      </c>
      <c r="CB361" s="18">
        <f t="shared" si="184"/>
        <v>16666.666666666664</v>
      </c>
      <c r="CC361" s="18">
        <f t="shared" si="185"/>
        <v>25000</v>
      </c>
      <c r="CD361" s="25">
        <f t="shared" si="179"/>
        <v>1.5000000000000002</v>
      </c>
      <c r="CE361" s="26">
        <f t="shared" si="180"/>
        <v>28.867513459481287</v>
      </c>
      <c r="CF361" s="18">
        <f t="shared" si="181"/>
        <v>1000</v>
      </c>
      <c r="CG361" s="18">
        <f t="shared" si="186"/>
        <v>1000</v>
      </c>
      <c r="CH361" s="18">
        <f t="shared" si="187"/>
        <v>8333.3333333333321</v>
      </c>
      <c r="CI361" s="18">
        <f t="shared" si="188"/>
        <v>1666.6666666666665</v>
      </c>
      <c r="CJ361" s="18">
        <f t="shared" si="189"/>
        <v>2500</v>
      </c>
      <c r="CK361" s="25">
        <f t="shared" si="182"/>
        <v>1.5000000000000002</v>
      </c>
      <c r="CL361" s="26">
        <f t="shared" si="190"/>
        <v>2.8867513459481287</v>
      </c>
      <c r="DJ361" s="20" t="s">
        <v>317</v>
      </c>
    </row>
    <row r="362" spans="1:114" x14ac:dyDescent="0.2">
      <c r="A362" s="15" t="s">
        <v>105</v>
      </c>
      <c r="B362" s="10" t="s">
        <v>462</v>
      </c>
      <c r="C362" s="11">
        <f t="shared" si="173"/>
        <v>9.42</v>
      </c>
      <c r="D362" s="11">
        <f t="shared" si="170"/>
        <v>100</v>
      </c>
      <c r="E362" s="11">
        <f t="shared" si="170"/>
        <v>12</v>
      </c>
      <c r="F362" s="11">
        <f t="shared" si="170"/>
        <v>0</v>
      </c>
      <c r="G362" s="11">
        <f t="shared" si="167"/>
        <v>0</v>
      </c>
      <c r="H362" s="11">
        <f t="shared" si="167"/>
        <v>0</v>
      </c>
      <c r="I362" s="11">
        <f t="shared" si="167"/>
        <v>0</v>
      </c>
      <c r="J362" s="11">
        <f t="shared" si="167"/>
        <v>0</v>
      </c>
      <c r="K362" s="11">
        <f t="shared" si="167"/>
        <v>0</v>
      </c>
      <c r="L362" s="11">
        <f t="shared" si="167"/>
        <v>0</v>
      </c>
      <c r="M362" s="11">
        <f t="shared" si="167"/>
        <v>0</v>
      </c>
      <c r="N362" s="11">
        <f t="shared" si="167"/>
        <v>0</v>
      </c>
      <c r="O362" s="11">
        <f t="shared" si="167"/>
        <v>0</v>
      </c>
      <c r="P362" s="11">
        <f t="shared" si="167"/>
        <v>0</v>
      </c>
      <c r="Q362" s="11">
        <f t="shared" si="167"/>
        <v>0</v>
      </c>
      <c r="R362" s="11">
        <f t="shared" si="167"/>
        <v>0</v>
      </c>
      <c r="S362" s="11">
        <f t="shared" si="172"/>
        <v>0</v>
      </c>
      <c r="T362" s="11">
        <f t="shared" si="172"/>
        <v>1200</v>
      </c>
      <c r="U362" s="40">
        <f t="shared" si="174"/>
        <v>0.224</v>
      </c>
      <c r="V362" s="11">
        <f t="shared" si="166"/>
        <v>23.7791932059448</v>
      </c>
      <c r="W362" s="11">
        <f t="shared" si="166"/>
        <v>1000000</v>
      </c>
      <c r="X362" s="11">
        <f t="shared" si="166"/>
        <v>20000</v>
      </c>
      <c r="Y362" s="11">
        <f t="shared" si="166"/>
        <v>30000</v>
      </c>
      <c r="Z362" s="11">
        <f t="shared" si="166"/>
        <v>1.5</v>
      </c>
      <c r="AA362" s="11">
        <f t="shared" si="166"/>
        <v>28.867513459481287</v>
      </c>
      <c r="AB362" s="11">
        <f t="shared" si="165"/>
        <v>1200</v>
      </c>
      <c r="AC362" s="11">
        <f t="shared" si="165"/>
        <v>1200</v>
      </c>
      <c r="AD362" s="11">
        <f t="shared" si="165"/>
        <v>14399.999999999998</v>
      </c>
      <c r="AE362" s="11">
        <f t="shared" si="165"/>
        <v>2399.9999999999995</v>
      </c>
      <c r="AF362" s="11">
        <f t="shared" si="165"/>
        <v>3600</v>
      </c>
      <c r="AG362" s="11">
        <f t="shared" si="165"/>
        <v>1.5000000000000002</v>
      </c>
      <c r="AH362" s="11">
        <f t="shared" si="165"/>
        <v>3.4641016151377544</v>
      </c>
      <c r="AI362" s="11">
        <f t="shared" si="165"/>
        <v>0</v>
      </c>
      <c r="AJ362" s="11">
        <f t="shared" si="165"/>
        <v>0</v>
      </c>
      <c r="AK362" s="11">
        <f t="shared" si="165"/>
        <v>0</v>
      </c>
      <c r="AL362" s="11">
        <f t="shared" si="165"/>
        <v>0</v>
      </c>
      <c r="AM362" s="11">
        <f t="shared" si="165"/>
        <v>0</v>
      </c>
      <c r="AN362" s="11">
        <f t="shared" si="165"/>
        <v>0</v>
      </c>
      <c r="AO362" s="11">
        <f t="shared" si="165"/>
        <v>0</v>
      </c>
      <c r="AP362" s="11">
        <f t="shared" si="191"/>
        <v>0</v>
      </c>
      <c r="AQ362" s="11">
        <f t="shared" si="191"/>
        <v>0</v>
      </c>
      <c r="AR362" s="11">
        <f t="shared" si="191"/>
        <v>0</v>
      </c>
      <c r="AS362" s="11">
        <f t="shared" si="191"/>
        <v>0</v>
      </c>
      <c r="AT362" s="11">
        <f t="shared" si="191"/>
        <v>0</v>
      </c>
      <c r="AU362" s="11">
        <f t="shared" si="191"/>
        <v>0</v>
      </c>
      <c r="AV362" s="11">
        <f t="shared" si="171"/>
        <v>0</v>
      </c>
      <c r="AW362" s="11">
        <f t="shared" si="171"/>
        <v>0</v>
      </c>
      <c r="AX362" s="11">
        <f t="shared" si="171"/>
        <v>0</v>
      </c>
      <c r="AY362" s="11">
        <f t="shared" si="171"/>
        <v>0</v>
      </c>
      <c r="AZ362" s="11">
        <f t="shared" si="171"/>
        <v>0</v>
      </c>
      <c r="BA362" s="11">
        <f t="shared" si="171"/>
        <v>0</v>
      </c>
      <c r="BB362" s="11">
        <f t="shared" si="171"/>
        <v>0</v>
      </c>
      <c r="BC362" s="11">
        <f t="shared" si="169"/>
        <v>0</v>
      </c>
      <c r="BD362" s="11">
        <f t="shared" si="169"/>
        <v>0</v>
      </c>
      <c r="BE362" s="11">
        <f t="shared" si="169"/>
        <v>0</v>
      </c>
      <c r="BF362" s="15" t="str">
        <f t="shared" si="175"/>
        <v>ČSN 42 5522</v>
      </c>
      <c r="BG362" s="42">
        <v>9.42</v>
      </c>
      <c r="BH362" s="17">
        <f t="shared" si="176"/>
        <v>100</v>
      </c>
      <c r="BI362" s="17">
        <f t="shared" si="177"/>
        <v>12</v>
      </c>
      <c r="BX362" s="18">
        <f t="shared" si="161"/>
        <v>1200</v>
      </c>
      <c r="BY362" s="42">
        <v>0.224</v>
      </c>
      <c r="BZ362" s="43">
        <f t="shared" si="178"/>
        <v>23.7791932059448</v>
      </c>
      <c r="CA362" s="18">
        <f t="shared" si="183"/>
        <v>1000000</v>
      </c>
      <c r="CB362" s="18">
        <f t="shared" si="184"/>
        <v>20000</v>
      </c>
      <c r="CC362" s="18">
        <f t="shared" si="185"/>
        <v>30000</v>
      </c>
      <c r="CD362" s="25">
        <f t="shared" si="179"/>
        <v>1.5</v>
      </c>
      <c r="CE362" s="26">
        <f t="shared" si="180"/>
        <v>28.867513459481287</v>
      </c>
      <c r="CF362" s="18">
        <f t="shared" si="181"/>
        <v>1200</v>
      </c>
      <c r="CG362" s="18">
        <f t="shared" si="186"/>
        <v>1200</v>
      </c>
      <c r="CH362" s="18">
        <f t="shared" si="187"/>
        <v>14399.999999999998</v>
      </c>
      <c r="CI362" s="18">
        <f t="shared" si="188"/>
        <v>2399.9999999999995</v>
      </c>
      <c r="CJ362" s="18">
        <f t="shared" si="189"/>
        <v>3600</v>
      </c>
      <c r="CK362" s="25">
        <f t="shared" si="182"/>
        <v>1.5000000000000002</v>
      </c>
      <c r="CL362" s="26">
        <f t="shared" si="190"/>
        <v>3.4641016151377544</v>
      </c>
      <c r="DJ362" s="20" t="s">
        <v>317</v>
      </c>
    </row>
    <row r="363" spans="1:114" x14ac:dyDescent="0.2">
      <c r="A363" s="15" t="s">
        <v>105</v>
      </c>
      <c r="B363" s="10" t="s">
        <v>463</v>
      </c>
      <c r="C363" s="11">
        <f t="shared" si="173"/>
        <v>10.99</v>
      </c>
      <c r="D363" s="11">
        <f t="shared" si="170"/>
        <v>100</v>
      </c>
      <c r="E363" s="11">
        <f t="shared" si="170"/>
        <v>14</v>
      </c>
      <c r="F363" s="11">
        <f t="shared" si="170"/>
        <v>0</v>
      </c>
      <c r="G363" s="11">
        <f t="shared" si="167"/>
        <v>0</v>
      </c>
      <c r="H363" s="11">
        <f t="shared" si="167"/>
        <v>0</v>
      </c>
      <c r="I363" s="11">
        <f t="shared" si="167"/>
        <v>0</v>
      </c>
      <c r="J363" s="11">
        <f t="shared" ref="J363:R391" si="192">IF($A363="x",BN363,"")</f>
        <v>0</v>
      </c>
      <c r="K363" s="11">
        <f t="shared" si="192"/>
        <v>0</v>
      </c>
      <c r="L363" s="11">
        <f t="shared" si="192"/>
        <v>0</v>
      </c>
      <c r="M363" s="11">
        <f t="shared" si="192"/>
        <v>0</v>
      </c>
      <c r="N363" s="11">
        <f t="shared" si="192"/>
        <v>0</v>
      </c>
      <c r="O363" s="11">
        <f t="shared" si="192"/>
        <v>0</v>
      </c>
      <c r="P363" s="11">
        <f t="shared" si="192"/>
        <v>0</v>
      </c>
      <c r="Q363" s="11">
        <f t="shared" si="192"/>
        <v>0</v>
      </c>
      <c r="R363" s="11">
        <f t="shared" si="192"/>
        <v>0</v>
      </c>
      <c r="S363" s="11">
        <f t="shared" si="172"/>
        <v>0</v>
      </c>
      <c r="T363" s="11">
        <f t="shared" si="172"/>
        <v>1400</v>
      </c>
      <c r="U363" s="40">
        <f t="shared" si="174"/>
        <v>0.22800000000000001</v>
      </c>
      <c r="V363" s="11">
        <f t="shared" si="166"/>
        <v>20.746132848043676</v>
      </c>
      <c r="W363" s="11">
        <f t="shared" si="166"/>
        <v>1166666.6666666665</v>
      </c>
      <c r="X363" s="11">
        <f t="shared" si="166"/>
        <v>23333.333333333332</v>
      </c>
      <c r="Y363" s="11">
        <f t="shared" si="166"/>
        <v>35000</v>
      </c>
      <c r="Z363" s="11">
        <f t="shared" si="166"/>
        <v>1.5</v>
      </c>
      <c r="AA363" s="11">
        <f t="shared" si="166"/>
        <v>28.867513459481287</v>
      </c>
      <c r="AB363" s="11">
        <f t="shared" si="165"/>
        <v>1400</v>
      </c>
      <c r="AC363" s="11">
        <f t="shared" si="165"/>
        <v>1400</v>
      </c>
      <c r="AD363" s="11">
        <f t="shared" si="165"/>
        <v>22866.666666666664</v>
      </c>
      <c r="AE363" s="11">
        <f t="shared" si="165"/>
        <v>3266.6666666666661</v>
      </c>
      <c r="AF363" s="11">
        <f t="shared" si="165"/>
        <v>4900</v>
      </c>
      <c r="AG363" s="11">
        <f t="shared" si="165"/>
        <v>1.5000000000000002</v>
      </c>
      <c r="AH363" s="11">
        <f t="shared" si="165"/>
        <v>4.0414518843273806</v>
      </c>
      <c r="AI363" s="11">
        <f t="shared" si="165"/>
        <v>0</v>
      </c>
      <c r="AJ363" s="11">
        <f t="shared" si="165"/>
        <v>0</v>
      </c>
      <c r="AK363" s="11">
        <f t="shared" si="165"/>
        <v>0</v>
      </c>
      <c r="AL363" s="11">
        <f t="shared" si="165"/>
        <v>0</v>
      </c>
      <c r="AM363" s="11">
        <f t="shared" si="165"/>
        <v>0</v>
      </c>
      <c r="AN363" s="11">
        <f t="shared" si="165"/>
        <v>0</v>
      </c>
      <c r="AO363" s="11">
        <f t="shared" si="165"/>
        <v>0</v>
      </c>
      <c r="AP363" s="11">
        <f t="shared" si="191"/>
        <v>0</v>
      </c>
      <c r="AQ363" s="11">
        <f t="shared" si="191"/>
        <v>0</v>
      </c>
      <c r="AR363" s="11">
        <f t="shared" si="191"/>
        <v>0</v>
      </c>
      <c r="AS363" s="11">
        <f t="shared" si="191"/>
        <v>0</v>
      </c>
      <c r="AT363" s="11">
        <f t="shared" si="191"/>
        <v>0</v>
      </c>
      <c r="AU363" s="11">
        <f t="shared" si="191"/>
        <v>0</v>
      </c>
      <c r="AV363" s="11">
        <f t="shared" si="171"/>
        <v>0</v>
      </c>
      <c r="AW363" s="11">
        <f t="shared" si="171"/>
        <v>0</v>
      </c>
      <c r="AX363" s="11">
        <f t="shared" si="171"/>
        <v>0</v>
      </c>
      <c r="AY363" s="11">
        <f t="shared" si="171"/>
        <v>0</v>
      </c>
      <c r="AZ363" s="11">
        <f t="shared" si="171"/>
        <v>0</v>
      </c>
      <c r="BA363" s="11">
        <f t="shared" si="171"/>
        <v>0</v>
      </c>
      <c r="BB363" s="11">
        <f t="shared" si="171"/>
        <v>0</v>
      </c>
      <c r="BC363" s="11">
        <f t="shared" si="169"/>
        <v>0</v>
      </c>
      <c r="BD363" s="11">
        <f t="shared" si="169"/>
        <v>0</v>
      </c>
      <c r="BE363" s="11">
        <f t="shared" si="169"/>
        <v>0</v>
      </c>
      <c r="BF363" s="15" t="str">
        <f t="shared" si="175"/>
        <v>ČSN 42 5522</v>
      </c>
      <c r="BG363" s="42">
        <v>10.99</v>
      </c>
      <c r="BH363" s="17">
        <f t="shared" si="176"/>
        <v>100</v>
      </c>
      <c r="BI363" s="17">
        <f t="shared" si="177"/>
        <v>14</v>
      </c>
      <c r="BX363" s="18">
        <f t="shared" si="161"/>
        <v>1400</v>
      </c>
      <c r="BY363" s="42">
        <v>0.22800000000000001</v>
      </c>
      <c r="BZ363" s="43">
        <f t="shared" si="178"/>
        <v>20.746132848043676</v>
      </c>
      <c r="CA363" s="18">
        <f t="shared" si="183"/>
        <v>1166666.6666666665</v>
      </c>
      <c r="CB363" s="18">
        <f t="shared" si="184"/>
        <v>23333.333333333332</v>
      </c>
      <c r="CC363" s="18">
        <f t="shared" si="185"/>
        <v>35000</v>
      </c>
      <c r="CD363" s="25">
        <f t="shared" si="179"/>
        <v>1.5</v>
      </c>
      <c r="CE363" s="26">
        <f t="shared" si="180"/>
        <v>28.867513459481287</v>
      </c>
      <c r="CF363" s="18">
        <f t="shared" si="181"/>
        <v>1400</v>
      </c>
      <c r="CG363" s="18">
        <f t="shared" si="186"/>
        <v>1400</v>
      </c>
      <c r="CH363" s="18">
        <f t="shared" si="187"/>
        <v>22866.666666666664</v>
      </c>
      <c r="CI363" s="18">
        <f t="shared" si="188"/>
        <v>3266.6666666666661</v>
      </c>
      <c r="CJ363" s="18">
        <f t="shared" si="189"/>
        <v>4900</v>
      </c>
      <c r="CK363" s="25">
        <f t="shared" si="182"/>
        <v>1.5000000000000002</v>
      </c>
      <c r="CL363" s="26">
        <f t="shared" si="190"/>
        <v>4.0414518843273806</v>
      </c>
      <c r="DJ363" s="20" t="s">
        <v>317</v>
      </c>
    </row>
    <row r="364" spans="1:114" x14ac:dyDescent="0.2">
      <c r="A364" s="15" t="s">
        <v>105</v>
      </c>
      <c r="B364" s="10" t="s">
        <v>464</v>
      </c>
      <c r="C364" s="11">
        <f t="shared" si="173"/>
        <v>12.56</v>
      </c>
      <c r="D364" s="11">
        <f t="shared" si="170"/>
        <v>100</v>
      </c>
      <c r="E364" s="11">
        <f t="shared" si="170"/>
        <v>16</v>
      </c>
      <c r="F364" s="11">
        <f t="shared" si="170"/>
        <v>0</v>
      </c>
      <c r="G364" s="11">
        <f t="shared" si="170"/>
        <v>0</v>
      </c>
      <c r="H364" s="11">
        <f t="shared" si="170"/>
        <v>0</v>
      </c>
      <c r="I364" s="11">
        <f t="shared" si="170"/>
        <v>0</v>
      </c>
      <c r="J364" s="11">
        <f t="shared" si="192"/>
        <v>0</v>
      </c>
      <c r="K364" s="11">
        <f t="shared" si="192"/>
        <v>0</v>
      </c>
      <c r="L364" s="11">
        <f t="shared" si="192"/>
        <v>0</v>
      </c>
      <c r="M364" s="11">
        <f t="shared" si="192"/>
        <v>0</v>
      </c>
      <c r="N364" s="11">
        <f t="shared" si="192"/>
        <v>0</v>
      </c>
      <c r="O364" s="11">
        <f t="shared" si="192"/>
        <v>0</v>
      </c>
      <c r="P364" s="11">
        <f t="shared" si="192"/>
        <v>0</v>
      </c>
      <c r="Q364" s="11">
        <f t="shared" si="192"/>
        <v>0</v>
      </c>
      <c r="R364" s="11">
        <f t="shared" si="192"/>
        <v>0</v>
      </c>
      <c r="S364" s="11">
        <f t="shared" si="172"/>
        <v>0</v>
      </c>
      <c r="T364" s="11">
        <f t="shared" si="172"/>
        <v>1600</v>
      </c>
      <c r="U364" s="40">
        <f t="shared" si="174"/>
        <v>0.23200000000000001</v>
      </c>
      <c r="V364" s="11">
        <f t="shared" si="166"/>
        <v>18.471337579617838</v>
      </c>
      <c r="W364" s="11">
        <f t="shared" si="166"/>
        <v>1333333.3333333333</v>
      </c>
      <c r="X364" s="11">
        <f t="shared" si="166"/>
        <v>26666.666666666664</v>
      </c>
      <c r="Y364" s="11">
        <f t="shared" si="166"/>
        <v>40000</v>
      </c>
      <c r="Z364" s="11">
        <f t="shared" si="166"/>
        <v>1.5000000000000002</v>
      </c>
      <c r="AA364" s="11">
        <f t="shared" si="166"/>
        <v>28.867513459481287</v>
      </c>
      <c r="AB364" s="11">
        <f t="shared" si="165"/>
        <v>1600</v>
      </c>
      <c r="AC364" s="11">
        <f t="shared" si="165"/>
        <v>1600</v>
      </c>
      <c r="AD364" s="11">
        <f t="shared" si="165"/>
        <v>34133.333333333328</v>
      </c>
      <c r="AE364" s="11">
        <f t="shared" ref="AE364:AO387" si="193">IF($A364="x",CI364,"")</f>
        <v>4266.6666666666661</v>
      </c>
      <c r="AF364" s="11">
        <f t="shared" si="193"/>
        <v>6400</v>
      </c>
      <c r="AG364" s="11">
        <f t="shared" si="193"/>
        <v>1.5000000000000002</v>
      </c>
      <c r="AH364" s="11">
        <f t="shared" si="193"/>
        <v>4.6188021535170058</v>
      </c>
      <c r="AI364" s="11">
        <f t="shared" si="193"/>
        <v>0</v>
      </c>
      <c r="AJ364" s="11">
        <f t="shared" si="193"/>
        <v>0</v>
      </c>
      <c r="AK364" s="11">
        <f t="shared" si="193"/>
        <v>0</v>
      </c>
      <c r="AL364" s="11">
        <f t="shared" si="193"/>
        <v>0</v>
      </c>
      <c r="AM364" s="11">
        <f t="shared" si="193"/>
        <v>0</v>
      </c>
      <c r="AN364" s="11">
        <f t="shared" si="193"/>
        <v>0</v>
      </c>
      <c r="AO364" s="11">
        <f t="shared" si="193"/>
        <v>0</v>
      </c>
      <c r="AP364" s="11">
        <f t="shared" si="191"/>
        <v>0</v>
      </c>
      <c r="AQ364" s="11">
        <f t="shared" si="191"/>
        <v>0</v>
      </c>
      <c r="AR364" s="11">
        <f t="shared" si="191"/>
        <v>0</v>
      </c>
      <c r="AS364" s="11">
        <f t="shared" si="191"/>
        <v>0</v>
      </c>
      <c r="AT364" s="11">
        <f t="shared" si="191"/>
        <v>0</v>
      </c>
      <c r="AU364" s="11">
        <f t="shared" si="191"/>
        <v>0</v>
      </c>
      <c r="AV364" s="11">
        <f t="shared" si="171"/>
        <v>0</v>
      </c>
      <c r="AW364" s="11">
        <f t="shared" si="171"/>
        <v>0</v>
      </c>
      <c r="AX364" s="11">
        <f t="shared" si="171"/>
        <v>0</v>
      </c>
      <c r="AY364" s="11">
        <f t="shared" si="171"/>
        <v>0</v>
      </c>
      <c r="AZ364" s="11">
        <f t="shared" si="171"/>
        <v>0</v>
      </c>
      <c r="BA364" s="11">
        <f t="shared" si="171"/>
        <v>0</v>
      </c>
      <c r="BB364" s="11">
        <f t="shared" si="171"/>
        <v>0</v>
      </c>
      <c r="BC364" s="11">
        <f t="shared" si="169"/>
        <v>0</v>
      </c>
      <c r="BD364" s="11">
        <f t="shared" si="169"/>
        <v>0</v>
      </c>
      <c r="BE364" s="11">
        <f t="shared" si="169"/>
        <v>0</v>
      </c>
      <c r="BF364" s="15" t="str">
        <f t="shared" si="175"/>
        <v>ČSN 42 5522</v>
      </c>
      <c r="BG364" s="42">
        <v>12.56</v>
      </c>
      <c r="BH364" s="17">
        <f t="shared" si="176"/>
        <v>100</v>
      </c>
      <c r="BI364" s="17">
        <f t="shared" si="177"/>
        <v>16</v>
      </c>
      <c r="BX364" s="18">
        <f t="shared" ref="BX364:BX427" si="194">BH364*BI364</f>
        <v>1600</v>
      </c>
      <c r="BY364" s="42">
        <v>0.23200000000000001</v>
      </c>
      <c r="BZ364" s="43">
        <f t="shared" si="178"/>
        <v>18.471337579617838</v>
      </c>
      <c r="CA364" s="18">
        <f t="shared" si="183"/>
        <v>1333333.3333333333</v>
      </c>
      <c r="CB364" s="18">
        <f t="shared" si="184"/>
        <v>26666.666666666664</v>
      </c>
      <c r="CC364" s="18">
        <f t="shared" si="185"/>
        <v>40000</v>
      </c>
      <c r="CD364" s="25">
        <f t="shared" si="179"/>
        <v>1.5000000000000002</v>
      </c>
      <c r="CE364" s="26">
        <f t="shared" si="180"/>
        <v>28.867513459481287</v>
      </c>
      <c r="CF364" s="18">
        <f t="shared" si="181"/>
        <v>1600</v>
      </c>
      <c r="CG364" s="18">
        <f t="shared" si="186"/>
        <v>1600</v>
      </c>
      <c r="CH364" s="18">
        <f t="shared" si="187"/>
        <v>34133.333333333328</v>
      </c>
      <c r="CI364" s="18">
        <f t="shared" si="188"/>
        <v>4266.6666666666661</v>
      </c>
      <c r="CJ364" s="18">
        <f t="shared" si="189"/>
        <v>6400</v>
      </c>
      <c r="CK364" s="25">
        <f t="shared" si="182"/>
        <v>1.5000000000000002</v>
      </c>
      <c r="CL364" s="26">
        <f t="shared" si="190"/>
        <v>4.6188021535170058</v>
      </c>
      <c r="DJ364" s="20" t="s">
        <v>317</v>
      </c>
    </row>
    <row r="365" spans="1:114" x14ac:dyDescent="0.2">
      <c r="A365" s="15" t="s">
        <v>105</v>
      </c>
      <c r="B365" s="10" t="s">
        <v>465</v>
      </c>
      <c r="C365" s="11">
        <f t="shared" si="173"/>
        <v>15.7</v>
      </c>
      <c r="D365" s="11">
        <f t="shared" si="170"/>
        <v>100</v>
      </c>
      <c r="E365" s="11">
        <f t="shared" si="170"/>
        <v>20</v>
      </c>
      <c r="F365" s="11">
        <f t="shared" si="170"/>
        <v>0</v>
      </c>
      <c r="G365" s="11">
        <f t="shared" si="170"/>
        <v>0</v>
      </c>
      <c r="H365" s="11">
        <f t="shared" si="170"/>
        <v>0</v>
      </c>
      <c r="I365" s="11">
        <f t="shared" si="170"/>
        <v>0</v>
      </c>
      <c r="J365" s="11">
        <f t="shared" si="192"/>
        <v>0</v>
      </c>
      <c r="K365" s="11">
        <f t="shared" si="192"/>
        <v>0</v>
      </c>
      <c r="L365" s="11">
        <f t="shared" si="192"/>
        <v>0</v>
      </c>
      <c r="M365" s="11">
        <f t="shared" si="192"/>
        <v>0</v>
      </c>
      <c r="N365" s="11">
        <f t="shared" si="192"/>
        <v>0</v>
      </c>
      <c r="O365" s="11">
        <f t="shared" si="192"/>
        <v>0</v>
      </c>
      <c r="P365" s="11">
        <f t="shared" si="192"/>
        <v>0</v>
      </c>
      <c r="Q365" s="11">
        <f t="shared" si="192"/>
        <v>0</v>
      </c>
      <c r="R365" s="11">
        <f t="shared" si="192"/>
        <v>0</v>
      </c>
      <c r="S365" s="11">
        <f t="shared" si="172"/>
        <v>0</v>
      </c>
      <c r="T365" s="11">
        <f t="shared" si="172"/>
        <v>2000</v>
      </c>
      <c r="U365" s="40">
        <f t="shared" si="174"/>
        <v>0.24</v>
      </c>
      <c r="V365" s="11">
        <f t="shared" si="166"/>
        <v>15.286624203821656</v>
      </c>
      <c r="W365" s="11">
        <f t="shared" si="166"/>
        <v>1666666.6666666665</v>
      </c>
      <c r="X365" s="11">
        <f t="shared" si="166"/>
        <v>33333.333333333328</v>
      </c>
      <c r="Y365" s="11">
        <f t="shared" si="166"/>
        <v>50000</v>
      </c>
      <c r="Z365" s="11">
        <f t="shared" si="166"/>
        <v>1.5000000000000002</v>
      </c>
      <c r="AA365" s="11">
        <f t="shared" si="166"/>
        <v>28.867513459481287</v>
      </c>
      <c r="AB365" s="11">
        <f t="shared" si="166"/>
        <v>2000</v>
      </c>
      <c r="AC365" s="11">
        <f t="shared" si="166"/>
        <v>2000</v>
      </c>
      <c r="AD365" s="11">
        <f t="shared" si="166"/>
        <v>66666.666666666657</v>
      </c>
      <c r="AE365" s="11">
        <f t="shared" si="193"/>
        <v>6666.6666666666661</v>
      </c>
      <c r="AF365" s="11">
        <f t="shared" si="193"/>
        <v>10000</v>
      </c>
      <c r="AG365" s="11">
        <f t="shared" si="193"/>
        <v>1.5000000000000002</v>
      </c>
      <c r="AH365" s="11">
        <f t="shared" si="193"/>
        <v>5.7735026918962573</v>
      </c>
      <c r="AI365" s="11">
        <f t="shared" si="193"/>
        <v>0</v>
      </c>
      <c r="AJ365" s="11">
        <f t="shared" si="193"/>
        <v>0</v>
      </c>
      <c r="AK365" s="11">
        <f t="shared" si="193"/>
        <v>0</v>
      </c>
      <c r="AL365" s="11">
        <f t="shared" si="193"/>
        <v>0</v>
      </c>
      <c r="AM365" s="11">
        <f t="shared" si="193"/>
        <v>0</v>
      </c>
      <c r="AN365" s="11">
        <f t="shared" si="193"/>
        <v>0</v>
      </c>
      <c r="AO365" s="11">
        <f t="shared" si="193"/>
        <v>0</v>
      </c>
      <c r="AP365" s="11">
        <f t="shared" si="191"/>
        <v>0</v>
      </c>
      <c r="AQ365" s="11">
        <f t="shared" si="191"/>
        <v>0</v>
      </c>
      <c r="AR365" s="11">
        <f t="shared" si="191"/>
        <v>0</v>
      </c>
      <c r="AS365" s="11">
        <f t="shared" si="191"/>
        <v>0</v>
      </c>
      <c r="AT365" s="11">
        <f t="shared" si="191"/>
        <v>0</v>
      </c>
      <c r="AU365" s="11">
        <f t="shared" si="191"/>
        <v>0</v>
      </c>
      <c r="AV365" s="11">
        <f t="shared" si="171"/>
        <v>0</v>
      </c>
      <c r="AW365" s="11">
        <f t="shared" si="171"/>
        <v>0</v>
      </c>
      <c r="AX365" s="11">
        <f t="shared" si="171"/>
        <v>0</v>
      </c>
      <c r="AY365" s="11">
        <f t="shared" si="171"/>
        <v>0</v>
      </c>
      <c r="AZ365" s="11">
        <f t="shared" si="171"/>
        <v>0</v>
      </c>
      <c r="BA365" s="11">
        <f t="shared" si="171"/>
        <v>0</v>
      </c>
      <c r="BB365" s="11">
        <f t="shared" si="171"/>
        <v>0</v>
      </c>
      <c r="BC365" s="11">
        <f t="shared" si="169"/>
        <v>0</v>
      </c>
      <c r="BD365" s="11">
        <f t="shared" si="169"/>
        <v>0</v>
      </c>
      <c r="BE365" s="11">
        <f t="shared" si="169"/>
        <v>0</v>
      </c>
      <c r="BF365" s="15" t="str">
        <f t="shared" si="175"/>
        <v>ČSN 42 5522</v>
      </c>
      <c r="BG365" s="42">
        <v>15.7</v>
      </c>
      <c r="BH365" s="17">
        <f t="shared" si="176"/>
        <v>100</v>
      </c>
      <c r="BI365" s="17">
        <f t="shared" si="177"/>
        <v>20</v>
      </c>
      <c r="BX365" s="18">
        <f t="shared" si="194"/>
        <v>2000</v>
      </c>
      <c r="BY365" s="42">
        <v>0.24</v>
      </c>
      <c r="BZ365" s="43">
        <f t="shared" si="178"/>
        <v>15.286624203821656</v>
      </c>
      <c r="CA365" s="18">
        <f t="shared" si="183"/>
        <v>1666666.6666666665</v>
      </c>
      <c r="CB365" s="18">
        <f t="shared" si="184"/>
        <v>33333.333333333328</v>
      </c>
      <c r="CC365" s="18">
        <f t="shared" si="185"/>
        <v>50000</v>
      </c>
      <c r="CD365" s="25">
        <f t="shared" si="179"/>
        <v>1.5000000000000002</v>
      </c>
      <c r="CE365" s="26">
        <f t="shared" si="180"/>
        <v>28.867513459481287</v>
      </c>
      <c r="CF365" s="18">
        <f t="shared" si="181"/>
        <v>2000</v>
      </c>
      <c r="CG365" s="18">
        <f t="shared" si="186"/>
        <v>2000</v>
      </c>
      <c r="CH365" s="18">
        <f t="shared" si="187"/>
        <v>66666.666666666657</v>
      </c>
      <c r="CI365" s="18">
        <f t="shared" si="188"/>
        <v>6666.6666666666661</v>
      </c>
      <c r="CJ365" s="18">
        <f t="shared" si="189"/>
        <v>10000</v>
      </c>
      <c r="CK365" s="25">
        <f t="shared" si="182"/>
        <v>1.5000000000000002</v>
      </c>
      <c r="CL365" s="26">
        <f t="shared" si="190"/>
        <v>5.7735026918962573</v>
      </c>
      <c r="DJ365" s="20" t="s">
        <v>317</v>
      </c>
    </row>
    <row r="366" spans="1:114" x14ac:dyDescent="0.2">
      <c r="A366" s="15" t="s">
        <v>105</v>
      </c>
      <c r="B366" s="10" t="s">
        <v>466</v>
      </c>
      <c r="C366" s="11">
        <f t="shared" si="173"/>
        <v>19.625</v>
      </c>
      <c r="D366" s="11">
        <f t="shared" si="170"/>
        <v>100</v>
      </c>
      <c r="E366" s="11">
        <f t="shared" si="170"/>
        <v>25</v>
      </c>
      <c r="F366" s="11">
        <f t="shared" si="170"/>
        <v>0</v>
      </c>
      <c r="G366" s="11">
        <f t="shared" si="170"/>
        <v>0</v>
      </c>
      <c r="H366" s="11">
        <f t="shared" si="170"/>
        <v>0</v>
      </c>
      <c r="I366" s="11">
        <f t="shared" si="170"/>
        <v>0</v>
      </c>
      <c r="J366" s="11">
        <f t="shared" si="192"/>
        <v>0</v>
      </c>
      <c r="K366" s="11">
        <f t="shared" si="192"/>
        <v>0</v>
      </c>
      <c r="L366" s="11">
        <f t="shared" si="192"/>
        <v>0</v>
      </c>
      <c r="M366" s="11">
        <f t="shared" si="192"/>
        <v>0</v>
      </c>
      <c r="N366" s="11">
        <f t="shared" si="192"/>
        <v>0</v>
      </c>
      <c r="O366" s="11">
        <f t="shared" si="192"/>
        <v>0</v>
      </c>
      <c r="P366" s="11">
        <f t="shared" si="192"/>
        <v>0</v>
      </c>
      <c r="Q366" s="11">
        <f t="shared" si="192"/>
        <v>0</v>
      </c>
      <c r="R366" s="11">
        <f t="shared" si="192"/>
        <v>0</v>
      </c>
      <c r="S366" s="11">
        <f t="shared" si="172"/>
        <v>0</v>
      </c>
      <c r="T366" s="11">
        <f t="shared" si="172"/>
        <v>2500</v>
      </c>
      <c r="U366" s="40">
        <f t="shared" si="174"/>
        <v>0.25</v>
      </c>
      <c r="V366" s="11">
        <f t="shared" si="166"/>
        <v>12.738853503184714</v>
      </c>
      <c r="W366" s="11">
        <f t="shared" si="166"/>
        <v>2083333.333333333</v>
      </c>
      <c r="X366" s="11">
        <f t="shared" si="166"/>
        <v>41666.666666666664</v>
      </c>
      <c r="Y366" s="11">
        <f t="shared" si="166"/>
        <v>62500</v>
      </c>
      <c r="Z366" s="11">
        <f t="shared" si="166"/>
        <v>1.5</v>
      </c>
      <c r="AA366" s="11">
        <f t="shared" si="166"/>
        <v>28.867513459481287</v>
      </c>
      <c r="AB366" s="11">
        <f t="shared" si="166"/>
        <v>2500</v>
      </c>
      <c r="AC366" s="11">
        <f t="shared" si="166"/>
        <v>2500</v>
      </c>
      <c r="AD366" s="11">
        <f t="shared" si="166"/>
        <v>130208.33333333331</v>
      </c>
      <c r="AE366" s="11">
        <f t="shared" si="193"/>
        <v>10416.666666666666</v>
      </c>
      <c r="AF366" s="11">
        <f t="shared" si="193"/>
        <v>15625</v>
      </c>
      <c r="AG366" s="11">
        <f t="shared" si="193"/>
        <v>1.5</v>
      </c>
      <c r="AH366" s="11">
        <f t="shared" si="193"/>
        <v>7.2168783648703219</v>
      </c>
      <c r="AI366" s="11">
        <f t="shared" si="193"/>
        <v>0</v>
      </c>
      <c r="AJ366" s="11">
        <f t="shared" si="193"/>
        <v>0</v>
      </c>
      <c r="AK366" s="11">
        <f t="shared" si="193"/>
        <v>0</v>
      </c>
      <c r="AL366" s="11">
        <f t="shared" si="193"/>
        <v>0</v>
      </c>
      <c r="AM366" s="11">
        <f t="shared" si="193"/>
        <v>0</v>
      </c>
      <c r="AN366" s="11">
        <f t="shared" si="193"/>
        <v>0</v>
      </c>
      <c r="AO366" s="11">
        <f t="shared" si="193"/>
        <v>0</v>
      </c>
      <c r="AP366" s="11">
        <f t="shared" si="191"/>
        <v>0</v>
      </c>
      <c r="AQ366" s="11">
        <f t="shared" si="191"/>
        <v>0</v>
      </c>
      <c r="AR366" s="11">
        <f t="shared" si="191"/>
        <v>0</v>
      </c>
      <c r="AS366" s="11">
        <f t="shared" si="191"/>
        <v>0</v>
      </c>
      <c r="AT366" s="11">
        <f t="shared" si="191"/>
        <v>0</v>
      </c>
      <c r="AU366" s="11">
        <f t="shared" si="191"/>
        <v>0</v>
      </c>
      <c r="AV366" s="11">
        <f t="shared" si="171"/>
        <v>0</v>
      </c>
      <c r="AW366" s="11">
        <f t="shared" si="171"/>
        <v>0</v>
      </c>
      <c r="AX366" s="11">
        <f t="shared" si="171"/>
        <v>0</v>
      </c>
      <c r="AY366" s="11">
        <f t="shared" si="171"/>
        <v>0</v>
      </c>
      <c r="AZ366" s="11">
        <f t="shared" si="171"/>
        <v>0</v>
      </c>
      <c r="BA366" s="11">
        <f t="shared" si="171"/>
        <v>0</v>
      </c>
      <c r="BB366" s="11">
        <f t="shared" si="171"/>
        <v>0</v>
      </c>
      <c r="BC366" s="11">
        <f t="shared" si="169"/>
        <v>0</v>
      </c>
      <c r="BD366" s="11">
        <f t="shared" si="169"/>
        <v>0</v>
      </c>
      <c r="BE366" s="11">
        <f t="shared" si="169"/>
        <v>0</v>
      </c>
      <c r="BF366" s="15" t="str">
        <f t="shared" si="175"/>
        <v>ČSN 42 5522</v>
      </c>
      <c r="BG366" s="42">
        <v>19.625</v>
      </c>
      <c r="BH366" s="17">
        <f t="shared" si="176"/>
        <v>100</v>
      </c>
      <c r="BI366" s="17">
        <f t="shared" si="177"/>
        <v>25</v>
      </c>
      <c r="BX366" s="18">
        <f t="shared" si="194"/>
        <v>2500</v>
      </c>
      <c r="BY366" s="42">
        <v>0.25</v>
      </c>
      <c r="BZ366" s="43">
        <f t="shared" si="178"/>
        <v>12.738853503184714</v>
      </c>
      <c r="CA366" s="18">
        <f t="shared" si="183"/>
        <v>2083333.333333333</v>
      </c>
      <c r="CB366" s="18">
        <f t="shared" si="184"/>
        <v>41666.666666666664</v>
      </c>
      <c r="CC366" s="18">
        <f t="shared" si="185"/>
        <v>62500</v>
      </c>
      <c r="CD366" s="25">
        <f t="shared" si="179"/>
        <v>1.5</v>
      </c>
      <c r="CE366" s="26">
        <f t="shared" si="180"/>
        <v>28.867513459481287</v>
      </c>
      <c r="CF366" s="18">
        <f t="shared" si="181"/>
        <v>2500</v>
      </c>
      <c r="CG366" s="18">
        <f t="shared" si="186"/>
        <v>2500</v>
      </c>
      <c r="CH366" s="18">
        <f t="shared" si="187"/>
        <v>130208.33333333331</v>
      </c>
      <c r="CI366" s="18">
        <f t="shared" si="188"/>
        <v>10416.666666666666</v>
      </c>
      <c r="CJ366" s="18">
        <f t="shared" si="189"/>
        <v>15625</v>
      </c>
      <c r="CK366" s="25">
        <f t="shared" si="182"/>
        <v>1.5</v>
      </c>
      <c r="CL366" s="26">
        <f t="shared" si="190"/>
        <v>7.2168783648703219</v>
      </c>
      <c r="DJ366" s="20" t="s">
        <v>317</v>
      </c>
    </row>
    <row r="367" spans="1:114" x14ac:dyDescent="0.2">
      <c r="A367" s="15" t="s">
        <v>105</v>
      </c>
      <c r="B367" s="10" t="s">
        <v>467</v>
      </c>
      <c r="C367" s="11">
        <f t="shared" si="173"/>
        <v>23.55</v>
      </c>
      <c r="D367" s="11">
        <f t="shared" si="170"/>
        <v>100</v>
      </c>
      <c r="E367" s="11">
        <f t="shared" si="170"/>
        <v>30</v>
      </c>
      <c r="F367" s="11">
        <f t="shared" si="170"/>
        <v>0</v>
      </c>
      <c r="G367" s="11">
        <f t="shared" si="170"/>
        <v>0</v>
      </c>
      <c r="H367" s="11">
        <f t="shared" si="170"/>
        <v>0</v>
      </c>
      <c r="I367" s="11">
        <f t="shared" si="170"/>
        <v>0</v>
      </c>
      <c r="J367" s="11">
        <f t="shared" si="192"/>
        <v>0</v>
      </c>
      <c r="K367" s="11">
        <f t="shared" si="192"/>
        <v>0</v>
      </c>
      <c r="L367" s="11">
        <f t="shared" si="192"/>
        <v>0</v>
      </c>
      <c r="M367" s="11">
        <f t="shared" si="192"/>
        <v>0</v>
      </c>
      <c r="N367" s="11">
        <f t="shared" si="192"/>
        <v>0</v>
      </c>
      <c r="O367" s="11">
        <f t="shared" si="192"/>
        <v>0</v>
      </c>
      <c r="P367" s="11">
        <f t="shared" si="192"/>
        <v>0</v>
      </c>
      <c r="Q367" s="11">
        <f t="shared" si="192"/>
        <v>0</v>
      </c>
      <c r="R367" s="11">
        <f t="shared" si="192"/>
        <v>0</v>
      </c>
      <c r="S367" s="11">
        <f t="shared" si="172"/>
        <v>0</v>
      </c>
      <c r="T367" s="11">
        <f t="shared" si="172"/>
        <v>3000</v>
      </c>
      <c r="U367" s="40">
        <f t="shared" si="174"/>
        <v>0.26</v>
      </c>
      <c r="V367" s="11">
        <f t="shared" si="166"/>
        <v>11.040339702760086</v>
      </c>
      <c r="W367" s="11">
        <f t="shared" si="166"/>
        <v>2500000</v>
      </c>
      <c r="X367" s="11">
        <f t="shared" si="166"/>
        <v>50000</v>
      </c>
      <c r="Y367" s="11">
        <f t="shared" si="166"/>
        <v>75000</v>
      </c>
      <c r="Z367" s="11">
        <f t="shared" si="166"/>
        <v>1.5</v>
      </c>
      <c r="AA367" s="11">
        <f t="shared" si="166"/>
        <v>28.867513459481287</v>
      </c>
      <c r="AB367" s="11">
        <f t="shared" si="166"/>
        <v>3000</v>
      </c>
      <c r="AC367" s="11">
        <f t="shared" si="166"/>
        <v>3000</v>
      </c>
      <c r="AD367" s="11">
        <f t="shared" si="166"/>
        <v>224999.99999999997</v>
      </c>
      <c r="AE367" s="11">
        <f t="shared" si="193"/>
        <v>14999.999999999998</v>
      </c>
      <c r="AF367" s="11">
        <f t="shared" si="193"/>
        <v>22500</v>
      </c>
      <c r="AG367" s="11">
        <f t="shared" si="193"/>
        <v>1.5000000000000002</v>
      </c>
      <c r="AH367" s="11">
        <f t="shared" si="193"/>
        <v>8.6602540378443855</v>
      </c>
      <c r="AI367" s="11">
        <f t="shared" si="193"/>
        <v>0</v>
      </c>
      <c r="AJ367" s="11">
        <f t="shared" si="193"/>
        <v>0</v>
      </c>
      <c r="AK367" s="11">
        <f t="shared" si="193"/>
        <v>0</v>
      </c>
      <c r="AL367" s="11">
        <f t="shared" si="193"/>
        <v>0</v>
      </c>
      <c r="AM367" s="11">
        <f t="shared" si="193"/>
        <v>0</v>
      </c>
      <c r="AN367" s="11">
        <f t="shared" si="193"/>
        <v>0</v>
      </c>
      <c r="AO367" s="11">
        <f t="shared" si="193"/>
        <v>0</v>
      </c>
      <c r="AP367" s="11">
        <f t="shared" si="191"/>
        <v>0</v>
      </c>
      <c r="AQ367" s="11">
        <f t="shared" si="191"/>
        <v>0</v>
      </c>
      <c r="AR367" s="11">
        <f t="shared" si="191"/>
        <v>0</v>
      </c>
      <c r="AS367" s="11">
        <f t="shared" si="191"/>
        <v>0</v>
      </c>
      <c r="AT367" s="11">
        <f t="shared" si="191"/>
        <v>0</v>
      </c>
      <c r="AU367" s="11">
        <f t="shared" si="191"/>
        <v>0</v>
      </c>
      <c r="AV367" s="11">
        <f t="shared" si="171"/>
        <v>0</v>
      </c>
      <c r="AW367" s="11">
        <f t="shared" si="171"/>
        <v>0</v>
      </c>
      <c r="AX367" s="11">
        <f t="shared" si="171"/>
        <v>0</v>
      </c>
      <c r="AY367" s="11">
        <f t="shared" si="171"/>
        <v>0</v>
      </c>
      <c r="AZ367" s="11">
        <f t="shared" si="171"/>
        <v>0</v>
      </c>
      <c r="BA367" s="11">
        <f t="shared" si="171"/>
        <v>0</v>
      </c>
      <c r="BB367" s="11">
        <f t="shared" si="171"/>
        <v>0</v>
      </c>
      <c r="BC367" s="11">
        <f t="shared" si="169"/>
        <v>0</v>
      </c>
      <c r="BD367" s="11">
        <f t="shared" si="169"/>
        <v>0</v>
      </c>
      <c r="BE367" s="11">
        <f t="shared" si="169"/>
        <v>0</v>
      </c>
      <c r="BF367" s="15" t="str">
        <f t="shared" si="175"/>
        <v>ČSN 42 5522</v>
      </c>
      <c r="BG367" s="42">
        <v>23.55</v>
      </c>
      <c r="BH367" s="17">
        <f t="shared" si="176"/>
        <v>100</v>
      </c>
      <c r="BI367" s="17">
        <f t="shared" si="177"/>
        <v>30</v>
      </c>
      <c r="BX367" s="18">
        <f t="shared" si="194"/>
        <v>3000</v>
      </c>
      <c r="BY367" s="42">
        <v>0.26</v>
      </c>
      <c r="BZ367" s="43">
        <f t="shared" si="178"/>
        <v>11.040339702760086</v>
      </c>
      <c r="CA367" s="18">
        <f t="shared" si="183"/>
        <v>2500000</v>
      </c>
      <c r="CB367" s="18">
        <f t="shared" si="184"/>
        <v>50000</v>
      </c>
      <c r="CC367" s="18">
        <f t="shared" si="185"/>
        <v>75000</v>
      </c>
      <c r="CD367" s="25">
        <f t="shared" si="179"/>
        <v>1.5</v>
      </c>
      <c r="CE367" s="26">
        <f t="shared" si="180"/>
        <v>28.867513459481287</v>
      </c>
      <c r="CF367" s="18">
        <f t="shared" si="181"/>
        <v>3000</v>
      </c>
      <c r="CG367" s="18">
        <f t="shared" si="186"/>
        <v>3000</v>
      </c>
      <c r="CH367" s="18">
        <f t="shared" si="187"/>
        <v>224999.99999999997</v>
      </c>
      <c r="CI367" s="18">
        <f t="shared" si="188"/>
        <v>14999.999999999998</v>
      </c>
      <c r="CJ367" s="18">
        <f t="shared" si="189"/>
        <v>22500</v>
      </c>
      <c r="CK367" s="25">
        <f t="shared" si="182"/>
        <v>1.5000000000000002</v>
      </c>
      <c r="CL367" s="26">
        <f t="shared" si="190"/>
        <v>8.6602540378443855</v>
      </c>
      <c r="DJ367" s="20" t="s">
        <v>317</v>
      </c>
    </row>
    <row r="368" spans="1:114" x14ac:dyDescent="0.2">
      <c r="A368" s="15" t="s">
        <v>105</v>
      </c>
      <c r="B368" s="10" t="s">
        <v>468</v>
      </c>
      <c r="C368" s="11">
        <f t="shared" si="173"/>
        <v>31.4</v>
      </c>
      <c r="D368" s="11">
        <f t="shared" si="170"/>
        <v>100</v>
      </c>
      <c r="E368" s="11">
        <f t="shared" si="170"/>
        <v>40</v>
      </c>
      <c r="F368" s="11">
        <f t="shared" si="170"/>
        <v>0</v>
      </c>
      <c r="G368" s="11">
        <f t="shared" si="170"/>
        <v>0</v>
      </c>
      <c r="H368" s="11">
        <f t="shared" si="170"/>
        <v>0</v>
      </c>
      <c r="I368" s="11">
        <f t="shared" si="170"/>
        <v>0</v>
      </c>
      <c r="J368" s="11">
        <f t="shared" si="192"/>
        <v>0</v>
      </c>
      <c r="K368" s="11">
        <f t="shared" si="192"/>
        <v>0</v>
      </c>
      <c r="L368" s="11">
        <f t="shared" si="192"/>
        <v>0</v>
      </c>
      <c r="M368" s="11">
        <f t="shared" si="192"/>
        <v>0</v>
      </c>
      <c r="N368" s="11">
        <f t="shared" si="192"/>
        <v>0</v>
      </c>
      <c r="O368" s="11">
        <f t="shared" si="192"/>
        <v>0</v>
      </c>
      <c r="P368" s="11">
        <f t="shared" si="192"/>
        <v>0</v>
      </c>
      <c r="Q368" s="11">
        <f t="shared" si="192"/>
        <v>0</v>
      </c>
      <c r="R368" s="11">
        <f t="shared" si="192"/>
        <v>0</v>
      </c>
      <c r="S368" s="11">
        <f t="shared" si="172"/>
        <v>0</v>
      </c>
      <c r="T368" s="11">
        <f t="shared" si="172"/>
        <v>4000</v>
      </c>
      <c r="U368" s="40">
        <f t="shared" si="174"/>
        <v>0.28000000000000003</v>
      </c>
      <c r="V368" s="11">
        <f t="shared" si="166"/>
        <v>8.9171974522293009</v>
      </c>
      <c r="W368" s="11">
        <f t="shared" si="166"/>
        <v>3333333.333333333</v>
      </c>
      <c r="X368" s="11">
        <f t="shared" si="166"/>
        <v>66666.666666666657</v>
      </c>
      <c r="Y368" s="11">
        <f t="shared" si="166"/>
        <v>100000</v>
      </c>
      <c r="Z368" s="11">
        <f t="shared" si="166"/>
        <v>1.5000000000000002</v>
      </c>
      <c r="AA368" s="11">
        <f t="shared" si="166"/>
        <v>28.867513459481287</v>
      </c>
      <c r="AB368" s="11">
        <f t="shared" ref="AB368:AQ413" si="195">IF($A368="x",CF368,"")</f>
        <v>4000</v>
      </c>
      <c r="AC368" s="11">
        <f t="shared" si="195"/>
        <v>4000</v>
      </c>
      <c r="AD368" s="11">
        <f t="shared" si="195"/>
        <v>533333.33333333326</v>
      </c>
      <c r="AE368" s="11">
        <f t="shared" si="193"/>
        <v>26666.666666666664</v>
      </c>
      <c r="AF368" s="11">
        <f t="shared" si="193"/>
        <v>40000</v>
      </c>
      <c r="AG368" s="11">
        <f t="shared" si="193"/>
        <v>1.5000000000000002</v>
      </c>
      <c r="AH368" s="11">
        <f t="shared" si="193"/>
        <v>11.547005383792515</v>
      </c>
      <c r="AI368" s="11">
        <f t="shared" si="193"/>
        <v>0</v>
      </c>
      <c r="AJ368" s="11">
        <f t="shared" si="193"/>
        <v>0</v>
      </c>
      <c r="AK368" s="11">
        <f t="shared" si="193"/>
        <v>0</v>
      </c>
      <c r="AL368" s="11">
        <f t="shared" si="193"/>
        <v>0</v>
      </c>
      <c r="AM368" s="11">
        <f t="shared" si="193"/>
        <v>0</v>
      </c>
      <c r="AN368" s="11">
        <f t="shared" si="193"/>
        <v>0</v>
      </c>
      <c r="AO368" s="11">
        <f t="shared" si="193"/>
        <v>0</v>
      </c>
      <c r="AP368" s="11">
        <f t="shared" si="191"/>
        <v>0</v>
      </c>
      <c r="AQ368" s="11">
        <f t="shared" si="191"/>
        <v>0</v>
      </c>
      <c r="AR368" s="11">
        <f t="shared" si="191"/>
        <v>0</v>
      </c>
      <c r="AS368" s="11">
        <f t="shared" si="191"/>
        <v>0</v>
      </c>
      <c r="AT368" s="11">
        <f t="shared" si="191"/>
        <v>0</v>
      </c>
      <c r="AU368" s="11">
        <f t="shared" si="191"/>
        <v>0</v>
      </c>
      <c r="AV368" s="11">
        <f t="shared" si="171"/>
        <v>0</v>
      </c>
      <c r="AW368" s="11">
        <f t="shared" si="171"/>
        <v>0</v>
      </c>
      <c r="AX368" s="11">
        <f t="shared" si="171"/>
        <v>0</v>
      </c>
      <c r="AY368" s="11">
        <f t="shared" si="171"/>
        <v>0</v>
      </c>
      <c r="AZ368" s="11">
        <f t="shared" si="171"/>
        <v>0</v>
      </c>
      <c r="BA368" s="11">
        <f t="shared" si="171"/>
        <v>0</v>
      </c>
      <c r="BB368" s="11">
        <f t="shared" si="171"/>
        <v>0</v>
      </c>
      <c r="BC368" s="11">
        <f t="shared" si="169"/>
        <v>0</v>
      </c>
      <c r="BD368" s="11">
        <f t="shared" si="169"/>
        <v>0</v>
      </c>
      <c r="BE368" s="11">
        <f t="shared" si="169"/>
        <v>0</v>
      </c>
      <c r="BF368" s="15" t="str">
        <f t="shared" si="175"/>
        <v>ČSN 42 5522</v>
      </c>
      <c r="BG368" s="42">
        <v>31.4</v>
      </c>
      <c r="BH368" s="17">
        <f t="shared" si="176"/>
        <v>100</v>
      </c>
      <c r="BI368" s="17">
        <f t="shared" si="177"/>
        <v>40</v>
      </c>
      <c r="BX368" s="18">
        <f t="shared" si="194"/>
        <v>4000</v>
      </c>
      <c r="BY368" s="42">
        <v>0.28000000000000003</v>
      </c>
      <c r="BZ368" s="43">
        <f t="shared" si="178"/>
        <v>8.9171974522293009</v>
      </c>
      <c r="CA368" s="18">
        <f t="shared" si="183"/>
        <v>3333333.333333333</v>
      </c>
      <c r="CB368" s="18">
        <f t="shared" si="184"/>
        <v>66666.666666666657</v>
      </c>
      <c r="CC368" s="18">
        <f t="shared" si="185"/>
        <v>100000</v>
      </c>
      <c r="CD368" s="25">
        <f t="shared" si="179"/>
        <v>1.5000000000000002</v>
      </c>
      <c r="CE368" s="26">
        <f t="shared" si="180"/>
        <v>28.867513459481287</v>
      </c>
      <c r="CF368" s="18">
        <f t="shared" si="181"/>
        <v>4000</v>
      </c>
      <c r="CG368" s="18">
        <f t="shared" si="186"/>
        <v>4000</v>
      </c>
      <c r="CH368" s="18">
        <f t="shared" si="187"/>
        <v>533333.33333333326</v>
      </c>
      <c r="CI368" s="18">
        <f t="shared" si="188"/>
        <v>26666.666666666664</v>
      </c>
      <c r="CJ368" s="18">
        <f t="shared" si="189"/>
        <v>40000</v>
      </c>
      <c r="CK368" s="25">
        <f t="shared" si="182"/>
        <v>1.5000000000000002</v>
      </c>
      <c r="CL368" s="26">
        <f t="shared" si="190"/>
        <v>11.547005383792515</v>
      </c>
      <c r="DJ368" s="20" t="s">
        <v>317</v>
      </c>
    </row>
    <row r="369" spans="1:114" x14ac:dyDescent="0.2">
      <c r="A369" s="15" t="s">
        <v>105</v>
      </c>
      <c r="B369" s="10" t="s">
        <v>469</v>
      </c>
      <c r="C369" s="11">
        <f t="shared" si="173"/>
        <v>39.25</v>
      </c>
      <c r="D369" s="11">
        <f t="shared" si="170"/>
        <v>100</v>
      </c>
      <c r="E369" s="11">
        <f t="shared" si="170"/>
        <v>50</v>
      </c>
      <c r="F369" s="11">
        <f t="shared" si="170"/>
        <v>0</v>
      </c>
      <c r="G369" s="11">
        <f t="shared" si="170"/>
        <v>0</v>
      </c>
      <c r="H369" s="11">
        <f t="shared" si="170"/>
        <v>0</v>
      </c>
      <c r="I369" s="11">
        <f t="shared" si="170"/>
        <v>0</v>
      </c>
      <c r="J369" s="11">
        <f t="shared" si="192"/>
        <v>0</v>
      </c>
      <c r="K369" s="11">
        <f t="shared" si="192"/>
        <v>0</v>
      </c>
      <c r="L369" s="11">
        <f t="shared" si="192"/>
        <v>0</v>
      </c>
      <c r="M369" s="11">
        <f t="shared" si="192"/>
        <v>0</v>
      </c>
      <c r="N369" s="11">
        <f t="shared" si="192"/>
        <v>0</v>
      </c>
      <c r="O369" s="11">
        <f t="shared" si="192"/>
        <v>0</v>
      </c>
      <c r="P369" s="11">
        <f t="shared" si="192"/>
        <v>0</v>
      </c>
      <c r="Q369" s="11">
        <f t="shared" si="192"/>
        <v>0</v>
      </c>
      <c r="R369" s="11">
        <f t="shared" si="192"/>
        <v>0</v>
      </c>
      <c r="S369" s="11">
        <f t="shared" si="172"/>
        <v>0</v>
      </c>
      <c r="T369" s="11">
        <f t="shared" si="172"/>
        <v>5000</v>
      </c>
      <c r="U369" s="40">
        <f t="shared" si="174"/>
        <v>0.3</v>
      </c>
      <c r="V369" s="11">
        <f t="shared" ref="V369:AA411" si="196">IF($A369="x",BZ369,"")</f>
        <v>7.6433121019108281</v>
      </c>
      <c r="W369" s="11">
        <f t="shared" si="196"/>
        <v>4166666.666666666</v>
      </c>
      <c r="X369" s="11">
        <f t="shared" si="196"/>
        <v>83333.333333333328</v>
      </c>
      <c r="Y369" s="11">
        <f t="shared" si="196"/>
        <v>125000</v>
      </c>
      <c r="Z369" s="11">
        <f t="shared" si="196"/>
        <v>1.5</v>
      </c>
      <c r="AA369" s="11">
        <f t="shared" si="196"/>
        <v>28.867513459481287</v>
      </c>
      <c r="AB369" s="11">
        <f t="shared" si="195"/>
        <v>5000</v>
      </c>
      <c r="AC369" s="11">
        <f t="shared" si="195"/>
        <v>5000</v>
      </c>
      <c r="AD369" s="11">
        <f t="shared" si="195"/>
        <v>1041666.6666666665</v>
      </c>
      <c r="AE369" s="11">
        <f t="shared" si="193"/>
        <v>41666.666666666664</v>
      </c>
      <c r="AF369" s="11">
        <f t="shared" si="193"/>
        <v>62500</v>
      </c>
      <c r="AG369" s="11">
        <f t="shared" si="193"/>
        <v>1.5</v>
      </c>
      <c r="AH369" s="11">
        <f t="shared" si="193"/>
        <v>14.433756729740644</v>
      </c>
      <c r="AI369" s="11">
        <f t="shared" si="193"/>
        <v>0</v>
      </c>
      <c r="AJ369" s="11">
        <f t="shared" si="193"/>
        <v>0</v>
      </c>
      <c r="AK369" s="11">
        <f t="shared" si="193"/>
        <v>0</v>
      </c>
      <c r="AL369" s="11">
        <f t="shared" si="193"/>
        <v>0</v>
      </c>
      <c r="AM369" s="11">
        <f t="shared" si="193"/>
        <v>0</v>
      </c>
      <c r="AN369" s="11">
        <f t="shared" si="193"/>
        <v>0</v>
      </c>
      <c r="AO369" s="11">
        <f t="shared" si="193"/>
        <v>0</v>
      </c>
      <c r="AP369" s="11">
        <f t="shared" si="191"/>
        <v>0</v>
      </c>
      <c r="AQ369" s="11">
        <f t="shared" si="191"/>
        <v>0</v>
      </c>
      <c r="AR369" s="11">
        <f t="shared" si="191"/>
        <v>0</v>
      </c>
      <c r="AS369" s="11">
        <f t="shared" si="191"/>
        <v>0</v>
      </c>
      <c r="AT369" s="11">
        <f t="shared" si="191"/>
        <v>0</v>
      </c>
      <c r="AU369" s="11">
        <f t="shared" si="191"/>
        <v>0</v>
      </c>
      <c r="AV369" s="11">
        <f t="shared" si="171"/>
        <v>0</v>
      </c>
      <c r="AW369" s="11">
        <f t="shared" si="171"/>
        <v>0</v>
      </c>
      <c r="AX369" s="11">
        <f t="shared" si="171"/>
        <v>0</v>
      </c>
      <c r="AY369" s="11">
        <f t="shared" si="171"/>
        <v>0</v>
      </c>
      <c r="AZ369" s="11">
        <f t="shared" si="171"/>
        <v>0</v>
      </c>
      <c r="BA369" s="11">
        <f t="shared" si="171"/>
        <v>0</v>
      </c>
      <c r="BB369" s="11">
        <f t="shared" si="171"/>
        <v>0</v>
      </c>
      <c r="BC369" s="11">
        <f t="shared" si="169"/>
        <v>0</v>
      </c>
      <c r="BD369" s="11">
        <f t="shared" si="169"/>
        <v>0</v>
      </c>
      <c r="BE369" s="11">
        <f t="shared" si="169"/>
        <v>0</v>
      </c>
      <c r="BF369" s="15" t="str">
        <f t="shared" si="175"/>
        <v>ČSN 42 5522</v>
      </c>
      <c r="BG369" s="42">
        <v>39.25</v>
      </c>
      <c r="BH369" s="17">
        <f t="shared" si="176"/>
        <v>100</v>
      </c>
      <c r="BI369" s="17">
        <f t="shared" si="177"/>
        <v>50</v>
      </c>
      <c r="BX369" s="18">
        <f t="shared" si="194"/>
        <v>5000</v>
      </c>
      <c r="BY369" s="42">
        <v>0.3</v>
      </c>
      <c r="BZ369" s="43">
        <f t="shared" si="178"/>
        <v>7.6433121019108281</v>
      </c>
      <c r="CA369" s="18">
        <f t="shared" si="183"/>
        <v>4166666.666666666</v>
      </c>
      <c r="CB369" s="18">
        <f t="shared" si="184"/>
        <v>83333.333333333328</v>
      </c>
      <c r="CC369" s="18">
        <f t="shared" si="185"/>
        <v>125000</v>
      </c>
      <c r="CD369" s="25">
        <f t="shared" si="179"/>
        <v>1.5</v>
      </c>
      <c r="CE369" s="26">
        <f t="shared" si="180"/>
        <v>28.867513459481287</v>
      </c>
      <c r="CF369" s="18">
        <f t="shared" si="181"/>
        <v>5000</v>
      </c>
      <c r="CG369" s="18">
        <f t="shared" si="186"/>
        <v>5000</v>
      </c>
      <c r="CH369" s="18">
        <f t="shared" si="187"/>
        <v>1041666.6666666665</v>
      </c>
      <c r="CI369" s="18">
        <f t="shared" si="188"/>
        <v>41666.666666666664</v>
      </c>
      <c r="CJ369" s="18">
        <f t="shared" si="189"/>
        <v>62500</v>
      </c>
      <c r="CK369" s="25">
        <f t="shared" si="182"/>
        <v>1.5</v>
      </c>
      <c r="CL369" s="26">
        <f t="shared" si="190"/>
        <v>14.433756729740644</v>
      </c>
      <c r="DJ369" s="20" t="s">
        <v>317</v>
      </c>
    </row>
    <row r="370" spans="1:114" x14ac:dyDescent="0.2">
      <c r="A370" s="15" t="s">
        <v>105</v>
      </c>
      <c r="B370" s="10" t="s">
        <v>470</v>
      </c>
      <c r="C370" s="11">
        <f t="shared" si="173"/>
        <v>47.1</v>
      </c>
      <c r="D370" s="11">
        <f t="shared" si="170"/>
        <v>100</v>
      </c>
      <c r="E370" s="11">
        <f t="shared" si="170"/>
        <v>60</v>
      </c>
      <c r="F370" s="11">
        <f t="shared" si="170"/>
        <v>0</v>
      </c>
      <c r="G370" s="11">
        <f t="shared" si="170"/>
        <v>0</v>
      </c>
      <c r="H370" s="11">
        <f t="shared" si="170"/>
        <v>0</v>
      </c>
      <c r="I370" s="11">
        <f t="shared" si="170"/>
        <v>0</v>
      </c>
      <c r="J370" s="11">
        <f t="shared" si="192"/>
        <v>0</v>
      </c>
      <c r="K370" s="11">
        <f t="shared" si="192"/>
        <v>0</v>
      </c>
      <c r="L370" s="11">
        <f t="shared" si="192"/>
        <v>0</v>
      </c>
      <c r="M370" s="11">
        <f t="shared" si="192"/>
        <v>0</v>
      </c>
      <c r="N370" s="11">
        <f t="shared" si="192"/>
        <v>0</v>
      </c>
      <c r="O370" s="11">
        <f t="shared" si="192"/>
        <v>0</v>
      </c>
      <c r="P370" s="11">
        <f t="shared" si="192"/>
        <v>0</v>
      </c>
      <c r="Q370" s="11">
        <f t="shared" si="192"/>
        <v>0</v>
      </c>
      <c r="R370" s="11">
        <f t="shared" si="192"/>
        <v>0</v>
      </c>
      <c r="S370" s="11">
        <f t="shared" si="172"/>
        <v>0</v>
      </c>
      <c r="T370" s="11">
        <f t="shared" si="172"/>
        <v>6000</v>
      </c>
      <c r="U370" s="40">
        <f t="shared" si="174"/>
        <v>0.32</v>
      </c>
      <c r="V370" s="11">
        <f t="shared" si="196"/>
        <v>6.794055201698515</v>
      </c>
      <c r="W370" s="11">
        <f t="shared" si="196"/>
        <v>5000000</v>
      </c>
      <c r="X370" s="11">
        <f t="shared" si="196"/>
        <v>100000</v>
      </c>
      <c r="Y370" s="11">
        <f t="shared" si="196"/>
        <v>150000</v>
      </c>
      <c r="Z370" s="11">
        <f t="shared" si="196"/>
        <v>1.5</v>
      </c>
      <c r="AA370" s="11">
        <f t="shared" si="196"/>
        <v>28.867513459481287</v>
      </c>
      <c r="AB370" s="11">
        <f t="shared" si="195"/>
        <v>6000</v>
      </c>
      <c r="AC370" s="11">
        <f t="shared" si="195"/>
        <v>6000</v>
      </c>
      <c r="AD370" s="11">
        <f t="shared" si="195"/>
        <v>1799999.9999999998</v>
      </c>
      <c r="AE370" s="11">
        <f t="shared" si="193"/>
        <v>59999.999999999993</v>
      </c>
      <c r="AF370" s="11">
        <f t="shared" si="193"/>
        <v>90000</v>
      </c>
      <c r="AG370" s="11">
        <f t="shared" si="193"/>
        <v>1.5000000000000002</v>
      </c>
      <c r="AH370" s="11">
        <f t="shared" si="193"/>
        <v>17.320508075688771</v>
      </c>
      <c r="AI370" s="11">
        <f t="shared" si="193"/>
        <v>0</v>
      </c>
      <c r="AJ370" s="11">
        <f t="shared" si="193"/>
        <v>0</v>
      </c>
      <c r="AK370" s="11">
        <f t="shared" si="193"/>
        <v>0</v>
      </c>
      <c r="AL370" s="11">
        <f t="shared" si="193"/>
        <v>0</v>
      </c>
      <c r="AM370" s="11">
        <f t="shared" si="193"/>
        <v>0</v>
      </c>
      <c r="AN370" s="11">
        <f t="shared" si="193"/>
        <v>0</v>
      </c>
      <c r="AO370" s="11">
        <f t="shared" si="193"/>
        <v>0</v>
      </c>
      <c r="AP370" s="11">
        <f t="shared" si="191"/>
        <v>0</v>
      </c>
      <c r="AQ370" s="11">
        <f t="shared" si="191"/>
        <v>0</v>
      </c>
      <c r="AR370" s="11">
        <f t="shared" si="191"/>
        <v>0</v>
      </c>
      <c r="AS370" s="11">
        <f t="shared" si="191"/>
        <v>0</v>
      </c>
      <c r="AT370" s="11">
        <f t="shared" si="191"/>
        <v>0</v>
      </c>
      <c r="AU370" s="11">
        <f t="shared" si="191"/>
        <v>0</v>
      </c>
      <c r="AV370" s="11">
        <f t="shared" si="171"/>
        <v>0</v>
      </c>
      <c r="AW370" s="11">
        <f t="shared" si="171"/>
        <v>0</v>
      </c>
      <c r="AX370" s="11">
        <f t="shared" si="171"/>
        <v>0</v>
      </c>
      <c r="AY370" s="11">
        <f t="shared" si="171"/>
        <v>0</v>
      </c>
      <c r="AZ370" s="11">
        <f t="shared" si="171"/>
        <v>0</v>
      </c>
      <c r="BA370" s="11">
        <f t="shared" si="171"/>
        <v>0</v>
      </c>
      <c r="BB370" s="11">
        <f t="shared" si="171"/>
        <v>0</v>
      </c>
      <c r="BC370" s="11">
        <f t="shared" si="169"/>
        <v>0</v>
      </c>
      <c r="BD370" s="11">
        <f t="shared" si="169"/>
        <v>0</v>
      </c>
      <c r="BE370" s="11">
        <f t="shared" si="169"/>
        <v>0</v>
      </c>
      <c r="BF370" s="15" t="str">
        <f t="shared" si="175"/>
        <v>ČSN 42 5522</v>
      </c>
      <c r="BG370" s="42">
        <v>47.1</v>
      </c>
      <c r="BH370" s="17">
        <f t="shared" si="176"/>
        <v>100</v>
      </c>
      <c r="BI370" s="17">
        <f t="shared" si="177"/>
        <v>60</v>
      </c>
      <c r="BX370" s="18">
        <f t="shared" si="194"/>
        <v>6000</v>
      </c>
      <c r="BY370" s="42">
        <v>0.32</v>
      </c>
      <c r="BZ370" s="43">
        <f t="shared" si="178"/>
        <v>6.794055201698515</v>
      </c>
      <c r="CA370" s="18">
        <f t="shared" si="183"/>
        <v>5000000</v>
      </c>
      <c r="CB370" s="18">
        <f t="shared" si="184"/>
        <v>100000</v>
      </c>
      <c r="CC370" s="18">
        <f t="shared" si="185"/>
        <v>150000</v>
      </c>
      <c r="CD370" s="25">
        <f t="shared" si="179"/>
        <v>1.5</v>
      </c>
      <c r="CE370" s="26">
        <f t="shared" si="180"/>
        <v>28.867513459481287</v>
      </c>
      <c r="CF370" s="18">
        <f t="shared" si="181"/>
        <v>6000</v>
      </c>
      <c r="CG370" s="18">
        <f t="shared" si="186"/>
        <v>6000</v>
      </c>
      <c r="CH370" s="18">
        <f t="shared" si="187"/>
        <v>1799999.9999999998</v>
      </c>
      <c r="CI370" s="18">
        <f t="shared" si="188"/>
        <v>59999.999999999993</v>
      </c>
      <c r="CJ370" s="18">
        <f t="shared" si="189"/>
        <v>90000</v>
      </c>
      <c r="CK370" s="25">
        <f t="shared" si="182"/>
        <v>1.5000000000000002</v>
      </c>
      <c r="CL370" s="26">
        <f t="shared" si="190"/>
        <v>17.320508075688771</v>
      </c>
      <c r="DJ370" s="20" t="s">
        <v>317</v>
      </c>
    </row>
    <row r="371" spans="1:114" x14ac:dyDescent="0.2">
      <c r="A371" s="15" t="s">
        <v>105</v>
      </c>
      <c r="B371" s="10" t="s">
        <v>471</v>
      </c>
      <c r="C371" s="11">
        <f t="shared" si="173"/>
        <v>4.3174999999999999</v>
      </c>
      <c r="D371" s="11">
        <f t="shared" si="170"/>
        <v>110</v>
      </c>
      <c r="E371" s="11">
        <f t="shared" si="170"/>
        <v>5</v>
      </c>
      <c r="F371" s="11">
        <f t="shared" si="170"/>
        <v>0</v>
      </c>
      <c r="G371" s="11">
        <f t="shared" si="170"/>
        <v>0</v>
      </c>
      <c r="H371" s="11">
        <f t="shared" si="170"/>
        <v>0</v>
      </c>
      <c r="I371" s="11">
        <f t="shared" si="170"/>
        <v>0</v>
      </c>
      <c r="J371" s="11">
        <f t="shared" si="192"/>
        <v>0</v>
      </c>
      <c r="K371" s="11">
        <f t="shared" si="192"/>
        <v>0</v>
      </c>
      <c r="L371" s="11">
        <f t="shared" si="192"/>
        <v>0</v>
      </c>
      <c r="M371" s="11">
        <f t="shared" si="192"/>
        <v>0</v>
      </c>
      <c r="N371" s="11">
        <f t="shared" si="192"/>
        <v>0</v>
      </c>
      <c r="O371" s="11">
        <f t="shared" si="192"/>
        <v>0</v>
      </c>
      <c r="P371" s="11">
        <f t="shared" si="192"/>
        <v>0</v>
      </c>
      <c r="Q371" s="11">
        <f t="shared" si="192"/>
        <v>0</v>
      </c>
      <c r="R371" s="11">
        <f t="shared" si="192"/>
        <v>0</v>
      </c>
      <c r="S371" s="11">
        <f t="shared" si="172"/>
        <v>0</v>
      </c>
      <c r="T371" s="11">
        <f t="shared" si="172"/>
        <v>550</v>
      </c>
      <c r="U371" s="40">
        <f t="shared" si="174"/>
        <v>0.23</v>
      </c>
      <c r="V371" s="11">
        <f t="shared" si="196"/>
        <v>53.271569195136088</v>
      </c>
      <c r="W371" s="11">
        <f t="shared" si="196"/>
        <v>554583.33333333326</v>
      </c>
      <c r="X371" s="11">
        <f t="shared" si="196"/>
        <v>10083.333333333332</v>
      </c>
      <c r="Y371" s="11">
        <f t="shared" si="196"/>
        <v>15125</v>
      </c>
      <c r="Z371" s="11">
        <f t="shared" si="196"/>
        <v>1.5000000000000002</v>
      </c>
      <c r="AA371" s="11">
        <f t="shared" si="196"/>
        <v>31.754264805429415</v>
      </c>
      <c r="AB371" s="11">
        <f t="shared" si="195"/>
        <v>550</v>
      </c>
      <c r="AC371" s="11">
        <f t="shared" si="195"/>
        <v>550</v>
      </c>
      <c r="AD371" s="11">
        <f t="shared" si="195"/>
        <v>1145.8333333333333</v>
      </c>
      <c r="AE371" s="11">
        <f t="shared" si="193"/>
        <v>458.33333333333331</v>
      </c>
      <c r="AF371" s="11">
        <f t="shared" si="193"/>
        <v>687.5</v>
      </c>
      <c r="AG371" s="11">
        <f t="shared" si="193"/>
        <v>1.5</v>
      </c>
      <c r="AH371" s="11">
        <f t="shared" si="193"/>
        <v>1.4433756729740643</v>
      </c>
      <c r="AI371" s="11">
        <f t="shared" si="193"/>
        <v>0</v>
      </c>
      <c r="AJ371" s="11">
        <f t="shared" si="193"/>
        <v>0</v>
      </c>
      <c r="AK371" s="11">
        <f t="shared" si="193"/>
        <v>0</v>
      </c>
      <c r="AL371" s="11">
        <f t="shared" si="193"/>
        <v>0</v>
      </c>
      <c r="AM371" s="11">
        <f t="shared" si="193"/>
        <v>0</v>
      </c>
      <c r="AN371" s="11">
        <f t="shared" si="193"/>
        <v>0</v>
      </c>
      <c r="AO371" s="11">
        <f t="shared" si="193"/>
        <v>0</v>
      </c>
      <c r="AP371" s="11">
        <f t="shared" si="191"/>
        <v>0</v>
      </c>
      <c r="AQ371" s="11">
        <f t="shared" si="191"/>
        <v>0</v>
      </c>
      <c r="AR371" s="11">
        <f t="shared" si="191"/>
        <v>0</v>
      </c>
      <c r="AS371" s="11">
        <f t="shared" si="191"/>
        <v>0</v>
      </c>
      <c r="AT371" s="11">
        <f t="shared" si="191"/>
        <v>0</v>
      </c>
      <c r="AU371" s="11">
        <f t="shared" si="191"/>
        <v>0</v>
      </c>
      <c r="AV371" s="11">
        <f t="shared" si="171"/>
        <v>0</v>
      </c>
      <c r="AW371" s="11">
        <f t="shared" si="171"/>
        <v>0</v>
      </c>
      <c r="AX371" s="11">
        <f t="shared" si="171"/>
        <v>0</v>
      </c>
      <c r="AY371" s="11">
        <f t="shared" si="171"/>
        <v>0</v>
      </c>
      <c r="AZ371" s="11">
        <f t="shared" si="171"/>
        <v>0</v>
      </c>
      <c r="BA371" s="11">
        <f t="shared" si="171"/>
        <v>0</v>
      </c>
      <c r="BB371" s="11">
        <f t="shared" si="171"/>
        <v>0</v>
      </c>
      <c r="BC371" s="11">
        <f t="shared" si="169"/>
        <v>0</v>
      </c>
      <c r="BD371" s="11">
        <f t="shared" si="169"/>
        <v>0</v>
      </c>
      <c r="BE371" s="11">
        <f t="shared" si="169"/>
        <v>0</v>
      </c>
      <c r="BF371" s="15" t="str">
        <f t="shared" si="175"/>
        <v>ČSN 42 5522</v>
      </c>
      <c r="BG371" s="42">
        <v>4.3174999999999999</v>
      </c>
      <c r="BH371" s="17">
        <f t="shared" si="176"/>
        <v>110</v>
      </c>
      <c r="BI371" s="17">
        <f t="shared" si="177"/>
        <v>5</v>
      </c>
      <c r="BX371" s="18">
        <f t="shared" si="194"/>
        <v>550</v>
      </c>
      <c r="BY371" s="42">
        <v>0.23</v>
      </c>
      <c r="BZ371" s="43">
        <f t="shared" si="178"/>
        <v>53.271569195136088</v>
      </c>
      <c r="CA371" s="18">
        <f t="shared" si="183"/>
        <v>554583.33333333326</v>
      </c>
      <c r="CB371" s="18">
        <f t="shared" si="184"/>
        <v>10083.333333333332</v>
      </c>
      <c r="CC371" s="18">
        <f t="shared" si="185"/>
        <v>15125</v>
      </c>
      <c r="CD371" s="25">
        <f t="shared" si="179"/>
        <v>1.5000000000000002</v>
      </c>
      <c r="CE371" s="26">
        <f t="shared" si="180"/>
        <v>31.754264805429415</v>
      </c>
      <c r="CF371" s="18">
        <f t="shared" si="181"/>
        <v>550</v>
      </c>
      <c r="CG371" s="18">
        <f t="shared" si="186"/>
        <v>550</v>
      </c>
      <c r="CH371" s="18">
        <f t="shared" si="187"/>
        <v>1145.8333333333333</v>
      </c>
      <c r="CI371" s="18">
        <f t="shared" si="188"/>
        <v>458.33333333333331</v>
      </c>
      <c r="CJ371" s="18">
        <f t="shared" si="189"/>
        <v>687.5</v>
      </c>
      <c r="CK371" s="25">
        <f t="shared" si="182"/>
        <v>1.5</v>
      </c>
      <c r="CL371" s="26">
        <f t="shared" si="190"/>
        <v>1.4433756729740643</v>
      </c>
      <c r="DJ371" s="20" t="s">
        <v>317</v>
      </c>
    </row>
    <row r="372" spans="1:114" x14ac:dyDescent="0.2">
      <c r="A372" s="15" t="s">
        <v>105</v>
      </c>
      <c r="B372" s="10" t="s">
        <v>472</v>
      </c>
      <c r="C372" s="11">
        <f t="shared" si="173"/>
        <v>5.181</v>
      </c>
      <c r="D372" s="11">
        <f t="shared" si="170"/>
        <v>110</v>
      </c>
      <c r="E372" s="11">
        <f t="shared" si="170"/>
        <v>6</v>
      </c>
      <c r="F372" s="11">
        <f t="shared" si="170"/>
        <v>0</v>
      </c>
      <c r="G372" s="11">
        <f t="shared" si="170"/>
        <v>0</v>
      </c>
      <c r="H372" s="11">
        <f t="shared" si="170"/>
        <v>0</v>
      </c>
      <c r="I372" s="11">
        <f t="shared" si="170"/>
        <v>0</v>
      </c>
      <c r="J372" s="11">
        <f t="shared" si="192"/>
        <v>0</v>
      </c>
      <c r="K372" s="11">
        <f t="shared" si="192"/>
        <v>0</v>
      </c>
      <c r="L372" s="11">
        <f t="shared" si="192"/>
        <v>0</v>
      </c>
      <c r="M372" s="11">
        <f t="shared" si="192"/>
        <v>0</v>
      </c>
      <c r="N372" s="11">
        <f t="shared" si="192"/>
        <v>0</v>
      </c>
      <c r="O372" s="11">
        <f t="shared" si="192"/>
        <v>0</v>
      </c>
      <c r="P372" s="11">
        <f t="shared" si="192"/>
        <v>0</v>
      </c>
      <c r="Q372" s="11">
        <f t="shared" si="192"/>
        <v>0</v>
      </c>
      <c r="R372" s="11">
        <f t="shared" si="192"/>
        <v>0</v>
      </c>
      <c r="S372" s="11">
        <f t="shared" si="172"/>
        <v>0</v>
      </c>
      <c r="T372" s="11">
        <f t="shared" si="172"/>
        <v>660</v>
      </c>
      <c r="U372" s="40">
        <f t="shared" si="174"/>
        <v>0.23200000000000001</v>
      </c>
      <c r="V372" s="11">
        <f t="shared" si="196"/>
        <v>44.779000193012934</v>
      </c>
      <c r="W372" s="11">
        <f t="shared" si="196"/>
        <v>665500</v>
      </c>
      <c r="X372" s="11">
        <f t="shared" si="196"/>
        <v>12100</v>
      </c>
      <c r="Y372" s="11">
        <f t="shared" si="196"/>
        <v>18150</v>
      </c>
      <c r="Z372" s="11">
        <f t="shared" si="196"/>
        <v>1.5</v>
      </c>
      <c r="AA372" s="11">
        <f t="shared" si="196"/>
        <v>31.754264805429418</v>
      </c>
      <c r="AB372" s="11">
        <f t="shared" si="195"/>
        <v>660</v>
      </c>
      <c r="AC372" s="11">
        <f t="shared" si="195"/>
        <v>660</v>
      </c>
      <c r="AD372" s="11">
        <f t="shared" si="195"/>
        <v>1979.9999999999998</v>
      </c>
      <c r="AE372" s="11">
        <f t="shared" si="193"/>
        <v>660</v>
      </c>
      <c r="AF372" s="11">
        <f t="shared" si="193"/>
        <v>990</v>
      </c>
      <c r="AG372" s="11">
        <f t="shared" si="193"/>
        <v>1.5</v>
      </c>
      <c r="AH372" s="11">
        <f t="shared" si="193"/>
        <v>1.7320508075688772</v>
      </c>
      <c r="AI372" s="11">
        <f t="shared" si="193"/>
        <v>0</v>
      </c>
      <c r="AJ372" s="11">
        <f t="shared" si="193"/>
        <v>0</v>
      </c>
      <c r="AK372" s="11">
        <f t="shared" si="193"/>
        <v>0</v>
      </c>
      <c r="AL372" s="11">
        <f t="shared" si="193"/>
        <v>0</v>
      </c>
      <c r="AM372" s="11">
        <f t="shared" si="193"/>
        <v>0</v>
      </c>
      <c r="AN372" s="11">
        <f t="shared" si="193"/>
        <v>0</v>
      </c>
      <c r="AO372" s="11">
        <f t="shared" si="193"/>
        <v>0</v>
      </c>
      <c r="AP372" s="11">
        <f t="shared" si="191"/>
        <v>0</v>
      </c>
      <c r="AQ372" s="11">
        <f t="shared" si="191"/>
        <v>0</v>
      </c>
      <c r="AR372" s="11">
        <f t="shared" si="191"/>
        <v>0</v>
      </c>
      <c r="AS372" s="11">
        <f t="shared" si="191"/>
        <v>0</v>
      </c>
      <c r="AT372" s="11">
        <f t="shared" si="191"/>
        <v>0</v>
      </c>
      <c r="AU372" s="11">
        <f t="shared" si="191"/>
        <v>0</v>
      </c>
      <c r="AV372" s="11">
        <f t="shared" si="171"/>
        <v>0</v>
      </c>
      <c r="AW372" s="11">
        <f t="shared" si="171"/>
        <v>0</v>
      </c>
      <c r="AX372" s="11">
        <f t="shared" si="171"/>
        <v>0</v>
      </c>
      <c r="AY372" s="11">
        <f t="shared" si="171"/>
        <v>0</v>
      </c>
      <c r="AZ372" s="11">
        <f t="shared" si="171"/>
        <v>0</v>
      </c>
      <c r="BA372" s="11">
        <f t="shared" si="171"/>
        <v>0</v>
      </c>
      <c r="BB372" s="11">
        <f t="shared" si="171"/>
        <v>0</v>
      </c>
      <c r="BC372" s="11">
        <f t="shared" si="169"/>
        <v>0</v>
      </c>
      <c r="BD372" s="11">
        <f t="shared" si="169"/>
        <v>0</v>
      </c>
      <c r="BE372" s="11">
        <f t="shared" si="169"/>
        <v>0</v>
      </c>
      <c r="BF372" s="15" t="str">
        <f t="shared" si="175"/>
        <v>ČSN 42 5522</v>
      </c>
      <c r="BG372" s="42">
        <v>5.181</v>
      </c>
      <c r="BH372" s="17">
        <f t="shared" si="176"/>
        <v>110</v>
      </c>
      <c r="BI372" s="17">
        <f t="shared" si="177"/>
        <v>6</v>
      </c>
      <c r="BX372" s="18">
        <f t="shared" si="194"/>
        <v>660</v>
      </c>
      <c r="BY372" s="42">
        <v>0.23200000000000001</v>
      </c>
      <c r="BZ372" s="43">
        <f t="shared" si="178"/>
        <v>44.779000193012934</v>
      </c>
      <c r="CA372" s="18">
        <f t="shared" si="183"/>
        <v>665500</v>
      </c>
      <c r="CB372" s="18">
        <f t="shared" si="184"/>
        <v>12100</v>
      </c>
      <c r="CC372" s="18">
        <f t="shared" si="185"/>
        <v>18150</v>
      </c>
      <c r="CD372" s="25">
        <f t="shared" si="179"/>
        <v>1.5</v>
      </c>
      <c r="CE372" s="26">
        <f t="shared" si="180"/>
        <v>31.754264805429418</v>
      </c>
      <c r="CF372" s="18">
        <f t="shared" si="181"/>
        <v>660</v>
      </c>
      <c r="CG372" s="18">
        <f t="shared" si="186"/>
        <v>660</v>
      </c>
      <c r="CH372" s="18">
        <f t="shared" si="187"/>
        <v>1979.9999999999998</v>
      </c>
      <c r="CI372" s="18">
        <f t="shared" si="188"/>
        <v>660</v>
      </c>
      <c r="CJ372" s="18">
        <f t="shared" si="189"/>
        <v>990</v>
      </c>
      <c r="CK372" s="25">
        <f t="shared" si="182"/>
        <v>1.5</v>
      </c>
      <c r="CL372" s="26">
        <f t="shared" si="190"/>
        <v>1.7320508075688772</v>
      </c>
      <c r="DJ372" s="20" t="s">
        <v>317</v>
      </c>
    </row>
    <row r="373" spans="1:114" x14ac:dyDescent="0.2">
      <c r="A373" s="15" t="s">
        <v>105</v>
      </c>
      <c r="B373" s="10" t="s">
        <v>473</v>
      </c>
      <c r="C373" s="11">
        <f t="shared" si="173"/>
        <v>6.0445000000000002</v>
      </c>
      <c r="D373" s="11">
        <f t="shared" si="170"/>
        <v>110</v>
      </c>
      <c r="E373" s="11">
        <f t="shared" si="170"/>
        <v>7</v>
      </c>
      <c r="F373" s="11">
        <f t="shared" si="170"/>
        <v>0</v>
      </c>
      <c r="G373" s="11">
        <f t="shared" si="170"/>
        <v>0</v>
      </c>
      <c r="H373" s="11">
        <f t="shared" si="170"/>
        <v>0</v>
      </c>
      <c r="I373" s="11">
        <f t="shared" si="170"/>
        <v>0</v>
      </c>
      <c r="J373" s="11">
        <f t="shared" si="192"/>
        <v>0</v>
      </c>
      <c r="K373" s="11">
        <f t="shared" si="192"/>
        <v>0</v>
      </c>
      <c r="L373" s="11">
        <f t="shared" si="192"/>
        <v>0</v>
      </c>
      <c r="M373" s="11">
        <f t="shared" si="192"/>
        <v>0</v>
      </c>
      <c r="N373" s="11">
        <f t="shared" si="192"/>
        <v>0</v>
      </c>
      <c r="O373" s="11">
        <f t="shared" si="192"/>
        <v>0</v>
      </c>
      <c r="P373" s="11">
        <f t="shared" si="192"/>
        <v>0</v>
      </c>
      <c r="Q373" s="11">
        <f t="shared" si="192"/>
        <v>0</v>
      </c>
      <c r="R373" s="11">
        <f t="shared" si="192"/>
        <v>0</v>
      </c>
      <c r="S373" s="11">
        <f t="shared" si="172"/>
        <v>0</v>
      </c>
      <c r="T373" s="11">
        <f t="shared" si="172"/>
        <v>770</v>
      </c>
      <c r="U373" s="40">
        <f t="shared" si="174"/>
        <v>0.23400000000000001</v>
      </c>
      <c r="V373" s="11">
        <f t="shared" si="196"/>
        <v>38.712879477210691</v>
      </c>
      <c r="W373" s="11">
        <f t="shared" si="196"/>
        <v>776416.66666666651</v>
      </c>
      <c r="X373" s="11">
        <f t="shared" si="196"/>
        <v>14116.666666666664</v>
      </c>
      <c r="Y373" s="11">
        <f t="shared" si="196"/>
        <v>21175</v>
      </c>
      <c r="Z373" s="11">
        <f t="shared" si="196"/>
        <v>1.5000000000000002</v>
      </c>
      <c r="AA373" s="11">
        <f t="shared" si="196"/>
        <v>31.754264805429415</v>
      </c>
      <c r="AB373" s="11">
        <f t="shared" si="195"/>
        <v>770</v>
      </c>
      <c r="AC373" s="11">
        <f t="shared" si="195"/>
        <v>770</v>
      </c>
      <c r="AD373" s="11">
        <f t="shared" si="195"/>
        <v>3144.1666666666665</v>
      </c>
      <c r="AE373" s="11">
        <f t="shared" si="193"/>
        <v>898.33333333333326</v>
      </c>
      <c r="AF373" s="11">
        <f t="shared" si="193"/>
        <v>1347.5</v>
      </c>
      <c r="AG373" s="11">
        <f t="shared" si="193"/>
        <v>1.5000000000000002</v>
      </c>
      <c r="AH373" s="11">
        <f t="shared" si="193"/>
        <v>2.0207259421636903</v>
      </c>
      <c r="AI373" s="11">
        <f t="shared" si="193"/>
        <v>0</v>
      </c>
      <c r="AJ373" s="11">
        <f t="shared" si="193"/>
        <v>0</v>
      </c>
      <c r="AK373" s="11">
        <f t="shared" si="193"/>
        <v>0</v>
      </c>
      <c r="AL373" s="11">
        <f t="shared" si="193"/>
        <v>0</v>
      </c>
      <c r="AM373" s="11">
        <f t="shared" si="193"/>
        <v>0</v>
      </c>
      <c r="AN373" s="11">
        <f t="shared" si="193"/>
        <v>0</v>
      </c>
      <c r="AO373" s="11">
        <f t="shared" si="193"/>
        <v>0</v>
      </c>
      <c r="AP373" s="11">
        <f t="shared" si="191"/>
        <v>0</v>
      </c>
      <c r="AQ373" s="11">
        <f t="shared" si="191"/>
        <v>0</v>
      </c>
      <c r="AR373" s="11">
        <f t="shared" si="191"/>
        <v>0</v>
      </c>
      <c r="AS373" s="11">
        <f t="shared" si="191"/>
        <v>0</v>
      </c>
      <c r="AT373" s="11">
        <f t="shared" si="191"/>
        <v>0</v>
      </c>
      <c r="AU373" s="11">
        <f t="shared" si="191"/>
        <v>0</v>
      </c>
      <c r="AV373" s="11">
        <f t="shared" si="171"/>
        <v>0</v>
      </c>
      <c r="AW373" s="11">
        <f t="shared" si="171"/>
        <v>0</v>
      </c>
      <c r="AX373" s="11">
        <f t="shared" si="171"/>
        <v>0</v>
      </c>
      <c r="AY373" s="11">
        <f t="shared" si="171"/>
        <v>0</v>
      </c>
      <c r="AZ373" s="11">
        <f t="shared" si="171"/>
        <v>0</v>
      </c>
      <c r="BA373" s="11">
        <f t="shared" si="171"/>
        <v>0</v>
      </c>
      <c r="BB373" s="11">
        <f t="shared" si="171"/>
        <v>0</v>
      </c>
      <c r="BC373" s="11">
        <f t="shared" si="169"/>
        <v>0</v>
      </c>
      <c r="BD373" s="11">
        <f t="shared" si="169"/>
        <v>0</v>
      </c>
      <c r="BE373" s="11">
        <f t="shared" si="169"/>
        <v>0</v>
      </c>
      <c r="BF373" s="15" t="str">
        <f t="shared" si="175"/>
        <v>ČSN 42 5522</v>
      </c>
      <c r="BG373" s="42">
        <v>6.0445000000000002</v>
      </c>
      <c r="BH373" s="17">
        <f t="shared" si="176"/>
        <v>110</v>
      </c>
      <c r="BI373" s="17">
        <f t="shared" si="177"/>
        <v>7</v>
      </c>
      <c r="BX373" s="18">
        <f t="shared" si="194"/>
        <v>770</v>
      </c>
      <c r="BY373" s="42">
        <v>0.23400000000000001</v>
      </c>
      <c r="BZ373" s="43">
        <f t="shared" si="178"/>
        <v>38.712879477210691</v>
      </c>
      <c r="CA373" s="18">
        <f t="shared" si="183"/>
        <v>776416.66666666651</v>
      </c>
      <c r="CB373" s="18">
        <f t="shared" si="184"/>
        <v>14116.666666666664</v>
      </c>
      <c r="CC373" s="18">
        <f t="shared" si="185"/>
        <v>21175</v>
      </c>
      <c r="CD373" s="25">
        <f t="shared" si="179"/>
        <v>1.5000000000000002</v>
      </c>
      <c r="CE373" s="26">
        <f t="shared" si="180"/>
        <v>31.754264805429415</v>
      </c>
      <c r="CF373" s="18">
        <f t="shared" si="181"/>
        <v>770</v>
      </c>
      <c r="CG373" s="18">
        <f t="shared" si="186"/>
        <v>770</v>
      </c>
      <c r="CH373" s="18">
        <f t="shared" si="187"/>
        <v>3144.1666666666665</v>
      </c>
      <c r="CI373" s="18">
        <f t="shared" si="188"/>
        <v>898.33333333333326</v>
      </c>
      <c r="CJ373" s="18">
        <f t="shared" si="189"/>
        <v>1347.5</v>
      </c>
      <c r="CK373" s="25">
        <f t="shared" si="182"/>
        <v>1.5000000000000002</v>
      </c>
      <c r="CL373" s="26">
        <f t="shared" si="190"/>
        <v>2.0207259421636903</v>
      </c>
      <c r="DJ373" s="20" t="s">
        <v>317</v>
      </c>
    </row>
    <row r="374" spans="1:114" x14ac:dyDescent="0.2">
      <c r="A374" s="15" t="s">
        <v>105</v>
      </c>
      <c r="B374" s="10" t="s">
        <v>474</v>
      </c>
      <c r="C374" s="11">
        <f t="shared" si="173"/>
        <v>6.9080000000000004</v>
      </c>
      <c r="D374" s="11">
        <f t="shared" si="170"/>
        <v>110</v>
      </c>
      <c r="E374" s="11">
        <f t="shared" si="170"/>
        <v>8</v>
      </c>
      <c r="F374" s="11">
        <f t="shared" si="170"/>
        <v>0</v>
      </c>
      <c r="G374" s="11">
        <f t="shared" si="170"/>
        <v>0</v>
      </c>
      <c r="H374" s="11">
        <f t="shared" si="170"/>
        <v>0</v>
      </c>
      <c r="I374" s="11">
        <f t="shared" si="170"/>
        <v>0</v>
      </c>
      <c r="J374" s="11">
        <f t="shared" si="192"/>
        <v>0</v>
      </c>
      <c r="K374" s="11">
        <f t="shared" si="192"/>
        <v>0</v>
      </c>
      <c r="L374" s="11">
        <f t="shared" si="192"/>
        <v>0</v>
      </c>
      <c r="M374" s="11">
        <f t="shared" si="192"/>
        <v>0</v>
      </c>
      <c r="N374" s="11">
        <f t="shared" si="192"/>
        <v>0</v>
      </c>
      <c r="O374" s="11">
        <f t="shared" si="192"/>
        <v>0</v>
      </c>
      <c r="P374" s="11">
        <f t="shared" si="192"/>
        <v>0</v>
      </c>
      <c r="Q374" s="11">
        <f t="shared" si="192"/>
        <v>0</v>
      </c>
      <c r="R374" s="11">
        <f t="shared" si="192"/>
        <v>0</v>
      </c>
      <c r="S374" s="11">
        <f t="shared" si="172"/>
        <v>0</v>
      </c>
      <c r="T374" s="11">
        <f t="shared" si="172"/>
        <v>880</v>
      </c>
      <c r="U374" s="40">
        <f t="shared" si="174"/>
        <v>0.23599999999999999</v>
      </c>
      <c r="V374" s="11">
        <f t="shared" si="196"/>
        <v>34.163288940359003</v>
      </c>
      <c r="W374" s="11">
        <f t="shared" si="196"/>
        <v>887333.33333333326</v>
      </c>
      <c r="X374" s="11">
        <f t="shared" si="196"/>
        <v>16133.333333333332</v>
      </c>
      <c r="Y374" s="11">
        <f t="shared" si="196"/>
        <v>24200</v>
      </c>
      <c r="Z374" s="11">
        <f t="shared" si="196"/>
        <v>1.5000000000000002</v>
      </c>
      <c r="AA374" s="11">
        <f t="shared" si="196"/>
        <v>31.754264805429415</v>
      </c>
      <c r="AB374" s="11">
        <f t="shared" si="195"/>
        <v>880</v>
      </c>
      <c r="AC374" s="11">
        <f t="shared" si="195"/>
        <v>880</v>
      </c>
      <c r="AD374" s="11">
        <f t="shared" si="195"/>
        <v>4693.333333333333</v>
      </c>
      <c r="AE374" s="11">
        <f t="shared" si="193"/>
        <v>1173.3333333333333</v>
      </c>
      <c r="AF374" s="11">
        <f t="shared" si="193"/>
        <v>1760</v>
      </c>
      <c r="AG374" s="11">
        <f t="shared" si="193"/>
        <v>1.5</v>
      </c>
      <c r="AH374" s="11">
        <f t="shared" si="193"/>
        <v>2.3094010767585029</v>
      </c>
      <c r="AI374" s="11">
        <f t="shared" si="193"/>
        <v>0</v>
      </c>
      <c r="AJ374" s="11">
        <f t="shared" si="193"/>
        <v>0</v>
      </c>
      <c r="AK374" s="11">
        <f t="shared" si="193"/>
        <v>0</v>
      </c>
      <c r="AL374" s="11">
        <f t="shared" si="193"/>
        <v>0</v>
      </c>
      <c r="AM374" s="11">
        <f t="shared" si="193"/>
        <v>0</v>
      </c>
      <c r="AN374" s="11">
        <f t="shared" si="193"/>
        <v>0</v>
      </c>
      <c r="AO374" s="11">
        <f t="shared" si="193"/>
        <v>0</v>
      </c>
      <c r="AP374" s="11">
        <f t="shared" si="191"/>
        <v>0</v>
      </c>
      <c r="AQ374" s="11">
        <f t="shared" si="191"/>
        <v>0</v>
      </c>
      <c r="AR374" s="11">
        <f t="shared" si="191"/>
        <v>0</v>
      </c>
      <c r="AS374" s="11">
        <f t="shared" si="191"/>
        <v>0</v>
      </c>
      <c r="AT374" s="11">
        <f t="shared" si="191"/>
        <v>0</v>
      </c>
      <c r="AU374" s="11">
        <f t="shared" si="191"/>
        <v>0</v>
      </c>
      <c r="AV374" s="11">
        <f t="shared" si="171"/>
        <v>0</v>
      </c>
      <c r="AW374" s="11">
        <f t="shared" si="171"/>
        <v>0</v>
      </c>
      <c r="AX374" s="11">
        <f t="shared" si="171"/>
        <v>0</v>
      </c>
      <c r="AY374" s="11">
        <f t="shared" si="171"/>
        <v>0</v>
      </c>
      <c r="AZ374" s="11">
        <f t="shared" si="171"/>
        <v>0</v>
      </c>
      <c r="BA374" s="11">
        <f t="shared" si="171"/>
        <v>0</v>
      </c>
      <c r="BB374" s="11">
        <f t="shared" si="171"/>
        <v>0</v>
      </c>
      <c r="BC374" s="11">
        <f t="shared" si="169"/>
        <v>0</v>
      </c>
      <c r="BD374" s="11">
        <f t="shared" si="169"/>
        <v>0</v>
      </c>
      <c r="BE374" s="11">
        <f t="shared" si="169"/>
        <v>0</v>
      </c>
      <c r="BF374" s="15" t="str">
        <f t="shared" si="175"/>
        <v>ČSN 42 5522</v>
      </c>
      <c r="BG374" s="42">
        <v>6.9080000000000004</v>
      </c>
      <c r="BH374" s="17">
        <f t="shared" si="176"/>
        <v>110</v>
      </c>
      <c r="BI374" s="17">
        <f t="shared" si="177"/>
        <v>8</v>
      </c>
      <c r="BX374" s="18">
        <f t="shared" si="194"/>
        <v>880</v>
      </c>
      <c r="BY374" s="42">
        <v>0.23599999999999999</v>
      </c>
      <c r="BZ374" s="43">
        <f t="shared" si="178"/>
        <v>34.163288940359003</v>
      </c>
      <c r="CA374" s="18">
        <f t="shared" si="183"/>
        <v>887333.33333333326</v>
      </c>
      <c r="CB374" s="18">
        <f t="shared" si="184"/>
        <v>16133.333333333332</v>
      </c>
      <c r="CC374" s="18">
        <f t="shared" si="185"/>
        <v>24200</v>
      </c>
      <c r="CD374" s="25">
        <f t="shared" si="179"/>
        <v>1.5000000000000002</v>
      </c>
      <c r="CE374" s="26">
        <f t="shared" si="180"/>
        <v>31.754264805429415</v>
      </c>
      <c r="CF374" s="18">
        <f t="shared" si="181"/>
        <v>880</v>
      </c>
      <c r="CG374" s="18">
        <f t="shared" si="186"/>
        <v>880</v>
      </c>
      <c r="CH374" s="18">
        <f t="shared" si="187"/>
        <v>4693.333333333333</v>
      </c>
      <c r="CI374" s="18">
        <f t="shared" si="188"/>
        <v>1173.3333333333333</v>
      </c>
      <c r="CJ374" s="18">
        <f t="shared" si="189"/>
        <v>1760</v>
      </c>
      <c r="CK374" s="25">
        <f t="shared" si="182"/>
        <v>1.5</v>
      </c>
      <c r="CL374" s="26">
        <f t="shared" si="190"/>
        <v>2.3094010767585029</v>
      </c>
      <c r="DJ374" s="20" t="s">
        <v>317</v>
      </c>
    </row>
    <row r="375" spans="1:114" x14ac:dyDescent="0.2">
      <c r="A375" s="15" t="s">
        <v>105</v>
      </c>
      <c r="B375" s="10" t="s">
        <v>475</v>
      </c>
      <c r="C375" s="11">
        <f t="shared" si="173"/>
        <v>8.6349999999999998</v>
      </c>
      <c r="D375" s="11">
        <f t="shared" si="170"/>
        <v>110</v>
      </c>
      <c r="E375" s="11">
        <f t="shared" si="170"/>
        <v>10</v>
      </c>
      <c r="F375" s="11">
        <f t="shared" si="170"/>
        <v>0</v>
      </c>
      <c r="G375" s="11">
        <f t="shared" si="170"/>
        <v>0</v>
      </c>
      <c r="H375" s="11">
        <f t="shared" si="170"/>
        <v>0</v>
      </c>
      <c r="I375" s="11">
        <f t="shared" si="170"/>
        <v>0</v>
      </c>
      <c r="J375" s="11">
        <f t="shared" si="192"/>
        <v>0</v>
      </c>
      <c r="K375" s="11">
        <f t="shared" si="192"/>
        <v>0</v>
      </c>
      <c r="L375" s="11">
        <f t="shared" si="192"/>
        <v>0</v>
      </c>
      <c r="M375" s="11">
        <f t="shared" si="192"/>
        <v>0</v>
      </c>
      <c r="N375" s="11">
        <f t="shared" si="192"/>
        <v>0</v>
      </c>
      <c r="O375" s="11">
        <f t="shared" si="192"/>
        <v>0</v>
      </c>
      <c r="P375" s="11">
        <f t="shared" si="192"/>
        <v>0</v>
      </c>
      <c r="Q375" s="11">
        <f t="shared" si="192"/>
        <v>0</v>
      </c>
      <c r="R375" s="11">
        <f t="shared" si="192"/>
        <v>0</v>
      </c>
      <c r="S375" s="11">
        <f t="shared" si="172"/>
        <v>0</v>
      </c>
      <c r="T375" s="11">
        <f t="shared" si="172"/>
        <v>1100</v>
      </c>
      <c r="U375" s="40">
        <f t="shared" si="174"/>
        <v>0.24</v>
      </c>
      <c r="V375" s="11">
        <f t="shared" si="196"/>
        <v>27.793862188766649</v>
      </c>
      <c r="W375" s="11">
        <f t="shared" si="196"/>
        <v>1109166.6666666665</v>
      </c>
      <c r="X375" s="11">
        <f t="shared" si="196"/>
        <v>20166.666666666664</v>
      </c>
      <c r="Y375" s="11">
        <f t="shared" si="196"/>
        <v>30250</v>
      </c>
      <c r="Z375" s="11">
        <f t="shared" si="196"/>
        <v>1.5000000000000002</v>
      </c>
      <c r="AA375" s="11">
        <f t="shared" si="196"/>
        <v>31.754264805429415</v>
      </c>
      <c r="AB375" s="11">
        <f t="shared" si="195"/>
        <v>1100</v>
      </c>
      <c r="AC375" s="11">
        <f t="shared" si="195"/>
        <v>1100</v>
      </c>
      <c r="AD375" s="11">
        <f t="shared" si="195"/>
        <v>9166.6666666666661</v>
      </c>
      <c r="AE375" s="11">
        <f t="shared" si="193"/>
        <v>1833.3333333333333</v>
      </c>
      <c r="AF375" s="11">
        <f t="shared" si="193"/>
        <v>2750</v>
      </c>
      <c r="AG375" s="11">
        <f t="shared" si="193"/>
        <v>1.5</v>
      </c>
      <c r="AH375" s="11">
        <f t="shared" si="193"/>
        <v>2.8867513459481287</v>
      </c>
      <c r="AI375" s="11">
        <f t="shared" si="193"/>
        <v>0</v>
      </c>
      <c r="AJ375" s="11">
        <f t="shared" si="193"/>
        <v>0</v>
      </c>
      <c r="AK375" s="11">
        <f t="shared" si="193"/>
        <v>0</v>
      </c>
      <c r="AL375" s="11">
        <f t="shared" si="193"/>
        <v>0</v>
      </c>
      <c r="AM375" s="11">
        <f t="shared" si="193"/>
        <v>0</v>
      </c>
      <c r="AN375" s="11">
        <f t="shared" si="193"/>
        <v>0</v>
      </c>
      <c r="AO375" s="11">
        <f t="shared" si="193"/>
        <v>0</v>
      </c>
      <c r="AP375" s="11">
        <f t="shared" si="191"/>
        <v>0</v>
      </c>
      <c r="AQ375" s="11">
        <f t="shared" si="191"/>
        <v>0</v>
      </c>
      <c r="AR375" s="11">
        <f t="shared" si="191"/>
        <v>0</v>
      </c>
      <c r="AS375" s="11">
        <f t="shared" si="191"/>
        <v>0</v>
      </c>
      <c r="AT375" s="11">
        <f t="shared" si="191"/>
        <v>0</v>
      </c>
      <c r="AU375" s="11">
        <f t="shared" si="191"/>
        <v>0</v>
      </c>
      <c r="AV375" s="11">
        <f t="shared" si="171"/>
        <v>0</v>
      </c>
      <c r="AW375" s="11">
        <f t="shared" si="171"/>
        <v>0</v>
      </c>
      <c r="AX375" s="11">
        <f t="shared" si="171"/>
        <v>0</v>
      </c>
      <c r="AY375" s="11">
        <f t="shared" si="171"/>
        <v>0</v>
      </c>
      <c r="AZ375" s="11">
        <f t="shared" si="171"/>
        <v>0</v>
      </c>
      <c r="BA375" s="11">
        <f t="shared" si="171"/>
        <v>0</v>
      </c>
      <c r="BB375" s="11">
        <f t="shared" si="171"/>
        <v>0</v>
      </c>
      <c r="BC375" s="11">
        <f t="shared" si="169"/>
        <v>0</v>
      </c>
      <c r="BD375" s="11">
        <f t="shared" si="169"/>
        <v>0</v>
      </c>
      <c r="BE375" s="11">
        <f t="shared" si="169"/>
        <v>0</v>
      </c>
      <c r="BF375" s="15" t="str">
        <f t="shared" si="175"/>
        <v>ČSN 42 5522</v>
      </c>
      <c r="BG375" s="42">
        <v>8.6349999999999998</v>
      </c>
      <c r="BH375" s="17">
        <f t="shared" si="176"/>
        <v>110</v>
      </c>
      <c r="BI375" s="17">
        <f t="shared" si="177"/>
        <v>10</v>
      </c>
      <c r="BX375" s="18">
        <f t="shared" si="194"/>
        <v>1100</v>
      </c>
      <c r="BY375" s="42">
        <v>0.24</v>
      </c>
      <c r="BZ375" s="43">
        <f t="shared" si="178"/>
        <v>27.793862188766649</v>
      </c>
      <c r="CA375" s="18">
        <f t="shared" si="183"/>
        <v>1109166.6666666665</v>
      </c>
      <c r="CB375" s="18">
        <f t="shared" si="184"/>
        <v>20166.666666666664</v>
      </c>
      <c r="CC375" s="18">
        <f t="shared" si="185"/>
        <v>30250</v>
      </c>
      <c r="CD375" s="25">
        <f t="shared" si="179"/>
        <v>1.5000000000000002</v>
      </c>
      <c r="CE375" s="26">
        <f t="shared" si="180"/>
        <v>31.754264805429415</v>
      </c>
      <c r="CF375" s="18">
        <f t="shared" si="181"/>
        <v>1100</v>
      </c>
      <c r="CG375" s="18">
        <f t="shared" si="186"/>
        <v>1100</v>
      </c>
      <c r="CH375" s="18">
        <f t="shared" si="187"/>
        <v>9166.6666666666661</v>
      </c>
      <c r="CI375" s="18">
        <f t="shared" si="188"/>
        <v>1833.3333333333333</v>
      </c>
      <c r="CJ375" s="18">
        <f t="shared" si="189"/>
        <v>2750</v>
      </c>
      <c r="CK375" s="25">
        <f t="shared" si="182"/>
        <v>1.5</v>
      </c>
      <c r="CL375" s="26">
        <f t="shared" si="190"/>
        <v>2.8867513459481287</v>
      </c>
      <c r="DJ375" s="20" t="s">
        <v>317</v>
      </c>
    </row>
    <row r="376" spans="1:114" x14ac:dyDescent="0.2">
      <c r="A376" s="15" t="s">
        <v>105</v>
      </c>
      <c r="B376" s="10" t="s">
        <v>476</v>
      </c>
      <c r="C376" s="11">
        <f t="shared" si="173"/>
        <v>10.362</v>
      </c>
      <c r="D376" s="11">
        <f t="shared" si="170"/>
        <v>110</v>
      </c>
      <c r="E376" s="11">
        <f t="shared" si="170"/>
        <v>12</v>
      </c>
      <c r="F376" s="11">
        <f t="shared" si="170"/>
        <v>0</v>
      </c>
      <c r="G376" s="11">
        <f t="shared" si="170"/>
        <v>0</v>
      </c>
      <c r="H376" s="11">
        <f t="shared" si="170"/>
        <v>0</v>
      </c>
      <c r="I376" s="11">
        <f t="shared" si="170"/>
        <v>0</v>
      </c>
      <c r="J376" s="11">
        <f t="shared" si="192"/>
        <v>0</v>
      </c>
      <c r="K376" s="11">
        <f t="shared" si="192"/>
        <v>0</v>
      </c>
      <c r="L376" s="11">
        <f t="shared" si="192"/>
        <v>0</v>
      </c>
      <c r="M376" s="11">
        <f t="shared" si="192"/>
        <v>0</v>
      </c>
      <c r="N376" s="11">
        <f t="shared" si="192"/>
        <v>0</v>
      </c>
      <c r="O376" s="11">
        <f t="shared" si="192"/>
        <v>0</v>
      </c>
      <c r="P376" s="11">
        <f t="shared" si="192"/>
        <v>0</v>
      </c>
      <c r="Q376" s="11">
        <f t="shared" si="192"/>
        <v>0</v>
      </c>
      <c r="R376" s="11">
        <f t="shared" si="192"/>
        <v>0</v>
      </c>
      <c r="S376" s="11">
        <f t="shared" si="172"/>
        <v>0</v>
      </c>
      <c r="T376" s="11">
        <f t="shared" si="172"/>
        <v>1320</v>
      </c>
      <c r="U376" s="40">
        <f t="shared" si="174"/>
        <v>0.24399999999999999</v>
      </c>
      <c r="V376" s="11">
        <f t="shared" si="196"/>
        <v>23.547577687705076</v>
      </c>
      <c r="W376" s="11">
        <f t="shared" si="196"/>
        <v>1331000</v>
      </c>
      <c r="X376" s="11">
        <f t="shared" si="196"/>
        <v>24200</v>
      </c>
      <c r="Y376" s="11">
        <f t="shared" si="196"/>
        <v>36300</v>
      </c>
      <c r="Z376" s="11">
        <f t="shared" si="196"/>
        <v>1.5</v>
      </c>
      <c r="AA376" s="11">
        <f t="shared" si="196"/>
        <v>31.754264805429418</v>
      </c>
      <c r="AB376" s="11">
        <f t="shared" si="195"/>
        <v>1320</v>
      </c>
      <c r="AC376" s="11">
        <f t="shared" si="195"/>
        <v>1320</v>
      </c>
      <c r="AD376" s="11">
        <f t="shared" si="195"/>
        <v>15839.999999999998</v>
      </c>
      <c r="AE376" s="11">
        <f t="shared" si="193"/>
        <v>2640</v>
      </c>
      <c r="AF376" s="11">
        <f t="shared" si="193"/>
        <v>3960</v>
      </c>
      <c r="AG376" s="11">
        <f t="shared" si="193"/>
        <v>1.5</v>
      </c>
      <c r="AH376" s="11">
        <f t="shared" si="193"/>
        <v>3.4641016151377544</v>
      </c>
      <c r="AI376" s="11">
        <f t="shared" si="193"/>
        <v>0</v>
      </c>
      <c r="AJ376" s="11">
        <f t="shared" si="193"/>
        <v>0</v>
      </c>
      <c r="AK376" s="11">
        <f t="shared" si="193"/>
        <v>0</v>
      </c>
      <c r="AL376" s="11">
        <f t="shared" si="193"/>
        <v>0</v>
      </c>
      <c r="AM376" s="11">
        <f t="shared" si="193"/>
        <v>0</v>
      </c>
      <c r="AN376" s="11">
        <f t="shared" si="193"/>
        <v>0</v>
      </c>
      <c r="AO376" s="11">
        <f t="shared" si="193"/>
        <v>0</v>
      </c>
      <c r="AP376" s="11">
        <f t="shared" si="191"/>
        <v>0</v>
      </c>
      <c r="AQ376" s="11">
        <f t="shared" si="191"/>
        <v>0</v>
      </c>
      <c r="AR376" s="11">
        <f t="shared" si="191"/>
        <v>0</v>
      </c>
      <c r="AS376" s="11">
        <f t="shared" si="191"/>
        <v>0</v>
      </c>
      <c r="AT376" s="11">
        <f t="shared" si="191"/>
        <v>0</v>
      </c>
      <c r="AU376" s="11">
        <f t="shared" si="191"/>
        <v>0</v>
      </c>
      <c r="AV376" s="11">
        <f t="shared" si="171"/>
        <v>0</v>
      </c>
      <c r="AW376" s="11">
        <f t="shared" si="171"/>
        <v>0</v>
      </c>
      <c r="AX376" s="11">
        <f t="shared" si="171"/>
        <v>0</v>
      </c>
      <c r="AY376" s="11">
        <f t="shared" si="171"/>
        <v>0</v>
      </c>
      <c r="AZ376" s="11">
        <f t="shared" si="171"/>
        <v>0</v>
      </c>
      <c r="BA376" s="11">
        <f t="shared" si="171"/>
        <v>0</v>
      </c>
      <c r="BB376" s="11">
        <f t="shared" si="171"/>
        <v>0</v>
      </c>
      <c r="BC376" s="11">
        <f t="shared" si="169"/>
        <v>0</v>
      </c>
      <c r="BD376" s="11">
        <f t="shared" si="169"/>
        <v>0</v>
      </c>
      <c r="BE376" s="11">
        <f t="shared" si="169"/>
        <v>0</v>
      </c>
      <c r="BF376" s="15" t="str">
        <f t="shared" si="175"/>
        <v>ČSN 42 5522</v>
      </c>
      <c r="BG376" s="42">
        <v>10.362</v>
      </c>
      <c r="BH376" s="17">
        <f t="shared" si="176"/>
        <v>110</v>
      </c>
      <c r="BI376" s="17">
        <f t="shared" si="177"/>
        <v>12</v>
      </c>
      <c r="BX376" s="18">
        <f t="shared" si="194"/>
        <v>1320</v>
      </c>
      <c r="BY376" s="42">
        <v>0.24399999999999999</v>
      </c>
      <c r="BZ376" s="43">
        <f t="shared" si="178"/>
        <v>23.547577687705076</v>
      </c>
      <c r="CA376" s="18">
        <f t="shared" si="183"/>
        <v>1331000</v>
      </c>
      <c r="CB376" s="18">
        <f t="shared" si="184"/>
        <v>24200</v>
      </c>
      <c r="CC376" s="18">
        <f t="shared" si="185"/>
        <v>36300</v>
      </c>
      <c r="CD376" s="25">
        <f t="shared" si="179"/>
        <v>1.5</v>
      </c>
      <c r="CE376" s="26">
        <f t="shared" si="180"/>
        <v>31.754264805429418</v>
      </c>
      <c r="CF376" s="18">
        <f t="shared" si="181"/>
        <v>1320</v>
      </c>
      <c r="CG376" s="18">
        <f t="shared" si="186"/>
        <v>1320</v>
      </c>
      <c r="CH376" s="18">
        <f t="shared" si="187"/>
        <v>15839.999999999998</v>
      </c>
      <c r="CI376" s="18">
        <f t="shared" si="188"/>
        <v>2640</v>
      </c>
      <c r="CJ376" s="18">
        <f t="shared" si="189"/>
        <v>3960</v>
      </c>
      <c r="CK376" s="25">
        <f t="shared" si="182"/>
        <v>1.5</v>
      </c>
      <c r="CL376" s="26">
        <f t="shared" si="190"/>
        <v>3.4641016151377544</v>
      </c>
      <c r="DJ376" s="20" t="s">
        <v>317</v>
      </c>
    </row>
    <row r="377" spans="1:114" x14ac:dyDescent="0.2">
      <c r="A377" s="15" t="s">
        <v>105</v>
      </c>
      <c r="B377" s="10" t="s">
        <v>477</v>
      </c>
      <c r="C377" s="11">
        <f t="shared" si="173"/>
        <v>12.089</v>
      </c>
      <c r="D377" s="11">
        <f t="shared" si="170"/>
        <v>110</v>
      </c>
      <c r="E377" s="11">
        <f t="shared" si="170"/>
        <v>14</v>
      </c>
      <c r="F377" s="11">
        <f t="shared" si="170"/>
        <v>0</v>
      </c>
      <c r="G377" s="11">
        <f t="shared" si="170"/>
        <v>0</v>
      </c>
      <c r="H377" s="11">
        <f t="shared" si="170"/>
        <v>0</v>
      </c>
      <c r="I377" s="11">
        <f t="shared" si="170"/>
        <v>0</v>
      </c>
      <c r="J377" s="11">
        <f t="shared" si="192"/>
        <v>0</v>
      </c>
      <c r="K377" s="11">
        <f t="shared" si="192"/>
        <v>0</v>
      </c>
      <c r="L377" s="11">
        <f t="shared" si="192"/>
        <v>0</v>
      </c>
      <c r="M377" s="11">
        <f t="shared" si="192"/>
        <v>0</v>
      </c>
      <c r="N377" s="11">
        <f t="shared" si="192"/>
        <v>0</v>
      </c>
      <c r="O377" s="11">
        <f t="shared" si="192"/>
        <v>0</v>
      </c>
      <c r="P377" s="11">
        <f t="shared" si="192"/>
        <v>0</v>
      </c>
      <c r="Q377" s="11">
        <f t="shared" si="192"/>
        <v>0</v>
      </c>
      <c r="R377" s="11">
        <f t="shared" si="192"/>
        <v>0</v>
      </c>
      <c r="S377" s="11">
        <f t="shared" si="172"/>
        <v>0</v>
      </c>
      <c r="T377" s="11">
        <f t="shared" si="172"/>
        <v>1540</v>
      </c>
      <c r="U377" s="40">
        <f t="shared" si="174"/>
        <v>0.248</v>
      </c>
      <c r="V377" s="11">
        <f t="shared" si="196"/>
        <v>20.514517329803954</v>
      </c>
      <c r="W377" s="11">
        <f t="shared" si="196"/>
        <v>1552833.333333333</v>
      </c>
      <c r="X377" s="11">
        <f t="shared" si="196"/>
        <v>28233.333333333328</v>
      </c>
      <c r="Y377" s="11">
        <f t="shared" si="196"/>
        <v>42350</v>
      </c>
      <c r="Z377" s="11">
        <f t="shared" si="196"/>
        <v>1.5000000000000002</v>
      </c>
      <c r="AA377" s="11">
        <f t="shared" si="196"/>
        <v>31.754264805429415</v>
      </c>
      <c r="AB377" s="11">
        <f t="shared" si="195"/>
        <v>1540</v>
      </c>
      <c r="AC377" s="11">
        <f t="shared" si="195"/>
        <v>1540</v>
      </c>
      <c r="AD377" s="11">
        <f t="shared" si="195"/>
        <v>25153.333333333332</v>
      </c>
      <c r="AE377" s="11">
        <f t="shared" si="193"/>
        <v>3593.333333333333</v>
      </c>
      <c r="AF377" s="11">
        <f t="shared" si="193"/>
        <v>5390</v>
      </c>
      <c r="AG377" s="11">
        <f t="shared" si="193"/>
        <v>1.5000000000000002</v>
      </c>
      <c r="AH377" s="11">
        <f t="shared" si="193"/>
        <v>4.0414518843273806</v>
      </c>
      <c r="AI377" s="11">
        <f t="shared" si="193"/>
        <v>0</v>
      </c>
      <c r="AJ377" s="11">
        <f t="shared" si="193"/>
        <v>0</v>
      </c>
      <c r="AK377" s="11">
        <f t="shared" si="193"/>
        <v>0</v>
      </c>
      <c r="AL377" s="11">
        <f t="shared" si="193"/>
        <v>0</v>
      </c>
      <c r="AM377" s="11">
        <f t="shared" si="193"/>
        <v>0</v>
      </c>
      <c r="AN377" s="11">
        <f t="shared" si="193"/>
        <v>0</v>
      </c>
      <c r="AO377" s="11">
        <f t="shared" si="193"/>
        <v>0</v>
      </c>
      <c r="AP377" s="11">
        <f t="shared" si="191"/>
        <v>0</v>
      </c>
      <c r="AQ377" s="11">
        <f t="shared" si="191"/>
        <v>0</v>
      </c>
      <c r="AR377" s="11">
        <f t="shared" si="191"/>
        <v>0</v>
      </c>
      <c r="AS377" s="11">
        <f t="shared" si="191"/>
        <v>0</v>
      </c>
      <c r="AT377" s="11">
        <f t="shared" si="191"/>
        <v>0</v>
      </c>
      <c r="AU377" s="11">
        <f t="shared" si="191"/>
        <v>0</v>
      </c>
      <c r="AV377" s="11">
        <f t="shared" si="171"/>
        <v>0</v>
      </c>
      <c r="AW377" s="11">
        <f t="shared" si="171"/>
        <v>0</v>
      </c>
      <c r="AX377" s="11">
        <f t="shared" si="171"/>
        <v>0</v>
      </c>
      <c r="AY377" s="11">
        <f t="shared" si="171"/>
        <v>0</v>
      </c>
      <c r="AZ377" s="11">
        <f t="shared" si="171"/>
        <v>0</v>
      </c>
      <c r="BA377" s="11">
        <f t="shared" si="171"/>
        <v>0</v>
      </c>
      <c r="BB377" s="11">
        <f t="shared" si="171"/>
        <v>0</v>
      </c>
      <c r="BC377" s="11">
        <f t="shared" si="169"/>
        <v>0</v>
      </c>
      <c r="BD377" s="11">
        <f t="shared" si="169"/>
        <v>0</v>
      </c>
      <c r="BE377" s="11">
        <f t="shared" si="169"/>
        <v>0</v>
      </c>
      <c r="BF377" s="15" t="str">
        <f t="shared" si="175"/>
        <v>ČSN 42 5522</v>
      </c>
      <c r="BG377" s="42">
        <v>12.089</v>
      </c>
      <c r="BH377" s="17">
        <f t="shared" si="176"/>
        <v>110</v>
      </c>
      <c r="BI377" s="17">
        <f t="shared" si="177"/>
        <v>14</v>
      </c>
      <c r="BX377" s="18">
        <f t="shared" si="194"/>
        <v>1540</v>
      </c>
      <c r="BY377" s="42">
        <v>0.248</v>
      </c>
      <c r="BZ377" s="43">
        <f t="shared" si="178"/>
        <v>20.514517329803954</v>
      </c>
      <c r="CA377" s="18">
        <f t="shared" si="183"/>
        <v>1552833.333333333</v>
      </c>
      <c r="CB377" s="18">
        <f t="shared" si="184"/>
        <v>28233.333333333328</v>
      </c>
      <c r="CC377" s="18">
        <f t="shared" si="185"/>
        <v>42350</v>
      </c>
      <c r="CD377" s="25">
        <f t="shared" si="179"/>
        <v>1.5000000000000002</v>
      </c>
      <c r="CE377" s="26">
        <f t="shared" si="180"/>
        <v>31.754264805429415</v>
      </c>
      <c r="CF377" s="18">
        <f t="shared" si="181"/>
        <v>1540</v>
      </c>
      <c r="CG377" s="18">
        <f t="shared" si="186"/>
        <v>1540</v>
      </c>
      <c r="CH377" s="18">
        <f t="shared" si="187"/>
        <v>25153.333333333332</v>
      </c>
      <c r="CI377" s="18">
        <f t="shared" si="188"/>
        <v>3593.333333333333</v>
      </c>
      <c r="CJ377" s="18">
        <f t="shared" si="189"/>
        <v>5390</v>
      </c>
      <c r="CK377" s="25">
        <f t="shared" si="182"/>
        <v>1.5000000000000002</v>
      </c>
      <c r="CL377" s="26">
        <f t="shared" si="190"/>
        <v>4.0414518843273806</v>
      </c>
      <c r="DJ377" s="20" t="s">
        <v>317</v>
      </c>
    </row>
    <row r="378" spans="1:114" x14ac:dyDescent="0.2">
      <c r="A378" s="15" t="s">
        <v>105</v>
      </c>
      <c r="B378" s="10" t="s">
        <v>478</v>
      </c>
      <c r="C378" s="11">
        <f t="shared" si="173"/>
        <v>13.816000000000001</v>
      </c>
      <c r="D378" s="11">
        <f t="shared" si="170"/>
        <v>110</v>
      </c>
      <c r="E378" s="11">
        <f t="shared" si="170"/>
        <v>16</v>
      </c>
      <c r="F378" s="11">
        <f t="shared" si="170"/>
        <v>0</v>
      </c>
      <c r="G378" s="11">
        <f t="shared" si="170"/>
        <v>0</v>
      </c>
      <c r="H378" s="11">
        <f t="shared" si="170"/>
        <v>0</v>
      </c>
      <c r="I378" s="11">
        <f t="shared" si="170"/>
        <v>0</v>
      </c>
      <c r="J378" s="11">
        <f t="shared" si="192"/>
        <v>0</v>
      </c>
      <c r="K378" s="11">
        <f t="shared" si="192"/>
        <v>0</v>
      </c>
      <c r="L378" s="11">
        <f t="shared" si="192"/>
        <v>0</v>
      </c>
      <c r="M378" s="11">
        <f t="shared" si="192"/>
        <v>0</v>
      </c>
      <c r="N378" s="11">
        <f t="shared" si="192"/>
        <v>0</v>
      </c>
      <c r="O378" s="11">
        <f t="shared" si="192"/>
        <v>0</v>
      </c>
      <c r="P378" s="11">
        <f t="shared" si="192"/>
        <v>0</v>
      </c>
      <c r="Q378" s="11">
        <f t="shared" si="192"/>
        <v>0</v>
      </c>
      <c r="R378" s="11">
        <f t="shared" si="192"/>
        <v>0</v>
      </c>
      <c r="S378" s="11">
        <f t="shared" si="172"/>
        <v>0</v>
      </c>
      <c r="T378" s="11">
        <f t="shared" si="172"/>
        <v>1760</v>
      </c>
      <c r="U378" s="40">
        <f t="shared" si="174"/>
        <v>0.252</v>
      </c>
      <c r="V378" s="11">
        <f t="shared" si="196"/>
        <v>18.239722061378114</v>
      </c>
      <c r="W378" s="11">
        <f t="shared" si="196"/>
        <v>1774666.6666666665</v>
      </c>
      <c r="X378" s="11">
        <f t="shared" si="196"/>
        <v>32266.666666666664</v>
      </c>
      <c r="Y378" s="11">
        <f t="shared" si="196"/>
        <v>48400</v>
      </c>
      <c r="Z378" s="11">
        <f t="shared" si="196"/>
        <v>1.5000000000000002</v>
      </c>
      <c r="AA378" s="11">
        <f t="shared" si="196"/>
        <v>31.754264805429415</v>
      </c>
      <c r="AB378" s="11">
        <f t="shared" si="195"/>
        <v>1760</v>
      </c>
      <c r="AC378" s="11">
        <f t="shared" si="195"/>
        <v>1760</v>
      </c>
      <c r="AD378" s="11">
        <f t="shared" si="195"/>
        <v>37546.666666666664</v>
      </c>
      <c r="AE378" s="11">
        <f t="shared" si="193"/>
        <v>4693.333333333333</v>
      </c>
      <c r="AF378" s="11">
        <f t="shared" si="193"/>
        <v>7040</v>
      </c>
      <c r="AG378" s="11">
        <f t="shared" si="193"/>
        <v>1.5</v>
      </c>
      <c r="AH378" s="11">
        <f t="shared" si="193"/>
        <v>4.6188021535170058</v>
      </c>
      <c r="AI378" s="11">
        <f t="shared" si="193"/>
        <v>0</v>
      </c>
      <c r="AJ378" s="11">
        <f t="shared" si="193"/>
        <v>0</v>
      </c>
      <c r="AK378" s="11">
        <f t="shared" si="193"/>
        <v>0</v>
      </c>
      <c r="AL378" s="11">
        <f t="shared" si="193"/>
        <v>0</v>
      </c>
      <c r="AM378" s="11">
        <f t="shared" si="193"/>
        <v>0</v>
      </c>
      <c r="AN378" s="11">
        <f t="shared" si="193"/>
        <v>0</v>
      </c>
      <c r="AO378" s="11">
        <f t="shared" si="193"/>
        <v>0</v>
      </c>
      <c r="AP378" s="11">
        <f t="shared" si="191"/>
        <v>0</v>
      </c>
      <c r="AQ378" s="11">
        <f t="shared" si="191"/>
        <v>0</v>
      </c>
      <c r="AR378" s="11">
        <f t="shared" si="191"/>
        <v>0</v>
      </c>
      <c r="AS378" s="11">
        <f t="shared" si="191"/>
        <v>0</v>
      </c>
      <c r="AT378" s="11">
        <f t="shared" si="191"/>
        <v>0</v>
      </c>
      <c r="AU378" s="11">
        <f t="shared" si="191"/>
        <v>0</v>
      </c>
      <c r="AV378" s="11">
        <f t="shared" si="171"/>
        <v>0</v>
      </c>
      <c r="AW378" s="11">
        <f t="shared" si="171"/>
        <v>0</v>
      </c>
      <c r="AX378" s="11">
        <f t="shared" si="171"/>
        <v>0</v>
      </c>
      <c r="AY378" s="11">
        <f t="shared" si="171"/>
        <v>0</v>
      </c>
      <c r="AZ378" s="11">
        <f t="shared" si="171"/>
        <v>0</v>
      </c>
      <c r="BA378" s="11">
        <f t="shared" si="171"/>
        <v>0</v>
      </c>
      <c r="BB378" s="11">
        <f t="shared" si="171"/>
        <v>0</v>
      </c>
      <c r="BC378" s="11">
        <f t="shared" si="169"/>
        <v>0</v>
      </c>
      <c r="BD378" s="11">
        <f t="shared" si="169"/>
        <v>0</v>
      </c>
      <c r="BE378" s="11">
        <f t="shared" si="169"/>
        <v>0</v>
      </c>
      <c r="BF378" s="15" t="str">
        <f t="shared" si="175"/>
        <v>ČSN 42 5522</v>
      </c>
      <c r="BG378" s="42">
        <v>13.816000000000001</v>
      </c>
      <c r="BH378" s="17">
        <f t="shared" si="176"/>
        <v>110</v>
      </c>
      <c r="BI378" s="17">
        <f t="shared" si="177"/>
        <v>16</v>
      </c>
      <c r="BX378" s="18">
        <f t="shared" si="194"/>
        <v>1760</v>
      </c>
      <c r="BY378" s="42">
        <v>0.252</v>
      </c>
      <c r="BZ378" s="43">
        <f t="shared" si="178"/>
        <v>18.239722061378114</v>
      </c>
      <c r="CA378" s="18">
        <f t="shared" si="183"/>
        <v>1774666.6666666665</v>
      </c>
      <c r="CB378" s="18">
        <f t="shared" si="184"/>
        <v>32266.666666666664</v>
      </c>
      <c r="CC378" s="18">
        <f t="shared" si="185"/>
        <v>48400</v>
      </c>
      <c r="CD378" s="25">
        <f t="shared" si="179"/>
        <v>1.5000000000000002</v>
      </c>
      <c r="CE378" s="26">
        <f t="shared" si="180"/>
        <v>31.754264805429415</v>
      </c>
      <c r="CF378" s="18">
        <f t="shared" si="181"/>
        <v>1760</v>
      </c>
      <c r="CG378" s="18">
        <f t="shared" si="186"/>
        <v>1760</v>
      </c>
      <c r="CH378" s="18">
        <f t="shared" si="187"/>
        <v>37546.666666666664</v>
      </c>
      <c r="CI378" s="18">
        <f t="shared" si="188"/>
        <v>4693.333333333333</v>
      </c>
      <c r="CJ378" s="18">
        <f t="shared" si="189"/>
        <v>7040</v>
      </c>
      <c r="CK378" s="25">
        <f t="shared" si="182"/>
        <v>1.5</v>
      </c>
      <c r="CL378" s="26">
        <f t="shared" si="190"/>
        <v>4.6188021535170058</v>
      </c>
      <c r="DJ378" s="20" t="s">
        <v>317</v>
      </c>
    </row>
    <row r="379" spans="1:114" x14ac:dyDescent="0.2">
      <c r="A379" s="15" t="s">
        <v>105</v>
      </c>
      <c r="B379" s="10" t="s">
        <v>479</v>
      </c>
      <c r="C379" s="11">
        <f t="shared" si="173"/>
        <v>17.27</v>
      </c>
      <c r="D379" s="11">
        <f t="shared" si="170"/>
        <v>110</v>
      </c>
      <c r="E379" s="11">
        <f t="shared" si="170"/>
        <v>20</v>
      </c>
      <c r="F379" s="11">
        <f t="shared" si="170"/>
        <v>0</v>
      </c>
      <c r="G379" s="11">
        <f t="shared" si="170"/>
        <v>0</v>
      </c>
      <c r="H379" s="11">
        <f t="shared" si="170"/>
        <v>0</v>
      </c>
      <c r="I379" s="11">
        <f t="shared" si="170"/>
        <v>0</v>
      </c>
      <c r="J379" s="11">
        <f t="shared" si="192"/>
        <v>0</v>
      </c>
      <c r="K379" s="11">
        <f t="shared" si="192"/>
        <v>0</v>
      </c>
      <c r="L379" s="11">
        <f t="shared" si="192"/>
        <v>0</v>
      </c>
      <c r="M379" s="11">
        <f t="shared" si="192"/>
        <v>0</v>
      </c>
      <c r="N379" s="11">
        <f t="shared" si="192"/>
        <v>0</v>
      </c>
      <c r="O379" s="11">
        <f t="shared" si="192"/>
        <v>0</v>
      </c>
      <c r="P379" s="11">
        <f t="shared" si="192"/>
        <v>0</v>
      </c>
      <c r="Q379" s="11">
        <f t="shared" si="192"/>
        <v>0</v>
      </c>
      <c r="R379" s="11">
        <f t="shared" si="192"/>
        <v>0</v>
      </c>
      <c r="S379" s="11">
        <f t="shared" si="172"/>
        <v>0</v>
      </c>
      <c r="T379" s="11">
        <f t="shared" si="172"/>
        <v>2200</v>
      </c>
      <c r="U379" s="40">
        <f t="shared" si="174"/>
        <v>0.26</v>
      </c>
      <c r="V379" s="11">
        <f t="shared" si="196"/>
        <v>15.055008685581937</v>
      </c>
      <c r="W379" s="11">
        <f t="shared" si="196"/>
        <v>2218333.333333333</v>
      </c>
      <c r="X379" s="11">
        <f t="shared" si="196"/>
        <v>40333.333333333328</v>
      </c>
      <c r="Y379" s="11">
        <f t="shared" si="196"/>
        <v>60500</v>
      </c>
      <c r="Z379" s="11">
        <f t="shared" si="196"/>
        <v>1.5000000000000002</v>
      </c>
      <c r="AA379" s="11">
        <f t="shared" si="196"/>
        <v>31.754264805429415</v>
      </c>
      <c r="AB379" s="11">
        <f t="shared" si="195"/>
        <v>2200</v>
      </c>
      <c r="AC379" s="11">
        <f t="shared" si="195"/>
        <v>2200</v>
      </c>
      <c r="AD379" s="11">
        <f t="shared" si="195"/>
        <v>73333.333333333328</v>
      </c>
      <c r="AE379" s="11">
        <f t="shared" si="193"/>
        <v>7333.333333333333</v>
      </c>
      <c r="AF379" s="11">
        <f t="shared" si="193"/>
        <v>11000</v>
      </c>
      <c r="AG379" s="11">
        <f t="shared" si="193"/>
        <v>1.5</v>
      </c>
      <c r="AH379" s="11">
        <f t="shared" si="193"/>
        <v>5.7735026918962573</v>
      </c>
      <c r="AI379" s="11">
        <f t="shared" si="193"/>
        <v>0</v>
      </c>
      <c r="AJ379" s="11">
        <f t="shared" si="193"/>
        <v>0</v>
      </c>
      <c r="AK379" s="11">
        <f t="shared" si="193"/>
        <v>0</v>
      </c>
      <c r="AL379" s="11">
        <f t="shared" si="193"/>
        <v>0</v>
      </c>
      <c r="AM379" s="11">
        <f t="shared" si="193"/>
        <v>0</v>
      </c>
      <c r="AN379" s="11">
        <f t="shared" si="193"/>
        <v>0</v>
      </c>
      <c r="AO379" s="11">
        <f t="shared" si="193"/>
        <v>0</v>
      </c>
      <c r="AP379" s="11">
        <f t="shared" si="191"/>
        <v>0</v>
      </c>
      <c r="AQ379" s="11">
        <f t="shared" si="191"/>
        <v>0</v>
      </c>
      <c r="AR379" s="11">
        <f t="shared" si="191"/>
        <v>0</v>
      </c>
      <c r="AS379" s="11">
        <f t="shared" si="191"/>
        <v>0</v>
      </c>
      <c r="AT379" s="11">
        <f t="shared" si="191"/>
        <v>0</v>
      </c>
      <c r="AU379" s="11">
        <f t="shared" si="191"/>
        <v>0</v>
      </c>
      <c r="AV379" s="11">
        <f t="shared" si="171"/>
        <v>0</v>
      </c>
      <c r="AW379" s="11">
        <f t="shared" si="171"/>
        <v>0</v>
      </c>
      <c r="AX379" s="11">
        <f t="shared" si="171"/>
        <v>0</v>
      </c>
      <c r="AY379" s="11">
        <f t="shared" ref="AY379:BE423" si="197">IF($A379="x",DC379,"")</f>
        <v>0</v>
      </c>
      <c r="AZ379" s="11">
        <f t="shared" si="197"/>
        <v>0</v>
      </c>
      <c r="BA379" s="11">
        <f t="shared" si="197"/>
        <v>0</v>
      </c>
      <c r="BB379" s="11">
        <f t="shared" si="197"/>
        <v>0</v>
      </c>
      <c r="BC379" s="11">
        <f t="shared" si="169"/>
        <v>0</v>
      </c>
      <c r="BD379" s="11">
        <f t="shared" si="169"/>
        <v>0</v>
      </c>
      <c r="BE379" s="11">
        <f t="shared" si="169"/>
        <v>0</v>
      </c>
      <c r="BF379" s="15" t="str">
        <f t="shared" si="175"/>
        <v>ČSN 42 5522</v>
      </c>
      <c r="BG379" s="42">
        <v>17.27</v>
      </c>
      <c r="BH379" s="17">
        <f t="shared" si="176"/>
        <v>110</v>
      </c>
      <c r="BI379" s="17">
        <f t="shared" si="177"/>
        <v>20</v>
      </c>
      <c r="BX379" s="18">
        <f t="shared" si="194"/>
        <v>2200</v>
      </c>
      <c r="BY379" s="42">
        <v>0.26</v>
      </c>
      <c r="BZ379" s="43">
        <f t="shared" si="178"/>
        <v>15.055008685581937</v>
      </c>
      <c r="CA379" s="18">
        <f t="shared" si="183"/>
        <v>2218333.333333333</v>
      </c>
      <c r="CB379" s="18">
        <f t="shared" si="184"/>
        <v>40333.333333333328</v>
      </c>
      <c r="CC379" s="18">
        <f t="shared" si="185"/>
        <v>60500</v>
      </c>
      <c r="CD379" s="25">
        <f t="shared" si="179"/>
        <v>1.5000000000000002</v>
      </c>
      <c r="CE379" s="26">
        <f t="shared" si="180"/>
        <v>31.754264805429415</v>
      </c>
      <c r="CF379" s="18">
        <f t="shared" si="181"/>
        <v>2200</v>
      </c>
      <c r="CG379" s="18">
        <f t="shared" si="186"/>
        <v>2200</v>
      </c>
      <c r="CH379" s="18">
        <f t="shared" si="187"/>
        <v>73333.333333333328</v>
      </c>
      <c r="CI379" s="18">
        <f t="shared" si="188"/>
        <v>7333.333333333333</v>
      </c>
      <c r="CJ379" s="18">
        <f t="shared" si="189"/>
        <v>11000</v>
      </c>
      <c r="CK379" s="25">
        <f t="shared" si="182"/>
        <v>1.5</v>
      </c>
      <c r="CL379" s="26">
        <f t="shared" si="190"/>
        <v>5.7735026918962573</v>
      </c>
      <c r="DJ379" s="20" t="s">
        <v>317</v>
      </c>
    </row>
    <row r="380" spans="1:114" x14ac:dyDescent="0.2">
      <c r="A380" s="15" t="s">
        <v>105</v>
      </c>
      <c r="B380" s="10" t="s">
        <v>480</v>
      </c>
      <c r="C380" s="11">
        <f t="shared" si="173"/>
        <v>21.587499999999999</v>
      </c>
      <c r="D380" s="11">
        <f t="shared" si="170"/>
        <v>110</v>
      </c>
      <c r="E380" s="11">
        <f t="shared" si="170"/>
        <v>25</v>
      </c>
      <c r="F380" s="11">
        <f t="shared" si="170"/>
        <v>0</v>
      </c>
      <c r="G380" s="11">
        <f t="shared" si="170"/>
        <v>0</v>
      </c>
      <c r="H380" s="11">
        <f t="shared" si="170"/>
        <v>0</v>
      </c>
      <c r="I380" s="11">
        <f t="shared" si="170"/>
        <v>0</v>
      </c>
      <c r="J380" s="11">
        <f t="shared" si="192"/>
        <v>0</v>
      </c>
      <c r="K380" s="11">
        <f t="shared" si="192"/>
        <v>0</v>
      </c>
      <c r="L380" s="11">
        <f t="shared" si="192"/>
        <v>0</v>
      </c>
      <c r="M380" s="11">
        <f t="shared" si="192"/>
        <v>0</v>
      </c>
      <c r="N380" s="11">
        <f t="shared" si="192"/>
        <v>0</v>
      </c>
      <c r="O380" s="11">
        <f t="shared" si="192"/>
        <v>0</v>
      </c>
      <c r="P380" s="11">
        <f t="shared" si="192"/>
        <v>0</v>
      </c>
      <c r="Q380" s="11">
        <f t="shared" si="192"/>
        <v>0</v>
      </c>
      <c r="R380" s="11">
        <f t="shared" si="192"/>
        <v>0</v>
      </c>
      <c r="S380" s="11">
        <f t="shared" si="172"/>
        <v>0</v>
      </c>
      <c r="T380" s="11">
        <f t="shared" si="172"/>
        <v>2750</v>
      </c>
      <c r="U380" s="40">
        <f t="shared" si="174"/>
        <v>0.27</v>
      </c>
      <c r="V380" s="11">
        <f t="shared" si="196"/>
        <v>12.507237984944993</v>
      </c>
      <c r="W380" s="11">
        <f t="shared" si="196"/>
        <v>2772916.666666666</v>
      </c>
      <c r="X380" s="11">
        <f t="shared" si="196"/>
        <v>50416.666666666657</v>
      </c>
      <c r="Y380" s="11">
        <f t="shared" si="196"/>
        <v>75625</v>
      </c>
      <c r="Z380" s="11">
        <f t="shared" si="196"/>
        <v>1.5000000000000002</v>
      </c>
      <c r="AA380" s="11">
        <f t="shared" si="196"/>
        <v>31.754264805429415</v>
      </c>
      <c r="AB380" s="11">
        <f t="shared" si="195"/>
        <v>2750</v>
      </c>
      <c r="AC380" s="11">
        <f t="shared" si="195"/>
        <v>2750</v>
      </c>
      <c r="AD380" s="11">
        <f t="shared" si="195"/>
        <v>143229.16666666666</v>
      </c>
      <c r="AE380" s="11">
        <f t="shared" si="193"/>
        <v>11458.333333333332</v>
      </c>
      <c r="AF380" s="11">
        <f t="shared" si="193"/>
        <v>17187.5</v>
      </c>
      <c r="AG380" s="11">
        <f t="shared" si="193"/>
        <v>1.5000000000000002</v>
      </c>
      <c r="AH380" s="11">
        <f t="shared" si="193"/>
        <v>7.2168783648703219</v>
      </c>
      <c r="AI380" s="11">
        <f t="shared" si="193"/>
        <v>0</v>
      </c>
      <c r="AJ380" s="11">
        <f t="shared" si="193"/>
        <v>0</v>
      </c>
      <c r="AK380" s="11">
        <f t="shared" si="193"/>
        <v>0</v>
      </c>
      <c r="AL380" s="11">
        <f t="shared" si="193"/>
        <v>0</v>
      </c>
      <c r="AM380" s="11">
        <f t="shared" si="193"/>
        <v>0</v>
      </c>
      <c r="AN380" s="11">
        <f t="shared" si="193"/>
        <v>0</v>
      </c>
      <c r="AO380" s="11">
        <f t="shared" si="193"/>
        <v>0</v>
      </c>
      <c r="AP380" s="11">
        <f t="shared" si="191"/>
        <v>0</v>
      </c>
      <c r="AQ380" s="11">
        <f t="shared" si="191"/>
        <v>0</v>
      </c>
      <c r="AR380" s="11">
        <f t="shared" si="191"/>
        <v>0</v>
      </c>
      <c r="AS380" s="11">
        <f t="shared" si="191"/>
        <v>0</v>
      </c>
      <c r="AT380" s="11">
        <f t="shared" si="191"/>
        <v>0</v>
      </c>
      <c r="AU380" s="11">
        <f t="shared" si="191"/>
        <v>0</v>
      </c>
      <c r="AV380" s="11">
        <f t="shared" si="191"/>
        <v>0</v>
      </c>
      <c r="AW380" s="11">
        <f t="shared" si="191"/>
        <v>0</v>
      </c>
      <c r="AX380" s="11">
        <f t="shared" si="191"/>
        <v>0</v>
      </c>
      <c r="AY380" s="11">
        <f t="shared" si="197"/>
        <v>0</v>
      </c>
      <c r="AZ380" s="11">
        <f t="shared" si="197"/>
        <v>0</v>
      </c>
      <c r="BA380" s="11">
        <f t="shared" si="197"/>
        <v>0</v>
      </c>
      <c r="BB380" s="11">
        <f t="shared" si="197"/>
        <v>0</v>
      </c>
      <c r="BC380" s="11">
        <f t="shared" si="169"/>
        <v>0</v>
      </c>
      <c r="BD380" s="11">
        <f t="shared" si="169"/>
        <v>0</v>
      </c>
      <c r="BE380" s="11">
        <f t="shared" si="169"/>
        <v>0</v>
      </c>
      <c r="BF380" s="15" t="str">
        <f t="shared" si="175"/>
        <v>ČSN 42 5522</v>
      </c>
      <c r="BG380" s="42">
        <v>21.587499999999999</v>
      </c>
      <c r="BH380" s="17">
        <f t="shared" si="176"/>
        <v>110</v>
      </c>
      <c r="BI380" s="17">
        <f t="shared" si="177"/>
        <v>25</v>
      </c>
      <c r="BX380" s="18">
        <f t="shared" si="194"/>
        <v>2750</v>
      </c>
      <c r="BY380" s="42">
        <v>0.27</v>
      </c>
      <c r="BZ380" s="43">
        <f t="shared" si="178"/>
        <v>12.507237984944993</v>
      </c>
      <c r="CA380" s="18">
        <f t="shared" si="183"/>
        <v>2772916.666666666</v>
      </c>
      <c r="CB380" s="18">
        <f t="shared" si="184"/>
        <v>50416.666666666657</v>
      </c>
      <c r="CC380" s="18">
        <f t="shared" si="185"/>
        <v>75625</v>
      </c>
      <c r="CD380" s="25">
        <f t="shared" si="179"/>
        <v>1.5000000000000002</v>
      </c>
      <c r="CE380" s="26">
        <f t="shared" si="180"/>
        <v>31.754264805429415</v>
      </c>
      <c r="CF380" s="18">
        <f t="shared" si="181"/>
        <v>2750</v>
      </c>
      <c r="CG380" s="18">
        <f t="shared" si="186"/>
        <v>2750</v>
      </c>
      <c r="CH380" s="18">
        <f t="shared" si="187"/>
        <v>143229.16666666666</v>
      </c>
      <c r="CI380" s="18">
        <f t="shared" si="188"/>
        <v>11458.333333333332</v>
      </c>
      <c r="CJ380" s="18">
        <f t="shared" si="189"/>
        <v>17187.5</v>
      </c>
      <c r="CK380" s="25">
        <f t="shared" si="182"/>
        <v>1.5000000000000002</v>
      </c>
      <c r="CL380" s="26">
        <f t="shared" si="190"/>
        <v>7.2168783648703219</v>
      </c>
      <c r="DJ380" s="20" t="s">
        <v>317</v>
      </c>
    </row>
    <row r="381" spans="1:114" x14ac:dyDescent="0.2">
      <c r="A381" s="15" t="s">
        <v>105</v>
      </c>
      <c r="B381" s="10" t="s">
        <v>481</v>
      </c>
      <c r="C381" s="11">
        <f t="shared" si="173"/>
        <v>25.905000000000001</v>
      </c>
      <c r="D381" s="11">
        <f t="shared" si="170"/>
        <v>110</v>
      </c>
      <c r="E381" s="11">
        <f t="shared" si="170"/>
        <v>30</v>
      </c>
      <c r="F381" s="11">
        <f t="shared" si="170"/>
        <v>0</v>
      </c>
      <c r="G381" s="11">
        <f t="shared" si="170"/>
        <v>0</v>
      </c>
      <c r="H381" s="11">
        <f t="shared" si="170"/>
        <v>0</v>
      </c>
      <c r="I381" s="11">
        <f t="shared" si="170"/>
        <v>0</v>
      </c>
      <c r="J381" s="11">
        <f t="shared" si="192"/>
        <v>0</v>
      </c>
      <c r="K381" s="11">
        <f t="shared" si="192"/>
        <v>0</v>
      </c>
      <c r="L381" s="11">
        <f t="shared" si="192"/>
        <v>0</v>
      </c>
      <c r="M381" s="11">
        <f t="shared" si="192"/>
        <v>0</v>
      </c>
      <c r="N381" s="11">
        <f t="shared" si="192"/>
        <v>0</v>
      </c>
      <c r="O381" s="11">
        <f t="shared" si="192"/>
        <v>0</v>
      </c>
      <c r="P381" s="11">
        <f t="shared" si="192"/>
        <v>0</v>
      </c>
      <c r="Q381" s="11">
        <f t="shared" si="192"/>
        <v>0</v>
      </c>
      <c r="R381" s="11">
        <f t="shared" si="192"/>
        <v>0</v>
      </c>
      <c r="S381" s="11">
        <f t="shared" si="172"/>
        <v>0</v>
      </c>
      <c r="T381" s="11">
        <f t="shared" si="172"/>
        <v>3300</v>
      </c>
      <c r="U381" s="40">
        <f t="shared" si="174"/>
        <v>0.28000000000000003</v>
      </c>
      <c r="V381" s="11">
        <f t="shared" si="196"/>
        <v>10.808724184520365</v>
      </c>
      <c r="W381" s="11">
        <f t="shared" si="196"/>
        <v>3327500</v>
      </c>
      <c r="X381" s="11">
        <f t="shared" si="196"/>
        <v>60500</v>
      </c>
      <c r="Y381" s="11">
        <f t="shared" si="196"/>
        <v>90750</v>
      </c>
      <c r="Z381" s="11">
        <f t="shared" si="196"/>
        <v>1.5</v>
      </c>
      <c r="AA381" s="11">
        <f t="shared" si="196"/>
        <v>31.754264805429418</v>
      </c>
      <c r="AB381" s="11">
        <f t="shared" si="195"/>
        <v>3300</v>
      </c>
      <c r="AC381" s="11">
        <f t="shared" si="195"/>
        <v>3300</v>
      </c>
      <c r="AD381" s="11">
        <f t="shared" si="195"/>
        <v>247499.99999999997</v>
      </c>
      <c r="AE381" s="11">
        <f t="shared" si="193"/>
        <v>16500</v>
      </c>
      <c r="AF381" s="11">
        <f t="shared" si="193"/>
        <v>24750</v>
      </c>
      <c r="AG381" s="11">
        <f t="shared" si="193"/>
        <v>1.5</v>
      </c>
      <c r="AH381" s="11">
        <f t="shared" si="193"/>
        <v>8.6602540378443855</v>
      </c>
      <c r="AI381" s="11">
        <f t="shared" si="193"/>
        <v>0</v>
      </c>
      <c r="AJ381" s="11">
        <f t="shared" si="193"/>
        <v>0</v>
      </c>
      <c r="AK381" s="11">
        <f t="shared" si="193"/>
        <v>0</v>
      </c>
      <c r="AL381" s="11">
        <f t="shared" si="193"/>
        <v>0</v>
      </c>
      <c r="AM381" s="11">
        <f t="shared" si="193"/>
        <v>0</v>
      </c>
      <c r="AN381" s="11">
        <f t="shared" si="193"/>
        <v>0</v>
      </c>
      <c r="AO381" s="11">
        <f t="shared" si="193"/>
        <v>0</v>
      </c>
      <c r="AP381" s="11">
        <f t="shared" si="191"/>
        <v>0</v>
      </c>
      <c r="AQ381" s="11">
        <f t="shared" si="191"/>
        <v>0</v>
      </c>
      <c r="AR381" s="11">
        <f t="shared" si="191"/>
        <v>0</v>
      </c>
      <c r="AS381" s="11">
        <f t="shared" si="191"/>
        <v>0</v>
      </c>
      <c r="AT381" s="11">
        <f t="shared" si="191"/>
        <v>0</v>
      </c>
      <c r="AU381" s="11">
        <f t="shared" si="191"/>
        <v>0</v>
      </c>
      <c r="AV381" s="11">
        <f t="shared" si="191"/>
        <v>0</v>
      </c>
      <c r="AW381" s="11">
        <f t="shared" si="191"/>
        <v>0</v>
      </c>
      <c r="AX381" s="11">
        <f t="shared" si="191"/>
        <v>0</v>
      </c>
      <c r="AY381" s="11">
        <f t="shared" si="197"/>
        <v>0</v>
      </c>
      <c r="AZ381" s="11">
        <f t="shared" si="197"/>
        <v>0</v>
      </c>
      <c r="BA381" s="11">
        <f t="shared" si="197"/>
        <v>0</v>
      </c>
      <c r="BB381" s="11">
        <f t="shared" si="197"/>
        <v>0</v>
      </c>
      <c r="BC381" s="11">
        <f t="shared" si="169"/>
        <v>0</v>
      </c>
      <c r="BD381" s="11">
        <f t="shared" si="169"/>
        <v>0</v>
      </c>
      <c r="BE381" s="11">
        <f t="shared" si="169"/>
        <v>0</v>
      </c>
      <c r="BF381" s="15" t="str">
        <f t="shared" si="175"/>
        <v>ČSN 42 5522</v>
      </c>
      <c r="BG381" s="42">
        <v>25.905000000000001</v>
      </c>
      <c r="BH381" s="17">
        <f t="shared" si="176"/>
        <v>110</v>
      </c>
      <c r="BI381" s="17">
        <f t="shared" si="177"/>
        <v>30</v>
      </c>
      <c r="BX381" s="18">
        <f t="shared" si="194"/>
        <v>3300</v>
      </c>
      <c r="BY381" s="42">
        <v>0.28000000000000003</v>
      </c>
      <c r="BZ381" s="43">
        <f t="shared" si="178"/>
        <v>10.808724184520365</v>
      </c>
      <c r="CA381" s="18">
        <f t="shared" si="183"/>
        <v>3327500</v>
      </c>
      <c r="CB381" s="18">
        <f t="shared" si="184"/>
        <v>60500</v>
      </c>
      <c r="CC381" s="18">
        <f t="shared" si="185"/>
        <v>90750</v>
      </c>
      <c r="CD381" s="25">
        <f t="shared" si="179"/>
        <v>1.5</v>
      </c>
      <c r="CE381" s="26">
        <f t="shared" si="180"/>
        <v>31.754264805429418</v>
      </c>
      <c r="CF381" s="18">
        <f t="shared" si="181"/>
        <v>3300</v>
      </c>
      <c r="CG381" s="18">
        <f t="shared" si="186"/>
        <v>3300</v>
      </c>
      <c r="CH381" s="18">
        <f t="shared" si="187"/>
        <v>247499.99999999997</v>
      </c>
      <c r="CI381" s="18">
        <f t="shared" si="188"/>
        <v>16500</v>
      </c>
      <c r="CJ381" s="18">
        <f t="shared" si="189"/>
        <v>24750</v>
      </c>
      <c r="CK381" s="25">
        <f t="shared" si="182"/>
        <v>1.5</v>
      </c>
      <c r="CL381" s="26">
        <f t="shared" si="190"/>
        <v>8.6602540378443855</v>
      </c>
      <c r="DJ381" s="20" t="s">
        <v>317</v>
      </c>
    </row>
    <row r="382" spans="1:114" x14ac:dyDescent="0.2">
      <c r="A382" s="15" t="s">
        <v>105</v>
      </c>
      <c r="B382" s="10" t="s">
        <v>482</v>
      </c>
      <c r="C382" s="11">
        <f t="shared" si="173"/>
        <v>34.54</v>
      </c>
      <c r="D382" s="11">
        <f t="shared" si="170"/>
        <v>110</v>
      </c>
      <c r="E382" s="11">
        <f t="shared" si="170"/>
        <v>40</v>
      </c>
      <c r="F382" s="11">
        <f t="shared" si="170"/>
        <v>0</v>
      </c>
      <c r="G382" s="11">
        <f t="shared" si="170"/>
        <v>0</v>
      </c>
      <c r="H382" s="11">
        <f t="shared" si="170"/>
        <v>0</v>
      </c>
      <c r="I382" s="11">
        <f t="shared" si="170"/>
        <v>0</v>
      </c>
      <c r="J382" s="11">
        <f t="shared" si="192"/>
        <v>0</v>
      </c>
      <c r="K382" s="11">
        <f t="shared" si="192"/>
        <v>0</v>
      </c>
      <c r="L382" s="11">
        <f t="shared" si="192"/>
        <v>0</v>
      </c>
      <c r="M382" s="11">
        <f t="shared" si="192"/>
        <v>0</v>
      </c>
      <c r="N382" s="11">
        <f t="shared" si="192"/>
        <v>0</v>
      </c>
      <c r="O382" s="11">
        <f t="shared" si="192"/>
        <v>0</v>
      </c>
      <c r="P382" s="11">
        <f t="shared" si="192"/>
        <v>0</v>
      </c>
      <c r="Q382" s="11">
        <f t="shared" si="192"/>
        <v>0</v>
      </c>
      <c r="R382" s="11">
        <f t="shared" si="192"/>
        <v>0</v>
      </c>
      <c r="S382" s="11">
        <f t="shared" si="172"/>
        <v>0</v>
      </c>
      <c r="T382" s="11">
        <f t="shared" si="172"/>
        <v>4400</v>
      </c>
      <c r="U382" s="40">
        <f t="shared" si="174"/>
        <v>0.3</v>
      </c>
      <c r="V382" s="11">
        <f t="shared" si="196"/>
        <v>8.6855819339895781</v>
      </c>
      <c r="W382" s="11">
        <f t="shared" si="196"/>
        <v>4436666.666666666</v>
      </c>
      <c r="X382" s="11">
        <f t="shared" si="196"/>
        <v>80666.666666666657</v>
      </c>
      <c r="Y382" s="11">
        <f t="shared" si="196"/>
        <v>121000</v>
      </c>
      <c r="Z382" s="11">
        <f t="shared" si="196"/>
        <v>1.5000000000000002</v>
      </c>
      <c r="AA382" s="11">
        <f t="shared" si="196"/>
        <v>31.754264805429415</v>
      </c>
      <c r="AB382" s="11">
        <f t="shared" si="195"/>
        <v>4400</v>
      </c>
      <c r="AC382" s="11">
        <f t="shared" si="195"/>
        <v>4400</v>
      </c>
      <c r="AD382" s="11">
        <f t="shared" si="195"/>
        <v>586666.66666666663</v>
      </c>
      <c r="AE382" s="11">
        <f t="shared" si="193"/>
        <v>29333.333333333332</v>
      </c>
      <c r="AF382" s="11">
        <f t="shared" si="193"/>
        <v>44000</v>
      </c>
      <c r="AG382" s="11">
        <f t="shared" si="193"/>
        <v>1.5</v>
      </c>
      <c r="AH382" s="11">
        <f t="shared" si="193"/>
        <v>11.547005383792515</v>
      </c>
      <c r="AI382" s="11">
        <f t="shared" si="193"/>
        <v>0</v>
      </c>
      <c r="AJ382" s="11">
        <f t="shared" si="193"/>
        <v>0</v>
      </c>
      <c r="AK382" s="11">
        <f t="shared" si="193"/>
        <v>0</v>
      </c>
      <c r="AL382" s="11">
        <f t="shared" si="193"/>
        <v>0</v>
      </c>
      <c r="AM382" s="11">
        <f t="shared" si="193"/>
        <v>0</v>
      </c>
      <c r="AN382" s="11">
        <f t="shared" si="193"/>
        <v>0</v>
      </c>
      <c r="AO382" s="11">
        <f t="shared" si="193"/>
        <v>0</v>
      </c>
      <c r="AP382" s="11">
        <f t="shared" si="191"/>
        <v>0</v>
      </c>
      <c r="AQ382" s="11">
        <f t="shared" si="191"/>
        <v>0</v>
      </c>
      <c r="AR382" s="11">
        <f t="shared" si="191"/>
        <v>0</v>
      </c>
      <c r="AS382" s="11">
        <f t="shared" si="191"/>
        <v>0</v>
      </c>
      <c r="AT382" s="11">
        <f t="shared" si="191"/>
        <v>0</v>
      </c>
      <c r="AU382" s="11">
        <f t="shared" si="191"/>
        <v>0</v>
      </c>
      <c r="AV382" s="11">
        <f t="shared" si="191"/>
        <v>0</v>
      </c>
      <c r="AW382" s="11">
        <f t="shared" si="191"/>
        <v>0</v>
      </c>
      <c r="AX382" s="11">
        <f t="shared" si="191"/>
        <v>0</v>
      </c>
      <c r="AY382" s="11">
        <f t="shared" si="197"/>
        <v>0</v>
      </c>
      <c r="AZ382" s="11">
        <f t="shared" si="197"/>
        <v>0</v>
      </c>
      <c r="BA382" s="11">
        <f t="shared" si="197"/>
        <v>0</v>
      </c>
      <c r="BB382" s="11">
        <f t="shared" si="197"/>
        <v>0</v>
      </c>
      <c r="BC382" s="11">
        <f t="shared" si="169"/>
        <v>0</v>
      </c>
      <c r="BD382" s="11">
        <f t="shared" si="169"/>
        <v>0</v>
      </c>
      <c r="BE382" s="11">
        <f t="shared" si="169"/>
        <v>0</v>
      </c>
      <c r="BF382" s="15" t="str">
        <f t="shared" si="175"/>
        <v>ČSN 42 5522</v>
      </c>
      <c r="BG382" s="42">
        <v>34.54</v>
      </c>
      <c r="BH382" s="17">
        <f t="shared" si="176"/>
        <v>110</v>
      </c>
      <c r="BI382" s="17">
        <f t="shared" si="177"/>
        <v>40</v>
      </c>
      <c r="BX382" s="18">
        <f t="shared" si="194"/>
        <v>4400</v>
      </c>
      <c r="BY382" s="42">
        <v>0.3</v>
      </c>
      <c r="BZ382" s="43">
        <f t="shared" si="178"/>
        <v>8.6855819339895781</v>
      </c>
      <c r="CA382" s="18">
        <f t="shared" si="183"/>
        <v>4436666.666666666</v>
      </c>
      <c r="CB382" s="18">
        <f t="shared" si="184"/>
        <v>80666.666666666657</v>
      </c>
      <c r="CC382" s="18">
        <f t="shared" si="185"/>
        <v>121000</v>
      </c>
      <c r="CD382" s="25">
        <f t="shared" si="179"/>
        <v>1.5000000000000002</v>
      </c>
      <c r="CE382" s="26">
        <f t="shared" si="180"/>
        <v>31.754264805429415</v>
      </c>
      <c r="CF382" s="18">
        <f t="shared" si="181"/>
        <v>4400</v>
      </c>
      <c r="CG382" s="18">
        <f t="shared" si="186"/>
        <v>4400</v>
      </c>
      <c r="CH382" s="18">
        <f t="shared" si="187"/>
        <v>586666.66666666663</v>
      </c>
      <c r="CI382" s="18">
        <f t="shared" si="188"/>
        <v>29333.333333333332</v>
      </c>
      <c r="CJ382" s="18">
        <f t="shared" si="189"/>
        <v>44000</v>
      </c>
      <c r="CK382" s="25">
        <f t="shared" si="182"/>
        <v>1.5</v>
      </c>
      <c r="CL382" s="26">
        <f t="shared" si="190"/>
        <v>11.547005383792515</v>
      </c>
      <c r="DJ382" s="20" t="s">
        <v>317</v>
      </c>
    </row>
    <row r="383" spans="1:114" x14ac:dyDescent="0.2">
      <c r="A383" s="15" t="s">
        <v>105</v>
      </c>
      <c r="B383" s="10" t="s">
        <v>483</v>
      </c>
      <c r="C383" s="11">
        <f t="shared" si="173"/>
        <v>43.174999999999997</v>
      </c>
      <c r="D383" s="11">
        <f t="shared" si="170"/>
        <v>110</v>
      </c>
      <c r="E383" s="11">
        <f t="shared" si="170"/>
        <v>50</v>
      </c>
      <c r="F383" s="11">
        <f t="shared" si="170"/>
        <v>0</v>
      </c>
      <c r="G383" s="11">
        <f t="shared" si="170"/>
        <v>0</v>
      </c>
      <c r="H383" s="11">
        <f t="shared" si="170"/>
        <v>0</v>
      </c>
      <c r="I383" s="11">
        <f t="shared" si="170"/>
        <v>0</v>
      </c>
      <c r="J383" s="11">
        <f t="shared" si="192"/>
        <v>0</v>
      </c>
      <c r="K383" s="11">
        <f t="shared" si="192"/>
        <v>0</v>
      </c>
      <c r="L383" s="11">
        <f t="shared" si="192"/>
        <v>0</v>
      </c>
      <c r="M383" s="11">
        <f t="shared" si="192"/>
        <v>0</v>
      </c>
      <c r="N383" s="11">
        <f t="shared" si="192"/>
        <v>0</v>
      </c>
      <c r="O383" s="11">
        <f t="shared" si="192"/>
        <v>0</v>
      </c>
      <c r="P383" s="11">
        <f t="shared" si="192"/>
        <v>0</v>
      </c>
      <c r="Q383" s="11">
        <f t="shared" si="192"/>
        <v>0</v>
      </c>
      <c r="R383" s="11">
        <f t="shared" si="192"/>
        <v>0</v>
      </c>
      <c r="S383" s="11">
        <f t="shared" si="172"/>
        <v>0</v>
      </c>
      <c r="T383" s="11">
        <f t="shared" si="172"/>
        <v>5500</v>
      </c>
      <c r="U383" s="40">
        <f t="shared" si="174"/>
        <v>0.32</v>
      </c>
      <c r="V383" s="11">
        <f t="shared" si="196"/>
        <v>7.4116965836711062</v>
      </c>
      <c r="W383" s="11">
        <f t="shared" si="196"/>
        <v>5545833.3333333321</v>
      </c>
      <c r="X383" s="11">
        <f t="shared" si="196"/>
        <v>100833.33333333331</v>
      </c>
      <c r="Y383" s="11">
        <f t="shared" si="196"/>
        <v>151250</v>
      </c>
      <c r="Z383" s="11">
        <f t="shared" si="196"/>
        <v>1.5000000000000002</v>
      </c>
      <c r="AA383" s="11">
        <f t="shared" si="196"/>
        <v>31.754264805429415</v>
      </c>
      <c r="AB383" s="11">
        <f t="shared" si="195"/>
        <v>5500</v>
      </c>
      <c r="AC383" s="11">
        <f t="shared" si="195"/>
        <v>5500</v>
      </c>
      <c r="AD383" s="11">
        <f t="shared" si="195"/>
        <v>1145833.3333333333</v>
      </c>
      <c r="AE383" s="11">
        <f t="shared" si="193"/>
        <v>45833.333333333328</v>
      </c>
      <c r="AF383" s="11">
        <f t="shared" si="193"/>
        <v>68750</v>
      </c>
      <c r="AG383" s="11">
        <f t="shared" si="193"/>
        <v>1.5000000000000002</v>
      </c>
      <c r="AH383" s="11">
        <f t="shared" si="193"/>
        <v>14.433756729740644</v>
      </c>
      <c r="AI383" s="11">
        <f t="shared" si="193"/>
        <v>0</v>
      </c>
      <c r="AJ383" s="11">
        <f t="shared" si="193"/>
        <v>0</v>
      </c>
      <c r="AK383" s="11">
        <f t="shared" si="193"/>
        <v>0</v>
      </c>
      <c r="AL383" s="11">
        <f t="shared" si="193"/>
        <v>0</v>
      </c>
      <c r="AM383" s="11">
        <f t="shared" si="193"/>
        <v>0</v>
      </c>
      <c r="AN383" s="11">
        <f t="shared" si="193"/>
        <v>0</v>
      </c>
      <c r="AO383" s="11">
        <f t="shared" si="193"/>
        <v>0</v>
      </c>
      <c r="AP383" s="11">
        <f t="shared" si="191"/>
        <v>0</v>
      </c>
      <c r="AQ383" s="11">
        <f t="shared" si="191"/>
        <v>0</v>
      </c>
      <c r="AR383" s="11">
        <f t="shared" si="191"/>
        <v>0</v>
      </c>
      <c r="AS383" s="11">
        <f t="shared" si="191"/>
        <v>0</v>
      </c>
      <c r="AT383" s="11">
        <f t="shared" si="191"/>
        <v>0</v>
      </c>
      <c r="AU383" s="11">
        <f t="shared" si="191"/>
        <v>0</v>
      </c>
      <c r="AV383" s="11">
        <f t="shared" si="191"/>
        <v>0</v>
      </c>
      <c r="AW383" s="11">
        <f t="shared" si="191"/>
        <v>0</v>
      </c>
      <c r="AX383" s="11">
        <f t="shared" si="191"/>
        <v>0</v>
      </c>
      <c r="AY383" s="11">
        <f t="shared" si="197"/>
        <v>0</v>
      </c>
      <c r="AZ383" s="11">
        <f t="shared" si="197"/>
        <v>0</v>
      </c>
      <c r="BA383" s="11">
        <f t="shared" si="197"/>
        <v>0</v>
      </c>
      <c r="BB383" s="11">
        <f t="shared" si="197"/>
        <v>0</v>
      </c>
      <c r="BC383" s="11">
        <f t="shared" si="169"/>
        <v>0</v>
      </c>
      <c r="BD383" s="11">
        <f t="shared" si="169"/>
        <v>0</v>
      </c>
      <c r="BE383" s="11">
        <f t="shared" si="169"/>
        <v>0</v>
      </c>
      <c r="BF383" s="15" t="str">
        <f t="shared" si="175"/>
        <v>ČSN 42 5522</v>
      </c>
      <c r="BG383" s="42">
        <v>43.174999999999997</v>
      </c>
      <c r="BH383" s="17">
        <f t="shared" si="176"/>
        <v>110</v>
      </c>
      <c r="BI383" s="17">
        <f t="shared" si="177"/>
        <v>50</v>
      </c>
      <c r="BX383" s="18">
        <f t="shared" si="194"/>
        <v>5500</v>
      </c>
      <c r="BY383" s="42">
        <v>0.32</v>
      </c>
      <c r="BZ383" s="43">
        <f t="shared" si="178"/>
        <v>7.4116965836711062</v>
      </c>
      <c r="CA383" s="18">
        <f t="shared" si="183"/>
        <v>5545833.3333333321</v>
      </c>
      <c r="CB383" s="18">
        <f t="shared" si="184"/>
        <v>100833.33333333331</v>
      </c>
      <c r="CC383" s="18">
        <f t="shared" si="185"/>
        <v>151250</v>
      </c>
      <c r="CD383" s="25">
        <f t="shared" si="179"/>
        <v>1.5000000000000002</v>
      </c>
      <c r="CE383" s="26">
        <f t="shared" si="180"/>
        <v>31.754264805429415</v>
      </c>
      <c r="CF383" s="18">
        <f t="shared" si="181"/>
        <v>5500</v>
      </c>
      <c r="CG383" s="18">
        <f t="shared" si="186"/>
        <v>5500</v>
      </c>
      <c r="CH383" s="18">
        <f t="shared" si="187"/>
        <v>1145833.3333333333</v>
      </c>
      <c r="CI383" s="18">
        <f t="shared" si="188"/>
        <v>45833.333333333328</v>
      </c>
      <c r="CJ383" s="18">
        <f t="shared" si="189"/>
        <v>68750</v>
      </c>
      <c r="CK383" s="25">
        <f t="shared" si="182"/>
        <v>1.5000000000000002</v>
      </c>
      <c r="CL383" s="26">
        <f t="shared" si="190"/>
        <v>14.433756729740644</v>
      </c>
      <c r="DJ383" s="20" t="s">
        <v>317</v>
      </c>
    </row>
    <row r="384" spans="1:114" x14ac:dyDescent="0.2">
      <c r="A384" s="15" t="s">
        <v>105</v>
      </c>
      <c r="B384" s="10" t="s">
        <v>484</v>
      </c>
      <c r="C384" s="11">
        <f t="shared" si="173"/>
        <v>51.81</v>
      </c>
      <c r="D384" s="11">
        <f t="shared" si="170"/>
        <v>110</v>
      </c>
      <c r="E384" s="11">
        <f t="shared" si="170"/>
        <v>60</v>
      </c>
      <c r="F384" s="11">
        <f t="shared" si="170"/>
        <v>0</v>
      </c>
      <c r="G384" s="11">
        <f t="shared" si="170"/>
        <v>0</v>
      </c>
      <c r="H384" s="11">
        <f t="shared" si="170"/>
        <v>0</v>
      </c>
      <c r="I384" s="11">
        <f t="shared" si="170"/>
        <v>0</v>
      </c>
      <c r="J384" s="11">
        <f t="shared" si="192"/>
        <v>0</v>
      </c>
      <c r="K384" s="11">
        <f t="shared" si="192"/>
        <v>0</v>
      </c>
      <c r="L384" s="11">
        <f t="shared" si="192"/>
        <v>0</v>
      </c>
      <c r="M384" s="11">
        <f t="shared" si="192"/>
        <v>0</v>
      </c>
      <c r="N384" s="11">
        <f t="shared" si="192"/>
        <v>0</v>
      </c>
      <c r="O384" s="11">
        <f t="shared" si="192"/>
        <v>0</v>
      </c>
      <c r="P384" s="11">
        <f t="shared" si="192"/>
        <v>0</v>
      </c>
      <c r="Q384" s="11">
        <f t="shared" si="192"/>
        <v>0</v>
      </c>
      <c r="R384" s="11">
        <f t="shared" si="192"/>
        <v>0</v>
      </c>
      <c r="S384" s="11">
        <f t="shared" si="172"/>
        <v>0</v>
      </c>
      <c r="T384" s="11">
        <f t="shared" si="172"/>
        <v>6600</v>
      </c>
      <c r="U384" s="40">
        <f t="shared" si="174"/>
        <v>0.34</v>
      </c>
      <c r="V384" s="11">
        <f t="shared" si="196"/>
        <v>6.562439683458793</v>
      </c>
      <c r="W384" s="11">
        <f t="shared" si="196"/>
        <v>6655000</v>
      </c>
      <c r="X384" s="11">
        <f t="shared" si="196"/>
        <v>121000</v>
      </c>
      <c r="Y384" s="11">
        <f t="shared" si="196"/>
        <v>181500</v>
      </c>
      <c r="Z384" s="11">
        <f t="shared" si="196"/>
        <v>1.5</v>
      </c>
      <c r="AA384" s="11">
        <f t="shared" si="196"/>
        <v>31.754264805429418</v>
      </c>
      <c r="AB384" s="11">
        <f t="shared" si="195"/>
        <v>6600</v>
      </c>
      <c r="AC384" s="11">
        <f t="shared" si="195"/>
        <v>6600</v>
      </c>
      <c r="AD384" s="11">
        <f t="shared" si="195"/>
        <v>1979999.9999999998</v>
      </c>
      <c r="AE384" s="11">
        <f t="shared" si="193"/>
        <v>66000</v>
      </c>
      <c r="AF384" s="11">
        <f t="shared" si="193"/>
        <v>99000</v>
      </c>
      <c r="AG384" s="11">
        <f t="shared" si="193"/>
        <v>1.5</v>
      </c>
      <c r="AH384" s="11">
        <f t="shared" si="193"/>
        <v>17.320508075688771</v>
      </c>
      <c r="AI384" s="11">
        <f t="shared" si="193"/>
        <v>0</v>
      </c>
      <c r="AJ384" s="11">
        <f t="shared" si="193"/>
        <v>0</v>
      </c>
      <c r="AK384" s="11">
        <f t="shared" si="193"/>
        <v>0</v>
      </c>
      <c r="AL384" s="11">
        <f t="shared" si="193"/>
        <v>0</v>
      </c>
      <c r="AM384" s="11">
        <f t="shared" si="193"/>
        <v>0</v>
      </c>
      <c r="AN384" s="11">
        <f t="shared" si="193"/>
        <v>0</v>
      </c>
      <c r="AO384" s="11">
        <f t="shared" si="193"/>
        <v>0</v>
      </c>
      <c r="AP384" s="11">
        <f t="shared" si="191"/>
        <v>0</v>
      </c>
      <c r="AQ384" s="11">
        <f t="shared" si="191"/>
        <v>0</v>
      </c>
      <c r="AR384" s="11">
        <f t="shared" si="191"/>
        <v>0</v>
      </c>
      <c r="AS384" s="11">
        <f t="shared" si="191"/>
        <v>0</v>
      </c>
      <c r="AT384" s="11">
        <f t="shared" si="191"/>
        <v>0</v>
      </c>
      <c r="AU384" s="11">
        <f t="shared" si="191"/>
        <v>0</v>
      </c>
      <c r="AV384" s="11">
        <f t="shared" si="191"/>
        <v>0</v>
      </c>
      <c r="AW384" s="11">
        <f t="shared" si="191"/>
        <v>0</v>
      </c>
      <c r="AX384" s="11">
        <f t="shared" si="191"/>
        <v>0</v>
      </c>
      <c r="AY384" s="11">
        <f t="shared" si="197"/>
        <v>0</v>
      </c>
      <c r="AZ384" s="11">
        <f t="shared" si="197"/>
        <v>0</v>
      </c>
      <c r="BA384" s="11">
        <f t="shared" si="197"/>
        <v>0</v>
      </c>
      <c r="BB384" s="11">
        <f t="shared" si="197"/>
        <v>0</v>
      </c>
      <c r="BC384" s="11">
        <f t="shared" si="169"/>
        <v>0</v>
      </c>
      <c r="BD384" s="11">
        <f t="shared" si="169"/>
        <v>0</v>
      </c>
      <c r="BE384" s="11">
        <f t="shared" si="169"/>
        <v>0</v>
      </c>
      <c r="BF384" s="15" t="str">
        <f t="shared" si="175"/>
        <v>ČSN 42 5522</v>
      </c>
      <c r="BG384" s="42">
        <v>51.81</v>
      </c>
      <c r="BH384" s="17">
        <f t="shared" si="176"/>
        <v>110</v>
      </c>
      <c r="BI384" s="17">
        <f t="shared" si="177"/>
        <v>60</v>
      </c>
      <c r="BX384" s="18">
        <f t="shared" si="194"/>
        <v>6600</v>
      </c>
      <c r="BY384" s="42">
        <v>0.34</v>
      </c>
      <c r="BZ384" s="43">
        <f t="shared" si="178"/>
        <v>6.562439683458793</v>
      </c>
      <c r="CA384" s="18">
        <f t="shared" si="183"/>
        <v>6655000</v>
      </c>
      <c r="CB384" s="18">
        <f t="shared" si="184"/>
        <v>121000</v>
      </c>
      <c r="CC384" s="18">
        <f t="shared" si="185"/>
        <v>181500</v>
      </c>
      <c r="CD384" s="25">
        <f t="shared" si="179"/>
        <v>1.5</v>
      </c>
      <c r="CE384" s="26">
        <f t="shared" si="180"/>
        <v>31.754264805429418</v>
      </c>
      <c r="CF384" s="18">
        <f t="shared" si="181"/>
        <v>6600</v>
      </c>
      <c r="CG384" s="18">
        <f t="shared" si="186"/>
        <v>6600</v>
      </c>
      <c r="CH384" s="18">
        <f t="shared" si="187"/>
        <v>1979999.9999999998</v>
      </c>
      <c r="CI384" s="18">
        <f t="shared" si="188"/>
        <v>66000</v>
      </c>
      <c r="CJ384" s="18">
        <f t="shared" si="189"/>
        <v>99000</v>
      </c>
      <c r="CK384" s="25">
        <f t="shared" si="182"/>
        <v>1.5</v>
      </c>
      <c r="CL384" s="26">
        <f t="shared" si="190"/>
        <v>17.320508075688771</v>
      </c>
      <c r="DJ384" s="20" t="s">
        <v>317</v>
      </c>
    </row>
    <row r="385" spans="1:114" x14ac:dyDescent="0.2">
      <c r="A385" s="15" t="s">
        <v>105</v>
      </c>
      <c r="B385" s="10" t="s">
        <v>485</v>
      </c>
      <c r="C385" s="11">
        <f t="shared" si="173"/>
        <v>4.71</v>
      </c>
      <c r="D385" s="11">
        <f t="shared" si="170"/>
        <v>120</v>
      </c>
      <c r="E385" s="11">
        <f t="shared" si="170"/>
        <v>5</v>
      </c>
      <c r="F385" s="11">
        <f t="shared" si="170"/>
        <v>0</v>
      </c>
      <c r="G385" s="11">
        <f t="shared" si="170"/>
        <v>0</v>
      </c>
      <c r="H385" s="11">
        <f t="shared" si="170"/>
        <v>0</v>
      </c>
      <c r="I385" s="11">
        <f t="shared" si="170"/>
        <v>0</v>
      </c>
      <c r="J385" s="11">
        <f t="shared" si="192"/>
        <v>0</v>
      </c>
      <c r="K385" s="11">
        <f t="shared" si="192"/>
        <v>0</v>
      </c>
      <c r="L385" s="11">
        <f t="shared" si="192"/>
        <v>0</v>
      </c>
      <c r="M385" s="11">
        <f t="shared" si="192"/>
        <v>0</v>
      </c>
      <c r="N385" s="11">
        <f t="shared" si="192"/>
        <v>0</v>
      </c>
      <c r="O385" s="11">
        <f t="shared" si="192"/>
        <v>0</v>
      </c>
      <c r="P385" s="11">
        <f t="shared" si="192"/>
        <v>0</v>
      </c>
      <c r="Q385" s="11">
        <f t="shared" si="192"/>
        <v>0</v>
      </c>
      <c r="R385" s="11">
        <f t="shared" si="192"/>
        <v>0</v>
      </c>
      <c r="S385" s="11">
        <f t="shared" si="172"/>
        <v>0</v>
      </c>
      <c r="T385" s="11">
        <f t="shared" si="172"/>
        <v>600</v>
      </c>
      <c r="U385" s="40">
        <f t="shared" si="174"/>
        <v>0.25</v>
      </c>
      <c r="V385" s="11">
        <f t="shared" si="196"/>
        <v>53.07855626326964</v>
      </c>
      <c r="W385" s="11">
        <f t="shared" si="196"/>
        <v>719999.99999999988</v>
      </c>
      <c r="X385" s="11">
        <f t="shared" si="196"/>
        <v>11999.999999999998</v>
      </c>
      <c r="Y385" s="11">
        <f t="shared" si="196"/>
        <v>18000</v>
      </c>
      <c r="Z385" s="11">
        <f t="shared" si="196"/>
        <v>1.5000000000000002</v>
      </c>
      <c r="AA385" s="11">
        <f t="shared" si="196"/>
        <v>34.641016151377542</v>
      </c>
      <c r="AB385" s="11">
        <f t="shared" si="195"/>
        <v>600</v>
      </c>
      <c r="AC385" s="11">
        <f t="shared" si="195"/>
        <v>600</v>
      </c>
      <c r="AD385" s="11">
        <f t="shared" si="195"/>
        <v>1250</v>
      </c>
      <c r="AE385" s="11">
        <f t="shared" si="193"/>
        <v>500</v>
      </c>
      <c r="AF385" s="11">
        <f t="shared" si="193"/>
        <v>750</v>
      </c>
      <c r="AG385" s="11">
        <f t="shared" si="193"/>
        <v>1.5</v>
      </c>
      <c r="AH385" s="11">
        <f t="shared" si="193"/>
        <v>1.4433756729740645</v>
      </c>
      <c r="AI385" s="11">
        <f t="shared" si="193"/>
        <v>0</v>
      </c>
      <c r="AJ385" s="11">
        <f t="shared" si="193"/>
        <v>0</v>
      </c>
      <c r="AK385" s="11">
        <f t="shared" si="193"/>
        <v>0</v>
      </c>
      <c r="AL385" s="11">
        <f t="shared" si="193"/>
        <v>0</v>
      </c>
      <c r="AM385" s="11">
        <f t="shared" si="193"/>
        <v>0</v>
      </c>
      <c r="AN385" s="11">
        <f t="shared" si="193"/>
        <v>0</v>
      </c>
      <c r="AO385" s="11">
        <f t="shared" si="193"/>
        <v>0</v>
      </c>
      <c r="AP385" s="11">
        <f t="shared" si="191"/>
        <v>0</v>
      </c>
      <c r="AQ385" s="11">
        <f t="shared" si="191"/>
        <v>0</v>
      </c>
      <c r="AR385" s="11">
        <f t="shared" si="191"/>
        <v>0</v>
      </c>
      <c r="AS385" s="11">
        <f t="shared" si="191"/>
        <v>0</v>
      </c>
      <c r="AT385" s="11">
        <f t="shared" si="191"/>
        <v>0</v>
      </c>
      <c r="AU385" s="11">
        <f t="shared" si="191"/>
        <v>0</v>
      </c>
      <c r="AV385" s="11">
        <f t="shared" si="191"/>
        <v>0</v>
      </c>
      <c r="AW385" s="11">
        <f t="shared" si="191"/>
        <v>0</v>
      </c>
      <c r="AX385" s="11">
        <f t="shared" si="191"/>
        <v>0</v>
      </c>
      <c r="AY385" s="11">
        <f t="shared" si="197"/>
        <v>0</v>
      </c>
      <c r="AZ385" s="11">
        <f t="shared" si="197"/>
        <v>0</v>
      </c>
      <c r="BA385" s="11">
        <f t="shared" si="197"/>
        <v>0</v>
      </c>
      <c r="BB385" s="11">
        <f t="shared" si="197"/>
        <v>0</v>
      </c>
      <c r="BC385" s="11">
        <f t="shared" si="169"/>
        <v>0</v>
      </c>
      <c r="BD385" s="11">
        <f t="shared" si="169"/>
        <v>0</v>
      </c>
      <c r="BE385" s="11">
        <f t="shared" si="169"/>
        <v>0</v>
      </c>
      <c r="BF385" s="15" t="str">
        <f t="shared" si="175"/>
        <v>ČSN 42 5522</v>
      </c>
      <c r="BG385" s="42">
        <v>4.71</v>
      </c>
      <c r="BH385" s="17">
        <f t="shared" si="176"/>
        <v>120</v>
      </c>
      <c r="BI385" s="17">
        <f t="shared" si="177"/>
        <v>5</v>
      </c>
      <c r="BX385" s="18">
        <f t="shared" si="194"/>
        <v>600</v>
      </c>
      <c r="BY385" s="42">
        <v>0.25</v>
      </c>
      <c r="BZ385" s="43">
        <f t="shared" si="178"/>
        <v>53.07855626326964</v>
      </c>
      <c r="CA385" s="18">
        <f t="shared" si="183"/>
        <v>719999.99999999988</v>
      </c>
      <c r="CB385" s="18">
        <f t="shared" si="184"/>
        <v>11999.999999999998</v>
      </c>
      <c r="CC385" s="18">
        <f t="shared" si="185"/>
        <v>18000</v>
      </c>
      <c r="CD385" s="25">
        <f t="shared" si="179"/>
        <v>1.5000000000000002</v>
      </c>
      <c r="CE385" s="26">
        <f t="shared" si="180"/>
        <v>34.641016151377542</v>
      </c>
      <c r="CF385" s="18">
        <f t="shared" si="181"/>
        <v>600</v>
      </c>
      <c r="CG385" s="18">
        <f t="shared" si="186"/>
        <v>600</v>
      </c>
      <c r="CH385" s="18">
        <f t="shared" si="187"/>
        <v>1250</v>
      </c>
      <c r="CI385" s="18">
        <f t="shared" si="188"/>
        <v>500</v>
      </c>
      <c r="CJ385" s="18">
        <f t="shared" si="189"/>
        <v>750</v>
      </c>
      <c r="CK385" s="25">
        <f t="shared" si="182"/>
        <v>1.5</v>
      </c>
      <c r="CL385" s="26">
        <f t="shared" si="190"/>
        <v>1.4433756729740645</v>
      </c>
      <c r="DJ385" s="20" t="s">
        <v>317</v>
      </c>
    </row>
    <row r="386" spans="1:114" x14ac:dyDescent="0.2">
      <c r="A386" s="15" t="s">
        <v>105</v>
      </c>
      <c r="B386" s="10" t="s">
        <v>486</v>
      </c>
      <c r="C386" s="11">
        <f t="shared" si="173"/>
        <v>5.6520000000000001</v>
      </c>
      <c r="D386" s="11">
        <f t="shared" si="170"/>
        <v>120</v>
      </c>
      <c r="E386" s="11">
        <f t="shared" si="170"/>
        <v>6</v>
      </c>
      <c r="F386" s="11">
        <f t="shared" si="170"/>
        <v>0</v>
      </c>
      <c r="G386" s="11">
        <f t="shared" si="170"/>
        <v>0</v>
      </c>
      <c r="H386" s="11">
        <f t="shared" si="170"/>
        <v>0</v>
      </c>
      <c r="I386" s="11">
        <f t="shared" si="170"/>
        <v>0</v>
      </c>
      <c r="J386" s="11">
        <f t="shared" si="192"/>
        <v>0</v>
      </c>
      <c r="K386" s="11">
        <f t="shared" si="192"/>
        <v>0</v>
      </c>
      <c r="L386" s="11">
        <f t="shared" si="192"/>
        <v>0</v>
      </c>
      <c r="M386" s="11">
        <f t="shared" si="192"/>
        <v>0</v>
      </c>
      <c r="N386" s="11">
        <f t="shared" si="192"/>
        <v>0</v>
      </c>
      <c r="O386" s="11">
        <f t="shared" si="192"/>
        <v>0</v>
      </c>
      <c r="P386" s="11">
        <f t="shared" si="192"/>
        <v>0</v>
      </c>
      <c r="Q386" s="11">
        <f t="shared" si="192"/>
        <v>0</v>
      </c>
      <c r="R386" s="11">
        <f t="shared" si="192"/>
        <v>0</v>
      </c>
      <c r="S386" s="11">
        <f t="shared" si="172"/>
        <v>0</v>
      </c>
      <c r="T386" s="11">
        <f t="shared" si="172"/>
        <v>720</v>
      </c>
      <c r="U386" s="40">
        <f t="shared" si="174"/>
        <v>0.252</v>
      </c>
      <c r="V386" s="11">
        <f t="shared" si="196"/>
        <v>44.585987261146499</v>
      </c>
      <c r="W386" s="11">
        <f t="shared" si="196"/>
        <v>864000</v>
      </c>
      <c r="X386" s="11">
        <f t="shared" si="196"/>
        <v>14400</v>
      </c>
      <c r="Y386" s="11">
        <f t="shared" si="196"/>
        <v>21600</v>
      </c>
      <c r="Z386" s="11">
        <f t="shared" si="196"/>
        <v>1.5</v>
      </c>
      <c r="AA386" s="11">
        <f t="shared" si="196"/>
        <v>34.641016151377549</v>
      </c>
      <c r="AB386" s="11">
        <f t="shared" si="195"/>
        <v>720</v>
      </c>
      <c r="AC386" s="11">
        <f t="shared" si="195"/>
        <v>720</v>
      </c>
      <c r="AD386" s="11">
        <f t="shared" si="195"/>
        <v>2160</v>
      </c>
      <c r="AE386" s="11">
        <f t="shared" si="193"/>
        <v>720</v>
      </c>
      <c r="AF386" s="11">
        <f t="shared" si="193"/>
        <v>1080</v>
      </c>
      <c r="AG386" s="11">
        <f t="shared" si="193"/>
        <v>1.5</v>
      </c>
      <c r="AH386" s="11">
        <f t="shared" si="193"/>
        <v>1.7320508075688772</v>
      </c>
      <c r="AI386" s="11">
        <f t="shared" si="193"/>
        <v>0</v>
      </c>
      <c r="AJ386" s="11">
        <f t="shared" si="193"/>
        <v>0</v>
      </c>
      <c r="AK386" s="11">
        <f t="shared" si="193"/>
        <v>0</v>
      </c>
      <c r="AL386" s="11">
        <f t="shared" si="193"/>
        <v>0</v>
      </c>
      <c r="AM386" s="11">
        <f t="shared" si="193"/>
        <v>0</v>
      </c>
      <c r="AN386" s="11">
        <f t="shared" si="193"/>
        <v>0</v>
      </c>
      <c r="AO386" s="11">
        <f t="shared" si="193"/>
        <v>0</v>
      </c>
      <c r="AP386" s="11">
        <f t="shared" si="191"/>
        <v>0</v>
      </c>
      <c r="AQ386" s="11">
        <f t="shared" si="191"/>
        <v>0</v>
      </c>
      <c r="AR386" s="11">
        <f t="shared" si="191"/>
        <v>0</v>
      </c>
      <c r="AS386" s="11">
        <f t="shared" si="191"/>
        <v>0</v>
      </c>
      <c r="AT386" s="11">
        <f t="shared" si="191"/>
        <v>0</v>
      </c>
      <c r="AU386" s="11">
        <f t="shared" si="191"/>
        <v>0</v>
      </c>
      <c r="AV386" s="11">
        <f t="shared" si="191"/>
        <v>0</v>
      </c>
      <c r="AW386" s="11">
        <f t="shared" si="191"/>
        <v>0</v>
      </c>
      <c r="AX386" s="11">
        <f t="shared" si="191"/>
        <v>0</v>
      </c>
      <c r="AY386" s="11">
        <f t="shared" si="197"/>
        <v>0</v>
      </c>
      <c r="AZ386" s="11">
        <f t="shared" si="197"/>
        <v>0</v>
      </c>
      <c r="BA386" s="11">
        <f t="shared" si="197"/>
        <v>0</v>
      </c>
      <c r="BB386" s="11">
        <f t="shared" si="197"/>
        <v>0</v>
      </c>
      <c r="BC386" s="11">
        <f t="shared" si="169"/>
        <v>0</v>
      </c>
      <c r="BD386" s="11">
        <f t="shared" si="169"/>
        <v>0</v>
      </c>
      <c r="BE386" s="11">
        <f t="shared" si="169"/>
        <v>0</v>
      </c>
      <c r="BF386" s="15" t="str">
        <f t="shared" si="175"/>
        <v>ČSN 42 5522</v>
      </c>
      <c r="BG386" s="42">
        <v>5.6520000000000001</v>
      </c>
      <c r="BH386" s="17">
        <f t="shared" si="176"/>
        <v>120</v>
      </c>
      <c r="BI386" s="17">
        <f t="shared" si="177"/>
        <v>6</v>
      </c>
      <c r="BX386" s="18">
        <f t="shared" si="194"/>
        <v>720</v>
      </c>
      <c r="BY386" s="42">
        <v>0.252</v>
      </c>
      <c r="BZ386" s="43">
        <f t="shared" si="178"/>
        <v>44.585987261146499</v>
      </c>
      <c r="CA386" s="18">
        <f t="shared" si="183"/>
        <v>864000</v>
      </c>
      <c r="CB386" s="18">
        <f t="shared" si="184"/>
        <v>14400</v>
      </c>
      <c r="CC386" s="18">
        <f t="shared" si="185"/>
        <v>21600</v>
      </c>
      <c r="CD386" s="25">
        <f t="shared" si="179"/>
        <v>1.5</v>
      </c>
      <c r="CE386" s="26">
        <f t="shared" si="180"/>
        <v>34.641016151377549</v>
      </c>
      <c r="CF386" s="18">
        <f t="shared" si="181"/>
        <v>720</v>
      </c>
      <c r="CG386" s="18">
        <f t="shared" si="186"/>
        <v>720</v>
      </c>
      <c r="CH386" s="18">
        <f t="shared" si="187"/>
        <v>2160</v>
      </c>
      <c r="CI386" s="18">
        <f t="shared" si="188"/>
        <v>720</v>
      </c>
      <c r="CJ386" s="18">
        <f t="shared" si="189"/>
        <v>1080</v>
      </c>
      <c r="CK386" s="25">
        <f t="shared" si="182"/>
        <v>1.5</v>
      </c>
      <c r="CL386" s="26">
        <f t="shared" si="190"/>
        <v>1.7320508075688772</v>
      </c>
      <c r="DJ386" s="20" t="s">
        <v>317</v>
      </c>
    </row>
    <row r="387" spans="1:114" x14ac:dyDescent="0.2">
      <c r="A387" s="15" t="s">
        <v>105</v>
      </c>
      <c r="B387" s="10" t="s">
        <v>487</v>
      </c>
      <c r="C387" s="11">
        <f t="shared" si="173"/>
        <v>6.5940000000000003</v>
      </c>
      <c r="D387" s="11">
        <f t="shared" si="170"/>
        <v>120</v>
      </c>
      <c r="E387" s="11">
        <f t="shared" si="170"/>
        <v>7</v>
      </c>
      <c r="F387" s="11">
        <f t="shared" si="170"/>
        <v>0</v>
      </c>
      <c r="G387" s="11">
        <f t="shared" si="170"/>
        <v>0</v>
      </c>
      <c r="H387" s="11">
        <f t="shared" si="170"/>
        <v>0</v>
      </c>
      <c r="I387" s="11">
        <f t="shared" si="170"/>
        <v>0</v>
      </c>
      <c r="J387" s="11">
        <f t="shared" si="192"/>
        <v>0</v>
      </c>
      <c r="K387" s="11">
        <f t="shared" si="192"/>
        <v>0</v>
      </c>
      <c r="L387" s="11">
        <f t="shared" si="192"/>
        <v>0</v>
      </c>
      <c r="M387" s="11">
        <f t="shared" si="192"/>
        <v>0</v>
      </c>
      <c r="N387" s="11">
        <f t="shared" si="192"/>
        <v>0</v>
      </c>
      <c r="O387" s="11">
        <f t="shared" si="192"/>
        <v>0</v>
      </c>
      <c r="P387" s="11">
        <f t="shared" si="192"/>
        <v>0</v>
      </c>
      <c r="Q387" s="11">
        <f t="shared" si="192"/>
        <v>0</v>
      </c>
      <c r="R387" s="11">
        <f t="shared" si="192"/>
        <v>0</v>
      </c>
      <c r="S387" s="11">
        <f t="shared" si="172"/>
        <v>0</v>
      </c>
      <c r="T387" s="11">
        <f t="shared" si="172"/>
        <v>840</v>
      </c>
      <c r="U387" s="40">
        <f t="shared" si="174"/>
        <v>0.254</v>
      </c>
      <c r="V387" s="11">
        <f t="shared" si="196"/>
        <v>38.519866545344257</v>
      </c>
      <c r="W387" s="11">
        <f t="shared" si="196"/>
        <v>1007999.9999999999</v>
      </c>
      <c r="X387" s="11">
        <f t="shared" si="196"/>
        <v>16799.999999999996</v>
      </c>
      <c r="Y387" s="11">
        <f t="shared" si="196"/>
        <v>25200</v>
      </c>
      <c r="Z387" s="11">
        <f t="shared" si="196"/>
        <v>1.5000000000000002</v>
      </c>
      <c r="AA387" s="11">
        <f t="shared" si="196"/>
        <v>34.641016151377542</v>
      </c>
      <c r="AB387" s="11">
        <f t="shared" si="195"/>
        <v>840</v>
      </c>
      <c r="AC387" s="11">
        <f t="shared" si="195"/>
        <v>840</v>
      </c>
      <c r="AD387" s="11">
        <f t="shared" si="195"/>
        <v>3430</v>
      </c>
      <c r="AE387" s="11">
        <f t="shared" si="193"/>
        <v>980</v>
      </c>
      <c r="AF387" s="11">
        <f t="shared" si="193"/>
        <v>1470</v>
      </c>
      <c r="AG387" s="11">
        <f t="shared" ref="AG387:AU406" si="198">IF($A387="x",CK387,"")</f>
        <v>1.5</v>
      </c>
      <c r="AH387" s="11">
        <f t="shared" si="198"/>
        <v>2.0207259421636903</v>
      </c>
      <c r="AI387" s="11">
        <f t="shared" si="198"/>
        <v>0</v>
      </c>
      <c r="AJ387" s="11">
        <f t="shared" si="198"/>
        <v>0</v>
      </c>
      <c r="AK387" s="11">
        <f t="shared" si="198"/>
        <v>0</v>
      </c>
      <c r="AL387" s="11">
        <f t="shared" si="198"/>
        <v>0</v>
      </c>
      <c r="AM387" s="11">
        <f t="shared" si="198"/>
        <v>0</v>
      </c>
      <c r="AN387" s="11">
        <f t="shared" si="198"/>
        <v>0</v>
      </c>
      <c r="AO387" s="11">
        <f t="shared" si="198"/>
        <v>0</v>
      </c>
      <c r="AP387" s="11">
        <f t="shared" si="191"/>
        <v>0</v>
      </c>
      <c r="AQ387" s="11">
        <f t="shared" si="191"/>
        <v>0</v>
      </c>
      <c r="AR387" s="11">
        <f t="shared" si="191"/>
        <v>0</v>
      </c>
      <c r="AS387" s="11">
        <f t="shared" si="191"/>
        <v>0</v>
      </c>
      <c r="AT387" s="11">
        <f t="shared" si="191"/>
        <v>0</v>
      </c>
      <c r="AU387" s="11">
        <f t="shared" si="191"/>
        <v>0</v>
      </c>
      <c r="AV387" s="11">
        <f t="shared" si="191"/>
        <v>0</v>
      </c>
      <c r="AW387" s="11">
        <f t="shared" si="191"/>
        <v>0</v>
      </c>
      <c r="AX387" s="11">
        <f t="shared" si="191"/>
        <v>0</v>
      </c>
      <c r="AY387" s="11">
        <f t="shared" si="197"/>
        <v>0</v>
      </c>
      <c r="AZ387" s="11">
        <f t="shared" si="197"/>
        <v>0</v>
      </c>
      <c r="BA387" s="11">
        <f t="shared" si="197"/>
        <v>0</v>
      </c>
      <c r="BB387" s="11">
        <f t="shared" si="197"/>
        <v>0</v>
      </c>
      <c r="BC387" s="11">
        <f t="shared" si="169"/>
        <v>0</v>
      </c>
      <c r="BD387" s="11">
        <f t="shared" si="169"/>
        <v>0</v>
      </c>
      <c r="BE387" s="11">
        <f t="shared" si="169"/>
        <v>0</v>
      </c>
      <c r="BF387" s="15" t="str">
        <f t="shared" si="175"/>
        <v>ČSN 42 5522</v>
      </c>
      <c r="BG387" s="42">
        <v>6.5940000000000003</v>
      </c>
      <c r="BH387" s="17">
        <f t="shared" si="176"/>
        <v>120</v>
      </c>
      <c r="BI387" s="17">
        <f t="shared" si="177"/>
        <v>7</v>
      </c>
      <c r="BX387" s="18">
        <f t="shared" si="194"/>
        <v>840</v>
      </c>
      <c r="BY387" s="42">
        <v>0.254</v>
      </c>
      <c r="BZ387" s="43">
        <f t="shared" si="178"/>
        <v>38.519866545344257</v>
      </c>
      <c r="CA387" s="18">
        <f t="shared" si="183"/>
        <v>1007999.9999999999</v>
      </c>
      <c r="CB387" s="18">
        <f t="shared" si="184"/>
        <v>16799.999999999996</v>
      </c>
      <c r="CC387" s="18">
        <f t="shared" si="185"/>
        <v>25200</v>
      </c>
      <c r="CD387" s="25">
        <f t="shared" si="179"/>
        <v>1.5000000000000002</v>
      </c>
      <c r="CE387" s="26">
        <f t="shared" si="180"/>
        <v>34.641016151377542</v>
      </c>
      <c r="CF387" s="18">
        <f t="shared" si="181"/>
        <v>840</v>
      </c>
      <c r="CG387" s="18">
        <f t="shared" si="186"/>
        <v>840</v>
      </c>
      <c r="CH387" s="18">
        <f t="shared" si="187"/>
        <v>3430</v>
      </c>
      <c r="CI387" s="18">
        <f t="shared" si="188"/>
        <v>980</v>
      </c>
      <c r="CJ387" s="18">
        <f t="shared" si="189"/>
        <v>1470</v>
      </c>
      <c r="CK387" s="25">
        <f t="shared" si="182"/>
        <v>1.5</v>
      </c>
      <c r="CL387" s="26">
        <f t="shared" si="190"/>
        <v>2.0207259421636903</v>
      </c>
      <c r="DJ387" s="20" t="s">
        <v>317</v>
      </c>
    </row>
    <row r="388" spans="1:114" x14ac:dyDescent="0.2">
      <c r="A388" s="15" t="s">
        <v>105</v>
      </c>
      <c r="B388" s="10" t="s">
        <v>488</v>
      </c>
      <c r="C388" s="11">
        <f t="shared" si="173"/>
        <v>7.5359999999999996</v>
      </c>
      <c r="D388" s="11">
        <f t="shared" si="170"/>
        <v>120</v>
      </c>
      <c r="E388" s="11">
        <f t="shared" si="170"/>
        <v>8</v>
      </c>
      <c r="F388" s="11">
        <f t="shared" si="170"/>
        <v>0</v>
      </c>
      <c r="G388" s="11">
        <f t="shared" si="170"/>
        <v>0</v>
      </c>
      <c r="H388" s="11">
        <f t="shared" si="170"/>
        <v>0</v>
      </c>
      <c r="I388" s="11">
        <f t="shared" si="170"/>
        <v>0</v>
      </c>
      <c r="J388" s="11">
        <f t="shared" si="192"/>
        <v>0</v>
      </c>
      <c r="K388" s="11">
        <f t="shared" si="192"/>
        <v>0</v>
      </c>
      <c r="L388" s="11">
        <f t="shared" si="192"/>
        <v>0</v>
      </c>
      <c r="M388" s="11">
        <f t="shared" si="192"/>
        <v>0</v>
      </c>
      <c r="N388" s="11">
        <f t="shared" si="192"/>
        <v>0</v>
      </c>
      <c r="O388" s="11">
        <f t="shared" si="192"/>
        <v>0</v>
      </c>
      <c r="P388" s="11">
        <f t="shared" si="192"/>
        <v>0</v>
      </c>
      <c r="Q388" s="11">
        <f t="shared" si="192"/>
        <v>0</v>
      </c>
      <c r="R388" s="11">
        <f t="shared" si="192"/>
        <v>0</v>
      </c>
      <c r="S388" s="11">
        <f t="shared" si="172"/>
        <v>0</v>
      </c>
      <c r="T388" s="11">
        <f t="shared" si="172"/>
        <v>960</v>
      </c>
      <c r="U388" s="40">
        <f t="shared" si="174"/>
        <v>0.25600000000000001</v>
      </c>
      <c r="V388" s="11">
        <f t="shared" si="196"/>
        <v>33.970276008492576</v>
      </c>
      <c r="W388" s="11">
        <f t="shared" si="196"/>
        <v>1152000</v>
      </c>
      <c r="X388" s="11">
        <f t="shared" si="196"/>
        <v>19200</v>
      </c>
      <c r="Y388" s="11">
        <f t="shared" si="196"/>
        <v>28800</v>
      </c>
      <c r="Z388" s="11">
        <f t="shared" si="196"/>
        <v>1.5</v>
      </c>
      <c r="AA388" s="11">
        <f t="shared" si="196"/>
        <v>34.641016151377549</v>
      </c>
      <c r="AB388" s="11">
        <f t="shared" si="195"/>
        <v>960</v>
      </c>
      <c r="AC388" s="11">
        <f t="shared" si="195"/>
        <v>960</v>
      </c>
      <c r="AD388" s="11">
        <f t="shared" si="195"/>
        <v>5120</v>
      </c>
      <c r="AE388" s="11">
        <f t="shared" si="195"/>
        <v>1280</v>
      </c>
      <c r="AF388" s="11">
        <f t="shared" si="195"/>
        <v>1920</v>
      </c>
      <c r="AG388" s="11">
        <f t="shared" si="198"/>
        <v>1.5</v>
      </c>
      <c r="AH388" s="11">
        <f t="shared" si="198"/>
        <v>2.3094010767585029</v>
      </c>
      <c r="AI388" s="11">
        <f t="shared" si="198"/>
        <v>0</v>
      </c>
      <c r="AJ388" s="11">
        <f t="shared" si="198"/>
        <v>0</v>
      </c>
      <c r="AK388" s="11">
        <f t="shared" si="198"/>
        <v>0</v>
      </c>
      <c r="AL388" s="11">
        <f t="shared" si="198"/>
        <v>0</v>
      </c>
      <c r="AM388" s="11">
        <f t="shared" si="198"/>
        <v>0</v>
      </c>
      <c r="AN388" s="11">
        <f t="shared" si="198"/>
        <v>0</v>
      </c>
      <c r="AO388" s="11">
        <f t="shared" si="198"/>
        <v>0</v>
      </c>
      <c r="AP388" s="11">
        <f t="shared" si="191"/>
        <v>0</v>
      </c>
      <c r="AQ388" s="11">
        <f t="shared" si="191"/>
        <v>0</v>
      </c>
      <c r="AR388" s="11">
        <f t="shared" si="191"/>
        <v>0</v>
      </c>
      <c r="AS388" s="11">
        <f t="shared" si="191"/>
        <v>0</v>
      </c>
      <c r="AT388" s="11">
        <f t="shared" si="191"/>
        <v>0</v>
      </c>
      <c r="AU388" s="11">
        <f t="shared" si="191"/>
        <v>0</v>
      </c>
      <c r="AV388" s="11">
        <f t="shared" si="191"/>
        <v>0</v>
      </c>
      <c r="AW388" s="11">
        <f t="shared" si="191"/>
        <v>0</v>
      </c>
      <c r="AX388" s="11">
        <f t="shared" si="191"/>
        <v>0</v>
      </c>
      <c r="AY388" s="11">
        <f t="shared" si="197"/>
        <v>0</v>
      </c>
      <c r="AZ388" s="11">
        <f t="shared" si="197"/>
        <v>0</v>
      </c>
      <c r="BA388" s="11">
        <f t="shared" si="197"/>
        <v>0</v>
      </c>
      <c r="BB388" s="11">
        <f t="shared" si="197"/>
        <v>0</v>
      </c>
      <c r="BC388" s="11">
        <f t="shared" si="169"/>
        <v>0</v>
      </c>
      <c r="BD388" s="11">
        <f t="shared" si="169"/>
        <v>0</v>
      </c>
      <c r="BE388" s="11">
        <f t="shared" si="169"/>
        <v>0</v>
      </c>
      <c r="BF388" s="15" t="str">
        <f t="shared" si="175"/>
        <v>ČSN 42 5522</v>
      </c>
      <c r="BG388" s="42">
        <v>7.5359999999999996</v>
      </c>
      <c r="BH388" s="17">
        <f t="shared" si="176"/>
        <v>120</v>
      </c>
      <c r="BI388" s="17">
        <f t="shared" si="177"/>
        <v>8</v>
      </c>
      <c r="BX388" s="18">
        <f t="shared" si="194"/>
        <v>960</v>
      </c>
      <c r="BY388" s="42">
        <v>0.25600000000000001</v>
      </c>
      <c r="BZ388" s="43">
        <f t="shared" si="178"/>
        <v>33.970276008492576</v>
      </c>
      <c r="CA388" s="18">
        <f t="shared" si="183"/>
        <v>1152000</v>
      </c>
      <c r="CB388" s="18">
        <f t="shared" si="184"/>
        <v>19200</v>
      </c>
      <c r="CC388" s="18">
        <f t="shared" si="185"/>
        <v>28800</v>
      </c>
      <c r="CD388" s="25">
        <f t="shared" si="179"/>
        <v>1.5</v>
      </c>
      <c r="CE388" s="26">
        <f t="shared" si="180"/>
        <v>34.641016151377549</v>
      </c>
      <c r="CF388" s="18">
        <f t="shared" si="181"/>
        <v>960</v>
      </c>
      <c r="CG388" s="18">
        <f t="shared" si="186"/>
        <v>960</v>
      </c>
      <c r="CH388" s="18">
        <f t="shared" si="187"/>
        <v>5120</v>
      </c>
      <c r="CI388" s="18">
        <f t="shared" si="188"/>
        <v>1280</v>
      </c>
      <c r="CJ388" s="18">
        <f t="shared" si="189"/>
        <v>1920</v>
      </c>
      <c r="CK388" s="25">
        <f t="shared" si="182"/>
        <v>1.5</v>
      </c>
      <c r="CL388" s="26">
        <f t="shared" si="190"/>
        <v>2.3094010767585029</v>
      </c>
      <c r="DJ388" s="20" t="s">
        <v>317</v>
      </c>
    </row>
    <row r="389" spans="1:114" x14ac:dyDescent="0.2">
      <c r="A389" s="15" t="s">
        <v>105</v>
      </c>
      <c r="B389" s="10" t="s">
        <v>489</v>
      </c>
      <c r="C389" s="11">
        <f t="shared" si="173"/>
        <v>9.42</v>
      </c>
      <c r="D389" s="11">
        <f t="shared" si="170"/>
        <v>120</v>
      </c>
      <c r="E389" s="11">
        <f t="shared" si="170"/>
        <v>10</v>
      </c>
      <c r="F389" s="11">
        <f t="shared" si="170"/>
        <v>0</v>
      </c>
      <c r="G389" s="11">
        <f t="shared" si="170"/>
        <v>0</v>
      </c>
      <c r="H389" s="11">
        <f t="shared" si="170"/>
        <v>0</v>
      </c>
      <c r="I389" s="11">
        <f t="shared" si="170"/>
        <v>0</v>
      </c>
      <c r="J389" s="11">
        <f t="shared" si="192"/>
        <v>0</v>
      </c>
      <c r="K389" s="11">
        <f t="shared" si="192"/>
        <v>0</v>
      </c>
      <c r="L389" s="11">
        <f t="shared" si="192"/>
        <v>0</v>
      </c>
      <c r="M389" s="11">
        <f t="shared" si="192"/>
        <v>0</v>
      </c>
      <c r="N389" s="11">
        <f t="shared" si="192"/>
        <v>0</v>
      </c>
      <c r="O389" s="11">
        <f t="shared" si="192"/>
        <v>0</v>
      </c>
      <c r="P389" s="11">
        <f t="shared" si="192"/>
        <v>0</v>
      </c>
      <c r="Q389" s="11">
        <f t="shared" si="192"/>
        <v>0</v>
      </c>
      <c r="R389" s="11">
        <f t="shared" si="192"/>
        <v>0</v>
      </c>
      <c r="S389" s="11">
        <f t="shared" si="172"/>
        <v>0</v>
      </c>
      <c r="T389" s="11">
        <f t="shared" si="172"/>
        <v>1200</v>
      </c>
      <c r="U389" s="40">
        <f t="shared" si="174"/>
        <v>0.26</v>
      </c>
      <c r="V389" s="11">
        <f t="shared" si="196"/>
        <v>27.600849256900215</v>
      </c>
      <c r="W389" s="11">
        <f t="shared" si="196"/>
        <v>1439999.9999999998</v>
      </c>
      <c r="X389" s="11">
        <f t="shared" si="196"/>
        <v>23999.999999999996</v>
      </c>
      <c r="Y389" s="11">
        <f t="shared" si="196"/>
        <v>36000</v>
      </c>
      <c r="Z389" s="11">
        <f t="shared" si="196"/>
        <v>1.5000000000000002</v>
      </c>
      <c r="AA389" s="11">
        <f t="shared" si="196"/>
        <v>34.641016151377542</v>
      </c>
      <c r="AB389" s="11">
        <f t="shared" si="195"/>
        <v>1200</v>
      </c>
      <c r="AC389" s="11">
        <f t="shared" si="195"/>
        <v>1200</v>
      </c>
      <c r="AD389" s="11">
        <f t="shared" si="195"/>
        <v>10000</v>
      </c>
      <c r="AE389" s="11">
        <f t="shared" si="195"/>
        <v>2000</v>
      </c>
      <c r="AF389" s="11">
        <f t="shared" si="195"/>
        <v>3000</v>
      </c>
      <c r="AG389" s="11">
        <f t="shared" si="198"/>
        <v>1.5</v>
      </c>
      <c r="AH389" s="11">
        <f t="shared" si="198"/>
        <v>2.8867513459481291</v>
      </c>
      <c r="AI389" s="11">
        <f t="shared" si="198"/>
        <v>0</v>
      </c>
      <c r="AJ389" s="11">
        <f t="shared" si="198"/>
        <v>0</v>
      </c>
      <c r="AK389" s="11">
        <f t="shared" si="198"/>
        <v>0</v>
      </c>
      <c r="AL389" s="11">
        <f t="shared" si="198"/>
        <v>0</v>
      </c>
      <c r="AM389" s="11">
        <f t="shared" si="198"/>
        <v>0</v>
      </c>
      <c r="AN389" s="11">
        <f t="shared" si="198"/>
        <v>0</v>
      </c>
      <c r="AO389" s="11">
        <f t="shared" si="198"/>
        <v>0</v>
      </c>
      <c r="AP389" s="11">
        <f t="shared" si="191"/>
        <v>0</v>
      </c>
      <c r="AQ389" s="11">
        <f t="shared" si="191"/>
        <v>0</v>
      </c>
      <c r="AR389" s="11">
        <f t="shared" si="191"/>
        <v>0</v>
      </c>
      <c r="AS389" s="11">
        <f t="shared" si="191"/>
        <v>0</v>
      </c>
      <c r="AT389" s="11">
        <f t="shared" si="191"/>
        <v>0</v>
      </c>
      <c r="AU389" s="11">
        <f t="shared" si="191"/>
        <v>0</v>
      </c>
      <c r="AV389" s="11">
        <f t="shared" si="191"/>
        <v>0</v>
      </c>
      <c r="AW389" s="11">
        <f t="shared" si="191"/>
        <v>0</v>
      </c>
      <c r="AX389" s="11">
        <f t="shared" si="191"/>
        <v>0</v>
      </c>
      <c r="AY389" s="11">
        <f t="shared" si="197"/>
        <v>0</v>
      </c>
      <c r="AZ389" s="11">
        <f t="shared" si="197"/>
        <v>0</v>
      </c>
      <c r="BA389" s="11">
        <f t="shared" si="197"/>
        <v>0</v>
      </c>
      <c r="BB389" s="11">
        <f t="shared" si="197"/>
        <v>0</v>
      </c>
      <c r="BC389" s="11">
        <f t="shared" si="169"/>
        <v>0</v>
      </c>
      <c r="BD389" s="11">
        <f t="shared" si="169"/>
        <v>0</v>
      </c>
      <c r="BE389" s="11">
        <f t="shared" si="169"/>
        <v>0</v>
      </c>
      <c r="BF389" s="15" t="str">
        <f t="shared" si="175"/>
        <v>ČSN 42 5522</v>
      </c>
      <c r="BG389" s="42">
        <v>9.42</v>
      </c>
      <c r="BH389" s="17">
        <f t="shared" si="176"/>
        <v>120</v>
      </c>
      <c r="BI389" s="17">
        <f t="shared" si="177"/>
        <v>10</v>
      </c>
      <c r="BX389" s="18">
        <f t="shared" si="194"/>
        <v>1200</v>
      </c>
      <c r="BY389" s="42">
        <v>0.26</v>
      </c>
      <c r="BZ389" s="43">
        <f t="shared" si="178"/>
        <v>27.600849256900215</v>
      </c>
      <c r="CA389" s="18">
        <f t="shared" si="183"/>
        <v>1439999.9999999998</v>
      </c>
      <c r="CB389" s="18">
        <f t="shared" si="184"/>
        <v>23999.999999999996</v>
      </c>
      <c r="CC389" s="18">
        <f t="shared" si="185"/>
        <v>36000</v>
      </c>
      <c r="CD389" s="25">
        <f t="shared" si="179"/>
        <v>1.5000000000000002</v>
      </c>
      <c r="CE389" s="26">
        <f t="shared" si="180"/>
        <v>34.641016151377542</v>
      </c>
      <c r="CF389" s="18">
        <f t="shared" si="181"/>
        <v>1200</v>
      </c>
      <c r="CG389" s="18">
        <f t="shared" si="186"/>
        <v>1200</v>
      </c>
      <c r="CH389" s="18">
        <f t="shared" si="187"/>
        <v>10000</v>
      </c>
      <c r="CI389" s="18">
        <f t="shared" si="188"/>
        <v>2000</v>
      </c>
      <c r="CJ389" s="18">
        <f t="shared" si="189"/>
        <v>3000</v>
      </c>
      <c r="CK389" s="25">
        <f t="shared" si="182"/>
        <v>1.5</v>
      </c>
      <c r="CL389" s="26">
        <f t="shared" si="190"/>
        <v>2.8867513459481291</v>
      </c>
      <c r="DJ389" s="20" t="s">
        <v>317</v>
      </c>
    </row>
    <row r="390" spans="1:114" x14ac:dyDescent="0.2">
      <c r="A390" s="15" t="s">
        <v>105</v>
      </c>
      <c r="B390" s="10" t="s">
        <v>490</v>
      </c>
      <c r="C390" s="11">
        <f t="shared" si="173"/>
        <v>11.304</v>
      </c>
      <c r="D390" s="11">
        <f t="shared" si="170"/>
        <v>120</v>
      </c>
      <c r="E390" s="11">
        <f t="shared" si="170"/>
        <v>12</v>
      </c>
      <c r="F390" s="11">
        <f t="shared" si="170"/>
        <v>0</v>
      </c>
      <c r="G390" s="11">
        <f t="shared" si="170"/>
        <v>0</v>
      </c>
      <c r="H390" s="11">
        <f t="shared" si="170"/>
        <v>0</v>
      </c>
      <c r="I390" s="11">
        <f t="shared" si="170"/>
        <v>0</v>
      </c>
      <c r="J390" s="11">
        <f t="shared" si="192"/>
        <v>0</v>
      </c>
      <c r="K390" s="11">
        <f t="shared" si="192"/>
        <v>0</v>
      </c>
      <c r="L390" s="11">
        <f t="shared" si="192"/>
        <v>0</v>
      </c>
      <c r="M390" s="11">
        <f t="shared" si="192"/>
        <v>0</v>
      </c>
      <c r="N390" s="11">
        <f t="shared" si="192"/>
        <v>0</v>
      </c>
      <c r="O390" s="11">
        <f t="shared" si="192"/>
        <v>0</v>
      </c>
      <c r="P390" s="11">
        <f t="shared" si="192"/>
        <v>0</v>
      </c>
      <c r="Q390" s="11">
        <f t="shared" si="192"/>
        <v>0</v>
      </c>
      <c r="R390" s="11">
        <f t="shared" si="192"/>
        <v>0</v>
      </c>
      <c r="S390" s="11">
        <f t="shared" si="172"/>
        <v>0</v>
      </c>
      <c r="T390" s="11">
        <f t="shared" si="172"/>
        <v>1440</v>
      </c>
      <c r="U390" s="40">
        <f t="shared" si="174"/>
        <v>0.26400000000000001</v>
      </c>
      <c r="V390" s="11">
        <f t="shared" si="196"/>
        <v>23.354564755838641</v>
      </c>
      <c r="W390" s="11">
        <f t="shared" si="196"/>
        <v>1728000</v>
      </c>
      <c r="X390" s="11">
        <f t="shared" si="196"/>
        <v>28800</v>
      </c>
      <c r="Y390" s="11">
        <f t="shared" si="196"/>
        <v>43200</v>
      </c>
      <c r="Z390" s="11">
        <f t="shared" si="196"/>
        <v>1.5</v>
      </c>
      <c r="AA390" s="11">
        <f t="shared" si="196"/>
        <v>34.641016151377549</v>
      </c>
      <c r="AB390" s="11">
        <f t="shared" si="195"/>
        <v>1440</v>
      </c>
      <c r="AC390" s="11">
        <f t="shared" si="195"/>
        <v>1440</v>
      </c>
      <c r="AD390" s="11">
        <f t="shared" si="195"/>
        <v>17280</v>
      </c>
      <c r="AE390" s="11">
        <f t="shared" si="195"/>
        <v>2880</v>
      </c>
      <c r="AF390" s="11">
        <f t="shared" si="195"/>
        <v>4320</v>
      </c>
      <c r="AG390" s="11">
        <f t="shared" si="198"/>
        <v>1.5</v>
      </c>
      <c r="AH390" s="11">
        <f t="shared" si="198"/>
        <v>3.4641016151377544</v>
      </c>
      <c r="AI390" s="11">
        <f t="shared" si="198"/>
        <v>0</v>
      </c>
      <c r="AJ390" s="11">
        <f t="shared" si="198"/>
        <v>0</v>
      </c>
      <c r="AK390" s="11">
        <f t="shared" si="198"/>
        <v>0</v>
      </c>
      <c r="AL390" s="11">
        <f t="shared" si="198"/>
        <v>0</v>
      </c>
      <c r="AM390" s="11">
        <f t="shared" si="198"/>
        <v>0</v>
      </c>
      <c r="AN390" s="11">
        <f t="shared" si="198"/>
        <v>0</v>
      </c>
      <c r="AO390" s="11">
        <f t="shared" si="198"/>
        <v>0</v>
      </c>
      <c r="AP390" s="11">
        <f t="shared" si="191"/>
        <v>0</v>
      </c>
      <c r="AQ390" s="11">
        <f t="shared" si="191"/>
        <v>0</v>
      </c>
      <c r="AR390" s="11">
        <f t="shared" si="191"/>
        <v>0</v>
      </c>
      <c r="AS390" s="11">
        <f t="shared" si="191"/>
        <v>0</v>
      </c>
      <c r="AT390" s="11">
        <f t="shared" si="191"/>
        <v>0</v>
      </c>
      <c r="AU390" s="11">
        <f t="shared" si="191"/>
        <v>0</v>
      </c>
      <c r="AV390" s="11">
        <f t="shared" si="191"/>
        <v>0</v>
      </c>
      <c r="AW390" s="11">
        <f t="shared" si="191"/>
        <v>0</v>
      </c>
      <c r="AX390" s="11">
        <f t="shared" si="191"/>
        <v>0</v>
      </c>
      <c r="AY390" s="11">
        <f t="shared" si="197"/>
        <v>0</v>
      </c>
      <c r="AZ390" s="11">
        <f t="shared" si="197"/>
        <v>0</v>
      </c>
      <c r="BA390" s="11">
        <f t="shared" si="197"/>
        <v>0</v>
      </c>
      <c r="BB390" s="11">
        <f t="shared" si="197"/>
        <v>0</v>
      </c>
      <c r="BC390" s="11">
        <f t="shared" si="169"/>
        <v>0</v>
      </c>
      <c r="BD390" s="11">
        <f t="shared" si="169"/>
        <v>0</v>
      </c>
      <c r="BE390" s="11">
        <f t="shared" si="169"/>
        <v>0</v>
      </c>
      <c r="BF390" s="15" t="str">
        <f t="shared" si="175"/>
        <v>ČSN 42 5522</v>
      </c>
      <c r="BG390" s="42">
        <v>11.304</v>
      </c>
      <c r="BH390" s="17">
        <f t="shared" si="176"/>
        <v>120</v>
      </c>
      <c r="BI390" s="17">
        <f t="shared" si="177"/>
        <v>12</v>
      </c>
      <c r="BX390" s="18">
        <f t="shared" si="194"/>
        <v>1440</v>
      </c>
      <c r="BY390" s="42">
        <v>0.26400000000000001</v>
      </c>
      <c r="BZ390" s="43">
        <f t="shared" si="178"/>
        <v>23.354564755838641</v>
      </c>
      <c r="CA390" s="18">
        <f t="shared" si="183"/>
        <v>1728000</v>
      </c>
      <c r="CB390" s="18">
        <f t="shared" si="184"/>
        <v>28800</v>
      </c>
      <c r="CC390" s="18">
        <f t="shared" si="185"/>
        <v>43200</v>
      </c>
      <c r="CD390" s="25">
        <f t="shared" si="179"/>
        <v>1.5</v>
      </c>
      <c r="CE390" s="26">
        <f t="shared" si="180"/>
        <v>34.641016151377549</v>
      </c>
      <c r="CF390" s="18">
        <f t="shared" si="181"/>
        <v>1440</v>
      </c>
      <c r="CG390" s="18">
        <f t="shared" si="186"/>
        <v>1440</v>
      </c>
      <c r="CH390" s="18">
        <f t="shared" si="187"/>
        <v>17280</v>
      </c>
      <c r="CI390" s="18">
        <f t="shared" si="188"/>
        <v>2880</v>
      </c>
      <c r="CJ390" s="18">
        <f t="shared" si="189"/>
        <v>4320</v>
      </c>
      <c r="CK390" s="25">
        <f t="shared" si="182"/>
        <v>1.5</v>
      </c>
      <c r="CL390" s="26">
        <f t="shared" si="190"/>
        <v>3.4641016151377544</v>
      </c>
      <c r="DJ390" s="20" t="s">
        <v>317</v>
      </c>
    </row>
    <row r="391" spans="1:114" x14ac:dyDescent="0.2">
      <c r="A391" s="15" t="s">
        <v>105</v>
      </c>
      <c r="B391" s="10" t="s">
        <v>491</v>
      </c>
      <c r="C391" s="11">
        <f t="shared" si="173"/>
        <v>13.188000000000001</v>
      </c>
      <c r="D391" s="11">
        <f t="shared" si="170"/>
        <v>120</v>
      </c>
      <c r="E391" s="11">
        <f t="shared" si="170"/>
        <v>14</v>
      </c>
      <c r="F391" s="11">
        <f t="shared" si="170"/>
        <v>0</v>
      </c>
      <c r="G391" s="11">
        <f t="shared" ref="G391:M433" si="199">IF($A391="x",BK391,"")</f>
        <v>0</v>
      </c>
      <c r="H391" s="11">
        <f t="shared" si="199"/>
        <v>0</v>
      </c>
      <c r="I391" s="11">
        <f t="shared" si="199"/>
        <v>0</v>
      </c>
      <c r="J391" s="11">
        <f t="shared" si="192"/>
        <v>0</v>
      </c>
      <c r="K391" s="11">
        <f t="shared" si="192"/>
        <v>0</v>
      </c>
      <c r="L391" s="11">
        <f t="shared" si="192"/>
        <v>0</v>
      </c>
      <c r="M391" s="11">
        <f t="shared" ref="M391:T427" si="200">IF($A391="x",BQ391,"")</f>
        <v>0</v>
      </c>
      <c r="N391" s="11">
        <f t="shared" si="200"/>
        <v>0</v>
      </c>
      <c r="O391" s="11">
        <f t="shared" si="200"/>
        <v>0</v>
      </c>
      <c r="P391" s="11">
        <f t="shared" si="200"/>
        <v>0</v>
      </c>
      <c r="Q391" s="11">
        <f t="shared" si="200"/>
        <v>0</v>
      </c>
      <c r="R391" s="11">
        <f t="shared" si="200"/>
        <v>0</v>
      </c>
      <c r="S391" s="11">
        <f t="shared" si="172"/>
        <v>0</v>
      </c>
      <c r="T391" s="11">
        <f t="shared" si="172"/>
        <v>1680</v>
      </c>
      <c r="U391" s="40">
        <f t="shared" si="174"/>
        <v>0.26800000000000002</v>
      </c>
      <c r="V391" s="11">
        <f t="shared" si="196"/>
        <v>20.321504397937524</v>
      </c>
      <c r="W391" s="11">
        <f t="shared" si="196"/>
        <v>2015999.9999999998</v>
      </c>
      <c r="X391" s="11">
        <f t="shared" si="196"/>
        <v>33599.999999999993</v>
      </c>
      <c r="Y391" s="11">
        <f t="shared" si="196"/>
        <v>50400</v>
      </c>
      <c r="Z391" s="11">
        <f t="shared" si="196"/>
        <v>1.5000000000000002</v>
      </c>
      <c r="AA391" s="11">
        <f t="shared" si="196"/>
        <v>34.641016151377542</v>
      </c>
      <c r="AB391" s="11">
        <f t="shared" si="195"/>
        <v>1680</v>
      </c>
      <c r="AC391" s="11">
        <f t="shared" si="195"/>
        <v>1680</v>
      </c>
      <c r="AD391" s="11">
        <f t="shared" si="195"/>
        <v>27440</v>
      </c>
      <c r="AE391" s="11">
        <f t="shared" si="195"/>
        <v>3920</v>
      </c>
      <c r="AF391" s="11">
        <f t="shared" si="195"/>
        <v>5880</v>
      </c>
      <c r="AG391" s="11">
        <f t="shared" si="198"/>
        <v>1.5</v>
      </c>
      <c r="AH391" s="11">
        <f t="shared" si="198"/>
        <v>4.0414518843273806</v>
      </c>
      <c r="AI391" s="11">
        <f t="shared" si="198"/>
        <v>0</v>
      </c>
      <c r="AJ391" s="11">
        <f t="shared" si="198"/>
        <v>0</v>
      </c>
      <c r="AK391" s="11">
        <f t="shared" si="198"/>
        <v>0</v>
      </c>
      <c r="AL391" s="11">
        <f t="shared" si="198"/>
        <v>0</v>
      </c>
      <c r="AM391" s="11">
        <f t="shared" si="198"/>
        <v>0</v>
      </c>
      <c r="AN391" s="11">
        <f t="shared" si="198"/>
        <v>0</v>
      </c>
      <c r="AO391" s="11">
        <f t="shared" si="198"/>
        <v>0</v>
      </c>
      <c r="AP391" s="11">
        <f t="shared" si="191"/>
        <v>0</v>
      </c>
      <c r="AQ391" s="11">
        <f t="shared" si="191"/>
        <v>0</v>
      </c>
      <c r="AR391" s="11">
        <f t="shared" si="191"/>
        <v>0</v>
      </c>
      <c r="AS391" s="11">
        <f t="shared" si="191"/>
        <v>0</v>
      </c>
      <c r="AT391" s="11">
        <f t="shared" si="191"/>
        <v>0</v>
      </c>
      <c r="AU391" s="11">
        <f t="shared" si="191"/>
        <v>0</v>
      </c>
      <c r="AV391" s="11">
        <f t="shared" si="191"/>
        <v>0</v>
      </c>
      <c r="AW391" s="11">
        <f t="shared" si="191"/>
        <v>0</v>
      </c>
      <c r="AX391" s="11">
        <f t="shared" si="191"/>
        <v>0</v>
      </c>
      <c r="AY391" s="11">
        <f t="shared" si="197"/>
        <v>0</v>
      </c>
      <c r="AZ391" s="11">
        <f t="shared" si="197"/>
        <v>0</v>
      </c>
      <c r="BA391" s="11">
        <f t="shared" si="197"/>
        <v>0</v>
      </c>
      <c r="BB391" s="11">
        <f t="shared" si="197"/>
        <v>0</v>
      </c>
      <c r="BC391" s="11">
        <f t="shared" si="169"/>
        <v>0</v>
      </c>
      <c r="BD391" s="11">
        <f t="shared" si="169"/>
        <v>0</v>
      </c>
      <c r="BE391" s="11">
        <f t="shared" si="169"/>
        <v>0</v>
      </c>
      <c r="BF391" s="15" t="str">
        <f t="shared" si="175"/>
        <v>ČSN 42 5522</v>
      </c>
      <c r="BG391" s="42">
        <v>13.188000000000001</v>
      </c>
      <c r="BH391" s="17">
        <f t="shared" si="176"/>
        <v>120</v>
      </c>
      <c r="BI391" s="17">
        <f t="shared" si="177"/>
        <v>14</v>
      </c>
      <c r="BX391" s="18">
        <f t="shared" si="194"/>
        <v>1680</v>
      </c>
      <c r="BY391" s="42">
        <v>0.26800000000000002</v>
      </c>
      <c r="BZ391" s="43">
        <f t="shared" si="178"/>
        <v>20.321504397937524</v>
      </c>
      <c r="CA391" s="18">
        <f t="shared" si="183"/>
        <v>2015999.9999999998</v>
      </c>
      <c r="CB391" s="18">
        <f t="shared" si="184"/>
        <v>33599.999999999993</v>
      </c>
      <c r="CC391" s="18">
        <f t="shared" si="185"/>
        <v>50400</v>
      </c>
      <c r="CD391" s="25">
        <f t="shared" si="179"/>
        <v>1.5000000000000002</v>
      </c>
      <c r="CE391" s="26">
        <f t="shared" si="180"/>
        <v>34.641016151377542</v>
      </c>
      <c r="CF391" s="18">
        <f t="shared" si="181"/>
        <v>1680</v>
      </c>
      <c r="CG391" s="18">
        <f t="shared" si="186"/>
        <v>1680</v>
      </c>
      <c r="CH391" s="18">
        <f t="shared" si="187"/>
        <v>27440</v>
      </c>
      <c r="CI391" s="18">
        <f t="shared" si="188"/>
        <v>3920</v>
      </c>
      <c r="CJ391" s="18">
        <f t="shared" si="189"/>
        <v>5880</v>
      </c>
      <c r="CK391" s="25">
        <f t="shared" si="182"/>
        <v>1.5</v>
      </c>
      <c r="CL391" s="26">
        <f t="shared" si="190"/>
        <v>4.0414518843273806</v>
      </c>
      <c r="DJ391" s="20" t="s">
        <v>317</v>
      </c>
    </row>
    <row r="392" spans="1:114" x14ac:dyDescent="0.2">
      <c r="A392" s="15" t="s">
        <v>105</v>
      </c>
      <c r="B392" s="10" t="s">
        <v>492</v>
      </c>
      <c r="C392" s="11">
        <f t="shared" si="173"/>
        <v>15.071999999999999</v>
      </c>
      <c r="D392" s="11">
        <f t="shared" ref="D392:G455" si="201">IF($A392="x",BH392,"")</f>
        <v>120</v>
      </c>
      <c r="E392" s="11">
        <f t="shared" si="201"/>
        <v>16</v>
      </c>
      <c r="F392" s="11">
        <f t="shared" si="201"/>
        <v>0</v>
      </c>
      <c r="G392" s="11">
        <f t="shared" si="199"/>
        <v>0</v>
      </c>
      <c r="H392" s="11">
        <f t="shared" si="199"/>
        <v>0</v>
      </c>
      <c r="I392" s="11">
        <f t="shared" si="199"/>
        <v>0</v>
      </c>
      <c r="J392" s="11">
        <f t="shared" si="199"/>
        <v>0</v>
      </c>
      <c r="K392" s="11">
        <f t="shared" si="199"/>
        <v>0</v>
      </c>
      <c r="L392" s="11">
        <f t="shared" si="199"/>
        <v>0</v>
      </c>
      <c r="M392" s="11">
        <f t="shared" si="200"/>
        <v>0</v>
      </c>
      <c r="N392" s="11">
        <f t="shared" si="200"/>
        <v>0</v>
      </c>
      <c r="O392" s="11">
        <f t="shared" si="200"/>
        <v>0</v>
      </c>
      <c r="P392" s="11">
        <f t="shared" si="200"/>
        <v>0</v>
      </c>
      <c r="Q392" s="11">
        <f t="shared" si="200"/>
        <v>0</v>
      </c>
      <c r="R392" s="11">
        <f t="shared" si="200"/>
        <v>0</v>
      </c>
      <c r="S392" s="11">
        <f t="shared" si="172"/>
        <v>0</v>
      </c>
      <c r="T392" s="11">
        <f t="shared" si="172"/>
        <v>1920</v>
      </c>
      <c r="U392" s="40">
        <f t="shared" si="174"/>
        <v>0.27200000000000002</v>
      </c>
      <c r="V392" s="11">
        <f t="shared" si="196"/>
        <v>18.046709129511679</v>
      </c>
      <c r="W392" s="11">
        <f t="shared" si="196"/>
        <v>2304000</v>
      </c>
      <c r="X392" s="11">
        <f t="shared" si="196"/>
        <v>38400</v>
      </c>
      <c r="Y392" s="11">
        <f t="shared" si="196"/>
        <v>57600</v>
      </c>
      <c r="Z392" s="11">
        <f t="shared" si="196"/>
        <v>1.5</v>
      </c>
      <c r="AA392" s="11">
        <f t="shared" si="196"/>
        <v>34.641016151377549</v>
      </c>
      <c r="AB392" s="11">
        <f t="shared" si="195"/>
        <v>1920</v>
      </c>
      <c r="AC392" s="11">
        <f t="shared" si="195"/>
        <v>1920</v>
      </c>
      <c r="AD392" s="11">
        <f t="shared" si="195"/>
        <v>40960</v>
      </c>
      <c r="AE392" s="11">
        <f t="shared" si="195"/>
        <v>5120</v>
      </c>
      <c r="AF392" s="11">
        <f t="shared" si="195"/>
        <v>7680</v>
      </c>
      <c r="AG392" s="11">
        <f t="shared" si="198"/>
        <v>1.5</v>
      </c>
      <c r="AH392" s="11">
        <f t="shared" si="198"/>
        <v>4.6188021535170058</v>
      </c>
      <c r="AI392" s="11">
        <f t="shared" si="198"/>
        <v>0</v>
      </c>
      <c r="AJ392" s="11">
        <f t="shared" si="198"/>
        <v>0</v>
      </c>
      <c r="AK392" s="11">
        <f t="shared" si="198"/>
        <v>0</v>
      </c>
      <c r="AL392" s="11">
        <f t="shared" si="198"/>
        <v>0</v>
      </c>
      <c r="AM392" s="11">
        <f t="shared" si="198"/>
        <v>0</v>
      </c>
      <c r="AN392" s="11">
        <f t="shared" si="198"/>
        <v>0</v>
      </c>
      <c r="AO392" s="11">
        <f t="shared" si="198"/>
        <v>0</v>
      </c>
      <c r="AP392" s="11">
        <f t="shared" si="191"/>
        <v>0</v>
      </c>
      <c r="AQ392" s="11">
        <f t="shared" si="191"/>
        <v>0</v>
      </c>
      <c r="AR392" s="11">
        <f t="shared" si="191"/>
        <v>0</v>
      </c>
      <c r="AS392" s="11">
        <f t="shared" si="191"/>
        <v>0</v>
      </c>
      <c r="AT392" s="11">
        <f t="shared" si="191"/>
        <v>0</v>
      </c>
      <c r="AU392" s="11">
        <f t="shared" si="191"/>
        <v>0</v>
      </c>
      <c r="AV392" s="11">
        <f t="shared" si="191"/>
        <v>0</v>
      </c>
      <c r="AW392" s="11">
        <f t="shared" si="191"/>
        <v>0</v>
      </c>
      <c r="AX392" s="11">
        <f t="shared" si="191"/>
        <v>0</v>
      </c>
      <c r="AY392" s="11">
        <f t="shared" si="197"/>
        <v>0</v>
      </c>
      <c r="AZ392" s="11">
        <f t="shared" si="197"/>
        <v>0</v>
      </c>
      <c r="BA392" s="11">
        <f t="shared" si="197"/>
        <v>0</v>
      </c>
      <c r="BB392" s="11">
        <f t="shared" si="197"/>
        <v>0</v>
      </c>
      <c r="BC392" s="11">
        <f t="shared" si="169"/>
        <v>0</v>
      </c>
      <c r="BD392" s="11">
        <f t="shared" si="169"/>
        <v>0</v>
      </c>
      <c r="BE392" s="11">
        <f t="shared" si="169"/>
        <v>0</v>
      </c>
      <c r="BF392" s="15" t="str">
        <f t="shared" si="175"/>
        <v>ČSN 42 5522</v>
      </c>
      <c r="BG392" s="42">
        <v>15.071999999999999</v>
      </c>
      <c r="BH392" s="17">
        <f t="shared" si="176"/>
        <v>120</v>
      </c>
      <c r="BI392" s="17">
        <f t="shared" si="177"/>
        <v>16</v>
      </c>
      <c r="BX392" s="18">
        <f t="shared" si="194"/>
        <v>1920</v>
      </c>
      <c r="BY392" s="42">
        <v>0.27200000000000002</v>
      </c>
      <c r="BZ392" s="43">
        <f t="shared" si="178"/>
        <v>18.046709129511679</v>
      </c>
      <c r="CA392" s="18">
        <f t="shared" si="183"/>
        <v>2304000</v>
      </c>
      <c r="CB392" s="18">
        <f t="shared" si="184"/>
        <v>38400</v>
      </c>
      <c r="CC392" s="18">
        <f t="shared" si="185"/>
        <v>57600</v>
      </c>
      <c r="CD392" s="25">
        <f t="shared" si="179"/>
        <v>1.5</v>
      </c>
      <c r="CE392" s="26">
        <f t="shared" si="180"/>
        <v>34.641016151377549</v>
      </c>
      <c r="CF392" s="18">
        <f t="shared" si="181"/>
        <v>1920</v>
      </c>
      <c r="CG392" s="18">
        <f t="shared" si="186"/>
        <v>1920</v>
      </c>
      <c r="CH392" s="18">
        <f t="shared" si="187"/>
        <v>40960</v>
      </c>
      <c r="CI392" s="18">
        <f t="shared" si="188"/>
        <v>5120</v>
      </c>
      <c r="CJ392" s="18">
        <f t="shared" si="189"/>
        <v>7680</v>
      </c>
      <c r="CK392" s="25">
        <f t="shared" si="182"/>
        <v>1.5</v>
      </c>
      <c r="CL392" s="26">
        <f t="shared" si="190"/>
        <v>4.6188021535170058</v>
      </c>
      <c r="DJ392" s="20" t="s">
        <v>317</v>
      </c>
    </row>
    <row r="393" spans="1:114" x14ac:dyDescent="0.2">
      <c r="A393" s="15" t="s">
        <v>105</v>
      </c>
      <c r="B393" s="10" t="s">
        <v>493</v>
      </c>
      <c r="C393" s="11">
        <f t="shared" si="173"/>
        <v>18.84</v>
      </c>
      <c r="D393" s="11">
        <f t="shared" si="201"/>
        <v>120</v>
      </c>
      <c r="E393" s="11">
        <f t="shared" si="201"/>
        <v>20</v>
      </c>
      <c r="F393" s="11">
        <f t="shared" si="201"/>
        <v>0</v>
      </c>
      <c r="G393" s="11">
        <f t="shared" si="199"/>
        <v>0</v>
      </c>
      <c r="H393" s="11">
        <f t="shared" si="199"/>
        <v>0</v>
      </c>
      <c r="I393" s="11">
        <f t="shared" si="199"/>
        <v>0</v>
      </c>
      <c r="J393" s="11">
        <f t="shared" si="199"/>
        <v>0</v>
      </c>
      <c r="K393" s="11">
        <f t="shared" si="199"/>
        <v>0</v>
      </c>
      <c r="L393" s="11">
        <f t="shared" si="199"/>
        <v>0</v>
      </c>
      <c r="M393" s="11">
        <f t="shared" si="200"/>
        <v>0</v>
      </c>
      <c r="N393" s="11">
        <f t="shared" si="200"/>
        <v>0</v>
      </c>
      <c r="O393" s="11">
        <f t="shared" si="200"/>
        <v>0</v>
      </c>
      <c r="P393" s="11">
        <f t="shared" si="200"/>
        <v>0</v>
      </c>
      <c r="Q393" s="11">
        <f t="shared" si="200"/>
        <v>0</v>
      </c>
      <c r="R393" s="11">
        <f t="shared" si="200"/>
        <v>0</v>
      </c>
      <c r="S393" s="11">
        <f t="shared" si="172"/>
        <v>0</v>
      </c>
      <c r="T393" s="11">
        <f t="shared" si="172"/>
        <v>2400</v>
      </c>
      <c r="U393" s="40">
        <f t="shared" si="174"/>
        <v>0.28000000000000003</v>
      </c>
      <c r="V393" s="11">
        <f t="shared" si="196"/>
        <v>14.861995753715501</v>
      </c>
      <c r="W393" s="11">
        <f t="shared" si="196"/>
        <v>2879999.9999999995</v>
      </c>
      <c r="X393" s="11">
        <f t="shared" si="196"/>
        <v>47999.999999999993</v>
      </c>
      <c r="Y393" s="11">
        <f t="shared" si="196"/>
        <v>72000</v>
      </c>
      <c r="Z393" s="11">
        <f t="shared" si="196"/>
        <v>1.5000000000000002</v>
      </c>
      <c r="AA393" s="11">
        <f t="shared" si="196"/>
        <v>34.641016151377542</v>
      </c>
      <c r="AB393" s="11">
        <f t="shared" si="195"/>
        <v>2400</v>
      </c>
      <c r="AC393" s="11">
        <f t="shared" si="195"/>
        <v>2400</v>
      </c>
      <c r="AD393" s="11">
        <f t="shared" si="195"/>
        <v>80000</v>
      </c>
      <c r="AE393" s="11">
        <f t="shared" si="195"/>
        <v>8000</v>
      </c>
      <c r="AF393" s="11">
        <f t="shared" si="195"/>
        <v>12000</v>
      </c>
      <c r="AG393" s="11">
        <f t="shared" si="198"/>
        <v>1.5</v>
      </c>
      <c r="AH393" s="11">
        <f t="shared" si="198"/>
        <v>5.7735026918962582</v>
      </c>
      <c r="AI393" s="11">
        <f t="shared" si="198"/>
        <v>0</v>
      </c>
      <c r="AJ393" s="11">
        <f t="shared" si="198"/>
        <v>0</v>
      </c>
      <c r="AK393" s="11">
        <f t="shared" si="198"/>
        <v>0</v>
      </c>
      <c r="AL393" s="11">
        <f t="shared" si="198"/>
        <v>0</v>
      </c>
      <c r="AM393" s="11">
        <f t="shared" si="198"/>
        <v>0</v>
      </c>
      <c r="AN393" s="11">
        <f t="shared" si="198"/>
        <v>0</v>
      </c>
      <c r="AO393" s="11">
        <f t="shared" si="198"/>
        <v>0</v>
      </c>
      <c r="AP393" s="11">
        <f t="shared" si="191"/>
        <v>0</v>
      </c>
      <c r="AQ393" s="11">
        <f t="shared" si="191"/>
        <v>0</v>
      </c>
      <c r="AR393" s="11">
        <f t="shared" si="191"/>
        <v>0</v>
      </c>
      <c r="AS393" s="11">
        <f t="shared" si="191"/>
        <v>0</v>
      </c>
      <c r="AT393" s="11">
        <f t="shared" si="191"/>
        <v>0</v>
      </c>
      <c r="AU393" s="11">
        <f t="shared" si="191"/>
        <v>0</v>
      </c>
      <c r="AV393" s="11">
        <f t="shared" ref="AV393:AY456" si="202">IF($A393="x",CZ393,"")</f>
        <v>0</v>
      </c>
      <c r="AW393" s="11">
        <f t="shared" si="202"/>
        <v>0</v>
      </c>
      <c r="AX393" s="11">
        <f t="shared" si="202"/>
        <v>0</v>
      </c>
      <c r="AY393" s="11">
        <f t="shared" si="197"/>
        <v>0</v>
      </c>
      <c r="AZ393" s="11">
        <f t="shared" si="197"/>
        <v>0</v>
      </c>
      <c r="BA393" s="11">
        <f t="shared" si="197"/>
        <v>0</v>
      </c>
      <c r="BB393" s="11">
        <f t="shared" si="197"/>
        <v>0</v>
      </c>
      <c r="BC393" s="11">
        <f t="shared" si="169"/>
        <v>0</v>
      </c>
      <c r="BD393" s="11">
        <f t="shared" si="169"/>
        <v>0</v>
      </c>
      <c r="BE393" s="11">
        <f t="shared" si="169"/>
        <v>0</v>
      </c>
      <c r="BF393" s="15" t="str">
        <f t="shared" si="175"/>
        <v>ČSN 42 5522</v>
      </c>
      <c r="BG393" s="42">
        <v>18.84</v>
      </c>
      <c r="BH393" s="17">
        <f t="shared" si="176"/>
        <v>120</v>
      </c>
      <c r="BI393" s="17">
        <f t="shared" si="177"/>
        <v>20</v>
      </c>
      <c r="BX393" s="18">
        <f t="shared" si="194"/>
        <v>2400</v>
      </c>
      <c r="BY393" s="42">
        <v>0.28000000000000003</v>
      </c>
      <c r="BZ393" s="43">
        <f t="shared" si="178"/>
        <v>14.861995753715501</v>
      </c>
      <c r="CA393" s="18">
        <f t="shared" si="183"/>
        <v>2879999.9999999995</v>
      </c>
      <c r="CB393" s="18">
        <f t="shared" si="184"/>
        <v>47999.999999999993</v>
      </c>
      <c r="CC393" s="18">
        <f t="shared" si="185"/>
        <v>72000</v>
      </c>
      <c r="CD393" s="25">
        <f t="shared" si="179"/>
        <v>1.5000000000000002</v>
      </c>
      <c r="CE393" s="26">
        <f t="shared" si="180"/>
        <v>34.641016151377542</v>
      </c>
      <c r="CF393" s="18">
        <f t="shared" si="181"/>
        <v>2400</v>
      </c>
      <c r="CG393" s="18">
        <f t="shared" si="186"/>
        <v>2400</v>
      </c>
      <c r="CH393" s="18">
        <f t="shared" si="187"/>
        <v>80000</v>
      </c>
      <c r="CI393" s="18">
        <f t="shared" si="188"/>
        <v>8000</v>
      </c>
      <c r="CJ393" s="18">
        <f t="shared" si="189"/>
        <v>12000</v>
      </c>
      <c r="CK393" s="25">
        <f t="shared" si="182"/>
        <v>1.5</v>
      </c>
      <c r="CL393" s="26">
        <f t="shared" si="190"/>
        <v>5.7735026918962582</v>
      </c>
      <c r="DJ393" s="20" t="s">
        <v>317</v>
      </c>
    </row>
    <row r="394" spans="1:114" x14ac:dyDescent="0.2">
      <c r="A394" s="15" t="s">
        <v>105</v>
      </c>
      <c r="B394" s="10" t="s">
        <v>494</v>
      </c>
      <c r="C394" s="11">
        <f t="shared" si="173"/>
        <v>23.55</v>
      </c>
      <c r="D394" s="11">
        <f t="shared" si="201"/>
        <v>120</v>
      </c>
      <c r="E394" s="11">
        <f t="shared" si="201"/>
        <v>25</v>
      </c>
      <c r="F394" s="11">
        <f t="shared" si="201"/>
        <v>0</v>
      </c>
      <c r="G394" s="11">
        <f t="shared" si="199"/>
        <v>0</v>
      </c>
      <c r="H394" s="11">
        <f t="shared" si="199"/>
        <v>0</v>
      </c>
      <c r="I394" s="11">
        <f t="shared" si="199"/>
        <v>0</v>
      </c>
      <c r="J394" s="11">
        <f t="shared" si="199"/>
        <v>0</v>
      </c>
      <c r="K394" s="11">
        <f t="shared" si="199"/>
        <v>0</v>
      </c>
      <c r="L394" s="11">
        <f t="shared" si="199"/>
        <v>0</v>
      </c>
      <c r="M394" s="11">
        <f t="shared" si="200"/>
        <v>0</v>
      </c>
      <c r="N394" s="11">
        <f t="shared" si="200"/>
        <v>0</v>
      </c>
      <c r="O394" s="11">
        <f t="shared" si="200"/>
        <v>0</v>
      </c>
      <c r="P394" s="11">
        <f t="shared" si="200"/>
        <v>0</v>
      </c>
      <c r="Q394" s="11">
        <f t="shared" si="200"/>
        <v>0</v>
      </c>
      <c r="R394" s="11">
        <f t="shared" si="200"/>
        <v>0</v>
      </c>
      <c r="S394" s="11">
        <f t="shared" si="172"/>
        <v>0</v>
      </c>
      <c r="T394" s="11">
        <f t="shared" si="172"/>
        <v>3000</v>
      </c>
      <c r="U394" s="40">
        <f t="shared" si="174"/>
        <v>0.28999999999999998</v>
      </c>
      <c r="V394" s="11">
        <f t="shared" si="196"/>
        <v>12.314225053078557</v>
      </c>
      <c r="W394" s="11">
        <f t="shared" si="196"/>
        <v>3599999.9999999995</v>
      </c>
      <c r="X394" s="11">
        <f t="shared" si="196"/>
        <v>59999.999999999993</v>
      </c>
      <c r="Y394" s="11">
        <f t="shared" si="196"/>
        <v>90000</v>
      </c>
      <c r="Z394" s="11">
        <f t="shared" si="196"/>
        <v>1.5000000000000002</v>
      </c>
      <c r="AA394" s="11">
        <f t="shared" si="196"/>
        <v>34.641016151377542</v>
      </c>
      <c r="AB394" s="11">
        <f t="shared" si="195"/>
        <v>3000</v>
      </c>
      <c r="AC394" s="11">
        <f t="shared" si="195"/>
        <v>3000</v>
      </c>
      <c r="AD394" s="11">
        <f t="shared" si="195"/>
        <v>156250</v>
      </c>
      <c r="AE394" s="11">
        <f t="shared" si="195"/>
        <v>12500</v>
      </c>
      <c r="AF394" s="11">
        <f t="shared" si="195"/>
        <v>18750</v>
      </c>
      <c r="AG394" s="11">
        <f t="shared" si="198"/>
        <v>1.5</v>
      </c>
      <c r="AH394" s="11">
        <f t="shared" si="198"/>
        <v>7.2168783648703219</v>
      </c>
      <c r="AI394" s="11">
        <f t="shared" si="198"/>
        <v>0</v>
      </c>
      <c r="AJ394" s="11">
        <f t="shared" si="198"/>
        <v>0</v>
      </c>
      <c r="AK394" s="11">
        <f t="shared" si="198"/>
        <v>0</v>
      </c>
      <c r="AL394" s="11">
        <f t="shared" si="198"/>
        <v>0</v>
      </c>
      <c r="AM394" s="11">
        <f t="shared" si="198"/>
        <v>0</v>
      </c>
      <c r="AN394" s="11">
        <f t="shared" si="198"/>
        <v>0</v>
      </c>
      <c r="AO394" s="11">
        <f t="shared" si="198"/>
        <v>0</v>
      </c>
      <c r="AP394" s="11">
        <f t="shared" si="198"/>
        <v>0</v>
      </c>
      <c r="AQ394" s="11">
        <f t="shared" si="198"/>
        <v>0</v>
      </c>
      <c r="AR394" s="11">
        <f t="shared" si="198"/>
        <v>0</v>
      </c>
      <c r="AS394" s="11">
        <f t="shared" si="198"/>
        <v>0</v>
      </c>
      <c r="AT394" s="11">
        <f t="shared" si="198"/>
        <v>0</v>
      </c>
      <c r="AU394" s="11">
        <f t="shared" si="198"/>
        <v>0</v>
      </c>
      <c r="AV394" s="11">
        <f t="shared" si="202"/>
        <v>0</v>
      </c>
      <c r="AW394" s="11">
        <f t="shared" si="202"/>
        <v>0</v>
      </c>
      <c r="AX394" s="11">
        <f t="shared" si="202"/>
        <v>0</v>
      </c>
      <c r="AY394" s="11">
        <f t="shared" si="197"/>
        <v>0</v>
      </c>
      <c r="AZ394" s="11">
        <f t="shared" si="197"/>
        <v>0</v>
      </c>
      <c r="BA394" s="11">
        <f t="shared" si="197"/>
        <v>0</v>
      </c>
      <c r="BB394" s="11">
        <f t="shared" si="197"/>
        <v>0</v>
      </c>
      <c r="BC394" s="11">
        <f t="shared" si="169"/>
        <v>0</v>
      </c>
      <c r="BD394" s="11">
        <f t="shared" si="169"/>
        <v>0</v>
      </c>
      <c r="BE394" s="11">
        <f t="shared" si="169"/>
        <v>0</v>
      </c>
      <c r="BF394" s="15" t="str">
        <f t="shared" si="175"/>
        <v>ČSN 42 5522</v>
      </c>
      <c r="BG394" s="42">
        <v>23.55</v>
      </c>
      <c r="BH394" s="17">
        <f t="shared" si="176"/>
        <v>120</v>
      </c>
      <c r="BI394" s="17">
        <f t="shared" si="177"/>
        <v>25</v>
      </c>
      <c r="BX394" s="18">
        <f t="shared" si="194"/>
        <v>3000</v>
      </c>
      <c r="BY394" s="42">
        <v>0.28999999999999998</v>
      </c>
      <c r="BZ394" s="43">
        <f t="shared" si="178"/>
        <v>12.314225053078557</v>
      </c>
      <c r="CA394" s="18">
        <f t="shared" si="183"/>
        <v>3599999.9999999995</v>
      </c>
      <c r="CB394" s="18">
        <f t="shared" si="184"/>
        <v>59999.999999999993</v>
      </c>
      <c r="CC394" s="18">
        <f t="shared" si="185"/>
        <v>90000</v>
      </c>
      <c r="CD394" s="25">
        <f t="shared" si="179"/>
        <v>1.5000000000000002</v>
      </c>
      <c r="CE394" s="26">
        <f t="shared" si="180"/>
        <v>34.641016151377542</v>
      </c>
      <c r="CF394" s="18">
        <f t="shared" si="181"/>
        <v>3000</v>
      </c>
      <c r="CG394" s="18">
        <f t="shared" si="186"/>
        <v>3000</v>
      </c>
      <c r="CH394" s="18">
        <f t="shared" si="187"/>
        <v>156250</v>
      </c>
      <c r="CI394" s="18">
        <f t="shared" si="188"/>
        <v>12500</v>
      </c>
      <c r="CJ394" s="18">
        <f t="shared" si="189"/>
        <v>18750</v>
      </c>
      <c r="CK394" s="25">
        <f t="shared" si="182"/>
        <v>1.5</v>
      </c>
      <c r="CL394" s="26">
        <f t="shared" si="190"/>
        <v>7.2168783648703219</v>
      </c>
      <c r="DJ394" s="20" t="s">
        <v>317</v>
      </c>
    </row>
    <row r="395" spans="1:114" x14ac:dyDescent="0.2">
      <c r="A395" s="15" t="s">
        <v>105</v>
      </c>
      <c r="B395" s="10" t="s">
        <v>495</v>
      </c>
      <c r="C395" s="11">
        <f t="shared" si="173"/>
        <v>28.26</v>
      </c>
      <c r="D395" s="11">
        <f t="shared" si="201"/>
        <v>120</v>
      </c>
      <c r="E395" s="11">
        <f t="shared" si="201"/>
        <v>30</v>
      </c>
      <c r="F395" s="11">
        <f t="shared" si="201"/>
        <v>0</v>
      </c>
      <c r="G395" s="11">
        <f t="shared" si="199"/>
        <v>0</v>
      </c>
      <c r="H395" s="11">
        <f t="shared" si="199"/>
        <v>0</v>
      </c>
      <c r="I395" s="11">
        <f t="shared" si="199"/>
        <v>0</v>
      </c>
      <c r="J395" s="11">
        <f t="shared" si="199"/>
        <v>0</v>
      </c>
      <c r="K395" s="11">
        <f t="shared" si="199"/>
        <v>0</v>
      </c>
      <c r="L395" s="11">
        <f t="shared" si="199"/>
        <v>0</v>
      </c>
      <c r="M395" s="11">
        <f t="shared" si="200"/>
        <v>0</v>
      </c>
      <c r="N395" s="11">
        <f t="shared" si="200"/>
        <v>0</v>
      </c>
      <c r="O395" s="11">
        <f t="shared" si="200"/>
        <v>0</v>
      </c>
      <c r="P395" s="11">
        <f t="shared" si="200"/>
        <v>0</v>
      </c>
      <c r="Q395" s="11">
        <f t="shared" si="200"/>
        <v>0</v>
      </c>
      <c r="R395" s="11">
        <f t="shared" si="200"/>
        <v>0</v>
      </c>
      <c r="S395" s="11">
        <f t="shared" si="172"/>
        <v>0</v>
      </c>
      <c r="T395" s="11">
        <f t="shared" si="172"/>
        <v>3600</v>
      </c>
      <c r="U395" s="40">
        <f t="shared" si="174"/>
        <v>0.3</v>
      </c>
      <c r="V395" s="11">
        <f t="shared" si="196"/>
        <v>10.615711252653929</v>
      </c>
      <c r="W395" s="11">
        <f t="shared" si="196"/>
        <v>4320000</v>
      </c>
      <c r="X395" s="11">
        <f t="shared" si="196"/>
        <v>72000</v>
      </c>
      <c r="Y395" s="11">
        <f t="shared" si="196"/>
        <v>108000</v>
      </c>
      <c r="Z395" s="11">
        <f t="shared" si="196"/>
        <v>1.5</v>
      </c>
      <c r="AA395" s="11">
        <f t="shared" si="196"/>
        <v>34.641016151377549</v>
      </c>
      <c r="AB395" s="11">
        <f t="shared" si="195"/>
        <v>3600</v>
      </c>
      <c r="AC395" s="11">
        <f t="shared" si="195"/>
        <v>3600</v>
      </c>
      <c r="AD395" s="11">
        <f t="shared" si="195"/>
        <v>270000</v>
      </c>
      <c r="AE395" s="11">
        <f t="shared" si="195"/>
        <v>18000</v>
      </c>
      <c r="AF395" s="11">
        <f t="shared" si="195"/>
        <v>27000</v>
      </c>
      <c r="AG395" s="11">
        <f t="shared" si="198"/>
        <v>1.5</v>
      </c>
      <c r="AH395" s="11">
        <f t="shared" si="198"/>
        <v>8.6602540378443873</v>
      </c>
      <c r="AI395" s="11">
        <f t="shared" si="198"/>
        <v>0</v>
      </c>
      <c r="AJ395" s="11">
        <f t="shared" si="198"/>
        <v>0</v>
      </c>
      <c r="AK395" s="11">
        <f t="shared" si="198"/>
        <v>0</v>
      </c>
      <c r="AL395" s="11">
        <f t="shared" si="198"/>
        <v>0</v>
      </c>
      <c r="AM395" s="11">
        <f t="shared" si="198"/>
        <v>0</v>
      </c>
      <c r="AN395" s="11">
        <f t="shared" si="198"/>
        <v>0</v>
      </c>
      <c r="AO395" s="11">
        <f t="shared" si="198"/>
        <v>0</v>
      </c>
      <c r="AP395" s="11">
        <f t="shared" si="198"/>
        <v>0</v>
      </c>
      <c r="AQ395" s="11">
        <f t="shared" si="198"/>
        <v>0</v>
      </c>
      <c r="AR395" s="11">
        <f t="shared" si="198"/>
        <v>0</v>
      </c>
      <c r="AS395" s="11">
        <f t="shared" si="198"/>
        <v>0</v>
      </c>
      <c r="AT395" s="11">
        <f t="shared" si="198"/>
        <v>0</v>
      </c>
      <c r="AU395" s="11">
        <f t="shared" si="198"/>
        <v>0</v>
      </c>
      <c r="AV395" s="11">
        <f t="shared" si="202"/>
        <v>0</v>
      </c>
      <c r="AW395" s="11">
        <f t="shared" si="202"/>
        <v>0</v>
      </c>
      <c r="AX395" s="11">
        <f t="shared" si="202"/>
        <v>0</v>
      </c>
      <c r="AY395" s="11">
        <f t="shared" si="197"/>
        <v>0</v>
      </c>
      <c r="AZ395" s="11">
        <f t="shared" si="197"/>
        <v>0</v>
      </c>
      <c r="BA395" s="11">
        <f t="shared" si="197"/>
        <v>0</v>
      </c>
      <c r="BB395" s="11">
        <f t="shared" si="197"/>
        <v>0</v>
      </c>
      <c r="BC395" s="11">
        <f t="shared" si="169"/>
        <v>0</v>
      </c>
      <c r="BD395" s="11">
        <f t="shared" si="169"/>
        <v>0</v>
      </c>
      <c r="BE395" s="11">
        <f t="shared" si="169"/>
        <v>0</v>
      </c>
      <c r="BF395" s="15" t="str">
        <f t="shared" si="175"/>
        <v>ČSN 42 5522</v>
      </c>
      <c r="BG395" s="42">
        <v>28.26</v>
      </c>
      <c r="BH395" s="17">
        <f t="shared" si="176"/>
        <v>120</v>
      </c>
      <c r="BI395" s="17">
        <f t="shared" si="177"/>
        <v>30</v>
      </c>
      <c r="BX395" s="18">
        <f t="shared" si="194"/>
        <v>3600</v>
      </c>
      <c r="BY395" s="42">
        <v>0.3</v>
      </c>
      <c r="BZ395" s="43">
        <f t="shared" si="178"/>
        <v>10.615711252653929</v>
      </c>
      <c r="CA395" s="18">
        <f t="shared" si="183"/>
        <v>4320000</v>
      </c>
      <c r="CB395" s="18">
        <f t="shared" si="184"/>
        <v>72000</v>
      </c>
      <c r="CC395" s="18">
        <f t="shared" si="185"/>
        <v>108000</v>
      </c>
      <c r="CD395" s="25">
        <f t="shared" si="179"/>
        <v>1.5</v>
      </c>
      <c r="CE395" s="26">
        <f t="shared" si="180"/>
        <v>34.641016151377549</v>
      </c>
      <c r="CF395" s="18">
        <f t="shared" si="181"/>
        <v>3600</v>
      </c>
      <c r="CG395" s="18">
        <f t="shared" si="186"/>
        <v>3600</v>
      </c>
      <c r="CH395" s="18">
        <f t="shared" si="187"/>
        <v>270000</v>
      </c>
      <c r="CI395" s="18">
        <f t="shared" si="188"/>
        <v>18000</v>
      </c>
      <c r="CJ395" s="18">
        <f t="shared" si="189"/>
        <v>27000</v>
      </c>
      <c r="CK395" s="25">
        <f t="shared" si="182"/>
        <v>1.5</v>
      </c>
      <c r="CL395" s="26">
        <f t="shared" si="190"/>
        <v>8.6602540378443873</v>
      </c>
      <c r="DJ395" s="20" t="s">
        <v>317</v>
      </c>
    </row>
    <row r="396" spans="1:114" x14ac:dyDescent="0.2">
      <c r="A396" s="15" t="s">
        <v>105</v>
      </c>
      <c r="B396" s="10" t="s">
        <v>496</v>
      </c>
      <c r="C396" s="11">
        <f t="shared" si="173"/>
        <v>37.68</v>
      </c>
      <c r="D396" s="11">
        <f t="shared" si="201"/>
        <v>120</v>
      </c>
      <c r="E396" s="11">
        <f t="shared" si="201"/>
        <v>40</v>
      </c>
      <c r="F396" s="11">
        <f t="shared" si="201"/>
        <v>0</v>
      </c>
      <c r="G396" s="11">
        <f t="shared" si="199"/>
        <v>0</v>
      </c>
      <c r="H396" s="11">
        <f t="shared" si="199"/>
        <v>0</v>
      </c>
      <c r="I396" s="11">
        <f t="shared" si="199"/>
        <v>0</v>
      </c>
      <c r="J396" s="11">
        <f t="shared" si="199"/>
        <v>0</v>
      </c>
      <c r="K396" s="11">
        <f t="shared" si="199"/>
        <v>0</v>
      </c>
      <c r="L396" s="11">
        <f t="shared" si="199"/>
        <v>0</v>
      </c>
      <c r="M396" s="11">
        <f t="shared" si="200"/>
        <v>0</v>
      </c>
      <c r="N396" s="11">
        <f t="shared" si="200"/>
        <v>0</v>
      </c>
      <c r="O396" s="11">
        <f t="shared" si="200"/>
        <v>0</v>
      </c>
      <c r="P396" s="11">
        <f t="shared" si="200"/>
        <v>0</v>
      </c>
      <c r="Q396" s="11">
        <f t="shared" si="200"/>
        <v>0</v>
      </c>
      <c r="R396" s="11">
        <f t="shared" si="200"/>
        <v>0</v>
      </c>
      <c r="S396" s="11">
        <f t="shared" si="172"/>
        <v>0</v>
      </c>
      <c r="T396" s="11">
        <f t="shared" si="172"/>
        <v>4800</v>
      </c>
      <c r="U396" s="40">
        <f t="shared" si="174"/>
        <v>0.32</v>
      </c>
      <c r="V396" s="11">
        <f t="shared" si="196"/>
        <v>8.4925690021231421</v>
      </c>
      <c r="W396" s="11">
        <f t="shared" si="196"/>
        <v>5759999.9999999991</v>
      </c>
      <c r="X396" s="11">
        <f t="shared" si="196"/>
        <v>95999.999999999985</v>
      </c>
      <c r="Y396" s="11">
        <f t="shared" si="196"/>
        <v>144000</v>
      </c>
      <c r="Z396" s="11">
        <f t="shared" si="196"/>
        <v>1.5000000000000002</v>
      </c>
      <c r="AA396" s="11">
        <f t="shared" si="196"/>
        <v>34.641016151377542</v>
      </c>
      <c r="AB396" s="11">
        <f t="shared" si="195"/>
        <v>4800</v>
      </c>
      <c r="AC396" s="11">
        <f t="shared" si="195"/>
        <v>4800</v>
      </c>
      <c r="AD396" s="11">
        <f t="shared" si="195"/>
        <v>640000</v>
      </c>
      <c r="AE396" s="11">
        <f t="shared" si="195"/>
        <v>32000</v>
      </c>
      <c r="AF396" s="11">
        <f t="shared" si="195"/>
        <v>48000</v>
      </c>
      <c r="AG396" s="11">
        <f t="shared" si="198"/>
        <v>1.5</v>
      </c>
      <c r="AH396" s="11">
        <f t="shared" si="198"/>
        <v>11.547005383792516</v>
      </c>
      <c r="AI396" s="11">
        <f t="shared" si="198"/>
        <v>0</v>
      </c>
      <c r="AJ396" s="11">
        <f t="shared" si="198"/>
        <v>0</v>
      </c>
      <c r="AK396" s="11">
        <f t="shared" si="198"/>
        <v>0</v>
      </c>
      <c r="AL396" s="11">
        <f t="shared" si="198"/>
        <v>0</v>
      </c>
      <c r="AM396" s="11">
        <f t="shared" si="198"/>
        <v>0</v>
      </c>
      <c r="AN396" s="11">
        <f t="shared" si="198"/>
        <v>0</v>
      </c>
      <c r="AO396" s="11">
        <f t="shared" si="198"/>
        <v>0</v>
      </c>
      <c r="AP396" s="11">
        <f t="shared" si="198"/>
        <v>0</v>
      </c>
      <c r="AQ396" s="11">
        <f t="shared" si="198"/>
        <v>0</v>
      </c>
      <c r="AR396" s="11">
        <f t="shared" si="198"/>
        <v>0</v>
      </c>
      <c r="AS396" s="11">
        <f t="shared" si="198"/>
        <v>0</v>
      </c>
      <c r="AT396" s="11">
        <f t="shared" si="198"/>
        <v>0</v>
      </c>
      <c r="AU396" s="11">
        <f t="shared" si="198"/>
        <v>0</v>
      </c>
      <c r="AV396" s="11">
        <f t="shared" si="202"/>
        <v>0</v>
      </c>
      <c r="AW396" s="11">
        <f t="shared" si="202"/>
        <v>0</v>
      </c>
      <c r="AX396" s="11">
        <f t="shared" si="202"/>
        <v>0</v>
      </c>
      <c r="AY396" s="11">
        <f t="shared" si="197"/>
        <v>0</v>
      </c>
      <c r="AZ396" s="11">
        <f t="shared" si="197"/>
        <v>0</v>
      </c>
      <c r="BA396" s="11">
        <f t="shared" si="197"/>
        <v>0</v>
      </c>
      <c r="BB396" s="11">
        <f t="shared" si="197"/>
        <v>0</v>
      </c>
      <c r="BC396" s="11">
        <f t="shared" si="169"/>
        <v>0</v>
      </c>
      <c r="BD396" s="11">
        <f t="shared" si="169"/>
        <v>0</v>
      </c>
      <c r="BE396" s="11">
        <f t="shared" si="169"/>
        <v>0</v>
      </c>
      <c r="BF396" s="15" t="str">
        <f t="shared" si="175"/>
        <v>ČSN 42 5522</v>
      </c>
      <c r="BG396" s="42">
        <v>37.68</v>
      </c>
      <c r="BH396" s="17">
        <f t="shared" si="176"/>
        <v>120</v>
      </c>
      <c r="BI396" s="17">
        <f t="shared" si="177"/>
        <v>40</v>
      </c>
      <c r="BX396" s="18">
        <f t="shared" si="194"/>
        <v>4800</v>
      </c>
      <c r="BY396" s="42">
        <v>0.32</v>
      </c>
      <c r="BZ396" s="43">
        <f t="shared" si="178"/>
        <v>8.4925690021231421</v>
      </c>
      <c r="CA396" s="18">
        <f t="shared" si="183"/>
        <v>5759999.9999999991</v>
      </c>
      <c r="CB396" s="18">
        <f t="shared" si="184"/>
        <v>95999.999999999985</v>
      </c>
      <c r="CC396" s="18">
        <f t="shared" si="185"/>
        <v>144000</v>
      </c>
      <c r="CD396" s="25">
        <f t="shared" si="179"/>
        <v>1.5000000000000002</v>
      </c>
      <c r="CE396" s="26">
        <f t="shared" si="180"/>
        <v>34.641016151377542</v>
      </c>
      <c r="CF396" s="18">
        <f t="shared" si="181"/>
        <v>4800</v>
      </c>
      <c r="CG396" s="18">
        <f t="shared" si="186"/>
        <v>4800</v>
      </c>
      <c r="CH396" s="18">
        <f t="shared" si="187"/>
        <v>640000</v>
      </c>
      <c r="CI396" s="18">
        <f t="shared" si="188"/>
        <v>32000</v>
      </c>
      <c r="CJ396" s="18">
        <f t="shared" si="189"/>
        <v>48000</v>
      </c>
      <c r="CK396" s="25">
        <f t="shared" si="182"/>
        <v>1.5</v>
      </c>
      <c r="CL396" s="26">
        <f t="shared" si="190"/>
        <v>11.547005383792516</v>
      </c>
      <c r="DJ396" s="20" t="s">
        <v>317</v>
      </c>
    </row>
    <row r="397" spans="1:114" x14ac:dyDescent="0.2">
      <c r="A397" s="15" t="s">
        <v>105</v>
      </c>
      <c r="B397" s="10" t="s">
        <v>497</v>
      </c>
      <c r="C397" s="11">
        <f t="shared" si="173"/>
        <v>47.1</v>
      </c>
      <c r="D397" s="11">
        <f t="shared" si="201"/>
        <v>120</v>
      </c>
      <c r="E397" s="11">
        <f t="shared" si="201"/>
        <v>50</v>
      </c>
      <c r="F397" s="11">
        <f t="shared" si="201"/>
        <v>0</v>
      </c>
      <c r="G397" s="11">
        <f t="shared" si="199"/>
        <v>0</v>
      </c>
      <c r="H397" s="11">
        <f t="shared" si="199"/>
        <v>0</v>
      </c>
      <c r="I397" s="11">
        <f t="shared" si="199"/>
        <v>0</v>
      </c>
      <c r="J397" s="11">
        <f t="shared" si="199"/>
        <v>0</v>
      </c>
      <c r="K397" s="11">
        <f t="shared" si="199"/>
        <v>0</v>
      </c>
      <c r="L397" s="11">
        <f t="shared" si="199"/>
        <v>0</v>
      </c>
      <c r="M397" s="11">
        <f t="shared" si="200"/>
        <v>0</v>
      </c>
      <c r="N397" s="11">
        <f t="shared" si="200"/>
        <v>0</v>
      </c>
      <c r="O397" s="11">
        <f t="shared" si="200"/>
        <v>0</v>
      </c>
      <c r="P397" s="11">
        <f t="shared" si="200"/>
        <v>0</v>
      </c>
      <c r="Q397" s="11">
        <f t="shared" si="200"/>
        <v>0</v>
      </c>
      <c r="R397" s="11">
        <f t="shared" si="200"/>
        <v>0</v>
      </c>
      <c r="S397" s="11">
        <f t="shared" si="172"/>
        <v>0</v>
      </c>
      <c r="T397" s="11">
        <f t="shared" si="172"/>
        <v>6000</v>
      </c>
      <c r="U397" s="40">
        <f t="shared" si="174"/>
        <v>0.34</v>
      </c>
      <c r="V397" s="11">
        <f t="shared" si="196"/>
        <v>7.218683651804672</v>
      </c>
      <c r="W397" s="11">
        <f t="shared" si="196"/>
        <v>7199999.9999999991</v>
      </c>
      <c r="X397" s="11">
        <f t="shared" si="196"/>
        <v>119999.99999999999</v>
      </c>
      <c r="Y397" s="11">
        <f t="shared" si="196"/>
        <v>180000</v>
      </c>
      <c r="Z397" s="11">
        <f t="shared" si="196"/>
        <v>1.5000000000000002</v>
      </c>
      <c r="AA397" s="11">
        <f t="shared" si="196"/>
        <v>34.641016151377542</v>
      </c>
      <c r="AB397" s="11">
        <f t="shared" si="195"/>
        <v>6000</v>
      </c>
      <c r="AC397" s="11">
        <f t="shared" si="195"/>
        <v>6000</v>
      </c>
      <c r="AD397" s="11">
        <f t="shared" si="195"/>
        <v>1250000</v>
      </c>
      <c r="AE397" s="11">
        <f t="shared" si="195"/>
        <v>50000</v>
      </c>
      <c r="AF397" s="11">
        <f t="shared" si="195"/>
        <v>75000</v>
      </c>
      <c r="AG397" s="11">
        <f t="shared" si="198"/>
        <v>1.5</v>
      </c>
      <c r="AH397" s="11">
        <f t="shared" si="198"/>
        <v>14.433756729740644</v>
      </c>
      <c r="AI397" s="11">
        <f t="shared" si="198"/>
        <v>0</v>
      </c>
      <c r="AJ397" s="11">
        <f t="shared" si="198"/>
        <v>0</v>
      </c>
      <c r="AK397" s="11">
        <f t="shared" si="198"/>
        <v>0</v>
      </c>
      <c r="AL397" s="11">
        <f t="shared" si="198"/>
        <v>0</v>
      </c>
      <c r="AM397" s="11">
        <f t="shared" si="198"/>
        <v>0</v>
      </c>
      <c r="AN397" s="11">
        <f t="shared" si="198"/>
        <v>0</v>
      </c>
      <c r="AO397" s="11">
        <f t="shared" si="198"/>
        <v>0</v>
      </c>
      <c r="AP397" s="11">
        <f t="shared" si="198"/>
        <v>0</v>
      </c>
      <c r="AQ397" s="11">
        <f t="shared" si="198"/>
        <v>0</v>
      </c>
      <c r="AR397" s="11">
        <f t="shared" si="198"/>
        <v>0</v>
      </c>
      <c r="AS397" s="11">
        <f t="shared" si="198"/>
        <v>0</v>
      </c>
      <c r="AT397" s="11">
        <f t="shared" si="198"/>
        <v>0</v>
      </c>
      <c r="AU397" s="11">
        <f t="shared" si="198"/>
        <v>0</v>
      </c>
      <c r="AV397" s="11">
        <f t="shared" si="202"/>
        <v>0</v>
      </c>
      <c r="AW397" s="11">
        <f t="shared" si="202"/>
        <v>0</v>
      </c>
      <c r="AX397" s="11">
        <f t="shared" si="202"/>
        <v>0</v>
      </c>
      <c r="AY397" s="11">
        <f t="shared" si="197"/>
        <v>0</v>
      </c>
      <c r="AZ397" s="11">
        <f t="shared" si="197"/>
        <v>0</v>
      </c>
      <c r="BA397" s="11">
        <f t="shared" si="197"/>
        <v>0</v>
      </c>
      <c r="BB397" s="11">
        <f t="shared" si="197"/>
        <v>0</v>
      </c>
      <c r="BC397" s="11">
        <f t="shared" si="197"/>
        <v>0</v>
      </c>
      <c r="BD397" s="11">
        <f t="shared" si="197"/>
        <v>0</v>
      </c>
      <c r="BE397" s="11">
        <f t="shared" si="197"/>
        <v>0</v>
      </c>
      <c r="BF397" s="15" t="str">
        <f t="shared" si="175"/>
        <v>ČSN 42 5522</v>
      </c>
      <c r="BG397" s="42">
        <v>47.1</v>
      </c>
      <c r="BH397" s="17">
        <f t="shared" si="176"/>
        <v>120</v>
      </c>
      <c r="BI397" s="17">
        <f t="shared" si="177"/>
        <v>50</v>
      </c>
      <c r="BX397" s="18">
        <f t="shared" si="194"/>
        <v>6000</v>
      </c>
      <c r="BY397" s="42">
        <v>0.34</v>
      </c>
      <c r="BZ397" s="43">
        <f t="shared" si="178"/>
        <v>7.218683651804672</v>
      </c>
      <c r="CA397" s="18">
        <f t="shared" si="183"/>
        <v>7199999.9999999991</v>
      </c>
      <c r="CB397" s="18">
        <f t="shared" si="184"/>
        <v>119999.99999999999</v>
      </c>
      <c r="CC397" s="18">
        <f t="shared" si="185"/>
        <v>180000</v>
      </c>
      <c r="CD397" s="25">
        <f t="shared" si="179"/>
        <v>1.5000000000000002</v>
      </c>
      <c r="CE397" s="26">
        <f t="shared" si="180"/>
        <v>34.641016151377542</v>
      </c>
      <c r="CF397" s="18">
        <f t="shared" si="181"/>
        <v>6000</v>
      </c>
      <c r="CG397" s="18">
        <f t="shared" si="186"/>
        <v>6000</v>
      </c>
      <c r="CH397" s="18">
        <f t="shared" si="187"/>
        <v>1250000</v>
      </c>
      <c r="CI397" s="18">
        <f t="shared" si="188"/>
        <v>50000</v>
      </c>
      <c r="CJ397" s="18">
        <f t="shared" si="189"/>
        <v>75000</v>
      </c>
      <c r="CK397" s="25">
        <f t="shared" si="182"/>
        <v>1.5</v>
      </c>
      <c r="CL397" s="26">
        <f t="shared" si="190"/>
        <v>14.433756729740644</v>
      </c>
      <c r="DJ397" s="20" t="s">
        <v>317</v>
      </c>
    </row>
    <row r="398" spans="1:114" x14ac:dyDescent="0.2">
      <c r="A398" s="15" t="s">
        <v>105</v>
      </c>
      <c r="B398" s="10" t="s">
        <v>498</v>
      </c>
      <c r="C398" s="11">
        <f t="shared" si="173"/>
        <v>56.52</v>
      </c>
      <c r="D398" s="11">
        <f t="shared" si="201"/>
        <v>120</v>
      </c>
      <c r="E398" s="11">
        <f t="shared" si="201"/>
        <v>60</v>
      </c>
      <c r="F398" s="11">
        <f t="shared" si="201"/>
        <v>0</v>
      </c>
      <c r="G398" s="11">
        <f t="shared" si="199"/>
        <v>0</v>
      </c>
      <c r="H398" s="11">
        <f t="shared" si="199"/>
        <v>0</v>
      </c>
      <c r="I398" s="11">
        <f t="shared" si="199"/>
        <v>0</v>
      </c>
      <c r="J398" s="11">
        <f t="shared" si="199"/>
        <v>0</v>
      </c>
      <c r="K398" s="11">
        <f t="shared" si="199"/>
        <v>0</v>
      </c>
      <c r="L398" s="11">
        <f t="shared" si="199"/>
        <v>0</v>
      </c>
      <c r="M398" s="11">
        <f t="shared" si="200"/>
        <v>0</v>
      </c>
      <c r="N398" s="11">
        <f t="shared" si="200"/>
        <v>0</v>
      </c>
      <c r="O398" s="11">
        <f t="shared" si="200"/>
        <v>0</v>
      </c>
      <c r="P398" s="11">
        <f t="shared" si="200"/>
        <v>0</v>
      </c>
      <c r="Q398" s="11">
        <f t="shared" si="200"/>
        <v>0</v>
      </c>
      <c r="R398" s="11">
        <f t="shared" si="200"/>
        <v>0</v>
      </c>
      <c r="S398" s="11">
        <f t="shared" si="172"/>
        <v>0</v>
      </c>
      <c r="T398" s="11">
        <f t="shared" si="172"/>
        <v>7200</v>
      </c>
      <c r="U398" s="40">
        <f t="shared" si="174"/>
        <v>0.36</v>
      </c>
      <c r="V398" s="11">
        <f t="shared" si="196"/>
        <v>6.369426751592357</v>
      </c>
      <c r="W398" s="11">
        <f t="shared" si="196"/>
        <v>8640000</v>
      </c>
      <c r="X398" s="11">
        <f t="shared" si="196"/>
        <v>144000</v>
      </c>
      <c r="Y398" s="11">
        <f t="shared" si="196"/>
        <v>216000</v>
      </c>
      <c r="Z398" s="11">
        <f t="shared" si="196"/>
        <v>1.5</v>
      </c>
      <c r="AA398" s="11">
        <f t="shared" si="196"/>
        <v>34.641016151377549</v>
      </c>
      <c r="AB398" s="11">
        <f t="shared" si="195"/>
        <v>7200</v>
      </c>
      <c r="AC398" s="11">
        <f t="shared" si="195"/>
        <v>7200</v>
      </c>
      <c r="AD398" s="11">
        <f t="shared" si="195"/>
        <v>2160000</v>
      </c>
      <c r="AE398" s="11">
        <f t="shared" si="195"/>
        <v>72000</v>
      </c>
      <c r="AF398" s="11">
        <f t="shared" si="195"/>
        <v>108000</v>
      </c>
      <c r="AG398" s="11">
        <f t="shared" si="198"/>
        <v>1.5</v>
      </c>
      <c r="AH398" s="11">
        <f t="shared" si="198"/>
        <v>17.320508075688775</v>
      </c>
      <c r="AI398" s="11">
        <f t="shared" si="198"/>
        <v>0</v>
      </c>
      <c r="AJ398" s="11">
        <f t="shared" si="198"/>
        <v>0</v>
      </c>
      <c r="AK398" s="11">
        <f t="shared" si="198"/>
        <v>0</v>
      </c>
      <c r="AL398" s="11">
        <f t="shared" si="198"/>
        <v>0</v>
      </c>
      <c r="AM398" s="11">
        <f t="shared" si="198"/>
        <v>0</v>
      </c>
      <c r="AN398" s="11">
        <f t="shared" si="198"/>
        <v>0</v>
      </c>
      <c r="AO398" s="11">
        <f t="shared" si="198"/>
        <v>0</v>
      </c>
      <c r="AP398" s="11">
        <f t="shared" si="198"/>
        <v>0</v>
      </c>
      <c r="AQ398" s="11">
        <f t="shared" si="198"/>
        <v>0</v>
      </c>
      <c r="AR398" s="11">
        <f t="shared" si="198"/>
        <v>0</v>
      </c>
      <c r="AS398" s="11">
        <f t="shared" si="198"/>
        <v>0</v>
      </c>
      <c r="AT398" s="11">
        <f t="shared" si="198"/>
        <v>0</v>
      </c>
      <c r="AU398" s="11">
        <f t="shared" si="198"/>
        <v>0</v>
      </c>
      <c r="AV398" s="11">
        <f t="shared" si="202"/>
        <v>0</v>
      </c>
      <c r="AW398" s="11">
        <f t="shared" si="202"/>
        <v>0</v>
      </c>
      <c r="AX398" s="11">
        <f t="shared" si="202"/>
        <v>0</v>
      </c>
      <c r="AY398" s="11">
        <f t="shared" si="197"/>
        <v>0</v>
      </c>
      <c r="AZ398" s="11">
        <f t="shared" si="197"/>
        <v>0</v>
      </c>
      <c r="BA398" s="11">
        <f t="shared" si="197"/>
        <v>0</v>
      </c>
      <c r="BB398" s="11">
        <f t="shared" si="197"/>
        <v>0</v>
      </c>
      <c r="BC398" s="11">
        <f t="shared" si="197"/>
        <v>0</v>
      </c>
      <c r="BD398" s="11">
        <f t="shared" si="197"/>
        <v>0</v>
      </c>
      <c r="BE398" s="11">
        <f t="shared" si="197"/>
        <v>0</v>
      </c>
      <c r="BF398" s="15" t="str">
        <f t="shared" si="175"/>
        <v>ČSN 42 5522</v>
      </c>
      <c r="BG398" s="42">
        <v>56.52</v>
      </c>
      <c r="BH398" s="17">
        <f t="shared" si="176"/>
        <v>120</v>
      </c>
      <c r="BI398" s="17">
        <f t="shared" si="177"/>
        <v>60</v>
      </c>
      <c r="BX398" s="18">
        <f t="shared" si="194"/>
        <v>7200</v>
      </c>
      <c r="BY398" s="42">
        <v>0.36</v>
      </c>
      <c r="BZ398" s="43">
        <f t="shared" si="178"/>
        <v>6.369426751592357</v>
      </c>
      <c r="CA398" s="18">
        <f t="shared" si="183"/>
        <v>8640000</v>
      </c>
      <c r="CB398" s="18">
        <f t="shared" si="184"/>
        <v>144000</v>
      </c>
      <c r="CC398" s="18">
        <f t="shared" si="185"/>
        <v>216000</v>
      </c>
      <c r="CD398" s="25">
        <f t="shared" si="179"/>
        <v>1.5</v>
      </c>
      <c r="CE398" s="26">
        <f t="shared" si="180"/>
        <v>34.641016151377549</v>
      </c>
      <c r="CF398" s="18">
        <f t="shared" si="181"/>
        <v>7200</v>
      </c>
      <c r="CG398" s="18">
        <f t="shared" si="186"/>
        <v>7200</v>
      </c>
      <c r="CH398" s="18">
        <f t="shared" si="187"/>
        <v>2160000</v>
      </c>
      <c r="CI398" s="18">
        <f t="shared" si="188"/>
        <v>72000</v>
      </c>
      <c r="CJ398" s="18">
        <f t="shared" si="189"/>
        <v>108000</v>
      </c>
      <c r="CK398" s="25">
        <f t="shared" si="182"/>
        <v>1.5</v>
      </c>
      <c r="CL398" s="26">
        <f t="shared" si="190"/>
        <v>17.320508075688775</v>
      </c>
      <c r="DJ398" s="20" t="s">
        <v>317</v>
      </c>
    </row>
    <row r="399" spans="1:114" x14ac:dyDescent="0.2">
      <c r="A399" s="15" t="s">
        <v>105</v>
      </c>
      <c r="B399" s="10" t="s">
        <v>499</v>
      </c>
      <c r="C399" s="11">
        <f t="shared" si="173"/>
        <v>5.1025</v>
      </c>
      <c r="D399" s="11">
        <f t="shared" si="201"/>
        <v>130</v>
      </c>
      <c r="E399" s="11">
        <f t="shared" si="201"/>
        <v>5</v>
      </c>
      <c r="F399" s="11">
        <f t="shared" si="201"/>
        <v>0</v>
      </c>
      <c r="G399" s="11">
        <f t="shared" si="199"/>
        <v>0</v>
      </c>
      <c r="H399" s="11">
        <f t="shared" si="199"/>
        <v>0</v>
      </c>
      <c r="I399" s="11">
        <f t="shared" si="199"/>
        <v>0</v>
      </c>
      <c r="J399" s="11">
        <f t="shared" si="199"/>
        <v>0</v>
      </c>
      <c r="K399" s="11">
        <f t="shared" si="199"/>
        <v>0</v>
      </c>
      <c r="L399" s="11">
        <f t="shared" si="199"/>
        <v>0</v>
      </c>
      <c r="M399" s="11">
        <f t="shared" si="200"/>
        <v>0</v>
      </c>
      <c r="N399" s="11">
        <f t="shared" si="200"/>
        <v>0</v>
      </c>
      <c r="O399" s="11">
        <f t="shared" si="200"/>
        <v>0</v>
      </c>
      <c r="P399" s="11">
        <f t="shared" si="200"/>
        <v>0</v>
      </c>
      <c r="Q399" s="11">
        <f t="shared" si="200"/>
        <v>0</v>
      </c>
      <c r="R399" s="11">
        <f t="shared" si="200"/>
        <v>0</v>
      </c>
      <c r="S399" s="11">
        <f t="shared" si="172"/>
        <v>0</v>
      </c>
      <c r="T399" s="11">
        <f t="shared" si="172"/>
        <v>650</v>
      </c>
      <c r="U399" s="40">
        <f t="shared" si="174"/>
        <v>0.27</v>
      </c>
      <c r="V399" s="11">
        <f t="shared" si="196"/>
        <v>52.915237628613433</v>
      </c>
      <c r="W399" s="11">
        <f t="shared" si="196"/>
        <v>915416.66666666663</v>
      </c>
      <c r="X399" s="11">
        <f t="shared" si="196"/>
        <v>14083.333333333332</v>
      </c>
      <c r="Y399" s="11">
        <f t="shared" si="196"/>
        <v>21125</v>
      </c>
      <c r="Z399" s="11">
        <f t="shared" si="196"/>
        <v>1.5000000000000002</v>
      </c>
      <c r="AA399" s="11">
        <f t="shared" si="196"/>
        <v>37.527767497325677</v>
      </c>
      <c r="AB399" s="11">
        <f t="shared" si="195"/>
        <v>650</v>
      </c>
      <c r="AC399" s="11">
        <f t="shared" si="195"/>
        <v>650</v>
      </c>
      <c r="AD399" s="11">
        <f t="shared" si="195"/>
        <v>1354.1666666666665</v>
      </c>
      <c r="AE399" s="11">
        <f t="shared" si="195"/>
        <v>541.66666666666663</v>
      </c>
      <c r="AF399" s="11">
        <f t="shared" si="195"/>
        <v>812.5</v>
      </c>
      <c r="AG399" s="11">
        <f t="shared" si="198"/>
        <v>1.5</v>
      </c>
      <c r="AH399" s="11">
        <f t="shared" si="198"/>
        <v>1.4433756729740643</v>
      </c>
      <c r="AI399" s="11">
        <f t="shared" si="198"/>
        <v>0</v>
      </c>
      <c r="AJ399" s="11">
        <f t="shared" si="198"/>
        <v>0</v>
      </c>
      <c r="AK399" s="11">
        <f t="shared" si="198"/>
        <v>0</v>
      </c>
      <c r="AL399" s="11">
        <f t="shared" si="198"/>
        <v>0</v>
      </c>
      <c r="AM399" s="11">
        <f t="shared" si="198"/>
        <v>0</v>
      </c>
      <c r="AN399" s="11">
        <f t="shared" si="198"/>
        <v>0</v>
      </c>
      <c r="AO399" s="11">
        <f t="shared" si="198"/>
        <v>0</v>
      </c>
      <c r="AP399" s="11">
        <f t="shared" si="198"/>
        <v>0</v>
      </c>
      <c r="AQ399" s="11">
        <f t="shared" si="198"/>
        <v>0</v>
      </c>
      <c r="AR399" s="11">
        <f t="shared" si="198"/>
        <v>0</v>
      </c>
      <c r="AS399" s="11">
        <f t="shared" si="198"/>
        <v>0</v>
      </c>
      <c r="AT399" s="11">
        <f t="shared" si="198"/>
        <v>0</v>
      </c>
      <c r="AU399" s="11">
        <f t="shared" si="198"/>
        <v>0</v>
      </c>
      <c r="AV399" s="11">
        <f t="shared" si="202"/>
        <v>0</v>
      </c>
      <c r="AW399" s="11">
        <f t="shared" si="202"/>
        <v>0</v>
      </c>
      <c r="AX399" s="11">
        <f t="shared" si="202"/>
        <v>0</v>
      </c>
      <c r="AY399" s="11">
        <f t="shared" si="197"/>
        <v>0</v>
      </c>
      <c r="AZ399" s="11">
        <f t="shared" si="197"/>
        <v>0</v>
      </c>
      <c r="BA399" s="11">
        <f t="shared" si="197"/>
        <v>0</v>
      </c>
      <c r="BB399" s="11">
        <f t="shared" si="197"/>
        <v>0</v>
      </c>
      <c r="BC399" s="11">
        <f t="shared" si="197"/>
        <v>0</v>
      </c>
      <c r="BD399" s="11">
        <f t="shared" si="197"/>
        <v>0</v>
      </c>
      <c r="BE399" s="11">
        <f t="shared" si="197"/>
        <v>0</v>
      </c>
      <c r="BF399" s="15" t="str">
        <f t="shared" si="175"/>
        <v>ČSN 42 5522</v>
      </c>
      <c r="BG399" s="42">
        <v>5.1025</v>
      </c>
      <c r="BH399" s="17">
        <f t="shared" si="176"/>
        <v>130</v>
      </c>
      <c r="BI399" s="17">
        <f t="shared" si="177"/>
        <v>5</v>
      </c>
      <c r="BX399" s="18">
        <f t="shared" si="194"/>
        <v>650</v>
      </c>
      <c r="BY399" s="42">
        <v>0.27</v>
      </c>
      <c r="BZ399" s="43">
        <f t="shared" si="178"/>
        <v>52.915237628613433</v>
      </c>
      <c r="CA399" s="18">
        <f t="shared" si="183"/>
        <v>915416.66666666663</v>
      </c>
      <c r="CB399" s="18">
        <f t="shared" si="184"/>
        <v>14083.333333333332</v>
      </c>
      <c r="CC399" s="18">
        <f t="shared" si="185"/>
        <v>21125</v>
      </c>
      <c r="CD399" s="25">
        <f t="shared" si="179"/>
        <v>1.5000000000000002</v>
      </c>
      <c r="CE399" s="26">
        <f t="shared" si="180"/>
        <v>37.527767497325677</v>
      </c>
      <c r="CF399" s="18">
        <f t="shared" si="181"/>
        <v>650</v>
      </c>
      <c r="CG399" s="18">
        <f t="shared" si="186"/>
        <v>650</v>
      </c>
      <c r="CH399" s="18">
        <f t="shared" si="187"/>
        <v>1354.1666666666665</v>
      </c>
      <c r="CI399" s="18">
        <f t="shared" si="188"/>
        <v>541.66666666666663</v>
      </c>
      <c r="CJ399" s="18">
        <f t="shared" si="189"/>
        <v>812.5</v>
      </c>
      <c r="CK399" s="25">
        <f t="shared" si="182"/>
        <v>1.5</v>
      </c>
      <c r="CL399" s="26">
        <f t="shared" si="190"/>
        <v>1.4433756729740643</v>
      </c>
      <c r="DJ399" s="20" t="s">
        <v>317</v>
      </c>
    </row>
    <row r="400" spans="1:114" x14ac:dyDescent="0.2">
      <c r="A400" s="15" t="s">
        <v>105</v>
      </c>
      <c r="B400" s="10" t="s">
        <v>500</v>
      </c>
      <c r="C400" s="11">
        <f t="shared" si="173"/>
        <v>6.1230000000000002</v>
      </c>
      <c r="D400" s="11">
        <f t="shared" si="201"/>
        <v>130</v>
      </c>
      <c r="E400" s="11">
        <f t="shared" si="201"/>
        <v>6</v>
      </c>
      <c r="F400" s="11">
        <f t="shared" si="201"/>
        <v>0</v>
      </c>
      <c r="G400" s="11">
        <f t="shared" si="199"/>
        <v>0</v>
      </c>
      <c r="H400" s="11">
        <f t="shared" si="199"/>
        <v>0</v>
      </c>
      <c r="I400" s="11">
        <f t="shared" si="199"/>
        <v>0</v>
      </c>
      <c r="J400" s="11">
        <f t="shared" si="199"/>
        <v>0</v>
      </c>
      <c r="K400" s="11">
        <f t="shared" si="199"/>
        <v>0</v>
      </c>
      <c r="L400" s="11">
        <f t="shared" si="199"/>
        <v>0</v>
      </c>
      <c r="M400" s="11">
        <f t="shared" si="200"/>
        <v>0</v>
      </c>
      <c r="N400" s="11">
        <f t="shared" si="200"/>
        <v>0</v>
      </c>
      <c r="O400" s="11">
        <f t="shared" si="200"/>
        <v>0</v>
      </c>
      <c r="P400" s="11">
        <f t="shared" si="200"/>
        <v>0</v>
      </c>
      <c r="Q400" s="11">
        <f t="shared" si="200"/>
        <v>0</v>
      </c>
      <c r="R400" s="11">
        <f t="shared" si="200"/>
        <v>0</v>
      </c>
      <c r="S400" s="11">
        <f t="shared" si="172"/>
        <v>0</v>
      </c>
      <c r="T400" s="11">
        <f t="shared" si="172"/>
        <v>780</v>
      </c>
      <c r="U400" s="40">
        <f t="shared" si="174"/>
        <v>0.27200000000000002</v>
      </c>
      <c r="V400" s="11">
        <f t="shared" si="196"/>
        <v>44.422668626490292</v>
      </c>
      <c r="W400" s="11">
        <f t="shared" si="196"/>
        <v>1098500</v>
      </c>
      <c r="X400" s="11">
        <f t="shared" si="196"/>
        <v>16900</v>
      </c>
      <c r="Y400" s="11">
        <f t="shared" si="196"/>
        <v>25350</v>
      </c>
      <c r="Z400" s="11">
        <f t="shared" si="196"/>
        <v>1.5</v>
      </c>
      <c r="AA400" s="11">
        <f t="shared" si="196"/>
        <v>37.527767497325677</v>
      </c>
      <c r="AB400" s="11">
        <f t="shared" si="195"/>
        <v>780</v>
      </c>
      <c r="AC400" s="11">
        <f t="shared" si="195"/>
        <v>780</v>
      </c>
      <c r="AD400" s="11">
        <f t="shared" si="195"/>
        <v>2339.9999999999995</v>
      </c>
      <c r="AE400" s="11">
        <f t="shared" si="195"/>
        <v>779.99999999999989</v>
      </c>
      <c r="AF400" s="11">
        <f t="shared" si="195"/>
        <v>1170</v>
      </c>
      <c r="AG400" s="11">
        <f t="shared" si="198"/>
        <v>1.5000000000000002</v>
      </c>
      <c r="AH400" s="11">
        <f t="shared" si="198"/>
        <v>1.7320508075688772</v>
      </c>
      <c r="AI400" s="11">
        <f t="shared" si="198"/>
        <v>0</v>
      </c>
      <c r="AJ400" s="11">
        <f t="shared" si="198"/>
        <v>0</v>
      </c>
      <c r="AK400" s="11">
        <f t="shared" si="198"/>
        <v>0</v>
      </c>
      <c r="AL400" s="11">
        <f t="shared" si="198"/>
        <v>0</v>
      </c>
      <c r="AM400" s="11">
        <f t="shared" si="198"/>
        <v>0</v>
      </c>
      <c r="AN400" s="11">
        <f t="shared" si="198"/>
        <v>0</v>
      </c>
      <c r="AO400" s="11">
        <f t="shared" si="198"/>
        <v>0</v>
      </c>
      <c r="AP400" s="11">
        <f t="shared" si="198"/>
        <v>0</v>
      </c>
      <c r="AQ400" s="11">
        <f t="shared" si="198"/>
        <v>0</v>
      </c>
      <c r="AR400" s="11">
        <f t="shared" si="198"/>
        <v>0</v>
      </c>
      <c r="AS400" s="11">
        <f t="shared" si="198"/>
        <v>0</v>
      </c>
      <c r="AT400" s="11">
        <f t="shared" si="198"/>
        <v>0</v>
      </c>
      <c r="AU400" s="11">
        <f t="shared" si="198"/>
        <v>0</v>
      </c>
      <c r="AV400" s="11">
        <f t="shared" si="202"/>
        <v>0</v>
      </c>
      <c r="AW400" s="11">
        <f t="shared" si="202"/>
        <v>0</v>
      </c>
      <c r="AX400" s="11">
        <f t="shared" si="202"/>
        <v>0</v>
      </c>
      <c r="AY400" s="11">
        <f t="shared" si="197"/>
        <v>0</v>
      </c>
      <c r="AZ400" s="11">
        <f t="shared" si="197"/>
        <v>0</v>
      </c>
      <c r="BA400" s="11">
        <f t="shared" si="197"/>
        <v>0</v>
      </c>
      <c r="BB400" s="11">
        <f t="shared" si="197"/>
        <v>0</v>
      </c>
      <c r="BC400" s="11">
        <f t="shared" si="197"/>
        <v>0</v>
      </c>
      <c r="BD400" s="11">
        <f t="shared" si="197"/>
        <v>0</v>
      </c>
      <c r="BE400" s="11">
        <f t="shared" si="197"/>
        <v>0</v>
      </c>
      <c r="BF400" s="15" t="str">
        <f t="shared" si="175"/>
        <v>ČSN 42 5522</v>
      </c>
      <c r="BG400" s="42">
        <v>6.1230000000000002</v>
      </c>
      <c r="BH400" s="17">
        <f t="shared" si="176"/>
        <v>130</v>
      </c>
      <c r="BI400" s="17">
        <f t="shared" si="177"/>
        <v>6</v>
      </c>
      <c r="BX400" s="18">
        <f t="shared" si="194"/>
        <v>780</v>
      </c>
      <c r="BY400" s="42">
        <v>0.27200000000000002</v>
      </c>
      <c r="BZ400" s="43">
        <f t="shared" si="178"/>
        <v>44.422668626490292</v>
      </c>
      <c r="CA400" s="18">
        <f t="shared" si="183"/>
        <v>1098500</v>
      </c>
      <c r="CB400" s="18">
        <f t="shared" si="184"/>
        <v>16900</v>
      </c>
      <c r="CC400" s="18">
        <f t="shared" si="185"/>
        <v>25350</v>
      </c>
      <c r="CD400" s="25">
        <f t="shared" si="179"/>
        <v>1.5</v>
      </c>
      <c r="CE400" s="26">
        <f t="shared" si="180"/>
        <v>37.527767497325677</v>
      </c>
      <c r="CF400" s="18">
        <f t="shared" si="181"/>
        <v>780</v>
      </c>
      <c r="CG400" s="18">
        <f t="shared" si="186"/>
        <v>780</v>
      </c>
      <c r="CH400" s="18">
        <f t="shared" si="187"/>
        <v>2339.9999999999995</v>
      </c>
      <c r="CI400" s="18">
        <f t="shared" si="188"/>
        <v>779.99999999999989</v>
      </c>
      <c r="CJ400" s="18">
        <f t="shared" si="189"/>
        <v>1170</v>
      </c>
      <c r="CK400" s="25">
        <f t="shared" si="182"/>
        <v>1.5000000000000002</v>
      </c>
      <c r="CL400" s="26">
        <f t="shared" si="190"/>
        <v>1.7320508075688772</v>
      </c>
      <c r="DJ400" s="20" t="s">
        <v>317</v>
      </c>
    </row>
    <row r="401" spans="1:114" x14ac:dyDescent="0.2">
      <c r="A401" s="15" t="s">
        <v>105</v>
      </c>
      <c r="B401" s="10" t="s">
        <v>501</v>
      </c>
      <c r="C401" s="11">
        <f t="shared" si="173"/>
        <v>7.1435000000000004</v>
      </c>
      <c r="D401" s="11">
        <f t="shared" si="201"/>
        <v>130</v>
      </c>
      <c r="E401" s="11">
        <f t="shared" si="201"/>
        <v>7</v>
      </c>
      <c r="F401" s="11">
        <f t="shared" si="201"/>
        <v>0</v>
      </c>
      <c r="G401" s="11">
        <f t="shared" si="199"/>
        <v>0</v>
      </c>
      <c r="H401" s="11">
        <f t="shared" si="199"/>
        <v>0</v>
      </c>
      <c r="I401" s="11">
        <f t="shared" si="199"/>
        <v>0</v>
      </c>
      <c r="J401" s="11">
        <f t="shared" si="199"/>
        <v>0</v>
      </c>
      <c r="K401" s="11">
        <f t="shared" si="199"/>
        <v>0</v>
      </c>
      <c r="L401" s="11">
        <f t="shared" si="199"/>
        <v>0</v>
      </c>
      <c r="M401" s="11">
        <f t="shared" si="200"/>
        <v>0</v>
      </c>
      <c r="N401" s="11">
        <f t="shared" si="200"/>
        <v>0</v>
      </c>
      <c r="O401" s="11">
        <f t="shared" si="200"/>
        <v>0</v>
      </c>
      <c r="P401" s="11">
        <f t="shared" si="200"/>
        <v>0</v>
      </c>
      <c r="Q401" s="11">
        <f t="shared" si="200"/>
        <v>0</v>
      </c>
      <c r="R401" s="11">
        <f t="shared" si="200"/>
        <v>0</v>
      </c>
      <c r="S401" s="11">
        <f t="shared" si="172"/>
        <v>0</v>
      </c>
      <c r="T401" s="11">
        <f t="shared" si="172"/>
        <v>910</v>
      </c>
      <c r="U401" s="40">
        <f t="shared" si="174"/>
        <v>0.27400000000000002</v>
      </c>
      <c r="V401" s="11">
        <f t="shared" si="196"/>
        <v>38.356547910688043</v>
      </c>
      <c r="W401" s="11">
        <f t="shared" si="196"/>
        <v>1281583.3333333333</v>
      </c>
      <c r="X401" s="11">
        <f t="shared" si="196"/>
        <v>19716.666666666664</v>
      </c>
      <c r="Y401" s="11">
        <f t="shared" si="196"/>
        <v>29575</v>
      </c>
      <c r="Z401" s="11">
        <f t="shared" si="196"/>
        <v>1.5000000000000002</v>
      </c>
      <c r="AA401" s="11">
        <f t="shared" si="196"/>
        <v>37.527767497325677</v>
      </c>
      <c r="AB401" s="11">
        <f t="shared" si="195"/>
        <v>910</v>
      </c>
      <c r="AC401" s="11">
        <f t="shared" si="195"/>
        <v>910</v>
      </c>
      <c r="AD401" s="11">
        <f t="shared" si="195"/>
        <v>3715.833333333333</v>
      </c>
      <c r="AE401" s="11">
        <f t="shared" si="195"/>
        <v>1061.6666666666665</v>
      </c>
      <c r="AF401" s="11">
        <f t="shared" si="195"/>
        <v>1592.5</v>
      </c>
      <c r="AG401" s="11">
        <f t="shared" si="198"/>
        <v>1.5000000000000002</v>
      </c>
      <c r="AH401" s="11">
        <f t="shared" si="198"/>
        <v>2.0207259421636903</v>
      </c>
      <c r="AI401" s="11">
        <f t="shared" si="198"/>
        <v>0</v>
      </c>
      <c r="AJ401" s="11">
        <f t="shared" si="198"/>
        <v>0</v>
      </c>
      <c r="AK401" s="11">
        <f t="shared" si="198"/>
        <v>0</v>
      </c>
      <c r="AL401" s="11">
        <f t="shared" si="198"/>
        <v>0</v>
      </c>
      <c r="AM401" s="11">
        <f t="shared" si="198"/>
        <v>0</v>
      </c>
      <c r="AN401" s="11">
        <f t="shared" si="198"/>
        <v>0</v>
      </c>
      <c r="AO401" s="11">
        <f t="shared" si="198"/>
        <v>0</v>
      </c>
      <c r="AP401" s="11">
        <f t="shared" si="198"/>
        <v>0</v>
      </c>
      <c r="AQ401" s="11">
        <f t="shared" si="198"/>
        <v>0</v>
      </c>
      <c r="AR401" s="11">
        <f t="shared" si="198"/>
        <v>0</v>
      </c>
      <c r="AS401" s="11">
        <f t="shared" si="198"/>
        <v>0</v>
      </c>
      <c r="AT401" s="11">
        <f t="shared" si="198"/>
        <v>0</v>
      </c>
      <c r="AU401" s="11">
        <f t="shared" si="198"/>
        <v>0</v>
      </c>
      <c r="AV401" s="11">
        <f t="shared" si="202"/>
        <v>0</v>
      </c>
      <c r="AW401" s="11">
        <f t="shared" si="202"/>
        <v>0</v>
      </c>
      <c r="AX401" s="11">
        <f t="shared" si="202"/>
        <v>0</v>
      </c>
      <c r="AY401" s="11">
        <f t="shared" si="197"/>
        <v>0</v>
      </c>
      <c r="AZ401" s="11">
        <f t="shared" si="197"/>
        <v>0</v>
      </c>
      <c r="BA401" s="11">
        <f t="shared" si="197"/>
        <v>0</v>
      </c>
      <c r="BB401" s="11">
        <f t="shared" si="197"/>
        <v>0</v>
      </c>
      <c r="BC401" s="11">
        <f t="shared" si="197"/>
        <v>0</v>
      </c>
      <c r="BD401" s="11">
        <f t="shared" si="197"/>
        <v>0</v>
      </c>
      <c r="BE401" s="11">
        <f t="shared" si="197"/>
        <v>0</v>
      </c>
      <c r="BF401" s="15" t="str">
        <f t="shared" si="175"/>
        <v>ČSN 42 5522</v>
      </c>
      <c r="BG401" s="42">
        <v>7.1435000000000004</v>
      </c>
      <c r="BH401" s="17">
        <f t="shared" si="176"/>
        <v>130</v>
      </c>
      <c r="BI401" s="17">
        <f t="shared" si="177"/>
        <v>7</v>
      </c>
      <c r="BX401" s="18">
        <f t="shared" si="194"/>
        <v>910</v>
      </c>
      <c r="BY401" s="42">
        <v>0.27400000000000002</v>
      </c>
      <c r="BZ401" s="43">
        <f t="shared" si="178"/>
        <v>38.356547910688043</v>
      </c>
      <c r="CA401" s="18">
        <f t="shared" si="183"/>
        <v>1281583.3333333333</v>
      </c>
      <c r="CB401" s="18">
        <f t="shared" si="184"/>
        <v>19716.666666666664</v>
      </c>
      <c r="CC401" s="18">
        <f t="shared" si="185"/>
        <v>29575</v>
      </c>
      <c r="CD401" s="25">
        <f t="shared" si="179"/>
        <v>1.5000000000000002</v>
      </c>
      <c r="CE401" s="26">
        <f t="shared" si="180"/>
        <v>37.527767497325677</v>
      </c>
      <c r="CF401" s="18">
        <f t="shared" si="181"/>
        <v>910</v>
      </c>
      <c r="CG401" s="18">
        <f t="shared" si="186"/>
        <v>910</v>
      </c>
      <c r="CH401" s="18">
        <f t="shared" si="187"/>
        <v>3715.833333333333</v>
      </c>
      <c r="CI401" s="18">
        <f t="shared" si="188"/>
        <v>1061.6666666666665</v>
      </c>
      <c r="CJ401" s="18">
        <f t="shared" si="189"/>
        <v>1592.5</v>
      </c>
      <c r="CK401" s="25">
        <f t="shared" si="182"/>
        <v>1.5000000000000002</v>
      </c>
      <c r="CL401" s="26">
        <f t="shared" si="190"/>
        <v>2.0207259421636903</v>
      </c>
      <c r="DJ401" s="20" t="s">
        <v>317</v>
      </c>
    </row>
    <row r="402" spans="1:114" x14ac:dyDescent="0.2">
      <c r="A402" s="15" t="s">
        <v>105</v>
      </c>
      <c r="B402" s="10" t="s">
        <v>502</v>
      </c>
      <c r="C402" s="11">
        <f t="shared" si="173"/>
        <v>8.1639999999999997</v>
      </c>
      <c r="D402" s="11">
        <f t="shared" si="201"/>
        <v>130</v>
      </c>
      <c r="E402" s="11">
        <f t="shared" si="201"/>
        <v>8</v>
      </c>
      <c r="F402" s="11">
        <f t="shared" si="201"/>
        <v>0</v>
      </c>
      <c r="G402" s="11">
        <f t="shared" si="199"/>
        <v>0</v>
      </c>
      <c r="H402" s="11">
        <f t="shared" si="199"/>
        <v>0</v>
      </c>
      <c r="I402" s="11">
        <f t="shared" si="199"/>
        <v>0</v>
      </c>
      <c r="J402" s="11">
        <f t="shared" si="199"/>
        <v>0</v>
      </c>
      <c r="K402" s="11">
        <f t="shared" si="199"/>
        <v>0</v>
      </c>
      <c r="L402" s="11">
        <f t="shared" si="199"/>
        <v>0</v>
      </c>
      <c r="M402" s="11">
        <f t="shared" si="200"/>
        <v>0</v>
      </c>
      <c r="N402" s="11">
        <f t="shared" si="200"/>
        <v>0</v>
      </c>
      <c r="O402" s="11">
        <f t="shared" si="200"/>
        <v>0</v>
      </c>
      <c r="P402" s="11">
        <f t="shared" si="200"/>
        <v>0</v>
      </c>
      <c r="Q402" s="11">
        <f t="shared" si="200"/>
        <v>0</v>
      </c>
      <c r="R402" s="11">
        <f t="shared" si="200"/>
        <v>0</v>
      </c>
      <c r="S402" s="11">
        <f t="shared" si="172"/>
        <v>0</v>
      </c>
      <c r="T402" s="11">
        <f t="shared" si="172"/>
        <v>1040</v>
      </c>
      <c r="U402" s="40">
        <f t="shared" si="174"/>
        <v>0.27600000000000002</v>
      </c>
      <c r="V402" s="11">
        <f t="shared" si="196"/>
        <v>33.806957373836362</v>
      </c>
      <c r="W402" s="11">
        <f t="shared" si="196"/>
        <v>1464666.6666666665</v>
      </c>
      <c r="X402" s="11">
        <f t="shared" si="196"/>
        <v>22533.333333333332</v>
      </c>
      <c r="Y402" s="11">
        <f t="shared" si="196"/>
        <v>33800</v>
      </c>
      <c r="Z402" s="11">
        <f t="shared" si="196"/>
        <v>1.5</v>
      </c>
      <c r="AA402" s="11">
        <f t="shared" si="196"/>
        <v>37.527767497325677</v>
      </c>
      <c r="AB402" s="11">
        <f t="shared" si="195"/>
        <v>1040</v>
      </c>
      <c r="AC402" s="11">
        <f t="shared" si="195"/>
        <v>1040</v>
      </c>
      <c r="AD402" s="11">
        <f t="shared" si="195"/>
        <v>5546.6666666666661</v>
      </c>
      <c r="AE402" s="11">
        <f t="shared" si="195"/>
        <v>1386.6666666666665</v>
      </c>
      <c r="AF402" s="11">
        <f t="shared" si="195"/>
        <v>2080</v>
      </c>
      <c r="AG402" s="11">
        <f t="shared" si="198"/>
        <v>1.5000000000000002</v>
      </c>
      <c r="AH402" s="11">
        <f t="shared" si="198"/>
        <v>2.3094010767585029</v>
      </c>
      <c r="AI402" s="11">
        <f t="shared" si="198"/>
        <v>0</v>
      </c>
      <c r="AJ402" s="11">
        <f t="shared" si="198"/>
        <v>0</v>
      </c>
      <c r="AK402" s="11">
        <f t="shared" si="198"/>
        <v>0</v>
      </c>
      <c r="AL402" s="11">
        <f t="shared" si="198"/>
        <v>0</v>
      </c>
      <c r="AM402" s="11">
        <f t="shared" si="198"/>
        <v>0</v>
      </c>
      <c r="AN402" s="11">
        <f t="shared" si="198"/>
        <v>0</v>
      </c>
      <c r="AO402" s="11">
        <f t="shared" si="198"/>
        <v>0</v>
      </c>
      <c r="AP402" s="11">
        <f t="shared" si="198"/>
        <v>0</v>
      </c>
      <c r="AQ402" s="11">
        <f t="shared" si="198"/>
        <v>0</v>
      </c>
      <c r="AR402" s="11">
        <f t="shared" si="198"/>
        <v>0</v>
      </c>
      <c r="AS402" s="11">
        <f t="shared" si="198"/>
        <v>0</v>
      </c>
      <c r="AT402" s="11">
        <f t="shared" si="198"/>
        <v>0</v>
      </c>
      <c r="AU402" s="11">
        <f t="shared" si="198"/>
        <v>0</v>
      </c>
      <c r="AV402" s="11">
        <f t="shared" si="202"/>
        <v>0</v>
      </c>
      <c r="AW402" s="11">
        <f t="shared" si="202"/>
        <v>0</v>
      </c>
      <c r="AX402" s="11">
        <f t="shared" si="202"/>
        <v>0</v>
      </c>
      <c r="AY402" s="11">
        <f t="shared" si="197"/>
        <v>0</v>
      </c>
      <c r="AZ402" s="11">
        <f t="shared" si="197"/>
        <v>0</v>
      </c>
      <c r="BA402" s="11">
        <f t="shared" si="197"/>
        <v>0</v>
      </c>
      <c r="BB402" s="11">
        <f t="shared" si="197"/>
        <v>0</v>
      </c>
      <c r="BC402" s="11">
        <f t="shared" si="197"/>
        <v>0</v>
      </c>
      <c r="BD402" s="11">
        <f t="shared" si="197"/>
        <v>0</v>
      </c>
      <c r="BE402" s="11">
        <f t="shared" si="197"/>
        <v>0</v>
      </c>
      <c r="BF402" s="15" t="str">
        <f t="shared" si="175"/>
        <v>ČSN 42 5522</v>
      </c>
      <c r="BG402" s="42">
        <v>8.1639999999999997</v>
      </c>
      <c r="BH402" s="17">
        <f t="shared" si="176"/>
        <v>130</v>
      </c>
      <c r="BI402" s="17">
        <f t="shared" si="177"/>
        <v>8</v>
      </c>
      <c r="BX402" s="18">
        <f t="shared" si="194"/>
        <v>1040</v>
      </c>
      <c r="BY402" s="42">
        <v>0.27600000000000002</v>
      </c>
      <c r="BZ402" s="43">
        <f t="shared" si="178"/>
        <v>33.806957373836362</v>
      </c>
      <c r="CA402" s="18">
        <f t="shared" si="183"/>
        <v>1464666.6666666665</v>
      </c>
      <c r="CB402" s="18">
        <f t="shared" si="184"/>
        <v>22533.333333333332</v>
      </c>
      <c r="CC402" s="18">
        <f t="shared" si="185"/>
        <v>33800</v>
      </c>
      <c r="CD402" s="25">
        <f t="shared" si="179"/>
        <v>1.5</v>
      </c>
      <c r="CE402" s="26">
        <f t="shared" si="180"/>
        <v>37.527767497325677</v>
      </c>
      <c r="CF402" s="18">
        <f t="shared" si="181"/>
        <v>1040</v>
      </c>
      <c r="CG402" s="18">
        <f t="shared" si="186"/>
        <v>1040</v>
      </c>
      <c r="CH402" s="18">
        <f t="shared" si="187"/>
        <v>5546.6666666666661</v>
      </c>
      <c r="CI402" s="18">
        <f t="shared" si="188"/>
        <v>1386.6666666666665</v>
      </c>
      <c r="CJ402" s="18">
        <f t="shared" si="189"/>
        <v>2080</v>
      </c>
      <c r="CK402" s="25">
        <f t="shared" si="182"/>
        <v>1.5000000000000002</v>
      </c>
      <c r="CL402" s="26">
        <f t="shared" si="190"/>
        <v>2.3094010767585029</v>
      </c>
      <c r="DJ402" s="20" t="s">
        <v>317</v>
      </c>
    </row>
    <row r="403" spans="1:114" x14ac:dyDescent="0.2">
      <c r="A403" s="15" t="s">
        <v>105</v>
      </c>
      <c r="B403" s="10" t="s">
        <v>503</v>
      </c>
      <c r="C403" s="11">
        <f t="shared" si="173"/>
        <v>10.205</v>
      </c>
      <c r="D403" s="11">
        <f t="shared" si="201"/>
        <v>130</v>
      </c>
      <c r="E403" s="11">
        <f t="shared" si="201"/>
        <v>10</v>
      </c>
      <c r="F403" s="11">
        <f t="shared" si="201"/>
        <v>0</v>
      </c>
      <c r="G403" s="11">
        <f t="shared" si="199"/>
        <v>0</v>
      </c>
      <c r="H403" s="11">
        <f t="shared" si="199"/>
        <v>0</v>
      </c>
      <c r="I403" s="11">
        <f t="shared" si="199"/>
        <v>0</v>
      </c>
      <c r="J403" s="11">
        <f t="shared" si="199"/>
        <v>0</v>
      </c>
      <c r="K403" s="11">
        <f t="shared" si="199"/>
        <v>0</v>
      </c>
      <c r="L403" s="11">
        <f t="shared" si="199"/>
        <v>0</v>
      </c>
      <c r="M403" s="11">
        <f t="shared" si="200"/>
        <v>0</v>
      </c>
      <c r="N403" s="11">
        <f t="shared" si="200"/>
        <v>0</v>
      </c>
      <c r="O403" s="11">
        <f t="shared" si="200"/>
        <v>0</v>
      </c>
      <c r="P403" s="11">
        <f t="shared" si="200"/>
        <v>0</v>
      </c>
      <c r="Q403" s="11">
        <f t="shared" si="200"/>
        <v>0</v>
      </c>
      <c r="R403" s="11">
        <f t="shared" si="200"/>
        <v>0</v>
      </c>
      <c r="S403" s="11">
        <f t="shared" si="172"/>
        <v>0</v>
      </c>
      <c r="T403" s="11">
        <f t="shared" si="172"/>
        <v>1300</v>
      </c>
      <c r="U403" s="40">
        <f t="shared" si="174"/>
        <v>0.28000000000000003</v>
      </c>
      <c r="V403" s="11">
        <f t="shared" si="196"/>
        <v>27.437530622244005</v>
      </c>
      <c r="W403" s="11">
        <f t="shared" si="196"/>
        <v>1830833.3333333333</v>
      </c>
      <c r="X403" s="11">
        <f t="shared" si="196"/>
        <v>28166.666666666664</v>
      </c>
      <c r="Y403" s="11">
        <f t="shared" si="196"/>
        <v>42250</v>
      </c>
      <c r="Z403" s="11">
        <f t="shared" si="196"/>
        <v>1.5000000000000002</v>
      </c>
      <c r="AA403" s="11">
        <f t="shared" si="196"/>
        <v>37.527767497325677</v>
      </c>
      <c r="AB403" s="11">
        <f t="shared" si="195"/>
        <v>1300</v>
      </c>
      <c r="AC403" s="11">
        <f t="shared" si="195"/>
        <v>1300</v>
      </c>
      <c r="AD403" s="11">
        <f t="shared" si="195"/>
        <v>10833.333333333332</v>
      </c>
      <c r="AE403" s="11">
        <f t="shared" si="195"/>
        <v>2166.6666666666665</v>
      </c>
      <c r="AF403" s="11">
        <f t="shared" si="195"/>
        <v>3250</v>
      </c>
      <c r="AG403" s="11">
        <f t="shared" si="198"/>
        <v>1.5</v>
      </c>
      <c r="AH403" s="11">
        <f t="shared" si="198"/>
        <v>2.8867513459481287</v>
      </c>
      <c r="AI403" s="11">
        <f t="shared" si="198"/>
        <v>0</v>
      </c>
      <c r="AJ403" s="11">
        <f t="shared" si="198"/>
        <v>0</v>
      </c>
      <c r="AK403" s="11">
        <f t="shared" si="198"/>
        <v>0</v>
      </c>
      <c r="AL403" s="11">
        <f t="shared" si="198"/>
        <v>0</v>
      </c>
      <c r="AM403" s="11">
        <f t="shared" si="198"/>
        <v>0</v>
      </c>
      <c r="AN403" s="11">
        <f t="shared" si="198"/>
        <v>0</v>
      </c>
      <c r="AO403" s="11">
        <f t="shared" si="198"/>
        <v>0</v>
      </c>
      <c r="AP403" s="11">
        <f t="shared" si="198"/>
        <v>0</v>
      </c>
      <c r="AQ403" s="11">
        <f t="shared" si="198"/>
        <v>0</v>
      </c>
      <c r="AR403" s="11">
        <f t="shared" si="198"/>
        <v>0</v>
      </c>
      <c r="AS403" s="11">
        <f t="shared" si="198"/>
        <v>0</v>
      </c>
      <c r="AT403" s="11">
        <f t="shared" si="198"/>
        <v>0</v>
      </c>
      <c r="AU403" s="11">
        <f t="shared" si="198"/>
        <v>0</v>
      </c>
      <c r="AV403" s="11">
        <f t="shared" si="202"/>
        <v>0</v>
      </c>
      <c r="AW403" s="11">
        <f t="shared" si="202"/>
        <v>0</v>
      </c>
      <c r="AX403" s="11">
        <f t="shared" si="202"/>
        <v>0</v>
      </c>
      <c r="AY403" s="11">
        <f t="shared" si="197"/>
        <v>0</v>
      </c>
      <c r="AZ403" s="11">
        <f t="shared" si="197"/>
        <v>0</v>
      </c>
      <c r="BA403" s="11">
        <f t="shared" si="197"/>
        <v>0</v>
      </c>
      <c r="BB403" s="11">
        <f t="shared" si="197"/>
        <v>0</v>
      </c>
      <c r="BC403" s="11">
        <f t="shared" si="197"/>
        <v>0</v>
      </c>
      <c r="BD403" s="11">
        <f t="shared" si="197"/>
        <v>0</v>
      </c>
      <c r="BE403" s="11">
        <f t="shared" si="197"/>
        <v>0</v>
      </c>
      <c r="BF403" s="15" t="str">
        <f t="shared" si="175"/>
        <v>ČSN 42 5522</v>
      </c>
      <c r="BG403" s="42">
        <v>10.205</v>
      </c>
      <c r="BH403" s="17">
        <f t="shared" si="176"/>
        <v>130</v>
      </c>
      <c r="BI403" s="17">
        <f t="shared" si="177"/>
        <v>10</v>
      </c>
      <c r="BX403" s="18">
        <f t="shared" si="194"/>
        <v>1300</v>
      </c>
      <c r="BY403" s="42">
        <v>0.28000000000000003</v>
      </c>
      <c r="BZ403" s="43">
        <f t="shared" si="178"/>
        <v>27.437530622244005</v>
      </c>
      <c r="CA403" s="18">
        <f t="shared" si="183"/>
        <v>1830833.3333333333</v>
      </c>
      <c r="CB403" s="18">
        <f t="shared" si="184"/>
        <v>28166.666666666664</v>
      </c>
      <c r="CC403" s="18">
        <f t="shared" si="185"/>
        <v>42250</v>
      </c>
      <c r="CD403" s="25">
        <f t="shared" si="179"/>
        <v>1.5000000000000002</v>
      </c>
      <c r="CE403" s="26">
        <f t="shared" si="180"/>
        <v>37.527767497325677</v>
      </c>
      <c r="CF403" s="18">
        <f t="shared" si="181"/>
        <v>1300</v>
      </c>
      <c r="CG403" s="18">
        <f t="shared" si="186"/>
        <v>1300</v>
      </c>
      <c r="CH403" s="18">
        <f t="shared" si="187"/>
        <v>10833.333333333332</v>
      </c>
      <c r="CI403" s="18">
        <f t="shared" si="188"/>
        <v>2166.6666666666665</v>
      </c>
      <c r="CJ403" s="18">
        <f t="shared" si="189"/>
        <v>3250</v>
      </c>
      <c r="CK403" s="25">
        <f t="shared" si="182"/>
        <v>1.5</v>
      </c>
      <c r="CL403" s="26">
        <f t="shared" si="190"/>
        <v>2.8867513459481287</v>
      </c>
      <c r="DJ403" s="20" t="s">
        <v>317</v>
      </c>
    </row>
    <row r="404" spans="1:114" x14ac:dyDescent="0.2">
      <c r="A404" s="15" t="s">
        <v>105</v>
      </c>
      <c r="B404" s="10" t="s">
        <v>504</v>
      </c>
      <c r="C404" s="11">
        <f t="shared" si="173"/>
        <v>12.246</v>
      </c>
      <c r="D404" s="11">
        <f t="shared" si="201"/>
        <v>130</v>
      </c>
      <c r="E404" s="11">
        <f t="shared" si="201"/>
        <v>12</v>
      </c>
      <c r="F404" s="11">
        <f t="shared" si="201"/>
        <v>0</v>
      </c>
      <c r="G404" s="11">
        <f t="shared" si="199"/>
        <v>0</v>
      </c>
      <c r="H404" s="11">
        <f t="shared" si="199"/>
        <v>0</v>
      </c>
      <c r="I404" s="11">
        <f t="shared" si="199"/>
        <v>0</v>
      </c>
      <c r="J404" s="11">
        <f t="shared" si="199"/>
        <v>0</v>
      </c>
      <c r="K404" s="11">
        <f t="shared" si="199"/>
        <v>0</v>
      </c>
      <c r="L404" s="11">
        <f t="shared" si="199"/>
        <v>0</v>
      </c>
      <c r="M404" s="11">
        <f t="shared" si="200"/>
        <v>0</v>
      </c>
      <c r="N404" s="11">
        <f t="shared" si="200"/>
        <v>0</v>
      </c>
      <c r="O404" s="11">
        <f t="shared" si="200"/>
        <v>0</v>
      </c>
      <c r="P404" s="11">
        <f t="shared" si="200"/>
        <v>0</v>
      </c>
      <c r="Q404" s="11">
        <f t="shared" si="200"/>
        <v>0</v>
      </c>
      <c r="R404" s="11">
        <f t="shared" si="200"/>
        <v>0</v>
      </c>
      <c r="S404" s="11">
        <f t="shared" si="172"/>
        <v>0</v>
      </c>
      <c r="T404" s="11">
        <f t="shared" si="172"/>
        <v>1560</v>
      </c>
      <c r="U404" s="40">
        <f t="shared" si="174"/>
        <v>0.28399999999999997</v>
      </c>
      <c r="V404" s="11">
        <f t="shared" si="196"/>
        <v>23.191246121182427</v>
      </c>
      <c r="W404" s="11">
        <f t="shared" si="196"/>
        <v>2197000</v>
      </c>
      <c r="X404" s="11">
        <f t="shared" si="196"/>
        <v>33800</v>
      </c>
      <c r="Y404" s="11">
        <f t="shared" si="196"/>
        <v>50700</v>
      </c>
      <c r="Z404" s="11">
        <f t="shared" si="196"/>
        <v>1.5</v>
      </c>
      <c r="AA404" s="11">
        <f t="shared" si="196"/>
        <v>37.527767497325677</v>
      </c>
      <c r="AB404" s="11">
        <f t="shared" si="195"/>
        <v>1560</v>
      </c>
      <c r="AC404" s="11">
        <f t="shared" si="195"/>
        <v>1560</v>
      </c>
      <c r="AD404" s="11">
        <f t="shared" si="195"/>
        <v>18719.999999999996</v>
      </c>
      <c r="AE404" s="11">
        <f t="shared" si="195"/>
        <v>3119.9999999999995</v>
      </c>
      <c r="AF404" s="11">
        <f t="shared" si="195"/>
        <v>4680</v>
      </c>
      <c r="AG404" s="11">
        <f t="shared" si="198"/>
        <v>1.5000000000000002</v>
      </c>
      <c r="AH404" s="11">
        <f t="shared" si="198"/>
        <v>3.4641016151377544</v>
      </c>
      <c r="AI404" s="11">
        <f t="shared" si="198"/>
        <v>0</v>
      </c>
      <c r="AJ404" s="11">
        <f t="shared" si="198"/>
        <v>0</v>
      </c>
      <c r="AK404" s="11">
        <f t="shared" si="198"/>
        <v>0</v>
      </c>
      <c r="AL404" s="11">
        <f t="shared" si="198"/>
        <v>0</v>
      </c>
      <c r="AM404" s="11">
        <f t="shared" si="198"/>
        <v>0</v>
      </c>
      <c r="AN404" s="11">
        <f t="shared" si="198"/>
        <v>0</v>
      </c>
      <c r="AO404" s="11">
        <f t="shared" si="198"/>
        <v>0</v>
      </c>
      <c r="AP404" s="11">
        <f t="shared" si="198"/>
        <v>0</v>
      </c>
      <c r="AQ404" s="11">
        <f t="shared" si="198"/>
        <v>0</v>
      </c>
      <c r="AR404" s="11">
        <f t="shared" si="198"/>
        <v>0</v>
      </c>
      <c r="AS404" s="11">
        <f t="shared" si="198"/>
        <v>0</v>
      </c>
      <c r="AT404" s="11">
        <f t="shared" si="198"/>
        <v>0</v>
      </c>
      <c r="AU404" s="11">
        <f t="shared" si="198"/>
        <v>0</v>
      </c>
      <c r="AV404" s="11">
        <f t="shared" si="202"/>
        <v>0</v>
      </c>
      <c r="AW404" s="11">
        <f t="shared" si="202"/>
        <v>0</v>
      </c>
      <c r="AX404" s="11">
        <f t="shared" si="202"/>
        <v>0</v>
      </c>
      <c r="AY404" s="11">
        <f t="shared" si="197"/>
        <v>0</v>
      </c>
      <c r="AZ404" s="11">
        <f t="shared" si="197"/>
        <v>0</v>
      </c>
      <c r="BA404" s="11">
        <f t="shared" si="197"/>
        <v>0</v>
      </c>
      <c r="BB404" s="11">
        <f t="shared" si="197"/>
        <v>0</v>
      </c>
      <c r="BC404" s="11">
        <f t="shared" si="197"/>
        <v>0</v>
      </c>
      <c r="BD404" s="11">
        <f t="shared" si="197"/>
        <v>0</v>
      </c>
      <c r="BE404" s="11">
        <f t="shared" si="197"/>
        <v>0</v>
      </c>
      <c r="BF404" s="15" t="str">
        <f t="shared" si="175"/>
        <v>ČSN 42 5522</v>
      </c>
      <c r="BG404" s="42">
        <v>12.246</v>
      </c>
      <c r="BH404" s="17">
        <f t="shared" si="176"/>
        <v>130</v>
      </c>
      <c r="BI404" s="17">
        <f t="shared" si="177"/>
        <v>12</v>
      </c>
      <c r="BX404" s="18">
        <f t="shared" si="194"/>
        <v>1560</v>
      </c>
      <c r="BY404" s="42">
        <v>0.28399999999999997</v>
      </c>
      <c r="BZ404" s="43">
        <f t="shared" si="178"/>
        <v>23.191246121182427</v>
      </c>
      <c r="CA404" s="18">
        <f t="shared" si="183"/>
        <v>2197000</v>
      </c>
      <c r="CB404" s="18">
        <f t="shared" si="184"/>
        <v>33800</v>
      </c>
      <c r="CC404" s="18">
        <f t="shared" si="185"/>
        <v>50700</v>
      </c>
      <c r="CD404" s="25">
        <f t="shared" si="179"/>
        <v>1.5</v>
      </c>
      <c r="CE404" s="26">
        <f t="shared" si="180"/>
        <v>37.527767497325677</v>
      </c>
      <c r="CF404" s="18">
        <f t="shared" si="181"/>
        <v>1560</v>
      </c>
      <c r="CG404" s="18">
        <f t="shared" si="186"/>
        <v>1560</v>
      </c>
      <c r="CH404" s="18">
        <f t="shared" si="187"/>
        <v>18719.999999999996</v>
      </c>
      <c r="CI404" s="18">
        <f t="shared" si="188"/>
        <v>3119.9999999999995</v>
      </c>
      <c r="CJ404" s="18">
        <f t="shared" si="189"/>
        <v>4680</v>
      </c>
      <c r="CK404" s="25">
        <f t="shared" si="182"/>
        <v>1.5000000000000002</v>
      </c>
      <c r="CL404" s="26">
        <f t="shared" si="190"/>
        <v>3.4641016151377544</v>
      </c>
      <c r="DJ404" s="20" t="s">
        <v>317</v>
      </c>
    </row>
    <row r="405" spans="1:114" x14ac:dyDescent="0.2">
      <c r="A405" s="15" t="s">
        <v>105</v>
      </c>
      <c r="B405" s="10" t="s">
        <v>505</v>
      </c>
      <c r="C405" s="11">
        <f t="shared" si="173"/>
        <v>14.287000000000001</v>
      </c>
      <c r="D405" s="11">
        <f t="shared" si="201"/>
        <v>130</v>
      </c>
      <c r="E405" s="11">
        <f t="shared" si="201"/>
        <v>14</v>
      </c>
      <c r="F405" s="11">
        <f t="shared" si="201"/>
        <v>0</v>
      </c>
      <c r="G405" s="11">
        <f t="shared" si="199"/>
        <v>0</v>
      </c>
      <c r="H405" s="11">
        <f t="shared" si="199"/>
        <v>0</v>
      </c>
      <c r="I405" s="11">
        <f t="shared" si="199"/>
        <v>0</v>
      </c>
      <c r="J405" s="11">
        <f t="shared" si="199"/>
        <v>0</v>
      </c>
      <c r="K405" s="11">
        <f t="shared" si="199"/>
        <v>0</v>
      </c>
      <c r="L405" s="11">
        <f t="shared" si="199"/>
        <v>0</v>
      </c>
      <c r="M405" s="11">
        <f t="shared" si="200"/>
        <v>0</v>
      </c>
      <c r="N405" s="11">
        <f t="shared" si="200"/>
        <v>0</v>
      </c>
      <c r="O405" s="11">
        <f t="shared" si="200"/>
        <v>0</v>
      </c>
      <c r="P405" s="11">
        <f t="shared" si="200"/>
        <v>0</v>
      </c>
      <c r="Q405" s="11">
        <f t="shared" si="200"/>
        <v>0</v>
      </c>
      <c r="R405" s="11">
        <f t="shared" si="200"/>
        <v>0</v>
      </c>
      <c r="S405" s="11">
        <f t="shared" si="172"/>
        <v>0</v>
      </c>
      <c r="T405" s="11">
        <f t="shared" si="172"/>
        <v>1820</v>
      </c>
      <c r="U405" s="40">
        <f t="shared" si="174"/>
        <v>0.28799999999999998</v>
      </c>
      <c r="V405" s="11">
        <f t="shared" si="196"/>
        <v>20.158185763281303</v>
      </c>
      <c r="W405" s="11">
        <f t="shared" si="196"/>
        <v>2563166.6666666665</v>
      </c>
      <c r="X405" s="11">
        <f t="shared" si="196"/>
        <v>39433.333333333328</v>
      </c>
      <c r="Y405" s="11">
        <f t="shared" si="196"/>
        <v>59150</v>
      </c>
      <c r="Z405" s="11">
        <f t="shared" si="196"/>
        <v>1.5000000000000002</v>
      </c>
      <c r="AA405" s="11">
        <f t="shared" si="196"/>
        <v>37.527767497325677</v>
      </c>
      <c r="AB405" s="11">
        <f t="shared" si="195"/>
        <v>1820</v>
      </c>
      <c r="AC405" s="11">
        <f t="shared" si="195"/>
        <v>1820</v>
      </c>
      <c r="AD405" s="11">
        <f t="shared" si="195"/>
        <v>29726.666666666664</v>
      </c>
      <c r="AE405" s="11">
        <f t="shared" si="195"/>
        <v>4246.6666666666661</v>
      </c>
      <c r="AF405" s="11">
        <f t="shared" si="195"/>
        <v>6370</v>
      </c>
      <c r="AG405" s="11">
        <f t="shared" si="198"/>
        <v>1.5000000000000002</v>
      </c>
      <c r="AH405" s="11">
        <f t="shared" si="198"/>
        <v>4.0414518843273806</v>
      </c>
      <c r="AI405" s="11">
        <f t="shared" si="198"/>
        <v>0</v>
      </c>
      <c r="AJ405" s="11">
        <f t="shared" si="198"/>
        <v>0</v>
      </c>
      <c r="AK405" s="11">
        <f t="shared" si="198"/>
        <v>0</v>
      </c>
      <c r="AL405" s="11">
        <f t="shared" si="198"/>
        <v>0</v>
      </c>
      <c r="AM405" s="11">
        <f t="shared" si="198"/>
        <v>0</v>
      </c>
      <c r="AN405" s="11">
        <f t="shared" si="198"/>
        <v>0</v>
      </c>
      <c r="AO405" s="11">
        <f t="shared" si="198"/>
        <v>0</v>
      </c>
      <c r="AP405" s="11">
        <f t="shared" si="198"/>
        <v>0</v>
      </c>
      <c r="AQ405" s="11">
        <f t="shared" si="198"/>
        <v>0</v>
      </c>
      <c r="AR405" s="11">
        <f t="shared" si="198"/>
        <v>0</v>
      </c>
      <c r="AS405" s="11">
        <f t="shared" si="198"/>
        <v>0</v>
      </c>
      <c r="AT405" s="11">
        <f t="shared" si="198"/>
        <v>0</v>
      </c>
      <c r="AU405" s="11">
        <f t="shared" si="198"/>
        <v>0</v>
      </c>
      <c r="AV405" s="11">
        <f t="shared" si="202"/>
        <v>0</v>
      </c>
      <c r="AW405" s="11">
        <f t="shared" si="202"/>
        <v>0</v>
      </c>
      <c r="AX405" s="11">
        <f t="shared" si="202"/>
        <v>0</v>
      </c>
      <c r="AY405" s="11">
        <f t="shared" si="197"/>
        <v>0</v>
      </c>
      <c r="AZ405" s="11">
        <f t="shared" si="197"/>
        <v>0</v>
      </c>
      <c r="BA405" s="11">
        <f t="shared" si="197"/>
        <v>0</v>
      </c>
      <c r="BB405" s="11">
        <f t="shared" si="197"/>
        <v>0</v>
      </c>
      <c r="BC405" s="11">
        <f t="shared" si="197"/>
        <v>0</v>
      </c>
      <c r="BD405" s="11">
        <f t="shared" si="197"/>
        <v>0</v>
      </c>
      <c r="BE405" s="11">
        <f t="shared" si="197"/>
        <v>0</v>
      </c>
      <c r="BF405" s="15" t="str">
        <f t="shared" si="175"/>
        <v>ČSN 42 5522</v>
      </c>
      <c r="BG405" s="42">
        <v>14.287000000000001</v>
      </c>
      <c r="BH405" s="17">
        <f t="shared" si="176"/>
        <v>130</v>
      </c>
      <c r="BI405" s="17">
        <f t="shared" si="177"/>
        <v>14</v>
      </c>
      <c r="BX405" s="18">
        <f t="shared" si="194"/>
        <v>1820</v>
      </c>
      <c r="BY405" s="42">
        <v>0.28799999999999998</v>
      </c>
      <c r="BZ405" s="43">
        <f t="shared" si="178"/>
        <v>20.158185763281303</v>
      </c>
      <c r="CA405" s="18">
        <f t="shared" si="183"/>
        <v>2563166.6666666665</v>
      </c>
      <c r="CB405" s="18">
        <f t="shared" si="184"/>
        <v>39433.333333333328</v>
      </c>
      <c r="CC405" s="18">
        <f t="shared" si="185"/>
        <v>59150</v>
      </c>
      <c r="CD405" s="25">
        <f t="shared" si="179"/>
        <v>1.5000000000000002</v>
      </c>
      <c r="CE405" s="26">
        <f t="shared" si="180"/>
        <v>37.527767497325677</v>
      </c>
      <c r="CF405" s="18">
        <f t="shared" si="181"/>
        <v>1820</v>
      </c>
      <c r="CG405" s="18">
        <f t="shared" si="186"/>
        <v>1820</v>
      </c>
      <c r="CH405" s="18">
        <f t="shared" si="187"/>
        <v>29726.666666666664</v>
      </c>
      <c r="CI405" s="18">
        <f t="shared" si="188"/>
        <v>4246.6666666666661</v>
      </c>
      <c r="CJ405" s="18">
        <f t="shared" si="189"/>
        <v>6370</v>
      </c>
      <c r="CK405" s="25">
        <f t="shared" si="182"/>
        <v>1.5000000000000002</v>
      </c>
      <c r="CL405" s="26">
        <f t="shared" si="190"/>
        <v>4.0414518843273806</v>
      </c>
      <c r="DJ405" s="20" t="s">
        <v>317</v>
      </c>
    </row>
    <row r="406" spans="1:114" x14ac:dyDescent="0.2">
      <c r="A406" s="15" t="s">
        <v>105</v>
      </c>
      <c r="B406" s="10" t="s">
        <v>506</v>
      </c>
      <c r="C406" s="11">
        <f t="shared" si="173"/>
        <v>16.327999999999999</v>
      </c>
      <c r="D406" s="11">
        <f t="shared" si="201"/>
        <v>130</v>
      </c>
      <c r="E406" s="11">
        <f t="shared" si="201"/>
        <v>16</v>
      </c>
      <c r="F406" s="11">
        <f t="shared" si="201"/>
        <v>0</v>
      </c>
      <c r="G406" s="11">
        <f t="shared" si="199"/>
        <v>0</v>
      </c>
      <c r="H406" s="11">
        <f t="shared" si="199"/>
        <v>0</v>
      </c>
      <c r="I406" s="11">
        <f t="shared" si="199"/>
        <v>0</v>
      </c>
      <c r="J406" s="11">
        <f t="shared" si="199"/>
        <v>0</v>
      </c>
      <c r="K406" s="11">
        <f t="shared" si="199"/>
        <v>0</v>
      </c>
      <c r="L406" s="11">
        <f t="shared" si="199"/>
        <v>0</v>
      </c>
      <c r="M406" s="11">
        <f t="shared" si="200"/>
        <v>0</v>
      </c>
      <c r="N406" s="11">
        <f t="shared" si="200"/>
        <v>0</v>
      </c>
      <c r="O406" s="11">
        <f t="shared" si="200"/>
        <v>0</v>
      </c>
      <c r="P406" s="11">
        <f t="shared" si="200"/>
        <v>0</v>
      </c>
      <c r="Q406" s="11">
        <f t="shared" si="200"/>
        <v>0</v>
      </c>
      <c r="R406" s="11">
        <f t="shared" si="200"/>
        <v>0</v>
      </c>
      <c r="S406" s="11">
        <f t="shared" si="172"/>
        <v>0</v>
      </c>
      <c r="T406" s="11">
        <f t="shared" si="172"/>
        <v>2080</v>
      </c>
      <c r="U406" s="40">
        <f t="shared" si="174"/>
        <v>0.29199999999999998</v>
      </c>
      <c r="V406" s="11">
        <f t="shared" si="196"/>
        <v>17.883390494855462</v>
      </c>
      <c r="W406" s="11">
        <f t="shared" si="196"/>
        <v>2929333.333333333</v>
      </c>
      <c r="X406" s="11">
        <f t="shared" si="196"/>
        <v>45066.666666666664</v>
      </c>
      <c r="Y406" s="11">
        <f t="shared" si="196"/>
        <v>67600</v>
      </c>
      <c r="Z406" s="11">
        <f t="shared" si="196"/>
        <v>1.5</v>
      </c>
      <c r="AA406" s="11">
        <f t="shared" si="196"/>
        <v>37.527767497325677</v>
      </c>
      <c r="AB406" s="11">
        <f t="shared" si="195"/>
        <v>2080</v>
      </c>
      <c r="AC406" s="11">
        <f t="shared" si="195"/>
        <v>2080</v>
      </c>
      <c r="AD406" s="11">
        <f t="shared" si="195"/>
        <v>44373.333333333328</v>
      </c>
      <c r="AE406" s="11">
        <f t="shared" si="195"/>
        <v>5546.6666666666661</v>
      </c>
      <c r="AF406" s="11">
        <f t="shared" si="195"/>
        <v>8320</v>
      </c>
      <c r="AG406" s="11">
        <f t="shared" si="198"/>
        <v>1.5000000000000002</v>
      </c>
      <c r="AH406" s="11">
        <f t="shared" si="198"/>
        <v>4.6188021535170058</v>
      </c>
      <c r="AI406" s="11">
        <f t="shared" si="198"/>
        <v>0</v>
      </c>
      <c r="AJ406" s="11">
        <f t="shared" si="198"/>
        <v>0</v>
      </c>
      <c r="AK406" s="11">
        <f t="shared" si="198"/>
        <v>0</v>
      </c>
      <c r="AL406" s="11">
        <f t="shared" si="198"/>
        <v>0</v>
      </c>
      <c r="AM406" s="11">
        <f t="shared" si="198"/>
        <v>0</v>
      </c>
      <c r="AN406" s="11">
        <f t="shared" si="198"/>
        <v>0</v>
      </c>
      <c r="AO406" s="11">
        <f t="shared" si="198"/>
        <v>0</v>
      </c>
      <c r="AP406" s="11">
        <f t="shared" si="198"/>
        <v>0</v>
      </c>
      <c r="AQ406" s="11">
        <f t="shared" si="198"/>
        <v>0</v>
      </c>
      <c r="AR406" s="11">
        <f t="shared" si="198"/>
        <v>0</v>
      </c>
      <c r="AS406" s="11">
        <f t="shared" ref="AR406:AY463" si="203">IF($A406="x",CW406,"")</f>
        <v>0</v>
      </c>
      <c r="AT406" s="11">
        <f t="shared" si="203"/>
        <v>0</v>
      </c>
      <c r="AU406" s="11">
        <f t="shared" si="203"/>
        <v>0</v>
      </c>
      <c r="AV406" s="11">
        <f t="shared" si="202"/>
        <v>0</v>
      </c>
      <c r="AW406" s="11">
        <f t="shared" si="202"/>
        <v>0</v>
      </c>
      <c r="AX406" s="11">
        <f t="shared" si="202"/>
        <v>0</v>
      </c>
      <c r="AY406" s="11">
        <f t="shared" si="197"/>
        <v>0</v>
      </c>
      <c r="AZ406" s="11">
        <f t="shared" si="197"/>
        <v>0</v>
      </c>
      <c r="BA406" s="11">
        <f t="shared" si="197"/>
        <v>0</v>
      </c>
      <c r="BB406" s="11">
        <f t="shared" si="197"/>
        <v>0</v>
      </c>
      <c r="BC406" s="11">
        <f t="shared" si="197"/>
        <v>0</v>
      </c>
      <c r="BD406" s="11">
        <f t="shared" si="197"/>
        <v>0</v>
      </c>
      <c r="BE406" s="11">
        <f t="shared" si="197"/>
        <v>0</v>
      </c>
      <c r="BF406" s="15" t="str">
        <f t="shared" si="175"/>
        <v>ČSN 42 5522</v>
      </c>
      <c r="BG406" s="42">
        <v>16.327999999999999</v>
      </c>
      <c r="BH406" s="17">
        <f t="shared" si="176"/>
        <v>130</v>
      </c>
      <c r="BI406" s="17">
        <f t="shared" si="177"/>
        <v>16</v>
      </c>
      <c r="BX406" s="18">
        <f t="shared" si="194"/>
        <v>2080</v>
      </c>
      <c r="BY406" s="42">
        <v>0.29199999999999998</v>
      </c>
      <c r="BZ406" s="43">
        <f t="shared" si="178"/>
        <v>17.883390494855462</v>
      </c>
      <c r="CA406" s="18">
        <f t="shared" si="183"/>
        <v>2929333.333333333</v>
      </c>
      <c r="CB406" s="18">
        <f t="shared" si="184"/>
        <v>45066.666666666664</v>
      </c>
      <c r="CC406" s="18">
        <f t="shared" si="185"/>
        <v>67600</v>
      </c>
      <c r="CD406" s="25">
        <f t="shared" si="179"/>
        <v>1.5</v>
      </c>
      <c r="CE406" s="26">
        <f t="shared" si="180"/>
        <v>37.527767497325677</v>
      </c>
      <c r="CF406" s="18">
        <f t="shared" si="181"/>
        <v>2080</v>
      </c>
      <c r="CG406" s="18">
        <f t="shared" si="186"/>
        <v>2080</v>
      </c>
      <c r="CH406" s="18">
        <f t="shared" si="187"/>
        <v>44373.333333333328</v>
      </c>
      <c r="CI406" s="18">
        <f t="shared" si="188"/>
        <v>5546.6666666666661</v>
      </c>
      <c r="CJ406" s="18">
        <f t="shared" si="189"/>
        <v>8320</v>
      </c>
      <c r="CK406" s="25">
        <f t="shared" si="182"/>
        <v>1.5000000000000002</v>
      </c>
      <c r="CL406" s="26">
        <f t="shared" si="190"/>
        <v>4.6188021535170058</v>
      </c>
      <c r="DJ406" s="20" t="s">
        <v>317</v>
      </c>
    </row>
    <row r="407" spans="1:114" x14ac:dyDescent="0.2">
      <c r="A407" s="15" t="s">
        <v>105</v>
      </c>
      <c r="B407" s="10" t="s">
        <v>507</v>
      </c>
      <c r="C407" s="11">
        <f t="shared" si="173"/>
        <v>20.41</v>
      </c>
      <c r="D407" s="11">
        <f t="shared" si="201"/>
        <v>130</v>
      </c>
      <c r="E407" s="11">
        <f t="shared" si="201"/>
        <v>20</v>
      </c>
      <c r="F407" s="11">
        <f t="shared" si="201"/>
        <v>0</v>
      </c>
      <c r="G407" s="11">
        <f t="shared" si="199"/>
        <v>0</v>
      </c>
      <c r="H407" s="11">
        <f t="shared" si="199"/>
        <v>0</v>
      </c>
      <c r="I407" s="11">
        <f t="shared" si="199"/>
        <v>0</v>
      </c>
      <c r="J407" s="11">
        <f t="shared" si="199"/>
        <v>0</v>
      </c>
      <c r="K407" s="11">
        <f t="shared" si="199"/>
        <v>0</v>
      </c>
      <c r="L407" s="11">
        <f t="shared" si="199"/>
        <v>0</v>
      </c>
      <c r="M407" s="11">
        <f t="shared" si="200"/>
        <v>0</v>
      </c>
      <c r="N407" s="11">
        <f t="shared" si="200"/>
        <v>0</v>
      </c>
      <c r="O407" s="11">
        <f t="shared" si="200"/>
        <v>0</v>
      </c>
      <c r="P407" s="11">
        <f t="shared" si="200"/>
        <v>0</v>
      </c>
      <c r="Q407" s="11">
        <f t="shared" si="200"/>
        <v>0</v>
      </c>
      <c r="R407" s="11">
        <f t="shared" si="200"/>
        <v>0</v>
      </c>
      <c r="S407" s="11">
        <f t="shared" si="172"/>
        <v>0</v>
      </c>
      <c r="T407" s="11">
        <f t="shared" si="172"/>
        <v>2600</v>
      </c>
      <c r="U407" s="40">
        <f t="shared" si="174"/>
        <v>0.3</v>
      </c>
      <c r="V407" s="11">
        <f t="shared" si="196"/>
        <v>14.698677119059285</v>
      </c>
      <c r="W407" s="11">
        <f t="shared" si="196"/>
        <v>3661666.6666666665</v>
      </c>
      <c r="X407" s="11">
        <f t="shared" si="196"/>
        <v>56333.333333333328</v>
      </c>
      <c r="Y407" s="11">
        <f t="shared" si="196"/>
        <v>84500</v>
      </c>
      <c r="Z407" s="11">
        <f t="shared" si="196"/>
        <v>1.5000000000000002</v>
      </c>
      <c r="AA407" s="11">
        <f t="shared" si="196"/>
        <v>37.527767497325677</v>
      </c>
      <c r="AB407" s="11">
        <f t="shared" si="195"/>
        <v>2600</v>
      </c>
      <c r="AC407" s="11">
        <f t="shared" si="195"/>
        <v>2600</v>
      </c>
      <c r="AD407" s="11">
        <f t="shared" si="195"/>
        <v>86666.666666666657</v>
      </c>
      <c r="AE407" s="11">
        <f t="shared" si="195"/>
        <v>8666.6666666666661</v>
      </c>
      <c r="AF407" s="11">
        <f t="shared" si="195"/>
        <v>13000</v>
      </c>
      <c r="AG407" s="11">
        <f t="shared" si="195"/>
        <v>1.5</v>
      </c>
      <c r="AH407" s="11">
        <f t="shared" si="195"/>
        <v>5.7735026918962573</v>
      </c>
      <c r="AI407" s="11">
        <f t="shared" si="195"/>
        <v>0</v>
      </c>
      <c r="AJ407" s="11">
        <f t="shared" si="195"/>
        <v>0</v>
      </c>
      <c r="AK407" s="11">
        <f t="shared" si="195"/>
        <v>0</v>
      </c>
      <c r="AL407" s="11">
        <f t="shared" si="195"/>
        <v>0</v>
      </c>
      <c r="AM407" s="11">
        <f t="shared" si="195"/>
        <v>0</v>
      </c>
      <c r="AN407" s="11">
        <f t="shared" si="195"/>
        <v>0</v>
      </c>
      <c r="AO407" s="11">
        <f t="shared" si="195"/>
        <v>0</v>
      </c>
      <c r="AP407" s="11">
        <f t="shared" si="195"/>
        <v>0</v>
      </c>
      <c r="AQ407" s="11">
        <f t="shared" si="195"/>
        <v>0</v>
      </c>
      <c r="AR407" s="11">
        <f t="shared" si="203"/>
        <v>0</v>
      </c>
      <c r="AS407" s="11">
        <f t="shared" si="203"/>
        <v>0</v>
      </c>
      <c r="AT407" s="11">
        <f t="shared" si="203"/>
        <v>0</v>
      </c>
      <c r="AU407" s="11">
        <f t="shared" si="203"/>
        <v>0</v>
      </c>
      <c r="AV407" s="11">
        <f t="shared" si="202"/>
        <v>0</v>
      </c>
      <c r="AW407" s="11">
        <f t="shared" si="202"/>
        <v>0</v>
      </c>
      <c r="AX407" s="11">
        <f t="shared" si="202"/>
        <v>0</v>
      </c>
      <c r="AY407" s="11">
        <f t="shared" si="197"/>
        <v>0</v>
      </c>
      <c r="AZ407" s="11">
        <f t="shared" si="197"/>
        <v>0</v>
      </c>
      <c r="BA407" s="11">
        <f t="shared" si="197"/>
        <v>0</v>
      </c>
      <c r="BB407" s="11">
        <f t="shared" si="197"/>
        <v>0</v>
      </c>
      <c r="BC407" s="11">
        <f t="shared" si="197"/>
        <v>0</v>
      </c>
      <c r="BD407" s="11">
        <f t="shared" si="197"/>
        <v>0</v>
      </c>
      <c r="BE407" s="11">
        <f t="shared" si="197"/>
        <v>0</v>
      </c>
      <c r="BF407" s="15" t="str">
        <f t="shared" si="175"/>
        <v>ČSN 42 5522</v>
      </c>
      <c r="BG407" s="42">
        <v>20.41</v>
      </c>
      <c r="BH407" s="17">
        <f t="shared" si="176"/>
        <v>130</v>
      </c>
      <c r="BI407" s="17">
        <f t="shared" si="177"/>
        <v>20</v>
      </c>
      <c r="BX407" s="18">
        <f t="shared" si="194"/>
        <v>2600</v>
      </c>
      <c r="BY407" s="42">
        <v>0.3</v>
      </c>
      <c r="BZ407" s="43">
        <f t="shared" si="178"/>
        <v>14.698677119059285</v>
      </c>
      <c r="CA407" s="18">
        <f t="shared" si="183"/>
        <v>3661666.6666666665</v>
      </c>
      <c r="CB407" s="18">
        <f t="shared" si="184"/>
        <v>56333.333333333328</v>
      </c>
      <c r="CC407" s="18">
        <f t="shared" si="185"/>
        <v>84500</v>
      </c>
      <c r="CD407" s="25">
        <f t="shared" si="179"/>
        <v>1.5000000000000002</v>
      </c>
      <c r="CE407" s="26">
        <f t="shared" si="180"/>
        <v>37.527767497325677</v>
      </c>
      <c r="CF407" s="18">
        <f t="shared" si="181"/>
        <v>2600</v>
      </c>
      <c r="CG407" s="18">
        <f t="shared" si="186"/>
        <v>2600</v>
      </c>
      <c r="CH407" s="18">
        <f t="shared" si="187"/>
        <v>86666.666666666657</v>
      </c>
      <c r="CI407" s="18">
        <f t="shared" si="188"/>
        <v>8666.6666666666661</v>
      </c>
      <c r="CJ407" s="18">
        <f t="shared" si="189"/>
        <v>13000</v>
      </c>
      <c r="CK407" s="25">
        <f t="shared" si="182"/>
        <v>1.5</v>
      </c>
      <c r="CL407" s="26">
        <f t="shared" si="190"/>
        <v>5.7735026918962573</v>
      </c>
      <c r="DJ407" s="20" t="s">
        <v>317</v>
      </c>
    </row>
    <row r="408" spans="1:114" x14ac:dyDescent="0.2">
      <c r="A408" s="15" t="s">
        <v>105</v>
      </c>
      <c r="B408" s="10" t="s">
        <v>508</v>
      </c>
      <c r="C408" s="11">
        <f t="shared" si="173"/>
        <v>25.512499999999999</v>
      </c>
      <c r="D408" s="11">
        <f t="shared" si="201"/>
        <v>130</v>
      </c>
      <c r="E408" s="11">
        <f t="shared" si="201"/>
        <v>25</v>
      </c>
      <c r="F408" s="11">
        <f t="shared" si="201"/>
        <v>0</v>
      </c>
      <c r="G408" s="11">
        <f t="shared" si="199"/>
        <v>0</v>
      </c>
      <c r="H408" s="11">
        <f t="shared" si="199"/>
        <v>0</v>
      </c>
      <c r="I408" s="11">
        <f t="shared" si="199"/>
        <v>0</v>
      </c>
      <c r="J408" s="11">
        <f t="shared" si="199"/>
        <v>0</v>
      </c>
      <c r="K408" s="11">
        <f t="shared" si="199"/>
        <v>0</v>
      </c>
      <c r="L408" s="11">
        <f t="shared" si="199"/>
        <v>0</v>
      </c>
      <c r="M408" s="11">
        <f t="shared" si="200"/>
        <v>0</v>
      </c>
      <c r="N408" s="11">
        <f t="shared" si="200"/>
        <v>0</v>
      </c>
      <c r="O408" s="11">
        <f t="shared" si="200"/>
        <v>0</v>
      </c>
      <c r="P408" s="11">
        <f t="shared" si="200"/>
        <v>0</v>
      </c>
      <c r="Q408" s="11">
        <f t="shared" si="200"/>
        <v>0</v>
      </c>
      <c r="R408" s="11">
        <f t="shared" si="200"/>
        <v>0</v>
      </c>
      <c r="S408" s="11">
        <f t="shared" si="200"/>
        <v>0</v>
      </c>
      <c r="T408" s="11">
        <f t="shared" si="200"/>
        <v>3250</v>
      </c>
      <c r="U408" s="40">
        <f t="shared" si="174"/>
        <v>0.31</v>
      </c>
      <c r="V408" s="11">
        <f t="shared" si="196"/>
        <v>12.150906418422343</v>
      </c>
      <c r="W408" s="11">
        <f t="shared" si="196"/>
        <v>4577083.333333333</v>
      </c>
      <c r="X408" s="11">
        <f t="shared" si="196"/>
        <v>70416.666666666657</v>
      </c>
      <c r="Y408" s="11">
        <f t="shared" si="196"/>
        <v>105625</v>
      </c>
      <c r="Z408" s="11">
        <f t="shared" si="196"/>
        <v>1.5000000000000002</v>
      </c>
      <c r="AA408" s="11">
        <f t="shared" si="196"/>
        <v>37.527767497325677</v>
      </c>
      <c r="AB408" s="11">
        <f t="shared" si="195"/>
        <v>3250</v>
      </c>
      <c r="AC408" s="11">
        <f t="shared" si="195"/>
        <v>3250</v>
      </c>
      <c r="AD408" s="11">
        <f t="shared" si="195"/>
        <v>169270.83333333331</v>
      </c>
      <c r="AE408" s="11">
        <f t="shared" si="195"/>
        <v>13541.666666666666</v>
      </c>
      <c r="AF408" s="11">
        <f t="shared" si="195"/>
        <v>20312.5</v>
      </c>
      <c r="AG408" s="11">
        <f t="shared" si="195"/>
        <v>1.5</v>
      </c>
      <c r="AH408" s="11">
        <f t="shared" si="195"/>
        <v>7.2168783648703219</v>
      </c>
      <c r="AI408" s="11">
        <f t="shared" si="195"/>
        <v>0</v>
      </c>
      <c r="AJ408" s="11">
        <f t="shared" si="195"/>
        <v>0</v>
      </c>
      <c r="AK408" s="11">
        <f t="shared" si="195"/>
        <v>0</v>
      </c>
      <c r="AL408" s="11">
        <f t="shared" si="195"/>
        <v>0</v>
      </c>
      <c r="AM408" s="11">
        <f t="shared" si="195"/>
        <v>0</v>
      </c>
      <c r="AN408" s="11">
        <f t="shared" si="195"/>
        <v>0</v>
      </c>
      <c r="AO408" s="11">
        <f t="shared" si="195"/>
        <v>0</v>
      </c>
      <c r="AP408" s="11">
        <f t="shared" si="195"/>
        <v>0</v>
      </c>
      <c r="AQ408" s="11">
        <f t="shared" si="195"/>
        <v>0</v>
      </c>
      <c r="AR408" s="11">
        <f t="shared" si="203"/>
        <v>0</v>
      </c>
      <c r="AS408" s="11">
        <f t="shared" si="203"/>
        <v>0</v>
      </c>
      <c r="AT408" s="11">
        <f t="shared" si="203"/>
        <v>0</v>
      </c>
      <c r="AU408" s="11">
        <f t="shared" si="203"/>
        <v>0</v>
      </c>
      <c r="AV408" s="11">
        <f t="shared" si="202"/>
        <v>0</v>
      </c>
      <c r="AW408" s="11">
        <f t="shared" si="202"/>
        <v>0</v>
      </c>
      <c r="AX408" s="11">
        <f t="shared" si="202"/>
        <v>0</v>
      </c>
      <c r="AY408" s="11">
        <f t="shared" si="197"/>
        <v>0</v>
      </c>
      <c r="AZ408" s="11">
        <f t="shared" si="197"/>
        <v>0</v>
      </c>
      <c r="BA408" s="11">
        <f t="shared" si="197"/>
        <v>0</v>
      </c>
      <c r="BB408" s="11">
        <f t="shared" si="197"/>
        <v>0</v>
      </c>
      <c r="BC408" s="11">
        <f t="shared" si="197"/>
        <v>0</v>
      </c>
      <c r="BD408" s="11">
        <f t="shared" si="197"/>
        <v>0</v>
      </c>
      <c r="BE408" s="11">
        <f t="shared" si="197"/>
        <v>0</v>
      </c>
      <c r="BF408" s="15" t="str">
        <f t="shared" si="175"/>
        <v>ČSN 42 5522</v>
      </c>
      <c r="BG408" s="42">
        <v>25.512499999999999</v>
      </c>
      <c r="BH408" s="17">
        <f t="shared" si="176"/>
        <v>130</v>
      </c>
      <c r="BI408" s="17">
        <f t="shared" si="177"/>
        <v>25</v>
      </c>
      <c r="BX408" s="18">
        <f t="shared" si="194"/>
        <v>3250</v>
      </c>
      <c r="BY408" s="42">
        <v>0.31</v>
      </c>
      <c r="BZ408" s="43">
        <f t="shared" si="178"/>
        <v>12.150906418422343</v>
      </c>
      <c r="CA408" s="18">
        <f t="shared" si="183"/>
        <v>4577083.333333333</v>
      </c>
      <c r="CB408" s="18">
        <f t="shared" si="184"/>
        <v>70416.666666666657</v>
      </c>
      <c r="CC408" s="18">
        <f t="shared" si="185"/>
        <v>105625</v>
      </c>
      <c r="CD408" s="25">
        <f t="shared" si="179"/>
        <v>1.5000000000000002</v>
      </c>
      <c r="CE408" s="26">
        <f t="shared" si="180"/>
        <v>37.527767497325677</v>
      </c>
      <c r="CF408" s="18">
        <f t="shared" si="181"/>
        <v>3250</v>
      </c>
      <c r="CG408" s="18">
        <f t="shared" si="186"/>
        <v>3250</v>
      </c>
      <c r="CH408" s="18">
        <f t="shared" si="187"/>
        <v>169270.83333333331</v>
      </c>
      <c r="CI408" s="18">
        <f t="shared" si="188"/>
        <v>13541.666666666666</v>
      </c>
      <c r="CJ408" s="18">
        <f t="shared" si="189"/>
        <v>20312.5</v>
      </c>
      <c r="CK408" s="25">
        <f t="shared" si="182"/>
        <v>1.5</v>
      </c>
      <c r="CL408" s="26">
        <f t="shared" si="190"/>
        <v>7.2168783648703219</v>
      </c>
      <c r="DJ408" s="20" t="s">
        <v>317</v>
      </c>
    </row>
    <row r="409" spans="1:114" x14ac:dyDescent="0.2">
      <c r="A409" s="15" t="s">
        <v>105</v>
      </c>
      <c r="B409" s="10" t="s">
        <v>509</v>
      </c>
      <c r="C409" s="11">
        <f t="shared" ref="C409:C440" si="204">IF(A409="x",BG409*$C$4,0)</f>
        <v>30.614999999999998</v>
      </c>
      <c r="D409" s="11">
        <f t="shared" si="201"/>
        <v>130</v>
      </c>
      <c r="E409" s="11">
        <f t="shared" si="201"/>
        <v>30</v>
      </c>
      <c r="F409" s="11">
        <f t="shared" si="201"/>
        <v>0</v>
      </c>
      <c r="G409" s="11">
        <f t="shared" si="199"/>
        <v>0</v>
      </c>
      <c r="H409" s="11">
        <f t="shared" si="199"/>
        <v>0</v>
      </c>
      <c r="I409" s="11">
        <f t="shared" si="199"/>
        <v>0</v>
      </c>
      <c r="J409" s="11">
        <f t="shared" si="199"/>
        <v>0</v>
      </c>
      <c r="K409" s="11">
        <f t="shared" si="199"/>
        <v>0</v>
      </c>
      <c r="L409" s="11">
        <f t="shared" si="199"/>
        <v>0</v>
      </c>
      <c r="M409" s="11">
        <f t="shared" si="200"/>
        <v>0</v>
      </c>
      <c r="N409" s="11">
        <f t="shared" si="200"/>
        <v>0</v>
      </c>
      <c r="O409" s="11">
        <f t="shared" si="200"/>
        <v>0</v>
      </c>
      <c r="P409" s="11">
        <f t="shared" si="200"/>
        <v>0</v>
      </c>
      <c r="Q409" s="11">
        <f t="shared" si="200"/>
        <v>0</v>
      </c>
      <c r="R409" s="11">
        <f t="shared" si="200"/>
        <v>0</v>
      </c>
      <c r="S409" s="11">
        <f t="shared" si="200"/>
        <v>0</v>
      </c>
      <c r="T409" s="11">
        <f t="shared" si="200"/>
        <v>3900</v>
      </c>
      <c r="U409" s="40">
        <f t="shared" ref="U409:U440" si="205">IF(A409="x",BY409*$U$4,0)</f>
        <v>0.32</v>
      </c>
      <c r="V409" s="11">
        <f t="shared" si="196"/>
        <v>10.452392617997715</v>
      </c>
      <c r="W409" s="11">
        <f t="shared" si="196"/>
        <v>5492500</v>
      </c>
      <c r="X409" s="11">
        <f t="shared" si="196"/>
        <v>84500</v>
      </c>
      <c r="Y409" s="11">
        <f t="shared" si="196"/>
        <v>126750</v>
      </c>
      <c r="Z409" s="11">
        <f t="shared" si="196"/>
        <v>1.5</v>
      </c>
      <c r="AA409" s="11">
        <f t="shared" si="196"/>
        <v>37.527767497325677</v>
      </c>
      <c r="AB409" s="11">
        <f t="shared" si="195"/>
        <v>3900</v>
      </c>
      <c r="AC409" s="11">
        <f t="shared" si="195"/>
        <v>3900</v>
      </c>
      <c r="AD409" s="11">
        <f t="shared" si="195"/>
        <v>292499.99999999994</v>
      </c>
      <c r="AE409" s="11">
        <f t="shared" si="195"/>
        <v>19499.999999999996</v>
      </c>
      <c r="AF409" s="11">
        <f t="shared" si="195"/>
        <v>29250</v>
      </c>
      <c r="AG409" s="11">
        <f t="shared" si="195"/>
        <v>1.5000000000000002</v>
      </c>
      <c r="AH409" s="11">
        <f t="shared" si="195"/>
        <v>8.6602540378443855</v>
      </c>
      <c r="AI409" s="11">
        <f t="shared" si="195"/>
        <v>0</v>
      </c>
      <c r="AJ409" s="11">
        <f t="shared" si="195"/>
        <v>0</v>
      </c>
      <c r="AK409" s="11">
        <f t="shared" si="195"/>
        <v>0</v>
      </c>
      <c r="AL409" s="11">
        <f t="shared" si="195"/>
        <v>0</v>
      </c>
      <c r="AM409" s="11">
        <f t="shared" si="195"/>
        <v>0</v>
      </c>
      <c r="AN409" s="11">
        <f t="shared" si="195"/>
        <v>0</v>
      </c>
      <c r="AO409" s="11">
        <f t="shared" si="195"/>
        <v>0</v>
      </c>
      <c r="AP409" s="11">
        <f t="shared" si="195"/>
        <v>0</v>
      </c>
      <c r="AQ409" s="11">
        <f t="shared" si="195"/>
        <v>0</v>
      </c>
      <c r="AR409" s="11">
        <f t="shared" si="203"/>
        <v>0</v>
      </c>
      <c r="AS409" s="11">
        <f t="shared" si="203"/>
        <v>0</v>
      </c>
      <c r="AT409" s="11">
        <f t="shared" si="203"/>
        <v>0</v>
      </c>
      <c r="AU409" s="11">
        <f t="shared" si="203"/>
        <v>0</v>
      </c>
      <c r="AV409" s="11">
        <f t="shared" si="202"/>
        <v>0</v>
      </c>
      <c r="AW409" s="11">
        <f t="shared" si="202"/>
        <v>0</v>
      </c>
      <c r="AX409" s="11">
        <f t="shared" si="202"/>
        <v>0</v>
      </c>
      <c r="AY409" s="11">
        <f t="shared" si="197"/>
        <v>0</v>
      </c>
      <c r="AZ409" s="11">
        <f t="shared" si="197"/>
        <v>0</v>
      </c>
      <c r="BA409" s="11">
        <f t="shared" si="197"/>
        <v>0</v>
      </c>
      <c r="BB409" s="11">
        <f t="shared" si="197"/>
        <v>0</v>
      </c>
      <c r="BC409" s="11">
        <f t="shared" si="197"/>
        <v>0</v>
      </c>
      <c r="BD409" s="11">
        <f t="shared" si="197"/>
        <v>0</v>
      </c>
      <c r="BE409" s="11">
        <f t="shared" si="197"/>
        <v>0</v>
      </c>
      <c r="BF409" s="15" t="str">
        <f t="shared" ref="BF409:BF440" si="206">IF(A409="x",DJ409,0)</f>
        <v>ČSN 42 5522</v>
      </c>
      <c r="BG409" s="42">
        <v>30.614999999999998</v>
      </c>
      <c r="BH409" s="17">
        <f t="shared" ref="BH409:BH440" si="207">VALUE(MID(B409,FIND(" ",B409)+1,LEN(B409)-FIND(" ",B409)-LEN(BI409)-1))</f>
        <v>130</v>
      </c>
      <c r="BI409" s="17">
        <f t="shared" ref="BI409:BI440" si="208">VALUE(MID(B409,FIND("x",B409)+1,LEN(B409)-FIND("x",B409)))</f>
        <v>30</v>
      </c>
      <c r="BX409" s="18">
        <f t="shared" si="194"/>
        <v>3900</v>
      </c>
      <c r="BY409" s="42">
        <v>0.32</v>
      </c>
      <c r="BZ409" s="43">
        <f t="shared" ref="BZ409:BZ440" si="209">BY409/(BX409*0.00000785)</f>
        <v>10.452392617997715</v>
      </c>
      <c r="CA409" s="18">
        <f t="shared" si="183"/>
        <v>5492500</v>
      </c>
      <c r="CB409" s="18">
        <f t="shared" si="184"/>
        <v>84500</v>
      </c>
      <c r="CC409" s="18">
        <f t="shared" si="185"/>
        <v>126750</v>
      </c>
      <c r="CD409" s="25">
        <f t="shared" ref="CD409:CD440" si="210">CC409/CB409</f>
        <v>1.5</v>
      </c>
      <c r="CE409" s="26">
        <f t="shared" ref="CE409:CE440" si="211">SQRT(CA409/BX409)</f>
        <v>37.527767497325677</v>
      </c>
      <c r="CF409" s="18">
        <f t="shared" ref="CF409:CF440" si="212">BX409</f>
        <v>3900</v>
      </c>
      <c r="CG409" s="18">
        <f t="shared" si="186"/>
        <v>3900</v>
      </c>
      <c r="CH409" s="18">
        <f t="shared" si="187"/>
        <v>292499.99999999994</v>
      </c>
      <c r="CI409" s="18">
        <f t="shared" si="188"/>
        <v>19499.999999999996</v>
      </c>
      <c r="CJ409" s="18">
        <f t="shared" si="189"/>
        <v>29250</v>
      </c>
      <c r="CK409" s="25">
        <f t="shared" ref="CK409:CK440" si="213">CJ409/CI409</f>
        <v>1.5000000000000002</v>
      </c>
      <c r="CL409" s="26">
        <f t="shared" si="190"/>
        <v>8.6602540378443855</v>
      </c>
      <c r="DJ409" s="20" t="s">
        <v>317</v>
      </c>
    </row>
    <row r="410" spans="1:114" x14ac:dyDescent="0.2">
      <c r="A410" s="15" t="s">
        <v>105</v>
      </c>
      <c r="B410" s="10" t="s">
        <v>510</v>
      </c>
      <c r="C410" s="11">
        <f t="shared" si="204"/>
        <v>40.82</v>
      </c>
      <c r="D410" s="11">
        <f t="shared" si="201"/>
        <v>130</v>
      </c>
      <c r="E410" s="11">
        <f t="shared" si="201"/>
        <v>40</v>
      </c>
      <c r="F410" s="11">
        <f t="shared" si="201"/>
        <v>0</v>
      </c>
      <c r="G410" s="11">
        <f t="shared" si="199"/>
        <v>0</v>
      </c>
      <c r="H410" s="11">
        <f t="shared" si="199"/>
        <v>0</v>
      </c>
      <c r="I410" s="11">
        <f t="shared" si="199"/>
        <v>0</v>
      </c>
      <c r="J410" s="11">
        <f t="shared" si="199"/>
        <v>0</v>
      </c>
      <c r="K410" s="11">
        <f t="shared" si="199"/>
        <v>0</v>
      </c>
      <c r="L410" s="11">
        <f t="shared" si="199"/>
        <v>0</v>
      </c>
      <c r="M410" s="11">
        <f t="shared" si="200"/>
        <v>0</v>
      </c>
      <c r="N410" s="11">
        <f t="shared" si="200"/>
        <v>0</v>
      </c>
      <c r="O410" s="11">
        <f t="shared" si="200"/>
        <v>0</v>
      </c>
      <c r="P410" s="11">
        <f t="shared" si="200"/>
        <v>0</v>
      </c>
      <c r="Q410" s="11">
        <f t="shared" si="200"/>
        <v>0</v>
      </c>
      <c r="R410" s="11">
        <f t="shared" si="200"/>
        <v>0</v>
      </c>
      <c r="S410" s="11">
        <f t="shared" si="200"/>
        <v>0</v>
      </c>
      <c r="T410" s="11">
        <f t="shared" si="200"/>
        <v>5200</v>
      </c>
      <c r="U410" s="40">
        <f t="shared" si="205"/>
        <v>0.34</v>
      </c>
      <c r="V410" s="11">
        <f t="shared" si="196"/>
        <v>8.3292503674669298</v>
      </c>
      <c r="W410" s="11">
        <f t="shared" si="196"/>
        <v>7323333.333333333</v>
      </c>
      <c r="X410" s="11">
        <f t="shared" si="196"/>
        <v>112666.66666666666</v>
      </c>
      <c r="Y410" s="11">
        <f t="shared" si="196"/>
        <v>169000</v>
      </c>
      <c r="Z410" s="11">
        <f t="shared" si="196"/>
        <v>1.5000000000000002</v>
      </c>
      <c r="AA410" s="11">
        <f t="shared" si="196"/>
        <v>37.527767497325677</v>
      </c>
      <c r="AB410" s="11">
        <f t="shared" si="195"/>
        <v>5200</v>
      </c>
      <c r="AC410" s="11">
        <f t="shared" si="195"/>
        <v>5200</v>
      </c>
      <c r="AD410" s="11">
        <f t="shared" si="195"/>
        <v>693333.33333333326</v>
      </c>
      <c r="AE410" s="11">
        <f t="shared" si="195"/>
        <v>34666.666666666664</v>
      </c>
      <c r="AF410" s="11">
        <f t="shared" si="195"/>
        <v>52000</v>
      </c>
      <c r="AG410" s="11">
        <f t="shared" si="195"/>
        <v>1.5</v>
      </c>
      <c r="AH410" s="11">
        <f t="shared" si="195"/>
        <v>11.547005383792515</v>
      </c>
      <c r="AI410" s="11">
        <f t="shared" si="195"/>
        <v>0</v>
      </c>
      <c r="AJ410" s="11">
        <f t="shared" si="195"/>
        <v>0</v>
      </c>
      <c r="AK410" s="11">
        <f t="shared" si="195"/>
        <v>0</v>
      </c>
      <c r="AL410" s="11">
        <f t="shared" si="195"/>
        <v>0</v>
      </c>
      <c r="AM410" s="11">
        <f t="shared" si="195"/>
        <v>0</v>
      </c>
      <c r="AN410" s="11">
        <f t="shared" si="195"/>
        <v>0</v>
      </c>
      <c r="AO410" s="11">
        <f t="shared" si="195"/>
        <v>0</v>
      </c>
      <c r="AP410" s="11">
        <f t="shared" si="195"/>
        <v>0</v>
      </c>
      <c r="AQ410" s="11">
        <f t="shared" si="195"/>
        <v>0</v>
      </c>
      <c r="AR410" s="11">
        <f t="shared" si="203"/>
        <v>0</v>
      </c>
      <c r="AS410" s="11">
        <f t="shared" si="203"/>
        <v>0</v>
      </c>
      <c r="AT410" s="11">
        <f t="shared" si="203"/>
        <v>0</v>
      </c>
      <c r="AU410" s="11">
        <f t="shared" si="203"/>
        <v>0</v>
      </c>
      <c r="AV410" s="11">
        <f t="shared" si="202"/>
        <v>0</v>
      </c>
      <c r="AW410" s="11">
        <f t="shared" si="202"/>
        <v>0</v>
      </c>
      <c r="AX410" s="11">
        <f t="shared" si="202"/>
        <v>0</v>
      </c>
      <c r="AY410" s="11">
        <f t="shared" si="197"/>
        <v>0</v>
      </c>
      <c r="AZ410" s="11">
        <f t="shared" si="197"/>
        <v>0</v>
      </c>
      <c r="BA410" s="11">
        <f t="shared" si="197"/>
        <v>0</v>
      </c>
      <c r="BB410" s="11">
        <f t="shared" si="197"/>
        <v>0</v>
      </c>
      <c r="BC410" s="11">
        <f t="shared" si="197"/>
        <v>0</v>
      </c>
      <c r="BD410" s="11">
        <f t="shared" si="197"/>
        <v>0</v>
      </c>
      <c r="BE410" s="11">
        <f t="shared" si="197"/>
        <v>0</v>
      </c>
      <c r="BF410" s="15" t="str">
        <f t="shared" si="206"/>
        <v>ČSN 42 5522</v>
      </c>
      <c r="BG410" s="42">
        <v>40.82</v>
      </c>
      <c r="BH410" s="17">
        <f t="shared" si="207"/>
        <v>130</v>
      </c>
      <c r="BI410" s="17">
        <f t="shared" si="208"/>
        <v>40</v>
      </c>
      <c r="BX410" s="18">
        <f t="shared" si="194"/>
        <v>5200</v>
      </c>
      <c r="BY410" s="42">
        <v>0.34</v>
      </c>
      <c r="BZ410" s="43">
        <f t="shared" si="209"/>
        <v>8.3292503674669298</v>
      </c>
      <c r="CA410" s="18">
        <f t="shared" ref="CA410:CA440" si="214">1/12*BI410*BH410^3</f>
        <v>7323333.333333333</v>
      </c>
      <c r="CB410" s="18">
        <f t="shared" ref="CB410:CB440" si="215">1/6*BI410*BH410^2</f>
        <v>112666.66666666666</v>
      </c>
      <c r="CC410" s="18">
        <f t="shared" ref="CC410:CC440" si="216">BI410*(BH410^2)/4</f>
        <v>169000</v>
      </c>
      <c r="CD410" s="25">
        <f t="shared" si="210"/>
        <v>1.5000000000000002</v>
      </c>
      <c r="CE410" s="26">
        <f t="shared" si="211"/>
        <v>37.527767497325677</v>
      </c>
      <c r="CF410" s="18">
        <f t="shared" si="212"/>
        <v>5200</v>
      </c>
      <c r="CG410" s="18">
        <f t="shared" ref="CG410:CG440" si="217">BX410</f>
        <v>5200</v>
      </c>
      <c r="CH410" s="18">
        <f t="shared" ref="CH410:CH440" si="218">1/12*BH410*BI410^3</f>
        <v>693333.33333333326</v>
      </c>
      <c r="CI410" s="18">
        <f t="shared" ref="CI410:CI440" si="219">1/6*BH410*BI410^2</f>
        <v>34666.666666666664</v>
      </c>
      <c r="CJ410" s="18">
        <f t="shared" ref="CJ410:CJ440" si="220">BH410*(BI410^2)/4</f>
        <v>52000</v>
      </c>
      <c r="CK410" s="25">
        <f t="shared" si="213"/>
        <v>1.5</v>
      </c>
      <c r="CL410" s="26">
        <f t="shared" ref="CL410:CL440" si="221">SQRT(CH410/BX410)</f>
        <v>11.547005383792515</v>
      </c>
      <c r="DJ410" s="20" t="s">
        <v>317</v>
      </c>
    </row>
    <row r="411" spans="1:114" x14ac:dyDescent="0.2">
      <c r="A411" s="15" t="s">
        <v>105</v>
      </c>
      <c r="B411" s="10" t="s">
        <v>511</v>
      </c>
      <c r="C411" s="11">
        <f t="shared" si="204"/>
        <v>51.024999999999999</v>
      </c>
      <c r="D411" s="11">
        <f t="shared" si="201"/>
        <v>130</v>
      </c>
      <c r="E411" s="11">
        <f t="shared" si="201"/>
        <v>50</v>
      </c>
      <c r="F411" s="11">
        <f t="shared" si="201"/>
        <v>0</v>
      </c>
      <c r="G411" s="11">
        <f t="shared" si="199"/>
        <v>0</v>
      </c>
      <c r="H411" s="11">
        <f t="shared" si="199"/>
        <v>0</v>
      </c>
      <c r="I411" s="11">
        <f t="shared" si="199"/>
        <v>0</v>
      </c>
      <c r="J411" s="11">
        <f t="shared" si="199"/>
        <v>0</v>
      </c>
      <c r="K411" s="11">
        <f t="shared" si="199"/>
        <v>0</v>
      </c>
      <c r="L411" s="11">
        <f t="shared" si="199"/>
        <v>0</v>
      </c>
      <c r="M411" s="11">
        <f t="shared" si="200"/>
        <v>0</v>
      </c>
      <c r="N411" s="11">
        <f t="shared" si="200"/>
        <v>0</v>
      </c>
      <c r="O411" s="11">
        <f t="shared" si="200"/>
        <v>0</v>
      </c>
      <c r="P411" s="11">
        <f t="shared" si="200"/>
        <v>0</v>
      </c>
      <c r="Q411" s="11">
        <f t="shared" si="200"/>
        <v>0</v>
      </c>
      <c r="R411" s="11">
        <f t="shared" si="200"/>
        <v>0</v>
      </c>
      <c r="S411" s="11">
        <f t="shared" si="200"/>
        <v>0</v>
      </c>
      <c r="T411" s="11">
        <f t="shared" si="200"/>
        <v>6500</v>
      </c>
      <c r="U411" s="40">
        <f t="shared" si="205"/>
        <v>0.36</v>
      </c>
      <c r="V411" s="11">
        <f t="shared" si="196"/>
        <v>7.055365017148457</v>
      </c>
      <c r="W411" s="11">
        <f t="shared" si="196"/>
        <v>9154166.666666666</v>
      </c>
      <c r="X411" s="11">
        <f t="shared" si="196"/>
        <v>140833.33333333331</v>
      </c>
      <c r="Y411" s="11">
        <f t="shared" ref="Y411:AH444" si="222">IF($A411="x",CC411,"")</f>
        <v>211250</v>
      </c>
      <c r="Z411" s="11">
        <f t="shared" si="222"/>
        <v>1.5000000000000002</v>
      </c>
      <c r="AA411" s="11">
        <f t="shared" si="222"/>
        <v>37.527767497325677</v>
      </c>
      <c r="AB411" s="11">
        <f t="shared" si="195"/>
        <v>6500</v>
      </c>
      <c r="AC411" s="11">
        <f t="shared" si="195"/>
        <v>6500</v>
      </c>
      <c r="AD411" s="11">
        <f t="shared" si="195"/>
        <v>1354166.6666666665</v>
      </c>
      <c r="AE411" s="11">
        <f t="shared" si="195"/>
        <v>54166.666666666664</v>
      </c>
      <c r="AF411" s="11">
        <f t="shared" si="195"/>
        <v>81250</v>
      </c>
      <c r="AG411" s="11">
        <f t="shared" si="195"/>
        <v>1.5</v>
      </c>
      <c r="AH411" s="11">
        <f t="shared" si="195"/>
        <v>14.433756729740644</v>
      </c>
      <c r="AI411" s="11">
        <f t="shared" si="195"/>
        <v>0</v>
      </c>
      <c r="AJ411" s="11">
        <f t="shared" si="195"/>
        <v>0</v>
      </c>
      <c r="AK411" s="11">
        <f t="shared" si="195"/>
        <v>0</v>
      </c>
      <c r="AL411" s="11">
        <f t="shared" si="195"/>
        <v>0</v>
      </c>
      <c r="AM411" s="11">
        <f t="shared" si="195"/>
        <v>0</v>
      </c>
      <c r="AN411" s="11">
        <f t="shared" si="195"/>
        <v>0</v>
      </c>
      <c r="AO411" s="11">
        <f t="shared" si="195"/>
        <v>0</v>
      </c>
      <c r="AP411" s="11">
        <f t="shared" si="195"/>
        <v>0</v>
      </c>
      <c r="AQ411" s="11">
        <f t="shared" si="195"/>
        <v>0</v>
      </c>
      <c r="AR411" s="11">
        <f t="shared" si="203"/>
        <v>0</v>
      </c>
      <c r="AS411" s="11">
        <f t="shared" si="203"/>
        <v>0</v>
      </c>
      <c r="AT411" s="11">
        <f t="shared" si="203"/>
        <v>0</v>
      </c>
      <c r="AU411" s="11">
        <f t="shared" si="203"/>
        <v>0</v>
      </c>
      <c r="AV411" s="11">
        <f t="shared" si="202"/>
        <v>0</v>
      </c>
      <c r="AW411" s="11">
        <f t="shared" si="202"/>
        <v>0</v>
      </c>
      <c r="AX411" s="11">
        <f t="shared" si="202"/>
        <v>0</v>
      </c>
      <c r="AY411" s="11">
        <f t="shared" si="197"/>
        <v>0</v>
      </c>
      <c r="AZ411" s="11">
        <f t="shared" si="197"/>
        <v>0</v>
      </c>
      <c r="BA411" s="11">
        <f t="shared" si="197"/>
        <v>0</v>
      </c>
      <c r="BB411" s="11">
        <f t="shared" si="197"/>
        <v>0</v>
      </c>
      <c r="BC411" s="11">
        <f t="shared" si="197"/>
        <v>0</v>
      </c>
      <c r="BD411" s="11">
        <f t="shared" si="197"/>
        <v>0</v>
      </c>
      <c r="BE411" s="11">
        <f t="shared" si="197"/>
        <v>0</v>
      </c>
      <c r="BF411" s="15" t="str">
        <f t="shared" si="206"/>
        <v>ČSN 42 5522</v>
      </c>
      <c r="BG411" s="42">
        <v>51.024999999999999</v>
      </c>
      <c r="BH411" s="17">
        <f t="shared" si="207"/>
        <v>130</v>
      </c>
      <c r="BI411" s="17">
        <f t="shared" si="208"/>
        <v>50</v>
      </c>
      <c r="BX411" s="18">
        <f t="shared" si="194"/>
        <v>6500</v>
      </c>
      <c r="BY411" s="42">
        <v>0.36</v>
      </c>
      <c r="BZ411" s="43">
        <f t="shared" si="209"/>
        <v>7.055365017148457</v>
      </c>
      <c r="CA411" s="18">
        <f t="shared" si="214"/>
        <v>9154166.666666666</v>
      </c>
      <c r="CB411" s="18">
        <f t="shared" si="215"/>
        <v>140833.33333333331</v>
      </c>
      <c r="CC411" s="18">
        <f t="shared" si="216"/>
        <v>211250</v>
      </c>
      <c r="CD411" s="25">
        <f t="shared" si="210"/>
        <v>1.5000000000000002</v>
      </c>
      <c r="CE411" s="26">
        <f t="shared" si="211"/>
        <v>37.527767497325677</v>
      </c>
      <c r="CF411" s="18">
        <f t="shared" si="212"/>
        <v>6500</v>
      </c>
      <c r="CG411" s="18">
        <f t="shared" si="217"/>
        <v>6500</v>
      </c>
      <c r="CH411" s="18">
        <f t="shared" si="218"/>
        <v>1354166.6666666665</v>
      </c>
      <c r="CI411" s="18">
        <f t="shared" si="219"/>
        <v>54166.666666666664</v>
      </c>
      <c r="CJ411" s="18">
        <f t="shared" si="220"/>
        <v>81250</v>
      </c>
      <c r="CK411" s="25">
        <f t="shared" si="213"/>
        <v>1.5</v>
      </c>
      <c r="CL411" s="26">
        <f t="shared" si="221"/>
        <v>14.433756729740644</v>
      </c>
      <c r="DJ411" s="20" t="s">
        <v>317</v>
      </c>
    </row>
    <row r="412" spans="1:114" x14ac:dyDescent="0.2">
      <c r="A412" s="15" t="s">
        <v>105</v>
      </c>
      <c r="B412" s="10" t="s">
        <v>512</v>
      </c>
      <c r="C412" s="11">
        <f t="shared" si="204"/>
        <v>61.23</v>
      </c>
      <c r="D412" s="11">
        <f t="shared" si="201"/>
        <v>130</v>
      </c>
      <c r="E412" s="11">
        <f t="shared" si="201"/>
        <v>60</v>
      </c>
      <c r="F412" s="11">
        <f t="shared" si="201"/>
        <v>0</v>
      </c>
      <c r="G412" s="11">
        <f t="shared" si="199"/>
        <v>0</v>
      </c>
      <c r="H412" s="11">
        <f t="shared" si="199"/>
        <v>0</v>
      </c>
      <c r="I412" s="11">
        <f t="shared" si="199"/>
        <v>0</v>
      </c>
      <c r="J412" s="11">
        <f t="shared" si="199"/>
        <v>0</v>
      </c>
      <c r="K412" s="11">
        <f t="shared" si="199"/>
        <v>0</v>
      </c>
      <c r="L412" s="11">
        <f t="shared" si="199"/>
        <v>0</v>
      </c>
      <c r="M412" s="11">
        <f t="shared" si="200"/>
        <v>0</v>
      </c>
      <c r="N412" s="11">
        <f t="shared" si="200"/>
        <v>0</v>
      </c>
      <c r="O412" s="11">
        <f t="shared" si="200"/>
        <v>0</v>
      </c>
      <c r="P412" s="11">
        <f t="shared" si="200"/>
        <v>0</v>
      </c>
      <c r="Q412" s="11">
        <f t="shared" si="200"/>
        <v>0</v>
      </c>
      <c r="R412" s="11">
        <f t="shared" si="200"/>
        <v>0</v>
      </c>
      <c r="S412" s="11">
        <f t="shared" si="200"/>
        <v>0</v>
      </c>
      <c r="T412" s="11">
        <f t="shared" si="200"/>
        <v>7800</v>
      </c>
      <c r="U412" s="40">
        <f t="shared" si="205"/>
        <v>0.38</v>
      </c>
      <c r="V412" s="11">
        <f t="shared" ref="V412:AG457" si="223">IF($A412="x",BZ412,"")</f>
        <v>6.2061081169361429</v>
      </c>
      <c r="W412" s="11">
        <f t="shared" si="223"/>
        <v>10985000</v>
      </c>
      <c r="X412" s="11">
        <f t="shared" si="223"/>
        <v>169000</v>
      </c>
      <c r="Y412" s="11">
        <f t="shared" si="222"/>
        <v>253500</v>
      </c>
      <c r="Z412" s="11">
        <f t="shared" si="222"/>
        <v>1.5</v>
      </c>
      <c r="AA412" s="11">
        <f t="shared" si="222"/>
        <v>37.527767497325677</v>
      </c>
      <c r="AB412" s="11">
        <f t="shared" si="195"/>
        <v>7800</v>
      </c>
      <c r="AC412" s="11">
        <f t="shared" si="195"/>
        <v>7800</v>
      </c>
      <c r="AD412" s="11">
        <f t="shared" si="195"/>
        <v>2339999.9999999995</v>
      </c>
      <c r="AE412" s="11">
        <f t="shared" si="195"/>
        <v>77999.999999999985</v>
      </c>
      <c r="AF412" s="11">
        <f t="shared" si="195"/>
        <v>117000</v>
      </c>
      <c r="AG412" s="11">
        <f t="shared" si="195"/>
        <v>1.5000000000000002</v>
      </c>
      <c r="AH412" s="11">
        <f t="shared" si="195"/>
        <v>17.320508075688771</v>
      </c>
      <c r="AI412" s="11">
        <f t="shared" si="195"/>
        <v>0</v>
      </c>
      <c r="AJ412" s="11">
        <f t="shared" si="195"/>
        <v>0</v>
      </c>
      <c r="AK412" s="11">
        <f t="shared" si="195"/>
        <v>0</v>
      </c>
      <c r="AL412" s="11">
        <f t="shared" si="195"/>
        <v>0</v>
      </c>
      <c r="AM412" s="11">
        <f t="shared" si="195"/>
        <v>0</v>
      </c>
      <c r="AN412" s="11">
        <f t="shared" si="195"/>
        <v>0</v>
      </c>
      <c r="AO412" s="11">
        <f t="shared" si="195"/>
        <v>0</v>
      </c>
      <c r="AP412" s="11">
        <f t="shared" si="195"/>
        <v>0</v>
      </c>
      <c r="AQ412" s="11">
        <f t="shared" si="195"/>
        <v>0</v>
      </c>
      <c r="AR412" s="11">
        <f t="shared" si="203"/>
        <v>0</v>
      </c>
      <c r="AS412" s="11">
        <f t="shared" si="203"/>
        <v>0</v>
      </c>
      <c r="AT412" s="11">
        <f t="shared" si="203"/>
        <v>0</v>
      </c>
      <c r="AU412" s="11">
        <f t="shared" si="203"/>
        <v>0</v>
      </c>
      <c r="AV412" s="11">
        <f t="shared" si="202"/>
        <v>0</v>
      </c>
      <c r="AW412" s="11">
        <f t="shared" si="202"/>
        <v>0</v>
      </c>
      <c r="AX412" s="11">
        <f t="shared" si="202"/>
        <v>0</v>
      </c>
      <c r="AY412" s="11">
        <f t="shared" si="197"/>
        <v>0</v>
      </c>
      <c r="AZ412" s="11">
        <f t="shared" si="197"/>
        <v>0</v>
      </c>
      <c r="BA412" s="11">
        <f t="shared" si="197"/>
        <v>0</v>
      </c>
      <c r="BB412" s="11">
        <f t="shared" si="197"/>
        <v>0</v>
      </c>
      <c r="BC412" s="11">
        <f t="shared" si="197"/>
        <v>0</v>
      </c>
      <c r="BD412" s="11">
        <f t="shared" si="197"/>
        <v>0</v>
      </c>
      <c r="BE412" s="11">
        <f t="shared" si="197"/>
        <v>0</v>
      </c>
      <c r="BF412" s="15" t="str">
        <f t="shared" si="206"/>
        <v>ČSN 42 5522</v>
      </c>
      <c r="BG412" s="42">
        <v>61.23</v>
      </c>
      <c r="BH412" s="17">
        <f t="shared" si="207"/>
        <v>130</v>
      </c>
      <c r="BI412" s="17">
        <f t="shared" si="208"/>
        <v>60</v>
      </c>
      <c r="BX412" s="18">
        <f t="shared" si="194"/>
        <v>7800</v>
      </c>
      <c r="BY412" s="42">
        <v>0.38</v>
      </c>
      <c r="BZ412" s="43">
        <f t="shared" si="209"/>
        <v>6.2061081169361429</v>
      </c>
      <c r="CA412" s="18">
        <f t="shared" si="214"/>
        <v>10985000</v>
      </c>
      <c r="CB412" s="18">
        <f t="shared" si="215"/>
        <v>169000</v>
      </c>
      <c r="CC412" s="18">
        <f t="shared" si="216"/>
        <v>253500</v>
      </c>
      <c r="CD412" s="25">
        <f t="shared" si="210"/>
        <v>1.5</v>
      </c>
      <c r="CE412" s="26">
        <f t="shared" si="211"/>
        <v>37.527767497325677</v>
      </c>
      <c r="CF412" s="18">
        <f t="shared" si="212"/>
        <v>7800</v>
      </c>
      <c r="CG412" s="18">
        <f t="shared" si="217"/>
        <v>7800</v>
      </c>
      <c r="CH412" s="18">
        <f t="shared" si="218"/>
        <v>2339999.9999999995</v>
      </c>
      <c r="CI412" s="18">
        <f t="shared" si="219"/>
        <v>77999.999999999985</v>
      </c>
      <c r="CJ412" s="18">
        <f t="shared" si="220"/>
        <v>117000</v>
      </c>
      <c r="CK412" s="25">
        <f t="shared" si="213"/>
        <v>1.5000000000000002</v>
      </c>
      <c r="CL412" s="26">
        <f t="shared" si="221"/>
        <v>17.320508075688771</v>
      </c>
      <c r="DJ412" s="20" t="s">
        <v>317</v>
      </c>
    </row>
    <row r="413" spans="1:114" x14ac:dyDescent="0.2">
      <c r="A413" s="15" t="s">
        <v>105</v>
      </c>
      <c r="B413" s="10" t="s">
        <v>513</v>
      </c>
      <c r="C413" s="11">
        <f t="shared" si="204"/>
        <v>5.4950000000000001</v>
      </c>
      <c r="D413" s="11">
        <f t="shared" si="201"/>
        <v>140</v>
      </c>
      <c r="E413" s="11">
        <f t="shared" si="201"/>
        <v>5</v>
      </c>
      <c r="F413" s="11">
        <f t="shared" si="201"/>
        <v>0</v>
      </c>
      <c r="G413" s="11">
        <f t="shared" si="199"/>
        <v>0</v>
      </c>
      <c r="H413" s="11">
        <f t="shared" si="199"/>
        <v>0</v>
      </c>
      <c r="I413" s="11">
        <f t="shared" si="199"/>
        <v>0</v>
      </c>
      <c r="J413" s="11">
        <f t="shared" si="199"/>
        <v>0</v>
      </c>
      <c r="K413" s="11">
        <f t="shared" si="199"/>
        <v>0</v>
      </c>
      <c r="L413" s="11">
        <f t="shared" si="199"/>
        <v>0</v>
      </c>
      <c r="M413" s="11">
        <f t="shared" si="200"/>
        <v>0</v>
      </c>
      <c r="N413" s="11">
        <f t="shared" si="200"/>
        <v>0</v>
      </c>
      <c r="O413" s="11">
        <f t="shared" si="200"/>
        <v>0</v>
      </c>
      <c r="P413" s="11">
        <f t="shared" si="200"/>
        <v>0</v>
      </c>
      <c r="Q413" s="11">
        <f t="shared" si="200"/>
        <v>0</v>
      </c>
      <c r="R413" s="11">
        <f t="shared" si="200"/>
        <v>0</v>
      </c>
      <c r="S413" s="11">
        <f t="shared" si="200"/>
        <v>0</v>
      </c>
      <c r="T413" s="11">
        <f t="shared" si="200"/>
        <v>700</v>
      </c>
      <c r="U413" s="40">
        <f t="shared" si="205"/>
        <v>0.28999999999999998</v>
      </c>
      <c r="V413" s="11">
        <f t="shared" si="223"/>
        <v>52.775250227479525</v>
      </c>
      <c r="W413" s="11">
        <f t="shared" si="223"/>
        <v>1143333.3333333333</v>
      </c>
      <c r="X413" s="11">
        <f t="shared" si="223"/>
        <v>16333.333333333332</v>
      </c>
      <c r="Y413" s="11">
        <f t="shared" si="222"/>
        <v>24500</v>
      </c>
      <c r="Z413" s="11">
        <f t="shared" si="222"/>
        <v>1.5000000000000002</v>
      </c>
      <c r="AA413" s="11">
        <f t="shared" si="222"/>
        <v>40.414518843273804</v>
      </c>
      <c r="AB413" s="11">
        <f t="shared" si="195"/>
        <v>700</v>
      </c>
      <c r="AC413" s="11">
        <f t="shared" si="195"/>
        <v>700</v>
      </c>
      <c r="AD413" s="11">
        <f t="shared" si="195"/>
        <v>1458.3333333333333</v>
      </c>
      <c r="AE413" s="11">
        <f t="shared" si="195"/>
        <v>583.33333333333326</v>
      </c>
      <c r="AF413" s="11">
        <f t="shared" ref="AF413:AQ434" si="224">IF($A413="x",CJ413,"")</f>
        <v>875</v>
      </c>
      <c r="AG413" s="11">
        <f t="shared" si="224"/>
        <v>1.5000000000000002</v>
      </c>
      <c r="AH413" s="11">
        <f t="shared" si="224"/>
        <v>1.4433756729740643</v>
      </c>
      <c r="AI413" s="11">
        <f t="shared" si="224"/>
        <v>0</v>
      </c>
      <c r="AJ413" s="11">
        <f t="shared" si="224"/>
        <v>0</v>
      </c>
      <c r="AK413" s="11">
        <f t="shared" si="224"/>
        <v>0</v>
      </c>
      <c r="AL413" s="11">
        <f t="shared" si="224"/>
        <v>0</v>
      </c>
      <c r="AM413" s="11">
        <f t="shared" si="224"/>
        <v>0</v>
      </c>
      <c r="AN413" s="11">
        <f t="shared" si="224"/>
        <v>0</v>
      </c>
      <c r="AO413" s="11">
        <f t="shared" si="224"/>
        <v>0</v>
      </c>
      <c r="AP413" s="11">
        <f t="shared" si="224"/>
        <v>0</v>
      </c>
      <c r="AQ413" s="11">
        <f t="shared" si="224"/>
        <v>0</v>
      </c>
      <c r="AR413" s="11">
        <f t="shared" si="203"/>
        <v>0</v>
      </c>
      <c r="AS413" s="11">
        <f t="shared" si="203"/>
        <v>0</v>
      </c>
      <c r="AT413" s="11">
        <f t="shared" si="203"/>
        <v>0</v>
      </c>
      <c r="AU413" s="11">
        <f t="shared" si="203"/>
        <v>0</v>
      </c>
      <c r="AV413" s="11">
        <f t="shared" si="202"/>
        <v>0</v>
      </c>
      <c r="AW413" s="11">
        <f t="shared" si="202"/>
        <v>0</v>
      </c>
      <c r="AX413" s="11">
        <f t="shared" si="202"/>
        <v>0</v>
      </c>
      <c r="AY413" s="11">
        <f t="shared" si="197"/>
        <v>0</v>
      </c>
      <c r="AZ413" s="11">
        <f t="shared" si="197"/>
        <v>0</v>
      </c>
      <c r="BA413" s="11">
        <f t="shared" si="197"/>
        <v>0</v>
      </c>
      <c r="BB413" s="11">
        <f t="shared" si="197"/>
        <v>0</v>
      </c>
      <c r="BC413" s="11">
        <f t="shared" si="197"/>
        <v>0</v>
      </c>
      <c r="BD413" s="11">
        <f t="shared" si="197"/>
        <v>0</v>
      </c>
      <c r="BE413" s="11">
        <f t="shared" si="197"/>
        <v>0</v>
      </c>
      <c r="BF413" s="15" t="str">
        <f t="shared" si="206"/>
        <v>ČSN 42 5522</v>
      </c>
      <c r="BG413" s="42">
        <v>5.4950000000000001</v>
      </c>
      <c r="BH413" s="17">
        <f t="shared" si="207"/>
        <v>140</v>
      </c>
      <c r="BI413" s="17">
        <f t="shared" si="208"/>
        <v>5</v>
      </c>
      <c r="BX413" s="18">
        <f t="shared" si="194"/>
        <v>700</v>
      </c>
      <c r="BY413" s="42">
        <v>0.28999999999999998</v>
      </c>
      <c r="BZ413" s="43">
        <f t="shared" si="209"/>
        <v>52.775250227479525</v>
      </c>
      <c r="CA413" s="18">
        <f t="shared" si="214"/>
        <v>1143333.3333333333</v>
      </c>
      <c r="CB413" s="18">
        <f t="shared" si="215"/>
        <v>16333.333333333332</v>
      </c>
      <c r="CC413" s="18">
        <f t="shared" si="216"/>
        <v>24500</v>
      </c>
      <c r="CD413" s="25">
        <f t="shared" si="210"/>
        <v>1.5000000000000002</v>
      </c>
      <c r="CE413" s="26">
        <f t="shared" si="211"/>
        <v>40.414518843273804</v>
      </c>
      <c r="CF413" s="18">
        <f t="shared" si="212"/>
        <v>700</v>
      </c>
      <c r="CG413" s="18">
        <f t="shared" si="217"/>
        <v>700</v>
      </c>
      <c r="CH413" s="18">
        <f t="shared" si="218"/>
        <v>1458.3333333333333</v>
      </c>
      <c r="CI413" s="18">
        <f t="shared" si="219"/>
        <v>583.33333333333326</v>
      </c>
      <c r="CJ413" s="18">
        <f t="shared" si="220"/>
        <v>875</v>
      </c>
      <c r="CK413" s="25">
        <f t="shared" si="213"/>
        <v>1.5000000000000002</v>
      </c>
      <c r="CL413" s="26">
        <f t="shared" si="221"/>
        <v>1.4433756729740643</v>
      </c>
      <c r="DJ413" s="20" t="s">
        <v>317</v>
      </c>
    </row>
    <row r="414" spans="1:114" x14ac:dyDescent="0.2">
      <c r="A414" s="15" t="s">
        <v>105</v>
      </c>
      <c r="B414" s="10" t="s">
        <v>514</v>
      </c>
      <c r="C414" s="11">
        <f t="shared" si="204"/>
        <v>6.5940000000000003</v>
      </c>
      <c r="D414" s="11">
        <f t="shared" si="201"/>
        <v>140</v>
      </c>
      <c r="E414" s="11">
        <f t="shared" si="201"/>
        <v>6</v>
      </c>
      <c r="F414" s="11">
        <f t="shared" si="201"/>
        <v>0</v>
      </c>
      <c r="G414" s="11">
        <f t="shared" si="199"/>
        <v>0</v>
      </c>
      <c r="H414" s="11">
        <f t="shared" si="199"/>
        <v>0</v>
      </c>
      <c r="I414" s="11">
        <f t="shared" si="199"/>
        <v>0</v>
      </c>
      <c r="J414" s="11">
        <f t="shared" si="199"/>
        <v>0</v>
      </c>
      <c r="K414" s="11">
        <f t="shared" si="199"/>
        <v>0</v>
      </c>
      <c r="L414" s="11">
        <f t="shared" si="199"/>
        <v>0</v>
      </c>
      <c r="M414" s="11">
        <f t="shared" si="200"/>
        <v>0</v>
      </c>
      <c r="N414" s="11">
        <f t="shared" si="200"/>
        <v>0</v>
      </c>
      <c r="O414" s="11">
        <f t="shared" si="200"/>
        <v>0</v>
      </c>
      <c r="P414" s="11">
        <f t="shared" si="200"/>
        <v>0</v>
      </c>
      <c r="Q414" s="11">
        <f t="shared" si="200"/>
        <v>0</v>
      </c>
      <c r="R414" s="11">
        <f t="shared" si="200"/>
        <v>0</v>
      </c>
      <c r="S414" s="11">
        <f t="shared" si="200"/>
        <v>0</v>
      </c>
      <c r="T414" s="11">
        <f t="shared" si="200"/>
        <v>840</v>
      </c>
      <c r="U414" s="40">
        <f t="shared" si="205"/>
        <v>0.29199999999999998</v>
      </c>
      <c r="V414" s="11">
        <f t="shared" si="223"/>
        <v>44.282681225356384</v>
      </c>
      <c r="W414" s="11">
        <f t="shared" si="223"/>
        <v>1372000</v>
      </c>
      <c r="X414" s="11">
        <f t="shared" si="223"/>
        <v>19600</v>
      </c>
      <c r="Y414" s="11">
        <f t="shared" si="222"/>
        <v>29400</v>
      </c>
      <c r="Z414" s="11">
        <f t="shared" si="222"/>
        <v>1.5</v>
      </c>
      <c r="AA414" s="11">
        <f t="shared" si="222"/>
        <v>40.414518843273804</v>
      </c>
      <c r="AB414" s="11">
        <f t="shared" si="222"/>
        <v>840</v>
      </c>
      <c r="AC414" s="11">
        <f t="shared" si="222"/>
        <v>840</v>
      </c>
      <c r="AD414" s="11">
        <f t="shared" si="222"/>
        <v>2520</v>
      </c>
      <c r="AE414" s="11">
        <f t="shared" si="222"/>
        <v>840</v>
      </c>
      <c r="AF414" s="11">
        <f t="shared" si="224"/>
        <v>1260</v>
      </c>
      <c r="AG414" s="11">
        <f t="shared" si="224"/>
        <v>1.5</v>
      </c>
      <c r="AH414" s="11">
        <f t="shared" si="224"/>
        <v>1.7320508075688772</v>
      </c>
      <c r="AI414" s="11">
        <f t="shared" si="224"/>
        <v>0</v>
      </c>
      <c r="AJ414" s="11">
        <f t="shared" si="224"/>
        <v>0</v>
      </c>
      <c r="AK414" s="11">
        <f t="shared" si="224"/>
        <v>0</v>
      </c>
      <c r="AL414" s="11">
        <f t="shared" si="224"/>
        <v>0</v>
      </c>
      <c r="AM414" s="11">
        <f t="shared" si="224"/>
        <v>0</v>
      </c>
      <c r="AN414" s="11">
        <f t="shared" si="224"/>
        <v>0</v>
      </c>
      <c r="AO414" s="11">
        <f t="shared" si="224"/>
        <v>0</v>
      </c>
      <c r="AP414" s="11">
        <f t="shared" si="224"/>
        <v>0</v>
      </c>
      <c r="AQ414" s="11">
        <f t="shared" si="224"/>
        <v>0</v>
      </c>
      <c r="AR414" s="11">
        <f t="shared" si="203"/>
        <v>0</v>
      </c>
      <c r="AS414" s="11">
        <f t="shared" si="203"/>
        <v>0</v>
      </c>
      <c r="AT414" s="11">
        <f t="shared" si="203"/>
        <v>0</v>
      </c>
      <c r="AU414" s="11">
        <f t="shared" si="203"/>
        <v>0</v>
      </c>
      <c r="AV414" s="11">
        <f t="shared" si="202"/>
        <v>0</v>
      </c>
      <c r="AW414" s="11">
        <f t="shared" si="202"/>
        <v>0</v>
      </c>
      <c r="AX414" s="11">
        <f t="shared" si="202"/>
        <v>0</v>
      </c>
      <c r="AY414" s="11">
        <f t="shared" si="197"/>
        <v>0</v>
      </c>
      <c r="AZ414" s="11">
        <f t="shared" si="197"/>
        <v>0</v>
      </c>
      <c r="BA414" s="11">
        <f t="shared" si="197"/>
        <v>0</v>
      </c>
      <c r="BB414" s="11">
        <f t="shared" si="197"/>
        <v>0</v>
      </c>
      <c r="BC414" s="11">
        <f t="shared" si="197"/>
        <v>0</v>
      </c>
      <c r="BD414" s="11">
        <f t="shared" si="197"/>
        <v>0</v>
      </c>
      <c r="BE414" s="11">
        <f t="shared" si="197"/>
        <v>0</v>
      </c>
      <c r="BF414" s="15" t="str">
        <f t="shared" si="206"/>
        <v>ČSN 42 5522</v>
      </c>
      <c r="BG414" s="42">
        <v>6.5940000000000003</v>
      </c>
      <c r="BH414" s="17">
        <f t="shared" si="207"/>
        <v>140</v>
      </c>
      <c r="BI414" s="17">
        <f t="shared" si="208"/>
        <v>6</v>
      </c>
      <c r="BX414" s="18">
        <f t="shared" si="194"/>
        <v>840</v>
      </c>
      <c r="BY414" s="42">
        <v>0.29199999999999998</v>
      </c>
      <c r="BZ414" s="43">
        <f t="shared" si="209"/>
        <v>44.282681225356384</v>
      </c>
      <c r="CA414" s="18">
        <f t="shared" si="214"/>
        <v>1372000</v>
      </c>
      <c r="CB414" s="18">
        <f t="shared" si="215"/>
        <v>19600</v>
      </c>
      <c r="CC414" s="18">
        <f t="shared" si="216"/>
        <v>29400</v>
      </c>
      <c r="CD414" s="25">
        <f t="shared" si="210"/>
        <v>1.5</v>
      </c>
      <c r="CE414" s="26">
        <f t="shared" si="211"/>
        <v>40.414518843273804</v>
      </c>
      <c r="CF414" s="18">
        <f t="shared" si="212"/>
        <v>840</v>
      </c>
      <c r="CG414" s="18">
        <f t="shared" si="217"/>
        <v>840</v>
      </c>
      <c r="CH414" s="18">
        <f t="shared" si="218"/>
        <v>2520</v>
      </c>
      <c r="CI414" s="18">
        <f t="shared" si="219"/>
        <v>840</v>
      </c>
      <c r="CJ414" s="18">
        <f t="shared" si="220"/>
        <v>1260</v>
      </c>
      <c r="CK414" s="25">
        <f t="shared" si="213"/>
        <v>1.5</v>
      </c>
      <c r="CL414" s="26">
        <f t="shared" si="221"/>
        <v>1.7320508075688772</v>
      </c>
      <c r="DJ414" s="20" t="s">
        <v>317</v>
      </c>
    </row>
    <row r="415" spans="1:114" x14ac:dyDescent="0.2">
      <c r="A415" s="15" t="s">
        <v>105</v>
      </c>
      <c r="B415" s="10" t="s">
        <v>515</v>
      </c>
      <c r="C415" s="11">
        <f t="shared" si="204"/>
        <v>7.6929999999999996</v>
      </c>
      <c r="D415" s="11">
        <f t="shared" si="201"/>
        <v>140</v>
      </c>
      <c r="E415" s="11">
        <f t="shared" si="201"/>
        <v>7</v>
      </c>
      <c r="F415" s="11">
        <f t="shared" si="201"/>
        <v>0</v>
      </c>
      <c r="G415" s="11">
        <f t="shared" si="199"/>
        <v>0</v>
      </c>
      <c r="H415" s="11">
        <f t="shared" si="199"/>
        <v>0</v>
      </c>
      <c r="I415" s="11">
        <f t="shared" si="199"/>
        <v>0</v>
      </c>
      <c r="J415" s="11">
        <f t="shared" si="199"/>
        <v>0</v>
      </c>
      <c r="K415" s="11">
        <f t="shared" si="199"/>
        <v>0</v>
      </c>
      <c r="L415" s="11">
        <f t="shared" si="199"/>
        <v>0</v>
      </c>
      <c r="M415" s="11">
        <f t="shared" si="200"/>
        <v>0</v>
      </c>
      <c r="N415" s="11">
        <f t="shared" si="200"/>
        <v>0</v>
      </c>
      <c r="O415" s="11">
        <f t="shared" si="200"/>
        <v>0</v>
      </c>
      <c r="P415" s="11">
        <f t="shared" si="200"/>
        <v>0</v>
      </c>
      <c r="Q415" s="11">
        <f t="shared" si="200"/>
        <v>0</v>
      </c>
      <c r="R415" s="11">
        <f t="shared" si="200"/>
        <v>0</v>
      </c>
      <c r="S415" s="11">
        <f t="shared" si="200"/>
        <v>0</v>
      </c>
      <c r="T415" s="11">
        <f t="shared" si="200"/>
        <v>980</v>
      </c>
      <c r="U415" s="40">
        <f t="shared" si="205"/>
        <v>0.29399999999999998</v>
      </c>
      <c r="V415" s="11">
        <f t="shared" si="223"/>
        <v>38.216560509554142</v>
      </c>
      <c r="W415" s="11">
        <f t="shared" si="223"/>
        <v>1600666.6666666665</v>
      </c>
      <c r="X415" s="11">
        <f t="shared" si="223"/>
        <v>22866.666666666664</v>
      </c>
      <c r="Y415" s="11">
        <f t="shared" si="222"/>
        <v>34300</v>
      </c>
      <c r="Z415" s="11">
        <f t="shared" si="222"/>
        <v>1.5000000000000002</v>
      </c>
      <c r="AA415" s="11">
        <f t="shared" si="222"/>
        <v>40.414518843273804</v>
      </c>
      <c r="AB415" s="11">
        <f t="shared" si="222"/>
        <v>980</v>
      </c>
      <c r="AC415" s="11">
        <f t="shared" si="222"/>
        <v>980</v>
      </c>
      <c r="AD415" s="11">
        <f t="shared" si="222"/>
        <v>4001.6666666666665</v>
      </c>
      <c r="AE415" s="11">
        <f t="shared" si="222"/>
        <v>1143.3333333333333</v>
      </c>
      <c r="AF415" s="11">
        <f t="shared" si="224"/>
        <v>1715</v>
      </c>
      <c r="AG415" s="11">
        <f t="shared" si="224"/>
        <v>1.5</v>
      </c>
      <c r="AH415" s="11">
        <f t="shared" si="224"/>
        <v>2.0207259421636903</v>
      </c>
      <c r="AI415" s="11">
        <f t="shared" si="224"/>
        <v>0</v>
      </c>
      <c r="AJ415" s="11">
        <f t="shared" si="224"/>
        <v>0</v>
      </c>
      <c r="AK415" s="11">
        <f t="shared" si="224"/>
        <v>0</v>
      </c>
      <c r="AL415" s="11">
        <f t="shared" si="224"/>
        <v>0</v>
      </c>
      <c r="AM415" s="11">
        <f t="shared" si="224"/>
        <v>0</v>
      </c>
      <c r="AN415" s="11">
        <f t="shared" si="224"/>
        <v>0</v>
      </c>
      <c r="AO415" s="11">
        <f t="shared" si="224"/>
        <v>0</v>
      </c>
      <c r="AP415" s="11">
        <f t="shared" si="224"/>
        <v>0</v>
      </c>
      <c r="AQ415" s="11">
        <f t="shared" si="224"/>
        <v>0</v>
      </c>
      <c r="AR415" s="11">
        <f t="shared" si="203"/>
        <v>0</v>
      </c>
      <c r="AS415" s="11">
        <f t="shared" si="203"/>
        <v>0</v>
      </c>
      <c r="AT415" s="11">
        <f t="shared" si="203"/>
        <v>0</v>
      </c>
      <c r="AU415" s="11">
        <f t="shared" si="203"/>
        <v>0</v>
      </c>
      <c r="AV415" s="11">
        <f t="shared" si="202"/>
        <v>0</v>
      </c>
      <c r="AW415" s="11">
        <f t="shared" si="202"/>
        <v>0</v>
      </c>
      <c r="AX415" s="11">
        <f t="shared" si="202"/>
        <v>0</v>
      </c>
      <c r="AY415" s="11">
        <f t="shared" si="197"/>
        <v>0</v>
      </c>
      <c r="AZ415" s="11">
        <f t="shared" si="197"/>
        <v>0</v>
      </c>
      <c r="BA415" s="11">
        <f t="shared" si="197"/>
        <v>0</v>
      </c>
      <c r="BB415" s="11">
        <f t="shared" si="197"/>
        <v>0</v>
      </c>
      <c r="BC415" s="11">
        <f t="shared" si="197"/>
        <v>0</v>
      </c>
      <c r="BD415" s="11">
        <f t="shared" si="197"/>
        <v>0</v>
      </c>
      <c r="BE415" s="11">
        <f t="shared" si="197"/>
        <v>0</v>
      </c>
      <c r="BF415" s="15" t="str">
        <f t="shared" si="206"/>
        <v>ČSN 42 5522</v>
      </c>
      <c r="BG415" s="42">
        <v>7.6929999999999996</v>
      </c>
      <c r="BH415" s="17">
        <f t="shared" si="207"/>
        <v>140</v>
      </c>
      <c r="BI415" s="17">
        <f t="shared" si="208"/>
        <v>7</v>
      </c>
      <c r="BX415" s="18">
        <f t="shared" si="194"/>
        <v>980</v>
      </c>
      <c r="BY415" s="42">
        <v>0.29399999999999998</v>
      </c>
      <c r="BZ415" s="43">
        <f t="shared" si="209"/>
        <v>38.216560509554142</v>
      </c>
      <c r="CA415" s="18">
        <f t="shared" si="214"/>
        <v>1600666.6666666665</v>
      </c>
      <c r="CB415" s="18">
        <f t="shared" si="215"/>
        <v>22866.666666666664</v>
      </c>
      <c r="CC415" s="18">
        <f t="shared" si="216"/>
        <v>34300</v>
      </c>
      <c r="CD415" s="25">
        <f t="shared" si="210"/>
        <v>1.5000000000000002</v>
      </c>
      <c r="CE415" s="26">
        <f t="shared" si="211"/>
        <v>40.414518843273804</v>
      </c>
      <c r="CF415" s="18">
        <f t="shared" si="212"/>
        <v>980</v>
      </c>
      <c r="CG415" s="18">
        <f t="shared" si="217"/>
        <v>980</v>
      </c>
      <c r="CH415" s="18">
        <f t="shared" si="218"/>
        <v>4001.6666666666665</v>
      </c>
      <c r="CI415" s="18">
        <f t="shared" si="219"/>
        <v>1143.3333333333333</v>
      </c>
      <c r="CJ415" s="18">
        <f t="shared" si="220"/>
        <v>1715</v>
      </c>
      <c r="CK415" s="25">
        <f t="shared" si="213"/>
        <v>1.5</v>
      </c>
      <c r="CL415" s="26">
        <f t="shared" si="221"/>
        <v>2.0207259421636903</v>
      </c>
      <c r="DJ415" s="20" t="s">
        <v>317</v>
      </c>
    </row>
    <row r="416" spans="1:114" x14ac:dyDescent="0.2">
      <c r="A416" s="15" t="s">
        <v>105</v>
      </c>
      <c r="B416" s="10" t="s">
        <v>516</v>
      </c>
      <c r="C416" s="11">
        <f t="shared" si="204"/>
        <v>8.7919999999999998</v>
      </c>
      <c r="D416" s="11">
        <f t="shared" si="201"/>
        <v>140</v>
      </c>
      <c r="E416" s="11">
        <f t="shared" si="201"/>
        <v>8</v>
      </c>
      <c r="F416" s="11">
        <f t="shared" si="201"/>
        <v>0</v>
      </c>
      <c r="G416" s="11">
        <f t="shared" si="199"/>
        <v>0</v>
      </c>
      <c r="H416" s="11">
        <f t="shared" si="199"/>
        <v>0</v>
      </c>
      <c r="I416" s="11">
        <f t="shared" si="199"/>
        <v>0</v>
      </c>
      <c r="J416" s="11">
        <f t="shared" si="199"/>
        <v>0</v>
      </c>
      <c r="K416" s="11">
        <f t="shared" si="199"/>
        <v>0</v>
      </c>
      <c r="L416" s="11">
        <f t="shared" si="199"/>
        <v>0</v>
      </c>
      <c r="M416" s="11">
        <f t="shared" si="200"/>
        <v>0</v>
      </c>
      <c r="N416" s="11">
        <f t="shared" si="200"/>
        <v>0</v>
      </c>
      <c r="O416" s="11">
        <f t="shared" si="200"/>
        <v>0</v>
      </c>
      <c r="P416" s="11">
        <f t="shared" si="200"/>
        <v>0</v>
      </c>
      <c r="Q416" s="11">
        <f t="shared" si="200"/>
        <v>0</v>
      </c>
      <c r="R416" s="11">
        <f t="shared" si="200"/>
        <v>0</v>
      </c>
      <c r="S416" s="11">
        <f t="shared" si="200"/>
        <v>0</v>
      </c>
      <c r="T416" s="11">
        <f t="shared" si="200"/>
        <v>1120</v>
      </c>
      <c r="U416" s="40">
        <f t="shared" si="205"/>
        <v>0.29599999999999999</v>
      </c>
      <c r="V416" s="11">
        <f t="shared" si="223"/>
        <v>33.666969972702454</v>
      </c>
      <c r="W416" s="11">
        <f t="shared" si="223"/>
        <v>1829333.3333333333</v>
      </c>
      <c r="X416" s="11">
        <f t="shared" si="223"/>
        <v>26133.333333333332</v>
      </c>
      <c r="Y416" s="11">
        <f t="shared" si="222"/>
        <v>39200</v>
      </c>
      <c r="Z416" s="11">
        <f t="shared" si="222"/>
        <v>1.5</v>
      </c>
      <c r="AA416" s="11">
        <f t="shared" si="222"/>
        <v>40.414518843273804</v>
      </c>
      <c r="AB416" s="11">
        <f t="shared" si="222"/>
        <v>1120</v>
      </c>
      <c r="AC416" s="11">
        <f t="shared" si="222"/>
        <v>1120</v>
      </c>
      <c r="AD416" s="11">
        <f t="shared" si="222"/>
        <v>5973.333333333333</v>
      </c>
      <c r="AE416" s="11">
        <f t="shared" si="222"/>
        <v>1493.3333333333333</v>
      </c>
      <c r="AF416" s="11">
        <f t="shared" si="224"/>
        <v>2240</v>
      </c>
      <c r="AG416" s="11">
        <f t="shared" si="224"/>
        <v>1.5</v>
      </c>
      <c r="AH416" s="11">
        <f t="shared" si="224"/>
        <v>2.3094010767585029</v>
      </c>
      <c r="AI416" s="11">
        <f t="shared" si="224"/>
        <v>0</v>
      </c>
      <c r="AJ416" s="11">
        <f t="shared" si="224"/>
        <v>0</v>
      </c>
      <c r="AK416" s="11">
        <f t="shared" si="224"/>
        <v>0</v>
      </c>
      <c r="AL416" s="11">
        <f t="shared" si="224"/>
        <v>0</v>
      </c>
      <c r="AM416" s="11">
        <f t="shared" si="224"/>
        <v>0</v>
      </c>
      <c r="AN416" s="11">
        <f t="shared" si="224"/>
        <v>0</v>
      </c>
      <c r="AO416" s="11">
        <f t="shared" si="224"/>
        <v>0</v>
      </c>
      <c r="AP416" s="11">
        <f t="shared" si="224"/>
        <v>0</v>
      </c>
      <c r="AQ416" s="11">
        <f t="shared" si="224"/>
        <v>0</v>
      </c>
      <c r="AR416" s="11">
        <f t="shared" si="203"/>
        <v>0</v>
      </c>
      <c r="AS416" s="11">
        <f t="shared" si="203"/>
        <v>0</v>
      </c>
      <c r="AT416" s="11">
        <f t="shared" si="203"/>
        <v>0</v>
      </c>
      <c r="AU416" s="11">
        <f t="shared" si="203"/>
        <v>0</v>
      </c>
      <c r="AV416" s="11">
        <f t="shared" si="202"/>
        <v>0</v>
      </c>
      <c r="AW416" s="11">
        <f t="shared" si="202"/>
        <v>0</v>
      </c>
      <c r="AX416" s="11">
        <f t="shared" si="202"/>
        <v>0</v>
      </c>
      <c r="AY416" s="11">
        <f t="shared" si="197"/>
        <v>0</v>
      </c>
      <c r="AZ416" s="11">
        <f t="shared" si="197"/>
        <v>0</v>
      </c>
      <c r="BA416" s="11">
        <f t="shared" si="197"/>
        <v>0</v>
      </c>
      <c r="BB416" s="11">
        <f t="shared" si="197"/>
        <v>0</v>
      </c>
      <c r="BC416" s="11">
        <f t="shared" si="197"/>
        <v>0</v>
      </c>
      <c r="BD416" s="11">
        <f t="shared" si="197"/>
        <v>0</v>
      </c>
      <c r="BE416" s="11">
        <f t="shared" si="197"/>
        <v>0</v>
      </c>
      <c r="BF416" s="15" t="str">
        <f t="shared" si="206"/>
        <v>ČSN 42 5522</v>
      </c>
      <c r="BG416" s="42">
        <v>8.7919999999999998</v>
      </c>
      <c r="BH416" s="17">
        <f t="shared" si="207"/>
        <v>140</v>
      </c>
      <c r="BI416" s="17">
        <f t="shared" si="208"/>
        <v>8</v>
      </c>
      <c r="BX416" s="18">
        <f t="shared" si="194"/>
        <v>1120</v>
      </c>
      <c r="BY416" s="42">
        <v>0.29599999999999999</v>
      </c>
      <c r="BZ416" s="43">
        <f t="shared" si="209"/>
        <v>33.666969972702454</v>
      </c>
      <c r="CA416" s="18">
        <f t="shared" si="214"/>
        <v>1829333.3333333333</v>
      </c>
      <c r="CB416" s="18">
        <f t="shared" si="215"/>
        <v>26133.333333333332</v>
      </c>
      <c r="CC416" s="18">
        <f t="shared" si="216"/>
        <v>39200</v>
      </c>
      <c r="CD416" s="25">
        <f t="shared" si="210"/>
        <v>1.5</v>
      </c>
      <c r="CE416" s="26">
        <f t="shared" si="211"/>
        <v>40.414518843273804</v>
      </c>
      <c r="CF416" s="18">
        <f t="shared" si="212"/>
        <v>1120</v>
      </c>
      <c r="CG416" s="18">
        <f t="shared" si="217"/>
        <v>1120</v>
      </c>
      <c r="CH416" s="18">
        <f t="shared" si="218"/>
        <v>5973.333333333333</v>
      </c>
      <c r="CI416" s="18">
        <f t="shared" si="219"/>
        <v>1493.3333333333333</v>
      </c>
      <c r="CJ416" s="18">
        <f t="shared" si="220"/>
        <v>2240</v>
      </c>
      <c r="CK416" s="25">
        <f t="shared" si="213"/>
        <v>1.5</v>
      </c>
      <c r="CL416" s="26">
        <f t="shared" si="221"/>
        <v>2.3094010767585029</v>
      </c>
      <c r="DJ416" s="20" t="s">
        <v>317</v>
      </c>
    </row>
    <row r="417" spans="1:114" x14ac:dyDescent="0.2">
      <c r="A417" s="15" t="s">
        <v>105</v>
      </c>
      <c r="B417" s="10" t="s">
        <v>517</v>
      </c>
      <c r="C417" s="11">
        <f t="shared" si="204"/>
        <v>10.99</v>
      </c>
      <c r="D417" s="11">
        <f t="shared" si="201"/>
        <v>140</v>
      </c>
      <c r="E417" s="11">
        <f t="shared" si="201"/>
        <v>10</v>
      </c>
      <c r="F417" s="11">
        <f t="shared" si="201"/>
        <v>0</v>
      </c>
      <c r="G417" s="11">
        <f t="shared" si="199"/>
        <v>0</v>
      </c>
      <c r="H417" s="11">
        <f t="shared" si="199"/>
        <v>0</v>
      </c>
      <c r="I417" s="11">
        <f t="shared" si="199"/>
        <v>0</v>
      </c>
      <c r="J417" s="11">
        <f t="shared" si="199"/>
        <v>0</v>
      </c>
      <c r="K417" s="11">
        <f t="shared" si="199"/>
        <v>0</v>
      </c>
      <c r="L417" s="11">
        <f t="shared" si="199"/>
        <v>0</v>
      </c>
      <c r="M417" s="11">
        <f t="shared" si="200"/>
        <v>0</v>
      </c>
      <c r="N417" s="11">
        <f t="shared" si="200"/>
        <v>0</v>
      </c>
      <c r="O417" s="11">
        <f t="shared" si="200"/>
        <v>0</v>
      </c>
      <c r="P417" s="11">
        <f t="shared" si="200"/>
        <v>0</v>
      </c>
      <c r="Q417" s="11">
        <f t="shared" si="200"/>
        <v>0</v>
      </c>
      <c r="R417" s="11">
        <f t="shared" si="200"/>
        <v>0</v>
      </c>
      <c r="S417" s="11">
        <f t="shared" si="200"/>
        <v>0</v>
      </c>
      <c r="T417" s="11">
        <f t="shared" si="200"/>
        <v>1400</v>
      </c>
      <c r="U417" s="40">
        <f t="shared" si="205"/>
        <v>0.3</v>
      </c>
      <c r="V417" s="11">
        <f t="shared" si="223"/>
        <v>27.2975432211101</v>
      </c>
      <c r="W417" s="11">
        <f t="shared" si="223"/>
        <v>2286666.6666666665</v>
      </c>
      <c r="X417" s="11">
        <f t="shared" si="223"/>
        <v>32666.666666666664</v>
      </c>
      <c r="Y417" s="11">
        <f t="shared" si="222"/>
        <v>49000</v>
      </c>
      <c r="Z417" s="11">
        <f t="shared" si="222"/>
        <v>1.5000000000000002</v>
      </c>
      <c r="AA417" s="11">
        <f t="shared" si="222"/>
        <v>40.414518843273804</v>
      </c>
      <c r="AB417" s="11">
        <f t="shared" si="222"/>
        <v>1400</v>
      </c>
      <c r="AC417" s="11">
        <f t="shared" si="222"/>
        <v>1400</v>
      </c>
      <c r="AD417" s="11">
        <f t="shared" si="222"/>
        <v>11666.666666666666</v>
      </c>
      <c r="AE417" s="11">
        <f t="shared" si="222"/>
        <v>2333.333333333333</v>
      </c>
      <c r="AF417" s="11">
        <f t="shared" si="224"/>
        <v>3500</v>
      </c>
      <c r="AG417" s="11">
        <f t="shared" si="224"/>
        <v>1.5000000000000002</v>
      </c>
      <c r="AH417" s="11">
        <f t="shared" si="224"/>
        <v>2.8867513459481287</v>
      </c>
      <c r="AI417" s="11">
        <f t="shared" si="224"/>
        <v>0</v>
      </c>
      <c r="AJ417" s="11">
        <f t="shared" si="224"/>
        <v>0</v>
      </c>
      <c r="AK417" s="11">
        <f t="shared" si="224"/>
        <v>0</v>
      </c>
      <c r="AL417" s="11">
        <f t="shared" si="224"/>
        <v>0</v>
      </c>
      <c r="AM417" s="11">
        <f t="shared" si="224"/>
        <v>0</v>
      </c>
      <c r="AN417" s="11">
        <f t="shared" si="224"/>
        <v>0</v>
      </c>
      <c r="AO417" s="11">
        <f t="shared" si="224"/>
        <v>0</v>
      </c>
      <c r="AP417" s="11">
        <f t="shared" si="224"/>
        <v>0</v>
      </c>
      <c r="AQ417" s="11">
        <f t="shared" si="224"/>
        <v>0</v>
      </c>
      <c r="AR417" s="11">
        <f t="shared" si="203"/>
        <v>0</v>
      </c>
      <c r="AS417" s="11">
        <f t="shared" si="203"/>
        <v>0</v>
      </c>
      <c r="AT417" s="11">
        <f t="shared" si="203"/>
        <v>0</v>
      </c>
      <c r="AU417" s="11">
        <f t="shared" si="203"/>
        <v>0</v>
      </c>
      <c r="AV417" s="11">
        <f t="shared" si="202"/>
        <v>0</v>
      </c>
      <c r="AW417" s="11">
        <f t="shared" si="202"/>
        <v>0</v>
      </c>
      <c r="AX417" s="11">
        <f t="shared" si="202"/>
        <v>0</v>
      </c>
      <c r="AY417" s="11">
        <f t="shared" si="197"/>
        <v>0</v>
      </c>
      <c r="AZ417" s="11">
        <f t="shared" si="197"/>
        <v>0</v>
      </c>
      <c r="BA417" s="11">
        <f t="shared" si="197"/>
        <v>0</v>
      </c>
      <c r="BB417" s="11">
        <f t="shared" si="197"/>
        <v>0</v>
      </c>
      <c r="BC417" s="11">
        <f t="shared" si="197"/>
        <v>0</v>
      </c>
      <c r="BD417" s="11">
        <f t="shared" si="197"/>
        <v>0</v>
      </c>
      <c r="BE417" s="11">
        <f t="shared" si="197"/>
        <v>0</v>
      </c>
      <c r="BF417" s="15" t="str">
        <f t="shared" si="206"/>
        <v>ČSN 42 5522</v>
      </c>
      <c r="BG417" s="42">
        <v>10.99</v>
      </c>
      <c r="BH417" s="17">
        <f t="shared" si="207"/>
        <v>140</v>
      </c>
      <c r="BI417" s="17">
        <f t="shared" si="208"/>
        <v>10</v>
      </c>
      <c r="BX417" s="18">
        <f t="shared" si="194"/>
        <v>1400</v>
      </c>
      <c r="BY417" s="42">
        <v>0.3</v>
      </c>
      <c r="BZ417" s="43">
        <f t="shared" si="209"/>
        <v>27.2975432211101</v>
      </c>
      <c r="CA417" s="18">
        <f t="shared" si="214"/>
        <v>2286666.6666666665</v>
      </c>
      <c r="CB417" s="18">
        <f t="shared" si="215"/>
        <v>32666.666666666664</v>
      </c>
      <c r="CC417" s="18">
        <f t="shared" si="216"/>
        <v>49000</v>
      </c>
      <c r="CD417" s="25">
        <f t="shared" si="210"/>
        <v>1.5000000000000002</v>
      </c>
      <c r="CE417" s="26">
        <f t="shared" si="211"/>
        <v>40.414518843273804</v>
      </c>
      <c r="CF417" s="18">
        <f t="shared" si="212"/>
        <v>1400</v>
      </c>
      <c r="CG417" s="18">
        <f t="shared" si="217"/>
        <v>1400</v>
      </c>
      <c r="CH417" s="18">
        <f t="shared" si="218"/>
        <v>11666.666666666666</v>
      </c>
      <c r="CI417" s="18">
        <f t="shared" si="219"/>
        <v>2333.333333333333</v>
      </c>
      <c r="CJ417" s="18">
        <f t="shared" si="220"/>
        <v>3500</v>
      </c>
      <c r="CK417" s="25">
        <f t="shared" si="213"/>
        <v>1.5000000000000002</v>
      </c>
      <c r="CL417" s="26">
        <f t="shared" si="221"/>
        <v>2.8867513459481287</v>
      </c>
      <c r="DJ417" s="20" t="s">
        <v>317</v>
      </c>
    </row>
    <row r="418" spans="1:114" x14ac:dyDescent="0.2">
      <c r="A418" s="15" t="s">
        <v>105</v>
      </c>
      <c r="B418" s="10" t="s">
        <v>518</v>
      </c>
      <c r="C418" s="11">
        <f t="shared" si="204"/>
        <v>13.188000000000001</v>
      </c>
      <c r="D418" s="11">
        <f t="shared" si="201"/>
        <v>140</v>
      </c>
      <c r="E418" s="11">
        <f t="shared" si="201"/>
        <v>12</v>
      </c>
      <c r="F418" s="11">
        <f t="shared" si="201"/>
        <v>0</v>
      </c>
      <c r="G418" s="11">
        <f t="shared" si="199"/>
        <v>0</v>
      </c>
      <c r="H418" s="11">
        <f t="shared" si="199"/>
        <v>0</v>
      </c>
      <c r="I418" s="11">
        <f t="shared" si="199"/>
        <v>0</v>
      </c>
      <c r="J418" s="11">
        <f t="shared" si="199"/>
        <v>0</v>
      </c>
      <c r="K418" s="11">
        <f t="shared" si="199"/>
        <v>0</v>
      </c>
      <c r="L418" s="11">
        <f t="shared" si="199"/>
        <v>0</v>
      </c>
      <c r="M418" s="11">
        <f t="shared" si="200"/>
        <v>0</v>
      </c>
      <c r="N418" s="11">
        <f t="shared" si="200"/>
        <v>0</v>
      </c>
      <c r="O418" s="11">
        <f t="shared" si="200"/>
        <v>0</v>
      </c>
      <c r="P418" s="11">
        <f t="shared" si="200"/>
        <v>0</v>
      </c>
      <c r="Q418" s="11">
        <f t="shared" si="200"/>
        <v>0</v>
      </c>
      <c r="R418" s="11">
        <f t="shared" si="200"/>
        <v>0</v>
      </c>
      <c r="S418" s="11">
        <f t="shared" si="200"/>
        <v>0</v>
      </c>
      <c r="T418" s="11">
        <f t="shared" si="200"/>
        <v>1680</v>
      </c>
      <c r="U418" s="40">
        <f t="shared" si="205"/>
        <v>0.30399999999999999</v>
      </c>
      <c r="V418" s="11">
        <f t="shared" si="223"/>
        <v>23.05125872004853</v>
      </c>
      <c r="W418" s="11">
        <f t="shared" si="223"/>
        <v>2744000</v>
      </c>
      <c r="X418" s="11">
        <f t="shared" si="223"/>
        <v>39200</v>
      </c>
      <c r="Y418" s="11">
        <f t="shared" si="222"/>
        <v>58800</v>
      </c>
      <c r="Z418" s="11">
        <f t="shared" si="222"/>
        <v>1.5</v>
      </c>
      <c r="AA418" s="11">
        <f t="shared" si="222"/>
        <v>40.414518843273804</v>
      </c>
      <c r="AB418" s="11">
        <f t="shared" si="222"/>
        <v>1680</v>
      </c>
      <c r="AC418" s="11">
        <f t="shared" si="222"/>
        <v>1680</v>
      </c>
      <c r="AD418" s="11">
        <f t="shared" si="222"/>
        <v>20160</v>
      </c>
      <c r="AE418" s="11">
        <f t="shared" si="222"/>
        <v>3360</v>
      </c>
      <c r="AF418" s="11">
        <f t="shared" si="224"/>
        <v>5040</v>
      </c>
      <c r="AG418" s="11">
        <f t="shared" si="224"/>
        <v>1.5</v>
      </c>
      <c r="AH418" s="11">
        <f t="shared" si="224"/>
        <v>3.4641016151377544</v>
      </c>
      <c r="AI418" s="11">
        <f t="shared" si="224"/>
        <v>0</v>
      </c>
      <c r="AJ418" s="11">
        <f t="shared" si="224"/>
        <v>0</v>
      </c>
      <c r="AK418" s="11">
        <f t="shared" si="224"/>
        <v>0</v>
      </c>
      <c r="AL418" s="11">
        <f t="shared" si="224"/>
        <v>0</v>
      </c>
      <c r="AM418" s="11">
        <f t="shared" si="224"/>
        <v>0</v>
      </c>
      <c r="AN418" s="11">
        <f t="shared" si="224"/>
        <v>0</v>
      </c>
      <c r="AO418" s="11">
        <f t="shared" si="224"/>
        <v>0</v>
      </c>
      <c r="AP418" s="11">
        <f t="shared" si="224"/>
        <v>0</v>
      </c>
      <c r="AQ418" s="11">
        <f t="shared" si="224"/>
        <v>0</v>
      </c>
      <c r="AR418" s="11">
        <f t="shared" si="203"/>
        <v>0</v>
      </c>
      <c r="AS418" s="11">
        <f t="shared" si="203"/>
        <v>0</v>
      </c>
      <c r="AT418" s="11">
        <f t="shared" si="203"/>
        <v>0</v>
      </c>
      <c r="AU418" s="11">
        <f t="shared" si="203"/>
        <v>0</v>
      </c>
      <c r="AV418" s="11">
        <f t="shared" si="202"/>
        <v>0</v>
      </c>
      <c r="AW418" s="11">
        <f t="shared" si="202"/>
        <v>0</v>
      </c>
      <c r="AX418" s="11">
        <f t="shared" si="202"/>
        <v>0</v>
      </c>
      <c r="AY418" s="11">
        <f t="shared" si="197"/>
        <v>0</v>
      </c>
      <c r="AZ418" s="11">
        <f t="shared" si="197"/>
        <v>0</v>
      </c>
      <c r="BA418" s="11">
        <f t="shared" si="197"/>
        <v>0</v>
      </c>
      <c r="BB418" s="11">
        <f t="shared" si="197"/>
        <v>0</v>
      </c>
      <c r="BC418" s="11">
        <f t="shared" si="197"/>
        <v>0</v>
      </c>
      <c r="BD418" s="11">
        <f t="shared" si="197"/>
        <v>0</v>
      </c>
      <c r="BE418" s="11">
        <f t="shared" si="197"/>
        <v>0</v>
      </c>
      <c r="BF418" s="15" t="str">
        <f t="shared" si="206"/>
        <v>ČSN 42 5522</v>
      </c>
      <c r="BG418" s="42">
        <v>13.188000000000001</v>
      </c>
      <c r="BH418" s="17">
        <f t="shared" si="207"/>
        <v>140</v>
      </c>
      <c r="BI418" s="17">
        <f t="shared" si="208"/>
        <v>12</v>
      </c>
      <c r="BX418" s="18">
        <f t="shared" si="194"/>
        <v>1680</v>
      </c>
      <c r="BY418" s="42">
        <v>0.30399999999999999</v>
      </c>
      <c r="BZ418" s="43">
        <f t="shared" si="209"/>
        <v>23.05125872004853</v>
      </c>
      <c r="CA418" s="18">
        <f t="shared" si="214"/>
        <v>2744000</v>
      </c>
      <c r="CB418" s="18">
        <f t="shared" si="215"/>
        <v>39200</v>
      </c>
      <c r="CC418" s="18">
        <f t="shared" si="216"/>
        <v>58800</v>
      </c>
      <c r="CD418" s="25">
        <f t="shared" si="210"/>
        <v>1.5</v>
      </c>
      <c r="CE418" s="26">
        <f t="shared" si="211"/>
        <v>40.414518843273804</v>
      </c>
      <c r="CF418" s="18">
        <f t="shared" si="212"/>
        <v>1680</v>
      </c>
      <c r="CG418" s="18">
        <f t="shared" si="217"/>
        <v>1680</v>
      </c>
      <c r="CH418" s="18">
        <f t="shared" si="218"/>
        <v>20160</v>
      </c>
      <c r="CI418" s="18">
        <f t="shared" si="219"/>
        <v>3360</v>
      </c>
      <c r="CJ418" s="18">
        <f t="shared" si="220"/>
        <v>5040</v>
      </c>
      <c r="CK418" s="25">
        <f t="shared" si="213"/>
        <v>1.5</v>
      </c>
      <c r="CL418" s="26">
        <f t="shared" si="221"/>
        <v>3.4641016151377544</v>
      </c>
      <c r="DJ418" s="20" t="s">
        <v>317</v>
      </c>
    </row>
    <row r="419" spans="1:114" x14ac:dyDescent="0.2">
      <c r="A419" s="15" t="s">
        <v>105</v>
      </c>
      <c r="B419" s="10" t="s">
        <v>519</v>
      </c>
      <c r="C419" s="11">
        <f t="shared" si="204"/>
        <v>15.385999999999999</v>
      </c>
      <c r="D419" s="11">
        <f t="shared" si="201"/>
        <v>140</v>
      </c>
      <c r="E419" s="11">
        <f t="shared" si="201"/>
        <v>14</v>
      </c>
      <c r="F419" s="11">
        <f t="shared" si="201"/>
        <v>0</v>
      </c>
      <c r="G419" s="11">
        <f t="shared" si="199"/>
        <v>0</v>
      </c>
      <c r="H419" s="11">
        <f t="shared" si="199"/>
        <v>0</v>
      </c>
      <c r="I419" s="11">
        <f t="shared" si="199"/>
        <v>0</v>
      </c>
      <c r="J419" s="11">
        <f t="shared" si="199"/>
        <v>0</v>
      </c>
      <c r="K419" s="11">
        <f t="shared" si="199"/>
        <v>0</v>
      </c>
      <c r="L419" s="11">
        <f t="shared" si="199"/>
        <v>0</v>
      </c>
      <c r="M419" s="11">
        <f t="shared" si="200"/>
        <v>0</v>
      </c>
      <c r="N419" s="11">
        <f t="shared" si="200"/>
        <v>0</v>
      </c>
      <c r="O419" s="11">
        <f t="shared" si="200"/>
        <v>0</v>
      </c>
      <c r="P419" s="11">
        <f t="shared" si="200"/>
        <v>0</v>
      </c>
      <c r="Q419" s="11">
        <f t="shared" si="200"/>
        <v>0</v>
      </c>
      <c r="R419" s="11">
        <f t="shared" si="200"/>
        <v>0</v>
      </c>
      <c r="S419" s="11">
        <f t="shared" si="200"/>
        <v>0</v>
      </c>
      <c r="T419" s="11">
        <f t="shared" si="200"/>
        <v>1960</v>
      </c>
      <c r="U419" s="40">
        <f t="shared" si="205"/>
        <v>0.308</v>
      </c>
      <c r="V419" s="11">
        <f t="shared" si="223"/>
        <v>20.018198362147409</v>
      </c>
      <c r="W419" s="11">
        <f t="shared" si="223"/>
        <v>3201333.333333333</v>
      </c>
      <c r="X419" s="11">
        <f t="shared" si="223"/>
        <v>45733.333333333328</v>
      </c>
      <c r="Y419" s="11">
        <f t="shared" si="222"/>
        <v>68600</v>
      </c>
      <c r="Z419" s="11">
        <f t="shared" si="222"/>
        <v>1.5000000000000002</v>
      </c>
      <c r="AA419" s="11">
        <f t="shared" si="222"/>
        <v>40.414518843273804</v>
      </c>
      <c r="AB419" s="11">
        <f t="shared" si="222"/>
        <v>1960</v>
      </c>
      <c r="AC419" s="11">
        <f t="shared" si="222"/>
        <v>1960</v>
      </c>
      <c r="AD419" s="11">
        <f t="shared" si="222"/>
        <v>32013.333333333332</v>
      </c>
      <c r="AE419" s="11">
        <f t="shared" si="222"/>
        <v>4573.333333333333</v>
      </c>
      <c r="AF419" s="11">
        <f t="shared" si="224"/>
        <v>6860</v>
      </c>
      <c r="AG419" s="11">
        <f t="shared" si="224"/>
        <v>1.5</v>
      </c>
      <c r="AH419" s="11">
        <f t="shared" si="224"/>
        <v>4.0414518843273806</v>
      </c>
      <c r="AI419" s="11">
        <f t="shared" si="224"/>
        <v>0</v>
      </c>
      <c r="AJ419" s="11">
        <f t="shared" si="224"/>
        <v>0</v>
      </c>
      <c r="AK419" s="11">
        <f t="shared" si="224"/>
        <v>0</v>
      </c>
      <c r="AL419" s="11">
        <f t="shared" si="224"/>
        <v>0</v>
      </c>
      <c r="AM419" s="11">
        <f t="shared" si="224"/>
        <v>0</v>
      </c>
      <c r="AN419" s="11">
        <f t="shared" si="224"/>
        <v>0</v>
      </c>
      <c r="AO419" s="11">
        <f t="shared" si="224"/>
        <v>0</v>
      </c>
      <c r="AP419" s="11">
        <f t="shared" si="224"/>
        <v>0</v>
      </c>
      <c r="AQ419" s="11">
        <f t="shared" si="224"/>
        <v>0</v>
      </c>
      <c r="AR419" s="11">
        <f t="shared" si="203"/>
        <v>0</v>
      </c>
      <c r="AS419" s="11">
        <f t="shared" si="203"/>
        <v>0</v>
      </c>
      <c r="AT419" s="11">
        <f t="shared" si="203"/>
        <v>0</v>
      </c>
      <c r="AU419" s="11">
        <f t="shared" si="203"/>
        <v>0</v>
      </c>
      <c r="AV419" s="11">
        <f t="shared" si="202"/>
        <v>0</v>
      </c>
      <c r="AW419" s="11">
        <f t="shared" si="202"/>
        <v>0</v>
      </c>
      <c r="AX419" s="11">
        <f t="shared" si="202"/>
        <v>0</v>
      </c>
      <c r="AY419" s="11">
        <f t="shared" si="197"/>
        <v>0</v>
      </c>
      <c r="AZ419" s="11">
        <f t="shared" si="197"/>
        <v>0</v>
      </c>
      <c r="BA419" s="11">
        <f t="shared" si="197"/>
        <v>0</v>
      </c>
      <c r="BB419" s="11">
        <f t="shared" si="197"/>
        <v>0</v>
      </c>
      <c r="BC419" s="11">
        <f t="shared" si="197"/>
        <v>0</v>
      </c>
      <c r="BD419" s="11">
        <f t="shared" si="197"/>
        <v>0</v>
      </c>
      <c r="BE419" s="11">
        <f t="shared" si="197"/>
        <v>0</v>
      </c>
      <c r="BF419" s="15" t="str">
        <f t="shared" si="206"/>
        <v>ČSN 42 5522</v>
      </c>
      <c r="BG419" s="42">
        <v>15.385999999999999</v>
      </c>
      <c r="BH419" s="17">
        <f t="shared" si="207"/>
        <v>140</v>
      </c>
      <c r="BI419" s="17">
        <f t="shared" si="208"/>
        <v>14</v>
      </c>
      <c r="BX419" s="18">
        <f t="shared" si="194"/>
        <v>1960</v>
      </c>
      <c r="BY419" s="42">
        <v>0.308</v>
      </c>
      <c r="BZ419" s="43">
        <f t="shared" si="209"/>
        <v>20.018198362147409</v>
      </c>
      <c r="CA419" s="18">
        <f t="shared" si="214"/>
        <v>3201333.333333333</v>
      </c>
      <c r="CB419" s="18">
        <f t="shared" si="215"/>
        <v>45733.333333333328</v>
      </c>
      <c r="CC419" s="18">
        <f t="shared" si="216"/>
        <v>68600</v>
      </c>
      <c r="CD419" s="25">
        <f t="shared" si="210"/>
        <v>1.5000000000000002</v>
      </c>
      <c r="CE419" s="26">
        <f t="shared" si="211"/>
        <v>40.414518843273804</v>
      </c>
      <c r="CF419" s="18">
        <f t="shared" si="212"/>
        <v>1960</v>
      </c>
      <c r="CG419" s="18">
        <f t="shared" si="217"/>
        <v>1960</v>
      </c>
      <c r="CH419" s="18">
        <f t="shared" si="218"/>
        <v>32013.333333333332</v>
      </c>
      <c r="CI419" s="18">
        <f t="shared" si="219"/>
        <v>4573.333333333333</v>
      </c>
      <c r="CJ419" s="18">
        <f t="shared" si="220"/>
        <v>6860</v>
      </c>
      <c r="CK419" s="25">
        <f t="shared" si="213"/>
        <v>1.5</v>
      </c>
      <c r="CL419" s="26">
        <f t="shared" si="221"/>
        <v>4.0414518843273806</v>
      </c>
      <c r="DJ419" s="20" t="s">
        <v>317</v>
      </c>
    </row>
    <row r="420" spans="1:114" x14ac:dyDescent="0.2">
      <c r="A420" s="15" t="s">
        <v>105</v>
      </c>
      <c r="B420" s="10" t="s">
        <v>520</v>
      </c>
      <c r="C420" s="11">
        <f t="shared" si="204"/>
        <v>17.584</v>
      </c>
      <c r="D420" s="11">
        <f t="shared" si="201"/>
        <v>140</v>
      </c>
      <c r="E420" s="11">
        <f t="shared" si="201"/>
        <v>16</v>
      </c>
      <c r="F420" s="11">
        <f t="shared" si="201"/>
        <v>0</v>
      </c>
      <c r="G420" s="11">
        <f t="shared" si="199"/>
        <v>0</v>
      </c>
      <c r="H420" s="11">
        <f t="shared" si="199"/>
        <v>0</v>
      </c>
      <c r="I420" s="11">
        <f t="shared" si="199"/>
        <v>0</v>
      </c>
      <c r="J420" s="11">
        <f t="shared" si="199"/>
        <v>0</v>
      </c>
      <c r="K420" s="11">
        <f t="shared" si="199"/>
        <v>0</v>
      </c>
      <c r="L420" s="11">
        <f t="shared" si="199"/>
        <v>0</v>
      </c>
      <c r="M420" s="11">
        <f t="shared" si="200"/>
        <v>0</v>
      </c>
      <c r="N420" s="11">
        <f t="shared" si="200"/>
        <v>0</v>
      </c>
      <c r="O420" s="11">
        <f t="shared" si="200"/>
        <v>0</v>
      </c>
      <c r="P420" s="11">
        <f t="shared" si="200"/>
        <v>0</v>
      </c>
      <c r="Q420" s="11">
        <f t="shared" si="200"/>
        <v>0</v>
      </c>
      <c r="R420" s="11">
        <f t="shared" si="200"/>
        <v>0</v>
      </c>
      <c r="S420" s="11">
        <f t="shared" si="200"/>
        <v>0</v>
      </c>
      <c r="T420" s="11">
        <f t="shared" si="200"/>
        <v>2240</v>
      </c>
      <c r="U420" s="40">
        <f t="shared" si="205"/>
        <v>0.312</v>
      </c>
      <c r="V420" s="11">
        <f t="shared" si="223"/>
        <v>17.743403093721565</v>
      </c>
      <c r="W420" s="11">
        <f t="shared" si="223"/>
        <v>3658666.6666666665</v>
      </c>
      <c r="X420" s="11">
        <f t="shared" si="223"/>
        <v>52266.666666666664</v>
      </c>
      <c r="Y420" s="11">
        <f t="shared" si="222"/>
        <v>78400</v>
      </c>
      <c r="Z420" s="11">
        <f t="shared" si="222"/>
        <v>1.5</v>
      </c>
      <c r="AA420" s="11">
        <f t="shared" si="222"/>
        <v>40.414518843273804</v>
      </c>
      <c r="AB420" s="11">
        <f t="shared" si="222"/>
        <v>2240</v>
      </c>
      <c r="AC420" s="11">
        <f t="shared" si="222"/>
        <v>2240</v>
      </c>
      <c r="AD420" s="11">
        <f t="shared" si="222"/>
        <v>47786.666666666664</v>
      </c>
      <c r="AE420" s="11">
        <f t="shared" si="222"/>
        <v>5973.333333333333</v>
      </c>
      <c r="AF420" s="11">
        <f t="shared" si="224"/>
        <v>8960</v>
      </c>
      <c r="AG420" s="11">
        <f t="shared" si="224"/>
        <v>1.5</v>
      </c>
      <c r="AH420" s="11">
        <f t="shared" si="224"/>
        <v>4.6188021535170058</v>
      </c>
      <c r="AI420" s="11">
        <f t="shared" si="224"/>
        <v>0</v>
      </c>
      <c r="AJ420" s="11">
        <f t="shared" si="224"/>
        <v>0</v>
      </c>
      <c r="AK420" s="11">
        <f t="shared" si="224"/>
        <v>0</v>
      </c>
      <c r="AL420" s="11">
        <f t="shared" si="224"/>
        <v>0</v>
      </c>
      <c r="AM420" s="11">
        <f t="shared" si="224"/>
        <v>0</v>
      </c>
      <c r="AN420" s="11">
        <f t="shared" si="224"/>
        <v>0</v>
      </c>
      <c r="AO420" s="11">
        <f t="shared" si="224"/>
        <v>0</v>
      </c>
      <c r="AP420" s="11">
        <f t="shared" si="224"/>
        <v>0</v>
      </c>
      <c r="AQ420" s="11">
        <f t="shared" si="224"/>
        <v>0</v>
      </c>
      <c r="AR420" s="11">
        <f t="shared" si="203"/>
        <v>0</v>
      </c>
      <c r="AS420" s="11">
        <f t="shared" si="203"/>
        <v>0</v>
      </c>
      <c r="AT420" s="11">
        <f t="shared" si="203"/>
        <v>0</v>
      </c>
      <c r="AU420" s="11">
        <f t="shared" si="203"/>
        <v>0</v>
      </c>
      <c r="AV420" s="11">
        <f t="shared" si="202"/>
        <v>0</v>
      </c>
      <c r="AW420" s="11">
        <f t="shared" si="202"/>
        <v>0</v>
      </c>
      <c r="AX420" s="11">
        <f t="shared" si="202"/>
        <v>0</v>
      </c>
      <c r="AY420" s="11">
        <f t="shared" si="197"/>
        <v>0</v>
      </c>
      <c r="AZ420" s="11">
        <f t="shared" si="197"/>
        <v>0</v>
      </c>
      <c r="BA420" s="11">
        <f t="shared" si="197"/>
        <v>0</v>
      </c>
      <c r="BB420" s="11">
        <f t="shared" si="197"/>
        <v>0</v>
      </c>
      <c r="BC420" s="11">
        <f t="shared" si="197"/>
        <v>0</v>
      </c>
      <c r="BD420" s="11">
        <f t="shared" si="197"/>
        <v>0</v>
      </c>
      <c r="BE420" s="11">
        <f t="shared" si="197"/>
        <v>0</v>
      </c>
      <c r="BF420" s="15" t="str">
        <f t="shared" si="206"/>
        <v>ČSN 42 5522</v>
      </c>
      <c r="BG420" s="42">
        <v>17.584</v>
      </c>
      <c r="BH420" s="17">
        <f t="shared" si="207"/>
        <v>140</v>
      </c>
      <c r="BI420" s="17">
        <f t="shared" si="208"/>
        <v>16</v>
      </c>
      <c r="BX420" s="18">
        <f t="shared" si="194"/>
        <v>2240</v>
      </c>
      <c r="BY420" s="42">
        <v>0.312</v>
      </c>
      <c r="BZ420" s="43">
        <f t="shared" si="209"/>
        <v>17.743403093721565</v>
      </c>
      <c r="CA420" s="18">
        <f t="shared" si="214"/>
        <v>3658666.6666666665</v>
      </c>
      <c r="CB420" s="18">
        <f t="shared" si="215"/>
        <v>52266.666666666664</v>
      </c>
      <c r="CC420" s="18">
        <f t="shared" si="216"/>
        <v>78400</v>
      </c>
      <c r="CD420" s="25">
        <f t="shared" si="210"/>
        <v>1.5</v>
      </c>
      <c r="CE420" s="26">
        <f t="shared" si="211"/>
        <v>40.414518843273804</v>
      </c>
      <c r="CF420" s="18">
        <f t="shared" si="212"/>
        <v>2240</v>
      </c>
      <c r="CG420" s="18">
        <f t="shared" si="217"/>
        <v>2240</v>
      </c>
      <c r="CH420" s="18">
        <f t="shared" si="218"/>
        <v>47786.666666666664</v>
      </c>
      <c r="CI420" s="18">
        <f t="shared" si="219"/>
        <v>5973.333333333333</v>
      </c>
      <c r="CJ420" s="18">
        <f t="shared" si="220"/>
        <v>8960</v>
      </c>
      <c r="CK420" s="25">
        <f t="shared" si="213"/>
        <v>1.5</v>
      </c>
      <c r="CL420" s="26">
        <f t="shared" si="221"/>
        <v>4.6188021535170058</v>
      </c>
      <c r="DJ420" s="20" t="s">
        <v>317</v>
      </c>
    </row>
    <row r="421" spans="1:114" x14ac:dyDescent="0.2">
      <c r="A421" s="15" t="s">
        <v>105</v>
      </c>
      <c r="B421" s="10" t="s">
        <v>521</v>
      </c>
      <c r="C421" s="11">
        <f t="shared" si="204"/>
        <v>21.98</v>
      </c>
      <c r="D421" s="11">
        <f t="shared" si="201"/>
        <v>140</v>
      </c>
      <c r="E421" s="11">
        <f t="shared" si="201"/>
        <v>20</v>
      </c>
      <c r="F421" s="11">
        <f t="shared" si="201"/>
        <v>0</v>
      </c>
      <c r="G421" s="11">
        <f t="shared" si="199"/>
        <v>0</v>
      </c>
      <c r="H421" s="11">
        <f t="shared" si="199"/>
        <v>0</v>
      </c>
      <c r="I421" s="11">
        <f t="shared" si="199"/>
        <v>0</v>
      </c>
      <c r="J421" s="11">
        <f t="shared" si="199"/>
        <v>0</v>
      </c>
      <c r="K421" s="11">
        <f t="shared" si="199"/>
        <v>0</v>
      </c>
      <c r="L421" s="11">
        <f t="shared" si="199"/>
        <v>0</v>
      </c>
      <c r="M421" s="11">
        <f t="shared" si="200"/>
        <v>0</v>
      </c>
      <c r="N421" s="11">
        <f t="shared" si="200"/>
        <v>0</v>
      </c>
      <c r="O421" s="11">
        <f t="shared" si="200"/>
        <v>0</v>
      </c>
      <c r="P421" s="11">
        <f t="shared" si="200"/>
        <v>0</v>
      </c>
      <c r="Q421" s="11">
        <f t="shared" si="200"/>
        <v>0</v>
      </c>
      <c r="R421" s="11">
        <f t="shared" si="200"/>
        <v>0</v>
      </c>
      <c r="S421" s="11">
        <f t="shared" si="200"/>
        <v>0</v>
      </c>
      <c r="T421" s="11">
        <f t="shared" si="200"/>
        <v>2800</v>
      </c>
      <c r="U421" s="40">
        <f t="shared" si="205"/>
        <v>0.32</v>
      </c>
      <c r="V421" s="11">
        <f t="shared" si="223"/>
        <v>14.558689717925388</v>
      </c>
      <c r="W421" s="11">
        <f t="shared" si="223"/>
        <v>4573333.333333333</v>
      </c>
      <c r="X421" s="11">
        <f t="shared" si="223"/>
        <v>65333.333333333328</v>
      </c>
      <c r="Y421" s="11">
        <f t="shared" si="222"/>
        <v>98000</v>
      </c>
      <c r="Z421" s="11">
        <f t="shared" si="222"/>
        <v>1.5000000000000002</v>
      </c>
      <c r="AA421" s="11">
        <f t="shared" si="222"/>
        <v>40.414518843273804</v>
      </c>
      <c r="AB421" s="11">
        <f t="shared" si="222"/>
        <v>2800</v>
      </c>
      <c r="AC421" s="11">
        <f t="shared" si="222"/>
        <v>2800</v>
      </c>
      <c r="AD421" s="11">
        <f t="shared" si="222"/>
        <v>93333.333333333328</v>
      </c>
      <c r="AE421" s="11">
        <f t="shared" si="222"/>
        <v>9333.3333333333321</v>
      </c>
      <c r="AF421" s="11">
        <f t="shared" si="224"/>
        <v>14000</v>
      </c>
      <c r="AG421" s="11">
        <f t="shared" si="224"/>
        <v>1.5000000000000002</v>
      </c>
      <c r="AH421" s="11">
        <f t="shared" si="224"/>
        <v>5.7735026918962573</v>
      </c>
      <c r="AI421" s="11">
        <f t="shared" si="224"/>
        <v>0</v>
      </c>
      <c r="AJ421" s="11">
        <f t="shared" si="224"/>
        <v>0</v>
      </c>
      <c r="AK421" s="11">
        <f t="shared" si="224"/>
        <v>0</v>
      </c>
      <c r="AL421" s="11">
        <f t="shared" si="224"/>
        <v>0</v>
      </c>
      <c r="AM421" s="11">
        <f t="shared" si="224"/>
        <v>0</v>
      </c>
      <c r="AN421" s="11">
        <f t="shared" si="224"/>
        <v>0</v>
      </c>
      <c r="AO421" s="11">
        <f t="shared" si="224"/>
        <v>0</v>
      </c>
      <c r="AP421" s="11">
        <f t="shared" si="224"/>
        <v>0</v>
      </c>
      <c r="AQ421" s="11">
        <f t="shared" si="224"/>
        <v>0</v>
      </c>
      <c r="AR421" s="11">
        <f t="shared" si="203"/>
        <v>0</v>
      </c>
      <c r="AS421" s="11">
        <f t="shared" si="203"/>
        <v>0</v>
      </c>
      <c r="AT421" s="11">
        <f t="shared" si="203"/>
        <v>0</v>
      </c>
      <c r="AU421" s="11">
        <f t="shared" si="203"/>
        <v>0</v>
      </c>
      <c r="AV421" s="11">
        <f t="shared" si="202"/>
        <v>0</v>
      </c>
      <c r="AW421" s="11">
        <f t="shared" si="202"/>
        <v>0</v>
      </c>
      <c r="AX421" s="11">
        <f t="shared" si="202"/>
        <v>0</v>
      </c>
      <c r="AY421" s="11">
        <f t="shared" si="197"/>
        <v>0</v>
      </c>
      <c r="AZ421" s="11">
        <f t="shared" si="197"/>
        <v>0</v>
      </c>
      <c r="BA421" s="11">
        <f t="shared" si="197"/>
        <v>0</v>
      </c>
      <c r="BB421" s="11">
        <f t="shared" si="197"/>
        <v>0</v>
      </c>
      <c r="BC421" s="11">
        <f t="shared" si="197"/>
        <v>0</v>
      </c>
      <c r="BD421" s="11">
        <f t="shared" si="197"/>
        <v>0</v>
      </c>
      <c r="BE421" s="11">
        <f t="shared" si="197"/>
        <v>0</v>
      </c>
      <c r="BF421" s="15" t="str">
        <f t="shared" si="206"/>
        <v>ČSN 42 5522</v>
      </c>
      <c r="BG421" s="42">
        <v>21.98</v>
      </c>
      <c r="BH421" s="17">
        <f t="shared" si="207"/>
        <v>140</v>
      </c>
      <c r="BI421" s="17">
        <f t="shared" si="208"/>
        <v>20</v>
      </c>
      <c r="BX421" s="18">
        <f t="shared" si="194"/>
        <v>2800</v>
      </c>
      <c r="BY421" s="42">
        <v>0.32</v>
      </c>
      <c r="BZ421" s="43">
        <f t="shared" si="209"/>
        <v>14.558689717925388</v>
      </c>
      <c r="CA421" s="18">
        <f t="shared" si="214"/>
        <v>4573333.333333333</v>
      </c>
      <c r="CB421" s="18">
        <f t="shared" si="215"/>
        <v>65333.333333333328</v>
      </c>
      <c r="CC421" s="18">
        <f t="shared" si="216"/>
        <v>98000</v>
      </c>
      <c r="CD421" s="25">
        <f t="shared" si="210"/>
        <v>1.5000000000000002</v>
      </c>
      <c r="CE421" s="26">
        <f t="shared" si="211"/>
        <v>40.414518843273804</v>
      </c>
      <c r="CF421" s="18">
        <f t="shared" si="212"/>
        <v>2800</v>
      </c>
      <c r="CG421" s="18">
        <f t="shared" si="217"/>
        <v>2800</v>
      </c>
      <c r="CH421" s="18">
        <f t="shared" si="218"/>
        <v>93333.333333333328</v>
      </c>
      <c r="CI421" s="18">
        <f t="shared" si="219"/>
        <v>9333.3333333333321</v>
      </c>
      <c r="CJ421" s="18">
        <f t="shared" si="220"/>
        <v>14000</v>
      </c>
      <c r="CK421" s="25">
        <f t="shared" si="213"/>
        <v>1.5000000000000002</v>
      </c>
      <c r="CL421" s="26">
        <f t="shared" si="221"/>
        <v>5.7735026918962573</v>
      </c>
      <c r="DJ421" s="20" t="s">
        <v>317</v>
      </c>
    </row>
    <row r="422" spans="1:114" x14ac:dyDescent="0.2">
      <c r="A422" s="15" t="s">
        <v>105</v>
      </c>
      <c r="B422" s="10" t="s">
        <v>522</v>
      </c>
      <c r="C422" s="11">
        <f t="shared" si="204"/>
        <v>27.475000000000001</v>
      </c>
      <c r="D422" s="11">
        <f t="shared" si="201"/>
        <v>140</v>
      </c>
      <c r="E422" s="11">
        <f t="shared" si="201"/>
        <v>25</v>
      </c>
      <c r="F422" s="11">
        <f t="shared" si="201"/>
        <v>0</v>
      </c>
      <c r="G422" s="11">
        <f t="shared" si="199"/>
        <v>0</v>
      </c>
      <c r="H422" s="11">
        <f t="shared" si="199"/>
        <v>0</v>
      </c>
      <c r="I422" s="11">
        <f t="shared" si="199"/>
        <v>0</v>
      </c>
      <c r="J422" s="11">
        <f t="shared" si="199"/>
        <v>0</v>
      </c>
      <c r="K422" s="11">
        <f t="shared" si="199"/>
        <v>0</v>
      </c>
      <c r="L422" s="11">
        <f t="shared" si="199"/>
        <v>0</v>
      </c>
      <c r="M422" s="11">
        <f t="shared" si="200"/>
        <v>0</v>
      </c>
      <c r="N422" s="11">
        <f t="shared" si="200"/>
        <v>0</v>
      </c>
      <c r="O422" s="11">
        <f t="shared" si="200"/>
        <v>0</v>
      </c>
      <c r="P422" s="11">
        <f t="shared" si="200"/>
        <v>0</v>
      </c>
      <c r="Q422" s="11">
        <f t="shared" si="200"/>
        <v>0</v>
      </c>
      <c r="R422" s="11">
        <f t="shared" si="200"/>
        <v>0</v>
      </c>
      <c r="S422" s="11">
        <f t="shared" si="200"/>
        <v>0</v>
      </c>
      <c r="T422" s="11">
        <f t="shared" si="200"/>
        <v>3500</v>
      </c>
      <c r="U422" s="40">
        <f t="shared" si="205"/>
        <v>0.33</v>
      </c>
      <c r="V422" s="11">
        <f t="shared" si="223"/>
        <v>12.010919017288446</v>
      </c>
      <c r="W422" s="11">
        <f t="shared" si="223"/>
        <v>5716666.666666666</v>
      </c>
      <c r="X422" s="11">
        <f t="shared" si="223"/>
        <v>81666.666666666657</v>
      </c>
      <c r="Y422" s="11">
        <f t="shared" si="222"/>
        <v>122500</v>
      </c>
      <c r="Z422" s="11">
        <f t="shared" si="222"/>
        <v>1.5000000000000002</v>
      </c>
      <c r="AA422" s="11">
        <f t="shared" si="222"/>
        <v>40.414518843273804</v>
      </c>
      <c r="AB422" s="11">
        <f t="shared" si="222"/>
        <v>3500</v>
      </c>
      <c r="AC422" s="11">
        <f t="shared" si="222"/>
        <v>3500</v>
      </c>
      <c r="AD422" s="11">
        <f t="shared" si="222"/>
        <v>182291.66666666666</v>
      </c>
      <c r="AE422" s="11">
        <f t="shared" si="222"/>
        <v>14583.333333333332</v>
      </c>
      <c r="AF422" s="11">
        <f t="shared" si="224"/>
        <v>21875</v>
      </c>
      <c r="AG422" s="11">
        <f t="shared" si="224"/>
        <v>1.5000000000000002</v>
      </c>
      <c r="AH422" s="11">
        <f t="shared" si="224"/>
        <v>7.2168783648703219</v>
      </c>
      <c r="AI422" s="11">
        <f t="shared" si="224"/>
        <v>0</v>
      </c>
      <c r="AJ422" s="11">
        <f t="shared" si="224"/>
        <v>0</v>
      </c>
      <c r="AK422" s="11">
        <f t="shared" si="224"/>
        <v>0</v>
      </c>
      <c r="AL422" s="11">
        <f t="shared" si="224"/>
        <v>0</v>
      </c>
      <c r="AM422" s="11">
        <f t="shared" si="224"/>
        <v>0</v>
      </c>
      <c r="AN422" s="11">
        <f t="shared" si="224"/>
        <v>0</v>
      </c>
      <c r="AO422" s="11">
        <f t="shared" si="224"/>
        <v>0</v>
      </c>
      <c r="AP422" s="11">
        <f t="shared" si="224"/>
        <v>0</v>
      </c>
      <c r="AQ422" s="11">
        <f t="shared" si="224"/>
        <v>0</v>
      </c>
      <c r="AR422" s="11">
        <f t="shared" si="203"/>
        <v>0</v>
      </c>
      <c r="AS422" s="11">
        <f t="shared" si="203"/>
        <v>0</v>
      </c>
      <c r="AT422" s="11">
        <f t="shared" si="203"/>
        <v>0</v>
      </c>
      <c r="AU422" s="11">
        <f t="shared" si="203"/>
        <v>0</v>
      </c>
      <c r="AV422" s="11">
        <f t="shared" si="202"/>
        <v>0</v>
      </c>
      <c r="AW422" s="11">
        <f t="shared" si="202"/>
        <v>0</v>
      </c>
      <c r="AX422" s="11">
        <f t="shared" si="202"/>
        <v>0</v>
      </c>
      <c r="AY422" s="11">
        <f t="shared" si="197"/>
        <v>0</v>
      </c>
      <c r="AZ422" s="11">
        <f t="shared" si="197"/>
        <v>0</v>
      </c>
      <c r="BA422" s="11">
        <f t="shared" si="197"/>
        <v>0</v>
      </c>
      <c r="BB422" s="11">
        <f t="shared" si="197"/>
        <v>0</v>
      </c>
      <c r="BC422" s="11">
        <f t="shared" si="197"/>
        <v>0</v>
      </c>
      <c r="BD422" s="11">
        <f t="shared" si="197"/>
        <v>0</v>
      </c>
      <c r="BE422" s="11">
        <f t="shared" si="197"/>
        <v>0</v>
      </c>
      <c r="BF422" s="15" t="str">
        <f t="shared" si="206"/>
        <v>ČSN 42 5522</v>
      </c>
      <c r="BG422" s="42">
        <v>27.475000000000001</v>
      </c>
      <c r="BH422" s="17">
        <f t="shared" si="207"/>
        <v>140</v>
      </c>
      <c r="BI422" s="17">
        <f t="shared" si="208"/>
        <v>25</v>
      </c>
      <c r="BX422" s="18">
        <f t="shared" si="194"/>
        <v>3500</v>
      </c>
      <c r="BY422" s="42">
        <v>0.33</v>
      </c>
      <c r="BZ422" s="43">
        <f t="shared" si="209"/>
        <v>12.010919017288446</v>
      </c>
      <c r="CA422" s="18">
        <f t="shared" si="214"/>
        <v>5716666.666666666</v>
      </c>
      <c r="CB422" s="18">
        <f t="shared" si="215"/>
        <v>81666.666666666657</v>
      </c>
      <c r="CC422" s="18">
        <f t="shared" si="216"/>
        <v>122500</v>
      </c>
      <c r="CD422" s="25">
        <f t="shared" si="210"/>
        <v>1.5000000000000002</v>
      </c>
      <c r="CE422" s="26">
        <f t="shared" si="211"/>
        <v>40.414518843273804</v>
      </c>
      <c r="CF422" s="18">
        <f t="shared" si="212"/>
        <v>3500</v>
      </c>
      <c r="CG422" s="18">
        <f t="shared" si="217"/>
        <v>3500</v>
      </c>
      <c r="CH422" s="18">
        <f t="shared" si="218"/>
        <v>182291.66666666666</v>
      </c>
      <c r="CI422" s="18">
        <f t="shared" si="219"/>
        <v>14583.333333333332</v>
      </c>
      <c r="CJ422" s="18">
        <f t="shared" si="220"/>
        <v>21875</v>
      </c>
      <c r="CK422" s="25">
        <f t="shared" si="213"/>
        <v>1.5000000000000002</v>
      </c>
      <c r="CL422" s="26">
        <f t="shared" si="221"/>
        <v>7.2168783648703219</v>
      </c>
      <c r="DJ422" s="20" t="s">
        <v>317</v>
      </c>
    </row>
    <row r="423" spans="1:114" x14ac:dyDescent="0.2">
      <c r="A423" s="15" t="s">
        <v>105</v>
      </c>
      <c r="B423" s="10" t="s">
        <v>523</v>
      </c>
      <c r="C423" s="11">
        <f t="shared" si="204"/>
        <v>32.97</v>
      </c>
      <c r="D423" s="11">
        <f t="shared" si="201"/>
        <v>140</v>
      </c>
      <c r="E423" s="11">
        <f t="shared" si="201"/>
        <v>30</v>
      </c>
      <c r="F423" s="11">
        <f t="shared" si="201"/>
        <v>0</v>
      </c>
      <c r="G423" s="11">
        <f t="shared" si="199"/>
        <v>0</v>
      </c>
      <c r="H423" s="11">
        <f t="shared" si="199"/>
        <v>0</v>
      </c>
      <c r="I423" s="11">
        <f t="shared" si="199"/>
        <v>0</v>
      </c>
      <c r="J423" s="11">
        <f t="shared" si="199"/>
        <v>0</v>
      </c>
      <c r="K423" s="11">
        <f t="shared" si="199"/>
        <v>0</v>
      </c>
      <c r="L423" s="11">
        <f t="shared" si="199"/>
        <v>0</v>
      </c>
      <c r="M423" s="11">
        <f t="shared" si="200"/>
        <v>0</v>
      </c>
      <c r="N423" s="11">
        <f t="shared" si="200"/>
        <v>0</v>
      </c>
      <c r="O423" s="11">
        <f t="shared" si="200"/>
        <v>0</v>
      </c>
      <c r="P423" s="11">
        <f t="shared" si="200"/>
        <v>0</v>
      </c>
      <c r="Q423" s="11">
        <f t="shared" si="200"/>
        <v>0</v>
      </c>
      <c r="R423" s="11">
        <f t="shared" si="200"/>
        <v>0</v>
      </c>
      <c r="S423" s="11">
        <f t="shared" si="200"/>
        <v>0</v>
      </c>
      <c r="T423" s="11">
        <f t="shared" si="200"/>
        <v>4200</v>
      </c>
      <c r="U423" s="40">
        <f t="shared" si="205"/>
        <v>0.34</v>
      </c>
      <c r="V423" s="11">
        <f t="shared" si="223"/>
        <v>10.312405216863816</v>
      </c>
      <c r="W423" s="11">
        <f t="shared" si="223"/>
        <v>6860000</v>
      </c>
      <c r="X423" s="11">
        <f t="shared" si="223"/>
        <v>98000</v>
      </c>
      <c r="Y423" s="11">
        <f t="shared" si="222"/>
        <v>147000</v>
      </c>
      <c r="Z423" s="11">
        <f t="shared" si="222"/>
        <v>1.5</v>
      </c>
      <c r="AA423" s="11">
        <f t="shared" si="222"/>
        <v>40.414518843273804</v>
      </c>
      <c r="AB423" s="11">
        <f t="shared" si="222"/>
        <v>4200</v>
      </c>
      <c r="AC423" s="11">
        <f t="shared" si="222"/>
        <v>4200</v>
      </c>
      <c r="AD423" s="11">
        <f t="shared" si="222"/>
        <v>315000</v>
      </c>
      <c r="AE423" s="11">
        <f t="shared" si="222"/>
        <v>21000</v>
      </c>
      <c r="AF423" s="11">
        <f t="shared" si="224"/>
        <v>31500</v>
      </c>
      <c r="AG423" s="11">
        <f t="shared" si="224"/>
        <v>1.5</v>
      </c>
      <c r="AH423" s="11">
        <f t="shared" si="224"/>
        <v>8.6602540378443873</v>
      </c>
      <c r="AI423" s="11">
        <f t="shared" si="224"/>
        <v>0</v>
      </c>
      <c r="AJ423" s="11">
        <f t="shared" si="224"/>
        <v>0</v>
      </c>
      <c r="AK423" s="11">
        <f t="shared" si="224"/>
        <v>0</v>
      </c>
      <c r="AL423" s="11">
        <f t="shared" si="224"/>
        <v>0</v>
      </c>
      <c r="AM423" s="11">
        <f t="shared" si="224"/>
        <v>0</v>
      </c>
      <c r="AN423" s="11">
        <f t="shared" si="224"/>
        <v>0</v>
      </c>
      <c r="AO423" s="11">
        <f t="shared" si="224"/>
        <v>0</v>
      </c>
      <c r="AP423" s="11">
        <f t="shared" si="224"/>
        <v>0</v>
      </c>
      <c r="AQ423" s="11">
        <f t="shared" si="224"/>
        <v>0</v>
      </c>
      <c r="AR423" s="11">
        <f t="shared" si="203"/>
        <v>0</v>
      </c>
      <c r="AS423" s="11">
        <f t="shared" si="203"/>
        <v>0</v>
      </c>
      <c r="AT423" s="11">
        <f t="shared" si="203"/>
        <v>0</v>
      </c>
      <c r="AU423" s="11">
        <f t="shared" si="203"/>
        <v>0</v>
      </c>
      <c r="AV423" s="11">
        <f t="shared" si="202"/>
        <v>0</v>
      </c>
      <c r="AW423" s="11">
        <f t="shared" si="202"/>
        <v>0</v>
      </c>
      <c r="AX423" s="11">
        <f t="shared" si="202"/>
        <v>0</v>
      </c>
      <c r="AY423" s="11">
        <f t="shared" si="197"/>
        <v>0</v>
      </c>
      <c r="AZ423" s="11">
        <f t="shared" ref="AZ423:BE465" si="225">IF($A423="x",DD423,"")</f>
        <v>0</v>
      </c>
      <c r="BA423" s="11">
        <f t="shared" si="225"/>
        <v>0</v>
      </c>
      <c r="BB423" s="11">
        <f t="shared" si="225"/>
        <v>0</v>
      </c>
      <c r="BC423" s="11">
        <f t="shared" si="225"/>
        <v>0</v>
      </c>
      <c r="BD423" s="11">
        <f t="shared" si="225"/>
        <v>0</v>
      </c>
      <c r="BE423" s="11">
        <f t="shared" si="225"/>
        <v>0</v>
      </c>
      <c r="BF423" s="15" t="str">
        <f t="shared" si="206"/>
        <v>ČSN 42 5522</v>
      </c>
      <c r="BG423" s="42">
        <v>32.97</v>
      </c>
      <c r="BH423" s="17">
        <f t="shared" si="207"/>
        <v>140</v>
      </c>
      <c r="BI423" s="17">
        <f t="shared" si="208"/>
        <v>30</v>
      </c>
      <c r="BX423" s="18">
        <f t="shared" si="194"/>
        <v>4200</v>
      </c>
      <c r="BY423" s="42">
        <v>0.34</v>
      </c>
      <c r="BZ423" s="43">
        <f t="shared" si="209"/>
        <v>10.312405216863816</v>
      </c>
      <c r="CA423" s="18">
        <f t="shared" si="214"/>
        <v>6860000</v>
      </c>
      <c r="CB423" s="18">
        <f t="shared" si="215"/>
        <v>98000</v>
      </c>
      <c r="CC423" s="18">
        <f t="shared" si="216"/>
        <v>147000</v>
      </c>
      <c r="CD423" s="25">
        <f t="shared" si="210"/>
        <v>1.5</v>
      </c>
      <c r="CE423" s="26">
        <f t="shared" si="211"/>
        <v>40.414518843273804</v>
      </c>
      <c r="CF423" s="18">
        <f t="shared" si="212"/>
        <v>4200</v>
      </c>
      <c r="CG423" s="18">
        <f t="shared" si="217"/>
        <v>4200</v>
      </c>
      <c r="CH423" s="18">
        <f t="shared" si="218"/>
        <v>315000</v>
      </c>
      <c r="CI423" s="18">
        <f t="shared" si="219"/>
        <v>21000</v>
      </c>
      <c r="CJ423" s="18">
        <f t="shared" si="220"/>
        <v>31500</v>
      </c>
      <c r="CK423" s="25">
        <f t="shared" si="213"/>
        <v>1.5</v>
      </c>
      <c r="CL423" s="26">
        <f t="shared" si="221"/>
        <v>8.6602540378443873</v>
      </c>
      <c r="DJ423" s="20" t="s">
        <v>317</v>
      </c>
    </row>
    <row r="424" spans="1:114" x14ac:dyDescent="0.2">
      <c r="A424" s="15" t="s">
        <v>105</v>
      </c>
      <c r="B424" s="10" t="s">
        <v>524</v>
      </c>
      <c r="C424" s="11">
        <f t="shared" si="204"/>
        <v>43.96</v>
      </c>
      <c r="D424" s="11">
        <f t="shared" si="201"/>
        <v>140</v>
      </c>
      <c r="E424" s="11">
        <f t="shared" si="201"/>
        <v>40</v>
      </c>
      <c r="F424" s="11">
        <f t="shared" si="201"/>
        <v>0</v>
      </c>
      <c r="G424" s="11">
        <f t="shared" si="199"/>
        <v>0</v>
      </c>
      <c r="H424" s="11">
        <f t="shared" si="199"/>
        <v>0</v>
      </c>
      <c r="I424" s="11">
        <f t="shared" si="199"/>
        <v>0</v>
      </c>
      <c r="J424" s="11">
        <f t="shared" si="199"/>
        <v>0</v>
      </c>
      <c r="K424" s="11">
        <f t="shared" si="199"/>
        <v>0</v>
      </c>
      <c r="L424" s="11">
        <f t="shared" si="199"/>
        <v>0</v>
      </c>
      <c r="M424" s="11">
        <f t="shared" si="200"/>
        <v>0</v>
      </c>
      <c r="N424" s="11">
        <f t="shared" si="200"/>
        <v>0</v>
      </c>
      <c r="O424" s="11">
        <f t="shared" si="200"/>
        <v>0</v>
      </c>
      <c r="P424" s="11">
        <f t="shared" si="200"/>
        <v>0</v>
      </c>
      <c r="Q424" s="11">
        <f t="shared" si="200"/>
        <v>0</v>
      </c>
      <c r="R424" s="11">
        <f t="shared" si="200"/>
        <v>0</v>
      </c>
      <c r="S424" s="11">
        <f t="shared" si="200"/>
        <v>0</v>
      </c>
      <c r="T424" s="11">
        <f t="shared" si="200"/>
        <v>5600</v>
      </c>
      <c r="U424" s="40">
        <f t="shared" si="205"/>
        <v>0.36</v>
      </c>
      <c r="V424" s="11">
        <f t="shared" si="223"/>
        <v>8.1892629663330307</v>
      </c>
      <c r="W424" s="11">
        <f t="shared" si="223"/>
        <v>9146666.666666666</v>
      </c>
      <c r="X424" s="11">
        <f t="shared" si="223"/>
        <v>130666.66666666666</v>
      </c>
      <c r="Y424" s="11">
        <f t="shared" si="222"/>
        <v>196000</v>
      </c>
      <c r="Z424" s="11">
        <f t="shared" si="222"/>
        <v>1.5000000000000002</v>
      </c>
      <c r="AA424" s="11">
        <f t="shared" si="222"/>
        <v>40.414518843273804</v>
      </c>
      <c r="AB424" s="11">
        <f t="shared" si="222"/>
        <v>5600</v>
      </c>
      <c r="AC424" s="11">
        <f t="shared" si="222"/>
        <v>5600</v>
      </c>
      <c r="AD424" s="11">
        <f t="shared" si="222"/>
        <v>746666.66666666663</v>
      </c>
      <c r="AE424" s="11">
        <f t="shared" si="222"/>
        <v>37333.333333333328</v>
      </c>
      <c r="AF424" s="11">
        <f t="shared" si="224"/>
        <v>56000</v>
      </c>
      <c r="AG424" s="11">
        <f t="shared" si="224"/>
        <v>1.5000000000000002</v>
      </c>
      <c r="AH424" s="11">
        <f t="shared" si="224"/>
        <v>11.547005383792515</v>
      </c>
      <c r="AI424" s="11">
        <f t="shared" si="224"/>
        <v>0</v>
      </c>
      <c r="AJ424" s="11">
        <f t="shared" si="224"/>
        <v>0</v>
      </c>
      <c r="AK424" s="11">
        <f t="shared" si="224"/>
        <v>0</v>
      </c>
      <c r="AL424" s="11">
        <f t="shared" si="224"/>
        <v>0</v>
      </c>
      <c r="AM424" s="11">
        <f t="shared" si="224"/>
        <v>0</v>
      </c>
      <c r="AN424" s="11">
        <f t="shared" si="224"/>
        <v>0</v>
      </c>
      <c r="AO424" s="11">
        <f t="shared" si="224"/>
        <v>0</v>
      </c>
      <c r="AP424" s="11">
        <f t="shared" si="224"/>
        <v>0</v>
      </c>
      <c r="AQ424" s="11">
        <f t="shared" si="224"/>
        <v>0</v>
      </c>
      <c r="AR424" s="11">
        <f t="shared" si="203"/>
        <v>0</v>
      </c>
      <c r="AS424" s="11">
        <f t="shared" si="203"/>
        <v>0</v>
      </c>
      <c r="AT424" s="11">
        <f t="shared" si="203"/>
        <v>0</v>
      </c>
      <c r="AU424" s="11">
        <f t="shared" si="203"/>
        <v>0</v>
      </c>
      <c r="AV424" s="11">
        <f t="shared" si="202"/>
        <v>0</v>
      </c>
      <c r="AW424" s="11">
        <f t="shared" si="202"/>
        <v>0</v>
      </c>
      <c r="AX424" s="11">
        <f t="shared" si="202"/>
        <v>0</v>
      </c>
      <c r="AY424" s="11">
        <f t="shared" si="202"/>
        <v>0</v>
      </c>
      <c r="AZ424" s="11">
        <f t="shared" si="225"/>
        <v>0</v>
      </c>
      <c r="BA424" s="11">
        <f t="shared" si="225"/>
        <v>0</v>
      </c>
      <c r="BB424" s="11">
        <f t="shared" si="225"/>
        <v>0</v>
      </c>
      <c r="BC424" s="11">
        <f t="shared" si="225"/>
        <v>0</v>
      </c>
      <c r="BD424" s="11">
        <f t="shared" si="225"/>
        <v>0</v>
      </c>
      <c r="BE424" s="11">
        <f t="shared" si="225"/>
        <v>0</v>
      </c>
      <c r="BF424" s="15" t="str">
        <f t="shared" si="206"/>
        <v>ČSN 42 5522</v>
      </c>
      <c r="BG424" s="42">
        <v>43.96</v>
      </c>
      <c r="BH424" s="17">
        <f t="shared" si="207"/>
        <v>140</v>
      </c>
      <c r="BI424" s="17">
        <f t="shared" si="208"/>
        <v>40</v>
      </c>
      <c r="BX424" s="18">
        <f t="shared" si="194"/>
        <v>5600</v>
      </c>
      <c r="BY424" s="42">
        <v>0.36</v>
      </c>
      <c r="BZ424" s="43">
        <f t="shared" si="209"/>
        <v>8.1892629663330307</v>
      </c>
      <c r="CA424" s="18">
        <f t="shared" si="214"/>
        <v>9146666.666666666</v>
      </c>
      <c r="CB424" s="18">
        <f t="shared" si="215"/>
        <v>130666.66666666666</v>
      </c>
      <c r="CC424" s="18">
        <f t="shared" si="216"/>
        <v>196000</v>
      </c>
      <c r="CD424" s="25">
        <f t="shared" si="210"/>
        <v>1.5000000000000002</v>
      </c>
      <c r="CE424" s="26">
        <f t="shared" si="211"/>
        <v>40.414518843273804</v>
      </c>
      <c r="CF424" s="18">
        <f t="shared" si="212"/>
        <v>5600</v>
      </c>
      <c r="CG424" s="18">
        <f t="shared" si="217"/>
        <v>5600</v>
      </c>
      <c r="CH424" s="18">
        <f t="shared" si="218"/>
        <v>746666.66666666663</v>
      </c>
      <c r="CI424" s="18">
        <f t="shared" si="219"/>
        <v>37333.333333333328</v>
      </c>
      <c r="CJ424" s="18">
        <f t="shared" si="220"/>
        <v>56000</v>
      </c>
      <c r="CK424" s="25">
        <f t="shared" si="213"/>
        <v>1.5000000000000002</v>
      </c>
      <c r="CL424" s="26">
        <f t="shared" si="221"/>
        <v>11.547005383792515</v>
      </c>
      <c r="DJ424" s="20" t="s">
        <v>317</v>
      </c>
    </row>
    <row r="425" spans="1:114" x14ac:dyDescent="0.2">
      <c r="A425" s="15" t="s">
        <v>105</v>
      </c>
      <c r="B425" s="10" t="s">
        <v>525</v>
      </c>
      <c r="C425" s="11">
        <f t="shared" si="204"/>
        <v>54.95</v>
      </c>
      <c r="D425" s="11">
        <f t="shared" si="201"/>
        <v>140</v>
      </c>
      <c r="E425" s="11">
        <f t="shared" si="201"/>
        <v>50</v>
      </c>
      <c r="F425" s="11">
        <f t="shared" si="201"/>
        <v>0</v>
      </c>
      <c r="G425" s="11">
        <f t="shared" si="199"/>
        <v>0</v>
      </c>
      <c r="H425" s="11">
        <f t="shared" si="199"/>
        <v>0</v>
      </c>
      <c r="I425" s="11">
        <f t="shared" si="199"/>
        <v>0</v>
      </c>
      <c r="J425" s="11">
        <f t="shared" si="199"/>
        <v>0</v>
      </c>
      <c r="K425" s="11">
        <f t="shared" si="199"/>
        <v>0</v>
      </c>
      <c r="L425" s="11">
        <f t="shared" si="199"/>
        <v>0</v>
      </c>
      <c r="M425" s="11">
        <f t="shared" si="200"/>
        <v>0</v>
      </c>
      <c r="N425" s="11">
        <f t="shared" si="200"/>
        <v>0</v>
      </c>
      <c r="O425" s="11">
        <f t="shared" si="200"/>
        <v>0</v>
      </c>
      <c r="P425" s="11">
        <f t="shared" si="200"/>
        <v>0</v>
      </c>
      <c r="Q425" s="11">
        <f t="shared" si="200"/>
        <v>0</v>
      </c>
      <c r="R425" s="11">
        <f t="shared" si="200"/>
        <v>0</v>
      </c>
      <c r="S425" s="11">
        <f t="shared" si="200"/>
        <v>0</v>
      </c>
      <c r="T425" s="11">
        <f t="shared" si="200"/>
        <v>7000</v>
      </c>
      <c r="U425" s="40">
        <f t="shared" si="205"/>
        <v>0.38</v>
      </c>
      <c r="V425" s="11">
        <f t="shared" si="223"/>
        <v>6.9153776160145588</v>
      </c>
      <c r="W425" s="11">
        <f t="shared" si="223"/>
        <v>11433333.333333332</v>
      </c>
      <c r="X425" s="11">
        <f t="shared" si="223"/>
        <v>163333.33333333331</v>
      </c>
      <c r="Y425" s="11">
        <f t="shared" si="222"/>
        <v>245000</v>
      </c>
      <c r="Z425" s="11">
        <f t="shared" si="222"/>
        <v>1.5000000000000002</v>
      </c>
      <c r="AA425" s="11">
        <f t="shared" si="222"/>
        <v>40.414518843273804</v>
      </c>
      <c r="AB425" s="11">
        <f t="shared" si="222"/>
        <v>7000</v>
      </c>
      <c r="AC425" s="11">
        <f t="shared" si="222"/>
        <v>7000</v>
      </c>
      <c r="AD425" s="11">
        <f t="shared" si="222"/>
        <v>1458333.3333333333</v>
      </c>
      <c r="AE425" s="11">
        <f t="shared" si="222"/>
        <v>58333.333333333328</v>
      </c>
      <c r="AF425" s="11">
        <f t="shared" si="224"/>
        <v>87500</v>
      </c>
      <c r="AG425" s="11">
        <f t="shared" si="224"/>
        <v>1.5000000000000002</v>
      </c>
      <c r="AH425" s="11">
        <f t="shared" si="224"/>
        <v>14.433756729740644</v>
      </c>
      <c r="AI425" s="11">
        <f t="shared" si="224"/>
        <v>0</v>
      </c>
      <c r="AJ425" s="11">
        <f t="shared" si="224"/>
        <v>0</v>
      </c>
      <c r="AK425" s="11">
        <f t="shared" si="224"/>
        <v>0</v>
      </c>
      <c r="AL425" s="11">
        <f t="shared" si="224"/>
        <v>0</v>
      </c>
      <c r="AM425" s="11">
        <f t="shared" si="224"/>
        <v>0</v>
      </c>
      <c r="AN425" s="11">
        <f t="shared" si="224"/>
        <v>0</v>
      </c>
      <c r="AO425" s="11">
        <f t="shared" si="224"/>
        <v>0</v>
      </c>
      <c r="AP425" s="11">
        <f t="shared" si="224"/>
        <v>0</v>
      </c>
      <c r="AQ425" s="11">
        <f t="shared" si="224"/>
        <v>0</v>
      </c>
      <c r="AR425" s="11">
        <f t="shared" si="203"/>
        <v>0</v>
      </c>
      <c r="AS425" s="11">
        <f t="shared" si="203"/>
        <v>0</v>
      </c>
      <c r="AT425" s="11">
        <f t="shared" si="203"/>
        <v>0</v>
      </c>
      <c r="AU425" s="11">
        <f t="shared" si="203"/>
        <v>0</v>
      </c>
      <c r="AV425" s="11">
        <f t="shared" si="202"/>
        <v>0</v>
      </c>
      <c r="AW425" s="11">
        <f t="shared" si="202"/>
        <v>0</v>
      </c>
      <c r="AX425" s="11">
        <f t="shared" si="202"/>
        <v>0</v>
      </c>
      <c r="AY425" s="11">
        <f t="shared" si="202"/>
        <v>0</v>
      </c>
      <c r="AZ425" s="11">
        <f t="shared" si="225"/>
        <v>0</v>
      </c>
      <c r="BA425" s="11">
        <f t="shared" si="225"/>
        <v>0</v>
      </c>
      <c r="BB425" s="11">
        <f t="shared" si="225"/>
        <v>0</v>
      </c>
      <c r="BC425" s="11">
        <f t="shared" si="225"/>
        <v>0</v>
      </c>
      <c r="BD425" s="11">
        <f t="shared" si="225"/>
        <v>0</v>
      </c>
      <c r="BE425" s="11">
        <f t="shared" si="225"/>
        <v>0</v>
      </c>
      <c r="BF425" s="15" t="str">
        <f t="shared" si="206"/>
        <v>ČSN 42 5522</v>
      </c>
      <c r="BG425" s="42">
        <v>54.95</v>
      </c>
      <c r="BH425" s="17">
        <f t="shared" si="207"/>
        <v>140</v>
      </c>
      <c r="BI425" s="17">
        <f t="shared" si="208"/>
        <v>50</v>
      </c>
      <c r="BX425" s="18">
        <f t="shared" si="194"/>
        <v>7000</v>
      </c>
      <c r="BY425" s="42">
        <v>0.38</v>
      </c>
      <c r="BZ425" s="43">
        <f t="shared" si="209"/>
        <v>6.9153776160145588</v>
      </c>
      <c r="CA425" s="18">
        <f t="shared" si="214"/>
        <v>11433333.333333332</v>
      </c>
      <c r="CB425" s="18">
        <f t="shared" si="215"/>
        <v>163333.33333333331</v>
      </c>
      <c r="CC425" s="18">
        <f t="shared" si="216"/>
        <v>245000</v>
      </c>
      <c r="CD425" s="25">
        <f t="shared" si="210"/>
        <v>1.5000000000000002</v>
      </c>
      <c r="CE425" s="26">
        <f t="shared" si="211"/>
        <v>40.414518843273804</v>
      </c>
      <c r="CF425" s="18">
        <f t="shared" si="212"/>
        <v>7000</v>
      </c>
      <c r="CG425" s="18">
        <f t="shared" si="217"/>
        <v>7000</v>
      </c>
      <c r="CH425" s="18">
        <f t="shared" si="218"/>
        <v>1458333.3333333333</v>
      </c>
      <c r="CI425" s="18">
        <f t="shared" si="219"/>
        <v>58333.333333333328</v>
      </c>
      <c r="CJ425" s="18">
        <f t="shared" si="220"/>
        <v>87500</v>
      </c>
      <c r="CK425" s="25">
        <f t="shared" si="213"/>
        <v>1.5000000000000002</v>
      </c>
      <c r="CL425" s="26">
        <f t="shared" si="221"/>
        <v>14.433756729740644</v>
      </c>
      <c r="DJ425" s="20" t="s">
        <v>317</v>
      </c>
    </row>
    <row r="426" spans="1:114" x14ac:dyDescent="0.2">
      <c r="A426" s="15" t="s">
        <v>105</v>
      </c>
      <c r="B426" s="10" t="s">
        <v>526</v>
      </c>
      <c r="C426" s="11">
        <f t="shared" si="204"/>
        <v>65.94</v>
      </c>
      <c r="D426" s="11">
        <f t="shared" si="201"/>
        <v>140</v>
      </c>
      <c r="E426" s="11">
        <f t="shared" si="201"/>
        <v>60</v>
      </c>
      <c r="F426" s="11">
        <f t="shared" si="201"/>
        <v>0</v>
      </c>
      <c r="G426" s="11">
        <f t="shared" si="199"/>
        <v>0</v>
      </c>
      <c r="H426" s="11">
        <f t="shared" si="199"/>
        <v>0</v>
      </c>
      <c r="I426" s="11">
        <f t="shared" si="199"/>
        <v>0</v>
      </c>
      <c r="J426" s="11">
        <f t="shared" si="199"/>
        <v>0</v>
      </c>
      <c r="K426" s="11">
        <f t="shared" si="199"/>
        <v>0</v>
      </c>
      <c r="L426" s="11">
        <f t="shared" si="199"/>
        <v>0</v>
      </c>
      <c r="M426" s="11">
        <f t="shared" si="200"/>
        <v>0</v>
      </c>
      <c r="N426" s="11">
        <f t="shared" si="200"/>
        <v>0</v>
      </c>
      <c r="O426" s="11">
        <f t="shared" si="200"/>
        <v>0</v>
      </c>
      <c r="P426" s="11">
        <f t="shared" si="200"/>
        <v>0</v>
      </c>
      <c r="Q426" s="11">
        <f t="shared" si="200"/>
        <v>0</v>
      </c>
      <c r="R426" s="11">
        <f t="shared" si="200"/>
        <v>0</v>
      </c>
      <c r="S426" s="11">
        <f t="shared" si="200"/>
        <v>0</v>
      </c>
      <c r="T426" s="11">
        <f t="shared" si="200"/>
        <v>8400</v>
      </c>
      <c r="U426" s="40">
        <f t="shared" si="205"/>
        <v>0.4</v>
      </c>
      <c r="V426" s="11">
        <f t="shared" si="223"/>
        <v>6.0661207158022448</v>
      </c>
      <c r="W426" s="11">
        <f t="shared" si="223"/>
        <v>13720000</v>
      </c>
      <c r="X426" s="11">
        <f t="shared" si="223"/>
        <v>196000</v>
      </c>
      <c r="Y426" s="11">
        <f t="shared" si="222"/>
        <v>294000</v>
      </c>
      <c r="Z426" s="11">
        <f t="shared" si="222"/>
        <v>1.5</v>
      </c>
      <c r="AA426" s="11">
        <f t="shared" si="222"/>
        <v>40.414518843273804</v>
      </c>
      <c r="AB426" s="11">
        <f t="shared" si="222"/>
        <v>8400</v>
      </c>
      <c r="AC426" s="11">
        <f t="shared" si="222"/>
        <v>8400</v>
      </c>
      <c r="AD426" s="11">
        <f t="shared" si="222"/>
        <v>2520000</v>
      </c>
      <c r="AE426" s="11">
        <f t="shared" si="222"/>
        <v>84000</v>
      </c>
      <c r="AF426" s="11">
        <f t="shared" si="224"/>
        <v>126000</v>
      </c>
      <c r="AG426" s="11">
        <f t="shared" si="224"/>
        <v>1.5</v>
      </c>
      <c r="AH426" s="11">
        <f t="shared" si="224"/>
        <v>17.320508075688775</v>
      </c>
      <c r="AI426" s="11">
        <f t="shared" si="224"/>
        <v>0</v>
      </c>
      <c r="AJ426" s="11">
        <f t="shared" si="224"/>
        <v>0</v>
      </c>
      <c r="AK426" s="11">
        <f t="shared" si="224"/>
        <v>0</v>
      </c>
      <c r="AL426" s="11">
        <f t="shared" si="224"/>
        <v>0</v>
      </c>
      <c r="AM426" s="11">
        <f t="shared" si="224"/>
        <v>0</v>
      </c>
      <c r="AN426" s="11">
        <f t="shared" si="224"/>
        <v>0</v>
      </c>
      <c r="AO426" s="11">
        <f t="shared" si="224"/>
        <v>0</v>
      </c>
      <c r="AP426" s="11">
        <f t="shared" si="224"/>
        <v>0</v>
      </c>
      <c r="AQ426" s="11">
        <f t="shared" si="224"/>
        <v>0</v>
      </c>
      <c r="AR426" s="11">
        <f t="shared" si="203"/>
        <v>0</v>
      </c>
      <c r="AS426" s="11">
        <f t="shared" si="203"/>
        <v>0</v>
      </c>
      <c r="AT426" s="11">
        <f t="shared" si="203"/>
        <v>0</v>
      </c>
      <c r="AU426" s="11">
        <f t="shared" si="203"/>
        <v>0</v>
      </c>
      <c r="AV426" s="11">
        <f t="shared" si="202"/>
        <v>0</v>
      </c>
      <c r="AW426" s="11">
        <f t="shared" si="202"/>
        <v>0</v>
      </c>
      <c r="AX426" s="11">
        <f t="shared" si="202"/>
        <v>0</v>
      </c>
      <c r="AY426" s="11">
        <f t="shared" si="202"/>
        <v>0</v>
      </c>
      <c r="AZ426" s="11">
        <f t="shared" si="225"/>
        <v>0</v>
      </c>
      <c r="BA426" s="11">
        <f t="shared" si="225"/>
        <v>0</v>
      </c>
      <c r="BB426" s="11">
        <f t="shared" si="225"/>
        <v>0</v>
      </c>
      <c r="BC426" s="11">
        <f t="shared" si="225"/>
        <v>0</v>
      </c>
      <c r="BD426" s="11">
        <f t="shared" si="225"/>
        <v>0</v>
      </c>
      <c r="BE426" s="11">
        <f t="shared" si="225"/>
        <v>0</v>
      </c>
      <c r="BF426" s="15" t="str">
        <f t="shared" si="206"/>
        <v>ČSN 42 5522</v>
      </c>
      <c r="BG426" s="42">
        <v>65.94</v>
      </c>
      <c r="BH426" s="17">
        <f t="shared" si="207"/>
        <v>140</v>
      </c>
      <c r="BI426" s="17">
        <f t="shared" si="208"/>
        <v>60</v>
      </c>
      <c r="BX426" s="18">
        <f t="shared" si="194"/>
        <v>8400</v>
      </c>
      <c r="BY426" s="42">
        <v>0.4</v>
      </c>
      <c r="BZ426" s="43">
        <f t="shared" si="209"/>
        <v>6.0661207158022448</v>
      </c>
      <c r="CA426" s="18">
        <f t="shared" si="214"/>
        <v>13720000</v>
      </c>
      <c r="CB426" s="18">
        <f t="shared" si="215"/>
        <v>196000</v>
      </c>
      <c r="CC426" s="18">
        <f t="shared" si="216"/>
        <v>294000</v>
      </c>
      <c r="CD426" s="25">
        <f t="shared" si="210"/>
        <v>1.5</v>
      </c>
      <c r="CE426" s="26">
        <f t="shared" si="211"/>
        <v>40.414518843273804</v>
      </c>
      <c r="CF426" s="18">
        <f t="shared" si="212"/>
        <v>8400</v>
      </c>
      <c r="CG426" s="18">
        <f t="shared" si="217"/>
        <v>8400</v>
      </c>
      <c r="CH426" s="18">
        <f t="shared" si="218"/>
        <v>2520000</v>
      </c>
      <c r="CI426" s="18">
        <f t="shared" si="219"/>
        <v>84000</v>
      </c>
      <c r="CJ426" s="18">
        <f t="shared" si="220"/>
        <v>126000</v>
      </c>
      <c r="CK426" s="25">
        <f t="shared" si="213"/>
        <v>1.5</v>
      </c>
      <c r="CL426" s="26">
        <f t="shared" si="221"/>
        <v>17.320508075688775</v>
      </c>
      <c r="DJ426" s="20" t="s">
        <v>317</v>
      </c>
    </row>
    <row r="427" spans="1:114" x14ac:dyDescent="0.2">
      <c r="A427" s="15" t="s">
        <v>105</v>
      </c>
      <c r="B427" s="10" t="s">
        <v>527</v>
      </c>
      <c r="C427" s="11">
        <f t="shared" si="204"/>
        <v>5.8875000000000002</v>
      </c>
      <c r="D427" s="11">
        <f t="shared" si="201"/>
        <v>150</v>
      </c>
      <c r="E427" s="11">
        <f t="shared" si="201"/>
        <v>5</v>
      </c>
      <c r="F427" s="11">
        <f t="shared" si="201"/>
        <v>0</v>
      </c>
      <c r="G427" s="11">
        <f t="shared" si="199"/>
        <v>0</v>
      </c>
      <c r="H427" s="11">
        <f t="shared" si="199"/>
        <v>0</v>
      </c>
      <c r="I427" s="11">
        <f t="shared" si="199"/>
        <v>0</v>
      </c>
      <c r="J427" s="11">
        <f t="shared" si="199"/>
        <v>0</v>
      </c>
      <c r="K427" s="11">
        <f t="shared" si="199"/>
        <v>0</v>
      </c>
      <c r="L427" s="11">
        <f t="shared" si="199"/>
        <v>0</v>
      </c>
      <c r="M427" s="11">
        <f t="shared" si="200"/>
        <v>0</v>
      </c>
      <c r="N427" s="11">
        <f t="shared" ref="N427:T463" si="226">IF($A427="x",BR427,"")</f>
        <v>0</v>
      </c>
      <c r="O427" s="11">
        <f t="shared" si="226"/>
        <v>0</v>
      </c>
      <c r="P427" s="11">
        <f t="shared" si="226"/>
        <v>0</v>
      </c>
      <c r="Q427" s="11">
        <f t="shared" si="226"/>
        <v>0</v>
      </c>
      <c r="R427" s="11">
        <f t="shared" si="226"/>
        <v>0</v>
      </c>
      <c r="S427" s="11">
        <f t="shared" si="226"/>
        <v>0</v>
      </c>
      <c r="T427" s="11">
        <f t="shared" si="226"/>
        <v>750</v>
      </c>
      <c r="U427" s="40">
        <f t="shared" si="205"/>
        <v>0.31</v>
      </c>
      <c r="V427" s="11">
        <f t="shared" si="223"/>
        <v>52.653927813163484</v>
      </c>
      <c r="W427" s="11">
        <f t="shared" si="223"/>
        <v>1406249.9999999998</v>
      </c>
      <c r="X427" s="11">
        <f t="shared" si="223"/>
        <v>18750</v>
      </c>
      <c r="Y427" s="11">
        <f t="shared" si="222"/>
        <v>28125</v>
      </c>
      <c r="Z427" s="11">
        <f t="shared" si="222"/>
        <v>1.5</v>
      </c>
      <c r="AA427" s="11">
        <f t="shared" si="222"/>
        <v>43.301270189221931</v>
      </c>
      <c r="AB427" s="11">
        <f t="shared" si="222"/>
        <v>750</v>
      </c>
      <c r="AC427" s="11">
        <f t="shared" si="222"/>
        <v>750</v>
      </c>
      <c r="AD427" s="11">
        <f t="shared" si="222"/>
        <v>1562.5</v>
      </c>
      <c r="AE427" s="11">
        <f t="shared" si="222"/>
        <v>625</v>
      </c>
      <c r="AF427" s="11">
        <f t="shared" si="224"/>
        <v>937.5</v>
      </c>
      <c r="AG427" s="11">
        <f t="shared" si="224"/>
        <v>1.5</v>
      </c>
      <c r="AH427" s="11">
        <f t="shared" si="224"/>
        <v>1.4433756729740645</v>
      </c>
      <c r="AI427" s="11">
        <f t="shared" si="224"/>
        <v>0</v>
      </c>
      <c r="AJ427" s="11">
        <f t="shared" si="224"/>
        <v>0</v>
      </c>
      <c r="AK427" s="11">
        <f t="shared" si="224"/>
        <v>0</v>
      </c>
      <c r="AL427" s="11">
        <f t="shared" si="224"/>
        <v>0</v>
      </c>
      <c r="AM427" s="11">
        <f t="shared" si="224"/>
        <v>0</v>
      </c>
      <c r="AN427" s="11">
        <f t="shared" si="224"/>
        <v>0</v>
      </c>
      <c r="AO427" s="11">
        <f t="shared" si="224"/>
        <v>0</v>
      </c>
      <c r="AP427" s="11">
        <f t="shared" si="224"/>
        <v>0</v>
      </c>
      <c r="AQ427" s="11">
        <f t="shared" si="224"/>
        <v>0</v>
      </c>
      <c r="AR427" s="11">
        <f t="shared" si="203"/>
        <v>0</v>
      </c>
      <c r="AS427" s="11">
        <f t="shared" si="203"/>
        <v>0</v>
      </c>
      <c r="AT427" s="11">
        <f t="shared" si="203"/>
        <v>0</v>
      </c>
      <c r="AU427" s="11">
        <f t="shared" si="203"/>
        <v>0</v>
      </c>
      <c r="AV427" s="11">
        <f t="shared" si="202"/>
        <v>0</v>
      </c>
      <c r="AW427" s="11">
        <f t="shared" si="202"/>
        <v>0</v>
      </c>
      <c r="AX427" s="11">
        <f t="shared" si="202"/>
        <v>0</v>
      </c>
      <c r="AY427" s="11">
        <f t="shared" si="202"/>
        <v>0</v>
      </c>
      <c r="AZ427" s="11">
        <f t="shared" si="225"/>
        <v>0</v>
      </c>
      <c r="BA427" s="11">
        <f t="shared" si="225"/>
        <v>0</v>
      </c>
      <c r="BB427" s="11">
        <f t="shared" si="225"/>
        <v>0</v>
      </c>
      <c r="BC427" s="11">
        <f t="shared" si="225"/>
        <v>0</v>
      </c>
      <c r="BD427" s="11">
        <f t="shared" si="225"/>
        <v>0</v>
      </c>
      <c r="BE427" s="11">
        <f t="shared" si="225"/>
        <v>0</v>
      </c>
      <c r="BF427" s="15" t="str">
        <f t="shared" si="206"/>
        <v>ČSN 42 5522</v>
      </c>
      <c r="BG427" s="42">
        <v>5.8875000000000002</v>
      </c>
      <c r="BH427" s="17">
        <f t="shared" si="207"/>
        <v>150</v>
      </c>
      <c r="BI427" s="17">
        <f t="shared" si="208"/>
        <v>5</v>
      </c>
      <c r="BX427" s="18">
        <f t="shared" si="194"/>
        <v>750</v>
      </c>
      <c r="BY427" s="42">
        <v>0.31</v>
      </c>
      <c r="BZ427" s="43">
        <f t="shared" si="209"/>
        <v>52.653927813163484</v>
      </c>
      <c r="CA427" s="18">
        <f t="shared" si="214"/>
        <v>1406249.9999999998</v>
      </c>
      <c r="CB427" s="18">
        <f t="shared" si="215"/>
        <v>18750</v>
      </c>
      <c r="CC427" s="18">
        <f t="shared" si="216"/>
        <v>28125</v>
      </c>
      <c r="CD427" s="25">
        <f t="shared" si="210"/>
        <v>1.5</v>
      </c>
      <c r="CE427" s="26">
        <f t="shared" si="211"/>
        <v>43.301270189221931</v>
      </c>
      <c r="CF427" s="18">
        <f t="shared" si="212"/>
        <v>750</v>
      </c>
      <c r="CG427" s="18">
        <f t="shared" si="217"/>
        <v>750</v>
      </c>
      <c r="CH427" s="18">
        <f t="shared" si="218"/>
        <v>1562.5</v>
      </c>
      <c r="CI427" s="18">
        <f t="shared" si="219"/>
        <v>625</v>
      </c>
      <c r="CJ427" s="18">
        <f t="shared" si="220"/>
        <v>937.5</v>
      </c>
      <c r="CK427" s="25">
        <f t="shared" si="213"/>
        <v>1.5</v>
      </c>
      <c r="CL427" s="26">
        <f t="shared" si="221"/>
        <v>1.4433756729740645</v>
      </c>
      <c r="DJ427" s="20" t="s">
        <v>317</v>
      </c>
    </row>
    <row r="428" spans="1:114" x14ac:dyDescent="0.2">
      <c r="A428" s="15" t="s">
        <v>105</v>
      </c>
      <c r="B428" s="10" t="s">
        <v>528</v>
      </c>
      <c r="C428" s="11">
        <f t="shared" si="204"/>
        <v>7.0650000000000004</v>
      </c>
      <c r="D428" s="11">
        <f t="shared" si="201"/>
        <v>150</v>
      </c>
      <c r="E428" s="11">
        <f t="shared" si="201"/>
        <v>6</v>
      </c>
      <c r="F428" s="11">
        <f t="shared" si="201"/>
        <v>0</v>
      </c>
      <c r="G428" s="11">
        <f t="shared" si="199"/>
        <v>0</v>
      </c>
      <c r="H428" s="11">
        <f t="shared" si="199"/>
        <v>0</v>
      </c>
      <c r="I428" s="11">
        <f t="shared" si="199"/>
        <v>0</v>
      </c>
      <c r="J428" s="11">
        <f t="shared" si="199"/>
        <v>0</v>
      </c>
      <c r="K428" s="11">
        <f t="shared" si="199"/>
        <v>0</v>
      </c>
      <c r="L428" s="11">
        <f t="shared" si="199"/>
        <v>0</v>
      </c>
      <c r="M428" s="11">
        <f t="shared" si="199"/>
        <v>0</v>
      </c>
      <c r="N428" s="11">
        <f t="shared" si="226"/>
        <v>0</v>
      </c>
      <c r="O428" s="11">
        <f t="shared" si="226"/>
        <v>0</v>
      </c>
      <c r="P428" s="11">
        <f t="shared" si="226"/>
        <v>0</v>
      </c>
      <c r="Q428" s="11">
        <f t="shared" si="226"/>
        <v>0</v>
      </c>
      <c r="R428" s="11">
        <f t="shared" si="226"/>
        <v>0</v>
      </c>
      <c r="S428" s="11">
        <f t="shared" si="226"/>
        <v>0</v>
      </c>
      <c r="T428" s="11">
        <f t="shared" si="226"/>
        <v>900</v>
      </c>
      <c r="U428" s="40">
        <f t="shared" si="205"/>
        <v>0.312</v>
      </c>
      <c r="V428" s="11">
        <f t="shared" si="223"/>
        <v>44.161358811040344</v>
      </c>
      <c r="W428" s="11">
        <f t="shared" si="223"/>
        <v>1687500</v>
      </c>
      <c r="X428" s="11">
        <f t="shared" si="223"/>
        <v>22500</v>
      </c>
      <c r="Y428" s="11">
        <f t="shared" si="222"/>
        <v>33750</v>
      </c>
      <c r="Z428" s="11">
        <f t="shared" si="222"/>
        <v>1.5</v>
      </c>
      <c r="AA428" s="11">
        <f t="shared" si="222"/>
        <v>43.301270189221931</v>
      </c>
      <c r="AB428" s="11">
        <f t="shared" si="222"/>
        <v>900</v>
      </c>
      <c r="AC428" s="11">
        <f t="shared" si="222"/>
        <v>900</v>
      </c>
      <c r="AD428" s="11">
        <f t="shared" si="222"/>
        <v>2700</v>
      </c>
      <c r="AE428" s="11">
        <f t="shared" si="222"/>
        <v>900</v>
      </c>
      <c r="AF428" s="11">
        <f t="shared" si="224"/>
        <v>1350</v>
      </c>
      <c r="AG428" s="11">
        <f t="shared" si="224"/>
        <v>1.5</v>
      </c>
      <c r="AH428" s="11">
        <f t="shared" si="224"/>
        <v>1.7320508075688772</v>
      </c>
      <c r="AI428" s="11">
        <f t="shared" si="224"/>
        <v>0</v>
      </c>
      <c r="AJ428" s="11">
        <f t="shared" si="224"/>
        <v>0</v>
      </c>
      <c r="AK428" s="11">
        <f t="shared" si="224"/>
        <v>0</v>
      </c>
      <c r="AL428" s="11">
        <f t="shared" si="224"/>
        <v>0</v>
      </c>
      <c r="AM428" s="11">
        <f t="shared" si="224"/>
        <v>0</v>
      </c>
      <c r="AN428" s="11">
        <f t="shared" si="224"/>
        <v>0</v>
      </c>
      <c r="AO428" s="11">
        <f t="shared" si="224"/>
        <v>0</v>
      </c>
      <c r="AP428" s="11">
        <f t="shared" si="224"/>
        <v>0</v>
      </c>
      <c r="AQ428" s="11">
        <f t="shared" si="224"/>
        <v>0</v>
      </c>
      <c r="AR428" s="11">
        <f t="shared" si="203"/>
        <v>0</v>
      </c>
      <c r="AS428" s="11">
        <f t="shared" si="203"/>
        <v>0</v>
      </c>
      <c r="AT428" s="11">
        <f t="shared" si="203"/>
        <v>0</v>
      </c>
      <c r="AU428" s="11">
        <f t="shared" si="203"/>
        <v>0</v>
      </c>
      <c r="AV428" s="11">
        <f t="shared" si="202"/>
        <v>0</v>
      </c>
      <c r="AW428" s="11">
        <f t="shared" si="202"/>
        <v>0</v>
      </c>
      <c r="AX428" s="11">
        <f t="shared" si="202"/>
        <v>0</v>
      </c>
      <c r="AY428" s="11">
        <f t="shared" si="202"/>
        <v>0</v>
      </c>
      <c r="AZ428" s="11">
        <f t="shared" si="225"/>
        <v>0</v>
      </c>
      <c r="BA428" s="11">
        <f t="shared" si="225"/>
        <v>0</v>
      </c>
      <c r="BB428" s="11">
        <f t="shared" si="225"/>
        <v>0</v>
      </c>
      <c r="BC428" s="11">
        <f t="shared" si="225"/>
        <v>0</v>
      </c>
      <c r="BD428" s="11">
        <f t="shared" si="225"/>
        <v>0</v>
      </c>
      <c r="BE428" s="11">
        <f t="shared" si="225"/>
        <v>0</v>
      </c>
      <c r="BF428" s="15" t="str">
        <f t="shared" si="206"/>
        <v>ČSN 42 5522</v>
      </c>
      <c r="BG428" s="42">
        <v>7.0650000000000004</v>
      </c>
      <c r="BH428" s="17">
        <f t="shared" si="207"/>
        <v>150</v>
      </c>
      <c r="BI428" s="17">
        <f t="shared" si="208"/>
        <v>6</v>
      </c>
      <c r="BX428" s="18">
        <f t="shared" ref="BX428:BX491" si="227">BH428*BI428</f>
        <v>900</v>
      </c>
      <c r="BY428" s="42">
        <v>0.312</v>
      </c>
      <c r="BZ428" s="43">
        <f t="shared" si="209"/>
        <v>44.161358811040344</v>
      </c>
      <c r="CA428" s="18">
        <f t="shared" si="214"/>
        <v>1687500</v>
      </c>
      <c r="CB428" s="18">
        <f t="shared" si="215"/>
        <v>22500</v>
      </c>
      <c r="CC428" s="18">
        <f t="shared" si="216"/>
        <v>33750</v>
      </c>
      <c r="CD428" s="25">
        <f t="shared" si="210"/>
        <v>1.5</v>
      </c>
      <c r="CE428" s="26">
        <f t="shared" si="211"/>
        <v>43.301270189221931</v>
      </c>
      <c r="CF428" s="18">
        <f t="shared" si="212"/>
        <v>900</v>
      </c>
      <c r="CG428" s="18">
        <f t="shared" si="217"/>
        <v>900</v>
      </c>
      <c r="CH428" s="18">
        <f t="shared" si="218"/>
        <v>2700</v>
      </c>
      <c r="CI428" s="18">
        <f t="shared" si="219"/>
        <v>900</v>
      </c>
      <c r="CJ428" s="18">
        <f t="shared" si="220"/>
        <v>1350</v>
      </c>
      <c r="CK428" s="25">
        <f t="shared" si="213"/>
        <v>1.5</v>
      </c>
      <c r="CL428" s="26">
        <f t="shared" si="221"/>
        <v>1.7320508075688772</v>
      </c>
      <c r="DJ428" s="20" t="s">
        <v>317</v>
      </c>
    </row>
    <row r="429" spans="1:114" x14ac:dyDescent="0.2">
      <c r="A429" s="15" t="s">
        <v>105</v>
      </c>
      <c r="B429" s="10" t="s">
        <v>529</v>
      </c>
      <c r="C429" s="11">
        <f t="shared" si="204"/>
        <v>8.2424999999999997</v>
      </c>
      <c r="D429" s="11">
        <f t="shared" si="201"/>
        <v>150</v>
      </c>
      <c r="E429" s="11">
        <f t="shared" si="201"/>
        <v>7</v>
      </c>
      <c r="F429" s="11">
        <f t="shared" si="201"/>
        <v>0</v>
      </c>
      <c r="G429" s="11">
        <f t="shared" si="199"/>
        <v>0</v>
      </c>
      <c r="H429" s="11">
        <f t="shared" si="199"/>
        <v>0</v>
      </c>
      <c r="I429" s="11">
        <f t="shared" si="199"/>
        <v>0</v>
      </c>
      <c r="J429" s="11">
        <f t="shared" si="199"/>
        <v>0</v>
      </c>
      <c r="K429" s="11">
        <f t="shared" si="199"/>
        <v>0</v>
      </c>
      <c r="L429" s="11">
        <f t="shared" si="199"/>
        <v>0</v>
      </c>
      <c r="M429" s="11">
        <f t="shared" si="199"/>
        <v>0</v>
      </c>
      <c r="N429" s="11">
        <f t="shared" si="226"/>
        <v>0</v>
      </c>
      <c r="O429" s="11">
        <f t="shared" si="226"/>
        <v>0</v>
      </c>
      <c r="P429" s="11">
        <f t="shared" si="226"/>
        <v>0</v>
      </c>
      <c r="Q429" s="11">
        <f t="shared" si="226"/>
        <v>0</v>
      </c>
      <c r="R429" s="11">
        <f t="shared" si="226"/>
        <v>0</v>
      </c>
      <c r="S429" s="11">
        <f t="shared" si="226"/>
        <v>0</v>
      </c>
      <c r="T429" s="11">
        <f t="shared" si="226"/>
        <v>1050</v>
      </c>
      <c r="U429" s="40">
        <f t="shared" si="205"/>
        <v>0.314</v>
      </c>
      <c r="V429" s="11">
        <f t="shared" si="223"/>
        <v>38.095238095238095</v>
      </c>
      <c r="W429" s="11">
        <f t="shared" si="223"/>
        <v>1968749.9999999998</v>
      </c>
      <c r="X429" s="11">
        <f t="shared" si="223"/>
        <v>26249.999999999996</v>
      </c>
      <c r="Y429" s="11">
        <f t="shared" si="222"/>
        <v>39375</v>
      </c>
      <c r="Z429" s="11">
        <f t="shared" si="222"/>
        <v>1.5000000000000002</v>
      </c>
      <c r="AA429" s="11">
        <f t="shared" si="222"/>
        <v>43.301270189221931</v>
      </c>
      <c r="AB429" s="11">
        <f t="shared" si="222"/>
        <v>1050</v>
      </c>
      <c r="AC429" s="11">
        <f t="shared" si="222"/>
        <v>1050</v>
      </c>
      <c r="AD429" s="11">
        <f t="shared" si="222"/>
        <v>4287.5</v>
      </c>
      <c r="AE429" s="11">
        <f t="shared" si="222"/>
        <v>1225</v>
      </c>
      <c r="AF429" s="11">
        <f t="shared" si="224"/>
        <v>1837.5</v>
      </c>
      <c r="AG429" s="11">
        <f t="shared" si="224"/>
        <v>1.5</v>
      </c>
      <c r="AH429" s="11">
        <f t="shared" si="224"/>
        <v>2.0207259421636903</v>
      </c>
      <c r="AI429" s="11">
        <f t="shared" si="224"/>
        <v>0</v>
      </c>
      <c r="AJ429" s="11">
        <f t="shared" si="224"/>
        <v>0</v>
      </c>
      <c r="AK429" s="11">
        <f t="shared" si="224"/>
        <v>0</v>
      </c>
      <c r="AL429" s="11">
        <f t="shared" si="224"/>
        <v>0</v>
      </c>
      <c r="AM429" s="11">
        <f t="shared" si="224"/>
        <v>0</v>
      </c>
      <c r="AN429" s="11">
        <f t="shared" si="224"/>
        <v>0</v>
      </c>
      <c r="AO429" s="11">
        <f t="shared" si="224"/>
        <v>0</v>
      </c>
      <c r="AP429" s="11">
        <f t="shared" si="224"/>
        <v>0</v>
      </c>
      <c r="AQ429" s="11">
        <f t="shared" si="224"/>
        <v>0</v>
      </c>
      <c r="AR429" s="11">
        <f t="shared" si="203"/>
        <v>0</v>
      </c>
      <c r="AS429" s="11">
        <f t="shared" si="203"/>
        <v>0</v>
      </c>
      <c r="AT429" s="11">
        <f t="shared" si="203"/>
        <v>0</v>
      </c>
      <c r="AU429" s="11">
        <f t="shared" si="203"/>
        <v>0</v>
      </c>
      <c r="AV429" s="11">
        <f t="shared" si="202"/>
        <v>0</v>
      </c>
      <c r="AW429" s="11">
        <f t="shared" si="202"/>
        <v>0</v>
      </c>
      <c r="AX429" s="11">
        <f t="shared" si="202"/>
        <v>0</v>
      </c>
      <c r="AY429" s="11">
        <f t="shared" si="202"/>
        <v>0</v>
      </c>
      <c r="AZ429" s="11">
        <f t="shared" si="225"/>
        <v>0</v>
      </c>
      <c r="BA429" s="11">
        <f t="shared" si="225"/>
        <v>0</v>
      </c>
      <c r="BB429" s="11">
        <f t="shared" si="225"/>
        <v>0</v>
      </c>
      <c r="BC429" s="11">
        <f t="shared" si="225"/>
        <v>0</v>
      </c>
      <c r="BD429" s="11">
        <f t="shared" si="225"/>
        <v>0</v>
      </c>
      <c r="BE429" s="11">
        <f t="shared" si="225"/>
        <v>0</v>
      </c>
      <c r="BF429" s="15" t="str">
        <f t="shared" si="206"/>
        <v>ČSN 42 5522</v>
      </c>
      <c r="BG429" s="42">
        <v>8.2424999999999997</v>
      </c>
      <c r="BH429" s="17">
        <f t="shared" si="207"/>
        <v>150</v>
      </c>
      <c r="BI429" s="17">
        <f t="shared" si="208"/>
        <v>7</v>
      </c>
      <c r="BX429" s="18">
        <f t="shared" si="227"/>
        <v>1050</v>
      </c>
      <c r="BY429" s="42">
        <v>0.314</v>
      </c>
      <c r="BZ429" s="43">
        <f t="shared" si="209"/>
        <v>38.095238095238095</v>
      </c>
      <c r="CA429" s="18">
        <f t="shared" si="214"/>
        <v>1968749.9999999998</v>
      </c>
      <c r="CB429" s="18">
        <f t="shared" si="215"/>
        <v>26249.999999999996</v>
      </c>
      <c r="CC429" s="18">
        <f t="shared" si="216"/>
        <v>39375</v>
      </c>
      <c r="CD429" s="25">
        <f t="shared" si="210"/>
        <v>1.5000000000000002</v>
      </c>
      <c r="CE429" s="26">
        <f t="shared" si="211"/>
        <v>43.301270189221931</v>
      </c>
      <c r="CF429" s="18">
        <f t="shared" si="212"/>
        <v>1050</v>
      </c>
      <c r="CG429" s="18">
        <f t="shared" si="217"/>
        <v>1050</v>
      </c>
      <c r="CH429" s="18">
        <f t="shared" si="218"/>
        <v>4287.5</v>
      </c>
      <c r="CI429" s="18">
        <f t="shared" si="219"/>
        <v>1225</v>
      </c>
      <c r="CJ429" s="18">
        <f t="shared" si="220"/>
        <v>1837.5</v>
      </c>
      <c r="CK429" s="25">
        <f t="shared" si="213"/>
        <v>1.5</v>
      </c>
      <c r="CL429" s="26">
        <f t="shared" si="221"/>
        <v>2.0207259421636903</v>
      </c>
      <c r="DJ429" s="20" t="s">
        <v>317</v>
      </c>
    </row>
    <row r="430" spans="1:114" x14ac:dyDescent="0.2">
      <c r="A430" s="15" t="s">
        <v>105</v>
      </c>
      <c r="B430" s="10" t="s">
        <v>530</v>
      </c>
      <c r="C430" s="11">
        <f t="shared" si="204"/>
        <v>9.42</v>
      </c>
      <c r="D430" s="11">
        <f t="shared" si="201"/>
        <v>150</v>
      </c>
      <c r="E430" s="11">
        <f t="shared" si="201"/>
        <v>8</v>
      </c>
      <c r="F430" s="11">
        <f t="shared" si="201"/>
        <v>0</v>
      </c>
      <c r="G430" s="11">
        <f t="shared" si="199"/>
        <v>0</v>
      </c>
      <c r="H430" s="11">
        <f t="shared" si="199"/>
        <v>0</v>
      </c>
      <c r="I430" s="11">
        <f t="shared" si="199"/>
        <v>0</v>
      </c>
      <c r="J430" s="11">
        <f t="shared" si="199"/>
        <v>0</v>
      </c>
      <c r="K430" s="11">
        <f t="shared" si="199"/>
        <v>0</v>
      </c>
      <c r="L430" s="11">
        <f t="shared" si="199"/>
        <v>0</v>
      </c>
      <c r="M430" s="11">
        <f t="shared" si="199"/>
        <v>0</v>
      </c>
      <c r="N430" s="11">
        <f t="shared" si="226"/>
        <v>0</v>
      </c>
      <c r="O430" s="11">
        <f t="shared" si="226"/>
        <v>0</v>
      </c>
      <c r="P430" s="11">
        <f t="shared" si="226"/>
        <v>0</v>
      </c>
      <c r="Q430" s="11">
        <f t="shared" si="226"/>
        <v>0</v>
      </c>
      <c r="R430" s="11">
        <f t="shared" si="226"/>
        <v>0</v>
      </c>
      <c r="S430" s="11">
        <f t="shared" si="226"/>
        <v>0</v>
      </c>
      <c r="T430" s="11">
        <f t="shared" si="226"/>
        <v>1200</v>
      </c>
      <c r="U430" s="40">
        <f t="shared" si="205"/>
        <v>0.316</v>
      </c>
      <c r="V430" s="11">
        <f t="shared" si="223"/>
        <v>33.545647558386413</v>
      </c>
      <c r="W430" s="11">
        <f t="shared" si="223"/>
        <v>2250000</v>
      </c>
      <c r="X430" s="11">
        <f t="shared" si="223"/>
        <v>30000</v>
      </c>
      <c r="Y430" s="11">
        <f t="shared" si="222"/>
        <v>45000</v>
      </c>
      <c r="Z430" s="11">
        <f t="shared" si="222"/>
        <v>1.5</v>
      </c>
      <c r="AA430" s="11">
        <f t="shared" si="222"/>
        <v>43.301270189221931</v>
      </c>
      <c r="AB430" s="11">
        <f t="shared" si="222"/>
        <v>1200</v>
      </c>
      <c r="AC430" s="11">
        <f t="shared" si="222"/>
        <v>1200</v>
      </c>
      <c r="AD430" s="11">
        <f t="shared" si="222"/>
        <v>6400</v>
      </c>
      <c r="AE430" s="11">
        <f t="shared" si="222"/>
        <v>1600</v>
      </c>
      <c r="AF430" s="11">
        <f t="shared" si="224"/>
        <v>2400</v>
      </c>
      <c r="AG430" s="11">
        <f t="shared" si="224"/>
        <v>1.5</v>
      </c>
      <c r="AH430" s="11">
        <f t="shared" si="224"/>
        <v>2.3094010767585029</v>
      </c>
      <c r="AI430" s="11">
        <f t="shared" si="224"/>
        <v>0</v>
      </c>
      <c r="AJ430" s="11">
        <f t="shared" si="224"/>
        <v>0</v>
      </c>
      <c r="AK430" s="11">
        <f t="shared" si="224"/>
        <v>0</v>
      </c>
      <c r="AL430" s="11">
        <f t="shared" si="224"/>
        <v>0</v>
      </c>
      <c r="AM430" s="11">
        <f t="shared" si="224"/>
        <v>0</v>
      </c>
      <c r="AN430" s="11">
        <f t="shared" si="224"/>
        <v>0</v>
      </c>
      <c r="AO430" s="11">
        <f t="shared" si="224"/>
        <v>0</v>
      </c>
      <c r="AP430" s="11">
        <f t="shared" si="224"/>
        <v>0</v>
      </c>
      <c r="AQ430" s="11">
        <f t="shared" si="224"/>
        <v>0</v>
      </c>
      <c r="AR430" s="11">
        <f t="shared" si="203"/>
        <v>0</v>
      </c>
      <c r="AS430" s="11">
        <f t="shared" si="203"/>
        <v>0</v>
      </c>
      <c r="AT430" s="11">
        <f t="shared" si="203"/>
        <v>0</v>
      </c>
      <c r="AU430" s="11">
        <f t="shared" si="203"/>
        <v>0</v>
      </c>
      <c r="AV430" s="11">
        <f t="shared" si="202"/>
        <v>0</v>
      </c>
      <c r="AW430" s="11">
        <f t="shared" si="202"/>
        <v>0</v>
      </c>
      <c r="AX430" s="11">
        <f t="shared" si="202"/>
        <v>0</v>
      </c>
      <c r="AY430" s="11">
        <f t="shared" si="202"/>
        <v>0</v>
      </c>
      <c r="AZ430" s="11">
        <f t="shared" si="225"/>
        <v>0</v>
      </c>
      <c r="BA430" s="11">
        <f t="shared" si="225"/>
        <v>0</v>
      </c>
      <c r="BB430" s="11">
        <f t="shared" si="225"/>
        <v>0</v>
      </c>
      <c r="BC430" s="11">
        <f t="shared" si="225"/>
        <v>0</v>
      </c>
      <c r="BD430" s="11">
        <f t="shared" si="225"/>
        <v>0</v>
      </c>
      <c r="BE430" s="11">
        <f t="shared" si="225"/>
        <v>0</v>
      </c>
      <c r="BF430" s="15" t="str">
        <f t="shared" si="206"/>
        <v>ČSN 42 5522</v>
      </c>
      <c r="BG430" s="42">
        <v>9.42</v>
      </c>
      <c r="BH430" s="17">
        <f t="shared" si="207"/>
        <v>150</v>
      </c>
      <c r="BI430" s="17">
        <f t="shared" si="208"/>
        <v>8</v>
      </c>
      <c r="BX430" s="18">
        <f t="shared" si="227"/>
        <v>1200</v>
      </c>
      <c r="BY430" s="42">
        <v>0.316</v>
      </c>
      <c r="BZ430" s="43">
        <f t="shared" si="209"/>
        <v>33.545647558386413</v>
      </c>
      <c r="CA430" s="18">
        <f t="shared" si="214"/>
        <v>2250000</v>
      </c>
      <c r="CB430" s="18">
        <f t="shared" si="215"/>
        <v>30000</v>
      </c>
      <c r="CC430" s="18">
        <f t="shared" si="216"/>
        <v>45000</v>
      </c>
      <c r="CD430" s="25">
        <f t="shared" si="210"/>
        <v>1.5</v>
      </c>
      <c r="CE430" s="26">
        <f t="shared" si="211"/>
        <v>43.301270189221931</v>
      </c>
      <c r="CF430" s="18">
        <f t="shared" si="212"/>
        <v>1200</v>
      </c>
      <c r="CG430" s="18">
        <f t="shared" si="217"/>
        <v>1200</v>
      </c>
      <c r="CH430" s="18">
        <f t="shared" si="218"/>
        <v>6400</v>
      </c>
      <c r="CI430" s="18">
        <f t="shared" si="219"/>
        <v>1600</v>
      </c>
      <c r="CJ430" s="18">
        <f t="shared" si="220"/>
        <v>2400</v>
      </c>
      <c r="CK430" s="25">
        <f t="shared" si="213"/>
        <v>1.5</v>
      </c>
      <c r="CL430" s="26">
        <f t="shared" si="221"/>
        <v>2.3094010767585029</v>
      </c>
      <c r="DJ430" s="20" t="s">
        <v>317</v>
      </c>
    </row>
    <row r="431" spans="1:114" x14ac:dyDescent="0.2">
      <c r="A431" s="15" t="s">
        <v>105</v>
      </c>
      <c r="B431" s="10" t="s">
        <v>531</v>
      </c>
      <c r="C431" s="11">
        <f t="shared" si="204"/>
        <v>11.775</v>
      </c>
      <c r="D431" s="11">
        <f t="shared" si="201"/>
        <v>150</v>
      </c>
      <c r="E431" s="11">
        <f t="shared" si="201"/>
        <v>10</v>
      </c>
      <c r="F431" s="11">
        <f t="shared" si="201"/>
        <v>0</v>
      </c>
      <c r="G431" s="11">
        <f t="shared" si="199"/>
        <v>0</v>
      </c>
      <c r="H431" s="11">
        <f t="shared" si="199"/>
        <v>0</v>
      </c>
      <c r="I431" s="11">
        <f t="shared" si="199"/>
        <v>0</v>
      </c>
      <c r="J431" s="11">
        <f t="shared" si="199"/>
        <v>0</v>
      </c>
      <c r="K431" s="11">
        <f t="shared" si="199"/>
        <v>0</v>
      </c>
      <c r="L431" s="11">
        <f t="shared" si="199"/>
        <v>0</v>
      </c>
      <c r="M431" s="11">
        <f t="shared" si="199"/>
        <v>0</v>
      </c>
      <c r="N431" s="11">
        <f t="shared" si="226"/>
        <v>0</v>
      </c>
      <c r="O431" s="11">
        <f t="shared" si="226"/>
        <v>0</v>
      </c>
      <c r="P431" s="11">
        <f t="shared" si="226"/>
        <v>0</v>
      </c>
      <c r="Q431" s="11">
        <f t="shared" si="226"/>
        <v>0</v>
      </c>
      <c r="R431" s="11">
        <f t="shared" si="226"/>
        <v>0</v>
      </c>
      <c r="S431" s="11">
        <f t="shared" si="226"/>
        <v>0</v>
      </c>
      <c r="T431" s="11">
        <f t="shared" si="226"/>
        <v>1500</v>
      </c>
      <c r="U431" s="40">
        <f t="shared" si="205"/>
        <v>0.32</v>
      </c>
      <c r="V431" s="11">
        <f t="shared" si="223"/>
        <v>27.17622080679406</v>
      </c>
      <c r="W431" s="11">
        <f t="shared" si="223"/>
        <v>2812499.9999999995</v>
      </c>
      <c r="X431" s="11">
        <f t="shared" si="223"/>
        <v>37500</v>
      </c>
      <c r="Y431" s="11">
        <f t="shared" si="222"/>
        <v>56250</v>
      </c>
      <c r="Z431" s="11">
        <f t="shared" si="222"/>
        <v>1.5</v>
      </c>
      <c r="AA431" s="11">
        <f t="shared" si="222"/>
        <v>43.301270189221931</v>
      </c>
      <c r="AB431" s="11">
        <f t="shared" si="222"/>
        <v>1500</v>
      </c>
      <c r="AC431" s="11">
        <f t="shared" si="222"/>
        <v>1500</v>
      </c>
      <c r="AD431" s="11">
        <f t="shared" si="222"/>
        <v>12500</v>
      </c>
      <c r="AE431" s="11">
        <f t="shared" si="222"/>
        <v>2500</v>
      </c>
      <c r="AF431" s="11">
        <f t="shared" si="224"/>
        <v>3750</v>
      </c>
      <c r="AG431" s="11">
        <f t="shared" si="224"/>
        <v>1.5</v>
      </c>
      <c r="AH431" s="11">
        <f t="shared" si="224"/>
        <v>2.8867513459481291</v>
      </c>
      <c r="AI431" s="11">
        <f t="shared" si="224"/>
        <v>0</v>
      </c>
      <c r="AJ431" s="11">
        <f t="shared" si="224"/>
        <v>0</v>
      </c>
      <c r="AK431" s="11">
        <f t="shared" si="224"/>
        <v>0</v>
      </c>
      <c r="AL431" s="11">
        <f t="shared" si="224"/>
        <v>0</v>
      </c>
      <c r="AM431" s="11">
        <f t="shared" si="224"/>
        <v>0</v>
      </c>
      <c r="AN431" s="11">
        <f t="shared" si="224"/>
        <v>0</v>
      </c>
      <c r="AO431" s="11">
        <f t="shared" si="224"/>
        <v>0</v>
      </c>
      <c r="AP431" s="11">
        <f t="shared" si="224"/>
        <v>0</v>
      </c>
      <c r="AQ431" s="11">
        <f t="shared" si="224"/>
        <v>0</v>
      </c>
      <c r="AR431" s="11">
        <f t="shared" si="203"/>
        <v>0</v>
      </c>
      <c r="AS431" s="11">
        <f t="shared" si="203"/>
        <v>0</v>
      </c>
      <c r="AT431" s="11">
        <f t="shared" si="203"/>
        <v>0</v>
      </c>
      <c r="AU431" s="11">
        <f t="shared" si="203"/>
        <v>0</v>
      </c>
      <c r="AV431" s="11">
        <f t="shared" si="202"/>
        <v>0</v>
      </c>
      <c r="AW431" s="11">
        <f t="shared" si="202"/>
        <v>0</v>
      </c>
      <c r="AX431" s="11">
        <f t="shared" si="202"/>
        <v>0</v>
      </c>
      <c r="AY431" s="11">
        <f t="shared" si="202"/>
        <v>0</v>
      </c>
      <c r="AZ431" s="11">
        <f t="shared" si="225"/>
        <v>0</v>
      </c>
      <c r="BA431" s="11">
        <f t="shared" si="225"/>
        <v>0</v>
      </c>
      <c r="BB431" s="11">
        <f t="shared" si="225"/>
        <v>0</v>
      </c>
      <c r="BC431" s="11">
        <f t="shared" si="225"/>
        <v>0</v>
      </c>
      <c r="BD431" s="11">
        <f t="shared" si="225"/>
        <v>0</v>
      </c>
      <c r="BE431" s="11">
        <f t="shared" si="225"/>
        <v>0</v>
      </c>
      <c r="BF431" s="15" t="str">
        <f t="shared" si="206"/>
        <v>ČSN 42 5522</v>
      </c>
      <c r="BG431" s="42">
        <v>11.775</v>
      </c>
      <c r="BH431" s="17">
        <f t="shared" si="207"/>
        <v>150</v>
      </c>
      <c r="BI431" s="17">
        <f t="shared" si="208"/>
        <v>10</v>
      </c>
      <c r="BX431" s="18">
        <f t="shared" si="227"/>
        <v>1500</v>
      </c>
      <c r="BY431" s="42">
        <v>0.32</v>
      </c>
      <c r="BZ431" s="43">
        <f t="shared" si="209"/>
        <v>27.17622080679406</v>
      </c>
      <c r="CA431" s="18">
        <f t="shared" si="214"/>
        <v>2812499.9999999995</v>
      </c>
      <c r="CB431" s="18">
        <f t="shared" si="215"/>
        <v>37500</v>
      </c>
      <c r="CC431" s="18">
        <f t="shared" si="216"/>
        <v>56250</v>
      </c>
      <c r="CD431" s="25">
        <f t="shared" si="210"/>
        <v>1.5</v>
      </c>
      <c r="CE431" s="26">
        <f t="shared" si="211"/>
        <v>43.301270189221931</v>
      </c>
      <c r="CF431" s="18">
        <f t="shared" si="212"/>
        <v>1500</v>
      </c>
      <c r="CG431" s="18">
        <f t="shared" si="217"/>
        <v>1500</v>
      </c>
      <c r="CH431" s="18">
        <f t="shared" si="218"/>
        <v>12500</v>
      </c>
      <c r="CI431" s="18">
        <f t="shared" si="219"/>
        <v>2500</v>
      </c>
      <c r="CJ431" s="18">
        <f t="shared" si="220"/>
        <v>3750</v>
      </c>
      <c r="CK431" s="25">
        <f t="shared" si="213"/>
        <v>1.5</v>
      </c>
      <c r="CL431" s="26">
        <f t="shared" si="221"/>
        <v>2.8867513459481291</v>
      </c>
      <c r="DJ431" s="20" t="s">
        <v>317</v>
      </c>
    </row>
    <row r="432" spans="1:114" x14ac:dyDescent="0.2">
      <c r="A432" s="15" t="s">
        <v>105</v>
      </c>
      <c r="B432" s="10" t="s">
        <v>532</v>
      </c>
      <c r="C432" s="11">
        <f t="shared" si="204"/>
        <v>14.13</v>
      </c>
      <c r="D432" s="11">
        <f t="shared" si="201"/>
        <v>150</v>
      </c>
      <c r="E432" s="11">
        <f t="shared" si="201"/>
        <v>12</v>
      </c>
      <c r="F432" s="11">
        <f t="shared" si="201"/>
        <v>0</v>
      </c>
      <c r="G432" s="11">
        <f t="shared" si="199"/>
        <v>0</v>
      </c>
      <c r="H432" s="11">
        <f t="shared" si="199"/>
        <v>0</v>
      </c>
      <c r="I432" s="11">
        <f t="shared" si="199"/>
        <v>0</v>
      </c>
      <c r="J432" s="11">
        <f t="shared" si="199"/>
        <v>0</v>
      </c>
      <c r="K432" s="11">
        <f t="shared" si="199"/>
        <v>0</v>
      </c>
      <c r="L432" s="11">
        <f t="shared" si="199"/>
        <v>0</v>
      </c>
      <c r="M432" s="11">
        <f t="shared" si="199"/>
        <v>0</v>
      </c>
      <c r="N432" s="11">
        <f t="shared" si="226"/>
        <v>0</v>
      </c>
      <c r="O432" s="11">
        <f t="shared" si="226"/>
        <v>0</v>
      </c>
      <c r="P432" s="11">
        <f t="shared" si="226"/>
        <v>0</v>
      </c>
      <c r="Q432" s="11">
        <f t="shared" si="226"/>
        <v>0</v>
      </c>
      <c r="R432" s="11">
        <f t="shared" si="226"/>
        <v>0</v>
      </c>
      <c r="S432" s="11">
        <f t="shared" si="226"/>
        <v>0</v>
      </c>
      <c r="T432" s="11">
        <f t="shared" si="226"/>
        <v>1800</v>
      </c>
      <c r="U432" s="40">
        <f t="shared" si="205"/>
        <v>0.32400000000000001</v>
      </c>
      <c r="V432" s="11">
        <f t="shared" si="223"/>
        <v>22.929936305732486</v>
      </c>
      <c r="W432" s="11">
        <f t="shared" si="223"/>
        <v>3375000</v>
      </c>
      <c r="X432" s="11">
        <f t="shared" si="223"/>
        <v>45000</v>
      </c>
      <c r="Y432" s="11">
        <f t="shared" si="222"/>
        <v>67500</v>
      </c>
      <c r="Z432" s="11">
        <f t="shared" si="222"/>
        <v>1.5</v>
      </c>
      <c r="AA432" s="11">
        <f t="shared" si="222"/>
        <v>43.301270189221931</v>
      </c>
      <c r="AB432" s="11">
        <f t="shared" si="222"/>
        <v>1800</v>
      </c>
      <c r="AC432" s="11">
        <f t="shared" si="222"/>
        <v>1800</v>
      </c>
      <c r="AD432" s="11">
        <f t="shared" si="222"/>
        <v>21600</v>
      </c>
      <c r="AE432" s="11">
        <f t="shared" si="222"/>
        <v>3600</v>
      </c>
      <c r="AF432" s="11">
        <f t="shared" si="224"/>
        <v>5400</v>
      </c>
      <c r="AG432" s="11">
        <f t="shared" si="224"/>
        <v>1.5</v>
      </c>
      <c r="AH432" s="11">
        <f t="shared" si="224"/>
        <v>3.4641016151377544</v>
      </c>
      <c r="AI432" s="11">
        <f t="shared" si="224"/>
        <v>0</v>
      </c>
      <c r="AJ432" s="11">
        <f t="shared" si="224"/>
        <v>0</v>
      </c>
      <c r="AK432" s="11">
        <f t="shared" si="224"/>
        <v>0</v>
      </c>
      <c r="AL432" s="11">
        <f t="shared" si="224"/>
        <v>0</v>
      </c>
      <c r="AM432" s="11">
        <f t="shared" si="224"/>
        <v>0</v>
      </c>
      <c r="AN432" s="11">
        <f t="shared" si="224"/>
        <v>0</v>
      </c>
      <c r="AO432" s="11">
        <f t="shared" si="224"/>
        <v>0</v>
      </c>
      <c r="AP432" s="11">
        <f t="shared" si="224"/>
        <v>0</v>
      </c>
      <c r="AQ432" s="11">
        <f t="shared" si="224"/>
        <v>0</v>
      </c>
      <c r="AR432" s="11">
        <f t="shared" si="203"/>
        <v>0</v>
      </c>
      <c r="AS432" s="11">
        <f t="shared" si="203"/>
        <v>0</v>
      </c>
      <c r="AT432" s="11">
        <f t="shared" si="203"/>
        <v>0</v>
      </c>
      <c r="AU432" s="11">
        <f t="shared" si="203"/>
        <v>0</v>
      </c>
      <c r="AV432" s="11">
        <f t="shared" si="202"/>
        <v>0</v>
      </c>
      <c r="AW432" s="11">
        <f t="shared" si="202"/>
        <v>0</v>
      </c>
      <c r="AX432" s="11">
        <f t="shared" si="202"/>
        <v>0</v>
      </c>
      <c r="AY432" s="11">
        <f t="shared" si="202"/>
        <v>0</v>
      </c>
      <c r="AZ432" s="11">
        <f t="shared" si="225"/>
        <v>0</v>
      </c>
      <c r="BA432" s="11">
        <f t="shared" si="225"/>
        <v>0</v>
      </c>
      <c r="BB432" s="11">
        <f t="shared" si="225"/>
        <v>0</v>
      </c>
      <c r="BC432" s="11">
        <f t="shared" si="225"/>
        <v>0</v>
      </c>
      <c r="BD432" s="11">
        <f t="shared" si="225"/>
        <v>0</v>
      </c>
      <c r="BE432" s="11">
        <f t="shared" si="225"/>
        <v>0</v>
      </c>
      <c r="BF432" s="15" t="str">
        <f t="shared" si="206"/>
        <v>ČSN 42 5522</v>
      </c>
      <c r="BG432" s="42">
        <v>14.13</v>
      </c>
      <c r="BH432" s="17">
        <f t="shared" si="207"/>
        <v>150</v>
      </c>
      <c r="BI432" s="17">
        <f t="shared" si="208"/>
        <v>12</v>
      </c>
      <c r="BX432" s="18">
        <f t="shared" si="227"/>
        <v>1800</v>
      </c>
      <c r="BY432" s="42">
        <v>0.32400000000000001</v>
      </c>
      <c r="BZ432" s="43">
        <f t="shared" si="209"/>
        <v>22.929936305732486</v>
      </c>
      <c r="CA432" s="18">
        <f t="shared" si="214"/>
        <v>3375000</v>
      </c>
      <c r="CB432" s="18">
        <f t="shared" si="215"/>
        <v>45000</v>
      </c>
      <c r="CC432" s="18">
        <f t="shared" si="216"/>
        <v>67500</v>
      </c>
      <c r="CD432" s="25">
        <f t="shared" si="210"/>
        <v>1.5</v>
      </c>
      <c r="CE432" s="26">
        <f t="shared" si="211"/>
        <v>43.301270189221931</v>
      </c>
      <c r="CF432" s="18">
        <f t="shared" si="212"/>
        <v>1800</v>
      </c>
      <c r="CG432" s="18">
        <f t="shared" si="217"/>
        <v>1800</v>
      </c>
      <c r="CH432" s="18">
        <f t="shared" si="218"/>
        <v>21600</v>
      </c>
      <c r="CI432" s="18">
        <f t="shared" si="219"/>
        <v>3600</v>
      </c>
      <c r="CJ432" s="18">
        <f t="shared" si="220"/>
        <v>5400</v>
      </c>
      <c r="CK432" s="25">
        <f t="shared" si="213"/>
        <v>1.5</v>
      </c>
      <c r="CL432" s="26">
        <f t="shared" si="221"/>
        <v>3.4641016151377544</v>
      </c>
      <c r="DJ432" s="20" t="s">
        <v>317</v>
      </c>
    </row>
    <row r="433" spans="1:114" x14ac:dyDescent="0.2">
      <c r="A433" s="15" t="s">
        <v>105</v>
      </c>
      <c r="B433" s="10" t="s">
        <v>533</v>
      </c>
      <c r="C433" s="11">
        <f t="shared" si="204"/>
        <v>16.484999999999999</v>
      </c>
      <c r="D433" s="11">
        <f t="shared" si="201"/>
        <v>150</v>
      </c>
      <c r="E433" s="11">
        <f t="shared" si="201"/>
        <v>14</v>
      </c>
      <c r="F433" s="11">
        <f t="shared" si="201"/>
        <v>0</v>
      </c>
      <c r="G433" s="11">
        <f t="shared" si="199"/>
        <v>0</v>
      </c>
      <c r="H433" s="11">
        <f t="shared" ref="H433:P471" si="228">IF($A433="x",BL433,"")</f>
        <v>0</v>
      </c>
      <c r="I433" s="11">
        <f t="shared" si="228"/>
        <v>0</v>
      </c>
      <c r="J433" s="11">
        <f t="shared" si="228"/>
        <v>0</v>
      </c>
      <c r="K433" s="11">
        <f t="shared" si="228"/>
        <v>0</v>
      </c>
      <c r="L433" s="11">
        <f t="shared" si="228"/>
        <v>0</v>
      </c>
      <c r="M433" s="11">
        <f t="shared" si="228"/>
        <v>0</v>
      </c>
      <c r="N433" s="11">
        <f t="shared" si="226"/>
        <v>0</v>
      </c>
      <c r="O433" s="11">
        <f t="shared" si="226"/>
        <v>0</v>
      </c>
      <c r="P433" s="11">
        <f t="shared" si="226"/>
        <v>0</v>
      </c>
      <c r="Q433" s="11">
        <f t="shared" si="226"/>
        <v>0</v>
      </c>
      <c r="R433" s="11">
        <f t="shared" si="226"/>
        <v>0</v>
      </c>
      <c r="S433" s="11">
        <f t="shared" si="226"/>
        <v>0</v>
      </c>
      <c r="T433" s="11">
        <f t="shared" si="226"/>
        <v>2100</v>
      </c>
      <c r="U433" s="40">
        <f t="shared" si="205"/>
        <v>0.32800000000000001</v>
      </c>
      <c r="V433" s="11">
        <f t="shared" si="223"/>
        <v>19.896875947831361</v>
      </c>
      <c r="W433" s="11">
        <f t="shared" si="223"/>
        <v>3937499.9999999995</v>
      </c>
      <c r="X433" s="11">
        <f t="shared" si="223"/>
        <v>52499.999999999993</v>
      </c>
      <c r="Y433" s="11">
        <f t="shared" si="222"/>
        <v>78750</v>
      </c>
      <c r="Z433" s="11">
        <f t="shared" si="222"/>
        <v>1.5000000000000002</v>
      </c>
      <c r="AA433" s="11">
        <f t="shared" si="222"/>
        <v>43.301270189221931</v>
      </c>
      <c r="AB433" s="11">
        <f t="shared" si="222"/>
        <v>2100</v>
      </c>
      <c r="AC433" s="11">
        <f t="shared" si="222"/>
        <v>2100</v>
      </c>
      <c r="AD433" s="11">
        <f t="shared" si="222"/>
        <v>34300</v>
      </c>
      <c r="AE433" s="11">
        <f t="shared" si="222"/>
        <v>4900</v>
      </c>
      <c r="AF433" s="11">
        <f t="shared" si="224"/>
        <v>7350</v>
      </c>
      <c r="AG433" s="11">
        <f t="shared" si="224"/>
        <v>1.5</v>
      </c>
      <c r="AH433" s="11">
        <f t="shared" si="224"/>
        <v>4.0414518843273806</v>
      </c>
      <c r="AI433" s="11">
        <f t="shared" si="224"/>
        <v>0</v>
      </c>
      <c r="AJ433" s="11">
        <f t="shared" si="224"/>
        <v>0</v>
      </c>
      <c r="AK433" s="11">
        <f t="shared" si="224"/>
        <v>0</v>
      </c>
      <c r="AL433" s="11">
        <f t="shared" si="224"/>
        <v>0</v>
      </c>
      <c r="AM433" s="11">
        <f t="shared" si="224"/>
        <v>0</v>
      </c>
      <c r="AN433" s="11">
        <f t="shared" si="224"/>
        <v>0</v>
      </c>
      <c r="AO433" s="11">
        <f t="shared" si="224"/>
        <v>0</v>
      </c>
      <c r="AP433" s="11">
        <f t="shared" si="224"/>
        <v>0</v>
      </c>
      <c r="AQ433" s="11">
        <f t="shared" si="224"/>
        <v>0</v>
      </c>
      <c r="AR433" s="11">
        <f t="shared" si="203"/>
        <v>0</v>
      </c>
      <c r="AS433" s="11">
        <f t="shared" si="203"/>
        <v>0</v>
      </c>
      <c r="AT433" s="11">
        <f t="shared" si="203"/>
        <v>0</v>
      </c>
      <c r="AU433" s="11">
        <f t="shared" si="203"/>
        <v>0</v>
      </c>
      <c r="AV433" s="11">
        <f t="shared" si="202"/>
        <v>0</v>
      </c>
      <c r="AW433" s="11">
        <f t="shared" si="202"/>
        <v>0</v>
      </c>
      <c r="AX433" s="11">
        <f t="shared" si="202"/>
        <v>0</v>
      </c>
      <c r="AY433" s="11">
        <f t="shared" si="202"/>
        <v>0</v>
      </c>
      <c r="AZ433" s="11">
        <f t="shared" si="225"/>
        <v>0</v>
      </c>
      <c r="BA433" s="11">
        <f t="shared" si="225"/>
        <v>0</v>
      </c>
      <c r="BB433" s="11">
        <f t="shared" si="225"/>
        <v>0</v>
      </c>
      <c r="BC433" s="11">
        <f t="shared" si="225"/>
        <v>0</v>
      </c>
      <c r="BD433" s="11">
        <f t="shared" si="225"/>
        <v>0</v>
      </c>
      <c r="BE433" s="11">
        <f t="shared" si="225"/>
        <v>0</v>
      </c>
      <c r="BF433" s="15" t="str">
        <f t="shared" si="206"/>
        <v>ČSN 42 5522</v>
      </c>
      <c r="BG433" s="42">
        <v>16.484999999999999</v>
      </c>
      <c r="BH433" s="17">
        <f t="shared" si="207"/>
        <v>150</v>
      </c>
      <c r="BI433" s="17">
        <f t="shared" si="208"/>
        <v>14</v>
      </c>
      <c r="BX433" s="18">
        <f t="shared" si="227"/>
        <v>2100</v>
      </c>
      <c r="BY433" s="42">
        <v>0.32800000000000001</v>
      </c>
      <c r="BZ433" s="43">
        <f t="shared" si="209"/>
        <v>19.896875947831361</v>
      </c>
      <c r="CA433" s="18">
        <f t="shared" si="214"/>
        <v>3937499.9999999995</v>
      </c>
      <c r="CB433" s="18">
        <f t="shared" si="215"/>
        <v>52499.999999999993</v>
      </c>
      <c r="CC433" s="18">
        <f t="shared" si="216"/>
        <v>78750</v>
      </c>
      <c r="CD433" s="25">
        <f t="shared" si="210"/>
        <v>1.5000000000000002</v>
      </c>
      <c r="CE433" s="26">
        <f t="shared" si="211"/>
        <v>43.301270189221931</v>
      </c>
      <c r="CF433" s="18">
        <f t="shared" si="212"/>
        <v>2100</v>
      </c>
      <c r="CG433" s="18">
        <f t="shared" si="217"/>
        <v>2100</v>
      </c>
      <c r="CH433" s="18">
        <f t="shared" si="218"/>
        <v>34300</v>
      </c>
      <c r="CI433" s="18">
        <f t="shared" si="219"/>
        <v>4900</v>
      </c>
      <c r="CJ433" s="18">
        <f t="shared" si="220"/>
        <v>7350</v>
      </c>
      <c r="CK433" s="25">
        <f t="shared" si="213"/>
        <v>1.5</v>
      </c>
      <c r="CL433" s="26">
        <f t="shared" si="221"/>
        <v>4.0414518843273806</v>
      </c>
      <c r="DJ433" s="20" t="s">
        <v>317</v>
      </c>
    </row>
    <row r="434" spans="1:114" x14ac:dyDescent="0.2">
      <c r="A434" s="15" t="s">
        <v>105</v>
      </c>
      <c r="B434" s="10" t="s">
        <v>534</v>
      </c>
      <c r="C434" s="11">
        <f t="shared" si="204"/>
        <v>18.84</v>
      </c>
      <c r="D434" s="11">
        <f t="shared" si="201"/>
        <v>150</v>
      </c>
      <c r="E434" s="11">
        <f t="shared" si="201"/>
        <v>16</v>
      </c>
      <c r="F434" s="11">
        <f t="shared" si="201"/>
        <v>0</v>
      </c>
      <c r="G434" s="11">
        <f t="shared" si="201"/>
        <v>0</v>
      </c>
      <c r="H434" s="11">
        <f t="shared" si="228"/>
        <v>0</v>
      </c>
      <c r="I434" s="11">
        <f t="shared" si="228"/>
        <v>0</v>
      </c>
      <c r="J434" s="11">
        <f t="shared" si="228"/>
        <v>0</v>
      </c>
      <c r="K434" s="11">
        <f t="shared" si="228"/>
        <v>0</v>
      </c>
      <c r="L434" s="11">
        <f t="shared" si="228"/>
        <v>0</v>
      </c>
      <c r="M434" s="11">
        <f t="shared" si="228"/>
        <v>0</v>
      </c>
      <c r="N434" s="11">
        <f t="shared" si="226"/>
        <v>0</v>
      </c>
      <c r="O434" s="11">
        <f t="shared" si="226"/>
        <v>0</v>
      </c>
      <c r="P434" s="11">
        <f t="shared" si="226"/>
        <v>0</v>
      </c>
      <c r="Q434" s="11">
        <f t="shared" si="226"/>
        <v>0</v>
      </c>
      <c r="R434" s="11">
        <f t="shared" si="226"/>
        <v>0</v>
      </c>
      <c r="S434" s="11">
        <f t="shared" si="226"/>
        <v>0</v>
      </c>
      <c r="T434" s="11">
        <f t="shared" si="226"/>
        <v>2400</v>
      </c>
      <c r="U434" s="40">
        <f t="shared" si="205"/>
        <v>0.33200000000000002</v>
      </c>
      <c r="V434" s="11">
        <f t="shared" si="223"/>
        <v>17.622080679405521</v>
      </c>
      <c r="W434" s="11">
        <f t="shared" si="223"/>
        <v>4500000</v>
      </c>
      <c r="X434" s="11">
        <f t="shared" si="223"/>
        <v>60000</v>
      </c>
      <c r="Y434" s="11">
        <f t="shared" si="222"/>
        <v>90000</v>
      </c>
      <c r="Z434" s="11">
        <f t="shared" si="222"/>
        <v>1.5</v>
      </c>
      <c r="AA434" s="11">
        <f t="shared" si="222"/>
        <v>43.301270189221931</v>
      </c>
      <c r="AB434" s="11">
        <f t="shared" si="222"/>
        <v>2400</v>
      </c>
      <c r="AC434" s="11">
        <f t="shared" si="222"/>
        <v>2400</v>
      </c>
      <c r="AD434" s="11">
        <f t="shared" si="222"/>
        <v>51200</v>
      </c>
      <c r="AE434" s="11">
        <f t="shared" si="222"/>
        <v>6400</v>
      </c>
      <c r="AF434" s="11">
        <f t="shared" si="224"/>
        <v>9600</v>
      </c>
      <c r="AG434" s="11">
        <f t="shared" si="224"/>
        <v>1.5</v>
      </c>
      <c r="AH434" s="11">
        <f t="shared" si="224"/>
        <v>4.6188021535170058</v>
      </c>
      <c r="AI434" s="11">
        <f t="shared" ref="AI434:AQ462" si="229">IF($A434="x",CM434,"")</f>
        <v>0</v>
      </c>
      <c r="AJ434" s="11">
        <f t="shared" si="229"/>
        <v>0</v>
      </c>
      <c r="AK434" s="11">
        <f t="shared" si="229"/>
        <v>0</v>
      </c>
      <c r="AL434" s="11">
        <f t="shared" si="229"/>
        <v>0</v>
      </c>
      <c r="AM434" s="11">
        <f t="shared" si="229"/>
        <v>0</v>
      </c>
      <c r="AN434" s="11">
        <f t="shared" si="229"/>
        <v>0</v>
      </c>
      <c r="AO434" s="11">
        <f t="shared" si="229"/>
        <v>0</v>
      </c>
      <c r="AP434" s="11">
        <f t="shared" si="229"/>
        <v>0</v>
      </c>
      <c r="AQ434" s="11">
        <f t="shared" si="229"/>
        <v>0</v>
      </c>
      <c r="AR434" s="11">
        <f t="shared" si="203"/>
        <v>0</v>
      </c>
      <c r="AS434" s="11">
        <f t="shared" si="203"/>
        <v>0</v>
      </c>
      <c r="AT434" s="11">
        <f t="shared" si="203"/>
        <v>0</v>
      </c>
      <c r="AU434" s="11">
        <f t="shared" si="203"/>
        <v>0</v>
      </c>
      <c r="AV434" s="11">
        <f t="shared" si="202"/>
        <v>0</v>
      </c>
      <c r="AW434" s="11">
        <f t="shared" si="202"/>
        <v>0</v>
      </c>
      <c r="AX434" s="11">
        <f t="shared" si="202"/>
        <v>0</v>
      </c>
      <c r="AY434" s="11">
        <f t="shared" si="202"/>
        <v>0</v>
      </c>
      <c r="AZ434" s="11">
        <f t="shared" si="225"/>
        <v>0</v>
      </c>
      <c r="BA434" s="11">
        <f t="shared" si="225"/>
        <v>0</v>
      </c>
      <c r="BB434" s="11">
        <f t="shared" si="225"/>
        <v>0</v>
      </c>
      <c r="BC434" s="11">
        <f t="shared" si="225"/>
        <v>0</v>
      </c>
      <c r="BD434" s="11">
        <f t="shared" si="225"/>
        <v>0</v>
      </c>
      <c r="BE434" s="11">
        <f t="shared" si="225"/>
        <v>0</v>
      </c>
      <c r="BF434" s="15" t="str">
        <f t="shared" si="206"/>
        <v>ČSN 42 5522</v>
      </c>
      <c r="BG434" s="42">
        <v>18.84</v>
      </c>
      <c r="BH434" s="17">
        <f t="shared" si="207"/>
        <v>150</v>
      </c>
      <c r="BI434" s="17">
        <f t="shared" si="208"/>
        <v>16</v>
      </c>
      <c r="BX434" s="18">
        <f t="shared" si="227"/>
        <v>2400</v>
      </c>
      <c r="BY434" s="42">
        <v>0.33200000000000002</v>
      </c>
      <c r="BZ434" s="43">
        <f t="shared" si="209"/>
        <v>17.622080679405521</v>
      </c>
      <c r="CA434" s="18">
        <f t="shared" si="214"/>
        <v>4500000</v>
      </c>
      <c r="CB434" s="18">
        <f t="shared" si="215"/>
        <v>60000</v>
      </c>
      <c r="CC434" s="18">
        <f t="shared" si="216"/>
        <v>90000</v>
      </c>
      <c r="CD434" s="25">
        <f t="shared" si="210"/>
        <v>1.5</v>
      </c>
      <c r="CE434" s="26">
        <f t="shared" si="211"/>
        <v>43.301270189221931</v>
      </c>
      <c r="CF434" s="18">
        <f t="shared" si="212"/>
        <v>2400</v>
      </c>
      <c r="CG434" s="18">
        <f t="shared" si="217"/>
        <v>2400</v>
      </c>
      <c r="CH434" s="18">
        <f t="shared" si="218"/>
        <v>51200</v>
      </c>
      <c r="CI434" s="18">
        <f t="shared" si="219"/>
        <v>6400</v>
      </c>
      <c r="CJ434" s="18">
        <f t="shared" si="220"/>
        <v>9600</v>
      </c>
      <c r="CK434" s="25">
        <f t="shared" si="213"/>
        <v>1.5</v>
      </c>
      <c r="CL434" s="26">
        <f t="shared" si="221"/>
        <v>4.6188021535170058</v>
      </c>
      <c r="DJ434" s="20" t="s">
        <v>317</v>
      </c>
    </row>
    <row r="435" spans="1:114" x14ac:dyDescent="0.2">
      <c r="A435" s="15" t="s">
        <v>105</v>
      </c>
      <c r="B435" s="10" t="s">
        <v>535</v>
      </c>
      <c r="C435" s="11">
        <f t="shared" si="204"/>
        <v>23.55</v>
      </c>
      <c r="D435" s="11">
        <f t="shared" si="201"/>
        <v>150</v>
      </c>
      <c r="E435" s="11">
        <f t="shared" si="201"/>
        <v>20</v>
      </c>
      <c r="F435" s="11">
        <f t="shared" si="201"/>
        <v>0</v>
      </c>
      <c r="G435" s="11">
        <f t="shared" si="201"/>
        <v>0</v>
      </c>
      <c r="H435" s="11">
        <f t="shared" si="228"/>
        <v>0</v>
      </c>
      <c r="I435" s="11">
        <f t="shared" si="228"/>
        <v>0</v>
      </c>
      <c r="J435" s="11">
        <f t="shared" si="228"/>
        <v>0</v>
      </c>
      <c r="K435" s="11">
        <f t="shared" si="228"/>
        <v>0</v>
      </c>
      <c r="L435" s="11">
        <f t="shared" si="228"/>
        <v>0</v>
      </c>
      <c r="M435" s="11">
        <f t="shared" si="228"/>
        <v>0</v>
      </c>
      <c r="N435" s="11">
        <f t="shared" si="226"/>
        <v>0</v>
      </c>
      <c r="O435" s="11">
        <f t="shared" si="226"/>
        <v>0</v>
      </c>
      <c r="P435" s="11">
        <f t="shared" si="226"/>
        <v>0</v>
      </c>
      <c r="Q435" s="11">
        <f t="shared" si="226"/>
        <v>0</v>
      </c>
      <c r="R435" s="11">
        <f t="shared" si="226"/>
        <v>0</v>
      </c>
      <c r="S435" s="11">
        <f t="shared" si="226"/>
        <v>0</v>
      </c>
      <c r="T435" s="11">
        <f t="shared" si="226"/>
        <v>3000</v>
      </c>
      <c r="U435" s="40">
        <f t="shared" si="205"/>
        <v>0.34</v>
      </c>
      <c r="V435" s="11">
        <f t="shared" si="223"/>
        <v>14.437367303609344</v>
      </c>
      <c r="W435" s="11">
        <f t="shared" si="223"/>
        <v>5624999.9999999991</v>
      </c>
      <c r="X435" s="11">
        <f t="shared" si="223"/>
        <v>75000</v>
      </c>
      <c r="Y435" s="11">
        <f t="shared" si="222"/>
        <v>112500</v>
      </c>
      <c r="Z435" s="11">
        <f t="shared" si="222"/>
        <v>1.5</v>
      </c>
      <c r="AA435" s="11">
        <f t="shared" si="222"/>
        <v>43.301270189221931</v>
      </c>
      <c r="AB435" s="11">
        <f t="shared" si="222"/>
        <v>3000</v>
      </c>
      <c r="AC435" s="11">
        <f t="shared" si="222"/>
        <v>3000</v>
      </c>
      <c r="AD435" s="11">
        <f t="shared" si="222"/>
        <v>100000</v>
      </c>
      <c r="AE435" s="11">
        <f t="shared" si="222"/>
        <v>10000</v>
      </c>
      <c r="AF435" s="11">
        <f t="shared" si="222"/>
        <v>15000</v>
      </c>
      <c r="AG435" s="11">
        <f t="shared" si="222"/>
        <v>1.5</v>
      </c>
      <c r="AH435" s="11">
        <f t="shared" si="222"/>
        <v>5.7735026918962582</v>
      </c>
      <c r="AI435" s="11">
        <f t="shared" si="229"/>
        <v>0</v>
      </c>
      <c r="AJ435" s="11">
        <f t="shared" si="229"/>
        <v>0</v>
      </c>
      <c r="AK435" s="11">
        <f t="shared" si="229"/>
        <v>0</v>
      </c>
      <c r="AL435" s="11">
        <f t="shared" si="229"/>
        <v>0</v>
      </c>
      <c r="AM435" s="11">
        <f t="shared" si="229"/>
        <v>0</v>
      </c>
      <c r="AN435" s="11">
        <f t="shared" si="229"/>
        <v>0</v>
      </c>
      <c r="AO435" s="11">
        <f t="shared" si="229"/>
        <v>0</v>
      </c>
      <c r="AP435" s="11">
        <f t="shared" si="229"/>
        <v>0</v>
      </c>
      <c r="AQ435" s="11">
        <f t="shared" si="229"/>
        <v>0</v>
      </c>
      <c r="AR435" s="11">
        <f t="shared" si="203"/>
        <v>0</v>
      </c>
      <c r="AS435" s="11">
        <f t="shared" si="203"/>
        <v>0</v>
      </c>
      <c r="AT435" s="11">
        <f t="shared" si="203"/>
        <v>0</v>
      </c>
      <c r="AU435" s="11">
        <f t="shared" si="203"/>
        <v>0</v>
      </c>
      <c r="AV435" s="11">
        <f t="shared" si="202"/>
        <v>0</v>
      </c>
      <c r="AW435" s="11">
        <f t="shared" si="202"/>
        <v>0</v>
      </c>
      <c r="AX435" s="11">
        <f t="shared" si="202"/>
        <v>0</v>
      </c>
      <c r="AY435" s="11">
        <f t="shared" si="202"/>
        <v>0</v>
      </c>
      <c r="AZ435" s="11">
        <f t="shared" si="225"/>
        <v>0</v>
      </c>
      <c r="BA435" s="11">
        <f t="shared" si="225"/>
        <v>0</v>
      </c>
      <c r="BB435" s="11">
        <f t="shared" si="225"/>
        <v>0</v>
      </c>
      <c r="BC435" s="11">
        <f t="shared" si="225"/>
        <v>0</v>
      </c>
      <c r="BD435" s="11">
        <f t="shared" si="225"/>
        <v>0</v>
      </c>
      <c r="BE435" s="11">
        <f t="shared" si="225"/>
        <v>0</v>
      </c>
      <c r="BF435" s="15" t="str">
        <f t="shared" si="206"/>
        <v>ČSN 42 5522</v>
      </c>
      <c r="BG435" s="42">
        <v>23.55</v>
      </c>
      <c r="BH435" s="17">
        <f t="shared" si="207"/>
        <v>150</v>
      </c>
      <c r="BI435" s="17">
        <f t="shared" si="208"/>
        <v>20</v>
      </c>
      <c r="BX435" s="18">
        <f t="shared" si="227"/>
        <v>3000</v>
      </c>
      <c r="BY435" s="42">
        <v>0.34</v>
      </c>
      <c r="BZ435" s="43">
        <f t="shared" si="209"/>
        <v>14.437367303609344</v>
      </c>
      <c r="CA435" s="18">
        <f t="shared" si="214"/>
        <v>5624999.9999999991</v>
      </c>
      <c r="CB435" s="18">
        <f t="shared" si="215"/>
        <v>75000</v>
      </c>
      <c r="CC435" s="18">
        <f t="shared" si="216"/>
        <v>112500</v>
      </c>
      <c r="CD435" s="25">
        <f t="shared" si="210"/>
        <v>1.5</v>
      </c>
      <c r="CE435" s="26">
        <f t="shared" si="211"/>
        <v>43.301270189221931</v>
      </c>
      <c r="CF435" s="18">
        <f t="shared" si="212"/>
        <v>3000</v>
      </c>
      <c r="CG435" s="18">
        <f t="shared" si="217"/>
        <v>3000</v>
      </c>
      <c r="CH435" s="18">
        <f t="shared" si="218"/>
        <v>100000</v>
      </c>
      <c r="CI435" s="18">
        <f t="shared" si="219"/>
        <v>10000</v>
      </c>
      <c r="CJ435" s="18">
        <f t="shared" si="220"/>
        <v>15000</v>
      </c>
      <c r="CK435" s="25">
        <f t="shared" si="213"/>
        <v>1.5</v>
      </c>
      <c r="CL435" s="26">
        <f t="shared" si="221"/>
        <v>5.7735026918962582</v>
      </c>
      <c r="DJ435" s="20" t="s">
        <v>317</v>
      </c>
    </row>
    <row r="436" spans="1:114" x14ac:dyDescent="0.2">
      <c r="A436" s="15" t="s">
        <v>105</v>
      </c>
      <c r="B436" s="10" t="s">
        <v>536</v>
      </c>
      <c r="C436" s="11">
        <f t="shared" si="204"/>
        <v>29.4375</v>
      </c>
      <c r="D436" s="11">
        <f t="shared" si="201"/>
        <v>150</v>
      </c>
      <c r="E436" s="11">
        <f t="shared" si="201"/>
        <v>25</v>
      </c>
      <c r="F436" s="11">
        <f t="shared" si="201"/>
        <v>0</v>
      </c>
      <c r="G436" s="11">
        <f t="shared" si="201"/>
        <v>0</v>
      </c>
      <c r="H436" s="11">
        <f t="shared" si="228"/>
        <v>0</v>
      </c>
      <c r="I436" s="11">
        <f t="shared" si="228"/>
        <v>0</v>
      </c>
      <c r="J436" s="11">
        <f t="shared" si="228"/>
        <v>0</v>
      </c>
      <c r="K436" s="11">
        <f t="shared" si="228"/>
        <v>0</v>
      </c>
      <c r="L436" s="11">
        <f t="shared" si="228"/>
        <v>0</v>
      </c>
      <c r="M436" s="11">
        <f t="shared" si="228"/>
        <v>0</v>
      </c>
      <c r="N436" s="11">
        <f t="shared" si="226"/>
        <v>0</v>
      </c>
      <c r="O436" s="11">
        <f t="shared" si="226"/>
        <v>0</v>
      </c>
      <c r="P436" s="11">
        <f t="shared" si="226"/>
        <v>0</v>
      </c>
      <c r="Q436" s="11">
        <f t="shared" si="226"/>
        <v>0</v>
      </c>
      <c r="R436" s="11">
        <f t="shared" si="226"/>
        <v>0</v>
      </c>
      <c r="S436" s="11">
        <f t="shared" si="226"/>
        <v>0</v>
      </c>
      <c r="T436" s="11">
        <f t="shared" si="226"/>
        <v>3750</v>
      </c>
      <c r="U436" s="40">
        <f t="shared" si="205"/>
        <v>0.35</v>
      </c>
      <c r="V436" s="11">
        <f t="shared" si="223"/>
        <v>11.889596602972398</v>
      </c>
      <c r="W436" s="11">
        <f t="shared" si="223"/>
        <v>7031249.9999999991</v>
      </c>
      <c r="X436" s="11">
        <f t="shared" si="223"/>
        <v>93749.999999999985</v>
      </c>
      <c r="Y436" s="11">
        <f t="shared" si="222"/>
        <v>140625</v>
      </c>
      <c r="Z436" s="11">
        <f t="shared" si="222"/>
        <v>1.5000000000000002</v>
      </c>
      <c r="AA436" s="11">
        <f t="shared" si="222"/>
        <v>43.301270189221931</v>
      </c>
      <c r="AB436" s="11">
        <f t="shared" si="222"/>
        <v>3750</v>
      </c>
      <c r="AC436" s="11">
        <f t="shared" si="222"/>
        <v>3750</v>
      </c>
      <c r="AD436" s="11">
        <f t="shared" si="222"/>
        <v>195312.5</v>
      </c>
      <c r="AE436" s="11">
        <f t="shared" si="222"/>
        <v>15625</v>
      </c>
      <c r="AF436" s="11">
        <f t="shared" si="222"/>
        <v>23437.5</v>
      </c>
      <c r="AG436" s="11">
        <f t="shared" si="222"/>
        <v>1.5</v>
      </c>
      <c r="AH436" s="11">
        <f t="shared" si="222"/>
        <v>7.2168783648703219</v>
      </c>
      <c r="AI436" s="11">
        <f t="shared" si="229"/>
        <v>0</v>
      </c>
      <c r="AJ436" s="11">
        <f t="shared" si="229"/>
        <v>0</v>
      </c>
      <c r="AK436" s="11">
        <f t="shared" si="229"/>
        <v>0</v>
      </c>
      <c r="AL436" s="11">
        <f t="shared" si="229"/>
        <v>0</v>
      </c>
      <c r="AM436" s="11">
        <f t="shared" si="229"/>
        <v>0</v>
      </c>
      <c r="AN436" s="11">
        <f t="shared" si="229"/>
        <v>0</v>
      </c>
      <c r="AO436" s="11">
        <f t="shared" si="229"/>
        <v>0</v>
      </c>
      <c r="AP436" s="11">
        <f t="shared" si="229"/>
        <v>0</v>
      </c>
      <c r="AQ436" s="11">
        <f t="shared" si="229"/>
        <v>0</v>
      </c>
      <c r="AR436" s="11">
        <f t="shared" si="203"/>
        <v>0</v>
      </c>
      <c r="AS436" s="11">
        <f t="shared" si="203"/>
        <v>0</v>
      </c>
      <c r="AT436" s="11">
        <f t="shared" si="203"/>
        <v>0</v>
      </c>
      <c r="AU436" s="11">
        <f t="shared" si="203"/>
        <v>0</v>
      </c>
      <c r="AV436" s="11">
        <f t="shared" si="202"/>
        <v>0</v>
      </c>
      <c r="AW436" s="11">
        <f t="shared" si="202"/>
        <v>0</v>
      </c>
      <c r="AX436" s="11">
        <f t="shared" si="202"/>
        <v>0</v>
      </c>
      <c r="AY436" s="11">
        <f t="shared" si="202"/>
        <v>0</v>
      </c>
      <c r="AZ436" s="11">
        <f t="shared" si="225"/>
        <v>0</v>
      </c>
      <c r="BA436" s="11">
        <f t="shared" si="225"/>
        <v>0</v>
      </c>
      <c r="BB436" s="11">
        <f t="shared" si="225"/>
        <v>0</v>
      </c>
      <c r="BC436" s="11">
        <f t="shared" si="225"/>
        <v>0</v>
      </c>
      <c r="BD436" s="11">
        <f t="shared" si="225"/>
        <v>0</v>
      </c>
      <c r="BE436" s="11">
        <f t="shared" si="225"/>
        <v>0</v>
      </c>
      <c r="BF436" s="15" t="str">
        <f t="shared" si="206"/>
        <v>ČSN 42 5522</v>
      </c>
      <c r="BG436" s="42">
        <v>29.4375</v>
      </c>
      <c r="BH436" s="17">
        <f t="shared" si="207"/>
        <v>150</v>
      </c>
      <c r="BI436" s="17">
        <f t="shared" si="208"/>
        <v>25</v>
      </c>
      <c r="BX436" s="18">
        <f t="shared" si="227"/>
        <v>3750</v>
      </c>
      <c r="BY436" s="42">
        <v>0.35</v>
      </c>
      <c r="BZ436" s="43">
        <f t="shared" si="209"/>
        <v>11.889596602972398</v>
      </c>
      <c r="CA436" s="18">
        <f t="shared" si="214"/>
        <v>7031249.9999999991</v>
      </c>
      <c r="CB436" s="18">
        <f t="shared" si="215"/>
        <v>93749.999999999985</v>
      </c>
      <c r="CC436" s="18">
        <f t="shared" si="216"/>
        <v>140625</v>
      </c>
      <c r="CD436" s="25">
        <f t="shared" si="210"/>
        <v>1.5000000000000002</v>
      </c>
      <c r="CE436" s="26">
        <f t="shared" si="211"/>
        <v>43.301270189221931</v>
      </c>
      <c r="CF436" s="18">
        <f t="shared" si="212"/>
        <v>3750</v>
      </c>
      <c r="CG436" s="18">
        <f t="shared" si="217"/>
        <v>3750</v>
      </c>
      <c r="CH436" s="18">
        <f t="shared" si="218"/>
        <v>195312.5</v>
      </c>
      <c r="CI436" s="18">
        <f t="shared" si="219"/>
        <v>15625</v>
      </c>
      <c r="CJ436" s="18">
        <f t="shared" si="220"/>
        <v>23437.5</v>
      </c>
      <c r="CK436" s="25">
        <f t="shared" si="213"/>
        <v>1.5</v>
      </c>
      <c r="CL436" s="26">
        <f t="shared" si="221"/>
        <v>7.2168783648703219</v>
      </c>
      <c r="DJ436" s="20" t="s">
        <v>317</v>
      </c>
    </row>
    <row r="437" spans="1:114" x14ac:dyDescent="0.2">
      <c r="A437" s="15" t="s">
        <v>105</v>
      </c>
      <c r="B437" s="10" t="s">
        <v>537</v>
      </c>
      <c r="C437" s="11">
        <f t="shared" si="204"/>
        <v>35.325000000000003</v>
      </c>
      <c r="D437" s="11">
        <f t="shared" si="201"/>
        <v>150</v>
      </c>
      <c r="E437" s="11">
        <f t="shared" si="201"/>
        <v>30</v>
      </c>
      <c r="F437" s="11">
        <f t="shared" si="201"/>
        <v>0</v>
      </c>
      <c r="G437" s="11">
        <f t="shared" si="201"/>
        <v>0</v>
      </c>
      <c r="H437" s="11">
        <f t="shared" si="228"/>
        <v>0</v>
      </c>
      <c r="I437" s="11">
        <f t="shared" si="228"/>
        <v>0</v>
      </c>
      <c r="J437" s="11">
        <f t="shared" si="228"/>
        <v>0</v>
      </c>
      <c r="K437" s="11">
        <f t="shared" si="228"/>
        <v>0</v>
      </c>
      <c r="L437" s="11">
        <f t="shared" si="228"/>
        <v>0</v>
      </c>
      <c r="M437" s="11">
        <f t="shared" si="228"/>
        <v>0</v>
      </c>
      <c r="N437" s="11">
        <f t="shared" si="226"/>
        <v>0</v>
      </c>
      <c r="O437" s="11">
        <f t="shared" si="226"/>
        <v>0</v>
      </c>
      <c r="P437" s="11">
        <f t="shared" si="226"/>
        <v>0</v>
      </c>
      <c r="Q437" s="11">
        <f t="shared" si="226"/>
        <v>0</v>
      </c>
      <c r="R437" s="11">
        <f t="shared" si="226"/>
        <v>0</v>
      </c>
      <c r="S437" s="11">
        <f t="shared" si="226"/>
        <v>0</v>
      </c>
      <c r="T437" s="11">
        <f t="shared" si="226"/>
        <v>4500</v>
      </c>
      <c r="U437" s="40">
        <f t="shared" si="205"/>
        <v>0.36</v>
      </c>
      <c r="V437" s="11">
        <f t="shared" si="223"/>
        <v>10.191082802547772</v>
      </c>
      <c r="W437" s="11">
        <f t="shared" si="223"/>
        <v>8437500</v>
      </c>
      <c r="X437" s="11">
        <f t="shared" si="223"/>
        <v>112500</v>
      </c>
      <c r="Y437" s="11">
        <f t="shared" si="222"/>
        <v>168750</v>
      </c>
      <c r="Z437" s="11">
        <f t="shared" si="222"/>
        <v>1.5</v>
      </c>
      <c r="AA437" s="11">
        <f t="shared" si="222"/>
        <v>43.301270189221931</v>
      </c>
      <c r="AB437" s="11">
        <f t="shared" si="222"/>
        <v>4500</v>
      </c>
      <c r="AC437" s="11">
        <f t="shared" si="222"/>
        <v>4500</v>
      </c>
      <c r="AD437" s="11">
        <f t="shared" si="222"/>
        <v>337500</v>
      </c>
      <c r="AE437" s="11">
        <f t="shared" si="222"/>
        <v>22500</v>
      </c>
      <c r="AF437" s="11">
        <f t="shared" si="222"/>
        <v>33750</v>
      </c>
      <c r="AG437" s="11">
        <f t="shared" si="222"/>
        <v>1.5</v>
      </c>
      <c r="AH437" s="11">
        <f t="shared" si="222"/>
        <v>8.6602540378443873</v>
      </c>
      <c r="AI437" s="11">
        <f t="shared" si="229"/>
        <v>0</v>
      </c>
      <c r="AJ437" s="11">
        <f t="shared" si="229"/>
        <v>0</v>
      </c>
      <c r="AK437" s="11">
        <f t="shared" si="229"/>
        <v>0</v>
      </c>
      <c r="AL437" s="11">
        <f t="shared" si="229"/>
        <v>0</v>
      </c>
      <c r="AM437" s="11">
        <f t="shared" si="229"/>
        <v>0</v>
      </c>
      <c r="AN437" s="11">
        <f t="shared" si="229"/>
        <v>0</v>
      </c>
      <c r="AO437" s="11">
        <f t="shared" si="229"/>
        <v>0</v>
      </c>
      <c r="AP437" s="11">
        <f t="shared" si="229"/>
        <v>0</v>
      </c>
      <c r="AQ437" s="11">
        <f t="shared" si="229"/>
        <v>0</v>
      </c>
      <c r="AR437" s="11">
        <f t="shared" si="203"/>
        <v>0</v>
      </c>
      <c r="AS437" s="11">
        <f t="shared" si="203"/>
        <v>0</v>
      </c>
      <c r="AT437" s="11">
        <f t="shared" si="203"/>
        <v>0</v>
      </c>
      <c r="AU437" s="11">
        <f t="shared" si="203"/>
        <v>0</v>
      </c>
      <c r="AV437" s="11">
        <f t="shared" si="202"/>
        <v>0</v>
      </c>
      <c r="AW437" s="11">
        <f t="shared" si="202"/>
        <v>0</v>
      </c>
      <c r="AX437" s="11">
        <f t="shared" si="202"/>
        <v>0</v>
      </c>
      <c r="AY437" s="11">
        <f t="shared" si="202"/>
        <v>0</v>
      </c>
      <c r="AZ437" s="11">
        <f t="shared" si="225"/>
        <v>0</v>
      </c>
      <c r="BA437" s="11">
        <f t="shared" si="225"/>
        <v>0</v>
      </c>
      <c r="BB437" s="11">
        <f t="shared" si="225"/>
        <v>0</v>
      </c>
      <c r="BC437" s="11">
        <f t="shared" si="225"/>
        <v>0</v>
      </c>
      <c r="BD437" s="11">
        <f t="shared" si="225"/>
        <v>0</v>
      </c>
      <c r="BE437" s="11">
        <f t="shared" si="225"/>
        <v>0</v>
      </c>
      <c r="BF437" s="15" t="str">
        <f t="shared" si="206"/>
        <v>ČSN 42 5522</v>
      </c>
      <c r="BG437" s="42">
        <v>35.325000000000003</v>
      </c>
      <c r="BH437" s="17">
        <f t="shared" si="207"/>
        <v>150</v>
      </c>
      <c r="BI437" s="17">
        <f t="shared" si="208"/>
        <v>30</v>
      </c>
      <c r="BX437" s="18">
        <f t="shared" si="227"/>
        <v>4500</v>
      </c>
      <c r="BY437" s="42">
        <v>0.36</v>
      </c>
      <c r="BZ437" s="43">
        <f t="shared" si="209"/>
        <v>10.191082802547772</v>
      </c>
      <c r="CA437" s="18">
        <f t="shared" si="214"/>
        <v>8437500</v>
      </c>
      <c r="CB437" s="18">
        <f t="shared" si="215"/>
        <v>112500</v>
      </c>
      <c r="CC437" s="18">
        <f t="shared" si="216"/>
        <v>168750</v>
      </c>
      <c r="CD437" s="25">
        <f t="shared" si="210"/>
        <v>1.5</v>
      </c>
      <c r="CE437" s="26">
        <f t="shared" si="211"/>
        <v>43.301270189221931</v>
      </c>
      <c r="CF437" s="18">
        <f t="shared" si="212"/>
        <v>4500</v>
      </c>
      <c r="CG437" s="18">
        <f t="shared" si="217"/>
        <v>4500</v>
      </c>
      <c r="CH437" s="18">
        <f t="shared" si="218"/>
        <v>337500</v>
      </c>
      <c r="CI437" s="18">
        <f t="shared" si="219"/>
        <v>22500</v>
      </c>
      <c r="CJ437" s="18">
        <f t="shared" si="220"/>
        <v>33750</v>
      </c>
      <c r="CK437" s="25">
        <f t="shared" si="213"/>
        <v>1.5</v>
      </c>
      <c r="CL437" s="26">
        <f t="shared" si="221"/>
        <v>8.6602540378443873</v>
      </c>
      <c r="DJ437" s="20" t="s">
        <v>317</v>
      </c>
    </row>
    <row r="438" spans="1:114" x14ac:dyDescent="0.2">
      <c r="A438" s="15" t="s">
        <v>105</v>
      </c>
      <c r="B438" s="10" t="s">
        <v>538</v>
      </c>
      <c r="C438" s="11">
        <f t="shared" si="204"/>
        <v>47.1</v>
      </c>
      <c r="D438" s="11">
        <f t="shared" si="201"/>
        <v>150</v>
      </c>
      <c r="E438" s="11">
        <f t="shared" si="201"/>
        <v>40</v>
      </c>
      <c r="F438" s="11">
        <f t="shared" si="201"/>
        <v>0</v>
      </c>
      <c r="G438" s="11">
        <f t="shared" si="201"/>
        <v>0</v>
      </c>
      <c r="H438" s="11">
        <f t="shared" si="228"/>
        <v>0</v>
      </c>
      <c r="I438" s="11">
        <f t="shared" si="228"/>
        <v>0</v>
      </c>
      <c r="J438" s="11">
        <f t="shared" si="228"/>
        <v>0</v>
      </c>
      <c r="K438" s="11">
        <f t="shared" si="228"/>
        <v>0</v>
      </c>
      <c r="L438" s="11">
        <f t="shared" si="228"/>
        <v>0</v>
      </c>
      <c r="M438" s="11">
        <f t="shared" si="228"/>
        <v>0</v>
      </c>
      <c r="N438" s="11">
        <f t="shared" si="226"/>
        <v>0</v>
      </c>
      <c r="O438" s="11">
        <f t="shared" si="226"/>
        <v>0</v>
      </c>
      <c r="P438" s="11">
        <f t="shared" si="226"/>
        <v>0</v>
      </c>
      <c r="Q438" s="11">
        <f t="shared" si="226"/>
        <v>0</v>
      </c>
      <c r="R438" s="11">
        <f t="shared" si="226"/>
        <v>0</v>
      </c>
      <c r="S438" s="11">
        <f t="shared" si="226"/>
        <v>0</v>
      </c>
      <c r="T438" s="11">
        <f t="shared" si="226"/>
        <v>6000</v>
      </c>
      <c r="U438" s="40">
        <f t="shared" si="205"/>
        <v>0.38</v>
      </c>
      <c r="V438" s="11">
        <f t="shared" si="223"/>
        <v>8.0679405520169851</v>
      </c>
      <c r="W438" s="11">
        <f t="shared" si="223"/>
        <v>11249999.999999998</v>
      </c>
      <c r="X438" s="11">
        <f t="shared" si="223"/>
        <v>150000</v>
      </c>
      <c r="Y438" s="11">
        <f t="shared" si="222"/>
        <v>225000</v>
      </c>
      <c r="Z438" s="11">
        <f t="shared" si="222"/>
        <v>1.5</v>
      </c>
      <c r="AA438" s="11">
        <f t="shared" si="222"/>
        <v>43.301270189221931</v>
      </c>
      <c r="AB438" s="11">
        <f t="shared" si="222"/>
        <v>6000</v>
      </c>
      <c r="AC438" s="11">
        <f t="shared" si="222"/>
        <v>6000</v>
      </c>
      <c r="AD438" s="11">
        <f t="shared" si="222"/>
        <v>800000</v>
      </c>
      <c r="AE438" s="11">
        <f t="shared" si="222"/>
        <v>40000</v>
      </c>
      <c r="AF438" s="11">
        <f t="shared" si="222"/>
        <v>60000</v>
      </c>
      <c r="AG438" s="11">
        <f t="shared" si="222"/>
        <v>1.5</v>
      </c>
      <c r="AH438" s="11">
        <f t="shared" si="222"/>
        <v>11.547005383792516</v>
      </c>
      <c r="AI438" s="11">
        <f t="shared" si="229"/>
        <v>0</v>
      </c>
      <c r="AJ438" s="11">
        <f t="shared" si="229"/>
        <v>0</v>
      </c>
      <c r="AK438" s="11">
        <f t="shared" si="229"/>
        <v>0</v>
      </c>
      <c r="AL438" s="11">
        <f t="shared" si="229"/>
        <v>0</v>
      </c>
      <c r="AM438" s="11">
        <f t="shared" si="229"/>
        <v>0</v>
      </c>
      <c r="AN438" s="11">
        <f t="shared" si="229"/>
        <v>0</v>
      </c>
      <c r="AO438" s="11">
        <f t="shared" si="229"/>
        <v>0</v>
      </c>
      <c r="AP438" s="11">
        <f t="shared" si="229"/>
        <v>0</v>
      </c>
      <c r="AQ438" s="11">
        <f t="shared" si="229"/>
        <v>0</v>
      </c>
      <c r="AR438" s="11">
        <f t="shared" si="203"/>
        <v>0</v>
      </c>
      <c r="AS438" s="11">
        <f t="shared" si="203"/>
        <v>0</v>
      </c>
      <c r="AT438" s="11">
        <f t="shared" si="203"/>
        <v>0</v>
      </c>
      <c r="AU438" s="11">
        <f t="shared" si="203"/>
        <v>0</v>
      </c>
      <c r="AV438" s="11">
        <f t="shared" si="202"/>
        <v>0</v>
      </c>
      <c r="AW438" s="11">
        <f t="shared" si="202"/>
        <v>0</v>
      </c>
      <c r="AX438" s="11">
        <f t="shared" si="202"/>
        <v>0</v>
      </c>
      <c r="AY438" s="11">
        <f t="shared" si="202"/>
        <v>0</v>
      </c>
      <c r="AZ438" s="11">
        <f t="shared" si="225"/>
        <v>0</v>
      </c>
      <c r="BA438" s="11">
        <f t="shared" si="225"/>
        <v>0</v>
      </c>
      <c r="BB438" s="11">
        <f t="shared" si="225"/>
        <v>0</v>
      </c>
      <c r="BC438" s="11">
        <f t="shared" si="225"/>
        <v>0</v>
      </c>
      <c r="BD438" s="11">
        <f t="shared" si="225"/>
        <v>0</v>
      </c>
      <c r="BE438" s="11">
        <f t="shared" si="225"/>
        <v>0</v>
      </c>
      <c r="BF438" s="15" t="str">
        <f t="shared" si="206"/>
        <v>ČSN 42 5522</v>
      </c>
      <c r="BG438" s="42">
        <v>47.1</v>
      </c>
      <c r="BH438" s="17">
        <f t="shared" si="207"/>
        <v>150</v>
      </c>
      <c r="BI438" s="17">
        <f t="shared" si="208"/>
        <v>40</v>
      </c>
      <c r="BX438" s="18">
        <f t="shared" si="227"/>
        <v>6000</v>
      </c>
      <c r="BY438" s="42">
        <v>0.38</v>
      </c>
      <c r="BZ438" s="43">
        <f t="shared" si="209"/>
        <v>8.0679405520169851</v>
      </c>
      <c r="CA438" s="18">
        <f t="shared" si="214"/>
        <v>11249999.999999998</v>
      </c>
      <c r="CB438" s="18">
        <f t="shared" si="215"/>
        <v>150000</v>
      </c>
      <c r="CC438" s="18">
        <f t="shared" si="216"/>
        <v>225000</v>
      </c>
      <c r="CD438" s="25">
        <f t="shared" si="210"/>
        <v>1.5</v>
      </c>
      <c r="CE438" s="26">
        <f t="shared" si="211"/>
        <v>43.301270189221931</v>
      </c>
      <c r="CF438" s="18">
        <f t="shared" si="212"/>
        <v>6000</v>
      </c>
      <c r="CG438" s="18">
        <f t="shared" si="217"/>
        <v>6000</v>
      </c>
      <c r="CH438" s="18">
        <f t="shared" si="218"/>
        <v>800000</v>
      </c>
      <c r="CI438" s="18">
        <f t="shared" si="219"/>
        <v>40000</v>
      </c>
      <c r="CJ438" s="18">
        <f t="shared" si="220"/>
        <v>60000</v>
      </c>
      <c r="CK438" s="25">
        <f t="shared" si="213"/>
        <v>1.5</v>
      </c>
      <c r="CL438" s="26">
        <f t="shared" si="221"/>
        <v>11.547005383792516</v>
      </c>
      <c r="DJ438" s="20" t="s">
        <v>317</v>
      </c>
    </row>
    <row r="439" spans="1:114" x14ac:dyDescent="0.2">
      <c r="A439" s="15" t="s">
        <v>105</v>
      </c>
      <c r="B439" s="10" t="s">
        <v>539</v>
      </c>
      <c r="C439" s="11">
        <f t="shared" si="204"/>
        <v>58.875</v>
      </c>
      <c r="D439" s="11">
        <f t="shared" si="201"/>
        <v>150</v>
      </c>
      <c r="E439" s="11">
        <f t="shared" si="201"/>
        <v>50</v>
      </c>
      <c r="F439" s="11">
        <f t="shared" si="201"/>
        <v>0</v>
      </c>
      <c r="G439" s="11">
        <f t="shared" si="201"/>
        <v>0</v>
      </c>
      <c r="H439" s="11">
        <f t="shared" si="228"/>
        <v>0</v>
      </c>
      <c r="I439" s="11">
        <f t="shared" si="228"/>
        <v>0</v>
      </c>
      <c r="J439" s="11">
        <f t="shared" si="228"/>
        <v>0</v>
      </c>
      <c r="K439" s="11">
        <f t="shared" si="228"/>
        <v>0</v>
      </c>
      <c r="L439" s="11">
        <f t="shared" si="228"/>
        <v>0</v>
      </c>
      <c r="M439" s="11">
        <f t="shared" si="228"/>
        <v>0</v>
      </c>
      <c r="N439" s="11">
        <f t="shared" si="226"/>
        <v>0</v>
      </c>
      <c r="O439" s="11">
        <f t="shared" si="226"/>
        <v>0</v>
      </c>
      <c r="P439" s="11">
        <f t="shared" si="226"/>
        <v>0</v>
      </c>
      <c r="Q439" s="11">
        <f t="shared" si="226"/>
        <v>0</v>
      </c>
      <c r="R439" s="11">
        <f t="shared" si="226"/>
        <v>0</v>
      </c>
      <c r="S439" s="11">
        <f t="shared" si="226"/>
        <v>0</v>
      </c>
      <c r="T439" s="11">
        <f t="shared" si="226"/>
        <v>7500</v>
      </c>
      <c r="U439" s="40">
        <f t="shared" si="205"/>
        <v>0.4</v>
      </c>
      <c r="V439" s="11">
        <f t="shared" si="223"/>
        <v>6.794055201698515</v>
      </c>
      <c r="W439" s="11">
        <f t="shared" si="223"/>
        <v>14062499.999999998</v>
      </c>
      <c r="X439" s="11">
        <f t="shared" si="223"/>
        <v>187499.99999999997</v>
      </c>
      <c r="Y439" s="11">
        <f t="shared" si="222"/>
        <v>281250</v>
      </c>
      <c r="Z439" s="11">
        <f t="shared" si="222"/>
        <v>1.5000000000000002</v>
      </c>
      <c r="AA439" s="11">
        <f t="shared" si="222"/>
        <v>43.301270189221931</v>
      </c>
      <c r="AB439" s="11">
        <f t="shared" si="222"/>
        <v>7500</v>
      </c>
      <c r="AC439" s="11">
        <f t="shared" si="222"/>
        <v>7500</v>
      </c>
      <c r="AD439" s="11">
        <f t="shared" si="222"/>
        <v>1562500</v>
      </c>
      <c r="AE439" s="11">
        <f t="shared" si="222"/>
        <v>62500</v>
      </c>
      <c r="AF439" s="11">
        <f t="shared" si="222"/>
        <v>93750</v>
      </c>
      <c r="AG439" s="11">
        <f t="shared" si="222"/>
        <v>1.5</v>
      </c>
      <c r="AH439" s="11">
        <f t="shared" si="222"/>
        <v>14.433756729740644</v>
      </c>
      <c r="AI439" s="11">
        <f t="shared" si="229"/>
        <v>0</v>
      </c>
      <c r="AJ439" s="11">
        <f t="shared" si="229"/>
        <v>0</v>
      </c>
      <c r="AK439" s="11">
        <f t="shared" si="229"/>
        <v>0</v>
      </c>
      <c r="AL439" s="11">
        <f t="shared" si="229"/>
        <v>0</v>
      </c>
      <c r="AM439" s="11">
        <f t="shared" si="229"/>
        <v>0</v>
      </c>
      <c r="AN439" s="11">
        <f t="shared" si="229"/>
        <v>0</v>
      </c>
      <c r="AO439" s="11">
        <f t="shared" si="229"/>
        <v>0</v>
      </c>
      <c r="AP439" s="11">
        <f t="shared" si="229"/>
        <v>0</v>
      </c>
      <c r="AQ439" s="11">
        <f t="shared" si="229"/>
        <v>0</v>
      </c>
      <c r="AR439" s="11">
        <f t="shared" si="203"/>
        <v>0</v>
      </c>
      <c r="AS439" s="11">
        <f t="shared" si="203"/>
        <v>0</v>
      </c>
      <c r="AT439" s="11">
        <f t="shared" si="203"/>
        <v>0</v>
      </c>
      <c r="AU439" s="11">
        <f t="shared" si="203"/>
        <v>0</v>
      </c>
      <c r="AV439" s="11">
        <f t="shared" si="202"/>
        <v>0</v>
      </c>
      <c r="AW439" s="11">
        <f t="shared" si="202"/>
        <v>0</v>
      </c>
      <c r="AX439" s="11">
        <f t="shared" si="202"/>
        <v>0</v>
      </c>
      <c r="AY439" s="11">
        <f t="shared" si="202"/>
        <v>0</v>
      </c>
      <c r="AZ439" s="11">
        <f t="shared" si="225"/>
        <v>0</v>
      </c>
      <c r="BA439" s="11">
        <f t="shared" si="225"/>
        <v>0</v>
      </c>
      <c r="BB439" s="11">
        <f t="shared" si="225"/>
        <v>0</v>
      </c>
      <c r="BC439" s="11">
        <f t="shared" si="225"/>
        <v>0</v>
      </c>
      <c r="BD439" s="11">
        <f t="shared" si="225"/>
        <v>0</v>
      </c>
      <c r="BE439" s="11">
        <f t="shared" si="225"/>
        <v>0</v>
      </c>
      <c r="BF439" s="15" t="str">
        <f t="shared" si="206"/>
        <v>ČSN 42 5522</v>
      </c>
      <c r="BG439" s="42">
        <v>58.875</v>
      </c>
      <c r="BH439" s="17">
        <f t="shared" si="207"/>
        <v>150</v>
      </c>
      <c r="BI439" s="17">
        <f t="shared" si="208"/>
        <v>50</v>
      </c>
      <c r="BX439" s="18">
        <f t="shared" si="227"/>
        <v>7500</v>
      </c>
      <c r="BY439" s="42">
        <v>0.4</v>
      </c>
      <c r="BZ439" s="43">
        <f t="shared" si="209"/>
        <v>6.794055201698515</v>
      </c>
      <c r="CA439" s="18">
        <f t="shared" si="214"/>
        <v>14062499.999999998</v>
      </c>
      <c r="CB439" s="18">
        <f t="shared" si="215"/>
        <v>187499.99999999997</v>
      </c>
      <c r="CC439" s="18">
        <f t="shared" si="216"/>
        <v>281250</v>
      </c>
      <c r="CD439" s="25">
        <f t="shared" si="210"/>
        <v>1.5000000000000002</v>
      </c>
      <c r="CE439" s="26">
        <f t="shared" si="211"/>
        <v>43.301270189221931</v>
      </c>
      <c r="CF439" s="18">
        <f t="shared" si="212"/>
        <v>7500</v>
      </c>
      <c r="CG439" s="18">
        <f t="shared" si="217"/>
        <v>7500</v>
      </c>
      <c r="CH439" s="18">
        <f t="shared" si="218"/>
        <v>1562500</v>
      </c>
      <c r="CI439" s="18">
        <f t="shared" si="219"/>
        <v>62500</v>
      </c>
      <c r="CJ439" s="18">
        <f t="shared" si="220"/>
        <v>93750</v>
      </c>
      <c r="CK439" s="25">
        <f t="shared" si="213"/>
        <v>1.5</v>
      </c>
      <c r="CL439" s="26">
        <f t="shared" si="221"/>
        <v>14.433756729740644</v>
      </c>
      <c r="DJ439" s="20" t="s">
        <v>317</v>
      </c>
    </row>
    <row r="440" spans="1:114" x14ac:dyDescent="0.2">
      <c r="A440" s="15" t="s">
        <v>105</v>
      </c>
      <c r="B440" s="10" t="s">
        <v>540</v>
      </c>
      <c r="C440" s="11">
        <f t="shared" si="204"/>
        <v>70.650000000000006</v>
      </c>
      <c r="D440" s="11">
        <f t="shared" si="201"/>
        <v>150</v>
      </c>
      <c r="E440" s="11">
        <f t="shared" si="201"/>
        <v>60</v>
      </c>
      <c r="F440" s="11">
        <f t="shared" si="201"/>
        <v>0</v>
      </c>
      <c r="G440" s="11">
        <f t="shared" si="201"/>
        <v>0</v>
      </c>
      <c r="H440" s="11">
        <f t="shared" si="228"/>
        <v>0</v>
      </c>
      <c r="I440" s="11">
        <f t="shared" si="228"/>
        <v>0</v>
      </c>
      <c r="J440" s="11">
        <f t="shared" si="228"/>
        <v>0</v>
      </c>
      <c r="K440" s="11">
        <f t="shared" si="228"/>
        <v>0</v>
      </c>
      <c r="L440" s="11">
        <f t="shared" si="228"/>
        <v>0</v>
      </c>
      <c r="M440" s="11">
        <f t="shared" si="228"/>
        <v>0</v>
      </c>
      <c r="N440" s="11">
        <f t="shared" si="226"/>
        <v>0</v>
      </c>
      <c r="O440" s="11">
        <f t="shared" si="226"/>
        <v>0</v>
      </c>
      <c r="P440" s="11">
        <f t="shared" si="226"/>
        <v>0</v>
      </c>
      <c r="Q440" s="11">
        <f t="shared" si="226"/>
        <v>0</v>
      </c>
      <c r="R440" s="11">
        <f t="shared" si="226"/>
        <v>0</v>
      </c>
      <c r="S440" s="11">
        <f t="shared" si="226"/>
        <v>0</v>
      </c>
      <c r="T440" s="11">
        <f t="shared" si="226"/>
        <v>9000</v>
      </c>
      <c r="U440" s="40">
        <f t="shared" si="205"/>
        <v>0.42</v>
      </c>
      <c r="V440" s="11">
        <f t="shared" si="223"/>
        <v>5.9447983014862</v>
      </c>
      <c r="W440" s="11">
        <f t="shared" si="223"/>
        <v>16875000</v>
      </c>
      <c r="X440" s="11">
        <f t="shared" si="223"/>
        <v>225000</v>
      </c>
      <c r="Y440" s="11">
        <f t="shared" si="222"/>
        <v>337500</v>
      </c>
      <c r="Z440" s="11">
        <f t="shared" si="222"/>
        <v>1.5</v>
      </c>
      <c r="AA440" s="11">
        <f t="shared" si="222"/>
        <v>43.301270189221931</v>
      </c>
      <c r="AB440" s="11">
        <f t="shared" si="222"/>
        <v>9000</v>
      </c>
      <c r="AC440" s="11">
        <f t="shared" si="222"/>
        <v>9000</v>
      </c>
      <c r="AD440" s="11">
        <f t="shared" si="222"/>
        <v>2700000</v>
      </c>
      <c r="AE440" s="11">
        <f t="shared" si="222"/>
        <v>90000</v>
      </c>
      <c r="AF440" s="11">
        <f t="shared" si="222"/>
        <v>135000</v>
      </c>
      <c r="AG440" s="11">
        <f t="shared" si="222"/>
        <v>1.5</v>
      </c>
      <c r="AH440" s="11">
        <f t="shared" si="222"/>
        <v>17.320508075688775</v>
      </c>
      <c r="AI440" s="11">
        <f t="shared" si="229"/>
        <v>0</v>
      </c>
      <c r="AJ440" s="11">
        <f t="shared" si="229"/>
        <v>0</v>
      </c>
      <c r="AK440" s="11">
        <f t="shared" si="229"/>
        <v>0</v>
      </c>
      <c r="AL440" s="11">
        <f t="shared" si="229"/>
        <v>0</v>
      </c>
      <c r="AM440" s="11">
        <f t="shared" si="229"/>
        <v>0</v>
      </c>
      <c r="AN440" s="11">
        <f t="shared" si="229"/>
        <v>0</v>
      </c>
      <c r="AO440" s="11">
        <f t="shared" si="229"/>
        <v>0</v>
      </c>
      <c r="AP440" s="11">
        <f t="shared" si="229"/>
        <v>0</v>
      </c>
      <c r="AQ440" s="11">
        <f t="shared" si="229"/>
        <v>0</v>
      </c>
      <c r="AR440" s="11">
        <f t="shared" si="203"/>
        <v>0</v>
      </c>
      <c r="AS440" s="11">
        <f t="shared" si="203"/>
        <v>0</v>
      </c>
      <c r="AT440" s="11">
        <f t="shared" si="203"/>
        <v>0</v>
      </c>
      <c r="AU440" s="11">
        <f t="shared" si="203"/>
        <v>0</v>
      </c>
      <c r="AV440" s="11">
        <f t="shared" si="202"/>
        <v>0</v>
      </c>
      <c r="AW440" s="11">
        <f t="shared" si="202"/>
        <v>0</v>
      </c>
      <c r="AX440" s="11">
        <f t="shared" si="202"/>
        <v>0</v>
      </c>
      <c r="AY440" s="11">
        <f t="shared" si="202"/>
        <v>0</v>
      </c>
      <c r="AZ440" s="11">
        <f t="shared" si="225"/>
        <v>0</v>
      </c>
      <c r="BA440" s="11">
        <f t="shared" si="225"/>
        <v>0</v>
      </c>
      <c r="BB440" s="11">
        <f t="shared" si="225"/>
        <v>0</v>
      </c>
      <c r="BC440" s="11">
        <f t="shared" si="225"/>
        <v>0</v>
      </c>
      <c r="BD440" s="11">
        <f t="shared" si="225"/>
        <v>0</v>
      </c>
      <c r="BE440" s="11">
        <f t="shared" si="225"/>
        <v>0</v>
      </c>
      <c r="BF440" s="15" t="str">
        <f t="shared" si="206"/>
        <v>ČSN 42 5522</v>
      </c>
      <c r="BG440" s="42">
        <v>70.650000000000006</v>
      </c>
      <c r="BH440" s="17">
        <f t="shared" si="207"/>
        <v>150</v>
      </c>
      <c r="BI440" s="17">
        <f t="shared" si="208"/>
        <v>60</v>
      </c>
      <c r="BX440" s="18">
        <f t="shared" si="227"/>
        <v>9000</v>
      </c>
      <c r="BY440" s="42">
        <v>0.42</v>
      </c>
      <c r="BZ440" s="43">
        <f t="shared" si="209"/>
        <v>5.9447983014862</v>
      </c>
      <c r="CA440" s="18">
        <f t="shared" si="214"/>
        <v>16875000</v>
      </c>
      <c r="CB440" s="18">
        <f t="shared" si="215"/>
        <v>225000</v>
      </c>
      <c r="CC440" s="18">
        <f t="shared" si="216"/>
        <v>337500</v>
      </c>
      <c r="CD440" s="25">
        <f t="shared" si="210"/>
        <v>1.5</v>
      </c>
      <c r="CE440" s="26">
        <f t="shared" si="211"/>
        <v>43.301270189221931</v>
      </c>
      <c r="CF440" s="18">
        <f t="shared" si="212"/>
        <v>9000</v>
      </c>
      <c r="CG440" s="18">
        <f t="shared" si="217"/>
        <v>9000</v>
      </c>
      <c r="CH440" s="18">
        <f t="shared" si="218"/>
        <v>2700000</v>
      </c>
      <c r="CI440" s="18">
        <f t="shared" si="219"/>
        <v>90000</v>
      </c>
      <c r="CJ440" s="18">
        <f t="shared" si="220"/>
        <v>135000</v>
      </c>
      <c r="CK440" s="25">
        <f t="shared" si="213"/>
        <v>1.5</v>
      </c>
      <c r="CL440" s="26">
        <f t="shared" si="221"/>
        <v>17.320508075688775</v>
      </c>
      <c r="DJ440" s="20" t="s">
        <v>317</v>
      </c>
    </row>
    <row r="441" spans="1:114" x14ac:dyDescent="0.2">
      <c r="A441" s="15"/>
      <c r="D441" s="11" t="str">
        <f t="shared" si="201"/>
        <v/>
      </c>
      <c r="E441" s="11" t="str">
        <f t="shared" si="201"/>
        <v/>
      </c>
      <c r="F441" s="11" t="str">
        <f t="shared" si="201"/>
        <v/>
      </c>
      <c r="G441" s="11" t="str">
        <f t="shared" si="201"/>
        <v/>
      </c>
      <c r="H441" s="11" t="str">
        <f t="shared" si="228"/>
        <v/>
      </c>
      <c r="I441" s="11" t="str">
        <f t="shared" si="228"/>
        <v/>
      </c>
      <c r="J441" s="11" t="str">
        <f t="shared" si="228"/>
        <v/>
      </c>
      <c r="K441" s="11" t="str">
        <f t="shared" si="228"/>
        <v/>
      </c>
      <c r="L441" s="11" t="str">
        <f t="shared" si="228"/>
        <v/>
      </c>
      <c r="M441" s="11" t="str">
        <f t="shared" si="228"/>
        <v/>
      </c>
      <c r="N441" s="11" t="str">
        <f t="shared" si="226"/>
        <v/>
      </c>
      <c r="O441" s="11" t="str">
        <f t="shared" si="226"/>
        <v/>
      </c>
      <c r="P441" s="11" t="str">
        <f t="shared" si="226"/>
        <v/>
      </c>
      <c r="Q441" s="11" t="str">
        <f t="shared" si="226"/>
        <v/>
      </c>
      <c r="R441" s="11" t="str">
        <f t="shared" si="226"/>
        <v/>
      </c>
      <c r="S441" s="11" t="str">
        <f t="shared" si="226"/>
        <v/>
      </c>
      <c r="T441" s="11" t="str">
        <f t="shared" si="226"/>
        <v/>
      </c>
      <c r="V441" s="11" t="str">
        <f t="shared" si="223"/>
        <v/>
      </c>
      <c r="W441" s="11" t="str">
        <f t="shared" si="223"/>
        <v/>
      </c>
      <c r="X441" s="11" t="str">
        <f t="shared" si="223"/>
        <v/>
      </c>
      <c r="Y441" s="11" t="str">
        <f t="shared" si="222"/>
        <v/>
      </c>
      <c r="Z441" s="11" t="str">
        <f t="shared" si="222"/>
        <v/>
      </c>
      <c r="AA441" s="11" t="str">
        <f t="shared" si="222"/>
        <v/>
      </c>
      <c r="AB441" s="11" t="str">
        <f t="shared" si="222"/>
        <v/>
      </c>
      <c r="AC441" s="11" t="str">
        <f t="shared" si="222"/>
        <v/>
      </c>
      <c r="AD441" s="11" t="str">
        <f t="shared" si="222"/>
        <v/>
      </c>
      <c r="AE441" s="11" t="str">
        <f t="shared" si="222"/>
        <v/>
      </c>
      <c r="AF441" s="11" t="str">
        <f t="shared" si="222"/>
        <v/>
      </c>
      <c r="AG441" s="11" t="str">
        <f t="shared" si="222"/>
        <v/>
      </c>
      <c r="AH441" s="11" t="str">
        <f t="shared" si="222"/>
        <v/>
      </c>
      <c r="AI441" s="11" t="str">
        <f t="shared" si="229"/>
        <v/>
      </c>
      <c r="AJ441" s="11" t="str">
        <f t="shared" si="229"/>
        <v/>
      </c>
      <c r="AK441" s="11" t="str">
        <f t="shared" si="229"/>
        <v/>
      </c>
      <c r="AL441" s="11" t="str">
        <f t="shared" si="229"/>
        <v/>
      </c>
      <c r="AM441" s="11" t="str">
        <f t="shared" si="229"/>
        <v/>
      </c>
      <c r="AN441" s="11" t="str">
        <f t="shared" si="229"/>
        <v/>
      </c>
      <c r="AO441" s="11" t="str">
        <f t="shared" si="229"/>
        <v/>
      </c>
      <c r="AP441" s="11" t="str">
        <f t="shared" si="229"/>
        <v/>
      </c>
      <c r="AQ441" s="11" t="str">
        <f t="shared" si="229"/>
        <v/>
      </c>
      <c r="AR441" s="11" t="str">
        <f t="shared" si="203"/>
        <v/>
      </c>
      <c r="AS441" s="11" t="str">
        <f t="shared" si="203"/>
        <v/>
      </c>
      <c r="AT441" s="11" t="str">
        <f t="shared" si="203"/>
        <v/>
      </c>
      <c r="AU441" s="11" t="str">
        <f t="shared" si="203"/>
        <v/>
      </c>
      <c r="AV441" s="11" t="str">
        <f t="shared" si="202"/>
        <v/>
      </c>
      <c r="AW441" s="11" t="str">
        <f t="shared" si="202"/>
        <v/>
      </c>
      <c r="AX441" s="11" t="str">
        <f t="shared" si="202"/>
        <v/>
      </c>
      <c r="AY441" s="11" t="str">
        <f t="shared" si="202"/>
        <v/>
      </c>
      <c r="AZ441" s="11" t="str">
        <f t="shared" si="225"/>
        <v/>
      </c>
      <c r="BA441" s="11" t="str">
        <f t="shared" si="225"/>
        <v/>
      </c>
      <c r="BB441" s="11" t="str">
        <f t="shared" si="225"/>
        <v/>
      </c>
      <c r="BC441" s="11" t="str">
        <f t="shared" si="225"/>
        <v/>
      </c>
      <c r="BD441" s="11" t="str">
        <f t="shared" si="225"/>
        <v/>
      </c>
      <c r="BE441" s="11" t="str">
        <f t="shared" si="225"/>
        <v/>
      </c>
    </row>
    <row r="442" spans="1:114" x14ac:dyDescent="0.2">
      <c r="A442" s="15" t="s">
        <v>105</v>
      </c>
      <c r="B442" s="10" t="s">
        <v>541</v>
      </c>
      <c r="C442" s="11">
        <f t="shared" ref="C442:C505" si="230">IF(A442="x",BG442*$C$4,0)</f>
        <v>7.5359999999999996</v>
      </c>
      <c r="D442" s="11">
        <f t="shared" si="201"/>
        <v>160</v>
      </c>
      <c r="E442" s="11">
        <f t="shared" si="201"/>
        <v>6</v>
      </c>
      <c r="F442" s="11">
        <f t="shared" si="201"/>
        <v>0</v>
      </c>
      <c r="G442" s="11">
        <f t="shared" si="201"/>
        <v>0</v>
      </c>
      <c r="H442" s="11">
        <f t="shared" si="228"/>
        <v>0</v>
      </c>
      <c r="I442" s="11">
        <f t="shared" si="228"/>
        <v>0</v>
      </c>
      <c r="J442" s="11">
        <f t="shared" si="228"/>
        <v>0</v>
      </c>
      <c r="K442" s="11">
        <f t="shared" si="228"/>
        <v>0</v>
      </c>
      <c r="L442" s="11">
        <f t="shared" si="228"/>
        <v>0</v>
      </c>
      <c r="M442" s="11">
        <f t="shared" si="228"/>
        <v>0</v>
      </c>
      <c r="N442" s="11">
        <f t="shared" si="226"/>
        <v>0</v>
      </c>
      <c r="O442" s="11">
        <f t="shared" si="226"/>
        <v>0</v>
      </c>
      <c r="P442" s="11">
        <f t="shared" si="226"/>
        <v>0</v>
      </c>
      <c r="Q442" s="11">
        <f t="shared" si="226"/>
        <v>0</v>
      </c>
      <c r="R442" s="11">
        <f t="shared" si="226"/>
        <v>0</v>
      </c>
      <c r="S442" s="11">
        <f t="shared" si="226"/>
        <v>0</v>
      </c>
      <c r="T442" s="11">
        <f t="shared" si="226"/>
        <v>960</v>
      </c>
      <c r="U442" s="40">
        <f t="shared" ref="U442:U505" si="231">IF(A442="x",BY442*$U$4,0)</f>
        <v>0.33200000000000002</v>
      </c>
      <c r="V442" s="11">
        <f t="shared" si="223"/>
        <v>44.055201698513805</v>
      </c>
      <c r="W442" s="11">
        <f t="shared" si="223"/>
        <v>2048000</v>
      </c>
      <c r="X442" s="11">
        <f t="shared" si="223"/>
        <v>25600</v>
      </c>
      <c r="Y442" s="11">
        <f t="shared" si="222"/>
        <v>38400</v>
      </c>
      <c r="Z442" s="11">
        <f t="shared" si="222"/>
        <v>1.5</v>
      </c>
      <c r="AA442" s="11">
        <f t="shared" si="222"/>
        <v>46.188021535170066</v>
      </c>
      <c r="AB442" s="11">
        <f t="shared" si="222"/>
        <v>960</v>
      </c>
      <c r="AC442" s="11">
        <f t="shared" si="222"/>
        <v>960</v>
      </c>
      <c r="AD442" s="11">
        <f t="shared" si="222"/>
        <v>2879.9999999999995</v>
      </c>
      <c r="AE442" s="11">
        <f t="shared" si="222"/>
        <v>959.99999999999989</v>
      </c>
      <c r="AF442" s="11">
        <f t="shared" si="222"/>
        <v>1440</v>
      </c>
      <c r="AG442" s="11">
        <f t="shared" si="222"/>
        <v>1.5000000000000002</v>
      </c>
      <c r="AH442" s="11">
        <f t="shared" si="222"/>
        <v>1.7320508075688772</v>
      </c>
      <c r="AI442" s="11">
        <f t="shared" si="229"/>
        <v>0</v>
      </c>
      <c r="AJ442" s="11">
        <f t="shared" si="229"/>
        <v>0</v>
      </c>
      <c r="AK442" s="11">
        <f t="shared" si="229"/>
        <v>0</v>
      </c>
      <c r="AL442" s="11">
        <f t="shared" si="229"/>
        <v>0</v>
      </c>
      <c r="AM442" s="11">
        <f t="shared" si="229"/>
        <v>0</v>
      </c>
      <c r="AN442" s="11">
        <f t="shared" si="229"/>
        <v>0</v>
      </c>
      <c r="AO442" s="11">
        <f t="shared" si="229"/>
        <v>0</v>
      </c>
      <c r="AP442" s="11">
        <f t="shared" si="229"/>
        <v>0</v>
      </c>
      <c r="AQ442" s="11">
        <f t="shared" si="229"/>
        <v>0</v>
      </c>
      <c r="AR442" s="11">
        <f t="shared" si="203"/>
        <v>0</v>
      </c>
      <c r="AS442" s="11">
        <f t="shared" si="203"/>
        <v>0</v>
      </c>
      <c r="AT442" s="11">
        <f t="shared" si="203"/>
        <v>0</v>
      </c>
      <c r="AU442" s="11">
        <f t="shared" si="203"/>
        <v>0</v>
      </c>
      <c r="AV442" s="11">
        <f t="shared" si="202"/>
        <v>0</v>
      </c>
      <c r="AW442" s="11">
        <f t="shared" si="202"/>
        <v>0</v>
      </c>
      <c r="AX442" s="11">
        <f t="shared" si="202"/>
        <v>0</v>
      </c>
      <c r="AY442" s="11">
        <f t="shared" si="202"/>
        <v>0</v>
      </c>
      <c r="AZ442" s="11">
        <f t="shared" si="225"/>
        <v>0</v>
      </c>
      <c r="BA442" s="11">
        <f t="shared" si="225"/>
        <v>0</v>
      </c>
      <c r="BB442" s="11">
        <f t="shared" si="225"/>
        <v>0</v>
      </c>
      <c r="BC442" s="11">
        <f t="shared" si="225"/>
        <v>0</v>
      </c>
      <c r="BD442" s="11">
        <f t="shared" si="225"/>
        <v>0</v>
      </c>
      <c r="BE442" s="11">
        <f t="shared" si="225"/>
        <v>0</v>
      </c>
      <c r="BF442" s="15" t="str">
        <f t="shared" ref="BF442:BF505" si="232">IF(A442="x",DJ442,0)</f>
        <v>ČSN 42 5524</v>
      </c>
      <c r="BG442" s="42">
        <v>7.5359999999999996</v>
      </c>
      <c r="BH442" s="17">
        <f t="shared" ref="BH442:BH505" si="233">VALUE(MID(B442,FIND(" ",B442)+1,LEN(B442)-FIND(" ",B442)-LEN(BI442)-1))</f>
        <v>160</v>
      </c>
      <c r="BI442" s="17">
        <f t="shared" ref="BI442:BI505" si="234">VALUE(MID(B442,FIND("x",B442)+1,LEN(B442)-FIND("x",B442)))</f>
        <v>6</v>
      </c>
      <c r="BX442" s="18">
        <f t="shared" si="227"/>
        <v>960</v>
      </c>
      <c r="BY442" s="42">
        <v>0.33200000000000002</v>
      </c>
      <c r="BZ442" s="43">
        <f t="shared" ref="BZ442:BZ505" si="235">BY442/(BX442*0.00000785)</f>
        <v>44.055201698513805</v>
      </c>
      <c r="CA442" s="18">
        <f t="shared" ref="CA442:CA505" si="236">1/12*BI442*BH442^3</f>
        <v>2048000</v>
      </c>
      <c r="CB442" s="18">
        <f t="shared" ref="CB442:CB505" si="237">1/6*BI442*BH442^2</f>
        <v>25600</v>
      </c>
      <c r="CC442" s="18">
        <f t="shared" ref="CC442:CC505" si="238">BI442*(BH442^2)/4</f>
        <v>38400</v>
      </c>
      <c r="CD442" s="25">
        <f t="shared" ref="CD442:CD505" si="239">CC442/CB442</f>
        <v>1.5</v>
      </c>
      <c r="CE442" s="26">
        <f t="shared" ref="CE442:CE505" si="240">SQRT(CA442/BX442)</f>
        <v>46.188021535170066</v>
      </c>
      <c r="CF442" s="18">
        <f t="shared" ref="CF442:CF505" si="241">BX442</f>
        <v>960</v>
      </c>
      <c r="CG442" s="18">
        <f t="shared" ref="CG442:CG505" si="242">BX442</f>
        <v>960</v>
      </c>
      <c r="CH442" s="18">
        <f t="shared" ref="CH442:CH505" si="243">1/12*BH442*BI442^3</f>
        <v>2879.9999999999995</v>
      </c>
      <c r="CI442" s="18">
        <f t="shared" ref="CI442:CI505" si="244">1/6*BH442*BI442^2</f>
        <v>959.99999999999989</v>
      </c>
      <c r="CJ442" s="18">
        <f t="shared" ref="CJ442:CJ505" si="245">BH442*(BI442^2)/4</f>
        <v>1440</v>
      </c>
      <c r="CK442" s="25">
        <f t="shared" ref="CK442:CK505" si="246">CJ442/CI442</f>
        <v>1.5000000000000002</v>
      </c>
      <c r="CL442" s="26">
        <f t="shared" ref="CL442:CL505" si="247">SQRT(CH442/BX442)</f>
        <v>1.7320508075688772</v>
      </c>
      <c r="DJ442" s="20" t="s">
        <v>542</v>
      </c>
    </row>
    <row r="443" spans="1:114" x14ac:dyDescent="0.2">
      <c r="A443" s="15" t="s">
        <v>105</v>
      </c>
      <c r="B443" s="10" t="s">
        <v>543</v>
      </c>
      <c r="C443" s="11">
        <f t="shared" si="230"/>
        <v>8.7919999999999998</v>
      </c>
      <c r="D443" s="11">
        <f t="shared" si="201"/>
        <v>160</v>
      </c>
      <c r="E443" s="11">
        <f t="shared" si="201"/>
        <v>7</v>
      </c>
      <c r="F443" s="11">
        <f t="shared" si="201"/>
        <v>0</v>
      </c>
      <c r="G443" s="11">
        <f t="shared" si="201"/>
        <v>0</v>
      </c>
      <c r="H443" s="11">
        <f t="shared" si="228"/>
        <v>0</v>
      </c>
      <c r="I443" s="11">
        <f t="shared" si="228"/>
        <v>0</v>
      </c>
      <c r="J443" s="11">
        <f t="shared" si="228"/>
        <v>0</v>
      </c>
      <c r="K443" s="11">
        <f t="shared" si="228"/>
        <v>0</v>
      </c>
      <c r="L443" s="11">
        <f t="shared" si="228"/>
        <v>0</v>
      </c>
      <c r="M443" s="11">
        <f t="shared" si="228"/>
        <v>0</v>
      </c>
      <c r="N443" s="11">
        <f t="shared" si="226"/>
        <v>0</v>
      </c>
      <c r="O443" s="11">
        <f t="shared" si="226"/>
        <v>0</v>
      </c>
      <c r="P443" s="11">
        <f t="shared" si="226"/>
        <v>0</v>
      </c>
      <c r="Q443" s="11">
        <f t="shared" si="226"/>
        <v>0</v>
      </c>
      <c r="R443" s="11">
        <f t="shared" si="226"/>
        <v>0</v>
      </c>
      <c r="S443" s="11">
        <f t="shared" si="226"/>
        <v>0</v>
      </c>
      <c r="T443" s="11">
        <f t="shared" si="226"/>
        <v>1120</v>
      </c>
      <c r="U443" s="40">
        <f t="shared" si="231"/>
        <v>0.33400000000000002</v>
      </c>
      <c r="V443" s="11">
        <f t="shared" si="223"/>
        <v>37.989080982711563</v>
      </c>
      <c r="W443" s="11">
        <f t="shared" si="223"/>
        <v>2389333.333333333</v>
      </c>
      <c r="X443" s="11">
        <f t="shared" si="223"/>
        <v>29866.666666666664</v>
      </c>
      <c r="Y443" s="11">
        <f t="shared" si="222"/>
        <v>44800</v>
      </c>
      <c r="Z443" s="11">
        <f t="shared" si="222"/>
        <v>1.5000000000000002</v>
      </c>
      <c r="AA443" s="11">
        <f t="shared" si="222"/>
        <v>46.188021535170058</v>
      </c>
      <c r="AB443" s="11">
        <f t="shared" si="222"/>
        <v>1120</v>
      </c>
      <c r="AC443" s="11">
        <f t="shared" si="222"/>
        <v>1120</v>
      </c>
      <c r="AD443" s="11">
        <f t="shared" si="222"/>
        <v>4573.333333333333</v>
      </c>
      <c r="AE443" s="11">
        <f t="shared" si="222"/>
        <v>1306.6666666666665</v>
      </c>
      <c r="AF443" s="11">
        <f t="shared" si="222"/>
        <v>1960</v>
      </c>
      <c r="AG443" s="11">
        <f t="shared" si="222"/>
        <v>1.5000000000000002</v>
      </c>
      <c r="AH443" s="11">
        <f t="shared" si="222"/>
        <v>2.0207259421636903</v>
      </c>
      <c r="AI443" s="11">
        <f t="shared" si="229"/>
        <v>0</v>
      </c>
      <c r="AJ443" s="11">
        <f t="shared" si="229"/>
        <v>0</v>
      </c>
      <c r="AK443" s="11">
        <f t="shared" si="229"/>
        <v>0</v>
      </c>
      <c r="AL443" s="11">
        <f t="shared" si="229"/>
        <v>0</v>
      </c>
      <c r="AM443" s="11">
        <f t="shared" si="229"/>
        <v>0</v>
      </c>
      <c r="AN443" s="11">
        <f t="shared" si="229"/>
        <v>0</v>
      </c>
      <c r="AO443" s="11">
        <f t="shared" si="229"/>
        <v>0</v>
      </c>
      <c r="AP443" s="11">
        <f t="shared" si="229"/>
        <v>0</v>
      </c>
      <c r="AQ443" s="11">
        <f t="shared" si="229"/>
        <v>0</v>
      </c>
      <c r="AR443" s="11">
        <f t="shared" si="203"/>
        <v>0</v>
      </c>
      <c r="AS443" s="11">
        <f t="shared" si="203"/>
        <v>0</v>
      </c>
      <c r="AT443" s="11">
        <f t="shared" si="203"/>
        <v>0</v>
      </c>
      <c r="AU443" s="11">
        <f t="shared" si="203"/>
        <v>0</v>
      </c>
      <c r="AV443" s="11">
        <f t="shared" si="202"/>
        <v>0</v>
      </c>
      <c r="AW443" s="11">
        <f t="shared" si="202"/>
        <v>0</v>
      </c>
      <c r="AX443" s="11">
        <f t="shared" si="202"/>
        <v>0</v>
      </c>
      <c r="AY443" s="11">
        <f t="shared" si="202"/>
        <v>0</v>
      </c>
      <c r="AZ443" s="11">
        <f t="shared" si="225"/>
        <v>0</v>
      </c>
      <c r="BA443" s="11">
        <f t="shared" si="225"/>
        <v>0</v>
      </c>
      <c r="BB443" s="11">
        <f t="shared" si="225"/>
        <v>0</v>
      </c>
      <c r="BC443" s="11">
        <f t="shared" si="225"/>
        <v>0</v>
      </c>
      <c r="BD443" s="11">
        <f t="shared" si="225"/>
        <v>0</v>
      </c>
      <c r="BE443" s="11">
        <f t="shared" si="225"/>
        <v>0</v>
      </c>
      <c r="BF443" s="15" t="str">
        <f t="shared" si="232"/>
        <v>ČSN 42 5524</v>
      </c>
      <c r="BG443" s="42">
        <v>8.7919999999999998</v>
      </c>
      <c r="BH443" s="17">
        <f t="shared" si="233"/>
        <v>160</v>
      </c>
      <c r="BI443" s="17">
        <f t="shared" si="234"/>
        <v>7</v>
      </c>
      <c r="BX443" s="18">
        <f t="shared" si="227"/>
        <v>1120</v>
      </c>
      <c r="BY443" s="42">
        <v>0.33400000000000002</v>
      </c>
      <c r="BZ443" s="43">
        <f t="shared" si="235"/>
        <v>37.989080982711563</v>
      </c>
      <c r="CA443" s="18">
        <f t="shared" si="236"/>
        <v>2389333.333333333</v>
      </c>
      <c r="CB443" s="18">
        <f t="shared" si="237"/>
        <v>29866.666666666664</v>
      </c>
      <c r="CC443" s="18">
        <f t="shared" si="238"/>
        <v>44800</v>
      </c>
      <c r="CD443" s="25">
        <f t="shared" si="239"/>
        <v>1.5000000000000002</v>
      </c>
      <c r="CE443" s="26">
        <f t="shared" si="240"/>
        <v>46.188021535170058</v>
      </c>
      <c r="CF443" s="18">
        <f t="shared" si="241"/>
        <v>1120</v>
      </c>
      <c r="CG443" s="18">
        <f t="shared" si="242"/>
        <v>1120</v>
      </c>
      <c r="CH443" s="18">
        <f t="shared" si="243"/>
        <v>4573.333333333333</v>
      </c>
      <c r="CI443" s="18">
        <f t="shared" si="244"/>
        <v>1306.6666666666665</v>
      </c>
      <c r="CJ443" s="18">
        <f t="shared" si="245"/>
        <v>1960</v>
      </c>
      <c r="CK443" s="25">
        <f t="shared" si="246"/>
        <v>1.5000000000000002</v>
      </c>
      <c r="CL443" s="26">
        <f t="shared" si="247"/>
        <v>2.0207259421636903</v>
      </c>
      <c r="DJ443" s="20" t="s">
        <v>542</v>
      </c>
    </row>
    <row r="444" spans="1:114" x14ac:dyDescent="0.2">
      <c r="A444" s="15" t="s">
        <v>105</v>
      </c>
      <c r="B444" s="10" t="s">
        <v>544</v>
      </c>
      <c r="C444" s="11">
        <f t="shared" si="230"/>
        <v>10.048</v>
      </c>
      <c r="D444" s="11">
        <f t="shared" si="201"/>
        <v>160</v>
      </c>
      <c r="E444" s="11">
        <f t="shared" si="201"/>
        <v>8</v>
      </c>
      <c r="F444" s="11">
        <f t="shared" si="201"/>
        <v>0</v>
      </c>
      <c r="G444" s="11">
        <f t="shared" si="201"/>
        <v>0</v>
      </c>
      <c r="H444" s="11">
        <f t="shared" si="228"/>
        <v>0</v>
      </c>
      <c r="I444" s="11">
        <f t="shared" si="228"/>
        <v>0</v>
      </c>
      <c r="J444" s="11">
        <f t="shared" si="228"/>
        <v>0</v>
      </c>
      <c r="K444" s="11">
        <f t="shared" si="228"/>
        <v>0</v>
      </c>
      <c r="L444" s="11">
        <f t="shared" si="228"/>
        <v>0</v>
      </c>
      <c r="M444" s="11">
        <f t="shared" si="228"/>
        <v>0</v>
      </c>
      <c r="N444" s="11">
        <f t="shared" si="226"/>
        <v>0</v>
      </c>
      <c r="O444" s="11">
        <f t="shared" si="226"/>
        <v>0</v>
      </c>
      <c r="P444" s="11">
        <f t="shared" si="226"/>
        <v>0</v>
      </c>
      <c r="Q444" s="11">
        <f t="shared" si="226"/>
        <v>0</v>
      </c>
      <c r="R444" s="11">
        <f t="shared" si="226"/>
        <v>0</v>
      </c>
      <c r="S444" s="11">
        <f t="shared" si="226"/>
        <v>0</v>
      </c>
      <c r="T444" s="11">
        <f t="shared" si="226"/>
        <v>1280</v>
      </c>
      <c r="U444" s="40">
        <f t="shared" si="231"/>
        <v>0.33600000000000002</v>
      </c>
      <c r="V444" s="11">
        <f t="shared" si="223"/>
        <v>33.439490445859875</v>
      </c>
      <c r="W444" s="11">
        <f t="shared" si="223"/>
        <v>2730666.6666666665</v>
      </c>
      <c r="X444" s="11">
        <f t="shared" si="223"/>
        <v>34133.333333333328</v>
      </c>
      <c r="Y444" s="11">
        <f t="shared" si="222"/>
        <v>51200</v>
      </c>
      <c r="Z444" s="11">
        <f t="shared" si="222"/>
        <v>1.5000000000000002</v>
      </c>
      <c r="AA444" s="11">
        <f t="shared" si="222"/>
        <v>46.188021535170058</v>
      </c>
      <c r="AB444" s="11">
        <f t="shared" si="222"/>
        <v>1280</v>
      </c>
      <c r="AC444" s="11">
        <f t="shared" si="222"/>
        <v>1280</v>
      </c>
      <c r="AD444" s="11">
        <f t="shared" si="222"/>
        <v>6826.6666666666661</v>
      </c>
      <c r="AE444" s="11">
        <f t="shared" si="222"/>
        <v>1706.6666666666665</v>
      </c>
      <c r="AF444" s="11">
        <f t="shared" si="222"/>
        <v>2560</v>
      </c>
      <c r="AG444" s="11">
        <f t="shared" si="222"/>
        <v>1.5000000000000002</v>
      </c>
      <c r="AH444" s="11">
        <f t="shared" ref="AH444:AN507" si="248">IF($A444="x",CL444,"")</f>
        <v>2.3094010767585029</v>
      </c>
      <c r="AI444" s="11">
        <f t="shared" si="229"/>
        <v>0</v>
      </c>
      <c r="AJ444" s="11">
        <f t="shared" si="229"/>
        <v>0</v>
      </c>
      <c r="AK444" s="11">
        <f t="shared" si="229"/>
        <v>0</v>
      </c>
      <c r="AL444" s="11">
        <f t="shared" si="229"/>
        <v>0</v>
      </c>
      <c r="AM444" s="11">
        <f t="shared" si="229"/>
        <v>0</v>
      </c>
      <c r="AN444" s="11">
        <f t="shared" si="229"/>
        <v>0</v>
      </c>
      <c r="AO444" s="11">
        <f t="shared" si="229"/>
        <v>0</v>
      </c>
      <c r="AP444" s="11">
        <f t="shared" si="229"/>
        <v>0</v>
      </c>
      <c r="AQ444" s="11">
        <f t="shared" si="229"/>
        <v>0</v>
      </c>
      <c r="AR444" s="11">
        <f t="shared" si="203"/>
        <v>0</v>
      </c>
      <c r="AS444" s="11">
        <f t="shared" si="203"/>
        <v>0</v>
      </c>
      <c r="AT444" s="11">
        <f t="shared" si="203"/>
        <v>0</v>
      </c>
      <c r="AU444" s="11">
        <f t="shared" si="203"/>
        <v>0</v>
      </c>
      <c r="AV444" s="11">
        <f t="shared" si="202"/>
        <v>0</v>
      </c>
      <c r="AW444" s="11">
        <f t="shared" si="202"/>
        <v>0</v>
      </c>
      <c r="AX444" s="11">
        <f t="shared" si="202"/>
        <v>0</v>
      </c>
      <c r="AY444" s="11">
        <f t="shared" si="202"/>
        <v>0</v>
      </c>
      <c r="AZ444" s="11">
        <f t="shared" si="225"/>
        <v>0</v>
      </c>
      <c r="BA444" s="11">
        <f t="shared" si="225"/>
        <v>0</v>
      </c>
      <c r="BB444" s="11">
        <f t="shared" si="225"/>
        <v>0</v>
      </c>
      <c r="BC444" s="11">
        <f t="shared" si="225"/>
        <v>0</v>
      </c>
      <c r="BD444" s="11">
        <f t="shared" si="225"/>
        <v>0</v>
      </c>
      <c r="BE444" s="11">
        <f t="shared" si="225"/>
        <v>0</v>
      </c>
      <c r="BF444" s="15" t="str">
        <f t="shared" si="232"/>
        <v>ČSN 42 5524</v>
      </c>
      <c r="BG444" s="42">
        <v>10.048</v>
      </c>
      <c r="BH444" s="17">
        <f t="shared" si="233"/>
        <v>160</v>
      </c>
      <c r="BI444" s="17">
        <f t="shared" si="234"/>
        <v>8</v>
      </c>
      <c r="BX444" s="18">
        <f t="shared" si="227"/>
        <v>1280</v>
      </c>
      <c r="BY444" s="42">
        <v>0.33600000000000002</v>
      </c>
      <c r="BZ444" s="43">
        <f t="shared" si="235"/>
        <v>33.439490445859875</v>
      </c>
      <c r="CA444" s="18">
        <f t="shared" si="236"/>
        <v>2730666.6666666665</v>
      </c>
      <c r="CB444" s="18">
        <f t="shared" si="237"/>
        <v>34133.333333333328</v>
      </c>
      <c r="CC444" s="18">
        <f t="shared" si="238"/>
        <v>51200</v>
      </c>
      <c r="CD444" s="25">
        <f t="shared" si="239"/>
        <v>1.5000000000000002</v>
      </c>
      <c r="CE444" s="26">
        <f t="shared" si="240"/>
        <v>46.188021535170058</v>
      </c>
      <c r="CF444" s="18">
        <f t="shared" si="241"/>
        <v>1280</v>
      </c>
      <c r="CG444" s="18">
        <f t="shared" si="242"/>
        <v>1280</v>
      </c>
      <c r="CH444" s="18">
        <f t="shared" si="243"/>
        <v>6826.6666666666661</v>
      </c>
      <c r="CI444" s="18">
        <f t="shared" si="244"/>
        <v>1706.6666666666665</v>
      </c>
      <c r="CJ444" s="18">
        <f t="shared" si="245"/>
        <v>2560</v>
      </c>
      <c r="CK444" s="25">
        <f t="shared" si="246"/>
        <v>1.5000000000000002</v>
      </c>
      <c r="CL444" s="26">
        <f t="shared" si="247"/>
        <v>2.3094010767585029</v>
      </c>
      <c r="DJ444" s="20" t="s">
        <v>542</v>
      </c>
    </row>
    <row r="445" spans="1:114" x14ac:dyDescent="0.2">
      <c r="A445" s="15" t="s">
        <v>105</v>
      </c>
      <c r="B445" s="10" t="s">
        <v>545</v>
      </c>
      <c r="C445" s="11">
        <f t="shared" si="230"/>
        <v>11.304</v>
      </c>
      <c r="D445" s="11">
        <f t="shared" si="201"/>
        <v>160</v>
      </c>
      <c r="E445" s="11">
        <f t="shared" si="201"/>
        <v>9</v>
      </c>
      <c r="F445" s="11">
        <f t="shared" si="201"/>
        <v>0</v>
      </c>
      <c r="G445" s="11">
        <f t="shared" si="201"/>
        <v>0</v>
      </c>
      <c r="H445" s="11">
        <f t="shared" si="228"/>
        <v>0</v>
      </c>
      <c r="I445" s="11">
        <f t="shared" si="228"/>
        <v>0</v>
      </c>
      <c r="J445" s="11">
        <f t="shared" si="228"/>
        <v>0</v>
      </c>
      <c r="K445" s="11">
        <f t="shared" si="228"/>
        <v>0</v>
      </c>
      <c r="L445" s="11">
        <f t="shared" si="228"/>
        <v>0</v>
      </c>
      <c r="M445" s="11">
        <f t="shared" si="228"/>
        <v>0</v>
      </c>
      <c r="N445" s="11">
        <f t="shared" si="226"/>
        <v>0</v>
      </c>
      <c r="O445" s="11">
        <f t="shared" si="226"/>
        <v>0</v>
      </c>
      <c r="P445" s="11">
        <f t="shared" si="226"/>
        <v>0</v>
      </c>
      <c r="Q445" s="11">
        <f t="shared" si="226"/>
        <v>0</v>
      </c>
      <c r="R445" s="11">
        <f t="shared" si="226"/>
        <v>0</v>
      </c>
      <c r="S445" s="11">
        <f t="shared" si="226"/>
        <v>0</v>
      </c>
      <c r="T445" s="11">
        <f t="shared" si="226"/>
        <v>1440</v>
      </c>
      <c r="U445" s="40">
        <f t="shared" si="231"/>
        <v>0.33800000000000002</v>
      </c>
      <c r="V445" s="11">
        <f t="shared" si="223"/>
        <v>29.900920028308565</v>
      </c>
      <c r="W445" s="11">
        <f t="shared" si="223"/>
        <v>3072000</v>
      </c>
      <c r="X445" s="11">
        <f t="shared" si="223"/>
        <v>38400</v>
      </c>
      <c r="Y445" s="11">
        <f t="shared" si="223"/>
        <v>57600</v>
      </c>
      <c r="Z445" s="11">
        <f t="shared" si="223"/>
        <v>1.5</v>
      </c>
      <c r="AA445" s="11">
        <f t="shared" si="223"/>
        <v>46.188021535170066</v>
      </c>
      <c r="AB445" s="11">
        <f t="shared" si="223"/>
        <v>1440</v>
      </c>
      <c r="AC445" s="11">
        <f t="shared" si="223"/>
        <v>1440</v>
      </c>
      <c r="AD445" s="11">
        <f t="shared" si="223"/>
        <v>9720</v>
      </c>
      <c r="AE445" s="11">
        <f t="shared" si="223"/>
        <v>2160</v>
      </c>
      <c r="AF445" s="11">
        <f t="shared" si="223"/>
        <v>3240</v>
      </c>
      <c r="AG445" s="11">
        <f t="shared" si="223"/>
        <v>1.5</v>
      </c>
      <c r="AH445" s="11">
        <f t="shared" si="248"/>
        <v>2.598076211353316</v>
      </c>
      <c r="AI445" s="11">
        <f t="shared" si="229"/>
        <v>0</v>
      </c>
      <c r="AJ445" s="11">
        <f t="shared" si="229"/>
        <v>0</v>
      </c>
      <c r="AK445" s="11">
        <f t="shared" si="229"/>
        <v>0</v>
      </c>
      <c r="AL445" s="11">
        <f t="shared" si="229"/>
        <v>0</v>
      </c>
      <c r="AM445" s="11">
        <f t="shared" si="229"/>
        <v>0</v>
      </c>
      <c r="AN445" s="11">
        <f t="shared" si="229"/>
        <v>0</v>
      </c>
      <c r="AO445" s="11">
        <f t="shared" si="229"/>
        <v>0</v>
      </c>
      <c r="AP445" s="11">
        <f t="shared" si="229"/>
        <v>0</v>
      </c>
      <c r="AQ445" s="11">
        <f t="shared" si="229"/>
        <v>0</v>
      </c>
      <c r="AR445" s="11">
        <f t="shared" si="203"/>
        <v>0</v>
      </c>
      <c r="AS445" s="11">
        <f t="shared" si="203"/>
        <v>0</v>
      </c>
      <c r="AT445" s="11">
        <f t="shared" si="203"/>
        <v>0</v>
      </c>
      <c r="AU445" s="11">
        <f t="shared" si="203"/>
        <v>0</v>
      </c>
      <c r="AV445" s="11">
        <f t="shared" si="202"/>
        <v>0</v>
      </c>
      <c r="AW445" s="11">
        <f t="shared" si="202"/>
        <v>0</v>
      </c>
      <c r="AX445" s="11">
        <f t="shared" si="202"/>
        <v>0</v>
      </c>
      <c r="AY445" s="11">
        <f t="shared" si="202"/>
        <v>0</v>
      </c>
      <c r="AZ445" s="11">
        <f t="shared" si="225"/>
        <v>0</v>
      </c>
      <c r="BA445" s="11">
        <f t="shared" si="225"/>
        <v>0</v>
      </c>
      <c r="BB445" s="11">
        <f t="shared" si="225"/>
        <v>0</v>
      </c>
      <c r="BC445" s="11">
        <f t="shared" si="225"/>
        <v>0</v>
      </c>
      <c r="BD445" s="11">
        <f t="shared" si="225"/>
        <v>0</v>
      </c>
      <c r="BE445" s="11">
        <f t="shared" si="225"/>
        <v>0</v>
      </c>
      <c r="BF445" s="15" t="str">
        <f t="shared" si="232"/>
        <v>ČSN 42 5524</v>
      </c>
      <c r="BG445" s="42">
        <v>11.304</v>
      </c>
      <c r="BH445" s="17">
        <f t="shared" si="233"/>
        <v>160</v>
      </c>
      <c r="BI445" s="17">
        <f t="shared" si="234"/>
        <v>9</v>
      </c>
      <c r="BX445" s="18">
        <f t="shared" si="227"/>
        <v>1440</v>
      </c>
      <c r="BY445" s="42">
        <v>0.33800000000000002</v>
      </c>
      <c r="BZ445" s="43">
        <f t="shared" si="235"/>
        <v>29.900920028308565</v>
      </c>
      <c r="CA445" s="18">
        <f t="shared" si="236"/>
        <v>3072000</v>
      </c>
      <c r="CB445" s="18">
        <f t="shared" si="237"/>
        <v>38400</v>
      </c>
      <c r="CC445" s="18">
        <f t="shared" si="238"/>
        <v>57600</v>
      </c>
      <c r="CD445" s="25">
        <f t="shared" si="239"/>
        <v>1.5</v>
      </c>
      <c r="CE445" s="26">
        <f t="shared" si="240"/>
        <v>46.188021535170066</v>
      </c>
      <c r="CF445" s="18">
        <f t="shared" si="241"/>
        <v>1440</v>
      </c>
      <c r="CG445" s="18">
        <f t="shared" si="242"/>
        <v>1440</v>
      </c>
      <c r="CH445" s="18">
        <f t="shared" si="243"/>
        <v>9720</v>
      </c>
      <c r="CI445" s="18">
        <f t="shared" si="244"/>
        <v>2160</v>
      </c>
      <c r="CJ445" s="18">
        <f t="shared" si="245"/>
        <v>3240</v>
      </c>
      <c r="CK445" s="25">
        <f t="shared" si="246"/>
        <v>1.5</v>
      </c>
      <c r="CL445" s="26">
        <f t="shared" si="247"/>
        <v>2.598076211353316</v>
      </c>
      <c r="DJ445" s="20" t="s">
        <v>542</v>
      </c>
    </row>
    <row r="446" spans="1:114" x14ac:dyDescent="0.2">
      <c r="A446" s="15" t="s">
        <v>105</v>
      </c>
      <c r="B446" s="10" t="s">
        <v>546</v>
      </c>
      <c r="C446" s="11">
        <f t="shared" si="230"/>
        <v>12.56</v>
      </c>
      <c r="D446" s="11">
        <f t="shared" si="201"/>
        <v>160</v>
      </c>
      <c r="E446" s="11">
        <f t="shared" si="201"/>
        <v>10</v>
      </c>
      <c r="F446" s="11">
        <f t="shared" si="201"/>
        <v>0</v>
      </c>
      <c r="G446" s="11">
        <f t="shared" si="201"/>
        <v>0</v>
      </c>
      <c r="H446" s="11">
        <f t="shared" si="228"/>
        <v>0</v>
      </c>
      <c r="I446" s="11">
        <f t="shared" si="228"/>
        <v>0</v>
      </c>
      <c r="J446" s="11">
        <f t="shared" si="228"/>
        <v>0</v>
      </c>
      <c r="K446" s="11">
        <f t="shared" si="228"/>
        <v>0</v>
      </c>
      <c r="L446" s="11">
        <f t="shared" si="228"/>
        <v>0</v>
      </c>
      <c r="M446" s="11">
        <f t="shared" si="228"/>
        <v>0</v>
      </c>
      <c r="N446" s="11">
        <f t="shared" si="226"/>
        <v>0</v>
      </c>
      <c r="O446" s="11">
        <f t="shared" si="226"/>
        <v>0</v>
      </c>
      <c r="P446" s="11">
        <f t="shared" si="226"/>
        <v>0</v>
      </c>
      <c r="Q446" s="11">
        <f t="shared" si="226"/>
        <v>0</v>
      </c>
      <c r="R446" s="11">
        <f t="shared" si="226"/>
        <v>0</v>
      </c>
      <c r="S446" s="11">
        <f t="shared" si="226"/>
        <v>0</v>
      </c>
      <c r="T446" s="11">
        <f t="shared" si="226"/>
        <v>1600</v>
      </c>
      <c r="U446" s="40">
        <f t="shared" si="231"/>
        <v>0.34</v>
      </c>
      <c r="V446" s="11">
        <f t="shared" si="223"/>
        <v>27.070063694267521</v>
      </c>
      <c r="W446" s="11">
        <f t="shared" si="223"/>
        <v>3413333.333333333</v>
      </c>
      <c r="X446" s="11">
        <f t="shared" si="223"/>
        <v>42666.666666666664</v>
      </c>
      <c r="Y446" s="11">
        <f t="shared" si="223"/>
        <v>64000</v>
      </c>
      <c r="Z446" s="11">
        <f t="shared" si="223"/>
        <v>1.5</v>
      </c>
      <c r="AA446" s="11">
        <f t="shared" si="223"/>
        <v>46.188021535170058</v>
      </c>
      <c r="AB446" s="11">
        <f t="shared" si="223"/>
        <v>1600</v>
      </c>
      <c r="AC446" s="11">
        <f t="shared" si="223"/>
        <v>1600</v>
      </c>
      <c r="AD446" s="11">
        <f t="shared" si="223"/>
        <v>13333.333333333332</v>
      </c>
      <c r="AE446" s="11">
        <f t="shared" si="223"/>
        <v>2666.6666666666665</v>
      </c>
      <c r="AF446" s="11">
        <f t="shared" si="223"/>
        <v>4000</v>
      </c>
      <c r="AG446" s="11">
        <f t="shared" si="223"/>
        <v>1.5</v>
      </c>
      <c r="AH446" s="11">
        <f t="shared" si="248"/>
        <v>2.8867513459481287</v>
      </c>
      <c r="AI446" s="11">
        <f t="shared" si="229"/>
        <v>0</v>
      </c>
      <c r="AJ446" s="11">
        <f t="shared" si="229"/>
        <v>0</v>
      </c>
      <c r="AK446" s="11">
        <f t="shared" si="229"/>
        <v>0</v>
      </c>
      <c r="AL446" s="11">
        <f t="shared" si="229"/>
        <v>0</v>
      </c>
      <c r="AM446" s="11">
        <f t="shared" si="229"/>
        <v>0</v>
      </c>
      <c r="AN446" s="11">
        <f t="shared" si="229"/>
        <v>0</v>
      </c>
      <c r="AO446" s="11">
        <f t="shared" si="229"/>
        <v>0</v>
      </c>
      <c r="AP446" s="11">
        <f t="shared" si="229"/>
        <v>0</v>
      </c>
      <c r="AQ446" s="11">
        <f t="shared" si="229"/>
        <v>0</v>
      </c>
      <c r="AR446" s="11">
        <f t="shared" si="203"/>
        <v>0</v>
      </c>
      <c r="AS446" s="11">
        <f t="shared" si="203"/>
        <v>0</v>
      </c>
      <c r="AT446" s="11">
        <f t="shared" si="203"/>
        <v>0</v>
      </c>
      <c r="AU446" s="11">
        <f t="shared" si="203"/>
        <v>0</v>
      </c>
      <c r="AV446" s="11">
        <f t="shared" si="202"/>
        <v>0</v>
      </c>
      <c r="AW446" s="11">
        <f t="shared" si="202"/>
        <v>0</v>
      </c>
      <c r="AX446" s="11">
        <f t="shared" si="202"/>
        <v>0</v>
      </c>
      <c r="AY446" s="11">
        <f t="shared" si="202"/>
        <v>0</v>
      </c>
      <c r="AZ446" s="11">
        <f t="shared" si="225"/>
        <v>0</v>
      </c>
      <c r="BA446" s="11">
        <f t="shared" si="225"/>
        <v>0</v>
      </c>
      <c r="BB446" s="11">
        <f t="shared" si="225"/>
        <v>0</v>
      </c>
      <c r="BC446" s="11">
        <f t="shared" si="225"/>
        <v>0</v>
      </c>
      <c r="BD446" s="11">
        <f t="shared" si="225"/>
        <v>0</v>
      </c>
      <c r="BE446" s="11">
        <f t="shared" si="225"/>
        <v>0</v>
      </c>
      <c r="BF446" s="15" t="str">
        <f t="shared" si="232"/>
        <v>ČSN 42 5524</v>
      </c>
      <c r="BG446" s="42">
        <v>12.56</v>
      </c>
      <c r="BH446" s="17">
        <f t="shared" si="233"/>
        <v>160</v>
      </c>
      <c r="BI446" s="17">
        <f t="shared" si="234"/>
        <v>10</v>
      </c>
      <c r="BX446" s="18">
        <f t="shared" si="227"/>
        <v>1600</v>
      </c>
      <c r="BY446" s="42">
        <v>0.34</v>
      </c>
      <c r="BZ446" s="43">
        <f t="shared" si="235"/>
        <v>27.070063694267521</v>
      </c>
      <c r="CA446" s="18">
        <f t="shared" si="236"/>
        <v>3413333.333333333</v>
      </c>
      <c r="CB446" s="18">
        <f t="shared" si="237"/>
        <v>42666.666666666664</v>
      </c>
      <c r="CC446" s="18">
        <f t="shared" si="238"/>
        <v>64000</v>
      </c>
      <c r="CD446" s="25">
        <f t="shared" si="239"/>
        <v>1.5</v>
      </c>
      <c r="CE446" s="26">
        <f t="shared" si="240"/>
        <v>46.188021535170058</v>
      </c>
      <c r="CF446" s="18">
        <f t="shared" si="241"/>
        <v>1600</v>
      </c>
      <c r="CG446" s="18">
        <f t="shared" si="242"/>
        <v>1600</v>
      </c>
      <c r="CH446" s="18">
        <f t="shared" si="243"/>
        <v>13333.333333333332</v>
      </c>
      <c r="CI446" s="18">
        <f t="shared" si="244"/>
        <v>2666.6666666666665</v>
      </c>
      <c r="CJ446" s="18">
        <f t="shared" si="245"/>
        <v>4000</v>
      </c>
      <c r="CK446" s="25">
        <f t="shared" si="246"/>
        <v>1.5</v>
      </c>
      <c r="CL446" s="26">
        <f t="shared" si="247"/>
        <v>2.8867513459481287</v>
      </c>
      <c r="DJ446" s="20" t="s">
        <v>542</v>
      </c>
    </row>
    <row r="447" spans="1:114" x14ac:dyDescent="0.2">
      <c r="A447" s="15" t="s">
        <v>105</v>
      </c>
      <c r="B447" s="10" t="s">
        <v>547</v>
      </c>
      <c r="C447" s="11">
        <f t="shared" si="230"/>
        <v>15.071999999999999</v>
      </c>
      <c r="D447" s="11">
        <f t="shared" si="201"/>
        <v>160</v>
      </c>
      <c r="E447" s="11">
        <f t="shared" si="201"/>
        <v>12</v>
      </c>
      <c r="F447" s="11">
        <f t="shared" si="201"/>
        <v>0</v>
      </c>
      <c r="G447" s="11">
        <f t="shared" si="201"/>
        <v>0</v>
      </c>
      <c r="H447" s="11">
        <f t="shared" si="228"/>
        <v>0</v>
      </c>
      <c r="I447" s="11">
        <f t="shared" si="228"/>
        <v>0</v>
      </c>
      <c r="J447" s="11">
        <f t="shared" si="228"/>
        <v>0</v>
      </c>
      <c r="K447" s="11">
        <f t="shared" si="228"/>
        <v>0</v>
      </c>
      <c r="L447" s="11">
        <f t="shared" si="228"/>
        <v>0</v>
      </c>
      <c r="M447" s="11">
        <f t="shared" si="228"/>
        <v>0</v>
      </c>
      <c r="N447" s="11">
        <f t="shared" si="226"/>
        <v>0</v>
      </c>
      <c r="O447" s="11">
        <f t="shared" si="226"/>
        <v>0</v>
      </c>
      <c r="P447" s="11">
        <f t="shared" si="226"/>
        <v>0</v>
      </c>
      <c r="Q447" s="11">
        <f t="shared" si="226"/>
        <v>0</v>
      </c>
      <c r="R447" s="11">
        <f t="shared" si="226"/>
        <v>0</v>
      </c>
      <c r="S447" s="11">
        <f t="shared" si="226"/>
        <v>0</v>
      </c>
      <c r="T447" s="11">
        <f t="shared" si="226"/>
        <v>1920</v>
      </c>
      <c r="U447" s="40">
        <f t="shared" si="231"/>
        <v>0.34399999999999997</v>
      </c>
      <c r="V447" s="11">
        <f t="shared" si="223"/>
        <v>22.823779193205944</v>
      </c>
      <c r="W447" s="11">
        <f t="shared" si="223"/>
        <v>4096000</v>
      </c>
      <c r="X447" s="11">
        <f t="shared" si="223"/>
        <v>51200</v>
      </c>
      <c r="Y447" s="11">
        <f t="shared" si="223"/>
        <v>76800</v>
      </c>
      <c r="Z447" s="11">
        <f t="shared" si="223"/>
        <v>1.5</v>
      </c>
      <c r="AA447" s="11">
        <f t="shared" si="223"/>
        <v>46.188021535170066</v>
      </c>
      <c r="AB447" s="11">
        <f t="shared" si="223"/>
        <v>1920</v>
      </c>
      <c r="AC447" s="11">
        <f t="shared" si="223"/>
        <v>1920</v>
      </c>
      <c r="AD447" s="11">
        <f t="shared" si="223"/>
        <v>23039.999999999996</v>
      </c>
      <c r="AE447" s="11">
        <f t="shared" si="223"/>
        <v>3839.9999999999995</v>
      </c>
      <c r="AF447" s="11">
        <f t="shared" si="223"/>
        <v>5760</v>
      </c>
      <c r="AG447" s="11">
        <f t="shared" si="223"/>
        <v>1.5000000000000002</v>
      </c>
      <c r="AH447" s="11">
        <f t="shared" si="248"/>
        <v>3.4641016151377544</v>
      </c>
      <c r="AI447" s="11">
        <f t="shared" si="229"/>
        <v>0</v>
      </c>
      <c r="AJ447" s="11">
        <f t="shared" si="229"/>
        <v>0</v>
      </c>
      <c r="AK447" s="11">
        <f t="shared" si="229"/>
        <v>0</v>
      </c>
      <c r="AL447" s="11">
        <f t="shared" si="229"/>
        <v>0</v>
      </c>
      <c r="AM447" s="11">
        <f t="shared" si="229"/>
        <v>0</v>
      </c>
      <c r="AN447" s="11">
        <f t="shared" si="229"/>
        <v>0</v>
      </c>
      <c r="AO447" s="11">
        <f t="shared" si="229"/>
        <v>0</v>
      </c>
      <c r="AP447" s="11">
        <f t="shared" si="229"/>
        <v>0</v>
      </c>
      <c r="AQ447" s="11">
        <f t="shared" si="229"/>
        <v>0</v>
      </c>
      <c r="AR447" s="11">
        <f t="shared" si="203"/>
        <v>0</v>
      </c>
      <c r="AS447" s="11">
        <f t="shared" si="203"/>
        <v>0</v>
      </c>
      <c r="AT447" s="11">
        <f t="shared" si="203"/>
        <v>0</v>
      </c>
      <c r="AU447" s="11">
        <f t="shared" si="203"/>
        <v>0</v>
      </c>
      <c r="AV447" s="11">
        <f t="shared" si="202"/>
        <v>0</v>
      </c>
      <c r="AW447" s="11">
        <f t="shared" si="202"/>
        <v>0</v>
      </c>
      <c r="AX447" s="11">
        <f t="shared" si="202"/>
        <v>0</v>
      </c>
      <c r="AY447" s="11">
        <f t="shared" si="202"/>
        <v>0</v>
      </c>
      <c r="AZ447" s="11">
        <f t="shared" si="225"/>
        <v>0</v>
      </c>
      <c r="BA447" s="11">
        <f t="shared" si="225"/>
        <v>0</v>
      </c>
      <c r="BB447" s="11">
        <f t="shared" si="225"/>
        <v>0</v>
      </c>
      <c r="BC447" s="11">
        <f t="shared" si="225"/>
        <v>0</v>
      </c>
      <c r="BD447" s="11">
        <f t="shared" si="225"/>
        <v>0</v>
      </c>
      <c r="BE447" s="11">
        <f t="shared" si="225"/>
        <v>0</v>
      </c>
      <c r="BF447" s="15" t="str">
        <f t="shared" si="232"/>
        <v>ČSN 42 5524</v>
      </c>
      <c r="BG447" s="42">
        <v>15.071999999999999</v>
      </c>
      <c r="BH447" s="17">
        <f t="shared" si="233"/>
        <v>160</v>
      </c>
      <c r="BI447" s="17">
        <f t="shared" si="234"/>
        <v>12</v>
      </c>
      <c r="BX447" s="18">
        <f t="shared" si="227"/>
        <v>1920</v>
      </c>
      <c r="BY447" s="42">
        <v>0.34399999999999997</v>
      </c>
      <c r="BZ447" s="43">
        <f t="shared" si="235"/>
        <v>22.823779193205944</v>
      </c>
      <c r="CA447" s="18">
        <f t="shared" si="236"/>
        <v>4096000</v>
      </c>
      <c r="CB447" s="18">
        <f t="shared" si="237"/>
        <v>51200</v>
      </c>
      <c r="CC447" s="18">
        <f t="shared" si="238"/>
        <v>76800</v>
      </c>
      <c r="CD447" s="25">
        <f t="shared" si="239"/>
        <v>1.5</v>
      </c>
      <c r="CE447" s="26">
        <f t="shared" si="240"/>
        <v>46.188021535170066</v>
      </c>
      <c r="CF447" s="18">
        <f t="shared" si="241"/>
        <v>1920</v>
      </c>
      <c r="CG447" s="18">
        <f t="shared" si="242"/>
        <v>1920</v>
      </c>
      <c r="CH447" s="18">
        <f t="shared" si="243"/>
        <v>23039.999999999996</v>
      </c>
      <c r="CI447" s="18">
        <f t="shared" si="244"/>
        <v>3839.9999999999995</v>
      </c>
      <c r="CJ447" s="18">
        <f t="shared" si="245"/>
        <v>5760</v>
      </c>
      <c r="CK447" s="25">
        <f t="shared" si="246"/>
        <v>1.5000000000000002</v>
      </c>
      <c r="CL447" s="26">
        <f t="shared" si="247"/>
        <v>3.4641016151377544</v>
      </c>
      <c r="DJ447" s="20" t="s">
        <v>542</v>
      </c>
    </row>
    <row r="448" spans="1:114" x14ac:dyDescent="0.2">
      <c r="A448" s="15" t="s">
        <v>105</v>
      </c>
      <c r="B448" s="10" t="s">
        <v>548</v>
      </c>
      <c r="C448" s="11">
        <f t="shared" si="230"/>
        <v>17.584</v>
      </c>
      <c r="D448" s="11">
        <f t="shared" si="201"/>
        <v>160</v>
      </c>
      <c r="E448" s="11">
        <f t="shared" si="201"/>
        <v>14</v>
      </c>
      <c r="F448" s="11">
        <f t="shared" si="201"/>
        <v>0</v>
      </c>
      <c r="G448" s="11">
        <f t="shared" si="201"/>
        <v>0</v>
      </c>
      <c r="H448" s="11">
        <f t="shared" si="228"/>
        <v>0</v>
      </c>
      <c r="I448" s="11">
        <f t="shared" si="228"/>
        <v>0</v>
      </c>
      <c r="J448" s="11">
        <f t="shared" si="228"/>
        <v>0</v>
      </c>
      <c r="K448" s="11">
        <f t="shared" si="228"/>
        <v>0</v>
      </c>
      <c r="L448" s="11">
        <f t="shared" si="228"/>
        <v>0</v>
      </c>
      <c r="M448" s="11">
        <f t="shared" si="228"/>
        <v>0</v>
      </c>
      <c r="N448" s="11">
        <f t="shared" si="226"/>
        <v>0</v>
      </c>
      <c r="O448" s="11">
        <f t="shared" si="226"/>
        <v>0</v>
      </c>
      <c r="P448" s="11">
        <f t="shared" si="226"/>
        <v>0</v>
      </c>
      <c r="Q448" s="11">
        <f t="shared" si="226"/>
        <v>0</v>
      </c>
      <c r="R448" s="11">
        <f t="shared" si="226"/>
        <v>0</v>
      </c>
      <c r="S448" s="11">
        <f t="shared" si="226"/>
        <v>0</v>
      </c>
      <c r="T448" s="11">
        <f t="shared" si="226"/>
        <v>2240</v>
      </c>
      <c r="U448" s="40">
        <f t="shared" si="231"/>
        <v>0.34799999999999998</v>
      </c>
      <c r="V448" s="11">
        <f t="shared" si="223"/>
        <v>19.790718835304823</v>
      </c>
      <c r="W448" s="11">
        <f t="shared" si="223"/>
        <v>4778666.666666666</v>
      </c>
      <c r="X448" s="11">
        <f t="shared" si="223"/>
        <v>59733.333333333328</v>
      </c>
      <c r="Y448" s="11">
        <f t="shared" si="223"/>
        <v>89600</v>
      </c>
      <c r="Z448" s="11">
        <f t="shared" si="223"/>
        <v>1.5000000000000002</v>
      </c>
      <c r="AA448" s="11">
        <f t="shared" si="223"/>
        <v>46.188021535170058</v>
      </c>
      <c r="AB448" s="11">
        <f t="shared" si="223"/>
        <v>2240</v>
      </c>
      <c r="AC448" s="11">
        <f t="shared" si="223"/>
        <v>2240</v>
      </c>
      <c r="AD448" s="11">
        <f t="shared" si="223"/>
        <v>36586.666666666664</v>
      </c>
      <c r="AE448" s="11">
        <f t="shared" si="223"/>
        <v>5226.6666666666661</v>
      </c>
      <c r="AF448" s="11">
        <f t="shared" si="223"/>
        <v>7840</v>
      </c>
      <c r="AG448" s="11">
        <f t="shared" si="223"/>
        <v>1.5000000000000002</v>
      </c>
      <c r="AH448" s="11">
        <f t="shared" si="248"/>
        <v>4.0414518843273806</v>
      </c>
      <c r="AI448" s="11">
        <f t="shared" si="229"/>
        <v>0</v>
      </c>
      <c r="AJ448" s="11">
        <f t="shared" si="229"/>
        <v>0</v>
      </c>
      <c r="AK448" s="11">
        <f t="shared" si="229"/>
        <v>0</v>
      </c>
      <c r="AL448" s="11">
        <f t="shared" si="229"/>
        <v>0</v>
      </c>
      <c r="AM448" s="11">
        <f t="shared" si="229"/>
        <v>0</v>
      </c>
      <c r="AN448" s="11">
        <f t="shared" si="229"/>
        <v>0</v>
      </c>
      <c r="AO448" s="11">
        <f t="shared" si="229"/>
        <v>0</v>
      </c>
      <c r="AP448" s="11">
        <f t="shared" si="229"/>
        <v>0</v>
      </c>
      <c r="AQ448" s="11">
        <f t="shared" si="229"/>
        <v>0</v>
      </c>
      <c r="AR448" s="11">
        <f t="shared" si="203"/>
        <v>0</v>
      </c>
      <c r="AS448" s="11">
        <f t="shared" si="203"/>
        <v>0</v>
      </c>
      <c r="AT448" s="11">
        <f t="shared" si="203"/>
        <v>0</v>
      </c>
      <c r="AU448" s="11">
        <f t="shared" si="203"/>
        <v>0</v>
      </c>
      <c r="AV448" s="11">
        <f t="shared" si="202"/>
        <v>0</v>
      </c>
      <c r="AW448" s="11">
        <f t="shared" si="202"/>
        <v>0</v>
      </c>
      <c r="AX448" s="11">
        <f t="shared" si="202"/>
        <v>0</v>
      </c>
      <c r="AY448" s="11">
        <f t="shared" si="202"/>
        <v>0</v>
      </c>
      <c r="AZ448" s="11">
        <f t="shared" si="225"/>
        <v>0</v>
      </c>
      <c r="BA448" s="11">
        <f t="shared" si="225"/>
        <v>0</v>
      </c>
      <c r="BB448" s="11">
        <f t="shared" si="225"/>
        <v>0</v>
      </c>
      <c r="BC448" s="11">
        <f t="shared" si="225"/>
        <v>0</v>
      </c>
      <c r="BD448" s="11">
        <f t="shared" si="225"/>
        <v>0</v>
      </c>
      <c r="BE448" s="11">
        <f t="shared" si="225"/>
        <v>0</v>
      </c>
      <c r="BF448" s="15" t="str">
        <f t="shared" si="232"/>
        <v>ČSN 42 5524</v>
      </c>
      <c r="BG448" s="42">
        <v>17.584</v>
      </c>
      <c r="BH448" s="17">
        <f t="shared" si="233"/>
        <v>160</v>
      </c>
      <c r="BI448" s="17">
        <f t="shared" si="234"/>
        <v>14</v>
      </c>
      <c r="BX448" s="18">
        <f t="shared" si="227"/>
        <v>2240</v>
      </c>
      <c r="BY448" s="42">
        <v>0.34799999999999998</v>
      </c>
      <c r="BZ448" s="43">
        <f t="shared" si="235"/>
        <v>19.790718835304823</v>
      </c>
      <c r="CA448" s="18">
        <f t="shared" si="236"/>
        <v>4778666.666666666</v>
      </c>
      <c r="CB448" s="18">
        <f t="shared" si="237"/>
        <v>59733.333333333328</v>
      </c>
      <c r="CC448" s="18">
        <f t="shared" si="238"/>
        <v>89600</v>
      </c>
      <c r="CD448" s="25">
        <f t="shared" si="239"/>
        <v>1.5000000000000002</v>
      </c>
      <c r="CE448" s="26">
        <f t="shared" si="240"/>
        <v>46.188021535170058</v>
      </c>
      <c r="CF448" s="18">
        <f t="shared" si="241"/>
        <v>2240</v>
      </c>
      <c r="CG448" s="18">
        <f t="shared" si="242"/>
        <v>2240</v>
      </c>
      <c r="CH448" s="18">
        <f t="shared" si="243"/>
        <v>36586.666666666664</v>
      </c>
      <c r="CI448" s="18">
        <f t="shared" si="244"/>
        <v>5226.6666666666661</v>
      </c>
      <c r="CJ448" s="18">
        <f t="shared" si="245"/>
        <v>7840</v>
      </c>
      <c r="CK448" s="25">
        <f t="shared" si="246"/>
        <v>1.5000000000000002</v>
      </c>
      <c r="CL448" s="26">
        <f t="shared" si="247"/>
        <v>4.0414518843273806</v>
      </c>
      <c r="DJ448" s="20" t="s">
        <v>542</v>
      </c>
    </row>
    <row r="449" spans="1:114" x14ac:dyDescent="0.2">
      <c r="A449" s="15" t="s">
        <v>105</v>
      </c>
      <c r="B449" s="10" t="s">
        <v>549</v>
      </c>
      <c r="C449" s="11">
        <f t="shared" si="230"/>
        <v>20.096</v>
      </c>
      <c r="D449" s="11">
        <f t="shared" si="201"/>
        <v>160</v>
      </c>
      <c r="E449" s="11">
        <f t="shared" si="201"/>
        <v>16</v>
      </c>
      <c r="F449" s="11">
        <f t="shared" si="201"/>
        <v>0</v>
      </c>
      <c r="G449" s="11">
        <f t="shared" si="201"/>
        <v>0</v>
      </c>
      <c r="H449" s="11">
        <f t="shared" si="228"/>
        <v>0</v>
      </c>
      <c r="I449" s="11">
        <f t="shared" si="228"/>
        <v>0</v>
      </c>
      <c r="J449" s="11">
        <f t="shared" si="228"/>
        <v>0</v>
      </c>
      <c r="K449" s="11">
        <f t="shared" si="228"/>
        <v>0</v>
      </c>
      <c r="L449" s="11">
        <f t="shared" si="228"/>
        <v>0</v>
      </c>
      <c r="M449" s="11">
        <f t="shared" si="228"/>
        <v>0</v>
      </c>
      <c r="N449" s="11">
        <f t="shared" si="226"/>
        <v>0</v>
      </c>
      <c r="O449" s="11">
        <f t="shared" si="226"/>
        <v>0</v>
      </c>
      <c r="P449" s="11">
        <f t="shared" si="226"/>
        <v>0</v>
      </c>
      <c r="Q449" s="11">
        <f t="shared" si="226"/>
        <v>0</v>
      </c>
      <c r="R449" s="11">
        <f t="shared" si="226"/>
        <v>0</v>
      </c>
      <c r="S449" s="11">
        <f t="shared" si="226"/>
        <v>0</v>
      </c>
      <c r="T449" s="11">
        <f t="shared" si="226"/>
        <v>2560</v>
      </c>
      <c r="U449" s="40">
        <f t="shared" si="231"/>
        <v>0.35199999999999998</v>
      </c>
      <c r="V449" s="11">
        <f t="shared" si="223"/>
        <v>17.515923566878982</v>
      </c>
      <c r="W449" s="11">
        <f t="shared" si="223"/>
        <v>5461333.333333333</v>
      </c>
      <c r="X449" s="11">
        <f t="shared" si="223"/>
        <v>68266.666666666657</v>
      </c>
      <c r="Y449" s="11">
        <f t="shared" si="223"/>
        <v>102400</v>
      </c>
      <c r="Z449" s="11">
        <f t="shared" si="223"/>
        <v>1.5000000000000002</v>
      </c>
      <c r="AA449" s="11">
        <f t="shared" si="223"/>
        <v>46.188021535170058</v>
      </c>
      <c r="AB449" s="11">
        <f t="shared" si="223"/>
        <v>2560</v>
      </c>
      <c r="AC449" s="11">
        <f t="shared" si="223"/>
        <v>2560</v>
      </c>
      <c r="AD449" s="11">
        <f t="shared" si="223"/>
        <v>54613.333333333328</v>
      </c>
      <c r="AE449" s="11">
        <f t="shared" si="223"/>
        <v>6826.6666666666661</v>
      </c>
      <c r="AF449" s="11">
        <f t="shared" si="223"/>
        <v>10240</v>
      </c>
      <c r="AG449" s="11">
        <f t="shared" si="223"/>
        <v>1.5000000000000002</v>
      </c>
      <c r="AH449" s="11">
        <f t="shared" si="248"/>
        <v>4.6188021535170058</v>
      </c>
      <c r="AI449" s="11">
        <f t="shared" si="229"/>
        <v>0</v>
      </c>
      <c r="AJ449" s="11">
        <f t="shared" si="229"/>
        <v>0</v>
      </c>
      <c r="AK449" s="11">
        <f t="shared" si="229"/>
        <v>0</v>
      </c>
      <c r="AL449" s="11">
        <f t="shared" si="229"/>
        <v>0</v>
      </c>
      <c r="AM449" s="11">
        <f t="shared" si="229"/>
        <v>0</v>
      </c>
      <c r="AN449" s="11">
        <f t="shared" si="229"/>
        <v>0</v>
      </c>
      <c r="AO449" s="11">
        <f t="shared" si="229"/>
        <v>0</v>
      </c>
      <c r="AP449" s="11">
        <f t="shared" si="229"/>
        <v>0</v>
      </c>
      <c r="AQ449" s="11">
        <f t="shared" si="229"/>
        <v>0</v>
      </c>
      <c r="AR449" s="11">
        <f t="shared" si="203"/>
        <v>0</v>
      </c>
      <c r="AS449" s="11">
        <f t="shared" si="203"/>
        <v>0</v>
      </c>
      <c r="AT449" s="11">
        <f t="shared" si="203"/>
        <v>0</v>
      </c>
      <c r="AU449" s="11">
        <f t="shared" si="203"/>
        <v>0</v>
      </c>
      <c r="AV449" s="11">
        <f t="shared" si="202"/>
        <v>0</v>
      </c>
      <c r="AW449" s="11">
        <f t="shared" si="202"/>
        <v>0</v>
      </c>
      <c r="AX449" s="11">
        <f t="shared" si="202"/>
        <v>0</v>
      </c>
      <c r="AY449" s="11">
        <f t="shared" si="202"/>
        <v>0</v>
      </c>
      <c r="AZ449" s="11">
        <f t="shared" si="225"/>
        <v>0</v>
      </c>
      <c r="BA449" s="11">
        <f t="shared" si="225"/>
        <v>0</v>
      </c>
      <c r="BB449" s="11">
        <f t="shared" si="225"/>
        <v>0</v>
      </c>
      <c r="BC449" s="11">
        <f t="shared" si="225"/>
        <v>0</v>
      </c>
      <c r="BD449" s="11">
        <f t="shared" si="225"/>
        <v>0</v>
      </c>
      <c r="BE449" s="11">
        <f t="shared" si="225"/>
        <v>0</v>
      </c>
      <c r="BF449" s="15" t="str">
        <f t="shared" si="232"/>
        <v>ČSN 42 5524</v>
      </c>
      <c r="BG449" s="42">
        <v>20.096</v>
      </c>
      <c r="BH449" s="17">
        <f t="shared" si="233"/>
        <v>160</v>
      </c>
      <c r="BI449" s="17">
        <f t="shared" si="234"/>
        <v>16</v>
      </c>
      <c r="BX449" s="18">
        <f t="shared" si="227"/>
        <v>2560</v>
      </c>
      <c r="BY449" s="42">
        <v>0.35199999999999998</v>
      </c>
      <c r="BZ449" s="43">
        <f t="shared" si="235"/>
        <v>17.515923566878982</v>
      </c>
      <c r="CA449" s="18">
        <f t="shared" si="236"/>
        <v>5461333.333333333</v>
      </c>
      <c r="CB449" s="18">
        <f t="shared" si="237"/>
        <v>68266.666666666657</v>
      </c>
      <c r="CC449" s="18">
        <f t="shared" si="238"/>
        <v>102400</v>
      </c>
      <c r="CD449" s="25">
        <f t="shared" si="239"/>
        <v>1.5000000000000002</v>
      </c>
      <c r="CE449" s="26">
        <f t="shared" si="240"/>
        <v>46.188021535170058</v>
      </c>
      <c r="CF449" s="18">
        <f t="shared" si="241"/>
        <v>2560</v>
      </c>
      <c r="CG449" s="18">
        <f t="shared" si="242"/>
        <v>2560</v>
      </c>
      <c r="CH449" s="18">
        <f t="shared" si="243"/>
        <v>54613.333333333328</v>
      </c>
      <c r="CI449" s="18">
        <f t="shared" si="244"/>
        <v>6826.6666666666661</v>
      </c>
      <c r="CJ449" s="18">
        <f t="shared" si="245"/>
        <v>10240</v>
      </c>
      <c r="CK449" s="25">
        <f t="shared" si="246"/>
        <v>1.5000000000000002</v>
      </c>
      <c r="CL449" s="26">
        <f t="shared" si="247"/>
        <v>4.6188021535170058</v>
      </c>
      <c r="DJ449" s="20" t="s">
        <v>542</v>
      </c>
    </row>
    <row r="450" spans="1:114" x14ac:dyDescent="0.2">
      <c r="A450" s="15" t="s">
        <v>105</v>
      </c>
      <c r="B450" s="10" t="s">
        <v>550</v>
      </c>
      <c r="C450" s="11">
        <f t="shared" si="230"/>
        <v>22.608000000000001</v>
      </c>
      <c r="D450" s="11">
        <f t="shared" si="201"/>
        <v>160</v>
      </c>
      <c r="E450" s="11">
        <f t="shared" si="201"/>
        <v>18</v>
      </c>
      <c r="F450" s="11">
        <f t="shared" si="201"/>
        <v>0</v>
      </c>
      <c r="G450" s="11">
        <f t="shared" si="201"/>
        <v>0</v>
      </c>
      <c r="H450" s="11">
        <f t="shared" si="228"/>
        <v>0</v>
      </c>
      <c r="I450" s="11">
        <f t="shared" si="228"/>
        <v>0</v>
      </c>
      <c r="J450" s="11">
        <f t="shared" si="228"/>
        <v>0</v>
      </c>
      <c r="K450" s="11">
        <f t="shared" si="228"/>
        <v>0</v>
      </c>
      <c r="L450" s="11">
        <f t="shared" si="228"/>
        <v>0</v>
      </c>
      <c r="M450" s="11">
        <f t="shared" si="228"/>
        <v>0</v>
      </c>
      <c r="N450" s="11">
        <f t="shared" si="226"/>
        <v>0</v>
      </c>
      <c r="O450" s="11">
        <f t="shared" si="226"/>
        <v>0</v>
      </c>
      <c r="P450" s="11">
        <f t="shared" si="226"/>
        <v>0</v>
      </c>
      <c r="Q450" s="11">
        <f t="shared" si="226"/>
        <v>0</v>
      </c>
      <c r="R450" s="11">
        <f t="shared" si="226"/>
        <v>0</v>
      </c>
      <c r="S450" s="11">
        <f t="shared" si="226"/>
        <v>0</v>
      </c>
      <c r="T450" s="11">
        <f t="shared" si="226"/>
        <v>2880</v>
      </c>
      <c r="U450" s="40">
        <f t="shared" si="231"/>
        <v>0.35599999999999998</v>
      </c>
      <c r="V450" s="11">
        <f t="shared" si="223"/>
        <v>15.746638358103326</v>
      </c>
      <c r="W450" s="11">
        <f t="shared" si="223"/>
        <v>6144000</v>
      </c>
      <c r="X450" s="11">
        <f t="shared" si="223"/>
        <v>76800</v>
      </c>
      <c r="Y450" s="11">
        <f t="shared" si="223"/>
        <v>115200</v>
      </c>
      <c r="Z450" s="11">
        <f t="shared" si="223"/>
        <v>1.5</v>
      </c>
      <c r="AA450" s="11">
        <f t="shared" si="223"/>
        <v>46.188021535170066</v>
      </c>
      <c r="AB450" s="11">
        <f t="shared" si="223"/>
        <v>2880</v>
      </c>
      <c r="AC450" s="11">
        <f t="shared" si="223"/>
        <v>2880</v>
      </c>
      <c r="AD450" s="11">
        <f t="shared" si="223"/>
        <v>77760</v>
      </c>
      <c r="AE450" s="11">
        <f t="shared" si="223"/>
        <v>8640</v>
      </c>
      <c r="AF450" s="11">
        <f t="shared" si="223"/>
        <v>12960</v>
      </c>
      <c r="AG450" s="11">
        <f t="shared" si="223"/>
        <v>1.5</v>
      </c>
      <c r="AH450" s="11">
        <f t="shared" si="248"/>
        <v>5.196152422706632</v>
      </c>
      <c r="AI450" s="11">
        <f t="shared" si="229"/>
        <v>0</v>
      </c>
      <c r="AJ450" s="11">
        <f t="shared" si="229"/>
        <v>0</v>
      </c>
      <c r="AK450" s="11">
        <f t="shared" si="229"/>
        <v>0</v>
      </c>
      <c r="AL450" s="11">
        <f t="shared" si="229"/>
        <v>0</v>
      </c>
      <c r="AM450" s="11">
        <f t="shared" si="229"/>
        <v>0</v>
      </c>
      <c r="AN450" s="11">
        <f t="shared" si="229"/>
        <v>0</v>
      </c>
      <c r="AO450" s="11">
        <f t="shared" si="229"/>
        <v>0</v>
      </c>
      <c r="AP450" s="11">
        <f t="shared" si="229"/>
        <v>0</v>
      </c>
      <c r="AQ450" s="11">
        <f t="shared" si="229"/>
        <v>0</v>
      </c>
      <c r="AR450" s="11">
        <f t="shared" si="203"/>
        <v>0</v>
      </c>
      <c r="AS450" s="11">
        <f t="shared" si="203"/>
        <v>0</v>
      </c>
      <c r="AT450" s="11">
        <f t="shared" si="203"/>
        <v>0</v>
      </c>
      <c r="AU450" s="11">
        <f t="shared" si="203"/>
        <v>0</v>
      </c>
      <c r="AV450" s="11">
        <f t="shared" si="202"/>
        <v>0</v>
      </c>
      <c r="AW450" s="11">
        <f t="shared" si="202"/>
        <v>0</v>
      </c>
      <c r="AX450" s="11">
        <f t="shared" si="202"/>
        <v>0</v>
      </c>
      <c r="AY450" s="11">
        <f t="shared" si="202"/>
        <v>0</v>
      </c>
      <c r="AZ450" s="11">
        <f t="shared" si="225"/>
        <v>0</v>
      </c>
      <c r="BA450" s="11">
        <f t="shared" si="225"/>
        <v>0</v>
      </c>
      <c r="BB450" s="11">
        <f t="shared" si="225"/>
        <v>0</v>
      </c>
      <c r="BC450" s="11">
        <f t="shared" si="225"/>
        <v>0</v>
      </c>
      <c r="BD450" s="11">
        <f t="shared" si="225"/>
        <v>0</v>
      </c>
      <c r="BE450" s="11">
        <f t="shared" si="225"/>
        <v>0</v>
      </c>
      <c r="BF450" s="15" t="str">
        <f t="shared" si="232"/>
        <v>ČSN 42 5524</v>
      </c>
      <c r="BG450" s="42">
        <v>22.608000000000001</v>
      </c>
      <c r="BH450" s="17">
        <f t="shared" si="233"/>
        <v>160</v>
      </c>
      <c r="BI450" s="17">
        <f t="shared" si="234"/>
        <v>18</v>
      </c>
      <c r="BX450" s="18">
        <f t="shared" si="227"/>
        <v>2880</v>
      </c>
      <c r="BY450" s="42">
        <v>0.35599999999999998</v>
      </c>
      <c r="BZ450" s="43">
        <f t="shared" si="235"/>
        <v>15.746638358103326</v>
      </c>
      <c r="CA450" s="18">
        <f t="shared" si="236"/>
        <v>6144000</v>
      </c>
      <c r="CB450" s="18">
        <f t="shared" si="237"/>
        <v>76800</v>
      </c>
      <c r="CC450" s="18">
        <f t="shared" si="238"/>
        <v>115200</v>
      </c>
      <c r="CD450" s="25">
        <f t="shared" si="239"/>
        <v>1.5</v>
      </c>
      <c r="CE450" s="26">
        <f t="shared" si="240"/>
        <v>46.188021535170066</v>
      </c>
      <c r="CF450" s="18">
        <f t="shared" si="241"/>
        <v>2880</v>
      </c>
      <c r="CG450" s="18">
        <f t="shared" si="242"/>
        <v>2880</v>
      </c>
      <c r="CH450" s="18">
        <f t="shared" si="243"/>
        <v>77760</v>
      </c>
      <c r="CI450" s="18">
        <f t="shared" si="244"/>
        <v>8640</v>
      </c>
      <c r="CJ450" s="18">
        <f t="shared" si="245"/>
        <v>12960</v>
      </c>
      <c r="CK450" s="25">
        <f t="shared" si="246"/>
        <v>1.5</v>
      </c>
      <c r="CL450" s="26">
        <f t="shared" si="247"/>
        <v>5.196152422706632</v>
      </c>
      <c r="DJ450" s="20" t="s">
        <v>542</v>
      </c>
    </row>
    <row r="451" spans="1:114" x14ac:dyDescent="0.2">
      <c r="A451" s="15" t="s">
        <v>105</v>
      </c>
      <c r="B451" s="10" t="s">
        <v>551</v>
      </c>
      <c r="C451" s="11">
        <f t="shared" si="230"/>
        <v>25.12</v>
      </c>
      <c r="D451" s="11">
        <f t="shared" si="201"/>
        <v>160</v>
      </c>
      <c r="E451" s="11">
        <f t="shared" si="201"/>
        <v>20</v>
      </c>
      <c r="F451" s="11">
        <f t="shared" si="201"/>
        <v>0</v>
      </c>
      <c r="G451" s="11">
        <f t="shared" si="201"/>
        <v>0</v>
      </c>
      <c r="H451" s="11">
        <f t="shared" si="228"/>
        <v>0</v>
      </c>
      <c r="I451" s="11">
        <f t="shared" si="228"/>
        <v>0</v>
      </c>
      <c r="J451" s="11">
        <f t="shared" si="228"/>
        <v>0</v>
      </c>
      <c r="K451" s="11">
        <f t="shared" si="228"/>
        <v>0</v>
      </c>
      <c r="L451" s="11">
        <f t="shared" si="228"/>
        <v>0</v>
      </c>
      <c r="M451" s="11">
        <f t="shared" si="228"/>
        <v>0</v>
      </c>
      <c r="N451" s="11">
        <f t="shared" si="226"/>
        <v>0</v>
      </c>
      <c r="O451" s="11">
        <f t="shared" si="226"/>
        <v>0</v>
      </c>
      <c r="P451" s="11">
        <f t="shared" si="226"/>
        <v>0</v>
      </c>
      <c r="Q451" s="11">
        <f t="shared" si="226"/>
        <v>0</v>
      </c>
      <c r="R451" s="11">
        <f t="shared" si="226"/>
        <v>0</v>
      </c>
      <c r="S451" s="11">
        <f t="shared" si="226"/>
        <v>0</v>
      </c>
      <c r="T451" s="11">
        <f t="shared" si="226"/>
        <v>3200</v>
      </c>
      <c r="U451" s="40">
        <f t="shared" si="231"/>
        <v>0.36</v>
      </c>
      <c r="V451" s="11">
        <f t="shared" si="223"/>
        <v>14.331210191082803</v>
      </c>
      <c r="W451" s="11">
        <f t="shared" si="223"/>
        <v>6826666.666666666</v>
      </c>
      <c r="X451" s="11">
        <f t="shared" si="223"/>
        <v>85333.333333333328</v>
      </c>
      <c r="Y451" s="11">
        <f t="shared" si="223"/>
        <v>128000</v>
      </c>
      <c r="Z451" s="11">
        <f t="shared" si="223"/>
        <v>1.5</v>
      </c>
      <c r="AA451" s="11">
        <f t="shared" si="223"/>
        <v>46.188021535170058</v>
      </c>
      <c r="AB451" s="11">
        <f t="shared" si="223"/>
        <v>3200</v>
      </c>
      <c r="AC451" s="11">
        <f t="shared" si="223"/>
        <v>3200</v>
      </c>
      <c r="AD451" s="11">
        <f t="shared" si="223"/>
        <v>106666.66666666666</v>
      </c>
      <c r="AE451" s="11">
        <f t="shared" si="223"/>
        <v>10666.666666666666</v>
      </c>
      <c r="AF451" s="11">
        <f t="shared" si="223"/>
        <v>16000</v>
      </c>
      <c r="AG451" s="11">
        <f t="shared" si="223"/>
        <v>1.5</v>
      </c>
      <c r="AH451" s="11">
        <f t="shared" si="248"/>
        <v>5.7735026918962573</v>
      </c>
      <c r="AI451" s="11">
        <f t="shared" si="229"/>
        <v>0</v>
      </c>
      <c r="AJ451" s="11">
        <f t="shared" si="229"/>
        <v>0</v>
      </c>
      <c r="AK451" s="11">
        <f t="shared" si="229"/>
        <v>0</v>
      </c>
      <c r="AL451" s="11">
        <f t="shared" si="229"/>
        <v>0</v>
      </c>
      <c r="AM451" s="11">
        <f t="shared" si="229"/>
        <v>0</v>
      </c>
      <c r="AN451" s="11">
        <f t="shared" si="229"/>
        <v>0</v>
      </c>
      <c r="AO451" s="11">
        <f t="shared" si="229"/>
        <v>0</v>
      </c>
      <c r="AP451" s="11">
        <f t="shared" si="229"/>
        <v>0</v>
      </c>
      <c r="AQ451" s="11">
        <f t="shared" si="229"/>
        <v>0</v>
      </c>
      <c r="AR451" s="11">
        <f t="shared" si="203"/>
        <v>0</v>
      </c>
      <c r="AS451" s="11">
        <f t="shared" si="203"/>
        <v>0</v>
      </c>
      <c r="AT451" s="11">
        <f t="shared" si="203"/>
        <v>0</v>
      </c>
      <c r="AU451" s="11">
        <f t="shared" si="203"/>
        <v>0</v>
      </c>
      <c r="AV451" s="11">
        <f t="shared" si="202"/>
        <v>0</v>
      </c>
      <c r="AW451" s="11">
        <f t="shared" si="202"/>
        <v>0</v>
      </c>
      <c r="AX451" s="11">
        <f t="shared" si="202"/>
        <v>0</v>
      </c>
      <c r="AY451" s="11">
        <f t="shared" si="202"/>
        <v>0</v>
      </c>
      <c r="AZ451" s="11">
        <f t="shared" si="225"/>
        <v>0</v>
      </c>
      <c r="BA451" s="11">
        <f t="shared" si="225"/>
        <v>0</v>
      </c>
      <c r="BB451" s="11">
        <f t="shared" si="225"/>
        <v>0</v>
      </c>
      <c r="BC451" s="11">
        <f t="shared" si="225"/>
        <v>0</v>
      </c>
      <c r="BD451" s="11">
        <f t="shared" si="225"/>
        <v>0</v>
      </c>
      <c r="BE451" s="11">
        <f t="shared" si="225"/>
        <v>0</v>
      </c>
      <c r="BF451" s="15" t="str">
        <f t="shared" si="232"/>
        <v>ČSN 42 5524</v>
      </c>
      <c r="BG451" s="42">
        <v>25.12</v>
      </c>
      <c r="BH451" s="17">
        <f t="shared" si="233"/>
        <v>160</v>
      </c>
      <c r="BI451" s="17">
        <f t="shared" si="234"/>
        <v>20</v>
      </c>
      <c r="BX451" s="18">
        <f t="shared" si="227"/>
        <v>3200</v>
      </c>
      <c r="BY451" s="42">
        <v>0.36</v>
      </c>
      <c r="BZ451" s="43">
        <f t="shared" si="235"/>
        <v>14.331210191082803</v>
      </c>
      <c r="CA451" s="18">
        <f t="shared" si="236"/>
        <v>6826666.666666666</v>
      </c>
      <c r="CB451" s="18">
        <f t="shared" si="237"/>
        <v>85333.333333333328</v>
      </c>
      <c r="CC451" s="18">
        <f t="shared" si="238"/>
        <v>128000</v>
      </c>
      <c r="CD451" s="25">
        <f t="shared" si="239"/>
        <v>1.5</v>
      </c>
      <c r="CE451" s="26">
        <f t="shared" si="240"/>
        <v>46.188021535170058</v>
      </c>
      <c r="CF451" s="18">
        <f t="shared" si="241"/>
        <v>3200</v>
      </c>
      <c r="CG451" s="18">
        <f t="shared" si="242"/>
        <v>3200</v>
      </c>
      <c r="CH451" s="18">
        <f t="shared" si="243"/>
        <v>106666.66666666666</v>
      </c>
      <c r="CI451" s="18">
        <f t="shared" si="244"/>
        <v>10666.666666666666</v>
      </c>
      <c r="CJ451" s="18">
        <f t="shared" si="245"/>
        <v>16000</v>
      </c>
      <c r="CK451" s="25">
        <f t="shared" si="246"/>
        <v>1.5</v>
      </c>
      <c r="CL451" s="26">
        <f t="shared" si="247"/>
        <v>5.7735026918962573</v>
      </c>
      <c r="DJ451" s="20" t="s">
        <v>542</v>
      </c>
    </row>
    <row r="452" spans="1:114" x14ac:dyDescent="0.2">
      <c r="A452" s="15" t="s">
        <v>105</v>
      </c>
      <c r="B452" s="10" t="s">
        <v>552</v>
      </c>
      <c r="C452" s="11">
        <f t="shared" si="230"/>
        <v>31.4</v>
      </c>
      <c r="D452" s="11">
        <f t="shared" si="201"/>
        <v>160</v>
      </c>
      <c r="E452" s="11">
        <f t="shared" si="201"/>
        <v>25</v>
      </c>
      <c r="F452" s="11">
        <f t="shared" si="201"/>
        <v>0</v>
      </c>
      <c r="G452" s="11">
        <f t="shared" si="201"/>
        <v>0</v>
      </c>
      <c r="H452" s="11">
        <f t="shared" si="228"/>
        <v>0</v>
      </c>
      <c r="I452" s="11">
        <f t="shared" si="228"/>
        <v>0</v>
      </c>
      <c r="J452" s="11">
        <f t="shared" si="228"/>
        <v>0</v>
      </c>
      <c r="K452" s="11">
        <f t="shared" si="228"/>
        <v>0</v>
      </c>
      <c r="L452" s="11">
        <f t="shared" si="228"/>
        <v>0</v>
      </c>
      <c r="M452" s="11">
        <f t="shared" si="228"/>
        <v>0</v>
      </c>
      <c r="N452" s="11">
        <f t="shared" si="226"/>
        <v>0</v>
      </c>
      <c r="O452" s="11">
        <f t="shared" si="226"/>
        <v>0</v>
      </c>
      <c r="P452" s="11">
        <f t="shared" si="226"/>
        <v>0</v>
      </c>
      <c r="Q452" s="11">
        <f t="shared" si="226"/>
        <v>0</v>
      </c>
      <c r="R452" s="11">
        <f t="shared" si="226"/>
        <v>0</v>
      </c>
      <c r="S452" s="11">
        <f t="shared" si="226"/>
        <v>0</v>
      </c>
      <c r="T452" s="11">
        <f t="shared" si="226"/>
        <v>4000</v>
      </c>
      <c r="U452" s="40">
        <f t="shared" si="231"/>
        <v>0.37</v>
      </c>
      <c r="V452" s="11">
        <f t="shared" si="223"/>
        <v>11.783439490445861</v>
      </c>
      <c r="W452" s="11">
        <f t="shared" si="223"/>
        <v>8533333.3333333321</v>
      </c>
      <c r="X452" s="11">
        <f t="shared" si="223"/>
        <v>106666.66666666666</v>
      </c>
      <c r="Y452" s="11">
        <f t="shared" si="223"/>
        <v>160000</v>
      </c>
      <c r="Z452" s="11">
        <f t="shared" si="223"/>
        <v>1.5000000000000002</v>
      </c>
      <c r="AA452" s="11">
        <f t="shared" si="223"/>
        <v>46.188021535170058</v>
      </c>
      <c r="AB452" s="11">
        <f t="shared" si="223"/>
        <v>4000</v>
      </c>
      <c r="AC452" s="11">
        <f t="shared" si="223"/>
        <v>4000</v>
      </c>
      <c r="AD452" s="11">
        <f t="shared" si="223"/>
        <v>208333.33333333331</v>
      </c>
      <c r="AE452" s="11">
        <f t="shared" si="223"/>
        <v>16666.666666666664</v>
      </c>
      <c r="AF452" s="11">
        <f t="shared" si="223"/>
        <v>25000</v>
      </c>
      <c r="AG452" s="11">
        <f t="shared" si="223"/>
        <v>1.5000000000000002</v>
      </c>
      <c r="AH452" s="11">
        <f t="shared" si="248"/>
        <v>7.2168783648703219</v>
      </c>
      <c r="AI452" s="11">
        <f t="shared" si="229"/>
        <v>0</v>
      </c>
      <c r="AJ452" s="11">
        <f t="shared" si="229"/>
        <v>0</v>
      </c>
      <c r="AK452" s="11">
        <f t="shared" si="229"/>
        <v>0</v>
      </c>
      <c r="AL452" s="11">
        <f t="shared" si="229"/>
        <v>0</v>
      </c>
      <c r="AM452" s="11">
        <f t="shared" si="229"/>
        <v>0</v>
      </c>
      <c r="AN452" s="11">
        <f t="shared" si="229"/>
        <v>0</v>
      </c>
      <c r="AO452" s="11">
        <f t="shared" si="229"/>
        <v>0</v>
      </c>
      <c r="AP452" s="11">
        <f t="shared" si="229"/>
        <v>0</v>
      </c>
      <c r="AQ452" s="11">
        <f t="shared" si="229"/>
        <v>0</v>
      </c>
      <c r="AR452" s="11">
        <f t="shared" si="203"/>
        <v>0</v>
      </c>
      <c r="AS452" s="11">
        <f t="shared" si="203"/>
        <v>0</v>
      </c>
      <c r="AT452" s="11">
        <f t="shared" si="203"/>
        <v>0</v>
      </c>
      <c r="AU452" s="11">
        <f t="shared" si="203"/>
        <v>0</v>
      </c>
      <c r="AV452" s="11">
        <f t="shared" si="202"/>
        <v>0</v>
      </c>
      <c r="AW452" s="11">
        <f t="shared" si="202"/>
        <v>0</v>
      </c>
      <c r="AX452" s="11">
        <f t="shared" si="202"/>
        <v>0</v>
      </c>
      <c r="AY452" s="11">
        <f t="shared" si="202"/>
        <v>0</v>
      </c>
      <c r="AZ452" s="11">
        <f t="shared" si="225"/>
        <v>0</v>
      </c>
      <c r="BA452" s="11">
        <f t="shared" si="225"/>
        <v>0</v>
      </c>
      <c r="BB452" s="11">
        <f t="shared" si="225"/>
        <v>0</v>
      </c>
      <c r="BC452" s="11">
        <f t="shared" si="225"/>
        <v>0</v>
      </c>
      <c r="BD452" s="11">
        <f t="shared" si="225"/>
        <v>0</v>
      </c>
      <c r="BE452" s="11">
        <f t="shared" si="225"/>
        <v>0</v>
      </c>
      <c r="BF452" s="15" t="str">
        <f t="shared" si="232"/>
        <v>ČSN 42 5524</v>
      </c>
      <c r="BG452" s="42">
        <v>31.4</v>
      </c>
      <c r="BH452" s="17">
        <f t="shared" si="233"/>
        <v>160</v>
      </c>
      <c r="BI452" s="17">
        <f t="shared" si="234"/>
        <v>25</v>
      </c>
      <c r="BX452" s="18">
        <f t="shared" si="227"/>
        <v>4000</v>
      </c>
      <c r="BY452" s="42">
        <v>0.37</v>
      </c>
      <c r="BZ452" s="43">
        <f t="shared" si="235"/>
        <v>11.783439490445861</v>
      </c>
      <c r="CA452" s="18">
        <f t="shared" si="236"/>
        <v>8533333.3333333321</v>
      </c>
      <c r="CB452" s="18">
        <f t="shared" si="237"/>
        <v>106666.66666666666</v>
      </c>
      <c r="CC452" s="18">
        <f t="shared" si="238"/>
        <v>160000</v>
      </c>
      <c r="CD452" s="25">
        <f t="shared" si="239"/>
        <v>1.5000000000000002</v>
      </c>
      <c r="CE452" s="26">
        <f t="shared" si="240"/>
        <v>46.188021535170058</v>
      </c>
      <c r="CF452" s="18">
        <f t="shared" si="241"/>
        <v>4000</v>
      </c>
      <c r="CG452" s="18">
        <f t="shared" si="242"/>
        <v>4000</v>
      </c>
      <c r="CH452" s="18">
        <f t="shared" si="243"/>
        <v>208333.33333333331</v>
      </c>
      <c r="CI452" s="18">
        <f t="shared" si="244"/>
        <v>16666.666666666664</v>
      </c>
      <c r="CJ452" s="18">
        <f t="shared" si="245"/>
        <v>25000</v>
      </c>
      <c r="CK452" s="25">
        <f t="shared" si="246"/>
        <v>1.5000000000000002</v>
      </c>
      <c r="CL452" s="26">
        <f t="shared" si="247"/>
        <v>7.2168783648703219</v>
      </c>
      <c r="DJ452" s="20" t="s">
        <v>542</v>
      </c>
    </row>
    <row r="453" spans="1:114" x14ac:dyDescent="0.2">
      <c r="A453" s="15" t="s">
        <v>105</v>
      </c>
      <c r="B453" s="10" t="s">
        <v>553</v>
      </c>
      <c r="C453" s="11">
        <f t="shared" si="230"/>
        <v>37.68</v>
      </c>
      <c r="D453" s="11">
        <f t="shared" si="201"/>
        <v>160</v>
      </c>
      <c r="E453" s="11">
        <f t="shared" si="201"/>
        <v>30</v>
      </c>
      <c r="F453" s="11">
        <f t="shared" si="201"/>
        <v>0</v>
      </c>
      <c r="G453" s="11">
        <f t="shared" si="201"/>
        <v>0</v>
      </c>
      <c r="H453" s="11">
        <f t="shared" si="228"/>
        <v>0</v>
      </c>
      <c r="I453" s="11">
        <f t="shared" si="228"/>
        <v>0</v>
      </c>
      <c r="J453" s="11">
        <f t="shared" si="228"/>
        <v>0</v>
      </c>
      <c r="K453" s="11">
        <f t="shared" si="228"/>
        <v>0</v>
      </c>
      <c r="L453" s="11">
        <f t="shared" si="228"/>
        <v>0</v>
      </c>
      <c r="M453" s="11">
        <f t="shared" si="228"/>
        <v>0</v>
      </c>
      <c r="N453" s="11">
        <f t="shared" si="226"/>
        <v>0</v>
      </c>
      <c r="O453" s="11">
        <f t="shared" si="226"/>
        <v>0</v>
      </c>
      <c r="P453" s="11">
        <f t="shared" si="226"/>
        <v>0</v>
      </c>
      <c r="Q453" s="11">
        <f t="shared" si="226"/>
        <v>0</v>
      </c>
      <c r="R453" s="11">
        <f t="shared" si="226"/>
        <v>0</v>
      </c>
      <c r="S453" s="11">
        <f t="shared" si="226"/>
        <v>0</v>
      </c>
      <c r="T453" s="11">
        <f t="shared" si="226"/>
        <v>4800</v>
      </c>
      <c r="U453" s="40">
        <f t="shared" si="231"/>
        <v>0.38</v>
      </c>
      <c r="V453" s="11">
        <f t="shared" si="223"/>
        <v>10.084925690021231</v>
      </c>
      <c r="W453" s="11">
        <f t="shared" si="223"/>
        <v>10240000</v>
      </c>
      <c r="X453" s="11">
        <f t="shared" si="223"/>
        <v>128000</v>
      </c>
      <c r="Y453" s="11">
        <f t="shared" si="223"/>
        <v>192000</v>
      </c>
      <c r="Z453" s="11">
        <f t="shared" si="223"/>
        <v>1.5</v>
      </c>
      <c r="AA453" s="11">
        <f t="shared" si="223"/>
        <v>46.188021535170066</v>
      </c>
      <c r="AB453" s="11">
        <f t="shared" si="223"/>
        <v>4800</v>
      </c>
      <c r="AC453" s="11">
        <f t="shared" si="223"/>
        <v>4800</v>
      </c>
      <c r="AD453" s="11">
        <f t="shared" si="223"/>
        <v>359999.99999999994</v>
      </c>
      <c r="AE453" s="11">
        <f t="shared" si="223"/>
        <v>23999.999999999996</v>
      </c>
      <c r="AF453" s="11">
        <f t="shared" si="223"/>
        <v>36000</v>
      </c>
      <c r="AG453" s="11">
        <f t="shared" si="223"/>
        <v>1.5000000000000002</v>
      </c>
      <c r="AH453" s="11">
        <f t="shared" si="248"/>
        <v>8.6602540378443855</v>
      </c>
      <c r="AI453" s="11">
        <f t="shared" si="229"/>
        <v>0</v>
      </c>
      <c r="AJ453" s="11">
        <f t="shared" si="229"/>
        <v>0</v>
      </c>
      <c r="AK453" s="11">
        <f t="shared" si="229"/>
        <v>0</v>
      </c>
      <c r="AL453" s="11">
        <f t="shared" si="229"/>
        <v>0</v>
      </c>
      <c r="AM453" s="11">
        <f t="shared" si="229"/>
        <v>0</v>
      </c>
      <c r="AN453" s="11">
        <f t="shared" si="229"/>
        <v>0</v>
      </c>
      <c r="AO453" s="11">
        <f t="shared" si="229"/>
        <v>0</v>
      </c>
      <c r="AP453" s="11">
        <f t="shared" si="229"/>
        <v>0</v>
      </c>
      <c r="AQ453" s="11">
        <f t="shared" si="229"/>
        <v>0</v>
      </c>
      <c r="AR453" s="11">
        <f t="shared" si="203"/>
        <v>0</v>
      </c>
      <c r="AS453" s="11">
        <f t="shared" si="203"/>
        <v>0</v>
      </c>
      <c r="AT453" s="11">
        <f t="shared" si="203"/>
        <v>0</v>
      </c>
      <c r="AU453" s="11">
        <f t="shared" si="203"/>
        <v>0</v>
      </c>
      <c r="AV453" s="11">
        <f t="shared" si="202"/>
        <v>0</v>
      </c>
      <c r="AW453" s="11">
        <f t="shared" si="202"/>
        <v>0</v>
      </c>
      <c r="AX453" s="11">
        <f t="shared" si="202"/>
        <v>0</v>
      </c>
      <c r="AY453" s="11">
        <f t="shared" si="202"/>
        <v>0</v>
      </c>
      <c r="AZ453" s="11">
        <f t="shared" si="225"/>
        <v>0</v>
      </c>
      <c r="BA453" s="11">
        <f t="shared" si="225"/>
        <v>0</v>
      </c>
      <c r="BB453" s="11">
        <f t="shared" si="225"/>
        <v>0</v>
      </c>
      <c r="BC453" s="11">
        <f t="shared" si="225"/>
        <v>0</v>
      </c>
      <c r="BD453" s="11">
        <f t="shared" si="225"/>
        <v>0</v>
      </c>
      <c r="BE453" s="11">
        <f t="shared" si="225"/>
        <v>0</v>
      </c>
      <c r="BF453" s="15" t="str">
        <f t="shared" si="232"/>
        <v>ČSN 42 5524</v>
      </c>
      <c r="BG453" s="42">
        <v>37.68</v>
      </c>
      <c r="BH453" s="17">
        <f t="shared" si="233"/>
        <v>160</v>
      </c>
      <c r="BI453" s="17">
        <f t="shared" si="234"/>
        <v>30</v>
      </c>
      <c r="BX453" s="18">
        <f t="shared" si="227"/>
        <v>4800</v>
      </c>
      <c r="BY453" s="42">
        <v>0.38</v>
      </c>
      <c r="BZ453" s="43">
        <f t="shared" si="235"/>
        <v>10.084925690021231</v>
      </c>
      <c r="CA453" s="18">
        <f t="shared" si="236"/>
        <v>10240000</v>
      </c>
      <c r="CB453" s="18">
        <f t="shared" si="237"/>
        <v>128000</v>
      </c>
      <c r="CC453" s="18">
        <f t="shared" si="238"/>
        <v>192000</v>
      </c>
      <c r="CD453" s="25">
        <f t="shared" si="239"/>
        <v>1.5</v>
      </c>
      <c r="CE453" s="26">
        <f t="shared" si="240"/>
        <v>46.188021535170066</v>
      </c>
      <c r="CF453" s="18">
        <f t="shared" si="241"/>
        <v>4800</v>
      </c>
      <c r="CG453" s="18">
        <f t="shared" si="242"/>
        <v>4800</v>
      </c>
      <c r="CH453" s="18">
        <f t="shared" si="243"/>
        <v>359999.99999999994</v>
      </c>
      <c r="CI453" s="18">
        <f t="shared" si="244"/>
        <v>23999.999999999996</v>
      </c>
      <c r="CJ453" s="18">
        <f t="shared" si="245"/>
        <v>36000</v>
      </c>
      <c r="CK453" s="25">
        <f t="shared" si="246"/>
        <v>1.5000000000000002</v>
      </c>
      <c r="CL453" s="26">
        <f t="shared" si="247"/>
        <v>8.6602540378443855</v>
      </c>
      <c r="DJ453" s="20" t="s">
        <v>542</v>
      </c>
    </row>
    <row r="454" spans="1:114" x14ac:dyDescent="0.2">
      <c r="A454" s="15" t="s">
        <v>105</v>
      </c>
      <c r="B454" s="10" t="s">
        <v>554</v>
      </c>
      <c r="C454" s="11">
        <f t="shared" si="230"/>
        <v>43.96</v>
      </c>
      <c r="D454" s="11">
        <f t="shared" si="201"/>
        <v>160</v>
      </c>
      <c r="E454" s="11">
        <f t="shared" si="201"/>
        <v>35</v>
      </c>
      <c r="F454" s="11">
        <f t="shared" si="201"/>
        <v>0</v>
      </c>
      <c r="G454" s="11">
        <f t="shared" si="201"/>
        <v>0</v>
      </c>
      <c r="H454" s="11">
        <f t="shared" si="228"/>
        <v>0</v>
      </c>
      <c r="I454" s="11">
        <f t="shared" si="228"/>
        <v>0</v>
      </c>
      <c r="J454" s="11">
        <f t="shared" si="228"/>
        <v>0</v>
      </c>
      <c r="K454" s="11">
        <f t="shared" si="228"/>
        <v>0</v>
      </c>
      <c r="L454" s="11">
        <f t="shared" si="228"/>
        <v>0</v>
      </c>
      <c r="M454" s="11">
        <f t="shared" si="228"/>
        <v>0</v>
      </c>
      <c r="N454" s="11">
        <f t="shared" si="226"/>
        <v>0</v>
      </c>
      <c r="O454" s="11">
        <f t="shared" si="226"/>
        <v>0</v>
      </c>
      <c r="P454" s="11">
        <f t="shared" si="226"/>
        <v>0</v>
      </c>
      <c r="Q454" s="11">
        <f t="shared" si="226"/>
        <v>0</v>
      </c>
      <c r="R454" s="11">
        <f t="shared" si="226"/>
        <v>0</v>
      </c>
      <c r="S454" s="11">
        <f t="shared" si="226"/>
        <v>0</v>
      </c>
      <c r="T454" s="11">
        <f t="shared" si="226"/>
        <v>5600</v>
      </c>
      <c r="U454" s="40">
        <f t="shared" si="231"/>
        <v>0.39</v>
      </c>
      <c r="V454" s="11">
        <f t="shared" si="223"/>
        <v>8.8717015468607823</v>
      </c>
      <c r="W454" s="11">
        <f t="shared" si="223"/>
        <v>11946666.666666666</v>
      </c>
      <c r="X454" s="11">
        <f t="shared" si="223"/>
        <v>149333.33333333331</v>
      </c>
      <c r="Y454" s="11">
        <f t="shared" si="223"/>
        <v>224000</v>
      </c>
      <c r="Z454" s="11">
        <f t="shared" si="223"/>
        <v>1.5000000000000002</v>
      </c>
      <c r="AA454" s="11">
        <f t="shared" si="223"/>
        <v>46.188021535170058</v>
      </c>
      <c r="AB454" s="11">
        <f t="shared" si="223"/>
        <v>5600</v>
      </c>
      <c r="AC454" s="11">
        <f t="shared" si="223"/>
        <v>5600</v>
      </c>
      <c r="AD454" s="11">
        <f t="shared" si="223"/>
        <v>571666.66666666663</v>
      </c>
      <c r="AE454" s="11">
        <f t="shared" si="223"/>
        <v>32666.666666666664</v>
      </c>
      <c r="AF454" s="11">
        <f t="shared" si="223"/>
        <v>49000</v>
      </c>
      <c r="AG454" s="11">
        <f t="shared" si="223"/>
        <v>1.5000000000000002</v>
      </c>
      <c r="AH454" s="11">
        <f t="shared" si="248"/>
        <v>10.103629710818451</v>
      </c>
      <c r="AI454" s="11">
        <f t="shared" si="229"/>
        <v>0</v>
      </c>
      <c r="AJ454" s="11">
        <f t="shared" si="229"/>
        <v>0</v>
      </c>
      <c r="AK454" s="11">
        <f t="shared" si="229"/>
        <v>0</v>
      </c>
      <c r="AL454" s="11">
        <f t="shared" si="229"/>
        <v>0</v>
      </c>
      <c r="AM454" s="11">
        <f t="shared" si="229"/>
        <v>0</v>
      </c>
      <c r="AN454" s="11">
        <f t="shared" si="229"/>
        <v>0</v>
      </c>
      <c r="AO454" s="11">
        <f t="shared" si="229"/>
        <v>0</v>
      </c>
      <c r="AP454" s="11">
        <f t="shared" si="229"/>
        <v>0</v>
      </c>
      <c r="AQ454" s="11">
        <f t="shared" si="229"/>
        <v>0</v>
      </c>
      <c r="AR454" s="11">
        <f t="shared" si="203"/>
        <v>0</v>
      </c>
      <c r="AS454" s="11">
        <f t="shared" si="203"/>
        <v>0</v>
      </c>
      <c r="AT454" s="11">
        <f t="shared" si="203"/>
        <v>0</v>
      </c>
      <c r="AU454" s="11">
        <f t="shared" si="203"/>
        <v>0</v>
      </c>
      <c r="AV454" s="11">
        <f t="shared" si="202"/>
        <v>0</v>
      </c>
      <c r="AW454" s="11">
        <f t="shared" si="202"/>
        <v>0</v>
      </c>
      <c r="AX454" s="11">
        <f t="shared" si="202"/>
        <v>0</v>
      </c>
      <c r="AY454" s="11">
        <f t="shared" si="202"/>
        <v>0</v>
      </c>
      <c r="AZ454" s="11">
        <f t="shared" si="225"/>
        <v>0</v>
      </c>
      <c r="BA454" s="11">
        <f t="shared" si="225"/>
        <v>0</v>
      </c>
      <c r="BB454" s="11">
        <f t="shared" si="225"/>
        <v>0</v>
      </c>
      <c r="BC454" s="11">
        <f t="shared" si="225"/>
        <v>0</v>
      </c>
      <c r="BD454" s="11">
        <f t="shared" si="225"/>
        <v>0</v>
      </c>
      <c r="BE454" s="11">
        <f t="shared" si="225"/>
        <v>0</v>
      </c>
      <c r="BF454" s="15" t="str">
        <f t="shared" si="232"/>
        <v>ČSN 42 5524</v>
      </c>
      <c r="BG454" s="42">
        <v>43.96</v>
      </c>
      <c r="BH454" s="17">
        <f t="shared" si="233"/>
        <v>160</v>
      </c>
      <c r="BI454" s="17">
        <f t="shared" si="234"/>
        <v>35</v>
      </c>
      <c r="BX454" s="18">
        <f t="shared" si="227"/>
        <v>5600</v>
      </c>
      <c r="BY454" s="42">
        <v>0.39</v>
      </c>
      <c r="BZ454" s="43">
        <f t="shared" si="235"/>
        <v>8.8717015468607823</v>
      </c>
      <c r="CA454" s="18">
        <f t="shared" si="236"/>
        <v>11946666.666666666</v>
      </c>
      <c r="CB454" s="18">
        <f t="shared" si="237"/>
        <v>149333.33333333331</v>
      </c>
      <c r="CC454" s="18">
        <f t="shared" si="238"/>
        <v>224000</v>
      </c>
      <c r="CD454" s="25">
        <f t="shared" si="239"/>
        <v>1.5000000000000002</v>
      </c>
      <c r="CE454" s="26">
        <f t="shared" si="240"/>
        <v>46.188021535170058</v>
      </c>
      <c r="CF454" s="18">
        <f t="shared" si="241"/>
        <v>5600</v>
      </c>
      <c r="CG454" s="18">
        <f t="shared" si="242"/>
        <v>5600</v>
      </c>
      <c r="CH454" s="18">
        <f t="shared" si="243"/>
        <v>571666.66666666663</v>
      </c>
      <c r="CI454" s="18">
        <f t="shared" si="244"/>
        <v>32666.666666666664</v>
      </c>
      <c r="CJ454" s="18">
        <f t="shared" si="245"/>
        <v>49000</v>
      </c>
      <c r="CK454" s="25">
        <f t="shared" si="246"/>
        <v>1.5000000000000002</v>
      </c>
      <c r="CL454" s="26">
        <f t="shared" si="247"/>
        <v>10.103629710818451</v>
      </c>
      <c r="DJ454" s="20" t="s">
        <v>542</v>
      </c>
    </row>
    <row r="455" spans="1:114" x14ac:dyDescent="0.2">
      <c r="A455" s="15" t="s">
        <v>105</v>
      </c>
      <c r="B455" s="10" t="s">
        <v>555</v>
      </c>
      <c r="C455" s="11">
        <f t="shared" si="230"/>
        <v>50.24</v>
      </c>
      <c r="D455" s="11">
        <f t="shared" si="201"/>
        <v>160</v>
      </c>
      <c r="E455" s="11">
        <f t="shared" si="201"/>
        <v>40</v>
      </c>
      <c r="F455" s="11">
        <f t="shared" si="201"/>
        <v>0</v>
      </c>
      <c r="G455" s="11">
        <f t="shared" si="201"/>
        <v>0</v>
      </c>
      <c r="H455" s="11">
        <f t="shared" si="228"/>
        <v>0</v>
      </c>
      <c r="I455" s="11">
        <f t="shared" si="228"/>
        <v>0</v>
      </c>
      <c r="J455" s="11">
        <f t="shared" si="228"/>
        <v>0</v>
      </c>
      <c r="K455" s="11">
        <f t="shared" si="228"/>
        <v>0</v>
      </c>
      <c r="L455" s="11">
        <f t="shared" si="228"/>
        <v>0</v>
      </c>
      <c r="M455" s="11">
        <f t="shared" si="228"/>
        <v>0</v>
      </c>
      <c r="N455" s="11">
        <f t="shared" si="226"/>
        <v>0</v>
      </c>
      <c r="O455" s="11">
        <f t="shared" si="226"/>
        <v>0</v>
      </c>
      <c r="P455" s="11">
        <f t="shared" si="226"/>
        <v>0</v>
      </c>
      <c r="Q455" s="11">
        <f t="shared" si="226"/>
        <v>0</v>
      </c>
      <c r="R455" s="11">
        <f t="shared" si="226"/>
        <v>0</v>
      </c>
      <c r="S455" s="11">
        <f t="shared" si="226"/>
        <v>0</v>
      </c>
      <c r="T455" s="11">
        <f t="shared" si="226"/>
        <v>6400</v>
      </c>
      <c r="U455" s="40">
        <f t="shared" si="231"/>
        <v>0.4</v>
      </c>
      <c r="V455" s="11">
        <f t="shared" si="223"/>
        <v>7.9617834394904472</v>
      </c>
      <c r="W455" s="11">
        <f t="shared" si="223"/>
        <v>13653333.333333332</v>
      </c>
      <c r="X455" s="11">
        <f t="shared" si="223"/>
        <v>170666.66666666666</v>
      </c>
      <c r="Y455" s="11">
        <f t="shared" si="223"/>
        <v>256000</v>
      </c>
      <c r="Z455" s="11">
        <f t="shared" si="223"/>
        <v>1.5</v>
      </c>
      <c r="AA455" s="11">
        <f t="shared" si="223"/>
        <v>46.188021535170058</v>
      </c>
      <c r="AB455" s="11">
        <f t="shared" si="223"/>
        <v>6400</v>
      </c>
      <c r="AC455" s="11">
        <f t="shared" si="223"/>
        <v>6400</v>
      </c>
      <c r="AD455" s="11">
        <f t="shared" si="223"/>
        <v>853333.33333333326</v>
      </c>
      <c r="AE455" s="11">
        <f t="shared" si="223"/>
        <v>42666.666666666664</v>
      </c>
      <c r="AF455" s="11">
        <f t="shared" si="223"/>
        <v>64000</v>
      </c>
      <c r="AG455" s="11">
        <f t="shared" si="223"/>
        <v>1.5</v>
      </c>
      <c r="AH455" s="11">
        <f t="shared" si="248"/>
        <v>11.547005383792515</v>
      </c>
      <c r="AI455" s="11">
        <f t="shared" si="229"/>
        <v>0</v>
      </c>
      <c r="AJ455" s="11">
        <f t="shared" si="229"/>
        <v>0</v>
      </c>
      <c r="AK455" s="11">
        <f t="shared" si="229"/>
        <v>0</v>
      </c>
      <c r="AL455" s="11">
        <f t="shared" si="229"/>
        <v>0</v>
      </c>
      <c r="AM455" s="11">
        <f t="shared" si="229"/>
        <v>0</v>
      </c>
      <c r="AN455" s="11">
        <f t="shared" si="229"/>
        <v>0</v>
      </c>
      <c r="AO455" s="11">
        <f t="shared" si="229"/>
        <v>0</v>
      </c>
      <c r="AP455" s="11">
        <f t="shared" si="229"/>
        <v>0</v>
      </c>
      <c r="AQ455" s="11">
        <f t="shared" si="229"/>
        <v>0</v>
      </c>
      <c r="AR455" s="11">
        <f t="shared" si="203"/>
        <v>0</v>
      </c>
      <c r="AS455" s="11">
        <f t="shared" si="203"/>
        <v>0</v>
      </c>
      <c r="AT455" s="11">
        <f t="shared" si="203"/>
        <v>0</v>
      </c>
      <c r="AU455" s="11">
        <f t="shared" si="203"/>
        <v>0</v>
      </c>
      <c r="AV455" s="11">
        <f t="shared" si="202"/>
        <v>0</v>
      </c>
      <c r="AW455" s="11">
        <f t="shared" si="202"/>
        <v>0</v>
      </c>
      <c r="AX455" s="11">
        <f t="shared" si="202"/>
        <v>0</v>
      </c>
      <c r="AY455" s="11">
        <f t="shared" si="202"/>
        <v>0</v>
      </c>
      <c r="AZ455" s="11">
        <f t="shared" si="225"/>
        <v>0</v>
      </c>
      <c r="BA455" s="11">
        <f t="shared" si="225"/>
        <v>0</v>
      </c>
      <c r="BB455" s="11">
        <f t="shared" si="225"/>
        <v>0</v>
      </c>
      <c r="BC455" s="11">
        <f t="shared" si="225"/>
        <v>0</v>
      </c>
      <c r="BD455" s="11">
        <f t="shared" si="225"/>
        <v>0</v>
      </c>
      <c r="BE455" s="11">
        <f t="shared" si="225"/>
        <v>0</v>
      </c>
      <c r="BF455" s="15" t="str">
        <f t="shared" si="232"/>
        <v>ČSN 42 5524</v>
      </c>
      <c r="BG455" s="42">
        <v>50.24</v>
      </c>
      <c r="BH455" s="17">
        <f t="shared" si="233"/>
        <v>160</v>
      </c>
      <c r="BI455" s="17">
        <f t="shared" si="234"/>
        <v>40</v>
      </c>
      <c r="BX455" s="18">
        <f t="shared" si="227"/>
        <v>6400</v>
      </c>
      <c r="BY455" s="42">
        <v>0.4</v>
      </c>
      <c r="BZ455" s="43">
        <f t="shared" si="235"/>
        <v>7.9617834394904472</v>
      </c>
      <c r="CA455" s="18">
        <f t="shared" si="236"/>
        <v>13653333.333333332</v>
      </c>
      <c r="CB455" s="18">
        <f t="shared" si="237"/>
        <v>170666.66666666666</v>
      </c>
      <c r="CC455" s="18">
        <f t="shared" si="238"/>
        <v>256000</v>
      </c>
      <c r="CD455" s="25">
        <f t="shared" si="239"/>
        <v>1.5</v>
      </c>
      <c r="CE455" s="26">
        <f t="shared" si="240"/>
        <v>46.188021535170058</v>
      </c>
      <c r="CF455" s="18">
        <f t="shared" si="241"/>
        <v>6400</v>
      </c>
      <c r="CG455" s="18">
        <f t="shared" si="242"/>
        <v>6400</v>
      </c>
      <c r="CH455" s="18">
        <f t="shared" si="243"/>
        <v>853333.33333333326</v>
      </c>
      <c r="CI455" s="18">
        <f t="shared" si="244"/>
        <v>42666.666666666664</v>
      </c>
      <c r="CJ455" s="18">
        <f t="shared" si="245"/>
        <v>64000</v>
      </c>
      <c r="CK455" s="25">
        <f t="shared" si="246"/>
        <v>1.5</v>
      </c>
      <c r="CL455" s="26">
        <f t="shared" si="247"/>
        <v>11.547005383792515</v>
      </c>
      <c r="DJ455" s="20" t="s">
        <v>542</v>
      </c>
    </row>
    <row r="456" spans="1:114" x14ac:dyDescent="0.2">
      <c r="A456" s="15" t="s">
        <v>105</v>
      </c>
      <c r="B456" s="10" t="s">
        <v>556</v>
      </c>
      <c r="C456" s="11">
        <f t="shared" si="230"/>
        <v>56.52</v>
      </c>
      <c r="D456" s="11">
        <f t="shared" ref="D456:M491" si="249">IF($A456="x",BH456,"")</f>
        <v>160</v>
      </c>
      <c r="E456" s="11">
        <f t="shared" si="249"/>
        <v>45</v>
      </c>
      <c r="F456" s="11">
        <f t="shared" si="249"/>
        <v>0</v>
      </c>
      <c r="G456" s="11">
        <f t="shared" si="249"/>
        <v>0</v>
      </c>
      <c r="H456" s="11">
        <f t="shared" si="228"/>
        <v>0</v>
      </c>
      <c r="I456" s="11">
        <f t="shared" si="228"/>
        <v>0</v>
      </c>
      <c r="J456" s="11">
        <f t="shared" si="228"/>
        <v>0</v>
      </c>
      <c r="K456" s="11">
        <f t="shared" si="228"/>
        <v>0</v>
      </c>
      <c r="L456" s="11">
        <f t="shared" si="228"/>
        <v>0</v>
      </c>
      <c r="M456" s="11">
        <f t="shared" si="228"/>
        <v>0</v>
      </c>
      <c r="N456" s="11">
        <f t="shared" si="226"/>
        <v>0</v>
      </c>
      <c r="O456" s="11">
        <f t="shared" si="226"/>
        <v>0</v>
      </c>
      <c r="P456" s="11">
        <f t="shared" si="226"/>
        <v>0</v>
      </c>
      <c r="Q456" s="11">
        <f t="shared" si="226"/>
        <v>0</v>
      </c>
      <c r="R456" s="11">
        <f t="shared" si="226"/>
        <v>0</v>
      </c>
      <c r="S456" s="11">
        <f t="shared" si="226"/>
        <v>0</v>
      </c>
      <c r="T456" s="11">
        <f t="shared" si="226"/>
        <v>7200</v>
      </c>
      <c r="U456" s="40">
        <f t="shared" si="231"/>
        <v>0.41</v>
      </c>
      <c r="V456" s="11">
        <f t="shared" si="223"/>
        <v>7.2540693559801843</v>
      </c>
      <c r="W456" s="11">
        <f t="shared" si="223"/>
        <v>15360000</v>
      </c>
      <c r="X456" s="11">
        <f t="shared" si="223"/>
        <v>192000</v>
      </c>
      <c r="Y456" s="11">
        <f t="shared" si="223"/>
        <v>288000</v>
      </c>
      <c r="Z456" s="11">
        <f t="shared" si="223"/>
        <v>1.5</v>
      </c>
      <c r="AA456" s="11">
        <f t="shared" si="223"/>
        <v>46.188021535170066</v>
      </c>
      <c r="AB456" s="11">
        <f t="shared" si="223"/>
        <v>7200</v>
      </c>
      <c r="AC456" s="11">
        <f t="shared" si="223"/>
        <v>7200</v>
      </c>
      <c r="AD456" s="11">
        <f t="shared" si="223"/>
        <v>1215000</v>
      </c>
      <c r="AE456" s="11">
        <f t="shared" si="223"/>
        <v>53999.999999999993</v>
      </c>
      <c r="AF456" s="11">
        <f t="shared" si="223"/>
        <v>81000</v>
      </c>
      <c r="AG456" s="11">
        <f t="shared" si="223"/>
        <v>1.5000000000000002</v>
      </c>
      <c r="AH456" s="11">
        <f t="shared" si="248"/>
        <v>12.99038105676658</v>
      </c>
      <c r="AI456" s="11">
        <f t="shared" si="229"/>
        <v>0</v>
      </c>
      <c r="AJ456" s="11">
        <f t="shared" si="229"/>
        <v>0</v>
      </c>
      <c r="AK456" s="11">
        <f t="shared" si="229"/>
        <v>0</v>
      </c>
      <c r="AL456" s="11">
        <f t="shared" si="229"/>
        <v>0</v>
      </c>
      <c r="AM456" s="11">
        <f t="shared" si="229"/>
        <v>0</v>
      </c>
      <c r="AN456" s="11">
        <f t="shared" si="229"/>
        <v>0</v>
      </c>
      <c r="AO456" s="11">
        <f t="shared" si="229"/>
        <v>0</v>
      </c>
      <c r="AP456" s="11">
        <f t="shared" si="229"/>
        <v>0</v>
      </c>
      <c r="AQ456" s="11">
        <f t="shared" si="229"/>
        <v>0</v>
      </c>
      <c r="AR456" s="11">
        <f t="shared" si="203"/>
        <v>0</v>
      </c>
      <c r="AS456" s="11">
        <f t="shared" si="203"/>
        <v>0</v>
      </c>
      <c r="AT456" s="11">
        <f t="shared" si="203"/>
        <v>0</v>
      </c>
      <c r="AU456" s="11">
        <f t="shared" si="203"/>
        <v>0</v>
      </c>
      <c r="AV456" s="11">
        <f t="shared" si="202"/>
        <v>0</v>
      </c>
      <c r="AW456" s="11">
        <f t="shared" si="202"/>
        <v>0</v>
      </c>
      <c r="AX456" s="11">
        <f t="shared" si="202"/>
        <v>0</v>
      </c>
      <c r="AY456" s="11">
        <f t="shared" si="202"/>
        <v>0</v>
      </c>
      <c r="AZ456" s="11">
        <f t="shared" si="225"/>
        <v>0</v>
      </c>
      <c r="BA456" s="11">
        <f t="shared" si="225"/>
        <v>0</v>
      </c>
      <c r="BB456" s="11">
        <f t="shared" si="225"/>
        <v>0</v>
      </c>
      <c r="BC456" s="11">
        <f t="shared" si="225"/>
        <v>0</v>
      </c>
      <c r="BD456" s="11">
        <f t="shared" si="225"/>
        <v>0</v>
      </c>
      <c r="BE456" s="11">
        <f t="shared" si="225"/>
        <v>0</v>
      </c>
      <c r="BF456" s="15" t="str">
        <f t="shared" si="232"/>
        <v>ČSN 42 5524</v>
      </c>
      <c r="BG456" s="42">
        <v>56.52</v>
      </c>
      <c r="BH456" s="17">
        <f t="shared" si="233"/>
        <v>160</v>
      </c>
      <c r="BI456" s="17">
        <f t="shared" si="234"/>
        <v>45</v>
      </c>
      <c r="BX456" s="18">
        <f t="shared" si="227"/>
        <v>7200</v>
      </c>
      <c r="BY456" s="42">
        <v>0.41</v>
      </c>
      <c r="BZ456" s="43">
        <f t="shared" si="235"/>
        <v>7.2540693559801843</v>
      </c>
      <c r="CA456" s="18">
        <f t="shared" si="236"/>
        <v>15360000</v>
      </c>
      <c r="CB456" s="18">
        <f t="shared" si="237"/>
        <v>192000</v>
      </c>
      <c r="CC456" s="18">
        <f t="shared" si="238"/>
        <v>288000</v>
      </c>
      <c r="CD456" s="25">
        <f t="shared" si="239"/>
        <v>1.5</v>
      </c>
      <c r="CE456" s="26">
        <f t="shared" si="240"/>
        <v>46.188021535170066</v>
      </c>
      <c r="CF456" s="18">
        <f t="shared" si="241"/>
        <v>7200</v>
      </c>
      <c r="CG456" s="18">
        <f t="shared" si="242"/>
        <v>7200</v>
      </c>
      <c r="CH456" s="18">
        <f t="shared" si="243"/>
        <v>1215000</v>
      </c>
      <c r="CI456" s="18">
        <f t="shared" si="244"/>
        <v>53999.999999999993</v>
      </c>
      <c r="CJ456" s="18">
        <f t="shared" si="245"/>
        <v>81000</v>
      </c>
      <c r="CK456" s="25">
        <f t="shared" si="246"/>
        <v>1.5000000000000002</v>
      </c>
      <c r="CL456" s="26">
        <f t="shared" si="247"/>
        <v>12.99038105676658</v>
      </c>
      <c r="DJ456" s="20" t="s">
        <v>542</v>
      </c>
    </row>
    <row r="457" spans="1:114" x14ac:dyDescent="0.2">
      <c r="A457" s="15" t="s">
        <v>105</v>
      </c>
      <c r="B457" s="10" t="s">
        <v>557</v>
      </c>
      <c r="C457" s="11">
        <f t="shared" si="230"/>
        <v>62.8</v>
      </c>
      <c r="D457" s="11">
        <f t="shared" si="249"/>
        <v>160</v>
      </c>
      <c r="E457" s="11">
        <f t="shared" si="249"/>
        <v>50</v>
      </c>
      <c r="F457" s="11">
        <f t="shared" si="249"/>
        <v>0</v>
      </c>
      <c r="G457" s="11">
        <f t="shared" si="249"/>
        <v>0</v>
      </c>
      <c r="H457" s="11">
        <f t="shared" si="228"/>
        <v>0</v>
      </c>
      <c r="I457" s="11">
        <f t="shared" si="228"/>
        <v>0</v>
      </c>
      <c r="J457" s="11">
        <f t="shared" si="228"/>
        <v>0</v>
      </c>
      <c r="K457" s="11">
        <f t="shared" si="228"/>
        <v>0</v>
      </c>
      <c r="L457" s="11">
        <f t="shared" si="228"/>
        <v>0</v>
      </c>
      <c r="M457" s="11">
        <f t="shared" si="228"/>
        <v>0</v>
      </c>
      <c r="N457" s="11">
        <f t="shared" si="226"/>
        <v>0</v>
      </c>
      <c r="O457" s="11">
        <f t="shared" si="226"/>
        <v>0</v>
      </c>
      <c r="P457" s="11">
        <f t="shared" si="226"/>
        <v>0</v>
      </c>
      <c r="Q457" s="11">
        <f t="shared" si="226"/>
        <v>0</v>
      </c>
      <c r="R457" s="11">
        <f t="shared" si="226"/>
        <v>0</v>
      </c>
      <c r="S457" s="11">
        <f t="shared" si="226"/>
        <v>0</v>
      </c>
      <c r="T457" s="11">
        <f t="shared" si="226"/>
        <v>8000</v>
      </c>
      <c r="U457" s="40">
        <f t="shared" si="231"/>
        <v>0.42</v>
      </c>
      <c r="V457" s="11">
        <f t="shared" si="223"/>
        <v>6.6878980891719753</v>
      </c>
      <c r="W457" s="11">
        <f t="shared" si="223"/>
        <v>17066666.666666664</v>
      </c>
      <c r="X457" s="11">
        <f t="shared" si="223"/>
        <v>213333.33333333331</v>
      </c>
      <c r="Y457" s="11">
        <f t="shared" si="223"/>
        <v>320000</v>
      </c>
      <c r="Z457" s="11">
        <f t="shared" si="223"/>
        <v>1.5000000000000002</v>
      </c>
      <c r="AA457" s="11">
        <f t="shared" si="223"/>
        <v>46.188021535170058</v>
      </c>
      <c r="AB457" s="11">
        <f t="shared" si="223"/>
        <v>8000</v>
      </c>
      <c r="AC457" s="11">
        <f t="shared" si="223"/>
        <v>8000</v>
      </c>
      <c r="AD457" s="11">
        <f t="shared" si="223"/>
        <v>1666666.6666666665</v>
      </c>
      <c r="AE457" s="11">
        <f t="shared" si="223"/>
        <v>66666.666666666657</v>
      </c>
      <c r="AF457" s="11">
        <f t="shared" si="223"/>
        <v>100000</v>
      </c>
      <c r="AG457" s="11">
        <f t="shared" si="223"/>
        <v>1.5000000000000002</v>
      </c>
      <c r="AH457" s="11">
        <f t="shared" si="248"/>
        <v>14.433756729740644</v>
      </c>
      <c r="AI457" s="11">
        <f t="shared" si="229"/>
        <v>0</v>
      </c>
      <c r="AJ457" s="11">
        <f t="shared" si="229"/>
        <v>0</v>
      </c>
      <c r="AK457" s="11">
        <f t="shared" si="229"/>
        <v>0</v>
      </c>
      <c r="AL457" s="11">
        <f t="shared" si="229"/>
        <v>0</v>
      </c>
      <c r="AM457" s="11">
        <f t="shared" si="229"/>
        <v>0</v>
      </c>
      <c r="AN457" s="11">
        <f t="shared" si="229"/>
        <v>0</v>
      </c>
      <c r="AO457" s="11">
        <f t="shared" si="229"/>
        <v>0</v>
      </c>
      <c r="AP457" s="11">
        <f t="shared" si="229"/>
        <v>0</v>
      </c>
      <c r="AQ457" s="11">
        <f t="shared" si="229"/>
        <v>0</v>
      </c>
      <c r="AR457" s="11">
        <f t="shared" si="203"/>
        <v>0</v>
      </c>
      <c r="AS457" s="11">
        <f t="shared" si="203"/>
        <v>0</v>
      </c>
      <c r="AT457" s="11">
        <f t="shared" si="203"/>
        <v>0</v>
      </c>
      <c r="AU457" s="11">
        <f t="shared" si="203"/>
        <v>0</v>
      </c>
      <c r="AV457" s="11">
        <f t="shared" si="203"/>
        <v>0</v>
      </c>
      <c r="AW457" s="11">
        <f t="shared" si="203"/>
        <v>0</v>
      </c>
      <c r="AX457" s="11">
        <f t="shared" si="203"/>
        <v>0</v>
      </c>
      <c r="AY457" s="11">
        <f t="shared" si="203"/>
        <v>0</v>
      </c>
      <c r="AZ457" s="11">
        <f t="shared" si="225"/>
        <v>0</v>
      </c>
      <c r="BA457" s="11">
        <f t="shared" si="225"/>
        <v>0</v>
      </c>
      <c r="BB457" s="11">
        <f t="shared" si="225"/>
        <v>0</v>
      </c>
      <c r="BC457" s="11">
        <f t="shared" si="225"/>
        <v>0</v>
      </c>
      <c r="BD457" s="11">
        <f t="shared" si="225"/>
        <v>0</v>
      </c>
      <c r="BE457" s="11">
        <f t="shared" si="225"/>
        <v>0</v>
      </c>
      <c r="BF457" s="15" t="str">
        <f t="shared" si="232"/>
        <v>ČSN 42 5524</v>
      </c>
      <c r="BG457" s="42">
        <v>62.8</v>
      </c>
      <c r="BH457" s="17">
        <f t="shared" si="233"/>
        <v>160</v>
      </c>
      <c r="BI457" s="17">
        <f t="shared" si="234"/>
        <v>50</v>
      </c>
      <c r="BX457" s="18">
        <f t="shared" si="227"/>
        <v>8000</v>
      </c>
      <c r="BY457" s="42">
        <v>0.42</v>
      </c>
      <c r="BZ457" s="43">
        <f t="shared" si="235"/>
        <v>6.6878980891719753</v>
      </c>
      <c r="CA457" s="18">
        <f t="shared" si="236"/>
        <v>17066666.666666664</v>
      </c>
      <c r="CB457" s="18">
        <f t="shared" si="237"/>
        <v>213333.33333333331</v>
      </c>
      <c r="CC457" s="18">
        <f t="shared" si="238"/>
        <v>320000</v>
      </c>
      <c r="CD457" s="25">
        <f t="shared" si="239"/>
        <v>1.5000000000000002</v>
      </c>
      <c r="CE457" s="26">
        <f t="shared" si="240"/>
        <v>46.188021535170058</v>
      </c>
      <c r="CF457" s="18">
        <f t="shared" si="241"/>
        <v>8000</v>
      </c>
      <c r="CG457" s="18">
        <f t="shared" si="242"/>
        <v>8000</v>
      </c>
      <c r="CH457" s="18">
        <f t="shared" si="243"/>
        <v>1666666.6666666665</v>
      </c>
      <c r="CI457" s="18">
        <f t="shared" si="244"/>
        <v>66666.666666666657</v>
      </c>
      <c r="CJ457" s="18">
        <f t="shared" si="245"/>
        <v>100000</v>
      </c>
      <c r="CK457" s="25">
        <f t="shared" si="246"/>
        <v>1.5000000000000002</v>
      </c>
      <c r="CL457" s="26">
        <f t="shared" si="247"/>
        <v>14.433756729740644</v>
      </c>
      <c r="DJ457" s="20" t="s">
        <v>542</v>
      </c>
    </row>
    <row r="458" spans="1:114" x14ac:dyDescent="0.2">
      <c r="A458" s="15" t="s">
        <v>105</v>
      </c>
      <c r="B458" s="10" t="s">
        <v>558</v>
      </c>
      <c r="C458" s="11">
        <f t="shared" si="230"/>
        <v>69.08</v>
      </c>
      <c r="D458" s="11">
        <f t="shared" si="249"/>
        <v>160</v>
      </c>
      <c r="E458" s="11">
        <f t="shared" si="249"/>
        <v>55</v>
      </c>
      <c r="F458" s="11">
        <f t="shared" si="249"/>
        <v>0</v>
      </c>
      <c r="G458" s="11">
        <f t="shared" si="249"/>
        <v>0</v>
      </c>
      <c r="H458" s="11">
        <f t="shared" si="228"/>
        <v>0</v>
      </c>
      <c r="I458" s="11">
        <f t="shared" si="228"/>
        <v>0</v>
      </c>
      <c r="J458" s="11">
        <f t="shared" si="228"/>
        <v>0</v>
      </c>
      <c r="K458" s="11">
        <f t="shared" si="228"/>
        <v>0</v>
      </c>
      <c r="L458" s="11">
        <f t="shared" si="228"/>
        <v>0</v>
      </c>
      <c r="M458" s="11">
        <f t="shared" si="228"/>
        <v>0</v>
      </c>
      <c r="N458" s="11">
        <f t="shared" si="226"/>
        <v>0</v>
      </c>
      <c r="O458" s="11">
        <f t="shared" si="226"/>
        <v>0</v>
      </c>
      <c r="P458" s="11">
        <f t="shared" si="226"/>
        <v>0</v>
      </c>
      <c r="Q458" s="11">
        <f t="shared" si="226"/>
        <v>0</v>
      </c>
      <c r="R458" s="11">
        <f t="shared" si="226"/>
        <v>0</v>
      </c>
      <c r="S458" s="11">
        <f t="shared" si="226"/>
        <v>0</v>
      </c>
      <c r="T458" s="11">
        <f t="shared" si="226"/>
        <v>8800</v>
      </c>
      <c r="U458" s="40">
        <f t="shared" si="231"/>
        <v>0.43</v>
      </c>
      <c r="V458" s="11">
        <f t="shared" ref="V458:AG479" si="250">IF($A458="x",BZ458,"")</f>
        <v>6.2246670526925314</v>
      </c>
      <c r="W458" s="11">
        <f t="shared" si="250"/>
        <v>18773333.333333332</v>
      </c>
      <c r="X458" s="11">
        <f t="shared" si="250"/>
        <v>234666.66666666666</v>
      </c>
      <c r="Y458" s="11">
        <f t="shared" si="250"/>
        <v>352000</v>
      </c>
      <c r="Z458" s="11">
        <f t="shared" si="250"/>
        <v>1.5</v>
      </c>
      <c r="AA458" s="11">
        <f t="shared" si="250"/>
        <v>46.188021535170058</v>
      </c>
      <c r="AB458" s="11">
        <f t="shared" si="250"/>
        <v>8800</v>
      </c>
      <c r="AC458" s="11">
        <f t="shared" si="250"/>
        <v>8800</v>
      </c>
      <c r="AD458" s="11">
        <f t="shared" si="250"/>
        <v>2218333.333333333</v>
      </c>
      <c r="AE458" s="11">
        <f t="shared" si="250"/>
        <v>80666.666666666657</v>
      </c>
      <c r="AF458" s="11">
        <f t="shared" si="250"/>
        <v>121000</v>
      </c>
      <c r="AG458" s="11">
        <f t="shared" si="250"/>
        <v>1.5000000000000002</v>
      </c>
      <c r="AH458" s="11">
        <f t="shared" si="248"/>
        <v>15.877132402714707</v>
      </c>
      <c r="AI458" s="11">
        <f t="shared" si="229"/>
        <v>0</v>
      </c>
      <c r="AJ458" s="11">
        <f t="shared" si="229"/>
        <v>0</v>
      </c>
      <c r="AK458" s="11">
        <f t="shared" si="229"/>
        <v>0</v>
      </c>
      <c r="AL458" s="11">
        <f t="shared" si="229"/>
        <v>0</v>
      </c>
      <c r="AM458" s="11">
        <f t="shared" si="229"/>
        <v>0</v>
      </c>
      <c r="AN458" s="11">
        <f t="shared" si="229"/>
        <v>0</v>
      </c>
      <c r="AO458" s="11">
        <f t="shared" si="229"/>
        <v>0</v>
      </c>
      <c r="AP458" s="11">
        <f t="shared" si="229"/>
        <v>0</v>
      </c>
      <c r="AQ458" s="11">
        <f t="shared" si="229"/>
        <v>0</v>
      </c>
      <c r="AR458" s="11">
        <f t="shared" si="203"/>
        <v>0</v>
      </c>
      <c r="AS458" s="11">
        <f t="shared" si="203"/>
        <v>0</v>
      </c>
      <c r="AT458" s="11">
        <f t="shared" si="203"/>
        <v>0</v>
      </c>
      <c r="AU458" s="11">
        <f t="shared" si="203"/>
        <v>0</v>
      </c>
      <c r="AV458" s="11">
        <f t="shared" si="203"/>
        <v>0</v>
      </c>
      <c r="AW458" s="11">
        <f t="shared" si="203"/>
        <v>0</v>
      </c>
      <c r="AX458" s="11">
        <f t="shared" si="203"/>
        <v>0</v>
      </c>
      <c r="AY458" s="11">
        <f t="shared" si="203"/>
        <v>0</v>
      </c>
      <c r="AZ458" s="11">
        <f t="shared" si="225"/>
        <v>0</v>
      </c>
      <c r="BA458" s="11">
        <f t="shared" si="225"/>
        <v>0</v>
      </c>
      <c r="BB458" s="11">
        <f t="shared" si="225"/>
        <v>0</v>
      </c>
      <c r="BC458" s="11">
        <f t="shared" si="225"/>
        <v>0</v>
      </c>
      <c r="BD458" s="11">
        <f t="shared" si="225"/>
        <v>0</v>
      </c>
      <c r="BE458" s="11">
        <f t="shared" si="225"/>
        <v>0</v>
      </c>
      <c r="BF458" s="15" t="str">
        <f t="shared" si="232"/>
        <v>ČSN 42 5524</v>
      </c>
      <c r="BG458" s="42">
        <v>69.08</v>
      </c>
      <c r="BH458" s="17">
        <f t="shared" si="233"/>
        <v>160</v>
      </c>
      <c r="BI458" s="17">
        <f t="shared" si="234"/>
        <v>55</v>
      </c>
      <c r="BX458" s="18">
        <f t="shared" si="227"/>
        <v>8800</v>
      </c>
      <c r="BY458" s="42">
        <v>0.43</v>
      </c>
      <c r="BZ458" s="43">
        <f t="shared" si="235"/>
        <v>6.2246670526925314</v>
      </c>
      <c r="CA458" s="18">
        <f t="shared" si="236"/>
        <v>18773333.333333332</v>
      </c>
      <c r="CB458" s="18">
        <f t="shared" si="237"/>
        <v>234666.66666666666</v>
      </c>
      <c r="CC458" s="18">
        <f t="shared" si="238"/>
        <v>352000</v>
      </c>
      <c r="CD458" s="25">
        <f t="shared" si="239"/>
        <v>1.5</v>
      </c>
      <c r="CE458" s="26">
        <f t="shared" si="240"/>
        <v>46.188021535170058</v>
      </c>
      <c r="CF458" s="18">
        <f t="shared" si="241"/>
        <v>8800</v>
      </c>
      <c r="CG458" s="18">
        <f t="shared" si="242"/>
        <v>8800</v>
      </c>
      <c r="CH458" s="18">
        <f t="shared" si="243"/>
        <v>2218333.333333333</v>
      </c>
      <c r="CI458" s="18">
        <f t="shared" si="244"/>
        <v>80666.666666666657</v>
      </c>
      <c r="CJ458" s="18">
        <f t="shared" si="245"/>
        <v>121000</v>
      </c>
      <c r="CK458" s="25">
        <f t="shared" si="246"/>
        <v>1.5000000000000002</v>
      </c>
      <c r="CL458" s="26">
        <f t="shared" si="247"/>
        <v>15.877132402714707</v>
      </c>
      <c r="DJ458" s="20" t="s">
        <v>542</v>
      </c>
    </row>
    <row r="459" spans="1:114" x14ac:dyDescent="0.2">
      <c r="A459" s="15" t="s">
        <v>105</v>
      </c>
      <c r="B459" s="10" t="s">
        <v>559</v>
      </c>
      <c r="C459" s="11">
        <f t="shared" si="230"/>
        <v>75.36</v>
      </c>
      <c r="D459" s="11">
        <f t="shared" si="249"/>
        <v>160</v>
      </c>
      <c r="E459" s="11">
        <f t="shared" si="249"/>
        <v>60</v>
      </c>
      <c r="F459" s="11">
        <f t="shared" si="249"/>
        <v>0</v>
      </c>
      <c r="G459" s="11">
        <f t="shared" si="249"/>
        <v>0</v>
      </c>
      <c r="H459" s="11">
        <f t="shared" si="228"/>
        <v>0</v>
      </c>
      <c r="I459" s="11">
        <f t="shared" si="228"/>
        <v>0</v>
      </c>
      <c r="J459" s="11">
        <f t="shared" si="228"/>
        <v>0</v>
      </c>
      <c r="K459" s="11">
        <f t="shared" si="228"/>
        <v>0</v>
      </c>
      <c r="L459" s="11">
        <f t="shared" si="228"/>
        <v>0</v>
      </c>
      <c r="M459" s="11">
        <f t="shared" si="228"/>
        <v>0</v>
      </c>
      <c r="N459" s="11">
        <f t="shared" si="226"/>
        <v>0</v>
      </c>
      <c r="O459" s="11">
        <f t="shared" si="226"/>
        <v>0</v>
      </c>
      <c r="P459" s="11">
        <f t="shared" si="226"/>
        <v>0</v>
      </c>
      <c r="Q459" s="11">
        <f t="shared" si="226"/>
        <v>0</v>
      </c>
      <c r="R459" s="11">
        <f t="shared" si="226"/>
        <v>0</v>
      </c>
      <c r="S459" s="11">
        <f t="shared" si="226"/>
        <v>0</v>
      </c>
      <c r="T459" s="11">
        <f t="shared" si="226"/>
        <v>9600</v>
      </c>
      <c r="U459" s="40">
        <f t="shared" si="231"/>
        <v>0.44</v>
      </c>
      <c r="V459" s="11">
        <f t="shared" si="250"/>
        <v>5.8386411889596603</v>
      </c>
      <c r="W459" s="11">
        <f t="shared" si="250"/>
        <v>20480000</v>
      </c>
      <c r="X459" s="11">
        <f t="shared" si="250"/>
        <v>256000</v>
      </c>
      <c r="Y459" s="11">
        <f t="shared" si="250"/>
        <v>384000</v>
      </c>
      <c r="Z459" s="11">
        <f t="shared" si="250"/>
        <v>1.5</v>
      </c>
      <c r="AA459" s="11">
        <f t="shared" si="250"/>
        <v>46.188021535170066</v>
      </c>
      <c r="AB459" s="11">
        <f t="shared" si="250"/>
        <v>9600</v>
      </c>
      <c r="AC459" s="11">
        <f t="shared" si="250"/>
        <v>9600</v>
      </c>
      <c r="AD459" s="11">
        <f t="shared" si="250"/>
        <v>2879999.9999999995</v>
      </c>
      <c r="AE459" s="11">
        <f t="shared" si="250"/>
        <v>95999.999999999985</v>
      </c>
      <c r="AF459" s="11">
        <f t="shared" si="250"/>
        <v>144000</v>
      </c>
      <c r="AG459" s="11">
        <f t="shared" si="250"/>
        <v>1.5000000000000002</v>
      </c>
      <c r="AH459" s="11">
        <f t="shared" si="248"/>
        <v>17.320508075688771</v>
      </c>
      <c r="AI459" s="11">
        <f t="shared" si="229"/>
        <v>0</v>
      </c>
      <c r="AJ459" s="11">
        <f t="shared" si="229"/>
        <v>0</v>
      </c>
      <c r="AK459" s="11">
        <f t="shared" si="229"/>
        <v>0</v>
      </c>
      <c r="AL459" s="11">
        <f t="shared" si="229"/>
        <v>0</v>
      </c>
      <c r="AM459" s="11">
        <f t="shared" si="229"/>
        <v>0</v>
      </c>
      <c r="AN459" s="11">
        <f t="shared" si="229"/>
        <v>0</v>
      </c>
      <c r="AO459" s="11">
        <f t="shared" si="229"/>
        <v>0</v>
      </c>
      <c r="AP459" s="11">
        <f t="shared" si="229"/>
        <v>0</v>
      </c>
      <c r="AQ459" s="11">
        <f t="shared" si="229"/>
        <v>0</v>
      </c>
      <c r="AR459" s="11">
        <f t="shared" si="203"/>
        <v>0</v>
      </c>
      <c r="AS459" s="11">
        <f t="shared" si="203"/>
        <v>0</v>
      </c>
      <c r="AT459" s="11">
        <f t="shared" si="203"/>
        <v>0</v>
      </c>
      <c r="AU459" s="11">
        <f t="shared" si="203"/>
        <v>0</v>
      </c>
      <c r="AV459" s="11">
        <f t="shared" si="203"/>
        <v>0</v>
      </c>
      <c r="AW459" s="11">
        <f t="shared" si="203"/>
        <v>0</v>
      </c>
      <c r="AX459" s="11">
        <f t="shared" si="203"/>
        <v>0</v>
      </c>
      <c r="AY459" s="11">
        <f t="shared" si="203"/>
        <v>0</v>
      </c>
      <c r="AZ459" s="11">
        <f t="shared" si="225"/>
        <v>0</v>
      </c>
      <c r="BA459" s="11">
        <f t="shared" si="225"/>
        <v>0</v>
      </c>
      <c r="BB459" s="11">
        <f t="shared" si="225"/>
        <v>0</v>
      </c>
      <c r="BC459" s="11">
        <f t="shared" si="225"/>
        <v>0</v>
      </c>
      <c r="BD459" s="11">
        <f t="shared" si="225"/>
        <v>0</v>
      </c>
      <c r="BE459" s="11">
        <f t="shared" si="225"/>
        <v>0</v>
      </c>
      <c r="BF459" s="15" t="str">
        <f t="shared" si="232"/>
        <v>ČSN 42 5524</v>
      </c>
      <c r="BG459" s="42">
        <v>75.36</v>
      </c>
      <c r="BH459" s="17">
        <f t="shared" si="233"/>
        <v>160</v>
      </c>
      <c r="BI459" s="17">
        <f t="shared" si="234"/>
        <v>60</v>
      </c>
      <c r="BX459" s="18">
        <f t="shared" si="227"/>
        <v>9600</v>
      </c>
      <c r="BY459" s="42">
        <v>0.44</v>
      </c>
      <c r="BZ459" s="43">
        <f t="shared" si="235"/>
        <v>5.8386411889596603</v>
      </c>
      <c r="CA459" s="18">
        <f t="shared" si="236"/>
        <v>20480000</v>
      </c>
      <c r="CB459" s="18">
        <f t="shared" si="237"/>
        <v>256000</v>
      </c>
      <c r="CC459" s="18">
        <f t="shared" si="238"/>
        <v>384000</v>
      </c>
      <c r="CD459" s="25">
        <f t="shared" si="239"/>
        <v>1.5</v>
      </c>
      <c r="CE459" s="26">
        <f t="shared" si="240"/>
        <v>46.188021535170066</v>
      </c>
      <c r="CF459" s="18">
        <f t="shared" si="241"/>
        <v>9600</v>
      </c>
      <c r="CG459" s="18">
        <f t="shared" si="242"/>
        <v>9600</v>
      </c>
      <c r="CH459" s="18">
        <f t="shared" si="243"/>
        <v>2879999.9999999995</v>
      </c>
      <c r="CI459" s="18">
        <f t="shared" si="244"/>
        <v>95999.999999999985</v>
      </c>
      <c r="CJ459" s="18">
        <f t="shared" si="245"/>
        <v>144000</v>
      </c>
      <c r="CK459" s="25">
        <f t="shared" si="246"/>
        <v>1.5000000000000002</v>
      </c>
      <c r="CL459" s="26">
        <f t="shared" si="247"/>
        <v>17.320508075688771</v>
      </c>
      <c r="DJ459" s="20" t="s">
        <v>542</v>
      </c>
    </row>
    <row r="460" spans="1:114" x14ac:dyDescent="0.2">
      <c r="A460" s="15" t="s">
        <v>105</v>
      </c>
      <c r="B460" s="10" t="s">
        <v>560</v>
      </c>
      <c r="C460" s="11">
        <f t="shared" si="230"/>
        <v>8.0069999999999997</v>
      </c>
      <c r="D460" s="11">
        <f t="shared" si="249"/>
        <v>170</v>
      </c>
      <c r="E460" s="11">
        <f t="shared" si="249"/>
        <v>6</v>
      </c>
      <c r="F460" s="11">
        <f t="shared" si="249"/>
        <v>0</v>
      </c>
      <c r="G460" s="11">
        <f t="shared" si="249"/>
        <v>0</v>
      </c>
      <c r="H460" s="11">
        <f t="shared" si="228"/>
        <v>0</v>
      </c>
      <c r="I460" s="11">
        <f t="shared" si="228"/>
        <v>0</v>
      </c>
      <c r="J460" s="11">
        <f t="shared" si="228"/>
        <v>0</v>
      </c>
      <c r="K460" s="11">
        <f t="shared" si="228"/>
        <v>0</v>
      </c>
      <c r="L460" s="11">
        <f t="shared" si="228"/>
        <v>0</v>
      </c>
      <c r="M460" s="11">
        <f t="shared" si="228"/>
        <v>0</v>
      </c>
      <c r="N460" s="11">
        <f t="shared" si="226"/>
        <v>0</v>
      </c>
      <c r="O460" s="11">
        <f t="shared" si="226"/>
        <v>0</v>
      </c>
      <c r="P460" s="11">
        <f t="shared" si="226"/>
        <v>0</v>
      </c>
      <c r="Q460" s="11">
        <f t="shared" si="226"/>
        <v>0</v>
      </c>
      <c r="R460" s="11">
        <f t="shared" si="226"/>
        <v>0</v>
      </c>
      <c r="S460" s="11">
        <f t="shared" si="226"/>
        <v>0</v>
      </c>
      <c r="T460" s="11">
        <f t="shared" si="226"/>
        <v>1020</v>
      </c>
      <c r="U460" s="40">
        <f t="shared" si="231"/>
        <v>0.35199999999999998</v>
      </c>
      <c r="V460" s="11">
        <f t="shared" si="250"/>
        <v>43.961533658049206</v>
      </c>
      <c r="W460" s="11">
        <f t="shared" si="250"/>
        <v>2456500</v>
      </c>
      <c r="X460" s="11">
        <f t="shared" si="250"/>
        <v>28900</v>
      </c>
      <c r="Y460" s="11">
        <f t="shared" si="250"/>
        <v>43350</v>
      </c>
      <c r="Z460" s="11">
        <f t="shared" si="250"/>
        <v>1.5</v>
      </c>
      <c r="AA460" s="11">
        <f t="shared" si="250"/>
        <v>49.074772881118193</v>
      </c>
      <c r="AB460" s="11">
        <f t="shared" si="250"/>
        <v>1020</v>
      </c>
      <c r="AC460" s="11">
        <f t="shared" si="250"/>
        <v>1020</v>
      </c>
      <c r="AD460" s="11">
        <f t="shared" si="250"/>
        <v>3060</v>
      </c>
      <c r="AE460" s="11">
        <f t="shared" si="250"/>
        <v>1020</v>
      </c>
      <c r="AF460" s="11">
        <f t="shared" si="250"/>
        <v>1530</v>
      </c>
      <c r="AG460" s="11">
        <f t="shared" si="250"/>
        <v>1.5</v>
      </c>
      <c r="AH460" s="11">
        <f t="shared" si="248"/>
        <v>1.7320508075688772</v>
      </c>
      <c r="AI460" s="11">
        <f t="shared" si="229"/>
        <v>0</v>
      </c>
      <c r="AJ460" s="11">
        <f t="shared" si="229"/>
        <v>0</v>
      </c>
      <c r="AK460" s="11">
        <f t="shared" si="229"/>
        <v>0</v>
      </c>
      <c r="AL460" s="11">
        <f t="shared" si="229"/>
        <v>0</v>
      </c>
      <c r="AM460" s="11">
        <f t="shared" si="229"/>
        <v>0</v>
      </c>
      <c r="AN460" s="11">
        <f t="shared" si="229"/>
        <v>0</v>
      </c>
      <c r="AO460" s="11">
        <f t="shared" si="229"/>
        <v>0</v>
      </c>
      <c r="AP460" s="11">
        <f t="shared" si="229"/>
        <v>0</v>
      </c>
      <c r="AQ460" s="11">
        <f t="shared" si="229"/>
        <v>0</v>
      </c>
      <c r="AR460" s="11">
        <f t="shared" si="203"/>
        <v>0</v>
      </c>
      <c r="AS460" s="11">
        <f t="shared" si="203"/>
        <v>0</v>
      </c>
      <c r="AT460" s="11">
        <f t="shared" si="203"/>
        <v>0</v>
      </c>
      <c r="AU460" s="11">
        <f t="shared" si="203"/>
        <v>0</v>
      </c>
      <c r="AV460" s="11">
        <f t="shared" si="203"/>
        <v>0</v>
      </c>
      <c r="AW460" s="11">
        <f t="shared" si="203"/>
        <v>0</v>
      </c>
      <c r="AX460" s="11">
        <f t="shared" si="203"/>
        <v>0</v>
      </c>
      <c r="AY460" s="11">
        <f t="shared" si="203"/>
        <v>0</v>
      </c>
      <c r="AZ460" s="11">
        <f t="shared" si="225"/>
        <v>0</v>
      </c>
      <c r="BA460" s="11">
        <f t="shared" si="225"/>
        <v>0</v>
      </c>
      <c r="BB460" s="11">
        <f t="shared" si="225"/>
        <v>0</v>
      </c>
      <c r="BC460" s="11">
        <f t="shared" si="225"/>
        <v>0</v>
      </c>
      <c r="BD460" s="11">
        <f t="shared" si="225"/>
        <v>0</v>
      </c>
      <c r="BE460" s="11">
        <f t="shared" si="225"/>
        <v>0</v>
      </c>
      <c r="BF460" s="15" t="str">
        <f t="shared" si="232"/>
        <v>ČSN 42 5524</v>
      </c>
      <c r="BG460" s="42">
        <v>8.0069999999999997</v>
      </c>
      <c r="BH460" s="17">
        <f t="shared" si="233"/>
        <v>170</v>
      </c>
      <c r="BI460" s="17">
        <f t="shared" si="234"/>
        <v>6</v>
      </c>
      <c r="BX460" s="18">
        <f t="shared" si="227"/>
        <v>1020</v>
      </c>
      <c r="BY460" s="42">
        <v>0.35199999999999998</v>
      </c>
      <c r="BZ460" s="43">
        <f t="shared" si="235"/>
        <v>43.961533658049206</v>
      </c>
      <c r="CA460" s="18">
        <f t="shared" si="236"/>
        <v>2456500</v>
      </c>
      <c r="CB460" s="18">
        <f t="shared" si="237"/>
        <v>28900</v>
      </c>
      <c r="CC460" s="18">
        <f t="shared" si="238"/>
        <v>43350</v>
      </c>
      <c r="CD460" s="25">
        <f t="shared" si="239"/>
        <v>1.5</v>
      </c>
      <c r="CE460" s="26">
        <f t="shared" si="240"/>
        <v>49.074772881118193</v>
      </c>
      <c r="CF460" s="18">
        <f t="shared" si="241"/>
        <v>1020</v>
      </c>
      <c r="CG460" s="18">
        <f t="shared" si="242"/>
        <v>1020</v>
      </c>
      <c r="CH460" s="18">
        <f t="shared" si="243"/>
        <v>3060</v>
      </c>
      <c r="CI460" s="18">
        <f t="shared" si="244"/>
        <v>1020</v>
      </c>
      <c r="CJ460" s="18">
        <f t="shared" si="245"/>
        <v>1530</v>
      </c>
      <c r="CK460" s="25">
        <f t="shared" si="246"/>
        <v>1.5</v>
      </c>
      <c r="CL460" s="26">
        <f t="shared" si="247"/>
        <v>1.7320508075688772</v>
      </c>
      <c r="DJ460" s="20" t="s">
        <v>542</v>
      </c>
    </row>
    <row r="461" spans="1:114" x14ac:dyDescent="0.2">
      <c r="A461" s="15" t="s">
        <v>105</v>
      </c>
      <c r="B461" s="10" t="s">
        <v>561</v>
      </c>
      <c r="C461" s="11">
        <f t="shared" si="230"/>
        <v>9.3414999999999999</v>
      </c>
      <c r="D461" s="11">
        <f t="shared" si="249"/>
        <v>170</v>
      </c>
      <c r="E461" s="11">
        <f t="shared" si="249"/>
        <v>7</v>
      </c>
      <c r="F461" s="11">
        <f t="shared" si="249"/>
        <v>0</v>
      </c>
      <c r="G461" s="11">
        <f t="shared" si="249"/>
        <v>0</v>
      </c>
      <c r="H461" s="11">
        <f t="shared" si="228"/>
        <v>0</v>
      </c>
      <c r="I461" s="11">
        <f t="shared" si="228"/>
        <v>0</v>
      </c>
      <c r="J461" s="11">
        <f t="shared" si="228"/>
        <v>0</v>
      </c>
      <c r="K461" s="11">
        <f t="shared" si="228"/>
        <v>0</v>
      </c>
      <c r="L461" s="11">
        <f t="shared" si="228"/>
        <v>0</v>
      </c>
      <c r="M461" s="11">
        <f t="shared" si="228"/>
        <v>0</v>
      </c>
      <c r="N461" s="11">
        <f t="shared" si="226"/>
        <v>0</v>
      </c>
      <c r="O461" s="11">
        <f t="shared" si="226"/>
        <v>0</v>
      </c>
      <c r="P461" s="11">
        <f t="shared" si="226"/>
        <v>0</v>
      </c>
      <c r="Q461" s="11">
        <f t="shared" si="226"/>
        <v>0</v>
      </c>
      <c r="R461" s="11">
        <f t="shared" si="226"/>
        <v>0</v>
      </c>
      <c r="S461" s="11">
        <f t="shared" si="226"/>
        <v>0</v>
      </c>
      <c r="T461" s="11">
        <f t="shared" si="226"/>
        <v>1190</v>
      </c>
      <c r="U461" s="40">
        <f t="shared" si="231"/>
        <v>0.35399999999999998</v>
      </c>
      <c r="V461" s="11">
        <f t="shared" si="250"/>
        <v>37.895412942246963</v>
      </c>
      <c r="W461" s="11">
        <f t="shared" si="250"/>
        <v>2865916.6666666665</v>
      </c>
      <c r="X461" s="11">
        <f t="shared" si="250"/>
        <v>33716.666666666664</v>
      </c>
      <c r="Y461" s="11">
        <f t="shared" si="250"/>
        <v>50575</v>
      </c>
      <c r="Z461" s="11">
        <f t="shared" si="250"/>
        <v>1.5</v>
      </c>
      <c r="AA461" s="11">
        <f t="shared" si="250"/>
        <v>49.074772881118186</v>
      </c>
      <c r="AB461" s="11">
        <f t="shared" si="250"/>
        <v>1190</v>
      </c>
      <c r="AC461" s="11">
        <f t="shared" si="250"/>
        <v>1190</v>
      </c>
      <c r="AD461" s="11">
        <f t="shared" si="250"/>
        <v>4859.1666666666661</v>
      </c>
      <c r="AE461" s="11">
        <f t="shared" si="250"/>
        <v>1388.3333333333333</v>
      </c>
      <c r="AF461" s="11">
        <f t="shared" si="250"/>
        <v>2082.5</v>
      </c>
      <c r="AG461" s="11">
        <f t="shared" si="250"/>
        <v>1.5</v>
      </c>
      <c r="AH461" s="11">
        <f t="shared" si="248"/>
        <v>2.0207259421636903</v>
      </c>
      <c r="AI461" s="11">
        <f t="shared" si="229"/>
        <v>0</v>
      </c>
      <c r="AJ461" s="11">
        <f t="shared" si="229"/>
        <v>0</v>
      </c>
      <c r="AK461" s="11">
        <f t="shared" si="229"/>
        <v>0</v>
      </c>
      <c r="AL461" s="11">
        <f t="shared" si="229"/>
        <v>0</v>
      </c>
      <c r="AM461" s="11">
        <f t="shared" si="229"/>
        <v>0</v>
      </c>
      <c r="AN461" s="11">
        <f t="shared" si="229"/>
        <v>0</v>
      </c>
      <c r="AO461" s="11">
        <f t="shared" si="229"/>
        <v>0</v>
      </c>
      <c r="AP461" s="11">
        <f t="shared" si="229"/>
        <v>0</v>
      </c>
      <c r="AQ461" s="11">
        <f t="shared" si="229"/>
        <v>0</v>
      </c>
      <c r="AR461" s="11">
        <f t="shared" si="203"/>
        <v>0</v>
      </c>
      <c r="AS461" s="11">
        <f t="shared" si="203"/>
        <v>0</v>
      </c>
      <c r="AT461" s="11">
        <f t="shared" si="203"/>
        <v>0</v>
      </c>
      <c r="AU461" s="11">
        <f t="shared" si="203"/>
        <v>0</v>
      </c>
      <c r="AV461" s="11">
        <f t="shared" si="203"/>
        <v>0</v>
      </c>
      <c r="AW461" s="11">
        <f t="shared" si="203"/>
        <v>0</v>
      </c>
      <c r="AX461" s="11">
        <f t="shared" si="203"/>
        <v>0</v>
      </c>
      <c r="AY461" s="11">
        <f t="shared" si="203"/>
        <v>0</v>
      </c>
      <c r="AZ461" s="11">
        <f t="shared" si="225"/>
        <v>0</v>
      </c>
      <c r="BA461" s="11">
        <f t="shared" si="225"/>
        <v>0</v>
      </c>
      <c r="BB461" s="11">
        <f t="shared" si="225"/>
        <v>0</v>
      </c>
      <c r="BC461" s="11">
        <f t="shared" si="225"/>
        <v>0</v>
      </c>
      <c r="BD461" s="11">
        <f t="shared" si="225"/>
        <v>0</v>
      </c>
      <c r="BE461" s="11">
        <f t="shared" si="225"/>
        <v>0</v>
      </c>
      <c r="BF461" s="15" t="str">
        <f t="shared" si="232"/>
        <v>ČSN 42 5524</v>
      </c>
      <c r="BG461" s="42">
        <v>9.3414999999999999</v>
      </c>
      <c r="BH461" s="17">
        <f t="shared" si="233"/>
        <v>170</v>
      </c>
      <c r="BI461" s="17">
        <f t="shared" si="234"/>
        <v>7</v>
      </c>
      <c r="BX461" s="18">
        <f t="shared" si="227"/>
        <v>1190</v>
      </c>
      <c r="BY461" s="42">
        <v>0.35399999999999998</v>
      </c>
      <c r="BZ461" s="43">
        <f t="shared" si="235"/>
        <v>37.895412942246963</v>
      </c>
      <c r="CA461" s="18">
        <f t="shared" si="236"/>
        <v>2865916.6666666665</v>
      </c>
      <c r="CB461" s="18">
        <f t="shared" si="237"/>
        <v>33716.666666666664</v>
      </c>
      <c r="CC461" s="18">
        <f t="shared" si="238"/>
        <v>50575</v>
      </c>
      <c r="CD461" s="25">
        <f t="shared" si="239"/>
        <v>1.5</v>
      </c>
      <c r="CE461" s="26">
        <f t="shared" si="240"/>
        <v>49.074772881118186</v>
      </c>
      <c r="CF461" s="18">
        <f t="shared" si="241"/>
        <v>1190</v>
      </c>
      <c r="CG461" s="18">
        <f t="shared" si="242"/>
        <v>1190</v>
      </c>
      <c r="CH461" s="18">
        <f t="shared" si="243"/>
        <v>4859.1666666666661</v>
      </c>
      <c r="CI461" s="18">
        <f t="shared" si="244"/>
        <v>1388.3333333333333</v>
      </c>
      <c r="CJ461" s="18">
        <f t="shared" si="245"/>
        <v>2082.5</v>
      </c>
      <c r="CK461" s="25">
        <f t="shared" si="246"/>
        <v>1.5</v>
      </c>
      <c r="CL461" s="26">
        <f t="shared" si="247"/>
        <v>2.0207259421636903</v>
      </c>
      <c r="DJ461" s="20" t="s">
        <v>542</v>
      </c>
    </row>
    <row r="462" spans="1:114" x14ac:dyDescent="0.2">
      <c r="A462" s="15" t="s">
        <v>105</v>
      </c>
      <c r="B462" s="10" t="s">
        <v>562</v>
      </c>
      <c r="C462" s="11">
        <f t="shared" si="230"/>
        <v>10.676</v>
      </c>
      <c r="D462" s="11">
        <f t="shared" si="249"/>
        <v>170</v>
      </c>
      <c r="E462" s="11">
        <f t="shared" si="249"/>
        <v>8</v>
      </c>
      <c r="F462" s="11">
        <f t="shared" si="249"/>
        <v>0</v>
      </c>
      <c r="G462" s="11">
        <f t="shared" si="249"/>
        <v>0</v>
      </c>
      <c r="H462" s="11">
        <f t="shared" si="228"/>
        <v>0</v>
      </c>
      <c r="I462" s="11">
        <f t="shared" si="228"/>
        <v>0</v>
      </c>
      <c r="J462" s="11">
        <f t="shared" si="228"/>
        <v>0</v>
      </c>
      <c r="K462" s="11">
        <f t="shared" si="228"/>
        <v>0</v>
      </c>
      <c r="L462" s="11">
        <f t="shared" si="228"/>
        <v>0</v>
      </c>
      <c r="M462" s="11">
        <f t="shared" si="228"/>
        <v>0</v>
      </c>
      <c r="N462" s="11">
        <f t="shared" si="226"/>
        <v>0</v>
      </c>
      <c r="O462" s="11">
        <f t="shared" si="226"/>
        <v>0</v>
      </c>
      <c r="P462" s="11">
        <f t="shared" si="226"/>
        <v>0</v>
      </c>
      <c r="Q462" s="11">
        <f t="shared" si="226"/>
        <v>0</v>
      </c>
      <c r="R462" s="11">
        <f t="shared" si="226"/>
        <v>0</v>
      </c>
      <c r="S462" s="11">
        <f t="shared" si="226"/>
        <v>0</v>
      </c>
      <c r="T462" s="11">
        <f t="shared" si="226"/>
        <v>1360</v>
      </c>
      <c r="U462" s="40">
        <f t="shared" si="231"/>
        <v>0.35599999999999998</v>
      </c>
      <c r="V462" s="11">
        <f t="shared" si="250"/>
        <v>33.345822405395282</v>
      </c>
      <c r="W462" s="11">
        <f t="shared" si="250"/>
        <v>3275333.333333333</v>
      </c>
      <c r="X462" s="11">
        <f t="shared" si="250"/>
        <v>38533.333333333328</v>
      </c>
      <c r="Y462" s="11">
        <f t="shared" si="250"/>
        <v>57800</v>
      </c>
      <c r="Z462" s="11">
        <f t="shared" si="250"/>
        <v>1.5000000000000002</v>
      </c>
      <c r="AA462" s="11">
        <f t="shared" si="250"/>
        <v>49.074772881118186</v>
      </c>
      <c r="AB462" s="11">
        <f t="shared" si="250"/>
        <v>1360</v>
      </c>
      <c r="AC462" s="11">
        <f t="shared" si="250"/>
        <v>1360</v>
      </c>
      <c r="AD462" s="11">
        <f t="shared" si="250"/>
        <v>7253.333333333333</v>
      </c>
      <c r="AE462" s="11">
        <f t="shared" si="250"/>
        <v>1813.3333333333333</v>
      </c>
      <c r="AF462" s="11">
        <f t="shared" si="250"/>
        <v>2720</v>
      </c>
      <c r="AG462" s="11">
        <f t="shared" si="250"/>
        <v>1.5</v>
      </c>
      <c r="AH462" s="11">
        <f t="shared" si="248"/>
        <v>2.3094010767585029</v>
      </c>
      <c r="AI462" s="11">
        <f t="shared" si="229"/>
        <v>0</v>
      </c>
      <c r="AJ462" s="11">
        <f t="shared" si="229"/>
        <v>0</v>
      </c>
      <c r="AK462" s="11">
        <f t="shared" si="229"/>
        <v>0</v>
      </c>
      <c r="AL462" s="11">
        <f t="shared" ref="AL462:AU488" si="251">IF($A462="x",CP462,"")</f>
        <v>0</v>
      </c>
      <c r="AM462" s="11">
        <f t="shared" si="251"/>
        <v>0</v>
      </c>
      <c r="AN462" s="11">
        <f t="shared" si="251"/>
        <v>0</v>
      </c>
      <c r="AO462" s="11">
        <f t="shared" si="251"/>
        <v>0</v>
      </c>
      <c r="AP462" s="11">
        <f t="shared" si="251"/>
        <v>0</v>
      </c>
      <c r="AQ462" s="11">
        <f t="shared" si="251"/>
        <v>0</v>
      </c>
      <c r="AR462" s="11">
        <f t="shared" si="203"/>
        <v>0</v>
      </c>
      <c r="AS462" s="11">
        <f t="shared" si="203"/>
        <v>0</v>
      </c>
      <c r="AT462" s="11">
        <f t="shared" si="203"/>
        <v>0</v>
      </c>
      <c r="AU462" s="11">
        <f t="shared" si="203"/>
        <v>0</v>
      </c>
      <c r="AV462" s="11">
        <f t="shared" si="203"/>
        <v>0</v>
      </c>
      <c r="AW462" s="11">
        <f t="shared" si="203"/>
        <v>0</v>
      </c>
      <c r="AX462" s="11">
        <f t="shared" si="203"/>
        <v>0</v>
      </c>
      <c r="AY462" s="11">
        <f t="shared" si="203"/>
        <v>0</v>
      </c>
      <c r="AZ462" s="11">
        <f t="shared" si="225"/>
        <v>0</v>
      </c>
      <c r="BA462" s="11">
        <f t="shared" si="225"/>
        <v>0</v>
      </c>
      <c r="BB462" s="11">
        <f t="shared" si="225"/>
        <v>0</v>
      </c>
      <c r="BC462" s="11">
        <f t="shared" si="225"/>
        <v>0</v>
      </c>
      <c r="BD462" s="11">
        <f t="shared" si="225"/>
        <v>0</v>
      </c>
      <c r="BE462" s="11">
        <f t="shared" si="225"/>
        <v>0</v>
      </c>
      <c r="BF462" s="15" t="str">
        <f t="shared" si="232"/>
        <v>ČSN 42 5524</v>
      </c>
      <c r="BG462" s="42">
        <v>10.676</v>
      </c>
      <c r="BH462" s="17">
        <f t="shared" si="233"/>
        <v>170</v>
      </c>
      <c r="BI462" s="17">
        <f t="shared" si="234"/>
        <v>8</v>
      </c>
      <c r="BX462" s="18">
        <f t="shared" si="227"/>
        <v>1360</v>
      </c>
      <c r="BY462" s="42">
        <v>0.35599999999999998</v>
      </c>
      <c r="BZ462" s="43">
        <f t="shared" si="235"/>
        <v>33.345822405395282</v>
      </c>
      <c r="CA462" s="18">
        <f t="shared" si="236"/>
        <v>3275333.333333333</v>
      </c>
      <c r="CB462" s="18">
        <f t="shared" si="237"/>
        <v>38533.333333333328</v>
      </c>
      <c r="CC462" s="18">
        <f t="shared" si="238"/>
        <v>57800</v>
      </c>
      <c r="CD462" s="25">
        <f t="shared" si="239"/>
        <v>1.5000000000000002</v>
      </c>
      <c r="CE462" s="26">
        <f t="shared" si="240"/>
        <v>49.074772881118186</v>
      </c>
      <c r="CF462" s="18">
        <f t="shared" si="241"/>
        <v>1360</v>
      </c>
      <c r="CG462" s="18">
        <f t="shared" si="242"/>
        <v>1360</v>
      </c>
      <c r="CH462" s="18">
        <f t="shared" si="243"/>
        <v>7253.333333333333</v>
      </c>
      <c r="CI462" s="18">
        <f t="shared" si="244"/>
        <v>1813.3333333333333</v>
      </c>
      <c r="CJ462" s="18">
        <f t="shared" si="245"/>
        <v>2720</v>
      </c>
      <c r="CK462" s="25">
        <f t="shared" si="246"/>
        <v>1.5</v>
      </c>
      <c r="CL462" s="26">
        <f t="shared" si="247"/>
        <v>2.3094010767585029</v>
      </c>
      <c r="DJ462" s="20" t="s">
        <v>542</v>
      </c>
    </row>
    <row r="463" spans="1:114" x14ac:dyDescent="0.2">
      <c r="A463" s="15" t="s">
        <v>105</v>
      </c>
      <c r="B463" s="10" t="s">
        <v>563</v>
      </c>
      <c r="C463" s="11">
        <f t="shared" si="230"/>
        <v>12.0105</v>
      </c>
      <c r="D463" s="11">
        <f t="shared" si="249"/>
        <v>170</v>
      </c>
      <c r="E463" s="11">
        <f t="shared" si="249"/>
        <v>9</v>
      </c>
      <c r="F463" s="11">
        <f t="shared" si="249"/>
        <v>0</v>
      </c>
      <c r="G463" s="11">
        <f t="shared" si="249"/>
        <v>0</v>
      </c>
      <c r="H463" s="11">
        <f t="shared" si="228"/>
        <v>0</v>
      </c>
      <c r="I463" s="11">
        <f t="shared" si="228"/>
        <v>0</v>
      </c>
      <c r="J463" s="11">
        <f t="shared" si="228"/>
        <v>0</v>
      </c>
      <c r="K463" s="11">
        <f t="shared" si="228"/>
        <v>0</v>
      </c>
      <c r="L463" s="11">
        <f t="shared" si="228"/>
        <v>0</v>
      </c>
      <c r="M463" s="11">
        <f t="shared" si="228"/>
        <v>0</v>
      </c>
      <c r="N463" s="11">
        <f t="shared" si="226"/>
        <v>0</v>
      </c>
      <c r="O463" s="11">
        <f t="shared" si="226"/>
        <v>0</v>
      </c>
      <c r="P463" s="11">
        <f t="shared" si="226"/>
        <v>0</v>
      </c>
      <c r="Q463" s="11">
        <f t="shared" ref="Q463:T526" si="252">IF($A463="x",BU463,"")</f>
        <v>0</v>
      </c>
      <c r="R463" s="11">
        <f t="shared" si="252"/>
        <v>0</v>
      </c>
      <c r="S463" s="11">
        <f t="shared" si="252"/>
        <v>0</v>
      </c>
      <c r="T463" s="11">
        <f t="shared" si="252"/>
        <v>1530</v>
      </c>
      <c r="U463" s="40">
        <f t="shared" si="231"/>
        <v>0.35799999999999998</v>
      </c>
      <c r="V463" s="11">
        <f t="shared" si="250"/>
        <v>29.807251987843973</v>
      </c>
      <c r="W463" s="11">
        <f t="shared" si="250"/>
        <v>3684750</v>
      </c>
      <c r="X463" s="11">
        <f t="shared" si="250"/>
        <v>43350</v>
      </c>
      <c r="Y463" s="11">
        <f t="shared" si="250"/>
        <v>65025</v>
      </c>
      <c r="Z463" s="11">
        <f t="shared" si="250"/>
        <v>1.5</v>
      </c>
      <c r="AA463" s="11">
        <f t="shared" si="250"/>
        <v>49.074772881118193</v>
      </c>
      <c r="AB463" s="11">
        <f t="shared" si="250"/>
        <v>1530</v>
      </c>
      <c r="AC463" s="11">
        <f t="shared" si="250"/>
        <v>1530</v>
      </c>
      <c r="AD463" s="11">
        <f t="shared" si="250"/>
        <v>10327.5</v>
      </c>
      <c r="AE463" s="11">
        <f t="shared" si="250"/>
        <v>2295</v>
      </c>
      <c r="AF463" s="11">
        <f t="shared" si="250"/>
        <v>3442.5</v>
      </c>
      <c r="AG463" s="11">
        <f t="shared" si="250"/>
        <v>1.5</v>
      </c>
      <c r="AH463" s="11">
        <f t="shared" si="248"/>
        <v>2.598076211353316</v>
      </c>
      <c r="AI463" s="11">
        <f t="shared" si="248"/>
        <v>0</v>
      </c>
      <c r="AJ463" s="11">
        <f t="shared" si="248"/>
        <v>0</v>
      </c>
      <c r="AK463" s="11">
        <f t="shared" si="248"/>
        <v>0</v>
      </c>
      <c r="AL463" s="11">
        <f t="shared" si="251"/>
        <v>0</v>
      </c>
      <c r="AM463" s="11">
        <f t="shared" si="251"/>
        <v>0</v>
      </c>
      <c r="AN463" s="11">
        <f t="shared" si="251"/>
        <v>0</v>
      </c>
      <c r="AO463" s="11">
        <f t="shared" si="251"/>
        <v>0</v>
      </c>
      <c r="AP463" s="11">
        <f t="shared" si="251"/>
        <v>0</v>
      </c>
      <c r="AQ463" s="11">
        <f t="shared" si="251"/>
        <v>0</v>
      </c>
      <c r="AR463" s="11">
        <f t="shared" si="203"/>
        <v>0</v>
      </c>
      <c r="AS463" s="11">
        <f t="shared" si="203"/>
        <v>0</v>
      </c>
      <c r="AT463" s="11">
        <f t="shared" si="203"/>
        <v>0</v>
      </c>
      <c r="AU463" s="11">
        <f t="shared" si="203"/>
        <v>0</v>
      </c>
      <c r="AV463" s="11">
        <f t="shared" ref="AV463:BB500" si="253">IF($A463="x",CZ463,"")</f>
        <v>0</v>
      </c>
      <c r="AW463" s="11">
        <f t="shared" si="253"/>
        <v>0</v>
      </c>
      <c r="AX463" s="11">
        <f t="shared" si="253"/>
        <v>0</v>
      </c>
      <c r="AY463" s="11">
        <f t="shared" si="253"/>
        <v>0</v>
      </c>
      <c r="AZ463" s="11">
        <f t="shared" si="225"/>
        <v>0</v>
      </c>
      <c r="BA463" s="11">
        <f t="shared" si="225"/>
        <v>0</v>
      </c>
      <c r="BB463" s="11">
        <f t="shared" si="225"/>
        <v>0</v>
      </c>
      <c r="BC463" s="11">
        <f t="shared" si="225"/>
        <v>0</v>
      </c>
      <c r="BD463" s="11">
        <f t="shared" si="225"/>
        <v>0</v>
      </c>
      <c r="BE463" s="11">
        <f t="shared" si="225"/>
        <v>0</v>
      </c>
      <c r="BF463" s="15" t="str">
        <f t="shared" si="232"/>
        <v>ČSN 42 5524</v>
      </c>
      <c r="BG463" s="42">
        <v>12.0105</v>
      </c>
      <c r="BH463" s="17">
        <f t="shared" si="233"/>
        <v>170</v>
      </c>
      <c r="BI463" s="17">
        <f t="shared" si="234"/>
        <v>9</v>
      </c>
      <c r="BX463" s="18">
        <f t="shared" si="227"/>
        <v>1530</v>
      </c>
      <c r="BY463" s="42">
        <v>0.35799999999999998</v>
      </c>
      <c r="BZ463" s="43">
        <f t="shared" si="235"/>
        <v>29.807251987843973</v>
      </c>
      <c r="CA463" s="18">
        <f t="shared" si="236"/>
        <v>3684750</v>
      </c>
      <c r="CB463" s="18">
        <f t="shared" si="237"/>
        <v>43350</v>
      </c>
      <c r="CC463" s="18">
        <f t="shared" si="238"/>
        <v>65025</v>
      </c>
      <c r="CD463" s="25">
        <f t="shared" si="239"/>
        <v>1.5</v>
      </c>
      <c r="CE463" s="26">
        <f t="shared" si="240"/>
        <v>49.074772881118193</v>
      </c>
      <c r="CF463" s="18">
        <f t="shared" si="241"/>
        <v>1530</v>
      </c>
      <c r="CG463" s="18">
        <f t="shared" si="242"/>
        <v>1530</v>
      </c>
      <c r="CH463" s="18">
        <f t="shared" si="243"/>
        <v>10327.5</v>
      </c>
      <c r="CI463" s="18">
        <f t="shared" si="244"/>
        <v>2295</v>
      </c>
      <c r="CJ463" s="18">
        <f t="shared" si="245"/>
        <v>3442.5</v>
      </c>
      <c r="CK463" s="25">
        <f t="shared" si="246"/>
        <v>1.5</v>
      </c>
      <c r="CL463" s="26">
        <f t="shared" si="247"/>
        <v>2.598076211353316</v>
      </c>
      <c r="DJ463" s="20" t="s">
        <v>542</v>
      </c>
    </row>
    <row r="464" spans="1:114" x14ac:dyDescent="0.2">
      <c r="A464" s="15" t="s">
        <v>105</v>
      </c>
      <c r="B464" s="10" t="s">
        <v>564</v>
      </c>
      <c r="C464" s="11">
        <f t="shared" si="230"/>
        <v>13.345000000000001</v>
      </c>
      <c r="D464" s="11">
        <f t="shared" si="249"/>
        <v>170</v>
      </c>
      <c r="E464" s="11">
        <f t="shared" si="249"/>
        <v>10</v>
      </c>
      <c r="F464" s="11">
        <f t="shared" si="249"/>
        <v>0</v>
      </c>
      <c r="G464" s="11">
        <f t="shared" si="249"/>
        <v>0</v>
      </c>
      <c r="H464" s="11">
        <f t="shared" si="228"/>
        <v>0</v>
      </c>
      <c r="I464" s="11">
        <f t="shared" si="228"/>
        <v>0</v>
      </c>
      <c r="J464" s="11">
        <f t="shared" si="228"/>
        <v>0</v>
      </c>
      <c r="K464" s="11">
        <f t="shared" si="228"/>
        <v>0</v>
      </c>
      <c r="L464" s="11">
        <f t="shared" si="228"/>
        <v>0</v>
      </c>
      <c r="M464" s="11">
        <f t="shared" si="228"/>
        <v>0</v>
      </c>
      <c r="N464" s="11">
        <f t="shared" si="228"/>
        <v>0</v>
      </c>
      <c r="O464" s="11">
        <f t="shared" si="228"/>
        <v>0</v>
      </c>
      <c r="P464" s="11">
        <f t="shared" si="228"/>
        <v>0</v>
      </c>
      <c r="Q464" s="11">
        <f t="shared" si="252"/>
        <v>0</v>
      </c>
      <c r="R464" s="11">
        <f t="shared" si="252"/>
        <v>0</v>
      </c>
      <c r="S464" s="11">
        <f t="shared" si="252"/>
        <v>0</v>
      </c>
      <c r="T464" s="11">
        <f t="shared" si="252"/>
        <v>1700</v>
      </c>
      <c r="U464" s="40">
        <f t="shared" si="231"/>
        <v>0.36</v>
      </c>
      <c r="V464" s="11">
        <f t="shared" si="250"/>
        <v>26.976395653802921</v>
      </c>
      <c r="W464" s="11">
        <f t="shared" si="250"/>
        <v>4094166.6666666665</v>
      </c>
      <c r="X464" s="11">
        <f t="shared" si="250"/>
        <v>48166.666666666664</v>
      </c>
      <c r="Y464" s="11">
        <f t="shared" si="250"/>
        <v>72250</v>
      </c>
      <c r="Z464" s="11">
        <f t="shared" si="250"/>
        <v>1.5</v>
      </c>
      <c r="AA464" s="11">
        <f t="shared" si="250"/>
        <v>49.074772881118186</v>
      </c>
      <c r="AB464" s="11">
        <f t="shared" si="250"/>
        <v>1700</v>
      </c>
      <c r="AC464" s="11">
        <f t="shared" si="250"/>
        <v>1700</v>
      </c>
      <c r="AD464" s="11">
        <f t="shared" si="250"/>
        <v>14166.666666666666</v>
      </c>
      <c r="AE464" s="11">
        <f t="shared" si="250"/>
        <v>2833.333333333333</v>
      </c>
      <c r="AF464" s="11">
        <f t="shared" si="250"/>
        <v>4250</v>
      </c>
      <c r="AG464" s="11">
        <f t="shared" si="250"/>
        <v>1.5000000000000002</v>
      </c>
      <c r="AH464" s="11">
        <f t="shared" si="248"/>
        <v>2.8867513459481287</v>
      </c>
      <c r="AI464" s="11">
        <f t="shared" si="248"/>
        <v>0</v>
      </c>
      <c r="AJ464" s="11">
        <f t="shared" si="248"/>
        <v>0</v>
      </c>
      <c r="AK464" s="11">
        <f t="shared" si="248"/>
        <v>0</v>
      </c>
      <c r="AL464" s="11">
        <f t="shared" si="251"/>
        <v>0</v>
      </c>
      <c r="AM464" s="11">
        <f t="shared" si="251"/>
        <v>0</v>
      </c>
      <c r="AN464" s="11">
        <f t="shared" si="251"/>
        <v>0</v>
      </c>
      <c r="AO464" s="11">
        <f t="shared" si="251"/>
        <v>0</v>
      </c>
      <c r="AP464" s="11">
        <f t="shared" si="251"/>
        <v>0</v>
      </c>
      <c r="AQ464" s="11">
        <f t="shared" si="251"/>
        <v>0</v>
      </c>
      <c r="AR464" s="11">
        <f t="shared" si="251"/>
        <v>0</v>
      </c>
      <c r="AS464" s="11">
        <f t="shared" si="251"/>
        <v>0</v>
      </c>
      <c r="AT464" s="11">
        <f t="shared" si="251"/>
        <v>0</v>
      </c>
      <c r="AU464" s="11">
        <f t="shared" si="251"/>
        <v>0</v>
      </c>
      <c r="AV464" s="11">
        <f t="shared" si="253"/>
        <v>0</v>
      </c>
      <c r="AW464" s="11">
        <f t="shared" si="253"/>
        <v>0</v>
      </c>
      <c r="AX464" s="11">
        <f t="shared" si="253"/>
        <v>0</v>
      </c>
      <c r="AY464" s="11">
        <f t="shared" si="253"/>
        <v>0</v>
      </c>
      <c r="AZ464" s="11">
        <f t="shared" si="225"/>
        <v>0</v>
      </c>
      <c r="BA464" s="11">
        <f t="shared" si="225"/>
        <v>0</v>
      </c>
      <c r="BB464" s="11">
        <f t="shared" si="225"/>
        <v>0</v>
      </c>
      <c r="BC464" s="11">
        <f t="shared" si="225"/>
        <v>0</v>
      </c>
      <c r="BD464" s="11">
        <f t="shared" si="225"/>
        <v>0</v>
      </c>
      <c r="BE464" s="11">
        <f t="shared" si="225"/>
        <v>0</v>
      </c>
      <c r="BF464" s="15" t="str">
        <f t="shared" si="232"/>
        <v>ČSN 42 5524</v>
      </c>
      <c r="BG464" s="42">
        <v>13.345000000000001</v>
      </c>
      <c r="BH464" s="17">
        <f t="shared" si="233"/>
        <v>170</v>
      </c>
      <c r="BI464" s="17">
        <f t="shared" si="234"/>
        <v>10</v>
      </c>
      <c r="BX464" s="18">
        <f t="shared" si="227"/>
        <v>1700</v>
      </c>
      <c r="BY464" s="42">
        <v>0.36</v>
      </c>
      <c r="BZ464" s="43">
        <f t="shared" si="235"/>
        <v>26.976395653802921</v>
      </c>
      <c r="CA464" s="18">
        <f t="shared" si="236"/>
        <v>4094166.6666666665</v>
      </c>
      <c r="CB464" s="18">
        <f t="shared" si="237"/>
        <v>48166.666666666664</v>
      </c>
      <c r="CC464" s="18">
        <f t="shared" si="238"/>
        <v>72250</v>
      </c>
      <c r="CD464" s="25">
        <f t="shared" si="239"/>
        <v>1.5</v>
      </c>
      <c r="CE464" s="26">
        <f t="shared" si="240"/>
        <v>49.074772881118186</v>
      </c>
      <c r="CF464" s="18">
        <f t="shared" si="241"/>
        <v>1700</v>
      </c>
      <c r="CG464" s="18">
        <f t="shared" si="242"/>
        <v>1700</v>
      </c>
      <c r="CH464" s="18">
        <f t="shared" si="243"/>
        <v>14166.666666666666</v>
      </c>
      <c r="CI464" s="18">
        <f t="shared" si="244"/>
        <v>2833.333333333333</v>
      </c>
      <c r="CJ464" s="18">
        <f t="shared" si="245"/>
        <v>4250</v>
      </c>
      <c r="CK464" s="25">
        <f t="shared" si="246"/>
        <v>1.5000000000000002</v>
      </c>
      <c r="CL464" s="26">
        <f t="shared" si="247"/>
        <v>2.8867513459481287</v>
      </c>
      <c r="DJ464" s="20" t="s">
        <v>542</v>
      </c>
    </row>
    <row r="465" spans="1:114" x14ac:dyDescent="0.2">
      <c r="A465" s="15" t="s">
        <v>105</v>
      </c>
      <c r="B465" s="10" t="s">
        <v>565</v>
      </c>
      <c r="C465" s="11">
        <f t="shared" si="230"/>
        <v>16.013999999999999</v>
      </c>
      <c r="D465" s="11">
        <f t="shared" si="249"/>
        <v>170</v>
      </c>
      <c r="E465" s="11">
        <f t="shared" si="249"/>
        <v>12</v>
      </c>
      <c r="F465" s="11">
        <f t="shared" si="249"/>
        <v>0</v>
      </c>
      <c r="G465" s="11">
        <f t="shared" si="249"/>
        <v>0</v>
      </c>
      <c r="H465" s="11">
        <f t="shared" si="228"/>
        <v>0</v>
      </c>
      <c r="I465" s="11">
        <f t="shared" si="228"/>
        <v>0</v>
      </c>
      <c r="J465" s="11">
        <f t="shared" si="228"/>
        <v>0</v>
      </c>
      <c r="K465" s="11">
        <f t="shared" si="228"/>
        <v>0</v>
      </c>
      <c r="L465" s="11">
        <f t="shared" si="228"/>
        <v>0</v>
      </c>
      <c r="M465" s="11">
        <f t="shared" si="228"/>
        <v>0</v>
      </c>
      <c r="N465" s="11">
        <f t="shared" si="228"/>
        <v>0</v>
      </c>
      <c r="O465" s="11">
        <f t="shared" si="228"/>
        <v>0</v>
      </c>
      <c r="P465" s="11">
        <f t="shared" si="228"/>
        <v>0</v>
      </c>
      <c r="Q465" s="11">
        <f t="shared" si="252"/>
        <v>0</v>
      </c>
      <c r="R465" s="11">
        <f t="shared" si="252"/>
        <v>0</v>
      </c>
      <c r="S465" s="11">
        <f t="shared" si="252"/>
        <v>0</v>
      </c>
      <c r="T465" s="11">
        <f t="shared" si="252"/>
        <v>2040</v>
      </c>
      <c r="U465" s="40">
        <f t="shared" si="231"/>
        <v>0.36399999999999999</v>
      </c>
      <c r="V465" s="11">
        <f t="shared" si="250"/>
        <v>22.730111152741351</v>
      </c>
      <c r="W465" s="11">
        <f t="shared" si="250"/>
        <v>4913000</v>
      </c>
      <c r="X465" s="11">
        <f t="shared" si="250"/>
        <v>57800</v>
      </c>
      <c r="Y465" s="11">
        <f t="shared" si="250"/>
        <v>86700</v>
      </c>
      <c r="Z465" s="11">
        <f t="shared" si="250"/>
        <v>1.5</v>
      </c>
      <c r="AA465" s="11">
        <f t="shared" si="250"/>
        <v>49.074772881118193</v>
      </c>
      <c r="AB465" s="11">
        <f t="shared" si="250"/>
        <v>2040</v>
      </c>
      <c r="AC465" s="11">
        <f t="shared" si="250"/>
        <v>2040</v>
      </c>
      <c r="AD465" s="11">
        <f t="shared" si="250"/>
        <v>24480</v>
      </c>
      <c r="AE465" s="11">
        <f t="shared" si="250"/>
        <v>4080</v>
      </c>
      <c r="AF465" s="11">
        <f t="shared" si="250"/>
        <v>6120</v>
      </c>
      <c r="AG465" s="11">
        <f t="shared" si="250"/>
        <v>1.5</v>
      </c>
      <c r="AH465" s="11">
        <f t="shared" si="248"/>
        <v>3.4641016151377544</v>
      </c>
      <c r="AI465" s="11">
        <f t="shared" si="248"/>
        <v>0</v>
      </c>
      <c r="AJ465" s="11">
        <f t="shared" si="248"/>
        <v>0</v>
      </c>
      <c r="AK465" s="11">
        <f t="shared" si="248"/>
        <v>0</v>
      </c>
      <c r="AL465" s="11">
        <f t="shared" si="251"/>
        <v>0</v>
      </c>
      <c r="AM465" s="11">
        <f t="shared" si="251"/>
        <v>0</v>
      </c>
      <c r="AN465" s="11">
        <f t="shared" si="251"/>
        <v>0</v>
      </c>
      <c r="AO465" s="11">
        <f t="shared" si="251"/>
        <v>0</v>
      </c>
      <c r="AP465" s="11">
        <f t="shared" si="251"/>
        <v>0</v>
      </c>
      <c r="AQ465" s="11">
        <f t="shared" si="251"/>
        <v>0</v>
      </c>
      <c r="AR465" s="11">
        <f t="shared" si="251"/>
        <v>0</v>
      </c>
      <c r="AS465" s="11">
        <f t="shared" si="251"/>
        <v>0</v>
      </c>
      <c r="AT465" s="11">
        <f t="shared" si="251"/>
        <v>0</v>
      </c>
      <c r="AU465" s="11">
        <f t="shared" si="251"/>
        <v>0</v>
      </c>
      <c r="AV465" s="11">
        <f t="shared" si="253"/>
        <v>0</v>
      </c>
      <c r="AW465" s="11">
        <f t="shared" si="253"/>
        <v>0</v>
      </c>
      <c r="AX465" s="11">
        <f t="shared" si="253"/>
        <v>0</v>
      </c>
      <c r="AY465" s="11">
        <f t="shared" si="253"/>
        <v>0</v>
      </c>
      <c r="AZ465" s="11">
        <f t="shared" si="225"/>
        <v>0</v>
      </c>
      <c r="BA465" s="11">
        <f t="shared" si="225"/>
        <v>0</v>
      </c>
      <c r="BB465" s="11">
        <f t="shared" si="225"/>
        <v>0</v>
      </c>
      <c r="BC465" s="11">
        <f t="shared" ref="BC465:BE528" si="254">IF($A465="x",DG465,"")</f>
        <v>0</v>
      </c>
      <c r="BD465" s="11">
        <f t="shared" si="254"/>
        <v>0</v>
      </c>
      <c r="BE465" s="11">
        <f t="shared" si="254"/>
        <v>0</v>
      </c>
      <c r="BF465" s="15" t="str">
        <f t="shared" si="232"/>
        <v>ČSN 42 5524</v>
      </c>
      <c r="BG465" s="42">
        <v>16.013999999999999</v>
      </c>
      <c r="BH465" s="17">
        <f t="shared" si="233"/>
        <v>170</v>
      </c>
      <c r="BI465" s="17">
        <f t="shared" si="234"/>
        <v>12</v>
      </c>
      <c r="BX465" s="18">
        <f t="shared" si="227"/>
        <v>2040</v>
      </c>
      <c r="BY465" s="42">
        <v>0.36399999999999999</v>
      </c>
      <c r="BZ465" s="43">
        <f t="shared" si="235"/>
        <v>22.730111152741351</v>
      </c>
      <c r="CA465" s="18">
        <f t="shared" si="236"/>
        <v>4913000</v>
      </c>
      <c r="CB465" s="18">
        <f t="shared" si="237"/>
        <v>57800</v>
      </c>
      <c r="CC465" s="18">
        <f t="shared" si="238"/>
        <v>86700</v>
      </c>
      <c r="CD465" s="25">
        <f t="shared" si="239"/>
        <v>1.5</v>
      </c>
      <c r="CE465" s="26">
        <f t="shared" si="240"/>
        <v>49.074772881118193</v>
      </c>
      <c r="CF465" s="18">
        <f t="shared" si="241"/>
        <v>2040</v>
      </c>
      <c r="CG465" s="18">
        <f t="shared" si="242"/>
        <v>2040</v>
      </c>
      <c r="CH465" s="18">
        <f t="shared" si="243"/>
        <v>24480</v>
      </c>
      <c r="CI465" s="18">
        <f t="shared" si="244"/>
        <v>4080</v>
      </c>
      <c r="CJ465" s="18">
        <f t="shared" si="245"/>
        <v>6120</v>
      </c>
      <c r="CK465" s="25">
        <f t="shared" si="246"/>
        <v>1.5</v>
      </c>
      <c r="CL465" s="26">
        <f t="shared" si="247"/>
        <v>3.4641016151377544</v>
      </c>
      <c r="DJ465" s="20" t="s">
        <v>542</v>
      </c>
    </row>
    <row r="466" spans="1:114" x14ac:dyDescent="0.2">
      <c r="A466" s="15" t="s">
        <v>105</v>
      </c>
      <c r="B466" s="10" t="s">
        <v>566</v>
      </c>
      <c r="C466" s="11">
        <f t="shared" si="230"/>
        <v>18.683</v>
      </c>
      <c r="D466" s="11">
        <f t="shared" si="249"/>
        <v>170</v>
      </c>
      <c r="E466" s="11">
        <f t="shared" si="249"/>
        <v>14</v>
      </c>
      <c r="F466" s="11">
        <f t="shared" si="249"/>
        <v>0</v>
      </c>
      <c r="G466" s="11">
        <f t="shared" si="249"/>
        <v>0</v>
      </c>
      <c r="H466" s="11">
        <f t="shared" si="228"/>
        <v>0</v>
      </c>
      <c r="I466" s="11">
        <f t="shared" si="228"/>
        <v>0</v>
      </c>
      <c r="J466" s="11">
        <f t="shared" si="228"/>
        <v>0</v>
      </c>
      <c r="K466" s="11">
        <f t="shared" si="228"/>
        <v>0</v>
      </c>
      <c r="L466" s="11">
        <f t="shared" si="228"/>
        <v>0</v>
      </c>
      <c r="M466" s="11">
        <f t="shared" si="228"/>
        <v>0</v>
      </c>
      <c r="N466" s="11">
        <f t="shared" si="228"/>
        <v>0</v>
      </c>
      <c r="O466" s="11">
        <f t="shared" si="228"/>
        <v>0</v>
      </c>
      <c r="P466" s="11">
        <f t="shared" si="228"/>
        <v>0</v>
      </c>
      <c r="Q466" s="11">
        <f t="shared" si="252"/>
        <v>0</v>
      </c>
      <c r="R466" s="11">
        <f t="shared" si="252"/>
        <v>0</v>
      </c>
      <c r="S466" s="11">
        <f t="shared" si="252"/>
        <v>0</v>
      </c>
      <c r="T466" s="11">
        <f t="shared" si="252"/>
        <v>2380</v>
      </c>
      <c r="U466" s="40">
        <f t="shared" si="231"/>
        <v>0.36799999999999999</v>
      </c>
      <c r="V466" s="11">
        <f t="shared" si="250"/>
        <v>19.69705079484023</v>
      </c>
      <c r="W466" s="11">
        <f t="shared" si="250"/>
        <v>5731833.333333333</v>
      </c>
      <c r="X466" s="11">
        <f t="shared" si="250"/>
        <v>67433.333333333328</v>
      </c>
      <c r="Y466" s="11">
        <f t="shared" si="250"/>
        <v>101150</v>
      </c>
      <c r="Z466" s="11">
        <f t="shared" si="250"/>
        <v>1.5</v>
      </c>
      <c r="AA466" s="11">
        <f t="shared" si="250"/>
        <v>49.074772881118186</v>
      </c>
      <c r="AB466" s="11">
        <f t="shared" si="250"/>
        <v>2380</v>
      </c>
      <c r="AC466" s="11">
        <f t="shared" si="250"/>
        <v>2380</v>
      </c>
      <c r="AD466" s="11">
        <f t="shared" si="250"/>
        <v>38873.333333333328</v>
      </c>
      <c r="AE466" s="11">
        <f t="shared" si="250"/>
        <v>5553.333333333333</v>
      </c>
      <c r="AF466" s="11">
        <f t="shared" si="250"/>
        <v>8330</v>
      </c>
      <c r="AG466" s="11">
        <f t="shared" si="250"/>
        <v>1.5</v>
      </c>
      <c r="AH466" s="11">
        <f t="shared" si="248"/>
        <v>4.0414518843273806</v>
      </c>
      <c r="AI466" s="11">
        <f t="shared" si="248"/>
        <v>0</v>
      </c>
      <c r="AJ466" s="11">
        <f t="shared" si="248"/>
        <v>0</v>
      </c>
      <c r="AK466" s="11">
        <f t="shared" si="248"/>
        <v>0</v>
      </c>
      <c r="AL466" s="11">
        <f t="shared" si="251"/>
        <v>0</v>
      </c>
      <c r="AM466" s="11">
        <f t="shared" si="251"/>
        <v>0</v>
      </c>
      <c r="AN466" s="11">
        <f t="shared" si="251"/>
        <v>0</v>
      </c>
      <c r="AO466" s="11">
        <f t="shared" si="251"/>
        <v>0</v>
      </c>
      <c r="AP466" s="11">
        <f t="shared" si="251"/>
        <v>0</v>
      </c>
      <c r="AQ466" s="11">
        <f t="shared" si="251"/>
        <v>0</v>
      </c>
      <c r="AR466" s="11">
        <f t="shared" si="251"/>
        <v>0</v>
      </c>
      <c r="AS466" s="11">
        <f t="shared" si="251"/>
        <v>0</v>
      </c>
      <c r="AT466" s="11">
        <f t="shared" si="251"/>
        <v>0</v>
      </c>
      <c r="AU466" s="11">
        <f t="shared" si="251"/>
        <v>0</v>
      </c>
      <c r="AV466" s="11">
        <f t="shared" si="253"/>
        <v>0</v>
      </c>
      <c r="AW466" s="11">
        <f t="shared" si="253"/>
        <v>0</v>
      </c>
      <c r="AX466" s="11">
        <f t="shared" si="253"/>
        <v>0</v>
      </c>
      <c r="AY466" s="11">
        <f t="shared" si="253"/>
        <v>0</v>
      </c>
      <c r="AZ466" s="11">
        <f t="shared" si="253"/>
        <v>0</v>
      </c>
      <c r="BA466" s="11">
        <f t="shared" si="253"/>
        <v>0</v>
      </c>
      <c r="BB466" s="11">
        <f t="shared" si="253"/>
        <v>0</v>
      </c>
      <c r="BC466" s="11">
        <f t="shared" si="254"/>
        <v>0</v>
      </c>
      <c r="BD466" s="11">
        <f t="shared" si="254"/>
        <v>0</v>
      </c>
      <c r="BE466" s="11">
        <f t="shared" si="254"/>
        <v>0</v>
      </c>
      <c r="BF466" s="15" t="str">
        <f t="shared" si="232"/>
        <v>ČSN 42 5524</v>
      </c>
      <c r="BG466" s="42">
        <v>18.683</v>
      </c>
      <c r="BH466" s="17">
        <f t="shared" si="233"/>
        <v>170</v>
      </c>
      <c r="BI466" s="17">
        <f t="shared" si="234"/>
        <v>14</v>
      </c>
      <c r="BX466" s="18">
        <f t="shared" si="227"/>
        <v>2380</v>
      </c>
      <c r="BY466" s="42">
        <v>0.36799999999999999</v>
      </c>
      <c r="BZ466" s="43">
        <f t="shared" si="235"/>
        <v>19.69705079484023</v>
      </c>
      <c r="CA466" s="18">
        <f t="shared" si="236"/>
        <v>5731833.333333333</v>
      </c>
      <c r="CB466" s="18">
        <f t="shared" si="237"/>
        <v>67433.333333333328</v>
      </c>
      <c r="CC466" s="18">
        <f t="shared" si="238"/>
        <v>101150</v>
      </c>
      <c r="CD466" s="25">
        <f t="shared" si="239"/>
        <v>1.5</v>
      </c>
      <c r="CE466" s="26">
        <f t="shared" si="240"/>
        <v>49.074772881118186</v>
      </c>
      <c r="CF466" s="18">
        <f t="shared" si="241"/>
        <v>2380</v>
      </c>
      <c r="CG466" s="18">
        <f t="shared" si="242"/>
        <v>2380</v>
      </c>
      <c r="CH466" s="18">
        <f t="shared" si="243"/>
        <v>38873.333333333328</v>
      </c>
      <c r="CI466" s="18">
        <f t="shared" si="244"/>
        <v>5553.333333333333</v>
      </c>
      <c r="CJ466" s="18">
        <f t="shared" si="245"/>
        <v>8330</v>
      </c>
      <c r="CK466" s="25">
        <f t="shared" si="246"/>
        <v>1.5</v>
      </c>
      <c r="CL466" s="26">
        <f t="shared" si="247"/>
        <v>4.0414518843273806</v>
      </c>
      <c r="DJ466" s="20" t="s">
        <v>542</v>
      </c>
    </row>
    <row r="467" spans="1:114" x14ac:dyDescent="0.2">
      <c r="A467" s="15" t="s">
        <v>105</v>
      </c>
      <c r="B467" s="10" t="s">
        <v>567</v>
      </c>
      <c r="C467" s="11">
        <f t="shared" si="230"/>
        <v>21.352</v>
      </c>
      <c r="D467" s="11">
        <f t="shared" si="249"/>
        <v>170</v>
      </c>
      <c r="E467" s="11">
        <f t="shared" si="249"/>
        <v>16</v>
      </c>
      <c r="F467" s="11">
        <f t="shared" si="249"/>
        <v>0</v>
      </c>
      <c r="G467" s="11">
        <f t="shared" si="249"/>
        <v>0</v>
      </c>
      <c r="H467" s="11">
        <f t="shared" si="228"/>
        <v>0</v>
      </c>
      <c r="I467" s="11">
        <f t="shared" si="228"/>
        <v>0</v>
      </c>
      <c r="J467" s="11">
        <f t="shared" si="228"/>
        <v>0</v>
      </c>
      <c r="K467" s="11">
        <f t="shared" si="228"/>
        <v>0</v>
      </c>
      <c r="L467" s="11">
        <f t="shared" si="228"/>
        <v>0</v>
      </c>
      <c r="M467" s="11">
        <f t="shared" si="228"/>
        <v>0</v>
      </c>
      <c r="N467" s="11">
        <f t="shared" si="228"/>
        <v>0</v>
      </c>
      <c r="O467" s="11">
        <f t="shared" si="228"/>
        <v>0</v>
      </c>
      <c r="P467" s="11">
        <f t="shared" si="228"/>
        <v>0</v>
      </c>
      <c r="Q467" s="11">
        <f t="shared" si="252"/>
        <v>0</v>
      </c>
      <c r="R467" s="11">
        <f t="shared" si="252"/>
        <v>0</v>
      </c>
      <c r="S467" s="11">
        <f t="shared" si="252"/>
        <v>0</v>
      </c>
      <c r="T467" s="11">
        <f t="shared" si="252"/>
        <v>2720</v>
      </c>
      <c r="U467" s="40">
        <f t="shared" si="231"/>
        <v>0.372</v>
      </c>
      <c r="V467" s="11">
        <f t="shared" si="250"/>
        <v>17.422255526414389</v>
      </c>
      <c r="W467" s="11">
        <f t="shared" si="250"/>
        <v>6550666.666666666</v>
      </c>
      <c r="X467" s="11">
        <f t="shared" si="250"/>
        <v>77066.666666666657</v>
      </c>
      <c r="Y467" s="11">
        <f t="shared" si="250"/>
        <v>115600</v>
      </c>
      <c r="Z467" s="11">
        <f t="shared" si="250"/>
        <v>1.5000000000000002</v>
      </c>
      <c r="AA467" s="11">
        <f t="shared" si="250"/>
        <v>49.074772881118186</v>
      </c>
      <c r="AB467" s="11">
        <f t="shared" si="250"/>
        <v>2720</v>
      </c>
      <c r="AC467" s="11">
        <f t="shared" si="250"/>
        <v>2720</v>
      </c>
      <c r="AD467" s="11">
        <f t="shared" si="250"/>
        <v>58026.666666666664</v>
      </c>
      <c r="AE467" s="11">
        <f t="shared" si="250"/>
        <v>7253.333333333333</v>
      </c>
      <c r="AF467" s="11">
        <f t="shared" si="250"/>
        <v>10880</v>
      </c>
      <c r="AG467" s="11">
        <f t="shared" si="250"/>
        <v>1.5</v>
      </c>
      <c r="AH467" s="11">
        <f t="shared" si="248"/>
        <v>4.6188021535170058</v>
      </c>
      <c r="AI467" s="11">
        <f t="shared" si="248"/>
        <v>0</v>
      </c>
      <c r="AJ467" s="11">
        <f t="shared" si="248"/>
        <v>0</v>
      </c>
      <c r="AK467" s="11">
        <f t="shared" si="248"/>
        <v>0</v>
      </c>
      <c r="AL467" s="11">
        <f t="shared" si="251"/>
        <v>0</v>
      </c>
      <c r="AM467" s="11">
        <f t="shared" si="251"/>
        <v>0</v>
      </c>
      <c r="AN467" s="11">
        <f t="shared" si="251"/>
        <v>0</v>
      </c>
      <c r="AO467" s="11">
        <f t="shared" si="251"/>
        <v>0</v>
      </c>
      <c r="AP467" s="11">
        <f t="shared" si="251"/>
        <v>0</v>
      </c>
      <c r="AQ467" s="11">
        <f t="shared" si="251"/>
        <v>0</v>
      </c>
      <c r="AR467" s="11">
        <f t="shared" si="251"/>
        <v>0</v>
      </c>
      <c r="AS467" s="11">
        <f t="shared" si="251"/>
        <v>0</v>
      </c>
      <c r="AT467" s="11">
        <f t="shared" si="251"/>
        <v>0</v>
      </c>
      <c r="AU467" s="11">
        <f t="shared" si="251"/>
        <v>0</v>
      </c>
      <c r="AV467" s="11">
        <f t="shared" si="253"/>
        <v>0</v>
      </c>
      <c r="AW467" s="11">
        <f t="shared" si="253"/>
        <v>0</v>
      </c>
      <c r="AX467" s="11">
        <f t="shared" si="253"/>
        <v>0</v>
      </c>
      <c r="AY467" s="11">
        <f t="shared" si="253"/>
        <v>0</v>
      </c>
      <c r="AZ467" s="11">
        <f t="shared" si="253"/>
        <v>0</v>
      </c>
      <c r="BA467" s="11">
        <f t="shared" si="253"/>
        <v>0</v>
      </c>
      <c r="BB467" s="11">
        <f t="shared" si="253"/>
        <v>0</v>
      </c>
      <c r="BC467" s="11">
        <f t="shared" si="254"/>
        <v>0</v>
      </c>
      <c r="BD467" s="11">
        <f t="shared" si="254"/>
        <v>0</v>
      </c>
      <c r="BE467" s="11">
        <f t="shared" si="254"/>
        <v>0</v>
      </c>
      <c r="BF467" s="15" t="str">
        <f t="shared" si="232"/>
        <v>ČSN 42 5524</v>
      </c>
      <c r="BG467" s="42">
        <v>21.352</v>
      </c>
      <c r="BH467" s="17">
        <f t="shared" si="233"/>
        <v>170</v>
      </c>
      <c r="BI467" s="17">
        <f t="shared" si="234"/>
        <v>16</v>
      </c>
      <c r="BX467" s="18">
        <f t="shared" si="227"/>
        <v>2720</v>
      </c>
      <c r="BY467" s="42">
        <v>0.372</v>
      </c>
      <c r="BZ467" s="43">
        <f t="shared" si="235"/>
        <v>17.422255526414389</v>
      </c>
      <c r="CA467" s="18">
        <f t="shared" si="236"/>
        <v>6550666.666666666</v>
      </c>
      <c r="CB467" s="18">
        <f t="shared" si="237"/>
        <v>77066.666666666657</v>
      </c>
      <c r="CC467" s="18">
        <f t="shared" si="238"/>
        <v>115600</v>
      </c>
      <c r="CD467" s="25">
        <f t="shared" si="239"/>
        <v>1.5000000000000002</v>
      </c>
      <c r="CE467" s="26">
        <f t="shared" si="240"/>
        <v>49.074772881118186</v>
      </c>
      <c r="CF467" s="18">
        <f t="shared" si="241"/>
        <v>2720</v>
      </c>
      <c r="CG467" s="18">
        <f t="shared" si="242"/>
        <v>2720</v>
      </c>
      <c r="CH467" s="18">
        <f t="shared" si="243"/>
        <v>58026.666666666664</v>
      </c>
      <c r="CI467" s="18">
        <f t="shared" si="244"/>
        <v>7253.333333333333</v>
      </c>
      <c r="CJ467" s="18">
        <f t="shared" si="245"/>
        <v>10880</v>
      </c>
      <c r="CK467" s="25">
        <f t="shared" si="246"/>
        <v>1.5</v>
      </c>
      <c r="CL467" s="26">
        <f t="shared" si="247"/>
        <v>4.6188021535170058</v>
      </c>
      <c r="DJ467" s="20" t="s">
        <v>542</v>
      </c>
    </row>
    <row r="468" spans="1:114" x14ac:dyDescent="0.2">
      <c r="A468" s="15" t="s">
        <v>105</v>
      </c>
      <c r="B468" s="10" t="s">
        <v>568</v>
      </c>
      <c r="C468" s="11">
        <f t="shared" si="230"/>
        <v>24.021000000000001</v>
      </c>
      <c r="D468" s="11">
        <f t="shared" si="249"/>
        <v>170</v>
      </c>
      <c r="E468" s="11">
        <f t="shared" si="249"/>
        <v>18</v>
      </c>
      <c r="F468" s="11">
        <f t="shared" si="249"/>
        <v>0</v>
      </c>
      <c r="G468" s="11">
        <f t="shared" si="249"/>
        <v>0</v>
      </c>
      <c r="H468" s="11">
        <f t="shared" si="228"/>
        <v>0</v>
      </c>
      <c r="I468" s="11">
        <f t="shared" si="228"/>
        <v>0</v>
      </c>
      <c r="J468" s="11">
        <f t="shared" si="228"/>
        <v>0</v>
      </c>
      <c r="K468" s="11">
        <f t="shared" si="228"/>
        <v>0</v>
      </c>
      <c r="L468" s="11">
        <f t="shared" si="228"/>
        <v>0</v>
      </c>
      <c r="M468" s="11">
        <f t="shared" si="228"/>
        <v>0</v>
      </c>
      <c r="N468" s="11">
        <f t="shared" si="228"/>
        <v>0</v>
      </c>
      <c r="O468" s="11">
        <f t="shared" si="228"/>
        <v>0</v>
      </c>
      <c r="P468" s="11">
        <f t="shared" si="228"/>
        <v>0</v>
      </c>
      <c r="Q468" s="11">
        <f t="shared" si="252"/>
        <v>0</v>
      </c>
      <c r="R468" s="11">
        <f t="shared" si="252"/>
        <v>0</v>
      </c>
      <c r="S468" s="11">
        <f t="shared" si="252"/>
        <v>0</v>
      </c>
      <c r="T468" s="11">
        <f t="shared" si="252"/>
        <v>3060</v>
      </c>
      <c r="U468" s="40">
        <f t="shared" si="231"/>
        <v>0.376</v>
      </c>
      <c r="V468" s="11">
        <f t="shared" si="250"/>
        <v>15.652970317638735</v>
      </c>
      <c r="W468" s="11">
        <f t="shared" si="250"/>
        <v>7369500</v>
      </c>
      <c r="X468" s="11">
        <f t="shared" si="250"/>
        <v>86700</v>
      </c>
      <c r="Y468" s="11">
        <f t="shared" si="250"/>
        <v>130050</v>
      </c>
      <c r="Z468" s="11">
        <f t="shared" si="250"/>
        <v>1.5</v>
      </c>
      <c r="AA468" s="11">
        <f t="shared" si="250"/>
        <v>49.074772881118193</v>
      </c>
      <c r="AB468" s="11">
        <f t="shared" si="250"/>
        <v>3060</v>
      </c>
      <c r="AC468" s="11">
        <f t="shared" si="250"/>
        <v>3060</v>
      </c>
      <c r="AD468" s="11">
        <f t="shared" si="250"/>
        <v>82620</v>
      </c>
      <c r="AE468" s="11">
        <f t="shared" si="250"/>
        <v>9180</v>
      </c>
      <c r="AF468" s="11">
        <f t="shared" si="250"/>
        <v>13770</v>
      </c>
      <c r="AG468" s="11">
        <f t="shared" si="250"/>
        <v>1.5</v>
      </c>
      <c r="AH468" s="11">
        <f t="shared" si="248"/>
        <v>5.196152422706632</v>
      </c>
      <c r="AI468" s="11">
        <f t="shared" si="248"/>
        <v>0</v>
      </c>
      <c r="AJ468" s="11">
        <f t="shared" si="248"/>
        <v>0</v>
      </c>
      <c r="AK468" s="11">
        <f t="shared" si="248"/>
        <v>0</v>
      </c>
      <c r="AL468" s="11">
        <f t="shared" si="251"/>
        <v>0</v>
      </c>
      <c r="AM468" s="11">
        <f t="shared" si="251"/>
        <v>0</v>
      </c>
      <c r="AN468" s="11">
        <f t="shared" si="251"/>
        <v>0</v>
      </c>
      <c r="AO468" s="11">
        <f t="shared" si="251"/>
        <v>0</v>
      </c>
      <c r="AP468" s="11">
        <f t="shared" si="251"/>
        <v>0</v>
      </c>
      <c r="AQ468" s="11">
        <f t="shared" si="251"/>
        <v>0</v>
      </c>
      <c r="AR468" s="11">
        <f t="shared" si="251"/>
        <v>0</v>
      </c>
      <c r="AS468" s="11">
        <f t="shared" si="251"/>
        <v>0</v>
      </c>
      <c r="AT468" s="11">
        <f t="shared" si="251"/>
        <v>0</v>
      </c>
      <c r="AU468" s="11">
        <f t="shared" si="251"/>
        <v>0</v>
      </c>
      <c r="AV468" s="11">
        <f t="shared" si="253"/>
        <v>0</v>
      </c>
      <c r="AW468" s="11">
        <f t="shared" si="253"/>
        <v>0</v>
      </c>
      <c r="AX468" s="11">
        <f t="shared" si="253"/>
        <v>0</v>
      </c>
      <c r="AY468" s="11">
        <f t="shared" si="253"/>
        <v>0</v>
      </c>
      <c r="AZ468" s="11">
        <f t="shared" si="253"/>
        <v>0</v>
      </c>
      <c r="BA468" s="11">
        <f t="shared" si="253"/>
        <v>0</v>
      </c>
      <c r="BB468" s="11">
        <f t="shared" si="253"/>
        <v>0</v>
      </c>
      <c r="BC468" s="11">
        <f t="shared" si="254"/>
        <v>0</v>
      </c>
      <c r="BD468" s="11">
        <f t="shared" si="254"/>
        <v>0</v>
      </c>
      <c r="BE468" s="11">
        <f t="shared" si="254"/>
        <v>0</v>
      </c>
      <c r="BF468" s="15" t="str">
        <f t="shared" si="232"/>
        <v>ČSN 42 5524</v>
      </c>
      <c r="BG468" s="42">
        <v>24.021000000000001</v>
      </c>
      <c r="BH468" s="17">
        <f t="shared" si="233"/>
        <v>170</v>
      </c>
      <c r="BI468" s="17">
        <f t="shared" si="234"/>
        <v>18</v>
      </c>
      <c r="BX468" s="18">
        <f t="shared" si="227"/>
        <v>3060</v>
      </c>
      <c r="BY468" s="42">
        <v>0.376</v>
      </c>
      <c r="BZ468" s="43">
        <f t="shared" si="235"/>
        <v>15.652970317638735</v>
      </c>
      <c r="CA468" s="18">
        <f t="shared" si="236"/>
        <v>7369500</v>
      </c>
      <c r="CB468" s="18">
        <f t="shared" si="237"/>
        <v>86700</v>
      </c>
      <c r="CC468" s="18">
        <f t="shared" si="238"/>
        <v>130050</v>
      </c>
      <c r="CD468" s="25">
        <f t="shared" si="239"/>
        <v>1.5</v>
      </c>
      <c r="CE468" s="26">
        <f t="shared" si="240"/>
        <v>49.074772881118193</v>
      </c>
      <c r="CF468" s="18">
        <f t="shared" si="241"/>
        <v>3060</v>
      </c>
      <c r="CG468" s="18">
        <f t="shared" si="242"/>
        <v>3060</v>
      </c>
      <c r="CH468" s="18">
        <f t="shared" si="243"/>
        <v>82620</v>
      </c>
      <c r="CI468" s="18">
        <f t="shared" si="244"/>
        <v>9180</v>
      </c>
      <c r="CJ468" s="18">
        <f t="shared" si="245"/>
        <v>13770</v>
      </c>
      <c r="CK468" s="25">
        <f t="shared" si="246"/>
        <v>1.5</v>
      </c>
      <c r="CL468" s="26">
        <f t="shared" si="247"/>
        <v>5.196152422706632</v>
      </c>
      <c r="DJ468" s="20" t="s">
        <v>542</v>
      </c>
    </row>
    <row r="469" spans="1:114" x14ac:dyDescent="0.2">
      <c r="A469" s="15" t="s">
        <v>105</v>
      </c>
      <c r="B469" s="10" t="s">
        <v>569</v>
      </c>
      <c r="C469" s="11">
        <f t="shared" si="230"/>
        <v>26.69</v>
      </c>
      <c r="D469" s="11">
        <f t="shared" si="249"/>
        <v>170</v>
      </c>
      <c r="E469" s="11">
        <f t="shared" si="249"/>
        <v>20</v>
      </c>
      <c r="F469" s="11">
        <f t="shared" si="249"/>
        <v>0</v>
      </c>
      <c r="G469" s="11">
        <f t="shared" si="249"/>
        <v>0</v>
      </c>
      <c r="H469" s="11">
        <f t="shared" si="228"/>
        <v>0</v>
      </c>
      <c r="I469" s="11">
        <f t="shared" si="228"/>
        <v>0</v>
      </c>
      <c r="J469" s="11">
        <f t="shared" si="228"/>
        <v>0</v>
      </c>
      <c r="K469" s="11">
        <f t="shared" si="228"/>
        <v>0</v>
      </c>
      <c r="L469" s="11">
        <f t="shared" si="228"/>
        <v>0</v>
      </c>
      <c r="M469" s="11">
        <f t="shared" si="228"/>
        <v>0</v>
      </c>
      <c r="N469" s="11">
        <f t="shared" si="228"/>
        <v>0</v>
      </c>
      <c r="O469" s="11">
        <f t="shared" si="228"/>
        <v>0</v>
      </c>
      <c r="P469" s="11">
        <f t="shared" si="228"/>
        <v>0</v>
      </c>
      <c r="Q469" s="11">
        <f t="shared" si="252"/>
        <v>0</v>
      </c>
      <c r="R469" s="11">
        <f t="shared" si="252"/>
        <v>0</v>
      </c>
      <c r="S469" s="11">
        <f t="shared" si="252"/>
        <v>0</v>
      </c>
      <c r="T469" s="11">
        <f t="shared" si="252"/>
        <v>3400</v>
      </c>
      <c r="U469" s="40">
        <f t="shared" si="231"/>
        <v>0.38</v>
      </c>
      <c r="V469" s="11">
        <f t="shared" si="250"/>
        <v>14.237542150618211</v>
      </c>
      <c r="W469" s="11">
        <f t="shared" si="250"/>
        <v>8188333.333333333</v>
      </c>
      <c r="X469" s="11">
        <f t="shared" si="250"/>
        <v>96333.333333333328</v>
      </c>
      <c r="Y469" s="11">
        <f t="shared" si="250"/>
        <v>144500</v>
      </c>
      <c r="Z469" s="11">
        <f t="shared" si="250"/>
        <v>1.5</v>
      </c>
      <c r="AA469" s="11">
        <f t="shared" si="250"/>
        <v>49.074772881118186</v>
      </c>
      <c r="AB469" s="11">
        <f t="shared" si="250"/>
        <v>3400</v>
      </c>
      <c r="AC469" s="11">
        <f t="shared" si="250"/>
        <v>3400</v>
      </c>
      <c r="AD469" s="11">
        <f t="shared" si="250"/>
        <v>113333.33333333333</v>
      </c>
      <c r="AE469" s="11">
        <f t="shared" si="250"/>
        <v>11333.333333333332</v>
      </c>
      <c r="AF469" s="11">
        <f t="shared" si="250"/>
        <v>17000</v>
      </c>
      <c r="AG469" s="11">
        <f t="shared" si="250"/>
        <v>1.5000000000000002</v>
      </c>
      <c r="AH469" s="11">
        <f t="shared" si="248"/>
        <v>5.7735026918962573</v>
      </c>
      <c r="AI469" s="11">
        <f t="shared" si="248"/>
        <v>0</v>
      </c>
      <c r="AJ469" s="11">
        <f t="shared" si="248"/>
        <v>0</v>
      </c>
      <c r="AK469" s="11">
        <f t="shared" si="248"/>
        <v>0</v>
      </c>
      <c r="AL469" s="11">
        <f t="shared" si="251"/>
        <v>0</v>
      </c>
      <c r="AM469" s="11">
        <f t="shared" si="251"/>
        <v>0</v>
      </c>
      <c r="AN469" s="11">
        <f t="shared" si="251"/>
        <v>0</v>
      </c>
      <c r="AO469" s="11">
        <f t="shared" si="251"/>
        <v>0</v>
      </c>
      <c r="AP469" s="11">
        <f t="shared" si="251"/>
        <v>0</v>
      </c>
      <c r="AQ469" s="11">
        <f t="shared" si="251"/>
        <v>0</v>
      </c>
      <c r="AR469" s="11">
        <f t="shared" si="251"/>
        <v>0</v>
      </c>
      <c r="AS469" s="11">
        <f t="shared" si="251"/>
        <v>0</v>
      </c>
      <c r="AT469" s="11">
        <f t="shared" si="251"/>
        <v>0</v>
      </c>
      <c r="AU469" s="11">
        <f t="shared" si="251"/>
        <v>0</v>
      </c>
      <c r="AV469" s="11">
        <f t="shared" si="253"/>
        <v>0</v>
      </c>
      <c r="AW469" s="11">
        <f t="shared" si="253"/>
        <v>0</v>
      </c>
      <c r="AX469" s="11">
        <f t="shared" si="253"/>
        <v>0</v>
      </c>
      <c r="AY469" s="11">
        <f t="shared" si="253"/>
        <v>0</v>
      </c>
      <c r="AZ469" s="11">
        <f t="shared" si="253"/>
        <v>0</v>
      </c>
      <c r="BA469" s="11">
        <f t="shared" si="253"/>
        <v>0</v>
      </c>
      <c r="BB469" s="11">
        <f t="shared" si="253"/>
        <v>0</v>
      </c>
      <c r="BC469" s="11">
        <f t="shared" si="254"/>
        <v>0</v>
      </c>
      <c r="BD469" s="11">
        <f t="shared" si="254"/>
        <v>0</v>
      </c>
      <c r="BE469" s="11">
        <f t="shared" si="254"/>
        <v>0</v>
      </c>
      <c r="BF469" s="15" t="str">
        <f t="shared" si="232"/>
        <v>ČSN 42 5524</v>
      </c>
      <c r="BG469" s="42">
        <v>26.69</v>
      </c>
      <c r="BH469" s="17">
        <f t="shared" si="233"/>
        <v>170</v>
      </c>
      <c r="BI469" s="17">
        <f t="shared" si="234"/>
        <v>20</v>
      </c>
      <c r="BX469" s="18">
        <f t="shared" si="227"/>
        <v>3400</v>
      </c>
      <c r="BY469" s="42">
        <v>0.38</v>
      </c>
      <c r="BZ469" s="43">
        <f t="shared" si="235"/>
        <v>14.237542150618211</v>
      </c>
      <c r="CA469" s="18">
        <f t="shared" si="236"/>
        <v>8188333.333333333</v>
      </c>
      <c r="CB469" s="18">
        <f t="shared" si="237"/>
        <v>96333.333333333328</v>
      </c>
      <c r="CC469" s="18">
        <f t="shared" si="238"/>
        <v>144500</v>
      </c>
      <c r="CD469" s="25">
        <f t="shared" si="239"/>
        <v>1.5</v>
      </c>
      <c r="CE469" s="26">
        <f t="shared" si="240"/>
        <v>49.074772881118186</v>
      </c>
      <c r="CF469" s="18">
        <f t="shared" si="241"/>
        <v>3400</v>
      </c>
      <c r="CG469" s="18">
        <f t="shared" si="242"/>
        <v>3400</v>
      </c>
      <c r="CH469" s="18">
        <f t="shared" si="243"/>
        <v>113333.33333333333</v>
      </c>
      <c r="CI469" s="18">
        <f t="shared" si="244"/>
        <v>11333.333333333332</v>
      </c>
      <c r="CJ469" s="18">
        <f t="shared" si="245"/>
        <v>17000</v>
      </c>
      <c r="CK469" s="25">
        <f t="shared" si="246"/>
        <v>1.5000000000000002</v>
      </c>
      <c r="CL469" s="26">
        <f t="shared" si="247"/>
        <v>5.7735026918962573</v>
      </c>
      <c r="DJ469" s="20" t="s">
        <v>542</v>
      </c>
    </row>
    <row r="470" spans="1:114" x14ac:dyDescent="0.2">
      <c r="A470" s="15" t="s">
        <v>105</v>
      </c>
      <c r="B470" s="10" t="s">
        <v>570</v>
      </c>
      <c r="C470" s="11">
        <f t="shared" si="230"/>
        <v>33.362499999999997</v>
      </c>
      <c r="D470" s="11">
        <f t="shared" si="249"/>
        <v>170</v>
      </c>
      <c r="E470" s="11">
        <f t="shared" si="249"/>
        <v>25</v>
      </c>
      <c r="F470" s="11">
        <f t="shared" si="249"/>
        <v>0</v>
      </c>
      <c r="G470" s="11">
        <f t="shared" si="249"/>
        <v>0</v>
      </c>
      <c r="H470" s="11">
        <f t="shared" si="228"/>
        <v>0</v>
      </c>
      <c r="I470" s="11">
        <f t="shared" si="228"/>
        <v>0</v>
      </c>
      <c r="J470" s="11">
        <f t="shared" si="228"/>
        <v>0</v>
      </c>
      <c r="K470" s="11">
        <f t="shared" si="228"/>
        <v>0</v>
      </c>
      <c r="L470" s="11">
        <f t="shared" si="228"/>
        <v>0</v>
      </c>
      <c r="M470" s="11">
        <f t="shared" si="228"/>
        <v>0</v>
      </c>
      <c r="N470" s="11">
        <f t="shared" si="228"/>
        <v>0</v>
      </c>
      <c r="O470" s="11">
        <f t="shared" si="228"/>
        <v>0</v>
      </c>
      <c r="P470" s="11">
        <f t="shared" si="228"/>
        <v>0</v>
      </c>
      <c r="Q470" s="11">
        <f t="shared" si="252"/>
        <v>0</v>
      </c>
      <c r="R470" s="11">
        <f t="shared" si="252"/>
        <v>0</v>
      </c>
      <c r="S470" s="11">
        <f t="shared" si="252"/>
        <v>0</v>
      </c>
      <c r="T470" s="11">
        <f t="shared" si="252"/>
        <v>4250</v>
      </c>
      <c r="U470" s="40">
        <f t="shared" si="231"/>
        <v>0.39</v>
      </c>
      <c r="V470" s="11">
        <f t="shared" si="250"/>
        <v>11.689771449981269</v>
      </c>
      <c r="W470" s="11">
        <f t="shared" si="250"/>
        <v>10235416.666666666</v>
      </c>
      <c r="X470" s="11">
        <f t="shared" si="250"/>
        <v>120416.66666666664</v>
      </c>
      <c r="Y470" s="11">
        <f t="shared" si="250"/>
        <v>180625</v>
      </c>
      <c r="Z470" s="11">
        <f t="shared" si="250"/>
        <v>1.5000000000000002</v>
      </c>
      <c r="AA470" s="11">
        <f t="shared" si="250"/>
        <v>49.074772881118186</v>
      </c>
      <c r="AB470" s="11">
        <f t="shared" si="250"/>
        <v>4250</v>
      </c>
      <c r="AC470" s="11">
        <f t="shared" si="250"/>
        <v>4250</v>
      </c>
      <c r="AD470" s="11">
        <f t="shared" si="250"/>
        <v>221354.16666666666</v>
      </c>
      <c r="AE470" s="11">
        <f t="shared" si="250"/>
        <v>17708.333333333332</v>
      </c>
      <c r="AF470" s="11">
        <f t="shared" si="250"/>
        <v>26562.5</v>
      </c>
      <c r="AG470" s="11">
        <f t="shared" si="250"/>
        <v>1.5</v>
      </c>
      <c r="AH470" s="11">
        <f t="shared" si="248"/>
        <v>7.2168783648703219</v>
      </c>
      <c r="AI470" s="11">
        <f t="shared" si="248"/>
        <v>0</v>
      </c>
      <c r="AJ470" s="11">
        <f t="shared" si="248"/>
        <v>0</v>
      </c>
      <c r="AK470" s="11">
        <f t="shared" si="248"/>
        <v>0</v>
      </c>
      <c r="AL470" s="11">
        <f t="shared" si="251"/>
        <v>0</v>
      </c>
      <c r="AM470" s="11">
        <f t="shared" si="251"/>
        <v>0</v>
      </c>
      <c r="AN470" s="11">
        <f t="shared" si="251"/>
        <v>0</v>
      </c>
      <c r="AO470" s="11">
        <f t="shared" si="251"/>
        <v>0</v>
      </c>
      <c r="AP470" s="11">
        <f t="shared" si="251"/>
        <v>0</v>
      </c>
      <c r="AQ470" s="11">
        <f t="shared" si="251"/>
        <v>0</v>
      </c>
      <c r="AR470" s="11">
        <f t="shared" si="251"/>
        <v>0</v>
      </c>
      <c r="AS470" s="11">
        <f t="shared" si="251"/>
        <v>0</v>
      </c>
      <c r="AT470" s="11">
        <f t="shared" si="251"/>
        <v>0</v>
      </c>
      <c r="AU470" s="11">
        <f t="shared" si="251"/>
        <v>0</v>
      </c>
      <c r="AV470" s="11">
        <f t="shared" si="253"/>
        <v>0</v>
      </c>
      <c r="AW470" s="11">
        <f t="shared" si="253"/>
        <v>0</v>
      </c>
      <c r="AX470" s="11">
        <f t="shared" si="253"/>
        <v>0</v>
      </c>
      <c r="AY470" s="11">
        <f t="shared" si="253"/>
        <v>0</v>
      </c>
      <c r="AZ470" s="11">
        <f t="shared" si="253"/>
        <v>0</v>
      </c>
      <c r="BA470" s="11">
        <f t="shared" si="253"/>
        <v>0</v>
      </c>
      <c r="BB470" s="11">
        <f t="shared" si="253"/>
        <v>0</v>
      </c>
      <c r="BC470" s="11">
        <f t="shared" si="254"/>
        <v>0</v>
      </c>
      <c r="BD470" s="11">
        <f t="shared" si="254"/>
        <v>0</v>
      </c>
      <c r="BE470" s="11">
        <f t="shared" si="254"/>
        <v>0</v>
      </c>
      <c r="BF470" s="15" t="str">
        <f t="shared" si="232"/>
        <v>ČSN 42 5524</v>
      </c>
      <c r="BG470" s="42">
        <v>33.362499999999997</v>
      </c>
      <c r="BH470" s="17">
        <f t="shared" si="233"/>
        <v>170</v>
      </c>
      <c r="BI470" s="17">
        <f t="shared" si="234"/>
        <v>25</v>
      </c>
      <c r="BX470" s="18">
        <f t="shared" si="227"/>
        <v>4250</v>
      </c>
      <c r="BY470" s="42">
        <v>0.39</v>
      </c>
      <c r="BZ470" s="43">
        <f t="shared" si="235"/>
        <v>11.689771449981269</v>
      </c>
      <c r="CA470" s="18">
        <f t="shared" si="236"/>
        <v>10235416.666666666</v>
      </c>
      <c r="CB470" s="18">
        <f t="shared" si="237"/>
        <v>120416.66666666664</v>
      </c>
      <c r="CC470" s="18">
        <f t="shared" si="238"/>
        <v>180625</v>
      </c>
      <c r="CD470" s="25">
        <f t="shared" si="239"/>
        <v>1.5000000000000002</v>
      </c>
      <c r="CE470" s="26">
        <f t="shared" si="240"/>
        <v>49.074772881118186</v>
      </c>
      <c r="CF470" s="18">
        <f t="shared" si="241"/>
        <v>4250</v>
      </c>
      <c r="CG470" s="18">
        <f t="shared" si="242"/>
        <v>4250</v>
      </c>
      <c r="CH470" s="18">
        <f t="shared" si="243"/>
        <v>221354.16666666666</v>
      </c>
      <c r="CI470" s="18">
        <f t="shared" si="244"/>
        <v>17708.333333333332</v>
      </c>
      <c r="CJ470" s="18">
        <f t="shared" si="245"/>
        <v>26562.5</v>
      </c>
      <c r="CK470" s="25">
        <f t="shared" si="246"/>
        <v>1.5</v>
      </c>
      <c r="CL470" s="26">
        <f t="shared" si="247"/>
        <v>7.2168783648703219</v>
      </c>
      <c r="DJ470" s="20" t="s">
        <v>542</v>
      </c>
    </row>
    <row r="471" spans="1:114" x14ac:dyDescent="0.2">
      <c r="A471" s="15" t="s">
        <v>105</v>
      </c>
      <c r="B471" s="10" t="s">
        <v>571</v>
      </c>
      <c r="C471" s="11">
        <f t="shared" si="230"/>
        <v>40.034999999999997</v>
      </c>
      <c r="D471" s="11">
        <f t="shared" si="249"/>
        <v>170</v>
      </c>
      <c r="E471" s="11">
        <f t="shared" si="249"/>
        <v>30</v>
      </c>
      <c r="F471" s="11">
        <f t="shared" si="249"/>
        <v>0</v>
      </c>
      <c r="G471" s="11">
        <f t="shared" si="249"/>
        <v>0</v>
      </c>
      <c r="H471" s="11">
        <f t="shared" si="228"/>
        <v>0</v>
      </c>
      <c r="I471" s="11">
        <f t="shared" si="228"/>
        <v>0</v>
      </c>
      <c r="J471" s="11">
        <f t="shared" si="228"/>
        <v>0</v>
      </c>
      <c r="K471" s="11">
        <f t="shared" si="228"/>
        <v>0</v>
      </c>
      <c r="L471" s="11">
        <f t="shared" si="228"/>
        <v>0</v>
      </c>
      <c r="M471" s="11">
        <f t="shared" si="228"/>
        <v>0</v>
      </c>
      <c r="N471" s="11">
        <f t="shared" ref="N471:S534" si="255">IF($A471="x",BR471,"")</f>
        <v>0</v>
      </c>
      <c r="O471" s="11">
        <f t="shared" si="255"/>
        <v>0</v>
      </c>
      <c r="P471" s="11">
        <f t="shared" si="255"/>
        <v>0</v>
      </c>
      <c r="Q471" s="11">
        <f t="shared" si="252"/>
        <v>0</v>
      </c>
      <c r="R471" s="11">
        <f t="shared" si="252"/>
        <v>0</v>
      </c>
      <c r="S471" s="11">
        <f t="shared" si="252"/>
        <v>0</v>
      </c>
      <c r="T471" s="11">
        <f t="shared" si="252"/>
        <v>5100</v>
      </c>
      <c r="U471" s="40">
        <f t="shared" si="231"/>
        <v>0.4</v>
      </c>
      <c r="V471" s="11">
        <f t="shared" si="250"/>
        <v>9.9912576495566405</v>
      </c>
      <c r="W471" s="11">
        <f t="shared" si="250"/>
        <v>12282500</v>
      </c>
      <c r="X471" s="11">
        <f t="shared" si="250"/>
        <v>144500</v>
      </c>
      <c r="Y471" s="11">
        <f t="shared" si="250"/>
        <v>216750</v>
      </c>
      <c r="Z471" s="11">
        <f t="shared" si="250"/>
        <v>1.5</v>
      </c>
      <c r="AA471" s="11">
        <f t="shared" si="250"/>
        <v>49.074772881118193</v>
      </c>
      <c r="AB471" s="11">
        <f t="shared" si="250"/>
        <v>5100</v>
      </c>
      <c r="AC471" s="11">
        <f t="shared" si="250"/>
        <v>5100</v>
      </c>
      <c r="AD471" s="11">
        <f t="shared" si="250"/>
        <v>382500</v>
      </c>
      <c r="AE471" s="11">
        <f t="shared" si="250"/>
        <v>25500</v>
      </c>
      <c r="AF471" s="11">
        <f t="shared" si="250"/>
        <v>38250</v>
      </c>
      <c r="AG471" s="11">
        <f t="shared" si="250"/>
        <v>1.5</v>
      </c>
      <c r="AH471" s="11">
        <f t="shared" si="248"/>
        <v>8.6602540378443873</v>
      </c>
      <c r="AI471" s="11">
        <f t="shared" si="248"/>
        <v>0</v>
      </c>
      <c r="AJ471" s="11">
        <f t="shared" si="248"/>
        <v>0</v>
      </c>
      <c r="AK471" s="11">
        <f t="shared" si="248"/>
        <v>0</v>
      </c>
      <c r="AL471" s="11">
        <f t="shared" si="251"/>
        <v>0</v>
      </c>
      <c r="AM471" s="11">
        <f t="shared" si="251"/>
        <v>0</v>
      </c>
      <c r="AN471" s="11">
        <f t="shared" si="251"/>
        <v>0</v>
      </c>
      <c r="AO471" s="11">
        <f t="shared" si="251"/>
        <v>0</v>
      </c>
      <c r="AP471" s="11">
        <f t="shared" si="251"/>
        <v>0</v>
      </c>
      <c r="AQ471" s="11">
        <f t="shared" si="251"/>
        <v>0</v>
      </c>
      <c r="AR471" s="11">
        <f t="shared" si="251"/>
        <v>0</v>
      </c>
      <c r="AS471" s="11">
        <f t="shared" si="251"/>
        <v>0</v>
      </c>
      <c r="AT471" s="11">
        <f t="shared" si="251"/>
        <v>0</v>
      </c>
      <c r="AU471" s="11">
        <f t="shared" si="251"/>
        <v>0</v>
      </c>
      <c r="AV471" s="11">
        <f t="shared" si="253"/>
        <v>0</v>
      </c>
      <c r="AW471" s="11">
        <f t="shared" si="253"/>
        <v>0</v>
      </c>
      <c r="AX471" s="11">
        <f t="shared" si="253"/>
        <v>0</v>
      </c>
      <c r="AY471" s="11">
        <f t="shared" si="253"/>
        <v>0</v>
      </c>
      <c r="AZ471" s="11">
        <f t="shared" si="253"/>
        <v>0</v>
      </c>
      <c r="BA471" s="11">
        <f t="shared" si="253"/>
        <v>0</v>
      </c>
      <c r="BB471" s="11">
        <f t="shared" si="253"/>
        <v>0</v>
      </c>
      <c r="BC471" s="11">
        <f t="shared" si="254"/>
        <v>0</v>
      </c>
      <c r="BD471" s="11">
        <f t="shared" si="254"/>
        <v>0</v>
      </c>
      <c r="BE471" s="11">
        <f t="shared" si="254"/>
        <v>0</v>
      </c>
      <c r="BF471" s="15" t="str">
        <f t="shared" si="232"/>
        <v>ČSN 42 5524</v>
      </c>
      <c r="BG471" s="42">
        <v>40.034999999999997</v>
      </c>
      <c r="BH471" s="17">
        <f t="shared" si="233"/>
        <v>170</v>
      </c>
      <c r="BI471" s="17">
        <f t="shared" si="234"/>
        <v>30</v>
      </c>
      <c r="BX471" s="18">
        <f t="shared" si="227"/>
        <v>5100</v>
      </c>
      <c r="BY471" s="42">
        <v>0.4</v>
      </c>
      <c r="BZ471" s="43">
        <f t="shared" si="235"/>
        <v>9.9912576495566405</v>
      </c>
      <c r="CA471" s="18">
        <f t="shared" si="236"/>
        <v>12282500</v>
      </c>
      <c r="CB471" s="18">
        <f t="shared" si="237"/>
        <v>144500</v>
      </c>
      <c r="CC471" s="18">
        <f t="shared" si="238"/>
        <v>216750</v>
      </c>
      <c r="CD471" s="25">
        <f t="shared" si="239"/>
        <v>1.5</v>
      </c>
      <c r="CE471" s="26">
        <f t="shared" si="240"/>
        <v>49.074772881118193</v>
      </c>
      <c r="CF471" s="18">
        <f t="shared" si="241"/>
        <v>5100</v>
      </c>
      <c r="CG471" s="18">
        <f t="shared" si="242"/>
        <v>5100</v>
      </c>
      <c r="CH471" s="18">
        <f t="shared" si="243"/>
        <v>382500</v>
      </c>
      <c r="CI471" s="18">
        <f t="shared" si="244"/>
        <v>25500</v>
      </c>
      <c r="CJ471" s="18">
        <f t="shared" si="245"/>
        <v>38250</v>
      </c>
      <c r="CK471" s="25">
        <f t="shared" si="246"/>
        <v>1.5</v>
      </c>
      <c r="CL471" s="26">
        <f t="shared" si="247"/>
        <v>8.6602540378443873</v>
      </c>
      <c r="DJ471" s="20" t="s">
        <v>542</v>
      </c>
    </row>
    <row r="472" spans="1:114" x14ac:dyDescent="0.2">
      <c r="A472" s="15" t="s">
        <v>105</v>
      </c>
      <c r="B472" s="10" t="s">
        <v>572</v>
      </c>
      <c r="C472" s="11">
        <f t="shared" si="230"/>
        <v>46.707500000000003</v>
      </c>
      <c r="D472" s="11">
        <f t="shared" si="249"/>
        <v>170</v>
      </c>
      <c r="E472" s="11">
        <f t="shared" si="249"/>
        <v>35</v>
      </c>
      <c r="F472" s="11">
        <f t="shared" si="249"/>
        <v>0</v>
      </c>
      <c r="G472" s="11">
        <f t="shared" si="249"/>
        <v>0</v>
      </c>
      <c r="H472" s="11">
        <f t="shared" si="249"/>
        <v>0</v>
      </c>
      <c r="I472" s="11">
        <f t="shared" si="249"/>
        <v>0</v>
      </c>
      <c r="J472" s="11">
        <f t="shared" si="249"/>
        <v>0</v>
      </c>
      <c r="K472" s="11">
        <f t="shared" si="249"/>
        <v>0</v>
      </c>
      <c r="L472" s="11">
        <f t="shared" si="249"/>
        <v>0</v>
      </c>
      <c r="M472" s="11">
        <f t="shared" si="249"/>
        <v>0</v>
      </c>
      <c r="N472" s="11">
        <f t="shared" si="255"/>
        <v>0</v>
      </c>
      <c r="O472" s="11">
        <f t="shared" si="255"/>
        <v>0</v>
      </c>
      <c r="P472" s="11">
        <f t="shared" si="255"/>
        <v>0</v>
      </c>
      <c r="Q472" s="11">
        <f t="shared" si="252"/>
        <v>0</v>
      </c>
      <c r="R472" s="11">
        <f t="shared" si="252"/>
        <v>0</v>
      </c>
      <c r="S472" s="11">
        <f t="shared" si="252"/>
        <v>0</v>
      </c>
      <c r="T472" s="11">
        <f t="shared" si="252"/>
        <v>5950</v>
      </c>
      <c r="U472" s="40">
        <f t="shared" si="231"/>
        <v>0.41</v>
      </c>
      <c r="V472" s="11">
        <f t="shared" si="250"/>
        <v>8.7780335063961878</v>
      </c>
      <c r="W472" s="11">
        <f t="shared" si="250"/>
        <v>14329583.333333332</v>
      </c>
      <c r="X472" s="11">
        <f t="shared" si="250"/>
        <v>168583.33333333331</v>
      </c>
      <c r="Y472" s="11">
        <f t="shared" si="250"/>
        <v>252875</v>
      </c>
      <c r="Z472" s="11">
        <f t="shared" si="250"/>
        <v>1.5000000000000002</v>
      </c>
      <c r="AA472" s="11">
        <f t="shared" si="250"/>
        <v>49.074772881118186</v>
      </c>
      <c r="AB472" s="11">
        <f t="shared" si="250"/>
        <v>5950</v>
      </c>
      <c r="AC472" s="11">
        <f t="shared" si="250"/>
        <v>5950</v>
      </c>
      <c r="AD472" s="11">
        <f t="shared" si="250"/>
        <v>607395.83333333326</v>
      </c>
      <c r="AE472" s="11">
        <f t="shared" si="250"/>
        <v>34708.333333333328</v>
      </c>
      <c r="AF472" s="11">
        <f t="shared" si="250"/>
        <v>52062.5</v>
      </c>
      <c r="AG472" s="11">
        <f t="shared" si="250"/>
        <v>1.5000000000000002</v>
      </c>
      <c r="AH472" s="11">
        <f t="shared" si="248"/>
        <v>10.103629710818449</v>
      </c>
      <c r="AI472" s="11">
        <f t="shared" si="248"/>
        <v>0</v>
      </c>
      <c r="AJ472" s="11">
        <f t="shared" si="248"/>
        <v>0</v>
      </c>
      <c r="AK472" s="11">
        <f t="shared" si="248"/>
        <v>0</v>
      </c>
      <c r="AL472" s="11">
        <f t="shared" si="251"/>
        <v>0</v>
      </c>
      <c r="AM472" s="11">
        <f t="shared" si="251"/>
        <v>0</v>
      </c>
      <c r="AN472" s="11">
        <f t="shared" si="251"/>
        <v>0</v>
      </c>
      <c r="AO472" s="11">
        <f t="shared" si="251"/>
        <v>0</v>
      </c>
      <c r="AP472" s="11">
        <f t="shared" si="251"/>
        <v>0</v>
      </c>
      <c r="AQ472" s="11">
        <f t="shared" si="251"/>
        <v>0</v>
      </c>
      <c r="AR472" s="11">
        <f t="shared" si="251"/>
        <v>0</v>
      </c>
      <c r="AS472" s="11">
        <f t="shared" si="251"/>
        <v>0</v>
      </c>
      <c r="AT472" s="11">
        <f t="shared" si="251"/>
        <v>0</v>
      </c>
      <c r="AU472" s="11">
        <f t="shared" si="251"/>
        <v>0</v>
      </c>
      <c r="AV472" s="11">
        <f t="shared" si="253"/>
        <v>0</v>
      </c>
      <c r="AW472" s="11">
        <f t="shared" si="253"/>
        <v>0</v>
      </c>
      <c r="AX472" s="11">
        <f t="shared" si="253"/>
        <v>0</v>
      </c>
      <c r="AY472" s="11">
        <f t="shared" si="253"/>
        <v>0</v>
      </c>
      <c r="AZ472" s="11">
        <f t="shared" si="253"/>
        <v>0</v>
      </c>
      <c r="BA472" s="11">
        <f t="shared" si="253"/>
        <v>0</v>
      </c>
      <c r="BB472" s="11">
        <f t="shared" si="253"/>
        <v>0</v>
      </c>
      <c r="BC472" s="11">
        <f t="shared" si="254"/>
        <v>0</v>
      </c>
      <c r="BD472" s="11">
        <f t="shared" si="254"/>
        <v>0</v>
      </c>
      <c r="BE472" s="11">
        <f t="shared" si="254"/>
        <v>0</v>
      </c>
      <c r="BF472" s="15" t="str">
        <f t="shared" si="232"/>
        <v>ČSN 42 5524</v>
      </c>
      <c r="BG472" s="42">
        <v>46.707500000000003</v>
      </c>
      <c r="BH472" s="17">
        <f t="shared" si="233"/>
        <v>170</v>
      </c>
      <c r="BI472" s="17">
        <f t="shared" si="234"/>
        <v>35</v>
      </c>
      <c r="BX472" s="18">
        <f t="shared" si="227"/>
        <v>5950</v>
      </c>
      <c r="BY472" s="42">
        <v>0.41</v>
      </c>
      <c r="BZ472" s="43">
        <f t="shared" si="235"/>
        <v>8.7780335063961878</v>
      </c>
      <c r="CA472" s="18">
        <f t="shared" si="236"/>
        <v>14329583.333333332</v>
      </c>
      <c r="CB472" s="18">
        <f t="shared" si="237"/>
        <v>168583.33333333331</v>
      </c>
      <c r="CC472" s="18">
        <f t="shared" si="238"/>
        <v>252875</v>
      </c>
      <c r="CD472" s="25">
        <f t="shared" si="239"/>
        <v>1.5000000000000002</v>
      </c>
      <c r="CE472" s="26">
        <f t="shared" si="240"/>
        <v>49.074772881118186</v>
      </c>
      <c r="CF472" s="18">
        <f t="shared" si="241"/>
        <v>5950</v>
      </c>
      <c r="CG472" s="18">
        <f t="shared" si="242"/>
        <v>5950</v>
      </c>
      <c r="CH472" s="18">
        <f t="shared" si="243"/>
        <v>607395.83333333326</v>
      </c>
      <c r="CI472" s="18">
        <f t="shared" si="244"/>
        <v>34708.333333333328</v>
      </c>
      <c r="CJ472" s="18">
        <f t="shared" si="245"/>
        <v>52062.5</v>
      </c>
      <c r="CK472" s="25">
        <f t="shared" si="246"/>
        <v>1.5000000000000002</v>
      </c>
      <c r="CL472" s="26">
        <f t="shared" si="247"/>
        <v>10.103629710818449</v>
      </c>
      <c r="DJ472" s="20" t="s">
        <v>542</v>
      </c>
    </row>
    <row r="473" spans="1:114" x14ac:dyDescent="0.2">
      <c r="A473" s="15" t="s">
        <v>105</v>
      </c>
      <c r="B473" s="10" t="s">
        <v>573</v>
      </c>
      <c r="C473" s="11">
        <f t="shared" si="230"/>
        <v>53.38</v>
      </c>
      <c r="D473" s="11">
        <f t="shared" si="249"/>
        <v>170</v>
      </c>
      <c r="E473" s="11">
        <f t="shared" si="249"/>
        <v>40</v>
      </c>
      <c r="F473" s="11">
        <f t="shared" si="249"/>
        <v>0</v>
      </c>
      <c r="G473" s="11">
        <f t="shared" si="249"/>
        <v>0</v>
      </c>
      <c r="H473" s="11">
        <f t="shared" si="249"/>
        <v>0</v>
      </c>
      <c r="I473" s="11">
        <f t="shared" si="249"/>
        <v>0</v>
      </c>
      <c r="J473" s="11">
        <f t="shared" si="249"/>
        <v>0</v>
      </c>
      <c r="K473" s="11">
        <f t="shared" si="249"/>
        <v>0</v>
      </c>
      <c r="L473" s="11">
        <f t="shared" si="249"/>
        <v>0</v>
      </c>
      <c r="M473" s="11">
        <f t="shared" si="249"/>
        <v>0</v>
      </c>
      <c r="N473" s="11">
        <f t="shared" si="255"/>
        <v>0</v>
      </c>
      <c r="O473" s="11">
        <f t="shared" si="255"/>
        <v>0</v>
      </c>
      <c r="P473" s="11">
        <f t="shared" si="255"/>
        <v>0</v>
      </c>
      <c r="Q473" s="11">
        <f t="shared" si="252"/>
        <v>0</v>
      </c>
      <c r="R473" s="11">
        <f t="shared" si="252"/>
        <v>0</v>
      </c>
      <c r="S473" s="11">
        <f t="shared" si="252"/>
        <v>0</v>
      </c>
      <c r="T473" s="11">
        <f t="shared" si="252"/>
        <v>6800</v>
      </c>
      <c r="U473" s="40">
        <f t="shared" si="231"/>
        <v>0.42</v>
      </c>
      <c r="V473" s="11">
        <f t="shared" si="250"/>
        <v>7.8681153990258528</v>
      </c>
      <c r="W473" s="11">
        <f t="shared" si="250"/>
        <v>16376666.666666666</v>
      </c>
      <c r="X473" s="11">
        <f t="shared" si="250"/>
        <v>192666.66666666666</v>
      </c>
      <c r="Y473" s="11">
        <f t="shared" si="250"/>
        <v>289000</v>
      </c>
      <c r="Z473" s="11">
        <f t="shared" si="250"/>
        <v>1.5</v>
      </c>
      <c r="AA473" s="11">
        <f t="shared" si="250"/>
        <v>49.074772881118186</v>
      </c>
      <c r="AB473" s="11">
        <f t="shared" si="250"/>
        <v>6800</v>
      </c>
      <c r="AC473" s="11">
        <f t="shared" si="250"/>
        <v>6800</v>
      </c>
      <c r="AD473" s="11">
        <f t="shared" si="250"/>
        <v>906666.66666666663</v>
      </c>
      <c r="AE473" s="11">
        <f t="shared" si="250"/>
        <v>45333.333333333328</v>
      </c>
      <c r="AF473" s="11">
        <f t="shared" si="250"/>
        <v>68000</v>
      </c>
      <c r="AG473" s="11">
        <f t="shared" si="250"/>
        <v>1.5000000000000002</v>
      </c>
      <c r="AH473" s="11">
        <f t="shared" si="248"/>
        <v>11.547005383792515</v>
      </c>
      <c r="AI473" s="11">
        <f t="shared" si="248"/>
        <v>0</v>
      </c>
      <c r="AJ473" s="11">
        <f t="shared" si="248"/>
        <v>0</v>
      </c>
      <c r="AK473" s="11">
        <f t="shared" si="248"/>
        <v>0</v>
      </c>
      <c r="AL473" s="11">
        <f t="shared" si="251"/>
        <v>0</v>
      </c>
      <c r="AM473" s="11">
        <f t="shared" si="251"/>
        <v>0</v>
      </c>
      <c r="AN473" s="11">
        <f t="shared" si="251"/>
        <v>0</v>
      </c>
      <c r="AO473" s="11">
        <f t="shared" si="251"/>
        <v>0</v>
      </c>
      <c r="AP473" s="11">
        <f t="shared" si="251"/>
        <v>0</v>
      </c>
      <c r="AQ473" s="11">
        <f t="shared" si="251"/>
        <v>0</v>
      </c>
      <c r="AR473" s="11">
        <f t="shared" si="251"/>
        <v>0</v>
      </c>
      <c r="AS473" s="11">
        <f t="shared" si="251"/>
        <v>0</v>
      </c>
      <c r="AT473" s="11">
        <f t="shared" si="251"/>
        <v>0</v>
      </c>
      <c r="AU473" s="11">
        <f t="shared" si="251"/>
        <v>0</v>
      </c>
      <c r="AV473" s="11">
        <f t="shared" si="253"/>
        <v>0</v>
      </c>
      <c r="AW473" s="11">
        <f t="shared" si="253"/>
        <v>0</v>
      </c>
      <c r="AX473" s="11">
        <f t="shared" si="253"/>
        <v>0</v>
      </c>
      <c r="AY473" s="11">
        <f t="shared" si="253"/>
        <v>0</v>
      </c>
      <c r="AZ473" s="11">
        <f t="shared" si="253"/>
        <v>0</v>
      </c>
      <c r="BA473" s="11">
        <f t="shared" si="253"/>
        <v>0</v>
      </c>
      <c r="BB473" s="11">
        <f t="shared" si="253"/>
        <v>0</v>
      </c>
      <c r="BC473" s="11">
        <f t="shared" si="254"/>
        <v>0</v>
      </c>
      <c r="BD473" s="11">
        <f t="shared" si="254"/>
        <v>0</v>
      </c>
      <c r="BE473" s="11">
        <f t="shared" si="254"/>
        <v>0</v>
      </c>
      <c r="BF473" s="15" t="str">
        <f t="shared" si="232"/>
        <v>ČSN 42 5524</v>
      </c>
      <c r="BG473" s="42">
        <v>53.38</v>
      </c>
      <c r="BH473" s="17">
        <f t="shared" si="233"/>
        <v>170</v>
      </c>
      <c r="BI473" s="17">
        <f t="shared" si="234"/>
        <v>40</v>
      </c>
      <c r="BX473" s="18">
        <f t="shared" si="227"/>
        <v>6800</v>
      </c>
      <c r="BY473" s="42">
        <v>0.42</v>
      </c>
      <c r="BZ473" s="43">
        <f t="shared" si="235"/>
        <v>7.8681153990258528</v>
      </c>
      <c r="CA473" s="18">
        <f t="shared" si="236"/>
        <v>16376666.666666666</v>
      </c>
      <c r="CB473" s="18">
        <f t="shared" si="237"/>
        <v>192666.66666666666</v>
      </c>
      <c r="CC473" s="18">
        <f t="shared" si="238"/>
        <v>289000</v>
      </c>
      <c r="CD473" s="25">
        <f t="shared" si="239"/>
        <v>1.5</v>
      </c>
      <c r="CE473" s="26">
        <f t="shared" si="240"/>
        <v>49.074772881118186</v>
      </c>
      <c r="CF473" s="18">
        <f t="shared" si="241"/>
        <v>6800</v>
      </c>
      <c r="CG473" s="18">
        <f t="shared" si="242"/>
        <v>6800</v>
      </c>
      <c r="CH473" s="18">
        <f t="shared" si="243"/>
        <v>906666.66666666663</v>
      </c>
      <c r="CI473" s="18">
        <f t="shared" si="244"/>
        <v>45333.333333333328</v>
      </c>
      <c r="CJ473" s="18">
        <f t="shared" si="245"/>
        <v>68000</v>
      </c>
      <c r="CK473" s="25">
        <f t="shared" si="246"/>
        <v>1.5000000000000002</v>
      </c>
      <c r="CL473" s="26">
        <f t="shared" si="247"/>
        <v>11.547005383792515</v>
      </c>
      <c r="DJ473" s="20" t="s">
        <v>542</v>
      </c>
    </row>
    <row r="474" spans="1:114" x14ac:dyDescent="0.2">
      <c r="A474" s="15" t="s">
        <v>105</v>
      </c>
      <c r="B474" s="10" t="s">
        <v>574</v>
      </c>
      <c r="C474" s="11">
        <f t="shared" si="230"/>
        <v>60.052500000000002</v>
      </c>
      <c r="D474" s="11">
        <f t="shared" si="249"/>
        <v>170</v>
      </c>
      <c r="E474" s="11">
        <f t="shared" si="249"/>
        <v>45</v>
      </c>
      <c r="F474" s="11">
        <f t="shared" si="249"/>
        <v>0</v>
      </c>
      <c r="G474" s="11">
        <f t="shared" si="249"/>
        <v>0</v>
      </c>
      <c r="H474" s="11">
        <f t="shared" si="249"/>
        <v>0</v>
      </c>
      <c r="I474" s="11">
        <f t="shared" si="249"/>
        <v>0</v>
      </c>
      <c r="J474" s="11">
        <f t="shared" si="249"/>
        <v>0</v>
      </c>
      <c r="K474" s="11">
        <f t="shared" si="249"/>
        <v>0</v>
      </c>
      <c r="L474" s="11">
        <f t="shared" si="249"/>
        <v>0</v>
      </c>
      <c r="M474" s="11">
        <f t="shared" si="249"/>
        <v>0</v>
      </c>
      <c r="N474" s="11">
        <f t="shared" si="255"/>
        <v>0</v>
      </c>
      <c r="O474" s="11">
        <f t="shared" si="255"/>
        <v>0</v>
      </c>
      <c r="P474" s="11">
        <f t="shared" si="255"/>
        <v>0</v>
      </c>
      <c r="Q474" s="11">
        <f t="shared" si="252"/>
        <v>0</v>
      </c>
      <c r="R474" s="11">
        <f t="shared" si="252"/>
        <v>0</v>
      </c>
      <c r="S474" s="11">
        <f t="shared" si="252"/>
        <v>0</v>
      </c>
      <c r="T474" s="11">
        <f t="shared" si="252"/>
        <v>7650</v>
      </c>
      <c r="U474" s="40">
        <f t="shared" si="231"/>
        <v>0.43</v>
      </c>
      <c r="V474" s="11">
        <f t="shared" si="250"/>
        <v>7.1604013155155908</v>
      </c>
      <c r="W474" s="11">
        <f t="shared" si="250"/>
        <v>18423750</v>
      </c>
      <c r="X474" s="11">
        <f t="shared" si="250"/>
        <v>216750</v>
      </c>
      <c r="Y474" s="11">
        <f t="shared" si="250"/>
        <v>325125</v>
      </c>
      <c r="Z474" s="11">
        <f t="shared" si="250"/>
        <v>1.5</v>
      </c>
      <c r="AA474" s="11">
        <f t="shared" si="250"/>
        <v>49.074772881118193</v>
      </c>
      <c r="AB474" s="11">
        <f t="shared" si="250"/>
        <v>7650</v>
      </c>
      <c r="AC474" s="11">
        <f t="shared" si="250"/>
        <v>7650</v>
      </c>
      <c r="AD474" s="11">
        <f t="shared" si="250"/>
        <v>1290937.5</v>
      </c>
      <c r="AE474" s="11">
        <f t="shared" si="250"/>
        <v>57375</v>
      </c>
      <c r="AF474" s="11">
        <f t="shared" si="250"/>
        <v>86062.5</v>
      </c>
      <c r="AG474" s="11">
        <f t="shared" si="250"/>
        <v>1.5</v>
      </c>
      <c r="AH474" s="11">
        <f t="shared" si="248"/>
        <v>12.99038105676658</v>
      </c>
      <c r="AI474" s="11">
        <f t="shared" si="248"/>
        <v>0</v>
      </c>
      <c r="AJ474" s="11">
        <f t="shared" si="248"/>
        <v>0</v>
      </c>
      <c r="AK474" s="11">
        <f t="shared" si="248"/>
        <v>0</v>
      </c>
      <c r="AL474" s="11">
        <f t="shared" si="251"/>
        <v>0</v>
      </c>
      <c r="AM474" s="11">
        <f t="shared" si="251"/>
        <v>0</v>
      </c>
      <c r="AN474" s="11">
        <f t="shared" si="251"/>
        <v>0</v>
      </c>
      <c r="AO474" s="11">
        <f t="shared" si="251"/>
        <v>0</v>
      </c>
      <c r="AP474" s="11">
        <f t="shared" si="251"/>
        <v>0</v>
      </c>
      <c r="AQ474" s="11">
        <f t="shared" si="251"/>
        <v>0</v>
      </c>
      <c r="AR474" s="11">
        <f t="shared" si="251"/>
        <v>0</v>
      </c>
      <c r="AS474" s="11">
        <f t="shared" si="251"/>
        <v>0</v>
      </c>
      <c r="AT474" s="11">
        <f t="shared" si="251"/>
        <v>0</v>
      </c>
      <c r="AU474" s="11">
        <f t="shared" si="251"/>
        <v>0</v>
      </c>
      <c r="AV474" s="11">
        <f t="shared" si="253"/>
        <v>0</v>
      </c>
      <c r="AW474" s="11">
        <f t="shared" si="253"/>
        <v>0</v>
      </c>
      <c r="AX474" s="11">
        <f t="shared" si="253"/>
        <v>0</v>
      </c>
      <c r="AY474" s="11">
        <f t="shared" si="253"/>
        <v>0</v>
      </c>
      <c r="AZ474" s="11">
        <f t="shared" si="253"/>
        <v>0</v>
      </c>
      <c r="BA474" s="11">
        <f t="shared" si="253"/>
        <v>0</v>
      </c>
      <c r="BB474" s="11">
        <f t="shared" si="253"/>
        <v>0</v>
      </c>
      <c r="BC474" s="11">
        <f t="shared" si="254"/>
        <v>0</v>
      </c>
      <c r="BD474" s="11">
        <f t="shared" si="254"/>
        <v>0</v>
      </c>
      <c r="BE474" s="11">
        <f t="shared" si="254"/>
        <v>0</v>
      </c>
      <c r="BF474" s="15" t="str">
        <f t="shared" si="232"/>
        <v>ČSN 42 5524</v>
      </c>
      <c r="BG474" s="42">
        <v>60.052500000000002</v>
      </c>
      <c r="BH474" s="17">
        <f t="shared" si="233"/>
        <v>170</v>
      </c>
      <c r="BI474" s="17">
        <f t="shared" si="234"/>
        <v>45</v>
      </c>
      <c r="BX474" s="18">
        <f t="shared" si="227"/>
        <v>7650</v>
      </c>
      <c r="BY474" s="42">
        <v>0.43</v>
      </c>
      <c r="BZ474" s="43">
        <f t="shared" si="235"/>
        <v>7.1604013155155908</v>
      </c>
      <c r="CA474" s="18">
        <f t="shared" si="236"/>
        <v>18423750</v>
      </c>
      <c r="CB474" s="18">
        <f t="shared" si="237"/>
        <v>216750</v>
      </c>
      <c r="CC474" s="18">
        <f t="shared" si="238"/>
        <v>325125</v>
      </c>
      <c r="CD474" s="25">
        <f t="shared" si="239"/>
        <v>1.5</v>
      </c>
      <c r="CE474" s="26">
        <f t="shared" si="240"/>
        <v>49.074772881118193</v>
      </c>
      <c r="CF474" s="18">
        <f t="shared" si="241"/>
        <v>7650</v>
      </c>
      <c r="CG474" s="18">
        <f t="shared" si="242"/>
        <v>7650</v>
      </c>
      <c r="CH474" s="18">
        <f t="shared" si="243"/>
        <v>1290937.5</v>
      </c>
      <c r="CI474" s="18">
        <f t="shared" si="244"/>
        <v>57375</v>
      </c>
      <c r="CJ474" s="18">
        <f t="shared" si="245"/>
        <v>86062.5</v>
      </c>
      <c r="CK474" s="25">
        <f t="shared" si="246"/>
        <v>1.5</v>
      </c>
      <c r="CL474" s="26">
        <f t="shared" si="247"/>
        <v>12.99038105676658</v>
      </c>
      <c r="DJ474" s="20" t="s">
        <v>542</v>
      </c>
    </row>
    <row r="475" spans="1:114" x14ac:dyDescent="0.2">
      <c r="A475" s="15" t="s">
        <v>105</v>
      </c>
      <c r="B475" s="10" t="s">
        <v>575</v>
      </c>
      <c r="C475" s="11">
        <f t="shared" si="230"/>
        <v>66.724999999999994</v>
      </c>
      <c r="D475" s="11">
        <f t="shared" si="249"/>
        <v>170</v>
      </c>
      <c r="E475" s="11">
        <f t="shared" si="249"/>
        <v>50</v>
      </c>
      <c r="F475" s="11">
        <f t="shared" si="249"/>
        <v>0</v>
      </c>
      <c r="G475" s="11">
        <f t="shared" si="249"/>
        <v>0</v>
      </c>
      <c r="H475" s="11">
        <f t="shared" si="249"/>
        <v>0</v>
      </c>
      <c r="I475" s="11">
        <f t="shared" si="249"/>
        <v>0</v>
      </c>
      <c r="J475" s="11">
        <f t="shared" si="249"/>
        <v>0</v>
      </c>
      <c r="K475" s="11">
        <f t="shared" si="249"/>
        <v>0</v>
      </c>
      <c r="L475" s="11">
        <f t="shared" si="249"/>
        <v>0</v>
      </c>
      <c r="M475" s="11">
        <f t="shared" si="249"/>
        <v>0</v>
      </c>
      <c r="N475" s="11">
        <f t="shared" si="255"/>
        <v>0</v>
      </c>
      <c r="O475" s="11">
        <f t="shared" si="255"/>
        <v>0</v>
      </c>
      <c r="P475" s="11">
        <f t="shared" si="255"/>
        <v>0</v>
      </c>
      <c r="Q475" s="11">
        <f t="shared" si="252"/>
        <v>0</v>
      </c>
      <c r="R475" s="11">
        <f t="shared" si="252"/>
        <v>0</v>
      </c>
      <c r="S475" s="11">
        <f t="shared" si="252"/>
        <v>0</v>
      </c>
      <c r="T475" s="11">
        <f t="shared" si="252"/>
        <v>8500</v>
      </c>
      <c r="U475" s="40">
        <f t="shared" si="231"/>
        <v>0.44</v>
      </c>
      <c r="V475" s="11">
        <f t="shared" si="250"/>
        <v>6.5942300487073817</v>
      </c>
      <c r="W475" s="11">
        <f t="shared" si="250"/>
        <v>20470833.333333332</v>
      </c>
      <c r="X475" s="11">
        <f t="shared" si="250"/>
        <v>240833.33333333328</v>
      </c>
      <c r="Y475" s="11">
        <f t="shared" si="250"/>
        <v>361250</v>
      </c>
      <c r="Z475" s="11">
        <f t="shared" si="250"/>
        <v>1.5000000000000002</v>
      </c>
      <c r="AA475" s="11">
        <f t="shared" si="250"/>
        <v>49.074772881118186</v>
      </c>
      <c r="AB475" s="11">
        <f t="shared" si="250"/>
        <v>8500</v>
      </c>
      <c r="AC475" s="11">
        <f t="shared" si="250"/>
        <v>8500</v>
      </c>
      <c r="AD475" s="11">
        <f t="shared" si="250"/>
        <v>1770833.3333333333</v>
      </c>
      <c r="AE475" s="11">
        <f t="shared" si="250"/>
        <v>70833.333333333328</v>
      </c>
      <c r="AF475" s="11">
        <f t="shared" si="250"/>
        <v>106250</v>
      </c>
      <c r="AG475" s="11">
        <f t="shared" si="250"/>
        <v>1.5</v>
      </c>
      <c r="AH475" s="11">
        <f t="shared" si="248"/>
        <v>14.433756729740644</v>
      </c>
      <c r="AI475" s="11">
        <f t="shared" si="248"/>
        <v>0</v>
      </c>
      <c r="AJ475" s="11">
        <f t="shared" si="248"/>
        <v>0</v>
      </c>
      <c r="AK475" s="11">
        <f t="shared" si="248"/>
        <v>0</v>
      </c>
      <c r="AL475" s="11">
        <f t="shared" si="251"/>
        <v>0</v>
      </c>
      <c r="AM475" s="11">
        <f t="shared" si="251"/>
        <v>0</v>
      </c>
      <c r="AN475" s="11">
        <f t="shared" si="251"/>
        <v>0</v>
      </c>
      <c r="AO475" s="11">
        <f t="shared" si="251"/>
        <v>0</v>
      </c>
      <c r="AP475" s="11">
        <f t="shared" si="251"/>
        <v>0</v>
      </c>
      <c r="AQ475" s="11">
        <f t="shared" si="251"/>
        <v>0</v>
      </c>
      <c r="AR475" s="11">
        <f t="shared" si="251"/>
        <v>0</v>
      </c>
      <c r="AS475" s="11">
        <f t="shared" si="251"/>
        <v>0</v>
      </c>
      <c r="AT475" s="11">
        <f t="shared" si="251"/>
        <v>0</v>
      </c>
      <c r="AU475" s="11">
        <f t="shared" si="251"/>
        <v>0</v>
      </c>
      <c r="AV475" s="11">
        <f t="shared" si="253"/>
        <v>0</v>
      </c>
      <c r="AW475" s="11">
        <f t="shared" si="253"/>
        <v>0</v>
      </c>
      <c r="AX475" s="11">
        <f t="shared" si="253"/>
        <v>0</v>
      </c>
      <c r="AY475" s="11">
        <f t="shared" si="253"/>
        <v>0</v>
      </c>
      <c r="AZ475" s="11">
        <f t="shared" si="253"/>
        <v>0</v>
      </c>
      <c r="BA475" s="11">
        <f t="shared" si="253"/>
        <v>0</v>
      </c>
      <c r="BB475" s="11">
        <f t="shared" si="253"/>
        <v>0</v>
      </c>
      <c r="BC475" s="11">
        <f t="shared" si="254"/>
        <v>0</v>
      </c>
      <c r="BD475" s="11">
        <f t="shared" si="254"/>
        <v>0</v>
      </c>
      <c r="BE475" s="11">
        <f t="shared" si="254"/>
        <v>0</v>
      </c>
      <c r="BF475" s="15" t="str">
        <f t="shared" si="232"/>
        <v>ČSN 42 5524</v>
      </c>
      <c r="BG475" s="42">
        <v>66.724999999999994</v>
      </c>
      <c r="BH475" s="17">
        <f t="shared" si="233"/>
        <v>170</v>
      </c>
      <c r="BI475" s="17">
        <f t="shared" si="234"/>
        <v>50</v>
      </c>
      <c r="BX475" s="18">
        <f t="shared" si="227"/>
        <v>8500</v>
      </c>
      <c r="BY475" s="42">
        <v>0.44</v>
      </c>
      <c r="BZ475" s="43">
        <f t="shared" si="235"/>
        <v>6.5942300487073817</v>
      </c>
      <c r="CA475" s="18">
        <f t="shared" si="236"/>
        <v>20470833.333333332</v>
      </c>
      <c r="CB475" s="18">
        <f t="shared" si="237"/>
        <v>240833.33333333328</v>
      </c>
      <c r="CC475" s="18">
        <f t="shared" si="238"/>
        <v>361250</v>
      </c>
      <c r="CD475" s="25">
        <f t="shared" si="239"/>
        <v>1.5000000000000002</v>
      </c>
      <c r="CE475" s="26">
        <f t="shared" si="240"/>
        <v>49.074772881118186</v>
      </c>
      <c r="CF475" s="18">
        <f t="shared" si="241"/>
        <v>8500</v>
      </c>
      <c r="CG475" s="18">
        <f t="shared" si="242"/>
        <v>8500</v>
      </c>
      <c r="CH475" s="18">
        <f t="shared" si="243"/>
        <v>1770833.3333333333</v>
      </c>
      <c r="CI475" s="18">
        <f t="shared" si="244"/>
        <v>70833.333333333328</v>
      </c>
      <c r="CJ475" s="18">
        <f t="shared" si="245"/>
        <v>106250</v>
      </c>
      <c r="CK475" s="25">
        <f t="shared" si="246"/>
        <v>1.5</v>
      </c>
      <c r="CL475" s="26">
        <f t="shared" si="247"/>
        <v>14.433756729740644</v>
      </c>
      <c r="DJ475" s="20" t="s">
        <v>542</v>
      </c>
    </row>
    <row r="476" spans="1:114" x14ac:dyDescent="0.2">
      <c r="A476" s="15" t="s">
        <v>105</v>
      </c>
      <c r="B476" s="10" t="s">
        <v>576</v>
      </c>
      <c r="C476" s="11">
        <f t="shared" si="230"/>
        <v>73.397499999999994</v>
      </c>
      <c r="D476" s="11">
        <f t="shared" si="249"/>
        <v>170</v>
      </c>
      <c r="E476" s="11">
        <f t="shared" si="249"/>
        <v>55</v>
      </c>
      <c r="F476" s="11">
        <f t="shared" si="249"/>
        <v>0</v>
      </c>
      <c r="G476" s="11">
        <f t="shared" si="249"/>
        <v>0</v>
      </c>
      <c r="H476" s="11">
        <f t="shared" si="249"/>
        <v>0</v>
      </c>
      <c r="I476" s="11">
        <f t="shared" si="249"/>
        <v>0</v>
      </c>
      <c r="J476" s="11">
        <f t="shared" si="249"/>
        <v>0</v>
      </c>
      <c r="K476" s="11">
        <f t="shared" si="249"/>
        <v>0</v>
      </c>
      <c r="L476" s="11">
        <f t="shared" si="249"/>
        <v>0</v>
      </c>
      <c r="M476" s="11">
        <f t="shared" si="249"/>
        <v>0</v>
      </c>
      <c r="N476" s="11">
        <f t="shared" si="255"/>
        <v>0</v>
      </c>
      <c r="O476" s="11">
        <f t="shared" si="255"/>
        <v>0</v>
      </c>
      <c r="P476" s="11">
        <f t="shared" si="255"/>
        <v>0</v>
      </c>
      <c r="Q476" s="11">
        <f t="shared" si="252"/>
        <v>0</v>
      </c>
      <c r="R476" s="11">
        <f t="shared" si="252"/>
        <v>0</v>
      </c>
      <c r="S476" s="11">
        <f t="shared" si="252"/>
        <v>0</v>
      </c>
      <c r="T476" s="11">
        <f t="shared" si="252"/>
        <v>9350</v>
      </c>
      <c r="U476" s="40">
        <f t="shared" si="231"/>
        <v>0.45</v>
      </c>
      <c r="V476" s="11">
        <f t="shared" si="250"/>
        <v>6.1309990122279379</v>
      </c>
      <c r="W476" s="11">
        <f t="shared" si="250"/>
        <v>22517916.666666664</v>
      </c>
      <c r="X476" s="11">
        <f t="shared" si="250"/>
        <v>264916.66666666663</v>
      </c>
      <c r="Y476" s="11">
        <f t="shared" si="250"/>
        <v>397375</v>
      </c>
      <c r="Z476" s="11">
        <f t="shared" si="250"/>
        <v>1.5000000000000002</v>
      </c>
      <c r="AA476" s="11">
        <f t="shared" si="250"/>
        <v>49.074772881118186</v>
      </c>
      <c r="AB476" s="11">
        <f t="shared" si="250"/>
        <v>9350</v>
      </c>
      <c r="AC476" s="11">
        <f t="shared" si="250"/>
        <v>9350</v>
      </c>
      <c r="AD476" s="11">
        <f t="shared" si="250"/>
        <v>2356979.1666666665</v>
      </c>
      <c r="AE476" s="11">
        <f t="shared" si="250"/>
        <v>85708.333333333328</v>
      </c>
      <c r="AF476" s="11">
        <f t="shared" si="250"/>
        <v>128562.5</v>
      </c>
      <c r="AG476" s="11">
        <f t="shared" si="250"/>
        <v>1.5</v>
      </c>
      <c r="AH476" s="11">
        <f t="shared" si="248"/>
        <v>15.877132402714707</v>
      </c>
      <c r="AI476" s="11">
        <f t="shared" si="248"/>
        <v>0</v>
      </c>
      <c r="AJ476" s="11">
        <f t="shared" si="248"/>
        <v>0</v>
      </c>
      <c r="AK476" s="11">
        <f t="shared" si="248"/>
        <v>0</v>
      </c>
      <c r="AL476" s="11">
        <f t="shared" si="251"/>
        <v>0</v>
      </c>
      <c r="AM476" s="11">
        <f t="shared" si="251"/>
        <v>0</v>
      </c>
      <c r="AN476" s="11">
        <f t="shared" si="251"/>
        <v>0</v>
      </c>
      <c r="AO476" s="11">
        <f t="shared" si="251"/>
        <v>0</v>
      </c>
      <c r="AP476" s="11">
        <f t="shared" si="251"/>
        <v>0</v>
      </c>
      <c r="AQ476" s="11">
        <f t="shared" si="251"/>
        <v>0</v>
      </c>
      <c r="AR476" s="11">
        <f t="shared" si="251"/>
        <v>0</v>
      </c>
      <c r="AS476" s="11">
        <f t="shared" si="251"/>
        <v>0</v>
      </c>
      <c r="AT476" s="11">
        <f t="shared" si="251"/>
        <v>0</v>
      </c>
      <c r="AU476" s="11">
        <f t="shared" si="251"/>
        <v>0</v>
      </c>
      <c r="AV476" s="11">
        <f t="shared" si="253"/>
        <v>0</v>
      </c>
      <c r="AW476" s="11">
        <f t="shared" si="253"/>
        <v>0</v>
      </c>
      <c r="AX476" s="11">
        <f t="shared" si="253"/>
        <v>0</v>
      </c>
      <c r="AY476" s="11">
        <f t="shared" si="253"/>
        <v>0</v>
      </c>
      <c r="AZ476" s="11">
        <f t="shared" si="253"/>
        <v>0</v>
      </c>
      <c r="BA476" s="11">
        <f t="shared" si="253"/>
        <v>0</v>
      </c>
      <c r="BB476" s="11">
        <f t="shared" si="253"/>
        <v>0</v>
      </c>
      <c r="BC476" s="11">
        <f t="shared" si="254"/>
        <v>0</v>
      </c>
      <c r="BD476" s="11">
        <f t="shared" si="254"/>
        <v>0</v>
      </c>
      <c r="BE476" s="11">
        <f t="shared" si="254"/>
        <v>0</v>
      </c>
      <c r="BF476" s="15" t="str">
        <f t="shared" si="232"/>
        <v>ČSN 42 5524</v>
      </c>
      <c r="BG476" s="42">
        <v>73.397499999999994</v>
      </c>
      <c r="BH476" s="17">
        <f t="shared" si="233"/>
        <v>170</v>
      </c>
      <c r="BI476" s="17">
        <f t="shared" si="234"/>
        <v>55</v>
      </c>
      <c r="BX476" s="18">
        <f t="shared" si="227"/>
        <v>9350</v>
      </c>
      <c r="BY476" s="42">
        <v>0.45</v>
      </c>
      <c r="BZ476" s="43">
        <f t="shared" si="235"/>
        <v>6.1309990122279379</v>
      </c>
      <c r="CA476" s="18">
        <f t="shared" si="236"/>
        <v>22517916.666666664</v>
      </c>
      <c r="CB476" s="18">
        <f t="shared" si="237"/>
        <v>264916.66666666663</v>
      </c>
      <c r="CC476" s="18">
        <f t="shared" si="238"/>
        <v>397375</v>
      </c>
      <c r="CD476" s="25">
        <f t="shared" si="239"/>
        <v>1.5000000000000002</v>
      </c>
      <c r="CE476" s="26">
        <f t="shared" si="240"/>
        <v>49.074772881118186</v>
      </c>
      <c r="CF476" s="18">
        <f t="shared" si="241"/>
        <v>9350</v>
      </c>
      <c r="CG476" s="18">
        <f t="shared" si="242"/>
        <v>9350</v>
      </c>
      <c r="CH476" s="18">
        <f t="shared" si="243"/>
        <v>2356979.1666666665</v>
      </c>
      <c r="CI476" s="18">
        <f t="shared" si="244"/>
        <v>85708.333333333328</v>
      </c>
      <c r="CJ476" s="18">
        <f t="shared" si="245"/>
        <v>128562.5</v>
      </c>
      <c r="CK476" s="25">
        <f t="shared" si="246"/>
        <v>1.5</v>
      </c>
      <c r="CL476" s="26">
        <f t="shared" si="247"/>
        <v>15.877132402714707</v>
      </c>
      <c r="DJ476" s="20" t="s">
        <v>542</v>
      </c>
    </row>
    <row r="477" spans="1:114" x14ac:dyDescent="0.2">
      <c r="A477" s="15" t="s">
        <v>105</v>
      </c>
      <c r="B477" s="10" t="s">
        <v>577</v>
      </c>
      <c r="C477" s="11">
        <f t="shared" si="230"/>
        <v>80.069999999999993</v>
      </c>
      <c r="D477" s="11">
        <f t="shared" si="249"/>
        <v>170</v>
      </c>
      <c r="E477" s="11">
        <f t="shared" si="249"/>
        <v>60</v>
      </c>
      <c r="F477" s="11">
        <f t="shared" si="249"/>
        <v>0</v>
      </c>
      <c r="G477" s="11">
        <f t="shared" si="249"/>
        <v>0</v>
      </c>
      <c r="H477" s="11">
        <f t="shared" si="249"/>
        <v>0</v>
      </c>
      <c r="I477" s="11">
        <f t="shared" si="249"/>
        <v>0</v>
      </c>
      <c r="J477" s="11">
        <f t="shared" si="249"/>
        <v>0</v>
      </c>
      <c r="K477" s="11">
        <f t="shared" si="249"/>
        <v>0</v>
      </c>
      <c r="L477" s="11">
        <f t="shared" si="249"/>
        <v>0</v>
      </c>
      <c r="M477" s="11">
        <f t="shared" si="249"/>
        <v>0</v>
      </c>
      <c r="N477" s="11">
        <f t="shared" si="255"/>
        <v>0</v>
      </c>
      <c r="O477" s="11">
        <f t="shared" si="255"/>
        <v>0</v>
      </c>
      <c r="P477" s="11">
        <f t="shared" si="255"/>
        <v>0</v>
      </c>
      <c r="Q477" s="11">
        <f t="shared" si="252"/>
        <v>0</v>
      </c>
      <c r="R477" s="11">
        <f t="shared" si="252"/>
        <v>0</v>
      </c>
      <c r="S477" s="11">
        <f t="shared" si="252"/>
        <v>0</v>
      </c>
      <c r="T477" s="11">
        <f t="shared" si="252"/>
        <v>10200</v>
      </c>
      <c r="U477" s="40">
        <f t="shared" si="231"/>
        <v>0.46</v>
      </c>
      <c r="V477" s="11">
        <f t="shared" si="250"/>
        <v>5.7449731484950677</v>
      </c>
      <c r="W477" s="11">
        <f t="shared" si="250"/>
        <v>24565000</v>
      </c>
      <c r="X477" s="11">
        <f t="shared" si="250"/>
        <v>289000</v>
      </c>
      <c r="Y477" s="11">
        <f t="shared" si="250"/>
        <v>433500</v>
      </c>
      <c r="Z477" s="11">
        <f t="shared" si="250"/>
        <v>1.5</v>
      </c>
      <c r="AA477" s="11">
        <f t="shared" si="250"/>
        <v>49.074772881118193</v>
      </c>
      <c r="AB477" s="11">
        <f t="shared" si="250"/>
        <v>10200</v>
      </c>
      <c r="AC477" s="11">
        <f t="shared" si="250"/>
        <v>10200</v>
      </c>
      <c r="AD477" s="11">
        <f t="shared" si="250"/>
        <v>3060000</v>
      </c>
      <c r="AE477" s="11">
        <f t="shared" si="250"/>
        <v>102000</v>
      </c>
      <c r="AF477" s="11">
        <f t="shared" si="250"/>
        <v>153000</v>
      </c>
      <c r="AG477" s="11">
        <f t="shared" si="250"/>
        <v>1.5</v>
      </c>
      <c r="AH477" s="11">
        <f t="shared" si="248"/>
        <v>17.320508075688775</v>
      </c>
      <c r="AI477" s="11">
        <f t="shared" si="248"/>
        <v>0</v>
      </c>
      <c r="AJ477" s="11">
        <f t="shared" si="248"/>
        <v>0</v>
      </c>
      <c r="AK477" s="11">
        <f t="shared" si="248"/>
        <v>0</v>
      </c>
      <c r="AL477" s="11">
        <f t="shared" si="251"/>
        <v>0</v>
      </c>
      <c r="AM477" s="11">
        <f t="shared" si="251"/>
        <v>0</v>
      </c>
      <c r="AN477" s="11">
        <f t="shared" si="251"/>
        <v>0</v>
      </c>
      <c r="AO477" s="11">
        <f t="shared" si="251"/>
        <v>0</v>
      </c>
      <c r="AP477" s="11">
        <f t="shared" si="251"/>
        <v>0</v>
      </c>
      <c r="AQ477" s="11">
        <f t="shared" si="251"/>
        <v>0</v>
      </c>
      <c r="AR477" s="11">
        <f t="shared" si="251"/>
        <v>0</v>
      </c>
      <c r="AS477" s="11">
        <f t="shared" si="251"/>
        <v>0</v>
      </c>
      <c r="AT477" s="11">
        <f t="shared" si="251"/>
        <v>0</v>
      </c>
      <c r="AU477" s="11">
        <f t="shared" si="251"/>
        <v>0</v>
      </c>
      <c r="AV477" s="11">
        <f t="shared" si="253"/>
        <v>0</v>
      </c>
      <c r="AW477" s="11">
        <f t="shared" si="253"/>
        <v>0</v>
      </c>
      <c r="AX477" s="11">
        <f t="shared" si="253"/>
        <v>0</v>
      </c>
      <c r="AY477" s="11">
        <f t="shared" si="253"/>
        <v>0</v>
      </c>
      <c r="AZ477" s="11">
        <f t="shared" si="253"/>
        <v>0</v>
      </c>
      <c r="BA477" s="11">
        <f t="shared" si="253"/>
        <v>0</v>
      </c>
      <c r="BB477" s="11">
        <f t="shared" si="253"/>
        <v>0</v>
      </c>
      <c r="BC477" s="11">
        <f t="shared" si="254"/>
        <v>0</v>
      </c>
      <c r="BD477" s="11">
        <f t="shared" si="254"/>
        <v>0</v>
      </c>
      <c r="BE477" s="11">
        <f t="shared" si="254"/>
        <v>0</v>
      </c>
      <c r="BF477" s="15" t="str">
        <f t="shared" si="232"/>
        <v>ČSN 42 5524</v>
      </c>
      <c r="BG477" s="42">
        <v>80.069999999999993</v>
      </c>
      <c r="BH477" s="17">
        <f t="shared" si="233"/>
        <v>170</v>
      </c>
      <c r="BI477" s="17">
        <f t="shared" si="234"/>
        <v>60</v>
      </c>
      <c r="BX477" s="18">
        <f t="shared" si="227"/>
        <v>10200</v>
      </c>
      <c r="BY477" s="42">
        <v>0.46</v>
      </c>
      <c r="BZ477" s="43">
        <f t="shared" si="235"/>
        <v>5.7449731484950677</v>
      </c>
      <c r="CA477" s="18">
        <f t="shared" si="236"/>
        <v>24565000</v>
      </c>
      <c r="CB477" s="18">
        <f t="shared" si="237"/>
        <v>289000</v>
      </c>
      <c r="CC477" s="18">
        <f t="shared" si="238"/>
        <v>433500</v>
      </c>
      <c r="CD477" s="25">
        <f t="shared" si="239"/>
        <v>1.5</v>
      </c>
      <c r="CE477" s="26">
        <f t="shared" si="240"/>
        <v>49.074772881118193</v>
      </c>
      <c r="CF477" s="18">
        <f t="shared" si="241"/>
        <v>10200</v>
      </c>
      <c r="CG477" s="18">
        <f t="shared" si="242"/>
        <v>10200</v>
      </c>
      <c r="CH477" s="18">
        <f t="shared" si="243"/>
        <v>3060000</v>
      </c>
      <c r="CI477" s="18">
        <f t="shared" si="244"/>
        <v>102000</v>
      </c>
      <c r="CJ477" s="18">
        <f t="shared" si="245"/>
        <v>153000</v>
      </c>
      <c r="CK477" s="25">
        <f t="shared" si="246"/>
        <v>1.5</v>
      </c>
      <c r="CL477" s="26">
        <f t="shared" si="247"/>
        <v>17.320508075688775</v>
      </c>
      <c r="DJ477" s="20" t="s">
        <v>542</v>
      </c>
    </row>
    <row r="478" spans="1:114" x14ac:dyDescent="0.2">
      <c r="A478" s="15" t="s">
        <v>105</v>
      </c>
      <c r="B478" s="10" t="s">
        <v>578</v>
      </c>
      <c r="C478" s="11">
        <f t="shared" si="230"/>
        <v>8.4779999999999998</v>
      </c>
      <c r="D478" s="11">
        <f t="shared" si="249"/>
        <v>180</v>
      </c>
      <c r="E478" s="11">
        <f t="shared" si="249"/>
        <v>6</v>
      </c>
      <c r="F478" s="11">
        <f t="shared" si="249"/>
        <v>0</v>
      </c>
      <c r="G478" s="11">
        <f t="shared" si="249"/>
        <v>0</v>
      </c>
      <c r="H478" s="11">
        <f t="shared" si="249"/>
        <v>0</v>
      </c>
      <c r="I478" s="11">
        <f t="shared" si="249"/>
        <v>0</v>
      </c>
      <c r="J478" s="11">
        <f t="shared" si="249"/>
        <v>0</v>
      </c>
      <c r="K478" s="11">
        <f t="shared" si="249"/>
        <v>0</v>
      </c>
      <c r="L478" s="11">
        <f t="shared" si="249"/>
        <v>0</v>
      </c>
      <c r="M478" s="11">
        <f t="shared" si="249"/>
        <v>0</v>
      </c>
      <c r="N478" s="11">
        <f t="shared" si="255"/>
        <v>0</v>
      </c>
      <c r="O478" s="11">
        <f t="shared" si="255"/>
        <v>0</v>
      </c>
      <c r="P478" s="11">
        <f t="shared" si="255"/>
        <v>0</v>
      </c>
      <c r="Q478" s="11">
        <f t="shared" si="252"/>
        <v>0</v>
      </c>
      <c r="R478" s="11">
        <f t="shared" si="252"/>
        <v>0</v>
      </c>
      <c r="S478" s="11">
        <f t="shared" si="252"/>
        <v>0</v>
      </c>
      <c r="T478" s="11">
        <f t="shared" si="252"/>
        <v>1080</v>
      </c>
      <c r="U478" s="40">
        <f t="shared" si="231"/>
        <v>0.372</v>
      </c>
      <c r="V478" s="11">
        <f t="shared" si="250"/>
        <v>43.878273177636238</v>
      </c>
      <c r="W478" s="11">
        <f t="shared" si="250"/>
        <v>2916000</v>
      </c>
      <c r="X478" s="11">
        <f t="shared" si="250"/>
        <v>32400</v>
      </c>
      <c r="Y478" s="11">
        <f t="shared" si="250"/>
        <v>48600</v>
      </c>
      <c r="Z478" s="11">
        <f t="shared" si="250"/>
        <v>1.5</v>
      </c>
      <c r="AA478" s="11">
        <f t="shared" si="250"/>
        <v>51.96152422706632</v>
      </c>
      <c r="AB478" s="11">
        <f t="shared" si="250"/>
        <v>1080</v>
      </c>
      <c r="AC478" s="11">
        <f t="shared" si="250"/>
        <v>1080</v>
      </c>
      <c r="AD478" s="11">
        <f t="shared" si="250"/>
        <v>3240</v>
      </c>
      <c r="AE478" s="11">
        <f t="shared" si="250"/>
        <v>1080</v>
      </c>
      <c r="AF478" s="11">
        <f t="shared" si="250"/>
        <v>1620</v>
      </c>
      <c r="AG478" s="11">
        <f t="shared" si="250"/>
        <v>1.5</v>
      </c>
      <c r="AH478" s="11">
        <f t="shared" si="248"/>
        <v>1.7320508075688772</v>
      </c>
      <c r="AI478" s="11">
        <f t="shared" si="248"/>
        <v>0</v>
      </c>
      <c r="AJ478" s="11">
        <f t="shared" si="248"/>
        <v>0</v>
      </c>
      <c r="AK478" s="11">
        <f t="shared" si="248"/>
        <v>0</v>
      </c>
      <c r="AL478" s="11">
        <f t="shared" si="251"/>
        <v>0</v>
      </c>
      <c r="AM478" s="11">
        <f t="shared" si="251"/>
        <v>0</v>
      </c>
      <c r="AN478" s="11">
        <f t="shared" si="251"/>
        <v>0</v>
      </c>
      <c r="AO478" s="11">
        <f t="shared" si="251"/>
        <v>0</v>
      </c>
      <c r="AP478" s="11">
        <f t="shared" si="251"/>
        <v>0</v>
      </c>
      <c r="AQ478" s="11">
        <f t="shared" si="251"/>
        <v>0</v>
      </c>
      <c r="AR478" s="11">
        <f t="shared" si="251"/>
        <v>0</v>
      </c>
      <c r="AS478" s="11">
        <f t="shared" si="251"/>
        <v>0</v>
      </c>
      <c r="AT478" s="11">
        <f t="shared" si="251"/>
        <v>0</v>
      </c>
      <c r="AU478" s="11">
        <f t="shared" si="251"/>
        <v>0</v>
      </c>
      <c r="AV478" s="11">
        <f t="shared" si="253"/>
        <v>0</v>
      </c>
      <c r="AW478" s="11">
        <f t="shared" si="253"/>
        <v>0</v>
      </c>
      <c r="AX478" s="11">
        <f t="shared" si="253"/>
        <v>0</v>
      </c>
      <c r="AY478" s="11">
        <f t="shared" si="253"/>
        <v>0</v>
      </c>
      <c r="AZ478" s="11">
        <f t="shared" si="253"/>
        <v>0</v>
      </c>
      <c r="BA478" s="11">
        <f t="shared" si="253"/>
        <v>0</v>
      </c>
      <c r="BB478" s="11">
        <f t="shared" si="253"/>
        <v>0</v>
      </c>
      <c r="BC478" s="11">
        <f t="shared" si="254"/>
        <v>0</v>
      </c>
      <c r="BD478" s="11">
        <f t="shared" si="254"/>
        <v>0</v>
      </c>
      <c r="BE478" s="11">
        <f t="shared" si="254"/>
        <v>0</v>
      </c>
      <c r="BF478" s="15" t="str">
        <f t="shared" si="232"/>
        <v>ČSN 42 5524</v>
      </c>
      <c r="BG478" s="42">
        <v>8.4779999999999998</v>
      </c>
      <c r="BH478" s="17">
        <f t="shared" si="233"/>
        <v>180</v>
      </c>
      <c r="BI478" s="17">
        <f t="shared" si="234"/>
        <v>6</v>
      </c>
      <c r="BX478" s="18">
        <f t="shared" si="227"/>
        <v>1080</v>
      </c>
      <c r="BY478" s="42">
        <v>0.372</v>
      </c>
      <c r="BZ478" s="43">
        <f t="shared" si="235"/>
        <v>43.878273177636238</v>
      </c>
      <c r="CA478" s="18">
        <f t="shared" si="236"/>
        <v>2916000</v>
      </c>
      <c r="CB478" s="18">
        <f t="shared" si="237"/>
        <v>32400</v>
      </c>
      <c r="CC478" s="18">
        <f t="shared" si="238"/>
        <v>48600</v>
      </c>
      <c r="CD478" s="25">
        <f t="shared" si="239"/>
        <v>1.5</v>
      </c>
      <c r="CE478" s="26">
        <f t="shared" si="240"/>
        <v>51.96152422706632</v>
      </c>
      <c r="CF478" s="18">
        <f t="shared" si="241"/>
        <v>1080</v>
      </c>
      <c r="CG478" s="18">
        <f t="shared" si="242"/>
        <v>1080</v>
      </c>
      <c r="CH478" s="18">
        <f t="shared" si="243"/>
        <v>3240</v>
      </c>
      <c r="CI478" s="18">
        <f t="shared" si="244"/>
        <v>1080</v>
      </c>
      <c r="CJ478" s="18">
        <f t="shared" si="245"/>
        <v>1620</v>
      </c>
      <c r="CK478" s="25">
        <f t="shared" si="246"/>
        <v>1.5</v>
      </c>
      <c r="CL478" s="26">
        <f t="shared" si="247"/>
        <v>1.7320508075688772</v>
      </c>
      <c r="DJ478" s="20" t="s">
        <v>542</v>
      </c>
    </row>
    <row r="479" spans="1:114" x14ac:dyDescent="0.2">
      <c r="A479" s="15" t="s">
        <v>105</v>
      </c>
      <c r="B479" s="10" t="s">
        <v>579</v>
      </c>
      <c r="C479" s="11">
        <f t="shared" si="230"/>
        <v>9.891</v>
      </c>
      <c r="D479" s="11">
        <f t="shared" si="249"/>
        <v>180</v>
      </c>
      <c r="E479" s="11">
        <f t="shared" si="249"/>
        <v>7</v>
      </c>
      <c r="F479" s="11">
        <f t="shared" si="249"/>
        <v>0</v>
      </c>
      <c r="G479" s="11">
        <f t="shared" si="249"/>
        <v>0</v>
      </c>
      <c r="H479" s="11">
        <f t="shared" si="249"/>
        <v>0</v>
      </c>
      <c r="I479" s="11">
        <f t="shared" si="249"/>
        <v>0</v>
      </c>
      <c r="J479" s="11">
        <f t="shared" si="249"/>
        <v>0</v>
      </c>
      <c r="K479" s="11">
        <f t="shared" si="249"/>
        <v>0</v>
      </c>
      <c r="L479" s="11">
        <f t="shared" si="249"/>
        <v>0</v>
      </c>
      <c r="M479" s="11">
        <f t="shared" si="249"/>
        <v>0</v>
      </c>
      <c r="N479" s="11">
        <f t="shared" si="255"/>
        <v>0</v>
      </c>
      <c r="O479" s="11">
        <f t="shared" si="255"/>
        <v>0</v>
      </c>
      <c r="P479" s="11">
        <f t="shared" si="255"/>
        <v>0</v>
      </c>
      <c r="Q479" s="11">
        <f t="shared" si="252"/>
        <v>0</v>
      </c>
      <c r="R479" s="11">
        <f t="shared" si="252"/>
        <v>0</v>
      </c>
      <c r="S479" s="11">
        <f t="shared" si="252"/>
        <v>0</v>
      </c>
      <c r="T479" s="11">
        <f t="shared" si="252"/>
        <v>1260</v>
      </c>
      <c r="U479" s="40">
        <f t="shared" si="231"/>
        <v>0.374</v>
      </c>
      <c r="V479" s="11">
        <f t="shared" si="250"/>
        <v>37.812152461833996</v>
      </c>
      <c r="W479" s="11">
        <f t="shared" si="250"/>
        <v>3401999.9999999995</v>
      </c>
      <c r="X479" s="11">
        <f t="shared" si="250"/>
        <v>37799.999999999993</v>
      </c>
      <c r="Y479" s="11">
        <f t="shared" ref="Y479:AG507" si="256">IF($A479="x",CC479,"")</f>
        <v>56700</v>
      </c>
      <c r="Z479" s="11">
        <f t="shared" si="256"/>
        <v>1.5000000000000002</v>
      </c>
      <c r="AA479" s="11">
        <f t="shared" si="256"/>
        <v>51.961524227066313</v>
      </c>
      <c r="AB479" s="11">
        <f t="shared" si="256"/>
        <v>1260</v>
      </c>
      <c r="AC479" s="11">
        <f t="shared" si="256"/>
        <v>1260</v>
      </c>
      <c r="AD479" s="11">
        <f t="shared" si="256"/>
        <v>5145</v>
      </c>
      <c r="AE479" s="11">
        <f t="shared" si="256"/>
        <v>1470</v>
      </c>
      <c r="AF479" s="11">
        <f t="shared" si="256"/>
        <v>2205</v>
      </c>
      <c r="AG479" s="11">
        <f t="shared" si="256"/>
        <v>1.5</v>
      </c>
      <c r="AH479" s="11">
        <f t="shared" si="248"/>
        <v>2.0207259421636903</v>
      </c>
      <c r="AI479" s="11">
        <f t="shared" si="248"/>
        <v>0</v>
      </c>
      <c r="AJ479" s="11">
        <f t="shared" si="248"/>
        <v>0</v>
      </c>
      <c r="AK479" s="11">
        <f t="shared" si="248"/>
        <v>0</v>
      </c>
      <c r="AL479" s="11">
        <f t="shared" si="251"/>
        <v>0</v>
      </c>
      <c r="AM479" s="11">
        <f t="shared" si="251"/>
        <v>0</v>
      </c>
      <c r="AN479" s="11">
        <f t="shared" si="251"/>
        <v>0</v>
      </c>
      <c r="AO479" s="11">
        <f t="shared" si="251"/>
        <v>0</v>
      </c>
      <c r="AP479" s="11">
        <f t="shared" si="251"/>
        <v>0</v>
      </c>
      <c r="AQ479" s="11">
        <f t="shared" si="251"/>
        <v>0</v>
      </c>
      <c r="AR479" s="11">
        <f t="shared" si="251"/>
        <v>0</v>
      </c>
      <c r="AS479" s="11">
        <f t="shared" si="251"/>
        <v>0</v>
      </c>
      <c r="AT479" s="11">
        <f t="shared" si="251"/>
        <v>0</v>
      </c>
      <c r="AU479" s="11">
        <f t="shared" si="251"/>
        <v>0</v>
      </c>
      <c r="AV479" s="11">
        <f t="shared" si="253"/>
        <v>0</v>
      </c>
      <c r="AW479" s="11">
        <f t="shared" si="253"/>
        <v>0</v>
      </c>
      <c r="AX479" s="11">
        <f t="shared" si="253"/>
        <v>0</v>
      </c>
      <c r="AY479" s="11">
        <f t="shared" si="253"/>
        <v>0</v>
      </c>
      <c r="AZ479" s="11">
        <f t="shared" si="253"/>
        <v>0</v>
      </c>
      <c r="BA479" s="11">
        <f t="shared" si="253"/>
        <v>0</v>
      </c>
      <c r="BB479" s="11">
        <f t="shared" si="253"/>
        <v>0</v>
      </c>
      <c r="BC479" s="11">
        <f t="shared" si="254"/>
        <v>0</v>
      </c>
      <c r="BD479" s="11">
        <f t="shared" si="254"/>
        <v>0</v>
      </c>
      <c r="BE479" s="11">
        <f t="shared" si="254"/>
        <v>0</v>
      </c>
      <c r="BF479" s="15" t="str">
        <f t="shared" si="232"/>
        <v>ČSN 42 5524</v>
      </c>
      <c r="BG479" s="42">
        <v>9.891</v>
      </c>
      <c r="BH479" s="17">
        <f t="shared" si="233"/>
        <v>180</v>
      </c>
      <c r="BI479" s="17">
        <f t="shared" si="234"/>
        <v>7</v>
      </c>
      <c r="BX479" s="18">
        <f t="shared" si="227"/>
        <v>1260</v>
      </c>
      <c r="BY479" s="42">
        <v>0.374</v>
      </c>
      <c r="BZ479" s="43">
        <f t="shared" si="235"/>
        <v>37.812152461833996</v>
      </c>
      <c r="CA479" s="18">
        <f t="shared" si="236"/>
        <v>3401999.9999999995</v>
      </c>
      <c r="CB479" s="18">
        <f t="shared" si="237"/>
        <v>37799.999999999993</v>
      </c>
      <c r="CC479" s="18">
        <f t="shared" si="238"/>
        <v>56700</v>
      </c>
      <c r="CD479" s="25">
        <f t="shared" si="239"/>
        <v>1.5000000000000002</v>
      </c>
      <c r="CE479" s="26">
        <f t="shared" si="240"/>
        <v>51.961524227066313</v>
      </c>
      <c r="CF479" s="18">
        <f t="shared" si="241"/>
        <v>1260</v>
      </c>
      <c r="CG479" s="18">
        <f t="shared" si="242"/>
        <v>1260</v>
      </c>
      <c r="CH479" s="18">
        <f t="shared" si="243"/>
        <v>5145</v>
      </c>
      <c r="CI479" s="18">
        <f t="shared" si="244"/>
        <v>1470</v>
      </c>
      <c r="CJ479" s="18">
        <f t="shared" si="245"/>
        <v>2205</v>
      </c>
      <c r="CK479" s="25">
        <f t="shared" si="246"/>
        <v>1.5</v>
      </c>
      <c r="CL479" s="26">
        <f t="shared" si="247"/>
        <v>2.0207259421636903</v>
      </c>
      <c r="DJ479" s="20" t="s">
        <v>542</v>
      </c>
    </row>
    <row r="480" spans="1:114" x14ac:dyDescent="0.2">
      <c r="A480" s="15" t="s">
        <v>105</v>
      </c>
      <c r="B480" s="10" t="s">
        <v>580</v>
      </c>
      <c r="C480" s="11">
        <f t="shared" si="230"/>
        <v>11.304</v>
      </c>
      <c r="D480" s="11">
        <f t="shared" si="249"/>
        <v>180</v>
      </c>
      <c r="E480" s="11">
        <f t="shared" si="249"/>
        <v>8</v>
      </c>
      <c r="F480" s="11">
        <f t="shared" si="249"/>
        <v>0</v>
      </c>
      <c r="G480" s="11">
        <f t="shared" si="249"/>
        <v>0</v>
      </c>
      <c r="H480" s="11">
        <f t="shared" si="249"/>
        <v>0</v>
      </c>
      <c r="I480" s="11">
        <f t="shared" si="249"/>
        <v>0</v>
      </c>
      <c r="J480" s="11">
        <f t="shared" si="249"/>
        <v>0</v>
      </c>
      <c r="K480" s="11">
        <f t="shared" si="249"/>
        <v>0</v>
      </c>
      <c r="L480" s="11">
        <f t="shared" si="249"/>
        <v>0</v>
      </c>
      <c r="M480" s="11">
        <f t="shared" si="249"/>
        <v>0</v>
      </c>
      <c r="N480" s="11">
        <f t="shared" si="255"/>
        <v>0</v>
      </c>
      <c r="O480" s="11">
        <f t="shared" si="255"/>
        <v>0</v>
      </c>
      <c r="P480" s="11">
        <f t="shared" si="255"/>
        <v>0</v>
      </c>
      <c r="Q480" s="11">
        <f t="shared" si="252"/>
        <v>0</v>
      </c>
      <c r="R480" s="11">
        <f t="shared" si="252"/>
        <v>0</v>
      </c>
      <c r="S480" s="11">
        <f t="shared" si="252"/>
        <v>0</v>
      </c>
      <c r="T480" s="11">
        <f t="shared" si="252"/>
        <v>1440</v>
      </c>
      <c r="U480" s="40">
        <f t="shared" si="231"/>
        <v>0.376</v>
      </c>
      <c r="V480" s="11">
        <f t="shared" ref="V480:AJ531" si="257">IF($A480="x",BZ480,"")</f>
        <v>33.262561924982307</v>
      </c>
      <c r="W480" s="11">
        <f t="shared" si="257"/>
        <v>3888000</v>
      </c>
      <c r="X480" s="11">
        <f t="shared" si="257"/>
        <v>43200</v>
      </c>
      <c r="Y480" s="11">
        <f t="shared" si="256"/>
        <v>64800</v>
      </c>
      <c r="Z480" s="11">
        <f t="shared" si="256"/>
        <v>1.5</v>
      </c>
      <c r="AA480" s="11">
        <f t="shared" si="256"/>
        <v>51.96152422706632</v>
      </c>
      <c r="AB480" s="11">
        <f t="shared" si="256"/>
        <v>1440</v>
      </c>
      <c r="AC480" s="11">
        <f t="shared" si="256"/>
        <v>1440</v>
      </c>
      <c r="AD480" s="11">
        <f t="shared" si="256"/>
        <v>7680</v>
      </c>
      <c r="AE480" s="11">
        <f t="shared" si="256"/>
        <v>1920</v>
      </c>
      <c r="AF480" s="11">
        <f t="shared" si="256"/>
        <v>2880</v>
      </c>
      <c r="AG480" s="11">
        <f t="shared" si="256"/>
        <v>1.5</v>
      </c>
      <c r="AH480" s="11">
        <f t="shared" si="248"/>
        <v>2.3094010767585029</v>
      </c>
      <c r="AI480" s="11">
        <f t="shared" si="248"/>
        <v>0</v>
      </c>
      <c r="AJ480" s="11">
        <f t="shared" si="248"/>
        <v>0</v>
      </c>
      <c r="AK480" s="11">
        <f t="shared" si="248"/>
        <v>0</v>
      </c>
      <c r="AL480" s="11">
        <f t="shared" si="251"/>
        <v>0</v>
      </c>
      <c r="AM480" s="11">
        <f t="shared" si="251"/>
        <v>0</v>
      </c>
      <c r="AN480" s="11">
        <f t="shared" si="251"/>
        <v>0</v>
      </c>
      <c r="AO480" s="11">
        <f t="shared" si="251"/>
        <v>0</v>
      </c>
      <c r="AP480" s="11">
        <f t="shared" si="251"/>
        <v>0</v>
      </c>
      <c r="AQ480" s="11">
        <f t="shared" si="251"/>
        <v>0</v>
      </c>
      <c r="AR480" s="11">
        <f t="shared" si="251"/>
        <v>0</v>
      </c>
      <c r="AS480" s="11">
        <f t="shared" si="251"/>
        <v>0</v>
      </c>
      <c r="AT480" s="11">
        <f t="shared" si="251"/>
        <v>0</v>
      </c>
      <c r="AU480" s="11">
        <f t="shared" si="251"/>
        <v>0</v>
      </c>
      <c r="AV480" s="11">
        <f t="shared" si="253"/>
        <v>0</v>
      </c>
      <c r="AW480" s="11">
        <f t="shared" si="253"/>
        <v>0</v>
      </c>
      <c r="AX480" s="11">
        <f t="shared" si="253"/>
        <v>0</v>
      </c>
      <c r="AY480" s="11">
        <f t="shared" si="253"/>
        <v>0</v>
      </c>
      <c r="AZ480" s="11">
        <f t="shared" si="253"/>
        <v>0</v>
      </c>
      <c r="BA480" s="11">
        <f t="shared" si="253"/>
        <v>0</v>
      </c>
      <c r="BB480" s="11">
        <f t="shared" si="253"/>
        <v>0</v>
      </c>
      <c r="BC480" s="11">
        <f t="shared" si="254"/>
        <v>0</v>
      </c>
      <c r="BD480" s="11">
        <f t="shared" si="254"/>
        <v>0</v>
      </c>
      <c r="BE480" s="11">
        <f t="shared" si="254"/>
        <v>0</v>
      </c>
      <c r="BF480" s="15" t="str">
        <f t="shared" si="232"/>
        <v>ČSN 42 5524</v>
      </c>
      <c r="BG480" s="42">
        <v>11.304</v>
      </c>
      <c r="BH480" s="17">
        <f t="shared" si="233"/>
        <v>180</v>
      </c>
      <c r="BI480" s="17">
        <f t="shared" si="234"/>
        <v>8</v>
      </c>
      <c r="BX480" s="18">
        <f t="shared" si="227"/>
        <v>1440</v>
      </c>
      <c r="BY480" s="42">
        <v>0.376</v>
      </c>
      <c r="BZ480" s="43">
        <f t="shared" si="235"/>
        <v>33.262561924982307</v>
      </c>
      <c r="CA480" s="18">
        <f t="shared" si="236"/>
        <v>3888000</v>
      </c>
      <c r="CB480" s="18">
        <f t="shared" si="237"/>
        <v>43200</v>
      </c>
      <c r="CC480" s="18">
        <f t="shared" si="238"/>
        <v>64800</v>
      </c>
      <c r="CD480" s="25">
        <f t="shared" si="239"/>
        <v>1.5</v>
      </c>
      <c r="CE480" s="26">
        <f t="shared" si="240"/>
        <v>51.96152422706632</v>
      </c>
      <c r="CF480" s="18">
        <f t="shared" si="241"/>
        <v>1440</v>
      </c>
      <c r="CG480" s="18">
        <f t="shared" si="242"/>
        <v>1440</v>
      </c>
      <c r="CH480" s="18">
        <f t="shared" si="243"/>
        <v>7680</v>
      </c>
      <c r="CI480" s="18">
        <f t="shared" si="244"/>
        <v>1920</v>
      </c>
      <c r="CJ480" s="18">
        <f t="shared" si="245"/>
        <v>2880</v>
      </c>
      <c r="CK480" s="25">
        <f t="shared" si="246"/>
        <v>1.5</v>
      </c>
      <c r="CL480" s="26">
        <f t="shared" si="247"/>
        <v>2.3094010767585029</v>
      </c>
      <c r="DJ480" s="20" t="s">
        <v>542</v>
      </c>
    </row>
    <row r="481" spans="1:114" x14ac:dyDescent="0.2">
      <c r="A481" s="15" t="s">
        <v>105</v>
      </c>
      <c r="B481" s="10" t="s">
        <v>581</v>
      </c>
      <c r="C481" s="11">
        <f t="shared" si="230"/>
        <v>12.717000000000001</v>
      </c>
      <c r="D481" s="11">
        <f t="shared" si="249"/>
        <v>180</v>
      </c>
      <c r="E481" s="11">
        <f t="shared" si="249"/>
        <v>9</v>
      </c>
      <c r="F481" s="11">
        <f t="shared" si="249"/>
        <v>0</v>
      </c>
      <c r="G481" s="11">
        <f t="shared" si="249"/>
        <v>0</v>
      </c>
      <c r="H481" s="11">
        <f t="shared" si="249"/>
        <v>0</v>
      </c>
      <c r="I481" s="11">
        <f t="shared" si="249"/>
        <v>0</v>
      </c>
      <c r="J481" s="11">
        <f t="shared" si="249"/>
        <v>0</v>
      </c>
      <c r="K481" s="11">
        <f t="shared" si="249"/>
        <v>0</v>
      </c>
      <c r="L481" s="11">
        <f t="shared" si="249"/>
        <v>0</v>
      </c>
      <c r="M481" s="11">
        <f t="shared" si="249"/>
        <v>0</v>
      </c>
      <c r="N481" s="11">
        <f t="shared" si="255"/>
        <v>0</v>
      </c>
      <c r="O481" s="11">
        <f t="shared" si="255"/>
        <v>0</v>
      </c>
      <c r="P481" s="11">
        <f t="shared" si="255"/>
        <v>0</v>
      </c>
      <c r="Q481" s="11">
        <f t="shared" si="252"/>
        <v>0</v>
      </c>
      <c r="R481" s="11">
        <f t="shared" si="252"/>
        <v>0</v>
      </c>
      <c r="S481" s="11">
        <f t="shared" si="252"/>
        <v>0</v>
      </c>
      <c r="T481" s="11">
        <f t="shared" si="252"/>
        <v>1620</v>
      </c>
      <c r="U481" s="40">
        <f t="shared" si="231"/>
        <v>0.378</v>
      </c>
      <c r="V481" s="11">
        <f t="shared" si="257"/>
        <v>29.723991507430998</v>
      </c>
      <c r="W481" s="11">
        <f t="shared" si="257"/>
        <v>4374000</v>
      </c>
      <c r="X481" s="11">
        <f t="shared" si="257"/>
        <v>48600</v>
      </c>
      <c r="Y481" s="11">
        <f t="shared" si="256"/>
        <v>72900</v>
      </c>
      <c r="Z481" s="11">
        <f t="shared" si="256"/>
        <v>1.5</v>
      </c>
      <c r="AA481" s="11">
        <f t="shared" si="256"/>
        <v>51.96152422706632</v>
      </c>
      <c r="AB481" s="11">
        <f t="shared" si="256"/>
        <v>1620</v>
      </c>
      <c r="AC481" s="11">
        <f t="shared" si="256"/>
        <v>1620</v>
      </c>
      <c r="AD481" s="11">
        <f t="shared" si="256"/>
        <v>10935</v>
      </c>
      <c r="AE481" s="11">
        <f t="shared" si="256"/>
        <v>2430</v>
      </c>
      <c r="AF481" s="11">
        <f t="shared" si="256"/>
        <v>3645</v>
      </c>
      <c r="AG481" s="11">
        <f t="shared" si="256"/>
        <v>1.5</v>
      </c>
      <c r="AH481" s="11">
        <f t="shared" si="248"/>
        <v>2.598076211353316</v>
      </c>
      <c r="AI481" s="11">
        <f t="shared" si="248"/>
        <v>0</v>
      </c>
      <c r="AJ481" s="11">
        <f t="shared" si="248"/>
        <v>0</v>
      </c>
      <c r="AK481" s="11">
        <f t="shared" si="248"/>
        <v>0</v>
      </c>
      <c r="AL481" s="11">
        <f t="shared" si="251"/>
        <v>0</v>
      </c>
      <c r="AM481" s="11">
        <f t="shared" si="251"/>
        <v>0</v>
      </c>
      <c r="AN481" s="11">
        <f t="shared" si="251"/>
        <v>0</v>
      </c>
      <c r="AO481" s="11">
        <f t="shared" si="251"/>
        <v>0</v>
      </c>
      <c r="AP481" s="11">
        <f t="shared" si="251"/>
        <v>0</v>
      </c>
      <c r="AQ481" s="11">
        <f t="shared" si="251"/>
        <v>0</v>
      </c>
      <c r="AR481" s="11">
        <f t="shared" si="251"/>
        <v>0</v>
      </c>
      <c r="AS481" s="11">
        <f t="shared" si="251"/>
        <v>0</v>
      </c>
      <c r="AT481" s="11">
        <f t="shared" si="251"/>
        <v>0</v>
      </c>
      <c r="AU481" s="11">
        <f t="shared" si="251"/>
        <v>0</v>
      </c>
      <c r="AV481" s="11">
        <f t="shared" si="253"/>
        <v>0</v>
      </c>
      <c r="AW481" s="11">
        <f t="shared" si="253"/>
        <v>0</v>
      </c>
      <c r="AX481" s="11">
        <f t="shared" si="253"/>
        <v>0</v>
      </c>
      <c r="AY481" s="11">
        <f t="shared" si="253"/>
        <v>0</v>
      </c>
      <c r="AZ481" s="11">
        <f t="shared" si="253"/>
        <v>0</v>
      </c>
      <c r="BA481" s="11">
        <f t="shared" si="253"/>
        <v>0</v>
      </c>
      <c r="BB481" s="11">
        <f t="shared" si="253"/>
        <v>0</v>
      </c>
      <c r="BC481" s="11">
        <f t="shared" si="254"/>
        <v>0</v>
      </c>
      <c r="BD481" s="11">
        <f t="shared" si="254"/>
        <v>0</v>
      </c>
      <c r="BE481" s="11">
        <f t="shared" si="254"/>
        <v>0</v>
      </c>
      <c r="BF481" s="15" t="str">
        <f t="shared" si="232"/>
        <v>ČSN 42 5524</v>
      </c>
      <c r="BG481" s="42">
        <v>12.717000000000001</v>
      </c>
      <c r="BH481" s="17">
        <f t="shared" si="233"/>
        <v>180</v>
      </c>
      <c r="BI481" s="17">
        <f t="shared" si="234"/>
        <v>9</v>
      </c>
      <c r="BX481" s="18">
        <f t="shared" si="227"/>
        <v>1620</v>
      </c>
      <c r="BY481" s="42">
        <v>0.378</v>
      </c>
      <c r="BZ481" s="43">
        <f t="shared" si="235"/>
        <v>29.723991507430998</v>
      </c>
      <c r="CA481" s="18">
        <f t="shared" si="236"/>
        <v>4374000</v>
      </c>
      <c r="CB481" s="18">
        <f t="shared" si="237"/>
        <v>48600</v>
      </c>
      <c r="CC481" s="18">
        <f t="shared" si="238"/>
        <v>72900</v>
      </c>
      <c r="CD481" s="25">
        <f t="shared" si="239"/>
        <v>1.5</v>
      </c>
      <c r="CE481" s="26">
        <f t="shared" si="240"/>
        <v>51.96152422706632</v>
      </c>
      <c r="CF481" s="18">
        <f t="shared" si="241"/>
        <v>1620</v>
      </c>
      <c r="CG481" s="18">
        <f t="shared" si="242"/>
        <v>1620</v>
      </c>
      <c r="CH481" s="18">
        <f t="shared" si="243"/>
        <v>10935</v>
      </c>
      <c r="CI481" s="18">
        <f t="shared" si="244"/>
        <v>2430</v>
      </c>
      <c r="CJ481" s="18">
        <f t="shared" si="245"/>
        <v>3645</v>
      </c>
      <c r="CK481" s="25">
        <f t="shared" si="246"/>
        <v>1.5</v>
      </c>
      <c r="CL481" s="26">
        <f t="shared" si="247"/>
        <v>2.598076211353316</v>
      </c>
      <c r="DJ481" s="20" t="s">
        <v>542</v>
      </c>
    </row>
    <row r="482" spans="1:114" x14ac:dyDescent="0.2">
      <c r="A482" s="15" t="s">
        <v>105</v>
      </c>
      <c r="B482" s="10" t="s">
        <v>582</v>
      </c>
      <c r="C482" s="11">
        <f t="shared" si="230"/>
        <v>14.13</v>
      </c>
      <c r="D482" s="11">
        <f t="shared" si="249"/>
        <v>180</v>
      </c>
      <c r="E482" s="11">
        <f t="shared" si="249"/>
        <v>10</v>
      </c>
      <c r="F482" s="11">
        <f t="shared" si="249"/>
        <v>0</v>
      </c>
      <c r="G482" s="11">
        <f t="shared" si="249"/>
        <v>0</v>
      </c>
      <c r="H482" s="11">
        <f t="shared" si="249"/>
        <v>0</v>
      </c>
      <c r="I482" s="11">
        <f t="shared" si="249"/>
        <v>0</v>
      </c>
      <c r="J482" s="11">
        <f t="shared" si="249"/>
        <v>0</v>
      </c>
      <c r="K482" s="11">
        <f t="shared" si="249"/>
        <v>0</v>
      </c>
      <c r="L482" s="11">
        <f t="shared" si="249"/>
        <v>0</v>
      </c>
      <c r="M482" s="11">
        <f t="shared" si="249"/>
        <v>0</v>
      </c>
      <c r="N482" s="11">
        <f t="shared" si="255"/>
        <v>0</v>
      </c>
      <c r="O482" s="11">
        <f t="shared" si="255"/>
        <v>0</v>
      </c>
      <c r="P482" s="11">
        <f t="shared" si="255"/>
        <v>0</v>
      </c>
      <c r="Q482" s="11">
        <f t="shared" si="252"/>
        <v>0</v>
      </c>
      <c r="R482" s="11">
        <f t="shared" si="252"/>
        <v>0</v>
      </c>
      <c r="S482" s="11">
        <f t="shared" si="252"/>
        <v>0</v>
      </c>
      <c r="T482" s="11">
        <f t="shared" si="252"/>
        <v>1800</v>
      </c>
      <c r="U482" s="40">
        <f t="shared" si="231"/>
        <v>0.38</v>
      </c>
      <c r="V482" s="11">
        <f t="shared" si="257"/>
        <v>26.893135173389954</v>
      </c>
      <c r="W482" s="11">
        <f t="shared" si="257"/>
        <v>4860000</v>
      </c>
      <c r="X482" s="11">
        <f t="shared" si="257"/>
        <v>53999.999999999993</v>
      </c>
      <c r="Y482" s="11">
        <f t="shared" si="256"/>
        <v>81000</v>
      </c>
      <c r="Z482" s="11">
        <f t="shared" si="256"/>
        <v>1.5000000000000002</v>
      </c>
      <c r="AA482" s="11">
        <f t="shared" si="256"/>
        <v>51.96152422706632</v>
      </c>
      <c r="AB482" s="11">
        <f t="shared" si="256"/>
        <v>1800</v>
      </c>
      <c r="AC482" s="11">
        <f t="shared" si="256"/>
        <v>1800</v>
      </c>
      <c r="AD482" s="11">
        <f t="shared" si="256"/>
        <v>15000</v>
      </c>
      <c r="AE482" s="11">
        <f t="shared" si="256"/>
        <v>3000</v>
      </c>
      <c r="AF482" s="11">
        <f t="shared" si="256"/>
        <v>4500</v>
      </c>
      <c r="AG482" s="11">
        <f t="shared" si="256"/>
        <v>1.5</v>
      </c>
      <c r="AH482" s="11">
        <f t="shared" si="248"/>
        <v>2.8867513459481291</v>
      </c>
      <c r="AI482" s="11">
        <f t="shared" si="248"/>
        <v>0</v>
      </c>
      <c r="AJ482" s="11">
        <f t="shared" si="248"/>
        <v>0</v>
      </c>
      <c r="AK482" s="11">
        <f t="shared" si="248"/>
        <v>0</v>
      </c>
      <c r="AL482" s="11">
        <f t="shared" si="251"/>
        <v>0</v>
      </c>
      <c r="AM482" s="11">
        <f t="shared" si="251"/>
        <v>0</v>
      </c>
      <c r="AN482" s="11">
        <f t="shared" si="251"/>
        <v>0</v>
      </c>
      <c r="AO482" s="11">
        <f t="shared" si="251"/>
        <v>0</v>
      </c>
      <c r="AP482" s="11">
        <f t="shared" si="251"/>
        <v>0</v>
      </c>
      <c r="AQ482" s="11">
        <f t="shared" si="251"/>
        <v>0</v>
      </c>
      <c r="AR482" s="11">
        <f t="shared" si="251"/>
        <v>0</v>
      </c>
      <c r="AS482" s="11">
        <f t="shared" si="251"/>
        <v>0</v>
      </c>
      <c r="AT482" s="11">
        <f t="shared" si="251"/>
        <v>0</v>
      </c>
      <c r="AU482" s="11">
        <f t="shared" si="251"/>
        <v>0</v>
      </c>
      <c r="AV482" s="11">
        <f t="shared" si="253"/>
        <v>0</v>
      </c>
      <c r="AW482" s="11">
        <f t="shared" si="253"/>
        <v>0</v>
      </c>
      <c r="AX482" s="11">
        <f t="shared" si="253"/>
        <v>0</v>
      </c>
      <c r="AY482" s="11">
        <f t="shared" si="253"/>
        <v>0</v>
      </c>
      <c r="AZ482" s="11">
        <f t="shared" si="253"/>
        <v>0</v>
      </c>
      <c r="BA482" s="11">
        <f t="shared" si="253"/>
        <v>0</v>
      </c>
      <c r="BB482" s="11">
        <f t="shared" si="253"/>
        <v>0</v>
      </c>
      <c r="BC482" s="11">
        <f t="shared" si="254"/>
        <v>0</v>
      </c>
      <c r="BD482" s="11">
        <f t="shared" si="254"/>
        <v>0</v>
      </c>
      <c r="BE482" s="11">
        <f t="shared" si="254"/>
        <v>0</v>
      </c>
      <c r="BF482" s="15" t="str">
        <f t="shared" si="232"/>
        <v>ČSN 42 5524</v>
      </c>
      <c r="BG482" s="42">
        <v>14.13</v>
      </c>
      <c r="BH482" s="17">
        <f t="shared" si="233"/>
        <v>180</v>
      </c>
      <c r="BI482" s="17">
        <f t="shared" si="234"/>
        <v>10</v>
      </c>
      <c r="BX482" s="18">
        <f t="shared" si="227"/>
        <v>1800</v>
      </c>
      <c r="BY482" s="42">
        <v>0.38</v>
      </c>
      <c r="BZ482" s="43">
        <f t="shared" si="235"/>
        <v>26.893135173389954</v>
      </c>
      <c r="CA482" s="18">
        <f t="shared" si="236"/>
        <v>4860000</v>
      </c>
      <c r="CB482" s="18">
        <f t="shared" si="237"/>
        <v>53999.999999999993</v>
      </c>
      <c r="CC482" s="18">
        <f t="shared" si="238"/>
        <v>81000</v>
      </c>
      <c r="CD482" s="25">
        <f t="shared" si="239"/>
        <v>1.5000000000000002</v>
      </c>
      <c r="CE482" s="26">
        <f t="shared" si="240"/>
        <v>51.96152422706632</v>
      </c>
      <c r="CF482" s="18">
        <f t="shared" si="241"/>
        <v>1800</v>
      </c>
      <c r="CG482" s="18">
        <f t="shared" si="242"/>
        <v>1800</v>
      </c>
      <c r="CH482" s="18">
        <f t="shared" si="243"/>
        <v>15000</v>
      </c>
      <c r="CI482" s="18">
        <f t="shared" si="244"/>
        <v>3000</v>
      </c>
      <c r="CJ482" s="18">
        <f t="shared" si="245"/>
        <v>4500</v>
      </c>
      <c r="CK482" s="25">
        <f t="shared" si="246"/>
        <v>1.5</v>
      </c>
      <c r="CL482" s="26">
        <f t="shared" si="247"/>
        <v>2.8867513459481291</v>
      </c>
      <c r="DJ482" s="20" t="s">
        <v>542</v>
      </c>
    </row>
    <row r="483" spans="1:114" x14ac:dyDescent="0.2">
      <c r="A483" s="15" t="s">
        <v>105</v>
      </c>
      <c r="B483" s="10" t="s">
        <v>583</v>
      </c>
      <c r="C483" s="11">
        <f t="shared" si="230"/>
        <v>16.956</v>
      </c>
      <c r="D483" s="11">
        <f t="shared" si="249"/>
        <v>180</v>
      </c>
      <c r="E483" s="11">
        <f t="shared" si="249"/>
        <v>12</v>
      </c>
      <c r="F483" s="11">
        <f t="shared" si="249"/>
        <v>0</v>
      </c>
      <c r="G483" s="11">
        <f t="shared" si="249"/>
        <v>0</v>
      </c>
      <c r="H483" s="11">
        <f t="shared" si="249"/>
        <v>0</v>
      </c>
      <c r="I483" s="11">
        <f t="shared" si="249"/>
        <v>0</v>
      </c>
      <c r="J483" s="11">
        <f t="shared" si="249"/>
        <v>0</v>
      </c>
      <c r="K483" s="11">
        <f t="shared" si="249"/>
        <v>0</v>
      </c>
      <c r="L483" s="11">
        <f t="shared" si="249"/>
        <v>0</v>
      </c>
      <c r="M483" s="11">
        <f t="shared" si="249"/>
        <v>0</v>
      </c>
      <c r="N483" s="11">
        <f t="shared" si="255"/>
        <v>0</v>
      </c>
      <c r="O483" s="11">
        <f t="shared" si="255"/>
        <v>0</v>
      </c>
      <c r="P483" s="11">
        <f t="shared" si="255"/>
        <v>0</v>
      </c>
      <c r="Q483" s="11">
        <f t="shared" si="252"/>
        <v>0</v>
      </c>
      <c r="R483" s="11">
        <f t="shared" si="252"/>
        <v>0</v>
      </c>
      <c r="S483" s="11">
        <f t="shared" si="252"/>
        <v>0</v>
      </c>
      <c r="T483" s="11">
        <f t="shared" si="252"/>
        <v>2160</v>
      </c>
      <c r="U483" s="40">
        <f t="shared" si="231"/>
        <v>0.38400000000000001</v>
      </c>
      <c r="V483" s="11">
        <f t="shared" si="257"/>
        <v>22.64685067232838</v>
      </c>
      <c r="W483" s="11">
        <f t="shared" si="257"/>
        <v>5832000</v>
      </c>
      <c r="X483" s="11">
        <f t="shared" si="257"/>
        <v>64800</v>
      </c>
      <c r="Y483" s="11">
        <f t="shared" si="256"/>
        <v>97200</v>
      </c>
      <c r="Z483" s="11">
        <f t="shared" si="256"/>
        <v>1.5</v>
      </c>
      <c r="AA483" s="11">
        <f t="shared" si="256"/>
        <v>51.96152422706632</v>
      </c>
      <c r="AB483" s="11">
        <f t="shared" si="256"/>
        <v>2160</v>
      </c>
      <c r="AC483" s="11">
        <f t="shared" si="256"/>
        <v>2160</v>
      </c>
      <c r="AD483" s="11">
        <f t="shared" si="256"/>
        <v>25920</v>
      </c>
      <c r="AE483" s="11">
        <f t="shared" si="256"/>
        <v>4320</v>
      </c>
      <c r="AF483" s="11">
        <f t="shared" si="256"/>
        <v>6480</v>
      </c>
      <c r="AG483" s="11">
        <f t="shared" si="256"/>
        <v>1.5</v>
      </c>
      <c r="AH483" s="11">
        <f t="shared" si="248"/>
        <v>3.4641016151377544</v>
      </c>
      <c r="AI483" s="11">
        <f t="shared" si="248"/>
        <v>0</v>
      </c>
      <c r="AJ483" s="11">
        <f t="shared" si="248"/>
        <v>0</v>
      </c>
      <c r="AK483" s="11">
        <f t="shared" si="248"/>
        <v>0</v>
      </c>
      <c r="AL483" s="11">
        <f t="shared" si="251"/>
        <v>0</v>
      </c>
      <c r="AM483" s="11">
        <f t="shared" si="251"/>
        <v>0</v>
      </c>
      <c r="AN483" s="11">
        <f t="shared" si="251"/>
        <v>0</v>
      </c>
      <c r="AO483" s="11">
        <f t="shared" si="251"/>
        <v>0</v>
      </c>
      <c r="AP483" s="11">
        <f t="shared" si="251"/>
        <v>0</v>
      </c>
      <c r="AQ483" s="11">
        <f t="shared" si="251"/>
        <v>0</v>
      </c>
      <c r="AR483" s="11">
        <f t="shared" si="251"/>
        <v>0</v>
      </c>
      <c r="AS483" s="11">
        <f t="shared" si="251"/>
        <v>0</v>
      </c>
      <c r="AT483" s="11">
        <f t="shared" si="251"/>
        <v>0</v>
      </c>
      <c r="AU483" s="11">
        <f t="shared" si="251"/>
        <v>0</v>
      </c>
      <c r="AV483" s="11">
        <f t="shared" si="253"/>
        <v>0</v>
      </c>
      <c r="AW483" s="11">
        <f t="shared" si="253"/>
        <v>0</v>
      </c>
      <c r="AX483" s="11">
        <f t="shared" si="253"/>
        <v>0</v>
      </c>
      <c r="AY483" s="11">
        <f t="shared" si="253"/>
        <v>0</v>
      </c>
      <c r="AZ483" s="11">
        <f t="shared" si="253"/>
        <v>0</v>
      </c>
      <c r="BA483" s="11">
        <f t="shared" si="253"/>
        <v>0</v>
      </c>
      <c r="BB483" s="11">
        <f t="shared" si="253"/>
        <v>0</v>
      </c>
      <c r="BC483" s="11">
        <f t="shared" si="254"/>
        <v>0</v>
      </c>
      <c r="BD483" s="11">
        <f t="shared" si="254"/>
        <v>0</v>
      </c>
      <c r="BE483" s="11">
        <f t="shared" si="254"/>
        <v>0</v>
      </c>
      <c r="BF483" s="15" t="str">
        <f t="shared" si="232"/>
        <v>ČSN 42 5524</v>
      </c>
      <c r="BG483" s="42">
        <v>16.956</v>
      </c>
      <c r="BH483" s="17">
        <f t="shared" si="233"/>
        <v>180</v>
      </c>
      <c r="BI483" s="17">
        <f t="shared" si="234"/>
        <v>12</v>
      </c>
      <c r="BX483" s="18">
        <f t="shared" si="227"/>
        <v>2160</v>
      </c>
      <c r="BY483" s="42">
        <v>0.38400000000000001</v>
      </c>
      <c r="BZ483" s="43">
        <f t="shared" si="235"/>
        <v>22.64685067232838</v>
      </c>
      <c r="CA483" s="18">
        <f t="shared" si="236"/>
        <v>5832000</v>
      </c>
      <c r="CB483" s="18">
        <f t="shared" si="237"/>
        <v>64800</v>
      </c>
      <c r="CC483" s="18">
        <f t="shared" si="238"/>
        <v>97200</v>
      </c>
      <c r="CD483" s="25">
        <f t="shared" si="239"/>
        <v>1.5</v>
      </c>
      <c r="CE483" s="26">
        <f t="shared" si="240"/>
        <v>51.96152422706632</v>
      </c>
      <c r="CF483" s="18">
        <f t="shared" si="241"/>
        <v>2160</v>
      </c>
      <c r="CG483" s="18">
        <f t="shared" si="242"/>
        <v>2160</v>
      </c>
      <c r="CH483" s="18">
        <f t="shared" si="243"/>
        <v>25920</v>
      </c>
      <c r="CI483" s="18">
        <f t="shared" si="244"/>
        <v>4320</v>
      </c>
      <c r="CJ483" s="18">
        <f t="shared" si="245"/>
        <v>6480</v>
      </c>
      <c r="CK483" s="25">
        <f t="shared" si="246"/>
        <v>1.5</v>
      </c>
      <c r="CL483" s="26">
        <f t="shared" si="247"/>
        <v>3.4641016151377544</v>
      </c>
      <c r="DJ483" s="20" t="s">
        <v>542</v>
      </c>
    </row>
    <row r="484" spans="1:114" x14ac:dyDescent="0.2">
      <c r="A484" s="15" t="s">
        <v>105</v>
      </c>
      <c r="B484" s="10" t="s">
        <v>584</v>
      </c>
      <c r="C484" s="11">
        <f t="shared" si="230"/>
        <v>19.782</v>
      </c>
      <c r="D484" s="11">
        <f t="shared" si="249"/>
        <v>180</v>
      </c>
      <c r="E484" s="11">
        <f t="shared" si="249"/>
        <v>14</v>
      </c>
      <c r="F484" s="11">
        <f t="shared" si="249"/>
        <v>0</v>
      </c>
      <c r="G484" s="11">
        <f t="shared" si="249"/>
        <v>0</v>
      </c>
      <c r="H484" s="11">
        <f t="shared" si="249"/>
        <v>0</v>
      </c>
      <c r="I484" s="11">
        <f t="shared" si="249"/>
        <v>0</v>
      </c>
      <c r="J484" s="11">
        <f t="shared" si="249"/>
        <v>0</v>
      </c>
      <c r="K484" s="11">
        <f t="shared" si="249"/>
        <v>0</v>
      </c>
      <c r="L484" s="11">
        <f t="shared" si="249"/>
        <v>0</v>
      </c>
      <c r="M484" s="11">
        <f t="shared" si="249"/>
        <v>0</v>
      </c>
      <c r="N484" s="11">
        <f t="shared" si="255"/>
        <v>0</v>
      </c>
      <c r="O484" s="11">
        <f t="shared" si="255"/>
        <v>0</v>
      </c>
      <c r="P484" s="11">
        <f t="shared" si="255"/>
        <v>0</v>
      </c>
      <c r="Q484" s="11">
        <f t="shared" si="252"/>
        <v>0</v>
      </c>
      <c r="R484" s="11">
        <f t="shared" si="252"/>
        <v>0</v>
      </c>
      <c r="S484" s="11">
        <f t="shared" si="252"/>
        <v>0</v>
      </c>
      <c r="T484" s="11">
        <f t="shared" si="252"/>
        <v>2520</v>
      </c>
      <c r="U484" s="40">
        <f t="shared" si="231"/>
        <v>0.38800000000000001</v>
      </c>
      <c r="V484" s="11">
        <f t="shared" si="257"/>
        <v>19.613790314427259</v>
      </c>
      <c r="W484" s="11">
        <f t="shared" si="257"/>
        <v>6803999.9999999991</v>
      </c>
      <c r="X484" s="11">
        <f t="shared" si="257"/>
        <v>75599.999999999985</v>
      </c>
      <c r="Y484" s="11">
        <f t="shared" si="256"/>
        <v>113400</v>
      </c>
      <c r="Z484" s="11">
        <f t="shared" si="256"/>
        <v>1.5000000000000002</v>
      </c>
      <c r="AA484" s="11">
        <f t="shared" si="256"/>
        <v>51.961524227066313</v>
      </c>
      <c r="AB484" s="11">
        <f t="shared" si="256"/>
        <v>2520</v>
      </c>
      <c r="AC484" s="11">
        <f t="shared" si="256"/>
        <v>2520</v>
      </c>
      <c r="AD484" s="11">
        <f t="shared" si="256"/>
        <v>41160</v>
      </c>
      <c r="AE484" s="11">
        <f t="shared" si="256"/>
        <v>5880</v>
      </c>
      <c r="AF484" s="11">
        <f t="shared" si="256"/>
        <v>8820</v>
      </c>
      <c r="AG484" s="11">
        <f t="shared" si="256"/>
        <v>1.5</v>
      </c>
      <c r="AH484" s="11">
        <f t="shared" si="248"/>
        <v>4.0414518843273806</v>
      </c>
      <c r="AI484" s="11">
        <f t="shared" si="248"/>
        <v>0</v>
      </c>
      <c r="AJ484" s="11">
        <f t="shared" si="248"/>
        <v>0</v>
      </c>
      <c r="AK484" s="11">
        <f t="shared" si="248"/>
        <v>0</v>
      </c>
      <c r="AL484" s="11">
        <f t="shared" si="251"/>
        <v>0</v>
      </c>
      <c r="AM484" s="11">
        <f t="shared" si="251"/>
        <v>0</v>
      </c>
      <c r="AN484" s="11">
        <f t="shared" si="251"/>
        <v>0</v>
      </c>
      <c r="AO484" s="11">
        <f t="shared" si="251"/>
        <v>0</v>
      </c>
      <c r="AP484" s="11">
        <f t="shared" si="251"/>
        <v>0</v>
      </c>
      <c r="AQ484" s="11">
        <f t="shared" si="251"/>
        <v>0</v>
      </c>
      <c r="AR484" s="11">
        <f t="shared" si="251"/>
        <v>0</v>
      </c>
      <c r="AS484" s="11">
        <f t="shared" si="251"/>
        <v>0</v>
      </c>
      <c r="AT484" s="11">
        <f t="shared" si="251"/>
        <v>0</v>
      </c>
      <c r="AU484" s="11">
        <f t="shared" si="251"/>
        <v>0</v>
      </c>
      <c r="AV484" s="11">
        <f t="shared" si="253"/>
        <v>0</v>
      </c>
      <c r="AW484" s="11">
        <f t="shared" si="253"/>
        <v>0</v>
      </c>
      <c r="AX484" s="11">
        <f t="shared" si="253"/>
        <v>0</v>
      </c>
      <c r="AY484" s="11">
        <f t="shared" si="253"/>
        <v>0</v>
      </c>
      <c r="AZ484" s="11">
        <f t="shared" si="253"/>
        <v>0</v>
      </c>
      <c r="BA484" s="11">
        <f t="shared" si="253"/>
        <v>0</v>
      </c>
      <c r="BB484" s="11">
        <f t="shared" si="253"/>
        <v>0</v>
      </c>
      <c r="BC484" s="11">
        <f t="shared" si="254"/>
        <v>0</v>
      </c>
      <c r="BD484" s="11">
        <f t="shared" si="254"/>
        <v>0</v>
      </c>
      <c r="BE484" s="11">
        <f t="shared" si="254"/>
        <v>0</v>
      </c>
      <c r="BF484" s="15" t="str">
        <f t="shared" si="232"/>
        <v>ČSN 42 5524</v>
      </c>
      <c r="BG484" s="42">
        <v>19.782</v>
      </c>
      <c r="BH484" s="17">
        <f t="shared" si="233"/>
        <v>180</v>
      </c>
      <c r="BI484" s="17">
        <f t="shared" si="234"/>
        <v>14</v>
      </c>
      <c r="BX484" s="18">
        <f t="shared" si="227"/>
        <v>2520</v>
      </c>
      <c r="BY484" s="42">
        <v>0.38800000000000001</v>
      </c>
      <c r="BZ484" s="43">
        <f t="shared" si="235"/>
        <v>19.613790314427259</v>
      </c>
      <c r="CA484" s="18">
        <f t="shared" si="236"/>
        <v>6803999.9999999991</v>
      </c>
      <c r="CB484" s="18">
        <f t="shared" si="237"/>
        <v>75599.999999999985</v>
      </c>
      <c r="CC484" s="18">
        <f t="shared" si="238"/>
        <v>113400</v>
      </c>
      <c r="CD484" s="25">
        <f t="shared" si="239"/>
        <v>1.5000000000000002</v>
      </c>
      <c r="CE484" s="26">
        <f t="shared" si="240"/>
        <v>51.961524227066313</v>
      </c>
      <c r="CF484" s="18">
        <f t="shared" si="241"/>
        <v>2520</v>
      </c>
      <c r="CG484" s="18">
        <f t="shared" si="242"/>
        <v>2520</v>
      </c>
      <c r="CH484" s="18">
        <f t="shared" si="243"/>
        <v>41160</v>
      </c>
      <c r="CI484" s="18">
        <f t="shared" si="244"/>
        <v>5880</v>
      </c>
      <c r="CJ484" s="18">
        <f t="shared" si="245"/>
        <v>8820</v>
      </c>
      <c r="CK484" s="25">
        <f t="shared" si="246"/>
        <v>1.5</v>
      </c>
      <c r="CL484" s="26">
        <f t="shared" si="247"/>
        <v>4.0414518843273806</v>
      </c>
      <c r="DJ484" s="20" t="s">
        <v>542</v>
      </c>
    </row>
    <row r="485" spans="1:114" x14ac:dyDescent="0.2">
      <c r="A485" s="15" t="s">
        <v>105</v>
      </c>
      <c r="B485" s="10" t="s">
        <v>585</v>
      </c>
      <c r="C485" s="11">
        <f t="shared" si="230"/>
        <v>22.608000000000001</v>
      </c>
      <c r="D485" s="11">
        <f t="shared" si="249"/>
        <v>180</v>
      </c>
      <c r="E485" s="11">
        <f t="shared" si="249"/>
        <v>16</v>
      </c>
      <c r="F485" s="11">
        <f t="shared" si="249"/>
        <v>0</v>
      </c>
      <c r="G485" s="11">
        <f t="shared" si="249"/>
        <v>0</v>
      </c>
      <c r="H485" s="11">
        <f t="shared" si="249"/>
        <v>0</v>
      </c>
      <c r="I485" s="11">
        <f t="shared" si="249"/>
        <v>0</v>
      </c>
      <c r="J485" s="11">
        <f t="shared" si="249"/>
        <v>0</v>
      </c>
      <c r="K485" s="11">
        <f t="shared" si="249"/>
        <v>0</v>
      </c>
      <c r="L485" s="11">
        <f t="shared" si="249"/>
        <v>0</v>
      </c>
      <c r="M485" s="11">
        <f t="shared" si="249"/>
        <v>0</v>
      </c>
      <c r="N485" s="11">
        <f t="shared" si="255"/>
        <v>0</v>
      </c>
      <c r="O485" s="11">
        <f t="shared" si="255"/>
        <v>0</v>
      </c>
      <c r="P485" s="11">
        <f t="shared" si="255"/>
        <v>0</v>
      </c>
      <c r="Q485" s="11">
        <f t="shared" si="252"/>
        <v>0</v>
      </c>
      <c r="R485" s="11">
        <f t="shared" si="252"/>
        <v>0</v>
      </c>
      <c r="S485" s="11">
        <f t="shared" si="252"/>
        <v>0</v>
      </c>
      <c r="T485" s="11">
        <f t="shared" si="252"/>
        <v>2880</v>
      </c>
      <c r="U485" s="40">
        <f t="shared" si="231"/>
        <v>0.39200000000000002</v>
      </c>
      <c r="V485" s="11">
        <f t="shared" si="257"/>
        <v>17.338995046001415</v>
      </c>
      <c r="W485" s="11">
        <f t="shared" si="257"/>
        <v>7776000</v>
      </c>
      <c r="X485" s="11">
        <f t="shared" si="257"/>
        <v>86400</v>
      </c>
      <c r="Y485" s="11">
        <f t="shared" si="256"/>
        <v>129600</v>
      </c>
      <c r="Z485" s="11">
        <f t="shared" si="256"/>
        <v>1.5</v>
      </c>
      <c r="AA485" s="11">
        <f t="shared" si="256"/>
        <v>51.96152422706632</v>
      </c>
      <c r="AB485" s="11">
        <f t="shared" si="256"/>
        <v>2880</v>
      </c>
      <c r="AC485" s="11">
        <f t="shared" si="256"/>
        <v>2880</v>
      </c>
      <c r="AD485" s="11">
        <f t="shared" si="256"/>
        <v>61440</v>
      </c>
      <c r="AE485" s="11">
        <f t="shared" si="256"/>
        <v>7680</v>
      </c>
      <c r="AF485" s="11">
        <f t="shared" si="256"/>
        <v>11520</v>
      </c>
      <c r="AG485" s="11">
        <f t="shared" si="256"/>
        <v>1.5</v>
      </c>
      <c r="AH485" s="11">
        <f t="shared" si="248"/>
        <v>4.6188021535170058</v>
      </c>
      <c r="AI485" s="11">
        <f t="shared" si="248"/>
        <v>0</v>
      </c>
      <c r="AJ485" s="11">
        <f t="shared" si="248"/>
        <v>0</v>
      </c>
      <c r="AK485" s="11">
        <f t="shared" si="248"/>
        <v>0</v>
      </c>
      <c r="AL485" s="11">
        <f t="shared" si="251"/>
        <v>0</v>
      </c>
      <c r="AM485" s="11">
        <f t="shared" si="251"/>
        <v>0</v>
      </c>
      <c r="AN485" s="11">
        <f t="shared" si="251"/>
        <v>0</v>
      </c>
      <c r="AO485" s="11">
        <f t="shared" si="251"/>
        <v>0</v>
      </c>
      <c r="AP485" s="11">
        <f t="shared" si="251"/>
        <v>0</v>
      </c>
      <c r="AQ485" s="11">
        <f t="shared" si="251"/>
        <v>0</v>
      </c>
      <c r="AR485" s="11">
        <f t="shared" si="251"/>
        <v>0</v>
      </c>
      <c r="AS485" s="11">
        <f t="shared" si="251"/>
        <v>0</v>
      </c>
      <c r="AT485" s="11">
        <f t="shared" si="251"/>
        <v>0</v>
      </c>
      <c r="AU485" s="11">
        <f t="shared" si="251"/>
        <v>0</v>
      </c>
      <c r="AV485" s="11">
        <f t="shared" si="253"/>
        <v>0</v>
      </c>
      <c r="AW485" s="11">
        <f t="shared" si="253"/>
        <v>0</v>
      </c>
      <c r="AX485" s="11">
        <f t="shared" si="253"/>
        <v>0</v>
      </c>
      <c r="AY485" s="11">
        <f t="shared" si="253"/>
        <v>0</v>
      </c>
      <c r="AZ485" s="11">
        <f t="shared" si="253"/>
        <v>0</v>
      </c>
      <c r="BA485" s="11">
        <f t="shared" si="253"/>
        <v>0</v>
      </c>
      <c r="BB485" s="11">
        <f t="shared" si="253"/>
        <v>0</v>
      </c>
      <c r="BC485" s="11">
        <f t="shared" si="254"/>
        <v>0</v>
      </c>
      <c r="BD485" s="11">
        <f t="shared" si="254"/>
        <v>0</v>
      </c>
      <c r="BE485" s="11">
        <f t="shared" si="254"/>
        <v>0</v>
      </c>
      <c r="BF485" s="15" t="str">
        <f t="shared" si="232"/>
        <v>ČSN 42 5524</v>
      </c>
      <c r="BG485" s="42">
        <v>22.608000000000001</v>
      </c>
      <c r="BH485" s="17">
        <f t="shared" si="233"/>
        <v>180</v>
      </c>
      <c r="BI485" s="17">
        <f t="shared" si="234"/>
        <v>16</v>
      </c>
      <c r="BX485" s="18">
        <f t="shared" si="227"/>
        <v>2880</v>
      </c>
      <c r="BY485" s="42">
        <v>0.39200000000000002</v>
      </c>
      <c r="BZ485" s="43">
        <f t="shared" si="235"/>
        <v>17.338995046001415</v>
      </c>
      <c r="CA485" s="18">
        <f t="shared" si="236"/>
        <v>7776000</v>
      </c>
      <c r="CB485" s="18">
        <f t="shared" si="237"/>
        <v>86400</v>
      </c>
      <c r="CC485" s="18">
        <f t="shared" si="238"/>
        <v>129600</v>
      </c>
      <c r="CD485" s="25">
        <f t="shared" si="239"/>
        <v>1.5</v>
      </c>
      <c r="CE485" s="26">
        <f t="shared" si="240"/>
        <v>51.96152422706632</v>
      </c>
      <c r="CF485" s="18">
        <f t="shared" si="241"/>
        <v>2880</v>
      </c>
      <c r="CG485" s="18">
        <f t="shared" si="242"/>
        <v>2880</v>
      </c>
      <c r="CH485" s="18">
        <f t="shared" si="243"/>
        <v>61440</v>
      </c>
      <c r="CI485" s="18">
        <f t="shared" si="244"/>
        <v>7680</v>
      </c>
      <c r="CJ485" s="18">
        <f t="shared" si="245"/>
        <v>11520</v>
      </c>
      <c r="CK485" s="25">
        <f t="shared" si="246"/>
        <v>1.5</v>
      </c>
      <c r="CL485" s="26">
        <f t="shared" si="247"/>
        <v>4.6188021535170058</v>
      </c>
      <c r="DJ485" s="20" t="s">
        <v>542</v>
      </c>
    </row>
    <row r="486" spans="1:114" x14ac:dyDescent="0.2">
      <c r="A486" s="15" t="s">
        <v>105</v>
      </c>
      <c r="B486" s="10" t="s">
        <v>586</v>
      </c>
      <c r="C486" s="11">
        <f t="shared" si="230"/>
        <v>25.434000000000001</v>
      </c>
      <c r="D486" s="11">
        <f t="shared" si="249"/>
        <v>180</v>
      </c>
      <c r="E486" s="11">
        <f t="shared" si="249"/>
        <v>18</v>
      </c>
      <c r="F486" s="11">
        <f t="shared" si="249"/>
        <v>0</v>
      </c>
      <c r="G486" s="11">
        <f t="shared" si="249"/>
        <v>0</v>
      </c>
      <c r="H486" s="11">
        <f t="shared" si="249"/>
        <v>0</v>
      </c>
      <c r="I486" s="11">
        <f t="shared" si="249"/>
        <v>0</v>
      </c>
      <c r="J486" s="11">
        <f t="shared" si="249"/>
        <v>0</v>
      </c>
      <c r="K486" s="11">
        <f t="shared" si="249"/>
        <v>0</v>
      </c>
      <c r="L486" s="11">
        <f t="shared" si="249"/>
        <v>0</v>
      </c>
      <c r="M486" s="11">
        <f t="shared" si="249"/>
        <v>0</v>
      </c>
      <c r="N486" s="11">
        <f t="shared" si="255"/>
        <v>0</v>
      </c>
      <c r="O486" s="11">
        <f t="shared" si="255"/>
        <v>0</v>
      </c>
      <c r="P486" s="11">
        <f t="shared" si="255"/>
        <v>0</v>
      </c>
      <c r="Q486" s="11">
        <f t="shared" si="252"/>
        <v>0</v>
      </c>
      <c r="R486" s="11">
        <f t="shared" si="252"/>
        <v>0</v>
      </c>
      <c r="S486" s="11">
        <f t="shared" si="252"/>
        <v>0</v>
      </c>
      <c r="T486" s="11">
        <f t="shared" si="252"/>
        <v>3240</v>
      </c>
      <c r="U486" s="40">
        <f t="shared" si="231"/>
        <v>0.39600000000000002</v>
      </c>
      <c r="V486" s="11">
        <f t="shared" si="257"/>
        <v>15.569709837225762</v>
      </c>
      <c r="W486" s="11">
        <f t="shared" si="257"/>
        <v>8748000</v>
      </c>
      <c r="X486" s="11">
        <f t="shared" si="257"/>
        <v>97200</v>
      </c>
      <c r="Y486" s="11">
        <f t="shared" si="256"/>
        <v>145800</v>
      </c>
      <c r="Z486" s="11">
        <f t="shared" si="256"/>
        <v>1.5</v>
      </c>
      <c r="AA486" s="11">
        <f t="shared" si="256"/>
        <v>51.96152422706632</v>
      </c>
      <c r="AB486" s="11">
        <f t="shared" si="256"/>
        <v>3240</v>
      </c>
      <c r="AC486" s="11">
        <f t="shared" si="256"/>
        <v>3240</v>
      </c>
      <c r="AD486" s="11">
        <f t="shared" si="256"/>
        <v>87480</v>
      </c>
      <c r="AE486" s="11">
        <f t="shared" si="256"/>
        <v>9720</v>
      </c>
      <c r="AF486" s="11">
        <f t="shared" si="256"/>
        <v>14580</v>
      </c>
      <c r="AG486" s="11">
        <f t="shared" si="256"/>
        <v>1.5</v>
      </c>
      <c r="AH486" s="11">
        <f t="shared" si="248"/>
        <v>5.196152422706632</v>
      </c>
      <c r="AI486" s="11">
        <f t="shared" si="248"/>
        <v>0</v>
      </c>
      <c r="AJ486" s="11">
        <f t="shared" si="248"/>
        <v>0</v>
      </c>
      <c r="AK486" s="11">
        <f t="shared" si="248"/>
        <v>0</v>
      </c>
      <c r="AL486" s="11">
        <f t="shared" si="251"/>
        <v>0</v>
      </c>
      <c r="AM486" s="11">
        <f t="shared" si="251"/>
        <v>0</v>
      </c>
      <c r="AN486" s="11">
        <f t="shared" si="251"/>
        <v>0</v>
      </c>
      <c r="AO486" s="11">
        <f t="shared" si="251"/>
        <v>0</v>
      </c>
      <c r="AP486" s="11">
        <f t="shared" si="251"/>
        <v>0</v>
      </c>
      <c r="AQ486" s="11">
        <f t="shared" si="251"/>
        <v>0</v>
      </c>
      <c r="AR486" s="11">
        <f t="shared" si="251"/>
        <v>0</v>
      </c>
      <c r="AS486" s="11">
        <f t="shared" si="251"/>
        <v>0</v>
      </c>
      <c r="AT486" s="11">
        <f t="shared" si="251"/>
        <v>0</v>
      </c>
      <c r="AU486" s="11">
        <f t="shared" si="251"/>
        <v>0</v>
      </c>
      <c r="AV486" s="11">
        <f t="shared" si="253"/>
        <v>0</v>
      </c>
      <c r="AW486" s="11">
        <f t="shared" si="253"/>
        <v>0</v>
      </c>
      <c r="AX486" s="11">
        <f t="shared" si="253"/>
        <v>0</v>
      </c>
      <c r="AY486" s="11">
        <f t="shared" si="253"/>
        <v>0</v>
      </c>
      <c r="AZ486" s="11">
        <f t="shared" si="253"/>
        <v>0</v>
      </c>
      <c r="BA486" s="11">
        <f t="shared" si="253"/>
        <v>0</v>
      </c>
      <c r="BB486" s="11">
        <f t="shared" si="253"/>
        <v>0</v>
      </c>
      <c r="BC486" s="11">
        <f t="shared" si="254"/>
        <v>0</v>
      </c>
      <c r="BD486" s="11">
        <f t="shared" si="254"/>
        <v>0</v>
      </c>
      <c r="BE486" s="11">
        <f t="shared" si="254"/>
        <v>0</v>
      </c>
      <c r="BF486" s="15" t="str">
        <f t="shared" si="232"/>
        <v>ČSN 42 5524</v>
      </c>
      <c r="BG486" s="42">
        <v>25.434000000000001</v>
      </c>
      <c r="BH486" s="17">
        <f t="shared" si="233"/>
        <v>180</v>
      </c>
      <c r="BI486" s="17">
        <f t="shared" si="234"/>
        <v>18</v>
      </c>
      <c r="BX486" s="18">
        <f t="shared" si="227"/>
        <v>3240</v>
      </c>
      <c r="BY486" s="42">
        <v>0.39600000000000002</v>
      </c>
      <c r="BZ486" s="43">
        <f t="shared" si="235"/>
        <v>15.569709837225762</v>
      </c>
      <c r="CA486" s="18">
        <f t="shared" si="236"/>
        <v>8748000</v>
      </c>
      <c r="CB486" s="18">
        <f t="shared" si="237"/>
        <v>97200</v>
      </c>
      <c r="CC486" s="18">
        <f t="shared" si="238"/>
        <v>145800</v>
      </c>
      <c r="CD486" s="25">
        <f t="shared" si="239"/>
        <v>1.5</v>
      </c>
      <c r="CE486" s="26">
        <f t="shared" si="240"/>
        <v>51.96152422706632</v>
      </c>
      <c r="CF486" s="18">
        <f t="shared" si="241"/>
        <v>3240</v>
      </c>
      <c r="CG486" s="18">
        <f t="shared" si="242"/>
        <v>3240</v>
      </c>
      <c r="CH486" s="18">
        <f t="shared" si="243"/>
        <v>87480</v>
      </c>
      <c r="CI486" s="18">
        <f t="shared" si="244"/>
        <v>9720</v>
      </c>
      <c r="CJ486" s="18">
        <f t="shared" si="245"/>
        <v>14580</v>
      </c>
      <c r="CK486" s="25">
        <f t="shared" si="246"/>
        <v>1.5</v>
      </c>
      <c r="CL486" s="26">
        <f t="shared" si="247"/>
        <v>5.196152422706632</v>
      </c>
      <c r="DJ486" s="20" t="s">
        <v>542</v>
      </c>
    </row>
    <row r="487" spans="1:114" x14ac:dyDescent="0.2">
      <c r="A487" s="15" t="s">
        <v>105</v>
      </c>
      <c r="B487" s="10" t="s">
        <v>587</v>
      </c>
      <c r="C487" s="11">
        <f t="shared" si="230"/>
        <v>28.26</v>
      </c>
      <c r="D487" s="11">
        <f t="shared" si="249"/>
        <v>180</v>
      </c>
      <c r="E487" s="11">
        <f t="shared" si="249"/>
        <v>20</v>
      </c>
      <c r="F487" s="11">
        <f t="shared" si="249"/>
        <v>0</v>
      </c>
      <c r="G487" s="11">
        <f t="shared" si="249"/>
        <v>0</v>
      </c>
      <c r="H487" s="11">
        <f t="shared" si="249"/>
        <v>0</v>
      </c>
      <c r="I487" s="11">
        <f t="shared" si="249"/>
        <v>0</v>
      </c>
      <c r="J487" s="11">
        <f t="shared" si="249"/>
        <v>0</v>
      </c>
      <c r="K487" s="11">
        <f t="shared" si="249"/>
        <v>0</v>
      </c>
      <c r="L487" s="11">
        <f t="shared" si="249"/>
        <v>0</v>
      </c>
      <c r="M487" s="11">
        <f t="shared" si="249"/>
        <v>0</v>
      </c>
      <c r="N487" s="11">
        <f t="shared" si="255"/>
        <v>0</v>
      </c>
      <c r="O487" s="11">
        <f t="shared" si="255"/>
        <v>0</v>
      </c>
      <c r="P487" s="11">
        <f t="shared" si="255"/>
        <v>0</v>
      </c>
      <c r="Q487" s="11">
        <f t="shared" si="252"/>
        <v>0</v>
      </c>
      <c r="R487" s="11">
        <f t="shared" si="252"/>
        <v>0</v>
      </c>
      <c r="S487" s="11">
        <f t="shared" si="252"/>
        <v>0</v>
      </c>
      <c r="T487" s="11">
        <f t="shared" si="252"/>
        <v>3600</v>
      </c>
      <c r="U487" s="40">
        <f t="shared" si="231"/>
        <v>0.4</v>
      </c>
      <c r="V487" s="11">
        <f t="shared" si="257"/>
        <v>14.15428167020524</v>
      </c>
      <c r="W487" s="11">
        <f t="shared" si="257"/>
        <v>9720000</v>
      </c>
      <c r="X487" s="11">
        <f t="shared" si="257"/>
        <v>107999.99999999999</v>
      </c>
      <c r="Y487" s="11">
        <f t="shared" si="256"/>
        <v>162000</v>
      </c>
      <c r="Z487" s="11">
        <f t="shared" si="256"/>
        <v>1.5000000000000002</v>
      </c>
      <c r="AA487" s="11">
        <f t="shared" si="256"/>
        <v>51.96152422706632</v>
      </c>
      <c r="AB487" s="11">
        <f t="shared" si="256"/>
        <v>3600</v>
      </c>
      <c r="AC487" s="11">
        <f t="shared" si="256"/>
        <v>3600</v>
      </c>
      <c r="AD487" s="11">
        <f t="shared" si="256"/>
        <v>120000</v>
      </c>
      <c r="AE487" s="11">
        <f t="shared" si="256"/>
        <v>12000</v>
      </c>
      <c r="AF487" s="11">
        <f t="shared" si="256"/>
        <v>18000</v>
      </c>
      <c r="AG487" s="11">
        <f t="shared" si="256"/>
        <v>1.5</v>
      </c>
      <c r="AH487" s="11">
        <f t="shared" si="248"/>
        <v>5.7735026918962582</v>
      </c>
      <c r="AI487" s="11">
        <f t="shared" si="248"/>
        <v>0</v>
      </c>
      <c r="AJ487" s="11">
        <f t="shared" si="248"/>
        <v>0</v>
      </c>
      <c r="AK487" s="11">
        <f t="shared" si="248"/>
        <v>0</v>
      </c>
      <c r="AL487" s="11">
        <f t="shared" si="251"/>
        <v>0</v>
      </c>
      <c r="AM487" s="11">
        <f t="shared" si="251"/>
        <v>0</v>
      </c>
      <c r="AN487" s="11">
        <f t="shared" si="251"/>
        <v>0</v>
      </c>
      <c r="AO487" s="11">
        <f t="shared" si="251"/>
        <v>0</v>
      </c>
      <c r="AP487" s="11">
        <f t="shared" si="251"/>
        <v>0</v>
      </c>
      <c r="AQ487" s="11">
        <f t="shared" si="251"/>
        <v>0</v>
      </c>
      <c r="AR487" s="11">
        <f t="shared" si="251"/>
        <v>0</v>
      </c>
      <c r="AS487" s="11">
        <f t="shared" si="251"/>
        <v>0</v>
      </c>
      <c r="AT487" s="11">
        <f t="shared" si="251"/>
        <v>0</v>
      </c>
      <c r="AU487" s="11">
        <f t="shared" si="251"/>
        <v>0</v>
      </c>
      <c r="AV487" s="11">
        <f t="shared" si="253"/>
        <v>0</v>
      </c>
      <c r="AW487" s="11">
        <f t="shared" si="253"/>
        <v>0</v>
      </c>
      <c r="AX487" s="11">
        <f t="shared" si="253"/>
        <v>0</v>
      </c>
      <c r="AY487" s="11">
        <f t="shared" si="253"/>
        <v>0</v>
      </c>
      <c r="AZ487" s="11">
        <f t="shared" si="253"/>
        <v>0</v>
      </c>
      <c r="BA487" s="11">
        <f t="shared" si="253"/>
        <v>0</v>
      </c>
      <c r="BB487" s="11">
        <f t="shared" si="253"/>
        <v>0</v>
      </c>
      <c r="BC487" s="11">
        <f t="shared" si="254"/>
        <v>0</v>
      </c>
      <c r="BD487" s="11">
        <f t="shared" si="254"/>
        <v>0</v>
      </c>
      <c r="BE487" s="11">
        <f t="shared" si="254"/>
        <v>0</v>
      </c>
      <c r="BF487" s="15" t="str">
        <f t="shared" si="232"/>
        <v>ČSN 42 5524</v>
      </c>
      <c r="BG487" s="42">
        <v>28.26</v>
      </c>
      <c r="BH487" s="17">
        <f t="shared" si="233"/>
        <v>180</v>
      </c>
      <c r="BI487" s="17">
        <f t="shared" si="234"/>
        <v>20</v>
      </c>
      <c r="BX487" s="18">
        <f t="shared" si="227"/>
        <v>3600</v>
      </c>
      <c r="BY487" s="42">
        <v>0.4</v>
      </c>
      <c r="BZ487" s="43">
        <f t="shared" si="235"/>
        <v>14.15428167020524</v>
      </c>
      <c r="CA487" s="18">
        <f t="shared" si="236"/>
        <v>9720000</v>
      </c>
      <c r="CB487" s="18">
        <f t="shared" si="237"/>
        <v>107999.99999999999</v>
      </c>
      <c r="CC487" s="18">
        <f t="shared" si="238"/>
        <v>162000</v>
      </c>
      <c r="CD487" s="25">
        <f t="shared" si="239"/>
        <v>1.5000000000000002</v>
      </c>
      <c r="CE487" s="26">
        <f t="shared" si="240"/>
        <v>51.96152422706632</v>
      </c>
      <c r="CF487" s="18">
        <f t="shared" si="241"/>
        <v>3600</v>
      </c>
      <c r="CG487" s="18">
        <f t="shared" si="242"/>
        <v>3600</v>
      </c>
      <c r="CH487" s="18">
        <f t="shared" si="243"/>
        <v>120000</v>
      </c>
      <c r="CI487" s="18">
        <f t="shared" si="244"/>
        <v>12000</v>
      </c>
      <c r="CJ487" s="18">
        <f t="shared" si="245"/>
        <v>18000</v>
      </c>
      <c r="CK487" s="25">
        <f t="shared" si="246"/>
        <v>1.5</v>
      </c>
      <c r="CL487" s="26">
        <f t="shared" si="247"/>
        <v>5.7735026918962582</v>
      </c>
      <c r="DJ487" s="20" t="s">
        <v>542</v>
      </c>
    </row>
    <row r="488" spans="1:114" x14ac:dyDescent="0.2">
      <c r="A488" s="15" t="s">
        <v>105</v>
      </c>
      <c r="B488" s="10" t="s">
        <v>588</v>
      </c>
      <c r="C488" s="11">
        <f t="shared" si="230"/>
        <v>35.325000000000003</v>
      </c>
      <c r="D488" s="11">
        <f t="shared" si="249"/>
        <v>180</v>
      </c>
      <c r="E488" s="11">
        <f t="shared" si="249"/>
        <v>25</v>
      </c>
      <c r="F488" s="11">
        <f t="shared" si="249"/>
        <v>0</v>
      </c>
      <c r="G488" s="11">
        <f t="shared" si="249"/>
        <v>0</v>
      </c>
      <c r="H488" s="11">
        <f t="shared" si="249"/>
        <v>0</v>
      </c>
      <c r="I488" s="11">
        <f t="shared" si="249"/>
        <v>0</v>
      </c>
      <c r="J488" s="11">
        <f t="shared" si="249"/>
        <v>0</v>
      </c>
      <c r="K488" s="11">
        <f t="shared" si="249"/>
        <v>0</v>
      </c>
      <c r="L488" s="11">
        <f t="shared" si="249"/>
        <v>0</v>
      </c>
      <c r="M488" s="11">
        <f t="shared" si="249"/>
        <v>0</v>
      </c>
      <c r="N488" s="11">
        <f t="shared" si="255"/>
        <v>0</v>
      </c>
      <c r="O488" s="11">
        <f t="shared" si="255"/>
        <v>0</v>
      </c>
      <c r="P488" s="11">
        <f t="shared" si="255"/>
        <v>0</v>
      </c>
      <c r="Q488" s="11">
        <f t="shared" si="252"/>
        <v>0</v>
      </c>
      <c r="R488" s="11">
        <f t="shared" si="252"/>
        <v>0</v>
      </c>
      <c r="S488" s="11">
        <f t="shared" si="252"/>
        <v>0</v>
      </c>
      <c r="T488" s="11">
        <f t="shared" si="252"/>
        <v>4500</v>
      </c>
      <c r="U488" s="40">
        <f t="shared" si="231"/>
        <v>0.41</v>
      </c>
      <c r="V488" s="11">
        <f t="shared" si="257"/>
        <v>11.606510969568296</v>
      </c>
      <c r="W488" s="11">
        <f t="shared" si="257"/>
        <v>12149999.999999998</v>
      </c>
      <c r="X488" s="11">
        <f t="shared" si="257"/>
        <v>134999.99999999997</v>
      </c>
      <c r="Y488" s="11">
        <f t="shared" si="256"/>
        <v>202500</v>
      </c>
      <c r="Z488" s="11">
        <f t="shared" si="256"/>
        <v>1.5000000000000002</v>
      </c>
      <c r="AA488" s="11">
        <f t="shared" si="256"/>
        <v>51.961524227066313</v>
      </c>
      <c r="AB488" s="11">
        <f t="shared" si="256"/>
        <v>4500</v>
      </c>
      <c r="AC488" s="11">
        <f t="shared" si="256"/>
        <v>4500</v>
      </c>
      <c r="AD488" s="11">
        <f t="shared" si="256"/>
        <v>234375</v>
      </c>
      <c r="AE488" s="11">
        <f t="shared" si="256"/>
        <v>18750</v>
      </c>
      <c r="AF488" s="11">
        <f t="shared" si="256"/>
        <v>28125</v>
      </c>
      <c r="AG488" s="11">
        <f t="shared" si="256"/>
        <v>1.5</v>
      </c>
      <c r="AH488" s="11">
        <f t="shared" si="248"/>
        <v>7.2168783648703219</v>
      </c>
      <c r="AI488" s="11">
        <f t="shared" si="248"/>
        <v>0</v>
      </c>
      <c r="AJ488" s="11">
        <f t="shared" si="248"/>
        <v>0</v>
      </c>
      <c r="AK488" s="11">
        <f t="shared" si="248"/>
        <v>0</v>
      </c>
      <c r="AL488" s="11">
        <f t="shared" si="251"/>
        <v>0</v>
      </c>
      <c r="AM488" s="11">
        <f t="shared" si="251"/>
        <v>0</v>
      </c>
      <c r="AN488" s="11">
        <f t="shared" si="251"/>
        <v>0</v>
      </c>
      <c r="AO488" s="11">
        <f t="shared" ref="AO488:AZ514" si="258">IF($A488="x",CS488,"")</f>
        <v>0</v>
      </c>
      <c r="AP488" s="11">
        <f t="shared" si="258"/>
        <v>0</v>
      </c>
      <c r="AQ488" s="11">
        <f t="shared" si="258"/>
        <v>0</v>
      </c>
      <c r="AR488" s="11">
        <f t="shared" si="258"/>
        <v>0</v>
      </c>
      <c r="AS488" s="11">
        <f t="shared" si="258"/>
        <v>0</v>
      </c>
      <c r="AT488" s="11">
        <f t="shared" si="258"/>
        <v>0</v>
      </c>
      <c r="AU488" s="11">
        <f t="shared" si="258"/>
        <v>0</v>
      </c>
      <c r="AV488" s="11">
        <f t="shared" si="253"/>
        <v>0</v>
      </c>
      <c r="AW488" s="11">
        <f t="shared" si="253"/>
        <v>0</v>
      </c>
      <c r="AX488" s="11">
        <f t="shared" si="253"/>
        <v>0</v>
      </c>
      <c r="AY488" s="11">
        <f t="shared" si="253"/>
        <v>0</v>
      </c>
      <c r="AZ488" s="11">
        <f t="shared" si="253"/>
        <v>0</v>
      </c>
      <c r="BA488" s="11">
        <f t="shared" si="253"/>
        <v>0</v>
      </c>
      <c r="BB488" s="11">
        <f t="shared" si="253"/>
        <v>0</v>
      </c>
      <c r="BC488" s="11">
        <f t="shared" si="254"/>
        <v>0</v>
      </c>
      <c r="BD488" s="11">
        <f t="shared" si="254"/>
        <v>0</v>
      </c>
      <c r="BE488" s="11">
        <f t="shared" si="254"/>
        <v>0</v>
      </c>
      <c r="BF488" s="15" t="str">
        <f t="shared" si="232"/>
        <v>ČSN 42 5524</v>
      </c>
      <c r="BG488" s="42">
        <v>35.325000000000003</v>
      </c>
      <c r="BH488" s="17">
        <f t="shared" si="233"/>
        <v>180</v>
      </c>
      <c r="BI488" s="17">
        <f t="shared" si="234"/>
        <v>25</v>
      </c>
      <c r="BX488" s="18">
        <f t="shared" si="227"/>
        <v>4500</v>
      </c>
      <c r="BY488" s="42">
        <v>0.41</v>
      </c>
      <c r="BZ488" s="43">
        <f t="shared" si="235"/>
        <v>11.606510969568296</v>
      </c>
      <c r="CA488" s="18">
        <f t="shared" si="236"/>
        <v>12149999.999999998</v>
      </c>
      <c r="CB488" s="18">
        <f t="shared" si="237"/>
        <v>134999.99999999997</v>
      </c>
      <c r="CC488" s="18">
        <f t="shared" si="238"/>
        <v>202500</v>
      </c>
      <c r="CD488" s="25">
        <f t="shared" si="239"/>
        <v>1.5000000000000002</v>
      </c>
      <c r="CE488" s="26">
        <f t="shared" si="240"/>
        <v>51.961524227066313</v>
      </c>
      <c r="CF488" s="18">
        <f t="shared" si="241"/>
        <v>4500</v>
      </c>
      <c r="CG488" s="18">
        <f t="shared" si="242"/>
        <v>4500</v>
      </c>
      <c r="CH488" s="18">
        <f t="shared" si="243"/>
        <v>234375</v>
      </c>
      <c r="CI488" s="18">
        <f t="shared" si="244"/>
        <v>18750</v>
      </c>
      <c r="CJ488" s="18">
        <f t="shared" si="245"/>
        <v>28125</v>
      </c>
      <c r="CK488" s="25">
        <f t="shared" si="246"/>
        <v>1.5</v>
      </c>
      <c r="CL488" s="26">
        <f t="shared" si="247"/>
        <v>7.2168783648703219</v>
      </c>
      <c r="DJ488" s="20" t="s">
        <v>542</v>
      </c>
    </row>
    <row r="489" spans="1:114" x14ac:dyDescent="0.2">
      <c r="A489" s="15" t="s">
        <v>105</v>
      </c>
      <c r="B489" s="10" t="s">
        <v>589</v>
      </c>
      <c r="C489" s="11">
        <f t="shared" si="230"/>
        <v>42.39</v>
      </c>
      <c r="D489" s="11">
        <f t="shared" si="249"/>
        <v>180</v>
      </c>
      <c r="E489" s="11">
        <f t="shared" si="249"/>
        <v>30</v>
      </c>
      <c r="F489" s="11">
        <f t="shared" si="249"/>
        <v>0</v>
      </c>
      <c r="G489" s="11">
        <f t="shared" si="249"/>
        <v>0</v>
      </c>
      <c r="H489" s="11">
        <f t="shared" si="249"/>
        <v>0</v>
      </c>
      <c r="I489" s="11">
        <f t="shared" si="249"/>
        <v>0</v>
      </c>
      <c r="J489" s="11">
        <f t="shared" si="249"/>
        <v>0</v>
      </c>
      <c r="K489" s="11">
        <f t="shared" si="249"/>
        <v>0</v>
      </c>
      <c r="L489" s="11">
        <f t="shared" si="249"/>
        <v>0</v>
      </c>
      <c r="M489" s="11">
        <f t="shared" si="249"/>
        <v>0</v>
      </c>
      <c r="N489" s="11">
        <f t="shared" si="255"/>
        <v>0</v>
      </c>
      <c r="O489" s="11">
        <f t="shared" si="255"/>
        <v>0</v>
      </c>
      <c r="P489" s="11">
        <f t="shared" si="255"/>
        <v>0</v>
      </c>
      <c r="Q489" s="11">
        <f t="shared" si="252"/>
        <v>0</v>
      </c>
      <c r="R489" s="11">
        <f t="shared" si="252"/>
        <v>0</v>
      </c>
      <c r="S489" s="11">
        <f t="shared" si="252"/>
        <v>0</v>
      </c>
      <c r="T489" s="11">
        <f t="shared" si="252"/>
        <v>5400</v>
      </c>
      <c r="U489" s="40">
        <f t="shared" si="231"/>
        <v>0.42</v>
      </c>
      <c r="V489" s="11">
        <f t="shared" si="257"/>
        <v>9.9079971691436661</v>
      </c>
      <c r="W489" s="11">
        <f t="shared" si="257"/>
        <v>14580000</v>
      </c>
      <c r="X489" s="11">
        <f t="shared" si="257"/>
        <v>162000</v>
      </c>
      <c r="Y489" s="11">
        <f t="shared" si="256"/>
        <v>243000</v>
      </c>
      <c r="Z489" s="11">
        <f t="shared" si="256"/>
        <v>1.5</v>
      </c>
      <c r="AA489" s="11">
        <f t="shared" si="256"/>
        <v>51.96152422706632</v>
      </c>
      <c r="AB489" s="11">
        <f t="shared" si="256"/>
        <v>5400</v>
      </c>
      <c r="AC489" s="11">
        <f t="shared" si="256"/>
        <v>5400</v>
      </c>
      <c r="AD489" s="11">
        <f t="shared" si="256"/>
        <v>405000</v>
      </c>
      <c r="AE489" s="11">
        <f t="shared" si="256"/>
        <v>27000</v>
      </c>
      <c r="AF489" s="11">
        <f t="shared" si="256"/>
        <v>40500</v>
      </c>
      <c r="AG489" s="11">
        <f t="shared" si="256"/>
        <v>1.5</v>
      </c>
      <c r="AH489" s="11">
        <f t="shared" si="248"/>
        <v>8.6602540378443873</v>
      </c>
      <c r="AI489" s="11">
        <f t="shared" si="248"/>
        <v>0</v>
      </c>
      <c r="AJ489" s="11">
        <f t="shared" si="248"/>
        <v>0</v>
      </c>
      <c r="AK489" s="11">
        <f t="shared" si="248"/>
        <v>0</v>
      </c>
      <c r="AL489" s="11">
        <f t="shared" si="248"/>
        <v>0</v>
      </c>
      <c r="AM489" s="11">
        <f t="shared" si="248"/>
        <v>0</v>
      </c>
      <c r="AN489" s="11">
        <f t="shared" si="248"/>
        <v>0</v>
      </c>
      <c r="AO489" s="11">
        <f t="shared" si="258"/>
        <v>0</v>
      </c>
      <c r="AP489" s="11">
        <f t="shared" si="258"/>
        <v>0</v>
      </c>
      <c r="AQ489" s="11">
        <f t="shared" si="258"/>
        <v>0</v>
      </c>
      <c r="AR489" s="11">
        <f t="shared" si="258"/>
        <v>0</v>
      </c>
      <c r="AS489" s="11">
        <f t="shared" si="258"/>
        <v>0</v>
      </c>
      <c r="AT489" s="11">
        <f t="shared" si="258"/>
        <v>0</v>
      </c>
      <c r="AU489" s="11">
        <f t="shared" si="258"/>
        <v>0</v>
      </c>
      <c r="AV489" s="11">
        <f t="shared" si="253"/>
        <v>0</v>
      </c>
      <c r="AW489" s="11">
        <f t="shared" si="253"/>
        <v>0</v>
      </c>
      <c r="AX489" s="11">
        <f t="shared" si="253"/>
        <v>0</v>
      </c>
      <c r="AY489" s="11">
        <f t="shared" si="253"/>
        <v>0</v>
      </c>
      <c r="AZ489" s="11">
        <f t="shared" si="253"/>
        <v>0</v>
      </c>
      <c r="BA489" s="11">
        <f t="shared" si="253"/>
        <v>0</v>
      </c>
      <c r="BB489" s="11">
        <f t="shared" si="253"/>
        <v>0</v>
      </c>
      <c r="BC489" s="11">
        <f t="shared" si="254"/>
        <v>0</v>
      </c>
      <c r="BD489" s="11">
        <f t="shared" si="254"/>
        <v>0</v>
      </c>
      <c r="BE489" s="11">
        <f t="shared" si="254"/>
        <v>0</v>
      </c>
      <c r="BF489" s="15" t="str">
        <f t="shared" si="232"/>
        <v>ČSN 42 5524</v>
      </c>
      <c r="BG489" s="42">
        <v>42.39</v>
      </c>
      <c r="BH489" s="17">
        <f t="shared" si="233"/>
        <v>180</v>
      </c>
      <c r="BI489" s="17">
        <f t="shared" si="234"/>
        <v>30</v>
      </c>
      <c r="BX489" s="18">
        <f t="shared" si="227"/>
        <v>5400</v>
      </c>
      <c r="BY489" s="42">
        <v>0.42</v>
      </c>
      <c r="BZ489" s="43">
        <f t="shared" si="235"/>
        <v>9.9079971691436661</v>
      </c>
      <c r="CA489" s="18">
        <f t="shared" si="236"/>
        <v>14580000</v>
      </c>
      <c r="CB489" s="18">
        <f t="shared" si="237"/>
        <v>162000</v>
      </c>
      <c r="CC489" s="18">
        <f t="shared" si="238"/>
        <v>243000</v>
      </c>
      <c r="CD489" s="25">
        <f t="shared" si="239"/>
        <v>1.5</v>
      </c>
      <c r="CE489" s="26">
        <f t="shared" si="240"/>
        <v>51.96152422706632</v>
      </c>
      <c r="CF489" s="18">
        <f t="shared" si="241"/>
        <v>5400</v>
      </c>
      <c r="CG489" s="18">
        <f t="shared" si="242"/>
        <v>5400</v>
      </c>
      <c r="CH489" s="18">
        <f t="shared" si="243"/>
        <v>405000</v>
      </c>
      <c r="CI489" s="18">
        <f t="shared" si="244"/>
        <v>27000</v>
      </c>
      <c r="CJ489" s="18">
        <f t="shared" si="245"/>
        <v>40500</v>
      </c>
      <c r="CK489" s="25">
        <f t="shared" si="246"/>
        <v>1.5</v>
      </c>
      <c r="CL489" s="26">
        <f t="shared" si="247"/>
        <v>8.6602540378443873</v>
      </c>
      <c r="DJ489" s="20" t="s">
        <v>542</v>
      </c>
    </row>
    <row r="490" spans="1:114" x14ac:dyDescent="0.2">
      <c r="A490" s="15" t="s">
        <v>105</v>
      </c>
      <c r="B490" s="10" t="s">
        <v>590</v>
      </c>
      <c r="C490" s="11">
        <f t="shared" si="230"/>
        <v>49.454999999999998</v>
      </c>
      <c r="D490" s="11">
        <f t="shared" si="249"/>
        <v>180</v>
      </c>
      <c r="E490" s="11">
        <f t="shared" si="249"/>
        <v>35</v>
      </c>
      <c r="F490" s="11">
        <f t="shared" si="249"/>
        <v>0</v>
      </c>
      <c r="G490" s="11">
        <f t="shared" si="249"/>
        <v>0</v>
      </c>
      <c r="H490" s="11">
        <f t="shared" si="249"/>
        <v>0</v>
      </c>
      <c r="I490" s="11">
        <f t="shared" si="249"/>
        <v>0</v>
      </c>
      <c r="J490" s="11">
        <f t="shared" si="249"/>
        <v>0</v>
      </c>
      <c r="K490" s="11">
        <f t="shared" si="249"/>
        <v>0</v>
      </c>
      <c r="L490" s="11">
        <f t="shared" si="249"/>
        <v>0</v>
      </c>
      <c r="M490" s="11">
        <f t="shared" si="249"/>
        <v>0</v>
      </c>
      <c r="N490" s="11">
        <f t="shared" si="255"/>
        <v>0</v>
      </c>
      <c r="O490" s="11">
        <f t="shared" si="255"/>
        <v>0</v>
      </c>
      <c r="P490" s="11">
        <f t="shared" si="255"/>
        <v>0</v>
      </c>
      <c r="Q490" s="11">
        <f t="shared" si="252"/>
        <v>0</v>
      </c>
      <c r="R490" s="11">
        <f t="shared" si="252"/>
        <v>0</v>
      </c>
      <c r="S490" s="11">
        <f t="shared" si="252"/>
        <v>0</v>
      </c>
      <c r="T490" s="11">
        <f t="shared" si="252"/>
        <v>6300</v>
      </c>
      <c r="U490" s="40">
        <f t="shared" si="231"/>
        <v>0.43</v>
      </c>
      <c r="V490" s="11">
        <f t="shared" si="257"/>
        <v>8.694773025983217</v>
      </c>
      <c r="W490" s="11">
        <f t="shared" si="257"/>
        <v>17010000</v>
      </c>
      <c r="X490" s="11">
        <f t="shared" si="257"/>
        <v>189000</v>
      </c>
      <c r="Y490" s="11">
        <f t="shared" si="256"/>
        <v>283500</v>
      </c>
      <c r="Z490" s="11">
        <f t="shared" si="256"/>
        <v>1.5</v>
      </c>
      <c r="AA490" s="11">
        <f t="shared" si="256"/>
        <v>51.96152422706632</v>
      </c>
      <c r="AB490" s="11">
        <f t="shared" si="256"/>
        <v>6300</v>
      </c>
      <c r="AC490" s="11">
        <f t="shared" si="256"/>
        <v>6300</v>
      </c>
      <c r="AD490" s="11">
        <f t="shared" si="256"/>
        <v>643125</v>
      </c>
      <c r="AE490" s="11">
        <f t="shared" si="256"/>
        <v>36750</v>
      </c>
      <c r="AF490" s="11">
        <f t="shared" si="256"/>
        <v>55125</v>
      </c>
      <c r="AG490" s="11">
        <f t="shared" si="256"/>
        <v>1.5</v>
      </c>
      <c r="AH490" s="11">
        <f t="shared" si="248"/>
        <v>10.103629710818451</v>
      </c>
      <c r="AI490" s="11">
        <f t="shared" si="248"/>
        <v>0</v>
      </c>
      <c r="AJ490" s="11">
        <f t="shared" si="248"/>
        <v>0</v>
      </c>
      <c r="AK490" s="11">
        <f t="shared" si="248"/>
        <v>0</v>
      </c>
      <c r="AL490" s="11">
        <f t="shared" si="248"/>
        <v>0</v>
      </c>
      <c r="AM490" s="11">
        <f t="shared" si="248"/>
        <v>0</v>
      </c>
      <c r="AN490" s="11">
        <f t="shared" si="248"/>
        <v>0</v>
      </c>
      <c r="AO490" s="11">
        <f t="shared" si="258"/>
        <v>0</v>
      </c>
      <c r="AP490" s="11">
        <f t="shared" si="258"/>
        <v>0</v>
      </c>
      <c r="AQ490" s="11">
        <f t="shared" si="258"/>
        <v>0</v>
      </c>
      <c r="AR490" s="11">
        <f t="shared" si="258"/>
        <v>0</v>
      </c>
      <c r="AS490" s="11">
        <f t="shared" si="258"/>
        <v>0</v>
      </c>
      <c r="AT490" s="11">
        <f t="shared" si="258"/>
        <v>0</v>
      </c>
      <c r="AU490" s="11">
        <f t="shared" si="258"/>
        <v>0</v>
      </c>
      <c r="AV490" s="11">
        <f t="shared" si="253"/>
        <v>0</v>
      </c>
      <c r="AW490" s="11">
        <f t="shared" si="253"/>
        <v>0</v>
      </c>
      <c r="AX490" s="11">
        <f t="shared" si="253"/>
        <v>0</v>
      </c>
      <c r="AY490" s="11">
        <f t="shared" si="253"/>
        <v>0</v>
      </c>
      <c r="AZ490" s="11">
        <f t="shared" si="253"/>
        <v>0</v>
      </c>
      <c r="BA490" s="11">
        <f t="shared" si="253"/>
        <v>0</v>
      </c>
      <c r="BB490" s="11">
        <f t="shared" si="253"/>
        <v>0</v>
      </c>
      <c r="BC490" s="11">
        <f t="shared" si="254"/>
        <v>0</v>
      </c>
      <c r="BD490" s="11">
        <f t="shared" si="254"/>
        <v>0</v>
      </c>
      <c r="BE490" s="11">
        <f t="shared" si="254"/>
        <v>0</v>
      </c>
      <c r="BF490" s="15" t="str">
        <f t="shared" si="232"/>
        <v>ČSN 42 5524</v>
      </c>
      <c r="BG490" s="42">
        <v>49.454999999999998</v>
      </c>
      <c r="BH490" s="17">
        <f t="shared" si="233"/>
        <v>180</v>
      </c>
      <c r="BI490" s="17">
        <f t="shared" si="234"/>
        <v>35</v>
      </c>
      <c r="BX490" s="18">
        <f t="shared" si="227"/>
        <v>6300</v>
      </c>
      <c r="BY490" s="42">
        <v>0.43</v>
      </c>
      <c r="BZ490" s="43">
        <f t="shared" si="235"/>
        <v>8.694773025983217</v>
      </c>
      <c r="CA490" s="18">
        <f t="shared" si="236"/>
        <v>17010000</v>
      </c>
      <c r="CB490" s="18">
        <f t="shared" si="237"/>
        <v>189000</v>
      </c>
      <c r="CC490" s="18">
        <f t="shared" si="238"/>
        <v>283500</v>
      </c>
      <c r="CD490" s="25">
        <f t="shared" si="239"/>
        <v>1.5</v>
      </c>
      <c r="CE490" s="26">
        <f t="shared" si="240"/>
        <v>51.96152422706632</v>
      </c>
      <c r="CF490" s="18">
        <f t="shared" si="241"/>
        <v>6300</v>
      </c>
      <c r="CG490" s="18">
        <f t="shared" si="242"/>
        <v>6300</v>
      </c>
      <c r="CH490" s="18">
        <f t="shared" si="243"/>
        <v>643125</v>
      </c>
      <c r="CI490" s="18">
        <f t="shared" si="244"/>
        <v>36750</v>
      </c>
      <c r="CJ490" s="18">
        <f t="shared" si="245"/>
        <v>55125</v>
      </c>
      <c r="CK490" s="25">
        <f t="shared" si="246"/>
        <v>1.5</v>
      </c>
      <c r="CL490" s="26">
        <f t="shared" si="247"/>
        <v>10.103629710818451</v>
      </c>
      <c r="DJ490" s="20" t="s">
        <v>542</v>
      </c>
    </row>
    <row r="491" spans="1:114" x14ac:dyDescent="0.2">
      <c r="A491" s="15" t="s">
        <v>105</v>
      </c>
      <c r="B491" s="10" t="s">
        <v>591</v>
      </c>
      <c r="C491" s="11">
        <f t="shared" si="230"/>
        <v>56.52</v>
      </c>
      <c r="D491" s="11">
        <f t="shared" si="249"/>
        <v>180</v>
      </c>
      <c r="E491" s="11">
        <f t="shared" ref="E491:M519" si="259">IF($A491="x",BI491,"")</f>
        <v>40</v>
      </c>
      <c r="F491" s="11">
        <f t="shared" si="259"/>
        <v>0</v>
      </c>
      <c r="G491" s="11">
        <f t="shared" si="259"/>
        <v>0</v>
      </c>
      <c r="H491" s="11">
        <f t="shared" si="259"/>
        <v>0</v>
      </c>
      <c r="I491" s="11">
        <f t="shared" si="259"/>
        <v>0</v>
      </c>
      <c r="J491" s="11">
        <f t="shared" si="259"/>
        <v>0</v>
      </c>
      <c r="K491" s="11">
        <f t="shared" si="259"/>
        <v>0</v>
      </c>
      <c r="L491" s="11">
        <f t="shared" si="259"/>
        <v>0</v>
      </c>
      <c r="M491" s="11">
        <f t="shared" si="259"/>
        <v>0</v>
      </c>
      <c r="N491" s="11">
        <f t="shared" si="255"/>
        <v>0</v>
      </c>
      <c r="O491" s="11">
        <f t="shared" si="255"/>
        <v>0</v>
      </c>
      <c r="P491" s="11">
        <f t="shared" si="255"/>
        <v>0</v>
      </c>
      <c r="Q491" s="11">
        <f t="shared" si="252"/>
        <v>0</v>
      </c>
      <c r="R491" s="11">
        <f t="shared" si="252"/>
        <v>0</v>
      </c>
      <c r="S491" s="11">
        <f t="shared" si="252"/>
        <v>0</v>
      </c>
      <c r="T491" s="11">
        <f t="shared" si="252"/>
        <v>7200</v>
      </c>
      <c r="U491" s="40">
        <f t="shared" si="231"/>
        <v>0.44</v>
      </c>
      <c r="V491" s="11">
        <f t="shared" si="257"/>
        <v>7.784854918612881</v>
      </c>
      <c r="W491" s="11">
        <f t="shared" si="257"/>
        <v>19440000</v>
      </c>
      <c r="X491" s="11">
        <f t="shared" si="257"/>
        <v>215999.99999999997</v>
      </c>
      <c r="Y491" s="11">
        <f t="shared" si="256"/>
        <v>324000</v>
      </c>
      <c r="Z491" s="11">
        <f t="shared" si="256"/>
        <v>1.5000000000000002</v>
      </c>
      <c r="AA491" s="11">
        <f t="shared" si="256"/>
        <v>51.96152422706632</v>
      </c>
      <c r="AB491" s="11">
        <f t="shared" si="256"/>
        <v>7200</v>
      </c>
      <c r="AC491" s="11">
        <f t="shared" si="256"/>
        <v>7200</v>
      </c>
      <c r="AD491" s="11">
        <f t="shared" si="256"/>
        <v>960000</v>
      </c>
      <c r="AE491" s="11">
        <f t="shared" si="256"/>
        <v>48000</v>
      </c>
      <c r="AF491" s="11">
        <f t="shared" si="256"/>
        <v>72000</v>
      </c>
      <c r="AG491" s="11">
        <f t="shared" si="256"/>
        <v>1.5</v>
      </c>
      <c r="AH491" s="11">
        <f t="shared" si="248"/>
        <v>11.547005383792516</v>
      </c>
      <c r="AI491" s="11">
        <f t="shared" si="248"/>
        <v>0</v>
      </c>
      <c r="AJ491" s="11">
        <f t="shared" si="248"/>
        <v>0</v>
      </c>
      <c r="AK491" s="11">
        <f t="shared" si="248"/>
        <v>0</v>
      </c>
      <c r="AL491" s="11">
        <f t="shared" si="248"/>
        <v>0</v>
      </c>
      <c r="AM491" s="11">
        <f t="shared" si="248"/>
        <v>0</v>
      </c>
      <c r="AN491" s="11">
        <f t="shared" si="248"/>
        <v>0</v>
      </c>
      <c r="AO491" s="11">
        <f t="shared" si="258"/>
        <v>0</v>
      </c>
      <c r="AP491" s="11">
        <f t="shared" si="258"/>
        <v>0</v>
      </c>
      <c r="AQ491" s="11">
        <f t="shared" si="258"/>
        <v>0</v>
      </c>
      <c r="AR491" s="11">
        <f t="shared" si="258"/>
        <v>0</v>
      </c>
      <c r="AS491" s="11">
        <f t="shared" si="258"/>
        <v>0</v>
      </c>
      <c r="AT491" s="11">
        <f t="shared" si="258"/>
        <v>0</v>
      </c>
      <c r="AU491" s="11">
        <f t="shared" si="258"/>
        <v>0</v>
      </c>
      <c r="AV491" s="11">
        <f t="shared" si="253"/>
        <v>0</v>
      </c>
      <c r="AW491" s="11">
        <f t="shared" si="253"/>
        <v>0</v>
      </c>
      <c r="AX491" s="11">
        <f t="shared" si="253"/>
        <v>0</v>
      </c>
      <c r="AY491" s="11">
        <f t="shared" si="253"/>
        <v>0</v>
      </c>
      <c r="AZ491" s="11">
        <f t="shared" si="253"/>
        <v>0</v>
      </c>
      <c r="BA491" s="11">
        <f t="shared" si="253"/>
        <v>0</v>
      </c>
      <c r="BB491" s="11">
        <f t="shared" si="253"/>
        <v>0</v>
      </c>
      <c r="BC491" s="11">
        <f t="shared" si="254"/>
        <v>0</v>
      </c>
      <c r="BD491" s="11">
        <f t="shared" si="254"/>
        <v>0</v>
      </c>
      <c r="BE491" s="11">
        <f t="shared" si="254"/>
        <v>0</v>
      </c>
      <c r="BF491" s="15" t="str">
        <f t="shared" si="232"/>
        <v>ČSN 42 5524</v>
      </c>
      <c r="BG491" s="42">
        <v>56.52</v>
      </c>
      <c r="BH491" s="17">
        <f t="shared" si="233"/>
        <v>180</v>
      </c>
      <c r="BI491" s="17">
        <f t="shared" si="234"/>
        <v>40</v>
      </c>
      <c r="BX491" s="18">
        <f t="shared" si="227"/>
        <v>7200</v>
      </c>
      <c r="BY491" s="42">
        <v>0.44</v>
      </c>
      <c r="BZ491" s="43">
        <f t="shared" si="235"/>
        <v>7.784854918612881</v>
      </c>
      <c r="CA491" s="18">
        <f t="shared" si="236"/>
        <v>19440000</v>
      </c>
      <c r="CB491" s="18">
        <f t="shared" si="237"/>
        <v>215999.99999999997</v>
      </c>
      <c r="CC491" s="18">
        <f t="shared" si="238"/>
        <v>324000</v>
      </c>
      <c r="CD491" s="25">
        <f t="shared" si="239"/>
        <v>1.5000000000000002</v>
      </c>
      <c r="CE491" s="26">
        <f t="shared" si="240"/>
        <v>51.96152422706632</v>
      </c>
      <c r="CF491" s="18">
        <f t="shared" si="241"/>
        <v>7200</v>
      </c>
      <c r="CG491" s="18">
        <f t="shared" si="242"/>
        <v>7200</v>
      </c>
      <c r="CH491" s="18">
        <f t="shared" si="243"/>
        <v>960000</v>
      </c>
      <c r="CI491" s="18">
        <f t="shared" si="244"/>
        <v>48000</v>
      </c>
      <c r="CJ491" s="18">
        <f t="shared" si="245"/>
        <v>72000</v>
      </c>
      <c r="CK491" s="25">
        <f t="shared" si="246"/>
        <v>1.5</v>
      </c>
      <c r="CL491" s="26">
        <f t="shared" si="247"/>
        <v>11.547005383792516</v>
      </c>
      <c r="DJ491" s="20" t="s">
        <v>542</v>
      </c>
    </row>
    <row r="492" spans="1:114" x14ac:dyDescent="0.2">
      <c r="A492" s="15" t="s">
        <v>105</v>
      </c>
      <c r="B492" s="10" t="s">
        <v>592</v>
      </c>
      <c r="C492" s="11">
        <f t="shared" si="230"/>
        <v>63.585000000000001</v>
      </c>
      <c r="D492" s="11">
        <f t="shared" ref="D492:J555" si="260">IF($A492="x",BH492,"")</f>
        <v>180</v>
      </c>
      <c r="E492" s="11">
        <f t="shared" si="259"/>
        <v>45</v>
      </c>
      <c r="F492" s="11">
        <f t="shared" si="259"/>
        <v>0</v>
      </c>
      <c r="G492" s="11">
        <f t="shared" si="259"/>
        <v>0</v>
      </c>
      <c r="H492" s="11">
        <f t="shared" si="259"/>
        <v>0</v>
      </c>
      <c r="I492" s="11">
        <f t="shared" si="259"/>
        <v>0</v>
      </c>
      <c r="J492" s="11">
        <f t="shared" si="259"/>
        <v>0</v>
      </c>
      <c r="K492" s="11">
        <f t="shared" si="259"/>
        <v>0</v>
      </c>
      <c r="L492" s="11">
        <f t="shared" si="259"/>
        <v>0</v>
      </c>
      <c r="M492" s="11">
        <f t="shared" si="259"/>
        <v>0</v>
      </c>
      <c r="N492" s="11">
        <f t="shared" si="255"/>
        <v>0</v>
      </c>
      <c r="O492" s="11">
        <f t="shared" si="255"/>
        <v>0</v>
      </c>
      <c r="P492" s="11">
        <f t="shared" si="255"/>
        <v>0</v>
      </c>
      <c r="Q492" s="11">
        <f t="shared" si="252"/>
        <v>0</v>
      </c>
      <c r="R492" s="11">
        <f t="shared" si="252"/>
        <v>0</v>
      </c>
      <c r="S492" s="11">
        <f t="shared" si="252"/>
        <v>0</v>
      </c>
      <c r="T492" s="11">
        <f t="shared" si="252"/>
        <v>8100</v>
      </c>
      <c r="U492" s="40">
        <f t="shared" si="231"/>
        <v>0.45</v>
      </c>
      <c r="V492" s="11">
        <f t="shared" si="257"/>
        <v>7.0771408351026199</v>
      </c>
      <c r="W492" s="11">
        <f t="shared" si="257"/>
        <v>21870000</v>
      </c>
      <c r="X492" s="11">
        <f t="shared" si="257"/>
        <v>243000</v>
      </c>
      <c r="Y492" s="11">
        <f t="shared" si="256"/>
        <v>364500</v>
      </c>
      <c r="Z492" s="11">
        <f t="shared" si="256"/>
        <v>1.5</v>
      </c>
      <c r="AA492" s="11">
        <f t="shared" si="256"/>
        <v>51.96152422706632</v>
      </c>
      <c r="AB492" s="11">
        <f t="shared" si="256"/>
        <v>8100</v>
      </c>
      <c r="AC492" s="11">
        <f t="shared" si="256"/>
        <v>8100</v>
      </c>
      <c r="AD492" s="11">
        <f t="shared" si="256"/>
        <v>1366875</v>
      </c>
      <c r="AE492" s="11">
        <f t="shared" si="256"/>
        <v>60750</v>
      </c>
      <c r="AF492" s="11">
        <f t="shared" si="256"/>
        <v>91125</v>
      </c>
      <c r="AG492" s="11">
        <f t="shared" si="256"/>
        <v>1.5</v>
      </c>
      <c r="AH492" s="11">
        <f t="shared" si="248"/>
        <v>12.99038105676658</v>
      </c>
      <c r="AI492" s="11">
        <f t="shared" si="248"/>
        <v>0</v>
      </c>
      <c r="AJ492" s="11">
        <f t="shared" si="248"/>
        <v>0</v>
      </c>
      <c r="AK492" s="11">
        <f t="shared" si="248"/>
        <v>0</v>
      </c>
      <c r="AL492" s="11">
        <f t="shared" si="248"/>
        <v>0</v>
      </c>
      <c r="AM492" s="11">
        <f t="shared" si="248"/>
        <v>0</v>
      </c>
      <c r="AN492" s="11">
        <f t="shared" si="248"/>
        <v>0</v>
      </c>
      <c r="AO492" s="11">
        <f t="shared" si="258"/>
        <v>0</v>
      </c>
      <c r="AP492" s="11">
        <f t="shared" si="258"/>
        <v>0</v>
      </c>
      <c r="AQ492" s="11">
        <f t="shared" si="258"/>
        <v>0</v>
      </c>
      <c r="AR492" s="11">
        <f t="shared" si="258"/>
        <v>0</v>
      </c>
      <c r="AS492" s="11">
        <f t="shared" si="258"/>
        <v>0</v>
      </c>
      <c r="AT492" s="11">
        <f t="shared" si="258"/>
        <v>0</v>
      </c>
      <c r="AU492" s="11">
        <f t="shared" si="258"/>
        <v>0</v>
      </c>
      <c r="AV492" s="11">
        <f t="shared" si="253"/>
        <v>0</v>
      </c>
      <c r="AW492" s="11">
        <f t="shared" si="253"/>
        <v>0</v>
      </c>
      <c r="AX492" s="11">
        <f t="shared" si="253"/>
        <v>0</v>
      </c>
      <c r="AY492" s="11">
        <f t="shared" si="253"/>
        <v>0</v>
      </c>
      <c r="AZ492" s="11">
        <f t="shared" si="253"/>
        <v>0</v>
      </c>
      <c r="BA492" s="11">
        <f t="shared" si="253"/>
        <v>0</v>
      </c>
      <c r="BB492" s="11">
        <f t="shared" si="253"/>
        <v>0</v>
      </c>
      <c r="BC492" s="11">
        <f t="shared" si="254"/>
        <v>0</v>
      </c>
      <c r="BD492" s="11">
        <f t="shared" si="254"/>
        <v>0</v>
      </c>
      <c r="BE492" s="11">
        <f t="shared" si="254"/>
        <v>0</v>
      </c>
      <c r="BF492" s="15" t="str">
        <f t="shared" si="232"/>
        <v>ČSN 42 5524</v>
      </c>
      <c r="BG492" s="42">
        <v>63.585000000000001</v>
      </c>
      <c r="BH492" s="17">
        <f t="shared" si="233"/>
        <v>180</v>
      </c>
      <c r="BI492" s="17">
        <f t="shared" si="234"/>
        <v>45</v>
      </c>
      <c r="BX492" s="18">
        <f t="shared" ref="BX492:BX555" si="261">BH492*BI492</f>
        <v>8100</v>
      </c>
      <c r="BY492" s="42">
        <v>0.45</v>
      </c>
      <c r="BZ492" s="43">
        <f t="shared" si="235"/>
        <v>7.0771408351026199</v>
      </c>
      <c r="CA492" s="18">
        <f t="shared" si="236"/>
        <v>21870000</v>
      </c>
      <c r="CB492" s="18">
        <f t="shared" si="237"/>
        <v>243000</v>
      </c>
      <c r="CC492" s="18">
        <f t="shared" si="238"/>
        <v>364500</v>
      </c>
      <c r="CD492" s="25">
        <f t="shared" si="239"/>
        <v>1.5</v>
      </c>
      <c r="CE492" s="26">
        <f t="shared" si="240"/>
        <v>51.96152422706632</v>
      </c>
      <c r="CF492" s="18">
        <f t="shared" si="241"/>
        <v>8100</v>
      </c>
      <c r="CG492" s="18">
        <f t="shared" si="242"/>
        <v>8100</v>
      </c>
      <c r="CH492" s="18">
        <f t="shared" si="243"/>
        <v>1366875</v>
      </c>
      <c r="CI492" s="18">
        <f t="shared" si="244"/>
        <v>60750</v>
      </c>
      <c r="CJ492" s="18">
        <f t="shared" si="245"/>
        <v>91125</v>
      </c>
      <c r="CK492" s="25">
        <f t="shared" si="246"/>
        <v>1.5</v>
      </c>
      <c r="CL492" s="26">
        <f t="shared" si="247"/>
        <v>12.99038105676658</v>
      </c>
      <c r="DJ492" s="20" t="s">
        <v>542</v>
      </c>
    </row>
    <row r="493" spans="1:114" x14ac:dyDescent="0.2">
      <c r="A493" s="15" t="s">
        <v>105</v>
      </c>
      <c r="B493" s="10" t="s">
        <v>593</v>
      </c>
      <c r="C493" s="11">
        <f t="shared" si="230"/>
        <v>70.650000000000006</v>
      </c>
      <c r="D493" s="11">
        <f t="shared" si="260"/>
        <v>180</v>
      </c>
      <c r="E493" s="11">
        <f t="shared" si="259"/>
        <v>50</v>
      </c>
      <c r="F493" s="11">
        <f t="shared" si="259"/>
        <v>0</v>
      </c>
      <c r="G493" s="11">
        <f t="shared" si="259"/>
        <v>0</v>
      </c>
      <c r="H493" s="11">
        <f t="shared" si="259"/>
        <v>0</v>
      </c>
      <c r="I493" s="11">
        <f t="shared" si="259"/>
        <v>0</v>
      </c>
      <c r="J493" s="11">
        <f t="shared" si="259"/>
        <v>0</v>
      </c>
      <c r="K493" s="11">
        <f t="shared" si="259"/>
        <v>0</v>
      </c>
      <c r="L493" s="11">
        <f t="shared" si="259"/>
        <v>0</v>
      </c>
      <c r="M493" s="11">
        <f t="shared" si="259"/>
        <v>0</v>
      </c>
      <c r="N493" s="11">
        <f t="shared" si="255"/>
        <v>0</v>
      </c>
      <c r="O493" s="11">
        <f t="shared" si="255"/>
        <v>0</v>
      </c>
      <c r="P493" s="11">
        <f t="shared" si="255"/>
        <v>0</v>
      </c>
      <c r="Q493" s="11">
        <f t="shared" si="252"/>
        <v>0</v>
      </c>
      <c r="R493" s="11">
        <f t="shared" si="252"/>
        <v>0</v>
      </c>
      <c r="S493" s="11">
        <f t="shared" si="252"/>
        <v>0</v>
      </c>
      <c r="T493" s="11">
        <f t="shared" si="252"/>
        <v>9000</v>
      </c>
      <c r="U493" s="40">
        <f t="shared" si="231"/>
        <v>0.46</v>
      </c>
      <c r="V493" s="11">
        <f t="shared" si="257"/>
        <v>6.51096956829441</v>
      </c>
      <c r="W493" s="11">
        <f t="shared" si="257"/>
        <v>24299999.999999996</v>
      </c>
      <c r="X493" s="11">
        <f t="shared" si="257"/>
        <v>269999.99999999994</v>
      </c>
      <c r="Y493" s="11">
        <f t="shared" si="256"/>
        <v>405000</v>
      </c>
      <c r="Z493" s="11">
        <f t="shared" si="256"/>
        <v>1.5000000000000002</v>
      </c>
      <c r="AA493" s="11">
        <f t="shared" si="256"/>
        <v>51.961524227066313</v>
      </c>
      <c r="AB493" s="11">
        <f t="shared" si="256"/>
        <v>9000</v>
      </c>
      <c r="AC493" s="11">
        <f t="shared" si="256"/>
        <v>9000</v>
      </c>
      <c r="AD493" s="11">
        <f t="shared" si="256"/>
        <v>1875000</v>
      </c>
      <c r="AE493" s="11">
        <f t="shared" si="256"/>
        <v>75000</v>
      </c>
      <c r="AF493" s="11">
        <f t="shared" si="256"/>
        <v>112500</v>
      </c>
      <c r="AG493" s="11">
        <f t="shared" si="256"/>
        <v>1.5</v>
      </c>
      <c r="AH493" s="11">
        <f t="shared" si="248"/>
        <v>14.433756729740644</v>
      </c>
      <c r="AI493" s="11">
        <f t="shared" si="248"/>
        <v>0</v>
      </c>
      <c r="AJ493" s="11">
        <f t="shared" si="248"/>
        <v>0</v>
      </c>
      <c r="AK493" s="11">
        <f t="shared" si="248"/>
        <v>0</v>
      </c>
      <c r="AL493" s="11">
        <f t="shared" si="248"/>
        <v>0</v>
      </c>
      <c r="AM493" s="11">
        <f t="shared" si="248"/>
        <v>0</v>
      </c>
      <c r="AN493" s="11">
        <f t="shared" si="248"/>
        <v>0</v>
      </c>
      <c r="AO493" s="11">
        <f t="shared" si="258"/>
        <v>0</v>
      </c>
      <c r="AP493" s="11">
        <f t="shared" si="258"/>
        <v>0</v>
      </c>
      <c r="AQ493" s="11">
        <f t="shared" si="258"/>
        <v>0</v>
      </c>
      <c r="AR493" s="11">
        <f t="shared" si="258"/>
        <v>0</v>
      </c>
      <c r="AS493" s="11">
        <f t="shared" si="258"/>
        <v>0</v>
      </c>
      <c r="AT493" s="11">
        <f t="shared" si="258"/>
        <v>0</v>
      </c>
      <c r="AU493" s="11">
        <f t="shared" si="258"/>
        <v>0</v>
      </c>
      <c r="AV493" s="11">
        <f t="shared" si="253"/>
        <v>0</v>
      </c>
      <c r="AW493" s="11">
        <f t="shared" si="253"/>
        <v>0</v>
      </c>
      <c r="AX493" s="11">
        <f t="shared" si="253"/>
        <v>0</v>
      </c>
      <c r="AY493" s="11">
        <f t="shared" si="253"/>
        <v>0</v>
      </c>
      <c r="AZ493" s="11">
        <f t="shared" si="253"/>
        <v>0</v>
      </c>
      <c r="BA493" s="11">
        <f t="shared" si="253"/>
        <v>0</v>
      </c>
      <c r="BB493" s="11">
        <f t="shared" si="253"/>
        <v>0</v>
      </c>
      <c r="BC493" s="11">
        <f t="shared" si="254"/>
        <v>0</v>
      </c>
      <c r="BD493" s="11">
        <f t="shared" si="254"/>
        <v>0</v>
      </c>
      <c r="BE493" s="11">
        <f t="shared" si="254"/>
        <v>0</v>
      </c>
      <c r="BF493" s="15" t="str">
        <f t="shared" si="232"/>
        <v>ČSN 42 5524</v>
      </c>
      <c r="BG493" s="42">
        <v>70.650000000000006</v>
      </c>
      <c r="BH493" s="17">
        <f t="shared" si="233"/>
        <v>180</v>
      </c>
      <c r="BI493" s="17">
        <f t="shared" si="234"/>
        <v>50</v>
      </c>
      <c r="BX493" s="18">
        <f t="shared" si="261"/>
        <v>9000</v>
      </c>
      <c r="BY493" s="42">
        <v>0.46</v>
      </c>
      <c r="BZ493" s="43">
        <f t="shared" si="235"/>
        <v>6.51096956829441</v>
      </c>
      <c r="CA493" s="18">
        <f t="shared" si="236"/>
        <v>24299999.999999996</v>
      </c>
      <c r="CB493" s="18">
        <f t="shared" si="237"/>
        <v>269999.99999999994</v>
      </c>
      <c r="CC493" s="18">
        <f t="shared" si="238"/>
        <v>405000</v>
      </c>
      <c r="CD493" s="25">
        <f t="shared" si="239"/>
        <v>1.5000000000000002</v>
      </c>
      <c r="CE493" s="26">
        <f t="shared" si="240"/>
        <v>51.961524227066313</v>
      </c>
      <c r="CF493" s="18">
        <f t="shared" si="241"/>
        <v>9000</v>
      </c>
      <c r="CG493" s="18">
        <f t="shared" si="242"/>
        <v>9000</v>
      </c>
      <c r="CH493" s="18">
        <f t="shared" si="243"/>
        <v>1875000</v>
      </c>
      <c r="CI493" s="18">
        <f t="shared" si="244"/>
        <v>75000</v>
      </c>
      <c r="CJ493" s="18">
        <f t="shared" si="245"/>
        <v>112500</v>
      </c>
      <c r="CK493" s="25">
        <f t="shared" si="246"/>
        <v>1.5</v>
      </c>
      <c r="CL493" s="26">
        <f t="shared" si="247"/>
        <v>14.433756729740644</v>
      </c>
      <c r="DJ493" s="20" t="s">
        <v>542</v>
      </c>
    </row>
    <row r="494" spans="1:114" x14ac:dyDescent="0.2">
      <c r="A494" s="15" t="s">
        <v>105</v>
      </c>
      <c r="B494" s="10" t="s">
        <v>594</v>
      </c>
      <c r="C494" s="11">
        <f t="shared" si="230"/>
        <v>77.715000000000003</v>
      </c>
      <c r="D494" s="11">
        <f t="shared" si="260"/>
        <v>180</v>
      </c>
      <c r="E494" s="11">
        <f t="shared" si="259"/>
        <v>55</v>
      </c>
      <c r="F494" s="11">
        <f t="shared" si="259"/>
        <v>0</v>
      </c>
      <c r="G494" s="11">
        <f t="shared" si="259"/>
        <v>0</v>
      </c>
      <c r="H494" s="11">
        <f t="shared" si="259"/>
        <v>0</v>
      </c>
      <c r="I494" s="11">
        <f t="shared" si="259"/>
        <v>0</v>
      </c>
      <c r="J494" s="11">
        <f t="shared" si="259"/>
        <v>0</v>
      </c>
      <c r="K494" s="11">
        <f t="shared" si="259"/>
        <v>0</v>
      </c>
      <c r="L494" s="11">
        <f t="shared" si="259"/>
        <v>0</v>
      </c>
      <c r="M494" s="11">
        <f t="shared" si="259"/>
        <v>0</v>
      </c>
      <c r="N494" s="11">
        <f t="shared" si="255"/>
        <v>0</v>
      </c>
      <c r="O494" s="11">
        <f t="shared" si="255"/>
        <v>0</v>
      </c>
      <c r="P494" s="11">
        <f t="shared" si="255"/>
        <v>0</v>
      </c>
      <c r="Q494" s="11">
        <f t="shared" si="252"/>
        <v>0</v>
      </c>
      <c r="R494" s="11">
        <f t="shared" si="252"/>
        <v>0</v>
      </c>
      <c r="S494" s="11">
        <f t="shared" si="252"/>
        <v>0</v>
      </c>
      <c r="T494" s="11">
        <f t="shared" si="252"/>
        <v>9900</v>
      </c>
      <c r="U494" s="40">
        <f t="shared" si="231"/>
        <v>0.47</v>
      </c>
      <c r="V494" s="11">
        <f t="shared" si="257"/>
        <v>6.0477385318149652</v>
      </c>
      <c r="W494" s="11">
        <f t="shared" si="257"/>
        <v>26730000</v>
      </c>
      <c r="X494" s="11">
        <f t="shared" si="257"/>
        <v>297000</v>
      </c>
      <c r="Y494" s="11">
        <f t="shared" si="256"/>
        <v>445500</v>
      </c>
      <c r="Z494" s="11">
        <f t="shared" si="256"/>
        <v>1.5</v>
      </c>
      <c r="AA494" s="11">
        <f t="shared" si="256"/>
        <v>51.96152422706632</v>
      </c>
      <c r="AB494" s="11">
        <f t="shared" si="256"/>
        <v>9900</v>
      </c>
      <c r="AC494" s="11">
        <f t="shared" si="256"/>
        <v>9900</v>
      </c>
      <c r="AD494" s="11">
        <f t="shared" si="256"/>
        <v>2495625</v>
      </c>
      <c r="AE494" s="11">
        <f t="shared" si="256"/>
        <v>90750</v>
      </c>
      <c r="AF494" s="11">
        <f t="shared" si="256"/>
        <v>136125</v>
      </c>
      <c r="AG494" s="11">
        <f t="shared" si="256"/>
        <v>1.5</v>
      </c>
      <c r="AH494" s="11">
        <f t="shared" si="248"/>
        <v>15.877132402714709</v>
      </c>
      <c r="AI494" s="11">
        <f t="shared" si="248"/>
        <v>0</v>
      </c>
      <c r="AJ494" s="11">
        <f t="shared" si="248"/>
        <v>0</v>
      </c>
      <c r="AK494" s="11">
        <f t="shared" si="248"/>
        <v>0</v>
      </c>
      <c r="AL494" s="11">
        <f t="shared" si="248"/>
        <v>0</v>
      </c>
      <c r="AM494" s="11">
        <f t="shared" si="248"/>
        <v>0</v>
      </c>
      <c r="AN494" s="11">
        <f t="shared" si="248"/>
        <v>0</v>
      </c>
      <c r="AO494" s="11">
        <f t="shared" si="258"/>
        <v>0</v>
      </c>
      <c r="AP494" s="11">
        <f t="shared" si="258"/>
        <v>0</v>
      </c>
      <c r="AQ494" s="11">
        <f t="shared" si="258"/>
        <v>0</v>
      </c>
      <c r="AR494" s="11">
        <f t="shared" si="258"/>
        <v>0</v>
      </c>
      <c r="AS494" s="11">
        <f t="shared" si="258"/>
        <v>0</v>
      </c>
      <c r="AT494" s="11">
        <f t="shared" si="258"/>
        <v>0</v>
      </c>
      <c r="AU494" s="11">
        <f t="shared" si="258"/>
        <v>0</v>
      </c>
      <c r="AV494" s="11">
        <f t="shared" si="253"/>
        <v>0</v>
      </c>
      <c r="AW494" s="11">
        <f t="shared" si="253"/>
        <v>0</v>
      </c>
      <c r="AX494" s="11">
        <f t="shared" si="253"/>
        <v>0</v>
      </c>
      <c r="AY494" s="11">
        <f t="shared" si="253"/>
        <v>0</v>
      </c>
      <c r="AZ494" s="11">
        <f t="shared" si="253"/>
        <v>0</v>
      </c>
      <c r="BA494" s="11">
        <f t="shared" si="253"/>
        <v>0</v>
      </c>
      <c r="BB494" s="11">
        <f t="shared" si="253"/>
        <v>0</v>
      </c>
      <c r="BC494" s="11">
        <f t="shared" si="254"/>
        <v>0</v>
      </c>
      <c r="BD494" s="11">
        <f t="shared" si="254"/>
        <v>0</v>
      </c>
      <c r="BE494" s="11">
        <f t="shared" si="254"/>
        <v>0</v>
      </c>
      <c r="BF494" s="15" t="str">
        <f t="shared" si="232"/>
        <v>ČSN 42 5524</v>
      </c>
      <c r="BG494" s="42">
        <v>77.715000000000003</v>
      </c>
      <c r="BH494" s="17">
        <f t="shared" si="233"/>
        <v>180</v>
      </c>
      <c r="BI494" s="17">
        <f t="shared" si="234"/>
        <v>55</v>
      </c>
      <c r="BX494" s="18">
        <f t="shared" si="261"/>
        <v>9900</v>
      </c>
      <c r="BY494" s="42">
        <v>0.47</v>
      </c>
      <c r="BZ494" s="43">
        <f t="shared" si="235"/>
        <v>6.0477385318149652</v>
      </c>
      <c r="CA494" s="18">
        <f t="shared" si="236"/>
        <v>26730000</v>
      </c>
      <c r="CB494" s="18">
        <f t="shared" si="237"/>
        <v>297000</v>
      </c>
      <c r="CC494" s="18">
        <f t="shared" si="238"/>
        <v>445500</v>
      </c>
      <c r="CD494" s="25">
        <f t="shared" si="239"/>
        <v>1.5</v>
      </c>
      <c r="CE494" s="26">
        <f t="shared" si="240"/>
        <v>51.96152422706632</v>
      </c>
      <c r="CF494" s="18">
        <f t="shared" si="241"/>
        <v>9900</v>
      </c>
      <c r="CG494" s="18">
        <f t="shared" si="242"/>
        <v>9900</v>
      </c>
      <c r="CH494" s="18">
        <f t="shared" si="243"/>
        <v>2495625</v>
      </c>
      <c r="CI494" s="18">
        <f t="shared" si="244"/>
        <v>90750</v>
      </c>
      <c r="CJ494" s="18">
        <f t="shared" si="245"/>
        <v>136125</v>
      </c>
      <c r="CK494" s="25">
        <f t="shared" si="246"/>
        <v>1.5</v>
      </c>
      <c r="CL494" s="26">
        <f t="shared" si="247"/>
        <v>15.877132402714709</v>
      </c>
      <c r="DJ494" s="20" t="s">
        <v>542</v>
      </c>
    </row>
    <row r="495" spans="1:114" x14ac:dyDescent="0.2">
      <c r="A495" s="15" t="s">
        <v>105</v>
      </c>
      <c r="B495" s="10" t="s">
        <v>595</v>
      </c>
      <c r="C495" s="11">
        <f t="shared" si="230"/>
        <v>84.78</v>
      </c>
      <c r="D495" s="11">
        <f t="shared" si="260"/>
        <v>180</v>
      </c>
      <c r="E495" s="11">
        <f t="shared" si="259"/>
        <v>60</v>
      </c>
      <c r="F495" s="11">
        <f t="shared" si="259"/>
        <v>0</v>
      </c>
      <c r="G495" s="11">
        <f t="shared" si="259"/>
        <v>0</v>
      </c>
      <c r="H495" s="11">
        <f t="shared" si="259"/>
        <v>0</v>
      </c>
      <c r="I495" s="11">
        <f t="shared" si="259"/>
        <v>0</v>
      </c>
      <c r="J495" s="11">
        <f t="shared" si="259"/>
        <v>0</v>
      </c>
      <c r="K495" s="11">
        <f t="shared" si="259"/>
        <v>0</v>
      </c>
      <c r="L495" s="11">
        <f t="shared" si="259"/>
        <v>0</v>
      </c>
      <c r="M495" s="11">
        <f t="shared" si="259"/>
        <v>0</v>
      </c>
      <c r="N495" s="11">
        <f t="shared" si="255"/>
        <v>0</v>
      </c>
      <c r="O495" s="11">
        <f t="shared" si="255"/>
        <v>0</v>
      </c>
      <c r="P495" s="11">
        <f t="shared" si="255"/>
        <v>0</v>
      </c>
      <c r="Q495" s="11">
        <f t="shared" si="252"/>
        <v>0</v>
      </c>
      <c r="R495" s="11">
        <f t="shared" si="252"/>
        <v>0</v>
      </c>
      <c r="S495" s="11">
        <f t="shared" si="252"/>
        <v>0</v>
      </c>
      <c r="T495" s="11">
        <f t="shared" si="252"/>
        <v>10800</v>
      </c>
      <c r="U495" s="40">
        <f t="shared" si="231"/>
        <v>0.48</v>
      </c>
      <c r="V495" s="11">
        <f t="shared" si="257"/>
        <v>5.6617126680820951</v>
      </c>
      <c r="W495" s="11">
        <f t="shared" si="257"/>
        <v>29160000</v>
      </c>
      <c r="X495" s="11">
        <f t="shared" si="257"/>
        <v>324000</v>
      </c>
      <c r="Y495" s="11">
        <f t="shared" si="256"/>
        <v>486000</v>
      </c>
      <c r="Z495" s="11">
        <f t="shared" si="256"/>
        <v>1.5</v>
      </c>
      <c r="AA495" s="11">
        <f t="shared" si="256"/>
        <v>51.96152422706632</v>
      </c>
      <c r="AB495" s="11">
        <f t="shared" si="256"/>
        <v>10800</v>
      </c>
      <c r="AC495" s="11">
        <f t="shared" si="256"/>
        <v>10800</v>
      </c>
      <c r="AD495" s="11">
        <f t="shared" si="256"/>
        <v>3240000</v>
      </c>
      <c r="AE495" s="11">
        <f t="shared" si="256"/>
        <v>108000</v>
      </c>
      <c r="AF495" s="11">
        <f t="shared" si="256"/>
        <v>162000</v>
      </c>
      <c r="AG495" s="11">
        <f t="shared" si="256"/>
        <v>1.5</v>
      </c>
      <c r="AH495" s="11">
        <f t="shared" si="248"/>
        <v>17.320508075688775</v>
      </c>
      <c r="AI495" s="11">
        <f t="shared" si="248"/>
        <v>0</v>
      </c>
      <c r="AJ495" s="11">
        <f t="shared" si="248"/>
        <v>0</v>
      </c>
      <c r="AK495" s="11">
        <f t="shared" si="248"/>
        <v>0</v>
      </c>
      <c r="AL495" s="11">
        <f t="shared" si="248"/>
        <v>0</v>
      </c>
      <c r="AM495" s="11">
        <f t="shared" si="248"/>
        <v>0</v>
      </c>
      <c r="AN495" s="11">
        <f t="shared" si="248"/>
        <v>0</v>
      </c>
      <c r="AO495" s="11">
        <f t="shared" si="258"/>
        <v>0</v>
      </c>
      <c r="AP495" s="11">
        <f t="shared" si="258"/>
        <v>0</v>
      </c>
      <c r="AQ495" s="11">
        <f t="shared" si="258"/>
        <v>0</v>
      </c>
      <c r="AR495" s="11">
        <f t="shared" si="258"/>
        <v>0</v>
      </c>
      <c r="AS495" s="11">
        <f t="shared" si="258"/>
        <v>0</v>
      </c>
      <c r="AT495" s="11">
        <f t="shared" si="258"/>
        <v>0</v>
      </c>
      <c r="AU495" s="11">
        <f t="shared" si="258"/>
        <v>0</v>
      </c>
      <c r="AV495" s="11">
        <f t="shared" si="253"/>
        <v>0</v>
      </c>
      <c r="AW495" s="11">
        <f t="shared" si="253"/>
        <v>0</v>
      </c>
      <c r="AX495" s="11">
        <f t="shared" si="253"/>
        <v>0</v>
      </c>
      <c r="AY495" s="11">
        <f t="shared" si="253"/>
        <v>0</v>
      </c>
      <c r="AZ495" s="11">
        <f t="shared" si="253"/>
        <v>0</v>
      </c>
      <c r="BA495" s="11">
        <f t="shared" si="253"/>
        <v>0</v>
      </c>
      <c r="BB495" s="11">
        <f t="shared" si="253"/>
        <v>0</v>
      </c>
      <c r="BC495" s="11">
        <f t="shared" si="254"/>
        <v>0</v>
      </c>
      <c r="BD495" s="11">
        <f t="shared" si="254"/>
        <v>0</v>
      </c>
      <c r="BE495" s="11">
        <f t="shared" si="254"/>
        <v>0</v>
      </c>
      <c r="BF495" s="15" t="str">
        <f t="shared" si="232"/>
        <v>ČSN 42 5524</v>
      </c>
      <c r="BG495" s="42">
        <v>84.78</v>
      </c>
      <c r="BH495" s="17">
        <f t="shared" si="233"/>
        <v>180</v>
      </c>
      <c r="BI495" s="17">
        <f t="shared" si="234"/>
        <v>60</v>
      </c>
      <c r="BX495" s="18">
        <f t="shared" si="261"/>
        <v>10800</v>
      </c>
      <c r="BY495" s="42">
        <v>0.48</v>
      </c>
      <c r="BZ495" s="43">
        <f t="shared" si="235"/>
        <v>5.6617126680820951</v>
      </c>
      <c r="CA495" s="18">
        <f t="shared" si="236"/>
        <v>29160000</v>
      </c>
      <c r="CB495" s="18">
        <f t="shared" si="237"/>
        <v>324000</v>
      </c>
      <c r="CC495" s="18">
        <f t="shared" si="238"/>
        <v>486000</v>
      </c>
      <c r="CD495" s="25">
        <f t="shared" si="239"/>
        <v>1.5</v>
      </c>
      <c r="CE495" s="26">
        <f t="shared" si="240"/>
        <v>51.96152422706632</v>
      </c>
      <c r="CF495" s="18">
        <f t="shared" si="241"/>
        <v>10800</v>
      </c>
      <c r="CG495" s="18">
        <f t="shared" si="242"/>
        <v>10800</v>
      </c>
      <c r="CH495" s="18">
        <f t="shared" si="243"/>
        <v>3240000</v>
      </c>
      <c r="CI495" s="18">
        <f t="shared" si="244"/>
        <v>108000</v>
      </c>
      <c r="CJ495" s="18">
        <f t="shared" si="245"/>
        <v>162000</v>
      </c>
      <c r="CK495" s="25">
        <f t="shared" si="246"/>
        <v>1.5</v>
      </c>
      <c r="CL495" s="26">
        <f t="shared" si="247"/>
        <v>17.320508075688775</v>
      </c>
      <c r="DJ495" s="20" t="s">
        <v>542</v>
      </c>
    </row>
    <row r="496" spans="1:114" x14ac:dyDescent="0.2">
      <c r="A496" s="15" t="s">
        <v>105</v>
      </c>
      <c r="B496" s="10" t="s">
        <v>596</v>
      </c>
      <c r="C496" s="11">
        <f t="shared" si="230"/>
        <v>8.9489999999999998</v>
      </c>
      <c r="D496" s="11">
        <f t="shared" si="260"/>
        <v>190</v>
      </c>
      <c r="E496" s="11">
        <f t="shared" si="259"/>
        <v>6</v>
      </c>
      <c r="F496" s="11">
        <f t="shared" si="259"/>
        <v>0</v>
      </c>
      <c r="G496" s="11">
        <f t="shared" si="259"/>
        <v>0</v>
      </c>
      <c r="H496" s="11">
        <f t="shared" si="259"/>
        <v>0</v>
      </c>
      <c r="I496" s="11">
        <f t="shared" si="259"/>
        <v>0</v>
      </c>
      <c r="J496" s="11">
        <f t="shared" si="259"/>
        <v>0</v>
      </c>
      <c r="K496" s="11">
        <f t="shared" si="259"/>
        <v>0</v>
      </c>
      <c r="L496" s="11">
        <f t="shared" si="259"/>
        <v>0</v>
      </c>
      <c r="M496" s="11">
        <f t="shared" si="259"/>
        <v>0</v>
      </c>
      <c r="N496" s="11">
        <f t="shared" si="255"/>
        <v>0</v>
      </c>
      <c r="O496" s="11">
        <f t="shared" si="255"/>
        <v>0</v>
      </c>
      <c r="P496" s="11">
        <f t="shared" si="255"/>
        <v>0</v>
      </c>
      <c r="Q496" s="11">
        <f t="shared" si="252"/>
        <v>0</v>
      </c>
      <c r="R496" s="11">
        <f t="shared" si="252"/>
        <v>0</v>
      </c>
      <c r="S496" s="11">
        <f t="shared" si="252"/>
        <v>0</v>
      </c>
      <c r="T496" s="11">
        <f t="shared" si="252"/>
        <v>1140</v>
      </c>
      <c r="U496" s="40">
        <f t="shared" si="231"/>
        <v>0.39200000000000002</v>
      </c>
      <c r="V496" s="11">
        <f t="shared" si="257"/>
        <v>43.803776958319375</v>
      </c>
      <c r="W496" s="11">
        <f t="shared" si="257"/>
        <v>3429500</v>
      </c>
      <c r="X496" s="11">
        <f t="shared" si="257"/>
        <v>36100</v>
      </c>
      <c r="Y496" s="11">
        <f t="shared" si="256"/>
        <v>54150</v>
      </c>
      <c r="Z496" s="11">
        <f t="shared" si="256"/>
        <v>1.5</v>
      </c>
      <c r="AA496" s="11">
        <f t="shared" si="256"/>
        <v>54.848275573014448</v>
      </c>
      <c r="AB496" s="11">
        <f t="shared" si="256"/>
        <v>1140</v>
      </c>
      <c r="AC496" s="11">
        <f t="shared" si="256"/>
        <v>1140</v>
      </c>
      <c r="AD496" s="11">
        <f t="shared" si="256"/>
        <v>3419.9999999999995</v>
      </c>
      <c r="AE496" s="11">
        <f t="shared" si="256"/>
        <v>1140</v>
      </c>
      <c r="AF496" s="11">
        <f t="shared" si="256"/>
        <v>1710</v>
      </c>
      <c r="AG496" s="11">
        <f t="shared" si="256"/>
        <v>1.5</v>
      </c>
      <c r="AH496" s="11">
        <f t="shared" si="248"/>
        <v>1.7320508075688772</v>
      </c>
      <c r="AI496" s="11">
        <f t="shared" si="248"/>
        <v>0</v>
      </c>
      <c r="AJ496" s="11">
        <f t="shared" si="248"/>
        <v>0</v>
      </c>
      <c r="AK496" s="11">
        <f t="shared" si="248"/>
        <v>0</v>
      </c>
      <c r="AL496" s="11">
        <f t="shared" si="248"/>
        <v>0</v>
      </c>
      <c r="AM496" s="11">
        <f t="shared" si="248"/>
        <v>0</v>
      </c>
      <c r="AN496" s="11">
        <f t="shared" si="248"/>
        <v>0</v>
      </c>
      <c r="AO496" s="11">
        <f t="shared" si="258"/>
        <v>0</v>
      </c>
      <c r="AP496" s="11">
        <f t="shared" si="258"/>
        <v>0</v>
      </c>
      <c r="AQ496" s="11">
        <f t="shared" si="258"/>
        <v>0</v>
      </c>
      <c r="AR496" s="11">
        <f t="shared" si="258"/>
        <v>0</v>
      </c>
      <c r="AS496" s="11">
        <f t="shared" si="258"/>
        <v>0</v>
      </c>
      <c r="AT496" s="11">
        <f t="shared" si="258"/>
        <v>0</v>
      </c>
      <c r="AU496" s="11">
        <f t="shared" si="258"/>
        <v>0</v>
      </c>
      <c r="AV496" s="11">
        <f t="shared" si="253"/>
        <v>0</v>
      </c>
      <c r="AW496" s="11">
        <f t="shared" si="253"/>
        <v>0</v>
      </c>
      <c r="AX496" s="11">
        <f t="shared" si="253"/>
        <v>0</v>
      </c>
      <c r="AY496" s="11">
        <f t="shared" si="253"/>
        <v>0</v>
      </c>
      <c r="AZ496" s="11">
        <f t="shared" si="253"/>
        <v>0</v>
      </c>
      <c r="BA496" s="11">
        <f t="shared" si="253"/>
        <v>0</v>
      </c>
      <c r="BB496" s="11">
        <f t="shared" si="253"/>
        <v>0</v>
      </c>
      <c r="BC496" s="11">
        <f t="shared" si="254"/>
        <v>0</v>
      </c>
      <c r="BD496" s="11">
        <f t="shared" si="254"/>
        <v>0</v>
      </c>
      <c r="BE496" s="11">
        <f t="shared" si="254"/>
        <v>0</v>
      </c>
      <c r="BF496" s="15" t="str">
        <f t="shared" si="232"/>
        <v>ČSN 42 5524</v>
      </c>
      <c r="BG496" s="42">
        <v>8.9489999999999998</v>
      </c>
      <c r="BH496" s="17">
        <f t="shared" si="233"/>
        <v>190</v>
      </c>
      <c r="BI496" s="17">
        <f t="shared" si="234"/>
        <v>6</v>
      </c>
      <c r="BX496" s="18">
        <f t="shared" si="261"/>
        <v>1140</v>
      </c>
      <c r="BY496" s="42">
        <v>0.39200000000000002</v>
      </c>
      <c r="BZ496" s="43">
        <f t="shared" si="235"/>
        <v>43.803776958319375</v>
      </c>
      <c r="CA496" s="18">
        <f t="shared" si="236"/>
        <v>3429500</v>
      </c>
      <c r="CB496" s="18">
        <f t="shared" si="237"/>
        <v>36100</v>
      </c>
      <c r="CC496" s="18">
        <f t="shared" si="238"/>
        <v>54150</v>
      </c>
      <c r="CD496" s="25">
        <f t="shared" si="239"/>
        <v>1.5</v>
      </c>
      <c r="CE496" s="26">
        <f t="shared" si="240"/>
        <v>54.848275573014448</v>
      </c>
      <c r="CF496" s="18">
        <f t="shared" si="241"/>
        <v>1140</v>
      </c>
      <c r="CG496" s="18">
        <f t="shared" si="242"/>
        <v>1140</v>
      </c>
      <c r="CH496" s="18">
        <f t="shared" si="243"/>
        <v>3419.9999999999995</v>
      </c>
      <c r="CI496" s="18">
        <f t="shared" si="244"/>
        <v>1140</v>
      </c>
      <c r="CJ496" s="18">
        <f t="shared" si="245"/>
        <v>1710</v>
      </c>
      <c r="CK496" s="25">
        <f t="shared" si="246"/>
        <v>1.5</v>
      </c>
      <c r="CL496" s="26">
        <f t="shared" si="247"/>
        <v>1.7320508075688772</v>
      </c>
      <c r="DJ496" s="20" t="s">
        <v>542</v>
      </c>
    </row>
    <row r="497" spans="1:114" x14ac:dyDescent="0.2">
      <c r="A497" s="15" t="s">
        <v>105</v>
      </c>
      <c r="B497" s="10" t="s">
        <v>597</v>
      </c>
      <c r="C497" s="11">
        <f t="shared" si="230"/>
        <v>10.4405</v>
      </c>
      <c r="D497" s="11">
        <f t="shared" si="260"/>
        <v>190</v>
      </c>
      <c r="E497" s="11">
        <f t="shared" si="259"/>
        <v>7</v>
      </c>
      <c r="F497" s="11">
        <f t="shared" si="259"/>
        <v>0</v>
      </c>
      <c r="G497" s="11">
        <f t="shared" si="259"/>
        <v>0</v>
      </c>
      <c r="H497" s="11">
        <f t="shared" si="259"/>
        <v>0</v>
      </c>
      <c r="I497" s="11">
        <f t="shared" si="259"/>
        <v>0</v>
      </c>
      <c r="J497" s="11">
        <f t="shared" si="259"/>
        <v>0</v>
      </c>
      <c r="K497" s="11">
        <f t="shared" si="259"/>
        <v>0</v>
      </c>
      <c r="L497" s="11">
        <f t="shared" si="259"/>
        <v>0</v>
      </c>
      <c r="M497" s="11">
        <f t="shared" si="259"/>
        <v>0</v>
      </c>
      <c r="N497" s="11">
        <f t="shared" si="255"/>
        <v>0</v>
      </c>
      <c r="O497" s="11">
        <f t="shared" si="255"/>
        <v>0</v>
      </c>
      <c r="P497" s="11">
        <f t="shared" si="255"/>
        <v>0</v>
      </c>
      <c r="Q497" s="11">
        <f t="shared" si="252"/>
        <v>0</v>
      </c>
      <c r="R497" s="11">
        <f t="shared" si="252"/>
        <v>0</v>
      </c>
      <c r="S497" s="11">
        <f t="shared" si="252"/>
        <v>0</v>
      </c>
      <c r="T497" s="11">
        <f t="shared" si="252"/>
        <v>1330</v>
      </c>
      <c r="U497" s="40">
        <f t="shared" si="231"/>
        <v>0.39400000000000002</v>
      </c>
      <c r="V497" s="11">
        <f t="shared" si="257"/>
        <v>37.737656242517126</v>
      </c>
      <c r="W497" s="11">
        <f t="shared" si="257"/>
        <v>4001083.333333333</v>
      </c>
      <c r="X497" s="11">
        <f t="shared" si="257"/>
        <v>42116.666666666664</v>
      </c>
      <c r="Y497" s="11">
        <f t="shared" si="256"/>
        <v>63175</v>
      </c>
      <c r="Z497" s="11">
        <f t="shared" si="256"/>
        <v>1.5</v>
      </c>
      <c r="AA497" s="11">
        <f t="shared" si="256"/>
        <v>54.848275573014448</v>
      </c>
      <c r="AB497" s="11">
        <f t="shared" si="256"/>
        <v>1330</v>
      </c>
      <c r="AC497" s="11">
        <f t="shared" si="256"/>
        <v>1330</v>
      </c>
      <c r="AD497" s="11">
        <f t="shared" si="256"/>
        <v>5430.833333333333</v>
      </c>
      <c r="AE497" s="11">
        <f t="shared" si="256"/>
        <v>1551.6666666666665</v>
      </c>
      <c r="AF497" s="11">
        <f t="shared" si="256"/>
        <v>2327.5</v>
      </c>
      <c r="AG497" s="11">
        <f t="shared" si="256"/>
        <v>1.5000000000000002</v>
      </c>
      <c r="AH497" s="11">
        <f t="shared" si="248"/>
        <v>2.0207259421636903</v>
      </c>
      <c r="AI497" s="11">
        <f t="shared" si="248"/>
        <v>0</v>
      </c>
      <c r="AJ497" s="11">
        <f t="shared" si="248"/>
        <v>0</v>
      </c>
      <c r="AK497" s="11">
        <f t="shared" si="248"/>
        <v>0</v>
      </c>
      <c r="AL497" s="11">
        <f t="shared" si="248"/>
        <v>0</v>
      </c>
      <c r="AM497" s="11">
        <f t="shared" si="248"/>
        <v>0</v>
      </c>
      <c r="AN497" s="11">
        <f t="shared" si="248"/>
        <v>0</v>
      </c>
      <c r="AO497" s="11">
        <f t="shared" si="258"/>
        <v>0</v>
      </c>
      <c r="AP497" s="11">
        <f t="shared" si="258"/>
        <v>0</v>
      </c>
      <c r="AQ497" s="11">
        <f t="shared" si="258"/>
        <v>0</v>
      </c>
      <c r="AR497" s="11">
        <f t="shared" si="258"/>
        <v>0</v>
      </c>
      <c r="AS497" s="11">
        <f t="shared" si="258"/>
        <v>0</v>
      </c>
      <c r="AT497" s="11">
        <f t="shared" si="258"/>
        <v>0</v>
      </c>
      <c r="AU497" s="11">
        <f t="shared" si="258"/>
        <v>0</v>
      </c>
      <c r="AV497" s="11">
        <f t="shared" si="253"/>
        <v>0</v>
      </c>
      <c r="AW497" s="11">
        <f t="shared" si="253"/>
        <v>0</v>
      </c>
      <c r="AX497" s="11">
        <f t="shared" si="253"/>
        <v>0</v>
      </c>
      <c r="AY497" s="11">
        <f t="shared" si="253"/>
        <v>0</v>
      </c>
      <c r="AZ497" s="11">
        <f t="shared" si="253"/>
        <v>0</v>
      </c>
      <c r="BA497" s="11">
        <f t="shared" si="253"/>
        <v>0</v>
      </c>
      <c r="BB497" s="11">
        <f t="shared" si="253"/>
        <v>0</v>
      </c>
      <c r="BC497" s="11">
        <f t="shared" si="254"/>
        <v>0</v>
      </c>
      <c r="BD497" s="11">
        <f t="shared" si="254"/>
        <v>0</v>
      </c>
      <c r="BE497" s="11">
        <f t="shared" si="254"/>
        <v>0</v>
      </c>
      <c r="BF497" s="15" t="str">
        <f t="shared" si="232"/>
        <v>ČSN 42 5524</v>
      </c>
      <c r="BG497" s="42">
        <v>10.4405</v>
      </c>
      <c r="BH497" s="17">
        <f t="shared" si="233"/>
        <v>190</v>
      </c>
      <c r="BI497" s="17">
        <f t="shared" si="234"/>
        <v>7</v>
      </c>
      <c r="BX497" s="18">
        <f t="shared" si="261"/>
        <v>1330</v>
      </c>
      <c r="BY497" s="42">
        <v>0.39400000000000002</v>
      </c>
      <c r="BZ497" s="43">
        <f t="shared" si="235"/>
        <v>37.737656242517126</v>
      </c>
      <c r="CA497" s="18">
        <f t="shared" si="236"/>
        <v>4001083.333333333</v>
      </c>
      <c r="CB497" s="18">
        <f t="shared" si="237"/>
        <v>42116.666666666664</v>
      </c>
      <c r="CC497" s="18">
        <f t="shared" si="238"/>
        <v>63175</v>
      </c>
      <c r="CD497" s="25">
        <f t="shared" si="239"/>
        <v>1.5</v>
      </c>
      <c r="CE497" s="26">
        <f t="shared" si="240"/>
        <v>54.848275573014448</v>
      </c>
      <c r="CF497" s="18">
        <f t="shared" si="241"/>
        <v>1330</v>
      </c>
      <c r="CG497" s="18">
        <f t="shared" si="242"/>
        <v>1330</v>
      </c>
      <c r="CH497" s="18">
        <f t="shared" si="243"/>
        <v>5430.833333333333</v>
      </c>
      <c r="CI497" s="18">
        <f t="shared" si="244"/>
        <v>1551.6666666666665</v>
      </c>
      <c r="CJ497" s="18">
        <f t="shared" si="245"/>
        <v>2327.5</v>
      </c>
      <c r="CK497" s="25">
        <f t="shared" si="246"/>
        <v>1.5000000000000002</v>
      </c>
      <c r="CL497" s="26">
        <f t="shared" si="247"/>
        <v>2.0207259421636903</v>
      </c>
      <c r="DJ497" s="20" t="s">
        <v>542</v>
      </c>
    </row>
    <row r="498" spans="1:114" x14ac:dyDescent="0.2">
      <c r="A498" s="15" t="s">
        <v>105</v>
      </c>
      <c r="B498" s="10" t="s">
        <v>598</v>
      </c>
      <c r="C498" s="11">
        <f t="shared" si="230"/>
        <v>11.932</v>
      </c>
      <c r="D498" s="11">
        <f t="shared" si="260"/>
        <v>190</v>
      </c>
      <c r="E498" s="11">
        <f t="shared" si="259"/>
        <v>8</v>
      </c>
      <c r="F498" s="11">
        <f t="shared" si="259"/>
        <v>0</v>
      </c>
      <c r="G498" s="11">
        <f t="shared" si="259"/>
        <v>0</v>
      </c>
      <c r="H498" s="11">
        <f t="shared" si="259"/>
        <v>0</v>
      </c>
      <c r="I498" s="11">
        <f t="shared" si="259"/>
        <v>0</v>
      </c>
      <c r="J498" s="11">
        <f t="shared" si="259"/>
        <v>0</v>
      </c>
      <c r="K498" s="11">
        <f t="shared" si="259"/>
        <v>0</v>
      </c>
      <c r="L498" s="11">
        <f t="shared" si="259"/>
        <v>0</v>
      </c>
      <c r="M498" s="11">
        <f t="shared" si="259"/>
        <v>0</v>
      </c>
      <c r="N498" s="11">
        <f t="shared" si="255"/>
        <v>0</v>
      </c>
      <c r="O498" s="11">
        <f t="shared" si="255"/>
        <v>0</v>
      </c>
      <c r="P498" s="11">
        <f t="shared" si="255"/>
        <v>0</v>
      </c>
      <c r="Q498" s="11">
        <f t="shared" si="252"/>
        <v>0</v>
      </c>
      <c r="R498" s="11">
        <f t="shared" si="252"/>
        <v>0</v>
      </c>
      <c r="S498" s="11">
        <f t="shared" si="252"/>
        <v>0</v>
      </c>
      <c r="T498" s="11">
        <f t="shared" si="252"/>
        <v>1520</v>
      </c>
      <c r="U498" s="40">
        <f t="shared" si="231"/>
        <v>0.39600000000000002</v>
      </c>
      <c r="V498" s="11">
        <f t="shared" si="257"/>
        <v>33.188065705665437</v>
      </c>
      <c r="W498" s="11">
        <f t="shared" si="257"/>
        <v>4572666.666666666</v>
      </c>
      <c r="X498" s="11">
        <f t="shared" si="257"/>
        <v>48133.333333333328</v>
      </c>
      <c r="Y498" s="11">
        <f t="shared" si="256"/>
        <v>72200</v>
      </c>
      <c r="Z498" s="11">
        <f t="shared" si="256"/>
        <v>1.5000000000000002</v>
      </c>
      <c r="AA498" s="11">
        <f t="shared" si="256"/>
        <v>54.848275573014448</v>
      </c>
      <c r="AB498" s="11">
        <f t="shared" si="256"/>
        <v>1520</v>
      </c>
      <c r="AC498" s="11">
        <f t="shared" si="256"/>
        <v>1520</v>
      </c>
      <c r="AD498" s="11">
        <f t="shared" si="256"/>
        <v>8106.6666666666661</v>
      </c>
      <c r="AE498" s="11">
        <f t="shared" si="256"/>
        <v>2026.6666666666665</v>
      </c>
      <c r="AF498" s="11">
        <f t="shared" si="256"/>
        <v>3040</v>
      </c>
      <c r="AG498" s="11">
        <f t="shared" si="256"/>
        <v>1.5000000000000002</v>
      </c>
      <c r="AH498" s="11">
        <f t="shared" si="248"/>
        <v>2.3094010767585029</v>
      </c>
      <c r="AI498" s="11">
        <f t="shared" si="248"/>
        <v>0</v>
      </c>
      <c r="AJ498" s="11">
        <f t="shared" si="248"/>
        <v>0</v>
      </c>
      <c r="AK498" s="11">
        <f t="shared" si="248"/>
        <v>0</v>
      </c>
      <c r="AL498" s="11">
        <f t="shared" si="248"/>
        <v>0</v>
      </c>
      <c r="AM498" s="11">
        <f t="shared" si="248"/>
        <v>0</v>
      </c>
      <c r="AN498" s="11">
        <f t="shared" si="248"/>
        <v>0</v>
      </c>
      <c r="AO498" s="11">
        <f t="shared" si="258"/>
        <v>0</v>
      </c>
      <c r="AP498" s="11">
        <f t="shared" si="258"/>
        <v>0</v>
      </c>
      <c r="AQ498" s="11">
        <f t="shared" si="258"/>
        <v>0</v>
      </c>
      <c r="AR498" s="11">
        <f t="shared" si="258"/>
        <v>0</v>
      </c>
      <c r="AS498" s="11">
        <f t="shared" si="258"/>
        <v>0</v>
      </c>
      <c r="AT498" s="11">
        <f t="shared" si="258"/>
        <v>0</v>
      </c>
      <c r="AU498" s="11">
        <f t="shared" si="258"/>
        <v>0</v>
      </c>
      <c r="AV498" s="11">
        <f t="shared" si="253"/>
        <v>0</v>
      </c>
      <c r="AW498" s="11">
        <f t="shared" si="253"/>
        <v>0</v>
      </c>
      <c r="AX498" s="11">
        <f t="shared" si="253"/>
        <v>0</v>
      </c>
      <c r="AY498" s="11">
        <f t="shared" si="253"/>
        <v>0</v>
      </c>
      <c r="AZ498" s="11">
        <f t="shared" si="253"/>
        <v>0</v>
      </c>
      <c r="BA498" s="11">
        <f t="shared" si="253"/>
        <v>0</v>
      </c>
      <c r="BB498" s="11">
        <f t="shared" si="253"/>
        <v>0</v>
      </c>
      <c r="BC498" s="11">
        <f t="shared" si="254"/>
        <v>0</v>
      </c>
      <c r="BD498" s="11">
        <f t="shared" si="254"/>
        <v>0</v>
      </c>
      <c r="BE498" s="11">
        <f t="shared" si="254"/>
        <v>0</v>
      </c>
      <c r="BF498" s="15" t="str">
        <f t="shared" si="232"/>
        <v>ČSN 42 5524</v>
      </c>
      <c r="BG498" s="42">
        <v>11.932</v>
      </c>
      <c r="BH498" s="17">
        <f t="shared" si="233"/>
        <v>190</v>
      </c>
      <c r="BI498" s="17">
        <f t="shared" si="234"/>
        <v>8</v>
      </c>
      <c r="BX498" s="18">
        <f t="shared" si="261"/>
        <v>1520</v>
      </c>
      <c r="BY498" s="42">
        <v>0.39600000000000002</v>
      </c>
      <c r="BZ498" s="43">
        <f t="shared" si="235"/>
        <v>33.188065705665437</v>
      </c>
      <c r="CA498" s="18">
        <f t="shared" si="236"/>
        <v>4572666.666666666</v>
      </c>
      <c r="CB498" s="18">
        <f t="shared" si="237"/>
        <v>48133.333333333328</v>
      </c>
      <c r="CC498" s="18">
        <f t="shared" si="238"/>
        <v>72200</v>
      </c>
      <c r="CD498" s="25">
        <f t="shared" si="239"/>
        <v>1.5000000000000002</v>
      </c>
      <c r="CE498" s="26">
        <f t="shared" si="240"/>
        <v>54.848275573014448</v>
      </c>
      <c r="CF498" s="18">
        <f t="shared" si="241"/>
        <v>1520</v>
      </c>
      <c r="CG498" s="18">
        <f t="shared" si="242"/>
        <v>1520</v>
      </c>
      <c r="CH498" s="18">
        <f t="shared" si="243"/>
        <v>8106.6666666666661</v>
      </c>
      <c r="CI498" s="18">
        <f t="shared" si="244"/>
        <v>2026.6666666666665</v>
      </c>
      <c r="CJ498" s="18">
        <f t="shared" si="245"/>
        <v>3040</v>
      </c>
      <c r="CK498" s="25">
        <f t="shared" si="246"/>
        <v>1.5000000000000002</v>
      </c>
      <c r="CL498" s="26">
        <f t="shared" si="247"/>
        <v>2.3094010767585029</v>
      </c>
      <c r="DJ498" s="20" t="s">
        <v>542</v>
      </c>
    </row>
    <row r="499" spans="1:114" x14ac:dyDescent="0.2">
      <c r="A499" s="15" t="s">
        <v>105</v>
      </c>
      <c r="B499" s="10" t="s">
        <v>599</v>
      </c>
      <c r="C499" s="11">
        <f t="shared" si="230"/>
        <v>13.423500000000001</v>
      </c>
      <c r="D499" s="11">
        <f t="shared" si="260"/>
        <v>190</v>
      </c>
      <c r="E499" s="11">
        <f t="shared" si="259"/>
        <v>9</v>
      </c>
      <c r="F499" s="11">
        <f t="shared" si="259"/>
        <v>0</v>
      </c>
      <c r="G499" s="11">
        <f t="shared" si="259"/>
        <v>0</v>
      </c>
      <c r="H499" s="11">
        <f t="shared" si="259"/>
        <v>0</v>
      </c>
      <c r="I499" s="11">
        <f t="shared" si="259"/>
        <v>0</v>
      </c>
      <c r="J499" s="11">
        <f t="shared" si="259"/>
        <v>0</v>
      </c>
      <c r="K499" s="11">
        <f t="shared" si="259"/>
        <v>0</v>
      </c>
      <c r="L499" s="11">
        <f t="shared" si="259"/>
        <v>0</v>
      </c>
      <c r="M499" s="11">
        <f t="shared" si="259"/>
        <v>0</v>
      </c>
      <c r="N499" s="11">
        <f t="shared" si="255"/>
        <v>0</v>
      </c>
      <c r="O499" s="11">
        <f t="shared" si="255"/>
        <v>0</v>
      </c>
      <c r="P499" s="11">
        <f t="shared" si="255"/>
        <v>0</v>
      </c>
      <c r="Q499" s="11">
        <f t="shared" si="252"/>
        <v>0</v>
      </c>
      <c r="R499" s="11">
        <f t="shared" si="252"/>
        <v>0</v>
      </c>
      <c r="S499" s="11">
        <f t="shared" si="252"/>
        <v>0</v>
      </c>
      <c r="T499" s="11">
        <f t="shared" si="252"/>
        <v>1710</v>
      </c>
      <c r="U499" s="40">
        <f t="shared" si="231"/>
        <v>0.39800000000000002</v>
      </c>
      <c r="V499" s="11">
        <f t="shared" si="257"/>
        <v>29.649495288114132</v>
      </c>
      <c r="W499" s="11">
        <f t="shared" si="257"/>
        <v>5144250</v>
      </c>
      <c r="X499" s="11">
        <f t="shared" si="257"/>
        <v>54150</v>
      </c>
      <c r="Y499" s="11">
        <f t="shared" si="256"/>
        <v>81225</v>
      </c>
      <c r="Z499" s="11">
        <f t="shared" si="256"/>
        <v>1.5</v>
      </c>
      <c r="AA499" s="11">
        <f t="shared" si="256"/>
        <v>54.848275573014448</v>
      </c>
      <c r="AB499" s="11">
        <f t="shared" si="256"/>
        <v>1710</v>
      </c>
      <c r="AC499" s="11">
        <f t="shared" si="256"/>
        <v>1710</v>
      </c>
      <c r="AD499" s="11">
        <f t="shared" si="256"/>
        <v>11542.5</v>
      </c>
      <c r="AE499" s="11">
        <f t="shared" si="256"/>
        <v>2565</v>
      </c>
      <c r="AF499" s="11">
        <f t="shared" si="256"/>
        <v>3847.5</v>
      </c>
      <c r="AG499" s="11">
        <f t="shared" si="256"/>
        <v>1.5</v>
      </c>
      <c r="AH499" s="11">
        <f t="shared" si="248"/>
        <v>2.598076211353316</v>
      </c>
      <c r="AI499" s="11">
        <f t="shared" si="248"/>
        <v>0</v>
      </c>
      <c r="AJ499" s="11">
        <f t="shared" si="248"/>
        <v>0</v>
      </c>
      <c r="AK499" s="11">
        <f t="shared" si="248"/>
        <v>0</v>
      </c>
      <c r="AL499" s="11">
        <f t="shared" si="248"/>
        <v>0</v>
      </c>
      <c r="AM499" s="11">
        <f t="shared" si="248"/>
        <v>0</v>
      </c>
      <c r="AN499" s="11">
        <f t="shared" si="248"/>
        <v>0</v>
      </c>
      <c r="AO499" s="11">
        <f t="shared" si="258"/>
        <v>0</v>
      </c>
      <c r="AP499" s="11">
        <f t="shared" si="258"/>
        <v>0</v>
      </c>
      <c r="AQ499" s="11">
        <f t="shared" si="258"/>
        <v>0</v>
      </c>
      <c r="AR499" s="11">
        <f t="shared" si="258"/>
        <v>0</v>
      </c>
      <c r="AS499" s="11">
        <f t="shared" si="258"/>
        <v>0</v>
      </c>
      <c r="AT499" s="11">
        <f t="shared" si="258"/>
        <v>0</v>
      </c>
      <c r="AU499" s="11">
        <f t="shared" si="258"/>
        <v>0</v>
      </c>
      <c r="AV499" s="11">
        <f t="shared" si="253"/>
        <v>0</v>
      </c>
      <c r="AW499" s="11">
        <f t="shared" si="253"/>
        <v>0</v>
      </c>
      <c r="AX499" s="11">
        <f t="shared" si="253"/>
        <v>0</v>
      </c>
      <c r="AY499" s="11">
        <f t="shared" si="253"/>
        <v>0</v>
      </c>
      <c r="AZ499" s="11">
        <f t="shared" si="253"/>
        <v>0</v>
      </c>
      <c r="BA499" s="11">
        <f t="shared" si="253"/>
        <v>0</v>
      </c>
      <c r="BB499" s="11">
        <f t="shared" si="253"/>
        <v>0</v>
      </c>
      <c r="BC499" s="11">
        <f t="shared" si="254"/>
        <v>0</v>
      </c>
      <c r="BD499" s="11">
        <f t="shared" si="254"/>
        <v>0</v>
      </c>
      <c r="BE499" s="11">
        <f t="shared" si="254"/>
        <v>0</v>
      </c>
      <c r="BF499" s="15" t="str">
        <f t="shared" si="232"/>
        <v>ČSN 42 5524</v>
      </c>
      <c r="BG499" s="42">
        <v>13.423500000000001</v>
      </c>
      <c r="BH499" s="17">
        <f t="shared" si="233"/>
        <v>190</v>
      </c>
      <c r="BI499" s="17">
        <f t="shared" si="234"/>
        <v>9</v>
      </c>
      <c r="BX499" s="18">
        <f t="shared" si="261"/>
        <v>1710</v>
      </c>
      <c r="BY499" s="42">
        <v>0.39800000000000002</v>
      </c>
      <c r="BZ499" s="43">
        <f t="shared" si="235"/>
        <v>29.649495288114132</v>
      </c>
      <c r="CA499" s="18">
        <f t="shared" si="236"/>
        <v>5144250</v>
      </c>
      <c r="CB499" s="18">
        <f t="shared" si="237"/>
        <v>54150</v>
      </c>
      <c r="CC499" s="18">
        <f t="shared" si="238"/>
        <v>81225</v>
      </c>
      <c r="CD499" s="25">
        <f t="shared" si="239"/>
        <v>1.5</v>
      </c>
      <c r="CE499" s="26">
        <f t="shared" si="240"/>
        <v>54.848275573014448</v>
      </c>
      <c r="CF499" s="18">
        <f t="shared" si="241"/>
        <v>1710</v>
      </c>
      <c r="CG499" s="18">
        <f t="shared" si="242"/>
        <v>1710</v>
      </c>
      <c r="CH499" s="18">
        <f t="shared" si="243"/>
        <v>11542.5</v>
      </c>
      <c r="CI499" s="18">
        <f t="shared" si="244"/>
        <v>2565</v>
      </c>
      <c r="CJ499" s="18">
        <f t="shared" si="245"/>
        <v>3847.5</v>
      </c>
      <c r="CK499" s="25">
        <f t="shared" si="246"/>
        <v>1.5</v>
      </c>
      <c r="CL499" s="26">
        <f t="shared" si="247"/>
        <v>2.598076211353316</v>
      </c>
      <c r="DJ499" s="20" t="s">
        <v>542</v>
      </c>
    </row>
    <row r="500" spans="1:114" x14ac:dyDescent="0.2">
      <c r="A500" s="15" t="s">
        <v>105</v>
      </c>
      <c r="B500" s="10" t="s">
        <v>600</v>
      </c>
      <c r="C500" s="11">
        <f t="shared" si="230"/>
        <v>14.914999999999999</v>
      </c>
      <c r="D500" s="11">
        <f t="shared" si="260"/>
        <v>190</v>
      </c>
      <c r="E500" s="11">
        <f t="shared" si="259"/>
        <v>10</v>
      </c>
      <c r="F500" s="11">
        <f t="shared" si="259"/>
        <v>0</v>
      </c>
      <c r="G500" s="11">
        <f t="shared" si="259"/>
        <v>0</v>
      </c>
      <c r="H500" s="11">
        <f t="shared" si="259"/>
        <v>0</v>
      </c>
      <c r="I500" s="11">
        <f t="shared" si="259"/>
        <v>0</v>
      </c>
      <c r="J500" s="11">
        <f t="shared" si="259"/>
        <v>0</v>
      </c>
      <c r="K500" s="11">
        <f t="shared" si="259"/>
        <v>0</v>
      </c>
      <c r="L500" s="11">
        <f t="shared" si="259"/>
        <v>0</v>
      </c>
      <c r="M500" s="11">
        <f t="shared" si="259"/>
        <v>0</v>
      </c>
      <c r="N500" s="11">
        <f t="shared" si="255"/>
        <v>0</v>
      </c>
      <c r="O500" s="11">
        <f t="shared" si="255"/>
        <v>0</v>
      </c>
      <c r="P500" s="11">
        <f t="shared" si="255"/>
        <v>0</v>
      </c>
      <c r="Q500" s="11">
        <f t="shared" si="252"/>
        <v>0</v>
      </c>
      <c r="R500" s="11">
        <f t="shared" si="252"/>
        <v>0</v>
      </c>
      <c r="S500" s="11">
        <f t="shared" si="252"/>
        <v>0</v>
      </c>
      <c r="T500" s="11">
        <f t="shared" si="252"/>
        <v>1900</v>
      </c>
      <c r="U500" s="40">
        <f t="shared" si="231"/>
        <v>0.4</v>
      </c>
      <c r="V500" s="11">
        <f t="shared" si="257"/>
        <v>26.818638954073084</v>
      </c>
      <c r="W500" s="11">
        <f t="shared" si="257"/>
        <v>5715833.333333333</v>
      </c>
      <c r="X500" s="11">
        <f t="shared" si="257"/>
        <v>60166.666666666664</v>
      </c>
      <c r="Y500" s="11">
        <f t="shared" si="256"/>
        <v>90250</v>
      </c>
      <c r="Z500" s="11">
        <f t="shared" si="256"/>
        <v>1.5</v>
      </c>
      <c r="AA500" s="11">
        <f t="shared" si="256"/>
        <v>54.848275573014448</v>
      </c>
      <c r="AB500" s="11">
        <f t="shared" si="256"/>
        <v>1900</v>
      </c>
      <c r="AC500" s="11">
        <f t="shared" si="256"/>
        <v>1900</v>
      </c>
      <c r="AD500" s="11">
        <f t="shared" si="256"/>
        <v>15833.333333333332</v>
      </c>
      <c r="AE500" s="11">
        <f t="shared" si="256"/>
        <v>3166.6666666666665</v>
      </c>
      <c r="AF500" s="11">
        <f t="shared" si="256"/>
        <v>4750</v>
      </c>
      <c r="AG500" s="11">
        <f t="shared" si="256"/>
        <v>1.5</v>
      </c>
      <c r="AH500" s="11">
        <f t="shared" si="248"/>
        <v>2.8867513459481287</v>
      </c>
      <c r="AI500" s="11">
        <f t="shared" si="248"/>
        <v>0</v>
      </c>
      <c r="AJ500" s="11">
        <f t="shared" si="248"/>
        <v>0</v>
      </c>
      <c r="AK500" s="11">
        <f t="shared" si="248"/>
        <v>0</v>
      </c>
      <c r="AL500" s="11">
        <f t="shared" si="248"/>
        <v>0</v>
      </c>
      <c r="AM500" s="11">
        <f t="shared" si="248"/>
        <v>0</v>
      </c>
      <c r="AN500" s="11">
        <f t="shared" si="248"/>
        <v>0</v>
      </c>
      <c r="AO500" s="11">
        <f t="shared" si="258"/>
        <v>0</v>
      </c>
      <c r="AP500" s="11">
        <f t="shared" si="258"/>
        <v>0</v>
      </c>
      <c r="AQ500" s="11">
        <f t="shared" si="258"/>
        <v>0</v>
      </c>
      <c r="AR500" s="11">
        <f t="shared" si="258"/>
        <v>0</v>
      </c>
      <c r="AS500" s="11">
        <f t="shared" si="258"/>
        <v>0</v>
      </c>
      <c r="AT500" s="11">
        <f t="shared" si="258"/>
        <v>0</v>
      </c>
      <c r="AU500" s="11">
        <f t="shared" si="258"/>
        <v>0</v>
      </c>
      <c r="AV500" s="11">
        <f t="shared" si="253"/>
        <v>0</v>
      </c>
      <c r="AW500" s="11">
        <f t="shared" si="253"/>
        <v>0</v>
      </c>
      <c r="AX500" s="11">
        <f t="shared" si="253"/>
        <v>0</v>
      </c>
      <c r="AY500" s="11">
        <f t="shared" si="253"/>
        <v>0</v>
      </c>
      <c r="AZ500" s="11">
        <f t="shared" si="253"/>
        <v>0</v>
      </c>
      <c r="BA500" s="11">
        <f t="shared" ref="BA500:BE563" si="262">IF($A500="x",DE500,"")</f>
        <v>0</v>
      </c>
      <c r="BB500" s="11">
        <f t="shared" si="262"/>
        <v>0</v>
      </c>
      <c r="BC500" s="11">
        <f t="shared" si="254"/>
        <v>0</v>
      </c>
      <c r="BD500" s="11">
        <f t="shared" si="254"/>
        <v>0</v>
      </c>
      <c r="BE500" s="11">
        <f t="shared" si="254"/>
        <v>0</v>
      </c>
      <c r="BF500" s="15" t="str">
        <f t="shared" si="232"/>
        <v>ČSN 42 5524</v>
      </c>
      <c r="BG500" s="42">
        <v>14.914999999999999</v>
      </c>
      <c r="BH500" s="17">
        <f t="shared" si="233"/>
        <v>190</v>
      </c>
      <c r="BI500" s="17">
        <f t="shared" si="234"/>
        <v>10</v>
      </c>
      <c r="BX500" s="18">
        <f t="shared" si="261"/>
        <v>1900</v>
      </c>
      <c r="BY500" s="42">
        <v>0.4</v>
      </c>
      <c r="BZ500" s="43">
        <f t="shared" si="235"/>
        <v>26.818638954073084</v>
      </c>
      <c r="CA500" s="18">
        <f t="shared" si="236"/>
        <v>5715833.333333333</v>
      </c>
      <c r="CB500" s="18">
        <f t="shared" si="237"/>
        <v>60166.666666666664</v>
      </c>
      <c r="CC500" s="18">
        <f t="shared" si="238"/>
        <v>90250</v>
      </c>
      <c r="CD500" s="25">
        <f t="shared" si="239"/>
        <v>1.5</v>
      </c>
      <c r="CE500" s="26">
        <f t="shared" si="240"/>
        <v>54.848275573014448</v>
      </c>
      <c r="CF500" s="18">
        <f t="shared" si="241"/>
        <v>1900</v>
      </c>
      <c r="CG500" s="18">
        <f t="shared" si="242"/>
        <v>1900</v>
      </c>
      <c r="CH500" s="18">
        <f t="shared" si="243"/>
        <v>15833.333333333332</v>
      </c>
      <c r="CI500" s="18">
        <f t="shared" si="244"/>
        <v>3166.6666666666665</v>
      </c>
      <c r="CJ500" s="18">
        <f t="shared" si="245"/>
        <v>4750</v>
      </c>
      <c r="CK500" s="25">
        <f t="shared" si="246"/>
        <v>1.5</v>
      </c>
      <c r="CL500" s="26">
        <f t="shared" si="247"/>
        <v>2.8867513459481287</v>
      </c>
      <c r="DJ500" s="20" t="s">
        <v>542</v>
      </c>
    </row>
    <row r="501" spans="1:114" x14ac:dyDescent="0.2">
      <c r="A501" s="15" t="s">
        <v>105</v>
      </c>
      <c r="B501" s="10" t="s">
        <v>601</v>
      </c>
      <c r="C501" s="11">
        <f t="shared" si="230"/>
        <v>17.898</v>
      </c>
      <c r="D501" s="11">
        <f t="shared" si="260"/>
        <v>190</v>
      </c>
      <c r="E501" s="11">
        <f t="shared" si="259"/>
        <v>12</v>
      </c>
      <c r="F501" s="11">
        <f t="shared" si="259"/>
        <v>0</v>
      </c>
      <c r="G501" s="11">
        <f t="shared" si="259"/>
        <v>0</v>
      </c>
      <c r="H501" s="11">
        <f t="shared" si="259"/>
        <v>0</v>
      </c>
      <c r="I501" s="11">
        <f t="shared" si="259"/>
        <v>0</v>
      </c>
      <c r="J501" s="11">
        <f t="shared" si="259"/>
        <v>0</v>
      </c>
      <c r="K501" s="11">
        <f t="shared" si="259"/>
        <v>0</v>
      </c>
      <c r="L501" s="11">
        <f t="shared" si="259"/>
        <v>0</v>
      </c>
      <c r="M501" s="11">
        <f t="shared" si="259"/>
        <v>0</v>
      </c>
      <c r="N501" s="11">
        <f t="shared" si="255"/>
        <v>0</v>
      </c>
      <c r="O501" s="11">
        <f t="shared" si="255"/>
        <v>0</v>
      </c>
      <c r="P501" s="11">
        <f t="shared" si="255"/>
        <v>0</v>
      </c>
      <c r="Q501" s="11">
        <f t="shared" si="252"/>
        <v>0</v>
      </c>
      <c r="R501" s="11">
        <f t="shared" si="252"/>
        <v>0</v>
      </c>
      <c r="S501" s="11">
        <f t="shared" si="252"/>
        <v>0</v>
      </c>
      <c r="T501" s="11">
        <f t="shared" si="252"/>
        <v>2280</v>
      </c>
      <c r="U501" s="40">
        <f t="shared" si="231"/>
        <v>0.40400000000000003</v>
      </c>
      <c r="V501" s="11">
        <f t="shared" si="257"/>
        <v>22.572354453011513</v>
      </c>
      <c r="W501" s="11">
        <f t="shared" si="257"/>
        <v>6859000</v>
      </c>
      <c r="X501" s="11">
        <f t="shared" si="257"/>
        <v>72200</v>
      </c>
      <c r="Y501" s="11">
        <f t="shared" si="256"/>
        <v>108300</v>
      </c>
      <c r="Z501" s="11">
        <f t="shared" si="256"/>
        <v>1.5</v>
      </c>
      <c r="AA501" s="11">
        <f t="shared" si="256"/>
        <v>54.848275573014448</v>
      </c>
      <c r="AB501" s="11">
        <f t="shared" si="256"/>
        <v>2280</v>
      </c>
      <c r="AC501" s="11">
        <f t="shared" si="256"/>
        <v>2280</v>
      </c>
      <c r="AD501" s="11">
        <f t="shared" si="256"/>
        <v>27359.999999999996</v>
      </c>
      <c r="AE501" s="11">
        <f t="shared" si="256"/>
        <v>4560</v>
      </c>
      <c r="AF501" s="11">
        <f t="shared" si="256"/>
        <v>6840</v>
      </c>
      <c r="AG501" s="11">
        <f t="shared" si="256"/>
        <v>1.5</v>
      </c>
      <c r="AH501" s="11">
        <f t="shared" si="248"/>
        <v>3.4641016151377544</v>
      </c>
      <c r="AI501" s="11">
        <f t="shared" si="248"/>
        <v>0</v>
      </c>
      <c r="AJ501" s="11">
        <f t="shared" si="248"/>
        <v>0</v>
      </c>
      <c r="AK501" s="11">
        <f t="shared" si="248"/>
        <v>0</v>
      </c>
      <c r="AL501" s="11">
        <f t="shared" si="248"/>
        <v>0</v>
      </c>
      <c r="AM501" s="11">
        <f t="shared" si="248"/>
        <v>0</v>
      </c>
      <c r="AN501" s="11">
        <f t="shared" si="248"/>
        <v>0</v>
      </c>
      <c r="AO501" s="11">
        <f t="shared" si="258"/>
        <v>0</v>
      </c>
      <c r="AP501" s="11">
        <f t="shared" si="258"/>
        <v>0</v>
      </c>
      <c r="AQ501" s="11">
        <f t="shared" si="258"/>
        <v>0</v>
      </c>
      <c r="AR501" s="11">
        <f t="shared" si="258"/>
        <v>0</v>
      </c>
      <c r="AS501" s="11">
        <f t="shared" si="258"/>
        <v>0</v>
      </c>
      <c r="AT501" s="11">
        <f t="shared" si="258"/>
        <v>0</v>
      </c>
      <c r="AU501" s="11">
        <f t="shared" si="258"/>
        <v>0</v>
      </c>
      <c r="AV501" s="11">
        <f t="shared" si="258"/>
        <v>0</v>
      </c>
      <c r="AW501" s="11">
        <f t="shared" si="258"/>
        <v>0</v>
      </c>
      <c r="AX501" s="11">
        <f t="shared" si="258"/>
        <v>0</v>
      </c>
      <c r="AY501" s="11">
        <f t="shared" si="258"/>
        <v>0</v>
      </c>
      <c r="AZ501" s="11">
        <f t="shared" si="258"/>
        <v>0</v>
      </c>
      <c r="BA501" s="11">
        <f t="shared" si="262"/>
        <v>0</v>
      </c>
      <c r="BB501" s="11">
        <f t="shared" si="262"/>
        <v>0</v>
      </c>
      <c r="BC501" s="11">
        <f t="shared" si="254"/>
        <v>0</v>
      </c>
      <c r="BD501" s="11">
        <f t="shared" si="254"/>
        <v>0</v>
      </c>
      <c r="BE501" s="11">
        <f t="shared" si="254"/>
        <v>0</v>
      </c>
      <c r="BF501" s="15" t="str">
        <f t="shared" si="232"/>
        <v>ČSN 42 5524</v>
      </c>
      <c r="BG501" s="42">
        <v>17.898</v>
      </c>
      <c r="BH501" s="17">
        <f t="shared" si="233"/>
        <v>190</v>
      </c>
      <c r="BI501" s="17">
        <f t="shared" si="234"/>
        <v>12</v>
      </c>
      <c r="BX501" s="18">
        <f t="shared" si="261"/>
        <v>2280</v>
      </c>
      <c r="BY501" s="42">
        <v>0.40400000000000003</v>
      </c>
      <c r="BZ501" s="43">
        <f t="shared" si="235"/>
        <v>22.572354453011513</v>
      </c>
      <c r="CA501" s="18">
        <f t="shared" si="236"/>
        <v>6859000</v>
      </c>
      <c r="CB501" s="18">
        <f t="shared" si="237"/>
        <v>72200</v>
      </c>
      <c r="CC501" s="18">
        <f t="shared" si="238"/>
        <v>108300</v>
      </c>
      <c r="CD501" s="25">
        <f t="shared" si="239"/>
        <v>1.5</v>
      </c>
      <c r="CE501" s="26">
        <f t="shared" si="240"/>
        <v>54.848275573014448</v>
      </c>
      <c r="CF501" s="18">
        <f t="shared" si="241"/>
        <v>2280</v>
      </c>
      <c r="CG501" s="18">
        <f t="shared" si="242"/>
        <v>2280</v>
      </c>
      <c r="CH501" s="18">
        <f t="shared" si="243"/>
        <v>27359.999999999996</v>
      </c>
      <c r="CI501" s="18">
        <f t="shared" si="244"/>
        <v>4560</v>
      </c>
      <c r="CJ501" s="18">
        <f t="shared" si="245"/>
        <v>6840</v>
      </c>
      <c r="CK501" s="25">
        <f t="shared" si="246"/>
        <v>1.5</v>
      </c>
      <c r="CL501" s="26">
        <f t="shared" si="247"/>
        <v>3.4641016151377544</v>
      </c>
      <c r="DJ501" s="20" t="s">
        <v>542</v>
      </c>
    </row>
    <row r="502" spans="1:114" x14ac:dyDescent="0.2">
      <c r="A502" s="15" t="s">
        <v>105</v>
      </c>
      <c r="B502" s="10" t="s">
        <v>602</v>
      </c>
      <c r="C502" s="11">
        <f t="shared" si="230"/>
        <v>20.881</v>
      </c>
      <c r="D502" s="11">
        <f t="shared" si="260"/>
        <v>190</v>
      </c>
      <c r="E502" s="11">
        <f t="shared" si="259"/>
        <v>14</v>
      </c>
      <c r="F502" s="11">
        <f t="shared" si="259"/>
        <v>0</v>
      </c>
      <c r="G502" s="11">
        <f t="shared" si="259"/>
        <v>0</v>
      </c>
      <c r="H502" s="11">
        <f t="shared" si="259"/>
        <v>0</v>
      </c>
      <c r="I502" s="11">
        <f t="shared" si="259"/>
        <v>0</v>
      </c>
      <c r="J502" s="11">
        <f t="shared" si="259"/>
        <v>0</v>
      </c>
      <c r="K502" s="11">
        <f t="shared" si="259"/>
        <v>0</v>
      </c>
      <c r="L502" s="11">
        <f t="shared" si="259"/>
        <v>0</v>
      </c>
      <c r="M502" s="11">
        <f t="shared" si="259"/>
        <v>0</v>
      </c>
      <c r="N502" s="11">
        <f t="shared" si="255"/>
        <v>0</v>
      </c>
      <c r="O502" s="11">
        <f t="shared" si="255"/>
        <v>0</v>
      </c>
      <c r="P502" s="11">
        <f t="shared" si="255"/>
        <v>0</v>
      </c>
      <c r="Q502" s="11">
        <f t="shared" si="252"/>
        <v>0</v>
      </c>
      <c r="R502" s="11">
        <f t="shared" si="252"/>
        <v>0</v>
      </c>
      <c r="S502" s="11">
        <f t="shared" si="252"/>
        <v>0</v>
      </c>
      <c r="T502" s="11">
        <f t="shared" si="252"/>
        <v>2660</v>
      </c>
      <c r="U502" s="40">
        <f t="shared" si="231"/>
        <v>0.40799999999999997</v>
      </c>
      <c r="V502" s="11">
        <f t="shared" si="257"/>
        <v>19.539294095110389</v>
      </c>
      <c r="W502" s="11">
        <f t="shared" si="257"/>
        <v>8002166.666666666</v>
      </c>
      <c r="X502" s="11">
        <f t="shared" si="257"/>
        <v>84233.333333333328</v>
      </c>
      <c r="Y502" s="11">
        <f t="shared" si="256"/>
        <v>126350</v>
      </c>
      <c r="Z502" s="11">
        <f t="shared" si="256"/>
        <v>1.5</v>
      </c>
      <c r="AA502" s="11">
        <f t="shared" si="256"/>
        <v>54.848275573014448</v>
      </c>
      <c r="AB502" s="11">
        <f t="shared" si="256"/>
        <v>2660</v>
      </c>
      <c r="AC502" s="11">
        <f t="shared" si="256"/>
        <v>2660</v>
      </c>
      <c r="AD502" s="11">
        <f t="shared" si="256"/>
        <v>43446.666666666664</v>
      </c>
      <c r="AE502" s="11">
        <f t="shared" si="256"/>
        <v>6206.6666666666661</v>
      </c>
      <c r="AF502" s="11">
        <f t="shared" si="256"/>
        <v>9310</v>
      </c>
      <c r="AG502" s="11">
        <f t="shared" si="256"/>
        <v>1.5000000000000002</v>
      </c>
      <c r="AH502" s="11">
        <f t="shared" si="248"/>
        <v>4.0414518843273806</v>
      </c>
      <c r="AI502" s="11">
        <f t="shared" si="248"/>
        <v>0</v>
      </c>
      <c r="AJ502" s="11">
        <f t="shared" si="248"/>
        <v>0</v>
      </c>
      <c r="AK502" s="11">
        <f t="shared" si="248"/>
        <v>0</v>
      </c>
      <c r="AL502" s="11">
        <f t="shared" si="248"/>
        <v>0</v>
      </c>
      <c r="AM502" s="11">
        <f t="shared" si="248"/>
        <v>0</v>
      </c>
      <c r="AN502" s="11">
        <f t="shared" si="248"/>
        <v>0</v>
      </c>
      <c r="AO502" s="11">
        <f t="shared" si="258"/>
        <v>0</v>
      </c>
      <c r="AP502" s="11">
        <f t="shared" si="258"/>
        <v>0</v>
      </c>
      <c r="AQ502" s="11">
        <f t="shared" si="258"/>
        <v>0</v>
      </c>
      <c r="AR502" s="11">
        <f t="shared" si="258"/>
        <v>0</v>
      </c>
      <c r="AS502" s="11">
        <f t="shared" si="258"/>
        <v>0</v>
      </c>
      <c r="AT502" s="11">
        <f t="shared" si="258"/>
        <v>0</v>
      </c>
      <c r="AU502" s="11">
        <f t="shared" si="258"/>
        <v>0</v>
      </c>
      <c r="AV502" s="11">
        <f t="shared" si="258"/>
        <v>0</v>
      </c>
      <c r="AW502" s="11">
        <f t="shared" si="258"/>
        <v>0</v>
      </c>
      <c r="AX502" s="11">
        <f t="shared" si="258"/>
        <v>0</v>
      </c>
      <c r="AY502" s="11">
        <f t="shared" si="258"/>
        <v>0</v>
      </c>
      <c r="AZ502" s="11">
        <f t="shared" si="258"/>
        <v>0</v>
      </c>
      <c r="BA502" s="11">
        <f t="shared" si="262"/>
        <v>0</v>
      </c>
      <c r="BB502" s="11">
        <f t="shared" si="262"/>
        <v>0</v>
      </c>
      <c r="BC502" s="11">
        <f t="shared" si="254"/>
        <v>0</v>
      </c>
      <c r="BD502" s="11">
        <f t="shared" si="254"/>
        <v>0</v>
      </c>
      <c r="BE502" s="11">
        <f t="shared" si="254"/>
        <v>0</v>
      </c>
      <c r="BF502" s="15" t="str">
        <f t="shared" si="232"/>
        <v>ČSN 42 5524</v>
      </c>
      <c r="BG502" s="42">
        <v>20.881</v>
      </c>
      <c r="BH502" s="17">
        <f t="shared" si="233"/>
        <v>190</v>
      </c>
      <c r="BI502" s="17">
        <f t="shared" si="234"/>
        <v>14</v>
      </c>
      <c r="BX502" s="18">
        <f t="shared" si="261"/>
        <v>2660</v>
      </c>
      <c r="BY502" s="42">
        <v>0.40799999999999997</v>
      </c>
      <c r="BZ502" s="43">
        <f t="shared" si="235"/>
        <v>19.539294095110389</v>
      </c>
      <c r="CA502" s="18">
        <f t="shared" si="236"/>
        <v>8002166.666666666</v>
      </c>
      <c r="CB502" s="18">
        <f t="shared" si="237"/>
        <v>84233.333333333328</v>
      </c>
      <c r="CC502" s="18">
        <f t="shared" si="238"/>
        <v>126350</v>
      </c>
      <c r="CD502" s="25">
        <f t="shared" si="239"/>
        <v>1.5</v>
      </c>
      <c r="CE502" s="26">
        <f t="shared" si="240"/>
        <v>54.848275573014448</v>
      </c>
      <c r="CF502" s="18">
        <f t="shared" si="241"/>
        <v>2660</v>
      </c>
      <c r="CG502" s="18">
        <f t="shared" si="242"/>
        <v>2660</v>
      </c>
      <c r="CH502" s="18">
        <f t="shared" si="243"/>
        <v>43446.666666666664</v>
      </c>
      <c r="CI502" s="18">
        <f t="shared" si="244"/>
        <v>6206.6666666666661</v>
      </c>
      <c r="CJ502" s="18">
        <f t="shared" si="245"/>
        <v>9310</v>
      </c>
      <c r="CK502" s="25">
        <f t="shared" si="246"/>
        <v>1.5000000000000002</v>
      </c>
      <c r="CL502" s="26">
        <f t="shared" si="247"/>
        <v>4.0414518843273806</v>
      </c>
      <c r="DJ502" s="20" t="s">
        <v>542</v>
      </c>
    </row>
    <row r="503" spans="1:114" x14ac:dyDescent="0.2">
      <c r="A503" s="15" t="s">
        <v>105</v>
      </c>
      <c r="B503" s="10" t="s">
        <v>603</v>
      </c>
      <c r="C503" s="11">
        <f t="shared" si="230"/>
        <v>23.864000000000001</v>
      </c>
      <c r="D503" s="11">
        <f t="shared" si="260"/>
        <v>190</v>
      </c>
      <c r="E503" s="11">
        <f t="shared" si="259"/>
        <v>16</v>
      </c>
      <c r="F503" s="11">
        <f t="shared" si="259"/>
        <v>0</v>
      </c>
      <c r="G503" s="11">
        <f t="shared" si="259"/>
        <v>0</v>
      </c>
      <c r="H503" s="11">
        <f t="shared" si="259"/>
        <v>0</v>
      </c>
      <c r="I503" s="11">
        <f t="shared" si="259"/>
        <v>0</v>
      </c>
      <c r="J503" s="11">
        <f t="shared" si="259"/>
        <v>0</v>
      </c>
      <c r="K503" s="11">
        <f t="shared" si="259"/>
        <v>0</v>
      </c>
      <c r="L503" s="11">
        <f t="shared" si="259"/>
        <v>0</v>
      </c>
      <c r="M503" s="11">
        <f t="shared" si="259"/>
        <v>0</v>
      </c>
      <c r="N503" s="11">
        <f t="shared" si="255"/>
        <v>0</v>
      </c>
      <c r="O503" s="11">
        <f t="shared" si="255"/>
        <v>0</v>
      </c>
      <c r="P503" s="11">
        <f t="shared" si="255"/>
        <v>0</v>
      </c>
      <c r="Q503" s="11">
        <f t="shared" si="252"/>
        <v>0</v>
      </c>
      <c r="R503" s="11">
        <f t="shared" si="252"/>
        <v>0</v>
      </c>
      <c r="S503" s="11">
        <f t="shared" si="252"/>
        <v>0</v>
      </c>
      <c r="T503" s="11">
        <f t="shared" si="252"/>
        <v>3040</v>
      </c>
      <c r="U503" s="40">
        <f t="shared" si="231"/>
        <v>0.41199999999999998</v>
      </c>
      <c r="V503" s="11">
        <f t="shared" si="257"/>
        <v>17.264498826684544</v>
      </c>
      <c r="W503" s="11">
        <f t="shared" si="257"/>
        <v>9145333.3333333321</v>
      </c>
      <c r="X503" s="11">
        <f t="shared" si="257"/>
        <v>96266.666666666657</v>
      </c>
      <c r="Y503" s="11">
        <f t="shared" si="256"/>
        <v>144400</v>
      </c>
      <c r="Z503" s="11">
        <f t="shared" si="256"/>
        <v>1.5000000000000002</v>
      </c>
      <c r="AA503" s="11">
        <f t="shared" si="256"/>
        <v>54.848275573014448</v>
      </c>
      <c r="AB503" s="11">
        <f t="shared" si="256"/>
        <v>3040</v>
      </c>
      <c r="AC503" s="11">
        <f t="shared" si="256"/>
        <v>3040</v>
      </c>
      <c r="AD503" s="11">
        <f t="shared" si="256"/>
        <v>64853.333333333328</v>
      </c>
      <c r="AE503" s="11">
        <f t="shared" si="256"/>
        <v>8106.6666666666661</v>
      </c>
      <c r="AF503" s="11">
        <f t="shared" si="256"/>
        <v>12160</v>
      </c>
      <c r="AG503" s="11">
        <f t="shared" si="256"/>
        <v>1.5000000000000002</v>
      </c>
      <c r="AH503" s="11">
        <f t="shared" si="248"/>
        <v>4.6188021535170058</v>
      </c>
      <c r="AI503" s="11">
        <f t="shared" si="248"/>
        <v>0</v>
      </c>
      <c r="AJ503" s="11">
        <f t="shared" si="248"/>
        <v>0</v>
      </c>
      <c r="AK503" s="11">
        <f t="shared" si="248"/>
        <v>0</v>
      </c>
      <c r="AL503" s="11">
        <f t="shared" si="248"/>
        <v>0</v>
      </c>
      <c r="AM503" s="11">
        <f t="shared" si="248"/>
        <v>0</v>
      </c>
      <c r="AN503" s="11">
        <f t="shared" si="248"/>
        <v>0</v>
      </c>
      <c r="AO503" s="11">
        <f t="shared" si="258"/>
        <v>0</v>
      </c>
      <c r="AP503" s="11">
        <f t="shared" si="258"/>
        <v>0</v>
      </c>
      <c r="AQ503" s="11">
        <f t="shared" si="258"/>
        <v>0</v>
      </c>
      <c r="AR503" s="11">
        <f t="shared" si="258"/>
        <v>0</v>
      </c>
      <c r="AS503" s="11">
        <f t="shared" si="258"/>
        <v>0</v>
      </c>
      <c r="AT503" s="11">
        <f t="shared" si="258"/>
        <v>0</v>
      </c>
      <c r="AU503" s="11">
        <f t="shared" si="258"/>
        <v>0</v>
      </c>
      <c r="AV503" s="11">
        <f t="shared" si="258"/>
        <v>0</v>
      </c>
      <c r="AW503" s="11">
        <f t="shared" si="258"/>
        <v>0</v>
      </c>
      <c r="AX503" s="11">
        <f t="shared" si="258"/>
        <v>0</v>
      </c>
      <c r="AY503" s="11">
        <f t="shared" si="258"/>
        <v>0</v>
      </c>
      <c r="AZ503" s="11">
        <f t="shared" si="258"/>
        <v>0</v>
      </c>
      <c r="BA503" s="11">
        <f t="shared" si="262"/>
        <v>0</v>
      </c>
      <c r="BB503" s="11">
        <f t="shared" si="262"/>
        <v>0</v>
      </c>
      <c r="BC503" s="11">
        <f t="shared" si="254"/>
        <v>0</v>
      </c>
      <c r="BD503" s="11">
        <f t="shared" si="254"/>
        <v>0</v>
      </c>
      <c r="BE503" s="11">
        <f t="shared" si="254"/>
        <v>0</v>
      </c>
      <c r="BF503" s="15" t="str">
        <f t="shared" si="232"/>
        <v>ČSN 42 5524</v>
      </c>
      <c r="BG503" s="42">
        <v>23.864000000000001</v>
      </c>
      <c r="BH503" s="17">
        <f t="shared" si="233"/>
        <v>190</v>
      </c>
      <c r="BI503" s="17">
        <f t="shared" si="234"/>
        <v>16</v>
      </c>
      <c r="BX503" s="18">
        <f t="shared" si="261"/>
        <v>3040</v>
      </c>
      <c r="BY503" s="42">
        <v>0.41199999999999998</v>
      </c>
      <c r="BZ503" s="43">
        <f t="shared" si="235"/>
        <v>17.264498826684544</v>
      </c>
      <c r="CA503" s="18">
        <f t="shared" si="236"/>
        <v>9145333.3333333321</v>
      </c>
      <c r="CB503" s="18">
        <f t="shared" si="237"/>
        <v>96266.666666666657</v>
      </c>
      <c r="CC503" s="18">
        <f t="shared" si="238"/>
        <v>144400</v>
      </c>
      <c r="CD503" s="25">
        <f t="shared" si="239"/>
        <v>1.5000000000000002</v>
      </c>
      <c r="CE503" s="26">
        <f t="shared" si="240"/>
        <v>54.848275573014448</v>
      </c>
      <c r="CF503" s="18">
        <f t="shared" si="241"/>
        <v>3040</v>
      </c>
      <c r="CG503" s="18">
        <f t="shared" si="242"/>
        <v>3040</v>
      </c>
      <c r="CH503" s="18">
        <f t="shared" si="243"/>
        <v>64853.333333333328</v>
      </c>
      <c r="CI503" s="18">
        <f t="shared" si="244"/>
        <v>8106.6666666666661</v>
      </c>
      <c r="CJ503" s="18">
        <f t="shared" si="245"/>
        <v>12160</v>
      </c>
      <c r="CK503" s="25">
        <f t="shared" si="246"/>
        <v>1.5000000000000002</v>
      </c>
      <c r="CL503" s="26">
        <f t="shared" si="247"/>
        <v>4.6188021535170058</v>
      </c>
      <c r="DJ503" s="20" t="s">
        <v>542</v>
      </c>
    </row>
    <row r="504" spans="1:114" x14ac:dyDescent="0.2">
      <c r="A504" s="15" t="s">
        <v>105</v>
      </c>
      <c r="B504" s="10" t="s">
        <v>604</v>
      </c>
      <c r="C504" s="11">
        <f t="shared" si="230"/>
        <v>26.847000000000001</v>
      </c>
      <c r="D504" s="11">
        <f t="shared" si="260"/>
        <v>190</v>
      </c>
      <c r="E504" s="11">
        <f t="shared" si="259"/>
        <v>18</v>
      </c>
      <c r="F504" s="11">
        <f t="shared" si="259"/>
        <v>0</v>
      </c>
      <c r="G504" s="11">
        <f t="shared" si="259"/>
        <v>0</v>
      </c>
      <c r="H504" s="11">
        <f t="shared" si="259"/>
        <v>0</v>
      </c>
      <c r="I504" s="11">
        <f t="shared" si="259"/>
        <v>0</v>
      </c>
      <c r="J504" s="11">
        <f t="shared" si="259"/>
        <v>0</v>
      </c>
      <c r="K504" s="11">
        <f t="shared" si="259"/>
        <v>0</v>
      </c>
      <c r="L504" s="11">
        <f t="shared" si="259"/>
        <v>0</v>
      </c>
      <c r="M504" s="11">
        <f t="shared" si="259"/>
        <v>0</v>
      </c>
      <c r="N504" s="11">
        <f t="shared" si="255"/>
        <v>0</v>
      </c>
      <c r="O504" s="11">
        <f t="shared" si="255"/>
        <v>0</v>
      </c>
      <c r="P504" s="11">
        <f t="shared" si="255"/>
        <v>0</v>
      </c>
      <c r="Q504" s="11">
        <f t="shared" si="252"/>
        <v>0</v>
      </c>
      <c r="R504" s="11">
        <f t="shared" si="252"/>
        <v>0</v>
      </c>
      <c r="S504" s="11">
        <f t="shared" si="252"/>
        <v>0</v>
      </c>
      <c r="T504" s="11">
        <f t="shared" si="252"/>
        <v>3420</v>
      </c>
      <c r="U504" s="40">
        <f t="shared" si="231"/>
        <v>0.41599999999999998</v>
      </c>
      <c r="V504" s="11">
        <f t="shared" si="257"/>
        <v>15.49521361790889</v>
      </c>
      <c r="W504" s="11">
        <f t="shared" si="257"/>
        <v>10288500</v>
      </c>
      <c r="X504" s="11">
        <f t="shared" si="257"/>
        <v>108300</v>
      </c>
      <c r="Y504" s="11">
        <f t="shared" si="256"/>
        <v>162450</v>
      </c>
      <c r="Z504" s="11">
        <f t="shared" si="256"/>
        <v>1.5</v>
      </c>
      <c r="AA504" s="11">
        <f t="shared" si="256"/>
        <v>54.848275573014448</v>
      </c>
      <c r="AB504" s="11">
        <f t="shared" si="256"/>
        <v>3420</v>
      </c>
      <c r="AC504" s="11">
        <f t="shared" si="256"/>
        <v>3420</v>
      </c>
      <c r="AD504" s="11">
        <f t="shared" si="256"/>
        <v>92340</v>
      </c>
      <c r="AE504" s="11">
        <f t="shared" si="256"/>
        <v>10260</v>
      </c>
      <c r="AF504" s="11">
        <f t="shared" si="256"/>
        <v>15390</v>
      </c>
      <c r="AG504" s="11">
        <f t="shared" si="256"/>
        <v>1.5</v>
      </c>
      <c r="AH504" s="11">
        <f t="shared" si="248"/>
        <v>5.196152422706632</v>
      </c>
      <c r="AI504" s="11">
        <f t="shared" si="248"/>
        <v>0</v>
      </c>
      <c r="AJ504" s="11">
        <f t="shared" si="248"/>
        <v>0</v>
      </c>
      <c r="AK504" s="11">
        <f t="shared" si="248"/>
        <v>0</v>
      </c>
      <c r="AL504" s="11">
        <f t="shared" si="248"/>
        <v>0</v>
      </c>
      <c r="AM504" s="11">
        <f t="shared" si="248"/>
        <v>0</v>
      </c>
      <c r="AN504" s="11">
        <f t="shared" si="248"/>
        <v>0</v>
      </c>
      <c r="AO504" s="11">
        <f t="shared" si="258"/>
        <v>0</v>
      </c>
      <c r="AP504" s="11">
        <f t="shared" si="258"/>
        <v>0</v>
      </c>
      <c r="AQ504" s="11">
        <f t="shared" si="258"/>
        <v>0</v>
      </c>
      <c r="AR504" s="11">
        <f t="shared" si="258"/>
        <v>0</v>
      </c>
      <c r="AS504" s="11">
        <f t="shared" si="258"/>
        <v>0</v>
      </c>
      <c r="AT504" s="11">
        <f t="shared" si="258"/>
        <v>0</v>
      </c>
      <c r="AU504" s="11">
        <f t="shared" si="258"/>
        <v>0</v>
      </c>
      <c r="AV504" s="11">
        <f t="shared" si="258"/>
        <v>0</v>
      </c>
      <c r="AW504" s="11">
        <f t="shared" si="258"/>
        <v>0</v>
      </c>
      <c r="AX504" s="11">
        <f t="shared" si="258"/>
        <v>0</v>
      </c>
      <c r="AY504" s="11">
        <f t="shared" si="258"/>
        <v>0</v>
      </c>
      <c r="AZ504" s="11">
        <f t="shared" si="258"/>
        <v>0</v>
      </c>
      <c r="BA504" s="11">
        <f t="shared" si="262"/>
        <v>0</v>
      </c>
      <c r="BB504" s="11">
        <f t="shared" si="262"/>
        <v>0</v>
      </c>
      <c r="BC504" s="11">
        <f t="shared" si="254"/>
        <v>0</v>
      </c>
      <c r="BD504" s="11">
        <f t="shared" si="254"/>
        <v>0</v>
      </c>
      <c r="BE504" s="11">
        <f t="shared" si="254"/>
        <v>0</v>
      </c>
      <c r="BF504" s="15" t="str">
        <f t="shared" si="232"/>
        <v>ČSN 42 5524</v>
      </c>
      <c r="BG504" s="42">
        <v>26.847000000000001</v>
      </c>
      <c r="BH504" s="17">
        <f t="shared" si="233"/>
        <v>190</v>
      </c>
      <c r="BI504" s="17">
        <f t="shared" si="234"/>
        <v>18</v>
      </c>
      <c r="BX504" s="18">
        <f t="shared" si="261"/>
        <v>3420</v>
      </c>
      <c r="BY504" s="42">
        <v>0.41599999999999998</v>
      </c>
      <c r="BZ504" s="43">
        <f t="shared" si="235"/>
        <v>15.49521361790889</v>
      </c>
      <c r="CA504" s="18">
        <f t="shared" si="236"/>
        <v>10288500</v>
      </c>
      <c r="CB504" s="18">
        <f t="shared" si="237"/>
        <v>108300</v>
      </c>
      <c r="CC504" s="18">
        <f t="shared" si="238"/>
        <v>162450</v>
      </c>
      <c r="CD504" s="25">
        <f t="shared" si="239"/>
        <v>1.5</v>
      </c>
      <c r="CE504" s="26">
        <f t="shared" si="240"/>
        <v>54.848275573014448</v>
      </c>
      <c r="CF504" s="18">
        <f t="shared" si="241"/>
        <v>3420</v>
      </c>
      <c r="CG504" s="18">
        <f t="shared" si="242"/>
        <v>3420</v>
      </c>
      <c r="CH504" s="18">
        <f t="shared" si="243"/>
        <v>92340</v>
      </c>
      <c r="CI504" s="18">
        <f t="shared" si="244"/>
        <v>10260</v>
      </c>
      <c r="CJ504" s="18">
        <f t="shared" si="245"/>
        <v>15390</v>
      </c>
      <c r="CK504" s="25">
        <f t="shared" si="246"/>
        <v>1.5</v>
      </c>
      <c r="CL504" s="26">
        <f t="shared" si="247"/>
        <v>5.196152422706632</v>
      </c>
      <c r="DJ504" s="20" t="s">
        <v>542</v>
      </c>
    </row>
    <row r="505" spans="1:114" x14ac:dyDescent="0.2">
      <c r="A505" s="15" t="s">
        <v>105</v>
      </c>
      <c r="B505" s="10" t="s">
        <v>605</v>
      </c>
      <c r="C505" s="11">
        <f t="shared" si="230"/>
        <v>29.83</v>
      </c>
      <c r="D505" s="11">
        <f t="shared" si="260"/>
        <v>190</v>
      </c>
      <c r="E505" s="11">
        <f t="shared" si="259"/>
        <v>20</v>
      </c>
      <c r="F505" s="11">
        <f t="shared" si="259"/>
        <v>0</v>
      </c>
      <c r="G505" s="11">
        <f t="shared" si="259"/>
        <v>0</v>
      </c>
      <c r="H505" s="11">
        <f t="shared" si="259"/>
        <v>0</v>
      </c>
      <c r="I505" s="11">
        <f t="shared" si="259"/>
        <v>0</v>
      </c>
      <c r="J505" s="11">
        <f t="shared" si="259"/>
        <v>0</v>
      </c>
      <c r="K505" s="11">
        <f t="shared" si="259"/>
        <v>0</v>
      </c>
      <c r="L505" s="11">
        <f t="shared" si="259"/>
        <v>0</v>
      </c>
      <c r="M505" s="11">
        <f t="shared" si="259"/>
        <v>0</v>
      </c>
      <c r="N505" s="11">
        <f t="shared" si="255"/>
        <v>0</v>
      </c>
      <c r="O505" s="11">
        <f t="shared" si="255"/>
        <v>0</v>
      </c>
      <c r="P505" s="11">
        <f t="shared" si="255"/>
        <v>0</v>
      </c>
      <c r="Q505" s="11">
        <f t="shared" si="252"/>
        <v>0</v>
      </c>
      <c r="R505" s="11">
        <f t="shared" si="252"/>
        <v>0</v>
      </c>
      <c r="S505" s="11">
        <f t="shared" si="252"/>
        <v>0</v>
      </c>
      <c r="T505" s="11">
        <f t="shared" si="252"/>
        <v>3800</v>
      </c>
      <c r="U505" s="40">
        <f t="shared" si="231"/>
        <v>0.42</v>
      </c>
      <c r="V505" s="11">
        <f t="shared" si="257"/>
        <v>14.079785450888368</v>
      </c>
      <c r="W505" s="11">
        <f t="shared" si="257"/>
        <v>11431666.666666666</v>
      </c>
      <c r="X505" s="11">
        <f t="shared" si="257"/>
        <v>120333.33333333333</v>
      </c>
      <c r="Y505" s="11">
        <f t="shared" si="256"/>
        <v>180500</v>
      </c>
      <c r="Z505" s="11">
        <f t="shared" si="256"/>
        <v>1.5</v>
      </c>
      <c r="AA505" s="11">
        <f t="shared" si="256"/>
        <v>54.848275573014448</v>
      </c>
      <c r="AB505" s="11">
        <f t="shared" si="256"/>
        <v>3800</v>
      </c>
      <c r="AC505" s="11">
        <f t="shared" si="256"/>
        <v>3800</v>
      </c>
      <c r="AD505" s="11">
        <f t="shared" si="256"/>
        <v>126666.66666666666</v>
      </c>
      <c r="AE505" s="11">
        <f t="shared" si="256"/>
        <v>12666.666666666666</v>
      </c>
      <c r="AF505" s="11">
        <f t="shared" si="256"/>
        <v>19000</v>
      </c>
      <c r="AG505" s="11">
        <f t="shared" si="256"/>
        <v>1.5</v>
      </c>
      <c r="AH505" s="11">
        <f t="shared" si="248"/>
        <v>5.7735026918962573</v>
      </c>
      <c r="AI505" s="11">
        <f t="shared" si="248"/>
        <v>0</v>
      </c>
      <c r="AJ505" s="11">
        <f t="shared" si="248"/>
        <v>0</v>
      </c>
      <c r="AK505" s="11">
        <f t="shared" si="248"/>
        <v>0</v>
      </c>
      <c r="AL505" s="11">
        <f t="shared" si="248"/>
        <v>0</v>
      </c>
      <c r="AM505" s="11">
        <f t="shared" si="248"/>
        <v>0</v>
      </c>
      <c r="AN505" s="11">
        <f t="shared" si="248"/>
        <v>0</v>
      </c>
      <c r="AO505" s="11">
        <f t="shared" si="258"/>
        <v>0</v>
      </c>
      <c r="AP505" s="11">
        <f t="shared" si="258"/>
        <v>0</v>
      </c>
      <c r="AQ505" s="11">
        <f t="shared" si="258"/>
        <v>0</v>
      </c>
      <c r="AR505" s="11">
        <f t="shared" si="258"/>
        <v>0</v>
      </c>
      <c r="AS505" s="11">
        <f t="shared" si="258"/>
        <v>0</v>
      </c>
      <c r="AT505" s="11">
        <f t="shared" si="258"/>
        <v>0</v>
      </c>
      <c r="AU505" s="11">
        <f t="shared" si="258"/>
        <v>0</v>
      </c>
      <c r="AV505" s="11">
        <f t="shared" si="258"/>
        <v>0</v>
      </c>
      <c r="AW505" s="11">
        <f t="shared" si="258"/>
        <v>0</v>
      </c>
      <c r="AX505" s="11">
        <f t="shared" si="258"/>
        <v>0</v>
      </c>
      <c r="AY505" s="11">
        <f t="shared" si="258"/>
        <v>0</v>
      </c>
      <c r="AZ505" s="11">
        <f t="shared" si="258"/>
        <v>0</v>
      </c>
      <c r="BA505" s="11">
        <f t="shared" si="262"/>
        <v>0</v>
      </c>
      <c r="BB505" s="11">
        <f t="shared" si="262"/>
        <v>0</v>
      </c>
      <c r="BC505" s="11">
        <f t="shared" si="254"/>
        <v>0</v>
      </c>
      <c r="BD505" s="11">
        <f t="shared" si="254"/>
        <v>0</v>
      </c>
      <c r="BE505" s="11">
        <f t="shared" si="254"/>
        <v>0</v>
      </c>
      <c r="BF505" s="15" t="str">
        <f t="shared" si="232"/>
        <v>ČSN 42 5524</v>
      </c>
      <c r="BG505" s="42">
        <v>29.83</v>
      </c>
      <c r="BH505" s="17">
        <f t="shared" si="233"/>
        <v>190</v>
      </c>
      <c r="BI505" s="17">
        <f t="shared" si="234"/>
        <v>20</v>
      </c>
      <c r="BX505" s="18">
        <f t="shared" si="261"/>
        <v>3800</v>
      </c>
      <c r="BY505" s="42">
        <v>0.42</v>
      </c>
      <c r="BZ505" s="43">
        <f t="shared" si="235"/>
        <v>14.079785450888368</v>
      </c>
      <c r="CA505" s="18">
        <f t="shared" si="236"/>
        <v>11431666.666666666</v>
      </c>
      <c r="CB505" s="18">
        <f t="shared" si="237"/>
        <v>120333.33333333333</v>
      </c>
      <c r="CC505" s="18">
        <f t="shared" si="238"/>
        <v>180500</v>
      </c>
      <c r="CD505" s="25">
        <f t="shared" si="239"/>
        <v>1.5</v>
      </c>
      <c r="CE505" s="26">
        <f t="shared" si="240"/>
        <v>54.848275573014448</v>
      </c>
      <c r="CF505" s="18">
        <f t="shared" si="241"/>
        <v>3800</v>
      </c>
      <c r="CG505" s="18">
        <f t="shared" si="242"/>
        <v>3800</v>
      </c>
      <c r="CH505" s="18">
        <f t="shared" si="243"/>
        <v>126666.66666666666</v>
      </c>
      <c r="CI505" s="18">
        <f t="shared" si="244"/>
        <v>12666.666666666666</v>
      </c>
      <c r="CJ505" s="18">
        <f t="shared" si="245"/>
        <v>19000</v>
      </c>
      <c r="CK505" s="25">
        <f t="shared" si="246"/>
        <v>1.5</v>
      </c>
      <c r="CL505" s="26">
        <f t="shared" si="247"/>
        <v>5.7735026918962573</v>
      </c>
      <c r="DJ505" s="20" t="s">
        <v>542</v>
      </c>
    </row>
    <row r="506" spans="1:114" x14ac:dyDescent="0.2">
      <c r="A506" s="15" t="s">
        <v>105</v>
      </c>
      <c r="B506" s="10" t="s">
        <v>606</v>
      </c>
      <c r="C506" s="11">
        <f t="shared" ref="C506:C569" si="263">IF(A506="x",BG506*$C$4,0)</f>
        <v>37.287500000000001</v>
      </c>
      <c r="D506" s="11">
        <f t="shared" si="260"/>
        <v>190</v>
      </c>
      <c r="E506" s="11">
        <f t="shared" si="259"/>
        <v>25</v>
      </c>
      <c r="F506" s="11">
        <f t="shared" si="259"/>
        <v>0</v>
      </c>
      <c r="G506" s="11">
        <f t="shared" si="259"/>
        <v>0</v>
      </c>
      <c r="H506" s="11">
        <f t="shared" si="259"/>
        <v>0</v>
      </c>
      <c r="I506" s="11">
        <f t="shared" si="259"/>
        <v>0</v>
      </c>
      <c r="J506" s="11">
        <f t="shared" si="259"/>
        <v>0</v>
      </c>
      <c r="K506" s="11">
        <f t="shared" si="259"/>
        <v>0</v>
      </c>
      <c r="L506" s="11">
        <f t="shared" si="259"/>
        <v>0</v>
      </c>
      <c r="M506" s="11">
        <f t="shared" si="259"/>
        <v>0</v>
      </c>
      <c r="N506" s="11">
        <f t="shared" si="255"/>
        <v>0</v>
      </c>
      <c r="O506" s="11">
        <f t="shared" si="255"/>
        <v>0</v>
      </c>
      <c r="P506" s="11">
        <f t="shared" si="255"/>
        <v>0</v>
      </c>
      <c r="Q506" s="11">
        <f t="shared" si="252"/>
        <v>0</v>
      </c>
      <c r="R506" s="11">
        <f t="shared" si="252"/>
        <v>0</v>
      </c>
      <c r="S506" s="11">
        <f t="shared" si="252"/>
        <v>0</v>
      </c>
      <c r="T506" s="11">
        <f t="shared" si="252"/>
        <v>4750</v>
      </c>
      <c r="U506" s="40">
        <f t="shared" ref="U506:U569" si="264">IF(A506="x",BY506*$U$4,0)</f>
        <v>0.43</v>
      </c>
      <c r="V506" s="11">
        <f t="shared" si="257"/>
        <v>11.532014750251426</v>
      </c>
      <c r="W506" s="11">
        <f t="shared" si="257"/>
        <v>14289583.333333332</v>
      </c>
      <c r="X506" s="11">
        <f t="shared" si="257"/>
        <v>150416.66666666666</v>
      </c>
      <c r="Y506" s="11">
        <f t="shared" si="256"/>
        <v>225625</v>
      </c>
      <c r="Z506" s="11">
        <f t="shared" si="256"/>
        <v>1.5</v>
      </c>
      <c r="AA506" s="11">
        <f t="shared" si="256"/>
        <v>54.848275573014448</v>
      </c>
      <c r="AB506" s="11">
        <f t="shared" si="256"/>
        <v>4750</v>
      </c>
      <c r="AC506" s="11">
        <f t="shared" si="256"/>
        <v>4750</v>
      </c>
      <c r="AD506" s="11">
        <f t="shared" si="256"/>
        <v>247395.83333333331</v>
      </c>
      <c r="AE506" s="11">
        <f t="shared" si="256"/>
        <v>19791.666666666664</v>
      </c>
      <c r="AF506" s="11">
        <f t="shared" si="256"/>
        <v>29687.5</v>
      </c>
      <c r="AG506" s="11">
        <f t="shared" si="256"/>
        <v>1.5000000000000002</v>
      </c>
      <c r="AH506" s="11">
        <f t="shared" si="248"/>
        <v>7.2168783648703219</v>
      </c>
      <c r="AI506" s="11">
        <f t="shared" si="248"/>
        <v>0</v>
      </c>
      <c r="AJ506" s="11">
        <f t="shared" si="248"/>
        <v>0</v>
      </c>
      <c r="AK506" s="11">
        <f t="shared" si="248"/>
        <v>0</v>
      </c>
      <c r="AL506" s="11">
        <f t="shared" si="248"/>
        <v>0</v>
      </c>
      <c r="AM506" s="11">
        <f t="shared" si="248"/>
        <v>0</v>
      </c>
      <c r="AN506" s="11">
        <f t="shared" si="248"/>
        <v>0</v>
      </c>
      <c r="AO506" s="11">
        <f t="shared" si="258"/>
        <v>0</v>
      </c>
      <c r="AP506" s="11">
        <f t="shared" si="258"/>
        <v>0</v>
      </c>
      <c r="AQ506" s="11">
        <f t="shared" si="258"/>
        <v>0</v>
      </c>
      <c r="AR506" s="11">
        <f t="shared" si="258"/>
        <v>0</v>
      </c>
      <c r="AS506" s="11">
        <f t="shared" si="258"/>
        <v>0</v>
      </c>
      <c r="AT506" s="11">
        <f t="shared" si="258"/>
        <v>0</v>
      </c>
      <c r="AU506" s="11">
        <f t="shared" si="258"/>
        <v>0</v>
      </c>
      <c r="AV506" s="11">
        <f t="shared" si="258"/>
        <v>0</v>
      </c>
      <c r="AW506" s="11">
        <f t="shared" si="258"/>
        <v>0</v>
      </c>
      <c r="AX506" s="11">
        <f t="shared" si="258"/>
        <v>0</v>
      </c>
      <c r="AY506" s="11">
        <f t="shared" si="258"/>
        <v>0</v>
      </c>
      <c r="AZ506" s="11">
        <f t="shared" si="258"/>
        <v>0</v>
      </c>
      <c r="BA506" s="11">
        <f t="shared" si="262"/>
        <v>0</v>
      </c>
      <c r="BB506" s="11">
        <f t="shared" si="262"/>
        <v>0</v>
      </c>
      <c r="BC506" s="11">
        <f t="shared" si="254"/>
        <v>0</v>
      </c>
      <c r="BD506" s="11">
        <f t="shared" si="254"/>
        <v>0</v>
      </c>
      <c r="BE506" s="11">
        <f t="shared" si="254"/>
        <v>0</v>
      </c>
      <c r="BF506" s="15" t="str">
        <f t="shared" ref="BF506:BF569" si="265">IF(A506="x",DJ506,0)</f>
        <v>ČSN 42 5524</v>
      </c>
      <c r="BG506" s="42">
        <v>37.287500000000001</v>
      </c>
      <c r="BH506" s="17">
        <f t="shared" ref="BH506:BH569" si="266">VALUE(MID(B506,FIND(" ",B506)+1,LEN(B506)-FIND(" ",B506)-LEN(BI506)-1))</f>
        <v>190</v>
      </c>
      <c r="BI506" s="17">
        <f t="shared" ref="BI506:BI569" si="267">VALUE(MID(B506,FIND("x",B506)+1,LEN(B506)-FIND("x",B506)))</f>
        <v>25</v>
      </c>
      <c r="BX506" s="18">
        <f t="shared" si="261"/>
        <v>4750</v>
      </c>
      <c r="BY506" s="42">
        <v>0.43</v>
      </c>
      <c r="BZ506" s="43">
        <f t="shared" ref="BZ506:BZ569" si="268">BY506/(BX506*0.00000785)</f>
        <v>11.532014750251426</v>
      </c>
      <c r="CA506" s="18">
        <f t="shared" ref="CA506:CA569" si="269">1/12*BI506*BH506^3</f>
        <v>14289583.333333332</v>
      </c>
      <c r="CB506" s="18">
        <f t="shared" ref="CB506:CB569" si="270">1/6*BI506*BH506^2</f>
        <v>150416.66666666666</v>
      </c>
      <c r="CC506" s="18">
        <f t="shared" ref="CC506:CC569" si="271">BI506*(BH506^2)/4</f>
        <v>225625</v>
      </c>
      <c r="CD506" s="25">
        <f t="shared" ref="CD506:CD569" si="272">CC506/CB506</f>
        <v>1.5</v>
      </c>
      <c r="CE506" s="26">
        <f t="shared" ref="CE506:CE569" si="273">SQRT(CA506/BX506)</f>
        <v>54.848275573014448</v>
      </c>
      <c r="CF506" s="18">
        <f t="shared" ref="CF506:CF569" si="274">BX506</f>
        <v>4750</v>
      </c>
      <c r="CG506" s="18">
        <f t="shared" ref="CG506:CG569" si="275">BX506</f>
        <v>4750</v>
      </c>
      <c r="CH506" s="18">
        <f t="shared" ref="CH506:CH569" si="276">1/12*BH506*BI506^3</f>
        <v>247395.83333333331</v>
      </c>
      <c r="CI506" s="18">
        <f t="shared" ref="CI506:CI569" si="277">1/6*BH506*BI506^2</f>
        <v>19791.666666666664</v>
      </c>
      <c r="CJ506" s="18">
        <f t="shared" ref="CJ506:CJ569" si="278">BH506*(BI506^2)/4</f>
        <v>29687.5</v>
      </c>
      <c r="CK506" s="25">
        <f t="shared" ref="CK506:CK569" si="279">CJ506/CI506</f>
        <v>1.5000000000000002</v>
      </c>
      <c r="CL506" s="26">
        <f t="shared" ref="CL506:CL569" si="280">SQRT(CH506/BX506)</f>
        <v>7.2168783648703219</v>
      </c>
      <c r="DJ506" s="20" t="s">
        <v>542</v>
      </c>
    </row>
    <row r="507" spans="1:114" x14ac:dyDescent="0.2">
      <c r="A507" s="15" t="s">
        <v>105</v>
      </c>
      <c r="B507" s="10" t="s">
        <v>607</v>
      </c>
      <c r="C507" s="11">
        <f t="shared" si="263"/>
        <v>44.744999999999997</v>
      </c>
      <c r="D507" s="11">
        <f t="shared" si="260"/>
        <v>190</v>
      </c>
      <c r="E507" s="11">
        <f t="shared" si="259"/>
        <v>30</v>
      </c>
      <c r="F507" s="11">
        <f t="shared" si="259"/>
        <v>0</v>
      </c>
      <c r="G507" s="11">
        <f t="shared" si="259"/>
        <v>0</v>
      </c>
      <c r="H507" s="11">
        <f t="shared" si="259"/>
        <v>0</v>
      </c>
      <c r="I507" s="11">
        <f t="shared" si="259"/>
        <v>0</v>
      </c>
      <c r="J507" s="11">
        <f t="shared" si="259"/>
        <v>0</v>
      </c>
      <c r="K507" s="11">
        <f t="shared" si="259"/>
        <v>0</v>
      </c>
      <c r="L507" s="11">
        <f t="shared" si="259"/>
        <v>0</v>
      </c>
      <c r="M507" s="11">
        <f t="shared" si="259"/>
        <v>0</v>
      </c>
      <c r="N507" s="11">
        <f t="shared" si="255"/>
        <v>0</v>
      </c>
      <c r="O507" s="11">
        <f t="shared" si="255"/>
        <v>0</v>
      </c>
      <c r="P507" s="11">
        <f t="shared" si="255"/>
        <v>0</v>
      </c>
      <c r="Q507" s="11">
        <f t="shared" si="252"/>
        <v>0</v>
      </c>
      <c r="R507" s="11">
        <f t="shared" si="252"/>
        <v>0</v>
      </c>
      <c r="S507" s="11">
        <f t="shared" si="252"/>
        <v>0</v>
      </c>
      <c r="T507" s="11">
        <f t="shared" si="252"/>
        <v>5700</v>
      </c>
      <c r="U507" s="40">
        <f t="shared" si="264"/>
        <v>0.44</v>
      </c>
      <c r="V507" s="11">
        <f t="shared" si="257"/>
        <v>9.8335009498267976</v>
      </c>
      <c r="W507" s="11">
        <f t="shared" si="257"/>
        <v>17147500</v>
      </c>
      <c r="X507" s="11">
        <f t="shared" si="257"/>
        <v>180500</v>
      </c>
      <c r="Y507" s="11">
        <f t="shared" si="256"/>
        <v>270750</v>
      </c>
      <c r="Z507" s="11">
        <f t="shared" si="256"/>
        <v>1.5</v>
      </c>
      <c r="AA507" s="11">
        <f t="shared" si="256"/>
        <v>54.848275573014448</v>
      </c>
      <c r="AB507" s="11">
        <f t="shared" ref="AB507:AM528" si="281">IF($A507="x",CF507,"")</f>
        <v>5700</v>
      </c>
      <c r="AC507" s="11">
        <f t="shared" si="281"/>
        <v>5700</v>
      </c>
      <c r="AD507" s="11">
        <f t="shared" si="281"/>
        <v>427499.99999999994</v>
      </c>
      <c r="AE507" s="11">
        <f t="shared" si="281"/>
        <v>28499.999999999996</v>
      </c>
      <c r="AF507" s="11">
        <f t="shared" si="281"/>
        <v>42750</v>
      </c>
      <c r="AG507" s="11">
        <f t="shared" si="281"/>
        <v>1.5000000000000002</v>
      </c>
      <c r="AH507" s="11">
        <f t="shared" si="248"/>
        <v>8.6602540378443855</v>
      </c>
      <c r="AI507" s="11">
        <f t="shared" si="248"/>
        <v>0</v>
      </c>
      <c r="AJ507" s="11">
        <f t="shared" si="248"/>
        <v>0</v>
      </c>
      <c r="AK507" s="11">
        <f t="shared" si="248"/>
        <v>0</v>
      </c>
      <c r="AL507" s="11">
        <f t="shared" si="248"/>
        <v>0</v>
      </c>
      <c r="AM507" s="11">
        <f t="shared" si="248"/>
        <v>0</v>
      </c>
      <c r="AN507" s="11">
        <f t="shared" ref="AN507:AV542" si="282">IF($A507="x",CR507,"")</f>
        <v>0</v>
      </c>
      <c r="AO507" s="11">
        <f t="shared" si="258"/>
        <v>0</v>
      </c>
      <c r="AP507" s="11">
        <f t="shared" si="258"/>
        <v>0</v>
      </c>
      <c r="AQ507" s="11">
        <f t="shared" si="258"/>
        <v>0</v>
      </c>
      <c r="AR507" s="11">
        <f t="shared" si="258"/>
        <v>0</v>
      </c>
      <c r="AS507" s="11">
        <f t="shared" si="258"/>
        <v>0</v>
      </c>
      <c r="AT507" s="11">
        <f t="shared" si="258"/>
        <v>0</v>
      </c>
      <c r="AU507" s="11">
        <f t="shared" si="258"/>
        <v>0</v>
      </c>
      <c r="AV507" s="11">
        <f t="shared" si="258"/>
        <v>0</v>
      </c>
      <c r="AW507" s="11">
        <f t="shared" si="258"/>
        <v>0</v>
      </c>
      <c r="AX507" s="11">
        <f t="shared" si="258"/>
        <v>0</v>
      </c>
      <c r="AY507" s="11">
        <f t="shared" si="258"/>
        <v>0</v>
      </c>
      <c r="AZ507" s="11">
        <f t="shared" si="258"/>
        <v>0</v>
      </c>
      <c r="BA507" s="11">
        <f t="shared" si="262"/>
        <v>0</v>
      </c>
      <c r="BB507" s="11">
        <f t="shared" si="262"/>
        <v>0</v>
      </c>
      <c r="BC507" s="11">
        <f t="shared" si="254"/>
        <v>0</v>
      </c>
      <c r="BD507" s="11">
        <f t="shared" si="254"/>
        <v>0</v>
      </c>
      <c r="BE507" s="11">
        <f t="shared" si="254"/>
        <v>0</v>
      </c>
      <c r="BF507" s="15" t="str">
        <f t="shared" si="265"/>
        <v>ČSN 42 5524</v>
      </c>
      <c r="BG507" s="42">
        <v>44.744999999999997</v>
      </c>
      <c r="BH507" s="17">
        <f t="shared" si="266"/>
        <v>190</v>
      </c>
      <c r="BI507" s="17">
        <f t="shared" si="267"/>
        <v>30</v>
      </c>
      <c r="BX507" s="18">
        <f t="shared" si="261"/>
        <v>5700</v>
      </c>
      <c r="BY507" s="42">
        <v>0.44</v>
      </c>
      <c r="BZ507" s="43">
        <f t="shared" si="268"/>
        <v>9.8335009498267976</v>
      </c>
      <c r="CA507" s="18">
        <f t="shared" si="269"/>
        <v>17147500</v>
      </c>
      <c r="CB507" s="18">
        <f t="shared" si="270"/>
        <v>180500</v>
      </c>
      <c r="CC507" s="18">
        <f t="shared" si="271"/>
        <v>270750</v>
      </c>
      <c r="CD507" s="25">
        <f t="shared" si="272"/>
        <v>1.5</v>
      </c>
      <c r="CE507" s="26">
        <f t="shared" si="273"/>
        <v>54.848275573014448</v>
      </c>
      <c r="CF507" s="18">
        <f t="shared" si="274"/>
        <v>5700</v>
      </c>
      <c r="CG507" s="18">
        <f t="shared" si="275"/>
        <v>5700</v>
      </c>
      <c r="CH507" s="18">
        <f t="shared" si="276"/>
        <v>427499.99999999994</v>
      </c>
      <c r="CI507" s="18">
        <f t="shared" si="277"/>
        <v>28499.999999999996</v>
      </c>
      <c r="CJ507" s="18">
        <f t="shared" si="278"/>
        <v>42750</v>
      </c>
      <c r="CK507" s="25">
        <f t="shared" si="279"/>
        <v>1.5000000000000002</v>
      </c>
      <c r="CL507" s="26">
        <f t="shared" si="280"/>
        <v>8.6602540378443855</v>
      </c>
      <c r="DJ507" s="20" t="s">
        <v>542</v>
      </c>
    </row>
    <row r="508" spans="1:114" x14ac:dyDescent="0.2">
      <c r="A508" s="15" t="s">
        <v>105</v>
      </c>
      <c r="B508" s="10" t="s">
        <v>608</v>
      </c>
      <c r="C508" s="11">
        <f t="shared" si="263"/>
        <v>52.202500000000001</v>
      </c>
      <c r="D508" s="11">
        <f t="shared" si="260"/>
        <v>190</v>
      </c>
      <c r="E508" s="11">
        <f t="shared" si="259"/>
        <v>35</v>
      </c>
      <c r="F508" s="11">
        <f t="shared" si="259"/>
        <v>0</v>
      </c>
      <c r="G508" s="11">
        <f t="shared" si="259"/>
        <v>0</v>
      </c>
      <c r="H508" s="11">
        <f t="shared" si="259"/>
        <v>0</v>
      </c>
      <c r="I508" s="11">
        <f t="shared" si="259"/>
        <v>0</v>
      </c>
      <c r="J508" s="11">
        <f t="shared" si="259"/>
        <v>0</v>
      </c>
      <c r="K508" s="11">
        <f t="shared" si="259"/>
        <v>0</v>
      </c>
      <c r="L508" s="11">
        <f t="shared" si="259"/>
        <v>0</v>
      </c>
      <c r="M508" s="11">
        <f t="shared" si="259"/>
        <v>0</v>
      </c>
      <c r="N508" s="11">
        <f t="shared" si="255"/>
        <v>0</v>
      </c>
      <c r="O508" s="11">
        <f t="shared" si="255"/>
        <v>0</v>
      </c>
      <c r="P508" s="11">
        <f t="shared" si="255"/>
        <v>0</v>
      </c>
      <c r="Q508" s="11">
        <f t="shared" si="252"/>
        <v>0</v>
      </c>
      <c r="R508" s="11">
        <f t="shared" si="252"/>
        <v>0</v>
      </c>
      <c r="S508" s="11">
        <f t="shared" si="252"/>
        <v>0</v>
      </c>
      <c r="T508" s="11">
        <f t="shared" si="252"/>
        <v>6650</v>
      </c>
      <c r="U508" s="40">
        <f t="shared" si="264"/>
        <v>0.45</v>
      </c>
      <c r="V508" s="11">
        <f t="shared" si="257"/>
        <v>8.6202768066663484</v>
      </c>
      <c r="W508" s="11">
        <f t="shared" si="257"/>
        <v>20005416.666666664</v>
      </c>
      <c r="X508" s="11">
        <f t="shared" si="257"/>
        <v>210583.33333333331</v>
      </c>
      <c r="Y508" s="11">
        <f t="shared" si="257"/>
        <v>315875</v>
      </c>
      <c r="Z508" s="11">
        <f t="shared" si="257"/>
        <v>1.5000000000000002</v>
      </c>
      <c r="AA508" s="11">
        <f t="shared" si="257"/>
        <v>54.848275573014448</v>
      </c>
      <c r="AB508" s="11">
        <f t="shared" si="281"/>
        <v>6650</v>
      </c>
      <c r="AC508" s="11">
        <f t="shared" si="281"/>
        <v>6650</v>
      </c>
      <c r="AD508" s="11">
        <f t="shared" si="281"/>
        <v>678854.16666666663</v>
      </c>
      <c r="AE508" s="11">
        <f t="shared" si="281"/>
        <v>38791.666666666664</v>
      </c>
      <c r="AF508" s="11">
        <f t="shared" si="281"/>
        <v>58187.5</v>
      </c>
      <c r="AG508" s="11">
        <f t="shared" si="281"/>
        <v>1.5</v>
      </c>
      <c r="AH508" s="11">
        <f t="shared" si="281"/>
        <v>10.103629710818451</v>
      </c>
      <c r="AI508" s="11">
        <f t="shared" si="281"/>
        <v>0</v>
      </c>
      <c r="AJ508" s="11">
        <f t="shared" si="281"/>
        <v>0</v>
      </c>
      <c r="AK508" s="11">
        <f t="shared" si="281"/>
        <v>0</v>
      </c>
      <c r="AL508" s="11">
        <f t="shared" si="281"/>
        <v>0</v>
      </c>
      <c r="AM508" s="11">
        <f t="shared" si="281"/>
        <v>0</v>
      </c>
      <c r="AN508" s="11">
        <f t="shared" si="282"/>
        <v>0</v>
      </c>
      <c r="AO508" s="11">
        <f t="shared" si="258"/>
        <v>0</v>
      </c>
      <c r="AP508" s="11">
        <f t="shared" si="258"/>
        <v>0</v>
      </c>
      <c r="AQ508" s="11">
        <f t="shared" si="258"/>
        <v>0</v>
      </c>
      <c r="AR508" s="11">
        <f t="shared" si="258"/>
        <v>0</v>
      </c>
      <c r="AS508" s="11">
        <f t="shared" si="258"/>
        <v>0</v>
      </c>
      <c r="AT508" s="11">
        <f t="shared" si="258"/>
        <v>0</v>
      </c>
      <c r="AU508" s="11">
        <f t="shared" si="258"/>
        <v>0</v>
      </c>
      <c r="AV508" s="11">
        <f t="shared" si="258"/>
        <v>0</v>
      </c>
      <c r="AW508" s="11">
        <f t="shared" si="258"/>
        <v>0</v>
      </c>
      <c r="AX508" s="11">
        <f t="shared" si="258"/>
        <v>0</v>
      </c>
      <c r="AY508" s="11">
        <f t="shared" si="258"/>
        <v>0</v>
      </c>
      <c r="AZ508" s="11">
        <f t="shared" si="258"/>
        <v>0</v>
      </c>
      <c r="BA508" s="11">
        <f t="shared" si="262"/>
        <v>0</v>
      </c>
      <c r="BB508" s="11">
        <f t="shared" si="262"/>
        <v>0</v>
      </c>
      <c r="BC508" s="11">
        <f t="shared" si="254"/>
        <v>0</v>
      </c>
      <c r="BD508" s="11">
        <f t="shared" si="254"/>
        <v>0</v>
      </c>
      <c r="BE508" s="11">
        <f t="shared" si="254"/>
        <v>0</v>
      </c>
      <c r="BF508" s="15" t="str">
        <f t="shared" si="265"/>
        <v>ČSN 42 5524</v>
      </c>
      <c r="BG508" s="42">
        <v>52.202500000000001</v>
      </c>
      <c r="BH508" s="17">
        <f t="shared" si="266"/>
        <v>190</v>
      </c>
      <c r="BI508" s="17">
        <f t="shared" si="267"/>
        <v>35</v>
      </c>
      <c r="BX508" s="18">
        <f t="shared" si="261"/>
        <v>6650</v>
      </c>
      <c r="BY508" s="42">
        <v>0.45</v>
      </c>
      <c r="BZ508" s="43">
        <f t="shared" si="268"/>
        <v>8.6202768066663484</v>
      </c>
      <c r="CA508" s="18">
        <f t="shared" si="269"/>
        <v>20005416.666666664</v>
      </c>
      <c r="CB508" s="18">
        <f t="shared" si="270"/>
        <v>210583.33333333331</v>
      </c>
      <c r="CC508" s="18">
        <f t="shared" si="271"/>
        <v>315875</v>
      </c>
      <c r="CD508" s="25">
        <f t="shared" si="272"/>
        <v>1.5000000000000002</v>
      </c>
      <c r="CE508" s="26">
        <f t="shared" si="273"/>
        <v>54.848275573014448</v>
      </c>
      <c r="CF508" s="18">
        <f t="shared" si="274"/>
        <v>6650</v>
      </c>
      <c r="CG508" s="18">
        <f t="shared" si="275"/>
        <v>6650</v>
      </c>
      <c r="CH508" s="18">
        <f t="shared" si="276"/>
        <v>678854.16666666663</v>
      </c>
      <c r="CI508" s="18">
        <f t="shared" si="277"/>
        <v>38791.666666666664</v>
      </c>
      <c r="CJ508" s="18">
        <f t="shared" si="278"/>
        <v>58187.5</v>
      </c>
      <c r="CK508" s="25">
        <f t="shared" si="279"/>
        <v>1.5</v>
      </c>
      <c r="CL508" s="26">
        <f t="shared" si="280"/>
        <v>10.103629710818451</v>
      </c>
      <c r="DJ508" s="20" t="s">
        <v>542</v>
      </c>
    </row>
    <row r="509" spans="1:114" x14ac:dyDescent="0.2">
      <c r="A509" s="15" t="s">
        <v>105</v>
      </c>
      <c r="B509" s="10" t="s">
        <v>609</v>
      </c>
      <c r="C509" s="11">
        <f t="shared" si="263"/>
        <v>59.66</v>
      </c>
      <c r="D509" s="11">
        <f t="shared" si="260"/>
        <v>190</v>
      </c>
      <c r="E509" s="11">
        <f t="shared" si="259"/>
        <v>40</v>
      </c>
      <c r="F509" s="11">
        <f t="shared" si="259"/>
        <v>0</v>
      </c>
      <c r="G509" s="11">
        <f t="shared" si="259"/>
        <v>0</v>
      </c>
      <c r="H509" s="11">
        <f t="shared" si="259"/>
        <v>0</v>
      </c>
      <c r="I509" s="11">
        <f t="shared" si="259"/>
        <v>0</v>
      </c>
      <c r="J509" s="11">
        <f t="shared" si="259"/>
        <v>0</v>
      </c>
      <c r="K509" s="11">
        <f t="shared" si="259"/>
        <v>0</v>
      </c>
      <c r="L509" s="11">
        <f t="shared" si="259"/>
        <v>0</v>
      </c>
      <c r="M509" s="11">
        <f t="shared" si="259"/>
        <v>0</v>
      </c>
      <c r="N509" s="11">
        <f t="shared" si="255"/>
        <v>0</v>
      </c>
      <c r="O509" s="11">
        <f t="shared" si="255"/>
        <v>0</v>
      </c>
      <c r="P509" s="11">
        <f t="shared" si="255"/>
        <v>0</v>
      </c>
      <c r="Q509" s="11">
        <f t="shared" si="252"/>
        <v>0</v>
      </c>
      <c r="R509" s="11">
        <f t="shared" si="252"/>
        <v>0</v>
      </c>
      <c r="S509" s="11">
        <f t="shared" si="252"/>
        <v>0</v>
      </c>
      <c r="T509" s="11">
        <f t="shared" si="252"/>
        <v>7600</v>
      </c>
      <c r="U509" s="40">
        <f t="shared" si="264"/>
        <v>0.46</v>
      </c>
      <c r="V509" s="11">
        <f t="shared" si="257"/>
        <v>7.7103586992960116</v>
      </c>
      <c r="W509" s="11">
        <f t="shared" si="257"/>
        <v>22863333.333333332</v>
      </c>
      <c r="X509" s="11">
        <f t="shared" si="257"/>
        <v>240666.66666666666</v>
      </c>
      <c r="Y509" s="11">
        <f t="shared" si="257"/>
        <v>361000</v>
      </c>
      <c r="Z509" s="11">
        <f t="shared" si="257"/>
        <v>1.5</v>
      </c>
      <c r="AA509" s="11">
        <f t="shared" si="257"/>
        <v>54.848275573014448</v>
      </c>
      <c r="AB509" s="11">
        <f t="shared" si="281"/>
        <v>7600</v>
      </c>
      <c r="AC509" s="11">
        <f t="shared" si="281"/>
        <v>7600</v>
      </c>
      <c r="AD509" s="11">
        <f t="shared" si="281"/>
        <v>1013333.3333333333</v>
      </c>
      <c r="AE509" s="11">
        <f t="shared" si="281"/>
        <v>50666.666666666664</v>
      </c>
      <c r="AF509" s="11">
        <f t="shared" si="281"/>
        <v>76000</v>
      </c>
      <c r="AG509" s="11">
        <f t="shared" si="281"/>
        <v>1.5</v>
      </c>
      <c r="AH509" s="11">
        <f t="shared" si="281"/>
        <v>11.547005383792515</v>
      </c>
      <c r="AI509" s="11">
        <f t="shared" si="281"/>
        <v>0</v>
      </c>
      <c r="AJ509" s="11">
        <f t="shared" si="281"/>
        <v>0</v>
      </c>
      <c r="AK509" s="11">
        <f t="shared" si="281"/>
        <v>0</v>
      </c>
      <c r="AL509" s="11">
        <f t="shared" si="281"/>
        <v>0</v>
      </c>
      <c r="AM509" s="11">
        <f t="shared" si="281"/>
        <v>0</v>
      </c>
      <c r="AN509" s="11">
        <f t="shared" si="282"/>
        <v>0</v>
      </c>
      <c r="AO509" s="11">
        <f t="shared" si="258"/>
        <v>0</v>
      </c>
      <c r="AP509" s="11">
        <f t="shared" si="258"/>
        <v>0</v>
      </c>
      <c r="AQ509" s="11">
        <f t="shared" si="258"/>
        <v>0</v>
      </c>
      <c r="AR509" s="11">
        <f t="shared" si="258"/>
        <v>0</v>
      </c>
      <c r="AS509" s="11">
        <f t="shared" si="258"/>
        <v>0</v>
      </c>
      <c r="AT509" s="11">
        <f t="shared" si="258"/>
        <v>0</v>
      </c>
      <c r="AU509" s="11">
        <f t="shared" si="258"/>
        <v>0</v>
      </c>
      <c r="AV509" s="11">
        <f t="shared" si="258"/>
        <v>0</v>
      </c>
      <c r="AW509" s="11">
        <f t="shared" si="258"/>
        <v>0</v>
      </c>
      <c r="AX509" s="11">
        <f t="shared" si="258"/>
        <v>0</v>
      </c>
      <c r="AY509" s="11">
        <f t="shared" si="258"/>
        <v>0</v>
      </c>
      <c r="AZ509" s="11">
        <f t="shared" si="258"/>
        <v>0</v>
      </c>
      <c r="BA509" s="11">
        <f t="shared" si="262"/>
        <v>0</v>
      </c>
      <c r="BB509" s="11">
        <f t="shared" si="262"/>
        <v>0</v>
      </c>
      <c r="BC509" s="11">
        <f t="shared" si="254"/>
        <v>0</v>
      </c>
      <c r="BD509" s="11">
        <f t="shared" si="254"/>
        <v>0</v>
      </c>
      <c r="BE509" s="11">
        <f t="shared" si="254"/>
        <v>0</v>
      </c>
      <c r="BF509" s="15" t="str">
        <f t="shared" si="265"/>
        <v>ČSN 42 5524</v>
      </c>
      <c r="BG509" s="42">
        <v>59.66</v>
      </c>
      <c r="BH509" s="17">
        <f t="shared" si="266"/>
        <v>190</v>
      </c>
      <c r="BI509" s="17">
        <f t="shared" si="267"/>
        <v>40</v>
      </c>
      <c r="BX509" s="18">
        <f t="shared" si="261"/>
        <v>7600</v>
      </c>
      <c r="BY509" s="42">
        <v>0.46</v>
      </c>
      <c r="BZ509" s="43">
        <f t="shared" si="268"/>
        <v>7.7103586992960116</v>
      </c>
      <c r="CA509" s="18">
        <f t="shared" si="269"/>
        <v>22863333.333333332</v>
      </c>
      <c r="CB509" s="18">
        <f t="shared" si="270"/>
        <v>240666.66666666666</v>
      </c>
      <c r="CC509" s="18">
        <f t="shared" si="271"/>
        <v>361000</v>
      </c>
      <c r="CD509" s="25">
        <f t="shared" si="272"/>
        <v>1.5</v>
      </c>
      <c r="CE509" s="26">
        <f t="shared" si="273"/>
        <v>54.848275573014448</v>
      </c>
      <c r="CF509" s="18">
        <f t="shared" si="274"/>
        <v>7600</v>
      </c>
      <c r="CG509" s="18">
        <f t="shared" si="275"/>
        <v>7600</v>
      </c>
      <c r="CH509" s="18">
        <f t="shared" si="276"/>
        <v>1013333.3333333333</v>
      </c>
      <c r="CI509" s="18">
        <f t="shared" si="277"/>
        <v>50666.666666666664</v>
      </c>
      <c r="CJ509" s="18">
        <f t="shared" si="278"/>
        <v>76000</v>
      </c>
      <c r="CK509" s="25">
        <f t="shared" si="279"/>
        <v>1.5</v>
      </c>
      <c r="CL509" s="26">
        <f t="shared" si="280"/>
        <v>11.547005383792515</v>
      </c>
      <c r="DJ509" s="20" t="s">
        <v>542</v>
      </c>
    </row>
    <row r="510" spans="1:114" x14ac:dyDescent="0.2">
      <c r="A510" s="15" t="s">
        <v>105</v>
      </c>
      <c r="B510" s="10" t="s">
        <v>610</v>
      </c>
      <c r="C510" s="11">
        <f t="shared" si="263"/>
        <v>67.117500000000007</v>
      </c>
      <c r="D510" s="11">
        <f t="shared" si="260"/>
        <v>190</v>
      </c>
      <c r="E510" s="11">
        <f t="shared" si="259"/>
        <v>45</v>
      </c>
      <c r="F510" s="11">
        <f t="shared" si="259"/>
        <v>0</v>
      </c>
      <c r="G510" s="11">
        <f t="shared" si="259"/>
        <v>0</v>
      </c>
      <c r="H510" s="11">
        <f t="shared" si="259"/>
        <v>0</v>
      </c>
      <c r="I510" s="11">
        <f t="shared" si="259"/>
        <v>0</v>
      </c>
      <c r="J510" s="11">
        <f t="shared" si="259"/>
        <v>0</v>
      </c>
      <c r="K510" s="11">
        <f t="shared" si="259"/>
        <v>0</v>
      </c>
      <c r="L510" s="11">
        <f t="shared" si="259"/>
        <v>0</v>
      </c>
      <c r="M510" s="11">
        <f t="shared" si="259"/>
        <v>0</v>
      </c>
      <c r="N510" s="11">
        <f t="shared" si="255"/>
        <v>0</v>
      </c>
      <c r="O510" s="11">
        <f t="shared" si="255"/>
        <v>0</v>
      </c>
      <c r="P510" s="11">
        <f t="shared" si="255"/>
        <v>0</v>
      </c>
      <c r="Q510" s="11">
        <f t="shared" si="252"/>
        <v>0</v>
      </c>
      <c r="R510" s="11">
        <f t="shared" si="252"/>
        <v>0</v>
      </c>
      <c r="S510" s="11">
        <f t="shared" si="252"/>
        <v>0</v>
      </c>
      <c r="T510" s="11">
        <f t="shared" si="252"/>
        <v>8550</v>
      </c>
      <c r="U510" s="40">
        <f t="shared" si="264"/>
        <v>0.47</v>
      </c>
      <c r="V510" s="11">
        <f t="shared" si="257"/>
        <v>7.0026446157857487</v>
      </c>
      <c r="W510" s="11">
        <f t="shared" si="257"/>
        <v>25721250</v>
      </c>
      <c r="X510" s="11">
        <f t="shared" si="257"/>
        <v>270750</v>
      </c>
      <c r="Y510" s="11">
        <f t="shared" si="257"/>
        <v>406125</v>
      </c>
      <c r="Z510" s="11">
        <f t="shared" si="257"/>
        <v>1.5</v>
      </c>
      <c r="AA510" s="11">
        <f t="shared" si="257"/>
        <v>54.848275573014448</v>
      </c>
      <c r="AB510" s="11">
        <f t="shared" si="281"/>
        <v>8550</v>
      </c>
      <c r="AC510" s="11">
        <f t="shared" si="281"/>
        <v>8550</v>
      </c>
      <c r="AD510" s="11">
        <f t="shared" si="281"/>
        <v>1442812.5</v>
      </c>
      <c r="AE510" s="11">
        <f t="shared" si="281"/>
        <v>64124.999999999993</v>
      </c>
      <c r="AF510" s="11">
        <f t="shared" si="281"/>
        <v>96187.5</v>
      </c>
      <c r="AG510" s="11">
        <f t="shared" si="281"/>
        <v>1.5000000000000002</v>
      </c>
      <c r="AH510" s="11">
        <f t="shared" si="281"/>
        <v>12.99038105676658</v>
      </c>
      <c r="AI510" s="11">
        <f t="shared" si="281"/>
        <v>0</v>
      </c>
      <c r="AJ510" s="11">
        <f t="shared" si="281"/>
        <v>0</v>
      </c>
      <c r="AK510" s="11">
        <f t="shared" si="281"/>
        <v>0</v>
      </c>
      <c r="AL510" s="11">
        <f t="shared" si="281"/>
        <v>0</v>
      </c>
      <c r="AM510" s="11">
        <f t="shared" si="281"/>
        <v>0</v>
      </c>
      <c r="AN510" s="11">
        <f t="shared" si="282"/>
        <v>0</v>
      </c>
      <c r="AO510" s="11">
        <f t="shared" si="258"/>
        <v>0</v>
      </c>
      <c r="AP510" s="11">
        <f t="shared" si="258"/>
        <v>0</v>
      </c>
      <c r="AQ510" s="11">
        <f t="shared" si="258"/>
        <v>0</v>
      </c>
      <c r="AR510" s="11">
        <f t="shared" si="258"/>
        <v>0</v>
      </c>
      <c r="AS510" s="11">
        <f t="shared" si="258"/>
        <v>0</v>
      </c>
      <c r="AT510" s="11">
        <f t="shared" si="258"/>
        <v>0</v>
      </c>
      <c r="AU510" s="11">
        <f t="shared" si="258"/>
        <v>0</v>
      </c>
      <c r="AV510" s="11">
        <f t="shared" si="258"/>
        <v>0</v>
      </c>
      <c r="AW510" s="11">
        <f t="shared" si="258"/>
        <v>0</v>
      </c>
      <c r="AX510" s="11">
        <f t="shared" si="258"/>
        <v>0</v>
      </c>
      <c r="AY510" s="11">
        <f t="shared" si="258"/>
        <v>0</v>
      </c>
      <c r="AZ510" s="11">
        <f t="shared" si="258"/>
        <v>0</v>
      </c>
      <c r="BA510" s="11">
        <f t="shared" si="262"/>
        <v>0</v>
      </c>
      <c r="BB510" s="11">
        <f t="shared" si="262"/>
        <v>0</v>
      </c>
      <c r="BC510" s="11">
        <f t="shared" si="254"/>
        <v>0</v>
      </c>
      <c r="BD510" s="11">
        <f t="shared" si="254"/>
        <v>0</v>
      </c>
      <c r="BE510" s="11">
        <f t="shared" si="254"/>
        <v>0</v>
      </c>
      <c r="BF510" s="15" t="str">
        <f t="shared" si="265"/>
        <v>ČSN 42 5524</v>
      </c>
      <c r="BG510" s="42">
        <v>67.117500000000007</v>
      </c>
      <c r="BH510" s="17">
        <f t="shared" si="266"/>
        <v>190</v>
      </c>
      <c r="BI510" s="17">
        <f t="shared" si="267"/>
        <v>45</v>
      </c>
      <c r="BX510" s="18">
        <f t="shared" si="261"/>
        <v>8550</v>
      </c>
      <c r="BY510" s="42">
        <v>0.47</v>
      </c>
      <c r="BZ510" s="43">
        <f t="shared" si="268"/>
        <v>7.0026446157857487</v>
      </c>
      <c r="CA510" s="18">
        <f t="shared" si="269"/>
        <v>25721250</v>
      </c>
      <c r="CB510" s="18">
        <f t="shared" si="270"/>
        <v>270750</v>
      </c>
      <c r="CC510" s="18">
        <f t="shared" si="271"/>
        <v>406125</v>
      </c>
      <c r="CD510" s="25">
        <f t="shared" si="272"/>
        <v>1.5</v>
      </c>
      <c r="CE510" s="26">
        <f t="shared" si="273"/>
        <v>54.848275573014448</v>
      </c>
      <c r="CF510" s="18">
        <f t="shared" si="274"/>
        <v>8550</v>
      </c>
      <c r="CG510" s="18">
        <f t="shared" si="275"/>
        <v>8550</v>
      </c>
      <c r="CH510" s="18">
        <f t="shared" si="276"/>
        <v>1442812.5</v>
      </c>
      <c r="CI510" s="18">
        <f t="shared" si="277"/>
        <v>64124.999999999993</v>
      </c>
      <c r="CJ510" s="18">
        <f t="shared" si="278"/>
        <v>96187.5</v>
      </c>
      <c r="CK510" s="25">
        <f t="shared" si="279"/>
        <v>1.5000000000000002</v>
      </c>
      <c r="CL510" s="26">
        <f t="shared" si="280"/>
        <v>12.99038105676658</v>
      </c>
      <c r="DJ510" s="20" t="s">
        <v>542</v>
      </c>
    </row>
    <row r="511" spans="1:114" x14ac:dyDescent="0.2">
      <c r="A511" s="15" t="s">
        <v>105</v>
      </c>
      <c r="B511" s="10" t="s">
        <v>611</v>
      </c>
      <c r="C511" s="11">
        <f t="shared" si="263"/>
        <v>74.575000000000003</v>
      </c>
      <c r="D511" s="11">
        <f t="shared" si="260"/>
        <v>190</v>
      </c>
      <c r="E511" s="11">
        <f t="shared" si="259"/>
        <v>50</v>
      </c>
      <c r="F511" s="11">
        <f t="shared" si="259"/>
        <v>0</v>
      </c>
      <c r="G511" s="11">
        <f t="shared" si="259"/>
        <v>0</v>
      </c>
      <c r="H511" s="11">
        <f t="shared" si="259"/>
        <v>0</v>
      </c>
      <c r="I511" s="11">
        <f t="shared" si="259"/>
        <v>0</v>
      </c>
      <c r="J511" s="11">
        <f t="shared" si="259"/>
        <v>0</v>
      </c>
      <c r="K511" s="11">
        <f t="shared" si="259"/>
        <v>0</v>
      </c>
      <c r="L511" s="11">
        <f t="shared" si="259"/>
        <v>0</v>
      </c>
      <c r="M511" s="11">
        <f t="shared" si="259"/>
        <v>0</v>
      </c>
      <c r="N511" s="11">
        <f t="shared" si="255"/>
        <v>0</v>
      </c>
      <c r="O511" s="11">
        <f t="shared" si="255"/>
        <v>0</v>
      </c>
      <c r="P511" s="11">
        <f t="shared" si="255"/>
        <v>0</v>
      </c>
      <c r="Q511" s="11">
        <f t="shared" si="252"/>
        <v>0</v>
      </c>
      <c r="R511" s="11">
        <f t="shared" si="252"/>
        <v>0</v>
      </c>
      <c r="S511" s="11">
        <f t="shared" si="252"/>
        <v>0</v>
      </c>
      <c r="T511" s="11">
        <f t="shared" si="252"/>
        <v>9500</v>
      </c>
      <c r="U511" s="40">
        <f t="shared" si="264"/>
        <v>0.48</v>
      </c>
      <c r="V511" s="11">
        <f t="shared" si="257"/>
        <v>6.4364733489775405</v>
      </c>
      <c r="W511" s="11">
        <f t="shared" si="257"/>
        <v>28579166.666666664</v>
      </c>
      <c r="X511" s="11">
        <f t="shared" si="257"/>
        <v>300833.33333333331</v>
      </c>
      <c r="Y511" s="11">
        <f t="shared" si="257"/>
        <v>451250</v>
      </c>
      <c r="Z511" s="11">
        <f t="shared" si="257"/>
        <v>1.5</v>
      </c>
      <c r="AA511" s="11">
        <f t="shared" si="257"/>
        <v>54.848275573014448</v>
      </c>
      <c r="AB511" s="11">
        <f t="shared" si="281"/>
        <v>9500</v>
      </c>
      <c r="AC511" s="11">
        <f t="shared" si="281"/>
        <v>9500</v>
      </c>
      <c r="AD511" s="11">
        <f t="shared" si="281"/>
        <v>1979166.6666666665</v>
      </c>
      <c r="AE511" s="11">
        <f t="shared" si="281"/>
        <v>79166.666666666657</v>
      </c>
      <c r="AF511" s="11">
        <f t="shared" si="281"/>
        <v>118750</v>
      </c>
      <c r="AG511" s="11">
        <f t="shared" si="281"/>
        <v>1.5000000000000002</v>
      </c>
      <c r="AH511" s="11">
        <f t="shared" si="281"/>
        <v>14.433756729740644</v>
      </c>
      <c r="AI511" s="11">
        <f t="shared" si="281"/>
        <v>0</v>
      </c>
      <c r="AJ511" s="11">
        <f t="shared" si="281"/>
        <v>0</v>
      </c>
      <c r="AK511" s="11">
        <f t="shared" si="281"/>
        <v>0</v>
      </c>
      <c r="AL511" s="11">
        <f t="shared" si="281"/>
        <v>0</v>
      </c>
      <c r="AM511" s="11">
        <f t="shared" si="281"/>
        <v>0</v>
      </c>
      <c r="AN511" s="11">
        <f t="shared" si="282"/>
        <v>0</v>
      </c>
      <c r="AO511" s="11">
        <f t="shared" si="258"/>
        <v>0</v>
      </c>
      <c r="AP511" s="11">
        <f t="shared" si="258"/>
        <v>0</v>
      </c>
      <c r="AQ511" s="11">
        <f t="shared" si="258"/>
        <v>0</v>
      </c>
      <c r="AR511" s="11">
        <f t="shared" si="258"/>
        <v>0</v>
      </c>
      <c r="AS511" s="11">
        <f t="shared" si="258"/>
        <v>0</v>
      </c>
      <c r="AT511" s="11">
        <f t="shared" si="258"/>
        <v>0</v>
      </c>
      <c r="AU511" s="11">
        <f t="shared" si="258"/>
        <v>0</v>
      </c>
      <c r="AV511" s="11">
        <f t="shared" si="258"/>
        <v>0</v>
      </c>
      <c r="AW511" s="11">
        <f t="shared" si="258"/>
        <v>0</v>
      </c>
      <c r="AX511" s="11">
        <f t="shared" si="258"/>
        <v>0</v>
      </c>
      <c r="AY511" s="11">
        <f t="shared" si="258"/>
        <v>0</v>
      </c>
      <c r="AZ511" s="11">
        <f t="shared" si="258"/>
        <v>0</v>
      </c>
      <c r="BA511" s="11">
        <f t="shared" si="262"/>
        <v>0</v>
      </c>
      <c r="BB511" s="11">
        <f t="shared" si="262"/>
        <v>0</v>
      </c>
      <c r="BC511" s="11">
        <f t="shared" si="254"/>
        <v>0</v>
      </c>
      <c r="BD511" s="11">
        <f t="shared" si="254"/>
        <v>0</v>
      </c>
      <c r="BE511" s="11">
        <f t="shared" si="254"/>
        <v>0</v>
      </c>
      <c r="BF511" s="15" t="str">
        <f t="shared" si="265"/>
        <v>ČSN 42 5524</v>
      </c>
      <c r="BG511" s="42">
        <v>74.575000000000003</v>
      </c>
      <c r="BH511" s="17">
        <f t="shared" si="266"/>
        <v>190</v>
      </c>
      <c r="BI511" s="17">
        <f t="shared" si="267"/>
        <v>50</v>
      </c>
      <c r="BX511" s="18">
        <f t="shared" si="261"/>
        <v>9500</v>
      </c>
      <c r="BY511" s="42">
        <v>0.48</v>
      </c>
      <c r="BZ511" s="43">
        <f t="shared" si="268"/>
        <v>6.4364733489775405</v>
      </c>
      <c r="CA511" s="18">
        <f t="shared" si="269"/>
        <v>28579166.666666664</v>
      </c>
      <c r="CB511" s="18">
        <f t="shared" si="270"/>
        <v>300833.33333333331</v>
      </c>
      <c r="CC511" s="18">
        <f t="shared" si="271"/>
        <v>451250</v>
      </c>
      <c r="CD511" s="25">
        <f t="shared" si="272"/>
        <v>1.5</v>
      </c>
      <c r="CE511" s="26">
        <f t="shared" si="273"/>
        <v>54.848275573014448</v>
      </c>
      <c r="CF511" s="18">
        <f t="shared" si="274"/>
        <v>9500</v>
      </c>
      <c r="CG511" s="18">
        <f t="shared" si="275"/>
        <v>9500</v>
      </c>
      <c r="CH511" s="18">
        <f t="shared" si="276"/>
        <v>1979166.6666666665</v>
      </c>
      <c r="CI511" s="18">
        <f t="shared" si="277"/>
        <v>79166.666666666657</v>
      </c>
      <c r="CJ511" s="18">
        <f t="shared" si="278"/>
        <v>118750</v>
      </c>
      <c r="CK511" s="25">
        <f t="shared" si="279"/>
        <v>1.5000000000000002</v>
      </c>
      <c r="CL511" s="26">
        <f t="shared" si="280"/>
        <v>14.433756729740644</v>
      </c>
      <c r="DJ511" s="20" t="s">
        <v>542</v>
      </c>
    </row>
    <row r="512" spans="1:114" x14ac:dyDescent="0.2">
      <c r="A512" s="15" t="s">
        <v>105</v>
      </c>
      <c r="B512" s="10" t="s">
        <v>612</v>
      </c>
      <c r="C512" s="11">
        <f t="shared" si="263"/>
        <v>82.032499999999999</v>
      </c>
      <c r="D512" s="11">
        <f t="shared" si="260"/>
        <v>190</v>
      </c>
      <c r="E512" s="11">
        <f t="shared" si="259"/>
        <v>55</v>
      </c>
      <c r="F512" s="11">
        <f t="shared" si="259"/>
        <v>0</v>
      </c>
      <c r="G512" s="11">
        <f t="shared" si="259"/>
        <v>0</v>
      </c>
      <c r="H512" s="11">
        <f t="shared" si="259"/>
        <v>0</v>
      </c>
      <c r="I512" s="11">
        <f t="shared" si="259"/>
        <v>0</v>
      </c>
      <c r="J512" s="11">
        <f t="shared" si="259"/>
        <v>0</v>
      </c>
      <c r="K512" s="11">
        <f t="shared" si="259"/>
        <v>0</v>
      </c>
      <c r="L512" s="11">
        <f t="shared" si="259"/>
        <v>0</v>
      </c>
      <c r="M512" s="11">
        <f t="shared" si="259"/>
        <v>0</v>
      </c>
      <c r="N512" s="11">
        <f t="shared" si="255"/>
        <v>0</v>
      </c>
      <c r="O512" s="11">
        <f t="shared" si="255"/>
        <v>0</v>
      </c>
      <c r="P512" s="11">
        <f t="shared" si="255"/>
        <v>0</v>
      </c>
      <c r="Q512" s="11">
        <f t="shared" si="252"/>
        <v>0</v>
      </c>
      <c r="R512" s="11">
        <f t="shared" si="252"/>
        <v>0</v>
      </c>
      <c r="S512" s="11">
        <f t="shared" si="252"/>
        <v>0</v>
      </c>
      <c r="T512" s="11">
        <f t="shared" si="252"/>
        <v>10450</v>
      </c>
      <c r="U512" s="40">
        <f t="shared" si="264"/>
        <v>0.49</v>
      </c>
      <c r="V512" s="11">
        <f t="shared" si="257"/>
        <v>5.9732423124980958</v>
      </c>
      <c r="W512" s="11">
        <f t="shared" si="257"/>
        <v>31437083.333333332</v>
      </c>
      <c r="X512" s="11">
        <f t="shared" si="257"/>
        <v>330916.66666666663</v>
      </c>
      <c r="Y512" s="11">
        <f t="shared" si="257"/>
        <v>496375</v>
      </c>
      <c r="Z512" s="11">
        <f t="shared" si="257"/>
        <v>1.5000000000000002</v>
      </c>
      <c r="AA512" s="11">
        <f t="shared" si="257"/>
        <v>54.848275573014448</v>
      </c>
      <c r="AB512" s="11">
        <f t="shared" si="281"/>
        <v>10450</v>
      </c>
      <c r="AC512" s="11">
        <f t="shared" si="281"/>
        <v>10450</v>
      </c>
      <c r="AD512" s="11">
        <f t="shared" si="281"/>
        <v>2634270.833333333</v>
      </c>
      <c r="AE512" s="11">
        <f t="shared" si="281"/>
        <v>95791.666666666657</v>
      </c>
      <c r="AF512" s="11">
        <f t="shared" si="281"/>
        <v>143687.5</v>
      </c>
      <c r="AG512" s="11">
        <f t="shared" si="281"/>
        <v>1.5000000000000002</v>
      </c>
      <c r="AH512" s="11">
        <f t="shared" si="281"/>
        <v>15.877132402714707</v>
      </c>
      <c r="AI512" s="11">
        <f t="shared" si="281"/>
        <v>0</v>
      </c>
      <c r="AJ512" s="11">
        <f t="shared" si="281"/>
        <v>0</v>
      </c>
      <c r="AK512" s="11">
        <f t="shared" si="281"/>
        <v>0</v>
      </c>
      <c r="AL512" s="11">
        <f t="shared" si="281"/>
        <v>0</v>
      </c>
      <c r="AM512" s="11">
        <f t="shared" si="281"/>
        <v>0</v>
      </c>
      <c r="AN512" s="11">
        <f t="shared" si="282"/>
        <v>0</v>
      </c>
      <c r="AO512" s="11">
        <f t="shared" si="258"/>
        <v>0</v>
      </c>
      <c r="AP512" s="11">
        <f t="shared" si="258"/>
        <v>0</v>
      </c>
      <c r="AQ512" s="11">
        <f t="shared" si="258"/>
        <v>0</v>
      </c>
      <c r="AR512" s="11">
        <f t="shared" si="258"/>
        <v>0</v>
      </c>
      <c r="AS512" s="11">
        <f t="shared" si="258"/>
        <v>0</v>
      </c>
      <c r="AT512" s="11">
        <f t="shared" si="258"/>
        <v>0</v>
      </c>
      <c r="AU512" s="11">
        <f t="shared" si="258"/>
        <v>0</v>
      </c>
      <c r="AV512" s="11">
        <f t="shared" si="258"/>
        <v>0</v>
      </c>
      <c r="AW512" s="11">
        <f t="shared" si="258"/>
        <v>0</v>
      </c>
      <c r="AX512" s="11">
        <f t="shared" si="258"/>
        <v>0</v>
      </c>
      <c r="AY512" s="11">
        <f t="shared" si="258"/>
        <v>0</v>
      </c>
      <c r="AZ512" s="11">
        <f t="shared" si="258"/>
        <v>0</v>
      </c>
      <c r="BA512" s="11">
        <f t="shared" si="262"/>
        <v>0</v>
      </c>
      <c r="BB512" s="11">
        <f t="shared" si="262"/>
        <v>0</v>
      </c>
      <c r="BC512" s="11">
        <f t="shared" si="254"/>
        <v>0</v>
      </c>
      <c r="BD512" s="11">
        <f t="shared" si="254"/>
        <v>0</v>
      </c>
      <c r="BE512" s="11">
        <f t="shared" si="254"/>
        <v>0</v>
      </c>
      <c r="BF512" s="15" t="str">
        <f t="shared" si="265"/>
        <v>ČSN 42 5524</v>
      </c>
      <c r="BG512" s="42">
        <v>82.032499999999999</v>
      </c>
      <c r="BH512" s="17">
        <f t="shared" si="266"/>
        <v>190</v>
      </c>
      <c r="BI512" s="17">
        <f t="shared" si="267"/>
        <v>55</v>
      </c>
      <c r="BX512" s="18">
        <f t="shared" si="261"/>
        <v>10450</v>
      </c>
      <c r="BY512" s="42">
        <v>0.49</v>
      </c>
      <c r="BZ512" s="43">
        <f t="shared" si="268"/>
        <v>5.9732423124980958</v>
      </c>
      <c r="CA512" s="18">
        <f t="shared" si="269"/>
        <v>31437083.333333332</v>
      </c>
      <c r="CB512" s="18">
        <f t="shared" si="270"/>
        <v>330916.66666666663</v>
      </c>
      <c r="CC512" s="18">
        <f t="shared" si="271"/>
        <v>496375</v>
      </c>
      <c r="CD512" s="25">
        <f t="shared" si="272"/>
        <v>1.5000000000000002</v>
      </c>
      <c r="CE512" s="26">
        <f t="shared" si="273"/>
        <v>54.848275573014448</v>
      </c>
      <c r="CF512" s="18">
        <f t="shared" si="274"/>
        <v>10450</v>
      </c>
      <c r="CG512" s="18">
        <f t="shared" si="275"/>
        <v>10450</v>
      </c>
      <c r="CH512" s="18">
        <f t="shared" si="276"/>
        <v>2634270.833333333</v>
      </c>
      <c r="CI512" s="18">
        <f t="shared" si="277"/>
        <v>95791.666666666657</v>
      </c>
      <c r="CJ512" s="18">
        <f t="shared" si="278"/>
        <v>143687.5</v>
      </c>
      <c r="CK512" s="25">
        <f t="shared" si="279"/>
        <v>1.5000000000000002</v>
      </c>
      <c r="CL512" s="26">
        <f t="shared" si="280"/>
        <v>15.877132402714707</v>
      </c>
      <c r="DJ512" s="20" t="s">
        <v>542</v>
      </c>
    </row>
    <row r="513" spans="1:114" x14ac:dyDescent="0.2">
      <c r="A513" s="15" t="s">
        <v>105</v>
      </c>
      <c r="B513" s="10" t="s">
        <v>613</v>
      </c>
      <c r="C513" s="11">
        <f t="shared" si="263"/>
        <v>89.49</v>
      </c>
      <c r="D513" s="11">
        <f t="shared" si="260"/>
        <v>190</v>
      </c>
      <c r="E513" s="11">
        <f t="shared" si="259"/>
        <v>60</v>
      </c>
      <c r="F513" s="11">
        <f t="shared" si="259"/>
        <v>0</v>
      </c>
      <c r="G513" s="11">
        <f t="shared" si="259"/>
        <v>0</v>
      </c>
      <c r="H513" s="11">
        <f t="shared" si="259"/>
        <v>0</v>
      </c>
      <c r="I513" s="11">
        <f t="shared" si="259"/>
        <v>0</v>
      </c>
      <c r="J513" s="11">
        <f t="shared" si="259"/>
        <v>0</v>
      </c>
      <c r="K513" s="11">
        <f t="shared" si="259"/>
        <v>0</v>
      </c>
      <c r="L513" s="11">
        <f t="shared" si="259"/>
        <v>0</v>
      </c>
      <c r="M513" s="11">
        <f t="shared" si="259"/>
        <v>0</v>
      </c>
      <c r="N513" s="11">
        <f t="shared" si="255"/>
        <v>0</v>
      </c>
      <c r="O513" s="11">
        <f t="shared" si="255"/>
        <v>0</v>
      </c>
      <c r="P513" s="11">
        <f t="shared" si="255"/>
        <v>0</v>
      </c>
      <c r="Q513" s="11">
        <f t="shared" si="252"/>
        <v>0</v>
      </c>
      <c r="R513" s="11">
        <f t="shared" si="252"/>
        <v>0</v>
      </c>
      <c r="S513" s="11">
        <f t="shared" si="252"/>
        <v>0</v>
      </c>
      <c r="T513" s="11">
        <f t="shared" si="252"/>
        <v>11400</v>
      </c>
      <c r="U513" s="40">
        <f t="shared" si="264"/>
        <v>0.5</v>
      </c>
      <c r="V513" s="11">
        <f t="shared" si="257"/>
        <v>5.5872164487652256</v>
      </c>
      <c r="W513" s="11">
        <f t="shared" si="257"/>
        <v>34295000</v>
      </c>
      <c r="X513" s="11">
        <f t="shared" si="257"/>
        <v>361000</v>
      </c>
      <c r="Y513" s="11">
        <f t="shared" si="257"/>
        <v>541500</v>
      </c>
      <c r="Z513" s="11">
        <f t="shared" si="257"/>
        <v>1.5</v>
      </c>
      <c r="AA513" s="11">
        <f t="shared" si="257"/>
        <v>54.848275573014448</v>
      </c>
      <c r="AB513" s="11">
        <f t="shared" si="281"/>
        <v>11400</v>
      </c>
      <c r="AC513" s="11">
        <f t="shared" si="281"/>
        <v>11400</v>
      </c>
      <c r="AD513" s="11">
        <f t="shared" si="281"/>
        <v>3419999.9999999995</v>
      </c>
      <c r="AE513" s="11">
        <f t="shared" si="281"/>
        <v>113999.99999999999</v>
      </c>
      <c r="AF513" s="11">
        <f t="shared" si="281"/>
        <v>171000</v>
      </c>
      <c r="AG513" s="11">
        <f t="shared" si="281"/>
        <v>1.5000000000000002</v>
      </c>
      <c r="AH513" s="11">
        <f t="shared" si="281"/>
        <v>17.320508075688771</v>
      </c>
      <c r="AI513" s="11">
        <f t="shared" si="281"/>
        <v>0</v>
      </c>
      <c r="AJ513" s="11">
        <f t="shared" si="281"/>
        <v>0</v>
      </c>
      <c r="AK513" s="11">
        <f t="shared" si="281"/>
        <v>0</v>
      </c>
      <c r="AL513" s="11">
        <f t="shared" si="281"/>
        <v>0</v>
      </c>
      <c r="AM513" s="11">
        <f t="shared" si="281"/>
        <v>0</v>
      </c>
      <c r="AN513" s="11">
        <f t="shared" si="282"/>
        <v>0</v>
      </c>
      <c r="AO513" s="11">
        <f t="shared" si="258"/>
        <v>0</v>
      </c>
      <c r="AP513" s="11">
        <f t="shared" si="258"/>
        <v>0</v>
      </c>
      <c r="AQ513" s="11">
        <f t="shared" si="258"/>
        <v>0</v>
      </c>
      <c r="AR513" s="11">
        <f t="shared" si="258"/>
        <v>0</v>
      </c>
      <c r="AS513" s="11">
        <f t="shared" si="258"/>
        <v>0</v>
      </c>
      <c r="AT513" s="11">
        <f t="shared" si="258"/>
        <v>0</v>
      </c>
      <c r="AU513" s="11">
        <f t="shared" si="258"/>
        <v>0</v>
      </c>
      <c r="AV513" s="11">
        <f t="shared" si="258"/>
        <v>0</v>
      </c>
      <c r="AW513" s="11">
        <f t="shared" si="258"/>
        <v>0</v>
      </c>
      <c r="AX513" s="11">
        <f t="shared" si="258"/>
        <v>0</v>
      </c>
      <c r="AY513" s="11">
        <f t="shared" si="258"/>
        <v>0</v>
      </c>
      <c r="AZ513" s="11">
        <f t="shared" si="258"/>
        <v>0</v>
      </c>
      <c r="BA513" s="11">
        <f t="shared" si="262"/>
        <v>0</v>
      </c>
      <c r="BB513" s="11">
        <f t="shared" si="262"/>
        <v>0</v>
      </c>
      <c r="BC513" s="11">
        <f t="shared" si="254"/>
        <v>0</v>
      </c>
      <c r="BD513" s="11">
        <f t="shared" si="254"/>
        <v>0</v>
      </c>
      <c r="BE513" s="11">
        <f t="shared" si="254"/>
        <v>0</v>
      </c>
      <c r="BF513" s="15" t="str">
        <f t="shared" si="265"/>
        <v>ČSN 42 5524</v>
      </c>
      <c r="BG513" s="42">
        <v>89.49</v>
      </c>
      <c r="BH513" s="17">
        <f t="shared" si="266"/>
        <v>190</v>
      </c>
      <c r="BI513" s="17">
        <f t="shared" si="267"/>
        <v>60</v>
      </c>
      <c r="BX513" s="18">
        <f t="shared" si="261"/>
        <v>11400</v>
      </c>
      <c r="BY513" s="42">
        <v>0.5</v>
      </c>
      <c r="BZ513" s="43">
        <f t="shared" si="268"/>
        <v>5.5872164487652256</v>
      </c>
      <c r="CA513" s="18">
        <f t="shared" si="269"/>
        <v>34295000</v>
      </c>
      <c r="CB513" s="18">
        <f t="shared" si="270"/>
        <v>361000</v>
      </c>
      <c r="CC513" s="18">
        <f t="shared" si="271"/>
        <v>541500</v>
      </c>
      <c r="CD513" s="25">
        <f t="shared" si="272"/>
        <v>1.5</v>
      </c>
      <c r="CE513" s="26">
        <f t="shared" si="273"/>
        <v>54.848275573014448</v>
      </c>
      <c r="CF513" s="18">
        <f t="shared" si="274"/>
        <v>11400</v>
      </c>
      <c r="CG513" s="18">
        <f t="shared" si="275"/>
        <v>11400</v>
      </c>
      <c r="CH513" s="18">
        <f t="shared" si="276"/>
        <v>3419999.9999999995</v>
      </c>
      <c r="CI513" s="18">
        <f t="shared" si="277"/>
        <v>113999.99999999999</v>
      </c>
      <c r="CJ513" s="18">
        <f t="shared" si="278"/>
        <v>171000</v>
      </c>
      <c r="CK513" s="25">
        <f t="shared" si="279"/>
        <v>1.5000000000000002</v>
      </c>
      <c r="CL513" s="26">
        <f t="shared" si="280"/>
        <v>17.320508075688771</v>
      </c>
      <c r="DJ513" s="20" t="s">
        <v>542</v>
      </c>
    </row>
    <row r="514" spans="1:114" x14ac:dyDescent="0.2">
      <c r="A514" s="15" t="s">
        <v>105</v>
      </c>
      <c r="B514" s="10" t="s">
        <v>614</v>
      </c>
      <c r="C514" s="11">
        <f t="shared" si="263"/>
        <v>9.42</v>
      </c>
      <c r="D514" s="11">
        <f t="shared" si="260"/>
        <v>200</v>
      </c>
      <c r="E514" s="11">
        <f t="shared" si="259"/>
        <v>6</v>
      </c>
      <c r="F514" s="11">
        <f t="shared" si="259"/>
        <v>0</v>
      </c>
      <c r="G514" s="11">
        <f t="shared" si="259"/>
        <v>0</v>
      </c>
      <c r="H514" s="11">
        <f t="shared" si="259"/>
        <v>0</v>
      </c>
      <c r="I514" s="11">
        <f t="shared" si="259"/>
        <v>0</v>
      </c>
      <c r="J514" s="11">
        <f t="shared" si="259"/>
        <v>0</v>
      </c>
      <c r="K514" s="11">
        <f t="shared" si="259"/>
        <v>0</v>
      </c>
      <c r="L514" s="11">
        <f t="shared" si="259"/>
        <v>0</v>
      </c>
      <c r="M514" s="11">
        <f t="shared" si="259"/>
        <v>0</v>
      </c>
      <c r="N514" s="11">
        <f t="shared" si="255"/>
        <v>0</v>
      </c>
      <c r="O514" s="11">
        <f t="shared" si="255"/>
        <v>0</v>
      </c>
      <c r="P514" s="11">
        <f t="shared" si="255"/>
        <v>0</v>
      </c>
      <c r="Q514" s="11">
        <f t="shared" si="252"/>
        <v>0</v>
      </c>
      <c r="R514" s="11">
        <f t="shared" si="252"/>
        <v>0</v>
      </c>
      <c r="S514" s="11">
        <f t="shared" si="252"/>
        <v>0</v>
      </c>
      <c r="T514" s="11">
        <f t="shared" si="252"/>
        <v>1200</v>
      </c>
      <c r="U514" s="40">
        <f t="shared" si="264"/>
        <v>0.41199999999999998</v>
      </c>
      <c r="V514" s="11">
        <f t="shared" si="257"/>
        <v>43.736730360934182</v>
      </c>
      <c r="W514" s="11">
        <f t="shared" si="257"/>
        <v>4000000</v>
      </c>
      <c r="X514" s="11">
        <f t="shared" si="257"/>
        <v>40000</v>
      </c>
      <c r="Y514" s="11">
        <f t="shared" si="257"/>
        <v>60000</v>
      </c>
      <c r="Z514" s="11">
        <f t="shared" si="257"/>
        <v>1.5</v>
      </c>
      <c r="AA514" s="11">
        <f t="shared" si="257"/>
        <v>57.735026918962575</v>
      </c>
      <c r="AB514" s="11">
        <f t="shared" si="281"/>
        <v>1200</v>
      </c>
      <c r="AC514" s="11">
        <f t="shared" si="281"/>
        <v>1200</v>
      </c>
      <c r="AD514" s="11">
        <f t="shared" si="281"/>
        <v>3599.9999999999995</v>
      </c>
      <c r="AE514" s="11">
        <f t="shared" si="281"/>
        <v>1199.9999999999998</v>
      </c>
      <c r="AF514" s="11">
        <f t="shared" si="281"/>
        <v>1800</v>
      </c>
      <c r="AG514" s="11">
        <f t="shared" si="281"/>
        <v>1.5000000000000002</v>
      </c>
      <c r="AH514" s="11">
        <f t="shared" si="281"/>
        <v>1.7320508075688772</v>
      </c>
      <c r="AI514" s="11">
        <f t="shared" si="281"/>
        <v>0</v>
      </c>
      <c r="AJ514" s="11">
        <f t="shared" si="281"/>
        <v>0</v>
      </c>
      <c r="AK514" s="11">
        <f t="shared" si="281"/>
        <v>0</v>
      </c>
      <c r="AL514" s="11">
        <f t="shared" si="281"/>
        <v>0</v>
      </c>
      <c r="AM514" s="11">
        <f t="shared" si="281"/>
        <v>0</v>
      </c>
      <c r="AN514" s="11">
        <f t="shared" si="282"/>
        <v>0</v>
      </c>
      <c r="AO514" s="11">
        <f t="shared" si="258"/>
        <v>0</v>
      </c>
      <c r="AP514" s="11">
        <f t="shared" si="258"/>
        <v>0</v>
      </c>
      <c r="AQ514" s="11">
        <f t="shared" si="258"/>
        <v>0</v>
      </c>
      <c r="AR514" s="11">
        <f t="shared" si="258"/>
        <v>0</v>
      </c>
      <c r="AS514" s="11">
        <f t="shared" si="258"/>
        <v>0</v>
      </c>
      <c r="AT514" s="11">
        <f t="shared" si="258"/>
        <v>0</v>
      </c>
      <c r="AU514" s="11">
        <f t="shared" si="258"/>
        <v>0</v>
      </c>
      <c r="AV514" s="11">
        <f t="shared" si="258"/>
        <v>0</v>
      </c>
      <c r="AW514" s="11">
        <f t="shared" ref="AW514:BE570" si="283">IF($A514="x",DA514,"")</f>
        <v>0</v>
      </c>
      <c r="AX514" s="11">
        <f t="shared" si="283"/>
        <v>0</v>
      </c>
      <c r="AY514" s="11">
        <f t="shared" si="283"/>
        <v>0</v>
      </c>
      <c r="AZ514" s="11">
        <f t="shared" si="283"/>
        <v>0</v>
      </c>
      <c r="BA514" s="11">
        <f t="shared" si="262"/>
        <v>0</v>
      </c>
      <c r="BB514" s="11">
        <f t="shared" si="262"/>
        <v>0</v>
      </c>
      <c r="BC514" s="11">
        <f t="shared" si="254"/>
        <v>0</v>
      </c>
      <c r="BD514" s="11">
        <f t="shared" si="254"/>
        <v>0</v>
      </c>
      <c r="BE514" s="11">
        <f t="shared" si="254"/>
        <v>0</v>
      </c>
      <c r="BF514" s="15" t="str">
        <f t="shared" si="265"/>
        <v>ČSN 42 5524</v>
      </c>
      <c r="BG514" s="42">
        <v>9.42</v>
      </c>
      <c r="BH514" s="17">
        <f t="shared" si="266"/>
        <v>200</v>
      </c>
      <c r="BI514" s="17">
        <f t="shared" si="267"/>
        <v>6</v>
      </c>
      <c r="BX514" s="18">
        <f t="shared" si="261"/>
        <v>1200</v>
      </c>
      <c r="BY514" s="42">
        <v>0.41199999999999998</v>
      </c>
      <c r="BZ514" s="43">
        <f t="shared" si="268"/>
        <v>43.736730360934182</v>
      </c>
      <c r="CA514" s="18">
        <f t="shared" si="269"/>
        <v>4000000</v>
      </c>
      <c r="CB514" s="18">
        <f t="shared" si="270"/>
        <v>40000</v>
      </c>
      <c r="CC514" s="18">
        <f t="shared" si="271"/>
        <v>60000</v>
      </c>
      <c r="CD514" s="25">
        <f t="shared" si="272"/>
        <v>1.5</v>
      </c>
      <c r="CE514" s="26">
        <f t="shared" si="273"/>
        <v>57.735026918962575</v>
      </c>
      <c r="CF514" s="18">
        <f t="shared" si="274"/>
        <v>1200</v>
      </c>
      <c r="CG514" s="18">
        <f t="shared" si="275"/>
        <v>1200</v>
      </c>
      <c r="CH514" s="18">
        <f t="shared" si="276"/>
        <v>3599.9999999999995</v>
      </c>
      <c r="CI514" s="18">
        <f t="shared" si="277"/>
        <v>1199.9999999999998</v>
      </c>
      <c r="CJ514" s="18">
        <f t="shared" si="278"/>
        <v>1800</v>
      </c>
      <c r="CK514" s="25">
        <f t="shared" si="279"/>
        <v>1.5000000000000002</v>
      </c>
      <c r="CL514" s="26">
        <f t="shared" si="280"/>
        <v>1.7320508075688772</v>
      </c>
      <c r="DJ514" s="20" t="s">
        <v>542</v>
      </c>
    </row>
    <row r="515" spans="1:114" x14ac:dyDescent="0.2">
      <c r="A515" s="15" t="s">
        <v>105</v>
      </c>
      <c r="B515" s="10" t="s">
        <v>615</v>
      </c>
      <c r="C515" s="11">
        <f t="shared" si="263"/>
        <v>10.99</v>
      </c>
      <c r="D515" s="11">
        <f t="shared" si="260"/>
        <v>200</v>
      </c>
      <c r="E515" s="11">
        <f t="shared" si="259"/>
        <v>7</v>
      </c>
      <c r="F515" s="11">
        <f t="shared" si="259"/>
        <v>0</v>
      </c>
      <c r="G515" s="11">
        <f t="shared" si="259"/>
        <v>0</v>
      </c>
      <c r="H515" s="11">
        <f t="shared" si="259"/>
        <v>0</v>
      </c>
      <c r="I515" s="11">
        <f t="shared" si="259"/>
        <v>0</v>
      </c>
      <c r="J515" s="11">
        <f t="shared" si="259"/>
        <v>0</v>
      </c>
      <c r="K515" s="11">
        <f t="shared" si="259"/>
        <v>0</v>
      </c>
      <c r="L515" s="11">
        <f t="shared" si="259"/>
        <v>0</v>
      </c>
      <c r="M515" s="11">
        <f t="shared" si="259"/>
        <v>0</v>
      </c>
      <c r="N515" s="11">
        <f t="shared" si="255"/>
        <v>0</v>
      </c>
      <c r="O515" s="11">
        <f t="shared" si="255"/>
        <v>0</v>
      </c>
      <c r="P515" s="11">
        <f t="shared" si="255"/>
        <v>0</v>
      </c>
      <c r="Q515" s="11">
        <f t="shared" si="252"/>
        <v>0</v>
      </c>
      <c r="R515" s="11">
        <f t="shared" si="252"/>
        <v>0</v>
      </c>
      <c r="S515" s="11">
        <f t="shared" si="252"/>
        <v>0</v>
      </c>
      <c r="T515" s="11">
        <f t="shared" si="252"/>
        <v>1400</v>
      </c>
      <c r="U515" s="40">
        <f t="shared" si="264"/>
        <v>0.41399999999999998</v>
      </c>
      <c r="V515" s="11">
        <f t="shared" si="257"/>
        <v>37.67060964513194</v>
      </c>
      <c r="W515" s="11">
        <f t="shared" si="257"/>
        <v>4666666.666666666</v>
      </c>
      <c r="X515" s="11">
        <f t="shared" si="257"/>
        <v>46666.666666666664</v>
      </c>
      <c r="Y515" s="11">
        <f t="shared" si="257"/>
        <v>70000</v>
      </c>
      <c r="Z515" s="11">
        <f t="shared" si="257"/>
        <v>1.5</v>
      </c>
      <c r="AA515" s="11">
        <f t="shared" si="257"/>
        <v>57.735026918962575</v>
      </c>
      <c r="AB515" s="11">
        <f t="shared" si="281"/>
        <v>1400</v>
      </c>
      <c r="AC515" s="11">
        <f t="shared" si="281"/>
        <v>1400</v>
      </c>
      <c r="AD515" s="11">
        <f t="shared" si="281"/>
        <v>5716.6666666666661</v>
      </c>
      <c r="AE515" s="11">
        <f t="shared" si="281"/>
        <v>1633.333333333333</v>
      </c>
      <c r="AF515" s="11">
        <f t="shared" si="281"/>
        <v>2450</v>
      </c>
      <c r="AG515" s="11">
        <f t="shared" si="281"/>
        <v>1.5000000000000002</v>
      </c>
      <c r="AH515" s="11">
        <f t="shared" si="281"/>
        <v>2.0207259421636903</v>
      </c>
      <c r="AI515" s="11">
        <f t="shared" si="281"/>
        <v>0</v>
      </c>
      <c r="AJ515" s="11">
        <f t="shared" si="281"/>
        <v>0</v>
      </c>
      <c r="AK515" s="11">
        <f t="shared" si="281"/>
        <v>0</v>
      </c>
      <c r="AL515" s="11">
        <f t="shared" si="281"/>
        <v>0</v>
      </c>
      <c r="AM515" s="11">
        <f t="shared" si="281"/>
        <v>0</v>
      </c>
      <c r="AN515" s="11">
        <f t="shared" si="282"/>
        <v>0</v>
      </c>
      <c r="AO515" s="11">
        <f t="shared" si="282"/>
        <v>0</v>
      </c>
      <c r="AP515" s="11">
        <f t="shared" si="282"/>
        <v>0</v>
      </c>
      <c r="AQ515" s="11">
        <f t="shared" si="282"/>
        <v>0</v>
      </c>
      <c r="AR515" s="11">
        <f t="shared" si="282"/>
        <v>0</v>
      </c>
      <c r="AS515" s="11">
        <f t="shared" si="282"/>
        <v>0</v>
      </c>
      <c r="AT515" s="11">
        <f t="shared" si="282"/>
        <v>0</v>
      </c>
      <c r="AU515" s="11">
        <f t="shared" si="282"/>
        <v>0</v>
      </c>
      <c r="AV515" s="11">
        <f t="shared" si="282"/>
        <v>0</v>
      </c>
      <c r="AW515" s="11">
        <f t="shared" si="283"/>
        <v>0</v>
      </c>
      <c r="AX515" s="11">
        <f t="shared" si="283"/>
        <v>0</v>
      </c>
      <c r="AY515" s="11">
        <f t="shared" si="283"/>
        <v>0</v>
      </c>
      <c r="AZ515" s="11">
        <f t="shared" si="283"/>
        <v>0</v>
      </c>
      <c r="BA515" s="11">
        <f t="shared" si="262"/>
        <v>0</v>
      </c>
      <c r="BB515" s="11">
        <f t="shared" si="262"/>
        <v>0</v>
      </c>
      <c r="BC515" s="11">
        <f t="shared" si="254"/>
        <v>0</v>
      </c>
      <c r="BD515" s="11">
        <f t="shared" si="254"/>
        <v>0</v>
      </c>
      <c r="BE515" s="11">
        <f t="shared" si="254"/>
        <v>0</v>
      </c>
      <c r="BF515" s="15" t="str">
        <f t="shared" si="265"/>
        <v>ČSN 42 5524</v>
      </c>
      <c r="BG515" s="42">
        <v>10.99</v>
      </c>
      <c r="BH515" s="17">
        <f t="shared" si="266"/>
        <v>200</v>
      </c>
      <c r="BI515" s="17">
        <f t="shared" si="267"/>
        <v>7</v>
      </c>
      <c r="BX515" s="18">
        <f t="shared" si="261"/>
        <v>1400</v>
      </c>
      <c r="BY515" s="42">
        <v>0.41399999999999998</v>
      </c>
      <c r="BZ515" s="43">
        <f t="shared" si="268"/>
        <v>37.67060964513194</v>
      </c>
      <c r="CA515" s="18">
        <f t="shared" si="269"/>
        <v>4666666.666666666</v>
      </c>
      <c r="CB515" s="18">
        <f t="shared" si="270"/>
        <v>46666.666666666664</v>
      </c>
      <c r="CC515" s="18">
        <f t="shared" si="271"/>
        <v>70000</v>
      </c>
      <c r="CD515" s="25">
        <f t="shared" si="272"/>
        <v>1.5</v>
      </c>
      <c r="CE515" s="26">
        <f t="shared" si="273"/>
        <v>57.735026918962575</v>
      </c>
      <c r="CF515" s="18">
        <f t="shared" si="274"/>
        <v>1400</v>
      </c>
      <c r="CG515" s="18">
        <f t="shared" si="275"/>
        <v>1400</v>
      </c>
      <c r="CH515" s="18">
        <f t="shared" si="276"/>
        <v>5716.6666666666661</v>
      </c>
      <c r="CI515" s="18">
        <f t="shared" si="277"/>
        <v>1633.333333333333</v>
      </c>
      <c r="CJ515" s="18">
        <f t="shared" si="278"/>
        <v>2450</v>
      </c>
      <c r="CK515" s="25">
        <f t="shared" si="279"/>
        <v>1.5000000000000002</v>
      </c>
      <c r="CL515" s="26">
        <f t="shared" si="280"/>
        <v>2.0207259421636903</v>
      </c>
      <c r="DJ515" s="20" t="s">
        <v>542</v>
      </c>
    </row>
    <row r="516" spans="1:114" x14ac:dyDescent="0.2">
      <c r="A516" s="15" t="s">
        <v>105</v>
      </c>
      <c r="B516" s="10" t="s">
        <v>616</v>
      </c>
      <c r="C516" s="11">
        <f t="shared" si="263"/>
        <v>12.56</v>
      </c>
      <c r="D516" s="11">
        <f t="shared" si="260"/>
        <v>200</v>
      </c>
      <c r="E516" s="11">
        <f t="shared" si="259"/>
        <v>8</v>
      </c>
      <c r="F516" s="11">
        <f t="shared" si="259"/>
        <v>0</v>
      </c>
      <c r="G516" s="11">
        <f t="shared" si="259"/>
        <v>0</v>
      </c>
      <c r="H516" s="11">
        <f t="shared" si="259"/>
        <v>0</v>
      </c>
      <c r="I516" s="11">
        <f t="shared" si="259"/>
        <v>0</v>
      </c>
      <c r="J516" s="11">
        <f t="shared" si="259"/>
        <v>0</v>
      </c>
      <c r="K516" s="11">
        <f t="shared" si="259"/>
        <v>0</v>
      </c>
      <c r="L516" s="11">
        <f t="shared" si="259"/>
        <v>0</v>
      </c>
      <c r="M516" s="11">
        <f t="shared" si="259"/>
        <v>0</v>
      </c>
      <c r="N516" s="11">
        <f t="shared" si="255"/>
        <v>0</v>
      </c>
      <c r="O516" s="11">
        <f t="shared" si="255"/>
        <v>0</v>
      </c>
      <c r="P516" s="11">
        <f t="shared" si="255"/>
        <v>0</v>
      </c>
      <c r="Q516" s="11">
        <f t="shared" si="252"/>
        <v>0</v>
      </c>
      <c r="R516" s="11">
        <f t="shared" si="252"/>
        <v>0</v>
      </c>
      <c r="S516" s="11">
        <f t="shared" si="252"/>
        <v>0</v>
      </c>
      <c r="T516" s="11">
        <f t="shared" si="252"/>
        <v>1600</v>
      </c>
      <c r="U516" s="40">
        <f t="shared" si="264"/>
        <v>0.41599999999999998</v>
      </c>
      <c r="V516" s="11">
        <f t="shared" si="257"/>
        <v>33.121019108280258</v>
      </c>
      <c r="W516" s="11">
        <f t="shared" si="257"/>
        <v>5333333.333333333</v>
      </c>
      <c r="X516" s="11">
        <f t="shared" si="257"/>
        <v>53333.333333333328</v>
      </c>
      <c r="Y516" s="11">
        <f t="shared" si="257"/>
        <v>80000</v>
      </c>
      <c r="Z516" s="11">
        <f t="shared" si="257"/>
        <v>1.5000000000000002</v>
      </c>
      <c r="AA516" s="11">
        <f t="shared" si="257"/>
        <v>57.735026918962575</v>
      </c>
      <c r="AB516" s="11">
        <f t="shared" si="281"/>
        <v>1600</v>
      </c>
      <c r="AC516" s="11">
        <f t="shared" si="281"/>
        <v>1600</v>
      </c>
      <c r="AD516" s="11">
        <f t="shared" si="281"/>
        <v>8533.3333333333321</v>
      </c>
      <c r="AE516" s="11">
        <f t="shared" si="281"/>
        <v>2133.333333333333</v>
      </c>
      <c r="AF516" s="11">
        <f t="shared" si="281"/>
        <v>3200</v>
      </c>
      <c r="AG516" s="11">
        <f t="shared" si="281"/>
        <v>1.5000000000000002</v>
      </c>
      <c r="AH516" s="11">
        <f t="shared" si="281"/>
        <v>2.3094010767585029</v>
      </c>
      <c r="AI516" s="11">
        <f t="shared" si="281"/>
        <v>0</v>
      </c>
      <c r="AJ516" s="11">
        <f t="shared" si="281"/>
        <v>0</v>
      </c>
      <c r="AK516" s="11">
        <f t="shared" si="281"/>
        <v>0</v>
      </c>
      <c r="AL516" s="11">
        <f t="shared" si="281"/>
        <v>0</v>
      </c>
      <c r="AM516" s="11">
        <f t="shared" si="281"/>
        <v>0</v>
      </c>
      <c r="AN516" s="11">
        <f t="shared" si="282"/>
        <v>0</v>
      </c>
      <c r="AO516" s="11">
        <f t="shared" si="282"/>
        <v>0</v>
      </c>
      <c r="AP516" s="11">
        <f t="shared" si="282"/>
        <v>0</v>
      </c>
      <c r="AQ516" s="11">
        <f t="shared" si="282"/>
        <v>0</v>
      </c>
      <c r="AR516" s="11">
        <f t="shared" si="282"/>
        <v>0</v>
      </c>
      <c r="AS516" s="11">
        <f t="shared" si="282"/>
        <v>0</v>
      </c>
      <c r="AT516" s="11">
        <f t="shared" si="282"/>
        <v>0</v>
      </c>
      <c r="AU516" s="11">
        <f t="shared" si="282"/>
        <v>0</v>
      </c>
      <c r="AV516" s="11">
        <f t="shared" si="282"/>
        <v>0</v>
      </c>
      <c r="AW516" s="11">
        <f t="shared" si="283"/>
        <v>0</v>
      </c>
      <c r="AX516" s="11">
        <f t="shared" si="283"/>
        <v>0</v>
      </c>
      <c r="AY516" s="11">
        <f t="shared" si="283"/>
        <v>0</v>
      </c>
      <c r="AZ516" s="11">
        <f t="shared" si="283"/>
        <v>0</v>
      </c>
      <c r="BA516" s="11">
        <f t="shared" si="262"/>
        <v>0</v>
      </c>
      <c r="BB516" s="11">
        <f t="shared" si="262"/>
        <v>0</v>
      </c>
      <c r="BC516" s="11">
        <f t="shared" si="254"/>
        <v>0</v>
      </c>
      <c r="BD516" s="11">
        <f t="shared" si="254"/>
        <v>0</v>
      </c>
      <c r="BE516" s="11">
        <f t="shared" si="254"/>
        <v>0</v>
      </c>
      <c r="BF516" s="15" t="str">
        <f t="shared" si="265"/>
        <v>ČSN 42 5524</v>
      </c>
      <c r="BG516" s="42">
        <v>12.56</v>
      </c>
      <c r="BH516" s="17">
        <f t="shared" si="266"/>
        <v>200</v>
      </c>
      <c r="BI516" s="17">
        <f t="shared" si="267"/>
        <v>8</v>
      </c>
      <c r="BX516" s="18">
        <f t="shared" si="261"/>
        <v>1600</v>
      </c>
      <c r="BY516" s="42">
        <v>0.41599999999999998</v>
      </c>
      <c r="BZ516" s="43">
        <f t="shared" si="268"/>
        <v>33.121019108280258</v>
      </c>
      <c r="CA516" s="18">
        <f t="shared" si="269"/>
        <v>5333333.333333333</v>
      </c>
      <c r="CB516" s="18">
        <f t="shared" si="270"/>
        <v>53333.333333333328</v>
      </c>
      <c r="CC516" s="18">
        <f t="shared" si="271"/>
        <v>80000</v>
      </c>
      <c r="CD516" s="25">
        <f t="shared" si="272"/>
        <v>1.5000000000000002</v>
      </c>
      <c r="CE516" s="26">
        <f t="shared" si="273"/>
        <v>57.735026918962575</v>
      </c>
      <c r="CF516" s="18">
        <f t="shared" si="274"/>
        <v>1600</v>
      </c>
      <c r="CG516" s="18">
        <f t="shared" si="275"/>
        <v>1600</v>
      </c>
      <c r="CH516" s="18">
        <f t="shared" si="276"/>
        <v>8533.3333333333321</v>
      </c>
      <c r="CI516" s="18">
        <f t="shared" si="277"/>
        <v>2133.333333333333</v>
      </c>
      <c r="CJ516" s="18">
        <f t="shared" si="278"/>
        <v>3200</v>
      </c>
      <c r="CK516" s="25">
        <f t="shared" si="279"/>
        <v>1.5000000000000002</v>
      </c>
      <c r="CL516" s="26">
        <f t="shared" si="280"/>
        <v>2.3094010767585029</v>
      </c>
      <c r="DJ516" s="20" t="s">
        <v>542</v>
      </c>
    </row>
    <row r="517" spans="1:114" x14ac:dyDescent="0.2">
      <c r="A517" s="15" t="s">
        <v>105</v>
      </c>
      <c r="B517" s="10" t="s">
        <v>617</v>
      </c>
      <c r="C517" s="11">
        <f t="shared" si="263"/>
        <v>14.13</v>
      </c>
      <c r="D517" s="11">
        <f t="shared" si="260"/>
        <v>200</v>
      </c>
      <c r="E517" s="11">
        <f t="shared" si="259"/>
        <v>9</v>
      </c>
      <c r="F517" s="11">
        <f t="shared" si="259"/>
        <v>0</v>
      </c>
      <c r="G517" s="11">
        <f t="shared" si="259"/>
        <v>0</v>
      </c>
      <c r="H517" s="11">
        <f t="shared" si="259"/>
        <v>0</v>
      </c>
      <c r="I517" s="11">
        <f t="shared" si="259"/>
        <v>0</v>
      </c>
      <c r="J517" s="11">
        <f t="shared" si="259"/>
        <v>0</v>
      </c>
      <c r="K517" s="11">
        <f t="shared" si="259"/>
        <v>0</v>
      </c>
      <c r="L517" s="11">
        <f t="shared" si="259"/>
        <v>0</v>
      </c>
      <c r="M517" s="11">
        <f t="shared" si="259"/>
        <v>0</v>
      </c>
      <c r="N517" s="11">
        <f t="shared" si="255"/>
        <v>0</v>
      </c>
      <c r="O517" s="11">
        <f t="shared" si="255"/>
        <v>0</v>
      </c>
      <c r="P517" s="11">
        <f t="shared" si="255"/>
        <v>0</v>
      </c>
      <c r="Q517" s="11">
        <f t="shared" si="252"/>
        <v>0</v>
      </c>
      <c r="R517" s="11">
        <f t="shared" si="252"/>
        <v>0</v>
      </c>
      <c r="S517" s="11">
        <f t="shared" si="252"/>
        <v>0</v>
      </c>
      <c r="T517" s="11">
        <f t="shared" si="252"/>
        <v>1800</v>
      </c>
      <c r="U517" s="40">
        <f t="shared" si="264"/>
        <v>0.41799999999999998</v>
      </c>
      <c r="V517" s="11">
        <f t="shared" si="257"/>
        <v>29.582448690728949</v>
      </c>
      <c r="W517" s="11">
        <f t="shared" si="257"/>
        <v>6000000</v>
      </c>
      <c r="X517" s="11">
        <f t="shared" si="257"/>
        <v>60000</v>
      </c>
      <c r="Y517" s="11">
        <f t="shared" si="257"/>
        <v>90000</v>
      </c>
      <c r="Z517" s="11">
        <f t="shared" si="257"/>
        <v>1.5</v>
      </c>
      <c r="AA517" s="11">
        <f t="shared" si="257"/>
        <v>57.735026918962575</v>
      </c>
      <c r="AB517" s="11">
        <f t="shared" si="281"/>
        <v>1800</v>
      </c>
      <c r="AC517" s="11">
        <f t="shared" si="281"/>
        <v>1800</v>
      </c>
      <c r="AD517" s="11">
        <f t="shared" si="281"/>
        <v>12149.999999999998</v>
      </c>
      <c r="AE517" s="11">
        <f t="shared" si="281"/>
        <v>2699.9999999999995</v>
      </c>
      <c r="AF517" s="11">
        <f t="shared" si="281"/>
        <v>4050</v>
      </c>
      <c r="AG517" s="11">
        <f t="shared" si="281"/>
        <v>1.5000000000000002</v>
      </c>
      <c r="AH517" s="11">
        <f t="shared" si="281"/>
        <v>2.5980762113533156</v>
      </c>
      <c r="AI517" s="11">
        <f t="shared" si="281"/>
        <v>0</v>
      </c>
      <c r="AJ517" s="11">
        <f t="shared" si="281"/>
        <v>0</v>
      </c>
      <c r="AK517" s="11">
        <f t="shared" si="281"/>
        <v>0</v>
      </c>
      <c r="AL517" s="11">
        <f t="shared" si="281"/>
        <v>0</v>
      </c>
      <c r="AM517" s="11">
        <f t="shared" si="281"/>
        <v>0</v>
      </c>
      <c r="AN517" s="11">
        <f t="shared" si="282"/>
        <v>0</v>
      </c>
      <c r="AO517" s="11">
        <f t="shared" si="282"/>
        <v>0</v>
      </c>
      <c r="AP517" s="11">
        <f t="shared" si="282"/>
        <v>0</v>
      </c>
      <c r="AQ517" s="11">
        <f t="shared" si="282"/>
        <v>0</v>
      </c>
      <c r="AR517" s="11">
        <f t="shared" si="282"/>
        <v>0</v>
      </c>
      <c r="AS517" s="11">
        <f t="shared" si="282"/>
        <v>0</v>
      </c>
      <c r="AT517" s="11">
        <f t="shared" si="282"/>
        <v>0</v>
      </c>
      <c r="AU517" s="11">
        <f t="shared" si="282"/>
        <v>0</v>
      </c>
      <c r="AV517" s="11">
        <f t="shared" si="282"/>
        <v>0</v>
      </c>
      <c r="AW517" s="11">
        <f t="shared" si="283"/>
        <v>0</v>
      </c>
      <c r="AX517" s="11">
        <f t="shared" si="283"/>
        <v>0</v>
      </c>
      <c r="AY517" s="11">
        <f t="shared" si="283"/>
        <v>0</v>
      </c>
      <c r="AZ517" s="11">
        <f t="shared" si="283"/>
        <v>0</v>
      </c>
      <c r="BA517" s="11">
        <f t="shared" si="262"/>
        <v>0</v>
      </c>
      <c r="BB517" s="11">
        <f t="shared" si="262"/>
        <v>0</v>
      </c>
      <c r="BC517" s="11">
        <f t="shared" si="254"/>
        <v>0</v>
      </c>
      <c r="BD517" s="11">
        <f t="shared" si="254"/>
        <v>0</v>
      </c>
      <c r="BE517" s="11">
        <f t="shared" si="254"/>
        <v>0</v>
      </c>
      <c r="BF517" s="15" t="str">
        <f t="shared" si="265"/>
        <v>ČSN 42 5524</v>
      </c>
      <c r="BG517" s="42">
        <v>14.13</v>
      </c>
      <c r="BH517" s="17">
        <f t="shared" si="266"/>
        <v>200</v>
      </c>
      <c r="BI517" s="17">
        <f t="shared" si="267"/>
        <v>9</v>
      </c>
      <c r="BX517" s="18">
        <f t="shared" si="261"/>
        <v>1800</v>
      </c>
      <c r="BY517" s="42">
        <v>0.41799999999999998</v>
      </c>
      <c r="BZ517" s="43">
        <f t="shared" si="268"/>
        <v>29.582448690728949</v>
      </c>
      <c r="CA517" s="18">
        <f t="shared" si="269"/>
        <v>6000000</v>
      </c>
      <c r="CB517" s="18">
        <f t="shared" si="270"/>
        <v>60000</v>
      </c>
      <c r="CC517" s="18">
        <f t="shared" si="271"/>
        <v>90000</v>
      </c>
      <c r="CD517" s="25">
        <f t="shared" si="272"/>
        <v>1.5</v>
      </c>
      <c r="CE517" s="26">
        <f t="shared" si="273"/>
        <v>57.735026918962575</v>
      </c>
      <c r="CF517" s="18">
        <f t="shared" si="274"/>
        <v>1800</v>
      </c>
      <c r="CG517" s="18">
        <f t="shared" si="275"/>
        <v>1800</v>
      </c>
      <c r="CH517" s="18">
        <f t="shared" si="276"/>
        <v>12149.999999999998</v>
      </c>
      <c r="CI517" s="18">
        <f t="shared" si="277"/>
        <v>2699.9999999999995</v>
      </c>
      <c r="CJ517" s="18">
        <f t="shared" si="278"/>
        <v>4050</v>
      </c>
      <c r="CK517" s="25">
        <f t="shared" si="279"/>
        <v>1.5000000000000002</v>
      </c>
      <c r="CL517" s="26">
        <f t="shared" si="280"/>
        <v>2.5980762113533156</v>
      </c>
      <c r="DJ517" s="20" t="s">
        <v>542</v>
      </c>
    </row>
    <row r="518" spans="1:114" x14ac:dyDescent="0.2">
      <c r="A518" s="15" t="s">
        <v>105</v>
      </c>
      <c r="B518" s="10" t="s">
        <v>618</v>
      </c>
      <c r="C518" s="11">
        <f t="shared" si="263"/>
        <v>15.7</v>
      </c>
      <c r="D518" s="11">
        <f t="shared" si="260"/>
        <v>200</v>
      </c>
      <c r="E518" s="11">
        <f t="shared" si="259"/>
        <v>10</v>
      </c>
      <c r="F518" s="11">
        <f t="shared" si="259"/>
        <v>0</v>
      </c>
      <c r="G518" s="11">
        <f t="shared" si="259"/>
        <v>0</v>
      </c>
      <c r="H518" s="11">
        <f t="shared" si="259"/>
        <v>0</v>
      </c>
      <c r="I518" s="11">
        <f t="shared" si="259"/>
        <v>0</v>
      </c>
      <c r="J518" s="11">
        <f t="shared" si="259"/>
        <v>0</v>
      </c>
      <c r="K518" s="11">
        <f t="shared" si="259"/>
        <v>0</v>
      </c>
      <c r="L518" s="11">
        <f t="shared" si="259"/>
        <v>0</v>
      </c>
      <c r="M518" s="11">
        <f t="shared" si="259"/>
        <v>0</v>
      </c>
      <c r="N518" s="11">
        <f t="shared" si="255"/>
        <v>0</v>
      </c>
      <c r="O518" s="11">
        <f t="shared" si="255"/>
        <v>0</v>
      </c>
      <c r="P518" s="11">
        <f t="shared" si="255"/>
        <v>0</v>
      </c>
      <c r="Q518" s="11">
        <f t="shared" si="252"/>
        <v>0</v>
      </c>
      <c r="R518" s="11">
        <f t="shared" si="252"/>
        <v>0</v>
      </c>
      <c r="S518" s="11">
        <f t="shared" si="252"/>
        <v>0</v>
      </c>
      <c r="T518" s="11">
        <f t="shared" si="252"/>
        <v>2000</v>
      </c>
      <c r="U518" s="40">
        <f t="shared" si="264"/>
        <v>0.42</v>
      </c>
      <c r="V518" s="11">
        <f t="shared" si="257"/>
        <v>26.751592356687901</v>
      </c>
      <c r="W518" s="11">
        <f t="shared" si="257"/>
        <v>6666666.666666666</v>
      </c>
      <c r="X518" s="11">
        <f t="shared" si="257"/>
        <v>66666.666666666657</v>
      </c>
      <c r="Y518" s="11">
        <f t="shared" si="257"/>
        <v>100000</v>
      </c>
      <c r="Z518" s="11">
        <f t="shared" si="257"/>
        <v>1.5000000000000002</v>
      </c>
      <c r="AA518" s="11">
        <f t="shared" si="257"/>
        <v>57.735026918962575</v>
      </c>
      <c r="AB518" s="11">
        <f t="shared" si="281"/>
        <v>2000</v>
      </c>
      <c r="AC518" s="11">
        <f t="shared" si="281"/>
        <v>2000</v>
      </c>
      <c r="AD518" s="11">
        <f t="shared" si="281"/>
        <v>16666.666666666664</v>
      </c>
      <c r="AE518" s="11">
        <f t="shared" si="281"/>
        <v>3333.333333333333</v>
      </c>
      <c r="AF518" s="11">
        <f t="shared" si="281"/>
        <v>5000</v>
      </c>
      <c r="AG518" s="11">
        <f t="shared" si="281"/>
        <v>1.5000000000000002</v>
      </c>
      <c r="AH518" s="11">
        <f t="shared" si="281"/>
        <v>2.8867513459481287</v>
      </c>
      <c r="AI518" s="11">
        <f t="shared" si="281"/>
        <v>0</v>
      </c>
      <c r="AJ518" s="11">
        <f t="shared" si="281"/>
        <v>0</v>
      </c>
      <c r="AK518" s="11">
        <f t="shared" si="281"/>
        <v>0</v>
      </c>
      <c r="AL518" s="11">
        <f t="shared" si="281"/>
        <v>0</v>
      </c>
      <c r="AM518" s="11">
        <f t="shared" si="281"/>
        <v>0</v>
      </c>
      <c r="AN518" s="11">
        <f t="shared" si="282"/>
        <v>0</v>
      </c>
      <c r="AO518" s="11">
        <f t="shared" si="282"/>
        <v>0</v>
      </c>
      <c r="AP518" s="11">
        <f t="shared" si="282"/>
        <v>0</v>
      </c>
      <c r="AQ518" s="11">
        <f t="shared" si="282"/>
        <v>0</v>
      </c>
      <c r="AR518" s="11">
        <f t="shared" si="282"/>
        <v>0</v>
      </c>
      <c r="AS518" s="11">
        <f t="shared" si="282"/>
        <v>0</v>
      </c>
      <c r="AT518" s="11">
        <f t="shared" si="282"/>
        <v>0</v>
      </c>
      <c r="AU518" s="11">
        <f t="shared" si="282"/>
        <v>0</v>
      </c>
      <c r="AV518" s="11">
        <f t="shared" si="282"/>
        <v>0</v>
      </c>
      <c r="AW518" s="11">
        <f t="shared" si="283"/>
        <v>0</v>
      </c>
      <c r="AX518" s="11">
        <f t="shared" si="283"/>
        <v>0</v>
      </c>
      <c r="AY518" s="11">
        <f t="shared" si="283"/>
        <v>0</v>
      </c>
      <c r="AZ518" s="11">
        <f t="shared" si="283"/>
        <v>0</v>
      </c>
      <c r="BA518" s="11">
        <f t="shared" si="262"/>
        <v>0</v>
      </c>
      <c r="BB518" s="11">
        <f t="shared" si="262"/>
        <v>0</v>
      </c>
      <c r="BC518" s="11">
        <f t="shared" si="254"/>
        <v>0</v>
      </c>
      <c r="BD518" s="11">
        <f t="shared" si="254"/>
        <v>0</v>
      </c>
      <c r="BE518" s="11">
        <f t="shared" si="254"/>
        <v>0</v>
      </c>
      <c r="BF518" s="15" t="str">
        <f t="shared" si="265"/>
        <v>ČSN 42 5524</v>
      </c>
      <c r="BG518" s="42">
        <v>15.7</v>
      </c>
      <c r="BH518" s="17">
        <f t="shared" si="266"/>
        <v>200</v>
      </c>
      <c r="BI518" s="17">
        <f t="shared" si="267"/>
        <v>10</v>
      </c>
      <c r="BX518" s="18">
        <f t="shared" si="261"/>
        <v>2000</v>
      </c>
      <c r="BY518" s="42">
        <v>0.42</v>
      </c>
      <c r="BZ518" s="43">
        <f t="shared" si="268"/>
        <v>26.751592356687901</v>
      </c>
      <c r="CA518" s="18">
        <f t="shared" si="269"/>
        <v>6666666.666666666</v>
      </c>
      <c r="CB518" s="18">
        <f t="shared" si="270"/>
        <v>66666.666666666657</v>
      </c>
      <c r="CC518" s="18">
        <f t="shared" si="271"/>
        <v>100000</v>
      </c>
      <c r="CD518" s="25">
        <f t="shared" si="272"/>
        <v>1.5000000000000002</v>
      </c>
      <c r="CE518" s="26">
        <f t="shared" si="273"/>
        <v>57.735026918962575</v>
      </c>
      <c r="CF518" s="18">
        <f t="shared" si="274"/>
        <v>2000</v>
      </c>
      <c r="CG518" s="18">
        <f t="shared" si="275"/>
        <v>2000</v>
      </c>
      <c r="CH518" s="18">
        <f t="shared" si="276"/>
        <v>16666.666666666664</v>
      </c>
      <c r="CI518" s="18">
        <f t="shared" si="277"/>
        <v>3333.333333333333</v>
      </c>
      <c r="CJ518" s="18">
        <f t="shared" si="278"/>
        <v>5000</v>
      </c>
      <c r="CK518" s="25">
        <f t="shared" si="279"/>
        <v>1.5000000000000002</v>
      </c>
      <c r="CL518" s="26">
        <f t="shared" si="280"/>
        <v>2.8867513459481287</v>
      </c>
      <c r="DJ518" s="20" t="s">
        <v>542</v>
      </c>
    </row>
    <row r="519" spans="1:114" x14ac:dyDescent="0.2">
      <c r="A519" s="15" t="s">
        <v>105</v>
      </c>
      <c r="B519" s="10" t="s">
        <v>619</v>
      </c>
      <c r="C519" s="11">
        <f t="shared" si="263"/>
        <v>18.84</v>
      </c>
      <c r="D519" s="11">
        <f t="shared" si="260"/>
        <v>200</v>
      </c>
      <c r="E519" s="11">
        <f t="shared" si="259"/>
        <v>12</v>
      </c>
      <c r="F519" s="11">
        <f t="shared" si="259"/>
        <v>0</v>
      </c>
      <c r="G519" s="11">
        <f t="shared" si="259"/>
        <v>0</v>
      </c>
      <c r="H519" s="11">
        <f t="shared" ref="H519:S548" si="284">IF($A519="x",BL519,"")</f>
        <v>0</v>
      </c>
      <c r="I519" s="11">
        <f t="shared" si="284"/>
        <v>0</v>
      </c>
      <c r="J519" s="11">
        <f t="shared" si="284"/>
        <v>0</v>
      </c>
      <c r="K519" s="11">
        <f t="shared" si="284"/>
        <v>0</v>
      </c>
      <c r="L519" s="11">
        <f t="shared" si="284"/>
        <v>0</v>
      </c>
      <c r="M519" s="11">
        <f t="shared" si="284"/>
        <v>0</v>
      </c>
      <c r="N519" s="11">
        <f t="shared" si="255"/>
        <v>0</v>
      </c>
      <c r="O519" s="11">
        <f t="shared" si="255"/>
        <v>0</v>
      </c>
      <c r="P519" s="11">
        <f t="shared" si="255"/>
        <v>0</v>
      </c>
      <c r="Q519" s="11">
        <f t="shared" si="252"/>
        <v>0</v>
      </c>
      <c r="R519" s="11">
        <f t="shared" si="252"/>
        <v>0</v>
      </c>
      <c r="S519" s="11">
        <f t="shared" si="252"/>
        <v>0</v>
      </c>
      <c r="T519" s="11">
        <f t="shared" si="252"/>
        <v>2400</v>
      </c>
      <c r="U519" s="40">
        <f t="shared" si="264"/>
        <v>0.42399999999999999</v>
      </c>
      <c r="V519" s="11">
        <f t="shared" si="257"/>
        <v>22.505307855626327</v>
      </c>
      <c r="W519" s="11">
        <f t="shared" si="257"/>
        <v>8000000</v>
      </c>
      <c r="X519" s="11">
        <f t="shared" si="257"/>
        <v>80000</v>
      </c>
      <c r="Y519" s="11">
        <f t="shared" si="257"/>
        <v>120000</v>
      </c>
      <c r="Z519" s="11">
        <f t="shared" si="257"/>
        <v>1.5</v>
      </c>
      <c r="AA519" s="11">
        <f t="shared" si="257"/>
        <v>57.735026918962575</v>
      </c>
      <c r="AB519" s="11">
        <f t="shared" si="281"/>
        <v>2400</v>
      </c>
      <c r="AC519" s="11">
        <f t="shared" si="281"/>
        <v>2400</v>
      </c>
      <c r="AD519" s="11">
        <f t="shared" si="281"/>
        <v>28799.999999999996</v>
      </c>
      <c r="AE519" s="11">
        <f t="shared" si="281"/>
        <v>4799.9999999999991</v>
      </c>
      <c r="AF519" s="11">
        <f t="shared" si="281"/>
        <v>7200</v>
      </c>
      <c r="AG519" s="11">
        <f t="shared" si="281"/>
        <v>1.5000000000000002</v>
      </c>
      <c r="AH519" s="11">
        <f t="shared" si="281"/>
        <v>3.4641016151377544</v>
      </c>
      <c r="AI519" s="11">
        <f t="shared" si="281"/>
        <v>0</v>
      </c>
      <c r="AJ519" s="11">
        <f t="shared" si="281"/>
        <v>0</v>
      </c>
      <c r="AK519" s="11">
        <f t="shared" si="281"/>
        <v>0</v>
      </c>
      <c r="AL519" s="11">
        <f t="shared" si="281"/>
        <v>0</v>
      </c>
      <c r="AM519" s="11">
        <f t="shared" si="281"/>
        <v>0</v>
      </c>
      <c r="AN519" s="11">
        <f t="shared" si="282"/>
        <v>0</v>
      </c>
      <c r="AO519" s="11">
        <f t="shared" si="282"/>
        <v>0</v>
      </c>
      <c r="AP519" s="11">
        <f t="shared" si="282"/>
        <v>0</v>
      </c>
      <c r="AQ519" s="11">
        <f t="shared" si="282"/>
        <v>0</v>
      </c>
      <c r="AR519" s="11">
        <f t="shared" si="282"/>
        <v>0</v>
      </c>
      <c r="AS519" s="11">
        <f t="shared" si="282"/>
        <v>0</v>
      </c>
      <c r="AT519" s="11">
        <f t="shared" si="282"/>
        <v>0</v>
      </c>
      <c r="AU519" s="11">
        <f t="shared" si="282"/>
        <v>0</v>
      </c>
      <c r="AV519" s="11">
        <f t="shared" si="282"/>
        <v>0</v>
      </c>
      <c r="AW519" s="11">
        <f t="shared" si="283"/>
        <v>0</v>
      </c>
      <c r="AX519" s="11">
        <f t="shared" si="283"/>
        <v>0</v>
      </c>
      <c r="AY519" s="11">
        <f t="shared" si="283"/>
        <v>0</v>
      </c>
      <c r="AZ519" s="11">
        <f t="shared" si="283"/>
        <v>0</v>
      </c>
      <c r="BA519" s="11">
        <f t="shared" si="262"/>
        <v>0</v>
      </c>
      <c r="BB519" s="11">
        <f t="shared" si="262"/>
        <v>0</v>
      </c>
      <c r="BC519" s="11">
        <f t="shared" si="254"/>
        <v>0</v>
      </c>
      <c r="BD519" s="11">
        <f t="shared" si="254"/>
        <v>0</v>
      </c>
      <c r="BE519" s="11">
        <f t="shared" si="254"/>
        <v>0</v>
      </c>
      <c r="BF519" s="15" t="str">
        <f t="shared" si="265"/>
        <v>ČSN 42 5524</v>
      </c>
      <c r="BG519" s="42">
        <v>18.84</v>
      </c>
      <c r="BH519" s="17">
        <f t="shared" si="266"/>
        <v>200</v>
      </c>
      <c r="BI519" s="17">
        <f t="shared" si="267"/>
        <v>12</v>
      </c>
      <c r="BX519" s="18">
        <f t="shared" si="261"/>
        <v>2400</v>
      </c>
      <c r="BY519" s="42">
        <v>0.42399999999999999</v>
      </c>
      <c r="BZ519" s="43">
        <f t="shared" si="268"/>
        <v>22.505307855626327</v>
      </c>
      <c r="CA519" s="18">
        <f t="shared" si="269"/>
        <v>8000000</v>
      </c>
      <c r="CB519" s="18">
        <f t="shared" si="270"/>
        <v>80000</v>
      </c>
      <c r="CC519" s="18">
        <f t="shared" si="271"/>
        <v>120000</v>
      </c>
      <c r="CD519" s="25">
        <f t="shared" si="272"/>
        <v>1.5</v>
      </c>
      <c r="CE519" s="26">
        <f t="shared" si="273"/>
        <v>57.735026918962575</v>
      </c>
      <c r="CF519" s="18">
        <f t="shared" si="274"/>
        <v>2400</v>
      </c>
      <c r="CG519" s="18">
        <f t="shared" si="275"/>
        <v>2400</v>
      </c>
      <c r="CH519" s="18">
        <f t="shared" si="276"/>
        <v>28799.999999999996</v>
      </c>
      <c r="CI519" s="18">
        <f t="shared" si="277"/>
        <v>4799.9999999999991</v>
      </c>
      <c r="CJ519" s="18">
        <f t="shared" si="278"/>
        <v>7200</v>
      </c>
      <c r="CK519" s="25">
        <f t="shared" si="279"/>
        <v>1.5000000000000002</v>
      </c>
      <c r="CL519" s="26">
        <f t="shared" si="280"/>
        <v>3.4641016151377544</v>
      </c>
      <c r="DJ519" s="20" t="s">
        <v>542</v>
      </c>
    </row>
    <row r="520" spans="1:114" x14ac:dyDescent="0.2">
      <c r="A520" s="15" t="s">
        <v>105</v>
      </c>
      <c r="B520" s="10" t="s">
        <v>620</v>
      </c>
      <c r="C520" s="11">
        <f t="shared" si="263"/>
        <v>21.98</v>
      </c>
      <c r="D520" s="11">
        <f t="shared" si="260"/>
        <v>200</v>
      </c>
      <c r="E520" s="11">
        <f t="shared" si="260"/>
        <v>14</v>
      </c>
      <c r="F520" s="11">
        <f t="shared" si="260"/>
        <v>0</v>
      </c>
      <c r="G520" s="11">
        <f t="shared" si="260"/>
        <v>0</v>
      </c>
      <c r="H520" s="11">
        <f t="shared" si="284"/>
        <v>0</v>
      </c>
      <c r="I520" s="11">
        <f t="shared" si="284"/>
        <v>0</v>
      </c>
      <c r="J520" s="11">
        <f t="shared" si="284"/>
        <v>0</v>
      </c>
      <c r="K520" s="11">
        <f t="shared" si="284"/>
        <v>0</v>
      </c>
      <c r="L520" s="11">
        <f t="shared" si="284"/>
        <v>0</v>
      </c>
      <c r="M520" s="11">
        <f t="shared" si="284"/>
        <v>0</v>
      </c>
      <c r="N520" s="11">
        <f t="shared" si="255"/>
        <v>0</v>
      </c>
      <c r="O520" s="11">
        <f t="shared" si="255"/>
        <v>0</v>
      </c>
      <c r="P520" s="11">
        <f t="shared" si="255"/>
        <v>0</v>
      </c>
      <c r="Q520" s="11">
        <f t="shared" si="252"/>
        <v>0</v>
      </c>
      <c r="R520" s="11">
        <f t="shared" si="252"/>
        <v>0</v>
      </c>
      <c r="S520" s="11">
        <f t="shared" si="252"/>
        <v>0</v>
      </c>
      <c r="T520" s="11">
        <f t="shared" si="252"/>
        <v>2800</v>
      </c>
      <c r="U520" s="40">
        <f t="shared" si="264"/>
        <v>0.42799999999999999</v>
      </c>
      <c r="V520" s="11">
        <f t="shared" si="257"/>
        <v>19.472247497725206</v>
      </c>
      <c r="W520" s="11">
        <f t="shared" si="257"/>
        <v>9333333.3333333321</v>
      </c>
      <c r="X520" s="11">
        <f t="shared" si="257"/>
        <v>93333.333333333328</v>
      </c>
      <c r="Y520" s="11">
        <f t="shared" si="257"/>
        <v>140000</v>
      </c>
      <c r="Z520" s="11">
        <f t="shared" si="257"/>
        <v>1.5</v>
      </c>
      <c r="AA520" s="11">
        <f t="shared" si="257"/>
        <v>57.735026918962575</v>
      </c>
      <c r="AB520" s="11">
        <f t="shared" si="281"/>
        <v>2800</v>
      </c>
      <c r="AC520" s="11">
        <f t="shared" si="281"/>
        <v>2800</v>
      </c>
      <c r="AD520" s="11">
        <f t="shared" si="281"/>
        <v>45733.333333333328</v>
      </c>
      <c r="AE520" s="11">
        <f t="shared" si="281"/>
        <v>6533.3333333333321</v>
      </c>
      <c r="AF520" s="11">
        <f t="shared" si="281"/>
        <v>9800</v>
      </c>
      <c r="AG520" s="11">
        <f t="shared" si="281"/>
        <v>1.5000000000000002</v>
      </c>
      <c r="AH520" s="11">
        <f t="shared" si="281"/>
        <v>4.0414518843273806</v>
      </c>
      <c r="AI520" s="11">
        <f t="shared" si="281"/>
        <v>0</v>
      </c>
      <c r="AJ520" s="11">
        <f t="shared" si="281"/>
        <v>0</v>
      </c>
      <c r="AK520" s="11">
        <f t="shared" si="281"/>
        <v>0</v>
      </c>
      <c r="AL520" s="11">
        <f t="shared" si="281"/>
        <v>0</v>
      </c>
      <c r="AM520" s="11">
        <f t="shared" si="281"/>
        <v>0</v>
      </c>
      <c r="AN520" s="11">
        <f t="shared" si="282"/>
        <v>0</v>
      </c>
      <c r="AO520" s="11">
        <f t="shared" si="282"/>
        <v>0</v>
      </c>
      <c r="AP520" s="11">
        <f t="shared" si="282"/>
        <v>0</v>
      </c>
      <c r="AQ520" s="11">
        <f t="shared" si="282"/>
        <v>0</v>
      </c>
      <c r="AR520" s="11">
        <f t="shared" si="282"/>
        <v>0</v>
      </c>
      <c r="AS520" s="11">
        <f t="shared" si="282"/>
        <v>0</v>
      </c>
      <c r="AT520" s="11">
        <f t="shared" si="282"/>
        <v>0</v>
      </c>
      <c r="AU520" s="11">
        <f t="shared" si="282"/>
        <v>0</v>
      </c>
      <c r="AV520" s="11">
        <f t="shared" si="282"/>
        <v>0</v>
      </c>
      <c r="AW520" s="11">
        <f t="shared" si="283"/>
        <v>0</v>
      </c>
      <c r="AX520" s="11">
        <f t="shared" si="283"/>
        <v>0</v>
      </c>
      <c r="AY520" s="11">
        <f t="shared" si="283"/>
        <v>0</v>
      </c>
      <c r="AZ520" s="11">
        <f t="shared" si="283"/>
        <v>0</v>
      </c>
      <c r="BA520" s="11">
        <f t="shared" si="262"/>
        <v>0</v>
      </c>
      <c r="BB520" s="11">
        <f t="shared" si="262"/>
        <v>0</v>
      </c>
      <c r="BC520" s="11">
        <f t="shared" si="254"/>
        <v>0</v>
      </c>
      <c r="BD520" s="11">
        <f t="shared" si="254"/>
        <v>0</v>
      </c>
      <c r="BE520" s="11">
        <f t="shared" si="254"/>
        <v>0</v>
      </c>
      <c r="BF520" s="15" t="str">
        <f t="shared" si="265"/>
        <v>ČSN 42 5524</v>
      </c>
      <c r="BG520" s="42">
        <v>21.98</v>
      </c>
      <c r="BH520" s="17">
        <f t="shared" si="266"/>
        <v>200</v>
      </c>
      <c r="BI520" s="17">
        <f t="shared" si="267"/>
        <v>14</v>
      </c>
      <c r="BX520" s="18">
        <f t="shared" si="261"/>
        <v>2800</v>
      </c>
      <c r="BY520" s="42">
        <v>0.42799999999999999</v>
      </c>
      <c r="BZ520" s="43">
        <f t="shared" si="268"/>
        <v>19.472247497725206</v>
      </c>
      <c r="CA520" s="18">
        <f t="shared" si="269"/>
        <v>9333333.3333333321</v>
      </c>
      <c r="CB520" s="18">
        <f t="shared" si="270"/>
        <v>93333.333333333328</v>
      </c>
      <c r="CC520" s="18">
        <f t="shared" si="271"/>
        <v>140000</v>
      </c>
      <c r="CD520" s="25">
        <f t="shared" si="272"/>
        <v>1.5</v>
      </c>
      <c r="CE520" s="26">
        <f t="shared" si="273"/>
        <v>57.735026918962575</v>
      </c>
      <c r="CF520" s="18">
        <f t="shared" si="274"/>
        <v>2800</v>
      </c>
      <c r="CG520" s="18">
        <f t="shared" si="275"/>
        <v>2800</v>
      </c>
      <c r="CH520" s="18">
        <f t="shared" si="276"/>
        <v>45733.333333333328</v>
      </c>
      <c r="CI520" s="18">
        <f t="shared" si="277"/>
        <v>6533.3333333333321</v>
      </c>
      <c r="CJ520" s="18">
        <f t="shared" si="278"/>
        <v>9800</v>
      </c>
      <c r="CK520" s="25">
        <f t="shared" si="279"/>
        <v>1.5000000000000002</v>
      </c>
      <c r="CL520" s="26">
        <f t="shared" si="280"/>
        <v>4.0414518843273806</v>
      </c>
      <c r="DJ520" s="20" t="s">
        <v>542</v>
      </c>
    </row>
    <row r="521" spans="1:114" x14ac:dyDescent="0.2">
      <c r="A521" s="15" t="s">
        <v>105</v>
      </c>
      <c r="B521" s="10" t="s">
        <v>621</v>
      </c>
      <c r="C521" s="11">
        <f t="shared" si="263"/>
        <v>25.12</v>
      </c>
      <c r="D521" s="11">
        <f t="shared" si="260"/>
        <v>200</v>
      </c>
      <c r="E521" s="11">
        <f t="shared" si="260"/>
        <v>16</v>
      </c>
      <c r="F521" s="11">
        <f t="shared" si="260"/>
        <v>0</v>
      </c>
      <c r="G521" s="11">
        <f t="shared" si="260"/>
        <v>0</v>
      </c>
      <c r="H521" s="11">
        <f t="shared" si="284"/>
        <v>0</v>
      </c>
      <c r="I521" s="11">
        <f t="shared" si="284"/>
        <v>0</v>
      </c>
      <c r="J521" s="11">
        <f t="shared" si="284"/>
        <v>0</v>
      </c>
      <c r="K521" s="11">
        <f t="shared" si="284"/>
        <v>0</v>
      </c>
      <c r="L521" s="11">
        <f t="shared" si="284"/>
        <v>0</v>
      </c>
      <c r="M521" s="11">
        <f t="shared" si="284"/>
        <v>0</v>
      </c>
      <c r="N521" s="11">
        <f t="shared" si="255"/>
        <v>0</v>
      </c>
      <c r="O521" s="11">
        <f t="shared" si="255"/>
        <v>0</v>
      </c>
      <c r="P521" s="11">
        <f t="shared" si="255"/>
        <v>0</v>
      </c>
      <c r="Q521" s="11">
        <f t="shared" si="252"/>
        <v>0</v>
      </c>
      <c r="R521" s="11">
        <f t="shared" si="252"/>
        <v>0</v>
      </c>
      <c r="S521" s="11">
        <f t="shared" si="252"/>
        <v>0</v>
      </c>
      <c r="T521" s="11">
        <f t="shared" si="252"/>
        <v>3200</v>
      </c>
      <c r="U521" s="40">
        <f t="shared" si="264"/>
        <v>0.432</v>
      </c>
      <c r="V521" s="11">
        <f t="shared" si="257"/>
        <v>17.197452229299365</v>
      </c>
      <c r="W521" s="11">
        <f t="shared" si="257"/>
        <v>10666666.666666666</v>
      </c>
      <c r="X521" s="11">
        <f t="shared" si="257"/>
        <v>106666.66666666666</v>
      </c>
      <c r="Y521" s="11">
        <f t="shared" si="257"/>
        <v>160000</v>
      </c>
      <c r="Z521" s="11">
        <f t="shared" si="257"/>
        <v>1.5000000000000002</v>
      </c>
      <c r="AA521" s="11">
        <f t="shared" si="257"/>
        <v>57.735026918962575</v>
      </c>
      <c r="AB521" s="11">
        <f t="shared" si="281"/>
        <v>3200</v>
      </c>
      <c r="AC521" s="11">
        <f t="shared" si="281"/>
        <v>3200</v>
      </c>
      <c r="AD521" s="11">
        <f t="shared" si="281"/>
        <v>68266.666666666657</v>
      </c>
      <c r="AE521" s="11">
        <f t="shared" si="281"/>
        <v>8533.3333333333321</v>
      </c>
      <c r="AF521" s="11">
        <f t="shared" si="281"/>
        <v>12800</v>
      </c>
      <c r="AG521" s="11">
        <f t="shared" si="281"/>
        <v>1.5000000000000002</v>
      </c>
      <c r="AH521" s="11">
        <f t="shared" si="281"/>
        <v>4.6188021535170058</v>
      </c>
      <c r="AI521" s="11">
        <f t="shared" si="281"/>
        <v>0</v>
      </c>
      <c r="AJ521" s="11">
        <f t="shared" si="281"/>
        <v>0</v>
      </c>
      <c r="AK521" s="11">
        <f t="shared" si="281"/>
        <v>0</v>
      </c>
      <c r="AL521" s="11">
        <f t="shared" si="281"/>
        <v>0</v>
      </c>
      <c r="AM521" s="11">
        <f t="shared" si="281"/>
        <v>0</v>
      </c>
      <c r="AN521" s="11">
        <f t="shared" si="282"/>
        <v>0</v>
      </c>
      <c r="AO521" s="11">
        <f t="shared" si="282"/>
        <v>0</v>
      </c>
      <c r="AP521" s="11">
        <f t="shared" si="282"/>
        <v>0</v>
      </c>
      <c r="AQ521" s="11">
        <f t="shared" si="282"/>
        <v>0</v>
      </c>
      <c r="AR521" s="11">
        <f t="shared" si="282"/>
        <v>0</v>
      </c>
      <c r="AS521" s="11">
        <f t="shared" si="282"/>
        <v>0</v>
      </c>
      <c r="AT521" s="11">
        <f t="shared" si="282"/>
        <v>0</v>
      </c>
      <c r="AU521" s="11">
        <f t="shared" si="282"/>
        <v>0</v>
      </c>
      <c r="AV521" s="11">
        <f t="shared" si="282"/>
        <v>0</v>
      </c>
      <c r="AW521" s="11">
        <f t="shared" si="283"/>
        <v>0</v>
      </c>
      <c r="AX521" s="11">
        <f t="shared" si="283"/>
        <v>0</v>
      </c>
      <c r="AY521" s="11">
        <f t="shared" si="283"/>
        <v>0</v>
      </c>
      <c r="AZ521" s="11">
        <f t="shared" si="283"/>
        <v>0</v>
      </c>
      <c r="BA521" s="11">
        <f t="shared" si="262"/>
        <v>0</v>
      </c>
      <c r="BB521" s="11">
        <f t="shared" si="262"/>
        <v>0</v>
      </c>
      <c r="BC521" s="11">
        <f t="shared" si="254"/>
        <v>0</v>
      </c>
      <c r="BD521" s="11">
        <f t="shared" si="254"/>
        <v>0</v>
      </c>
      <c r="BE521" s="11">
        <f t="shared" si="254"/>
        <v>0</v>
      </c>
      <c r="BF521" s="15" t="str">
        <f t="shared" si="265"/>
        <v>ČSN 42 5524</v>
      </c>
      <c r="BG521" s="42">
        <v>25.12</v>
      </c>
      <c r="BH521" s="17">
        <f t="shared" si="266"/>
        <v>200</v>
      </c>
      <c r="BI521" s="17">
        <f t="shared" si="267"/>
        <v>16</v>
      </c>
      <c r="BX521" s="18">
        <f t="shared" si="261"/>
        <v>3200</v>
      </c>
      <c r="BY521" s="42">
        <v>0.432</v>
      </c>
      <c r="BZ521" s="43">
        <f t="shared" si="268"/>
        <v>17.197452229299365</v>
      </c>
      <c r="CA521" s="18">
        <f t="shared" si="269"/>
        <v>10666666.666666666</v>
      </c>
      <c r="CB521" s="18">
        <f t="shared" si="270"/>
        <v>106666.66666666666</v>
      </c>
      <c r="CC521" s="18">
        <f t="shared" si="271"/>
        <v>160000</v>
      </c>
      <c r="CD521" s="25">
        <f t="shared" si="272"/>
        <v>1.5000000000000002</v>
      </c>
      <c r="CE521" s="26">
        <f t="shared" si="273"/>
        <v>57.735026918962575</v>
      </c>
      <c r="CF521" s="18">
        <f t="shared" si="274"/>
        <v>3200</v>
      </c>
      <c r="CG521" s="18">
        <f t="shared" si="275"/>
        <v>3200</v>
      </c>
      <c r="CH521" s="18">
        <f t="shared" si="276"/>
        <v>68266.666666666657</v>
      </c>
      <c r="CI521" s="18">
        <f t="shared" si="277"/>
        <v>8533.3333333333321</v>
      </c>
      <c r="CJ521" s="18">
        <f t="shared" si="278"/>
        <v>12800</v>
      </c>
      <c r="CK521" s="25">
        <f t="shared" si="279"/>
        <v>1.5000000000000002</v>
      </c>
      <c r="CL521" s="26">
        <f t="shared" si="280"/>
        <v>4.6188021535170058</v>
      </c>
      <c r="DJ521" s="20" t="s">
        <v>542</v>
      </c>
    </row>
    <row r="522" spans="1:114" x14ac:dyDescent="0.2">
      <c r="A522" s="15" t="s">
        <v>105</v>
      </c>
      <c r="B522" s="10" t="s">
        <v>622</v>
      </c>
      <c r="C522" s="11">
        <f t="shared" si="263"/>
        <v>28.26</v>
      </c>
      <c r="D522" s="11">
        <f t="shared" si="260"/>
        <v>200</v>
      </c>
      <c r="E522" s="11">
        <f t="shared" si="260"/>
        <v>18</v>
      </c>
      <c r="F522" s="11">
        <f t="shared" si="260"/>
        <v>0</v>
      </c>
      <c r="G522" s="11">
        <f t="shared" si="260"/>
        <v>0</v>
      </c>
      <c r="H522" s="11">
        <f t="shared" si="284"/>
        <v>0</v>
      </c>
      <c r="I522" s="11">
        <f t="shared" si="284"/>
        <v>0</v>
      </c>
      <c r="J522" s="11">
        <f t="shared" si="284"/>
        <v>0</v>
      </c>
      <c r="K522" s="11">
        <f t="shared" si="284"/>
        <v>0</v>
      </c>
      <c r="L522" s="11">
        <f t="shared" si="284"/>
        <v>0</v>
      </c>
      <c r="M522" s="11">
        <f t="shared" si="284"/>
        <v>0</v>
      </c>
      <c r="N522" s="11">
        <f t="shared" si="255"/>
        <v>0</v>
      </c>
      <c r="O522" s="11">
        <f t="shared" si="255"/>
        <v>0</v>
      </c>
      <c r="P522" s="11">
        <f t="shared" si="255"/>
        <v>0</v>
      </c>
      <c r="Q522" s="11">
        <f t="shared" si="252"/>
        <v>0</v>
      </c>
      <c r="R522" s="11">
        <f t="shared" si="252"/>
        <v>0</v>
      </c>
      <c r="S522" s="11">
        <f t="shared" si="252"/>
        <v>0</v>
      </c>
      <c r="T522" s="11">
        <f t="shared" si="252"/>
        <v>3600</v>
      </c>
      <c r="U522" s="40">
        <f t="shared" si="264"/>
        <v>0.436</v>
      </c>
      <c r="V522" s="11">
        <f t="shared" si="257"/>
        <v>15.428167020523711</v>
      </c>
      <c r="W522" s="11">
        <f t="shared" si="257"/>
        <v>12000000</v>
      </c>
      <c r="X522" s="11">
        <f t="shared" si="257"/>
        <v>120000</v>
      </c>
      <c r="Y522" s="11">
        <f t="shared" si="257"/>
        <v>180000</v>
      </c>
      <c r="Z522" s="11">
        <f t="shared" si="257"/>
        <v>1.5</v>
      </c>
      <c r="AA522" s="11">
        <f t="shared" si="257"/>
        <v>57.735026918962575</v>
      </c>
      <c r="AB522" s="11">
        <f t="shared" si="281"/>
        <v>3600</v>
      </c>
      <c r="AC522" s="11">
        <f t="shared" si="281"/>
        <v>3600</v>
      </c>
      <c r="AD522" s="11">
        <f t="shared" si="281"/>
        <v>97199.999999999985</v>
      </c>
      <c r="AE522" s="11">
        <f t="shared" si="281"/>
        <v>10799.999999999998</v>
      </c>
      <c r="AF522" s="11">
        <f t="shared" si="281"/>
        <v>16200</v>
      </c>
      <c r="AG522" s="11">
        <f t="shared" si="281"/>
        <v>1.5000000000000002</v>
      </c>
      <c r="AH522" s="11">
        <f t="shared" si="281"/>
        <v>5.1961524227066311</v>
      </c>
      <c r="AI522" s="11">
        <f t="shared" si="281"/>
        <v>0</v>
      </c>
      <c r="AJ522" s="11">
        <f t="shared" si="281"/>
        <v>0</v>
      </c>
      <c r="AK522" s="11">
        <f t="shared" si="281"/>
        <v>0</v>
      </c>
      <c r="AL522" s="11">
        <f t="shared" si="281"/>
        <v>0</v>
      </c>
      <c r="AM522" s="11">
        <f t="shared" si="281"/>
        <v>0</v>
      </c>
      <c r="AN522" s="11">
        <f t="shared" si="282"/>
        <v>0</v>
      </c>
      <c r="AO522" s="11">
        <f t="shared" si="282"/>
        <v>0</v>
      </c>
      <c r="AP522" s="11">
        <f t="shared" si="282"/>
        <v>0</v>
      </c>
      <c r="AQ522" s="11">
        <f t="shared" si="282"/>
        <v>0</v>
      </c>
      <c r="AR522" s="11">
        <f t="shared" si="282"/>
        <v>0</v>
      </c>
      <c r="AS522" s="11">
        <f t="shared" si="282"/>
        <v>0</v>
      </c>
      <c r="AT522" s="11">
        <f t="shared" si="282"/>
        <v>0</v>
      </c>
      <c r="AU522" s="11">
        <f t="shared" si="282"/>
        <v>0</v>
      </c>
      <c r="AV522" s="11">
        <f t="shared" si="282"/>
        <v>0</v>
      </c>
      <c r="AW522" s="11">
        <f t="shared" si="283"/>
        <v>0</v>
      </c>
      <c r="AX522" s="11">
        <f t="shared" si="283"/>
        <v>0</v>
      </c>
      <c r="AY522" s="11">
        <f t="shared" si="283"/>
        <v>0</v>
      </c>
      <c r="AZ522" s="11">
        <f t="shared" si="283"/>
        <v>0</v>
      </c>
      <c r="BA522" s="11">
        <f t="shared" si="262"/>
        <v>0</v>
      </c>
      <c r="BB522" s="11">
        <f t="shared" si="262"/>
        <v>0</v>
      </c>
      <c r="BC522" s="11">
        <f t="shared" si="254"/>
        <v>0</v>
      </c>
      <c r="BD522" s="11">
        <f t="shared" si="254"/>
        <v>0</v>
      </c>
      <c r="BE522" s="11">
        <f t="shared" si="254"/>
        <v>0</v>
      </c>
      <c r="BF522" s="15" t="str">
        <f t="shared" si="265"/>
        <v>ČSN 42 5524</v>
      </c>
      <c r="BG522" s="42">
        <v>28.26</v>
      </c>
      <c r="BH522" s="17">
        <f t="shared" si="266"/>
        <v>200</v>
      </c>
      <c r="BI522" s="17">
        <f t="shared" si="267"/>
        <v>18</v>
      </c>
      <c r="BX522" s="18">
        <f t="shared" si="261"/>
        <v>3600</v>
      </c>
      <c r="BY522" s="42">
        <v>0.436</v>
      </c>
      <c r="BZ522" s="43">
        <f t="shared" si="268"/>
        <v>15.428167020523711</v>
      </c>
      <c r="CA522" s="18">
        <f t="shared" si="269"/>
        <v>12000000</v>
      </c>
      <c r="CB522" s="18">
        <f t="shared" si="270"/>
        <v>120000</v>
      </c>
      <c r="CC522" s="18">
        <f t="shared" si="271"/>
        <v>180000</v>
      </c>
      <c r="CD522" s="25">
        <f t="shared" si="272"/>
        <v>1.5</v>
      </c>
      <c r="CE522" s="26">
        <f t="shared" si="273"/>
        <v>57.735026918962575</v>
      </c>
      <c r="CF522" s="18">
        <f t="shared" si="274"/>
        <v>3600</v>
      </c>
      <c r="CG522" s="18">
        <f t="shared" si="275"/>
        <v>3600</v>
      </c>
      <c r="CH522" s="18">
        <f t="shared" si="276"/>
        <v>97199.999999999985</v>
      </c>
      <c r="CI522" s="18">
        <f t="shared" si="277"/>
        <v>10799.999999999998</v>
      </c>
      <c r="CJ522" s="18">
        <f t="shared" si="278"/>
        <v>16200</v>
      </c>
      <c r="CK522" s="25">
        <f t="shared" si="279"/>
        <v>1.5000000000000002</v>
      </c>
      <c r="CL522" s="26">
        <f t="shared" si="280"/>
        <v>5.1961524227066311</v>
      </c>
      <c r="DJ522" s="20" t="s">
        <v>542</v>
      </c>
    </row>
    <row r="523" spans="1:114" x14ac:dyDescent="0.2">
      <c r="A523" s="15" t="s">
        <v>105</v>
      </c>
      <c r="B523" s="10" t="s">
        <v>623</v>
      </c>
      <c r="C523" s="11">
        <f t="shared" si="263"/>
        <v>31.4</v>
      </c>
      <c r="D523" s="11">
        <f t="shared" si="260"/>
        <v>200</v>
      </c>
      <c r="E523" s="11">
        <f t="shared" si="260"/>
        <v>20</v>
      </c>
      <c r="F523" s="11">
        <f t="shared" si="260"/>
        <v>0</v>
      </c>
      <c r="G523" s="11">
        <f t="shared" si="260"/>
        <v>0</v>
      </c>
      <c r="H523" s="11">
        <f t="shared" si="284"/>
        <v>0</v>
      </c>
      <c r="I523" s="11">
        <f t="shared" si="284"/>
        <v>0</v>
      </c>
      <c r="J523" s="11">
        <f t="shared" si="284"/>
        <v>0</v>
      </c>
      <c r="K523" s="11">
        <f t="shared" si="284"/>
        <v>0</v>
      </c>
      <c r="L523" s="11">
        <f t="shared" si="284"/>
        <v>0</v>
      </c>
      <c r="M523" s="11">
        <f t="shared" si="284"/>
        <v>0</v>
      </c>
      <c r="N523" s="11">
        <f t="shared" si="255"/>
        <v>0</v>
      </c>
      <c r="O523" s="11">
        <f t="shared" si="255"/>
        <v>0</v>
      </c>
      <c r="P523" s="11">
        <f t="shared" si="255"/>
        <v>0</v>
      </c>
      <c r="Q523" s="11">
        <f t="shared" si="252"/>
        <v>0</v>
      </c>
      <c r="R523" s="11">
        <f t="shared" si="252"/>
        <v>0</v>
      </c>
      <c r="S523" s="11">
        <f t="shared" si="252"/>
        <v>0</v>
      </c>
      <c r="T523" s="11">
        <f t="shared" si="252"/>
        <v>4000</v>
      </c>
      <c r="U523" s="40">
        <f t="shared" si="264"/>
        <v>0.44</v>
      </c>
      <c r="V523" s="11">
        <f t="shared" si="257"/>
        <v>14.012738853503185</v>
      </c>
      <c r="W523" s="11">
        <f t="shared" si="257"/>
        <v>13333333.333333332</v>
      </c>
      <c r="X523" s="11">
        <f t="shared" si="257"/>
        <v>133333.33333333331</v>
      </c>
      <c r="Y523" s="11">
        <f t="shared" si="257"/>
        <v>200000</v>
      </c>
      <c r="Z523" s="11">
        <f t="shared" si="257"/>
        <v>1.5000000000000002</v>
      </c>
      <c r="AA523" s="11">
        <f t="shared" si="257"/>
        <v>57.735026918962575</v>
      </c>
      <c r="AB523" s="11">
        <f t="shared" si="281"/>
        <v>4000</v>
      </c>
      <c r="AC523" s="11">
        <f t="shared" si="281"/>
        <v>4000</v>
      </c>
      <c r="AD523" s="11">
        <f t="shared" si="281"/>
        <v>133333.33333333331</v>
      </c>
      <c r="AE523" s="11">
        <f t="shared" si="281"/>
        <v>13333.333333333332</v>
      </c>
      <c r="AF523" s="11">
        <f t="shared" si="281"/>
        <v>20000</v>
      </c>
      <c r="AG523" s="11">
        <f t="shared" si="281"/>
        <v>1.5000000000000002</v>
      </c>
      <c r="AH523" s="11">
        <f t="shared" si="281"/>
        <v>5.7735026918962573</v>
      </c>
      <c r="AI523" s="11">
        <f t="shared" si="281"/>
        <v>0</v>
      </c>
      <c r="AJ523" s="11">
        <f t="shared" si="281"/>
        <v>0</v>
      </c>
      <c r="AK523" s="11">
        <f t="shared" si="281"/>
        <v>0</v>
      </c>
      <c r="AL523" s="11">
        <f t="shared" si="281"/>
        <v>0</v>
      </c>
      <c r="AM523" s="11">
        <f t="shared" si="281"/>
        <v>0</v>
      </c>
      <c r="AN523" s="11">
        <f t="shared" si="282"/>
        <v>0</v>
      </c>
      <c r="AO523" s="11">
        <f t="shared" si="282"/>
        <v>0</v>
      </c>
      <c r="AP523" s="11">
        <f t="shared" si="282"/>
        <v>0</v>
      </c>
      <c r="AQ523" s="11">
        <f t="shared" si="282"/>
        <v>0</v>
      </c>
      <c r="AR523" s="11">
        <f t="shared" si="282"/>
        <v>0</v>
      </c>
      <c r="AS523" s="11">
        <f t="shared" si="282"/>
        <v>0</v>
      </c>
      <c r="AT523" s="11">
        <f t="shared" si="282"/>
        <v>0</v>
      </c>
      <c r="AU523" s="11">
        <f t="shared" si="282"/>
        <v>0</v>
      </c>
      <c r="AV523" s="11">
        <f t="shared" si="282"/>
        <v>0</v>
      </c>
      <c r="AW523" s="11">
        <f t="shared" si="283"/>
        <v>0</v>
      </c>
      <c r="AX523" s="11">
        <f t="shared" si="283"/>
        <v>0</v>
      </c>
      <c r="AY523" s="11">
        <f t="shared" si="283"/>
        <v>0</v>
      </c>
      <c r="AZ523" s="11">
        <f t="shared" si="283"/>
        <v>0</v>
      </c>
      <c r="BA523" s="11">
        <f t="shared" si="262"/>
        <v>0</v>
      </c>
      <c r="BB523" s="11">
        <f t="shared" si="262"/>
        <v>0</v>
      </c>
      <c r="BC523" s="11">
        <f t="shared" si="254"/>
        <v>0</v>
      </c>
      <c r="BD523" s="11">
        <f t="shared" si="254"/>
        <v>0</v>
      </c>
      <c r="BE523" s="11">
        <f t="shared" si="254"/>
        <v>0</v>
      </c>
      <c r="BF523" s="15" t="str">
        <f t="shared" si="265"/>
        <v>ČSN 42 5524</v>
      </c>
      <c r="BG523" s="42">
        <v>31.4</v>
      </c>
      <c r="BH523" s="17">
        <f t="shared" si="266"/>
        <v>200</v>
      </c>
      <c r="BI523" s="17">
        <f t="shared" si="267"/>
        <v>20</v>
      </c>
      <c r="BX523" s="18">
        <f t="shared" si="261"/>
        <v>4000</v>
      </c>
      <c r="BY523" s="42">
        <v>0.44</v>
      </c>
      <c r="BZ523" s="43">
        <f t="shared" si="268"/>
        <v>14.012738853503185</v>
      </c>
      <c r="CA523" s="18">
        <f t="shared" si="269"/>
        <v>13333333.333333332</v>
      </c>
      <c r="CB523" s="18">
        <f t="shared" si="270"/>
        <v>133333.33333333331</v>
      </c>
      <c r="CC523" s="18">
        <f t="shared" si="271"/>
        <v>200000</v>
      </c>
      <c r="CD523" s="25">
        <f t="shared" si="272"/>
        <v>1.5000000000000002</v>
      </c>
      <c r="CE523" s="26">
        <f t="shared" si="273"/>
        <v>57.735026918962575</v>
      </c>
      <c r="CF523" s="18">
        <f t="shared" si="274"/>
        <v>4000</v>
      </c>
      <c r="CG523" s="18">
        <f t="shared" si="275"/>
        <v>4000</v>
      </c>
      <c r="CH523" s="18">
        <f t="shared" si="276"/>
        <v>133333.33333333331</v>
      </c>
      <c r="CI523" s="18">
        <f t="shared" si="277"/>
        <v>13333.333333333332</v>
      </c>
      <c r="CJ523" s="18">
        <f t="shared" si="278"/>
        <v>20000</v>
      </c>
      <c r="CK523" s="25">
        <f t="shared" si="279"/>
        <v>1.5000000000000002</v>
      </c>
      <c r="CL523" s="26">
        <f t="shared" si="280"/>
        <v>5.7735026918962573</v>
      </c>
      <c r="DJ523" s="20" t="s">
        <v>542</v>
      </c>
    </row>
    <row r="524" spans="1:114" x14ac:dyDescent="0.2">
      <c r="A524" s="15" t="s">
        <v>105</v>
      </c>
      <c r="B524" s="10" t="s">
        <v>624</v>
      </c>
      <c r="C524" s="11">
        <f t="shared" si="263"/>
        <v>39.25</v>
      </c>
      <c r="D524" s="11">
        <f t="shared" si="260"/>
        <v>200</v>
      </c>
      <c r="E524" s="11">
        <f t="shared" si="260"/>
        <v>25</v>
      </c>
      <c r="F524" s="11">
        <f t="shared" si="260"/>
        <v>0</v>
      </c>
      <c r="G524" s="11">
        <f t="shared" si="260"/>
        <v>0</v>
      </c>
      <c r="H524" s="11">
        <f t="shared" si="284"/>
        <v>0</v>
      </c>
      <c r="I524" s="11">
        <f t="shared" si="284"/>
        <v>0</v>
      </c>
      <c r="J524" s="11">
        <f t="shared" si="284"/>
        <v>0</v>
      </c>
      <c r="K524" s="11">
        <f t="shared" si="284"/>
        <v>0</v>
      </c>
      <c r="L524" s="11">
        <f t="shared" si="284"/>
        <v>0</v>
      </c>
      <c r="M524" s="11">
        <f t="shared" si="284"/>
        <v>0</v>
      </c>
      <c r="N524" s="11">
        <f t="shared" si="255"/>
        <v>0</v>
      </c>
      <c r="O524" s="11">
        <f t="shared" si="255"/>
        <v>0</v>
      </c>
      <c r="P524" s="11">
        <f t="shared" si="255"/>
        <v>0</v>
      </c>
      <c r="Q524" s="11">
        <f t="shared" si="252"/>
        <v>0</v>
      </c>
      <c r="R524" s="11">
        <f t="shared" si="252"/>
        <v>0</v>
      </c>
      <c r="S524" s="11">
        <f t="shared" si="252"/>
        <v>0</v>
      </c>
      <c r="T524" s="11">
        <f t="shared" si="252"/>
        <v>5000</v>
      </c>
      <c r="U524" s="40">
        <f t="shared" si="264"/>
        <v>0.45</v>
      </c>
      <c r="V524" s="11">
        <f t="shared" si="257"/>
        <v>11.464968152866243</v>
      </c>
      <c r="W524" s="11">
        <f t="shared" si="257"/>
        <v>16666666.666666664</v>
      </c>
      <c r="X524" s="11">
        <f t="shared" si="257"/>
        <v>166666.66666666666</v>
      </c>
      <c r="Y524" s="11">
        <f t="shared" si="257"/>
        <v>250000</v>
      </c>
      <c r="Z524" s="11">
        <f t="shared" si="257"/>
        <v>1.5</v>
      </c>
      <c r="AA524" s="11">
        <f t="shared" si="257"/>
        <v>57.735026918962575</v>
      </c>
      <c r="AB524" s="11">
        <f t="shared" si="281"/>
        <v>5000</v>
      </c>
      <c r="AC524" s="11">
        <f t="shared" si="281"/>
        <v>5000</v>
      </c>
      <c r="AD524" s="11">
        <f t="shared" si="281"/>
        <v>260416.66666666663</v>
      </c>
      <c r="AE524" s="11">
        <f t="shared" si="281"/>
        <v>20833.333333333332</v>
      </c>
      <c r="AF524" s="11">
        <f t="shared" si="281"/>
        <v>31250</v>
      </c>
      <c r="AG524" s="11">
        <f t="shared" si="281"/>
        <v>1.5</v>
      </c>
      <c r="AH524" s="11">
        <f t="shared" si="281"/>
        <v>7.2168783648703219</v>
      </c>
      <c r="AI524" s="11">
        <f t="shared" si="281"/>
        <v>0</v>
      </c>
      <c r="AJ524" s="11">
        <f t="shared" si="281"/>
        <v>0</v>
      </c>
      <c r="AK524" s="11">
        <f t="shared" si="281"/>
        <v>0</v>
      </c>
      <c r="AL524" s="11">
        <f t="shared" si="281"/>
        <v>0</v>
      </c>
      <c r="AM524" s="11">
        <f t="shared" si="281"/>
        <v>0</v>
      </c>
      <c r="AN524" s="11">
        <f t="shared" si="282"/>
        <v>0</v>
      </c>
      <c r="AO524" s="11">
        <f t="shared" si="282"/>
        <v>0</v>
      </c>
      <c r="AP524" s="11">
        <f t="shared" si="282"/>
        <v>0</v>
      </c>
      <c r="AQ524" s="11">
        <f t="shared" si="282"/>
        <v>0</v>
      </c>
      <c r="AR524" s="11">
        <f t="shared" si="282"/>
        <v>0</v>
      </c>
      <c r="AS524" s="11">
        <f t="shared" si="282"/>
        <v>0</v>
      </c>
      <c r="AT524" s="11">
        <f t="shared" si="282"/>
        <v>0</v>
      </c>
      <c r="AU524" s="11">
        <f t="shared" si="282"/>
        <v>0</v>
      </c>
      <c r="AV524" s="11">
        <f t="shared" si="282"/>
        <v>0</v>
      </c>
      <c r="AW524" s="11">
        <f t="shared" si="283"/>
        <v>0</v>
      </c>
      <c r="AX524" s="11">
        <f t="shared" si="283"/>
        <v>0</v>
      </c>
      <c r="AY524" s="11">
        <f t="shared" si="283"/>
        <v>0</v>
      </c>
      <c r="AZ524" s="11">
        <f t="shared" si="283"/>
        <v>0</v>
      </c>
      <c r="BA524" s="11">
        <f t="shared" si="262"/>
        <v>0</v>
      </c>
      <c r="BB524" s="11">
        <f t="shared" si="262"/>
        <v>0</v>
      </c>
      <c r="BC524" s="11">
        <f t="shared" si="254"/>
        <v>0</v>
      </c>
      <c r="BD524" s="11">
        <f t="shared" si="254"/>
        <v>0</v>
      </c>
      <c r="BE524" s="11">
        <f t="shared" si="254"/>
        <v>0</v>
      </c>
      <c r="BF524" s="15" t="str">
        <f t="shared" si="265"/>
        <v>ČSN 42 5524</v>
      </c>
      <c r="BG524" s="42">
        <v>39.25</v>
      </c>
      <c r="BH524" s="17">
        <f t="shared" si="266"/>
        <v>200</v>
      </c>
      <c r="BI524" s="17">
        <f t="shared" si="267"/>
        <v>25</v>
      </c>
      <c r="BX524" s="18">
        <f t="shared" si="261"/>
        <v>5000</v>
      </c>
      <c r="BY524" s="42">
        <v>0.45</v>
      </c>
      <c r="BZ524" s="43">
        <f t="shared" si="268"/>
        <v>11.464968152866243</v>
      </c>
      <c r="CA524" s="18">
        <f t="shared" si="269"/>
        <v>16666666.666666664</v>
      </c>
      <c r="CB524" s="18">
        <f t="shared" si="270"/>
        <v>166666.66666666666</v>
      </c>
      <c r="CC524" s="18">
        <f t="shared" si="271"/>
        <v>250000</v>
      </c>
      <c r="CD524" s="25">
        <f t="shared" si="272"/>
        <v>1.5</v>
      </c>
      <c r="CE524" s="26">
        <f t="shared" si="273"/>
        <v>57.735026918962575</v>
      </c>
      <c r="CF524" s="18">
        <f t="shared" si="274"/>
        <v>5000</v>
      </c>
      <c r="CG524" s="18">
        <f t="shared" si="275"/>
        <v>5000</v>
      </c>
      <c r="CH524" s="18">
        <f t="shared" si="276"/>
        <v>260416.66666666663</v>
      </c>
      <c r="CI524" s="18">
        <f t="shared" si="277"/>
        <v>20833.333333333332</v>
      </c>
      <c r="CJ524" s="18">
        <f t="shared" si="278"/>
        <v>31250</v>
      </c>
      <c r="CK524" s="25">
        <f t="shared" si="279"/>
        <v>1.5</v>
      </c>
      <c r="CL524" s="26">
        <f t="shared" si="280"/>
        <v>7.2168783648703219</v>
      </c>
      <c r="DJ524" s="20" t="s">
        <v>542</v>
      </c>
    </row>
    <row r="525" spans="1:114" x14ac:dyDescent="0.2">
      <c r="A525" s="15" t="s">
        <v>105</v>
      </c>
      <c r="B525" s="10" t="s">
        <v>625</v>
      </c>
      <c r="C525" s="11">
        <f t="shared" si="263"/>
        <v>47.1</v>
      </c>
      <c r="D525" s="11">
        <f t="shared" si="260"/>
        <v>200</v>
      </c>
      <c r="E525" s="11">
        <f t="shared" si="260"/>
        <v>30</v>
      </c>
      <c r="F525" s="11">
        <f t="shared" si="260"/>
        <v>0</v>
      </c>
      <c r="G525" s="11">
        <f t="shared" si="260"/>
        <v>0</v>
      </c>
      <c r="H525" s="11">
        <f t="shared" si="284"/>
        <v>0</v>
      </c>
      <c r="I525" s="11">
        <f t="shared" si="284"/>
        <v>0</v>
      </c>
      <c r="J525" s="11">
        <f t="shared" si="284"/>
        <v>0</v>
      </c>
      <c r="K525" s="11">
        <f t="shared" si="284"/>
        <v>0</v>
      </c>
      <c r="L525" s="11">
        <f t="shared" si="284"/>
        <v>0</v>
      </c>
      <c r="M525" s="11">
        <f t="shared" si="284"/>
        <v>0</v>
      </c>
      <c r="N525" s="11">
        <f t="shared" si="255"/>
        <v>0</v>
      </c>
      <c r="O525" s="11">
        <f t="shared" si="255"/>
        <v>0</v>
      </c>
      <c r="P525" s="11">
        <f t="shared" si="255"/>
        <v>0</v>
      </c>
      <c r="Q525" s="11">
        <f t="shared" si="252"/>
        <v>0</v>
      </c>
      <c r="R525" s="11">
        <f t="shared" si="252"/>
        <v>0</v>
      </c>
      <c r="S525" s="11">
        <f t="shared" si="252"/>
        <v>0</v>
      </c>
      <c r="T525" s="11">
        <f t="shared" si="252"/>
        <v>6000</v>
      </c>
      <c r="U525" s="40">
        <f t="shared" si="264"/>
        <v>0.46</v>
      </c>
      <c r="V525" s="11">
        <f t="shared" si="257"/>
        <v>9.766454352441615</v>
      </c>
      <c r="W525" s="11">
        <f t="shared" si="257"/>
        <v>20000000</v>
      </c>
      <c r="X525" s="11">
        <f t="shared" si="257"/>
        <v>200000</v>
      </c>
      <c r="Y525" s="11">
        <f t="shared" si="257"/>
        <v>300000</v>
      </c>
      <c r="Z525" s="11">
        <f t="shared" si="257"/>
        <v>1.5</v>
      </c>
      <c r="AA525" s="11">
        <f t="shared" si="257"/>
        <v>57.735026918962575</v>
      </c>
      <c r="AB525" s="11">
        <f t="shared" si="281"/>
        <v>6000</v>
      </c>
      <c r="AC525" s="11">
        <f t="shared" si="281"/>
        <v>6000</v>
      </c>
      <c r="AD525" s="11">
        <f t="shared" si="281"/>
        <v>449999.99999999994</v>
      </c>
      <c r="AE525" s="11">
        <f t="shared" si="281"/>
        <v>29999.999999999996</v>
      </c>
      <c r="AF525" s="11">
        <f t="shared" si="281"/>
        <v>45000</v>
      </c>
      <c r="AG525" s="11">
        <f t="shared" si="281"/>
        <v>1.5000000000000002</v>
      </c>
      <c r="AH525" s="11">
        <f t="shared" si="281"/>
        <v>8.6602540378443855</v>
      </c>
      <c r="AI525" s="11">
        <f t="shared" si="281"/>
        <v>0</v>
      </c>
      <c r="AJ525" s="11">
        <f t="shared" si="281"/>
        <v>0</v>
      </c>
      <c r="AK525" s="11">
        <f t="shared" si="281"/>
        <v>0</v>
      </c>
      <c r="AL525" s="11">
        <f t="shared" si="281"/>
        <v>0</v>
      </c>
      <c r="AM525" s="11">
        <f t="shared" si="281"/>
        <v>0</v>
      </c>
      <c r="AN525" s="11">
        <f t="shared" si="282"/>
        <v>0</v>
      </c>
      <c r="AO525" s="11">
        <f t="shared" si="282"/>
        <v>0</v>
      </c>
      <c r="AP525" s="11">
        <f t="shared" si="282"/>
        <v>0</v>
      </c>
      <c r="AQ525" s="11">
        <f t="shared" si="282"/>
        <v>0</v>
      </c>
      <c r="AR525" s="11">
        <f t="shared" si="282"/>
        <v>0</v>
      </c>
      <c r="AS525" s="11">
        <f t="shared" si="282"/>
        <v>0</v>
      </c>
      <c r="AT525" s="11">
        <f t="shared" si="282"/>
        <v>0</v>
      </c>
      <c r="AU525" s="11">
        <f t="shared" si="282"/>
        <v>0</v>
      </c>
      <c r="AV525" s="11">
        <f t="shared" si="282"/>
        <v>0</v>
      </c>
      <c r="AW525" s="11">
        <f t="shared" si="283"/>
        <v>0</v>
      </c>
      <c r="AX525" s="11">
        <f t="shared" si="283"/>
        <v>0</v>
      </c>
      <c r="AY525" s="11">
        <f t="shared" si="283"/>
        <v>0</v>
      </c>
      <c r="AZ525" s="11">
        <f t="shared" si="283"/>
        <v>0</v>
      </c>
      <c r="BA525" s="11">
        <f t="shared" si="262"/>
        <v>0</v>
      </c>
      <c r="BB525" s="11">
        <f t="shared" si="262"/>
        <v>0</v>
      </c>
      <c r="BC525" s="11">
        <f t="shared" si="254"/>
        <v>0</v>
      </c>
      <c r="BD525" s="11">
        <f t="shared" si="254"/>
        <v>0</v>
      </c>
      <c r="BE525" s="11">
        <f t="shared" si="254"/>
        <v>0</v>
      </c>
      <c r="BF525" s="15" t="str">
        <f t="shared" si="265"/>
        <v>ČSN 42 5524</v>
      </c>
      <c r="BG525" s="42">
        <v>47.1</v>
      </c>
      <c r="BH525" s="17">
        <f t="shared" si="266"/>
        <v>200</v>
      </c>
      <c r="BI525" s="17">
        <f t="shared" si="267"/>
        <v>30</v>
      </c>
      <c r="BX525" s="18">
        <f t="shared" si="261"/>
        <v>6000</v>
      </c>
      <c r="BY525" s="42">
        <v>0.46</v>
      </c>
      <c r="BZ525" s="43">
        <f t="shared" si="268"/>
        <v>9.766454352441615</v>
      </c>
      <c r="CA525" s="18">
        <f t="shared" si="269"/>
        <v>20000000</v>
      </c>
      <c r="CB525" s="18">
        <f t="shared" si="270"/>
        <v>200000</v>
      </c>
      <c r="CC525" s="18">
        <f t="shared" si="271"/>
        <v>300000</v>
      </c>
      <c r="CD525" s="25">
        <f t="shared" si="272"/>
        <v>1.5</v>
      </c>
      <c r="CE525" s="26">
        <f t="shared" si="273"/>
        <v>57.735026918962575</v>
      </c>
      <c r="CF525" s="18">
        <f t="shared" si="274"/>
        <v>6000</v>
      </c>
      <c r="CG525" s="18">
        <f t="shared" si="275"/>
        <v>6000</v>
      </c>
      <c r="CH525" s="18">
        <f t="shared" si="276"/>
        <v>449999.99999999994</v>
      </c>
      <c r="CI525" s="18">
        <f t="shared" si="277"/>
        <v>29999.999999999996</v>
      </c>
      <c r="CJ525" s="18">
        <f t="shared" si="278"/>
        <v>45000</v>
      </c>
      <c r="CK525" s="25">
        <f t="shared" si="279"/>
        <v>1.5000000000000002</v>
      </c>
      <c r="CL525" s="26">
        <f t="shared" si="280"/>
        <v>8.6602540378443855</v>
      </c>
      <c r="DJ525" s="20" t="s">
        <v>542</v>
      </c>
    </row>
    <row r="526" spans="1:114" x14ac:dyDescent="0.2">
      <c r="A526" s="15" t="s">
        <v>105</v>
      </c>
      <c r="B526" s="10" t="s">
        <v>626</v>
      </c>
      <c r="C526" s="11">
        <f t="shared" si="263"/>
        <v>54.95</v>
      </c>
      <c r="D526" s="11">
        <f t="shared" si="260"/>
        <v>200</v>
      </c>
      <c r="E526" s="11">
        <f t="shared" si="260"/>
        <v>35</v>
      </c>
      <c r="F526" s="11">
        <f t="shared" si="260"/>
        <v>0</v>
      </c>
      <c r="G526" s="11">
        <f t="shared" si="260"/>
        <v>0</v>
      </c>
      <c r="H526" s="11">
        <f t="shared" si="284"/>
        <v>0</v>
      </c>
      <c r="I526" s="11">
        <f t="shared" si="284"/>
        <v>0</v>
      </c>
      <c r="J526" s="11">
        <f t="shared" si="284"/>
        <v>0</v>
      </c>
      <c r="K526" s="11">
        <f t="shared" si="284"/>
        <v>0</v>
      </c>
      <c r="L526" s="11">
        <f t="shared" si="284"/>
        <v>0</v>
      </c>
      <c r="M526" s="11">
        <f t="shared" si="284"/>
        <v>0</v>
      </c>
      <c r="N526" s="11">
        <f t="shared" si="255"/>
        <v>0</v>
      </c>
      <c r="O526" s="11">
        <f t="shared" si="255"/>
        <v>0</v>
      </c>
      <c r="P526" s="11">
        <f t="shared" si="255"/>
        <v>0</v>
      </c>
      <c r="Q526" s="11">
        <f t="shared" si="252"/>
        <v>0</v>
      </c>
      <c r="R526" s="11">
        <f t="shared" si="252"/>
        <v>0</v>
      </c>
      <c r="S526" s="11">
        <f t="shared" si="252"/>
        <v>0</v>
      </c>
      <c r="T526" s="11">
        <f t="shared" ref="T526:T589" si="285">IF($A526="x",BX526,"")</f>
        <v>7000</v>
      </c>
      <c r="U526" s="40">
        <f t="shared" si="264"/>
        <v>0.47</v>
      </c>
      <c r="V526" s="11">
        <f t="shared" si="257"/>
        <v>8.5532302092811641</v>
      </c>
      <c r="W526" s="11">
        <f t="shared" si="257"/>
        <v>23333333.333333332</v>
      </c>
      <c r="X526" s="11">
        <f t="shared" si="257"/>
        <v>233333.33333333331</v>
      </c>
      <c r="Y526" s="11">
        <f t="shared" si="257"/>
        <v>350000</v>
      </c>
      <c r="Z526" s="11">
        <f t="shared" si="257"/>
        <v>1.5000000000000002</v>
      </c>
      <c r="AA526" s="11">
        <f t="shared" si="257"/>
        <v>57.735026918962575</v>
      </c>
      <c r="AB526" s="11">
        <f t="shared" si="281"/>
        <v>7000</v>
      </c>
      <c r="AC526" s="11">
        <f t="shared" si="281"/>
        <v>7000</v>
      </c>
      <c r="AD526" s="11">
        <f t="shared" si="281"/>
        <v>714583.33333333326</v>
      </c>
      <c r="AE526" s="11">
        <f t="shared" si="281"/>
        <v>40833.333333333328</v>
      </c>
      <c r="AF526" s="11">
        <f t="shared" si="281"/>
        <v>61250</v>
      </c>
      <c r="AG526" s="11">
        <f t="shared" si="281"/>
        <v>1.5000000000000002</v>
      </c>
      <c r="AH526" s="11">
        <f t="shared" si="281"/>
        <v>10.103629710818451</v>
      </c>
      <c r="AI526" s="11">
        <f t="shared" si="281"/>
        <v>0</v>
      </c>
      <c r="AJ526" s="11">
        <f t="shared" si="281"/>
        <v>0</v>
      </c>
      <c r="AK526" s="11">
        <f t="shared" si="281"/>
        <v>0</v>
      </c>
      <c r="AL526" s="11">
        <f t="shared" si="281"/>
        <v>0</v>
      </c>
      <c r="AM526" s="11">
        <f t="shared" si="281"/>
        <v>0</v>
      </c>
      <c r="AN526" s="11">
        <f t="shared" si="282"/>
        <v>0</v>
      </c>
      <c r="AO526" s="11">
        <f t="shared" si="282"/>
        <v>0</v>
      </c>
      <c r="AP526" s="11">
        <f t="shared" si="282"/>
        <v>0</v>
      </c>
      <c r="AQ526" s="11">
        <f t="shared" si="282"/>
        <v>0</v>
      </c>
      <c r="AR526" s="11">
        <f t="shared" si="282"/>
        <v>0</v>
      </c>
      <c r="AS526" s="11">
        <f t="shared" si="282"/>
        <v>0</v>
      </c>
      <c r="AT526" s="11">
        <f t="shared" si="282"/>
        <v>0</v>
      </c>
      <c r="AU526" s="11">
        <f t="shared" si="282"/>
        <v>0</v>
      </c>
      <c r="AV526" s="11">
        <f t="shared" si="282"/>
        <v>0</v>
      </c>
      <c r="AW526" s="11">
        <f t="shared" si="283"/>
        <v>0</v>
      </c>
      <c r="AX526" s="11">
        <f t="shared" si="283"/>
        <v>0</v>
      </c>
      <c r="AY526" s="11">
        <f t="shared" si="283"/>
        <v>0</v>
      </c>
      <c r="AZ526" s="11">
        <f t="shared" si="283"/>
        <v>0</v>
      </c>
      <c r="BA526" s="11">
        <f t="shared" si="262"/>
        <v>0</v>
      </c>
      <c r="BB526" s="11">
        <f t="shared" si="262"/>
        <v>0</v>
      </c>
      <c r="BC526" s="11">
        <f t="shared" si="254"/>
        <v>0</v>
      </c>
      <c r="BD526" s="11">
        <f t="shared" si="254"/>
        <v>0</v>
      </c>
      <c r="BE526" s="11">
        <f t="shared" si="254"/>
        <v>0</v>
      </c>
      <c r="BF526" s="15" t="str">
        <f t="shared" si="265"/>
        <v>ČSN 42 5524</v>
      </c>
      <c r="BG526" s="42">
        <v>54.95</v>
      </c>
      <c r="BH526" s="17">
        <f t="shared" si="266"/>
        <v>200</v>
      </c>
      <c r="BI526" s="17">
        <f t="shared" si="267"/>
        <v>35</v>
      </c>
      <c r="BX526" s="18">
        <f t="shared" si="261"/>
        <v>7000</v>
      </c>
      <c r="BY526" s="42">
        <v>0.47</v>
      </c>
      <c r="BZ526" s="43">
        <f t="shared" si="268"/>
        <v>8.5532302092811641</v>
      </c>
      <c r="CA526" s="18">
        <f t="shared" si="269"/>
        <v>23333333.333333332</v>
      </c>
      <c r="CB526" s="18">
        <f t="shared" si="270"/>
        <v>233333.33333333331</v>
      </c>
      <c r="CC526" s="18">
        <f t="shared" si="271"/>
        <v>350000</v>
      </c>
      <c r="CD526" s="25">
        <f t="shared" si="272"/>
        <v>1.5000000000000002</v>
      </c>
      <c r="CE526" s="26">
        <f t="shared" si="273"/>
        <v>57.735026918962575</v>
      </c>
      <c r="CF526" s="18">
        <f t="shared" si="274"/>
        <v>7000</v>
      </c>
      <c r="CG526" s="18">
        <f t="shared" si="275"/>
        <v>7000</v>
      </c>
      <c r="CH526" s="18">
        <f t="shared" si="276"/>
        <v>714583.33333333326</v>
      </c>
      <c r="CI526" s="18">
        <f t="shared" si="277"/>
        <v>40833.333333333328</v>
      </c>
      <c r="CJ526" s="18">
        <f t="shared" si="278"/>
        <v>61250</v>
      </c>
      <c r="CK526" s="25">
        <f t="shared" si="279"/>
        <v>1.5000000000000002</v>
      </c>
      <c r="CL526" s="26">
        <f t="shared" si="280"/>
        <v>10.103629710818451</v>
      </c>
      <c r="DJ526" s="20" t="s">
        <v>542</v>
      </c>
    </row>
    <row r="527" spans="1:114" x14ac:dyDescent="0.2">
      <c r="A527" s="15" t="s">
        <v>105</v>
      </c>
      <c r="B527" s="10" t="s">
        <v>627</v>
      </c>
      <c r="C527" s="11">
        <f t="shared" si="263"/>
        <v>62.8</v>
      </c>
      <c r="D527" s="11">
        <f t="shared" si="260"/>
        <v>200</v>
      </c>
      <c r="E527" s="11">
        <f t="shared" si="260"/>
        <v>40</v>
      </c>
      <c r="F527" s="11">
        <f t="shared" si="260"/>
        <v>0</v>
      </c>
      <c r="G527" s="11">
        <f t="shared" si="260"/>
        <v>0</v>
      </c>
      <c r="H527" s="11">
        <f t="shared" si="284"/>
        <v>0</v>
      </c>
      <c r="I527" s="11">
        <f t="shared" si="284"/>
        <v>0</v>
      </c>
      <c r="J527" s="11">
        <f t="shared" si="284"/>
        <v>0</v>
      </c>
      <c r="K527" s="11">
        <f t="shared" si="284"/>
        <v>0</v>
      </c>
      <c r="L527" s="11">
        <f t="shared" si="284"/>
        <v>0</v>
      </c>
      <c r="M527" s="11">
        <f t="shared" si="284"/>
        <v>0</v>
      </c>
      <c r="N527" s="11">
        <f t="shared" si="255"/>
        <v>0</v>
      </c>
      <c r="O527" s="11">
        <f t="shared" si="255"/>
        <v>0</v>
      </c>
      <c r="P527" s="11">
        <f t="shared" si="255"/>
        <v>0</v>
      </c>
      <c r="Q527" s="11">
        <f t="shared" si="255"/>
        <v>0</v>
      </c>
      <c r="R527" s="11">
        <f t="shared" si="255"/>
        <v>0</v>
      </c>
      <c r="S527" s="11">
        <f t="shared" si="255"/>
        <v>0</v>
      </c>
      <c r="T527" s="11">
        <f t="shared" si="285"/>
        <v>8000</v>
      </c>
      <c r="U527" s="40">
        <f t="shared" si="264"/>
        <v>0.48</v>
      </c>
      <c r="V527" s="11">
        <f t="shared" si="257"/>
        <v>7.6433121019108281</v>
      </c>
      <c r="W527" s="11">
        <f t="shared" si="257"/>
        <v>26666666.666666664</v>
      </c>
      <c r="X527" s="11">
        <f t="shared" si="257"/>
        <v>266666.66666666663</v>
      </c>
      <c r="Y527" s="11">
        <f t="shared" si="257"/>
        <v>400000</v>
      </c>
      <c r="Z527" s="11">
        <f t="shared" si="257"/>
        <v>1.5000000000000002</v>
      </c>
      <c r="AA527" s="11">
        <f t="shared" si="257"/>
        <v>57.735026918962575</v>
      </c>
      <c r="AB527" s="11">
        <f t="shared" si="281"/>
        <v>8000</v>
      </c>
      <c r="AC527" s="11">
        <f t="shared" si="281"/>
        <v>8000</v>
      </c>
      <c r="AD527" s="11">
        <f t="shared" si="281"/>
        <v>1066666.6666666665</v>
      </c>
      <c r="AE527" s="11">
        <f t="shared" si="281"/>
        <v>53333.333333333328</v>
      </c>
      <c r="AF527" s="11">
        <f t="shared" si="281"/>
        <v>80000</v>
      </c>
      <c r="AG527" s="11">
        <f t="shared" si="281"/>
        <v>1.5000000000000002</v>
      </c>
      <c r="AH527" s="11">
        <f t="shared" si="281"/>
        <v>11.547005383792515</v>
      </c>
      <c r="AI527" s="11">
        <f t="shared" si="281"/>
        <v>0</v>
      </c>
      <c r="AJ527" s="11">
        <f t="shared" si="281"/>
        <v>0</v>
      </c>
      <c r="AK527" s="11">
        <f t="shared" si="281"/>
        <v>0</v>
      </c>
      <c r="AL527" s="11">
        <f t="shared" si="281"/>
        <v>0</v>
      </c>
      <c r="AM527" s="11">
        <f t="shared" si="281"/>
        <v>0</v>
      </c>
      <c r="AN527" s="11">
        <f t="shared" si="282"/>
        <v>0</v>
      </c>
      <c r="AO527" s="11">
        <f t="shared" si="282"/>
        <v>0</v>
      </c>
      <c r="AP527" s="11">
        <f t="shared" si="282"/>
        <v>0</v>
      </c>
      <c r="AQ527" s="11">
        <f t="shared" si="282"/>
        <v>0</v>
      </c>
      <c r="AR527" s="11">
        <f t="shared" si="282"/>
        <v>0</v>
      </c>
      <c r="AS527" s="11">
        <f t="shared" si="282"/>
        <v>0</v>
      </c>
      <c r="AT527" s="11">
        <f t="shared" si="282"/>
        <v>0</v>
      </c>
      <c r="AU527" s="11">
        <f t="shared" si="282"/>
        <v>0</v>
      </c>
      <c r="AV527" s="11">
        <f t="shared" si="282"/>
        <v>0</v>
      </c>
      <c r="AW527" s="11">
        <f t="shared" si="283"/>
        <v>0</v>
      </c>
      <c r="AX527" s="11">
        <f t="shared" si="283"/>
        <v>0</v>
      </c>
      <c r="AY527" s="11">
        <f t="shared" si="283"/>
        <v>0</v>
      </c>
      <c r="AZ527" s="11">
        <f t="shared" si="283"/>
        <v>0</v>
      </c>
      <c r="BA527" s="11">
        <f t="shared" si="262"/>
        <v>0</v>
      </c>
      <c r="BB527" s="11">
        <f t="shared" si="262"/>
        <v>0</v>
      </c>
      <c r="BC527" s="11">
        <f t="shared" si="254"/>
        <v>0</v>
      </c>
      <c r="BD527" s="11">
        <f t="shared" si="254"/>
        <v>0</v>
      </c>
      <c r="BE527" s="11">
        <f t="shared" si="254"/>
        <v>0</v>
      </c>
      <c r="BF527" s="15" t="str">
        <f t="shared" si="265"/>
        <v>ČSN 42 5524</v>
      </c>
      <c r="BG527" s="42">
        <v>62.8</v>
      </c>
      <c r="BH527" s="17">
        <f t="shared" si="266"/>
        <v>200</v>
      </c>
      <c r="BI527" s="17">
        <f t="shared" si="267"/>
        <v>40</v>
      </c>
      <c r="BX527" s="18">
        <f t="shared" si="261"/>
        <v>8000</v>
      </c>
      <c r="BY527" s="42">
        <v>0.48</v>
      </c>
      <c r="BZ527" s="43">
        <f t="shared" si="268"/>
        <v>7.6433121019108281</v>
      </c>
      <c r="CA527" s="18">
        <f t="shared" si="269"/>
        <v>26666666.666666664</v>
      </c>
      <c r="CB527" s="18">
        <f t="shared" si="270"/>
        <v>266666.66666666663</v>
      </c>
      <c r="CC527" s="18">
        <f t="shared" si="271"/>
        <v>400000</v>
      </c>
      <c r="CD527" s="25">
        <f t="shared" si="272"/>
        <v>1.5000000000000002</v>
      </c>
      <c r="CE527" s="26">
        <f t="shared" si="273"/>
        <v>57.735026918962575</v>
      </c>
      <c r="CF527" s="18">
        <f t="shared" si="274"/>
        <v>8000</v>
      </c>
      <c r="CG527" s="18">
        <f t="shared" si="275"/>
        <v>8000</v>
      </c>
      <c r="CH527" s="18">
        <f t="shared" si="276"/>
        <v>1066666.6666666665</v>
      </c>
      <c r="CI527" s="18">
        <f t="shared" si="277"/>
        <v>53333.333333333328</v>
      </c>
      <c r="CJ527" s="18">
        <f t="shared" si="278"/>
        <v>80000</v>
      </c>
      <c r="CK527" s="25">
        <f t="shared" si="279"/>
        <v>1.5000000000000002</v>
      </c>
      <c r="CL527" s="26">
        <f t="shared" si="280"/>
        <v>11.547005383792515</v>
      </c>
      <c r="DJ527" s="20" t="s">
        <v>542</v>
      </c>
    </row>
    <row r="528" spans="1:114" x14ac:dyDescent="0.2">
      <c r="A528" s="15" t="s">
        <v>105</v>
      </c>
      <c r="B528" s="10" t="s">
        <v>628</v>
      </c>
      <c r="C528" s="11">
        <f t="shared" si="263"/>
        <v>70.650000000000006</v>
      </c>
      <c r="D528" s="11">
        <f t="shared" si="260"/>
        <v>200</v>
      </c>
      <c r="E528" s="11">
        <f t="shared" si="260"/>
        <v>45</v>
      </c>
      <c r="F528" s="11">
        <f t="shared" si="260"/>
        <v>0</v>
      </c>
      <c r="G528" s="11">
        <f t="shared" si="260"/>
        <v>0</v>
      </c>
      <c r="H528" s="11">
        <f t="shared" si="284"/>
        <v>0</v>
      </c>
      <c r="I528" s="11">
        <f t="shared" si="284"/>
        <v>0</v>
      </c>
      <c r="J528" s="11">
        <f t="shared" si="284"/>
        <v>0</v>
      </c>
      <c r="K528" s="11">
        <f t="shared" si="284"/>
        <v>0</v>
      </c>
      <c r="L528" s="11">
        <f t="shared" si="284"/>
        <v>0</v>
      </c>
      <c r="M528" s="11">
        <f t="shared" si="284"/>
        <v>0</v>
      </c>
      <c r="N528" s="11">
        <f t="shared" si="255"/>
        <v>0</v>
      </c>
      <c r="O528" s="11">
        <f t="shared" si="255"/>
        <v>0</v>
      </c>
      <c r="P528" s="11">
        <f t="shared" si="255"/>
        <v>0</v>
      </c>
      <c r="Q528" s="11">
        <f t="shared" si="255"/>
        <v>0</v>
      </c>
      <c r="R528" s="11">
        <f t="shared" si="255"/>
        <v>0</v>
      </c>
      <c r="S528" s="11">
        <f t="shared" si="255"/>
        <v>0</v>
      </c>
      <c r="T528" s="11">
        <f t="shared" si="285"/>
        <v>9000</v>
      </c>
      <c r="U528" s="40">
        <f t="shared" si="264"/>
        <v>0.49</v>
      </c>
      <c r="V528" s="11">
        <f t="shared" si="257"/>
        <v>6.935598018400567</v>
      </c>
      <c r="W528" s="11">
        <f t="shared" si="257"/>
        <v>30000000</v>
      </c>
      <c r="X528" s="11">
        <f t="shared" si="257"/>
        <v>300000</v>
      </c>
      <c r="Y528" s="11">
        <f t="shared" si="257"/>
        <v>450000</v>
      </c>
      <c r="Z528" s="11">
        <f t="shared" si="257"/>
        <v>1.5</v>
      </c>
      <c r="AA528" s="11">
        <f t="shared" si="257"/>
        <v>57.735026918962575</v>
      </c>
      <c r="AB528" s="11">
        <f t="shared" si="281"/>
        <v>9000</v>
      </c>
      <c r="AC528" s="11">
        <f t="shared" si="281"/>
        <v>9000</v>
      </c>
      <c r="AD528" s="11">
        <f t="shared" si="281"/>
        <v>1518749.9999999998</v>
      </c>
      <c r="AE528" s="11">
        <f t="shared" si="281"/>
        <v>67499.999999999985</v>
      </c>
      <c r="AF528" s="11">
        <f t="shared" si="281"/>
        <v>101250</v>
      </c>
      <c r="AG528" s="11">
        <f t="shared" si="281"/>
        <v>1.5000000000000002</v>
      </c>
      <c r="AH528" s="11">
        <f t="shared" si="281"/>
        <v>12.990381056766578</v>
      </c>
      <c r="AI528" s="11">
        <f t="shared" si="281"/>
        <v>0</v>
      </c>
      <c r="AJ528" s="11">
        <f t="shared" si="281"/>
        <v>0</v>
      </c>
      <c r="AK528" s="11">
        <f t="shared" ref="AK528:AQ572" si="286">IF($A528="x",CO528,"")</f>
        <v>0</v>
      </c>
      <c r="AL528" s="11">
        <f t="shared" si="286"/>
        <v>0</v>
      </c>
      <c r="AM528" s="11">
        <f t="shared" si="286"/>
        <v>0</v>
      </c>
      <c r="AN528" s="11">
        <f t="shared" si="282"/>
        <v>0</v>
      </c>
      <c r="AO528" s="11">
        <f t="shared" si="282"/>
        <v>0</v>
      </c>
      <c r="AP528" s="11">
        <f t="shared" si="282"/>
        <v>0</v>
      </c>
      <c r="AQ528" s="11">
        <f t="shared" si="282"/>
        <v>0</v>
      </c>
      <c r="AR528" s="11">
        <f t="shared" si="282"/>
        <v>0</v>
      </c>
      <c r="AS528" s="11">
        <f t="shared" si="282"/>
        <v>0</v>
      </c>
      <c r="AT528" s="11">
        <f t="shared" si="282"/>
        <v>0</v>
      </c>
      <c r="AU528" s="11">
        <f t="shared" si="282"/>
        <v>0</v>
      </c>
      <c r="AV528" s="11">
        <f t="shared" si="282"/>
        <v>0</v>
      </c>
      <c r="AW528" s="11">
        <f t="shared" si="283"/>
        <v>0</v>
      </c>
      <c r="AX528" s="11">
        <f t="shared" si="283"/>
        <v>0</v>
      </c>
      <c r="AY528" s="11">
        <f t="shared" si="283"/>
        <v>0</v>
      </c>
      <c r="AZ528" s="11">
        <f t="shared" si="283"/>
        <v>0</v>
      </c>
      <c r="BA528" s="11">
        <f t="shared" si="262"/>
        <v>0</v>
      </c>
      <c r="BB528" s="11">
        <f t="shared" si="262"/>
        <v>0</v>
      </c>
      <c r="BC528" s="11">
        <f t="shared" si="254"/>
        <v>0</v>
      </c>
      <c r="BD528" s="11">
        <f t="shared" si="254"/>
        <v>0</v>
      </c>
      <c r="BE528" s="11">
        <f t="shared" si="254"/>
        <v>0</v>
      </c>
      <c r="BF528" s="15" t="str">
        <f t="shared" si="265"/>
        <v>ČSN 42 5524</v>
      </c>
      <c r="BG528" s="42">
        <v>70.650000000000006</v>
      </c>
      <c r="BH528" s="17">
        <f t="shared" si="266"/>
        <v>200</v>
      </c>
      <c r="BI528" s="17">
        <f t="shared" si="267"/>
        <v>45</v>
      </c>
      <c r="BX528" s="18">
        <f t="shared" si="261"/>
        <v>9000</v>
      </c>
      <c r="BY528" s="42">
        <v>0.49</v>
      </c>
      <c r="BZ528" s="43">
        <f t="shared" si="268"/>
        <v>6.935598018400567</v>
      </c>
      <c r="CA528" s="18">
        <f t="shared" si="269"/>
        <v>30000000</v>
      </c>
      <c r="CB528" s="18">
        <f t="shared" si="270"/>
        <v>300000</v>
      </c>
      <c r="CC528" s="18">
        <f t="shared" si="271"/>
        <v>450000</v>
      </c>
      <c r="CD528" s="25">
        <f t="shared" si="272"/>
        <v>1.5</v>
      </c>
      <c r="CE528" s="26">
        <f t="shared" si="273"/>
        <v>57.735026918962575</v>
      </c>
      <c r="CF528" s="18">
        <f t="shared" si="274"/>
        <v>9000</v>
      </c>
      <c r="CG528" s="18">
        <f t="shared" si="275"/>
        <v>9000</v>
      </c>
      <c r="CH528" s="18">
        <f t="shared" si="276"/>
        <v>1518749.9999999998</v>
      </c>
      <c r="CI528" s="18">
        <f t="shared" si="277"/>
        <v>67499.999999999985</v>
      </c>
      <c r="CJ528" s="18">
        <f t="shared" si="278"/>
        <v>101250</v>
      </c>
      <c r="CK528" s="25">
        <f t="shared" si="279"/>
        <v>1.5000000000000002</v>
      </c>
      <c r="CL528" s="26">
        <f t="shared" si="280"/>
        <v>12.990381056766578</v>
      </c>
      <c r="DJ528" s="20" t="s">
        <v>542</v>
      </c>
    </row>
    <row r="529" spans="1:114" x14ac:dyDescent="0.2">
      <c r="A529" s="15" t="s">
        <v>105</v>
      </c>
      <c r="B529" s="10" t="s">
        <v>629</v>
      </c>
      <c r="C529" s="11">
        <f t="shared" si="263"/>
        <v>78.5</v>
      </c>
      <c r="D529" s="11">
        <f t="shared" si="260"/>
        <v>200</v>
      </c>
      <c r="E529" s="11">
        <f t="shared" si="260"/>
        <v>50</v>
      </c>
      <c r="F529" s="11">
        <f t="shared" si="260"/>
        <v>0</v>
      </c>
      <c r="G529" s="11">
        <f t="shared" si="260"/>
        <v>0</v>
      </c>
      <c r="H529" s="11">
        <f t="shared" si="284"/>
        <v>0</v>
      </c>
      <c r="I529" s="11">
        <f t="shared" si="284"/>
        <v>0</v>
      </c>
      <c r="J529" s="11">
        <f t="shared" si="284"/>
        <v>0</v>
      </c>
      <c r="K529" s="11">
        <f t="shared" si="284"/>
        <v>0</v>
      </c>
      <c r="L529" s="11">
        <f t="shared" si="284"/>
        <v>0</v>
      </c>
      <c r="M529" s="11">
        <f t="shared" si="284"/>
        <v>0</v>
      </c>
      <c r="N529" s="11">
        <f t="shared" si="255"/>
        <v>0</v>
      </c>
      <c r="O529" s="11">
        <f t="shared" si="255"/>
        <v>0</v>
      </c>
      <c r="P529" s="11">
        <f t="shared" si="255"/>
        <v>0</v>
      </c>
      <c r="Q529" s="11">
        <f t="shared" si="255"/>
        <v>0</v>
      </c>
      <c r="R529" s="11">
        <f t="shared" si="255"/>
        <v>0</v>
      </c>
      <c r="S529" s="11">
        <f t="shared" si="255"/>
        <v>0</v>
      </c>
      <c r="T529" s="11">
        <f t="shared" si="285"/>
        <v>10000</v>
      </c>
      <c r="U529" s="40">
        <f t="shared" si="264"/>
        <v>0.5</v>
      </c>
      <c r="V529" s="11">
        <f t="shared" si="257"/>
        <v>6.369426751592357</v>
      </c>
      <c r="W529" s="11">
        <f t="shared" si="257"/>
        <v>33333333.333333328</v>
      </c>
      <c r="X529" s="11">
        <f t="shared" si="257"/>
        <v>333333.33333333331</v>
      </c>
      <c r="Y529" s="11">
        <f t="shared" si="257"/>
        <v>500000</v>
      </c>
      <c r="Z529" s="11">
        <f t="shared" si="257"/>
        <v>1.5</v>
      </c>
      <c r="AA529" s="11">
        <f t="shared" si="257"/>
        <v>57.735026918962575</v>
      </c>
      <c r="AB529" s="11">
        <f t="shared" si="257"/>
        <v>10000</v>
      </c>
      <c r="AC529" s="11">
        <f t="shared" si="257"/>
        <v>10000</v>
      </c>
      <c r="AD529" s="11">
        <f t="shared" si="257"/>
        <v>2083333.333333333</v>
      </c>
      <c r="AE529" s="11">
        <f t="shared" si="257"/>
        <v>83333.333333333328</v>
      </c>
      <c r="AF529" s="11">
        <f t="shared" si="257"/>
        <v>125000</v>
      </c>
      <c r="AG529" s="11">
        <f t="shared" si="257"/>
        <v>1.5</v>
      </c>
      <c r="AH529" s="11">
        <f t="shared" si="257"/>
        <v>14.433756729740644</v>
      </c>
      <c r="AI529" s="11">
        <f t="shared" si="257"/>
        <v>0</v>
      </c>
      <c r="AJ529" s="11">
        <f t="shared" si="257"/>
        <v>0</v>
      </c>
      <c r="AK529" s="11">
        <f t="shared" si="286"/>
        <v>0</v>
      </c>
      <c r="AL529" s="11">
        <f t="shared" si="286"/>
        <v>0</v>
      </c>
      <c r="AM529" s="11">
        <f t="shared" si="286"/>
        <v>0</v>
      </c>
      <c r="AN529" s="11">
        <f t="shared" si="282"/>
        <v>0</v>
      </c>
      <c r="AO529" s="11">
        <f t="shared" si="282"/>
        <v>0</v>
      </c>
      <c r="AP529" s="11">
        <f t="shared" si="282"/>
        <v>0</v>
      </c>
      <c r="AQ529" s="11">
        <f t="shared" si="282"/>
        <v>0</v>
      </c>
      <c r="AR529" s="11">
        <f t="shared" si="282"/>
        <v>0</v>
      </c>
      <c r="AS529" s="11">
        <f t="shared" si="282"/>
        <v>0</v>
      </c>
      <c r="AT529" s="11">
        <f t="shared" si="282"/>
        <v>0</v>
      </c>
      <c r="AU529" s="11">
        <f t="shared" si="282"/>
        <v>0</v>
      </c>
      <c r="AV529" s="11">
        <f t="shared" si="282"/>
        <v>0</v>
      </c>
      <c r="AW529" s="11">
        <f t="shared" si="283"/>
        <v>0</v>
      </c>
      <c r="AX529" s="11">
        <f t="shared" si="283"/>
        <v>0</v>
      </c>
      <c r="AY529" s="11">
        <f t="shared" si="283"/>
        <v>0</v>
      </c>
      <c r="AZ529" s="11">
        <f t="shared" si="283"/>
        <v>0</v>
      </c>
      <c r="BA529" s="11">
        <f t="shared" si="262"/>
        <v>0</v>
      </c>
      <c r="BB529" s="11">
        <f t="shared" si="262"/>
        <v>0</v>
      </c>
      <c r="BC529" s="11">
        <f t="shared" si="262"/>
        <v>0</v>
      </c>
      <c r="BD529" s="11">
        <f t="shared" si="262"/>
        <v>0</v>
      </c>
      <c r="BE529" s="11">
        <f t="shared" si="262"/>
        <v>0</v>
      </c>
      <c r="BF529" s="15" t="str">
        <f t="shared" si="265"/>
        <v>ČSN 42 5524</v>
      </c>
      <c r="BG529" s="42">
        <v>78.5</v>
      </c>
      <c r="BH529" s="17">
        <f t="shared" si="266"/>
        <v>200</v>
      </c>
      <c r="BI529" s="17">
        <f t="shared" si="267"/>
        <v>50</v>
      </c>
      <c r="BX529" s="18">
        <f t="shared" si="261"/>
        <v>10000</v>
      </c>
      <c r="BY529" s="42">
        <v>0.5</v>
      </c>
      <c r="BZ529" s="43">
        <f t="shared" si="268"/>
        <v>6.369426751592357</v>
      </c>
      <c r="CA529" s="18">
        <f t="shared" si="269"/>
        <v>33333333.333333328</v>
      </c>
      <c r="CB529" s="18">
        <f t="shared" si="270"/>
        <v>333333.33333333331</v>
      </c>
      <c r="CC529" s="18">
        <f t="shared" si="271"/>
        <v>500000</v>
      </c>
      <c r="CD529" s="25">
        <f t="shared" si="272"/>
        <v>1.5</v>
      </c>
      <c r="CE529" s="26">
        <f t="shared" si="273"/>
        <v>57.735026918962575</v>
      </c>
      <c r="CF529" s="18">
        <f t="shared" si="274"/>
        <v>10000</v>
      </c>
      <c r="CG529" s="18">
        <f t="shared" si="275"/>
        <v>10000</v>
      </c>
      <c r="CH529" s="18">
        <f t="shared" si="276"/>
        <v>2083333.333333333</v>
      </c>
      <c r="CI529" s="18">
        <f t="shared" si="277"/>
        <v>83333.333333333328</v>
      </c>
      <c r="CJ529" s="18">
        <f t="shared" si="278"/>
        <v>125000</v>
      </c>
      <c r="CK529" s="25">
        <f t="shared" si="279"/>
        <v>1.5</v>
      </c>
      <c r="CL529" s="26">
        <f t="shared" si="280"/>
        <v>14.433756729740644</v>
      </c>
      <c r="DJ529" s="20" t="s">
        <v>542</v>
      </c>
    </row>
    <row r="530" spans="1:114" x14ac:dyDescent="0.2">
      <c r="A530" s="15" t="s">
        <v>105</v>
      </c>
      <c r="B530" s="10" t="s">
        <v>630</v>
      </c>
      <c r="C530" s="11">
        <f t="shared" si="263"/>
        <v>86.35</v>
      </c>
      <c r="D530" s="11">
        <f t="shared" si="260"/>
        <v>200</v>
      </c>
      <c r="E530" s="11">
        <f t="shared" si="260"/>
        <v>55</v>
      </c>
      <c r="F530" s="11">
        <f t="shared" si="260"/>
        <v>0</v>
      </c>
      <c r="G530" s="11">
        <f t="shared" si="260"/>
        <v>0</v>
      </c>
      <c r="H530" s="11">
        <f t="shared" si="284"/>
        <v>0</v>
      </c>
      <c r="I530" s="11">
        <f t="shared" si="284"/>
        <v>0</v>
      </c>
      <c r="J530" s="11">
        <f t="shared" si="284"/>
        <v>0</v>
      </c>
      <c r="K530" s="11">
        <f t="shared" si="284"/>
        <v>0</v>
      </c>
      <c r="L530" s="11">
        <f t="shared" si="284"/>
        <v>0</v>
      </c>
      <c r="M530" s="11">
        <f t="shared" si="284"/>
        <v>0</v>
      </c>
      <c r="N530" s="11">
        <f t="shared" si="255"/>
        <v>0</v>
      </c>
      <c r="O530" s="11">
        <f t="shared" si="255"/>
        <v>0</v>
      </c>
      <c r="P530" s="11">
        <f t="shared" si="255"/>
        <v>0</v>
      </c>
      <c r="Q530" s="11">
        <f t="shared" si="255"/>
        <v>0</v>
      </c>
      <c r="R530" s="11">
        <f t="shared" si="255"/>
        <v>0</v>
      </c>
      <c r="S530" s="11">
        <f t="shared" si="255"/>
        <v>0</v>
      </c>
      <c r="T530" s="11">
        <f t="shared" si="285"/>
        <v>11000</v>
      </c>
      <c r="U530" s="40">
        <f t="shared" si="264"/>
        <v>0.51</v>
      </c>
      <c r="V530" s="11">
        <f t="shared" si="257"/>
        <v>5.9061957151129132</v>
      </c>
      <c r="W530" s="11">
        <f t="shared" si="257"/>
        <v>36666666.666666664</v>
      </c>
      <c r="X530" s="11">
        <f t="shared" si="257"/>
        <v>366666.66666666663</v>
      </c>
      <c r="Y530" s="11">
        <f t="shared" si="257"/>
        <v>550000</v>
      </c>
      <c r="Z530" s="11">
        <f t="shared" si="257"/>
        <v>1.5000000000000002</v>
      </c>
      <c r="AA530" s="11">
        <f t="shared" si="257"/>
        <v>57.735026918962575</v>
      </c>
      <c r="AB530" s="11">
        <f t="shared" si="257"/>
        <v>11000</v>
      </c>
      <c r="AC530" s="11">
        <f t="shared" si="257"/>
        <v>11000</v>
      </c>
      <c r="AD530" s="11">
        <f t="shared" si="257"/>
        <v>2772916.666666666</v>
      </c>
      <c r="AE530" s="11">
        <f t="shared" si="257"/>
        <v>100833.33333333331</v>
      </c>
      <c r="AF530" s="11">
        <f t="shared" si="257"/>
        <v>151250</v>
      </c>
      <c r="AG530" s="11">
        <f t="shared" si="257"/>
        <v>1.5000000000000002</v>
      </c>
      <c r="AH530" s="11">
        <f t="shared" si="257"/>
        <v>15.877132402714707</v>
      </c>
      <c r="AI530" s="11">
        <f t="shared" si="257"/>
        <v>0</v>
      </c>
      <c r="AJ530" s="11">
        <f t="shared" si="257"/>
        <v>0</v>
      </c>
      <c r="AK530" s="11">
        <f t="shared" si="286"/>
        <v>0</v>
      </c>
      <c r="AL530" s="11">
        <f t="shared" si="286"/>
        <v>0</v>
      </c>
      <c r="AM530" s="11">
        <f t="shared" si="286"/>
        <v>0</v>
      </c>
      <c r="AN530" s="11">
        <f t="shared" si="282"/>
        <v>0</v>
      </c>
      <c r="AO530" s="11">
        <f t="shared" si="282"/>
        <v>0</v>
      </c>
      <c r="AP530" s="11">
        <f t="shared" si="282"/>
        <v>0</v>
      </c>
      <c r="AQ530" s="11">
        <f t="shared" si="282"/>
        <v>0</v>
      </c>
      <c r="AR530" s="11">
        <f t="shared" si="282"/>
        <v>0</v>
      </c>
      <c r="AS530" s="11">
        <f t="shared" si="282"/>
        <v>0</v>
      </c>
      <c r="AT530" s="11">
        <f t="shared" si="282"/>
        <v>0</v>
      </c>
      <c r="AU530" s="11">
        <f t="shared" si="282"/>
        <v>0</v>
      </c>
      <c r="AV530" s="11">
        <f t="shared" si="282"/>
        <v>0</v>
      </c>
      <c r="AW530" s="11">
        <f t="shared" si="283"/>
        <v>0</v>
      </c>
      <c r="AX530" s="11">
        <f t="shared" si="283"/>
        <v>0</v>
      </c>
      <c r="AY530" s="11">
        <f t="shared" si="283"/>
        <v>0</v>
      </c>
      <c r="AZ530" s="11">
        <f t="shared" si="283"/>
        <v>0</v>
      </c>
      <c r="BA530" s="11">
        <f t="shared" si="262"/>
        <v>0</v>
      </c>
      <c r="BB530" s="11">
        <f t="shared" si="262"/>
        <v>0</v>
      </c>
      <c r="BC530" s="11">
        <f t="shared" si="262"/>
        <v>0</v>
      </c>
      <c r="BD530" s="11">
        <f t="shared" si="262"/>
        <v>0</v>
      </c>
      <c r="BE530" s="11">
        <f t="shared" si="262"/>
        <v>0</v>
      </c>
      <c r="BF530" s="15" t="str">
        <f t="shared" si="265"/>
        <v>ČSN 42 5524</v>
      </c>
      <c r="BG530" s="42">
        <v>86.35</v>
      </c>
      <c r="BH530" s="17">
        <f t="shared" si="266"/>
        <v>200</v>
      </c>
      <c r="BI530" s="17">
        <f t="shared" si="267"/>
        <v>55</v>
      </c>
      <c r="BX530" s="18">
        <f t="shared" si="261"/>
        <v>11000</v>
      </c>
      <c r="BY530" s="42">
        <v>0.51</v>
      </c>
      <c r="BZ530" s="43">
        <f t="shared" si="268"/>
        <v>5.9061957151129132</v>
      </c>
      <c r="CA530" s="18">
        <f t="shared" si="269"/>
        <v>36666666.666666664</v>
      </c>
      <c r="CB530" s="18">
        <f t="shared" si="270"/>
        <v>366666.66666666663</v>
      </c>
      <c r="CC530" s="18">
        <f t="shared" si="271"/>
        <v>550000</v>
      </c>
      <c r="CD530" s="25">
        <f t="shared" si="272"/>
        <v>1.5000000000000002</v>
      </c>
      <c r="CE530" s="26">
        <f t="shared" si="273"/>
        <v>57.735026918962575</v>
      </c>
      <c r="CF530" s="18">
        <f t="shared" si="274"/>
        <v>11000</v>
      </c>
      <c r="CG530" s="18">
        <f t="shared" si="275"/>
        <v>11000</v>
      </c>
      <c r="CH530" s="18">
        <f t="shared" si="276"/>
        <v>2772916.666666666</v>
      </c>
      <c r="CI530" s="18">
        <f t="shared" si="277"/>
        <v>100833.33333333331</v>
      </c>
      <c r="CJ530" s="18">
        <f t="shared" si="278"/>
        <v>151250</v>
      </c>
      <c r="CK530" s="25">
        <f t="shared" si="279"/>
        <v>1.5000000000000002</v>
      </c>
      <c r="CL530" s="26">
        <f t="shared" si="280"/>
        <v>15.877132402714707</v>
      </c>
      <c r="DJ530" s="20" t="s">
        <v>542</v>
      </c>
    </row>
    <row r="531" spans="1:114" x14ac:dyDescent="0.2">
      <c r="A531" s="15" t="s">
        <v>105</v>
      </c>
      <c r="B531" s="10" t="s">
        <v>631</v>
      </c>
      <c r="C531" s="11">
        <f t="shared" si="263"/>
        <v>94.2</v>
      </c>
      <c r="D531" s="11">
        <f t="shared" si="260"/>
        <v>200</v>
      </c>
      <c r="E531" s="11">
        <f t="shared" si="260"/>
        <v>60</v>
      </c>
      <c r="F531" s="11">
        <f t="shared" si="260"/>
        <v>0</v>
      </c>
      <c r="G531" s="11">
        <f t="shared" si="260"/>
        <v>0</v>
      </c>
      <c r="H531" s="11">
        <f t="shared" si="284"/>
        <v>0</v>
      </c>
      <c r="I531" s="11">
        <f t="shared" si="284"/>
        <v>0</v>
      </c>
      <c r="J531" s="11">
        <f t="shared" si="284"/>
        <v>0</v>
      </c>
      <c r="K531" s="11">
        <f t="shared" si="284"/>
        <v>0</v>
      </c>
      <c r="L531" s="11">
        <f t="shared" si="284"/>
        <v>0</v>
      </c>
      <c r="M531" s="11">
        <f t="shared" si="284"/>
        <v>0</v>
      </c>
      <c r="N531" s="11">
        <f t="shared" si="255"/>
        <v>0</v>
      </c>
      <c r="O531" s="11">
        <f t="shared" si="255"/>
        <v>0</v>
      </c>
      <c r="P531" s="11">
        <f t="shared" si="255"/>
        <v>0</v>
      </c>
      <c r="Q531" s="11">
        <f t="shared" si="255"/>
        <v>0</v>
      </c>
      <c r="R531" s="11">
        <f t="shared" si="255"/>
        <v>0</v>
      </c>
      <c r="S531" s="11">
        <f t="shared" si="255"/>
        <v>0</v>
      </c>
      <c r="T531" s="11">
        <f t="shared" si="285"/>
        <v>12000</v>
      </c>
      <c r="U531" s="40">
        <f t="shared" si="264"/>
        <v>0.52</v>
      </c>
      <c r="V531" s="11">
        <f t="shared" si="257"/>
        <v>5.520169851380043</v>
      </c>
      <c r="W531" s="11">
        <f t="shared" si="257"/>
        <v>40000000</v>
      </c>
      <c r="X531" s="11">
        <f t="shared" si="257"/>
        <v>400000</v>
      </c>
      <c r="Y531" s="11">
        <f t="shared" si="257"/>
        <v>600000</v>
      </c>
      <c r="Z531" s="11">
        <f t="shared" si="257"/>
        <v>1.5</v>
      </c>
      <c r="AA531" s="11">
        <f t="shared" si="257"/>
        <v>57.735026918962575</v>
      </c>
      <c r="AB531" s="11">
        <f t="shared" si="257"/>
        <v>12000</v>
      </c>
      <c r="AC531" s="11">
        <f t="shared" si="257"/>
        <v>12000</v>
      </c>
      <c r="AD531" s="11">
        <f t="shared" si="257"/>
        <v>3599999.9999999995</v>
      </c>
      <c r="AE531" s="11">
        <f t="shared" si="257"/>
        <v>119999.99999999999</v>
      </c>
      <c r="AF531" s="11">
        <f t="shared" si="257"/>
        <v>180000</v>
      </c>
      <c r="AG531" s="11">
        <f t="shared" si="257"/>
        <v>1.5000000000000002</v>
      </c>
      <c r="AH531" s="11">
        <f t="shared" si="257"/>
        <v>17.320508075688771</v>
      </c>
      <c r="AI531" s="11">
        <f t="shared" si="257"/>
        <v>0</v>
      </c>
      <c r="AJ531" s="11">
        <f t="shared" si="257"/>
        <v>0</v>
      </c>
      <c r="AK531" s="11">
        <f t="shared" si="286"/>
        <v>0</v>
      </c>
      <c r="AL531" s="11">
        <f t="shared" si="286"/>
        <v>0</v>
      </c>
      <c r="AM531" s="11">
        <f t="shared" si="286"/>
        <v>0</v>
      </c>
      <c r="AN531" s="11">
        <f t="shared" si="282"/>
        <v>0</v>
      </c>
      <c r="AO531" s="11">
        <f t="shared" si="282"/>
        <v>0</v>
      </c>
      <c r="AP531" s="11">
        <f t="shared" si="282"/>
        <v>0</v>
      </c>
      <c r="AQ531" s="11">
        <f t="shared" si="282"/>
        <v>0</v>
      </c>
      <c r="AR531" s="11">
        <f t="shared" si="282"/>
        <v>0</v>
      </c>
      <c r="AS531" s="11">
        <f t="shared" si="282"/>
        <v>0</v>
      </c>
      <c r="AT531" s="11">
        <f t="shared" si="282"/>
        <v>0</v>
      </c>
      <c r="AU531" s="11">
        <f t="shared" si="282"/>
        <v>0</v>
      </c>
      <c r="AV531" s="11">
        <f t="shared" si="282"/>
        <v>0</v>
      </c>
      <c r="AW531" s="11">
        <f t="shared" si="283"/>
        <v>0</v>
      </c>
      <c r="AX531" s="11">
        <f t="shared" si="283"/>
        <v>0</v>
      </c>
      <c r="AY531" s="11">
        <f t="shared" si="283"/>
        <v>0</v>
      </c>
      <c r="AZ531" s="11">
        <f t="shared" si="283"/>
        <v>0</v>
      </c>
      <c r="BA531" s="11">
        <f t="shared" si="262"/>
        <v>0</v>
      </c>
      <c r="BB531" s="11">
        <f t="shared" si="262"/>
        <v>0</v>
      </c>
      <c r="BC531" s="11">
        <f t="shared" si="262"/>
        <v>0</v>
      </c>
      <c r="BD531" s="11">
        <f t="shared" si="262"/>
        <v>0</v>
      </c>
      <c r="BE531" s="11">
        <f t="shared" si="262"/>
        <v>0</v>
      </c>
      <c r="BF531" s="15" t="str">
        <f t="shared" si="265"/>
        <v>ČSN 42 5524</v>
      </c>
      <c r="BG531" s="42">
        <v>94.2</v>
      </c>
      <c r="BH531" s="17">
        <f t="shared" si="266"/>
        <v>200</v>
      </c>
      <c r="BI531" s="17">
        <f t="shared" si="267"/>
        <v>60</v>
      </c>
      <c r="BX531" s="18">
        <f t="shared" si="261"/>
        <v>12000</v>
      </c>
      <c r="BY531" s="42">
        <v>0.52</v>
      </c>
      <c r="BZ531" s="43">
        <f t="shared" si="268"/>
        <v>5.520169851380043</v>
      </c>
      <c r="CA531" s="18">
        <f t="shared" si="269"/>
        <v>40000000</v>
      </c>
      <c r="CB531" s="18">
        <f t="shared" si="270"/>
        <v>400000</v>
      </c>
      <c r="CC531" s="18">
        <f t="shared" si="271"/>
        <v>600000</v>
      </c>
      <c r="CD531" s="25">
        <f t="shared" si="272"/>
        <v>1.5</v>
      </c>
      <c r="CE531" s="26">
        <f t="shared" si="273"/>
        <v>57.735026918962575</v>
      </c>
      <c r="CF531" s="18">
        <f t="shared" si="274"/>
        <v>12000</v>
      </c>
      <c r="CG531" s="18">
        <f t="shared" si="275"/>
        <v>12000</v>
      </c>
      <c r="CH531" s="18">
        <f t="shared" si="276"/>
        <v>3599999.9999999995</v>
      </c>
      <c r="CI531" s="18">
        <f t="shared" si="277"/>
        <v>119999.99999999999</v>
      </c>
      <c r="CJ531" s="18">
        <f t="shared" si="278"/>
        <v>180000</v>
      </c>
      <c r="CK531" s="25">
        <f t="shared" si="279"/>
        <v>1.5000000000000002</v>
      </c>
      <c r="CL531" s="26">
        <f t="shared" si="280"/>
        <v>17.320508075688771</v>
      </c>
      <c r="DJ531" s="20" t="s">
        <v>542</v>
      </c>
    </row>
    <row r="532" spans="1:114" x14ac:dyDescent="0.2">
      <c r="A532" s="15" t="s">
        <v>105</v>
      </c>
      <c r="B532" s="10" t="s">
        <v>632</v>
      </c>
      <c r="C532" s="11">
        <f t="shared" si="263"/>
        <v>9.891</v>
      </c>
      <c r="D532" s="11">
        <f t="shared" si="260"/>
        <v>210</v>
      </c>
      <c r="E532" s="11">
        <f t="shared" si="260"/>
        <v>6</v>
      </c>
      <c r="F532" s="11">
        <f t="shared" si="260"/>
        <v>0</v>
      </c>
      <c r="G532" s="11">
        <f t="shared" si="260"/>
        <v>0</v>
      </c>
      <c r="H532" s="11">
        <f t="shared" si="284"/>
        <v>0</v>
      </c>
      <c r="I532" s="11">
        <f t="shared" si="284"/>
        <v>0</v>
      </c>
      <c r="J532" s="11">
        <f t="shared" si="284"/>
        <v>0</v>
      </c>
      <c r="K532" s="11">
        <f t="shared" si="284"/>
        <v>0</v>
      </c>
      <c r="L532" s="11">
        <f t="shared" si="284"/>
        <v>0</v>
      </c>
      <c r="M532" s="11">
        <f t="shared" si="284"/>
        <v>0</v>
      </c>
      <c r="N532" s="11">
        <f t="shared" si="255"/>
        <v>0</v>
      </c>
      <c r="O532" s="11">
        <f t="shared" si="255"/>
        <v>0</v>
      </c>
      <c r="P532" s="11">
        <f t="shared" si="255"/>
        <v>0</v>
      </c>
      <c r="Q532" s="11">
        <f t="shared" si="255"/>
        <v>0</v>
      </c>
      <c r="R532" s="11">
        <f t="shared" si="255"/>
        <v>0</v>
      </c>
      <c r="S532" s="11">
        <f t="shared" si="255"/>
        <v>0</v>
      </c>
      <c r="T532" s="11">
        <f t="shared" si="285"/>
        <v>1260</v>
      </c>
      <c r="U532" s="40">
        <f t="shared" si="264"/>
        <v>0.432</v>
      </c>
      <c r="V532" s="11">
        <f t="shared" ref="V532:AJ548" si="287">IF($A532="x",BZ532,"")</f>
        <v>43.676069153776162</v>
      </c>
      <c r="W532" s="11">
        <f t="shared" si="287"/>
        <v>4630500</v>
      </c>
      <c r="X532" s="11">
        <f t="shared" si="287"/>
        <v>44100</v>
      </c>
      <c r="Y532" s="11">
        <f t="shared" si="287"/>
        <v>66150</v>
      </c>
      <c r="Z532" s="11">
        <f t="shared" si="287"/>
        <v>1.5</v>
      </c>
      <c r="AA532" s="11">
        <f t="shared" si="287"/>
        <v>60.621778264910702</v>
      </c>
      <c r="AB532" s="11">
        <f t="shared" si="287"/>
        <v>1260</v>
      </c>
      <c r="AC532" s="11">
        <f t="shared" si="287"/>
        <v>1260</v>
      </c>
      <c r="AD532" s="11">
        <f t="shared" si="287"/>
        <v>3780</v>
      </c>
      <c r="AE532" s="11">
        <f t="shared" si="287"/>
        <v>1260</v>
      </c>
      <c r="AF532" s="11">
        <f t="shared" si="287"/>
        <v>1890</v>
      </c>
      <c r="AG532" s="11">
        <f t="shared" si="287"/>
        <v>1.5</v>
      </c>
      <c r="AH532" s="11">
        <f t="shared" si="287"/>
        <v>1.7320508075688772</v>
      </c>
      <c r="AI532" s="11">
        <f t="shared" si="287"/>
        <v>0</v>
      </c>
      <c r="AJ532" s="11">
        <f t="shared" si="287"/>
        <v>0</v>
      </c>
      <c r="AK532" s="11">
        <f t="shared" si="286"/>
        <v>0</v>
      </c>
      <c r="AL532" s="11">
        <f t="shared" si="286"/>
        <v>0</v>
      </c>
      <c r="AM532" s="11">
        <f t="shared" si="286"/>
        <v>0</v>
      </c>
      <c r="AN532" s="11">
        <f t="shared" si="282"/>
        <v>0</v>
      </c>
      <c r="AO532" s="11">
        <f t="shared" si="282"/>
        <v>0</v>
      </c>
      <c r="AP532" s="11">
        <f t="shared" si="282"/>
        <v>0</v>
      </c>
      <c r="AQ532" s="11">
        <f t="shared" si="282"/>
        <v>0</v>
      </c>
      <c r="AR532" s="11">
        <f t="shared" si="282"/>
        <v>0</v>
      </c>
      <c r="AS532" s="11">
        <f t="shared" si="282"/>
        <v>0</v>
      </c>
      <c r="AT532" s="11">
        <f t="shared" si="282"/>
        <v>0</v>
      </c>
      <c r="AU532" s="11">
        <f t="shared" si="282"/>
        <v>0</v>
      </c>
      <c r="AV532" s="11">
        <f t="shared" si="282"/>
        <v>0</v>
      </c>
      <c r="AW532" s="11">
        <f t="shared" si="283"/>
        <v>0</v>
      </c>
      <c r="AX532" s="11">
        <f t="shared" si="283"/>
        <v>0</v>
      </c>
      <c r="AY532" s="11">
        <f t="shared" si="283"/>
        <v>0</v>
      </c>
      <c r="AZ532" s="11">
        <f t="shared" si="283"/>
        <v>0</v>
      </c>
      <c r="BA532" s="11">
        <f t="shared" si="262"/>
        <v>0</v>
      </c>
      <c r="BB532" s="11">
        <f t="shared" si="262"/>
        <v>0</v>
      </c>
      <c r="BC532" s="11">
        <f t="shared" si="262"/>
        <v>0</v>
      </c>
      <c r="BD532" s="11">
        <f t="shared" si="262"/>
        <v>0</v>
      </c>
      <c r="BE532" s="11">
        <f t="shared" si="262"/>
        <v>0</v>
      </c>
      <c r="BF532" s="15" t="str">
        <f t="shared" si="265"/>
        <v>ČSN 42 5524</v>
      </c>
      <c r="BG532" s="42">
        <v>9.891</v>
      </c>
      <c r="BH532" s="17">
        <f t="shared" si="266"/>
        <v>210</v>
      </c>
      <c r="BI532" s="17">
        <f t="shared" si="267"/>
        <v>6</v>
      </c>
      <c r="BX532" s="18">
        <f t="shared" si="261"/>
        <v>1260</v>
      </c>
      <c r="BY532" s="42">
        <v>0.432</v>
      </c>
      <c r="BZ532" s="43">
        <f t="shared" si="268"/>
        <v>43.676069153776162</v>
      </c>
      <c r="CA532" s="18">
        <f t="shared" si="269"/>
        <v>4630500</v>
      </c>
      <c r="CB532" s="18">
        <f t="shared" si="270"/>
        <v>44100</v>
      </c>
      <c r="CC532" s="18">
        <f t="shared" si="271"/>
        <v>66150</v>
      </c>
      <c r="CD532" s="25">
        <f t="shared" si="272"/>
        <v>1.5</v>
      </c>
      <c r="CE532" s="26">
        <f t="shared" si="273"/>
        <v>60.621778264910702</v>
      </c>
      <c r="CF532" s="18">
        <f t="shared" si="274"/>
        <v>1260</v>
      </c>
      <c r="CG532" s="18">
        <f t="shared" si="275"/>
        <v>1260</v>
      </c>
      <c r="CH532" s="18">
        <f t="shared" si="276"/>
        <v>3780</v>
      </c>
      <c r="CI532" s="18">
        <f t="shared" si="277"/>
        <v>1260</v>
      </c>
      <c r="CJ532" s="18">
        <f t="shared" si="278"/>
        <v>1890</v>
      </c>
      <c r="CK532" s="25">
        <f t="shared" si="279"/>
        <v>1.5</v>
      </c>
      <c r="CL532" s="26">
        <f t="shared" si="280"/>
        <v>1.7320508075688772</v>
      </c>
      <c r="DJ532" s="20" t="s">
        <v>542</v>
      </c>
    </row>
    <row r="533" spans="1:114" x14ac:dyDescent="0.2">
      <c r="A533" s="15" t="s">
        <v>105</v>
      </c>
      <c r="B533" s="10" t="s">
        <v>633</v>
      </c>
      <c r="C533" s="11">
        <f t="shared" si="263"/>
        <v>11.5395</v>
      </c>
      <c r="D533" s="11">
        <f t="shared" si="260"/>
        <v>210</v>
      </c>
      <c r="E533" s="11">
        <f t="shared" si="260"/>
        <v>7</v>
      </c>
      <c r="F533" s="11">
        <f t="shared" si="260"/>
        <v>0</v>
      </c>
      <c r="G533" s="11">
        <f t="shared" si="260"/>
        <v>0</v>
      </c>
      <c r="H533" s="11">
        <f t="shared" si="284"/>
        <v>0</v>
      </c>
      <c r="I533" s="11">
        <f t="shared" si="284"/>
        <v>0</v>
      </c>
      <c r="J533" s="11">
        <f t="shared" si="284"/>
        <v>0</v>
      </c>
      <c r="K533" s="11">
        <f t="shared" si="284"/>
        <v>0</v>
      </c>
      <c r="L533" s="11">
        <f t="shared" si="284"/>
        <v>0</v>
      </c>
      <c r="M533" s="11">
        <f t="shared" si="284"/>
        <v>0</v>
      </c>
      <c r="N533" s="11">
        <f t="shared" si="255"/>
        <v>0</v>
      </c>
      <c r="O533" s="11">
        <f t="shared" si="255"/>
        <v>0</v>
      </c>
      <c r="P533" s="11">
        <f t="shared" si="255"/>
        <v>0</v>
      </c>
      <c r="Q533" s="11">
        <f t="shared" si="255"/>
        <v>0</v>
      </c>
      <c r="R533" s="11">
        <f t="shared" si="255"/>
        <v>0</v>
      </c>
      <c r="S533" s="11">
        <f t="shared" si="255"/>
        <v>0</v>
      </c>
      <c r="T533" s="11">
        <f t="shared" si="285"/>
        <v>1470</v>
      </c>
      <c r="U533" s="40">
        <f t="shared" si="264"/>
        <v>0.434</v>
      </c>
      <c r="V533" s="11">
        <f t="shared" si="287"/>
        <v>37.60994843797392</v>
      </c>
      <c r="W533" s="11">
        <f t="shared" si="287"/>
        <v>5402249.9999999991</v>
      </c>
      <c r="X533" s="11">
        <f t="shared" si="287"/>
        <v>51449.999999999993</v>
      </c>
      <c r="Y533" s="11">
        <f t="shared" si="287"/>
        <v>77175</v>
      </c>
      <c r="Z533" s="11">
        <f t="shared" si="287"/>
        <v>1.5000000000000002</v>
      </c>
      <c r="AA533" s="11">
        <f t="shared" si="287"/>
        <v>60.621778264910702</v>
      </c>
      <c r="AB533" s="11">
        <f t="shared" si="287"/>
        <v>1470</v>
      </c>
      <c r="AC533" s="11">
        <f t="shared" si="287"/>
        <v>1470</v>
      </c>
      <c r="AD533" s="11">
        <f t="shared" si="287"/>
        <v>6002.5</v>
      </c>
      <c r="AE533" s="11">
        <f t="shared" si="287"/>
        <v>1715</v>
      </c>
      <c r="AF533" s="11">
        <f t="shared" si="287"/>
        <v>2572.5</v>
      </c>
      <c r="AG533" s="11">
        <f t="shared" si="287"/>
        <v>1.5</v>
      </c>
      <c r="AH533" s="11">
        <f t="shared" si="287"/>
        <v>2.0207259421636903</v>
      </c>
      <c r="AI533" s="11">
        <f t="shared" si="287"/>
        <v>0</v>
      </c>
      <c r="AJ533" s="11">
        <f t="shared" si="287"/>
        <v>0</v>
      </c>
      <c r="AK533" s="11">
        <f t="shared" si="286"/>
        <v>0</v>
      </c>
      <c r="AL533" s="11">
        <f t="shared" si="286"/>
        <v>0</v>
      </c>
      <c r="AM533" s="11">
        <f t="shared" si="286"/>
        <v>0</v>
      </c>
      <c r="AN533" s="11">
        <f t="shared" si="282"/>
        <v>0</v>
      </c>
      <c r="AO533" s="11">
        <f t="shared" si="282"/>
        <v>0</v>
      </c>
      <c r="AP533" s="11">
        <f t="shared" si="282"/>
        <v>0</v>
      </c>
      <c r="AQ533" s="11">
        <f t="shared" si="282"/>
        <v>0</v>
      </c>
      <c r="AR533" s="11">
        <f t="shared" si="282"/>
        <v>0</v>
      </c>
      <c r="AS533" s="11">
        <f t="shared" si="282"/>
        <v>0</v>
      </c>
      <c r="AT533" s="11">
        <f t="shared" si="282"/>
        <v>0</v>
      </c>
      <c r="AU533" s="11">
        <f t="shared" si="282"/>
        <v>0</v>
      </c>
      <c r="AV533" s="11">
        <f t="shared" si="282"/>
        <v>0</v>
      </c>
      <c r="AW533" s="11">
        <f t="shared" si="283"/>
        <v>0</v>
      </c>
      <c r="AX533" s="11">
        <f t="shared" si="283"/>
        <v>0</v>
      </c>
      <c r="AY533" s="11">
        <f t="shared" si="283"/>
        <v>0</v>
      </c>
      <c r="AZ533" s="11">
        <f t="shared" si="283"/>
        <v>0</v>
      </c>
      <c r="BA533" s="11">
        <f t="shared" si="262"/>
        <v>0</v>
      </c>
      <c r="BB533" s="11">
        <f t="shared" si="262"/>
        <v>0</v>
      </c>
      <c r="BC533" s="11">
        <f t="shared" si="262"/>
        <v>0</v>
      </c>
      <c r="BD533" s="11">
        <f t="shared" si="262"/>
        <v>0</v>
      </c>
      <c r="BE533" s="11">
        <f t="shared" si="262"/>
        <v>0</v>
      </c>
      <c r="BF533" s="15" t="str">
        <f t="shared" si="265"/>
        <v>ČSN 42 5524</v>
      </c>
      <c r="BG533" s="42">
        <v>11.5395</v>
      </c>
      <c r="BH533" s="17">
        <f t="shared" si="266"/>
        <v>210</v>
      </c>
      <c r="BI533" s="17">
        <f t="shared" si="267"/>
        <v>7</v>
      </c>
      <c r="BX533" s="18">
        <f t="shared" si="261"/>
        <v>1470</v>
      </c>
      <c r="BY533" s="42">
        <v>0.434</v>
      </c>
      <c r="BZ533" s="43">
        <f t="shared" si="268"/>
        <v>37.60994843797392</v>
      </c>
      <c r="CA533" s="18">
        <f t="shared" si="269"/>
        <v>5402249.9999999991</v>
      </c>
      <c r="CB533" s="18">
        <f t="shared" si="270"/>
        <v>51449.999999999993</v>
      </c>
      <c r="CC533" s="18">
        <f t="shared" si="271"/>
        <v>77175</v>
      </c>
      <c r="CD533" s="25">
        <f t="shared" si="272"/>
        <v>1.5000000000000002</v>
      </c>
      <c r="CE533" s="26">
        <f t="shared" si="273"/>
        <v>60.621778264910702</v>
      </c>
      <c r="CF533" s="18">
        <f t="shared" si="274"/>
        <v>1470</v>
      </c>
      <c r="CG533" s="18">
        <f t="shared" si="275"/>
        <v>1470</v>
      </c>
      <c r="CH533" s="18">
        <f t="shared" si="276"/>
        <v>6002.5</v>
      </c>
      <c r="CI533" s="18">
        <f t="shared" si="277"/>
        <v>1715</v>
      </c>
      <c r="CJ533" s="18">
        <f t="shared" si="278"/>
        <v>2572.5</v>
      </c>
      <c r="CK533" s="25">
        <f t="shared" si="279"/>
        <v>1.5</v>
      </c>
      <c r="CL533" s="26">
        <f t="shared" si="280"/>
        <v>2.0207259421636903</v>
      </c>
      <c r="DJ533" s="20" t="s">
        <v>542</v>
      </c>
    </row>
    <row r="534" spans="1:114" x14ac:dyDescent="0.2">
      <c r="A534" s="15" t="s">
        <v>105</v>
      </c>
      <c r="B534" s="10" t="s">
        <v>634</v>
      </c>
      <c r="C534" s="11">
        <f t="shared" si="263"/>
        <v>13.188000000000001</v>
      </c>
      <c r="D534" s="11">
        <f t="shared" si="260"/>
        <v>210</v>
      </c>
      <c r="E534" s="11">
        <f t="shared" si="260"/>
        <v>8</v>
      </c>
      <c r="F534" s="11">
        <f t="shared" si="260"/>
        <v>0</v>
      </c>
      <c r="G534" s="11">
        <f t="shared" si="260"/>
        <v>0</v>
      </c>
      <c r="H534" s="11">
        <f t="shared" si="284"/>
        <v>0</v>
      </c>
      <c r="I534" s="11">
        <f t="shared" si="284"/>
        <v>0</v>
      </c>
      <c r="J534" s="11">
        <f t="shared" si="284"/>
        <v>0</v>
      </c>
      <c r="K534" s="11">
        <f t="shared" si="284"/>
        <v>0</v>
      </c>
      <c r="L534" s="11">
        <f t="shared" si="284"/>
        <v>0</v>
      </c>
      <c r="M534" s="11">
        <f t="shared" si="284"/>
        <v>0</v>
      </c>
      <c r="N534" s="11">
        <f t="shared" si="255"/>
        <v>0</v>
      </c>
      <c r="O534" s="11">
        <f t="shared" si="255"/>
        <v>0</v>
      </c>
      <c r="P534" s="11">
        <f t="shared" si="255"/>
        <v>0</v>
      </c>
      <c r="Q534" s="11">
        <f t="shared" si="255"/>
        <v>0</v>
      </c>
      <c r="R534" s="11">
        <f t="shared" si="255"/>
        <v>0</v>
      </c>
      <c r="S534" s="11">
        <f t="shared" si="255"/>
        <v>0</v>
      </c>
      <c r="T534" s="11">
        <f t="shared" si="285"/>
        <v>1680</v>
      </c>
      <c r="U534" s="40">
        <f t="shared" si="264"/>
        <v>0.436</v>
      </c>
      <c r="V534" s="11">
        <f t="shared" si="287"/>
        <v>33.060357901122238</v>
      </c>
      <c r="W534" s="11">
        <f t="shared" si="287"/>
        <v>6174000</v>
      </c>
      <c r="X534" s="11">
        <f t="shared" si="287"/>
        <v>58800</v>
      </c>
      <c r="Y534" s="11">
        <f t="shared" si="287"/>
        <v>88200</v>
      </c>
      <c r="Z534" s="11">
        <f t="shared" si="287"/>
        <v>1.5</v>
      </c>
      <c r="AA534" s="11">
        <f t="shared" si="287"/>
        <v>60.621778264910702</v>
      </c>
      <c r="AB534" s="11">
        <f t="shared" si="287"/>
        <v>1680</v>
      </c>
      <c r="AC534" s="11">
        <f t="shared" si="287"/>
        <v>1680</v>
      </c>
      <c r="AD534" s="11">
        <f t="shared" si="287"/>
        <v>8960</v>
      </c>
      <c r="AE534" s="11">
        <f t="shared" si="287"/>
        <v>2240</v>
      </c>
      <c r="AF534" s="11">
        <f t="shared" si="287"/>
        <v>3360</v>
      </c>
      <c r="AG534" s="11">
        <f t="shared" si="287"/>
        <v>1.5</v>
      </c>
      <c r="AH534" s="11">
        <f t="shared" si="287"/>
        <v>2.3094010767585029</v>
      </c>
      <c r="AI534" s="11">
        <f t="shared" si="287"/>
        <v>0</v>
      </c>
      <c r="AJ534" s="11">
        <f t="shared" si="287"/>
        <v>0</v>
      </c>
      <c r="AK534" s="11">
        <f t="shared" si="286"/>
        <v>0</v>
      </c>
      <c r="AL534" s="11">
        <f t="shared" si="286"/>
        <v>0</v>
      </c>
      <c r="AM534" s="11">
        <f t="shared" si="286"/>
        <v>0</v>
      </c>
      <c r="AN534" s="11">
        <f t="shared" si="282"/>
        <v>0</v>
      </c>
      <c r="AO534" s="11">
        <f t="shared" si="282"/>
        <v>0</v>
      </c>
      <c r="AP534" s="11">
        <f t="shared" si="282"/>
        <v>0</v>
      </c>
      <c r="AQ534" s="11">
        <f t="shared" si="282"/>
        <v>0</v>
      </c>
      <c r="AR534" s="11">
        <f t="shared" si="282"/>
        <v>0</v>
      </c>
      <c r="AS534" s="11">
        <f t="shared" si="282"/>
        <v>0</v>
      </c>
      <c r="AT534" s="11">
        <f t="shared" si="282"/>
        <v>0</v>
      </c>
      <c r="AU534" s="11">
        <f t="shared" si="282"/>
        <v>0</v>
      </c>
      <c r="AV534" s="11">
        <f t="shared" si="282"/>
        <v>0</v>
      </c>
      <c r="AW534" s="11">
        <f t="shared" si="283"/>
        <v>0</v>
      </c>
      <c r="AX534" s="11">
        <f t="shared" si="283"/>
        <v>0</v>
      </c>
      <c r="AY534" s="11">
        <f t="shared" si="283"/>
        <v>0</v>
      </c>
      <c r="AZ534" s="11">
        <f t="shared" si="283"/>
        <v>0</v>
      </c>
      <c r="BA534" s="11">
        <f t="shared" si="262"/>
        <v>0</v>
      </c>
      <c r="BB534" s="11">
        <f t="shared" si="262"/>
        <v>0</v>
      </c>
      <c r="BC534" s="11">
        <f t="shared" si="262"/>
        <v>0</v>
      </c>
      <c r="BD534" s="11">
        <f t="shared" si="262"/>
        <v>0</v>
      </c>
      <c r="BE534" s="11">
        <f t="shared" si="262"/>
        <v>0</v>
      </c>
      <c r="BF534" s="15" t="str">
        <f t="shared" si="265"/>
        <v>ČSN 42 5524</v>
      </c>
      <c r="BG534" s="42">
        <v>13.188000000000001</v>
      </c>
      <c r="BH534" s="17">
        <f t="shared" si="266"/>
        <v>210</v>
      </c>
      <c r="BI534" s="17">
        <f t="shared" si="267"/>
        <v>8</v>
      </c>
      <c r="BX534" s="18">
        <f t="shared" si="261"/>
        <v>1680</v>
      </c>
      <c r="BY534" s="42">
        <v>0.436</v>
      </c>
      <c r="BZ534" s="43">
        <f t="shared" si="268"/>
        <v>33.060357901122238</v>
      </c>
      <c r="CA534" s="18">
        <f t="shared" si="269"/>
        <v>6174000</v>
      </c>
      <c r="CB534" s="18">
        <f t="shared" si="270"/>
        <v>58800</v>
      </c>
      <c r="CC534" s="18">
        <f t="shared" si="271"/>
        <v>88200</v>
      </c>
      <c r="CD534" s="25">
        <f t="shared" si="272"/>
        <v>1.5</v>
      </c>
      <c r="CE534" s="26">
        <f t="shared" si="273"/>
        <v>60.621778264910702</v>
      </c>
      <c r="CF534" s="18">
        <f t="shared" si="274"/>
        <v>1680</v>
      </c>
      <c r="CG534" s="18">
        <f t="shared" si="275"/>
        <v>1680</v>
      </c>
      <c r="CH534" s="18">
        <f t="shared" si="276"/>
        <v>8960</v>
      </c>
      <c r="CI534" s="18">
        <f t="shared" si="277"/>
        <v>2240</v>
      </c>
      <c r="CJ534" s="18">
        <f t="shared" si="278"/>
        <v>3360</v>
      </c>
      <c r="CK534" s="25">
        <f t="shared" si="279"/>
        <v>1.5</v>
      </c>
      <c r="CL534" s="26">
        <f t="shared" si="280"/>
        <v>2.3094010767585029</v>
      </c>
      <c r="DJ534" s="20" t="s">
        <v>542</v>
      </c>
    </row>
    <row r="535" spans="1:114" x14ac:dyDescent="0.2">
      <c r="A535" s="15" t="s">
        <v>105</v>
      </c>
      <c r="B535" s="10" t="s">
        <v>635</v>
      </c>
      <c r="C535" s="11">
        <f t="shared" si="263"/>
        <v>14.836499999999999</v>
      </c>
      <c r="D535" s="11">
        <f t="shared" si="260"/>
        <v>210</v>
      </c>
      <c r="E535" s="11">
        <f t="shared" si="260"/>
        <v>9</v>
      </c>
      <c r="F535" s="11">
        <f t="shared" si="260"/>
        <v>0</v>
      </c>
      <c r="G535" s="11">
        <f t="shared" si="260"/>
        <v>0</v>
      </c>
      <c r="H535" s="11">
        <f t="shared" si="284"/>
        <v>0</v>
      </c>
      <c r="I535" s="11">
        <f t="shared" si="284"/>
        <v>0</v>
      </c>
      <c r="J535" s="11">
        <f t="shared" si="284"/>
        <v>0</v>
      </c>
      <c r="K535" s="11">
        <f t="shared" si="284"/>
        <v>0</v>
      </c>
      <c r="L535" s="11">
        <f t="shared" si="284"/>
        <v>0</v>
      </c>
      <c r="M535" s="11">
        <f t="shared" si="284"/>
        <v>0</v>
      </c>
      <c r="N535" s="11">
        <f t="shared" si="284"/>
        <v>0</v>
      </c>
      <c r="O535" s="11">
        <f t="shared" si="284"/>
        <v>0</v>
      </c>
      <c r="P535" s="11">
        <f t="shared" si="284"/>
        <v>0</v>
      </c>
      <c r="Q535" s="11">
        <f t="shared" si="284"/>
        <v>0</v>
      </c>
      <c r="R535" s="11">
        <f t="shared" si="284"/>
        <v>0</v>
      </c>
      <c r="S535" s="11">
        <f t="shared" si="284"/>
        <v>0</v>
      </c>
      <c r="T535" s="11">
        <f t="shared" si="285"/>
        <v>1890</v>
      </c>
      <c r="U535" s="40">
        <f t="shared" si="264"/>
        <v>0.438</v>
      </c>
      <c r="V535" s="11">
        <f t="shared" si="287"/>
        <v>29.521787483570925</v>
      </c>
      <c r="W535" s="11">
        <f t="shared" si="287"/>
        <v>6945750</v>
      </c>
      <c r="X535" s="11">
        <f t="shared" si="287"/>
        <v>66150</v>
      </c>
      <c r="Y535" s="11">
        <f t="shared" si="287"/>
        <v>99225</v>
      </c>
      <c r="Z535" s="11">
        <f t="shared" si="287"/>
        <v>1.5</v>
      </c>
      <c r="AA535" s="11">
        <f t="shared" si="287"/>
        <v>60.621778264910702</v>
      </c>
      <c r="AB535" s="11">
        <f t="shared" si="287"/>
        <v>1890</v>
      </c>
      <c r="AC535" s="11">
        <f t="shared" si="287"/>
        <v>1890</v>
      </c>
      <c r="AD535" s="11">
        <f t="shared" si="287"/>
        <v>12757.5</v>
      </c>
      <c r="AE535" s="11">
        <f t="shared" si="287"/>
        <v>2835</v>
      </c>
      <c r="AF535" s="11">
        <f t="shared" si="287"/>
        <v>4252.5</v>
      </c>
      <c r="AG535" s="11">
        <f t="shared" si="287"/>
        <v>1.5</v>
      </c>
      <c r="AH535" s="11">
        <f t="shared" si="287"/>
        <v>2.598076211353316</v>
      </c>
      <c r="AI535" s="11">
        <f t="shared" si="287"/>
        <v>0</v>
      </c>
      <c r="AJ535" s="11">
        <f t="shared" si="287"/>
        <v>0</v>
      </c>
      <c r="AK535" s="11">
        <f t="shared" si="286"/>
        <v>0</v>
      </c>
      <c r="AL535" s="11">
        <f t="shared" si="286"/>
        <v>0</v>
      </c>
      <c r="AM535" s="11">
        <f t="shared" si="286"/>
        <v>0</v>
      </c>
      <c r="AN535" s="11">
        <f t="shared" si="282"/>
        <v>0</v>
      </c>
      <c r="AO535" s="11">
        <f t="shared" si="282"/>
        <v>0</v>
      </c>
      <c r="AP535" s="11">
        <f t="shared" si="282"/>
        <v>0</v>
      </c>
      <c r="AQ535" s="11">
        <f t="shared" si="282"/>
        <v>0</v>
      </c>
      <c r="AR535" s="11">
        <f t="shared" si="282"/>
        <v>0</v>
      </c>
      <c r="AS535" s="11">
        <f t="shared" si="282"/>
        <v>0</v>
      </c>
      <c r="AT535" s="11">
        <f t="shared" si="282"/>
        <v>0</v>
      </c>
      <c r="AU535" s="11">
        <f t="shared" si="282"/>
        <v>0</v>
      </c>
      <c r="AV535" s="11">
        <f t="shared" si="282"/>
        <v>0</v>
      </c>
      <c r="AW535" s="11">
        <f t="shared" si="283"/>
        <v>0</v>
      </c>
      <c r="AX535" s="11">
        <f t="shared" si="283"/>
        <v>0</v>
      </c>
      <c r="AY535" s="11">
        <f t="shared" si="283"/>
        <v>0</v>
      </c>
      <c r="AZ535" s="11">
        <f t="shared" si="283"/>
        <v>0</v>
      </c>
      <c r="BA535" s="11">
        <f t="shared" si="262"/>
        <v>0</v>
      </c>
      <c r="BB535" s="11">
        <f t="shared" si="262"/>
        <v>0</v>
      </c>
      <c r="BC535" s="11">
        <f t="shared" si="262"/>
        <v>0</v>
      </c>
      <c r="BD535" s="11">
        <f t="shared" si="262"/>
        <v>0</v>
      </c>
      <c r="BE535" s="11">
        <f t="shared" si="262"/>
        <v>0</v>
      </c>
      <c r="BF535" s="15" t="str">
        <f t="shared" si="265"/>
        <v>ČSN 42 5524</v>
      </c>
      <c r="BG535" s="42">
        <v>14.836499999999999</v>
      </c>
      <c r="BH535" s="17">
        <f t="shared" si="266"/>
        <v>210</v>
      </c>
      <c r="BI535" s="17">
        <f t="shared" si="267"/>
        <v>9</v>
      </c>
      <c r="BX535" s="18">
        <f t="shared" si="261"/>
        <v>1890</v>
      </c>
      <c r="BY535" s="42">
        <v>0.438</v>
      </c>
      <c r="BZ535" s="43">
        <f t="shared" si="268"/>
        <v>29.521787483570925</v>
      </c>
      <c r="CA535" s="18">
        <f t="shared" si="269"/>
        <v>6945750</v>
      </c>
      <c r="CB535" s="18">
        <f t="shared" si="270"/>
        <v>66150</v>
      </c>
      <c r="CC535" s="18">
        <f t="shared" si="271"/>
        <v>99225</v>
      </c>
      <c r="CD535" s="25">
        <f t="shared" si="272"/>
        <v>1.5</v>
      </c>
      <c r="CE535" s="26">
        <f t="shared" si="273"/>
        <v>60.621778264910702</v>
      </c>
      <c r="CF535" s="18">
        <f t="shared" si="274"/>
        <v>1890</v>
      </c>
      <c r="CG535" s="18">
        <f t="shared" si="275"/>
        <v>1890</v>
      </c>
      <c r="CH535" s="18">
        <f t="shared" si="276"/>
        <v>12757.5</v>
      </c>
      <c r="CI535" s="18">
        <f t="shared" si="277"/>
        <v>2835</v>
      </c>
      <c r="CJ535" s="18">
        <f t="shared" si="278"/>
        <v>4252.5</v>
      </c>
      <c r="CK535" s="25">
        <f t="shared" si="279"/>
        <v>1.5</v>
      </c>
      <c r="CL535" s="26">
        <f t="shared" si="280"/>
        <v>2.598076211353316</v>
      </c>
      <c r="DJ535" s="20" t="s">
        <v>542</v>
      </c>
    </row>
    <row r="536" spans="1:114" x14ac:dyDescent="0.2">
      <c r="A536" s="15" t="s">
        <v>105</v>
      </c>
      <c r="B536" s="10" t="s">
        <v>636</v>
      </c>
      <c r="C536" s="11">
        <f t="shared" si="263"/>
        <v>16.484999999999999</v>
      </c>
      <c r="D536" s="11">
        <f t="shared" si="260"/>
        <v>210</v>
      </c>
      <c r="E536" s="11">
        <f t="shared" si="260"/>
        <v>10</v>
      </c>
      <c r="F536" s="11">
        <f t="shared" si="260"/>
        <v>0</v>
      </c>
      <c r="G536" s="11">
        <f t="shared" si="260"/>
        <v>0</v>
      </c>
      <c r="H536" s="11">
        <f t="shared" si="284"/>
        <v>0</v>
      </c>
      <c r="I536" s="11">
        <f t="shared" si="284"/>
        <v>0</v>
      </c>
      <c r="J536" s="11">
        <f t="shared" si="284"/>
        <v>0</v>
      </c>
      <c r="K536" s="11">
        <f t="shared" si="284"/>
        <v>0</v>
      </c>
      <c r="L536" s="11">
        <f t="shared" si="284"/>
        <v>0</v>
      </c>
      <c r="M536" s="11">
        <f t="shared" si="284"/>
        <v>0</v>
      </c>
      <c r="N536" s="11">
        <f t="shared" si="284"/>
        <v>0</v>
      </c>
      <c r="O536" s="11">
        <f t="shared" si="284"/>
        <v>0</v>
      </c>
      <c r="P536" s="11">
        <f t="shared" si="284"/>
        <v>0</v>
      </c>
      <c r="Q536" s="11">
        <f t="shared" si="284"/>
        <v>0</v>
      </c>
      <c r="R536" s="11">
        <f t="shared" si="284"/>
        <v>0</v>
      </c>
      <c r="S536" s="11">
        <f t="shared" si="284"/>
        <v>0</v>
      </c>
      <c r="T536" s="11">
        <f t="shared" si="285"/>
        <v>2100</v>
      </c>
      <c r="U536" s="40">
        <f t="shared" si="264"/>
        <v>0.44</v>
      </c>
      <c r="V536" s="11">
        <f t="shared" si="287"/>
        <v>26.690931149529877</v>
      </c>
      <c r="W536" s="11">
        <f t="shared" si="287"/>
        <v>7717499.9999999991</v>
      </c>
      <c r="X536" s="11">
        <f t="shared" si="287"/>
        <v>73500</v>
      </c>
      <c r="Y536" s="11">
        <f t="shared" si="287"/>
        <v>110250</v>
      </c>
      <c r="Z536" s="11">
        <f t="shared" si="287"/>
        <v>1.5</v>
      </c>
      <c r="AA536" s="11">
        <f t="shared" si="287"/>
        <v>60.621778264910702</v>
      </c>
      <c r="AB536" s="11">
        <f t="shared" si="287"/>
        <v>2100</v>
      </c>
      <c r="AC536" s="11">
        <f t="shared" si="287"/>
        <v>2100</v>
      </c>
      <c r="AD536" s="11">
        <f t="shared" si="287"/>
        <v>17500</v>
      </c>
      <c r="AE536" s="11">
        <f t="shared" si="287"/>
        <v>3500</v>
      </c>
      <c r="AF536" s="11">
        <f t="shared" si="287"/>
        <v>5250</v>
      </c>
      <c r="AG536" s="11">
        <f t="shared" si="287"/>
        <v>1.5</v>
      </c>
      <c r="AH536" s="11">
        <f t="shared" si="287"/>
        <v>2.8867513459481291</v>
      </c>
      <c r="AI536" s="11">
        <f t="shared" si="287"/>
        <v>0</v>
      </c>
      <c r="AJ536" s="11">
        <f t="shared" si="287"/>
        <v>0</v>
      </c>
      <c r="AK536" s="11">
        <f t="shared" si="286"/>
        <v>0</v>
      </c>
      <c r="AL536" s="11">
        <f t="shared" si="286"/>
        <v>0</v>
      </c>
      <c r="AM536" s="11">
        <f t="shared" si="286"/>
        <v>0</v>
      </c>
      <c r="AN536" s="11">
        <f t="shared" si="282"/>
        <v>0</v>
      </c>
      <c r="AO536" s="11">
        <f t="shared" si="282"/>
        <v>0</v>
      </c>
      <c r="AP536" s="11">
        <f t="shared" si="282"/>
        <v>0</v>
      </c>
      <c r="AQ536" s="11">
        <f t="shared" si="282"/>
        <v>0</v>
      </c>
      <c r="AR536" s="11">
        <f t="shared" si="282"/>
        <v>0</v>
      </c>
      <c r="AS536" s="11">
        <f t="shared" si="282"/>
        <v>0</v>
      </c>
      <c r="AT536" s="11">
        <f t="shared" si="282"/>
        <v>0</v>
      </c>
      <c r="AU536" s="11">
        <f t="shared" si="282"/>
        <v>0</v>
      </c>
      <c r="AV536" s="11">
        <f t="shared" si="282"/>
        <v>0</v>
      </c>
      <c r="AW536" s="11">
        <f t="shared" si="283"/>
        <v>0</v>
      </c>
      <c r="AX536" s="11">
        <f t="shared" si="283"/>
        <v>0</v>
      </c>
      <c r="AY536" s="11">
        <f t="shared" si="283"/>
        <v>0</v>
      </c>
      <c r="AZ536" s="11">
        <f t="shared" si="283"/>
        <v>0</v>
      </c>
      <c r="BA536" s="11">
        <f t="shared" si="262"/>
        <v>0</v>
      </c>
      <c r="BB536" s="11">
        <f t="shared" si="262"/>
        <v>0</v>
      </c>
      <c r="BC536" s="11">
        <f t="shared" si="262"/>
        <v>0</v>
      </c>
      <c r="BD536" s="11">
        <f t="shared" si="262"/>
        <v>0</v>
      </c>
      <c r="BE536" s="11">
        <f t="shared" si="262"/>
        <v>0</v>
      </c>
      <c r="BF536" s="15" t="str">
        <f t="shared" si="265"/>
        <v>ČSN 42 5524</v>
      </c>
      <c r="BG536" s="42">
        <v>16.484999999999999</v>
      </c>
      <c r="BH536" s="17">
        <f t="shared" si="266"/>
        <v>210</v>
      </c>
      <c r="BI536" s="17">
        <f t="shared" si="267"/>
        <v>10</v>
      </c>
      <c r="BX536" s="18">
        <f t="shared" si="261"/>
        <v>2100</v>
      </c>
      <c r="BY536" s="42">
        <v>0.44</v>
      </c>
      <c r="BZ536" s="43">
        <f t="shared" si="268"/>
        <v>26.690931149529877</v>
      </c>
      <c r="CA536" s="18">
        <f t="shared" si="269"/>
        <v>7717499.9999999991</v>
      </c>
      <c r="CB536" s="18">
        <f t="shared" si="270"/>
        <v>73500</v>
      </c>
      <c r="CC536" s="18">
        <f t="shared" si="271"/>
        <v>110250</v>
      </c>
      <c r="CD536" s="25">
        <f t="shared" si="272"/>
        <v>1.5</v>
      </c>
      <c r="CE536" s="26">
        <f t="shared" si="273"/>
        <v>60.621778264910702</v>
      </c>
      <c r="CF536" s="18">
        <f t="shared" si="274"/>
        <v>2100</v>
      </c>
      <c r="CG536" s="18">
        <f t="shared" si="275"/>
        <v>2100</v>
      </c>
      <c r="CH536" s="18">
        <f t="shared" si="276"/>
        <v>17500</v>
      </c>
      <c r="CI536" s="18">
        <f t="shared" si="277"/>
        <v>3500</v>
      </c>
      <c r="CJ536" s="18">
        <f t="shared" si="278"/>
        <v>5250</v>
      </c>
      <c r="CK536" s="25">
        <f t="shared" si="279"/>
        <v>1.5</v>
      </c>
      <c r="CL536" s="26">
        <f t="shared" si="280"/>
        <v>2.8867513459481291</v>
      </c>
      <c r="DJ536" s="20" t="s">
        <v>542</v>
      </c>
    </row>
    <row r="537" spans="1:114" x14ac:dyDescent="0.2">
      <c r="A537" s="15" t="s">
        <v>105</v>
      </c>
      <c r="B537" s="10" t="s">
        <v>637</v>
      </c>
      <c r="C537" s="11">
        <f t="shared" si="263"/>
        <v>19.782</v>
      </c>
      <c r="D537" s="11">
        <f t="shared" si="260"/>
        <v>210</v>
      </c>
      <c r="E537" s="11">
        <f t="shared" si="260"/>
        <v>12</v>
      </c>
      <c r="F537" s="11">
        <f t="shared" si="260"/>
        <v>0</v>
      </c>
      <c r="G537" s="11">
        <f t="shared" si="260"/>
        <v>0</v>
      </c>
      <c r="H537" s="11">
        <f t="shared" si="284"/>
        <v>0</v>
      </c>
      <c r="I537" s="11">
        <f t="shared" si="284"/>
        <v>0</v>
      </c>
      <c r="J537" s="11">
        <f t="shared" si="284"/>
        <v>0</v>
      </c>
      <c r="K537" s="11">
        <f t="shared" si="284"/>
        <v>0</v>
      </c>
      <c r="L537" s="11">
        <f t="shared" si="284"/>
        <v>0</v>
      </c>
      <c r="M537" s="11">
        <f t="shared" si="284"/>
        <v>0</v>
      </c>
      <c r="N537" s="11">
        <f t="shared" si="284"/>
        <v>0</v>
      </c>
      <c r="O537" s="11">
        <f t="shared" si="284"/>
        <v>0</v>
      </c>
      <c r="P537" s="11">
        <f t="shared" si="284"/>
        <v>0</v>
      </c>
      <c r="Q537" s="11">
        <f t="shared" si="284"/>
        <v>0</v>
      </c>
      <c r="R537" s="11">
        <f t="shared" si="284"/>
        <v>0</v>
      </c>
      <c r="S537" s="11">
        <f t="shared" si="284"/>
        <v>0</v>
      </c>
      <c r="T537" s="11">
        <f t="shared" si="285"/>
        <v>2520</v>
      </c>
      <c r="U537" s="40">
        <f t="shared" si="264"/>
        <v>0.44400000000000001</v>
      </c>
      <c r="V537" s="11">
        <f t="shared" si="287"/>
        <v>22.444646648468307</v>
      </c>
      <c r="W537" s="11">
        <f t="shared" si="287"/>
        <v>9261000</v>
      </c>
      <c r="X537" s="11">
        <f t="shared" si="287"/>
        <v>88200</v>
      </c>
      <c r="Y537" s="11">
        <f t="shared" si="287"/>
        <v>132300</v>
      </c>
      <c r="Z537" s="11">
        <f t="shared" si="287"/>
        <v>1.5</v>
      </c>
      <c r="AA537" s="11">
        <f t="shared" si="287"/>
        <v>60.621778264910702</v>
      </c>
      <c r="AB537" s="11">
        <f t="shared" si="287"/>
        <v>2520</v>
      </c>
      <c r="AC537" s="11">
        <f t="shared" si="287"/>
        <v>2520</v>
      </c>
      <c r="AD537" s="11">
        <f t="shared" si="287"/>
        <v>30240</v>
      </c>
      <c r="AE537" s="11">
        <f t="shared" si="287"/>
        <v>5040</v>
      </c>
      <c r="AF537" s="11">
        <f t="shared" si="287"/>
        <v>7560</v>
      </c>
      <c r="AG537" s="11">
        <f t="shared" si="287"/>
        <v>1.5</v>
      </c>
      <c r="AH537" s="11">
        <f t="shared" si="287"/>
        <v>3.4641016151377544</v>
      </c>
      <c r="AI537" s="11">
        <f t="shared" si="287"/>
        <v>0</v>
      </c>
      <c r="AJ537" s="11">
        <f t="shared" si="287"/>
        <v>0</v>
      </c>
      <c r="AK537" s="11">
        <f t="shared" si="286"/>
        <v>0</v>
      </c>
      <c r="AL537" s="11">
        <f t="shared" si="286"/>
        <v>0</v>
      </c>
      <c r="AM537" s="11">
        <f t="shared" si="286"/>
        <v>0</v>
      </c>
      <c r="AN537" s="11">
        <f t="shared" si="282"/>
        <v>0</v>
      </c>
      <c r="AO537" s="11">
        <f t="shared" si="282"/>
        <v>0</v>
      </c>
      <c r="AP537" s="11">
        <f t="shared" si="282"/>
        <v>0</v>
      </c>
      <c r="AQ537" s="11">
        <f t="shared" si="282"/>
        <v>0</v>
      </c>
      <c r="AR537" s="11">
        <f t="shared" si="282"/>
        <v>0</v>
      </c>
      <c r="AS537" s="11">
        <f t="shared" si="282"/>
        <v>0</v>
      </c>
      <c r="AT537" s="11">
        <f t="shared" si="282"/>
        <v>0</v>
      </c>
      <c r="AU537" s="11">
        <f t="shared" si="282"/>
        <v>0</v>
      </c>
      <c r="AV537" s="11">
        <f t="shared" si="282"/>
        <v>0</v>
      </c>
      <c r="AW537" s="11">
        <f t="shared" si="283"/>
        <v>0</v>
      </c>
      <c r="AX537" s="11">
        <f t="shared" si="283"/>
        <v>0</v>
      </c>
      <c r="AY537" s="11">
        <f t="shared" si="283"/>
        <v>0</v>
      </c>
      <c r="AZ537" s="11">
        <f t="shared" si="283"/>
        <v>0</v>
      </c>
      <c r="BA537" s="11">
        <f t="shared" si="262"/>
        <v>0</v>
      </c>
      <c r="BB537" s="11">
        <f t="shared" si="262"/>
        <v>0</v>
      </c>
      <c r="BC537" s="11">
        <f t="shared" si="262"/>
        <v>0</v>
      </c>
      <c r="BD537" s="11">
        <f t="shared" si="262"/>
        <v>0</v>
      </c>
      <c r="BE537" s="11">
        <f t="shared" si="262"/>
        <v>0</v>
      </c>
      <c r="BF537" s="15" t="str">
        <f t="shared" si="265"/>
        <v>ČSN 42 5524</v>
      </c>
      <c r="BG537" s="42">
        <v>19.782</v>
      </c>
      <c r="BH537" s="17">
        <f t="shared" si="266"/>
        <v>210</v>
      </c>
      <c r="BI537" s="17">
        <f t="shared" si="267"/>
        <v>12</v>
      </c>
      <c r="BX537" s="18">
        <f t="shared" si="261"/>
        <v>2520</v>
      </c>
      <c r="BY537" s="42">
        <v>0.44400000000000001</v>
      </c>
      <c r="BZ537" s="43">
        <f t="shared" si="268"/>
        <v>22.444646648468307</v>
      </c>
      <c r="CA537" s="18">
        <f t="shared" si="269"/>
        <v>9261000</v>
      </c>
      <c r="CB537" s="18">
        <f t="shared" si="270"/>
        <v>88200</v>
      </c>
      <c r="CC537" s="18">
        <f t="shared" si="271"/>
        <v>132300</v>
      </c>
      <c r="CD537" s="25">
        <f t="shared" si="272"/>
        <v>1.5</v>
      </c>
      <c r="CE537" s="26">
        <f t="shared" si="273"/>
        <v>60.621778264910702</v>
      </c>
      <c r="CF537" s="18">
        <f t="shared" si="274"/>
        <v>2520</v>
      </c>
      <c r="CG537" s="18">
        <f t="shared" si="275"/>
        <v>2520</v>
      </c>
      <c r="CH537" s="18">
        <f t="shared" si="276"/>
        <v>30240</v>
      </c>
      <c r="CI537" s="18">
        <f t="shared" si="277"/>
        <v>5040</v>
      </c>
      <c r="CJ537" s="18">
        <f t="shared" si="278"/>
        <v>7560</v>
      </c>
      <c r="CK537" s="25">
        <f t="shared" si="279"/>
        <v>1.5</v>
      </c>
      <c r="CL537" s="26">
        <f t="shared" si="280"/>
        <v>3.4641016151377544</v>
      </c>
      <c r="DJ537" s="20" t="s">
        <v>542</v>
      </c>
    </row>
    <row r="538" spans="1:114" x14ac:dyDescent="0.2">
      <c r="A538" s="15" t="s">
        <v>105</v>
      </c>
      <c r="B538" s="10" t="s">
        <v>638</v>
      </c>
      <c r="C538" s="11">
        <f t="shared" si="263"/>
        <v>23.079000000000001</v>
      </c>
      <c r="D538" s="11">
        <f t="shared" si="260"/>
        <v>210</v>
      </c>
      <c r="E538" s="11">
        <f t="shared" si="260"/>
        <v>14</v>
      </c>
      <c r="F538" s="11">
        <f t="shared" si="260"/>
        <v>0</v>
      </c>
      <c r="G538" s="11">
        <f t="shared" si="260"/>
        <v>0</v>
      </c>
      <c r="H538" s="11">
        <f t="shared" si="284"/>
        <v>0</v>
      </c>
      <c r="I538" s="11">
        <f t="shared" si="284"/>
        <v>0</v>
      </c>
      <c r="J538" s="11">
        <f t="shared" si="284"/>
        <v>0</v>
      </c>
      <c r="K538" s="11">
        <f t="shared" si="284"/>
        <v>0</v>
      </c>
      <c r="L538" s="11">
        <f t="shared" si="284"/>
        <v>0</v>
      </c>
      <c r="M538" s="11">
        <f t="shared" si="284"/>
        <v>0</v>
      </c>
      <c r="N538" s="11">
        <f t="shared" si="284"/>
        <v>0</v>
      </c>
      <c r="O538" s="11">
        <f t="shared" si="284"/>
        <v>0</v>
      </c>
      <c r="P538" s="11">
        <f t="shared" si="284"/>
        <v>0</v>
      </c>
      <c r="Q538" s="11">
        <f t="shared" si="284"/>
        <v>0</v>
      </c>
      <c r="R538" s="11">
        <f t="shared" si="284"/>
        <v>0</v>
      </c>
      <c r="S538" s="11">
        <f t="shared" si="284"/>
        <v>0</v>
      </c>
      <c r="T538" s="11">
        <f t="shared" si="285"/>
        <v>2940</v>
      </c>
      <c r="U538" s="40">
        <f t="shared" si="264"/>
        <v>0.44800000000000001</v>
      </c>
      <c r="V538" s="11">
        <f t="shared" si="287"/>
        <v>19.411586290567183</v>
      </c>
      <c r="W538" s="11">
        <f t="shared" si="287"/>
        <v>10804499.999999998</v>
      </c>
      <c r="X538" s="11">
        <f t="shared" si="287"/>
        <v>102899.99999999999</v>
      </c>
      <c r="Y538" s="11">
        <f t="shared" si="287"/>
        <v>154350</v>
      </c>
      <c r="Z538" s="11">
        <f t="shared" si="287"/>
        <v>1.5000000000000002</v>
      </c>
      <c r="AA538" s="11">
        <f t="shared" si="287"/>
        <v>60.621778264910702</v>
      </c>
      <c r="AB538" s="11">
        <f t="shared" si="287"/>
        <v>2940</v>
      </c>
      <c r="AC538" s="11">
        <f t="shared" si="287"/>
        <v>2940</v>
      </c>
      <c r="AD538" s="11">
        <f t="shared" si="287"/>
        <v>48020</v>
      </c>
      <c r="AE538" s="11">
        <f t="shared" si="287"/>
        <v>6860</v>
      </c>
      <c r="AF538" s="11">
        <f t="shared" si="287"/>
        <v>10290</v>
      </c>
      <c r="AG538" s="11">
        <f t="shared" si="287"/>
        <v>1.5</v>
      </c>
      <c r="AH538" s="11">
        <f t="shared" si="287"/>
        <v>4.0414518843273806</v>
      </c>
      <c r="AI538" s="11">
        <f t="shared" si="287"/>
        <v>0</v>
      </c>
      <c r="AJ538" s="11">
        <f t="shared" si="287"/>
        <v>0</v>
      </c>
      <c r="AK538" s="11">
        <f t="shared" si="286"/>
        <v>0</v>
      </c>
      <c r="AL538" s="11">
        <f t="shared" si="286"/>
        <v>0</v>
      </c>
      <c r="AM538" s="11">
        <f t="shared" si="286"/>
        <v>0</v>
      </c>
      <c r="AN538" s="11">
        <f t="shared" si="282"/>
        <v>0</v>
      </c>
      <c r="AO538" s="11">
        <f t="shared" si="282"/>
        <v>0</v>
      </c>
      <c r="AP538" s="11">
        <f t="shared" si="282"/>
        <v>0</v>
      </c>
      <c r="AQ538" s="11">
        <f t="shared" si="282"/>
        <v>0</v>
      </c>
      <c r="AR538" s="11">
        <f t="shared" si="282"/>
        <v>0</v>
      </c>
      <c r="AS538" s="11">
        <f t="shared" si="282"/>
        <v>0</v>
      </c>
      <c r="AT538" s="11">
        <f t="shared" si="282"/>
        <v>0</v>
      </c>
      <c r="AU538" s="11">
        <f t="shared" si="282"/>
        <v>0</v>
      </c>
      <c r="AV538" s="11">
        <f t="shared" si="282"/>
        <v>0</v>
      </c>
      <c r="AW538" s="11">
        <f t="shared" si="283"/>
        <v>0</v>
      </c>
      <c r="AX538" s="11">
        <f t="shared" si="283"/>
        <v>0</v>
      </c>
      <c r="AY538" s="11">
        <f t="shared" si="283"/>
        <v>0</v>
      </c>
      <c r="AZ538" s="11">
        <f t="shared" si="283"/>
        <v>0</v>
      </c>
      <c r="BA538" s="11">
        <f t="shared" si="262"/>
        <v>0</v>
      </c>
      <c r="BB538" s="11">
        <f t="shared" si="262"/>
        <v>0</v>
      </c>
      <c r="BC538" s="11">
        <f t="shared" si="262"/>
        <v>0</v>
      </c>
      <c r="BD538" s="11">
        <f t="shared" si="262"/>
        <v>0</v>
      </c>
      <c r="BE538" s="11">
        <f t="shared" si="262"/>
        <v>0</v>
      </c>
      <c r="BF538" s="15" t="str">
        <f t="shared" si="265"/>
        <v>ČSN 42 5524</v>
      </c>
      <c r="BG538" s="42">
        <v>23.079000000000001</v>
      </c>
      <c r="BH538" s="17">
        <f t="shared" si="266"/>
        <v>210</v>
      </c>
      <c r="BI538" s="17">
        <f t="shared" si="267"/>
        <v>14</v>
      </c>
      <c r="BX538" s="18">
        <f t="shared" si="261"/>
        <v>2940</v>
      </c>
      <c r="BY538" s="42">
        <v>0.44800000000000001</v>
      </c>
      <c r="BZ538" s="43">
        <f t="shared" si="268"/>
        <v>19.411586290567183</v>
      </c>
      <c r="CA538" s="18">
        <f t="shared" si="269"/>
        <v>10804499.999999998</v>
      </c>
      <c r="CB538" s="18">
        <f t="shared" si="270"/>
        <v>102899.99999999999</v>
      </c>
      <c r="CC538" s="18">
        <f t="shared" si="271"/>
        <v>154350</v>
      </c>
      <c r="CD538" s="25">
        <f t="shared" si="272"/>
        <v>1.5000000000000002</v>
      </c>
      <c r="CE538" s="26">
        <f t="shared" si="273"/>
        <v>60.621778264910702</v>
      </c>
      <c r="CF538" s="18">
        <f t="shared" si="274"/>
        <v>2940</v>
      </c>
      <c r="CG538" s="18">
        <f t="shared" si="275"/>
        <v>2940</v>
      </c>
      <c r="CH538" s="18">
        <f t="shared" si="276"/>
        <v>48020</v>
      </c>
      <c r="CI538" s="18">
        <f t="shared" si="277"/>
        <v>6860</v>
      </c>
      <c r="CJ538" s="18">
        <f t="shared" si="278"/>
        <v>10290</v>
      </c>
      <c r="CK538" s="25">
        <f t="shared" si="279"/>
        <v>1.5</v>
      </c>
      <c r="CL538" s="26">
        <f t="shared" si="280"/>
        <v>4.0414518843273806</v>
      </c>
      <c r="DJ538" s="20" t="s">
        <v>542</v>
      </c>
    </row>
    <row r="539" spans="1:114" x14ac:dyDescent="0.2">
      <c r="A539" s="15" t="s">
        <v>105</v>
      </c>
      <c r="B539" s="10" t="s">
        <v>639</v>
      </c>
      <c r="C539" s="11">
        <f t="shared" si="263"/>
        <v>26.376000000000001</v>
      </c>
      <c r="D539" s="11">
        <f t="shared" si="260"/>
        <v>210</v>
      </c>
      <c r="E539" s="11">
        <f t="shared" si="260"/>
        <v>16</v>
      </c>
      <c r="F539" s="11">
        <f t="shared" si="260"/>
        <v>0</v>
      </c>
      <c r="G539" s="11">
        <f t="shared" si="260"/>
        <v>0</v>
      </c>
      <c r="H539" s="11">
        <f t="shared" si="284"/>
        <v>0</v>
      </c>
      <c r="I539" s="11">
        <f t="shared" si="284"/>
        <v>0</v>
      </c>
      <c r="J539" s="11">
        <f t="shared" si="284"/>
        <v>0</v>
      </c>
      <c r="K539" s="11">
        <f t="shared" si="284"/>
        <v>0</v>
      </c>
      <c r="L539" s="11">
        <f t="shared" si="284"/>
        <v>0</v>
      </c>
      <c r="M539" s="11">
        <f t="shared" si="284"/>
        <v>0</v>
      </c>
      <c r="N539" s="11">
        <f t="shared" si="284"/>
        <v>0</v>
      </c>
      <c r="O539" s="11">
        <f t="shared" si="284"/>
        <v>0</v>
      </c>
      <c r="P539" s="11">
        <f t="shared" si="284"/>
        <v>0</v>
      </c>
      <c r="Q539" s="11">
        <f t="shared" si="284"/>
        <v>0</v>
      </c>
      <c r="R539" s="11">
        <f t="shared" si="284"/>
        <v>0</v>
      </c>
      <c r="S539" s="11">
        <f t="shared" si="284"/>
        <v>0</v>
      </c>
      <c r="T539" s="11">
        <f t="shared" si="285"/>
        <v>3360</v>
      </c>
      <c r="U539" s="40">
        <f t="shared" si="264"/>
        <v>0.45200000000000001</v>
      </c>
      <c r="V539" s="11">
        <f t="shared" si="287"/>
        <v>17.136791022141342</v>
      </c>
      <c r="W539" s="11">
        <f t="shared" si="287"/>
        <v>12348000</v>
      </c>
      <c r="X539" s="11">
        <f t="shared" si="287"/>
        <v>117600</v>
      </c>
      <c r="Y539" s="11">
        <f t="shared" si="287"/>
        <v>176400</v>
      </c>
      <c r="Z539" s="11">
        <f t="shared" si="287"/>
        <v>1.5</v>
      </c>
      <c r="AA539" s="11">
        <f t="shared" si="287"/>
        <v>60.621778264910702</v>
      </c>
      <c r="AB539" s="11">
        <f t="shared" si="287"/>
        <v>3360</v>
      </c>
      <c r="AC539" s="11">
        <f t="shared" si="287"/>
        <v>3360</v>
      </c>
      <c r="AD539" s="11">
        <f t="shared" si="287"/>
        <v>71680</v>
      </c>
      <c r="AE539" s="11">
        <f t="shared" si="287"/>
        <v>8960</v>
      </c>
      <c r="AF539" s="11">
        <f t="shared" si="287"/>
        <v>13440</v>
      </c>
      <c r="AG539" s="11">
        <f t="shared" si="287"/>
        <v>1.5</v>
      </c>
      <c r="AH539" s="11">
        <f t="shared" si="287"/>
        <v>4.6188021535170058</v>
      </c>
      <c r="AI539" s="11">
        <f t="shared" si="287"/>
        <v>0</v>
      </c>
      <c r="AJ539" s="11">
        <f t="shared" si="287"/>
        <v>0</v>
      </c>
      <c r="AK539" s="11">
        <f t="shared" si="286"/>
        <v>0</v>
      </c>
      <c r="AL539" s="11">
        <f t="shared" si="286"/>
        <v>0</v>
      </c>
      <c r="AM539" s="11">
        <f t="shared" si="286"/>
        <v>0</v>
      </c>
      <c r="AN539" s="11">
        <f t="shared" si="282"/>
        <v>0</v>
      </c>
      <c r="AO539" s="11">
        <f t="shared" si="282"/>
        <v>0</v>
      </c>
      <c r="AP539" s="11">
        <f t="shared" si="282"/>
        <v>0</v>
      </c>
      <c r="AQ539" s="11">
        <f t="shared" si="282"/>
        <v>0</v>
      </c>
      <c r="AR539" s="11">
        <f t="shared" si="282"/>
        <v>0</v>
      </c>
      <c r="AS539" s="11">
        <f t="shared" si="282"/>
        <v>0</v>
      </c>
      <c r="AT539" s="11">
        <f t="shared" si="282"/>
        <v>0</v>
      </c>
      <c r="AU539" s="11">
        <f t="shared" si="282"/>
        <v>0</v>
      </c>
      <c r="AV539" s="11">
        <f t="shared" si="282"/>
        <v>0</v>
      </c>
      <c r="AW539" s="11">
        <f t="shared" si="283"/>
        <v>0</v>
      </c>
      <c r="AX539" s="11">
        <f t="shared" si="283"/>
        <v>0</v>
      </c>
      <c r="AY539" s="11">
        <f t="shared" si="283"/>
        <v>0</v>
      </c>
      <c r="AZ539" s="11">
        <f t="shared" si="283"/>
        <v>0</v>
      </c>
      <c r="BA539" s="11">
        <f t="shared" si="262"/>
        <v>0</v>
      </c>
      <c r="BB539" s="11">
        <f t="shared" si="262"/>
        <v>0</v>
      </c>
      <c r="BC539" s="11">
        <f t="shared" si="262"/>
        <v>0</v>
      </c>
      <c r="BD539" s="11">
        <f t="shared" si="262"/>
        <v>0</v>
      </c>
      <c r="BE539" s="11">
        <f t="shared" si="262"/>
        <v>0</v>
      </c>
      <c r="BF539" s="15" t="str">
        <f t="shared" si="265"/>
        <v>ČSN 42 5524</v>
      </c>
      <c r="BG539" s="42">
        <v>26.376000000000001</v>
      </c>
      <c r="BH539" s="17">
        <f t="shared" si="266"/>
        <v>210</v>
      </c>
      <c r="BI539" s="17">
        <f t="shared" si="267"/>
        <v>16</v>
      </c>
      <c r="BX539" s="18">
        <f t="shared" si="261"/>
        <v>3360</v>
      </c>
      <c r="BY539" s="42">
        <v>0.45200000000000001</v>
      </c>
      <c r="BZ539" s="43">
        <f t="shared" si="268"/>
        <v>17.136791022141342</v>
      </c>
      <c r="CA539" s="18">
        <f t="shared" si="269"/>
        <v>12348000</v>
      </c>
      <c r="CB539" s="18">
        <f t="shared" si="270"/>
        <v>117600</v>
      </c>
      <c r="CC539" s="18">
        <f t="shared" si="271"/>
        <v>176400</v>
      </c>
      <c r="CD539" s="25">
        <f t="shared" si="272"/>
        <v>1.5</v>
      </c>
      <c r="CE539" s="26">
        <f t="shared" si="273"/>
        <v>60.621778264910702</v>
      </c>
      <c r="CF539" s="18">
        <f t="shared" si="274"/>
        <v>3360</v>
      </c>
      <c r="CG539" s="18">
        <f t="shared" si="275"/>
        <v>3360</v>
      </c>
      <c r="CH539" s="18">
        <f t="shared" si="276"/>
        <v>71680</v>
      </c>
      <c r="CI539" s="18">
        <f t="shared" si="277"/>
        <v>8960</v>
      </c>
      <c r="CJ539" s="18">
        <f t="shared" si="278"/>
        <v>13440</v>
      </c>
      <c r="CK539" s="25">
        <f t="shared" si="279"/>
        <v>1.5</v>
      </c>
      <c r="CL539" s="26">
        <f t="shared" si="280"/>
        <v>4.6188021535170058</v>
      </c>
      <c r="DJ539" s="20" t="s">
        <v>542</v>
      </c>
    </row>
    <row r="540" spans="1:114" x14ac:dyDescent="0.2">
      <c r="A540" s="15" t="s">
        <v>105</v>
      </c>
      <c r="B540" s="10" t="s">
        <v>640</v>
      </c>
      <c r="C540" s="11">
        <f t="shared" si="263"/>
        <v>29.672999999999998</v>
      </c>
      <c r="D540" s="11">
        <f t="shared" si="260"/>
        <v>210</v>
      </c>
      <c r="E540" s="11">
        <f t="shared" si="260"/>
        <v>18</v>
      </c>
      <c r="F540" s="11">
        <f t="shared" si="260"/>
        <v>0</v>
      </c>
      <c r="G540" s="11">
        <f t="shared" si="260"/>
        <v>0</v>
      </c>
      <c r="H540" s="11">
        <f t="shared" si="284"/>
        <v>0</v>
      </c>
      <c r="I540" s="11">
        <f t="shared" si="284"/>
        <v>0</v>
      </c>
      <c r="J540" s="11">
        <f t="shared" si="284"/>
        <v>0</v>
      </c>
      <c r="K540" s="11">
        <f t="shared" si="284"/>
        <v>0</v>
      </c>
      <c r="L540" s="11">
        <f t="shared" si="284"/>
        <v>0</v>
      </c>
      <c r="M540" s="11">
        <f t="shared" si="284"/>
        <v>0</v>
      </c>
      <c r="N540" s="11">
        <f t="shared" si="284"/>
        <v>0</v>
      </c>
      <c r="O540" s="11">
        <f t="shared" si="284"/>
        <v>0</v>
      </c>
      <c r="P540" s="11">
        <f t="shared" si="284"/>
        <v>0</v>
      </c>
      <c r="Q540" s="11">
        <f t="shared" si="284"/>
        <v>0</v>
      </c>
      <c r="R540" s="11">
        <f t="shared" si="284"/>
        <v>0</v>
      </c>
      <c r="S540" s="11">
        <f t="shared" si="284"/>
        <v>0</v>
      </c>
      <c r="T540" s="11">
        <f t="shared" si="285"/>
        <v>3780</v>
      </c>
      <c r="U540" s="40">
        <f t="shared" si="264"/>
        <v>0.45600000000000002</v>
      </c>
      <c r="V540" s="11">
        <f t="shared" si="287"/>
        <v>15.367505813365687</v>
      </c>
      <c r="W540" s="11">
        <f t="shared" si="287"/>
        <v>13891500</v>
      </c>
      <c r="X540" s="11">
        <f t="shared" si="287"/>
        <v>132300</v>
      </c>
      <c r="Y540" s="11">
        <f t="shared" si="287"/>
        <v>198450</v>
      </c>
      <c r="Z540" s="11">
        <f t="shared" si="287"/>
        <v>1.5</v>
      </c>
      <c r="AA540" s="11">
        <f t="shared" si="287"/>
        <v>60.621778264910702</v>
      </c>
      <c r="AB540" s="11">
        <f t="shared" si="287"/>
        <v>3780</v>
      </c>
      <c r="AC540" s="11">
        <f t="shared" si="287"/>
        <v>3780</v>
      </c>
      <c r="AD540" s="11">
        <f t="shared" si="287"/>
        <v>102060</v>
      </c>
      <c r="AE540" s="11">
        <f t="shared" si="287"/>
        <v>11340</v>
      </c>
      <c r="AF540" s="11">
        <f t="shared" si="287"/>
        <v>17010</v>
      </c>
      <c r="AG540" s="11">
        <f t="shared" si="287"/>
        <v>1.5</v>
      </c>
      <c r="AH540" s="11">
        <f t="shared" si="287"/>
        <v>5.196152422706632</v>
      </c>
      <c r="AI540" s="11">
        <f t="shared" si="287"/>
        <v>0</v>
      </c>
      <c r="AJ540" s="11">
        <f t="shared" si="287"/>
        <v>0</v>
      </c>
      <c r="AK540" s="11">
        <f t="shared" si="286"/>
        <v>0</v>
      </c>
      <c r="AL540" s="11">
        <f t="shared" si="286"/>
        <v>0</v>
      </c>
      <c r="AM540" s="11">
        <f t="shared" si="286"/>
        <v>0</v>
      </c>
      <c r="AN540" s="11">
        <f t="shared" si="282"/>
        <v>0</v>
      </c>
      <c r="AO540" s="11">
        <f t="shared" si="282"/>
        <v>0</v>
      </c>
      <c r="AP540" s="11">
        <f t="shared" si="282"/>
        <v>0</v>
      </c>
      <c r="AQ540" s="11">
        <f t="shared" si="282"/>
        <v>0</v>
      </c>
      <c r="AR540" s="11">
        <f t="shared" si="282"/>
        <v>0</v>
      </c>
      <c r="AS540" s="11">
        <f t="shared" si="282"/>
        <v>0</v>
      </c>
      <c r="AT540" s="11">
        <f t="shared" si="282"/>
        <v>0</v>
      </c>
      <c r="AU540" s="11">
        <f t="shared" si="282"/>
        <v>0</v>
      </c>
      <c r="AV540" s="11">
        <f t="shared" si="282"/>
        <v>0</v>
      </c>
      <c r="AW540" s="11">
        <f t="shared" si="283"/>
        <v>0</v>
      </c>
      <c r="AX540" s="11">
        <f t="shared" si="283"/>
        <v>0</v>
      </c>
      <c r="AY540" s="11">
        <f t="shared" si="283"/>
        <v>0</v>
      </c>
      <c r="AZ540" s="11">
        <f t="shared" si="283"/>
        <v>0</v>
      </c>
      <c r="BA540" s="11">
        <f t="shared" si="262"/>
        <v>0</v>
      </c>
      <c r="BB540" s="11">
        <f t="shared" si="262"/>
        <v>0</v>
      </c>
      <c r="BC540" s="11">
        <f t="shared" si="262"/>
        <v>0</v>
      </c>
      <c r="BD540" s="11">
        <f t="shared" si="262"/>
        <v>0</v>
      </c>
      <c r="BE540" s="11">
        <f t="shared" si="262"/>
        <v>0</v>
      </c>
      <c r="BF540" s="15" t="str">
        <f t="shared" si="265"/>
        <v>ČSN 42 5524</v>
      </c>
      <c r="BG540" s="42">
        <v>29.672999999999998</v>
      </c>
      <c r="BH540" s="17">
        <f t="shared" si="266"/>
        <v>210</v>
      </c>
      <c r="BI540" s="17">
        <f t="shared" si="267"/>
        <v>18</v>
      </c>
      <c r="BX540" s="18">
        <f t="shared" si="261"/>
        <v>3780</v>
      </c>
      <c r="BY540" s="42">
        <v>0.45600000000000002</v>
      </c>
      <c r="BZ540" s="43">
        <f t="shared" si="268"/>
        <v>15.367505813365687</v>
      </c>
      <c r="CA540" s="18">
        <f t="shared" si="269"/>
        <v>13891500</v>
      </c>
      <c r="CB540" s="18">
        <f t="shared" si="270"/>
        <v>132300</v>
      </c>
      <c r="CC540" s="18">
        <f t="shared" si="271"/>
        <v>198450</v>
      </c>
      <c r="CD540" s="25">
        <f t="shared" si="272"/>
        <v>1.5</v>
      </c>
      <c r="CE540" s="26">
        <f t="shared" si="273"/>
        <v>60.621778264910702</v>
      </c>
      <c r="CF540" s="18">
        <f t="shared" si="274"/>
        <v>3780</v>
      </c>
      <c r="CG540" s="18">
        <f t="shared" si="275"/>
        <v>3780</v>
      </c>
      <c r="CH540" s="18">
        <f t="shared" si="276"/>
        <v>102060</v>
      </c>
      <c r="CI540" s="18">
        <f t="shared" si="277"/>
        <v>11340</v>
      </c>
      <c r="CJ540" s="18">
        <f t="shared" si="278"/>
        <v>17010</v>
      </c>
      <c r="CK540" s="25">
        <f t="shared" si="279"/>
        <v>1.5</v>
      </c>
      <c r="CL540" s="26">
        <f t="shared" si="280"/>
        <v>5.196152422706632</v>
      </c>
      <c r="DJ540" s="20" t="s">
        <v>542</v>
      </c>
    </row>
    <row r="541" spans="1:114" x14ac:dyDescent="0.2">
      <c r="A541" s="15" t="s">
        <v>105</v>
      </c>
      <c r="B541" s="10" t="s">
        <v>641</v>
      </c>
      <c r="C541" s="11">
        <f t="shared" si="263"/>
        <v>32.97</v>
      </c>
      <c r="D541" s="11">
        <f t="shared" si="260"/>
        <v>210</v>
      </c>
      <c r="E541" s="11">
        <f t="shared" si="260"/>
        <v>20</v>
      </c>
      <c r="F541" s="11">
        <f t="shared" si="260"/>
        <v>0</v>
      </c>
      <c r="G541" s="11">
        <f t="shared" si="260"/>
        <v>0</v>
      </c>
      <c r="H541" s="11">
        <f t="shared" si="284"/>
        <v>0</v>
      </c>
      <c r="I541" s="11">
        <f t="shared" si="284"/>
        <v>0</v>
      </c>
      <c r="J541" s="11">
        <f t="shared" si="284"/>
        <v>0</v>
      </c>
      <c r="K541" s="11">
        <f t="shared" si="284"/>
        <v>0</v>
      </c>
      <c r="L541" s="11">
        <f t="shared" si="284"/>
        <v>0</v>
      </c>
      <c r="M541" s="11">
        <f t="shared" si="284"/>
        <v>0</v>
      </c>
      <c r="N541" s="11">
        <f t="shared" si="284"/>
        <v>0</v>
      </c>
      <c r="O541" s="11">
        <f t="shared" si="284"/>
        <v>0</v>
      </c>
      <c r="P541" s="11">
        <f t="shared" si="284"/>
        <v>0</v>
      </c>
      <c r="Q541" s="11">
        <f t="shared" si="284"/>
        <v>0</v>
      </c>
      <c r="R541" s="11">
        <f t="shared" si="284"/>
        <v>0</v>
      </c>
      <c r="S541" s="11">
        <f t="shared" si="284"/>
        <v>0</v>
      </c>
      <c r="T541" s="11">
        <f t="shared" si="285"/>
        <v>4200</v>
      </c>
      <c r="U541" s="40">
        <f t="shared" si="264"/>
        <v>0.46</v>
      </c>
      <c r="V541" s="11">
        <f t="shared" si="287"/>
        <v>13.952077646345163</v>
      </c>
      <c r="W541" s="11">
        <f t="shared" si="287"/>
        <v>15434999.999999998</v>
      </c>
      <c r="X541" s="11">
        <f t="shared" si="287"/>
        <v>147000</v>
      </c>
      <c r="Y541" s="11">
        <f t="shared" si="287"/>
        <v>220500</v>
      </c>
      <c r="Z541" s="11">
        <f t="shared" si="287"/>
        <v>1.5</v>
      </c>
      <c r="AA541" s="11">
        <f t="shared" si="287"/>
        <v>60.621778264910702</v>
      </c>
      <c r="AB541" s="11">
        <f t="shared" si="287"/>
        <v>4200</v>
      </c>
      <c r="AC541" s="11">
        <f t="shared" si="287"/>
        <v>4200</v>
      </c>
      <c r="AD541" s="11">
        <f t="shared" si="287"/>
        <v>140000</v>
      </c>
      <c r="AE541" s="11">
        <f t="shared" si="287"/>
        <v>14000</v>
      </c>
      <c r="AF541" s="11">
        <f t="shared" si="287"/>
        <v>21000</v>
      </c>
      <c r="AG541" s="11">
        <f t="shared" si="287"/>
        <v>1.5</v>
      </c>
      <c r="AH541" s="11">
        <f t="shared" si="287"/>
        <v>5.7735026918962582</v>
      </c>
      <c r="AI541" s="11">
        <f t="shared" si="287"/>
        <v>0</v>
      </c>
      <c r="AJ541" s="11">
        <f t="shared" si="287"/>
        <v>0</v>
      </c>
      <c r="AK541" s="11">
        <f t="shared" si="286"/>
        <v>0</v>
      </c>
      <c r="AL541" s="11">
        <f t="shared" si="286"/>
        <v>0</v>
      </c>
      <c r="AM541" s="11">
        <f t="shared" si="286"/>
        <v>0</v>
      </c>
      <c r="AN541" s="11">
        <f t="shared" si="282"/>
        <v>0</v>
      </c>
      <c r="AO541" s="11">
        <f t="shared" si="282"/>
        <v>0</v>
      </c>
      <c r="AP541" s="11">
        <f t="shared" si="282"/>
        <v>0</v>
      </c>
      <c r="AQ541" s="11">
        <f t="shared" si="282"/>
        <v>0</v>
      </c>
      <c r="AR541" s="11">
        <f t="shared" si="282"/>
        <v>0</v>
      </c>
      <c r="AS541" s="11">
        <f t="shared" si="282"/>
        <v>0</v>
      </c>
      <c r="AT541" s="11">
        <f t="shared" si="282"/>
        <v>0</v>
      </c>
      <c r="AU541" s="11">
        <f t="shared" si="282"/>
        <v>0</v>
      </c>
      <c r="AV541" s="11">
        <f t="shared" si="282"/>
        <v>0</v>
      </c>
      <c r="AW541" s="11">
        <f t="shared" si="283"/>
        <v>0</v>
      </c>
      <c r="AX541" s="11">
        <f t="shared" si="283"/>
        <v>0</v>
      </c>
      <c r="AY541" s="11">
        <f t="shared" si="283"/>
        <v>0</v>
      </c>
      <c r="AZ541" s="11">
        <f t="shared" si="283"/>
        <v>0</v>
      </c>
      <c r="BA541" s="11">
        <f t="shared" si="262"/>
        <v>0</v>
      </c>
      <c r="BB541" s="11">
        <f t="shared" si="262"/>
        <v>0</v>
      </c>
      <c r="BC541" s="11">
        <f t="shared" si="262"/>
        <v>0</v>
      </c>
      <c r="BD541" s="11">
        <f t="shared" si="262"/>
        <v>0</v>
      </c>
      <c r="BE541" s="11">
        <f t="shared" si="262"/>
        <v>0</v>
      </c>
      <c r="BF541" s="15" t="str">
        <f t="shared" si="265"/>
        <v>ČSN 42 5524</v>
      </c>
      <c r="BG541" s="42">
        <v>32.97</v>
      </c>
      <c r="BH541" s="17">
        <f t="shared" si="266"/>
        <v>210</v>
      </c>
      <c r="BI541" s="17">
        <f t="shared" si="267"/>
        <v>20</v>
      </c>
      <c r="BX541" s="18">
        <f t="shared" si="261"/>
        <v>4200</v>
      </c>
      <c r="BY541" s="42">
        <v>0.46</v>
      </c>
      <c r="BZ541" s="43">
        <f t="shared" si="268"/>
        <v>13.952077646345163</v>
      </c>
      <c r="CA541" s="18">
        <f t="shared" si="269"/>
        <v>15434999.999999998</v>
      </c>
      <c r="CB541" s="18">
        <f t="shared" si="270"/>
        <v>147000</v>
      </c>
      <c r="CC541" s="18">
        <f t="shared" si="271"/>
        <v>220500</v>
      </c>
      <c r="CD541" s="25">
        <f t="shared" si="272"/>
        <v>1.5</v>
      </c>
      <c r="CE541" s="26">
        <f t="shared" si="273"/>
        <v>60.621778264910702</v>
      </c>
      <c r="CF541" s="18">
        <f t="shared" si="274"/>
        <v>4200</v>
      </c>
      <c r="CG541" s="18">
        <f t="shared" si="275"/>
        <v>4200</v>
      </c>
      <c r="CH541" s="18">
        <f t="shared" si="276"/>
        <v>140000</v>
      </c>
      <c r="CI541" s="18">
        <f t="shared" si="277"/>
        <v>14000</v>
      </c>
      <c r="CJ541" s="18">
        <f t="shared" si="278"/>
        <v>21000</v>
      </c>
      <c r="CK541" s="25">
        <f t="shared" si="279"/>
        <v>1.5</v>
      </c>
      <c r="CL541" s="26">
        <f t="shared" si="280"/>
        <v>5.7735026918962582</v>
      </c>
      <c r="DJ541" s="20" t="s">
        <v>542</v>
      </c>
    </row>
    <row r="542" spans="1:114" x14ac:dyDescent="0.2">
      <c r="A542" s="15" t="s">
        <v>105</v>
      </c>
      <c r="B542" s="10" t="s">
        <v>642</v>
      </c>
      <c r="C542" s="11">
        <f t="shared" si="263"/>
        <v>41.212499999999999</v>
      </c>
      <c r="D542" s="11">
        <f t="shared" si="260"/>
        <v>210</v>
      </c>
      <c r="E542" s="11">
        <f t="shared" si="260"/>
        <v>25</v>
      </c>
      <c r="F542" s="11">
        <f t="shared" si="260"/>
        <v>0</v>
      </c>
      <c r="G542" s="11">
        <f t="shared" si="260"/>
        <v>0</v>
      </c>
      <c r="H542" s="11">
        <f t="shared" si="284"/>
        <v>0</v>
      </c>
      <c r="I542" s="11">
        <f t="shared" si="284"/>
        <v>0</v>
      </c>
      <c r="J542" s="11">
        <f t="shared" si="284"/>
        <v>0</v>
      </c>
      <c r="K542" s="11">
        <f t="shared" si="284"/>
        <v>0</v>
      </c>
      <c r="L542" s="11">
        <f t="shared" si="284"/>
        <v>0</v>
      </c>
      <c r="M542" s="11">
        <f t="shared" si="284"/>
        <v>0</v>
      </c>
      <c r="N542" s="11">
        <f t="shared" si="284"/>
        <v>0</v>
      </c>
      <c r="O542" s="11">
        <f t="shared" si="284"/>
        <v>0</v>
      </c>
      <c r="P542" s="11">
        <f t="shared" si="284"/>
        <v>0</v>
      </c>
      <c r="Q542" s="11">
        <f t="shared" si="284"/>
        <v>0</v>
      </c>
      <c r="R542" s="11">
        <f t="shared" si="284"/>
        <v>0</v>
      </c>
      <c r="S542" s="11">
        <f t="shared" si="284"/>
        <v>0</v>
      </c>
      <c r="T542" s="11">
        <f t="shared" si="285"/>
        <v>5250</v>
      </c>
      <c r="U542" s="40">
        <f t="shared" si="264"/>
        <v>0.47</v>
      </c>
      <c r="V542" s="11">
        <f t="shared" si="287"/>
        <v>11.404306945708219</v>
      </c>
      <c r="W542" s="11">
        <f t="shared" si="287"/>
        <v>19293749.999999996</v>
      </c>
      <c r="X542" s="11">
        <f t="shared" si="287"/>
        <v>183749.99999999997</v>
      </c>
      <c r="Y542" s="11">
        <f t="shared" si="287"/>
        <v>275625</v>
      </c>
      <c r="Z542" s="11">
        <f t="shared" si="287"/>
        <v>1.5000000000000002</v>
      </c>
      <c r="AA542" s="11">
        <f t="shared" si="287"/>
        <v>60.621778264910695</v>
      </c>
      <c r="AB542" s="11">
        <f t="shared" si="287"/>
        <v>5250</v>
      </c>
      <c r="AC542" s="11">
        <f t="shared" si="287"/>
        <v>5250</v>
      </c>
      <c r="AD542" s="11">
        <f t="shared" si="287"/>
        <v>273437.5</v>
      </c>
      <c r="AE542" s="11">
        <f t="shared" si="287"/>
        <v>21875</v>
      </c>
      <c r="AF542" s="11">
        <f t="shared" si="287"/>
        <v>32812.5</v>
      </c>
      <c r="AG542" s="11">
        <f t="shared" si="287"/>
        <v>1.5</v>
      </c>
      <c r="AH542" s="11">
        <f t="shared" si="287"/>
        <v>7.2168783648703219</v>
      </c>
      <c r="AI542" s="11">
        <f t="shared" si="287"/>
        <v>0</v>
      </c>
      <c r="AJ542" s="11">
        <f t="shared" si="287"/>
        <v>0</v>
      </c>
      <c r="AK542" s="11">
        <f t="shared" si="286"/>
        <v>0</v>
      </c>
      <c r="AL542" s="11">
        <f t="shared" si="286"/>
        <v>0</v>
      </c>
      <c r="AM542" s="11">
        <f t="shared" si="286"/>
        <v>0</v>
      </c>
      <c r="AN542" s="11">
        <f t="shared" si="282"/>
        <v>0</v>
      </c>
      <c r="AO542" s="11">
        <f t="shared" si="282"/>
        <v>0</v>
      </c>
      <c r="AP542" s="11">
        <f t="shared" si="282"/>
        <v>0</v>
      </c>
      <c r="AQ542" s="11">
        <f t="shared" si="282"/>
        <v>0</v>
      </c>
      <c r="AR542" s="11">
        <f t="shared" ref="AR542:AW589" si="288">IF($A542="x",CV542,"")</f>
        <v>0</v>
      </c>
      <c r="AS542" s="11">
        <f t="shared" si="288"/>
        <v>0</v>
      </c>
      <c r="AT542" s="11">
        <f t="shared" si="288"/>
        <v>0</v>
      </c>
      <c r="AU542" s="11">
        <f t="shared" si="288"/>
        <v>0</v>
      </c>
      <c r="AV542" s="11">
        <f t="shared" si="288"/>
        <v>0</v>
      </c>
      <c r="AW542" s="11">
        <f t="shared" si="283"/>
        <v>0</v>
      </c>
      <c r="AX542" s="11">
        <f t="shared" si="283"/>
        <v>0</v>
      </c>
      <c r="AY542" s="11">
        <f t="shared" si="283"/>
        <v>0</v>
      </c>
      <c r="AZ542" s="11">
        <f t="shared" si="283"/>
        <v>0</v>
      </c>
      <c r="BA542" s="11">
        <f t="shared" si="262"/>
        <v>0</v>
      </c>
      <c r="BB542" s="11">
        <f t="shared" si="262"/>
        <v>0</v>
      </c>
      <c r="BC542" s="11">
        <f t="shared" si="262"/>
        <v>0</v>
      </c>
      <c r="BD542" s="11">
        <f t="shared" si="262"/>
        <v>0</v>
      </c>
      <c r="BE542" s="11">
        <f t="shared" si="262"/>
        <v>0</v>
      </c>
      <c r="BF542" s="15" t="str">
        <f t="shared" si="265"/>
        <v>ČSN 42 5524</v>
      </c>
      <c r="BG542" s="42">
        <v>41.212499999999999</v>
      </c>
      <c r="BH542" s="17">
        <f t="shared" si="266"/>
        <v>210</v>
      </c>
      <c r="BI542" s="17">
        <f t="shared" si="267"/>
        <v>25</v>
      </c>
      <c r="BX542" s="18">
        <f t="shared" si="261"/>
        <v>5250</v>
      </c>
      <c r="BY542" s="42">
        <v>0.47</v>
      </c>
      <c r="BZ542" s="43">
        <f t="shared" si="268"/>
        <v>11.404306945708219</v>
      </c>
      <c r="CA542" s="18">
        <f t="shared" si="269"/>
        <v>19293749.999999996</v>
      </c>
      <c r="CB542" s="18">
        <f t="shared" si="270"/>
        <v>183749.99999999997</v>
      </c>
      <c r="CC542" s="18">
        <f t="shared" si="271"/>
        <v>275625</v>
      </c>
      <c r="CD542" s="25">
        <f t="shared" si="272"/>
        <v>1.5000000000000002</v>
      </c>
      <c r="CE542" s="26">
        <f t="shared" si="273"/>
        <v>60.621778264910695</v>
      </c>
      <c r="CF542" s="18">
        <f t="shared" si="274"/>
        <v>5250</v>
      </c>
      <c r="CG542" s="18">
        <f t="shared" si="275"/>
        <v>5250</v>
      </c>
      <c r="CH542" s="18">
        <f t="shared" si="276"/>
        <v>273437.5</v>
      </c>
      <c r="CI542" s="18">
        <f t="shared" si="277"/>
        <v>21875</v>
      </c>
      <c r="CJ542" s="18">
        <f t="shared" si="278"/>
        <v>32812.5</v>
      </c>
      <c r="CK542" s="25">
        <f t="shared" si="279"/>
        <v>1.5</v>
      </c>
      <c r="CL542" s="26">
        <f t="shared" si="280"/>
        <v>7.2168783648703219</v>
      </c>
      <c r="DJ542" s="20" t="s">
        <v>542</v>
      </c>
    </row>
    <row r="543" spans="1:114" x14ac:dyDescent="0.2">
      <c r="A543" s="15" t="s">
        <v>105</v>
      </c>
      <c r="B543" s="10" t="s">
        <v>643</v>
      </c>
      <c r="C543" s="11">
        <f t="shared" si="263"/>
        <v>49.454999999999998</v>
      </c>
      <c r="D543" s="11">
        <f t="shared" si="260"/>
        <v>210</v>
      </c>
      <c r="E543" s="11">
        <f t="shared" si="260"/>
        <v>30</v>
      </c>
      <c r="F543" s="11">
        <f t="shared" si="260"/>
        <v>0</v>
      </c>
      <c r="G543" s="11">
        <f t="shared" si="260"/>
        <v>0</v>
      </c>
      <c r="H543" s="11">
        <f t="shared" si="284"/>
        <v>0</v>
      </c>
      <c r="I543" s="11">
        <f t="shared" si="284"/>
        <v>0</v>
      </c>
      <c r="J543" s="11">
        <f t="shared" si="284"/>
        <v>0</v>
      </c>
      <c r="K543" s="11">
        <f t="shared" si="284"/>
        <v>0</v>
      </c>
      <c r="L543" s="11">
        <f t="shared" si="284"/>
        <v>0</v>
      </c>
      <c r="M543" s="11">
        <f t="shared" si="284"/>
        <v>0</v>
      </c>
      <c r="N543" s="11">
        <f t="shared" si="284"/>
        <v>0</v>
      </c>
      <c r="O543" s="11">
        <f t="shared" si="284"/>
        <v>0</v>
      </c>
      <c r="P543" s="11">
        <f t="shared" si="284"/>
        <v>0</v>
      </c>
      <c r="Q543" s="11">
        <f t="shared" si="284"/>
        <v>0</v>
      </c>
      <c r="R543" s="11">
        <f t="shared" si="284"/>
        <v>0</v>
      </c>
      <c r="S543" s="11">
        <f t="shared" si="284"/>
        <v>0</v>
      </c>
      <c r="T543" s="11">
        <f t="shared" si="285"/>
        <v>6300</v>
      </c>
      <c r="U543" s="40">
        <f t="shared" si="264"/>
        <v>0.48</v>
      </c>
      <c r="V543" s="11">
        <f t="shared" si="287"/>
        <v>9.7057931452835913</v>
      </c>
      <c r="W543" s="11">
        <f t="shared" si="287"/>
        <v>23152500</v>
      </c>
      <c r="X543" s="11">
        <f t="shared" si="287"/>
        <v>220500</v>
      </c>
      <c r="Y543" s="11">
        <f t="shared" si="287"/>
        <v>330750</v>
      </c>
      <c r="Z543" s="11">
        <f t="shared" si="287"/>
        <v>1.5</v>
      </c>
      <c r="AA543" s="11">
        <f t="shared" si="287"/>
        <v>60.621778264910702</v>
      </c>
      <c r="AB543" s="11">
        <f t="shared" si="287"/>
        <v>6300</v>
      </c>
      <c r="AC543" s="11">
        <f t="shared" si="287"/>
        <v>6300</v>
      </c>
      <c r="AD543" s="11">
        <f t="shared" si="287"/>
        <v>472500</v>
      </c>
      <c r="AE543" s="11">
        <f t="shared" si="287"/>
        <v>31500</v>
      </c>
      <c r="AF543" s="11">
        <f t="shared" si="287"/>
        <v>47250</v>
      </c>
      <c r="AG543" s="11">
        <f t="shared" si="287"/>
        <v>1.5</v>
      </c>
      <c r="AH543" s="11">
        <f t="shared" si="287"/>
        <v>8.6602540378443873</v>
      </c>
      <c r="AI543" s="11">
        <f t="shared" si="287"/>
        <v>0</v>
      </c>
      <c r="AJ543" s="11">
        <f t="shared" si="287"/>
        <v>0</v>
      </c>
      <c r="AK543" s="11">
        <f t="shared" si="286"/>
        <v>0</v>
      </c>
      <c r="AL543" s="11">
        <f t="shared" si="286"/>
        <v>0</v>
      </c>
      <c r="AM543" s="11">
        <f t="shared" si="286"/>
        <v>0</v>
      </c>
      <c r="AN543" s="11">
        <f t="shared" si="286"/>
        <v>0</v>
      </c>
      <c r="AO543" s="11">
        <f t="shared" si="286"/>
        <v>0</v>
      </c>
      <c r="AP543" s="11">
        <f t="shared" si="286"/>
        <v>0</v>
      </c>
      <c r="AQ543" s="11">
        <f t="shared" si="286"/>
        <v>0</v>
      </c>
      <c r="AR543" s="11">
        <f t="shared" si="288"/>
        <v>0</v>
      </c>
      <c r="AS543" s="11">
        <f t="shared" si="288"/>
        <v>0</v>
      </c>
      <c r="AT543" s="11">
        <f t="shared" si="288"/>
        <v>0</v>
      </c>
      <c r="AU543" s="11">
        <f t="shared" si="288"/>
        <v>0</v>
      </c>
      <c r="AV543" s="11">
        <f t="shared" si="288"/>
        <v>0</v>
      </c>
      <c r="AW543" s="11">
        <f t="shared" si="283"/>
        <v>0</v>
      </c>
      <c r="AX543" s="11">
        <f t="shared" si="283"/>
        <v>0</v>
      </c>
      <c r="AY543" s="11">
        <f t="shared" si="283"/>
        <v>0</v>
      </c>
      <c r="AZ543" s="11">
        <f t="shared" si="283"/>
        <v>0</v>
      </c>
      <c r="BA543" s="11">
        <f t="shared" si="262"/>
        <v>0</v>
      </c>
      <c r="BB543" s="11">
        <f t="shared" si="262"/>
        <v>0</v>
      </c>
      <c r="BC543" s="11">
        <f t="shared" si="262"/>
        <v>0</v>
      </c>
      <c r="BD543" s="11">
        <f t="shared" si="262"/>
        <v>0</v>
      </c>
      <c r="BE543" s="11">
        <f t="shared" si="262"/>
        <v>0</v>
      </c>
      <c r="BF543" s="15" t="str">
        <f t="shared" si="265"/>
        <v>ČSN 42 5524</v>
      </c>
      <c r="BG543" s="42">
        <v>49.454999999999998</v>
      </c>
      <c r="BH543" s="17">
        <f t="shared" si="266"/>
        <v>210</v>
      </c>
      <c r="BI543" s="17">
        <f t="shared" si="267"/>
        <v>30</v>
      </c>
      <c r="BX543" s="18">
        <f t="shared" si="261"/>
        <v>6300</v>
      </c>
      <c r="BY543" s="42">
        <v>0.48</v>
      </c>
      <c r="BZ543" s="43">
        <f t="shared" si="268"/>
        <v>9.7057931452835913</v>
      </c>
      <c r="CA543" s="18">
        <f t="shared" si="269"/>
        <v>23152500</v>
      </c>
      <c r="CB543" s="18">
        <f t="shared" si="270"/>
        <v>220500</v>
      </c>
      <c r="CC543" s="18">
        <f t="shared" si="271"/>
        <v>330750</v>
      </c>
      <c r="CD543" s="25">
        <f t="shared" si="272"/>
        <v>1.5</v>
      </c>
      <c r="CE543" s="26">
        <f t="shared" si="273"/>
        <v>60.621778264910702</v>
      </c>
      <c r="CF543" s="18">
        <f t="shared" si="274"/>
        <v>6300</v>
      </c>
      <c r="CG543" s="18">
        <f t="shared" si="275"/>
        <v>6300</v>
      </c>
      <c r="CH543" s="18">
        <f t="shared" si="276"/>
        <v>472500</v>
      </c>
      <c r="CI543" s="18">
        <f t="shared" si="277"/>
        <v>31500</v>
      </c>
      <c r="CJ543" s="18">
        <f t="shared" si="278"/>
        <v>47250</v>
      </c>
      <c r="CK543" s="25">
        <f t="shared" si="279"/>
        <v>1.5</v>
      </c>
      <c r="CL543" s="26">
        <f t="shared" si="280"/>
        <v>8.6602540378443873</v>
      </c>
      <c r="DJ543" s="20" t="s">
        <v>542</v>
      </c>
    </row>
    <row r="544" spans="1:114" x14ac:dyDescent="0.2">
      <c r="A544" s="15" t="s">
        <v>105</v>
      </c>
      <c r="B544" s="10" t="s">
        <v>644</v>
      </c>
      <c r="C544" s="11">
        <f t="shared" si="263"/>
        <v>57.697499999999998</v>
      </c>
      <c r="D544" s="11">
        <f t="shared" si="260"/>
        <v>210</v>
      </c>
      <c r="E544" s="11">
        <f t="shared" si="260"/>
        <v>35</v>
      </c>
      <c r="F544" s="11">
        <f t="shared" si="260"/>
        <v>0</v>
      </c>
      <c r="G544" s="11">
        <f t="shared" si="260"/>
        <v>0</v>
      </c>
      <c r="H544" s="11">
        <f t="shared" si="284"/>
        <v>0</v>
      </c>
      <c r="I544" s="11">
        <f t="shared" si="284"/>
        <v>0</v>
      </c>
      <c r="J544" s="11">
        <f t="shared" si="284"/>
        <v>0</v>
      </c>
      <c r="K544" s="11">
        <f t="shared" si="284"/>
        <v>0</v>
      </c>
      <c r="L544" s="11">
        <f t="shared" si="284"/>
        <v>0</v>
      </c>
      <c r="M544" s="11">
        <f t="shared" si="284"/>
        <v>0</v>
      </c>
      <c r="N544" s="11">
        <f t="shared" si="284"/>
        <v>0</v>
      </c>
      <c r="O544" s="11">
        <f t="shared" si="284"/>
        <v>0</v>
      </c>
      <c r="P544" s="11">
        <f t="shared" si="284"/>
        <v>0</v>
      </c>
      <c r="Q544" s="11">
        <f t="shared" si="284"/>
        <v>0</v>
      </c>
      <c r="R544" s="11">
        <f t="shared" si="284"/>
        <v>0</v>
      </c>
      <c r="S544" s="11">
        <f t="shared" si="284"/>
        <v>0</v>
      </c>
      <c r="T544" s="11">
        <f t="shared" si="285"/>
        <v>7350</v>
      </c>
      <c r="U544" s="40">
        <f t="shared" si="264"/>
        <v>0.49</v>
      </c>
      <c r="V544" s="11">
        <f t="shared" si="287"/>
        <v>8.4925690021231421</v>
      </c>
      <c r="W544" s="11">
        <f t="shared" si="287"/>
        <v>27011250</v>
      </c>
      <c r="X544" s="11">
        <f t="shared" si="287"/>
        <v>257250</v>
      </c>
      <c r="Y544" s="11">
        <f t="shared" si="287"/>
        <v>385875</v>
      </c>
      <c r="Z544" s="11">
        <f t="shared" si="287"/>
        <v>1.5</v>
      </c>
      <c r="AA544" s="11">
        <f t="shared" si="287"/>
        <v>60.621778264910702</v>
      </c>
      <c r="AB544" s="11">
        <f t="shared" si="287"/>
        <v>7350</v>
      </c>
      <c r="AC544" s="11">
        <f t="shared" si="287"/>
        <v>7350</v>
      </c>
      <c r="AD544" s="11">
        <f t="shared" si="287"/>
        <v>750312.5</v>
      </c>
      <c r="AE544" s="11">
        <f t="shared" si="287"/>
        <v>42875</v>
      </c>
      <c r="AF544" s="11">
        <f t="shared" si="287"/>
        <v>64312.5</v>
      </c>
      <c r="AG544" s="11">
        <f t="shared" si="287"/>
        <v>1.5</v>
      </c>
      <c r="AH544" s="11">
        <f t="shared" si="287"/>
        <v>10.103629710818451</v>
      </c>
      <c r="AI544" s="11">
        <f t="shared" si="287"/>
        <v>0</v>
      </c>
      <c r="AJ544" s="11">
        <f t="shared" si="287"/>
        <v>0</v>
      </c>
      <c r="AK544" s="11">
        <f t="shared" si="286"/>
        <v>0</v>
      </c>
      <c r="AL544" s="11">
        <f t="shared" si="286"/>
        <v>0</v>
      </c>
      <c r="AM544" s="11">
        <f t="shared" si="286"/>
        <v>0</v>
      </c>
      <c r="AN544" s="11">
        <f t="shared" si="286"/>
        <v>0</v>
      </c>
      <c r="AO544" s="11">
        <f t="shared" si="286"/>
        <v>0</v>
      </c>
      <c r="AP544" s="11">
        <f t="shared" si="286"/>
        <v>0</v>
      </c>
      <c r="AQ544" s="11">
        <f t="shared" si="286"/>
        <v>0</v>
      </c>
      <c r="AR544" s="11">
        <f t="shared" si="288"/>
        <v>0</v>
      </c>
      <c r="AS544" s="11">
        <f t="shared" si="288"/>
        <v>0</v>
      </c>
      <c r="AT544" s="11">
        <f t="shared" si="288"/>
        <v>0</v>
      </c>
      <c r="AU544" s="11">
        <f t="shared" si="288"/>
        <v>0</v>
      </c>
      <c r="AV544" s="11">
        <f t="shared" si="288"/>
        <v>0</v>
      </c>
      <c r="AW544" s="11">
        <f t="shared" si="283"/>
        <v>0</v>
      </c>
      <c r="AX544" s="11">
        <f t="shared" si="283"/>
        <v>0</v>
      </c>
      <c r="AY544" s="11">
        <f t="shared" si="283"/>
        <v>0</v>
      </c>
      <c r="AZ544" s="11">
        <f t="shared" si="283"/>
        <v>0</v>
      </c>
      <c r="BA544" s="11">
        <f t="shared" si="262"/>
        <v>0</v>
      </c>
      <c r="BB544" s="11">
        <f t="shared" si="262"/>
        <v>0</v>
      </c>
      <c r="BC544" s="11">
        <f t="shared" si="262"/>
        <v>0</v>
      </c>
      <c r="BD544" s="11">
        <f t="shared" si="262"/>
        <v>0</v>
      </c>
      <c r="BE544" s="11">
        <f t="shared" si="262"/>
        <v>0</v>
      </c>
      <c r="BF544" s="15" t="str">
        <f t="shared" si="265"/>
        <v>ČSN 42 5524</v>
      </c>
      <c r="BG544" s="42">
        <v>57.697499999999998</v>
      </c>
      <c r="BH544" s="17">
        <f t="shared" si="266"/>
        <v>210</v>
      </c>
      <c r="BI544" s="17">
        <f t="shared" si="267"/>
        <v>35</v>
      </c>
      <c r="BX544" s="18">
        <f t="shared" si="261"/>
        <v>7350</v>
      </c>
      <c r="BY544" s="42">
        <v>0.49</v>
      </c>
      <c r="BZ544" s="43">
        <f t="shared" si="268"/>
        <v>8.4925690021231421</v>
      </c>
      <c r="CA544" s="18">
        <f t="shared" si="269"/>
        <v>27011250</v>
      </c>
      <c r="CB544" s="18">
        <f t="shared" si="270"/>
        <v>257250</v>
      </c>
      <c r="CC544" s="18">
        <f t="shared" si="271"/>
        <v>385875</v>
      </c>
      <c r="CD544" s="25">
        <f t="shared" si="272"/>
        <v>1.5</v>
      </c>
      <c r="CE544" s="26">
        <f t="shared" si="273"/>
        <v>60.621778264910702</v>
      </c>
      <c r="CF544" s="18">
        <f t="shared" si="274"/>
        <v>7350</v>
      </c>
      <c r="CG544" s="18">
        <f t="shared" si="275"/>
        <v>7350</v>
      </c>
      <c r="CH544" s="18">
        <f t="shared" si="276"/>
        <v>750312.5</v>
      </c>
      <c r="CI544" s="18">
        <f t="shared" si="277"/>
        <v>42875</v>
      </c>
      <c r="CJ544" s="18">
        <f t="shared" si="278"/>
        <v>64312.5</v>
      </c>
      <c r="CK544" s="25">
        <f t="shared" si="279"/>
        <v>1.5</v>
      </c>
      <c r="CL544" s="26">
        <f t="shared" si="280"/>
        <v>10.103629710818451</v>
      </c>
      <c r="DJ544" s="20" t="s">
        <v>542</v>
      </c>
    </row>
    <row r="545" spans="1:114" x14ac:dyDescent="0.2">
      <c r="A545" s="15" t="s">
        <v>105</v>
      </c>
      <c r="B545" s="10" t="s">
        <v>645</v>
      </c>
      <c r="C545" s="11">
        <f t="shared" si="263"/>
        <v>65.94</v>
      </c>
      <c r="D545" s="11">
        <f t="shared" si="260"/>
        <v>210</v>
      </c>
      <c r="E545" s="11">
        <f t="shared" si="260"/>
        <v>40</v>
      </c>
      <c r="F545" s="11">
        <f t="shared" si="260"/>
        <v>0</v>
      </c>
      <c r="G545" s="11">
        <f t="shared" si="260"/>
        <v>0</v>
      </c>
      <c r="H545" s="11">
        <f t="shared" si="284"/>
        <v>0</v>
      </c>
      <c r="I545" s="11">
        <f t="shared" si="284"/>
        <v>0</v>
      </c>
      <c r="J545" s="11">
        <f t="shared" si="284"/>
        <v>0</v>
      </c>
      <c r="K545" s="11">
        <f t="shared" si="284"/>
        <v>0</v>
      </c>
      <c r="L545" s="11">
        <f t="shared" si="284"/>
        <v>0</v>
      </c>
      <c r="M545" s="11">
        <f t="shared" si="284"/>
        <v>0</v>
      </c>
      <c r="N545" s="11">
        <f t="shared" si="284"/>
        <v>0</v>
      </c>
      <c r="O545" s="11">
        <f t="shared" si="284"/>
        <v>0</v>
      </c>
      <c r="P545" s="11">
        <f t="shared" si="284"/>
        <v>0</v>
      </c>
      <c r="Q545" s="11">
        <f t="shared" si="284"/>
        <v>0</v>
      </c>
      <c r="R545" s="11">
        <f t="shared" si="284"/>
        <v>0</v>
      </c>
      <c r="S545" s="11">
        <f t="shared" si="284"/>
        <v>0</v>
      </c>
      <c r="T545" s="11">
        <f t="shared" si="285"/>
        <v>8400</v>
      </c>
      <c r="U545" s="40">
        <f t="shared" si="264"/>
        <v>0.5</v>
      </c>
      <c r="V545" s="11">
        <f t="shared" si="287"/>
        <v>7.5826508947528062</v>
      </c>
      <c r="W545" s="11">
        <f t="shared" si="287"/>
        <v>30869999.999999996</v>
      </c>
      <c r="X545" s="11">
        <f t="shared" si="287"/>
        <v>294000</v>
      </c>
      <c r="Y545" s="11">
        <f t="shared" si="287"/>
        <v>441000</v>
      </c>
      <c r="Z545" s="11">
        <f t="shared" si="287"/>
        <v>1.5</v>
      </c>
      <c r="AA545" s="11">
        <f t="shared" si="287"/>
        <v>60.621778264910702</v>
      </c>
      <c r="AB545" s="11">
        <f t="shared" si="287"/>
        <v>8400</v>
      </c>
      <c r="AC545" s="11">
        <f t="shared" si="287"/>
        <v>8400</v>
      </c>
      <c r="AD545" s="11">
        <f t="shared" si="287"/>
        <v>1120000</v>
      </c>
      <c r="AE545" s="11">
        <f t="shared" si="287"/>
        <v>56000</v>
      </c>
      <c r="AF545" s="11">
        <f t="shared" si="287"/>
        <v>84000</v>
      </c>
      <c r="AG545" s="11">
        <f t="shared" si="287"/>
        <v>1.5</v>
      </c>
      <c r="AH545" s="11">
        <f t="shared" si="287"/>
        <v>11.547005383792516</v>
      </c>
      <c r="AI545" s="11">
        <f t="shared" si="287"/>
        <v>0</v>
      </c>
      <c r="AJ545" s="11">
        <f t="shared" si="287"/>
        <v>0</v>
      </c>
      <c r="AK545" s="11">
        <f t="shared" si="286"/>
        <v>0</v>
      </c>
      <c r="AL545" s="11">
        <f t="shared" si="286"/>
        <v>0</v>
      </c>
      <c r="AM545" s="11">
        <f t="shared" si="286"/>
        <v>0</v>
      </c>
      <c r="AN545" s="11">
        <f t="shared" si="286"/>
        <v>0</v>
      </c>
      <c r="AO545" s="11">
        <f t="shared" si="286"/>
        <v>0</v>
      </c>
      <c r="AP545" s="11">
        <f t="shared" si="286"/>
        <v>0</v>
      </c>
      <c r="AQ545" s="11">
        <f t="shared" si="286"/>
        <v>0</v>
      </c>
      <c r="AR545" s="11">
        <f t="shared" si="288"/>
        <v>0</v>
      </c>
      <c r="AS545" s="11">
        <f t="shared" si="288"/>
        <v>0</v>
      </c>
      <c r="AT545" s="11">
        <f t="shared" si="288"/>
        <v>0</v>
      </c>
      <c r="AU545" s="11">
        <f t="shared" si="288"/>
        <v>0</v>
      </c>
      <c r="AV545" s="11">
        <f t="shared" si="288"/>
        <v>0</v>
      </c>
      <c r="AW545" s="11">
        <f t="shared" si="283"/>
        <v>0</v>
      </c>
      <c r="AX545" s="11">
        <f t="shared" si="283"/>
        <v>0</v>
      </c>
      <c r="AY545" s="11">
        <f t="shared" si="283"/>
        <v>0</v>
      </c>
      <c r="AZ545" s="11">
        <f t="shared" si="283"/>
        <v>0</v>
      </c>
      <c r="BA545" s="11">
        <f t="shared" si="262"/>
        <v>0</v>
      </c>
      <c r="BB545" s="11">
        <f t="shared" si="262"/>
        <v>0</v>
      </c>
      <c r="BC545" s="11">
        <f t="shared" si="262"/>
        <v>0</v>
      </c>
      <c r="BD545" s="11">
        <f t="shared" si="262"/>
        <v>0</v>
      </c>
      <c r="BE545" s="11">
        <f t="shared" si="262"/>
        <v>0</v>
      </c>
      <c r="BF545" s="15" t="str">
        <f t="shared" si="265"/>
        <v>ČSN 42 5524</v>
      </c>
      <c r="BG545" s="42">
        <v>65.94</v>
      </c>
      <c r="BH545" s="17">
        <f t="shared" si="266"/>
        <v>210</v>
      </c>
      <c r="BI545" s="17">
        <f t="shared" si="267"/>
        <v>40</v>
      </c>
      <c r="BX545" s="18">
        <f t="shared" si="261"/>
        <v>8400</v>
      </c>
      <c r="BY545" s="42">
        <v>0.5</v>
      </c>
      <c r="BZ545" s="43">
        <f t="shared" si="268"/>
        <v>7.5826508947528062</v>
      </c>
      <c r="CA545" s="18">
        <f t="shared" si="269"/>
        <v>30869999.999999996</v>
      </c>
      <c r="CB545" s="18">
        <f t="shared" si="270"/>
        <v>294000</v>
      </c>
      <c r="CC545" s="18">
        <f t="shared" si="271"/>
        <v>441000</v>
      </c>
      <c r="CD545" s="25">
        <f t="shared" si="272"/>
        <v>1.5</v>
      </c>
      <c r="CE545" s="26">
        <f t="shared" si="273"/>
        <v>60.621778264910702</v>
      </c>
      <c r="CF545" s="18">
        <f t="shared" si="274"/>
        <v>8400</v>
      </c>
      <c r="CG545" s="18">
        <f t="shared" si="275"/>
        <v>8400</v>
      </c>
      <c r="CH545" s="18">
        <f t="shared" si="276"/>
        <v>1120000</v>
      </c>
      <c r="CI545" s="18">
        <f t="shared" si="277"/>
        <v>56000</v>
      </c>
      <c r="CJ545" s="18">
        <f t="shared" si="278"/>
        <v>84000</v>
      </c>
      <c r="CK545" s="25">
        <f t="shared" si="279"/>
        <v>1.5</v>
      </c>
      <c r="CL545" s="26">
        <f t="shared" si="280"/>
        <v>11.547005383792516</v>
      </c>
      <c r="DJ545" s="20" t="s">
        <v>542</v>
      </c>
    </row>
    <row r="546" spans="1:114" x14ac:dyDescent="0.2">
      <c r="A546" s="15" t="s">
        <v>105</v>
      </c>
      <c r="B546" s="10" t="s">
        <v>646</v>
      </c>
      <c r="C546" s="11">
        <f t="shared" si="263"/>
        <v>74.182500000000005</v>
      </c>
      <c r="D546" s="11">
        <f t="shared" si="260"/>
        <v>210</v>
      </c>
      <c r="E546" s="11">
        <f t="shared" si="260"/>
        <v>45</v>
      </c>
      <c r="F546" s="11">
        <f t="shared" si="260"/>
        <v>0</v>
      </c>
      <c r="G546" s="11">
        <f t="shared" si="260"/>
        <v>0</v>
      </c>
      <c r="H546" s="11">
        <f t="shared" si="284"/>
        <v>0</v>
      </c>
      <c r="I546" s="11">
        <f t="shared" si="284"/>
        <v>0</v>
      </c>
      <c r="J546" s="11">
        <f t="shared" si="284"/>
        <v>0</v>
      </c>
      <c r="K546" s="11">
        <f t="shared" si="284"/>
        <v>0</v>
      </c>
      <c r="L546" s="11">
        <f t="shared" si="284"/>
        <v>0</v>
      </c>
      <c r="M546" s="11">
        <f t="shared" si="284"/>
        <v>0</v>
      </c>
      <c r="N546" s="11">
        <f t="shared" si="284"/>
        <v>0</v>
      </c>
      <c r="O546" s="11">
        <f t="shared" si="284"/>
        <v>0</v>
      </c>
      <c r="P546" s="11">
        <f t="shared" si="284"/>
        <v>0</v>
      </c>
      <c r="Q546" s="11">
        <f t="shared" si="284"/>
        <v>0</v>
      </c>
      <c r="R546" s="11">
        <f t="shared" si="284"/>
        <v>0</v>
      </c>
      <c r="S546" s="11">
        <f t="shared" si="284"/>
        <v>0</v>
      </c>
      <c r="T546" s="11">
        <f t="shared" si="285"/>
        <v>9450</v>
      </c>
      <c r="U546" s="40">
        <f t="shared" si="264"/>
        <v>0.51</v>
      </c>
      <c r="V546" s="11">
        <f t="shared" si="287"/>
        <v>6.8749368112425442</v>
      </c>
      <c r="W546" s="11">
        <f t="shared" si="287"/>
        <v>34728750</v>
      </c>
      <c r="X546" s="11">
        <f t="shared" si="287"/>
        <v>330750</v>
      </c>
      <c r="Y546" s="11">
        <f t="shared" si="287"/>
        <v>496125</v>
      </c>
      <c r="Z546" s="11">
        <f t="shared" si="287"/>
        <v>1.5</v>
      </c>
      <c r="AA546" s="11">
        <f t="shared" si="287"/>
        <v>60.621778264910702</v>
      </c>
      <c r="AB546" s="11">
        <f t="shared" si="287"/>
        <v>9450</v>
      </c>
      <c r="AC546" s="11">
        <f t="shared" si="287"/>
        <v>9450</v>
      </c>
      <c r="AD546" s="11">
        <f t="shared" si="287"/>
        <v>1594687.5</v>
      </c>
      <c r="AE546" s="11">
        <f t="shared" si="287"/>
        <v>70875</v>
      </c>
      <c r="AF546" s="11">
        <f t="shared" si="287"/>
        <v>106312.5</v>
      </c>
      <c r="AG546" s="11">
        <f t="shared" si="287"/>
        <v>1.5</v>
      </c>
      <c r="AH546" s="11">
        <f t="shared" si="287"/>
        <v>12.99038105676658</v>
      </c>
      <c r="AI546" s="11">
        <f t="shared" si="287"/>
        <v>0</v>
      </c>
      <c r="AJ546" s="11">
        <f t="shared" si="287"/>
        <v>0</v>
      </c>
      <c r="AK546" s="11">
        <f t="shared" si="286"/>
        <v>0</v>
      </c>
      <c r="AL546" s="11">
        <f t="shared" si="286"/>
        <v>0</v>
      </c>
      <c r="AM546" s="11">
        <f t="shared" si="286"/>
        <v>0</v>
      </c>
      <c r="AN546" s="11">
        <f t="shared" si="286"/>
        <v>0</v>
      </c>
      <c r="AO546" s="11">
        <f t="shared" si="286"/>
        <v>0</v>
      </c>
      <c r="AP546" s="11">
        <f t="shared" si="286"/>
        <v>0</v>
      </c>
      <c r="AQ546" s="11">
        <f t="shared" si="286"/>
        <v>0</v>
      </c>
      <c r="AR546" s="11">
        <f t="shared" si="288"/>
        <v>0</v>
      </c>
      <c r="AS546" s="11">
        <f t="shared" si="288"/>
        <v>0</v>
      </c>
      <c r="AT546" s="11">
        <f t="shared" si="288"/>
        <v>0</v>
      </c>
      <c r="AU546" s="11">
        <f t="shared" si="288"/>
        <v>0</v>
      </c>
      <c r="AV546" s="11">
        <f t="shared" si="288"/>
        <v>0</v>
      </c>
      <c r="AW546" s="11">
        <f t="shared" si="283"/>
        <v>0</v>
      </c>
      <c r="AX546" s="11">
        <f t="shared" si="283"/>
        <v>0</v>
      </c>
      <c r="AY546" s="11">
        <f t="shared" si="283"/>
        <v>0</v>
      </c>
      <c r="AZ546" s="11">
        <f t="shared" si="283"/>
        <v>0</v>
      </c>
      <c r="BA546" s="11">
        <f t="shared" si="262"/>
        <v>0</v>
      </c>
      <c r="BB546" s="11">
        <f t="shared" si="262"/>
        <v>0</v>
      </c>
      <c r="BC546" s="11">
        <f t="shared" si="262"/>
        <v>0</v>
      </c>
      <c r="BD546" s="11">
        <f t="shared" si="262"/>
        <v>0</v>
      </c>
      <c r="BE546" s="11">
        <f t="shared" si="262"/>
        <v>0</v>
      </c>
      <c r="BF546" s="15" t="str">
        <f t="shared" si="265"/>
        <v>ČSN 42 5524</v>
      </c>
      <c r="BG546" s="42">
        <v>74.182500000000005</v>
      </c>
      <c r="BH546" s="17">
        <f t="shared" si="266"/>
        <v>210</v>
      </c>
      <c r="BI546" s="17">
        <f t="shared" si="267"/>
        <v>45</v>
      </c>
      <c r="BX546" s="18">
        <f t="shared" si="261"/>
        <v>9450</v>
      </c>
      <c r="BY546" s="42">
        <v>0.51</v>
      </c>
      <c r="BZ546" s="43">
        <f t="shared" si="268"/>
        <v>6.8749368112425442</v>
      </c>
      <c r="CA546" s="18">
        <f t="shared" si="269"/>
        <v>34728750</v>
      </c>
      <c r="CB546" s="18">
        <f t="shared" si="270"/>
        <v>330750</v>
      </c>
      <c r="CC546" s="18">
        <f t="shared" si="271"/>
        <v>496125</v>
      </c>
      <c r="CD546" s="25">
        <f t="shared" si="272"/>
        <v>1.5</v>
      </c>
      <c r="CE546" s="26">
        <f t="shared" si="273"/>
        <v>60.621778264910702</v>
      </c>
      <c r="CF546" s="18">
        <f t="shared" si="274"/>
        <v>9450</v>
      </c>
      <c r="CG546" s="18">
        <f t="shared" si="275"/>
        <v>9450</v>
      </c>
      <c r="CH546" s="18">
        <f t="shared" si="276"/>
        <v>1594687.5</v>
      </c>
      <c r="CI546" s="18">
        <f t="shared" si="277"/>
        <v>70875</v>
      </c>
      <c r="CJ546" s="18">
        <f t="shared" si="278"/>
        <v>106312.5</v>
      </c>
      <c r="CK546" s="25">
        <f t="shared" si="279"/>
        <v>1.5</v>
      </c>
      <c r="CL546" s="26">
        <f t="shared" si="280"/>
        <v>12.99038105676658</v>
      </c>
      <c r="DJ546" s="20" t="s">
        <v>542</v>
      </c>
    </row>
    <row r="547" spans="1:114" x14ac:dyDescent="0.2">
      <c r="A547" s="15" t="s">
        <v>105</v>
      </c>
      <c r="B547" s="10" t="s">
        <v>647</v>
      </c>
      <c r="C547" s="11">
        <f t="shared" si="263"/>
        <v>82.424999999999997</v>
      </c>
      <c r="D547" s="11">
        <f t="shared" si="260"/>
        <v>210</v>
      </c>
      <c r="E547" s="11">
        <f t="shared" si="260"/>
        <v>50</v>
      </c>
      <c r="F547" s="11">
        <f t="shared" si="260"/>
        <v>0</v>
      </c>
      <c r="G547" s="11">
        <f t="shared" si="260"/>
        <v>0</v>
      </c>
      <c r="H547" s="11">
        <f t="shared" si="284"/>
        <v>0</v>
      </c>
      <c r="I547" s="11">
        <f t="shared" si="284"/>
        <v>0</v>
      </c>
      <c r="J547" s="11">
        <f t="shared" si="284"/>
        <v>0</v>
      </c>
      <c r="K547" s="11">
        <f t="shared" si="284"/>
        <v>0</v>
      </c>
      <c r="L547" s="11">
        <f t="shared" si="284"/>
        <v>0</v>
      </c>
      <c r="M547" s="11">
        <f t="shared" si="284"/>
        <v>0</v>
      </c>
      <c r="N547" s="11">
        <f t="shared" si="284"/>
        <v>0</v>
      </c>
      <c r="O547" s="11">
        <f t="shared" si="284"/>
        <v>0</v>
      </c>
      <c r="P547" s="11">
        <f t="shared" si="284"/>
        <v>0</v>
      </c>
      <c r="Q547" s="11">
        <f t="shared" si="284"/>
        <v>0</v>
      </c>
      <c r="R547" s="11">
        <f t="shared" si="284"/>
        <v>0</v>
      </c>
      <c r="S547" s="11">
        <f t="shared" si="284"/>
        <v>0</v>
      </c>
      <c r="T547" s="11">
        <f t="shared" si="285"/>
        <v>10500</v>
      </c>
      <c r="U547" s="40">
        <f t="shared" si="264"/>
        <v>0.52</v>
      </c>
      <c r="V547" s="11">
        <f t="shared" si="287"/>
        <v>6.3087655444343342</v>
      </c>
      <c r="W547" s="11">
        <f t="shared" si="287"/>
        <v>38587499.999999993</v>
      </c>
      <c r="X547" s="11">
        <f t="shared" si="287"/>
        <v>367499.99999999994</v>
      </c>
      <c r="Y547" s="11">
        <f t="shared" si="287"/>
        <v>551250</v>
      </c>
      <c r="Z547" s="11">
        <f t="shared" si="287"/>
        <v>1.5000000000000002</v>
      </c>
      <c r="AA547" s="11">
        <f t="shared" si="287"/>
        <v>60.621778264910695</v>
      </c>
      <c r="AB547" s="11">
        <f t="shared" si="287"/>
        <v>10500</v>
      </c>
      <c r="AC547" s="11">
        <f t="shared" si="287"/>
        <v>10500</v>
      </c>
      <c r="AD547" s="11">
        <f t="shared" si="287"/>
        <v>2187500</v>
      </c>
      <c r="AE547" s="11">
        <f t="shared" si="287"/>
        <v>87500</v>
      </c>
      <c r="AF547" s="11">
        <f t="shared" si="287"/>
        <v>131250</v>
      </c>
      <c r="AG547" s="11">
        <f t="shared" si="287"/>
        <v>1.5</v>
      </c>
      <c r="AH547" s="11">
        <f t="shared" si="287"/>
        <v>14.433756729740644</v>
      </c>
      <c r="AI547" s="11">
        <f t="shared" si="287"/>
        <v>0</v>
      </c>
      <c r="AJ547" s="11">
        <f t="shared" si="287"/>
        <v>0</v>
      </c>
      <c r="AK547" s="11">
        <f t="shared" si="286"/>
        <v>0</v>
      </c>
      <c r="AL547" s="11">
        <f t="shared" si="286"/>
        <v>0</v>
      </c>
      <c r="AM547" s="11">
        <f t="shared" si="286"/>
        <v>0</v>
      </c>
      <c r="AN547" s="11">
        <f t="shared" si="286"/>
        <v>0</v>
      </c>
      <c r="AO547" s="11">
        <f t="shared" si="286"/>
        <v>0</v>
      </c>
      <c r="AP547" s="11">
        <f t="shared" si="286"/>
        <v>0</v>
      </c>
      <c r="AQ547" s="11">
        <f t="shared" si="286"/>
        <v>0</v>
      </c>
      <c r="AR547" s="11">
        <f t="shared" si="288"/>
        <v>0</v>
      </c>
      <c r="AS547" s="11">
        <f t="shared" si="288"/>
        <v>0</v>
      </c>
      <c r="AT547" s="11">
        <f t="shared" si="288"/>
        <v>0</v>
      </c>
      <c r="AU547" s="11">
        <f t="shared" si="288"/>
        <v>0</v>
      </c>
      <c r="AV547" s="11">
        <f t="shared" si="288"/>
        <v>0</v>
      </c>
      <c r="AW547" s="11">
        <f t="shared" si="283"/>
        <v>0</v>
      </c>
      <c r="AX547" s="11">
        <f t="shared" si="283"/>
        <v>0</v>
      </c>
      <c r="AY547" s="11">
        <f t="shared" si="283"/>
        <v>0</v>
      </c>
      <c r="AZ547" s="11">
        <f t="shared" si="283"/>
        <v>0</v>
      </c>
      <c r="BA547" s="11">
        <f t="shared" si="262"/>
        <v>0</v>
      </c>
      <c r="BB547" s="11">
        <f t="shared" si="262"/>
        <v>0</v>
      </c>
      <c r="BC547" s="11">
        <f t="shared" si="262"/>
        <v>0</v>
      </c>
      <c r="BD547" s="11">
        <f t="shared" si="262"/>
        <v>0</v>
      </c>
      <c r="BE547" s="11">
        <f t="shared" si="262"/>
        <v>0</v>
      </c>
      <c r="BF547" s="15" t="str">
        <f t="shared" si="265"/>
        <v>ČSN 42 5524</v>
      </c>
      <c r="BG547" s="42">
        <v>82.424999999999997</v>
      </c>
      <c r="BH547" s="17">
        <f t="shared" si="266"/>
        <v>210</v>
      </c>
      <c r="BI547" s="17">
        <f t="shared" si="267"/>
        <v>50</v>
      </c>
      <c r="BX547" s="18">
        <f t="shared" si="261"/>
        <v>10500</v>
      </c>
      <c r="BY547" s="42">
        <v>0.52</v>
      </c>
      <c r="BZ547" s="43">
        <f t="shared" si="268"/>
        <v>6.3087655444343342</v>
      </c>
      <c r="CA547" s="18">
        <f t="shared" si="269"/>
        <v>38587499.999999993</v>
      </c>
      <c r="CB547" s="18">
        <f t="shared" si="270"/>
        <v>367499.99999999994</v>
      </c>
      <c r="CC547" s="18">
        <f t="shared" si="271"/>
        <v>551250</v>
      </c>
      <c r="CD547" s="25">
        <f t="shared" si="272"/>
        <v>1.5000000000000002</v>
      </c>
      <c r="CE547" s="26">
        <f t="shared" si="273"/>
        <v>60.621778264910695</v>
      </c>
      <c r="CF547" s="18">
        <f t="shared" si="274"/>
        <v>10500</v>
      </c>
      <c r="CG547" s="18">
        <f t="shared" si="275"/>
        <v>10500</v>
      </c>
      <c r="CH547" s="18">
        <f t="shared" si="276"/>
        <v>2187500</v>
      </c>
      <c r="CI547" s="18">
        <f t="shared" si="277"/>
        <v>87500</v>
      </c>
      <c r="CJ547" s="18">
        <f t="shared" si="278"/>
        <v>131250</v>
      </c>
      <c r="CK547" s="25">
        <f t="shared" si="279"/>
        <v>1.5</v>
      </c>
      <c r="CL547" s="26">
        <f t="shared" si="280"/>
        <v>14.433756729740644</v>
      </c>
      <c r="DJ547" s="20" t="s">
        <v>542</v>
      </c>
    </row>
    <row r="548" spans="1:114" x14ac:dyDescent="0.2">
      <c r="A548" s="15" t="s">
        <v>105</v>
      </c>
      <c r="B548" s="10" t="s">
        <v>648</v>
      </c>
      <c r="C548" s="11">
        <f t="shared" si="263"/>
        <v>90.667500000000004</v>
      </c>
      <c r="D548" s="11">
        <f t="shared" si="260"/>
        <v>210</v>
      </c>
      <c r="E548" s="11">
        <f t="shared" si="260"/>
        <v>55</v>
      </c>
      <c r="F548" s="11">
        <f t="shared" si="260"/>
        <v>0</v>
      </c>
      <c r="G548" s="11">
        <f t="shared" si="260"/>
        <v>0</v>
      </c>
      <c r="H548" s="11">
        <f t="shared" si="284"/>
        <v>0</v>
      </c>
      <c r="I548" s="11">
        <f t="shared" si="284"/>
        <v>0</v>
      </c>
      <c r="J548" s="11">
        <f t="shared" si="284"/>
        <v>0</v>
      </c>
      <c r="K548" s="11">
        <f t="shared" ref="K548:S576" si="289">IF($A548="x",BO548,"")</f>
        <v>0</v>
      </c>
      <c r="L548" s="11">
        <f t="shared" si="289"/>
        <v>0</v>
      </c>
      <c r="M548" s="11">
        <f t="shared" si="289"/>
        <v>0</v>
      </c>
      <c r="N548" s="11">
        <f t="shared" si="289"/>
        <v>0</v>
      </c>
      <c r="O548" s="11">
        <f t="shared" si="289"/>
        <v>0</v>
      </c>
      <c r="P548" s="11">
        <f t="shared" si="289"/>
        <v>0</v>
      </c>
      <c r="Q548" s="11">
        <f t="shared" si="289"/>
        <v>0</v>
      </c>
      <c r="R548" s="11">
        <f t="shared" si="289"/>
        <v>0</v>
      </c>
      <c r="S548" s="11">
        <f t="shared" si="289"/>
        <v>0</v>
      </c>
      <c r="T548" s="11">
        <f t="shared" si="285"/>
        <v>11550</v>
      </c>
      <c r="U548" s="40">
        <f t="shared" si="264"/>
        <v>0.53</v>
      </c>
      <c r="V548" s="11">
        <f t="shared" si="287"/>
        <v>5.8455345079548904</v>
      </c>
      <c r="W548" s="11">
        <f t="shared" si="287"/>
        <v>42446250</v>
      </c>
      <c r="X548" s="11">
        <f t="shared" si="287"/>
        <v>404250</v>
      </c>
      <c r="Y548" s="11">
        <f t="shared" si="287"/>
        <v>606375</v>
      </c>
      <c r="Z548" s="11">
        <f t="shared" si="287"/>
        <v>1.5</v>
      </c>
      <c r="AA548" s="11">
        <f t="shared" si="287"/>
        <v>60.621778264910702</v>
      </c>
      <c r="AB548" s="11">
        <f t="shared" si="287"/>
        <v>11550</v>
      </c>
      <c r="AC548" s="11">
        <f t="shared" si="287"/>
        <v>11550</v>
      </c>
      <c r="AD548" s="11">
        <f t="shared" si="287"/>
        <v>2911562.5</v>
      </c>
      <c r="AE548" s="11">
        <f t="shared" si="287"/>
        <v>105875</v>
      </c>
      <c r="AF548" s="11">
        <f t="shared" si="287"/>
        <v>158812.5</v>
      </c>
      <c r="AG548" s="11">
        <f t="shared" si="287"/>
        <v>1.5</v>
      </c>
      <c r="AH548" s="11">
        <f t="shared" si="287"/>
        <v>15.877132402714709</v>
      </c>
      <c r="AI548" s="11">
        <f t="shared" si="287"/>
        <v>0</v>
      </c>
      <c r="AJ548" s="11">
        <f t="shared" si="287"/>
        <v>0</v>
      </c>
      <c r="AK548" s="11">
        <f t="shared" si="286"/>
        <v>0</v>
      </c>
      <c r="AL548" s="11">
        <f t="shared" si="286"/>
        <v>0</v>
      </c>
      <c r="AM548" s="11">
        <f t="shared" si="286"/>
        <v>0</v>
      </c>
      <c r="AN548" s="11">
        <f t="shared" si="286"/>
        <v>0</v>
      </c>
      <c r="AO548" s="11">
        <f t="shared" si="286"/>
        <v>0</v>
      </c>
      <c r="AP548" s="11">
        <f t="shared" si="286"/>
        <v>0</v>
      </c>
      <c r="AQ548" s="11">
        <f t="shared" si="286"/>
        <v>0</v>
      </c>
      <c r="AR548" s="11">
        <f t="shared" si="288"/>
        <v>0</v>
      </c>
      <c r="AS548" s="11">
        <f t="shared" si="288"/>
        <v>0</v>
      </c>
      <c r="AT548" s="11">
        <f t="shared" si="288"/>
        <v>0</v>
      </c>
      <c r="AU548" s="11">
        <f t="shared" si="288"/>
        <v>0</v>
      </c>
      <c r="AV548" s="11">
        <f t="shared" si="288"/>
        <v>0</v>
      </c>
      <c r="AW548" s="11">
        <f t="shared" si="283"/>
        <v>0</v>
      </c>
      <c r="AX548" s="11">
        <f t="shared" si="283"/>
        <v>0</v>
      </c>
      <c r="AY548" s="11">
        <f t="shared" si="283"/>
        <v>0</v>
      </c>
      <c r="AZ548" s="11">
        <f t="shared" si="283"/>
        <v>0</v>
      </c>
      <c r="BA548" s="11">
        <f t="shared" si="262"/>
        <v>0</v>
      </c>
      <c r="BB548" s="11">
        <f t="shared" si="262"/>
        <v>0</v>
      </c>
      <c r="BC548" s="11">
        <f t="shared" si="262"/>
        <v>0</v>
      </c>
      <c r="BD548" s="11">
        <f t="shared" si="262"/>
        <v>0</v>
      </c>
      <c r="BE548" s="11">
        <f t="shared" si="262"/>
        <v>0</v>
      </c>
      <c r="BF548" s="15" t="str">
        <f t="shared" si="265"/>
        <v>ČSN 42 5524</v>
      </c>
      <c r="BG548" s="42">
        <v>90.667500000000004</v>
      </c>
      <c r="BH548" s="17">
        <f t="shared" si="266"/>
        <v>210</v>
      </c>
      <c r="BI548" s="17">
        <f t="shared" si="267"/>
        <v>55</v>
      </c>
      <c r="BX548" s="18">
        <f t="shared" si="261"/>
        <v>11550</v>
      </c>
      <c r="BY548" s="42">
        <v>0.53</v>
      </c>
      <c r="BZ548" s="43">
        <f t="shared" si="268"/>
        <v>5.8455345079548904</v>
      </c>
      <c r="CA548" s="18">
        <f t="shared" si="269"/>
        <v>42446250</v>
      </c>
      <c r="CB548" s="18">
        <f t="shared" si="270"/>
        <v>404250</v>
      </c>
      <c r="CC548" s="18">
        <f t="shared" si="271"/>
        <v>606375</v>
      </c>
      <c r="CD548" s="25">
        <f t="shared" si="272"/>
        <v>1.5</v>
      </c>
      <c r="CE548" s="26">
        <f t="shared" si="273"/>
        <v>60.621778264910702</v>
      </c>
      <c r="CF548" s="18">
        <f t="shared" si="274"/>
        <v>11550</v>
      </c>
      <c r="CG548" s="18">
        <f t="shared" si="275"/>
        <v>11550</v>
      </c>
      <c r="CH548" s="18">
        <f t="shared" si="276"/>
        <v>2911562.5</v>
      </c>
      <c r="CI548" s="18">
        <f t="shared" si="277"/>
        <v>105875</v>
      </c>
      <c r="CJ548" s="18">
        <f t="shared" si="278"/>
        <v>158812.5</v>
      </c>
      <c r="CK548" s="25">
        <f t="shared" si="279"/>
        <v>1.5</v>
      </c>
      <c r="CL548" s="26">
        <f t="shared" si="280"/>
        <v>15.877132402714709</v>
      </c>
      <c r="DJ548" s="20" t="s">
        <v>542</v>
      </c>
    </row>
    <row r="549" spans="1:114" x14ac:dyDescent="0.2">
      <c r="A549" s="15" t="s">
        <v>105</v>
      </c>
      <c r="B549" s="10" t="s">
        <v>649</v>
      </c>
      <c r="C549" s="11">
        <f t="shared" si="263"/>
        <v>98.91</v>
      </c>
      <c r="D549" s="11">
        <f t="shared" si="260"/>
        <v>210</v>
      </c>
      <c r="E549" s="11">
        <f t="shared" si="260"/>
        <v>60</v>
      </c>
      <c r="F549" s="11">
        <f t="shared" si="260"/>
        <v>0</v>
      </c>
      <c r="G549" s="11">
        <f t="shared" si="260"/>
        <v>0</v>
      </c>
      <c r="H549" s="11">
        <f t="shared" si="260"/>
        <v>0</v>
      </c>
      <c r="I549" s="11">
        <f t="shared" si="260"/>
        <v>0</v>
      </c>
      <c r="J549" s="11">
        <f t="shared" si="260"/>
        <v>0</v>
      </c>
      <c r="K549" s="11">
        <f t="shared" si="289"/>
        <v>0</v>
      </c>
      <c r="L549" s="11">
        <f t="shared" si="289"/>
        <v>0</v>
      </c>
      <c r="M549" s="11">
        <f t="shared" si="289"/>
        <v>0</v>
      </c>
      <c r="N549" s="11">
        <f t="shared" si="289"/>
        <v>0</v>
      </c>
      <c r="O549" s="11">
        <f t="shared" si="289"/>
        <v>0</v>
      </c>
      <c r="P549" s="11">
        <f t="shared" si="289"/>
        <v>0</v>
      </c>
      <c r="Q549" s="11">
        <f t="shared" si="289"/>
        <v>0</v>
      </c>
      <c r="R549" s="11">
        <f t="shared" si="289"/>
        <v>0</v>
      </c>
      <c r="S549" s="11">
        <f t="shared" si="289"/>
        <v>0</v>
      </c>
      <c r="T549" s="11">
        <f t="shared" si="285"/>
        <v>12600</v>
      </c>
      <c r="U549" s="40">
        <f t="shared" si="264"/>
        <v>0.54</v>
      </c>
      <c r="V549" s="11">
        <f t="shared" ref="V549:AJ565" si="290">IF($A549="x",BZ549,"")</f>
        <v>5.4595086442220202</v>
      </c>
      <c r="W549" s="11">
        <f t="shared" si="290"/>
        <v>46305000</v>
      </c>
      <c r="X549" s="11">
        <f t="shared" si="290"/>
        <v>441000</v>
      </c>
      <c r="Y549" s="11">
        <f t="shared" si="290"/>
        <v>661500</v>
      </c>
      <c r="Z549" s="11">
        <f t="shared" si="290"/>
        <v>1.5</v>
      </c>
      <c r="AA549" s="11">
        <f t="shared" si="290"/>
        <v>60.621778264910702</v>
      </c>
      <c r="AB549" s="11">
        <f t="shared" si="290"/>
        <v>12600</v>
      </c>
      <c r="AC549" s="11">
        <f t="shared" si="290"/>
        <v>12600</v>
      </c>
      <c r="AD549" s="11">
        <f t="shared" si="290"/>
        <v>3780000</v>
      </c>
      <c r="AE549" s="11">
        <f t="shared" si="290"/>
        <v>126000</v>
      </c>
      <c r="AF549" s="11">
        <f t="shared" si="290"/>
        <v>189000</v>
      </c>
      <c r="AG549" s="11">
        <f t="shared" si="290"/>
        <v>1.5</v>
      </c>
      <c r="AH549" s="11">
        <f t="shared" si="290"/>
        <v>17.320508075688775</v>
      </c>
      <c r="AI549" s="11">
        <f t="shared" si="290"/>
        <v>0</v>
      </c>
      <c r="AJ549" s="11">
        <f t="shared" si="290"/>
        <v>0</v>
      </c>
      <c r="AK549" s="11">
        <f t="shared" si="286"/>
        <v>0</v>
      </c>
      <c r="AL549" s="11">
        <f t="shared" si="286"/>
        <v>0</v>
      </c>
      <c r="AM549" s="11">
        <f t="shared" si="286"/>
        <v>0</v>
      </c>
      <c r="AN549" s="11">
        <f t="shared" si="286"/>
        <v>0</v>
      </c>
      <c r="AO549" s="11">
        <f t="shared" si="286"/>
        <v>0</v>
      </c>
      <c r="AP549" s="11">
        <f t="shared" si="286"/>
        <v>0</v>
      </c>
      <c r="AQ549" s="11">
        <f t="shared" si="286"/>
        <v>0</v>
      </c>
      <c r="AR549" s="11">
        <f t="shared" si="288"/>
        <v>0</v>
      </c>
      <c r="AS549" s="11">
        <f t="shared" si="288"/>
        <v>0</v>
      </c>
      <c r="AT549" s="11">
        <f t="shared" si="288"/>
        <v>0</v>
      </c>
      <c r="AU549" s="11">
        <f t="shared" si="288"/>
        <v>0</v>
      </c>
      <c r="AV549" s="11">
        <f t="shared" si="288"/>
        <v>0</v>
      </c>
      <c r="AW549" s="11">
        <f t="shared" si="283"/>
        <v>0</v>
      </c>
      <c r="AX549" s="11">
        <f t="shared" si="283"/>
        <v>0</v>
      </c>
      <c r="AY549" s="11">
        <f t="shared" si="283"/>
        <v>0</v>
      </c>
      <c r="AZ549" s="11">
        <f t="shared" si="283"/>
        <v>0</v>
      </c>
      <c r="BA549" s="11">
        <f t="shared" si="262"/>
        <v>0</v>
      </c>
      <c r="BB549" s="11">
        <f t="shared" si="262"/>
        <v>0</v>
      </c>
      <c r="BC549" s="11">
        <f t="shared" si="262"/>
        <v>0</v>
      </c>
      <c r="BD549" s="11">
        <f t="shared" si="262"/>
        <v>0</v>
      </c>
      <c r="BE549" s="11">
        <f t="shared" si="262"/>
        <v>0</v>
      </c>
      <c r="BF549" s="15" t="str">
        <f t="shared" si="265"/>
        <v>ČSN 42 5524</v>
      </c>
      <c r="BG549" s="42">
        <v>98.91</v>
      </c>
      <c r="BH549" s="17">
        <f t="shared" si="266"/>
        <v>210</v>
      </c>
      <c r="BI549" s="17">
        <f t="shared" si="267"/>
        <v>60</v>
      </c>
      <c r="BX549" s="18">
        <f t="shared" si="261"/>
        <v>12600</v>
      </c>
      <c r="BY549" s="42">
        <v>0.54</v>
      </c>
      <c r="BZ549" s="43">
        <f t="shared" si="268"/>
        <v>5.4595086442220202</v>
      </c>
      <c r="CA549" s="18">
        <f t="shared" si="269"/>
        <v>46305000</v>
      </c>
      <c r="CB549" s="18">
        <f t="shared" si="270"/>
        <v>441000</v>
      </c>
      <c r="CC549" s="18">
        <f t="shared" si="271"/>
        <v>661500</v>
      </c>
      <c r="CD549" s="25">
        <f t="shared" si="272"/>
        <v>1.5</v>
      </c>
      <c r="CE549" s="26">
        <f t="shared" si="273"/>
        <v>60.621778264910702</v>
      </c>
      <c r="CF549" s="18">
        <f t="shared" si="274"/>
        <v>12600</v>
      </c>
      <c r="CG549" s="18">
        <f t="shared" si="275"/>
        <v>12600</v>
      </c>
      <c r="CH549" s="18">
        <f t="shared" si="276"/>
        <v>3780000</v>
      </c>
      <c r="CI549" s="18">
        <f t="shared" si="277"/>
        <v>126000</v>
      </c>
      <c r="CJ549" s="18">
        <f t="shared" si="278"/>
        <v>189000</v>
      </c>
      <c r="CK549" s="25">
        <f t="shared" si="279"/>
        <v>1.5</v>
      </c>
      <c r="CL549" s="26">
        <f t="shared" si="280"/>
        <v>17.320508075688775</v>
      </c>
      <c r="DJ549" s="20" t="s">
        <v>542</v>
      </c>
    </row>
    <row r="550" spans="1:114" x14ac:dyDescent="0.2">
      <c r="A550" s="15" t="s">
        <v>105</v>
      </c>
      <c r="B550" s="10" t="s">
        <v>650</v>
      </c>
      <c r="C550" s="11">
        <f t="shared" si="263"/>
        <v>10.362</v>
      </c>
      <c r="D550" s="11">
        <f t="shared" si="260"/>
        <v>220</v>
      </c>
      <c r="E550" s="11">
        <f t="shared" si="260"/>
        <v>6</v>
      </c>
      <c r="F550" s="11">
        <f t="shared" si="260"/>
        <v>0</v>
      </c>
      <c r="G550" s="11">
        <f t="shared" si="260"/>
        <v>0</v>
      </c>
      <c r="H550" s="11">
        <f t="shared" si="260"/>
        <v>0</v>
      </c>
      <c r="I550" s="11">
        <f t="shared" si="260"/>
        <v>0</v>
      </c>
      <c r="J550" s="11">
        <f t="shared" si="260"/>
        <v>0</v>
      </c>
      <c r="K550" s="11">
        <f t="shared" si="289"/>
        <v>0</v>
      </c>
      <c r="L550" s="11">
        <f t="shared" si="289"/>
        <v>0</v>
      </c>
      <c r="M550" s="11">
        <f t="shared" si="289"/>
        <v>0</v>
      </c>
      <c r="N550" s="11">
        <f t="shared" si="289"/>
        <v>0</v>
      </c>
      <c r="O550" s="11">
        <f t="shared" si="289"/>
        <v>0</v>
      </c>
      <c r="P550" s="11">
        <f t="shared" si="289"/>
        <v>0</v>
      </c>
      <c r="Q550" s="11">
        <f t="shared" si="289"/>
        <v>0</v>
      </c>
      <c r="R550" s="11">
        <f t="shared" si="289"/>
        <v>0</v>
      </c>
      <c r="S550" s="11">
        <f t="shared" si="289"/>
        <v>0</v>
      </c>
      <c r="T550" s="11">
        <f t="shared" si="285"/>
        <v>1320</v>
      </c>
      <c r="U550" s="40">
        <f t="shared" si="264"/>
        <v>0.45200000000000001</v>
      </c>
      <c r="V550" s="11">
        <f t="shared" si="290"/>
        <v>43.620922601814321</v>
      </c>
      <c r="W550" s="11">
        <f t="shared" si="290"/>
        <v>5324000</v>
      </c>
      <c r="X550" s="11">
        <f t="shared" si="290"/>
        <v>48400</v>
      </c>
      <c r="Y550" s="11">
        <f t="shared" si="290"/>
        <v>72600</v>
      </c>
      <c r="Z550" s="11">
        <f t="shared" si="290"/>
        <v>1.5</v>
      </c>
      <c r="AA550" s="11">
        <f t="shared" si="290"/>
        <v>63.508529610858837</v>
      </c>
      <c r="AB550" s="11">
        <f t="shared" si="290"/>
        <v>1320</v>
      </c>
      <c r="AC550" s="11">
        <f t="shared" si="290"/>
        <v>1320</v>
      </c>
      <c r="AD550" s="11">
        <f t="shared" si="290"/>
        <v>3959.9999999999995</v>
      </c>
      <c r="AE550" s="11">
        <f t="shared" si="290"/>
        <v>1320</v>
      </c>
      <c r="AF550" s="11">
        <f t="shared" si="290"/>
        <v>1980</v>
      </c>
      <c r="AG550" s="11">
        <f t="shared" si="290"/>
        <v>1.5</v>
      </c>
      <c r="AH550" s="11">
        <f t="shared" si="290"/>
        <v>1.7320508075688772</v>
      </c>
      <c r="AI550" s="11">
        <f t="shared" si="290"/>
        <v>0</v>
      </c>
      <c r="AJ550" s="11">
        <f t="shared" si="290"/>
        <v>0</v>
      </c>
      <c r="AK550" s="11">
        <f t="shared" si="286"/>
        <v>0</v>
      </c>
      <c r="AL550" s="11">
        <f t="shared" si="286"/>
        <v>0</v>
      </c>
      <c r="AM550" s="11">
        <f t="shared" si="286"/>
        <v>0</v>
      </c>
      <c r="AN550" s="11">
        <f t="shared" si="286"/>
        <v>0</v>
      </c>
      <c r="AO550" s="11">
        <f t="shared" si="286"/>
        <v>0</v>
      </c>
      <c r="AP550" s="11">
        <f t="shared" si="286"/>
        <v>0</v>
      </c>
      <c r="AQ550" s="11">
        <f t="shared" si="286"/>
        <v>0</v>
      </c>
      <c r="AR550" s="11">
        <f t="shared" si="288"/>
        <v>0</v>
      </c>
      <c r="AS550" s="11">
        <f t="shared" si="288"/>
        <v>0</v>
      </c>
      <c r="AT550" s="11">
        <f t="shared" si="288"/>
        <v>0</v>
      </c>
      <c r="AU550" s="11">
        <f t="shared" si="288"/>
        <v>0</v>
      </c>
      <c r="AV550" s="11">
        <f t="shared" si="288"/>
        <v>0</v>
      </c>
      <c r="AW550" s="11">
        <f t="shared" si="283"/>
        <v>0</v>
      </c>
      <c r="AX550" s="11">
        <f t="shared" si="283"/>
        <v>0</v>
      </c>
      <c r="AY550" s="11">
        <f t="shared" si="283"/>
        <v>0</v>
      </c>
      <c r="AZ550" s="11">
        <f t="shared" si="283"/>
        <v>0</v>
      </c>
      <c r="BA550" s="11">
        <f t="shared" si="262"/>
        <v>0</v>
      </c>
      <c r="BB550" s="11">
        <f t="shared" si="262"/>
        <v>0</v>
      </c>
      <c r="BC550" s="11">
        <f t="shared" si="262"/>
        <v>0</v>
      </c>
      <c r="BD550" s="11">
        <f t="shared" si="262"/>
        <v>0</v>
      </c>
      <c r="BE550" s="11">
        <f t="shared" si="262"/>
        <v>0</v>
      </c>
      <c r="BF550" s="15" t="str">
        <f t="shared" si="265"/>
        <v>ČSN 42 5524</v>
      </c>
      <c r="BG550" s="42">
        <v>10.362</v>
      </c>
      <c r="BH550" s="17">
        <f t="shared" si="266"/>
        <v>220</v>
      </c>
      <c r="BI550" s="17">
        <f t="shared" si="267"/>
        <v>6</v>
      </c>
      <c r="BX550" s="18">
        <f t="shared" si="261"/>
        <v>1320</v>
      </c>
      <c r="BY550" s="42">
        <v>0.45200000000000001</v>
      </c>
      <c r="BZ550" s="43">
        <f t="shared" si="268"/>
        <v>43.620922601814321</v>
      </c>
      <c r="CA550" s="18">
        <f t="shared" si="269"/>
        <v>5324000</v>
      </c>
      <c r="CB550" s="18">
        <f t="shared" si="270"/>
        <v>48400</v>
      </c>
      <c r="CC550" s="18">
        <f t="shared" si="271"/>
        <v>72600</v>
      </c>
      <c r="CD550" s="25">
        <f t="shared" si="272"/>
        <v>1.5</v>
      </c>
      <c r="CE550" s="26">
        <f t="shared" si="273"/>
        <v>63.508529610858837</v>
      </c>
      <c r="CF550" s="18">
        <f t="shared" si="274"/>
        <v>1320</v>
      </c>
      <c r="CG550" s="18">
        <f t="shared" si="275"/>
        <v>1320</v>
      </c>
      <c r="CH550" s="18">
        <f t="shared" si="276"/>
        <v>3959.9999999999995</v>
      </c>
      <c r="CI550" s="18">
        <f t="shared" si="277"/>
        <v>1320</v>
      </c>
      <c r="CJ550" s="18">
        <f t="shared" si="278"/>
        <v>1980</v>
      </c>
      <c r="CK550" s="25">
        <f t="shared" si="279"/>
        <v>1.5</v>
      </c>
      <c r="CL550" s="26">
        <f t="shared" si="280"/>
        <v>1.7320508075688772</v>
      </c>
      <c r="DJ550" s="20" t="s">
        <v>542</v>
      </c>
    </row>
    <row r="551" spans="1:114" x14ac:dyDescent="0.2">
      <c r="A551" s="15" t="s">
        <v>105</v>
      </c>
      <c r="B551" s="10" t="s">
        <v>651</v>
      </c>
      <c r="C551" s="11">
        <f t="shared" si="263"/>
        <v>12.089</v>
      </c>
      <c r="D551" s="11">
        <f t="shared" si="260"/>
        <v>220</v>
      </c>
      <c r="E551" s="11">
        <f t="shared" si="260"/>
        <v>7</v>
      </c>
      <c r="F551" s="11">
        <f t="shared" si="260"/>
        <v>0</v>
      </c>
      <c r="G551" s="11">
        <f t="shared" si="260"/>
        <v>0</v>
      </c>
      <c r="H551" s="11">
        <f t="shared" si="260"/>
        <v>0</v>
      </c>
      <c r="I551" s="11">
        <f t="shared" si="260"/>
        <v>0</v>
      </c>
      <c r="J551" s="11">
        <f t="shared" si="260"/>
        <v>0</v>
      </c>
      <c r="K551" s="11">
        <f t="shared" si="289"/>
        <v>0</v>
      </c>
      <c r="L551" s="11">
        <f t="shared" si="289"/>
        <v>0</v>
      </c>
      <c r="M551" s="11">
        <f t="shared" si="289"/>
        <v>0</v>
      </c>
      <c r="N551" s="11">
        <f t="shared" si="289"/>
        <v>0</v>
      </c>
      <c r="O551" s="11">
        <f t="shared" si="289"/>
        <v>0</v>
      </c>
      <c r="P551" s="11">
        <f t="shared" si="289"/>
        <v>0</v>
      </c>
      <c r="Q551" s="11">
        <f t="shared" si="289"/>
        <v>0</v>
      </c>
      <c r="R551" s="11">
        <f t="shared" si="289"/>
        <v>0</v>
      </c>
      <c r="S551" s="11">
        <f t="shared" si="289"/>
        <v>0</v>
      </c>
      <c r="T551" s="11">
        <f t="shared" si="285"/>
        <v>1540</v>
      </c>
      <c r="U551" s="40">
        <f t="shared" si="264"/>
        <v>0.45400000000000001</v>
      </c>
      <c r="V551" s="11">
        <f t="shared" si="290"/>
        <v>37.554801886012079</v>
      </c>
      <c r="W551" s="11">
        <f t="shared" si="290"/>
        <v>6211333.3333333321</v>
      </c>
      <c r="X551" s="11">
        <f t="shared" si="290"/>
        <v>56466.666666666657</v>
      </c>
      <c r="Y551" s="11">
        <f t="shared" si="290"/>
        <v>84700</v>
      </c>
      <c r="Z551" s="11">
        <f t="shared" si="290"/>
        <v>1.5000000000000002</v>
      </c>
      <c r="AA551" s="11">
        <f t="shared" si="290"/>
        <v>63.50852961085883</v>
      </c>
      <c r="AB551" s="11">
        <f t="shared" si="290"/>
        <v>1540</v>
      </c>
      <c r="AC551" s="11">
        <f t="shared" si="290"/>
        <v>1540</v>
      </c>
      <c r="AD551" s="11">
        <f t="shared" si="290"/>
        <v>6288.333333333333</v>
      </c>
      <c r="AE551" s="11">
        <f t="shared" si="290"/>
        <v>1796.6666666666665</v>
      </c>
      <c r="AF551" s="11">
        <f t="shared" si="290"/>
        <v>2695</v>
      </c>
      <c r="AG551" s="11">
        <f t="shared" si="290"/>
        <v>1.5000000000000002</v>
      </c>
      <c r="AH551" s="11">
        <f t="shared" si="290"/>
        <v>2.0207259421636903</v>
      </c>
      <c r="AI551" s="11">
        <f t="shared" si="290"/>
        <v>0</v>
      </c>
      <c r="AJ551" s="11">
        <f t="shared" si="290"/>
        <v>0</v>
      </c>
      <c r="AK551" s="11">
        <f t="shared" si="286"/>
        <v>0</v>
      </c>
      <c r="AL551" s="11">
        <f t="shared" si="286"/>
        <v>0</v>
      </c>
      <c r="AM551" s="11">
        <f t="shared" si="286"/>
        <v>0</v>
      </c>
      <c r="AN551" s="11">
        <f t="shared" si="286"/>
        <v>0</v>
      </c>
      <c r="AO551" s="11">
        <f t="shared" si="286"/>
        <v>0</v>
      </c>
      <c r="AP551" s="11">
        <f t="shared" si="286"/>
        <v>0</v>
      </c>
      <c r="AQ551" s="11">
        <f t="shared" si="286"/>
        <v>0</v>
      </c>
      <c r="AR551" s="11">
        <f t="shared" si="288"/>
        <v>0</v>
      </c>
      <c r="AS551" s="11">
        <f t="shared" si="288"/>
        <v>0</v>
      </c>
      <c r="AT551" s="11">
        <f t="shared" si="288"/>
        <v>0</v>
      </c>
      <c r="AU551" s="11">
        <f t="shared" si="288"/>
        <v>0</v>
      </c>
      <c r="AV551" s="11">
        <f t="shared" si="288"/>
        <v>0</v>
      </c>
      <c r="AW551" s="11">
        <f t="shared" si="283"/>
        <v>0</v>
      </c>
      <c r="AX551" s="11">
        <f t="shared" si="283"/>
        <v>0</v>
      </c>
      <c r="AY551" s="11">
        <f t="shared" si="283"/>
        <v>0</v>
      </c>
      <c r="AZ551" s="11">
        <f t="shared" si="283"/>
        <v>0</v>
      </c>
      <c r="BA551" s="11">
        <f t="shared" si="262"/>
        <v>0</v>
      </c>
      <c r="BB551" s="11">
        <f t="shared" si="262"/>
        <v>0</v>
      </c>
      <c r="BC551" s="11">
        <f t="shared" si="262"/>
        <v>0</v>
      </c>
      <c r="BD551" s="11">
        <f t="shared" si="262"/>
        <v>0</v>
      </c>
      <c r="BE551" s="11">
        <f t="shared" si="262"/>
        <v>0</v>
      </c>
      <c r="BF551" s="15" t="str">
        <f t="shared" si="265"/>
        <v>ČSN 42 5524</v>
      </c>
      <c r="BG551" s="42">
        <v>12.089</v>
      </c>
      <c r="BH551" s="17">
        <f t="shared" si="266"/>
        <v>220</v>
      </c>
      <c r="BI551" s="17">
        <f t="shared" si="267"/>
        <v>7</v>
      </c>
      <c r="BX551" s="18">
        <f t="shared" si="261"/>
        <v>1540</v>
      </c>
      <c r="BY551" s="42">
        <v>0.45400000000000001</v>
      </c>
      <c r="BZ551" s="43">
        <f t="shared" si="268"/>
        <v>37.554801886012079</v>
      </c>
      <c r="CA551" s="18">
        <f t="shared" si="269"/>
        <v>6211333.3333333321</v>
      </c>
      <c r="CB551" s="18">
        <f t="shared" si="270"/>
        <v>56466.666666666657</v>
      </c>
      <c r="CC551" s="18">
        <f t="shared" si="271"/>
        <v>84700</v>
      </c>
      <c r="CD551" s="25">
        <f t="shared" si="272"/>
        <v>1.5000000000000002</v>
      </c>
      <c r="CE551" s="26">
        <f t="shared" si="273"/>
        <v>63.50852961085883</v>
      </c>
      <c r="CF551" s="18">
        <f t="shared" si="274"/>
        <v>1540</v>
      </c>
      <c r="CG551" s="18">
        <f t="shared" si="275"/>
        <v>1540</v>
      </c>
      <c r="CH551" s="18">
        <f t="shared" si="276"/>
        <v>6288.333333333333</v>
      </c>
      <c r="CI551" s="18">
        <f t="shared" si="277"/>
        <v>1796.6666666666665</v>
      </c>
      <c r="CJ551" s="18">
        <f t="shared" si="278"/>
        <v>2695</v>
      </c>
      <c r="CK551" s="25">
        <f t="shared" si="279"/>
        <v>1.5000000000000002</v>
      </c>
      <c r="CL551" s="26">
        <f t="shared" si="280"/>
        <v>2.0207259421636903</v>
      </c>
      <c r="DJ551" s="20" t="s">
        <v>542</v>
      </c>
    </row>
    <row r="552" spans="1:114" x14ac:dyDescent="0.2">
      <c r="A552" s="15" t="s">
        <v>105</v>
      </c>
      <c r="B552" s="10" t="s">
        <v>652</v>
      </c>
      <c r="C552" s="11">
        <f t="shared" si="263"/>
        <v>13.816000000000001</v>
      </c>
      <c r="D552" s="11">
        <f t="shared" si="260"/>
        <v>220</v>
      </c>
      <c r="E552" s="11">
        <f t="shared" si="260"/>
        <v>8</v>
      </c>
      <c r="F552" s="11">
        <f t="shared" si="260"/>
        <v>0</v>
      </c>
      <c r="G552" s="11">
        <f t="shared" si="260"/>
        <v>0</v>
      </c>
      <c r="H552" s="11">
        <f t="shared" si="260"/>
        <v>0</v>
      </c>
      <c r="I552" s="11">
        <f t="shared" si="260"/>
        <v>0</v>
      </c>
      <c r="J552" s="11">
        <f t="shared" si="260"/>
        <v>0</v>
      </c>
      <c r="K552" s="11">
        <f t="shared" si="289"/>
        <v>0</v>
      </c>
      <c r="L552" s="11">
        <f t="shared" si="289"/>
        <v>0</v>
      </c>
      <c r="M552" s="11">
        <f t="shared" si="289"/>
        <v>0</v>
      </c>
      <c r="N552" s="11">
        <f t="shared" si="289"/>
        <v>0</v>
      </c>
      <c r="O552" s="11">
        <f t="shared" si="289"/>
        <v>0</v>
      </c>
      <c r="P552" s="11">
        <f t="shared" si="289"/>
        <v>0</v>
      </c>
      <c r="Q552" s="11">
        <f t="shared" si="289"/>
        <v>0</v>
      </c>
      <c r="R552" s="11">
        <f t="shared" si="289"/>
        <v>0</v>
      </c>
      <c r="S552" s="11">
        <f t="shared" si="289"/>
        <v>0</v>
      </c>
      <c r="T552" s="11">
        <f t="shared" si="285"/>
        <v>1760</v>
      </c>
      <c r="U552" s="40">
        <f t="shared" si="264"/>
        <v>0.45600000000000002</v>
      </c>
      <c r="V552" s="11">
        <f t="shared" si="290"/>
        <v>33.005211349160398</v>
      </c>
      <c r="W552" s="11">
        <f t="shared" si="290"/>
        <v>7098666.666666666</v>
      </c>
      <c r="X552" s="11">
        <f t="shared" si="290"/>
        <v>64533.333333333328</v>
      </c>
      <c r="Y552" s="11">
        <f t="shared" si="290"/>
        <v>96800</v>
      </c>
      <c r="Z552" s="11">
        <f t="shared" si="290"/>
        <v>1.5000000000000002</v>
      </c>
      <c r="AA552" s="11">
        <f t="shared" si="290"/>
        <v>63.50852961085883</v>
      </c>
      <c r="AB552" s="11">
        <f t="shared" si="290"/>
        <v>1760</v>
      </c>
      <c r="AC552" s="11">
        <f t="shared" si="290"/>
        <v>1760</v>
      </c>
      <c r="AD552" s="11">
        <f t="shared" si="290"/>
        <v>9386.6666666666661</v>
      </c>
      <c r="AE552" s="11">
        <f t="shared" si="290"/>
        <v>2346.6666666666665</v>
      </c>
      <c r="AF552" s="11">
        <f t="shared" si="290"/>
        <v>3520</v>
      </c>
      <c r="AG552" s="11">
        <f t="shared" si="290"/>
        <v>1.5</v>
      </c>
      <c r="AH552" s="11">
        <f t="shared" si="290"/>
        <v>2.3094010767585029</v>
      </c>
      <c r="AI552" s="11">
        <f t="shared" si="290"/>
        <v>0</v>
      </c>
      <c r="AJ552" s="11">
        <f t="shared" si="290"/>
        <v>0</v>
      </c>
      <c r="AK552" s="11">
        <f t="shared" si="286"/>
        <v>0</v>
      </c>
      <c r="AL552" s="11">
        <f t="shared" si="286"/>
        <v>0</v>
      </c>
      <c r="AM552" s="11">
        <f t="shared" si="286"/>
        <v>0</v>
      </c>
      <c r="AN552" s="11">
        <f t="shared" si="286"/>
        <v>0</v>
      </c>
      <c r="AO552" s="11">
        <f t="shared" si="286"/>
        <v>0</v>
      </c>
      <c r="AP552" s="11">
        <f t="shared" si="286"/>
        <v>0</v>
      </c>
      <c r="AQ552" s="11">
        <f t="shared" si="286"/>
        <v>0</v>
      </c>
      <c r="AR552" s="11">
        <f t="shared" si="288"/>
        <v>0</v>
      </c>
      <c r="AS552" s="11">
        <f t="shared" si="288"/>
        <v>0</v>
      </c>
      <c r="AT552" s="11">
        <f t="shared" si="288"/>
        <v>0</v>
      </c>
      <c r="AU552" s="11">
        <f t="shared" si="288"/>
        <v>0</v>
      </c>
      <c r="AV552" s="11">
        <f t="shared" si="288"/>
        <v>0</v>
      </c>
      <c r="AW552" s="11">
        <f t="shared" si="283"/>
        <v>0</v>
      </c>
      <c r="AX552" s="11">
        <f t="shared" si="283"/>
        <v>0</v>
      </c>
      <c r="AY552" s="11">
        <f t="shared" si="283"/>
        <v>0</v>
      </c>
      <c r="AZ552" s="11">
        <f t="shared" si="283"/>
        <v>0</v>
      </c>
      <c r="BA552" s="11">
        <f t="shared" si="262"/>
        <v>0</v>
      </c>
      <c r="BB552" s="11">
        <f t="shared" si="262"/>
        <v>0</v>
      </c>
      <c r="BC552" s="11">
        <f t="shared" si="262"/>
        <v>0</v>
      </c>
      <c r="BD552" s="11">
        <f t="shared" si="262"/>
        <v>0</v>
      </c>
      <c r="BE552" s="11">
        <f t="shared" si="262"/>
        <v>0</v>
      </c>
      <c r="BF552" s="15" t="str">
        <f t="shared" si="265"/>
        <v>ČSN 42 5524</v>
      </c>
      <c r="BG552" s="42">
        <v>13.816000000000001</v>
      </c>
      <c r="BH552" s="17">
        <f t="shared" si="266"/>
        <v>220</v>
      </c>
      <c r="BI552" s="17">
        <f t="shared" si="267"/>
        <v>8</v>
      </c>
      <c r="BX552" s="18">
        <f t="shared" si="261"/>
        <v>1760</v>
      </c>
      <c r="BY552" s="42">
        <v>0.45600000000000002</v>
      </c>
      <c r="BZ552" s="43">
        <f t="shared" si="268"/>
        <v>33.005211349160398</v>
      </c>
      <c r="CA552" s="18">
        <f t="shared" si="269"/>
        <v>7098666.666666666</v>
      </c>
      <c r="CB552" s="18">
        <f t="shared" si="270"/>
        <v>64533.333333333328</v>
      </c>
      <c r="CC552" s="18">
        <f t="shared" si="271"/>
        <v>96800</v>
      </c>
      <c r="CD552" s="25">
        <f t="shared" si="272"/>
        <v>1.5000000000000002</v>
      </c>
      <c r="CE552" s="26">
        <f t="shared" si="273"/>
        <v>63.50852961085883</v>
      </c>
      <c r="CF552" s="18">
        <f t="shared" si="274"/>
        <v>1760</v>
      </c>
      <c r="CG552" s="18">
        <f t="shared" si="275"/>
        <v>1760</v>
      </c>
      <c r="CH552" s="18">
        <f t="shared" si="276"/>
        <v>9386.6666666666661</v>
      </c>
      <c r="CI552" s="18">
        <f t="shared" si="277"/>
        <v>2346.6666666666665</v>
      </c>
      <c r="CJ552" s="18">
        <f t="shared" si="278"/>
        <v>3520</v>
      </c>
      <c r="CK552" s="25">
        <f t="shared" si="279"/>
        <v>1.5</v>
      </c>
      <c r="CL552" s="26">
        <f t="shared" si="280"/>
        <v>2.3094010767585029</v>
      </c>
      <c r="DJ552" s="20" t="s">
        <v>542</v>
      </c>
    </row>
    <row r="553" spans="1:114" x14ac:dyDescent="0.2">
      <c r="A553" s="15" t="s">
        <v>105</v>
      </c>
      <c r="B553" s="10" t="s">
        <v>653</v>
      </c>
      <c r="C553" s="11">
        <f t="shared" si="263"/>
        <v>15.542999999999999</v>
      </c>
      <c r="D553" s="11">
        <f t="shared" si="260"/>
        <v>220</v>
      </c>
      <c r="E553" s="11">
        <f t="shared" si="260"/>
        <v>9</v>
      </c>
      <c r="F553" s="11">
        <f t="shared" si="260"/>
        <v>0</v>
      </c>
      <c r="G553" s="11">
        <f t="shared" si="260"/>
        <v>0</v>
      </c>
      <c r="H553" s="11">
        <f t="shared" si="260"/>
        <v>0</v>
      </c>
      <c r="I553" s="11">
        <f t="shared" si="260"/>
        <v>0</v>
      </c>
      <c r="J553" s="11">
        <f t="shared" si="260"/>
        <v>0</v>
      </c>
      <c r="K553" s="11">
        <f t="shared" si="289"/>
        <v>0</v>
      </c>
      <c r="L553" s="11">
        <f t="shared" si="289"/>
        <v>0</v>
      </c>
      <c r="M553" s="11">
        <f t="shared" si="289"/>
        <v>0</v>
      </c>
      <c r="N553" s="11">
        <f t="shared" si="289"/>
        <v>0</v>
      </c>
      <c r="O553" s="11">
        <f t="shared" si="289"/>
        <v>0</v>
      </c>
      <c r="P553" s="11">
        <f t="shared" si="289"/>
        <v>0</v>
      </c>
      <c r="Q553" s="11">
        <f t="shared" si="289"/>
        <v>0</v>
      </c>
      <c r="R553" s="11">
        <f t="shared" si="289"/>
        <v>0</v>
      </c>
      <c r="S553" s="11">
        <f t="shared" si="289"/>
        <v>0</v>
      </c>
      <c r="T553" s="11">
        <f t="shared" si="285"/>
        <v>1980</v>
      </c>
      <c r="U553" s="40">
        <f t="shared" si="264"/>
        <v>0.45800000000000002</v>
      </c>
      <c r="V553" s="11">
        <f t="shared" si="290"/>
        <v>29.466640931609085</v>
      </c>
      <c r="W553" s="11">
        <f t="shared" si="290"/>
        <v>7986000</v>
      </c>
      <c r="X553" s="11">
        <f t="shared" si="290"/>
        <v>72600</v>
      </c>
      <c r="Y553" s="11">
        <f t="shared" si="290"/>
        <v>108900</v>
      </c>
      <c r="Z553" s="11">
        <f t="shared" si="290"/>
        <v>1.5</v>
      </c>
      <c r="AA553" s="11">
        <f t="shared" si="290"/>
        <v>63.508529610858837</v>
      </c>
      <c r="AB553" s="11">
        <f t="shared" si="290"/>
        <v>1980</v>
      </c>
      <c r="AC553" s="11">
        <f t="shared" si="290"/>
        <v>1980</v>
      </c>
      <c r="AD553" s="11">
        <f t="shared" si="290"/>
        <v>13365</v>
      </c>
      <c r="AE553" s="11">
        <f t="shared" si="290"/>
        <v>2970</v>
      </c>
      <c r="AF553" s="11">
        <f t="shared" si="290"/>
        <v>4455</v>
      </c>
      <c r="AG553" s="11">
        <f t="shared" si="290"/>
        <v>1.5</v>
      </c>
      <c r="AH553" s="11">
        <f t="shared" si="290"/>
        <v>2.598076211353316</v>
      </c>
      <c r="AI553" s="11">
        <f t="shared" si="290"/>
        <v>0</v>
      </c>
      <c r="AJ553" s="11">
        <f t="shared" si="290"/>
        <v>0</v>
      </c>
      <c r="AK553" s="11">
        <f t="shared" si="286"/>
        <v>0</v>
      </c>
      <c r="AL553" s="11">
        <f t="shared" si="286"/>
        <v>0</v>
      </c>
      <c r="AM553" s="11">
        <f t="shared" si="286"/>
        <v>0</v>
      </c>
      <c r="AN553" s="11">
        <f t="shared" si="286"/>
        <v>0</v>
      </c>
      <c r="AO553" s="11">
        <f t="shared" si="286"/>
        <v>0</v>
      </c>
      <c r="AP553" s="11">
        <f t="shared" si="286"/>
        <v>0</v>
      </c>
      <c r="AQ553" s="11">
        <f t="shared" si="286"/>
        <v>0</v>
      </c>
      <c r="AR553" s="11">
        <f t="shared" si="288"/>
        <v>0</v>
      </c>
      <c r="AS553" s="11">
        <f t="shared" si="288"/>
        <v>0</v>
      </c>
      <c r="AT553" s="11">
        <f t="shared" si="288"/>
        <v>0</v>
      </c>
      <c r="AU553" s="11">
        <f t="shared" si="288"/>
        <v>0</v>
      </c>
      <c r="AV553" s="11">
        <f t="shared" si="288"/>
        <v>0</v>
      </c>
      <c r="AW553" s="11">
        <f t="shared" si="283"/>
        <v>0</v>
      </c>
      <c r="AX553" s="11">
        <f t="shared" si="283"/>
        <v>0</v>
      </c>
      <c r="AY553" s="11">
        <f t="shared" si="283"/>
        <v>0</v>
      </c>
      <c r="AZ553" s="11">
        <f t="shared" si="283"/>
        <v>0</v>
      </c>
      <c r="BA553" s="11">
        <f t="shared" si="262"/>
        <v>0</v>
      </c>
      <c r="BB553" s="11">
        <f t="shared" si="262"/>
        <v>0</v>
      </c>
      <c r="BC553" s="11">
        <f t="shared" si="262"/>
        <v>0</v>
      </c>
      <c r="BD553" s="11">
        <f t="shared" si="262"/>
        <v>0</v>
      </c>
      <c r="BE553" s="11">
        <f t="shared" si="262"/>
        <v>0</v>
      </c>
      <c r="BF553" s="15" t="str">
        <f t="shared" si="265"/>
        <v>ČSN 42 5524</v>
      </c>
      <c r="BG553" s="42">
        <v>15.542999999999999</v>
      </c>
      <c r="BH553" s="17">
        <f t="shared" si="266"/>
        <v>220</v>
      </c>
      <c r="BI553" s="17">
        <f t="shared" si="267"/>
        <v>9</v>
      </c>
      <c r="BX553" s="18">
        <f t="shared" si="261"/>
        <v>1980</v>
      </c>
      <c r="BY553" s="42">
        <v>0.45800000000000002</v>
      </c>
      <c r="BZ553" s="43">
        <f t="shared" si="268"/>
        <v>29.466640931609085</v>
      </c>
      <c r="CA553" s="18">
        <f t="shared" si="269"/>
        <v>7986000</v>
      </c>
      <c r="CB553" s="18">
        <f t="shared" si="270"/>
        <v>72600</v>
      </c>
      <c r="CC553" s="18">
        <f t="shared" si="271"/>
        <v>108900</v>
      </c>
      <c r="CD553" s="25">
        <f t="shared" si="272"/>
        <v>1.5</v>
      </c>
      <c r="CE553" s="26">
        <f t="shared" si="273"/>
        <v>63.508529610858837</v>
      </c>
      <c r="CF553" s="18">
        <f t="shared" si="274"/>
        <v>1980</v>
      </c>
      <c r="CG553" s="18">
        <f t="shared" si="275"/>
        <v>1980</v>
      </c>
      <c r="CH553" s="18">
        <f t="shared" si="276"/>
        <v>13365</v>
      </c>
      <c r="CI553" s="18">
        <f t="shared" si="277"/>
        <v>2970</v>
      </c>
      <c r="CJ553" s="18">
        <f t="shared" si="278"/>
        <v>4455</v>
      </c>
      <c r="CK553" s="25">
        <f t="shared" si="279"/>
        <v>1.5</v>
      </c>
      <c r="CL553" s="26">
        <f t="shared" si="280"/>
        <v>2.598076211353316</v>
      </c>
      <c r="DJ553" s="20" t="s">
        <v>542</v>
      </c>
    </row>
    <row r="554" spans="1:114" x14ac:dyDescent="0.2">
      <c r="A554" s="15" t="s">
        <v>105</v>
      </c>
      <c r="B554" s="10" t="s">
        <v>654</v>
      </c>
      <c r="C554" s="11">
        <f t="shared" si="263"/>
        <v>17.27</v>
      </c>
      <c r="D554" s="11">
        <f t="shared" si="260"/>
        <v>220</v>
      </c>
      <c r="E554" s="11">
        <f t="shared" si="260"/>
        <v>10</v>
      </c>
      <c r="F554" s="11">
        <f t="shared" si="260"/>
        <v>0</v>
      </c>
      <c r="G554" s="11">
        <f t="shared" si="260"/>
        <v>0</v>
      </c>
      <c r="H554" s="11">
        <f t="shared" si="260"/>
        <v>0</v>
      </c>
      <c r="I554" s="11">
        <f t="shared" si="260"/>
        <v>0</v>
      </c>
      <c r="J554" s="11">
        <f t="shared" si="260"/>
        <v>0</v>
      </c>
      <c r="K554" s="11">
        <f t="shared" si="289"/>
        <v>0</v>
      </c>
      <c r="L554" s="11">
        <f t="shared" si="289"/>
        <v>0</v>
      </c>
      <c r="M554" s="11">
        <f t="shared" si="289"/>
        <v>0</v>
      </c>
      <c r="N554" s="11">
        <f t="shared" si="289"/>
        <v>0</v>
      </c>
      <c r="O554" s="11">
        <f t="shared" si="289"/>
        <v>0</v>
      </c>
      <c r="P554" s="11">
        <f t="shared" si="289"/>
        <v>0</v>
      </c>
      <c r="Q554" s="11">
        <f t="shared" si="289"/>
        <v>0</v>
      </c>
      <c r="R554" s="11">
        <f t="shared" si="289"/>
        <v>0</v>
      </c>
      <c r="S554" s="11">
        <f t="shared" si="289"/>
        <v>0</v>
      </c>
      <c r="T554" s="11">
        <f t="shared" si="285"/>
        <v>2200</v>
      </c>
      <c r="U554" s="40">
        <f t="shared" si="264"/>
        <v>0.46</v>
      </c>
      <c r="V554" s="11">
        <f t="shared" si="290"/>
        <v>26.635784597568044</v>
      </c>
      <c r="W554" s="11">
        <f t="shared" si="290"/>
        <v>8873333.3333333321</v>
      </c>
      <c r="X554" s="11">
        <f t="shared" si="290"/>
        <v>80666.666666666657</v>
      </c>
      <c r="Y554" s="11">
        <f t="shared" si="290"/>
        <v>121000</v>
      </c>
      <c r="Z554" s="11">
        <f t="shared" si="290"/>
        <v>1.5000000000000002</v>
      </c>
      <c r="AA554" s="11">
        <f t="shared" si="290"/>
        <v>63.50852961085883</v>
      </c>
      <c r="AB554" s="11">
        <f t="shared" si="290"/>
        <v>2200</v>
      </c>
      <c r="AC554" s="11">
        <f t="shared" si="290"/>
        <v>2200</v>
      </c>
      <c r="AD554" s="11">
        <f t="shared" si="290"/>
        <v>18333.333333333332</v>
      </c>
      <c r="AE554" s="11">
        <f t="shared" si="290"/>
        <v>3666.6666666666665</v>
      </c>
      <c r="AF554" s="11">
        <f t="shared" si="290"/>
        <v>5500</v>
      </c>
      <c r="AG554" s="11">
        <f t="shared" si="290"/>
        <v>1.5</v>
      </c>
      <c r="AH554" s="11">
        <f t="shared" si="290"/>
        <v>2.8867513459481287</v>
      </c>
      <c r="AI554" s="11">
        <f t="shared" si="290"/>
        <v>0</v>
      </c>
      <c r="AJ554" s="11">
        <f t="shared" si="290"/>
        <v>0</v>
      </c>
      <c r="AK554" s="11">
        <f t="shared" si="286"/>
        <v>0</v>
      </c>
      <c r="AL554" s="11">
        <f t="shared" si="286"/>
        <v>0</v>
      </c>
      <c r="AM554" s="11">
        <f t="shared" si="286"/>
        <v>0</v>
      </c>
      <c r="AN554" s="11">
        <f t="shared" si="286"/>
        <v>0</v>
      </c>
      <c r="AO554" s="11">
        <f t="shared" si="286"/>
        <v>0</v>
      </c>
      <c r="AP554" s="11">
        <f t="shared" si="286"/>
        <v>0</v>
      </c>
      <c r="AQ554" s="11">
        <f t="shared" si="286"/>
        <v>0</v>
      </c>
      <c r="AR554" s="11">
        <f t="shared" si="288"/>
        <v>0</v>
      </c>
      <c r="AS554" s="11">
        <f t="shared" si="288"/>
        <v>0</v>
      </c>
      <c r="AT554" s="11">
        <f t="shared" si="288"/>
        <v>0</v>
      </c>
      <c r="AU554" s="11">
        <f t="shared" si="288"/>
        <v>0</v>
      </c>
      <c r="AV554" s="11">
        <f t="shared" si="288"/>
        <v>0</v>
      </c>
      <c r="AW554" s="11">
        <f t="shared" si="283"/>
        <v>0</v>
      </c>
      <c r="AX554" s="11">
        <f t="shared" si="283"/>
        <v>0</v>
      </c>
      <c r="AY554" s="11">
        <f t="shared" si="283"/>
        <v>0</v>
      </c>
      <c r="AZ554" s="11">
        <f t="shared" si="283"/>
        <v>0</v>
      </c>
      <c r="BA554" s="11">
        <f t="shared" si="262"/>
        <v>0</v>
      </c>
      <c r="BB554" s="11">
        <f t="shared" si="262"/>
        <v>0</v>
      </c>
      <c r="BC554" s="11">
        <f t="shared" si="262"/>
        <v>0</v>
      </c>
      <c r="BD554" s="11">
        <f t="shared" si="262"/>
        <v>0</v>
      </c>
      <c r="BE554" s="11">
        <f t="shared" si="262"/>
        <v>0</v>
      </c>
      <c r="BF554" s="15" t="str">
        <f t="shared" si="265"/>
        <v>ČSN 42 5524</v>
      </c>
      <c r="BG554" s="42">
        <v>17.27</v>
      </c>
      <c r="BH554" s="17">
        <f t="shared" si="266"/>
        <v>220</v>
      </c>
      <c r="BI554" s="17">
        <f t="shared" si="267"/>
        <v>10</v>
      </c>
      <c r="BX554" s="18">
        <f t="shared" si="261"/>
        <v>2200</v>
      </c>
      <c r="BY554" s="42">
        <v>0.46</v>
      </c>
      <c r="BZ554" s="43">
        <f t="shared" si="268"/>
        <v>26.635784597568044</v>
      </c>
      <c r="CA554" s="18">
        <f t="shared" si="269"/>
        <v>8873333.3333333321</v>
      </c>
      <c r="CB554" s="18">
        <f t="shared" si="270"/>
        <v>80666.666666666657</v>
      </c>
      <c r="CC554" s="18">
        <f t="shared" si="271"/>
        <v>121000</v>
      </c>
      <c r="CD554" s="25">
        <f t="shared" si="272"/>
        <v>1.5000000000000002</v>
      </c>
      <c r="CE554" s="26">
        <f t="shared" si="273"/>
        <v>63.50852961085883</v>
      </c>
      <c r="CF554" s="18">
        <f t="shared" si="274"/>
        <v>2200</v>
      </c>
      <c r="CG554" s="18">
        <f t="shared" si="275"/>
        <v>2200</v>
      </c>
      <c r="CH554" s="18">
        <f t="shared" si="276"/>
        <v>18333.333333333332</v>
      </c>
      <c r="CI554" s="18">
        <f t="shared" si="277"/>
        <v>3666.6666666666665</v>
      </c>
      <c r="CJ554" s="18">
        <f t="shared" si="278"/>
        <v>5500</v>
      </c>
      <c r="CK554" s="25">
        <f t="shared" si="279"/>
        <v>1.5</v>
      </c>
      <c r="CL554" s="26">
        <f t="shared" si="280"/>
        <v>2.8867513459481287</v>
      </c>
      <c r="DJ554" s="20" t="s">
        <v>542</v>
      </c>
    </row>
    <row r="555" spans="1:114" x14ac:dyDescent="0.2">
      <c r="A555" s="15" t="s">
        <v>105</v>
      </c>
      <c r="B555" s="10" t="s">
        <v>655</v>
      </c>
      <c r="C555" s="11">
        <f t="shared" si="263"/>
        <v>20.724</v>
      </c>
      <c r="D555" s="11">
        <f t="shared" si="260"/>
        <v>220</v>
      </c>
      <c r="E555" s="11">
        <f t="shared" si="260"/>
        <v>12</v>
      </c>
      <c r="F555" s="11">
        <f t="shared" si="260"/>
        <v>0</v>
      </c>
      <c r="G555" s="11">
        <f t="shared" si="260"/>
        <v>0</v>
      </c>
      <c r="H555" s="11">
        <f t="shared" si="260"/>
        <v>0</v>
      </c>
      <c r="I555" s="11">
        <f t="shared" si="260"/>
        <v>0</v>
      </c>
      <c r="J555" s="11">
        <f t="shared" si="260"/>
        <v>0</v>
      </c>
      <c r="K555" s="11">
        <f t="shared" si="289"/>
        <v>0</v>
      </c>
      <c r="L555" s="11">
        <f t="shared" si="289"/>
        <v>0</v>
      </c>
      <c r="M555" s="11">
        <f t="shared" si="289"/>
        <v>0</v>
      </c>
      <c r="N555" s="11">
        <f t="shared" si="289"/>
        <v>0</v>
      </c>
      <c r="O555" s="11">
        <f t="shared" si="289"/>
        <v>0</v>
      </c>
      <c r="P555" s="11">
        <f t="shared" si="289"/>
        <v>0</v>
      </c>
      <c r="Q555" s="11">
        <f t="shared" si="289"/>
        <v>0</v>
      </c>
      <c r="R555" s="11">
        <f t="shared" si="289"/>
        <v>0</v>
      </c>
      <c r="S555" s="11">
        <f t="shared" si="289"/>
        <v>0</v>
      </c>
      <c r="T555" s="11">
        <f t="shared" si="285"/>
        <v>2640</v>
      </c>
      <c r="U555" s="40">
        <f t="shared" si="264"/>
        <v>0.46400000000000002</v>
      </c>
      <c r="V555" s="11">
        <f t="shared" si="290"/>
        <v>22.389500096506467</v>
      </c>
      <c r="W555" s="11">
        <f t="shared" si="290"/>
        <v>10648000</v>
      </c>
      <c r="X555" s="11">
        <f t="shared" si="290"/>
        <v>96800</v>
      </c>
      <c r="Y555" s="11">
        <f t="shared" si="290"/>
        <v>145200</v>
      </c>
      <c r="Z555" s="11">
        <f t="shared" si="290"/>
        <v>1.5</v>
      </c>
      <c r="AA555" s="11">
        <f t="shared" si="290"/>
        <v>63.508529610858837</v>
      </c>
      <c r="AB555" s="11">
        <f t="shared" si="290"/>
        <v>2640</v>
      </c>
      <c r="AC555" s="11">
        <f t="shared" si="290"/>
        <v>2640</v>
      </c>
      <c r="AD555" s="11">
        <f t="shared" si="290"/>
        <v>31679.999999999996</v>
      </c>
      <c r="AE555" s="11">
        <f t="shared" si="290"/>
        <v>5280</v>
      </c>
      <c r="AF555" s="11">
        <f t="shared" si="290"/>
        <v>7920</v>
      </c>
      <c r="AG555" s="11">
        <f t="shared" si="290"/>
        <v>1.5</v>
      </c>
      <c r="AH555" s="11">
        <f t="shared" si="290"/>
        <v>3.4641016151377544</v>
      </c>
      <c r="AI555" s="11">
        <f t="shared" si="290"/>
        <v>0</v>
      </c>
      <c r="AJ555" s="11">
        <f t="shared" si="290"/>
        <v>0</v>
      </c>
      <c r="AK555" s="11">
        <f t="shared" si="286"/>
        <v>0</v>
      </c>
      <c r="AL555" s="11">
        <f t="shared" si="286"/>
        <v>0</v>
      </c>
      <c r="AM555" s="11">
        <f t="shared" si="286"/>
        <v>0</v>
      </c>
      <c r="AN555" s="11">
        <f t="shared" si="286"/>
        <v>0</v>
      </c>
      <c r="AO555" s="11">
        <f t="shared" si="286"/>
        <v>0</v>
      </c>
      <c r="AP555" s="11">
        <f t="shared" si="286"/>
        <v>0</v>
      </c>
      <c r="AQ555" s="11">
        <f t="shared" si="286"/>
        <v>0</v>
      </c>
      <c r="AR555" s="11">
        <f t="shared" si="288"/>
        <v>0</v>
      </c>
      <c r="AS555" s="11">
        <f t="shared" si="288"/>
        <v>0</v>
      </c>
      <c r="AT555" s="11">
        <f t="shared" si="288"/>
        <v>0</v>
      </c>
      <c r="AU555" s="11">
        <f t="shared" si="288"/>
        <v>0</v>
      </c>
      <c r="AV555" s="11">
        <f t="shared" si="288"/>
        <v>0</v>
      </c>
      <c r="AW555" s="11">
        <f t="shared" si="283"/>
        <v>0</v>
      </c>
      <c r="AX555" s="11">
        <f t="shared" si="283"/>
        <v>0</v>
      </c>
      <c r="AY555" s="11">
        <f t="shared" si="283"/>
        <v>0</v>
      </c>
      <c r="AZ555" s="11">
        <f t="shared" si="283"/>
        <v>0</v>
      </c>
      <c r="BA555" s="11">
        <f t="shared" si="262"/>
        <v>0</v>
      </c>
      <c r="BB555" s="11">
        <f t="shared" si="262"/>
        <v>0</v>
      </c>
      <c r="BC555" s="11">
        <f t="shared" si="262"/>
        <v>0</v>
      </c>
      <c r="BD555" s="11">
        <f t="shared" si="262"/>
        <v>0</v>
      </c>
      <c r="BE555" s="11">
        <f t="shared" si="262"/>
        <v>0</v>
      </c>
      <c r="BF555" s="15" t="str">
        <f t="shared" si="265"/>
        <v>ČSN 42 5524</v>
      </c>
      <c r="BG555" s="42">
        <v>20.724</v>
      </c>
      <c r="BH555" s="17">
        <f t="shared" si="266"/>
        <v>220</v>
      </c>
      <c r="BI555" s="17">
        <f t="shared" si="267"/>
        <v>12</v>
      </c>
      <c r="BX555" s="18">
        <f t="shared" si="261"/>
        <v>2640</v>
      </c>
      <c r="BY555" s="42">
        <v>0.46400000000000002</v>
      </c>
      <c r="BZ555" s="43">
        <f t="shared" si="268"/>
        <v>22.389500096506467</v>
      </c>
      <c r="CA555" s="18">
        <f t="shared" si="269"/>
        <v>10648000</v>
      </c>
      <c r="CB555" s="18">
        <f t="shared" si="270"/>
        <v>96800</v>
      </c>
      <c r="CC555" s="18">
        <f t="shared" si="271"/>
        <v>145200</v>
      </c>
      <c r="CD555" s="25">
        <f t="shared" si="272"/>
        <v>1.5</v>
      </c>
      <c r="CE555" s="26">
        <f t="shared" si="273"/>
        <v>63.508529610858837</v>
      </c>
      <c r="CF555" s="18">
        <f t="shared" si="274"/>
        <v>2640</v>
      </c>
      <c r="CG555" s="18">
        <f t="shared" si="275"/>
        <v>2640</v>
      </c>
      <c r="CH555" s="18">
        <f t="shared" si="276"/>
        <v>31679.999999999996</v>
      </c>
      <c r="CI555" s="18">
        <f t="shared" si="277"/>
        <v>5280</v>
      </c>
      <c r="CJ555" s="18">
        <f t="shared" si="278"/>
        <v>7920</v>
      </c>
      <c r="CK555" s="25">
        <f t="shared" si="279"/>
        <v>1.5</v>
      </c>
      <c r="CL555" s="26">
        <f t="shared" si="280"/>
        <v>3.4641016151377544</v>
      </c>
      <c r="DJ555" s="20" t="s">
        <v>542</v>
      </c>
    </row>
    <row r="556" spans="1:114" x14ac:dyDescent="0.2">
      <c r="A556" s="15" t="s">
        <v>105</v>
      </c>
      <c r="B556" s="10" t="s">
        <v>656</v>
      </c>
      <c r="C556" s="11">
        <f t="shared" si="263"/>
        <v>24.178000000000001</v>
      </c>
      <c r="D556" s="11">
        <f t="shared" ref="D556:M587" si="291">IF($A556="x",BH556,"")</f>
        <v>220</v>
      </c>
      <c r="E556" s="11">
        <f t="shared" si="291"/>
        <v>14</v>
      </c>
      <c r="F556" s="11">
        <f t="shared" si="291"/>
        <v>0</v>
      </c>
      <c r="G556" s="11">
        <f t="shared" si="291"/>
        <v>0</v>
      </c>
      <c r="H556" s="11">
        <f t="shared" si="291"/>
        <v>0</v>
      </c>
      <c r="I556" s="11">
        <f t="shared" si="291"/>
        <v>0</v>
      </c>
      <c r="J556" s="11">
        <f t="shared" si="291"/>
        <v>0</v>
      </c>
      <c r="K556" s="11">
        <f t="shared" si="289"/>
        <v>0</v>
      </c>
      <c r="L556" s="11">
        <f t="shared" si="289"/>
        <v>0</v>
      </c>
      <c r="M556" s="11">
        <f t="shared" si="289"/>
        <v>0</v>
      </c>
      <c r="N556" s="11">
        <f t="shared" si="289"/>
        <v>0</v>
      </c>
      <c r="O556" s="11">
        <f t="shared" si="289"/>
        <v>0</v>
      </c>
      <c r="P556" s="11">
        <f t="shared" si="289"/>
        <v>0</v>
      </c>
      <c r="Q556" s="11">
        <f t="shared" si="289"/>
        <v>0</v>
      </c>
      <c r="R556" s="11">
        <f t="shared" si="289"/>
        <v>0</v>
      </c>
      <c r="S556" s="11">
        <f t="shared" si="289"/>
        <v>0</v>
      </c>
      <c r="T556" s="11">
        <f t="shared" si="285"/>
        <v>3080</v>
      </c>
      <c r="U556" s="40">
        <f t="shared" si="264"/>
        <v>0.46800000000000003</v>
      </c>
      <c r="V556" s="11">
        <f t="shared" si="290"/>
        <v>19.356439738605346</v>
      </c>
      <c r="W556" s="11">
        <f t="shared" si="290"/>
        <v>12422666.666666664</v>
      </c>
      <c r="X556" s="11">
        <f t="shared" si="290"/>
        <v>112933.33333333331</v>
      </c>
      <c r="Y556" s="11">
        <f t="shared" si="290"/>
        <v>169400</v>
      </c>
      <c r="Z556" s="11">
        <f t="shared" si="290"/>
        <v>1.5000000000000002</v>
      </c>
      <c r="AA556" s="11">
        <f t="shared" si="290"/>
        <v>63.50852961085883</v>
      </c>
      <c r="AB556" s="11">
        <f t="shared" si="290"/>
        <v>3080</v>
      </c>
      <c r="AC556" s="11">
        <f t="shared" si="290"/>
        <v>3080</v>
      </c>
      <c r="AD556" s="11">
        <f t="shared" si="290"/>
        <v>50306.666666666664</v>
      </c>
      <c r="AE556" s="11">
        <f t="shared" si="290"/>
        <v>7186.6666666666661</v>
      </c>
      <c r="AF556" s="11">
        <f t="shared" si="290"/>
        <v>10780</v>
      </c>
      <c r="AG556" s="11">
        <f t="shared" si="290"/>
        <v>1.5000000000000002</v>
      </c>
      <c r="AH556" s="11">
        <f t="shared" si="290"/>
        <v>4.0414518843273806</v>
      </c>
      <c r="AI556" s="11">
        <f t="shared" si="290"/>
        <v>0</v>
      </c>
      <c r="AJ556" s="11">
        <f t="shared" si="290"/>
        <v>0</v>
      </c>
      <c r="AK556" s="11">
        <f t="shared" si="286"/>
        <v>0</v>
      </c>
      <c r="AL556" s="11">
        <f t="shared" si="286"/>
        <v>0</v>
      </c>
      <c r="AM556" s="11">
        <f t="shared" si="286"/>
        <v>0</v>
      </c>
      <c r="AN556" s="11">
        <f t="shared" si="286"/>
        <v>0</v>
      </c>
      <c r="AO556" s="11">
        <f t="shared" si="286"/>
        <v>0</v>
      </c>
      <c r="AP556" s="11">
        <f t="shared" si="286"/>
        <v>0</v>
      </c>
      <c r="AQ556" s="11">
        <f t="shared" si="286"/>
        <v>0</v>
      </c>
      <c r="AR556" s="11">
        <f t="shared" si="288"/>
        <v>0</v>
      </c>
      <c r="AS556" s="11">
        <f t="shared" si="288"/>
        <v>0</v>
      </c>
      <c r="AT556" s="11">
        <f t="shared" si="288"/>
        <v>0</v>
      </c>
      <c r="AU556" s="11">
        <f t="shared" si="288"/>
        <v>0</v>
      </c>
      <c r="AV556" s="11">
        <f t="shared" si="288"/>
        <v>0</v>
      </c>
      <c r="AW556" s="11">
        <f t="shared" si="283"/>
        <v>0</v>
      </c>
      <c r="AX556" s="11">
        <f t="shared" si="283"/>
        <v>0</v>
      </c>
      <c r="AY556" s="11">
        <f t="shared" si="283"/>
        <v>0</v>
      </c>
      <c r="AZ556" s="11">
        <f t="shared" si="283"/>
        <v>0</v>
      </c>
      <c r="BA556" s="11">
        <f t="shared" si="262"/>
        <v>0</v>
      </c>
      <c r="BB556" s="11">
        <f t="shared" si="262"/>
        <v>0</v>
      </c>
      <c r="BC556" s="11">
        <f t="shared" si="262"/>
        <v>0</v>
      </c>
      <c r="BD556" s="11">
        <f t="shared" si="262"/>
        <v>0</v>
      </c>
      <c r="BE556" s="11">
        <f t="shared" si="262"/>
        <v>0</v>
      </c>
      <c r="BF556" s="15" t="str">
        <f t="shared" si="265"/>
        <v>ČSN 42 5524</v>
      </c>
      <c r="BG556" s="42">
        <v>24.178000000000001</v>
      </c>
      <c r="BH556" s="17">
        <f t="shared" si="266"/>
        <v>220</v>
      </c>
      <c r="BI556" s="17">
        <f t="shared" si="267"/>
        <v>14</v>
      </c>
      <c r="BX556" s="18">
        <f t="shared" ref="BX556:BX619" si="292">BH556*BI556</f>
        <v>3080</v>
      </c>
      <c r="BY556" s="42">
        <v>0.46800000000000003</v>
      </c>
      <c r="BZ556" s="43">
        <f t="shared" si="268"/>
        <v>19.356439738605346</v>
      </c>
      <c r="CA556" s="18">
        <f t="shared" si="269"/>
        <v>12422666.666666664</v>
      </c>
      <c r="CB556" s="18">
        <f t="shared" si="270"/>
        <v>112933.33333333331</v>
      </c>
      <c r="CC556" s="18">
        <f t="shared" si="271"/>
        <v>169400</v>
      </c>
      <c r="CD556" s="25">
        <f t="shared" si="272"/>
        <v>1.5000000000000002</v>
      </c>
      <c r="CE556" s="26">
        <f t="shared" si="273"/>
        <v>63.50852961085883</v>
      </c>
      <c r="CF556" s="18">
        <f t="shared" si="274"/>
        <v>3080</v>
      </c>
      <c r="CG556" s="18">
        <f t="shared" si="275"/>
        <v>3080</v>
      </c>
      <c r="CH556" s="18">
        <f t="shared" si="276"/>
        <v>50306.666666666664</v>
      </c>
      <c r="CI556" s="18">
        <f t="shared" si="277"/>
        <v>7186.6666666666661</v>
      </c>
      <c r="CJ556" s="18">
        <f t="shared" si="278"/>
        <v>10780</v>
      </c>
      <c r="CK556" s="25">
        <f t="shared" si="279"/>
        <v>1.5000000000000002</v>
      </c>
      <c r="CL556" s="26">
        <f t="shared" si="280"/>
        <v>4.0414518843273806</v>
      </c>
      <c r="DJ556" s="20" t="s">
        <v>542</v>
      </c>
    </row>
    <row r="557" spans="1:114" x14ac:dyDescent="0.2">
      <c r="A557" s="15" t="s">
        <v>105</v>
      </c>
      <c r="B557" s="10" t="s">
        <v>657</v>
      </c>
      <c r="C557" s="11">
        <f t="shared" si="263"/>
        <v>27.632000000000001</v>
      </c>
      <c r="D557" s="11">
        <f t="shared" si="291"/>
        <v>220</v>
      </c>
      <c r="E557" s="11">
        <f t="shared" si="291"/>
        <v>16</v>
      </c>
      <c r="F557" s="11">
        <f t="shared" si="291"/>
        <v>0</v>
      </c>
      <c r="G557" s="11">
        <f t="shared" si="291"/>
        <v>0</v>
      </c>
      <c r="H557" s="11">
        <f t="shared" si="291"/>
        <v>0</v>
      </c>
      <c r="I557" s="11">
        <f t="shared" si="291"/>
        <v>0</v>
      </c>
      <c r="J557" s="11">
        <f t="shared" si="291"/>
        <v>0</v>
      </c>
      <c r="K557" s="11">
        <f t="shared" si="289"/>
        <v>0</v>
      </c>
      <c r="L557" s="11">
        <f t="shared" si="289"/>
        <v>0</v>
      </c>
      <c r="M557" s="11">
        <f t="shared" si="289"/>
        <v>0</v>
      </c>
      <c r="N557" s="11">
        <f t="shared" si="289"/>
        <v>0</v>
      </c>
      <c r="O557" s="11">
        <f t="shared" si="289"/>
        <v>0</v>
      </c>
      <c r="P557" s="11">
        <f t="shared" si="289"/>
        <v>0</v>
      </c>
      <c r="Q557" s="11">
        <f t="shared" si="289"/>
        <v>0</v>
      </c>
      <c r="R557" s="11">
        <f t="shared" si="289"/>
        <v>0</v>
      </c>
      <c r="S557" s="11">
        <f t="shared" si="289"/>
        <v>0</v>
      </c>
      <c r="T557" s="11">
        <f t="shared" si="285"/>
        <v>3520</v>
      </c>
      <c r="U557" s="40">
        <f t="shared" si="264"/>
        <v>0.47199999999999998</v>
      </c>
      <c r="V557" s="11">
        <f t="shared" si="290"/>
        <v>17.081644470179501</v>
      </c>
      <c r="W557" s="11">
        <f t="shared" si="290"/>
        <v>14197333.333333332</v>
      </c>
      <c r="X557" s="11">
        <f t="shared" si="290"/>
        <v>129066.66666666666</v>
      </c>
      <c r="Y557" s="11">
        <f t="shared" si="290"/>
        <v>193600</v>
      </c>
      <c r="Z557" s="11">
        <f t="shared" si="290"/>
        <v>1.5000000000000002</v>
      </c>
      <c r="AA557" s="11">
        <f t="shared" si="290"/>
        <v>63.50852961085883</v>
      </c>
      <c r="AB557" s="11">
        <f t="shared" si="290"/>
        <v>3520</v>
      </c>
      <c r="AC557" s="11">
        <f t="shared" si="290"/>
        <v>3520</v>
      </c>
      <c r="AD557" s="11">
        <f t="shared" si="290"/>
        <v>75093.333333333328</v>
      </c>
      <c r="AE557" s="11">
        <f t="shared" si="290"/>
        <v>9386.6666666666661</v>
      </c>
      <c r="AF557" s="11">
        <f t="shared" si="290"/>
        <v>14080</v>
      </c>
      <c r="AG557" s="11">
        <f t="shared" si="290"/>
        <v>1.5</v>
      </c>
      <c r="AH557" s="11">
        <f t="shared" si="290"/>
        <v>4.6188021535170058</v>
      </c>
      <c r="AI557" s="11">
        <f t="shared" si="290"/>
        <v>0</v>
      </c>
      <c r="AJ557" s="11">
        <f t="shared" si="290"/>
        <v>0</v>
      </c>
      <c r="AK557" s="11">
        <f t="shared" si="286"/>
        <v>0</v>
      </c>
      <c r="AL557" s="11">
        <f t="shared" si="286"/>
        <v>0</v>
      </c>
      <c r="AM557" s="11">
        <f t="shared" si="286"/>
        <v>0</v>
      </c>
      <c r="AN557" s="11">
        <f t="shared" si="286"/>
        <v>0</v>
      </c>
      <c r="AO557" s="11">
        <f t="shared" si="286"/>
        <v>0</v>
      </c>
      <c r="AP557" s="11">
        <f t="shared" si="286"/>
        <v>0</v>
      </c>
      <c r="AQ557" s="11">
        <f t="shared" si="286"/>
        <v>0</v>
      </c>
      <c r="AR557" s="11">
        <f t="shared" si="288"/>
        <v>0</v>
      </c>
      <c r="AS557" s="11">
        <f t="shared" si="288"/>
        <v>0</v>
      </c>
      <c r="AT557" s="11">
        <f t="shared" si="288"/>
        <v>0</v>
      </c>
      <c r="AU557" s="11">
        <f t="shared" si="288"/>
        <v>0</v>
      </c>
      <c r="AV557" s="11">
        <f t="shared" si="288"/>
        <v>0</v>
      </c>
      <c r="AW557" s="11">
        <f t="shared" si="283"/>
        <v>0</v>
      </c>
      <c r="AX557" s="11">
        <f t="shared" si="283"/>
        <v>0</v>
      </c>
      <c r="AY557" s="11">
        <f t="shared" si="283"/>
        <v>0</v>
      </c>
      <c r="AZ557" s="11">
        <f t="shared" si="283"/>
        <v>0</v>
      </c>
      <c r="BA557" s="11">
        <f t="shared" si="262"/>
        <v>0</v>
      </c>
      <c r="BB557" s="11">
        <f t="shared" si="262"/>
        <v>0</v>
      </c>
      <c r="BC557" s="11">
        <f t="shared" si="262"/>
        <v>0</v>
      </c>
      <c r="BD557" s="11">
        <f t="shared" si="262"/>
        <v>0</v>
      </c>
      <c r="BE557" s="11">
        <f t="shared" si="262"/>
        <v>0</v>
      </c>
      <c r="BF557" s="15" t="str">
        <f t="shared" si="265"/>
        <v>ČSN 42 5524</v>
      </c>
      <c r="BG557" s="42">
        <v>27.632000000000001</v>
      </c>
      <c r="BH557" s="17">
        <f t="shared" si="266"/>
        <v>220</v>
      </c>
      <c r="BI557" s="17">
        <f t="shared" si="267"/>
        <v>16</v>
      </c>
      <c r="BX557" s="18">
        <f t="shared" si="292"/>
        <v>3520</v>
      </c>
      <c r="BY557" s="42">
        <v>0.47199999999999998</v>
      </c>
      <c r="BZ557" s="43">
        <f t="shared" si="268"/>
        <v>17.081644470179501</v>
      </c>
      <c r="CA557" s="18">
        <f t="shared" si="269"/>
        <v>14197333.333333332</v>
      </c>
      <c r="CB557" s="18">
        <f t="shared" si="270"/>
        <v>129066.66666666666</v>
      </c>
      <c r="CC557" s="18">
        <f t="shared" si="271"/>
        <v>193600</v>
      </c>
      <c r="CD557" s="25">
        <f t="shared" si="272"/>
        <v>1.5000000000000002</v>
      </c>
      <c r="CE557" s="26">
        <f t="shared" si="273"/>
        <v>63.50852961085883</v>
      </c>
      <c r="CF557" s="18">
        <f t="shared" si="274"/>
        <v>3520</v>
      </c>
      <c r="CG557" s="18">
        <f t="shared" si="275"/>
        <v>3520</v>
      </c>
      <c r="CH557" s="18">
        <f t="shared" si="276"/>
        <v>75093.333333333328</v>
      </c>
      <c r="CI557" s="18">
        <f t="shared" si="277"/>
        <v>9386.6666666666661</v>
      </c>
      <c r="CJ557" s="18">
        <f t="shared" si="278"/>
        <v>14080</v>
      </c>
      <c r="CK557" s="25">
        <f t="shared" si="279"/>
        <v>1.5</v>
      </c>
      <c r="CL557" s="26">
        <f t="shared" si="280"/>
        <v>4.6188021535170058</v>
      </c>
      <c r="DJ557" s="20" t="s">
        <v>542</v>
      </c>
    </row>
    <row r="558" spans="1:114" x14ac:dyDescent="0.2">
      <c r="A558" s="15" t="s">
        <v>105</v>
      </c>
      <c r="B558" s="10" t="s">
        <v>658</v>
      </c>
      <c r="C558" s="11">
        <f t="shared" si="263"/>
        <v>31.085999999999999</v>
      </c>
      <c r="D558" s="11">
        <f t="shared" si="291"/>
        <v>220</v>
      </c>
      <c r="E558" s="11">
        <f t="shared" si="291"/>
        <v>18</v>
      </c>
      <c r="F558" s="11">
        <f t="shared" si="291"/>
        <v>0</v>
      </c>
      <c r="G558" s="11">
        <f t="shared" si="291"/>
        <v>0</v>
      </c>
      <c r="H558" s="11">
        <f t="shared" si="291"/>
        <v>0</v>
      </c>
      <c r="I558" s="11">
        <f t="shared" si="291"/>
        <v>0</v>
      </c>
      <c r="J558" s="11">
        <f t="shared" si="291"/>
        <v>0</v>
      </c>
      <c r="K558" s="11">
        <f t="shared" si="289"/>
        <v>0</v>
      </c>
      <c r="L558" s="11">
        <f t="shared" si="289"/>
        <v>0</v>
      </c>
      <c r="M558" s="11">
        <f t="shared" si="289"/>
        <v>0</v>
      </c>
      <c r="N558" s="11">
        <f t="shared" si="289"/>
        <v>0</v>
      </c>
      <c r="O558" s="11">
        <f t="shared" si="289"/>
        <v>0</v>
      </c>
      <c r="P558" s="11">
        <f t="shared" si="289"/>
        <v>0</v>
      </c>
      <c r="Q558" s="11">
        <f t="shared" si="289"/>
        <v>0</v>
      </c>
      <c r="R558" s="11">
        <f t="shared" si="289"/>
        <v>0</v>
      </c>
      <c r="S558" s="11">
        <f t="shared" si="289"/>
        <v>0</v>
      </c>
      <c r="T558" s="11">
        <f t="shared" si="285"/>
        <v>3960</v>
      </c>
      <c r="U558" s="40">
        <f t="shared" si="264"/>
        <v>0.47599999999999998</v>
      </c>
      <c r="V558" s="11">
        <f t="shared" si="290"/>
        <v>15.312359261403847</v>
      </c>
      <c r="W558" s="11">
        <f t="shared" si="290"/>
        <v>15972000</v>
      </c>
      <c r="X558" s="11">
        <f t="shared" si="290"/>
        <v>145200</v>
      </c>
      <c r="Y558" s="11">
        <f t="shared" si="290"/>
        <v>217800</v>
      </c>
      <c r="Z558" s="11">
        <f t="shared" si="290"/>
        <v>1.5</v>
      </c>
      <c r="AA558" s="11">
        <f t="shared" si="290"/>
        <v>63.508529610858837</v>
      </c>
      <c r="AB558" s="11">
        <f t="shared" si="290"/>
        <v>3960</v>
      </c>
      <c r="AC558" s="11">
        <f t="shared" si="290"/>
        <v>3960</v>
      </c>
      <c r="AD558" s="11">
        <f t="shared" si="290"/>
        <v>106920</v>
      </c>
      <c r="AE558" s="11">
        <f t="shared" si="290"/>
        <v>11880</v>
      </c>
      <c r="AF558" s="11">
        <f t="shared" si="290"/>
        <v>17820</v>
      </c>
      <c r="AG558" s="11">
        <f t="shared" si="290"/>
        <v>1.5</v>
      </c>
      <c r="AH558" s="11">
        <f t="shared" si="290"/>
        <v>5.196152422706632</v>
      </c>
      <c r="AI558" s="11">
        <f t="shared" si="290"/>
        <v>0</v>
      </c>
      <c r="AJ558" s="11">
        <f t="shared" si="290"/>
        <v>0</v>
      </c>
      <c r="AK558" s="11">
        <f t="shared" si="286"/>
        <v>0</v>
      </c>
      <c r="AL558" s="11">
        <f t="shared" si="286"/>
        <v>0</v>
      </c>
      <c r="AM558" s="11">
        <f t="shared" si="286"/>
        <v>0</v>
      </c>
      <c r="AN558" s="11">
        <f t="shared" si="286"/>
        <v>0</v>
      </c>
      <c r="AO558" s="11">
        <f t="shared" si="286"/>
        <v>0</v>
      </c>
      <c r="AP558" s="11">
        <f t="shared" si="286"/>
        <v>0</v>
      </c>
      <c r="AQ558" s="11">
        <f t="shared" si="286"/>
        <v>0</v>
      </c>
      <c r="AR558" s="11">
        <f t="shared" si="288"/>
        <v>0</v>
      </c>
      <c r="AS558" s="11">
        <f t="shared" si="288"/>
        <v>0</v>
      </c>
      <c r="AT558" s="11">
        <f t="shared" si="288"/>
        <v>0</v>
      </c>
      <c r="AU558" s="11">
        <f t="shared" si="288"/>
        <v>0</v>
      </c>
      <c r="AV558" s="11">
        <f t="shared" si="288"/>
        <v>0</v>
      </c>
      <c r="AW558" s="11">
        <f t="shared" si="283"/>
        <v>0</v>
      </c>
      <c r="AX558" s="11">
        <f t="shared" si="283"/>
        <v>0</v>
      </c>
      <c r="AY558" s="11">
        <f t="shared" si="283"/>
        <v>0</v>
      </c>
      <c r="AZ558" s="11">
        <f t="shared" si="283"/>
        <v>0</v>
      </c>
      <c r="BA558" s="11">
        <f t="shared" si="262"/>
        <v>0</v>
      </c>
      <c r="BB558" s="11">
        <f t="shared" si="262"/>
        <v>0</v>
      </c>
      <c r="BC558" s="11">
        <f t="shared" si="262"/>
        <v>0</v>
      </c>
      <c r="BD558" s="11">
        <f t="shared" si="262"/>
        <v>0</v>
      </c>
      <c r="BE558" s="11">
        <f t="shared" si="262"/>
        <v>0</v>
      </c>
      <c r="BF558" s="15" t="str">
        <f t="shared" si="265"/>
        <v>ČSN 42 5524</v>
      </c>
      <c r="BG558" s="42">
        <v>31.085999999999999</v>
      </c>
      <c r="BH558" s="17">
        <f t="shared" si="266"/>
        <v>220</v>
      </c>
      <c r="BI558" s="17">
        <f t="shared" si="267"/>
        <v>18</v>
      </c>
      <c r="BX558" s="18">
        <f t="shared" si="292"/>
        <v>3960</v>
      </c>
      <c r="BY558" s="42">
        <v>0.47599999999999998</v>
      </c>
      <c r="BZ558" s="43">
        <f t="shared" si="268"/>
        <v>15.312359261403847</v>
      </c>
      <c r="CA558" s="18">
        <f t="shared" si="269"/>
        <v>15972000</v>
      </c>
      <c r="CB558" s="18">
        <f t="shared" si="270"/>
        <v>145200</v>
      </c>
      <c r="CC558" s="18">
        <f t="shared" si="271"/>
        <v>217800</v>
      </c>
      <c r="CD558" s="25">
        <f t="shared" si="272"/>
        <v>1.5</v>
      </c>
      <c r="CE558" s="26">
        <f t="shared" si="273"/>
        <v>63.508529610858837</v>
      </c>
      <c r="CF558" s="18">
        <f t="shared" si="274"/>
        <v>3960</v>
      </c>
      <c r="CG558" s="18">
        <f t="shared" si="275"/>
        <v>3960</v>
      </c>
      <c r="CH558" s="18">
        <f t="shared" si="276"/>
        <v>106920</v>
      </c>
      <c r="CI558" s="18">
        <f t="shared" si="277"/>
        <v>11880</v>
      </c>
      <c r="CJ558" s="18">
        <f t="shared" si="278"/>
        <v>17820</v>
      </c>
      <c r="CK558" s="25">
        <f t="shared" si="279"/>
        <v>1.5</v>
      </c>
      <c r="CL558" s="26">
        <f t="shared" si="280"/>
        <v>5.196152422706632</v>
      </c>
      <c r="DJ558" s="20" t="s">
        <v>542</v>
      </c>
    </row>
    <row r="559" spans="1:114" x14ac:dyDescent="0.2">
      <c r="A559" s="15" t="s">
        <v>105</v>
      </c>
      <c r="B559" s="10" t="s">
        <v>659</v>
      </c>
      <c r="C559" s="11">
        <f t="shared" si="263"/>
        <v>34.54</v>
      </c>
      <c r="D559" s="11">
        <f t="shared" si="291"/>
        <v>220</v>
      </c>
      <c r="E559" s="11">
        <f t="shared" si="291"/>
        <v>20</v>
      </c>
      <c r="F559" s="11">
        <f t="shared" si="291"/>
        <v>0</v>
      </c>
      <c r="G559" s="11">
        <f t="shared" si="291"/>
        <v>0</v>
      </c>
      <c r="H559" s="11">
        <f t="shared" si="291"/>
        <v>0</v>
      </c>
      <c r="I559" s="11">
        <f t="shared" si="291"/>
        <v>0</v>
      </c>
      <c r="J559" s="11">
        <f t="shared" si="291"/>
        <v>0</v>
      </c>
      <c r="K559" s="11">
        <f t="shared" si="289"/>
        <v>0</v>
      </c>
      <c r="L559" s="11">
        <f t="shared" si="289"/>
        <v>0</v>
      </c>
      <c r="M559" s="11">
        <f t="shared" si="289"/>
        <v>0</v>
      </c>
      <c r="N559" s="11">
        <f t="shared" si="289"/>
        <v>0</v>
      </c>
      <c r="O559" s="11">
        <f t="shared" si="289"/>
        <v>0</v>
      </c>
      <c r="P559" s="11">
        <f t="shared" si="289"/>
        <v>0</v>
      </c>
      <c r="Q559" s="11">
        <f t="shared" si="289"/>
        <v>0</v>
      </c>
      <c r="R559" s="11">
        <f t="shared" si="289"/>
        <v>0</v>
      </c>
      <c r="S559" s="11">
        <f t="shared" si="289"/>
        <v>0</v>
      </c>
      <c r="T559" s="11">
        <f t="shared" si="285"/>
        <v>4400</v>
      </c>
      <c r="U559" s="40">
        <f t="shared" si="264"/>
        <v>0.48</v>
      </c>
      <c r="V559" s="11">
        <f t="shared" si="290"/>
        <v>13.896931094383325</v>
      </c>
      <c r="W559" s="11">
        <f t="shared" si="290"/>
        <v>17746666.666666664</v>
      </c>
      <c r="X559" s="11">
        <f t="shared" si="290"/>
        <v>161333.33333333331</v>
      </c>
      <c r="Y559" s="11">
        <f t="shared" si="290"/>
        <v>242000</v>
      </c>
      <c r="Z559" s="11">
        <f t="shared" si="290"/>
        <v>1.5000000000000002</v>
      </c>
      <c r="AA559" s="11">
        <f t="shared" si="290"/>
        <v>63.50852961085883</v>
      </c>
      <c r="AB559" s="11">
        <f t="shared" si="290"/>
        <v>4400</v>
      </c>
      <c r="AC559" s="11">
        <f t="shared" si="290"/>
        <v>4400</v>
      </c>
      <c r="AD559" s="11">
        <f t="shared" si="290"/>
        <v>146666.66666666666</v>
      </c>
      <c r="AE559" s="11">
        <f t="shared" si="290"/>
        <v>14666.666666666666</v>
      </c>
      <c r="AF559" s="11">
        <f t="shared" si="290"/>
        <v>22000</v>
      </c>
      <c r="AG559" s="11">
        <f t="shared" si="290"/>
        <v>1.5</v>
      </c>
      <c r="AH559" s="11">
        <f t="shared" si="290"/>
        <v>5.7735026918962573</v>
      </c>
      <c r="AI559" s="11">
        <f t="shared" si="290"/>
        <v>0</v>
      </c>
      <c r="AJ559" s="11">
        <f t="shared" si="290"/>
        <v>0</v>
      </c>
      <c r="AK559" s="11">
        <f t="shared" si="286"/>
        <v>0</v>
      </c>
      <c r="AL559" s="11">
        <f t="shared" si="286"/>
        <v>0</v>
      </c>
      <c r="AM559" s="11">
        <f t="shared" si="286"/>
        <v>0</v>
      </c>
      <c r="AN559" s="11">
        <f t="shared" si="286"/>
        <v>0</v>
      </c>
      <c r="AO559" s="11">
        <f t="shared" si="286"/>
        <v>0</v>
      </c>
      <c r="AP559" s="11">
        <f t="shared" si="286"/>
        <v>0</v>
      </c>
      <c r="AQ559" s="11">
        <f t="shared" si="286"/>
        <v>0</v>
      </c>
      <c r="AR559" s="11">
        <f t="shared" si="288"/>
        <v>0</v>
      </c>
      <c r="AS559" s="11">
        <f t="shared" si="288"/>
        <v>0</v>
      </c>
      <c r="AT559" s="11">
        <f t="shared" si="288"/>
        <v>0</v>
      </c>
      <c r="AU559" s="11">
        <f t="shared" si="288"/>
        <v>0</v>
      </c>
      <c r="AV559" s="11">
        <f t="shared" si="288"/>
        <v>0</v>
      </c>
      <c r="AW559" s="11">
        <f t="shared" si="283"/>
        <v>0</v>
      </c>
      <c r="AX559" s="11">
        <f t="shared" si="283"/>
        <v>0</v>
      </c>
      <c r="AY559" s="11">
        <f t="shared" si="283"/>
        <v>0</v>
      </c>
      <c r="AZ559" s="11">
        <f t="shared" si="283"/>
        <v>0</v>
      </c>
      <c r="BA559" s="11">
        <f t="shared" si="262"/>
        <v>0</v>
      </c>
      <c r="BB559" s="11">
        <f t="shared" si="262"/>
        <v>0</v>
      </c>
      <c r="BC559" s="11">
        <f t="shared" si="262"/>
        <v>0</v>
      </c>
      <c r="BD559" s="11">
        <f t="shared" si="262"/>
        <v>0</v>
      </c>
      <c r="BE559" s="11">
        <f t="shared" si="262"/>
        <v>0</v>
      </c>
      <c r="BF559" s="15" t="str">
        <f t="shared" si="265"/>
        <v>ČSN 42 5524</v>
      </c>
      <c r="BG559" s="42">
        <v>34.54</v>
      </c>
      <c r="BH559" s="17">
        <f t="shared" si="266"/>
        <v>220</v>
      </c>
      <c r="BI559" s="17">
        <f t="shared" si="267"/>
        <v>20</v>
      </c>
      <c r="BX559" s="18">
        <f t="shared" si="292"/>
        <v>4400</v>
      </c>
      <c r="BY559" s="42">
        <v>0.48</v>
      </c>
      <c r="BZ559" s="43">
        <f t="shared" si="268"/>
        <v>13.896931094383325</v>
      </c>
      <c r="CA559" s="18">
        <f t="shared" si="269"/>
        <v>17746666.666666664</v>
      </c>
      <c r="CB559" s="18">
        <f t="shared" si="270"/>
        <v>161333.33333333331</v>
      </c>
      <c r="CC559" s="18">
        <f t="shared" si="271"/>
        <v>242000</v>
      </c>
      <c r="CD559" s="25">
        <f t="shared" si="272"/>
        <v>1.5000000000000002</v>
      </c>
      <c r="CE559" s="26">
        <f t="shared" si="273"/>
        <v>63.50852961085883</v>
      </c>
      <c r="CF559" s="18">
        <f t="shared" si="274"/>
        <v>4400</v>
      </c>
      <c r="CG559" s="18">
        <f t="shared" si="275"/>
        <v>4400</v>
      </c>
      <c r="CH559" s="18">
        <f t="shared" si="276"/>
        <v>146666.66666666666</v>
      </c>
      <c r="CI559" s="18">
        <f t="shared" si="277"/>
        <v>14666.666666666666</v>
      </c>
      <c r="CJ559" s="18">
        <f t="shared" si="278"/>
        <v>22000</v>
      </c>
      <c r="CK559" s="25">
        <f t="shared" si="279"/>
        <v>1.5</v>
      </c>
      <c r="CL559" s="26">
        <f t="shared" si="280"/>
        <v>5.7735026918962573</v>
      </c>
      <c r="DJ559" s="20" t="s">
        <v>542</v>
      </c>
    </row>
    <row r="560" spans="1:114" x14ac:dyDescent="0.2">
      <c r="A560" s="15" t="s">
        <v>105</v>
      </c>
      <c r="B560" s="10" t="s">
        <v>660</v>
      </c>
      <c r="C560" s="11">
        <f t="shared" si="263"/>
        <v>43.174999999999997</v>
      </c>
      <c r="D560" s="11">
        <f t="shared" si="291"/>
        <v>220</v>
      </c>
      <c r="E560" s="11">
        <f t="shared" si="291"/>
        <v>25</v>
      </c>
      <c r="F560" s="11">
        <f t="shared" si="291"/>
        <v>0</v>
      </c>
      <c r="G560" s="11">
        <f t="shared" si="291"/>
        <v>0</v>
      </c>
      <c r="H560" s="11">
        <f t="shared" si="291"/>
        <v>0</v>
      </c>
      <c r="I560" s="11">
        <f t="shared" si="291"/>
        <v>0</v>
      </c>
      <c r="J560" s="11">
        <f t="shared" si="291"/>
        <v>0</v>
      </c>
      <c r="K560" s="11">
        <f t="shared" si="289"/>
        <v>0</v>
      </c>
      <c r="L560" s="11">
        <f t="shared" si="289"/>
        <v>0</v>
      </c>
      <c r="M560" s="11">
        <f t="shared" si="289"/>
        <v>0</v>
      </c>
      <c r="N560" s="11">
        <f t="shared" si="289"/>
        <v>0</v>
      </c>
      <c r="O560" s="11">
        <f t="shared" si="289"/>
        <v>0</v>
      </c>
      <c r="P560" s="11">
        <f t="shared" si="289"/>
        <v>0</v>
      </c>
      <c r="Q560" s="11">
        <f t="shared" si="289"/>
        <v>0</v>
      </c>
      <c r="R560" s="11">
        <f t="shared" si="289"/>
        <v>0</v>
      </c>
      <c r="S560" s="11">
        <f t="shared" si="289"/>
        <v>0</v>
      </c>
      <c r="T560" s="11">
        <f t="shared" si="285"/>
        <v>5500</v>
      </c>
      <c r="U560" s="40">
        <f t="shared" si="264"/>
        <v>0.49</v>
      </c>
      <c r="V560" s="11">
        <f t="shared" si="290"/>
        <v>11.349160393746381</v>
      </c>
      <c r="W560" s="11">
        <f t="shared" si="290"/>
        <v>22183333.333333328</v>
      </c>
      <c r="X560" s="11">
        <f t="shared" si="290"/>
        <v>201666.66666666663</v>
      </c>
      <c r="Y560" s="11">
        <f t="shared" si="290"/>
        <v>302500</v>
      </c>
      <c r="Z560" s="11">
        <f t="shared" si="290"/>
        <v>1.5000000000000002</v>
      </c>
      <c r="AA560" s="11">
        <f t="shared" si="290"/>
        <v>63.50852961085883</v>
      </c>
      <c r="AB560" s="11">
        <f t="shared" si="290"/>
        <v>5500</v>
      </c>
      <c r="AC560" s="11">
        <f t="shared" si="290"/>
        <v>5500</v>
      </c>
      <c r="AD560" s="11">
        <f t="shared" si="290"/>
        <v>286458.33333333331</v>
      </c>
      <c r="AE560" s="11">
        <f t="shared" si="290"/>
        <v>22916.666666666664</v>
      </c>
      <c r="AF560" s="11">
        <f t="shared" si="290"/>
        <v>34375</v>
      </c>
      <c r="AG560" s="11">
        <f t="shared" si="290"/>
        <v>1.5000000000000002</v>
      </c>
      <c r="AH560" s="11">
        <f t="shared" si="290"/>
        <v>7.2168783648703219</v>
      </c>
      <c r="AI560" s="11">
        <f t="shared" si="290"/>
        <v>0</v>
      </c>
      <c r="AJ560" s="11">
        <f t="shared" si="290"/>
        <v>0</v>
      </c>
      <c r="AK560" s="11">
        <f t="shared" si="286"/>
        <v>0</v>
      </c>
      <c r="AL560" s="11">
        <f t="shared" si="286"/>
        <v>0</v>
      </c>
      <c r="AM560" s="11">
        <f t="shared" si="286"/>
        <v>0</v>
      </c>
      <c r="AN560" s="11">
        <f t="shared" si="286"/>
        <v>0</v>
      </c>
      <c r="AO560" s="11">
        <f t="shared" si="286"/>
        <v>0</v>
      </c>
      <c r="AP560" s="11">
        <f t="shared" si="286"/>
        <v>0</v>
      </c>
      <c r="AQ560" s="11">
        <f t="shared" si="286"/>
        <v>0</v>
      </c>
      <c r="AR560" s="11">
        <f t="shared" si="288"/>
        <v>0</v>
      </c>
      <c r="AS560" s="11">
        <f t="shared" si="288"/>
        <v>0</v>
      </c>
      <c r="AT560" s="11">
        <f t="shared" si="288"/>
        <v>0</v>
      </c>
      <c r="AU560" s="11">
        <f t="shared" si="288"/>
        <v>0</v>
      </c>
      <c r="AV560" s="11">
        <f t="shared" si="288"/>
        <v>0</v>
      </c>
      <c r="AW560" s="11">
        <f t="shared" si="283"/>
        <v>0</v>
      </c>
      <c r="AX560" s="11">
        <f t="shared" si="283"/>
        <v>0</v>
      </c>
      <c r="AY560" s="11">
        <f t="shared" si="283"/>
        <v>0</v>
      </c>
      <c r="AZ560" s="11">
        <f t="shared" si="283"/>
        <v>0</v>
      </c>
      <c r="BA560" s="11">
        <f t="shared" si="262"/>
        <v>0</v>
      </c>
      <c r="BB560" s="11">
        <f t="shared" si="262"/>
        <v>0</v>
      </c>
      <c r="BC560" s="11">
        <f t="shared" si="262"/>
        <v>0</v>
      </c>
      <c r="BD560" s="11">
        <f t="shared" si="262"/>
        <v>0</v>
      </c>
      <c r="BE560" s="11">
        <f t="shared" si="262"/>
        <v>0</v>
      </c>
      <c r="BF560" s="15" t="str">
        <f t="shared" si="265"/>
        <v>ČSN 42 5524</v>
      </c>
      <c r="BG560" s="42">
        <v>43.174999999999997</v>
      </c>
      <c r="BH560" s="17">
        <f t="shared" si="266"/>
        <v>220</v>
      </c>
      <c r="BI560" s="17">
        <f t="shared" si="267"/>
        <v>25</v>
      </c>
      <c r="BX560" s="18">
        <f t="shared" si="292"/>
        <v>5500</v>
      </c>
      <c r="BY560" s="42">
        <v>0.49</v>
      </c>
      <c r="BZ560" s="43">
        <f t="shared" si="268"/>
        <v>11.349160393746381</v>
      </c>
      <c r="CA560" s="18">
        <f t="shared" si="269"/>
        <v>22183333.333333328</v>
      </c>
      <c r="CB560" s="18">
        <f t="shared" si="270"/>
        <v>201666.66666666663</v>
      </c>
      <c r="CC560" s="18">
        <f t="shared" si="271"/>
        <v>302500</v>
      </c>
      <c r="CD560" s="25">
        <f t="shared" si="272"/>
        <v>1.5000000000000002</v>
      </c>
      <c r="CE560" s="26">
        <f t="shared" si="273"/>
        <v>63.50852961085883</v>
      </c>
      <c r="CF560" s="18">
        <f t="shared" si="274"/>
        <v>5500</v>
      </c>
      <c r="CG560" s="18">
        <f t="shared" si="275"/>
        <v>5500</v>
      </c>
      <c r="CH560" s="18">
        <f t="shared" si="276"/>
        <v>286458.33333333331</v>
      </c>
      <c r="CI560" s="18">
        <f t="shared" si="277"/>
        <v>22916.666666666664</v>
      </c>
      <c r="CJ560" s="18">
        <f t="shared" si="278"/>
        <v>34375</v>
      </c>
      <c r="CK560" s="25">
        <f t="shared" si="279"/>
        <v>1.5000000000000002</v>
      </c>
      <c r="CL560" s="26">
        <f t="shared" si="280"/>
        <v>7.2168783648703219</v>
      </c>
      <c r="DJ560" s="20" t="s">
        <v>542</v>
      </c>
    </row>
    <row r="561" spans="1:114" x14ac:dyDescent="0.2">
      <c r="A561" s="15" t="s">
        <v>105</v>
      </c>
      <c r="B561" s="10" t="s">
        <v>661</v>
      </c>
      <c r="C561" s="11">
        <f t="shared" si="263"/>
        <v>51.81</v>
      </c>
      <c r="D561" s="11">
        <f t="shared" si="291"/>
        <v>220</v>
      </c>
      <c r="E561" s="11">
        <f t="shared" si="291"/>
        <v>30</v>
      </c>
      <c r="F561" s="11">
        <f t="shared" si="291"/>
        <v>0</v>
      </c>
      <c r="G561" s="11">
        <f t="shared" si="291"/>
        <v>0</v>
      </c>
      <c r="H561" s="11">
        <f t="shared" si="291"/>
        <v>0</v>
      </c>
      <c r="I561" s="11">
        <f t="shared" si="291"/>
        <v>0</v>
      </c>
      <c r="J561" s="11">
        <f t="shared" si="291"/>
        <v>0</v>
      </c>
      <c r="K561" s="11">
        <f t="shared" si="289"/>
        <v>0</v>
      </c>
      <c r="L561" s="11">
        <f t="shared" si="289"/>
        <v>0</v>
      </c>
      <c r="M561" s="11">
        <f t="shared" si="289"/>
        <v>0</v>
      </c>
      <c r="N561" s="11">
        <f t="shared" si="289"/>
        <v>0</v>
      </c>
      <c r="O561" s="11">
        <f t="shared" si="289"/>
        <v>0</v>
      </c>
      <c r="P561" s="11">
        <f t="shared" si="289"/>
        <v>0</v>
      </c>
      <c r="Q561" s="11">
        <f t="shared" si="289"/>
        <v>0</v>
      </c>
      <c r="R561" s="11">
        <f t="shared" si="289"/>
        <v>0</v>
      </c>
      <c r="S561" s="11">
        <f t="shared" si="289"/>
        <v>0</v>
      </c>
      <c r="T561" s="11">
        <f t="shared" si="285"/>
        <v>6600</v>
      </c>
      <c r="U561" s="40">
        <f t="shared" si="264"/>
        <v>0.5</v>
      </c>
      <c r="V561" s="11">
        <f t="shared" si="290"/>
        <v>9.6506465933217527</v>
      </c>
      <c r="W561" s="11">
        <f t="shared" si="290"/>
        <v>26620000</v>
      </c>
      <c r="X561" s="11">
        <f t="shared" si="290"/>
        <v>242000</v>
      </c>
      <c r="Y561" s="11">
        <f t="shared" si="290"/>
        <v>363000</v>
      </c>
      <c r="Z561" s="11">
        <f t="shared" si="290"/>
        <v>1.5</v>
      </c>
      <c r="AA561" s="11">
        <f t="shared" si="290"/>
        <v>63.508529610858837</v>
      </c>
      <c r="AB561" s="11">
        <f t="shared" si="290"/>
        <v>6600</v>
      </c>
      <c r="AC561" s="11">
        <f t="shared" si="290"/>
        <v>6600</v>
      </c>
      <c r="AD561" s="11">
        <f t="shared" si="290"/>
        <v>494999.99999999994</v>
      </c>
      <c r="AE561" s="11">
        <f t="shared" si="290"/>
        <v>33000</v>
      </c>
      <c r="AF561" s="11">
        <f t="shared" si="290"/>
        <v>49500</v>
      </c>
      <c r="AG561" s="11">
        <f t="shared" si="290"/>
        <v>1.5</v>
      </c>
      <c r="AH561" s="11">
        <f t="shared" si="290"/>
        <v>8.6602540378443855</v>
      </c>
      <c r="AI561" s="11">
        <f t="shared" si="290"/>
        <v>0</v>
      </c>
      <c r="AJ561" s="11">
        <f t="shared" si="290"/>
        <v>0</v>
      </c>
      <c r="AK561" s="11">
        <f t="shared" si="286"/>
        <v>0</v>
      </c>
      <c r="AL561" s="11">
        <f t="shared" si="286"/>
        <v>0</v>
      </c>
      <c r="AM561" s="11">
        <f t="shared" si="286"/>
        <v>0</v>
      </c>
      <c r="AN561" s="11">
        <f t="shared" si="286"/>
        <v>0</v>
      </c>
      <c r="AO561" s="11">
        <f t="shared" si="286"/>
        <v>0</v>
      </c>
      <c r="AP561" s="11">
        <f t="shared" si="286"/>
        <v>0</v>
      </c>
      <c r="AQ561" s="11">
        <f t="shared" si="286"/>
        <v>0</v>
      </c>
      <c r="AR561" s="11">
        <f t="shared" si="288"/>
        <v>0</v>
      </c>
      <c r="AS561" s="11">
        <f t="shared" si="288"/>
        <v>0</v>
      </c>
      <c r="AT561" s="11">
        <f t="shared" si="288"/>
        <v>0</v>
      </c>
      <c r="AU561" s="11">
        <f t="shared" si="288"/>
        <v>0</v>
      </c>
      <c r="AV561" s="11">
        <f t="shared" si="288"/>
        <v>0</v>
      </c>
      <c r="AW561" s="11">
        <f t="shared" si="283"/>
        <v>0</v>
      </c>
      <c r="AX561" s="11">
        <f t="shared" si="283"/>
        <v>0</v>
      </c>
      <c r="AY561" s="11">
        <f t="shared" si="283"/>
        <v>0</v>
      </c>
      <c r="AZ561" s="11">
        <f t="shared" si="283"/>
        <v>0</v>
      </c>
      <c r="BA561" s="11">
        <f t="shared" si="262"/>
        <v>0</v>
      </c>
      <c r="BB561" s="11">
        <f t="shared" si="262"/>
        <v>0</v>
      </c>
      <c r="BC561" s="11">
        <f t="shared" si="262"/>
        <v>0</v>
      </c>
      <c r="BD561" s="11">
        <f t="shared" si="262"/>
        <v>0</v>
      </c>
      <c r="BE561" s="11">
        <f t="shared" si="262"/>
        <v>0</v>
      </c>
      <c r="BF561" s="15" t="str">
        <f t="shared" si="265"/>
        <v>ČSN 42 5524</v>
      </c>
      <c r="BG561" s="42">
        <v>51.81</v>
      </c>
      <c r="BH561" s="17">
        <f t="shared" si="266"/>
        <v>220</v>
      </c>
      <c r="BI561" s="17">
        <f t="shared" si="267"/>
        <v>30</v>
      </c>
      <c r="BX561" s="18">
        <f t="shared" si="292"/>
        <v>6600</v>
      </c>
      <c r="BY561" s="42">
        <v>0.5</v>
      </c>
      <c r="BZ561" s="43">
        <f t="shared" si="268"/>
        <v>9.6506465933217527</v>
      </c>
      <c r="CA561" s="18">
        <f t="shared" si="269"/>
        <v>26620000</v>
      </c>
      <c r="CB561" s="18">
        <f t="shared" si="270"/>
        <v>242000</v>
      </c>
      <c r="CC561" s="18">
        <f t="shared" si="271"/>
        <v>363000</v>
      </c>
      <c r="CD561" s="25">
        <f t="shared" si="272"/>
        <v>1.5</v>
      </c>
      <c r="CE561" s="26">
        <f t="shared" si="273"/>
        <v>63.508529610858837</v>
      </c>
      <c r="CF561" s="18">
        <f t="shared" si="274"/>
        <v>6600</v>
      </c>
      <c r="CG561" s="18">
        <f t="shared" si="275"/>
        <v>6600</v>
      </c>
      <c r="CH561" s="18">
        <f t="shared" si="276"/>
        <v>494999.99999999994</v>
      </c>
      <c r="CI561" s="18">
        <f t="shared" si="277"/>
        <v>33000</v>
      </c>
      <c r="CJ561" s="18">
        <f t="shared" si="278"/>
        <v>49500</v>
      </c>
      <c r="CK561" s="25">
        <f t="shared" si="279"/>
        <v>1.5</v>
      </c>
      <c r="CL561" s="26">
        <f t="shared" si="280"/>
        <v>8.6602540378443855</v>
      </c>
      <c r="DJ561" s="20" t="s">
        <v>542</v>
      </c>
    </row>
    <row r="562" spans="1:114" x14ac:dyDescent="0.2">
      <c r="A562" s="15" t="s">
        <v>105</v>
      </c>
      <c r="B562" s="10" t="s">
        <v>662</v>
      </c>
      <c r="C562" s="11">
        <f t="shared" si="263"/>
        <v>60.445</v>
      </c>
      <c r="D562" s="11">
        <f t="shared" si="291"/>
        <v>220</v>
      </c>
      <c r="E562" s="11">
        <f t="shared" si="291"/>
        <v>35</v>
      </c>
      <c r="F562" s="11">
        <f t="shared" si="291"/>
        <v>0</v>
      </c>
      <c r="G562" s="11">
        <f t="shared" si="291"/>
        <v>0</v>
      </c>
      <c r="H562" s="11">
        <f t="shared" si="291"/>
        <v>0</v>
      </c>
      <c r="I562" s="11">
        <f t="shared" si="291"/>
        <v>0</v>
      </c>
      <c r="J562" s="11">
        <f t="shared" si="291"/>
        <v>0</v>
      </c>
      <c r="K562" s="11">
        <f t="shared" si="289"/>
        <v>0</v>
      </c>
      <c r="L562" s="11">
        <f t="shared" si="289"/>
        <v>0</v>
      </c>
      <c r="M562" s="11">
        <f t="shared" si="289"/>
        <v>0</v>
      </c>
      <c r="N562" s="11">
        <f t="shared" si="289"/>
        <v>0</v>
      </c>
      <c r="O562" s="11">
        <f t="shared" si="289"/>
        <v>0</v>
      </c>
      <c r="P562" s="11">
        <f t="shared" si="289"/>
        <v>0</v>
      </c>
      <c r="Q562" s="11">
        <f t="shared" si="289"/>
        <v>0</v>
      </c>
      <c r="R562" s="11">
        <f t="shared" si="289"/>
        <v>0</v>
      </c>
      <c r="S562" s="11">
        <f t="shared" si="289"/>
        <v>0</v>
      </c>
      <c r="T562" s="11">
        <f t="shared" si="285"/>
        <v>7700</v>
      </c>
      <c r="U562" s="40">
        <f t="shared" si="264"/>
        <v>0.51</v>
      </c>
      <c r="V562" s="11">
        <f t="shared" si="290"/>
        <v>8.4374224501613053</v>
      </c>
      <c r="W562" s="11">
        <f t="shared" si="290"/>
        <v>31056666.666666664</v>
      </c>
      <c r="X562" s="11">
        <f t="shared" si="290"/>
        <v>282333.33333333331</v>
      </c>
      <c r="Y562" s="11">
        <f t="shared" si="290"/>
        <v>423500</v>
      </c>
      <c r="Z562" s="11">
        <f t="shared" si="290"/>
        <v>1.5</v>
      </c>
      <c r="AA562" s="11">
        <f t="shared" si="290"/>
        <v>63.50852961085883</v>
      </c>
      <c r="AB562" s="11">
        <f t="shared" si="290"/>
        <v>7700</v>
      </c>
      <c r="AC562" s="11">
        <f t="shared" si="290"/>
        <v>7700</v>
      </c>
      <c r="AD562" s="11">
        <f t="shared" si="290"/>
        <v>786041.66666666663</v>
      </c>
      <c r="AE562" s="11">
        <f t="shared" si="290"/>
        <v>44916.666666666664</v>
      </c>
      <c r="AF562" s="11">
        <f t="shared" si="290"/>
        <v>67375</v>
      </c>
      <c r="AG562" s="11">
        <f t="shared" si="290"/>
        <v>1.5</v>
      </c>
      <c r="AH562" s="11">
        <f t="shared" si="290"/>
        <v>10.103629710818451</v>
      </c>
      <c r="AI562" s="11">
        <f t="shared" si="290"/>
        <v>0</v>
      </c>
      <c r="AJ562" s="11">
        <f t="shared" si="290"/>
        <v>0</v>
      </c>
      <c r="AK562" s="11">
        <f t="shared" si="286"/>
        <v>0</v>
      </c>
      <c r="AL562" s="11">
        <f t="shared" si="286"/>
        <v>0</v>
      </c>
      <c r="AM562" s="11">
        <f t="shared" si="286"/>
        <v>0</v>
      </c>
      <c r="AN562" s="11">
        <f t="shared" si="286"/>
        <v>0</v>
      </c>
      <c r="AO562" s="11">
        <f t="shared" si="286"/>
        <v>0</v>
      </c>
      <c r="AP562" s="11">
        <f t="shared" si="286"/>
        <v>0</v>
      </c>
      <c r="AQ562" s="11">
        <f t="shared" si="286"/>
        <v>0</v>
      </c>
      <c r="AR562" s="11">
        <f t="shared" si="288"/>
        <v>0</v>
      </c>
      <c r="AS562" s="11">
        <f t="shared" si="288"/>
        <v>0</v>
      </c>
      <c r="AT562" s="11">
        <f t="shared" si="288"/>
        <v>0</v>
      </c>
      <c r="AU562" s="11">
        <f t="shared" si="288"/>
        <v>0</v>
      </c>
      <c r="AV562" s="11">
        <f t="shared" si="288"/>
        <v>0</v>
      </c>
      <c r="AW562" s="11">
        <f t="shared" si="283"/>
        <v>0</v>
      </c>
      <c r="AX562" s="11">
        <f t="shared" si="283"/>
        <v>0</v>
      </c>
      <c r="AY562" s="11">
        <f t="shared" si="283"/>
        <v>0</v>
      </c>
      <c r="AZ562" s="11">
        <f t="shared" si="283"/>
        <v>0</v>
      </c>
      <c r="BA562" s="11">
        <f t="shared" si="262"/>
        <v>0</v>
      </c>
      <c r="BB562" s="11">
        <f t="shared" si="262"/>
        <v>0</v>
      </c>
      <c r="BC562" s="11">
        <f t="shared" si="262"/>
        <v>0</v>
      </c>
      <c r="BD562" s="11">
        <f t="shared" si="262"/>
        <v>0</v>
      </c>
      <c r="BE562" s="11">
        <f t="shared" si="262"/>
        <v>0</v>
      </c>
      <c r="BF562" s="15" t="str">
        <f t="shared" si="265"/>
        <v>ČSN 42 5524</v>
      </c>
      <c r="BG562" s="42">
        <v>60.445</v>
      </c>
      <c r="BH562" s="17">
        <f t="shared" si="266"/>
        <v>220</v>
      </c>
      <c r="BI562" s="17">
        <f t="shared" si="267"/>
        <v>35</v>
      </c>
      <c r="BX562" s="18">
        <f t="shared" si="292"/>
        <v>7700</v>
      </c>
      <c r="BY562" s="42">
        <v>0.51</v>
      </c>
      <c r="BZ562" s="43">
        <f t="shared" si="268"/>
        <v>8.4374224501613053</v>
      </c>
      <c r="CA562" s="18">
        <f t="shared" si="269"/>
        <v>31056666.666666664</v>
      </c>
      <c r="CB562" s="18">
        <f t="shared" si="270"/>
        <v>282333.33333333331</v>
      </c>
      <c r="CC562" s="18">
        <f t="shared" si="271"/>
        <v>423500</v>
      </c>
      <c r="CD562" s="25">
        <f t="shared" si="272"/>
        <v>1.5</v>
      </c>
      <c r="CE562" s="26">
        <f t="shared" si="273"/>
        <v>63.50852961085883</v>
      </c>
      <c r="CF562" s="18">
        <f t="shared" si="274"/>
        <v>7700</v>
      </c>
      <c r="CG562" s="18">
        <f t="shared" si="275"/>
        <v>7700</v>
      </c>
      <c r="CH562" s="18">
        <f t="shared" si="276"/>
        <v>786041.66666666663</v>
      </c>
      <c r="CI562" s="18">
        <f t="shared" si="277"/>
        <v>44916.666666666664</v>
      </c>
      <c r="CJ562" s="18">
        <f t="shared" si="278"/>
        <v>67375</v>
      </c>
      <c r="CK562" s="25">
        <f t="shared" si="279"/>
        <v>1.5</v>
      </c>
      <c r="CL562" s="26">
        <f t="shared" si="280"/>
        <v>10.103629710818451</v>
      </c>
      <c r="DJ562" s="20" t="s">
        <v>542</v>
      </c>
    </row>
    <row r="563" spans="1:114" x14ac:dyDescent="0.2">
      <c r="A563" s="15" t="s">
        <v>105</v>
      </c>
      <c r="B563" s="10" t="s">
        <v>663</v>
      </c>
      <c r="C563" s="11">
        <f t="shared" si="263"/>
        <v>69.08</v>
      </c>
      <c r="D563" s="11">
        <f t="shared" si="291"/>
        <v>220</v>
      </c>
      <c r="E563" s="11">
        <f t="shared" si="291"/>
        <v>40</v>
      </c>
      <c r="F563" s="11">
        <f t="shared" si="291"/>
        <v>0</v>
      </c>
      <c r="G563" s="11">
        <f t="shared" si="291"/>
        <v>0</v>
      </c>
      <c r="H563" s="11">
        <f t="shared" si="291"/>
        <v>0</v>
      </c>
      <c r="I563" s="11">
        <f t="shared" si="291"/>
        <v>0</v>
      </c>
      <c r="J563" s="11">
        <f t="shared" si="291"/>
        <v>0</v>
      </c>
      <c r="K563" s="11">
        <f t="shared" si="289"/>
        <v>0</v>
      </c>
      <c r="L563" s="11">
        <f t="shared" si="289"/>
        <v>0</v>
      </c>
      <c r="M563" s="11">
        <f t="shared" si="289"/>
        <v>0</v>
      </c>
      <c r="N563" s="11">
        <f t="shared" si="289"/>
        <v>0</v>
      </c>
      <c r="O563" s="11">
        <f t="shared" si="289"/>
        <v>0</v>
      </c>
      <c r="P563" s="11">
        <f t="shared" si="289"/>
        <v>0</v>
      </c>
      <c r="Q563" s="11">
        <f t="shared" si="289"/>
        <v>0</v>
      </c>
      <c r="R563" s="11">
        <f t="shared" si="289"/>
        <v>0</v>
      </c>
      <c r="S563" s="11">
        <f t="shared" si="289"/>
        <v>0</v>
      </c>
      <c r="T563" s="11">
        <f t="shared" si="285"/>
        <v>8800</v>
      </c>
      <c r="U563" s="40">
        <f t="shared" si="264"/>
        <v>0.52</v>
      </c>
      <c r="V563" s="11">
        <f t="shared" si="290"/>
        <v>7.5275043427909685</v>
      </c>
      <c r="W563" s="11">
        <f t="shared" si="290"/>
        <v>35493333.333333328</v>
      </c>
      <c r="X563" s="11">
        <f t="shared" si="290"/>
        <v>322666.66666666663</v>
      </c>
      <c r="Y563" s="11">
        <f t="shared" si="290"/>
        <v>484000</v>
      </c>
      <c r="Z563" s="11">
        <f t="shared" si="290"/>
        <v>1.5000000000000002</v>
      </c>
      <c r="AA563" s="11">
        <f t="shared" si="290"/>
        <v>63.50852961085883</v>
      </c>
      <c r="AB563" s="11">
        <f t="shared" si="290"/>
        <v>8800</v>
      </c>
      <c r="AC563" s="11">
        <f t="shared" si="290"/>
        <v>8800</v>
      </c>
      <c r="AD563" s="11">
        <f t="shared" si="290"/>
        <v>1173333.3333333333</v>
      </c>
      <c r="AE563" s="11">
        <f t="shared" si="290"/>
        <v>58666.666666666664</v>
      </c>
      <c r="AF563" s="11">
        <f t="shared" si="290"/>
        <v>88000</v>
      </c>
      <c r="AG563" s="11">
        <f t="shared" si="290"/>
        <v>1.5</v>
      </c>
      <c r="AH563" s="11">
        <f t="shared" si="290"/>
        <v>11.547005383792515</v>
      </c>
      <c r="AI563" s="11">
        <f t="shared" si="290"/>
        <v>0</v>
      </c>
      <c r="AJ563" s="11">
        <f t="shared" si="290"/>
        <v>0</v>
      </c>
      <c r="AK563" s="11">
        <f t="shared" si="286"/>
        <v>0</v>
      </c>
      <c r="AL563" s="11">
        <f t="shared" si="286"/>
        <v>0</v>
      </c>
      <c r="AM563" s="11">
        <f t="shared" si="286"/>
        <v>0</v>
      </c>
      <c r="AN563" s="11">
        <f t="shared" si="286"/>
        <v>0</v>
      </c>
      <c r="AO563" s="11">
        <f t="shared" si="286"/>
        <v>0</v>
      </c>
      <c r="AP563" s="11">
        <f t="shared" si="286"/>
        <v>0</v>
      </c>
      <c r="AQ563" s="11">
        <f t="shared" si="286"/>
        <v>0</v>
      </c>
      <c r="AR563" s="11">
        <f t="shared" si="288"/>
        <v>0</v>
      </c>
      <c r="AS563" s="11">
        <f t="shared" si="288"/>
        <v>0</v>
      </c>
      <c r="AT563" s="11">
        <f t="shared" si="288"/>
        <v>0</v>
      </c>
      <c r="AU563" s="11">
        <f t="shared" si="288"/>
        <v>0</v>
      </c>
      <c r="AV563" s="11">
        <f t="shared" si="288"/>
        <v>0</v>
      </c>
      <c r="AW563" s="11">
        <f t="shared" si="283"/>
        <v>0</v>
      </c>
      <c r="AX563" s="11">
        <f t="shared" si="283"/>
        <v>0</v>
      </c>
      <c r="AY563" s="11">
        <f t="shared" si="283"/>
        <v>0</v>
      </c>
      <c r="AZ563" s="11">
        <f t="shared" si="283"/>
        <v>0</v>
      </c>
      <c r="BA563" s="11">
        <f t="shared" si="262"/>
        <v>0</v>
      </c>
      <c r="BB563" s="11">
        <f t="shared" si="262"/>
        <v>0</v>
      </c>
      <c r="BC563" s="11">
        <f t="shared" si="262"/>
        <v>0</v>
      </c>
      <c r="BD563" s="11">
        <f t="shared" si="262"/>
        <v>0</v>
      </c>
      <c r="BE563" s="11">
        <f t="shared" si="262"/>
        <v>0</v>
      </c>
      <c r="BF563" s="15" t="str">
        <f t="shared" si="265"/>
        <v>ČSN 42 5524</v>
      </c>
      <c r="BG563" s="42">
        <v>69.08</v>
      </c>
      <c r="BH563" s="17">
        <f t="shared" si="266"/>
        <v>220</v>
      </c>
      <c r="BI563" s="17">
        <f t="shared" si="267"/>
        <v>40</v>
      </c>
      <c r="BX563" s="18">
        <f t="shared" si="292"/>
        <v>8800</v>
      </c>
      <c r="BY563" s="42">
        <v>0.52</v>
      </c>
      <c r="BZ563" s="43">
        <f t="shared" si="268"/>
        <v>7.5275043427909685</v>
      </c>
      <c r="CA563" s="18">
        <f t="shared" si="269"/>
        <v>35493333.333333328</v>
      </c>
      <c r="CB563" s="18">
        <f t="shared" si="270"/>
        <v>322666.66666666663</v>
      </c>
      <c r="CC563" s="18">
        <f t="shared" si="271"/>
        <v>484000</v>
      </c>
      <c r="CD563" s="25">
        <f t="shared" si="272"/>
        <v>1.5000000000000002</v>
      </c>
      <c r="CE563" s="26">
        <f t="shared" si="273"/>
        <v>63.50852961085883</v>
      </c>
      <c r="CF563" s="18">
        <f t="shared" si="274"/>
        <v>8800</v>
      </c>
      <c r="CG563" s="18">
        <f t="shared" si="275"/>
        <v>8800</v>
      </c>
      <c r="CH563" s="18">
        <f t="shared" si="276"/>
        <v>1173333.3333333333</v>
      </c>
      <c r="CI563" s="18">
        <f t="shared" si="277"/>
        <v>58666.666666666664</v>
      </c>
      <c r="CJ563" s="18">
        <f t="shared" si="278"/>
        <v>88000</v>
      </c>
      <c r="CK563" s="25">
        <f t="shared" si="279"/>
        <v>1.5</v>
      </c>
      <c r="CL563" s="26">
        <f t="shared" si="280"/>
        <v>11.547005383792515</v>
      </c>
      <c r="DJ563" s="20" t="s">
        <v>542</v>
      </c>
    </row>
    <row r="564" spans="1:114" x14ac:dyDescent="0.2">
      <c r="A564" s="15" t="s">
        <v>105</v>
      </c>
      <c r="B564" s="10" t="s">
        <v>664</v>
      </c>
      <c r="C564" s="11">
        <f t="shared" si="263"/>
        <v>77.715000000000003</v>
      </c>
      <c r="D564" s="11">
        <f t="shared" si="291"/>
        <v>220</v>
      </c>
      <c r="E564" s="11">
        <f t="shared" si="291"/>
        <v>45</v>
      </c>
      <c r="F564" s="11">
        <f t="shared" si="291"/>
        <v>0</v>
      </c>
      <c r="G564" s="11">
        <f t="shared" si="291"/>
        <v>0</v>
      </c>
      <c r="H564" s="11">
        <f t="shared" si="291"/>
        <v>0</v>
      </c>
      <c r="I564" s="11">
        <f t="shared" si="291"/>
        <v>0</v>
      </c>
      <c r="J564" s="11">
        <f t="shared" si="291"/>
        <v>0</v>
      </c>
      <c r="K564" s="11">
        <f t="shared" si="289"/>
        <v>0</v>
      </c>
      <c r="L564" s="11">
        <f t="shared" si="289"/>
        <v>0</v>
      </c>
      <c r="M564" s="11">
        <f t="shared" si="289"/>
        <v>0</v>
      </c>
      <c r="N564" s="11">
        <f t="shared" si="289"/>
        <v>0</v>
      </c>
      <c r="O564" s="11">
        <f t="shared" si="289"/>
        <v>0</v>
      </c>
      <c r="P564" s="11">
        <f t="shared" si="289"/>
        <v>0</v>
      </c>
      <c r="Q564" s="11">
        <f t="shared" si="289"/>
        <v>0</v>
      </c>
      <c r="R564" s="11">
        <f t="shared" si="289"/>
        <v>0</v>
      </c>
      <c r="S564" s="11">
        <f t="shared" si="289"/>
        <v>0</v>
      </c>
      <c r="T564" s="11">
        <f t="shared" si="285"/>
        <v>9900</v>
      </c>
      <c r="U564" s="40">
        <f t="shared" si="264"/>
        <v>0.53</v>
      </c>
      <c r="V564" s="11">
        <f t="shared" si="290"/>
        <v>6.8197902592807065</v>
      </c>
      <c r="W564" s="11">
        <f t="shared" si="290"/>
        <v>39930000</v>
      </c>
      <c r="X564" s="11">
        <f t="shared" si="290"/>
        <v>363000</v>
      </c>
      <c r="Y564" s="11">
        <f t="shared" si="290"/>
        <v>544500</v>
      </c>
      <c r="Z564" s="11">
        <f t="shared" si="290"/>
        <v>1.5</v>
      </c>
      <c r="AA564" s="11">
        <f t="shared" si="290"/>
        <v>63.508529610858837</v>
      </c>
      <c r="AB564" s="11">
        <f t="shared" si="290"/>
        <v>9900</v>
      </c>
      <c r="AC564" s="11">
        <f t="shared" si="290"/>
        <v>9900</v>
      </c>
      <c r="AD564" s="11">
        <f t="shared" si="290"/>
        <v>1670625</v>
      </c>
      <c r="AE564" s="11">
        <f t="shared" si="290"/>
        <v>74250</v>
      </c>
      <c r="AF564" s="11">
        <f t="shared" si="290"/>
        <v>111375</v>
      </c>
      <c r="AG564" s="11">
        <f t="shared" si="290"/>
        <v>1.5</v>
      </c>
      <c r="AH564" s="11">
        <f t="shared" si="290"/>
        <v>12.99038105676658</v>
      </c>
      <c r="AI564" s="11">
        <f t="shared" si="290"/>
        <v>0</v>
      </c>
      <c r="AJ564" s="11">
        <f t="shared" si="290"/>
        <v>0</v>
      </c>
      <c r="AK564" s="11">
        <f t="shared" si="286"/>
        <v>0</v>
      </c>
      <c r="AL564" s="11">
        <f t="shared" si="286"/>
        <v>0</v>
      </c>
      <c r="AM564" s="11">
        <f t="shared" si="286"/>
        <v>0</v>
      </c>
      <c r="AN564" s="11">
        <f t="shared" si="286"/>
        <v>0</v>
      </c>
      <c r="AO564" s="11">
        <f t="shared" si="286"/>
        <v>0</v>
      </c>
      <c r="AP564" s="11">
        <f t="shared" si="286"/>
        <v>0</v>
      </c>
      <c r="AQ564" s="11">
        <f t="shared" si="286"/>
        <v>0</v>
      </c>
      <c r="AR564" s="11">
        <f t="shared" si="288"/>
        <v>0</v>
      </c>
      <c r="AS564" s="11">
        <f t="shared" si="288"/>
        <v>0</v>
      </c>
      <c r="AT564" s="11">
        <f t="shared" si="288"/>
        <v>0</v>
      </c>
      <c r="AU564" s="11">
        <f t="shared" si="288"/>
        <v>0</v>
      </c>
      <c r="AV564" s="11">
        <f t="shared" si="288"/>
        <v>0</v>
      </c>
      <c r="AW564" s="11">
        <f t="shared" si="283"/>
        <v>0</v>
      </c>
      <c r="AX564" s="11">
        <f t="shared" si="283"/>
        <v>0</v>
      </c>
      <c r="AY564" s="11">
        <f t="shared" si="283"/>
        <v>0</v>
      </c>
      <c r="AZ564" s="11">
        <f t="shared" si="283"/>
        <v>0</v>
      </c>
      <c r="BA564" s="11">
        <f t="shared" si="283"/>
        <v>0</v>
      </c>
      <c r="BB564" s="11">
        <f t="shared" si="283"/>
        <v>0</v>
      </c>
      <c r="BC564" s="11">
        <f t="shared" si="283"/>
        <v>0</v>
      </c>
      <c r="BD564" s="11">
        <f t="shared" si="283"/>
        <v>0</v>
      </c>
      <c r="BE564" s="11">
        <f t="shared" si="283"/>
        <v>0</v>
      </c>
      <c r="BF564" s="15" t="str">
        <f t="shared" si="265"/>
        <v>ČSN 42 5524</v>
      </c>
      <c r="BG564" s="42">
        <v>77.715000000000003</v>
      </c>
      <c r="BH564" s="17">
        <f t="shared" si="266"/>
        <v>220</v>
      </c>
      <c r="BI564" s="17">
        <f t="shared" si="267"/>
        <v>45</v>
      </c>
      <c r="BX564" s="18">
        <f t="shared" si="292"/>
        <v>9900</v>
      </c>
      <c r="BY564" s="42">
        <v>0.53</v>
      </c>
      <c r="BZ564" s="43">
        <f t="shared" si="268"/>
        <v>6.8197902592807065</v>
      </c>
      <c r="CA564" s="18">
        <f t="shared" si="269"/>
        <v>39930000</v>
      </c>
      <c r="CB564" s="18">
        <f t="shared" si="270"/>
        <v>363000</v>
      </c>
      <c r="CC564" s="18">
        <f t="shared" si="271"/>
        <v>544500</v>
      </c>
      <c r="CD564" s="25">
        <f t="shared" si="272"/>
        <v>1.5</v>
      </c>
      <c r="CE564" s="26">
        <f t="shared" si="273"/>
        <v>63.508529610858837</v>
      </c>
      <c r="CF564" s="18">
        <f t="shared" si="274"/>
        <v>9900</v>
      </c>
      <c r="CG564" s="18">
        <f t="shared" si="275"/>
        <v>9900</v>
      </c>
      <c r="CH564" s="18">
        <f t="shared" si="276"/>
        <v>1670625</v>
      </c>
      <c r="CI564" s="18">
        <f t="shared" si="277"/>
        <v>74250</v>
      </c>
      <c r="CJ564" s="18">
        <f t="shared" si="278"/>
        <v>111375</v>
      </c>
      <c r="CK564" s="25">
        <f t="shared" si="279"/>
        <v>1.5</v>
      </c>
      <c r="CL564" s="26">
        <f t="shared" si="280"/>
        <v>12.99038105676658</v>
      </c>
      <c r="DJ564" s="20" t="s">
        <v>542</v>
      </c>
    </row>
    <row r="565" spans="1:114" x14ac:dyDescent="0.2">
      <c r="A565" s="15" t="s">
        <v>105</v>
      </c>
      <c r="B565" s="10" t="s">
        <v>665</v>
      </c>
      <c r="C565" s="11">
        <f t="shared" si="263"/>
        <v>86.35</v>
      </c>
      <c r="D565" s="11">
        <f t="shared" si="291"/>
        <v>220</v>
      </c>
      <c r="E565" s="11">
        <f t="shared" si="291"/>
        <v>50</v>
      </c>
      <c r="F565" s="11">
        <f t="shared" si="291"/>
        <v>0</v>
      </c>
      <c r="G565" s="11">
        <f t="shared" si="291"/>
        <v>0</v>
      </c>
      <c r="H565" s="11">
        <f t="shared" si="291"/>
        <v>0</v>
      </c>
      <c r="I565" s="11">
        <f t="shared" si="291"/>
        <v>0</v>
      </c>
      <c r="J565" s="11">
        <f t="shared" si="291"/>
        <v>0</v>
      </c>
      <c r="K565" s="11">
        <f t="shared" si="289"/>
        <v>0</v>
      </c>
      <c r="L565" s="11">
        <f t="shared" si="289"/>
        <v>0</v>
      </c>
      <c r="M565" s="11">
        <f t="shared" si="289"/>
        <v>0</v>
      </c>
      <c r="N565" s="11">
        <f t="shared" si="289"/>
        <v>0</v>
      </c>
      <c r="O565" s="11">
        <f t="shared" si="289"/>
        <v>0</v>
      </c>
      <c r="P565" s="11">
        <f t="shared" si="289"/>
        <v>0</v>
      </c>
      <c r="Q565" s="11">
        <f t="shared" si="289"/>
        <v>0</v>
      </c>
      <c r="R565" s="11">
        <f t="shared" si="289"/>
        <v>0</v>
      </c>
      <c r="S565" s="11">
        <f t="shared" si="289"/>
        <v>0</v>
      </c>
      <c r="T565" s="11">
        <f t="shared" si="285"/>
        <v>11000</v>
      </c>
      <c r="U565" s="40">
        <f t="shared" si="264"/>
        <v>0.54</v>
      </c>
      <c r="V565" s="11">
        <f t="shared" si="290"/>
        <v>6.2536189924724965</v>
      </c>
      <c r="W565" s="11">
        <f t="shared" si="290"/>
        <v>44366666.666666657</v>
      </c>
      <c r="X565" s="11">
        <f t="shared" si="290"/>
        <v>403333.33333333326</v>
      </c>
      <c r="Y565" s="11">
        <f t="shared" si="290"/>
        <v>605000</v>
      </c>
      <c r="Z565" s="11">
        <f t="shared" si="290"/>
        <v>1.5000000000000002</v>
      </c>
      <c r="AA565" s="11">
        <f t="shared" si="290"/>
        <v>63.50852961085883</v>
      </c>
      <c r="AB565" s="11">
        <f t="shared" si="290"/>
        <v>11000</v>
      </c>
      <c r="AC565" s="11">
        <f t="shared" si="290"/>
        <v>11000</v>
      </c>
      <c r="AD565" s="11">
        <f t="shared" si="290"/>
        <v>2291666.6666666665</v>
      </c>
      <c r="AE565" s="11">
        <f t="shared" si="290"/>
        <v>91666.666666666657</v>
      </c>
      <c r="AF565" s="11">
        <f t="shared" si="290"/>
        <v>137500</v>
      </c>
      <c r="AG565" s="11">
        <f t="shared" si="290"/>
        <v>1.5000000000000002</v>
      </c>
      <c r="AH565" s="11">
        <f t="shared" si="290"/>
        <v>14.433756729740644</v>
      </c>
      <c r="AI565" s="11">
        <f t="shared" si="290"/>
        <v>0</v>
      </c>
      <c r="AJ565" s="11">
        <f t="shared" si="290"/>
        <v>0</v>
      </c>
      <c r="AK565" s="11">
        <f t="shared" si="286"/>
        <v>0</v>
      </c>
      <c r="AL565" s="11">
        <f t="shared" si="286"/>
        <v>0</v>
      </c>
      <c r="AM565" s="11">
        <f t="shared" si="286"/>
        <v>0</v>
      </c>
      <c r="AN565" s="11">
        <f t="shared" si="286"/>
        <v>0</v>
      </c>
      <c r="AO565" s="11">
        <f t="shared" si="286"/>
        <v>0</v>
      </c>
      <c r="AP565" s="11">
        <f t="shared" si="286"/>
        <v>0</v>
      </c>
      <c r="AQ565" s="11">
        <f t="shared" si="286"/>
        <v>0</v>
      </c>
      <c r="AR565" s="11">
        <f t="shared" si="288"/>
        <v>0</v>
      </c>
      <c r="AS565" s="11">
        <f t="shared" si="288"/>
        <v>0</v>
      </c>
      <c r="AT565" s="11">
        <f t="shared" si="288"/>
        <v>0</v>
      </c>
      <c r="AU565" s="11">
        <f t="shared" si="288"/>
        <v>0</v>
      </c>
      <c r="AV565" s="11">
        <f t="shared" si="288"/>
        <v>0</v>
      </c>
      <c r="AW565" s="11">
        <f t="shared" si="283"/>
        <v>0</v>
      </c>
      <c r="AX565" s="11">
        <f t="shared" si="283"/>
        <v>0</v>
      </c>
      <c r="AY565" s="11">
        <f t="shared" si="283"/>
        <v>0</v>
      </c>
      <c r="AZ565" s="11">
        <f t="shared" si="283"/>
        <v>0</v>
      </c>
      <c r="BA565" s="11">
        <f t="shared" si="283"/>
        <v>0</v>
      </c>
      <c r="BB565" s="11">
        <f t="shared" si="283"/>
        <v>0</v>
      </c>
      <c r="BC565" s="11">
        <f t="shared" si="283"/>
        <v>0</v>
      </c>
      <c r="BD565" s="11">
        <f t="shared" si="283"/>
        <v>0</v>
      </c>
      <c r="BE565" s="11">
        <f t="shared" si="283"/>
        <v>0</v>
      </c>
      <c r="BF565" s="15" t="str">
        <f t="shared" si="265"/>
        <v>ČSN 42 5524</v>
      </c>
      <c r="BG565" s="42">
        <v>86.35</v>
      </c>
      <c r="BH565" s="17">
        <f t="shared" si="266"/>
        <v>220</v>
      </c>
      <c r="BI565" s="17">
        <f t="shared" si="267"/>
        <v>50</v>
      </c>
      <c r="BX565" s="18">
        <f t="shared" si="292"/>
        <v>11000</v>
      </c>
      <c r="BY565" s="42">
        <v>0.54</v>
      </c>
      <c r="BZ565" s="43">
        <f t="shared" si="268"/>
        <v>6.2536189924724965</v>
      </c>
      <c r="CA565" s="18">
        <f t="shared" si="269"/>
        <v>44366666.666666657</v>
      </c>
      <c r="CB565" s="18">
        <f t="shared" si="270"/>
        <v>403333.33333333326</v>
      </c>
      <c r="CC565" s="18">
        <f t="shared" si="271"/>
        <v>605000</v>
      </c>
      <c r="CD565" s="25">
        <f t="shared" si="272"/>
        <v>1.5000000000000002</v>
      </c>
      <c r="CE565" s="26">
        <f t="shared" si="273"/>
        <v>63.50852961085883</v>
      </c>
      <c r="CF565" s="18">
        <f t="shared" si="274"/>
        <v>11000</v>
      </c>
      <c r="CG565" s="18">
        <f t="shared" si="275"/>
        <v>11000</v>
      </c>
      <c r="CH565" s="18">
        <f t="shared" si="276"/>
        <v>2291666.6666666665</v>
      </c>
      <c r="CI565" s="18">
        <f t="shared" si="277"/>
        <v>91666.666666666657</v>
      </c>
      <c r="CJ565" s="18">
        <f t="shared" si="278"/>
        <v>137500</v>
      </c>
      <c r="CK565" s="25">
        <f t="shared" si="279"/>
        <v>1.5000000000000002</v>
      </c>
      <c r="CL565" s="26">
        <f t="shared" si="280"/>
        <v>14.433756729740644</v>
      </c>
      <c r="DJ565" s="20" t="s">
        <v>542</v>
      </c>
    </row>
    <row r="566" spans="1:114" x14ac:dyDescent="0.2">
      <c r="A566" s="15" t="s">
        <v>105</v>
      </c>
      <c r="B566" s="10" t="s">
        <v>666</v>
      </c>
      <c r="C566" s="11">
        <f t="shared" si="263"/>
        <v>94.984999999999999</v>
      </c>
      <c r="D566" s="11">
        <f t="shared" si="291"/>
        <v>220</v>
      </c>
      <c r="E566" s="11">
        <f t="shared" si="291"/>
        <v>55</v>
      </c>
      <c r="F566" s="11">
        <f t="shared" si="291"/>
        <v>0</v>
      </c>
      <c r="G566" s="11">
        <f t="shared" si="291"/>
        <v>0</v>
      </c>
      <c r="H566" s="11">
        <f t="shared" si="291"/>
        <v>0</v>
      </c>
      <c r="I566" s="11">
        <f t="shared" si="291"/>
        <v>0</v>
      </c>
      <c r="J566" s="11">
        <f t="shared" si="291"/>
        <v>0</v>
      </c>
      <c r="K566" s="11">
        <f t="shared" si="289"/>
        <v>0</v>
      </c>
      <c r="L566" s="11">
        <f t="shared" si="289"/>
        <v>0</v>
      </c>
      <c r="M566" s="11">
        <f t="shared" si="289"/>
        <v>0</v>
      </c>
      <c r="N566" s="11">
        <f t="shared" si="289"/>
        <v>0</v>
      </c>
      <c r="O566" s="11">
        <f t="shared" si="289"/>
        <v>0</v>
      </c>
      <c r="P566" s="11">
        <f t="shared" si="289"/>
        <v>0</v>
      </c>
      <c r="Q566" s="11">
        <f t="shared" si="289"/>
        <v>0</v>
      </c>
      <c r="R566" s="11">
        <f t="shared" si="289"/>
        <v>0</v>
      </c>
      <c r="S566" s="11">
        <f t="shared" si="289"/>
        <v>0</v>
      </c>
      <c r="T566" s="11">
        <f t="shared" si="285"/>
        <v>12100</v>
      </c>
      <c r="U566" s="40">
        <f t="shared" si="264"/>
        <v>0.55000000000000004</v>
      </c>
      <c r="V566" s="11">
        <f t="shared" ref="V566:AK582" si="293">IF($A566="x",BZ566,"")</f>
        <v>5.7903879559930527</v>
      </c>
      <c r="W566" s="11">
        <f t="shared" si="293"/>
        <v>48803333.333333328</v>
      </c>
      <c r="X566" s="11">
        <f t="shared" si="293"/>
        <v>443666.66666666663</v>
      </c>
      <c r="Y566" s="11">
        <f t="shared" si="293"/>
        <v>665500</v>
      </c>
      <c r="Z566" s="11">
        <f t="shared" si="293"/>
        <v>1.5000000000000002</v>
      </c>
      <c r="AA566" s="11">
        <f t="shared" si="293"/>
        <v>63.50852961085883</v>
      </c>
      <c r="AB566" s="11">
        <f t="shared" si="293"/>
        <v>12100</v>
      </c>
      <c r="AC566" s="11">
        <f t="shared" si="293"/>
        <v>12100</v>
      </c>
      <c r="AD566" s="11">
        <f t="shared" si="293"/>
        <v>3050208.333333333</v>
      </c>
      <c r="AE566" s="11">
        <f t="shared" si="293"/>
        <v>110916.66666666666</v>
      </c>
      <c r="AF566" s="11">
        <f t="shared" si="293"/>
        <v>166375</v>
      </c>
      <c r="AG566" s="11">
        <f t="shared" si="293"/>
        <v>1.5000000000000002</v>
      </c>
      <c r="AH566" s="11">
        <f t="shared" si="293"/>
        <v>15.877132402714707</v>
      </c>
      <c r="AI566" s="11">
        <f t="shared" si="293"/>
        <v>0</v>
      </c>
      <c r="AJ566" s="11">
        <f t="shared" si="293"/>
        <v>0</v>
      </c>
      <c r="AK566" s="11">
        <f t="shared" si="286"/>
        <v>0</v>
      </c>
      <c r="AL566" s="11">
        <f t="shared" si="286"/>
        <v>0</v>
      </c>
      <c r="AM566" s="11">
        <f t="shared" si="286"/>
        <v>0</v>
      </c>
      <c r="AN566" s="11">
        <f t="shared" si="286"/>
        <v>0</v>
      </c>
      <c r="AO566" s="11">
        <f t="shared" si="286"/>
        <v>0</v>
      </c>
      <c r="AP566" s="11">
        <f t="shared" si="286"/>
        <v>0</v>
      </c>
      <c r="AQ566" s="11">
        <f t="shared" si="286"/>
        <v>0</v>
      </c>
      <c r="AR566" s="11">
        <f t="shared" si="288"/>
        <v>0</v>
      </c>
      <c r="AS566" s="11">
        <f t="shared" si="288"/>
        <v>0</v>
      </c>
      <c r="AT566" s="11">
        <f t="shared" si="288"/>
        <v>0</v>
      </c>
      <c r="AU566" s="11">
        <f t="shared" si="288"/>
        <v>0</v>
      </c>
      <c r="AV566" s="11">
        <f t="shared" si="288"/>
        <v>0</v>
      </c>
      <c r="AW566" s="11">
        <f t="shared" si="283"/>
        <v>0</v>
      </c>
      <c r="AX566" s="11">
        <f t="shared" si="283"/>
        <v>0</v>
      </c>
      <c r="AY566" s="11">
        <f t="shared" si="283"/>
        <v>0</v>
      </c>
      <c r="AZ566" s="11">
        <f t="shared" si="283"/>
        <v>0</v>
      </c>
      <c r="BA566" s="11">
        <f t="shared" si="283"/>
        <v>0</v>
      </c>
      <c r="BB566" s="11">
        <f t="shared" si="283"/>
        <v>0</v>
      </c>
      <c r="BC566" s="11">
        <f t="shared" si="283"/>
        <v>0</v>
      </c>
      <c r="BD566" s="11">
        <f t="shared" si="283"/>
        <v>0</v>
      </c>
      <c r="BE566" s="11">
        <f t="shared" si="283"/>
        <v>0</v>
      </c>
      <c r="BF566" s="15" t="str">
        <f t="shared" si="265"/>
        <v>ČSN 42 5524</v>
      </c>
      <c r="BG566" s="42">
        <v>94.984999999999999</v>
      </c>
      <c r="BH566" s="17">
        <f t="shared" si="266"/>
        <v>220</v>
      </c>
      <c r="BI566" s="17">
        <f t="shared" si="267"/>
        <v>55</v>
      </c>
      <c r="BX566" s="18">
        <f t="shared" si="292"/>
        <v>12100</v>
      </c>
      <c r="BY566" s="42">
        <v>0.55000000000000004</v>
      </c>
      <c r="BZ566" s="43">
        <f t="shared" si="268"/>
        <v>5.7903879559930527</v>
      </c>
      <c r="CA566" s="18">
        <f t="shared" si="269"/>
        <v>48803333.333333328</v>
      </c>
      <c r="CB566" s="18">
        <f t="shared" si="270"/>
        <v>443666.66666666663</v>
      </c>
      <c r="CC566" s="18">
        <f t="shared" si="271"/>
        <v>665500</v>
      </c>
      <c r="CD566" s="25">
        <f t="shared" si="272"/>
        <v>1.5000000000000002</v>
      </c>
      <c r="CE566" s="26">
        <f t="shared" si="273"/>
        <v>63.50852961085883</v>
      </c>
      <c r="CF566" s="18">
        <f t="shared" si="274"/>
        <v>12100</v>
      </c>
      <c r="CG566" s="18">
        <f t="shared" si="275"/>
        <v>12100</v>
      </c>
      <c r="CH566" s="18">
        <f t="shared" si="276"/>
        <v>3050208.333333333</v>
      </c>
      <c r="CI566" s="18">
        <f t="shared" si="277"/>
        <v>110916.66666666666</v>
      </c>
      <c r="CJ566" s="18">
        <f t="shared" si="278"/>
        <v>166375</v>
      </c>
      <c r="CK566" s="25">
        <f t="shared" si="279"/>
        <v>1.5000000000000002</v>
      </c>
      <c r="CL566" s="26">
        <f t="shared" si="280"/>
        <v>15.877132402714707</v>
      </c>
      <c r="DJ566" s="20" t="s">
        <v>542</v>
      </c>
    </row>
    <row r="567" spans="1:114" x14ac:dyDescent="0.2">
      <c r="A567" s="15" t="s">
        <v>105</v>
      </c>
      <c r="B567" s="10" t="s">
        <v>667</v>
      </c>
      <c r="C567" s="11">
        <f t="shared" si="263"/>
        <v>103.62</v>
      </c>
      <c r="D567" s="11">
        <f t="shared" si="291"/>
        <v>220</v>
      </c>
      <c r="E567" s="11">
        <f t="shared" si="291"/>
        <v>60</v>
      </c>
      <c r="F567" s="11">
        <f t="shared" si="291"/>
        <v>0</v>
      </c>
      <c r="G567" s="11">
        <f t="shared" si="291"/>
        <v>0</v>
      </c>
      <c r="H567" s="11">
        <f t="shared" si="291"/>
        <v>0</v>
      </c>
      <c r="I567" s="11">
        <f t="shared" si="291"/>
        <v>0</v>
      </c>
      <c r="J567" s="11">
        <f t="shared" si="291"/>
        <v>0</v>
      </c>
      <c r="K567" s="11">
        <f t="shared" si="289"/>
        <v>0</v>
      </c>
      <c r="L567" s="11">
        <f t="shared" si="289"/>
        <v>0</v>
      </c>
      <c r="M567" s="11">
        <f t="shared" si="289"/>
        <v>0</v>
      </c>
      <c r="N567" s="11">
        <f t="shared" si="289"/>
        <v>0</v>
      </c>
      <c r="O567" s="11">
        <f t="shared" si="289"/>
        <v>0</v>
      </c>
      <c r="P567" s="11">
        <f t="shared" si="289"/>
        <v>0</v>
      </c>
      <c r="Q567" s="11">
        <f t="shared" si="289"/>
        <v>0</v>
      </c>
      <c r="R567" s="11">
        <f t="shared" si="289"/>
        <v>0</v>
      </c>
      <c r="S567" s="11">
        <f t="shared" si="289"/>
        <v>0</v>
      </c>
      <c r="T567" s="11">
        <f t="shared" si="285"/>
        <v>13200</v>
      </c>
      <c r="U567" s="40">
        <f t="shared" si="264"/>
        <v>0.56000000000000005</v>
      </c>
      <c r="V567" s="11">
        <f t="shared" si="293"/>
        <v>5.4043620922601825</v>
      </c>
      <c r="W567" s="11">
        <f t="shared" si="293"/>
        <v>53240000</v>
      </c>
      <c r="X567" s="11">
        <f t="shared" si="293"/>
        <v>484000</v>
      </c>
      <c r="Y567" s="11">
        <f t="shared" si="293"/>
        <v>726000</v>
      </c>
      <c r="Z567" s="11">
        <f t="shared" si="293"/>
        <v>1.5</v>
      </c>
      <c r="AA567" s="11">
        <f t="shared" si="293"/>
        <v>63.508529610858837</v>
      </c>
      <c r="AB567" s="11">
        <f t="shared" si="293"/>
        <v>13200</v>
      </c>
      <c r="AC567" s="11">
        <f t="shared" si="293"/>
        <v>13200</v>
      </c>
      <c r="AD567" s="11">
        <f t="shared" si="293"/>
        <v>3959999.9999999995</v>
      </c>
      <c r="AE567" s="11">
        <f t="shared" si="293"/>
        <v>132000</v>
      </c>
      <c r="AF567" s="11">
        <f t="shared" si="293"/>
        <v>198000</v>
      </c>
      <c r="AG567" s="11">
        <f t="shared" si="293"/>
        <v>1.5</v>
      </c>
      <c r="AH567" s="11">
        <f t="shared" si="293"/>
        <v>17.320508075688771</v>
      </c>
      <c r="AI567" s="11">
        <f t="shared" si="293"/>
        <v>0</v>
      </c>
      <c r="AJ567" s="11">
        <f t="shared" si="293"/>
        <v>0</v>
      </c>
      <c r="AK567" s="11">
        <f t="shared" si="286"/>
        <v>0</v>
      </c>
      <c r="AL567" s="11">
        <f t="shared" si="286"/>
        <v>0</v>
      </c>
      <c r="AM567" s="11">
        <f t="shared" si="286"/>
        <v>0</v>
      </c>
      <c r="AN567" s="11">
        <f t="shared" si="286"/>
        <v>0</v>
      </c>
      <c r="AO567" s="11">
        <f t="shared" si="286"/>
        <v>0</v>
      </c>
      <c r="AP567" s="11">
        <f t="shared" si="286"/>
        <v>0</v>
      </c>
      <c r="AQ567" s="11">
        <f t="shared" si="286"/>
        <v>0</v>
      </c>
      <c r="AR567" s="11">
        <f t="shared" si="288"/>
        <v>0</v>
      </c>
      <c r="AS567" s="11">
        <f t="shared" si="288"/>
        <v>0</v>
      </c>
      <c r="AT567" s="11">
        <f t="shared" si="288"/>
        <v>0</v>
      </c>
      <c r="AU567" s="11">
        <f t="shared" si="288"/>
        <v>0</v>
      </c>
      <c r="AV567" s="11">
        <f t="shared" si="288"/>
        <v>0</v>
      </c>
      <c r="AW567" s="11">
        <f t="shared" si="283"/>
        <v>0</v>
      </c>
      <c r="AX567" s="11">
        <f t="shared" si="283"/>
        <v>0</v>
      </c>
      <c r="AY567" s="11">
        <f t="shared" si="283"/>
        <v>0</v>
      </c>
      <c r="AZ567" s="11">
        <f t="shared" si="283"/>
        <v>0</v>
      </c>
      <c r="BA567" s="11">
        <f t="shared" si="283"/>
        <v>0</v>
      </c>
      <c r="BB567" s="11">
        <f t="shared" si="283"/>
        <v>0</v>
      </c>
      <c r="BC567" s="11">
        <f t="shared" si="283"/>
        <v>0</v>
      </c>
      <c r="BD567" s="11">
        <f t="shared" si="283"/>
        <v>0</v>
      </c>
      <c r="BE567" s="11">
        <f t="shared" si="283"/>
        <v>0</v>
      </c>
      <c r="BF567" s="15" t="str">
        <f t="shared" si="265"/>
        <v>ČSN 42 5524</v>
      </c>
      <c r="BG567" s="42">
        <v>103.62</v>
      </c>
      <c r="BH567" s="17">
        <f t="shared" si="266"/>
        <v>220</v>
      </c>
      <c r="BI567" s="17">
        <f t="shared" si="267"/>
        <v>60</v>
      </c>
      <c r="BX567" s="18">
        <f t="shared" si="292"/>
        <v>13200</v>
      </c>
      <c r="BY567" s="42">
        <v>0.56000000000000005</v>
      </c>
      <c r="BZ567" s="43">
        <f t="shared" si="268"/>
        <v>5.4043620922601825</v>
      </c>
      <c r="CA567" s="18">
        <f t="shared" si="269"/>
        <v>53240000</v>
      </c>
      <c r="CB567" s="18">
        <f t="shared" si="270"/>
        <v>484000</v>
      </c>
      <c r="CC567" s="18">
        <f t="shared" si="271"/>
        <v>726000</v>
      </c>
      <c r="CD567" s="25">
        <f t="shared" si="272"/>
        <v>1.5</v>
      </c>
      <c r="CE567" s="26">
        <f t="shared" si="273"/>
        <v>63.508529610858837</v>
      </c>
      <c r="CF567" s="18">
        <f t="shared" si="274"/>
        <v>13200</v>
      </c>
      <c r="CG567" s="18">
        <f t="shared" si="275"/>
        <v>13200</v>
      </c>
      <c r="CH567" s="18">
        <f t="shared" si="276"/>
        <v>3959999.9999999995</v>
      </c>
      <c r="CI567" s="18">
        <f t="shared" si="277"/>
        <v>132000</v>
      </c>
      <c r="CJ567" s="18">
        <f t="shared" si="278"/>
        <v>198000</v>
      </c>
      <c r="CK567" s="25">
        <f t="shared" si="279"/>
        <v>1.5</v>
      </c>
      <c r="CL567" s="26">
        <f t="shared" si="280"/>
        <v>17.320508075688771</v>
      </c>
      <c r="DJ567" s="20" t="s">
        <v>542</v>
      </c>
    </row>
    <row r="568" spans="1:114" x14ac:dyDescent="0.2">
      <c r="A568" s="15" t="s">
        <v>105</v>
      </c>
      <c r="B568" s="10" t="s">
        <v>668</v>
      </c>
      <c r="C568" s="11">
        <f t="shared" si="263"/>
        <v>13.188000000000001</v>
      </c>
      <c r="D568" s="11">
        <f t="shared" si="291"/>
        <v>240</v>
      </c>
      <c r="E568" s="11">
        <f t="shared" si="291"/>
        <v>7</v>
      </c>
      <c r="F568" s="11">
        <f t="shared" si="291"/>
        <v>0</v>
      </c>
      <c r="G568" s="11">
        <f t="shared" si="291"/>
        <v>0</v>
      </c>
      <c r="H568" s="11">
        <f t="shared" si="291"/>
        <v>0</v>
      </c>
      <c r="I568" s="11">
        <f t="shared" si="291"/>
        <v>0</v>
      </c>
      <c r="J568" s="11">
        <f t="shared" si="291"/>
        <v>0</v>
      </c>
      <c r="K568" s="11">
        <f t="shared" si="289"/>
        <v>0</v>
      </c>
      <c r="L568" s="11">
        <f t="shared" si="289"/>
        <v>0</v>
      </c>
      <c r="M568" s="11">
        <f t="shared" si="289"/>
        <v>0</v>
      </c>
      <c r="N568" s="11">
        <f t="shared" si="289"/>
        <v>0</v>
      </c>
      <c r="O568" s="11">
        <f t="shared" si="289"/>
        <v>0</v>
      </c>
      <c r="P568" s="11">
        <f t="shared" si="289"/>
        <v>0</v>
      </c>
      <c r="Q568" s="11">
        <f t="shared" si="289"/>
        <v>0</v>
      </c>
      <c r="R568" s="11">
        <f t="shared" si="289"/>
        <v>0</v>
      </c>
      <c r="S568" s="11">
        <f t="shared" si="289"/>
        <v>0</v>
      </c>
      <c r="T568" s="11">
        <f t="shared" si="285"/>
        <v>1680</v>
      </c>
      <c r="U568" s="40">
        <f t="shared" si="264"/>
        <v>0.49399999999999999</v>
      </c>
      <c r="V568" s="11">
        <f t="shared" si="293"/>
        <v>37.458295420078862</v>
      </c>
      <c r="W568" s="11">
        <f t="shared" si="293"/>
        <v>8063999.9999999991</v>
      </c>
      <c r="X568" s="11">
        <f t="shared" si="293"/>
        <v>67199.999999999985</v>
      </c>
      <c r="Y568" s="11">
        <f t="shared" si="293"/>
        <v>100800</v>
      </c>
      <c r="Z568" s="11">
        <f t="shared" si="293"/>
        <v>1.5000000000000002</v>
      </c>
      <c r="AA568" s="11">
        <f t="shared" si="293"/>
        <v>69.282032302755084</v>
      </c>
      <c r="AB568" s="11">
        <f t="shared" si="293"/>
        <v>1680</v>
      </c>
      <c r="AC568" s="11">
        <f t="shared" si="293"/>
        <v>1680</v>
      </c>
      <c r="AD568" s="11">
        <f t="shared" si="293"/>
        <v>6860</v>
      </c>
      <c r="AE568" s="11">
        <f t="shared" si="293"/>
        <v>1960</v>
      </c>
      <c r="AF568" s="11">
        <f t="shared" si="293"/>
        <v>2940</v>
      </c>
      <c r="AG568" s="11">
        <f t="shared" si="293"/>
        <v>1.5</v>
      </c>
      <c r="AH568" s="11">
        <f t="shared" si="293"/>
        <v>2.0207259421636903</v>
      </c>
      <c r="AI568" s="11">
        <f t="shared" si="293"/>
        <v>0</v>
      </c>
      <c r="AJ568" s="11">
        <f t="shared" si="293"/>
        <v>0</v>
      </c>
      <c r="AK568" s="11">
        <f t="shared" si="286"/>
        <v>0</v>
      </c>
      <c r="AL568" s="11">
        <f t="shared" si="286"/>
        <v>0</v>
      </c>
      <c r="AM568" s="11">
        <f t="shared" si="286"/>
        <v>0</v>
      </c>
      <c r="AN568" s="11">
        <f t="shared" si="286"/>
        <v>0</v>
      </c>
      <c r="AO568" s="11">
        <f t="shared" si="286"/>
        <v>0</v>
      </c>
      <c r="AP568" s="11">
        <f t="shared" si="286"/>
        <v>0</v>
      </c>
      <c r="AQ568" s="11">
        <f t="shared" si="286"/>
        <v>0</v>
      </c>
      <c r="AR568" s="11">
        <f t="shared" si="288"/>
        <v>0</v>
      </c>
      <c r="AS568" s="11">
        <f t="shared" si="288"/>
        <v>0</v>
      </c>
      <c r="AT568" s="11">
        <f t="shared" si="288"/>
        <v>0</v>
      </c>
      <c r="AU568" s="11">
        <f t="shared" si="288"/>
        <v>0</v>
      </c>
      <c r="AV568" s="11">
        <f t="shared" si="288"/>
        <v>0</v>
      </c>
      <c r="AW568" s="11">
        <f t="shared" si="283"/>
        <v>0</v>
      </c>
      <c r="AX568" s="11">
        <f t="shared" si="283"/>
        <v>0</v>
      </c>
      <c r="AY568" s="11">
        <f t="shared" si="283"/>
        <v>0</v>
      </c>
      <c r="AZ568" s="11">
        <f t="shared" si="283"/>
        <v>0</v>
      </c>
      <c r="BA568" s="11">
        <f t="shared" si="283"/>
        <v>0</v>
      </c>
      <c r="BB568" s="11">
        <f t="shared" si="283"/>
        <v>0</v>
      </c>
      <c r="BC568" s="11">
        <f t="shared" si="283"/>
        <v>0</v>
      </c>
      <c r="BD568" s="11">
        <f t="shared" si="283"/>
        <v>0</v>
      </c>
      <c r="BE568" s="11">
        <f t="shared" si="283"/>
        <v>0</v>
      </c>
      <c r="BF568" s="15" t="str">
        <f t="shared" si="265"/>
        <v>ČSN 42 5524</v>
      </c>
      <c r="BG568" s="42">
        <v>13.188000000000001</v>
      </c>
      <c r="BH568" s="17">
        <f t="shared" si="266"/>
        <v>240</v>
      </c>
      <c r="BI568" s="17">
        <f t="shared" si="267"/>
        <v>7</v>
      </c>
      <c r="BX568" s="18">
        <f t="shared" si="292"/>
        <v>1680</v>
      </c>
      <c r="BY568" s="42">
        <v>0.49399999999999999</v>
      </c>
      <c r="BZ568" s="43">
        <f t="shared" si="268"/>
        <v>37.458295420078862</v>
      </c>
      <c r="CA568" s="18">
        <f t="shared" si="269"/>
        <v>8063999.9999999991</v>
      </c>
      <c r="CB568" s="18">
        <f t="shared" si="270"/>
        <v>67199.999999999985</v>
      </c>
      <c r="CC568" s="18">
        <f t="shared" si="271"/>
        <v>100800</v>
      </c>
      <c r="CD568" s="25">
        <f t="shared" si="272"/>
        <v>1.5000000000000002</v>
      </c>
      <c r="CE568" s="26">
        <f t="shared" si="273"/>
        <v>69.282032302755084</v>
      </c>
      <c r="CF568" s="18">
        <f t="shared" si="274"/>
        <v>1680</v>
      </c>
      <c r="CG568" s="18">
        <f t="shared" si="275"/>
        <v>1680</v>
      </c>
      <c r="CH568" s="18">
        <f t="shared" si="276"/>
        <v>6860</v>
      </c>
      <c r="CI568" s="18">
        <f t="shared" si="277"/>
        <v>1960</v>
      </c>
      <c r="CJ568" s="18">
        <f t="shared" si="278"/>
        <v>2940</v>
      </c>
      <c r="CK568" s="25">
        <f t="shared" si="279"/>
        <v>1.5</v>
      </c>
      <c r="CL568" s="26">
        <f t="shared" si="280"/>
        <v>2.0207259421636903</v>
      </c>
      <c r="DJ568" s="20" t="s">
        <v>542</v>
      </c>
    </row>
    <row r="569" spans="1:114" x14ac:dyDescent="0.2">
      <c r="A569" s="15" t="s">
        <v>105</v>
      </c>
      <c r="B569" s="10" t="s">
        <v>669</v>
      </c>
      <c r="C569" s="11">
        <f t="shared" si="263"/>
        <v>15.071999999999999</v>
      </c>
      <c r="D569" s="11">
        <f t="shared" si="291"/>
        <v>240</v>
      </c>
      <c r="E569" s="11">
        <f t="shared" si="291"/>
        <v>8</v>
      </c>
      <c r="F569" s="11">
        <f t="shared" si="291"/>
        <v>0</v>
      </c>
      <c r="G569" s="11">
        <f t="shared" si="291"/>
        <v>0</v>
      </c>
      <c r="H569" s="11">
        <f t="shared" si="291"/>
        <v>0</v>
      </c>
      <c r="I569" s="11">
        <f t="shared" si="291"/>
        <v>0</v>
      </c>
      <c r="J569" s="11">
        <f t="shared" si="291"/>
        <v>0</v>
      </c>
      <c r="K569" s="11">
        <f t="shared" si="289"/>
        <v>0</v>
      </c>
      <c r="L569" s="11">
        <f t="shared" si="289"/>
        <v>0</v>
      </c>
      <c r="M569" s="11">
        <f t="shared" si="289"/>
        <v>0</v>
      </c>
      <c r="N569" s="11">
        <f t="shared" si="289"/>
        <v>0</v>
      </c>
      <c r="O569" s="11">
        <f t="shared" si="289"/>
        <v>0</v>
      </c>
      <c r="P569" s="11">
        <f t="shared" si="289"/>
        <v>0</v>
      </c>
      <c r="Q569" s="11">
        <f t="shared" si="289"/>
        <v>0</v>
      </c>
      <c r="R569" s="11">
        <f t="shared" si="289"/>
        <v>0</v>
      </c>
      <c r="S569" s="11">
        <f t="shared" si="289"/>
        <v>0</v>
      </c>
      <c r="T569" s="11">
        <f t="shared" si="285"/>
        <v>1920</v>
      </c>
      <c r="U569" s="40">
        <f t="shared" si="264"/>
        <v>0.496</v>
      </c>
      <c r="V569" s="11">
        <f t="shared" si="293"/>
        <v>32.90870488322718</v>
      </c>
      <c r="W569" s="11">
        <f t="shared" si="293"/>
        <v>9216000</v>
      </c>
      <c r="X569" s="11">
        <f t="shared" si="293"/>
        <v>76800</v>
      </c>
      <c r="Y569" s="11">
        <f t="shared" si="293"/>
        <v>115200</v>
      </c>
      <c r="Z569" s="11">
        <f t="shared" si="293"/>
        <v>1.5</v>
      </c>
      <c r="AA569" s="11">
        <f t="shared" si="293"/>
        <v>69.282032302755098</v>
      </c>
      <c r="AB569" s="11">
        <f t="shared" si="293"/>
        <v>1920</v>
      </c>
      <c r="AC569" s="11">
        <f t="shared" si="293"/>
        <v>1920</v>
      </c>
      <c r="AD569" s="11">
        <f t="shared" si="293"/>
        <v>10240</v>
      </c>
      <c r="AE569" s="11">
        <f t="shared" si="293"/>
        <v>2560</v>
      </c>
      <c r="AF569" s="11">
        <f t="shared" si="293"/>
        <v>3840</v>
      </c>
      <c r="AG569" s="11">
        <f t="shared" si="293"/>
        <v>1.5</v>
      </c>
      <c r="AH569" s="11">
        <f t="shared" si="293"/>
        <v>2.3094010767585029</v>
      </c>
      <c r="AI569" s="11">
        <f t="shared" si="293"/>
        <v>0</v>
      </c>
      <c r="AJ569" s="11">
        <f t="shared" si="293"/>
        <v>0</v>
      </c>
      <c r="AK569" s="11">
        <f t="shared" si="286"/>
        <v>0</v>
      </c>
      <c r="AL569" s="11">
        <f t="shared" si="286"/>
        <v>0</v>
      </c>
      <c r="AM569" s="11">
        <f t="shared" si="286"/>
        <v>0</v>
      </c>
      <c r="AN569" s="11">
        <f t="shared" si="286"/>
        <v>0</v>
      </c>
      <c r="AO569" s="11">
        <f t="shared" si="286"/>
        <v>0</v>
      </c>
      <c r="AP569" s="11">
        <f t="shared" si="286"/>
        <v>0</v>
      </c>
      <c r="AQ569" s="11">
        <f t="shared" si="286"/>
        <v>0</v>
      </c>
      <c r="AR569" s="11">
        <f t="shared" si="288"/>
        <v>0</v>
      </c>
      <c r="AS569" s="11">
        <f t="shared" si="288"/>
        <v>0</v>
      </c>
      <c r="AT569" s="11">
        <f t="shared" si="288"/>
        <v>0</v>
      </c>
      <c r="AU569" s="11">
        <f t="shared" si="288"/>
        <v>0</v>
      </c>
      <c r="AV569" s="11">
        <f t="shared" si="288"/>
        <v>0</v>
      </c>
      <c r="AW569" s="11">
        <f t="shared" si="283"/>
        <v>0</v>
      </c>
      <c r="AX569" s="11">
        <f t="shared" si="283"/>
        <v>0</v>
      </c>
      <c r="AY569" s="11">
        <f t="shared" si="283"/>
        <v>0</v>
      </c>
      <c r="AZ569" s="11">
        <f t="shared" si="283"/>
        <v>0</v>
      </c>
      <c r="BA569" s="11">
        <f t="shared" si="283"/>
        <v>0</v>
      </c>
      <c r="BB569" s="11">
        <f t="shared" si="283"/>
        <v>0</v>
      </c>
      <c r="BC569" s="11">
        <f t="shared" si="283"/>
        <v>0</v>
      </c>
      <c r="BD569" s="11">
        <f t="shared" si="283"/>
        <v>0</v>
      </c>
      <c r="BE569" s="11">
        <f t="shared" si="283"/>
        <v>0</v>
      </c>
      <c r="BF569" s="15" t="str">
        <f t="shared" si="265"/>
        <v>ČSN 42 5524</v>
      </c>
      <c r="BG569" s="42">
        <v>15.071999999999999</v>
      </c>
      <c r="BH569" s="17">
        <f t="shared" si="266"/>
        <v>240</v>
      </c>
      <c r="BI569" s="17">
        <f t="shared" si="267"/>
        <v>8</v>
      </c>
      <c r="BX569" s="18">
        <f t="shared" si="292"/>
        <v>1920</v>
      </c>
      <c r="BY569" s="42">
        <v>0.496</v>
      </c>
      <c r="BZ569" s="43">
        <f t="shared" si="268"/>
        <v>32.90870488322718</v>
      </c>
      <c r="CA569" s="18">
        <f t="shared" si="269"/>
        <v>9216000</v>
      </c>
      <c r="CB569" s="18">
        <f t="shared" si="270"/>
        <v>76800</v>
      </c>
      <c r="CC569" s="18">
        <f t="shared" si="271"/>
        <v>115200</v>
      </c>
      <c r="CD569" s="25">
        <f t="shared" si="272"/>
        <v>1.5</v>
      </c>
      <c r="CE569" s="26">
        <f t="shared" si="273"/>
        <v>69.282032302755098</v>
      </c>
      <c r="CF569" s="18">
        <f t="shared" si="274"/>
        <v>1920</v>
      </c>
      <c r="CG569" s="18">
        <f t="shared" si="275"/>
        <v>1920</v>
      </c>
      <c r="CH569" s="18">
        <f t="shared" si="276"/>
        <v>10240</v>
      </c>
      <c r="CI569" s="18">
        <f t="shared" si="277"/>
        <v>2560</v>
      </c>
      <c r="CJ569" s="18">
        <f t="shared" si="278"/>
        <v>3840</v>
      </c>
      <c r="CK569" s="25">
        <f t="shared" si="279"/>
        <v>1.5</v>
      </c>
      <c r="CL569" s="26">
        <f t="shared" si="280"/>
        <v>2.3094010767585029</v>
      </c>
      <c r="DJ569" s="20" t="s">
        <v>542</v>
      </c>
    </row>
    <row r="570" spans="1:114" x14ac:dyDescent="0.2">
      <c r="A570" s="15" t="s">
        <v>105</v>
      </c>
      <c r="B570" s="10" t="s">
        <v>670</v>
      </c>
      <c r="C570" s="11">
        <f t="shared" ref="C570:C633" si="294">IF(A570="x",BG570*$C$4,0)</f>
        <v>16.956</v>
      </c>
      <c r="D570" s="11">
        <f t="shared" si="291"/>
        <v>240</v>
      </c>
      <c r="E570" s="11">
        <f t="shared" si="291"/>
        <v>9</v>
      </c>
      <c r="F570" s="11">
        <f t="shared" si="291"/>
        <v>0</v>
      </c>
      <c r="G570" s="11">
        <f t="shared" si="291"/>
        <v>0</v>
      </c>
      <c r="H570" s="11">
        <f t="shared" si="291"/>
        <v>0</v>
      </c>
      <c r="I570" s="11">
        <f t="shared" si="291"/>
        <v>0</v>
      </c>
      <c r="J570" s="11">
        <f t="shared" si="291"/>
        <v>0</v>
      </c>
      <c r="K570" s="11">
        <f t="shared" si="289"/>
        <v>0</v>
      </c>
      <c r="L570" s="11">
        <f t="shared" si="289"/>
        <v>0</v>
      </c>
      <c r="M570" s="11">
        <f t="shared" si="289"/>
        <v>0</v>
      </c>
      <c r="N570" s="11">
        <f t="shared" si="289"/>
        <v>0</v>
      </c>
      <c r="O570" s="11">
        <f t="shared" si="289"/>
        <v>0</v>
      </c>
      <c r="P570" s="11">
        <f t="shared" si="289"/>
        <v>0</v>
      </c>
      <c r="Q570" s="11">
        <f t="shared" si="289"/>
        <v>0</v>
      </c>
      <c r="R570" s="11">
        <f t="shared" si="289"/>
        <v>0</v>
      </c>
      <c r="S570" s="11">
        <f t="shared" si="289"/>
        <v>0</v>
      </c>
      <c r="T570" s="11">
        <f t="shared" si="285"/>
        <v>2160</v>
      </c>
      <c r="U570" s="40">
        <f t="shared" ref="U570:U633" si="295">IF(A570="x",BY570*$U$4,0)</f>
        <v>0.498</v>
      </c>
      <c r="V570" s="11">
        <f t="shared" si="293"/>
        <v>29.370134465675868</v>
      </c>
      <c r="W570" s="11">
        <f t="shared" si="293"/>
        <v>10368000</v>
      </c>
      <c r="X570" s="11">
        <f t="shared" si="293"/>
        <v>86400</v>
      </c>
      <c r="Y570" s="11">
        <f t="shared" si="293"/>
        <v>129600</v>
      </c>
      <c r="Z570" s="11">
        <f t="shared" si="293"/>
        <v>1.5</v>
      </c>
      <c r="AA570" s="11">
        <f t="shared" si="293"/>
        <v>69.282032302755098</v>
      </c>
      <c r="AB570" s="11">
        <f t="shared" si="293"/>
        <v>2160</v>
      </c>
      <c r="AC570" s="11">
        <f t="shared" si="293"/>
        <v>2160</v>
      </c>
      <c r="AD570" s="11">
        <f t="shared" si="293"/>
        <v>14580</v>
      </c>
      <c r="AE570" s="11">
        <f t="shared" si="293"/>
        <v>3240</v>
      </c>
      <c r="AF570" s="11">
        <f t="shared" si="293"/>
        <v>4860</v>
      </c>
      <c r="AG570" s="11">
        <f t="shared" si="293"/>
        <v>1.5</v>
      </c>
      <c r="AH570" s="11">
        <f t="shared" si="293"/>
        <v>2.598076211353316</v>
      </c>
      <c r="AI570" s="11">
        <f t="shared" si="293"/>
        <v>0</v>
      </c>
      <c r="AJ570" s="11">
        <f t="shared" si="293"/>
        <v>0</v>
      </c>
      <c r="AK570" s="11">
        <f t="shared" si="286"/>
        <v>0</v>
      </c>
      <c r="AL570" s="11">
        <f t="shared" si="286"/>
        <v>0</v>
      </c>
      <c r="AM570" s="11">
        <f t="shared" si="286"/>
        <v>0</v>
      </c>
      <c r="AN570" s="11">
        <f t="shared" si="286"/>
        <v>0</v>
      </c>
      <c r="AO570" s="11">
        <f t="shared" si="286"/>
        <v>0</v>
      </c>
      <c r="AP570" s="11">
        <f t="shared" si="286"/>
        <v>0</v>
      </c>
      <c r="AQ570" s="11">
        <f t="shared" si="286"/>
        <v>0</v>
      </c>
      <c r="AR570" s="11">
        <f t="shared" si="288"/>
        <v>0</v>
      </c>
      <c r="AS570" s="11">
        <f t="shared" si="288"/>
        <v>0</v>
      </c>
      <c r="AT570" s="11">
        <f t="shared" si="288"/>
        <v>0</v>
      </c>
      <c r="AU570" s="11">
        <f t="shared" si="288"/>
        <v>0</v>
      </c>
      <c r="AV570" s="11">
        <f t="shared" si="288"/>
        <v>0</v>
      </c>
      <c r="AW570" s="11">
        <f t="shared" si="283"/>
        <v>0</v>
      </c>
      <c r="AX570" s="11">
        <f t="shared" ref="AX570:BE601" si="296">IF($A570="x",DB570,"")</f>
        <v>0</v>
      </c>
      <c r="AY570" s="11">
        <f t="shared" si="296"/>
        <v>0</v>
      </c>
      <c r="AZ570" s="11">
        <f t="shared" si="296"/>
        <v>0</v>
      </c>
      <c r="BA570" s="11">
        <f t="shared" si="296"/>
        <v>0</v>
      </c>
      <c r="BB570" s="11">
        <f t="shared" si="296"/>
        <v>0</v>
      </c>
      <c r="BC570" s="11">
        <f t="shared" si="296"/>
        <v>0</v>
      </c>
      <c r="BD570" s="11">
        <f t="shared" si="296"/>
        <v>0</v>
      </c>
      <c r="BE570" s="11">
        <f t="shared" si="296"/>
        <v>0</v>
      </c>
      <c r="BF570" s="15" t="str">
        <f t="shared" ref="BF570:BF633" si="297">IF(A570="x",DJ570,0)</f>
        <v>ČSN 42 5524</v>
      </c>
      <c r="BG570" s="42">
        <v>16.956</v>
      </c>
      <c r="BH570" s="17">
        <f t="shared" ref="BH570:BH633" si="298">VALUE(MID(B570,FIND(" ",B570)+1,LEN(B570)-FIND(" ",B570)-LEN(BI570)-1))</f>
        <v>240</v>
      </c>
      <c r="BI570" s="17">
        <f t="shared" ref="BI570:BI633" si="299">VALUE(MID(B570,FIND("x",B570)+1,LEN(B570)-FIND("x",B570)))</f>
        <v>9</v>
      </c>
      <c r="BX570" s="18">
        <f t="shared" si="292"/>
        <v>2160</v>
      </c>
      <c r="BY570" s="42">
        <v>0.498</v>
      </c>
      <c r="BZ570" s="43">
        <f t="shared" ref="BZ570:BZ633" si="300">BY570/(BX570*0.00000785)</f>
        <v>29.370134465675868</v>
      </c>
      <c r="CA570" s="18">
        <f t="shared" ref="CA570:CA633" si="301">1/12*BI570*BH570^3</f>
        <v>10368000</v>
      </c>
      <c r="CB570" s="18">
        <f t="shared" ref="CB570:CB633" si="302">1/6*BI570*BH570^2</f>
        <v>86400</v>
      </c>
      <c r="CC570" s="18">
        <f t="shared" ref="CC570:CC633" si="303">BI570*(BH570^2)/4</f>
        <v>129600</v>
      </c>
      <c r="CD570" s="25">
        <f t="shared" ref="CD570:CD633" si="304">CC570/CB570</f>
        <v>1.5</v>
      </c>
      <c r="CE570" s="26">
        <f t="shared" ref="CE570:CE633" si="305">SQRT(CA570/BX570)</f>
        <v>69.282032302755098</v>
      </c>
      <c r="CF570" s="18">
        <f t="shared" ref="CF570:CF633" si="306">BX570</f>
        <v>2160</v>
      </c>
      <c r="CG570" s="18">
        <f t="shared" ref="CG570:CG633" si="307">BX570</f>
        <v>2160</v>
      </c>
      <c r="CH570" s="18">
        <f t="shared" ref="CH570:CH633" si="308">1/12*BH570*BI570^3</f>
        <v>14580</v>
      </c>
      <c r="CI570" s="18">
        <f t="shared" ref="CI570:CI633" si="309">1/6*BH570*BI570^2</f>
        <v>3240</v>
      </c>
      <c r="CJ570" s="18">
        <f t="shared" ref="CJ570:CJ633" si="310">BH570*(BI570^2)/4</f>
        <v>4860</v>
      </c>
      <c r="CK570" s="25">
        <f t="shared" ref="CK570:CK633" si="311">CJ570/CI570</f>
        <v>1.5</v>
      </c>
      <c r="CL570" s="26">
        <f t="shared" ref="CL570:CL633" si="312">SQRT(CH570/BX570)</f>
        <v>2.598076211353316</v>
      </c>
      <c r="DJ570" s="20" t="s">
        <v>542</v>
      </c>
    </row>
    <row r="571" spans="1:114" x14ac:dyDescent="0.2">
      <c r="A571" s="15" t="s">
        <v>105</v>
      </c>
      <c r="B571" s="10" t="s">
        <v>671</v>
      </c>
      <c r="C571" s="11">
        <f t="shared" si="294"/>
        <v>18.84</v>
      </c>
      <c r="D571" s="11">
        <f t="shared" si="291"/>
        <v>240</v>
      </c>
      <c r="E571" s="11">
        <f t="shared" si="291"/>
        <v>10</v>
      </c>
      <c r="F571" s="11">
        <f t="shared" si="291"/>
        <v>0</v>
      </c>
      <c r="G571" s="11">
        <f t="shared" si="291"/>
        <v>0</v>
      </c>
      <c r="H571" s="11">
        <f t="shared" si="291"/>
        <v>0</v>
      </c>
      <c r="I571" s="11">
        <f t="shared" si="291"/>
        <v>0</v>
      </c>
      <c r="J571" s="11">
        <f t="shared" si="291"/>
        <v>0</v>
      </c>
      <c r="K571" s="11">
        <f t="shared" si="289"/>
        <v>0</v>
      </c>
      <c r="L571" s="11">
        <f t="shared" si="289"/>
        <v>0</v>
      </c>
      <c r="M571" s="11">
        <f t="shared" si="289"/>
        <v>0</v>
      </c>
      <c r="N571" s="11">
        <f t="shared" si="289"/>
        <v>0</v>
      </c>
      <c r="O571" s="11">
        <f t="shared" si="289"/>
        <v>0</v>
      </c>
      <c r="P571" s="11">
        <f t="shared" si="289"/>
        <v>0</v>
      </c>
      <c r="Q571" s="11">
        <f t="shared" si="289"/>
        <v>0</v>
      </c>
      <c r="R571" s="11">
        <f t="shared" si="289"/>
        <v>0</v>
      </c>
      <c r="S571" s="11">
        <f t="shared" si="289"/>
        <v>0</v>
      </c>
      <c r="T571" s="11">
        <f t="shared" si="285"/>
        <v>2400</v>
      </c>
      <c r="U571" s="40">
        <f t="shared" si="295"/>
        <v>0.5</v>
      </c>
      <c r="V571" s="11">
        <f t="shared" si="293"/>
        <v>26.53927813163482</v>
      </c>
      <c r="W571" s="11">
        <f t="shared" si="293"/>
        <v>11519999.999999998</v>
      </c>
      <c r="X571" s="11">
        <f t="shared" si="293"/>
        <v>95999.999999999985</v>
      </c>
      <c r="Y571" s="11">
        <f t="shared" si="293"/>
        <v>144000</v>
      </c>
      <c r="Z571" s="11">
        <f t="shared" si="293"/>
        <v>1.5000000000000002</v>
      </c>
      <c r="AA571" s="11">
        <f t="shared" si="293"/>
        <v>69.282032302755084</v>
      </c>
      <c r="AB571" s="11">
        <f t="shared" si="293"/>
        <v>2400</v>
      </c>
      <c r="AC571" s="11">
        <f t="shared" si="293"/>
        <v>2400</v>
      </c>
      <c r="AD571" s="11">
        <f t="shared" si="293"/>
        <v>20000</v>
      </c>
      <c r="AE571" s="11">
        <f t="shared" si="293"/>
        <v>4000</v>
      </c>
      <c r="AF571" s="11">
        <f t="shared" si="293"/>
        <v>6000</v>
      </c>
      <c r="AG571" s="11">
        <f t="shared" si="293"/>
        <v>1.5</v>
      </c>
      <c r="AH571" s="11">
        <f t="shared" si="293"/>
        <v>2.8867513459481291</v>
      </c>
      <c r="AI571" s="11">
        <f t="shared" si="293"/>
        <v>0</v>
      </c>
      <c r="AJ571" s="11">
        <f t="shared" si="293"/>
        <v>0</v>
      </c>
      <c r="AK571" s="11">
        <f t="shared" si="286"/>
        <v>0</v>
      </c>
      <c r="AL571" s="11">
        <f t="shared" si="286"/>
        <v>0</v>
      </c>
      <c r="AM571" s="11">
        <f t="shared" si="286"/>
        <v>0</v>
      </c>
      <c r="AN571" s="11">
        <f t="shared" si="286"/>
        <v>0</v>
      </c>
      <c r="AO571" s="11">
        <f t="shared" si="286"/>
        <v>0</v>
      </c>
      <c r="AP571" s="11">
        <f t="shared" si="286"/>
        <v>0</v>
      </c>
      <c r="AQ571" s="11">
        <f t="shared" si="286"/>
        <v>0</v>
      </c>
      <c r="AR571" s="11">
        <f t="shared" si="288"/>
        <v>0</v>
      </c>
      <c r="AS571" s="11">
        <f t="shared" si="288"/>
        <v>0</v>
      </c>
      <c r="AT571" s="11">
        <f t="shared" si="288"/>
        <v>0</v>
      </c>
      <c r="AU571" s="11">
        <f t="shared" si="288"/>
        <v>0</v>
      </c>
      <c r="AV571" s="11">
        <f t="shared" si="288"/>
        <v>0</v>
      </c>
      <c r="AW571" s="11">
        <f t="shared" si="288"/>
        <v>0</v>
      </c>
      <c r="AX571" s="11">
        <f t="shared" si="296"/>
        <v>0</v>
      </c>
      <c r="AY571" s="11">
        <f t="shared" si="296"/>
        <v>0</v>
      </c>
      <c r="AZ571" s="11">
        <f t="shared" si="296"/>
        <v>0</v>
      </c>
      <c r="BA571" s="11">
        <f t="shared" si="296"/>
        <v>0</v>
      </c>
      <c r="BB571" s="11">
        <f t="shared" si="296"/>
        <v>0</v>
      </c>
      <c r="BC571" s="11">
        <f t="shared" si="296"/>
        <v>0</v>
      </c>
      <c r="BD571" s="11">
        <f t="shared" si="296"/>
        <v>0</v>
      </c>
      <c r="BE571" s="11">
        <f t="shared" si="296"/>
        <v>0</v>
      </c>
      <c r="BF571" s="15" t="str">
        <f t="shared" si="297"/>
        <v>ČSN 42 5524</v>
      </c>
      <c r="BG571" s="42">
        <v>18.84</v>
      </c>
      <c r="BH571" s="17">
        <f t="shared" si="298"/>
        <v>240</v>
      </c>
      <c r="BI571" s="17">
        <f t="shared" si="299"/>
        <v>10</v>
      </c>
      <c r="BX571" s="18">
        <f t="shared" si="292"/>
        <v>2400</v>
      </c>
      <c r="BY571" s="42">
        <v>0.5</v>
      </c>
      <c r="BZ571" s="43">
        <f t="shared" si="300"/>
        <v>26.53927813163482</v>
      </c>
      <c r="CA571" s="18">
        <f t="shared" si="301"/>
        <v>11519999.999999998</v>
      </c>
      <c r="CB571" s="18">
        <f t="shared" si="302"/>
        <v>95999.999999999985</v>
      </c>
      <c r="CC571" s="18">
        <f t="shared" si="303"/>
        <v>144000</v>
      </c>
      <c r="CD571" s="25">
        <f t="shared" si="304"/>
        <v>1.5000000000000002</v>
      </c>
      <c r="CE571" s="26">
        <f t="shared" si="305"/>
        <v>69.282032302755084</v>
      </c>
      <c r="CF571" s="18">
        <f t="shared" si="306"/>
        <v>2400</v>
      </c>
      <c r="CG571" s="18">
        <f t="shared" si="307"/>
        <v>2400</v>
      </c>
      <c r="CH571" s="18">
        <f t="shared" si="308"/>
        <v>20000</v>
      </c>
      <c r="CI571" s="18">
        <f t="shared" si="309"/>
        <v>4000</v>
      </c>
      <c r="CJ571" s="18">
        <f t="shared" si="310"/>
        <v>6000</v>
      </c>
      <c r="CK571" s="25">
        <f t="shared" si="311"/>
        <v>1.5</v>
      </c>
      <c r="CL571" s="26">
        <f t="shared" si="312"/>
        <v>2.8867513459481291</v>
      </c>
      <c r="DJ571" s="20" t="s">
        <v>542</v>
      </c>
    </row>
    <row r="572" spans="1:114" x14ac:dyDescent="0.2">
      <c r="A572" s="15" t="s">
        <v>105</v>
      </c>
      <c r="B572" s="10" t="s">
        <v>672</v>
      </c>
      <c r="C572" s="11">
        <f t="shared" si="294"/>
        <v>22.608000000000001</v>
      </c>
      <c r="D572" s="11">
        <f t="shared" si="291"/>
        <v>240</v>
      </c>
      <c r="E572" s="11">
        <f t="shared" si="291"/>
        <v>12</v>
      </c>
      <c r="F572" s="11">
        <f t="shared" si="291"/>
        <v>0</v>
      </c>
      <c r="G572" s="11">
        <f t="shared" si="291"/>
        <v>0</v>
      </c>
      <c r="H572" s="11">
        <f t="shared" si="291"/>
        <v>0</v>
      </c>
      <c r="I572" s="11">
        <f t="shared" si="291"/>
        <v>0</v>
      </c>
      <c r="J572" s="11">
        <f t="shared" si="291"/>
        <v>0</v>
      </c>
      <c r="K572" s="11">
        <f t="shared" si="289"/>
        <v>0</v>
      </c>
      <c r="L572" s="11">
        <f t="shared" si="289"/>
        <v>0</v>
      </c>
      <c r="M572" s="11">
        <f t="shared" si="289"/>
        <v>0</v>
      </c>
      <c r="N572" s="11">
        <f t="shared" si="289"/>
        <v>0</v>
      </c>
      <c r="O572" s="11">
        <f t="shared" si="289"/>
        <v>0</v>
      </c>
      <c r="P572" s="11">
        <f t="shared" si="289"/>
        <v>0</v>
      </c>
      <c r="Q572" s="11">
        <f t="shared" si="289"/>
        <v>0</v>
      </c>
      <c r="R572" s="11">
        <f t="shared" si="289"/>
        <v>0</v>
      </c>
      <c r="S572" s="11">
        <f t="shared" si="289"/>
        <v>0</v>
      </c>
      <c r="T572" s="11">
        <f t="shared" si="285"/>
        <v>2880</v>
      </c>
      <c r="U572" s="40">
        <f t="shared" si="295"/>
        <v>0.504</v>
      </c>
      <c r="V572" s="11">
        <f t="shared" si="293"/>
        <v>22.29299363057325</v>
      </c>
      <c r="W572" s="11">
        <f t="shared" si="293"/>
        <v>13824000</v>
      </c>
      <c r="X572" s="11">
        <f t="shared" si="293"/>
        <v>115200</v>
      </c>
      <c r="Y572" s="11">
        <f t="shared" si="293"/>
        <v>172800</v>
      </c>
      <c r="Z572" s="11">
        <f t="shared" si="293"/>
        <v>1.5</v>
      </c>
      <c r="AA572" s="11">
        <f t="shared" si="293"/>
        <v>69.282032302755098</v>
      </c>
      <c r="AB572" s="11">
        <f t="shared" si="293"/>
        <v>2880</v>
      </c>
      <c r="AC572" s="11">
        <f t="shared" si="293"/>
        <v>2880</v>
      </c>
      <c r="AD572" s="11">
        <f t="shared" si="293"/>
        <v>34560</v>
      </c>
      <c r="AE572" s="11">
        <f t="shared" si="293"/>
        <v>5760</v>
      </c>
      <c r="AF572" s="11">
        <f t="shared" si="293"/>
        <v>8640</v>
      </c>
      <c r="AG572" s="11">
        <f t="shared" si="293"/>
        <v>1.5</v>
      </c>
      <c r="AH572" s="11">
        <f t="shared" si="293"/>
        <v>3.4641016151377544</v>
      </c>
      <c r="AI572" s="11">
        <f t="shared" si="293"/>
        <v>0</v>
      </c>
      <c r="AJ572" s="11">
        <f t="shared" si="293"/>
        <v>0</v>
      </c>
      <c r="AK572" s="11">
        <f t="shared" si="286"/>
        <v>0</v>
      </c>
      <c r="AL572" s="11">
        <f t="shared" si="286"/>
        <v>0</v>
      </c>
      <c r="AM572" s="11">
        <f t="shared" si="286"/>
        <v>0</v>
      </c>
      <c r="AN572" s="11">
        <f t="shared" si="286"/>
        <v>0</v>
      </c>
      <c r="AO572" s="11">
        <f t="shared" si="286"/>
        <v>0</v>
      </c>
      <c r="AP572" s="11">
        <f t="shared" si="286"/>
        <v>0</v>
      </c>
      <c r="AQ572" s="11">
        <f t="shared" si="286"/>
        <v>0</v>
      </c>
      <c r="AR572" s="11">
        <f t="shared" si="288"/>
        <v>0</v>
      </c>
      <c r="AS572" s="11">
        <f t="shared" si="288"/>
        <v>0</v>
      </c>
      <c r="AT572" s="11">
        <f t="shared" si="288"/>
        <v>0</v>
      </c>
      <c r="AU572" s="11">
        <f t="shared" si="288"/>
        <v>0</v>
      </c>
      <c r="AV572" s="11">
        <f t="shared" si="288"/>
        <v>0</v>
      </c>
      <c r="AW572" s="11">
        <f t="shared" si="288"/>
        <v>0</v>
      </c>
      <c r="AX572" s="11">
        <f t="shared" si="296"/>
        <v>0</v>
      </c>
      <c r="AY572" s="11">
        <f t="shared" si="296"/>
        <v>0</v>
      </c>
      <c r="AZ572" s="11">
        <f t="shared" si="296"/>
        <v>0</v>
      </c>
      <c r="BA572" s="11">
        <f t="shared" si="296"/>
        <v>0</v>
      </c>
      <c r="BB572" s="11">
        <f t="shared" si="296"/>
        <v>0</v>
      </c>
      <c r="BC572" s="11">
        <f t="shared" si="296"/>
        <v>0</v>
      </c>
      <c r="BD572" s="11">
        <f t="shared" si="296"/>
        <v>0</v>
      </c>
      <c r="BE572" s="11">
        <f t="shared" si="296"/>
        <v>0</v>
      </c>
      <c r="BF572" s="15" t="str">
        <f t="shared" si="297"/>
        <v>ČSN 42 5524</v>
      </c>
      <c r="BG572" s="42">
        <v>22.608000000000001</v>
      </c>
      <c r="BH572" s="17">
        <f t="shared" si="298"/>
        <v>240</v>
      </c>
      <c r="BI572" s="17">
        <f t="shared" si="299"/>
        <v>12</v>
      </c>
      <c r="BX572" s="18">
        <f t="shared" si="292"/>
        <v>2880</v>
      </c>
      <c r="BY572" s="42">
        <v>0.504</v>
      </c>
      <c r="BZ572" s="43">
        <f t="shared" si="300"/>
        <v>22.29299363057325</v>
      </c>
      <c r="CA572" s="18">
        <f t="shared" si="301"/>
        <v>13824000</v>
      </c>
      <c r="CB572" s="18">
        <f t="shared" si="302"/>
        <v>115200</v>
      </c>
      <c r="CC572" s="18">
        <f t="shared" si="303"/>
        <v>172800</v>
      </c>
      <c r="CD572" s="25">
        <f t="shared" si="304"/>
        <v>1.5</v>
      </c>
      <c r="CE572" s="26">
        <f t="shared" si="305"/>
        <v>69.282032302755098</v>
      </c>
      <c r="CF572" s="18">
        <f t="shared" si="306"/>
        <v>2880</v>
      </c>
      <c r="CG572" s="18">
        <f t="shared" si="307"/>
        <v>2880</v>
      </c>
      <c r="CH572" s="18">
        <f t="shared" si="308"/>
        <v>34560</v>
      </c>
      <c r="CI572" s="18">
        <f t="shared" si="309"/>
        <v>5760</v>
      </c>
      <c r="CJ572" s="18">
        <f t="shared" si="310"/>
        <v>8640</v>
      </c>
      <c r="CK572" s="25">
        <f t="shared" si="311"/>
        <v>1.5</v>
      </c>
      <c r="CL572" s="26">
        <f t="shared" si="312"/>
        <v>3.4641016151377544</v>
      </c>
      <c r="DJ572" s="20" t="s">
        <v>542</v>
      </c>
    </row>
    <row r="573" spans="1:114" x14ac:dyDescent="0.2">
      <c r="A573" s="15" t="s">
        <v>105</v>
      </c>
      <c r="B573" s="10" t="s">
        <v>673</v>
      </c>
      <c r="C573" s="11">
        <f t="shared" si="294"/>
        <v>26.376000000000001</v>
      </c>
      <c r="D573" s="11">
        <f t="shared" si="291"/>
        <v>240</v>
      </c>
      <c r="E573" s="11">
        <f t="shared" si="291"/>
        <v>14</v>
      </c>
      <c r="F573" s="11">
        <f t="shared" si="291"/>
        <v>0</v>
      </c>
      <c r="G573" s="11">
        <f t="shared" si="291"/>
        <v>0</v>
      </c>
      <c r="H573" s="11">
        <f t="shared" si="291"/>
        <v>0</v>
      </c>
      <c r="I573" s="11">
        <f t="shared" si="291"/>
        <v>0</v>
      </c>
      <c r="J573" s="11">
        <f t="shared" si="291"/>
        <v>0</v>
      </c>
      <c r="K573" s="11">
        <f t="shared" si="289"/>
        <v>0</v>
      </c>
      <c r="L573" s="11">
        <f t="shared" si="289"/>
        <v>0</v>
      </c>
      <c r="M573" s="11">
        <f t="shared" si="289"/>
        <v>0</v>
      </c>
      <c r="N573" s="11">
        <f t="shared" si="289"/>
        <v>0</v>
      </c>
      <c r="O573" s="11">
        <f t="shared" si="289"/>
        <v>0</v>
      </c>
      <c r="P573" s="11">
        <f t="shared" si="289"/>
        <v>0</v>
      </c>
      <c r="Q573" s="11">
        <f t="shared" si="289"/>
        <v>0</v>
      </c>
      <c r="R573" s="11">
        <f t="shared" si="289"/>
        <v>0</v>
      </c>
      <c r="S573" s="11">
        <f t="shared" si="289"/>
        <v>0</v>
      </c>
      <c r="T573" s="11">
        <f t="shared" si="285"/>
        <v>3360</v>
      </c>
      <c r="U573" s="40">
        <f t="shared" si="295"/>
        <v>0.50800000000000001</v>
      </c>
      <c r="V573" s="11">
        <f t="shared" si="293"/>
        <v>19.259933272672129</v>
      </c>
      <c r="W573" s="11">
        <f t="shared" si="293"/>
        <v>16127999.999999998</v>
      </c>
      <c r="X573" s="11">
        <f t="shared" si="293"/>
        <v>134399.99999999997</v>
      </c>
      <c r="Y573" s="11">
        <f t="shared" si="293"/>
        <v>201600</v>
      </c>
      <c r="Z573" s="11">
        <f t="shared" si="293"/>
        <v>1.5000000000000002</v>
      </c>
      <c r="AA573" s="11">
        <f t="shared" si="293"/>
        <v>69.282032302755084</v>
      </c>
      <c r="AB573" s="11">
        <f t="shared" si="293"/>
        <v>3360</v>
      </c>
      <c r="AC573" s="11">
        <f t="shared" si="293"/>
        <v>3360</v>
      </c>
      <c r="AD573" s="11">
        <f t="shared" si="293"/>
        <v>54880</v>
      </c>
      <c r="AE573" s="11">
        <f t="shared" si="293"/>
        <v>7840</v>
      </c>
      <c r="AF573" s="11">
        <f t="shared" si="293"/>
        <v>11760</v>
      </c>
      <c r="AG573" s="11">
        <f t="shared" si="293"/>
        <v>1.5</v>
      </c>
      <c r="AH573" s="11">
        <f t="shared" si="293"/>
        <v>4.0414518843273806</v>
      </c>
      <c r="AI573" s="11">
        <f t="shared" si="293"/>
        <v>0</v>
      </c>
      <c r="AJ573" s="11">
        <f t="shared" si="293"/>
        <v>0</v>
      </c>
      <c r="AK573" s="11">
        <f t="shared" si="293"/>
        <v>0</v>
      </c>
      <c r="AL573" s="11">
        <f t="shared" ref="AL573:AS609" si="313">IF($A573="x",CP573,"")</f>
        <v>0</v>
      </c>
      <c r="AM573" s="11">
        <f t="shared" si="313"/>
        <v>0</v>
      </c>
      <c r="AN573" s="11">
        <f t="shared" si="313"/>
        <v>0</v>
      </c>
      <c r="AO573" s="11">
        <f t="shared" si="313"/>
        <v>0</v>
      </c>
      <c r="AP573" s="11">
        <f t="shared" si="313"/>
        <v>0</v>
      </c>
      <c r="AQ573" s="11">
        <f t="shared" si="313"/>
        <v>0</v>
      </c>
      <c r="AR573" s="11">
        <f t="shared" si="288"/>
        <v>0</v>
      </c>
      <c r="AS573" s="11">
        <f t="shared" si="288"/>
        <v>0</v>
      </c>
      <c r="AT573" s="11">
        <f t="shared" si="288"/>
        <v>0</v>
      </c>
      <c r="AU573" s="11">
        <f t="shared" si="288"/>
        <v>0</v>
      </c>
      <c r="AV573" s="11">
        <f t="shared" si="288"/>
        <v>0</v>
      </c>
      <c r="AW573" s="11">
        <f t="shared" si="288"/>
        <v>0</v>
      </c>
      <c r="AX573" s="11">
        <f t="shared" si="296"/>
        <v>0</v>
      </c>
      <c r="AY573" s="11">
        <f t="shared" si="296"/>
        <v>0</v>
      </c>
      <c r="AZ573" s="11">
        <f t="shared" si="296"/>
        <v>0</v>
      </c>
      <c r="BA573" s="11">
        <f t="shared" si="296"/>
        <v>0</v>
      </c>
      <c r="BB573" s="11">
        <f t="shared" si="296"/>
        <v>0</v>
      </c>
      <c r="BC573" s="11">
        <f t="shared" si="296"/>
        <v>0</v>
      </c>
      <c r="BD573" s="11">
        <f t="shared" si="296"/>
        <v>0</v>
      </c>
      <c r="BE573" s="11">
        <f t="shared" si="296"/>
        <v>0</v>
      </c>
      <c r="BF573" s="15" t="str">
        <f t="shared" si="297"/>
        <v>ČSN 42 5524</v>
      </c>
      <c r="BG573" s="42">
        <v>26.376000000000001</v>
      </c>
      <c r="BH573" s="17">
        <f t="shared" si="298"/>
        <v>240</v>
      </c>
      <c r="BI573" s="17">
        <f t="shared" si="299"/>
        <v>14</v>
      </c>
      <c r="BX573" s="18">
        <f t="shared" si="292"/>
        <v>3360</v>
      </c>
      <c r="BY573" s="42">
        <v>0.50800000000000001</v>
      </c>
      <c r="BZ573" s="43">
        <f t="shared" si="300"/>
        <v>19.259933272672129</v>
      </c>
      <c r="CA573" s="18">
        <f t="shared" si="301"/>
        <v>16127999.999999998</v>
      </c>
      <c r="CB573" s="18">
        <f t="shared" si="302"/>
        <v>134399.99999999997</v>
      </c>
      <c r="CC573" s="18">
        <f t="shared" si="303"/>
        <v>201600</v>
      </c>
      <c r="CD573" s="25">
        <f t="shared" si="304"/>
        <v>1.5000000000000002</v>
      </c>
      <c r="CE573" s="26">
        <f t="shared" si="305"/>
        <v>69.282032302755084</v>
      </c>
      <c r="CF573" s="18">
        <f t="shared" si="306"/>
        <v>3360</v>
      </c>
      <c r="CG573" s="18">
        <f t="shared" si="307"/>
        <v>3360</v>
      </c>
      <c r="CH573" s="18">
        <f t="shared" si="308"/>
        <v>54880</v>
      </c>
      <c r="CI573" s="18">
        <f t="shared" si="309"/>
        <v>7840</v>
      </c>
      <c r="CJ573" s="18">
        <f t="shared" si="310"/>
        <v>11760</v>
      </c>
      <c r="CK573" s="25">
        <f t="shared" si="311"/>
        <v>1.5</v>
      </c>
      <c r="CL573" s="26">
        <f t="shared" si="312"/>
        <v>4.0414518843273806</v>
      </c>
      <c r="DJ573" s="20" t="s">
        <v>542</v>
      </c>
    </row>
    <row r="574" spans="1:114" x14ac:dyDescent="0.2">
      <c r="A574" s="15" t="s">
        <v>105</v>
      </c>
      <c r="B574" s="10" t="s">
        <v>674</v>
      </c>
      <c r="C574" s="11">
        <f t="shared" si="294"/>
        <v>30.143999999999998</v>
      </c>
      <c r="D574" s="11">
        <f t="shared" si="291"/>
        <v>240</v>
      </c>
      <c r="E574" s="11">
        <f t="shared" si="291"/>
        <v>16</v>
      </c>
      <c r="F574" s="11">
        <f t="shared" si="291"/>
        <v>0</v>
      </c>
      <c r="G574" s="11">
        <f t="shared" si="291"/>
        <v>0</v>
      </c>
      <c r="H574" s="11">
        <f t="shared" si="291"/>
        <v>0</v>
      </c>
      <c r="I574" s="11">
        <f t="shared" si="291"/>
        <v>0</v>
      </c>
      <c r="J574" s="11">
        <f t="shared" si="291"/>
        <v>0</v>
      </c>
      <c r="K574" s="11">
        <f t="shared" si="289"/>
        <v>0</v>
      </c>
      <c r="L574" s="11">
        <f t="shared" si="289"/>
        <v>0</v>
      </c>
      <c r="M574" s="11">
        <f t="shared" si="289"/>
        <v>0</v>
      </c>
      <c r="N574" s="11">
        <f t="shared" si="289"/>
        <v>0</v>
      </c>
      <c r="O574" s="11">
        <f t="shared" si="289"/>
        <v>0</v>
      </c>
      <c r="P574" s="11">
        <f t="shared" si="289"/>
        <v>0</v>
      </c>
      <c r="Q574" s="11">
        <f t="shared" si="289"/>
        <v>0</v>
      </c>
      <c r="R574" s="11">
        <f t="shared" si="289"/>
        <v>0</v>
      </c>
      <c r="S574" s="11">
        <f t="shared" si="289"/>
        <v>0</v>
      </c>
      <c r="T574" s="11">
        <f t="shared" si="285"/>
        <v>3840</v>
      </c>
      <c r="U574" s="40">
        <f t="shared" si="295"/>
        <v>0.51200000000000001</v>
      </c>
      <c r="V574" s="11">
        <f t="shared" si="293"/>
        <v>16.985138004246288</v>
      </c>
      <c r="W574" s="11">
        <f t="shared" si="293"/>
        <v>18432000</v>
      </c>
      <c r="X574" s="11">
        <f t="shared" si="293"/>
        <v>153600</v>
      </c>
      <c r="Y574" s="11">
        <f t="shared" si="293"/>
        <v>230400</v>
      </c>
      <c r="Z574" s="11">
        <f t="shared" si="293"/>
        <v>1.5</v>
      </c>
      <c r="AA574" s="11">
        <f t="shared" si="293"/>
        <v>69.282032302755098</v>
      </c>
      <c r="AB574" s="11">
        <f t="shared" si="293"/>
        <v>3840</v>
      </c>
      <c r="AC574" s="11">
        <f t="shared" si="293"/>
        <v>3840</v>
      </c>
      <c r="AD574" s="11">
        <f t="shared" si="293"/>
        <v>81920</v>
      </c>
      <c r="AE574" s="11">
        <f t="shared" si="293"/>
        <v>10240</v>
      </c>
      <c r="AF574" s="11">
        <f t="shared" si="293"/>
        <v>15360</v>
      </c>
      <c r="AG574" s="11">
        <f t="shared" si="293"/>
        <v>1.5</v>
      </c>
      <c r="AH574" s="11">
        <f t="shared" si="293"/>
        <v>4.6188021535170058</v>
      </c>
      <c r="AI574" s="11">
        <f t="shared" si="293"/>
        <v>0</v>
      </c>
      <c r="AJ574" s="11">
        <f t="shared" si="293"/>
        <v>0</v>
      </c>
      <c r="AK574" s="11">
        <f t="shared" si="293"/>
        <v>0</v>
      </c>
      <c r="AL574" s="11">
        <f t="shared" si="313"/>
        <v>0</v>
      </c>
      <c r="AM574" s="11">
        <f t="shared" si="313"/>
        <v>0</v>
      </c>
      <c r="AN574" s="11">
        <f t="shared" si="313"/>
        <v>0</v>
      </c>
      <c r="AO574" s="11">
        <f t="shared" si="313"/>
        <v>0</v>
      </c>
      <c r="AP574" s="11">
        <f t="shared" si="313"/>
        <v>0</v>
      </c>
      <c r="AQ574" s="11">
        <f t="shared" si="313"/>
        <v>0</v>
      </c>
      <c r="AR574" s="11">
        <f t="shared" si="288"/>
        <v>0</v>
      </c>
      <c r="AS574" s="11">
        <f t="shared" si="288"/>
        <v>0</v>
      </c>
      <c r="AT574" s="11">
        <f t="shared" si="288"/>
        <v>0</v>
      </c>
      <c r="AU574" s="11">
        <f t="shared" si="288"/>
        <v>0</v>
      </c>
      <c r="AV574" s="11">
        <f t="shared" si="288"/>
        <v>0</v>
      </c>
      <c r="AW574" s="11">
        <f t="shared" si="288"/>
        <v>0</v>
      </c>
      <c r="AX574" s="11">
        <f t="shared" si="296"/>
        <v>0</v>
      </c>
      <c r="AY574" s="11">
        <f t="shared" si="296"/>
        <v>0</v>
      </c>
      <c r="AZ574" s="11">
        <f t="shared" si="296"/>
        <v>0</v>
      </c>
      <c r="BA574" s="11">
        <f t="shared" si="296"/>
        <v>0</v>
      </c>
      <c r="BB574" s="11">
        <f t="shared" si="296"/>
        <v>0</v>
      </c>
      <c r="BC574" s="11">
        <f t="shared" si="296"/>
        <v>0</v>
      </c>
      <c r="BD574" s="11">
        <f t="shared" si="296"/>
        <v>0</v>
      </c>
      <c r="BE574" s="11">
        <f t="shared" si="296"/>
        <v>0</v>
      </c>
      <c r="BF574" s="15" t="str">
        <f t="shared" si="297"/>
        <v>ČSN 42 5524</v>
      </c>
      <c r="BG574" s="42">
        <v>30.143999999999998</v>
      </c>
      <c r="BH574" s="17">
        <f t="shared" si="298"/>
        <v>240</v>
      </c>
      <c r="BI574" s="17">
        <f t="shared" si="299"/>
        <v>16</v>
      </c>
      <c r="BX574" s="18">
        <f t="shared" si="292"/>
        <v>3840</v>
      </c>
      <c r="BY574" s="42">
        <v>0.51200000000000001</v>
      </c>
      <c r="BZ574" s="43">
        <f t="shared" si="300"/>
        <v>16.985138004246288</v>
      </c>
      <c r="CA574" s="18">
        <f t="shared" si="301"/>
        <v>18432000</v>
      </c>
      <c r="CB574" s="18">
        <f t="shared" si="302"/>
        <v>153600</v>
      </c>
      <c r="CC574" s="18">
        <f t="shared" si="303"/>
        <v>230400</v>
      </c>
      <c r="CD574" s="25">
        <f t="shared" si="304"/>
        <v>1.5</v>
      </c>
      <c r="CE574" s="26">
        <f t="shared" si="305"/>
        <v>69.282032302755098</v>
      </c>
      <c r="CF574" s="18">
        <f t="shared" si="306"/>
        <v>3840</v>
      </c>
      <c r="CG574" s="18">
        <f t="shared" si="307"/>
        <v>3840</v>
      </c>
      <c r="CH574" s="18">
        <f t="shared" si="308"/>
        <v>81920</v>
      </c>
      <c r="CI574" s="18">
        <f t="shared" si="309"/>
        <v>10240</v>
      </c>
      <c r="CJ574" s="18">
        <f t="shared" si="310"/>
        <v>15360</v>
      </c>
      <c r="CK574" s="25">
        <f t="shared" si="311"/>
        <v>1.5</v>
      </c>
      <c r="CL574" s="26">
        <f t="shared" si="312"/>
        <v>4.6188021535170058</v>
      </c>
      <c r="DJ574" s="20" t="s">
        <v>542</v>
      </c>
    </row>
    <row r="575" spans="1:114" x14ac:dyDescent="0.2">
      <c r="A575" s="15" t="s">
        <v>105</v>
      </c>
      <c r="B575" s="10" t="s">
        <v>675</v>
      </c>
      <c r="C575" s="11">
        <f t="shared" si="294"/>
        <v>33.911999999999999</v>
      </c>
      <c r="D575" s="11">
        <f t="shared" si="291"/>
        <v>240</v>
      </c>
      <c r="E575" s="11">
        <f t="shared" si="291"/>
        <v>18</v>
      </c>
      <c r="F575" s="11">
        <f t="shared" si="291"/>
        <v>0</v>
      </c>
      <c r="G575" s="11">
        <f t="shared" si="291"/>
        <v>0</v>
      </c>
      <c r="H575" s="11">
        <f t="shared" si="291"/>
        <v>0</v>
      </c>
      <c r="I575" s="11">
        <f t="shared" si="291"/>
        <v>0</v>
      </c>
      <c r="J575" s="11">
        <f t="shared" si="291"/>
        <v>0</v>
      </c>
      <c r="K575" s="11">
        <f t="shared" si="289"/>
        <v>0</v>
      </c>
      <c r="L575" s="11">
        <f t="shared" si="289"/>
        <v>0</v>
      </c>
      <c r="M575" s="11">
        <f t="shared" si="289"/>
        <v>0</v>
      </c>
      <c r="N575" s="11">
        <f t="shared" si="289"/>
        <v>0</v>
      </c>
      <c r="O575" s="11">
        <f t="shared" si="289"/>
        <v>0</v>
      </c>
      <c r="P575" s="11">
        <f t="shared" si="289"/>
        <v>0</v>
      </c>
      <c r="Q575" s="11">
        <f t="shared" si="289"/>
        <v>0</v>
      </c>
      <c r="R575" s="11">
        <f t="shared" si="289"/>
        <v>0</v>
      </c>
      <c r="S575" s="11">
        <f t="shared" si="289"/>
        <v>0</v>
      </c>
      <c r="T575" s="11">
        <f t="shared" si="285"/>
        <v>4320</v>
      </c>
      <c r="U575" s="40">
        <f t="shared" si="295"/>
        <v>0.51600000000000001</v>
      </c>
      <c r="V575" s="11">
        <f t="shared" si="293"/>
        <v>15.215852795470632</v>
      </c>
      <c r="W575" s="11">
        <f t="shared" si="293"/>
        <v>20736000</v>
      </c>
      <c r="X575" s="11">
        <f t="shared" si="293"/>
        <v>172800</v>
      </c>
      <c r="Y575" s="11">
        <f t="shared" si="293"/>
        <v>259200</v>
      </c>
      <c r="Z575" s="11">
        <f t="shared" si="293"/>
        <v>1.5</v>
      </c>
      <c r="AA575" s="11">
        <f t="shared" si="293"/>
        <v>69.282032302755098</v>
      </c>
      <c r="AB575" s="11">
        <f t="shared" si="293"/>
        <v>4320</v>
      </c>
      <c r="AC575" s="11">
        <f t="shared" si="293"/>
        <v>4320</v>
      </c>
      <c r="AD575" s="11">
        <f t="shared" si="293"/>
        <v>116640</v>
      </c>
      <c r="AE575" s="11">
        <f t="shared" si="293"/>
        <v>12960</v>
      </c>
      <c r="AF575" s="11">
        <f t="shared" si="293"/>
        <v>19440</v>
      </c>
      <c r="AG575" s="11">
        <f t="shared" si="293"/>
        <v>1.5</v>
      </c>
      <c r="AH575" s="11">
        <f t="shared" si="293"/>
        <v>5.196152422706632</v>
      </c>
      <c r="AI575" s="11">
        <f t="shared" si="293"/>
        <v>0</v>
      </c>
      <c r="AJ575" s="11">
        <f t="shared" si="293"/>
        <v>0</v>
      </c>
      <c r="AK575" s="11">
        <f t="shared" si="293"/>
        <v>0</v>
      </c>
      <c r="AL575" s="11">
        <f t="shared" si="313"/>
        <v>0</v>
      </c>
      <c r="AM575" s="11">
        <f t="shared" si="313"/>
        <v>0</v>
      </c>
      <c r="AN575" s="11">
        <f t="shared" si="313"/>
        <v>0</v>
      </c>
      <c r="AO575" s="11">
        <f t="shared" si="313"/>
        <v>0</v>
      </c>
      <c r="AP575" s="11">
        <f t="shared" si="313"/>
        <v>0</v>
      </c>
      <c r="AQ575" s="11">
        <f t="shared" si="313"/>
        <v>0</v>
      </c>
      <c r="AR575" s="11">
        <f t="shared" si="288"/>
        <v>0</v>
      </c>
      <c r="AS575" s="11">
        <f t="shared" si="288"/>
        <v>0</v>
      </c>
      <c r="AT575" s="11">
        <f t="shared" si="288"/>
        <v>0</v>
      </c>
      <c r="AU575" s="11">
        <f t="shared" si="288"/>
        <v>0</v>
      </c>
      <c r="AV575" s="11">
        <f t="shared" si="288"/>
        <v>0</v>
      </c>
      <c r="AW575" s="11">
        <f t="shared" si="288"/>
        <v>0</v>
      </c>
      <c r="AX575" s="11">
        <f t="shared" si="296"/>
        <v>0</v>
      </c>
      <c r="AY575" s="11">
        <f t="shared" si="296"/>
        <v>0</v>
      </c>
      <c r="AZ575" s="11">
        <f t="shared" si="296"/>
        <v>0</v>
      </c>
      <c r="BA575" s="11">
        <f t="shared" si="296"/>
        <v>0</v>
      </c>
      <c r="BB575" s="11">
        <f t="shared" si="296"/>
        <v>0</v>
      </c>
      <c r="BC575" s="11">
        <f t="shared" si="296"/>
        <v>0</v>
      </c>
      <c r="BD575" s="11">
        <f t="shared" si="296"/>
        <v>0</v>
      </c>
      <c r="BE575" s="11">
        <f t="shared" si="296"/>
        <v>0</v>
      </c>
      <c r="BF575" s="15" t="str">
        <f t="shared" si="297"/>
        <v>ČSN 42 5524</v>
      </c>
      <c r="BG575" s="42">
        <v>33.911999999999999</v>
      </c>
      <c r="BH575" s="17">
        <f t="shared" si="298"/>
        <v>240</v>
      </c>
      <c r="BI575" s="17">
        <f t="shared" si="299"/>
        <v>18</v>
      </c>
      <c r="BX575" s="18">
        <f t="shared" si="292"/>
        <v>4320</v>
      </c>
      <c r="BY575" s="42">
        <v>0.51600000000000001</v>
      </c>
      <c r="BZ575" s="43">
        <f t="shared" si="300"/>
        <v>15.215852795470632</v>
      </c>
      <c r="CA575" s="18">
        <f t="shared" si="301"/>
        <v>20736000</v>
      </c>
      <c r="CB575" s="18">
        <f t="shared" si="302"/>
        <v>172800</v>
      </c>
      <c r="CC575" s="18">
        <f t="shared" si="303"/>
        <v>259200</v>
      </c>
      <c r="CD575" s="25">
        <f t="shared" si="304"/>
        <v>1.5</v>
      </c>
      <c r="CE575" s="26">
        <f t="shared" si="305"/>
        <v>69.282032302755098</v>
      </c>
      <c r="CF575" s="18">
        <f t="shared" si="306"/>
        <v>4320</v>
      </c>
      <c r="CG575" s="18">
        <f t="shared" si="307"/>
        <v>4320</v>
      </c>
      <c r="CH575" s="18">
        <f t="shared" si="308"/>
        <v>116640</v>
      </c>
      <c r="CI575" s="18">
        <f t="shared" si="309"/>
        <v>12960</v>
      </c>
      <c r="CJ575" s="18">
        <f t="shared" si="310"/>
        <v>19440</v>
      </c>
      <c r="CK575" s="25">
        <f t="shared" si="311"/>
        <v>1.5</v>
      </c>
      <c r="CL575" s="26">
        <f t="shared" si="312"/>
        <v>5.196152422706632</v>
      </c>
      <c r="DJ575" s="20" t="s">
        <v>542</v>
      </c>
    </row>
    <row r="576" spans="1:114" x14ac:dyDescent="0.2">
      <c r="A576" s="15" t="s">
        <v>105</v>
      </c>
      <c r="B576" s="10" t="s">
        <v>676</v>
      </c>
      <c r="C576" s="11">
        <f t="shared" si="294"/>
        <v>37.68</v>
      </c>
      <c r="D576" s="11">
        <f t="shared" si="291"/>
        <v>240</v>
      </c>
      <c r="E576" s="11">
        <f t="shared" si="291"/>
        <v>20</v>
      </c>
      <c r="F576" s="11">
        <f t="shared" si="291"/>
        <v>0</v>
      </c>
      <c r="G576" s="11">
        <f t="shared" si="291"/>
        <v>0</v>
      </c>
      <c r="H576" s="11">
        <f t="shared" si="291"/>
        <v>0</v>
      </c>
      <c r="I576" s="11">
        <f t="shared" si="291"/>
        <v>0</v>
      </c>
      <c r="J576" s="11">
        <f t="shared" si="291"/>
        <v>0</v>
      </c>
      <c r="K576" s="11">
        <f t="shared" si="289"/>
        <v>0</v>
      </c>
      <c r="L576" s="11">
        <f t="shared" si="289"/>
        <v>0</v>
      </c>
      <c r="M576" s="11">
        <f t="shared" si="289"/>
        <v>0</v>
      </c>
      <c r="N576" s="11">
        <f t="shared" ref="N576:T614" si="314">IF($A576="x",BR576,"")</f>
        <v>0</v>
      </c>
      <c r="O576" s="11">
        <f t="shared" si="314"/>
        <v>0</v>
      </c>
      <c r="P576" s="11">
        <f t="shared" si="314"/>
        <v>0</v>
      </c>
      <c r="Q576" s="11">
        <f t="shared" si="314"/>
        <v>0</v>
      </c>
      <c r="R576" s="11">
        <f t="shared" si="314"/>
        <v>0</v>
      </c>
      <c r="S576" s="11">
        <f t="shared" si="314"/>
        <v>0</v>
      </c>
      <c r="T576" s="11">
        <f t="shared" si="285"/>
        <v>4800</v>
      </c>
      <c r="U576" s="40">
        <f t="shared" si="295"/>
        <v>0.52</v>
      </c>
      <c r="V576" s="11">
        <f t="shared" si="293"/>
        <v>13.800424628450108</v>
      </c>
      <c r="W576" s="11">
        <f t="shared" si="293"/>
        <v>23039999.999999996</v>
      </c>
      <c r="X576" s="11">
        <f t="shared" si="293"/>
        <v>191999.99999999997</v>
      </c>
      <c r="Y576" s="11">
        <f t="shared" si="293"/>
        <v>288000</v>
      </c>
      <c r="Z576" s="11">
        <f t="shared" si="293"/>
        <v>1.5000000000000002</v>
      </c>
      <c r="AA576" s="11">
        <f t="shared" si="293"/>
        <v>69.282032302755084</v>
      </c>
      <c r="AB576" s="11">
        <f t="shared" si="293"/>
        <v>4800</v>
      </c>
      <c r="AC576" s="11">
        <f t="shared" si="293"/>
        <v>4800</v>
      </c>
      <c r="AD576" s="11">
        <f t="shared" si="293"/>
        <v>160000</v>
      </c>
      <c r="AE576" s="11">
        <f t="shared" si="293"/>
        <v>16000</v>
      </c>
      <c r="AF576" s="11">
        <f t="shared" si="293"/>
        <v>24000</v>
      </c>
      <c r="AG576" s="11">
        <f t="shared" si="293"/>
        <v>1.5</v>
      </c>
      <c r="AH576" s="11">
        <f t="shared" si="293"/>
        <v>5.7735026918962582</v>
      </c>
      <c r="AI576" s="11">
        <f t="shared" si="293"/>
        <v>0</v>
      </c>
      <c r="AJ576" s="11">
        <f t="shared" si="293"/>
        <v>0</v>
      </c>
      <c r="AK576" s="11">
        <f t="shared" si="293"/>
        <v>0</v>
      </c>
      <c r="AL576" s="11">
        <f t="shared" si="313"/>
        <v>0</v>
      </c>
      <c r="AM576" s="11">
        <f t="shared" si="313"/>
        <v>0</v>
      </c>
      <c r="AN576" s="11">
        <f t="shared" si="313"/>
        <v>0</v>
      </c>
      <c r="AO576" s="11">
        <f t="shared" si="313"/>
        <v>0</v>
      </c>
      <c r="AP576" s="11">
        <f t="shared" si="313"/>
        <v>0</v>
      </c>
      <c r="AQ576" s="11">
        <f t="shared" si="313"/>
        <v>0</v>
      </c>
      <c r="AR576" s="11">
        <f t="shared" si="288"/>
        <v>0</v>
      </c>
      <c r="AS576" s="11">
        <f t="shared" si="288"/>
        <v>0</v>
      </c>
      <c r="AT576" s="11">
        <f t="shared" si="288"/>
        <v>0</v>
      </c>
      <c r="AU576" s="11">
        <f t="shared" si="288"/>
        <v>0</v>
      </c>
      <c r="AV576" s="11">
        <f t="shared" si="288"/>
        <v>0</v>
      </c>
      <c r="AW576" s="11">
        <f t="shared" si="288"/>
        <v>0</v>
      </c>
      <c r="AX576" s="11">
        <f t="shared" si="296"/>
        <v>0</v>
      </c>
      <c r="AY576" s="11">
        <f t="shared" si="296"/>
        <v>0</v>
      </c>
      <c r="AZ576" s="11">
        <f t="shared" si="296"/>
        <v>0</v>
      </c>
      <c r="BA576" s="11">
        <f t="shared" si="296"/>
        <v>0</v>
      </c>
      <c r="BB576" s="11">
        <f t="shared" si="296"/>
        <v>0</v>
      </c>
      <c r="BC576" s="11">
        <f t="shared" si="296"/>
        <v>0</v>
      </c>
      <c r="BD576" s="11">
        <f t="shared" si="296"/>
        <v>0</v>
      </c>
      <c r="BE576" s="11">
        <f t="shared" si="296"/>
        <v>0</v>
      </c>
      <c r="BF576" s="15" t="str">
        <f t="shared" si="297"/>
        <v>ČSN 42 5524</v>
      </c>
      <c r="BG576" s="42">
        <v>37.68</v>
      </c>
      <c r="BH576" s="17">
        <f t="shared" si="298"/>
        <v>240</v>
      </c>
      <c r="BI576" s="17">
        <f t="shared" si="299"/>
        <v>20</v>
      </c>
      <c r="BX576" s="18">
        <f t="shared" si="292"/>
        <v>4800</v>
      </c>
      <c r="BY576" s="42">
        <v>0.52</v>
      </c>
      <c r="BZ576" s="43">
        <f t="shared" si="300"/>
        <v>13.800424628450108</v>
      </c>
      <c r="CA576" s="18">
        <f t="shared" si="301"/>
        <v>23039999.999999996</v>
      </c>
      <c r="CB576" s="18">
        <f t="shared" si="302"/>
        <v>191999.99999999997</v>
      </c>
      <c r="CC576" s="18">
        <f t="shared" si="303"/>
        <v>288000</v>
      </c>
      <c r="CD576" s="25">
        <f t="shared" si="304"/>
        <v>1.5000000000000002</v>
      </c>
      <c r="CE576" s="26">
        <f t="shared" si="305"/>
        <v>69.282032302755084</v>
      </c>
      <c r="CF576" s="18">
        <f t="shared" si="306"/>
        <v>4800</v>
      </c>
      <c r="CG576" s="18">
        <f t="shared" si="307"/>
        <v>4800</v>
      </c>
      <c r="CH576" s="18">
        <f t="shared" si="308"/>
        <v>160000</v>
      </c>
      <c r="CI576" s="18">
        <f t="shared" si="309"/>
        <v>16000</v>
      </c>
      <c r="CJ576" s="18">
        <f t="shared" si="310"/>
        <v>24000</v>
      </c>
      <c r="CK576" s="25">
        <f t="shared" si="311"/>
        <v>1.5</v>
      </c>
      <c r="CL576" s="26">
        <f t="shared" si="312"/>
        <v>5.7735026918962582</v>
      </c>
      <c r="DJ576" s="20" t="s">
        <v>542</v>
      </c>
    </row>
    <row r="577" spans="1:114" x14ac:dyDescent="0.2">
      <c r="A577" s="15" t="s">
        <v>105</v>
      </c>
      <c r="B577" s="10" t="s">
        <v>677</v>
      </c>
      <c r="C577" s="11">
        <f t="shared" si="294"/>
        <v>47.1</v>
      </c>
      <c r="D577" s="11">
        <f t="shared" si="291"/>
        <v>240</v>
      </c>
      <c r="E577" s="11">
        <f t="shared" si="291"/>
        <v>25</v>
      </c>
      <c r="F577" s="11">
        <f t="shared" si="291"/>
        <v>0</v>
      </c>
      <c r="G577" s="11">
        <f t="shared" si="291"/>
        <v>0</v>
      </c>
      <c r="H577" s="11">
        <f t="shared" si="291"/>
        <v>0</v>
      </c>
      <c r="I577" s="11">
        <f t="shared" si="291"/>
        <v>0</v>
      </c>
      <c r="J577" s="11">
        <f t="shared" si="291"/>
        <v>0</v>
      </c>
      <c r="K577" s="11">
        <f t="shared" si="291"/>
        <v>0</v>
      </c>
      <c r="L577" s="11">
        <f t="shared" si="291"/>
        <v>0</v>
      </c>
      <c r="M577" s="11">
        <f t="shared" si="291"/>
        <v>0</v>
      </c>
      <c r="N577" s="11">
        <f t="shared" si="314"/>
        <v>0</v>
      </c>
      <c r="O577" s="11">
        <f t="shared" si="314"/>
        <v>0</v>
      </c>
      <c r="P577" s="11">
        <f t="shared" si="314"/>
        <v>0</v>
      </c>
      <c r="Q577" s="11">
        <f t="shared" si="314"/>
        <v>0</v>
      </c>
      <c r="R577" s="11">
        <f t="shared" si="314"/>
        <v>0</v>
      </c>
      <c r="S577" s="11">
        <f t="shared" si="314"/>
        <v>0</v>
      </c>
      <c r="T577" s="11">
        <f t="shared" si="285"/>
        <v>6000</v>
      </c>
      <c r="U577" s="40">
        <f t="shared" si="295"/>
        <v>0.53</v>
      </c>
      <c r="V577" s="11">
        <f t="shared" si="293"/>
        <v>11.252653927813165</v>
      </c>
      <c r="W577" s="11">
        <f t="shared" si="293"/>
        <v>28799999.999999996</v>
      </c>
      <c r="X577" s="11">
        <f t="shared" si="293"/>
        <v>239999.99999999997</v>
      </c>
      <c r="Y577" s="11">
        <f t="shared" si="293"/>
        <v>360000</v>
      </c>
      <c r="Z577" s="11">
        <f t="shared" si="293"/>
        <v>1.5000000000000002</v>
      </c>
      <c r="AA577" s="11">
        <f t="shared" si="293"/>
        <v>69.282032302755084</v>
      </c>
      <c r="AB577" s="11">
        <f t="shared" si="293"/>
        <v>6000</v>
      </c>
      <c r="AC577" s="11">
        <f t="shared" si="293"/>
        <v>6000</v>
      </c>
      <c r="AD577" s="11">
        <f t="shared" si="293"/>
        <v>312500</v>
      </c>
      <c r="AE577" s="11">
        <f t="shared" si="293"/>
        <v>25000</v>
      </c>
      <c r="AF577" s="11">
        <f t="shared" si="293"/>
        <v>37500</v>
      </c>
      <c r="AG577" s="11">
        <f t="shared" si="293"/>
        <v>1.5</v>
      </c>
      <c r="AH577" s="11">
        <f t="shared" si="293"/>
        <v>7.2168783648703219</v>
      </c>
      <c r="AI577" s="11">
        <f t="shared" si="293"/>
        <v>0</v>
      </c>
      <c r="AJ577" s="11">
        <f t="shared" si="293"/>
        <v>0</v>
      </c>
      <c r="AK577" s="11">
        <f t="shared" si="293"/>
        <v>0</v>
      </c>
      <c r="AL577" s="11">
        <f t="shared" si="313"/>
        <v>0</v>
      </c>
      <c r="AM577" s="11">
        <f t="shared" si="313"/>
        <v>0</v>
      </c>
      <c r="AN577" s="11">
        <f t="shared" si="313"/>
        <v>0</v>
      </c>
      <c r="AO577" s="11">
        <f t="shared" si="313"/>
        <v>0</v>
      </c>
      <c r="AP577" s="11">
        <f t="shared" si="313"/>
        <v>0</v>
      </c>
      <c r="AQ577" s="11">
        <f t="shared" si="313"/>
        <v>0</v>
      </c>
      <c r="AR577" s="11">
        <f t="shared" si="288"/>
        <v>0</v>
      </c>
      <c r="AS577" s="11">
        <f t="shared" si="288"/>
        <v>0</v>
      </c>
      <c r="AT577" s="11">
        <f t="shared" si="288"/>
        <v>0</v>
      </c>
      <c r="AU577" s="11">
        <f t="shared" si="288"/>
        <v>0</v>
      </c>
      <c r="AV577" s="11">
        <f t="shared" si="288"/>
        <v>0</v>
      </c>
      <c r="AW577" s="11">
        <f t="shared" si="288"/>
        <v>0</v>
      </c>
      <c r="AX577" s="11">
        <f t="shared" si="296"/>
        <v>0</v>
      </c>
      <c r="AY577" s="11">
        <f t="shared" si="296"/>
        <v>0</v>
      </c>
      <c r="AZ577" s="11">
        <f t="shared" si="296"/>
        <v>0</v>
      </c>
      <c r="BA577" s="11">
        <f t="shared" si="296"/>
        <v>0</v>
      </c>
      <c r="BB577" s="11">
        <f t="shared" si="296"/>
        <v>0</v>
      </c>
      <c r="BC577" s="11">
        <f t="shared" si="296"/>
        <v>0</v>
      </c>
      <c r="BD577" s="11">
        <f t="shared" si="296"/>
        <v>0</v>
      </c>
      <c r="BE577" s="11">
        <f t="shared" si="296"/>
        <v>0</v>
      </c>
      <c r="BF577" s="15" t="str">
        <f t="shared" si="297"/>
        <v>ČSN 42 5524</v>
      </c>
      <c r="BG577" s="42">
        <v>47.1</v>
      </c>
      <c r="BH577" s="17">
        <f t="shared" si="298"/>
        <v>240</v>
      </c>
      <c r="BI577" s="17">
        <f t="shared" si="299"/>
        <v>25</v>
      </c>
      <c r="BX577" s="18">
        <f t="shared" si="292"/>
        <v>6000</v>
      </c>
      <c r="BY577" s="42">
        <v>0.53</v>
      </c>
      <c r="BZ577" s="43">
        <f t="shared" si="300"/>
        <v>11.252653927813165</v>
      </c>
      <c r="CA577" s="18">
        <f t="shared" si="301"/>
        <v>28799999.999999996</v>
      </c>
      <c r="CB577" s="18">
        <f t="shared" si="302"/>
        <v>239999.99999999997</v>
      </c>
      <c r="CC577" s="18">
        <f t="shared" si="303"/>
        <v>360000</v>
      </c>
      <c r="CD577" s="25">
        <f t="shared" si="304"/>
        <v>1.5000000000000002</v>
      </c>
      <c r="CE577" s="26">
        <f t="shared" si="305"/>
        <v>69.282032302755084</v>
      </c>
      <c r="CF577" s="18">
        <f t="shared" si="306"/>
        <v>6000</v>
      </c>
      <c r="CG577" s="18">
        <f t="shared" si="307"/>
        <v>6000</v>
      </c>
      <c r="CH577" s="18">
        <f t="shared" si="308"/>
        <v>312500</v>
      </c>
      <c r="CI577" s="18">
        <f t="shared" si="309"/>
        <v>25000</v>
      </c>
      <c r="CJ577" s="18">
        <f t="shared" si="310"/>
        <v>37500</v>
      </c>
      <c r="CK577" s="25">
        <f t="shared" si="311"/>
        <v>1.5</v>
      </c>
      <c r="CL577" s="26">
        <f t="shared" si="312"/>
        <v>7.2168783648703219</v>
      </c>
      <c r="DJ577" s="20" t="s">
        <v>542</v>
      </c>
    </row>
    <row r="578" spans="1:114" x14ac:dyDescent="0.2">
      <c r="A578" s="15" t="s">
        <v>105</v>
      </c>
      <c r="B578" s="10" t="s">
        <v>678</v>
      </c>
      <c r="C578" s="11">
        <f t="shared" si="294"/>
        <v>56.52</v>
      </c>
      <c r="D578" s="11">
        <f t="shared" si="291"/>
        <v>240</v>
      </c>
      <c r="E578" s="11">
        <f t="shared" si="291"/>
        <v>30</v>
      </c>
      <c r="F578" s="11">
        <f t="shared" si="291"/>
        <v>0</v>
      </c>
      <c r="G578" s="11">
        <f t="shared" si="291"/>
        <v>0</v>
      </c>
      <c r="H578" s="11">
        <f t="shared" si="291"/>
        <v>0</v>
      </c>
      <c r="I578" s="11">
        <f t="shared" si="291"/>
        <v>0</v>
      </c>
      <c r="J578" s="11">
        <f t="shared" si="291"/>
        <v>0</v>
      </c>
      <c r="K578" s="11">
        <f t="shared" si="291"/>
        <v>0</v>
      </c>
      <c r="L578" s="11">
        <f t="shared" si="291"/>
        <v>0</v>
      </c>
      <c r="M578" s="11">
        <f t="shared" si="291"/>
        <v>0</v>
      </c>
      <c r="N578" s="11">
        <f t="shared" si="314"/>
        <v>0</v>
      </c>
      <c r="O578" s="11">
        <f t="shared" si="314"/>
        <v>0</v>
      </c>
      <c r="P578" s="11">
        <f t="shared" si="314"/>
        <v>0</v>
      </c>
      <c r="Q578" s="11">
        <f t="shared" si="314"/>
        <v>0</v>
      </c>
      <c r="R578" s="11">
        <f t="shared" si="314"/>
        <v>0</v>
      </c>
      <c r="S578" s="11">
        <f t="shared" si="314"/>
        <v>0</v>
      </c>
      <c r="T578" s="11">
        <f t="shared" si="285"/>
        <v>7200</v>
      </c>
      <c r="U578" s="40">
        <f t="shared" si="295"/>
        <v>0.54</v>
      </c>
      <c r="V578" s="11">
        <f t="shared" si="293"/>
        <v>9.5541401273885374</v>
      </c>
      <c r="W578" s="11">
        <f t="shared" si="293"/>
        <v>34560000</v>
      </c>
      <c r="X578" s="11">
        <f t="shared" si="293"/>
        <v>288000</v>
      </c>
      <c r="Y578" s="11">
        <f t="shared" si="293"/>
        <v>432000</v>
      </c>
      <c r="Z578" s="11">
        <f t="shared" si="293"/>
        <v>1.5</v>
      </c>
      <c r="AA578" s="11">
        <f t="shared" si="293"/>
        <v>69.282032302755098</v>
      </c>
      <c r="AB578" s="11">
        <f t="shared" si="293"/>
        <v>7200</v>
      </c>
      <c r="AC578" s="11">
        <f t="shared" si="293"/>
        <v>7200</v>
      </c>
      <c r="AD578" s="11">
        <f t="shared" si="293"/>
        <v>540000</v>
      </c>
      <c r="AE578" s="11">
        <f t="shared" si="293"/>
        <v>36000</v>
      </c>
      <c r="AF578" s="11">
        <f t="shared" si="293"/>
        <v>54000</v>
      </c>
      <c r="AG578" s="11">
        <f t="shared" si="293"/>
        <v>1.5</v>
      </c>
      <c r="AH578" s="11">
        <f t="shared" si="293"/>
        <v>8.6602540378443873</v>
      </c>
      <c r="AI578" s="11">
        <f t="shared" si="293"/>
        <v>0</v>
      </c>
      <c r="AJ578" s="11">
        <f t="shared" si="293"/>
        <v>0</v>
      </c>
      <c r="AK578" s="11">
        <f t="shared" si="293"/>
        <v>0</v>
      </c>
      <c r="AL578" s="11">
        <f t="shared" si="313"/>
        <v>0</v>
      </c>
      <c r="AM578" s="11">
        <f t="shared" si="313"/>
        <v>0</v>
      </c>
      <c r="AN578" s="11">
        <f t="shared" si="313"/>
        <v>0</v>
      </c>
      <c r="AO578" s="11">
        <f t="shared" si="313"/>
        <v>0</v>
      </c>
      <c r="AP578" s="11">
        <f t="shared" si="313"/>
        <v>0</v>
      </c>
      <c r="AQ578" s="11">
        <f t="shared" si="313"/>
        <v>0</v>
      </c>
      <c r="AR578" s="11">
        <f t="shared" si="288"/>
        <v>0</v>
      </c>
      <c r="AS578" s="11">
        <f t="shared" si="288"/>
        <v>0</v>
      </c>
      <c r="AT578" s="11">
        <f t="shared" si="288"/>
        <v>0</v>
      </c>
      <c r="AU578" s="11">
        <f t="shared" si="288"/>
        <v>0</v>
      </c>
      <c r="AV578" s="11">
        <f t="shared" si="288"/>
        <v>0</v>
      </c>
      <c r="AW578" s="11">
        <f t="shared" si="288"/>
        <v>0</v>
      </c>
      <c r="AX578" s="11">
        <f t="shared" si="296"/>
        <v>0</v>
      </c>
      <c r="AY578" s="11">
        <f t="shared" si="296"/>
        <v>0</v>
      </c>
      <c r="AZ578" s="11">
        <f t="shared" si="296"/>
        <v>0</v>
      </c>
      <c r="BA578" s="11">
        <f t="shared" si="296"/>
        <v>0</v>
      </c>
      <c r="BB578" s="11">
        <f t="shared" si="296"/>
        <v>0</v>
      </c>
      <c r="BC578" s="11">
        <f t="shared" si="296"/>
        <v>0</v>
      </c>
      <c r="BD578" s="11">
        <f t="shared" si="296"/>
        <v>0</v>
      </c>
      <c r="BE578" s="11">
        <f t="shared" si="296"/>
        <v>0</v>
      </c>
      <c r="BF578" s="15" t="str">
        <f t="shared" si="297"/>
        <v>ČSN 42 5524</v>
      </c>
      <c r="BG578" s="42">
        <v>56.52</v>
      </c>
      <c r="BH578" s="17">
        <f t="shared" si="298"/>
        <v>240</v>
      </c>
      <c r="BI578" s="17">
        <f t="shared" si="299"/>
        <v>30</v>
      </c>
      <c r="BX578" s="18">
        <f t="shared" si="292"/>
        <v>7200</v>
      </c>
      <c r="BY578" s="42">
        <v>0.54</v>
      </c>
      <c r="BZ578" s="43">
        <f t="shared" si="300"/>
        <v>9.5541401273885374</v>
      </c>
      <c r="CA578" s="18">
        <f t="shared" si="301"/>
        <v>34560000</v>
      </c>
      <c r="CB578" s="18">
        <f t="shared" si="302"/>
        <v>288000</v>
      </c>
      <c r="CC578" s="18">
        <f t="shared" si="303"/>
        <v>432000</v>
      </c>
      <c r="CD578" s="25">
        <f t="shared" si="304"/>
        <v>1.5</v>
      </c>
      <c r="CE578" s="26">
        <f t="shared" si="305"/>
        <v>69.282032302755098</v>
      </c>
      <c r="CF578" s="18">
        <f t="shared" si="306"/>
        <v>7200</v>
      </c>
      <c r="CG578" s="18">
        <f t="shared" si="307"/>
        <v>7200</v>
      </c>
      <c r="CH578" s="18">
        <f t="shared" si="308"/>
        <v>540000</v>
      </c>
      <c r="CI578" s="18">
        <f t="shared" si="309"/>
        <v>36000</v>
      </c>
      <c r="CJ578" s="18">
        <f t="shared" si="310"/>
        <v>54000</v>
      </c>
      <c r="CK578" s="25">
        <f t="shared" si="311"/>
        <v>1.5</v>
      </c>
      <c r="CL578" s="26">
        <f t="shared" si="312"/>
        <v>8.6602540378443873</v>
      </c>
      <c r="DJ578" s="20" t="s">
        <v>542</v>
      </c>
    </row>
    <row r="579" spans="1:114" x14ac:dyDescent="0.2">
      <c r="A579" s="15" t="s">
        <v>105</v>
      </c>
      <c r="B579" s="10" t="s">
        <v>679</v>
      </c>
      <c r="C579" s="11">
        <f t="shared" si="294"/>
        <v>65.94</v>
      </c>
      <c r="D579" s="11">
        <f t="shared" si="291"/>
        <v>240</v>
      </c>
      <c r="E579" s="11">
        <f t="shared" si="291"/>
        <v>35</v>
      </c>
      <c r="F579" s="11">
        <f t="shared" si="291"/>
        <v>0</v>
      </c>
      <c r="G579" s="11">
        <f t="shared" si="291"/>
        <v>0</v>
      </c>
      <c r="H579" s="11">
        <f t="shared" si="291"/>
        <v>0</v>
      </c>
      <c r="I579" s="11">
        <f t="shared" si="291"/>
        <v>0</v>
      </c>
      <c r="J579" s="11">
        <f t="shared" si="291"/>
        <v>0</v>
      </c>
      <c r="K579" s="11">
        <f t="shared" si="291"/>
        <v>0</v>
      </c>
      <c r="L579" s="11">
        <f t="shared" si="291"/>
        <v>0</v>
      </c>
      <c r="M579" s="11">
        <f t="shared" si="291"/>
        <v>0</v>
      </c>
      <c r="N579" s="11">
        <f t="shared" si="314"/>
        <v>0</v>
      </c>
      <c r="O579" s="11">
        <f t="shared" si="314"/>
        <v>0</v>
      </c>
      <c r="P579" s="11">
        <f t="shared" si="314"/>
        <v>0</v>
      </c>
      <c r="Q579" s="11">
        <f t="shared" si="314"/>
        <v>0</v>
      </c>
      <c r="R579" s="11">
        <f t="shared" si="314"/>
        <v>0</v>
      </c>
      <c r="S579" s="11">
        <f t="shared" si="314"/>
        <v>0</v>
      </c>
      <c r="T579" s="11">
        <f t="shared" si="285"/>
        <v>8400</v>
      </c>
      <c r="U579" s="40">
        <f t="shared" si="295"/>
        <v>0.55000000000000004</v>
      </c>
      <c r="V579" s="11">
        <f t="shared" si="293"/>
        <v>8.3409159842280864</v>
      </c>
      <c r="W579" s="11">
        <f t="shared" si="293"/>
        <v>40320000</v>
      </c>
      <c r="X579" s="11">
        <f t="shared" si="293"/>
        <v>336000</v>
      </c>
      <c r="Y579" s="11">
        <f t="shared" si="293"/>
        <v>504000</v>
      </c>
      <c r="Z579" s="11">
        <f t="shared" si="293"/>
        <v>1.5</v>
      </c>
      <c r="AA579" s="11">
        <f t="shared" si="293"/>
        <v>69.282032302755098</v>
      </c>
      <c r="AB579" s="11">
        <f t="shared" si="293"/>
        <v>8400</v>
      </c>
      <c r="AC579" s="11">
        <f t="shared" si="293"/>
        <v>8400</v>
      </c>
      <c r="AD579" s="11">
        <f t="shared" si="293"/>
        <v>857500</v>
      </c>
      <c r="AE579" s="11">
        <f t="shared" si="293"/>
        <v>49000</v>
      </c>
      <c r="AF579" s="11">
        <f t="shared" si="293"/>
        <v>73500</v>
      </c>
      <c r="AG579" s="11">
        <f t="shared" si="293"/>
        <v>1.5</v>
      </c>
      <c r="AH579" s="11">
        <f t="shared" si="293"/>
        <v>10.103629710818451</v>
      </c>
      <c r="AI579" s="11">
        <f t="shared" si="293"/>
        <v>0</v>
      </c>
      <c r="AJ579" s="11">
        <f t="shared" si="293"/>
        <v>0</v>
      </c>
      <c r="AK579" s="11">
        <f t="shared" si="293"/>
        <v>0</v>
      </c>
      <c r="AL579" s="11">
        <f t="shared" si="313"/>
        <v>0</v>
      </c>
      <c r="AM579" s="11">
        <f t="shared" si="313"/>
        <v>0</v>
      </c>
      <c r="AN579" s="11">
        <f t="shared" si="313"/>
        <v>0</v>
      </c>
      <c r="AO579" s="11">
        <f t="shared" si="313"/>
        <v>0</v>
      </c>
      <c r="AP579" s="11">
        <f t="shared" si="313"/>
        <v>0</v>
      </c>
      <c r="AQ579" s="11">
        <f t="shared" si="313"/>
        <v>0</v>
      </c>
      <c r="AR579" s="11">
        <f t="shared" si="288"/>
        <v>0</v>
      </c>
      <c r="AS579" s="11">
        <f t="shared" si="288"/>
        <v>0</v>
      </c>
      <c r="AT579" s="11">
        <f t="shared" si="288"/>
        <v>0</v>
      </c>
      <c r="AU579" s="11">
        <f t="shared" si="288"/>
        <v>0</v>
      </c>
      <c r="AV579" s="11">
        <f t="shared" si="288"/>
        <v>0</v>
      </c>
      <c r="AW579" s="11">
        <f t="shared" si="288"/>
        <v>0</v>
      </c>
      <c r="AX579" s="11">
        <f t="shared" si="296"/>
        <v>0</v>
      </c>
      <c r="AY579" s="11">
        <f t="shared" si="296"/>
        <v>0</v>
      </c>
      <c r="AZ579" s="11">
        <f t="shared" si="296"/>
        <v>0</v>
      </c>
      <c r="BA579" s="11">
        <f t="shared" si="296"/>
        <v>0</v>
      </c>
      <c r="BB579" s="11">
        <f t="shared" si="296"/>
        <v>0</v>
      </c>
      <c r="BC579" s="11">
        <f t="shared" si="296"/>
        <v>0</v>
      </c>
      <c r="BD579" s="11">
        <f t="shared" si="296"/>
        <v>0</v>
      </c>
      <c r="BE579" s="11">
        <f t="shared" si="296"/>
        <v>0</v>
      </c>
      <c r="BF579" s="15" t="str">
        <f t="shared" si="297"/>
        <v>ČSN 42 5524</v>
      </c>
      <c r="BG579" s="42">
        <v>65.94</v>
      </c>
      <c r="BH579" s="17">
        <f t="shared" si="298"/>
        <v>240</v>
      </c>
      <c r="BI579" s="17">
        <f t="shared" si="299"/>
        <v>35</v>
      </c>
      <c r="BX579" s="18">
        <f t="shared" si="292"/>
        <v>8400</v>
      </c>
      <c r="BY579" s="42">
        <v>0.55000000000000004</v>
      </c>
      <c r="BZ579" s="43">
        <f t="shared" si="300"/>
        <v>8.3409159842280864</v>
      </c>
      <c r="CA579" s="18">
        <f t="shared" si="301"/>
        <v>40320000</v>
      </c>
      <c r="CB579" s="18">
        <f t="shared" si="302"/>
        <v>336000</v>
      </c>
      <c r="CC579" s="18">
        <f t="shared" si="303"/>
        <v>504000</v>
      </c>
      <c r="CD579" s="25">
        <f t="shared" si="304"/>
        <v>1.5</v>
      </c>
      <c r="CE579" s="26">
        <f t="shared" si="305"/>
        <v>69.282032302755098</v>
      </c>
      <c r="CF579" s="18">
        <f t="shared" si="306"/>
        <v>8400</v>
      </c>
      <c r="CG579" s="18">
        <f t="shared" si="307"/>
        <v>8400</v>
      </c>
      <c r="CH579" s="18">
        <f t="shared" si="308"/>
        <v>857500</v>
      </c>
      <c r="CI579" s="18">
        <f t="shared" si="309"/>
        <v>49000</v>
      </c>
      <c r="CJ579" s="18">
        <f t="shared" si="310"/>
        <v>73500</v>
      </c>
      <c r="CK579" s="25">
        <f t="shared" si="311"/>
        <v>1.5</v>
      </c>
      <c r="CL579" s="26">
        <f t="shared" si="312"/>
        <v>10.103629710818451</v>
      </c>
      <c r="DJ579" s="20" t="s">
        <v>542</v>
      </c>
    </row>
    <row r="580" spans="1:114" x14ac:dyDescent="0.2">
      <c r="A580" s="15" t="s">
        <v>105</v>
      </c>
      <c r="B580" s="10" t="s">
        <v>680</v>
      </c>
      <c r="C580" s="11">
        <f t="shared" si="294"/>
        <v>75.36</v>
      </c>
      <c r="D580" s="11">
        <f t="shared" si="291"/>
        <v>240</v>
      </c>
      <c r="E580" s="11">
        <f t="shared" si="291"/>
        <v>40</v>
      </c>
      <c r="F580" s="11">
        <f t="shared" si="291"/>
        <v>0</v>
      </c>
      <c r="G580" s="11">
        <f t="shared" si="291"/>
        <v>0</v>
      </c>
      <c r="H580" s="11">
        <f t="shared" si="291"/>
        <v>0</v>
      </c>
      <c r="I580" s="11">
        <f t="shared" si="291"/>
        <v>0</v>
      </c>
      <c r="J580" s="11">
        <f t="shared" si="291"/>
        <v>0</v>
      </c>
      <c r="K580" s="11">
        <f t="shared" si="291"/>
        <v>0</v>
      </c>
      <c r="L580" s="11">
        <f t="shared" si="291"/>
        <v>0</v>
      </c>
      <c r="M580" s="11">
        <f t="shared" si="291"/>
        <v>0</v>
      </c>
      <c r="N580" s="11">
        <f t="shared" si="314"/>
        <v>0</v>
      </c>
      <c r="O580" s="11">
        <f t="shared" si="314"/>
        <v>0</v>
      </c>
      <c r="P580" s="11">
        <f t="shared" si="314"/>
        <v>0</v>
      </c>
      <c r="Q580" s="11">
        <f t="shared" si="314"/>
        <v>0</v>
      </c>
      <c r="R580" s="11">
        <f t="shared" si="314"/>
        <v>0</v>
      </c>
      <c r="S580" s="11">
        <f t="shared" si="314"/>
        <v>0</v>
      </c>
      <c r="T580" s="11">
        <f t="shared" si="285"/>
        <v>9600</v>
      </c>
      <c r="U580" s="40">
        <f t="shared" si="295"/>
        <v>0.56000000000000005</v>
      </c>
      <c r="V580" s="11">
        <f t="shared" si="293"/>
        <v>7.4309978768577505</v>
      </c>
      <c r="W580" s="11">
        <f t="shared" si="293"/>
        <v>46079999.999999993</v>
      </c>
      <c r="X580" s="11">
        <f t="shared" si="293"/>
        <v>383999.99999999994</v>
      </c>
      <c r="Y580" s="11">
        <f t="shared" si="293"/>
        <v>576000</v>
      </c>
      <c r="Z580" s="11">
        <f t="shared" si="293"/>
        <v>1.5000000000000002</v>
      </c>
      <c r="AA580" s="11">
        <f t="shared" si="293"/>
        <v>69.282032302755084</v>
      </c>
      <c r="AB580" s="11">
        <f t="shared" si="293"/>
        <v>9600</v>
      </c>
      <c r="AC580" s="11">
        <f t="shared" si="293"/>
        <v>9600</v>
      </c>
      <c r="AD580" s="11">
        <f t="shared" si="293"/>
        <v>1280000</v>
      </c>
      <c r="AE580" s="11">
        <f t="shared" si="293"/>
        <v>64000</v>
      </c>
      <c r="AF580" s="11">
        <f t="shared" si="293"/>
        <v>96000</v>
      </c>
      <c r="AG580" s="11">
        <f t="shared" si="293"/>
        <v>1.5</v>
      </c>
      <c r="AH580" s="11">
        <f t="shared" si="293"/>
        <v>11.547005383792516</v>
      </c>
      <c r="AI580" s="11">
        <f t="shared" si="293"/>
        <v>0</v>
      </c>
      <c r="AJ580" s="11">
        <f t="shared" si="293"/>
        <v>0</v>
      </c>
      <c r="AK580" s="11">
        <f t="shared" si="293"/>
        <v>0</v>
      </c>
      <c r="AL580" s="11">
        <f t="shared" si="313"/>
        <v>0</v>
      </c>
      <c r="AM580" s="11">
        <f t="shared" si="313"/>
        <v>0</v>
      </c>
      <c r="AN580" s="11">
        <f t="shared" si="313"/>
        <v>0</v>
      </c>
      <c r="AO580" s="11">
        <f t="shared" si="313"/>
        <v>0</v>
      </c>
      <c r="AP580" s="11">
        <f t="shared" si="313"/>
        <v>0</v>
      </c>
      <c r="AQ580" s="11">
        <f t="shared" si="313"/>
        <v>0</v>
      </c>
      <c r="AR580" s="11">
        <f t="shared" si="288"/>
        <v>0</v>
      </c>
      <c r="AS580" s="11">
        <f t="shared" si="288"/>
        <v>0</v>
      </c>
      <c r="AT580" s="11">
        <f t="shared" si="288"/>
        <v>0</v>
      </c>
      <c r="AU580" s="11">
        <f t="shared" si="288"/>
        <v>0</v>
      </c>
      <c r="AV580" s="11">
        <f t="shared" si="288"/>
        <v>0</v>
      </c>
      <c r="AW580" s="11">
        <f t="shared" si="288"/>
        <v>0</v>
      </c>
      <c r="AX580" s="11">
        <f t="shared" si="296"/>
        <v>0</v>
      </c>
      <c r="AY580" s="11">
        <f t="shared" si="296"/>
        <v>0</v>
      </c>
      <c r="AZ580" s="11">
        <f t="shared" si="296"/>
        <v>0</v>
      </c>
      <c r="BA580" s="11">
        <f t="shared" si="296"/>
        <v>0</v>
      </c>
      <c r="BB580" s="11">
        <f t="shared" si="296"/>
        <v>0</v>
      </c>
      <c r="BC580" s="11">
        <f t="shared" si="296"/>
        <v>0</v>
      </c>
      <c r="BD580" s="11">
        <f t="shared" si="296"/>
        <v>0</v>
      </c>
      <c r="BE580" s="11">
        <f t="shared" si="296"/>
        <v>0</v>
      </c>
      <c r="BF580" s="15" t="str">
        <f t="shared" si="297"/>
        <v>ČSN 42 5524</v>
      </c>
      <c r="BG580" s="42">
        <v>75.36</v>
      </c>
      <c r="BH580" s="17">
        <f t="shared" si="298"/>
        <v>240</v>
      </c>
      <c r="BI580" s="17">
        <f t="shared" si="299"/>
        <v>40</v>
      </c>
      <c r="BX580" s="18">
        <f t="shared" si="292"/>
        <v>9600</v>
      </c>
      <c r="BY580" s="42">
        <v>0.56000000000000005</v>
      </c>
      <c r="BZ580" s="43">
        <f t="shared" si="300"/>
        <v>7.4309978768577505</v>
      </c>
      <c r="CA580" s="18">
        <f t="shared" si="301"/>
        <v>46079999.999999993</v>
      </c>
      <c r="CB580" s="18">
        <f t="shared" si="302"/>
        <v>383999.99999999994</v>
      </c>
      <c r="CC580" s="18">
        <f t="shared" si="303"/>
        <v>576000</v>
      </c>
      <c r="CD580" s="25">
        <f t="shared" si="304"/>
        <v>1.5000000000000002</v>
      </c>
      <c r="CE580" s="26">
        <f t="shared" si="305"/>
        <v>69.282032302755084</v>
      </c>
      <c r="CF580" s="18">
        <f t="shared" si="306"/>
        <v>9600</v>
      </c>
      <c r="CG580" s="18">
        <f t="shared" si="307"/>
        <v>9600</v>
      </c>
      <c r="CH580" s="18">
        <f t="shared" si="308"/>
        <v>1280000</v>
      </c>
      <c r="CI580" s="18">
        <f t="shared" si="309"/>
        <v>64000</v>
      </c>
      <c r="CJ580" s="18">
        <f t="shared" si="310"/>
        <v>96000</v>
      </c>
      <c r="CK580" s="25">
        <f t="shared" si="311"/>
        <v>1.5</v>
      </c>
      <c r="CL580" s="26">
        <f t="shared" si="312"/>
        <v>11.547005383792516</v>
      </c>
      <c r="DJ580" s="20" t="s">
        <v>542</v>
      </c>
    </row>
    <row r="581" spans="1:114" x14ac:dyDescent="0.2">
      <c r="A581" s="15" t="s">
        <v>105</v>
      </c>
      <c r="B581" s="10" t="s">
        <v>681</v>
      </c>
      <c r="C581" s="11">
        <f t="shared" si="294"/>
        <v>84.78</v>
      </c>
      <c r="D581" s="11">
        <f t="shared" si="291"/>
        <v>240</v>
      </c>
      <c r="E581" s="11">
        <f t="shared" si="291"/>
        <v>45</v>
      </c>
      <c r="F581" s="11">
        <f t="shared" si="291"/>
        <v>0</v>
      </c>
      <c r="G581" s="11">
        <f t="shared" si="291"/>
        <v>0</v>
      </c>
      <c r="H581" s="11">
        <f t="shared" si="291"/>
        <v>0</v>
      </c>
      <c r="I581" s="11">
        <f t="shared" si="291"/>
        <v>0</v>
      </c>
      <c r="J581" s="11">
        <f t="shared" si="291"/>
        <v>0</v>
      </c>
      <c r="K581" s="11">
        <f t="shared" si="291"/>
        <v>0</v>
      </c>
      <c r="L581" s="11">
        <f t="shared" si="291"/>
        <v>0</v>
      </c>
      <c r="M581" s="11">
        <f t="shared" si="291"/>
        <v>0</v>
      </c>
      <c r="N581" s="11">
        <f t="shared" si="314"/>
        <v>0</v>
      </c>
      <c r="O581" s="11">
        <f t="shared" si="314"/>
        <v>0</v>
      </c>
      <c r="P581" s="11">
        <f t="shared" si="314"/>
        <v>0</v>
      </c>
      <c r="Q581" s="11">
        <f t="shared" si="314"/>
        <v>0</v>
      </c>
      <c r="R581" s="11">
        <f t="shared" si="314"/>
        <v>0</v>
      </c>
      <c r="S581" s="11">
        <f t="shared" si="314"/>
        <v>0</v>
      </c>
      <c r="T581" s="11">
        <f t="shared" si="285"/>
        <v>10800</v>
      </c>
      <c r="U581" s="40">
        <f t="shared" si="295"/>
        <v>0.56999999999999995</v>
      </c>
      <c r="V581" s="11">
        <f t="shared" si="293"/>
        <v>6.7232837933474876</v>
      </c>
      <c r="W581" s="11">
        <f t="shared" si="293"/>
        <v>51840000</v>
      </c>
      <c r="X581" s="11">
        <f t="shared" si="293"/>
        <v>432000</v>
      </c>
      <c r="Y581" s="11">
        <f t="shared" si="293"/>
        <v>648000</v>
      </c>
      <c r="Z581" s="11">
        <f t="shared" si="293"/>
        <v>1.5</v>
      </c>
      <c r="AA581" s="11">
        <f t="shared" si="293"/>
        <v>69.282032302755098</v>
      </c>
      <c r="AB581" s="11">
        <f t="shared" si="293"/>
        <v>10800</v>
      </c>
      <c r="AC581" s="11">
        <f t="shared" si="293"/>
        <v>10800</v>
      </c>
      <c r="AD581" s="11">
        <f t="shared" si="293"/>
        <v>1822500</v>
      </c>
      <c r="AE581" s="11">
        <f t="shared" si="293"/>
        <v>81000</v>
      </c>
      <c r="AF581" s="11">
        <f t="shared" si="293"/>
        <v>121500</v>
      </c>
      <c r="AG581" s="11">
        <f t="shared" si="293"/>
        <v>1.5</v>
      </c>
      <c r="AH581" s="11">
        <f t="shared" si="293"/>
        <v>12.99038105676658</v>
      </c>
      <c r="AI581" s="11">
        <f t="shared" si="293"/>
        <v>0</v>
      </c>
      <c r="AJ581" s="11">
        <f t="shared" si="293"/>
        <v>0</v>
      </c>
      <c r="AK581" s="11">
        <f t="shared" si="293"/>
        <v>0</v>
      </c>
      <c r="AL581" s="11">
        <f t="shared" si="313"/>
        <v>0</v>
      </c>
      <c r="AM581" s="11">
        <f t="shared" si="313"/>
        <v>0</v>
      </c>
      <c r="AN581" s="11">
        <f t="shared" si="313"/>
        <v>0</v>
      </c>
      <c r="AO581" s="11">
        <f t="shared" si="313"/>
        <v>0</v>
      </c>
      <c r="AP581" s="11">
        <f t="shared" si="313"/>
        <v>0</v>
      </c>
      <c r="AQ581" s="11">
        <f t="shared" si="313"/>
        <v>0</v>
      </c>
      <c r="AR581" s="11">
        <f t="shared" si="288"/>
        <v>0</v>
      </c>
      <c r="AS581" s="11">
        <f t="shared" si="288"/>
        <v>0</v>
      </c>
      <c r="AT581" s="11">
        <f t="shared" si="288"/>
        <v>0</v>
      </c>
      <c r="AU581" s="11">
        <f t="shared" si="288"/>
        <v>0</v>
      </c>
      <c r="AV581" s="11">
        <f t="shared" si="288"/>
        <v>0</v>
      </c>
      <c r="AW581" s="11">
        <f t="shared" si="288"/>
        <v>0</v>
      </c>
      <c r="AX581" s="11">
        <f t="shared" si="296"/>
        <v>0</v>
      </c>
      <c r="AY581" s="11">
        <f t="shared" si="296"/>
        <v>0</v>
      </c>
      <c r="AZ581" s="11">
        <f t="shared" si="296"/>
        <v>0</v>
      </c>
      <c r="BA581" s="11">
        <f t="shared" si="296"/>
        <v>0</v>
      </c>
      <c r="BB581" s="11">
        <f t="shared" si="296"/>
        <v>0</v>
      </c>
      <c r="BC581" s="11">
        <f t="shared" si="296"/>
        <v>0</v>
      </c>
      <c r="BD581" s="11">
        <f t="shared" si="296"/>
        <v>0</v>
      </c>
      <c r="BE581" s="11">
        <f t="shared" si="296"/>
        <v>0</v>
      </c>
      <c r="BF581" s="15" t="str">
        <f t="shared" si="297"/>
        <v>ČSN 42 5524</v>
      </c>
      <c r="BG581" s="42">
        <v>84.78</v>
      </c>
      <c r="BH581" s="17">
        <f t="shared" si="298"/>
        <v>240</v>
      </c>
      <c r="BI581" s="17">
        <f t="shared" si="299"/>
        <v>45</v>
      </c>
      <c r="BX581" s="18">
        <f t="shared" si="292"/>
        <v>10800</v>
      </c>
      <c r="BY581" s="42">
        <v>0.56999999999999995</v>
      </c>
      <c r="BZ581" s="43">
        <f t="shared" si="300"/>
        <v>6.7232837933474876</v>
      </c>
      <c r="CA581" s="18">
        <f t="shared" si="301"/>
        <v>51840000</v>
      </c>
      <c r="CB581" s="18">
        <f t="shared" si="302"/>
        <v>432000</v>
      </c>
      <c r="CC581" s="18">
        <f t="shared" si="303"/>
        <v>648000</v>
      </c>
      <c r="CD581" s="25">
        <f t="shared" si="304"/>
        <v>1.5</v>
      </c>
      <c r="CE581" s="26">
        <f t="shared" si="305"/>
        <v>69.282032302755098</v>
      </c>
      <c r="CF581" s="18">
        <f t="shared" si="306"/>
        <v>10800</v>
      </c>
      <c r="CG581" s="18">
        <f t="shared" si="307"/>
        <v>10800</v>
      </c>
      <c r="CH581" s="18">
        <f t="shared" si="308"/>
        <v>1822500</v>
      </c>
      <c r="CI581" s="18">
        <f t="shared" si="309"/>
        <v>81000</v>
      </c>
      <c r="CJ581" s="18">
        <f t="shared" si="310"/>
        <v>121500</v>
      </c>
      <c r="CK581" s="25">
        <f t="shared" si="311"/>
        <v>1.5</v>
      </c>
      <c r="CL581" s="26">
        <f t="shared" si="312"/>
        <v>12.99038105676658</v>
      </c>
      <c r="DJ581" s="20" t="s">
        <v>542</v>
      </c>
    </row>
    <row r="582" spans="1:114" x14ac:dyDescent="0.2">
      <c r="A582" s="15" t="s">
        <v>105</v>
      </c>
      <c r="B582" s="10" t="s">
        <v>682</v>
      </c>
      <c r="C582" s="11">
        <f t="shared" si="294"/>
        <v>94.2</v>
      </c>
      <c r="D582" s="11">
        <f t="shared" si="291"/>
        <v>240</v>
      </c>
      <c r="E582" s="11">
        <f t="shared" si="291"/>
        <v>50</v>
      </c>
      <c r="F582" s="11">
        <f t="shared" si="291"/>
        <v>0</v>
      </c>
      <c r="G582" s="11">
        <f t="shared" si="291"/>
        <v>0</v>
      </c>
      <c r="H582" s="11">
        <f t="shared" si="291"/>
        <v>0</v>
      </c>
      <c r="I582" s="11">
        <f t="shared" si="291"/>
        <v>0</v>
      </c>
      <c r="J582" s="11">
        <f t="shared" si="291"/>
        <v>0</v>
      </c>
      <c r="K582" s="11">
        <f t="shared" si="291"/>
        <v>0</v>
      </c>
      <c r="L582" s="11">
        <f t="shared" si="291"/>
        <v>0</v>
      </c>
      <c r="M582" s="11">
        <f t="shared" si="291"/>
        <v>0</v>
      </c>
      <c r="N582" s="11">
        <f t="shared" si="314"/>
        <v>0</v>
      </c>
      <c r="O582" s="11">
        <f t="shared" si="314"/>
        <v>0</v>
      </c>
      <c r="P582" s="11">
        <f t="shared" si="314"/>
        <v>0</v>
      </c>
      <c r="Q582" s="11">
        <f t="shared" si="314"/>
        <v>0</v>
      </c>
      <c r="R582" s="11">
        <f t="shared" si="314"/>
        <v>0</v>
      </c>
      <c r="S582" s="11">
        <f t="shared" si="314"/>
        <v>0</v>
      </c>
      <c r="T582" s="11">
        <f t="shared" si="285"/>
        <v>12000</v>
      </c>
      <c r="U582" s="40">
        <f t="shared" si="295"/>
        <v>0.57999999999999996</v>
      </c>
      <c r="V582" s="11">
        <f t="shared" si="293"/>
        <v>6.1571125265392785</v>
      </c>
      <c r="W582" s="11">
        <f t="shared" si="293"/>
        <v>57599999.999999993</v>
      </c>
      <c r="X582" s="11">
        <f t="shared" si="293"/>
        <v>479999.99999999994</v>
      </c>
      <c r="Y582" s="11">
        <f t="shared" si="293"/>
        <v>720000</v>
      </c>
      <c r="Z582" s="11">
        <f t="shared" si="293"/>
        <v>1.5000000000000002</v>
      </c>
      <c r="AA582" s="11">
        <f t="shared" si="293"/>
        <v>69.282032302755084</v>
      </c>
      <c r="AB582" s="11">
        <f t="shared" ref="AB582:AK607" si="315">IF($A582="x",CF582,"")</f>
        <v>12000</v>
      </c>
      <c r="AC582" s="11">
        <f t="shared" si="315"/>
        <v>12000</v>
      </c>
      <c r="AD582" s="11">
        <f t="shared" si="315"/>
        <v>2500000</v>
      </c>
      <c r="AE582" s="11">
        <f t="shared" si="315"/>
        <v>100000</v>
      </c>
      <c r="AF582" s="11">
        <f t="shared" si="315"/>
        <v>150000</v>
      </c>
      <c r="AG582" s="11">
        <f t="shared" si="315"/>
        <v>1.5</v>
      </c>
      <c r="AH582" s="11">
        <f t="shared" si="315"/>
        <v>14.433756729740644</v>
      </c>
      <c r="AI582" s="11">
        <f t="shared" si="315"/>
        <v>0</v>
      </c>
      <c r="AJ582" s="11">
        <f t="shared" si="315"/>
        <v>0</v>
      </c>
      <c r="AK582" s="11">
        <f t="shared" si="315"/>
        <v>0</v>
      </c>
      <c r="AL582" s="11">
        <f t="shared" si="313"/>
        <v>0</v>
      </c>
      <c r="AM582" s="11">
        <f t="shared" si="313"/>
        <v>0</v>
      </c>
      <c r="AN582" s="11">
        <f t="shared" si="313"/>
        <v>0</v>
      </c>
      <c r="AO582" s="11">
        <f t="shared" si="313"/>
        <v>0</v>
      </c>
      <c r="AP582" s="11">
        <f t="shared" si="313"/>
        <v>0</v>
      </c>
      <c r="AQ582" s="11">
        <f t="shared" si="313"/>
        <v>0</v>
      </c>
      <c r="AR582" s="11">
        <f t="shared" si="288"/>
        <v>0</v>
      </c>
      <c r="AS582" s="11">
        <f t="shared" si="288"/>
        <v>0</v>
      </c>
      <c r="AT582" s="11">
        <f t="shared" si="288"/>
        <v>0</v>
      </c>
      <c r="AU582" s="11">
        <f t="shared" si="288"/>
        <v>0</v>
      </c>
      <c r="AV582" s="11">
        <f t="shared" si="288"/>
        <v>0</v>
      </c>
      <c r="AW582" s="11">
        <f t="shared" si="288"/>
        <v>0</v>
      </c>
      <c r="AX582" s="11">
        <f t="shared" si="296"/>
        <v>0</v>
      </c>
      <c r="AY582" s="11">
        <f t="shared" si="296"/>
        <v>0</v>
      </c>
      <c r="AZ582" s="11">
        <f t="shared" si="296"/>
        <v>0</v>
      </c>
      <c r="BA582" s="11">
        <f t="shared" si="296"/>
        <v>0</v>
      </c>
      <c r="BB582" s="11">
        <f t="shared" si="296"/>
        <v>0</v>
      </c>
      <c r="BC582" s="11">
        <f t="shared" si="296"/>
        <v>0</v>
      </c>
      <c r="BD582" s="11">
        <f t="shared" si="296"/>
        <v>0</v>
      </c>
      <c r="BE582" s="11">
        <f t="shared" si="296"/>
        <v>0</v>
      </c>
      <c r="BF582" s="15" t="str">
        <f t="shared" si="297"/>
        <v>ČSN 42 5524</v>
      </c>
      <c r="BG582" s="42">
        <v>94.2</v>
      </c>
      <c r="BH582" s="17">
        <f t="shared" si="298"/>
        <v>240</v>
      </c>
      <c r="BI582" s="17">
        <f t="shared" si="299"/>
        <v>50</v>
      </c>
      <c r="BX582" s="18">
        <f t="shared" si="292"/>
        <v>12000</v>
      </c>
      <c r="BY582" s="42">
        <v>0.57999999999999996</v>
      </c>
      <c r="BZ582" s="43">
        <f t="shared" si="300"/>
        <v>6.1571125265392785</v>
      </c>
      <c r="CA582" s="18">
        <f t="shared" si="301"/>
        <v>57599999.999999993</v>
      </c>
      <c r="CB582" s="18">
        <f t="shared" si="302"/>
        <v>479999.99999999994</v>
      </c>
      <c r="CC582" s="18">
        <f t="shared" si="303"/>
        <v>720000</v>
      </c>
      <c r="CD582" s="25">
        <f t="shared" si="304"/>
        <v>1.5000000000000002</v>
      </c>
      <c r="CE582" s="26">
        <f t="shared" si="305"/>
        <v>69.282032302755084</v>
      </c>
      <c r="CF582" s="18">
        <f t="shared" si="306"/>
        <v>12000</v>
      </c>
      <c r="CG582" s="18">
        <f t="shared" si="307"/>
        <v>12000</v>
      </c>
      <c r="CH582" s="18">
        <f t="shared" si="308"/>
        <v>2500000</v>
      </c>
      <c r="CI582" s="18">
        <f t="shared" si="309"/>
        <v>100000</v>
      </c>
      <c r="CJ582" s="18">
        <f t="shared" si="310"/>
        <v>150000</v>
      </c>
      <c r="CK582" s="25">
        <f t="shared" si="311"/>
        <v>1.5</v>
      </c>
      <c r="CL582" s="26">
        <f t="shared" si="312"/>
        <v>14.433756729740644</v>
      </c>
      <c r="DJ582" s="20" t="s">
        <v>542</v>
      </c>
    </row>
    <row r="583" spans="1:114" x14ac:dyDescent="0.2">
      <c r="A583" s="15" t="s">
        <v>105</v>
      </c>
      <c r="B583" s="10" t="s">
        <v>683</v>
      </c>
      <c r="C583" s="11">
        <f t="shared" si="294"/>
        <v>103.62</v>
      </c>
      <c r="D583" s="11">
        <f t="shared" si="291"/>
        <v>240</v>
      </c>
      <c r="E583" s="11">
        <f t="shared" si="291"/>
        <v>55</v>
      </c>
      <c r="F583" s="11">
        <f t="shared" si="291"/>
        <v>0</v>
      </c>
      <c r="G583" s="11">
        <f t="shared" si="291"/>
        <v>0</v>
      </c>
      <c r="H583" s="11">
        <f t="shared" si="291"/>
        <v>0</v>
      </c>
      <c r="I583" s="11">
        <f t="shared" si="291"/>
        <v>0</v>
      </c>
      <c r="J583" s="11">
        <f t="shared" si="291"/>
        <v>0</v>
      </c>
      <c r="K583" s="11">
        <f t="shared" si="291"/>
        <v>0</v>
      </c>
      <c r="L583" s="11">
        <f t="shared" si="291"/>
        <v>0</v>
      </c>
      <c r="M583" s="11">
        <f t="shared" si="291"/>
        <v>0</v>
      </c>
      <c r="N583" s="11">
        <f t="shared" si="314"/>
        <v>0</v>
      </c>
      <c r="O583" s="11">
        <f t="shared" si="314"/>
        <v>0</v>
      </c>
      <c r="P583" s="11">
        <f t="shared" si="314"/>
        <v>0</v>
      </c>
      <c r="Q583" s="11">
        <f t="shared" si="314"/>
        <v>0</v>
      </c>
      <c r="R583" s="11">
        <f t="shared" si="314"/>
        <v>0</v>
      </c>
      <c r="S583" s="11">
        <f t="shared" si="314"/>
        <v>0</v>
      </c>
      <c r="T583" s="11">
        <f t="shared" si="285"/>
        <v>13200</v>
      </c>
      <c r="U583" s="40">
        <f t="shared" si="295"/>
        <v>0.59</v>
      </c>
      <c r="V583" s="11">
        <f t="shared" ref="V583:AF617" si="316">IF($A583="x",BZ583,"")</f>
        <v>5.6938814900598347</v>
      </c>
      <c r="W583" s="11">
        <f t="shared" si="316"/>
        <v>63359999.999999993</v>
      </c>
      <c r="X583" s="11">
        <f t="shared" si="316"/>
        <v>528000</v>
      </c>
      <c r="Y583" s="11">
        <f t="shared" si="316"/>
        <v>792000</v>
      </c>
      <c r="Z583" s="11">
        <f t="shared" si="316"/>
        <v>1.5</v>
      </c>
      <c r="AA583" s="11">
        <f t="shared" si="316"/>
        <v>69.282032302755084</v>
      </c>
      <c r="AB583" s="11">
        <f t="shared" si="315"/>
        <v>13200</v>
      </c>
      <c r="AC583" s="11">
        <f t="shared" si="315"/>
        <v>13200</v>
      </c>
      <c r="AD583" s="11">
        <f t="shared" si="315"/>
        <v>3327500</v>
      </c>
      <c r="AE583" s="11">
        <f t="shared" si="315"/>
        <v>121000</v>
      </c>
      <c r="AF583" s="11">
        <f t="shared" si="315"/>
        <v>181500</v>
      </c>
      <c r="AG583" s="11">
        <f t="shared" si="315"/>
        <v>1.5</v>
      </c>
      <c r="AH583" s="11">
        <f t="shared" si="315"/>
        <v>15.877132402714709</v>
      </c>
      <c r="AI583" s="11">
        <f t="shared" si="315"/>
        <v>0</v>
      </c>
      <c r="AJ583" s="11">
        <f t="shared" si="315"/>
        <v>0</v>
      </c>
      <c r="AK583" s="11">
        <f t="shared" si="315"/>
        <v>0</v>
      </c>
      <c r="AL583" s="11">
        <f t="shared" si="313"/>
        <v>0</v>
      </c>
      <c r="AM583" s="11">
        <f t="shared" si="313"/>
        <v>0</v>
      </c>
      <c r="AN583" s="11">
        <f t="shared" si="313"/>
        <v>0</v>
      </c>
      <c r="AO583" s="11">
        <f t="shared" si="313"/>
        <v>0</v>
      </c>
      <c r="AP583" s="11">
        <f t="shared" si="313"/>
        <v>0</v>
      </c>
      <c r="AQ583" s="11">
        <f t="shared" si="313"/>
        <v>0</v>
      </c>
      <c r="AR583" s="11">
        <f t="shared" si="288"/>
        <v>0</v>
      </c>
      <c r="AS583" s="11">
        <f t="shared" si="288"/>
        <v>0</v>
      </c>
      <c r="AT583" s="11">
        <f t="shared" si="288"/>
        <v>0</v>
      </c>
      <c r="AU583" s="11">
        <f t="shared" si="288"/>
        <v>0</v>
      </c>
      <c r="AV583" s="11">
        <f t="shared" si="288"/>
        <v>0</v>
      </c>
      <c r="AW583" s="11">
        <f t="shared" si="288"/>
        <v>0</v>
      </c>
      <c r="AX583" s="11">
        <f t="shared" si="296"/>
        <v>0</v>
      </c>
      <c r="AY583" s="11">
        <f t="shared" si="296"/>
        <v>0</v>
      </c>
      <c r="AZ583" s="11">
        <f t="shared" si="296"/>
        <v>0</v>
      </c>
      <c r="BA583" s="11">
        <f t="shared" si="296"/>
        <v>0</v>
      </c>
      <c r="BB583" s="11">
        <f t="shared" si="296"/>
        <v>0</v>
      </c>
      <c r="BC583" s="11">
        <f t="shared" si="296"/>
        <v>0</v>
      </c>
      <c r="BD583" s="11">
        <f t="shared" si="296"/>
        <v>0</v>
      </c>
      <c r="BE583" s="11">
        <f t="shared" si="296"/>
        <v>0</v>
      </c>
      <c r="BF583" s="15" t="str">
        <f t="shared" si="297"/>
        <v>ČSN 42 5524</v>
      </c>
      <c r="BG583" s="42">
        <v>103.62</v>
      </c>
      <c r="BH583" s="17">
        <f t="shared" si="298"/>
        <v>240</v>
      </c>
      <c r="BI583" s="17">
        <f t="shared" si="299"/>
        <v>55</v>
      </c>
      <c r="BX583" s="18">
        <f t="shared" si="292"/>
        <v>13200</v>
      </c>
      <c r="BY583" s="42">
        <v>0.59</v>
      </c>
      <c r="BZ583" s="43">
        <f t="shared" si="300"/>
        <v>5.6938814900598347</v>
      </c>
      <c r="CA583" s="18">
        <f t="shared" si="301"/>
        <v>63359999.999999993</v>
      </c>
      <c r="CB583" s="18">
        <f t="shared" si="302"/>
        <v>528000</v>
      </c>
      <c r="CC583" s="18">
        <f t="shared" si="303"/>
        <v>792000</v>
      </c>
      <c r="CD583" s="25">
        <f t="shared" si="304"/>
        <v>1.5</v>
      </c>
      <c r="CE583" s="26">
        <f t="shared" si="305"/>
        <v>69.282032302755084</v>
      </c>
      <c r="CF583" s="18">
        <f t="shared" si="306"/>
        <v>13200</v>
      </c>
      <c r="CG583" s="18">
        <f t="shared" si="307"/>
        <v>13200</v>
      </c>
      <c r="CH583" s="18">
        <f t="shared" si="308"/>
        <v>3327500</v>
      </c>
      <c r="CI583" s="18">
        <f t="shared" si="309"/>
        <v>121000</v>
      </c>
      <c r="CJ583" s="18">
        <f t="shared" si="310"/>
        <v>181500</v>
      </c>
      <c r="CK583" s="25">
        <f t="shared" si="311"/>
        <v>1.5</v>
      </c>
      <c r="CL583" s="26">
        <f t="shared" si="312"/>
        <v>15.877132402714709</v>
      </c>
      <c r="DJ583" s="20" t="s">
        <v>542</v>
      </c>
    </row>
    <row r="584" spans="1:114" x14ac:dyDescent="0.2">
      <c r="A584" s="15" t="s">
        <v>105</v>
      </c>
      <c r="B584" s="10" t="s">
        <v>684</v>
      </c>
      <c r="C584" s="11">
        <f t="shared" si="294"/>
        <v>113.04</v>
      </c>
      <c r="D584" s="11">
        <f t="shared" si="291"/>
        <v>240</v>
      </c>
      <c r="E584" s="11">
        <f t="shared" si="291"/>
        <v>60</v>
      </c>
      <c r="F584" s="11">
        <f t="shared" si="291"/>
        <v>0</v>
      </c>
      <c r="G584" s="11">
        <f t="shared" si="291"/>
        <v>0</v>
      </c>
      <c r="H584" s="11">
        <f t="shared" si="291"/>
        <v>0</v>
      </c>
      <c r="I584" s="11">
        <f t="shared" si="291"/>
        <v>0</v>
      </c>
      <c r="J584" s="11">
        <f t="shared" si="291"/>
        <v>0</v>
      </c>
      <c r="K584" s="11">
        <f t="shared" si="291"/>
        <v>0</v>
      </c>
      <c r="L584" s="11">
        <f t="shared" si="291"/>
        <v>0</v>
      </c>
      <c r="M584" s="11">
        <f t="shared" si="291"/>
        <v>0</v>
      </c>
      <c r="N584" s="11">
        <f t="shared" si="314"/>
        <v>0</v>
      </c>
      <c r="O584" s="11">
        <f t="shared" si="314"/>
        <v>0</v>
      </c>
      <c r="P584" s="11">
        <f t="shared" si="314"/>
        <v>0</v>
      </c>
      <c r="Q584" s="11">
        <f t="shared" si="314"/>
        <v>0</v>
      </c>
      <c r="R584" s="11">
        <f t="shared" si="314"/>
        <v>0</v>
      </c>
      <c r="S584" s="11">
        <f t="shared" si="314"/>
        <v>0</v>
      </c>
      <c r="T584" s="11">
        <f t="shared" si="285"/>
        <v>14400</v>
      </c>
      <c r="U584" s="40">
        <f t="shared" si="295"/>
        <v>0.6</v>
      </c>
      <c r="V584" s="11">
        <f t="shared" si="316"/>
        <v>5.3078556263269645</v>
      </c>
      <c r="W584" s="11">
        <f t="shared" si="316"/>
        <v>69120000</v>
      </c>
      <c r="X584" s="11">
        <f t="shared" si="316"/>
        <v>576000</v>
      </c>
      <c r="Y584" s="11">
        <f t="shared" si="316"/>
        <v>864000</v>
      </c>
      <c r="Z584" s="11">
        <f t="shared" si="316"/>
        <v>1.5</v>
      </c>
      <c r="AA584" s="11">
        <f t="shared" si="316"/>
        <v>69.282032302755098</v>
      </c>
      <c r="AB584" s="11">
        <f t="shared" si="315"/>
        <v>14400</v>
      </c>
      <c r="AC584" s="11">
        <f t="shared" si="315"/>
        <v>14400</v>
      </c>
      <c r="AD584" s="11">
        <f t="shared" si="315"/>
        <v>4320000</v>
      </c>
      <c r="AE584" s="11">
        <f t="shared" si="315"/>
        <v>144000</v>
      </c>
      <c r="AF584" s="11">
        <f t="shared" si="315"/>
        <v>216000</v>
      </c>
      <c r="AG584" s="11">
        <f t="shared" si="315"/>
        <v>1.5</v>
      </c>
      <c r="AH584" s="11">
        <f t="shared" si="315"/>
        <v>17.320508075688775</v>
      </c>
      <c r="AI584" s="11">
        <f t="shared" si="315"/>
        <v>0</v>
      </c>
      <c r="AJ584" s="11">
        <f t="shared" si="315"/>
        <v>0</v>
      </c>
      <c r="AK584" s="11">
        <f t="shared" si="315"/>
        <v>0</v>
      </c>
      <c r="AL584" s="11">
        <f t="shared" si="313"/>
        <v>0</v>
      </c>
      <c r="AM584" s="11">
        <f t="shared" si="313"/>
        <v>0</v>
      </c>
      <c r="AN584" s="11">
        <f t="shared" si="313"/>
        <v>0</v>
      </c>
      <c r="AO584" s="11">
        <f t="shared" si="313"/>
        <v>0</v>
      </c>
      <c r="AP584" s="11">
        <f t="shared" si="313"/>
        <v>0</v>
      </c>
      <c r="AQ584" s="11">
        <f t="shared" si="313"/>
        <v>0</v>
      </c>
      <c r="AR584" s="11">
        <f t="shared" si="288"/>
        <v>0</v>
      </c>
      <c r="AS584" s="11">
        <f t="shared" si="288"/>
        <v>0</v>
      </c>
      <c r="AT584" s="11">
        <f t="shared" si="288"/>
        <v>0</v>
      </c>
      <c r="AU584" s="11">
        <f t="shared" si="288"/>
        <v>0</v>
      </c>
      <c r="AV584" s="11">
        <f t="shared" si="288"/>
        <v>0</v>
      </c>
      <c r="AW584" s="11">
        <f t="shared" si="288"/>
        <v>0</v>
      </c>
      <c r="AX584" s="11">
        <f t="shared" si="296"/>
        <v>0</v>
      </c>
      <c r="AY584" s="11">
        <f t="shared" si="296"/>
        <v>0</v>
      </c>
      <c r="AZ584" s="11">
        <f t="shared" si="296"/>
        <v>0</v>
      </c>
      <c r="BA584" s="11">
        <f t="shared" si="296"/>
        <v>0</v>
      </c>
      <c r="BB584" s="11">
        <f t="shared" si="296"/>
        <v>0</v>
      </c>
      <c r="BC584" s="11">
        <f t="shared" si="296"/>
        <v>0</v>
      </c>
      <c r="BD584" s="11">
        <f t="shared" si="296"/>
        <v>0</v>
      </c>
      <c r="BE584" s="11">
        <f t="shared" si="296"/>
        <v>0</v>
      </c>
      <c r="BF584" s="15" t="str">
        <f t="shared" si="297"/>
        <v>ČSN 42 5524</v>
      </c>
      <c r="BG584" s="42">
        <v>113.04</v>
      </c>
      <c r="BH584" s="17">
        <f t="shared" si="298"/>
        <v>240</v>
      </c>
      <c r="BI584" s="17">
        <f t="shared" si="299"/>
        <v>60</v>
      </c>
      <c r="BX584" s="18">
        <f t="shared" si="292"/>
        <v>14400</v>
      </c>
      <c r="BY584" s="42">
        <v>0.6</v>
      </c>
      <c r="BZ584" s="43">
        <f t="shared" si="300"/>
        <v>5.3078556263269645</v>
      </c>
      <c r="CA584" s="18">
        <f t="shared" si="301"/>
        <v>69120000</v>
      </c>
      <c r="CB584" s="18">
        <f t="shared" si="302"/>
        <v>576000</v>
      </c>
      <c r="CC584" s="18">
        <f t="shared" si="303"/>
        <v>864000</v>
      </c>
      <c r="CD584" s="25">
        <f t="shared" si="304"/>
        <v>1.5</v>
      </c>
      <c r="CE584" s="26">
        <f t="shared" si="305"/>
        <v>69.282032302755098</v>
      </c>
      <c r="CF584" s="18">
        <f t="shared" si="306"/>
        <v>14400</v>
      </c>
      <c r="CG584" s="18">
        <f t="shared" si="307"/>
        <v>14400</v>
      </c>
      <c r="CH584" s="18">
        <f t="shared" si="308"/>
        <v>4320000</v>
      </c>
      <c r="CI584" s="18">
        <f t="shared" si="309"/>
        <v>144000</v>
      </c>
      <c r="CJ584" s="18">
        <f t="shared" si="310"/>
        <v>216000</v>
      </c>
      <c r="CK584" s="25">
        <f t="shared" si="311"/>
        <v>1.5</v>
      </c>
      <c r="CL584" s="26">
        <f t="shared" si="312"/>
        <v>17.320508075688775</v>
      </c>
      <c r="DJ584" s="20" t="s">
        <v>542</v>
      </c>
    </row>
    <row r="585" spans="1:114" x14ac:dyDescent="0.2">
      <c r="A585" s="15" t="s">
        <v>105</v>
      </c>
      <c r="B585" s="10" t="s">
        <v>685</v>
      </c>
      <c r="C585" s="11">
        <f t="shared" si="294"/>
        <v>13.737500000000001</v>
      </c>
      <c r="D585" s="11">
        <f t="shared" si="291"/>
        <v>250</v>
      </c>
      <c r="E585" s="11">
        <f t="shared" si="291"/>
        <v>7</v>
      </c>
      <c r="F585" s="11">
        <f t="shared" si="291"/>
        <v>0</v>
      </c>
      <c r="G585" s="11">
        <f t="shared" si="291"/>
        <v>0</v>
      </c>
      <c r="H585" s="11">
        <f t="shared" si="291"/>
        <v>0</v>
      </c>
      <c r="I585" s="11">
        <f t="shared" si="291"/>
        <v>0</v>
      </c>
      <c r="J585" s="11">
        <f t="shared" si="291"/>
        <v>0</v>
      </c>
      <c r="K585" s="11">
        <f t="shared" si="291"/>
        <v>0</v>
      </c>
      <c r="L585" s="11">
        <f t="shared" si="291"/>
        <v>0</v>
      </c>
      <c r="M585" s="11">
        <f t="shared" si="291"/>
        <v>0</v>
      </c>
      <c r="N585" s="11">
        <f t="shared" si="314"/>
        <v>0</v>
      </c>
      <c r="O585" s="11">
        <f t="shared" si="314"/>
        <v>0</v>
      </c>
      <c r="P585" s="11">
        <f t="shared" si="314"/>
        <v>0</v>
      </c>
      <c r="Q585" s="11">
        <f t="shared" si="314"/>
        <v>0</v>
      </c>
      <c r="R585" s="11">
        <f t="shared" si="314"/>
        <v>0</v>
      </c>
      <c r="S585" s="11">
        <f t="shared" si="314"/>
        <v>0</v>
      </c>
      <c r="T585" s="11">
        <f t="shared" si="285"/>
        <v>1750</v>
      </c>
      <c r="U585" s="40">
        <f t="shared" si="295"/>
        <v>0.51400000000000001</v>
      </c>
      <c r="V585" s="11">
        <f t="shared" si="316"/>
        <v>37.415832575068244</v>
      </c>
      <c r="W585" s="11">
        <f t="shared" si="316"/>
        <v>9114583.3333333321</v>
      </c>
      <c r="X585" s="11">
        <f t="shared" si="316"/>
        <v>72916.666666666657</v>
      </c>
      <c r="Y585" s="11">
        <f t="shared" si="316"/>
        <v>109375</v>
      </c>
      <c r="Z585" s="11">
        <f t="shared" si="316"/>
        <v>1.5000000000000002</v>
      </c>
      <c r="AA585" s="11">
        <f t="shared" si="316"/>
        <v>72.168783648703211</v>
      </c>
      <c r="AB585" s="11">
        <f t="shared" si="315"/>
        <v>1750</v>
      </c>
      <c r="AC585" s="11">
        <f t="shared" si="315"/>
        <v>1750</v>
      </c>
      <c r="AD585" s="11">
        <f t="shared" si="315"/>
        <v>7145.833333333333</v>
      </c>
      <c r="AE585" s="11">
        <f t="shared" si="315"/>
        <v>2041.6666666666665</v>
      </c>
      <c r="AF585" s="11">
        <f t="shared" si="315"/>
        <v>3062.5</v>
      </c>
      <c r="AG585" s="11">
        <f t="shared" si="315"/>
        <v>1.5000000000000002</v>
      </c>
      <c r="AH585" s="11">
        <f t="shared" si="315"/>
        <v>2.0207259421636903</v>
      </c>
      <c r="AI585" s="11">
        <f t="shared" si="315"/>
        <v>0</v>
      </c>
      <c r="AJ585" s="11">
        <f t="shared" si="315"/>
        <v>0</v>
      </c>
      <c r="AK585" s="11">
        <f t="shared" si="315"/>
        <v>0</v>
      </c>
      <c r="AL585" s="11">
        <f t="shared" si="313"/>
        <v>0</v>
      </c>
      <c r="AM585" s="11">
        <f t="shared" si="313"/>
        <v>0</v>
      </c>
      <c r="AN585" s="11">
        <f t="shared" si="313"/>
        <v>0</v>
      </c>
      <c r="AO585" s="11">
        <f t="shared" si="313"/>
        <v>0</v>
      </c>
      <c r="AP585" s="11">
        <f t="shared" si="313"/>
        <v>0</v>
      </c>
      <c r="AQ585" s="11">
        <f t="shared" si="313"/>
        <v>0</v>
      </c>
      <c r="AR585" s="11">
        <f t="shared" si="288"/>
        <v>0</v>
      </c>
      <c r="AS585" s="11">
        <f t="shared" si="288"/>
        <v>0</v>
      </c>
      <c r="AT585" s="11">
        <f t="shared" si="288"/>
        <v>0</v>
      </c>
      <c r="AU585" s="11">
        <f t="shared" si="288"/>
        <v>0</v>
      </c>
      <c r="AV585" s="11">
        <f t="shared" si="288"/>
        <v>0</v>
      </c>
      <c r="AW585" s="11">
        <f t="shared" si="288"/>
        <v>0</v>
      </c>
      <c r="AX585" s="11">
        <f t="shared" si="296"/>
        <v>0</v>
      </c>
      <c r="AY585" s="11">
        <f t="shared" si="296"/>
        <v>0</v>
      </c>
      <c r="AZ585" s="11">
        <f t="shared" si="296"/>
        <v>0</v>
      </c>
      <c r="BA585" s="11">
        <f t="shared" si="296"/>
        <v>0</v>
      </c>
      <c r="BB585" s="11">
        <f t="shared" si="296"/>
        <v>0</v>
      </c>
      <c r="BC585" s="11">
        <f t="shared" si="296"/>
        <v>0</v>
      </c>
      <c r="BD585" s="11">
        <f t="shared" si="296"/>
        <v>0</v>
      </c>
      <c r="BE585" s="11">
        <f t="shared" si="296"/>
        <v>0</v>
      </c>
      <c r="BF585" s="15" t="str">
        <f t="shared" si="297"/>
        <v>ČSN 42 5524</v>
      </c>
      <c r="BG585" s="42">
        <v>13.737500000000001</v>
      </c>
      <c r="BH585" s="17">
        <f t="shared" si="298"/>
        <v>250</v>
      </c>
      <c r="BI585" s="17">
        <f t="shared" si="299"/>
        <v>7</v>
      </c>
      <c r="BX585" s="18">
        <f t="shared" si="292"/>
        <v>1750</v>
      </c>
      <c r="BY585" s="42">
        <v>0.51400000000000001</v>
      </c>
      <c r="BZ585" s="43">
        <f t="shared" si="300"/>
        <v>37.415832575068244</v>
      </c>
      <c r="CA585" s="18">
        <f t="shared" si="301"/>
        <v>9114583.3333333321</v>
      </c>
      <c r="CB585" s="18">
        <f t="shared" si="302"/>
        <v>72916.666666666657</v>
      </c>
      <c r="CC585" s="18">
        <f t="shared" si="303"/>
        <v>109375</v>
      </c>
      <c r="CD585" s="25">
        <f t="shared" si="304"/>
        <v>1.5000000000000002</v>
      </c>
      <c r="CE585" s="26">
        <f t="shared" si="305"/>
        <v>72.168783648703211</v>
      </c>
      <c r="CF585" s="18">
        <f t="shared" si="306"/>
        <v>1750</v>
      </c>
      <c r="CG585" s="18">
        <f t="shared" si="307"/>
        <v>1750</v>
      </c>
      <c r="CH585" s="18">
        <f t="shared" si="308"/>
        <v>7145.833333333333</v>
      </c>
      <c r="CI585" s="18">
        <f t="shared" si="309"/>
        <v>2041.6666666666665</v>
      </c>
      <c r="CJ585" s="18">
        <f t="shared" si="310"/>
        <v>3062.5</v>
      </c>
      <c r="CK585" s="25">
        <f t="shared" si="311"/>
        <v>1.5000000000000002</v>
      </c>
      <c r="CL585" s="26">
        <f t="shared" si="312"/>
        <v>2.0207259421636903</v>
      </c>
      <c r="DJ585" s="20" t="s">
        <v>542</v>
      </c>
    </row>
    <row r="586" spans="1:114" x14ac:dyDescent="0.2">
      <c r="A586" s="15" t="s">
        <v>105</v>
      </c>
      <c r="B586" s="10" t="s">
        <v>686</v>
      </c>
      <c r="C586" s="11">
        <f t="shared" si="294"/>
        <v>15.7</v>
      </c>
      <c r="D586" s="11">
        <f t="shared" si="291"/>
        <v>250</v>
      </c>
      <c r="E586" s="11">
        <f t="shared" si="291"/>
        <v>8</v>
      </c>
      <c r="F586" s="11">
        <f t="shared" si="291"/>
        <v>0</v>
      </c>
      <c r="G586" s="11">
        <f t="shared" si="291"/>
        <v>0</v>
      </c>
      <c r="H586" s="11">
        <f t="shared" si="291"/>
        <v>0</v>
      </c>
      <c r="I586" s="11">
        <f t="shared" si="291"/>
        <v>0</v>
      </c>
      <c r="J586" s="11">
        <f t="shared" si="291"/>
        <v>0</v>
      </c>
      <c r="K586" s="11">
        <f t="shared" si="291"/>
        <v>0</v>
      </c>
      <c r="L586" s="11">
        <f t="shared" si="291"/>
        <v>0</v>
      </c>
      <c r="M586" s="11">
        <f t="shared" si="291"/>
        <v>0</v>
      </c>
      <c r="N586" s="11">
        <f t="shared" si="314"/>
        <v>0</v>
      </c>
      <c r="O586" s="11">
        <f t="shared" si="314"/>
        <v>0</v>
      </c>
      <c r="P586" s="11">
        <f t="shared" si="314"/>
        <v>0</v>
      </c>
      <c r="Q586" s="11">
        <f t="shared" si="314"/>
        <v>0</v>
      </c>
      <c r="R586" s="11">
        <f t="shared" si="314"/>
        <v>0</v>
      </c>
      <c r="S586" s="11">
        <f t="shared" si="314"/>
        <v>0</v>
      </c>
      <c r="T586" s="11">
        <f t="shared" si="285"/>
        <v>2000</v>
      </c>
      <c r="U586" s="40">
        <f t="shared" si="295"/>
        <v>0.51600000000000001</v>
      </c>
      <c r="V586" s="11">
        <f t="shared" si="316"/>
        <v>32.866242038216562</v>
      </c>
      <c r="W586" s="11">
        <f t="shared" si="316"/>
        <v>10416666.666666666</v>
      </c>
      <c r="X586" s="11">
        <f t="shared" si="316"/>
        <v>83333.333333333328</v>
      </c>
      <c r="Y586" s="11">
        <f t="shared" si="316"/>
        <v>125000</v>
      </c>
      <c r="Z586" s="11">
        <f t="shared" si="316"/>
        <v>1.5</v>
      </c>
      <c r="AA586" s="11">
        <f t="shared" si="316"/>
        <v>72.168783648703211</v>
      </c>
      <c r="AB586" s="11">
        <f t="shared" si="315"/>
        <v>2000</v>
      </c>
      <c r="AC586" s="11">
        <f t="shared" si="315"/>
        <v>2000</v>
      </c>
      <c r="AD586" s="11">
        <f t="shared" si="315"/>
        <v>10666.666666666666</v>
      </c>
      <c r="AE586" s="11">
        <f t="shared" si="315"/>
        <v>2666.6666666666665</v>
      </c>
      <c r="AF586" s="11">
        <f t="shared" si="315"/>
        <v>4000</v>
      </c>
      <c r="AG586" s="11">
        <f t="shared" si="315"/>
        <v>1.5</v>
      </c>
      <c r="AH586" s="11">
        <f t="shared" si="315"/>
        <v>2.3094010767585029</v>
      </c>
      <c r="AI586" s="11">
        <f t="shared" si="315"/>
        <v>0</v>
      </c>
      <c r="AJ586" s="11">
        <f t="shared" si="315"/>
        <v>0</v>
      </c>
      <c r="AK586" s="11">
        <f t="shared" si="315"/>
        <v>0</v>
      </c>
      <c r="AL586" s="11">
        <f t="shared" si="313"/>
        <v>0</v>
      </c>
      <c r="AM586" s="11">
        <f t="shared" si="313"/>
        <v>0</v>
      </c>
      <c r="AN586" s="11">
        <f t="shared" si="313"/>
        <v>0</v>
      </c>
      <c r="AO586" s="11">
        <f t="shared" si="313"/>
        <v>0</v>
      </c>
      <c r="AP586" s="11">
        <f t="shared" si="313"/>
        <v>0</v>
      </c>
      <c r="AQ586" s="11">
        <f t="shared" si="313"/>
        <v>0</v>
      </c>
      <c r="AR586" s="11">
        <f t="shared" si="288"/>
        <v>0</v>
      </c>
      <c r="AS586" s="11">
        <f t="shared" si="288"/>
        <v>0</v>
      </c>
      <c r="AT586" s="11">
        <f t="shared" si="288"/>
        <v>0</v>
      </c>
      <c r="AU586" s="11">
        <f t="shared" si="288"/>
        <v>0</v>
      </c>
      <c r="AV586" s="11">
        <f t="shared" si="288"/>
        <v>0</v>
      </c>
      <c r="AW586" s="11">
        <f t="shared" si="288"/>
        <v>0</v>
      </c>
      <c r="AX586" s="11">
        <f t="shared" si="296"/>
        <v>0</v>
      </c>
      <c r="AY586" s="11">
        <f t="shared" si="296"/>
        <v>0</v>
      </c>
      <c r="AZ586" s="11">
        <f t="shared" si="296"/>
        <v>0</v>
      </c>
      <c r="BA586" s="11">
        <f t="shared" si="296"/>
        <v>0</v>
      </c>
      <c r="BB586" s="11">
        <f t="shared" si="296"/>
        <v>0</v>
      </c>
      <c r="BC586" s="11">
        <f t="shared" si="296"/>
        <v>0</v>
      </c>
      <c r="BD586" s="11">
        <f t="shared" si="296"/>
        <v>0</v>
      </c>
      <c r="BE586" s="11">
        <f t="shared" si="296"/>
        <v>0</v>
      </c>
      <c r="BF586" s="15" t="str">
        <f t="shared" si="297"/>
        <v>ČSN 42 5524</v>
      </c>
      <c r="BG586" s="42">
        <v>15.7</v>
      </c>
      <c r="BH586" s="17">
        <f t="shared" si="298"/>
        <v>250</v>
      </c>
      <c r="BI586" s="17">
        <f t="shared" si="299"/>
        <v>8</v>
      </c>
      <c r="BX586" s="18">
        <f t="shared" si="292"/>
        <v>2000</v>
      </c>
      <c r="BY586" s="42">
        <v>0.51600000000000001</v>
      </c>
      <c r="BZ586" s="43">
        <f t="shared" si="300"/>
        <v>32.866242038216562</v>
      </c>
      <c r="CA586" s="18">
        <f t="shared" si="301"/>
        <v>10416666.666666666</v>
      </c>
      <c r="CB586" s="18">
        <f t="shared" si="302"/>
        <v>83333.333333333328</v>
      </c>
      <c r="CC586" s="18">
        <f t="shared" si="303"/>
        <v>125000</v>
      </c>
      <c r="CD586" s="25">
        <f t="shared" si="304"/>
        <v>1.5</v>
      </c>
      <c r="CE586" s="26">
        <f t="shared" si="305"/>
        <v>72.168783648703211</v>
      </c>
      <c r="CF586" s="18">
        <f t="shared" si="306"/>
        <v>2000</v>
      </c>
      <c r="CG586" s="18">
        <f t="shared" si="307"/>
        <v>2000</v>
      </c>
      <c r="CH586" s="18">
        <f t="shared" si="308"/>
        <v>10666.666666666666</v>
      </c>
      <c r="CI586" s="18">
        <f t="shared" si="309"/>
        <v>2666.6666666666665</v>
      </c>
      <c r="CJ586" s="18">
        <f t="shared" si="310"/>
        <v>4000</v>
      </c>
      <c r="CK586" s="25">
        <f t="shared" si="311"/>
        <v>1.5</v>
      </c>
      <c r="CL586" s="26">
        <f t="shared" si="312"/>
        <v>2.3094010767585029</v>
      </c>
      <c r="DJ586" s="20" t="s">
        <v>542</v>
      </c>
    </row>
    <row r="587" spans="1:114" x14ac:dyDescent="0.2">
      <c r="A587" s="15" t="s">
        <v>105</v>
      </c>
      <c r="B587" s="10" t="s">
        <v>687</v>
      </c>
      <c r="C587" s="11">
        <f t="shared" si="294"/>
        <v>17.662500000000001</v>
      </c>
      <c r="D587" s="11">
        <f t="shared" si="291"/>
        <v>250</v>
      </c>
      <c r="E587" s="11">
        <f t="shared" si="291"/>
        <v>9</v>
      </c>
      <c r="F587" s="11">
        <f t="shared" si="291"/>
        <v>0</v>
      </c>
      <c r="G587" s="11">
        <f t="shared" si="291"/>
        <v>0</v>
      </c>
      <c r="H587" s="11">
        <f t="shared" si="291"/>
        <v>0</v>
      </c>
      <c r="I587" s="11">
        <f t="shared" si="291"/>
        <v>0</v>
      </c>
      <c r="J587" s="11">
        <f t="shared" si="291"/>
        <v>0</v>
      </c>
      <c r="K587" s="11">
        <f t="shared" si="291"/>
        <v>0</v>
      </c>
      <c r="L587" s="11">
        <f t="shared" ref="L587:P650" si="317">IF($A587="x",BP587,"")</f>
        <v>0</v>
      </c>
      <c r="M587" s="11">
        <f t="shared" si="317"/>
        <v>0</v>
      </c>
      <c r="N587" s="11">
        <f t="shared" si="314"/>
        <v>0</v>
      </c>
      <c r="O587" s="11">
        <f t="shared" si="314"/>
        <v>0</v>
      </c>
      <c r="P587" s="11">
        <f t="shared" si="314"/>
        <v>0</v>
      </c>
      <c r="Q587" s="11">
        <f t="shared" si="314"/>
        <v>0</v>
      </c>
      <c r="R587" s="11">
        <f t="shared" si="314"/>
        <v>0</v>
      </c>
      <c r="S587" s="11">
        <f t="shared" si="314"/>
        <v>0</v>
      </c>
      <c r="T587" s="11">
        <f t="shared" si="285"/>
        <v>2250</v>
      </c>
      <c r="U587" s="40">
        <f t="shared" si="295"/>
        <v>0.51800000000000002</v>
      </c>
      <c r="V587" s="11">
        <f t="shared" si="316"/>
        <v>29.327671620665257</v>
      </c>
      <c r="W587" s="11">
        <f t="shared" si="316"/>
        <v>11718750</v>
      </c>
      <c r="X587" s="11">
        <f t="shared" si="316"/>
        <v>93750</v>
      </c>
      <c r="Y587" s="11">
        <f t="shared" si="316"/>
        <v>140625</v>
      </c>
      <c r="Z587" s="11">
        <f t="shared" si="316"/>
        <v>1.5</v>
      </c>
      <c r="AA587" s="11">
        <f t="shared" si="316"/>
        <v>72.168783648703211</v>
      </c>
      <c r="AB587" s="11">
        <f t="shared" si="315"/>
        <v>2250</v>
      </c>
      <c r="AC587" s="11">
        <f t="shared" si="315"/>
        <v>2250</v>
      </c>
      <c r="AD587" s="11">
        <f t="shared" si="315"/>
        <v>15187.5</v>
      </c>
      <c r="AE587" s="11">
        <f t="shared" si="315"/>
        <v>3375</v>
      </c>
      <c r="AF587" s="11">
        <f t="shared" si="315"/>
        <v>5062.5</v>
      </c>
      <c r="AG587" s="11">
        <f t="shared" si="315"/>
        <v>1.5</v>
      </c>
      <c r="AH587" s="11">
        <f t="shared" si="315"/>
        <v>2.598076211353316</v>
      </c>
      <c r="AI587" s="11">
        <f t="shared" si="315"/>
        <v>0</v>
      </c>
      <c r="AJ587" s="11">
        <f t="shared" si="315"/>
        <v>0</v>
      </c>
      <c r="AK587" s="11">
        <f t="shared" si="315"/>
        <v>0</v>
      </c>
      <c r="AL587" s="11">
        <f t="shared" si="313"/>
        <v>0</v>
      </c>
      <c r="AM587" s="11">
        <f t="shared" si="313"/>
        <v>0</v>
      </c>
      <c r="AN587" s="11">
        <f t="shared" si="313"/>
        <v>0</v>
      </c>
      <c r="AO587" s="11">
        <f t="shared" si="313"/>
        <v>0</v>
      </c>
      <c r="AP587" s="11">
        <f t="shared" si="313"/>
        <v>0</v>
      </c>
      <c r="AQ587" s="11">
        <f t="shared" si="313"/>
        <v>0</v>
      </c>
      <c r="AR587" s="11">
        <f t="shared" si="288"/>
        <v>0</v>
      </c>
      <c r="AS587" s="11">
        <f t="shared" si="288"/>
        <v>0</v>
      </c>
      <c r="AT587" s="11">
        <f t="shared" si="288"/>
        <v>0</v>
      </c>
      <c r="AU587" s="11">
        <f t="shared" si="288"/>
        <v>0</v>
      </c>
      <c r="AV587" s="11">
        <f t="shared" si="288"/>
        <v>0</v>
      </c>
      <c r="AW587" s="11">
        <f t="shared" si="288"/>
        <v>0</v>
      </c>
      <c r="AX587" s="11">
        <f t="shared" si="296"/>
        <v>0</v>
      </c>
      <c r="AY587" s="11">
        <f t="shared" si="296"/>
        <v>0</v>
      </c>
      <c r="AZ587" s="11">
        <f t="shared" si="296"/>
        <v>0</v>
      </c>
      <c r="BA587" s="11">
        <f t="shared" si="296"/>
        <v>0</v>
      </c>
      <c r="BB587" s="11">
        <f t="shared" si="296"/>
        <v>0</v>
      </c>
      <c r="BC587" s="11">
        <f t="shared" si="296"/>
        <v>0</v>
      </c>
      <c r="BD587" s="11">
        <f t="shared" si="296"/>
        <v>0</v>
      </c>
      <c r="BE587" s="11">
        <f t="shared" si="296"/>
        <v>0</v>
      </c>
      <c r="BF587" s="15" t="str">
        <f t="shared" si="297"/>
        <v>ČSN 42 5524</v>
      </c>
      <c r="BG587" s="42">
        <v>17.662500000000001</v>
      </c>
      <c r="BH587" s="17">
        <f t="shared" si="298"/>
        <v>250</v>
      </c>
      <c r="BI587" s="17">
        <f t="shared" si="299"/>
        <v>9</v>
      </c>
      <c r="BX587" s="18">
        <f t="shared" si="292"/>
        <v>2250</v>
      </c>
      <c r="BY587" s="42">
        <v>0.51800000000000002</v>
      </c>
      <c r="BZ587" s="43">
        <f t="shared" si="300"/>
        <v>29.327671620665257</v>
      </c>
      <c r="CA587" s="18">
        <f t="shared" si="301"/>
        <v>11718750</v>
      </c>
      <c r="CB587" s="18">
        <f t="shared" si="302"/>
        <v>93750</v>
      </c>
      <c r="CC587" s="18">
        <f t="shared" si="303"/>
        <v>140625</v>
      </c>
      <c r="CD587" s="25">
        <f t="shared" si="304"/>
        <v>1.5</v>
      </c>
      <c r="CE587" s="26">
        <f t="shared" si="305"/>
        <v>72.168783648703211</v>
      </c>
      <c r="CF587" s="18">
        <f t="shared" si="306"/>
        <v>2250</v>
      </c>
      <c r="CG587" s="18">
        <f t="shared" si="307"/>
        <v>2250</v>
      </c>
      <c r="CH587" s="18">
        <f t="shared" si="308"/>
        <v>15187.5</v>
      </c>
      <c r="CI587" s="18">
        <f t="shared" si="309"/>
        <v>3375</v>
      </c>
      <c r="CJ587" s="18">
        <f t="shared" si="310"/>
        <v>5062.5</v>
      </c>
      <c r="CK587" s="25">
        <f t="shared" si="311"/>
        <v>1.5</v>
      </c>
      <c r="CL587" s="26">
        <f t="shared" si="312"/>
        <v>2.598076211353316</v>
      </c>
      <c r="DJ587" s="20" t="s">
        <v>542</v>
      </c>
    </row>
    <row r="588" spans="1:114" x14ac:dyDescent="0.2">
      <c r="A588" s="15" t="s">
        <v>105</v>
      </c>
      <c r="B588" s="10" t="s">
        <v>688</v>
      </c>
      <c r="C588" s="11">
        <f t="shared" si="294"/>
        <v>19.625</v>
      </c>
      <c r="D588" s="11">
        <f t="shared" ref="D588:K619" si="318">IF($A588="x",BH588,"")</f>
        <v>250</v>
      </c>
      <c r="E588" s="11">
        <f t="shared" si="318"/>
        <v>10</v>
      </c>
      <c r="F588" s="11">
        <f t="shared" si="318"/>
        <v>0</v>
      </c>
      <c r="G588" s="11">
        <f t="shared" si="318"/>
        <v>0</v>
      </c>
      <c r="H588" s="11">
        <f t="shared" si="318"/>
        <v>0</v>
      </c>
      <c r="I588" s="11">
        <f t="shared" si="318"/>
        <v>0</v>
      </c>
      <c r="J588" s="11">
        <f t="shared" si="318"/>
        <v>0</v>
      </c>
      <c r="K588" s="11">
        <f t="shared" si="318"/>
        <v>0</v>
      </c>
      <c r="L588" s="11">
        <f t="shared" si="317"/>
        <v>0</v>
      </c>
      <c r="M588" s="11">
        <f t="shared" si="317"/>
        <v>0</v>
      </c>
      <c r="N588" s="11">
        <f t="shared" si="314"/>
        <v>0</v>
      </c>
      <c r="O588" s="11">
        <f t="shared" si="314"/>
        <v>0</v>
      </c>
      <c r="P588" s="11">
        <f t="shared" si="314"/>
        <v>0</v>
      </c>
      <c r="Q588" s="11">
        <f t="shared" si="314"/>
        <v>0</v>
      </c>
      <c r="R588" s="11">
        <f t="shared" si="314"/>
        <v>0</v>
      </c>
      <c r="S588" s="11">
        <f t="shared" si="314"/>
        <v>0</v>
      </c>
      <c r="T588" s="11">
        <f t="shared" si="285"/>
        <v>2500</v>
      </c>
      <c r="U588" s="40">
        <f t="shared" si="295"/>
        <v>0.52</v>
      </c>
      <c r="V588" s="11">
        <f t="shared" si="316"/>
        <v>26.496815286624205</v>
      </c>
      <c r="W588" s="11">
        <f t="shared" si="316"/>
        <v>13020833.333333332</v>
      </c>
      <c r="X588" s="11">
        <f t="shared" si="316"/>
        <v>104166.66666666666</v>
      </c>
      <c r="Y588" s="11">
        <f t="shared" si="316"/>
        <v>156250</v>
      </c>
      <c r="Z588" s="11">
        <f t="shared" si="316"/>
        <v>1.5000000000000002</v>
      </c>
      <c r="AA588" s="11">
        <f t="shared" si="316"/>
        <v>72.168783648703211</v>
      </c>
      <c r="AB588" s="11">
        <f t="shared" si="315"/>
        <v>2500</v>
      </c>
      <c r="AC588" s="11">
        <f t="shared" si="315"/>
        <v>2500</v>
      </c>
      <c r="AD588" s="11">
        <f t="shared" si="315"/>
        <v>20833.333333333332</v>
      </c>
      <c r="AE588" s="11">
        <f t="shared" si="315"/>
        <v>4166.6666666666661</v>
      </c>
      <c r="AF588" s="11">
        <f t="shared" si="315"/>
        <v>6250</v>
      </c>
      <c r="AG588" s="11">
        <f t="shared" si="315"/>
        <v>1.5000000000000002</v>
      </c>
      <c r="AH588" s="11">
        <f t="shared" si="315"/>
        <v>2.8867513459481287</v>
      </c>
      <c r="AI588" s="11">
        <f t="shared" si="315"/>
        <v>0</v>
      </c>
      <c r="AJ588" s="11">
        <f t="shared" si="315"/>
        <v>0</v>
      </c>
      <c r="AK588" s="11">
        <f t="shared" si="315"/>
        <v>0</v>
      </c>
      <c r="AL588" s="11">
        <f t="shared" si="313"/>
        <v>0</v>
      </c>
      <c r="AM588" s="11">
        <f t="shared" si="313"/>
        <v>0</v>
      </c>
      <c r="AN588" s="11">
        <f t="shared" si="313"/>
        <v>0</v>
      </c>
      <c r="AO588" s="11">
        <f t="shared" si="313"/>
        <v>0</v>
      </c>
      <c r="AP588" s="11">
        <f t="shared" si="313"/>
        <v>0</v>
      </c>
      <c r="AQ588" s="11">
        <f t="shared" si="313"/>
        <v>0</v>
      </c>
      <c r="AR588" s="11">
        <f t="shared" si="288"/>
        <v>0</v>
      </c>
      <c r="AS588" s="11">
        <f t="shared" si="288"/>
        <v>0</v>
      </c>
      <c r="AT588" s="11">
        <f t="shared" si="288"/>
        <v>0</v>
      </c>
      <c r="AU588" s="11">
        <f t="shared" si="288"/>
        <v>0</v>
      </c>
      <c r="AV588" s="11">
        <f t="shared" si="288"/>
        <v>0</v>
      </c>
      <c r="AW588" s="11">
        <f t="shared" si="288"/>
        <v>0</v>
      </c>
      <c r="AX588" s="11">
        <f t="shared" si="296"/>
        <v>0</v>
      </c>
      <c r="AY588" s="11">
        <f t="shared" si="296"/>
        <v>0</v>
      </c>
      <c r="AZ588" s="11">
        <f t="shared" si="296"/>
        <v>0</v>
      </c>
      <c r="BA588" s="11">
        <f t="shared" si="296"/>
        <v>0</v>
      </c>
      <c r="BB588" s="11">
        <f t="shared" si="296"/>
        <v>0</v>
      </c>
      <c r="BC588" s="11">
        <f t="shared" si="296"/>
        <v>0</v>
      </c>
      <c r="BD588" s="11">
        <f t="shared" si="296"/>
        <v>0</v>
      </c>
      <c r="BE588" s="11">
        <f t="shared" si="296"/>
        <v>0</v>
      </c>
      <c r="BF588" s="15" t="str">
        <f t="shared" si="297"/>
        <v>ČSN 42 5524</v>
      </c>
      <c r="BG588" s="42">
        <v>19.625</v>
      </c>
      <c r="BH588" s="17">
        <f t="shared" si="298"/>
        <v>250</v>
      </c>
      <c r="BI588" s="17">
        <f t="shared" si="299"/>
        <v>10</v>
      </c>
      <c r="BX588" s="18">
        <f t="shared" si="292"/>
        <v>2500</v>
      </c>
      <c r="BY588" s="42">
        <v>0.52</v>
      </c>
      <c r="BZ588" s="43">
        <f t="shared" si="300"/>
        <v>26.496815286624205</v>
      </c>
      <c r="CA588" s="18">
        <f t="shared" si="301"/>
        <v>13020833.333333332</v>
      </c>
      <c r="CB588" s="18">
        <f t="shared" si="302"/>
        <v>104166.66666666666</v>
      </c>
      <c r="CC588" s="18">
        <f t="shared" si="303"/>
        <v>156250</v>
      </c>
      <c r="CD588" s="25">
        <f t="shared" si="304"/>
        <v>1.5000000000000002</v>
      </c>
      <c r="CE588" s="26">
        <f t="shared" si="305"/>
        <v>72.168783648703211</v>
      </c>
      <c r="CF588" s="18">
        <f t="shared" si="306"/>
        <v>2500</v>
      </c>
      <c r="CG588" s="18">
        <f t="shared" si="307"/>
        <v>2500</v>
      </c>
      <c r="CH588" s="18">
        <f t="shared" si="308"/>
        <v>20833.333333333332</v>
      </c>
      <c r="CI588" s="18">
        <f t="shared" si="309"/>
        <v>4166.6666666666661</v>
      </c>
      <c r="CJ588" s="18">
        <f t="shared" si="310"/>
        <v>6250</v>
      </c>
      <c r="CK588" s="25">
        <f t="shared" si="311"/>
        <v>1.5000000000000002</v>
      </c>
      <c r="CL588" s="26">
        <f t="shared" si="312"/>
        <v>2.8867513459481287</v>
      </c>
      <c r="DJ588" s="20" t="s">
        <v>542</v>
      </c>
    </row>
    <row r="589" spans="1:114" x14ac:dyDescent="0.2">
      <c r="A589" s="15" t="s">
        <v>105</v>
      </c>
      <c r="B589" s="10" t="s">
        <v>689</v>
      </c>
      <c r="C589" s="11">
        <f t="shared" si="294"/>
        <v>23.55</v>
      </c>
      <c r="D589" s="11">
        <f t="shared" si="318"/>
        <v>250</v>
      </c>
      <c r="E589" s="11">
        <f t="shared" si="318"/>
        <v>12</v>
      </c>
      <c r="F589" s="11">
        <f t="shared" si="318"/>
        <v>0</v>
      </c>
      <c r="G589" s="11">
        <f t="shared" si="318"/>
        <v>0</v>
      </c>
      <c r="H589" s="11">
        <f t="shared" si="318"/>
        <v>0</v>
      </c>
      <c r="I589" s="11">
        <f t="shared" si="318"/>
        <v>0</v>
      </c>
      <c r="J589" s="11">
        <f t="shared" si="318"/>
        <v>0</v>
      </c>
      <c r="K589" s="11">
        <f t="shared" si="318"/>
        <v>0</v>
      </c>
      <c r="L589" s="11">
        <f t="shared" si="317"/>
        <v>0</v>
      </c>
      <c r="M589" s="11">
        <f t="shared" si="317"/>
        <v>0</v>
      </c>
      <c r="N589" s="11">
        <f t="shared" si="314"/>
        <v>0</v>
      </c>
      <c r="O589" s="11">
        <f t="shared" si="314"/>
        <v>0</v>
      </c>
      <c r="P589" s="11">
        <f t="shared" si="314"/>
        <v>0</v>
      </c>
      <c r="Q589" s="11">
        <f t="shared" si="314"/>
        <v>0</v>
      </c>
      <c r="R589" s="11">
        <f t="shared" si="314"/>
        <v>0</v>
      </c>
      <c r="S589" s="11">
        <f t="shared" si="314"/>
        <v>0</v>
      </c>
      <c r="T589" s="11">
        <f t="shared" si="285"/>
        <v>3000</v>
      </c>
      <c r="U589" s="40">
        <f t="shared" si="295"/>
        <v>0.52400000000000002</v>
      </c>
      <c r="V589" s="11">
        <f t="shared" si="316"/>
        <v>22.250530785562635</v>
      </c>
      <c r="W589" s="11">
        <f t="shared" si="316"/>
        <v>15625000</v>
      </c>
      <c r="X589" s="11">
        <f t="shared" si="316"/>
        <v>125000</v>
      </c>
      <c r="Y589" s="11">
        <f t="shared" si="316"/>
        <v>187500</v>
      </c>
      <c r="Z589" s="11">
        <f t="shared" si="316"/>
        <v>1.5</v>
      </c>
      <c r="AA589" s="11">
        <f t="shared" si="316"/>
        <v>72.168783648703211</v>
      </c>
      <c r="AB589" s="11">
        <f t="shared" si="315"/>
        <v>3000</v>
      </c>
      <c r="AC589" s="11">
        <f t="shared" si="315"/>
        <v>3000</v>
      </c>
      <c r="AD589" s="11">
        <f t="shared" si="315"/>
        <v>36000</v>
      </c>
      <c r="AE589" s="11">
        <f t="shared" si="315"/>
        <v>6000</v>
      </c>
      <c r="AF589" s="11">
        <f t="shared" si="315"/>
        <v>9000</v>
      </c>
      <c r="AG589" s="11">
        <f t="shared" si="315"/>
        <v>1.5</v>
      </c>
      <c r="AH589" s="11">
        <f t="shared" si="315"/>
        <v>3.4641016151377544</v>
      </c>
      <c r="AI589" s="11">
        <f t="shared" si="315"/>
        <v>0</v>
      </c>
      <c r="AJ589" s="11">
        <f t="shared" si="315"/>
        <v>0</v>
      </c>
      <c r="AK589" s="11">
        <f t="shared" si="315"/>
        <v>0</v>
      </c>
      <c r="AL589" s="11">
        <f t="shared" si="313"/>
        <v>0</v>
      </c>
      <c r="AM589" s="11">
        <f t="shared" si="313"/>
        <v>0</v>
      </c>
      <c r="AN589" s="11">
        <f t="shared" si="313"/>
        <v>0</v>
      </c>
      <c r="AO589" s="11">
        <f t="shared" si="313"/>
        <v>0</v>
      </c>
      <c r="AP589" s="11">
        <f t="shared" si="313"/>
        <v>0</v>
      </c>
      <c r="AQ589" s="11">
        <f t="shared" si="313"/>
        <v>0</v>
      </c>
      <c r="AR589" s="11">
        <f t="shared" si="288"/>
        <v>0</v>
      </c>
      <c r="AS589" s="11">
        <f t="shared" si="288"/>
        <v>0</v>
      </c>
      <c r="AT589" s="11">
        <f t="shared" ref="AT589:BD620" si="319">IF($A589="x",CX589,"")</f>
        <v>0</v>
      </c>
      <c r="AU589" s="11">
        <f t="shared" si="319"/>
        <v>0</v>
      </c>
      <c r="AV589" s="11">
        <f t="shared" si="319"/>
        <v>0</v>
      </c>
      <c r="AW589" s="11">
        <f t="shared" si="319"/>
        <v>0</v>
      </c>
      <c r="AX589" s="11">
        <f t="shared" si="296"/>
        <v>0</v>
      </c>
      <c r="AY589" s="11">
        <f t="shared" si="296"/>
        <v>0</v>
      </c>
      <c r="AZ589" s="11">
        <f t="shared" si="296"/>
        <v>0</v>
      </c>
      <c r="BA589" s="11">
        <f t="shared" si="296"/>
        <v>0</v>
      </c>
      <c r="BB589" s="11">
        <f t="shared" si="296"/>
        <v>0</v>
      </c>
      <c r="BC589" s="11">
        <f t="shared" si="296"/>
        <v>0</v>
      </c>
      <c r="BD589" s="11">
        <f t="shared" si="296"/>
        <v>0</v>
      </c>
      <c r="BE589" s="11">
        <f t="shared" si="296"/>
        <v>0</v>
      </c>
      <c r="BF589" s="15" t="str">
        <f t="shared" si="297"/>
        <v>ČSN 42 5524</v>
      </c>
      <c r="BG589" s="42">
        <v>23.55</v>
      </c>
      <c r="BH589" s="17">
        <f t="shared" si="298"/>
        <v>250</v>
      </c>
      <c r="BI589" s="17">
        <f t="shared" si="299"/>
        <v>12</v>
      </c>
      <c r="BX589" s="18">
        <f t="shared" si="292"/>
        <v>3000</v>
      </c>
      <c r="BY589" s="42">
        <v>0.52400000000000002</v>
      </c>
      <c r="BZ589" s="43">
        <f t="shared" si="300"/>
        <v>22.250530785562635</v>
      </c>
      <c r="CA589" s="18">
        <f t="shared" si="301"/>
        <v>15625000</v>
      </c>
      <c r="CB589" s="18">
        <f t="shared" si="302"/>
        <v>125000</v>
      </c>
      <c r="CC589" s="18">
        <f t="shared" si="303"/>
        <v>187500</v>
      </c>
      <c r="CD589" s="25">
        <f t="shared" si="304"/>
        <v>1.5</v>
      </c>
      <c r="CE589" s="26">
        <f t="shared" si="305"/>
        <v>72.168783648703211</v>
      </c>
      <c r="CF589" s="18">
        <f t="shared" si="306"/>
        <v>3000</v>
      </c>
      <c r="CG589" s="18">
        <f t="shared" si="307"/>
        <v>3000</v>
      </c>
      <c r="CH589" s="18">
        <f t="shared" si="308"/>
        <v>36000</v>
      </c>
      <c r="CI589" s="18">
        <f t="shared" si="309"/>
        <v>6000</v>
      </c>
      <c r="CJ589" s="18">
        <f t="shared" si="310"/>
        <v>9000</v>
      </c>
      <c r="CK589" s="25">
        <f t="shared" si="311"/>
        <v>1.5</v>
      </c>
      <c r="CL589" s="26">
        <f t="shared" si="312"/>
        <v>3.4641016151377544</v>
      </c>
      <c r="DJ589" s="20" t="s">
        <v>542</v>
      </c>
    </row>
    <row r="590" spans="1:114" x14ac:dyDescent="0.2">
      <c r="A590" s="15" t="s">
        <v>105</v>
      </c>
      <c r="B590" s="10" t="s">
        <v>690</v>
      </c>
      <c r="C590" s="11">
        <f t="shared" si="294"/>
        <v>27.475000000000001</v>
      </c>
      <c r="D590" s="11">
        <f t="shared" si="318"/>
        <v>250</v>
      </c>
      <c r="E590" s="11">
        <f t="shared" si="318"/>
        <v>14</v>
      </c>
      <c r="F590" s="11">
        <f t="shared" si="318"/>
        <v>0</v>
      </c>
      <c r="G590" s="11">
        <f t="shared" si="318"/>
        <v>0</v>
      </c>
      <c r="H590" s="11">
        <f t="shared" si="318"/>
        <v>0</v>
      </c>
      <c r="I590" s="11">
        <f t="shared" si="318"/>
        <v>0</v>
      </c>
      <c r="J590" s="11">
        <f t="shared" si="318"/>
        <v>0</v>
      </c>
      <c r="K590" s="11">
        <f t="shared" si="318"/>
        <v>0</v>
      </c>
      <c r="L590" s="11">
        <f t="shared" si="317"/>
        <v>0</v>
      </c>
      <c r="M590" s="11">
        <f t="shared" si="317"/>
        <v>0</v>
      </c>
      <c r="N590" s="11">
        <f t="shared" si="314"/>
        <v>0</v>
      </c>
      <c r="O590" s="11">
        <f t="shared" si="314"/>
        <v>0</v>
      </c>
      <c r="P590" s="11">
        <f t="shared" si="314"/>
        <v>0</v>
      </c>
      <c r="Q590" s="11">
        <f t="shared" si="314"/>
        <v>0</v>
      </c>
      <c r="R590" s="11">
        <f t="shared" si="314"/>
        <v>0</v>
      </c>
      <c r="S590" s="11">
        <f t="shared" si="314"/>
        <v>0</v>
      </c>
      <c r="T590" s="11">
        <f t="shared" si="314"/>
        <v>3500</v>
      </c>
      <c r="U590" s="40">
        <f t="shared" si="295"/>
        <v>0.52800000000000002</v>
      </c>
      <c r="V590" s="11">
        <f t="shared" si="316"/>
        <v>19.21747042766151</v>
      </c>
      <c r="W590" s="11">
        <f t="shared" si="316"/>
        <v>18229166.666666664</v>
      </c>
      <c r="X590" s="11">
        <f t="shared" si="316"/>
        <v>145833.33333333331</v>
      </c>
      <c r="Y590" s="11">
        <f t="shared" si="316"/>
        <v>218750</v>
      </c>
      <c r="Z590" s="11">
        <f t="shared" si="316"/>
        <v>1.5000000000000002</v>
      </c>
      <c r="AA590" s="11">
        <f t="shared" si="316"/>
        <v>72.168783648703211</v>
      </c>
      <c r="AB590" s="11">
        <f t="shared" si="315"/>
        <v>3500</v>
      </c>
      <c r="AC590" s="11">
        <f t="shared" si="315"/>
        <v>3500</v>
      </c>
      <c r="AD590" s="11">
        <f t="shared" si="315"/>
        <v>57166.666666666664</v>
      </c>
      <c r="AE590" s="11">
        <f t="shared" si="315"/>
        <v>8166.6666666666661</v>
      </c>
      <c r="AF590" s="11">
        <f t="shared" si="315"/>
        <v>12250</v>
      </c>
      <c r="AG590" s="11">
        <f t="shared" si="315"/>
        <v>1.5000000000000002</v>
      </c>
      <c r="AH590" s="11">
        <f t="shared" si="315"/>
        <v>4.0414518843273806</v>
      </c>
      <c r="AI590" s="11">
        <f t="shared" si="315"/>
        <v>0</v>
      </c>
      <c r="AJ590" s="11">
        <f t="shared" si="315"/>
        <v>0</v>
      </c>
      <c r="AK590" s="11">
        <f t="shared" si="315"/>
        <v>0</v>
      </c>
      <c r="AL590" s="11">
        <f t="shared" si="313"/>
        <v>0</v>
      </c>
      <c r="AM590" s="11">
        <f t="shared" si="313"/>
        <v>0</v>
      </c>
      <c r="AN590" s="11">
        <f t="shared" si="313"/>
        <v>0</v>
      </c>
      <c r="AO590" s="11">
        <f t="shared" si="313"/>
        <v>0</v>
      </c>
      <c r="AP590" s="11">
        <f t="shared" si="313"/>
        <v>0</v>
      </c>
      <c r="AQ590" s="11">
        <f t="shared" si="313"/>
        <v>0</v>
      </c>
      <c r="AR590" s="11">
        <f t="shared" si="313"/>
        <v>0</v>
      </c>
      <c r="AS590" s="11">
        <f t="shared" si="313"/>
        <v>0</v>
      </c>
      <c r="AT590" s="11">
        <f t="shared" si="319"/>
        <v>0</v>
      </c>
      <c r="AU590" s="11">
        <f t="shared" si="319"/>
        <v>0</v>
      </c>
      <c r="AV590" s="11">
        <f t="shared" si="319"/>
        <v>0</v>
      </c>
      <c r="AW590" s="11">
        <f t="shared" si="319"/>
        <v>0</v>
      </c>
      <c r="AX590" s="11">
        <f t="shared" si="296"/>
        <v>0</v>
      </c>
      <c r="AY590" s="11">
        <f t="shared" si="296"/>
        <v>0</v>
      </c>
      <c r="AZ590" s="11">
        <f t="shared" si="296"/>
        <v>0</v>
      </c>
      <c r="BA590" s="11">
        <f t="shared" si="296"/>
        <v>0</v>
      </c>
      <c r="BB590" s="11">
        <f t="shared" si="296"/>
        <v>0</v>
      </c>
      <c r="BC590" s="11">
        <f t="shared" si="296"/>
        <v>0</v>
      </c>
      <c r="BD590" s="11">
        <f t="shared" si="296"/>
        <v>0</v>
      </c>
      <c r="BE590" s="11">
        <f t="shared" si="296"/>
        <v>0</v>
      </c>
      <c r="BF590" s="15" t="str">
        <f t="shared" si="297"/>
        <v>ČSN 42 5524</v>
      </c>
      <c r="BG590" s="42">
        <v>27.475000000000001</v>
      </c>
      <c r="BH590" s="17">
        <f t="shared" si="298"/>
        <v>250</v>
      </c>
      <c r="BI590" s="17">
        <f t="shared" si="299"/>
        <v>14</v>
      </c>
      <c r="BX590" s="18">
        <f t="shared" si="292"/>
        <v>3500</v>
      </c>
      <c r="BY590" s="42">
        <v>0.52800000000000002</v>
      </c>
      <c r="BZ590" s="43">
        <f t="shared" si="300"/>
        <v>19.21747042766151</v>
      </c>
      <c r="CA590" s="18">
        <f t="shared" si="301"/>
        <v>18229166.666666664</v>
      </c>
      <c r="CB590" s="18">
        <f t="shared" si="302"/>
        <v>145833.33333333331</v>
      </c>
      <c r="CC590" s="18">
        <f t="shared" si="303"/>
        <v>218750</v>
      </c>
      <c r="CD590" s="25">
        <f t="shared" si="304"/>
        <v>1.5000000000000002</v>
      </c>
      <c r="CE590" s="26">
        <f t="shared" si="305"/>
        <v>72.168783648703211</v>
      </c>
      <c r="CF590" s="18">
        <f t="shared" si="306"/>
        <v>3500</v>
      </c>
      <c r="CG590" s="18">
        <f t="shared" si="307"/>
        <v>3500</v>
      </c>
      <c r="CH590" s="18">
        <f t="shared" si="308"/>
        <v>57166.666666666664</v>
      </c>
      <c r="CI590" s="18">
        <f t="shared" si="309"/>
        <v>8166.6666666666661</v>
      </c>
      <c r="CJ590" s="18">
        <f t="shared" si="310"/>
        <v>12250</v>
      </c>
      <c r="CK590" s="25">
        <f t="shared" si="311"/>
        <v>1.5000000000000002</v>
      </c>
      <c r="CL590" s="26">
        <f t="shared" si="312"/>
        <v>4.0414518843273806</v>
      </c>
      <c r="DJ590" s="20" t="s">
        <v>542</v>
      </c>
    </row>
    <row r="591" spans="1:114" x14ac:dyDescent="0.2">
      <c r="A591" s="15" t="s">
        <v>105</v>
      </c>
      <c r="B591" s="10" t="s">
        <v>691</v>
      </c>
      <c r="C591" s="11">
        <f t="shared" si="294"/>
        <v>31.4</v>
      </c>
      <c r="D591" s="11">
        <f t="shared" si="318"/>
        <v>250</v>
      </c>
      <c r="E591" s="11">
        <f t="shared" si="318"/>
        <v>16</v>
      </c>
      <c r="F591" s="11">
        <f t="shared" si="318"/>
        <v>0</v>
      </c>
      <c r="G591" s="11">
        <f t="shared" si="318"/>
        <v>0</v>
      </c>
      <c r="H591" s="11">
        <f t="shared" si="318"/>
        <v>0</v>
      </c>
      <c r="I591" s="11">
        <f t="shared" si="318"/>
        <v>0</v>
      </c>
      <c r="J591" s="11">
        <f t="shared" si="318"/>
        <v>0</v>
      </c>
      <c r="K591" s="11">
        <f t="shared" si="318"/>
        <v>0</v>
      </c>
      <c r="L591" s="11">
        <f t="shared" si="317"/>
        <v>0</v>
      </c>
      <c r="M591" s="11">
        <f t="shared" si="317"/>
        <v>0</v>
      </c>
      <c r="N591" s="11">
        <f t="shared" si="314"/>
        <v>0</v>
      </c>
      <c r="O591" s="11">
        <f t="shared" si="314"/>
        <v>0</v>
      </c>
      <c r="P591" s="11">
        <f t="shared" si="314"/>
        <v>0</v>
      </c>
      <c r="Q591" s="11">
        <f t="shared" si="314"/>
        <v>0</v>
      </c>
      <c r="R591" s="11">
        <f t="shared" si="314"/>
        <v>0</v>
      </c>
      <c r="S591" s="11">
        <f t="shared" si="314"/>
        <v>0</v>
      </c>
      <c r="T591" s="11">
        <f t="shared" si="314"/>
        <v>4000</v>
      </c>
      <c r="U591" s="40">
        <f t="shared" si="295"/>
        <v>0.53200000000000003</v>
      </c>
      <c r="V591" s="11">
        <f t="shared" si="316"/>
        <v>16.942675159235669</v>
      </c>
      <c r="W591" s="11">
        <f t="shared" si="316"/>
        <v>20833333.333333332</v>
      </c>
      <c r="X591" s="11">
        <f t="shared" si="316"/>
        <v>166666.66666666666</v>
      </c>
      <c r="Y591" s="11">
        <f t="shared" si="316"/>
        <v>250000</v>
      </c>
      <c r="Z591" s="11">
        <f t="shared" si="316"/>
        <v>1.5</v>
      </c>
      <c r="AA591" s="11">
        <f t="shared" si="316"/>
        <v>72.168783648703211</v>
      </c>
      <c r="AB591" s="11">
        <f t="shared" si="315"/>
        <v>4000</v>
      </c>
      <c r="AC591" s="11">
        <f t="shared" si="315"/>
        <v>4000</v>
      </c>
      <c r="AD591" s="11">
        <f t="shared" si="315"/>
        <v>85333.333333333328</v>
      </c>
      <c r="AE591" s="11">
        <f t="shared" si="315"/>
        <v>10666.666666666666</v>
      </c>
      <c r="AF591" s="11">
        <f t="shared" si="315"/>
        <v>16000</v>
      </c>
      <c r="AG591" s="11">
        <f t="shared" si="315"/>
        <v>1.5</v>
      </c>
      <c r="AH591" s="11">
        <f t="shared" si="315"/>
        <v>4.6188021535170058</v>
      </c>
      <c r="AI591" s="11">
        <f t="shared" si="315"/>
        <v>0</v>
      </c>
      <c r="AJ591" s="11">
        <f t="shared" si="315"/>
        <v>0</v>
      </c>
      <c r="AK591" s="11">
        <f t="shared" si="315"/>
        <v>0</v>
      </c>
      <c r="AL591" s="11">
        <f t="shared" si="313"/>
        <v>0</v>
      </c>
      <c r="AM591" s="11">
        <f t="shared" si="313"/>
        <v>0</v>
      </c>
      <c r="AN591" s="11">
        <f t="shared" si="313"/>
        <v>0</v>
      </c>
      <c r="AO591" s="11">
        <f t="shared" si="313"/>
        <v>0</v>
      </c>
      <c r="AP591" s="11">
        <f t="shared" si="313"/>
        <v>0</v>
      </c>
      <c r="AQ591" s="11">
        <f t="shared" si="313"/>
        <v>0</v>
      </c>
      <c r="AR591" s="11">
        <f t="shared" si="313"/>
        <v>0</v>
      </c>
      <c r="AS591" s="11">
        <f t="shared" si="313"/>
        <v>0</v>
      </c>
      <c r="AT591" s="11">
        <f t="shared" si="319"/>
        <v>0</v>
      </c>
      <c r="AU591" s="11">
        <f t="shared" si="319"/>
        <v>0</v>
      </c>
      <c r="AV591" s="11">
        <f t="shared" si="319"/>
        <v>0</v>
      </c>
      <c r="AW591" s="11">
        <f t="shared" si="319"/>
        <v>0</v>
      </c>
      <c r="AX591" s="11">
        <f t="shared" si="296"/>
        <v>0</v>
      </c>
      <c r="AY591" s="11">
        <f t="shared" si="296"/>
        <v>0</v>
      </c>
      <c r="AZ591" s="11">
        <f t="shared" si="296"/>
        <v>0</v>
      </c>
      <c r="BA591" s="11">
        <f t="shared" si="296"/>
        <v>0</v>
      </c>
      <c r="BB591" s="11">
        <f t="shared" si="296"/>
        <v>0</v>
      </c>
      <c r="BC591" s="11">
        <f t="shared" si="296"/>
        <v>0</v>
      </c>
      <c r="BD591" s="11">
        <f t="shared" si="296"/>
        <v>0</v>
      </c>
      <c r="BE591" s="11">
        <f t="shared" si="296"/>
        <v>0</v>
      </c>
      <c r="BF591" s="15" t="str">
        <f t="shared" si="297"/>
        <v>ČSN 42 5524</v>
      </c>
      <c r="BG591" s="42">
        <v>31.4</v>
      </c>
      <c r="BH591" s="17">
        <f t="shared" si="298"/>
        <v>250</v>
      </c>
      <c r="BI591" s="17">
        <f t="shared" si="299"/>
        <v>16</v>
      </c>
      <c r="BX591" s="18">
        <f t="shared" si="292"/>
        <v>4000</v>
      </c>
      <c r="BY591" s="42">
        <v>0.53200000000000003</v>
      </c>
      <c r="BZ591" s="43">
        <f t="shared" si="300"/>
        <v>16.942675159235669</v>
      </c>
      <c r="CA591" s="18">
        <f t="shared" si="301"/>
        <v>20833333.333333332</v>
      </c>
      <c r="CB591" s="18">
        <f t="shared" si="302"/>
        <v>166666.66666666666</v>
      </c>
      <c r="CC591" s="18">
        <f t="shared" si="303"/>
        <v>250000</v>
      </c>
      <c r="CD591" s="25">
        <f t="shared" si="304"/>
        <v>1.5</v>
      </c>
      <c r="CE591" s="26">
        <f t="shared" si="305"/>
        <v>72.168783648703211</v>
      </c>
      <c r="CF591" s="18">
        <f t="shared" si="306"/>
        <v>4000</v>
      </c>
      <c r="CG591" s="18">
        <f t="shared" si="307"/>
        <v>4000</v>
      </c>
      <c r="CH591" s="18">
        <f t="shared" si="308"/>
        <v>85333.333333333328</v>
      </c>
      <c r="CI591" s="18">
        <f t="shared" si="309"/>
        <v>10666.666666666666</v>
      </c>
      <c r="CJ591" s="18">
        <f t="shared" si="310"/>
        <v>16000</v>
      </c>
      <c r="CK591" s="25">
        <f t="shared" si="311"/>
        <v>1.5</v>
      </c>
      <c r="CL591" s="26">
        <f t="shared" si="312"/>
        <v>4.6188021535170058</v>
      </c>
      <c r="DJ591" s="20" t="s">
        <v>542</v>
      </c>
    </row>
    <row r="592" spans="1:114" x14ac:dyDescent="0.2">
      <c r="A592" s="15" t="s">
        <v>105</v>
      </c>
      <c r="B592" s="10" t="s">
        <v>692</v>
      </c>
      <c r="C592" s="11">
        <f t="shared" si="294"/>
        <v>35.325000000000003</v>
      </c>
      <c r="D592" s="11">
        <f t="shared" si="318"/>
        <v>250</v>
      </c>
      <c r="E592" s="11">
        <f t="shared" si="318"/>
        <v>18</v>
      </c>
      <c r="F592" s="11">
        <f t="shared" si="318"/>
        <v>0</v>
      </c>
      <c r="G592" s="11">
        <f t="shared" si="318"/>
        <v>0</v>
      </c>
      <c r="H592" s="11">
        <f t="shared" si="318"/>
        <v>0</v>
      </c>
      <c r="I592" s="11">
        <f t="shared" si="318"/>
        <v>0</v>
      </c>
      <c r="J592" s="11">
        <f t="shared" si="318"/>
        <v>0</v>
      </c>
      <c r="K592" s="11">
        <f t="shared" si="318"/>
        <v>0</v>
      </c>
      <c r="L592" s="11">
        <f t="shared" si="317"/>
        <v>0</v>
      </c>
      <c r="M592" s="11">
        <f t="shared" si="317"/>
        <v>0</v>
      </c>
      <c r="N592" s="11">
        <f t="shared" si="314"/>
        <v>0</v>
      </c>
      <c r="O592" s="11">
        <f t="shared" si="314"/>
        <v>0</v>
      </c>
      <c r="P592" s="11">
        <f t="shared" si="314"/>
        <v>0</v>
      </c>
      <c r="Q592" s="11">
        <f t="shared" si="314"/>
        <v>0</v>
      </c>
      <c r="R592" s="11">
        <f t="shared" si="314"/>
        <v>0</v>
      </c>
      <c r="S592" s="11">
        <f t="shared" si="314"/>
        <v>0</v>
      </c>
      <c r="T592" s="11">
        <f t="shared" si="314"/>
        <v>4500</v>
      </c>
      <c r="U592" s="40">
        <f t="shared" si="295"/>
        <v>0.53600000000000003</v>
      </c>
      <c r="V592" s="11">
        <f t="shared" si="316"/>
        <v>15.173389950460017</v>
      </c>
      <c r="W592" s="11">
        <f t="shared" si="316"/>
        <v>23437500</v>
      </c>
      <c r="X592" s="11">
        <f t="shared" si="316"/>
        <v>187500</v>
      </c>
      <c r="Y592" s="11">
        <f t="shared" si="316"/>
        <v>281250</v>
      </c>
      <c r="Z592" s="11">
        <f t="shared" si="316"/>
        <v>1.5</v>
      </c>
      <c r="AA592" s="11">
        <f t="shared" si="316"/>
        <v>72.168783648703211</v>
      </c>
      <c r="AB592" s="11">
        <f t="shared" si="315"/>
        <v>4500</v>
      </c>
      <c r="AC592" s="11">
        <f t="shared" si="315"/>
        <v>4500</v>
      </c>
      <c r="AD592" s="11">
        <f t="shared" si="315"/>
        <v>121500</v>
      </c>
      <c r="AE592" s="11">
        <f t="shared" si="315"/>
        <v>13500</v>
      </c>
      <c r="AF592" s="11">
        <f t="shared" si="315"/>
        <v>20250</v>
      </c>
      <c r="AG592" s="11">
        <f t="shared" si="315"/>
        <v>1.5</v>
      </c>
      <c r="AH592" s="11">
        <f t="shared" si="315"/>
        <v>5.196152422706632</v>
      </c>
      <c r="AI592" s="11">
        <f t="shared" si="315"/>
        <v>0</v>
      </c>
      <c r="AJ592" s="11">
        <f t="shared" si="315"/>
        <v>0</v>
      </c>
      <c r="AK592" s="11">
        <f t="shared" si="315"/>
        <v>0</v>
      </c>
      <c r="AL592" s="11">
        <f t="shared" si="313"/>
        <v>0</v>
      </c>
      <c r="AM592" s="11">
        <f t="shared" si="313"/>
        <v>0</v>
      </c>
      <c r="AN592" s="11">
        <f t="shared" si="313"/>
        <v>0</v>
      </c>
      <c r="AO592" s="11">
        <f t="shared" si="313"/>
        <v>0</v>
      </c>
      <c r="AP592" s="11">
        <f t="shared" si="313"/>
        <v>0</v>
      </c>
      <c r="AQ592" s="11">
        <f t="shared" si="313"/>
        <v>0</v>
      </c>
      <c r="AR592" s="11">
        <f t="shared" si="313"/>
        <v>0</v>
      </c>
      <c r="AS592" s="11">
        <f t="shared" si="313"/>
        <v>0</v>
      </c>
      <c r="AT592" s="11">
        <f t="shared" si="319"/>
        <v>0</v>
      </c>
      <c r="AU592" s="11">
        <f t="shared" si="319"/>
        <v>0</v>
      </c>
      <c r="AV592" s="11">
        <f t="shared" si="319"/>
        <v>0</v>
      </c>
      <c r="AW592" s="11">
        <f t="shared" si="319"/>
        <v>0</v>
      </c>
      <c r="AX592" s="11">
        <f t="shared" si="296"/>
        <v>0</v>
      </c>
      <c r="AY592" s="11">
        <f t="shared" si="296"/>
        <v>0</v>
      </c>
      <c r="AZ592" s="11">
        <f t="shared" si="296"/>
        <v>0</v>
      </c>
      <c r="BA592" s="11">
        <f t="shared" si="296"/>
        <v>0</v>
      </c>
      <c r="BB592" s="11">
        <f t="shared" si="296"/>
        <v>0</v>
      </c>
      <c r="BC592" s="11">
        <f t="shared" si="296"/>
        <v>0</v>
      </c>
      <c r="BD592" s="11">
        <f t="shared" si="296"/>
        <v>0</v>
      </c>
      <c r="BE592" s="11">
        <f t="shared" si="296"/>
        <v>0</v>
      </c>
      <c r="BF592" s="15" t="str">
        <f t="shared" si="297"/>
        <v>ČSN 42 5524</v>
      </c>
      <c r="BG592" s="42">
        <v>35.325000000000003</v>
      </c>
      <c r="BH592" s="17">
        <f t="shared" si="298"/>
        <v>250</v>
      </c>
      <c r="BI592" s="17">
        <f t="shared" si="299"/>
        <v>18</v>
      </c>
      <c r="BX592" s="18">
        <f t="shared" si="292"/>
        <v>4500</v>
      </c>
      <c r="BY592" s="42">
        <v>0.53600000000000003</v>
      </c>
      <c r="BZ592" s="43">
        <f t="shared" si="300"/>
        <v>15.173389950460017</v>
      </c>
      <c r="CA592" s="18">
        <f t="shared" si="301"/>
        <v>23437500</v>
      </c>
      <c r="CB592" s="18">
        <f t="shared" si="302"/>
        <v>187500</v>
      </c>
      <c r="CC592" s="18">
        <f t="shared" si="303"/>
        <v>281250</v>
      </c>
      <c r="CD592" s="25">
        <f t="shared" si="304"/>
        <v>1.5</v>
      </c>
      <c r="CE592" s="26">
        <f t="shared" si="305"/>
        <v>72.168783648703211</v>
      </c>
      <c r="CF592" s="18">
        <f t="shared" si="306"/>
        <v>4500</v>
      </c>
      <c r="CG592" s="18">
        <f t="shared" si="307"/>
        <v>4500</v>
      </c>
      <c r="CH592" s="18">
        <f t="shared" si="308"/>
        <v>121500</v>
      </c>
      <c r="CI592" s="18">
        <f t="shared" si="309"/>
        <v>13500</v>
      </c>
      <c r="CJ592" s="18">
        <f t="shared" si="310"/>
        <v>20250</v>
      </c>
      <c r="CK592" s="25">
        <f t="shared" si="311"/>
        <v>1.5</v>
      </c>
      <c r="CL592" s="26">
        <f t="shared" si="312"/>
        <v>5.196152422706632</v>
      </c>
      <c r="DJ592" s="20" t="s">
        <v>542</v>
      </c>
    </row>
    <row r="593" spans="1:114" x14ac:dyDescent="0.2">
      <c r="A593" s="15" t="s">
        <v>105</v>
      </c>
      <c r="B593" s="10" t="s">
        <v>693</v>
      </c>
      <c r="C593" s="11">
        <f t="shared" si="294"/>
        <v>39.25</v>
      </c>
      <c r="D593" s="11">
        <f t="shared" si="318"/>
        <v>250</v>
      </c>
      <c r="E593" s="11">
        <f t="shared" si="318"/>
        <v>20</v>
      </c>
      <c r="F593" s="11">
        <f t="shared" si="318"/>
        <v>0</v>
      </c>
      <c r="G593" s="11">
        <f t="shared" si="318"/>
        <v>0</v>
      </c>
      <c r="H593" s="11">
        <f t="shared" si="318"/>
        <v>0</v>
      </c>
      <c r="I593" s="11">
        <f t="shared" si="318"/>
        <v>0</v>
      </c>
      <c r="J593" s="11">
        <f t="shared" si="318"/>
        <v>0</v>
      </c>
      <c r="K593" s="11">
        <f t="shared" si="318"/>
        <v>0</v>
      </c>
      <c r="L593" s="11">
        <f t="shared" si="317"/>
        <v>0</v>
      </c>
      <c r="M593" s="11">
        <f t="shared" si="317"/>
        <v>0</v>
      </c>
      <c r="N593" s="11">
        <f t="shared" si="314"/>
        <v>0</v>
      </c>
      <c r="O593" s="11">
        <f t="shared" si="314"/>
        <v>0</v>
      </c>
      <c r="P593" s="11">
        <f t="shared" si="314"/>
        <v>0</v>
      </c>
      <c r="Q593" s="11">
        <f t="shared" si="314"/>
        <v>0</v>
      </c>
      <c r="R593" s="11">
        <f t="shared" si="314"/>
        <v>0</v>
      </c>
      <c r="S593" s="11">
        <f t="shared" si="314"/>
        <v>0</v>
      </c>
      <c r="T593" s="11">
        <f t="shared" si="314"/>
        <v>5000</v>
      </c>
      <c r="U593" s="40">
        <f t="shared" si="295"/>
        <v>0.54</v>
      </c>
      <c r="V593" s="11">
        <f t="shared" si="316"/>
        <v>13.757961783439491</v>
      </c>
      <c r="W593" s="11">
        <f t="shared" si="316"/>
        <v>26041666.666666664</v>
      </c>
      <c r="X593" s="11">
        <f t="shared" si="316"/>
        <v>208333.33333333331</v>
      </c>
      <c r="Y593" s="11">
        <f t="shared" si="316"/>
        <v>312500</v>
      </c>
      <c r="Z593" s="11">
        <f t="shared" si="316"/>
        <v>1.5000000000000002</v>
      </c>
      <c r="AA593" s="11">
        <f t="shared" si="316"/>
        <v>72.168783648703211</v>
      </c>
      <c r="AB593" s="11">
        <f t="shared" si="315"/>
        <v>5000</v>
      </c>
      <c r="AC593" s="11">
        <f t="shared" si="315"/>
        <v>5000</v>
      </c>
      <c r="AD593" s="11">
        <f t="shared" si="315"/>
        <v>166666.66666666666</v>
      </c>
      <c r="AE593" s="11">
        <f t="shared" si="315"/>
        <v>16666.666666666664</v>
      </c>
      <c r="AF593" s="11">
        <f t="shared" si="315"/>
        <v>25000</v>
      </c>
      <c r="AG593" s="11">
        <f t="shared" si="315"/>
        <v>1.5000000000000002</v>
      </c>
      <c r="AH593" s="11">
        <f t="shared" si="315"/>
        <v>5.7735026918962573</v>
      </c>
      <c r="AI593" s="11">
        <f t="shared" si="315"/>
        <v>0</v>
      </c>
      <c r="AJ593" s="11">
        <f t="shared" si="315"/>
        <v>0</v>
      </c>
      <c r="AK593" s="11">
        <f t="shared" si="315"/>
        <v>0</v>
      </c>
      <c r="AL593" s="11">
        <f t="shared" si="313"/>
        <v>0</v>
      </c>
      <c r="AM593" s="11">
        <f t="shared" si="313"/>
        <v>0</v>
      </c>
      <c r="AN593" s="11">
        <f t="shared" si="313"/>
        <v>0</v>
      </c>
      <c r="AO593" s="11">
        <f t="shared" si="313"/>
        <v>0</v>
      </c>
      <c r="AP593" s="11">
        <f t="shared" si="313"/>
        <v>0</v>
      </c>
      <c r="AQ593" s="11">
        <f t="shared" si="313"/>
        <v>0</v>
      </c>
      <c r="AR593" s="11">
        <f t="shared" si="313"/>
        <v>0</v>
      </c>
      <c r="AS593" s="11">
        <f t="shared" si="313"/>
        <v>0</v>
      </c>
      <c r="AT593" s="11">
        <f t="shared" si="319"/>
        <v>0</v>
      </c>
      <c r="AU593" s="11">
        <f t="shared" si="319"/>
        <v>0</v>
      </c>
      <c r="AV593" s="11">
        <f t="shared" si="319"/>
        <v>0</v>
      </c>
      <c r="AW593" s="11">
        <f t="shared" si="319"/>
        <v>0</v>
      </c>
      <c r="AX593" s="11">
        <f t="shared" si="296"/>
        <v>0</v>
      </c>
      <c r="AY593" s="11">
        <f t="shared" si="296"/>
        <v>0</v>
      </c>
      <c r="AZ593" s="11">
        <f t="shared" si="296"/>
        <v>0</v>
      </c>
      <c r="BA593" s="11">
        <f t="shared" si="296"/>
        <v>0</v>
      </c>
      <c r="BB593" s="11">
        <f t="shared" si="296"/>
        <v>0</v>
      </c>
      <c r="BC593" s="11">
        <f t="shared" si="296"/>
        <v>0</v>
      </c>
      <c r="BD593" s="11">
        <f t="shared" si="296"/>
        <v>0</v>
      </c>
      <c r="BE593" s="11">
        <f t="shared" si="296"/>
        <v>0</v>
      </c>
      <c r="BF593" s="15" t="str">
        <f t="shared" si="297"/>
        <v>ČSN 42 5524</v>
      </c>
      <c r="BG593" s="42">
        <v>39.25</v>
      </c>
      <c r="BH593" s="17">
        <f t="shared" si="298"/>
        <v>250</v>
      </c>
      <c r="BI593" s="17">
        <f t="shared" si="299"/>
        <v>20</v>
      </c>
      <c r="BX593" s="18">
        <f t="shared" si="292"/>
        <v>5000</v>
      </c>
      <c r="BY593" s="42">
        <v>0.54</v>
      </c>
      <c r="BZ593" s="43">
        <f t="shared" si="300"/>
        <v>13.757961783439491</v>
      </c>
      <c r="CA593" s="18">
        <f t="shared" si="301"/>
        <v>26041666.666666664</v>
      </c>
      <c r="CB593" s="18">
        <f t="shared" si="302"/>
        <v>208333.33333333331</v>
      </c>
      <c r="CC593" s="18">
        <f t="shared" si="303"/>
        <v>312500</v>
      </c>
      <c r="CD593" s="25">
        <f t="shared" si="304"/>
        <v>1.5000000000000002</v>
      </c>
      <c r="CE593" s="26">
        <f t="shared" si="305"/>
        <v>72.168783648703211</v>
      </c>
      <c r="CF593" s="18">
        <f t="shared" si="306"/>
        <v>5000</v>
      </c>
      <c r="CG593" s="18">
        <f t="shared" si="307"/>
        <v>5000</v>
      </c>
      <c r="CH593" s="18">
        <f t="shared" si="308"/>
        <v>166666.66666666666</v>
      </c>
      <c r="CI593" s="18">
        <f t="shared" si="309"/>
        <v>16666.666666666664</v>
      </c>
      <c r="CJ593" s="18">
        <f t="shared" si="310"/>
        <v>25000</v>
      </c>
      <c r="CK593" s="25">
        <f t="shared" si="311"/>
        <v>1.5000000000000002</v>
      </c>
      <c r="CL593" s="26">
        <f t="shared" si="312"/>
        <v>5.7735026918962573</v>
      </c>
      <c r="DJ593" s="20" t="s">
        <v>542</v>
      </c>
    </row>
    <row r="594" spans="1:114" x14ac:dyDescent="0.2">
      <c r="A594" s="15" t="s">
        <v>105</v>
      </c>
      <c r="B594" s="10" t="s">
        <v>694</v>
      </c>
      <c r="C594" s="11">
        <f t="shared" si="294"/>
        <v>49.0625</v>
      </c>
      <c r="D594" s="11">
        <f t="shared" si="318"/>
        <v>250</v>
      </c>
      <c r="E594" s="11">
        <f t="shared" si="318"/>
        <v>25</v>
      </c>
      <c r="F594" s="11">
        <f t="shared" si="318"/>
        <v>0</v>
      </c>
      <c r="G594" s="11">
        <f t="shared" si="318"/>
        <v>0</v>
      </c>
      <c r="H594" s="11">
        <f t="shared" si="318"/>
        <v>0</v>
      </c>
      <c r="I594" s="11">
        <f t="shared" si="318"/>
        <v>0</v>
      </c>
      <c r="J594" s="11">
        <f t="shared" si="318"/>
        <v>0</v>
      </c>
      <c r="K594" s="11">
        <f t="shared" si="318"/>
        <v>0</v>
      </c>
      <c r="L594" s="11">
        <f t="shared" si="317"/>
        <v>0</v>
      </c>
      <c r="M594" s="11">
        <f t="shared" si="317"/>
        <v>0</v>
      </c>
      <c r="N594" s="11">
        <f t="shared" si="314"/>
        <v>0</v>
      </c>
      <c r="O594" s="11">
        <f t="shared" si="314"/>
        <v>0</v>
      </c>
      <c r="P594" s="11">
        <f t="shared" si="314"/>
        <v>0</v>
      </c>
      <c r="Q594" s="11">
        <f t="shared" si="314"/>
        <v>0</v>
      </c>
      <c r="R594" s="11">
        <f t="shared" si="314"/>
        <v>0</v>
      </c>
      <c r="S594" s="11">
        <f t="shared" si="314"/>
        <v>0</v>
      </c>
      <c r="T594" s="11">
        <f t="shared" si="314"/>
        <v>6250</v>
      </c>
      <c r="U594" s="40">
        <f t="shared" si="295"/>
        <v>0.55000000000000004</v>
      </c>
      <c r="V594" s="11">
        <f t="shared" si="316"/>
        <v>11.210191082802551</v>
      </c>
      <c r="W594" s="11">
        <f t="shared" si="316"/>
        <v>32552083.333333328</v>
      </c>
      <c r="X594" s="11">
        <f t="shared" si="316"/>
        <v>260416.66666666663</v>
      </c>
      <c r="Y594" s="11">
        <f t="shared" si="316"/>
        <v>390625</v>
      </c>
      <c r="Z594" s="11">
        <f t="shared" si="316"/>
        <v>1.5000000000000002</v>
      </c>
      <c r="AA594" s="11">
        <f t="shared" si="316"/>
        <v>72.168783648703211</v>
      </c>
      <c r="AB594" s="11">
        <f t="shared" si="315"/>
        <v>6250</v>
      </c>
      <c r="AC594" s="11">
        <f t="shared" si="315"/>
        <v>6250</v>
      </c>
      <c r="AD594" s="11">
        <f t="shared" si="315"/>
        <v>325520.83333333331</v>
      </c>
      <c r="AE594" s="11">
        <f t="shared" si="315"/>
        <v>26041.666666666664</v>
      </c>
      <c r="AF594" s="11">
        <f t="shared" si="315"/>
        <v>39062.5</v>
      </c>
      <c r="AG594" s="11">
        <f t="shared" si="315"/>
        <v>1.5000000000000002</v>
      </c>
      <c r="AH594" s="11">
        <f t="shared" si="315"/>
        <v>7.2168783648703219</v>
      </c>
      <c r="AI594" s="11">
        <f t="shared" si="315"/>
        <v>0</v>
      </c>
      <c r="AJ594" s="11">
        <f t="shared" si="315"/>
        <v>0</v>
      </c>
      <c r="AK594" s="11">
        <f t="shared" si="315"/>
        <v>0</v>
      </c>
      <c r="AL594" s="11">
        <f t="shared" si="313"/>
        <v>0</v>
      </c>
      <c r="AM594" s="11">
        <f t="shared" si="313"/>
        <v>0</v>
      </c>
      <c r="AN594" s="11">
        <f t="shared" si="313"/>
        <v>0</v>
      </c>
      <c r="AO594" s="11">
        <f t="shared" si="313"/>
        <v>0</v>
      </c>
      <c r="AP594" s="11">
        <f t="shared" si="313"/>
        <v>0</v>
      </c>
      <c r="AQ594" s="11">
        <f t="shared" si="313"/>
        <v>0</v>
      </c>
      <c r="AR594" s="11">
        <f t="shared" si="313"/>
        <v>0</v>
      </c>
      <c r="AS594" s="11">
        <f t="shared" si="313"/>
        <v>0</v>
      </c>
      <c r="AT594" s="11">
        <f t="shared" si="319"/>
        <v>0</v>
      </c>
      <c r="AU594" s="11">
        <f t="shared" si="319"/>
        <v>0</v>
      </c>
      <c r="AV594" s="11">
        <f t="shared" si="319"/>
        <v>0</v>
      </c>
      <c r="AW594" s="11">
        <f t="shared" si="319"/>
        <v>0</v>
      </c>
      <c r="AX594" s="11">
        <f t="shared" si="296"/>
        <v>0</v>
      </c>
      <c r="AY594" s="11">
        <f t="shared" si="296"/>
        <v>0</v>
      </c>
      <c r="AZ594" s="11">
        <f t="shared" si="296"/>
        <v>0</v>
      </c>
      <c r="BA594" s="11">
        <f t="shared" si="296"/>
        <v>0</v>
      </c>
      <c r="BB594" s="11">
        <f t="shared" si="296"/>
        <v>0</v>
      </c>
      <c r="BC594" s="11">
        <f t="shared" si="296"/>
        <v>0</v>
      </c>
      <c r="BD594" s="11">
        <f t="shared" si="296"/>
        <v>0</v>
      </c>
      <c r="BE594" s="11">
        <f t="shared" si="296"/>
        <v>0</v>
      </c>
      <c r="BF594" s="15" t="str">
        <f t="shared" si="297"/>
        <v>ČSN 42 5524</v>
      </c>
      <c r="BG594" s="42">
        <v>49.0625</v>
      </c>
      <c r="BH594" s="17">
        <f t="shared" si="298"/>
        <v>250</v>
      </c>
      <c r="BI594" s="17">
        <f t="shared" si="299"/>
        <v>25</v>
      </c>
      <c r="BX594" s="18">
        <f t="shared" si="292"/>
        <v>6250</v>
      </c>
      <c r="BY594" s="42">
        <v>0.55000000000000004</v>
      </c>
      <c r="BZ594" s="43">
        <f t="shared" si="300"/>
        <v>11.210191082802551</v>
      </c>
      <c r="CA594" s="18">
        <f t="shared" si="301"/>
        <v>32552083.333333328</v>
      </c>
      <c r="CB594" s="18">
        <f t="shared" si="302"/>
        <v>260416.66666666663</v>
      </c>
      <c r="CC594" s="18">
        <f t="shared" si="303"/>
        <v>390625</v>
      </c>
      <c r="CD594" s="25">
        <f t="shared" si="304"/>
        <v>1.5000000000000002</v>
      </c>
      <c r="CE594" s="26">
        <f t="shared" si="305"/>
        <v>72.168783648703211</v>
      </c>
      <c r="CF594" s="18">
        <f t="shared" si="306"/>
        <v>6250</v>
      </c>
      <c r="CG594" s="18">
        <f t="shared" si="307"/>
        <v>6250</v>
      </c>
      <c r="CH594" s="18">
        <f t="shared" si="308"/>
        <v>325520.83333333331</v>
      </c>
      <c r="CI594" s="18">
        <f t="shared" si="309"/>
        <v>26041.666666666664</v>
      </c>
      <c r="CJ594" s="18">
        <f t="shared" si="310"/>
        <v>39062.5</v>
      </c>
      <c r="CK594" s="25">
        <f t="shared" si="311"/>
        <v>1.5000000000000002</v>
      </c>
      <c r="CL594" s="26">
        <f t="shared" si="312"/>
        <v>7.2168783648703219</v>
      </c>
      <c r="DJ594" s="20" t="s">
        <v>542</v>
      </c>
    </row>
    <row r="595" spans="1:114" x14ac:dyDescent="0.2">
      <c r="A595" s="15" t="s">
        <v>105</v>
      </c>
      <c r="B595" s="10" t="s">
        <v>695</v>
      </c>
      <c r="C595" s="11">
        <f t="shared" si="294"/>
        <v>58.875</v>
      </c>
      <c r="D595" s="11">
        <f t="shared" si="318"/>
        <v>250</v>
      </c>
      <c r="E595" s="11">
        <f t="shared" si="318"/>
        <v>30</v>
      </c>
      <c r="F595" s="11">
        <f t="shared" si="318"/>
        <v>0</v>
      </c>
      <c r="G595" s="11">
        <f t="shared" si="318"/>
        <v>0</v>
      </c>
      <c r="H595" s="11">
        <f t="shared" si="318"/>
        <v>0</v>
      </c>
      <c r="I595" s="11">
        <f t="shared" si="318"/>
        <v>0</v>
      </c>
      <c r="J595" s="11">
        <f t="shared" si="318"/>
        <v>0</v>
      </c>
      <c r="K595" s="11">
        <f t="shared" si="318"/>
        <v>0</v>
      </c>
      <c r="L595" s="11">
        <f t="shared" si="317"/>
        <v>0</v>
      </c>
      <c r="M595" s="11">
        <f t="shared" si="317"/>
        <v>0</v>
      </c>
      <c r="N595" s="11">
        <f t="shared" si="314"/>
        <v>0</v>
      </c>
      <c r="O595" s="11">
        <f t="shared" si="314"/>
        <v>0</v>
      </c>
      <c r="P595" s="11">
        <f t="shared" si="314"/>
        <v>0</v>
      </c>
      <c r="Q595" s="11">
        <f t="shared" si="314"/>
        <v>0</v>
      </c>
      <c r="R595" s="11">
        <f t="shared" si="314"/>
        <v>0</v>
      </c>
      <c r="S595" s="11">
        <f t="shared" si="314"/>
        <v>0</v>
      </c>
      <c r="T595" s="11">
        <f t="shared" si="314"/>
        <v>7500</v>
      </c>
      <c r="U595" s="40">
        <f t="shared" si="295"/>
        <v>0.56000000000000005</v>
      </c>
      <c r="V595" s="11">
        <f t="shared" si="316"/>
        <v>9.5116772823779208</v>
      </c>
      <c r="W595" s="11">
        <f t="shared" si="316"/>
        <v>39062500</v>
      </c>
      <c r="X595" s="11">
        <f t="shared" si="316"/>
        <v>312500</v>
      </c>
      <c r="Y595" s="11">
        <f t="shared" si="316"/>
        <v>468750</v>
      </c>
      <c r="Z595" s="11">
        <f t="shared" si="316"/>
        <v>1.5</v>
      </c>
      <c r="AA595" s="11">
        <f t="shared" si="316"/>
        <v>72.168783648703211</v>
      </c>
      <c r="AB595" s="11">
        <f t="shared" si="315"/>
        <v>7500</v>
      </c>
      <c r="AC595" s="11">
        <f t="shared" si="315"/>
        <v>7500</v>
      </c>
      <c r="AD595" s="11">
        <f t="shared" si="315"/>
        <v>562500</v>
      </c>
      <c r="AE595" s="11">
        <f t="shared" si="315"/>
        <v>37500</v>
      </c>
      <c r="AF595" s="11">
        <f t="shared" si="315"/>
        <v>56250</v>
      </c>
      <c r="AG595" s="11">
        <f t="shared" si="315"/>
        <v>1.5</v>
      </c>
      <c r="AH595" s="11">
        <f t="shared" si="315"/>
        <v>8.6602540378443873</v>
      </c>
      <c r="AI595" s="11">
        <f t="shared" si="315"/>
        <v>0</v>
      </c>
      <c r="AJ595" s="11">
        <f t="shared" si="315"/>
        <v>0</v>
      </c>
      <c r="AK595" s="11">
        <f t="shared" si="315"/>
        <v>0</v>
      </c>
      <c r="AL595" s="11">
        <f t="shared" si="313"/>
        <v>0</v>
      </c>
      <c r="AM595" s="11">
        <f t="shared" si="313"/>
        <v>0</v>
      </c>
      <c r="AN595" s="11">
        <f t="shared" si="313"/>
        <v>0</v>
      </c>
      <c r="AO595" s="11">
        <f t="shared" si="313"/>
        <v>0</v>
      </c>
      <c r="AP595" s="11">
        <f t="shared" si="313"/>
        <v>0</v>
      </c>
      <c r="AQ595" s="11">
        <f t="shared" si="313"/>
        <v>0</v>
      </c>
      <c r="AR595" s="11">
        <f t="shared" si="313"/>
        <v>0</v>
      </c>
      <c r="AS595" s="11">
        <f t="shared" si="313"/>
        <v>0</v>
      </c>
      <c r="AT595" s="11">
        <f t="shared" si="319"/>
        <v>0</v>
      </c>
      <c r="AU595" s="11">
        <f t="shared" si="319"/>
        <v>0</v>
      </c>
      <c r="AV595" s="11">
        <f t="shared" si="319"/>
        <v>0</v>
      </c>
      <c r="AW595" s="11">
        <f t="shared" si="319"/>
        <v>0</v>
      </c>
      <c r="AX595" s="11">
        <f t="shared" si="296"/>
        <v>0</v>
      </c>
      <c r="AY595" s="11">
        <f t="shared" si="296"/>
        <v>0</v>
      </c>
      <c r="AZ595" s="11">
        <f t="shared" si="296"/>
        <v>0</v>
      </c>
      <c r="BA595" s="11">
        <f t="shared" si="296"/>
        <v>0</v>
      </c>
      <c r="BB595" s="11">
        <f t="shared" si="296"/>
        <v>0</v>
      </c>
      <c r="BC595" s="11">
        <f t="shared" si="296"/>
        <v>0</v>
      </c>
      <c r="BD595" s="11">
        <f t="shared" si="296"/>
        <v>0</v>
      </c>
      <c r="BE595" s="11">
        <f t="shared" si="296"/>
        <v>0</v>
      </c>
      <c r="BF595" s="15" t="str">
        <f t="shared" si="297"/>
        <v>ČSN 42 5524</v>
      </c>
      <c r="BG595" s="42">
        <v>58.875</v>
      </c>
      <c r="BH595" s="17">
        <f t="shared" si="298"/>
        <v>250</v>
      </c>
      <c r="BI595" s="17">
        <f t="shared" si="299"/>
        <v>30</v>
      </c>
      <c r="BX595" s="18">
        <f t="shared" si="292"/>
        <v>7500</v>
      </c>
      <c r="BY595" s="42">
        <v>0.56000000000000005</v>
      </c>
      <c r="BZ595" s="43">
        <f t="shared" si="300"/>
        <v>9.5116772823779208</v>
      </c>
      <c r="CA595" s="18">
        <f t="shared" si="301"/>
        <v>39062500</v>
      </c>
      <c r="CB595" s="18">
        <f t="shared" si="302"/>
        <v>312500</v>
      </c>
      <c r="CC595" s="18">
        <f t="shared" si="303"/>
        <v>468750</v>
      </c>
      <c r="CD595" s="25">
        <f t="shared" si="304"/>
        <v>1.5</v>
      </c>
      <c r="CE595" s="26">
        <f t="shared" si="305"/>
        <v>72.168783648703211</v>
      </c>
      <c r="CF595" s="18">
        <f t="shared" si="306"/>
        <v>7500</v>
      </c>
      <c r="CG595" s="18">
        <f t="shared" si="307"/>
        <v>7500</v>
      </c>
      <c r="CH595" s="18">
        <f t="shared" si="308"/>
        <v>562500</v>
      </c>
      <c r="CI595" s="18">
        <f t="shared" si="309"/>
        <v>37500</v>
      </c>
      <c r="CJ595" s="18">
        <f t="shared" si="310"/>
        <v>56250</v>
      </c>
      <c r="CK595" s="25">
        <f t="shared" si="311"/>
        <v>1.5</v>
      </c>
      <c r="CL595" s="26">
        <f t="shared" si="312"/>
        <v>8.6602540378443873</v>
      </c>
      <c r="DJ595" s="20" t="s">
        <v>542</v>
      </c>
    </row>
    <row r="596" spans="1:114" x14ac:dyDescent="0.2">
      <c r="A596" s="15" t="s">
        <v>105</v>
      </c>
      <c r="B596" s="10" t="s">
        <v>696</v>
      </c>
      <c r="C596" s="11">
        <f t="shared" si="294"/>
        <v>68.6875</v>
      </c>
      <c r="D596" s="11">
        <f t="shared" si="318"/>
        <v>250</v>
      </c>
      <c r="E596" s="11">
        <f t="shared" si="318"/>
        <v>35</v>
      </c>
      <c r="F596" s="11">
        <f t="shared" si="318"/>
        <v>0</v>
      </c>
      <c r="G596" s="11">
        <f t="shared" si="318"/>
        <v>0</v>
      </c>
      <c r="H596" s="11">
        <f t="shared" si="318"/>
        <v>0</v>
      </c>
      <c r="I596" s="11">
        <f t="shared" si="318"/>
        <v>0</v>
      </c>
      <c r="J596" s="11">
        <f t="shared" si="318"/>
        <v>0</v>
      </c>
      <c r="K596" s="11">
        <f t="shared" si="318"/>
        <v>0</v>
      </c>
      <c r="L596" s="11">
        <f t="shared" si="317"/>
        <v>0</v>
      </c>
      <c r="M596" s="11">
        <f t="shared" si="317"/>
        <v>0</v>
      </c>
      <c r="N596" s="11">
        <f t="shared" si="314"/>
        <v>0</v>
      </c>
      <c r="O596" s="11">
        <f t="shared" si="314"/>
        <v>0</v>
      </c>
      <c r="P596" s="11">
        <f t="shared" si="314"/>
        <v>0</v>
      </c>
      <c r="Q596" s="11">
        <f t="shared" si="314"/>
        <v>0</v>
      </c>
      <c r="R596" s="11">
        <f t="shared" si="314"/>
        <v>0</v>
      </c>
      <c r="S596" s="11">
        <f t="shared" si="314"/>
        <v>0</v>
      </c>
      <c r="T596" s="11">
        <f t="shared" si="314"/>
        <v>8750</v>
      </c>
      <c r="U596" s="40">
        <f t="shared" si="295"/>
        <v>0.56999999999999995</v>
      </c>
      <c r="V596" s="11">
        <f t="shared" si="316"/>
        <v>8.2984531392174699</v>
      </c>
      <c r="W596" s="11">
        <f t="shared" si="316"/>
        <v>45572916.666666664</v>
      </c>
      <c r="X596" s="11">
        <f t="shared" si="316"/>
        <v>364583.33333333331</v>
      </c>
      <c r="Y596" s="11">
        <f t="shared" si="316"/>
        <v>546875</v>
      </c>
      <c r="Z596" s="11">
        <f t="shared" si="316"/>
        <v>1.5</v>
      </c>
      <c r="AA596" s="11">
        <f t="shared" si="316"/>
        <v>72.168783648703211</v>
      </c>
      <c r="AB596" s="11">
        <f t="shared" si="315"/>
        <v>8750</v>
      </c>
      <c r="AC596" s="11">
        <f t="shared" si="315"/>
        <v>8750</v>
      </c>
      <c r="AD596" s="11">
        <f t="shared" si="315"/>
        <v>893229.16666666663</v>
      </c>
      <c r="AE596" s="11">
        <f t="shared" si="315"/>
        <v>51041.666666666664</v>
      </c>
      <c r="AF596" s="11">
        <f t="shared" si="315"/>
        <v>76562.5</v>
      </c>
      <c r="AG596" s="11">
        <f t="shared" si="315"/>
        <v>1.5</v>
      </c>
      <c r="AH596" s="11">
        <f t="shared" si="315"/>
        <v>10.103629710818451</v>
      </c>
      <c r="AI596" s="11">
        <f t="shared" si="315"/>
        <v>0</v>
      </c>
      <c r="AJ596" s="11">
        <f t="shared" si="315"/>
        <v>0</v>
      </c>
      <c r="AK596" s="11">
        <f t="shared" si="315"/>
        <v>0</v>
      </c>
      <c r="AL596" s="11">
        <f t="shared" si="313"/>
        <v>0</v>
      </c>
      <c r="AM596" s="11">
        <f t="shared" si="313"/>
        <v>0</v>
      </c>
      <c r="AN596" s="11">
        <f t="shared" si="313"/>
        <v>0</v>
      </c>
      <c r="AO596" s="11">
        <f t="shared" si="313"/>
        <v>0</v>
      </c>
      <c r="AP596" s="11">
        <f t="shared" si="313"/>
        <v>0</v>
      </c>
      <c r="AQ596" s="11">
        <f t="shared" si="313"/>
        <v>0</v>
      </c>
      <c r="AR596" s="11">
        <f t="shared" si="313"/>
        <v>0</v>
      </c>
      <c r="AS596" s="11">
        <f t="shared" si="313"/>
        <v>0</v>
      </c>
      <c r="AT596" s="11">
        <f t="shared" si="319"/>
        <v>0</v>
      </c>
      <c r="AU596" s="11">
        <f t="shared" si="319"/>
        <v>0</v>
      </c>
      <c r="AV596" s="11">
        <f t="shared" si="319"/>
        <v>0</v>
      </c>
      <c r="AW596" s="11">
        <f t="shared" si="319"/>
        <v>0</v>
      </c>
      <c r="AX596" s="11">
        <f t="shared" si="296"/>
        <v>0</v>
      </c>
      <c r="AY596" s="11">
        <f t="shared" si="296"/>
        <v>0</v>
      </c>
      <c r="AZ596" s="11">
        <f t="shared" si="296"/>
        <v>0</v>
      </c>
      <c r="BA596" s="11">
        <f t="shared" si="296"/>
        <v>0</v>
      </c>
      <c r="BB596" s="11">
        <f t="shared" si="296"/>
        <v>0</v>
      </c>
      <c r="BC596" s="11">
        <f t="shared" si="296"/>
        <v>0</v>
      </c>
      <c r="BD596" s="11">
        <f t="shared" si="296"/>
        <v>0</v>
      </c>
      <c r="BE596" s="11">
        <f t="shared" si="296"/>
        <v>0</v>
      </c>
      <c r="BF596" s="15" t="str">
        <f t="shared" si="297"/>
        <v>ČSN 42 5524</v>
      </c>
      <c r="BG596" s="42">
        <v>68.6875</v>
      </c>
      <c r="BH596" s="17">
        <f t="shared" si="298"/>
        <v>250</v>
      </c>
      <c r="BI596" s="17">
        <f t="shared" si="299"/>
        <v>35</v>
      </c>
      <c r="BX596" s="18">
        <f t="shared" si="292"/>
        <v>8750</v>
      </c>
      <c r="BY596" s="42">
        <v>0.56999999999999995</v>
      </c>
      <c r="BZ596" s="43">
        <f t="shared" si="300"/>
        <v>8.2984531392174699</v>
      </c>
      <c r="CA596" s="18">
        <f t="shared" si="301"/>
        <v>45572916.666666664</v>
      </c>
      <c r="CB596" s="18">
        <f t="shared" si="302"/>
        <v>364583.33333333331</v>
      </c>
      <c r="CC596" s="18">
        <f t="shared" si="303"/>
        <v>546875</v>
      </c>
      <c r="CD596" s="25">
        <f t="shared" si="304"/>
        <v>1.5</v>
      </c>
      <c r="CE596" s="26">
        <f t="shared" si="305"/>
        <v>72.168783648703211</v>
      </c>
      <c r="CF596" s="18">
        <f t="shared" si="306"/>
        <v>8750</v>
      </c>
      <c r="CG596" s="18">
        <f t="shared" si="307"/>
        <v>8750</v>
      </c>
      <c r="CH596" s="18">
        <f t="shared" si="308"/>
        <v>893229.16666666663</v>
      </c>
      <c r="CI596" s="18">
        <f t="shared" si="309"/>
        <v>51041.666666666664</v>
      </c>
      <c r="CJ596" s="18">
        <f t="shared" si="310"/>
        <v>76562.5</v>
      </c>
      <c r="CK596" s="25">
        <f t="shared" si="311"/>
        <v>1.5</v>
      </c>
      <c r="CL596" s="26">
        <f t="shared" si="312"/>
        <v>10.103629710818451</v>
      </c>
      <c r="DJ596" s="20" t="s">
        <v>542</v>
      </c>
    </row>
    <row r="597" spans="1:114" x14ac:dyDescent="0.2">
      <c r="A597" s="15" t="s">
        <v>105</v>
      </c>
      <c r="B597" s="10" t="s">
        <v>697</v>
      </c>
      <c r="C597" s="11">
        <f t="shared" si="294"/>
        <v>78.5</v>
      </c>
      <c r="D597" s="11">
        <f t="shared" si="318"/>
        <v>250</v>
      </c>
      <c r="E597" s="11">
        <f t="shared" si="318"/>
        <v>40</v>
      </c>
      <c r="F597" s="11">
        <f t="shared" si="318"/>
        <v>0</v>
      </c>
      <c r="G597" s="11">
        <f t="shared" si="318"/>
        <v>0</v>
      </c>
      <c r="H597" s="11">
        <f t="shared" si="318"/>
        <v>0</v>
      </c>
      <c r="I597" s="11">
        <f t="shared" si="318"/>
        <v>0</v>
      </c>
      <c r="J597" s="11">
        <f t="shared" si="318"/>
        <v>0</v>
      </c>
      <c r="K597" s="11">
        <f t="shared" si="318"/>
        <v>0</v>
      </c>
      <c r="L597" s="11">
        <f t="shared" si="317"/>
        <v>0</v>
      </c>
      <c r="M597" s="11">
        <f t="shared" si="317"/>
        <v>0</v>
      </c>
      <c r="N597" s="11">
        <f t="shared" si="314"/>
        <v>0</v>
      </c>
      <c r="O597" s="11">
        <f t="shared" si="314"/>
        <v>0</v>
      </c>
      <c r="P597" s="11">
        <f t="shared" si="314"/>
        <v>0</v>
      </c>
      <c r="Q597" s="11">
        <f t="shared" si="314"/>
        <v>0</v>
      </c>
      <c r="R597" s="11">
        <f t="shared" si="314"/>
        <v>0</v>
      </c>
      <c r="S597" s="11">
        <f t="shared" si="314"/>
        <v>0</v>
      </c>
      <c r="T597" s="11">
        <f t="shared" si="314"/>
        <v>10000</v>
      </c>
      <c r="U597" s="40">
        <f t="shared" si="295"/>
        <v>0.57999999999999996</v>
      </c>
      <c r="V597" s="11">
        <f t="shared" si="316"/>
        <v>7.388535031847133</v>
      </c>
      <c r="W597" s="11">
        <f t="shared" si="316"/>
        <v>52083333.333333328</v>
      </c>
      <c r="X597" s="11">
        <f t="shared" si="316"/>
        <v>416666.66666666663</v>
      </c>
      <c r="Y597" s="11">
        <f t="shared" si="316"/>
        <v>625000</v>
      </c>
      <c r="Z597" s="11">
        <f t="shared" si="316"/>
        <v>1.5000000000000002</v>
      </c>
      <c r="AA597" s="11">
        <f t="shared" si="316"/>
        <v>72.168783648703211</v>
      </c>
      <c r="AB597" s="11">
        <f t="shared" si="315"/>
        <v>10000</v>
      </c>
      <c r="AC597" s="11">
        <f t="shared" si="315"/>
        <v>10000</v>
      </c>
      <c r="AD597" s="11">
        <f t="shared" si="315"/>
        <v>1333333.3333333333</v>
      </c>
      <c r="AE597" s="11">
        <f t="shared" si="315"/>
        <v>66666.666666666657</v>
      </c>
      <c r="AF597" s="11">
        <f t="shared" si="315"/>
        <v>100000</v>
      </c>
      <c r="AG597" s="11">
        <f t="shared" si="315"/>
        <v>1.5000000000000002</v>
      </c>
      <c r="AH597" s="11">
        <f t="shared" si="315"/>
        <v>11.547005383792515</v>
      </c>
      <c r="AI597" s="11">
        <f t="shared" si="315"/>
        <v>0</v>
      </c>
      <c r="AJ597" s="11">
        <f t="shared" si="315"/>
        <v>0</v>
      </c>
      <c r="AK597" s="11">
        <f t="shared" si="315"/>
        <v>0</v>
      </c>
      <c r="AL597" s="11">
        <f t="shared" si="313"/>
        <v>0</v>
      </c>
      <c r="AM597" s="11">
        <f t="shared" si="313"/>
        <v>0</v>
      </c>
      <c r="AN597" s="11">
        <f t="shared" si="313"/>
        <v>0</v>
      </c>
      <c r="AO597" s="11">
        <f t="shared" si="313"/>
        <v>0</v>
      </c>
      <c r="AP597" s="11">
        <f t="shared" si="313"/>
        <v>0</v>
      </c>
      <c r="AQ597" s="11">
        <f t="shared" si="313"/>
        <v>0</v>
      </c>
      <c r="AR597" s="11">
        <f t="shared" si="313"/>
        <v>0</v>
      </c>
      <c r="AS597" s="11">
        <f t="shared" si="313"/>
        <v>0</v>
      </c>
      <c r="AT597" s="11">
        <f t="shared" si="319"/>
        <v>0</v>
      </c>
      <c r="AU597" s="11">
        <f t="shared" si="319"/>
        <v>0</v>
      </c>
      <c r="AV597" s="11">
        <f t="shared" si="319"/>
        <v>0</v>
      </c>
      <c r="AW597" s="11">
        <f t="shared" si="319"/>
        <v>0</v>
      </c>
      <c r="AX597" s="11">
        <f t="shared" si="296"/>
        <v>0</v>
      </c>
      <c r="AY597" s="11">
        <f t="shared" si="296"/>
        <v>0</v>
      </c>
      <c r="AZ597" s="11">
        <f t="shared" si="296"/>
        <v>0</v>
      </c>
      <c r="BA597" s="11">
        <f t="shared" si="296"/>
        <v>0</v>
      </c>
      <c r="BB597" s="11">
        <f t="shared" si="296"/>
        <v>0</v>
      </c>
      <c r="BC597" s="11">
        <f t="shared" si="296"/>
        <v>0</v>
      </c>
      <c r="BD597" s="11">
        <f t="shared" si="296"/>
        <v>0</v>
      </c>
      <c r="BE597" s="11">
        <f t="shared" si="296"/>
        <v>0</v>
      </c>
      <c r="BF597" s="15" t="str">
        <f t="shared" si="297"/>
        <v>ČSN 42 5524</v>
      </c>
      <c r="BG597" s="42">
        <v>78.5</v>
      </c>
      <c r="BH597" s="17">
        <f t="shared" si="298"/>
        <v>250</v>
      </c>
      <c r="BI597" s="17">
        <f t="shared" si="299"/>
        <v>40</v>
      </c>
      <c r="BX597" s="18">
        <f t="shared" si="292"/>
        <v>10000</v>
      </c>
      <c r="BY597" s="42">
        <v>0.57999999999999996</v>
      </c>
      <c r="BZ597" s="43">
        <f t="shared" si="300"/>
        <v>7.388535031847133</v>
      </c>
      <c r="CA597" s="18">
        <f t="shared" si="301"/>
        <v>52083333.333333328</v>
      </c>
      <c r="CB597" s="18">
        <f t="shared" si="302"/>
        <v>416666.66666666663</v>
      </c>
      <c r="CC597" s="18">
        <f t="shared" si="303"/>
        <v>625000</v>
      </c>
      <c r="CD597" s="25">
        <f t="shared" si="304"/>
        <v>1.5000000000000002</v>
      </c>
      <c r="CE597" s="26">
        <f t="shared" si="305"/>
        <v>72.168783648703211</v>
      </c>
      <c r="CF597" s="18">
        <f t="shared" si="306"/>
        <v>10000</v>
      </c>
      <c r="CG597" s="18">
        <f t="shared" si="307"/>
        <v>10000</v>
      </c>
      <c r="CH597" s="18">
        <f t="shared" si="308"/>
        <v>1333333.3333333333</v>
      </c>
      <c r="CI597" s="18">
        <f t="shared" si="309"/>
        <v>66666.666666666657</v>
      </c>
      <c r="CJ597" s="18">
        <f t="shared" si="310"/>
        <v>100000</v>
      </c>
      <c r="CK597" s="25">
        <f t="shared" si="311"/>
        <v>1.5000000000000002</v>
      </c>
      <c r="CL597" s="26">
        <f t="shared" si="312"/>
        <v>11.547005383792515</v>
      </c>
      <c r="DJ597" s="20" t="s">
        <v>542</v>
      </c>
    </row>
    <row r="598" spans="1:114" x14ac:dyDescent="0.2">
      <c r="A598" s="15" t="s">
        <v>105</v>
      </c>
      <c r="B598" s="10" t="s">
        <v>698</v>
      </c>
      <c r="C598" s="11">
        <f t="shared" si="294"/>
        <v>88.3125</v>
      </c>
      <c r="D598" s="11">
        <f t="shared" si="318"/>
        <v>250</v>
      </c>
      <c r="E598" s="11">
        <f t="shared" si="318"/>
        <v>45</v>
      </c>
      <c r="F598" s="11">
        <f t="shared" si="318"/>
        <v>0</v>
      </c>
      <c r="G598" s="11">
        <f t="shared" si="318"/>
        <v>0</v>
      </c>
      <c r="H598" s="11">
        <f t="shared" si="318"/>
        <v>0</v>
      </c>
      <c r="I598" s="11">
        <f t="shared" si="318"/>
        <v>0</v>
      </c>
      <c r="J598" s="11">
        <f t="shared" si="318"/>
        <v>0</v>
      </c>
      <c r="K598" s="11">
        <f t="shared" si="318"/>
        <v>0</v>
      </c>
      <c r="L598" s="11">
        <f t="shared" si="317"/>
        <v>0</v>
      </c>
      <c r="M598" s="11">
        <f t="shared" si="317"/>
        <v>0</v>
      </c>
      <c r="N598" s="11">
        <f t="shared" si="314"/>
        <v>0</v>
      </c>
      <c r="O598" s="11">
        <f t="shared" si="314"/>
        <v>0</v>
      </c>
      <c r="P598" s="11">
        <f t="shared" si="314"/>
        <v>0</v>
      </c>
      <c r="Q598" s="11">
        <f t="shared" si="314"/>
        <v>0</v>
      </c>
      <c r="R598" s="11">
        <f t="shared" si="314"/>
        <v>0</v>
      </c>
      <c r="S598" s="11">
        <f t="shared" si="314"/>
        <v>0</v>
      </c>
      <c r="T598" s="11">
        <f t="shared" si="314"/>
        <v>11250</v>
      </c>
      <c r="U598" s="40">
        <f t="shared" si="295"/>
        <v>0.59</v>
      </c>
      <c r="V598" s="11">
        <f t="shared" si="316"/>
        <v>6.6808209483368728</v>
      </c>
      <c r="W598" s="11">
        <f t="shared" si="316"/>
        <v>58593750</v>
      </c>
      <c r="X598" s="11">
        <f t="shared" si="316"/>
        <v>468750</v>
      </c>
      <c r="Y598" s="11">
        <f t="shared" si="316"/>
        <v>703125</v>
      </c>
      <c r="Z598" s="11">
        <f t="shared" si="316"/>
        <v>1.5</v>
      </c>
      <c r="AA598" s="11">
        <f t="shared" si="316"/>
        <v>72.168783648703211</v>
      </c>
      <c r="AB598" s="11">
        <f t="shared" si="315"/>
        <v>11250</v>
      </c>
      <c r="AC598" s="11">
        <f t="shared" si="315"/>
        <v>11250</v>
      </c>
      <c r="AD598" s="11">
        <f t="shared" si="315"/>
        <v>1898437.5</v>
      </c>
      <c r="AE598" s="11">
        <f t="shared" si="315"/>
        <v>84375</v>
      </c>
      <c r="AF598" s="11">
        <f t="shared" si="315"/>
        <v>126562.5</v>
      </c>
      <c r="AG598" s="11">
        <f t="shared" si="315"/>
        <v>1.5</v>
      </c>
      <c r="AH598" s="11">
        <f t="shared" si="315"/>
        <v>12.99038105676658</v>
      </c>
      <c r="AI598" s="11">
        <f t="shared" si="315"/>
        <v>0</v>
      </c>
      <c r="AJ598" s="11">
        <f t="shared" si="315"/>
        <v>0</v>
      </c>
      <c r="AK598" s="11">
        <f t="shared" si="315"/>
        <v>0</v>
      </c>
      <c r="AL598" s="11">
        <f t="shared" si="313"/>
        <v>0</v>
      </c>
      <c r="AM598" s="11">
        <f t="shared" si="313"/>
        <v>0</v>
      </c>
      <c r="AN598" s="11">
        <f t="shared" si="313"/>
        <v>0</v>
      </c>
      <c r="AO598" s="11">
        <f t="shared" si="313"/>
        <v>0</v>
      </c>
      <c r="AP598" s="11">
        <f t="shared" si="313"/>
        <v>0</v>
      </c>
      <c r="AQ598" s="11">
        <f t="shared" si="313"/>
        <v>0</v>
      </c>
      <c r="AR598" s="11">
        <f t="shared" si="313"/>
        <v>0</v>
      </c>
      <c r="AS598" s="11">
        <f t="shared" si="313"/>
        <v>0</v>
      </c>
      <c r="AT598" s="11">
        <f t="shared" si="319"/>
        <v>0</v>
      </c>
      <c r="AU598" s="11">
        <f t="shared" si="319"/>
        <v>0</v>
      </c>
      <c r="AV598" s="11">
        <f t="shared" si="319"/>
        <v>0</v>
      </c>
      <c r="AW598" s="11">
        <f t="shared" si="319"/>
        <v>0</v>
      </c>
      <c r="AX598" s="11">
        <f t="shared" si="296"/>
        <v>0</v>
      </c>
      <c r="AY598" s="11">
        <f t="shared" si="296"/>
        <v>0</v>
      </c>
      <c r="AZ598" s="11">
        <f t="shared" si="296"/>
        <v>0</v>
      </c>
      <c r="BA598" s="11">
        <f t="shared" si="296"/>
        <v>0</v>
      </c>
      <c r="BB598" s="11">
        <f t="shared" si="296"/>
        <v>0</v>
      </c>
      <c r="BC598" s="11">
        <f t="shared" si="296"/>
        <v>0</v>
      </c>
      <c r="BD598" s="11">
        <f t="shared" si="296"/>
        <v>0</v>
      </c>
      <c r="BE598" s="11">
        <f t="shared" si="296"/>
        <v>0</v>
      </c>
      <c r="BF598" s="15" t="str">
        <f t="shared" si="297"/>
        <v>ČSN 42 5524</v>
      </c>
      <c r="BG598" s="42">
        <v>88.3125</v>
      </c>
      <c r="BH598" s="17">
        <f t="shared" si="298"/>
        <v>250</v>
      </c>
      <c r="BI598" s="17">
        <f t="shared" si="299"/>
        <v>45</v>
      </c>
      <c r="BX598" s="18">
        <f t="shared" si="292"/>
        <v>11250</v>
      </c>
      <c r="BY598" s="42">
        <v>0.59</v>
      </c>
      <c r="BZ598" s="43">
        <f t="shared" si="300"/>
        <v>6.6808209483368728</v>
      </c>
      <c r="CA598" s="18">
        <f t="shared" si="301"/>
        <v>58593750</v>
      </c>
      <c r="CB598" s="18">
        <f t="shared" si="302"/>
        <v>468750</v>
      </c>
      <c r="CC598" s="18">
        <f t="shared" si="303"/>
        <v>703125</v>
      </c>
      <c r="CD598" s="25">
        <f t="shared" si="304"/>
        <v>1.5</v>
      </c>
      <c r="CE598" s="26">
        <f t="shared" si="305"/>
        <v>72.168783648703211</v>
      </c>
      <c r="CF598" s="18">
        <f t="shared" si="306"/>
        <v>11250</v>
      </c>
      <c r="CG598" s="18">
        <f t="shared" si="307"/>
        <v>11250</v>
      </c>
      <c r="CH598" s="18">
        <f t="shared" si="308"/>
        <v>1898437.5</v>
      </c>
      <c r="CI598" s="18">
        <f t="shared" si="309"/>
        <v>84375</v>
      </c>
      <c r="CJ598" s="18">
        <f t="shared" si="310"/>
        <v>126562.5</v>
      </c>
      <c r="CK598" s="25">
        <f t="shared" si="311"/>
        <v>1.5</v>
      </c>
      <c r="CL598" s="26">
        <f t="shared" si="312"/>
        <v>12.99038105676658</v>
      </c>
      <c r="DJ598" s="20" t="s">
        <v>542</v>
      </c>
    </row>
    <row r="599" spans="1:114" x14ac:dyDescent="0.2">
      <c r="A599" s="15" t="s">
        <v>105</v>
      </c>
      <c r="B599" s="10" t="s">
        <v>699</v>
      </c>
      <c r="C599" s="11">
        <f t="shared" si="294"/>
        <v>98.125</v>
      </c>
      <c r="D599" s="11">
        <f t="shared" si="318"/>
        <v>250</v>
      </c>
      <c r="E599" s="11">
        <f t="shared" si="318"/>
        <v>50</v>
      </c>
      <c r="F599" s="11">
        <f t="shared" si="318"/>
        <v>0</v>
      </c>
      <c r="G599" s="11">
        <f t="shared" si="318"/>
        <v>0</v>
      </c>
      <c r="H599" s="11">
        <f t="shared" si="318"/>
        <v>0</v>
      </c>
      <c r="I599" s="11">
        <f t="shared" si="318"/>
        <v>0</v>
      </c>
      <c r="J599" s="11">
        <f t="shared" si="318"/>
        <v>0</v>
      </c>
      <c r="K599" s="11">
        <f t="shared" si="318"/>
        <v>0</v>
      </c>
      <c r="L599" s="11">
        <f t="shared" si="317"/>
        <v>0</v>
      </c>
      <c r="M599" s="11">
        <f t="shared" si="317"/>
        <v>0</v>
      </c>
      <c r="N599" s="11">
        <f t="shared" si="314"/>
        <v>0</v>
      </c>
      <c r="O599" s="11">
        <f t="shared" si="314"/>
        <v>0</v>
      </c>
      <c r="P599" s="11">
        <f t="shared" si="314"/>
        <v>0</v>
      </c>
      <c r="Q599" s="11">
        <f t="shared" si="314"/>
        <v>0</v>
      </c>
      <c r="R599" s="11">
        <f t="shared" si="314"/>
        <v>0</v>
      </c>
      <c r="S599" s="11">
        <f t="shared" si="314"/>
        <v>0</v>
      </c>
      <c r="T599" s="11">
        <f t="shared" si="314"/>
        <v>12500</v>
      </c>
      <c r="U599" s="40">
        <f t="shared" si="295"/>
        <v>0.6</v>
      </c>
      <c r="V599" s="11">
        <f t="shared" si="316"/>
        <v>6.1146496815286628</v>
      </c>
      <c r="W599" s="11">
        <f t="shared" si="316"/>
        <v>65104166.666666657</v>
      </c>
      <c r="X599" s="11">
        <f t="shared" si="316"/>
        <v>520833.33333333326</v>
      </c>
      <c r="Y599" s="11">
        <f t="shared" si="316"/>
        <v>781250</v>
      </c>
      <c r="Z599" s="11">
        <f t="shared" si="316"/>
        <v>1.5000000000000002</v>
      </c>
      <c r="AA599" s="11">
        <f t="shared" si="316"/>
        <v>72.168783648703211</v>
      </c>
      <c r="AB599" s="11">
        <f t="shared" si="315"/>
        <v>12500</v>
      </c>
      <c r="AC599" s="11">
        <f t="shared" si="315"/>
        <v>12500</v>
      </c>
      <c r="AD599" s="11">
        <f t="shared" si="315"/>
        <v>2604166.6666666665</v>
      </c>
      <c r="AE599" s="11">
        <f t="shared" si="315"/>
        <v>104166.66666666666</v>
      </c>
      <c r="AF599" s="11">
        <f t="shared" si="315"/>
        <v>156250</v>
      </c>
      <c r="AG599" s="11">
        <f t="shared" si="315"/>
        <v>1.5000000000000002</v>
      </c>
      <c r="AH599" s="11">
        <f t="shared" si="315"/>
        <v>14.433756729740644</v>
      </c>
      <c r="AI599" s="11">
        <f t="shared" si="315"/>
        <v>0</v>
      </c>
      <c r="AJ599" s="11">
        <f t="shared" si="315"/>
        <v>0</v>
      </c>
      <c r="AK599" s="11">
        <f t="shared" si="315"/>
        <v>0</v>
      </c>
      <c r="AL599" s="11">
        <f t="shared" si="313"/>
        <v>0</v>
      </c>
      <c r="AM599" s="11">
        <f t="shared" si="313"/>
        <v>0</v>
      </c>
      <c r="AN599" s="11">
        <f t="shared" si="313"/>
        <v>0</v>
      </c>
      <c r="AO599" s="11">
        <f t="shared" si="313"/>
        <v>0</v>
      </c>
      <c r="AP599" s="11">
        <f t="shared" si="313"/>
        <v>0</v>
      </c>
      <c r="AQ599" s="11">
        <f t="shared" si="313"/>
        <v>0</v>
      </c>
      <c r="AR599" s="11">
        <f t="shared" si="313"/>
        <v>0</v>
      </c>
      <c r="AS599" s="11">
        <f t="shared" si="313"/>
        <v>0</v>
      </c>
      <c r="AT599" s="11">
        <f t="shared" si="319"/>
        <v>0</v>
      </c>
      <c r="AU599" s="11">
        <f t="shared" si="319"/>
        <v>0</v>
      </c>
      <c r="AV599" s="11">
        <f t="shared" si="319"/>
        <v>0</v>
      </c>
      <c r="AW599" s="11">
        <f t="shared" si="319"/>
        <v>0</v>
      </c>
      <c r="AX599" s="11">
        <f t="shared" si="296"/>
        <v>0</v>
      </c>
      <c r="AY599" s="11">
        <f t="shared" si="296"/>
        <v>0</v>
      </c>
      <c r="AZ599" s="11">
        <f t="shared" si="296"/>
        <v>0</v>
      </c>
      <c r="BA599" s="11">
        <f t="shared" si="296"/>
        <v>0</v>
      </c>
      <c r="BB599" s="11">
        <f t="shared" si="296"/>
        <v>0</v>
      </c>
      <c r="BC599" s="11">
        <f t="shared" si="296"/>
        <v>0</v>
      </c>
      <c r="BD599" s="11">
        <f t="shared" si="296"/>
        <v>0</v>
      </c>
      <c r="BE599" s="11">
        <f t="shared" si="296"/>
        <v>0</v>
      </c>
      <c r="BF599" s="15" t="str">
        <f t="shared" si="297"/>
        <v>ČSN 42 5524</v>
      </c>
      <c r="BG599" s="42">
        <v>98.125</v>
      </c>
      <c r="BH599" s="17">
        <f t="shared" si="298"/>
        <v>250</v>
      </c>
      <c r="BI599" s="17">
        <f t="shared" si="299"/>
        <v>50</v>
      </c>
      <c r="BX599" s="18">
        <f t="shared" si="292"/>
        <v>12500</v>
      </c>
      <c r="BY599" s="42">
        <v>0.6</v>
      </c>
      <c r="BZ599" s="43">
        <f t="shared" si="300"/>
        <v>6.1146496815286628</v>
      </c>
      <c r="CA599" s="18">
        <f t="shared" si="301"/>
        <v>65104166.666666657</v>
      </c>
      <c r="CB599" s="18">
        <f t="shared" si="302"/>
        <v>520833.33333333326</v>
      </c>
      <c r="CC599" s="18">
        <f t="shared" si="303"/>
        <v>781250</v>
      </c>
      <c r="CD599" s="25">
        <f t="shared" si="304"/>
        <v>1.5000000000000002</v>
      </c>
      <c r="CE599" s="26">
        <f t="shared" si="305"/>
        <v>72.168783648703211</v>
      </c>
      <c r="CF599" s="18">
        <f t="shared" si="306"/>
        <v>12500</v>
      </c>
      <c r="CG599" s="18">
        <f t="shared" si="307"/>
        <v>12500</v>
      </c>
      <c r="CH599" s="18">
        <f t="shared" si="308"/>
        <v>2604166.6666666665</v>
      </c>
      <c r="CI599" s="18">
        <f t="shared" si="309"/>
        <v>104166.66666666666</v>
      </c>
      <c r="CJ599" s="18">
        <f t="shared" si="310"/>
        <v>156250</v>
      </c>
      <c r="CK599" s="25">
        <f t="shared" si="311"/>
        <v>1.5000000000000002</v>
      </c>
      <c r="CL599" s="26">
        <f t="shared" si="312"/>
        <v>14.433756729740644</v>
      </c>
      <c r="DJ599" s="20" t="s">
        <v>542</v>
      </c>
    </row>
    <row r="600" spans="1:114" x14ac:dyDescent="0.2">
      <c r="A600" s="15" t="s">
        <v>105</v>
      </c>
      <c r="B600" s="10" t="s">
        <v>700</v>
      </c>
      <c r="C600" s="11">
        <f t="shared" si="294"/>
        <v>107.9375</v>
      </c>
      <c r="D600" s="11">
        <f t="shared" si="318"/>
        <v>250</v>
      </c>
      <c r="E600" s="11">
        <f t="shared" si="318"/>
        <v>55</v>
      </c>
      <c r="F600" s="11">
        <f t="shared" si="318"/>
        <v>0</v>
      </c>
      <c r="G600" s="11">
        <f t="shared" si="318"/>
        <v>0</v>
      </c>
      <c r="H600" s="11">
        <f t="shared" si="318"/>
        <v>0</v>
      </c>
      <c r="I600" s="11">
        <f t="shared" si="318"/>
        <v>0</v>
      </c>
      <c r="J600" s="11">
        <f t="shared" si="318"/>
        <v>0</v>
      </c>
      <c r="K600" s="11">
        <f t="shared" si="318"/>
        <v>0</v>
      </c>
      <c r="L600" s="11">
        <f t="shared" si="317"/>
        <v>0</v>
      </c>
      <c r="M600" s="11">
        <f t="shared" si="317"/>
        <v>0</v>
      </c>
      <c r="N600" s="11">
        <f t="shared" si="314"/>
        <v>0</v>
      </c>
      <c r="O600" s="11">
        <f t="shared" si="314"/>
        <v>0</v>
      </c>
      <c r="P600" s="11">
        <f t="shared" si="314"/>
        <v>0</v>
      </c>
      <c r="Q600" s="11">
        <f t="shared" si="314"/>
        <v>0</v>
      </c>
      <c r="R600" s="11">
        <f t="shared" si="314"/>
        <v>0</v>
      </c>
      <c r="S600" s="11">
        <f t="shared" si="314"/>
        <v>0</v>
      </c>
      <c r="T600" s="11">
        <f t="shared" si="314"/>
        <v>13750</v>
      </c>
      <c r="U600" s="40">
        <f t="shared" si="295"/>
        <v>0.61</v>
      </c>
      <c r="V600" s="11">
        <f t="shared" si="316"/>
        <v>5.651418645049219</v>
      </c>
      <c r="W600" s="11">
        <f t="shared" si="316"/>
        <v>71614583.333333328</v>
      </c>
      <c r="X600" s="11">
        <f t="shared" si="316"/>
        <v>572916.66666666663</v>
      </c>
      <c r="Y600" s="11">
        <f t="shared" si="316"/>
        <v>859375</v>
      </c>
      <c r="Z600" s="11">
        <f t="shared" si="316"/>
        <v>1.5</v>
      </c>
      <c r="AA600" s="11">
        <f t="shared" si="316"/>
        <v>72.168783648703211</v>
      </c>
      <c r="AB600" s="11">
        <f t="shared" si="315"/>
        <v>13750</v>
      </c>
      <c r="AC600" s="11">
        <f t="shared" si="315"/>
        <v>13750</v>
      </c>
      <c r="AD600" s="11">
        <f t="shared" si="315"/>
        <v>3466145.833333333</v>
      </c>
      <c r="AE600" s="11">
        <f t="shared" si="315"/>
        <v>126041.66666666666</v>
      </c>
      <c r="AF600" s="11">
        <f t="shared" si="315"/>
        <v>189062.5</v>
      </c>
      <c r="AG600" s="11">
        <f t="shared" si="315"/>
        <v>1.5000000000000002</v>
      </c>
      <c r="AH600" s="11">
        <f t="shared" si="315"/>
        <v>15.877132402714707</v>
      </c>
      <c r="AI600" s="11">
        <f t="shared" si="315"/>
        <v>0</v>
      </c>
      <c r="AJ600" s="11">
        <f t="shared" si="315"/>
        <v>0</v>
      </c>
      <c r="AK600" s="11">
        <f t="shared" si="315"/>
        <v>0</v>
      </c>
      <c r="AL600" s="11">
        <f t="shared" si="313"/>
        <v>0</v>
      </c>
      <c r="AM600" s="11">
        <f t="shared" si="313"/>
        <v>0</v>
      </c>
      <c r="AN600" s="11">
        <f t="shared" si="313"/>
        <v>0</v>
      </c>
      <c r="AO600" s="11">
        <f t="shared" si="313"/>
        <v>0</v>
      </c>
      <c r="AP600" s="11">
        <f t="shared" si="313"/>
        <v>0</v>
      </c>
      <c r="AQ600" s="11">
        <f t="shared" si="313"/>
        <v>0</v>
      </c>
      <c r="AR600" s="11">
        <f t="shared" si="313"/>
        <v>0</v>
      </c>
      <c r="AS600" s="11">
        <f t="shared" si="313"/>
        <v>0</v>
      </c>
      <c r="AT600" s="11">
        <f t="shared" si="319"/>
        <v>0</v>
      </c>
      <c r="AU600" s="11">
        <f t="shared" si="319"/>
        <v>0</v>
      </c>
      <c r="AV600" s="11">
        <f t="shared" si="319"/>
        <v>0</v>
      </c>
      <c r="AW600" s="11">
        <f t="shared" si="319"/>
        <v>0</v>
      </c>
      <c r="AX600" s="11">
        <f t="shared" si="296"/>
        <v>0</v>
      </c>
      <c r="AY600" s="11">
        <f t="shared" si="296"/>
        <v>0</v>
      </c>
      <c r="AZ600" s="11">
        <f t="shared" si="296"/>
        <v>0</v>
      </c>
      <c r="BA600" s="11">
        <f t="shared" si="296"/>
        <v>0</v>
      </c>
      <c r="BB600" s="11">
        <f t="shared" si="296"/>
        <v>0</v>
      </c>
      <c r="BC600" s="11">
        <f t="shared" si="296"/>
        <v>0</v>
      </c>
      <c r="BD600" s="11">
        <f t="shared" si="296"/>
        <v>0</v>
      </c>
      <c r="BE600" s="11">
        <f t="shared" si="296"/>
        <v>0</v>
      </c>
      <c r="BF600" s="15" t="str">
        <f t="shared" si="297"/>
        <v>ČSN 42 5524</v>
      </c>
      <c r="BG600" s="42">
        <v>107.9375</v>
      </c>
      <c r="BH600" s="17">
        <f t="shared" si="298"/>
        <v>250</v>
      </c>
      <c r="BI600" s="17">
        <f t="shared" si="299"/>
        <v>55</v>
      </c>
      <c r="BX600" s="18">
        <f t="shared" si="292"/>
        <v>13750</v>
      </c>
      <c r="BY600" s="42">
        <v>0.61</v>
      </c>
      <c r="BZ600" s="43">
        <f t="shared" si="300"/>
        <v>5.651418645049219</v>
      </c>
      <c r="CA600" s="18">
        <f t="shared" si="301"/>
        <v>71614583.333333328</v>
      </c>
      <c r="CB600" s="18">
        <f t="shared" si="302"/>
        <v>572916.66666666663</v>
      </c>
      <c r="CC600" s="18">
        <f t="shared" si="303"/>
        <v>859375</v>
      </c>
      <c r="CD600" s="25">
        <f t="shared" si="304"/>
        <v>1.5</v>
      </c>
      <c r="CE600" s="26">
        <f t="shared" si="305"/>
        <v>72.168783648703211</v>
      </c>
      <c r="CF600" s="18">
        <f t="shared" si="306"/>
        <v>13750</v>
      </c>
      <c r="CG600" s="18">
        <f t="shared" si="307"/>
        <v>13750</v>
      </c>
      <c r="CH600" s="18">
        <f t="shared" si="308"/>
        <v>3466145.833333333</v>
      </c>
      <c r="CI600" s="18">
        <f t="shared" si="309"/>
        <v>126041.66666666666</v>
      </c>
      <c r="CJ600" s="18">
        <f t="shared" si="310"/>
        <v>189062.5</v>
      </c>
      <c r="CK600" s="25">
        <f t="shared" si="311"/>
        <v>1.5000000000000002</v>
      </c>
      <c r="CL600" s="26">
        <f t="shared" si="312"/>
        <v>15.877132402714707</v>
      </c>
      <c r="DJ600" s="20" t="s">
        <v>542</v>
      </c>
    </row>
    <row r="601" spans="1:114" x14ac:dyDescent="0.2">
      <c r="A601" s="15" t="s">
        <v>105</v>
      </c>
      <c r="B601" s="10" t="s">
        <v>701</v>
      </c>
      <c r="C601" s="11">
        <f t="shared" si="294"/>
        <v>117.75</v>
      </c>
      <c r="D601" s="11">
        <f t="shared" si="318"/>
        <v>250</v>
      </c>
      <c r="E601" s="11">
        <f t="shared" si="318"/>
        <v>60</v>
      </c>
      <c r="F601" s="11">
        <f t="shared" si="318"/>
        <v>0</v>
      </c>
      <c r="G601" s="11">
        <f t="shared" si="318"/>
        <v>0</v>
      </c>
      <c r="H601" s="11">
        <f t="shared" si="318"/>
        <v>0</v>
      </c>
      <c r="I601" s="11">
        <f t="shared" si="318"/>
        <v>0</v>
      </c>
      <c r="J601" s="11">
        <f t="shared" si="318"/>
        <v>0</v>
      </c>
      <c r="K601" s="11">
        <f t="shared" si="318"/>
        <v>0</v>
      </c>
      <c r="L601" s="11">
        <f t="shared" si="317"/>
        <v>0</v>
      </c>
      <c r="M601" s="11">
        <f t="shared" si="317"/>
        <v>0</v>
      </c>
      <c r="N601" s="11">
        <f t="shared" si="314"/>
        <v>0</v>
      </c>
      <c r="O601" s="11">
        <f t="shared" si="314"/>
        <v>0</v>
      </c>
      <c r="P601" s="11">
        <f t="shared" si="314"/>
        <v>0</v>
      </c>
      <c r="Q601" s="11">
        <f t="shared" si="314"/>
        <v>0</v>
      </c>
      <c r="R601" s="11">
        <f t="shared" si="314"/>
        <v>0</v>
      </c>
      <c r="S601" s="11">
        <f t="shared" si="314"/>
        <v>0</v>
      </c>
      <c r="T601" s="11">
        <f t="shared" si="314"/>
        <v>15000</v>
      </c>
      <c r="U601" s="40">
        <f t="shared" si="295"/>
        <v>0.62</v>
      </c>
      <c r="V601" s="11">
        <f t="shared" si="316"/>
        <v>5.2653927813163488</v>
      </c>
      <c r="W601" s="11">
        <f t="shared" si="316"/>
        <v>78125000</v>
      </c>
      <c r="X601" s="11">
        <f t="shared" si="316"/>
        <v>625000</v>
      </c>
      <c r="Y601" s="11">
        <f t="shared" si="316"/>
        <v>937500</v>
      </c>
      <c r="Z601" s="11">
        <f t="shared" si="316"/>
        <v>1.5</v>
      </c>
      <c r="AA601" s="11">
        <f t="shared" si="316"/>
        <v>72.168783648703211</v>
      </c>
      <c r="AB601" s="11">
        <f t="shared" si="315"/>
        <v>15000</v>
      </c>
      <c r="AC601" s="11">
        <f t="shared" si="315"/>
        <v>15000</v>
      </c>
      <c r="AD601" s="11">
        <f t="shared" si="315"/>
        <v>4500000</v>
      </c>
      <c r="AE601" s="11">
        <f t="shared" si="315"/>
        <v>150000</v>
      </c>
      <c r="AF601" s="11">
        <f t="shared" si="315"/>
        <v>225000</v>
      </c>
      <c r="AG601" s="11">
        <f t="shared" si="315"/>
        <v>1.5</v>
      </c>
      <c r="AH601" s="11">
        <f t="shared" si="315"/>
        <v>17.320508075688775</v>
      </c>
      <c r="AI601" s="11">
        <f t="shared" si="315"/>
        <v>0</v>
      </c>
      <c r="AJ601" s="11">
        <f t="shared" si="315"/>
        <v>0</v>
      </c>
      <c r="AK601" s="11">
        <f t="shared" si="315"/>
        <v>0</v>
      </c>
      <c r="AL601" s="11">
        <f t="shared" si="313"/>
        <v>0</v>
      </c>
      <c r="AM601" s="11">
        <f t="shared" si="313"/>
        <v>0</v>
      </c>
      <c r="AN601" s="11">
        <f t="shared" si="313"/>
        <v>0</v>
      </c>
      <c r="AO601" s="11">
        <f t="shared" si="313"/>
        <v>0</v>
      </c>
      <c r="AP601" s="11">
        <f t="shared" si="313"/>
        <v>0</v>
      </c>
      <c r="AQ601" s="11">
        <f t="shared" si="313"/>
        <v>0</v>
      </c>
      <c r="AR601" s="11">
        <f t="shared" si="313"/>
        <v>0</v>
      </c>
      <c r="AS601" s="11">
        <f t="shared" si="313"/>
        <v>0</v>
      </c>
      <c r="AT601" s="11">
        <f t="shared" si="319"/>
        <v>0</v>
      </c>
      <c r="AU601" s="11">
        <f t="shared" si="319"/>
        <v>0</v>
      </c>
      <c r="AV601" s="11">
        <f t="shared" si="319"/>
        <v>0</v>
      </c>
      <c r="AW601" s="11">
        <f t="shared" si="319"/>
        <v>0</v>
      </c>
      <c r="AX601" s="11">
        <f t="shared" si="296"/>
        <v>0</v>
      </c>
      <c r="AY601" s="11">
        <f t="shared" si="296"/>
        <v>0</v>
      </c>
      <c r="AZ601" s="11">
        <f t="shared" si="296"/>
        <v>0</v>
      </c>
      <c r="BA601" s="11">
        <f t="shared" si="296"/>
        <v>0</v>
      </c>
      <c r="BB601" s="11">
        <f t="shared" si="296"/>
        <v>0</v>
      </c>
      <c r="BC601" s="11">
        <f t="shared" si="296"/>
        <v>0</v>
      </c>
      <c r="BD601" s="11">
        <f t="shared" si="296"/>
        <v>0</v>
      </c>
      <c r="BE601" s="11">
        <f t="shared" ref="BE601:BE664" si="320">IF($A601="x",DI601,"")</f>
        <v>0</v>
      </c>
      <c r="BF601" s="15" t="str">
        <f t="shared" si="297"/>
        <v>ČSN 42 5524</v>
      </c>
      <c r="BG601" s="42">
        <v>117.75</v>
      </c>
      <c r="BH601" s="17">
        <f t="shared" si="298"/>
        <v>250</v>
      </c>
      <c r="BI601" s="17">
        <f t="shared" si="299"/>
        <v>60</v>
      </c>
      <c r="BX601" s="18">
        <f t="shared" si="292"/>
        <v>15000</v>
      </c>
      <c r="BY601" s="42">
        <v>0.62</v>
      </c>
      <c r="BZ601" s="43">
        <f t="shared" si="300"/>
        <v>5.2653927813163488</v>
      </c>
      <c r="CA601" s="18">
        <f t="shared" si="301"/>
        <v>78125000</v>
      </c>
      <c r="CB601" s="18">
        <f t="shared" si="302"/>
        <v>625000</v>
      </c>
      <c r="CC601" s="18">
        <f t="shared" si="303"/>
        <v>937500</v>
      </c>
      <c r="CD601" s="25">
        <f t="shared" si="304"/>
        <v>1.5</v>
      </c>
      <c r="CE601" s="26">
        <f t="shared" si="305"/>
        <v>72.168783648703211</v>
      </c>
      <c r="CF601" s="18">
        <f t="shared" si="306"/>
        <v>15000</v>
      </c>
      <c r="CG601" s="18">
        <f t="shared" si="307"/>
        <v>15000</v>
      </c>
      <c r="CH601" s="18">
        <f t="shared" si="308"/>
        <v>4500000</v>
      </c>
      <c r="CI601" s="18">
        <f t="shared" si="309"/>
        <v>150000</v>
      </c>
      <c r="CJ601" s="18">
        <f t="shared" si="310"/>
        <v>225000</v>
      </c>
      <c r="CK601" s="25">
        <f t="shared" si="311"/>
        <v>1.5</v>
      </c>
      <c r="CL601" s="26">
        <f t="shared" si="312"/>
        <v>17.320508075688775</v>
      </c>
      <c r="DJ601" s="20" t="s">
        <v>542</v>
      </c>
    </row>
    <row r="602" spans="1:114" x14ac:dyDescent="0.2">
      <c r="A602" s="15" t="s">
        <v>105</v>
      </c>
      <c r="B602" s="10" t="s">
        <v>702</v>
      </c>
      <c r="C602" s="11">
        <f t="shared" si="294"/>
        <v>14.287000000000001</v>
      </c>
      <c r="D602" s="11">
        <f t="shared" si="318"/>
        <v>260</v>
      </c>
      <c r="E602" s="11">
        <f t="shared" si="318"/>
        <v>7</v>
      </c>
      <c r="F602" s="11">
        <f t="shared" si="318"/>
        <v>0</v>
      </c>
      <c r="G602" s="11">
        <f t="shared" si="318"/>
        <v>0</v>
      </c>
      <c r="H602" s="11">
        <f t="shared" si="318"/>
        <v>0</v>
      </c>
      <c r="I602" s="11">
        <f t="shared" si="318"/>
        <v>0</v>
      </c>
      <c r="J602" s="11">
        <f t="shared" si="318"/>
        <v>0</v>
      </c>
      <c r="K602" s="11">
        <f t="shared" si="318"/>
        <v>0</v>
      </c>
      <c r="L602" s="11">
        <f t="shared" si="317"/>
        <v>0</v>
      </c>
      <c r="M602" s="11">
        <f t="shared" si="317"/>
        <v>0</v>
      </c>
      <c r="N602" s="11">
        <f t="shared" si="314"/>
        <v>0</v>
      </c>
      <c r="O602" s="11">
        <f t="shared" si="314"/>
        <v>0</v>
      </c>
      <c r="P602" s="11">
        <f t="shared" si="314"/>
        <v>0</v>
      </c>
      <c r="Q602" s="11">
        <f t="shared" si="314"/>
        <v>0</v>
      </c>
      <c r="R602" s="11">
        <f t="shared" si="314"/>
        <v>0</v>
      </c>
      <c r="S602" s="11">
        <f t="shared" si="314"/>
        <v>0</v>
      </c>
      <c r="T602" s="11">
        <f t="shared" si="314"/>
        <v>1820</v>
      </c>
      <c r="U602" s="40">
        <f t="shared" si="295"/>
        <v>0.53400000000000003</v>
      </c>
      <c r="V602" s="11">
        <f t="shared" si="316"/>
        <v>37.376636102750759</v>
      </c>
      <c r="W602" s="11">
        <f t="shared" si="316"/>
        <v>10252666.666666666</v>
      </c>
      <c r="X602" s="11">
        <f t="shared" si="316"/>
        <v>78866.666666666657</v>
      </c>
      <c r="Y602" s="11">
        <f t="shared" si="316"/>
        <v>118300</v>
      </c>
      <c r="Z602" s="11">
        <f t="shared" si="316"/>
        <v>1.5000000000000002</v>
      </c>
      <c r="AA602" s="11">
        <f t="shared" si="316"/>
        <v>75.055534994651353</v>
      </c>
      <c r="AB602" s="11">
        <f t="shared" si="315"/>
        <v>1820</v>
      </c>
      <c r="AC602" s="11">
        <f t="shared" si="315"/>
        <v>1820</v>
      </c>
      <c r="AD602" s="11">
        <f t="shared" si="315"/>
        <v>7431.6666666666661</v>
      </c>
      <c r="AE602" s="11">
        <f t="shared" si="315"/>
        <v>2123.333333333333</v>
      </c>
      <c r="AF602" s="11">
        <f t="shared" si="315"/>
        <v>3185</v>
      </c>
      <c r="AG602" s="11">
        <f t="shared" si="315"/>
        <v>1.5000000000000002</v>
      </c>
      <c r="AH602" s="11">
        <f t="shared" si="315"/>
        <v>2.0207259421636903</v>
      </c>
      <c r="AI602" s="11">
        <f t="shared" si="315"/>
        <v>0</v>
      </c>
      <c r="AJ602" s="11">
        <f t="shared" si="315"/>
        <v>0</v>
      </c>
      <c r="AK602" s="11">
        <f t="shared" si="315"/>
        <v>0</v>
      </c>
      <c r="AL602" s="11">
        <f t="shared" si="313"/>
        <v>0</v>
      </c>
      <c r="AM602" s="11">
        <f t="shared" si="313"/>
        <v>0</v>
      </c>
      <c r="AN602" s="11">
        <f t="shared" si="313"/>
        <v>0</v>
      </c>
      <c r="AO602" s="11">
        <f t="shared" si="313"/>
        <v>0</v>
      </c>
      <c r="AP602" s="11">
        <f t="shared" si="313"/>
        <v>0</v>
      </c>
      <c r="AQ602" s="11">
        <f t="shared" si="313"/>
        <v>0</v>
      </c>
      <c r="AR602" s="11">
        <f t="shared" si="313"/>
        <v>0</v>
      </c>
      <c r="AS602" s="11">
        <f t="shared" si="313"/>
        <v>0</v>
      </c>
      <c r="AT602" s="11">
        <f t="shared" si="319"/>
        <v>0</v>
      </c>
      <c r="AU602" s="11">
        <f t="shared" si="319"/>
        <v>0</v>
      </c>
      <c r="AV602" s="11">
        <f t="shared" si="319"/>
        <v>0</v>
      </c>
      <c r="AW602" s="11">
        <f t="shared" si="319"/>
        <v>0</v>
      </c>
      <c r="AX602" s="11">
        <f t="shared" si="319"/>
        <v>0</v>
      </c>
      <c r="AY602" s="11">
        <f t="shared" si="319"/>
        <v>0</v>
      </c>
      <c r="AZ602" s="11">
        <f t="shared" si="319"/>
        <v>0</v>
      </c>
      <c r="BA602" s="11">
        <f t="shared" si="319"/>
        <v>0</v>
      </c>
      <c r="BB602" s="11">
        <f t="shared" si="319"/>
        <v>0</v>
      </c>
      <c r="BC602" s="11">
        <f t="shared" si="319"/>
        <v>0</v>
      </c>
      <c r="BD602" s="11">
        <f t="shared" si="319"/>
        <v>0</v>
      </c>
      <c r="BE602" s="11">
        <f t="shared" si="320"/>
        <v>0</v>
      </c>
      <c r="BF602" s="15" t="str">
        <f t="shared" si="297"/>
        <v>ČSN 42 5524</v>
      </c>
      <c r="BG602" s="42">
        <v>14.287000000000001</v>
      </c>
      <c r="BH602" s="17">
        <f t="shared" si="298"/>
        <v>260</v>
      </c>
      <c r="BI602" s="17">
        <f t="shared" si="299"/>
        <v>7</v>
      </c>
      <c r="BX602" s="18">
        <f t="shared" si="292"/>
        <v>1820</v>
      </c>
      <c r="BY602" s="42">
        <v>0.53400000000000003</v>
      </c>
      <c r="BZ602" s="43">
        <f t="shared" si="300"/>
        <v>37.376636102750759</v>
      </c>
      <c r="CA602" s="18">
        <f t="shared" si="301"/>
        <v>10252666.666666666</v>
      </c>
      <c r="CB602" s="18">
        <f t="shared" si="302"/>
        <v>78866.666666666657</v>
      </c>
      <c r="CC602" s="18">
        <f t="shared" si="303"/>
        <v>118300</v>
      </c>
      <c r="CD602" s="25">
        <f t="shared" si="304"/>
        <v>1.5000000000000002</v>
      </c>
      <c r="CE602" s="26">
        <f t="shared" si="305"/>
        <v>75.055534994651353</v>
      </c>
      <c r="CF602" s="18">
        <f t="shared" si="306"/>
        <v>1820</v>
      </c>
      <c r="CG602" s="18">
        <f t="shared" si="307"/>
        <v>1820</v>
      </c>
      <c r="CH602" s="18">
        <f t="shared" si="308"/>
        <v>7431.6666666666661</v>
      </c>
      <c r="CI602" s="18">
        <f t="shared" si="309"/>
        <v>2123.333333333333</v>
      </c>
      <c r="CJ602" s="18">
        <f t="shared" si="310"/>
        <v>3185</v>
      </c>
      <c r="CK602" s="25">
        <f t="shared" si="311"/>
        <v>1.5000000000000002</v>
      </c>
      <c r="CL602" s="26">
        <f t="shared" si="312"/>
        <v>2.0207259421636903</v>
      </c>
      <c r="DJ602" s="20" t="s">
        <v>542</v>
      </c>
    </row>
    <row r="603" spans="1:114" x14ac:dyDescent="0.2">
      <c r="A603" s="15" t="s">
        <v>105</v>
      </c>
      <c r="B603" s="10" t="s">
        <v>703</v>
      </c>
      <c r="C603" s="11">
        <f t="shared" si="294"/>
        <v>16.327999999999999</v>
      </c>
      <c r="D603" s="11">
        <f t="shared" si="318"/>
        <v>260</v>
      </c>
      <c r="E603" s="11">
        <f t="shared" si="318"/>
        <v>8</v>
      </c>
      <c r="F603" s="11">
        <f t="shared" si="318"/>
        <v>0</v>
      </c>
      <c r="G603" s="11">
        <f t="shared" si="318"/>
        <v>0</v>
      </c>
      <c r="H603" s="11">
        <f t="shared" si="318"/>
        <v>0</v>
      </c>
      <c r="I603" s="11">
        <f t="shared" si="318"/>
        <v>0</v>
      </c>
      <c r="J603" s="11">
        <f t="shared" si="318"/>
        <v>0</v>
      </c>
      <c r="K603" s="11">
        <f t="shared" si="318"/>
        <v>0</v>
      </c>
      <c r="L603" s="11">
        <f t="shared" si="317"/>
        <v>0</v>
      </c>
      <c r="M603" s="11">
        <f t="shared" si="317"/>
        <v>0</v>
      </c>
      <c r="N603" s="11">
        <f t="shared" si="314"/>
        <v>0</v>
      </c>
      <c r="O603" s="11">
        <f t="shared" si="314"/>
        <v>0</v>
      </c>
      <c r="P603" s="11">
        <f t="shared" si="314"/>
        <v>0</v>
      </c>
      <c r="Q603" s="11">
        <f t="shared" si="314"/>
        <v>0</v>
      </c>
      <c r="R603" s="11">
        <f t="shared" si="314"/>
        <v>0</v>
      </c>
      <c r="S603" s="11">
        <f t="shared" si="314"/>
        <v>0</v>
      </c>
      <c r="T603" s="11">
        <f t="shared" si="314"/>
        <v>2080</v>
      </c>
      <c r="U603" s="40">
        <f t="shared" si="295"/>
        <v>0.53600000000000003</v>
      </c>
      <c r="V603" s="11">
        <f t="shared" si="316"/>
        <v>32.827045565899077</v>
      </c>
      <c r="W603" s="11">
        <f t="shared" si="316"/>
        <v>11717333.333333332</v>
      </c>
      <c r="X603" s="11">
        <f t="shared" si="316"/>
        <v>90133.333333333328</v>
      </c>
      <c r="Y603" s="11">
        <f t="shared" si="316"/>
        <v>135200</v>
      </c>
      <c r="Z603" s="11">
        <f t="shared" si="316"/>
        <v>1.5</v>
      </c>
      <c r="AA603" s="11">
        <f t="shared" si="316"/>
        <v>75.055534994651353</v>
      </c>
      <c r="AB603" s="11">
        <f t="shared" si="315"/>
        <v>2080</v>
      </c>
      <c r="AC603" s="11">
        <f t="shared" si="315"/>
        <v>2080</v>
      </c>
      <c r="AD603" s="11">
        <f t="shared" si="315"/>
        <v>11093.333333333332</v>
      </c>
      <c r="AE603" s="11">
        <f t="shared" si="315"/>
        <v>2773.333333333333</v>
      </c>
      <c r="AF603" s="11">
        <f t="shared" si="315"/>
        <v>4160</v>
      </c>
      <c r="AG603" s="11">
        <f t="shared" si="315"/>
        <v>1.5000000000000002</v>
      </c>
      <c r="AH603" s="11">
        <f t="shared" si="315"/>
        <v>2.3094010767585029</v>
      </c>
      <c r="AI603" s="11">
        <f t="shared" si="315"/>
        <v>0</v>
      </c>
      <c r="AJ603" s="11">
        <f t="shared" si="315"/>
        <v>0</v>
      </c>
      <c r="AK603" s="11">
        <f t="shared" si="315"/>
        <v>0</v>
      </c>
      <c r="AL603" s="11">
        <f t="shared" si="313"/>
        <v>0</v>
      </c>
      <c r="AM603" s="11">
        <f t="shared" si="313"/>
        <v>0</v>
      </c>
      <c r="AN603" s="11">
        <f t="shared" si="313"/>
        <v>0</v>
      </c>
      <c r="AO603" s="11">
        <f t="shared" si="313"/>
        <v>0</v>
      </c>
      <c r="AP603" s="11">
        <f t="shared" si="313"/>
        <v>0</v>
      </c>
      <c r="AQ603" s="11">
        <f t="shared" si="313"/>
        <v>0</v>
      </c>
      <c r="AR603" s="11">
        <f t="shared" si="313"/>
        <v>0</v>
      </c>
      <c r="AS603" s="11">
        <f t="shared" si="313"/>
        <v>0</v>
      </c>
      <c r="AT603" s="11">
        <f t="shared" si="319"/>
        <v>0</v>
      </c>
      <c r="AU603" s="11">
        <f t="shared" si="319"/>
        <v>0</v>
      </c>
      <c r="AV603" s="11">
        <f t="shared" si="319"/>
        <v>0</v>
      </c>
      <c r="AW603" s="11">
        <f t="shared" si="319"/>
        <v>0</v>
      </c>
      <c r="AX603" s="11">
        <f t="shared" si="319"/>
        <v>0</v>
      </c>
      <c r="AY603" s="11">
        <f t="shared" si="319"/>
        <v>0</v>
      </c>
      <c r="AZ603" s="11">
        <f t="shared" si="319"/>
        <v>0</v>
      </c>
      <c r="BA603" s="11">
        <f t="shared" si="319"/>
        <v>0</v>
      </c>
      <c r="BB603" s="11">
        <f t="shared" si="319"/>
        <v>0</v>
      </c>
      <c r="BC603" s="11">
        <f t="shared" si="319"/>
        <v>0</v>
      </c>
      <c r="BD603" s="11">
        <f t="shared" si="319"/>
        <v>0</v>
      </c>
      <c r="BE603" s="11">
        <f t="shared" si="320"/>
        <v>0</v>
      </c>
      <c r="BF603" s="15" t="str">
        <f t="shared" si="297"/>
        <v>ČSN 42 5524</v>
      </c>
      <c r="BG603" s="42">
        <v>16.327999999999999</v>
      </c>
      <c r="BH603" s="17">
        <f t="shared" si="298"/>
        <v>260</v>
      </c>
      <c r="BI603" s="17">
        <f t="shared" si="299"/>
        <v>8</v>
      </c>
      <c r="BX603" s="18">
        <f t="shared" si="292"/>
        <v>2080</v>
      </c>
      <c r="BY603" s="42">
        <v>0.53600000000000003</v>
      </c>
      <c r="BZ603" s="43">
        <f t="shared" si="300"/>
        <v>32.827045565899077</v>
      </c>
      <c r="CA603" s="18">
        <f t="shared" si="301"/>
        <v>11717333.333333332</v>
      </c>
      <c r="CB603" s="18">
        <f t="shared" si="302"/>
        <v>90133.333333333328</v>
      </c>
      <c r="CC603" s="18">
        <f t="shared" si="303"/>
        <v>135200</v>
      </c>
      <c r="CD603" s="25">
        <f t="shared" si="304"/>
        <v>1.5</v>
      </c>
      <c r="CE603" s="26">
        <f t="shared" si="305"/>
        <v>75.055534994651353</v>
      </c>
      <c r="CF603" s="18">
        <f t="shared" si="306"/>
        <v>2080</v>
      </c>
      <c r="CG603" s="18">
        <f t="shared" si="307"/>
        <v>2080</v>
      </c>
      <c r="CH603" s="18">
        <f t="shared" si="308"/>
        <v>11093.333333333332</v>
      </c>
      <c r="CI603" s="18">
        <f t="shared" si="309"/>
        <v>2773.333333333333</v>
      </c>
      <c r="CJ603" s="18">
        <f t="shared" si="310"/>
        <v>4160</v>
      </c>
      <c r="CK603" s="25">
        <f t="shared" si="311"/>
        <v>1.5000000000000002</v>
      </c>
      <c r="CL603" s="26">
        <f t="shared" si="312"/>
        <v>2.3094010767585029</v>
      </c>
      <c r="DJ603" s="20" t="s">
        <v>542</v>
      </c>
    </row>
    <row r="604" spans="1:114" x14ac:dyDescent="0.2">
      <c r="A604" s="15" t="s">
        <v>105</v>
      </c>
      <c r="B604" s="10" t="s">
        <v>704</v>
      </c>
      <c r="C604" s="11">
        <f t="shared" si="294"/>
        <v>18.369</v>
      </c>
      <c r="D604" s="11">
        <f t="shared" si="318"/>
        <v>260</v>
      </c>
      <c r="E604" s="11">
        <f t="shared" si="318"/>
        <v>9</v>
      </c>
      <c r="F604" s="11">
        <f t="shared" si="318"/>
        <v>0</v>
      </c>
      <c r="G604" s="11">
        <f t="shared" si="318"/>
        <v>0</v>
      </c>
      <c r="H604" s="11">
        <f t="shared" si="318"/>
        <v>0</v>
      </c>
      <c r="I604" s="11">
        <f t="shared" si="318"/>
        <v>0</v>
      </c>
      <c r="J604" s="11">
        <f t="shared" si="318"/>
        <v>0</v>
      </c>
      <c r="K604" s="11">
        <f t="shared" si="318"/>
        <v>0</v>
      </c>
      <c r="L604" s="11">
        <f t="shared" si="317"/>
        <v>0</v>
      </c>
      <c r="M604" s="11">
        <f t="shared" si="317"/>
        <v>0</v>
      </c>
      <c r="N604" s="11">
        <f t="shared" si="314"/>
        <v>0</v>
      </c>
      <c r="O604" s="11">
        <f t="shared" si="314"/>
        <v>0</v>
      </c>
      <c r="P604" s="11">
        <f t="shared" si="314"/>
        <v>0</v>
      </c>
      <c r="Q604" s="11">
        <f t="shared" si="314"/>
        <v>0</v>
      </c>
      <c r="R604" s="11">
        <f t="shared" si="314"/>
        <v>0</v>
      </c>
      <c r="S604" s="11">
        <f t="shared" si="314"/>
        <v>0</v>
      </c>
      <c r="T604" s="11">
        <f t="shared" si="314"/>
        <v>2340</v>
      </c>
      <c r="U604" s="40">
        <f t="shared" si="295"/>
        <v>0.53800000000000003</v>
      </c>
      <c r="V604" s="11">
        <f t="shared" si="316"/>
        <v>29.288475148347761</v>
      </c>
      <c r="W604" s="11">
        <f t="shared" si="316"/>
        <v>13182000</v>
      </c>
      <c r="X604" s="11">
        <f t="shared" si="316"/>
        <v>101400</v>
      </c>
      <c r="Y604" s="11">
        <f t="shared" si="316"/>
        <v>152100</v>
      </c>
      <c r="Z604" s="11">
        <f t="shared" si="316"/>
        <v>1.5</v>
      </c>
      <c r="AA604" s="11">
        <f t="shared" si="316"/>
        <v>75.055534994651353</v>
      </c>
      <c r="AB604" s="11">
        <f t="shared" si="315"/>
        <v>2340</v>
      </c>
      <c r="AC604" s="11">
        <f t="shared" si="315"/>
        <v>2340</v>
      </c>
      <c r="AD604" s="11">
        <f t="shared" si="315"/>
        <v>15794.999999999998</v>
      </c>
      <c r="AE604" s="11">
        <f t="shared" si="315"/>
        <v>3509.9999999999995</v>
      </c>
      <c r="AF604" s="11">
        <f t="shared" si="315"/>
        <v>5265</v>
      </c>
      <c r="AG604" s="11">
        <f t="shared" si="315"/>
        <v>1.5000000000000002</v>
      </c>
      <c r="AH604" s="11">
        <f t="shared" si="315"/>
        <v>2.5980762113533156</v>
      </c>
      <c r="AI604" s="11">
        <f t="shared" si="315"/>
        <v>0</v>
      </c>
      <c r="AJ604" s="11">
        <f t="shared" si="315"/>
        <v>0</v>
      </c>
      <c r="AK604" s="11">
        <f t="shared" si="315"/>
        <v>0</v>
      </c>
      <c r="AL604" s="11">
        <f t="shared" si="313"/>
        <v>0</v>
      </c>
      <c r="AM604" s="11">
        <f t="shared" si="313"/>
        <v>0</v>
      </c>
      <c r="AN604" s="11">
        <f t="shared" si="313"/>
        <v>0</v>
      </c>
      <c r="AO604" s="11">
        <f t="shared" si="313"/>
        <v>0</v>
      </c>
      <c r="AP604" s="11">
        <f t="shared" si="313"/>
        <v>0</v>
      </c>
      <c r="AQ604" s="11">
        <f t="shared" si="313"/>
        <v>0</v>
      </c>
      <c r="AR604" s="11">
        <f t="shared" si="313"/>
        <v>0</v>
      </c>
      <c r="AS604" s="11">
        <f t="shared" si="313"/>
        <v>0</v>
      </c>
      <c r="AT604" s="11">
        <f t="shared" si="319"/>
        <v>0</v>
      </c>
      <c r="AU604" s="11">
        <f t="shared" si="319"/>
        <v>0</v>
      </c>
      <c r="AV604" s="11">
        <f t="shared" si="319"/>
        <v>0</v>
      </c>
      <c r="AW604" s="11">
        <f t="shared" si="319"/>
        <v>0</v>
      </c>
      <c r="AX604" s="11">
        <f t="shared" si="319"/>
        <v>0</v>
      </c>
      <c r="AY604" s="11">
        <f t="shared" si="319"/>
        <v>0</v>
      </c>
      <c r="AZ604" s="11">
        <f t="shared" si="319"/>
        <v>0</v>
      </c>
      <c r="BA604" s="11">
        <f t="shared" si="319"/>
        <v>0</v>
      </c>
      <c r="BB604" s="11">
        <f t="shared" si="319"/>
        <v>0</v>
      </c>
      <c r="BC604" s="11">
        <f t="shared" si="319"/>
        <v>0</v>
      </c>
      <c r="BD604" s="11">
        <f t="shared" si="319"/>
        <v>0</v>
      </c>
      <c r="BE604" s="11">
        <f t="shared" si="320"/>
        <v>0</v>
      </c>
      <c r="BF604" s="15" t="str">
        <f t="shared" si="297"/>
        <v>ČSN 42 5524</v>
      </c>
      <c r="BG604" s="42">
        <v>18.369</v>
      </c>
      <c r="BH604" s="17">
        <f t="shared" si="298"/>
        <v>260</v>
      </c>
      <c r="BI604" s="17">
        <f t="shared" si="299"/>
        <v>9</v>
      </c>
      <c r="BX604" s="18">
        <f t="shared" si="292"/>
        <v>2340</v>
      </c>
      <c r="BY604" s="42">
        <v>0.53800000000000003</v>
      </c>
      <c r="BZ604" s="43">
        <f t="shared" si="300"/>
        <v>29.288475148347761</v>
      </c>
      <c r="CA604" s="18">
        <f t="shared" si="301"/>
        <v>13182000</v>
      </c>
      <c r="CB604" s="18">
        <f t="shared" si="302"/>
        <v>101400</v>
      </c>
      <c r="CC604" s="18">
        <f t="shared" si="303"/>
        <v>152100</v>
      </c>
      <c r="CD604" s="25">
        <f t="shared" si="304"/>
        <v>1.5</v>
      </c>
      <c r="CE604" s="26">
        <f t="shared" si="305"/>
        <v>75.055534994651353</v>
      </c>
      <c r="CF604" s="18">
        <f t="shared" si="306"/>
        <v>2340</v>
      </c>
      <c r="CG604" s="18">
        <f t="shared" si="307"/>
        <v>2340</v>
      </c>
      <c r="CH604" s="18">
        <f t="shared" si="308"/>
        <v>15794.999999999998</v>
      </c>
      <c r="CI604" s="18">
        <f t="shared" si="309"/>
        <v>3509.9999999999995</v>
      </c>
      <c r="CJ604" s="18">
        <f t="shared" si="310"/>
        <v>5265</v>
      </c>
      <c r="CK604" s="25">
        <f t="shared" si="311"/>
        <v>1.5000000000000002</v>
      </c>
      <c r="CL604" s="26">
        <f t="shared" si="312"/>
        <v>2.5980762113533156</v>
      </c>
      <c r="DJ604" s="20" t="s">
        <v>542</v>
      </c>
    </row>
    <row r="605" spans="1:114" x14ac:dyDescent="0.2">
      <c r="A605" s="15" t="s">
        <v>105</v>
      </c>
      <c r="B605" s="10" t="s">
        <v>705</v>
      </c>
      <c r="C605" s="11">
        <f t="shared" si="294"/>
        <v>20.41</v>
      </c>
      <c r="D605" s="11">
        <f t="shared" si="318"/>
        <v>260</v>
      </c>
      <c r="E605" s="11">
        <f t="shared" si="318"/>
        <v>10</v>
      </c>
      <c r="F605" s="11">
        <f t="shared" si="318"/>
        <v>0</v>
      </c>
      <c r="G605" s="11">
        <f t="shared" si="318"/>
        <v>0</v>
      </c>
      <c r="H605" s="11">
        <f t="shared" si="318"/>
        <v>0</v>
      </c>
      <c r="I605" s="11">
        <f t="shared" si="318"/>
        <v>0</v>
      </c>
      <c r="J605" s="11">
        <f t="shared" si="318"/>
        <v>0</v>
      </c>
      <c r="K605" s="11">
        <f t="shared" si="318"/>
        <v>0</v>
      </c>
      <c r="L605" s="11">
        <f t="shared" si="317"/>
        <v>0</v>
      </c>
      <c r="M605" s="11">
        <f t="shared" si="317"/>
        <v>0</v>
      </c>
      <c r="N605" s="11">
        <f t="shared" si="314"/>
        <v>0</v>
      </c>
      <c r="O605" s="11">
        <f t="shared" si="314"/>
        <v>0</v>
      </c>
      <c r="P605" s="11">
        <f t="shared" si="314"/>
        <v>0</v>
      </c>
      <c r="Q605" s="11">
        <f t="shared" si="314"/>
        <v>0</v>
      </c>
      <c r="R605" s="11">
        <f t="shared" si="314"/>
        <v>0</v>
      </c>
      <c r="S605" s="11">
        <f t="shared" si="314"/>
        <v>0</v>
      </c>
      <c r="T605" s="11">
        <f t="shared" si="314"/>
        <v>2600</v>
      </c>
      <c r="U605" s="40">
        <f t="shared" si="295"/>
        <v>0.54</v>
      </c>
      <c r="V605" s="11">
        <f t="shared" si="316"/>
        <v>26.457618814306716</v>
      </c>
      <c r="W605" s="11">
        <f t="shared" si="316"/>
        <v>14646666.666666666</v>
      </c>
      <c r="X605" s="11">
        <f t="shared" si="316"/>
        <v>112666.66666666666</v>
      </c>
      <c r="Y605" s="11">
        <f t="shared" si="316"/>
        <v>169000</v>
      </c>
      <c r="Z605" s="11">
        <f t="shared" si="316"/>
        <v>1.5000000000000002</v>
      </c>
      <c r="AA605" s="11">
        <f t="shared" si="316"/>
        <v>75.055534994651353</v>
      </c>
      <c r="AB605" s="11">
        <f t="shared" si="315"/>
        <v>2600</v>
      </c>
      <c r="AC605" s="11">
        <f t="shared" si="315"/>
        <v>2600</v>
      </c>
      <c r="AD605" s="11">
        <f t="shared" si="315"/>
        <v>21666.666666666664</v>
      </c>
      <c r="AE605" s="11">
        <f t="shared" si="315"/>
        <v>4333.333333333333</v>
      </c>
      <c r="AF605" s="11">
        <f t="shared" si="315"/>
        <v>6500</v>
      </c>
      <c r="AG605" s="11">
        <f t="shared" si="315"/>
        <v>1.5</v>
      </c>
      <c r="AH605" s="11">
        <f t="shared" si="315"/>
        <v>2.8867513459481287</v>
      </c>
      <c r="AI605" s="11">
        <f t="shared" si="315"/>
        <v>0</v>
      </c>
      <c r="AJ605" s="11">
        <f t="shared" si="315"/>
        <v>0</v>
      </c>
      <c r="AK605" s="11">
        <f t="shared" si="315"/>
        <v>0</v>
      </c>
      <c r="AL605" s="11">
        <f t="shared" si="313"/>
        <v>0</v>
      </c>
      <c r="AM605" s="11">
        <f t="shared" si="313"/>
        <v>0</v>
      </c>
      <c r="AN605" s="11">
        <f t="shared" si="313"/>
        <v>0</v>
      </c>
      <c r="AO605" s="11">
        <f t="shared" si="313"/>
        <v>0</v>
      </c>
      <c r="AP605" s="11">
        <f t="shared" si="313"/>
        <v>0</v>
      </c>
      <c r="AQ605" s="11">
        <f t="shared" si="313"/>
        <v>0</v>
      </c>
      <c r="AR605" s="11">
        <f t="shared" si="313"/>
        <v>0</v>
      </c>
      <c r="AS605" s="11">
        <f t="shared" si="313"/>
        <v>0</v>
      </c>
      <c r="AT605" s="11">
        <f t="shared" si="319"/>
        <v>0</v>
      </c>
      <c r="AU605" s="11">
        <f t="shared" si="319"/>
        <v>0</v>
      </c>
      <c r="AV605" s="11">
        <f t="shared" si="319"/>
        <v>0</v>
      </c>
      <c r="AW605" s="11">
        <f t="shared" si="319"/>
        <v>0</v>
      </c>
      <c r="AX605" s="11">
        <f t="shared" si="319"/>
        <v>0</v>
      </c>
      <c r="AY605" s="11">
        <f t="shared" si="319"/>
        <v>0</v>
      </c>
      <c r="AZ605" s="11">
        <f t="shared" si="319"/>
        <v>0</v>
      </c>
      <c r="BA605" s="11">
        <f t="shared" si="319"/>
        <v>0</v>
      </c>
      <c r="BB605" s="11">
        <f t="shared" si="319"/>
        <v>0</v>
      </c>
      <c r="BC605" s="11">
        <f t="shared" si="319"/>
        <v>0</v>
      </c>
      <c r="BD605" s="11">
        <f t="shared" si="319"/>
        <v>0</v>
      </c>
      <c r="BE605" s="11">
        <f t="shared" si="320"/>
        <v>0</v>
      </c>
      <c r="BF605" s="15" t="str">
        <f t="shared" si="297"/>
        <v>ČSN 42 5524</v>
      </c>
      <c r="BG605" s="42">
        <v>20.41</v>
      </c>
      <c r="BH605" s="17">
        <f t="shared" si="298"/>
        <v>260</v>
      </c>
      <c r="BI605" s="17">
        <f t="shared" si="299"/>
        <v>10</v>
      </c>
      <c r="BX605" s="18">
        <f t="shared" si="292"/>
        <v>2600</v>
      </c>
      <c r="BY605" s="42">
        <v>0.54</v>
      </c>
      <c r="BZ605" s="43">
        <f t="shared" si="300"/>
        <v>26.457618814306716</v>
      </c>
      <c r="CA605" s="18">
        <f t="shared" si="301"/>
        <v>14646666.666666666</v>
      </c>
      <c r="CB605" s="18">
        <f t="shared" si="302"/>
        <v>112666.66666666666</v>
      </c>
      <c r="CC605" s="18">
        <f t="shared" si="303"/>
        <v>169000</v>
      </c>
      <c r="CD605" s="25">
        <f t="shared" si="304"/>
        <v>1.5000000000000002</v>
      </c>
      <c r="CE605" s="26">
        <f t="shared" si="305"/>
        <v>75.055534994651353</v>
      </c>
      <c r="CF605" s="18">
        <f t="shared" si="306"/>
        <v>2600</v>
      </c>
      <c r="CG605" s="18">
        <f t="shared" si="307"/>
        <v>2600</v>
      </c>
      <c r="CH605" s="18">
        <f t="shared" si="308"/>
        <v>21666.666666666664</v>
      </c>
      <c r="CI605" s="18">
        <f t="shared" si="309"/>
        <v>4333.333333333333</v>
      </c>
      <c r="CJ605" s="18">
        <f t="shared" si="310"/>
        <v>6500</v>
      </c>
      <c r="CK605" s="25">
        <f t="shared" si="311"/>
        <v>1.5</v>
      </c>
      <c r="CL605" s="26">
        <f t="shared" si="312"/>
        <v>2.8867513459481287</v>
      </c>
      <c r="DJ605" s="20" t="s">
        <v>542</v>
      </c>
    </row>
    <row r="606" spans="1:114" x14ac:dyDescent="0.2">
      <c r="A606" s="15" t="s">
        <v>105</v>
      </c>
      <c r="B606" s="10" t="s">
        <v>706</v>
      </c>
      <c r="C606" s="11">
        <f t="shared" si="294"/>
        <v>24.492000000000001</v>
      </c>
      <c r="D606" s="11">
        <f t="shared" si="318"/>
        <v>260</v>
      </c>
      <c r="E606" s="11">
        <f t="shared" si="318"/>
        <v>12</v>
      </c>
      <c r="F606" s="11">
        <f t="shared" si="318"/>
        <v>0</v>
      </c>
      <c r="G606" s="11">
        <f t="shared" si="318"/>
        <v>0</v>
      </c>
      <c r="H606" s="11">
        <f t="shared" si="318"/>
        <v>0</v>
      </c>
      <c r="I606" s="11">
        <f t="shared" si="318"/>
        <v>0</v>
      </c>
      <c r="J606" s="11">
        <f t="shared" si="318"/>
        <v>0</v>
      </c>
      <c r="K606" s="11">
        <f t="shared" si="318"/>
        <v>0</v>
      </c>
      <c r="L606" s="11">
        <f t="shared" si="317"/>
        <v>0</v>
      </c>
      <c r="M606" s="11">
        <f t="shared" si="317"/>
        <v>0</v>
      </c>
      <c r="N606" s="11">
        <f t="shared" si="314"/>
        <v>0</v>
      </c>
      <c r="O606" s="11">
        <f t="shared" si="314"/>
        <v>0</v>
      </c>
      <c r="P606" s="11">
        <f t="shared" si="314"/>
        <v>0</v>
      </c>
      <c r="Q606" s="11">
        <f t="shared" si="314"/>
        <v>0</v>
      </c>
      <c r="R606" s="11">
        <f t="shared" si="314"/>
        <v>0</v>
      </c>
      <c r="S606" s="11">
        <f t="shared" si="314"/>
        <v>0</v>
      </c>
      <c r="T606" s="11">
        <f t="shared" si="314"/>
        <v>3120</v>
      </c>
      <c r="U606" s="40">
        <f t="shared" si="295"/>
        <v>0.54400000000000004</v>
      </c>
      <c r="V606" s="11">
        <f t="shared" si="316"/>
        <v>22.211334313245146</v>
      </c>
      <c r="W606" s="11">
        <f t="shared" si="316"/>
        <v>17576000</v>
      </c>
      <c r="X606" s="11">
        <f t="shared" si="316"/>
        <v>135200</v>
      </c>
      <c r="Y606" s="11">
        <f t="shared" si="316"/>
        <v>202800</v>
      </c>
      <c r="Z606" s="11">
        <f t="shared" si="316"/>
        <v>1.5</v>
      </c>
      <c r="AA606" s="11">
        <f t="shared" si="316"/>
        <v>75.055534994651353</v>
      </c>
      <c r="AB606" s="11">
        <f t="shared" si="315"/>
        <v>3120</v>
      </c>
      <c r="AC606" s="11">
        <f t="shared" si="315"/>
        <v>3120</v>
      </c>
      <c r="AD606" s="11">
        <f t="shared" si="315"/>
        <v>37439.999999999993</v>
      </c>
      <c r="AE606" s="11">
        <f t="shared" si="315"/>
        <v>6239.9999999999991</v>
      </c>
      <c r="AF606" s="11">
        <f t="shared" si="315"/>
        <v>9360</v>
      </c>
      <c r="AG606" s="11">
        <f t="shared" si="315"/>
        <v>1.5000000000000002</v>
      </c>
      <c r="AH606" s="11">
        <f t="shared" si="315"/>
        <v>3.4641016151377544</v>
      </c>
      <c r="AI606" s="11">
        <f t="shared" si="315"/>
        <v>0</v>
      </c>
      <c r="AJ606" s="11">
        <f t="shared" si="315"/>
        <v>0</v>
      </c>
      <c r="AK606" s="11">
        <f t="shared" si="315"/>
        <v>0</v>
      </c>
      <c r="AL606" s="11">
        <f t="shared" si="313"/>
        <v>0</v>
      </c>
      <c r="AM606" s="11">
        <f t="shared" si="313"/>
        <v>0</v>
      </c>
      <c r="AN606" s="11">
        <f t="shared" si="313"/>
        <v>0</v>
      </c>
      <c r="AO606" s="11">
        <f t="shared" si="313"/>
        <v>0</v>
      </c>
      <c r="AP606" s="11">
        <f t="shared" si="313"/>
        <v>0</v>
      </c>
      <c r="AQ606" s="11">
        <f t="shared" si="313"/>
        <v>0</v>
      </c>
      <c r="AR606" s="11">
        <f t="shared" si="313"/>
        <v>0</v>
      </c>
      <c r="AS606" s="11">
        <f t="shared" si="313"/>
        <v>0</v>
      </c>
      <c r="AT606" s="11">
        <f t="shared" si="319"/>
        <v>0</v>
      </c>
      <c r="AU606" s="11">
        <f t="shared" si="319"/>
        <v>0</v>
      </c>
      <c r="AV606" s="11">
        <f t="shared" si="319"/>
        <v>0</v>
      </c>
      <c r="AW606" s="11">
        <f t="shared" si="319"/>
        <v>0</v>
      </c>
      <c r="AX606" s="11">
        <f t="shared" si="319"/>
        <v>0</v>
      </c>
      <c r="AY606" s="11">
        <f t="shared" si="319"/>
        <v>0</v>
      </c>
      <c r="AZ606" s="11">
        <f t="shared" si="319"/>
        <v>0</v>
      </c>
      <c r="BA606" s="11">
        <f t="shared" si="319"/>
        <v>0</v>
      </c>
      <c r="BB606" s="11">
        <f t="shared" si="319"/>
        <v>0</v>
      </c>
      <c r="BC606" s="11">
        <f t="shared" si="319"/>
        <v>0</v>
      </c>
      <c r="BD606" s="11">
        <f t="shared" si="319"/>
        <v>0</v>
      </c>
      <c r="BE606" s="11">
        <f t="shared" si="320"/>
        <v>0</v>
      </c>
      <c r="BF606" s="15" t="str">
        <f t="shared" si="297"/>
        <v>ČSN 42 5524</v>
      </c>
      <c r="BG606" s="42">
        <v>24.492000000000001</v>
      </c>
      <c r="BH606" s="17">
        <f t="shared" si="298"/>
        <v>260</v>
      </c>
      <c r="BI606" s="17">
        <f t="shared" si="299"/>
        <v>12</v>
      </c>
      <c r="BX606" s="18">
        <f t="shared" si="292"/>
        <v>3120</v>
      </c>
      <c r="BY606" s="42">
        <v>0.54400000000000004</v>
      </c>
      <c r="BZ606" s="43">
        <f t="shared" si="300"/>
        <v>22.211334313245146</v>
      </c>
      <c r="CA606" s="18">
        <f t="shared" si="301"/>
        <v>17576000</v>
      </c>
      <c r="CB606" s="18">
        <f t="shared" si="302"/>
        <v>135200</v>
      </c>
      <c r="CC606" s="18">
        <f t="shared" si="303"/>
        <v>202800</v>
      </c>
      <c r="CD606" s="25">
        <f t="shared" si="304"/>
        <v>1.5</v>
      </c>
      <c r="CE606" s="26">
        <f t="shared" si="305"/>
        <v>75.055534994651353</v>
      </c>
      <c r="CF606" s="18">
        <f t="shared" si="306"/>
        <v>3120</v>
      </c>
      <c r="CG606" s="18">
        <f t="shared" si="307"/>
        <v>3120</v>
      </c>
      <c r="CH606" s="18">
        <f t="shared" si="308"/>
        <v>37439.999999999993</v>
      </c>
      <c r="CI606" s="18">
        <f t="shared" si="309"/>
        <v>6239.9999999999991</v>
      </c>
      <c r="CJ606" s="18">
        <f t="shared" si="310"/>
        <v>9360</v>
      </c>
      <c r="CK606" s="25">
        <f t="shared" si="311"/>
        <v>1.5000000000000002</v>
      </c>
      <c r="CL606" s="26">
        <f t="shared" si="312"/>
        <v>3.4641016151377544</v>
      </c>
      <c r="DJ606" s="20" t="s">
        <v>542</v>
      </c>
    </row>
    <row r="607" spans="1:114" x14ac:dyDescent="0.2">
      <c r="A607" s="15" t="s">
        <v>105</v>
      </c>
      <c r="B607" s="10" t="s">
        <v>707</v>
      </c>
      <c r="C607" s="11">
        <f t="shared" si="294"/>
        <v>28.574000000000002</v>
      </c>
      <c r="D607" s="11">
        <f t="shared" si="318"/>
        <v>260</v>
      </c>
      <c r="E607" s="11">
        <f t="shared" si="318"/>
        <v>14</v>
      </c>
      <c r="F607" s="11">
        <f t="shared" si="318"/>
        <v>0</v>
      </c>
      <c r="G607" s="11">
        <f t="shared" si="318"/>
        <v>0</v>
      </c>
      <c r="H607" s="11">
        <f t="shared" si="318"/>
        <v>0</v>
      </c>
      <c r="I607" s="11">
        <f t="shared" si="318"/>
        <v>0</v>
      </c>
      <c r="J607" s="11">
        <f t="shared" si="318"/>
        <v>0</v>
      </c>
      <c r="K607" s="11">
        <f t="shared" si="318"/>
        <v>0</v>
      </c>
      <c r="L607" s="11">
        <f t="shared" si="317"/>
        <v>0</v>
      </c>
      <c r="M607" s="11">
        <f t="shared" si="317"/>
        <v>0</v>
      </c>
      <c r="N607" s="11">
        <f t="shared" si="314"/>
        <v>0</v>
      </c>
      <c r="O607" s="11">
        <f t="shared" si="314"/>
        <v>0</v>
      </c>
      <c r="P607" s="11">
        <f t="shared" si="314"/>
        <v>0</v>
      </c>
      <c r="Q607" s="11">
        <f t="shared" si="314"/>
        <v>0</v>
      </c>
      <c r="R607" s="11">
        <f t="shared" si="314"/>
        <v>0</v>
      </c>
      <c r="S607" s="11">
        <f t="shared" si="314"/>
        <v>0</v>
      </c>
      <c r="T607" s="11">
        <f t="shared" si="314"/>
        <v>3640</v>
      </c>
      <c r="U607" s="40">
        <f t="shared" si="295"/>
        <v>0.54800000000000004</v>
      </c>
      <c r="V607" s="11">
        <f t="shared" si="316"/>
        <v>19.178273955344022</v>
      </c>
      <c r="W607" s="11">
        <f t="shared" si="316"/>
        <v>20505333.333333332</v>
      </c>
      <c r="X607" s="11">
        <f t="shared" si="316"/>
        <v>157733.33333333331</v>
      </c>
      <c r="Y607" s="11">
        <f t="shared" si="316"/>
        <v>236600</v>
      </c>
      <c r="Z607" s="11">
        <f t="shared" si="316"/>
        <v>1.5000000000000002</v>
      </c>
      <c r="AA607" s="11">
        <f t="shared" si="316"/>
        <v>75.055534994651353</v>
      </c>
      <c r="AB607" s="11">
        <f t="shared" si="315"/>
        <v>3640</v>
      </c>
      <c r="AC607" s="11">
        <f t="shared" si="315"/>
        <v>3640</v>
      </c>
      <c r="AD607" s="11">
        <f t="shared" si="315"/>
        <v>59453.333333333328</v>
      </c>
      <c r="AE607" s="11">
        <f t="shared" si="315"/>
        <v>8493.3333333333321</v>
      </c>
      <c r="AF607" s="11">
        <f t="shared" si="315"/>
        <v>12740</v>
      </c>
      <c r="AG607" s="11">
        <f t="shared" ref="AG607:AO645" si="321">IF($A607="x",CK607,"")</f>
        <v>1.5000000000000002</v>
      </c>
      <c r="AH607" s="11">
        <f t="shared" si="321"/>
        <v>4.0414518843273806</v>
      </c>
      <c r="AI607" s="11">
        <f t="shared" si="321"/>
        <v>0</v>
      </c>
      <c r="AJ607" s="11">
        <f t="shared" si="321"/>
        <v>0</v>
      </c>
      <c r="AK607" s="11">
        <f t="shared" si="321"/>
        <v>0</v>
      </c>
      <c r="AL607" s="11">
        <f t="shared" si="313"/>
        <v>0</v>
      </c>
      <c r="AM607" s="11">
        <f t="shared" si="313"/>
        <v>0</v>
      </c>
      <c r="AN607" s="11">
        <f t="shared" si="313"/>
        <v>0</v>
      </c>
      <c r="AO607" s="11">
        <f t="shared" si="313"/>
        <v>0</v>
      </c>
      <c r="AP607" s="11">
        <f t="shared" si="313"/>
        <v>0</v>
      </c>
      <c r="AQ607" s="11">
        <f t="shared" si="313"/>
        <v>0</v>
      </c>
      <c r="AR607" s="11">
        <f t="shared" si="313"/>
        <v>0</v>
      </c>
      <c r="AS607" s="11">
        <f t="shared" si="313"/>
        <v>0</v>
      </c>
      <c r="AT607" s="11">
        <f t="shared" si="319"/>
        <v>0</v>
      </c>
      <c r="AU607" s="11">
        <f t="shared" si="319"/>
        <v>0</v>
      </c>
      <c r="AV607" s="11">
        <f t="shared" si="319"/>
        <v>0</v>
      </c>
      <c r="AW607" s="11">
        <f t="shared" si="319"/>
        <v>0</v>
      </c>
      <c r="AX607" s="11">
        <f t="shared" si="319"/>
        <v>0</v>
      </c>
      <c r="AY607" s="11">
        <f t="shared" si="319"/>
        <v>0</v>
      </c>
      <c r="AZ607" s="11">
        <f t="shared" si="319"/>
        <v>0</v>
      </c>
      <c r="BA607" s="11">
        <f t="shared" si="319"/>
        <v>0</v>
      </c>
      <c r="BB607" s="11">
        <f t="shared" si="319"/>
        <v>0</v>
      </c>
      <c r="BC607" s="11">
        <f t="shared" si="319"/>
        <v>0</v>
      </c>
      <c r="BD607" s="11">
        <f t="shared" si="319"/>
        <v>0</v>
      </c>
      <c r="BE607" s="11">
        <f t="shared" si="320"/>
        <v>0</v>
      </c>
      <c r="BF607" s="15" t="str">
        <f t="shared" si="297"/>
        <v>ČSN 42 5524</v>
      </c>
      <c r="BG607" s="42">
        <v>28.574000000000002</v>
      </c>
      <c r="BH607" s="17">
        <f t="shared" si="298"/>
        <v>260</v>
      </c>
      <c r="BI607" s="17">
        <f t="shared" si="299"/>
        <v>14</v>
      </c>
      <c r="BX607" s="18">
        <f t="shared" si="292"/>
        <v>3640</v>
      </c>
      <c r="BY607" s="42">
        <v>0.54800000000000004</v>
      </c>
      <c r="BZ607" s="43">
        <f t="shared" si="300"/>
        <v>19.178273955344022</v>
      </c>
      <c r="CA607" s="18">
        <f t="shared" si="301"/>
        <v>20505333.333333332</v>
      </c>
      <c r="CB607" s="18">
        <f t="shared" si="302"/>
        <v>157733.33333333331</v>
      </c>
      <c r="CC607" s="18">
        <f t="shared" si="303"/>
        <v>236600</v>
      </c>
      <c r="CD607" s="25">
        <f t="shared" si="304"/>
        <v>1.5000000000000002</v>
      </c>
      <c r="CE607" s="26">
        <f t="shared" si="305"/>
        <v>75.055534994651353</v>
      </c>
      <c r="CF607" s="18">
        <f t="shared" si="306"/>
        <v>3640</v>
      </c>
      <c r="CG607" s="18">
        <f t="shared" si="307"/>
        <v>3640</v>
      </c>
      <c r="CH607" s="18">
        <f t="shared" si="308"/>
        <v>59453.333333333328</v>
      </c>
      <c r="CI607" s="18">
        <f t="shared" si="309"/>
        <v>8493.3333333333321</v>
      </c>
      <c r="CJ607" s="18">
        <f t="shared" si="310"/>
        <v>12740</v>
      </c>
      <c r="CK607" s="25">
        <f t="shared" si="311"/>
        <v>1.5000000000000002</v>
      </c>
      <c r="CL607" s="26">
        <f t="shared" si="312"/>
        <v>4.0414518843273806</v>
      </c>
      <c r="DJ607" s="20" t="s">
        <v>542</v>
      </c>
    </row>
    <row r="608" spans="1:114" x14ac:dyDescent="0.2">
      <c r="A608" s="15" t="s">
        <v>105</v>
      </c>
      <c r="B608" s="10" t="s">
        <v>708</v>
      </c>
      <c r="C608" s="11">
        <f t="shared" si="294"/>
        <v>32.655999999999999</v>
      </c>
      <c r="D608" s="11">
        <f t="shared" si="318"/>
        <v>260</v>
      </c>
      <c r="E608" s="11">
        <f t="shared" si="318"/>
        <v>16</v>
      </c>
      <c r="F608" s="11">
        <f t="shared" si="318"/>
        <v>0</v>
      </c>
      <c r="G608" s="11">
        <f t="shared" si="318"/>
        <v>0</v>
      </c>
      <c r="H608" s="11">
        <f t="shared" si="318"/>
        <v>0</v>
      </c>
      <c r="I608" s="11">
        <f t="shared" si="318"/>
        <v>0</v>
      </c>
      <c r="J608" s="11">
        <f t="shared" si="318"/>
        <v>0</v>
      </c>
      <c r="K608" s="11">
        <f t="shared" si="318"/>
        <v>0</v>
      </c>
      <c r="L608" s="11">
        <f t="shared" si="317"/>
        <v>0</v>
      </c>
      <c r="M608" s="11">
        <f t="shared" si="317"/>
        <v>0</v>
      </c>
      <c r="N608" s="11">
        <f t="shared" si="314"/>
        <v>0</v>
      </c>
      <c r="O608" s="11">
        <f t="shared" si="314"/>
        <v>0</v>
      </c>
      <c r="P608" s="11">
        <f t="shared" si="314"/>
        <v>0</v>
      </c>
      <c r="Q608" s="11">
        <f t="shared" si="314"/>
        <v>0</v>
      </c>
      <c r="R608" s="11">
        <f t="shared" si="314"/>
        <v>0</v>
      </c>
      <c r="S608" s="11">
        <f t="shared" si="314"/>
        <v>0</v>
      </c>
      <c r="T608" s="11">
        <f t="shared" si="314"/>
        <v>4160</v>
      </c>
      <c r="U608" s="40">
        <f t="shared" si="295"/>
        <v>0.55200000000000005</v>
      </c>
      <c r="V608" s="11">
        <f t="shared" si="316"/>
        <v>16.903478686918181</v>
      </c>
      <c r="W608" s="11">
        <f t="shared" si="316"/>
        <v>23434666.666666664</v>
      </c>
      <c r="X608" s="11">
        <f t="shared" si="316"/>
        <v>180266.66666666666</v>
      </c>
      <c r="Y608" s="11">
        <f t="shared" si="316"/>
        <v>270400</v>
      </c>
      <c r="Z608" s="11">
        <f t="shared" si="316"/>
        <v>1.5</v>
      </c>
      <c r="AA608" s="11">
        <f t="shared" si="316"/>
        <v>75.055534994651353</v>
      </c>
      <c r="AB608" s="11">
        <f t="shared" si="316"/>
        <v>4160</v>
      </c>
      <c r="AC608" s="11">
        <f t="shared" si="316"/>
        <v>4160</v>
      </c>
      <c r="AD608" s="11">
        <f t="shared" si="316"/>
        <v>88746.666666666657</v>
      </c>
      <c r="AE608" s="11">
        <f t="shared" si="316"/>
        <v>11093.333333333332</v>
      </c>
      <c r="AF608" s="11">
        <f t="shared" si="316"/>
        <v>16640</v>
      </c>
      <c r="AG608" s="11">
        <f t="shared" si="321"/>
        <v>1.5000000000000002</v>
      </c>
      <c r="AH608" s="11">
        <f t="shared" si="321"/>
        <v>4.6188021535170058</v>
      </c>
      <c r="AI608" s="11">
        <f t="shared" si="321"/>
        <v>0</v>
      </c>
      <c r="AJ608" s="11">
        <f t="shared" si="321"/>
        <v>0</v>
      </c>
      <c r="AK608" s="11">
        <f t="shared" si="321"/>
        <v>0</v>
      </c>
      <c r="AL608" s="11">
        <f t="shared" si="313"/>
        <v>0</v>
      </c>
      <c r="AM608" s="11">
        <f t="shared" si="313"/>
        <v>0</v>
      </c>
      <c r="AN608" s="11">
        <f t="shared" si="313"/>
        <v>0</v>
      </c>
      <c r="AO608" s="11">
        <f t="shared" si="313"/>
        <v>0</v>
      </c>
      <c r="AP608" s="11">
        <f t="shared" si="313"/>
        <v>0</v>
      </c>
      <c r="AQ608" s="11">
        <f t="shared" si="313"/>
        <v>0</v>
      </c>
      <c r="AR608" s="11">
        <f t="shared" si="313"/>
        <v>0</v>
      </c>
      <c r="AS608" s="11">
        <f t="shared" si="313"/>
        <v>0</v>
      </c>
      <c r="AT608" s="11">
        <f t="shared" si="319"/>
        <v>0</v>
      </c>
      <c r="AU608" s="11">
        <f t="shared" si="319"/>
        <v>0</v>
      </c>
      <c r="AV608" s="11">
        <f t="shared" si="319"/>
        <v>0</v>
      </c>
      <c r="AW608" s="11">
        <f t="shared" si="319"/>
        <v>0</v>
      </c>
      <c r="AX608" s="11">
        <f t="shared" si="319"/>
        <v>0</v>
      </c>
      <c r="AY608" s="11">
        <f t="shared" si="319"/>
        <v>0</v>
      </c>
      <c r="AZ608" s="11">
        <f t="shared" si="319"/>
        <v>0</v>
      </c>
      <c r="BA608" s="11">
        <f t="shared" si="319"/>
        <v>0</v>
      </c>
      <c r="BB608" s="11">
        <f t="shared" si="319"/>
        <v>0</v>
      </c>
      <c r="BC608" s="11">
        <f t="shared" si="319"/>
        <v>0</v>
      </c>
      <c r="BD608" s="11">
        <f t="shared" si="319"/>
        <v>0</v>
      </c>
      <c r="BE608" s="11">
        <f t="shared" si="320"/>
        <v>0</v>
      </c>
      <c r="BF608" s="15" t="str">
        <f t="shared" si="297"/>
        <v>ČSN 42 5524</v>
      </c>
      <c r="BG608" s="42">
        <v>32.655999999999999</v>
      </c>
      <c r="BH608" s="17">
        <f t="shared" si="298"/>
        <v>260</v>
      </c>
      <c r="BI608" s="17">
        <f t="shared" si="299"/>
        <v>16</v>
      </c>
      <c r="BX608" s="18">
        <f t="shared" si="292"/>
        <v>4160</v>
      </c>
      <c r="BY608" s="42">
        <v>0.55200000000000005</v>
      </c>
      <c r="BZ608" s="43">
        <f t="shared" si="300"/>
        <v>16.903478686918181</v>
      </c>
      <c r="CA608" s="18">
        <f t="shared" si="301"/>
        <v>23434666.666666664</v>
      </c>
      <c r="CB608" s="18">
        <f t="shared" si="302"/>
        <v>180266.66666666666</v>
      </c>
      <c r="CC608" s="18">
        <f t="shared" si="303"/>
        <v>270400</v>
      </c>
      <c r="CD608" s="25">
        <f t="shared" si="304"/>
        <v>1.5</v>
      </c>
      <c r="CE608" s="26">
        <f t="shared" si="305"/>
        <v>75.055534994651353</v>
      </c>
      <c r="CF608" s="18">
        <f t="shared" si="306"/>
        <v>4160</v>
      </c>
      <c r="CG608" s="18">
        <f t="shared" si="307"/>
        <v>4160</v>
      </c>
      <c r="CH608" s="18">
        <f t="shared" si="308"/>
        <v>88746.666666666657</v>
      </c>
      <c r="CI608" s="18">
        <f t="shared" si="309"/>
        <v>11093.333333333332</v>
      </c>
      <c r="CJ608" s="18">
        <f t="shared" si="310"/>
        <v>16640</v>
      </c>
      <c r="CK608" s="25">
        <f t="shared" si="311"/>
        <v>1.5000000000000002</v>
      </c>
      <c r="CL608" s="26">
        <f t="shared" si="312"/>
        <v>4.6188021535170058</v>
      </c>
      <c r="DJ608" s="20" t="s">
        <v>542</v>
      </c>
    </row>
    <row r="609" spans="1:114" x14ac:dyDescent="0.2">
      <c r="A609" s="15" t="s">
        <v>105</v>
      </c>
      <c r="B609" s="10" t="s">
        <v>709</v>
      </c>
      <c r="C609" s="11">
        <f t="shared" si="294"/>
        <v>36.738</v>
      </c>
      <c r="D609" s="11">
        <f t="shared" si="318"/>
        <v>260</v>
      </c>
      <c r="E609" s="11">
        <f t="shared" si="318"/>
        <v>18</v>
      </c>
      <c r="F609" s="11">
        <f t="shared" si="318"/>
        <v>0</v>
      </c>
      <c r="G609" s="11">
        <f t="shared" si="318"/>
        <v>0</v>
      </c>
      <c r="H609" s="11">
        <f t="shared" si="318"/>
        <v>0</v>
      </c>
      <c r="I609" s="11">
        <f t="shared" si="318"/>
        <v>0</v>
      </c>
      <c r="J609" s="11">
        <f t="shared" si="318"/>
        <v>0</v>
      </c>
      <c r="K609" s="11">
        <f t="shared" si="318"/>
        <v>0</v>
      </c>
      <c r="L609" s="11">
        <f t="shared" si="317"/>
        <v>0</v>
      </c>
      <c r="M609" s="11">
        <f t="shared" si="317"/>
        <v>0</v>
      </c>
      <c r="N609" s="11">
        <f t="shared" si="314"/>
        <v>0</v>
      </c>
      <c r="O609" s="11">
        <f t="shared" si="314"/>
        <v>0</v>
      </c>
      <c r="P609" s="11">
        <f t="shared" si="314"/>
        <v>0</v>
      </c>
      <c r="Q609" s="11">
        <f t="shared" si="314"/>
        <v>0</v>
      </c>
      <c r="R609" s="11">
        <f t="shared" si="314"/>
        <v>0</v>
      </c>
      <c r="S609" s="11">
        <f t="shared" si="314"/>
        <v>0</v>
      </c>
      <c r="T609" s="11">
        <f t="shared" si="314"/>
        <v>4680</v>
      </c>
      <c r="U609" s="40">
        <f t="shared" si="295"/>
        <v>0.55600000000000005</v>
      </c>
      <c r="V609" s="11">
        <f t="shared" si="316"/>
        <v>15.134193478142524</v>
      </c>
      <c r="W609" s="11">
        <f t="shared" si="316"/>
        <v>26364000</v>
      </c>
      <c r="X609" s="11">
        <f t="shared" si="316"/>
        <v>202800</v>
      </c>
      <c r="Y609" s="11">
        <f t="shared" si="316"/>
        <v>304200</v>
      </c>
      <c r="Z609" s="11">
        <f t="shared" si="316"/>
        <v>1.5</v>
      </c>
      <c r="AA609" s="11">
        <f t="shared" si="316"/>
        <v>75.055534994651353</v>
      </c>
      <c r="AB609" s="11">
        <f t="shared" si="316"/>
        <v>4680</v>
      </c>
      <c r="AC609" s="11">
        <f t="shared" si="316"/>
        <v>4680</v>
      </c>
      <c r="AD609" s="11">
        <f t="shared" si="316"/>
        <v>126359.99999999999</v>
      </c>
      <c r="AE609" s="11">
        <f t="shared" si="316"/>
        <v>14039.999999999998</v>
      </c>
      <c r="AF609" s="11">
        <f t="shared" si="316"/>
        <v>21060</v>
      </c>
      <c r="AG609" s="11">
        <f t="shared" si="321"/>
        <v>1.5000000000000002</v>
      </c>
      <c r="AH609" s="11">
        <f t="shared" si="321"/>
        <v>5.1961524227066311</v>
      </c>
      <c r="AI609" s="11">
        <f t="shared" si="321"/>
        <v>0</v>
      </c>
      <c r="AJ609" s="11">
        <f t="shared" si="321"/>
        <v>0</v>
      </c>
      <c r="AK609" s="11">
        <f t="shared" si="321"/>
        <v>0</v>
      </c>
      <c r="AL609" s="11">
        <f t="shared" si="313"/>
        <v>0</v>
      </c>
      <c r="AM609" s="11">
        <f t="shared" ref="AM609:AX635" si="322">IF($A609="x",CQ609,"")</f>
        <v>0</v>
      </c>
      <c r="AN609" s="11">
        <f t="shared" si="322"/>
        <v>0</v>
      </c>
      <c r="AO609" s="11">
        <f t="shared" si="322"/>
        <v>0</v>
      </c>
      <c r="AP609" s="11">
        <f t="shared" si="322"/>
        <v>0</v>
      </c>
      <c r="AQ609" s="11">
        <f t="shared" si="322"/>
        <v>0</v>
      </c>
      <c r="AR609" s="11">
        <f t="shared" si="322"/>
        <v>0</v>
      </c>
      <c r="AS609" s="11">
        <f t="shared" si="322"/>
        <v>0</v>
      </c>
      <c r="AT609" s="11">
        <f t="shared" si="319"/>
        <v>0</v>
      </c>
      <c r="AU609" s="11">
        <f t="shared" si="319"/>
        <v>0</v>
      </c>
      <c r="AV609" s="11">
        <f t="shared" si="319"/>
        <v>0</v>
      </c>
      <c r="AW609" s="11">
        <f t="shared" si="319"/>
        <v>0</v>
      </c>
      <c r="AX609" s="11">
        <f t="shared" si="319"/>
        <v>0</v>
      </c>
      <c r="AY609" s="11">
        <f t="shared" si="319"/>
        <v>0</v>
      </c>
      <c r="AZ609" s="11">
        <f t="shared" si="319"/>
        <v>0</v>
      </c>
      <c r="BA609" s="11">
        <f t="shared" si="319"/>
        <v>0</v>
      </c>
      <c r="BB609" s="11">
        <f t="shared" si="319"/>
        <v>0</v>
      </c>
      <c r="BC609" s="11">
        <f t="shared" si="319"/>
        <v>0</v>
      </c>
      <c r="BD609" s="11">
        <f t="shared" si="319"/>
        <v>0</v>
      </c>
      <c r="BE609" s="11">
        <f t="shared" si="320"/>
        <v>0</v>
      </c>
      <c r="BF609" s="15" t="str">
        <f t="shared" si="297"/>
        <v>ČSN 42 5524</v>
      </c>
      <c r="BG609" s="42">
        <v>36.738</v>
      </c>
      <c r="BH609" s="17">
        <f t="shared" si="298"/>
        <v>260</v>
      </c>
      <c r="BI609" s="17">
        <f t="shared" si="299"/>
        <v>18</v>
      </c>
      <c r="BX609" s="18">
        <f t="shared" si="292"/>
        <v>4680</v>
      </c>
      <c r="BY609" s="42">
        <v>0.55600000000000005</v>
      </c>
      <c r="BZ609" s="43">
        <f t="shared" si="300"/>
        <v>15.134193478142524</v>
      </c>
      <c r="CA609" s="18">
        <f t="shared" si="301"/>
        <v>26364000</v>
      </c>
      <c r="CB609" s="18">
        <f t="shared" si="302"/>
        <v>202800</v>
      </c>
      <c r="CC609" s="18">
        <f t="shared" si="303"/>
        <v>304200</v>
      </c>
      <c r="CD609" s="25">
        <f t="shared" si="304"/>
        <v>1.5</v>
      </c>
      <c r="CE609" s="26">
        <f t="shared" si="305"/>
        <v>75.055534994651353</v>
      </c>
      <c r="CF609" s="18">
        <f t="shared" si="306"/>
        <v>4680</v>
      </c>
      <c r="CG609" s="18">
        <f t="shared" si="307"/>
        <v>4680</v>
      </c>
      <c r="CH609" s="18">
        <f t="shared" si="308"/>
        <v>126359.99999999999</v>
      </c>
      <c r="CI609" s="18">
        <f t="shared" si="309"/>
        <v>14039.999999999998</v>
      </c>
      <c r="CJ609" s="18">
        <f t="shared" si="310"/>
        <v>21060</v>
      </c>
      <c r="CK609" s="25">
        <f t="shared" si="311"/>
        <v>1.5000000000000002</v>
      </c>
      <c r="CL609" s="26">
        <f t="shared" si="312"/>
        <v>5.1961524227066311</v>
      </c>
      <c r="DJ609" s="20" t="s">
        <v>542</v>
      </c>
    </row>
    <row r="610" spans="1:114" x14ac:dyDescent="0.2">
      <c r="A610" s="15" t="s">
        <v>105</v>
      </c>
      <c r="B610" s="10" t="s">
        <v>710</v>
      </c>
      <c r="C610" s="11">
        <f t="shared" si="294"/>
        <v>40.82</v>
      </c>
      <c r="D610" s="11">
        <f t="shared" si="318"/>
        <v>260</v>
      </c>
      <c r="E610" s="11">
        <f t="shared" si="318"/>
        <v>20</v>
      </c>
      <c r="F610" s="11">
        <f t="shared" si="318"/>
        <v>0</v>
      </c>
      <c r="G610" s="11">
        <f t="shared" si="318"/>
        <v>0</v>
      </c>
      <c r="H610" s="11">
        <f t="shared" si="318"/>
        <v>0</v>
      </c>
      <c r="I610" s="11">
        <f t="shared" si="318"/>
        <v>0</v>
      </c>
      <c r="J610" s="11">
        <f t="shared" si="318"/>
        <v>0</v>
      </c>
      <c r="K610" s="11">
        <f t="shared" si="318"/>
        <v>0</v>
      </c>
      <c r="L610" s="11">
        <f t="shared" si="317"/>
        <v>0</v>
      </c>
      <c r="M610" s="11">
        <f t="shared" si="317"/>
        <v>0</v>
      </c>
      <c r="N610" s="11">
        <f t="shared" si="314"/>
        <v>0</v>
      </c>
      <c r="O610" s="11">
        <f t="shared" si="314"/>
        <v>0</v>
      </c>
      <c r="P610" s="11">
        <f t="shared" si="314"/>
        <v>0</v>
      </c>
      <c r="Q610" s="11">
        <f t="shared" si="314"/>
        <v>0</v>
      </c>
      <c r="R610" s="11">
        <f t="shared" si="314"/>
        <v>0</v>
      </c>
      <c r="S610" s="11">
        <f t="shared" si="314"/>
        <v>0</v>
      </c>
      <c r="T610" s="11">
        <f t="shared" si="314"/>
        <v>5200</v>
      </c>
      <c r="U610" s="40">
        <f t="shared" si="295"/>
        <v>0.56000000000000005</v>
      </c>
      <c r="V610" s="11">
        <f t="shared" si="316"/>
        <v>13.718765311122002</v>
      </c>
      <c r="W610" s="11">
        <f t="shared" si="316"/>
        <v>29293333.333333332</v>
      </c>
      <c r="X610" s="11">
        <f t="shared" si="316"/>
        <v>225333.33333333331</v>
      </c>
      <c r="Y610" s="11">
        <f t="shared" si="316"/>
        <v>338000</v>
      </c>
      <c r="Z610" s="11">
        <f t="shared" si="316"/>
        <v>1.5000000000000002</v>
      </c>
      <c r="AA610" s="11">
        <f t="shared" si="316"/>
        <v>75.055534994651353</v>
      </c>
      <c r="AB610" s="11">
        <f t="shared" si="316"/>
        <v>5200</v>
      </c>
      <c r="AC610" s="11">
        <f t="shared" si="316"/>
        <v>5200</v>
      </c>
      <c r="AD610" s="11">
        <f t="shared" si="316"/>
        <v>173333.33333333331</v>
      </c>
      <c r="AE610" s="11">
        <f t="shared" si="316"/>
        <v>17333.333333333332</v>
      </c>
      <c r="AF610" s="11">
        <f t="shared" si="316"/>
        <v>26000</v>
      </c>
      <c r="AG610" s="11">
        <f t="shared" si="321"/>
        <v>1.5</v>
      </c>
      <c r="AH610" s="11">
        <f t="shared" si="321"/>
        <v>5.7735026918962573</v>
      </c>
      <c r="AI610" s="11">
        <f t="shared" si="321"/>
        <v>0</v>
      </c>
      <c r="AJ610" s="11">
        <f t="shared" si="321"/>
        <v>0</v>
      </c>
      <c r="AK610" s="11">
        <f t="shared" si="321"/>
        <v>0</v>
      </c>
      <c r="AL610" s="11">
        <f t="shared" si="321"/>
        <v>0</v>
      </c>
      <c r="AM610" s="11">
        <f t="shared" si="322"/>
        <v>0</v>
      </c>
      <c r="AN610" s="11">
        <f t="shared" si="322"/>
        <v>0</v>
      </c>
      <c r="AO610" s="11">
        <f t="shared" si="322"/>
        <v>0</v>
      </c>
      <c r="AP610" s="11">
        <f t="shared" si="322"/>
        <v>0</v>
      </c>
      <c r="AQ610" s="11">
        <f t="shared" si="322"/>
        <v>0</v>
      </c>
      <c r="AR610" s="11">
        <f t="shared" si="322"/>
        <v>0</v>
      </c>
      <c r="AS610" s="11">
        <f t="shared" si="322"/>
        <v>0</v>
      </c>
      <c r="AT610" s="11">
        <f t="shared" si="319"/>
        <v>0</v>
      </c>
      <c r="AU610" s="11">
        <f t="shared" si="319"/>
        <v>0</v>
      </c>
      <c r="AV610" s="11">
        <f t="shared" si="319"/>
        <v>0</v>
      </c>
      <c r="AW610" s="11">
        <f t="shared" si="319"/>
        <v>0</v>
      </c>
      <c r="AX610" s="11">
        <f t="shared" si="319"/>
        <v>0</v>
      </c>
      <c r="AY610" s="11">
        <f t="shared" si="319"/>
        <v>0</v>
      </c>
      <c r="AZ610" s="11">
        <f t="shared" si="319"/>
        <v>0</v>
      </c>
      <c r="BA610" s="11">
        <f t="shared" si="319"/>
        <v>0</v>
      </c>
      <c r="BB610" s="11">
        <f t="shared" si="319"/>
        <v>0</v>
      </c>
      <c r="BC610" s="11">
        <f t="shared" si="319"/>
        <v>0</v>
      </c>
      <c r="BD610" s="11">
        <f t="shared" si="319"/>
        <v>0</v>
      </c>
      <c r="BE610" s="11">
        <f t="shared" si="320"/>
        <v>0</v>
      </c>
      <c r="BF610" s="15" t="str">
        <f t="shared" si="297"/>
        <v>ČSN 42 5524</v>
      </c>
      <c r="BG610" s="42">
        <v>40.82</v>
      </c>
      <c r="BH610" s="17">
        <f t="shared" si="298"/>
        <v>260</v>
      </c>
      <c r="BI610" s="17">
        <f t="shared" si="299"/>
        <v>20</v>
      </c>
      <c r="BX610" s="18">
        <f t="shared" si="292"/>
        <v>5200</v>
      </c>
      <c r="BY610" s="42">
        <v>0.56000000000000005</v>
      </c>
      <c r="BZ610" s="43">
        <f t="shared" si="300"/>
        <v>13.718765311122002</v>
      </c>
      <c r="CA610" s="18">
        <f t="shared" si="301"/>
        <v>29293333.333333332</v>
      </c>
      <c r="CB610" s="18">
        <f t="shared" si="302"/>
        <v>225333.33333333331</v>
      </c>
      <c r="CC610" s="18">
        <f t="shared" si="303"/>
        <v>338000</v>
      </c>
      <c r="CD610" s="25">
        <f t="shared" si="304"/>
        <v>1.5000000000000002</v>
      </c>
      <c r="CE610" s="26">
        <f t="shared" si="305"/>
        <v>75.055534994651353</v>
      </c>
      <c r="CF610" s="18">
        <f t="shared" si="306"/>
        <v>5200</v>
      </c>
      <c r="CG610" s="18">
        <f t="shared" si="307"/>
        <v>5200</v>
      </c>
      <c r="CH610" s="18">
        <f t="shared" si="308"/>
        <v>173333.33333333331</v>
      </c>
      <c r="CI610" s="18">
        <f t="shared" si="309"/>
        <v>17333.333333333332</v>
      </c>
      <c r="CJ610" s="18">
        <f t="shared" si="310"/>
        <v>26000</v>
      </c>
      <c r="CK610" s="25">
        <f t="shared" si="311"/>
        <v>1.5</v>
      </c>
      <c r="CL610" s="26">
        <f t="shared" si="312"/>
        <v>5.7735026918962573</v>
      </c>
      <c r="DJ610" s="20" t="s">
        <v>542</v>
      </c>
    </row>
    <row r="611" spans="1:114" x14ac:dyDescent="0.2">
      <c r="A611" s="15" t="s">
        <v>105</v>
      </c>
      <c r="B611" s="10" t="s">
        <v>711</v>
      </c>
      <c r="C611" s="11">
        <f t="shared" si="294"/>
        <v>51.024999999999999</v>
      </c>
      <c r="D611" s="11">
        <f t="shared" si="318"/>
        <v>260</v>
      </c>
      <c r="E611" s="11">
        <f t="shared" si="318"/>
        <v>25</v>
      </c>
      <c r="F611" s="11">
        <f t="shared" si="318"/>
        <v>0</v>
      </c>
      <c r="G611" s="11">
        <f t="shared" si="318"/>
        <v>0</v>
      </c>
      <c r="H611" s="11">
        <f t="shared" si="318"/>
        <v>0</v>
      </c>
      <c r="I611" s="11">
        <f t="shared" si="318"/>
        <v>0</v>
      </c>
      <c r="J611" s="11">
        <f t="shared" si="318"/>
        <v>0</v>
      </c>
      <c r="K611" s="11">
        <f t="shared" si="318"/>
        <v>0</v>
      </c>
      <c r="L611" s="11">
        <f t="shared" si="317"/>
        <v>0</v>
      </c>
      <c r="M611" s="11">
        <f t="shared" si="317"/>
        <v>0</v>
      </c>
      <c r="N611" s="11">
        <f t="shared" si="314"/>
        <v>0</v>
      </c>
      <c r="O611" s="11">
        <f t="shared" si="314"/>
        <v>0</v>
      </c>
      <c r="P611" s="11">
        <f t="shared" si="314"/>
        <v>0</v>
      </c>
      <c r="Q611" s="11">
        <f t="shared" si="314"/>
        <v>0</v>
      </c>
      <c r="R611" s="11">
        <f t="shared" si="314"/>
        <v>0</v>
      </c>
      <c r="S611" s="11">
        <f t="shared" si="314"/>
        <v>0</v>
      </c>
      <c r="T611" s="11">
        <f t="shared" si="314"/>
        <v>6500</v>
      </c>
      <c r="U611" s="40">
        <f t="shared" si="295"/>
        <v>0.56999999999999995</v>
      </c>
      <c r="V611" s="11">
        <f t="shared" si="316"/>
        <v>11.170994610485057</v>
      </c>
      <c r="W611" s="11">
        <f t="shared" si="316"/>
        <v>36616666.666666664</v>
      </c>
      <c r="X611" s="11">
        <f t="shared" si="316"/>
        <v>281666.66666666663</v>
      </c>
      <c r="Y611" s="11">
        <f t="shared" si="316"/>
        <v>422500</v>
      </c>
      <c r="Z611" s="11">
        <f t="shared" si="316"/>
        <v>1.5000000000000002</v>
      </c>
      <c r="AA611" s="11">
        <f t="shared" si="316"/>
        <v>75.055534994651353</v>
      </c>
      <c r="AB611" s="11">
        <f t="shared" si="316"/>
        <v>6500</v>
      </c>
      <c r="AC611" s="11">
        <f t="shared" si="316"/>
        <v>6500</v>
      </c>
      <c r="AD611" s="11">
        <f t="shared" si="316"/>
        <v>338541.66666666663</v>
      </c>
      <c r="AE611" s="11">
        <f t="shared" si="316"/>
        <v>27083.333333333332</v>
      </c>
      <c r="AF611" s="11">
        <f t="shared" si="316"/>
        <v>40625</v>
      </c>
      <c r="AG611" s="11">
        <f t="shared" si="321"/>
        <v>1.5</v>
      </c>
      <c r="AH611" s="11">
        <f t="shared" si="321"/>
        <v>7.2168783648703219</v>
      </c>
      <c r="AI611" s="11">
        <f t="shared" si="321"/>
        <v>0</v>
      </c>
      <c r="AJ611" s="11">
        <f t="shared" si="321"/>
        <v>0</v>
      </c>
      <c r="AK611" s="11">
        <f t="shared" si="321"/>
        <v>0</v>
      </c>
      <c r="AL611" s="11">
        <f t="shared" si="321"/>
        <v>0</v>
      </c>
      <c r="AM611" s="11">
        <f t="shared" si="322"/>
        <v>0</v>
      </c>
      <c r="AN611" s="11">
        <f t="shared" si="322"/>
        <v>0</v>
      </c>
      <c r="AO611" s="11">
        <f t="shared" si="322"/>
        <v>0</v>
      </c>
      <c r="AP611" s="11">
        <f t="shared" si="322"/>
        <v>0</v>
      </c>
      <c r="AQ611" s="11">
        <f t="shared" si="322"/>
        <v>0</v>
      </c>
      <c r="AR611" s="11">
        <f t="shared" si="322"/>
        <v>0</v>
      </c>
      <c r="AS611" s="11">
        <f t="shared" si="322"/>
        <v>0</v>
      </c>
      <c r="AT611" s="11">
        <f t="shared" si="319"/>
        <v>0</v>
      </c>
      <c r="AU611" s="11">
        <f t="shared" si="319"/>
        <v>0</v>
      </c>
      <c r="AV611" s="11">
        <f t="shared" si="319"/>
        <v>0</v>
      </c>
      <c r="AW611" s="11">
        <f t="shared" si="319"/>
        <v>0</v>
      </c>
      <c r="AX611" s="11">
        <f t="shared" si="319"/>
        <v>0</v>
      </c>
      <c r="AY611" s="11">
        <f t="shared" si="319"/>
        <v>0</v>
      </c>
      <c r="AZ611" s="11">
        <f t="shared" si="319"/>
        <v>0</v>
      </c>
      <c r="BA611" s="11">
        <f t="shared" si="319"/>
        <v>0</v>
      </c>
      <c r="BB611" s="11">
        <f t="shared" si="319"/>
        <v>0</v>
      </c>
      <c r="BC611" s="11">
        <f t="shared" si="319"/>
        <v>0</v>
      </c>
      <c r="BD611" s="11">
        <f t="shared" si="319"/>
        <v>0</v>
      </c>
      <c r="BE611" s="11">
        <f t="shared" si="320"/>
        <v>0</v>
      </c>
      <c r="BF611" s="15" t="str">
        <f t="shared" si="297"/>
        <v>ČSN 42 5524</v>
      </c>
      <c r="BG611" s="42">
        <v>51.024999999999999</v>
      </c>
      <c r="BH611" s="17">
        <f t="shared" si="298"/>
        <v>260</v>
      </c>
      <c r="BI611" s="17">
        <f t="shared" si="299"/>
        <v>25</v>
      </c>
      <c r="BX611" s="18">
        <f t="shared" si="292"/>
        <v>6500</v>
      </c>
      <c r="BY611" s="42">
        <v>0.56999999999999995</v>
      </c>
      <c r="BZ611" s="43">
        <f t="shared" si="300"/>
        <v>11.170994610485057</v>
      </c>
      <c r="CA611" s="18">
        <f t="shared" si="301"/>
        <v>36616666.666666664</v>
      </c>
      <c r="CB611" s="18">
        <f t="shared" si="302"/>
        <v>281666.66666666663</v>
      </c>
      <c r="CC611" s="18">
        <f t="shared" si="303"/>
        <v>422500</v>
      </c>
      <c r="CD611" s="25">
        <f t="shared" si="304"/>
        <v>1.5000000000000002</v>
      </c>
      <c r="CE611" s="26">
        <f t="shared" si="305"/>
        <v>75.055534994651353</v>
      </c>
      <c r="CF611" s="18">
        <f t="shared" si="306"/>
        <v>6500</v>
      </c>
      <c r="CG611" s="18">
        <f t="shared" si="307"/>
        <v>6500</v>
      </c>
      <c r="CH611" s="18">
        <f t="shared" si="308"/>
        <v>338541.66666666663</v>
      </c>
      <c r="CI611" s="18">
        <f t="shared" si="309"/>
        <v>27083.333333333332</v>
      </c>
      <c r="CJ611" s="18">
        <f t="shared" si="310"/>
        <v>40625</v>
      </c>
      <c r="CK611" s="25">
        <f t="shared" si="311"/>
        <v>1.5</v>
      </c>
      <c r="CL611" s="26">
        <f t="shared" si="312"/>
        <v>7.2168783648703219</v>
      </c>
      <c r="DJ611" s="20" t="s">
        <v>542</v>
      </c>
    </row>
    <row r="612" spans="1:114" x14ac:dyDescent="0.2">
      <c r="A612" s="15" t="s">
        <v>105</v>
      </c>
      <c r="B612" s="10" t="s">
        <v>712</v>
      </c>
      <c r="C612" s="11">
        <f t="shared" si="294"/>
        <v>61.23</v>
      </c>
      <c r="D612" s="11">
        <f t="shared" si="318"/>
        <v>260</v>
      </c>
      <c r="E612" s="11">
        <f t="shared" si="318"/>
        <v>30</v>
      </c>
      <c r="F612" s="11">
        <f t="shared" si="318"/>
        <v>0</v>
      </c>
      <c r="G612" s="11">
        <f t="shared" si="318"/>
        <v>0</v>
      </c>
      <c r="H612" s="11">
        <f t="shared" si="318"/>
        <v>0</v>
      </c>
      <c r="I612" s="11">
        <f t="shared" si="318"/>
        <v>0</v>
      </c>
      <c r="J612" s="11">
        <f t="shared" si="318"/>
        <v>0</v>
      </c>
      <c r="K612" s="11">
        <f t="shared" si="318"/>
        <v>0</v>
      </c>
      <c r="L612" s="11">
        <f t="shared" si="317"/>
        <v>0</v>
      </c>
      <c r="M612" s="11">
        <f t="shared" si="317"/>
        <v>0</v>
      </c>
      <c r="N612" s="11">
        <f t="shared" si="314"/>
        <v>0</v>
      </c>
      <c r="O612" s="11">
        <f t="shared" si="314"/>
        <v>0</v>
      </c>
      <c r="P612" s="11">
        <f t="shared" si="314"/>
        <v>0</v>
      </c>
      <c r="Q612" s="11">
        <f t="shared" si="314"/>
        <v>0</v>
      </c>
      <c r="R612" s="11">
        <f t="shared" si="314"/>
        <v>0</v>
      </c>
      <c r="S612" s="11">
        <f t="shared" si="314"/>
        <v>0</v>
      </c>
      <c r="T612" s="11">
        <f t="shared" si="314"/>
        <v>7800</v>
      </c>
      <c r="U612" s="40">
        <f t="shared" si="295"/>
        <v>0.57999999999999996</v>
      </c>
      <c r="V612" s="11">
        <f t="shared" si="316"/>
        <v>9.4724808100604285</v>
      </c>
      <c r="W612" s="11">
        <f t="shared" si="316"/>
        <v>43940000</v>
      </c>
      <c r="X612" s="11">
        <f t="shared" si="316"/>
        <v>338000</v>
      </c>
      <c r="Y612" s="11">
        <f t="shared" si="316"/>
        <v>507000</v>
      </c>
      <c r="Z612" s="11">
        <f t="shared" si="316"/>
        <v>1.5</v>
      </c>
      <c r="AA612" s="11">
        <f t="shared" si="316"/>
        <v>75.055534994651353</v>
      </c>
      <c r="AB612" s="11">
        <f t="shared" si="316"/>
        <v>7800</v>
      </c>
      <c r="AC612" s="11">
        <f t="shared" si="316"/>
        <v>7800</v>
      </c>
      <c r="AD612" s="11">
        <f t="shared" si="316"/>
        <v>584999.99999999988</v>
      </c>
      <c r="AE612" s="11">
        <f t="shared" si="316"/>
        <v>38999.999999999993</v>
      </c>
      <c r="AF612" s="11">
        <f t="shared" si="316"/>
        <v>58500</v>
      </c>
      <c r="AG612" s="11">
        <f t="shared" si="321"/>
        <v>1.5000000000000002</v>
      </c>
      <c r="AH612" s="11">
        <f t="shared" si="321"/>
        <v>8.6602540378443855</v>
      </c>
      <c r="AI612" s="11">
        <f t="shared" si="321"/>
        <v>0</v>
      </c>
      <c r="AJ612" s="11">
        <f t="shared" si="321"/>
        <v>0</v>
      </c>
      <c r="AK612" s="11">
        <f t="shared" si="321"/>
        <v>0</v>
      </c>
      <c r="AL612" s="11">
        <f t="shared" si="321"/>
        <v>0</v>
      </c>
      <c r="AM612" s="11">
        <f t="shared" si="322"/>
        <v>0</v>
      </c>
      <c r="AN612" s="11">
        <f t="shared" si="322"/>
        <v>0</v>
      </c>
      <c r="AO612" s="11">
        <f t="shared" si="322"/>
        <v>0</v>
      </c>
      <c r="AP612" s="11">
        <f t="shared" si="322"/>
        <v>0</v>
      </c>
      <c r="AQ612" s="11">
        <f t="shared" si="322"/>
        <v>0</v>
      </c>
      <c r="AR612" s="11">
        <f t="shared" si="322"/>
        <v>0</v>
      </c>
      <c r="AS612" s="11">
        <f t="shared" si="322"/>
        <v>0</v>
      </c>
      <c r="AT612" s="11">
        <f t="shared" si="319"/>
        <v>0</v>
      </c>
      <c r="AU612" s="11">
        <f t="shared" si="319"/>
        <v>0</v>
      </c>
      <c r="AV612" s="11">
        <f t="shared" si="319"/>
        <v>0</v>
      </c>
      <c r="AW612" s="11">
        <f t="shared" si="319"/>
        <v>0</v>
      </c>
      <c r="AX612" s="11">
        <f t="shared" si="319"/>
        <v>0</v>
      </c>
      <c r="AY612" s="11">
        <f t="shared" si="319"/>
        <v>0</v>
      </c>
      <c r="AZ612" s="11">
        <f t="shared" si="319"/>
        <v>0</v>
      </c>
      <c r="BA612" s="11">
        <f t="shared" si="319"/>
        <v>0</v>
      </c>
      <c r="BB612" s="11">
        <f t="shared" si="319"/>
        <v>0</v>
      </c>
      <c r="BC612" s="11">
        <f t="shared" si="319"/>
        <v>0</v>
      </c>
      <c r="BD612" s="11">
        <f t="shared" si="319"/>
        <v>0</v>
      </c>
      <c r="BE612" s="11">
        <f t="shared" si="320"/>
        <v>0</v>
      </c>
      <c r="BF612" s="15" t="str">
        <f t="shared" si="297"/>
        <v>ČSN 42 5524</v>
      </c>
      <c r="BG612" s="42">
        <v>61.23</v>
      </c>
      <c r="BH612" s="17">
        <f t="shared" si="298"/>
        <v>260</v>
      </c>
      <c r="BI612" s="17">
        <f t="shared" si="299"/>
        <v>30</v>
      </c>
      <c r="BX612" s="18">
        <f t="shared" si="292"/>
        <v>7800</v>
      </c>
      <c r="BY612" s="42">
        <v>0.57999999999999996</v>
      </c>
      <c r="BZ612" s="43">
        <f t="shared" si="300"/>
        <v>9.4724808100604285</v>
      </c>
      <c r="CA612" s="18">
        <f t="shared" si="301"/>
        <v>43940000</v>
      </c>
      <c r="CB612" s="18">
        <f t="shared" si="302"/>
        <v>338000</v>
      </c>
      <c r="CC612" s="18">
        <f t="shared" si="303"/>
        <v>507000</v>
      </c>
      <c r="CD612" s="25">
        <f t="shared" si="304"/>
        <v>1.5</v>
      </c>
      <c r="CE612" s="26">
        <f t="shared" si="305"/>
        <v>75.055534994651353</v>
      </c>
      <c r="CF612" s="18">
        <f t="shared" si="306"/>
        <v>7800</v>
      </c>
      <c r="CG612" s="18">
        <f t="shared" si="307"/>
        <v>7800</v>
      </c>
      <c r="CH612" s="18">
        <f t="shared" si="308"/>
        <v>584999.99999999988</v>
      </c>
      <c r="CI612" s="18">
        <f t="shared" si="309"/>
        <v>38999.999999999993</v>
      </c>
      <c r="CJ612" s="18">
        <f t="shared" si="310"/>
        <v>58500</v>
      </c>
      <c r="CK612" s="25">
        <f t="shared" si="311"/>
        <v>1.5000000000000002</v>
      </c>
      <c r="CL612" s="26">
        <f t="shared" si="312"/>
        <v>8.6602540378443855</v>
      </c>
      <c r="DJ612" s="20" t="s">
        <v>542</v>
      </c>
    </row>
    <row r="613" spans="1:114" x14ac:dyDescent="0.2">
      <c r="A613" s="15" t="s">
        <v>105</v>
      </c>
      <c r="B613" s="10" t="s">
        <v>713</v>
      </c>
      <c r="C613" s="11">
        <f t="shared" si="294"/>
        <v>71.435000000000002</v>
      </c>
      <c r="D613" s="11">
        <f t="shared" si="318"/>
        <v>260</v>
      </c>
      <c r="E613" s="11">
        <f t="shared" si="318"/>
        <v>35</v>
      </c>
      <c r="F613" s="11">
        <f t="shared" si="318"/>
        <v>0</v>
      </c>
      <c r="G613" s="11">
        <f t="shared" si="318"/>
        <v>0</v>
      </c>
      <c r="H613" s="11">
        <f t="shared" si="318"/>
        <v>0</v>
      </c>
      <c r="I613" s="11">
        <f t="shared" si="318"/>
        <v>0</v>
      </c>
      <c r="J613" s="11">
        <f t="shared" si="318"/>
        <v>0</v>
      </c>
      <c r="K613" s="11">
        <f t="shared" si="318"/>
        <v>0</v>
      </c>
      <c r="L613" s="11">
        <f t="shared" si="317"/>
        <v>0</v>
      </c>
      <c r="M613" s="11">
        <f t="shared" si="317"/>
        <v>0</v>
      </c>
      <c r="N613" s="11">
        <f t="shared" si="314"/>
        <v>0</v>
      </c>
      <c r="O613" s="11">
        <f t="shared" si="314"/>
        <v>0</v>
      </c>
      <c r="P613" s="11">
        <f t="shared" si="314"/>
        <v>0</v>
      </c>
      <c r="Q613" s="11">
        <f t="shared" si="314"/>
        <v>0</v>
      </c>
      <c r="R613" s="11">
        <f t="shared" si="314"/>
        <v>0</v>
      </c>
      <c r="S613" s="11">
        <f t="shared" si="314"/>
        <v>0</v>
      </c>
      <c r="T613" s="11">
        <f t="shared" si="314"/>
        <v>9100</v>
      </c>
      <c r="U613" s="40">
        <f t="shared" si="295"/>
        <v>0.59</v>
      </c>
      <c r="V613" s="11">
        <f t="shared" si="316"/>
        <v>8.2592566668999794</v>
      </c>
      <c r="W613" s="11">
        <f t="shared" si="316"/>
        <v>51263333.333333328</v>
      </c>
      <c r="X613" s="11">
        <f t="shared" si="316"/>
        <v>394333.33333333331</v>
      </c>
      <c r="Y613" s="11">
        <f t="shared" si="316"/>
        <v>591500</v>
      </c>
      <c r="Z613" s="11">
        <f t="shared" si="316"/>
        <v>1.5</v>
      </c>
      <c r="AA613" s="11">
        <f t="shared" si="316"/>
        <v>75.055534994651353</v>
      </c>
      <c r="AB613" s="11">
        <f t="shared" si="316"/>
        <v>9100</v>
      </c>
      <c r="AC613" s="11">
        <f t="shared" si="316"/>
        <v>9100</v>
      </c>
      <c r="AD613" s="11">
        <f t="shared" si="316"/>
        <v>928958.33333333326</v>
      </c>
      <c r="AE613" s="11">
        <f t="shared" si="316"/>
        <v>53083.333333333328</v>
      </c>
      <c r="AF613" s="11">
        <f t="shared" si="316"/>
        <v>79625</v>
      </c>
      <c r="AG613" s="11">
        <f t="shared" si="321"/>
        <v>1.5000000000000002</v>
      </c>
      <c r="AH613" s="11">
        <f t="shared" si="321"/>
        <v>10.103629710818451</v>
      </c>
      <c r="AI613" s="11">
        <f t="shared" si="321"/>
        <v>0</v>
      </c>
      <c r="AJ613" s="11">
        <f t="shared" si="321"/>
        <v>0</v>
      </c>
      <c r="AK613" s="11">
        <f t="shared" si="321"/>
        <v>0</v>
      </c>
      <c r="AL613" s="11">
        <f t="shared" si="321"/>
        <v>0</v>
      </c>
      <c r="AM613" s="11">
        <f t="shared" si="322"/>
        <v>0</v>
      </c>
      <c r="AN613" s="11">
        <f t="shared" si="322"/>
        <v>0</v>
      </c>
      <c r="AO613" s="11">
        <f t="shared" si="322"/>
        <v>0</v>
      </c>
      <c r="AP613" s="11">
        <f t="shared" si="322"/>
        <v>0</v>
      </c>
      <c r="AQ613" s="11">
        <f t="shared" si="322"/>
        <v>0</v>
      </c>
      <c r="AR613" s="11">
        <f t="shared" si="322"/>
        <v>0</v>
      </c>
      <c r="AS613" s="11">
        <f t="shared" si="322"/>
        <v>0</v>
      </c>
      <c r="AT613" s="11">
        <f t="shared" si="319"/>
        <v>0</v>
      </c>
      <c r="AU613" s="11">
        <f t="shared" si="319"/>
        <v>0</v>
      </c>
      <c r="AV613" s="11">
        <f t="shared" si="319"/>
        <v>0</v>
      </c>
      <c r="AW613" s="11">
        <f t="shared" si="319"/>
        <v>0</v>
      </c>
      <c r="AX613" s="11">
        <f t="shared" si="319"/>
        <v>0</v>
      </c>
      <c r="AY613" s="11">
        <f t="shared" si="319"/>
        <v>0</v>
      </c>
      <c r="AZ613" s="11">
        <f t="shared" si="319"/>
        <v>0</v>
      </c>
      <c r="BA613" s="11">
        <f t="shared" si="319"/>
        <v>0</v>
      </c>
      <c r="BB613" s="11">
        <f t="shared" si="319"/>
        <v>0</v>
      </c>
      <c r="BC613" s="11">
        <f t="shared" si="319"/>
        <v>0</v>
      </c>
      <c r="BD613" s="11">
        <f t="shared" si="319"/>
        <v>0</v>
      </c>
      <c r="BE613" s="11">
        <f t="shared" si="320"/>
        <v>0</v>
      </c>
      <c r="BF613" s="15" t="str">
        <f t="shared" si="297"/>
        <v>ČSN 42 5524</v>
      </c>
      <c r="BG613" s="42">
        <v>71.435000000000002</v>
      </c>
      <c r="BH613" s="17">
        <f t="shared" si="298"/>
        <v>260</v>
      </c>
      <c r="BI613" s="17">
        <f t="shared" si="299"/>
        <v>35</v>
      </c>
      <c r="BX613" s="18">
        <f t="shared" si="292"/>
        <v>9100</v>
      </c>
      <c r="BY613" s="42">
        <v>0.59</v>
      </c>
      <c r="BZ613" s="43">
        <f t="shared" si="300"/>
        <v>8.2592566668999794</v>
      </c>
      <c r="CA613" s="18">
        <f t="shared" si="301"/>
        <v>51263333.333333328</v>
      </c>
      <c r="CB613" s="18">
        <f t="shared" si="302"/>
        <v>394333.33333333331</v>
      </c>
      <c r="CC613" s="18">
        <f t="shared" si="303"/>
        <v>591500</v>
      </c>
      <c r="CD613" s="25">
        <f t="shared" si="304"/>
        <v>1.5</v>
      </c>
      <c r="CE613" s="26">
        <f t="shared" si="305"/>
        <v>75.055534994651353</v>
      </c>
      <c r="CF613" s="18">
        <f t="shared" si="306"/>
        <v>9100</v>
      </c>
      <c r="CG613" s="18">
        <f t="shared" si="307"/>
        <v>9100</v>
      </c>
      <c r="CH613" s="18">
        <f t="shared" si="308"/>
        <v>928958.33333333326</v>
      </c>
      <c r="CI613" s="18">
        <f t="shared" si="309"/>
        <v>53083.333333333328</v>
      </c>
      <c r="CJ613" s="18">
        <f t="shared" si="310"/>
        <v>79625</v>
      </c>
      <c r="CK613" s="25">
        <f t="shared" si="311"/>
        <v>1.5000000000000002</v>
      </c>
      <c r="CL613" s="26">
        <f t="shared" si="312"/>
        <v>10.103629710818451</v>
      </c>
      <c r="DJ613" s="20" t="s">
        <v>542</v>
      </c>
    </row>
    <row r="614" spans="1:114" x14ac:dyDescent="0.2">
      <c r="A614" s="15" t="s">
        <v>105</v>
      </c>
      <c r="B614" s="10" t="s">
        <v>714</v>
      </c>
      <c r="C614" s="11">
        <f t="shared" si="294"/>
        <v>81.64</v>
      </c>
      <c r="D614" s="11">
        <f t="shared" si="318"/>
        <v>260</v>
      </c>
      <c r="E614" s="11">
        <f t="shared" si="318"/>
        <v>40</v>
      </c>
      <c r="F614" s="11">
        <f t="shared" si="318"/>
        <v>0</v>
      </c>
      <c r="G614" s="11">
        <f t="shared" si="318"/>
        <v>0</v>
      </c>
      <c r="H614" s="11">
        <f t="shared" si="318"/>
        <v>0</v>
      </c>
      <c r="I614" s="11">
        <f t="shared" si="318"/>
        <v>0</v>
      </c>
      <c r="J614" s="11">
        <f t="shared" si="318"/>
        <v>0</v>
      </c>
      <c r="K614" s="11">
        <f t="shared" si="318"/>
        <v>0</v>
      </c>
      <c r="L614" s="11">
        <f t="shared" si="317"/>
        <v>0</v>
      </c>
      <c r="M614" s="11">
        <f t="shared" si="317"/>
        <v>0</v>
      </c>
      <c r="N614" s="11">
        <f t="shared" si="314"/>
        <v>0</v>
      </c>
      <c r="O614" s="11">
        <f t="shared" si="314"/>
        <v>0</v>
      </c>
      <c r="P614" s="11">
        <f t="shared" si="314"/>
        <v>0</v>
      </c>
      <c r="Q614" s="11">
        <f t="shared" ref="Q614:T677" si="323">IF($A614="x",BU614,"")</f>
        <v>0</v>
      </c>
      <c r="R614" s="11">
        <f t="shared" si="323"/>
        <v>0</v>
      </c>
      <c r="S614" s="11">
        <f t="shared" si="323"/>
        <v>0</v>
      </c>
      <c r="T614" s="11">
        <f t="shared" si="323"/>
        <v>10400</v>
      </c>
      <c r="U614" s="40">
        <f t="shared" si="295"/>
        <v>0.6</v>
      </c>
      <c r="V614" s="11">
        <f t="shared" si="316"/>
        <v>7.3493385595296425</v>
      </c>
      <c r="W614" s="11">
        <f t="shared" si="316"/>
        <v>58586666.666666664</v>
      </c>
      <c r="X614" s="11">
        <f t="shared" si="316"/>
        <v>450666.66666666663</v>
      </c>
      <c r="Y614" s="11">
        <f t="shared" si="316"/>
        <v>676000</v>
      </c>
      <c r="Z614" s="11">
        <f t="shared" si="316"/>
        <v>1.5000000000000002</v>
      </c>
      <c r="AA614" s="11">
        <f t="shared" si="316"/>
        <v>75.055534994651353</v>
      </c>
      <c r="AB614" s="11">
        <f t="shared" si="316"/>
        <v>10400</v>
      </c>
      <c r="AC614" s="11">
        <f t="shared" si="316"/>
        <v>10400</v>
      </c>
      <c r="AD614" s="11">
        <f t="shared" si="316"/>
        <v>1386666.6666666665</v>
      </c>
      <c r="AE614" s="11">
        <f t="shared" si="316"/>
        <v>69333.333333333328</v>
      </c>
      <c r="AF614" s="11">
        <f t="shared" si="316"/>
        <v>104000</v>
      </c>
      <c r="AG614" s="11">
        <f t="shared" si="321"/>
        <v>1.5</v>
      </c>
      <c r="AH614" s="11">
        <f t="shared" si="321"/>
        <v>11.547005383792515</v>
      </c>
      <c r="AI614" s="11">
        <f t="shared" si="321"/>
        <v>0</v>
      </c>
      <c r="AJ614" s="11">
        <f t="shared" si="321"/>
        <v>0</v>
      </c>
      <c r="AK614" s="11">
        <f t="shared" si="321"/>
        <v>0</v>
      </c>
      <c r="AL614" s="11">
        <f t="shared" si="321"/>
        <v>0</v>
      </c>
      <c r="AM614" s="11">
        <f t="shared" si="322"/>
        <v>0</v>
      </c>
      <c r="AN614" s="11">
        <f t="shared" si="322"/>
        <v>0</v>
      </c>
      <c r="AO614" s="11">
        <f t="shared" si="322"/>
        <v>0</v>
      </c>
      <c r="AP614" s="11">
        <f t="shared" si="322"/>
        <v>0</v>
      </c>
      <c r="AQ614" s="11">
        <f t="shared" si="322"/>
        <v>0</v>
      </c>
      <c r="AR614" s="11">
        <f t="shared" si="322"/>
        <v>0</v>
      </c>
      <c r="AS614" s="11">
        <f t="shared" si="322"/>
        <v>0</v>
      </c>
      <c r="AT614" s="11">
        <f t="shared" si="319"/>
        <v>0</v>
      </c>
      <c r="AU614" s="11">
        <f t="shared" si="319"/>
        <v>0</v>
      </c>
      <c r="AV614" s="11">
        <f t="shared" si="319"/>
        <v>0</v>
      </c>
      <c r="AW614" s="11">
        <f t="shared" si="319"/>
        <v>0</v>
      </c>
      <c r="AX614" s="11">
        <f t="shared" si="319"/>
        <v>0</v>
      </c>
      <c r="AY614" s="11">
        <f t="shared" si="319"/>
        <v>0</v>
      </c>
      <c r="AZ614" s="11">
        <f t="shared" si="319"/>
        <v>0</v>
      </c>
      <c r="BA614" s="11">
        <f t="shared" si="319"/>
        <v>0</v>
      </c>
      <c r="BB614" s="11">
        <f t="shared" si="319"/>
        <v>0</v>
      </c>
      <c r="BC614" s="11">
        <f t="shared" si="319"/>
        <v>0</v>
      </c>
      <c r="BD614" s="11">
        <f t="shared" si="319"/>
        <v>0</v>
      </c>
      <c r="BE614" s="11">
        <f t="shared" si="320"/>
        <v>0</v>
      </c>
      <c r="BF614" s="15" t="str">
        <f t="shared" si="297"/>
        <v>ČSN 42 5524</v>
      </c>
      <c r="BG614" s="42">
        <v>81.64</v>
      </c>
      <c r="BH614" s="17">
        <f t="shared" si="298"/>
        <v>260</v>
      </c>
      <c r="BI614" s="17">
        <f t="shared" si="299"/>
        <v>40</v>
      </c>
      <c r="BX614" s="18">
        <f t="shared" si="292"/>
        <v>10400</v>
      </c>
      <c r="BY614" s="42">
        <v>0.6</v>
      </c>
      <c r="BZ614" s="43">
        <f t="shared" si="300"/>
        <v>7.3493385595296425</v>
      </c>
      <c r="CA614" s="18">
        <f t="shared" si="301"/>
        <v>58586666.666666664</v>
      </c>
      <c r="CB614" s="18">
        <f t="shared" si="302"/>
        <v>450666.66666666663</v>
      </c>
      <c r="CC614" s="18">
        <f t="shared" si="303"/>
        <v>676000</v>
      </c>
      <c r="CD614" s="25">
        <f t="shared" si="304"/>
        <v>1.5000000000000002</v>
      </c>
      <c r="CE614" s="26">
        <f t="shared" si="305"/>
        <v>75.055534994651353</v>
      </c>
      <c r="CF614" s="18">
        <f t="shared" si="306"/>
        <v>10400</v>
      </c>
      <c r="CG614" s="18">
        <f t="shared" si="307"/>
        <v>10400</v>
      </c>
      <c r="CH614" s="18">
        <f t="shared" si="308"/>
        <v>1386666.6666666665</v>
      </c>
      <c r="CI614" s="18">
        <f t="shared" si="309"/>
        <v>69333.333333333328</v>
      </c>
      <c r="CJ614" s="18">
        <f t="shared" si="310"/>
        <v>104000</v>
      </c>
      <c r="CK614" s="25">
        <f t="shared" si="311"/>
        <v>1.5</v>
      </c>
      <c r="CL614" s="26">
        <f t="shared" si="312"/>
        <v>11.547005383792515</v>
      </c>
      <c r="DJ614" s="20" t="s">
        <v>542</v>
      </c>
    </row>
    <row r="615" spans="1:114" x14ac:dyDescent="0.2">
      <c r="A615" s="15" t="s">
        <v>105</v>
      </c>
      <c r="B615" s="10" t="s">
        <v>715</v>
      </c>
      <c r="C615" s="11">
        <f t="shared" si="294"/>
        <v>91.844999999999999</v>
      </c>
      <c r="D615" s="11">
        <f t="shared" si="318"/>
        <v>260</v>
      </c>
      <c r="E615" s="11">
        <f t="shared" si="318"/>
        <v>45</v>
      </c>
      <c r="F615" s="11">
        <f t="shared" si="318"/>
        <v>0</v>
      </c>
      <c r="G615" s="11">
        <f t="shared" si="318"/>
        <v>0</v>
      </c>
      <c r="H615" s="11">
        <f t="shared" si="318"/>
        <v>0</v>
      </c>
      <c r="I615" s="11">
        <f t="shared" si="318"/>
        <v>0</v>
      </c>
      <c r="J615" s="11">
        <f t="shared" si="318"/>
        <v>0</v>
      </c>
      <c r="K615" s="11">
        <f t="shared" si="318"/>
        <v>0</v>
      </c>
      <c r="L615" s="11">
        <f t="shared" si="317"/>
        <v>0</v>
      </c>
      <c r="M615" s="11">
        <f t="shared" si="317"/>
        <v>0</v>
      </c>
      <c r="N615" s="11">
        <f t="shared" si="317"/>
        <v>0</v>
      </c>
      <c r="O615" s="11">
        <f t="shared" si="317"/>
        <v>0</v>
      </c>
      <c r="P615" s="11">
        <f t="shared" si="317"/>
        <v>0</v>
      </c>
      <c r="Q615" s="11">
        <f t="shared" si="323"/>
        <v>0</v>
      </c>
      <c r="R615" s="11">
        <f t="shared" si="323"/>
        <v>0</v>
      </c>
      <c r="S615" s="11">
        <f t="shared" si="323"/>
        <v>0</v>
      </c>
      <c r="T615" s="11">
        <f t="shared" si="323"/>
        <v>11700</v>
      </c>
      <c r="U615" s="40">
        <f t="shared" si="295"/>
        <v>0.61</v>
      </c>
      <c r="V615" s="11">
        <f t="shared" si="316"/>
        <v>6.6416244760193806</v>
      </c>
      <c r="W615" s="11">
        <f t="shared" si="316"/>
        <v>65910000</v>
      </c>
      <c r="X615" s="11">
        <f t="shared" si="316"/>
        <v>507000</v>
      </c>
      <c r="Y615" s="11">
        <f t="shared" si="316"/>
        <v>760500</v>
      </c>
      <c r="Z615" s="11">
        <f t="shared" si="316"/>
        <v>1.5</v>
      </c>
      <c r="AA615" s="11">
        <f t="shared" si="316"/>
        <v>75.055534994651353</v>
      </c>
      <c r="AB615" s="11">
        <f t="shared" si="316"/>
        <v>11700</v>
      </c>
      <c r="AC615" s="11">
        <f t="shared" si="316"/>
        <v>11700</v>
      </c>
      <c r="AD615" s="11">
        <f t="shared" si="316"/>
        <v>1974374.9999999998</v>
      </c>
      <c r="AE615" s="11">
        <f t="shared" si="316"/>
        <v>87749.999999999985</v>
      </c>
      <c r="AF615" s="11">
        <f t="shared" si="316"/>
        <v>131625</v>
      </c>
      <c r="AG615" s="11">
        <f t="shared" si="321"/>
        <v>1.5000000000000002</v>
      </c>
      <c r="AH615" s="11">
        <f t="shared" si="321"/>
        <v>12.990381056766578</v>
      </c>
      <c r="AI615" s="11">
        <f t="shared" si="321"/>
        <v>0</v>
      </c>
      <c r="AJ615" s="11">
        <f t="shared" si="321"/>
        <v>0</v>
      </c>
      <c r="AK615" s="11">
        <f t="shared" si="321"/>
        <v>0</v>
      </c>
      <c r="AL615" s="11">
        <f t="shared" si="321"/>
        <v>0</v>
      </c>
      <c r="AM615" s="11">
        <f t="shared" si="322"/>
        <v>0</v>
      </c>
      <c r="AN615" s="11">
        <f t="shared" si="322"/>
        <v>0</v>
      </c>
      <c r="AO615" s="11">
        <f t="shared" si="322"/>
        <v>0</v>
      </c>
      <c r="AP615" s="11">
        <f t="shared" si="322"/>
        <v>0</v>
      </c>
      <c r="AQ615" s="11">
        <f t="shared" si="322"/>
        <v>0</v>
      </c>
      <c r="AR615" s="11">
        <f t="shared" si="322"/>
        <v>0</v>
      </c>
      <c r="AS615" s="11">
        <f t="shared" si="322"/>
        <v>0</v>
      </c>
      <c r="AT615" s="11">
        <f t="shared" si="319"/>
        <v>0</v>
      </c>
      <c r="AU615" s="11">
        <f t="shared" si="319"/>
        <v>0</v>
      </c>
      <c r="AV615" s="11">
        <f t="shared" si="319"/>
        <v>0</v>
      </c>
      <c r="AW615" s="11">
        <f t="shared" si="319"/>
        <v>0</v>
      </c>
      <c r="AX615" s="11">
        <f t="shared" si="319"/>
        <v>0</v>
      </c>
      <c r="AY615" s="11">
        <f t="shared" si="319"/>
        <v>0</v>
      </c>
      <c r="AZ615" s="11">
        <f t="shared" si="319"/>
        <v>0</v>
      </c>
      <c r="BA615" s="11">
        <f t="shared" si="319"/>
        <v>0</v>
      </c>
      <c r="BB615" s="11">
        <f t="shared" si="319"/>
        <v>0</v>
      </c>
      <c r="BC615" s="11">
        <f t="shared" si="319"/>
        <v>0</v>
      </c>
      <c r="BD615" s="11">
        <f t="shared" si="319"/>
        <v>0</v>
      </c>
      <c r="BE615" s="11">
        <f t="shared" si="320"/>
        <v>0</v>
      </c>
      <c r="BF615" s="15" t="str">
        <f t="shared" si="297"/>
        <v>ČSN 42 5524</v>
      </c>
      <c r="BG615" s="42">
        <v>91.844999999999999</v>
      </c>
      <c r="BH615" s="17">
        <f t="shared" si="298"/>
        <v>260</v>
      </c>
      <c r="BI615" s="17">
        <f t="shared" si="299"/>
        <v>45</v>
      </c>
      <c r="BX615" s="18">
        <f t="shared" si="292"/>
        <v>11700</v>
      </c>
      <c r="BY615" s="42">
        <v>0.61</v>
      </c>
      <c r="BZ615" s="43">
        <f t="shared" si="300"/>
        <v>6.6416244760193806</v>
      </c>
      <c r="CA615" s="18">
        <f t="shared" si="301"/>
        <v>65910000</v>
      </c>
      <c r="CB615" s="18">
        <f t="shared" si="302"/>
        <v>507000</v>
      </c>
      <c r="CC615" s="18">
        <f t="shared" si="303"/>
        <v>760500</v>
      </c>
      <c r="CD615" s="25">
        <f t="shared" si="304"/>
        <v>1.5</v>
      </c>
      <c r="CE615" s="26">
        <f t="shared" si="305"/>
        <v>75.055534994651353</v>
      </c>
      <c r="CF615" s="18">
        <f t="shared" si="306"/>
        <v>11700</v>
      </c>
      <c r="CG615" s="18">
        <f t="shared" si="307"/>
        <v>11700</v>
      </c>
      <c r="CH615" s="18">
        <f t="shared" si="308"/>
        <v>1974374.9999999998</v>
      </c>
      <c r="CI615" s="18">
        <f t="shared" si="309"/>
        <v>87749.999999999985</v>
      </c>
      <c r="CJ615" s="18">
        <f t="shared" si="310"/>
        <v>131625</v>
      </c>
      <c r="CK615" s="25">
        <f t="shared" si="311"/>
        <v>1.5000000000000002</v>
      </c>
      <c r="CL615" s="26">
        <f t="shared" si="312"/>
        <v>12.990381056766578</v>
      </c>
      <c r="DJ615" s="20" t="s">
        <v>542</v>
      </c>
    </row>
    <row r="616" spans="1:114" x14ac:dyDescent="0.2">
      <c r="A616" s="15" t="s">
        <v>105</v>
      </c>
      <c r="B616" s="10" t="s">
        <v>716</v>
      </c>
      <c r="C616" s="11">
        <f t="shared" si="294"/>
        <v>102.05</v>
      </c>
      <c r="D616" s="11">
        <f t="shared" si="318"/>
        <v>260</v>
      </c>
      <c r="E616" s="11">
        <f t="shared" si="318"/>
        <v>50</v>
      </c>
      <c r="F616" s="11">
        <f t="shared" si="318"/>
        <v>0</v>
      </c>
      <c r="G616" s="11">
        <f t="shared" si="318"/>
        <v>0</v>
      </c>
      <c r="H616" s="11">
        <f t="shared" si="318"/>
        <v>0</v>
      </c>
      <c r="I616" s="11">
        <f t="shared" si="318"/>
        <v>0</v>
      </c>
      <c r="J616" s="11">
        <f t="shared" si="318"/>
        <v>0</v>
      </c>
      <c r="K616" s="11">
        <f t="shared" si="318"/>
        <v>0</v>
      </c>
      <c r="L616" s="11">
        <f t="shared" si="317"/>
        <v>0</v>
      </c>
      <c r="M616" s="11">
        <f t="shared" si="317"/>
        <v>0</v>
      </c>
      <c r="N616" s="11">
        <f t="shared" si="317"/>
        <v>0</v>
      </c>
      <c r="O616" s="11">
        <f t="shared" si="317"/>
        <v>0</v>
      </c>
      <c r="P616" s="11">
        <f t="shared" si="317"/>
        <v>0</v>
      </c>
      <c r="Q616" s="11">
        <f t="shared" si="323"/>
        <v>0</v>
      </c>
      <c r="R616" s="11">
        <f t="shared" si="323"/>
        <v>0</v>
      </c>
      <c r="S616" s="11">
        <f t="shared" si="323"/>
        <v>0</v>
      </c>
      <c r="T616" s="11">
        <f t="shared" si="323"/>
        <v>13000</v>
      </c>
      <c r="U616" s="40">
        <f t="shared" si="295"/>
        <v>0.62</v>
      </c>
      <c r="V616" s="11">
        <f t="shared" si="316"/>
        <v>6.0754532092111715</v>
      </c>
      <c r="W616" s="11">
        <f t="shared" si="316"/>
        <v>73233333.333333328</v>
      </c>
      <c r="X616" s="11">
        <f t="shared" si="316"/>
        <v>563333.33333333326</v>
      </c>
      <c r="Y616" s="11">
        <f t="shared" si="316"/>
        <v>845000</v>
      </c>
      <c r="Z616" s="11">
        <f t="shared" si="316"/>
        <v>1.5000000000000002</v>
      </c>
      <c r="AA616" s="11">
        <f t="shared" si="316"/>
        <v>75.055534994651353</v>
      </c>
      <c r="AB616" s="11">
        <f t="shared" si="316"/>
        <v>13000</v>
      </c>
      <c r="AC616" s="11">
        <f t="shared" si="316"/>
        <v>13000</v>
      </c>
      <c r="AD616" s="11">
        <f t="shared" si="316"/>
        <v>2708333.333333333</v>
      </c>
      <c r="AE616" s="11">
        <f t="shared" si="316"/>
        <v>108333.33333333333</v>
      </c>
      <c r="AF616" s="11">
        <f t="shared" si="316"/>
        <v>162500</v>
      </c>
      <c r="AG616" s="11">
        <f t="shared" si="321"/>
        <v>1.5</v>
      </c>
      <c r="AH616" s="11">
        <f t="shared" si="321"/>
        <v>14.433756729740644</v>
      </c>
      <c r="AI616" s="11">
        <f t="shared" si="321"/>
        <v>0</v>
      </c>
      <c r="AJ616" s="11">
        <f t="shared" si="321"/>
        <v>0</v>
      </c>
      <c r="AK616" s="11">
        <f t="shared" si="321"/>
        <v>0</v>
      </c>
      <c r="AL616" s="11">
        <f t="shared" si="321"/>
        <v>0</v>
      </c>
      <c r="AM616" s="11">
        <f t="shared" si="322"/>
        <v>0</v>
      </c>
      <c r="AN616" s="11">
        <f t="shared" si="322"/>
        <v>0</v>
      </c>
      <c r="AO616" s="11">
        <f t="shared" si="322"/>
        <v>0</v>
      </c>
      <c r="AP616" s="11">
        <f t="shared" si="322"/>
        <v>0</v>
      </c>
      <c r="AQ616" s="11">
        <f t="shared" si="322"/>
        <v>0</v>
      </c>
      <c r="AR616" s="11">
        <f t="shared" si="322"/>
        <v>0</v>
      </c>
      <c r="AS616" s="11">
        <f t="shared" si="322"/>
        <v>0</v>
      </c>
      <c r="AT616" s="11">
        <f t="shared" si="319"/>
        <v>0</v>
      </c>
      <c r="AU616" s="11">
        <f t="shared" si="319"/>
        <v>0</v>
      </c>
      <c r="AV616" s="11">
        <f t="shared" si="319"/>
        <v>0</v>
      </c>
      <c r="AW616" s="11">
        <f t="shared" si="319"/>
        <v>0</v>
      </c>
      <c r="AX616" s="11">
        <f t="shared" si="319"/>
        <v>0</v>
      </c>
      <c r="AY616" s="11">
        <f t="shared" si="319"/>
        <v>0</v>
      </c>
      <c r="AZ616" s="11">
        <f t="shared" si="319"/>
        <v>0</v>
      </c>
      <c r="BA616" s="11">
        <f t="shared" si="319"/>
        <v>0</v>
      </c>
      <c r="BB616" s="11">
        <f t="shared" si="319"/>
        <v>0</v>
      </c>
      <c r="BC616" s="11">
        <f t="shared" si="319"/>
        <v>0</v>
      </c>
      <c r="BD616" s="11">
        <f t="shared" si="319"/>
        <v>0</v>
      </c>
      <c r="BE616" s="11">
        <f t="shared" si="320"/>
        <v>0</v>
      </c>
      <c r="BF616" s="15" t="str">
        <f t="shared" si="297"/>
        <v>ČSN 42 5524</v>
      </c>
      <c r="BG616" s="42">
        <v>102.05</v>
      </c>
      <c r="BH616" s="17">
        <f t="shared" si="298"/>
        <v>260</v>
      </c>
      <c r="BI616" s="17">
        <f t="shared" si="299"/>
        <v>50</v>
      </c>
      <c r="BX616" s="18">
        <f t="shared" si="292"/>
        <v>13000</v>
      </c>
      <c r="BY616" s="42">
        <v>0.62</v>
      </c>
      <c r="BZ616" s="43">
        <f t="shared" si="300"/>
        <v>6.0754532092111715</v>
      </c>
      <c r="CA616" s="18">
        <f t="shared" si="301"/>
        <v>73233333.333333328</v>
      </c>
      <c r="CB616" s="18">
        <f t="shared" si="302"/>
        <v>563333.33333333326</v>
      </c>
      <c r="CC616" s="18">
        <f t="shared" si="303"/>
        <v>845000</v>
      </c>
      <c r="CD616" s="25">
        <f t="shared" si="304"/>
        <v>1.5000000000000002</v>
      </c>
      <c r="CE616" s="26">
        <f t="shared" si="305"/>
        <v>75.055534994651353</v>
      </c>
      <c r="CF616" s="18">
        <f t="shared" si="306"/>
        <v>13000</v>
      </c>
      <c r="CG616" s="18">
        <f t="shared" si="307"/>
        <v>13000</v>
      </c>
      <c r="CH616" s="18">
        <f t="shared" si="308"/>
        <v>2708333.333333333</v>
      </c>
      <c r="CI616" s="18">
        <f t="shared" si="309"/>
        <v>108333.33333333333</v>
      </c>
      <c r="CJ616" s="18">
        <f t="shared" si="310"/>
        <v>162500</v>
      </c>
      <c r="CK616" s="25">
        <f t="shared" si="311"/>
        <v>1.5</v>
      </c>
      <c r="CL616" s="26">
        <f t="shared" si="312"/>
        <v>14.433756729740644</v>
      </c>
      <c r="DJ616" s="20" t="s">
        <v>542</v>
      </c>
    </row>
    <row r="617" spans="1:114" x14ac:dyDescent="0.2">
      <c r="A617" s="15" t="s">
        <v>105</v>
      </c>
      <c r="B617" s="10" t="s">
        <v>717</v>
      </c>
      <c r="C617" s="11">
        <f t="shared" si="294"/>
        <v>112.255</v>
      </c>
      <c r="D617" s="11">
        <f t="shared" si="318"/>
        <v>260</v>
      </c>
      <c r="E617" s="11">
        <f t="shared" si="318"/>
        <v>55</v>
      </c>
      <c r="F617" s="11">
        <f t="shared" si="318"/>
        <v>0</v>
      </c>
      <c r="G617" s="11">
        <f t="shared" si="318"/>
        <v>0</v>
      </c>
      <c r="H617" s="11">
        <f t="shared" si="318"/>
        <v>0</v>
      </c>
      <c r="I617" s="11">
        <f t="shared" si="318"/>
        <v>0</v>
      </c>
      <c r="J617" s="11">
        <f t="shared" si="318"/>
        <v>0</v>
      </c>
      <c r="K617" s="11">
        <f t="shared" si="318"/>
        <v>0</v>
      </c>
      <c r="L617" s="11">
        <f t="shared" si="317"/>
        <v>0</v>
      </c>
      <c r="M617" s="11">
        <f t="shared" si="317"/>
        <v>0</v>
      </c>
      <c r="N617" s="11">
        <f t="shared" si="317"/>
        <v>0</v>
      </c>
      <c r="O617" s="11">
        <f t="shared" si="317"/>
        <v>0</v>
      </c>
      <c r="P617" s="11">
        <f t="shared" si="317"/>
        <v>0</v>
      </c>
      <c r="Q617" s="11">
        <f t="shared" si="323"/>
        <v>0</v>
      </c>
      <c r="R617" s="11">
        <f t="shared" si="323"/>
        <v>0</v>
      </c>
      <c r="S617" s="11">
        <f t="shared" si="323"/>
        <v>0</v>
      </c>
      <c r="T617" s="11">
        <f t="shared" si="323"/>
        <v>14300</v>
      </c>
      <c r="U617" s="40">
        <f t="shared" si="295"/>
        <v>0.63</v>
      </c>
      <c r="V617" s="11">
        <f t="shared" si="316"/>
        <v>5.6122221727317276</v>
      </c>
      <c r="W617" s="11">
        <f t="shared" si="316"/>
        <v>80556666.666666657</v>
      </c>
      <c r="X617" s="11">
        <f t="shared" si="316"/>
        <v>619666.66666666663</v>
      </c>
      <c r="Y617" s="11">
        <f t="shared" si="316"/>
        <v>929500</v>
      </c>
      <c r="Z617" s="11">
        <f t="shared" si="316"/>
        <v>1.5</v>
      </c>
      <c r="AA617" s="11">
        <f t="shared" si="316"/>
        <v>75.055534994651353</v>
      </c>
      <c r="AB617" s="11">
        <f t="shared" ref="AB617:AI659" si="324">IF($A617="x",CF617,"")</f>
        <v>14300</v>
      </c>
      <c r="AC617" s="11">
        <f t="shared" si="324"/>
        <v>14300</v>
      </c>
      <c r="AD617" s="11">
        <f t="shared" si="324"/>
        <v>3604791.666666666</v>
      </c>
      <c r="AE617" s="11">
        <f t="shared" si="324"/>
        <v>131083.33333333331</v>
      </c>
      <c r="AF617" s="11">
        <f t="shared" si="324"/>
        <v>196625</v>
      </c>
      <c r="AG617" s="11">
        <f t="shared" si="321"/>
        <v>1.5000000000000002</v>
      </c>
      <c r="AH617" s="11">
        <f t="shared" si="321"/>
        <v>15.877132402714707</v>
      </c>
      <c r="AI617" s="11">
        <f t="shared" si="321"/>
        <v>0</v>
      </c>
      <c r="AJ617" s="11">
        <f t="shared" si="321"/>
        <v>0</v>
      </c>
      <c r="AK617" s="11">
        <f t="shared" si="321"/>
        <v>0</v>
      </c>
      <c r="AL617" s="11">
        <f t="shared" si="321"/>
        <v>0</v>
      </c>
      <c r="AM617" s="11">
        <f t="shared" si="322"/>
        <v>0</v>
      </c>
      <c r="AN617" s="11">
        <f t="shared" si="322"/>
        <v>0</v>
      </c>
      <c r="AO617" s="11">
        <f t="shared" si="322"/>
        <v>0</v>
      </c>
      <c r="AP617" s="11">
        <f t="shared" si="322"/>
        <v>0</v>
      </c>
      <c r="AQ617" s="11">
        <f t="shared" si="322"/>
        <v>0</v>
      </c>
      <c r="AR617" s="11">
        <f t="shared" si="322"/>
        <v>0</v>
      </c>
      <c r="AS617" s="11">
        <f t="shared" si="322"/>
        <v>0</v>
      </c>
      <c r="AT617" s="11">
        <f t="shared" si="319"/>
        <v>0</v>
      </c>
      <c r="AU617" s="11">
        <f t="shared" si="319"/>
        <v>0</v>
      </c>
      <c r="AV617" s="11">
        <f t="shared" si="319"/>
        <v>0</v>
      </c>
      <c r="AW617" s="11">
        <f t="shared" si="319"/>
        <v>0</v>
      </c>
      <c r="AX617" s="11">
        <f t="shared" si="319"/>
        <v>0</v>
      </c>
      <c r="AY617" s="11">
        <f t="shared" si="319"/>
        <v>0</v>
      </c>
      <c r="AZ617" s="11">
        <f t="shared" si="319"/>
        <v>0</v>
      </c>
      <c r="BA617" s="11">
        <f t="shared" si="319"/>
        <v>0</v>
      </c>
      <c r="BB617" s="11">
        <f t="shared" si="319"/>
        <v>0</v>
      </c>
      <c r="BC617" s="11">
        <f t="shared" si="319"/>
        <v>0</v>
      </c>
      <c r="BD617" s="11">
        <f t="shared" si="319"/>
        <v>0</v>
      </c>
      <c r="BE617" s="11">
        <f t="shared" si="320"/>
        <v>0</v>
      </c>
      <c r="BF617" s="15" t="str">
        <f t="shared" si="297"/>
        <v>ČSN 42 5524</v>
      </c>
      <c r="BG617" s="42">
        <v>112.255</v>
      </c>
      <c r="BH617" s="17">
        <f t="shared" si="298"/>
        <v>260</v>
      </c>
      <c r="BI617" s="17">
        <f t="shared" si="299"/>
        <v>55</v>
      </c>
      <c r="BX617" s="18">
        <f t="shared" si="292"/>
        <v>14300</v>
      </c>
      <c r="BY617" s="42">
        <v>0.63</v>
      </c>
      <c r="BZ617" s="43">
        <f t="shared" si="300"/>
        <v>5.6122221727317276</v>
      </c>
      <c r="CA617" s="18">
        <f t="shared" si="301"/>
        <v>80556666.666666657</v>
      </c>
      <c r="CB617" s="18">
        <f t="shared" si="302"/>
        <v>619666.66666666663</v>
      </c>
      <c r="CC617" s="18">
        <f t="shared" si="303"/>
        <v>929500</v>
      </c>
      <c r="CD617" s="25">
        <f t="shared" si="304"/>
        <v>1.5</v>
      </c>
      <c r="CE617" s="26">
        <f t="shared" si="305"/>
        <v>75.055534994651353</v>
      </c>
      <c r="CF617" s="18">
        <f t="shared" si="306"/>
        <v>14300</v>
      </c>
      <c r="CG617" s="18">
        <f t="shared" si="307"/>
        <v>14300</v>
      </c>
      <c r="CH617" s="18">
        <f t="shared" si="308"/>
        <v>3604791.666666666</v>
      </c>
      <c r="CI617" s="18">
        <f t="shared" si="309"/>
        <v>131083.33333333331</v>
      </c>
      <c r="CJ617" s="18">
        <f t="shared" si="310"/>
        <v>196625</v>
      </c>
      <c r="CK617" s="25">
        <f t="shared" si="311"/>
        <v>1.5000000000000002</v>
      </c>
      <c r="CL617" s="26">
        <f t="shared" si="312"/>
        <v>15.877132402714707</v>
      </c>
      <c r="DJ617" s="20" t="s">
        <v>542</v>
      </c>
    </row>
    <row r="618" spans="1:114" x14ac:dyDescent="0.2">
      <c r="A618" s="15" t="s">
        <v>105</v>
      </c>
      <c r="B618" s="10" t="s">
        <v>718</v>
      </c>
      <c r="C618" s="11">
        <f t="shared" si="294"/>
        <v>122.46</v>
      </c>
      <c r="D618" s="11">
        <f t="shared" si="318"/>
        <v>260</v>
      </c>
      <c r="E618" s="11">
        <f t="shared" si="318"/>
        <v>60</v>
      </c>
      <c r="F618" s="11">
        <f t="shared" si="318"/>
        <v>0</v>
      </c>
      <c r="G618" s="11">
        <f t="shared" si="318"/>
        <v>0</v>
      </c>
      <c r="H618" s="11">
        <f t="shared" si="318"/>
        <v>0</v>
      </c>
      <c r="I618" s="11">
        <f t="shared" si="318"/>
        <v>0</v>
      </c>
      <c r="J618" s="11">
        <f t="shared" si="318"/>
        <v>0</v>
      </c>
      <c r="K618" s="11">
        <f t="shared" si="318"/>
        <v>0</v>
      </c>
      <c r="L618" s="11">
        <f t="shared" si="317"/>
        <v>0</v>
      </c>
      <c r="M618" s="11">
        <f t="shared" si="317"/>
        <v>0</v>
      </c>
      <c r="N618" s="11">
        <f t="shared" si="317"/>
        <v>0</v>
      </c>
      <c r="O618" s="11">
        <f t="shared" si="317"/>
        <v>0</v>
      </c>
      <c r="P618" s="11">
        <f t="shared" si="317"/>
        <v>0</v>
      </c>
      <c r="Q618" s="11">
        <f t="shared" si="323"/>
        <v>0</v>
      </c>
      <c r="R618" s="11">
        <f t="shared" si="323"/>
        <v>0</v>
      </c>
      <c r="S618" s="11">
        <f t="shared" si="323"/>
        <v>0</v>
      </c>
      <c r="T618" s="11">
        <f t="shared" si="323"/>
        <v>15600</v>
      </c>
      <c r="U618" s="40">
        <f t="shared" si="295"/>
        <v>0.64</v>
      </c>
      <c r="V618" s="11">
        <f t="shared" ref="V618:AA660" si="325">IF($A618="x",BZ618,"")</f>
        <v>5.2261963089988575</v>
      </c>
      <c r="W618" s="11">
        <f t="shared" si="325"/>
        <v>87880000</v>
      </c>
      <c r="X618" s="11">
        <f t="shared" si="325"/>
        <v>676000</v>
      </c>
      <c r="Y618" s="11">
        <f t="shared" si="325"/>
        <v>1014000</v>
      </c>
      <c r="Z618" s="11">
        <f t="shared" si="325"/>
        <v>1.5</v>
      </c>
      <c r="AA618" s="11">
        <f t="shared" si="325"/>
        <v>75.055534994651353</v>
      </c>
      <c r="AB618" s="11">
        <f t="shared" si="324"/>
        <v>15600</v>
      </c>
      <c r="AC618" s="11">
        <f t="shared" si="324"/>
        <v>15600</v>
      </c>
      <c r="AD618" s="11">
        <f t="shared" si="324"/>
        <v>4679999.9999999991</v>
      </c>
      <c r="AE618" s="11">
        <f t="shared" si="324"/>
        <v>155999.99999999997</v>
      </c>
      <c r="AF618" s="11">
        <f t="shared" si="324"/>
        <v>234000</v>
      </c>
      <c r="AG618" s="11">
        <f t="shared" si="321"/>
        <v>1.5000000000000002</v>
      </c>
      <c r="AH618" s="11">
        <f t="shared" si="321"/>
        <v>17.320508075688771</v>
      </c>
      <c r="AI618" s="11">
        <f t="shared" si="321"/>
        <v>0</v>
      </c>
      <c r="AJ618" s="11">
        <f t="shared" si="321"/>
        <v>0</v>
      </c>
      <c r="AK618" s="11">
        <f t="shared" si="321"/>
        <v>0</v>
      </c>
      <c r="AL618" s="11">
        <f t="shared" si="321"/>
        <v>0</v>
      </c>
      <c r="AM618" s="11">
        <f t="shared" si="322"/>
        <v>0</v>
      </c>
      <c r="AN618" s="11">
        <f t="shared" si="322"/>
        <v>0</v>
      </c>
      <c r="AO618" s="11">
        <f t="shared" si="322"/>
        <v>0</v>
      </c>
      <c r="AP618" s="11">
        <f t="shared" si="322"/>
        <v>0</v>
      </c>
      <c r="AQ618" s="11">
        <f t="shared" si="322"/>
        <v>0</v>
      </c>
      <c r="AR618" s="11">
        <f t="shared" si="322"/>
        <v>0</v>
      </c>
      <c r="AS618" s="11">
        <f t="shared" si="322"/>
        <v>0</v>
      </c>
      <c r="AT618" s="11">
        <f t="shared" si="319"/>
        <v>0</v>
      </c>
      <c r="AU618" s="11">
        <f t="shared" si="319"/>
        <v>0</v>
      </c>
      <c r="AV618" s="11">
        <f t="shared" si="319"/>
        <v>0</v>
      </c>
      <c r="AW618" s="11">
        <f t="shared" si="319"/>
        <v>0</v>
      </c>
      <c r="AX618" s="11">
        <f t="shared" si="319"/>
        <v>0</v>
      </c>
      <c r="AY618" s="11">
        <f t="shared" si="319"/>
        <v>0</v>
      </c>
      <c r="AZ618" s="11">
        <f t="shared" si="319"/>
        <v>0</v>
      </c>
      <c r="BA618" s="11">
        <f t="shared" si="319"/>
        <v>0</v>
      </c>
      <c r="BB618" s="11">
        <f t="shared" si="319"/>
        <v>0</v>
      </c>
      <c r="BC618" s="11">
        <f t="shared" si="319"/>
        <v>0</v>
      </c>
      <c r="BD618" s="11">
        <f t="shared" si="319"/>
        <v>0</v>
      </c>
      <c r="BE618" s="11">
        <f t="shared" si="320"/>
        <v>0</v>
      </c>
      <c r="BF618" s="15" t="str">
        <f t="shared" si="297"/>
        <v>ČSN 42 5524</v>
      </c>
      <c r="BG618" s="42">
        <v>122.46</v>
      </c>
      <c r="BH618" s="17">
        <f t="shared" si="298"/>
        <v>260</v>
      </c>
      <c r="BI618" s="17">
        <f t="shared" si="299"/>
        <v>60</v>
      </c>
      <c r="BX618" s="18">
        <f t="shared" si="292"/>
        <v>15600</v>
      </c>
      <c r="BY618" s="42">
        <v>0.64</v>
      </c>
      <c r="BZ618" s="43">
        <f t="shared" si="300"/>
        <v>5.2261963089988575</v>
      </c>
      <c r="CA618" s="18">
        <f t="shared" si="301"/>
        <v>87880000</v>
      </c>
      <c r="CB618" s="18">
        <f t="shared" si="302"/>
        <v>676000</v>
      </c>
      <c r="CC618" s="18">
        <f t="shared" si="303"/>
        <v>1014000</v>
      </c>
      <c r="CD618" s="25">
        <f t="shared" si="304"/>
        <v>1.5</v>
      </c>
      <c r="CE618" s="26">
        <f t="shared" si="305"/>
        <v>75.055534994651353</v>
      </c>
      <c r="CF618" s="18">
        <f t="shared" si="306"/>
        <v>15600</v>
      </c>
      <c r="CG618" s="18">
        <f t="shared" si="307"/>
        <v>15600</v>
      </c>
      <c r="CH618" s="18">
        <f t="shared" si="308"/>
        <v>4679999.9999999991</v>
      </c>
      <c r="CI618" s="18">
        <f t="shared" si="309"/>
        <v>155999.99999999997</v>
      </c>
      <c r="CJ618" s="18">
        <f t="shared" si="310"/>
        <v>234000</v>
      </c>
      <c r="CK618" s="25">
        <f t="shared" si="311"/>
        <v>1.5000000000000002</v>
      </c>
      <c r="CL618" s="26">
        <f t="shared" si="312"/>
        <v>17.320508075688771</v>
      </c>
      <c r="DJ618" s="20" t="s">
        <v>542</v>
      </c>
    </row>
    <row r="619" spans="1:114" x14ac:dyDescent="0.2">
      <c r="A619" s="15" t="s">
        <v>105</v>
      </c>
      <c r="B619" s="10" t="s">
        <v>719</v>
      </c>
      <c r="C619" s="11">
        <f t="shared" si="294"/>
        <v>15.385999999999999</v>
      </c>
      <c r="D619" s="11">
        <f t="shared" si="318"/>
        <v>280</v>
      </c>
      <c r="E619" s="11">
        <f t="shared" si="318"/>
        <v>7</v>
      </c>
      <c r="F619" s="11">
        <f t="shared" si="318"/>
        <v>0</v>
      </c>
      <c r="G619" s="11">
        <f t="shared" si="318"/>
        <v>0</v>
      </c>
      <c r="H619" s="11">
        <f t="shared" si="318"/>
        <v>0</v>
      </c>
      <c r="I619" s="11">
        <f t="shared" si="318"/>
        <v>0</v>
      </c>
      <c r="J619" s="11">
        <f t="shared" si="318"/>
        <v>0</v>
      </c>
      <c r="K619" s="11">
        <f t="shared" ref="K619:S682" si="326">IF($A619="x",BO619,"")</f>
        <v>0</v>
      </c>
      <c r="L619" s="11">
        <f t="shared" si="317"/>
        <v>0</v>
      </c>
      <c r="M619" s="11">
        <f t="shared" si="317"/>
        <v>0</v>
      </c>
      <c r="N619" s="11">
        <f t="shared" si="317"/>
        <v>0</v>
      </c>
      <c r="O619" s="11">
        <f t="shared" si="317"/>
        <v>0</v>
      </c>
      <c r="P619" s="11">
        <f t="shared" si="317"/>
        <v>0</v>
      </c>
      <c r="Q619" s="11">
        <f t="shared" si="323"/>
        <v>0</v>
      </c>
      <c r="R619" s="11">
        <f t="shared" si="323"/>
        <v>0</v>
      </c>
      <c r="S619" s="11">
        <f t="shared" si="323"/>
        <v>0</v>
      </c>
      <c r="T619" s="11">
        <f t="shared" si="323"/>
        <v>1960</v>
      </c>
      <c r="U619" s="40">
        <f t="shared" si="295"/>
        <v>0.57399999999999995</v>
      </c>
      <c r="V619" s="11">
        <f t="shared" si="325"/>
        <v>37.306642402183805</v>
      </c>
      <c r="W619" s="11">
        <f t="shared" si="325"/>
        <v>12805333.333333332</v>
      </c>
      <c r="X619" s="11">
        <f t="shared" si="325"/>
        <v>91466.666666666657</v>
      </c>
      <c r="Y619" s="11">
        <f t="shared" si="325"/>
        <v>137200</v>
      </c>
      <c r="Z619" s="11">
        <f t="shared" si="325"/>
        <v>1.5000000000000002</v>
      </c>
      <c r="AA619" s="11">
        <f t="shared" si="325"/>
        <v>80.829037686547608</v>
      </c>
      <c r="AB619" s="11">
        <f t="shared" si="324"/>
        <v>1960</v>
      </c>
      <c r="AC619" s="11">
        <f t="shared" si="324"/>
        <v>1960</v>
      </c>
      <c r="AD619" s="11">
        <f t="shared" si="324"/>
        <v>8003.333333333333</v>
      </c>
      <c r="AE619" s="11">
        <f t="shared" si="324"/>
        <v>2286.6666666666665</v>
      </c>
      <c r="AF619" s="11">
        <f t="shared" si="324"/>
        <v>3430</v>
      </c>
      <c r="AG619" s="11">
        <f t="shared" si="321"/>
        <v>1.5</v>
      </c>
      <c r="AH619" s="11">
        <f t="shared" si="321"/>
        <v>2.0207259421636903</v>
      </c>
      <c r="AI619" s="11">
        <f t="shared" si="321"/>
        <v>0</v>
      </c>
      <c r="AJ619" s="11">
        <f t="shared" si="321"/>
        <v>0</v>
      </c>
      <c r="AK619" s="11">
        <f t="shared" si="321"/>
        <v>0</v>
      </c>
      <c r="AL619" s="11">
        <f t="shared" si="321"/>
        <v>0</v>
      </c>
      <c r="AM619" s="11">
        <f t="shared" si="322"/>
        <v>0</v>
      </c>
      <c r="AN619" s="11">
        <f t="shared" si="322"/>
        <v>0</v>
      </c>
      <c r="AO619" s="11">
        <f t="shared" si="322"/>
        <v>0</v>
      </c>
      <c r="AP619" s="11">
        <f t="shared" si="322"/>
        <v>0</v>
      </c>
      <c r="AQ619" s="11">
        <f t="shared" si="322"/>
        <v>0</v>
      </c>
      <c r="AR619" s="11">
        <f t="shared" si="322"/>
        <v>0</v>
      </c>
      <c r="AS619" s="11">
        <f t="shared" si="322"/>
        <v>0</v>
      </c>
      <c r="AT619" s="11">
        <f t="shared" si="319"/>
        <v>0</v>
      </c>
      <c r="AU619" s="11">
        <f t="shared" si="319"/>
        <v>0</v>
      </c>
      <c r="AV619" s="11">
        <f t="shared" si="319"/>
        <v>0</v>
      </c>
      <c r="AW619" s="11">
        <f t="shared" si="319"/>
        <v>0</v>
      </c>
      <c r="AX619" s="11">
        <f t="shared" si="319"/>
        <v>0</v>
      </c>
      <c r="AY619" s="11">
        <f t="shared" si="319"/>
        <v>0</v>
      </c>
      <c r="AZ619" s="11">
        <f t="shared" si="319"/>
        <v>0</v>
      </c>
      <c r="BA619" s="11">
        <f t="shared" si="319"/>
        <v>0</v>
      </c>
      <c r="BB619" s="11">
        <f t="shared" si="319"/>
        <v>0</v>
      </c>
      <c r="BC619" s="11">
        <f t="shared" si="319"/>
        <v>0</v>
      </c>
      <c r="BD619" s="11">
        <f t="shared" si="319"/>
        <v>0</v>
      </c>
      <c r="BE619" s="11">
        <f t="shared" si="320"/>
        <v>0</v>
      </c>
      <c r="BF619" s="15" t="str">
        <f t="shared" si="297"/>
        <v>ČSN 42 5524</v>
      </c>
      <c r="BG619" s="42">
        <v>15.385999999999999</v>
      </c>
      <c r="BH619" s="17">
        <f t="shared" si="298"/>
        <v>280</v>
      </c>
      <c r="BI619" s="17">
        <f t="shared" si="299"/>
        <v>7</v>
      </c>
      <c r="BX619" s="18">
        <f t="shared" si="292"/>
        <v>1960</v>
      </c>
      <c r="BY619" s="42">
        <v>0.57399999999999995</v>
      </c>
      <c r="BZ619" s="43">
        <f t="shared" si="300"/>
        <v>37.306642402183805</v>
      </c>
      <c r="CA619" s="18">
        <f t="shared" si="301"/>
        <v>12805333.333333332</v>
      </c>
      <c r="CB619" s="18">
        <f t="shared" si="302"/>
        <v>91466.666666666657</v>
      </c>
      <c r="CC619" s="18">
        <f t="shared" si="303"/>
        <v>137200</v>
      </c>
      <c r="CD619" s="25">
        <f t="shared" si="304"/>
        <v>1.5000000000000002</v>
      </c>
      <c r="CE619" s="26">
        <f t="shared" si="305"/>
        <v>80.829037686547608</v>
      </c>
      <c r="CF619" s="18">
        <f t="shared" si="306"/>
        <v>1960</v>
      </c>
      <c r="CG619" s="18">
        <f t="shared" si="307"/>
        <v>1960</v>
      </c>
      <c r="CH619" s="18">
        <f t="shared" si="308"/>
        <v>8003.333333333333</v>
      </c>
      <c r="CI619" s="18">
        <f t="shared" si="309"/>
        <v>2286.6666666666665</v>
      </c>
      <c r="CJ619" s="18">
        <f t="shared" si="310"/>
        <v>3430</v>
      </c>
      <c r="CK619" s="25">
        <f t="shared" si="311"/>
        <v>1.5</v>
      </c>
      <c r="CL619" s="26">
        <f t="shared" si="312"/>
        <v>2.0207259421636903</v>
      </c>
      <c r="DJ619" s="20" t="s">
        <v>542</v>
      </c>
    </row>
    <row r="620" spans="1:114" x14ac:dyDescent="0.2">
      <c r="A620" s="15" t="s">
        <v>105</v>
      </c>
      <c r="B620" s="10" t="s">
        <v>720</v>
      </c>
      <c r="C620" s="11">
        <f t="shared" si="294"/>
        <v>17.584</v>
      </c>
      <c r="D620" s="11">
        <f t="shared" ref="D620:J656" si="327">IF($A620="x",BH620,"")</f>
        <v>280</v>
      </c>
      <c r="E620" s="11">
        <f t="shared" si="327"/>
        <v>8</v>
      </c>
      <c r="F620" s="11">
        <f t="shared" si="327"/>
        <v>0</v>
      </c>
      <c r="G620" s="11">
        <f t="shared" si="327"/>
        <v>0</v>
      </c>
      <c r="H620" s="11">
        <f t="shared" si="327"/>
        <v>0</v>
      </c>
      <c r="I620" s="11">
        <f t="shared" si="327"/>
        <v>0</v>
      </c>
      <c r="J620" s="11">
        <f t="shared" si="327"/>
        <v>0</v>
      </c>
      <c r="K620" s="11">
        <f t="shared" si="326"/>
        <v>0</v>
      </c>
      <c r="L620" s="11">
        <f t="shared" si="317"/>
        <v>0</v>
      </c>
      <c r="M620" s="11">
        <f t="shared" si="317"/>
        <v>0</v>
      </c>
      <c r="N620" s="11">
        <f t="shared" si="317"/>
        <v>0</v>
      </c>
      <c r="O620" s="11">
        <f t="shared" si="317"/>
        <v>0</v>
      </c>
      <c r="P620" s="11">
        <f t="shared" si="317"/>
        <v>0</v>
      </c>
      <c r="Q620" s="11">
        <f t="shared" si="323"/>
        <v>0</v>
      </c>
      <c r="R620" s="11">
        <f t="shared" si="323"/>
        <v>0</v>
      </c>
      <c r="S620" s="11">
        <f t="shared" si="323"/>
        <v>0</v>
      </c>
      <c r="T620" s="11">
        <f t="shared" si="323"/>
        <v>2240</v>
      </c>
      <c r="U620" s="40">
        <f t="shared" si="295"/>
        <v>0.57599999999999996</v>
      </c>
      <c r="V620" s="11">
        <f t="shared" si="325"/>
        <v>32.757051865332123</v>
      </c>
      <c r="W620" s="11">
        <f t="shared" si="325"/>
        <v>14634666.666666666</v>
      </c>
      <c r="X620" s="11">
        <f t="shared" si="325"/>
        <v>104533.33333333333</v>
      </c>
      <c r="Y620" s="11">
        <f t="shared" si="325"/>
        <v>156800</v>
      </c>
      <c r="Z620" s="11">
        <f t="shared" si="325"/>
        <v>1.5</v>
      </c>
      <c r="AA620" s="11">
        <f t="shared" si="325"/>
        <v>80.829037686547608</v>
      </c>
      <c r="AB620" s="11">
        <f t="shared" si="324"/>
        <v>2240</v>
      </c>
      <c r="AC620" s="11">
        <f t="shared" si="324"/>
        <v>2240</v>
      </c>
      <c r="AD620" s="11">
        <f t="shared" si="324"/>
        <v>11946.666666666666</v>
      </c>
      <c r="AE620" s="11">
        <f t="shared" si="324"/>
        <v>2986.6666666666665</v>
      </c>
      <c r="AF620" s="11">
        <f t="shared" si="324"/>
        <v>4480</v>
      </c>
      <c r="AG620" s="11">
        <f t="shared" si="321"/>
        <v>1.5</v>
      </c>
      <c r="AH620" s="11">
        <f t="shared" si="321"/>
        <v>2.3094010767585029</v>
      </c>
      <c r="AI620" s="11">
        <f t="shared" si="321"/>
        <v>0</v>
      </c>
      <c r="AJ620" s="11">
        <f t="shared" si="321"/>
        <v>0</v>
      </c>
      <c r="AK620" s="11">
        <f t="shared" si="321"/>
        <v>0</v>
      </c>
      <c r="AL620" s="11">
        <f t="shared" si="321"/>
        <v>0</v>
      </c>
      <c r="AM620" s="11">
        <f t="shared" si="322"/>
        <v>0</v>
      </c>
      <c r="AN620" s="11">
        <f t="shared" si="322"/>
        <v>0</v>
      </c>
      <c r="AO620" s="11">
        <f t="shared" si="322"/>
        <v>0</v>
      </c>
      <c r="AP620" s="11">
        <f t="shared" si="322"/>
        <v>0</v>
      </c>
      <c r="AQ620" s="11">
        <f t="shared" si="322"/>
        <v>0</v>
      </c>
      <c r="AR620" s="11">
        <f t="shared" si="322"/>
        <v>0</v>
      </c>
      <c r="AS620" s="11">
        <f t="shared" si="322"/>
        <v>0</v>
      </c>
      <c r="AT620" s="11">
        <f t="shared" si="319"/>
        <v>0</v>
      </c>
      <c r="AU620" s="11">
        <f t="shared" si="319"/>
        <v>0</v>
      </c>
      <c r="AV620" s="11">
        <f t="shared" si="319"/>
        <v>0</v>
      </c>
      <c r="AW620" s="11">
        <f t="shared" si="319"/>
        <v>0</v>
      </c>
      <c r="AX620" s="11">
        <f t="shared" si="319"/>
        <v>0</v>
      </c>
      <c r="AY620" s="11">
        <f t="shared" ref="AY620:BD662" si="328">IF($A620="x",DC620,"")</f>
        <v>0</v>
      </c>
      <c r="AZ620" s="11">
        <f t="shared" si="328"/>
        <v>0</v>
      </c>
      <c r="BA620" s="11">
        <f t="shared" si="328"/>
        <v>0</v>
      </c>
      <c r="BB620" s="11">
        <f t="shared" si="328"/>
        <v>0</v>
      </c>
      <c r="BC620" s="11">
        <f t="shared" si="328"/>
        <v>0</v>
      </c>
      <c r="BD620" s="11">
        <f t="shared" si="328"/>
        <v>0</v>
      </c>
      <c r="BE620" s="11">
        <f t="shared" si="320"/>
        <v>0</v>
      </c>
      <c r="BF620" s="15" t="str">
        <f t="shared" si="297"/>
        <v>ČSN 42 5524</v>
      </c>
      <c r="BG620" s="42">
        <v>17.584</v>
      </c>
      <c r="BH620" s="17">
        <f t="shared" si="298"/>
        <v>280</v>
      </c>
      <c r="BI620" s="17">
        <f t="shared" si="299"/>
        <v>8</v>
      </c>
      <c r="BX620" s="18">
        <f t="shared" ref="BX620:BX683" si="329">BH620*BI620</f>
        <v>2240</v>
      </c>
      <c r="BY620" s="42">
        <v>0.57599999999999996</v>
      </c>
      <c r="BZ620" s="43">
        <f t="shared" si="300"/>
        <v>32.757051865332123</v>
      </c>
      <c r="CA620" s="18">
        <f t="shared" si="301"/>
        <v>14634666.666666666</v>
      </c>
      <c r="CB620" s="18">
        <f t="shared" si="302"/>
        <v>104533.33333333333</v>
      </c>
      <c r="CC620" s="18">
        <f t="shared" si="303"/>
        <v>156800</v>
      </c>
      <c r="CD620" s="25">
        <f t="shared" si="304"/>
        <v>1.5</v>
      </c>
      <c r="CE620" s="26">
        <f t="shared" si="305"/>
        <v>80.829037686547608</v>
      </c>
      <c r="CF620" s="18">
        <f t="shared" si="306"/>
        <v>2240</v>
      </c>
      <c r="CG620" s="18">
        <f t="shared" si="307"/>
        <v>2240</v>
      </c>
      <c r="CH620" s="18">
        <f t="shared" si="308"/>
        <v>11946.666666666666</v>
      </c>
      <c r="CI620" s="18">
        <f t="shared" si="309"/>
        <v>2986.6666666666665</v>
      </c>
      <c r="CJ620" s="18">
        <f t="shared" si="310"/>
        <v>4480</v>
      </c>
      <c r="CK620" s="25">
        <f t="shared" si="311"/>
        <v>1.5</v>
      </c>
      <c r="CL620" s="26">
        <f t="shared" si="312"/>
        <v>2.3094010767585029</v>
      </c>
      <c r="DJ620" s="20" t="s">
        <v>542</v>
      </c>
    </row>
    <row r="621" spans="1:114" x14ac:dyDescent="0.2">
      <c r="A621" s="15" t="s">
        <v>105</v>
      </c>
      <c r="B621" s="10" t="s">
        <v>721</v>
      </c>
      <c r="C621" s="11">
        <f t="shared" si="294"/>
        <v>19.782</v>
      </c>
      <c r="D621" s="11">
        <f t="shared" si="327"/>
        <v>280</v>
      </c>
      <c r="E621" s="11">
        <f t="shared" si="327"/>
        <v>9</v>
      </c>
      <c r="F621" s="11">
        <f t="shared" si="327"/>
        <v>0</v>
      </c>
      <c r="G621" s="11">
        <f t="shared" si="327"/>
        <v>0</v>
      </c>
      <c r="H621" s="11">
        <f t="shared" si="327"/>
        <v>0</v>
      </c>
      <c r="I621" s="11">
        <f t="shared" si="327"/>
        <v>0</v>
      </c>
      <c r="J621" s="11">
        <f t="shared" si="327"/>
        <v>0</v>
      </c>
      <c r="K621" s="11">
        <f t="shared" si="326"/>
        <v>0</v>
      </c>
      <c r="L621" s="11">
        <f t="shared" si="317"/>
        <v>0</v>
      </c>
      <c r="M621" s="11">
        <f t="shared" si="317"/>
        <v>0</v>
      </c>
      <c r="N621" s="11">
        <f t="shared" si="317"/>
        <v>0</v>
      </c>
      <c r="O621" s="11">
        <f t="shared" si="317"/>
        <v>0</v>
      </c>
      <c r="P621" s="11">
        <f t="shared" si="317"/>
        <v>0</v>
      </c>
      <c r="Q621" s="11">
        <f t="shared" si="323"/>
        <v>0</v>
      </c>
      <c r="R621" s="11">
        <f t="shared" si="323"/>
        <v>0</v>
      </c>
      <c r="S621" s="11">
        <f t="shared" si="323"/>
        <v>0</v>
      </c>
      <c r="T621" s="11">
        <f t="shared" si="323"/>
        <v>2520</v>
      </c>
      <c r="U621" s="40">
        <f t="shared" si="295"/>
        <v>0.57799999999999996</v>
      </c>
      <c r="V621" s="11">
        <f t="shared" si="325"/>
        <v>29.218481447780814</v>
      </c>
      <c r="W621" s="11">
        <f t="shared" si="325"/>
        <v>16464000</v>
      </c>
      <c r="X621" s="11">
        <f t="shared" si="325"/>
        <v>117600</v>
      </c>
      <c r="Y621" s="11">
        <f t="shared" si="325"/>
        <v>176400</v>
      </c>
      <c r="Z621" s="11">
        <f t="shared" si="325"/>
        <v>1.5</v>
      </c>
      <c r="AA621" s="11">
        <f t="shared" si="325"/>
        <v>80.829037686547608</v>
      </c>
      <c r="AB621" s="11">
        <f t="shared" si="324"/>
        <v>2520</v>
      </c>
      <c r="AC621" s="11">
        <f t="shared" si="324"/>
        <v>2520</v>
      </c>
      <c r="AD621" s="11">
        <f t="shared" si="324"/>
        <v>17010</v>
      </c>
      <c r="AE621" s="11">
        <f t="shared" si="324"/>
        <v>3780</v>
      </c>
      <c r="AF621" s="11">
        <f t="shared" si="324"/>
        <v>5670</v>
      </c>
      <c r="AG621" s="11">
        <f t="shared" si="321"/>
        <v>1.5</v>
      </c>
      <c r="AH621" s="11">
        <f t="shared" si="321"/>
        <v>2.598076211353316</v>
      </c>
      <c r="AI621" s="11">
        <f t="shared" si="321"/>
        <v>0</v>
      </c>
      <c r="AJ621" s="11">
        <f t="shared" si="321"/>
        <v>0</v>
      </c>
      <c r="AK621" s="11">
        <f t="shared" si="321"/>
        <v>0</v>
      </c>
      <c r="AL621" s="11">
        <f t="shared" si="321"/>
        <v>0</v>
      </c>
      <c r="AM621" s="11">
        <f t="shared" si="322"/>
        <v>0</v>
      </c>
      <c r="AN621" s="11">
        <f t="shared" si="322"/>
        <v>0</v>
      </c>
      <c r="AO621" s="11">
        <f t="shared" si="322"/>
        <v>0</v>
      </c>
      <c r="AP621" s="11">
        <f t="shared" si="322"/>
        <v>0</v>
      </c>
      <c r="AQ621" s="11">
        <f t="shared" si="322"/>
        <v>0</v>
      </c>
      <c r="AR621" s="11">
        <f t="shared" si="322"/>
        <v>0</v>
      </c>
      <c r="AS621" s="11">
        <f t="shared" si="322"/>
        <v>0</v>
      </c>
      <c r="AT621" s="11">
        <f t="shared" si="322"/>
        <v>0</v>
      </c>
      <c r="AU621" s="11">
        <f t="shared" si="322"/>
        <v>0</v>
      </c>
      <c r="AV621" s="11">
        <f t="shared" si="322"/>
        <v>0</v>
      </c>
      <c r="AW621" s="11">
        <f t="shared" si="322"/>
        <v>0</v>
      </c>
      <c r="AX621" s="11">
        <f t="shared" si="322"/>
        <v>0</v>
      </c>
      <c r="AY621" s="11">
        <f t="shared" si="328"/>
        <v>0</v>
      </c>
      <c r="AZ621" s="11">
        <f t="shared" si="328"/>
        <v>0</v>
      </c>
      <c r="BA621" s="11">
        <f t="shared" si="328"/>
        <v>0</v>
      </c>
      <c r="BB621" s="11">
        <f t="shared" si="328"/>
        <v>0</v>
      </c>
      <c r="BC621" s="11">
        <f t="shared" si="328"/>
        <v>0</v>
      </c>
      <c r="BD621" s="11">
        <f t="shared" si="328"/>
        <v>0</v>
      </c>
      <c r="BE621" s="11">
        <f t="shared" si="320"/>
        <v>0</v>
      </c>
      <c r="BF621" s="15" t="str">
        <f t="shared" si="297"/>
        <v>ČSN 42 5524</v>
      </c>
      <c r="BG621" s="42">
        <v>19.782</v>
      </c>
      <c r="BH621" s="17">
        <f t="shared" si="298"/>
        <v>280</v>
      </c>
      <c r="BI621" s="17">
        <f t="shared" si="299"/>
        <v>9</v>
      </c>
      <c r="BX621" s="18">
        <f t="shared" si="329"/>
        <v>2520</v>
      </c>
      <c r="BY621" s="42">
        <v>0.57799999999999996</v>
      </c>
      <c r="BZ621" s="43">
        <f t="shared" si="300"/>
        <v>29.218481447780814</v>
      </c>
      <c r="CA621" s="18">
        <f t="shared" si="301"/>
        <v>16464000</v>
      </c>
      <c r="CB621" s="18">
        <f t="shared" si="302"/>
        <v>117600</v>
      </c>
      <c r="CC621" s="18">
        <f t="shared" si="303"/>
        <v>176400</v>
      </c>
      <c r="CD621" s="25">
        <f t="shared" si="304"/>
        <v>1.5</v>
      </c>
      <c r="CE621" s="26">
        <f t="shared" si="305"/>
        <v>80.829037686547608</v>
      </c>
      <c r="CF621" s="18">
        <f t="shared" si="306"/>
        <v>2520</v>
      </c>
      <c r="CG621" s="18">
        <f t="shared" si="307"/>
        <v>2520</v>
      </c>
      <c r="CH621" s="18">
        <f t="shared" si="308"/>
        <v>17010</v>
      </c>
      <c r="CI621" s="18">
        <f t="shared" si="309"/>
        <v>3780</v>
      </c>
      <c r="CJ621" s="18">
        <f t="shared" si="310"/>
        <v>5670</v>
      </c>
      <c r="CK621" s="25">
        <f t="shared" si="311"/>
        <v>1.5</v>
      </c>
      <c r="CL621" s="26">
        <f t="shared" si="312"/>
        <v>2.598076211353316</v>
      </c>
      <c r="DJ621" s="20" t="s">
        <v>542</v>
      </c>
    </row>
    <row r="622" spans="1:114" x14ac:dyDescent="0.2">
      <c r="A622" s="15" t="s">
        <v>105</v>
      </c>
      <c r="B622" s="10" t="s">
        <v>722</v>
      </c>
      <c r="C622" s="11">
        <f t="shared" si="294"/>
        <v>21.98</v>
      </c>
      <c r="D622" s="11">
        <f t="shared" si="327"/>
        <v>280</v>
      </c>
      <c r="E622" s="11">
        <f t="shared" si="327"/>
        <v>10</v>
      </c>
      <c r="F622" s="11">
        <f t="shared" si="327"/>
        <v>0</v>
      </c>
      <c r="G622" s="11">
        <f t="shared" si="327"/>
        <v>0</v>
      </c>
      <c r="H622" s="11">
        <f t="shared" si="327"/>
        <v>0</v>
      </c>
      <c r="I622" s="11">
        <f t="shared" si="327"/>
        <v>0</v>
      </c>
      <c r="J622" s="11">
        <f t="shared" si="327"/>
        <v>0</v>
      </c>
      <c r="K622" s="11">
        <f t="shared" si="326"/>
        <v>0</v>
      </c>
      <c r="L622" s="11">
        <f t="shared" si="317"/>
        <v>0</v>
      </c>
      <c r="M622" s="11">
        <f t="shared" si="317"/>
        <v>0</v>
      </c>
      <c r="N622" s="11">
        <f t="shared" si="317"/>
        <v>0</v>
      </c>
      <c r="O622" s="11">
        <f t="shared" si="317"/>
        <v>0</v>
      </c>
      <c r="P622" s="11">
        <f t="shared" si="317"/>
        <v>0</v>
      </c>
      <c r="Q622" s="11">
        <f t="shared" si="323"/>
        <v>0</v>
      </c>
      <c r="R622" s="11">
        <f t="shared" si="323"/>
        <v>0</v>
      </c>
      <c r="S622" s="11">
        <f t="shared" si="323"/>
        <v>0</v>
      </c>
      <c r="T622" s="11">
        <f t="shared" si="323"/>
        <v>2800</v>
      </c>
      <c r="U622" s="40">
        <f t="shared" si="295"/>
        <v>0.57999999999999996</v>
      </c>
      <c r="V622" s="11">
        <f t="shared" si="325"/>
        <v>26.387625113739762</v>
      </c>
      <c r="W622" s="11">
        <f t="shared" si="325"/>
        <v>18293333.333333332</v>
      </c>
      <c r="X622" s="11">
        <f t="shared" si="325"/>
        <v>130666.66666666666</v>
      </c>
      <c r="Y622" s="11">
        <f t="shared" si="325"/>
        <v>196000</v>
      </c>
      <c r="Z622" s="11">
        <f t="shared" si="325"/>
        <v>1.5000000000000002</v>
      </c>
      <c r="AA622" s="11">
        <f t="shared" si="325"/>
        <v>80.829037686547608</v>
      </c>
      <c r="AB622" s="11">
        <f t="shared" si="324"/>
        <v>2800</v>
      </c>
      <c r="AC622" s="11">
        <f t="shared" si="324"/>
        <v>2800</v>
      </c>
      <c r="AD622" s="11">
        <f t="shared" si="324"/>
        <v>23333.333333333332</v>
      </c>
      <c r="AE622" s="11">
        <f t="shared" si="324"/>
        <v>4666.6666666666661</v>
      </c>
      <c r="AF622" s="11">
        <f t="shared" si="324"/>
        <v>7000</v>
      </c>
      <c r="AG622" s="11">
        <f t="shared" si="321"/>
        <v>1.5000000000000002</v>
      </c>
      <c r="AH622" s="11">
        <f t="shared" si="321"/>
        <v>2.8867513459481287</v>
      </c>
      <c r="AI622" s="11">
        <f t="shared" si="321"/>
        <v>0</v>
      </c>
      <c r="AJ622" s="11">
        <f t="shared" si="321"/>
        <v>0</v>
      </c>
      <c r="AK622" s="11">
        <f t="shared" si="321"/>
        <v>0</v>
      </c>
      <c r="AL622" s="11">
        <f t="shared" si="321"/>
        <v>0</v>
      </c>
      <c r="AM622" s="11">
        <f t="shared" si="322"/>
        <v>0</v>
      </c>
      <c r="AN622" s="11">
        <f t="shared" si="322"/>
        <v>0</v>
      </c>
      <c r="AO622" s="11">
        <f t="shared" si="322"/>
        <v>0</v>
      </c>
      <c r="AP622" s="11">
        <f t="shared" si="322"/>
        <v>0</v>
      </c>
      <c r="AQ622" s="11">
        <f t="shared" si="322"/>
        <v>0</v>
      </c>
      <c r="AR622" s="11">
        <f t="shared" si="322"/>
        <v>0</v>
      </c>
      <c r="AS622" s="11">
        <f t="shared" si="322"/>
        <v>0</v>
      </c>
      <c r="AT622" s="11">
        <f t="shared" si="322"/>
        <v>0</v>
      </c>
      <c r="AU622" s="11">
        <f t="shared" si="322"/>
        <v>0</v>
      </c>
      <c r="AV622" s="11">
        <f t="shared" si="322"/>
        <v>0</v>
      </c>
      <c r="AW622" s="11">
        <f t="shared" si="322"/>
        <v>0</v>
      </c>
      <c r="AX622" s="11">
        <f t="shared" si="322"/>
        <v>0</v>
      </c>
      <c r="AY622" s="11">
        <f t="shared" si="328"/>
        <v>0</v>
      </c>
      <c r="AZ622" s="11">
        <f t="shared" si="328"/>
        <v>0</v>
      </c>
      <c r="BA622" s="11">
        <f t="shared" si="328"/>
        <v>0</v>
      </c>
      <c r="BB622" s="11">
        <f t="shared" si="328"/>
        <v>0</v>
      </c>
      <c r="BC622" s="11">
        <f t="shared" si="328"/>
        <v>0</v>
      </c>
      <c r="BD622" s="11">
        <f t="shared" si="328"/>
        <v>0</v>
      </c>
      <c r="BE622" s="11">
        <f t="shared" si="320"/>
        <v>0</v>
      </c>
      <c r="BF622" s="15" t="str">
        <f t="shared" si="297"/>
        <v>ČSN 42 5524</v>
      </c>
      <c r="BG622" s="42">
        <v>21.98</v>
      </c>
      <c r="BH622" s="17">
        <f t="shared" si="298"/>
        <v>280</v>
      </c>
      <c r="BI622" s="17">
        <f t="shared" si="299"/>
        <v>10</v>
      </c>
      <c r="BX622" s="18">
        <f t="shared" si="329"/>
        <v>2800</v>
      </c>
      <c r="BY622" s="42">
        <v>0.57999999999999996</v>
      </c>
      <c r="BZ622" s="43">
        <f t="shared" si="300"/>
        <v>26.387625113739762</v>
      </c>
      <c r="CA622" s="18">
        <f t="shared" si="301"/>
        <v>18293333.333333332</v>
      </c>
      <c r="CB622" s="18">
        <f t="shared" si="302"/>
        <v>130666.66666666666</v>
      </c>
      <c r="CC622" s="18">
        <f t="shared" si="303"/>
        <v>196000</v>
      </c>
      <c r="CD622" s="25">
        <f t="shared" si="304"/>
        <v>1.5000000000000002</v>
      </c>
      <c r="CE622" s="26">
        <f t="shared" si="305"/>
        <v>80.829037686547608</v>
      </c>
      <c r="CF622" s="18">
        <f t="shared" si="306"/>
        <v>2800</v>
      </c>
      <c r="CG622" s="18">
        <f t="shared" si="307"/>
        <v>2800</v>
      </c>
      <c r="CH622" s="18">
        <f t="shared" si="308"/>
        <v>23333.333333333332</v>
      </c>
      <c r="CI622" s="18">
        <f t="shared" si="309"/>
        <v>4666.6666666666661</v>
      </c>
      <c r="CJ622" s="18">
        <f t="shared" si="310"/>
        <v>7000</v>
      </c>
      <c r="CK622" s="25">
        <f t="shared" si="311"/>
        <v>1.5000000000000002</v>
      </c>
      <c r="CL622" s="26">
        <f t="shared" si="312"/>
        <v>2.8867513459481287</v>
      </c>
      <c r="DJ622" s="20" t="s">
        <v>542</v>
      </c>
    </row>
    <row r="623" spans="1:114" x14ac:dyDescent="0.2">
      <c r="A623" s="15" t="s">
        <v>105</v>
      </c>
      <c r="B623" s="10" t="s">
        <v>723</v>
      </c>
      <c r="C623" s="11">
        <f t="shared" si="294"/>
        <v>26.376000000000001</v>
      </c>
      <c r="D623" s="11">
        <f t="shared" si="327"/>
        <v>280</v>
      </c>
      <c r="E623" s="11">
        <f t="shared" si="327"/>
        <v>12</v>
      </c>
      <c r="F623" s="11">
        <f t="shared" si="327"/>
        <v>0</v>
      </c>
      <c r="G623" s="11">
        <f t="shared" si="327"/>
        <v>0</v>
      </c>
      <c r="H623" s="11">
        <f t="shared" si="327"/>
        <v>0</v>
      </c>
      <c r="I623" s="11">
        <f t="shared" si="327"/>
        <v>0</v>
      </c>
      <c r="J623" s="11">
        <f t="shared" si="327"/>
        <v>0</v>
      </c>
      <c r="K623" s="11">
        <f t="shared" si="326"/>
        <v>0</v>
      </c>
      <c r="L623" s="11">
        <f t="shared" si="317"/>
        <v>0</v>
      </c>
      <c r="M623" s="11">
        <f t="shared" si="317"/>
        <v>0</v>
      </c>
      <c r="N623" s="11">
        <f t="shared" si="317"/>
        <v>0</v>
      </c>
      <c r="O623" s="11">
        <f t="shared" si="317"/>
        <v>0</v>
      </c>
      <c r="P623" s="11">
        <f t="shared" si="317"/>
        <v>0</v>
      </c>
      <c r="Q623" s="11">
        <f t="shared" si="323"/>
        <v>0</v>
      </c>
      <c r="R623" s="11">
        <f t="shared" si="323"/>
        <v>0</v>
      </c>
      <c r="S623" s="11">
        <f t="shared" si="323"/>
        <v>0</v>
      </c>
      <c r="T623" s="11">
        <f t="shared" si="323"/>
        <v>3360</v>
      </c>
      <c r="U623" s="40">
        <f t="shared" si="295"/>
        <v>0.58399999999999996</v>
      </c>
      <c r="V623" s="11">
        <f t="shared" si="325"/>
        <v>22.141340612678192</v>
      </c>
      <c r="W623" s="11">
        <f t="shared" si="325"/>
        <v>21952000</v>
      </c>
      <c r="X623" s="11">
        <f t="shared" si="325"/>
        <v>156800</v>
      </c>
      <c r="Y623" s="11">
        <f t="shared" si="325"/>
        <v>235200</v>
      </c>
      <c r="Z623" s="11">
        <f t="shared" si="325"/>
        <v>1.5</v>
      </c>
      <c r="AA623" s="11">
        <f t="shared" si="325"/>
        <v>80.829037686547608</v>
      </c>
      <c r="AB623" s="11">
        <f t="shared" si="324"/>
        <v>3360</v>
      </c>
      <c r="AC623" s="11">
        <f t="shared" si="324"/>
        <v>3360</v>
      </c>
      <c r="AD623" s="11">
        <f t="shared" si="324"/>
        <v>40320</v>
      </c>
      <c r="AE623" s="11">
        <f t="shared" si="324"/>
        <v>6720</v>
      </c>
      <c r="AF623" s="11">
        <f t="shared" si="324"/>
        <v>10080</v>
      </c>
      <c r="AG623" s="11">
        <f t="shared" si="321"/>
        <v>1.5</v>
      </c>
      <c r="AH623" s="11">
        <f t="shared" si="321"/>
        <v>3.4641016151377544</v>
      </c>
      <c r="AI623" s="11">
        <f t="shared" si="321"/>
        <v>0</v>
      </c>
      <c r="AJ623" s="11">
        <f t="shared" si="321"/>
        <v>0</v>
      </c>
      <c r="AK623" s="11">
        <f t="shared" si="321"/>
        <v>0</v>
      </c>
      <c r="AL623" s="11">
        <f t="shared" si="321"/>
        <v>0</v>
      </c>
      <c r="AM623" s="11">
        <f t="shared" si="322"/>
        <v>0</v>
      </c>
      <c r="AN623" s="11">
        <f t="shared" si="322"/>
        <v>0</v>
      </c>
      <c r="AO623" s="11">
        <f t="shared" si="322"/>
        <v>0</v>
      </c>
      <c r="AP623" s="11">
        <f t="shared" si="322"/>
        <v>0</v>
      </c>
      <c r="AQ623" s="11">
        <f t="shared" si="322"/>
        <v>0</v>
      </c>
      <c r="AR623" s="11">
        <f t="shared" si="322"/>
        <v>0</v>
      </c>
      <c r="AS623" s="11">
        <f t="shared" si="322"/>
        <v>0</v>
      </c>
      <c r="AT623" s="11">
        <f t="shared" si="322"/>
        <v>0</v>
      </c>
      <c r="AU623" s="11">
        <f t="shared" si="322"/>
        <v>0</v>
      </c>
      <c r="AV623" s="11">
        <f t="shared" si="322"/>
        <v>0</v>
      </c>
      <c r="AW623" s="11">
        <f t="shared" si="322"/>
        <v>0</v>
      </c>
      <c r="AX623" s="11">
        <f t="shared" si="322"/>
        <v>0</v>
      </c>
      <c r="AY623" s="11">
        <f t="shared" si="328"/>
        <v>0</v>
      </c>
      <c r="AZ623" s="11">
        <f t="shared" si="328"/>
        <v>0</v>
      </c>
      <c r="BA623" s="11">
        <f t="shared" si="328"/>
        <v>0</v>
      </c>
      <c r="BB623" s="11">
        <f t="shared" si="328"/>
        <v>0</v>
      </c>
      <c r="BC623" s="11">
        <f t="shared" si="328"/>
        <v>0</v>
      </c>
      <c r="BD623" s="11">
        <f t="shared" si="328"/>
        <v>0</v>
      </c>
      <c r="BE623" s="11">
        <f t="shared" si="320"/>
        <v>0</v>
      </c>
      <c r="BF623" s="15" t="str">
        <f t="shared" si="297"/>
        <v>ČSN 42 5524</v>
      </c>
      <c r="BG623" s="42">
        <v>26.376000000000001</v>
      </c>
      <c r="BH623" s="17">
        <f t="shared" si="298"/>
        <v>280</v>
      </c>
      <c r="BI623" s="17">
        <f t="shared" si="299"/>
        <v>12</v>
      </c>
      <c r="BX623" s="18">
        <f t="shared" si="329"/>
        <v>3360</v>
      </c>
      <c r="BY623" s="42">
        <v>0.58399999999999996</v>
      </c>
      <c r="BZ623" s="43">
        <f t="shared" si="300"/>
        <v>22.141340612678192</v>
      </c>
      <c r="CA623" s="18">
        <f t="shared" si="301"/>
        <v>21952000</v>
      </c>
      <c r="CB623" s="18">
        <f t="shared" si="302"/>
        <v>156800</v>
      </c>
      <c r="CC623" s="18">
        <f t="shared" si="303"/>
        <v>235200</v>
      </c>
      <c r="CD623" s="25">
        <f t="shared" si="304"/>
        <v>1.5</v>
      </c>
      <c r="CE623" s="26">
        <f t="shared" si="305"/>
        <v>80.829037686547608</v>
      </c>
      <c r="CF623" s="18">
        <f t="shared" si="306"/>
        <v>3360</v>
      </c>
      <c r="CG623" s="18">
        <f t="shared" si="307"/>
        <v>3360</v>
      </c>
      <c r="CH623" s="18">
        <f t="shared" si="308"/>
        <v>40320</v>
      </c>
      <c r="CI623" s="18">
        <f t="shared" si="309"/>
        <v>6720</v>
      </c>
      <c r="CJ623" s="18">
        <f t="shared" si="310"/>
        <v>10080</v>
      </c>
      <c r="CK623" s="25">
        <f t="shared" si="311"/>
        <v>1.5</v>
      </c>
      <c r="CL623" s="26">
        <f t="shared" si="312"/>
        <v>3.4641016151377544</v>
      </c>
      <c r="DJ623" s="20" t="s">
        <v>542</v>
      </c>
    </row>
    <row r="624" spans="1:114" x14ac:dyDescent="0.2">
      <c r="A624" s="15" t="s">
        <v>105</v>
      </c>
      <c r="B624" s="10" t="s">
        <v>724</v>
      </c>
      <c r="C624" s="11">
        <f t="shared" si="294"/>
        <v>30.771999999999998</v>
      </c>
      <c r="D624" s="11">
        <f t="shared" si="327"/>
        <v>280</v>
      </c>
      <c r="E624" s="11">
        <f t="shared" si="327"/>
        <v>14</v>
      </c>
      <c r="F624" s="11">
        <f t="shared" si="327"/>
        <v>0</v>
      </c>
      <c r="G624" s="11">
        <f t="shared" si="327"/>
        <v>0</v>
      </c>
      <c r="H624" s="11">
        <f t="shared" si="327"/>
        <v>0</v>
      </c>
      <c r="I624" s="11">
        <f t="shared" si="327"/>
        <v>0</v>
      </c>
      <c r="J624" s="11">
        <f t="shared" si="327"/>
        <v>0</v>
      </c>
      <c r="K624" s="11">
        <f t="shared" si="326"/>
        <v>0</v>
      </c>
      <c r="L624" s="11">
        <f t="shared" si="317"/>
        <v>0</v>
      </c>
      <c r="M624" s="11">
        <f t="shared" si="317"/>
        <v>0</v>
      </c>
      <c r="N624" s="11">
        <f t="shared" si="317"/>
        <v>0</v>
      </c>
      <c r="O624" s="11">
        <f t="shared" si="317"/>
        <v>0</v>
      </c>
      <c r="P624" s="11">
        <f t="shared" si="317"/>
        <v>0</v>
      </c>
      <c r="Q624" s="11">
        <f t="shared" si="323"/>
        <v>0</v>
      </c>
      <c r="R624" s="11">
        <f t="shared" si="323"/>
        <v>0</v>
      </c>
      <c r="S624" s="11">
        <f t="shared" si="323"/>
        <v>0</v>
      </c>
      <c r="T624" s="11">
        <f t="shared" si="323"/>
        <v>3920</v>
      </c>
      <c r="U624" s="40">
        <f t="shared" si="295"/>
        <v>0.58799999999999997</v>
      </c>
      <c r="V624" s="11">
        <f t="shared" si="325"/>
        <v>19.108280254777071</v>
      </c>
      <c r="W624" s="11">
        <f t="shared" si="325"/>
        <v>25610666.666666664</v>
      </c>
      <c r="X624" s="11">
        <f t="shared" si="325"/>
        <v>182933.33333333331</v>
      </c>
      <c r="Y624" s="11">
        <f t="shared" si="325"/>
        <v>274400</v>
      </c>
      <c r="Z624" s="11">
        <f t="shared" si="325"/>
        <v>1.5000000000000002</v>
      </c>
      <c r="AA624" s="11">
        <f t="shared" si="325"/>
        <v>80.829037686547608</v>
      </c>
      <c r="AB624" s="11">
        <f t="shared" si="324"/>
        <v>3920</v>
      </c>
      <c r="AC624" s="11">
        <f t="shared" si="324"/>
        <v>3920</v>
      </c>
      <c r="AD624" s="11">
        <f t="shared" si="324"/>
        <v>64026.666666666664</v>
      </c>
      <c r="AE624" s="11">
        <f t="shared" si="324"/>
        <v>9146.6666666666661</v>
      </c>
      <c r="AF624" s="11">
        <f t="shared" si="324"/>
        <v>13720</v>
      </c>
      <c r="AG624" s="11">
        <f t="shared" si="321"/>
        <v>1.5</v>
      </c>
      <c r="AH624" s="11">
        <f t="shared" si="321"/>
        <v>4.0414518843273806</v>
      </c>
      <c r="AI624" s="11">
        <f t="shared" si="321"/>
        <v>0</v>
      </c>
      <c r="AJ624" s="11">
        <f t="shared" si="321"/>
        <v>0</v>
      </c>
      <c r="AK624" s="11">
        <f t="shared" si="321"/>
        <v>0</v>
      </c>
      <c r="AL624" s="11">
        <f t="shared" si="321"/>
        <v>0</v>
      </c>
      <c r="AM624" s="11">
        <f t="shared" si="322"/>
        <v>0</v>
      </c>
      <c r="AN624" s="11">
        <f t="shared" si="322"/>
        <v>0</v>
      </c>
      <c r="AO624" s="11">
        <f t="shared" si="322"/>
        <v>0</v>
      </c>
      <c r="AP624" s="11">
        <f t="shared" si="322"/>
        <v>0</v>
      </c>
      <c r="AQ624" s="11">
        <f t="shared" si="322"/>
        <v>0</v>
      </c>
      <c r="AR624" s="11">
        <f t="shared" si="322"/>
        <v>0</v>
      </c>
      <c r="AS624" s="11">
        <f t="shared" si="322"/>
        <v>0</v>
      </c>
      <c r="AT624" s="11">
        <f t="shared" si="322"/>
        <v>0</v>
      </c>
      <c r="AU624" s="11">
        <f t="shared" si="322"/>
        <v>0</v>
      </c>
      <c r="AV624" s="11">
        <f t="shared" si="322"/>
        <v>0</v>
      </c>
      <c r="AW624" s="11">
        <f t="shared" si="322"/>
        <v>0</v>
      </c>
      <c r="AX624" s="11">
        <f t="shared" si="322"/>
        <v>0</v>
      </c>
      <c r="AY624" s="11">
        <f t="shared" si="328"/>
        <v>0</v>
      </c>
      <c r="AZ624" s="11">
        <f t="shared" si="328"/>
        <v>0</v>
      </c>
      <c r="BA624" s="11">
        <f t="shared" si="328"/>
        <v>0</v>
      </c>
      <c r="BB624" s="11">
        <f t="shared" si="328"/>
        <v>0</v>
      </c>
      <c r="BC624" s="11">
        <f t="shared" si="328"/>
        <v>0</v>
      </c>
      <c r="BD624" s="11">
        <f t="shared" si="328"/>
        <v>0</v>
      </c>
      <c r="BE624" s="11">
        <f t="shared" si="320"/>
        <v>0</v>
      </c>
      <c r="BF624" s="15" t="str">
        <f t="shared" si="297"/>
        <v>ČSN 42 5524</v>
      </c>
      <c r="BG624" s="42">
        <v>30.771999999999998</v>
      </c>
      <c r="BH624" s="17">
        <f t="shared" si="298"/>
        <v>280</v>
      </c>
      <c r="BI624" s="17">
        <f t="shared" si="299"/>
        <v>14</v>
      </c>
      <c r="BX624" s="18">
        <f t="shared" si="329"/>
        <v>3920</v>
      </c>
      <c r="BY624" s="42">
        <v>0.58799999999999997</v>
      </c>
      <c r="BZ624" s="43">
        <f t="shared" si="300"/>
        <v>19.108280254777071</v>
      </c>
      <c r="CA624" s="18">
        <f t="shared" si="301"/>
        <v>25610666.666666664</v>
      </c>
      <c r="CB624" s="18">
        <f t="shared" si="302"/>
        <v>182933.33333333331</v>
      </c>
      <c r="CC624" s="18">
        <f t="shared" si="303"/>
        <v>274400</v>
      </c>
      <c r="CD624" s="25">
        <f t="shared" si="304"/>
        <v>1.5000000000000002</v>
      </c>
      <c r="CE624" s="26">
        <f t="shared" si="305"/>
        <v>80.829037686547608</v>
      </c>
      <c r="CF624" s="18">
        <f t="shared" si="306"/>
        <v>3920</v>
      </c>
      <c r="CG624" s="18">
        <f t="shared" si="307"/>
        <v>3920</v>
      </c>
      <c r="CH624" s="18">
        <f t="shared" si="308"/>
        <v>64026.666666666664</v>
      </c>
      <c r="CI624" s="18">
        <f t="shared" si="309"/>
        <v>9146.6666666666661</v>
      </c>
      <c r="CJ624" s="18">
        <f t="shared" si="310"/>
        <v>13720</v>
      </c>
      <c r="CK624" s="25">
        <f t="shared" si="311"/>
        <v>1.5</v>
      </c>
      <c r="CL624" s="26">
        <f t="shared" si="312"/>
        <v>4.0414518843273806</v>
      </c>
      <c r="DJ624" s="20" t="s">
        <v>542</v>
      </c>
    </row>
    <row r="625" spans="1:114" x14ac:dyDescent="0.2">
      <c r="A625" s="15" t="s">
        <v>105</v>
      </c>
      <c r="B625" s="10" t="s">
        <v>725</v>
      </c>
      <c r="C625" s="11">
        <f t="shared" si="294"/>
        <v>35.167999999999999</v>
      </c>
      <c r="D625" s="11">
        <f t="shared" si="327"/>
        <v>280</v>
      </c>
      <c r="E625" s="11">
        <f t="shared" si="327"/>
        <v>16</v>
      </c>
      <c r="F625" s="11">
        <f t="shared" si="327"/>
        <v>0</v>
      </c>
      <c r="G625" s="11">
        <f t="shared" si="327"/>
        <v>0</v>
      </c>
      <c r="H625" s="11">
        <f t="shared" si="327"/>
        <v>0</v>
      </c>
      <c r="I625" s="11">
        <f t="shared" si="327"/>
        <v>0</v>
      </c>
      <c r="J625" s="11">
        <f t="shared" si="327"/>
        <v>0</v>
      </c>
      <c r="K625" s="11">
        <f t="shared" si="326"/>
        <v>0</v>
      </c>
      <c r="L625" s="11">
        <f t="shared" si="317"/>
        <v>0</v>
      </c>
      <c r="M625" s="11">
        <f t="shared" si="317"/>
        <v>0</v>
      </c>
      <c r="N625" s="11">
        <f t="shared" si="317"/>
        <v>0</v>
      </c>
      <c r="O625" s="11">
        <f t="shared" si="317"/>
        <v>0</v>
      </c>
      <c r="P625" s="11">
        <f t="shared" si="317"/>
        <v>0</v>
      </c>
      <c r="Q625" s="11">
        <f t="shared" si="323"/>
        <v>0</v>
      </c>
      <c r="R625" s="11">
        <f t="shared" si="323"/>
        <v>0</v>
      </c>
      <c r="S625" s="11">
        <f t="shared" si="323"/>
        <v>0</v>
      </c>
      <c r="T625" s="11">
        <f t="shared" si="323"/>
        <v>4480</v>
      </c>
      <c r="U625" s="40">
        <f t="shared" si="295"/>
        <v>0.59199999999999997</v>
      </c>
      <c r="V625" s="11">
        <f t="shared" si="325"/>
        <v>16.833484986351227</v>
      </c>
      <c r="W625" s="11">
        <f t="shared" si="325"/>
        <v>29269333.333333332</v>
      </c>
      <c r="X625" s="11">
        <f t="shared" si="325"/>
        <v>209066.66666666666</v>
      </c>
      <c r="Y625" s="11">
        <f t="shared" si="325"/>
        <v>313600</v>
      </c>
      <c r="Z625" s="11">
        <f t="shared" si="325"/>
        <v>1.5</v>
      </c>
      <c r="AA625" s="11">
        <f t="shared" si="325"/>
        <v>80.829037686547608</v>
      </c>
      <c r="AB625" s="11">
        <f t="shared" si="324"/>
        <v>4480</v>
      </c>
      <c r="AC625" s="11">
        <f t="shared" si="324"/>
        <v>4480</v>
      </c>
      <c r="AD625" s="11">
        <f t="shared" si="324"/>
        <v>95573.333333333328</v>
      </c>
      <c r="AE625" s="11">
        <f t="shared" si="324"/>
        <v>11946.666666666666</v>
      </c>
      <c r="AF625" s="11">
        <f t="shared" si="324"/>
        <v>17920</v>
      </c>
      <c r="AG625" s="11">
        <f t="shared" si="321"/>
        <v>1.5</v>
      </c>
      <c r="AH625" s="11">
        <f t="shared" si="321"/>
        <v>4.6188021535170058</v>
      </c>
      <c r="AI625" s="11">
        <f t="shared" si="321"/>
        <v>0</v>
      </c>
      <c r="AJ625" s="11">
        <f t="shared" si="321"/>
        <v>0</v>
      </c>
      <c r="AK625" s="11">
        <f t="shared" si="321"/>
        <v>0</v>
      </c>
      <c r="AL625" s="11">
        <f t="shared" si="321"/>
        <v>0</v>
      </c>
      <c r="AM625" s="11">
        <f t="shared" si="322"/>
        <v>0</v>
      </c>
      <c r="AN625" s="11">
        <f t="shared" si="322"/>
        <v>0</v>
      </c>
      <c r="AO625" s="11">
        <f t="shared" si="322"/>
        <v>0</v>
      </c>
      <c r="AP625" s="11">
        <f t="shared" si="322"/>
        <v>0</v>
      </c>
      <c r="AQ625" s="11">
        <f t="shared" si="322"/>
        <v>0</v>
      </c>
      <c r="AR625" s="11">
        <f t="shared" si="322"/>
        <v>0</v>
      </c>
      <c r="AS625" s="11">
        <f t="shared" si="322"/>
        <v>0</v>
      </c>
      <c r="AT625" s="11">
        <f t="shared" si="322"/>
        <v>0</v>
      </c>
      <c r="AU625" s="11">
        <f t="shared" si="322"/>
        <v>0</v>
      </c>
      <c r="AV625" s="11">
        <f t="shared" si="322"/>
        <v>0</v>
      </c>
      <c r="AW625" s="11">
        <f t="shared" si="322"/>
        <v>0</v>
      </c>
      <c r="AX625" s="11">
        <f t="shared" si="322"/>
        <v>0</v>
      </c>
      <c r="AY625" s="11">
        <f t="shared" si="328"/>
        <v>0</v>
      </c>
      <c r="AZ625" s="11">
        <f t="shared" si="328"/>
        <v>0</v>
      </c>
      <c r="BA625" s="11">
        <f t="shared" si="328"/>
        <v>0</v>
      </c>
      <c r="BB625" s="11">
        <f t="shared" si="328"/>
        <v>0</v>
      </c>
      <c r="BC625" s="11">
        <f t="shared" si="328"/>
        <v>0</v>
      </c>
      <c r="BD625" s="11">
        <f t="shared" si="328"/>
        <v>0</v>
      </c>
      <c r="BE625" s="11">
        <f t="shared" si="320"/>
        <v>0</v>
      </c>
      <c r="BF625" s="15" t="str">
        <f t="shared" si="297"/>
        <v>ČSN 42 5524</v>
      </c>
      <c r="BG625" s="42">
        <v>35.167999999999999</v>
      </c>
      <c r="BH625" s="17">
        <f t="shared" si="298"/>
        <v>280</v>
      </c>
      <c r="BI625" s="17">
        <f t="shared" si="299"/>
        <v>16</v>
      </c>
      <c r="BX625" s="18">
        <f t="shared" si="329"/>
        <v>4480</v>
      </c>
      <c r="BY625" s="42">
        <v>0.59199999999999997</v>
      </c>
      <c r="BZ625" s="43">
        <f t="shared" si="300"/>
        <v>16.833484986351227</v>
      </c>
      <c r="CA625" s="18">
        <f t="shared" si="301"/>
        <v>29269333.333333332</v>
      </c>
      <c r="CB625" s="18">
        <f t="shared" si="302"/>
        <v>209066.66666666666</v>
      </c>
      <c r="CC625" s="18">
        <f t="shared" si="303"/>
        <v>313600</v>
      </c>
      <c r="CD625" s="25">
        <f t="shared" si="304"/>
        <v>1.5</v>
      </c>
      <c r="CE625" s="26">
        <f t="shared" si="305"/>
        <v>80.829037686547608</v>
      </c>
      <c r="CF625" s="18">
        <f t="shared" si="306"/>
        <v>4480</v>
      </c>
      <c r="CG625" s="18">
        <f t="shared" si="307"/>
        <v>4480</v>
      </c>
      <c r="CH625" s="18">
        <f t="shared" si="308"/>
        <v>95573.333333333328</v>
      </c>
      <c r="CI625" s="18">
        <f t="shared" si="309"/>
        <v>11946.666666666666</v>
      </c>
      <c r="CJ625" s="18">
        <f t="shared" si="310"/>
        <v>17920</v>
      </c>
      <c r="CK625" s="25">
        <f t="shared" si="311"/>
        <v>1.5</v>
      </c>
      <c r="CL625" s="26">
        <f t="shared" si="312"/>
        <v>4.6188021535170058</v>
      </c>
      <c r="DJ625" s="20" t="s">
        <v>542</v>
      </c>
    </row>
    <row r="626" spans="1:114" x14ac:dyDescent="0.2">
      <c r="A626" s="15" t="s">
        <v>105</v>
      </c>
      <c r="B626" s="10" t="s">
        <v>726</v>
      </c>
      <c r="C626" s="11">
        <f t="shared" si="294"/>
        <v>39.564</v>
      </c>
      <c r="D626" s="11">
        <f t="shared" si="327"/>
        <v>280</v>
      </c>
      <c r="E626" s="11">
        <f t="shared" si="327"/>
        <v>18</v>
      </c>
      <c r="F626" s="11">
        <f t="shared" si="327"/>
        <v>0</v>
      </c>
      <c r="G626" s="11">
        <f t="shared" si="327"/>
        <v>0</v>
      </c>
      <c r="H626" s="11">
        <f t="shared" si="327"/>
        <v>0</v>
      </c>
      <c r="I626" s="11">
        <f t="shared" si="327"/>
        <v>0</v>
      </c>
      <c r="J626" s="11">
        <f t="shared" si="327"/>
        <v>0</v>
      </c>
      <c r="K626" s="11">
        <f t="shared" si="326"/>
        <v>0</v>
      </c>
      <c r="L626" s="11">
        <f t="shared" si="317"/>
        <v>0</v>
      </c>
      <c r="M626" s="11">
        <f t="shared" si="317"/>
        <v>0</v>
      </c>
      <c r="N626" s="11">
        <f t="shared" si="317"/>
        <v>0</v>
      </c>
      <c r="O626" s="11">
        <f t="shared" si="317"/>
        <v>0</v>
      </c>
      <c r="P626" s="11">
        <f t="shared" si="317"/>
        <v>0</v>
      </c>
      <c r="Q626" s="11">
        <f t="shared" si="323"/>
        <v>0</v>
      </c>
      <c r="R626" s="11">
        <f t="shared" si="323"/>
        <v>0</v>
      </c>
      <c r="S626" s="11">
        <f t="shared" si="323"/>
        <v>0</v>
      </c>
      <c r="T626" s="11">
        <f t="shared" si="323"/>
        <v>5040</v>
      </c>
      <c r="U626" s="40">
        <f t="shared" si="295"/>
        <v>0.59599999999999997</v>
      </c>
      <c r="V626" s="11">
        <f t="shared" si="325"/>
        <v>15.064199777575576</v>
      </c>
      <c r="W626" s="11">
        <f t="shared" si="325"/>
        <v>32928000</v>
      </c>
      <c r="X626" s="11">
        <f t="shared" si="325"/>
        <v>235200</v>
      </c>
      <c r="Y626" s="11">
        <f t="shared" si="325"/>
        <v>352800</v>
      </c>
      <c r="Z626" s="11">
        <f t="shared" si="325"/>
        <v>1.5</v>
      </c>
      <c r="AA626" s="11">
        <f t="shared" si="325"/>
        <v>80.829037686547608</v>
      </c>
      <c r="AB626" s="11">
        <f t="shared" si="324"/>
        <v>5040</v>
      </c>
      <c r="AC626" s="11">
        <f t="shared" si="324"/>
        <v>5040</v>
      </c>
      <c r="AD626" s="11">
        <f t="shared" si="324"/>
        <v>136080</v>
      </c>
      <c r="AE626" s="11">
        <f t="shared" si="324"/>
        <v>15120</v>
      </c>
      <c r="AF626" s="11">
        <f t="shared" si="324"/>
        <v>22680</v>
      </c>
      <c r="AG626" s="11">
        <f t="shared" si="321"/>
        <v>1.5</v>
      </c>
      <c r="AH626" s="11">
        <f t="shared" si="321"/>
        <v>5.196152422706632</v>
      </c>
      <c r="AI626" s="11">
        <f t="shared" si="321"/>
        <v>0</v>
      </c>
      <c r="AJ626" s="11">
        <f t="shared" si="321"/>
        <v>0</v>
      </c>
      <c r="AK626" s="11">
        <f t="shared" si="321"/>
        <v>0</v>
      </c>
      <c r="AL626" s="11">
        <f t="shared" si="321"/>
        <v>0</v>
      </c>
      <c r="AM626" s="11">
        <f t="shared" si="322"/>
        <v>0</v>
      </c>
      <c r="AN626" s="11">
        <f t="shared" si="322"/>
        <v>0</v>
      </c>
      <c r="AO626" s="11">
        <f t="shared" si="322"/>
        <v>0</v>
      </c>
      <c r="AP626" s="11">
        <f t="shared" si="322"/>
        <v>0</v>
      </c>
      <c r="AQ626" s="11">
        <f t="shared" si="322"/>
        <v>0</v>
      </c>
      <c r="AR626" s="11">
        <f t="shared" si="322"/>
        <v>0</v>
      </c>
      <c r="AS626" s="11">
        <f t="shared" si="322"/>
        <v>0</v>
      </c>
      <c r="AT626" s="11">
        <f t="shared" si="322"/>
        <v>0</v>
      </c>
      <c r="AU626" s="11">
        <f t="shared" si="322"/>
        <v>0</v>
      </c>
      <c r="AV626" s="11">
        <f t="shared" si="322"/>
        <v>0</v>
      </c>
      <c r="AW626" s="11">
        <f t="shared" si="322"/>
        <v>0</v>
      </c>
      <c r="AX626" s="11">
        <f t="shared" si="322"/>
        <v>0</v>
      </c>
      <c r="AY626" s="11">
        <f t="shared" si="328"/>
        <v>0</v>
      </c>
      <c r="AZ626" s="11">
        <f t="shared" si="328"/>
        <v>0</v>
      </c>
      <c r="BA626" s="11">
        <f t="shared" si="328"/>
        <v>0</v>
      </c>
      <c r="BB626" s="11">
        <f t="shared" si="328"/>
        <v>0</v>
      </c>
      <c r="BC626" s="11">
        <f t="shared" si="328"/>
        <v>0</v>
      </c>
      <c r="BD626" s="11">
        <f t="shared" si="328"/>
        <v>0</v>
      </c>
      <c r="BE626" s="11">
        <f t="shared" si="320"/>
        <v>0</v>
      </c>
      <c r="BF626" s="15" t="str">
        <f t="shared" si="297"/>
        <v>ČSN 42 5524</v>
      </c>
      <c r="BG626" s="42">
        <v>39.564</v>
      </c>
      <c r="BH626" s="17">
        <f t="shared" si="298"/>
        <v>280</v>
      </c>
      <c r="BI626" s="17">
        <f t="shared" si="299"/>
        <v>18</v>
      </c>
      <c r="BX626" s="18">
        <f t="shared" si="329"/>
        <v>5040</v>
      </c>
      <c r="BY626" s="42">
        <v>0.59599999999999997</v>
      </c>
      <c r="BZ626" s="43">
        <f t="shared" si="300"/>
        <v>15.064199777575576</v>
      </c>
      <c r="CA626" s="18">
        <f t="shared" si="301"/>
        <v>32928000</v>
      </c>
      <c r="CB626" s="18">
        <f t="shared" si="302"/>
        <v>235200</v>
      </c>
      <c r="CC626" s="18">
        <f t="shared" si="303"/>
        <v>352800</v>
      </c>
      <c r="CD626" s="25">
        <f t="shared" si="304"/>
        <v>1.5</v>
      </c>
      <c r="CE626" s="26">
        <f t="shared" si="305"/>
        <v>80.829037686547608</v>
      </c>
      <c r="CF626" s="18">
        <f t="shared" si="306"/>
        <v>5040</v>
      </c>
      <c r="CG626" s="18">
        <f t="shared" si="307"/>
        <v>5040</v>
      </c>
      <c r="CH626" s="18">
        <f t="shared" si="308"/>
        <v>136080</v>
      </c>
      <c r="CI626" s="18">
        <f t="shared" si="309"/>
        <v>15120</v>
      </c>
      <c r="CJ626" s="18">
        <f t="shared" si="310"/>
        <v>22680</v>
      </c>
      <c r="CK626" s="25">
        <f t="shared" si="311"/>
        <v>1.5</v>
      </c>
      <c r="CL626" s="26">
        <f t="shared" si="312"/>
        <v>5.196152422706632</v>
      </c>
      <c r="DJ626" s="20" t="s">
        <v>542</v>
      </c>
    </row>
    <row r="627" spans="1:114" x14ac:dyDescent="0.2">
      <c r="A627" s="15" t="s">
        <v>105</v>
      </c>
      <c r="B627" s="10" t="s">
        <v>727</v>
      </c>
      <c r="C627" s="11">
        <f t="shared" si="294"/>
        <v>43.96</v>
      </c>
      <c r="D627" s="11">
        <f t="shared" si="327"/>
        <v>280</v>
      </c>
      <c r="E627" s="11">
        <f t="shared" si="327"/>
        <v>20</v>
      </c>
      <c r="F627" s="11">
        <f t="shared" si="327"/>
        <v>0</v>
      </c>
      <c r="G627" s="11">
        <f t="shared" si="327"/>
        <v>0</v>
      </c>
      <c r="H627" s="11">
        <f t="shared" si="327"/>
        <v>0</v>
      </c>
      <c r="I627" s="11">
        <f t="shared" si="327"/>
        <v>0</v>
      </c>
      <c r="J627" s="11">
        <f t="shared" si="327"/>
        <v>0</v>
      </c>
      <c r="K627" s="11">
        <f t="shared" si="326"/>
        <v>0</v>
      </c>
      <c r="L627" s="11">
        <f t="shared" si="317"/>
        <v>0</v>
      </c>
      <c r="M627" s="11">
        <f t="shared" si="317"/>
        <v>0</v>
      </c>
      <c r="N627" s="11">
        <f t="shared" si="317"/>
        <v>0</v>
      </c>
      <c r="O627" s="11">
        <f t="shared" si="317"/>
        <v>0</v>
      </c>
      <c r="P627" s="11">
        <f t="shared" si="317"/>
        <v>0</v>
      </c>
      <c r="Q627" s="11">
        <f t="shared" si="323"/>
        <v>0</v>
      </c>
      <c r="R627" s="11">
        <f t="shared" si="323"/>
        <v>0</v>
      </c>
      <c r="S627" s="11">
        <f t="shared" si="323"/>
        <v>0</v>
      </c>
      <c r="T627" s="11">
        <f t="shared" si="323"/>
        <v>5600</v>
      </c>
      <c r="U627" s="40">
        <f t="shared" si="295"/>
        <v>0.6</v>
      </c>
      <c r="V627" s="11">
        <f t="shared" si="325"/>
        <v>13.64877161055505</v>
      </c>
      <c r="W627" s="11">
        <f t="shared" si="325"/>
        <v>36586666.666666664</v>
      </c>
      <c r="X627" s="11">
        <f t="shared" si="325"/>
        <v>261333.33333333331</v>
      </c>
      <c r="Y627" s="11">
        <f t="shared" si="325"/>
        <v>392000</v>
      </c>
      <c r="Z627" s="11">
        <f t="shared" si="325"/>
        <v>1.5000000000000002</v>
      </c>
      <c r="AA627" s="11">
        <f t="shared" si="325"/>
        <v>80.829037686547608</v>
      </c>
      <c r="AB627" s="11">
        <f t="shared" si="324"/>
        <v>5600</v>
      </c>
      <c r="AC627" s="11">
        <f t="shared" si="324"/>
        <v>5600</v>
      </c>
      <c r="AD627" s="11">
        <f t="shared" si="324"/>
        <v>186666.66666666666</v>
      </c>
      <c r="AE627" s="11">
        <f t="shared" si="324"/>
        <v>18666.666666666664</v>
      </c>
      <c r="AF627" s="11">
        <f t="shared" si="324"/>
        <v>28000</v>
      </c>
      <c r="AG627" s="11">
        <f t="shared" si="321"/>
        <v>1.5000000000000002</v>
      </c>
      <c r="AH627" s="11">
        <f t="shared" si="321"/>
        <v>5.7735026918962573</v>
      </c>
      <c r="AI627" s="11">
        <f t="shared" si="321"/>
        <v>0</v>
      </c>
      <c r="AJ627" s="11">
        <f t="shared" si="321"/>
        <v>0</v>
      </c>
      <c r="AK627" s="11">
        <f t="shared" si="321"/>
        <v>0</v>
      </c>
      <c r="AL627" s="11">
        <f t="shared" si="321"/>
        <v>0</v>
      </c>
      <c r="AM627" s="11">
        <f t="shared" si="322"/>
        <v>0</v>
      </c>
      <c r="AN627" s="11">
        <f t="shared" si="322"/>
        <v>0</v>
      </c>
      <c r="AO627" s="11">
        <f t="shared" si="322"/>
        <v>0</v>
      </c>
      <c r="AP627" s="11">
        <f t="shared" si="322"/>
        <v>0</v>
      </c>
      <c r="AQ627" s="11">
        <f t="shared" si="322"/>
        <v>0</v>
      </c>
      <c r="AR627" s="11">
        <f t="shared" si="322"/>
        <v>0</v>
      </c>
      <c r="AS627" s="11">
        <f t="shared" si="322"/>
        <v>0</v>
      </c>
      <c r="AT627" s="11">
        <f t="shared" si="322"/>
        <v>0</v>
      </c>
      <c r="AU627" s="11">
        <f t="shared" si="322"/>
        <v>0</v>
      </c>
      <c r="AV627" s="11">
        <f t="shared" si="322"/>
        <v>0</v>
      </c>
      <c r="AW627" s="11">
        <f t="shared" si="322"/>
        <v>0</v>
      </c>
      <c r="AX627" s="11">
        <f t="shared" si="322"/>
        <v>0</v>
      </c>
      <c r="AY627" s="11">
        <f t="shared" si="328"/>
        <v>0</v>
      </c>
      <c r="AZ627" s="11">
        <f t="shared" si="328"/>
        <v>0</v>
      </c>
      <c r="BA627" s="11">
        <f t="shared" si="328"/>
        <v>0</v>
      </c>
      <c r="BB627" s="11">
        <f t="shared" si="328"/>
        <v>0</v>
      </c>
      <c r="BC627" s="11">
        <f t="shared" si="328"/>
        <v>0</v>
      </c>
      <c r="BD627" s="11">
        <f t="shared" si="328"/>
        <v>0</v>
      </c>
      <c r="BE627" s="11">
        <f t="shared" si="320"/>
        <v>0</v>
      </c>
      <c r="BF627" s="15" t="str">
        <f t="shared" si="297"/>
        <v>ČSN 42 5524</v>
      </c>
      <c r="BG627" s="42">
        <v>43.96</v>
      </c>
      <c r="BH627" s="17">
        <f t="shared" si="298"/>
        <v>280</v>
      </c>
      <c r="BI627" s="17">
        <f t="shared" si="299"/>
        <v>20</v>
      </c>
      <c r="BX627" s="18">
        <f t="shared" si="329"/>
        <v>5600</v>
      </c>
      <c r="BY627" s="42">
        <v>0.6</v>
      </c>
      <c r="BZ627" s="43">
        <f t="shared" si="300"/>
        <v>13.64877161055505</v>
      </c>
      <c r="CA627" s="18">
        <f t="shared" si="301"/>
        <v>36586666.666666664</v>
      </c>
      <c r="CB627" s="18">
        <f t="shared" si="302"/>
        <v>261333.33333333331</v>
      </c>
      <c r="CC627" s="18">
        <f t="shared" si="303"/>
        <v>392000</v>
      </c>
      <c r="CD627" s="25">
        <f t="shared" si="304"/>
        <v>1.5000000000000002</v>
      </c>
      <c r="CE627" s="26">
        <f t="shared" si="305"/>
        <v>80.829037686547608</v>
      </c>
      <c r="CF627" s="18">
        <f t="shared" si="306"/>
        <v>5600</v>
      </c>
      <c r="CG627" s="18">
        <f t="shared" si="307"/>
        <v>5600</v>
      </c>
      <c r="CH627" s="18">
        <f t="shared" si="308"/>
        <v>186666.66666666666</v>
      </c>
      <c r="CI627" s="18">
        <f t="shared" si="309"/>
        <v>18666.666666666664</v>
      </c>
      <c r="CJ627" s="18">
        <f t="shared" si="310"/>
        <v>28000</v>
      </c>
      <c r="CK627" s="25">
        <f t="shared" si="311"/>
        <v>1.5000000000000002</v>
      </c>
      <c r="CL627" s="26">
        <f t="shared" si="312"/>
        <v>5.7735026918962573</v>
      </c>
      <c r="DJ627" s="20" t="s">
        <v>542</v>
      </c>
    </row>
    <row r="628" spans="1:114" x14ac:dyDescent="0.2">
      <c r="A628" s="15" t="s">
        <v>105</v>
      </c>
      <c r="B628" s="10" t="s">
        <v>728</v>
      </c>
      <c r="C628" s="11">
        <f t="shared" si="294"/>
        <v>54.95</v>
      </c>
      <c r="D628" s="11">
        <f t="shared" si="327"/>
        <v>280</v>
      </c>
      <c r="E628" s="11">
        <f t="shared" si="327"/>
        <v>25</v>
      </c>
      <c r="F628" s="11">
        <f t="shared" si="327"/>
        <v>0</v>
      </c>
      <c r="G628" s="11">
        <f t="shared" si="327"/>
        <v>0</v>
      </c>
      <c r="H628" s="11">
        <f t="shared" si="327"/>
        <v>0</v>
      </c>
      <c r="I628" s="11">
        <f t="shared" si="327"/>
        <v>0</v>
      </c>
      <c r="J628" s="11">
        <f t="shared" si="327"/>
        <v>0</v>
      </c>
      <c r="K628" s="11">
        <f t="shared" si="326"/>
        <v>0</v>
      </c>
      <c r="L628" s="11">
        <f t="shared" si="317"/>
        <v>0</v>
      </c>
      <c r="M628" s="11">
        <f t="shared" si="317"/>
        <v>0</v>
      </c>
      <c r="N628" s="11">
        <f t="shared" si="317"/>
        <v>0</v>
      </c>
      <c r="O628" s="11">
        <f t="shared" si="317"/>
        <v>0</v>
      </c>
      <c r="P628" s="11">
        <f t="shared" si="317"/>
        <v>0</v>
      </c>
      <c r="Q628" s="11">
        <f t="shared" si="323"/>
        <v>0</v>
      </c>
      <c r="R628" s="11">
        <f t="shared" si="323"/>
        <v>0</v>
      </c>
      <c r="S628" s="11">
        <f t="shared" si="323"/>
        <v>0</v>
      </c>
      <c r="T628" s="11">
        <f t="shared" si="323"/>
        <v>7000</v>
      </c>
      <c r="U628" s="40">
        <f t="shared" si="295"/>
        <v>0.61</v>
      </c>
      <c r="V628" s="11">
        <f t="shared" si="325"/>
        <v>11.101000909918108</v>
      </c>
      <c r="W628" s="11">
        <f t="shared" si="325"/>
        <v>45733333.333333328</v>
      </c>
      <c r="X628" s="11">
        <f t="shared" si="325"/>
        <v>326666.66666666663</v>
      </c>
      <c r="Y628" s="11">
        <f t="shared" si="325"/>
        <v>490000</v>
      </c>
      <c r="Z628" s="11">
        <f t="shared" si="325"/>
        <v>1.5000000000000002</v>
      </c>
      <c r="AA628" s="11">
        <f t="shared" si="325"/>
        <v>80.829037686547608</v>
      </c>
      <c r="AB628" s="11">
        <f t="shared" si="324"/>
        <v>7000</v>
      </c>
      <c r="AC628" s="11">
        <f t="shared" si="324"/>
        <v>7000</v>
      </c>
      <c r="AD628" s="11">
        <f t="shared" si="324"/>
        <v>364583.33333333331</v>
      </c>
      <c r="AE628" s="11">
        <f t="shared" si="324"/>
        <v>29166.666666666664</v>
      </c>
      <c r="AF628" s="11">
        <f t="shared" si="324"/>
        <v>43750</v>
      </c>
      <c r="AG628" s="11">
        <f t="shared" si="321"/>
        <v>1.5000000000000002</v>
      </c>
      <c r="AH628" s="11">
        <f t="shared" si="321"/>
        <v>7.2168783648703219</v>
      </c>
      <c r="AI628" s="11">
        <f t="shared" si="321"/>
        <v>0</v>
      </c>
      <c r="AJ628" s="11">
        <f t="shared" si="321"/>
        <v>0</v>
      </c>
      <c r="AK628" s="11">
        <f t="shared" si="321"/>
        <v>0</v>
      </c>
      <c r="AL628" s="11">
        <f t="shared" si="321"/>
        <v>0</v>
      </c>
      <c r="AM628" s="11">
        <f t="shared" si="322"/>
        <v>0</v>
      </c>
      <c r="AN628" s="11">
        <f t="shared" si="322"/>
        <v>0</v>
      </c>
      <c r="AO628" s="11">
        <f t="shared" si="322"/>
        <v>0</v>
      </c>
      <c r="AP628" s="11">
        <f t="shared" si="322"/>
        <v>0</v>
      </c>
      <c r="AQ628" s="11">
        <f t="shared" si="322"/>
        <v>0</v>
      </c>
      <c r="AR628" s="11">
        <f t="shared" si="322"/>
        <v>0</v>
      </c>
      <c r="AS628" s="11">
        <f t="shared" si="322"/>
        <v>0</v>
      </c>
      <c r="AT628" s="11">
        <f t="shared" si="322"/>
        <v>0</v>
      </c>
      <c r="AU628" s="11">
        <f t="shared" si="322"/>
        <v>0</v>
      </c>
      <c r="AV628" s="11">
        <f t="shared" si="322"/>
        <v>0</v>
      </c>
      <c r="AW628" s="11">
        <f t="shared" si="322"/>
        <v>0</v>
      </c>
      <c r="AX628" s="11">
        <f t="shared" si="322"/>
        <v>0</v>
      </c>
      <c r="AY628" s="11">
        <f t="shared" si="328"/>
        <v>0</v>
      </c>
      <c r="AZ628" s="11">
        <f t="shared" si="328"/>
        <v>0</v>
      </c>
      <c r="BA628" s="11">
        <f t="shared" si="328"/>
        <v>0</v>
      </c>
      <c r="BB628" s="11">
        <f t="shared" si="328"/>
        <v>0</v>
      </c>
      <c r="BC628" s="11">
        <f t="shared" si="328"/>
        <v>0</v>
      </c>
      <c r="BD628" s="11">
        <f t="shared" si="328"/>
        <v>0</v>
      </c>
      <c r="BE628" s="11">
        <f t="shared" si="320"/>
        <v>0</v>
      </c>
      <c r="BF628" s="15" t="str">
        <f t="shared" si="297"/>
        <v>ČSN 42 5524</v>
      </c>
      <c r="BG628" s="42">
        <v>54.95</v>
      </c>
      <c r="BH628" s="17">
        <f t="shared" si="298"/>
        <v>280</v>
      </c>
      <c r="BI628" s="17">
        <f t="shared" si="299"/>
        <v>25</v>
      </c>
      <c r="BX628" s="18">
        <f t="shared" si="329"/>
        <v>7000</v>
      </c>
      <c r="BY628" s="42">
        <v>0.61</v>
      </c>
      <c r="BZ628" s="43">
        <f t="shared" si="300"/>
        <v>11.101000909918108</v>
      </c>
      <c r="CA628" s="18">
        <f t="shared" si="301"/>
        <v>45733333.333333328</v>
      </c>
      <c r="CB628" s="18">
        <f t="shared" si="302"/>
        <v>326666.66666666663</v>
      </c>
      <c r="CC628" s="18">
        <f t="shared" si="303"/>
        <v>490000</v>
      </c>
      <c r="CD628" s="25">
        <f t="shared" si="304"/>
        <v>1.5000000000000002</v>
      </c>
      <c r="CE628" s="26">
        <f t="shared" si="305"/>
        <v>80.829037686547608</v>
      </c>
      <c r="CF628" s="18">
        <f t="shared" si="306"/>
        <v>7000</v>
      </c>
      <c r="CG628" s="18">
        <f t="shared" si="307"/>
        <v>7000</v>
      </c>
      <c r="CH628" s="18">
        <f t="shared" si="308"/>
        <v>364583.33333333331</v>
      </c>
      <c r="CI628" s="18">
        <f t="shared" si="309"/>
        <v>29166.666666666664</v>
      </c>
      <c r="CJ628" s="18">
        <f t="shared" si="310"/>
        <v>43750</v>
      </c>
      <c r="CK628" s="25">
        <f t="shared" si="311"/>
        <v>1.5000000000000002</v>
      </c>
      <c r="CL628" s="26">
        <f t="shared" si="312"/>
        <v>7.2168783648703219</v>
      </c>
      <c r="DJ628" s="20" t="s">
        <v>542</v>
      </c>
    </row>
    <row r="629" spans="1:114" x14ac:dyDescent="0.2">
      <c r="A629" s="15" t="s">
        <v>105</v>
      </c>
      <c r="B629" s="10" t="s">
        <v>729</v>
      </c>
      <c r="C629" s="11">
        <f t="shared" si="294"/>
        <v>65.94</v>
      </c>
      <c r="D629" s="11">
        <f t="shared" si="327"/>
        <v>280</v>
      </c>
      <c r="E629" s="11">
        <f t="shared" si="327"/>
        <v>30</v>
      </c>
      <c r="F629" s="11">
        <f t="shared" si="327"/>
        <v>0</v>
      </c>
      <c r="G629" s="11">
        <f t="shared" si="327"/>
        <v>0</v>
      </c>
      <c r="H629" s="11">
        <f t="shared" si="327"/>
        <v>0</v>
      </c>
      <c r="I629" s="11">
        <f t="shared" si="327"/>
        <v>0</v>
      </c>
      <c r="J629" s="11">
        <f t="shared" si="327"/>
        <v>0</v>
      </c>
      <c r="K629" s="11">
        <f t="shared" si="326"/>
        <v>0</v>
      </c>
      <c r="L629" s="11">
        <f t="shared" si="317"/>
        <v>0</v>
      </c>
      <c r="M629" s="11">
        <f t="shared" si="317"/>
        <v>0</v>
      </c>
      <c r="N629" s="11">
        <f t="shared" si="317"/>
        <v>0</v>
      </c>
      <c r="O629" s="11">
        <f t="shared" si="317"/>
        <v>0</v>
      </c>
      <c r="P629" s="11">
        <f t="shared" si="317"/>
        <v>0</v>
      </c>
      <c r="Q629" s="11">
        <f t="shared" si="323"/>
        <v>0</v>
      </c>
      <c r="R629" s="11">
        <f t="shared" si="323"/>
        <v>0</v>
      </c>
      <c r="S629" s="11">
        <f t="shared" si="323"/>
        <v>0</v>
      </c>
      <c r="T629" s="11">
        <f t="shared" si="323"/>
        <v>8400</v>
      </c>
      <c r="U629" s="40">
        <f t="shared" si="295"/>
        <v>0.62</v>
      </c>
      <c r="V629" s="11">
        <f t="shared" si="325"/>
        <v>9.4024871094934799</v>
      </c>
      <c r="W629" s="11">
        <f t="shared" si="325"/>
        <v>54880000</v>
      </c>
      <c r="X629" s="11">
        <f t="shared" si="325"/>
        <v>392000</v>
      </c>
      <c r="Y629" s="11">
        <f t="shared" si="325"/>
        <v>588000</v>
      </c>
      <c r="Z629" s="11">
        <f t="shared" si="325"/>
        <v>1.5</v>
      </c>
      <c r="AA629" s="11">
        <f t="shared" si="325"/>
        <v>80.829037686547608</v>
      </c>
      <c r="AB629" s="11">
        <f t="shared" si="324"/>
        <v>8400</v>
      </c>
      <c r="AC629" s="11">
        <f t="shared" si="324"/>
        <v>8400</v>
      </c>
      <c r="AD629" s="11">
        <f t="shared" si="324"/>
        <v>630000</v>
      </c>
      <c r="AE629" s="11">
        <f t="shared" si="324"/>
        <v>42000</v>
      </c>
      <c r="AF629" s="11">
        <f t="shared" si="324"/>
        <v>63000</v>
      </c>
      <c r="AG629" s="11">
        <f t="shared" si="321"/>
        <v>1.5</v>
      </c>
      <c r="AH629" s="11">
        <f t="shared" si="321"/>
        <v>8.6602540378443873</v>
      </c>
      <c r="AI629" s="11">
        <f t="shared" si="321"/>
        <v>0</v>
      </c>
      <c r="AJ629" s="11">
        <f t="shared" si="321"/>
        <v>0</v>
      </c>
      <c r="AK629" s="11">
        <f t="shared" si="321"/>
        <v>0</v>
      </c>
      <c r="AL629" s="11">
        <f t="shared" si="321"/>
        <v>0</v>
      </c>
      <c r="AM629" s="11">
        <f t="shared" si="322"/>
        <v>0</v>
      </c>
      <c r="AN629" s="11">
        <f t="shared" si="322"/>
        <v>0</v>
      </c>
      <c r="AO629" s="11">
        <f t="shared" si="322"/>
        <v>0</v>
      </c>
      <c r="AP629" s="11">
        <f t="shared" si="322"/>
        <v>0</v>
      </c>
      <c r="AQ629" s="11">
        <f t="shared" si="322"/>
        <v>0</v>
      </c>
      <c r="AR629" s="11">
        <f t="shared" si="322"/>
        <v>0</v>
      </c>
      <c r="AS629" s="11">
        <f t="shared" si="322"/>
        <v>0</v>
      </c>
      <c r="AT629" s="11">
        <f t="shared" si="322"/>
        <v>0</v>
      </c>
      <c r="AU629" s="11">
        <f t="shared" si="322"/>
        <v>0</v>
      </c>
      <c r="AV629" s="11">
        <f t="shared" si="322"/>
        <v>0</v>
      </c>
      <c r="AW629" s="11">
        <f t="shared" si="322"/>
        <v>0</v>
      </c>
      <c r="AX629" s="11">
        <f t="shared" si="322"/>
        <v>0</v>
      </c>
      <c r="AY629" s="11">
        <f t="shared" si="328"/>
        <v>0</v>
      </c>
      <c r="AZ629" s="11">
        <f t="shared" si="328"/>
        <v>0</v>
      </c>
      <c r="BA629" s="11">
        <f t="shared" si="328"/>
        <v>0</v>
      </c>
      <c r="BB629" s="11">
        <f t="shared" si="328"/>
        <v>0</v>
      </c>
      <c r="BC629" s="11">
        <f t="shared" si="328"/>
        <v>0</v>
      </c>
      <c r="BD629" s="11">
        <f t="shared" si="328"/>
        <v>0</v>
      </c>
      <c r="BE629" s="11">
        <f t="shared" si="320"/>
        <v>0</v>
      </c>
      <c r="BF629" s="15" t="str">
        <f t="shared" si="297"/>
        <v>ČSN 42 5524</v>
      </c>
      <c r="BG629" s="42">
        <v>65.94</v>
      </c>
      <c r="BH629" s="17">
        <f t="shared" si="298"/>
        <v>280</v>
      </c>
      <c r="BI629" s="17">
        <f t="shared" si="299"/>
        <v>30</v>
      </c>
      <c r="BX629" s="18">
        <f t="shared" si="329"/>
        <v>8400</v>
      </c>
      <c r="BY629" s="42">
        <v>0.62</v>
      </c>
      <c r="BZ629" s="43">
        <f t="shared" si="300"/>
        <v>9.4024871094934799</v>
      </c>
      <c r="CA629" s="18">
        <f t="shared" si="301"/>
        <v>54880000</v>
      </c>
      <c r="CB629" s="18">
        <f t="shared" si="302"/>
        <v>392000</v>
      </c>
      <c r="CC629" s="18">
        <f t="shared" si="303"/>
        <v>588000</v>
      </c>
      <c r="CD629" s="25">
        <f t="shared" si="304"/>
        <v>1.5</v>
      </c>
      <c r="CE629" s="26">
        <f t="shared" si="305"/>
        <v>80.829037686547608</v>
      </c>
      <c r="CF629" s="18">
        <f t="shared" si="306"/>
        <v>8400</v>
      </c>
      <c r="CG629" s="18">
        <f t="shared" si="307"/>
        <v>8400</v>
      </c>
      <c r="CH629" s="18">
        <f t="shared" si="308"/>
        <v>630000</v>
      </c>
      <c r="CI629" s="18">
        <f t="shared" si="309"/>
        <v>42000</v>
      </c>
      <c r="CJ629" s="18">
        <f t="shared" si="310"/>
        <v>63000</v>
      </c>
      <c r="CK629" s="25">
        <f t="shared" si="311"/>
        <v>1.5</v>
      </c>
      <c r="CL629" s="26">
        <f t="shared" si="312"/>
        <v>8.6602540378443873</v>
      </c>
      <c r="DJ629" s="20" t="s">
        <v>542</v>
      </c>
    </row>
    <row r="630" spans="1:114" x14ac:dyDescent="0.2">
      <c r="A630" s="15" t="s">
        <v>105</v>
      </c>
      <c r="B630" s="10" t="s">
        <v>730</v>
      </c>
      <c r="C630" s="11">
        <f t="shared" si="294"/>
        <v>76.930000000000007</v>
      </c>
      <c r="D630" s="11">
        <f t="shared" si="327"/>
        <v>280</v>
      </c>
      <c r="E630" s="11">
        <f t="shared" si="327"/>
        <v>35</v>
      </c>
      <c r="F630" s="11">
        <f t="shared" si="327"/>
        <v>0</v>
      </c>
      <c r="G630" s="11">
        <f t="shared" si="327"/>
        <v>0</v>
      </c>
      <c r="H630" s="11">
        <f t="shared" si="327"/>
        <v>0</v>
      </c>
      <c r="I630" s="11">
        <f t="shared" si="327"/>
        <v>0</v>
      </c>
      <c r="J630" s="11">
        <f t="shared" si="327"/>
        <v>0</v>
      </c>
      <c r="K630" s="11">
        <f t="shared" si="326"/>
        <v>0</v>
      </c>
      <c r="L630" s="11">
        <f t="shared" si="317"/>
        <v>0</v>
      </c>
      <c r="M630" s="11">
        <f t="shared" si="317"/>
        <v>0</v>
      </c>
      <c r="N630" s="11">
        <f t="shared" si="317"/>
        <v>0</v>
      </c>
      <c r="O630" s="11">
        <f t="shared" si="317"/>
        <v>0</v>
      </c>
      <c r="P630" s="11">
        <f t="shared" si="317"/>
        <v>0</v>
      </c>
      <c r="Q630" s="11">
        <f t="shared" si="323"/>
        <v>0</v>
      </c>
      <c r="R630" s="11">
        <f t="shared" si="323"/>
        <v>0</v>
      </c>
      <c r="S630" s="11">
        <f t="shared" si="323"/>
        <v>0</v>
      </c>
      <c r="T630" s="11">
        <f t="shared" si="323"/>
        <v>9800</v>
      </c>
      <c r="U630" s="40">
        <f t="shared" si="295"/>
        <v>0.63</v>
      </c>
      <c r="V630" s="11">
        <f t="shared" si="325"/>
        <v>8.1892629663330307</v>
      </c>
      <c r="W630" s="11">
        <f t="shared" si="325"/>
        <v>64026666.666666664</v>
      </c>
      <c r="X630" s="11">
        <f t="shared" si="325"/>
        <v>457333.33333333331</v>
      </c>
      <c r="Y630" s="11">
        <f t="shared" si="325"/>
        <v>686000</v>
      </c>
      <c r="Z630" s="11">
        <f t="shared" si="325"/>
        <v>1.5</v>
      </c>
      <c r="AA630" s="11">
        <f t="shared" si="325"/>
        <v>80.829037686547608</v>
      </c>
      <c r="AB630" s="11">
        <f t="shared" si="324"/>
        <v>9800</v>
      </c>
      <c r="AC630" s="11">
        <f t="shared" si="324"/>
        <v>9800</v>
      </c>
      <c r="AD630" s="11">
        <f t="shared" si="324"/>
        <v>1000416.6666666666</v>
      </c>
      <c r="AE630" s="11">
        <f t="shared" si="324"/>
        <v>57166.666666666664</v>
      </c>
      <c r="AF630" s="11">
        <f t="shared" si="324"/>
        <v>85750</v>
      </c>
      <c r="AG630" s="11">
        <f t="shared" si="321"/>
        <v>1.5</v>
      </c>
      <c r="AH630" s="11">
        <f t="shared" si="321"/>
        <v>10.103629710818451</v>
      </c>
      <c r="AI630" s="11">
        <f t="shared" si="321"/>
        <v>0</v>
      </c>
      <c r="AJ630" s="11">
        <f t="shared" si="321"/>
        <v>0</v>
      </c>
      <c r="AK630" s="11">
        <f t="shared" si="321"/>
        <v>0</v>
      </c>
      <c r="AL630" s="11">
        <f t="shared" si="321"/>
        <v>0</v>
      </c>
      <c r="AM630" s="11">
        <f t="shared" si="322"/>
        <v>0</v>
      </c>
      <c r="AN630" s="11">
        <f t="shared" si="322"/>
        <v>0</v>
      </c>
      <c r="AO630" s="11">
        <f t="shared" si="322"/>
        <v>0</v>
      </c>
      <c r="AP630" s="11">
        <f t="shared" si="322"/>
        <v>0</v>
      </c>
      <c r="AQ630" s="11">
        <f t="shared" si="322"/>
        <v>0</v>
      </c>
      <c r="AR630" s="11">
        <f t="shared" si="322"/>
        <v>0</v>
      </c>
      <c r="AS630" s="11">
        <f t="shared" si="322"/>
        <v>0</v>
      </c>
      <c r="AT630" s="11">
        <f t="shared" si="322"/>
        <v>0</v>
      </c>
      <c r="AU630" s="11">
        <f t="shared" si="322"/>
        <v>0</v>
      </c>
      <c r="AV630" s="11">
        <f t="shared" si="322"/>
        <v>0</v>
      </c>
      <c r="AW630" s="11">
        <f t="shared" si="322"/>
        <v>0</v>
      </c>
      <c r="AX630" s="11">
        <f t="shared" si="322"/>
        <v>0</v>
      </c>
      <c r="AY630" s="11">
        <f t="shared" si="328"/>
        <v>0</v>
      </c>
      <c r="AZ630" s="11">
        <f t="shared" si="328"/>
        <v>0</v>
      </c>
      <c r="BA630" s="11">
        <f t="shared" si="328"/>
        <v>0</v>
      </c>
      <c r="BB630" s="11">
        <f t="shared" si="328"/>
        <v>0</v>
      </c>
      <c r="BC630" s="11">
        <f t="shared" si="328"/>
        <v>0</v>
      </c>
      <c r="BD630" s="11">
        <f t="shared" si="328"/>
        <v>0</v>
      </c>
      <c r="BE630" s="11">
        <f t="shared" si="320"/>
        <v>0</v>
      </c>
      <c r="BF630" s="15" t="str">
        <f t="shared" si="297"/>
        <v>ČSN 42 5524</v>
      </c>
      <c r="BG630" s="42">
        <v>76.930000000000007</v>
      </c>
      <c r="BH630" s="17">
        <f t="shared" si="298"/>
        <v>280</v>
      </c>
      <c r="BI630" s="17">
        <f t="shared" si="299"/>
        <v>35</v>
      </c>
      <c r="BX630" s="18">
        <f t="shared" si="329"/>
        <v>9800</v>
      </c>
      <c r="BY630" s="42">
        <v>0.63</v>
      </c>
      <c r="BZ630" s="43">
        <f t="shared" si="300"/>
        <v>8.1892629663330307</v>
      </c>
      <c r="CA630" s="18">
        <f t="shared" si="301"/>
        <v>64026666.666666664</v>
      </c>
      <c r="CB630" s="18">
        <f t="shared" si="302"/>
        <v>457333.33333333331</v>
      </c>
      <c r="CC630" s="18">
        <f t="shared" si="303"/>
        <v>686000</v>
      </c>
      <c r="CD630" s="25">
        <f t="shared" si="304"/>
        <v>1.5</v>
      </c>
      <c r="CE630" s="26">
        <f t="shared" si="305"/>
        <v>80.829037686547608</v>
      </c>
      <c r="CF630" s="18">
        <f t="shared" si="306"/>
        <v>9800</v>
      </c>
      <c r="CG630" s="18">
        <f t="shared" si="307"/>
        <v>9800</v>
      </c>
      <c r="CH630" s="18">
        <f t="shared" si="308"/>
        <v>1000416.6666666666</v>
      </c>
      <c r="CI630" s="18">
        <f t="shared" si="309"/>
        <v>57166.666666666664</v>
      </c>
      <c r="CJ630" s="18">
        <f t="shared" si="310"/>
        <v>85750</v>
      </c>
      <c r="CK630" s="25">
        <f t="shared" si="311"/>
        <v>1.5</v>
      </c>
      <c r="CL630" s="26">
        <f t="shared" si="312"/>
        <v>10.103629710818451</v>
      </c>
      <c r="DJ630" s="20" t="s">
        <v>542</v>
      </c>
    </row>
    <row r="631" spans="1:114" x14ac:dyDescent="0.2">
      <c r="A631" s="15" t="s">
        <v>105</v>
      </c>
      <c r="B631" s="10" t="s">
        <v>731</v>
      </c>
      <c r="C631" s="11">
        <f t="shared" si="294"/>
        <v>87.92</v>
      </c>
      <c r="D631" s="11">
        <f t="shared" si="327"/>
        <v>280</v>
      </c>
      <c r="E631" s="11">
        <f t="shared" si="327"/>
        <v>40</v>
      </c>
      <c r="F631" s="11">
        <f t="shared" si="327"/>
        <v>0</v>
      </c>
      <c r="G631" s="11">
        <f t="shared" si="327"/>
        <v>0</v>
      </c>
      <c r="H631" s="11">
        <f t="shared" si="327"/>
        <v>0</v>
      </c>
      <c r="I631" s="11">
        <f t="shared" si="327"/>
        <v>0</v>
      </c>
      <c r="J631" s="11">
        <f t="shared" si="327"/>
        <v>0</v>
      </c>
      <c r="K631" s="11">
        <f t="shared" si="326"/>
        <v>0</v>
      </c>
      <c r="L631" s="11">
        <f t="shared" si="317"/>
        <v>0</v>
      </c>
      <c r="M631" s="11">
        <f t="shared" si="317"/>
        <v>0</v>
      </c>
      <c r="N631" s="11">
        <f t="shared" si="317"/>
        <v>0</v>
      </c>
      <c r="O631" s="11">
        <f t="shared" si="317"/>
        <v>0</v>
      </c>
      <c r="P631" s="11">
        <f t="shared" si="317"/>
        <v>0</v>
      </c>
      <c r="Q631" s="11">
        <f t="shared" si="323"/>
        <v>0</v>
      </c>
      <c r="R631" s="11">
        <f t="shared" si="323"/>
        <v>0</v>
      </c>
      <c r="S631" s="11">
        <f t="shared" si="323"/>
        <v>0</v>
      </c>
      <c r="T631" s="11">
        <f t="shared" si="323"/>
        <v>11200</v>
      </c>
      <c r="U631" s="40">
        <f t="shared" si="295"/>
        <v>0.64</v>
      </c>
      <c r="V631" s="11">
        <f t="shared" si="325"/>
        <v>7.2793448589626939</v>
      </c>
      <c r="W631" s="11">
        <f t="shared" si="325"/>
        <v>73173333.333333328</v>
      </c>
      <c r="X631" s="11">
        <f t="shared" si="325"/>
        <v>522666.66666666663</v>
      </c>
      <c r="Y631" s="11">
        <f t="shared" si="325"/>
        <v>784000</v>
      </c>
      <c r="Z631" s="11">
        <f t="shared" si="325"/>
        <v>1.5000000000000002</v>
      </c>
      <c r="AA631" s="11">
        <f t="shared" si="325"/>
        <v>80.829037686547608</v>
      </c>
      <c r="AB631" s="11">
        <f t="shared" si="324"/>
        <v>11200</v>
      </c>
      <c r="AC631" s="11">
        <f t="shared" si="324"/>
        <v>11200</v>
      </c>
      <c r="AD631" s="11">
        <f t="shared" si="324"/>
        <v>1493333.3333333333</v>
      </c>
      <c r="AE631" s="11">
        <f t="shared" si="324"/>
        <v>74666.666666666657</v>
      </c>
      <c r="AF631" s="11">
        <f t="shared" si="324"/>
        <v>112000</v>
      </c>
      <c r="AG631" s="11">
        <f t="shared" si="321"/>
        <v>1.5000000000000002</v>
      </c>
      <c r="AH631" s="11">
        <f t="shared" si="321"/>
        <v>11.547005383792515</v>
      </c>
      <c r="AI631" s="11">
        <f t="shared" si="321"/>
        <v>0</v>
      </c>
      <c r="AJ631" s="11">
        <f t="shared" si="321"/>
        <v>0</v>
      </c>
      <c r="AK631" s="11">
        <f t="shared" si="321"/>
        <v>0</v>
      </c>
      <c r="AL631" s="11">
        <f t="shared" si="321"/>
        <v>0</v>
      </c>
      <c r="AM631" s="11">
        <f t="shared" si="322"/>
        <v>0</v>
      </c>
      <c r="AN631" s="11">
        <f t="shared" si="322"/>
        <v>0</v>
      </c>
      <c r="AO631" s="11">
        <f t="shared" si="322"/>
        <v>0</v>
      </c>
      <c r="AP631" s="11">
        <f t="shared" si="322"/>
        <v>0</v>
      </c>
      <c r="AQ631" s="11">
        <f t="shared" si="322"/>
        <v>0</v>
      </c>
      <c r="AR631" s="11">
        <f t="shared" si="322"/>
        <v>0</v>
      </c>
      <c r="AS631" s="11">
        <f t="shared" si="322"/>
        <v>0</v>
      </c>
      <c r="AT631" s="11">
        <f t="shared" si="322"/>
        <v>0</v>
      </c>
      <c r="AU631" s="11">
        <f t="shared" si="322"/>
        <v>0</v>
      </c>
      <c r="AV631" s="11">
        <f t="shared" si="322"/>
        <v>0</v>
      </c>
      <c r="AW631" s="11">
        <f t="shared" si="322"/>
        <v>0</v>
      </c>
      <c r="AX631" s="11">
        <f t="shared" si="322"/>
        <v>0</v>
      </c>
      <c r="AY631" s="11">
        <f t="shared" si="328"/>
        <v>0</v>
      </c>
      <c r="AZ631" s="11">
        <f t="shared" si="328"/>
        <v>0</v>
      </c>
      <c r="BA631" s="11">
        <f t="shared" si="328"/>
        <v>0</v>
      </c>
      <c r="BB631" s="11">
        <f t="shared" si="328"/>
        <v>0</v>
      </c>
      <c r="BC631" s="11">
        <f t="shared" si="328"/>
        <v>0</v>
      </c>
      <c r="BD631" s="11">
        <f t="shared" si="328"/>
        <v>0</v>
      </c>
      <c r="BE631" s="11">
        <f t="shared" si="320"/>
        <v>0</v>
      </c>
      <c r="BF631" s="15" t="str">
        <f t="shared" si="297"/>
        <v>ČSN 42 5524</v>
      </c>
      <c r="BG631" s="42">
        <v>87.92</v>
      </c>
      <c r="BH631" s="17">
        <f t="shared" si="298"/>
        <v>280</v>
      </c>
      <c r="BI631" s="17">
        <f t="shared" si="299"/>
        <v>40</v>
      </c>
      <c r="BX631" s="18">
        <f t="shared" si="329"/>
        <v>11200</v>
      </c>
      <c r="BY631" s="42">
        <v>0.64</v>
      </c>
      <c r="BZ631" s="43">
        <f t="shared" si="300"/>
        <v>7.2793448589626939</v>
      </c>
      <c r="CA631" s="18">
        <f t="shared" si="301"/>
        <v>73173333.333333328</v>
      </c>
      <c r="CB631" s="18">
        <f t="shared" si="302"/>
        <v>522666.66666666663</v>
      </c>
      <c r="CC631" s="18">
        <f t="shared" si="303"/>
        <v>784000</v>
      </c>
      <c r="CD631" s="25">
        <f t="shared" si="304"/>
        <v>1.5000000000000002</v>
      </c>
      <c r="CE631" s="26">
        <f t="shared" si="305"/>
        <v>80.829037686547608</v>
      </c>
      <c r="CF631" s="18">
        <f t="shared" si="306"/>
        <v>11200</v>
      </c>
      <c r="CG631" s="18">
        <f t="shared" si="307"/>
        <v>11200</v>
      </c>
      <c r="CH631" s="18">
        <f t="shared" si="308"/>
        <v>1493333.3333333333</v>
      </c>
      <c r="CI631" s="18">
        <f t="shared" si="309"/>
        <v>74666.666666666657</v>
      </c>
      <c r="CJ631" s="18">
        <f t="shared" si="310"/>
        <v>112000</v>
      </c>
      <c r="CK631" s="25">
        <f t="shared" si="311"/>
        <v>1.5000000000000002</v>
      </c>
      <c r="CL631" s="26">
        <f t="shared" si="312"/>
        <v>11.547005383792515</v>
      </c>
      <c r="DJ631" s="20" t="s">
        <v>542</v>
      </c>
    </row>
    <row r="632" spans="1:114" x14ac:dyDescent="0.2">
      <c r="A632" s="15" t="s">
        <v>105</v>
      </c>
      <c r="B632" s="10" t="s">
        <v>732</v>
      </c>
      <c r="C632" s="11">
        <f t="shared" si="294"/>
        <v>98.91</v>
      </c>
      <c r="D632" s="11">
        <f t="shared" si="327"/>
        <v>280</v>
      </c>
      <c r="E632" s="11">
        <f t="shared" si="327"/>
        <v>45</v>
      </c>
      <c r="F632" s="11">
        <f t="shared" si="327"/>
        <v>0</v>
      </c>
      <c r="G632" s="11">
        <f t="shared" si="327"/>
        <v>0</v>
      </c>
      <c r="H632" s="11">
        <f t="shared" si="327"/>
        <v>0</v>
      </c>
      <c r="I632" s="11">
        <f t="shared" si="327"/>
        <v>0</v>
      </c>
      <c r="J632" s="11">
        <f t="shared" si="327"/>
        <v>0</v>
      </c>
      <c r="K632" s="11">
        <f t="shared" si="326"/>
        <v>0</v>
      </c>
      <c r="L632" s="11">
        <f t="shared" si="317"/>
        <v>0</v>
      </c>
      <c r="M632" s="11">
        <f t="shared" si="317"/>
        <v>0</v>
      </c>
      <c r="N632" s="11">
        <f t="shared" si="317"/>
        <v>0</v>
      </c>
      <c r="O632" s="11">
        <f t="shared" si="317"/>
        <v>0</v>
      </c>
      <c r="P632" s="11">
        <f t="shared" si="317"/>
        <v>0</v>
      </c>
      <c r="Q632" s="11">
        <f t="shared" si="323"/>
        <v>0</v>
      </c>
      <c r="R632" s="11">
        <f t="shared" si="323"/>
        <v>0</v>
      </c>
      <c r="S632" s="11">
        <f t="shared" si="323"/>
        <v>0</v>
      </c>
      <c r="T632" s="11">
        <f t="shared" si="323"/>
        <v>12600</v>
      </c>
      <c r="U632" s="40">
        <f t="shared" si="295"/>
        <v>0.65</v>
      </c>
      <c r="V632" s="11">
        <f t="shared" si="325"/>
        <v>6.5716307754524319</v>
      </c>
      <c r="W632" s="11">
        <f t="shared" si="325"/>
        <v>82320000</v>
      </c>
      <c r="X632" s="11">
        <f t="shared" si="325"/>
        <v>588000</v>
      </c>
      <c r="Y632" s="11">
        <f t="shared" si="325"/>
        <v>882000</v>
      </c>
      <c r="Z632" s="11">
        <f t="shared" si="325"/>
        <v>1.5</v>
      </c>
      <c r="AA632" s="11">
        <f t="shared" si="325"/>
        <v>80.829037686547608</v>
      </c>
      <c r="AB632" s="11">
        <f t="shared" si="324"/>
        <v>12600</v>
      </c>
      <c r="AC632" s="11">
        <f t="shared" si="324"/>
        <v>12600</v>
      </c>
      <c r="AD632" s="11">
        <f t="shared" si="324"/>
        <v>2126250</v>
      </c>
      <c r="AE632" s="11">
        <f t="shared" si="324"/>
        <v>94500</v>
      </c>
      <c r="AF632" s="11">
        <f t="shared" si="324"/>
        <v>141750</v>
      </c>
      <c r="AG632" s="11">
        <f t="shared" si="321"/>
        <v>1.5</v>
      </c>
      <c r="AH632" s="11">
        <f t="shared" si="321"/>
        <v>12.99038105676658</v>
      </c>
      <c r="AI632" s="11">
        <f t="shared" si="321"/>
        <v>0</v>
      </c>
      <c r="AJ632" s="11">
        <f t="shared" si="321"/>
        <v>0</v>
      </c>
      <c r="AK632" s="11">
        <f t="shared" si="321"/>
        <v>0</v>
      </c>
      <c r="AL632" s="11">
        <f t="shared" si="321"/>
        <v>0</v>
      </c>
      <c r="AM632" s="11">
        <f t="shared" si="322"/>
        <v>0</v>
      </c>
      <c r="AN632" s="11">
        <f t="shared" si="322"/>
        <v>0</v>
      </c>
      <c r="AO632" s="11">
        <f t="shared" si="322"/>
        <v>0</v>
      </c>
      <c r="AP632" s="11">
        <f t="shared" si="322"/>
        <v>0</v>
      </c>
      <c r="AQ632" s="11">
        <f t="shared" si="322"/>
        <v>0</v>
      </c>
      <c r="AR632" s="11">
        <f t="shared" si="322"/>
        <v>0</v>
      </c>
      <c r="AS632" s="11">
        <f t="shared" si="322"/>
        <v>0</v>
      </c>
      <c r="AT632" s="11">
        <f t="shared" si="322"/>
        <v>0</v>
      </c>
      <c r="AU632" s="11">
        <f t="shared" si="322"/>
        <v>0</v>
      </c>
      <c r="AV632" s="11">
        <f t="shared" si="322"/>
        <v>0</v>
      </c>
      <c r="AW632" s="11">
        <f t="shared" si="322"/>
        <v>0</v>
      </c>
      <c r="AX632" s="11">
        <f t="shared" si="322"/>
        <v>0</v>
      </c>
      <c r="AY632" s="11">
        <f t="shared" si="328"/>
        <v>0</v>
      </c>
      <c r="AZ632" s="11">
        <f t="shared" si="328"/>
        <v>0</v>
      </c>
      <c r="BA632" s="11">
        <f t="shared" si="328"/>
        <v>0</v>
      </c>
      <c r="BB632" s="11">
        <f t="shared" si="328"/>
        <v>0</v>
      </c>
      <c r="BC632" s="11">
        <f t="shared" si="328"/>
        <v>0</v>
      </c>
      <c r="BD632" s="11">
        <f t="shared" si="328"/>
        <v>0</v>
      </c>
      <c r="BE632" s="11">
        <f t="shared" si="320"/>
        <v>0</v>
      </c>
      <c r="BF632" s="15" t="str">
        <f t="shared" si="297"/>
        <v>ČSN 42 5524</v>
      </c>
      <c r="BG632" s="42">
        <v>98.91</v>
      </c>
      <c r="BH632" s="17">
        <f t="shared" si="298"/>
        <v>280</v>
      </c>
      <c r="BI632" s="17">
        <f t="shared" si="299"/>
        <v>45</v>
      </c>
      <c r="BX632" s="18">
        <f t="shared" si="329"/>
        <v>12600</v>
      </c>
      <c r="BY632" s="42">
        <v>0.65</v>
      </c>
      <c r="BZ632" s="43">
        <f t="shared" si="300"/>
        <v>6.5716307754524319</v>
      </c>
      <c r="CA632" s="18">
        <f t="shared" si="301"/>
        <v>82320000</v>
      </c>
      <c r="CB632" s="18">
        <f t="shared" si="302"/>
        <v>588000</v>
      </c>
      <c r="CC632" s="18">
        <f t="shared" si="303"/>
        <v>882000</v>
      </c>
      <c r="CD632" s="25">
        <f t="shared" si="304"/>
        <v>1.5</v>
      </c>
      <c r="CE632" s="26">
        <f t="shared" si="305"/>
        <v>80.829037686547608</v>
      </c>
      <c r="CF632" s="18">
        <f t="shared" si="306"/>
        <v>12600</v>
      </c>
      <c r="CG632" s="18">
        <f t="shared" si="307"/>
        <v>12600</v>
      </c>
      <c r="CH632" s="18">
        <f t="shared" si="308"/>
        <v>2126250</v>
      </c>
      <c r="CI632" s="18">
        <f t="shared" si="309"/>
        <v>94500</v>
      </c>
      <c r="CJ632" s="18">
        <f t="shared" si="310"/>
        <v>141750</v>
      </c>
      <c r="CK632" s="25">
        <f t="shared" si="311"/>
        <v>1.5</v>
      </c>
      <c r="CL632" s="26">
        <f t="shared" si="312"/>
        <v>12.99038105676658</v>
      </c>
      <c r="DJ632" s="20" t="s">
        <v>542</v>
      </c>
    </row>
    <row r="633" spans="1:114" x14ac:dyDescent="0.2">
      <c r="A633" s="15" t="s">
        <v>105</v>
      </c>
      <c r="B633" s="10" t="s">
        <v>733</v>
      </c>
      <c r="C633" s="11">
        <f t="shared" si="294"/>
        <v>109.9</v>
      </c>
      <c r="D633" s="11">
        <f t="shared" si="327"/>
        <v>280</v>
      </c>
      <c r="E633" s="11">
        <f t="shared" si="327"/>
        <v>50</v>
      </c>
      <c r="F633" s="11">
        <f t="shared" si="327"/>
        <v>0</v>
      </c>
      <c r="G633" s="11">
        <f t="shared" si="327"/>
        <v>0</v>
      </c>
      <c r="H633" s="11">
        <f t="shared" si="327"/>
        <v>0</v>
      </c>
      <c r="I633" s="11">
        <f t="shared" si="327"/>
        <v>0</v>
      </c>
      <c r="J633" s="11">
        <f t="shared" si="327"/>
        <v>0</v>
      </c>
      <c r="K633" s="11">
        <f t="shared" si="326"/>
        <v>0</v>
      </c>
      <c r="L633" s="11">
        <f t="shared" si="317"/>
        <v>0</v>
      </c>
      <c r="M633" s="11">
        <f t="shared" si="317"/>
        <v>0</v>
      </c>
      <c r="N633" s="11">
        <f t="shared" si="317"/>
        <v>0</v>
      </c>
      <c r="O633" s="11">
        <f t="shared" si="317"/>
        <v>0</v>
      </c>
      <c r="P633" s="11">
        <f t="shared" si="317"/>
        <v>0</v>
      </c>
      <c r="Q633" s="11">
        <f t="shared" si="323"/>
        <v>0</v>
      </c>
      <c r="R633" s="11">
        <f t="shared" si="323"/>
        <v>0</v>
      </c>
      <c r="S633" s="11">
        <f t="shared" si="323"/>
        <v>0</v>
      </c>
      <c r="T633" s="11">
        <f t="shared" si="323"/>
        <v>14000</v>
      </c>
      <c r="U633" s="40">
        <f t="shared" si="295"/>
        <v>0.66</v>
      </c>
      <c r="V633" s="11">
        <f t="shared" si="325"/>
        <v>6.0054595086442228</v>
      </c>
      <c r="W633" s="11">
        <f t="shared" si="325"/>
        <v>91466666.666666657</v>
      </c>
      <c r="X633" s="11">
        <f t="shared" si="325"/>
        <v>653333.33333333326</v>
      </c>
      <c r="Y633" s="11">
        <f t="shared" si="325"/>
        <v>980000</v>
      </c>
      <c r="Z633" s="11">
        <f t="shared" si="325"/>
        <v>1.5000000000000002</v>
      </c>
      <c r="AA633" s="11">
        <f t="shared" si="325"/>
        <v>80.829037686547608</v>
      </c>
      <c r="AB633" s="11">
        <f t="shared" si="324"/>
        <v>14000</v>
      </c>
      <c r="AC633" s="11">
        <f t="shared" si="324"/>
        <v>14000</v>
      </c>
      <c r="AD633" s="11">
        <f t="shared" si="324"/>
        <v>2916666.6666666665</v>
      </c>
      <c r="AE633" s="11">
        <f t="shared" si="324"/>
        <v>116666.66666666666</v>
      </c>
      <c r="AF633" s="11">
        <f t="shared" si="324"/>
        <v>175000</v>
      </c>
      <c r="AG633" s="11">
        <f t="shared" si="321"/>
        <v>1.5000000000000002</v>
      </c>
      <c r="AH633" s="11">
        <f t="shared" si="321"/>
        <v>14.433756729740644</v>
      </c>
      <c r="AI633" s="11">
        <f t="shared" si="321"/>
        <v>0</v>
      </c>
      <c r="AJ633" s="11">
        <f t="shared" si="321"/>
        <v>0</v>
      </c>
      <c r="AK633" s="11">
        <f t="shared" si="321"/>
        <v>0</v>
      </c>
      <c r="AL633" s="11">
        <f t="shared" si="321"/>
        <v>0</v>
      </c>
      <c r="AM633" s="11">
        <f t="shared" si="322"/>
        <v>0</v>
      </c>
      <c r="AN633" s="11">
        <f t="shared" si="322"/>
        <v>0</v>
      </c>
      <c r="AO633" s="11">
        <f t="shared" si="322"/>
        <v>0</v>
      </c>
      <c r="AP633" s="11">
        <f t="shared" si="322"/>
        <v>0</v>
      </c>
      <c r="AQ633" s="11">
        <f t="shared" si="322"/>
        <v>0</v>
      </c>
      <c r="AR633" s="11">
        <f t="shared" si="322"/>
        <v>0</v>
      </c>
      <c r="AS633" s="11">
        <f t="shared" si="322"/>
        <v>0</v>
      </c>
      <c r="AT633" s="11">
        <f t="shared" si="322"/>
        <v>0</v>
      </c>
      <c r="AU633" s="11">
        <f t="shared" si="322"/>
        <v>0</v>
      </c>
      <c r="AV633" s="11">
        <f t="shared" si="322"/>
        <v>0</v>
      </c>
      <c r="AW633" s="11">
        <f t="shared" si="322"/>
        <v>0</v>
      </c>
      <c r="AX633" s="11">
        <f t="shared" si="322"/>
        <v>0</v>
      </c>
      <c r="AY633" s="11">
        <f t="shared" si="328"/>
        <v>0</v>
      </c>
      <c r="AZ633" s="11">
        <f t="shared" si="328"/>
        <v>0</v>
      </c>
      <c r="BA633" s="11">
        <f t="shared" si="328"/>
        <v>0</v>
      </c>
      <c r="BB633" s="11">
        <f t="shared" si="328"/>
        <v>0</v>
      </c>
      <c r="BC633" s="11">
        <f t="shared" si="328"/>
        <v>0</v>
      </c>
      <c r="BD633" s="11">
        <f t="shared" si="328"/>
        <v>0</v>
      </c>
      <c r="BE633" s="11">
        <f t="shared" si="320"/>
        <v>0</v>
      </c>
      <c r="BF633" s="15" t="str">
        <f t="shared" si="297"/>
        <v>ČSN 42 5524</v>
      </c>
      <c r="BG633" s="42">
        <v>109.9</v>
      </c>
      <c r="BH633" s="17">
        <f t="shared" si="298"/>
        <v>280</v>
      </c>
      <c r="BI633" s="17">
        <f t="shared" si="299"/>
        <v>50</v>
      </c>
      <c r="BX633" s="18">
        <f t="shared" si="329"/>
        <v>14000</v>
      </c>
      <c r="BY633" s="42">
        <v>0.66</v>
      </c>
      <c r="BZ633" s="43">
        <f t="shared" si="300"/>
        <v>6.0054595086442228</v>
      </c>
      <c r="CA633" s="18">
        <f t="shared" si="301"/>
        <v>91466666.666666657</v>
      </c>
      <c r="CB633" s="18">
        <f t="shared" si="302"/>
        <v>653333.33333333326</v>
      </c>
      <c r="CC633" s="18">
        <f t="shared" si="303"/>
        <v>980000</v>
      </c>
      <c r="CD633" s="25">
        <f t="shared" si="304"/>
        <v>1.5000000000000002</v>
      </c>
      <c r="CE633" s="26">
        <f t="shared" si="305"/>
        <v>80.829037686547608</v>
      </c>
      <c r="CF633" s="18">
        <f t="shared" si="306"/>
        <v>14000</v>
      </c>
      <c r="CG633" s="18">
        <f t="shared" si="307"/>
        <v>14000</v>
      </c>
      <c r="CH633" s="18">
        <f t="shared" si="308"/>
        <v>2916666.6666666665</v>
      </c>
      <c r="CI633" s="18">
        <f t="shared" si="309"/>
        <v>116666.66666666666</v>
      </c>
      <c r="CJ633" s="18">
        <f t="shared" si="310"/>
        <v>175000</v>
      </c>
      <c r="CK633" s="25">
        <f t="shared" si="311"/>
        <v>1.5000000000000002</v>
      </c>
      <c r="CL633" s="26">
        <f t="shared" si="312"/>
        <v>14.433756729740644</v>
      </c>
      <c r="DJ633" s="20" t="s">
        <v>542</v>
      </c>
    </row>
    <row r="634" spans="1:114" x14ac:dyDescent="0.2">
      <c r="A634" s="15" t="s">
        <v>105</v>
      </c>
      <c r="B634" s="10" t="s">
        <v>734</v>
      </c>
      <c r="C634" s="11">
        <f t="shared" ref="C634:C697" si="330">IF(A634="x",BG634*$C$4,0)</f>
        <v>120.89</v>
      </c>
      <c r="D634" s="11">
        <f t="shared" si="327"/>
        <v>280</v>
      </c>
      <c r="E634" s="11">
        <f t="shared" si="327"/>
        <v>55</v>
      </c>
      <c r="F634" s="11">
        <f t="shared" si="327"/>
        <v>0</v>
      </c>
      <c r="G634" s="11">
        <f t="shared" si="327"/>
        <v>0</v>
      </c>
      <c r="H634" s="11">
        <f t="shared" si="327"/>
        <v>0</v>
      </c>
      <c r="I634" s="11">
        <f t="shared" si="327"/>
        <v>0</v>
      </c>
      <c r="J634" s="11">
        <f t="shared" si="327"/>
        <v>0</v>
      </c>
      <c r="K634" s="11">
        <f t="shared" si="326"/>
        <v>0</v>
      </c>
      <c r="L634" s="11">
        <f t="shared" si="317"/>
        <v>0</v>
      </c>
      <c r="M634" s="11">
        <f t="shared" si="317"/>
        <v>0</v>
      </c>
      <c r="N634" s="11">
        <f t="shared" si="317"/>
        <v>0</v>
      </c>
      <c r="O634" s="11">
        <f t="shared" si="317"/>
        <v>0</v>
      </c>
      <c r="P634" s="11">
        <f t="shared" si="317"/>
        <v>0</v>
      </c>
      <c r="Q634" s="11">
        <f t="shared" si="323"/>
        <v>0</v>
      </c>
      <c r="R634" s="11">
        <f t="shared" si="323"/>
        <v>0</v>
      </c>
      <c r="S634" s="11">
        <f t="shared" si="323"/>
        <v>0</v>
      </c>
      <c r="T634" s="11">
        <f t="shared" si="323"/>
        <v>15400</v>
      </c>
      <c r="U634" s="40">
        <f t="shared" ref="U634:U697" si="331">IF(A634="x",BY634*$U$4,0)</f>
        <v>0.67</v>
      </c>
      <c r="V634" s="11">
        <f t="shared" si="325"/>
        <v>5.542228472164779</v>
      </c>
      <c r="W634" s="11">
        <f t="shared" si="325"/>
        <v>100613333.33333333</v>
      </c>
      <c r="X634" s="11">
        <f t="shared" si="325"/>
        <v>718666.66666666663</v>
      </c>
      <c r="Y634" s="11">
        <f t="shared" si="325"/>
        <v>1078000</v>
      </c>
      <c r="Z634" s="11">
        <f t="shared" si="325"/>
        <v>1.5</v>
      </c>
      <c r="AA634" s="11">
        <f t="shared" si="325"/>
        <v>80.829037686547608</v>
      </c>
      <c r="AB634" s="11">
        <f t="shared" si="324"/>
        <v>15400</v>
      </c>
      <c r="AC634" s="11">
        <f t="shared" si="324"/>
        <v>15400</v>
      </c>
      <c r="AD634" s="11">
        <f t="shared" si="324"/>
        <v>3882083.333333333</v>
      </c>
      <c r="AE634" s="11">
        <f t="shared" si="324"/>
        <v>141166.66666666666</v>
      </c>
      <c r="AF634" s="11">
        <f t="shared" si="324"/>
        <v>211750</v>
      </c>
      <c r="AG634" s="11">
        <f t="shared" si="321"/>
        <v>1.5</v>
      </c>
      <c r="AH634" s="11">
        <f t="shared" si="321"/>
        <v>15.877132402714707</v>
      </c>
      <c r="AI634" s="11">
        <f t="shared" si="321"/>
        <v>0</v>
      </c>
      <c r="AJ634" s="11">
        <f t="shared" si="321"/>
        <v>0</v>
      </c>
      <c r="AK634" s="11">
        <f t="shared" si="321"/>
        <v>0</v>
      </c>
      <c r="AL634" s="11">
        <f t="shared" si="321"/>
        <v>0</v>
      </c>
      <c r="AM634" s="11">
        <f t="shared" si="322"/>
        <v>0</v>
      </c>
      <c r="AN634" s="11">
        <f t="shared" si="322"/>
        <v>0</v>
      </c>
      <c r="AO634" s="11">
        <f t="shared" si="322"/>
        <v>0</v>
      </c>
      <c r="AP634" s="11">
        <f t="shared" si="322"/>
        <v>0</v>
      </c>
      <c r="AQ634" s="11">
        <f t="shared" si="322"/>
        <v>0</v>
      </c>
      <c r="AR634" s="11">
        <f t="shared" si="322"/>
        <v>0</v>
      </c>
      <c r="AS634" s="11">
        <f t="shared" si="322"/>
        <v>0</v>
      </c>
      <c r="AT634" s="11">
        <f t="shared" si="322"/>
        <v>0</v>
      </c>
      <c r="AU634" s="11">
        <f t="shared" si="322"/>
        <v>0</v>
      </c>
      <c r="AV634" s="11">
        <f t="shared" si="322"/>
        <v>0</v>
      </c>
      <c r="AW634" s="11">
        <f t="shared" si="322"/>
        <v>0</v>
      </c>
      <c r="AX634" s="11">
        <f t="shared" si="322"/>
        <v>0</v>
      </c>
      <c r="AY634" s="11">
        <f t="shared" si="328"/>
        <v>0</v>
      </c>
      <c r="AZ634" s="11">
        <f t="shared" si="328"/>
        <v>0</v>
      </c>
      <c r="BA634" s="11">
        <f t="shared" si="328"/>
        <v>0</v>
      </c>
      <c r="BB634" s="11">
        <f t="shared" si="328"/>
        <v>0</v>
      </c>
      <c r="BC634" s="11">
        <f t="shared" si="328"/>
        <v>0</v>
      </c>
      <c r="BD634" s="11">
        <f t="shared" si="328"/>
        <v>0</v>
      </c>
      <c r="BE634" s="11">
        <f t="shared" si="320"/>
        <v>0</v>
      </c>
      <c r="BF634" s="15" t="str">
        <f t="shared" ref="BF634:BF697" si="332">IF(A634="x",DJ634,0)</f>
        <v>ČSN 42 5524</v>
      </c>
      <c r="BG634" s="42">
        <v>120.89</v>
      </c>
      <c r="BH634" s="17">
        <f t="shared" ref="BH634:BH697" si="333">VALUE(MID(B634,FIND(" ",B634)+1,LEN(B634)-FIND(" ",B634)-LEN(BI634)-1))</f>
        <v>280</v>
      </c>
      <c r="BI634" s="17">
        <f t="shared" ref="BI634:BI697" si="334">VALUE(MID(B634,FIND("x",B634)+1,LEN(B634)-FIND("x",B634)))</f>
        <v>55</v>
      </c>
      <c r="BX634" s="18">
        <f t="shared" si="329"/>
        <v>15400</v>
      </c>
      <c r="BY634" s="42">
        <v>0.67</v>
      </c>
      <c r="BZ634" s="43">
        <f t="shared" ref="BZ634:BZ697" si="335">BY634/(BX634*0.00000785)</f>
        <v>5.542228472164779</v>
      </c>
      <c r="CA634" s="18">
        <f t="shared" ref="CA634:CA697" si="336">1/12*BI634*BH634^3</f>
        <v>100613333.33333333</v>
      </c>
      <c r="CB634" s="18">
        <f t="shared" ref="CB634:CB697" si="337">1/6*BI634*BH634^2</f>
        <v>718666.66666666663</v>
      </c>
      <c r="CC634" s="18">
        <f t="shared" ref="CC634:CC697" si="338">BI634*(BH634^2)/4</f>
        <v>1078000</v>
      </c>
      <c r="CD634" s="25">
        <f t="shared" ref="CD634:CD697" si="339">CC634/CB634</f>
        <v>1.5</v>
      </c>
      <c r="CE634" s="26">
        <f t="shared" ref="CE634:CE697" si="340">SQRT(CA634/BX634)</f>
        <v>80.829037686547608</v>
      </c>
      <c r="CF634" s="18">
        <f t="shared" ref="CF634:CF697" si="341">BX634</f>
        <v>15400</v>
      </c>
      <c r="CG634" s="18">
        <f t="shared" ref="CG634:CG697" si="342">BX634</f>
        <v>15400</v>
      </c>
      <c r="CH634" s="18">
        <f t="shared" ref="CH634:CH697" si="343">1/12*BH634*BI634^3</f>
        <v>3882083.333333333</v>
      </c>
      <c r="CI634" s="18">
        <f t="shared" ref="CI634:CI697" si="344">1/6*BH634*BI634^2</f>
        <v>141166.66666666666</v>
      </c>
      <c r="CJ634" s="18">
        <f t="shared" ref="CJ634:CJ697" si="345">BH634*(BI634^2)/4</f>
        <v>211750</v>
      </c>
      <c r="CK634" s="25">
        <f t="shared" ref="CK634:CK697" si="346">CJ634/CI634</f>
        <v>1.5</v>
      </c>
      <c r="CL634" s="26">
        <f t="shared" ref="CL634:CL697" si="347">SQRT(CH634/BX634)</f>
        <v>15.877132402714707</v>
      </c>
      <c r="DJ634" s="20" t="s">
        <v>542</v>
      </c>
    </row>
    <row r="635" spans="1:114" x14ac:dyDescent="0.2">
      <c r="A635" s="15" t="s">
        <v>105</v>
      </c>
      <c r="B635" s="10" t="s">
        <v>735</v>
      </c>
      <c r="C635" s="11">
        <f t="shared" si="330"/>
        <v>131.88</v>
      </c>
      <c r="D635" s="11">
        <f t="shared" si="327"/>
        <v>280</v>
      </c>
      <c r="E635" s="11">
        <f t="shared" si="327"/>
        <v>60</v>
      </c>
      <c r="F635" s="11">
        <f t="shared" si="327"/>
        <v>0</v>
      </c>
      <c r="G635" s="11">
        <f t="shared" si="327"/>
        <v>0</v>
      </c>
      <c r="H635" s="11">
        <f t="shared" si="327"/>
        <v>0</v>
      </c>
      <c r="I635" s="11">
        <f t="shared" si="327"/>
        <v>0</v>
      </c>
      <c r="J635" s="11">
        <f t="shared" si="327"/>
        <v>0</v>
      </c>
      <c r="K635" s="11">
        <f t="shared" si="326"/>
        <v>0</v>
      </c>
      <c r="L635" s="11">
        <f t="shared" si="317"/>
        <v>0</v>
      </c>
      <c r="M635" s="11">
        <f t="shared" si="317"/>
        <v>0</v>
      </c>
      <c r="N635" s="11">
        <f t="shared" si="317"/>
        <v>0</v>
      </c>
      <c r="O635" s="11">
        <f t="shared" si="317"/>
        <v>0</v>
      </c>
      <c r="P635" s="11">
        <f t="shared" si="317"/>
        <v>0</v>
      </c>
      <c r="Q635" s="11">
        <f t="shared" si="323"/>
        <v>0</v>
      </c>
      <c r="R635" s="11">
        <f t="shared" si="323"/>
        <v>0</v>
      </c>
      <c r="S635" s="11">
        <f t="shared" si="323"/>
        <v>0</v>
      </c>
      <c r="T635" s="11">
        <f t="shared" si="323"/>
        <v>16800</v>
      </c>
      <c r="U635" s="40">
        <f t="shared" si="331"/>
        <v>0.68</v>
      </c>
      <c r="V635" s="11">
        <f t="shared" si="325"/>
        <v>5.1562026084319079</v>
      </c>
      <c r="W635" s="11">
        <f t="shared" si="325"/>
        <v>109760000</v>
      </c>
      <c r="X635" s="11">
        <f t="shared" si="325"/>
        <v>784000</v>
      </c>
      <c r="Y635" s="11">
        <f t="shared" si="325"/>
        <v>1176000</v>
      </c>
      <c r="Z635" s="11">
        <f t="shared" si="325"/>
        <v>1.5</v>
      </c>
      <c r="AA635" s="11">
        <f t="shared" si="325"/>
        <v>80.829037686547608</v>
      </c>
      <c r="AB635" s="11">
        <f t="shared" si="324"/>
        <v>16800</v>
      </c>
      <c r="AC635" s="11">
        <f t="shared" si="324"/>
        <v>16800</v>
      </c>
      <c r="AD635" s="11">
        <f t="shared" si="324"/>
        <v>5040000</v>
      </c>
      <c r="AE635" s="11">
        <f t="shared" si="324"/>
        <v>168000</v>
      </c>
      <c r="AF635" s="11">
        <f t="shared" si="324"/>
        <v>252000</v>
      </c>
      <c r="AG635" s="11">
        <f t="shared" si="321"/>
        <v>1.5</v>
      </c>
      <c r="AH635" s="11">
        <f t="shared" si="321"/>
        <v>17.320508075688775</v>
      </c>
      <c r="AI635" s="11">
        <f t="shared" si="321"/>
        <v>0</v>
      </c>
      <c r="AJ635" s="11">
        <f t="shared" si="321"/>
        <v>0</v>
      </c>
      <c r="AK635" s="11">
        <f t="shared" si="321"/>
        <v>0</v>
      </c>
      <c r="AL635" s="11">
        <f t="shared" si="321"/>
        <v>0</v>
      </c>
      <c r="AM635" s="11">
        <f t="shared" si="322"/>
        <v>0</v>
      </c>
      <c r="AN635" s="11">
        <f t="shared" si="322"/>
        <v>0</v>
      </c>
      <c r="AO635" s="11">
        <f t="shared" si="322"/>
        <v>0</v>
      </c>
      <c r="AP635" s="11">
        <f t="shared" ref="AP635:AX663" si="348">IF($A635="x",CT635,"")</f>
        <v>0</v>
      </c>
      <c r="AQ635" s="11">
        <f t="shared" si="348"/>
        <v>0</v>
      </c>
      <c r="AR635" s="11">
        <f t="shared" si="348"/>
        <v>0</v>
      </c>
      <c r="AS635" s="11">
        <f t="shared" si="348"/>
        <v>0</v>
      </c>
      <c r="AT635" s="11">
        <f t="shared" si="348"/>
        <v>0</v>
      </c>
      <c r="AU635" s="11">
        <f t="shared" si="348"/>
        <v>0</v>
      </c>
      <c r="AV635" s="11">
        <f t="shared" si="348"/>
        <v>0</v>
      </c>
      <c r="AW635" s="11">
        <f t="shared" si="348"/>
        <v>0</v>
      </c>
      <c r="AX635" s="11">
        <f t="shared" si="348"/>
        <v>0</v>
      </c>
      <c r="AY635" s="11">
        <f t="shared" si="328"/>
        <v>0</v>
      </c>
      <c r="AZ635" s="11">
        <f t="shared" si="328"/>
        <v>0</v>
      </c>
      <c r="BA635" s="11">
        <f t="shared" si="328"/>
        <v>0</v>
      </c>
      <c r="BB635" s="11">
        <f t="shared" si="328"/>
        <v>0</v>
      </c>
      <c r="BC635" s="11">
        <f t="shared" si="328"/>
        <v>0</v>
      </c>
      <c r="BD635" s="11">
        <f t="shared" si="328"/>
        <v>0</v>
      </c>
      <c r="BE635" s="11">
        <f t="shared" si="320"/>
        <v>0</v>
      </c>
      <c r="BF635" s="15" t="str">
        <f t="shared" si="332"/>
        <v>ČSN 42 5524</v>
      </c>
      <c r="BG635" s="42">
        <v>131.88</v>
      </c>
      <c r="BH635" s="17">
        <f t="shared" si="333"/>
        <v>280</v>
      </c>
      <c r="BI635" s="17">
        <f t="shared" si="334"/>
        <v>60</v>
      </c>
      <c r="BX635" s="18">
        <f t="shared" si="329"/>
        <v>16800</v>
      </c>
      <c r="BY635" s="42">
        <v>0.68</v>
      </c>
      <c r="BZ635" s="43">
        <f t="shared" si="335"/>
        <v>5.1562026084319079</v>
      </c>
      <c r="CA635" s="18">
        <f t="shared" si="336"/>
        <v>109760000</v>
      </c>
      <c r="CB635" s="18">
        <f t="shared" si="337"/>
        <v>784000</v>
      </c>
      <c r="CC635" s="18">
        <f t="shared" si="338"/>
        <v>1176000</v>
      </c>
      <c r="CD635" s="25">
        <f t="shared" si="339"/>
        <v>1.5</v>
      </c>
      <c r="CE635" s="26">
        <f t="shared" si="340"/>
        <v>80.829037686547608</v>
      </c>
      <c r="CF635" s="18">
        <f t="shared" si="341"/>
        <v>16800</v>
      </c>
      <c r="CG635" s="18">
        <f t="shared" si="342"/>
        <v>16800</v>
      </c>
      <c r="CH635" s="18">
        <f t="shared" si="343"/>
        <v>5040000</v>
      </c>
      <c r="CI635" s="18">
        <f t="shared" si="344"/>
        <v>168000</v>
      </c>
      <c r="CJ635" s="18">
        <f t="shared" si="345"/>
        <v>252000</v>
      </c>
      <c r="CK635" s="25">
        <f t="shared" si="346"/>
        <v>1.5</v>
      </c>
      <c r="CL635" s="26">
        <f t="shared" si="347"/>
        <v>17.320508075688775</v>
      </c>
      <c r="DJ635" s="20" t="s">
        <v>542</v>
      </c>
    </row>
    <row r="636" spans="1:114" x14ac:dyDescent="0.2">
      <c r="A636" s="15" t="s">
        <v>105</v>
      </c>
      <c r="B636" s="10" t="s">
        <v>736</v>
      </c>
      <c r="C636" s="11">
        <f t="shared" si="330"/>
        <v>16.484999999999999</v>
      </c>
      <c r="D636" s="11">
        <f t="shared" si="327"/>
        <v>300</v>
      </c>
      <c r="E636" s="11">
        <f t="shared" si="327"/>
        <v>7</v>
      </c>
      <c r="F636" s="11">
        <f t="shared" si="327"/>
        <v>0</v>
      </c>
      <c r="G636" s="11">
        <f t="shared" si="327"/>
        <v>0</v>
      </c>
      <c r="H636" s="11">
        <f t="shared" si="327"/>
        <v>0</v>
      </c>
      <c r="I636" s="11">
        <f t="shared" si="327"/>
        <v>0</v>
      </c>
      <c r="J636" s="11">
        <f t="shared" si="327"/>
        <v>0</v>
      </c>
      <c r="K636" s="11">
        <f t="shared" si="326"/>
        <v>0</v>
      </c>
      <c r="L636" s="11">
        <f t="shared" si="317"/>
        <v>0</v>
      </c>
      <c r="M636" s="11">
        <f t="shared" si="317"/>
        <v>0</v>
      </c>
      <c r="N636" s="11">
        <f t="shared" si="317"/>
        <v>0</v>
      </c>
      <c r="O636" s="11">
        <f t="shared" si="317"/>
        <v>0</v>
      </c>
      <c r="P636" s="11">
        <f t="shared" si="317"/>
        <v>0</v>
      </c>
      <c r="Q636" s="11">
        <f t="shared" si="323"/>
        <v>0</v>
      </c>
      <c r="R636" s="11">
        <f t="shared" si="323"/>
        <v>0</v>
      </c>
      <c r="S636" s="11">
        <f t="shared" si="323"/>
        <v>0</v>
      </c>
      <c r="T636" s="11">
        <f t="shared" si="323"/>
        <v>2100</v>
      </c>
      <c r="U636" s="40">
        <f t="shared" si="331"/>
        <v>0.61399999999999999</v>
      </c>
      <c r="V636" s="11">
        <f t="shared" si="325"/>
        <v>37.245981195025784</v>
      </c>
      <c r="W636" s="11">
        <f t="shared" si="325"/>
        <v>15749999.999999998</v>
      </c>
      <c r="X636" s="11">
        <f t="shared" si="325"/>
        <v>104999.99999999999</v>
      </c>
      <c r="Y636" s="11">
        <f t="shared" si="325"/>
        <v>157500</v>
      </c>
      <c r="Z636" s="11">
        <f t="shared" si="325"/>
        <v>1.5000000000000002</v>
      </c>
      <c r="AA636" s="11">
        <f t="shared" si="325"/>
        <v>86.602540378443862</v>
      </c>
      <c r="AB636" s="11">
        <f t="shared" si="324"/>
        <v>2100</v>
      </c>
      <c r="AC636" s="11">
        <f t="shared" si="324"/>
        <v>2100</v>
      </c>
      <c r="AD636" s="11">
        <f t="shared" si="324"/>
        <v>8575</v>
      </c>
      <c r="AE636" s="11">
        <f t="shared" si="324"/>
        <v>2450</v>
      </c>
      <c r="AF636" s="11">
        <f t="shared" si="324"/>
        <v>3675</v>
      </c>
      <c r="AG636" s="11">
        <f t="shared" si="321"/>
        <v>1.5</v>
      </c>
      <c r="AH636" s="11">
        <f t="shared" si="321"/>
        <v>2.0207259421636903</v>
      </c>
      <c r="AI636" s="11">
        <f t="shared" si="321"/>
        <v>0</v>
      </c>
      <c r="AJ636" s="11">
        <f t="shared" si="321"/>
        <v>0</v>
      </c>
      <c r="AK636" s="11">
        <f t="shared" si="321"/>
        <v>0</v>
      </c>
      <c r="AL636" s="11">
        <f t="shared" si="321"/>
        <v>0</v>
      </c>
      <c r="AM636" s="11">
        <f t="shared" si="321"/>
        <v>0</v>
      </c>
      <c r="AN636" s="11">
        <f t="shared" si="321"/>
        <v>0</v>
      </c>
      <c r="AO636" s="11">
        <f t="shared" si="321"/>
        <v>0</v>
      </c>
      <c r="AP636" s="11">
        <f t="shared" si="348"/>
        <v>0</v>
      </c>
      <c r="AQ636" s="11">
        <f t="shared" si="348"/>
        <v>0</v>
      </c>
      <c r="AR636" s="11">
        <f t="shared" si="348"/>
        <v>0</v>
      </c>
      <c r="AS636" s="11">
        <f t="shared" si="348"/>
        <v>0</v>
      </c>
      <c r="AT636" s="11">
        <f t="shared" si="348"/>
        <v>0</v>
      </c>
      <c r="AU636" s="11">
        <f t="shared" si="348"/>
        <v>0</v>
      </c>
      <c r="AV636" s="11">
        <f t="shared" si="348"/>
        <v>0</v>
      </c>
      <c r="AW636" s="11">
        <f t="shared" si="348"/>
        <v>0</v>
      </c>
      <c r="AX636" s="11">
        <f t="shared" si="348"/>
        <v>0</v>
      </c>
      <c r="AY636" s="11">
        <f t="shared" si="328"/>
        <v>0</v>
      </c>
      <c r="AZ636" s="11">
        <f t="shared" si="328"/>
        <v>0</v>
      </c>
      <c r="BA636" s="11">
        <f t="shared" si="328"/>
        <v>0</v>
      </c>
      <c r="BB636" s="11">
        <f t="shared" si="328"/>
        <v>0</v>
      </c>
      <c r="BC636" s="11">
        <f t="shared" si="328"/>
        <v>0</v>
      </c>
      <c r="BD636" s="11">
        <f t="shared" si="328"/>
        <v>0</v>
      </c>
      <c r="BE636" s="11">
        <f t="shared" si="320"/>
        <v>0</v>
      </c>
      <c r="BF636" s="15" t="str">
        <f t="shared" si="332"/>
        <v>ČSN 42 5524</v>
      </c>
      <c r="BG636" s="42">
        <v>16.484999999999999</v>
      </c>
      <c r="BH636" s="17">
        <f t="shared" si="333"/>
        <v>300</v>
      </c>
      <c r="BI636" s="17">
        <f t="shared" si="334"/>
        <v>7</v>
      </c>
      <c r="BX636" s="18">
        <f t="shared" si="329"/>
        <v>2100</v>
      </c>
      <c r="BY636" s="42">
        <v>0.61399999999999999</v>
      </c>
      <c r="BZ636" s="43">
        <f t="shared" si="335"/>
        <v>37.245981195025784</v>
      </c>
      <c r="CA636" s="18">
        <f t="shared" si="336"/>
        <v>15749999.999999998</v>
      </c>
      <c r="CB636" s="18">
        <f t="shared" si="337"/>
        <v>104999.99999999999</v>
      </c>
      <c r="CC636" s="18">
        <f t="shared" si="338"/>
        <v>157500</v>
      </c>
      <c r="CD636" s="25">
        <f t="shared" si="339"/>
        <v>1.5000000000000002</v>
      </c>
      <c r="CE636" s="26">
        <f t="shared" si="340"/>
        <v>86.602540378443862</v>
      </c>
      <c r="CF636" s="18">
        <f t="shared" si="341"/>
        <v>2100</v>
      </c>
      <c r="CG636" s="18">
        <f t="shared" si="342"/>
        <v>2100</v>
      </c>
      <c r="CH636" s="18">
        <f t="shared" si="343"/>
        <v>8575</v>
      </c>
      <c r="CI636" s="18">
        <f t="shared" si="344"/>
        <v>2450</v>
      </c>
      <c r="CJ636" s="18">
        <f t="shared" si="345"/>
        <v>3675</v>
      </c>
      <c r="CK636" s="25">
        <f t="shared" si="346"/>
        <v>1.5</v>
      </c>
      <c r="CL636" s="26">
        <f t="shared" si="347"/>
        <v>2.0207259421636903</v>
      </c>
      <c r="DJ636" s="20" t="s">
        <v>542</v>
      </c>
    </row>
    <row r="637" spans="1:114" x14ac:dyDescent="0.2">
      <c r="A637" s="15" t="s">
        <v>105</v>
      </c>
      <c r="B637" s="10" t="s">
        <v>737</v>
      </c>
      <c r="C637" s="11">
        <f t="shared" si="330"/>
        <v>18.84</v>
      </c>
      <c r="D637" s="11">
        <f t="shared" si="327"/>
        <v>300</v>
      </c>
      <c r="E637" s="11">
        <f t="shared" si="327"/>
        <v>8</v>
      </c>
      <c r="F637" s="11">
        <f t="shared" si="327"/>
        <v>0</v>
      </c>
      <c r="G637" s="11">
        <f t="shared" si="327"/>
        <v>0</v>
      </c>
      <c r="H637" s="11">
        <f t="shared" si="327"/>
        <v>0</v>
      </c>
      <c r="I637" s="11">
        <f t="shared" si="327"/>
        <v>0</v>
      </c>
      <c r="J637" s="11">
        <f t="shared" si="327"/>
        <v>0</v>
      </c>
      <c r="K637" s="11">
        <f t="shared" si="326"/>
        <v>0</v>
      </c>
      <c r="L637" s="11">
        <f t="shared" si="317"/>
        <v>0</v>
      </c>
      <c r="M637" s="11">
        <f t="shared" si="317"/>
        <v>0</v>
      </c>
      <c r="N637" s="11">
        <f t="shared" si="317"/>
        <v>0</v>
      </c>
      <c r="O637" s="11">
        <f t="shared" si="317"/>
        <v>0</v>
      </c>
      <c r="P637" s="11">
        <f t="shared" si="317"/>
        <v>0</v>
      </c>
      <c r="Q637" s="11">
        <f t="shared" si="323"/>
        <v>0</v>
      </c>
      <c r="R637" s="11">
        <f t="shared" si="323"/>
        <v>0</v>
      </c>
      <c r="S637" s="11">
        <f t="shared" si="323"/>
        <v>0</v>
      </c>
      <c r="T637" s="11">
        <f t="shared" si="323"/>
        <v>2400</v>
      </c>
      <c r="U637" s="40">
        <f t="shared" si="331"/>
        <v>0.61599999999999999</v>
      </c>
      <c r="V637" s="11">
        <f t="shared" si="325"/>
        <v>32.696390658174096</v>
      </c>
      <c r="W637" s="11">
        <f t="shared" si="325"/>
        <v>18000000</v>
      </c>
      <c r="X637" s="11">
        <f t="shared" si="325"/>
        <v>120000</v>
      </c>
      <c r="Y637" s="11">
        <f t="shared" si="325"/>
        <v>180000</v>
      </c>
      <c r="Z637" s="11">
        <f t="shared" si="325"/>
        <v>1.5</v>
      </c>
      <c r="AA637" s="11">
        <f t="shared" si="325"/>
        <v>86.602540378443862</v>
      </c>
      <c r="AB637" s="11">
        <f t="shared" si="324"/>
        <v>2400</v>
      </c>
      <c r="AC637" s="11">
        <f t="shared" si="324"/>
        <v>2400</v>
      </c>
      <c r="AD637" s="11">
        <f t="shared" si="324"/>
        <v>12800</v>
      </c>
      <c r="AE637" s="11">
        <f t="shared" si="324"/>
        <v>3200</v>
      </c>
      <c r="AF637" s="11">
        <f t="shared" si="324"/>
        <v>4800</v>
      </c>
      <c r="AG637" s="11">
        <f t="shared" si="321"/>
        <v>1.5</v>
      </c>
      <c r="AH637" s="11">
        <f t="shared" si="321"/>
        <v>2.3094010767585029</v>
      </c>
      <c r="AI637" s="11">
        <f t="shared" si="321"/>
        <v>0</v>
      </c>
      <c r="AJ637" s="11">
        <f t="shared" si="321"/>
        <v>0</v>
      </c>
      <c r="AK637" s="11">
        <f t="shared" si="321"/>
        <v>0</v>
      </c>
      <c r="AL637" s="11">
        <f t="shared" si="321"/>
        <v>0</v>
      </c>
      <c r="AM637" s="11">
        <f t="shared" si="321"/>
        <v>0</v>
      </c>
      <c r="AN637" s="11">
        <f t="shared" si="321"/>
        <v>0</v>
      </c>
      <c r="AO637" s="11">
        <f t="shared" si="321"/>
        <v>0</v>
      </c>
      <c r="AP637" s="11">
        <f t="shared" si="348"/>
        <v>0</v>
      </c>
      <c r="AQ637" s="11">
        <f t="shared" si="348"/>
        <v>0</v>
      </c>
      <c r="AR637" s="11">
        <f t="shared" si="348"/>
        <v>0</v>
      </c>
      <c r="AS637" s="11">
        <f t="shared" si="348"/>
        <v>0</v>
      </c>
      <c r="AT637" s="11">
        <f t="shared" si="348"/>
        <v>0</v>
      </c>
      <c r="AU637" s="11">
        <f t="shared" si="348"/>
        <v>0</v>
      </c>
      <c r="AV637" s="11">
        <f t="shared" si="348"/>
        <v>0</v>
      </c>
      <c r="AW637" s="11">
        <f t="shared" si="348"/>
        <v>0</v>
      </c>
      <c r="AX637" s="11">
        <f t="shared" si="348"/>
        <v>0</v>
      </c>
      <c r="AY637" s="11">
        <f t="shared" si="328"/>
        <v>0</v>
      </c>
      <c r="AZ637" s="11">
        <f t="shared" si="328"/>
        <v>0</v>
      </c>
      <c r="BA637" s="11">
        <f t="shared" si="328"/>
        <v>0</v>
      </c>
      <c r="BB637" s="11">
        <f t="shared" si="328"/>
        <v>0</v>
      </c>
      <c r="BC637" s="11">
        <f t="shared" si="328"/>
        <v>0</v>
      </c>
      <c r="BD637" s="11">
        <f t="shared" si="328"/>
        <v>0</v>
      </c>
      <c r="BE637" s="11">
        <f t="shared" si="320"/>
        <v>0</v>
      </c>
      <c r="BF637" s="15" t="str">
        <f t="shared" si="332"/>
        <v>ČSN 42 5524</v>
      </c>
      <c r="BG637" s="42">
        <v>18.84</v>
      </c>
      <c r="BH637" s="17">
        <f t="shared" si="333"/>
        <v>300</v>
      </c>
      <c r="BI637" s="17">
        <f t="shared" si="334"/>
        <v>8</v>
      </c>
      <c r="BX637" s="18">
        <f t="shared" si="329"/>
        <v>2400</v>
      </c>
      <c r="BY637" s="42">
        <v>0.61599999999999999</v>
      </c>
      <c r="BZ637" s="43">
        <f t="shared" si="335"/>
        <v>32.696390658174096</v>
      </c>
      <c r="CA637" s="18">
        <f t="shared" si="336"/>
        <v>18000000</v>
      </c>
      <c r="CB637" s="18">
        <f t="shared" si="337"/>
        <v>120000</v>
      </c>
      <c r="CC637" s="18">
        <f t="shared" si="338"/>
        <v>180000</v>
      </c>
      <c r="CD637" s="25">
        <f t="shared" si="339"/>
        <v>1.5</v>
      </c>
      <c r="CE637" s="26">
        <f t="shared" si="340"/>
        <v>86.602540378443862</v>
      </c>
      <c r="CF637" s="18">
        <f t="shared" si="341"/>
        <v>2400</v>
      </c>
      <c r="CG637" s="18">
        <f t="shared" si="342"/>
        <v>2400</v>
      </c>
      <c r="CH637" s="18">
        <f t="shared" si="343"/>
        <v>12800</v>
      </c>
      <c r="CI637" s="18">
        <f t="shared" si="344"/>
        <v>3200</v>
      </c>
      <c r="CJ637" s="18">
        <f t="shared" si="345"/>
        <v>4800</v>
      </c>
      <c r="CK637" s="25">
        <f t="shared" si="346"/>
        <v>1.5</v>
      </c>
      <c r="CL637" s="26">
        <f t="shared" si="347"/>
        <v>2.3094010767585029</v>
      </c>
      <c r="DJ637" s="20" t="s">
        <v>542</v>
      </c>
    </row>
    <row r="638" spans="1:114" x14ac:dyDescent="0.2">
      <c r="A638" s="15" t="s">
        <v>105</v>
      </c>
      <c r="B638" s="10" t="s">
        <v>738</v>
      </c>
      <c r="C638" s="11">
        <f t="shared" si="330"/>
        <v>21.195</v>
      </c>
      <c r="D638" s="11">
        <f t="shared" si="327"/>
        <v>300</v>
      </c>
      <c r="E638" s="11">
        <f t="shared" si="327"/>
        <v>9</v>
      </c>
      <c r="F638" s="11">
        <f t="shared" si="327"/>
        <v>0</v>
      </c>
      <c r="G638" s="11">
        <f t="shared" si="327"/>
        <v>0</v>
      </c>
      <c r="H638" s="11">
        <f t="shared" si="327"/>
        <v>0</v>
      </c>
      <c r="I638" s="11">
        <f t="shared" si="327"/>
        <v>0</v>
      </c>
      <c r="J638" s="11">
        <f t="shared" si="327"/>
        <v>0</v>
      </c>
      <c r="K638" s="11">
        <f t="shared" si="326"/>
        <v>0</v>
      </c>
      <c r="L638" s="11">
        <f t="shared" si="317"/>
        <v>0</v>
      </c>
      <c r="M638" s="11">
        <f t="shared" si="317"/>
        <v>0</v>
      </c>
      <c r="N638" s="11">
        <f t="shared" si="317"/>
        <v>0</v>
      </c>
      <c r="O638" s="11">
        <f t="shared" si="317"/>
        <v>0</v>
      </c>
      <c r="P638" s="11">
        <f t="shared" si="317"/>
        <v>0</v>
      </c>
      <c r="Q638" s="11">
        <f t="shared" si="323"/>
        <v>0</v>
      </c>
      <c r="R638" s="11">
        <f t="shared" si="323"/>
        <v>0</v>
      </c>
      <c r="S638" s="11">
        <f t="shared" si="323"/>
        <v>0</v>
      </c>
      <c r="T638" s="11">
        <f t="shared" si="323"/>
        <v>2700</v>
      </c>
      <c r="U638" s="40">
        <f t="shared" si="331"/>
        <v>0.61799999999999999</v>
      </c>
      <c r="V638" s="11">
        <f t="shared" si="325"/>
        <v>29.15782024062279</v>
      </c>
      <c r="W638" s="11">
        <f t="shared" si="325"/>
        <v>20250000</v>
      </c>
      <c r="X638" s="11">
        <f t="shared" si="325"/>
        <v>135000</v>
      </c>
      <c r="Y638" s="11">
        <f t="shared" si="325"/>
        <v>202500</v>
      </c>
      <c r="Z638" s="11">
        <f t="shared" si="325"/>
        <v>1.5</v>
      </c>
      <c r="AA638" s="11">
        <f t="shared" si="325"/>
        <v>86.602540378443862</v>
      </c>
      <c r="AB638" s="11">
        <f t="shared" si="324"/>
        <v>2700</v>
      </c>
      <c r="AC638" s="11">
        <f t="shared" si="324"/>
        <v>2700</v>
      </c>
      <c r="AD638" s="11">
        <f t="shared" si="324"/>
        <v>18225</v>
      </c>
      <c r="AE638" s="11">
        <f t="shared" si="324"/>
        <v>4050</v>
      </c>
      <c r="AF638" s="11">
        <f t="shared" si="324"/>
        <v>6075</v>
      </c>
      <c r="AG638" s="11">
        <f t="shared" si="321"/>
        <v>1.5</v>
      </c>
      <c r="AH638" s="11">
        <f t="shared" si="321"/>
        <v>2.598076211353316</v>
      </c>
      <c r="AI638" s="11">
        <f t="shared" si="321"/>
        <v>0</v>
      </c>
      <c r="AJ638" s="11">
        <f t="shared" si="321"/>
        <v>0</v>
      </c>
      <c r="AK638" s="11">
        <f t="shared" si="321"/>
        <v>0</v>
      </c>
      <c r="AL638" s="11">
        <f t="shared" si="321"/>
        <v>0</v>
      </c>
      <c r="AM638" s="11">
        <f t="shared" si="321"/>
        <v>0</v>
      </c>
      <c r="AN638" s="11">
        <f t="shared" si="321"/>
        <v>0</v>
      </c>
      <c r="AO638" s="11">
        <f t="shared" si="321"/>
        <v>0</v>
      </c>
      <c r="AP638" s="11">
        <f t="shared" si="348"/>
        <v>0</v>
      </c>
      <c r="AQ638" s="11">
        <f t="shared" si="348"/>
        <v>0</v>
      </c>
      <c r="AR638" s="11">
        <f t="shared" si="348"/>
        <v>0</v>
      </c>
      <c r="AS638" s="11">
        <f t="shared" si="348"/>
        <v>0</v>
      </c>
      <c r="AT638" s="11">
        <f t="shared" si="348"/>
        <v>0</v>
      </c>
      <c r="AU638" s="11">
        <f t="shared" si="348"/>
        <v>0</v>
      </c>
      <c r="AV638" s="11">
        <f t="shared" si="348"/>
        <v>0</v>
      </c>
      <c r="AW638" s="11">
        <f t="shared" si="348"/>
        <v>0</v>
      </c>
      <c r="AX638" s="11">
        <f t="shared" si="348"/>
        <v>0</v>
      </c>
      <c r="AY638" s="11">
        <f t="shared" si="328"/>
        <v>0</v>
      </c>
      <c r="AZ638" s="11">
        <f t="shared" si="328"/>
        <v>0</v>
      </c>
      <c r="BA638" s="11">
        <f t="shared" si="328"/>
        <v>0</v>
      </c>
      <c r="BB638" s="11">
        <f t="shared" si="328"/>
        <v>0</v>
      </c>
      <c r="BC638" s="11">
        <f t="shared" si="328"/>
        <v>0</v>
      </c>
      <c r="BD638" s="11">
        <f t="shared" si="328"/>
        <v>0</v>
      </c>
      <c r="BE638" s="11">
        <f t="shared" si="320"/>
        <v>0</v>
      </c>
      <c r="BF638" s="15" t="str">
        <f t="shared" si="332"/>
        <v>ČSN 42 5524</v>
      </c>
      <c r="BG638" s="42">
        <v>21.195</v>
      </c>
      <c r="BH638" s="17">
        <f t="shared" si="333"/>
        <v>300</v>
      </c>
      <c r="BI638" s="17">
        <f t="shared" si="334"/>
        <v>9</v>
      </c>
      <c r="BX638" s="18">
        <f t="shared" si="329"/>
        <v>2700</v>
      </c>
      <c r="BY638" s="42">
        <v>0.61799999999999999</v>
      </c>
      <c r="BZ638" s="43">
        <f t="shared" si="335"/>
        <v>29.15782024062279</v>
      </c>
      <c r="CA638" s="18">
        <f t="shared" si="336"/>
        <v>20250000</v>
      </c>
      <c r="CB638" s="18">
        <f t="shared" si="337"/>
        <v>135000</v>
      </c>
      <c r="CC638" s="18">
        <f t="shared" si="338"/>
        <v>202500</v>
      </c>
      <c r="CD638" s="25">
        <f t="shared" si="339"/>
        <v>1.5</v>
      </c>
      <c r="CE638" s="26">
        <f t="shared" si="340"/>
        <v>86.602540378443862</v>
      </c>
      <c r="CF638" s="18">
        <f t="shared" si="341"/>
        <v>2700</v>
      </c>
      <c r="CG638" s="18">
        <f t="shared" si="342"/>
        <v>2700</v>
      </c>
      <c r="CH638" s="18">
        <f t="shared" si="343"/>
        <v>18225</v>
      </c>
      <c r="CI638" s="18">
        <f t="shared" si="344"/>
        <v>4050</v>
      </c>
      <c r="CJ638" s="18">
        <f t="shared" si="345"/>
        <v>6075</v>
      </c>
      <c r="CK638" s="25">
        <f t="shared" si="346"/>
        <v>1.5</v>
      </c>
      <c r="CL638" s="26">
        <f t="shared" si="347"/>
        <v>2.598076211353316</v>
      </c>
      <c r="DJ638" s="20" t="s">
        <v>542</v>
      </c>
    </row>
    <row r="639" spans="1:114" x14ac:dyDescent="0.2">
      <c r="A639" s="15" t="s">
        <v>105</v>
      </c>
      <c r="B639" s="10" t="s">
        <v>739</v>
      </c>
      <c r="C639" s="11">
        <f t="shared" si="330"/>
        <v>23.55</v>
      </c>
      <c r="D639" s="11">
        <f t="shared" si="327"/>
        <v>300</v>
      </c>
      <c r="E639" s="11">
        <f t="shared" si="327"/>
        <v>10</v>
      </c>
      <c r="F639" s="11">
        <f t="shared" si="327"/>
        <v>0</v>
      </c>
      <c r="G639" s="11">
        <f t="shared" si="327"/>
        <v>0</v>
      </c>
      <c r="H639" s="11">
        <f t="shared" si="327"/>
        <v>0</v>
      </c>
      <c r="I639" s="11">
        <f t="shared" si="327"/>
        <v>0</v>
      </c>
      <c r="J639" s="11">
        <f t="shared" si="327"/>
        <v>0</v>
      </c>
      <c r="K639" s="11">
        <f t="shared" si="326"/>
        <v>0</v>
      </c>
      <c r="L639" s="11">
        <f t="shared" si="317"/>
        <v>0</v>
      </c>
      <c r="M639" s="11">
        <f t="shared" si="317"/>
        <v>0</v>
      </c>
      <c r="N639" s="11">
        <f t="shared" si="317"/>
        <v>0</v>
      </c>
      <c r="O639" s="11">
        <f t="shared" si="317"/>
        <v>0</v>
      </c>
      <c r="P639" s="11">
        <f t="shared" si="317"/>
        <v>0</v>
      </c>
      <c r="Q639" s="11">
        <f t="shared" si="323"/>
        <v>0</v>
      </c>
      <c r="R639" s="11">
        <f t="shared" si="323"/>
        <v>0</v>
      </c>
      <c r="S639" s="11">
        <f t="shared" si="323"/>
        <v>0</v>
      </c>
      <c r="T639" s="11">
        <f t="shared" si="323"/>
        <v>3000</v>
      </c>
      <c r="U639" s="40">
        <f t="shared" si="331"/>
        <v>0.62</v>
      </c>
      <c r="V639" s="11">
        <f t="shared" si="325"/>
        <v>26.326963906581742</v>
      </c>
      <c r="W639" s="11">
        <f t="shared" si="325"/>
        <v>22499999.999999996</v>
      </c>
      <c r="X639" s="11">
        <f t="shared" si="325"/>
        <v>150000</v>
      </c>
      <c r="Y639" s="11">
        <f t="shared" si="325"/>
        <v>225000</v>
      </c>
      <c r="Z639" s="11">
        <f t="shared" si="325"/>
        <v>1.5</v>
      </c>
      <c r="AA639" s="11">
        <f t="shared" si="325"/>
        <v>86.602540378443862</v>
      </c>
      <c r="AB639" s="11">
        <f t="shared" si="324"/>
        <v>3000</v>
      </c>
      <c r="AC639" s="11">
        <f t="shared" si="324"/>
        <v>3000</v>
      </c>
      <c r="AD639" s="11">
        <f t="shared" si="324"/>
        <v>25000</v>
      </c>
      <c r="AE639" s="11">
        <f t="shared" si="324"/>
        <v>5000</v>
      </c>
      <c r="AF639" s="11">
        <f t="shared" si="324"/>
        <v>7500</v>
      </c>
      <c r="AG639" s="11">
        <f t="shared" si="321"/>
        <v>1.5</v>
      </c>
      <c r="AH639" s="11">
        <f t="shared" si="321"/>
        <v>2.8867513459481291</v>
      </c>
      <c r="AI639" s="11">
        <f t="shared" si="321"/>
        <v>0</v>
      </c>
      <c r="AJ639" s="11">
        <f t="shared" si="321"/>
        <v>0</v>
      </c>
      <c r="AK639" s="11">
        <f t="shared" si="321"/>
        <v>0</v>
      </c>
      <c r="AL639" s="11">
        <f t="shared" si="321"/>
        <v>0</v>
      </c>
      <c r="AM639" s="11">
        <f t="shared" si="321"/>
        <v>0</v>
      </c>
      <c r="AN639" s="11">
        <f t="shared" si="321"/>
        <v>0</v>
      </c>
      <c r="AO639" s="11">
        <f t="shared" si="321"/>
        <v>0</v>
      </c>
      <c r="AP639" s="11">
        <f t="shared" si="348"/>
        <v>0</v>
      </c>
      <c r="AQ639" s="11">
        <f t="shared" si="348"/>
        <v>0</v>
      </c>
      <c r="AR639" s="11">
        <f t="shared" si="348"/>
        <v>0</v>
      </c>
      <c r="AS639" s="11">
        <f t="shared" si="348"/>
        <v>0</v>
      </c>
      <c r="AT639" s="11">
        <f t="shared" si="348"/>
        <v>0</v>
      </c>
      <c r="AU639" s="11">
        <f t="shared" si="348"/>
        <v>0</v>
      </c>
      <c r="AV639" s="11">
        <f t="shared" si="348"/>
        <v>0</v>
      </c>
      <c r="AW639" s="11">
        <f t="shared" si="348"/>
        <v>0</v>
      </c>
      <c r="AX639" s="11">
        <f t="shared" si="348"/>
        <v>0</v>
      </c>
      <c r="AY639" s="11">
        <f t="shared" si="328"/>
        <v>0</v>
      </c>
      <c r="AZ639" s="11">
        <f t="shared" si="328"/>
        <v>0</v>
      </c>
      <c r="BA639" s="11">
        <f t="shared" si="328"/>
        <v>0</v>
      </c>
      <c r="BB639" s="11">
        <f t="shared" si="328"/>
        <v>0</v>
      </c>
      <c r="BC639" s="11">
        <f t="shared" si="328"/>
        <v>0</v>
      </c>
      <c r="BD639" s="11">
        <f t="shared" si="328"/>
        <v>0</v>
      </c>
      <c r="BE639" s="11">
        <f t="shared" si="320"/>
        <v>0</v>
      </c>
      <c r="BF639" s="15" t="str">
        <f t="shared" si="332"/>
        <v>ČSN 42 5524</v>
      </c>
      <c r="BG639" s="42">
        <v>23.55</v>
      </c>
      <c r="BH639" s="17">
        <f t="shared" si="333"/>
        <v>300</v>
      </c>
      <c r="BI639" s="17">
        <f t="shared" si="334"/>
        <v>10</v>
      </c>
      <c r="BX639" s="18">
        <f t="shared" si="329"/>
        <v>3000</v>
      </c>
      <c r="BY639" s="42">
        <v>0.62</v>
      </c>
      <c r="BZ639" s="43">
        <f t="shared" si="335"/>
        <v>26.326963906581742</v>
      </c>
      <c r="CA639" s="18">
        <f t="shared" si="336"/>
        <v>22499999.999999996</v>
      </c>
      <c r="CB639" s="18">
        <f t="shared" si="337"/>
        <v>150000</v>
      </c>
      <c r="CC639" s="18">
        <f t="shared" si="338"/>
        <v>225000</v>
      </c>
      <c r="CD639" s="25">
        <f t="shared" si="339"/>
        <v>1.5</v>
      </c>
      <c r="CE639" s="26">
        <f t="shared" si="340"/>
        <v>86.602540378443862</v>
      </c>
      <c r="CF639" s="18">
        <f t="shared" si="341"/>
        <v>3000</v>
      </c>
      <c r="CG639" s="18">
        <f t="shared" si="342"/>
        <v>3000</v>
      </c>
      <c r="CH639" s="18">
        <f t="shared" si="343"/>
        <v>25000</v>
      </c>
      <c r="CI639" s="18">
        <f t="shared" si="344"/>
        <v>5000</v>
      </c>
      <c r="CJ639" s="18">
        <f t="shared" si="345"/>
        <v>7500</v>
      </c>
      <c r="CK639" s="25">
        <f t="shared" si="346"/>
        <v>1.5</v>
      </c>
      <c r="CL639" s="26">
        <f t="shared" si="347"/>
        <v>2.8867513459481291</v>
      </c>
      <c r="DJ639" s="20" t="s">
        <v>542</v>
      </c>
    </row>
    <row r="640" spans="1:114" x14ac:dyDescent="0.2">
      <c r="A640" s="15" t="s">
        <v>105</v>
      </c>
      <c r="B640" s="10" t="s">
        <v>740</v>
      </c>
      <c r="C640" s="11">
        <f t="shared" si="330"/>
        <v>28.26</v>
      </c>
      <c r="D640" s="11">
        <f t="shared" si="327"/>
        <v>300</v>
      </c>
      <c r="E640" s="11">
        <f t="shared" si="327"/>
        <v>12</v>
      </c>
      <c r="F640" s="11">
        <f t="shared" si="327"/>
        <v>0</v>
      </c>
      <c r="G640" s="11">
        <f t="shared" si="327"/>
        <v>0</v>
      </c>
      <c r="H640" s="11">
        <f t="shared" si="327"/>
        <v>0</v>
      </c>
      <c r="I640" s="11">
        <f t="shared" si="327"/>
        <v>0</v>
      </c>
      <c r="J640" s="11">
        <f t="shared" si="327"/>
        <v>0</v>
      </c>
      <c r="K640" s="11">
        <f t="shared" si="326"/>
        <v>0</v>
      </c>
      <c r="L640" s="11">
        <f t="shared" si="317"/>
        <v>0</v>
      </c>
      <c r="M640" s="11">
        <f t="shared" si="317"/>
        <v>0</v>
      </c>
      <c r="N640" s="11">
        <f t="shared" si="317"/>
        <v>0</v>
      </c>
      <c r="O640" s="11">
        <f t="shared" si="317"/>
        <v>0</v>
      </c>
      <c r="P640" s="11">
        <f t="shared" si="317"/>
        <v>0</v>
      </c>
      <c r="Q640" s="11">
        <f t="shared" si="323"/>
        <v>0</v>
      </c>
      <c r="R640" s="11">
        <f t="shared" si="323"/>
        <v>0</v>
      </c>
      <c r="S640" s="11">
        <f t="shared" si="323"/>
        <v>0</v>
      </c>
      <c r="T640" s="11">
        <f t="shared" si="323"/>
        <v>3600</v>
      </c>
      <c r="U640" s="40">
        <f t="shared" si="331"/>
        <v>0.624</v>
      </c>
      <c r="V640" s="11">
        <f t="shared" si="325"/>
        <v>22.080679405520172</v>
      </c>
      <c r="W640" s="11">
        <f t="shared" si="325"/>
        <v>27000000</v>
      </c>
      <c r="X640" s="11">
        <f t="shared" si="325"/>
        <v>180000</v>
      </c>
      <c r="Y640" s="11">
        <f t="shared" si="325"/>
        <v>270000</v>
      </c>
      <c r="Z640" s="11">
        <f t="shared" si="325"/>
        <v>1.5</v>
      </c>
      <c r="AA640" s="11">
        <f t="shared" si="325"/>
        <v>86.602540378443862</v>
      </c>
      <c r="AB640" s="11">
        <f t="shared" si="324"/>
        <v>3600</v>
      </c>
      <c r="AC640" s="11">
        <f t="shared" si="324"/>
        <v>3600</v>
      </c>
      <c r="AD640" s="11">
        <f t="shared" si="324"/>
        <v>43200</v>
      </c>
      <c r="AE640" s="11">
        <f t="shared" si="324"/>
        <v>7200</v>
      </c>
      <c r="AF640" s="11">
        <f t="shared" si="324"/>
        <v>10800</v>
      </c>
      <c r="AG640" s="11">
        <f t="shared" si="321"/>
        <v>1.5</v>
      </c>
      <c r="AH640" s="11">
        <f t="shared" si="321"/>
        <v>3.4641016151377544</v>
      </c>
      <c r="AI640" s="11">
        <f t="shared" si="321"/>
        <v>0</v>
      </c>
      <c r="AJ640" s="11">
        <f t="shared" si="321"/>
        <v>0</v>
      </c>
      <c r="AK640" s="11">
        <f t="shared" si="321"/>
        <v>0</v>
      </c>
      <c r="AL640" s="11">
        <f t="shared" si="321"/>
        <v>0</v>
      </c>
      <c r="AM640" s="11">
        <f t="shared" si="321"/>
        <v>0</v>
      </c>
      <c r="AN640" s="11">
        <f t="shared" si="321"/>
        <v>0</v>
      </c>
      <c r="AO640" s="11">
        <f t="shared" si="321"/>
        <v>0</v>
      </c>
      <c r="AP640" s="11">
        <f t="shared" si="348"/>
        <v>0</v>
      </c>
      <c r="AQ640" s="11">
        <f t="shared" si="348"/>
        <v>0</v>
      </c>
      <c r="AR640" s="11">
        <f t="shared" si="348"/>
        <v>0</v>
      </c>
      <c r="AS640" s="11">
        <f t="shared" si="348"/>
        <v>0</v>
      </c>
      <c r="AT640" s="11">
        <f t="shared" si="348"/>
        <v>0</v>
      </c>
      <c r="AU640" s="11">
        <f t="shared" si="348"/>
        <v>0</v>
      </c>
      <c r="AV640" s="11">
        <f t="shared" si="348"/>
        <v>0</v>
      </c>
      <c r="AW640" s="11">
        <f t="shared" si="348"/>
        <v>0</v>
      </c>
      <c r="AX640" s="11">
        <f t="shared" si="348"/>
        <v>0</v>
      </c>
      <c r="AY640" s="11">
        <f t="shared" si="328"/>
        <v>0</v>
      </c>
      <c r="AZ640" s="11">
        <f t="shared" si="328"/>
        <v>0</v>
      </c>
      <c r="BA640" s="11">
        <f t="shared" si="328"/>
        <v>0</v>
      </c>
      <c r="BB640" s="11">
        <f t="shared" si="328"/>
        <v>0</v>
      </c>
      <c r="BC640" s="11">
        <f t="shared" si="328"/>
        <v>0</v>
      </c>
      <c r="BD640" s="11">
        <f t="shared" si="328"/>
        <v>0</v>
      </c>
      <c r="BE640" s="11">
        <f t="shared" si="320"/>
        <v>0</v>
      </c>
      <c r="BF640" s="15" t="str">
        <f t="shared" si="332"/>
        <v>ČSN 42 5524</v>
      </c>
      <c r="BG640" s="42">
        <v>28.26</v>
      </c>
      <c r="BH640" s="17">
        <f t="shared" si="333"/>
        <v>300</v>
      </c>
      <c r="BI640" s="17">
        <f t="shared" si="334"/>
        <v>12</v>
      </c>
      <c r="BX640" s="18">
        <f t="shared" si="329"/>
        <v>3600</v>
      </c>
      <c r="BY640" s="42">
        <v>0.624</v>
      </c>
      <c r="BZ640" s="43">
        <f t="shared" si="335"/>
        <v>22.080679405520172</v>
      </c>
      <c r="CA640" s="18">
        <f t="shared" si="336"/>
        <v>27000000</v>
      </c>
      <c r="CB640" s="18">
        <f t="shared" si="337"/>
        <v>180000</v>
      </c>
      <c r="CC640" s="18">
        <f t="shared" si="338"/>
        <v>270000</v>
      </c>
      <c r="CD640" s="25">
        <f t="shared" si="339"/>
        <v>1.5</v>
      </c>
      <c r="CE640" s="26">
        <f t="shared" si="340"/>
        <v>86.602540378443862</v>
      </c>
      <c r="CF640" s="18">
        <f t="shared" si="341"/>
        <v>3600</v>
      </c>
      <c r="CG640" s="18">
        <f t="shared" si="342"/>
        <v>3600</v>
      </c>
      <c r="CH640" s="18">
        <f t="shared" si="343"/>
        <v>43200</v>
      </c>
      <c r="CI640" s="18">
        <f t="shared" si="344"/>
        <v>7200</v>
      </c>
      <c r="CJ640" s="18">
        <f t="shared" si="345"/>
        <v>10800</v>
      </c>
      <c r="CK640" s="25">
        <f t="shared" si="346"/>
        <v>1.5</v>
      </c>
      <c r="CL640" s="26">
        <f t="shared" si="347"/>
        <v>3.4641016151377544</v>
      </c>
      <c r="DJ640" s="20" t="s">
        <v>542</v>
      </c>
    </row>
    <row r="641" spans="1:114" x14ac:dyDescent="0.2">
      <c r="A641" s="15" t="s">
        <v>105</v>
      </c>
      <c r="B641" s="10" t="s">
        <v>741</v>
      </c>
      <c r="C641" s="11">
        <f t="shared" si="330"/>
        <v>32.97</v>
      </c>
      <c r="D641" s="11">
        <f t="shared" si="327"/>
        <v>300</v>
      </c>
      <c r="E641" s="11">
        <f t="shared" si="327"/>
        <v>14</v>
      </c>
      <c r="F641" s="11">
        <f t="shared" si="327"/>
        <v>0</v>
      </c>
      <c r="G641" s="11">
        <f t="shared" si="327"/>
        <v>0</v>
      </c>
      <c r="H641" s="11">
        <f t="shared" si="327"/>
        <v>0</v>
      </c>
      <c r="I641" s="11">
        <f t="shared" si="327"/>
        <v>0</v>
      </c>
      <c r="J641" s="11">
        <f t="shared" si="327"/>
        <v>0</v>
      </c>
      <c r="K641" s="11">
        <f t="shared" si="326"/>
        <v>0</v>
      </c>
      <c r="L641" s="11">
        <f t="shared" si="317"/>
        <v>0</v>
      </c>
      <c r="M641" s="11">
        <f t="shared" si="317"/>
        <v>0</v>
      </c>
      <c r="N641" s="11">
        <f t="shared" si="317"/>
        <v>0</v>
      </c>
      <c r="O641" s="11">
        <f t="shared" si="317"/>
        <v>0</v>
      </c>
      <c r="P641" s="11">
        <f t="shared" si="317"/>
        <v>0</v>
      </c>
      <c r="Q641" s="11">
        <f t="shared" si="323"/>
        <v>0</v>
      </c>
      <c r="R641" s="11">
        <f t="shared" si="323"/>
        <v>0</v>
      </c>
      <c r="S641" s="11">
        <f t="shared" si="323"/>
        <v>0</v>
      </c>
      <c r="T641" s="11">
        <f t="shared" si="323"/>
        <v>4200</v>
      </c>
      <c r="U641" s="40">
        <f t="shared" si="331"/>
        <v>0.628</v>
      </c>
      <c r="V641" s="11">
        <f t="shared" si="325"/>
        <v>19.047619047619047</v>
      </c>
      <c r="W641" s="11">
        <f t="shared" si="325"/>
        <v>31499999.999999996</v>
      </c>
      <c r="X641" s="11">
        <f t="shared" si="325"/>
        <v>209999.99999999997</v>
      </c>
      <c r="Y641" s="11">
        <f t="shared" si="325"/>
        <v>315000</v>
      </c>
      <c r="Z641" s="11">
        <f t="shared" si="325"/>
        <v>1.5000000000000002</v>
      </c>
      <c r="AA641" s="11">
        <f t="shared" si="325"/>
        <v>86.602540378443862</v>
      </c>
      <c r="AB641" s="11">
        <f t="shared" si="324"/>
        <v>4200</v>
      </c>
      <c r="AC641" s="11">
        <f t="shared" si="324"/>
        <v>4200</v>
      </c>
      <c r="AD641" s="11">
        <f t="shared" si="324"/>
        <v>68600</v>
      </c>
      <c r="AE641" s="11">
        <f t="shared" si="324"/>
        <v>9800</v>
      </c>
      <c r="AF641" s="11">
        <f t="shared" si="324"/>
        <v>14700</v>
      </c>
      <c r="AG641" s="11">
        <f t="shared" si="321"/>
        <v>1.5</v>
      </c>
      <c r="AH641" s="11">
        <f t="shared" si="321"/>
        <v>4.0414518843273806</v>
      </c>
      <c r="AI641" s="11">
        <f t="shared" si="321"/>
        <v>0</v>
      </c>
      <c r="AJ641" s="11">
        <f t="shared" si="321"/>
        <v>0</v>
      </c>
      <c r="AK641" s="11">
        <f t="shared" si="321"/>
        <v>0</v>
      </c>
      <c r="AL641" s="11">
        <f t="shared" si="321"/>
        <v>0</v>
      </c>
      <c r="AM641" s="11">
        <f t="shared" si="321"/>
        <v>0</v>
      </c>
      <c r="AN641" s="11">
        <f t="shared" si="321"/>
        <v>0</v>
      </c>
      <c r="AO641" s="11">
        <f t="shared" si="321"/>
        <v>0</v>
      </c>
      <c r="AP641" s="11">
        <f t="shared" si="348"/>
        <v>0</v>
      </c>
      <c r="AQ641" s="11">
        <f t="shared" si="348"/>
        <v>0</v>
      </c>
      <c r="AR641" s="11">
        <f t="shared" si="348"/>
        <v>0</v>
      </c>
      <c r="AS641" s="11">
        <f t="shared" si="348"/>
        <v>0</v>
      </c>
      <c r="AT641" s="11">
        <f t="shared" si="348"/>
        <v>0</v>
      </c>
      <c r="AU641" s="11">
        <f t="shared" si="348"/>
        <v>0</v>
      </c>
      <c r="AV641" s="11">
        <f t="shared" si="348"/>
        <v>0</v>
      </c>
      <c r="AW641" s="11">
        <f t="shared" si="348"/>
        <v>0</v>
      </c>
      <c r="AX641" s="11">
        <f t="shared" si="348"/>
        <v>0</v>
      </c>
      <c r="AY641" s="11">
        <f t="shared" si="328"/>
        <v>0</v>
      </c>
      <c r="AZ641" s="11">
        <f t="shared" si="328"/>
        <v>0</v>
      </c>
      <c r="BA641" s="11">
        <f t="shared" si="328"/>
        <v>0</v>
      </c>
      <c r="BB641" s="11">
        <f t="shared" si="328"/>
        <v>0</v>
      </c>
      <c r="BC641" s="11">
        <f t="shared" si="328"/>
        <v>0</v>
      </c>
      <c r="BD641" s="11">
        <f t="shared" si="328"/>
        <v>0</v>
      </c>
      <c r="BE641" s="11">
        <f t="shared" si="320"/>
        <v>0</v>
      </c>
      <c r="BF641" s="15" t="str">
        <f t="shared" si="332"/>
        <v>ČSN 42 5524</v>
      </c>
      <c r="BG641" s="42">
        <v>32.97</v>
      </c>
      <c r="BH641" s="17">
        <f t="shared" si="333"/>
        <v>300</v>
      </c>
      <c r="BI641" s="17">
        <f t="shared" si="334"/>
        <v>14</v>
      </c>
      <c r="BX641" s="18">
        <f t="shared" si="329"/>
        <v>4200</v>
      </c>
      <c r="BY641" s="42">
        <v>0.628</v>
      </c>
      <c r="BZ641" s="43">
        <f t="shared" si="335"/>
        <v>19.047619047619047</v>
      </c>
      <c r="CA641" s="18">
        <f t="shared" si="336"/>
        <v>31499999.999999996</v>
      </c>
      <c r="CB641" s="18">
        <f t="shared" si="337"/>
        <v>209999.99999999997</v>
      </c>
      <c r="CC641" s="18">
        <f t="shared" si="338"/>
        <v>315000</v>
      </c>
      <c r="CD641" s="25">
        <f t="shared" si="339"/>
        <v>1.5000000000000002</v>
      </c>
      <c r="CE641" s="26">
        <f t="shared" si="340"/>
        <v>86.602540378443862</v>
      </c>
      <c r="CF641" s="18">
        <f t="shared" si="341"/>
        <v>4200</v>
      </c>
      <c r="CG641" s="18">
        <f t="shared" si="342"/>
        <v>4200</v>
      </c>
      <c r="CH641" s="18">
        <f t="shared" si="343"/>
        <v>68600</v>
      </c>
      <c r="CI641" s="18">
        <f t="shared" si="344"/>
        <v>9800</v>
      </c>
      <c r="CJ641" s="18">
        <f t="shared" si="345"/>
        <v>14700</v>
      </c>
      <c r="CK641" s="25">
        <f t="shared" si="346"/>
        <v>1.5</v>
      </c>
      <c r="CL641" s="26">
        <f t="shared" si="347"/>
        <v>4.0414518843273806</v>
      </c>
      <c r="DJ641" s="20" t="s">
        <v>542</v>
      </c>
    </row>
    <row r="642" spans="1:114" x14ac:dyDescent="0.2">
      <c r="A642" s="15" t="s">
        <v>105</v>
      </c>
      <c r="B642" s="10" t="s">
        <v>742</v>
      </c>
      <c r="C642" s="11">
        <f t="shared" si="330"/>
        <v>37.68</v>
      </c>
      <c r="D642" s="11">
        <f t="shared" si="327"/>
        <v>300</v>
      </c>
      <c r="E642" s="11">
        <f t="shared" si="327"/>
        <v>16</v>
      </c>
      <c r="F642" s="11">
        <f t="shared" si="327"/>
        <v>0</v>
      </c>
      <c r="G642" s="11">
        <f t="shared" si="327"/>
        <v>0</v>
      </c>
      <c r="H642" s="11">
        <f t="shared" si="327"/>
        <v>0</v>
      </c>
      <c r="I642" s="11">
        <f t="shared" si="327"/>
        <v>0</v>
      </c>
      <c r="J642" s="11">
        <f t="shared" si="327"/>
        <v>0</v>
      </c>
      <c r="K642" s="11">
        <f t="shared" si="326"/>
        <v>0</v>
      </c>
      <c r="L642" s="11">
        <f t="shared" si="317"/>
        <v>0</v>
      </c>
      <c r="M642" s="11">
        <f t="shared" si="317"/>
        <v>0</v>
      </c>
      <c r="N642" s="11">
        <f t="shared" si="317"/>
        <v>0</v>
      </c>
      <c r="O642" s="11">
        <f t="shared" si="317"/>
        <v>0</v>
      </c>
      <c r="P642" s="11">
        <f t="shared" si="317"/>
        <v>0</v>
      </c>
      <c r="Q642" s="11">
        <f t="shared" si="323"/>
        <v>0</v>
      </c>
      <c r="R642" s="11">
        <f t="shared" si="323"/>
        <v>0</v>
      </c>
      <c r="S642" s="11">
        <f t="shared" si="323"/>
        <v>0</v>
      </c>
      <c r="T642" s="11">
        <f t="shared" si="323"/>
        <v>4800</v>
      </c>
      <c r="U642" s="40">
        <f t="shared" si="331"/>
        <v>0.63200000000000001</v>
      </c>
      <c r="V642" s="11">
        <f t="shared" si="325"/>
        <v>16.772823779193207</v>
      </c>
      <c r="W642" s="11">
        <f t="shared" si="325"/>
        <v>36000000</v>
      </c>
      <c r="X642" s="11">
        <f t="shared" si="325"/>
        <v>240000</v>
      </c>
      <c r="Y642" s="11">
        <f t="shared" si="325"/>
        <v>360000</v>
      </c>
      <c r="Z642" s="11">
        <f t="shared" si="325"/>
        <v>1.5</v>
      </c>
      <c r="AA642" s="11">
        <f t="shared" si="325"/>
        <v>86.602540378443862</v>
      </c>
      <c r="AB642" s="11">
        <f t="shared" si="324"/>
        <v>4800</v>
      </c>
      <c r="AC642" s="11">
        <f t="shared" si="324"/>
        <v>4800</v>
      </c>
      <c r="AD642" s="11">
        <f t="shared" si="324"/>
        <v>102400</v>
      </c>
      <c r="AE642" s="11">
        <f t="shared" si="324"/>
        <v>12800</v>
      </c>
      <c r="AF642" s="11">
        <f t="shared" si="324"/>
        <v>19200</v>
      </c>
      <c r="AG642" s="11">
        <f t="shared" si="321"/>
        <v>1.5</v>
      </c>
      <c r="AH642" s="11">
        <f t="shared" si="321"/>
        <v>4.6188021535170058</v>
      </c>
      <c r="AI642" s="11">
        <f t="shared" si="321"/>
        <v>0</v>
      </c>
      <c r="AJ642" s="11">
        <f t="shared" si="321"/>
        <v>0</v>
      </c>
      <c r="AK642" s="11">
        <f t="shared" si="321"/>
        <v>0</v>
      </c>
      <c r="AL642" s="11">
        <f t="shared" si="321"/>
        <v>0</v>
      </c>
      <c r="AM642" s="11">
        <f t="shared" si="321"/>
        <v>0</v>
      </c>
      <c r="AN642" s="11">
        <f t="shared" si="321"/>
        <v>0</v>
      </c>
      <c r="AO642" s="11">
        <f t="shared" si="321"/>
        <v>0</v>
      </c>
      <c r="AP642" s="11">
        <f t="shared" si="348"/>
        <v>0</v>
      </c>
      <c r="AQ642" s="11">
        <f t="shared" si="348"/>
        <v>0</v>
      </c>
      <c r="AR642" s="11">
        <f t="shared" si="348"/>
        <v>0</v>
      </c>
      <c r="AS642" s="11">
        <f t="shared" si="348"/>
        <v>0</v>
      </c>
      <c r="AT642" s="11">
        <f t="shared" si="348"/>
        <v>0</v>
      </c>
      <c r="AU642" s="11">
        <f t="shared" si="348"/>
        <v>0</v>
      </c>
      <c r="AV642" s="11">
        <f t="shared" si="348"/>
        <v>0</v>
      </c>
      <c r="AW642" s="11">
        <f t="shared" si="348"/>
        <v>0</v>
      </c>
      <c r="AX642" s="11">
        <f t="shared" si="348"/>
        <v>0</v>
      </c>
      <c r="AY642" s="11">
        <f t="shared" si="328"/>
        <v>0</v>
      </c>
      <c r="AZ642" s="11">
        <f t="shared" si="328"/>
        <v>0</v>
      </c>
      <c r="BA642" s="11">
        <f t="shared" si="328"/>
        <v>0</v>
      </c>
      <c r="BB642" s="11">
        <f t="shared" si="328"/>
        <v>0</v>
      </c>
      <c r="BC642" s="11">
        <f t="shared" si="328"/>
        <v>0</v>
      </c>
      <c r="BD642" s="11">
        <f t="shared" si="328"/>
        <v>0</v>
      </c>
      <c r="BE642" s="11">
        <f t="shared" si="320"/>
        <v>0</v>
      </c>
      <c r="BF642" s="15" t="str">
        <f t="shared" si="332"/>
        <v>ČSN 42 5524</v>
      </c>
      <c r="BG642" s="42">
        <v>37.68</v>
      </c>
      <c r="BH642" s="17">
        <f t="shared" si="333"/>
        <v>300</v>
      </c>
      <c r="BI642" s="17">
        <f t="shared" si="334"/>
        <v>16</v>
      </c>
      <c r="BX642" s="18">
        <f t="shared" si="329"/>
        <v>4800</v>
      </c>
      <c r="BY642" s="42">
        <v>0.63200000000000001</v>
      </c>
      <c r="BZ642" s="43">
        <f t="shared" si="335"/>
        <v>16.772823779193207</v>
      </c>
      <c r="CA642" s="18">
        <f t="shared" si="336"/>
        <v>36000000</v>
      </c>
      <c r="CB642" s="18">
        <f t="shared" si="337"/>
        <v>240000</v>
      </c>
      <c r="CC642" s="18">
        <f t="shared" si="338"/>
        <v>360000</v>
      </c>
      <c r="CD642" s="25">
        <f t="shared" si="339"/>
        <v>1.5</v>
      </c>
      <c r="CE642" s="26">
        <f t="shared" si="340"/>
        <v>86.602540378443862</v>
      </c>
      <c r="CF642" s="18">
        <f t="shared" si="341"/>
        <v>4800</v>
      </c>
      <c r="CG642" s="18">
        <f t="shared" si="342"/>
        <v>4800</v>
      </c>
      <c r="CH642" s="18">
        <f t="shared" si="343"/>
        <v>102400</v>
      </c>
      <c r="CI642" s="18">
        <f t="shared" si="344"/>
        <v>12800</v>
      </c>
      <c r="CJ642" s="18">
        <f t="shared" si="345"/>
        <v>19200</v>
      </c>
      <c r="CK642" s="25">
        <f t="shared" si="346"/>
        <v>1.5</v>
      </c>
      <c r="CL642" s="26">
        <f t="shared" si="347"/>
        <v>4.6188021535170058</v>
      </c>
      <c r="DJ642" s="20" t="s">
        <v>542</v>
      </c>
    </row>
    <row r="643" spans="1:114" x14ac:dyDescent="0.2">
      <c r="A643" s="15" t="s">
        <v>105</v>
      </c>
      <c r="B643" s="10" t="s">
        <v>743</v>
      </c>
      <c r="C643" s="11">
        <f t="shared" si="330"/>
        <v>42.39</v>
      </c>
      <c r="D643" s="11">
        <f t="shared" si="327"/>
        <v>300</v>
      </c>
      <c r="E643" s="11">
        <f t="shared" si="327"/>
        <v>18</v>
      </c>
      <c r="F643" s="11">
        <f t="shared" si="327"/>
        <v>0</v>
      </c>
      <c r="G643" s="11">
        <f t="shared" si="327"/>
        <v>0</v>
      </c>
      <c r="H643" s="11">
        <f t="shared" si="327"/>
        <v>0</v>
      </c>
      <c r="I643" s="11">
        <f t="shared" si="327"/>
        <v>0</v>
      </c>
      <c r="J643" s="11">
        <f t="shared" si="327"/>
        <v>0</v>
      </c>
      <c r="K643" s="11">
        <f t="shared" si="326"/>
        <v>0</v>
      </c>
      <c r="L643" s="11">
        <f t="shared" si="317"/>
        <v>0</v>
      </c>
      <c r="M643" s="11">
        <f t="shared" si="317"/>
        <v>0</v>
      </c>
      <c r="N643" s="11">
        <f t="shared" si="317"/>
        <v>0</v>
      </c>
      <c r="O643" s="11">
        <f t="shared" si="317"/>
        <v>0</v>
      </c>
      <c r="P643" s="11">
        <f t="shared" si="317"/>
        <v>0</v>
      </c>
      <c r="Q643" s="11">
        <f t="shared" si="323"/>
        <v>0</v>
      </c>
      <c r="R643" s="11">
        <f t="shared" si="323"/>
        <v>0</v>
      </c>
      <c r="S643" s="11">
        <f t="shared" si="323"/>
        <v>0</v>
      </c>
      <c r="T643" s="11">
        <f t="shared" si="323"/>
        <v>5400</v>
      </c>
      <c r="U643" s="40">
        <f t="shared" si="331"/>
        <v>0.63600000000000001</v>
      </c>
      <c r="V643" s="11">
        <f t="shared" si="325"/>
        <v>15.003538570417552</v>
      </c>
      <c r="W643" s="11">
        <f t="shared" si="325"/>
        <v>40500000</v>
      </c>
      <c r="X643" s="11">
        <f t="shared" si="325"/>
        <v>270000</v>
      </c>
      <c r="Y643" s="11">
        <f t="shared" si="325"/>
        <v>405000</v>
      </c>
      <c r="Z643" s="11">
        <f t="shared" si="325"/>
        <v>1.5</v>
      </c>
      <c r="AA643" s="11">
        <f t="shared" si="325"/>
        <v>86.602540378443862</v>
      </c>
      <c r="AB643" s="11">
        <f t="shared" si="324"/>
        <v>5400</v>
      </c>
      <c r="AC643" s="11">
        <f t="shared" si="324"/>
        <v>5400</v>
      </c>
      <c r="AD643" s="11">
        <f t="shared" si="324"/>
        <v>145800</v>
      </c>
      <c r="AE643" s="11">
        <f t="shared" si="324"/>
        <v>16200</v>
      </c>
      <c r="AF643" s="11">
        <f t="shared" si="324"/>
        <v>24300</v>
      </c>
      <c r="AG643" s="11">
        <f t="shared" si="321"/>
        <v>1.5</v>
      </c>
      <c r="AH643" s="11">
        <f t="shared" si="321"/>
        <v>5.196152422706632</v>
      </c>
      <c r="AI643" s="11">
        <f t="shared" si="321"/>
        <v>0</v>
      </c>
      <c r="AJ643" s="11">
        <f t="shared" si="321"/>
        <v>0</v>
      </c>
      <c r="AK643" s="11">
        <f t="shared" si="321"/>
        <v>0</v>
      </c>
      <c r="AL643" s="11">
        <f t="shared" si="321"/>
        <v>0</v>
      </c>
      <c r="AM643" s="11">
        <f t="shared" si="321"/>
        <v>0</v>
      </c>
      <c r="AN643" s="11">
        <f t="shared" si="321"/>
        <v>0</v>
      </c>
      <c r="AO643" s="11">
        <f t="shared" si="321"/>
        <v>0</v>
      </c>
      <c r="AP643" s="11">
        <f t="shared" si="348"/>
        <v>0</v>
      </c>
      <c r="AQ643" s="11">
        <f t="shared" si="348"/>
        <v>0</v>
      </c>
      <c r="AR643" s="11">
        <f t="shared" si="348"/>
        <v>0</v>
      </c>
      <c r="AS643" s="11">
        <f t="shared" si="348"/>
        <v>0</v>
      </c>
      <c r="AT643" s="11">
        <f t="shared" si="348"/>
        <v>0</v>
      </c>
      <c r="AU643" s="11">
        <f t="shared" si="348"/>
        <v>0</v>
      </c>
      <c r="AV643" s="11">
        <f t="shared" si="348"/>
        <v>0</v>
      </c>
      <c r="AW643" s="11">
        <f t="shared" si="348"/>
        <v>0</v>
      </c>
      <c r="AX643" s="11">
        <f t="shared" si="348"/>
        <v>0</v>
      </c>
      <c r="AY643" s="11">
        <f t="shared" si="328"/>
        <v>0</v>
      </c>
      <c r="AZ643" s="11">
        <f t="shared" si="328"/>
        <v>0</v>
      </c>
      <c r="BA643" s="11">
        <f t="shared" si="328"/>
        <v>0</v>
      </c>
      <c r="BB643" s="11">
        <f t="shared" si="328"/>
        <v>0</v>
      </c>
      <c r="BC643" s="11">
        <f t="shared" si="328"/>
        <v>0</v>
      </c>
      <c r="BD643" s="11">
        <f t="shared" si="328"/>
        <v>0</v>
      </c>
      <c r="BE643" s="11">
        <f t="shared" si="320"/>
        <v>0</v>
      </c>
      <c r="BF643" s="15" t="str">
        <f t="shared" si="332"/>
        <v>ČSN 42 5524</v>
      </c>
      <c r="BG643" s="42">
        <v>42.39</v>
      </c>
      <c r="BH643" s="17">
        <f t="shared" si="333"/>
        <v>300</v>
      </c>
      <c r="BI643" s="17">
        <f t="shared" si="334"/>
        <v>18</v>
      </c>
      <c r="BX643" s="18">
        <f t="shared" si="329"/>
        <v>5400</v>
      </c>
      <c r="BY643" s="42">
        <v>0.63600000000000001</v>
      </c>
      <c r="BZ643" s="43">
        <f t="shared" si="335"/>
        <v>15.003538570417552</v>
      </c>
      <c r="CA643" s="18">
        <f t="shared" si="336"/>
        <v>40500000</v>
      </c>
      <c r="CB643" s="18">
        <f t="shared" si="337"/>
        <v>270000</v>
      </c>
      <c r="CC643" s="18">
        <f t="shared" si="338"/>
        <v>405000</v>
      </c>
      <c r="CD643" s="25">
        <f t="shared" si="339"/>
        <v>1.5</v>
      </c>
      <c r="CE643" s="26">
        <f t="shared" si="340"/>
        <v>86.602540378443862</v>
      </c>
      <c r="CF643" s="18">
        <f t="shared" si="341"/>
        <v>5400</v>
      </c>
      <c r="CG643" s="18">
        <f t="shared" si="342"/>
        <v>5400</v>
      </c>
      <c r="CH643" s="18">
        <f t="shared" si="343"/>
        <v>145800</v>
      </c>
      <c r="CI643" s="18">
        <f t="shared" si="344"/>
        <v>16200</v>
      </c>
      <c r="CJ643" s="18">
        <f t="shared" si="345"/>
        <v>24300</v>
      </c>
      <c r="CK643" s="25">
        <f t="shared" si="346"/>
        <v>1.5</v>
      </c>
      <c r="CL643" s="26">
        <f t="shared" si="347"/>
        <v>5.196152422706632</v>
      </c>
      <c r="DJ643" s="20" t="s">
        <v>542</v>
      </c>
    </row>
    <row r="644" spans="1:114" x14ac:dyDescent="0.2">
      <c r="A644" s="15" t="s">
        <v>105</v>
      </c>
      <c r="B644" s="10" t="s">
        <v>744</v>
      </c>
      <c r="C644" s="11">
        <f t="shared" si="330"/>
        <v>47.1</v>
      </c>
      <c r="D644" s="11">
        <f t="shared" si="327"/>
        <v>300</v>
      </c>
      <c r="E644" s="11">
        <f t="shared" si="327"/>
        <v>20</v>
      </c>
      <c r="F644" s="11">
        <f t="shared" si="327"/>
        <v>0</v>
      </c>
      <c r="G644" s="11">
        <f t="shared" si="327"/>
        <v>0</v>
      </c>
      <c r="H644" s="11">
        <f t="shared" si="327"/>
        <v>0</v>
      </c>
      <c r="I644" s="11">
        <f t="shared" si="327"/>
        <v>0</v>
      </c>
      <c r="J644" s="11">
        <f t="shared" si="327"/>
        <v>0</v>
      </c>
      <c r="K644" s="11">
        <f t="shared" si="326"/>
        <v>0</v>
      </c>
      <c r="L644" s="11">
        <f t="shared" si="317"/>
        <v>0</v>
      </c>
      <c r="M644" s="11">
        <f t="shared" si="317"/>
        <v>0</v>
      </c>
      <c r="N644" s="11">
        <f t="shared" si="317"/>
        <v>0</v>
      </c>
      <c r="O644" s="11">
        <f t="shared" si="317"/>
        <v>0</v>
      </c>
      <c r="P644" s="11">
        <f t="shared" si="317"/>
        <v>0</v>
      </c>
      <c r="Q644" s="11">
        <f t="shared" si="323"/>
        <v>0</v>
      </c>
      <c r="R644" s="11">
        <f t="shared" si="323"/>
        <v>0</v>
      </c>
      <c r="S644" s="11">
        <f t="shared" si="323"/>
        <v>0</v>
      </c>
      <c r="T644" s="11">
        <f t="shared" si="323"/>
        <v>6000</v>
      </c>
      <c r="U644" s="40">
        <f t="shared" si="331"/>
        <v>0.64</v>
      </c>
      <c r="V644" s="11">
        <f t="shared" si="325"/>
        <v>13.58811040339703</v>
      </c>
      <c r="W644" s="11">
        <f t="shared" si="325"/>
        <v>44999999.999999993</v>
      </c>
      <c r="X644" s="11">
        <f t="shared" si="325"/>
        <v>300000</v>
      </c>
      <c r="Y644" s="11">
        <f t="shared" si="325"/>
        <v>450000</v>
      </c>
      <c r="Z644" s="11">
        <f t="shared" si="325"/>
        <v>1.5</v>
      </c>
      <c r="AA644" s="11">
        <f t="shared" si="325"/>
        <v>86.602540378443862</v>
      </c>
      <c r="AB644" s="11">
        <f t="shared" si="324"/>
        <v>6000</v>
      </c>
      <c r="AC644" s="11">
        <f t="shared" si="324"/>
        <v>6000</v>
      </c>
      <c r="AD644" s="11">
        <f t="shared" si="324"/>
        <v>200000</v>
      </c>
      <c r="AE644" s="11">
        <f t="shared" si="324"/>
        <v>20000</v>
      </c>
      <c r="AF644" s="11">
        <f t="shared" si="324"/>
        <v>30000</v>
      </c>
      <c r="AG644" s="11">
        <f t="shared" si="321"/>
        <v>1.5</v>
      </c>
      <c r="AH644" s="11">
        <f t="shared" si="321"/>
        <v>5.7735026918962582</v>
      </c>
      <c r="AI644" s="11">
        <f t="shared" si="321"/>
        <v>0</v>
      </c>
      <c r="AJ644" s="11">
        <f t="shared" si="321"/>
        <v>0</v>
      </c>
      <c r="AK644" s="11">
        <f t="shared" si="321"/>
        <v>0</v>
      </c>
      <c r="AL644" s="11">
        <f t="shared" si="321"/>
        <v>0</v>
      </c>
      <c r="AM644" s="11">
        <f t="shared" si="321"/>
        <v>0</v>
      </c>
      <c r="AN644" s="11">
        <f t="shared" si="321"/>
        <v>0</v>
      </c>
      <c r="AO644" s="11">
        <f t="shared" si="321"/>
        <v>0</v>
      </c>
      <c r="AP644" s="11">
        <f t="shared" si="348"/>
        <v>0</v>
      </c>
      <c r="AQ644" s="11">
        <f t="shared" si="348"/>
        <v>0</v>
      </c>
      <c r="AR644" s="11">
        <f t="shared" si="348"/>
        <v>0</v>
      </c>
      <c r="AS644" s="11">
        <f t="shared" si="348"/>
        <v>0</v>
      </c>
      <c r="AT644" s="11">
        <f t="shared" si="348"/>
        <v>0</v>
      </c>
      <c r="AU644" s="11">
        <f t="shared" si="348"/>
        <v>0</v>
      </c>
      <c r="AV644" s="11">
        <f t="shared" si="348"/>
        <v>0</v>
      </c>
      <c r="AW644" s="11">
        <f t="shared" si="348"/>
        <v>0</v>
      </c>
      <c r="AX644" s="11">
        <f t="shared" si="348"/>
        <v>0</v>
      </c>
      <c r="AY644" s="11">
        <f t="shared" si="328"/>
        <v>0</v>
      </c>
      <c r="AZ644" s="11">
        <f t="shared" si="328"/>
        <v>0</v>
      </c>
      <c r="BA644" s="11">
        <f t="shared" si="328"/>
        <v>0</v>
      </c>
      <c r="BB644" s="11">
        <f t="shared" si="328"/>
        <v>0</v>
      </c>
      <c r="BC644" s="11">
        <f t="shared" si="328"/>
        <v>0</v>
      </c>
      <c r="BD644" s="11">
        <f t="shared" si="328"/>
        <v>0</v>
      </c>
      <c r="BE644" s="11">
        <f t="shared" si="320"/>
        <v>0</v>
      </c>
      <c r="BF644" s="15" t="str">
        <f t="shared" si="332"/>
        <v>ČSN 42 5524</v>
      </c>
      <c r="BG644" s="42">
        <v>47.1</v>
      </c>
      <c r="BH644" s="17">
        <f t="shared" si="333"/>
        <v>300</v>
      </c>
      <c r="BI644" s="17">
        <f t="shared" si="334"/>
        <v>20</v>
      </c>
      <c r="BX644" s="18">
        <f t="shared" si="329"/>
        <v>6000</v>
      </c>
      <c r="BY644" s="42">
        <v>0.64</v>
      </c>
      <c r="BZ644" s="43">
        <f t="shared" si="335"/>
        <v>13.58811040339703</v>
      </c>
      <c r="CA644" s="18">
        <f t="shared" si="336"/>
        <v>44999999.999999993</v>
      </c>
      <c r="CB644" s="18">
        <f t="shared" si="337"/>
        <v>300000</v>
      </c>
      <c r="CC644" s="18">
        <f t="shared" si="338"/>
        <v>450000</v>
      </c>
      <c r="CD644" s="25">
        <f t="shared" si="339"/>
        <v>1.5</v>
      </c>
      <c r="CE644" s="26">
        <f t="shared" si="340"/>
        <v>86.602540378443862</v>
      </c>
      <c r="CF644" s="18">
        <f t="shared" si="341"/>
        <v>6000</v>
      </c>
      <c r="CG644" s="18">
        <f t="shared" si="342"/>
        <v>6000</v>
      </c>
      <c r="CH644" s="18">
        <f t="shared" si="343"/>
        <v>200000</v>
      </c>
      <c r="CI644" s="18">
        <f t="shared" si="344"/>
        <v>20000</v>
      </c>
      <c r="CJ644" s="18">
        <f t="shared" si="345"/>
        <v>30000</v>
      </c>
      <c r="CK644" s="25">
        <f t="shared" si="346"/>
        <v>1.5</v>
      </c>
      <c r="CL644" s="26">
        <f t="shared" si="347"/>
        <v>5.7735026918962582</v>
      </c>
      <c r="DJ644" s="20" t="s">
        <v>542</v>
      </c>
    </row>
    <row r="645" spans="1:114" x14ac:dyDescent="0.2">
      <c r="A645" s="15" t="s">
        <v>105</v>
      </c>
      <c r="B645" s="10" t="s">
        <v>745</v>
      </c>
      <c r="C645" s="11">
        <f t="shared" si="330"/>
        <v>58.875</v>
      </c>
      <c r="D645" s="11">
        <f t="shared" si="327"/>
        <v>300</v>
      </c>
      <c r="E645" s="11">
        <f t="shared" si="327"/>
        <v>25</v>
      </c>
      <c r="F645" s="11">
        <f t="shared" si="327"/>
        <v>0</v>
      </c>
      <c r="G645" s="11">
        <f t="shared" si="327"/>
        <v>0</v>
      </c>
      <c r="H645" s="11">
        <f t="shared" si="327"/>
        <v>0</v>
      </c>
      <c r="I645" s="11">
        <f t="shared" si="327"/>
        <v>0</v>
      </c>
      <c r="J645" s="11">
        <f t="shared" si="327"/>
        <v>0</v>
      </c>
      <c r="K645" s="11">
        <f t="shared" si="326"/>
        <v>0</v>
      </c>
      <c r="L645" s="11">
        <f t="shared" si="317"/>
        <v>0</v>
      </c>
      <c r="M645" s="11">
        <f t="shared" si="317"/>
        <v>0</v>
      </c>
      <c r="N645" s="11">
        <f t="shared" si="317"/>
        <v>0</v>
      </c>
      <c r="O645" s="11">
        <f t="shared" si="317"/>
        <v>0</v>
      </c>
      <c r="P645" s="11">
        <f t="shared" si="317"/>
        <v>0</v>
      </c>
      <c r="Q645" s="11">
        <f t="shared" si="323"/>
        <v>0</v>
      </c>
      <c r="R645" s="11">
        <f t="shared" si="323"/>
        <v>0</v>
      </c>
      <c r="S645" s="11">
        <f t="shared" si="323"/>
        <v>0</v>
      </c>
      <c r="T645" s="11">
        <f t="shared" si="323"/>
        <v>7500</v>
      </c>
      <c r="U645" s="40">
        <f t="shared" si="331"/>
        <v>0.65</v>
      </c>
      <c r="V645" s="11">
        <f t="shared" si="325"/>
        <v>11.040339702760086</v>
      </c>
      <c r="W645" s="11">
        <f t="shared" si="325"/>
        <v>56249999.999999993</v>
      </c>
      <c r="X645" s="11">
        <f t="shared" si="325"/>
        <v>374999.99999999994</v>
      </c>
      <c r="Y645" s="11">
        <f t="shared" si="325"/>
        <v>562500</v>
      </c>
      <c r="Z645" s="11">
        <f t="shared" si="325"/>
        <v>1.5000000000000002</v>
      </c>
      <c r="AA645" s="11">
        <f t="shared" si="325"/>
        <v>86.602540378443862</v>
      </c>
      <c r="AB645" s="11">
        <f t="shared" si="324"/>
        <v>7500</v>
      </c>
      <c r="AC645" s="11">
        <f t="shared" si="324"/>
        <v>7500</v>
      </c>
      <c r="AD645" s="11">
        <f t="shared" si="324"/>
        <v>390625</v>
      </c>
      <c r="AE645" s="11">
        <f t="shared" si="324"/>
        <v>31250</v>
      </c>
      <c r="AF645" s="11">
        <f t="shared" si="324"/>
        <v>46875</v>
      </c>
      <c r="AG645" s="11">
        <f t="shared" si="321"/>
        <v>1.5</v>
      </c>
      <c r="AH645" s="11">
        <f t="shared" si="321"/>
        <v>7.2168783648703219</v>
      </c>
      <c r="AI645" s="11">
        <f t="shared" si="321"/>
        <v>0</v>
      </c>
      <c r="AJ645" s="11">
        <f t="shared" ref="AJ645:AQ681" si="349">IF($A645="x",CN645,"")</f>
        <v>0</v>
      </c>
      <c r="AK645" s="11">
        <f t="shared" si="349"/>
        <v>0</v>
      </c>
      <c r="AL645" s="11">
        <f t="shared" si="349"/>
        <v>0</v>
      </c>
      <c r="AM645" s="11">
        <f t="shared" si="349"/>
        <v>0</v>
      </c>
      <c r="AN645" s="11">
        <f t="shared" si="349"/>
        <v>0</v>
      </c>
      <c r="AO645" s="11">
        <f t="shared" si="349"/>
        <v>0</v>
      </c>
      <c r="AP645" s="11">
        <f t="shared" si="348"/>
        <v>0</v>
      </c>
      <c r="AQ645" s="11">
        <f t="shared" si="348"/>
        <v>0</v>
      </c>
      <c r="AR645" s="11">
        <f t="shared" si="348"/>
        <v>0</v>
      </c>
      <c r="AS645" s="11">
        <f t="shared" si="348"/>
        <v>0</v>
      </c>
      <c r="AT645" s="11">
        <f t="shared" si="348"/>
        <v>0</v>
      </c>
      <c r="AU645" s="11">
        <f t="shared" si="348"/>
        <v>0</v>
      </c>
      <c r="AV645" s="11">
        <f t="shared" si="348"/>
        <v>0</v>
      </c>
      <c r="AW645" s="11">
        <f t="shared" si="348"/>
        <v>0</v>
      </c>
      <c r="AX645" s="11">
        <f t="shared" si="348"/>
        <v>0</v>
      </c>
      <c r="AY645" s="11">
        <f t="shared" si="328"/>
        <v>0</v>
      </c>
      <c r="AZ645" s="11">
        <f t="shared" si="328"/>
        <v>0</v>
      </c>
      <c r="BA645" s="11">
        <f t="shared" si="328"/>
        <v>0</v>
      </c>
      <c r="BB645" s="11">
        <f t="shared" si="328"/>
        <v>0</v>
      </c>
      <c r="BC645" s="11">
        <f t="shared" si="328"/>
        <v>0</v>
      </c>
      <c r="BD645" s="11">
        <f t="shared" si="328"/>
        <v>0</v>
      </c>
      <c r="BE645" s="11">
        <f t="shared" si="320"/>
        <v>0</v>
      </c>
      <c r="BF645" s="15" t="str">
        <f t="shared" si="332"/>
        <v>ČSN 42 5524</v>
      </c>
      <c r="BG645" s="42">
        <v>58.875</v>
      </c>
      <c r="BH645" s="17">
        <f t="shared" si="333"/>
        <v>300</v>
      </c>
      <c r="BI645" s="17">
        <f t="shared" si="334"/>
        <v>25</v>
      </c>
      <c r="BX645" s="18">
        <f t="shared" si="329"/>
        <v>7500</v>
      </c>
      <c r="BY645" s="42">
        <v>0.65</v>
      </c>
      <c r="BZ645" s="43">
        <f t="shared" si="335"/>
        <v>11.040339702760086</v>
      </c>
      <c r="CA645" s="18">
        <f t="shared" si="336"/>
        <v>56249999.999999993</v>
      </c>
      <c r="CB645" s="18">
        <f t="shared" si="337"/>
        <v>374999.99999999994</v>
      </c>
      <c r="CC645" s="18">
        <f t="shared" si="338"/>
        <v>562500</v>
      </c>
      <c r="CD645" s="25">
        <f t="shared" si="339"/>
        <v>1.5000000000000002</v>
      </c>
      <c r="CE645" s="26">
        <f t="shared" si="340"/>
        <v>86.602540378443862</v>
      </c>
      <c r="CF645" s="18">
        <f t="shared" si="341"/>
        <v>7500</v>
      </c>
      <c r="CG645" s="18">
        <f t="shared" si="342"/>
        <v>7500</v>
      </c>
      <c r="CH645" s="18">
        <f t="shared" si="343"/>
        <v>390625</v>
      </c>
      <c r="CI645" s="18">
        <f t="shared" si="344"/>
        <v>31250</v>
      </c>
      <c r="CJ645" s="18">
        <f t="shared" si="345"/>
        <v>46875</v>
      </c>
      <c r="CK645" s="25">
        <f t="shared" si="346"/>
        <v>1.5</v>
      </c>
      <c r="CL645" s="26">
        <f t="shared" si="347"/>
        <v>7.2168783648703219</v>
      </c>
      <c r="DJ645" s="20" t="s">
        <v>542</v>
      </c>
    </row>
    <row r="646" spans="1:114" x14ac:dyDescent="0.2">
      <c r="A646" s="15" t="s">
        <v>105</v>
      </c>
      <c r="B646" s="10" t="s">
        <v>746</v>
      </c>
      <c r="C646" s="11">
        <f t="shared" si="330"/>
        <v>70.650000000000006</v>
      </c>
      <c r="D646" s="11">
        <f t="shared" si="327"/>
        <v>300</v>
      </c>
      <c r="E646" s="11">
        <f t="shared" si="327"/>
        <v>30</v>
      </c>
      <c r="F646" s="11">
        <f t="shared" si="327"/>
        <v>0</v>
      </c>
      <c r="G646" s="11">
        <f t="shared" si="327"/>
        <v>0</v>
      </c>
      <c r="H646" s="11">
        <f t="shared" si="327"/>
        <v>0</v>
      </c>
      <c r="I646" s="11">
        <f t="shared" si="327"/>
        <v>0</v>
      </c>
      <c r="J646" s="11">
        <f t="shared" si="327"/>
        <v>0</v>
      </c>
      <c r="K646" s="11">
        <f t="shared" si="326"/>
        <v>0</v>
      </c>
      <c r="L646" s="11">
        <f t="shared" si="317"/>
        <v>0</v>
      </c>
      <c r="M646" s="11">
        <f t="shared" si="317"/>
        <v>0</v>
      </c>
      <c r="N646" s="11">
        <f t="shared" si="317"/>
        <v>0</v>
      </c>
      <c r="O646" s="11">
        <f t="shared" si="317"/>
        <v>0</v>
      </c>
      <c r="P646" s="11">
        <f t="shared" si="317"/>
        <v>0</v>
      </c>
      <c r="Q646" s="11">
        <f t="shared" si="323"/>
        <v>0</v>
      </c>
      <c r="R646" s="11">
        <f t="shared" si="323"/>
        <v>0</v>
      </c>
      <c r="S646" s="11">
        <f t="shared" si="323"/>
        <v>0</v>
      </c>
      <c r="T646" s="11">
        <f t="shared" si="323"/>
        <v>9000</v>
      </c>
      <c r="U646" s="40">
        <f t="shared" si="331"/>
        <v>0.66</v>
      </c>
      <c r="V646" s="11">
        <f t="shared" si="325"/>
        <v>9.341825902335458</v>
      </c>
      <c r="W646" s="11">
        <f t="shared" si="325"/>
        <v>67500000</v>
      </c>
      <c r="X646" s="11">
        <f t="shared" si="325"/>
        <v>450000</v>
      </c>
      <c r="Y646" s="11">
        <f t="shared" si="325"/>
        <v>675000</v>
      </c>
      <c r="Z646" s="11">
        <f t="shared" si="325"/>
        <v>1.5</v>
      </c>
      <c r="AA646" s="11">
        <f t="shared" si="325"/>
        <v>86.602540378443862</v>
      </c>
      <c r="AB646" s="11">
        <f t="shared" si="324"/>
        <v>9000</v>
      </c>
      <c r="AC646" s="11">
        <f t="shared" si="324"/>
        <v>9000</v>
      </c>
      <c r="AD646" s="11">
        <f t="shared" si="324"/>
        <v>675000</v>
      </c>
      <c r="AE646" s="11">
        <f t="shared" si="324"/>
        <v>45000</v>
      </c>
      <c r="AF646" s="11">
        <f t="shared" si="324"/>
        <v>67500</v>
      </c>
      <c r="AG646" s="11">
        <f t="shared" si="324"/>
        <v>1.5</v>
      </c>
      <c r="AH646" s="11">
        <f t="shared" si="324"/>
        <v>8.6602540378443873</v>
      </c>
      <c r="AI646" s="11">
        <f t="shared" si="324"/>
        <v>0</v>
      </c>
      <c r="AJ646" s="11">
        <f t="shared" si="349"/>
        <v>0</v>
      </c>
      <c r="AK646" s="11">
        <f t="shared" si="349"/>
        <v>0</v>
      </c>
      <c r="AL646" s="11">
        <f t="shared" si="349"/>
        <v>0</v>
      </c>
      <c r="AM646" s="11">
        <f t="shared" si="349"/>
        <v>0</v>
      </c>
      <c r="AN646" s="11">
        <f t="shared" si="349"/>
        <v>0</v>
      </c>
      <c r="AO646" s="11">
        <f t="shared" si="349"/>
        <v>0</v>
      </c>
      <c r="AP646" s="11">
        <f t="shared" si="348"/>
        <v>0</v>
      </c>
      <c r="AQ646" s="11">
        <f t="shared" si="348"/>
        <v>0</v>
      </c>
      <c r="AR646" s="11">
        <f t="shared" si="348"/>
        <v>0</v>
      </c>
      <c r="AS646" s="11">
        <f t="shared" si="348"/>
        <v>0</v>
      </c>
      <c r="AT646" s="11">
        <f t="shared" si="348"/>
        <v>0</v>
      </c>
      <c r="AU646" s="11">
        <f t="shared" si="348"/>
        <v>0</v>
      </c>
      <c r="AV646" s="11">
        <f t="shared" si="348"/>
        <v>0</v>
      </c>
      <c r="AW646" s="11">
        <f t="shared" si="348"/>
        <v>0</v>
      </c>
      <c r="AX646" s="11">
        <f t="shared" si="348"/>
        <v>0</v>
      </c>
      <c r="AY646" s="11">
        <f t="shared" si="328"/>
        <v>0</v>
      </c>
      <c r="AZ646" s="11">
        <f t="shared" si="328"/>
        <v>0</v>
      </c>
      <c r="BA646" s="11">
        <f t="shared" si="328"/>
        <v>0</v>
      </c>
      <c r="BB646" s="11">
        <f t="shared" si="328"/>
        <v>0</v>
      </c>
      <c r="BC646" s="11">
        <f t="shared" si="328"/>
        <v>0</v>
      </c>
      <c r="BD646" s="11">
        <f t="shared" si="328"/>
        <v>0</v>
      </c>
      <c r="BE646" s="11">
        <f t="shared" si="320"/>
        <v>0</v>
      </c>
      <c r="BF646" s="15" t="str">
        <f t="shared" si="332"/>
        <v>ČSN 42 5524</v>
      </c>
      <c r="BG646" s="42">
        <v>70.650000000000006</v>
      </c>
      <c r="BH646" s="17">
        <f t="shared" si="333"/>
        <v>300</v>
      </c>
      <c r="BI646" s="17">
        <f t="shared" si="334"/>
        <v>30</v>
      </c>
      <c r="BX646" s="18">
        <f t="shared" si="329"/>
        <v>9000</v>
      </c>
      <c r="BY646" s="42">
        <v>0.66</v>
      </c>
      <c r="BZ646" s="43">
        <f t="shared" si="335"/>
        <v>9.341825902335458</v>
      </c>
      <c r="CA646" s="18">
        <f t="shared" si="336"/>
        <v>67500000</v>
      </c>
      <c r="CB646" s="18">
        <f t="shared" si="337"/>
        <v>450000</v>
      </c>
      <c r="CC646" s="18">
        <f t="shared" si="338"/>
        <v>675000</v>
      </c>
      <c r="CD646" s="25">
        <f t="shared" si="339"/>
        <v>1.5</v>
      </c>
      <c r="CE646" s="26">
        <f t="shared" si="340"/>
        <v>86.602540378443862</v>
      </c>
      <c r="CF646" s="18">
        <f t="shared" si="341"/>
        <v>9000</v>
      </c>
      <c r="CG646" s="18">
        <f t="shared" si="342"/>
        <v>9000</v>
      </c>
      <c r="CH646" s="18">
        <f t="shared" si="343"/>
        <v>675000</v>
      </c>
      <c r="CI646" s="18">
        <f t="shared" si="344"/>
        <v>45000</v>
      </c>
      <c r="CJ646" s="18">
        <f t="shared" si="345"/>
        <v>67500</v>
      </c>
      <c r="CK646" s="25">
        <f t="shared" si="346"/>
        <v>1.5</v>
      </c>
      <c r="CL646" s="26">
        <f t="shared" si="347"/>
        <v>8.6602540378443873</v>
      </c>
      <c r="DJ646" s="20" t="s">
        <v>542</v>
      </c>
    </row>
    <row r="647" spans="1:114" x14ac:dyDescent="0.2">
      <c r="A647" s="15" t="s">
        <v>105</v>
      </c>
      <c r="B647" s="10" t="s">
        <v>747</v>
      </c>
      <c r="C647" s="11">
        <f t="shared" si="330"/>
        <v>82.424999999999997</v>
      </c>
      <c r="D647" s="11">
        <f t="shared" si="327"/>
        <v>300</v>
      </c>
      <c r="E647" s="11">
        <f t="shared" si="327"/>
        <v>35</v>
      </c>
      <c r="F647" s="11">
        <f t="shared" si="327"/>
        <v>0</v>
      </c>
      <c r="G647" s="11">
        <f t="shared" si="327"/>
        <v>0</v>
      </c>
      <c r="H647" s="11">
        <f t="shared" si="327"/>
        <v>0</v>
      </c>
      <c r="I647" s="11">
        <f t="shared" si="327"/>
        <v>0</v>
      </c>
      <c r="J647" s="11">
        <f t="shared" si="327"/>
        <v>0</v>
      </c>
      <c r="K647" s="11">
        <f t="shared" si="326"/>
        <v>0</v>
      </c>
      <c r="L647" s="11">
        <f t="shared" si="317"/>
        <v>0</v>
      </c>
      <c r="M647" s="11">
        <f t="shared" si="317"/>
        <v>0</v>
      </c>
      <c r="N647" s="11">
        <f t="shared" si="317"/>
        <v>0</v>
      </c>
      <c r="O647" s="11">
        <f t="shared" si="317"/>
        <v>0</v>
      </c>
      <c r="P647" s="11">
        <f t="shared" si="317"/>
        <v>0</v>
      </c>
      <c r="Q647" s="11">
        <f t="shared" si="323"/>
        <v>0</v>
      </c>
      <c r="R647" s="11">
        <f t="shared" si="323"/>
        <v>0</v>
      </c>
      <c r="S647" s="11">
        <f t="shared" si="323"/>
        <v>0</v>
      </c>
      <c r="T647" s="11">
        <f t="shared" si="323"/>
        <v>10500</v>
      </c>
      <c r="U647" s="40">
        <f t="shared" si="331"/>
        <v>0.67</v>
      </c>
      <c r="V647" s="11">
        <f t="shared" si="325"/>
        <v>8.1286017591750088</v>
      </c>
      <c r="W647" s="11">
        <f t="shared" si="325"/>
        <v>78750000</v>
      </c>
      <c r="X647" s="11">
        <f t="shared" si="325"/>
        <v>525000</v>
      </c>
      <c r="Y647" s="11">
        <f t="shared" si="325"/>
        <v>787500</v>
      </c>
      <c r="Z647" s="11">
        <f t="shared" si="325"/>
        <v>1.5</v>
      </c>
      <c r="AA647" s="11">
        <f t="shared" si="325"/>
        <v>86.602540378443862</v>
      </c>
      <c r="AB647" s="11">
        <f t="shared" si="324"/>
        <v>10500</v>
      </c>
      <c r="AC647" s="11">
        <f t="shared" si="324"/>
        <v>10500</v>
      </c>
      <c r="AD647" s="11">
        <f t="shared" si="324"/>
        <v>1071875</v>
      </c>
      <c r="AE647" s="11">
        <f t="shared" si="324"/>
        <v>61250</v>
      </c>
      <c r="AF647" s="11">
        <f t="shared" si="324"/>
        <v>91875</v>
      </c>
      <c r="AG647" s="11">
        <f t="shared" si="324"/>
        <v>1.5</v>
      </c>
      <c r="AH647" s="11">
        <f t="shared" si="324"/>
        <v>10.103629710818451</v>
      </c>
      <c r="AI647" s="11">
        <f t="shared" si="324"/>
        <v>0</v>
      </c>
      <c r="AJ647" s="11">
        <f t="shared" si="349"/>
        <v>0</v>
      </c>
      <c r="AK647" s="11">
        <f t="shared" si="349"/>
        <v>0</v>
      </c>
      <c r="AL647" s="11">
        <f t="shared" si="349"/>
        <v>0</v>
      </c>
      <c r="AM647" s="11">
        <f t="shared" si="349"/>
        <v>0</v>
      </c>
      <c r="AN647" s="11">
        <f t="shared" si="349"/>
        <v>0</v>
      </c>
      <c r="AO647" s="11">
        <f t="shared" si="349"/>
        <v>0</v>
      </c>
      <c r="AP647" s="11">
        <f t="shared" si="348"/>
        <v>0</v>
      </c>
      <c r="AQ647" s="11">
        <f t="shared" si="348"/>
        <v>0</v>
      </c>
      <c r="AR647" s="11">
        <f t="shared" si="348"/>
        <v>0</v>
      </c>
      <c r="AS647" s="11">
        <f t="shared" si="348"/>
        <v>0</v>
      </c>
      <c r="AT647" s="11">
        <f t="shared" si="348"/>
        <v>0</v>
      </c>
      <c r="AU647" s="11">
        <f t="shared" si="348"/>
        <v>0</v>
      </c>
      <c r="AV647" s="11">
        <f t="shared" si="348"/>
        <v>0</v>
      </c>
      <c r="AW647" s="11">
        <f t="shared" si="348"/>
        <v>0</v>
      </c>
      <c r="AX647" s="11">
        <f t="shared" si="348"/>
        <v>0</v>
      </c>
      <c r="AY647" s="11">
        <f t="shared" si="328"/>
        <v>0</v>
      </c>
      <c r="AZ647" s="11">
        <f t="shared" si="328"/>
        <v>0</v>
      </c>
      <c r="BA647" s="11">
        <f t="shared" si="328"/>
        <v>0</v>
      </c>
      <c r="BB647" s="11">
        <f t="shared" si="328"/>
        <v>0</v>
      </c>
      <c r="BC647" s="11">
        <f t="shared" si="328"/>
        <v>0</v>
      </c>
      <c r="BD647" s="11">
        <f t="shared" si="328"/>
        <v>0</v>
      </c>
      <c r="BE647" s="11">
        <f t="shared" si="320"/>
        <v>0</v>
      </c>
      <c r="BF647" s="15" t="str">
        <f t="shared" si="332"/>
        <v>ČSN 42 5524</v>
      </c>
      <c r="BG647" s="42">
        <v>82.424999999999997</v>
      </c>
      <c r="BH647" s="17">
        <f t="shared" si="333"/>
        <v>300</v>
      </c>
      <c r="BI647" s="17">
        <f t="shared" si="334"/>
        <v>35</v>
      </c>
      <c r="BX647" s="18">
        <f t="shared" si="329"/>
        <v>10500</v>
      </c>
      <c r="BY647" s="42">
        <v>0.67</v>
      </c>
      <c r="BZ647" s="43">
        <f t="shared" si="335"/>
        <v>8.1286017591750088</v>
      </c>
      <c r="CA647" s="18">
        <f t="shared" si="336"/>
        <v>78750000</v>
      </c>
      <c r="CB647" s="18">
        <f t="shared" si="337"/>
        <v>525000</v>
      </c>
      <c r="CC647" s="18">
        <f t="shared" si="338"/>
        <v>787500</v>
      </c>
      <c r="CD647" s="25">
        <f t="shared" si="339"/>
        <v>1.5</v>
      </c>
      <c r="CE647" s="26">
        <f t="shared" si="340"/>
        <v>86.602540378443862</v>
      </c>
      <c r="CF647" s="18">
        <f t="shared" si="341"/>
        <v>10500</v>
      </c>
      <c r="CG647" s="18">
        <f t="shared" si="342"/>
        <v>10500</v>
      </c>
      <c r="CH647" s="18">
        <f t="shared" si="343"/>
        <v>1071875</v>
      </c>
      <c r="CI647" s="18">
        <f t="shared" si="344"/>
        <v>61250</v>
      </c>
      <c r="CJ647" s="18">
        <f t="shared" si="345"/>
        <v>91875</v>
      </c>
      <c r="CK647" s="25">
        <f t="shared" si="346"/>
        <v>1.5</v>
      </c>
      <c r="CL647" s="26">
        <f t="shared" si="347"/>
        <v>10.103629710818451</v>
      </c>
      <c r="DJ647" s="20" t="s">
        <v>542</v>
      </c>
    </row>
    <row r="648" spans="1:114" x14ac:dyDescent="0.2">
      <c r="A648" s="15" t="s">
        <v>105</v>
      </c>
      <c r="B648" s="10" t="s">
        <v>748</v>
      </c>
      <c r="C648" s="11">
        <f t="shared" si="330"/>
        <v>94.2</v>
      </c>
      <c r="D648" s="11">
        <f t="shared" si="327"/>
        <v>300</v>
      </c>
      <c r="E648" s="11">
        <f t="shared" si="327"/>
        <v>40</v>
      </c>
      <c r="F648" s="11">
        <f t="shared" si="327"/>
        <v>0</v>
      </c>
      <c r="G648" s="11">
        <f t="shared" si="327"/>
        <v>0</v>
      </c>
      <c r="H648" s="11">
        <f t="shared" si="327"/>
        <v>0</v>
      </c>
      <c r="I648" s="11">
        <f t="shared" si="327"/>
        <v>0</v>
      </c>
      <c r="J648" s="11">
        <f t="shared" si="327"/>
        <v>0</v>
      </c>
      <c r="K648" s="11">
        <f t="shared" si="326"/>
        <v>0</v>
      </c>
      <c r="L648" s="11">
        <f t="shared" si="317"/>
        <v>0</v>
      </c>
      <c r="M648" s="11">
        <f t="shared" si="317"/>
        <v>0</v>
      </c>
      <c r="N648" s="11">
        <f t="shared" si="317"/>
        <v>0</v>
      </c>
      <c r="O648" s="11">
        <f t="shared" si="317"/>
        <v>0</v>
      </c>
      <c r="P648" s="11">
        <f t="shared" si="317"/>
        <v>0</v>
      </c>
      <c r="Q648" s="11">
        <f t="shared" si="323"/>
        <v>0</v>
      </c>
      <c r="R648" s="11">
        <f t="shared" si="323"/>
        <v>0</v>
      </c>
      <c r="S648" s="11">
        <f t="shared" si="323"/>
        <v>0</v>
      </c>
      <c r="T648" s="11">
        <f t="shared" si="323"/>
        <v>12000</v>
      </c>
      <c r="U648" s="40">
        <f t="shared" si="331"/>
        <v>0.68</v>
      </c>
      <c r="V648" s="11">
        <f t="shared" si="325"/>
        <v>7.218683651804672</v>
      </c>
      <c r="W648" s="11">
        <f t="shared" si="325"/>
        <v>89999999.999999985</v>
      </c>
      <c r="X648" s="11">
        <f t="shared" si="325"/>
        <v>600000</v>
      </c>
      <c r="Y648" s="11">
        <f t="shared" si="325"/>
        <v>900000</v>
      </c>
      <c r="Z648" s="11">
        <f t="shared" si="325"/>
        <v>1.5</v>
      </c>
      <c r="AA648" s="11">
        <f t="shared" si="325"/>
        <v>86.602540378443862</v>
      </c>
      <c r="AB648" s="11">
        <f t="shared" si="324"/>
        <v>12000</v>
      </c>
      <c r="AC648" s="11">
        <f t="shared" si="324"/>
        <v>12000</v>
      </c>
      <c r="AD648" s="11">
        <f t="shared" si="324"/>
        <v>1600000</v>
      </c>
      <c r="AE648" s="11">
        <f t="shared" si="324"/>
        <v>80000</v>
      </c>
      <c r="AF648" s="11">
        <f t="shared" si="324"/>
        <v>120000</v>
      </c>
      <c r="AG648" s="11">
        <f t="shared" si="324"/>
        <v>1.5</v>
      </c>
      <c r="AH648" s="11">
        <f t="shared" si="324"/>
        <v>11.547005383792516</v>
      </c>
      <c r="AI648" s="11">
        <f t="shared" si="324"/>
        <v>0</v>
      </c>
      <c r="AJ648" s="11">
        <f t="shared" si="349"/>
        <v>0</v>
      </c>
      <c r="AK648" s="11">
        <f t="shared" si="349"/>
        <v>0</v>
      </c>
      <c r="AL648" s="11">
        <f t="shared" si="349"/>
        <v>0</v>
      </c>
      <c r="AM648" s="11">
        <f t="shared" si="349"/>
        <v>0</v>
      </c>
      <c r="AN648" s="11">
        <f t="shared" si="349"/>
        <v>0</v>
      </c>
      <c r="AO648" s="11">
        <f t="shared" si="349"/>
        <v>0</v>
      </c>
      <c r="AP648" s="11">
        <f t="shared" si="348"/>
        <v>0</v>
      </c>
      <c r="AQ648" s="11">
        <f t="shared" si="348"/>
        <v>0</v>
      </c>
      <c r="AR648" s="11">
        <f t="shared" si="348"/>
        <v>0</v>
      </c>
      <c r="AS648" s="11">
        <f t="shared" si="348"/>
        <v>0</v>
      </c>
      <c r="AT648" s="11">
        <f t="shared" si="348"/>
        <v>0</v>
      </c>
      <c r="AU648" s="11">
        <f t="shared" si="348"/>
        <v>0</v>
      </c>
      <c r="AV648" s="11">
        <f t="shared" si="348"/>
        <v>0</v>
      </c>
      <c r="AW648" s="11">
        <f t="shared" si="348"/>
        <v>0</v>
      </c>
      <c r="AX648" s="11">
        <f t="shared" si="348"/>
        <v>0</v>
      </c>
      <c r="AY648" s="11">
        <f t="shared" si="328"/>
        <v>0</v>
      </c>
      <c r="AZ648" s="11">
        <f t="shared" si="328"/>
        <v>0</v>
      </c>
      <c r="BA648" s="11">
        <f t="shared" si="328"/>
        <v>0</v>
      </c>
      <c r="BB648" s="11">
        <f t="shared" si="328"/>
        <v>0</v>
      </c>
      <c r="BC648" s="11">
        <f t="shared" si="328"/>
        <v>0</v>
      </c>
      <c r="BD648" s="11">
        <f t="shared" si="328"/>
        <v>0</v>
      </c>
      <c r="BE648" s="11">
        <f t="shared" si="320"/>
        <v>0</v>
      </c>
      <c r="BF648" s="15" t="str">
        <f t="shared" si="332"/>
        <v>ČSN 42 5524</v>
      </c>
      <c r="BG648" s="42">
        <v>94.2</v>
      </c>
      <c r="BH648" s="17">
        <f t="shared" si="333"/>
        <v>300</v>
      </c>
      <c r="BI648" s="17">
        <f t="shared" si="334"/>
        <v>40</v>
      </c>
      <c r="BX648" s="18">
        <f t="shared" si="329"/>
        <v>12000</v>
      </c>
      <c r="BY648" s="42">
        <v>0.68</v>
      </c>
      <c r="BZ648" s="43">
        <f t="shared" si="335"/>
        <v>7.218683651804672</v>
      </c>
      <c r="CA648" s="18">
        <f t="shared" si="336"/>
        <v>89999999.999999985</v>
      </c>
      <c r="CB648" s="18">
        <f t="shared" si="337"/>
        <v>600000</v>
      </c>
      <c r="CC648" s="18">
        <f t="shared" si="338"/>
        <v>900000</v>
      </c>
      <c r="CD648" s="25">
        <f t="shared" si="339"/>
        <v>1.5</v>
      </c>
      <c r="CE648" s="26">
        <f t="shared" si="340"/>
        <v>86.602540378443862</v>
      </c>
      <c r="CF648" s="18">
        <f t="shared" si="341"/>
        <v>12000</v>
      </c>
      <c r="CG648" s="18">
        <f t="shared" si="342"/>
        <v>12000</v>
      </c>
      <c r="CH648" s="18">
        <f t="shared" si="343"/>
        <v>1600000</v>
      </c>
      <c r="CI648" s="18">
        <f t="shared" si="344"/>
        <v>80000</v>
      </c>
      <c r="CJ648" s="18">
        <f t="shared" si="345"/>
        <v>120000</v>
      </c>
      <c r="CK648" s="25">
        <f t="shared" si="346"/>
        <v>1.5</v>
      </c>
      <c r="CL648" s="26">
        <f t="shared" si="347"/>
        <v>11.547005383792516</v>
      </c>
      <c r="DJ648" s="20" t="s">
        <v>542</v>
      </c>
    </row>
    <row r="649" spans="1:114" x14ac:dyDescent="0.2">
      <c r="A649" s="15" t="s">
        <v>105</v>
      </c>
      <c r="B649" s="10" t="s">
        <v>749</v>
      </c>
      <c r="C649" s="11">
        <f t="shared" si="330"/>
        <v>105.97499999999999</v>
      </c>
      <c r="D649" s="11">
        <f t="shared" si="327"/>
        <v>300</v>
      </c>
      <c r="E649" s="11">
        <f t="shared" si="327"/>
        <v>45</v>
      </c>
      <c r="F649" s="11">
        <f t="shared" si="327"/>
        <v>0</v>
      </c>
      <c r="G649" s="11">
        <f t="shared" si="327"/>
        <v>0</v>
      </c>
      <c r="H649" s="11">
        <f t="shared" si="327"/>
        <v>0</v>
      </c>
      <c r="I649" s="11">
        <f t="shared" si="327"/>
        <v>0</v>
      </c>
      <c r="J649" s="11">
        <f t="shared" si="327"/>
        <v>0</v>
      </c>
      <c r="K649" s="11">
        <f t="shared" si="326"/>
        <v>0</v>
      </c>
      <c r="L649" s="11">
        <f t="shared" si="317"/>
        <v>0</v>
      </c>
      <c r="M649" s="11">
        <f t="shared" si="317"/>
        <v>0</v>
      </c>
      <c r="N649" s="11">
        <f t="shared" si="317"/>
        <v>0</v>
      </c>
      <c r="O649" s="11">
        <f t="shared" si="317"/>
        <v>0</v>
      </c>
      <c r="P649" s="11">
        <f t="shared" si="317"/>
        <v>0</v>
      </c>
      <c r="Q649" s="11">
        <f t="shared" si="323"/>
        <v>0</v>
      </c>
      <c r="R649" s="11">
        <f t="shared" si="323"/>
        <v>0</v>
      </c>
      <c r="S649" s="11">
        <f t="shared" si="323"/>
        <v>0</v>
      </c>
      <c r="T649" s="11">
        <f t="shared" si="323"/>
        <v>13500</v>
      </c>
      <c r="U649" s="40">
        <f t="shared" si="331"/>
        <v>0.69</v>
      </c>
      <c r="V649" s="11">
        <f t="shared" si="325"/>
        <v>6.5109695682944091</v>
      </c>
      <c r="W649" s="11">
        <f t="shared" si="325"/>
        <v>101250000</v>
      </c>
      <c r="X649" s="11">
        <f t="shared" si="325"/>
        <v>675000</v>
      </c>
      <c r="Y649" s="11">
        <f t="shared" si="325"/>
        <v>1012500</v>
      </c>
      <c r="Z649" s="11">
        <f t="shared" si="325"/>
        <v>1.5</v>
      </c>
      <c r="AA649" s="11">
        <f t="shared" si="325"/>
        <v>86.602540378443862</v>
      </c>
      <c r="AB649" s="11">
        <f t="shared" si="324"/>
        <v>13500</v>
      </c>
      <c r="AC649" s="11">
        <f t="shared" si="324"/>
        <v>13500</v>
      </c>
      <c r="AD649" s="11">
        <f t="shared" si="324"/>
        <v>2278125</v>
      </c>
      <c r="AE649" s="11">
        <f t="shared" si="324"/>
        <v>101250</v>
      </c>
      <c r="AF649" s="11">
        <f t="shared" si="324"/>
        <v>151875</v>
      </c>
      <c r="AG649" s="11">
        <f t="shared" si="324"/>
        <v>1.5</v>
      </c>
      <c r="AH649" s="11">
        <f t="shared" si="324"/>
        <v>12.99038105676658</v>
      </c>
      <c r="AI649" s="11">
        <f t="shared" si="324"/>
        <v>0</v>
      </c>
      <c r="AJ649" s="11">
        <f t="shared" si="349"/>
        <v>0</v>
      </c>
      <c r="AK649" s="11">
        <f t="shared" si="349"/>
        <v>0</v>
      </c>
      <c r="AL649" s="11">
        <f t="shared" si="349"/>
        <v>0</v>
      </c>
      <c r="AM649" s="11">
        <f t="shared" si="349"/>
        <v>0</v>
      </c>
      <c r="AN649" s="11">
        <f t="shared" si="349"/>
        <v>0</v>
      </c>
      <c r="AO649" s="11">
        <f t="shared" si="349"/>
        <v>0</v>
      </c>
      <c r="AP649" s="11">
        <f t="shared" si="348"/>
        <v>0</v>
      </c>
      <c r="AQ649" s="11">
        <f t="shared" si="348"/>
        <v>0</v>
      </c>
      <c r="AR649" s="11">
        <f t="shared" si="348"/>
        <v>0</v>
      </c>
      <c r="AS649" s="11">
        <f t="shared" si="348"/>
        <v>0</v>
      </c>
      <c r="AT649" s="11">
        <f t="shared" si="348"/>
        <v>0</v>
      </c>
      <c r="AU649" s="11">
        <f t="shared" si="348"/>
        <v>0</v>
      </c>
      <c r="AV649" s="11">
        <f t="shared" si="348"/>
        <v>0</v>
      </c>
      <c r="AW649" s="11">
        <f t="shared" si="348"/>
        <v>0</v>
      </c>
      <c r="AX649" s="11">
        <f t="shared" si="348"/>
        <v>0</v>
      </c>
      <c r="AY649" s="11">
        <f t="shared" si="328"/>
        <v>0</v>
      </c>
      <c r="AZ649" s="11">
        <f t="shared" si="328"/>
        <v>0</v>
      </c>
      <c r="BA649" s="11">
        <f t="shared" si="328"/>
        <v>0</v>
      </c>
      <c r="BB649" s="11">
        <f t="shared" si="328"/>
        <v>0</v>
      </c>
      <c r="BC649" s="11">
        <f t="shared" si="328"/>
        <v>0</v>
      </c>
      <c r="BD649" s="11">
        <f t="shared" si="328"/>
        <v>0</v>
      </c>
      <c r="BE649" s="11">
        <f t="shared" si="320"/>
        <v>0</v>
      </c>
      <c r="BF649" s="15" t="str">
        <f t="shared" si="332"/>
        <v>ČSN 42 5524</v>
      </c>
      <c r="BG649" s="42">
        <v>105.97499999999999</v>
      </c>
      <c r="BH649" s="17">
        <f t="shared" si="333"/>
        <v>300</v>
      </c>
      <c r="BI649" s="17">
        <f t="shared" si="334"/>
        <v>45</v>
      </c>
      <c r="BX649" s="18">
        <f t="shared" si="329"/>
        <v>13500</v>
      </c>
      <c r="BY649" s="42">
        <v>0.69</v>
      </c>
      <c r="BZ649" s="43">
        <f t="shared" si="335"/>
        <v>6.5109695682944091</v>
      </c>
      <c r="CA649" s="18">
        <f t="shared" si="336"/>
        <v>101250000</v>
      </c>
      <c r="CB649" s="18">
        <f t="shared" si="337"/>
        <v>675000</v>
      </c>
      <c r="CC649" s="18">
        <f t="shared" si="338"/>
        <v>1012500</v>
      </c>
      <c r="CD649" s="25">
        <f t="shared" si="339"/>
        <v>1.5</v>
      </c>
      <c r="CE649" s="26">
        <f t="shared" si="340"/>
        <v>86.602540378443862</v>
      </c>
      <c r="CF649" s="18">
        <f t="shared" si="341"/>
        <v>13500</v>
      </c>
      <c r="CG649" s="18">
        <f t="shared" si="342"/>
        <v>13500</v>
      </c>
      <c r="CH649" s="18">
        <f t="shared" si="343"/>
        <v>2278125</v>
      </c>
      <c r="CI649" s="18">
        <f t="shared" si="344"/>
        <v>101250</v>
      </c>
      <c r="CJ649" s="18">
        <f t="shared" si="345"/>
        <v>151875</v>
      </c>
      <c r="CK649" s="25">
        <f t="shared" si="346"/>
        <v>1.5</v>
      </c>
      <c r="CL649" s="26">
        <f t="shared" si="347"/>
        <v>12.99038105676658</v>
      </c>
      <c r="DJ649" s="20" t="s">
        <v>542</v>
      </c>
    </row>
    <row r="650" spans="1:114" x14ac:dyDescent="0.2">
      <c r="A650" s="15" t="s">
        <v>105</v>
      </c>
      <c r="B650" s="10" t="s">
        <v>750</v>
      </c>
      <c r="C650" s="11">
        <f t="shared" si="330"/>
        <v>117.75</v>
      </c>
      <c r="D650" s="11">
        <f t="shared" si="327"/>
        <v>300</v>
      </c>
      <c r="E650" s="11">
        <f t="shared" si="327"/>
        <v>50</v>
      </c>
      <c r="F650" s="11">
        <f t="shared" si="327"/>
        <v>0</v>
      </c>
      <c r="G650" s="11">
        <f t="shared" si="327"/>
        <v>0</v>
      </c>
      <c r="H650" s="11">
        <f t="shared" si="327"/>
        <v>0</v>
      </c>
      <c r="I650" s="11">
        <f t="shared" si="327"/>
        <v>0</v>
      </c>
      <c r="J650" s="11">
        <f t="shared" si="327"/>
        <v>0</v>
      </c>
      <c r="K650" s="11">
        <f t="shared" si="326"/>
        <v>0</v>
      </c>
      <c r="L650" s="11">
        <f t="shared" si="317"/>
        <v>0</v>
      </c>
      <c r="M650" s="11">
        <f t="shared" si="317"/>
        <v>0</v>
      </c>
      <c r="N650" s="11">
        <f t="shared" si="317"/>
        <v>0</v>
      </c>
      <c r="O650" s="11">
        <f t="shared" si="317"/>
        <v>0</v>
      </c>
      <c r="P650" s="11">
        <f t="shared" si="317"/>
        <v>0</v>
      </c>
      <c r="Q650" s="11">
        <f t="shared" si="323"/>
        <v>0</v>
      </c>
      <c r="R650" s="11">
        <f t="shared" si="323"/>
        <v>0</v>
      </c>
      <c r="S650" s="11">
        <f t="shared" si="323"/>
        <v>0</v>
      </c>
      <c r="T650" s="11">
        <f t="shared" si="323"/>
        <v>15000</v>
      </c>
      <c r="U650" s="40">
        <f t="shared" si="331"/>
        <v>0.7</v>
      </c>
      <c r="V650" s="11">
        <f t="shared" si="325"/>
        <v>5.9447983014861991</v>
      </c>
      <c r="W650" s="11">
        <f t="shared" si="325"/>
        <v>112499999.99999999</v>
      </c>
      <c r="X650" s="11">
        <f t="shared" si="325"/>
        <v>749999.99999999988</v>
      </c>
      <c r="Y650" s="11">
        <f t="shared" si="325"/>
        <v>1125000</v>
      </c>
      <c r="Z650" s="11">
        <f t="shared" si="325"/>
        <v>1.5000000000000002</v>
      </c>
      <c r="AA650" s="11">
        <f t="shared" si="325"/>
        <v>86.602540378443862</v>
      </c>
      <c r="AB650" s="11">
        <f t="shared" si="324"/>
        <v>15000</v>
      </c>
      <c r="AC650" s="11">
        <f t="shared" si="324"/>
        <v>15000</v>
      </c>
      <c r="AD650" s="11">
        <f t="shared" si="324"/>
        <v>3125000</v>
      </c>
      <c r="AE650" s="11">
        <f t="shared" si="324"/>
        <v>125000</v>
      </c>
      <c r="AF650" s="11">
        <f t="shared" si="324"/>
        <v>187500</v>
      </c>
      <c r="AG650" s="11">
        <f t="shared" si="324"/>
        <v>1.5</v>
      </c>
      <c r="AH650" s="11">
        <f t="shared" si="324"/>
        <v>14.433756729740644</v>
      </c>
      <c r="AI650" s="11">
        <f t="shared" si="324"/>
        <v>0</v>
      </c>
      <c r="AJ650" s="11">
        <f t="shared" si="349"/>
        <v>0</v>
      </c>
      <c r="AK650" s="11">
        <f t="shared" si="349"/>
        <v>0</v>
      </c>
      <c r="AL650" s="11">
        <f t="shared" si="349"/>
        <v>0</v>
      </c>
      <c r="AM650" s="11">
        <f t="shared" si="349"/>
        <v>0</v>
      </c>
      <c r="AN650" s="11">
        <f t="shared" si="349"/>
        <v>0</v>
      </c>
      <c r="AO650" s="11">
        <f t="shared" si="349"/>
        <v>0</v>
      </c>
      <c r="AP650" s="11">
        <f t="shared" si="348"/>
        <v>0</v>
      </c>
      <c r="AQ650" s="11">
        <f t="shared" si="348"/>
        <v>0</v>
      </c>
      <c r="AR650" s="11">
        <f t="shared" si="348"/>
        <v>0</v>
      </c>
      <c r="AS650" s="11">
        <f t="shared" si="348"/>
        <v>0</v>
      </c>
      <c r="AT650" s="11">
        <f t="shared" si="348"/>
        <v>0</v>
      </c>
      <c r="AU650" s="11">
        <f t="shared" si="348"/>
        <v>0</v>
      </c>
      <c r="AV650" s="11">
        <f t="shared" si="348"/>
        <v>0</v>
      </c>
      <c r="AW650" s="11">
        <f t="shared" si="348"/>
        <v>0</v>
      </c>
      <c r="AX650" s="11">
        <f t="shared" si="348"/>
        <v>0</v>
      </c>
      <c r="AY650" s="11">
        <f t="shared" si="328"/>
        <v>0</v>
      </c>
      <c r="AZ650" s="11">
        <f t="shared" si="328"/>
        <v>0</v>
      </c>
      <c r="BA650" s="11">
        <f t="shared" si="328"/>
        <v>0</v>
      </c>
      <c r="BB650" s="11">
        <f t="shared" si="328"/>
        <v>0</v>
      </c>
      <c r="BC650" s="11">
        <f t="shared" si="328"/>
        <v>0</v>
      </c>
      <c r="BD650" s="11">
        <f t="shared" si="328"/>
        <v>0</v>
      </c>
      <c r="BE650" s="11">
        <f t="shared" si="320"/>
        <v>0</v>
      </c>
      <c r="BF650" s="15" t="str">
        <f t="shared" si="332"/>
        <v>ČSN 42 5524</v>
      </c>
      <c r="BG650" s="42">
        <v>117.75</v>
      </c>
      <c r="BH650" s="17">
        <f t="shared" si="333"/>
        <v>300</v>
      </c>
      <c r="BI650" s="17">
        <f t="shared" si="334"/>
        <v>50</v>
      </c>
      <c r="BX650" s="18">
        <f t="shared" si="329"/>
        <v>15000</v>
      </c>
      <c r="BY650" s="42">
        <v>0.7</v>
      </c>
      <c r="BZ650" s="43">
        <f t="shared" si="335"/>
        <v>5.9447983014861991</v>
      </c>
      <c r="CA650" s="18">
        <f t="shared" si="336"/>
        <v>112499999.99999999</v>
      </c>
      <c r="CB650" s="18">
        <f t="shared" si="337"/>
        <v>749999.99999999988</v>
      </c>
      <c r="CC650" s="18">
        <f t="shared" si="338"/>
        <v>1125000</v>
      </c>
      <c r="CD650" s="25">
        <f t="shared" si="339"/>
        <v>1.5000000000000002</v>
      </c>
      <c r="CE650" s="26">
        <f t="shared" si="340"/>
        <v>86.602540378443862</v>
      </c>
      <c r="CF650" s="18">
        <f t="shared" si="341"/>
        <v>15000</v>
      </c>
      <c r="CG650" s="18">
        <f t="shared" si="342"/>
        <v>15000</v>
      </c>
      <c r="CH650" s="18">
        <f t="shared" si="343"/>
        <v>3125000</v>
      </c>
      <c r="CI650" s="18">
        <f t="shared" si="344"/>
        <v>125000</v>
      </c>
      <c r="CJ650" s="18">
        <f t="shared" si="345"/>
        <v>187500</v>
      </c>
      <c r="CK650" s="25">
        <f t="shared" si="346"/>
        <v>1.5</v>
      </c>
      <c r="CL650" s="26">
        <f t="shared" si="347"/>
        <v>14.433756729740644</v>
      </c>
      <c r="DJ650" s="20" t="s">
        <v>542</v>
      </c>
    </row>
    <row r="651" spans="1:114" x14ac:dyDescent="0.2">
      <c r="A651" s="15" t="s">
        <v>105</v>
      </c>
      <c r="B651" s="10" t="s">
        <v>751</v>
      </c>
      <c r="C651" s="11">
        <f t="shared" si="330"/>
        <v>129.52500000000001</v>
      </c>
      <c r="D651" s="11">
        <f t="shared" si="327"/>
        <v>300</v>
      </c>
      <c r="E651" s="11">
        <f t="shared" si="327"/>
        <v>55</v>
      </c>
      <c r="F651" s="11">
        <f t="shared" si="327"/>
        <v>0</v>
      </c>
      <c r="G651" s="11">
        <f t="shared" si="327"/>
        <v>0</v>
      </c>
      <c r="H651" s="11">
        <f t="shared" si="327"/>
        <v>0</v>
      </c>
      <c r="I651" s="11">
        <f t="shared" si="327"/>
        <v>0</v>
      </c>
      <c r="J651" s="11">
        <f t="shared" si="327"/>
        <v>0</v>
      </c>
      <c r="K651" s="11">
        <f t="shared" si="326"/>
        <v>0</v>
      </c>
      <c r="L651" s="11">
        <f t="shared" si="326"/>
        <v>0</v>
      </c>
      <c r="M651" s="11">
        <f t="shared" si="326"/>
        <v>0</v>
      </c>
      <c r="N651" s="11">
        <f t="shared" si="326"/>
        <v>0</v>
      </c>
      <c r="O651" s="11">
        <f t="shared" si="326"/>
        <v>0</v>
      </c>
      <c r="P651" s="11">
        <f t="shared" si="326"/>
        <v>0</v>
      </c>
      <c r="Q651" s="11">
        <f t="shared" si="323"/>
        <v>0</v>
      </c>
      <c r="R651" s="11">
        <f t="shared" si="323"/>
        <v>0</v>
      </c>
      <c r="S651" s="11">
        <f t="shared" si="323"/>
        <v>0</v>
      </c>
      <c r="T651" s="11">
        <f t="shared" si="323"/>
        <v>16500</v>
      </c>
      <c r="U651" s="40">
        <f t="shared" si="331"/>
        <v>0.71</v>
      </c>
      <c r="V651" s="11">
        <f t="shared" si="325"/>
        <v>5.4815672650067553</v>
      </c>
      <c r="W651" s="11">
        <f t="shared" si="325"/>
        <v>123749999.99999999</v>
      </c>
      <c r="X651" s="11">
        <f t="shared" si="325"/>
        <v>825000</v>
      </c>
      <c r="Y651" s="11">
        <f t="shared" si="325"/>
        <v>1237500</v>
      </c>
      <c r="Z651" s="11">
        <f t="shared" si="325"/>
        <v>1.5</v>
      </c>
      <c r="AA651" s="11">
        <f t="shared" si="325"/>
        <v>86.602540378443862</v>
      </c>
      <c r="AB651" s="11">
        <f t="shared" si="324"/>
        <v>16500</v>
      </c>
      <c r="AC651" s="11">
        <f t="shared" si="324"/>
        <v>16500</v>
      </c>
      <c r="AD651" s="11">
        <f t="shared" si="324"/>
        <v>4159375</v>
      </c>
      <c r="AE651" s="11">
        <f t="shared" si="324"/>
        <v>151250</v>
      </c>
      <c r="AF651" s="11">
        <f t="shared" si="324"/>
        <v>226875</v>
      </c>
      <c r="AG651" s="11">
        <f t="shared" si="324"/>
        <v>1.5</v>
      </c>
      <c r="AH651" s="11">
        <f t="shared" si="324"/>
        <v>15.877132402714709</v>
      </c>
      <c r="AI651" s="11">
        <f t="shared" si="324"/>
        <v>0</v>
      </c>
      <c r="AJ651" s="11">
        <f t="shared" si="349"/>
        <v>0</v>
      </c>
      <c r="AK651" s="11">
        <f t="shared" si="349"/>
        <v>0</v>
      </c>
      <c r="AL651" s="11">
        <f t="shared" si="349"/>
        <v>0</v>
      </c>
      <c r="AM651" s="11">
        <f t="shared" si="349"/>
        <v>0</v>
      </c>
      <c r="AN651" s="11">
        <f t="shared" si="349"/>
        <v>0</v>
      </c>
      <c r="AO651" s="11">
        <f t="shared" si="349"/>
        <v>0</v>
      </c>
      <c r="AP651" s="11">
        <f t="shared" si="348"/>
        <v>0</v>
      </c>
      <c r="AQ651" s="11">
        <f t="shared" si="348"/>
        <v>0</v>
      </c>
      <c r="AR651" s="11">
        <f t="shared" si="348"/>
        <v>0</v>
      </c>
      <c r="AS651" s="11">
        <f t="shared" si="348"/>
        <v>0</v>
      </c>
      <c r="AT651" s="11">
        <f t="shared" si="348"/>
        <v>0</v>
      </c>
      <c r="AU651" s="11">
        <f t="shared" si="348"/>
        <v>0</v>
      </c>
      <c r="AV651" s="11">
        <f t="shared" si="348"/>
        <v>0</v>
      </c>
      <c r="AW651" s="11">
        <f t="shared" si="348"/>
        <v>0</v>
      </c>
      <c r="AX651" s="11">
        <f t="shared" si="348"/>
        <v>0</v>
      </c>
      <c r="AY651" s="11">
        <f t="shared" si="328"/>
        <v>0</v>
      </c>
      <c r="AZ651" s="11">
        <f t="shared" si="328"/>
        <v>0</v>
      </c>
      <c r="BA651" s="11">
        <f t="shared" si="328"/>
        <v>0</v>
      </c>
      <c r="BB651" s="11">
        <f t="shared" si="328"/>
        <v>0</v>
      </c>
      <c r="BC651" s="11">
        <f t="shared" si="328"/>
        <v>0</v>
      </c>
      <c r="BD651" s="11">
        <f t="shared" si="328"/>
        <v>0</v>
      </c>
      <c r="BE651" s="11">
        <f t="shared" si="320"/>
        <v>0</v>
      </c>
      <c r="BF651" s="15" t="str">
        <f t="shared" si="332"/>
        <v>ČSN 42 5524</v>
      </c>
      <c r="BG651" s="42">
        <v>129.52500000000001</v>
      </c>
      <c r="BH651" s="17">
        <f t="shared" si="333"/>
        <v>300</v>
      </c>
      <c r="BI651" s="17">
        <f t="shared" si="334"/>
        <v>55</v>
      </c>
      <c r="BX651" s="18">
        <f t="shared" si="329"/>
        <v>16500</v>
      </c>
      <c r="BY651" s="42">
        <v>0.71</v>
      </c>
      <c r="BZ651" s="43">
        <f t="shared" si="335"/>
        <v>5.4815672650067553</v>
      </c>
      <c r="CA651" s="18">
        <f t="shared" si="336"/>
        <v>123749999.99999999</v>
      </c>
      <c r="CB651" s="18">
        <f t="shared" si="337"/>
        <v>825000</v>
      </c>
      <c r="CC651" s="18">
        <f t="shared" si="338"/>
        <v>1237500</v>
      </c>
      <c r="CD651" s="25">
        <f t="shared" si="339"/>
        <v>1.5</v>
      </c>
      <c r="CE651" s="26">
        <f t="shared" si="340"/>
        <v>86.602540378443862</v>
      </c>
      <c r="CF651" s="18">
        <f t="shared" si="341"/>
        <v>16500</v>
      </c>
      <c r="CG651" s="18">
        <f t="shared" si="342"/>
        <v>16500</v>
      </c>
      <c r="CH651" s="18">
        <f t="shared" si="343"/>
        <v>4159375</v>
      </c>
      <c r="CI651" s="18">
        <f t="shared" si="344"/>
        <v>151250</v>
      </c>
      <c r="CJ651" s="18">
        <f t="shared" si="345"/>
        <v>226875</v>
      </c>
      <c r="CK651" s="25">
        <f t="shared" si="346"/>
        <v>1.5</v>
      </c>
      <c r="CL651" s="26">
        <f t="shared" si="347"/>
        <v>15.877132402714709</v>
      </c>
      <c r="DJ651" s="20" t="s">
        <v>542</v>
      </c>
    </row>
    <row r="652" spans="1:114" x14ac:dyDescent="0.2">
      <c r="A652" s="15" t="s">
        <v>105</v>
      </c>
      <c r="B652" s="10" t="s">
        <v>752</v>
      </c>
      <c r="C652" s="11">
        <f t="shared" si="330"/>
        <v>141.30000000000001</v>
      </c>
      <c r="D652" s="11">
        <f t="shared" si="327"/>
        <v>300</v>
      </c>
      <c r="E652" s="11">
        <f t="shared" si="327"/>
        <v>60</v>
      </c>
      <c r="F652" s="11">
        <f t="shared" si="327"/>
        <v>0</v>
      </c>
      <c r="G652" s="11">
        <f t="shared" si="327"/>
        <v>0</v>
      </c>
      <c r="H652" s="11">
        <f t="shared" si="327"/>
        <v>0</v>
      </c>
      <c r="I652" s="11">
        <f t="shared" si="327"/>
        <v>0</v>
      </c>
      <c r="J652" s="11">
        <f t="shared" si="327"/>
        <v>0</v>
      </c>
      <c r="K652" s="11">
        <f t="shared" si="326"/>
        <v>0</v>
      </c>
      <c r="L652" s="11">
        <f t="shared" si="326"/>
        <v>0</v>
      </c>
      <c r="M652" s="11">
        <f t="shared" si="326"/>
        <v>0</v>
      </c>
      <c r="N652" s="11">
        <f t="shared" si="326"/>
        <v>0</v>
      </c>
      <c r="O652" s="11">
        <f t="shared" si="326"/>
        <v>0</v>
      </c>
      <c r="P652" s="11">
        <f t="shared" si="326"/>
        <v>0</v>
      </c>
      <c r="Q652" s="11">
        <f t="shared" si="323"/>
        <v>0</v>
      </c>
      <c r="R652" s="11">
        <f t="shared" si="323"/>
        <v>0</v>
      </c>
      <c r="S652" s="11">
        <f t="shared" si="323"/>
        <v>0</v>
      </c>
      <c r="T652" s="11">
        <f t="shared" si="323"/>
        <v>18000</v>
      </c>
      <c r="U652" s="40">
        <f t="shared" si="331"/>
        <v>0.72</v>
      </c>
      <c r="V652" s="11">
        <f t="shared" si="325"/>
        <v>5.095541401273886</v>
      </c>
      <c r="W652" s="11">
        <f t="shared" si="325"/>
        <v>135000000</v>
      </c>
      <c r="X652" s="11">
        <f t="shared" si="325"/>
        <v>900000</v>
      </c>
      <c r="Y652" s="11">
        <f t="shared" si="325"/>
        <v>1350000</v>
      </c>
      <c r="Z652" s="11">
        <f t="shared" si="325"/>
        <v>1.5</v>
      </c>
      <c r="AA652" s="11">
        <f t="shared" si="325"/>
        <v>86.602540378443862</v>
      </c>
      <c r="AB652" s="11">
        <f t="shared" si="324"/>
        <v>18000</v>
      </c>
      <c r="AC652" s="11">
        <f t="shared" si="324"/>
        <v>18000</v>
      </c>
      <c r="AD652" s="11">
        <f t="shared" si="324"/>
        <v>5400000</v>
      </c>
      <c r="AE652" s="11">
        <f t="shared" si="324"/>
        <v>180000</v>
      </c>
      <c r="AF652" s="11">
        <f t="shared" si="324"/>
        <v>270000</v>
      </c>
      <c r="AG652" s="11">
        <f t="shared" si="324"/>
        <v>1.5</v>
      </c>
      <c r="AH652" s="11">
        <f t="shared" si="324"/>
        <v>17.320508075688775</v>
      </c>
      <c r="AI652" s="11">
        <f t="shared" si="324"/>
        <v>0</v>
      </c>
      <c r="AJ652" s="11">
        <f t="shared" si="349"/>
        <v>0</v>
      </c>
      <c r="AK652" s="11">
        <f t="shared" si="349"/>
        <v>0</v>
      </c>
      <c r="AL652" s="11">
        <f t="shared" si="349"/>
        <v>0</v>
      </c>
      <c r="AM652" s="11">
        <f t="shared" si="349"/>
        <v>0</v>
      </c>
      <c r="AN652" s="11">
        <f t="shared" si="349"/>
        <v>0</v>
      </c>
      <c r="AO652" s="11">
        <f t="shared" si="349"/>
        <v>0</v>
      </c>
      <c r="AP652" s="11">
        <f t="shared" si="348"/>
        <v>0</v>
      </c>
      <c r="AQ652" s="11">
        <f t="shared" si="348"/>
        <v>0</v>
      </c>
      <c r="AR652" s="11">
        <f t="shared" si="348"/>
        <v>0</v>
      </c>
      <c r="AS652" s="11">
        <f t="shared" si="348"/>
        <v>0</v>
      </c>
      <c r="AT652" s="11">
        <f t="shared" si="348"/>
        <v>0</v>
      </c>
      <c r="AU652" s="11">
        <f t="shared" si="348"/>
        <v>0</v>
      </c>
      <c r="AV652" s="11">
        <f t="shared" si="348"/>
        <v>0</v>
      </c>
      <c r="AW652" s="11">
        <f t="shared" si="348"/>
        <v>0</v>
      </c>
      <c r="AX652" s="11">
        <f t="shared" si="348"/>
        <v>0</v>
      </c>
      <c r="AY652" s="11">
        <f t="shared" si="328"/>
        <v>0</v>
      </c>
      <c r="AZ652" s="11">
        <f t="shared" si="328"/>
        <v>0</v>
      </c>
      <c r="BA652" s="11">
        <f t="shared" si="328"/>
        <v>0</v>
      </c>
      <c r="BB652" s="11">
        <f t="shared" si="328"/>
        <v>0</v>
      </c>
      <c r="BC652" s="11">
        <f t="shared" si="328"/>
        <v>0</v>
      </c>
      <c r="BD652" s="11">
        <f t="shared" si="328"/>
        <v>0</v>
      </c>
      <c r="BE652" s="11">
        <f t="shared" si="320"/>
        <v>0</v>
      </c>
      <c r="BF652" s="15" t="str">
        <f t="shared" si="332"/>
        <v>ČSN 42 5524</v>
      </c>
      <c r="BG652" s="42">
        <v>141.30000000000001</v>
      </c>
      <c r="BH652" s="17">
        <f t="shared" si="333"/>
        <v>300</v>
      </c>
      <c r="BI652" s="17">
        <f t="shared" si="334"/>
        <v>60</v>
      </c>
      <c r="BX652" s="18">
        <f t="shared" si="329"/>
        <v>18000</v>
      </c>
      <c r="BY652" s="42">
        <v>0.72</v>
      </c>
      <c r="BZ652" s="43">
        <f t="shared" si="335"/>
        <v>5.095541401273886</v>
      </c>
      <c r="CA652" s="18">
        <f t="shared" si="336"/>
        <v>135000000</v>
      </c>
      <c r="CB652" s="18">
        <f t="shared" si="337"/>
        <v>900000</v>
      </c>
      <c r="CC652" s="18">
        <f t="shared" si="338"/>
        <v>1350000</v>
      </c>
      <c r="CD652" s="25">
        <f t="shared" si="339"/>
        <v>1.5</v>
      </c>
      <c r="CE652" s="26">
        <f t="shared" si="340"/>
        <v>86.602540378443862</v>
      </c>
      <c r="CF652" s="18">
        <f t="shared" si="341"/>
        <v>18000</v>
      </c>
      <c r="CG652" s="18">
        <f t="shared" si="342"/>
        <v>18000</v>
      </c>
      <c r="CH652" s="18">
        <f t="shared" si="343"/>
        <v>5400000</v>
      </c>
      <c r="CI652" s="18">
        <f t="shared" si="344"/>
        <v>180000</v>
      </c>
      <c r="CJ652" s="18">
        <f t="shared" si="345"/>
        <v>270000</v>
      </c>
      <c r="CK652" s="25">
        <f t="shared" si="346"/>
        <v>1.5</v>
      </c>
      <c r="CL652" s="26">
        <f t="shared" si="347"/>
        <v>17.320508075688775</v>
      </c>
      <c r="DJ652" s="20" t="s">
        <v>542</v>
      </c>
    </row>
    <row r="653" spans="1:114" x14ac:dyDescent="0.2">
      <c r="A653" s="15" t="s">
        <v>105</v>
      </c>
      <c r="B653" s="10" t="s">
        <v>753</v>
      </c>
      <c r="C653" s="11">
        <f t="shared" si="330"/>
        <v>17.584</v>
      </c>
      <c r="D653" s="11">
        <f t="shared" si="327"/>
        <v>320</v>
      </c>
      <c r="E653" s="11">
        <f t="shared" si="327"/>
        <v>7</v>
      </c>
      <c r="F653" s="11">
        <f t="shared" si="327"/>
        <v>0</v>
      </c>
      <c r="G653" s="11">
        <f t="shared" si="327"/>
        <v>0</v>
      </c>
      <c r="H653" s="11">
        <f t="shared" si="327"/>
        <v>0</v>
      </c>
      <c r="I653" s="11">
        <f t="shared" si="327"/>
        <v>0</v>
      </c>
      <c r="J653" s="11">
        <f t="shared" si="327"/>
        <v>0</v>
      </c>
      <c r="K653" s="11">
        <f t="shared" si="326"/>
        <v>0</v>
      </c>
      <c r="L653" s="11">
        <f t="shared" si="326"/>
        <v>0</v>
      </c>
      <c r="M653" s="11">
        <f t="shared" si="326"/>
        <v>0</v>
      </c>
      <c r="N653" s="11">
        <f t="shared" si="326"/>
        <v>0</v>
      </c>
      <c r="O653" s="11">
        <f t="shared" si="326"/>
        <v>0</v>
      </c>
      <c r="P653" s="11">
        <f t="shared" si="326"/>
        <v>0</v>
      </c>
      <c r="Q653" s="11">
        <f t="shared" si="323"/>
        <v>0</v>
      </c>
      <c r="R653" s="11">
        <f t="shared" si="323"/>
        <v>0</v>
      </c>
      <c r="S653" s="11">
        <f t="shared" si="323"/>
        <v>0</v>
      </c>
      <c r="T653" s="11">
        <f t="shared" si="323"/>
        <v>2240</v>
      </c>
      <c r="U653" s="40">
        <f t="shared" si="331"/>
        <v>0.65400000000000003</v>
      </c>
      <c r="V653" s="11">
        <f t="shared" si="325"/>
        <v>37.192902638762519</v>
      </c>
      <c r="W653" s="11">
        <f t="shared" si="325"/>
        <v>19114666.666666664</v>
      </c>
      <c r="X653" s="11">
        <f t="shared" si="325"/>
        <v>119466.66666666666</v>
      </c>
      <c r="Y653" s="11">
        <f t="shared" si="325"/>
        <v>179200</v>
      </c>
      <c r="Z653" s="11">
        <f t="shared" si="325"/>
        <v>1.5000000000000002</v>
      </c>
      <c r="AA653" s="11">
        <f t="shared" si="325"/>
        <v>92.376043070340117</v>
      </c>
      <c r="AB653" s="11">
        <f t="shared" si="324"/>
        <v>2240</v>
      </c>
      <c r="AC653" s="11">
        <f t="shared" si="324"/>
        <v>2240</v>
      </c>
      <c r="AD653" s="11">
        <f t="shared" si="324"/>
        <v>9146.6666666666661</v>
      </c>
      <c r="AE653" s="11">
        <f t="shared" si="324"/>
        <v>2613.333333333333</v>
      </c>
      <c r="AF653" s="11">
        <f t="shared" si="324"/>
        <v>3920</v>
      </c>
      <c r="AG653" s="11">
        <f t="shared" si="324"/>
        <v>1.5000000000000002</v>
      </c>
      <c r="AH653" s="11">
        <f t="shared" si="324"/>
        <v>2.0207259421636903</v>
      </c>
      <c r="AI653" s="11">
        <f t="shared" si="324"/>
        <v>0</v>
      </c>
      <c r="AJ653" s="11">
        <f t="shared" si="349"/>
        <v>0</v>
      </c>
      <c r="AK653" s="11">
        <f t="shared" si="349"/>
        <v>0</v>
      </c>
      <c r="AL653" s="11">
        <f t="shared" si="349"/>
        <v>0</v>
      </c>
      <c r="AM653" s="11">
        <f t="shared" si="349"/>
        <v>0</v>
      </c>
      <c r="AN653" s="11">
        <f t="shared" si="349"/>
        <v>0</v>
      </c>
      <c r="AO653" s="11">
        <f t="shared" si="349"/>
        <v>0</v>
      </c>
      <c r="AP653" s="11">
        <f t="shared" si="348"/>
        <v>0</v>
      </c>
      <c r="AQ653" s="11">
        <f t="shared" si="348"/>
        <v>0</v>
      </c>
      <c r="AR653" s="11">
        <f t="shared" si="348"/>
        <v>0</v>
      </c>
      <c r="AS653" s="11">
        <f t="shared" si="348"/>
        <v>0</v>
      </c>
      <c r="AT653" s="11">
        <f t="shared" si="348"/>
        <v>0</v>
      </c>
      <c r="AU653" s="11">
        <f t="shared" si="348"/>
        <v>0</v>
      </c>
      <c r="AV653" s="11">
        <f t="shared" si="348"/>
        <v>0</v>
      </c>
      <c r="AW653" s="11">
        <f t="shared" si="348"/>
        <v>0</v>
      </c>
      <c r="AX653" s="11">
        <f t="shared" si="348"/>
        <v>0</v>
      </c>
      <c r="AY653" s="11">
        <f t="shared" si="328"/>
        <v>0</v>
      </c>
      <c r="AZ653" s="11">
        <f t="shared" si="328"/>
        <v>0</v>
      </c>
      <c r="BA653" s="11">
        <f t="shared" si="328"/>
        <v>0</v>
      </c>
      <c r="BB653" s="11">
        <f t="shared" si="328"/>
        <v>0</v>
      </c>
      <c r="BC653" s="11">
        <f t="shared" si="328"/>
        <v>0</v>
      </c>
      <c r="BD653" s="11">
        <f t="shared" si="328"/>
        <v>0</v>
      </c>
      <c r="BE653" s="11">
        <f t="shared" si="320"/>
        <v>0</v>
      </c>
      <c r="BF653" s="15" t="str">
        <f t="shared" si="332"/>
        <v>ČSN 42 5524</v>
      </c>
      <c r="BG653" s="42">
        <v>17.584</v>
      </c>
      <c r="BH653" s="17">
        <f t="shared" si="333"/>
        <v>320</v>
      </c>
      <c r="BI653" s="17">
        <f t="shared" si="334"/>
        <v>7</v>
      </c>
      <c r="BX653" s="18">
        <f t="shared" si="329"/>
        <v>2240</v>
      </c>
      <c r="BY653" s="42">
        <v>0.65400000000000003</v>
      </c>
      <c r="BZ653" s="43">
        <f t="shared" si="335"/>
        <v>37.192902638762519</v>
      </c>
      <c r="CA653" s="18">
        <f t="shared" si="336"/>
        <v>19114666.666666664</v>
      </c>
      <c r="CB653" s="18">
        <f t="shared" si="337"/>
        <v>119466.66666666666</v>
      </c>
      <c r="CC653" s="18">
        <f t="shared" si="338"/>
        <v>179200</v>
      </c>
      <c r="CD653" s="25">
        <f t="shared" si="339"/>
        <v>1.5000000000000002</v>
      </c>
      <c r="CE653" s="26">
        <f t="shared" si="340"/>
        <v>92.376043070340117</v>
      </c>
      <c r="CF653" s="18">
        <f t="shared" si="341"/>
        <v>2240</v>
      </c>
      <c r="CG653" s="18">
        <f t="shared" si="342"/>
        <v>2240</v>
      </c>
      <c r="CH653" s="18">
        <f t="shared" si="343"/>
        <v>9146.6666666666661</v>
      </c>
      <c r="CI653" s="18">
        <f t="shared" si="344"/>
        <v>2613.333333333333</v>
      </c>
      <c r="CJ653" s="18">
        <f t="shared" si="345"/>
        <v>3920</v>
      </c>
      <c r="CK653" s="25">
        <f t="shared" si="346"/>
        <v>1.5000000000000002</v>
      </c>
      <c r="CL653" s="26">
        <f t="shared" si="347"/>
        <v>2.0207259421636903</v>
      </c>
      <c r="DJ653" s="20" t="s">
        <v>542</v>
      </c>
    </row>
    <row r="654" spans="1:114" x14ac:dyDescent="0.2">
      <c r="A654" s="15" t="s">
        <v>105</v>
      </c>
      <c r="B654" s="10" t="s">
        <v>754</v>
      </c>
      <c r="C654" s="11">
        <f t="shared" si="330"/>
        <v>20.096</v>
      </c>
      <c r="D654" s="11">
        <f t="shared" si="327"/>
        <v>320</v>
      </c>
      <c r="E654" s="11">
        <f t="shared" si="327"/>
        <v>8</v>
      </c>
      <c r="F654" s="11">
        <f t="shared" si="327"/>
        <v>0</v>
      </c>
      <c r="G654" s="11">
        <f t="shared" si="327"/>
        <v>0</v>
      </c>
      <c r="H654" s="11">
        <f t="shared" si="327"/>
        <v>0</v>
      </c>
      <c r="I654" s="11">
        <f t="shared" si="327"/>
        <v>0</v>
      </c>
      <c r="J654" s="11">
        <f t="shared" si="327"/>
        <v>0</v>
      </c>
      <c r="K654" s="11">
        <f t="shared" si="326"/>
        <v>0</v>
      </c>
      <c r="L654" s="11">
        <f t="shared" si="326"/>
        <v>0</v>
      </c>
      <c r="M654" s="11">
        <f t="shared" si="326"/>
        <v>0</v>
      </c>
      <c r="N654" s="11">
        <f t="shared" si="326"/>
        <v>0</v>
      </c>
      <c r="O654" s="11">
        <f t="shared" si="326"/>
        <v>0</v>
      </c>
      <c r="P654" s="11">
        <f t="shared" si="326"/>
        <v>0</v>
      </c>
      <c r="Q654" s="11">
        <f t="shared" si="323"/>
        <v>0</v>
      </c>
      <c r="R654" s="11">
        <f t="shared" si="323"/>
        <v>0</v>
      </c>
      <c r="S654" s="11">
        <f t="shared" si="323"/>
        <v>0</v>
      </c>
      <c r="T654" s="11">
        <f t="shared" si="323"/>
        <v>2560</v>
      </c>
      <c r="U654" s="40">
        <f t="shared" si="331"/>
        <v>0.65600000000000003</v>
      </c>
      <c r="V654" s="11">
        <f t="shared" si="325"/>
        <v>32.64331210191083</v>
      </c>
      <c r="W654" s="11">
        <f t="shared" si="325"/>
        <v>21845333.333333332</v>
      </c>
      <c r="X654" s="11">
        <f t="shared" si="325"/>
        <v>136533.33333333331</v>
      </c>
      <c r="Y654" s="11">
        <f t="shared" si="325"/>
        <v>204800</v>
      </c>
      <c r="Z654" s="11">
        <f t="shared" si="325"/>
        <v>1.5000000000000002</v>
      </c>
      <c r="AA654" s="11">
        <f t="shared" si="325"/>
        <v>92.376043070340117</v>
      </c>
      <c r="AB654" s="11">
        <f t="shared" si="324"/>
        <v>2560</v>
      </c>
      <c r="AC654" s="11">
        <f t="shared" si="324"/>
        <v>2560</v>
      </c>
      <c r="AD654" s="11">
        <f t="shared" si="324"/>
        <v>13653.333333333332</v>
      </c>
      <c r="AE654" s="11">
        <f t="shared" si="324"/>
        <v>3413.333333333333</v>
      </c>
      <c r="AF654" s="11">
        <f t="shared" si="324"/>
        <v>5120</v>
      </c>
      <c r="AG654" s="11">
        <f t="shared" si="324"/>
        <v>1.5000000000000002</v>
      </c>
      <c r="AH654" s="11">
        <f t="shared" si="324"/>
        <v>2.3094010767585029</v>
      </c>
      <c r="AI654" s="11">
        <f t="shared" si="324"/>
        <v>0</v>
      </c>
      <c r="AJ654" s="11">
        <f t="shared" si="349"/>
        <v>0</v>
      </c>
      <c r="AK654" s="11">
        <f t="shared" si="349"/>
        <v>0</v>
      </c>
      <c r="AL654" s="11">
        <f t="shared" si="349"/>
        <v>0</v>
      </c>
      <c r="AM654" s="11">
        <f t="shared" si="349"/>
        <v>0</v>
      </c>
      <c r="AN654" s="11">
        <f t="shared" si="349"/>
        <v>0</v>
      </c>
      <c r="AO654" s="11">
        <f t="shared" si="349"/>
        <v>0</v>
      </c>
      <c r="AP654" s="11">
        <f t="shared" si="348"/>
        <v>0</v>
      </c>
      <c r="AQ654" s="11">
        <f t="shared" si="348"/>
        <v>0</v>
      </c>
      <c r="AR654" s="11">
        <f t="shared" si="348"/>
        <v>0</v>
      </c>
      <c r="AS654" s="11">
        <f t="shared" si="348"/>
        <v>0</v>
      </c>
      <c r="AT654" s="11">
        <f t="shared" si="348"/>
        <v>0</v>
      </c>
      <c r="AU654" s="11">
        <f t="shared" si="348"/>
        <v>0</v>
      </c>
      <c r="AV654" s="11">
        <f t="shared" si="348"/>
        <v>0</v>
      </c>
      <c r="AW654" s="11">
        <f t="shared" si="348"/>
        <v>0</v>
      </c>
      <c r="AX654" s="11">
        <f t="shared" si="348"/>
        <v>0</v>
      </c>
      <c r="AY654" s="11">
        <f t="shared" si="328"/>
        <v>0</v>
      </c>
      <c r="AZ654" s="11">
        <f t="shared" si="328"/>
        <v>0</v>
      </c>
      <c r="BA654" s="11">
        <f t="shared" si="328"/>
        <v>0</v>
      </c>
      <c r="BB654" s="11">
        <f t="shared" si="328"/>
        <v>0</v>
      </c>
      <c r="BC654" s="11">
        <f t="shared" si="328"/>
        <v>0</v>
      </c>
      <c r="BD654" s="11">
        <f t="shared" si="328"/>
        <v>0</v>
      </c>
      <c r="BE654" s="11">
        <f t="shared" si="320"/>
        <v>0</v>
      </c>
      <c r="BF654" s="15" t="str">
        <f t="shared" si="332"/>
        <v>ČSN 42 5524</v>
      </c>
      <c r="BG654" s="42">
        <v>20.096</v>
      </c>
      <c r="BH654" s="17">
        <f t="shared" si="333"/>
        <v>320</v>
      </c>
      <c r="BI654" s="17">
        <f t="shared" si="334"/>
        <v>8</v>
      </c>
      <c r="BX654" s="18">
        <f t="shared" si="329"/>
        <v>2560</v>
      </c>
      <c r="BY654" s="42">
        <v>0.65600000000000003</v>
      </c>
      <c r="BZ654" s="43">
        <f t="shared" si="335"/>
        <v>32.64331210191083</v>
      </c>
      <c r="CA654" s="18">
        <f t="shared" si="336"/>
        <v>21845333.333333332</v>
      </c>
      <c r="CB654" s="18">
        <f t="shared" si="337"/>
        <v>136533.33333333331</v>
      </c>
      <c r="CC654" s="18">
        <f t="shared" si="338"/>
        <v>204800</v>
      </c>
      <c r="CD654" s="25">
        <f t="shared" si="339"/>
        <v>1.5000000000000002</v>
      </c>
      <c r="CE654" s="26">
        <f t="shared" si="340"/>
        <v>92.376043070340117</v>
      </c>
      <c r="CF654" s="18">
        <f t="shared" si="341"/>
        <v>2560</v>
      </c>
      <c r="CG654" s="18">
        <f t="shared" si="342"/>
        <v>2560</v>
      </c>
      <c r="CH654" s="18">
        <f t="shared" si="343"/>
        <v>13653.333333333332</v>
      </c>
      <c r="CI654" s="18">
        <f t="shared" si="344"/>
        <v>3413.333333333333</v>
      </c>
      <c r="CJ654" s="18">
        <f t="shared" si="345"/>
        <v>5120</v>
      </c>
      <c r="CK654" s="25">
        <f t="shared" si="346"/>
        <v>1.5000000000000002</v>
      </c>
      <c r="CL654" s="26">
        <f t="shared" si="347"/>
        <v>2.3094010767585029</v>
      </c>
      <c r="DJ654" s="20" t="s">
        <v>542</v>
      </c>
    </row>
    <row r="655" spans="1:114" x14ac:dyDescent="0.2">
      <c r="A655" s="15" t="s">
        <v>105</v>
      </c>
      <c r="B655" s="10" t="s">
        <v>755</v>
      </c>
      <c r="C655" s="11">
        <f t="shared" si="330"/>
        <v>22.608000000000001</v>
      </c>
      <c r="D655" s="11">
        <f t="shared" si="327"/>
        <v>320</v>
      </c>
      <c r="E655" s="11">
        <f t="shared" si="327"/>
        <v>9</v>
      </c>
      <c r="F655" s="11">
        <f t="shared" si="327"/>
        <v>0</v>
      </c>
      <c r="G655" s="11">
        <f t="shared" si="327"/>
        <v>0</v>
      </c>
      <c r="H655" s="11">
        <f t="shared" si="327"/>
        <v>0</v>
      </c>
      <c r="I655" s="11">
        <f t="shared" si="327"/>
        <v>0</v>
      </c>
      <c r="J655" s="11">
        <f t="shared" si="327"/>
        <v>0</v>
      </c>
      <c r="K655" s="11">
        <f t="shared" si="326"/>
        <v>0</v>
      </c>
      <c r="L655" s="11">
        <f t="shared" si="326"/>
        <v>0</v>
      </c>
      <c r="M655" s="11">
        <f t="shared" si="326"/>
        <v>0</v>
      </c>
      <c r="N655" s="11">
        <f t="shared" si="326"/>
        <v>0</v>
      </c>
      <c r="O655" s="11">
        <f t="shared" si="326"/>
        <v>0</v>
      </c>
      <c r="P655" s="11">
        <f t="shared" si="326"/>
        <v>0</v>
      </c>
      <c r="Q655" s="11">
        <f t="shared" si="323"/>
        <v>0</v>
      </c>
      <c r="R655" s="11">
        <f t="shared" si="323"/>
        <v>0</v>
      </c>
      <c r="S655" s="11">
        <f t="shared" si="323"/>
        <v>0</v>
      </c>
      <c r="T655" s="11">
        <f t="shared" si="323"/>
        <v>2880</v>
      </c>
      <c r="U655" s="40">
        <f t="shared" si="331"/>
        <v>0.65800000000000003</v>
      </c>
      <c r="V655" s="11">
        <f t="shared" si="325"/>
        <v>29.104741684359521</v>
      </c>
      <c r="W655" s="11">
        <f t="shared" si="325"/>
        <v>24576000</v>
      </c>
      <c r="X655" s="11">
        <f t="shared" si="325"/>
        <v>153600</v>
      </c>
      <c r="Y655" s="11">
        <f t="shared" si="325"/>
        <v>230400</v>
      </c>
      <c r="Z655" s="11">
        <f t="shared" si="325"/>
        <v>1.5</v>
      </c>
      <c r="AA655" s="11">
        <f t="shared" si="325"/>
        <v>92.376043070340131</v>
      </c>
      <c r="AB655" s="11">
        <f t="shared" si="324"/>
        <v>2880</v>
      </c>
      <c r="AC655" s="11">
        <f t="shared" si="324"/>
        <v>2880</v>
      </c>
      <c r="AD655" s="11">
        <f t="shared" si="324"/>
        <v>19440</v>
      </c>
      <c r="AE655" s="11">
        <f t="shared" si="324"/>
        <v>4320</v>
      </c>
      <c r="AF655" s="11">
        <f t="shared" si="324"/>
        <v>6480</v>
      </c>
      <c r="AG655" s="11">
        <f t="shared" si="324"/>
        <v>1.5</v>
      </c>
      <c r="AH655" s="11">
        <f t="shared" si="324"/>
        <v>2.598076211353316</v>
      </c>
      <c r="AI655" s="11">
        <f t="shared" si="324"/>
        <v>0</v>
      </c>
      <c r="AJ655" s="11">
        <f t="shared" si="349"/>
        <v>0</v>
      </c>
      <c r="AK655" s="11">
        <f t="shared" si="349"/>
        <v>0</v>
      </c>
      <c r="AL655" s="11">
        <f t="shared" si="349"/>
        <v>0</v>
      </c>
      <c r="AM655" s="11">
        <f t="shared" si="349"/>
        <v>0</v>
      </c>
      <c r="AN655" s="11">
        <f t="shared" si="349"/>
        <v>0</v>
      </c>
      <c r="AO655" s="11">
        <f t="shared" si="349"/>
        <v>0</v>
      </c>
      <c r="AP655" s="11">
        <f t="shared" si="348"/>
        <v>0</v>
      </c>
      <c r="AQ655" s="11">
        <f t="shared" si="348"/>
        <v>0</v>
      </c>
      <c r="AR655" s="11">
        <f t="shared" si="348"/>
        <v>0</v>
      </c>
      <c r="AS655" s="11">
        <f t="shared" si="348"/>
        <v>0</v>
      </c>
      <c r="AT655" s="11">
        <f t="shared" si="348"/>
        <v>0</v>
      </c>
      <c r="AU655" s="11">
        <f t="shared" si="348"/>
        <v>0</v>
      </c>
      <c r="AV655" s="11">
        <f t="shared" si="348"/>
        <v>0</v>
      </c>
      <c r="AW655" s="11">
        <f t="shared" si="348"/>
        <v>0</v>
      </c>
      <c r="AX655" s="11">
        <f t="shared" si="348"/>
        <v>0</v>
      </c>
      <c r="AY655" s="11">
        <f t="shared" si="328"/>
        <v>0</v>
      </c>
      <c r="AZ655" s="11">
        <f t="shared" si="328"/>
        <v>0</v>
      </c>
      <c r="BA655" s="11">
        <f t="shared" si="328"/>
        <v>0</v>
      </c>
      <c r="BB655" s="11">
        <f t="shared" si="328"/>
        <v>0</v>
      </c>
      <c r="BC655" s="11">
        <f t="shared" si="328"/>
        <v>0</v>
      </c>
      <c r="BD655" s="11">
        <f t="shared" si="328"/>
        <v>0</v>
      </c>
      <c r="BE655" s="11">
        <f t="shared" si="320"/>
        <v>0</v>
      </c>
      <c r="BF655" s="15" t="str">
        <f t="shared" si="332"/>
        <v>ČSN 42 5524</v>
      </c>
      <c r="BG655" s="42">
        <v>22.608000000000001</v>
      </c>
      <c r="BH655" s="17">
        <f t="shared" si="333"/>
        <v>320</v>
      </c>
      <c r="BI655" s="17">
        <f t="shared" si="334"/>
        <v>9</v>
      </c>
      <c r="BX655" s="18">
        <f t="shared" si="329"/>
        <v>2880</v>
      </c>
      <c r="BY655" s="42">
        <v>0.65800000000000003</v>
      </c>
      <c r="BZ655" s="43">
        <f t="shared" si="335"/>
        <v>29.104741684359521</v>
      </c>
      <c r="CA655" s="18">
        <f t="shared" si="336"/>
        <v>24576000</v>
      </c>
      <c r="CB655" s="18">
        <f t="shared" si="337"/>
        <v>153600</v>
      </c>
      <c r="CC655" s="18">
        <f t="shared" si="338"/>
        <v>230400</v>
      </c>
      <c r="CD655" s="25">
        <f t="shared" si="339"/>
        <v>1.5</v>
      </c>
      <c r="CE655" s="26">
        <f t="shared" si="340"/>
        <v>92.376043070340131</v>
      </c>
      <c r="CF655" s="18">
        <f t="shared" si="341"/>
        <v>2880</v>
      </c>
      <c r="CG655" s="18">
        <f t="shared" si="342"/>
        <v>2880</v>
      </c>
      <c r="CH655" s="18">
        <f t="shared" si="343"/>
        <v>19440</v>
      </c>
      <c r="CI655" s="18">
        <f t="shared" si="344"/>
        <v>4320</v>
      </c>
      <c r="CJ655" s="18">
        <f t="shared" si="345"/>
        <v>6480</v>
      </c>
      <c r="CK655" s="25">
        <f t="shared" si="346"/>
        <v>1.5</v>
      </c>
      <c r="CL655" s="26">
        <f t="shared" si="347"/>
        <v>2.598076211353316</v>
      </c>
      <c r="DJ655" s="20" t="s">
        <v>542</v>
      </c>
    </row>
    <row r="656" spans="1:114" x14ac:dyDescent="0.2">
      <c r="A656" s="15" t="s">
        <v>105</v>
      </c>
      <c r="B656" s="10" t="s">
        <v>756</v>
      </c>
      <c r="C656" s="11">
        <f t="shared" si="330"/>
        <v>25.12</v>
      </c>
      <c r="D656" s="11">
        <f t="shared" si="327"/>
        <v>320</v>
      </c>
      <c r="E656" s="11">
        <f t="shared" si="327"/>
        <v>10</v>
      </c>
      <c r="F656" s="11">
        <f t="shared" si="327"/>
        <v>0</v>
      </c>
      <c r="G656" s="11">
        <f t="shared" ref="G656:S694" si="350">IF($A656="x",BK656,"")</f>
        <v>0</v>
      </c>
      <c r="H656" s="11">
        <f t="shared" si="350"/>
        <v>0</v>
      </c>
      <c r="I656" s="11">
        <f t="shared" si="350"/>
        <v>0</v>
      </c>
      <c r="J656" s="11">
        <f t="shared" si="350"/>
        <v>0</v>
      </c>
      <c r="K656" s="11">
        <f t="shared" si="326"/>
        <v>0</v>
      </c>
      <c r="L656" s="11">
        <f t="shared" si="326"/>
        <v>0</v>
      </c>
      <c r="M656" s="11">
        <f t="shared" si="326"/>
        <v>0</v>
      </c>
      <c r="N656" s="11">
        <f t="shared" si="326"/>
        <v>0</v>
      </c>
      <c r="O656" s="11">
        <f t="shared" si="326"/>
        <v>0</v>
      </c>
      <c r="P656" s="11">
        <f t="shared" si="326"/>
        <v>0</v>
      </c>
      <c r="Q656" s="11">
        <f t="shared" si="323"/>
        <v>0</v>
      </c>
      <c r="R656" s="11">
        <f t="shared" si="323"/>
        <v>0</v>
      </c>
      <c r="S656" s="11">
        <f t="shared" si="323"/>
        <v>0</v>
      </c>
      <c r="T656" s="11">
        <f t="shared" si="323"/>
        <v>3200</v>
      </c>
      <c r="U656" s="40">
        <f t="shared" si="331"/>
        <v>0.66</v>
      </c>
      <c r="V656" s="11">
        <f t="shared" si="325"/>
        <v>26.273885350318476</v>
      </c>
      <c r="W656" s="11">
        <f t="shared" si="325"/>
        <v>27306666.666666664</v>
      </c>
      <c r="X656" s="11">
        <f t="shared" si="325"/>
        <v>170666.66666666666</v>
      </c>
      <c r="Y656" s="11">
        <f t="shared" si="325"/>
        <v>256000</v>
      </c>
      <c r="Z656" s="11">
        <f t="shared" si="325"/>
        <v>1.5</v>
      </c>
      <c r="AA656" s="11">
        <f t="shared" si="325"/>
        <v>92.376043070340117</v>
      </c>
      <c r="AB656" s="11">
        <f t="shared" si="324"/>
        <v>3200</v>
      </c>
      <c r="AC656" s="11">
        <f t="shared" si="324"/>
        <v>3200</v>
      </c>
      <c r="AD656" s="11">
        <f t="shared" si="324"/>
        <v>26666.666666666664</v>
      </c>
      <c r="AE656" s="11">
        <f t="shared" si="324"/>
        <v>5333.333333333333</v>
      </c>
      <c r="AF656" s="11">
        <f t="shared" si="324"/>
        <v>8000</v>
      </c>
      <c r="AG656" s="11">
        <f t="shared" si="324"/>
        <v>1.5</v>
      </c>
      <c r="AH656" s="11">
        <f t="shared" si="324"/>
        <v>2.8867513459481287</v>
      </c>
      <c r="AI656" s="11">
        <f t="shared" si="324"/>
        <v>0</v>
      </c>
      <c r="AJ656" s="11">
        <f t="shared" si="349"/>
        <v>0</v>
      </c>
      <c r="AK656" s="11">
        <f t="shared" si="349"/>
        <v>0</v>
      </c>
      <c r="AL656" s="11">
        <f t="shared" si="349"/>
        <v>0</v>
      </c>
      <c r="AM656" s="11">
        <f t="shared" si="349"/>
        <v>0</v>
      </c>
      <c r="AN656" s="11">
        <f t="shared" si="349"/>
        <v>0</v>
      </c>
      <c r="AO656" s="11">
        <f t="shared" si="349"/>
        <v>0</v>
      </c>
      <c r="AP656" s="11">
        <f t="shared" si="348"/>
        <v>0</v>
      </c>
      <c r="AQ656" s="11">
        <f t="shared" si="348"/>
        <v>0</v>
      </c>
      <c r="AR656" s="11">
        <f t="shared" si="348"/>
        <v>0</v>
      </c>
      <c r="AS656" s="11">
        <f t="shared" si="348"/>
        <v>0</v>
      </c>
      <c r="AT656" s="11">
        <f t="shared" si="348"/>
        <v>0</v>
      </c>
      <c r="AU656" s="11">
        <f t="shared" si="348"/>
        <v>0</v>
      </c>
      <c r="AV656" s="11">
        <f t="shared" si="348"/>
        <v>0</v>
      </c>
      <c r="AW656" s="11">
        <f t="shared" si="348"/>
        <v>0</v>
      </c>
      <c r="AX656" s="11">
        <f t="shared" si="348"/>
        <v>0</v>
      </c>
      <c r="AY656" s="11">
        <f t="shared" si="328"/>
        <v>0</v>
      </c>
      <c r="AZ656" s="11">
        <f t="shared" si="328"/>
        <v>0</v>
      </c>
      <c r="BA656" s="11">
        <f t="shared" si="328"/>
        <v>0</v>
      </c>
      <c r="BB656" s="11">
        <f t="shared" si="328"/>
        <v>0</v>
      </c>
      <c r="BC656" s="11">
        <f t="shared" si="328"/>
        <v>0</v>
      </c>
      <c r="BD656" s="11">
        <f t="shared" si="328"/>
        <v>0</v>
      </c>
      <c r="BE656" s="11">
        <f t="shared" si="320"/>
        <v>0</v>
      </c>
      <c r="BF656" s="15" t="str">
        <f t="shared" si="332"/>
        <v>ČSN 42 5524</v>
      </c>
      <c r="BG656" s="42">
        <v>25.12</v>
      </c>
      <c r="BH656" s="17">
        <f t="shared" si="333"/>
        <v>320</v>
      </c>
      <c r="BI656" s="17">
        <f t="shared" si="334"/>
        <v>10</v>
      </c>
      <c r="BX656" s="18">
        <f t="shared" si="329"/>
        <v>3200</v>
      </c>
      <c r="BY656" s="42">
        <v>0.66</v>
      </c>
      <c r="BZ656" s="43">
        <f t="shared" si="335"/>
        <v>26.273885350318476</v>
      </c>
      <c r="CA656" s="18">
        <f t="shared" si="336"/>
        <v>27306666.666666664</v>
      </c>
      <c r="CB656" s="18">
        <f t="shared" si="337"/>
        <v>170666.66666666666</v>
      </c>
      <c r="CC656" s="18">
        <f t="shared" si="338"/>
        <v>256000</v>
      </c>
      <c r="CD656" s="25">
        <f t="shared" si="339"/>
        <v>1.5</v>
      </c>
      <c r="CE656" s="26">
        <f t="shared" si="340"/>
        <v>92.376043070340117</v>
      </c>
      <c r="CF656" s="18">
        <f t="shared" si="341"/>
        <v>3200</v>
      </c>
      <c r="CG656" s="18">
        <f t="shared" si="342"/>
        <v>3200</v>
      </c>
      <c r="CH656" s="18">
        <f t="shared" si="343"/>
        <v>26666.666666666664</v>
      </c>
      <c r="CI656" s="18">
        <f t="shared" si="344"/>
        <v>5333.333333333333</v>
      </c>
      <c r="CJ656" s="18">
        <f t="shared" si="345"/>
        <v>8000</v>
      </c>
      <c r="CK656" s="25">
        <f t="shared" si="346"/>
        <v>1.5</v>
      </c>
      <c r="CL656" s="26">
        <f t="shared" si="347"/>
        <v>2.8867513459481287</v>
      </c>
      <c r="DJ656" s="20" t="s">
        <v>542</v>
      </c>
    </row>
    <row r="657" spans="1:114" x14ac:dyDescent="0.2">
      <c r="A657" s="15" t="s">
        <v>105</v>
      </c>
      <c r="B657" s="10" t="s">
        <v>757</v>
      </c>
      <c r="C657" s="11">
        <f t="shared" si="330"/>
        <v>30.143999999999998</v>
      </c>
      <c r="D657" s="11">
        <f t="shared" ref="D657:J715" si="351">IF($A657="x",BH657,"")</f>
        <v>320</v>
      </c>
      <c r="E657" s="11">
        <f t="shared" si="351"/>
        <v>12</v>
      </c>
      <c r="F657" s="11">
        <f t="shared" si="351"/>
        <v>0</v>
      </c>
      <c r="G657" s="11">
        <f t="shared" si="350"/>
        <v>0</v>
      </c>
      <c r="H657" s="11">
        <f t="shared" si="350"/>
        <v>0</v>
      </c>
      <c r="I657" s="11">
        <f t="shared" si="350"/>
        <v>0</v>
      </c>
      <c r="J657" s="11">
        <f t="shared" si="350"/>
        <v>0</v>
      </c>
      <c r="K657" s="11">
        <f t="shared" si="326"/>
        <v>0</v>
      </c>
      <c r="L657" s="11">
        <f t="shared" si="326"/>
        <v>0</v>
      </c>
      <c r="M657" s="11">
        <f t="shared" si="326"/>
        <v>0</v>
      </c>
      <c r="N657" s="11">
        <f t="shared" si="326"/>
        <v>0</v>
      </c>
      <c r="O657" s="11">
        <f t="shared" si="326"/>
        <v>0</v>
      </c>
      <c r="P657" s="11">
        <f t="shared" si="326"/>
        <v>0</v>
      </c>
      <c r="Q657" s="11">
        <f t="shared" si="323"/>
        <v>0</v>
      </c>
      <c r="R657" s="11">
        <f t="shared" si="323"/>
        <v>0</v>
      </c>
      <c r="S657" s="11">
        <f t="shared" si="323"/>
        <v>0</v>
      </c>
      <c r="T657" s="11">
        <f t="shared" si="323"/>
        <v>3840</v>
      </c>
      <c r="U657" s="40">
        <f t="shared" si="331"/>
        <v>0.66400000000000003</v>
      </c>
      <c r="V657" s="11">
        <f t="shared" si="325"/>
        <v>22.027600849256903</v>
      </c>
      <c r="W657" s="11">
        <f t="shared" si="325"/>
        <v>32768000</v>
      </c>
      <c r="X657" s="11">
        <f t="shared" si="325"/>
        <v>204800</v>
      </c>
      <c r="Y657" s="11">
        <f t="shared" si="325"/>
        <v>307200</v>
      </c>
      <c r="Z657" s="11">
        <f t="shared" si="325"/>
        <v>1.5</v>
      </c>
      <c r="AA657" s="11">
        <f t="shared" si="325"/>
        <v>92.376043070340131</v>
      </c>
      <c r="AB657" s="11">
        <f t="shared" si="324"/>
        <v>3840</v>
      </c>
      <c r="AC657" s="11">
        <f t="shared" si="324"/>
        <v>3840</v>
      </c>
      <c r="AD657" s="11">
        <f t="shared" si="324"/>
        <v>46079.999999999993</v>
      </c>
      <c r="AE657" s="11">
        <f t="shared" si="324"/>
        <v>7679.9999999999991</v>
      </c>
      <c r="AF657" s="11">
        <f t="shared" si="324"/>
        <v>11520</v>
      </c>
      <c r="AG657" s="11">
        <f t="shared" si="324"/>
        <v>1.5000000000000002</v>
      </c>
      <c r="AH657" s="11">
        <f t="shared" si="324"/>
        <v>3.4641016151377544</v>
      </c>
      <c r="AI657" s="11">
        <f t="shared" si="324"/>
        <v>0</v>
      </c>
      <c r="AJ657" s="11">
        <f t="shared" si="349"/>
        <v>0</v>
      </c>
      <c r="AK657" s="11">
        <f t="shared" si="349"/>
        <v>0</v>
      </c>
      <c r="AL657" s="11">
        <f t="shared" si="349"/>
        <v>0</v>
      </c>
      <c r="AM657" s="11">
        <f t="shared" si="349"/>
        <v>0</v>
      </c>
      <c r="AN657" s="11">
        <f t="shared" si="349"/>
        <v>0</v>
      </c>
      <c r="AO657" s="11">
        <f t="shared" si="349"/>
        <v>0</v>
      </c>
      <c r="AP657" s="11">
        <f t="shared" si="348"/>
        <v>0</v>
      </c>
      <c r="AQ657" s="11">
        <f t="shared" si="348"/>
        <v>0</v>
      </c>
      <c r="AR657" s="11">
        <f t="shared" si="348"/>
        <v>0</v>
      </c>
      <c r="AS657" s="11">
        <f t="shared" si="348"/>
        <v>0</v>
      </c>
      <c r="AT657" s="11">
        <f t="shared" si="348"/>
        <v>0</v>
      </c>
      <c r="AU657" s="11">
        <f t="shared" si="348"/>
        <v>0</v>
      </c>
      <c r="AV657" s="11">
        <f t="shared" si="348"/>
        <v>0</v>
      </c>
      <c r="AW657" s="11">
        <f t="shared" si="348"/>
        <v>0</v>
      </c>
      <c r="AX657" s="11">
        <f t="shared" si="348"/>
        <v>0</v>
      </c>
      <c r="AY657" s="11">
        <f t="shared" si="328"/>
        <v>0</v>
      </c>
      <c r="AZ657" s="11">
        <f t="shared" si="328"/>
        <v>0</v>
      </c>
      <c r="BA657" s="11">
        <f t="shared" si="328"/>
        <v>0</v>
      </c>
      <c r="BB657" s="11">
        <f t="shared" si="328"/>
        <v>0</v>
      </c>
      <c r="BC657" s="11">
        <f t="shared" si="328"/>
        <v>0</v>
      </c>
      <c r="BD657" s="11">
        <f t="shared" si="328"/>
        <v>0</v>
      </c>
      <c r="BE657" s="11">
        <f t="shared" si="320"/>
        <v>0</v>
      </c>
      <c r="BF657" s="15" t="str">
        <f t="shared" si="332"/>
        <v>ČSN 42 5524</v>
      </c>
      <c r="BG657" s="42">
        <v>30.143999999999998</v>
      </c>
      <c r="BH657" s="17">
        <f t="shared" si="333"/>
        <v>320</v>
      </c>
      <c r="BI657" s="17">
        <f t="shared" si="334"/>
        <v>12</v>
      </c>
      <c r="BX657" s="18">
        <f t="shared" si="329"/>
        <v>3840</v>
      </c>
      <c r="BY657" s="42">
        <v>0.66400000000000003</v>
      </c>
      <c r="BZ657" s="43">
        <f t="shared" si="335"/>
        <v>22.027600849256903</v>
      </c>
      <c r="CA657" s="18">
        <f t="shared" si="336"/>
        <v>32768000</v>
      </c>
      <c r="CB657" s="18">
        <f t="shared" si="337"/>
        <v>204800</v>
      </c>
      <c r="CC657" s="18">
        <f t="shared" si="338"/>
        <v>307200</v>
      </c>
      <c r="CD657" s="25">
        <f t="shared" si="339"/>
        <v>1.5</v>
      </c>
      <c r="CE657" s="26">
        <f t="shared" si="340"/>
        <v>92.376043070340131</v>
      </c>
      <c r="CF657" s="18">
        <f t="shared" si="341"/>
        <v>3840</v>
      </c>
      <c r="CG657" s="18">
        <f t="shared" si="342"/>
        <v>3840</v>
      </c>
      <c r="CH657" s="18">
        <f t="shared" si="343"/>
        <v>46079.999999999993</v>
      </c>
      <c r="CI657" s="18">
        <f t="shared" si="344"/>
        <v>7679.9999999999991</v>
      </c>
      <c r="CJ657" s="18">
        <f t="shared" si="345"/>
        <v>11520</v>
      </c>
      <c r="CK657" s="25">
        <f t="shared" si="346"/>
        <v>1.5000000000000002</v>
      </c>
      <c r="CL657" s="26">
        <f t="shared" si="347"/>
        <v>3.4641016151377544</v>
      </c>
      <c r="DJ657" s="20" t="s">
        <v>542</v>
      </c>
    </row>
    <row r="658" spans="1:114" x14ac:dyDescent="0.2">
      <c r="A658" s="15" t="s">
        <v>105</v>
      </c>
      <c r="B658" s="10" t="s">
        <v>758</v>
      </c>
      <c r="C658" s="11">
        <f t="shared" si="330"/>
        <v>35.167999999999999</v>
      </c>
      <c r="D658" s="11">
        <f t="shared" si="351"/>
        <v>320</v>
      </c>
      <c r="E658" s="11">
        <f t="shared" si="351"/>
        <v>14</v>
      </c>
      <c r="F658" s="11">
        <f t="shared" si="351"/>
        <v>0</v>
      </c>
      <c r="G658" s="11">
        <f t="shared" si="350"/>
        <v>0</v>
      </c>
      <c r="H658" s="11">
        <f t="shared" si="350"/>
        <v>0</v>
      </c>
      <c r="I658" s="11">
        <f t="shared" si="350"/>
        <v>0</v>
      </c>
      <c r="J658" s="11">
        <f t="shared" si="350"/>
        <v>0</v>
      </c>
      <c r="K658" s="11">
        <f t="shared" si="326"/>
        <v>0</v>
      </c>
      <c r="L658" s="11">
        <f t="shared" si="326"/>
        <v>0</v>
      </c>
      <c r="M658" s="11">
        <f t="shared" si="326"/>
        <v>0</v>
      </c>
      <c r="N658" s="11">
        <f t="shared" si="326"/>
        <v>0</v>
      </c>
      <c r="O658" s="11">
        <f t="shared" si="326"/>
        <v>0</v>
      </c>
      <c r="P658" s="11">
        <f t="shared" si="326"/>
        <v>0</v>
      </c>
      <c r="Q658" s="11">
        <f t="shared" si="323"/>
        <v>0</v>
      </c>
      <c r="R658" s="11">
        <f t="shared" si="323"/>
        <v>0</v>
      </c>
      <c r="S658" s="11">
        <f t="shared" si="323"/>
        <v>0</v>
      </c>
      <c r="T658" s="11">
        <f t="shared" si="323"/>
        <v>4480</v>
      </c>
      <c r="U658" s="40">
        <f t="shared" si="331"/>
        <v>0.66800000000000004</v>
      </c>
      <c r="V658" s="11">
        <f t="shared" si="325"/>
        <v>18.994540491355782</v>
      </c>
      <c r="W658" s="11">
        <f t="shared" si="325"/>
        <v>38229333.333333328</v>
      </c>
      <c r="X658" s="11">
        <f t="shared" si="325"/>
        <v>238933.33333333331</v>
      </c>
      <c r="Y658" s="11">
        <f t="shared" si="325"/>
        <v>358400</v>
      </c>
      <c r="Z658" s="11">
        <f t="shared" si="325"/>
        <v>1.5000000000000002</v>
      </c>
      <c r="AA658" s="11">
        <f t="shared" si="325"/>
        <v>92.376043070340117</v>
      </c>
      <c r="AB658" s="11">
        <f t="shared" si="324"/>
        <v>4480</v>
      </c>
      <c r="AC658" s="11">
        <f t="shared" si="324"/>
        <v>4480</v>
      </c>
      <c r="AD658" s="11">
        <f t="shared" si="324"/>
        <v>73173.333333333328</v>
      </c>
      <c r="AE658" s="11">
        <f t="shared" si="324"/>
        <v>10453.333333333332</v>
      </c>
      <c r="AF658" s="11">
        <f t="shared" si="324"/>
        <v>15680</v>
      </c>
      <c r="AG658" s="11">
        <f t="shared" si="324"/>
        <v>1.5000000000000002</v>
      </c>
      <c r="AH658" s="11">
        <f t="shared" si="324"/>
        <v>4.0414518843273806</v>
      </c>
      <c r="AI658" s="11">
        <f t="shared" si="324"/>
        <v>0</v>
      </c>
      <c r="AJ658" s="11">
        <f t="shared" si="349"/>
        <v>0</v>
      </c>
      <c r="AK658" s="11">
        <f t="shared" si="349"/>
        <v>0</v>
      </c>
      <c r="AL658" s="11">
        <f t="shared" si="349"/>
        <v>0</v>
      </c>
      <c r="AM658" s="11">
        <f t="shared" si="349"/>
        <v>0</v>
      </c>
      <c r="AN658" s="11">
        <f t="shared" si="349"/>
        <v>0</v>
      </c>
      <c r="AO658" s="11">
        <f t="shared" si="349"/>
        <v>0</v>
      </c>
      <c r="AP658" s="11">
        <f t="shared" si="348"/>
        <v>0</v>
      </c>
      <c r="AQ658" s="11">
        <f t="shared" si="348"/>
        <v>0</v>
      </c>
      <c r="AR658" s="11">
        <f t="shared" si="348"/>
        <v>0</v>
      </c>
      <c r="AS658" s="11">
        <f t="shared" si="348"/>
        <v>0</v>
      </c>
      <c r="AT658" s="11">
        <f t="shared" si="348"/>
        <v>0</v>
      </c>
      <c r="AU658" s="11">
        <f t="shared" si="348"/>
        <v>0</v>
      </c>
      <c r="AV658" s="11">
        <f t="shared" si="348"/>
        <v>0</v>
      </c>
      <c r="AW658" s="11">
        <f t="shared" si="348"/>
        <v>0</v>
      </c>
      <c r="AX658" s="11">
        <f t="shared" si="348"/>
        <v>0</v>
      </c>
      <c r="AY658" s="11">
        <f t="shared" si="328"/>
        <v>0</v>
      </c>
      <c r="AZ658" s="11">
        <f t="shared" si="328"/>
        <v>0</v>
      </c>
      <c r="BA658" s="11">
        <f t="shared" si="328"/>
        <v>0</v>
      </c>
      <c r="BB658" s="11">
        <f t="shared" si="328"/>
        <v>0</v>
      </c>
      <c r="BC658" s="11">
        <f t="shared" si="328"/>
        <v>0</v>
      </c>
      <c r="BD658" s="11">
        <f t="shared" si="328"/>
        <v>0</v>
      </c>
      <c r="BE658" s="11">
        <f t="shared" si="320"/>
        <v>0</v>
      </c>
      <c r="BF658" s="15" t="str">
        <f t="shared" si="332"/>
        <v>ČSN 42 5524</v>
      </c>
      <c r="BG658" s="42">
        <v>35.167999999999999</v>
      </c>
      <c r="BH658" s="17">
        <f t="shared" si="333"/>
        <v>320</v>
      </c>
      <c r="BI658" s="17">
        <f t="shared" si="334"/>
        <v>14</v>
      </c>
      <c r="BX658" s="18">
        <f t="shared" si="329"/>
        <v>4480</v>
      </c>
      <c r="BY658" s="42">
        <v>0.66800000000000004</v>
      </c>
      <c r="BZ658" s="43">
        <f t="shared" si="335"/>
        <v>18.994540491355782</v>
      </c>
      <c r="CA658" s="18">
        <f t="shared" si="336"/>
        <v>38229333.333333328</v>
      </c>
      <c r="CB658" s="18">
        <f t="shared" si="337"/>
        <v>238933.33333333331</v>
      </c>
      <c r="CC658" s="18">
        <f t="shared" si="338"/>
        <v>358400</v>
      </c>
      <c r="CD658" s="25">
        <f t="shared" si="339"/>
        <v>1.5000000000000002</v>
      </c>
      <c r="CE658" s="26">
        <f t="shared" si="340"/>
        <v>92.376043070340117</v>
      </c>
      <c r="CF658" s="18">
        <f t="shared" si="341"/>
        <v>4480</v>
      </c>
      <c r="CG658" s="18">
        <f t="shared" si="342"/>
        <v>4480</v>
      </c>
      <c r="CH658" s="18">
        <f t="shared" si="343"/>
        <v>73173.333333333328</v>
      </c>
      <c r="CI658" s="18">
        <f t="shared" si="344"/>
        <v>10453.333333333332</v>
      </c>
      <c r="CJ658" s="18">
        <f t="shared" si="345"/>
        <v>15680</v>
      </c>
      <c r="CK658" s="25">
        <f t="shared" si="346"/>
        <v>1.5000000000000002</v>
      </c>
      <c r="CL658" s="26">
        <f t="shared" si="347"/>
        <v>4.0414518843273806</v>
      </c>
      <c r="DJ658" s="20" t="s">
        <v>542</v>
      </c>
    </row>
    <row r="659" spans="1:114" x14ac:dyDescent="0.2">
      <c r="A659" s="15" t="s">
        <v>105</v>
      </c>
      <c r="B659" s="10" t="s">
        <v>759</v>
      </c>
      <c r="C659" s="11">
        <f t="shared" si="330"/>
        <v>40.192</v>
      </c>
      <c r="D659" s="11">
        <f t="shared" si="351"/>
        <v>320</v>
      </c>
      <c r="E659" s="11">
        <f t="shared" si="351"/>
        <v>16</v>
      </c>
      <c r="F659" s="11">
        <f t="shared" si="351"/>
        <v>0</v>
      </c>
      <c r="G659" s="11">
        <f t="shared" si="350"/>
        <v>0</v>
      </c>
      <c r="H659" s="11">
        <f t="shared" si="350"/>
        <v>0</v>
      </c>
      <c r="I659" s="11">
        <f t="shared" si="350"/>
        <v>0</v>
      </c>
      <c r="J659" s="11">
        <f t="shared" si="350"/>
        <v>0</v>
      </c>
      <c r="K659" s="11">
        <f t="shared" si="326"/>
        <v>0</v>
      </c>
      <c r="L659" s="11">
        <f t="shared" si="326"/>
        <v>0</v>
      </c>
      <c r="M659" s="11">
        <f t="shared" si="326"/>
        <v>0</v>
      </c>
      <c r="N659" s="11">
        <f t="shared" si="326"/>
        <v>0</v>
      </c>
      <c r="O659" s="11">
        <f t="shared" si="326"/>
        <v>0</v>
      </c>
      <c r="P659" s="11">
        <f t="shared" si="326"/>
        <v>0</v>
      </c>
      <c r="Q659" s="11">
        <f t="shared" si="323"/>
        <v>0</v>
      </c>
      <c r="R659" s="11">
        <f t="shared" si="323"/>
        <v>0</v>
      </c>
      <c r="S659" s="11">
        <f t="shared" si="323"/>
        <v>0</v>
      </c>
      <c r="T659" s="11">
        <f t="shared" si="323"/>
        <v>5120</v>
      </c>
      <c r="U659" s="40">
        <f t="shared" si="331"/>
        <v>0.67200000000000004</v>
      </c>
      <c r="V659" s="11">
        <f t="shared" si="325"/>
        <v>16.719745222929937</v>
      </c>
      <c r="W659" s="11">
        <f t="shared" si="325"/>
        <v>43690666.666666664</v>
      </c>
      <c r="X659" s="11">
        <f t="shared" si="325"/>
        <v>273066.66666666663</v>
      </c>
      <c r="Y659" s="11">
        <f t="shared" si="325"/>
        <v>409600</v>
      </c>
      <c r="Z659" s="11">
        <f t="shared" si="325"/>
        <v>1.5000000000000002</v>
      </c>
      <c r="AA659" s="11">
        <f t="shared" si="325"/>
        <v>92.376043070340117</v>
      </c>
      <c r="AB659" s="11">
        <f t="shared" si="324"/>
        <v>5120</v>
      </c>
      <c r="AC659" s="11">
        <f t="shared" si="324"/>
        <v>5120</v>
      </c>
      <c r="AD659" s="11">
        <f t="shared" si="324"/>
        <v>109226.66666666666</v>
      </c>
      <c r="AE659" s="11">
        <f t="shared" si="324"/>
        <v>13653.333333333332</v>
      </c>
      <c r="AF659" s="11">
        <f t="shared" si="324"/>
        <v>20480</v>
      </c>
      <c r="AG659" s="11">
        <f t="shared" si="324"/>
        <v>1.5000000000000002</v>
      </c>
      <c r="AH659" s="11">
        <f t="shared" ref="AH659:AN711" si="352">IF($A659="x",CL659,"")</f>
        <v>4.6188021535170058</v>
      </c>
      <c r="AI659" s="11">
        <f t="shared" si="352"/>
        <v>0</v>
      </c>
      <c r="AJ659" s="11">
        <f t="shared" si="349"/>
        <v>0</v>
      </c>
      <c r="AK659" s="11">
        <f t="shared" si="349"/>
        <v>0</v>
      </c>
      <c r="AL659" s="11">
        <f t="shared" si="349"/>
        <v>0</v>
      </c>
      <c r="AM659" s="11">
        <f t="shared" si="349"/>
        <v>0</v>
      </c>
      <c r="AN659" s="11">
        <f t="shared" si="349"/>
        <v>0</v>
      </c>
      <c r="AO659" s="11">
        <f t="shared" si="349"/>
        <v>0</v>
      </c>
      <c r="AP659" s="11">
        <f t="shared" si="348"/>
        <v>0</v>
      </c>
      <c r="AQ659" s="11">
        <f t="shared" si="348"/>
        <v>0</v>
      </c>
      <c r="AR659" s="11">
        <f t="shared" si="348"/>
        <v>0</v>
      </c>
      <c r="AS659" s="11">
        <f t="shared" si="348"/>
        <v>0</v>
      </c>
      <c r="AT659" s="11">
        <f t="shared" si="348"/>
        <v>0</v>
      </c>
      <c r="AU659" s="11">
        <f t="shared" si="348"/>
        <v>0</v>
      </c>
      <c r="AV659" s="11">
        <f t="shared" si="348"/>
        <v>0</v>
      </c>
      <c r="AW659" s="11">
        <f t="shared" si="348"/>
        <v>0</v>
      </c>
      <c r="AX659" s="11">
        <f t="shared" si="348"/>
        <v>0</v>
      </c>
      <c r="AY659" s="11">
        <f t="shared" si="328"/>
        <v>0</v>
      </c>
      <c r="AZ659" s="11">
        <f t="shared" si="328"/>
        <v>0</v>
      </c>
      <c r="BA659" s="11">
        <f t="shared" si="328"/>
        <v>0</v>
      </c>
      <c r="BB659" s="11">
        <f t="shared" si="328"/>
        <v>0</v>
      </c>
      <c r="BC659" s="11">
        <f t="shared" si="328"/>
        <v>0</v>
      </c>
      <c r="BD659" s="11">
        <f t="shared" si="328"/>
        <v>0</v>
      </c>
      <c r="BE659" s="11">
        <f t="shared" si="320"/>
        <v>0</v>
      </c>
      <c r="BF659" s="15" t="str">
        <f t="shared" si="332"/>
        <v>ČSN 42 5524</v>
      </c>
      <c r="BG659" s="42">
        <v>40.192</v>
      </c>
      <c r="BH659" s="17">
        <f t="shared" si="333"/>
        <v>320</v>
      </c>
      <c r="BI659" s="17">
        <f t="shared" si="334"/>
        <v>16</v>
      </c>
      <c r="BX659" s="18">
        <f t="shared" si="329"/>
        <v>5120</v>
      </c>
      <c r="BY659" s="42">
        <v>0.67200000000000004</v>
      </c>
      <c r="BZ659" s="43">
        <f t="shared" si="335"/>
        <v>16.719745222929937</v>
      </c>
      <c r="CA659" s="18">
        <f t="shared" si="336"/>
        <v>43690666.666666664</v>
      </c>
      <c r="CB659" s="18">
        <f t="shared" si="337"/>
        <v>273066.66666666663</v>
      </c>
      <c r="CC659" s="18">
        <f t="shared" si="338"/>
        <v>409600</v>
      </c>
      <c r="CD659" s="25">
        <f t="shared" si="339"/>
        <v>1.5000000000000002</v>
      </c>
      <c r="CE659" s="26">
        <f t="shared" si="340"/>
        <v>92.376043070340117</v>
      </c>
      <c r="CF659" s="18">
        <f t="shared" si="341"/>
        <v>5120</v>
      </c>
      <c r="CG659" s="18">
        <f t="shared" si="342"/>
        <v>5120</v>
      </c>
      <c r="CH659" s="18">
        <f t="shared" si="343"/>
        <v>109226.66666666666</v>
      </c>
      <c r="CI659" s="18">
        <f t="shared" si="344"/>
        <v>13653.333333333332</v>
      </c>
      <c r="CJ659" s="18">
        <f t="shared" si="345"/>
        <v>20480</v>
      </c>
      <c r="CK659" s="25">
        <f t="shared" si="346"/>
        <v>1.5000000000000002</v>
      </c>
      <c r="CL659" s="26">
        <f t="shared" si="347"/>
        <v>4.6188021535170058</v>
      </c>
      <c r="DJ659" s="20" t="s">
        <v>542</v>
      </c>
    </row>
    <row r="660" spans="1:114" x14ac:dyDescent="0.2">
      <c r="A660" s="15" t="s">
        <v>105</v>
      </c>
      <c r="B660" s="10" t="s">
        <v>760</v>
      </c>
      <c r="C660" s="11">
        <f t="shared" si="330"/>
        <v>45.216000000000001</v>
      </c>
      <c r="D660" s="11">
        <f t="shared" si="351"/>
        <v>320</v>
      </c>
      <c r="E660" s="11">
        <f t="shared" si="351"/>
        <v>18</v>
      </c>
      <c r="F660" s="11">
        <f t="shared" si="351"/>
        <v>0</v>
      </c>
      <c r="G660" s="11">
        <f t="shared" si="350"/>
        <v>0</v>
      </c>
      <c r="H660" s="11">
        <f t="shared" si="350"/>
        <v>0</v>
      </c>
      <c r="I660" s="11">
        <f t="shared" si="350"/>
        <v>0</v>
      </c>
      <c r="J660" s="11">
        <f t="shared" si="350"/>
        <v>0</v>
      </c>
      <c r="K660" s="11">
        <f t="shared" si="326"/>
        <v>0</v>
      </c>
      <c r="L660" s="11">
        <f t="shared" si="326"/>
        <v>0</v>
      </c>
      <c r="M660" s="11">
        <f t="shared" si="326"/>
        <v>0</v>
      </c>
      <c r="N660" s="11">
        <f t="shared" si="326"/>
        <v>0</v>
      </c>
      <c r="O660" s="11">
        <f t="shared" si="326"/>
        <v>0</v>
      </c>
      <c r="P660" s="11">
        <f t="shared" si="326"/>
        <v>0</v>
      </c>
      <c r="Q660" s="11">
        <f t="shared" si="323"/>
        <v>0</v>
      </c>
      <c r="R660" s="11">
        <f t="shared" si="323"/>
        <v>0</v>
      </c>
      <c r="S660" s="11">
        <f t="shared" si="323"/>
        <v>0</v>
      </c>
      <c r="T660" s="11">
        <f t="shared" si="323"/>
        <v>5760</v>
      </c>
      <c r="U660" s="40">
        <f t="shared" si="331"/>
        <v>0.67600000000000005</v>
      </c>
      <c r="V660" s="11">
        <f t="shared" si="325"/>
        <v>14.950460014154283</v>
      </c>
      <c r="W660" s="11">
        <f t="shared" si="325"/>
        <v>49152000</v>
      </c>
      <c r="X660" s="11">
        <f t="shared" si="325"/>
        <v>307200</v>
      </c>
      <c r="Y660" s="11">
        <f t="shared" ref="Y660:AG688" si="353">IF($A660="x",CC660,"")</f>
        <v>460800</v>
      </c>
      <c r="Z660" s="11">
        <f t="shared" si="353"/>
        <v>1.5</v>
      </c>
      <c r="AA660" s="11">
        <f t="shared" si="353"/>
        <v>92.376043070340131</v>
      </c>
      <c r="AB660" s="11">
        <f t="shared" si="353"/>
        <v>5760</v>
      </c>
      <c r="AC660" s="11">
        <f t="shared" si="353"/>
        <v>5760</v>
      </c>
      <c r="AD660" s="11">
        <f t="shared" si="353"/>
        <v>155520</v>
      </c>
      <c r="AE660" s="11">
        <f t="shared" si="353"/>
        <v>17280</v>
      </c>
      <c r="AF660" s="11">
        <f t="shared" si="353"/>
        <v>25920</v>
      </c>
      <c r="AG660" s="11">
        <f t="shared" si="353"/>
        <v>1.5</v>
      </c>
      <c r="AH660" s="11">
        <f t="shared" si="352"/>
        <v>5.196152422706632</v>
      </c>
      <c r="AI660" s="11">
        <f t="shared" si="352"/>
        <v>0</v>
      </c>
      <c r="AJ660" s="11">
        <f t="shared" si="349"/>
        <v>0</v>
      </c>
      <c r="AK660" s="11">
        <f t="shared" si="349"/>
        <v>0</v>
      </c>
      <c r="AL660" s="11">
        <f t="shared" si="349"/>
        <v>0</v>
      </c>
      <c r="AM660" s="11">
        <f t="shared" si="349"/>
        <v>0</v>
      </c>
      <c r="AN660" s="11">
        <f t="shared" si="349"/>
        <v>0</v>
      </c>
      <c r="AO660" s="11">
        <f t="shared" si="349"/>
        <v>0</v>
      </c>
      <c r="AP660" s="11">
        <f t="shared" si="348"/>
        <v>0</v>
      </c>
      <c r="AQ660" s="11">
        <f t="shared" si="348"/>
        <v>0</v>
      </c>
      <c r="AR660" s="11">
        <f t="shared" si="348"/>
        <v>0</v>
      </c>
      <c r="AS660" s="11">
        <f t="shared" si="348"/>
        <v>0</v>
      </c>
      <c r="AT660" s="11">
        <f t="shared" si="348"/>
        <v>0</v>
      </c>
      <c r="AU660" s="11">
        <f t="shared" si="348"/>
        <v>0</v>
      </c>
      <c r="AV660" s="11">
        <f t="shared" si="348"/>
        <v>0</v>
      </c>
      <c r="AW660" s="11">
        <f t="shared" si="348"/>
        <v>0</v>
      </c>
      <c r="AX660" s="11">
        <f t="shared" si="348"/>
        <v>0</v>
      </c>
      <c r="AY660" s="11">
        <f t="shared" si="328"/>
        <v>0</v>
      </c>
      <c r="AZ660" s="11">
        <f t="shared" si="328"/>
        <v>0</v>
      </c>
      <c r="BA660" s="11">
        <f t="shared" si="328"/>
        <v>0</v>
      </c>
      <c r="BB660" s="11">
        <f t="shared" si="328"/>
        <v>0</v>
      </c>
      <c r="BC660" s="11">
        <f t="shared" si="328"/>
        <v>0</v>
      </c>
      <c r="BD660" s="11">
        <f t="shared" si="328"/>
        <v>0</v>
      </c>
      <c r="BE660" s="11">
        <f t="shared" si="320"/>
        <v>0</v>
      </c>
      <c r="BF660" s="15" t="str">
        <f t="shared" si="332"/>
        <v>ČSN 42 5524</v>
      </c>
      <c r="BG660" s="42">
        <v>45.216000000000001</v>
      </c>
      <c r="BH660" s="17">
        <f t="shared" si="333"/>
        <v>320</v>
      </c>
      <c r="BI660" s="17">
        <f t="shared" si="334"/>
        <v>18</v>
      </c>
      <c r="BX660" s="18">
        <f t="shared" si="329"/>
        <v>5760</v>
      </c>
      <c r="BY660" s="42">
        <v>0.67600000000000005</v>
      </c>
      <c r="BZ660" s="43">
        <f t="shared" si="335"/>
        <v>14.950460014154283</v>
      </c>
      <c r="CA660" s="18">
        <f t="shared" si="336"/>
        <v>49152000</v>
      </c>
      <c r="CB660" s="18">
        <f t="shared" si="337"/>
        <v>307200</v>
      </c>
      <c r="CC660" s="18">
        <f t="shared" si="338"/>
        <v>460800</v>
      </c>
      <c r="CD660" s="25">
        <f t="shared" si="339"/>
        <v>1.5</v>
      </c>
      <c r="CE660" s="26">
        <f t="shared" si="340"/>
        <v>92.376043070340131</v>
      </c>
      <c r="CF660" s="18">
        <f t="shared" si="341"/>
        <v>5760</v>
      </c>
      <c r="CG660" s="18">
        <f t="shared" si="342"/>
        <v>5760</v>
      </c>
      <c r="CH660" s="18">
        <f t="shared" si="343"/>
        <v>155520</v>
      </c>
      <c r="CI660" s="18">
        <f t="shared" si="344"/>
        <v>17280</v>
      </c>
      <c r="CJ660" s="18">
        <f t="shared" si="345"/>
        <v>25920</v>
      </c>
      <c r="CK660" s="25">
        <f t="shared" si="346"/>
        <v>1.5</v>
      </c>
      <c r="CL660" s="26">
        <f t="shared" si="347"/>
        <v>5.196152422706632</v>
      </c>
      <c r="DJ660" s="20" t="s">
        <v>542</v>
      </c>
    </row>
    <row r="661" spans="1:114" x14ac:dyDescent="0.2">
      <c r="A661" s="15" t="s">
        <v>105</v>
      </c>
      <c r="B661" s="10" t="s">
        <v>761</v>
      </c>
      <c r="C661" s="11">
        <f t="shared" si="330"/>
        <v>50.24</v>
      </c>
      <c r="D661" s="11">
        <f t="shared" si="351"/>
        <v>320</v>
      </c>
      <c r="E661" s="11">
        <f t="shared" si="351"/>
        <v>20</v>
      </c>
      <c r="F661" s="11">
        <f t="shared" si="351"/>
        <v>0</v>
      </c>
      <c r="G661" s="11">
        <f t="shared" si="350"/>
        <v>0</v>
      </c>
      <c r="H661" s="11">
        <f t="shared" si="350"/>
        <v>0</v>
      </c>
      <c r="I661" s="11">
        <f t="shared" si="350"/>
        <v>0</v>
      </c>
      <c r="J661" s="11">
        <f t="shared" si="350"/>
        <v>0</v>
      </c>
      <c r="K661" s="11">
        <f t="shared" si="326"/>
        <v>0</v>
      </c>
      <c r="L661" s="11">
        <f t="shared" si="326"/>
        <v>0</v>
      </c>
      <c r="M661" s="11">
        <f t="shared" si="326"/>
        <v>0</v>
      </c>
      <c r="N661" s="11">
        <f t="shared" si="326"/>
        <v>0</v>
      </c>
      <c r="O661" s="11">
        <f t="shared" si="326"/>
        <v>0</v>
      </c>
      <c r="P661" s="11">
        <f t="shared" si="326"/>
        <v>0</v>
      </c>
      <c r="Q661" s="11">
        <f t="shared" si="323"/>
        <v>0</v>
      </c>
      <c r="R661" s="11">
        <f t="shared" si="323"/>
        <v>0</v>
      </c>
      <c r="S661" s="11">
        <f t="shared" si="323"/>
        <v>0</v>
      </c>
      <c r="T661" s="11">
        <f t="shared" si="323"/>
        <v>6400</v>
      </c>
      <c r="U661" s="40">
        <f t="shared" si="331"/>
        <v>0.68</v>
      </c>
      <c r="V661" s="11">
        <f t="shared" ref="V661:AA717" si="354">IF($A661="x",BZ661,"")</f>
        <v>13.535031847133761</v>
      </c>
      <c r="W661" s="11">
        <f t="shared" si="354"/>
        <v>54613333.333333328</v>
      </c>
      <c r="X661" s="11">
        <f t="shared" si="354"/>
        <v>341333.33333333331</v>
      </c>
      <c r="Y661" s="11">
        <f t="shared" si="353"/>
        <v>512000</v>
      </c>
      <c r="Z661" s="11">
        <f t="shared" si="353"/>
        <v>1.5</v>
      </c>
      <c r="AA661" s="11">
        <f t="shared" si="353"/>
        <v>92.376043070340117</v>
      </c>
      <c r="AB661" s="11">
        <f t="shared" si="353"/>
        <v>6400</v>
      </c>
      <c r="AC661" s="11">
        <f t="shared" si="353"/>
        <v>6400</v>
      </c>
      <c r="AD661" s="11">
        <f t="shared" si="353"/>
        <v>213333.33333333331</v>
      </c>
      <c r="AE661" s="11">
        <f t="shared" si="353"/>
        <v>21333.333333333332</v>
      </c>
      <c r="AF661" s="11">
        <f t="shared" si="353"/>
        <v>32000</v>
      </c>
      <c r="AG661" s="11">
        <f t="shared" si="353"/>
        <v>1.5</v>
      </c>
      <c r="AH661" s="11">
        <f t="shared" si="352"/>
        <v>5.7735026918962573</v>
      </c>
      <c r="AI661" s="11">
        <f t="shared" si="352"/>
        <v>0</v>
      </c>
      <c r="AJ661" s="11">
        <f t="shared" si="349"/>
        <v>0</v>
      </c>
      <c r="AK661" s="11">
        <f t="shared" si="349"/>
        <v>0</v>
      </c>
      <c r="AL661" s="11">
        <f t="shared" si="349"/>
        <v>0</v>
      </c>
      <c r="AM661" s="11">
        <f t="shared" si="349"/>
        <v>0</v>
      </c>
      <c r="AN661" s="11">
        <f t="shared" si="349"/>
        <v>0</v>
      </c>
      <c r="AO661" s="11">
        <f t="shared" si="349"/>
        <v>0</v>
      </c>
      <c r="AP661" s="11">
        <f t="shared" si="348"/>
        <v>0</v>
      </c>
      <c r="AQ661" s="11">
        <f t="shared" si="348"/>
        <v>0</v>
      </c>
      <c r="AR661" s="11">
        <f t="shared" si="348"/>
        <v>0</v>
      </c>
      <c r="AS661" s="11">
        <f t="shared" si="348"/>
        <v>0</v>
      </c>
      <c r="AT661" s="11">
        <f t="shared" si="348"/>
        <v>0</v>
      </c>
      <c r="AU661" s="11">
        <f t="shared" si="348"/>
        <v>0</v>
      </c>
      <c r="AV661" s="11">
        <f t="shared" si="348"/>
        <v>0</v>
      </c>
      <c r="AW661" s="11">
        <f t="shared" si="348"/>
        <v>0</v>
      </c>
      <c r="AX661" s="11">
        <f t="shared" si="348"/>
        <v>0</v>
      </c>
      <c r="AY661" s="11">
        <f t="shared" si="328"/>
        <v>0</v>
      </c>
      <c r="AZ661" s="11">
        <f t="shared" si="328"/>
        <v>0</v>
      </c>
      <c r="BA661" s="11">
        <f t="shared" si="328"/>
        <v>0</v>
      </c>
      <c r="BB661" s="11">
        <f t="shared" si="328"/>
        <v>0</v>
      </c>
      <c r="BC661" s="11">
        <f t="shared" si="328"/>
        <v>0</v>
      </c>
      <c r="BD661" s="11">
        <f t="shared" si="328"/>
        <v>0</v>
      </c>
      <c r="BE661" s="11">
        <f t="shared" si="320"/>
        <v>0</v>
      </c>
      <c r="BF661" s="15" t="str">
        <f t="shared" si="332"/>
        <v>ČSN 42 5524</v>
      </c>
      <c r="BG661" s="42">
        <v>50.24</v>
      </c>
      <c r="BH661" s="17">
        <f t="shared" si="333"/>
        <v>320</v>
      </c>
      <c r="BI661" s="17">
        <f t="shared" si="334"/>
        <v>20</v>
      </c>
      <c r="BX661" s="18">
        <f t="shared" si="329"/>
        <v>6400</v>
      </c>
      <c r="BY661" s="42">
        <v>0.68</v>
      </c>
      <c r="BZ661" s="43">
        <f t="shared" si="335"/>
        <v>13.535031847133761</v>
      </c>
      <c r="CA661" s="18">
        <f t="shared" si="336"/>
        <v>54613333.333333328</v>
      </c>
      <c r="CB661" s="18">
        <f t="shared" si="337"/>
        <v>341333.33333333331</v>
      </c>
      <c r="CC661" s="18">
        <f t="shared" si="338"/>
        <v>512000</v>
      </c>
      <c r="CD661" s="25">
        <f t="shared" si="339"/>
        <v>1.5</v>
      </c>
      <c r="CE661" s="26">
        <f t="shared" si="340"/>
        <v>92.376043070340117</v>
      </c>
      <c r="CF661" s="18">
        <f t="shared" si="341"/>
        <v>6400</v>
      </c>
      <c r="CG661" s="18">
        <f t="shared" si="342"/>
        <v>6400</v>
      </c>
      <c r="CH661" s="18">
        <f t="shared" si="343"/>
        <v>213333.33333333331</v>
      </c>
      <c r="CI661" s="18">
        <f t="shared" si="344"/>
        <v>21333.333333333332</v>
      </c>
      <c r="CJ661" s="18">
        <f t="shared" si="345"/>
        <v>32000</v>
      </c>
      <c r="CK661" s="25">
        <f t="shared" si="346"/>
        <v>1.5</v>
      </c>
      <c r="CL661" s="26">
        <f t="shared" si="347"/>
        <v>5.7735026918962573</v>
      </c>
      <c r="DJ661" s="20" t="s">
        <v>542</v>
      </c>
    </row>
    <row r="662" spans="1:114" x14ac:dyDescent="0.2">
      <c r="A662" s="15" t="s">
        <v>105</v>
      </c>
      <c r="B662" s="10" t="s">
        <v>762</v>
      </c>
      <c r="C662" s="11">
        <f t="shared" si="330"/>
        <v>62.8</v>
      </c>
      <c r="D662" s="11">
        <f t="shared" si="351"/>
        <v>320</v>
      </c>
      <c r="E662" s="11">
        <f t="shared" si="351"/>
        <v>25</v>
      </c>
      <c r="F662" s="11">
        <f t="shared" si="351"/>
        <v>0</v>
      </c>
      <c r="G662" s="11">
        <f t="shared" si="350"/>
        <v>0</v>
      </c>
      <c r="H662" s="11">
        <f t="shared" si="350"/>
        <v>0</v>
      </c>
      <c r="I662" s="11">
        <f t="shared" si="350"/>
        <v>0</v>
      </c>
      <c r="J662" s="11">
        <f t="shared" si="350"/>
        <v>0</v>
      </c>
      <c r="K662" s="11">
        <f t="shared" si="326"/>
        <v>0</v>
      </c>
      <c r="L662" s="11">
        <f t="shared" si="326"/>
        <v>0</v>
      </c>
      <c r="M662" s="11">
        <f t="shared" si="326"/>
        <v>0</v>
      </c>
      <c r="N662" s="11">
        <f t="shared" si="326"/>
        <v>0</v>
      </c>
      <c r="O662" s="11">
        <f t="shared" si="326"/>
        <v>0</v>
      </c>
      <c r="P662" s="11">
        <f t="shared" si="326"/>
        <v>0</v>
      </c>
      <c r="Q662" s="11">
        <f t="shared" si="323"/>
        <v>0</v>
      </c>
      <c r="R662" s="11">
        <f t="shared" si="323"/>
        <v>0</v>
      </c>
      <c r="S662" s="11">
        <f t="shared" si="323"/>
        <v>0</v>
      </c>
      <c r="T662" s="11">
        <f t="shared" si="323"/>
        <v>8000</v>
      </c>
      <c r="U662" s="40">
        <f t="shared" si="331"/>
        <v>0.69</v>
      </c>
      <c r="V662" s="11">
        <f t="shared" si="354"/>
        <v>10.987261146496815</v>
      </c>
      <c r="W662" s="11">
        <f t="shared" si="354"/>
        <v>68266666.666666657</v>
      </c>
      <c r="X662" s="11">
        <f t="shared" si="354"/>
        <v>426666.66666666663</v>
      </c>
      <c r="Y662" s="11">
        <f t="shared" si="353"/>
        <v>640000</v>
      </c>
      <c r="Z662" s="11">
        <f t="shared" si="353"/>
        <v>1.5000000000000002</v>
      </c>
      <c r="AA662" s="11">
        <f t="shared" si="353"/>
        <v>92.376043070340117</v>
      </c>
      <c r="AB662" s="11">
        <f t="shared" si="353"/>
        <v>8000</v>
      </c>
      <c r="AC662" s="11">
        <f t="shared" si="353"/>
        <v>8000</v>
      </c>
      <c r="AD662" s="11">
        <f t="shared" si="353"/>
        <v>416666.66666666663</v>
      </c>
      <c r="AE662" s="11">
        <f t="shared" si="353"/>
        <v>33333.333333333328</v>
      </c>
      <c r="AF662" s="11">
        <f t="shared" si="353"/>
        <v>50000</v>
      </c>
      <c r="AG662" s="11">
        <f t="shared" si="353"/>
        <v>1.5000000000000002</v>
      </c>
      <c r="AH662" s="11">
        <f t="shared" si="352"/>
        <v>7.2168783648703219</v>
      </c>
      <c r="AI662" s="11">
        <f t="shared" si="352"/>
        <v>0</v>
      </c>
      <c r="AJ662" s="11">
        <f t="shared" si="349"/>
        <v>0</v>
      </c>
      <c r="AK662" s="11">
        <f t="shared" si="349"/>
        <v>0</v>
      </c>
      <c r="AL662" s="11">
        <f t="shared" si="349"/>
        <v>0</v>
      </c>
      <c r="AM662" s="11">
        <f t="shared" si="349"/>
        <v>0</v>
      </c>
      <c r="AN662" s="11">
        <f t="shared" si="349"/>
        <v>0</v>
      </c>
      <c r="AO662" s="11">
        <f t="shared" si="349"/>
        <v>0</v>
      </c>
      <c r="AP662" s="11">
        <f t="shared" si="348"/>
        <v>0</v>
      </c>
      <c r="AQ662" s="11">
        <f t="shared" si="348"/>
        <v>0</v>
      </c>
      <c r="AR662" s="11">
        <f t="shared" si="348"/>
        <v>0</v>
      </c>
      <c r="AS662" s="11">
        <f t="shared" si="348"/>
        <v>0</v>
      </c>
      <c r="AT662" s="11">
        <f t="shared" si="348"/>
        <v>0</v>
      </c>
      <c r="AU662" s="11">
        <f t="shared" si="348"/>
        <v>0</v>
      </c>
      <c r="AV662" s="11">
        <f t="shared" si="348"/>
        <v>0</v>
      </c>
      <c r="AW662" s="11">
        <f t="shared" si="348"/>
        <v>0</v>
      </c>
      <c r="AX662" s="11">
        <f t="shared" si="348"/>
        <v>0</v>
      </c>
      <c r="AY662" s="11">
        <f t="shared" si="328"/>
        <v>0</v>
      </c>
      <c r="AZ662" s="11">
        <f t="shared" si="328"/>
        <v>0</v>
      </c>
      <c r="BA662" s="11">
        <f t="shared" si="328"/>
        <v>0</v>
      </c>
      <c r="BB662" s="11">
        <f t="shared" ref="BB662:BE725" si="355">IF($A662="x",DF662,"")</f>
        <v>0</v>
      </c>
      <c r="BC662" s="11">
        <f t="shared" si="355"/>
        <v>0</v>
      </c>
      <c r="BD662" s="11">
        <f t="shared" si="355"/>
        <v>0</v>
      </c>
      <c r="BE662" s="11">
        <f t="shared" si="320"/>
        <v>0</v>
      </c>
      <c r="BF662" s="15" t="str">
        <f t="shared" si="332"/>
        <v>ČSN 42 5524</v>
      </c>
      <c r="BG662" s="42">
        <v>62.8</v>
      </c>
      <c r="BH662" s="17">
        <f t="shared" si="333"/>
        <v>320</v>
      </c>
      <c r="BI662" s="17">
        <f t="shared" si="334"/>
        <v>25</v>
      </c>
      <c r="BX662" s="18">
        <f t="shared" si="329"/>
        <v>8000</v>
      </c>
      <c r="BY662" s="42">
        <v>0.69</v>
      </c>
      <c r="BZ662" s="43">
        <f t="shared" si="335"/>
        <v>10.987261146496815</v>
      </c>
      <c r="CA662" s="18">
        <f t="shared" si="336"/>
        <v>68266666.666666657</v>
      </c>
      <c r="CB662" s="18">
        <f t="shared" si="337"/>
        <v>426666.66666666663</v>
      </c>
      <c r="CC662" s="18">
        <f t="shared" si="338"/>
        <v>640000</v>
      </c>
      <c r="CD662" s="25">
        <f t="shared" si="339"/>
        <v>1.5000000000000002</v>
      </c>
      <c r="CE662" s="26">
        <f t="shared" si="340"/>
        <v>92.376043070340117</v>
      </c>
      <c r="CF662" s="18">
        <f t="shared" si="341"/>
        <v>8000</v>
      </c>
      <c r="CG662" s="18">
        <f t="shared" si="342"/>
        <v>8000</v>
      </c>
      <c r="CH662" s="18">
        <f t="shared" si="343"/>
        <v>416666.66666666663</v>
      </c>
      <c r="CI662" s="18">
        <f t="shared" si="344"/>
        <v>33333.333333333328</v>
      </c>
      <c r="CJ662" s="18">
        <f t="shared" si="345"/>
        <v>50000</v>
      </c>
      <c r="CK662" s="25">
        <f t="shared" si="346"/>
        <v>1.5000000000000002</v>
      </c>
      <c r="CL662" s="26">
        <f t="shared" si="347"/>
        <v>7.2168783648703219</v>
      </c>
      <c r="DJ662" s="20" t="s">
        <v>542</v>
      </c>
    </row>
    <row r="663" spans="1:114" x14ac:dyDescent="0.2">
      <c r="A663" s="15" t="s">
        <v>105</v>
      </c>
      <c r="B663" s="10" t="s">
        <v>763</v>
      </c>
      <c r="C663" s="11">
        <f t="shared" si="330"/>
        <v>75.36</v>
      </c>
      <c r="D663" s="11">
        <f t="shared" si="351"/>
        <v>320</v>
      </c>
      <c r="E663" s="11">
        <f t="shared" si="351"/>
        <v>30</v>
      </c>
      <c r="F663" s="11">
        <f t="shared" si="351"/>
        <v>0</v>
      </c>
      <c r="G663" s="11">
        <f t="shared" si="350"/>
        <v>0</v>
      </c>
      <c r="H663" s="11">
        <f t="shared" si="350"/>
        <v>0</v>
      </c>
      <c r="I663" s="11">
        <f t="shared" si="350"/>
        <v>0</v>
      </c>
      <c r="J663" s="11">
        <f t="shared" si="350"/>
        <v>0</v>
      </c>
      <c r="K663" s="11">
        <f t="shared" si="326"/>
        <v>0</v>
      </c>
      <c r="L663" s="11">
        <f t="shared" si="326"/>
        <v>0</v>
      </c>
      <c r="M663" s="11">
        <f t="shared" si="326"/>
        <v>0</v>
      </c>
      <c r="N663" s="11">
        <f t="shared" si="326"/>
        <v>0</v>
      </c>
      <c r="O663" s="11">
        <f t="shared" si="326"/>
        <v>0</v>
      </c>
      <c r="P663" s="11">
        <f t="shared" si="326"/>
        <v>0</v>
      </c>
      <c r="Q663" s="11">
        <f t="shared" si="323"/>
        <v>0</v>
      </c>
      <c r="R663" s="11">
        <f t="shared" si="323"/>
        <v>0</v>
      </c>
      <c r="S663" s="11">
        <f t="shared" si="323"/>
        <v>0</v>
      </c>
      <c r="T663" s="11">
        <f t="shared" si="323"/>
        <v>9600</v>
      </c>
      <c r="U663" s="40">
        <f t="shared" si="331"/>
        <v>0.7</v>
      </c>
      <c r="V663" s="11">
        <f t="shared" si="354"/>
        <v>9.2887473460721868</v>
      </c>
      <c r="W663" s="11">
        <f t="shared" si="354"/>
        <v>81920000</v>
      </c>
      <c r="X663" s="11">
        <f t="shared" si="354"/>
        <v>512000</v>
      </c>
      <c r="Y663" s="11">
        <f t="shared" si="353"/>
        <v>768000</v>
      </c>
      <c r="Z663" s="11">
        <f t="shared" si="353"/>
        <v>1.5</v>
      </c>
      <c r="AA663" s="11">
        <f t="shared" si="353"/>
        <v>92.376043070340131</v>
      </c>
      <c r="AB663" s="11">
        <f t="shared" si="353"/>
        <v>9600</v>
      </c>
      <c r="AC663" s="11">
        <f t="shared" si="353"/>
        <v>9600</v>
      </c>
      <c r="AD663" s="11">
        <f t="shared" si="353"/>
        <v>719999.99999999988</v>
      </c>
      <c r="AE663" s="11">
        <f t="shared" si="353"/>
        <v>47999.999999999993</v>
      </c>
      <c r="AF663" s="11">
        <f t="shared" si="353"/>
        <v>72000</v>
      </c>
      <c r="AG663" s="11">
        <f t="shared" si="353"/>
        <v>1.5000000000000002</v>
      </c>
      <c r="AH663" s="11">
        <f t="shared" si="352"/>
        <v>8.6602540378443855</v>
      </c>
      <c r="AI663" s="11">
        <f t="shared" si="352"/>
        <v>0</v>
      </c>
      <c r="AJ663" s="11">
        <f t="shared" si="349"/>
        <v>0</v>
      </c>
      <c r="AK663" s="11">
        <f t="shared" si="349"/>
        <v>0</v>
      </c>
      <c r="AL663" s="11">
        <f t="shared" si="349"/>
        <v>0</v>
      </c>
      <c r="AM663" s="11">
        <f t="shared" si="349"/>
        <v>0</v>
      </c>
      <c r="AN663" s="11">
        <f t="shared" si="349"/>
        <v>0</v>
      </c>
      <c r="AO663" s="11">
        <f t="shared" si="349"/>
        <v>0</v>
      </c>
      <c r="AP663" s="11">
        <f t="shared" si="348"/>
        <v>0</v>
      </c>
      <c r="AQ663" s="11">
        <f t="shared" si="348"/>
        <v>0</v>
      </c>
      <c r="AR663" s="11">
        <f t="shared" si="348"/>
        <v>0</v>
      </c>
      <c r="AS663" s="11">
        <f t="shared" ref="AR663:BA688" si="356">IF($A663="x",CW663,"")</f>
        <v>0</v>
      </c>
      <c r="AT663" s="11">
        <f t="shared" si="356"/>
        <v>0</v>
      </c>
      <c r="AU663" s="11">
        <f t="shared" si="356"/>
        <v>0</v>
      </c>
      <c r="AV663" s="11">
        <f t="shared" si="356"/>
        <v>0</v>
      </c>
      <c r="AW663" s="11">
        <f t="shared" si="356"/>
        <v>0</v>
      </c>
      <c r="AX663" s="11">
        <f t="shared" si="356"/>
        <v>0</v>
      </c>
      <c r="AY663" s="11">
        <f t="shared" si="356"/>
        <v>0</v>
      </c>
      <c r="AZ663" s="11">
        <f t="shared" si="356"/>
        <v>0</v>
      </c>
      <c r="BA663" s="11">
        <f t="shared" si="356"/>
        <v>0</v>
      </c>
      <c r="BB663" s="11">
        <f t="shared" si="355"/>
        <v>0</v>
      </c>
      <c r="BC663" s="11">
        <f t="shared" si="355"/>
        <v>0</v>
      </c>
      <c r="BD663" s="11">
        <f t="shared" si="355"/>
        <v>0</v>
      </c>
      <c r="BE663" s="11">
        <f t="shared" si="320"/>
        <v>0</v>
      </c>
      <c r="BF663" s="15" t="str">
        <f t="shared" si="332"/>
        <v>ČSN 42 5524</v>
      </c>
      <c r="BG663" s="42">
        <v>75.36</v>
      </c>
      <c r="BH663" s="17">
        <f t="shared" si="333"/>
        <v>320</v>
      </c>
      <c r="BI663" s="17">
        <f t="shared" si="334"/>
        <v>30</v>
      </c>
      <c r="BX663" s="18">
        <f t="shared" si="329"/>
        <v>9600</v>
      </c>
      <c r="BY663" s="42">
        <v>0.7</v>
      </c>
      <c r="BZ663" s="43">
        <f t="shared" si="335"/>
        <v>9.2887473460721868</v>
      </c>
      <c r="CA663" s="18">
        <f t="shared" si="336"/>
        <v>81920000</v>
      </c>
      <c r="CB663" s="18">
        <f t="shared" si="337"/>
        <v>512000</v>
      </c>
      <c r="CC663" s="18">
        <f t="shared" si="338"/>
        <v>768000</v>
      </c>
      <c r="CD663" s="25">
        <f t="shared" si="339"/>
        <v>1.5</v>
      </c>
      <c r="CE663" s="26">
        <f t="shared" si="340"/>
        <v>92.376043070340131</v>
      </c>
      <c r="CF663" s="18">
        <f t="shared" si="341"/>
        <v>9600</v>
      </c>
      <c r="CG663" s="18">
        <f t="shared" si="342"/>
        <v>9600</v>
      </c>
      <c r="CH663" s="18">
        <f t="shared" si="343"/>
        <v>719999.99999999988</v>
      </c>
      <c r="CI663" s="18">
        <f t="shared" si="344"/>
        <v>47999.999999999993</v>
      </c>
      <c r="CJ663" s="18">
        <f t="shared" si="345"/>
        <v>72000</v>
      </c>
      <c r="CK663" s="25">
        <f t="shared" si="346"/>
        <v>1.5000000000000002</v>
      </c>
      <c r="CL663" s="26">
        <f t="shared" si="347"/>
        <v>8.6602540378443855</v>
      </c>
      <c r="DJ663" s="20" t="s">
        <v>542</v>
      </c>
    </row>
    <row r="664" spans="1:114" x14ac:dyDescent="0.2">
      <c r="A664" s="15" t="s">
        <v>105</v>
      </c>
      <c r="B664" s="10" t="s">
        <v>764</v>
      </c>
      <c r="C664" s="11">
        <f t="shared" si="330"/>
        <v>87.92</v>
      </c>
      <c r="D664" s="11">
        <f t="shared" si="351"/>
        <v>320</v>
      </c>
      <c r="E664" s="11">
        <f t="shared" si="351"/>
        <v>35</v>
      </c>
      <c r="F664" s="11">
        <f t="shared" si="351"/>
        <v>0</v>
      </c>
      <c r="G664" s="11">
        <f t="shared" si="350"/>
        <v>0</v>
      </c>
      <c r="H664" s="11">
        <f t="shared" si="350"/>
        <v>0</v>
      </c>
      <c r="I664" s="11">
        <f t="shared" si="350"/>
        <v>0</v>
      </c>
      <c r="J664" s="11">
        <f t="shared" si="350"/>
        <v>0</v>
      </c>
      <c r="K664" s="11">
        <f t="shared" si="326"/>
        <v>0</v>
      </c>
      <c r="L664" s="11">
        <f t="shared" si="326"/>
        <v>0</v>
      </c>
      <c r="M664" s="11">
        <f t="shared" si="326"/>
        <v>0</v>
      </c>
      <c r="N664" s="11">
        <f t="shared" si="326"/>
        <v>0</v>
      </c>
      <c r="O664" s="11">
        <f t="shared" si="326"/>
        <v>0</v>
      </c>
      <c r="P664" s="11">
        <f t="shared" si="326"/>
        <v>0</v>
      </c>
      <c r="Q664" s="11">
        <f t="shared" si="323"/>
        <v>0</v>
      </c>
      <c r="R664" s="11">
        <f t="shared" si="323"/>
        <v>0</v>
      </c>
      <c r="S664" s="11">
        <f t="shared" si="323"/>
        <v>0</v>
      </c>
      <c r="T664" s="11">
        <f t="shared" si="323"/>
        <v>11200</v>
      </c>
      <c r="U664" s="40">
        <f t="shared" si="331"/>
        <v>0.71</v>
      </c>
      <c r="V664" s="11">
        <f t="shared" si="354"/>
        <v>8.0755232029117376</v>
      </c>
      <c r="W664" s="11">
        <f t="shared" si="354"/>
        <v>95573333.333333328</v>
      </c>
      <c r="X664" s="11">
        <f t="shared" si="354"/>
        <v>597333.33333333326</v>
      </c>
      <c r="Y664" s="11">
        <f t="shared" si="353"/>
        <v>896000</v>
      </c>
      <c r="Z664" s="11">
        <f t="shared" si="353"/>
        <v>1.5000000000000002</v>
      </c>
      <c r="AA664" s="11">
        <f t="shared" si="353"/>
        <v>92.376043070340117</v>
      </c>
      <c r="AB664" s="11">
        <f t="shared" si="353"/>
        <v>11200</v>
      </c>
      <c r="AC664" s="11">
        <f t="shared" si="353"/>
        <v>11200</v>
      </c>
      <c r="AD664" s="11">
        <f t="shared" si="353"/>
        <v>1143333.3333333333</v>
      </c>
      <c r="AE664" s="11">
        <f t="shared" si="353"/>
        <v>65333.333333333328</v>
      </c>
      <c r="AF664" s="11">
        <f t="shared" si="353"/>
        <v>98000</v>
      </c>
      <c r="AG664" s="11">
        <f t="shared" si="353"/>
        <v>1.5000000000000002</v>
      </c>
      <c r="AH664" s="11">
        <f t="shared" si="352"/>
        <v>10.103629710818451</v>
      </c>
      <c r="AI664" s="11">
        <f t="shared" si="352"/>
        <v>0</v>
      </c>
      <c r="AJ664" s="11">
        <f t="shared" si="349"/>
        <v>0</v>
      </c>
      <c r="AK664" s="11">
        <f t="shared" si="349"/>
        <v>0</v>
      </c>
      <c r="AL664" s="11">
        <f t="shared" si="349"/>
        <v>0</v>
      </c>
      <c r="AM664" s="11">
        <f t="shared" si="349"/>
        <v>0</v>
      </c>
      <c r="AN664" s="11">
        <f t="shared" si="349"/>
        <v>0</v>
      </c>
      <c r="AO664" s="11">
        <f t="shared" si="349"/>
        <v>0</v>
      </c>
      <c r="AP664" s="11">
        <f t="shared" si="349"/>
        <v>0</v>
      </c>
      <c r="AQ664" s="11">
        <f t="shared" si="349"/>
        <v>0</v>
      </c>
      <c r="AR664" s="11">
        <f t="shared" si="356"/>
        <v>0</v>
      </c>
      <c r="AS664" s="11">
        <f t="shared" si="356"/>
        <v>0</v>
      </c>
      <c r="AT664" s="11">
        <f t="shared" si="356"/>
        <v>0</v>
      </c>
      <c r="AU664" s="11">
        <f t="shared" si="356"/>
        <v>0</v>
      </c>
      <c r="AV664" s="11">
        <f t="shared" si="356"/>
        <v>0</v>
      </c>
      <c r="AW664" s="11">
        <f t="shared" si="356"/>
        <v>0</v>
      </c>
      <c r="AX664" s="11">
        <f t="shared" si="356"/>
        <v>0</v>
      </c>
      <c r="AY664" s="11">
        <f t="shared" si="356"/>
        <v>0</v>
      </c>
      <c r="AZ664" s="11">
        <f t="shared" si="356"/>
        <v>0</v>
      </c>
      <c r="BA664" s="11">
        <f t="shared" si="356"/>
        <v>0</v>
      </c>
      <c r="BB664" s="11">
        <f t="shared" si="355"/>
        <v>0</v>
      </c>
      <c r="BC664" s="11">
        <f t="shared" si="355"/>
        <v>0</v>
      </c>
      <c r="BD664" s="11">
        <f t="shared" si="355"/>
        <v>0</v>
      </c>
      <c r="BE664" s="11">
        <f t="shared" si="320"/>
        <v>0</v>
      </c>
      <c r="BF664" s="15" t="str">
        <f t="shared" si="332"/>
        <v>ČSN 42 5524</v>
      </c>
      <c r="BG664" s="42">
        <v>87.92</v>
      </c>
      <c r="BH664" s="17">
        <f t="shared" si="333"/>
        <v>320</v>
      </c>
      <c r="BI664" s="17">
        <f t="shared" si="334"/>
        <v>35</v>
      </c>
      <c r="BX664" s="18">
        <f t="shared" si="329"/>
        <v>11200</v>
      </c>
      <c r="BY664" s="42">
        <v>0.71</v>
      </c>
      <c r="BZ664" s="43">
        <f t="shared" si="335"/>
        <v>8.0755232029117376</v>
      </c>
      <c r="CA664" s="18">
        <f t="shared" si="336"/>
        <v>95573333.333333328</v>
      </c>
      <c r="CB664" s="18">
        <f t="shared" si="337"/>
        <v>597333.33333333326</v>
      </c>
      <c r="CC664" s="18">
        <f t="shared" si="338"/>
        <v>896000</v>
      </c>
      <c r="CD664" s="25">
        <f t="shared" si="339"/>
        <v>1.5000000000000002</v>
      </c>
      <c r="CE664" s="26">
        <f t="shared" si="340"/>
        <v>92.376043070340117</v>
      </c>
      <c r="CF664" s="18">
        <f t="shared" si="341"/>
        <v>11200</v>
      </c>
      <c r="CG664" s="18">
        <f t="shared" si="342"/>
        <v>11200</v>
      </c>
      <c r="CH664" s="18">
        <f t="shared" si="343"/>
        <v>1143333.3333333333</v>
      </c>
      <c r="CI664" s="18">
        <f t="shared" si="344"/>
        <v>65333.333333333328</v>
      </c>
      <c r="CJ664" s="18">
        <f t="shared" si="345"/>
        <v>98000</v>
      </c>
      <c r="CK664" s="25">
        <f t="shared" si="346"/>
        <v>1.5000000000000002</v>
      </c>
      <c r="CL664" s="26">
        <f t="shared" si="347"/>
        <v>10.103629710818451</v>
      </c>
      <c r="DJ664" s="20" t="s">
        <v>542</v>
      </c>
    </row>
    <row r="665" spans="1:114" x14ac:dyDescent="0.2">
      <c r="A665" s="15" t="s">
        <v>105</v>
      </c>
      <c r="B665" s="10" t="s">
        <v>765</v>
      </c>
      <c r="C665" s="11">
        <f t="shared" si="330"/>
        <v>100.48</v>
      </c>
      <c r="D665" s="11">
        <f t="shared" si="351"/>
        <v>320</v>
      </c>
      <c r="E665" s="11">
        <f t="shared" si="351"/>
        <v>40</v>
      </c>
      <c r="F665" s="11">
        <f t="shared" si="351"/>
        <v>0</v>
      </c>
      <c r="G665" s="11">
        <f t="shared" si="350"/>
        <v>0</v>
      </c>
      <c r="H665" s="11">
        <f t="shared" si="350"/>
        <v>0</v>
      </c>
      <c r="I665" s="11">
        <f t="shared" si="350"/>
        <v>0</v>
      </c>
      <c r="J665" s="11">
        <f t="shared" si="350"/>
        <v>0</v>
      </c>
      <c r="K665" s="11">
        <f t="shared" si="326"/>
        <v>0</v>
      </c>
      <c r="L665" s="11">
        <f t="shared" si="326"/>
        <v>0</v>
      </c>
      <c r="M665" s="11">
        <f t="shared" si="326"/>
        <v>0</v>
      </c>
      <c r="N665" s="11">
        <f t="shared" si="326"/>
        <v>0</v>
      </c>
      <c r="O665" s="11">
        <f t="shared" si="326"/>
        <v>0</v>
      </c>
      <c r="P665" s="11">
        <f t="shared" si="326"/>
        <v>0</v>
      </c>
      <c r="Q665" s="11">
        <f t="shared" si="323"/>
        <v>0</v>
      </c>
      <c r="R665" s="11">
        <f t="shared" si="323"/>
        <v>0</v>
      </c>
      <c r="S665" s="11">
        <f t="shared" si="323"/>
        <v>0</v>
      </c>
      <c r="T665" s="11">
        <f t="shared" si="323"/>
        <v>12800</v>
      </c>
      <c r="U665" s="40">
        <f t="shared" si="331"/>
        <v>0.72</v>
      </c>
      <c r="V665" s="11">
        <f t="shared" si="354"/>
        <v>7.1656050955414017</v>
      </c>
      <c r="W665" s="11">
        <f t="shared" si="354"/>
        <v>109226666.66666666</v>
      </c>
      <c r="X665" s="11">
        <f t="shared" si="354"/>
        <v>682666.66666666663</v>
      </c>
      <c r="Y665" s="11">
        <f t="shared" si="353"/>
        <v>1024000</v>
      </c>
      <c r="Z665" s="11">
        <f t="shared" si="353"/>
        <v>1.5</v>
      </c>
      <c r="AA665" s="11">
        <f t="shared" si="353"/>
        <v>92.376043070340117</v>
      </c>
      <c r="AB665" s="11">
        <f t="shared" si="353"/>
        <v>12800</v>
      </c>
      <c r="AC665" s="11">
        <f t="shared" si="353"/>
        <v>12800</v>
      </c>
      <c r="AD665" s="11">
        <f t="shared" si="353"/>
        <v>1706666.6666666665</v>
      </c>
      <c r="AE665" s="11">
        <f t="shared" si="353"/>
        <v>85333.333333333328</v>
      </c>
      <c r="AF665" s="11">
        <f t="shared" si="353"/>
        <v>128000</v>
      </c>
      <c r="AG665" s="11">
        <f t="shared" si="353"/>
        <v>1.5</v>
      </c>
      <c r="AH665" s="11">
        <f t="shared" si="352"/>
        <v>11.547005383792515</v>
      </c>
      <c r="AI665" s="11">
        <f t="shared" si="352"/>
        <v>0</v>
      </c>
      <c r="AJ665" s="11">
        <f t="shared" si="349"/>
        <v>0</v>
      </c>
      <c r="AK665" s="11">
        <f t="shared" si="349"/>
        <v>0</v>
      </c>
      <c r="AL665" s="11">
        <f t="shared" si="349"/>
        <v>0</v>
      </c>
      <c r="AM665" s="11">
        <f t="shared" si="349"/>
        <v>0</v>
      </c>
      <c r="AN665" s="11">
        <f t="shared" si="349"/>
        <v>0</v>
      </c>
      <c r="AO665" s="11">
        <f t="shared" si="349"/>
        <v>0</v>
      </c>
      <c r="AP665" s="11">
        <f t="shared" si="349"/>
        <v>0</v>
      </c>
      <c r="AQ665" s="11">
        <f t="shared" si="349"/>
        <v>0</v>
      </c>
      <c r="AR665" s="11">
        <f t="shared" si="356"/>
        <v>0</v>
      </c>
      <c r="AS665" s="11">
        <f t="shared" si="356"/>
        <v>0</v>
      </c>
      <c r="AT665" s="11">
        <f t="shared" si="356"/>
        <v>0</v>
      </c>
      <c r="AU665" s="11">
        <f t="shared" si="356"/>
        <v>0</v>
      </c>
      <c r="AV665" s="11">
        <f t="shared" si="356"/>
        <v>0</v>
      </c>
      <c r="AW665" s="11">
        <f t="shared" si="356"/>
        <v>0</v>
      </c>
      <c r="AX665" s="11">
        <f t="shared" si="356"/>
        <v>0</v>
      </c>
      <c r="AY665" s="11">
        <f t="shared" si="356"/>
        <v>0</v>
      </c>
      <c r="AZ665" s="11">
        <f t="shared" si="356"/>
        <v>0</v>
      </c>
      <c r="BA665" s="11">
        <f t="shared" si="356"/>
        <v>0</v>
      </c>
      <c r="BB665" s="11">
        <f t="shared" si="355"/>
        <v>0</v>
      </c>
      <c r="BC665" s="11">
        <f t="shared" si="355"/>
        <v>0</v>
      </c>
      <c r="BD665" s="11">
        <f t="shared" si="355"/>
        <v>0</v>
      </c>
      <c r="BE665" s="11">
        <f t="shared" si="355"/>
        <v>0</v>
      </c>
      <c r="BF665" s="15" t="str">
        <f t="shared" si="332"/>
        <v>ČSN 42 5524</v>
      </c>
      <c r="BG665" s="42">
        <v>100.48</v>
      </c>
      <c r="BH665" s="17">
        <f t="shared" si="333"/>
        <v>320</v>
      </c>
      <c r="BI665" s="17">
        <f t="shared" si="334"/>
        <v>40</v>
      </c>
      <c r="BX665" s="18">
        <f t="shared" si="329"/>
        <v>12800</v>
      </c>
      <c r="BY665" s="42">
        <v>0.72</v>
      </c>
      <c r="BZ665" s="43">
        <f t="shared" si="335"/>
        <v>7.1656050955414017</v>
      </c>
      <c r="CA665" s="18">
        <f t="shared" si="336"/>
        <v>109226666.66666666</v>
      </c>
      <c r="CB665" s="18">
        <f t="shared" si="337"/>
        <v>682666.66666666663</v>
      </c>
      <c r="CC665" s="18">
        <f t="shared" si="338"/>
        <v>1024000</v>
      </c>
      <c r="CD665" s="25">
        <f t="shared" si="339"/>
        <v>1.5</v>
      </c>
      <c r="CE665" s="26">
        <f t="shared" si="340"/>
        <v>92.376043070340117</v>
      </c>
      <c r="CF665" s="18">
        <f t="shared" si="341"/>
        <v>12800</v>
      </c>
      <c r="CG665" s="18">
        <f t="shared" si="342"/>
        <v>12800</v>
      </c>
      <c r="CH665" s="18">
        <f t="shared" si="343"/>
        <v>1706666.6666666665</v>
      </c>
      <c r="CI665" s="18">
        <f t="shared" si="344"/>
        <v>85333.333333333328</v>
      </c>
      <c r="CJ665" s="18">
        <f t="shared" si="345"/>
        <v>128000</v>
      </c>
      <c r="CK665" s="25">
        <f t="shared" si="346"/>
        <v>1.5</v>
      </c>
      <c r="CL665" s="26">
        <f t="shared" si="347"/>
        <v>11.547005383792515</v>
      </c>
      <c r="DJ665" s="20" t="s">
        <v>542</v>
      </c>
    </row>
    <row r="666" spans="1:114" x14ac:dyDescent="0.2">
      <c r="A666" s="15" t="s">
        <v>105</v>
      </c>
      <c r="B666" s="10" t="s">
        <v>766</v>
      </c>
      <c r="C666" s="11">
        <f t="shared" si="330"/>
        <v>113.04</v>
      </c>
      <c r="D666" s="11">
        <f t="shared" si="351"/>
        <v>320</v>
      </c>
      <c r="E666" s="11">
        <f t="shared" si="351"/>
        <v>45</v>
      </c>
      <c r="F666" s="11">
        <f t="shared" si="351"/>
        <v>0</v>
      </c>
      <c r="G666" s="11">
        <f t="shared" si="350"/>
        <v>0</v>
      </c>
      <c r="H666" s="11">
        <f t="shared" si="350"/>
        <v>0</v>
      </c>
      <c r="I666" s="11">
        <f t="shared" si="350"/>
        <v>0</v>
      </c>
      <c r="J666" s="11">
        <f t="shared" si="350"/>
        <v>0</v>
      </c>
      <c r="K666" s="11">
        <f t="shared" si="326"/>
        <v>0</v>
      </c>
      <c r="L666" s="11">
        <f t="shared" si="326"/>
        <v>0</v>
      </c>
      <c r="M666" s="11">
        <f t="shared" si="326"/>
        <v>0</v>
      </c>
      <c r="N666" s="11">
        <f t="shared" si="326"/>
        <v>0</v>
      </c>
      <c r="O666" s="11">
        <f t="shared" si="326"/>
        <v>0</v>
      </c>
      <c r="P666" s="11">
        <f t="shared" si="326"/>
        <v>0</v>
      </c>
      <c r="Q666" s="11">
        <f t="shared" si="323"/>
        <v>0</v>
      </c>
      <c r="R666" s="11">
        <f t="shared" si="323"/>
        <v>0</v>
      </c>
      <c r="S666" s="11">
        <f t="shared" si="323"/>
        <v>0</v>
      </c>
      <c r="T666" s="11">
        <f t="shared" si="323"/>
        <v>14400</v>
      </c>
      <c r="U666" s="40">
        <f t="shared" si="331"/>
        <v>0.73</v>
      </c>
      <c r="V666" s="11">
        <f t="shared" si="354"/>
        <v>6.4578910120311397</v>
      </c>
      <c r="W666" s="11">
        <f t="shared" si="354"/>
        <v>122880000</v>
      </c>
      <c r="X666" s="11">
        <f t="shared" si="354"/>
        <v>768000</v>
      </c>
      <c r="Y666" s="11">
        <f t="shared" si="353"/>
        <v>1152000</v>
      </c>
      <c r="Z666" s="11">
        <f t="shared" si="353"/>
        <v>1.5</v>
      </c>
      <c r="AA666" s="11">
        <f t="shared" si="353"/>
        <v>92.376043070340131</v>
      </c>
      <c r="AB666" s="11">
        <f t="shared" si="353"/>
        <v>14400</v>
      </c>
      <c r="AC666" s="11">
        <f t="shared" si="353"/>
        <v>14400</v>
      </c>
      <c r="AD666" s="11">
        <f t="shared" si="353"/>
        <v>2430000</v>
      </c>
      <c r="AE666" s="11">
        <f t="shared" si="353"/>
        <v>107999.99999999999</v>
      </c>
      <c r="AF666" s="11">
        <f t="shared" si="353"/>
        <v>162000</v>
      </c>
      <c r="AG666" s="11">
        <f t="shared" si="353"/>
        <v>1.5000000000000002</v>
      </c>
      <c r="AH666" s="11">
        <f t="shared" si="352"/>
        <v>12.99038105676658</v>
      </c>
      <c r="AI666" s="11">
        <f t="shared" si="352"/>
        <v>0</v>
      </c>
      <c r="AJ666" s="11">
        <f t="shared" si="349"/>
        <v>0</v>
      </c>
      <c r="AK666" s="11">
        <f t="shared" si="349"/>
        <v>0</v>
      </c>
      <c r="AL666" s="11">
        <f t="shared" si="349"/>
        <v>0</v>
      </c>
      <c r="AM666" s="11">
        <f t="shared" si="349"/>
        <v>0</v>
      </c>
      <c r="AN666" s="11">
        <f t="shared" si="349"/>
        <v>0</v>
      </c>
      <c r="AO666" s="11">
        <f t="shared" si="349"/>
        <v>0</v>
      </c>
      <c r="AP666" s="11">
        <f t="shared" si="349"/>
        <v>0</v>
      </c>
      <c r="AQ666" s="11">
        <f t="shared" si="349"/>
        <v>0</v>
      </c>
      <c r="AR666" s="11">
        <f t="shared" si="356"/>
        <v>0</v>
      </c>
      <c r="AS666" s="11">
        <f t="shared" si="356"/>
        <v>0</v>
      </c>
      <c r="AT666" s="11">
        <f t="shared" si="356"/>
        <v>0</v>
      </c>
      <c r="AU666" s="11">
        <f t="shared" si="356"/>
        <v>0</v>
      </c>
      <c r="AV666" s="11">
        <f t="shared" si="356"/>
        <v>0</v>
      </c>
      <c r="AW666" s="11">
        <f t="shared" si="356"/>
        <v>0</v>
      </c>
      <c r="AX666" s="11">
        <f t="shared" si="356"/>
        <v>0</v>
      </c>
      <c r="AY666" s="11">
        <f t="shared" si="356"/>
        <v>0</v>
      </c>
      <c r="AZ666" s="11">
        <f t="shared" si="356"/>
        <v>0</v>
      </c>
      <c r="BA666" s="11">
        <f t="shared" si="356"/>
        <v>0</v>
      </c>
      <c r="BB666" s="11">
        <f t="shared" si="355"/>
        <v>0</v>
      </c>
      <c r="BC666" s="11">
        <f t="shared" si="355"/>
        <v>0</v>
      </c>
      <c r="BD666" s="11">
        <f t="shared" si="355"/>
        <v>0</v>
      </c>
      <c r="BE666" s="11">
        <f t="shared" si="355"/>
        <v>0</v>
      </c>
      <c r="BF666" s="15" t="str">
        <f t="shared" si="332"/>
        <v>ČSN 42 5524</v>
      </c>
      <c r="BG666" s="42">
        <v>113.04</v>
      </c>
      <c r="BH666" s="17">
        <f t="shared" si="333"/>
        <v>320</v>
      </c>
      <c r="BI666" s="17">
        <f t="shared" si="334"/>
        <v>45</v>
      </c>
      <c r="BX666" s="18">
        <f t="shared" si="329"/>
        <v>14400</v>
      </c>
      <c r="BY666" s="42">
        <v>0.73</v>
      </c>
      <c r="BZ666" s="43">
        <f t="shared" si="335"/>
        <v>6.4578910120311397</v>
      </c>
      <c r="CA666" s="18">
        <f t="shared" si="336"/>
        <v>122880000</v>
      </c>
      <c r="CB666" s="18">
        <f t="shared" si="337"/>
        <v>768000</v>
      </c>
      <c r="CC666" s="18">
        <f t="shared" si="338"/>
        <v>1152000</v>
      </c>
      <c r="CD666" s="25">
        <f t="shared" si="339"/>
        <v>1.5</v>
      </c>
      <c r="CE666" s="26">
        <f t="shared" si="340"/>
        <v>92.376043070340131</v>
      </c>
      <c r="CF666" s="18">
        <f t="shared" si="341"/>
        <v>14400</v>
      </c>
      <c r="CG666" s="18">
        <f t="shared" si="342"/>
        <v>14400</v>
      </c>
      <c r="CH666" s="18">
        <f t="shared" si="343"/>
        <v>2430000</v>
      </c>
      <c r="CI666" s="18">
        <f t="shared" si="344"/>
        <v>107999.99999999999</v>
      </c>
      <c r="CJ666" s="18">
        <f t="shared" si="345"/>
        <v>162000</v>
      </c>
      <c r="CK666" s="25">
        <f t="shared" si="346"/>
        <v>1.5000000000000002</v>
      </c>
      <c r="CL666" s="26">
        <f t="shared" si="347"/>
        <v>12.99038105676658</v>
      </c>
      <c r="DJ666" s="20" t="s">
        <v>542</v>
      </c>
    </row>
    <row r="667" spans="1:114" x14ac:dyDescent="0.2">
      <c r="A667" s="15" t="s">
        <v>105</v>
      </c>
      <c r="B667" s="10" t="s">
        <v>767</v>
      </c>
      <c r="C667" s="11">
        <f t="shared" si="330"/>
        <v>125.6</v>
      </c>
      <c r="D667" s="11">
        <f t="shared" si="351"/>
        <v>320</v>
      </c>
      <c r="E667" s="11">
        <f t="shared" si="351"/>
        <v>50</v>
      </c>
      <c r="F667" s="11">
        <f t="shared" si="351"/>
        <v>0</v>
      </c>
      <c r="G667" s="11">
        <f t="shared" si="350"/>
        <v>0</v>
      </c>
      <c r="H667" s="11">
        <f t="shared" si="350"/>
        <v>0</v>
      </c>
      <c r="I667" s="11">
        <f t="shared" si="350"/>
        <v>0</v>
      </c>
      <c r="J667" s="11">
        <f t="shared" si="350"/>
        <v>0</v>
      </c>
      <c r="K667" s="11">
        <f t="shared" si="326"/>
        <v>0</v>
      </c>
      <c r="L667" s="11">
        <f t="shared" si="326"/>
        <v>0</v>
      </c>
      <c r="M667" s="11">
        <f t="shared" si="326"/>
        <v>0</v>
      </c>
      <c r="N667" s="11">
        <f t="shared" si="326"/>
        <v>0</v>
      </c>
      <c r="O667" s="11">
        <f t="shared" si="326"/>
        <v>0</v>
      </c>
      <c r="P667" s="11">
        <f t="shared" si="326"/>
        <v>0</v>
      </c>
      <c r="Q667" s="11">
        <f t="shared" si="323"/>
        <v>0</v>
      </c>
      <c r="R667" s="11">
        <f t="shared" si="323"/>
        <v>0</v>
      </c>
      <c r="S667" s="11">
        <f t="shared" si="323"/>
        <v>0</v>
      </c>
      <c r="T667" s="11">
        <f t="shared" si="323"/>
        <v>16000</v>
      </c>
      <c r="U667" s="40">
        <f t="shared" si="331"/>
        <v>0.74</v>
      </c>
      <c r="V667" s="11">
        <f t="shared" si="354"/>
        <v>5.8917197452229306</v>
      </c>
      <c r="W667" s="11">
        <f t="shared" si="354"/>
        <v>136533333.33333331</v>
      </c>
      <c r="X667" s="11">
        <f t="shared" si="354"/>
        <v>853333.33333333326</v>
      </c>
      <c r="Y667" s="11">
        <f t="shared" si="353"/>
        <v>1280000</v>
      </c>
      <c r="Z667" s="11">
        <f t="shared" si="353"/>
        <v>1.5000000000000002</v>
      </c>
      <c r="AA667" s="11">
        <f t="shared" si="353"/>
        <v>92.376043070340117</v>
      </c>
      <c r="AB667" s="11">
        <f t="shared" si="353"/>
        <v>16000</v>
      </c>
      <c r="AC667" s="11">
        <f t="shared" si="353"/>
        <v>16000</v>
      </c>
      <c r="AD667" s="11">
        <f t="shared" si="353"/>
        <v>3333333.333333333</v>
      </c>
      <c r="AE667" s="11">
        <f t="shared" si="353"/>
        <v>133333.33333333331</v>
      </c>
      <c r="AF667" s="11">
        <f t="shared" si="353"/>
        <v>200000</v>
      </c>
      <c r="AG667" s="11">
        <f t="shared" si="353"/>
        <v>1.5000000000000002</v>
      </c>
      <c r="AH667" s="11">
        <f t="shared" si="352"/>
        <v>14.433756729740644</v>
      </c>
      <c r="AI667" s="11">
        <f t="shared" si="352"/>
        <v>0</v>
      </c>
      <c r="AJ667" s="11">
        <f t="shared" si="349"/>
        <v>0</v>
      </c>
      <c r="AK667" s="11">
        <f t="shared" si="349"/>
        <v>0</v>
      </c>
      <c r="AL667" s="11">
        <f t="shared" si="349"/>
        <v>0</v>
      </c>
      <c r="AM667" s="11">
        <f t="shared" si="349"/>
        <v>0</v>
      </c>
      <c r="AN667" s="11">
        <f t="shared" si="349"/>
        <v>0</v>
      </c>
      <c r="AO667" s="11">
        <f t="shared" si="349"/>
        <v>0</v>
      </c>
      <c r="AP667" s="11">
        <f t="shared" si="349"/>
        <v>0</v>
      </c>
      <c r="AQ667" s="11">
        <f t="shared" si="349"/>
        <v>0</v>
      </c>
      <c r="AR667" s="11">
        <f t="shared" si="356"/>
        <v>0</v>
      </c>
      <c r="AS667" s="11">
        <f t="shared" si="356"/>
        <v>0</v>
      </c>
      <c r="AT667" s="11">
        <f t="shared" si="356"/>
        <v>0</v>
      </c>
      <c r="AU667" s="11">
        <f t="shared" si="356"/>
        <v>0</v>
      </c>
      <c r="AV667" s="11">
        <f t="shared" si="356"/>
        <v>0</v>
      </c>
      <c r="AW667" s="11">
        <f t="shared" si="356"/>
        <v>0</v>
      </c>
      <c r="AX667" s="11">
        <f t="shared" si="356"/>
        <v>0</v>
      </c>
      <c r="AY667" s="11">
        <f t="shared" si="356"/>
        <v>0</v>
      </c>
      <c r="AZ667" s="11">
        <f t="shared" si="356"/>
        <v>0</v>
      </c>
      <c r="BA667" s="11">
        <f t="shared" si="356"/>
        <v>0</v>
      </c>
      <c r="BB667" s="11">
        <f t="shared" si="355"/>
        <v>0</v>
      </c>
      <c r="BC667" s="11">
        <f t="shared" si="355"/>
        <v>0</v>
      </c>
      <c r="BD667" s="11">
        <f t="shared" si="355"/>
        <v>0</v>
      </c>
      <c r="BE667" s="11">
        <f t="shared" si="355"/>
        <v>0</v>
      </c>
      <c r="BF667" s="15" t="str">
        <f t="shared" si="332"/>
        <v>ČSN 42 5524</v>
      </c>
      <c r="BG667" s="42">
        <v>125.6</v>
      </c>
      <c r="BH667" s="17">
        <f t="shared" si="333"/>
        <v>320</v>
      </c>
      <c r="BI667" s="17">
        <f t="shared" si="334"/>
        <v>50</v>
      </c>
      <c r="BX667" s="18">
        <f t="shared" si="329"/>
        <v>16000</v>
      </c>
      <c r="BY667" s="42">
        <v>0.74</v>
      </c>
      <c r="BZ667" s="43">
        <f t="shared" si="335"/>
        <v>5.8917197452229306</v>
      </c>
      <c r="CA667" s="18">
        <f t="shared" si="336"/>
        <v>136533333.33333331</v>
      </c>
      <c r="CB667" s="18">
        <f t="shared" si="337"/>
        <v>853333.33333333326</v>
      </c>
      <c r="CC667" s="18">
        <f t="shared" si="338"/>
        <v>1280000</v>
      </c>
      <c r="CD667" s="25">
        <f t="shared" si="339"/>
        <v>1.5000000000000002</v>
      </c>
      <c r="CE667" s="26">
        <f t="shared" si="340"/>
        <v>92.376043070340117</v>
      </c>
      <c r="CF667" s="18">
        <f t="shared" si="341"/>
        <v>16000</v>
      </c>
      <c r="CG667" s="18">
        <f t="shared" si="342"/>
        <v>16000</v>
      </c>
      <c r="CH667" s="18">
        <f t="shared" si="343"/>
        <v>3333333.333333333</v>
      </c>
      <c r="CI667" s="18">
        <f t="shared" si="344"/>
        <v>133333.33333333331</v>
      </c>
      <c r="CJ667" s="18">
        <f t="shared" si="345"/>
        <v>200000</v>
      </c>
      <c r="CK667" s="25">
        <f t="shared" si="346"/>
        <v>1.5000000000000002</v>
      </c>
      <c r="CL667" s="26">
        <f t="shared" si="347"/>
        <v>14.433756729740644</v>
      </c>
      <c r="DJ667" s="20" t="s">
        <v>542</v>
      </c>
    </row>
    <row r="668" spans="1:114" x14ac:dyDescent="0.2">
      <c r="A668" s="15" t="s">
        <v>105</v>
      </c>
      <c r="B668" s="10" t="s">
        <v>768</v>
      </c>
      <c r="C668" s="11">
        <f t="shared" si="330"/>
        <v>138.16</v>
      </c>
      <c r="D668" s="11">
        <f t="shared" si="351"/>
        <v>320</v>
      </c>
      <c r="E668" s="11">
        <f t="shared" si="351"/>
        <v>55</v>
      </c>
      <c r="F668" s="11">
        <f t="shared" si="351"/>
        <v>0</v>
      </c>
      <c r="G668" s="11">
        <f t="shared" si="350"/>
        <v>0</v>
      </c>
      <c r="H668" s="11">
        <f t="shared" si="350"/>
        <v>0</v>
      </c>
      <c r="I668" s="11">
        <f t="shared" si="350"/>
        <v>0</v>
      </c>
      <c r="J668" s="11">
        <f t="shared" si="350"/>
        <v>0</v>
      </c>
      <c r="K668" s="11">
        <f t="shared" si="326"/>
        <v>0</v>
      </c>
      <c r="L668" s="11">
        <f t="shared" si="326"/>
        <v>0</v>
      </c>
      <c r="M668" s="11">
        <f t="shared" si="326"/>
        <v>0</v>
      </c>
      <c r="N668" s="11">
        <f t="shared" si="326"/>
        <v>0</v>
      </c>
      <c r="O668" s="11">
        <f t="shared" si="326"/>
        <v>0</v>
      </c>
      <c r="P668" s="11">
        <f t="shared" si="326"/>
        <v>0</v>
      </c>
      <c r="Q668" s="11">
        <f t="shared" si="323"/>
        <v>0</v>
      </c>
      <c r="R668" s="11">
        <f t="shared" si="323"/>
        <v>0</v>
      </c>
      <c r="S668" s="11">
        <f t="shared" si="323"/>
        <v>0</v>
      </c>
      <c r="T668" s="11">
        <f t="shared" si="323"/>
        <v>17600</v>
      </c>
      <c r="U668" s="40">
        <f t="shared" si="331"/>
        <v>0.75</v>
      </c>
      <c r="V668" s="11">
        <f t="shared" si="354"/>
        <v>5.4284887087434868</v>
      </c>
      <c r="W668" s="11">
        <f t="shared" si="354"/>
        <v>150186666.66666666</v>
      </c>
      <c r="X668" s="11">
        <f t="shared" si="354"/>
        <v>938666.66666666663</v>
      </c>
      <c r="Y668" s="11">
        <f t="shared" si="353"/>
        <v>1408000</v>
      </c>
      <c r="Z668" s="11">
        <f t="shared" si="353"/>
        <v>1.5</v>
      </c>
      <c r="AA668" s="11">
        <f t="shared" si="353"/>
        <v>92.376043070340117</v>
      </c>
      <c r="AB668" s="11">
        <f t="shared" si="353"/>
        <v>17600</v>
      </c>
      <c r="AC668" s="11">
        <f t="shared" si="353"/>
        <v>17600</v>
      </c>
      <c r="AD668" s="11">
        <f t="shared" si="353"/>
        <v>4436666.666666666</v>
      </c>
      <c r="AE668" s="11">
        <f t="shared" si="353"/>
        <v>161333.33333333331</v>
      </c>
      <c r="AF668" s="11">
        <f t="shared" si="353"/>
        <v>242000</v>
      </c>
      <c r="AG668" s="11">
        <f t="shared" si="353"/>
        <v>1.5000000000000002</v>
      </c>
      <c r="AH668" s="11">
        <f t="shared" si="352"/>
        <v>15.877132402714707</v>
      </c>
      <c r="AI668" s="11">
        <f t="shared" si="352"/>
        <v>0</v>
      </c>
      <c r="AJ668" s="11">
        <f t="shared" si="349"/>
        <v>0</v>
      </c>
      <c r="AK668" s="11">
        <f t="shared" si="349"/>
        <v>0</v>
      </c>
      <c r="AL668" s="11">
        <f t="shared" si="349"/>
        <v>0</v>
      </c>
      <c r="AM668" s="11">
        <f t="shared" si="349"/>
        <v>0</v>
      </c>
      <c r="AN668" s="11">
        <f t="shared" si="349"/>
        <v>0</v>
      </c>
      <c r="AO668" s="11">
        <f t="shared" si="349"/>
        <v>0</v>
      </c>
      <c r="AP668" s="11">
        <f t="shared" si="349"/>
        <v>0</v>
      </c>
      <c r="AQ668" s="11">
        <f t="shared" si="349"/>
        <v>0</v>
      </c>
      <c r="AR668" s="11">
        <f t="shared" si="356"/>
        <v>0</v>
      </c>
      <c r="AS668" s="11">
        <f t="shared" si="356"/>
        <v>0</v>
      </c>
      <c r="AT668" s="11">
        <f t="shared" si="356"/>
        <v>0</v>
      </c>
      <c r="AU668" s="11">
        <f t="shared" si="356"/>
        <v>0</v>
      </c>
      <c r="AV668" s="11">
        <f t="shared" si="356"/>
        <v>0</v>
      </c>
      <c r="AW668" s="11">
        <f t="shared" si="356"/>
        <v>0</v>
      </c>
      <c r="AX668" s="11">
        <f t="shared" si="356"/>
        <v>0</v>
      </c>
      <c r="AY668" s="11">
        <f t="shared" si="356"/>
        <v>0</v>
      </c>
      <c r="AZ668" s="11">
        <f t="shared" si="356"/>
        <v>0</v>
      </c>
      <c r="BA668" s="11">
        <f t="shared" si="356"/>
        <v>0</v>
      </c>
      <c r="BB668" s="11">
        <f t="shared" si="355"/>
        <v>0</v>
      </c>
      <c r="BC668" s="11">
        <f t="shared" si="355"/>
        <v>0</v>
      </c>
      <c r="BD668" s="11">
        <f t="shared" si="355"/>
        <v>0</v>
      </c>
      <c r="BE668" s="11">
        <f t="shared" si="355"/>
        <v>0</v>
      </c>
      <c r="BF668" s="15" t="str">
        <f t="shared" si="332"/>
        <v>ČSN 42 5524</v>
      </c>
      <c r="BG668" s="42">
        <v>138.16</v>
      </c>
      <c r="BH668" s="17">
        <f t="shared" si="333"/>
        <v>320</v>
      </c>
      <c r="BI668" s="17">
        <f t="shared" si="334"/>
        <v>55</v>
      </c>
      <c r="BX668" s="18">
        <f t="shared" si="329"/>
        <v>17600</v>
      </c>
      <c r="BY668" s="42">
        <v>0.75</v>
      </c>
      <c r="BZ668" s="43">
        <f t="shared" si="335"/>
        <v>5.4284887087434868</v>
      </c>
      <c r="CA668" s="18">
        <f t="shared" si="336"/>
        <v>150186666.66666666</v>
      </c>
      <c r="CB668" s="18">
        <f t="shared" si="337"/>
        <v>938666.66666666663</v>
      </c>
      <c r="CC668" s="18">
        <f t="shared" si="338"/>
        <v>1408000</v>
      </c>
      <c r="CD668" s="25">
        <f t="shared" si="339"/>
        <v>1.5</v>
      </c>
      <c r="CE668" s="26">
        <f t="shared" si="340"/>
        <v>92.376043070340117</v>
      </c>
      <c r="CF668" s="18">
        <f t="shared" si="341"/>
        <v>17600</v>
      </c>
      <c r="CG668" s="18">
        <f t="shared" si="342"/>
        <v>17600</v>
      </c>
      <c r="CH668" s="18">
        <f t="shared" si="343"/>
        <v>4436666.666666666</v>
      </c>
      <c r="CI668" s="18">
        <f t="shared" si="344"/>
        <v>161333.33333333331</v>
      </c>
      <c r="CJ668" s="18">
        <f t="shared" si="345"/>
        <v>242000</v>
      </c>
      <c r="CK668" s="25">
        <f t="shared" si="346"/>
        <v>1.5000000000000002</v>
      </c>
      <c r="CL668" s="26">
        <f t="shared" si="347"/>
        <v>15.877132402714707</v>
      </c>
      <c r="DJ668" s="20" t="s">
        <v>542</v>
      </c>
    </row>
    <row r="669" spans="1:114" x14ac:dyDescent="0.2">
      <c r="A669" s="15" t="s">
        <v>105</v>
      </c>
      <c r="B669" s="10" t="s">
        <v>769</v>
      </c>
      <c r="C669" s="11">
        <f t="shared" si="330"/>
        <v>150.72</v>
      </c>
      <c r="D669" s="11">
        <f t="shared" si="351"/>
        <v>320</v>
      </c>
      <c r="E669" s="11">
        <f t="shared" si="351"/>
        <v>60</v>
      </c>
      <c r="F669" s="11">
        <f t="shared" si="351"/>
        <v>0</v>
      </c>
      <c r="G669" s="11">
        <f t="shared" si="350"/>
        <v>0</v>
      </c>
      <c r="H669" s="11">
        <f t="shared" si="350"/>
        <v>0</v>
      </c>
      <c r="I669" s="11">
        <f t="shared" si="350"/>
        <v>0</v>
      </c>
      <c r="J669" s="11">
        <f t="shared" si="350"/>
        <v>0</v>
      </c>
      <c r="K669" s="11">
        <f t="shared" si="326"/>
        <v>0</v>
      </c>
      <c r="L669" s="11">
        <f t="shared" si="326"/>
        <v>0</v>
      </c>
      <c r="M669" s="11">
        <f t="shared" si="326"/>
        <v>0</v>
      </c>
      <c r="N669" s="11">
        <f t="shared" si="326"/>
        <v>0</v>
      </c>
      <c r="O669" s="11">
        <f t="shared" si="326"/>
        <v>0</v>
      </c>
      <c r="P669" s="11">
        <f t="shared" si="326"/>
        <v>0</v>
      </c>
      <c r="Q669" s="11">
        <f t="shared" si="323"/>
        <v>0</v>
      </c>
      <c r="R669" s="11">
        <f t="shared" si="323"/>
        <v>0</v>
      </c>
      <c r="S669" s="11">
        <f t="shared" si="323"/>
        <v>0</v>
      </c>
      <c r="T669" s="11">
        <f t="shared" si="323"/>
        <v>19200</v>
      </c>
      <c r="U669" s="40">
        <f t="shared" si="331"/>
        <v>0.76</v>
      </c>
      <c r="V669" s="11">
        <f t="shared" si="354"/>
        <v>5.0424628450106157</v>
      </c>
      <c r="W669" s="11">
        <f t="shared" si="354"/>
        <v>163840000</v>
      </c>
      <c r="X669" s="11">
        <f t="shared" si="354"/>
        <v>1024000</v>
      </c>
      <c r="Y669" s="11">
        <f t="shared" si="353"/>
        <v>1536000</v>
      </c>
      <c r="Z669" s="11">
        <f t="shared" si="353"/>
        <v>1.5</v>
      </c>
      <c r="AA669" s="11">
        <f t="shared" si="353"/>
        <v>92.376043070340131</v>
      </c>
      <c r="AB669" s="11">
        <f t="shared" si="353"/>
        <v>19200</v>
      </c>
      <c r="AC669" s="11">
        <f t="shared" si="353"/>
        <v>19200</v>
      </c>
      <c r="AD669" s="11">
        <f t="shared" si="353"/>
        <v>5759999.9999999991</v>
      </c>
      <c r="AE669" s="11">
        <f t="shared" si="353"/>
        <v>191999.99999999997</v>
      </c>
      <c r="AF669" s="11">
        <f t="shared" si="353"/>
        <v>288000</v>
      </c>
      <c r="AG669" s="11">
        <f t="shared" si="353"/>
        <v>1.5000000000000002</v>
      </c>
      <c r="AH669" s="11">
        <f t="shared" si="352"/>
        <v>17.320508075688771</v>
      </c>
      <c r="AI669" s="11">
        <f t="shared" si="352"/>
        <v>0</v>
      </c>
      <c r="AJ669" s="11">
        <f t="shared" si="349"/>
        <v>0</v>
      </c>
      <c r="AK669" s="11">
        <f t="shared" si="349"/>
        <v>0</v>
      </c>
      <c r="AL669" s="11">
        <f t="shared" si="349"/>
        <v>0</v>
      </c>
      <c r="AM669" s="11">
        <f t="shared" si="349"/>
        <v>0</v>
      </c>
      <c r="AN669" s="11">
        <f t="shared" si="349"/>
        <v>0</v>
      </c>
      <c r="AO669" s="11">
        <f t="shared" si="349"/>
        <v>0</v>
      </c>
      <c r="AP669" s="11">
        <f t="shared" si="349"/>
        <v>0</v>
      </c>
      <c r="AQ669" s="11">
        <f t="shared" si="349"/>
        <v>0</v>
      </c>
      <c r="AR669" s="11">
        <f t="shared" si="356"/>
        <v>0</v>
      </c>
      <c r="AS669" s="11">
        <f t="shared" si="356"/>
        <v>0</v>
      </c>
      <c r="AT669" s="11">
        <f t="shared" si="356"/>
        <v>0</v>
      </c>
      <c r="AU669" s="11">
        <f t="shared" si="356"/>
        <v>0</v>
      </c>
      <c r="AV669" s="11">
        <f t="shared" si="356"/>
        <v>0</v>
      </c>
      <c r="AW669" s="11">
        <f t="shared" si="356"/>
        <v>0</v>
      </c>
      <c r="AX669" s="11">
        <f t="shared" si="356"/>
        <v>0</v>
      </c>
      <c r="AY669" s="11">
        <f t="shared" si="356"/>
        <v>0</v>
      </c>
      <c r="AZ669" s="11">
        <f t="shared" si="356"/>
        <v>0</v>
      </c>
      <c r="BA669" s="11">
        <f t="shared" si="356"/>
        <v>0</v>
      </c>
      <c r="BB669" s="11">
        <f t="shared" si="355"/>
        <v>0</v>
      </c>
      <c r="BC669" s="11">
        <f t="shared" si="355"/>
        <v>0</v>
      </c>
      <c r="BD669" s="11">
        <f t="shared" si="355"/>
        <v>0</v>
      </c>
      <c r="BE669" s="11">
        <f t="shared" si="355"/>
        <v>0</v>
      </c>
      <c r="BF669" s="15" t="str">
        <f t="shared" si="332"/>
        <v>ČSN 42 5524</v>
      </c>
      <c r="BG669" s="42">
        <v>150.72</v>
      </c>
      <c r="BH669" s="17">
        <f t="shared" si="333"/>
        <v>320</v>
      </c>
      <c r="BI669" s="17">
        <f t="shared" si="334"/>
        <v>60</v>
      </c>
      <c r="BX669" s="18">
        <f t="shared" si="329"/>
        <v>19200</v>
      </c>
      <c r="BY669" s="42">
        <v>0.76</v>
      </c>
      <c r="BZ669" s="43">
        <f t="shared" si="335"/>
        <v>5.0424628450106157</v>
      </c>
      <c r="CA669" s="18">
        <f t="shared" si="336"/>
        <v>163840000</v>
      </c>
      <c r="CB669" s="18">
        <f t="shared" si="337"/>
        <v>1024000</v>
      </c>
      <c r="CC669" s="18">
        <f t="shared" si="338"/>
        <v>1536000</v>
      </c>
      <c r="CD669" s="25">
        <f t="shared" si="339"/>
        <v>1.5</v>
      </c>
      <c r="CE669" s="26">
        <f t="shared" si="340"/>
        <v>92.376043070340131</v>
      </c>
      <c r="CF669" s="18">
        <f t="shared" si="341"/>
        <v>19200</v>
      </c>
      <c r="CG669" s="18">
        <f t="shared" si="342"/>
        <v>19200</v>
      </c>
      <c r="CH669" s="18">
        <f t="shared" si="343"/>
        <v>5759999.9999999991</v>
      </c>
      <c r="CI669" s="18">
        <f t="shared" si="344"/>
        <v>191999.99999999997</v>
      </c>
      <c r="CJ669" s="18">
        <f t="shared" si="345"/>
        <v>288000</v>
      </c>
      <c r="CK669" s="25">
        <f t="shared" si="346"/>
        <v>1.5000000000000002</v>
      </c>
      <c r="CL669" s="26">
        <f t="shared" si="347"/>
        <v>17.320508075688771</v>
      </c>
      <c r="DJ669" s="20" t="s">
        <v>542</v>
      </c>
    </row>
    <row r="670" spans="1:114" x14ac:dyDescent="0.2">
      <c r="A670" s="15" t="s">
        <v>105</v>
      </c>
      <c r="B670" s="10" t="s">
        <v>770</v>
      </c>
      <c r="C670" s="11">
        <f t="shared" si="330"/>
        <v>19.232500000000002</v>
      </c>
      <c r="D670" s="11">
        <f t="shared" si="351"/>
        <v>350</v>
      </c>
      <c r="E670" s="11">
        <f t="shared" si="351"/>
        <v>7</v>
      </c>
      <c r="F670" s="11">
        <f t="shared" si="351"/>
        <v>0</v>
      </c>
      <c r="G670" s="11">
        <f t="shared" si="350"/>
        <v>0</v>
      </c>
      <c r="H670" s="11">
        <f t="shared" si="350"/>
        <v>0</v>
      </c>
      <c r="I670" s="11">
        <f t="shared" si="350"/>
        <v>0</v>
      </c>
      <c r="J670" s="11">
        <f t="shared" si="350"/>
        <v>0</v>
      </c>
      <c r="K670" s="11">
        <f t="shared" si="326"/>
        <v>0</v>
      </c>
      <c r="L670" s="11">
        <f t="shared" si="326"/>
        <v>0</v>
      </c>
      <c r="M670" s="11">
        <f t="shared" si="326"/>
        <v>0</v>
      </c>
      <c r="N670" s="11">
        <f t="shared" si="326"/>
        <v>0</v>
      </c>
      <c r="O670" s="11">
        <f t="shared" si="326"/>
        <v>0</v>
      </c>
      <c r="P670" s="11">
        <f t="shared" si="326"/>
        <v>0</v>
      </c>
      <c r="Q670" s="11">
        <f t="shared" si="323"/>
        <v>0</v>
      </c>
      <c r="R670" s="11">
        <f t="shared" si="323"/>
        <v>0</v>
      </c>
      <c r="S670" s="11">
        <f t="shared" si="323"/>
        <v>0</v>
      </c>
      <c r="T670" s="11">
        <f t="shared" si="323"/>
        <v>2450</v>
      </c>
      <c r="U670" s="40">
        <f t="shared" si="331"/>
        <v>0.71399999999999997</v>
      </c>
      <c r="V670" s="11">
        <f t="shared" si="354"/>
        <v>37.124658780709737</v>
      </c>
      <c r="W670" s="11">
        <f t="shared" si="354"/>
        <v>25010416.666666664</v>
      </c>
      <c r="X670" s="11">
        <f t="shared" si="354"/>
        <v>142916.66666666666</v>
      </c>
      <c r="Y670" s="11">
        <f t="shared" si="353"/>
        <v>214375</v>
      </c>
      <c r="Z670" s="11">
        <f t="shared" si="353"/>
        <v>1.5</v>
      </c>
      <c r="AA670" s="11">
        <f t="shared" si="353"/>
        <v>101.0362971081845</v>
      </c>
      <c r="AB670" s="11">
        <f t="shared" si="353"/>
        <v>2450</v>
      </c>
      <c r="AC670" s="11">
        <f t="shared" si="353"/>
        <v>2450</v>
      </c>
      <c r="AD670" s="11">
        <f t="shared" si="353"/>
        <v>10004.166666666666</v>
      </c>
      <c r="AE670" s="11">
        <f t="shared" si="353"/>
        <v>2858.333333333333</v>
      </c>
      <c r="AF670" s="11">
        <f t="shared" si="353"/>
        <v>4287.5</v>
      </c>
      <c r="AG670" s="11">
        <f t="shared" si="353"/>
        <v>1.5000000000000002</v>
      </c>
      <c r="AH670" s="11">
        <f t="shared" si="352"/>
        <v>2.0207259421636903</v>
      </c>
      <c r="AI670" s="11">
        <f t="shared" si="352"/>
        <v>0</v>
      </c>
      <c r="AJ670" s="11">
        <f t="shared" si="349"/>
        <v>0</v>
      </c>
      <c r="AK670" s="11">
        <f t="shared" si="349"/>
        <v>0</v>
      </c>
      <c r="AL670" s="11">
        <f t="shared" si="349"/>
        <v>0</v>
      </c>
      <c r="AM670" s="11">
        <f t="shared" si="349"/>
        <v>0</v>
      </c>
      <c r="AN670" s="11">
        <f t="shared" si="349"/>
        <v>0</v>
      </c>
      <c r="AO670" s="11">
        <f t="shared" si="349"/>
        <v>0</v>
      </c>
      <c r="AP670" s="11">
        <f t="shared" si="349"/>
        <v>0</v>
      </c>
      <c r="AQ670" s="11">
        <f t="shared" si="349"/>
        <v>0</v>
      </c>
      <c r="AR670" s="11">
        <f t="shared" si="356"/>
        <v>0</v>
      </c>
      <c r="AS670" s="11">
        <f t="shared" si="356"/>
        <v>0</v>
      </c>
      <c r="AT670" s="11">
        <f t="shared" si="356"/>
        <v>0</v>
      </c>
      <c r="AU670" s="11">
        <f t="shared" si="356"/>
        <v>0</v>
      </c>
      <c r="AV670" s="11">
        <f t="shared" si="356"/>
        <v>0</v>
      </c>
      <c r="AW670" s="11">
        <f t="shared" si="356"/>
        <v>0</v>
      </c>
      <c r="AX670" s="11">
        <f t="shared" si="356"/>
        <v>0</v>
      </c>
      <c r="AY670" s="11">
        <f t="shared" si="356"/>
        <v>0</v>
      </c>
      <c r="AZ670" s="11">
        <f t="shared" si="356"/>
        <v>0</v>
      </c>
      <c r="BA670" s="11">
        <f t="shared" si="356"/>
        <v>0</v>
      </c>
      <c r="BB670" s="11">
        <f t="shared" si="355"/>
        <v>0</v>
      </c>
      <c r="BC670" s="11">
        <f t="shared" si="355"/>
        <v>0</v>
      </c>
      <c r="BD670" s="11">
        <f t="shared" si="355"/>
        <v>0</v>
      </c>
      <c r="BE670" s="11">
        <f t="shared" si="355"/>
        <v>0</v>
      </c>
      <c r="BF670" s="15" t="str">
        <f t="shared" si="332"/>
        <v>ČSN 42 5524</v>
      </c>
      <c r="BG670" s="42">
        <v>19.232500000000002</v>
      </c>
      <c r="BH670" s="17">
        <f t="shared" si="333"/>
        <v>350</v>
      </c>
      <c r="BI670" s="17">
        <f t="shared" si="334"/>
        <v>7</v>
      </c>
      <c r="BX670" s="18">
        <f t="shared" si="329"/>
        <v>2450</v>
      </c>
      <c r="BY670" s="42">
        <v>0.71399999999999997</v>
      </c>
      <c r="BZ670" s="43">
        <f t="shared" si="335"/>
        <v>37.124658780709737</v>
      </c>
      <c r="CA670" s="18">
        <f t="shared" si="336"/>
        <v>25010416.666666664</v>
      </c>
      <c r="CB670" s="18">
        <f t="shared" si="337"/>
        <v>142916.66666666666</v>
      </c>
      <c r="CC670" s="18">
        <f t="shared" si="338"/>
        <v>214375</v>
      </c>
      <c r="CD670" s="25">
        <f t="shared" si="339"/>
        <v>1.5</v>
      </c>
      <c r="CE670" s="26">
        <f t="shared" si="340"/>
        <v>101.0362971081845</v>
      </c>
      <c r="CF670" s="18">
        <f t="shared" si="341"/>
        <v>2450</v>
      </c>
      <c r="CG670" s="18">
        <f t="shared" si="342"/>
        <v>2450</v>
      </c>
      <c r="CH670" s="18">
        <f t="shared" si="343"/>
        <v>10004.166666666666</v>
      </c>
      <c r="CI670" s="18">
        <f t="shared" si="344"/>
        <v>2858.333333333333</v>
      </c>
      <c r="CJ670" s="18">
        <f t="shared" si="345"/>
        <v>4287.5</v>
      </c>
      <c r="CK670" s="25">
        <f t="shared" si="346"/>
        <v>1.5000000000000002</v>
      </c>
      <c r="CL670" s="26">
        <f t="shared" si="347"/>
        <v>2.0207259421636903</v>
      </c>
      <c r="DJ670" s="20" t="s">
        <v>542</v>
      </c>
    </row>
    <row r="671" spans="1:114" x14ac:dyDescent="0.2">
      <c r="A671" s="15" t="s">
        <v>105</v>
      </c>
      <c r="B671" s="10" t="s">
        <v>771</v>
      </c>
      <c r="C671" s="11">
        <f t="shared" si="330"/>
        <v>21.98</v>
      </c>
      <c r="D671" s="11">
        <f t="shared" si="351"/>
        <v>350</v>
      </c>
      <c r="E671" s="11">
        <f t="shared" si="351"/>
        <v>8</v>
      </c>
      <c r="F671" s="11">
        <f t="shared" si="351"/>
        <v>0</v>
      </c>
      <c r="G671" s="11">
        <f t="shared" si="350"/>
        <v>0</v>
      </c>
      <c r="H671" s="11">
        <f t="shared" si="350"/>
        <v>0</v>
      </c>
      <c r="I671" s="11">
        <f t="shared" si="350"/>
        <v>0</v>
      </c>
      <c r="J671" s="11">
        <f t="shared" si="350"/>
        <v>0</v>
      </c>
      <c r="K671" s="11">
        <f t="shared" si="326"/>
        <v>0</v>
      </c>
      <c r="L671" s="11">
        <f t="shared" si="326"/>
        <v>0</v>
      </c>
      <c r="M671" s="11">
        <f t="shared" si="326"/>
        <v>0</v>
      </c>
      <c r="N671" s="11">
        <f t="shared" si="326"/>
        <v>0</v>
      </c>
      <c r="O671" s="11">
        <f t="shared" si="326"/>
        <v>0</v>
      </c>
      <c r="P671" s="11">
        <f t="shared" si="326"/>
        <v>0</v>
      </c>
      <c r="Q671" s="11">
        <f t="shared" si="323"/>
        <v>0</v>
      </c>
      <c r="R671" s="11">
        <f t="shared" si="323"/>
        <v>0</v>
      </c>
      <c r="S671" s="11">
        <f t="shared" si="323"/>
        <v>0</v>
      </c>
      <c r="T671" s="11">
        <f t="shared" si="323"/>
        <v>2800</v>
      </c>
      <c r="U671" s="40">
        <f t="shared" si="331"/>
        <v>0.71599999999999997</v>
      </c>
      <c r="V671" s="11">
        <f t="shared" si="354"/>
        <v>32.575068243858055</v>
      </c>
      <c r="W671" s="11">
        <f t="shared" si="354"/>
        <v>28583333.333333332</v>
      </c>
      <c r="X671" s="11">
        <f t="shared" si="354"/>
        <v>163333.33333333331</v>
      </c>
      <c r="Y671" s="11">
        <f t="shared" si="353"/>
        <v>245000</v>
      </c>
      <c r="Z671" s="11">
        <f t="shared" si="353"/>
        <v>1.5000000000000002</v>
      </c>
      <c r="AA671" s="11">
        <f t="shared" si="353"/>
        <v>101.0362971081845</v>
      </c>
      <c r="AB671" s="11">
        <f t="shared" si="353"/>
        <v>2800</v>
      </c>
      <c r="AC671" s="11">
        <f t="shared" si="353"/>
        <v>2800</v>
      </c>
      <c r="AD671" s="11">
        <f t="shared" si="353"/>
        <v>14933.333333333332</v>
      </c>
      <c r="AE671" s="11">
        <f t="shared" si="353"/>
        <v>3733.333333333333</v>
      </c>
      <c r="AF671" s="11">
        <f t="shared" si="353"/>
        <v>5600</v>
      </c>
      <c r="AG671" s="11">
        <f t="shared" si="353"/>
        <v>1.5000000000000002</v>
      </c>
      <c r="AH671" s="11">
        <f t="shared" si="352"/>
        <v>2.3094010767585029</v>
      </c>
      <c r="AI671" s="11">
        <f t="shared" si="352"/>
        <v>0</v>
      </c>
      <c r="AJ671" s="11">
        <f t="shared" si="349"/>
        <v>0</v>
      </c>
      <c r="AK671" s="11">
        <f t="shared" si="349"/>
        <v>0</v>
      </c>
      <c r="AL671" s="11">
        <f t="shared" si="349"/>
        <v>0</v>
      </c>
      <c r="AM671" s="11">
        <f t="shared" si="349"/>
        <v>0</v>
      </c>
      <c r="AN671" s="11">
        <f t="shared" si="349"/>
        <v>0</v>
      </c>
      <c r="AO671" s="11">
        <f t="shared" si="349"/>
        <v>0</v>
      </c>
      <c r="AP671" s="11">
        <f t="shared" si="349"/>
        <v>0</v>
      </c>
      <c r="AQ671" s="11">
        <f t="shared" si="349"/>
        <v>0</v>
      </c>
      <c r="AR671" s="11">
        <f t="shared" si="356"/>
        <v>0</v>
      </c>
      <c r="AS671" s="11">
        <f t="shared" si="356"/>
        <v>0</v>
      </c>
      <c r="AT671" s="11">
        <f t="shared" si="356"/>
        <v>0</v>
      </c>
      <c r="AU671" s="11">
        <f t="shared" si="356"/>
        <v>0</v>
      </c>
      <c r="AV671" s="11">
        <f t="shared" si="356"/>
        <v>0</v>
      </c>
      <c r="AW671" s="11">
        <f t="shared" si="356"/>
        <v>0</v>
      </c>
      <c r="AX671" s="11">
        <f t="shared" si="356"/>
        <v>0</v>
      </c>
      <c r="AY671" s="11">
        <f t="shared" si="356"/>
        <v>0</v>
      </c>
      <c r="AZ671" s="11">
        <f t="shared" si="356"/>
        <v>0</v>
      </c>
      <c r="BA671" s="11">
        <f t="shared" si="356"/>
        <v>0</v>
      </c>
      <c r="BB671" s="11">
        <f t="shared" si="355"/>
        <v>0</v>
      </c>
      <c r="BC671" s="11">
        <f t="shared" si="355"/>
        <v>0</v>
      </c>
      <c r="BD671" s="11">
        <f t="shared" si="355"/>
        <v>0</v>
      </c>
      <c r="BE671" s="11">
        <f t="shared" si="355"/>
        <v>0</v>
      </c>
      <c r="BF671" s="15" t="str">
        <f t="shared" si="332"/>
        <v>ČSN 42 5524</v>
      </c>
      <c r="BG671" s="42">
        <v>21.98</v>
      </c>
      <c r="BH671" s="17">
        <f t="shared" si="333"/>
        <v>350</v>
      </c>
      <c r="BI671" s="17">
        <f t="shared" si="334"/>
        <v>8</v>
      </c>
      <c r="BX671" s="18">
        <f t="shared" si="329"/>
        <v>2800</v>
      </c>
      <c r="BY671" s="42">
        <v>0.71599999999999997</v>
      </c>
      <c r="BZ671" s="43">
        <f t="shared" si="335"/>
        <v>32.575068243858055</v>
      </c>
      <c r="CA671" s="18">
        <f t="shared" si="336"/>
        <v>28583333.333333332</v>
      </c>
      <c r="CB671" s="18">
        <f t="shared" si="337"/>
        <v>163333.33333333331</v>
      </c>
      <c r="CC671" s="18">
        <f t="shared" si="338"/>
        <v>245000</v>
      </c>
      <c r="CD671" s="25">
        <f t="shared" si="339"/>
        <v>1.5000000000000002</v>
      </c>
      <c r="CE671" s="26">
        <f t="shared" si="340"/>
        <v>101.0362971081845</v>
      </c>
      <c r="CF671" s="18">
        <f t="shared" si="341"/>
        <v>2800</v>
      </c>
      <c r="CG671" s="18">
        <f t="shared" si="342"/>
        <v>2800</v>
      </c>
      <c r="CH671" s="18">
        <f t="shared" si="343"/>
        <v>14933.333333333332</v>
      </c>
      <c r="CI671" s="18">
        <f t="shared" si="344"/>
        <v>3733.333333333333</v>
      </c>
      <c r="CJ671" s="18">
        <f t="shared" si="345"/>
        <v>5600</v>
      </c>
      <c r="CK671" s="25">
        <f t="shared" si="346"/>
        <v>1.5000000000000002</v>
      </c>
      <c r="CL671" s="26">
        <f t="shared" si="347"/>
        <v>2.3094010767585029</v>
      </c>
      <c r="DJ671" s="20" t="s">
        <v>542</v>
      </c>
    </row>
    <row r="672" spans="1:114" x14ac:dyDescent="0.2">
      <c r="A672" s="15" t="s">
        <v>105</v>
      </c>
      <c r="B672" s="10" t="s">
        <v>772</v>
      </c>
      <c r="C672" s="11">
        <f t="shared" si="330"/>
        <v>24.727499999999999</v>
      </c>
      <c r="D672" s="11">
        <f t="shared" si="351"/>
        <v>350</v>
      </c>
      <c r="E672" s="11">
        <f t="shared" si="351"/>
        <v>9</v>
      </c>
      <c r="F672" s="11">
        <f t="shared" si="351"/>
        <v>0</v>
      </c>
      <c r="G672" s="11">
        <f t="shared" si="350"/>
        <v>0</v>
      </c>
      <c r="H672" s="11">
        <f t="shared" si="350"/>
        <v>0</v>
      </c>
      <c r="I672" s="11">
        <f t="shared" si="350"/>
        <v>0</v>
      </c>
      <c r="J672" s="11">
        <f t="shared" si="350"/>
        <v>0</v>
      </c>
      <c r="K672" s="11">
        <f t="shared" si="326"/>
        <v>0</v>
      </c>
      <c r="L672" s="11">
        <f t="shared" si="326"/>
        <v>0</v>
      </c>
      <c r="M672" s="11">
        <f t="shared" si="326"/>
        <v>0</v>
      </c>
      <c r="N672" s="11">
        <f t="shared" si="326"/>
        <v>0</v>
      </c>
      <c r="O672" s="11">
        <f t="shared" si="326"/>
        <v>0</v>
      </c>
      <c r="P672" s="11">
        <f t="shared" si="326"/>
        <v>0</v>
      </c>
      <c r="Q672" s="11">
        <f t="shared" si="323"/>
        <v>0</v>
      </c>
      <c r="R672" s="11">
        <f t="shared" si="323"/>
        <v>0</v>
      </c>
      <c r="S672" s="11">
        <f t="shared" si="323"/>
        <v>0</v>
      </c>
      <c r="T672" s="11">
        <f t="shared" si="323"/>
        <v>3150</v>
      </c>
      <c r="U672" s="40">
        <f t="shared" si="331"/>
        <v>0.71799999999999997</v>
      </c>
      <c r="V672" s="11">
        <f t="shared" si="354"/>
        <v>29.036497826306743</v>
      </c>
      <c r="W672" s="11">
        <f t="shared" si="354"/>
        <v>32156250</v>
      </c>
      <c r="X672" s="11">
        <f t="shared" si="354"/>
        <v>183750</v>
      </c>
      <c r="Y672" s="11">
        <f t="shared" si="353"/>
        <v>275625</v>
      </c>
      <c r="Z672" s="11">
        <f t="shared" si="353"/>
        <v>1.5</v>
      </c>
      <c r="AA672" s="11">
        <f t="shared" si="353"/>
        <v>101.03629710818451</v>
      </c>
      <c r="AB672" s="11">
        <f t="shared" si="353"/>
        <v>3150</v>
      </c>
      <c r="AC672" s="11">
        <f t="shared" si="353"/>
        <v>3150</v>
      </c>
      <c r="AD672" s="11">
        <f t="shared" si="353"/>
        <v>21262.5</v>
      </c>
      <c r="AE672" s="11">
        <f t="shared" si="353"/>
        <v>4725</v>
      </c>
      <c r="AF672" s="11">
        <f t="shared" si="353"/>
        <v>7087.5</v>
      </c>
      <c r="AG672" s="11">
        <f t="shared" si="353"/>
        <v>1.5</v>
      </c>
      <c r="AH672" s="11">
        <f t="shared" si="352"/>
        <v>2.598076211353316</v>
      </c>
      <c r="AI672" s="11">
        <f t="shared" si="352"/>
        <v>0</v>
      </c>
      <c r="AJ672" s="11">
        <f t="shared" si="349"/>
        <v>0</v>
      </c>
      <c r="AK672" s="11">
        <f t="shared" si="349"/>
        <v>0</v>
      </c>
      <c r="AL672" s="11">
        <f t="shared" si="349"/>
        <v>0</v>
      </c>
      <c r="AM672" s="11">
        <f t="shared" si="349"/>
        <v>0</v>
      </c>
      <c r="AN672" s="11">
        <f t="shared" si="349"/>
        <v>0</v>
      </c>
      <c r="AO672" s="11">
        <f t="shared" si="349"/>
        <v>0</v>
      </c>
      <c r="AP672" s="11">
        <f t="shared" si="349"/>
        <v>0</v>
      </c>
      <c r="AQ672" s="11">
        <f t="shared" si="349"/>
        <v>0</v>
      </c>
      <c r="AR672" s="11">
        <f t="shared" si="356"/>
        <v>0</v>
      </c>
      <c r="AS672" s="11">
        <f t="shared" si="356"/>
        <v>0</v>
      </c>
      <c r="AT672" s="11">
        <f t="shared" si="356"/>
        <v>0</v>
      </c>
      <c r="AU672" s="11">
        <f t="shared" si="356"/>
        <v>0</v>
      </c>
      <c r="AV672" s="11">
        <f t="shared" si="356"/>
        <v>0</v>
      </c>
      <c r="AW672" s="11">
        <f t="shared" si="356"/>
        <v>0</v>
      </c>
      <c r="AX672" s="11">
        <f t="shared" si="356"/>
        <v>0</v>
      </c>
      <c r="AY672" s="11">
        <f t="shared" si="356"/>
        <v>0</v>
      </c>
      <c r="AZ672" s="11">
        <f t="shared" si="356"/>
        <v>0</v>
      </c>
      <c r="BA672" s="11">
        <f t="shared" si="356"/>
        <v>0</v>
      </c>
      <c r="BB672" s="11">
        <f t="shared" si="355"/>
        <v>0</v>
      </c>
      <c r="BC672" s="11">
        <f t="shared" si="355"/>
        <v>0</v>
      </c>
      <c r="BD672" s="11">
        <f t="shared" si="355"/>
        <v>0</v>
      </c>
      <c r="BE672" s="11">
        <f t="shared" si="355"/>
        <v>0</v>
      </c>
      <c r="BF672" s="15" t="str">
        <f t="shared" si="332"/>
        <v>ČSN 42 5524</v>
      </c>
      <c r="BG672" s="42">
        <v>24.727499999999999</v>
      </c>
      <c r="BH672" s="17">
        <f t="shared" si="333"/>
        <v>350</v>
      </c>
      <c r="BI672" s="17">
        <f t="shared" si="334"/>
        <v>9</v>
      </c>
      <c r="BX672" s="18">
        <f t="shared" si="329"/>
        <v>3150</v>
      </c>
      <c r="BY672" s="42">
        <v>0.71799999999999997</v>
      </c>
      <c r="BZ672" s="43">
        <f t="shared" si="335"/>
        <v>29.036497826306743</v>
      </c>
      <c r="CA672" s="18">
        <f t="shared" si="336"/>
        <v>32156250</v>
      </c>
      <c r="CB672" s="18">
        <f t="shared" si="337"/>
        <v>183750</v>
      </c>
      <c r="CC672" s="18">
        <f t="shared" si="338"/>
        <v>275625</v>
      </c>
      <c r="CD672" s="25">
        <f t="shared" si="339"/>
        <v>1.5</v>
      </c>
      <c r="CE672" s="26">
        <f t="shared" si="340"/>
        <v>101.03629710818451</v>
      </c>
      <c r="CF672" s="18">
        <f t="shared" si="341"/>
        <v>3150</v>
      </c>
      <c r="CG672" s="18">
        <f t="shared" si="342"/>
        <v>3150</v>
      </c>
      <c r="CH672" s="18">
        <f t="shared" si="343"/>
        <v>21262.5</v>
      </c>
      <c r="CI672" s="18">
        <f t="shared" si="344"/>
        <v>4725</v>
      </c>
      <c r="CJ672" s="18">
        <f t="shared" si="345"/>
        <v>7087.5</v>
      </c>
      <c r="CK672" s="25">
        <f t="shared" si="346"/>
        <v>1.5</v>
      </c>
      <c r="CL672" s="26">
        <f t="shared" si="347"/>
        <v>2.598076211353316</v>
      </c>
      <c r="DJ672" s="20" t="s">
        <v>542</v>
      </c>
    </row>
    <row r="673" spans="1:114" x14ac:dyDescent="0.2">
      <c r="A673" s="15" t="s">
        <v>105</v>
      </c>
      <c r="B673" s="10" t="s">
        <v>773</v>
      </c>
      <c r="C673" s="11">
        <f t="shared" si="330"/>
        <v>27.475000000000001</v>
      </c>
      <c r="D673" s="11">
        <f t="shared" si="351"/>
        <v>350</v>
      </c>
      <c r="E673" s="11">
        <f t="shared" si="351"/>
        <v>10</v>
      </c>
      <c r="F673" s="11">
        <f t="shared" si="351"/>
        <v>0</v>
      </c>
      <c r="G673" s="11">
        <f t="shared" si="350"/>
        <v>0</v>
      </c>
      <c r="H673" s="11">
        <f t="shared" si="350"/>
        <v>0</v>
      </c>
      <c r="I673" s="11">
        <f t="shared" si="350"/>
        <v>0</v>
      </c>
      <c r="J673" s="11">
        <f t="shared" si="350"/>
        <v>0</v>
      </c>
      <c r="K673" s="11">
        <f t="shared" si="326"/>
        <v>0</v>
      </c>
      <c r="L673" s="11">
        <f t="shared" si="326"/>
        <v>0</v>
      </c>
      <c r="M673" s="11">
        <f t="shared" si="326"/>
        <v>0</v>
      </c>
      <c r="N673" s="11">
        <f t="shared" si="326"/>
        <v>0</v>
      </c>
      <c r="O673" s="11">
        <f t="shared" si="326"/>
        <v>0</v>
      </c>
      <c r="P673" s="11">
        <f t="shared" si="326"/>
        <v>0</v>
      </c>
      <c r="Q673" s="11">
        <f t="shared" si="323"/>
        <v>0</v>
      </c>
      <c r="R673" s="11">
        <f t="shared" si="323"/>
        <v>0</v>
      </c>
      <c r="S673" s="11">
        <f t="shared" si="323"/>
        <v>0</v>
      </c>
      <c r="T673" s="11">
        <f t="shared" si="323"/>
        <v>3500</v>
      </c>
      <c r="U673" s="40">
        <f t="shared" si="331"/>
        <v>0.72</v>
      </c>
      <c r="V673" s="11">
        <f t="shared" si="354"/>
        <v>26.205641492265695</v>
      </c>
      <c r="W673" s="11">
        <f t="shared" si="354"/>
        <v>35729166.666666664</v>
      </c>
      <c r="X673" s="11">
        <f t="shared" si="354"/>
        <v>204166.66666666666</v>
      </c>
      <c r="Y673" s="11">
        <f t="shared" si="353"/>
        <v>306250</v>
      </c>
      <c r="Z673" s="11">
        <f t="shared" si="353"/>
        <v>1.5</v>
      </c>
      <c r="AA673" s="11">
        <f t="shared" si="353"/>
        <v>101.0362971081845</v>
      </c>
      <c r="AB673" s="11">
        <f t="shared" si="353"/>
        <v>3500</v>
      </c>
      <c r="AC673" s="11">
        <f t="shared" si="353"/>
        <v>3500</v>
      </c>
      <c r="AD673" s="11">
        <f t="shared" si="353"/>
        <v>29166.666666666664</v>
      </c>
      <c r="AE673" s="11">
        <f t="shared" si="353"/>
        <v>5833.333333333333</v>
      </c>
      <c r="AF673" s="11">
        <f t="shared" si="353"/>
        <v>8750</v>
      </c>
      <c r="AG673" s="11">
        <f t="shared" si="353"/>
        <v>1.5</v>
      </c>
      <c r="AH673" s="11">
        <f t="shared" si="352"/>
        <v>2.8867513459481287</v>
      </c>
      <c r="AI673" s="11">
        <f t="shared" si="352"/>
        <v>0</v>
      </c>
      <c r="AJ673" s="11">
        <f t="shared" si="349"/>
        <v>0</v>
      </c>
      <c r="AK673" s="11">
        <f t="shared" si="349"/>
        <v>0</v>
      </c>
      <c r="AL673" s="11">
        <f t="shared" si="349"/>
        <v>0</v>
      </c>
      <c r="AM673" s="11">
        <f t="shared" si="349"/>
        <v>0</v>
      </c>
      <c r="AN673" s="11">
        <f t="shared" si="349"/>
        <v>0</v>
      </c>
      <c r="AO673" s="11">
        <f t="shared" si="349"/>
        <v>0</v>
      </c>
      <c r="AP673" s="11">
        <f t="shared" si="349"/>
        <v>0</v>
      </c>
      <c r="AQ673" s="11">
        <f t="shared" si="349"/>
        <v>0</v>
      </c>
      <c r="AR673" s="11">
        <f t="shared" si="356"/>
        <v>0</v>
      </c>
      <c r="AS673" s="11">
        <f t="shared" si="356"/>
        <v>0</v>
      </c>
      <c r="AT673" s="11">
        <f t="shared" si="356"/>
        <v>0</v>
      </c>
      <c r="AU673" s="11">
        <f t="shared" si="356"/>
        <v>0</v>
      </c>
      <c r="AV673" s="11">
        <f t="shared" si="356"/>
        <v>0</v>
      </c>
      <c r="AW673" s="11">
        <f t="shared" si="356"/>
        <v>0</v>
      </c>
      <c r="AX673" s="11">
        <f t="shared" si="356"/>
        <v>0</v>
      </c>
      <c r="AY673" s="11">
        <f t="shared" si="356"/>
        <v>0</v>
      </c>
      <c r="AZ673" s="11">
        <f t="shared" si="356"/>
        <v>0</v>
      </c>
      <c r="BA673" s="11">
        <f t="shared" si="356"/>
        <v>0</v>
      </c>
      <c r="BB673" s="11">
        <f t="shared" si="355"/>
        <v>0</v>
      </c>
      <c r="BC673" s="11">
        <f t="shared" si="355"/>
        <v>0</v>
      </c>
      <c r="BD673" s="11">
        <f t="shared" si="355"/>
        <v>0</v>
      </c>
      <c r="BE673" s="11">
        <f t="shared" si="355"/>
        <v>0</v>
      </c>
      <c r="BF673" s="15" t="str">
        <f t="shared" si="332"/>
        <v>ČSN 42 5524</v>
      </c>
      <c r="BG673" s="42">
        <v>27.475000000000001</v>
      </c>
      <c r="BH673" s="17">
        <f t="shared" si="333"/>
        <v>350</v>
      </c>
      <c r="BI673" s="17">
        <f t="shared" si="334"/>
        <v>10</v>
      </c>
      <c r="BX673" s="18">
        <f t="shared" si="329"/>
        <v>3500</v>
      </c>
      <c r="BY673" s="42">
        <v>0.72</v>
      </c>
      <c r="BZ673" s="43">
        <f t="shared" si="335"/>
        <v>26.205641492265695</v>
      </c>
      <c r="CA673" s="18">
        <f t="shared" si="336"/>
        <v>35729166.666666664</v>
      </c>
      <c r="CB673" s="18">
        <f t="shared" si="337"/>
        <v>204166.66666666666</v>
      </c>
      <c r="CC673" s="18">
        <f t="shared" si="338"/>
        <v>306250</v>
      </c>
      <c r="CD673" s="25">
        <f t="shared" si="339"/>
        <v>1.5</v>
      </c>
      <c r="CE673" s="26">
        <f t="shared" si="340"/>
        <v>101.0362971081845</v>
      </c>
      <c r="CF673" s="18">
        <f t="shared" si="341"/>
        <v>3500</v>
      </c>
      <c r="CG673" s="18">
        <f t="shared" si="342"/>
        <v>3500</v>
      </c>
      <c r="CH673" s="18">
        <f t="shared" si="343"/>
        <v>29166.666666666664</v>
      </c>
      <c r="CI673" s="18">
        <f t="shared" si="344"/>
        <v>5833.333333333333</v>
      </c>
      <c r="CJ673" s="18">
        <f t="shared" si="345"/>
        <v>8750</v>
      </c>
      <c r="CK673" s="25">
        <f t="shared" si="346"/>
        <v>1.5</v>
      </c>
      <c r="CL673" s="26">
        <f t="shared" si="347"/>
        <v>2.8867513459481287</v>
      </c>
      <c r="DJ673" s="20" t="s">
        <v>542</v>
      </c>
    </row>
    <row r="674" spans="1:114" x14ac:dyDescent="0.2">
      <c r="A674" s="15" t="s">
        <v>105</v>
      </c>
      <c r="B674" s="10" t="s">
        <v>774</v>
      </c>
      <c r="C674" s="11">
        <f t="shared" si="330"/>
        <v>32.97</v>
      </c>
      <c r="D674" s="11">
        <f t="shared" si="351"/>
        <v>350</v>
      </c>
      <c r="E674" s="11">
        <f t="shared" si="351"/>
        <v>12</v>
      </c>
      <c r="F674" s="11">
        <f t="shared" si="351"/>
        <v>0</v>
      </c>
      <c r="G674" s="11">
        <f t="shared" si="350"/>
        <v>0</v>
      </c>
      <c r="H674" s="11">
        <f t="shared" si="350"/>
        <v>0</v>
      </c>
      <c r="I674" s="11">
        <f t="shared" si="350"/>
        <v>0</v>
      </c>
      <c r="J674" s="11">
        <f t="shared" si="350"/>
        <v>0</v>
      </c>
      <c r="K674" s="11">
        <f t="shared" si="326"/>
        <v>0</v>
      </c>
      <c r="L674" s="11">
        <f t="shared" si="326"/>
        <v>0</v>
      </c>
      <c r="M674" s="11">
        <f t="shared" si="326"/>
        <v>0</v>
      </c>
      <c r="N674" s="11">
        <f t="shared" si="326"/>
        <v>0</v>
      </c>
      <c r="O674" s="11">
        <f t="shared" si="326"/>
        <v>0</v>
      </c>
      <c r="P674" s="11">
        <f t="shared" si="326"/>
        <v>0</v>
      </c>
      <c r="Q674" s="11">
        <f t="shared" si="323"/>
        <v>0</v>
      </c>
      <c r="R674" s="11">
        <f t="shared" si="323"/>
        <v>0</v>
      </c>
      <c r="S674" s="11">
        <f t="shared" si="323"/>
        <v>0</v>
      </c>
      <c r="T674" s="11">
        <f t="shared" si="323"/>
        <v>4200</v>
      </c>
      <c r="U674" s="40">
        <f t="shared" si="331"/>
        <v>0.72399999999999998</v>
      </c>
      <c r="V674" s="11">
        <f t="shared" si="354"/>
        <v>21.959356991204125</v>
      </c>
      <c r="W674" s="11">
        <f t="shared" si="354"/>
        <v>42875000</v>
      </c>
      <c r="X674" s="11">
        <f t="shared" si="354"/>
        <v>245000</v>
      </c>
      <c r="Y674" s="11">
        <f t="shared" si="353"/>
        <v>367500</v>
      </c>
      <c r="Z674" s="11">
        <f t="shared" si="353"/>
        <v>1.5</v>
      </c>
      <c r="AA674" s="11">
        <f t="shared" si="353"/>
        <v>101.03629710818451</v>
      </c>
      <c r="AB674" s="11">
        <f t="shared" si="353"/>
        <v>4200</v>
      </c>
      <c r="AC674" s="11">
        <f t="shared" si="353"/>
        <v>4200</v>
      </c>
      <c r="AD674" s="11">
        <f t="shared" si="353"/>
        <v>50399.999999999993</v>
      </c>
      <c r="AE674" s="11">
        <f t="shared" si="353"/>
        <v>8400</v>
      </c>
      <c r="AF674" s="11">
        <f t="shared" si="353"/>
        <v>12600</v>
      </c>
      <c r="AG674" s="11">
        <f t="shared" si="353"/>
        <v>1.5</v>
      </c>
      <c r="AH674" s="11">
        <f t="shared" si="352"/>
        <v>3.4641016151377544</v>
      </c>
      <c r="AI674" s="11">
        <f t="shared" si="352"/>
        <v>0</v>
      </c>
      <c r="AJ674" s="11">
        <f t="shared" si="349"/>
        <v>0</v>
      </c>
      <c r="AK674" s="11">
        <f t="shared" si="349"/>
        <v>0</v>
      </c>
      <c r="AL674" s="11">
        <f t="shared" si="349"/>
        <v>0</v>
      </c>
      <c r="AM674" s="11">
        <f t="shared" si="349"/>
        <v>0</v>
      </c>
      <c r="AN674" s="11">
        <f t="shared" si="349"/>
        <v>0</v>
      </c>
      <c r="AO674" s="11">
        <f t="shared" si="349"/>
        <v>0</v>
      </c>
      <c r="AP674" s="11">
        <f t="shared" si="349"/>
        <v>0</v>
      </c>
      <c r="AQ674" s="11">
        <f t="shared" si="349"/>
        <v>0</v>
      </c>
      <c r="AR674" s="11">
        <f t="shared" si="356"/>
        <v>0</v>
      </c>
      <c r="AS674" s="11">
        <f t="shared" si="356"/>
        <v>0</v>
      </c>
      <c r="AT674" s="11">
        <f t="shared" si="356"/>
        <v>0</v>
      </c>
      <c r="AU674" s="11">
        <f t="shared" si="356"/>
        <v>0</v>
      </c>
      <c r="AV674" s="11">
        <f t="shared" si="356"/>
        <v>0</v>
      </c>
      <c r="AW674" s="11">
        <f t="shared" si="356"/>
        <v>0</v>
      </c>
      <c r="AX674" s="11">
        <f t="shared" si="356"/>
        <v>0</v>
      </c>
      <c r="AY674" s="11">
        <f t="shared" si="356"/>
        <v>0</v>
      </c>
      <c r="AZ674" s="11">
        <f t="shared" si="356"/>
        <v>0</v>
      </c>
      <c r="BA674" s="11">
        <f t="shared" si="356"/>
        <v>0</v>
      </c>
      <c r="BB674" s="11">
        <f t="shared" si="355"/>
        <v>0</v>
      </c>
      <c r="BC674" s="11">
        <f t="shared" si="355"/>
        <v>0</v>
      </c>
      <c r="BD674" s="11">
        <f t="shared" si="355"/>
        <v>0</v>
      </c>
      <c r="BE674" s="11">
        <f t="shared" si="355"/>
        <v>0</v>
      </c>
      <c r="BF674" s="15" t="str">
        <f t="shared" si="332"/>
        <v>ČSN 42 5524</v>
      </c>
      <c r="BG674" s="42">
        <v>32.97</v>
      </c>
      <c r="BH674" s="17">
        <f t="shared" si="333"/>
        <v>350</v>
      </c>
      <c r="BI674" s="17">
        <f t="shared" si="334"/>
        <v>12</v>
      </c>
      <c r="BX674" s="18">
        <f t="shared" si="329"/>
        <v>4200</v>
      </c>
      <c r="BY674" s="42">
        <v>0.72399999999999998</v>
      </c>
      <c r="BZ674" s="43">
        <f t="shared" si="335"/>
        <v>21.959356991204125</v>
      </c>
      <c r="CA674" s="18">
        <f t="shared" si="336"/>
        <v>42875000</v>
      </c>
      <c r="CB674" s="18">
        <f t="shared" si="337"/>
        <v>245000</v>
      </c>
      <c r="CC674" s="18">
        <f t="shared" si="338"/>
        <v>367500</v>
      </c>
      <c r="CD674" s="25">
        <f t="shared" si="339"/>
        <v>1.5</v>
      </c>
      <c r="CE674" s="26">
        <f t="shared" si="340"/>
        <v>101.03629710818451</v>
      </c>
      <c r="CF674" s="18">
        <f t="shared" si="341"/>
        <v>4200</v>
      </c>
      <c r="CG674" s="18">
        <f t="shared" si="342"/>
        <v>4200</v>
      </c>
      <c r="CH674" s="18">
        <f t="shared" si="343"/>
        <v>50399.999999999993</v>
      </c>
      <c r="CI674" s="18">
        <f t="shared" si="344"/>
        <v>8400</v>
      </c>
      <c r="CJ674" s="18">
        <f t="shared" si="345"/>
        <v>12600</v>
      </c>
      <c r="CK674" s="25">
        <f t="shared" si="346"/>
        <v>1.5</v>
      </c>
      <c r="CL674" s="26">
        <f t="shared" si="347"/>
        <v>3.4641016151377544</v>
      </c>
      <c r="DJ674" s="20" t="s">
        <v>542</v>
      </c>
    </row>
    <row r="675" spans="1:114" x14ac:dyDescent="0.2">
      <c r="A675" s="15" t="s">
        <v>105</v>
      </c>
      <c r="B675" s="10" t="s">
        <v>775</v>
      </c>
      <c r="C675" s="11">
        <f t="shared" si="330"/>
        <v>38.465000000000003</v>
      </c>
      <c r="D675" s="11">
        <f t="shared" si="351"/>
        <v>350</v>
      </c>
      <c r="E675" s="11">
        <f t="shared" si="351"/>
        <v>14</v>
      </c>
      <c r="F675" s="11">
        <f t="shared" si="351"/>
        <v>0</v>
      </c>
      <c r="G675" s="11">
        <f t="shared" si="350"/>
        <v>0</v>
      </c>
      <c r="H675" s="11">
        <f t="shared" si="350"/>
        <v>0</v>
      </c>
      <c r="I675" s="11">
        <f t="shared" si="350"/>
        <v>0</v>
      </c>
      <c r="J675" s="11">
        <f t="shared" si="350"/>
        <v>0</v>
      </c>
      <c r="K675" s="11">
        <f t="shared" si="326"/>
        <v>0</v>
      </c>
      <c r="L675" s="11">
        <f t="shared" si="326"/>
        <v>0</v>
      </c>
      <c r="M675" s="11">
        <f t="shared" si="326"/>
        <v>0</v>
      </c>
      <c r="N675" s="11">
        <f t="shared" si="326"/>
        <v>0</v>
      </c>
      <c r="O675" s="11">
        <f t="shared" si="326"/>
        <v>0</v>
      </c>
      <c r="P675" s="11">
        <f t="shared" si="326"/>
        <v>0</v>
      </c>
      <c r="Q675" s="11">
        <f t="shared" si="323"/>
        <v>0</v>
      </c>
      <c r="R675" s="11">
        <f t="shared" si="323"/>
        <v>0</v>
      </c>
      <c r="S675" s="11">
        <f t="shared" si="323"/>
        <v>0</v>
      </c>
      <c r="T675" s="11">
        <f t="shared" si="323"/>
        <v>4900</v>
      </c>
      <c r="U675" s="40">
        <f t="shared" si="331"/>
        <v>0.72799999999999998</v>
      </c>
      <c r="V675" s="11">
        <f t="shared" si="354"/>
        <v>18.926296633303004</v>
      </c>
      <c r="W675" s="11">
        <f t="shared" si="354"/>
        <v>50020833.333333328</v>
      </c>
      <c r="X675" s="11">
        <f t="shared" si="354"/>
        <v>285833.33333333331</v>
      </c>
      <c r="Y675" s="11">
        <f t="shared" si="353"/>
        <v>428750</v>
      </c>
      <c r="Z675" s="11">
        <f t="shared" si="353"/>
        <v>1.5</v>
      </c>
      <c r="AA675" s="11">
        <f t="shared" si="353"/>
        <v>101.0362971081845</v>
      </c>
      <c r="AB675" s="11">
        <f t="shared" si="353"/>
        <v>4900</v>
      </c>
      <c r="AC675" s="11">
        <f t="shared" si="353"/>
        <v>4900</v>
      </c>
      <c r="AD675" s="11">
        <f t="shared" si="353"/>
        <v>80033.333333333328</v>
      </c>
      <c r="AE675" s="11">
        <f t="shared" si="353"/>
        <v>11433.333333333332</v>
      </c>
      <c r="AF675" s="11">
        <f t="shared" si="353"/>
        <v>17150</v>
      </c>
      <c r="AG675" s="11">
        <f t="shared" si="353"/>
        <v>1.5000000000000002</v>
      </c>
      <c r="AH675" s="11">
        <f t="shared" si="352"/>
        <v>4.0414518843273806</v>
      </c>
      <c r="AI675" s="11">
        <f t="shared" si="352"/>
        <v>0</v>
      </c>
      <c r="AJ675" s="11">
        <f t="shared" si="349"/>
        <v>0</v>
      </c>
      <c r="AK675" s="11">
        <f t="shared" si="349"/>
        <v>0</v>
      </c>
      <c r="AL675" s="11">
        <f t="shared" si="349"/>
        <v>0</v>
      </c>
      <c r="AM675" s="11">
        <f t="shared" si="349"/>
        <v>0</v>
      </c>
      <c r="AN675" s="11">
        <f t="shared" si="349"/>
        <v>0</v>
      </c>
      <c r="AO675" s="11">
        <f t="shared" si="349"/>
        <v>0</v>
      </c>
      <c r="AP675" s="11">
        <f t="shared" si="349"/>
        <v>0</v>
      </c>
      <c r="AQ675" s="11">
        <f t="shared" si="349"/>
        <v>0</v>
      </c>
      <c r="AR675" s="11">
        <f t="shared" si="356"/>
        <v>0</v>
      </c>
      <c r="AS675" s="11">
        <f t="shared" si="356"/>
        <v>0</v>
      </c>
      <c r="AT675" s="11">
        <f t="shared" si="356"/>
        <v>0</v>
      </c>
      <c r="AU675" s="11">
        <f t="shared" si="356"/>
        <v>0</v>
      </c>
      <c r="AV675" s="11">
        <f t="shared" si="356"/>
        <v>0</v>
      </c>
      <c r="AW675" s="11">
        <f t="shared" si="356"/>
        <v>0</v>
      </c>
      <c r="AX675" s="11">
        <f t="shared" si="356"/>
        <v>0</v>
      </c>
      <c r="AY675" s="11">
        <f t="shared" si="356"/>
        <v>0</v>
      </c>
      <c r="AZ675" s="11">
        <f t="shared" si="356"/>
        <v>0</v>
      </c>
      <c r="BA675" s="11">
        <f t="shared" si="356"/>
        <v>0</v>
      </c>
      <c r="BB675" s="11">
        <f t="shared" si="355"/>
        <v>0</v>
      </c>
      <c r="BC675" s="11">
        <f t="shared" si="355"/>
        <v>0</v>
      </c>
      <c r="BD675" s="11">
        <f t="shared" si="355"/>
        <v>0</v>
      </c>
      <c r="BE675" s="11">
        <f t="shared" si="355"/>
        <v>0</v>
      </c>
      <c r="BF675" s="15" t="str">
        <f t="shared" si="332"/>
        <v>ČSN 42 5524</v>
      </c>
      <c r="BG675" s="42">
        <v>38.465000000000003</v>
      </c>
      <c r="BH675" s="17">
        <f t="shared" si="333"/>
        <v>350</v>
      </c>
      <c r="BI675" s="17">
        <f t="shared" si="334"/>
        <v>14</v>
      </c>
      <c r="BX675" s="18">
        <f t="shared" si="329"/>
        <v>4900</v>
      </c>
      <c r="BY675" s="42">
        <v>0.72799999999999998</v>
      </c>
      <c r="BZ675" s="43">
        <f t="shared" si="335"/>
        <v>18.926296633303004</v>
      </c>
      <c r="CA675" s="18">
        <f t="shared" si="336"/>
        <v>50020833.333333328</v>
      </c>
      <c r="CB675" s="18">
        <f t="shared" si="337"/>
        <v>285833.33333333331</v>
      </c>
      <c r="CC675" s="18">
        <f t="shared" si="338"/>
        <v>428750</v>
      </c>
      <c r="CD675" s="25">
        <f t="shared" si="339"/>
        <v>1.5</v>
      </c>
      <c r="CE675" s="26">
        <f t="shared" si="340"/>
        <v>101.0362971081845</v>
      </c>
      <c r="CF675" s="18">
        <f t="shared" si="341"/>
        <v>4900</v>
      </c>
      <c r="CG675" s="18">
        <f t="shared" si="342"/>
        <v>4900</v>
      </c>
      <c r="CH675" s="18">
        <f t="shared" si="343"/>
        <v>80033.333333333328</v>
      </c>
      <c r="CI675" s="18">
        <f t="shared" si="344"/>
        <v>11433.333333333332</v>
      </c>
      <c r="CJ675" s="18">
        <f t="shared" si="345"/>
        <v>17150</v>
      </c>
      <c r="CK675" s="25">
        <f t="shared" si="346"/>
        <v>1.5000000000000002</v>
      </c>
      <c r="CL675" s="26">
        <f t="shared" si="347"/>
        <v>4.0414518843273806</v>
      </c>
      <c r="DJ675" s="20" t="s">
        <v>542</v>
      </c>
    </row>
    <row r="676" spans="1:114" x14ac:dyDescent="0.2">
      <c r="A676" s="15" t="s">
        <v>105</v>
      </c>
      <c r="B676" s="10" t="s">
        <v>776</v>
      </c>
      <c r="C676" s="11">
        <f t="shared" si="330"/>
        <v>43.96</v>
      </c>
      <c r="D676" s="11">
        <f t="shared" si="351"/>
        <v>350</v>
      </c>
      <c r="E676" s="11">
        <f t="shared" si="351"/>
        <v>16</v>
      </c>
      <c r="F676" s="11">
        <f t="shared" si="351"/>
        <v>0</v>
      </c>
      <c r="G676" s="11">
        <f t="shared" si="350"/>
        <v>0</v>
      </c>
      <c r="H676" s="11">
        <f t="shared" si="350"/>
        <v>0</v>
      </c>
      <c r="I676" s="11">
        <f t="shared" si="350"/>
        <v>0</v>
      </c>
      <c r="J676" s="11">
        <f t="shared" si="350"/>
        <v>0</v>
      </c>
      <c r="K676" s="11">
        <f t="shared" si="326"/>
        <v>0</v>
      </c>
      <c r="L676" s="11">
        <f t="shared" si="326"/>
        <v>0</v>
      </c>
      <c r="M676" s="11">
        <f t="shared" si="326"/>
        <v>0</v>
      </c>
      <c r="N676" s="11">
        <f t="shared" si="326"/>
        <v>0</v>
      </c>
      <c r="O676" s="11">
        <f t="shared" si="326"/>
        <v>0</v>
      </c>
      <c r="P676" s="11">
        <f t="shared" si="326"/>
        <v>0</v>
      </c>
      <c r="Q676" s="11">
        <f t="shared" si="323"/>
        <v>0</v>
      </c>
      <c r="R676" s="11">
        <f t="shared" si="323"/>
        <v>0</v>
      </c>
      <c r="S676" s="11">
        <f t="shared" si="323"/>
        <v>0</v>
      </c>
      <c r="T676" s="11">
        <f t="shared" si="323"/>
        <v>5600</v>
      </c>
      <c r="U676" s="40">
        <f t="shared" si="331"/>
        <v>0.73199999999999998</v>
      </c>
      <c r="V676" s="11">
        <f t="shared" si="354"/>
        <v>16.651501364877163</v>
      </c>
      <c r="W676" s="11">
        <f t="shared" si="354"/>
        <v>57166666.666666664</v>
      </c>
      <c r="X676" s="11">
        <f t="shared" si="354"/>
        <v>326666.66666666663</v>
      </c>
      <c r="Y676" s="11">
        <f t="shared" si="353"/>
        <v>490000</v>
      </c>
      <c r="Z676" s="11">
        <f t="shared" si="353"/>
        <v>1.5000000000000002</v>
      </c>
      <c r="AA676" s="11">
        <f t="shared" si="353"/>
        <v>101.0362971081845</v>
      </c>
      <c r="AB676" s="11">
        <f t="shared" si="353"/>
        <v>5600</v>
      </c>
      <c r="AC676" s="11">
        <f t="shared" si="353"/>
        <v>5600</v>
      </c>
      <c r="AD676" s="11">
        <f t="shared" si="353"/>
        <v>119466.66666666666</v>
      </c>
      <c r="AE676" s="11">
        <f t="shared" si="353"/>
        <v>14933.333333333332</v>
      </c>
      <c r="AF676" s="11">
        <f t="shared" si="353"/>
        <v>22400</v>
      </c>
      <c r="AG676" s="11">
        <f t="shared" si="353"/>
        <v>1.5000000000000002</v>
      </c>
      <c r="AH676" s="11">
        <f t="shared" si="352"/>
        <v>4.6188021535170058</v>
      </c>
      <c r="AI676" s="11">
        <f t="shared" si="352"/>
        <v>0</v>
      </c>
      <c r="AJ676" s="11">
        <f t="shared" si="349"/>
        <v>0</v>
      </c>
      <c r="AK676" s="11">
        <f t="shared" si="349"/>
        <v>0</v>
      </c>
      <c r="AL676" s="11">
        <f t="shared" si="349"/>
        <v>0</v>
      </c>
      <c r="AM676" s="11">
        <f t="shared" si="349"/>
        <v>0</v>
      </c>
      <c r="AN676" s="11">
        <f t="shared" si="349"/>
        <v>0</v>
      </c>
      <c r="AO676" s="11">
        <f t="shared" si="349"/>
        <v>0</v>
      </c>
      <c r="AP676" s="11">
        <f t="shared" si="349"/>
        <v>0</v>
      </c>
      <c r="AQ676" s="11">
        <f t="shared" si="349"/>
        <v>0</v>
      </c>
      <c r="AR676" s="11">
        <f t="shared" si="356"/>
        <v>0</v>
      </c>
      <c r="AS676" s="11">
        <f t="shared" si="356"/>
        <v>0</v>
      </c>
      <c r="AT676" s="11">
        <f t="shared" si="356"/>
        <v>0</v>
      </c>
      <c r="AU676" s="11">
        <f t="shared" si="356"/>
        <v>0</v>
      </c>
      <c r="AV676" s="11">
        <f t="shared" si="356"/>
        <v>0</v>
      </c>
      <c r="AW676" s="11">
        <f t="shared" si="356"/>
        <v>0</v>
      </c>
      <c r="AX676" s="11">
        <f t="shared" si="356"/>
        <v>0</v>
      </c>
      <c r="AY676" s="11">
        <f t="shared" si="356"/>
        <v>0</v>
      </c>
      <c r="AZ676" s="11">
        <f t="shared" si="356"/>
        <v>0</v>
      </c>
      <c r="BA676" s="11">
        <f t="shared" si="356"/>
        <v>0</v>
      </c>
      <c r="BB676" s="11">
        <f t="shared" si="355"/>
        <v>0</v>
      </c>
      <c r="BC676" s="11">
        <f t="shared" si="355"/>
        <v>0</v>
      </c>
      <c r="BD676" s="11">
        <f t="shared" si="355"/>
        <v>0</v>
      </c>
      <c r="BE676" s="11">
        <f t="shared" si="355"/>
        <v>0</v>
      </c>
      <c r="BF676" s="15" t="str">
        <f t="shared" si="332"/>
        <v>ČSN 42 5524</v>
      </c>
      <c r="BG676" s="42">
        <v>43.96</v>
      </c>
      <c r="BH676" s="17">
        <f t="shared" si="333"/>
        <v>350</v>
      </c>
      <c r="BI676" s="17">
        <f t="shared" si="334"/>
        <v>16</v>
      </c>
      <c r="BX676" s="18">
        <f t="shared" si="329"/>
        <v>5600</v>
      </c>
      <c r="BY676" s="42">
        <v>0.73199999999999998</v>
      </c>
      <c r="BZ676" s="43">
        <f t="shared" si="335"/>
        <v>16.651501364877163</v>
      </c>
      <c r="CA676" s="18">
        <f t="shared" si="336"/>
        <v>57166666.666666664</v>
      </c>
      <c r="CB676" s="18">
        <f t="shared" si="337"/>
        <v>326666.66666666663</v>
      </c>
      <c r="CC676" s="18">
        <f t="shared" si="338"/>
        <v>490000</v>
      </c>
      <c r="CD676" s="25">
        <f t="shared" si="339"/>
        <v>1.5000000000000002</v>
      </c>
      <c r="CE676" s="26">
        <f t="shared" si="340"/>
        <v>101.0362971081845</v>
      </c>
      <c r="CF676" s="18">
        <f t="shared" si="341"/>
        <v>5600</v>
      </c>
      <c r="CG676" s="18">
        <f t="shared" si="342"/>
        <v>5600</v>
      </c>
      <c r="CH676" s="18">
        <f t="shared" si="343"/>
        <v>119466.66666666666</v>
      </c>
      <c r="CI676" s="18">
        <f t="shared" si="344"/>
        <v>14933.333333333332</v>
      </c>
      <c r="CJ676" s="18">
        <f t="shared" si="345"/>
        <v>22400</v>
      </c>
      <c r="CK676" s="25">
        <f t="shared" si="346"/>
        <v>1.5000000000000002</v>
      </c>
      <c r="CL676" s="26">
        <f t="shared" si="347"/>
        <v>4.6188021535170058</v>
      </c>
      <c r="DJ676" s="20" t="s">
        <v>542</v>
      </c>
    </row>
    <row r="677" spans="1:114" x14ac:dyDescent="0.2">
      <c r="A677" s="15" t="s">
        <v>105</v>
      </c>
      <c r="B677" s="10" t="s">
        <v>777</v>
      </c>
      <c r="C677" s="11">
        <f t="shared" si="330"/>
        <v>49.454999999999998</v>
      </c>
      <c r="D677" s="11">
        <f t="shared" si="351"/>
        <v>350</v>
      </c>
      <c r="E677" s="11">
        <f t="shared" si="351"/>
        <v>18</v>
      </c>
      <c r="F677" s="11">
        <f t="shared" si="351"/>
        <v>0</v>
      </c>
      <c r="G677" s="11">
        <f t="shared" si="350"/>
        <v>0</v>
      </c>
      <c r="H677" s="11">
        <f t="shared" si="350"/>
        <v>0</v>
      </c>
      <c r="I677" s="11">
        <f t="shared" si="350"/>
        <v>0</v>
      </c>
      <c r="J677" s="11">
        <f t="shared" si="350"/>
        <v>0</v>
      </c>
      <c r="K677" s="11">
        <f t="shared" si="326"/>
        <v>0</v>
      </c>
      <c r="L677" s="11">
        <f t="shared" si="326"/>
        <v>0</v>
      </c>
      <c r="M677" s="11">
        <f t="shared" si="326"/>
        <v>0</v>
      </c>
      <c r="N677" s="11">
        <f t="shared" si="326"/>
        <v>0</v>
      </c>
      <c r="O677" s="11">
        <f t="shared" si="326"/>
        <v>0</v>
      </c>
      <c r="P677" s="11">
        <f t="shared" si="326"/>
        <v>0</v>
      </c>
      <c r="Q677" s="11">
        <f t="shared" si="323"/>
        <v>0</v>
      </c>
      <c r="R677" s="11">
        <f t="shared" si="323"/>
        <v>0</v>
      </c>
      <c r="S677" s="11">
        <f t="shared" si="323"/>
        <v>0</v>
      </c>
      <c r="T677" s="11">
        <f t="shared" ref="T677:T740" si="357">IF($A677="x",BX677,"")</f>
        <v>6300</v>
      </c>
      <c r="U677" s="40">
        <f t="shared" si="331"/>
        <v>0.73599999999999999</v>
      </c>
      <c r="V677" s="11">
        <f t="shared" si="354"/>
        <v>14.882216156101506</v>
      </c>
      <c r="W677" s="11">
        <f t="shared" si="354"/>
        <v>64312500</v>
      </c>
      <c r="X677" s="11">
        <f t="shared" si="354"/>
        <v>367500</v>
      </c>
      <c r="Y677" s="11">
        <f t="shared" si="353"/>
        <v>551250</v>
      </c>
      <c r="Z677" s="11">
        <f t="shared" si="353"/>
        <v>1.5</v>
      </c>
      <c r="AA677" s="11">
        <f t="shared" si="353"/>
        <v>101.03629710818451</v>
      </c>
      <c r="AB677" s="11">
        <f t="shared" si="353"/>
        <v>6300</v>
      </c>
      <c r="AC677" s="11">
        <f t="shared" si="353"/>
        <v>6300</v>
      </c>
      <c r="AD677" s="11">
        <f t="shared" si="353"/>
        <v>170100</v>
      </c>
      <c r="AE677" s="11">
        <f t="shared" si="353"/>
        <v>18900</v>
      </c>
      <c r="AF677" s="11">
        <f t="shared" si="353"/>
        <v>28350</v>
      </c>
      <c r="AG677" s="11">
        <f t="shared" si="353"/>
        <v>1.5</v>
      </c>
      <c r="AH677" s="11">
        <f t="shared" si="352"/>
        <v>5.196152422706632</v>
      </c>
      <c r="AI677" s="11">
        <f t="shared" si="352"/>
        <v>0</v>
      </c>
      <c r="AJ677" s="11">
        <f t="shared" si="349"/>
        <v>0</v>
      </c>
      <c r="AK677" s="11">
        <f t="shared" si="349"/>
        <v>0</v>
      </c>
      <c r="AL677" s="11">
        <f t="shared" si="349"/>
        <v>0</v>
      </c>
      <c r="AM677" s="11">
        <f t="shared" si="349"/>
        <v>0</v>
      </c>
      <c r="AN677" s="11">
        <f t="shared" si="349"/>
        <v>0</v>
      </c>
      <c r="AO677" s="11">
        <f t="shared" si="349"/>
        <v>0</v>
      </c>
      <c r="AP677" s="11">
        <f t="shared" si="349"/>
        <v>0</v>
      </c>
      <c r="AQ677" s="11">
        <f t="shared" si="349"/>
        <v>0</v>
      </c>
      <c r="AR677" s="11">
        <f t="shared" si="356"/>
        <v>0</v>
      </c>
      <c r="AS677" s="11">
        <f t="shared" si="356"/>
        <v>0</v>
      </c>
      <c r="AT677" s="11">
        <f t="shared" si="356"/>
        <v>0</v>
      </c>
      <c r="AU677" s="11">
        <f t="shared" si="356"/>
        <v>0</v>
      </c>
      <c r="AV677" s="11">
        <f t="shared" si="356"/>
        <v>0</v>
      </c>
      <c r="AW677" s="11">
        <f t="shared" si="356"/>
        <v>0</v>
      </c>
      <c r="AX677" s="11">
        <f t="shared" si="356"/>
        <v>0</v>
      </c>
      <c r="AY677" s="11">
        <f t="shared" si="356"/>
        <v>0</v>
      </c>
      <c r="AZ677" s="11">
        <f t="shared" si="356"/>
        <v>0</v>
      </c>
      <c r="BA677" s="11">
        <f t="shared" si="356"/>
        <v>0</v>
      </c>
      <c r="BB677" s="11">
        <f t="shared" si="355"/>
        <v>0</v>
      </c>
      <c r="BC677" s="11">
        <f t="shared" si="355"/>
        <v>0</v>
      </c>
      <c r="BD677" s="11">
        <f t="shared" si="355"/>
        <v>0</v>
      </c>
      <c r="BE677" s="11">
        <f t="shared" si="355"/>
        <v>0</v>
      </c>
      <c r="BF677" s="15" t="str">
        <f t="shared" si="332"/>
        <v>ČSN 42 5524</v>
      </c>
      <c r="BG677" s="42">
        <v>49.454999999999998</v>
      </c>
      <c r="BH677" s="17">
        <f t="shared" si="333"/>
        <v>350</v>
      </c>
      <c r="BI677" s="17">
        <f t="shared" si="334"/>
        <v>18</v>
      </c>
      <c r="BX677" s="18">
        <f t="shared" si="329"/>
        <v>6300</v>
      </c>
      <c r="BY677" s="42">
        <v>0.73599999999999999</v>
      </c>
      <c r="BZ677" s="43">
        <f t="shared" si="335"/>
        <v>14.882216156101506</v>
      </c>
      <c r="CA677" s="18">
        <f t="shared" si="336"/>
        <v>64312500</v>
      </c>
      <c r="CB677" s="18">
        <f t="shared" si="337"/>
        <v>367500</v>
      </c>
      <c r="CC677" s="18">
        <f t="shared" si="338"/>
        <v>551250</v>
      </c>
      <c r="CD677" s="25">
        <f t="shared" si="339"/>
        <v>1.5</v>
      </c>
      <c r="CE677" s="26">
        <f t="shared" si="340"/>
        <v>101.03629710818451</v>
      </c>
      <c r="CF677" s="18">
        <f t="shared" si="341"/>
        <v>6300</v>
      </c>
      <c r="CG677" s="18">
        <f t="shared" si="342"/>
        <v>6300</v>
      </c>
      <c r="CH677" s="18">
        <f t="shared" si="343"/>
        <v>170100</v>
      </c>
      <c r="CI677" s="18">
        <f t="shared" si="344"/>
        <v>18900</v>
      </c>
      <c r="CJ677" s="18">
        <f t="shared" si="345"/>
        <v>28350</v>
      </c>
      <c r="CK677" s="25">
        <f t="shared" si="346"/>
        <v>1.5</v>
      </c>
      <c r="CL677" s="26">
        <f t="shared" si="347"/>
        <v>5.196152422706632</v>
      </c>
      <c r="DJ677" s="20" t="s">
        <v>542</v>
      </c>
    </row>
    <row r="678" spans="1:114" x14ac:dyDescent="0.2">
      <c r="A678" s="15" t="s">
        <v>105</v>
      </c>
      <c r="B678" s="10" t="s">
        <v>778</v>
      </c>
      <c r="C678" s="11">
        <f t="shared" si="330"/>
        <v>54.95</v>
      </c>
      <c r="D678" s="11">
        <f t="shared" si="351"/>
        <v>350</v>
      </c>
      <c r="E678" s="11">
        <f t="shared" si="351"/>
        <v>20</v>
      </c>
      <c r="F678" s="11">
        <f t="shared" si="351"/>
        <v>0</v>
      </c>
      <c r="G678" s="11">
        <f t="shared" si="350"/>
        <v>0</v>
      </c>
      <c r="H678" s="11">
        <f t="shared" si="350"/>
        <v>0</v>
      </c>
      <c r="I678" s="11">
        <f t="shared" si="350"/>
        <v>0</v>
      </c>
      <c r="J678" s="11">
        <f t="shared" si="350"/>
        <v>0</v>
      </c>
      <c r="K678" s="11">
        <f t="shared" si="326"/>
        <v>0</v>
      </c>
      <c r="L678" s="11">
        <f t="shared" si="326"/>
        <v>0</v>
      </c>
      <c r="M678" s="11">
        <f t="shared" si="326"/>
        <v>0</v>
      </c>
      <c r="N678" s="11">
        <f t="shared" si="326"/>
        <v>0</v>
      </c>
      <c r="O678" s="11">
        <f t="shared" si="326"/>
        <v>0</v>
      </c>
      <c r="P678" s="11">
        <f t="shared" si="326"/>
        <v>0</v>
      </c>
      <c r="Q678" s="11">
        <f t="shared" si="326"/>
        <v>0</v>
      </c>
      <c r="R678" s="11">
        <f t="shared" si="326"/>
        <v>0</v>
      </c>
      <c r="S678" s="11">
        <f t="shared" si="326"/>
        <v>0</v>
      </c>
      <c r="T678" s="11">
        <f t="shared" si="357"/>
        <v>7000</v>
      </c>
      <c r="U678" s="40">
        <f t="shared" si="331"/>
        <v>0.74</v>
      </c>
      <c r="V678" s="11">
        <f t="shared" si="354"/>
        <v>13.466787989080983</v>
      </c>
      <c r="W678" s="11">
        <f t="shared" si="354"/>
        <v>71458333.333333328</v>
      </c>
      <c r="X678" s="11">
        <f t="shared" si="354"/>
        <v>408333.33333333331</v>
      </c>
      <c r="Y678" s="11">
        <f t="shared" si="353"/>
        <v>612500</v>
      </c>
      <c r="Z678" s="11">
        <f t="shared" si="353"/>
        <v>1.5</v>
      </c>
      <c r="AA678" s="11">
        <f t="shared" si="353"/>
        <v>101.0362971081845</v>
      </c>
      <c r="AB678" s="11">
        <f t="shared" si="353"/>
        <v>7000</v>
      </c>
      <c r="AC678" s="11">
        <f t="shared" si="353"/>
        <v>7000</v>
      </c>
      <c r="AD678" s="11">
        <f t="shared" si="353"/>
        <v>233333.33333333331</v>
      </c>
      <c r="AE678" s="11">
        <f t="shared" si="353"/>
        <v>23333.333333333332</v>
      </c>
      <c r="AF678" s="11">
        <f t="shared" si="353"/>
        <v>35000</v>
      </c>
      <c r="AG678" s="11">
        <f t="shared" si="353"/>
        <v>1.5</v>
      </c>
      <c r="AH678" s="11">
        <f t="shared" si="352"/>
        <v>5.7735026918962573</v>
      </c>
      <c r="AI678" s="11">
        <f t="shared" si="352"/>
        <v>0</v>
      </c>
      <c r="AJ678" s="11">
        <f t="shared" si="349"/>
        <v>0</v>
      </c>
      <c r="AK678" s="11">
        <f t="shared" si="349"/>
        <v>0</v>
      </c>
      <c r="AL678" s="11">
        <f t="shared" si="349"/>
        <v>0</v>
      </c>
      <c r="AM678" s="11">
        <f t="shared" si="349"/>
        <v>0</v>
      </c>
      <c r="AN678" s="11">
        <f t="shared" si="349"/>
        <v>0</v>
      </c>
      <c r="AO678" s="11">
        <f t="shared" si="349"/>
        <v>0</v>
      </c>
      <c r="AP678" s="11">
        <f t="shared" si="349"/>
        <v>0</v>
      </c>
      <c r="AQ678" s="11">
        <f t="shared" si="349"/>
        <v>0</v>
      </c>
      <c r="AR678" s="11">
        <f t="shared" si="356"/>
        <v>0</v>
      </c>
      <c r="AS678" s="11">
        <f t="shared" si="356"/>
        <v>0</v>
      </c>
      <c r="AT678" s="11">
        <f t="shared" si="356"/>
        <v>0</v>
      </c>
      <c r="AU678" s="11">
        <f t="shared" si="356"/>
        <v>0</v>
      </c>
      <c r="AV678" s="11">
        <f t="shared" si="356"/>
        <v>0</v>
      </c>
      <c r="AW678" s="11">
        <f t="shared" si="356"/>
        <v>0</v>
      </c>
      <c r="AX678" s="11">
        <f t="shared" si="356"/>
        <v>0</v>
      </c>
      <c r="AY678" s="11">
        <f t="shared" si="356"/>
        <v>0</v>
      </c>
      <c r="AZ678" s="11">
        <f t="shared" si="356"/>
        <v>0</v>
      </c>
      <c r="BA678" s="11">
        <f t="shared" si="356"/>
        <v>0</v>
      </c>
      <c r="BB678" s="11">
        <f t="shared" si="355"/>
        <v>0</v>
      </c>
      <c r="BC678" s="11">
        <f t="shared" si="355"/>
        <v>0</v>
      </c>
      <c r="BD678" s="11">
        <f t="shared" si="355"/>
        <v>0</v>
      </c>
      <c r="BE678" s="11">
        <f t="shared" si="355"/>
        <v>0</v>
      </c>
      <c r="BF678" s="15" t="str">
        <f t="shared" si="332"/>
        <v>ČSN 42 5524</v>
      </c>
      <c r="BG678" s="42">
        <v>54.95</v>
      </c>
      <c r="BH678" s="17">
        <f t="shared" si="333"/>
        <v>350</v>
      </c>
      <c r="BI678" s="17">
        <f t="shared" si="334"/>
        <v>20</v>
      </c>
      <c r="BX678" s="18">
        <f t="shared" si="329"/>
        <v>7000</v>
      </c>
      <c r="BY678" s="42">
        <v>0.74</v>
      </c>
      <c r="BZ678" s="43">
        <f t="shared" si="335"/>
        <v>13.466787989080983</v>
      </c>
      <c r="CA678" s="18">
        <f t="shared" si="336"/>
        <v>71458333.333333328</v>
      </c>
      <c r="CB678" s="18">
        <f t="shared" si="337"/>
        <v>408333.33333333331</v>
      </c>
      <c r="CC678" s="18">
        <f t="shared" si="338"/>
        <v>612500</v>
      </c>
      <c r="CD678" s="25">
        <f t="shared" si="339"/>
        <v>1.5</v>
      </c>
      <c r="CE678" s="26">
        <f t="shared" si="340"/>
        <v>101.0362971081845</v>
      </c>
      <c r="CF678" s="18">
        <f t="shared" si="341"/>
        <v>7000</v>
      </c>
      <c r="CG678" s="18">
        <f t="shared" si="342"/>
        <v>7000</v>
      </c>
      <c r="CH678" s="18">
        <f t="shared" si="343"/>
        <v>233333.33333333331</v>
      </c>
      <c r="CI678" s="18">
        <f t="shared" si="344"/>
        <v>23333.333333333332</v>
      </c>
      <c r="CJ678" s="18">
        <f t="shared" si="345"/>
        <v>35000</v>
      </c>
      <c r="CK678" s="25">
        <f t="shared" si="346"/>
        <v>1.5</v>
      </c>
      <c r="CL678" s="26">
        <f t="shared" si="347"/>
        <v>5.7735026918962573</v>
      </c>
      <c r="DJ678" s="20" t="s">
        <v>542</v>
      </c>
    </row>
    <row r="679" spans="1:114" x14ac:dyDescent="0.2">
      <c r="A679" s="15" t="s">
        <v>105</v>
      </c>
      <c r="B679" s="10" t="s">
        <v>779</v>
      </c>
      <c r="C679" s="11">
        <f t="shared" si="330"/>
        <v>68.6875</v>
      </c>
      <c r="D679" s="11">
        <f t="shared" si="351"/>
        <v>350</v>
      </c>
      <c r="E679" s="11">
        <f t="shared" si="351"/>
        <v>25</v>
      </c>
      <c r="F679" s="11">
        <f t="shared" si="351"/>
        <v>0</v>
      </c>
      <c r="G679" s="11">
        <f t="shared" si="350"/>
        <v>0</v>
      </c>
      <c r="H679" s="11">
        <f t="shared" si="350"/>
        <v>0</v>
      </c>
      <c r="I679" s="11">
        <f t="shared" si="350"/>
        <v>0</v>
      </c>
      <c r="J679" s="11">
        <f t="shared" si="350"/>
        <v>0</v>
      </c>
      <c r="K679" s="11">
        <f t="shared" si="326"/>
        <v>0</v>
      </c>
      <c r="L679" s="11">
        <f t="shared" si="326"/>
        <v>0</v>
      </c>
      <c r="M679" s="11">
        <f t="shared" si="326"/>
        <v>0</v>
      </c>
      <c r="N679" s="11">
        <f t="shared" si="326"/>
        <v>0</v>
      </c>
      <c r="O679" s="11">
        <f t="shared" si="326"/>
        <v>0</v>
      </c>
      <c r="P679" s="11">
        <f t="shared" si="326"/>
        <v>0</v>
      </c>
      <c r="Q679" s="11">
        <f t="shared" si="326"/>
        <v>0</v>
      </c>
      <c r="R679" s="11">
        <f t="shared" si="326"/>
        <v>0</v>
      </c>
      <c r="S679" s="11">
        <f t="shared" si="326"/>
        <v>0</v>
      </c>
      <c r="T679" s="11">
        <f t="shared" si="357"/>
        <v>8750</v>
      </c>
      <c r="U679" s="40">
        <f t="shared" si="331"/>
        <v>0.75</v>
      </c>
      <c r="V679" s="11">
        <f t="shared" si="354"/>
        <v>10.91901728844404</v>
      </c>
      <c r="W679" s="11">
        <f t="shared" si="354"/>
        <v>89322916.666666657</v>
      </c>
      <c r="X679" s="11">
        <f t="shared" si="354"/>
        <v>510416.66666666657</v>
      </c>
      <c r="Y679" s="11">
        <f t="shared" si="353"/>
        <v>765625</v>
      </c>
      <c r="Z679" s="11">
        <f t="shared" si="353"/>
        <v>1.5000000000000002</v>
      </c>
      <c r="AA679" s="11">
        <f t="shared" si="353"/>
        <v>101.0362971081845</v>
      </c>
      <c r="AB679" s="11">
        <f t="shared" si="353"/>
        <v>8750</v>
      </c>
      <c r="AC679" s="11">
        <f t="shared" si="353"/>
        <v>8750</v>
      </c>
      <c r="AD679" s="11">
        <f t="shared" si="353"/>
        <v>455729.16666666663</v>
      </c>
      <c r="AE679" s="11">
        <f t="shared" si="353"/>
        <v>36458.333333333328</v>
      </c>
      <c r="AF679" s="11">
        <f t="shared" si="353"/>
        <v>54687.5</v>
      </c>
      <c r="AG679" s="11">
        <f t="shared" si="353"/>
        <v>1.5000000000000002</v>
      </c>
      <c r="AH679" s="11">
        <f t="shared" si="352"/>
        <v>7.2168783648703219</v>
      </c>
      <c r="AI679" s="11">
        <f t="shared" si="352"/>
        <v>0</v>
      </c>
      <c r="AJ679" s="11">
        <f t="shared" si="349"/>
        <v>0</v>
      </c>
      <c r="AK679" s="11">
        <f t="shared" si="349"/>
        <v>0</v>
      </c>
      <c r="AL679" s="11">
        <f t="shared" si="349"/>
        <v>0</v>
      </c>
      <c r="AM679" s="11">
        <f t="shared" si="349"/>
        <v>0</v>
      </c>
      <c r="AN679" s="11">
        <f t="shared" si="349"/>
        <v>0</v>
      </c>
      <c r="AO679" s="11">
        <f t="shared" si="349"/>
        <v>0</v>
      </c>
      <c r="AP679" s="11">
        <f t="shared" si="349"/>
        <v>0</v>
      </c>
      <c r="AQ679" s="11">
        <f t="shared" si="349"/>
        <v>0</v>
      </c>
      <c r="AR679" s="11">
        <f t="shared" si="356"/>
        <v>0</v>
      </c>
      <c r="AS679" s="11">
        <f t="shared" si="356"/>
        <v>0</v>
      </c>
      <c r="AT679" s="11">
        <f t="shared" si="356"/>
        <v>0</v>
      </c>
      <c r="AU679" s="11">
        <f t="shared" si="356"/>
        <v>0</v>
      </c>
      <c r="AV679" s="11">
        <f t="shared" si="356"/>
        <v>0</v>
      </c>
      <c r="AW679" s="11">
        <f t="shared" si="356"/>
        <v>0</v>
      </c>
      <c r="AX679" s="11">
        <f t="shared" si="356"/>
        <v>0</v>
      </c>
      <c r="AY679" s="11">
        <f t="shared" si="356"/>
        <v>0</v>
      </c>
      <c r="AZ679" s="11">
        <f t="shared" si="356"/>
        <v>0</v>
      </c>
      <c r="BA679" s="11">
        <f t="shared" si="356"/>
        <v>0</v>
      </c>
      <c r="BB679" s="11">
        <f t="shared" si="355"/>
        <v>0</v>
      </c>
      <c r="BC679" s="11">
        <f t="shared" si="355"/>
        <v>0</v>
      </c>
      <c r="BD679" s="11">
        <f t="shared" si="355"/>
        <v>0</v>
      </c>
      <c r="BE679" s="11">
        <f t="shared" si="355"/>
        <v>0</v>
      </c>
      <c r="BF679" s="15" t="str">
        <f t="shared" si="332"/>
        <v>ČSN 42 5524</v>
      </c>
      <c r="BG679" s="42">
        <v>68.6875</v>
      </c>
      <c r="BH679" s="17">
        <f t="shared" si="333"/>
        <v>350</v>
      </c>
      <c r="BI679" s="17">
        <f t="shared" si="334"/>
        <v>25</v>
      </c>
      <c r="BX679" s="18">
        <f t="shared" si="329"/>
        <v>8750</v>
      </c>
      <c r="BY679" s="42">
        <v>0.75</v>
      </c>
      <c r="BZ679" s="43">
        <f t="shared" si="335"/>
        <v>10.91901728844404</v>
      </c>
      <c r="CA679" s="18">
        <f t="shared" si="336"/>
        <v>89322916.666666657</v>
      </c>
      <c r="CB679" s="18">
        <f t="shared" si="337"/>
        <v>510416.66666666657</v>
      </c>
      <c r="CC679" s="18">
        <f t="shared" si="338"/>
        <v>765625</v>
      </c>
      <c r="CD679" s="25">
        <f t="shared" si="339"/>
        <v>1.5000000000000002</v>
      </c>
      <c r="CE679" s="26">
        <f t="shared" si="340"/>
        <v>101.0362971081845</v>
      </c>
      <c r="CF679" s="18">
        <f t="shared" si="341"/>
        <v>8750</v>
      </c>
      <c r="CG679" s="18">
        <f t="shared" si="342"/>
        <v>8750</v>
      </c>
      <c r="CH679" s="18">
        <f t="shared" si="343"/>
        <v>455729.16666666663</v>
      </c>
      <c r="CI679" s="18">
        <f t="shared" si="344"/>
        <v>36458.333333333328</v>
      </c>
      <c r="CJ679" s="18">
        <f t="shared" si="345"/>
        <v>54687.5</v>
      </c>
      <c r="CK679" s="25">
        <f t="shared" si="346"/>
        <v>1.5000000000000002</v>
      </c>
      <c r="CL679" s="26">
        <f t="shared" si="347"/>
        <v>7.2168783648703219</v>
      </c>
      <c r="DJ679" s="20" t="s">
        <v>542</v>
      </c>
    </row>
    <row r="680" spans="1:114" x14ac:dyDescent="0.2">
      <c r="A680" s="15" t="s">
        <v>105</v>
      </c>
      <c r="B680" s="10" t="s">
        <v>780</v>
      </c>
      <c r="C680" s="11">
        <f t="shared" si="330"/>
        <v>82.424999999999997</v>
      </c>
      <c r="D680" s="11">
        <f t="shared" si="351"/>
        <v>350</v>
      </c>
      <c r="E680" s="11">
        <f t="shared" si="351"/>
        <v>30</v>
      </c>
      <c r="F680" s="11">
        <f t="shared" si="351"/>
        <v>0</v>
      </c>
      <c r="G680" s="11">
        <f t="shared" si="350"/>
        <v>0</v>
      </c>
      <c r="H680" s="11">
        <f t="shared" si="350"/>
        <v>0</v>
      </c>
      <c r="I680" s="11">
        <f t="shared" si="350"/>
        <v>0</v>
      </c>
      <c r="J680" s="11">
        <f t="shared" si="350"/>
        <v>0</v>
      </c>
      <c r="K680" s="11">
        <f t="shared" si="326"/>
        <v>0</v>
      </c>
      <c r="L680" s="11">
        <f t="shared" si="326"/>
        <v>0</v>
      </c>
      <c r="M680" s="11">
        <f t="shared" si="326"/>
        <v>0</v>
      </c>
      <c r="N680" s="11">
        <f t="shared" si="326"/>
        <v>0</v>
      </c>
      <c r="O680" s="11">
        <f t="shared" si="326"/>
        <v>0</v>
      </c>
      <c r="P680" s="11">
        <f t="shared" si="326"/>
        <v>0</v>
      </c>
      <c r="Q680" s="11">
        <f t="shared" si="326"/>
        <v>0</v>
      </c>
      <c r="R680" s="11">
        <f t="shared" si="326"/>
        <v>0</v>
      </c>
      <c r="S680" s="11">
        <f t="shared" si="326"/>
        <v>0</v>
      </c>
      <c r="T680" s="11">
        <f t="shared" si="357"/>
        <v>10500</v>
      </c>
      <c r="U680" s="40">
        <f t="shared" si="331"/>
        <v>0.76</v>
      </c>
      <c r="V680" s="11">
        <f t="shared" si="354"/>
        <v>9.2205034880194123</v>
      </c>
      <c r="W680" s="11">
        <f t="shared" si="354"/>
        <v>107187500</v>
      </c>
      <c r="X680" s="11">
        <f t="shared" si="354"/>
        <v>612500</v>
      </c>
      <c r="Y680" s="11">
        <f t="shared" si="353"/>
        <v>918750</v>
      </c>
      <c r="Z680" s="11">
        <f t="shared" si="353"/>
        <v>1.5</v>
      </c>
      <c r="AA680" s="11">
        <f t="shared" si="353"/>
        <v>101.03629710818451</v>
      </c>
      <c r="AB680" s="11">
        <f t="shared" si="353"/>
        <v>10500</v>
      </c>
      <c r="AC680" s="11">
        <f t="shared" si="353"/>
        <v>10500</v>
      </c>
      <c r="AD680" s="11">
        <f t="shared" si="353"/>
        <v>787499.99999999988</v>
      </c>
      <c r="AE680" s="11">
        <f t="shared" si="353"/>
        <v>52499.999999999993</v>
      </c>
      <c r="AF680" s="11">
        <f t="shared" si="353"/>
        <v>78750</v>
      </c>
      <c r="AG680" s="11">
        <f t="shared" si="353"/>
        <v>1.5000000000000002</v>
      </c>
      <c r="AH680" s="11">
        <f t="shared" si="352"/>
        <v>8.6602540378443855</v>
      </c>
      <c r="AI680" s="11">
        <f t="shared" si="352"/>
        <v>0</v>
      </c>
      <c r="AJ680" s="11">
        <f t="shared" si="349"/>
        <v>0</v>
      </c>
      <c r="AK680" s="11">
        <f t="shared" si="349"/>
        <v>0</v>
      </c>
      <c r="AL680" s="11">
        <f t="shared" si="349"/>
        <v>0</v>
      </c>
      <c r="AM680" s="11">
        <f t="shared" si="349"/>
        <v>0</v>
      </c>
      <c r="AN680" s="11">
        <f t="shared" si="349"/>
        <v>0</v>
      </c>
      <c r="AO680" s="11">
        <f t="shared" si="349"/>
        <v>0</v>
      </c>
      <c r="AP680" s="11">
        <f t="shared" si="349"/>
        <v>0</v>
      </c>
      <c r="AQ680" s="11">
        <f t="shared" si="349"/>
        <v>0</v>
      </c>
      <c r="AR680" s="11">
        <f t="shared" si="356"/>
        <v>0</v>
      </c>
      <c r="AS680" s="11">
        <f t="shared" si="356"/>
        <v>0</v>
      </c>
      <c r="AT680" s="11">
        <f t="shared" si="356"/>
        <v>0</v>
      </c>
      <c r="AU680" s="11">
        <f t="shared" si="356"/>
        <v>0</v>
      </c>
      <c r="AV680" s="11">
        <f t="shared" si="356"/>
        <v>0</v>
      </c>
      <c r="AW680" s="11">
        <f t="shared" si="356"/>
        <v>0</v>
      </c>
      <c r="AX680" s="11">
        <f t="shared" si="356"/>
        <v>0</v>
      </c>
      <c r="AY680" s="11">
        <f t="shared" si="356"/>
        <v>0</v>
      </c>
      <c r="AZ680" s="11">
        <f t="shared" si="356"/>
        <v>0</v>
      </c>
      <c r="BA680" s="11">
        <f t="shared" si="356"/>
        <v>0</v>
      </c>
      <c r="BB680" s="11">
        <f t="shared" si="355"/>
        <v>0</v>
      </c>
      <c r="BC680" s="11">
        <f t="shared" si="355"/>
        <v>0</v>
      </c>
      <c r="BD680" s="11">
        <f t="shared" si="355"/>
        <v>0</v>
      </c>
      <c r="BE680" s="11">
        <f t="shared" si="355"/>
        <v>0</v>
      </c>
      <c r="BF680" s="15" t="str">
        <f t="shared" si="332"/>
        <v>ČSN 42 5524</v>
      </c>
      <c r="BG680" s="42">
        <v>82.424999999999997</v>
      </c>
      <c r="BH680" s="17">
        <f t="shared" si="333"/>
        <v>350</v>
      </c>
      <c r="BI680" s="17">
        <f t="shared" si="334"/>
        <v>30</v>
      </c>
      <c r="BX680" s="18">
        <f t="shared" si="329"/>
        <v>10500</v>
      </c>
      <c r="BY680" s="42">
        <v>0.76</v>
      </c>
      <c r="BZ680" s="43">
        <f t="shared" si="335"/>
        <v>9.2205034880194123</v>
      </c>
      <c r="CA680" s="18">
        <f t="shared" si="336"/>
        <v>107187500</v>
      </c>
      <c r="CB680" s="18">
        <f t="shared" si="337"/>
        <v>612500</v>
      </c>
      <c r="CC680" s="18">
        <f t="shared" si="338"/>
        <v>918750</v>
      </c>
      <c r="CD680" s="25">
        <f t="shared" si="339"/>
        <v>1.5</v>
      </c>
      <c r="CE680" s="26">
        <f t="shared" si="340"/>
        <v>101.03629710818451</v>
      </c>
      <c r="CF680" s="18">
        <f t="shared" si="341"/>
        <v>10500</v>
      </c>
      <c r="CG680" s="18">
        <f t="shared" si="342"/>
        <v>10500</v>
      </c>
      <c r="CH680" s="18">
        <f t="shared" si="343"/>
        <v>787499.99999999988</v>
      </c>
      <c r="CI680" s="18">
        <f t="shared" si="344"/>
        <v>52499.999999999993</v>
      </c>
      <c r="CJ680" s="18">
        <f t="shared" si="345"/>
        <v>78750</v>
      </c>
      <c r="CK680" s="25">
        <f t="shared" si="346"/>
        <v>1.5000000000000002</v>
      </c>
      <c r="CL680" s="26">
        <f t="shared" si="347"/>
        <v>8.6602540378443855</v>
      </c>
      <c r="DJ680" s="20" t="s">
        <v>542</v>
      </c>
    </row>
    <row r="681" spans="1:114" x14ac:dyDescent="0.2">
      <c r="A681" s="15" t="s">
        <v>105</v>
      </c>
      <c r="B681" s="10" t="s">
        <v>781</v>
      </c>
      <c r="C681" s="11">
        <f t="shared" si="330"/>
        <v>96.162499999999994</v>
      </c>
      <c r="D681" s="11">
        <f t="shared" si="351"/>
        <v>350</v>
      </c>
      <c r="E681" s="11">
        <f t="shared" si="351"/>
        <v>35</v>
      </c>
      <c r="F681" s="11">
        <f t="shared" si="351"/>
        <v>0</v>
      </c>
      <c r="G681" s="11">
        <f t="shared" si="350"/>
        <v>0</v>
      </c>
      <c r="H681" s="11">
        <f t="shared" si="350"/>
        <v>0</v>
      </c>
      <c r="I681" s="11">
        <f t="shared" si="350"/>
        <v>0</v>
      </c>
      <c r="J681" s="11">
        <f t="shared" si="350"/>
        <v>0</v>
      </c>
      <c r="K681" s="11">
        <f t="shared" si="326"/>
        <v>0</v>
      </c>
      <c r="L681" s="11">
        <f t="shared" si="326"/>
        <v>0</v>
      </c>
      <c r="M681" s="11">
        <f t="shared" si="326"/>
        <v>0</v>
      </c>
      <c r="N681" s="11">
        <f t="shared" si="326"/>
        <v>0</v>
      </c>
      <c r="O681" s="11">
        <f t="shared" si="326"/>
        <v>0</v>
      </c>
      <c r="P681" s="11">
        <f t="shared" si="326"/>
        <v>0</v>
      </c>
      <c r="Q681" s="11">
        <f t="shared" si="326"/>
        <v>0</v>
      </c>
      <c r="R681" s="11">
        <f t="shared" si="326"/>
        <v>0</v>
      </c>
      <c r="S681" s="11">
        <f t="shared" si="326"/>
        <v>0</v>
      </c>
      <c r="T681" s="11">
        <f t="shared" si="357"/>
        <v>12250</v>
      </c>
      <c r="U681" s="40">
        <f t="shared" si="331"/>
        <v>0.77</v>
      </c>
      <c r="V681" s="11">
        <f t="shared" si="354"/>
        <v>8.0072793448589632</v>
      </c>
      <c r="W681" s="11">
        <f t="shared" si="354"/>
        <v>125052083.33333333</v>
      </c>
      <c r="X681" s="11">
        <f t="shared" si="354"/>
        <v>714583.33333333326</v>
      </c>
      <c r="Y681" s="11">
        <f t="shared" si="353"/>
        <v>1071875</v>
      </c>
      <c r="Z681" s="11">
        <f t="shared" si="353"/>
        <v>1.5000000000000002</v>
      </c>
      <c r="AA681" s="11">
        <f t="shared" si="353"/>
        <v>101.0362971081845</v>
      </c>
      <c r="AB681" s="11">
        <f t="shared" si="353"/>
        <v>12250</v>
      </c>
      <c r="AC681" s="11">
        <f t="shared" si="353"/>
        <v>12250</v>
      </c>
      <c r="AD681" s="11">
        <f t="shared" si="353"/>
        <v>1250520.8333333333</v>
      </c>
      <c r="AE681" s="11">
        <f t="shared" si="353"/>
        <v>71458.333333333328</v>
      </c>
      <c r="AF681" s="11">
        <f t="shared" si="353"/>
        <v>107187.5</v>
      </c>
      <c r="AG681" s="11">
        <f t="shared" si="353"/>
        <v>1.5</v>
      </c>
      <c r="AH681" s="11">
        <f t="shared" si="352"/>
        <v>10.103629710818451</v>
      </c>
      <c r="AI681" s="11">
        <f t="shared" si="352"/>
        <v>0</v>
      </c>
      <c r="AJ681" s="11">
        <f t="shared" si="349"/>
        <v>0</v>
      </c>
      <c r="AK681" s="11">
        <f t="shared" si="349"/>
        <v>0</v>
      </c>
      <c r="AL681" s="11">
        <f t="shared" si="349"/>
        <v>0</v>
      </c>
      <c r="AM681" s="11">
        <f t="shared" si="349"/>
        <v>0</v>
      </c>
      <c r="AN681" s="11">
        <f t="shared" si="349"/>
        <v>0</v>
      </c>
      <c r="AO681" s="11">
        <f t="shared" ref="AO681:AW714" si="358">IF($A681="x",CS681,"")</f>
        <v>0</v>
      </c>
      <c r="AP681" s="11">
        <f t="shared" si="358"/>
        <v>0</v>
      </c>
      <c r="AQ681" s="11">
        <f t="shared" si="358"/>
        <v>0</v>
      </c>
      <c r="AR681" s="11">
        <f t="shared" si="356"/>
        <v>0</v>
      </c>
      <c r="AS681" s="11">
        <f t="shared" si="356"/>
        <v>0</v>
      </c>
      <c r="AT681" s="11">
        <f t="shared" si="356"/>
        <v>0</v>
      </c>
      <c r="AU681" s="11">
        <f t="shared" si="356"/>
        <v>0</v>
      </c>
      <c r="AV681" s="11">
        <f t="shared" si="356"/>
        <v>0</v>
      </c>
      <c r="AW681" s="11">
        <f t="shared" si="356"/>
        <v>0</v>
      </c>
      <c r="AX681" s="11">
        <f t="shared" si="356"/>
        <v>0</v>
      </c>
      <c r="AY681" s="11">
        <f t="shared" si="356"/>
        <v>0</v>
      </c>
      <c r="AZ681" s="11">
        <f t="shared" si="356"/>
        <v>0</v>
      </c>
      <c r="BA681" s="11">
        <f t="shared" si="356"/>
        <v>0</v>
      </c>
      <c r="BB681" s="11">
        <f t="shared" si="355"/>
        <v>0</v>
      </c>
      <c r="BC681" s="11">
        <f t="shared" si="355"/>
        <v>0</v>
      </c>
      <c r="BD681" s="11">
        <f t="shared" si="355"/>
        <v>0</v>
      </c>
      <c r="BE681" s="11">
        <f t="shared" si="355"/>
        <v>0</v>
      </c>
      <c r="BF681" s="15" t="str">
        <f t="shared" si="332"/>
        <v>ČSN 42 5524</v>
      </c>
      <c r="BG681" s="42">
        <v>96.162499999999994</v>
      </c>
      <c r="BH681" s="17">
        <f t="shared" si="333"/>
        <v>350</v>
      </c>
      <c r="BI681" s="17">
        <f t="shared" si="334"/>
        <v>35</v>
      </c>
      <c r="BX681" s="18">
        <f t="shared" si="329"/>
        <v>12250</v>
      </c>
      <c r="BY681" s="42">
        <v>0.77</v>
      </c>
      <c r="BZ681" s="43">
        <f t="shared" si="335"/>
        <v>8.0072793448589632</v>
      </c>
      <c r="CA681" s="18">
        <f t="shared" si="336"/>
        <v>125052083.33333333</v>
      </c>
      <c r="CB681" s="18">
        <f t="shared" si="337"/>
        <v>714583.33333333326</v>
      </c>
      <c r="CC681" s="18">
        <f t="shared" si="338"/>
        <v>1071875</v>
      </c>
      <c r="CD681" s="25">
        <f t="shared" si="339"/>
        <v>1.5000000000000002</v>
      </c>
      <c r="CE681" s="26">
        <f t="shared" si="340"/>
        <v>101.0362971081845</v>
      </c>
      <c r="CF681" s="18">
        <f t="shared" si="341"/>
        <v>12250</v>
      </c>
      <c r="CG681" s="18">
        <f t="shared" si="342"/>
        <v>12250</v>
      </c>
      <c r="CH681" s="18">
        <f t="shared" si="343"/>
        <v>1250520.8333333333</v>
      </c>
      <c r="CI681" s="18">
        <f t="shared" si="344"/>
        <v>71458.333333333328</v>
      </c>
      <c r="CJ681" s="18">
        <f t="shared" si="345"/>
        <v>107187.5</v>
      </c>
      <c r="CK681" s="25">
        <f t="shared" si="346"/>
        <v>1.5</v>
      </c>
      <c r="CL681" s="26">
        <f t="shared" si="347"/>
        <v>10.103629710818451</v>
      </c>
      <c r="DJ681" s="20" t="s">
        <v>542</v>
      </c>
    </row>
    <row r="682" spans="1:114" x14ac:dyDescent="0.2">
      <c r="A682" s="15" t="s">
        <v>105</v>
      </c>
      <c r="B682" s="10" t="s">
        <v>782</v>
      </c>
      <c r="C682" s="11">
        <f t="shared" si="330"/>
        <v>109.9</v>
      </c>
      <c r="D682" s="11">
        <f t="shared" si="351"/>
        <v>350</v>
      </c>
      <c r="E682" s="11">
        <f t="shared" si="351"/>
        <v>40</v>
      </c>
      <c r="F682" s="11">
        <f t="shared" si="351"/>
        <v>0</v>
      </c>
      <c r="G682" s="11">
        <f t="shared" si="350"/>
        <v>0</v>
      </c>
      <c r="H682" s="11">
        <f t="shared" si="350"/>
        <v>0</v>
      </c>
      <c r="I682" s="11">
        <f t="shared" si="350"/>
        <v>0</v>
      </c>
      <c r="J682" s="11">
        <f t="shared" si="350"/>
        <v>0</v>
      </c>
      <c r="K682" s="11">
        <f t="shared" si="326"/>
        <v>0</v>
      </c>
      <c r="L682" s="11">
        <f t="shared" si="326"/>
        <v>0</v>
      </c>
      <c r="M682" s="11">
        <f t="shared" si="326"/>
        <v>0</v>
      </c>
      <c r="N682" s="11">
        <f t="shared" si="326"/>
        <v>0</v>
      </c>
      <c r="O682" s="11">
        <f t="shared" si="326"/>
        <v>0</v>
      </c>
      <c r="P682" s="11">
        <f t="shared" si="326"/>
        <v>0</v>
      </c>
      <c r="Q682" s="11">
        <f t="shared" si="326"/>
        <v>0</v>
      </c>
      <c r="R682" s="11">
        <f t="shared" si="326"/>
        <v>0</v>
      </c>
      <c r="S682" s="11">
        <f t="shared" si="326"/>
        <v>0</v>
      </c>
      <c r="T682" s="11">
        <f t="shared" si="357"/>
        <v>14000</v>
      </c>
      <c r="U682" s="40">
        <f t="shared" si="331"/>
        <v>0.78</v>
      </c>
      <c r="V682" s="11">
        <f t="shared" si="354"/>
        <v>7.0973612374886264</v>
      </c>
      <c r="W682" s="11">
        <f t="shared" si="354"/>
        <v>142916666.66666666</v>
      </c>
      <c r="X682" s="11">
        <f t="shared" si="354"/>
        <v>816666.66666666663</v>
      </c>
      <c r="Y682" s="11">
        <f t="shared" si="353"/>
        <v>1225000</v>
      </c>
      <c r="Z682" s="11">
        <f t="shared" si="353"/>
        <v>1.5</v>
      </c>
      <c r="AA682" s="11">
        <f t="shared" si="353"/>
        <v>101.0362971081845</v>
      </c>
      <c r="AB682" s="11">
        <f t="shared" si="353"/>
        <v>14000</v>
      </c>
      <c r="AC682" s="11">
        <f t="shared" si="353"/>
        <v>14000</v>
      </c>
      <c r="AD682" s="11">
        <f t="shared" si="353"/>
        <v>1866666.6666666665</v>
      </c>
      <c r="AE682" s="11">
        <f t="shared" si="353"/>
        <v>93333.333333333328</v>
      </c>
      <c r="AF682" s="11">
        <f t="shared" si="353"/>
        <v>140000</v>
      </c>
      <c r="AG682" s="11">
        <f t="shared" si="353"/>
        <v>1.5</v>
      </c>
      <c r="AH682" s="11">
        <f t="shared" si="352"/>
        <v>11.547005383792515</v>
      </c>
      <c r="AI682" s="11">
        <f t="shared" si="352"/>
        <v>0</v>
      </c>
      <c r="AJ682" s="11">
        <f t="shared" si="352"/>
        <v>0</v>
      </c>
      <c r="AK682" s="11">
        <f t="shared" si="352"/>
        <v>0</v>
      </c>
      <c r="AL682" s="11">
        <f t="shared" si="352"/>
        <v>0</v>
      </c>
      <c r="AM682" s="11">
        <f t="shared" si="352"/>
        <v>0</v>
      </c>
      <c r="AN682" s="11">
        <f t="shared" si="352"/>
        <v>0</v>
      </c>
      <c r="AO682" s="11">
        <f t="shared" si="358"/>
        <v>0</v>
      </c>
      <c r="AP682" s="11">
        <f t="shared" si="358"/>
        <v>0</v>
      </c>
      <c r="AQ682" s="11">
        <f t="shared" si="358"/>
        <v>0</v>
      </c>
      <c r="AR682" s="11">
        <f t="shared" si="356"/>
        <v>0</v>
      </c>
      <c r="AS682" s="11">
        <f t="shared" si="356"/>
        <v>0</v>
      </c>
      <c r="AT682" s="11">
        <f t="shared" si="356"/>
        <v>0</v>
      </c>
      <c r="AU682" s="11">
        <f t="shared" si="356"/>
        <v>0</v>
      </c>
      <c r="AV682" s="11">
        <f t="shared" si="356"/>
        <v>0</v>
      </c>
      <c r="AW682" s="11">
        <f t="shared" si="356"/>
        <v>0</v>
      </c>
      <c r="AX682" s="11">
        <f t="shared" si="356"/>
        <v>0</v>
      </c>
      <c r="AY682" s="11">
        <f t="shared" si="356"/>
        <v>0</v>
      </c>
      <c r="AZ682" s="11">
        <f t="shared" si="356"/>
        <v>0</v>
      </c>
      <c r="BA682" s="11">
        <f t="shared" si="356"/>
        <v>0</v>
      </c>
      <c r="BB682" s="11">
        <f t="shared" si="355"/>
        <v>0</v>
      </c>
      <c r="BC682" s="11">
        <f t="shared" si="355"/>
        <v>0</v>
      </c>
      <c r="BD682" s="11">
        <f t="shared" si="355"/>
        <v>0</v>
      </c>
      <c r="BE682" s="11">
        <f t="shared" si="355"/>
        <v>0</v>
      </c>
      <c r="BF682" s="15" t="str">
        <f t="shared" si="332"/>
        <v>ČSN 42 5524</v>
      </c>
      <c r="BG682" s="42">
        <v>109.9</v>
      </c>
      <c r="BH682" s="17">
        <f t="shared" si="333"/>
        <v>350</v>
      </c>
      <c r="BI682" s="17">
        <f t="shared" si="334"/>
        <v>40</v>
      </c>
      <c r="BX682" s="18">
        <f t="shared" si="329"/>
        <v>14000</v>
      </c>
      <c r="BY682" s="42">
        <v>0.78</v>
      </c>
      <c r="BZ682" s="43">
        <f t="shared" si="335"/>
        <v>7.0973612374886264</v>
      </c>
      <c r="CA682" s="18">
        <f t="shared" si="336"/>
        <v>142916666.66666666</v>
      </c>
      <c r="CB682" s="18">
        <f t="shared" si="337"/>
        <v>816666.66666666663</v>
      </c>
      <c r="CC682" s="18">
        <f t="shared" si="338"/>
        <v>1225000</v>
      </c>
      <c r="CD682" s="25">
        <f t="shared" si="339"/>
        <v>1.5</v>
      </c>
      <c r="CE682" s="26">
        <f t="shared" si="340"/>
        <v>101.0362971081845</v>
      </c>
      <c r="CF682" s="18">
        <f t="shared" si="341"/>
        <v>14000</v>
      </c>
      <c r="CG682" s="18">
        <f t="shared" si="342"/>
        <v>14000</v>
      </c>
      <c r="CH682" s="18">
        <f t="shared" si="343"/>
        <v>1866666.6666666665</v>
      </c>
      <c r="CI682" s="18">
        <f t="shared" si="344"/>
        <v>93333.333333333328</v>
      </c>
      <c r="CJ682" s="18">
        <f t="shared" si="345"/>
        <v>140000</v>
      </c>
      <c r="CK682" s="25">
        <f t="shared" si="346"/>
        <v>1.5</v>
      </c>
      <c r="CL682" s="26">
        <f t="shared" si="347"/>
        <v>11.547005383792515</v>
      </c>
      <c r="DJ682" s="20" t="s">
        <v>542</v>
      </c>
    </row>
    <row r="683" spans="1:114" x14ac:dyDescent="0.2">
      <c r="A683" s="15" t="s">
        <v>105</v>
      </c>
      <c r="B683" s="10" t="s">
        <v>783</v>
      </c>
      <c r="C683" s="11">
        <f t="shared" si="330"/>
        <v>123.6375</v>
      </c>
      <c r="D683" s="11">
        <f t="shared" si="351"/>
        <v>350</v>
      </c>
      <c r="E683" s="11">
        <f t="shared" si="351"/>
        <v>45</v>
      </c>
      <c r="F683" s="11">
        <f t="shared" si="351"/>
        <v>0</v>
      </c>
      <c r="G683" s="11">
        <f t="shared" si="350"/>
        <v>0</v>
      </c>
      <c r="H683" s="11">
        <f t="shared" si="350"/>
        <v>0</v>
      </c>
      <c r="I683" s="11">
        <f t="shared" si="350"/>
        <v>0</v>
      </c>
      <c r="J683" s="11">
        <f t="shared" si="350"/>
        <v>0</v>
      </c>
      <c r="K683" s="11">
        <f t="shared" si="350"/>
        <v>0</v>
      </c>
      <c r="L683" s="11">
        <f t="shared" si="350"/>
        <v>0</v>
      </c>
      <c r="M683" s="11">
        <f t="shared" si="350"/>
        <v>0</v>
      </c>
      <c r="N683" s="11">
        <f t="shared" si="350"/>
        <v>0</v>
      </c>
      <c r="O683" s="11">
        <f t="shared" si="350"/>
        <v>0</v>
      </c>
      <c r="P683" s="11">
        <f t="shared" si="350"/>
        <v>0</v>
      </c>
      <c r="Q683" s="11">
        <f t="shared" si="350"/>
        <v>0</v>
      </c>
      <c r="R683" s="11">
        <f t="shared" si="350"/>
        <v>0</v>
      </c>
      <c r="S683" s="11">
        <f t="shared" si="350"/>
        <v>0</v>
      </c>
      <c r="T683" s="11">
        <f t="shared" si="357"/>
        <v>15750</v>
      </c>
      <c r="U683" s="40">
        <f t="shared" si="331"/>
        <v>0.79</v>
      </c>
      <c r="V683" s="11">
        <f t="shared" si="354"/>
        <v>6.3896471539783652</v>
      </c>
      <c r="W683" s="11">
        <f t="shared" si="354"/>
        <v>160781250</v>
      </c>
      <c r="X683" s="11">
        <f t="shared" si="354"/>
        <v>918750</v>
      </c>
      <c r="Y683" s="11">
        <f t="shared" si="353"/>
        <v>1378125</v>
      </c>
      <c r="Z683" s="11">
        <f t="shared" si="353"/>
        <v>1.5</v>
      </c>
      <c r="AA683" s="11">
        <f t="shared" si="353"/>
        <v>101.03629710818451</v>
      </c>
      <c r="AB683" s="11">
        <f t="shared" si="353"/>
        <v>15750</v>
      </c>
      <c r="AC683" s="11">
        <f t="shared" si="353"/>
        <v>15750</v>
      </c>
      <c r="AD683" s="11">
        <f t="shared" si="353"/>
        <v>2657812.5</v>
      </c>
      <c r="AE683" s="11">
        <f t="shared" si="353"/>
        <v>118124.99999999999</v>
      </c>
      <c r="AF683" s="11">
        <f t="shared" si="353"/>
        <v>177187.5</v>
      </c>
      <c r="AG683" s="11">
        <f t="shared" si="353"/>
        <v>1.5000000000000002</v>
      </c>
      <c r="AH683" s="11">
        <f t="shared" si="352"/>
        <v>12.99038105676658</v>
      </c>
      <c r="AI683" s="11">
        <f t="shared" si="352"/>
        <v>0</v>
      </c>
      <c r="AJ683" s="11">
        <f t="shared" si="352"/>
        <v>0</v>
      </c>
      <c r="AK683" s="11">
        <f t="shared" si="352"/>
        <v>0</v>
      </c>
      <c r="AL683" s="11">
        <f t="shared" si="352"/>
        <v>0</v>
      </c>
      <c r="AM683" s="11">
        <f t="shared" si="352"/>
        <v>0</v>
      </c>
      <c r="AN683" s="11">
        <f t="shared" si="352"/>
        <v>0</v>
      </c>
      <c r="AO683" s="11">
        <f t="shared" si="358"/>
        <v>0</v>
      </c>
      <c r="AP683" s="11">
        <f t="shared" si="358"/>
        <v>0</v>
      </c>
      <c r="AQ683" s="11">
        <f t="shared" si="358"/>
        <v>0</v>
      </c>
      <c r="AR683" s="11">
        <f t="shared" si="356"/>
        <v>0</v>
      </c>
      <c r="AS683" s="11">
        <f t="shared" si="356"/>
        <v>0</v>
      </c>
      <c r="AT683" s="11">
        <f t="shared" si="356"/>
        <v>0</v>
      </c>
      <c r="AU683" s="11">
        <f t="shared" si="356"/>
        <v>0</v>
      </c>
      <c r="AV683" s="11">
        <f t="shared" si="356"/>
        <v>0</v>
      </c>
      <c r="AW683" s="11">
        <f t="shared" si="356"/>
        <v>0</v>
      </c>
      <c r="AX683" s="11">
        <f t="shared" si="356"/>
        <v>0</v>
      </c>
      <c r="AY683" s="11">
        <f t="shared" si="356"/>
        <v>0</v>
      </c>
      <c r="AZ683" s="11">
        <f t="shared" si="356"/>
        <v>0</v>
      </c>
      <c r="BA683" s="11">
        <f t="shared" si="356"/>
        <v>0</v>
      </c>
      <c r="BB683" s="11">
        <f t="shared" si="355"/>
        <v>0</v>
      </c>
      <c r="BC683" s="11">
        <f t="shared" si="355"/>
        <v>0</v>
      </c>
      <c r="BD683" s="11">
        <f t="shared" si="355"/>
        <v>0</v>
      </c>
      <c r="BE683" s="11">
        <f t="shared" si="355"/>
        <v>0</v>
      </c>
      <c r="BF683" s="15" t="str">
        <f t="shared" si="332"/>
        <v>ČSN 42 5524</v>
      </c>
      <c r="BG683" s="42">
        <v>123.6375</v>
      </c>
      <c r="BH683" s="17">
        <f t="shared" si="333"/>
        <v>350</v>
      </c>
      <c r="BI683" s="17">
        <f t="shared" si="334"/>
        <v>45</v>
      </c>
      <c r="BX683" s="18">
        <f t="shared" si="329"/>
        <v>15750</v>
      </c>
      <c r="BY683" s="42">
        <v>0.79</v>
      </c>
      <c r="BZ683" s="43">
        <f t="shared" si="335"/>
        <v>6.3896471539783652</v>
      </c>
      <c r="CA683" s="18">
        <f t="shared" si="336"/>
        <v>160781250</v>
      </c>
      <c r="CB683" s="18">
        <f t="shared" si="337"/>
        <v>918750</v>
      </c>
      <c r="CC683" s="18">
        <f t="shared" si="338"/>
        <v>1378125</v>
      </c>
      <c r="CD683" s="25">
        <f t="shared" si="339"/>
        <v>1.5</v>
      </c>
      <c r="CE683" s="26">
        <f t="shared" si="340"/>
        <v>101.03629710818451</v>
      </c>
      <c r="CF683" s="18">
        <f t="shared" si="341"/>
        <v>15750</v>
      </c>
      <c r="CG683" s="18">
        <f t="shared" si="342"/>
        <v>15750</v>
      </c>
      <c r="CH683" s="18">
        <f t="shared" si="343"/>
        <v>2657812.5</v>
      </c>
      <c r="CI683" s="18">
        <f t="shared" si="344"/>
        <v>118124.99999999999</v>
      </c>
      <c r="CJ683" s="18">
        <f t="shared" si="345"/>
        <v>177187.5</v>
      </c>
      <c r="CK683" s="25">
        <f t="shared" si="346"/>
        <v>1.5000000000000002</v>
      </c>
      <c r="CL683" s="26">
        <f t="shared" si="347"/>
        <v>12.99038105676658</v>
      </c>
      <c r="DJ683" s="20" t="s">
        <v>542</v>
      </c>
    </row>
    <row r="684" spans="1:114" x14ac:dyDescent="0.2">
      <c r="A684" s="15" t="s">
        <v>105</v>
      </c>
      <c r="B684" s="10" t="s">
        <v>784</v>
      </c>
      <c r="C684" s="11">
        <f t="shared" si="330"/>
        <v>137.375</v>
      </c>
      <c r="D684" s="11">
        <f t="shared" si="351"/>
        <v>350</v>
      </c>
      <c r="E684" s="11">
        <f t="shared" si="351"/>
        <v>50</v>
      </c>
      <c r="F684" s="11">
        <f t="shared" si="351"/>
        <v>0</v>
      </c>
      <c r="G684" s="11">
        <f t="shared" si="350"/>
        <v>0</v>
      </c>
      <c r="H684" s="11">
        <f t="shared" si="350"/>
        <v>0</v>
      </c>
      <c r="I684" s="11">
        <f t="shared" si="350"/>
        <v>0</v>
      </c>
      <c r="J684" s="11">
        <f t="shared" si="350"/>
        <v>0</v>
      </c>
      <c r="K684" s="11">
        <f t="shared" si="350"/>
        <v>0</v>
      </c>
      <c r="L684" s="11">
        <f t="shared" si="350"/>
        <v>0</v>
      </c>
      <c r="M684" s="11">
        <f t="shared" si="350"/>
        <v>0</v>
      </c>
      <c r="N684" s="11">
        <f t="shared" si="350"/>
        <v>0</v>
      </c>
      <c r="O684" s="11">
        <f t="shared" si="350"/>
        <v>0</v>
      </c>
      <c r="P684" s="11">
        <f t="shared" si="350"/>
        <v>0</v>
      </c>
      <c r="Q684" s="11">
        <f t="shared" si="350"/>
        <v>0</v>
      </c>
      <c r="R684" s="11">
        <f t="shared" si="350"/>
        <v>0</v>
      </c>
      <c r="S684" s="11">
        <f t="shared" si="350"/>
        <v>0</v>
      </c>
      <c r="T684" s="11">
        <f t="shared" si="357"/>
        <v>17500</v>
      </c>
      <c r="U684" s="40">
        <f t="shared" si="331"/>
        <v>0.8</v>
      </c>
      <c r="V684" s="11">
        <f t="shared" si="354"/>
        <v>5.8234758871701553</v>
      </c>
      <c r="W684" s="11">
        <f t="shared" si="354"/>
        <v>178645833.33333331</v>
      </c>
      <c r="X684" s="11">
        <f t="shared" si="354"/>
        <v>1020833.3333333331</v>
      </c>
      <c r="Y684" s="11">
        <f t="shared" si="353"/>
        <v>1531250</v>
      </c>
      <c r="Z684" s="11">
        <f t="shared" si="353"/>
        <v>1.5000000000000002</v>
      </c>
      <c r="AA684" s="11">
        <f t="shared" si="353"/>
        <v>101.0362971081845</v>
      </c>
      <c r="AB684" s="11">
        <f t="shared" si="353"/>
        <v>17500</v>
      </c>
      <c r="AC684" s="11">
        <f t="shared" si="353"/>
        <v>17500</v>
      </c>
      <c r="AD684" s="11">
        <f t="shared" si="353"/>
        <v>3645833.333333333</v>
      </c>
      <c r="AE684" s="11">
        <f t="shared" si="353"/>
        <v>145833.33333333331</v>
      </c>
      <c r="AF684" s="11">
        <f t="shared" si="353"/>
        <v>218750</v>
      </c>
      <c r="AG684" s="11">
        <f t="shared" si="353"/>
        <v>1.5000000000000002</v>
      </c>
      <c r="AH684" s="11">
        <f t="shared" si="352"/>
        <v>14.433756729740644</v>
      </c>
      <c r="AI684" s="11">
        <f t="shared" si="352"/>
        <v>0</v>
      </c>
      <c r="AJ684" s="11">
        <f t="shared" si="352"/>
        <v>0</v>
      </c>
      <c r="AK684" s="11">
        <f t="shared" si="352"/>
        <v>0</v>
      </c>
      <c r="AL684" s="11">
        <f t="shared" si="352"/>
        <v>0</v>
      </c>
      <c r="AM684" s="11">
        <f t="shared" si="352"/>
        <v>0</v>
      </c>
      <c r="AN684" s="11">
        <f t="shared" si="352"/>
        <v>0</v>
      </c>
      <c r="AO684" s="11">
        <f t="shared" si="358"/>
        <v>0</v>
      </c>
      <c r="AP684" s="11">
        <f t="shared" si="358"/>
        <v>0</v>
      </c>
      <c r="AQ684" s="11">
        <f t="shared" si="358"/>
        <v>0</v>
      </c>
      <c r="AR684" s="11">
        <f t="shared" si="356"/>
        <v>0</v>
      </c>
      <c r="AS684" s="11">
        <f t="shared" si="356"/>
        <v>0</v>
      </c>
      <c r="AT684" s="11">
        <f t="shared" si="356"/>
        <v>0</v>
      </c>
      <c r="AU684" s="11">
        <f t="shared" si="356"/>
        <v>0</v>
      </c>
      <c r="AV684" s="11">
        <f t="shared" si="356"/>
        <v>0</v>
      </c>
      <c r="AW684" s="11">
        <f t="shared" si="356"/>
        <v>0</v>
      </c>
      <c r="AX684" s="11">
        <f t="shared" si="356"/>
        <v>0</v>
      </c>
      <c r="AY684" s="11">
        <f t="shared" si="356"/>
        <v>0</v>
      </c>
      <c r="AZ684" s="11">
        <f t="shared" si="356"/>
        <v>0</v>
      </c>
      <c r="BA684" s="11">
        <f t="shared" si="356"/>
        <v>0</v>
      </c>
      <c r="BB684" s="11">
        <f t="shared" si="355"/>
        <v>0</v>
      </c>
      <c r="BC684" s="11">
        <f t="shared" si="355"/>
        <v>0</v>
      </c>
      <c r="BD684" s="11">
        <f t="shared" si="355"/>
        <v>0</v>
      </c>
      <c r="BE684" s="11">
        <f t="shared" si="355"/>
        <v>0</v>
      </c>
      <c r="BF684" s="15" t="str">
        <f t="shared" si="332"/>
        <v>ČSN 42 5524</v>
      </c>
      <c r="BG684" s="42">
        <v>137.375</v>
      </c>
      <c r="BH684" s="17">
        <f t="shared" si="333"/>
        <v>350</v>
      </c>
      <c r="BI684" s="17">
        <f t="shared" si="334"/>
        <v>50</v>
      </c>
      <c r="BX684" s="18">
        <f t="shared" ref="BX684:BX747" si="359">BH684*BI684</f>
        <v>17500</v>
      </c>
      <c r="BY684" s="42">
        <v>0.8</v>
      </c>
      <c r="BZ684" s="43">
        <f t="shared" si="335"/>
        <v>5.8234758871701553</v>
      </c>
      <c r="CA684" s="18">
        <f t="shared" si="336"/>
        <v>178645833.33333331</v>
      </c>
      <c r="CB684" s="18">
        <f t="shared" si="337"/>
        <v>1020833.3333333331</v>
      </c>
      <c r="CC684" s="18">
        <f t="shared" si="338"/>
        <v>1531250</v>
      </c>
      <c r="CD684" s="25">
        <f t="shared" si="339"/>
        <v>1.5000000000000002</v>
      </c>
      <c r="CE684" s="26">
        <f t="shared" si="340"/>
        <v>101.0362971081845</v>
      </c>
      <c r="CF684" s="18">
        <f t="shared" si="341"/>
        <v>17500</v>
      </c>
      <c r="CG684" s="18">
        <f t="shared" si="342"/>
        <v>17500</v>
      </c>
      <c r="CH684" s="18">
        <f t="shared" si="343"/>
        <v>3645833.333333333</v>
      </c>
      <c r="CI684" s="18">
        <f t="shared" si="344"/>
        <v>145833.33333333331</v>
      </c>
      <c r="CJ684" s="18">
        <f t="shared" si="345"/>
        <v>218750</v>
      </c>
      <c r="CK684" s="25">
        <f t="shared" si="346"/>
        <v>1.5000000000000002</v>
      </c>
      <c r="CL684" s="26">
        <f t="shared" si="347"/>
        <v>14.433756729740644</v>
      </c>
      <c r="DJ684" s="20" t="s">
        <v>542</v>
      </c>
    </row>
    <row r="685" spans="1:114" x14ac:dyDescent="0.2">
      <c r="A685" s="15" t="s">
        <v>105</v>
      </c>
      <c r="B685" s="10" t="s">
        <v>785</v>
      </c>
      <c r="C685" s="11">
        <f t="shared" si="330"/>
        <v>151.11250000000001</v>
      </c>
      <c r="D685" s="11">
        <f t="shared" si="351"/>
        <v>350</v>
      </c>
      <c r="E685" s="11">
        <f t="shared" si="351"/>
        <v>55</v>
      </c>
      <c r="F685" s="11">
        <f t="shared" si="351"/>
        <v>0</v>
      </c>
      <c r="G685" s="11">
        <f t="shared" si="350"/>
        <v>0</v>
      </c>
      <c r="H685" s="11">
        <f t="shared" si="350"/>
        <v>0</v>
      </c>
      <c r="I685" s="11">
        <f t="shared" si="350"/>
        <v>0</v>
      </c>
      <c r="J685" s="11">
        <f t="shared" si="350"/>
        <v>0</v>
      </c>
      <c r="K685" s="11">
        <f t="shared" si="350"/>
        <v>0</v>
      </c>
      <c r="L685" s="11">
        <f t="shared" si="350"/>
        <v>0</v>
      </c>
      <c r="M685" s="11">
        <f t="shared" si="350"/>
        <v>0</v>
      </c>
      <c r="N685" s="11">
        <f t="shared" si="350"/>
        <v>0</v>
      </c>
      <c r="O685" s="11">
        <f t="shared" si="350"/>
        <v>0</v>
      </c>
      <c r="P685" s="11">
        <f t="shared" si="350"/>
        <v>0</v>
      </c>
      <c r="Q685" s="11">
        <f t="shared" si="350"/>
        <v>0</v>
      </c>
      <c r="R685" s="11">
        <f t="shared" si="350"/>
        <v>0</v>
      </c>
      <c r="S685" s="11">
        <f t="shared" si="350"/>
        <v>0</v>
      </c>
      <c r="T685" s="11">
        <f t="shared" si="357"/>
        <v>19250</v>
      </c>
      <c r="U685" s="40">
        <f t="shared" si="331"/>
        <v>0.81</v>
      </c>
      <c r="V685" s="11">
        <f t="shared" si="354"/>
        <v>5.3602448506907114</v>
      </c>
      <c r="W685" s="11">
        <f t="shared" si="354"/>
        <v>196510416.66666666</v>
      </c>
      <c r="X685" s="11">
        <f t="shared" si="354"/>
        <v>1122916.6666666665</v>
      </c>
      <c r="Y685" s="11">
        <f t="shared" si="353"/>
        <v>1684375</v>
      </c>
      <c r="Z685" s="11">
        <f t="shared" si="353"/>
        <v>1.5000000000000002</v>
      </c>
      <c r="AA685" s="11">
        <f t="shared" si="353"/>
        <v>101.0362971081845</v>
      </c>
      <c r="AB685" s="11">
        <f t="shared" si="353"/>
        <v>19250</v>
      </c>
      <c r="AC685" s="11">
        <f t="shared" si="353"/>
        <v>19250</v>
      </c>
      <c r="AD685" s="11">
        <f t="shared" si="353"/>
        <v>4852604.166666666</v>
      </c>
      <c r="AE685" s="11">
        <f t="shared" si="353"/>
        <v>176458.33333333331</v>
      </c>
      <c r="AF685" s="11">
        <f t="shared" si="353"/>
        <v>264687.5</v>
      </c>
      <c r="AG685" s="11">
        <f t="shared" si="353"/>
        <v>1.5000000000000002</v>
      </c>
      <c r="AH685" s="11">
        <f t="shared" si="352"/>
        <v>15.877132402714707</v>
      </c>
      <c r="AI685" s="11">
        <f t="shared" si="352"/>
        <v>0</v>
      </c>
      <c r="AJ685" s="11">
        <f t="shared" si="352"/>
        <v>0</v>
      </c>
      <c r="AK685" s="11">
        <f t="shared" si="352"/>
        <v>0</v>
      </c>
      <c r="AL685" s="11">
        <f t="shared" si="352"/>
        <v>0</v>
      </c>
      <c r="AM685" s="11">
        <f t="shared" si="352"/>
        <v>0</v>
      </c>
      <c r="AN685" s="11">
        <f t="shared" si="352"/>
        <v>0</v>
      </c>
      <c r="AO685" s="11">
        <f t="shared" si="358"/>
        <v>0</v>
      </c>
      <c r="AP685" s="11">
        <f t="shared" si="358"/>
        <v>0</v>
      </c>
      <c r="AQ685" s="11">
        <f t="shared" si="358"/>
        <v>0</v>
      </c>
      <c r="AR685" s="11">
        <f t="shared" si="356"/>
        <v>0</v>
      </c>
      <c r="AS685" s="11">
        <f t="shared" si="356"/>
        <v>0</v>
      </c>
      <c r="AT685" s="11">
        <f t="shared" si="356"/>
        <v>0</v>
      </c>
      <c r="AU685" s="11">
        <f t="shared" si="356"/>
        <v>0</v>
      </c>
      <c r="AV685" s="11">
        <f t="shared" si="356"/>
        <v>0</v>
      </c>
      <c r="AW685" s="11">
        <f t="shared" si="356"/>
        <v>0</v>
      </c>
      <c r="AX685" s="11">
        <f t="shared" si="356"/>
        <v>0</v>
      </c>
      <c r="AY685" s="11">
        <f t="shared" si="356"/>
        <v>0</v>
      </c>
      <c r="AZ685" s="11">
        <f t="shared" si="356"/>
        <v>0</v>
      </c>
      <c r="BA685" s="11">
        <f t="shared" si="356"/>
        <v>0</v>
      </c>
      <c r="BB685" s="11">
        <f t="shared" si="355"/>
        <v>0</v>
      </c>
      <c r="BC685" s="11">
        <f t="shared" si="355"/>
        <v>0</v>
      </c>
      <c r="BD685" s="11">
        <f t="shared" si="355"/>
        <v>0</v>
      </c>
      <c r="BE685" s="11">
        <f t="shared" si="355"/>
        <v>0</v>
      </c>
      <c r="BF685" s="15" t="str">
        <f t="shared" si="332"/>
        <v>ČSN 42 5524</v>
      </c>
      <c r="BG685" s="42">
        <v>151.11250000000001</v>
      </c>
      <c r="BH685" s="17">
        <f t="shared" si="333"/>
        <v>350</v>
      </c>
      <c r="BI685" s="17">
        <f t="shared" si="334"/>
        <v>55</v>
      </c>
      <c r="BX685" s="18">
        <f t="shared" si="359"/>
        <v>19250</v>
      </c>
      <c r="BY685" s="42">
        <v>0.81</v>
      </c>
      <c r="BZ685" s="43">
        <f t="shared" si="335"/>
        <v>5.3602448506907114</v>
      </c>
      <c r="CA685" s="18">
        <f t="shared" si="336"/>
        <v>196510416.66666666</v>
      </c>
      <c r="CB685" s="18">
        <f t="shared" si="337"/>
        <v>1122916.6666666665</v>
      </c>
      <c r="CC685" s="18">
        <f t="shared" si="338"/>
        <v>1684375</v>
      </c>
      <c r="CD685" s="25">
        <f t="shared" si="339"/>
        <v>1.5000000000000002</v>
      </c>
      <c r="CE685" s="26">
        <f t="shared" si="340"/>
        <v>101.0362971081845</v>
      </c>
      <c r="CF685" s="18">
        <f t="shared" si="341"/>
        <v>19250</v>
      </c>
      <c r="CG685" s="18">
        <f t="shared" si="342"/>
        <v>19250</v>
      </c>
      <c r="CH685" s="18">
        <f t="shared" si="343"/>
        <v>4852604.166666666</v>
      </c>
      <c r="CI685" s="18">
        <f t="shared" si="344"/>
        <v>176458.33333333331</v>
      </c>
      <c r="CJ685" s="18">
        <f t="shared" si="345"/>
        <v>264687.5</v>
      </c>
      <c r="CK685" s="25">
        <f t="shared" si="346"/>
        <v>1.5000000000000002</v>
      </c>
      <c r="CL685" s="26">
        <f t="shared" si="347"/>
        <v>15.877132402714707</v>
      </c>
      <c r="DJ685" s="20" t="s">
        <v>542</v>
      </c>
    </row>
    <row r="686" spans="1:114" x14ac:dyDescent="0.2">
      <c r="A686" s="15" t="s">
        <v>105</v>
      </c>
      <c r="B686" s="10" t="s">
        <v>786</v>
      </c>
      <c r="C686" s="11">
        <f t="shared" si="330"/>
        <v>164.85</v>
      </c>
      <c r="D686" s="11">
        <f t="shared" si="351"/>
        <v>350</v>
      </c>
      <c r="E686" s="11">
        <f t="shared" si="351"/>
        <v>60</v>
      </c>
      <c r="F686" s="11">
        <f t="shared" si="351"/>
        <v>0</v>
      </c>
      <c r="G686" s="11">
        <f t="shared" si="350"/>
        <v>0</v>
      </c>
      <c r="H686" s="11">
        <f t="shared" si="350"/>
        <v>0</v>
      </c>
      <c r="I686" s="11">
        <f t="shared" si="350"/>
        <v>0</v>
      </c>
      <c r="J686" s="11">
        <f t="shared" si="350"/>
        <v>0</v>
      </c>
      <c r="K686" s="11">
        <f t="shared" si="350"/>
        <v>0</v>
      </c>
      <c r="L686" s="11">
        <f t="shared" si="350"/>
        <v>0</v>
      </c>
      <c r="M686" s="11">
        <f t="shared" si="350"/>
        <v>0</v>
      </c>
      <c r="N686" s="11">
        <f t="shared" si="350"/>
        <v>0</v>
      </c>
      <c r="O686" s="11">
        <f t="shared" si="350"/>
        <v>0</v>
      </c>
      <c r="P686" s="11">
        <f t="shared" si="350"/>
        <v>0</v>
      </c>
      <c r="Q686" s="11">
        <f t="shared" si="350"/>
        <v>0</v>
      </c>
      <c r="R686" s="11">
        <f t="shared" si="350"/>
        <v>0</v>
      </c>
      <c r="S686" s="11">
        <f t="shared" si="350"/>
        <v>0</v>
      </c>
      <c r="T686" s="11">
        <f t="shared" si="357"/>
        <v>21000</v>
      </c>
      <c r="U686" s="40">
        <f t="shared" si="331"/>
        <v>0.82</v>
      </c>
      <c r="V686" s="11">
        <f t="shared" si="354"/>
        <v>4.9742189869578404</v>
      </c>
      <c r="W686" s="11">
        <f t="shared" si="354"/>
        <v>214375000</v>
      </c>
      <c r="X686" s="11">
        <f t="shared" si="354"/>
        <v>1225000</v>
      </c>
      <c r="Y686" s="11">
        <f t="shared" si="353"/>
        <v>1837500</v>
      </c>
      <c r="Z686" s="11">
        <f t="shared" si="353"/>
        <v>1.5</v>
      </c>
      <c r="AA686" s="11">
        <f t="shared" si="353"/>
        <v>101.03629710818451</v>
      </c>
      <c r="AB686" s="11">
        <f t="shared" si="353"/>
        <v>21000</v>
      </c>
      <c r="AC686" s="11">
        <f t="shared" si="353"/>
        <v>21000</v>
      </c>
      <c r="AD686" s="11">
        <f t="shared" si="353"/>
        <v>6299999.9999999991</v>
      </c>
      <c r="AE686" s="11">
        <f t="shared" si="353"/>
        <v>209999.99999999997</v>
      </c>
      <c r="AF686" s="11">
        <f t="shared" si="353"/>
        <v>315000</v>
      </c>
      <c r="AG686" s="11">
        <f t="shared" si="353"/>
        <v>1.5000000000000002</v>
      </c>
      <c r="AH686" s="11">
        <f t="shared" si="352"/>
        <v>17.320508075688771</v>
      </c>
      <c r="AI686" s="11">
        <f t="shared" si="352"/>
        <v>0</v>
      </c>
      <c r="AJ686" s="11">
        <f t="shared" si="352"/>
        <v>0</v>
      </c>
      <c r="AK686" s="11">
        <f t="shared" si="352"/>
        <v>0</v>
      </c>
      <c r="AL686" s="11">
        <f t="shared" si="352"/>
        <v>0</v>
      </c>
      <c r="AM686" s="11">
        <f t="shared" si="352"/>
        <v>0</v>
      </c>
      <c r="AN686" s="11">
        <f t="shared" si="352"/>
        <v>0</v>
      </c>
      <c r="AO686" s="11">
        <f t="shared" si="358"/>
        <v>0</v>
      </c>
      <c r="AP686" s="11">
        <f t="shared" si="358"/>
        <v>0</v>
      </c>
      <c r="AQ686" s="11">
        <f t="shared" si="358"/>
        <v>0</v>
      </c>
      <c r="AR686" s="11">
        <f t="shared" si="356"/>
        <v>0</v>
      </c>
      <c r="AS686" s="11">
        <f t="shared" si="356"/>
        <v>0</v>
      </c>
      <c r="AT686" s="11">
        <f t="shared" si="356"/>
        <v>0</v>
      </c>
      <c r="AU686" s="11">
        <f t="shared" si="356"/>
        <v>0</v>
      </c>
      <c r="AV686" s="11">
        <f t="shared" si="356"/>
        <v>0</v>
      </c>
      <c r="AW686" s="11">
        <f t="shared" si="356"/>
        <v>0</v>
      </c>
      <c r="AX686" s="11">
        <f t="shared" si="356"/>
        <v>0</v>
      </c>
      <c r="AY686" s="11">
        <f t="shared" si="356"/>
        <v>0</v>
      </c>
      <c r="AZ686" s="11">
        <f t="shared" si="356"/>
        <v>0</v>
      </c>
      <c r="BA686" s="11">
        <f t="shared" si="356"/>
        <v>0</v>
      </c>
      <c r="BB686" s="11">
        <f t="shared" si="355"/>
        <v>0</v>
      </c>
      <c r="BC686" s="11">
        <f t="shared" si="355"/>
        <v>0</v>
      </c>
      <c r="BD686" s="11">
        <f t="shared" si="355"/>
        <v>0</v>
      </c>
      <c r="BE686" s="11">
        <f t="shared" si="355"/>
        <v>0</v>
      </c>
      <c r="BF686" s="15" t="str">
        <f t="shared" si="332"/>
        <v>ČSN 42 5524</v>
      </c>
      <c r="BG686" s="42">
        <v>164.85</v>
      </c>
      <c r="BH686" s="17">
        <f t="shared" si="333"/>
        <v>350</v>
      </c>
      <c r="BI686" s="17">
        <f t="shared" si="334"/>
        <v>60</v>
      </c>
      <c r="BX686" s="18">
        <f t="shared" si="359"/>
        <v>21000</v>
      </c>
      <c r="BY686" s="42">
        <v>0.82</v>
      </c>
      <c r="BZ686" s="43">
        <f t="shared" si="335"/>
        <v>4.9742189869578404</v>
      </c>
      <c r="CA686" s="18">
        <f t="shared" si="336"/>
        <v>214375000</v>
      </c>
      <c r="CB686" s="18">
        <f t="shared" si="337"/>
        <v>1225000</v>
      </c>
      <c r="CC686" s="18">
        <f t="shared" si="338"/>
        <v>1837500</v>
      </c>
      <c r="CD686" s="25">
        <f t="shared" si="339"/>
        <v>1.5</v>
      </c>
      <c r="CE686" s="26">
        <f t="shared" si="340"/>
        <v>101.03629710818451</v>
      </c>
      <c r="CF686" s="18">
        <f t="shared" si="341"/>
        <v>21000</v>
      </c>
      <c r="CG686" s="18">
        <f t="shared" si="342"/>
        <v>21000</v>
      </c>
      <c r="CH686" s="18">
        <f t="shared" si="343"/>
        <v>6299999.9999999991</v>
      </c>
      <c r="CI686" s="18">
        <f t="shared" si="344"/>
        <v>209999.99999999997</v>
      </c>
      <c r="CJ686" s="18">
        <f t="shared" si="345"/>
        <v>315000</v>
      </c>
      <c r="CK686" s="25">
        <f t="shared" si="346"/>
        <v>1.5000000000000002</v>
      </c>
      <c r="CL686" s="26">
        <f t="shared" si="347"/>
        <v>17.320508075688771</v>
      </c>
      <c r="DJ686" s="20" t="s">
        <v>542</v>
      </c>
    </row>
    <row r="687" spans="1:114" x14ac:dyDescent="0.2">
      <c r="A687" s="15" t="s">
        <v>105</v>
      </c>
      <c r="B687" s="10" t="s">
        <v>787</v>
      </c>
      <c r="C687" s="11">
        <f t="shared" si="330"/>
        <v>20.881</v>
      </c>
      <c r="D687" s="11">
        <f t="shared" si="351"/>
        <v>380</v>
      </c>
      <c r="E687" s="11">
        <f t="shared" si="351"/>
        <v>7</v>
      </c>
      <c r="F687" s="11">
        <f t="shared" si="351"/>
        <v>0</v>
      </c>
      <c r="G687" s="11">
        <f t="shared" si="350"/>
        <v>0</v>
      </c>
      <c r="H687" s="11">
        <f t="shared" si="350"/>
        <v>0</v>
      </c>
      <c r="I687" s="11">
        <f t="shared" si="350"/>
        <v>0</v>
      </c>
      <c r="J687" s="11">
        <f t="shared" si="350"/>
        <v>0</v>
      </c>
      <c r="K687" s="11">
        <f t="shared" si="350"/>
        <v>0</v>
      </c>
      <c r="L687" s="11">
        <f t="shared" si="350"/>
        <v>0</v>
      </c>
      <c r="M687" s="11">
        <f t="shared" si="350"/>
        <v>0</v>
      </c>
      <c r="N687" s="11">
        <f t="shared" si="350"/>
        <v>0</v>
      </c>
      <c r="O687" s="11">
        <f t="shared" si="350"/>
        <v>0</v>
      </c>
      <c r="P687" s="11">
        <f t="shared" si="350"/>
        <v>0</v>
      </c>
      <c r="Q687" s="11">
        <f t="shared" si="350"/>
        <v>0</v>
      </c>
      <c r="R687" s="11">
        <f t="shared" si="350"/>
        <v>0</v>
      </c>
      <c r="S687" s="11">
        <f t="shared" si="350"/>
        <v>0</v>
      </c>
      <c r="T687" s="11">
        <f t="shared" si="357"/>
        <v>2660</v>
      </c>
      <c r="U687" s="40">
        <f t="shared" si="331"/>
        <v>0.77400000000000002</v>
      </c>
      <c r="V687" s="11">
        <f t="shared" si="354"/>
        <v>37.0671902686653</v>
      </c>
      <c r="W687" s="11">
        <f t="shared" si="354"/>
        <v>32008666.666666664</v>
      </c>
      <c r="X687" s="11">
        <f t="shared" si="354"/>
        <v>168466.66666666666</v>
      </c>
      <c r="Y687" s="11">
        <f t="shared" si="353"/>
        <v>252700</v>
      </c>
      <c r="Z687" s="11">
        <f t="shared" si="353"/>
        <v>1.5</v>
      </c>
      <c r="AA687" s="11">
        <f t="shared" si="353"/>
        <v>109.6965511460289</v>
      </c>
      <c r="AB687" s="11">
        <f t="shared" si="353"/>
        <v>2660</v>
      </c>
      <c r="AC687" s="11">
        <f t="shared" si="353"/>
        <v>2660</v>
      </c>
      <c r="AD687" s="11">
        <f t="shared" si="353"/>
        <v>10861.666666666666</v>
      </c>
      <c r="AE687" s="11">
        <f t="shared" si="353"/>
        <v>3103.333333333333</v>
      </c>
      <c r="AF687" s="11">
        <f t="shared" si="353"/>
        <v>4655</v>
      </c>
      <c r="AG687" s="11">
        <f t="shared" si="353"/>
        <v>1.5000000000000002</v>
      </c>
      <c r="AH687" s="11">
        <f t="shared" si="352"/>
        <v>2.0207259421636903</v>
      </c>
      <c r="AI687" s="11">
        <f t="shared" si="352"/>
        <v>0</v>
      </c>
      <c r="AJ687" s="11">
        <f t="shared" si="352"/>
        <v>0</v>
      </c>
      <c r="AK687" s="11">
        <f t="shared" si="352"/>
        <v>0</v>
      </c>
      <c r="AL687" s="11">
        <f t="shared" si="352"/>
        <v>0</v>
      </c>
      <c r="AM687" s="11">
        <f t="shared" si="352"/>
        <v>0</v>
      </c>
      <c r="AN687" s="11">
        <f t="shared" si="352"/>
        <v>0</v>
      </c>
      <c r="AO687" s="11">
        <f t="shared" si="358"/>
        <v>0</v>
      </c>
      <c r="AP687" s="11">
        <f t="shared" si="358"/>
        <v>0</v>
      </c>
      <c r="AQ687" s="11">
        <f t="shared" si="358"/>
        <v>0</v>
      </c>
      <c r="AR687" s="11">
        <f t="shared" si="356"/>
        <v>0</v>
      </c>
      <c r="AS687" s="11">
        <f t="shared" si="356"/>
        <v>0</v>
      </c>
      <c r="AT687" s="11">
        <f t="shared" si="356"/>
        <v>0</v>
      </c>
      <c r="AU687" s="11">
        <f t="shared" si="356"/>
        <v>0</v>
      </c>
      <c r="AV687" s="11">
        <f t="shared" si="356"/>
        <v>0</v>
      </c>
      <c r="AW687" s="11">
        <f t="shared" si="356"/>
        <v>0</v>
      </c>
      <c r="AX687" s="11">
        <f t="shared" si="356"/>
        <v>0</v>
      </c>
      <c r="AY687" s="11">
        <f t="shared" si="356"/>
        <v>0</v>
      </c>
      <c r="AZ687" s="11">
        <f t="shared" si="356"/>
        <v>0</v>
      </c>
      <c r="BA687" s="11">
        <f t="shared" si="356"/>
        <v>0</v>
      </c>
      <c r="BB687" s="11">
        <f t="shared" si="355"/>
        <v>0</v>
      </c>
      <c r="BC687" s="11">
        <f t="shared" si="355"/>
        <v>0</v>
      </c>
      <c r="BD687" s="11">
        <f t="shared" si="355"/>
        <v>0</v>
      </c>
      <c r="BE687" s="11">
        <f t="shared" si="355"/>
        <v>0</v>
      </c>
      <c r="BF687" s="15" t="str">
        <f t="shared" si="332"/>
        <v>ČSN 42 5524</v>
      </c>
      <c r="BG687" s="42">
        <v>20.881</v>
      </c>
      <c r="BH687" s="17">
        <f t="shared" si="333"/>
        <v>380</v>
      </c>
      <c r="BI687" s="17">
        <f t="shared" si="334"/>
        <v>7</v>
      </c>
      <c r="BX687" s="18">
        <f t="shared" si="359"/>
        <v>2660</v>
      </c>
      <c r="BY687" s="42">
        <v>0.77400000000000002</v>
      </c>
      <c r="BZ687" s="43">
        <f t="shared" si="335"/>
        <v>37.0671902686653</v>
      </c>
      <c r="CA687" s="18">
        <f t="shared" si="336"/>
        <v>32008666.666666664</v>
      </c>
      <c r="CB687" s="18">
        <f t="shared" si="337"/>
        <v>168466.66666666666</v>
      </c>
      <c r="CC687" s="18">
        <f t="shared" si="338"/>
        <v>252700</v>
      </c>
      <c r="CD687" s="25">
        <f t="shared" si="339"/>
        <v>1.5</v>
      </c>
      <c r="CE687" s="26">
        <f t="shared" si="340"/>
        <v>109.6965511460289</v>
      </c>
      <c r="CF687" s="18">
        <f t="shared" si="341"/>
        <v>2660</v>
      </c>
      <c r="CG687" s="18">
        <f t="shared" si="342"/>
        <v>2660</v>
      </c>
      <c r="CH687" s="18">
        <f t="shared" si="343"/>
        <v>10861.666666666666</v>
      </c>
      <c r="CI687" s="18">
        <f t="shared" si="344"/>
        <v>3103.333333333333</v>
      </c>
      <c r="CJ687" s="18">
        <f t="shared" si="345"/>
        <v>4655</v>
      </c>
      <c r="CK687" s="25">
        <f t="shared" si="346"/>
        <v>1.5000000000000002</v>
      </c>
      <c r="CL687" s="26">
        <f t="shared" si="347"/>
        <v>2.0207259421636903</v>
      </c>
      <c r="DJ687" s="20" t="s">
        <v>542</v>
      </c>
    </row>
    <row r="688" spans="1:114" x14ac:dyDescent="0.2">
      <c r="A688" s="15" t="s">
        <v>105</v>
      </c>
      <c r="B688" s="10" t="s">
        <v>788</v>
      </c>
      <c r="C688" s="11">
        <f t="shared" si="330"/>
        <v>23.864000000000001</v>
      </c>
      <c r="D688" s="11">
        <f t="shared" si="351"/>
        <v>380</v>
      </c>
      <c r="E688" s="11">
        <f t="shared" si="351"/>
        <v>8</v>
      </c>
      <c r="F688" s="11">
        <f t="shared" si="351"/>
        <v>0</v>
      </c>
      <c r="G688" s="11">
        <f t="shared" si="350"/>
        <v>0</v>
      </c>
      <c r="H688" s="11">
        <f t="shared" si="350"/>
        <v>0</v>
      </c>
      <c r="I688" s="11">
        <f t="shared" si="350"/>
        <v>0</v>
      </c>
      <c r="J688" s="11">
        <f t="shared" si="350"/>
        <v>0</v>
      </c>
      <c r="K688" s="11">
        <f t="shared" si="350"/>
        <v>0</v>
      </c>
      <c r="L688" s="11">
        <f t="shared" si="350"/>
        <v>0</v>
      </c>
      <c r="M688" s="11">
        <f t="shared" si="350"/>
        <v>0</v>
      </c>
      <c r="N688" s="11">
        <f t="shared" si="350"/>
        <v>0</v>
      </c>
      <c r="O688" s="11">
        <f t="shared" si="350"/>
        <v>0</v>
      </c>
      <c r="P688" s="11">
        <f t="shared" si="350"/>
        <v>0</v>
      </c>
      <c r="Q688" s="11">
        <f t="shared" si="350"/>
        <v>0</v>
      </c>
      <c r="R688" s="11">
        <f t="shared" si="350"/>
        <v>0</v>
      </c>
      <c r="S688" s="11">
        <f t="shared" si="350"/>
        <v>0</v>
      </c>
      <c r="T688" s="11">
        <f t="shared" si="357"/>
        <v>3040</v>
      </c>
      <c r="U688" s="40">
        <f t="shared" si="331"/>
        <v>0.77600000000000002</v>
      </c>
      <c r="V688" s="11">
        <f t="shared" si="354"/>
        <v>32.517599731813611</v>
      </c>
      <c r="W688" s="11">
        <f t="shared" si="354"/>
        <v>36581333.333333328</v>
      </c>
      <c r="X688" s="11">
        <f t="shared" si="354"/>
        <v>192533.33333333331</v>
      </c>
      <c r="Y688" s="11">
        <f t="shared" si="353"/>
        <v>288800</v>
      </c>
      <c r="Z688" s="11">
        <f t="shared" si="353"/>
        <v>1.5000000000000002</v>
      </c>
      <c r="AA688" s="11">
        <f t="shared" si="353"/>
        <v>109.6965511460289</v>
      </c>
      <c r="AB688" s="11">
        <f t="shared" ref="AB688:AM721" si="360">IF($A688="x",CF688,"")</f>
        <v>3040</v>
      </c>
      <c r="AC688" s="11">
        <f t="shared" si="360"/>
        <v>3040</v>
      </c>
      <c r="AD688" s="11">
        <f t="shared" si="360"/>
        <v>16213.333333333332</v>
      </c>
      <c r="AE688" s="11">
        <f t="shared" si="360"/>
        <v>4053.333333333333</v>
      </c>
      <c r="AF688" s="11">
        <f t="shared" si="360"/>
        <v>6080</v>
      </c>
      <c r="AG688" s="11">
        <f t="shared" si="360"/>
        <v>1.5000000000000002</v>
      </c>
      <c r="AH688" s="11">
        <f t="shared" si="352"/>
        <v>2.3094010767585029</v>
      </c>
      <c r="AI688" s="11">
        <f t="shared" si="352"/>
        <v>0</v>
      </c>
      <c r="AJ688" s="11">
        <f t="shared" si="352"/>
        <v>0</v>
      </c>
      <c r="AK688" s="11">
        <f t="shared" si="352"/>
        <v>0</v>
      </c>
      <c r="AL688" s="11">
        <f t="shared" si="352"/>
        <v>0</v>
      </c>
      <c r="AM688" s="11">
        <f t="shared" si="352"/>
        <v>0</v>
      </c>
      <c r="AN688" s="11">
        <f t="shared" si="352"/>
        <v>0</v>
      </c>
      <c r="AO688" s="11">
        <f t="shared" si="358"/>
        <v>0</v>
      </c>
      <c r="AP688" s="11">
        <f t="shared" si="358"/>
        <v>0</v>
      </c>
      <c r="AQ688" s="11">
        <f t="shared" si="358"/>
        <v>0</v>
      </c>
      <c r="AR688" s="11">
        <f t="shared" si="356"/>
        <v>0</v>
      </c>
      <c r="AS688" s="11">
        <f t="shared" si="356"/>
        <v>0</v>
      </c>
      <c r="AT688" s="11">
        <f t="shared" si="356"/>
        <v>0</v>
      </c>
      <c r="AU688" s="11">
        <f t="shared" si="356"/>
        <v>0</v>
      </c>
      <c r="AV688" s="11">
        <f t="shared" si="356"/>
        <v>0</v>
      </c>
      <c r="AW688" s="11">
        <f t="shared" si="356"/>
        <v>0</v>
      </c>
      <c r="AX688" s="11">
        <f t="shared" ref="AX688:BE738" si="361">IF($A688="x",DB688,"")</f>
        <v>0</v>
      </c>
      <c r="AY688" s="11">
        <f t="shared" si="361"/>
        <v>0</v>
      </c>
      <c r="AZ688" s="11">
        <f t="shared" si="361"/>
        <v>0</v>
      </c>
      <c r="BA688" s="11">
        <f t="shared" si="361"/>
        <v>0</v>
      </c>
      <c r="BB688" s="11">
        <f t="shared" si="355"/>
        <v>0</v>
      </c>
      <c r="BC688" s="11">
        <f t="shared" si="355"/>
        <v>0</v>
      </c>
      <c r="BD688" s="11">
        <f t="shared" si="355"/>
        <v>0</v>
      </c>
      <c r="BE688" s="11">
        <f t="shared" si="355"/>
        <v>0</v>
      </c>
      <c r="BF688" s="15" t="str">
        <f t="shared" si="332"/>
        <v>ČSN 42 5524</v>
      </c>
      <c r="BG688" s="42">
        <v>23.864000000000001</v>
      </c>
      <c r="BH688" s="17">
        <f t="shared" si="333"/>
        <v>380</v>
      </c>
      <c r="BI688" s="17">
        <f t="shared" si="334"/>
        <v>8</v>
      </c>
      <c r="BX688" s="18">
        <f t="shared" si="359"/>
        <v>3040</v>
      </c>
      <c r="BY688" s="42">
        <v>0.77600000000000002</v>
      </c>
      <c r="BZ688" s="43">
        <f t="shared" si="335"/>
        <v>32.517599731813611</v>
      </c>
      <c r="CA688" s="18">
        <f t="shared" si="336"/>
        <v>36581333.333333328</v>
      </c>
      <c r="CB688" s="18">
        <f t="shared" si="337"/>
        <v>192533.33333333331</v>
      </c>
      <c r="CC688" s="18">
        <f t="shared" si="338"/>
        <v>288800</v>
      </c>
      <c r="CD688" s="25">
        <f t="shared" si="339"/>
        <v>1.5000000000000002</v>
      </c>
      <c r="CE688" s="26">
        <f t="shared" si="340"/>
        <v>109.6965511460289</v>
      </c>
      <c r="CF688" s="18">
        <f t="shared" si="341"/>
        <v>3040</v>
      </c>
      <c r="CG688" s="18">
        <f t="shared" si="342"/>
        <v>3040</v>
      </c>
      <c r="CH688" s="18">
        <f t="shared" si="343"/>
        <v>16213.333333333332</v>
      </c>
      <c r="CI688" s="18">
        <f t="shared" si="344"/>
        <v>4053.333333333333</v>
      </c>
      <c r="CJ688" s="18">
        <f t="shared" si="345"/>
        <v>6080</v>
      </c>
      <c r="CK688" s="25">
        <f t="shared" si="346"/>
        <v>1.5000000000000002</v>
      </c>
      <c r="CL688" s="26">
        <f t="shared" si="347"/>
        <v>2.3094010767585029</v>
      </c>
      <c r="DJ688" s="20" t="s">
        <v>542</v>
      </c>
    </row>
    <row r="689" spans="1:114" x14ac:dyDescent="0.2">
      <c r="A689" s="15" t="s">
        <v>105</v>
      </c>
      <c r="B689" s="10" t="s">
        <v>789</v>
      </c>
      <c r="C689" s="11">
        <f t="shared" si="330"/>
        <v>26.847000000000001</v>
      </c>
      <c r="D689" s="11">
        <f t="shared" si="351"/>
        <v>380</v>
      </c>
      <c r="E689" s="11">
        <f t="shared" si="351"/>
        <v>9</v>
      </c>
      <c r="F689" s="11">
        <f t="shared" si="351"/>
        <v>0</v>
      </c>
      <c r="G689" s="11">
        <f t="shared" si="350"/>
        <v>0</v>
      </c>
      <c r="H689" s="11">
        <f t="shared" si="350"/>
        <v>0</v>
      </c>
      <c r="I689" s="11">
        <f t="shared" si="350"/>
        <v>0</v>
      </c>
      <c r="J689" s="11">
        <f t="shared" si="350"/>
        <v>0</v>
      </c>
      <c r="K689" s="11">
        <f t="shared" si="350"/>
        <v>0</v>
      </c>
      <c r="L689" s="11">
        <f t="shared" si="350"/>
        <v>0</v>
      </c>
      <c r="M689" s="11">
        <f t="shared" si="350"/>
        <v>0</v>
      </c>
      <c r="N689" s="11">
        <f t="shared" si="350"/>
        <v>0</v>
      </c>
      <c r="O689" s="11">
        <f t="shared" si="350"/>
        <v>0</v>
      </c>
      <c r="P689" s="11">
        <f t="shared" si="350"/>
        <v>0</v>
      </c>
      <c r="Q689" s="11">
        <f t="shared" si="350"/>
        <v>0</v>
      </c>
      <c r="R689" s="11">
        <f t="shared" si="350"/>
        <v>0</v>
      </c>
      <c r="S689" s="11">
        <f t="shared" si="350"/>
        <v>0</v>
      </c>
      <c r="T689" s="11">
        <f t="shared" si="357"/>
        <v>3420</v>
      </c>
      <c r="U689" s="40">
        <f t="shared" si="331"/>
        <v>0.77800000000000002</v>
      </c>
      <c r="V689" s="11">
        <f t="shared" si="354"/>
        <v>28.979029314262302</v>
      </c>
      <c r="W689" s="11">
        <f t="shared" si="354"/>
        <v>41154000</v>
      </c>
      <c r="X689" s="11">
        <f t="shared" si="354"/>
        <v>216600</v>
      </c>
      <c r="Y689" s="11">
        <f t="shared" si="354"/>
        <v>324900</v>
      </c>
      <c r="Z689" s="11">
        <f t="shared" si="354"/>
        <v>1.5</v>
      </c>
      <c r="AA689" s="11">
        <f t="shared" si="354"/>
        <v>109.6965511460289</v>
      </c>
      <c r="AB689" s="11">
        <f t="shared" si="360"/>
        <v>3420</v>
      </c>
      <c r="AC689" s="11">
        <f t="shared" si="360"/>
        <v>3420</v>
      </c>
      <c r="AD689" s="11">
        <f t="shared" si="360"/>
        <v>23085</v>
      </c>
      <c r="AE689" s="11">
        <f t="shared" si="360"/>
        <v>5130</v>
      </c>
      <c r="AF689" s="11">
        <f t="shared" si="360"/>
        <v>7695</v>
      </c>
      <c r="AG689" s="11">
        <f t="shared" si="360"/>
        <v>1.5</v>
      </c>
      <c r="AH689" s="11">
        <f t="shared" si="352"/>
        <v>2.598076211353316</v>
      </c>
      <c r="AI689" s="11">
        <f t="shared" si="352"/>
        <v>0</v>
      </c>
      <c r="AJ689" s="11">
        <f t="shared" si="352"/>
        <v>0</v>
      </c>
      <c r="AK689" s="11">
        <f t="shared" si="352"/>
        <v>0</v>
      </c>
      <c r="AL689" s="11">
        <f t="shared" si="352"/>
        <v>0</v>
      </c>
      <c r="AM689" s="11">
        <f t="shared" si="352"/>
        <v>0</v>
      </c>
      <c r="AN689" s="11">
        <f t="shared" si="352"/>
        <v>0</v>
      </c>
      <c r="AO689" s="11">
        <f t="shared" si="358"/>
        <v>0</v>
      </c>
      <c r="AP689" s="11">
        <f t="shared" si="358"/>
        <v>0</v>
      </c>
      <c r="AQ689" s="11">
        <f t="shared" si="358"/>
        <v>0</v>
      </c>
      <c r="AR689" s="11">
        <f t="shared" si="358"/>
        <v>0</v>
      </c>
      <c r="AS689" s="11">
        <f t="shared" si="358"/>
        <v>0</v>
      </c>
      <c r="AT689" s="11">
        <f t="shared" si="358"/>
        <v>0</v>
      </c>
      <c r="AU689" s="11">
        <f t="shared" si="358"/>
        <v>0</v>
      </c>
      <c r="AV689" s="11">
        <f t="shared" si="358"/>
        <v>0</v>
      </c>
      <c r="AW689" s="11">
        <f t="shared" si="358"/>
        <v>0</v>
      </c>
      <c r="AX689" s="11">
        <f t="shared" si="361"/>
        <v>0</v>
      </c>
      <c r="AY689" s="11">
        <f t="shared" si="361"/>
        <v>0</v>
      </c>
      <c r="AZ689" s="11">
        <f t="shared" si="361"/>
        <v>0</v>
      </c>
      <c r="BA689" s="11">
        <f t="shared" si="361"/>
        <v>0</v>
      </c>
      <c r="BB689" s="11">
        <f t="shared" si="355"/>
        <v>0</v>
      </c>
      <c r="BC689" s="11">
        <f t="shared" si="355"/>
        <v>0</v>
      </c>
      <c r="BD689" s="11">
        <f t="shared" si="355"/>
        <v>0</v>
      </c>
      <c r="BE689" s="11">
        <f t="shared" si="355"/>
        <v>0</v>
      </c>
      <c r="BF689" s="15" t="str">
        <f t="shared" si="332"/>
        <v>ČSN 42 5524</v>
      </c>
      <c r="BG689" s="42">
        <v>26.847000000000001</v>
      </c>
      <c r="BH689" s="17">
        <f t="shared" si="333"/>
        <v>380</v>
      </c>
      <c r="BI689" s="17">
        <f t="shared" si="334"/>
        <v>9</v>
      </c>
      <c r="BX689" s="18">
        <f t="shared" si="359"/>
        <v>3420</v>
      </c>
      <c r="BY689" s="42">
        <v>0.77800000000000002</v>
      </c>
      <c r="BZ689" s="43">
        <f t="shared" si="335"/>
        <v>28.979029314262302</v>
      </c>
      <c r="CA689" s="18">
        <f t="shared" si="336"/>
        <v>41154000</v>
      </c>
      <c r="CB689" s="18">
        <f t="shared" si="337"/>
        <v>216600</v>
      </c>
      <c r="CC689" s="18">
        <f t="shared" si="338"/>
        <v>324900</v>
      </c>
      <c r="CD689" s="25">
        <f t="shared" si="339"/>
        <v>1.5</v>
      </c>
      <c r="CE689" s="26">
        <f t="shared" si="340"/>
        <v>109.6965511460289</v>
      </c>
      <c r="CF689" s="18">
        <f t="shared" si="341"/>
        <v>3420</v>
      </c>
      <c r="CG689" s="18">
        <f t="shared" si="342"/>
        <v>3420</v>
      </c>
      <c r="CH689" s="18">
        <f t="shared" si="343"/>
        <v>23085</v>
      </c>
      <c r="CI689" s="18">
        <f t="shared" si="344"/>
        <v>5130</v>
      </c>
      <c r="CJ689" s="18">
        <f t="shared" si="345"/>
        <v>7695</v>
      </c>
      <c r="CK689" s="25">
        <f t="shared" si="346"/>
        <v>1.5</v>
      </c>
      <c r="CL689" s="26">
        <f t="shared" si="347"/>
        <v>2.598076211353316</v>
      </c>
      <c r="DJ689" s="20" t="s">
        <v>542</v>
      </c>
    </row>
    <row r="690" spans="1:114" x14ac:dyDescent="0.2">
      <c r="A690" s="15" t="s">
        <v>105</v>
      </c>
      <c r="B690" s="10" t="s">
        <v>790</v>
      </c>
      <c r="C690" s="11">
        <f t="shared" si="330"/>
        <v>29.83</v>
      </c>
      <c r="D690" s="11">
        <f t="shared" si="351"/>
        <v>380</v>
      </c>
      <c r="E690" s="11">
        <f t="shared" si="351"/>
        <v>10</v>
      </c>
      <c r="F690" s="11">
        <f t="shared" si="351"/>
        <v>0</v>
      </c>
      <c r="G690" s="11">
        <f t="shared" si="350"/>
        <v>0</v>
      </c>
      <c r="H690" s="11">
        <f t="shared" si="350"/>
        <v>0</v>
      </c>
      <c r="I690" s="11">
        <f t="shared" si="350"/>
        <v>0</v>
      </c>
      <c r="J690" s="11">
        <f t="shared" si="350"/>
        <v>0</v>
      </c>
      <c r="K690" s="11">
        <f t="shared" si="350"/>
        <v>0</v>
      </c>
      <c r="L690" s="11">
        <f t="shared" si="350"/>
        <v>0</v>
      </c>
      <c r="M690" s="11">
        <f t="shared" si="350"/>
        <v>0</v>
      </c>
      <c r="N690" s="11">
        <f t="shared" si="350"/>
        <v>0</v>
      </c>
      <c r="O690" s="11">
        <f t="shared" si="350"/>
        <v>0</v>
      </c>
      <c r="P690" s="11">
        <f t="shared" si="350"/>
        <v>0</v>
      </c>
      <c r="Q690" s="11">
        <f t="shared" si="350"/>
        <v>0</v>
      </c>
      <c r="R690" s="11">
        <f t="shared" si="350"/>
        <v>0</v>
      </c>
      <c r="S690" s="11">
        <f t="shared" si="350"/>
        <v>0</v>
      </c>
      <c r="T690" s="11">
        <f t="shared" si="357"/>
        <v>3800</v>
      </c>
      <c r="U690" s="40">
        <f t="shared" si="331"/>
        <v>0.78</v>
      </c>
      <c r="V690" s="11">
        <f t="shared" si="354"/>
        <v>26.148172980221254</v>
      </c>
      <c r="W690" s="11">
        <f t="shared" si="354"/>
        <v>45726666.666666664</v>
      </c>
      <c r="X690" s="11">
        <f t="shared" si="354"/>
        <v>240666.66666666666</v>
      </c>
      <c r="Y690" s="11">
        <f t="shared" si="354"/>
        <v>361000</v>
      </c>
      <c r="Z690" s="11">
        <f t="shared" si="354"/>
        <v>1.5</v>
      </c>
      <c r="AA690" s="11">
        <f t="shared" si="354"/>
        <v>109.6965511460289</v>
      </c>
      <c r="AB690" s="11">
        <f t="shared" si="360"/>
        <v>3800</v>
      </c>
      <c r="AC690" s="11">
        <f t="shared" si="360"/>
        <v>3800</v>
      </c>
      <c r="AD690" s="11">
        <f t="shared" si="360"/>
        <v>31666.666666666664</v>
      </c>
      <c r="AE690" s="11">
        <f t="shared" si="360"/>
        <v>6333.333333333333</v>
      </c>
      <c r="AF690" s="11">
        <f t="shared" si="360"/>
        <v>9500</v>
      </c>
      <c r="AG690" s="11">
        <f t="shared" si="360"/>
        <v>1.5</v>
      </c>
      <c r="AH690" s="11">
        <f t="shared" si="352"/>
        <v>2.8867513459481287</v>
      </c>
      <c r="AI690" s="11">
        <f t="shared" si="352"/>
        <v>0</v>
      </c>
      <c r="AJ690" s="11">
        <f t="shared" si="352"/>
        <v>0</v>
      </c>
      <c r="AK690" s="11">
        <f t="shared" si="352"/>
        <v>0</v>
      </c>
      <c r="AL690" s="11">
        <f t="shared" si="352"/>
        <v>0</v>
      </c>
      <c r="AM690" s="11">
        <f t="shared" si="352"/>
        <v>0</v>
      </c>
      <c r="AN690" s="11">
        <f t="shared" si="352"/>
        <v>0</v>
      </c>
      <c r="AO690" s="11">
        <f t="shared" si="358"/>
        <v>0</v>
      </c>
      <c r="AP690" s="11">
        <f t="shared" si="358"/>
        <v>0</v>
      </c>
      <c r="AQ690" s="11">
        <f t="shared" si="358"/>
        <v>0</v>
      </c>
      <c r="AR690" s="11">
        <f t="shared" si="358"/>
        <v>0</v>
      </c>
      <c r="AS690" s="11">
        <f t="shared" si="358"/>
        <v>0</v>
      </c>
      <c r="AT690" s="11">
        <f t="shared" si="358"/>
        <v>0</v>
      </c>
      <c r="AU690" s="11">
        <f t="shared" si="358"/>
        <v>0</v>
      </c>
      <c r="AV690" s="11">
        <f t="shared" si="358"/>
        <v>0</v>
      </c>
      <c r="AW690" s="11">
        <f t="shared" si="358"/>
        <v>0</v>
      </c>
      <c r="AX690" s="11">
        <f t="shared" si="361"/>
        <v>0</v>
      </c>
      <c r="AY690" s="11">
        <f t="shared" si="361"/>
        <v>0</v>
      </c>
      <c r="AZ690" s="11">
        <f t="shared" si="361"/>
        <v>0</v>
      </c>
      <c r="BA690" s="11">
        <f t="shared" si="361"/>
        <v>0</v>
      </c>
      <c r="BB690" s="11">
        <f t="shared" si="355"/>
        <v>0</v>
      </c>
      <c r="BC690" s="11">
        <f t="shared" si="355"/>
        <v>0</v>
      </c>
      <c r="BD690" s="11">
        <f t="shared" si="355"/>
        <v>0</v>
      </c>
      <c r="BE690" s="11">
        <f t="shared" si="355"/>
        <v>0</v>
      </c>
      <c r="BF690" s="15" t="str">
        <f t="shared" si="332"/>
        <v>ČSN 42 5524</v>
      </c>
      <c r="BG690" s="42">
        <v>29.83</v>
      </c>
      <c r="BH690" s="17">
        <f t="shared" si="333"/>
        <v>380</v>
      </c>
      <c r="BI690" s="17">
        <f t="shared" si="334"/>
        <v>10</v>
      </c>
      <c r="BX690" s="18">
        <f t="shared" si="359"/>
        <v>3800</v>
      </c>
      <c r="BY690" s="42">
        <v>0.78</v>
      </c>
      <c r="BZ690" s="43">
        <f t="shared" si="335"/>
        <v>26.148172980221254</v>
      </c>
      <c r="CA690" s="18">
        <f t="shared" si="336"/>
        <v>45726666.666666664</v>
      </c>
      <c r="CB690" s="18">
        <f t="shared" si="337"/>
        <v>240666.66666666666</v>
      </c>
      <c r="CC690" s="18">
        <f t="shared" si="338"/>
        <v>361000</v>
      </c>
      <c r="CD690" s="25">
        <f t="shared" si="339"/>
        <v>1.5</v>
      </c>
      <c r="CE690" s="26">
        <f t="shared" si="340"/>
        <v>109.6965511460289</v>
      </c>
      <c r="CF690" s="18">
        <f t="shared" si="341"/>
        <v>3800</v>
      </c>
      <c r="CG690" s="18">
        <f t="shared" si="342"/>
        <v>3800</v>
      </c>
      <c r="CH690" s="18">
        <f t="shared" si="343"/>
        <v>31666.666666666664</v>
      </c>
      <c r="CI690" s="18">
        <f t="shared" si="344"/>
        <v>6333.333333333333</v>
      </c>
      <c r="CJ690" s="18">
        <f t="shared" si="345"/>
        <v>9500</v>
      </c>
      <c r="CK690" s="25">
        <f t="shared" si="346"/>
        <v>1.5</v>
      </c>
      <c r="CL690" s="26">
        <f t="shared" si="347"/>
        <v>2.8867513459481287</v>
      </c>
      <c r="DJ690" s="20" t="s">
        <v>542</v>
      </c>
    </row>
    <row r="691" spans="1:114" x14ac:dyDescent="0.2">
      <c r="A691" s="15" t="s">
        <v>105</v>
      </c>
      <c r="B691" s="10" t="s">
        <v>791</v>
      </c>
      <c r="C691" s="11">
        <f t="shared" si="330"/>
        <v>35.795999999999999</v>
      </c>
      <c r="D691" s="11">
        <f t="shared" si="351"/>
        <v>380</v>
      </c>
      <c r="E691" s="11">
        <f t="shared" si="351"/>
        <v>12</v>
      </c>
      <c r="F691" s="11">
        <f t="shared" si="351"/>
        <v>0</v>
      </c>
      <c r="G691" s="11">
        <f t="shared" si="350"/>
        <v>0</v>
      </c>
      <c r="H691" s="11">
        <f t="shared" si="350"/>
        <v>0</v>
      </c>
      <c r="I691" s="11">
        <f t="shared" si="350"/>
        <v>0</v>
      </c>
      <c r="J691" s="11">
        <f t="shared" si="350"/>
        <v>0</v>
      </c>
      <c r="K691" s="11">
        <f t="shared" si="350"/>
        <v>0</v>
      </c>
      <c r="L691" s="11">
        <f t="shared" si="350"/>
        <v>0</v>
      </c>
      <c r="M691" s="11">
        <f t="shared" si="350"/>
        <v>0</v>
      </c>
      <c r="N691" s="11">
        <f t="shared" si="350"/>
        <v>0</v>
      </c>
      <c r="O691" s="11">
        <f t="shared" si="350"/>
        <v>0</v>
      </c>
      <c r="P691" s="11">
        <f t="shared" si="350"/>
        <v>0</v>
      </c>
      <c r="Q691" s="11">
        <f t="shared" si="350"/>
        <v>0</v>
      </c>
      <c r="R691" s="11">
        <f t="shared" si="350"/>
        <v>0</v>
      </c>
      <c r="S691" s="11">
        <f t="shared" si="350"/>
        <v>0</v>
      </c>
      <c r="T691" s="11">
        <f t="shared" si="357"/>
        <v>4560</v>
      </c>
      <c r="U691" s="40">
        <f t="shared" si="331"/>
        <v>0.78400000000000003</v>
      </c>
      <c r="V691" s="11">
        <f t="shared" si="354"/>
        <v>21.901888479159688</v>
      </c>
      <c r="W691" s="11">
        <f t="shared" si="354"/>
        <v>54872000</v>
      </c>
      <c r="X691" s="11">
        <f t="shared" si="354"/>
        <v>288800</v>
      </c>
      <c r="Y691" s="11">
        <f t="shared" si="354"/>
        <v>433200</v>
      </c>
      <c r="Z691" s="11">
        <f t="shared" si="354"/>
        <v>1.5</v>
      </c>
      <c r="AA691" s="11">
        <f t="shared" si="354"/>
        <v>109.6965511460289</v>
      </c>
      <c r="AB691" s="11">
        <f t="shared" si="360"/>
        <v>4560</v>
      </c>
      <c r="AC691" s="11">
        <f t="shared" si="360"/>
        <v>4560</v>
      </c>
      <c r="AD691" s="11">
        <f t="shared" si="360"/>
        <v>54719.999999999993</v>
      </c>
      <c r="AE691" s="11">
        <f t="shared" si="360"/>
        <v>9120</v>
      </c>
      <c r="AF691" s="11">
        <f t="shared" si="360"/>
        <v>13680</v>
      </c>
      <c r="AG691" s="11">
        <f t="shared" si="360"/>
        <v>1.5</v>
      </c>
      <c r="AH691" s="11">
        <f t="shared" si="352"/>
        <v>3.4641016151377544</v>
      </c>
      <c r="AI691" s="11">
        <f t="shared" si="352"/>
        <v>0</v>
      </c>
      <c r="AJ691" s="11">
        <f t="shared" si="352"/>
        <v>0</v>
      </c>
      <c r="AK691" s="11">
        <f t="shared" si="352"/>
        <v>0</v>
      </c>
      <c r="AL691" s="11">
        <f t="shared" si="352"/>
        <v>0</v>
      </c>
      <c r="AM691" s="11">
        <f t="shared" si="352"/>
        <v>0</v>
      </c>
      <c r="AN691" s="11">
        <f t="shared" si="352"/>
        <v>0</v>
      </c>
      <c r="AO691" s="11">
        <f t="shared" si="358"/>
        <v>0</v>
      </c>
      <c r="AP691" s="11">
        <f t="shared" si="358"/>
        <v>0</v>
      </c>
      <c r="AQ691" s="11">
        <f t="shared" si="358"/>
        <v>0</v>
      </c>
      <c r="AR691" s="11">
        <f t="shared" si="358"/>
        <v>0</v>
      </c>
      <c r="AS691" s="11">
        <f t="shared" si="358"/>
        <v>0</v>
      </c>
      <c r="AT691" s="11">
        <f t="shared" si="358"/>
        <v>0</v>
      </c>
      <c r="AU691" s="11">
        <f t="shared" si="358"/>
        <v>0</v>
      </c>
      <c r="AV691" s="11">
        <f t="shared" si="358"/>
        <v>0</v>
      </c>
      <c r="AW691" s="11">
        <f t="shared" si="358"/>
        <v>0</v>
      </c>
      <c r="AX691" s="11">
        <f t="shared" si="361"/>
        <v>0</v>
      </c>
      <c r="AY691" s="11">
        <f t="shared" si="361"/>
        <v>0</v>
      </c>
      <c r="AZ691" s="11">
        <f t="shared" si="361"/>
        <v>0</v>
      </c>
      <c r="BA691" s="11">
        <f t="shared" si="361"/>
        <v>0</v>
      </c>
      <c r="BB691" s="11">
        <f t="shared" si="355"/>
        <v>0</v>
      </c>
      <c r="BC691" s="11">
        <f t="shared" si="355"/>
        <v>0</v>
      </c>
      <c r="BD691" s="11">
        <f t="shared" si="355"/>
        <v>0</v>
      </c>
      <c r="BE691" s="11">
        <f t="shared" si="355"/>
        <v>0</v>
      </c>
      <c r="BF691" s="15" t="str">
        <f t="shared" si="332"/>
        <v>ČSN 42 5524</v>
      </c>
      <c r="BG691" s="42">
        <v>35.795999999999999</v>
      </c>
      <c r="BH691" s="17">
        <f t="shared" si="333"/>
        <v>380</v>
      </c>
      <c r="BI691" s="17">
        <f t="shared" si="334"/>
        <v>12</v>
      </c>
      <c r="BX691" s="18">
        <f t="shared" si="359"/>
        <v>4560</v>
      </c>
      <c r="BY691" s="42">
        <v>0.78400000000000003</v>
      </c>
      <c r="BZ691" s="43">
        <f t="shared" si="335"/>
        <v>21.901888479159688</v>
      </c>
      <c r="CA691" s="18">
        <f t="shared" si="336"/>
        <v>54872000</v>
      </c>
      <c r="CB691" s="18">
        <f t="shared" si="337"/>
        <v>288800</v>
      </c>
      <c r="CC691" s="18">
        <f t="shared" si="338"/>
        <v>433200</v>
      </c>
      <c r="CD691" s="25">
        <f t="shared" si="339"/>
        <v>1.5</v>
      </c>
      <c r="CE691" s="26">
        <f t="shared" si="340"/>
        <v>109.6965511460289</v>
      </c>
      <c r="CF691" s="18">
        <f t="shared" si="341"/>
        <v>4560</v>
      </c>
      <c r="CG691" s="18">
        <f t="shared" si="342"/>
        <v>4560</v>
      </c>
      <c r="CH691" s="18">
        <f t="shared" si="343"/>
        <v>54719.999999999993</v>
      </c>
      <c r="CI691" s="18">
        <f t="shared" si="344"/>
        <v>9120</v>
      </c>
      <c r="CJ691" s="18">
        <f t="shared" si="345"/>
        <v>13680</v>
      </c>
      <c r="CK691" s="25">
        <f t="shared" si="346"/>
        <v>1.5</v>
      </c>
      <c r="CL691" s="26">
        <f t="shared" si="347"/>
        <v>3.4641016151377544</v>
      </c>
      <c r="DJ691" s="20" t="s">
        <v>542</v>
      </c>
    </row>
    <row r="692" spans="1:114" x14ac:dyDescent="0.2">
      <c r="A692" s="15" t="s">
        <v>105</v>
      </c>
      <c r="B692" s="10" t="s">
        <v>792</v>
      </c>
      <c r="C692" s="11">
        <f t="shared" si="330"/>
        <v>41.762</v>
      </c>
      <c r="D692" s="11">
        <f t="shared" si="351"/>
        <v>380</v>
      </c>
      <c r="E692" s="11">
        <f t="shared" si="351"/>
        <v>14</v>
      </c>
      <c r="F692" s="11">
        <f t="shared" si="351"/>
        <v>0</v>
      </c>
      <c r="G692" s="11">
        <f t="shared" si="350"/>
        <v>0</v>
      </c>
      <c r="H692" s="11">
        <f t="shared" si="350"/>
        <v>0</v>
      </c>
      <c r="I692" s="11">
        <f t="shared" si="350"/>
        <v>0</v>
      </c>
      <c r="J692" s="11">
        <f t="shared" si="350"/>
        <v>0</v>
      </c>
      <c r="K692" s="11">
        <f t="shared" si="350"/>
        <v>0</v>
      </c>
      <c r="L692" s="11">
        <f t="shared" si="350"/>
        <v>0</v>
      </c>
      <c r="M692" s="11">
        <f t="shared" si="350"/>
        <v>0</v>
      </c>
      <c r="N692" s="11">
        <f t="shared" si="350"/>
        <v>0</v>
      </c>
      <c r="O692" s="11">
        <f t="shared" si="350"/>
        <v>0</v>
      </c>
      <c r="P692" s="11">
        <f t="shared" si="350"/>
        <v>0</v>
      </c>
      <c r="Q692" s="11">
        <f t="shared" si="350"/>
        <v>0</v>
      </c>
      <c r="R692" s="11">
        <f t="shared" si="350"/>
        <v>0</v>
      </c>
      <c r="S692" s="11">
        <f t="shared" si="350"/>
        <v>0</v>
      </c>
      <c r="T692" s="11">
        <f t="shared" si="357"/>
        <v>5320</v>
      </c>
      <c r="U692" s="40">
        <f t="shared" si="331"/>
        <v>0.78800000000000003</v>
      </c>
      <c r="V692" s="11">
        <f t="shared" si="354"/>
        <v>18.868828121258563</v>
      </c>
      <c r="W692" s="11">
        <f t="shared" si="354"/>
        <v>64017333.333333328</v>
      </c>
      <c r="X692" s="11">
        <f t="shared" si="354"/>
        <v>336933.33333333331</v>
      </c>
      <c r="Y692" s="11">
        <f t="shared" si="354"/>
        <v>505400</v>
      </c>
      <c r="Z692" s="11">
        <f t="shared" si="354"/>
        <v>1.5</v>
      </c>
      <c r="AA692" s="11">
        <f t="shared" si="354"/>
        <v>109.6965511460289</v>
      </c>
      <c r="AB692" s="11">
        <f t="shared" si="360"/>
        <v>5320</v>
      </c>
      <c r="AC692" s="11">
        <f t="shared" si="360"/>
        <v>5320</v>
      </c>
      <c r="AD692" s="11">
        <f t="shared" si="360"/>
        <v>86893.333333333328</v>
      </c>
      <c r="AE692" s="11">
        <f t="shared" si="360"/>
        <v>12413.333333333332</v>
      </c>
      <c r="AF692" s="11">
        <f t="shared" si="360"/>
        <v>18620</v>
      </c>
      <c r="AG692" s="11">
        <f t="shared" si="360"/>
        <v>1.5000000000000002</v>
      </c>
      <c r="AH692" s="11">
        <f t="shared" si="352"/>
        <v>4.0414518843273806</v>
      </c>
      <c r="AI692" s="11">
        <f t="shared" si="352"/>
        <v>0</v>
      </c>
      <c r="AJ692" s="11">
        <f t="shared" si="352"/>
        <v>0</v>
      </c>
      <c r="AK692" s="11">
        <f t="shared" si="352"/>
        <v>0</v>
      </c>
      <c r="AL692" s="11">
        <f t="shared" si="352"/>
        <v>0</v>
      </c>
      <c r="AM692" s="11">
        <f t="shared" si="352"/>
        <v>0</v>
      </c>
      <c r="AN692" s="11">
        <f t="shared" si="352"/>
        <v>0</v>
      </c>
      <c r="AO692" s="11">
        <f t="shared" si="358"/>
        <v>0</v>
      </c>
      <c r="AP692" s="11">
        <f t="shared" si="358"/>
        <v>0</v>
      </c>
      <c r="AQ692" s="11">
        <f t="shared" si="358"/>
        <v>0</v>
      </c>
      <c r="AR692" s="11">
        <f t="shared" si="358"/>
        <v>0</v>
      </c>
      <c r="AS692" s="11">
        <f t="shared" si="358"/>
        <v>0</v>
      </c>
      <c r="AT692" s="11">
        <f t="shared" si="358"/>
        <v>0</v>
      </c>
      <c r="AU692" s="11">
        <f t="shared" si="358"/>
        <v>0</v>
      </c>
      <c r="AV692" s="11">
        <f t="shared" si="358"/>
        <v>0</v>
      </c>
      <c r="AW692" s="11">
        <f t="shared" si="358"/>
        <v>0</v>
      </c>
      <c r="AX692" s="11">
        <f t="shared" si="361"/>
        <v>0</v>
      </c>
      <c r="AY692" s="11">
        <f t="shared" si="361"/>
        <v>0</v>
      </c>
      <c r="AZ692" s="11">
        <f t="shared" si="361"/>
        <v>0</v>
      </c>
      <c r="BA692" s="11">
        <f t="shared" si="361"/>
        <v>0</v>
      </c>
      <c r="BB692" s="11">
        <f t="shared" si="355"/>
        <v>0</v>
      </c>
      <c r="BC692" s="11">
        <f t="shared" si="355"/>
        <v>0</v>
      </c>
      <c r="BD692" s="11">
        <f t="shared" si="355"/>
        <v>0</v>
      </c>
      <c r="BE692" s="11">
        <f t="shared" si="355"/>
        <v>0</v>
      </c>
      <c r="BF692" s="15" t="str">
        <f t="shared" si="332"/>
        <v>ČSN 42 5524</v>
      </c>
      <c r="BG692" s="42">
        <v>41.762</v>
      </c>
      <c r="BH692" s="17">
        <f t="shared" si="333"/>
        <v>380</v>
      </c>
      <c r="BI692" s="17">
        <f t="shared" si="334"/>
        <v>14</v>
      </c>
      <c r="BX692" s="18">
        <f t="shared" si="359"/>
        <v>5320</v>
      </c>
      <c r="BY692" s="42">
        <v>0.78800000000000003</v>
      </c>
      <c r="BZ692" s="43">
        <f t="shared" si="335"/>
        <v>18.868828121258563</v>
      </c>
      <c r="CA692" s="18">
        <f t="shared" si="336"/>
        <v>64017333.333333328</v>
      </c>
      <c r="CB692" s="18">
        <f t="shared" si="337"/>
        <v>336933.33333333331</v>
      </c>
      <c r="CC692" s="18">
        <f t="shared" si="338"/>
        <v>505400</v>
      </c>
      <c r="CD692" s="25">
        <f t="shared" si="339"/>
        <v>1.5</v>
      </c>
      <c r="CE692" s="26">
        <f t="shared" si="340"/>
        <v>109.6965511460289</v>
      </c>
      <c r="CF692" s="18">
        <f t="shared" si="341"/>
        <v>5320</v>
      </c>
      <c r="CG692" s="18">
        <f t="shared" si="342"/>
        <v>5320</v>
      </c>
      <c r="CH692" s="18">
        <f t="shared" si="343"/>
        <v>86893.333333333328</v>
      </c>
      <c r="CI692" s="18">
        <f t="shared" si="344"/>
        <v>12413.333333333332</v>
      </c>
      <c r="CJ692" s="18">
        <f t="shared" si="345"/>
        <v>18620</v>
      </c>
      <c r="CK692" s="25">
        <f t="shared" si="346"/>
        <v>1.5000000000000002</v>
      </c>
      <c r="CL692" s="26">
        <f t="shared" si="347"/>
        <v>4.0414518843273806</v>
      </c>
      <c r="DJ692" s="20" t="s">
        <v>542</v>
      </c>
    </row>
    <row r="693" spans="1:114" x14ac:dyDescent="0.2">
      <c r="A693" s="15" t="s">
        <v>105</v>
      </c>
      <c r="B693" s="10" t="s">
        <v>793</v>
      </c>
      <c r="C693" s="11">
        <f t="shared" si="330"/>
        <v>47.728000000000002</v>
      </c>
      <c r="D693" s="11">
        <f t="shared" si="351"/>
        <v>380</v>
      </c>
      <c r="E693" s="11">
        <f t="shared" si="351"/>
        <v>16</v>
      </c>
      <c r="F693" s="11">
        <f t="shared" si="351"/>
        <v>0</v>
      </c>
      <c r="G693" s="11">
        <f t="shared" si="350"/>
        <v>0</v>
      </c>
      <c r="H693" s="11">
        <f t="shared" si="350"/>
        <v>0</v>
      </c>
      <c r="I693" s="11">
        <f t="shared" si="350"/>
        <v>0</v>
      </c>
      <c r="J693" s="11">
        <f t="shared" si="350"/>
        <v>0</v>
      </c>
      <c r="K693" s="11">
        <f t="shared" si="350"/>
        <v>0</v>
      </c>
      <c r="L693" s="11">
        <f t="shared" si="350"/>
        <v>0</v>
      </c>
      <c r="M693" s="11">
        <f t="shared" si="350"/>
        <v>0</v>
      </c>
      <c r="N693" s="11">
        <f t="shared" si="350"/>
        <v>0</v>
      </c>
      <c r="O693" s="11">
        <f t="shared" si="350"/>
        <v>0</v>
      </c>
      <c r="P693" s="11">
        <f t="shared" si="350"/>
        <v>0</v>
      </c>
      <c r="Q693" s="11">
        <f t="shared" si="350"/>
        <v>0</v>
      </c>
      <c r="R693" s="11">
        <f t="shared" si="350"/>
        <v>0</v>
      </c>
      <c r="S693" s="11">
        <f t="shared" si="350"/>
        <v>0</v>
      </c>
      <c r="T693" s="11">
        <f t="shared" si="357"/>
        <v>6080</v>
      </c>
      <c r="U693" s="40">
        <f t="shared" si="331"/>
        <v>0.79200000000000004</v>
      </c>
      <c r="V693" s="11">
        <f t="shared" si="354"/>
        <v>16.594032852832719</v>
      </c>
      <c r="W693" s="11">
        <f t="shared" si="354"/>
        <v>73162666.666666657</v>
      </c>
      <c r="X693" s="11">
        <f t="shared" si="354"/>
        <v>385066.66666666663</v>
      </c>
      <c r="Y693" s="11">
        <f t="shared" si="354"/>
        <v>577600</v>
      </c>
      <c r="Z693" s="11">
        <f t="shared" si="354"/>
        <v>1.5000000000000002</v>
      </c>
      <c r="AA693" s="11">
        <f t="shared" si="354"/>
        <v>109.6965511460289</v>
      </c>
      <c r="AB693" s="11">
        <f t="shared" si="360"/>
        <v>6080</v>
      </c>
      <c r="AC693" s="11">
        <f t="shared" si="360"/>
        <v>6080</v>
      </c>
      <c r="AD693" s="11">
        <f t="shared" si="360"/>
        <v>129706.66666666666</v>
      </c>
      <c r="AE693" s="11">
        <f t="shared" si="360"/>
        <v>16213.333333333332</v>
      </c>
      <c r="AF693" s="11">
        <f t="shared" si="360"/>
        <v>24320</v>
      </c>
      <c r="AG693" s="11">
        <f t="shared" si="360"/>
        <v>1.5000000000000002</v>
      </c>
      <c r="AH693" s="11">
        <f t="shared" si="352"/>
        <v>4.6188021535170058</v>
      </c>
      <c r="AI693" s="11">
        <f t="shared" si="352"/>
        <v>0</v>
      </c>
      <c r="AJ693" s="11">
        <f t="shared" si="352"/>
        <v>0</v>
      </c>
      <c r="AK693" s="11">
        <f t="shared" si="352"/>
        <v>0</v>
      </c>
      <c r="AL693" s="11">
        <f t="shared" si="352"/>
        <v>0</v>
      </c>
      <c r="AM693" s="11">
        <f t="shared" si="352"/>
        <v>0</v>
      </c>
      <c r="AN693" s="11">
        <f t="shared" si="352"/>
        <v>0</v>
      </c>
      <c r="AO693" s="11">
        <f t="shared" si="358"/>
        <v>0</v>
      </c>
      <c r="AP693" s="11">
        <f t="shared" si="358"/>
        <v>0</v>
      </c>
      <c r="AQ693" s="11">
        <f t="shared" si="358"/>
        <v>0</v>
      </c>
      <c r="AR693" s="11">
        <f t="shared" si="358"/>
        <v>0</v>
      </c>
      <c r="AS693" s="11">
        <f t="shared" si="358"/>
        <v>0</v>
      </c>
      <c r="AT693" s="11">
        <f t="shared" si="358"/>
        <v>0</v>
      </c>
      <c r="AU693" s="11">
        <f t="shared" si="358"/>
        <v>0</v>
      </c>
      <c r="AV693" s="11">
        <f t="shared" si="358"/>
        <v>0</v>
      </c>
      <c r="AW693" s="11">
        <f t="shared" si="358"/>
        <v>0</v>
      </c>
      <c r="AX693" s="11">
        <f t="shared" si="361"/>
        <v>0</v>
      </c>
      <c r="AY693" s="11">
        <f t="shared" si="361"/>
        <v>0</v>
      </c>
      <c r="AZ693" s="11">
        <f t="shared" si="361"/>
        <v>0</v>
      </c>
      <c r="BA693" s="11">
        <f t="shared" si="361"/>
        <v>0</v>
      </c>
      <c r="BB693" s="11">
        <f t="shared" si="355"/>
        <v>0</v>
      </c>
      <c r="BC693" s="11">
        <f t="shared" si="355"/>
        <v>0</v>
      </c>
      <c r="BD693" s="11">
        <f t="shared" si="355"/>
        <v>0</v>
      </c>
      <c r="BE693" s="11">
        <f t="shared" si="355"/>
        <v>0</v>
      </c>
      <c r="BF693" s="15" t="str">
        <f t="shared" si="332"/>
        <v>ČSN 42 5524</v>
      </c>
      <c r="BG693" s="42">
        <v>47.728000000000002</v>
      </c>
      <c r="BH693" s="17">
        <f t="shared" si="333"/>
        <v>380</v>
      </c>
      <c r="BI693" s="17">
        <f t="shared" si="334"/>
        <v>16</v>
      </c>
      <c r="BX693" s="18">
        <f t="shared" si="359"/>
        <v>6080</v>
      </c>
      <c r="BY693" s="42">
        <v>0.79200000000000004</v>
      </c>
      <c r="BZ693" s="43">
        <f t="shared" si="335"/>
        <v>16.594032852832719</v>
      </c>
      <c r="CA693" s="18">
        <f t="shared" si="336"/>
        <v>73162666.666666657</v>
      </c>
      <c r="CB693" s="18">
        <f t="shared" si="337"/>
        <v>385066.66666666663</v>
      </c>
      <c r="CC693" s="18">
        <f t="shared" si="338"/>
        <v>577600</v>
      </c>
      <c r="CD693" s="25">
        <f t="shared" si="339"/>
        <v>1.5000000000000002</v>
      </c>
      <c r="CE693" s="26">
        <f t="shared" si="340"/>
        <v>109.6965511460289</v>
      </c>
      <c r="CF693" s="18">
        <f t="shared" si="341"/>
        <v>6080</v>
      </c>
      <c r="CG693" s="18">
        <f t="shared" si="342"/>
        <v>6080</v>
      </c>
      <c r="CH693" s="18">
        <f t="shared" si="343"/>
        <v>129706.66666666666</v>
      </c>
      <c r="CI693" s="18">
        <f t="shared" si="344"/>
        <v>16213.333333333332</v>
      </c>
      <c r="CJ693" s="18">
        <f t="shared" si="345"/>
        <v>24320</v>
      </c>
      <c r="CK693" s="25">
        <f t="shared" si="346"/>
        <v>1.5000000000000002</v>
      </c>
      <c r="CL693" s="26">
        <f t="shared" si="347"/>
        <v>4.6188021535170058</v>
      </c>
      <c r="DJ693" s="20" t="s">
        <v>542</v>
      </c>
    </row>
    <row r="694" spans="1:114" x14ac:dyDescent="0.2">
      <c r="A694" s="15" t="s">
        <v>105</v>
      </c>
      <c r="B694" s="10" t="s">
        <v>794</v>
      </c>
      <c r="C694" s="11">
        <f t="shared" si="330"/>
        <v>53.694000000000003</v>
      </c>
      <c r="D694" s="11">
        <f t="shared" si="351"/>
        <v>380</v>
      </c>
      <c r="E694" s="11">
        <f t="shared" si="351"/>
        <v>18</v>
      </c>
      <c r="F694" s="11">
        <f t="shared" si="351"/>
        <v>0</v>
      </c>
      <c r="G694" s="11">
        <f t="shared" si="350"/>
        <v>0</v>
      </c>
      <c r="H694" s="11">
        <f t="shared" si="350"/>
        <v>0</v>
      </c>
      <c r="I694" s="11">
        <f t="shared" si="350"/>
        <v>0</v>
      </c>
      <c r="J694" s="11">
        <f t="shared" si="350"/>
        <v>0</v>
      </c>
      <c r="K694" s="11">
        <f t="shared" ref="K694:S722" si="362">IF($A694="x",BO694,"")</f>
        <v>0</v>
      </c>
      <c r="L694" s="11">
        <f t="shared" si="362"/>
        <v>0</v>
      </c>
      <c r="M694" s="11">
        <f t="shared" si="362"/>
        <v>0</v>
      </c>
      <c r="N694" s="11">
        <f t="shared" si="362"/>
        <v>0</v>
      </c>
      <c r="O694" s="11">
        <f t="shared" si="362"/>
        <v>0</v>
      </c>
      <c r="P694" s="11">
        <f t="shared" si="362"/>
        <v>0</v>
      </c>
      <c r="Q694" s="11">
        <f t="shared" si="362"/>
        <v>0</v>
      </c>
      <c r="R694" s="11">
        <f t="shared" si="362"/>
        <v>0</v>
      </c>
      <c r="S694" s="11">
        <f t="shared" si="362"/>
        <v>0</v>
      </c>
      <c r="T694" s="11">
        <f t="shared" si="357"/>
        <v>6840</v>
      </c>
      <c r="U694" s="40">
        <f t="shared" si="331"/>
        <v>0.79600000000000004</v>
      </c>
      <c r="V694" s="11">
        <f t="shared" si="354"/>
        <v>14.824747644057066</v>
      </c>
      <c r="W694" s="11">
        <f t="shared" si="354"/>
        <v>82308000</v>
      </c>
      <c r="X694" s="11">
        <f t="shared" si="354"/>
        <v>433200</v>
      </c>
      <c r="Y694" s="11">
        <f t="shared" si="354"/>
        <v>649800</v>
      </c>
      <c r="Z694" s="11">
        <f t="shared" si="354"/>
        <v>1.5</v>
      </c>
      <c r="AA694" s="11">
        <f t="shared" si="354"/>
        <v>109.6965511460289</v>
      </c>
      <c r="AB694" s="11">
        <f t="shared" si="360"/>
        <v>6840</v>
      </c>
      <c r="AC694" s="11">
        <f t="shared" si="360"/>
        <v>6840</v>
      </c>
      <c r="AD694" s="11">
        <f t="shared" si="360"/>
        <v>184680</v>
      </c>
      <c r="AE694" s="11">
        <f t="shared" si="360"/>
        <v>20520</v>
      </c>
      <c r="AF694" s="11">
        <f t="shared" si="360"/>
        <v>30780</v>
      </c>
      <c r="AG694" s="11">
        <f t="shared" si="360"/>
        <v>1.5</v>
      </c>
      <c r="AH694" s="11">
        <f t="shared" si="352"/>
        <v>5.196152422706632</v>
      </c>
      <c r="AI694" s="11">
        <f t="shared" si="352"/>
        <v>0</v>
      </c>
      <c r="AJ694" s="11">
        <f t="shared" si="352"/>
        <v>0</v>
      </c>
      <c r="AK694" s="11">
        <f t="shared" si="352"/>
        <v>0</v>
      </c>
      <c r="AL694" s="11">
        <f t="shared" si="352"/>
        <v>0</v>
      </c>
      <c r="AM694" s="11">
        <f t="shared" si="352"/>
        <v>0</v>
      </c>
      <c r="AN694" s="11">
        <f t="shared" si="352"/>
        <v>0</v>
      </c>
      <c r="AO694" s="11">
        <f t="shared" si="358"/>
        <v>0</v>
      </c>
      <c r="AP694" s="11">
        <f t="shared" si="358"/>
        <v>0</v>
      </c>
      <c r="AQ694" s="11">
        <f t="shared" si="358"/>
        <v>0</v>
      </c>
      <c r="AR694" s="11">
        <f t="shared" si="358"/>
        <v>0</v>
      </c>
      <c r="AS694" s="11">
        <f t="shared" si="358"/>
        <v>0</v>
      </c>
      <c r="AT694" s="11">
        <f t="shared" si="358"/>
        <v>0</v>
      </c>
      <c r="AU694" s="11">
        <f t="shared" si="358"/>
        <v>0</v>
      </c>
      <c r="AV694" s="11">
        <f t="shared" si="358"/>
        <v>0</v>
      </c>
      <c r="AW694" s="11">
        <f t="shared" si="358"/>
        <v>0</v>
      </c>
      <c r="AX694" s="11">
        <f t="shared" si="361"/>
        <v>0</v>
      </c>
      <c r="AY694" s="11">
        <f t="shared" si="361"/>
        <v>0</v>
      </c>
      <c r="AZ694" s="11">
        <f t="shared" si="361"/>
        <v>0</v>
      </c>
      <c r="BA694" s="11">
        <f t="shared" si="361"/>
        <v>0</v>
      </c>
      <c r="BB694" s="11">
        <f t="shared" si="355"/>
        <v>0</v>
      </c>
      <c r="BC694" s="11">
        <f t="shared" si="355"/>
        <v>0</v>
      </c>
      <c r="BD694" s="11">
        <f t="shared" si="355"/>
        <v>0</v>
      </c>
      <c r="BE694" s="11">
        <f t="shared" si="355"/>
        <v>0</v>
      </c>
      <c r="BF694" s="15" t="str">
        <f t="shared" si="332"/>
        <v>ČSN 42 5524</v>
      </c>
      <c r="BG694" s="42">
        <v>53.694000000000003</v>
      </c>
      <c r="BH694" s="17">
        <f t="shared" si="333"/>
        <v>380</v>
      </c>
      <c r="BI694" s="17">
        <f t="shared" si="334"/>
        <v>18</v>
      </c>
      <c r="BX694" s="18">
        <f t="shared" si="359"/>
        <v>6840</v>
      </c>
      <c r="BY694" s="42">
        <v>0.79600000000000004</v>
      </c>
      <c r="BZ694" s="43">
        <f t="shared" si="335"/>
        <v>14.824747644057066</v>
      </c>
      <c r="CA694" s="18">
        <f t="shared" si="336"/>
        <v>82308000</v>
      </c>
      <c r="CB694" s="18">
        <f t="shared" si="337"/>
        <v>433200</v>
      </c>
      <c r="CC694" s="18">
        <f t="shared" si="338"/>
        <v>649800</v>
      </c>
      <c r="CD694" s="25">
        <f t="shared" si="339"/>
        <v>1.5</v>
      </c>
      <c r="CE694" s="26">
        <f t="shared" si="340"/>
        <v>109.6965511460289</v>
      </c>
      <c r="CF694" s="18">
        <f t="shared" si="341"/>
        <v>6840</v>
      </c>
      <c r="CG694" s="18">
        <f t="shared" si="342"/>
        <v>6840</v>
      </c>
      <c r="CH694" s="18">
        <f t="shared" si="343"/>
        <v>184680</v>
      </c>
      <c r="CI694" s="18">
        <f t="shared" si="344"/>
        <v>20520</v>
      </c>
      <c r="CJ694" s="18">
        <f t="shared" si="345"/>
        <v>30780</v>
      </c>
      <c r="CK694" s="25">
        <f t="shared" si="346"/>
        <v>1.5</v>
      </c>
      <c r="CL694" s="26">
        <f t="shared" si="347"/>
        <v>5.196152422706632</v>
      </c>
      <c r="DJ694" s="20" t="s">
        <v>542</v>
      </c>
    </row>
    <row r="695" spans="1:114" x14ac:dyDescent="0.2">
      <c r="A695" s="15" t="s">
        <v>105</v>
      </c>
      <c r="B695" s="10" t="s">
        <v>795</v>
      </c>
      <c r="C695" s="11">
        <f t="shared" si="330"/>
        <v>59.66</v>
      </c>
      <c r="D695" s="11">
        <f t="shared" si="351"/>
        <v>380</v>
      </c>
      <c r="E695" s="11">
        <f t="shared" si="351"/>
        <v>20</v>
      </c>
      <c r="F695" s="11">
        <f t="shared" si="351"/>
        <v>0</v>
      </c>
      <c r="G695" s="11">
        <f t="shared" si="351"/>
        <v>0</v>
      </c>
      <c r="H695" s="11">
        <f t="shared" si="351"/>
        <v>0</v>
      </c>
      <c r="I695" s="11">
        <f t="shared" si="351"/>
        <v>0</v>
      </c>
      <c r="J695" s="11">
        <f t="shared" si="351"/>
        <v>0</v>
      </c>
      <c r="K695" s="11">
        <f t="shared" si="362"/>
        <v>0</v>
      </c>
      <c r="L695" s="11">
        <f t="shared" si="362"/>
        <v>0</v>
      </c>
      <c r="M695" s="11">
        <f t="shared" si="362"/>
        <v>0</v>
      </c>
      <c r="N695" s="11">
        <f t="shared" si="362"/>
        <v>0</v>
      </c>
      <c r="O695" s="11">
        <f t="shared" si="362"/>
        <v>0</v>
      </c>
      <c r="P695" s="11">
        <f t="shared" si="362"/>
        <v>0</v>
      </c>
      <c r="Q695" s="11">
        <f t="shared" si="362"/>
        <v>0</v>
      </c>
      <c r="R695" s="11">
        <f t="shared" si="362"/>
        <v>0</v>
      </c>
      <c r="S695" s="11">
        <f t="shared" si="362"/>
        <v>0</v>
      </c>
      <c r="T695" s="11">
        <f t="shared" si="357"/>
        <v>7600</v>
      </c>
      <c r="U695" s="40">
        <f t="shared" si="331"/>
        <v>0.8</v>
      </c>
      <c r="V695" s="11">
        <f t="shared" si="354"/>
        <v>13.409319477036542</v>
      </c>
      <c r="W695" s="11">
        <f t="shared" si="354"/>
        <v>91453333.333333328</v>
      </c>
      <c r="X695" s="11">
        <f t="shared" si="354"/>
        <v>481333.33333333331</v>
      </c>
      <c r="Y695" s="11">
        <f t="shared" si="354"/>
        <v>722000</v>
      </c>
      <c r="Z695" s="11">
        <f t="shared" si="354"/>
        <v>1.5</v>
      </c>
      <c r="AA695" s="11">
        <f t="shared" si="354"/>
        <v>109.6965511460289</v>
      </c>
      <c r="AB695" s="11">
        <f t="shared" si="360"/>
        <v>7600</v>
      </c>
      <c r="AC695" s="11">
        <f t="shared" si="360"/>
        <v>7600</v>
      </c>
      <c r="AD695" s="11">
        <f t="shared" si="360"/>
        <v>253333.33333333331</v>
      </c>
      <c r="AE695" s="11">
        <f t="shared" si="360"/>
        <v>25333.333333333332</v>
      </c>
      <c r="AF695" s="11">
        <f t="shared" si="360"/>
        <v>38000</v>
      </c>
      <c r="AG695" s="11">
        <f t="shared" si="360"/>
        <v>1.5</v>
      </c>
      <c r="AH695" s="11">
        <f t="shared" si="352"/>
        <v>5.7735026918962573</v>
      </c>
      <c r="AI695" s="11">
        <f t="shared" si="352"/>
        <v>0</v>
      </c>
      <c r="AJ695" s="11">
        <f t="shared" si="352"/>
        <v>0</v>
      </c>
      <c r="AK695" s="11">
        <f t="shared" si="352"/>
        <v>0</v>
      </c>
      <c r="AL695" s="11">
        <f t="shared" si="352"/>
        <v>0</v>
      </c>
      <c r="AM695" s="11">
        <f t="shared" si="352"/>
        <v>0</v>
      </c>
      <c r="AN695" s="11">
        <f t="shared" si="352"/>
        <v>0</v>
      </c>
      <c r="AO695" s="11">
        <f t="shared" si="358"/>
        <v>0</v>
      </c>
      <c r="AP695" s="11">
        <f t="shared" si="358"/>
        <v>0</v>
      </c>
      <c r="AQ695" s="11">
        <f t="shared" si="358"/>
        <v>0</v>
      </c>
      <c r="AR695" s="11">
        <f t="shared" si="358"/>
        <v>0</v>
      </c>
      <c r="AS695" s="11">
        <f t="shared" si="358"/>
        <v>0</v>
      </c>
      <c r="AT695" s="11">
        <f t="shared" si="358"/>
        <v>0</v>
      </c>
      <c r="AU695" s="11">
        <f t="shared" si="358"/>
        <v>0</v>
      </c>
      <c r="AV695" s="11">
        <f t="shared" si="358"/>
        <v>0</v>
      </c>
      <c r="AW695" s="11">
        <f t="shared" si="358"/>
        <v>0</v>
      </c>
      <c r="AX695" s="11">
        <f t="shared" si="361"/>
        <v>0</v>
      </c>
      <c r="AY695" s="11">
        <f t="shared" si="361"/>
        <v>0</v>
      </c>
      <c r="AZ695" s="11">
        <f t="shared" si="361"/>
        <v>0</v>
      </c>
      <c r="BA695" s="11">
        <f t="shared" si="361"/>
        <v>0</v>
      </c>
      <c r="BB695" s="11">
        <f t="shared" si="355"/>
        <v>0</v>
      </c>
      <c r="BC695" s="11">
        <f t="shared" si="355"/>
        <v>0</v>
      </c>
      <c r="BD695" s="11">
        <f t="shared" si="355"/>
        <v>0</v>
      </c>
      <c r="BE695" s="11">
        <f t="shared" si="355"/>
        <v>0</v>
      </c>
      <c r="BF695" s="15" t="str">
        <f t="shared" si="332"/>
        <v>ČSN 42 5524</v>
      </c>
      <c r="BG695" s="42">
        <v>59.66</v>
      </c>
      <c r="BH695" s="17">
        <f t="shared" si="333"/>
        <v>380</v>
      </c>
      <c r="BI695" s="17">
        <f t="shared" si="334"/>
        <v>20</v>
      </c>
      <c r="BX695" s="18">
        <f t="shared" si="359"/>
        <v>7600</v>
      </c>
      <c r="BY695" s="42">
        <v>0.8</v>
      </c>
      <c r="BZ695" s="43">
        <f t="shared" si="335"/>
        <v>13.409319477036542</v>
      </c>
      <c r="CA695" s="18">
        <f t="shared" si="336"/>
        <v>91453333.333333328</v>
      </c>
      <c r="CB695" s="18">
        <f t="shared" si="337"/>
        <v>481333.33333333331</v>
      </c>
      <c r="CC695" s="18">
        <f t="shared" si="338"/>
        <v>722000</v>
      </c>
      <c r="CD695" s="25">
        <f t="shared" si="339"/>
        <v>1.5</v>
      </c>
      <c r="CE695" s="26">
        <f t="shared" si="340"/>
        <v>109.6965511460289</v>
      </c>
      <c r="CF695" s="18">
        <f t="shared" si="341"/>
        <v>7600</v>
      </c>
      <c r="CG695" s="18">
        <f t="shared" si="342"/>
        <v>7600</v>
      </c>
      <c r="CH695" s="18">
        <f t="shared" si="343"/>
        <v>253333.33333333331</v>
      </c>
      <c r="CI695" s="18">
        <f t="shared" si="344"/>
        <v>25333.333333333332</v>
      </c>
      <c r="CJ695" s="18">
        <f t="shared" si="345"/>
        <v>38000</v>
      </c>
      <c r="CK695" s="25">
        <f t="shared" si="346"/>
        <v>1.5</v>
      </c>
      <c r="CL695" s="26">
        <f t="shared" si="347"/>
        <v>5.7735026918962573</v>
      </c>
      <c r="DJ695" s="20" t="s">
        <v>542</v>
      </c>
    </row>
    <row r="696" spans="1:114" x14ac:dyDescent="0.2">
      <c r="A696" s="15" t="s">
        <v>105</v>
      </c>
      <c r="B696" s="10" t="s">
        <v>796</v>
      </c>
      <c r="C696" s="11">
        <f t="shared" si="330"/>
        <v>74.575000000000003</v>
      </c>
      <c r="D696" s="11">
        <f t="shared" si="351"/>
        <v>380</v>
      </c>
      <c r="E696" s="11">
        <f t="shared" si="351"/>
        <v>25</v>
      </c>
      <c r="F696" s="11">
        <f t="shared" si="351"/>
        <v>0</v>
      </c>
      <c r="G696" s="11">
        <f t="shared" si="351"/>
        <v>0</v>
      </c>
      <c r="H696" s="11">
        <f t="shared" si="351"/>
        <v>0</v>
      </c>
      <c r="I696" s="11">
        <f t="shared" si="351"/>
        <v>0</v>
      </c>
      <c r="J696" s="11">
        <f t="shared" si="351"/>
        <v>0</v>
      </c>
      <c r="K696" s="11">
        <f t="shared" si="362"/>
        <v>0</v>
      </c>
      <c r="L696" s="11">
        <f t="shared" si="362"/>
        <v>0</v>
      </c>
      <c r="M696" s="11">
        <f t="shared" si="362"/>
        <v>0</v>
      </c>
      <c r="N696" s="11">
        <f t="shared" si="362"/>
        <v>0</v>
      </c>
      <c r="O696" s="11">
        <f t="shared" si="362"/>
        <v>0</v>
      </c>
      <c r="P696" s="11">
        <f t="shared" si="362"/>
        <v>0</v>
      </c>
      <c r="Q696" s="11">
        <f t="shared" si="362"/>
        <v>0</v>
      </c>
      <c r="R696" s="11">
        <f t="shared" si="362"/>
        <v>0</v>
      </c>
      <c r="S696" s="11">
        <f t="shared" si="362"/>
        <v>0</v>
      </c>
      <c r="T696" s="11">
        <f t="shared" si="357"/>
        <v>9500</v>
      </c>
      <c r="U696" s="40">
        <f t="shared" si="331"/>
        <v>0.81</v>
      </c>
      <c r="V696" s="11">
        <f t="shared" si="354"/>
        <v>10.8615487763996</v>
      </c>
      <c r="W696" s="11">
        <f t="shared" si="354"/>
        <v>114316666.66666666</v>
      </c>
      <c r="X696" s="11">
        <f t="shared" si="354"/>
        <v>601666.66666666663</v>
      </c>
      <c r="Y696" s="11">
        <f t="shared" si="354"/>
        <v>902500</v>
      </c>
      <c r="Z696" s="11">
        <f t="shared" si="354"/>
        <v>1.5</v>
      </c>
      <c r="AA696" s="11">
        <f t="shared" si="354"/>
        <v>109.6965511460289</v>
      </c>
      <c r="AB696" s="11">
        <f t="shared" si="360"/>
        <v>9500</v>
      </c>
      <c r="AC696" s="11">
        <f t="shared" si="360"/>
        <v>9500</v>
      </c>
      <c r="AD696" s="11">
        <f t="shared" si="360"/>
        <v>494791.66666666663</v>
      </c>
      <c r="AE696" s="11">
        <f t="shared" si="360"/>
        <v>39583.333333333328</v>
      </c>
      <c r="AF696" s="11">
        <f t="shared" si="360"/>
        <v>59375</v>
      </c>
      <c r="AG696" s="11">
        <f t="shared" si="360"/>
        <v>1.5000000000000002</v>
      </c>
      <c r="AH696" s="11">
        <f t="shared" si="352"/>
        <v>7.2168783648703219</v>
      </c>
      <c r="AI696" s="11">
        <f t="shared" si="352"/>
        <v>0</v>
      </c>
      <c r="AJ696" s="11">
        <f t="shared" si="352"/>
        <v>0</v>
      </c>
      <c r="AK696" s="11">
        <f t="shared" si="352"/>
        <v>0</v>
      </c>
      <c r="AL696" s="11">
        <f t="shared" si="352"/>
        <v>0</v>
      </c>
      <c r="AM696" s="11">
        <f t="shared" si="352"/>
        <v>0</v>
      </c>
      <c r="AN696" s="11">
        <f t="shared" si="352"/>
        <v>0</v>
      </c>
      <c r="AO696" s="11">
        <f t="shared" si="358"/>
        <v>0</v>
      </c>
      <c r="AP696" s="11">
        <f t="shared" si="358"/>
        <v>0</v>
      </c>
      <c r="AQ696" s="11">
        <f t="shared" si="358"/>
        <v>0</v>
      </c>
      <c r="AR696" s="11">
        <f t="shared" si="358"/>
        <v>0</v>
      </c>
      <c r="AS696" s="11">
        <f t="shared" si="358"/>
        <v>0</v>
      </c>
      <c r="AT696" s="11">
        <f t="shared" si="358"/>
        <v>0</v>
      </c>
      <c r="AU696" s="11">
        <f t="shared" si="358"/>
        <v>0</v>
      </c>
      <c r="AV696" s="11">
        <f t="shared" si="358"/>
        <v>0</v>
      </c>
      <c r="AW696" s="11">
        <f t="shared" si="358"/>
        <v>0</v>
      </c>
      <c r="AX696" s="11">
        <f t="shared" si="361"/>
        <v>0</v>
      </c>
      <c r="AY696" s="11">
        <f t="shared" si="361"/>
        <v>0</v>
      </c>
      <c r="AZ696" s="11">
        <f t="shared" si="361"/>
        <v>0</v>
      </c>
      <c r="BA696" s="11">
        <f t="shared" si="361"/>
        <v>0</v>
      </c>
      <c r="BB696" s="11">
        <f t="shared" si="355"/>
        <v>0</v>
      </c>
      <c r="BC696" s="11">
        <f t="shared" si="355"/>
        <v>0</v>
      </c>
      <c r="BD696" s="11">
        <f t="shared" si="355"/>
        <v>0</v>
      </c>
      <c r="BE696" s="11">
        <f t="shared" si="355"/>
        <v>0</v>
      </c>
      <c r="BF696" s="15" t="str">
        <f t="shared" si="332"/>
        <v>ČSN 42 5524</v>
      </c>
      <c r="BG696" s="42">
        <v>74.575000000000003</v>
      </c>
      <c r="BH696" s="17">
        <f t="shared" si="333"/>
        <v>380</v>
      </c>
      <c r="BI696" s="17">
        <f t="shared" si="334"/>
        <v>25</v>
      </c>
      <c r="BX696" s="18">
        <f t="shared" si="359"/>
        <v>9500</v>
      </c>
      <c r="BY696" s="42">
        <v>0.81</v>
      </c>
      <c r="BZ696" s="43">
        <f t="shared" si="335"/>
        <v>10.8615487763996</v>
      </c>
      <c r="CA696" s="18">
        <f t="shared" si="336"/>
        <v>114316666.66666666</v>
      </c>
      <c r="CB696" s="18">
        <f t="shared" si="337"/>
        <v>601666.66666666663</v>
      </c>
      <c r="CC696" s="18">
        <f t="shared" si="338"/>
        <v>902500</v>
      </c>
      <c r="CD696" s="25">
        <f t="shared" si="339"/>
        <v>1.5</v>
      </c>
      <c r="CE696" s="26">
        <f t="shared" si="340"/>
        <v>109.6965511460289</v>
      </c>
      <c r="CF696" s="18">
        <f t="shared" si="341"/>
        <v>9500</v>
      </c>
      <c r="CG696" s="18">
        <f t="shared" si="342"/>
        <v>9500</v>
      </c>
      <c r="CH696" s="18">
        <f t="shared" si="343"/>
        <v>494791.66666666663</v>
      </c>
      <c r="CI696" s="18">
        <f t="shared" si="344"/>
        <v>39583.333333333328</v>
      </c>
      <c r="CJ696" s="18">
        <f t="shared" si="345"/>
        <v>59375</v>
      </c>
      <c r="CK696" s="25">
        <f t="shared" si="346"/>
        <v>1.5000000000000002</v>
      </c>
      <c r="CL696" s="26">
        <f t="shared" si="347"/>
        <v>7.2168783648703219</v>
      </c>
      <c r="DJ696" s="20" t="s">
        <v>542</v>
      </c>
    </row>
    <row r="697" spans="1:114" x14ac:dyDescent="0.2">
      <c r="A697" s="15" t="s">
        <v>105</v>
      </c>
      <c r="B697" s="10" t="s">
        <v>797</v>
      </c>
      <c r="C697" s="11">
        <f t="shared" si="330"/>
        <v>89.49</v>
      </c>
      <c r="D697" s="11">
        <f t="shared" si="351"/>
        <v>380</v>
      </c>
      <c r="E697" s="11">
        <f t="shared" si="351"/>
        <v>30</v>
      </c>
      <c r="F697" s="11">
        <f t="shared" si="351"/>
        <v>0</v>
      </c>
      <c r="G697" s="11">
        <f t="shared" si="351"/>
        <v>0</v>
      </c>
      <c r="H697" s="11">
        <f t="shared" si="351"/>
        <v>0</v>
      </c>
      <c r="I697" s="11">
        <f t="shared" si="351"/>
        <v>0</v>
      </c>
      <c r="J697" s="11">
        <f t="shared" si="351"/>
        <v>0</v>
      </c>
      <c r="K697" s="11">
        <f t="shared" si="362"/>
        <v>0</v>
      </c>
      <c r="L697" s="11">
        <f t="shared" si="362"/>
        <v>0</v>
      </c>
      <c r="M697" s="11">
        <f t="shared" si="362"/>
        <v>0</v>
      </c>
      <c r="N697" s="11">
        <f t="shared" si="362"/>
        <v>0</v>
      </c>
      <c r="O697" s="11">
        <f t="shared" si="362"/>
        <v>0</v>
      </c>
      <c r="P697" s="11">
        <f t="shared" si="362"/>
        <v>0</v>
      </c>
      <c r="Q697" s="11">
        <f t="shared" si="362"/>
        <v>0</v>
      </c>
      <c r="R697" s="11">
        <f t="shared" si="362"/>
        <v>0</v>
      </c>
      <c r="S697" s="11">
        <f t="shared" si="362"/>
        <v>0</v>
      </c>
      <c r="T697" s="11">
        <f t="shared" si="357"/>
        <v>11400</v>
      </c>
      <c r="U697" s="40">
        <f t="shared" si="331"/>
        <v>0.82</v>
      </c>
      <c r="V697" s="11">
        <f t="shared" si="354"/>
        <v>9.1630349759749699</v>
      </c>
      <c r="W697" s="11">
        <f t="shared" si="354"/>
        <v>137180000</v>
      </c>
      <c r="X697" s="11">
        <f t="shared" si="354"/>
        <v>722000</v>
      </c>
      <c r="Y697" s="11">
        <f t="shared" si="354"/>
        <v>1083000</v>
      </c>
      <c r="Z697" s="11">
        <f t="shared" si="354"/>
        <v>1.5</v>
      </c>
      <c r="AA697" s="11">
        <f t="shared" si="354"/>
        <v>109.6965511460289</v>
      </c>
      <c r="AB697" s="11">
        <f t="shared" si="360"/>
        <v>11400</v>
      </c>
      <c r="AC697" s="11">
        <f t="shared" si="360"/>
        <v>11400</v>
      </c>
      <c r="AD697" s="11">
        <f t="shared" si="360"/>
        <v>854999.99999999988</v>
      </c>
      <c r="AE697" s="11">
        <f t="shared" si="360"/>
        <v>56999.999999999993</v>
      </c>
      <c r="AF697" s="11">
        <f t="shared" si="360"/>
        <v>85500</v>
      </c>
      <c r="AG697" s="11">
        <f t="shared" si="360"/>
        <v>1.5000000000000002</v>
      </c>
      <c r="AH697" s="11">
        <f t="shared" si="352"/>
        <v>8.6602540378443855</v>
      </c>
      <c r="AI697" s="11">
        <f t="shared" si="352"/>
        <v>0</v>
      </c>
      <c r="AJ697" s="11">
        <f t="shared" si="352"/>
        <v>0</v>
      </c>
      <c r="AK697" s="11">
        <f t="shared" si="352"/>
        <v>0</v>
      </c>
      <c r="AL697" s="11">
        <f t="shared" si="352"/>
        <v>0</v>
      </c>
      <c r="AM697" s="11">
        <f t="shared" si="352"/>
        <v>0</v>
      </c>
      <c r="AN697" s="11">
        <f t="shared" si="352"/>
        <v>0</v>
      </c>
      <c r="AO697" s="11">
        <f t="shared" si="358"/>
        <v>0</v>
      </c>
      <c r="AP697" s="11">
        <f t="shared" si="358"/>
        <v>0</v>
      </c>
      <c r="AQ697" s="11">
        <f t="shared" si="358"/>
        <v>0</v>
      </c>
      <c r="AR697" s="11">
        <f t="shared" si="358"/>
        <v>0</v>
      </c>
      <c r="AS697" s="11">
        <f t="shared" si="358"/>
        <v>0</v>
      </c>
      <c r="AT697" s="11">
        <f t="shared" si="358"/>
        <v>0</v>
      </c>
      <c r="AU697" s="11">
        <f t="shared" si="358"/>
        <v>0</v>
      </c>
      <c r="AV697" s="11">
        <f t="shared" si="358"/>
        <v>0</v>
      </c>
      <c r="AW697" s="11">
        <f t="shared" si="358"/>
        <v>0</v>
      </c>
      <c r="AX697" s="11">
        <f t="shared" si="361"/>
        <v>0</v>
      </c>
      <c r="AY697" s="11">
        <f t="shared" si="361"/>
        <v>0</v>
      </c>
      <c r="AZ697" s="11">
        <f t="shared" si="361"/>
        <v>0</v>
      </c>
      <c r="BA697" s="11">
        <f t="shared" si="361"/>
        <v>0</v>
      </c>
      <c r="BB697" s="11">
        <f t="shared" si="355"/>
        <v>0</v>
      </c>
      <c r="BC697" s="11">
        <f t="shared" si="355"/>
        <v>0</v>
      </c>
      <c r="BD697" s="11">
        <f t="shared" si="355"/>
        <v>0</v>
      </c>
      <c r="BE697" s="11">
        <f t="shared" si="355"/>
        <v>0</v>
      </c>
      <c r="BF697" s="15" t="str">
        <f t="shared" si="332"/>
        <v>ČSN 42 5524</v>
      </c>
      <c r="BG697" s="42">
        <v>89.49</v>
      </c>
      <c r="BH697" s="17">
        <f t="shared" si="333"/>
        <v>380</v>
      </c>
      <c r="BI697" s="17">
        <f t="shared" si="334"/>
        <v>30</v>
      </c>
      <c r="BX697" s="18">
        <f t="shared" si="359"/>
        <v>11400</v>
      </c>
      <c r="BY697" s="42">
        <v>0.82</v>
      </c>
      <c r="BZ697" s="43">
        <f t="shared" si="335"/>
        <v>9.1630349759749699</v>
      </c>
      <c r="CA697" s="18">
        <f t="shared" si="336"/>
        <v>137180000</v>
      </c>
      <c r="CB697" s="18">
        <f t="shared" si="337"/>
        <v>722000</v>
      </c>
      <c r="CC697" s="18">
        <f t="shared" si="338"/>
        <v>1083000</v>
      </c>
      <c r="CD697" s="25">
        <f t="shared" si="339"/>
        <v>1.5</v>
      </c>
      <c r="CE697" s="26">
        <f t="shared" si="340"/>
        <v>109.6965511460289</v>
      </c>
      <c r="CF697" s="18">
        <f t="shared" si="341"/>
        <v>11400</v>
      </c>
      <c r="CG697" s="18">
        <f t="shared" si="342"/>
        <v>11400</v>
      </c>
      <c r="CH697" s="18">
        <f t="shared" si="343"/>
        <v>854999.99999999988</v>
      </c>
      <c r="CI697" s="18">
        <f t="shared" si="344"/>
        <v>56999.999999999993</v>
      </c>
      <c r="CJ697" s="18">
        <f t="shared" si="345"/>
        <v>85500</v>
      </c>
      <c r="CK697" s="25">
        <f t="shared" si="346"/>
        <v>1.5000000000000002</v>
      </c>
      <c r="CL697" s="26">
        <f t="shared" si="347"/>
        <v>8.6602540378443855</v>
      </c>
      <c r="DJ697" s="20" t="s">
        <v>542</v>
      </c>
    </row>
    <row r="698" spans="1:114" x14ac:dyDescent="0.2">
      <c r="A698" s="15" t="s">
        <v>105</v>
      </c>
      <c r="B698" s="10" t="s">
        <v>798</v>
      </c>
      <c r="C698" s="11">
        <f t="shared" ref="C698:C761" si="363">IF(A698="x",BG698*$C$4,0)</f>
        <v>104.405</v>
      </c>
      <c r="D698" s="11">
        <f t="shared" si="351"/>
        <v>380</v>
      </c>
      <c r="E698" s="11">
        <f t="shared" si="351"/>
        <v>35</v>
      </c>
      <c r="F698" s="11">
        <f t="shared" si="351"/>
        <v>0</v>
      </c>
      <c r="G698" s="11">
        <f t="shared" si="351"/>
        <v>0</v>
      </c>
      <c r="H698" s="11">
        <f t="shared" si="351"/>
        <v>0</v>
      </c>
      <c r="I698" s="11">
        <f t="shared" si="351"/>
        <v>0</v>
      </c>
      <c r="J698" s="11">
        <f t="shared" si="351"/>
        <v>0</v>
      </c>
      <c r="K698" s="11">
        <f t="shared" si="362"/>
        <v>0</v>
      </c>
      <c r="L698" s="11">
        <f t="shared" si="362"/>
        <v>0</v>
      </c>
      <c r="M698" s="11">
        <f t="shared" si="362"/>
        <v>0</v>
      </c>
      <c r="N698" s="11">
        <f t="shared" si="362"/>
        <v>0</v>
      </c>
      <c r="O698" s="11">
        <f t="shared" si="362"/>
        <v>0</v>
      </c>
      <c r="P698" s="11">
        <f t="shared" si="362"/>
        <v>0</v>
      </c>
      <c r="Q698" s="11">
        <f t="shared" si="362"/>
        <v>0</v>
      </c>
      <c r="R698" s="11">
        <f t="shared" si="362"/>
        <v>0</v>
      </c>
      <c r="S698" s="11">
        <f t="shared" si="362"/>
        <v>0</v>
      </c>
      <c r="T698" s="11">
        <f t="shared" si="357"/>
        <v>13300</v>
      </c>
      <c r="U698" s="40">
        <f t="shared" ref="U698:U761" si="364">IF(A698="x",BY698*$U$4,0)</f>
        <v>0.83</v>
      </c>
      <c r="V698" s="11">
        <f t="shared" si="354"/>
        <v>7.9498108328145198</v>
      </c>
      <c r="W698" s="11">
        <f t="shared" si="354"/>
        <v>160043333.33333331</v>
      </c>
      <c r="X698" s="11">
        <f t="shared" si="354"/>
        <v>842333.33333333326</v>
      </c>
      <c r="Y698" s="11">
        <f t="shared" si="354"/>
        <v>1263500</v>
      </c>
      <c r="Z698" s="11">
        <f t="shared" si="354"/>
        <v>1.5000000000000002</v>
      </c>
      <c r="AA698" s="11">
        <f t="shared" si="354"/>
        <v>109.6965511460289</v>
      </c>
      <c r="AB698" s="11">
        <f t="shared" si="360"/>
        <v>13300</v>
      </c>
      <c r="AC698" s="11">
        <f t="shared" si="360"/>
        <v>13300</v>
      </c>
      <c r="AD698" s="11">
        <f t="shared" si="360"/>
        <v>1357708.3333333333</v>
      </c>
      <c r="AE698" s="11">
        <f t="shared" si="360"/>
        <v>77583.333333333328</v>
      </c>
      <c r="AF698" s="11">
        <f t="shared" si="360"/>
        <v>116375</v>
      </c>
      <c r="AG698" s="11">
        <f t="shared" si="360"/>
        <v>1.5</v>
      </c>
      <c r="AH698" s="11">
        <f t="shared" si="352"/>
        <v>10.103629710818451</v>
      </c>
      <c r="AI698" s="11">
        <f t="shared" si="352"/>
        <v>0</v>
      </c>
      <c r="AJ698" s="11">
        <f t="shared" si="352"/>
        <v>0</v>
      </c>
      <c r="AK698" s="11">
        <f t="shared" si="352"/>
        <v>0</v>
      </c>
      <c r="AL698" s="11">
        <f t="shared" si="352"/>
        <v>0</v>
      </c>
      <c r="AM698" s="11">
        <f t="shared" si="352"/>
        <v>0</v>
      </c>
      <c r="AN698" s="11">
        <f t="shared" si="352"/>
        <v>0</v>
      </c>
      <c r="AO698" s="11">
        <f t="shared" si="358"/>
        <v>0</v>
      </c>
      <c r="AP698" s="11">
        <f t="shared" si="358"/>
        <v>0</v>
      </c>
      <c r="AQ698" s="11">
        <f t="shared" si="358"/>
        <v>0</v>
      </c>
      <c r="AR698" s="11">
        <f t="shared" si="358"/>
        <v>0</v>
      </c>
      <c r="AS698" s="11">
        <f t="shared" si="358"/>
        <v>0</v>
      </c>
      <c r="AT698" s="11">
        <f t="shared" si="358"/>
        <v>0</v>
      </c>
      <c r="AU698" s="11">
        <f t="shared" si="358"/>
        <v>0</v>
      </c>
      <c r="AV698" s="11">
        <f t="shared" si="358"/>
        <v>0</v>
      </c>
      <c r="AW698" s="11">
        <f t="shared" si="358"/>
        <v>0</v>
      </c>
      <c r="AX698" s="11">
        <f t="shared" si="361"/>
        <v>0</v>
      </c>
      <c r="AY698" s="11">
        <f t="shared" si="361"/>
        <v>0</v>
      </c>
      <c r="AZ698" s="11">
        <f t="shared" si="361"/>
        <v>0</v>
      </c>
      <c r="BA698" s="11">
        <f t="shared" si="361"/>
        <v>0</v>
      </c>
      <c r="BB698" s="11">
        <f t="shared" si="355"/>
        <v>0</v>
      </c>
      <c r="BC698" s="11">
        <f t="shared" si="355"/>
        <v>0</v>
      </c>
      <c r="BD698" s="11">
        <f t="shared" si="355"/>
        <v>0</v>
      </c>
      <c r="BE698" s="11">
        <f t="shared" si="355"/>
        <v>0</v>
      </c>
      <c r="BF698" s="15" t="str">
        <f t="shared" ref="BF698:BF761" si="365">IF(A698="x",DJ698,0)</f>
        <v>ČSN 42 5524</v>
      </c>
      <c r="BG698" s="42">
        <v>104.405</v>
      </c>
      <c r="BH698" s="17">
        <f t="shared" ref="BH698:BH761" si="366">VALUE(MID(B698,FIND(" ",B698)+1,LEN(B698)-FIND(" ",B698)-LEN(BI698)-1))</f>
        <v>380</v>
      </c>
      <c r="BI698" s="17">
        <f t="shared" ref="BI698:BI761" si="367">VALUE(MID(B698,FIND("x",B698)+1,LEN(B698)-FIND("x",B698)))</f>
        <v>35</v>
      </c>
      <c r="BX698" s="18">
        <f t="shared" si="359"/>
        <v>13300</v>
      </c>
      <c r="BY698" s="42">
        <v>0.83</v>
      </c>
      <c r="BZ698" s="43">
        <f t="shared" ref="BZ698:BZ761" si="368">BY698/(BX698*0.00000785)</f>
        <v>7.9498108328145198</v>
      </c>
      <c r="CA698" s="18">
        <f t="shared" ref="CA698:CA761" si="369">1/12*BI698*BH698^3</f>
        <v>160043333.33333331</v>
      </c>
      <c r="CB698" s="18">
        <f t="shared" ref="CB698:CB761" si="370">1/6*BI698*BH698^2</f>
        <v>842333.33333333326</v>
      </c>
      <c r="CC698" s="18">
        <f t="shared" ref="CC698:CC761" si="371">BI698*(BH698^2)/4</f>
        <v>1263500</v>
      </c>
      <c r="CD698" s="25">
        <f t="shared" ref="CD698:CD761" si="372">CC698/CB698</f>
        <v>1.5000000000000002</v>
      </c>
      <c r="CE698" s="26">
        <f t="shared" ref="CE698:CE761" si="373">SQRT(CA698/BX698)</f>
        <v>109.6965511460289</v>
      </c>
      <c r="CF698" s="18">
        <f t="shared" ref="CF698:CF761" si="374">BX698</f>
        <v>13300</v>
      </c>
      <c r="CG698" s="18">
        <f t="shared" ref="CG698:CG761" si="375">BX698</f>
        <v>13300</v>
      </c>
      <c r="CH698" s="18">
        <f t="shared" ref="CH698:CH761" si="376">1/12*BH698*BI698^3</f>
        <v>1357708.3333333333</v>
      </c>
      <c r="CI698" s="18">
        <f t="shared" ref="CI698:CI761" si="377">1/6*BH698*BI698^2</f>
        <v>77583.333333333328</v>
      </c>
      <c r="CJ698" s="18">
        <f t="shared" ref="CJ698:CJ761" si="378">BH698*(BI698^2)/4</f>
        <v>116375</v>
      </c>
      <c r="CK698" s="25">
        <f t="shared" ref="CK698:CK761" si="379">CJ698/CI698</f>
        <v>1.5</v>
      </c>
      <c r="CL698" s="26">
        <f t="shared" ref="CL698:CL761" si="380">SQRT(CH698/BX698)</f>
        <v>10.103629710818451</v>
      </c>
      <c r="DJ698" s="20" t="s">
        <v>542</v>
      </c>
    </row>
    <row r="699" spans="1:114" x14ac:dyDescent="0.2">
      <c r="A699" s="15" t="s">
        <v>105</v>
      </c>
      <c r="B699" s="10" t="s">
        <v>799</v>
      </c>
      <c r="C699" s="11">
        <f t="shared" si="363"/>
        <v>119.32</v>
      </c>
      <c r="D699" s="11">
        <f t="shared" si="351"/>
        <v>380</v>
      </c>
      <c r="E699" s="11">
        <f t="shared" si="351"/>
        <v>40</v>
      </c>
      <c r="F699" s="11">
        <f t="shared" si="351"/>
        <v>0</v>
      </c>
      <c r="G699" s="11">
        <f t="shared" si="351"/>
        <v>0</v>
      </c>
      <c r="H699" s="11">
        <f t="shared" si="351"/>
        <v>0</v>
      </c>
      <c r="I699" s="11">
        <f t="shared" si="351"/>
        <v>0</v>
      </c>
      <c r="J699" s="11">
        <f t="shared" si="351"/>
        <v>0</v>
      </c>
      <c r="K699" s="11">
        <f t="shared" si="362"/>
        <v>0</v>
      </c>
      <c r="L699" s="11">
        <f t="shared" si="362"/>
        <v>0</v>
      </c>
      <c r="M699" s="11">
        <f t="shared" si="362"/>
        <v>0</v>
      </c>
      <c r="N699" s="11">
        <f t="shared" si="362"/>
        <v>0</v>
      </c>
      <c r="O699" s="11">
        <f t="shared" si="362"/>
        <v>0</v>
      </c>
      <c r="P699" s="11">
        <f t="shared" si="362"/>
        <v>0</v>
      </c>
      <c r="Q699" s="11">
        <f t="shared" si="362"/>
        <v>0</v>
      </c>
      <c r="R699" s="11">
        <f t="shared" si="362"/>
        <v>0</v>
      </c>
      <c r="S699" s="11">
        <f t="shared" si="362"/>
        <v>0</v>
      </c>
      <c r="T699" s="11">
        <f t="shared" si="357"/>
        <v>15200</v>
      </c>
      <c r="U699" s="40">
        <f t="shared" si="364"/>
        <v>0.84</v>
      </c>
      <c r="V699" s="11">
        <f t="shared" si="354"/>
        <v>7.0398927254441839</v>
      </c>
      <c r="W699" s="11">
        <f t="shared" si="354"/>
        <v>182906666.66666666</v>
      </c>
      <c r="X699" s="11">
        <f t="shared" si="354"/>
        <v>962666.66666666663</v>
      </c>
      <c r="Y699" s="11">
        <f t="shared" si="354"/>
        <v>1444000</v>
      </c>
      <c r="Z699" s="11">
        <f t="shared" si="354"/>
        <v>1.5</v>
      </c>
      <c r="AA699" s="11">
        <f t="shared" si="354"/>
        <v>109.6965511460289</v>
      </c>
      <c r="AB699" s="11">
        <f t="shared" si="360"/>
        <v>15200</v>
      </c>
      <c r="AC699" s="11">
        <f t="shared" si="360"/>
        <v>15200</v>
      </c>
      <c r="AD699" s="11">
        <f t="shared" si="360"/>
        <v>2026666.6666666665</v>
      </c>
      <c r="AE699" s="11">
        <f t="shared" si="360"/>
        <v>101333.33333333333</v>
      </c>
      <c r="AF699" s="11">
        <f t="shared" si="360"/>
        <v>152000</v>
      </c>
      <c r="AG699" s="11">
        <f t="shared" si="360"/>
        <v>1.5</v>
      </c>
      <c r="AH699" s="11">
        <f t="shared" si="352"/>
        <v>11.547005383792515</v>
      </c>
      <c r="AI699" s="11">
        <f t="shared" si="352"/>
        <v>0</v>
      </c>
      <c r="AJ699" s="11">
        <f t="shared" si="352"/>
        <v>0</v>
      </c>
      <c r="AK699" s="11">
        <f t="shared" si="352"/>
        <v>0</v>
      </c>
      <c r="AL699" s="11">
        <f t="shared" si="352"/>
        <v>0</v>
      </c>
      <c r="AM699" s="11">
        <f t="shared" si="352"/>
        <v>0</v>
      </c>
      <c r="AN699" s="11">
        <f t="shared" si="352"/>
        <v>0</v>
      </c>
      <c r="AO699" s="11">
        <f t="shared" si="358"/>
        <v>0</v>
      </c>
      <c r="AP699" s="11">
        <f t="shared" si="358"/>
        <v>0</v>
      </c>
      <c r="AQ699" s="11">
        <f t="shared" si="358"/>
        <v>0</v>
      </c>
      <c r="AR699" s="11">
        <f t="shared" si="358"/>
        <v>0</v>
      </c>
      <c r="AS699" s="11">
        <f t="shared" si="358"/>
        <v>0</v>
      </c>
      <c r="AT699" s="11">
        <f t="shared" si="358"/>
        <v>0</v>
      </c>
      <c r="AU699" s="11">
        <f t="shared" si="358"/>
        <v>0</v>
      </c>
      <c r="AV699" s="11">
        <f t="shared" si="358"/>
        <v>0</v>
      </c>
      <c r="AW699" s="11">
        <f t="shared" si="358"/>
        <v>0</v>
      </c>
      <c r="AX699" s="11">
        <f t="shared" si="361"/>
        <v>0</v>
      </c>
      <c r="AY699" s="11">
        <f t="shared" si="361"/>
        <v>0</v>
      </c>
      <c r="AZ699" s="11">
        <f t="shared" si="361"/>
        <v>0</v>
      </c>
      <c r="BA699" s="11">
        <f t="shared" si="361"/>
        <v>0</v>
      </c>
      <c r="BB699" s="11">
        <f t="shared" si="355"/>
        <v>0</v>
      </c>
      <c r="BC699" s="11">
        <f t="shared" si="355"/>
        <v>0</v>
      </c>
      <c r="BD699" s="11">
        <f t="shared" si="355"/>
        <v>0</v>
      </c>
      <c r="BE699" s="11">
        <f t="shared" si="355"/>
        <v>0</v>
      </c>
      <c r="BF699" s="15" t="str">
        <f t="shared" si="365"/>
        <v>ČSN 42 5524</v>
      </c>
      <c r="BG699" s="42">
        <v>119.32</v>
      </c>
      <c r="BH699" s="17">
        <f t="shared" si="366"/>
        <v>380</v>
      </c>
      <c r="BI699" s="17">
        <f t="shared" si="367"/>
        <v>40</v>
      </c>
      <c r="BX699" s="18">
        <f t="shared" si="359"/>
        <v>15200</v>
      </c>
      <c r="BY699" s="42">
        <v>0.84</v>
      </c>
      <c r="BZ699" s="43">
        <f t="shared" si="368"/>
        <v>7.0398927254441839</v>
      </c>
      <c r="CA699" s="18">
        <f t="shared" si="369"/>
        <v>182906666.66666666</v>
      </c>
      <c r="CB699" s="18">
        <f t="shared" si="370"/>
        <v>962666.66666666663</v>
      </c>
      <c r="CC699" s="18">
        <f t="shared" si="371"/>
        <v>1444000</v>
      </c>
      <c r="CD699" s="25">
        <f t="shared" si="372"/>
        <v>1.5</v>
      </c>
      <c r="CE699" s="26">
        <f t="shared" si="373"/>
        <v>109.6965511460289</v>
      </c>
      <c r="CF699" s="18">
        <f t="shared" si="374"/>
        <v>15200</v>
      </c>
      <c r="CG699" s="18">
        <f t="shared" si="375"/>
        <v>15200</v>
      </c>
      <c r="CH699" s="18">
        <f t="shared" si="376"/>
        <v>2026666.6666666665</v>
      </c>
      <c r="CI699" s="18">
        <f t="shared" si="377"/>
        <v>101333.33333333333</v>
      </c>
      <c r="CJ699" s="18">
        <f t="shared" si="378"/>
        <v>152000</v>
      </c>
      <c r="CK699" s="25">
        <f t="shared" si="379"/>
        <v>1.5</v>
      </c>
      <c r="CL699" s="26">
        <f t="shared" si="380"/>
        <v>11.547005383792515</v>
      </c>
      <c r="DJ699" s="20" t="s">
        <v>542</v>
      </c>
    </row>
    <row r="700" spans="1:114" x14ac:dyDescent="0.2">
      <c r="A700" s="15" t="s">
        <v>105</v>
      </c>
      <c r="B700" s="10" t="s">
        <v>800</v>
      </c>
      <c r="C700" s="11">
        <f t="shared" si="363"/>
        <v>134.23500000000001</v>
      </c>
      <c r="D700" s="11">
        <f t="shared" si="351"/>
        <v>380</v>
      </c>
      <c r="E700" s="11">
        <f t="shared" si="351"/>
        <v>45</v>
      </c>
      <c r="F700" s="11">
        <f t="shared" si="351"/>
        <v>0</v>
      </c>
      <c r="G700" s="11">
        <f t="shared" si="351"/>
        <v>0</v>
      </c>
      <c r="H700" s="11">
        <f t="shared" si="351"/>
        <v>0</v>
      </c>
      <c r="I700" s="11">
        <f t="shared" si="351"/>
        <v>0</v>
      </c>
      <c r="J700" s="11">
        <f t="shared" si="351"/>
        <v>0</v>
      </c>
      <c r="K700" s="11">
        <f t="shared" si="362"/>
        <v>0</v>
      </c>
      <c r="L700" s="11">
        <f t="shared" si="362"/>
        <v>0</v>
      </c>
      <c r="M700" s="11">
        <f t="shared" si="362"/>
        <v>0</v>
      </c>
      <c r="N700" s="11">
        <f t="shared" si="362"/>
        <v>0</v>
      </c>
      <c r="O700" s="11">
        <f t="shared" si="362"/>
        <v>0</v>
      </c>
      <c r="P700" s="11">
        <f t="shared" si="362"/>
        <v>0</v>
      </c>
      <c r="Q700" s="11">
        <f t="shared" si="362"/>
        <v>0</v>
      </c>
      <c r="R700" s="11">
        <f t="shared" si="362"/>
        <v>0</v>
      </c>
      <c r="S700" s="11">
        <f t="shared" si="362"/>
        <v>0</v>
      </c>
      <c r="T700" s="11">
        <f t="shared" si="357"/>
        <v>17100</v>
      </c>
      <c r="U700" s="40">
        <f t="shared" si="364"/>
        <v>0.85</v>
      </c>
      <c r="V700" s="11">
        <f t="shared" si="354"/>
        <v>6.3321786419339219</v>
      </c>
      <c r="W700" s="11">
        <f t="shared" si="354"/>
        <v>205770000</v>
      </c>
      <c r="X700" s="11">
        <f t="shared" si="354"/>
        <v>1083000</v>
      </c>
      <c r="Y700" s="11">
        <f t="shared" si="354"/>
        <v>1624500</v>
      </c>
      <c r="Z700" s="11">
        <f t="shared" si="354"/>
        <v>1.5</v>
      </c>
      <c r="AA700" s="11">
        <f t="shared" si="354"/>
        <v>109.6965511460289</v>
      </c>
      <c r="AB700" s="11">
        <f t="shared" si="360"/>
        <v>17100</v>
      </c>
      <c r="AC700" s="11">
        <f t="shared" si="360"/>
        <v>17100</v>
      </c>
      <c r="AD700" s="11">
        <f t="shared" si="360"/>
        <v>2885625</v>
      </c>
      <c r="AE700" s="11">
        <f t="shared" si="360"/>
        <v>128249.99999999999</v>
      </c>
      <c r="AF700" s="11">
        <f t="shared" si="360"/>
        <v>192375</v>
      </c>
      <c r="AG700" s="11">
        <f t="shared" si="360"/>
        <v>1.5000000000000002</v>
      </c>
      <c r="AH700" s="11">
        <f t="shared" si="352"/>
        <v>12.99038105676658</v>
      </c>
      <c r="AI700" s="11">
        <f t="shared" si="352"/>
        <v>0</v>
      </c>
      <c r="AJ700" s="11">
        <f t="shared" si="352"/>
        <v>0</v>
      </c>
      <c r="AK700" s="11">
        <f t="shared" si="352"/>
        <v>0</v>
      </c>
      <c r="AL700" s="11">
        <f t="shared" si="352"/>
        <v>0</v>
      </c>
      <c r="AM700" s="11">
        <f t="shared" si="352"/>
        <v>0</v>
      </c>
      <c r="AN700" s="11">
        <f t="shared" si="352"/>
        <v>0</v>
      </c>
      <c r="AO700" s="11">
        <f t="shared" si="358"/>
        <v>0</v>
      </c>
      <c r="AP700" s="11">
        <f t="shared" si="358"/>
        <v>0</v>
      </c>
      <c r="AQ700" s="11">
        <f t="shared" si="358"/>
        <v>0</v>
      </c>
      <c r="AR700" s="11">
        <f t="shared" si="358"/>
        <v>0</v>
      </c>
      <c r="AS700" s="11">
        <f t="shared" si="358"/>
        <v>0</v>
      </c>
      <c r="AT700" s="11">
        <f t="shared" si="358"/>
        <v>0</v>
      </c>
      <c r="AU700" s="11">
        <f t="shared" si="358"/>
        <v>0</v>
      </c>
      <c r="AV700" s="11">
        <f t="shared" si="358"/>
        <v>0</v>
      </c>
      <c r="AW700" s="11">
        <f t="shared" si="358"/>
        <v>0</v>
      </c>
      <c r="AX700" s="11">
        <f t="shared" si="361"/>
        <v>0</v>
      </c>
      <c r="AY700" s="11">
        <f t="shared" si="361"/>
        <v>0</v>
      </c>
      <c r="AZ700" s="11">
        <f t="shared" si="361"/>
        <v>0</v>
      </c>
      <c r="BA700" s="11">
        <f t="shared" si="361"/>
        <v>0</v>
      </c>
      <c r="BB700" s="11">
        <f t="shared" si="355"/>
        <v>0</v>
      </c>
      <c r="BC700" s="11">
        <f t="shared" si="355"/>
        <v>0</v>
      </c>
      <c r="BD700" s="11">
        <f t="shared" si="355"/>
        <v>0</v>
      </c>
      <c r="BE700" s="11">
        <f t="shared" si="355"/>
        <v>0</v>
      </c>
      <c r="BF700" s="15" t="str">
        <f t="shared" si="365"/>
        <v>ČSN 42 5524</v>
      </c>
      <c r="BG700" s="42">
        <v>134.23500000000001</v>
      </c>
      <c r="BH700" s="17">
        <f t="shared" si="366"/>
        <v>380</v>
      </c>
      <c r="BI700" s="17">
        <f t="shared" si="367"/>
        <v>45</v>
      </c>
      <c r="BX700" s="18">
        <f t="shared" si="359"/>
        <v>17100</v>
      </c>
      <c r="BY700" s="42">
        <v>0.85</v>
      </c>
      <c r="BZ700" s="43">
        <f t="shared" si="368"/>
        <v>6.3321786419339219</v>
      </c>
      <c r="CA700" s="18">
        <f t="shared" si="369"/>
        <v>205770000</v>
      </c>
      <c r="CB700" s="18">
        <f t="shared" si="370"/>
        <v>1083000</v>
      </c>
      <c r="CC700" s="18">
        <f t="shared" si="371"/>
        <v>1624500</v>
      </c>
      <c r="CD700" s="25">
        <f t="shared" si="372"/>
        <v>1.5</v>
      </c>
      <c r="CE700" s="26">
        <f t="shared" si="373"/>
        <v>109.6965511460289</v>
      </c>
      <c r="CF700" s="18">
        <f t="shared" si="374"/>
        <v>17100</v>
      </c>
      <c r="CG700" s="18">
        <f t="shared" si="375"/>
        <v>17100</v>
      </c>
      <c r="CH700" s="18">
        <f t="shared" si="376"/>
        <v>2885625</v>
      </c>
      <c r="CI700" s="18">
        <f t="shared" si="377"/>
        <v>128249.99999999999</v>
      </c>
      <c r="CJ700" s="18">
        <f t="shared" si="378"/>
        <v>192375</v>
      </c>
      <c r="CK700" s="25">
        <f t="shared" si="379"/>
        <v>1.5000000000000002</v>
      </c>
      <c r="CL700" s="26">
        <f t="shared" si="380"/>
        <v>12.99038105676658</v>
      </c>
      <c r="DJ700" s="20" t="s">
        <v>542</v>
      </c>
    </row>
    <row r="701" spans="1:114" x14ac:dyDescent="0.2">
      <c r="A701" s="15" t="s">
        <v>105</v>
      </c>
      <c r="B701" s="10" t="s">
        <v>801</v>
      </c>
      <c r="C701" s="11">
        <f t="shared" si="363"/>
        <v>149.15</v>
      </c>
      <c r="D701" s="11">
        <f t="shared" si="351"/>
        <v>380</v>
      </c>
      <c r="E701" s="11">
        <f t="shared" si="351"/>
        <v>50</v>
      </c>
      <c r="F701" s="11">
        <f t="shared" si="351"/>
        <v>0</v>
      </c>
      <c r="G701" s="11">
        <f t="shared" si="351"/>
        <v>0</v>
      </c>
      <c r="H701" s="11">
        <f t="shared" si="351"/>
        <v>0</v>
      </c>
      <c r="I701" s="11">
        <f t="shared" si="351"/>
        <v>0</v>
      </c>
      <c r="J701" s="11">
        <f t="shared" si="351"/>
        <v>0</v>
      </c>
      <c r="K701" s="11">
        <f t="shared" si="362"/>
        <v>0</v>
      </c>
      <c r="L701" s="11">
        <f t="shared" si="362"/>
        <v>0</v>
      </c>
      <c r="M701" s="11">
        <f t="shared" si="362"/>
        <v>0</v>
      </c>
      <c r="N701" s="11">
        <f t="shared" si="362"/>
        <v>0</v>
      </c>
      <c r="O701" s="11">
        <f t="shared" si="362"/>
        <v>0</v>
      </c>
      <c r="P701" s="11">
        <f t="shared" si="362"/>
        <v>0</v>
      </c>
      <c r="Q701" s="11">
        <f t="shared" si="362"/>
        <v>0</v>
      </c>
      <c r="R701" s="11">
        <f t="shared" si="362"/>
        <v>0</v>
      </c>
      <c r="S701" s="11">
        <f t="shared" si="362"/>
        <v>0</v>
      </c>
      <c r="T701" s="11">
        <f t="shared" si="357"/>
        <v>19000</v>
      </c>
      <c r="U701" s="40">
        <f t="shared" si="364"/>
        <v>0.86</v>
      </c>
      <c r="V701" s="11">
        <f t="shared" si="354"/>
        <v>5.7660073751257128</v>
      </c>
      <c r="W701" s="11">
        <f t="shared" si="354"/>
        <v>228633333.33333331</v>
      </c>
      <c r="X701" s="11">
        <f t="shared" si="354"/>
        <v>1203333.3333333333</v>
      </c>
      <c r="Y701" s="11">
        <f t="shared" si="354"/>
        <v>1805000</v>
      </c>
      <c r="Z701" s="11">
        <f t="shared" si="354"/>
        <v>1.5</v>
      </c>
      <c r="AA701" s="11">
        <f t="shared" si="354"/>
        <v>109.6965511460289</v>
      </c>
      <c r="AB701" s="11">
        <f t="shared" si="360"/>
        <v>19000</v>
      </c>
      <c r="AC701" s="11">
        <f t="shared" si="360"/>
        <v>19000</v>
      </c>
      <c r="AD701" s="11">
        <f t="shared" si="360"/>
        <v>3958333.333333333</v>
      </c>
      <c r="AE701" s="11">
        <f t="shared" si="360"/>
        <v>158333.33333333331</v>
      </c>
      <c r="AF701" s="11">
        <f t="shared" si="360"/>
        <v>237500</v>
      </c>
      <c r="AG701" s="11">
        <f t="shared" si="360"/>
        <v>1.5000000000000002</v>
      </c>
      <c r="AH701" s="11">
        <f t="shared" si="352"/>
        <v>14.433756729740644</v>
      </c>
      <c r="AI701" s="11">
        <f t="shared" si="352"/>
        <v>0</v>
      </c>
      <c r="AJ701" s="11">
        <f t="shared" si="352"/>
        <v>0</v>
      </c>
      <c r="AK701" s="11">
        <f t="shared" si="352"/>
        <v>0</v>
      </c>
      <c r="AL701" s="11">
        <f t="shared" si="352"/>
        <v>0</v>
      </c>
      <c r="AM701" s="11">
        <f t="shared" si="352"/>
        <v>0</v>
      </c>
      <c r="AN701" s="11">
        <f t="shared" si="352"/>
        <v>0</v>
      </c>
      <c r="AO701" s="11">
        <f t="shared" si="358"/>
        <v>0</v>
      </c>
      <c r="AP701" s="11">
        <f t="shared" si="358"/>
        <v>0</v>
      </c>
      <c r="AQ701" s="11">
        <f t="shared" si="358"/>
        <v>0</v>
      </c>
      <c r="AR701" s="11">
        <f t="shared" si="358"/>
        <v>0</v>
      </c>
      <c r="AS701" s="11">
        <f t="shared" si="358"/>
        <v>0</v>
      </c>
      <c r="AT701" s="11">
        <f t="shared" si="358"/>
        <v>0</v>
      </c>
      <c r="AU701" s="11">
        <f t="shared" si="358"/>
        <v>0</v>
      </c>
      <c r="AV701" s="11">
        <f t="shared" si="358"/>
        <v>0</v>
      </c>
      <c r="AW701" s="11">
        <f t="shared" si="358"/>
        <v>0</v>
      </c>
      <c r="AX701" s="11">
        <f t="shared" si="361"/>
        <v>0</v>
      </c>
      <c r="AY701" s="11">
        <f t="shared" si="361"/>
        <v>0</v>
      </c>
      <c r="AZ701" s="11">
        <f t="shared" si="361"/>
        <v>0</v>
      </c>
      <c r="BA701" s="11">
        <f t="shared" si="361"/>
        <v>0</v>
      </c>
      <c r="BB701" s="11">
        <f t="shared" si="355"/>
        <v>0</v>
      </c>
      <c r="BC701" s="11">
        <f t="shared" si="355"/>
        <v>0</v>
      </c>
      <c r="BD701" s="11">
        <f t="shared" si="355"/>
        <v>0</v>
      </c>
      <c r="BE701" s="11">
        <f t="shared" si="355"/>
        <v>0</v>
      </c>
      <c r="BF701" s="15" t="str">
        <f t="shared" si="365"/>
        <v>ČSN 42 5524</v>
      </c>
      <c r="BG701" s="42">
        <v>149.15</v>
      </c>
      <c r="BH701" s="17">
        <f t="shared" si="366"/>
        <v>380</v>
      </c>
      <c r="BI701" s="17">
        <f t="shared" si="367"/>
        <v>50</v>
      </c>
      <c r="BX701" s="18">
        <f t="shared" si="359"/>
        <v>19000</v>
      </c>
      <c r="BY701" s="42">
        <v>0.86</v>
      </c>
      <c r="BZ701" s="43">
        <f t="shared" si="368"/>
        <v>5.7660073751257128</v>
      </c>
      <c r="CA701" s="18">
        <f t="shared" si="369"/>
        <v>228633333.33333331</v>
      </c>
      <c r="CB701" s="18">
        <f t="shared" si="370"/>
        <v>1203333.3333333333</v>
      </c>
      <c r="CC701" s="18">
        <f t="shared" si="371"/>
        <v>1805000</v>
      </c>
      <c r="CD701" s="25">
        <f t="shared" si="372"/>
        <v>1.5</v>
      </c>
      <c r="CE701" s="26">
        <f t="shared" si="373"/>
        <v>109.6965511460289</v>
      </c>
      <c r="CF701" s="18">
        <f t="shared" si="374"/>
        <v>19000</v>
      </c>
      <c r="CG701" s="18">
        <f t="shared" si="375"/>
        <v>19000</v>
      </c>
      <c r="CH701" s="18">
        <f t="shared" si="376"/>
        <v>3958333.333333333</v>
      </c>
      <c r="CI701" s="18">
        <f t="shared" si="377"/>
        <v>158333.33333333331</v>
      </c>
      <c r="CJ701" s="18">
        <f t="shared" si="378"/>
        <v>237500</v>
      </c>
      <c r="CK701" s="25">
        <f t="shared" si="379"/>
        <v>1.5000000000000002</v>
      </c>
      <c r="CL701" s="26">
        <f t="shared" si="380"/>
        <v>14.433756729740644</v>
      </c>
      <c r="DJ701" s="20" t="s">
        <v>542</v>
      </c>
    </row>
    <row r="702" spans="1:114" x14ac:dyDescent="0.2">
      <c r="A702" s="15" t="s">
        <v>105</v>
      </c>
      <c r="B702" s="10" t="s">
        <v>802</v>
      </c>
      <c r="C702" s="11">
        <f t="shared" si="363"/>
        <v>164.065</v>
      </c>
      <c r="D702" s="11">
        <f t="shared" si="351"/>
        <v>380</v>
      </c>
      <c r="E702" s="11">
        <f t="shared" si="351"/>
        <v>55</v>
      </c>
      <c r="F702" s="11">
        <f t="shared" si="351"/>
        <v>0</v>
      </c>
      <c r="G702" s="11">
        <f t="shared" si="351"/>
        <v>0</v>
      </c>
      <c r="H702" s="11">
        <f t="shared" si="351"/>
        <v>0</v>
      </c>
      <c r="I702" s="11">
        <f t="shared" si="351"/>
        <v>0</v>
      </c>
      <c r="J702" s="11">
        <f t="shared" si="351"/>
        <v>0</v>
      </c>
      <c r="K702" s="11">
        <f t="shared" si="362"/>
        <v>0</v>
      </c>
      <c r="L702" s="11">
        <f t="shared" si="362"/>
        <v>0</v>
      </c>
      <c r="M702" s="11">
        <f t="shared" si="362"/>
        <v>0</v>
      </c>
      <c r="N702" s="11">
        <f t="shared" si="362"/>
        <v>0</v>
      </c>
      <c r="O702" s="11">
        <f t="shared" si="362"/>
        <v>0</v>
      </c>
      <c r="P702" s="11">
        <f t="shared" si="362"/>
        <v>0</v>
      </c>
      <c r="Q702" s="11">
        <f t="shared" si="362"/>
        <v>0</v>
      </c>
      <c r="R702" s="11">
        <f t="shared" si="362"/>
        <v>0</v>
      </c>
      <c r="S702" s="11">
        <f t="shared" si="362"/>
        <v>0</v>
      </c>
      <c r="T702" s="11">
        <f t="shared" si="357"/>
        <v>20900</v>
      </c>
      <c r="U702" s="40">
        <f t="shared" si="364"/>
        <v>0.87</v>
      </c>
      <c r="V702" s="11">
        <f t="shared" si="354"/>
        <v>5.302776338646269</v>
      </c>
      <c r="W702" s="11">
        <f t="shared" si="354"/>
        <v>251496666.66666666</v>
      </c>
      <c r="X702" s="11">
        <f t="shared" si="354"/>
        <v>1323666.6666666665</v>
      </c>
      <c r="Y702" s="11">
        <f t="shared" si="354"/>
        <v>1985500</v>
      </c>
      <c r="Z702" s="11">
        <f t="shared" si="354"/>
        <v>1.5000000000000002</v>
      </c>
      <c r="AA702" s="11">
        <f t="shared" si="354"/>
        <v>109.6965511460289</v>
      </c>
      <c r="AB702" s="11">
        <f t="shared" si="360"/>
        <v>20900</v>
      </c>
      <c r="AC702" s="11">
        <f t="shared" si="360"/>
        <v>20900</v>
      </c>
      <c r="AD702" s="11">
        <f t="shared" si="360"/>
        <v>5268541.666666666</v>
      </c>
      <c r="AE702" s="11">
        <f t="shared" si="360"/>
        <v>191583.33333333331</v>
      </c>
      <c r="AF702" s="11">
        <f t="shared" si="360"/>
        <v>287375</v>
      </c>
      <c r="AG702" s="11">
        <f t="shared" si="360"/>
        <v>1.5000000000000002</v>
      </c>
      <c r="AH702" s="11">
        <f t="shared" si="352"/>
        <v>15.877132402714707</v>
      </c>
      <c r="AI702" s="11">
        <f t="shared" si="352"/>
        <v>0</v>
      </c>
      <c r="AJ702" s="11">
        <f t="shared" si="352"/>
        <v>0</v>
      </c>
      <c r="AK702" s="11">
        <f t="shared" si="352"/>
        <v>0</v>
      </c>
      <c r="AL702" s="11">
        <f t="shared" si="352"/>
        <v>0</v>
      </c>
      <c r="AM702" s="11">
        <f t="shared" si="352"/>
        <v>0</v>
      </c>
      <c r="AN702" s="11">
        <f t="shared" si="352"/>
        <v>0</v>
      </c>
      <c r="AO702" s="11">
        <f t="shared" si="358"/>
        <v>0</v>
      </c>
      <c r="AP702" s="11">
        <f t="shared" si="358"/>
        <v>0</v>
      </c>
      <c r="AQ702" s="11">
        <f t="shared" si="358"/>
        <v>0</v>
      </c>
      <c r="AR702" s="11">
        <f t="shared" si="358"/>
        <v>0</v>
      </c>
      <c r="AS702" s="11">
        <f t="shared" si="358"/>
        <v>0</v>
      </c>
      <c r="AT702" s="11">
        <f t="shared" si="358"/>
        <v>0</v>
      </c>
      <c r="AU702" s="11">
        <f t="shared" si="358"/>
        <v>0</v>
      </c>
      <c r="AV702" s="11">
        <f t="shared" si="358"/>
        <v>0</v>
      </c>
      <c r="AW702" s="11">
        <f t="shared" si="358"/>
        <v>0</v>
      </c>
      <c r="AX702" s="11">
        <f t="shared" si="361"/>
        <v>0</v>
      </c>
      <c r="AY702" s="11">
        <f t="shared" si="361"/>
        <v>0</v>
      </c>
      <c r="AZ702" s="11">
        <f t="shared" si="361"/>
        <v>0</v>
      </c>
      <c r="BA702" s="11">
        <f t="shared" si="361"/>
        <v>0</v>
      </c>
      <c r="BB702" s="11">
        <f t="shared" si="355"/>
        <v>0</v>
      </c>
      <c r="BC702" s="11">
        <f t="shared" si="355"/>
        <v>0</v>
      </c>
      <c r="BD702" s="11">
        <f t="shared" si="355"/>
        <v>0</v>
      </c>
      <c r="BE702" s="11">
        <f t="shared" si="355"/>
        <v>0</v>
      </c>
      <c r="BF702" s="15" t="str">
        <f t="shared" si="365"/>
        <v>ČSN 42 5524</v>
      </c>
      <c r="BG702" s="42">
        <v>164.065</v>
      </c>
      <c r="BH702" s="17">
        <f t="shared" si="366"/>
        <v>380</v>
      </c>
      <c r="BI702" s="17">
        <f t="shared" si="367"/>
        <v>55</v>
      </c>
      <c r="BX702" s="18">
        <f t="shared" si="359"/>
        <v>20900</v>
      </c>
      <c r="BY702" s="42">
        <v>0.87</v>
      </c>
      <c r="BZ702" s="43">
        <f t="shared" si="368"/>
        <v>5.302776338646269</v>
      </c>
      <c r="CA702" s="18">
        <f t="shared" si="369"/>
        <v>251496666.66666666</v>
      </c>
      <c r="CB702" s="18">
        <f t="shared" si="370"/>
        <v>1323666.6666666665</v>
      </c>
      <c r="CC702" s="18">
        <f t="shared" si="371"/>
        <v>1985500</v>
      </c>
      <c r="CD702" s="25">
        <f t="shared" si="372"/>
        <v>1.5000000000000002</v>
      </c>
      <c r="CE702" s="26">
        <f t="shared" si="373"/>
        <v>109.6965511460289</v>
      </c>
      <c r="CF702" s="18">
        <f t="shared" si="374"/>
        <v>20900</v>
      </c>
      <c r="CG702" s="18">
        <f t="shared" si="375"/>
        <v>20900</v>
      </c>
      <c r="CH702" s="18">
        <f t="shared" si="376"/>
        <v>5268541.666666666</v>
      </c>
      <c r="CI702" s="18">
        <f t="shared" si="377"/>
        <v>191583.33333333331</v>
      </c>
      <c r="CJ702" s="18">
        <f t="shared" si="378"/>
        <v>287375</v>
      </c>
      <c r="CK702" s="25">
        <f t="shared" si="379"/>
        <v>1.5000000000000002</v>
      </c>
      <c r="CL702" s="26">
        <f t="shared" si="380"/>
        <v>15.877132402714707</v>
      </c>
      <c r="DJ702" s="20" t="s">
        <v>542</v>
      </c>
    </row>
    <row r="703" spans="1:114" x14ac:dyDescent="0.2">
      <c r="A703" s="15" t="s">
        <v>105</v>
      </c>
      <c r="B703" s="10" t="s">
        <v>803</v>
      </c>
      <c r="C703" s="11">
        <f t="shared" si="363"/>
        <v>178.98</v>
      </c>
      <c r="D703" s="11">
        <f t="shared" si="351"/>
        <v>380</v>
      </c>
      <c r="E703" s="11">
        <f t="shared" si="351"/>
        <v>60</v>
      </c>
      <c r="F703" s="11">
        <f t="shared" si="351"/>
        <v>0</v>
      </c>
      <c r="G703" s="11">
        <f t="shared" si="351"/>
        <v>0</v>
      </c>
      <c r="H703" s="11">
        <f t="shared" si="351"/>
        <v>0</v>
      </c>
      <c r="I703" s="11">
        <f t="shared" si="351"/>
        <v>0</v>
      </c>
      <c r="J703" s="11">
        <f t="shared" si="351"/>
        <v>0</v>
      </c>
      <c r="K703" s="11">
        <f t="shared" si="362"/>
        <v>0</v>
      </c>
      <c r="L703" s="11">
        <f t="shared" si="362"/>
        <v>0</v>
      </c>
      <c r="M703" s="11">
        <f t="shared" si="362"/>
        <v>0</v>
      </c>
      <c r="N703" s="11">
        <f t="shared" si="362"/>
        <v>0</v>
      </c>
      <c r="O703" s="11">
        <f t="shared" si="362"/>
        <v>0</v>
      </c>
      <c r="P703" s="11">
        <f t="shared" si="362"/>
        <v>0</v>
      </c>
      <c r="Q703" s="11">
        <f t="shared" si="362"/>
        <v>0</v>
      </c>
      <c r="R703" s="11">
        <f t="shared" si="362"/>
        <v>0</v>
      </c>
      <c r="S703" s="11">
        <f t="shared" si="362"/>
        <v>0</v>
      </c>
      <c r="T703" s="11">
        <f t="shared" si="357"/>
        <v>22800</v>
      </c>
      <c r="U703" s="40">
        <f t="shared" si="364"/>
        <v>0.88</v>
      </c>
      <c r="V703" s="11">
        <f t="shared" si="354"/>
        <v>4.9167504749133988</v>
      </c>
      <c r="W703" s="11">
        <f t="shared" si="354"/>
        <v>274360000</v>
      </c>
      <c r="X703" s="11">
        <f t="shared" si="354"/>
        <v>1444000</v>
      </c>
      <c r="Y703" s="11">
        <f t="shared" si="354"/>
        <v>2166000</v>
      </c>
      <c r="Z703" s="11">
        <f t="shared" si="354"/>
        <v>1.5</v>
      </c>
      <c r="AA703" s="11">
        <f t="shared" si="354"/>
        <v>109.6965511460289</v>
      </c>
      <c r="AB703" s="11">
        <f t="shared" si="360"/>
        <v>22800</v>
      </c>
      <c r="AC703" s="11">
        <f t="shared" si="360"/>
        <v>22800</v>
      </c>
      <c r="AD703" s="11">
        <f t="shared" si="360"/>
        <v>6839999.9999999991</v>
      </c>
      <c r="AE703" s="11">
        <f t="shared" si="360"/>
        <v>227999.99999999997</v>
      </c>
      <c r="AF703" s="11">
        <f t="shared" si="360"/>
        <v>342000</v>
      </c>
      <c r="AG703" s="11">
        <f t="shared" si="360"/>
        <v>1.5000000000000002</v>
      </c>
      <c r="AH703" s="11">
        <f t="shared" si="352"/>
        <v>17.320508075688771</v>
      </c>
      <c r="AI703" s="11">
        <f t="shared" si="352"/>
        <v>0</v>
      </c>
      <c r="AJ703" s="11">
        <f t="shared" si="352"/>
        <v>0</v>
      </c>
      <c r="AK703" s="11">
        <f t="shared" si="352"/>
        <v>0</v>
      </c>
      <c r="AL703" s="11">
        <f t="shared" si="352"/>
        <v>0</v>
      </c>
      <c r="AM703" s="11">
        <f t="shared" si="352"/>
        <v>0</v>
      </c>
      <c r="AN703" s="11">
        <f t="shared" si="352"/>
        <v>0</v>
      </c>
      <c r="AO703" s="11">
        <f t="shared" si="358"/>
        <v>0</v>
      </c>
      <c r="AP703" s="11">
        <f t="shared" si="358"/>
        <v>0</v>
      </c>
      <c r="AQ703" s="11">
        <f t="shared" si="358"/>
        <v>0</v>
      </c>
      <c r="AR703" s="11">
        <f t="shared" si="358"/>
        <v>0</v>
      </c>
      <c r="AS703" s="11">
        <f t="shared" si="358"/>
        <v>0</v>
      </c>
      <c r="AT703" s="11">
        <f t="shared" si="358"/>
        <v>0</v>
      </c>
      <c r="AU703" s="11">
        <f t="shared" si="358"/>
        <v>0</v>
      </c>
      <c r="AV703" s="11">
        <f t="shared" si="358"/>
        <v>0</v>
      </c>
      <c r="AW703" s="11">
        <f t="shared" si="358"/>
        <v>0</v>
      </c>
      <c r="AX703" s="11">
        <f t="shared" si="361"/>
        <v>0</v>
      </c>
      <c r="AY703" s="11">
        <f t="shared" si="361"/>
        <v>0</v>
      </c>
      <c r="AZ703" s="11">
        <f t="shared" si="361"/>
        <v>0</v>
      </c>
      <c r="BA703" s="11">
        <f t="shared" si="361"/>
        <v>0</v>
      </c>
      <c r="BB703" s="11">
        <f t="shared" si="355"/>
        <v>0</v>
      </c>
      <c r="BC703" s="11">
        <f t="shared" si="355"/>
        <v>0</v>
      </c>
      <c r="BD703" s="11">
        <f t="shared" si="355"/>
        <v>0</v>
      </c>
      <c r="BE703" s="11">
        <f t="shared" si="355"/>
        <v>0</v>
      </c>
      <c r="BF703" s="15" t="str">
        <f t="shared" si="365"/>
        <v>ČSN 42 5524</v>
      </c>
      <c r="BG703" s="42">
        <v>178.98</v>
      </c>
      <c r="BH703" s="17">
        <f t="shared" si="366"/>
        <v>380</v>
      </c>
      <c r="BI703" s="17">
        <f t="shared" si="367"/>
        <v>60</v>
      </c>
      <c r="BX703" s="18">
        <f t="shared" si="359"/>
        <v>22800</v>
      </c>
      <c r="BY703" s="42">
        <v>0.88</v>
      </c>
      <c r="BZ703" s="43">
        <f t="shared" si="368"/>
        <v>4.9167504749133988</v>
      </c>
      <c r="CA703" s="18">
        <f t="shared" si="369"/>
        <v>274360000</v>
      </c>
      <c r="CB703" s="18">
        <f t="shared" si="370"/>
        <v>1444000</v>
      </c>
      <c r="CC703" s="18">
        <f t="shared" si="371"/>
        <v>2166000</v>
      </c>
      <c r="CD703" s="25">
        <f t="shared" si="372"/>
        <v>1.5</v>
      </c>
      <c r="CE703" s="26">
        <f t="shared" si="373"/>
        <v>109.6965511460289</v>
      </c>
      <c r="CF703" s="18">
        <f t="shared" si="374"/>
        <v>22800</v>
      </c>
      <c r="CG703" s="18">
        <f t="shared" si="375"/>
        <v>22800</v>
      </c>
      <c r="CH703" s="18">
        <f t="shared" si="376"/>
        <v>6839999.9999999991</v>
      </c>
      <c r="CI703" s="18">
        <f t="shared" si="377"/>
        <v>227999.99999999997</v>
      </c>
      <c r="CJ703" s="18">
        <f t="shared" si="378"/>
        <v>342000</v>
      </c>
      <c r="CK703" s="25">
        <f t="shared" si="379"/>
        <v>1.5000000000000002</v>
      </c>
      <c r="CL703" s="26">
        <f t="shared" si="380"/>
        <v>17.320508075688771</v>
      </c>
      <c r="DJ703" s="20" t="s">
        <v>542</v>
      </c>
    </row>
    <row r="704" spans="1:114" x14ac:dyDescent="0.2">
      <c r="A704" s="15" t="s">
        <v>105</v>
      </c>
      <c r="B704" s="10" t="s">
        <v>804</v>
      </c>
      <c r="C704" s="11">
        <f t="shared" si="363"/>
        <v>21.98</v>
      </c>
      <c r="D704" s="11">
        <f t="shared" si="351"/>
        <v>400</v>
      </c>
      <c r="E704" s="11">
        <f t="shared" si="351"/>
        <v>7</v>
      </c>
      <c r="F704" s="11">
        <f t="shared" si="351"/>
        <v>0</v>
      </c>
      <c r="G704" s="11">
        <f t="shared" si="351"/>
        <v>0</v>
      </c>
      <c r="H704" s="11">
        <f t="shared" si="351"/>
        <v>0</v>
      </c>
      <c r="I704" s="11">
        <f t="shared" si="351"/>
        <v>0</v>
      </c>
      <c r="J704" s="11">
        <f t="shared" si="351"/>
        <v>0</v>
      </c>
      <c r="K704" s="11">
        <f t="shared" si="362"/>
        <v>0</v>
      </c>
      <c r="L704" s="11">
        <f t="shared" si="362"/>
        <v>0</v>
      </c>
      <c r="M704" s="11">
        <f t="shared" si="362"/>
        <v>0</v>
      </c>
      <c r="N704" s="11">
        <f t="shared" si="362"/>
        <v>0</v>
      </c>
      <c r="O704" s="11">
        <f t="shared" si="362"/>
        <v>0</v>
      </c>
      <c r="P704" s="11">
        <f t="shared" si="362"/>
        <v>0</v>
      </c>
      <c r="Q704" s="11">
        <f t="shared" si="362"/>
        <v>0</v>
      </c>
      <c r="R704" s="11">
        <f t="shared" si="362"/>
        <v>0</v>
      </c>
      <c r="S704" s="11">
        <f t="shared" si="362"/>
        <v>0</v>
      </c>
      <c r="T704" s="11">
        <f t="shared" si="357"/>
        <v>2800</v>
      </c>
      <c r="U704" s="40">
        <f t="shared" si="364"/>
        <v>0.81399999999999995</v>
      </c>
      <c r="V704" s="11">
        <f t="shared" si="354"/>
        <v>37.0336669699727</v>
      </c>
      <c r="W704" s="11">
        <f t="shared" si="354"/>
        <v>37333333.333333328</v>
      </c>
      <c r="X704" s="11">
        <f t="shared" si="354"/>
        <v>186666.66666666666</v>
      </c>
      <c r="Y704" s="11">
        <f t="shared" si="354"/>
        <v>280000</v>
      </c>
      <c r="Z704" s="11">
        <f t="shared" si="354"/>
        <v>1.5</v>
      </c>
      <c r="AA704" s="11">
        <f t="shared" si="354"/>
        <v>115.47005383792515</v>
      </c>
      <c r="AB704" s="11">
        <f t="shared" si="360"/>
        <v>2800</v>
      </c>
      <c r="AC704" s="11">
        <f t="shared" si="360"/>
        <v>2800</v>
      </c>
      <c r="AD704" s="11">
        <f t="shared" si="360"/>
        <v>11433.333333333332</v>
      </c>
      <c r="AE704" s="11">
        <f t="shared" si="360"/>
        <v>3266.6666666666661</v>
      </c>
      <c r="AF704" s="11">
        <f t="shared" si="360"/>
        <v>4900</v>
      </c>
      <c r="AG704" s="11">
        <f t="shared" si="360"/>
        <v>1.5000000000000002</v>
      </c>
      <c r="AH704" s="11">
        <f t="shared" si="352"/>
        <v>2.0207259421636903</v>
      </c>
      <c r="AI704" s="11">
        <f t="shared" si="352"/>
        <v>0</v>
      </c>
      <c r="AJ704" s="11">
        <f t="shared" si="352"/>
        <v>0</v>
      </c>
      <c r="AK704" s="11">
        <f t="shared" si="352"/>
        <v>0</v>
      </c>
      <c r="AL704" s="11">
        <f t="shared" si="352"/>
        <v>0</v>
      </c>
      <c r="AM704" s="11">
        <f t="shared" si="352"/>
        <v>0</v>
      </c>
      <c r="AN704" s="11">
        <f t="shared" si="352"/>
        <v>0</v>
      </c>
      <c r="AO704" s="11">
        <f t="shared" si="358"/>
        <v>0</v>
      </c>
      <c r="AP704" s="11">
        <f t="shared" si="358"/>
        <v>0</v>
      </c>
      <c r="AQ704" s="11">
        <f t="shared" si="358"/>
        <v>0</v>
      </c>
      <c r="AR704" s="11">
        <f t="shared" si="358"/>
        <v>0</v>
      </c>
      <c r="AS704" s="11">
        <f t="shared" si="358"/>
        <v>0</v>
      </c>
      <c r="AT704" s="11">
        <f t="shared" si="358"/>
        <v>0</v>
      </c>
      <c r="AU704" s="11">
        <f t="shared" si="358"/>
        <v>0</v>
      </c>
      <c r="AV704" s="11">
        <f t="shared" si="358"/>
        <v>0</v>
      </c>
      <c r="AW704" s="11">
        <f t="shared" si="358"/>
        <v>0</v>
      </c>
      <c r="AX704" s="11">
        <f t="shared" si="361"/>
        <v>0</v>
      </c>
      <c r="AY704" s="11">
        <f t="shared" si="361"/>
        <v>0</v>
      </c>
      <c r="AZ704" s="11">
        <f t="shared" si="361"/>
        <v>0</v>
      </c>
      <c r="BA704" s="11">
        <f t="shared" si="361"/>
        <v>0</v>
      </c>
      <c r="BB704" s="11">
        <f t="shared" si="355"/>
        <v>0</v>
      </c>
      <c r="BC704" s="11">
        <f t="shared" si="355"/>
        <v>0</v>
      </c>
      <c r="BD704" s="11">
        <f t="shared" si="355"/>
        <v>0</v>
      </c>
      <c r="BE704" s="11">
        <f t="shared" si="355"/>
        <v>0</v>
      </c>
      <c r="BF704" s="15" t="str">
        <f t="shared" si="365"/>
        <v>ČSN 42 5524</v>
      </c>
      <c r="BG704" s="42">
        <v>21.98</v>
      </c>
      <c r="BH704" s="17">
        <f t="shared" si="366"/>
        <v>400</v>
      </c>
      <c r="BI704" s="17">
        <f t="shared" si="367"/>
        <v>7</v>
      </c>
      <c r="BX704" s="18">
        <f t="shared" si="359"/>
        <v>2800</v>
      </c>
      <c r="BY704" s="42">
        <v>0.81399999999999995</v>
      </c>
      <c r="BZ704" s="43">
        <f t="shared" si="368"/>
        <v>37.0336669699727</v>
      </c>
      <c r="CA704" s="18">
        <f t="shared" si="369"/>
        <v>37333333.333333328</v>
      </c>
      <c r="CB704" s="18">
        <f t="shared" si="370"/>
        <v>186666.66666666666</v>
      </c>
      <c r="CC704" s="18">
        <f t="shared" si="371"/>
        <v>280000</v>
      </c>
      <c r="CD704" s="25">
        <f t="shared" si="372"/>
        <v>1.5</v>
      </c>
      <c r="CE704" s="26">
        <f t="shared" si="373"/>
        <v>115.47005383792515</v>
      </c>
      <c r="CF704" s="18">
        <f t="shared" si="374"/>
        <v>2800</v>
      </c>
      <c r="CG704" s="18">
        <f t="shared" si="375"/>
        <v>2800</v>
      </c>
      <c r="CH704" s="18">
        <f t="shared" si="376"/>
        <v>11433.333333333332</v>
      </c>
      <c r="CI704" s="18">
        <f t="shared" si="377"/>
        <v>3266.6666666666661</v>
      </c>
      <c r="CJ704" s="18">
        <f t="shared" si="378"/>
        <v>4900</v>
      </c>
      <c r="CK704" s="25">
        <f t="shared" si="379"/>
        <v>1.5000000000000002</v>
      </c>
      <c r="CL704" s="26">
        <f t="shared" si="380"/>
        <v>2.0207259421636903</v>
      </c>
      <c r="DJ704" s="20" t="s">
        <v>542</v>
      </c>
    </row>
    <row r="705" spans="1:114" x14ac:dyDescent="0.2">
      <c r="A705" s="15" t="s">
        <v>105</v>
      </c>
      <c r="B705" s="10" t="s">
        <v>805</v>
      </c>
      <c r="C705" s="11">
        <f t="shared" si="363"/>
        <v>25.12</v>
      </c>
      <c r="D705" s="11">
        <f t="shared" si="351"/>
        <v>400</v>
      </c>
      <c r="E705" s="11">
        <f t="shared" si="351"/>
        <v>8</v>
      </c>
      <c r="F705" s="11">
        <f t="shared" si="351"/>
        <v>0</v>
      </c>
      <c r="G705" s="11">
        <f t="shared" si="351"/>
        <v>0</v>
      </c>
      <c r="H705" s="11">
        <f t="shared" si="351"/>
        <v>0</v>
      </c>
      <c r="I705" s="11">
        <f t="shared" si="351"/>
        <v>0</v>
      </c>
      <c r="J705" s="11">
        <f t="shared" si="351"/>
        <v>0</v>
      </c>
      <c r="K705" s="11">
        <f t="shared" si="362"/>
        <v>0</v>
      </c>
      <c r="L705" s="11">
        <f t="shared" si="362"/>
        <v>0</v>
      </c>
      <c r="M705" s="11">
        <f t="shared" si="362"/>
        <v>0</v>
      </c>
      <c r="N705" s="11">
        <f t="shared" si="362"/>
        <v>0</v>
      </c>
      <c r="O705" s="11">
        <f t="shared" si="362"/>
        <v>0</v>
      </c>
      <c r="P705" s="11">
        <f t="shared" si="362"/>
        <v>0</v>
      </c>
      <c r="Q705" s="11">
        <f t="shared" si="362"/>
        <v>0</v>
      </c>
      <c r="R705" s="11">
        <f t="shared" si="362"/>
        <v>0</v>
      </c>
      <c r="S705" s="11">
        <f t="shared" si="362"/>
        <v>0</v>
      </c>
      <c r="T705" s="11">
        <f t="shared" si="357"/>
        <v>3200</v>
      </c>
      <c r="U705" s="40">
        <f t="shared" si="364"/>
        <v>0.81599999999999995</v>
      </c>
      <c r="V705" s="11">
        <f t="shared" si="354"/>
        <v>32.484076433121018</v>
      </c>
      <c r="W705" s="11">
        <f t="shared" si="354"/>
        <v>42666666.666666664</v>
      </c>
      <c r="X705" s="11">
        <f t="shared" si="354"/>
        <v>213333.33333333331</v>
      </c>
      <c r="Y705" s="11">
        <f t="shared" si="354"/>
        <v>320000</v>
      </c>
      <c r="Z705" s="11">
        <f t="shared" si="354"/>
        <v>1.5000000000000002</v>
      </c>
      <c r="AA705" s="11">
        <f t="shared" si="354"/>
        <v>115.47005383792515</v>
      </c>
      <c r="AB705" s="11">
        <f t="shared" si="360"/>
        <v>3200</v>
      </c>
      <c r="AC705" s="11">
        <f t="shared" si="360"/>
        <v>3200</v>
      </c>
      <c r="AD705" s="11">
        <f t="shared" si="360"/>
        <v>17066.666666666664</v>
      </c>
      <c r="AE705" s="11">
        <f t="shared" si="360"/>
        <v>4266.6666666666661</v>
      </c>
      <c r="AF705" s="11">
        <f t="shared" si="360"/>
        <v>6400</v>
      </c>
      <c r="AG705" s="11">
        <f t="shared" si="360"/>
        <v>1.5000000000000002</v>
      </c>
      <c r="AH705" s="11">
        <f t="shared" si="352"/>
        <v>2.3094010767585029</v>
      </c>
      <c r="AI705" s="11">
        <f t="shared" si="352"/>
        <v>0</v>
      </c>
      <c r="AJ705" s="11">
        <f t="shared" si="352"/>
        <v>0</v>
      </c>
      <c r="AK705" s="11">
        <f t="shared" si="352"/>
        <v>0</v>
      </c>
      <c r="AL705" s="11">
        <f t="shared" si="352"/>
        <v>0</v>
      </c>
      <c r="AM705" s="11">
        <f t="shared" si="352"/>
        <v>0</v>
      </c>
      <c r="AN705" s="11">
        <f t="shared" si="352"/>
        <v>0</v>
      </c>
      <c r="AO705" s="11">
        <f t="shared" si="358"/>
        <v>0</v>
      </c>
      <c r="AP705" s="11">
        <f t="shared" si="358"/>
        <v>0</v>
      </c>
      <c r="AQ705" s="11">
        <f t="shared" si="358"/>
        <v>0</v>
      </c>
      <c r="AR705" s="11">
        <f t="shared" si="358"/>
        <v>0</v>
      </c>
      <c r="AS705" s="11">
        <f t="shared" si="358"/>
        <v>0</v>
      </c>
      <c r="AT705" s="11">
        <f t="shared" si="358"/>
        <v>0</v>
      </c>
      <c r="AU705" s="11">
        <f t="shared" si="358"/>
        <v>0</v>
      </c>
      <c r="AV705" s="11">
        <f t="shared" si="358"/>
        <v>0</v>
      </c>
      <c r="AW705" s="11">
        <f t="shared" si="358"/>
        <v>0</v>
      </c>
      <c r="AX705" s="11">
        <f t="shared" si="361"/>
        <v>0</v>
      </c>
      <c r="AY705" s="11">
        <f t="shared" si="361"/>
        <v>0</v>
      </c>
      <c r="AZ705" s="11">
        <f t="shared" si="361"/>
        <v>0</v>
      </c>
      <c r="BA705" s="11">
        <f t="shared" si="361"/>
        <v>0</v>
      </c>
      <c r="BB705" s="11">
        <f t="shared" si="355"/>
        <v>0</v>
      </c>
      <c r="BC705" s="11">
        <f t="shared" si="355"/>
        <v>0</v>
      </c>
      <c r="BD705" s="11">
        <f t="shared" si="355"/>
        <v>0</v>
      </c>
      <c r="BE705" s="11">
        <f t="shared" si="355"/>
        <v>0</v>
      </c>
      <c r="BF705" s="15" t="str">
        <f t="shared" si="365"/>
        <v>ČSN 42 5524</v>
      </c>
      <c r="BG705" s="42">
        <v>25.12</v>
      </c>
      <c r="BH705" s="17">
        <f t="shared" si="366"/>
        <v>400</v>
      </c>
      <c r="BI705" s="17">
        <f t="shared" si="367"/>
        <v>8</v>
      </c>
      <c r="BX705" s="18">
        <f t="shared" si="359"/>
        <v>3200</v>
      </c>
      <c r="BY705" s="42">
        <v>0.81599999999999995</v>
      </c>
      <c r="BZ705" s="43">
        <f t="shared" si="368"/>
        <v>32.484076433121018</v>
      </c>
      <c r="CA705" s="18">
        <f t="shared" si="369"/>
        <v>42666666.666666664</v>
      </c>
      <c r="CB705" s="18">
        <f t="shared" si="370"/>
        <v>213333.33333333331</v>
      </c>
      <c r="CC705" s="18">
        <f t="shared" si="371"/>
        <v>320000</v>
      </c>
      <c r="CD705" s="25">
        <f t="shared" si="372"/>
        <v>1.5000000000000002</v>
      </c>
      <c r="CE705" s="26">
        <f t="shared" si="373"/>
        <v>115.47005383792515</v>
      </c>
      <c r="CF705" s="18">
        <f t="shared" si="374"/>
        <v>3200</v>
      </c>
      <c r="CG705" s="18">
        <f t="shared" si="375"/>
        <v>3200</v>
      </c>
      <c r="CH705" s="18">
        <f t="shared" si="376"/>
        <v>17066.666666666664</v>
      </c>
      <c r="CI705" s="18">
        <f t="shared" si="377"/>
        <v>4266.6666666666661</v>
      </c>
      <c r="CJ705" s="18">
        <f t="shared" si="378"/>
        <v>6400</v>
      </c>
      <c r="CK705" s="25">
        <f t="shared" si="379"/>
        <v>1.5000000000000002</v>
      </c>
      <c r="CL705" s="26">
        <f t="shared" si="380"/>
        <v>2.3094010767585029</v>
      </c>
      <c r="DJ705" s="20" t="s">
        <v>542</v>
      </c>
    </row>
    <row r="706" spans="1:114" x14ac:dyDescent="0.2">
      <c r="A706" s="15" t="s">
        <v>105</v>
      </c>
      <c r="B706" s="10" t="s">
        <v>806</v>
      </c>
      <c r="C706" s="11">
        <f t="shared" si="363"/>
        <v>28.26</v>
      </c>
      <c r="D706" s="11">
        <f t="shared" si="351"/>
        <v>400</v>
      </c>
      <c r="E706" s="11">
        <f t="shared" si="351"/>
        <v>9</v>
      </c>
      <c r="F706" s="11">
        <f t="shared" si="351"/>
        <v>0</v>
      </c>
      <c r="G706" s="11">
        <f t="shared" si="351"/>
        <v>0</v>
      </c>
      <c r="H706" s="11">
        <f t="shared" si="351"/>
        <v>0</v>
      </c>
      <c r="I706" s="11">
        <f t="shared" si="351"/>
        <v>0</v>
      </c>
      <c r="J706" s="11">
        <f t="shared" si="351"/>
        <v>0</v>
      </c>
      <c r="K706" s="11">
        <f t="shared" si="362"/>
        <v>0</v>
      </c>
      <c r="L706" s="11">
        <f t="shared" si="362"/>
        <v>0</v>
      </c>
      <c r="M706" s="11">
        <f t="shared" si="362"/>
        <v>0</v>
      </c>
      <c r="N706" s="11">
        <f t="shared" si="362"/>
        <v>0</v>
      </c>
      <c r="O706" s="11">
        <f t="shared" si="362"/>
        <v>0</v>
      </c>
      <c r="P706" s="11">
        <f t="shared" si="362"/>
        <v>0</v>
      </c>
      <c r="Q706" s="11">
        <f t="shared" si="362"/>
        <v>0</v>
      </c>
      <c r="R706" s="11">
        <f t="shared" si="362"/>
        <v>0</v>
      </c>
      <c r="S706" s="11">
        <f t="shared" si="362"/>
        <v>0</v>
      </c>
      <c r="T706" s="11">
        <f t="shared" si="357"/>
        <v>3600</v>
      </c>
      <c r="U706" s="40">
        <f t="shared" si="364"/>
        <v>0.81799999999999995</v>
      </c>
      <c r="V706" s="11">
        <f t="shared" si="354"/>
        <v>28.945506015569713</v>
      </c>
      <c r="W706" s="11">
        <f t="shared" si="354"/>
        <v>48000000</v>
      </c>
      <c r="X706" s="11">
        <f t="shared" si="354"/>
        <v>240000</v>
      </c>
      <c r="Y706" s="11">
        <f t="shared" si="354"/>
        <v>360000</v>
      </c>
      <c r="Z706" s="11">
        <f t="shared" si="354"/>
        <v>1.5</v>
      </c>
      <c r="AA706" s="11">
        <f t="shared" si="354"/>
        <v>115.47005383792515</v>
      </c>
      <c r="AB706" s="11">
        <f t="shared" si="360"/>
        <v>3600</v>
      </c>
      <c r="AC706" s="11">
        <f t="shared" si="360"/>
        <v>3600</v>
      </c>
      <c r="AD706" s="11">
        <f t="shared" si="360"/>
        <v>24299.999999999996</v>
      </c>
      <c r="AE706" s="11">
        <f t="shared" si="360"/>
        <v>5399.9999999999991</v>
      </c>
      <c r="AF706" s="11">
        <f t="shared" si="360"/>
        <v>8100</v>
      </c>
      <c r="AG706" s="11">
        <f t="shared" si="360"/>
        <v>1.5000000000000002</v>
      </c>
      <c r="AH706" s="11">
        <f t="shared" si="352"/>
        <v>2.5980762113533156</v>
      </c>
      <c r="AI706" s="11">
        <f t="shared" si="352"/>
        <v>0</v>
      </c>
      <c r="AJ706" s="11">
        <f t="shared" si="352"/>
        <v>0</v>
      </c>
      <c r="AK706" s="11">
        <f t="shared" si="352"/>
        <v>0</v>
      </c>
      <c r="AL706" s="11">
        <f t="shared" si="352"/>
        <v>0</v>
      </c>
      <c r="AM706" s="11">
        <f t="shared" si="352"/>
        <v>0</v>
      </c>
      <c r="AN706" s="11">
        <f t="shared" si="352"/>
        <v>0</v>
      </c>
      <c r="AO706" s="11">
        <f t="shared" si="358"/>
        <v>0</v>
      </c>
      <c r="AP706" s="11">
        <f t="shared" si="358"/>
        <v>0</v>
      </c>
      <c r="AQ706" s="11">
        <f t="shared" si="358"/>
        <v>0</v>
      </c>
      <c r="AR706" s="11">
        <f t="shared" si="358"/>
        <v>0</v>
      </c>
      <c r="AS706" s="11">
        <f t="shared" si="358"/>
        <v>0</v>
      </c>
      <c r="AT706" s="11">
        <f t="shared" si="358"/>
        <v>0</v>
      </c>
      <c r="AU706" s="11">
        <f t="shared" si="358"/>
        <v>0</v>
      </c>
      <c r="AV706" s="11">
        <f t="shared" si="358"/>
        <v>0</v>
      </c>
      <c r="AW706" s="11">
        <f t="shared" si="358"/>
        <v>0</v>
      </c>
      <c r="AX706" s="11">
        <f t="shared" si="361"/>
        <v>0</v>
      </c>
      <c r="AY706" s="11">
        <f t="shared" si="361"/>
        <v>0</v>
      </c>
      <c r="AZ706" s="11">
        <f t="shared" si="361"/>
        <v>0</v>
      </c>
      <c r="BA706" s="11">
        <f t="shared" si="361"/>
        <v>0</v>
      </c>
      <c r="BB706" s="11">
        <f t="shared" si="355"/>
        <v>0</v>
      </c>
      <c r="BC706" s="11">
        <f t="shared" si="355"/>
        <v>0</v>
      </c>
      <c r="BD706" s="11">
        <f t="shared" si="355"/>
        <v>0</v>
      </c>
      <c r="BE706" s="11">
        <f t="shared" si="355"/>
        <v>0</v>
      </c>
      <c r="BF706" s="15" t="str">
        <f t="shared" si="365"/>
        <v>ČSN 42 5524</v>
      </c>
      <c r="BG706" s="42">
        <v>28.26</v>
      </c>
      <c r="BH706" s="17">
        <f t="shared" si="366"/>
        <v>400</v>
      </c>
      <c r="BI706" s="17">
        <f t="shared" si="367"/>
        <v>9</v>
      </c>
      <c r="BX706" s="18">
        <f t="shared" si="359"/>
        <v>3600</v>
      </c>
      <c r="BY706" s="42">
        <v>0.81799999999999995</v>
      </c>
      <c r="BZ706" s="43">
        <f t="shared" si="368"/>
        <v>28.945506015569713</v>
      </c>
      <c r="CA706" s="18">
        <f t="shared" si="369"/>
        <v>48000000</v>
      </c>
      <c r="CB706" s="18">
        <f t="shared" si="370"/>
        <v>240000</v>
      </c>
      <c r="CC706" s="18">
        <f t="shared" si="371"/>
        <v>360000</v>
      </c>
      <c r="CD706" s="25">
        <f t="shared" si="372"/>
        <v>1.5</v>
      </c>
      <c r="CE706" s="26">
        <f t="shared" si="373"/>
        <v>115.47005383792515</v>
      </c>
      <c r="CF706" s="18">
        <f t="shared" si="374"/>
        <v>3600</v>
      </c>
      <c r="CG706" s="18">
        <f t="shared" si="375"/>
        <v>3600</v>
      </c>
      <c r="CH706" s="18">
        <f t="shared" si="376"/>
        <v>24299.999999999996</v>
      </c>
      <c r="CI706" s="18">
        <f t="shared" si="377"/>
        <v>5399.9999999999991</v>
      </c>
      <c r="CJ706" s="18">
        <f t="shared" si="378"/>
        <v>8100</v>
      </c>
      <c r="CK706" s="25">
        <f t="shared" si="379"/>
        <v>1.5000000000000002</v>
      </c>
      <c r="CL706" s="26">
        <f t="shared" si="380"/>
        <v>2.5980762113533156</v>
      </c>
      <c r="DJ706" s="20" t="s">
        <v>542</v>
      </c>
    </row>
    <row r="707" spans="1:114" x14ac:dyDescent="0.2">
      <c r="A707" s="15" t="s">
        <v>105</v>
      </c>
      <c r="B707" s="10" t="s">
        <v>807</v>
      </c>
      <c r="C707" s="11">
        <f t="shared" si="363"/>
        <v>31.4</v>
      </c>
      <c r="D707" s="11">
        <f t="shared" si="351"/>
        <v>400</v>
      </c>
      <c r="E707" s="11">
        <f t="shared" si="351"/>
        <v>10</v>
      </c>
      <c r="F707" s="11">
        <f t="shared" si="351"/>
        <v>0</v>
      </c>
      <c r="G707" s="11">
        <f t="shared" si="351"/>
        <v>0</v>
      </c>
      <c r="H707" s="11">
        <f t="shared" si="351"/>
        <v>0</v>
      </c>
      <c r="I707" s="11">
        <f t="shared" si="351"/>
        <v>0</v>
      </c>
      <c r="J707" s="11">
        <f t="shared" si="351"/>
        <v>0</v>
      </c>
      <c r="K707" s="11">
        <f t="shared" si="362"/>
        <v>0</v>
      </c>
      <c r="L707" s="11">
        <f t="shared" si="362"/>
        <v>0</v>
      </c>
      <c r="M707" s="11">
        <f t="shared" si="362"/>
        <v>0</v>
      </c>
      <c r="N707" s="11">
        <f t="shared" si="362"/>
        <v>0</v>
      </c>
      <c r="O707" s="11">
        <f t="shared" si="362"/>
        <v>0</v>
      </c>
      <c r="P707" s="11">
        <f t="shared" si="362"/>
        <v>0</v>
      </c>
      <c r="Q707" s="11">
        <f t="shared" si="362"/>
        <v>0</v>
      </c>
      <c r="R707" s="11">
        <f t="shared" si="362"/>
        <v>0</v>
      </c>
      <c r="S707" s="11">
        <f t="shared" si="362"/>
        <v>0</v>
      </c>
      <c r="T707" s="11">
        <f t="shared" si="357"/>
        <v>4000</v>
      </c>
      <c r="U707" s="40">
        <f t="shared" si="364"/>
        <v>0.82</v>
      </c>
      <c r="V707" s="11">
        <f t="shared" si="354"/>
        <v>26.114649681528665</v>
      </c>
      <c r="W707" s="11">
        <f t="shared" si="354"/>
        <v>53333333.333333328</v>
      </c>
      <c r="X707" s="11">
        <f t="shared" si="354"/>
        <v>266666.66666666663</v>
      </c>
      <c r="Y707" s="11">
        <f t="shared" si="354"/>
        <v>400000</v>
      </c>
      <c r="Z707" s="11">
        <f t="shared" si="354"/>
        <v>1.5000000000000002</v>
      </c>
      <c r="AA707" s="11">
        <f t="shared" si="354"/>
        <v>115.47005383792515</v>
      </c>
      <c r="AB707" s="11">
        <f t="shared" si="360"/>
        <v>4000</v>
      </c>
      <c r="AC707" s="11">
        <f t="shared" si="360"/>
        <v>4000</v>
      </c>
      <c r="AD707" s="11">
        <f t="shared" si="360"/>
        <v>33333.333333333328</v>
      </c>
      <c r="AE707" s="11">
        <f t="shared" si="360"/>
        <v>6666.6666666666661</v>
      </c>
      <c r="AF707" s="11">
        <f t="shared" si="360"/>
        <v>10000</v>
      </c>
      <c r="AG707" s="11">
        <f t="shared" si="360"/>
        <v>1.5000000000000002</v>
      </c>
      <c r="AH707" s="11">
        <f t="shared" si="352"/>
        <v>2.8867513459481287</v>
      </c>
      <c r="AI707" s="11">
        <f t="shared" si="352"/>
        <v>0</v>
      </c>
      <c r="AJ707" s="11">
        <f t="shared" si="352"/>
        <v>0</v>
      </c>
      <c r="AK707" s="11">
        <f t="shared" si="352"/>
        <v>0</v>
      </c>
      <c r="AL707" s="11">
        <f t="shared" si="352"/>
        <v>0</v>
      </c>
      <c r="AM707" s="11">
        <f t="shared" si="352"/>
        <v>0</v>
      </c>
      <c r="AN707" s="11">
        <f t="shared" si="352"/>
        <v>0</v>
      </c>
      <c r="AO707" s="11">
        <f t="shared" si="358"/>
        <v>0</v>
      </c>
      <c r="AP707" s="11">
        <f t="shared" si="358"/>
        <v>0</v>
      </c>
      <c r="AQ707" s="11">
        <f t="shared" si="358"/>
        <v>0</v>
      </c>
      <c r="AR707" s="11">
        <f t="shared" si="358"/>
        <v>0</v>
      </c>
      <c r="AS707" s="11">
        <f t="shared" si="358"/>
        <v>0</v>
      </c>
      <c r="AT707" s="11">
        <f t="shared" si="358"/>
        <v>0</v>
      </c>
      <c r="AU707" s="11">
        <f t="shared" si="358"/>
        <v>0</v>
      </c>
      <c r="AV707" s="11">
        <f t="shared" si="358"/>
        <v>0</v>
      </c>
      <c r="AW707" s="11">
        <f t="shared" si="358"/>
        <v>0</v>
      </c>
      <c r="AX707" s="11">
        <f t="shared" si="361"/>
        <v>0</v>
      </c>
      <c r="AY707" s="11">
        <f t="shared" si="361"/>
        <v>0</v>
      </c>
      <c r="AZ707" s="11">
        <f t="shared" si="361"/>
        <v>0</v>
      </c>
      <c r="BA707" s="11">
        <f t="shared" si="361"/>
        <v>0</v>
      </c>
      <c r="BB707" s="11">
        <f t="shared" si="355"/>
        <v>0</v>
      </c>
      <c r="BC707" s="11">
        <f t="shared" si="355"/>
        <v>0</v>
      </c>
      <c r="BD707" s="11">
        <f t="shared" si="355"/>
        <v>0</v>
      </c>
      <c r="BE707" s="11">
        <f t="shared" si="355"/>
        <v>0</v>
      </c>
      <c r="BF707" s="15" t="str">
        <f t="shared" si="365"/>
        <v>ČSN 42 5524</v>
      </c>
      <c r="BG707" s="42">
        <v>31.4</v>
      </c>
      <c r="BH707" s="17">
        <f t="shared" si="366"/>
        <v>400</v>
      </c>
      <c r="BI707" s="17">
        <f t="shared" si="367"/>
        <v>10</v>
      </c>
      <c r="BX707" s="18">
        <f t="shared" si="359"/>
        <v>4000</v>
      </c>
      <c r="BY707" s="42">
        <v>0.82</v>
      </c>
      <c r="BZ707" s="43">
        <f t="shared" si="368"/>
        <v>26.114649681528665</v>
      </c>
      <c r="CA707" s="18">
        <f t="shared" si="369"/>
        <v>53333333.333333328</v>
      </c>
      <c r="CB707" s="18">
        <f t="shared" si="370"/>
        <v>266666.66666666663</v>
      </c>
      <c r="CC707" s="18">
        <f t="shared" si="371"/>
        <v>400000</v>
      </c>
      <c r="CD707" s="25">
        <f t="shared" si="372"/>
        <v>1.5000000000000002</v>
      </c>
      <c r="CE707" s="26">
        <f t="shared" si="373"/>
        <v>115.47005383792515</v>
      </c>
      <c r="CF707" s="18">
        <f t="shared" si="374"/>
        <v>4000</v>
      </c>
      <c r="CG707" s="18">
        <f t="shared" si="375"/>
        <v>4000</v>
      </c>
      <c r="CH707" s="18">
        <f t="shared" si="376"/>
        <v>33333.333333333328</v>
      </c>
      <c r="CI707" s="18">
        <f t="shared" si="377"/>
        <v>6666.6666666666661</v>
      </c>
      <c r="CJ707" s="18">
        <f t="shared" si="378"/>
        <v>10000</v>
      </c>
      <c r="CK707" s="25">
        <f t="shared" si="379"/>
        <v>1.5000000000000002</v>
      </c>
      <c r="CL707" s="26">
        <f t="shared" si="380"/>
        <v>2.8867513459481287</v>
      </c>
      <c r="DJ707" s="20" t="s">
        <v>542</v>
      </c>
    </row>
    <row r="708" spans="1:114" x14ac:dyDescent="0.2">
      <c r="A708" s="15" t="s">
        <v>105</v>
      </c>
      <c r="B708" s="10" t="s">
        <v>808</v>
      </c>
      <c r="C708" s="11">
        <f t="shared" si="363"/>
        <v>37.68</v>
      </c>
      <c r="D708" s="11">
        <f t="shared" si="351"/>
        <v>400</v>
      </c>
      <c r="E708" s="11">
        <f t="shared" si="351"/>
        <v>12</v>
      </c>
      <c r="F708" s="11">
        <f t="shared" si="351"/>
        <v>0</v>
      </c>
      <c r="G708" s="11">
        <f t="shared" si="351"/>
        <v>0</v>
      </c>
      <c r="H708" s="11">
        <f t="shared" si="351"/>
        <v>0</v>
      </c>
      <c r="I708" s="11">
        <f t="shared" si="351"/>
        <v>0</v>
      </c>
      <c r="J708" s="11">
        <f t="shared" si="351"/>
        <v>0</v>
      </c>
      <c r="K708" s="11">
        <f t="shared" si="362"/>
        <v>0</v>
      </c>
      <c r="L708" s="11">
        <f t="shared" si="362"/>
        <v>0</v>
      </c>
      <c r="M708" s="11">
        <f t="shared" si="362"/>
        <v>0</v>
      </c>
      <c r="N708" s="11">
        <f t="shared" si="362"/>
        <v>0</v>
      </c>
      <c r="O708" s="11">
        <f t="shared" si="362"/>
        <v>0</v>
      </c>
      <c r="P708" s="11">
        <f t="shared" si="362"/>
        <v>0</v>
      </c>
      <c r="Q708" s="11">
        <f t="shared" si="362"/>
        <v>0</v>
      </c>
      <c r="R708" s="11">
        <f t="shared" si="362"/>
        <v>0</v>
      </c>
      <c r="S708" s="11">
        <f t="shared" si="362"/>
        <v>0</v>
      </c>
      <c r="T708" s="11">
        <f t="shared" si="357"/>
        <v>4800</v>
      </c>
      <c r="U708" s="40">
        <f t="shared" si="364"/>
        <v>0.82399999999999995</v>
      </c>
      <c r="V708" s="11">
        <f t="shared" si="354"/>
        <v>21.868365180467091</v>
      </c>
      <c r="W708" s="11">
        <f t="shared" si="354"/>
        <v>64000000</v>
      </c>
      <c r="X708" s="11">
        <f t="shared" si="354"/>
        <v>320000</v>
      </c>
      <c r="Y708" s="11">
        <f t="shared" si="354"/>
        <v>480000</v>
      </c>
      <c r="Z708" s="11">
        <f t="shared" si="354"/>
        <v>1.5</v>
      </c>
      <c r="AA708" s="11">
        <f t="shared" si="354"/>
        <v>115.47005383792515</v>
      </c>
      <c r="AB708" s="11">
        <f t="shared" si="360"/>
        <v>4800</v>
      </c>
      <c r="AC708" s="11">
        <f t="shared" si="360"/>
        <v>4800</v>
      </c>
      <c r="AD708" s="11">
        <f t="shared" si="360"/>
        <v>57599.999999999993</v>
      </c>
      <c r="AE708" s="11">
        <f t="shared" si="360"/>
        <v>9599.9999999999982</v>
      </c>
      <c r="AF708" s="11">
        <f t="shared" si="360"/>
        <v>14400</v>
      </c>
      <c r="AG708" s="11">
        <f t="shared" si="360"/>
        <v>1.5000000000000002</v>
      </c>
      <c r="AH708" s="11">
        <f t="shared" si="352"/>
        <v>3.4641016151377544</v>
      </c>
      <c r="AI708" s="11">
        <f t="shared" si="352"/>
        <v>0</v>
      </c>
      <c r="AJ708" s="11">
        <f t="shared" si="352"/>
        <v>0</v>
      </c>
      <c r="AK708" s="11">
        <f t="shared" si="352"/>
        <v>0</v>
      </c>
      <c r="AL708" s="11">
        <f t="shared" si="352"/>
        <v>0</v>
      </c>
      <c r="AM708" s="11">
        <f t="shared" si="352"/>
        <v>0</v>
      </c>
      <c r="AN708" s="11">
        <f t="shared" si="352"/>
        <v>0</v>
      </c>
      <c r="AO708" s="11">
        <f t="shared" si="358"/>
        <v>0</v>
      </c>
      <c r="AP708" s="11">
        <f t="shared" si="358"/>
        <v>0</v>
      </c>
      <c r="AQ708" s="11">
        <f t="shared" si="358"/>
        <v>0</v>
      </c>
      <c r="AR708" s="11">
        <f t="shared" si="358"/>
        <v>0</v>
      </c>
      <c r="AS708" s="11">
        <f t="shared" si="358"/>
        <v>0</v>
      </c>
      <c r="AT708" s="11">
        <f t="shared" si="358"/>
        <v>0</v>
      </c>
      <c r="AU708" s="11">
        <f t="shared" si="358"/>
        <v>0</v>
      </c>
      <c r="AV708" s="11">
        <f t="shared" si="358"/>
        <v>0</v>
      </c>
      <c r="AW708" s="11">
        <f t="shared" si="358"/>
        <v>0</v>
      </c>
      <c r="AX708" s="11">
        <f t="shared" si="361"/>
        <v>0</v>
      </c>
      <c r="AY708" s="11">
        <f t="shared" si="361"/>
        <v>0</v>
      </c>
      <c r="AZ708" s="11">
        <f t="shared" si="361"/>
        <v>0</v>
      </c>
      <c r="BA708" s="11">
        <f t="shared" si="361"/>
        <v>0</v>
      </c>
      <c r="BB708" s="11">
        <f t="shared" si="355"/>
        <v>0</v>
      </c>
      <c r="BC708" s="11">
        <f t="shared" si="355"/>
        <v>0</v>
      </c>
      <c r="BD708" s="11">
        <f t="shared" si="355"/>
        <v>0</v>
      </c>
      <c r="BE708" s="11">
        <f t="shared" si="355"/>
        <v>0</v>
      </c>
      <c r="BF708" s="15" t="str">
        <f t="shared" si="365"/>
        <v>ČSN 42 5524</v>
      </c>
      <c r="BG708" s="42">
        <v>37.68</v>
      </c>
      <c r="BH708" s="17">
        <f t="shared" si="366"/>
        <v>400</v>
      </c>
      <c r="BI708" s="17">
        <f t="shared" si="367"/>
        <v>12</v>
      </c>
      <c r="BX708" s="18">
        <f t="shared" si="359"/>
        <v>4800</v>
      </c>
      <c r="BY708" s="42">
        <v>0.82399999999999995</v>
      </c>
      <c r="BZ708" s="43">
        <f t="shared" si="368"/>
        <v>21.868365180467091</v>
      </c>
      <c r="CA708" s="18">
        <f t="shared" si="369"/>
        <v>64000000</v>
      </c>
      <c r="CB708" s="18">
        <f t="shared" si="370"/>
        <v>320000</v>
      </c>
      <c r="CC708" s="18">
        <f t="shared" si="371"/>
        <v>480000</v>
      </c>
      <c r="CD708" s="25">
        <f t="shared" si="372"/>
        <v>1.5</v>
      </c>
      <c r="CE708" s="26">
        <f t="shared" si="373"/>
        <v>115.47005383792515</v>
      </c>
      <c r="CF708" s="18">
        <f t="shared" si="374"/>
        <v>4800</v>
      </c>
      <c r="CG708" s="18">
        <f t="shared" si="375"/>
        <v>4800</v>
      </c>
      <c r="CH708" s="18">
        <f t="shared" si="376"/>
        <v>57599.999999999993</v>
      </c>
      <c r="CI708" s="18">
        <f t="shared" si="377"/>
        <v>9599.9999999999982</v>
      </c>
      <c r="CJ708" s="18">
        <f t="shared" si="378"/>
        <v>14400</v>
      </c>
      <c r="CK708" s="25">
        <f t="shared" si="379"/>
        <v>1.5000000000000002</v>
      </c>
      <c r="CL708" s="26">
        <f t="shared" si="380"/>
        <v>3.4641016151377544</v>
      </c>
      <c r="DJ708" s="20" t="s">
        <v>542</v>
      </c>
    </row>
    <row r="709" spans="1:114" x14ac:dyDescent="0.2">
      <c r="A709" s="15" t="s">
        <v>105</v>
      </c>
      <c r="B709" s="10" t="s">
        <v>809</v>
      </c>
      <c r="C709" s="11">
        <f t="shared" si="363"/>
        <v>43.96</v>
      </c>
      <c r="D709" s="11">
        <f t="shared" si="351"/>
        <v>400</v>
      </c>
      <c r="E709" s="11">
        <f t="shared" si="351"/>
        <v>14</v>
      </c>
      <c r="F709" s="11">
        <f t="shared" si="351"/>
        <v>0</v>
      </c>
      <c r="G709" s="11">
        <f t="shared" si="351"/>
        <v>0</v>
      </c>
      <c r="H709" s="11">
        <f t="shared" si="351"/>
        <v>0</v>
      </c>
      <c r="I709" s="11">
        <f t="shared" si="351"/>
        <v>0</v>
      </c>
      <c r="J709" s="11">
        <f t="shared" si="351"/>
        <v>0</v>
      </c>
      <c r="K709" s="11">
        <f t="shared" si="362"/>
        <v>0</v>
      </c>
      <c r="L709" s="11">
        <f t="shared" si="362"/>
        <v>0</v>
      </c>
      <c r="M709" s="11">
        <f t="shared" si="362"/>
        <v>0</v>
      </c>
      <c r="N709" s="11">
        <f t="shared" si="362"/>
        <v>0</v>
      </c>
      <c r="O709" s="11">
        <f t="shared" si="362"/>
        <v>0</v>
      </c>
      <c r="P709" s="11">
        <f t="shared" si="362"/>
        <v>0</v>
      </c>
      <c r="Q709" s="11">
        <f t="shared" si="362"/>
        <v>0</v>
      </c>
      <c r="R709" s="11">
        <f t="shared" si="362"/>
        <v>0</v>
      </c>
      <c r="S709" s="11">
        <f t="shared" si="362"/>
        <v>0</v>
      </c>
      <c r="T709" s="11">
        <f t="shared" si="357"/>
        <v>5600</v>
      </c>
      <c r="U709" s="40">
        <f t="shared" si="364"/>
        <v>0.82799999999999996</v>
      </c>
      <c r="V709" s="11">
        <f t="shared" si="354"/>
        <v>18.83530482256597</v>
      </c>
      <c r="W709" s="11">
        <f t="shared" si="354"/>
        <v>74666666.666666657</v>
      </c>
      <c r="X709" s="11">
        <f t="shared" si="354"/>
        <v>373333.33333333331</v>
      </c>
      <c r="Y709" s="11">
        <f t="shared" si="354"/>
        <v>560000</v>
      </c>
      <c r="Z709" s="11">
        <f t="shared" si="354"/>
        <v>1.5</v>
      </c>
      <c r="AA709" s="11">
        <f t="shared" si="354"/>
        <v>115.47005383792515</v>
      </c>
      <c r="AB709" s="11">
        <f t="shared" si="360"/>
        <v>5600</v>
      </c>
      <c r="AC709" s="11">
        <f t="shared" si="360"/>
        <v>5600</v>
      </c>
      <c r="AD709" s="11">
        <f t="shared" si="360"/>
        <v>91466.666666666657</v>
      </c>
      <c r="AE709" s="11">
        <f t="shared" si="360"/>
        <v>13066.666666666664</v>
      </c>
      <c r="AF709" s="11">
        <f t="shared" si="360"/>
        <v>19600</v>
      </c>
      <c r="AG709" s="11">
        <f t="shared" si="360"/>
        <v>1.5000000000000002</v>
      </c>
      <c r="AH709" s="11">
        <f t="shared" si="352"/>
        <v>4.0414518843273806</v>
      </c>
      <c r="AI709" s="11">
        <f t="shared" si="352"/>
        <v>0</v>
      </c>
      <c r="AJ709" s="11">
        <f t="shared" si="352"/>
        <v>0</v>
      </c>
      <c r="AK709" s="11">
        <f t="shared" si="352"/>
        <v>0</v>
      </c>
      <c r="AL709" s="11">
        <f t="shared" si="352"/>
        <v>0</v>
      </c>
      <c r="AM709" s="11">
        <f t="shared" si="352"/>
        <v>0</v>
      </c>
      <c r="AN709" s="11">
        <f t="shared" si="352"/>
        <v>0</v>
      </c>
      <c r="AO709" s="11">
        <f t="shared" si="358"/>
        <v>0</v>
      </c>
      <c r="AP709" s="11">
        <f t="shared" si="358"/>
        <v>0</v>
      </c>
      <c r="AQ709" s="11">
        <f t="shared" si="358"/>
        <v>0</v>
      </c>
      <c r="AR709" s="11">
        <f t="shared" si="358"/>
        <v>0</v>
      </c>
      <c r="AS709" s="11">
        <f t="shared" si="358"/>
        <v>0</v>
      </c>
      <c r="AT709" s="11">
        <f t="shared" si="358"/>
        <v>0</v>
      </c>
      <c r="AU709" s="11">
        <f t="shared" si="358"/>
        <v>0</v>
      </c>
      <c r="AV709" s="11">
        <f t="shared" si="358"/>
        <v>0</v>
      </c>
      <c r="AW709" s="11">
        <f t="shared" si="358"/>
        <v>0</v>
      </c>
      <c r="AX709" s="11">
        <f t="shared" si="361"/>
        <v>0</v>
      </c>
      <c r="AY709" s="11">
        <f t="shared" si="361"/>
        <v>0</v>
      </c>
      <c r="AZ709" s="11">
        <f t="shared" si="361"/>
        <v>0</v>
      </c>
      <c r="BA709" s="11">
        <f t="shared" si="361"/>
        <v>0</v>
      </c>
      <c r="BB709" s="11">
        <f t="shared" si="355"/>
        <v>0</v>
      </c>
      <c r="BC709" s="11">
        <f t="shared" si="355"/>
        <v>0</v>
      </c>
      <c r="BD709" s="11">
        <f t="shared" si="355"/>
        <v>0</v>
      </c>
      <c r="BE709" s="11">
        <f t="shared" si="355"/>
        <v>0</v>
      </c>
      <c r="BF709" s="15" t="str">
        <f t="shared" si="365"/>
        <v>ČSN 42 5524</v>
      </c>
      <c r="BG709" s="42">
        <v>43.96</v>
      </c>
      <c r="BH709" s="17">
        <f t="shared" si="366"/>
        <v>400</v>
      </c>
      <c r="BI709" s="17">
        <f t="shared" si="367"/>
        <v>14</v>
      </c>
      <c r="BX709" s="18">
        <f t="shared" si="359"/>
        <v>5600</v>
      </c>
      <c r="BY709" s="42">
        <v>0.82799999999999996</v>
      </c>
      <c r="BZ709" s="43">
        <f t="shared" si="368"/>
        <v>18.83530482256597</v>
      </c>
      <c r="CA709" s="18">
        <f t="shared" si="369"/>
        <v>74666666.666666657</v>
      </c>
      <c r="CB709" s="18">
        <f t="shared" si="370"/>
        <v>373333.33333333331</v>
      </c>
      <c r="CC709" s="18">
        <f t="shared" si="371"/>
        <v>560000</v>
      </c>
      <c r="CD709" s="25">
        <f t="shared" si="372"/>
        <v>1.5</v>
      </c>
      <c r="CE709" s="26">
        <f t="shared" si="373"/>
        <v>115.47005383792515</v>
      </c>
      <c r="CF709" s="18">
        <f t="shared" si="374"/>
        <v>5600</v>
      </c>
      <c r="CG709" s="18">
        <f t="shared" si="375"/>
        <v>5600</v>
      </c>
      <c r="CH709" s="18">
        <f t="shared" si="376"/>
        <v>91466.666666666657</v>
      </c>
      <c r="CI709" s="18">
        <f t="shared" si="377"/>
        <v>13066.666666666664</v>
      </c>
      <c r="CJ709" s="18">
        <f t="shared" si="378"/>
        <v>19600</v>
      </c>
      <c r="CK709" s="25">
        <f t="shared" si="379"/>
        <v>1.5000000000000002</v>
      </c>
      <c r="CL709" s="26">
        <f t="shared" si="380"/>
        <v>4.0414518843273806</v>
      </c>
      <c r="DJ709" s="20" t="s">
        <v>542</v>
      </c>
    </row>
    <row r="710" spans="1:114" x14ac:dyDescent="0.2">
      <c r="A710" s="15" t="s">
        <v>105</v>
      </c>
      <c r="B710" s="10" t="s">
        <v>810</v>
      </c>
      <c r="C710" s="11">
        <f t="shared" si="363"/>
        <v>50.24</v>
      </c>
      <c r="D710" s="11">
        <f t="shared" si="351"/>
        <v>400</v>
      </c>
      <c r="E710" s="11">
        <f t="shared" si="351"/>
        <v>16</v>
      </c>
      <c r="F710" s="11">
        <f t="shared" si="351"/>
        <v>0</v>
      </c>
      <c r="G710" s="11">
        <f t="shared" si="351"/>
        <v>0</v>
      </c>
      <c r="H710" s="11">
        <f t="shared" si="351"/>
        <v>0</v>
      </c>
      <c r="I710" s="11">
        <f t="shared" si="351"/>
        <v>0</v>
      </c>
      <c r="J710" s="11">
        <f t="shared" si="351"/>
        <v>0</v>
      </c>
      <c r="K710" s="11">
        <f t="shared" si="362"/>
        <v>0</v>
      </c>
      <c r="L710" s="11">
        <f t="shared" si="362"/>
        <v>0</v>
      </c>
      <c r="M710" s="11">
        <f t="shared" si="362"/>
        <v>0</v>
      </c>
      <c r="N710" s="11">
        <f t="shared" si="362"/>
        <v>0</v>
      </c>
      <c r="O710" s="11">
        <f t="shared" si="362"/>
        <v>0</v>
      </c>
      <c r="P710" s="11">
        <f t="shared" si="362"/>
        <v>0</v>
      </c>
      <c r="Q710" s="11">
        <f t="shared" si="362"/>
        <v>0</v>
      </c>
      <c r="R710" s="11">
        <f t="shared" si="362"/>
        <v>0</v>
      </c>
      <c r="S710" s="11">
        <f t="shared" si="362"/>
        <v>0</v>
      </c>
      <c r="T710" s="11">
        <f t="shared" si="357"/>
        <v>6400</v>
      </c>
      <c r="U710" s="40">
        <f t="shared" si="364"/>
        <v>0.83199999999999996</v>
      </c>
      <c r="V710" s="11">
        <f t="shared" si="354"/>
        <v>16.560509554140129</v>
      </c>
      <c r="W710" s="11">
        <f t="shared" si="354"/>
        <v>85333333.333333328</v>
      </c>
      <c r="X710" s="11">
        <f t="shared" si="354"/>
        <v>426666.66666666663</v>
      </c>
      <c r="Y710" s="11">
        <f t="shared" si="354"/>
        <v>640000</v>
      </c>
      <c r="Z710" s="11">
        <f t="shared" si="354"/>
        <v>1.5000000000000002</v>
      </c>
      <c r="AA710" s="11">
        <f t="shared" si="354"/>
        <v>115.47005383792515</v>
      </c>
      <c r="AB710" s="11">
        <f t="shared" si="360"/>
        <v>6400</v>
      </c>
      <c r="AC710" s="11">
        <f t="shared" si="360"/>
        <v>6400</v>
      </c>
      <c r="AD710" s="11">
        <f t="shared" si="360"/>
        <v>136533.33333333331</v>
      </c>
      <c r="AE710" s="11">
        <f t="shared" si="360"/>
        <v>17066.666666666664</v>
      </c>
      <c r="AF710" s="11">
        <f t="shared" si="360"/>
        <v>25600</v>
      </c>
      <c r="AG710" s="11">
        <f t="shared" si="360"/>
        <v>1.5000000000000002</v>
      </c>
      <c r="AH710" s="11">
        <f t="shared" si="352"/>
        <v>4.6188021535170058</v>
      </c>
      <c r="AI710" s="11">
        <f t="shared" si="352"/>
        <v>0</v>
      </c>
      <c r="AJ710" s="11">
        <f t="shared" si="352"/>
        <v>0</v>
      </c>
      <c r="AK710" s="11">
        <f t="shared" si="352"/>
        <v>0</v>
      </c>
      <c r="AL710" s="11">
        <f t="shared" si="352"/>
        <v>0</v>
      </c>
      <c r="AM710" s="11">
        <f t="shared" si="352"/>
        <v>0</v>
      </c>
      <c r="AN710" s="11">
        <f t="shared" si="352"/>
        <v>0</v>
      </c>
      <c r="AO710" s="11">
        <f t="shared" si="358"/>
        <v>0</v>
      </c>
      <c r="AP710" s="11">
        <f t="shared" si="358"/>
        <v>0</v>
      </c>
      <c r="AQ710" s="11">
        <f t="shared" si="358"/>
        <v>0</v>
      </c>
      <c r="AR710" s="11">
        <f t="shared" si="358"/>
        <v>0</v>
      </c>
      <c r="AS710" s="11">
        <f t="shared" si="358"/>
        <v>0</v>
      </c>
      <c r="AT710" s="11">
        <f t="shared" si="358"/>
        <v>0</v>
      </c>
      <c r="AU710" s="11">
        <f t="shared" si="358"/>
        <v>0</v>
      </c>
      <c r="AV710" s="11">
        <f t="shared" si="358"/>
        <v>0</v>
      </c>
      <c r="AW710" s="11">
        <f t="shared" si="358"/>
        <v>0</v>
      </c>
      <c r="AX710" s="11">
        <f t="shared" si="361"/>
        <v>0</v>
      </c>
      <c r="AY710" s="11">
        <f t="shared" si="361"/>
        <v>0</v>
      </c>
      <c r="AZ710" s="11">
        <f t="shared" si="361"/>
        <v>0</v>
      </c>
      <c r="BA710" s="11">
        <f t="shared" si="361"/>
        <v>0</v>
      </c>
      <c r="BB710" s="11">
        <f t="shared" si="355"/>
        <v>0</v>
      </c>
      <c r="BC710" s="11">
        <f t="shared" si="355"/>
        <v>0</v>
      </c>
      <c r="BD710" s="11">
        <f t="shared" si="355"/>
        <v>0</v>
      </c>
      <c r="BE710" s="11">
        <f t="shared" si="355"/>
        <v>0</v>
      </c>
      <c r="BF710" s="15" t="str">
        <f t="shared" si="365"/>
        <v>ČSN 42 5524</v>
      </c>
      <c r="BG710" s="42">
        <v>50.24</v>
      </c>
      <c r="BH710" s="17">
        <f t="shared" si="366"/>
        <v>400</v>
      </c>
      <c r="BI710" s="17">
        <f t="shared" si="367"/>
        <v>16</v>
      </c>
      <c r="BX710" s="18">
        <f t="shared" si="359"/>
        <v>6400</v>
      </c>
      <c r="BY710" s="42">
        <v>0.83199999999999996</v>
      </c>
      <c r="BZ710" s="43">
        <f t="shared" si="368"/>
        <v>16.560509554140129</v>
      </c>
      <c r="CA710" s="18">
        <f t="shared" si="369"/>
        <v>85333333.333333328</v>
      </c>
      <c r="CB710" s="18">
        <f t="shared" si="370"/>
        <v>426666.66666666663</v>
      </c>
      <c r="CC710" s="18">
        <f t="shared" si="371"/>
        <v>640000</v>
      </c>
      <c r="CD710" s="25">
        <f t="shared" si="372"/>
        <v>1.5000000000000002</v>
      </c>
      <c r="CE710" s="26">
        <f t="shared" si="373"/>
        <v>115.47005383792515</v>
      </c>
      <c r="CF710" s="18">
        <f t="shared" si="374"/>
        <v>6400</v>
      </c>
      <c r="CG710" s="18">
        <f t="shared" si="375"/>
        <v>6400</v>
      </c>
      <c r="CH710" s="18">
        <f t="shared" si="376"/>
        <v>136533.33333333331</v>
      </c>
      <c r="CI710" s="18">
        <f t="shared" si="377"/>
        <v>17066.666666666664</v>
      </c>
      <c r="CJ710" s="18">
        <f t="shared" si="378"/>
        <v>25600</v>
      </c>
      <c r="CK710" s="25">
        <f t="shared" si="379"/>
        <v>1.5000000000000002</v>
      </c>
      <c r="CL710" s="26">
        <f t="shared" si="380"/>
        <v>4.6188021535170058</v>
      </c>
      <c r="DJ710" s="20" t="s">
        <v>542</v>
      </c>
    </row>
    <row r="711" spans="1:114" x14ac:dyDescent="0.2">
      <c r="A711" s="15" t="s">
        <v>105</v>
      </c>
      <c r="B711" s="10" t="s">
        <v>811</v>
      </c>
      <c r="C711" s="11">
        <f t="shared" si="363"/>
        <v>56.52</v>
      </c>
      <c r="D711" s="11">
        <f t="shared" si="351"/>
        <v>400</v>
      </c>
      <c r="E711" s="11">
        <f t="shared" si="351"/>
        <v>18</v>
      </c>
      <c r="F711" s="11">
        <f t="shared" si="351"/>
        <v>0</v>
      </c>
      <c r="G711" s="11">
        <f t="shared" si="351"/>
        <v>0</v>
      </c>
      <c r="H711" s="11">
        <f t="shared" si="351"/>
        <v>0</v>
      </c>
      <c r="I711" s="11">
        <f t="shared" si="351"/>
        <v>0</v>
      </c>
      <c r="J711" s="11">
        <f t="shared" si="351"/>
        <v>0</v>
      </c>
      <c r="K711" s="11">
        <f t="shared" si="362"/>
        <v>0</v>
      </c>
      <c r="L711" s="11">
        <f t="shared" si="362"/>
        <v>0</v>
      </c>
      <c r="M711" s="11">
        <f t="shared" si="362"/>
        <v>0</v>
      </c>
      <c r="N711" s="11">
        <f t="shared" si="362"/>
        <v>0</v>
      </c>
      <c r="O711" s="11">
        <f t="shared" si="362"/>
        <v>0</v>
      </c>
      <c r="P711" s="11">
        <f t="shared" si="362"/>
        <v>0</v>
      </c>
      <c r="Q711" s="11">
        <f t="shared" si="362"/>
        <v>0</v>
      </c>
      <c r="R711" s="11">
        <f t="shared" si="362"/>
        <v>0</v>
      </c>
      <c r="S711" s="11">
        <f t="shared" si="362"/>
        <v>0</v>
      </c>
      <c r="T711" s="11">
        <f t="shared" si="357"/>
        <v>7200</v>
      </c>
      <c r="U711" s="40">
        <f t="shared" si="364"/>
        <v>0.83599999999999997</v>
      </c>
      <c r="V711" s="11">
        <f t="shared" si="354"/>
        <v>14.791224345364475</v>
      </c>
      <c r="W711" s="11">
        <f t="shared" si="354"/>
        <v>96000000</v>
      </c>
      <c r="X711" s="11">
        <f t="shared" si="354"/>
        <v>480000</v>
      </c>
      <c r="Y711" s="11">
        <f t="shared" si="354"/>
        <v>720000</v>
      </c>
      <c r="Z711" s="11">
        <f t="shared" si="354"/>
        <v>1.5</v>
      </c>
      <c r="AA711" s="11">
        <f t="shared" si="354"/>
        <v>115.47005383792515</v>
      </c>
      <c r="AB711" s="11">
        <f t="shared" si="360"/>
        <v>7200</v>
      </c>
      <c r="AC711" s="11">
        <f t="shared" si="360"/>
        <v>7200</v>
      </c>
      <c r="AD711" s="11">
        <f t="shared" si="360"/>
        <v>194399.99999999997</v>
      </c>
      <c r="AE711" s="11">
        <f t="shared" si="360"/>
        <v>21599.999999999996</v>
      </c>
      <c r="AF711" s="11">
        <f t="shared" si="360"/>
        <v>32400</v>
      </c>
      <c r="AG711" s="11">
        <f t="shared" si="360"/>
        <v>1.5000000000000002</v>
      </c>
      <c r="AH711" s="11">
        <f t="shared" si="352"/>
        <v>5.1961524227066311</v>
      </c>
      <c r="AI711" s="11">
        <f t="shared" si="352"/>
        <v>0</v>
      </c>
      <c r="AJ711" s="11">
        <f t="shared" si="352"/>
        <v>0</v>
      </c>
      <c r="AK711" s="11">
        <f t="shared" si="352"/>
        <v>0</v>
      </c>
      <c r="AL711" s="11">
        <f t="shared" si="352"/>
        <v>0</v>
      </c>
      <c r="AM711" s="11">
        <f t="shared" si="352"/>
        <v>0</v>
      </c>
      <c r="AN711" s="11">
        <f t="shared" ref="AN711:AT750" si="381">IF($A711="x",CR711,"")</f>
        <v>0</v>
      </c>
      <c r="AO711" s="11">
        <f t="shared" si="358"/>
        <v>0</v>
      </c>
      <c r="AP711" s="11">
        <f t="shared" si="358"/>
        <v>0</v>
      </c>
      <c r="AQ711" s="11">
        <f t="shared" si="358"/>
        <v>0</v>
      </c>
      <c r="AR711" s="11">
        <f t="shared" si="358"/>
        <v>0</v>
      </c>
      <c r="AS711" s="11">
        <f t="shared" si="358"/>
        <v>0</v>
      </c>
      <c r="AT711" s="11">
        <f t="shared" si="358"/>
        <v>0</v>
      </c>
      <c r="AU711" s="11">
        <f t="shared" si="358"/>
        <v>0</v>
      </c>
      <c r="AV711" s="11">
        <f t="shared" si="358"/>
        <v>0</v>
      </c>
      <c r="AW711" s="11">
        <f t="shared" si="358"/>
        <v>0</v>
      </c>
      <c r="AX711" s="11">
        <f t="shared" si="361"/>
        <v>0</v>
      </c>
      <c r="AY711" s="11">
        <f t="shared" si="361"/>
        <v>0</v>
      </c>
      <c r="AZ711" s="11">
        <f t="shared" si="361"/>
        <v>0</v>
      </c>
      <c r="BA711" s="11">
        <f t="shared" si="361"/>
        <v>0</v>
      </c>
      <c r="BB711" s="11">
        <f t="shared" si="355"/>
        <v>0</v>
      </c>
      <c r="BC711" s="11">
        <f t="shared" si="355"/>
        <v>0</v>
      </c>
      <c r="BD711" s="11">
        <f t="shared" si="355"/>
        <v>0</v>
      </c>
      <c r="BE711" s="11">
        <f t="shared" si="355"/>
        <v>0</v>
      </c>
      <c r="BF711" s="15" t="str">
        <f t="shared" si="365"/>
        <v>ČSN 42 5524</v>
      </c>
      <c r="BG711" s="42">
        <v>56.52</v>
      </c>
      <c r="BH711" s="17">
        <f t="shared" si="366"/>
        <v>400</v>
      </c>
      <c r="BI711" s="17">
        <f t="shared" si="367"/>
        <v>18</v>
      </c>
      <c r="BX711" s="18">
        <f t="shared" si="359"/>
        <v>7200</v>
      </c>
      <c r="BY711" s="42">
        <v>0.83599999999999997</v>
      </c>
      <c r="BZ711" s="43">
        <f t="shared" si="368"/>
        <v>14.791224345364475</v>
      </c>
      <c r="CA711" s="18">
        <f t="shared" si="369"/>
        <v>96000000</v>
      </c>
      <c r="CB711" s="18">
        <f t="shared" si="370"/>
        <v>480000</v>
      </c>
      <c r="CC711" s="18">
        <f t="shared" si="371"/>
        <v>720000</v>
      </c>
      <c r="CD711" s="25">
        <f t="shared" si="372"/>
        <v>1.5</v>
      </c>
      <c r="CE711" s="26">
        <f t="shared" si="373"/>
        <v>115.47005383792515</v>
      </c>
      <c r="CF711" s="18">
        <f t="shared" si="374"/>
        <v>7200</v>
      </c>
      <c r="CG711" s="18">
        <f t="shared" si="375"/>
        <v>7200</v>
      </c>
      <c r="CH711" s="18">
        <f t="shared" si="376"/>
        <v>194399.99999999997</v>
      </c>
      <c r="CI711" s="18">
        <f t="shared" si="377"/>
        <v>21599.999999999996</v>
      </c>
      <c r="CJ711" s="18">
        <f t="shared" si="378"/>
        <v>32400</v>
      </c>
      <c r="CK711" s="25">
        <f t="shared" si="379"/>
        <v>1.5000000000000002</v>
      </c>
      <c r="CL711" s="26">
        <f t="shared" si="380"/>
        <v>5.1961524227066311</v>
      </c>
      <c r="DJ711" s="20" t="s">
        <v>542</v>
      </c>
    </row>
    <row r="712" spans="1:114" x14ac:dyDescent="0.2">
      <c r="A712" s="15" t="s">
        <v>105</v>
      </c>
      <c r="B712" s="10" t="s">
        <v>812</v>
      </c>
      <c r="C712" s="11">
        <f t="shared" si="363"/>
        <v>62.8</v>
      </c>
      <c r="D712" s="11">
        <f t="shared" si="351"/>
        <v>400</v>
      </c>
      <c r="E712" s="11">
        <f t="shared" si="351"/>
        <v>20</v>
      </c>
      <c r="F712" s="11">
        <f t="shared" si="351"/>
        <v>0</v>
      </c>
      <c r="G712" s="11">
        <f t="shared" si="351"/>
        <v>0</v>
      </c>
      <c r="H712" s="11">
        <f t="shared" si="351"/>
        <v>0</v>
      </c>
      <c r="I712" s="11">
        <f t="shared" si="351"/>
        <v>0</v>
      </c>
      <c r="J712" s="11">
        <f t="shared" si="351"/>
        <v>0</v>
      </c>
      <c r="K712" s="11">
        <f t="shared" si="362"/>
        <v>0</v>
      </c>
      <c r="L712" s="11">
        <f t="shared" si="362"/>
        <v>0</v>
      </c>
      <c r="M712" s="11">
        <f t="shared" si="362"/>
        <v>0</v>
      </c>
      <c r="N712" s="11">
        <f t="shared" si="362"/>
        <v>0</v>
      </c>
      <c r="O712" s="11">
        <f t="shared" si="362"/>
        <v>0</v>
      </c>
      <c r="P712" s="11">
        <f t="shared" si="362"/>
        <v>0</v>
      </c>
      <c r="Q712" s="11">
        <f t="shared" si="362"/>
        <v>0</v>
      </c>
      <c r="R712" s="11">
        <f t="shared" si="362"/>
        <v>0</v>
      </c>
      <c r="S712" s="11">
        <f t="shared" si="362"/>
        <v>0</v>
      </c>
      <c r="T712" s="11">
        <f t="shared" si="357"/>
        <v>8000</v>
      </c>
      <c r="U712" s="40">
        <f t="shared" si="364"/>
        <v>0.84</v>
      </c>
      <c r="V712" s="11">
        <f t="shared" si="354"/>
        <v>13.375796178343951</v>
      </c>
      <c r="W712" s="11">
        <f t="shared" si="354"/>
        <v>106666666.66666666</v>
      </c>
      <c r="X712" s="11">
        <f t="shared" si="354"/>
        <v>533333.33333333326</v>
      </c>
      <c r="Y712" s="11">
        <f t="shared" si="354"/>
        <v>800000</v>
      </c>
      <c r="Z712" s="11">
        <f t="shared" si="354"/>
        <v>1.5000000000000002</v>
      </c>
      <c r="AA712" s="11">
        <f t="shared" si="354"/>
        <v>115.47005383792515</v>
      </c>
      <c r="AB712" s="11">
        <f t="shared" si="360"/>
        <v>8000</v>
      </c>
      <c r="AC712" s="11">
        <f t="shared" si="360"/>
        <v>8000</v>
      </c>
      <c r="AD712" s="11">
        <f t="shared" si="360"/>
        <v>266666.66666666663</v>
      </c>
      <c r="AE712" s="11">
        <f t="shared" si="360"/>
        <v>26666.666666666664</v>
      </c>
      <c r="AF712" s="11">
        <f t="shared" si="360"/>
        <v>40000</v>
      </c>
      <c r="AG712" s="11">
        <f t="shared" si="360"/>
        <v>1.5000000000000002</v>
      </c>
      <c r="AH712" s="11">
        <f t="shared" si="360"/>
        <v>5.7735026918962573</v>
      </c>
      <c r="AI712" s="11">
        <f t="shared" si="360"/>
        <v>0</v>
      </c>
      <c r="AJ712" s="11">
        <f t="shared" si="360"/>
        <v>0</v>
      </c>
      <c r="AK712" s="11">
        <f t="shared" si="360"/>
        <v>0</v>
      </c>
      <c r="AL712" s="11">
        <f t="shared" si="360"/>
        <v>0</v>
      </c>
      <c r="AM712" s="11">
        <f t="shared" si="360"/>
        <v>0</v>
      </c>
      <c r="AN712" s="11">
        <f t="shared" si="381"/>
        <v>0</v>
      </c>
      <c r="AO712" s="11">
        <f t="shared" si="358"/>
        <v>0</v>
      </c>
      <c r="AP712" s="11">
        <f t="shared" si="358"/>
        <v>0</v>
      </c>
      <c r="AQ712" s="11">
        <f t="shared" si="358"/>
        <v>0</v>
      </c>
      <c r="AR712" s="11">
        <f t="shared" si="358"/>
        <v>0</v>
      </c>
      <c r="AS712" s="11">
        <f t="shared" si="358"/>
        <v>0</v>
      </c>
      <c r="AT712" s="11">
        <f t="shared" si="358"/>
        <v>0</v>
      </c>
      <c r="AU712" s="11">
        <f t="shared" si="358"/>
        <v>0</v>
      </c>
      <c r="AV712" s="11">
        <f t="shared" si="358"/>
        <v>0</v>
      </c>
      <c r="AW712" s="11">
        <f t="shared" si="358"/>
        <v>0</v>
      </c>
      <c r="AX712" s="11">
        <f t="shared" si="361"/>
        <v>0</v>
      </c>
      <c r="AY712" s="11">
        <f t="shared" si="361"/>
        <v>0</v>
      </c>
      <c r="AZ712" s="11">
        <f t="shared" si="361"/>
        <v>0</v>
      </c>
      <c r="BA712" s="11">
        <f t="shared" si="361"/>
        <v>0</v>
      </c>
      <c r="BB712" s="11">
        <f t="shared" si="355"/>
        <v>0</v>
      </c>
      <c r="BC712" s="11">
        <f t="shared" si="355"/>
        <v>0</v>
      </c>
      <c r="BD712" s="11">
        <f t="shared" si="355"/>
        <v>0</v>
      </c>
      <c r="BE712" s="11">
        <f t="shared" si="355"/>
        <v>0</v>
      </c>
      <c r="BF712" s="15" t="str">
        <f t="shared" si="365"/>
        <v>ČSN 42 5524</v>
      </c>
      <c r="BG712" s="42">
        <v>62.8</v>
      </c>
      <c r="BH712" s="17">
        <f t="shared" si="366"/>
        <v>400</v>
      </c>
      <c r="BI712" s="17">
        <f t="shared" si="367"/>
        <v>20</v>
      </c>
      <c r="BX712" s="18">
        <f t="shared" si="359"/>
        <v>8000</v>
      </c>
      <c r="BY712" s="42">
        <v>0.84</v>
      </c>
      <c r="BZ712" s="43">
        <f t="shared" si="368"/>
        <v>13.375796178343951</v>
      </c>
      <c r="CA712" s="18">
        <f t="shared" si="369"/>
        <v>106666666.66666666</v>
      </c>
      <c r="CB712" s="18">
        <f t="shared" si="370"/>
        <v>533333.33333333326</v>
      </c>
      <c r="CC712" s="18">
        <f t="shared" si="371"/>
        <v>800000</v>
      </c>
      <c r="CD712" s="25">
        <f t="shared" si="372"/>
        <v>1.5000000000000002</v>
      </c>
      <c r="CE712" s="26">
        <f t="shared" si="373"/>
        <v>115.47005383792515</v>
      </c>
      <c r="CF712" s="18">
        <f t="shared" si="374"/>
        <v>8000</v>
      </c>
      <c r="CG712" s="18">
        <f t="shared" si="375"/>
        <v>8000</v>
      </c>
      <c r="CH712" s="18">
        <f t="shared" si="376"/>
        <v>266666.66666666663</v>
      </c>
      <c r="CI712" s="18">
        <f t="shared" si="377"/>
        <v>26666.666666666664</v>
      </c>
      <c r="CJ712" s="18">
        <f t="shared" si="378"/>
        <v>40000</v>
      </c>
      <c r="CK712" s="25">
        <f t="shared" si="379"/>
        <v>1.5000000000000002</v>
      </c>
      <c r="CL712" s="26">
        <f t="shared" si="380"/>
        <v>5.7735026918962573</v>
      </c>
      <c r="DJ712" s="20" t="s">
        <v>542</v>
      </c>
    </row>
    <row r="713" spans="1:114" x14ac:dyDescent="0.2">
      <c r="A713" s="15" t="s">
        <v>105</v>
      </c>
      <c r="B713" s="10" t="s">
        <v>813</v>
      </c>
      <c r="C713" s="11">
        <f t="shared" si="363"/>
        <v>78.5</v>
      </c>
      <c r="D713" s="11">
        <f t="shared" si="351"/>
        <v>400</v>
      </c>
      <c r="E713" s="11">
        <f t="shared" si="351"/>
        <v>25</v>
      </c>
      <c r="F713" s="11">
        <f t="shared" si="351"/>
        <v>0</v>
      </c>
      <c r="G713" s="11">
        <f t="shared" si="351"/>
        <v>0</v>
      </c>
      <c r="H713" s="11">
        <f t="shared" si="351"/>
        <v>0</v>
      </c>
      <c r="I713" s="11">
        <f t="shared" si="351"/>
        <v>0</v>
      </c>
      <c r="J713" s="11">
        <f t="shared" si="351"/>
        <v>0</v>
      </c>
      <c r="K713" s="11">
        <f t="shared" si="362"/>
        <v>0</v>
      </c>
      <c r="L713" s="11">
        <f t="shared" si="362"/>
        <v>0</v>
      </c>
      <c r="M713" s="11">
        <f t="shared" si="362"/>
        <v>0</v>
      </c>
      <c r="N713" s="11">
        <f t="shared" si="362"/>
        <v>0</v>
      </c>
      <c r="O713" s="11">
        <f t="shared" si="362"/>
        <v>0</v>
      </c>
      <c r="P713" s="11">
        <f t="shared" si="362"/>
        <v>0</v>
      </c>
      <c r="Q713" s="11">
        <f t="shared" si="362"/>
        <v>0</v>
      </c>
      <c r="R713" s="11">
        <f t="shared" si="362"/>
        <v>0</v>
      </c>
      <c r="S713" s="11">
        <f t="shared" si="362"/>
        <v>0</v>
      </c>
      <c r="T713" s="11">
        <f t="shared" si="357"/>
        <v>10000</v>
      </c>
      <c r="U713" s="40">
        <f t="shared" si="364"/>
        <v>0.85</v>
      </c>
      <c r="V713" s="11">
        <f t="shared" si="354"/>
        <v>10.828025477707007</v>
      </c>
      <c r="W713" s="11">
        <f t="shared" si="354"/>
        <v>133333333.33333331</v>
      </c>
      <c r="X713" s="11">
        <f t="shared" si="354"/>
        <v>666666.66666666663</v>
      </c>
      <c r="Y713" s="11">
        <f t="shared" si="354"/>
        <v>1000000</v>
      </c>
      <c r="Z713" s="11">
        <f t="shared" si="354"/>
        <v>1.5</v>
      </c>
      <c r="AA713" s="11">
        <f t="shared" si="354"/>
        <v>115.47005383792515</v>
      </c>
      <c r="AB713" s="11">
        <f t="shared" si="360"/>
        <v>10000</v>
      </c>
      <c r="AC713" s="11">
        <f t="shared" si="360"/>
        <v>10000</v>
      </c>
      <c r="AD713" s="11">
        <f t="shared" si="360"/>
        <v>520833.33333333326</v>
      </c>
      <c r="AE713" s="11">
        <f t="shared" si="360"/>
        <v>41666.666666666664</v>
      </c>
      <c r="AF713" s="11">
        <f t="shared" si="360"/>
        <v>62500</v>
      </c>
      <c r="AG713" s="11">
        <f t="shared" si="360"/>
        <v>1.5</v>
      </c>
      <c r="AH713" s="11">
        <f t="shared" si="360"/>
        <v>7.2168783648703219</v>
      </c>
      <c r="AI713" s="11">
        <f t="shared" si="360"/>
        <v>0</v>
      </c>
      <c r="AJ713" s="11">
        <f t="shared" si="360"/>
        <v>0</v>
      </c>
      <c r="AK713" s="11">
        <f t="shared" si="360"/>
        <v>0</v>
      </c>
      <c r="AL713" s="11">
        <f t="shared" si="360"/>
        <v>0</v>
      </c>
      <c r="AM713" s="11">
        <f t="shared" si="360"/>
        <v>0</v>
      </c>
      <c r="AN713" s="11">
        <f t="shared" si="381"/>
        <v>0</v>
      </c>
      <c r="AO713" s="11">
        <f t="shared" si="358"/>
        <v>0</v>
      </c>
      <c r="AP713" s="11">
        <f t="shared" si="358"/>
        <v>0</v>
      </c>
      <c r="AQ713" s="11">
        <f t="shared" si="358"/>
        <v>0</v>
      </c>
      <c r="AR713" s="11">
        <f t="shared" si="358"/>
        <v>0</v>
      </c>
      <c r="AS713" s="11">
        <f t="shared" si="358"/>
        <v>0</v>
      </c>
      <c r="AT713" s="11">
        <f t="shared" si="358"/>
        <v>0</v>
      </c>
      <c r="AU713" s="11">
        <f t="shared" si="358"/>
        <v>0</v>
      </c>
      <c r="AV713" s="11">
        <f t="shared" si="358"/>
        <v>0</v>
      </c>
      <c r="AW713" s="11">
        <f t="shared" si="358"/>
        <v>0</v>
      </c>
      <c r="AX713" s="11">
        <f t="shared" si="361"/>
        <v>0</v>
      </c>
      <c r="AY713" s="11">
        <f t="shared" si="361"/>
        <v>0</v>
      </c>
      <c r="AZ713" s="11">
        <f t="shared" si="361"/>
        <v>0</v>
      </c>
      <c r="BA713" s="11">
        <f t="shared" si="361"/>
        <v>0</v>
      </c>
      <c r="BB713" s="11">
        <f t="shared" si="355"/>
        <v>0</v>
      </c>
      <c r="BC713" s="11">
        <f t="shared" si="355"/>
        <v>0</v>
      </c>
      <c r="BD713" s="11">
        <f t="shared" si="355"/>
        <v>0</v>
      </c>
      <c r="BE713" s="11">
        <f t="shared" si="355"/>
        <v>0</v>
      </c>
      <c r="BF713" s="15" t="str">
        <f t="shared" si="365"/>
        <v>ČSN 42 5524</v>
      </c>
      <c r="BG713" s="42">
        <v>78.5</v>
      </c>
      <c r="BH713" s="17">
        <f t="shared" si="366"/>
        <v>400</v>
      </c>
      <c r="BI713" s="17">
        <f t="shared" si="367"/>
        <v>25</v>
      </c>
      <c r="BX713" s="18">
        <f t="shared" si="359"/>
        <v>10000</v>
      </c>
      <c r="BY713" s="42">
        <v>0.85</v>
      </c>
      <c r="BZ713" s="43">
        <f t="shared" si="368"/>
        <v>10.828025477707007</v>
      </c>
      <c r="CA713" s="18">
        <f t="shared" si="369"/>
        <v>133333333.33333331</v>
      </c>
      <c r="CB713" s="18">
        <f t="shared" si="370"/>
        <v>666666.66666666663</v>
      </c>
      <c r="CC713" s="18">
        <f t="shared" si="371"/>
        <v>1000000</v>
      </c>
      <c r="CD713" s="25">
        <f t="shared" si="372"/>
        <v>1.5</v>
      </c>
      <c r="CE713" s="26">
        <f t="shared" si="373"/>
        <v>115.47005383792515</v>
      </c>
      <c r="CF713" s="18">
        <f t="shared" si="374"/>
        <v>10000</v>
      </c>
      <c r="CG713" s="18">
        <f t="shared" si="375"/>
        <v>10000</v>
      </c>
      <c r="CH713" s="18">
        <f t="shared" si="376"/>
        <v>520833.33333333326</v>
      </c>
      <c r="CI713" s="18">
        <f t="shared" si="377"/>
        <v>41666.666666666664</v>
      </c>
      <c r="CJ713" s="18">
        <f t="shared" si="378"/>
        <v>62500</v>
      </c>
      <c r="CK713" s="25">
        <f t="shared" si="379"/>
        <v>1.5</v>
      </c>
      <c r="CL713" s="26">
        <f t="shared" si="380"/>
        <v>7.2168783648703219</v>
      </c>
      <c r="DJ713" s="20" t="s">
        <v>542</v>
      </c>
    </row>
    <row r="714" spans="1:114" x14ac:dyDescent="0.2">
      <c r="A714" s="15" t="s">
        <v>105</v>
      </c>
      <c r="B714" s="10" t="s">
        <v>814</v>
      </c>
      <c r="C714" s="11">
        <f t="shared" si="363"/>
        <v>94.2</v>
      </c>
      <c r="D714" s="11">
        <f t="shared" si="351"/>
        <v>400</v>
      </c>
      <c r="E714" s="11">
        <f t="shared" si="351"/>
        <v>30</v>
      </c>
      <c r="F714" s="11">
        <f t="shared" si="351"/>
        <v>0</v>
      </c>
      <c r="G714" s="11">
        <f t="shared" si="351"/>
        <v>0</v>
      </c>
      <c r="H714" s="11">
        <f t="shared" si="351"/>
        <v>0</v>
      </c>
      <c r="I714" s="11">
        <f t="shared" si="351"/>
        <v>0</v>
      </c>
      <c r="J714" s="11">
        <f t="shared" si="351"/>
        <v>0</v>
      </c>
      <c r="K714" s="11">
        <f t="shared" si="362"/>
        <v>0</v>
      </c>
      <c r="L714" s="11">
        <f t="shared" si="362"/>
        <v>0</v>
      </c>
      <c r="M714" s="11">
        <f t="shared" si="362"/>
        <v>0</v>
      </c>
      <c r="N714" s="11">
        <f t="shared" si="362"/>
        <v>0</v>
      </c>
      <c r="O714" s="11">
        <f t="shared" si="362"/>
        <v>0</v>
      </c>
      <c r="P714" s="11">
        <f t="shared" si="362"/>
        <v>0</v>
      </c>
      <c r="Q714" s="11">
        <f t="shared" si="362"/>
        <v>0</v>
      </c>
      <c r="R714" s="11">
        <f t="shared" si="362"/>
        <v>0</v>
      </c>
      <c r="S714" s="11">
        <f t="shared" si="362"/>
        <v>0</v>
      </c>
      <c r="T714" s="11">
        <f t="shared" si="357"/>
        <v>12000</v>
      </c>
      <c r="U714" s="40">
        <f t="shared" si="364"/>
        <v>0.86</v>
      </c>
      <c r="V714" s="11">
        <f t="shared" si="354"/>
        <v>9.1295116772823786</v>
      </c>
      <c r="W714" s="11">
        <f t="shared" si="354"/>
        <v>160000000</v>
      </c>
      <c r="X714" s="11">
        <f t="shared" si="354"/>
        <v>800000</v>
      </c>
      <c r="Y714" s="11">
        <f t="shared" si="354"/>
        <v>1200000</v>
      </c>
      <c r="Z714" s="11">
        <f t="shared" si="354"/>
        <v>1.5</v>
      </c>
      <c r="AA714" s="11">
        <f t="shared" si="354"/>
        <v>115.47005383792515</v>
      </c>
      <c r="AB714" s="11">
        <f t="shared" si="360"/>
        <v>12000</v>
      </c>
      <c r="AC714" s="11">
        <f t="shared" si="360"/>
        <v>12000</v>
      </c>
      <c r="AD714" s="11">
        <f t="shared" si="360"/>
        <v>899999.99999999988</v>
      </c>
      <c r="AE714" s="11">
        <f t="shared" si="360"/>
        <v>59999.999999999993</v>
      </c>
      <c r="AF714" s="11">
        <f t="shared" si="360"/>
        <v>90000</v>
      </c>
      <c r="AG714" s="11">
        <f t="shared" si="360"/>
        <v>1.5000000000000002</v>
      </c>
      <c r="AH714" s="11">
        <f t="shared" si="360"/>
        <v>8.6602540378443855</v>
      </c>
      <c r="AI714" s="11">
        <f t="shared" si="360"/>
        <v>0</v>
      </c>
      <c r="AJ714" s="11">
        <f t="shared" si="360"/>
        <v>0</v>
      </c>
      <c r="AK714" s="11">
        <f t="shared" si="360"/>
        <v>0</v>
      </c>
      <c r="AL714" s="11">
        <f t="shared" si="360"/>
        <v>0</v>
      </c>
      <c r="AM714" s="11">
        <f t="shared" si="360"/>
        <v>0</v>
      </c>
      <c r="AN714" s="11">
        <f t="shared" si="381"/>
        <v>0</v>
      </c>
      <c r="AO714" s="11">
        <f t="shared" si="358"/>
        <v>0</v>
      </c>
      <c r="AP714" s="11">
        <f t="shared" si="358"/>
        <v>0</v>
      </c>
      <c r="AQ714" s="11">
        <f t="shared" si="358"/>
        <v>0</v>
      </c>
      <c r="AR714" s="11">
        <f t="shared" si="358"/>
        <v>0</v>
      </c>
      <c r="AS714" s="11">
        <f t="shared" si="358"/>
        <v>0</v>
      </c>
      <c r="AT714" s="11">
        <f t="shared" si="358"/>
        <v>0</v>
      </c>
      <c r="AU714" s="11">
        <f t="shared" ref="AU714:BD756" si="382">IF($A714="x",CY714,"")</f>
        <v>0</v>
      </c>
      <c r="AV714" s="11">
        <f t="shared" si="382"/>
        <v>0</v>
      </c>
      <c r="AW714" s="11">
        <f t="shared" si="382"/>
        <v>0</v>
      </c>
      <c r="AX714" s="11">
        <f t="shared" si="361"/>
        <v>0</v>
      </c>
      <c r="AY714" s="11">
        <f t="shared" si="361"/>
        <v>0</v>
      </c>
      <c r="AZ714" s="11">
        <f t="shared" si="361"/>
        <v>0</v>
      </c>
      <c r="BA714" s="11">
        <f t="shared" si="361"/>
        <v>0</v>
      </c>
      <c r="BB714" s="11">
        <f t="shared" si="355"/>
        <v>0</v>
      </c>
      <c r="BC714" s="11">
        <f t="shared" si="355"/>
        <v>0</v>
      </c>
      <c r="BD714" s="11">
        <f t="shared" si="355"/>
        <v>0</v>
      </c>
      <c r="BE714" s="11">
        <f t="shared" si="355"/>
        <v>0</v>
      </c>
      <c r="BF714" s="15" t="str">
        <f t="shared" si="365"/>
        <v>ČSN 42 5524</v>
      </c>
      <c r="BG714" s="42">
        <v>94.2</v>
      </c>
      <c r="BH714" s="17">
        <f t="shared" si="366"/>
        <v>400</v>
      </c>
      <c r="BI714" s="17">
        <f t="shared" si="367"/>
        <v>30</v>
      </c>
      <c r="BX714" s="18">
        <f t="shared" si="359"/>
        <v>12000</v>
      </c>
      <c r="BY714" s="42">
        <v>0.86</v>
      </c>
      <c r="BZ714" s="43">
        <f t="shared" si="368"/>
        <v>9.1295116772823786</v>
      </c>
      <c r="CA714" s="18">
        <f t="shared" si="369"/>
        <v>160000000</v>
      </c>
      <c r="CB714" s="18">
        <f t="shared" si="370"/>
        <v>800000</v>
      </c>
      <c r="CC714" s="18">
        <f t="shared" si="371"/>
        <v>1200000</v>
      </c>
      <c r="CD714" s="25">
        <f t="shared" si="372"/>
        <v>1.5</v>
      </c>
      <c r="CE714" s="26">
        <f t="shared" si="373"/>
        <v>115.47005383792515</v>
      </c>
      <c r="CF714" s="18">
        <f t="shared" si="374"/>
        <v>12000</v>
      </c>
      <c r="CG714" s="18">
        <f t="shared" si="375"/>
        <v>12000</v>
      </c>
      <c r="CH714" s="18">
        <f t="shared" si="376"/>
        <v>899999.99999999988</v>
      </c>
      <c r="CI714" s="18">
        <f t="shared" si="377"/>
        <v>59999.999999999993</v>
      </c>
      <c r="CJ714" s="18">
        <f t="shared" si="378"/>
        <v>90000</v>
      </c>
      <c r="CK714" s="25">
        <f t="shared" si="379"/>
        <v>1.5000000000000002</v>
      </c>
      <c r="CL714" s="26">
        <f t="shared" si="380"/>
        <v>8.6602540378443855</v>
      </c>
      <c r="DJ714" s="20" t="s">
        <v>542</v>
      </c>
    </row>
    <row r="715" spans="1:114" x14ac:dyDescent="0.2">
      <c r="A715" s="15" t="s">
        <v>105</v>
      </c>
      <c r="B715" s="10" t="s">
        <v>815</v>
      </c>
      <c r="C715" s="11">
        <f t="shared" si="363"/>
        <v>109.9</v>
      </c>
      <c r="D715" s="11">
        <f t="shared" si="351"/>
        <v>400</v>
      </c>
      <c r="E715" s="11">
        <f t="shared" ref="E715:M745" si="383">IF($A715="x",BI715,"")</f>
        <v>35</v>
      </c>
      <c r="F715" s="11">
        <f t="shared" si="383"/>
        <v>0</v>
      </c>
      <c r="G715" s="11">
        <f t="shared" si="383"/>
        <v>0</v>
      </c>
      <c r="H715" s="11">
        <f t="shared" si="383"/>
        <v>0</v>
      </c>
      <c r="I715" s="11">
        <f t="shared" si="383"/>
        <v>0</v>
      </c>
      <c r="J715" s="11">
        <f t="shared" si="383"/>
        <v>0</v>
      </c>
      <c r="K715" s="11">
        <f t="shared" si="362"/>
        <v>0</v>
      </c>
      <c r="L715" s="11">
        <f t="shared" si="362"/>
        <v>0</v>
      </c>
      <c r="M715" s="11">
        <f t="shared" si="362"/>
        <v>0</v>
      </c>
      <c r="N715" s="11">
        <f t="shared" si="362"/>
        <v>0</v>
      </c>
      <c r="O715" s="11">
        <f t="shared" si="362"/>
        <v>0</v>
      </c>
      <c r="P715" s="11">
        <f t="shared" si="362"/>
        <v>0</v>
      </c>
      <c r="Q715" s="11">
        <f t="shared" si="362"/>
        <v>0</v>
      </c>
      <c r="R715" s="11">
        <f t="shared" si="362"/>
        <v>0</v>
      </c>
      <c r="S715" s="11">
        <f t="shared" si="362"/>
        <v>0</v>
      </c>
      <c r="T715" s="11">
        <f t="shared" si="357"/>
        <v>14000</v>
      </c>
      <c r="U715" s="40">
        <f t="shared" si="364"/>
        <v>0.87</v>
      </c>
      <c r="V715" s="11">
        <f t="shared" si="354"/>
        <v>7.9162875341219294</v>
      </c>
      <c r="W715" s="11">
        <f t="shared" si="354"/>
        <v>186666666.66666666</v>
      </c>
      <c r="X715" s="11">
        <f t="shared" si="354"/>
        <v>933333.33333333326</v>
      </c>
      <c r="Y715" s="11">
        <f t="shared" si="354"/>
        <v>1400000</v>
      </c>
      <c r="Z715" s="11">
        <f t="shared" si="354"/>
        <v>1.5000000000000002</v>
      </c>
      <c r="AA715" s="11">
        <f t="shared" si="354"/>
        <v>115.47005383792515</v>
      </c>
      <c r="AB715" s="11">
        <f t="shared" si="360"/>
        <v>14000</v>
      </c>
      <c r="AC715" s="11">
        <f t="shared" si="360"/>
        <v>14000</v>
      </c>
      <c r="AD715" s="11">
        <f t="shared" si="360"/>
        <v>1429166.6666666665</v>
      </c>
      <c r="AE715" s="11">
        <f t="shared" si="360"/>
        <v>81666.666666666657</v>
      </c>
      <c r="AF715" s="11">
        <f t="shared" si="360"/>
        <v>122500</v>
      </c>
      <c r="AG715" s="11">
        <f t="shared" si="360"/>
        <v>1.5000000000000002</v>
      </c>
      <c r="AH715" s="11">
        <f t="shared" si="360"/>
        <v>10.103629710818451</v>
      </c>
      <c r="AI715" s="11">
        <f t="shared" si="360"/>
        <v>0</v>
      </c>
      <c r="AJ715" s="11">
        <f t="shared" si="360"/>
        <v>0</v>
      </c>
      <c r="AK715" s="11">
        <f t="shared" si="360"/>
        <v>0</v>
      </c>
      <c r="AL715" s="11">
        <f t="shared" si="360"/>
        <v>0</v>
      </c>
      <c r="AM715" s="11">
        <f t="shared" si="360"/>
        <v>0</v>
      </c>
      <c r="AN715" s="11">
        <f t="shared" si="381"/>
        <v>0</v>
      </c>
      <c r="AO715" s="11">
        <f t="shared" si="381"/>
        <v>0</v>
      </c>
      <c r="AP715" s="11">
        <f t="shared" si="381"/>
        <v>0</v>
      </c>
      <c r="AQ715" s="11">
        <f t="shared" si="381"/>
        <v>0</v>
      </c>
      <c r="AR715" s="11">
        <f t="shared" si="381"/>
        <v>0</v>
      </c>
      <c r="AS715" s="11">
        <f t="shared" si="381"/>
        <v>0</v>
      </c>
      <c r="AT715" s="11">
        <f t="shared" si="381"/>
        <v>0</v>
      </c>
      <c r="AU715" s="11">
        <f t="shared" si="382"/>
        <v>0</v>
      </c>
      <c r="AV715" s="11">
        <f t="shared" si="382"/>
        <v>0</v>
      </c>
      <c r="AW715" s="11">
        <f t="shared" si="382"/>
        <v>0</v>
      </c>
      <c r="AX715" s="11">
        <f t="shared" si="361"/>
        <v>0</v>
      </c>
      <c r="AY715" s="11">
        <f t="shared" si="361"/>
        <v>0</v>
      </c>
      <c r="AZ715" s="11">
        <f t="shared" si="361"/>
        <v>0</v>
      </c>
      <c r="BA715" s="11">
        <f t="shared" si="361"/>
        <v>0</v>
      </c>
      <c r="BB715" s="11">
        <f t="shared" si="355"/>
        <v>0</v>
      </c>
      <c r="BC715" s="11">
        <f t="shared" si="355"/>
        <v>0</v>
      </c>
      <c r="BD715" s="11">
        <f t="shared" si="355"/>
        <v>0</v>
      </c>
      <c r="BE715" s="11">
        <f t="shared" si="355"/>
        <v>0</v>
      </c>
      <c r="BF715" s="15" t="str">
        <f t="shared" si="365"/>
        <v>ČSN 42 5524</v>
      </c>
      <c r="BG715" s="42">
        <v>109.9</v>
      </c>
      <c r="BH715" s="17">
        <f t="shared" si="366"/>
        <v>400</v>
      </c>
      <c r="BI715" s="17">
        <f t="shared" si="367"/>
        <v>35</v>
      </c>
      <c r="BX715" s="18">
        <f t="shared" si="359"/>
        <v>14000</v>
      </c>
      <c r="BY715" s="42">
        <v>0.87</v>
      </c>
      <c r="BZ715" s="43">
        <f t="shared" si="368"/>
        <v>7.9162875341219294</v>
      </c>
      <c r="CA715" s="18">
        <f t="shared" si="369"/>
        <v>186666666.66666666</v>
      </c>
      <c r="CB715" s="18">
        <f t="shared" si="370"/>
        <v>933333.33333333326</v>
      </c>
      <c r="CC715" s="18">
        <f t="shared" si="371"/>
        <v>1400000</v>
      </c>
      <c r="CD715" s="25">
        <f t="shared" si="372"/>
        <v>1.5000000000000002</v>
      </c>
      <c r="CE715" s="26">
        <f t="shared" si="373"/>
        <v>115.47005383792515</v>
      </c>
      <c r="CF715" s="18">
        <f t="shared" si="374"/>
        <v>14000</v>
      </c>
      <c r="CG715" s="18">
        <f t="shared" si="375"/>
        <v>14000</v>
      </c>
      <c r="CH715" s="18">
        <f t="shared" si="376"/>
        <v>1429166.6666666665</v>
      </c>
      <c r="CI715" s="18">
        <f t="shared" si="377"/>
        <v>81666.666666666657</v>
      </c>
      <c r="CJ715" s="18">
        <f t="shared" si="378"/>
        <v>122500</v>
      </c>
      <c r="CK715" s="25">
        <f t="shared" si="379"/>
        <v>1.5000000000000002</v>
      </c>
      <c r="CL715" s="26">
        <f t="shared" si="380"/>
        <v>10.103629710818451</v>
      </c>
      <c r="DJ715" s="20" t="s">
        <v>542</v>
      </c>
    </row>
    <row r="716" spans="1:114" x14ac:dyDescent="0.2">
      <c r="A716" s="15" t="s">
        <v>105</v>
      </c>
      <c r="B716" s="10" t="s">
        <v>816</v>
      </c>
      <c r="C716" s="11">
        <f t="shared" si="363"/>
        <v>125.6</v>
      </c>
      <c r="D716" s="11">
        <f t="shared" ref="D716:N767" si="384">IF($A716="x",BH716,"")</f>
        <v>400</v>
      </c>
      <c r="E716" s="11">
        <f t="shared" si="383"/>
        <v>40</v>
      </c>
      <c r="F716" s="11">
        <f t="shared" si="383"/>
        <v>0</v>
      </c>
      <c r="G716" s="11">
        <f t="shared" si="383"/>
        <v>0</v>
      </c>
      <c r="H716" s="11">
        <f t="shared" si="383"/>
        <v>0</v>
      </c>
      <c r="I716" s="11">
        <f t="shared" si="383"/>
        <v>0</v>
      </c>
      <c r="J716" s="11">
        <f t="shared" si="383"/>
        <v>0</v>
      </c>
      <c r="K716" s="11">
        <f t="shared" si="362"/>
        <v>0</v>
      </c>
      <c r="L716" s="11">
        <f t="shared" si="362"/>
        <v>0</v>
      </c>
      <c r="M716" s="11">
        <f t="shared" si="362"/>
        <v>0</v>
      </c>
      <c r="N716" s="11">
        <f t="shared" si="362"/>
        <v>0</v>
      </c>
      <c r="O716" s="11">
        <f t="shared" si="362"/>
        <v>0</v>
      </c>
      <c r="P716" s="11">
        <f t="shared" si="362"/>
        <v>0</v>
      </c>
      <c r="Q716" s="11">
        <f t="shared" si="362"/>
        <v>0</v>
      </c>
      <c r="R716" s="11">
        <f t="shared" si="362"/>
        <v>0</v>
      </c>
      <c r="S716" s="11">
        <f t="shared" si="362"/>
        <v>0</v>
      </c>
      <c r="T716" s="11">
        <f t="shared" si="357"/>
        <v>16000</v>
      </c>
      <c r="U716" s="40">
        <f t="shared" si="364"/>
        <v>0.88</v>
      </c>
      <c r="V716" s="11">
        <f t="shared" si="354"/>
        <v>7.0063694267515926</v>
      </c>
      <c r="W716" s="11">
        <f t="shared" si="354"/>
        <v>213333333.33333331</v>
      </c>
      <c r="X716" s="11">
        <f t="shared" si="354"/>
        <v>1066666.6666666665</v>
      </c>
      <c r="Y716" s="11">
        <f t="shared" si="354"/>
        <v>1600000</v>
      </c>
      <c r="Z716" s="11">
        <f t="shared" si="354"/>
        <v>1.5000000000000002</v>
      </c>
      <c r="AA716" s="11">
        <f t="shared" si="354"/>
        <v>115.47005383792515</v>
      </c>
      <c r="AB716" s="11">
        <f t="shared" si="360"/>
        <v>16000</v>
      </c>
      <c r="AC716" s="11">
        <f t="shared" si="360"/>
        <v>16000</v>
      </c>
      <c r="AD716" s="11">
        <f t="shared" si="360"/>
        <v>2133333.333333333</v>
      </c>
      <c r="AE716" s="11">
        <f t="shared" si="360"/>
        <v>106666.66666666666</v>
      </c>
      <c r="AF716" s="11">
        <f t="shared" si="360"/>
        <v>160000</v>
      </c>
      <c r="AG716" s="11">
        <f t="shared" si="360"/>
        <v>1.5000000000000002</v>
      </c>
      <c r="AH716" s="11">
        <f t="shared" si="360"/>
        <v>11.547005383792515</v>
      </c>
      <c r="AI716" s="11">
        <f t="shared" si="360"/>
        <v>0</v>
      </c>
      <c r="AJ716" s="11">
        <f t="shared" si="360"/>
        <v>0</v>
      </c>
      <c r="AK716" s="11">
        <f t="shared" si="360"/>
        <v>0</v>
      </c>
      <c r="AL716" s="11">
        <f t="shared" si="360"/>
        <v>0</v>
      </c>
      <c r="AM716" s="11">
        <f t="shared" si="360"/>
        <v>0</v>
      </c>
      <c r="AN716" s="11">
        <f t="shared" si="381"/>
        <v>0</v>
      </c>
      <c r="AO716" s="11">
        <f t="shared" si="381"/>
        <v>0</v>
      </c>
      <c r="AP716" s="11">
        <f t="shared" si="381"/>
        <v>0</v>
      </c>
      <c r="AQ716" s="11">
        <f t="shared" si="381"/>
        <v>0</v>
      </c>
      <c r="AR716" s="11">
        <f t="shared" si="381"/>
        <v>0</v>
      </c>
      <c r="AS716" s="11">
        <f t="shared" si="381"/>
        <v>0</v>
      </c>
      <c r="AT716" s="11">
        <f t="shared" si="381"/>
        <v>0</v>
      </c>
      <c r="AU716" s="11">
        <f t="shared" si="382"/>
        <v>0</v>
      </c>
      <c r="AV716" s="11">
        <f t="shared" si="382"/>
        <v>0</v>
      </c>
      <c r="AW716" s="11">
        <f t="shared" si="382"/>
        <v>0</v>
      </c>
      <c r="AX716" s="11">
        <f t="shared" si="361"/>
        <v>0</v>
      </c>
      <c r="AY716" s="11">
        <f t="shared" si="361"/>
        <v>0</v>
      </c>
      <c r="AZ716" s="11">
        <f t="shared" si="361"/>
        <v>0</v>
      </c>
      <c r="BA716" s="11">
        <f t="shared" si="361"/>
        <v>0</v>
      </c>
      <c r="BB716" s="11">
        <f t="shared" si="355"/>
        <v>0</v>
      </c>
      <c r="BC716" s="11">
        <f t="shared" si="355"/>
        <v>0</v>
      </c>
      <c r="BD716" s="11">
        <f t="shared" si="355"/>
        <v>0</v>
      </c>
      <c r="BE716" s="11">
        <f t="shared" si="355"/>
        <v>0</v>
      </c>
      <c r="BF716" s="15" t="str">
        <f t="shared" si="365"/>
        <v>ČSN 42 5524</v>
      </c>
      <c r="BG716" s="42">
        <v>125.6</v>
      </c>
      <c r="BH716" s="17">
        <f t="shared" si="366"/>
        <v>400</v>
      </c>
      <c r="BI716" s="17">
        <f t="shared" si="367"/>
        <v>40</v>
      </c>
      <c r="BX716" s="18">
        <f t="shared" si="359"/>
        <v>16000</v>
      </c>
      <c r="BY716" s="42">
        <v>0.88</v>
      </c>
      <c r="BZ716" s="43">
        <f t="shared" si="368"/>
        <v>7.0063694267515926</v>
      </c>
      <c r="CA716" s="18">
        <f t="shared" si="369"/>
        <v>213333333.33333331</v>
      </c>
      <c r="CB716" s="18">
        <f t="shared" si="370"/>
        <v>1066666.6666666665</v>
      </c>
      <c r="CC716" s="18">
        <f t="shared" si="371"/>
        <v>1600000</v>
      </c>
      <c r="CD716" s="25">
        <f t="shared" si="372"/>
        <v>1.5000000000000002</v>
      </c>
      <c r="CE716" s="26">
        <f t="shared" si="373"/>
        <v>115.47005383792515</v>
      </c>
      <c r="CF716" s="18">
        <f t="shared" si="374"/>
        <v>16000</v>
      </c>
      <c r="CG716" s="18">
        <f t="shared" si="375"/>
        <v>16000</v>
      </c>
      <c r="CH716" s="18">
        <f t="shared" si="376"/>
        <v>2133333.333333333</v>
      </c>
      <c r="CI716" s="18">
        <f t="shared" si="377"/>
        <v>106666.66666666666</v>
      </c>
      <c r="CJ716" s="18">
        <f t="shared" si="378"/>
        <v>160000</v>
      </c>
      <c r="CK716" s="25">
        <f t="shared" si="379"/>
        <v>1.5000000000000002</v>
      </c>
      <c r="CL716" s="26">
        <f t="shared" si="380"/>
        <v>11.547005383792515</v>
      </c>
      <c r="DJ716" s="20" t="s">
        <v>542</v>
      </c>
    </row>
    <row r="717" spans="1:114" x14ac:dyDescent="0.2">
      <c r="A717" s="15" t="s">
        <v>105</v>
      </c>
      <c r="B717" s="10" t="s">
        <v>817</v>
      </c>
      <c r="C717" s="11">
        <f t="shared" si="363"/>
        <v>141.30000000000001</v>
      </c>
      <c r="D717" s="11">
        <f t="shared" si="384"/>
        <v>400</v>
      </c>
      <c r="E717" s="11">
        <f t="shared" si="383"/>
        <v>45</v>
      </c>
      <c r="F717" s="11">
        <f t="shared" si="383"/>
        <v>0</v>
      </c>
      <c r="G717" s="11">
        <f t="shared" si="383"/>
        <v>0</v>
      </c>
      <c r="H717" s="11">
        <f t="shared" si="383"/>
        <v>0</v>
      </c>
      <c r="I717" s="11">
        <f t="shared" si="383"/>
        <v>0</v>
      </c>
      <c r="J717" s="11">
        <f t="shared" si="383"/>
        <v>0</v>
      </c>
      <c r="K717" s="11">
        <f t="shared" si="362"/>
        <v>0</v>
      </c>
      <c r="L717" s="11">
        <f t="shared" si="362"/>
        <v>0</v>
      </c>
      <c r="M717" s="11">
        <f t="shared" si="362"/>
        <v>0</v>
      </c>
      <c r="N717" s="11">
        <f t="shared" si="362"/>
        <v>0</v>
      </c>
      <c r="O717" s="11">
        <f t="shared" si="362"/>
        <v>0</v>
      </c>
      <c r="P717" s="11">
        <f t="shared" si="362"/>
        <v>0</v>
      </c>
      <c r="Q717" s="11">
        <f t="shared" si="362"/>
        <v>0</v>
      </c>
      <c r="R717" s="11">
        <f t="shared" si="362"/>
        <v>0</v>
      </c>
      <c r="S717" s="11">
        <f t="shared" si="362"/>
        <v>0</v>
      </c>
      <c r="T717" s="11">
        <f t="shared" si="357"/>
        <v>18000</v>
      </c>
      <c r="U717" s="40">
        <f t="shared" si="364"/>
        <v>0.89</v>
      </c>
      <c r="V717" s="11">
        <f t="shared" si="354"/>
        <v>6.2986553432413315</v>
      </c>
      <c r="W717" s="11">
        <f t="shared" si="354"/>
        <v>240000000</v>
      </c>
      <c r="X717" s="11">
        <f t="shared" si="354"/>
        <v>1200000</v>
      </c>
      <c r="Y717" s="11">
        <f t="shared" ref="Y717:AG757" si="385">IF($A717="x",CC717,"")</f>
        <v>1800000</v>
      </c>
      <c r="Z717" s="11">
        <f t="shared" si="385"/>
        <v>1.5</v>
      </c>
      <c r="AA717" s="11">
        <f t="shared" si="385"/>
        <v>115.47005383792515</v>
      </c>
      <c r="AB717" s="11">
        <f t="shared" si="360"/>
        <v>18000</v>
      </c>
      <c r="AC717" s="11">
        <f t="shared" si="360"/>
        <v>18000</v>
      </c>
      <c r="AD717" s="11">
        <f t="shared" si="360"/>
        <v>3037499.9999999995</v>
      </c>
      <c r="AE717" s="11">
        <f t="shared" si="360"/>
        <v>134999.99999999997</v>
      </c>
      <c r="AF717" s="11">
        <f t="shared" si="360"/>
        <v>202500</v>
      </c>
      <c r="AG717" s="11">
        <f t="shared" si="360"/>
        <v>1.5000000000000002</v>
      </c>
      <c r="AH717" s="11">
        <f t="shared" si="360"/>
        <v>12.990381056766578</v>
      </c>
      <c r="AI717" s="11">
        <f t="shared" si="360"/>
        <v>0</v>
      </c>
      <c r="AJ717" s="11">
        <f t="shared" si="360"/>
        <v>0</v>
      </c>
      <c r="AK717" s="11">
        <f t="shared" si="360"/>
        <v>0</v>
      </c>
      <c r="AL717" s="11">
        <f t="shared" si="360"/>
        <v>0</v>
      </c>
      <c r="AM717" s="11">
        <f t="shared" si="360"/>
        <v>0</v>
      </c>
      <c r="AN717" s="11">
        <f t="shared" si="381"/>
        <v>0</v>
      </c>
      <c r="AO717" s="11">
        <f t="shared" si="381"/>
        <v>0</v>
      </c>
      <c r="AP717" s="11">
        <f t="shared" si="381"/>
        <v>0</v>
      </c>
      <c r="AQ717" s="11">
        <f t="shared" si="381"/>
        <v>0</v>
      </c>
      <c r="AR717" s="11">
        <f t="shared" si="381"/>
        <v>0</v>
      </c>
      <c r="AS717" s="11">
        <f t="shared" si="381"/>
        <v>0</v>
      </c>
      <c r="AT717" s="11">
        <f t="shared" si="381"/>
        <v>0</v>
      </c>
      <c r="AU717" s="11">
        <f t="shared" si="382"/>
        <v>0</v>
      </c>
      <c r="AV717" s="11">
        <f t="shared" si="382"/>
        <v>0</v>
      </c>
      <c r="AW717" s="11">
        <f t="shared" si="382"/>
        <v>0</v>
      </c>
      <c r="AX717" s="11">
        <f t="shared" si="361"/>
        <v>0</v>
      </c>
      <c r="AY717" s="11">
        <f t="shared" si="361"/>
        <v>0</v>
      </c>
      <c r="AZ717" s="11">
        <f t="shared" si="361"/>
        <v>0</v>
      </c>
      <c r="BA717" s="11">
        <f t="shared" si="361"/>
        <v>0</v>
      </c>
      <c r="BB717" s="11">
        <f t="shared" si="355"/>
        <v>0</v>
      </c>
      <c r="BC717" s="11">
        <f t="shared" si="355"/>
        <v>0</v>
      </c>
      <c r="BD717" s="11">
        <f t="shared" si="355"/>
        <v>0</v>
      </c>
      <c r="BE717" s="11">
        <f t="shared" si="355"/>
        <v>0</v>
      </c>
      <c r="BF717" s="15" t="str">
        <f t="shared" si="365"/>
        <v>ČSN 42 5524</v>
      </c>
      <c r="BG717" s="42">
        <v>141.30000000000001</v>
      </c>
      <c r="BH717" s="17">
        <f t="shared" si="366"/>
        <v>400</v>
      </c>
      <c r="BI717" s="17">
        <f t="shared" si="367"/>
        <v>45</v>
      </c>
      <c r="BX717" s="18">
        <f t="shared" si="359"/>
        <v>18000</v>
      </c>
      <c r="BY717" s="42">
        <v>0.89</v>
      </c>
      <c r="BZ717" s="43">
        <f t="shared" si="368"/>
        <v>6.2986553432413315</v>
      </c>
      <c r="CA717" s="18">
        <f t="shared" si="369"/>
        <v>240000000</v>
      </c>
      <c r="CB717" s="18">
        <f t="shared" si="370"/>
        <v>1200000</v>
      </c>
      <c r="CC717" s="18">
        <f t="shared" si="371"/>
        <v>1800000</v>
      </c>
      <c r="CD717" s="25">
        <f t="shared" si="372"/>
        <v>1.5</v>
      </c>
      <c r="CE717" s="26">
        <f t="shared" si="373"/>
        <v>115.47005383792515</v>
      </c>
      <c r="CF717" s="18">
        <f t="shared" si="374"/>
        <v>18000</v>
      </c>
      <c r="CG717" s="18">
        <f t="shared" si="375"/>
        <v>18000</v>
      </c>
      <c r="CH717" s="18">
        <f t="shared" si="376"/>
        <v>3037499.9999999995</v>
      </c>
      <c r="CI717" s="18">
        <f t="shared" si="377"/>
        <v>134999.99999999997</v>
      </c>
      <c r="CJ717" s="18">
        <f t="shared" si="378"/>
        <v>202500</v>
      </c>
      <c r="CK717" s="25">
        <f t="shared" si="379"/>
        <v>1.5000000000000002</v>
      </c>
      <c r="CL717" s="26">
        <f t="shared" si="380"/>
        <v>12.990381056766578</v>
      </c>
      <c r="DJ717" s="20" t="s">
        <v>542</v>
      </c>
    </row>
    <row r="718" spans="1:114" x14ac:dyDescent="0.2">
      <c r="A718" s="15" t="s">
        <v>105</v>
      </c>
      <c r="B718" s="10" t="s">
        <v>818</v>
      </c>
      <c r="C718" s="11">
        <f t="shared" si="363"/>
        <v>157</v>
      </c>
      <c r="D718" s="11">
        <f t="shared" si="384"/>
        <v>400</v>
      </c>
      <c r="E718" s="11">
        <f t="shared" si="383"/>
        <v>50</v>
      </c>
      <c r="F718" s="11">
        <f t="shared" si="383"/>
        <v>0</v>
      </c>
      <c r="G718" s="11">
        <f t="shared" si="383"/>
        <v>0</v>
      </c>
      <c r="H718" s="11">
        <f t="shared" si="383"/>
        <v>0</v>
      </c>
      <c r="I718" s="11">
        <f t="shared" si="383"/>
        <v>0</v>
      </c>
      <c r="J718" s="11">
        <f t="shared" si="383"/>
        <v>0</v>
      </c>
      <c r="K718" s="11">
        <f t="shared" si="362"/>
        <v>0</v>
      </c>
      <c r="L718" s="11">
        <f t="shared" si="362"/>
        <v>0</v>
      </c>
      <c r="M718" s="11">
        <f t="shared" si="362"/>
        <v>0</v>
      </c>
      <c r="N718" s="11">
        <f t="shared" si="362"/>
        <v>0</v>
      </c>
      <c r="O718" s="11">
        <f t="shared" si="362"/>
        <v>0</v>
      </c>
      <c r="P718" s="11">
        <f t="shared" si="362"/>
        <v>0</v>
      </c>
      <c r="Q718" s="11">
        <f t="shared" si="362"/>
        <v>0</v>
      </c>
      <c r="R718" s="11">
        <f t="shared" si="362"/>
        <v>0</v>
      </c>
      <c r="S718" s="11">
        <f t="shared" si="362"/>
        <v>0</v>
      </c>
      <c r="T718" s="11">
        <f t="shared" si="357"/>
        <v>20000</v>
      </c>
      <c r="U718" s="40">
        <f t="shared" si="364"/>
        <v>0.9</v>
      </c>
      <c r="V718" s="11">
        <f t="shared" ref="V718:AG769" si="386">IF($A718="x",BZ718,"")</f>
        <v>5.7324840764331215</v>
      </c>
      <c r="W718" s="11">
        <f t="shared" si="386"/>
        <v>266666666.66666663</v>
      </c>
      <c r="X718" s="11">
        <f t="shared" si="386"/>
        <v>1333333.3333333333</v>
      </c>
      <c r="Y718" s="11">
        <f t="shared" si="385"/>
        <v>2000000</v>
      </c>
      <c r="Z718" s="11">
        <f t="shared" si="385"/>
        <v>1.5</v>
      </c>
      <c r="AA718" s="11">
        <f t="shared" si="385"/>
        <v>115.47005383792515</v>
      </c>
      <c r="AB718" s="11">
        <f t="shared" si="360"/>
        <v>20000</v>
      </c>
      <c r="AC718" s="11">
        <f t="shared" si="360"/>
        <v>20000</v>
      </c>
      <c r="AD718" s="11">
        <f t="shared" si="360"/>
        <v>4166666.666666666</v>
      </c>
      <c r="AE718" s="11">
        <f t="shared" si="360"/>
        <v>166666.66666666666</v>
      </c>
      <c r="AF718" s="11">
        <f t="shared" si="360"/>
        <v>250000</v>
      </c>
      <c r="AG718" s="11">
        <f t="shared" si="360"/>
        <v>1.5</v>
      </c>
      <c r="AH718" s="11">
        <f t="shared" si="360"/>
        <v>14.433756729740644</v>
      </c>
      <c r="AI718" s="11">
        <f t="shared" si="360"/>
        <v>0</v>
      </c>
      <c r="AJ718" s="11">
        <f t="shared" si="360"/>
        <v>0</v>
      </c>
      <c r="AK718" s="11">
        <f t="shared" si="360"/>
        <v>0</v>
      </c>
      <c r="AL718" s="11">
        <f t="shared" si="360"/>
        <v>0</v>
      </c>
      <c r="AM718" s="11">
        <f t="shared" si="360"/>
        <v>0</v>
      </c>
      <c r="AN718" s="11">
        <f t="shared" si="381"/>
        <v>0</v>
      </c>
      <c r="AO718" s="11">
        <f t="shared" si="381"/>
        <v>0</v>
      </c>
      <c r="AP718" s="11">
        <f t="shared" si="381"/>
        <v>0</v>
      </c>
      <c r="AQ718" s="11">
        <f t="shared" si="381"/>
        <v>0</v>
      </c>
      <c r="AR718" s="11">
        <f t="shared" si="381"/>
        <v>0</v>
      </c>
      <c r="AS718" s="11">
        <f t="shared" si="381"/>
        <v>0</v>
      </c>
      <c r="AT718" s="11">
        <f t="shared" si="381"/>
        <v>0</v>
      </c>
      <c r="AU718" s="11">
        <f t="shared" si="382"/>
        <v>0</v>
      </c>
      <c r="AV718" s="11">
        <f t="shared" si="382"/>
        <v>0</v>
      </c>
      <c r="AW718" s="11">
        <f t="shared" si="382"/>
        <v>0</v>
      </c>
      <c r="AX718" s="11">
        <f t="shared" si="361"/>
        <v>0</v>
      </c>
      <c r="AY718" s="11">
        <f t="shared" si="361"/>
        <v>0</v>
      </c>
      <c r="AZ718" s="11">
        <f t="shared" si="361"/>
        <v>0</v>
      </c>
      <c r="BA718" s="11">
        <f t="shared" si="361"/>
        <v>0</v>
      </c>
      <c r="BB718" s="11">
        <f t="shared" si="355"/>
        <v>0</v>
      </c>
      <c r="BC718" s="11">
        <f t="shared" si="355"/>
        <v>0</v>
      </c>
      <c r="BD718" s="11">
        <f t="shared" si="355"/>
        <v>0</v>
      </c>
      <c r="BE718" s="11">
        <f t="shared" si="355"/>
        <v>0</v>
      </c>
      <c r="BF718" s="15" t="str">
        <f t="shared" si="365"/>
        <v>ČSN 42 5524</v>
      </c>
      <c r="BG718" s="42">
        <v>157</v>
      </c>
      <c r="BH718" s="17">
        <f t="shared" si="366"/>
        <v>400</v>
      </c>
      <c r="BI718" s="17">
        <f t="shared" si="367"/>
        <v>50</v>
      </c>
      <c r="BX718" s="18">
        <f t="shared" si="359"/>
        <v>20000</v>
      </c>
      <c r="BY718" s="42">
        <v>0.9</v>
      </c>
      <c r="BZ718" s="43">
        <f t="shared" si="368"/>
        <v>5.7324840764331215</v>
      </c>
      <c r="CA718" s="18">
        <f t="shared" si="369"/>
        <v>266666666.66666663</v>
      </c>
      <c r="CB718" s="18">
        <f t="shared" si="370"/>
        <v>1333333.3333333333</v>
      </c>
      <c r="CC718" s="18">
        <f t="shared" si="371"/>
        <v>2000000</v>
      </c>
      <c r="CD718" s="25">
        <f t="shared" si="372"/>
        <v>1.5</v>
      </c>
      <c r="CE718" s="26">
        <f t="shared" si="373"/>
        <v>115.47005383792515</v>
      </c>
      <c r="CF718" s="18">
        <f t="shared" si="374"/>
        <v>20000</v>
      </c>
      <c r="CG718" s="18">
        <f t="shared" si="375"/>
        <v>20000</v>
      </c>
      <c r="CH718" s="18">
        <f t="shared" si="376"/>
        <v>4166666.666666666</v>
      </c>
      <c r="CI718" s="18">
        <f t="shared" si="377"/>
        <v>166666.66666666666</v>
      </c>
      <c r="CJ718" s="18">
        <f t="shared" si="378"/>
        <v>250000</v>
      </c>
      <c r="CK718" s="25">
        <f t="shared" si="379"/>
        <v>1.5</v>
      </c>
      <c r="CL718" s="26">
        <f t="shared" si="380"/>
        <v>14.433756729740644</v>
      </c>
      <c r="DJ718" s="20" t="s">
        <v>542</v>
      </c>
    </row>
    <row r="719" spans="1:114" x14ac:dyDescent="0.2">
      <c r="A719" s="15" t="s">
        <v>105</v>
      </c>
      <c r="B719" s="10" t="s">
        <v>819</v>
      </c>
      <c r="C719" s="11">
        <f t="shared" si="363"/>
        <v>172.7</v>
      </c>
      <c r="D719" s="11">
        <f t="shared" si="384"/>
        <v>400</v>
      </c>
      <c r="E719" s="11">
        <f t="shared" si="383"/>
        <v>55</v>
      </c>
      <c r="F719" s="11">
        <f t="shared" si="383"/>
        <v>0</v>
      </c>
      <c r="G719" s="11">
        <f t="shared" si="383"/>
        <v>0</v>
      </c>
      <c r="H719" s="11">
        <f t="shared" si="383"/>
        <v>0</v>
      </c>
      <c r="I719" s="11">
        <f t="shared" si="383"/>
        <v>0</v>
      </c>
      <c r="J719" s="11">
        <f t="shared" si="383"/>
        <v>0</v>
      </c>
      <c r="K719" s="11">
        <f t="shared" si="362"/>
        <v>0</v>
      </c>
      <c r="L719" s="11">
        <f t="shared" si="362"/>
        <v>0</v>
      </c>
      <c r="M719" s="11">
        <f t="shared" si="362"/>
        <v>0</v>
      </c>
      <c r="N719" s="11">
        <f t="shared" si="362"/>
        <v>0</v>
      </c>
      <c r="O719" s="11">
        <f t="shared" si="362"/>
        <v>0</v>
      </c>
      <c r="P719" s="11">
        <f t="shared" si="362"/>
        <v>0</v>
      </c>
      <c r="Q719" s="11">
        <f t="shared" si="362"/>
        <v>0</v>
      </c>
      <c r="R719" s="11">
        <f t="shared" si="362"/>
        <v>0</v>
      </c>
      <c r="S719" s="11">
        <f t="shared" si="362"/>
        <v>0</v>
      </c>
      <c r="T719" s="11">
        <f t="shared" si="357"/>
        <v>22000</v>
      </c>
      <c r="U719" s="40">
        <f t="shared" si="364"/>
        <v>0.91</v>
      </c>
      <c r="V719" s="11">
        <f t="shared" si="386"/>
        <v>5.2692530399536777</v>
      </c>
      <c r="W719" s="11">
        <f t="shared" si="386"/>
        <v>293333333.33333331</v>
      </c>
      <c r="X719" s="11">
        <f t="shared" si="386"/>
        <v>1466666.6666666665</v>
      </c>
      <c r="Y719" s="11">
        <f t="shared" si="385"/>
        <v>2200000</v>
      </c>
      <c r="Z719" s="11">
        <f t="shared" si="385"/>
        <v>1.5000000000000002</v>
      </c>
      <c r="AA719" s="11">
        <f t="shared" si="385"/>
        <v>115.47005383792515</v>
      </c>
      <c r="AB719" s="11">
        <f t="shared" si="360"/>
        <v>22000</v>
      </c>
      <c r="AC719" s="11">
        <f t="shared" si="360"/>
        <v>22000</v>
      </c>
      <c r="AD719" s="11">
        <f t="shared" si="360"/>
        <v>5545833.3333333321</v>
      </c>
      <c r="AE719" s="11">
        <f t="shared" si="360"/>
        <v>201666.66666666663</v>
      </c>
      <c r="AF719" s="11">
        <f t="shared" si="360"/>
        <v>302500</v>
      </c>
      <c r="AG719" s="11">
        <f t="shared" si="360"/>
        <v>1.5000000000000002</v>
      </c>
      <c r="AH719" s="11">
        <f t="shared" si="360"/>
        <v>15.877132402714707</v>
      </c>
      <c r="AI719" s="11">
        <f t="shared" si="360"/>
        <v>0</v>
      </c>
      <c r="AJ719" s="11">
        <f t="shared" si="360"/>
        <v>0</v>
      </c>
      <c r="AK719" s="11">
        <f t="shared" si="360"/>
        <v>0</v>
      </c>
      <c r="AL719" s="11">
        <f t="shared" si="360"/>
        <v>0</v>
      </c>
      <c r="AM719" s="11">
        <f t="shared" si="360"/>
        <v>0</v>
      </c>
      <c r="AN719" s="11">
        <f t="shared" si="381"/>
        <v>0</v>
      </c>
      <c r="AO719" s="11">
        <f t="shared" si="381"/>
        <v>0</v>
      </c>
      <c r="AP719" s="11">
        <f t="shared" si="381"/>
        <v>0</v>
      </c>
      <c r="AQ719" s="11">
        <f t="shared" si="381"/>
        <v>0</v>
      </c>
      <c r="AR719" s="11">
        <f t="shared" si="381"/>
        <v>0</v>
      </c>
      <c r="AS719" s="11">
        <f t="shared" si="381"/>
        <v>0</v>
      </c>
      <c r="AT719" s="11">
        <f t="shared" si="381"/>
        <v>0</v>
      </c>
      <c r="AU719" s="11">
        <f t="shared" si="382"/>
        <v>0</v>
      </c>
      <c r="AV719" s="11">
        <f t="shared" si="382"/>
        <v>0</v>
      </c>
      <c r="AW719" s="11">
        <f t="shared" si="382"/>
        <v>0</v>
      </c>
      <c r="AX719" s="11">
        <f t="shared" si="361"/>
        <v>0</v>
      </c>
      <c r="AY719" s="11">
        <f t="shared" si="361"/>
        <v>0</v>
      </c>
      <c r="AZ719" s="11">
        <f t="shared" si="361"/>
        <v>0</v>
      </c>
      <c r="BA719" s="11">
        <f t="shared" si="361"/>
        <v>0</v>
      </c>
      <c r="BB719" s="11">
        <f t="shared" si="355"/>
        <v>0</v>
      </c>
      <c r="BC719" s="11">
        <f t="shared" si="355"/>
        <v>0</v>
      </c>
      <c r="BD719" s="11">
        <f t="shared" si="355"/>
        <v>0</v>
      </c>
      <c r="BE719" s="11">
        <f t="shared" si="355"/>
        <v>0</v>
      </c>
      <c r="BF719" s="15" t="str">
        <f t="shared" si="365"/>
        <v>ČSN 42 5524</v>
      </c>
      <c r="BG719" s="42">
        <v>172.7</v>
      </c>
      <c r="BH719" s="17">
        <f t="shared" si="366"/>
        <v>400</v>
      </c>
      <c r="BI719" s="17">
        <f t="shared" si="367"/>
        <v>55</v>
      </c>
      <c r="BX719" s="18">
        <f t="shared" si="359"/>
        <v>22000</v>
      </c>
      <c r="BY719" s="42">
        <v>0.91</v>
      </c>
      <c r="BZ719" s="43">
        <f t="shared" si="368"/>
        <v>5.2692530399536777</v>
      </c>
      <c r="CA719" s="18">
        <f t="shared" si="369"/>
        <v>293333333.33333331</v>
      </c>
      <c r="CB719" s="18">
        <f t="shared" si="370"/>
        <v>1466666.6666666665</v>
      </c>
      <c r="CC719" s="18">
        <f t="shared" si="371"/>
        <v>2200000</v>
      </c>
      <c r="CD719" s="25">
        <f t="shared" si="372"/>
        <v>1.5000000000000002</v>
      </c>
      <c r="CE719" s="26">
        <f t="shared" si="373"/>
        <v>115.47005383792515</v>
      </c>
      <c r="CF719" s="18">
        <f t="shared" si="374"/>
        <v>22000</v>
      </c>
      <c r="CG719" s="18">
        <f t="shared" si="375"/>
        <v>22000</v>
      </c>
      <c r="CH719" s="18">
        <f t="shared" si="376"/>
        <v>5545833.3333333321</v>
      </c>
      <c r="CI719" s="18">
        <f t="shared" si="377"/>
        <v>201666.66666666663</v>
      </c>
      <c r="CJ719" s="18">
        <f t="shared" si="378"/>
        <v>302500</v>
      </c>
      <c r="CK719" s="25">
        <f t="shared" si="379"/>
        <v>1.5000000000000002</v>
      </c>
      <c r="CL719" s="26">
        <f t="shared" si="380"/>
        <v>15.877132402714707</v>
      </c>
      <c r="DJ719" s="20" t="s">
        <v>542</v>
      </c>
    </row>
    <row r="720" spans="1:114" x14ac:dyDescent="0.2">
      <c r="A720" s="15" t="s">
        <v>105</v>
      </c>
      <c r="B720" s="10" t="s">
        <v>820</v>
      </c>
      <c r="C720" s="11">
        <f t="shared" si="363"/>
        <v>188.4</v>
      </c>
      <c r="D720" s="11">
        <f t="shared" si="384"/>
        <v>400</v>
      </c>
      <c r="E720" s="11">
        <f t="shared" si="383"/>
        <v>60</v>
      </c>
      <c r="F720" s="11">
        <f t="shared" si="383"/>
        <v>0</v>
      </c>
      <c r="G720" s="11">
        <f t="shared" si="383"/>
        <v>0</v>
      </c>
      <c r="H720" s="11">
        <f t="shared" si="383"/>
        <v>0</v>
      </c>
      <c r="I720" s="11">
        <f t="shared" si="383"/>
        <v>0</v>
      </c>
      <c r="J720" s="11">
        <f t="shared" si="383"/>
        <v>0</v>
      </c>
      <c r="K720" s="11">
        <f t="shared" si="362"/>
        <v>0</v>
      </c>
      <c r="L720" s="11">
        <f t="shared" si="362"/>
        <v>0</v>
      </c>
      <c r="M720" s="11">
        <f t="shared" si="362"/>
        <v>0</v>
      </c>
      <c r="N720" s="11">
        <f t="shared" si="362"/>
        <v>0</v>
      </c>
      <c r="O720" s="11">
        <f t="shared" si="362"/>
        <v>0</v>
      </c>
      <c r="P720" s="11">
        <f t="shared" si="362"/>
        <v>0</v>
      </c>
      <c r="Q720" s="11">
        <f t="shared" si="362"/>
        <v>0</v>
      </c>
      <c r="R720" s="11">
        <f t="shared" si="362"/>
        <v>0</v>
      </c>
      <c r="S720" s="11">
        <f t="shared" si="362"/>
        <v>0</v>
      </c>
      <c r="T720" s="11">
        <f t="shared" si="357"/>
        <v>24000</v>
      </c>
      <c r="U720" s="40">
        <f t="shared" si="364"/>
        <v>0.92</v>
      </c>
      <c r="V720" s="11">
        <f t="shared" si="386"/>
        <v>4.8832271762208075</v>
      </c>
      <c r="W720" s="11">
        <f t="shared" si="386"/>
        <v>320000000</v>
      </c>
      <c r="X720" s="11">
        <f t="shared" si="386"/>
        <v>1600000</v>
      </c>
      <c r="Y720" s="11">
        <f t="shared" si="385"/>
        <v>2400000</v>
      </c>
      <c r="Z720" s="11">
        <f t="shared" si="385"/>
        <v>1.5</v>
      </c>
      <c r="AA720" s="11">
        <f t="shared" si="385"/>
        <v>115.47005383792515</v>
      </c>
      <c r="AB720" s="11">
        <f t="shared" si="360"/>
        <v>24000</v>
      </c>
      <c r="AC720" s="11">
        <f t="shared" si="360"/>
        <v>24000</v>
      </c>
      <c r="AD720" s="11">
        <f t="shared" si="360"/>
        <v>7199999.9999999991</v>
      </c>
      <c r="AE720" s="11">
        <f t="shared" si="360"/>
        <v>239999.99999999997</v>
      </c>
      <c r="AF720" s="11">
        <f t="shared" si="360"/>
        <v>360000</v>
      </c>
      <c r="AG720" s="11">
        <f t="shared" si="360"/>
        <v>1.5000000000000002</v>
      </c>
      <c r="AH720" s="11">
        <f t="shared" si="360"/>
        <v>17.320508075688771</v>
      </c>
      <c r="AI720" s="11">
        <f t="shared" si="360"/>
        <v>0</v>
      </c>
      <c r="AJ720" s="11">
        <f t="shared" si="360"/>
        <v>0</v>
      </c>
      <c r="AK720" s="11">
        <f t="shared" si="360"/>
        <v>0</v>
      </c>
      <c r="AL720" s="11">
        <f t="shared" si="360"/>
        <v>0</v>
      </c>
      <c r="AM720" s="11">
        <f t="shared" si="360"/>
        <v>0</v>
      </c>
      <c r="AN720" s="11">
        <f t="shared" si="381"/>
        <v>0</v>
      </c>
      <c r="AO720" s="11">
        <f t="shared" si="381"/>
        <v>0</v>
      </c>
      <c r="AP720" s="11">
        <f t="shared" si="381"/>
        <v>0</v>
      </c>
      <c r="AQ720" s="11">
        <f t="shared" si="381"/>
        <v>0</v>
      </c>
      <c r="AR720" s="11">
        <f t="shared" si="381"/>
        <v>0</v>
      </c>
      <c r="AS720" s="11">
        <f t="shared" si="381"/>
        <v>0</v>
      </c>
      <c r="AT720" s="11">
        <f t="shared" si="381"/>
        <v>0</v>
      </c>
      <c r="AU720" s="11">
        <f t="shared" si="382"/>
        <v>0</v>
      </c>
      <c r="AV720" s="11">
        <f t="shared" si="382"/>
        <v>0</v>
      </c>
      <c r="AW720" s="11">
        <f t="shared" si="382"/>
        <v>0</v>
      </c>
      <c r="AX720" s="11">
        <f t="shared" si="361"/>
        <v>0</v>
      </c>
      <c r="AY720" s="11">
        <f t="shared" si="361"/>
        <v>0</v>
      </c>
      <c r="AZ720" s="11">
        <f t="shared" si="361"/>
        <v>0</v>
      </c>
      <c r="BA720" s="11">
        <f t="shared" si="361"/>
        <v>0</v>
      </c>
      <c r="BB720" s="11">
        <f t="shared" si="355"/>
        <v>0</v>
      </c>
      <c r="BC720" s="11">
        <f t="shared" si="355"/>
        <v>0</v>
      </c>
      <c r="BD720" s="11">
        <f t="shared" si="355"/>
        <v>0</v>
      </c>
      <c r="BE720" s="11">
        <f t="shared" si="355"/>
        <v>0</v>
      </c>
      <c r="BF720" s="15" t="str">
        <f t="shared" si="365"/>
        <v>ČSN 42 5524</v>
      </c>
      <c r="BG720" s="42">
        <v>188.4</v>
      </c>
      <c r="BH720" s="17">
        <f t="shared" si="366"/>
        <v>400</v>
      </c>
      <c r="BI720" s="17">
        <f t="shared" si="367"/>
        <v>60</v>
      </c>
      <c r="BX720" s="18">
        <f t="shared" si="359"/>
        <v>24000</v>
      </c>
      <c r="BY720" s="42">
        <v>0.92</v>
      </c>
      <c r="BZ720" s="43">
        <f t="shared" si="368"/>
        <v>4.8832271762208075</v>
      </c>
      <c r="CA720" s="18">
        <f t="shared" si="369"/>
        <v>320000000</v>
      </c>
      <c r="CB720" s="18">
        <f t="shared" si="370"/>
        <v>1600000</v>
      </c>
      <c r="CC720" s="18">
        <f t="shared" si="371"/>
        <v>2400000</v>
      </c>
      <c r="CD720" s="25">
        <f t="shared" si="372"/>
        <v>1.5</v>
      </c>
      <c r="CE720" s="26">
        <f t="shared" si="373"/>
        <v>115.47005383792515</v>
      </c>
      <c r="CF720" s="18">
        <f t="shared" si="374"/>
        <v>24000</v>
      </c>
      <c r="CG720" s="18">
        <f t="shared" si="375"/>
        <v>24000</v>
      </c>
      <c r="CH720" s="18">
        <f t="shared" si="376"/>
        <v>7199999.9999999991</v>
      </c>
      <c r="CI720" s="18">
        <f t="shared" si="377"/>
        <v>239999.99999999997</v>
      </c>
      <c r="CJ720" s="18">
        <f t="shared" si="378"/>
        <v>360000</v>
      </c>
      <c r="CK720" s="25">
        <f t="shared" si="379"/>
        <v>1.5000000000000002</v>
      </c>
      <c r="CL720" s="26">
        <f t="shared" si="380"/>
        <v>17.320508075688771</v>
      </c>
      <c r="DJ720" s="20" t="s">
        <v>542</v>
      </c>
    </row>
    <row r="721" spans="1:114" x14ac:dyDescent="0.2">
      <c r="A721" s="15" t="s">
        <v>105</v>
      </c>
      <c r="B721" s="10" t="s">
        <v>821</v>
      </c>
      <c r="C721" s="11">
        <f t="shared" si="363"/>
        <v>26.376000000000001</v>
      </c>
      <c r="D721" s="11">
        <f t="shared" si="384"/>
        <v>420</v>
      </c>
      <c r="E721" s="11">
        <f t="shared" si="383"/>
        <v>8</v>
      </c>
      <c r="F721" s="11">
        <f t="shared" si="383"/>
        <v>0</v>
      </c>
      <c r="G721" s="11">
        <f t="shared" si="383"/>
        <v>0</v>
      </c>
      <c r="H721" s="11">
        <f t="shared" si="383"/>
        <v>0</v>
      </c>
      <c r="I721" s="11">
        <f t="shared" si="383"/>
        <v>0</v>
      </c>
      <c r="J721" s="11">
        <f t="shared" si="383"/>
        <v>0</v>
      </c>
      <c r="K721" s="11">
        <f t="shared" si="362"/>
        <v>0</v>
      </c>
      <c r="L721" s="11">
        <f t="shared" si="362"/>
        <v>0</v>
      </c>
      <c r="M721" s="11">
        <f t="shared" si="362"/>
        <v>0</v>
      </c>
      <c r="N721" s="11">
        <f t="shared" si="362"/>
        <v>0</v>
      </c>
      <c r="O721" s="11">
        <f t="shared" si="362"/>
        <v>0</v>
      </c>
      <c r="P721" s="11">
        <f t="shared" si="362"/>
        <v>0</v>
      </c>
      <c r="Q721" s="11">
        <f t="shared" si="362"/>
        <v>0</v>
      </c>
      <c r="R721" s="11">
        <f t="shared" si="362"/>
        <v>0</v>
      </c>
      <c r="S721" s="11">
        <f t="shared" si="362"/>
        <v>0</v>
      </c>
      <c r="T721" s="11">
        <f t="shared" si="357"/>
        <v>3360</v>
      </c>
      <c r="U721" s="40">
        <f t="shared" si="364"/>
        <v>0.85599999999999998</v>
      </c>
      <c r="V721" s="11">
        <f t="shared" si="386"/>
        <v>32.453745829542008</v>
      </c>
      <c r="W721" s="11">
        <f t="shared" si="386"/>
        <v>49392000</v>
      </c>
      <c r="X721" s="11">
        <f t="shared" si="386"/>
        <v>235200</v>
      </c>
      <c r="Y721" s="11">
        <f t="shared" si="385"/>
        <v>352800</v>
      </c>
      <c r="Z721" s="11">
        <f t="shared" si="385"/>
        <v>1.5</v>
      </c>
      <c r="AA721" s="11">
        <f t="shared" si="385"/>
        <v>121.2435565298214</v>
      </c>
      <c r="AB721" s="11">
        <f t="shared" si="360"/>
        <v>3360</v>
      </c>
      <c r="AC721" s="11">
        <f t="shared" si="360"/>
        <v>3360</v>
      </c>
      <c r="AD721" s="11">
        <f t="shared" si="360"/>
        <v>17920</v>
      </c>
      <c r="AE721" s="11">
        <f t="shared" ref="AE721:AM749" si="387">IF($A721="x",CI721,"")</f>
        <v>4480</v>
      </c>
      <c r="AF721" s="11">
        <f t="shared" si="387"/>
        <v>6720</v>
      </c>
      <c r="AG721" s="11">
        <f t="shared" si="387"/>
        <v>1.5</v>
      </c>
      <c r="AH721" s="11">
        <f t="shared" si="387"/>
        <v>2.3094010767585029</v>
      </c>
      <c r="AI721" s="11">
        <f t="shared" si="387"/>
        <v>0</v>
      </c>
      <c r="AJ721" s="11">
        <f t="shared" si="387"/>
        <v>0</v>
      </c>
      <c r="AK721" s="11">
        <f t="shared" si="387"/>
        <v>0</v>
      </c>
      <c r="AL721" s="11">
        <f t="shared" si="387"/>
        <v>0</v>
      </c>
      <c r="AM721" s="11">
        <f t="shared" si="387"/>
        <v>0</v>
      </c>
      <c r="AN721" s="11">
        <f t="shared" si="381"/>
        <v>0</v>
      </c>
      <c r="AO721" s="11">
        <f t="shared" si="381"/>
        <v>0</v>
      </c>
      <c r="AP721" s="11">
        <f t="shared" si="381"/>
        <v>0</v>
      </c>
      <c r="AQ721" s="11">
        <f t="shared" si="381"/>
        <v>0</v>
      </c>
      <c r="AR721" s="11">
        <f t="shared" si="381"/>
        <v>0</v>
      </c>
      <c r="AS721" s="11">
        <f t="shared" si="381"/>
        <v>0</v>
      </c>
      <c r="AT721" s="11">
        <f t="shared" si="381"/>
        <v>0</v>
      </c>
      <c r="AU721" s="11">
        <f t="shared" si="382"/>
        <v>0</v>
      </c>
      <c r="AV721" s="11">
        <f t="shared" si="382"/>
        <v>0</v>
      </c>
      <c r="AW721" s="11">
        <f t="shared" si="382"/>
        <v>0</v>
      </c>
      <c r="AX721" s="11">
        <f t="shared" si="361"/>
        <v>0</v>
      </c>
      <c r="AY721" s="11">
        <f t="shared" si="361"/>
        <v>0</v>
      </c>
      <c r="AZ721" s="11">
        <f t="shared" si="361"/>
        <v>0</v>
      </c>
      <c r="BA721" s="11">
        <f t="shared" si="361"/>
        <v>0</v>
      </c>
      <c r="BB721" s="11">
        <f t="shared" si="355"/>
        <v>0</v>
      </c>
      <c r="BC721" s="11">
        <f t="shared" si="355"/>
        <v>0</v>
      </c>
      <c r="BD721" s="11">
        <f t="shared" si="355"/>
        <v>0</v>
      </c>
      <c r="BE721" s="11">
        <f t="shared" si="355"/>
        <v>0</v>
      </c>
      <c r="BF721" s="15" t="str">
        <f t="shared" si="365"/>
        <v>ČSN 42 5524</v>
      </c>
      <c r="BG721" s="42">
        <v>26.376000000000001</v>
      </c>
      <c r="BH721" s="17">
        <f t="shared" si="366"/>
        <v>420</v>
      </c>
      <c r="BI721" s="17">
        <f t="shared" si="367"/>
        <v>8</v>
      </c>
      <c r="BX721" s="18">
        <f t="shared" si="359"/>
        <v>3360</v>
      </c>
      <c r="BY721" s="42">
        <v>0.85599999999999998</v>
      </c>
      <c r="BZ721" s="43">
        <f t="shared" si="368"/>
        <v>32.453745829542008</v>
      </c>
      <c r="CA721" s="18">
        <f t="shared" si="369"/>
        <v>49392000</v>
      </c>
      <c r="CB721" s="18">
        <f t="shared" si="370"/>
        <v>235200</v>
      </c>
      <c r="CC721" s="18">
        <f t="shared" si="371"/>
        <v>352800</v>
      </c>
      <c r="CD721" s="25">
        <f t="shared" si="372"/>
        <v>1.5</v>
      </c>
      <c r="CE721" s="26">
        <f t="shared" si="373"/>
        <v>121.2435565298214</v>
      </c>
      <c r="CF721" s="18">
        <f t="shared" si="374"/>
        <v>3360</v>
      </c>
      <c r="CG721" s="18">
        <f t="shared" si="375"/>
        <v>3360</v>
      </c>
      <c r="CH721" s="18">
        <f t="shared" si="376"/>
        <v>17920</v>
      </c>
      <c r="CI721" s="18">
        <f t="shared" si="377"/>
        <v>4480</v>
      </c>
      <c r="CJ721" s="18">
        <f t="shared" si="378"/>
        <v>6720</v>
      </c>
      <c r="CK721" s="25">
        <f t="shared" si="379"/>
        <v>1.5</v>
      </c>
      <c r="CL721" s="26">
        <f t="shared" si="380"/>
        <v>2.3094010767585029</v>
      </c>
      <c r="DJ721" s="20" t="s">
        <v>542</v>
      </c>
    </row>
    <row r="722" spans="1:114" x14ac:dyDescent="0.2">
      <c r="A722" s="15" t="s">
        <v>105</v>
      </c>
      <c r="B722" s="10" t="s">
        <v>822</v>
      </c>
      <c r="C722" s="11">
        <f t="shared" si="363"/>
        <v>29.672999999999998</v>
      </c>
      <c r="D722" s="11">
        <f t="shared" si="384"/>
        <v>420</v>
      </c>
      <c r="E722" s="11">
        <f t="shared" si="383"/>
        <v>9</v>
      </c>
      <c r="F722" s="11">
        <f t="shared" si="383"/>
        <v>0</v>
      </c>
      <c r="G722" s="11">
        <f t="shared" si="383"/>
        <v>0</v>
      </c>
      <c r="H722" s="11">
        <f t="shared" si="383"/>
        <v>0</v>
      </c>
      <c r="I722" s="11">
        <f t="shared" si="383"/>
        <v>0</v>
      </c>
      <c r="J722" s="11">
        <f t="shared" si="383"/>
        <v>0</v>
      </c>
      <c r="K722" s="11">
        <f t="shared" si="362"/>
        <v>0</v>
      </c>
      <c r="L722" s="11">
        <f t="shared" si="362"/>
        <v>0</v>
      </c>
      <c r="M722" s="11">
        <f t="shared" si="362"/>
        <v>0</v>
      </c>
      <c r="N722" s="11">
        <f t="shared" ref="N722:T761" si="388">IF($A722="x",BR722,"")</f>
        <v>0</v>
      </c>
      <c r="O722" s="11">
        <f t="shared" si="388"/>
        <v>0</v>
      </c>
      <c r="P722" s="11">
        <f t="shared" si="388"/>
        <v>0</v>
      </c>
      <c r="Q722" s="11">
        <f t="shared" si="388"/>
        <v>0</v>
      </c>
      <c r="R722" s="11">
        <f t="shared" si="388"/>
        <v>0</v>
      </c>
      <c r="S722" s="11">
        <f t="shared" si="388"/>
        <v>0</v>
      </c>
      <c r="T722" s="11">
        <f t="shared" si="357"/>
        <v>3780</v>
      </c>
      <c r="U722" s="40">
        <f t="shared" si="364"/>
        <v>0.85799999999999998</v>
      </c>
      <c r="V722" s="11">
        <f t="shared" si="386"/>
        <v>28.915175411990699</v>
      </c>
      <c r="W722" s="11">
        <f t="shared" si="386"/>
        <v>55566000</v>
      </c>
      <c r="X722" s="11">
        <f t="shared" si="386"/>
        <v>264600</v>
      </c>
      <c r="Y722" s="11">
        <f t="shared" si="385"/>
        <v>396900</v>
      </c>
      <c r="Z722" s="11">
        <f t="shared" si="385"/>
        <v>1.5</v>
      </c>
      <c r="AA722" s="11">
        <f t="shared" si="385"/>
        <v>121.2435565298214</v>
      </c>
      <c r="AB722" s="11">
        <f t="shared" si="385"/>
        <v>3780</v>
      </c>
      <c r="AC722" s="11">
        <f t="shared" si="385"/>
        <v>3780</v>
      </c>
      <c r="AD722" s="11">
        <f t="shared" si="385"/>
        <v>25515</v>
      </c>
      <c r="AE722" s="11">
        <f t="shared" si="387"/>
        <v>5670</v>
      </c>
      <c r="AF722" s="11">
        <f t="shared" si="387"/>
        <v>8505</v>
      </c>
      <c r="AG722" s="11">
        <f t="shared" si="387"/>
        <v>1.5</v>
      </c>
      <c r="AH722" s="11">
        <f t="shared" si="387"/>
        <v>2.598076211353316</v>
      </c>
      <c r="AI722" s="11">
        <f t="shared" si="387"/>
        <v>0</v>
      </c>
      <c r="AJ722" s="11">
        <f t="shared" si="387"/>
        <v>0</v>
      </c>
      <c r="AK722" s="11">
        <f t="shared" si="387"/>
        <v>0</v>
      </c>
      <c r="AL722" s="11">
        <f t="shared" si="387"/>
        <v>0</v>
      </c>
      <c r="AM722" s="11">
        <f t="shared" si="387"/>
        <v>0</v>
      </c>
      <c r="AN722" s="11">
        <f t="shared" si="381"/>
        <v>0</v>
      </c>
      <c r="AO722" s="11">
        <f t="shared" si="381"/>
        <v>0</v>
      </c>
      <c r="AP722" s="11">
        <f t="shared" si="381"/>
        <v>0</v>
      </c>
      <c r="AQ722" s="11">
        <f t="shared" si="381"/>
        <v>0</v>
      </c>
      <c r="AR722" s="11">
        <f t="shared" si="381"/>
        <v>0</v>
      </c>
      <c r="AS722" s="11">
        <f t="shared" si="381"/>
        <v>0</v>
      </c>
      <c r="AT722" s="11">
        <f t="shared" si="381"/>
        <v>0</v>
      </c>
      <c r="AU722" s="11">
        <f t="shared" si="382"/>
        <v>0</v>
      </c>
      <c r="AV722" s="11">
        <f t="shared" si="382"/>
        <v>0</v>
      </c>
      <c r="AW722" s="11">
        <f t="shared" si="382"/>
        <v>0</v>
      </c>
      <c r="AX722" s="11">
        <f t="shared" si="361"/>
        <v>0</v>
      </c>
      <c r="AY722" s="11">
        <f t="shared" si="361"/>
        <v>0</v>
      </c>
      <c r="AZ722" s="11">
        <f t="shared" si="361"/>
        <v>0</v>
      </c>
      <c r="BA722" s="11">
        <f t="shared" si="361"/>
        <v>0</v>
      </c>
      <c r="BB722" s="11">
        <f t="shared" si="355"/>
        <v>0</v>
      </c>
      <c r="BC722" s="11">
        <f t="shared" si="355"/>
        <v>0</v>
      </c>
      <c r="BD722" s="11">
        <f t="shared" si="355"/>
        <v>0</v>
      </c>
      <c r="BE722" s="11">
        <f t="shared" si="355"/>
        <v>0</v>
      </c>
      <c r="BF722" s="15" t="str">
        <f t="shared" si="365"/>
        <v>ČSN 42 5524</v>
      </c>
      <c r="BG722" s="42">
        <v>29.672999999999998</v>
      </c>
      <c r="BH722" s="17">
        <f t="shared" si="366"/>
        <v>420</v>
      </c>
      <c r="BI722" s="17">
        <f t="shared" si="367"/>
        <v>9</v>
      </c>
      <c r="BX722" s="18">
        <f t="shared" si="359"/>
        <v>3780</v>
      </c>
      <c r="BY722" s="42">
        <v>0.85799999999999998</v>
      </c>
      <c r="BZ722" s="43">
        <f t="shared" si="368"/>
        <v>28.915175411990699</v>
      </c>
      <c r="CA722" s="18">
        <f t="shared" si="369"/>
        <v>55566000</v>
      </c>
      <c r="CB722" s="18">
        <f t="shared" si="370"/>
        <v>264600</v>
      </c>
      <c r="CC722" s="18">
        <f t="shared" si="371"/>
        <v>396900</v>
      </c>
      <c r="CD722" s="25">
        <f t="shared" si="372"/>
        <v>1.5</v>
      </c>
      <c r="CE722" s="26">
        <f t="shared" si="373"/>
        <v>121.2435565298214</v>
      </c>
      <c r="CF722" s="18">
        <f t="shared" si="374"/>
        <v>3780</v>
      </c>
      <c r="CG722" s="18">
        <f t="shared" si="375"/>
        <v>3780</v>
      </c>
      <c r="CH722" s="18">
        <f t="shared" si="376"/>
        <v>25515</v>
      </c>
      <c r="CI722" s="18">
        <f t="shared" si="377"/>
        <v>5670</v>
      </c>
      <c r="CJ722" s="18">
        <f t="shared" si="378"/>
        <v>8505</v>
      </c>
      <c r="CK722" s="25">
        <f t="shared" si="379"/>
        <v>1.5</v>
      </c>
      <c r="CL722" s="26">
        <f t="shared" si="380"/>
        <v>2.598076211353316</v>
      </c>
      <c r="DJ722" s="20" t="s">
        <v>542</v>
      </c>
    </row>
    <row r="723" spans="1:114" x14ac:dyDescent="0.2">
      <c r="A723" s="15" t="s">
        <v>105</v>
      </c>
      <c r="B723" s="10" t="s">
        <v>823</v>
      </c>
      <c r="C723" s="11">
        <f t="shared" si="363"/>
        <v>32.97</v>
      </c>
      <c r="D723" s="11">
        <f t="shared" si="384"/>
        <v>420</v>
      </c>
      <c r="E723" s="11">
        <f t="shared" si="383"/>
        <v>10</v>
      </c>
      <c r="F723" s="11">
        <f t="shared" si="383"/>
        <v>0</v>
      </c>
      <c r="G723" s="11">
        <f t="shared" si="383"/>
        <v>0</v>
      </c>
      <c r="H723" s="11">
        <f t="shared" si="383"/>
        <v>0</v>
      </c>
      <c r="I723" s="11">
        <f t="shared" si="383"/>
        <v>0</v>
      </c>
      <c r="J723" s="11">
        <f t="shared" si="383"/>
        <v>0</v>
      </c>
      <c r="K723" s="11">
        <f t="shared" si="383"/>
        <v>0</v>
      </c>
      <c r="L723" s="11">
        <f t="shared" si="383"/>
        <v>0</v>
      </c>
      <c r="M723" s="11">
        <f t="shared" si="383"/>
        <v>0</v>
      </c>
      <c r="N723" s="11">
        <f t="shared" si="388"/>
        <v>0</v>
      </c>
      <c r="O723" s="11">
        <f t="shared" si="388"/>
        <v>0</v>
      </c>
      <c r="P723" s="11">
        <f t="shared" si="388"/>
        <v>0</v>
      </c>
      <c r="Q723" s="11">
        <f t="shared" si="388"/>
        <v>0</v>
      </c>
      <c r="R723" s="11">
        <f t="shared" si="388"/>
        <v>0</v>
      </c>
      <c r="S723" s="11">
        <f t="shared" si="388"/>
        <v>0</v>
      </c>
      <c r="T723" s="11">
        <f t="shared" si="357"/>
        <v>4200</v>
      </c>
      <c r="U723" s="40">
        <f t="shared" si="364"/>
        <v>0.86</v>
      </c>
      <c r="V723" s="11">
        <f t="shared" si="386"/>
        <v>26.084319077949651</v>
      </c>
      <c r="W723" s="11">
        <f t="shared" si="386"/>
        <v>61739999.999999993</v>
      </c>
      <c r="X723" s="11">
        <f t="shared" si="386"/>
        <v>294000</v>
      </c>
      <c r="Y723" s="11">
        <f t="shared" si="385"/>
        <v>441000</v>
      </c>
      <c r="Z723" s="11">
        <f t="shared" si="385"/>
        <v>1.5</v>
      </c>
      <c r="AA723" s="11">
        <f t="shared" si="385"/>
        <v>121.2435565298214</v>
      </c>
      <c r="AB723" s="11">
        <f t="shared" si="385"/>
        <v>4200</v>
      </c>
      <c r="AC723" s="11">
        <f t="shared" si="385"/>
        <v>4200</v>
      </c>
      <c r="AD723" s="11">
        <f t="shared" si="385"/>
        <v>35000</v>
      </c>
      <c r="AE723" s="11">
        <f t="shared" si="387"/>
        <v>7000</v>
      </c>
      <c r="AF723" s="11">
        <f t="shared" si="387"/>
        <v>10500</v>
      </c>
      <c r="AG723" s="11">
        <f t="shared" si="387"/>
        <v>1.5</v>
      </c>
      <c r="AH723" s="11">
        <f t="shared" si="387"/>
        <v>2.8867513459481291</v>
      </c>
      <c r="AI723" s="11">
        <f t="shared" si="387"/>
        <v>0</v>
      </c>
      <c r="AJ723" s="11">
        <f t="shared" si="387"/>
        <v>0</v>
      </c>
      <c r="AK723" s="11">
        <f t="shared" si="387"/>
        <v>0</v>
      </c>
      <c r="AL723" s="11">
        <f t="shared" si="387"/>
        <v>0</v>
      </c>
      <c r="AM723" s="11">
        <f t="shared" si="387"/>
        <v>0</v>
      </c>
      <c r="AN723" s="11">
        <f t="shared" si="381"/>
        <v>0</v>
      </c>
      <c r="AO723" s="11">
        <f t="shared" si="381"/>
        <v>0</v>
      </c>
      <c r="AP723" s="11">
        <f t="shared" si="381"/>
        <v>0</v>
      </c>
      <c r="AQ723" s="11">
        <f t="shared" si="381"/>
        <v>0</v>
      </c>
      <c r="AR723" s="11">
        <f t="shared" si="381"/>
        <v>0</v>
      </c>
      <c r="AS723" s="11">
        <f t="shared" si="381"/>
        <v>0</v>
      </c>
      <c r="AT723" s="11">
        <f t="shared" si="381"/>
        <v>0</v>
      </c>
      <c r="AU723" s="11">
        <f t="shared" si="382"/>
        <v>0</v>
      </c>
      <c r="AV723" s="11">
        <f t="shared" si="382"/>
        <v>0</v>
      </c>
      <c r="AW723" s="11">
        <f t="shared" si="382"/>
        <v>0</v>
      </c>
      <c r="AX723" s="11">
        <f t="shared" si="361"/>
        <v>0</v>
      </c>
      <c r="AY723" s="11">
        <f t="shared" si="361"/>
        <v>0</v>
      </c>
      <c r="AZ723" s="11">
        <f t="shared" si="361"/>
        <v>0</v>
      </c>
      <c r="BA723" s="11">
        <f t="shared" si="361"/>
        <v>0</v>
      </c>
      <c r="BB723" s="11">
        <f t="shared" si="355"/>
        <v>0</v>
      </c>
      <c r="BC723" s="11">
        <f t="shared" si="355"/>
        <v>0</v>
      </c>
      <c r="BD723" s="11">
        <f t="shared" si="355"/>
        <v>0</v>
      </c>
      <c r="BE723" s="11">
        <f t="shared" si="355"/>
        <v>0</v>
      </c>
      <c r="BF723" s="15" t="str">
        <f t="shared" si="365"/>
        <v>ČSN 42 5524</v>
      </c>
      <c r="BG723" s="42">
        <v>32.97</v>
      </c>
      <c r="BH723" s="17">
        <f t="shared" si="366"/>
        <v>420</v>
      </c>
      <c r="BI723" s="17">
        <f t="shared" si="367"/>
        <v>10</v>
      </c>
      <c r="BX723" s="18">
        <f t="shared" si="359"/>
        <v>4200</v>
      </c>
      <c r="BY723" s="42">
        <v>0.86</v>
      </c>
      <c r="BZ723" s="43">
        <f t="shared" si="368"/>
        <v>26.084319077949651</v>
      </c>
      <c r="CA723" s="18">
        <f t="shared" si="369"/>
        <v>61739999.999999993</v>
      </c>
      <c r="CB723" s="18">
        <f t="shared" si="370"/>
        <v>294000</v>
      </c>
      <c r="CC723" s="18">
        <f t="shared" si="371"/>
        <v>441000</v>
      </c>
      <c r="CD723" s="25">
        <f t="shared" si="372"/>
        <v>1.5</v>
      </c>
      <c r="CE723" s="26">
        <f t="shared" si="373"/>
        <v>121.2435565298214</v>
      </c>
      <c r="CF723" s="18">
        <f t="shared" si="374"/>
        <v>4200</v>
      </c>
      <c r="CG723" s="18">
        <f t="shared" si="375"/>
        <v>4200</v>
      </c>
      <c r="CH723" s="18">
        <f t="shared" si="376"/>
        <v>35000</v>
      </c>
      <c r="CI723" s="18">
        <f t="shared" si="377"/>
        <v>7000</v>
      </c>
      <c r="CJ723" s="18">
        <f t="shared" si="378"/>
        <v>10500</v>
      </c>
      <c r="CK723" s="25">
        <f t="shared" si="379"/>
        <v>1.5</v>
      </c>
      <c r="CL723" s="26">
        <f t="shared" si="380"/>
        <v>2.8867513459481291</v>
      </c>
      <c r="DJ723" s="20" t="s">
        <v>542</v>
      </c>
    </row>
    <row r="724" spans="1:114" x14ac:dyDescent="0.2">
      <c r="A724" s="15" t="s">
        <v>105</v>
      </c>
      <c r="B724" s="10" t="s">
        <v>824</v>
      </c>
      <c r="C724" s="11">
        <f t="shared" si="363"/>
        <v>39.564</v>
      </c>
      <c r="D724" s="11">
        <f t="shared" si="384"/>
        <v>420</v>
      </c>
      <c r="E724" s="11">
        <f t="shared" si="383"/>
        <v>12</v>
      </c>
      <c r="F724" s="11">
        <f t="shared" si="383"/>
        <v>0</v>
      </c>
      <c r="G724" s="11">
        <f t="shared" si="383"/>
        <v>0</v>
      </c>
      <c r="H724" s="11">
        <f t="shared" si="383"/>
        <v>0</v>
      </c>
      <c r="I724" s="11">
        <f t="shared" si="383"/>
        <v>0</v>
      </c>
      <c r="J724" s="11">
        <f t="shared" si="383"/>
        <v>0</v>
      </c>
      <c r="K724" s="11">
        <f t="shared" si="383"/>
        <v>0</v>
      </c>
      <c r="L724" s="11">
        <f t="shared" si="383"/>
        <v>0</v>
      </c>
      <c r="M724" s="11">
        <f t="shared" si="383"/>
        <v>0</v>
      </c>
      <c r="N724" s="11">
        <f t="shared" si="388"/>
        <v>0</v>
      </c>
      <c r="O724" s="11">
        <f t="shared" si="388"/>
        <v>0</v>
      </c>
      <c r="P724" s="11">
        <f t="shared" si="388"/>
        <v>0</v>
      </c>
      <c r="Q724" s="11">
        <f t="shared" si="388"/>
        <v>0</v>
      </c>
      <c r="R724" s="11">
        <f t="shared" si="388"/>
        <v>0</v>
      </c>
      <c r="S724" s="11">
        <f t="shared" si="388"/>
        <v>0</v>
      </c>
      <c r="T724" s="11">
        <f t="shared" si="357"/>
        <v>5040</v>
      </c>
      <c r="U724" s="40">
        <f t="shared" si="364"/>
        <v>0.86399999999999999</v>
      </c>
      <c r="V724" s="11">
        <f t="shared" si="386"/>
        <v>21.838034576888081</v>
      </c>
      <c r="W724" s="11">
        <f t="shared" si="386"/>
        <v>74088000</v>
      </c>
      <c r="X724" s="11">
        <f t="shared" si="386"/>
        <v>352800</v>
      </c>
      <c r="Y724" s="11">
        <f t="shared" si="385"/>
        <v>529200</v>
      </c>
      <c r="Z724" s="11">
        <f t="shared" si="385"/>
        <v>1.5</v>
      </c>
      <c r="AA724" s="11">
        <f t="shared" si="385"/>
        <v>121.2435565298214</v>
      </c>
      <c r="AB724" s="11">
        <f t="shared" si="385"/>
        <v>5040</v>
      </c>
      <c r="AC724" s="11">
        <f t="shared" si="385"/>
        <v>5040</v>
      </c>
      <c r="AD724" s="11">
        <f t="shared" si="385"/>
        <v>60480</v>
      </c>
      <c r="AE724" s="11">
        <f t="shared" si="387"/>
        <v>10080</v>
      </c>
      <c r="AF724" s="11">
        <f t="shared" si="387"/>
        <v>15120</v>
      </c>
      <c r="AG724" s="11">
        <f t="shared" si="387"/>
        <v>1.5</v>
      </c>
      <c r="AH724" s="11">
        <f t="shared" si="387"/>
        <v>3.4641016151377544</v>
      </c>
      <c r="AI724" s="11">
        <f t="shared" si="387"/>
        <v>0</v>
      </c>
      <c r="AJ724" s="11">
        <f t="shared" si="387"/>
        <v>0</v>
      </c>
      <c r="AK724" s="11">
        <f t="shared" si="387"/>
        <v>0</v>
      </c>
      <c r="AL724" s="11">
        <f t="shared" si="387"/>
        <v>0</v>
      </c>
      <c r="AM724" s="11">
        <f t="shared" si="387"/>
        <v>0</v>
      </c>
      <c r="AN724" s="11">
        <f t="shared" si="381"/>
        <v>0</v>
      </c>
      <c r="AO724" s="11">
        <f t="shared" si="381"/>
        <v>0</v>
      </c>
      <c r="AP724" s="11">
        <f t="shared" si="381"/>
        <v>0</v>
      </c>
      <c r="AQ724" s="11">
        <f t="shared" si="381"/>
        <v>0</v>
      </c>
      <c r="AR724" s="11">
        <f t="shared" si="381"/>
        <v>0</v>
      </c>
      <c r="AS724" s="11">
        <f t="shared" si="381"/>
        <v>0</v>
      </c>
      <c r="AT724" s="11">
        <f t="shared" si="381"/>
        <v>0</v>
      </c>
      <c r="AU724" s="11">
        <f t="shared" si="382"/>
        <v>0</v>
      </c>
      <c r="AV724" s="11">
        <f t="shared" si="382"/>
        <v>0</v>
      </c>
      <c r="AW724" s="11">
        <f t="shared" si="382"/>
        <v>0</v>
      </c>
      <c r="AX724" s="11">
        <f t="shared" si="361"/>
        <v>0</v>
      </c>
      <c r="AY724" s="11">
        <f t="shared" si="361"/>
        <v>0</v>
      </c>
      <c r="AZ724" s="11">
        <f t="shared" si="361"/>
        <v>0</v>
      </c>
      <c r="BA724" s="11">
        <f t="shared" si="361"/>
        <v>0</v>
      </c>
      <c r="BB724" s="11">
        <f t="shared" si="355"/>
        <v>0</v>
      </c>
      <c r="BC724" s="11">
        <f t="shared" si="355"/>
        <v>0</v>
      </c>
      <c r="BD724" s="11">
        <f t="shared" si="355"/>
        <v>0</v>
      </c>
      <c r="BE724" s="11">
        <f t="shared" si="355"/>
        <v>0</v>
      </c>
      <c r="BF724" s="15" t="str">
        <f t="shared" si="365"/>
        <v>ČSN 42 5524</v>
      </c>
      <c r="BG724" s="42">
        <v>39.564</v>
      </c>
      <c r="BH724" s="17">
        <f t="shared" si="366"/>
        <v>420</v>
      </c>
      <c r="BI724" s="17">
        <f t="shared" si="367"/>
        <v>12</v>
      </c>
      <c r="BX724" s="18">
        <f t="shared" si="359"/>
        <v>5040</v>
      </c>
      <c r="BY724" s="42">
        <v>0.86399999999999999</v>
      </c>
      <c r="BZ724" s="43">
        <f t="shared" si="368"/>
        <v>21.838034576888081</v>
      </c>
      <c r="CA724" s="18">
        <f t="shared" si="369"/>
        <v>74088000</v>
      </c>
      <c r="CB724" s="18">
        <f t="shared" si="370"/>
        <v>352800</v>
      </c>
      <c r="CC724" s="18">
        <f t="shared" si="371"/>
        <v>529200</v>
      </c>
      <c r="CD724" s="25">
        <f t="shared" si="372"/>
        <v>1.5</v>
      </c>
      <c r="CE724" s="26">
        <f t="shared" si="373"/>
        <v>121.2435565298214</v>
      </c>
      <c r="CF724" s="18">
        <f t="shared" si="374"/>
        <v>5040</v>
      </c>
      <c r="CG724" s="18">
        <f t="shared" si="375"/>
        <v>5040</v>
      </c>
      <c r="CH724" s="18">
        <f t="shared" si="376"/>
        <v>60480</v>
      </c>
      <c r="CI724" s="18">
        <f t="shared" si="377"/>
        <v>10080</v>
      </c>
      <c r="CJ724" s="18">
        <f t="shared" si="378"/>
        <v>15120</v>
      </c>
      <c r="CK724" s="25">
        <f t="shared" si="379"/>
        <v>1.5</v>
      </c>
      <c r="CL724" s="26">
        <f t="shared" si="380"/>
        <v>3.4641016151377544</v>
      </c>
      <c r="DJ724" s="20" t="s">
        <v>542</v>
      </c>
    </row>
    <row r="725" spans="1:114" x14ac:dyDescent="0.2">
      <c r="A725" s="15" t="s">
        <v>105</v>
      </c>
      <c r="B725" s="10" t="s">
        <v>825</v>
      </c>
      <c r="C725" s="11">
        <f t="shared" si="363"/>
        <v>46.158000000000001</v>
      </c>
      <c r="D725" s="11">
        <f t="shared" si="384"/>
        <v>420</v>
      </c>
      <c r="E725" s="11">
        <f t="shared" si="383"/>
        <v>14</v>
      </c>
      <c r="F725" s="11">
        <f t="shared" si="383"/>
        <v>0</v>
      </c>
      <c r="G725" s="11">
        <f t="shared" si="383"/>
        <v>0</v>
      </c>
      <c r="H725" s="11">
        <f t="shared" si="383"/>
        <v>0</v>
      </c>
      <c r="I725" s="11">
        <f t="shared" si="383"/>
        <v>0</v>
      </c>
      <c r="J725" s="11">
        <f t="shared" si="383"/>
        <v>0</v>
      </c>
      <c r="K725" s="11">
        <f t="shared" si="383"/>
        <v>0</v>
      </c>
      <c r="L725" s="11">
        <f t="shared" si="383"/>
        <v>0</v>
      </c>
      <c r="M725" s="11">
        <f t="shared" si="383"/>
        <v>0</v>
      </c>
      <c r="N725" s="11">
        <f t="shared" si="388"/>
        <v>0</v>
      </c>
      <c r="O725" s="11">
        <f t="shared" si="388"/>
        <v>0</v>
      </c>
      <c r="P725" s="11">
        <f t="shared" si="388"/>
        <v>0</v>
      </c>
      <c r="Q725" s="11">
        <f t="shared" si="388"/>
        <v>0</v>
      </c>
      <c r="R725" s="11">
        <f t="shared" si="388"/>
        <v>0</v>
      </c>
      <c r="S725" s="11">
        <f t="shared" si="388"/>
        <v>0</v>
      </c>
      <c r="T725" s="11">
        <f t="shared" si="357"/>
        <v>5880</v>
      </c>
      <c r="U725" s="40">
        <f t="shared" si="364"/>
        <v>0.86799999999999999</v>
      </c>
      <c r="V725" s="11">
        <f t="shared" si="386"/>
        <v>18.80497421898696</v>
      </c>
      <c r="W725" s="11">
        <f t="shared" si="386"/>
        <v>86435999.999999985</v>
      </c>
      <c r="X725" s="11">
        <f t="shared" si="386"/>
        <v>411599.99999999994</v>
      </c>
      <c r="Y725" s="11">
        <f t="shared" si="385"/>
        <v>617400</v>
      </c>
      <c r="Z725" s="11">
        <f t="shared" si="385"/>
        <v>1.5000000000000002</v>
      </c>
      <c r="AA725" s="11">
        <f t="shared" si="385"/>
        <v>121.2435565298214</v>
      </c>
      <c r="AB725" s="11">
        <f t="shared" si="385"/>
        <v>5880</v>
      </c>
      <c r="AC725" s="11">
        <f t="shared" si="385"/>
        <v>5880</v>
      </c>
      <c r="AD725" s="11">
        <f t="shared" si="385"/>
        <v>96040</v>
      </c>
      <c r="AE725" s="11">
        <f t="shared" si="387"/>
        <v>13720</v>
      </c>
      <c r="AF725" s="11">
        <f t="shared" si="387"/>
        <v>20580</v>
      </c>
      <c r="AG725" s="11">
        <f t="shared" si="387"/>
        <v>1.5</v>
      </c>
      <c r="AH725" s="11">
        <f t="shared" si="387"/>
        <v>4.0414518843273806</v>
      </c>
      <c r="AI725" s="11">
        <f t="shared" si="387"/>
        <v>0</v>
      </c>
      <c r="AJ725" s="11">
        <f t="shared" si="387"/>
        <v>0</v>
      </c>
      <c r="AK725" s="11">
        <f t="shared" si="387"/>
        <v>0</v>
      </c>
      <c r="AL725" s="11">
        <f t="shared" si="387"/>
        <v>0</v>
      </c>
      <c r="AM725" s="11">
        <f t="shared" si="387"/>
        <v>0</v>
      </c>
      <c r="AN725" s="11">
        <f t="shared" si="381"/>
        <v>0</v>
      </c>
      <c r="AO725" s="11">
        <f t="shared" si="381"/>
        <v>0</v>
      </c>
      <c r="AP725" s="11">
        <f t="shared" si="381"/>
        <v>0</v>
      </c>
      <c r="AQ725" s="11">
        <f t="shared" si="381"/>
        <v>0</v>
      </c>
      <c r="AR725" s="11">
        <f t="shared" si="381"/>
        <v>0</v>
      </c>
      <c r="AS725" s="11">
        <f t="shared" si="381"/>
        <v>0</v>
      </c>
      <c r="AT725" s="11">
        <f t="shared" si="381"/>
        <v>0</v>
      </c>
      <c r="AU725" s="11">
        <f t="shared" si="382"/>
        <v>0</v>
      </c>
      <c r="AV725" s="11">
        <f t="shared" si="382"/>
        <v>0</v>
      </c>
      <c r="AW725" s="11">
        <f t="shared" si="382"/>
        <v>0</v>
      </c>
      <c r="AX725" s="11">
        <f t="shared" si="361"/>
        <v>0</v>
      </c>
      <c r="AY725" s="11">
        <f t="shared" si="361"/>
        <v>0</v>
      </c>
      <c r="AZ725" s="11">
        <f t="shared" si="361"/>
        <v>0</v>
      </c>
      <c r="BA725" s="11">
        <f t="shared" si="361"/>
        <v>0</v>
      </c>
      <c r="BB725" s="11">
        <f t="shared" si="355"/>
        <v>0</v>
      </c>
      <c r="BC725" s="11">
        <f t="shared" si="355"/>
        <v>0</v>
      </c>
      <c r="BD725" s="11">
        <f t="shared" si="355"/>
        <v>0</v>
      </c>
      <c r="BE725" s="11">
        <f t="shared" si="355"/>
        <v>0</v>
      </c>
      <c r="BF725" s="15" t="str">
        <f t="shared" si="365"/>
        <v>ČSN 42 5524</v>
      </c>
      <c r="BG725" s="42">
        <v>46.158000000000001</v>
      </c>
      <c r="BH725" s="17">
        <f t="shared" si="366"/>
        <v>420</v>
      </c>
      <c r="BI725" s="17">
        <f t="shared" si="367"/>
        <v>14</v>
      </c>
      <c r="BX725" s="18">
        <f t="shared" si="359"/>
        <v>5880</v>
      </c>
      <c r="BY725" s="42">
        <v>0.86799999999999999</v>
      </c>
      <c r="BZ725" s="43">
        <f t="shared" si="368"/>
        <v>18.80497421898696</v>
      </c>
      <c r="CA725" s="18">
        <f t="shared" si="369"/>
        <v>86435999.999999985</v>
      </c>
      <c r="CB725" s="18">
        <f t="shared" si="370"/>
        <v>411599.99999999994</v>
      </c>
      <c r="CC725" s="18">
        <f t="shared" si="371"/>
        <v>617400</v>
      </c>
      <c r="CD725" s="25">
        <f t="shared" si="372"/>
        <v>1.5000000000000002</v>
      </c>
      <c r="CE725" s="26">
        <f t="shared" si="373"/>
        <v>121.2435565298214</v>
      </c>
      <c r="CF725" s="18">
        <f t="shared" si="374"/>
        <v>5880</v>
      </c>
      <c r="CG725" s="18">
        <f t="shared" si="375"/>
        <v>5880</v>
      </c>
      <c r="CH725" s="18">
        <f t="shared" si="376"/>
        <v>96040</v>
      </c>
      <c r="CI725" s="18">
        <f t="shared" si="377"/>
        <v>13720</v>
      </c>
      <c r="CJ725" s="18">
        <f t="shared" si="378"/>
        <v>20580</v>
      </c>
      <c r="CK725" s="25">
        <f t="shared" si="379"/>
        <v>1.5</v>
      </c>
      <c r="CL725" s="26">
        <f t="shared" si="380"/>
        <v>4.0414518843273806</v>
      </c>
      <c r="DJ725" s="20" t="s">
        <v>542</v>
      </c>
    </row>
    <row r="726" spans="1:114" x14ac:dyDescent="0.2">
      <c r="A726" s="15" t="s">
        <v>105</v>
      </c>
      <c r="B726" s="10" t="s">
        <v>826</v>
      </c>
      <c r="C726" s="11">
        <f t="shared" si="363"/>
        <v>52.752000000000002</v>
      </c>
      <c r="D726" s="11">
        <f t="shared" si="384"/>
        <v>420</v>
      </c>
      <c r="E726" s="11">
        <f t="shared" si="383"/>
        <v>16</v>
      </c>
      <c r="F726" s="11">
        <f t="shared" si="383"/>
        <v>0</v>
      </c>
      <c r="G726" s="11">
        <f t="shared" si="383"/>
        <v>0</v>
      </c>
      <c r="H726" s="11">
        <f t="shared" si="383"/>
        <v>0</v>
      </c>
      <c r="I726" s="11">
        <f t="shared" si="383"/>
        <v>0</v>
      </c>
      <c r="J726" s="11">
        <f t="shared" si="383"/>
        <v>0</v>
      </c>
      <c r="K726" s="11">
        <f t="shared" si="383"/>
        <v>0</v>
      </c>
      <c r="L726" s="11">
        <f t="shared" si="383"/>
        <v>0</v>
      </c>
      <c r="M726" s="11">
        <f t="shared" si="383"/>
        <v>0</v>
      </c>
      <c r="N726" s="11">
        <f t="shared" si="388"/>
        <v>0</v>
      </c>
      <c r="O726" s="11">
        <f t="shared" si="388"/>
        <v>0</v>
      </c>
      <c r="P726" s="11">
        <f t="shared" si="388"/>
        <v>0</v>
      </c>
      <c r="Q726" s="11">
        <f t="shared" si="388"/>
        <v>0</v>
      </c>
      <c r="R726" s="11">
        <f t="shared" si="388"/>
        <v>0</v>
      </c>
      <c r="S726" s="11">
        <f t="shared" si="388"/>
        <v>0</v>
      </c>
      <c r="T726" s="11">
        <f t="shared" si="357"/>
        <v>6720</v>
      </c>
      <c r="U726" s="40">
        <f t="shared" si="364"/>
        <v>0.872</v>
      </c>
      <c r="V726" s="11">
        <f t="shared" si="386"/>
        <v>16.530178950561119</v>
      </c>
      <c r="W726" s="11">
        <f t="shared" si="386"/>
        <v>98784000</v>
      </c>
      <c r="X726" s="11">
        <f t="shared" si="386"/>
        <v>470400</v>
      </c>
      <c r="Y726" s="11">
        <f t="shared" si="385"/>
        <v>705600</v>
      </c>
      <c r="Z726" s="11">
        <f t="shared" si="385"/>
        <v>1.5</v>
      </c>
      <c r="AA726" s="11">
        <f t="shared" si="385"/>
        <v>121.2435565298214</v>
      </c>
      <c r="AB726" s="11">
        <f t="shared" si="385"/>
        <v>6720</v>
      </c>
      <c r="AC726" s="11">
        <f t="shared" si="385"/>
        <v>6720</v>
      </c>
      <c r="AD726" s="11">
        <f t="shared" si="385"/>
        <v>143360</v>
      </c>
      <c r="AE726" s="11">
        <f t="shared" si="387"/>
        <v>17920</v>
      </c>
      <c r="AF726" s="11">
        <f t="shared" si="387"/>
        <v>26880</v>
      </c>
      <c r="AG726" s="11">
        <f t="shared" si="387"/>
        <v>1.5</v>
      </c>
      <c r="AH726" s="11">
        <f t="shared" si="387"/>
        <v>4.6188021535170058</v>
      </c>
      <c r="AI726" s="11">
        <f t="shared" si="387"/>
        <v>0</v>
      </c>
      <c r="AJ726" s="11">
        <f t="shared" si="387"/>
        <v>0</v>
      </c>
      <c r="AK726" s="11">
        <f t="shared" si="387"/>
        <v>0</v>
      </c>
      <c r="AL726" s="11">
        <f t="shared" si="387"/>
        <v>0</v>
      </c>
      <c r="AM726" s="11">
        <f t="shared" si="387"/>
        <v>0</v>
      </c>
      <c r="AN726" s="11">
        <f t="shared" si="381"/>
        <v>0</v>
      </c>
      <c r="AO726" s="11">
        <f t="shared" si="381"/>
        <v>0</v>
      </c>
      <c r="AP726" s="11">
        <f t="shared" si="381"/>
        <v>0</v>
      </c>
      <c r="AQ726" s="11">
        <f t="shared" si="381"/>
        <v>0</v>
      </c>
      <c r="AR726" s="11">
        <f t="shared" si="381"/>
        <v>0</v>
      </c>
      <c r="AS726" s="11">
        <f t="shared" si="381"/>
        <v>0</v>
      </c>
      <c r="AT726" s="11">
        <f t="shared" si="381"/>
        <v>0</v>
      </c>
      <c r="AU726" s="11">
        <f t="shared" si="382"/>
        <v>0</v>
      </c>
      <c r="AV726" s="11">
        <f t="shared" si="382"/>
        <v>0</v>
      </c>
      <c r="AW726" s="11">
        <f t="shared" si="382"/>
        <v>0</v>
      </c>
      <c r="AX726" s="11">
        <f t="shared" si="361"/>
        <v>0</v>
      </c>
      <c r="AY726" s="11">
        <f t="shared" si="361"/>
        <v>0</v>
      </c>
      <c r="AZ726" s="11">
        <f t="shared" si="361"/>
        <v>0</v>
      </c>
      <c r="BA726" s="11">
        <f t="shared" si="361"/>
        <v>0</v>
      </c>
      <c r="BB726" s="11">
        <f t="shared" si="361"/>
        <v>0</v>
      </c>
      <c r="BC726" s="11">
        <f t="shared" si="361"/>
        <v>0</v>
      </c>
      <c r="BD726" s="11">
        <f t="shared" si="361"/>
        <v>0</v>
      </c>
      <c r="BE726" s="11">
        <f t="shared" si="361"/>
        <v>0</v>
      </c>
      <c r="BF726" s="15" t="str">
        <f t="shared" si="365"/>
        <v>ČSN 42 5524</v>
      </c>
      <c r="BG726" s="42">
        <v>52.752000000000002</v>
      </c>
      <c r="BH726" s="17">
        <f t="shared" si="366"/>
        <v>420</v>
      </c>
      <c r="BI726" s="17">
        <f t="shared" si="367"/>
        <v>16</v>
      </c>
      <c r="BX726" s="18">
        <f t="shared" si="359"/>
        <v>6720</v>
      </c>
      <c r="BY726" s="42">
        <v>0.872</v>
      </c>
      <c r="BZ726" s="43">
        <f t="shared" si="368"/>
        <v>16.530178950561119</v>
      </c>
      <c r="CA726" s="18">
        <f t="shared" si="369"/>
        <v>98784000</v>
      </c>
      <c r="CB726" s="18">
        <f t="shared" si="370"/>
        <v>470400</v>
      </c>
      <c r="CC726" s="18">
        <f t="shared" si="371"/>
        <v>705600</v>
      </c>
      <c r="CD726" s="25">
        <f t="shared" si="372"/>
        <v>1.5</v>
      </c>
      <c r="CE726" s="26">
        <f t="shared" si="373"/>
        <v>121.2435565298214</v>
      </c>
      <c r="CF726" s="18">
        <f t="shared" si="374"/>
        <v>6720</v>
      </c>
      <c r="CG726" s="18">
        <f t="shared" si="375"/>
        <v>6720</v>
      </c>
      <c r="CH726" s="18">
        <f t="shared" si="376"/>
        <v>143360</v>
      </c>
      <c r="CI726" s="18">
        <f t="shared" si="377"/>
        <v>17920</v>
      </c>
      <c r="CJ726" s="18">
        <f t="shared" si="378"/>
        <v>26880</v>
      </c>
      <c r="CK726" s="25">
        <f t="shared" si="379"/>
        <v>1.5</v>
      </c>
      <c r="CL726" s="26">
        <f t="shared" si="380"/>
        <v>4.6188021535170058</v>
      </c>
      <c r="DJ726" s="20" t="s">
        <v>542</v>
      </c>
    </row>
    <row r="727" spans="1:114" x14ac:dyDescent="0.2">
      <c r="A727" s="15" t="s">
        <v>105</v>
      </c>
      <c r="B727" s="10" t="s">
        <v>827</v>
      </c>
      <c r="C727" s="11">
        <f t="shared" si="363"/>
        <v>59.345999999999997</v>
      </c>
      <c r="D727" s="11">
        <f t="shared" si="384"/>
        <v>420</v>
      </c>
      <c r="E727" s="11">
        <f t="shared" si="383"/>
        <v>18</v>
      </c>
      <c r="F727" s="11">
        <f t="shared" si="383"/>
        <v>0</v>
      </c>
      <c r="G727" s="11">
        <f t="shared" si="383"/>
        <v>0</v>
      </c>
      <c r="H727" s="11">
        <f t="shared" si="383"/>
        <v>0</v>
      </c>
      <c r="I727" s="11">
        <f t="shared" si="383"/>
        <v>0</v>
      </c>
      <c r="J727" s="11">
        <f t="shared" si="383"/>
        <v>0</v>
      </c>
      <c r="K727" s="11">
        <f t="shared" si="383"/>
        <v>0</v>
      </c>
      <c r="L727" s="11">
        <f t="shared" si="383"/>
        <v>0</v>
      </c>
      <c r="M727" s="11">
        <f t="shared" si="383"/>
        <v>0</v>
      </c>
      <c r="N727" s="11">
        <f t="shared" si="388"/>
        <v>0</v>
      </c>
      <c r="O727" s="11">
        <f t="shared" si="388"/>
        <v>0</v>
      </c>
      <c r="P727" s="11">
        <f t="shared" si="388"/>
        <v>0</v>
      </c>
      <c r="Q727" s="11">
        <f t="shared" si="388"/>
        <v>0</v>
      </c>
      <c r="R727" s="11">
        <f t="shared" si="388"/>
        <v>0</v>
      </c>
      <c r="S727" s="11">
        <f t="shared" si="388"/>
        <v>0</v>
      </c>
      <c r="T727" s="11">
        <f t="shared" si="357"/>
        <v>7560</v>
      </c>
      <c r="U727" s="40">
        <f t="shared" si="364"/>
        <v>0.876</v>
      </c>
      <c r="V727" s="11">
        <f t="shared" si="386"/>
        <v>14.760893741785463</v>
      </c>
      <c r="W727" s="11">
        <f t="shared" si="386"/>
        <v>111132000</v>
      </c>
      <c r="X727" s="11">
        <f t="shared" si="386"/>
        <v>529200</v>
      </c>
      <c r="Y727" s="11">
        <f t="shared" si="385"/>
        <v>793800</v>
      </c>
      <c r="Z727" s="11">
        <f t="shared" si="385"/>
        <v>1.5</v>
      </c>
      <c r="AA727" s="11">
        <f t="shared" si="385"/>
        <v>121.2435565298214</v>
      </c>
      <c r="AB727" s="11">
        <f t="shared" si="385"/>
        <v>7560</v>
      </c>
      <c r="AC727" s="11">
        <f t="shared" si="385"/>
        <v>7560</v>
      </c>
      <c r="AD727" s="11">
        <f t="shared" si="385"/>
        <v>204120</v>
      </c>
      <c r="AE727" s="11">
        <f t="shared" si="387"/>
        <v>22680</v>
      </c>
      <c r="AF727" s="11">
        <f t="shared" si="387"/>
        <v>34020</v>
      </c>
      <c r="AG727" s="11">
        <f t="shared" si="387"/>
        <v>1.5</v>
      </c>
      <c r="AH727" s="11">
        <f t="shared" si="387"/>
        <v>5.196152422706632</v>
      </c>
      <c r="AI727" s="11">
        <f t="shared" si="387"/>
        <v>0</v>
      </c>
      <c r="AJ727" s="11">
        <f t="shared" si="387"/>
        <v>0</v>
      </c>
      <c r="AK727" s="11">
        <f t="shared" si="387"/>
        <v>0</v>
      </c>
      <c r="AL727" s="11">
        <f t="shared" si="387"/>
        <v>0</v>
      </c>
      <c r="AM727" s="11">
        <f t="shared" si="387"/>
        <v>0</v>
      </c>
      <c r="AN727" s="11">
        <f t="shared" si="381"/>
        <v>0</v>
      </c>
      <c r="AO727" s="11">
        <f t="shared" si="381"/>
        <v>0</v>
      </c>
      <c r="AP727" s="11">
        <f t="shared" si="381"/>
        <v>0</v>
      </c>
      <c r="AQ727" s="11">
        <f t="shared" si="381"/>
        <v>0</v>
      </c>
      <c r="AR727" s="11">
        <f t="shared" si="381"/>
        <v>0</v>
      </c>
      <c r="AS727" s="11">
        <f t="shared" si="381"/>
        <v>0</v>
      </c>
      <c r="AT727" s="11">
        <f t="shared" si="381"/>
        <v>0</v>
      </c>
      <c r="AU727" s="11">
        <f t="shared" si="382"/>
        <v>0</v>
      </c>
      <c r="AV727" s="11">
        <f t="shared" si="382"/>
        <v>0</v>
      </c>
      <c r="AW727" s="11">
        <f t="shared" si="382"/>
        <v>0</v>
      </c>
      <c r="AX727" s="11">
        <f t="shared" si="361"/>
        <v>0</v>
      </c>
      <c r="AY727" s="11">
        <f t="shared" si="361"/>
        <v>0</v>
      </c>
      <c r="AZ727" s="11">
        <f t="shared" si="361"/>
        <v>0</v>
      </c>
      <c r="BA727" s="11">
        <f t="shared" si="361"/>
        <v>0</v>
      </c>
      <c r="BB727" s="11">
        <f t="shared" si="361"/>
        <v>0</v>
      </c>
      <c r="BC727" s="11">
        <f t="shared" si="361"/>
        <v>0</v>
      </c>
      <c r="BD727" s="11">
        <f t="shared" si="361"/>
        <v>0</v>
      </c>
      <c r="BE727" s="11">
        <f t="shared" si="361"/>
        <v>0</v>
      </c>
      <c r="BF727" s="15" t="str">
        <f t="shared" si="365"/>
        <v>ČSN 42 5524</v>
      </c>
      <c r="BG727" s="42">
        <v>59.345999999999997</v>
      </c>
      <c r="BH727" s="17">
        <f t="shared" si="366"/>
        <v>420</v>
      </c>
      <c r="BI727" s="17">
        <f t="shared" si="367"/>
        <v>18</v>
      </c>
      <c r="BX727" s="18">
        <f t="shared" si="359"/>
        <v>7560</v>
      </c>
      <c r="BY727" s="42">
        <v>0.876</v>
      </c>
      <c r="BZ727" s="43">
        <f t="shared" si="368"/>
        <v>14.760893741785463</v>
      </c>
      <c r="CA727" s="18">
        <f t="shared" si="369"/>
        <v>111132000</v>
      </c>
      <c r="CB727" s="18">
        <f t="shared" si="370"/>
        <v>529200</v>
      </c>
      <c r="CC727" s="18">
        <f t="shared" si="371"/>
        <v>793800</v>
      </c>
      <c r="CD727" s="25">
        <f t="shared" si="372"/>
        <v>1.5</v>
      </c>
      <c r="CE727" s="26">
        <f t="shared" si="373"/>
        <v>121.2435565298214</v>
      </c>
      <c r="CF727" s="18">
        <f t="shared" si="374"/>
        <v>7560</v>
      </c>
      <c r="CG727" s="18">
        <f t="shared" si="375"/>
        <v>7560</v>
      </c>
      <c r="CH727" s="18">
        <f t="shared" si="376"/>
        <v>204120</v>
      </c>
      <c r="CI727" s="18">
        <f t="shared" si="377"/>
        <v>22680</v>
      </c>
      <c r="CJ727" s="18">
        <f t="shared" si="378"/>
        <v>34020</v>
      </c>
      <c r="CK727" s="25">
        <f t="shared" si="379"/>
        <v>1.5</v>
      </c>
      <c r="CL727" s="26">
        <f t="shared" si="380"/>
        <v>5.196152422706632</v>
      </c>
      <c r="DJ727" s="20" t="s">
        <v>542</v>
      </c>
    </row>
    <row r="728" spans="1:114" x14ac:dyDescent="0.2">
      <c r="A728" s="15" t="s">
        <v>105</v>
      </c>
      <c r="B728" s="10" t="s">
        <v>828</v>
      </c>
      <c r="C728" s="11">
        <f t="shared" si="363"/>
        <v>65.94</v>
      </c>
      <c r="D728" s="11">
        <f t="shared" si="384"/>
        <v>420</v>
      </c>
      <c r="E728" s="11">
        <f t="shared" si="383"/>
        <v>20</v>
      </c>
      <c r="F728" s="11">
        <f t="shared" si="383"/>
        <v>0</v>
      </c>
      <c r="G728" s="11">
        <f t="shared" si="383"/>
        <v>0</v>
      </c>
      <c r="H728" s="11">
        <f t="shared" si="383"/>
        <v>0</v>
      </c>
      <c r="I728" s="11">
        <f t="shared" si="383"/>
        <v>0</v>
      </c>
      <c r="J728" s="11">
        <f t="shared" si="383"/>
        <v>0</v>
      </c>
      <c r="K728" s="11">
        <f t="shared" si="383"/>
        <v>0</v>
      </c>
      <c r="L728" s="11">
        <f t="shared" si="383"/>
        <v>0</v>
      </c>
      <c r="M728" s="11">
        <f t="shared" si="383"/>
        <v>0</v>
      </c>
      <c r="N728" s="11">
        <f t="shared" si="388"/>
        <v>0</v>
      </c>
      <c r="O728" s="11">
        <f t="shared" si="388"/>
        <v>0</v>
      </c>
      <c r="P728" s="11">
        <f t="shared" si="388"/>
        <v>0</v>
      </c>
      <c r="Q728" s="11">
        <f t="shared" si="388"/>
        <v>0</v>
      </c>
      <c r="R728" s="11">
        <f t="shared" si="388"/>
        <v>0</v>
      </c>
      <c r="S728" s="11">
        <f t="shared" si="388"/>
        <v>0</v>
      </c>
      <c r="T728" s="11">
        <f t="shared" si="357"/>
        <v>8400</v>
      </c>
      <c r="U728" s="40">
        <f t="shared" si="364"/>
        <v>0.88</v>
      </c>
      <c r="V728" s="11">
        <f t="shared" si="386"/>
        <v>13.345465574764939</v>
      </c>
      <c r="W728" s="11">
        <f t="shared" si="386"/>
        <v>123479999.99999999</v>
      </c>
      <c r="X728" s="11">
        <f t="shared" si="386"/>
        <v>588000</v>
      </c>
      <c r="Y728" s="11">
        <f t="shared" si="385"/>
        <v>882000</v>
      </c>
      <c r="Z728" s="11">
        <f t="shared" si="385"/>
        <v>1.5</v>
      </c>
      <c r="AA728" s="11">
        <f t="shared" si="385"/>
        <v>121.2435565298214</v>
      </c>
      <c r="AB728" s="11">
        <f t="shared" si="385"/>
        <v>8400</v>
      </c>
      <c r="AC728" s="11">
        <f t="shared" si="385"/>
        <v>8400</v>
      </c>
      <c r="AD728" s="11">
        <f t="shared" si="385"/>
        <v>280000</v>
      </c>
      <c r="AE728" s="11">
        <f t="shared" si="387"/>
        <v>28000</v>
      </c>
      <c r="AF728" s="11">
        <f t="shared" si="387"/>
        <v>42000</v>
      </c>
      <c r="AG728" s="11">
        <f t="shared" si="387"/>
        <v>1.5</v>
      </c>
      <c r="AH728" s="11">
        <f t="shared" si="387"/>
        <v>5.7735026918962582</v>
      </c>
      <c r="AI728" s="11">
        <f t="shared" si="387"/>
        <v>0</v>
      </c>
      <c r="AJ728" s="11">
        <f t="shared" si="387"/>
        <v>0</v>
      </c>
      <c r="AK728" s="11">
        <f t="shared" si="387"/>
        <v>0</v>
      </c>
      <c r="AL728" s="11">
        <f t="shared" si="387"/>
        <v>0</v>
      </c>
      <c r="AM728" s="11">
        <f t="shared" si="387"/>
        <v>0</v>
      </c>
      <c r="AN728" s="11">
        <f t="shared" si="381"/>
        <v>0</v>
      </c>
      <c r="AO728" s="11">
        <f t="shared" si="381"/>
        <v>0</v>
      </c>
      <c r="AP728" s="11">
        <f t="shared" si="381"/>
        <v>0</v>
      </c>
      <c r="AQ728" s="11">
        <f t="shared" si="381"/>
        <v>0</v>
      </c>
      <c r="AR728" s="11">
        <f t="shared" si="381"/>
        <v>0</v>
      </c>
      <c r="AS728" s="11">
        <f t="shared" si="381"/>
        <v>0</v>
      </c>
      <c r="AT728" s="11">
        <f t="shared" si="381"/>
        <v>0</v>
      </c>
      <c r="AU728" s="11">
        <f t="shared" si="382"/>
        <v>0</v>
      </c>
      <c r="AV728" s="11">
        <f t="shared" si="382"/>
        <v>0</v>
      </c>
      <c r="AW728" s="11">
        <f t="shared" si="382"/>
        <v>0</v>
      </c>
      <c r="AX728" s="11">
        <f t="shared" si="361"/>
        <v>0</v>
      </c>
      <c r="AY728" s="11">
        <f t="shared" si="361"/>
        <v>0</v>
      </c>
      <c r="AZ728" s="11">
        <f t="shared" si="361"/>
        <v>0</v>
      </c>
      <c r="BA728" s="11">
        <f t="shared" si="361"/>
        <v>0</v>
      </c>
      <c r="BB728" s="11">
        <f t="shared" si="361"/>
        <v>0</v>
      </c>
      <c r="BC728" s="11">
        <f t="shared" si="361"/>
        <v>0</v>
      </c>
      <c r="BD728" s="11">
        <f t="shared" si="361"/>
        <v>0</v>
      </c>
      <c r="BE728" s="11">
        <f t="shared" si="361"/>
        <v>0</v>
      </c>
      <c r="BF728" s="15" t="str">
        <f t="shared" si="365"/>
        <v>ČSN 42 5524</v>
      </c>
      <c r="BG728" s="42">
        <v>65.94</v>
      </c>
      <c r="BH728" s="17">
        <f t="shared" si="366"/>
        <v>420</v>
      </c>
      <c r="BI728" s="17">
        <f t="shared" si="367"/>
        <v>20</v>
      </c>
      <c r="BX728" s="18">
        <f t="shared" si="359"/>
        <v>8400</v>
      </c>
      <c r="BY728" s="42">
        <v>0.88</v>
      </c>
      <c r="BZ728" s="43">
        <f t="shared" si="368"/>
        <v>13.345465574764939</v>
      </c>
      <c r="CA728" s="18">
        <f t="shared" si="369"/>
        <v>123479999.99999999</v>
      </c>
      <c r="CB728" s="18">
        <f t="shared" si="370"/>
        <v>588000</v>
      </c>
      <c r="CC728" s="18">
        <f t="shared" si="371"/>
        <v>882000</v>
      </c>
      <c r="CD728" s="25">
        <f t="shared" si="372"/>
        <v>1.5</v>
      </c>
      <c r="CE728" s="26">
        <f t="shared" si="373"/>
        <v>121.2435565298214</v>
      </c>
      <c r="CF728" s="18">
        <f t="shared" si="374"/>
        <v>8400</v>
      </c>
      <c r="CG728" s="18">
        <f t="shared" si="375"/>
        <v>8400</v>
      </c>
      <c r="CH728" s="18">
        <f t="shared" si="376"/>
        <v>280000</v>
      </c>
      <c r="CI728" s="18">
        <f t="shared" si="377"/>
        <v>28000</v>
      </c>
      <c r="CJ728" s="18">
        <f t="shared" si="378"/>
        <v>42000</v>
      </c>
      <c r="CK728" s="25">
        <f t="shared" si="379"/>
        <v>1.5</v>
      </c>
      <c r="CL728" s="26">
        <f t="shared" si="380"/>
        <v>5.7735026918962582</v>
      </c>
      <c r="DJ728" s="20" t="s">
        <v>542</v>
      </c>
    </row>
    <row r="729" spans="1:114" x14ac:dyDescent="0.2">
      <c r="A729" s="15" t="s">
        <v>105</v>
      </c>
      <c r="B729" s="10" t="s">
        <v>829</v>
      </c>
      <c r="C729" s="11">
        <f t="shared" si="363"/>
        <v>82.424999999999997</v>
      </c>
      <c r="D729" s="11">
        <f t="shared" si="384"/>
        <v>420</v>
      </c>
      <c r="E729" s="11">
        <f t="shared" si="383"/>
        <v>25</v>
      </c>
      <c r="F729" s="11">
        <f t="shared" si="383"/>
        <v>0</v>
      </c>
      <c r="G729" s="11">
        <f t="shared" si="383"/>
        <v>0</v>
      </c>
      <c r="H729" s="11">
        <f t="shared" si="383"/>
        <v>0</v>
      </c>
      <c r="I729" s="11">
        <f t="shared" si="383"/>
        <v>0</v>
      </c>
      <c r="J729" s="11">
        <f t="shared" si="383"/>
        <v>0</v>
      </c>
      <c r="K729" s="11">
        <f t="shared" si="383"/>
        <v>0</v>
      </c>
      <c r="L729" s="11">
        <f t="shared" si="383"/>
        <v>0</v>
      </c>
      <c r="M729" s="11">
        <f t="shared" si="383"/>
        <v>0</v>
      </c>
      <c r="N729" s="11">
        <f t="shared" si="388"/>
        <v>0</v>
      </c>
      <c r="O729" s="11">
        <f t="shared" si="388"/>
        <v>0</v>
      </c>
      <c r="P729" s="11">
        <f t="shared" si="388"/>
        <v>0</v>
      </c>
      <c r="Q729" s="11">
        <f t="shared" si="388"/>
        <v>0</v>
      </c>
      <c r="R729" s="11">
        <f t="shared" si="388"/>
        <v>0</v>
      </c>
      <c r="S729" s="11">
        <f t="shared" si="388"/>
        <v>0</v>
      </c>
      <c r="T729" s="11">
        <f t="shared" si="357"/>
        <v>10500</v>
      </c>
      <c r="U729" s="40">
        <f t="shared" si="364"/>
        <v>0.89</v>
      </c>
      <c r="V729" s="11">
        <f t="shared" si="386"/>
        <v>10.797694874127995</v>
      </c>
      <c r="W729" s="11">
        <f t="shared" si="386"/>
        <v>154349999.99999997</v>
      </c>
      <c r="X729" s="11">
        <f t="shared" si="386"/>
        <v>734999.99999999988</v>
      </c>
      <c r="Y729" s="11">
        <f t="shared" si="385"/>
        <v>1102500</v>
      </c>
      <c r="Z729" s="11">
        <f t="shared" si="385"/>
        <v>1.5000000000000002</v>
      </c>
      <c r="AA729" s="11">
        <f t="shared" si="385"/>
        <v>121.24355652982139</v>
      </c>
      <c r="AB729" s="11">
        <f t="shared" si="385"/>
        <v>10500</v>
      </c>
      <c r="AC729" s="11">
        <f t="shared" si="385"/>
        <v>10500</v>
      </c>
      <c r="AD729" s="11">
        <f t="shared" si="385"/>
        <v>546875</v>
      </c>
      <c r="AE729" s="11">
        <f t="shared" si="387"/>
        <v>43750</v>
      </c>
      <c r="AF729" s="11">
        <f t="shared" si="387"/>
        <v>65625</v>
      </c>
      <c r="AG729" s="11">
        <f t="shared" si="387"/>
        <v>1.5</v>
      </c>
      <c r="AH729" s="11">
        <f t="shared" si="387"/>
        <v>7.2168783648703219</v>
      </c>
      <c r="AI729" s="11">
        <f t="shared" si="387"/>
        <v>0</v>
      </c>
      <c r="AJ729" s="11">
        <f t="shared" si="387"/>
        <v>0</v>
      </c>
      <c r="AK729" s="11">
        <f t="shared" si="387"/>
        <v>0</v>
      </c>
      <c r="AL729" s="11">
        <f t="shared" si="387"/>
        <v>0</v>
      </c>
      <c r="AM729" s="11">
        <f t="shared" si="387"/>
        <v>0</v>
      </c>
      <c r="AN729" s="11">
        <f t="shared" si="381"/>
        <v>0</v>
      </c>
      <c r="AO729" s="11">
        <f t="shared" si="381"/>
        <v>0</v>
      </c>
      <c r="AP729" s="11">
        <f t="shared" si="381"/>
        <v>0</v>
      </c>
      <c r="AQ729" s="11">
        <f t="shared" si="381"/>
        <v>0</v>
      </c>
      <c r="AR729" s="11">
        <f t="shared" si="381"/>
        <v>0</v>
      </c>
      <c r="AS729" s="11">
        <f t="shared" si="381"/>
        <v>0</v>
      </c>
      <c r="AT729" s="11">
        <f t="shared" si="381"/>
        <v>0</v>
      </c>
      <c r="AU729" s="11">
        <f t="shared" si="382"/>
        <v>0</v>
      </c>
      <c r="AV729" s="11">
        <f t="shared" si="382"/>
        <v>0</v>
      </c>
      <c r="AW729" s="11">
        <f t="shared" si="382"/>
        <v>0</v>
      </c>
      <c r="AX729" s="11">
        <f t="shared" si="361"/>
        <v>0</v>
      </c>
      <c r="AY729" s="11">
        <f t="shared" si="361"/>
        <v>0</v>
      </c>
      <c r="AZ729" s="11">
        <f t="shared" si="361"/>
        <v>0</v>
      </c>
      <c r="BA729" s="11">
        <f t="shared" si="361"/>
        <v>0</v>
      </c>
      <c r="BB729" s="11">
        <f t="shared" si="361"/>
        <v>0</v>
      </c>
      <c r="BC729" s="11">
        <f t="shared" si="361"/>
        <v>0</v>
      </c>
      <c r="BD729" s="11">
        <f t="shared" si="361"/>
        <v>0</v>
      </c>
      <c r="BE729" s="11">
        <f t="shared" si="361"/>
        <v>0</v>
      </c>
      <c r="BF729" s="15" t="str">
        <f t="shared" si="365"/>
        <v>ČSN 42 5524</v>
      </c>
      <c r="BG729" s="42">
        <v>82.424999999999997</v>
      </c>
      <c r="BH729" s="17">
        <f t="shared" si="366"/>
        <v>420</v>
      </c>
      <c r="BI729" s="17">
        <f t="shared" si="367"/>
        <v>25</v>
      </c>
      <c r="BX729" s="18">
        <f t="shared" si="359"/>
        <v>10500</v>
      </c>
      <c r="BY729" s="42">
        <v>0.89</v>
      </c>
      <c r="BZ729" s="43">
        <f t="shared" si="368"/>
        <v>10.797694874127995</v>
      </c>
      <c r="CA729" s="18">
        <f t="shared" si="369"/>
        <v>154349999.99999997</v>
      </c>
      <c r="CB729" s="18">
        <f t="shared" si="370"/>
        <v>734999.99999999988</v>
      </c>
      <c r="CC729" s="18">
        <f t="shared" si="371"/>
        <v>1102500</v>
      </c>
      <c r="CD729" s="25">
        <f t="shared" si="372"/>
        <v>1.5000000000000002</v>
      </c>
      <c r="CE729" s="26">
        <f t="shared" si="373"/>
        <v>121.24355652982139</v>
      </c>
      <c r="CF729" s="18">
        <f t="shared" si="374"/>
        <v>10500</v>
      </c>
      <c r="CG729" s="18">
        <f t="shared" si="375"/>
        <v>10500</v>
      </c>
      <c r="CH729" s="18">
        <f t="shared" si="376"/>
        <v>546875</v>
      </c>
      <c r="CI729" s="18">
        <f t="shared" si="377"/>
        <v>43750</v>
      </c>
      <c r="CJ729" s="18">
        <f t="shared" si="378"/>
        <v>65625</v>
      </c>
      <c r="CK729" s="25">
        <f t="shared" si="379"/>
        <v>1.5</v>
      </c>
      <c r="CL729" s="26">
        <f t="shared" si="380"/>
        <v>7.2168783648703219</v>
      </c>
      <c r="DJ729" s="20" t="s">
        <v>542</v>
      </c>
    </row>
    <row r="730" spans="1:114" x14ac:dyDescent="0.2">
      <c r="A730" s="15" t="s">
        <v>105</v>
      </c>
      <c r="B730" s="10" t="s">
        <v>830</v>
      </c>
      <c r="C730" s="11">
        <f t="shared" si="363"/>
        <v>98.91</v>
      </c>
      <c r="D730" s="11">
        <f t="shared" si="384"/>
        <v>420</v>
      </c>
      <c r="E730" s="11">
        <f t="shared" si="383"/>
        <v>30</v>
      </c>
      <c r="F730" s="11">
        <f t="shared" si="383"/>
        <v>0</v>
      </c>
      <c r="G730" s="11">
        <f t="shared" si="383"/>
        <v>0</v>
      </c>
      <c r="H730" s="11">
        <f t="shared" si="383"/>
        <v>0</v>
      </c>
      <c r="I730" s="11">
        <f t="shared" si="383"/>
        <v>0</v>
      </c>
      <c r="J730" s="11">
        <f t="shared" si="383"/>
        <v>0</v>
      </c>
      <c r="K730" s="11">
        <f t="shared" si="383"/>
        <v>0</v>
      </c>
      <c r="L730" s="11">
        <f t="shared" si="383"/>
        <v>0</v>
      </c>
      <c r="M730" s="11">
        <f t="shared" si="383"/>
        <v>0</v>
      </c>
      <c r="N730" s="11">
        <f t="shared" si="388"/>
        <v>0</v>
      </c>
      <c r="O730" s="11">
        <f t="shared" si="388"/>
        <v>0</v>
      </c>
      <c r="P730" s="11">
        <f t="shared" si="388"/>
        <v>0</v>
      </c>
      <c r="Q730" s="11">
        <f t="shared" si="388"/>
        <v>0</v>
      </c>
      <c r="R730" s="11">
        <f t="shared" si="388"/>
        <v>0</v>
      </c>
      <c r="S730" s="11">
        <f t="shared" si="388"/>
        <v>0</v>
      </c>
      <c r="T730" s="11">
        <f t="shared" si="357"/>
        <v>12600</v>
      </c>
      <c r="U730" s="40">
        <f t="shared" si="364"/>
        <v>0.9</v>
      </c>
      <c r="V730" s="11">
        <f t="shared" si="386"/>
        <v>9.0991810737033667</v>
      </c>
      <c r="W730" s="11">
        <f t="shared" si="386"/>
        <v>185220000</v>
      </c>
      <c r="X730" s="11">
        <f t="shared" si="386"/>
        <v>882000</v>
      </c>
      <c r="Y730" s="11">
        <f t="shared" si="385"/>
        <v>1323000</v>
      </c>
      <c r="Z730" s="11">
        <f t="shared" si="385"/>
        <v>1.5</v>
      </c>
      <c r="AA730" s="11">
        <f t="shared" si="385"/>
        <v>121.2435565298214</v>
      </c>
      <c r="AB730" s="11">
        <f t="shared" si="385"/>
        <v>12600</v>
      </c>
      <c r="AC730" s="11">
        <f t="shared" si="385"/>
        <v>12600</v>
      </c>
      <c r="AD730" s="11">
        <f t="shared" si="385"/>
        <v>945000</v>
      </c>
      <c r="AE730" s="11">
        <f t="shared" si="387"/>
        <v>63000</v>
      </c>
      <c r="AF730" s="11">
        <f t="shared" si="387"/>
        <v>94500</v>
      </c>
      <c r="AG730" s="11">
        <f t="shared" si="387"/>
        <v>1.5</v>
      </c>
      <c r="AH730" s="11">
        <f t="shared" si="387"/>
        <v>8.6602540378443873</v>
      </c>
      <c r="AI730" s="11">
        <f t="shared" si="387"/>
        <v>0</v>
      </c>
      <c r="AJ730" s="11">
        <f t="shared" si="387"/>
        <v>0</v>
      </c>
      <c r="AK730" s="11">
        <f t="shared" si="387"/>
        <v>0</v>
      </c>
      <c r="AL730" s="11">
        <f t="shared" si="387"/>
        <v>0</v>
      </c>
      <c r="AM730" s="11">
        <f t="shared" si="387"/>
        <v>0</v>
      </c>
      <c r="AN730" s="11">
        <f t="shared" si="381"/>
        <v>0</v>
      </c>
      <c r="AO730" s="11">
        <f t="shared" si="381"/>
        <v>0</v>
      </c>
      <c r="AP730" s="11">
        <f t="shared" si="381"/>
        <v>0</v>
      </c>
      <c r="AQ730" s="11">
        <f t="shared" si="381"/>
        <v>0</v>
      </c>
      <c r="AR730" s="11">
        <f t="shared" si="381"/>
        <v>0</v>
      </c>
      <c r="AS730" s="11">
        <f t="shared" si="381"/>
        <v>0</v>
      </c>
      <c r="AT730" s="11">
        <f t="shared" si="381"/>
        <v>0</v>
      </c>
      <c r="AU730" s="11">
        <f t="shared" si="382"/>
        <v>0</v>
      </c>
      <c r="AV730" s="11">
        <f t="shared" si="382"/>
        <v>0</v>
      </c>
      <c r="AW730" s="11">
        <f t="shared" si="382"/>
        <v>0</v>
      </c>
      <c r="AX730" s="11">
        <f t="shared" si="361"/>
        <v>0</v>
      </c>
      <c r="AY730" s="11">
        <f t="shared" si="361"/>
        <v>0</v>
      </c>
      <c r="AZ730" s="11">
        <f t="shared" si="361"/>
        <v>0</v>
      </c>
      <c r="BA730" s="11">
        <f t="shared" si="361"/>
        <v>0</v>
      </c>
      <c r="BB730" s="11">
        <f t="shared" si="361"/>
        <v>0</v>
      </c>
      <c r="BC730" s="11">
        <f t="shared" si="361"/>
        <v>0</v>
      </c>
      <c r="BD730" s="11">
        <f t="shared" si="361"/>
        <v>0</v>
      </c>
      <c r="BE730" s="11">
        <f t="shared" si="361"/>
        <v>0</v>
      </c>
      <c r="BF730" s="15" t="str">
        <f t="shared" si="365"/>
        <v>ČSN 42 5524</v>
      </c>
      <c r="BG730" s="42">
        <v>98.91</v>
      </c>
      <c r="BH730" s="17">
        <f t="shared" si="366"/>
        <v>420</v>
      </c>
      <c r="BI730" s="17">
        <f t="shared" si="367"/>
        <v>30</v>
      </c>
      <c r="BX730" s="18">
        <f t="shared" si="359"/>
        <v>12600</v>
      </c>
      <c r="BY730" s="42">
        <v>0.9</v>
      </c>
      <c r="BZ730" s="43">
        <f t="shared" si="368"/>
        <v>9.0991810737033667</v>
      </c>
      <c r="CA730" s="18">
        <f t="shared" si="369"/>
        <v>185220000</v>
      </c>
      <c r="CB730" s="18">
        <f t="shared" si="370"/>
        <v>882000</v>
      </c>
      <c r="CC730" s="18">
        <f t="shared" si="371"/>
        <v>1323000</v>
      </c>
      <c r="CD730" s="25">
        <f t="shared" si="372"/>
        <v>1.5</v>
      </c>
      <c r="CE730" s="26">
        <f t="shared" si="373"/>
        <v>121.2435565298214</v>
      </c>
      <c r="CF730" s="18">
        <f t="shared" si="374"/>
        <v>12600</v>
      </c>
      <c r="CG730" s="18">
        <f t="shared" si="375"/>
        <v>12600</v>
      </c>
      <c r="CH730" s="18">
        <f t="shared" si="376"/>
        <v>945000</v>
      </c>
      <c r="CI730" s="18">
        <f t="shared" si="377"/>
        <v>63000</v>
      </c>
      <c r="CJ730" s="18">
        <f t="shared" si="378"/>
        <v>94500</v>
      </c>
      <c r="CK730" s="25">
        <f t="shared" si="379"/>
        <v>1.5</v>
      </c>
      <c r="CL730" s="26">
        <f t="shared" si="380"/>
        <v>8.6602540378443873</v>
      </c>
      <c r="DJ730" s="20" t="s">
        <v>542</v>
      </c>
    </row>
    <row r="731" spans="1:114" x14ac:dyDescent="0.2">
      <c r="A731" s="15" t="s">
        <v>105</v>
      </c>
      <c r="B731" s="10" t="s">
        <v>831</v>
      </c>
      <c r="C731" s="11">
        <f t="shared" si="363"/>
        <v>115.395</v>
      </c>
      <c r="D731" s="11">
        <f t="shared" si="384"/>
        <v>420</v>
      </c>
      <c r="E731" s="11">
        <f t="shared" si="383"/>
        <v>35</v>
      </c>
      <c r="F731" s="11">
        <f t="shared" si="383"/>
        <v>0</v>
      </c>
      <c r="G731" s="11">
        <f t="shared" si="383"/>
        <v>0</v>
      </c>
      <c r="H731" s="11">
        <f t="shared" si="383"/>
        <v>0</v>
      </c>
      <c r="I731" s="11">
        <f t="shared" si="383"/>
        <v>0</v>
      </c>
      <c r="J731" s="11">
        <f t="shared" si="383"/>
        <v>0</v>
      </c>
      <c r="K731" s="11">
        <f t="shared" si="383"/>
        <v>0</v>
      </c>
      <c r="L731" s="11">
        <f t="shared" si="383"/>
        <v>0</v>
      </c>
      <c r="M731" s="11">
        <f t="shared" si="383"/>
        <v>0</v>
      </c>
      <c r="N731" s="11">
        <f t="shared" si="388"/>
        <v>0</v>
      </c>
      <c r="O731" s="11">
        <f t="shared" si="388"/>
        <v>0</v>
      </c>
      <c r="P731" s="11">
        <f t="shared" si="388"/>
        <v>0</v>
      </c>
      <c r="Q731" s="11">
        <f t="shared" si="388"/>
        <v>0</v>
      </c>
      <c r="R731" s="11">
        <f t="shared" si="388"/>
        <v>0</v>
      </c>
      <c r="S731" s="11">
        <f t="shared" si="388"/>
        <v>0</v>
      </c>
      <c r="T731" s="11">
        <f t="shared" si="357"/>
        <v>14700</v>
      </c>
      <c r="U731" s="40">
        <f t="shared" si="364"/>
        <v>0.91</v>
      </c>
      <c r="V731" s="11">
        <f t="shared" si="386"/>
        <v>7.8859569305429185</v>
      </c>
      <c r="W731" s="11">
        <f t="shared" si="386"/>
        <v>216090000</v>
      </c>
      <c r="X731" s="11">
        <f t="shared" si="386"/>
        <v>1029000</v>
      </c>
      <c r="Y731" s="11">
        <f t="shared" si="385"/>
        <v>1543500</v>
      </c>
      <c r="Z731" s="11">
        <f t="shared" si="385"/>
        <v>1.5</v>
      </c>
      <c r="AA731" s="11">
        <f t="shared" si="385"/>
        <v>121.2435565298214</v>
      </c>
      <c r="AB731" s="11">
        <f t="shared" si="385"/>
        <v>14700</v>
      </c>
      <c r="AC731" s="11">
        <f t="shared" si="385"/>
        <v>14700</v>
      </c>
      <c r="AD731" s="11">
        <f t="shared" si="385"/>
        <v>1500625</v>
      </c>
      <c r="AE731" s="11">
        <f t="shared" si="387"/>
        <v>85750</v>
      </c>
      <c r="AF731" s="11">
        <f t="shared" si="387"/>
        <v>128625</v>
      </c>
      <c r="AG731" s="11">
        <f t="shared" si="387"/>
        <v>1.5</v>
      </c>
      <c r="AH731" s="11">
        <f t="shared" si="387"/>
        <v>10.103629710818451</v>
      </c>
      <c r="AI731" s="11">
        <f t="shared" si="387"/>
        <v>0</v>
      </c>
      <c r="AJ731" s="11">
        <f t="shared" si="387"/>
        <v>0</v>
      </c>
      <c r="AK731" s="11">
        <f t="shared" si="387"/>
        <v>0</v>
      </c>
      <c r="AL731" s="11">
        <f t="shared" si="387"/>
        <v>0</v>
      </c>
      <c r="AM731" s="11">
        <f t="shared" si="387"/>
        <v>0</v>
      </c>
      <c r="AN731" s="11">
        <f t="shared" si="381"/>
        <v>0</v>
      </c>
      <c r="AO731" s="11">
        <f t="shared" si="381"/>
        <v>0</v>
      </c>
      <c r="AP731" s="11">
        <f t="shared" si="381"/>
        <v>0</v>
      </c>
      <c r="AQ731" s="11">
        <f t="shared" si="381"/>
        <v>0</v>
      </c>
      <c r="AR731" s="11">
        <f t="shared" si="381"/>
        <v>0</v>
      </c>
      <c r="AS731" s="11">
        <f t="shared" si="381"/>
        <v>0</v>
      </c>
      <c r="AT731" s="11">
        <f t="shared" si="381"/>
        <v>0</v>
      </c>
      <c r="AU731" s="11">
        <f t="shared" si="382"/>
        <v>0</v>
      </c>
      <c r="AV731" s="11">
        <f t="shared" si="382"/>
        <v>0</v>
      </c>
      <c r="AW731" s="11">
        <f t="shared" si="382"/>
        <v>0</v>
      </c>
      <c r="AX731" s="11">
        <f t="shared" si="361"/>
        <v>0</v>
      </c>
      <c r="AY731" s="11">
        <f t="shared" si="361"/>
        <v>0</v>
      </c>
      <c r="AZ731" s="11">
        <f t="shared" si="361"/>
        <v>0</v>
      </c>
      <c r="BA731" s="11">
        <f t="shared" si="361"/>
        <v>0</v>
      </c>
      <c r="BB731" s="11">
        <f t="shared" si="361"/>
        <v>0</v>
      </c>
      <c r="BC731" s="11">
        <f t="shared" si="361"/>
        <v>0</v>
      </c>
      <c r="BD731" s="11">
        <f t="shared" si="361"/>
        <v>0</v>
      </c>
      <c r="BE731" s="11">
        <f t="shared" si="361"/>
        <v>0</v>
      </c>
      <c r="BF731" s="15" t="str">
        <f t="shared" si="365"/>
        <v>ČSN 42 5524</v>
      </c>
      <c r="BG731" s="42">
        <v>115.395</v>
      </c>
      <c r="BH731" s="17">
        <f t="shared" si="366"/>
        <v>420</v>
      </c>
      <c r="BI731" s="17">
        <f t="shared" si="367"/>
        <v>35</v>
      </c>
      <c r="BX731" s="18">
        <f t="shared" si="359"/>
        <v>14700</v>
      </c>
      <c r="BY731" s="42">
        <v>0.91</v>
      </c>
      <c r="BZ731" s="43">
        <f t="shared" si="368"/>
        <v>7.8859569305429185</v>
      </c>
      <c r="CA731" s="18">
        <f t="shared" si="369"/>
        <v>216090000</v>
      </c>
      <c r="CB731" s="18">
        <f t="shared" si="370"/>
        <v>1029000</v>
      </c>
      <c r="CC731" s="18">
        <f t="shared" si="371"/>
        <v>1543500</v>
      </c>
      <c r="CD731" s="25">
        <f t="shared" si="372"/>
        <v>1.5</v>
      </c>
      <c r="CE731" s="26">
        <f t="shared" si="373"/>
        <v>121.2435565298214</v>
      </c>
      <c r="CF731" s="18">
        <f t="shared" si="374"/>
        <v>14700</v>
      </c>
      <c r="CG731" s="18">
        <f t="shared" si="375"/>
        <v>14700</v>
      </c>
      <c r="CH731" s="18">
        <f t="shared" si="376"/>
        <v>1500625</v>
      </c>
      <c r="CI731" s="18">
        <f t="shared" si="377"/>
        <v>85750</v>
      </c>
      <c r="CJ731" s="18">
        <f t="shared" si="378"/>
        <v>128625</v>
      </c>
      <c r="CK731" s="25">
        <f t="shared" si="379"/>
        <v>1.5</v>
      </c>
      <c r="CL731" s="26">
        <f t="shared" si="380"/>
        <v>10.103629710818451</v>
      </c>
      <c r="DJ731" s="20" t="s">
        <v>542</v>
      </c>
    </row>
    <row r="732" spans="1:114" x14ac:dyDescent="0.2">
      <c r="A732" s="15" t="s">
        <v>105</v>
      </c>
      <c r="B732" s="10" t="s">
        <v>832</v>
      </c>
      <c r="C732" s="11">
        <f t="shared" si="363"/>
        <v>131.88</v>
      </c>
      <c r="D732" s="11">
        <f t="shared" si="384"/>
        <v>420</v>
      </c>
      <c r="E732" s="11">
        <f t="shared" si="383"/>
        <v>40</v>
      </c>
      <c r="F732" s="11">
        <f t="shared" si="383"/>
        <v>0</v>
      </c>
      <c r="G732" s="11">
        <f t="shared" si="383"/>
        <v>0</v>
      </c>
      <c r="H732" s="11">
        <f t="shared" si="383"/>
        <v>0</v>
      </c>
      <c r="I732" s="11">
        <f t="shared" si="383"/>
        <v>0</v>
      </c>
      <c r="J732" s="11">
        <f t="shared" si="383"/>
        <v>0</v>
      </c>
      <c r="K732" s="11">
        <f t="shared" si="383"/>
        <v>0</v>
      </c>
      <c r="L732" s="11">
        <f t="shared" si="383"/>
        <v>0</v>
      </c>
      <c r="M732" s="11">
        <f t="shared" si="383"/>
        <v>0</v>
      </c>
      <c r="N732" s="11">
        <f t="shared" si="388"/>
        <v>0</v>
      </c>
      <c r="O732" s="11">
        <f t="shared" si="388"/>
        <v>0</v>
      </c>
      <c r="P732" s="11">
        <f t="shared" si="388"/>
        <v>0</v>
      </c>
      <c r="Q732" s="11">
        <f t="shared" si="388"/>
        <v>0</v>
      </c>
      <c r="R732" s="11">
        <f t="shared" si="388"/>
        <v>0</v>
      </c>
      <c r="S732" s="11">
        <f t="shared" si="388"/>
        <v>0</v>
      </c>
      <c r="T732" s="11">
        <f t="shared" si="357"/>
        <v>16800</v>
      </c>
      <c r="U732" s="40">
        <f t="shared" si="364"/>
        <v>0.92</v>
      </c>
      <c r="V732" s="11">
        <f t="shared" si="386"/>
        <v>6.9760388231725816</v>
      </c>
      <c r="W732" s="11">
        <f t="shared" si="386"/>
        <v>246959999.99999997</v>
      </c>
      <c r="X732" s="11">
        <f t="shared" si="386"/>
        <v>1176000</v>
      </c>
      <c r="Y732" s="11">
        <f t="shared" si="385"/>
        <v>1764000</v>
      </c>
      <c r="Z732" s="11">
        <f t="shared" si="385"/>
        <v>1.5</v>
      </c>
      <c r="AA732" s="11">
        <f t="shared" si="385"/>
        <v>121.2435565298214</v>
      </c>
      <c r="AB732" s="11">
        <f t="shared" si="385"/>
        <v>16800</v>
      </c>
      <c r="AC732" s="11">
        <f t="shared" si="385"/>
        <v>16800</v>
      </c>
      <c r="AD732" s="11">
        <f t="shared" si="385"/>
        <v>2240000</v>
      </c>
      <c r="AE732" s="11">
        <f t="shared" si="387"/>
        <v>112000</v>
      </c>
      <c r="AF732" s="11">
        <f t="shared" si="387"/>
        <v>168000</v>
      </c>
      <c r="AG732" s="11">
        <f t="shared" si="387"/>
        <v>1.5</v>
      </c>
      <c r="AH732" s="11">
        <f t="shared" si="387"/>
        <v>11.547005383792516</v>
      </c>
      <c r="AI732" s="11">
        <f t="shared" si="387"/>
        <v>0</v>
      </c>
      <c r="AJ732" s="11">
        <f t="shared" si="387"/>
        <v>0</v>
      </c>
      <c r="AK732" s="11">
        <f t="shared" si="387"/>
        <v>0</v>
      </c>
      <c r="AL732" s="11">
        <f t="shared" si="387"/>
        <v>0</v>
      </c>
      <c r="AM732" s="11">
        <f t="shared" si="387"/>
        <v>0</v>
      </c>
      <c r="AN732" s="11">
        <f t="shared" si="381"/>
        <v>0</v>
      </c>
      <c r="AO732" s="11">
        <f t="shared" si="381"/>
        <v>0</v>
      </c>
      <c r="AP732" s="11">
        <f t="shared" si="381"/>
        <v>0</v>
      </c>
      <c r="AQ732" s="11">
        <f t="shared" si="381"/>
        <v>0</v>
      </c>
      <c r="AR732" s="11">
        <f t="shared" si="381"/>
        <v>0</v>
      </c>
      <c r="AS732" s="11">
        <f t="shared" si="381"/>
        <v>0</v>
      </c>
      <c r="AT732" s="11">
        <f t="shared" si="381"/>
        <v>0</v>
      </c>
      <c r="AU732" s="11">
        <f t="shared" si="382"/>
        <v>0</v>
      </c>
      <c r="AV732" s="11">
        <f t="shared" si="382"/>
        <v>0</v>
      </c>
      <c r="AW732" s="11">
        <f t="shared" si="382"/>
        <v>0</v>
      </c>
      <c r="AX732" s="11">
        <f t="shared" si="361"/>
        <v>0</v>
      </c>
      <c r="AY732" s="11">
        <f t="shared" si="361"/>
        <v>0</v>
      </c>
      <c r="AZ732" s="11">
        <f t="shared" si="361"/>
        <v>0</v>
      </c>
      <c r="BA732" s="11">
        <f t="shared" si="361"/>
        <v>0</v>
      </c>
      <c r="BB732" s="11">
        <f t="shared" si="361"/>
        <v>0</v>
      </c>
      <c r="BC732" s="11">
        <f t="shared" si="361"/>
        <v>0</v>
      </c>
      <c r="BD732" s="11">
        <f t="shared" si="361"/>
        <v>0</v>
      </c>
      <c r="BE732" s="11">
        <f t="shared" si="361"/>
        <v>0</v>
      </c>
      <c r="BF732" s="15" t="str">
        <f t="shared" si="365"/>
        <v>ČSN 42 5524</v>
      </c>
      <c r="BG732" s="42">
        <v>131.88</v>
      </c>
      <c r="BH732" s="17">
        <f t="shared" si="366"/>
        <v>420</v>
      </c>
      <c r="BI732" s="17">
        <f t="shared" si="367"/>
        <v>40</v>
      </c>
      <c r="BX732" s="18">
        <f t="shared" si="359"/>
        <v>16800</v>
      </c>
      <c r="BY732" s="42">
        <v>0.92</v>
      </c>
      <c r="BZ732" s="43">
        <f t="shared" si="368"/>
        <v>6.9760388231725816</v>
      </c>
      <c r="CA732" s="18">
        <f t="shared" si="369"/>
        <v>246959999.99999997</v>
      </c>
      <c r="CB732" s="18">
        <f t="shared" si="370"/>
        <v>1176000</v>
      </c>
      <c r="CC732" s="18">
        <f t="shared" si="371"/>
        <v>1764000</v>
      </c>
      <c r="CD732" s="25">
        <f t="shared" si="372"/>
        <v>1.5</v>
      </c>
      <c r="CE732" s="26">
        <f t="shared" si="373"/>
        <v>121.2435565298214</v>
      </c>
      <c r="CF732" s="18">
        <f t="shared" si="374"/>
        <v>16800</v>
      </c>
      <c r="CG732" s="18">
        <f t="shared" si="375"/>
        <v>16800</v>
      </c>
      <c r="CH732" s="18">
        <f t="shared" si="376"/>
        <v>2240000</v>
      </c>
      <c r="CI732" s="18">
        <f t="shared" si="377"/>
        <v>112000</v>
      </c>
      <c r="CJ732" s="18">
        <f t="shared" si="378"/>
        <v>168000</v>
      </c>
      <c r="CK732" s="25">
        <f t="shared" si="379"/>
        <v>1.5</v>
      </c>
      <c r="CL732" s="26">
        <f t="shared" si="380"/>
        <v>11.547005383792516</v>
      </c>
      <c r="DJ732" s="20" t="s">
        <v>542</v>
      </c>
    </row>
    <row r="733" spans="1:114" x14ac:dyDescent="0.2">
      <c r="A733" s="15" t="s">
        <v>105</v>
      </c>
      <c r="B733" s="10" t="s">
        <v>833</v>
      </c>
      <c r="C733" s="11">
        <f t="shared" si="363"/>
        <v>148.36500000000001</v>
      </c>
      <c r="D733" s="11">
        <f t="shared" si="384"/>
        <v>420</v>
      </c>
      <c r="E733" s="11">
        <f t="shared" si="383"/>
        <v>45</v>
      </c>
      <c r="F733" s="11">
        <f t="shared" si="383"/>
        <v>0</v>
      </c>
      <c r="G733" s="11">
        <f t="shared" si="383"/>
        <v>0</v>
      </c>
      <c r="H733" s="11">
        <f t="shared" si="383"/>
        <v>0</v>
      </c>
      <c r="I733" s="11">
        <f t="shared" si="383"/>
        <v>0</v>
      </c>
      <c r="J733" s="11">
        <f t="shared" si="383"/>
        <v>0</v>
      </c>
      <c r="K733" s="11">
        <f t="shared" si="383"/>
        <v>0</v>
      </c>
      <c r="L733" s="11">
        <f t="shared" si="383"/>
        <v>0</v>
      </c>
      <c r="M733" s="11">
        <f t="shared" si="383"/>
        <v>0</v>
      </c>
      <c r="N733" s="11">
        <f t="shared" si="388"/>
        <v>0</v>
      </c>
      <c r="O733" s="11">
        <f t="shared" si="388"/>
        <v>0</v>
      </c>
      <c r="P733" s="11">
        <f t="shared" si="388"/>
        <v>0</v>
      </c>
      <c r="Q733" s="11">
        <f t="shared" si="388"/>
        <v>0</v>
      </c>
      <c r="R733" s="11">
        <f t="shared" si="388"/>
        <v>0</v>
      </c>
      <c r="S733" s="11">
        <f t="shared" si="388"/>
        <v>0</v>
      </c>
      <c r="T733" s="11">
        <f t="shared" si="357"/>
        <v>18900</v>
      </c>
      <c r="U733" s="40">
        <f t="shared" si="364"/>
        <v>0.93</v>
      </c>
      <c r="V733" s="11">
        <f t="shared" si="386"/>
        <v>6.2683247396623196</v>
      </c>
      <c r="W733" s="11">
        <f t="shared" si="386"/>
        <v>277830000</v>
      </c>
      <c r="X733" s="11">
        <f t="shared" si="386"/>
        <v>1323000</v>
      </c>
      <c r="Y733" s="11">
        <f t="shared" si="385"/>
        <v>1984500</v>
      </c>
      <c r="Z733" s="11">
        <f t="shared" si="385"/>
        <v>1.5</v>
      </c>
      <c r="AA733" s="11">
        <f t="shared" si="385"/>
        <v>121.2435565298214</v>
      </c>
      <c r="AB733" s="11">
        <f t="shared" si="385"/>
        <v>18900</v>
      </c>
      <c r="AC733" s="11">
        <f t="shared" si="385"/>
        <v>18900</v>
      </c>
      <c r="AD733" s="11">
        <f t="shared" si="385"/>
        <v>3189375</v>
      </c>
      <c r="AE733" s="11">
        <f t="shared" si="387"/>
        <v>141750</v>
      </c>
      <c r="AF733" s="11">
        <f t="shared" si="387"/>
        <v>212625</v>
      </c>
      <c r="AG733" s="11">
        <f t="shared" si="387"/>
        <v>1.5</v>
      </c>
      <c r="AH733" s="11">
        <f t="shared" si="387"/>
        <v>12.99038105676658</v>
      </c>
      <c r="AI733" s="11">
        <f t="shared" si="387"/>
        <v>0</v>
      </c>
      <c r="AJ733" s="11">
        <f t="shared" si="387"/>
        <v>0</v>
      </c>
      <c r="AK733" s="11">
        <f t="shared" si="387"/>
        <v>0</v>
      </c>
      <c r="AL733" s="11">
        <f t="shared" si="387"/>
        <v>0</v>
      </c>
      <c r="AM733" s="11">
        <f t="shared" si="387"/>
        <v>0</v>
      </c>
      <c r="AN733" s="11">
        <f t="shared" si="381"/>
        <v>0</v>
      </c>
      <c r="AO733" s="11">
        <f t="shared" si="381"/>
        <v>0</v>
      </c>
      <c r="AP733" s="11">
        <f t="shared" si="381"/>
        <v>0</v>
      </c>
      <c r="AQ733" s="11">
        <f t="shared" si="381"/>
        <v>0</v>
      </c>
      <c r="AR733" s="11">
        <f t="shared" si="381"/>
        <v>0</v>
      </c>
      <c r="AS733" s="11">
        <f t="shared" si="381"/>
        <v>0</v>
      </c>
      <c r="AT733" s="11">
        <f t="shared" si="381"/>
        <v>0</v>
      </c>
      <c r="AU733" s="11">
        <f t="shared" si="382"/>
        <v>0</v>
      </c>
      <c r="AV733" s="11">
        <f t="shared" si="382"/>
        <v>0</v>
      </c>
      <c r="AW733" s="11">
        <f t="shared" si="382"/>
        <v>0</v>
      </c>
      <c r="AX733" s="11">
        <f t="shared" si="361"/>
        <v>0</v>
      </c>
      <c r="AY733" s="11">
        <f t="shared" si="361"/>
        <v>0</v>
      </c>
      <c r="AZ733" s="11">
        <f t="shared" si="361"/>
        <v>0</v>
      </c>
      <c r="BA733" s="11">
        <f t="shared" si="361"/>
        <v>0</v>
      </c>
      <c r="BB733" s="11">
        <f t="shared" si="361"/>
        <v>0</v>
      </c>
      <c r="BC733" s="11">
        <f t="shared" si="361"/>
        <v>0</v>
      </c>
      <c r="BD733" s="11">
        <f t="shared" si="361"/>
        <v>0</v>
      </c>
      <c r="BE733" s="11">
        <f t="shared" si="361"/>
        <v>0</v>
      </c>
      <c r="BF733" s="15" t="str">
        <f t="shared" si="365"/>
        <v>ČSN 42 5524</v>
      </c>
      <c r="BG733" s="42">
        <v>148.36500000000001</v>
      </c>
      <c r="BH733" s="17">
        <f t="shared" si="366"/>
        <v>420</v>
      </c>
      <c r="BI733" s="17">
        <f t="shared" si="367"/>
        <v>45</v>
      </c>
      <c r="BX733" s="18">
        <f t="shared" si="359"/>
        <v>18900</v>
      </c>
      <c r="BY733" s="42">
        <v>0.93</v>
      </c>
      <c r="BZ733" s="43">
        <f t="shared" si="368"/>
        <v>6.2683247396623196</v>
      </c>
      <c r="CA733" s="18">
        <f t="shared" si="369"/>
        <v>277830000</v>
      </c>
      <c r="CB733" s="18">
        <f t="shared" si="370"/>
        <v>1323000</v>
      </c>
      <c r="CC733" s="18">
        <f t="shared" si="371"/>
        <v>1984500</v>
      </c>
      <c r="CD733" s="25">
        <f t="shared" si="372"/>
        <v>1.5</v>
      </c>
      <c r="CE733" s="26">
        <f t="shared" si="373"/>
        <v>121.2435565298214</v>
      </c>
      <c r="CF733" s="18">
        <f t="shared" si="374"/>
        <v>18900</v>
      </c>
      <c r="CG733" s="18">
        <f t="shared" si="375"/>
        <v>18900</v>
      </c>
      <c r="CH733" s="18">
        <f t="shared" si="376"/>
        <v>3189375</v>
      </c>
      <c r="CI733" s="18">
        <f t="shared" si="377"/>
        <v>141750</v>
      </c>
      <c r="CJ733" s="18">
        <f t="shared" si="378"/>
        <v>212625</v>
      </c>
      <c r="CK733" s="25">
        <f t="shared" si="379"/>
        <v>1.5</v>
      </c>
      <c r="CL733" s="26">
        <f t="shared" si="380"/>
        <v>12.99038105676658</v>
      </c>
      <c r="DJ733" s="20" t="s">
        <v>542</v>
      </c>
    </row>
    <row r="734" spans="1:114" x14ac:dyDescent="0.2">
      <c r="A734" s="15" t="s">
        <v>105</v>
      </c>
      <c r="B734" s="10" t="s">
        <v>834</v>
      </c>
      <c r="C734" s="11">
        <f t="shared" si="363"/>
        <v>164.85</v>
      </c>
      <c r="D734" s="11">
        <f t="shared" si="384"/>
        <v>420</v>
      </c>
      <c r="E734" s="11">
        <f t="shared" si="383"/>
        <v>50</v>
      </c>
      <c r="F734" s="11">
        <f t="shared" si="383"/>
        <v>0</v>
      </c>
      <c r="G734" s="11">
        <f t="shared" si="383"/>
        <v>0</v>
      </c>
      <c r="H734" s="11">
        <f t="shared" si="383"/>
        <v>0</v>
      </c>
      <c r="I734" s="11">
        <f t="shared" si="383"/>
        <v>0</v>
      </c>
      <c r="J734" s="11">
        <f t="shared" si="383"/>
        <v>0</v>
      </c>
      <c r="K734" s="11">
        <f t="shared" si="383"/>
        <v>0</v>
      </c>
      <c r="L734" s="11">
        <f t="shared" si="383"/>
        <v>0</v>
      </c>
      <c r="M734" s="11">
        <f t="shared" si="383"/>
        <v>0</v>
      </c>
      <c r="N734" s="11">
        <f t="shared" si="388"/>
        <v>0</v>
      </c>
      <c r="O734" s="11">
        <f t="shared" si="388"/>
        <v>0</v>
      </c>
      <c r="P734" s="11">
        <f t="shared" si="388"/>
        <v>0</v>
      </c>
      <c r="Q734" s="11">
        <f t="shared" si="388"/>
        <v>0</v>
      </c>
      <c r="R734" s="11">
        <f t="shared" si="388"/>
        <v>0</v>
      </c>
      <c r="S734" s="11">
        <f t="shared" si="388"/>
        <v>0</v>
      </c>
      <c r="T734" s="11">
        <f t="shared" si="357"/>
        <v>21000</v>
      </c>
      <c r="U734" s="40">
        <f t="shared" si="364"/>
        <v>0.94</v>
      </c>
      <c r="V734" s="11">
        <f t="shared" si="386"/>
        <v>5.7021534728541097</v>
      </c>
      <c r="W734" s="11">
        <f t="shared" si="386"/>
        <v>308699999.99999994</v>
      </c>
      <c r="X734" s="11">
        <f t="shared" si="386"/>
        <v>1469999.9999999998</v>
      </c>
      <c r="Y734" s="11">
        <f t="shared" si="385"/>
        <v>2205000</v>
      </c>
      <c r="Z734" s="11">
        <f t="shared" si="385"/>
        <v>1.5000000000000002</v>
      </c>
      <c r="AA734" s="11">
        <f t="shared" si="385"/>
        <v>121.24355652982139</v>
      </c>
      <c r="AB734" s="11">
        <f t="shared" si="385"/>
        <v>21000</v>
      </c>
      <c r="AC734" s="11">
        <f t="shared" si="385"/>
        <v>21000</v>
      </c>
      <c r="AD734" s="11">
        <f t="shared" si="385"/>
        <v>4375000</v>
      </c>
      <c r="AE734" s="11">
        <f t="shared" si="387"/>
        <v>175000</v>
      </c>
      <c r="AF734" s="11">
        <f t="shared" si="387"/>
        <v>262500</v>
      </c>
      <c r="AG734" s="11">
        <f t="shared" si="387"/>
        <v>1.5</v>
      </c>
      <c r="AH734" s="11">
        <f t="shared" si="387"/>
        <v>14.433756729740644</v>
      </c>
      <c r="AI734" s="11">
        <f t="shared" si="387"/>
        <v>0</v>
      </c>
      <c r="AJ734" s="11">
        <f t="shared" si="387"/>
        <v>0</v>
      </c>
      <c r="AK734" s="11">
        <f t="shared" si="387"/>
        <v>0</v>
      </c>
      <c r="AL734" s="11">
        <f t="shared" si="387"/>
        <v>0</v>
      </c>
      <c r="AM734" s="11">
        <f t="shared" si="387"/>
        <v>0</v>
      </c>
      <c r="AN734" s="11">
        <f t="shared" si="381"/>
        <v>0</v>
      </c>
      <c r="AO734" s="11">
        <f t="shared" si="381"/>
        <v>0</v>
      </c>
      <c r="AP734" s="11">
        <f t="shared" si="381"/>
        <v>0</v>
      </c>
      <c r="AQ734" s="11">
        <f t="shared" si="381"/>
        <v>0</v>
      </c>
      <c r="AR734" s="11">
        <f t="shared" si="381"/>
        <v>0</v>
      </c>
      <c r="AS734" s="11">
        <f t="shared" si="381"/>
        <v>0</v>
      </c>
      <c r="AT734" s="11">
        <f t="shared" si="381"/>
        <v>0</v>
      </c>
      <c r="AU734" s="11">
        <f t="shared" si="382"/>
        <v>0</v>
      </c>
      <c r="AV734" s="11">
        <f t="shared" si="382"/>
        <v>0</v>
      </c>
      <c r="AW734" s="11">
        <f t="shared" si="382"/>
        <v>0</v>
      </c>
      <c r="AX734" s="11">
        <f t="shared" si="361"/>
        <v>0</v>
      </c>
      <c r="AY734" s="11">
        <f t="shared" si="361"/>
        <v>0</v>
      </c>
      <c r="AZ734" s="11">
        <f t="shared" si="361"/>
        <v>0</v>
      </c>
      <c r="BA734" s="11">
        <f t="shared" si="361"/>
        <v>0</v>
      </c>
      <c r="BB734" s="11">
        <f t="shared" si="361"/>
        <v>0</v>
      </c>
      <c r="BC734" s="11">
        <f t="shared" si="361"/>
        <v>0</v>
      </c>
      <c r="BD734" s="11">
        <f t="shared" si="361"/>
        <v>0</v>
      </c>
      <c r="BE734" s="11">
        <f t="shared" si="361"/>
        <v>0</v>
      </c>
      <c r="BF734" s="15" t="str">
        <f t="shared" si="365"/>
        <v>ČSN 42 5524</v>
      </c>
      <c r="BG734" s="42">
        <v>164.85</v>
      </c>
      <c r="BH734" s="17">
        <f t="shared" si="366"/>
        <v>420</v>
      </c>
      <c r="BI734" s="17">
        <f t="shared" si="367"/>
        <v>50</v>
      </c>
      <c r="BX734" s="18">
        <f t="shared" si="359"/>
        <v>21000</v>
      </c>
      <c r="BY734" s="42">
        <v>0.94</v>
      </c>
      <c r="BZ734" s="43">
        <f t="shared" si="368"/>
        <v>5.7021534728541097</v>
      </c>
      <c r="CA734" s="18">
        <f t="shared" si="369"/>
        <v>308699999.99999994</v>
      </c>
      <c r="CB734" s="18">
        <f t="shared" si="370"/>
        <v>1469999.9999999998</v>
      </c>
      <c r="CC734" s="18">
        <f t="shared" si="371"/>
        <v>2205000</v>
      </c>
      <c r="CD734" s="25">
        <f t="shared" si="372"/>
        <v>1.5000000000000002</v>
      </c>
      <c r="CE734" s="26">
        <f t="shared" si="373"/>
        <v>121.24355652982139</v>
      </c>
      <c r="CF734" s="18">
        <f t="shared" si="374"/>
        <v>21000</v>
      </c>
      <c r="CG734" s="18">
        <f t="shared" si="375"/>
        <v>21000</v>
      </c>
      <c r="CH734" s="18">
        <f t="shared" si="376"/>
        <v>4375000</v>
      </c>
      <c r="CI734" s="18">
        <f t="shared" si="377"/>
        <v>175000</v>
      </c>
      <c r="CJ734" s="18">
        <f t="shared" si="378"/>
        <v>262500</v>
      </c>
      <c r="CK734" s="25">
        <f t="shared" si="379"/>
        <v>1.5</v>
      </c>
      <c r="CL734" s="26">
        <f t="shared" si="380"/>
        <v>14.433756729740644</v>
      </c>
      <c r="DJ734" s="20" t="s">
        <v>542</v>
      </c>
    </row>
    <row r="735" spans="1:114" x14ac:dyDescent="0.2">
      <c r="A735" s="15" t="s">
        <v>105</v>
      </c>
      <c r="B735" s="10" t="s">
        <v>835</v>
      </c>
      <c r="C735" s="11">
        <f t="shared" si="363"/>
        <v>181.33500000000001</v>
      </c>
      <c r="D735" s="11">
        <f t="shared" si="384"/>
        <v>420</v>
      </c>
      <c r="E735" s="11">
        <f t="shared" si="383"/>
        <v>55</v>
      </c>
      <c r="F735" s="11">
        <f t="shared" si="383"/>
        <v>0</v>
      </c>
      <c r="G735" s="11">
        <f t="shared" si="383"/>
        <v>0</v>
      </c>
      <c r="H735" s="11">
        <f t="shared" si="383"/>
        <v>0</v>
      </c>
      <c r="I735" s="11">
        <f t="shared" si="383"/>
        <v>0</v>
      </c>
      <c r="J735" s="11">
        <f t="shared" si="383"/>
        <v>0</v>
      </c>
      <c r="K735" s="11">
        <f t="shared" si="383"/>
        <v>0</v>
      </c>
      <c r="L735" s="11">
        <f t="shared" si="383"/>
        <v>0</v>
      </c>
      <c r="M735" s="11">
        <f t="shared" si="383"/>
        <v>0</v>
      </c>
      <c r="N735" s="11">
        <f t="shared" si="388"/>
        <v>0</v>
      </c>
      <c r="O735" s="11">
        <f t="shared" si="388"/>
        <v>0</v>
      </c>
      <c r="P735" s="11">
        <f t="shared" si="388"/>
        <v>0</v>
      </c>
      <c r="Q735" s="11">
        <f t="shared" si="388"/>
        <v>0</v>
      </c>
      <c r="R735" s="11">
        <f t="shared" si="388"/>
        <v>0</v>
      </c>
      <c r="S735" s="11">
        <f t="shared" si="388"/>
        <v>0</v>
      </c>
      <c r="T735" s="11">
        <f t="shared" si="357"/>
        <v>23100</v>
      </c>
      <c r="U735" s="40">
        <f t="shared" si="364"/>
        <v>0.95</v>
      </c>
      <c r="V735" s="11">
        <f t="shared" si="386"/>
        <v>5.2389224363746658</v>
      </c>
      <c r="W735" s="11">
        <f t="shared" si="386"/>
        <v>339570000</v>
      </c>
      <c r="X735" s="11">
        <f t="shared" si="386"/>
        <v>1617000</v>
      </c>
      <c r="Y735" s="11">
        <f t="shared" si="385"/>
        <v>2425500</v>
      </c>
      <c r="Z735" s="11">
        <f t="shared" si="385"/>
        <v>1.5</v>
      </c>
      <c r="AA735" s="11">
        <f t="shared" si="385"/>
        <v>121.2435565298214</v>
      </c>
      <c r="AB735" s="11">
        <f t="shared" si="385"/>
        <v>23100</v>
      </c>
      <c r="AC735" s="11">
        <f t="shared" si="385"/>
        <v>23100</v>
      </c>
      <c r="AD735" s="11">
        <f t="shared" si="385"/>
        <v>5823125</v>
      </c>
      <c r="AE735" s="11">
        <f t="shared" si="387"/>
        <v>211750</v>
      </c>
      <c r="AF735" s="11">
        <f t="shared" si="387"/>
        <v>317625</v>
      </c>
      <c r="AG735" s="11">
        <f t="shared" si="387"/>
        <v>1.5</v>
      </c>
      <c r="AH735" s="11">
        <f t="shared" si="387"/>
        <v>15.877132402714709</v>
      </c>
      <c r="AI735" s="11">
        <f t="shared" si="387"/>
        <v>0</v>
      </c>
      <c r="AJ735" s="11">
        <f t="shared" si="387"/>
        <v>0</v>
      </c>
      <c r="AK735" s="11">
        <f t="shared" si="387"/>
        <v>0</v>
      </c>
      <c r="AL735" s="11">
        <f t="shared" si="387"/>
        <v>0</v>
      </c>
      <c r="AM735" s="11">
        <f t="shared" si="387"/>
        <v>0</v>
      </c>
      <c r="AN735" s="11">
        <f t="shared" si="381"/>
        <v>0</v>
      </c>
      <c r="AO735" s="11">
        <f t="shared" si="381"/>
        <v>0</v>
      </c>
      <c r="AP735" s="11">
        <f t="shared" si="381"/>
        <v>0</v>
      </c>
      <c r="AQ735" s="11">
        <f t="shared" si="381"/>
        <v>0</v>
      </c>
      <c r="AR735" s="11">
        <f t="shared" si="381"/>
        <v>0</v>
      </c>
      <c r="AS735" s="11">
        <f t="shared" si="381"/>
        <v>0</v>
      </c>
      <c r="AT735" s="11">
        <f t="shared" si="381"/>
        <v>0</v>
      </c>
      <c r="AU735" s="11">
        <f t="shared" si="382"/>
        <v>0</v>
      </c>
      <c r="AV735" s="11">
        <f t="shared" si="382"/>
        <v>0</v>
      </c>
      <c r="AW735" s="11">
        <f t="shared" si="382"/>
        <v>0</v>
      </c>
      <c r="AX735" s="11">
        <f t="shared" si="361"/>
        <v>0</v>
      </c>
      <c r="AY735" s="11">
        <f t="shared" si="361"/>
        <v>0</v>
      </c>
      <c r="AZ735" s="11">
        <f t="shared" si="361"/>
        <v>0</v>
      </c>
      <c r="BA735" s="11">
        <f t="shared" si="361"/>
        <v>0</v>
      </c>
      <c r="BB735" s="11">
        <f t="shared" si="361"/>
        <v>0</v>
      </c>
      <c r="BC735" s="11">
        <f t="shared" si="361"/>
        <v>0</v>
      </c>
      <c r="BD735" s="11">
        <f t="shared" si="361"/>
        <v>0</v>
      </c>
      <c r="BE735" s="11">
        <f t="shared" si="361"/>
        <v>0</v>
      </c>
      <c r="BF735" s="15" t="str">
        <f t="shared" si="365"/>
        <v>ČSN 42 5524</v>
      </c>
      <c r="BG735" s="42">
        <v>181.33500000000001</v>
      </c>
      <c r="BH735" s="17">
        <f t="shared" si="366"/>
        <v>420</v>
      </c>
      <c r="BI735" s="17">
        <f t="shared" si="367"/>
        <v>55</v>
      </c>
      <c r="BX735" s="18">
        <f t="shared" si="359"/>
        <v>23100</v>
      </c>
      <c r="BY735" s="42">
        <v>0.95</v>
      </c>
      <c r="BZ735" s="43">
        <f t="shared" si="368"/>
        <v>5.2389224363746658</v>
      </c>
      <c r="CA735" s="18">
        <f t="shared" si="369"/>
        <v>339570000</v>
      </c>
      <c r="CB735" s="18">
        <f t="shared" si="370"/>
        <v>1617000</v>
      </c>
      <c r="CC735" s="18">
        <f t="shared" si="371"/>
        <v>2425500</v>
      </c>
      <c r="CD735" s="25">
        <f t="shared" si="372"/>
        <v>1.5</v>
      </c>
      <c r="CE735" s="26">
        <f t="shared" si="373"/>
        <v>121.2435565298214</v>
      </c>
      <c r="CF735" s="18">
        <f t="shared" si="374"/>
        <v>23100</v>
      </c>
      <c r="CG735" s="18">
        <f t="shared" si="375"/>
        <v>23100</v>
      </c>
      <c r="CH735" s="18">
        <f t="shared" si="376"/>
        <v>5823125</v>
      </c>
      <c r="CI735" s="18">
        <f t="shared" si="377"/>
        <v>211750</v>
      </c>
      <c r="CJ735" s="18">
        <f t="shared" si="378"/>
        <v>317625</v>
      </c>
      <c r="CK735" s="25">
        <f t="shared" si="379"/>
        <v>1.5</v>
      </c>
      <c r="CL735" s="26">
        <f t="shared" si="380"/>
        <v>15.877132402714709</v>
      </c>
      <c r="DJ735" s="20" t="s">
        <v>542</v>
      </c>
    </row>
    <row r="736" spans="1:114" x14ac:dyDescent="0.2">
      <c r="A736" s="15" t="s">
        <v>105</v>
      </c>
      <c r="B736" s="10" t="s">
        <v>836</v>
      </c>
      <c r="C736" s="11">
        <f t="shared" si="363"/>
        <v>197.82</v>
      </c>
      <c r="D736" s="11">
        <f t="shared" si="384"/>
        <v>420</v>
      </c>
      <c r="E736" s="11">
        <f t="shared" si="383"/>
        <v>60</v>
      </c>
      <c r="F736" s="11">
        <f t="shared" si="383"/>
        <v>0</v>
      </c>
      <c r="G736" s="11">
        <f t="shared" si="383"/>
        <v>0</v>
      </c>
      <c r="H736" s="11">
        <f t="shared" si="383"/>
        <v>0</v>
      </c>
      <c r="I736" s="11">
        <f t="shared" si="383"/>
        <v>0</v>
      </c>
      <c r="J736" s="11">
        <f t="shared" si="383"/>
        <v>0</v>
      </c>
      <c r="K736" s="11">
        <f t="shared" si="383"/>
        <v>0</v>
      </c>
      <c r="L736" s="11">
        <f t="shared" si="383"/>
        <v>0</v>
      </c>
      <c r="M736" s="11">
        <f t="shared" si="383"/>
        <v>0</v>
      </c>
      <c r="N736" s="11">
        <f t="shared" si="388"/>
        <v>0</v>
      </c>
      <c r="O736" s="11">
        <f t="shared" si="388"/>
        <v>0</v>
      </c>
      <c r="P736" s="11">
        <f t="shared" si="388"/>
        <v>0</v>
      </c>
      <c r="Q736" s="11">
        <f t="shared" si="388"/>
        <v>0</v>
      </c>
      <c r="R736" s="11">
        <f t="shared" si="388"/>
        <v>0</v>
      </c>
      <c r="S736" s="11">
        <f t="shared" si="388"/>
        <v>0</v>
      </c>
      <c r="T736" s="11">
        <f t="shared" si="357"/>
        <v>25200</v>
      </c>
      <c r="U736" s="40">
        <f t="shared" si="364"/>
        <v>0.96</v>
      </c>
      <c r="V736" s="11">
        <f t="shared" si="386"/>
        <v>4.8528965726417956</v>
      </c>
      <c r="W736" s="11">
        <f t="shared" si="386"/>
        <v>370440000</v>
      </c>
      <c r="X736" s="11">
        <f t="shared" si="386"/>
        <v>1764000</v>
      </c>
      <c r="Y736" s="11">
        <f t="shared" si="385"/>
        <v>2646000</v>
      </c>
      <c r="Z736" s="11">
        <f t="shared" si="385"/>
        <v>1.5</v>
      </c>
      <c r="AA736" s="11">
        <f t="shared" si="385"/>
        <v>121.2435565298214</v>
      </c>
      <c r="AB736" s="11">
        <f t="shared" si="385"/>
        <v>25200</v>
      </c>
      <c r="AC736" s="11">
        <f t="shared" si="385"/>
        <v>25200</v>
      </c>
      <c r="AD736" s="11">
        <f t="shared" si="385"/>
        <v>7560000</v>
      </c>
      <c r="AE736" s="11">
        <f t="shared" si="387"/>
        <v>252000</v>
      </c>
      <c r="AF736" s="11">
        <f t="shared" si="387"/>
        <v>378000</v>
      </c>
      <c r="AG736" s="11">
        <f t="shared" si="387"/>
        <v>1.5</v>
      </c>
      <c r="AH736" s="11">
        <f t="shared" si="387"/>
        <v>17.320508075688775</v>
      </c>
      <c r="AI736" s="11">
        <f t="shared" si="387"/>
        <v>0</v>
      </c>
      <c r="AJ736" s="11">
        <f t="shared" si="387"/>
        <v>0</v>
      </c>
      <c r="AK736" s="11">
        <f t="shared" si="387"/>
        <v>0</v>
      </c>
      <c r="AL736" s="11">
        <f t="shared" si="387"/>
        <v>0</v>
      </c>
      <c r="AM736" s="11">
        <f t="shared" si="387"/>
        <v>0</v>
      </c>
      <c r="AN736" s="11">
        <f t="shared" si="381"/>
        <v>0</v>
      </c>
      <c r="AO736" s="11">
        <f t="shared" si="381"/>
        <v>0</v>
      </c>
      <c r="AP736" s="11">
        <f t="shared" si="381"/>
        <v>0</v>
      </c>
      <c r="AQ736" s="11">
        <f t="shared" si="381"/>
        <v>0</v>
      </c>
      <c r="AR736" s="11">
        <f t="shared" si="381"/>
        <v>0</v>
      </c>
      <c r="AS736" s="11">
        <f t="shared" si="381"/>
        <v>0</v>
      </c>
      <c r="AT736" s="11">
        <f t="shared" si="381"/>
        <v>0</v>
      </c>
      <c r="AU736" s="11">
        <f t="shared" si="382"/>
        <v>0</v>
      </c>
      <c r="AV736" s="11">
        <f t="shared" si="382"/>
        <v>0</v>
      </c>
      <c r="AW736" s="11">
        <f t="shared" si="382"/>
        <v>0</v>
      </c>
      <c r="AX736" s="11">
        <f t="shared" si="361"/>
        <v>0</v>
      </c>
      <c r="AY736" s="11">
        <f t="shared" si="361"/>
        <v>0</v>
      </c>
      <c r="AZ736" s="11">
        <f t="shared" si="361"/>
        <v>0</v>
      </c>
      <c r="BA736" s="11">
        <f t="shared" si="361"/>
        <v>0</v>
      </c>
      <c r="BB736" s="11">
        <f t="shared" si="361"/>
        <v>0</v>
      </c>
      <c r="BC736" s="11">
        <f t="shared" si="361"/>
        <v>0</v>
      </c>
      <c r="BD736" s="11">
        <f t="shared" si="361"/>
        <v>0</v>
      </c>
      <c r="BE736" s="11">
        <f t="shared" si="361"/>
        <v>0</v>
      </c>
      <c r="BF736" s="15" t="str">
        <f t="shared" si="365"/>
        <v>ČSN 42 5524</v>
      </c>
      <c r="BG736" s="42">
        <v>197.82</v>
      </c>
      <c r="BH736" s="17">
        <f t="shared" si="366"/>
        <v>420</v>
      </c>
      <c r="BI736" s="17">
        <f t="shared" si="367"/>
        <v>60</v>
      </c>
      <c r="BX736" s="18">
        <f t="shared" si="359"/>
        <v>25200</v>
      </c>
      <c r="BY736" s="42">
        <v>0.96</v>
      </c>
      <c r="BZ736" s="43">
        <f t="shared" si="368"/>
        <v>4.8528965726417956</v>
      </c>
      <c r="CA736" s="18">
        <f t="shared" si="369"/>
        <v>370440000</v>
      </c>
      <c r="CB736" s="18">
        <f t="shared" si="370"/>
        <v>1764000</v>
      </c>
      <c r="CC736" s="18">
        <f t="shared" si="371"/>
        <v>2646000</v>
      </c>
      <c r="CD736" s="25">
        <f t="shared" si="372"/>
        <v>1.5</v>
      </c>
      <c r="CE736" s="26">
        <f t="shared" si="373"/>
        <v>121.2435565298214</v>
      </c>
      <c r="CF736" s="18">
        <f t="shared" si="374"/>
        <v>25200</v>
      </c>
      <c r="CG736" s="18">
        <f t="shared" si="375"/>
        <v>25200</v>
      </c>
      <c r="CH736" s="18">
        <f t="shared" si="376"/>
        <v>7560000</v>
      </c>
      <c r="CI736" s="18">
        <f t="shared" si="377"/>
        <v>252000</v>
      </c>
      <c r="CJ736" s="18">
        <f t="shared" si="378"/>
        <v>378000</v>
      </c>
      <c r="CK736" s="25">
        <f t="shared" si="379"/>
        <v>1.5</v>
      </c>
      <c r="CL736" s="26">
        <f t="shared" si="380"/>
        <v>17.320508075688775</v>
      </c>
      <c r="DJ736" s="20" t="s">
        <v>542</v>
      </c>
    </row>
    <row r="737" spans="1:114" x14ac:dyDescent="0.2">
      <c r="A737" s="15" t="s">
        <v>105</v>
      </c>
      <c r="B737" s="10" t="s">
        <v>837</v>
      </c>
      <c r="C737" s="11">
        <f t="shared" si="363"/>
        <v>28.26</v>
      </c>
      <c r="D737" s="11">
        <f t="shared" si="384"/>
        <v>450</v>
      </c>
      <c r="E737" s="11">
        <f t="shared" si="383"/>
        <v>8</v>
      </c>
      <c r="F737" s="11">
        <f t="shared" si="383"/>
        <v>0</v>
      </c>
      <c r="G737" s="11">
        <f t="shared" si="383"/>
        <v>0</v>
      </c>
      <c r="H737" s="11">
        <f t="shared" si="383"/>
        <v>0</v>
      </c>
      <c r="I737" s="11">
        <f t="shared" si="383"/>
        <v>0</v>
      </c>
      <c r="J737" s="11">
        <f t="shared" si="383"/>
        <v>0</v>
      </c>
      <c r="K737" s="11">
        <f t="shared" si="383"/>
        <v>0</v>
      </c>
      <c r="L737" s="11">
        <f t="shared" si="383"/>
        <v>0</v>
      </c>
      <c r="M737" s="11">
        <f t="shared" si="383"/>
        <v>0</v>
      </c>
      <c r="N737" s="11">
        <f t="shared" si="388"/>
        <v>0</v>
      </c>
      <c r="O737" s="11">
        <f t="shared" si="388"/>
        <v>0</v>
      </c>
      <c r="P737" s="11">
        <f t="shared" si="388"/>
        <v>0</v>
      </c>
      <c r="Q737" s="11">
        <f t="shared" si="388"/>
        <v>0</v>
      </c>
      <c r="R737" s="11">
        <f t="shared" si="388"/>
        <v>0</v>
      </c>
      <c r="S737" s="11">
        <f t="shared" si="388"/>
        <v>0</v>
      </c>
      <c r="T737" s="11">
        <f t="shared" si="357"/>
        <v>3600</v>
      </c>
      <c r="U737" s="40">
        <f t="shared" si="364"/>
        <v>0.91600000000000004</v>
      </c>
      <c r="V737" s="11">
        <f t="shared" si="386"/>
        <v>32.413305024769997</v>
      </c>
      <c r="W737" s="11">
        <f t="shared" si="386"/>
        <v>60750000</v>
      </c>
      <c r="X737" s="11">
        <f t="shared" si="386"/>
        <v>270000</v>
      </c>
      <c r="Y737" s="11">
        <f t="shared" si="385"/>
        <v>405000</v>
      </c>
      <c r="Z737" s="11">
        <f t="shared" si="385"/>
        <v>1.5</v>
      </c>
      <c r="AA737" s="11">
        <f t="shared" si="385"/>
        <v>129.9038105676658</v>
      </c>
      <c r="AB737" s="11">
        <f t="shared" si="385"/>
        <v>3600</v>
      </c>
      <c r="AC737" s="11">
        <f t="shared" si="385"/>
        <v>3600</v>
      </c>
      <c r="AD737" s="11">
        <f t="shared" si="385"/>
        <v>19200</v>
      </c>
      <c r="AE737" s="11">
        <f t="shared" si="387"/>
        <v>4800</v>
      </c>
      <c r="AF737" s="11">
        <f t="shared" si="387"/>
        <v>7200</v>
      </c>
      <c r="AG737" s="11">
        <f t="shared" si="387"/>
        <v>1.5</v>
      </c>
      <c r="AH737" s="11">
        <f t="shared" si="387"/>
        <v>2.3094010767585029</v>
      </c>
      <c r="AI737" s="11">
        <f t="shared" si="387"/>
        <v>0</v>
      </c>
      <c r="AJ737" s="11">
        <f t="shared" si="387"/>
        <v>0</v>
      </c>
      <c r="AK737" s="11">
        <f t="shared" si="387"/>
        <v>0</v>
      </c>
      <c r="AL737" s="11">
        <f t="shared" si="387"/>
        <v>0</v>
      </c>
      <c r="AM737" s="11">
        <f t="shared" si="387"/>
        <v>0</v>
      </c>
      <c r="AN737" s="11">
        <f t="shared" si="381"/>
        <v>0</v>
      </c>
      <c r="AO737" s="11">
        <f t="shared" si="381"/>
        <v>0</v>
      </c>
      <c r="AP737" s="11">
        <f t="shared" si="381"/>
        <v>0</v>
      </c>
      <c r="AQ737" s="11">
        <f t="shared" si="381"/>
        <v>0</v>
      </c>
      <c r="AR737" s="11">
        <f t="shared" si="381"/>
        <v>0</v>
      </c>
      <c r="AS737" s="11">
        <f t="shared" si="381"/>
        <v>0</v>
      </c>
      <c r="AT737" s="11">
        <f t="shared" si="381"/>
        <v>0</v>
      </c>
      <c r="AU737" s="11">
        <f t="shared" si="382"/>
        <v>0</v>
      </c>
      <c r="AV737" s="11">
        <f t="shared" si="382"/>
        <v>0</v>
      </c>
      <c r="AW737" s="11">
        <f t="shared" si="382"/>
        <v>0</v>
      </c>
      <c r="AX737" s="11">
        <f t="shared" si="361"/>
        <v>0</v>
      </c>
      <c r="AY737" s="11">
        <f t="shared" si="361"/>
        <v>0</v>
      </c>
      <c r="AZ737" s="11">
        <f t="shared" si="361"/>
        <v>0</v>
      </c>
      <c r="BA737" s="11">
        <f t="shared" si="361"/>
        <v>0</v>
      </c>
      <c r="BB737" s="11">
        <f t="shared" si="361"/>
        <v>0</v>
      </c>
      <c r="BC737" s="11">
        <f t="shared" si="361"/>
        <v>0</v>
      </c>
      <c r="BD737" s="11">
        <f t="shared" si="361"/>
        <v>0</v>
      </c>
      <c r="BE737" s="11">
        <f t="shared" si="361"/>
        <v>0</v>
      </c>
      <c r="BF737" s="15" t="str">
        <f t="shared" si="365"/>
        <v>ČSN 42 5524</v>
      </c>
      <c r="BG737" s="42">
        <v>28.26</v>
      </c>
      <c r="BH737" s="17">
        <f t="shared" si="366"/>
        <v>450</v>
      </c>
      <c r="BI737" s="17">
        <f t="shared" si="367"/>
        <v>8</v>
      </c>
      <c r="BX737" s="18">
        <f t="shared" si="359"/>
        <v>3600</v>
      </c>
      <c r="BY737" s="42">
        <v>0.91600000000000004</v>
      </c>
      <c r="BZ737" s="43">
        <f t="shared" si="368"/>
        <v>32.413305024769997</v>
      </c>
      <c r="CA737" s="18">
        <f t="shared" si="369"/>
        <v>60750000</v>
      </c>
      <c r="CB737" s="18">
        <f t="shared" si="370"/>
        <v>270000</v>
      </c>
      <c r="CC737" s="18">
        <f t="shared" si="371"/>
        <v>405000</v>
      </c>
      <c r="CD737" s="25">
        <f t="shared" si="372"/>
        <v>1.5</v>
      </c>
      <c r="CE737" s="26">
        <f t="shared" si="373"/>
        <v>129.9038105676658</v>
      </c>
      <c r="CF737" s="18">
        <f t="shared" si="374"/>
        <v>3600</v>
      </c>
      <c r="CG737" s="18">
        <f t="shared" si="375"/>
        <v>3600</v>
      </c>
      <c r="CH737" s="18">
        <f t="shared" si="376"/>
        <v>19200</v>
      </c>
      <c r="CI737" s="18">
        <f t="shared" si="377"/>
        <v>4800</v>
      </c>
      <c r="CJ737" s="18">
        <f t="shared" si="378"/>
        <v>7200</v>
      </c>
      <c r="CK737" s="25">
        <f t="shared" si="379"/>
        <v>1.5</v>
      </c>
      <c r="CL737" s="26">
        <f t="shared" si="380"/>
        <v>2.3094010767585029</v>
      </c>
      <c r="DJ737" s="20" t="s">
        <v>542</v>
      </c>
    </row>
    <row r="738" spans="1:114" x14ac:dyDescent="0.2">
      <c r="A738" s="15" t="s">
        <v>105</v>
      </c>
      <c r="B738" s="10" t="s">
        <v>838</v>
      </c>
      <c r="C738" s="11">
        <f t="shared" si="363"/>
        <v>31.7925</v>
      </c>
      <c r="D738" s="11">
        <f t="shared" si="384"/>
        <v>450</v>
      </c>
      <c r="E738" s="11">
        <f t="shared" si="383"/>
        <v>9</v>
      </c>
      <c r="F738" s="11">
        <f t="shared" si="383"/>
        <v>0</v>
      </c>
      <c r="G738" s="11">
        <f t="shared" si="383"/>
        <v>0</v>
      </c>
      <c r="H738" s="11">
        <f t="shared" si="383"/>
        <v>0</v>
      </c>
      <c r="I738" s="11">
        <f t="shared" si="383"/>
        <v>0</v>
      </c>
      <c r="J738" s="11">
        <f t="shared" si="383"/>
        <v>0</v>
      </c>
      <c r="K738" s="11">
        <f t="shared" si="383"/>
        <v>0</v>
      </c>
      <c r="L738" s="11">
        <f t="shared" si="383"/>
        <v>0</v>
      </c>
      <c r="M738" s="11">
        <f t="shared" si="383"/>
        <v>0</v>
      </c>
      <c r="N738" s="11">
        <f t="shared" si="388"/>
        <v>0</v>
      </c>
      <c r="O738" s="11">
        <f t="shared" si="388"/>
        <v>0</v>
      </c>
      <c r="P738" s="11">
        <f t="shared" si="388"/>
        <v>0</v>
      </c>
      <c r="Q738" s="11">
        <f t="shared" si="388"/>
        <v>0</v>
      </c>
      <c r="R738" s="11">
        <f t="shared" si="388"/>
        <v>0</v>
      </c>
      <c r="S738" s="11">
        <f t="shared" si="388"/>
        <v>0</v>
      </c>
      <c r="T738" s="11">
        <f t="shared" si="357"/>
        <v>4050</v>
      </c>
      <c r="U738" s="40">
        <f t="shared" si="364"/>
        <v>0.91800000000000004</v>
      </c>
      <c r="V738" s="11">
        <f t="shared" si="386"/>
        <v>28.874734607218691</v>
      </c>
      <c r="W738" s="11">
        <f t="shared" si="386"/>
        <v>68343750</v>
      </c>
      <c r="X738" s="11">
        <f t="shared" si="386"/>
        <v>303750</v>
      </c>
      <c r="Y738" s="11">
        <f t="shared" si="385"/>
        <v>455625</v>
      </c>
      <c r="Z738" s="11">
        <f t="shared" si="385"/>
        <v>1.5</v>
      </c>
      <c r="AA738" s="11">
        <f t="shared" si="385"/>
        <v>129.9038105676658</v>
      </c>
      <c r="AB738" s="11">
        <f t="shared" si="385"/>
        <v>4050</v>
      </c>
      <c r="AC738" s="11">
        <f t="shared" si="385"/>
        <v>4050</v>
      </c>
      <c r="AD738" s="11">
        <f t="shared" si="385"/>
        <v>27337.5</v>
      </c>
      <c r="AE738" s="11">
        <f t="shared" si="387"/>
        <v>6075</v>
      </c>
      <c r="AF738" s="11">
        <f t="shared" si="387"/>
        <v>9112.5</v>
      </c>
      <c r="AG738" s="11">
        <f t="shared" si="387"/>
        <v>1.5</v>
      </c>
      <c r="AH738" s="11">
        <f t="shared" si="387"/>
        <v>2.598076211353316</v>
      </c>
      <c r="AI738" s="11">
        <f t="shared" si="387"/>
        <v>0</v>
      </c>
      <c r="AJ738" s="11">
        <f t="shared" si="387"/>
        <v>0</v>
      </c>
      <c r="AK738" s="11">
        <f t="shared" si="387"/>
        <v>0</v>
      </c>
      <c r="AL738" s="11">
        <f t="shared" si="387"/>
        <v>0</v>
      </c>
      <c r="AM738" s="11">
        <f t="shared" si="387"/>
        <v>0</v>
      </c>
      <c r="AN738" s="11">
        <f t="shared" si="381"/>
        <v>0</v>
      </c>
      <c r="AO738" s="11">
        <f t="shared" si="381"/>
        <v>0</v>
      </c>
      <c r="AP738" s="11">
        <f t="shared" si="381"/>
        <v>0</v>
      </c>
      <c r="AQ738" s="11">
        <f t="shared" si="381"/>
        <v>0</v>
      </c>
      <c r="AR738" s="11">
        <f t="shared" si="381"/>
        <v>0</v>
      </c>
      <c r="AS738" s="11">
        <f t="shared" si="381"/>
        <v>0</v>
      </c>
      <c r="AT738" s="11">
        <f t="shared" si="381"/>
        <v>0</v>
      </c>
      <c r="AU738" s="11">
        <f t="shared" si="382"/>
        <v>0</v>
      </c>
      <c r="AV738" s="11">
        <f t="shared" si="382"/>
        <v>0</v>
      </c>
      <c r="AW738" s="11">
        <f t="shared" si="382"/>
        <v>0</v>
      </c>
      <c r="AX738" s="11">
        <f t="shared" si="361"/>
        <v>0</v>
      </c>
      <c r="AY738" s="11">
        <f t="shared" si="361"/>
        <v>0</v>
      </c>
      <c r="AZ738" s="11">
        <f t="shared" si="361"/>
        <v>0</v>
      </c>
      <c r="BA738" s="11">
        <f t="shared" si="361"/>
        <v>0</v>
      </c>
      <c r="BB738" s="11">
        <f t="shared" si="361"/>
        <v>0</v>
      </c>
      <c r="BC738" s="11">
        <f t="shared" si="361"/>
        <v>0</v>
      </c>
      <c r="BD738" s="11">
        <f t="shared" si="361"/>
        <v>0</v>
      </c>
      <c r="BE738" s="11">
        <f t="shared" ref="BE738:BE801" si="389">IF($A738="x",DI738,"")</f>
        <v>0</v>
      </c>
      <c r="BF738" s="15" t="str">
        <f t="shared" si="365"/>
        <v>ČSN 42 5524</v>
      </c>
      <c r="BG738" s="42">
        <v>31.7925</v>
      </c>
      <c r="BH738" s="17">
        <f t="shared" si="366"/>
        <v>450</v>
      </c>
      <c r="BI738" s="17">
        <f t="shared" si="367"/>
        <v>9</v>
      </c>
      <c r="BX738" s="18">
        <f t="shared" si="359"/>
        <v>4050</v>
      </c>
      <c r="BY738" s="42">
        <v>0.91800000000000004</v>
      </c>
      <c r="BZ738" s="43">
        <f t="shared" si="368"/>
        <v>28.874734607218691</v>
      </c>
      <c r="CA738" s="18">
        <f t="shared" si="369"/>
        <v>68343750</v>
      </c>
      <c r="CB738" s="18">
        <f t="shared" si="370"/>
        <v>303750</v>
      </c>
      <c r="CC738" s="18">
        <f t="shared" si="371"/>
        <v>455625</v>
      </c>
      <c r="CD738" s="25">
        <f t="shared" si="372"/>
        <v>1.5</v>
      </c>
      <c r="CE738" s="26">
        <f t="shared" si="373"/>
        <v>129.9038105676658</v>
      </c>
      <c r="CF738" s="18">
        <f t="shared" si="374"/>
        <v>4050</v>
      </c>
      <c r="CG738" s="18">
        <f t="shared" si="375"/>
        <v>4050</v>
      </c>
      <c r="CH738" s="18">
        <f t="shared" si="376"/>
        <v>27337.5</v>
      </c>
      <c r="CI738" s="18">
        <f t="shared" si="377"/>
        <v>6075</v>
      </c>
      <c r="CJ738" s="18">
        <f t="shared" si="378"/>
        <v>9112.5</v>
      </c>
      <c r="CK738" s="25">
        <f t="shared" si="379"/>
        <v>1.5</v>
      </c>
      <c r="CL738" s="26">
        <f t="shared" si="380"/>
        <v>2.598076211353316</v>
      </c>
      <c r="DJ738" s="20" t="s">
        <v>542</v>
      </c>
    </row>
    <row r="739" spans="1:114" x14ac:dyDescent="0.2">
      <c r="A739" s="15" t="s">
        <v>105</v>
      </c>
      <c r="B739" s="10" t="s">
        <v>839</v>
      </c>
      <c r="C739" s="11">
        <f t="shared" si="363"/>
        <v>35.325000000000003</v>
      </c>
      <c r="D739" s="11">
        <f t="shared" si="384"/>
        <v>450</v>
      </c>
      <c r="E739" s="11">
        <f t="shared" si="383"/>
        <v>10</v>
      </c>
      <c r="F739" s="11">
        <f t="shared" si="383"/>
        <v>0</v>
      </c>
      <c r="G739" s="11">
        <f t="shared" si="383"/>
        <v>0</v>
      </c>
      <c r="H739" s="11">
        <f t="shared" si="383"/>
        <v>0</v>
      </c>
      <c r="I739" s="11">
        <f t="shared" si="383"/>
        <v>0</v>
      </c>
      <c r="J739" s="11">
        <f t="shared" si="383"/>
        <v>0</v>
      </c>
      <c r="K739" s="11">
        <f t="shared" si="383"/>
        <v>0</v>
      </c>
      <c r="L739" s="11">
        <f t="shared" si="383"/>
        <v>0</v>
      </c>
      <c r="M739" s="11">
        <f t="shared" si="383"/>
        <v>0</v>
      </c>
      <c r="N739" s="11">
        <f t="shared" si="388"/>
        <v>0</v>
      </c>
      <c r="O739" s="11">
        <f t="shared" si="388"/>
        <v>0</v>
      </c>
      <c r="P739" s="11">
        <f t="shared" si="388"/>
        <v>0</v>
      </c>
      <c r="Q739" s="11">
        <f t="shared" si="388"/>
        <v>0</v>
      </c>
      <c r="R739" s="11">
        <f t="shared" si="388"/>
        <v>0</v>
      </c>
      <c r="S739" s="11">
        <f t="shared" si="388"/>
        <v>0</v>
      </c>
      <c r="T739" s="11">
        <f t="shared" si="357"/>
        <v>4500</v>
      </c>
      <c r="U739" s="40">
        <f t="shared" si="364"/>
        <v>0.92</v>
      </c>
      <c r="V739" s="11">
        <f t="shared" si="386"/>
        <v>26.04387827317764</v>
      </c>
      <c r="W739" s="11">
        <f t="shared" si="386"/>
        <v>75937500</v>
      </c>
      <c r="X739" s="11">
        <f t="shared" si="386"/>
        <v>337499.99999999994</v>
      </c>
      <c r="Y739" s="11">
        <f t="shared" si="385"/>
        <v>506250</v>
      </c>
      <c r="Z739" s="11">
        <f t="shared" si="385"/>
        <v>1.5000000000000002</v>
      </c>
      <c r="AA739" s="11">
        <f t="shared" si="385"/>
        <v>129.9038105676658</v>
      </c>
      <c r="AB739" s="11">
        <f t="shared" si="385"/>
        <v>4500</v>
      </c>
      <c r="AC739" s="11">
        <f t="shared" si="385"/>
        <v>4500</v>
      </c>
      <c r="AD739" s="11">
        <f t="shared" si="385"/>
        <v>37500</v>
      </c>
      <c r="AE739" s="11">
        <f t="shared" si="387"/>
        <v>7500</v>
      </c>
      <c r="AF739" s="11">
        <f t="shared" si="387"/>
        <v>11250</v>
      </c>
      <c r="AG739" s="11">
        <f t="shared" si="387"/>
        <v>1.5</v>
      </c>
      <c r="AH739" s="11">
        <f t="shared" si="387"/>
        <v>2.8867513459481291</v>
      </c>
      <c r="AI739" s="11">
        <f t="shared" si="387"/>
        <v>0</v>
      </c>
      <c r="AJ739" s="11">
        <f t="shared" si="387"/>
        <v>0</v>
      </c>
      <c r="AK739" s="11">
        <f t="shared" si="387"/>
        <v>0</v>
      </c>
      <c r="AL739" s="11">
        <f t="shared" si="387"/>
        <v>0</v>
      </c>
      <c r="AM739" s="11">
        <f t="shared" si="387"/>
        <v>0</v>
      </c>
      <c r="AN739" s="11">
        <f t="shared" si="381"/>
        <v>0</v>
      </c>
      <c r="AO739" s="11">
        <f t="shared" si="381"/>
        <v>0</v>
      </c>
      <c r="AP739" s="11">
        <f t="shared" si="381"/>
        <v>0</v>
      </c>
      <c r="AQ739" s="11">
        <f t="shared" si="381"/>
        <v>0</v>
      </c>
      <c r="AR739" s="11">
        <f t="shared" si="381"/>
        <v>0</v>
      </c>
      <c r="AS739" s="11">
        <f t="shared" si="381"/>
        <v>0</v>
      </c>
      <c r="AT739" s="11">
        <f t="shared" si="381"/>
        <v>0</v>
      </c>
      <c r="AU739" s="11">
        <f t="shared" si="382"/>
        <v>0</v>
      </c>
      <c r="AV739" s="11">
        <f t="shared" si="382"/>
        <v>0</v>
      </c>
      <c r="AW739" s="11">
        <f t="shared" si="382"/>
        <v>0</v>
      </c>
      <c r="AX739" s="11">
        <f t="shared" si="382"/>
        <v>0</v>
      </c>
      <c r="AY739" s="11">
        <f t="shared" si="382"/>
        <v>0</v>
      </c>
      <c r="AZ739" s="11">
        <f t="shared" si="382"/>
        <v>0</v>
      </c>
      <c r="BA739" s="11">
        <f t="shared" si="382"/>
        <v>0</v>
      </c>
      <c r="BB739" s="11">
        <f t="shared" si="382"/>
        <v>0</v>
      </c>
      <c r="BC739" s="11">
        <f t="shared" si="382"/>
        <v>0</v>
      </c>
      <c r="BD739" s="11">
        <f t="shared" si="382"/>
        <v>0</v>
      </c>
      <c r="BE739" s="11">
        <f t="shared" si="389"/>
        <v>0</v>
      </c>
      <c r="BF739" s="15" t="str">
        <f t="shared" si="365"/>
        <v>ČSN 42 5524</v>
      </c>
      <c r="BG739" s="42">
        <v>35.325000000000003</v>
      </c>
      <c r="BH739" s="17">
        <f t="shared" si="366"/>
        <v>450</v>
      </c>
      <c r="BI739" s="17">
        <f t="shared" si="367"/>
        <v>10</v>
      </c>
      <c r="BX739" s="18">
        <f t="shared" si="359"/>
        <v>4500</v>
      </c>
      <c r="BY739" s="42">
        <v>0.92</v>
      </c>
      <c r="BZ739" s="43">
        <f t="shared" si="368"/>
        <v>26.04387827317764</v>
      </c>
      <c r="CA739" s="18">
        <f t="shared" si="369"/>
        <v>75937500</v>
      </c>
      <c r="CB739" s="18">
        <f t="shared" si="370"/>
        <v>337499.99999999994</v>
      </c>
      <c r="CC739" s="18">
        <f t="shared" si="371"/>
        <v>506250</v>
      </c>
      <c r="CD739" s="25">
        <f t="shared" si="372"/>
        <v>1.5000000000000002</v>
      </c>
      <c r="CE739" s="26">
        <f t="shared" si="373"/>
        <v>129.9038105676658</v>
      </c>
      <c r="CF739" s="18">
        <f t="shared" si="374"/>
        <v>4500</v>
      </c>
      <c r="CG739" s="18">
        <f t="shared" si="375"/>
        <v>4500</v>
      </c>
      <c r="CH739" s="18">
        <f t="shared" si="376"/>
        <v>37500</v>
      </c>
      <c r="CI739" s="18">
        <f t="shared" si="377"/>
        <v>7500</v>
      </c>
      <c r="CJ739" s="18">
        <f t="shared" si="378"/>
        <v>11250</v>
      </c>
      <c r="CK739" s="25">
        <f t="shared" si="379"/>
        <v>1.5</v>
      </c>
      <c r="CL739" s="26">
        <f t="shared" si="380"/>
        <v>2.8867513459481291</v>
      </c>
      <c r="DJ739" s="20" t="s">
        <v>542</v>
      </c>
    </row>
    <row r="740" spans="1:114" x14ac:dyDescent="0.2">
      <c r="A740" s="15" t="s">
        <v>105</v>
      </c>
      <c r="B740" s="10" t="s">
        <v>840</v>
      </c>
      <c r="C740" s="11">
        <f t="shared" si="363"/>
        <v>42.39</v>
      </c>
      <c r="D740" s="11">
        <f t="shared" si="384"/>
        <v>450</v>
      </c>
      <c r="E740" s="11">
        <f t="shared" si="383"/>
        <v>12</v>
      </c>
      <c r="F740" s="11">
        <f t="shared" si="383"/>
        <v>0</v>
      </c>
      <c r="G740" s="11">
        <f t="shared" si="383"/>
        <v>0</v>
      </c>
      <c r="H740" s="11">
        <f t="shared" si="383"/>
        <v>0</v>
      </c>
      <c r="I740" s="11">
        <f t="shared" si="383"/>
        <v>0</v>
      </c>
      <c r="J740" s="11">
        <f t="shared" si="383"/>
        <v>0</v>
      </c>
      <c r="K740" s="11">
        <f t="shared" si="383"/>
        <v>0</v>
      </c>
      <c r="L740" s="11">
        <f t="shared" si="383"/>
        <v>0</v>
      </c>
      <c r="M740" s="11">
        <f t="shared" si="383"/>
        <v>0</v>
      </c>
      <c r="N740" s="11">
        <f t="shared" si="388"/>
        <v>0</v>
      </c>
      <c r="O740" s="11">
        <f t="shared" si="388"/>
        <v>0</v>
      </c>
      <c r="P740" s="11">
        <f t="shared" si="388"/>
        <v>0</v>
      </c>
      <c r="Q740" s="11">
        <f t="shared" si="388"/>
        <v>0</v>
      </c>
      <c r="R740" s="11">
        <f t="shared" si="388"/>
        <v>0</v>
      </c>
      <c r="S740" s="11">
        <f t="shared" si="388"/>
        <v>0</v>
      </c>
      <c r="T740" s="11">
        <f t="shared" si="357"/>
        <v>5400</v>
      </c>
      <c r="U740" s="40">
        <f t="shared" si="364"/>
        <v>0.92400000000000004</v>
      </c>
      <c r="V740" s="11">
        <f t="shared" si="386"/>
        <v>21.797593772116066</v>
      </c>
      <c r="W740" s="11">
        <f t="shared" si="386"/>
        <v>91125000</v>
      </c>
      <c r="X740" s="11">
        <f t="shared" si="386"/>
        <v>405000</v>
      </c>
      <c r="Y740" s="11">
        <f t="shared" si="385"/>
        <v>607500</v>
      </c>
      <c r="Z740" s="11">
        <f t="shared" si="385"/>
        <v>1.5</v>
      </c>
      <c r="AA740" s="11">
        <f t="shared" si="385"/>
        <v>129.9038105676658</v>
      </c>
      <c r="AB740" s="11">
        <f t="shared" si="385"/>
        <v>5400</v>
      </c>
      <c r="AC740" s="11">
        <f t="shared" si="385"/>
        <v>5400</v>
      </c>
      <c r="AD740" s="11">
        <f t="shared" si="385"/>
        <v>64800</v>
      </c>
      <c r="AE740" s="11">
        <f t="shared" si="387"/>
        <v>10800</v>
      </c>
      <c r="AF740" s="11">
        <f t="shared" si="387"/>
        <v>16200</v>
      </c>
      <c r="AG740" s="11">
        <f t="shared" si="387"/>
        <v>1.5</v>
      </c>
      <c r="AH740" s="11">
        <f t="shared" si="387"/>
        <v>3.4641016151377544</v>
      </c>
      <c r="AI740" s="11">
        <f t="shared" si="387"/>
        <v>0</v>
      </c>
      <c r="AJ740" s="11">
        <f t="shared" si="387"/>
        <v>0</v>
      </c>
      <c r="AK740" s="11">
        <f t="shared" si="387"/>
        <v>0</v>
      </c>
      <c r="AL740" s="11">
        <f t="shared" si="387"/>
        <v>0</v>
      </c>
      <c r="AM740" s="11">
        <f t="shared" si="387"/>
        <v>0</v>
      </c>
      <c r="AN740" s="11">
        <f t="shared" si="381"/>
        <v>0</v>
      </c>
      <c r="AO740" s="11">
        <f t="shared" si="381"/>
        <v>0</v>
      </c>
      <c r="AP740" s="11">
        <f t="shared" si="381"/>
        <v>0</v>
      </c>
      <c r="AQ740" s="11">
        <f t="shared" si="381"/>
        <v>0</v>
      </c>
      <c r="AR740" s="11">
        <f t="shared" si="381"/>
        <v>0</v>
      </c>
      <c r="AS740" s="11">
        <f t="shared" si="381"/>
        <v>0</v>
      </c>
      <c r="AT740" s="11">
        <f t="shared" si="381"/>
        <v>0</v>
      </c>
      <c r="AU740" s="11">
        <f t="shared" si="382"/>
        <v>0</v>
      </c>
      <c r="AV740" s="11">
        <f t="shared" si="382"/>
        <v>0</v>
      </c>
      <c r="AW740" s="11">
        <f t="shared" si="382"/>
        <v>0</v>
      </c>
      <c r="AX740" s="11">
        <f t="shared" si="382"/>
        <v>0</v>
      </c>
      <c r="AY740" s="11">
        <f t="shared" si="382"/>
        <v>0</v>
      </c>
      <c r="AZ740" s="11">
        <f t="shared" si="382"/>
        <v>0</v>
      </c>
      <c r="BA740" s="11">
        <f t="shared" si="382"/>
        <v>0</v>
      </c>
      <c r="BB740" s="11">
        <f t="shared" si="382"/>
        <v>0</v>
      </c>
      <c r="BC740" s="11">
        <f t="shared" si="382"/>
        <v>0</v>
      </c>
      <c r="BD740" s="11">
        <f t="shared" si="382"/>
        <v>0</v>
      </c>
      <c r="BE740" s="11">
        <f t="shared" si="389"/>
        <v>0</v>
      </c>
      <c r="BF740" s="15" t="str">
        <f t="shared" si="365"/>
        <v>ČSN 42 5524</v>
      </c>
      <c r="BG740" s="42">
        <v>42.39</v>
      </c>
      <c r="BH740" s="17">
        <f t="shared" si="366"/>
        <v>450</v>
      </c>
      <c r="BI740" s="17">
        <f t="shared" si="367"/>
        <v>12</v>
      </c>
      <c r="BX740" s="18">
        <f t="shared" si="359"/>
        <v>5400</v>
      </c>
      <c r="BY740" s="42">
        <v>0.92400000000000004</v>
      </c>
      <c r="BZ740" s="43">
        <f t="shared" si="368"/>
        <v>21.797593772116066</v>
      </c>
      <c r="CA740" s="18">
        <f t="shared" si="369"/>
        <v>91125000</v>
      </c>
      <c r="CB740" s="18">
        <f t="shared" si="370"/>
        <v>405000</v>
      </c>
      <c r="CC740" s="18">
        <f t="shared" si="371"/>
        <v>607500</v>
      </c>
      <c r="CD740" s="25">
        <f t="shared" si="372"/>
        <v>1.5</v>
      </c>
      <c r="CE740" s="26">
        <f t="shared" si="373"/>
        <v>129.9038105676658</v>
      </c>
      <c r="CF740" s="18">
        <f t="shared" si="374"/>
        <v>5400</v>
      </c>
      <c r="CG740" s="18">
        <f t="shared" si="375"/>
        <v>5400</v>
      </c>
      <c r="CH740" s="18">
        <f t="shared" si="376"/>
        <v>64800</v>
      </c>
      <c r="CI740" s="18">
        <f t="shared" si="377"/>
        <v>10800</v>
      </c>
      <c r="CJ740" s="18">
        <f t="shared" si="378"/>
        <v>16200</v>
      </c>
      <c r="CK740" s="25">
        <f t="shared" si="379"/>
        <v>1.5</v>
      </c>
      <c r="CL740" s="26">
        <f t="shared" si="380"/>
        <v>3.4641016151377544</v>
      </c>
      <c r="DJ740" s="20" t="s">
        <v>542</v>
      </c>
    </row>
    <row r="741" spans="1:114" x14ac:dyDescent="0.2">
      <c r="A741" s="15" t="s">
        <v>105</v>
      </c>
      <c r="B741" s="10" t="s">
        <v>841</v>
      </c>
      <c r="C741" s="11">
        <f t="shared" si="363"/>
        <v>49.454999999999998</v>
      </c>
      <c r="D741" s="11">
        <f t="shared" si="384"/>
        <v>450</v>
      </c>
      <c r="E741" s="11">
        <f t="shared" si="383"/>
        <v>14</v>
      </c>
      <c r="F741" s="11">
        <f t="shared" si="383"/>
        <v>0</v>
      </c>
      <c r="G741" s="11">
        <f t="shared" si="383"/>
        <v>0</v>
      </c>
      <c r="H741" s="11">
        <f t="shared" si="383"/>
        <v>0</v>
      </c>
      <c r="I741" s="11">
        <f t="shared" si="383"/>
        <v>0</v>
      </c>
      <c r="J741" s="11">
        <f t="shared" si="383"/>
        <v>0</v>
      </c>
      <c r="K741" s="11">
        <f t="shared" si="383"/>
        <v>0</v>
      </c>
      <c r="L741" s="11">
        <f t="shared" si="383"/>
        <v>0</v>
      </c>
      <c r="M741" s="11">
        <f t="shared" si="383"/>
        <v>0</v>
      </c>
      <c r="N741" s="11">
        <f t="shared" si="388"/>
        <v>0</v>
      </c>
      <c r="O741" s="11">
        <f t="shared" si="388"/>
        <v>0</v>
      </c>
      <c r="P741" s="11">
        <f t="shared" si="388"/>
        <v>0</v>
      </c>
      <c r="Q741" s="11">
        <f t="shared" si="388"/>
        <v>0</v>
      </c>
      <c r="R741" s="11">
        <f t="shared" si="388"/>
        <v>0</v>
      </c>
      <c r="S741" s="11">
        <f t="shared" si="388"/>
        <v>0</v>
      </c>
      <c r="T741" s="11">
        <f t="shared" si="388"/>
        <v>6300</v>
      </c>
      <c r="U741" s="40">
        <f t="shared" si="364"/>
        <v>0.92800000000000005</v>
      </c>
      <c r="V741" s="11">
        <f t="shared" si="386"/>
        <v>18.764533414214945</v>
      </c>
      <c r="W741" s="11">
        <f t="shared" si="386"/>
        <v>106312499.99999999</v>
      </c>
      <c r="X741" s="11">
        <f t="shared" si="386"/>
        <v>472499.99999999994</v>
      </c>
      <c r="Y741" s="11">
        <f t="shared" si="385"/>
        <v>708750</v>
      </c>
      <c r="Z741" s="11">
        <f t="shared" si="385"/>
        <v>1.5000000000000002</v>
      </c>
      <c r="AA741" s="11">
        <f t="shared" si="385"/>
        <v>129.90381056766577</v>
      </c>
      <c r="AB741" s="11">
        <f t="shared" si="385"/>
        <v>6300</v>
      </c>
      <c r="AC741" s="11">
        <f t="shared" si="385"/>
        <v>6300</v>
      </c>
      <c r="AD741" s="11">
        <f t="shared" si="385"/>
        <v>102900</v>
      </c>
      <c r="AE741" s="11">
        <f t="shared" si="387"/>
        <v>14700</v>
      </c>
      <c r="AF741" s="11">
        <f t="shared" si="387"/>
        <v>22050</v>
      </c>
      <c r="AG741" s="11">
        <f t="shared" si="387"/>
        <v>1.5</v>
      </c>
      <c r="AH741" s="11">
        <f t="shared" si="387"/>
        <v>4.0414518843273806</v>
      </c>
      <c r="AI741" s="11">
        <f t="shared" si="387"/>
        <v>0</v>
      </c>
      <c r="AJ741" s="11">
        <f t="shared" si="387"/>
        <v>0</v>
      </c>
      <c r="AK741" s="11">
        <f t="shared" si="387"/>
        <v>0</v>
      </c>
      <c r="AL741" s="11">
        <f t="shared" si="387"/>
        <v>0</v>
      </c>
      <c r="AM741" s="11">
        <f t="shared" si="387"/>
        <v>0</v>
      </c>
      <c r="AN741" s="11">
        <f t="shared" si="381"/>
        <v>0</v>
      </c>
      <c r="AO741" s="11">
        <f t="shared" si="381"/>
        <v>0</v>
      </c>
      <c r="AP741" s="11">
        <f t="shared" si="381"/>
        <v>0</v>
      </c>
      <c r="AQ741" s="11">
        <f t="shared" si="381"/>
        <v>0</v>
      </c>
      <c r="AR741" s="11">
        <f t="shared" si="381"/>
        <v>0</v>
      </c>
      <c r="AS741" s="11">
        <f t="shared" si="381"/>
        <v>0</v>
      </c>
      <c r="AT741" s="11">
        <f t="shared" si="381"/>
        <v>0</v>
      </c>
      <c r="AU741" s="11">
        <f t="shared" si="382"/>
        <v>0</v>
      </c>
      <c r="AV741" s="11">
        <f t="shared" si="382"/>
        <v>0</v>
      </c>
      <c r="AW741" s="11">
        <f t="shared" si="382"/>
        <v>0</v>
      </c>
      <c r="AX741" s="11">
        <f t="shared" si="382"/>
        <v>0</v>
      </c>
      <c r="AY741" s="11">
        <f t="shared" si="382"/>
        <v>0</v>
      </c>
      <c r="AZ741" s="11">
        <f t="shared" si="382"/>
        <v>0</v>
      </c>
      <c r="BA741" s="11">
        <f t="shared" si="382"/>
        <v>0</v>
      </c>
      <c r="BB741" s="11">
        <f t="shared" si="382"/>
        <v>0</v>
      </c>
      <c r="BC741" s="11">
        <f t="shared" si="382"/>
        <v>0</v>
      </c>
      <c r="BD741" s="11">
        <f t="shared" si="382"/>
        <v>0</v>
      </c>
      <c r="BE741" s="11">
        <f t="shared" si="389"/>
        <v>0</v>
      </c>
      <c r="BF741" s="15" t="str">
        <f t="shared" si="365"/>
        <v>ČSN 42 5524</v>
      </c>
      <c r="BG741" s="42">
        <v>49.454999999999998</v>
      </c>
      <c r="BH741" s="17">
        <f t="shared" si="366"/>
        <v>450</v>
      </c>
      <c r="BI741" s="17">
        <f t="shared" si="367"/>
        <v>14</v>
      </c>
      <c r="BX741" s="18">
        <f t="shared" si="359"/>
        <v>6300</v>
      </c>
      <c r="BY741" s="42">
        <v>0.92800000000000005</v>
      </c>
      <c r="BZ741" s="43">
        <f t="shared" si="368"/>
        <v>18.764533414214945</v>
      </c>
      <c r="CA741" s="18">
        <f t="shared" si="369"/>
        <v>106312499.99999999</v>
      </c>
      <c r="CB741" s="18">
        <f t="shared" si="370"/>
        <v>472499.99999999994</v>
      </c>
      <c r="CC741" s="18">
        <f t="shared" si="371"/>
        <v>708750</v>
      </c>
      <c r="CD741" s="25">
        <f t="shared" si="372"/>
        <v>1.5000000000000002</v>
      </c>
      <c r="CE741" s="26">
        <f t="shared" si="373"/>
        <v>129.90381056766577</v>
      </c>
      <c r="CF741" s="18">
        <f t="shared" si="374"/>
        <v>6300</v>
      </c>
      <c r="CG741" s="18">
        <f t="shared" si="375"/>
        <v>6300</v>
      </c>
      <c r="CH741" s="18">
        <f t="shared" si="376"/>
        <v>102900</v>
      </c>
      <c r="CI741" s="18">
        <f t="shared" si="377"/>
        <v>14700</v>
      </c>
      <c r="CJ741" s="18">
        <f t="shared" si="378"/>
        <v>22050</v>
      </c>
      <c r="CK741" s="25">
        <f t="shared" si="379"/>
        <v>1.5</v>
      </c>
      <c r="CL741" s="26">
        <f t="shared" si="380"/>
        <v>4.0414518843273806</v>
      </c>
      <c r="DJ741" s="20" t="s">
        <v>542</v>
      </c>
    </row>
    <row r="742" spans="1:114" x14ac:dyDescent="0.2">
      <c r="A742" s="15" t="s">
        <v>105</v>
      </c>
      <c r="B742" s="10" t="s">
        <v>842</v>
      </c>
      <c r="C742" s="11">
        <f t="shared" si="363"/>
        <v>56.52</v>
      </c>
      <c r="D742" s="11">
        <f t="shared" si="384"/>
        <v>450</v>
      </c>
      <c r="E742" s="11">
        <f t="shared" si="383"/>
        <v>16</v>
      </c>
      <c r="F742" s="11">
        <f t="shared" si="383"/>
        <v>0</v>
      </c>
      <c r="G742" s="11">
        <f t="shared" si="383"/>
        <v>0</v>
      </c>
      <c r="H742" s="11">
        <f t="shared" si="383"/>
        <v>0</v>
      </c>
      <c r="I742" s="11">
        <f t="shared" si="383"/>
        <v>0</v>
      </c>
      <c r="J742" s="11">
        <f t="shared" si="383"/>
        <v>0</v>
      </c>
      <c r="K742" s="11">
        <f t="shared" si="383"/>
        <v>0</v>
      </c>
      <c r="L742" s="11">
        <f t="shared" si="383"/>
        <v>0</v>
      </c>
      <c r="M742" s="11">
        <f t="shared" si="383"/>
        <v>0</v>
      </c>
      <c r="N742" s="11">
        <f t="shared" si="388"/>
        <v>0</v>
      </c>
      <c r="O742" s="11">
        <f t="shared" si="388"/>
        <v>0</v>
      </c>
      <c r="P742" s="11">
        <f t="shared" si="388"/>
        <v>0</v>
      </c>
      <c r="Q742" s="11">
        <f t="shared" si="388"/>
        <v>0</v>
      </c>
      <c r="R742" s="11">
        <f t="shared" si="388"/>
        <v>0</v>
      </c>
      <c r="S742" s="11">
        <f t="shared" si="388"/>
        <v>0</v>
      </c>
      <c r="T742" s="11">
        <f t="shared" si="388"/>
        <v>7200</v>
      </c>
      <c r="U742" s="40">
        <f t="shared" si="364"/>
        <v>0.93200000000000005</v>
      </c>
      <c r="V742" s="11">
        <f t="shared" si="386"/>
        <v>16.489738145789104</v>
      </c>
      <c r="W742" s="11">
        <f t="shared" si="386"/>
        <v>121500000</v>
      </c>
      <c r="X742" s="11">
        <f t="shared" si="386"/>
        <v>540000</v>
      </c>
      <c r="Y742" s="11">
        <f t="shared" si="385"/>
        <v>810000</v>
      </c>
      <c r="Z742" s="11">
        <f t="shared" si="385"/>
        <v>1.5</v>
      </c>
      <c r="AA742" s="11">
        <f t="shared" si="385"/>
        <v>129.9038105676658</v>
      </c>
      <c r="AB742" s="11">
        <f t="shared" si="385"/>
        <v>7200</v>
      </c>
      <c r="AC742" s="11">
        <f t="shared" si="385"/>
        <v>7200</v>
      </c>
      <c r="AD742" s="11">
        <f t="shared" si="385"/>
        <v>153600</v>
      </c>
      <c r="AE742" s="11">
        <f t="shared" si="387"/>
        <v>19200</v>
      </c>
      <c r="AF742" s="11">
        <f t="shared" si="387"/>
        <v>28800</v>
      </c>
      <c r="AG742" s="11">
        <f t="shared" si="387"/>
        <v>1.5</v>
      </c>
      <c r="AH742" s="11">
        <f t="shared" si="387"/>
        <v>4.6188021535170058</v>
      </c>
      <c r="AI742" s="11">
        <f t="shared" si="387"/>
        <v>0</v>
      </c>
      <c r="AJ742" s="11">
        <f t="shared" si="387"/>
        <v>0</v>
      </c>
      <c r="AK742" s="11">
        <f t="shared" si="387"/>
        <v>0</v>
      </c>
      <c r="AL742" s="11">
        <f t="shared" si="387"/>
        <v>0</v>
      </c>
      <c r="AM742" s="11">
        <f t="shared" si="387"/>
        <v>0</v>
      </c>
      <c r="AN742" s="11">
        <f t="shared" si="381"/>
        <v>0</v>
      </c>
      <c r="AO742" s="11">
        <f t="shared" si="381"/>
        <v>0</v>
      </c>
      <c r="AP742" s="11">
        <f t="shared" si="381"/>
        <v>0</v>
      </c>
      <c r="AQ742" s="11">
        <f t="shared" si="381"/>
        <v>0</v>
      </c>
      <c r="AR742" s="11">
        <f t="shared" si="381"/>
        <v>0</v>
      </c>
      <c r="AS742" s="11">
        <f t="shared" si="381"/>
        <v>0</v>
      </c>
      <c r="AT742" s="11">
        <f t="shared" si="381"/>
        <v>0</v>
      </c>
      <c r="AU742" s="11">
        <f t="shared" si="382"/>
        <v>0</v>
      </c>
      <c r="AV742" s="11">
        <f t="shared" si="382"/>
        <v>0</v>
      </c>
      <c r="AW742" s="11">
        <f t="shared" si="382"/>
        <v>0</v>
      </c>
      <c r="AX742" s="11">
        <f t="shared" si="382"/>
        <v>0</v>
      </c>
      <c r="AY742" s="11">
        <f t="shared" si="382"/>
        <v>0</v>
      </c>
      <c r="AZ742" s="11">
        <f t="shared" si="382"/>
        <v>0</v>
      </c>
      <c r="BA742" s="11">
        <f t="shared" si="382"/>
        <v>0</v>
      </c>
      <c r="BB742" s="11">
        <f t="shared" si="382"/>
        <v>0</v>
      </c>
      <c r="BC742" s="11">
        <f t="shared" si="382"/>
        <v>0</v>
      </c>
      <c r="BD742" s="11">
        <f t="shared" si="382"/>
        <v>0</v>
      </c>
      <c r="BE742" s="11">
        <f t="shared" si="389"/>
        <v>0</v>
      </c>
      <c r="BF742" s="15" t="str">
        <f t="shared" si="365"/>
        <v>ČSN 42 5524</v>
      </c>
      <c r="BG742" s="42">
        <v>56.52</v>
      </c>
      <c r="BH742" s="17">
        <f t="shared" si="366"/>
        <v>450</v>
      </c>
      <c r="BI742" s="17">
        <f t="shared" si="367"/>
        <v>16</v>
      </c>
      <c r="BX742" s="18">
        <f t="shared" si="359"/>
        <v>7200</v>
      </c>
      <c r="BY742" s="42">
        <v>0.93200000000000005</v>
      </c>
      <c r="BZ742" s="43">
        <f t="shared" si="368"/>
        <v>16.489738145789104</v>
      </c>
      <c r="CA742" s="18">
        <f t="shared" si="369"/>
        <v>121500000</v>
      </c>
      <c r="CB742" s="18">
        <f t="shared" si="370"/>
        <v>540000</v>
      </c>
      <c r="CC742" s="18">
        <f t="shared" si="371"/>
        <v>810000</v>
      </c>
      <c r="CD742" s="25">
        <f t="shared" si="372"/>
        <v>1.5</v>
      </c>
      <c r="CE742" s="26">
        <f t="shared" si="373"/>
        <v>129.9038105676658</v>
      </c>
      <c r="CF742" s="18">
        <f t="shared" si="374"/>
        <v>7200</v>
      </c>
      <c r="CG742" s="18">
        <f t="shared" si="375"/>
        <v>7200</v>
      </c>
      <c r="CH742" s="18">
        <f t="shared" si="376"/>
        <v>153600</v>
      </c>
      <c r="CI742" s="18">
        <f t="shared" si="377"/>
        <v>19200</v>
      </c>
      <c r="CJ742" s="18">
        <f t="shared" si="378"/>
        <v>28800</v>
      </c>
      <c r="CK742" s="25">
        <f t="shared" si="379"/>
        <v>1.5</v>
      </c>
      <c r="CL742" s="26">
        <f t="shared" si="380"/>
        <v>4.6188021535170058</v>
      </c>
      <c r="DJ742" s="20" t="s">
        <v>542</v>
      </c>
    </row>
    <row r="743" spans="1:114" x14ac:dyDescent="0.2">
      <c r="A743" s="15" t="s">
        <v>105</v>
      </c>
      <c r="B743" s="10" t="s">
        <v>843</v>
      </c>
      <c r="C743" s="11">
        <f t="shared" si="363"/>
        <v>63.585000000000001</v>
      </c>
      <c r="D743" s="11">
        <f t="shared" si="384"/>
        <v>450</v>
      </c>
      <c r="E743" s="11">
        <f t="shared" si="383"/>
        <v>18</v>
      </c>
      <c r="F743" s="11">
        <f t="shared" si="383"/>
        <v>0</v>
      </c>
      <c r="G743" s="11">
        <f t="shared" si="383"/>
        <v>0</v>
      </c>
      <c r="H743" s="11">
        <f t="shared" si="383"/>
        <v>0</v>
      </c>
      <c r="I743" s="11">
        <f t="shared" si="383"/>
        <v>0</v>
      </c>
      <c r="J743" s="11">
        <f t="shared" si="383"/>
        <v>0</v>
      </c>
      <c r="K743" s="11">
        <f t="shared" si="383"/>
        <v>0</v>
      </c>
      <c r="L743" s="11">
        <f t="shared" si="383"/>
        <v>0</v>
      </c>
      <c r="M743" s="11">
        <f t="shared" si="383"/>
        <v>0</v>
      </c>
      <c r="N743" s="11">
        <f t="shared" si="388"/>
        <v>0</v>
      </c>
      <c r="O743" s="11">
        <f t="shared" si="388"/>
        <v>0</v>
      </c>
      <c r="P743" s="11">
        <f t="shared" si="388"/>
        <v>0</v>
      </c>
      <c r="Q743" s="11">
        <f t="shared" si="388"/>
        <v>0</v>
      </c>
      <c r="R743" s="11">
        <f t="shared" si="388"/>
        <v>0</v>
      </c>
      <c r="S743" s="11">
        <f t="shared" si="388"/>
        <v>0</v>
      </c>
      <c r="T743" s="11">
        <f t="shared" si="388"/>
        <v>8100</v>
      </c>
      <c r="U743" s="40">
        <f t="shared" si="364"/>
        <v>0.93600000000000005</v>
      </c>
      <c r="V743" s="11">
        <f t="shared" si="386"/>
        <v>14.72045293701345</v>
      </c>
      <c r="W743" s="11">
        <f t="shared" si="386"/>
        <v>136687500</v>
      </c>
      <c r="X743" s="11">
        <f t="shared" si="386"/>
        <v>607500</v>
      </c>
      <c r="Y743" s="11">
        <f t="shared" si="385"/>
        <v>911250</v>
      </c>
      <c r="Z743" s="11">
        <f t="shared" si="385"/>
        <v>1.5</v>
      </c>
      <c r="AA743" s="11">
        <f t="shared" si="385"/>
        <v>129.9038105676658</v>
      </c>
      <c r="AB743" s="11">
        <f t="shared" si="385"/>
        <v>8100</v>
      </c>
      <c r="AC743" s="11">
        <f t="shared" si="385"/>
        <v>8100</v>
      </c>
      <c r="AD743" s="11">
        <f t="shared" si="385"/>
        <v>218700</v>
      </c>
      <c r="AE743" s="11">
        <f t="shared" si="387"/>
        <v>24300</v>
      </c>
      <c r="AF743" s="11">
        <f t="shared" si="387"/>
        <v>36450</v>
      </c>
      <c r="AG743" s="11">
        <f t="shared" si="387"/>
        <v>1.5</v>
      </c>
      <c r="AH743" s="11">
        <f t="shared" si="387"/>
        <v>5.196152422706632</v>
      </c>
      <c r="AI743" s="11">
        <f t="shared" si="387"/>
        <v>0</v>
      </c>
      <c r="AJ743" s="11">
        <f t="shared" si="387"/>
        <v>0</v>
      </c>
      <c r="AK743" s="11">
        <f t="shared" si="387"/>
        <v>0</v>
      </c>
      <c r="AL743" s="11">
        <f t="shared" si="387"/>
        <v>0</v>
      </c>
      <c r="AM743" s="11">
        <f t="shared" si="387"/>
        <v>0</v>
      </c>
      <c r="AN743" s="11">
        <f t="shared" si="381"/>
        <v>0</v>
      </c>
      <c r="AO743" s="11">
        <f t="shared" si="381"/>
        <v>0</v>
      </c>
      <c r="AP743" s="11">
        <f t="shared" si="381"/>
        <v>0</v>
      </c>
      <c r="AQ743" s="11">
        <f t="shared" si="381"/>
        <v>0</v>
      </c>
      <c r="AR743" s="11">
        <f t="shared" si="381"/>
        <v>0</v>
      </c>
      <c r="AS743" s="11">
        <f t="shared" si="381"/>
        <v>0</v>
      </c>
      <c r="AT743" s="11">
        <f t="shared" si="381"/>
        <v>0</v>
      </c>
      <c r="AU743" s="11">
        <f t="shared" si="382"/>
        <v>0</v>
      </c>
      <c r="AV743" s="11">
        <f t="shared" si="382"/>
        <v>0</v>
      </c>
      <c r="AW743" s="11">
        <f t="shared" si="382"/>
        <v>0</v>
      </c>
      <c r="AX743" s="11">
        <f t="shared" si="382"/>
        <v>0</v>
      </c>
      <c r="AY743" s="11">
        <f t="shared" si="382"/>
        <v>0</v>
      </c>
      <c r="AZ743" s="11">
        <f t="shared" si="382"/>
        <v>0</v>
      </c>
      <c r="BA743" s="11">
        <f t="shared" si="382"/>
        <v>0</v>
      </c>
      <c r="BB743" s="11">
        <f t="shared" si="382"/>
        <v>0</v>
      </c>
      <c r="BC743" s="11">
        <f t="shared" si="382"/>
        <v>0</v>
      </c>
      <c r="BD743" s="11">
        <f t="shared" si="382"/>
        <v>0</v>
      </c>
      <c r="BE743" s="11">
        <f t="shared" si="389"/>
        <v>0</v>
      </c>
      <c r="BF743" s="15" t="str">
        <f t="shared" si="365"/>
        <v>ČSN 42 5524</v>
      </c>
      <c r="BG743" s="42">
        <v>63.585000000000001</v>
      </c>
      <c r="BH743" s="17">
        <f t="shared" si="366"/>
        <v>450</v>
      </c>
      <c r="BI743" s="17">
        <f t="shared" si="367"/>
        <v>18</v>
      </c>
      <c r="BX743" s="18">
        <f t="shared" si="359"/>
        <v>8100</v>
      </c>
      <c r="BY743" s="42">
        <v>0.93600000000000005</v>
      </c>
      <c r="BZ743" s="43">
        <f t="shared" si="368"/>
        <v>14.72045293701345</v>
      </c>
      <c r="CA743" s="18">
        <f t="shared" si="369"/>
        <v>136687500</v>
      </c>
      <c r="CB743" s="18">
        <f t="shared" si="370"/>
        <v>607500</v>
      </c>
      <c r="CC743" s="18">
        <f t="shared" si="371"/>
        <v>911250</v>
      </c>
      <c r="CD743" s="25">
        <f t="shared" si="372"/>
        <v>1.5</v>
      </c>
      <c r="CE743" s="26">
        <f t="shared" si="373"/>
        <v>129.9038105676658</v>
      </c>
      <c r="CF743" s="18">
        <f t="shared" si="374"/>
        <v>8100</v>
      </c>
      <c r="CG743" s="18">
        <f t="shared" si="375"/>
        <v>8100</v>
      </c>
      <c r="CH743" s="18">
        <f t="shared" si="376"/>
        <v>218700</v>
      </c>
      <c r="CI743" s="18">
        <f t="shared" si="377"/>
        <v>24300</v>
      </c>
      <c r="CJ743" s="18">
        <f t="shared" si="378"/>
        <v>36450</v>
      </c>
      <c r="CK743" s="25">
        <f t="shared" si="379"/>
        <v>1.5</v>
      </c>
      <c r="CL743" s="26">
        <f t="shared" si="380"/>
        <v>5.196152422706632</v>
      </c>
      <c r="DJ743" s="20" t="s">
        <v>542</v>
      </c>
    </row>
    <row r="744" spans="1:114" x14ac:dyDescent="0.2">
      <c r="A744" s="15" t="s">
        <v>105</v>
      </c>
      <c r="B744" s="10" t="s">
        <v>844</v>
      </c>
      <c r="C744" s="11">
        <f t="shared" si="363"/>
        <v>70.650000000000006</v>
      </c>
      <c r="D744" s="11">
        <f t="shared" si="384"/>
        <v>450</v>
      </c>
      <c r="E744" s="11">
        <f t="shared" si="383"/>
        <v>20</v>
      </c>
      <c r="F744" s="11">
        <f t="shared" si="383"/>
        <v>0</v>
      </c>
      <c r="G744" s="11">
        <f t="shared" si="383"/>
        <v>0</v>
      </c>
      <c r="H744" s="11">
        <f t="shared" si="383"/>
        <v>0</v>
      </c>
      <c r="I744" s="11">
        <f t="shared" si="383"/>
        <v>0</v>
      </c>
      <c r="J744" s="11">
        <f t="shared" si="383"/>
        <v>0</v>
      </c>
      <c r="K744" s="11">
        <f t="shared" si="383"/>
        <v>0</v>
      </c>
      <c r="L744" s="11">
        <f t="shared" si="383"/>
        <v>0</v>
      </c>
      <c r="M744" s="11">
        <f t="shared" si="383"/>
        <v>0</v>
      </c>
      <c r="N744" s="11">
        <f t="shared" si="388"/>
        <v>0</v>
      </c>
      <c r="O744" s="11">
        <f t="shared" si="388"/>
        <v>0</v>
      </c>
      <c r="P744" s="11">
        <f t="shared" si="388"/>
        <v>0</v>
      </c>
      <c r="Q744" s="11">
        <f t="shared" si="388"/>
        <v>0</v>
      </c>
      <c r="R744" s="11">
        <f t="shared" si="388"/>
        <v>0</v>
      </c>
      <c r="S744" s="11">
        <f t="shared" si="388"/>
        <v>0</v>
      </c>
      <c r="T744" s="11">
        <f t="shared" si="388"/>
        <v>9000</v>
      </c>
      <c r="U744" s="40">
        <f t="shared" si="364"/>
        <v>0.94</v>
      </c>
      <c r="V744" s="11">
        <f t="shared" si="386"/>
        <v>13.305024769992924</v>
      </c>
      <c r="W744" s="11">
        <f t="shared" si="386"/>
        <v>151875000</v>
      </c>
      <c r="X744" s="11">
        <f t="shared" si="386"/>
        <v>674999.99999999988</v>
      </c>
      <c r="Y744" s="11">
        <f t="shared" si="385"/>
        <v>1012500</v>
      </c>
      <c r="Z744" s="11">
        <f t="shared" si="385"/>
        <v>1.5000000000000002</v>
      </c>
      <c r="AA744" s="11">
        <f t="shared" si="385"/>
        <v>129.9038105676658</v>
      </c>
      <c r="AB744" s="11">
        <f t="shared" si="385"/>
        <v>9000</v>
      </c>
      <c r="AC744" s="11">
        <f t="shared" si="385"/>
        <v>9000</v>
      </c>
      <c r="AD744" s="11">
        <f t="shared" si="385"/>
        <v>300000</v>
      </c>
      <c r="AE744" s="11">
        <f t="shared" si="387"/>
        <v>30000</v>
      </c>
      <c r="AF744" s="11">
        <f t="shared" si="387"/>
        <v>45000</v>
      </c>
      <c r="AG744" s="11">
        <f t="shared" si="387"/>
        <v>1.5</v>
      </c>
      <c r="AH744" s="11">
        <f t="shared" si="387"/>
        <v>5.7735026918962582</v>
      </c>
      <c r="AI744" s="11">
        <f t="shared" si="387"/>
        <v>0</v>
      </c>
      <c r="AJ744" s="11">
        <f t="shared" si="387"/>
        <v>0</v>
      </c>
      <c r="AK744" s="11">
        <f t="shared" si="387"/>
        <v>0</v>
      </c>
      <c r="AL744" s="11">
        <f t="shared" si="387"/>
        <v>0</v>
      </c>
      <c r="AM744" s="11">
        <f t="shared" si="387"/>
        <v>0</v>
      </c>
      <c r="AN744" s="11">
        <f t="shared" si="381"/>
        <v>0</v>
      </c>
      <c r="AO744" s="11">
        <f t="shared" si="381"/>
        <v>0</v>
      </c>
      <c r="AP744" s="11">
        <f t="shared" si="381"/>
        <v>0</v>
      </c>
      <c r="AQ744" s="11">
        <f t="shared" si="381"/>
        <v>0</v>
      </c>
      <c r="AR744" s="11">
        <f t="shared" si="381"/>
        <v>0</v>
      </c>
      <c r="AS744" s="11">
        <f t="shared" si="381"/>
        <v>0</v>
      </c>
      <c r="AT744" s="11">
        <f t="shared" si="381"/>
        <v>0</v>
      </c>
      <c r="AU744" s="11">
        <f t="shared" si="382"/>
        <v>0</v>
      </c>
      <c r="AV744" s="11">
        <f t="shared" si="382"/>
        <v>0</v>
      </c>
      <c r="AW744" s="11">
        <f t="shared" si="382"/>
        <v>0</v>
      </c>
      <c r="AX744" s="11">
        <f t="shared" si="382"/>
        <v>0</v>
      </c>
      <c r="AY744" s="11">
        <f t="shared" si="382"/>
        <v>0</v>
      </c>
      <c r="AZ744" s="11">
        <f t="shared" si="382"/>
        <v>0</v>
      </c>
      <c r="BA744" s="11">
        <f t="shared" si="382"/>
        <v>0</v>
      </c>
      <c r="BB744" s="11">
        <f t="shared" si="382"/>
        <v>0</v>
      </c>
      <c r="BC744" s="11">
        <f t="shared" si="382"/>
        <v>0</v>
      </c>
      <c r="BD744" s="11">
        <f t="shared" si="382"/>
        <v>0</v>
      </c>
      <c r="BE744" s="11">
        <f t="shared" si="389"/>
        <v>0</v>
      </c>
      <c r="BF744" s="15" t="str">
        <f t="shared" si="365"/>
        <v>ČSN 42 5524</v>
      </c>
      <c r="BG744" s="42">
        <v>70.650000000000006</v>
      </c>
      <c r="BH744" s="17">
        <f t="shared" si="366"/>
        <v>450</v>
      </c>
      <c r="BI744" s="17">
        <f t="shared" si="367"/>
        <v>20</v>
      </c>
      <c r="BX744" s="18">
        <f t="shared" si="359"/>
        <v>9000</v>
      </c>
      <c r="BY744" s="42">
        <v>0.94</v>
      </c>
      <c r="BZ744" s="43">
        <f t="shared" si="368"/>
        <v>13.305024769992924</v>
      </c>
      <c r="CA744" s="18">
        <f t="shared" si="369"/>
        <v>151875000</v>
      </c>
      <c r="CB744" s="18">
        <f t="shared" si="370"/>
        <v>674999.99999999988</v>
      </c>
      <c r="CC744" s="18">
        <f t="shared" si="371"/>
        <v>1012500</v>
      </c>
      <c r="CD744" s="25">
        <f t="shared" si="372"/>
        <v>1.5000000000000002</v>
      </c>
      <c r="CE744" s="26">
        <f t="shared" si="373"/>
        <v>129.9038105676658</v>
      </c>
      <c r="CF744" s="18">
        <f t="shared" si="374"/>
        <v>9000</v>
      </c>
      <c r="CG744" s="18">
        <f t="shared" si="375"/>
        <v>9000</v>
      </c>
      <c r="CH744" s="18">
        <f t="shared" si="376"/>
        <v>300000</v>
      </c>
      <c r="CI744" s="18">
        <f t="shared" si="377"/>
        <v>30000</v>
      </c>
      <c r="CJ744" s="18">
        <f t="shared" si="378"/>
        <v>45000</v>
      </c>
      <c r="CK744" s="25">
        <f t="shared" si="379"/>
        <v>1.5</v>
      </c>
      <c r="CL744" s="26">
        <f t="shared" si="380"/>
        <v>5.7735026918962582</v>
      </c>
      <c r="DJ744" s="20" t="s">
        <v>542</v>
      </c>
    </row>
    <row r="745" spans="1:114" x14ac:dyDescent="0.2">
      <c r="A745" s="15" t="s">
        <v>105</v>
      </c>
      <c r="B745" s="10" t="s">
        <v>845</v>
      </c>
      <c r="C745" s="11">
        <f t="shared" si="363"/>
        <v>88.3125</v>
      </c>
      <c r="D745" s="11">
        <f t="shared" si="384"/>
        <v>450</v>
      </c>
      <c r="E745" s="11">
        <f t="shared" si="383"/>
        <v>25</v>
      </c>
      <c r="F745" s="11">
        <f t="shared" si="383"/>
        <v>0</v>
      </c>
      <c r="G745" s="11">
        <f t="shared" si="383"/>
        <v>0</v>
      </c>
      <c r="H745" s="11">
        <f t="shared" si="383"/>
        <v>0</v>
      </c>
      <c r="I745" s="11">
        <f t="shared" si="383"/>
        <v>0</v>
      </c>
      <c r="J745" s="11">
        <f t="shared" si="383"/>
        <v>0</v>
      </c>
      <c r="K745" s="11">
        <f t="shared" si="383"/>
        <v>0</v>
      </c>
      <c r="L745" s="11">
        <f t="shared" si="383"/>
        <v>0</v>
      </c>
      <c r="M745" s="11">
        <f t="shared" si="383"/>
        <v>0</v>
      </c>
      <c r="N745" s="11">
        <f t="shared" si="388"/>
        <v>0</v>
      </c>
      <c r="O745" s="11">
        <f t="shared" si="388"/>
        <v>0</v>
      </c>
      <c r="P745" s="11">
        <f t="shared" si="388"/>
        <v>0</v>
      </c>
      <c r="Q745" s="11">
        <f t="shared" si="388"/>
        <v>0</v>
      </c>
      <c r="R745" s="11">
        <f t="shared" si="388"/>
        <v>0</v>
      </c>
      <c r="S745" s="11">
        <f t="shared" si="388"/>
        <v>0</v>
      </c>
      <c r="T745" s="11">
        <f t="shared" si="388"/>
        <v>11250</v>
      </c>
      <c r="U745" s="40">
        <f t="shared" si="364"/>
        <v>0.95</v>
      </c>
      <c r="V745" s="11">
        <f t="shared" si="386"/>
        <v>10.757254069355982</v>
      </c>
      <c r="W745" s="11">
        <f t="shared" si="386"/>
        <v>189843749.99999997</v>
      </c>
      <c r="X745" s="11">
        <f t="shared" si="386"/>
        <v>843749.99999999988</v>
      </c>
      <c r="Y745" s="11">
        <f t="shared" si="385"/>
        <v>1265625</v>
      </c>
      <c r="Z745" s="11">
        <f t="shared" si="385"/>
        <v>1.5000000000000002</v>
      </c>
      <c r="AA745" s="11">
        <f t="shared" si="385"/>
        <v>129.90381056766577</v>
      </c>
      <c r="AB745" s="11">
        <f t="shared" si="385"/>
        <v>11250</v>
      </c>
      <c r="AC745" s="11">
        <f t="shared" si="385"/>
        <v>11250</v>
      </c>
      <c r="AD745" s="11">
        <f t="shared" si="385"/>
        <v>585937.5</v>
      </c>
      <c r="AE745" s="11">
        <f t="shared" si="387"/>
        <v>46875</v>
      </c>
      <c r="AF745" s="11">
        <f t="shared" si="387"/>
        <v>70312.5</v>
      </c>
      <c r="AG745" s="11">
        <f t="shared" si="387"/>
        <v>1.5</v>
      </c>
      <c r="AH745" s="11">
        <f t="shared" si="387"/>
        <v>7.2168783648703219</v>
      </c>
      <c r="AI745" s="11">
        <f t="shared" si="387"/>
        <v>0</v>
      </c>
      <c r="AJ745" s="11">
        <f t="shared" si="387"/>
        <v>0</v>
      </c>
      <c r="AK745" s="11">
        <f t="shared" si="387"/>
        <v>0</v>
      </c>
      <c r="AL745" s="11">
        <f t="shared" si="387"/>
        <v>0</v>
      </c>
      <c r="AM745" s="11">
        <f t="shared" si="387"/>
        <v>0</v>
      </c>
      <c r="AN745" s="11">
        <f t="shared" si="381"/>
        <v>0</v>
      </c>
      <c r="AO745" s="11">
        <f t="shared" si="381"/>
        <v>0</v>
      </c>
      <c r="AP745" s="11">
        <f t="shared" si="381"/>
        <v>0</v>
      </c>
      <c r="AQ745" s="11">
        <f t="shared" si="381"/>
        <v>0</v>
      </c>
      <c r="AR745" s="11">
        <f t="shared" si="381"/>
        <v>0</v>
      </c>
      <c r="AS745" s="11">
        <f t="shared" si="381"/>
        <v>0</v>
      </c>
      <c r="AT745" s="11">
        <f t="shared" si="381"/>
        <v>0</v>
      </c>
      <c r="AU745" s="11">
        <f t="shared" si="382"/>
        <v>0</v>
      </c>
      <c r="AV745" s="11">
        <f t="shared" si="382"/>
        <v>0</v>
      </c>
      <c r="AW745" s="11">
        <f t="shared" si="382"/>
        <v>0</v>
      </c>
      <c r="AX745" s="11">
        <f t="shared" si="382"/>
        <v>0</v>
      </c>
      <c r="AY745" s="11">
        <f t="shared" si="382"/>
        <v>0</v>
      </c>
      <c r="AZ745" s="11">
        <f t="shared" si="382"/>
        <v>0</v>
      </c>
      <c r="BA745" s="11">
        <f t="shared" si="382"/>
        <v>0</v>
      </c>
      <c r="BB745" s="11">
        <f t="shared" si="382"/>
        <v>0</v>
      </c>
      <c r="BC745" s="11">
        <f t="shared" si="382"/>
        <v>0</v>
      </c>
      <c r="BD745" s="11">
        <f t="shared" si="382"/>
        <v>0</v>
      </c>
      <c r="BE745" s="11">
        <f t="shared" si="389"/>
        <v>0</v>
      </c>
      <c r="BF745" s="15" t="str">
        <f t="shared" si="365"/>
        <v>ČSN 42 5524</v>
      </c>
      <c r="BG745" s="42">
        <v>88.3125</v>
      </c>
      <c r="BH745" s="17">
        <f t="shared" si="366"/>
        <v>450</v>
      </c>
      <c r="BI745" s="17">
        <f t="shared" si="367"/>
        <v>25</v>
      </c>
      <c r="BX745" s="18">
        <f t="shared" si="359"/>
        <v>11250</v>
      </c>
      <c r="BY745" s="42">
        <v>0.95</v>
      </c>
      <c r="BZ745" s="43">
        <f t="shared" si="368"/>
        <v>10.757254069355982</v>
      </c>
      <c r="CA745" s="18">
        <f t="shared" si="369"/>
        <v>189843749.99999997</v>
      </c>
      <c r="CB745" s="18">
        <f t="shared" si="370"/>
        <v>843749.99999999988</v>
      </c>
      <c r="CC745" s="18">
        <f t="shared" si="371"/>
        <v>1265625</v>
      </c>
      <c r="CD745" s="25">
        <f t="shared" si="372"/>
        <v>1.5000000000000002</v>
      </c>
      <c r="CE745" s="26">
        <f t="shared" si="373"/>
        <v>129.90381056766577</v>
      </c>
      <c r="CF745" s="18">
        <f t="shared" si="374"/>
        <v>11250</v>
      </c>
      <c r="CG745" s="18">
        <f t="shared" si="375"/>
        <v>11250</v>
      </c>
      <c r="CH745" s="18">
        <f t="shared" si="376"/>
        <v>585937.5</v>
      </c>
      <c r="CI745" s="18">
        <f t="shared" si="377"/>
        <v>46875</v>
      </c>
      <c r="CJ745" s="18">
        <f t="shared" si="378"/>
        <v>70312.5</v>
      </c>
      <c r="CK745" s="25">
        <f t="shared" si="379"/>
        <v>1.5</v>
      </c>
      <c r="CL745" s="26">
        <f t="shared" si="380"/>
        <v>7.2168783648703219</v>
      </c>
      <c r="DJ745" s="20" t="s">
        <v>542</v>
      </c>
    </row>
    <row r="746" spans="1:114" x14ac:dyDescent="0.2">
      <c r="A746" s="15" t="s">
        <v>105</v>
      </c>
      <c r="B746" s="10" t="s">
        <v>846</v>
      </c>
      <c r="C746" s="11">
        <f t="shared" si="363"/>
        <v>105.97499999999999</v>
      </c>
      <c r="D746" s="11">
        <f t="shared" si="384"/>
        <v>450</v>
      </c>
      <c r="E746" s="11">
        <f t="shared" si="384"/>
        <v>30</v>
      </c>
      <c r="F746" s="11">
        <f t="shared" si="384"/>
        <v>0</v>
      </c>
      <c r="G746" s="11">
        <f t="shared" si="384"/>
        <v>0</v>
      </c>
      <c r="H746" s="11">
        <f t="shared" si="384"/>
        <v>0</v>
      </c>
      <c r="I746" s="11">
        <f t="shared" si="384"/>
        <v>0</v>
      </c>
      <c r="J746" s="11">
        <f t="shared" si="384"/>
        <v>0</v>
      </c>
      <c r="K746" s="11">
        <f t="shared" si="384"/>
        <v>0</v>
      </c>
      <c r="L746" s="11">
        <f t="shared" si="384"/>
        <v>0</v>
      </c>
      <c r="M746" s="11">
        <f t="shared" si="384"/>
        <v>0</v>
      </c>
      <c r="N746" s="11">
        <f t="shared" si="388"/>
        <v>0</v>
      </c>
      <c r="O746" s="11">
        <f t="shared" si="388"/>
        <v>0</v>
      </c>
      <c r="P746" s="11">
        <f t="shared" si="388"/>
        <v>0</v>
      </c>
      <c r="Q746" s="11">
        <f t="shared" si="388"/>
        <v>0</v>
      </c>
      <c r="R746" s="11">
        <f t="shared" si="388"/>
        <v>0</v>
      </c>
      <c r="S746" s="11">
        <f t="shared" si="388"/>
        <v>0</v>
      </c>
      <c r="T746" s="11">
        <f t="shared" si="388"/>
        <v>13500</v>
      </c>
      <c r="U746" s="40">
        <f t="shared" si="364"/>
        <v>0.96</v>
      </c>
      <c r="V746" s="11">
        <f t="shared" si="386"/>
        <v>9.0587402689313521</v>
      </c>
      <c r="W746" s="11">
        <f t="shared" si="386"/>
        <v>227812500</v>
      </c>
      <c r="X746" s="11">
        <f t="shared" si="386"/>
        <v>1012500</v>
      </c>
      <c r="Y746" s="11">
        <f t="shared" si="385"/>
        <v>1518750</v>
      </c>
      <c r="Z746" s="11">
        <f t="shared" si="385"/>
        <v>1.5</v>
      </c>
      <c r="AA746" s="11">
        <f t="shared" si="385"/>
        <v>129.9038105676658</v>
      </c>
      <c r="AB746" s="11">
        <f t="shared" si="385"/>
        <v>13500</v>
      </c>
      <c r="AC746" s="11">
        <f t="shared" si="385"/>
        <v>13500</v>
      </c>
      <c r="AD746" s="11">
        <f t="shared" si="385"/>
        <v>1012500</v>
      </c>
      <c r="AE746" s="11">
        <f t="shared" si="387"/>
        <v>67500</v>
      </c>
      <c r="AF746" s="11">
        <f t="shared" si="387"/>
        <v>101250</v>
      </c>
      <c r="AG746" s="11">
        <f t="shared" si="387"/>
        <v>1.5</v>
      </c>
      <c r="AH746" s="11">
        <f t="shared" si="387"/>
        <v>8.6602540378443873</v>
      </c>
      <c r="AI746" s="11">
        <f t="shared" si="387"/>
        <v>0</v>
      </c>
      <c r="AJ746" s="11">
        <f t="shared" si="387"/>
        <v>0</v>
      </c>
      <c r="AK746" s="11">
        <f t="shared" si="387"/>
        <v>0</v>
      </c>
      <c r="AL746" s="11">
        <f t="shared" si="387"/>
        <v>0</v>
      </c>
      <c r="AM746" s="11">
        <f t="shared" si="387"/>
        <v>0</v>
      </c>
      <c r="AN746" s="11">
        <f t="shared" si="381"/>
        <v>0</v>
      </c>
      <c r="AO746" s="11">
        <f t="shared" si="381"/>
        <v>0</v>
      </c>
      <c r="AP746" s="11">
        <f t="shared" si="381"/>
        <v>0</v>
      </c>
      <c r="AQ746" s="11">
        <f t="shared" si="381"/>
        <v>0</v>
      </c>
      <c r="AR746" s="11">
        <f t="shared" si="381"/>
        <v>0</v>
      </c>
      <c r="AS746" s="11">
        <f t="shared" si="381"/>
        <v>0</v>
      </c>
      <c r="AT746" s="11">
        <f t="shared" si="381"/>
        <v>0</v>
      </c>
      <c r="AU746" s="11">
        <f t="shared" si="382"/>
        <v>0</v>
      </c>
      <c r="AV746" s="11">
        <f t="shared" si="382"/>
        <v>0</v>
      </c>
      <c r="AW746" s="11">
        <f t="shared" si="382"/>
        <v>0</v>
      </c>
      <c r="AX746" s="11">
        <f t="shared" si="382"/>
        <v>0</v>
      </c>
      <c r="AY746" s="11">
        <f t="shared" si="382"/>
        <v>0</v>
      </c>
      <c r="AZ746" s="11">
        <f t="shared" si="382"/>
        <v>0</v>
      </c>
      <c r="BA746" s="11">
        <f t="shared" si="382"/>
        <v>0</v>
      </c>
      <c r="BB746" s="11">
        <f t="shared" si="382"/>
        <v>0</v>
      </c>
      <c r="BC746" s="11">
        <f t="shared" si="382"/>
        <v>0</v>
      </c>
      <c r="BD746" s="11">
        <f t="shared" si="382"/>
        <v>0</v>
      </c>
      <c r="BE746" s="11">
        <f t="shared" si="389"/>
        <v>0</v>
      </c>
      <c r="BF746" s="15" t="str">
        <f t="shared" si="365"/>
        <v>ČSN 42 5524</v>
      </c>
      <c r="BG746" s="42">
        <v>105.97499999999999</v>
      </c>
      <c r="BH746" s="17">
        <f t="shared" si="366"/>
        <v>450</v>
      </c>
      <c r="BI746" s="17">
        <f t="shared" si="367"/>
        <v>30</v>
      </c>
      <c r="BX746" s="18">
        <f t="shared" si="359"/>
        <v>13500</v>
      </c>
      <c r="BY746" s="42">
        <v>0.96</v>
      </c>
      <c r="BZ746" s="43">
        <f t="shared" si="368"/>
        <v>9.0587402689313521</v>
      </c>
      <c r="CA746" s="18">
        <f t="shared" si="369"/>
        <v>227812500</v>
      </c>
      <c r="CB746" s="18">
        <f t="shared" si="370"/>
        <v>1012500</v>
      </c>
      <c r="CC746" s="18">
        <f t="shared" si="371"/>
        <v>1518750</v>
      </c>
      <c r="CD746" s="25">
        <f t="shared" si="372"/>
        <v>1.5</v>
      </c>
      <c r="CE746" s="26">
        <f t="shared" si="373"/>
        <v>129.9038105676658</v>
      </c>
      <c r="CF746" s="18">
        <f t="shared" si="374"/>
        <v>13500</v>
      </c>
      <c r="CG746" s="18">
        <f t="shared" si="375"/>
        <v>13500</v>
      </c>
      <c r="CH746" s="18">
        <f t="shared" si="376"/>
        <v>1012500</v>
      </c>
      <c r="CI746" s="18">
        <f t="shared" si="377"/>
        <v>67500</v>
      </c>
      <c r="CJ746" s="18">
        <f t="shared" si="378"/>
        <v>101250</v>
      </c>
      <c r="CK746" s="25">
        <f t="shared" si="379"/>
        <v>1.5</v>
      </c>
      <c r="CL746" s="26">
        <f t="shared" si="380"/>
        <v>8.6602540378443873</v>
      </c>
      <c r="DJ746" s="20" t="s">
        <v>542</v>
      </c>
    </row>
    <row r="747" spans="1:114" x14ac:dyDescent="0.2">
      <c r="A747" s="15" t="s">
        <v>105</v>
      </c>
      <c r="B747" s="10" t="s">
        <v>847</v>
      </c>
      <c r="C747" s="11">
        <f t="shared" si="363"/>
        <v>123.6375</v>
      </c>
      <c r="D747" s="11">
        <f t="shared" si="384"/>
        <v>450</v>
      </c>
      <c r="E747" s="11">
        <f t="shared" si="384"/>
        <v>35</v>
      </c>
      <c r="F747" s="11">
        <f t="shared" si="384"/>
        <v>0</v>
      </c>
      <c r="G747" s="11">
        <f t="shared" si="384"/>
        <v>0</v>
      </c>
      <c r="H747" s="11">
        <f t="shared" si="384"/>
        <v>0</v>
      </c>
      <c r="I747" s="11">
        <f t="shared" si="384"/>
        <v>0</v>
      </c>
      <c r="J747" s="11">
        <f t="shared" si="384"/>
        <v>0</v>
      </c>
      <c r="K747" s="11">
        <f t="shared" si="384"/>
        <v>0</v>
      </c>
      <c r="L747" s="11">
        <f t="shared" si="384"/>
        <v>0</v>
      </c>
      <c r="M747" s="11">
        <f t="shared" si="384"/>
        <v>0</v>
      </c>
      <c r="N747" s="11">
        <f t="shared" si="388"/>
        <v>0</v>
      </c>
      <c r="O747" s="11">
        <f t="shared" si="388"/>
        <v>0</v>
      </c>
      <c r="P747" s="11">
        <f t="shared" si="388"/>
        <v>0</v>
      </c>
      <c r="Q747" s="11">
        <f t="shared" si="388"/>
        <v>0</v>
      </c>
      <c r="R747" s="11">
        <f t="shared" si="388"/>
        <v>0</v>
      </c>
      <c r="S747" s="11">
        <f t="shared" si="388"/>
        <v>0</v>
      </c>
      <c r="T747" s="11">
        <f t="shared" si="388"/>
        <v>15750</v>
      </c>
      <c r="U747" s="40">
        <f t="shared" si="364"/>
        <v>0.97</v>
      </c>
      <c r="V747" s="11">
        <f t="shared" si="386"/>
        <v>7.8455161257709038</v>
      </c>
      <c r="W747" s="11">
        <f t="shared" si="386"/>
        <v>265781250</v>
      </c>
      <c r="X747" s="11">
        <f t="shared" si="386"/>
        <v>1181250</v>
      </c>
      <c r="Y747" s="11">
        <f t="shared" si="385"/>
        <v>1771875</v>
      </c>
      <c r="Z747" s="11">
        <f t="shared" si="385"/>
        <v>1.5</v>
      </c>
      <c r="AA747" s="11">
        <f t="shared" si="385"/>
        <v>129.9038105676658</v>
      </c>
      <c r="AB747" s="11">
        <f t="shared" si="385"/>
        <v>15750</v>
      </c>
      <c r="AC747" s="11">
        <f t="shared" si="385"/>
        <v>15750</v>
      </c>
      <c r="AD747" s="11">
        <f t="shared" si="385"/>
        <v>1607812.5</v>
      </c>
      <c r="AE747" s="11">
        <f t="shared" si="387"/>
        <v>91875</v>
      </c>
      <c r="AF747" s="11">
        <f t="shared" si="387"/>
        <v>137812.5</v>
      </c>
      <c r="AG747" s="11">
        <f t="shared" si="387"/>
        <v>1.5</v>
      </c>
      <c r="AH747" s="11">
        <f t="shared" si="387"/>
        <v>10.103629710818451</v>
      </c>
      <c r="AI747" s="11">
        <f t="shared" si="387"/>
        <v>0</v>
      </c>
      <c r="AJ747" s="11">
        <f t="shared" si="387"/>
        <v>0</v>
      </c>
      <c r="AK747" s="11">
        <f t="shared" si="387"/>
        <v>0</v>
      </c>
      <c r="AL747" s="11">
        <f t="shared" si="387"/>
        <v>0</v>
      </c>
      <c r="AM747" s="11">
        <f t="shared" si="387"/>
        <v>0</v>
      </c>
      <c r="AN747" s="11">
        <f t="shared" si="381"/>
        <v>0</v>
      </c>
      <c r="AO747" s="11">
        <f t="shared" si="381"/>
        <v>0</v>
      </c>
      <c r="AP747" s="11">
        <f t="shared" si="381"/>
        <v>0</v>
      </c>
      <c r="AQ747" s="11">
        <f t="shared" si="381"/>
        <v>0</v>
      </c>
      <c r="AR747" s="11">
        <f t="shared" si="381"/>
        <v>0</v>
      </c>
      <c r="AS747" s="11">
        <f t="shared" si="381"/>
        <v>0</v>
      </c>
      <c r="AT747" s="11">
        <f t="shared" si="381"/>
        <v>0</v>
      </c>
      <c r="AU747" s="11">
        <f t="shared" si="382"/>
        <v>0</v>
      </c>
      <c r="AV747" s="11">
        <f t="shared" si="382"/>
        <v>0</v>
      </c>
      <c r="AW747" s="11">
        <f t="shared" si="382"/>
        <v>0</v>
      </c>
      <c r="AX747" s="11">
        <f t="shared" si="382"/>
        <v>0</v>
      </c>
      <c r="AY747" s="11">
        <f t="shared" si="382"/>
        <v>0</v>
      </c>
      <c r="AZ747" s="11">
        <f t="shared" si="382"/>
        <v>0</v>
      </c>
      <c r="BA747" s="11">
        <f t="shared" si="382"/>
        <v>0</v>
      </c>
      <c r="BB747" s="11">
        <f t="shared" si="382"/>
        <v>0</v>
      </c>
      <c r="BC747" s="11">
        <f t="shared" si="382"/>
        <v>0</v>
      </c>
      <c r="BD747" s="11">
        <f t="shared" si="382"/>
        <v>0</v>
      </c>
      <c r="BE747" s="11">
        <f t="shared" si="389"/>
        <v>0</v>
      </c>
      <c r="BF747" s="15" t="str">
        <f t="shared" si="365"/>
        <v>ČSN 42 5524</v>
      </c>
      <c r="BG747" s="42">
        <v>123.6375</v>
      </c>
      <c r="BH747" s="17">
        <f t="shared" si="366"/>
        <v>450</v>
      </c>
      <c r="BI747" s="17">
        <f t="shared" si="367"/>
        <v>35</v>
      </c>
      <c r="BX747" s="18">
        <f t="shared" si="359"/>
        <v>15750</v>
      </c>
      <c r="BY747" s="42">
        <v>0.97</v>
      </c>
      <c r="BZ747" s="43">
        <f t="shared" si="368"/>
        <v>7.8455161257709038</v>
      </c>
      <c r="CA747" s="18">
        <f t="shared" si="369"/>
        <v>265781250</v>
      </c>
      <c r="CB747" s="18">
        <f t="shared" si="370"/>
        <v>1181250</v>
      </c>
      <c r="CC747" s="18">
        <f t="shared" si="371"/>
        <v>1771875</v>
      </c>
      <c r="CD747" s="25">
        <f t="shared" si="372"/>
        <v>1.5</v>
      </c>
      <c r="CE747" s="26">
        <f t="shared" si="373"/>
        <v>129.9038105676658</v>
      </c>
      <c r="CF747" s="18">
        <f t="shared" si="374"/>
        <v>15750</v>
      </c>
      <c r="CG747" s="18">
        <f t="shared" si="375"/>
        <v>15750</v>
      </c>
      <c r="CH747" s="18">
        <f t="shared" si="376"/>
        <v>1607812.5</v>
      </c>
      <c r="CI747" s="18">
        <f t="shared" si="377"/>
        <v>91875</v>
      </c>
      <c r="CJ747" s="18">
        <f t="shared" si="378"/>
        <v>137812.5</v>
      </c>
      <c r="CK747" s="25">
        <f t="shared" si="379"/>
        <v>1.5</v>
      </c>
      <c r="CL747" s="26">
        <f t="shared" si="380"/>
        <v>10.103629710818451</v>
      </c>
      <c r="DJ747" s="20" t="s">
        <v>542</v>
      </c>
    </row>
    <row r="748" spans="1:114" x14ac:dyDescent="0.2">
      <c r="A748" s="15" t="s">
        <v>105</v>
      </c>
      <c r="B748" s="10" t="s">
        <v>848</v>
      </c>
      <c r="C748" s="11">
        <f t="shared" si="363"/>
        <v>141.30000000000001</v>
      </c>
      <c r="D748" s="11">
        <f t="shared" si="384"/>
        <v>450</v>
      </c>
      <c r="E748" s="11">
        <f t="shared" si="384"/>
        <v>40</v>
      </c>
      <c r="F748" s="11">
        <f t="shared" si="384"/>
        <v>0</v>
      </c>
      <c r="G748" s="11">
        <f t="shared" si="384"/>
        <v>0</v>
      </c>
      <c r="H748" s="11">
        <f t="shared" si="384"/>
        <v>0</v>
      </c>
      <c r="I748" s="11">
        <f t="shared" si="384"/>
        <v>0</v>
      </c>
      <c r="J748" s="11">
        <f t="shared" si="384"/>
        <v>0</v>
      </c>
      <c r="K748" s="11">
        <f t="shared" si="384"/>
        <v>0</v>
      </c>
      <c r="L748" s="11">
        <f t="shared" si="384"/>
        <v>0</v>
      </c>
      <c r="M748" s="11">
        <f t="shared" si="384"/>
        <v>0</v>
      </c>
      <c r="N748" s="11">
        <f t="shared" si="388"/>
        <v>0</v>
      </c>
      <c r="O748" s="11">
        <f t="shared" si="388"/>
        <v>0</v>
      </c>
      <c r="P748" s="11">
        <f t="shared" si="388"/>
        <v>0</v>
      </c>
      <c r="Q748" s="11">
        <f t="shared" si="388"/>
        <v>0</v>
      </c>
      <c r="R748" s="11">
        <f t="shared" si="388"/>
        <v>0</v>
      </c>
      <c r="S748" s="11">
        <f t="shared" si="388"/>
        <v>0</v>
      </c>
      <c r="T748" s="11">
        <f t="shared" si="388"/>
        <v>18000</v>
      </c>
      <c r="U748" s="40">
        <f t="shared" si="364"/>
        <v>0.98</v>
      </c>
      <c r="V748" s="11">
        <f t="shared" si="386"/>
        <v>6.935598018400567</v>
      </c>
      <c r="W748" s="11">
        <f t="shared" si="386"/>
        <v>303750000</v>
      </c>
      <c r="X748" s="11">
        <f t="shared" si="386"/>
        <v>1349999.9999999998</v>
      </c>
      <c r="Y748" s="11">
        <f t="shared" si="385"/>
        <v>2025000</v>
      </c>
      <c r="Z748" s="11">
        <f t="shared" si="385"/>
        <v>1.5000000000000002</v>
      </c>
      <c r="AA748" s="11">
        <f t="shared" si="385"/>
        <v>129.9038105676658</v>
      </c>
      <c r="AB748" s="11">
        <f t="shared" si="385"/>
        <v>18000</v>
      </c>
      <c r="AC748" s="11">
        <f t="shared" si="385"/>
        <v>18000</v>
      </c>
      <c r="AD748" s="11">
        <f t="shared" si="385"/>
        <v>2400000</v>
      </c>
      <c r="AE748" s="11">
        <f t="shared" si="387"/>
        <v>120000</v>
      </c>
      <c r="AF748" s="11">
        <f t="shared" si="387"/>
        <v>180000</v>
      </c>
      <c r="AG748" s="11">
        <f t="shared" si="387"/>
        <v>1.5</v>
      </c>
      <c r="AH748" s="11">
        <f t="shared" si="387"/>
        <v>11.547005383792516</v>
      </c>
      <c r="AI748" s="11">
        <f t="shared" si="387"/>
        <v>0</v>
      </c>
      <c r="AJ748" s="11">
        <f t="shared" si="387"/>
        <v>0</v>
      </c>
      <c r="AK748" s="11">
        <f t="shared" si="387"/>
        <v>0</v>
      </c>
      <c r="AL748" s="11">
        <f t="shared" si="387"/>
        <v>0</v>
      </c>
      <c r="AM748" s="11">
        <f t="shared" si="387"/>
        <v>0</v>
      </c>
      <c r="AN748" s="11">
        <f t="shared" si="381"/>
        <v>0</v>
      </c>
      <c r="AO748" s="11">
        <f t="shared" si="381"/>
        <v>0</v>
      </c>
      <c r="AP748" s="11">
        <f t="shared" si="381"/>
        <v>0</v>
      </c>
      <c r="AQ748" s="11">
        <f t="shared" si="381"/>
        <v>0</v>
      </c>
      <c r="AR748" s="11">
        <f t="shared" si="381"/>
        <v>0</v>
      </c>
      <c r="AS748" s="11">
        <f t="shared" si="381"/>
        <v>0</v>
      </c>
      <c r="AT748" s="11">
        <f t="shared" si="381"/>
        <v>0</v>
      </c>
      <c r="AU748" s="11">
        <f t="shared" si="382"/>
        <v>0</v>
      </c>
      <c r="AV748" s="11">
        <f t="shared" si="382"/>
        <v>0</v>
      </c>
      <c r="AW748" s="11">
        <f t="shared" si="382"/>
        <v>0</v>
      </c>
      <c r="AX748" s="11">
        <f t="shared" si="382"/>
        <v>0</v>
      </c>
      <c r="AY748" s="11">
        <f t="shared" si="382"/>
        <v>0</v>
      </c>
      <c r="AZ748" s="11">
        <f t="shared" si="382"/>
        <v>0</v>
      </c>
      <c r="BA748" s="11">
        <f t="shared" si="382"/>
        <v>0</v>
      </c>
      <c r="BB748" s="11">
        <f t="shared" si="382"/>
        <v>0</v>
      </c>
      <c r="BC748" s="11">
        <f t="shared" si="382"/>
        <v>0</v>
      </c>
      <c r="BD748" s="11">
        <f t="shared" si="382"/>
        <v>0</v>
      </c>
      <c r="BE748" s="11">
        <f t="shared" si="389"/>
        <v>0</v>
      </c>
      <c r="BF748" s="15" t="str">
        <f t="shared" si="365"/>
        <v>ČSN 42 5524</v>
      </c>
      <c r="BG748" s="42">
        <v>141.30000000000001</v>
      </c>
      <c r="BH748" s="17">
        <f t="shared" si="366"/>
        <v>450</v>
      </c>
      <c r="BI748" s="17">
        <f t="shared" si="367"/>
        <v>40</v>
      </c>
      <c r="BX748" s="18">
        <f t="shared" ref="BX748:BX811" si="390">BH748*BI748</f>
        <v>18000</v>
      </c>
      <c r="BY748" s="42">
        <v>0.98</v>
      </c>
      <c r="BZ748" s="43">
        <f t="shared" si="368"/>
        <v>6.935598018400567</v>
      </c>
      <c r="CA748" s="18">
        <f t="shared" si="369"/>
        <v>303750000</v>
      </c>
      <c r="CB748" s="18">
        <f t="shared" si="370"/>
        <v>1349999.9999999998</v>
      </c>
      <c r="CC748" s="18">
        <f t="shared" si="371"/>
        <v>2025000</v>
      </c>
      <c r="CD748" s="25">
        <f t="shared" si="372"/>
        <v>1.5000000000000002</v>
      </c>
      <c r="CE748" s="26">
        <f t="shared" si="373"/>
        <v>129.9038105676658</v>
      </c>
      <c r="CF748" s="18">
        <f t="shared" si="374"/>
        <v>18000</v>
      </c>
      <c r="CG748" s="18">
        <f t="shared" si="375"/>
        <v>18000</v>
      </c>
      <c r="CH748" s="18">
        <f t="shared" si="376"/>
        <v>2400000</v>
      </c>
      <c r="CI748" s="18">
        <f t="shared" si="377"/>
        <v>120000</v>
      </c>
      <c r="CJ748" s="18">
        <f t="shared" si="378"/>
        <v>180000</v>
      </c>
      <c r="CK748" s="25">
        <f t="shared" si="379"/>
        <v>1.5</v>
      </c>
      <c r="CL748" s="26">
        <f t="shared" si="380"/>
        <v>11.547005383792516</v>
      </c>
      <c r="DJ748" s="20" t="s">
        <v>542</v>
      </c>
    </row>
    <row r="749" spans="1:114" x14ac:dyDescent="0.2">
      <c r="A749" s="15" t="s">
        <v>105</v>
      </c>
      <c r="B749" s="10" t="s">
        <v>849</v>
      </c>
      <c r="C749" s="11">
        <f t="shared" si="363"/>
        <v>158.96250000000001</v>
      </c>
      <c r="D749" s="11">
        <f t="shared" si="384"/>
        <v>450</v>
      </c>
      <c r="E749" s="11">
        <f t="shared" si="384"/>
        <v>45</v>
      </c>
      <c r="F749" s="11">
        <f t="shared" si="384"/>
        <v>0</v>
      </c>
      <c r="G749" s="11">
        <f t="shared" si="384"/>
        <v>0</v>
      </c>
      <c r="H749" s="11">
        <f t="shared" si="384"/>
        <v>0</v>
      </c>
      <c r="I749" s="11">
        <f t="shared" si="384"/>
        <v>0</v>
      </c>
      <c r="J749" s="11">
        <f t="shared" si="384"/>
        <v>0</v>
      </c>
      <c r="K749" s="11">
        <f t="shared" si="384"/>
        <v>0</v>
      </c>
      <c r="L749" s="11">
        <f t="shared" si="384"/>
        <v>0</v>
      </c>
      <c r="M749" s="11">
        <f t="shared" si="384"/>
        <v>0</v>
      </c>
      <c r="N749" s="11">
        <f t="shared" si="388"/>
        <v>0</v>
      </c>
      <c r="O749" s="11">
        <f t="shared" si="388"/>
        <v>0</v>
      </c>
      <c r="P749" s="11">
        <f t="shared" si="388"/>
        <v>0</v>
      </c>
      <c r="Q749" s="11">
        <f t="shared" si="388"/>
        <v>0</v>
      </c>
      <c r="R749" s="11">
        <f t="shared" si="388"/>
        <v>0</v>
      </c>
      <c r="S749" s="11">
        <f t="shared" si="388"/>
        <v>0</v>
      </c>
      <c r="T749" s="11">
        <f t="shared" si="388"/>
        <v>20250</v>
      </c>
      <c r="U749" s="40">
        <f t="shared" si="364"/>
        <v>0.99</v>
      </c>
      <c r="V749" s="11">
        <f t="shared" si="386"/>
        <v>6.227883934890305</v>
      </c>
      <c r="W749" s="11">
        <f t="shared" si="386"/>
        <v>341718750</v>
      </c>
      <c r="X749" s="11">
        <f t="shared" si="386"/>
        <v>1518750</v>
      </c>
      <c r="Y749" s="11">
        <f t="shared" si="385"/>
        <v>2278125</v>
      </c>
      <c r="Z749" s="11">
        <f t="shared" si="385"/>
        <v>1.5</v>
      </c>
      <c r="AA749" s="11">
        <f t="shared" si="385"/>
        <v>129.9038105676658</v>
      </c>
      <c r="AB749" s="11">
        <f t="shared" si="385"/>
        <v>20250</v>
      </c>
      <c r="AC749" s="11">
        <f t="shared" si="385"/>
        <v>20250</v>
      </c>
      <c r="AD749" s="11">
        <f t="shared" si="385"/>
        <v>3417187.5</v>
      </c>
      <c r="AE749" s="11">
        <f t="shared" si="387"/>
        <v>151875</v>
      </c>
      <c r="AF749" s="11">
        <f t="shared" si="387"/>
        <v>227812.5</v>
      </c>
      <c r="AG749" s="11">
        <f t="shared" si="387"/>
        <v>1.5</v>
      </c>
      <c r="AH749" s="11">
        <f t="shared" ref="AH749:AS771" si="391">IF($A749="x",CL749,"")</f>
        <v>12.99038105676658</v>
      </c>
      <c r="AI749" s="11">
        <f t="shared" si="391"/>
        <v>0</v>
      </c>
      <c r="AJ749" s="11">
        <f t="shared" si="391"/>
        <v>0</v>
      </c>
      <c r="AK749" s="11">
        <f t="shared" si="391"/>
        <v>0</v>
      </c>
      <c r="AL749" s="11">
        <f t="shared" si="391"/>
        <v>0</v>
      </c>
      <c r="AM749" s="11">
        <f t="shared" si="391"/>
        <v>0</v>
      </c>
      <c r="AN749" s="11">
        <f t="shared" si="381"/>
        <v>0</v>
      </c>
      <c r="AO749" s="11">
        <f t="shared" si="381"/>
        <v>0</v>
      </c>
      <c r="AP749" s="11">
        <f t="shared" si="381"/>
        <v>0</v>
      </c>
      <c r="AQ749" s="11">
        <f t="shared" si="381"/>
        <v>0</v>
      </c>
      <c r="AR749" s="11">
        <f t="shared" si="381"/>
        <v>0</v>
      </c>
      <c r="AS749" s="11">
        <f t="shared" si="381"/>
        <v>0</v>
      </c>
      <c r="AT749" s="11">
        <f t="shared" si="381"/>
        <v>0</v>
      </c>
      <c r="AU749" s="11">
        <f t="shared" si="382"/>
        <v>0</v>
      </c>
      <c r="AV749" s="11">
        <f t="shared" si="382"/>
        <v>0</v>
      </c>
      <c r="AW749" s="11">
        <f t="shared" si="382"/>
        <v>0</v>
      </c>
      <c r="AX749" s="11">
        <f t="shared" si="382"/>
        <v>0</v>
      </c>
      <c r="AY749" s="11">
        <f t="shared" si="382"/>
        <v>0</v>
      </c>
      <c r="AZ749" s="11">
        <f t="shared" si="382"/>
        <v>0</v>
      </c>
      <c r="BA749" s="11">
        <f t="shared" si="382"/>
        <v>0</v>
      </c>
      <c r="BB749" s="11">
        <f t="shared" si="382"/>
        <v>0</v>
      </c>
      <c r="BC749" s="11">
        <f t="shared" si="382"/>
        <v>0</v>
      </c>
      <c r="BD749" s="11">
        <f t="shared" si="382"/>
        <v>0</v>
      </c>
      <c r="BE749" s="11">
        <f t="shared" si="389"/>
        <v>0</v>
      </c>
      <c r="BF749" s="15" t="str">
        <f t="shared" si="365"/>
        <v>ČSN 42 5524</v>
      </c>
      <c r="BG749" s="42">
        <v>158.96250000000001</v>
      </c>
      <c r="BH749" s="17">
        <f t="shared" si="366"/>
        <v>450</v>
      </c>
      <c r="BI749" s="17">
        <f t="shared" si="367"/>
        <v>45</v>
      </c>
      <c r="BX749" s="18">
        <f t="shared" si="390"/>
        <v>20250</v>
      </c>
      <c r="BY749" s="42">
        <v>0.99</v>
      </c>
      <c r="BZ749" s="43">
        <f t="shared" si="368"/>
        <v>6.227883934890305</v>
      </c>
      <c r="CA749" s="18">
        <f t="shared" si="369"/>
        <v>341718750</v>
      </c>
      <c r="CB749" s="18">
        <f t="shared" si="370"/>
        <v>1518750</v>
      </c>
      <c r="CC749" s="18">
        <f t="shared" si="371"/>
        <v>2278125</v>
      </c>
      <c r="CD749" s="25">
        <f t="shared" si="372"/>
        <v>1.5</v>
      </c>
      <c r="CE749" s="26">
        <f t="shared" si="373"/>
        <v>129.9038105676658</v>
      </c>
      <c r="CF749" s="18">
        <f t="shared" si="374"/>
        <v>20250</v>
      </c>
      <c r="CG749" s="18">
        <f t="shared" si="375"/>
        <v>20250</v>
      </c>
      <c r="CH749" s="18">
        <f t="shared" si="376"/>
        <v>3417187.5</v>
      </c>
      <c r="CI749" s="18">
        <f t="shared" si="377"/>
        <v>151875</v>
      </c>
      <c r="CJ749" s="18">
        <f t="shared" si="378"/>
        <v>227812.5</v>
      </c>
      <c r="CK749" s="25">
        <f t="shared" si="379"/>
        <v>1.5</v>
      </c>
      <c r="CL749" s="26">
        <f t="shared" si="380"/>
        <v>12.99038105676658</v>
      </c>
      <c r="DJ749" s="20" t="s">
        <v>542</v>
      </c>
    </row>
    <row r="750" spans="1:114" x14ac:dyDescent="0.2">
      <c r="A750" s="15" t="s">
        <v>105</v>
      </c>
      <c r="B750" s="10" t="s">
        <v>850</v>
      </c>
      <c r="C750" s="11">
        <f t="shared" si="363"/>
        <v>176.625</v>
      </c>
      <c r="D750" s="11">
        <f t="shared" si="384"/>
        <v>450</v>
      </c>
      <c r="E750" s="11">
        <f t="shared" si="384"/>
        <v>50</v>
      </c>
      <c r="F750" s="11">
        <f t="shared" si="384"/>
        <v>0</v>
      </c>
      <c r="G750" s="11">
        <f t="shared" si="384"/>
        <v>0</v>
      </c>
      <c r="H750" s="11">
        <f t="shared" si="384"/>
        <v>0</v>
      </c>
      <c r="I750" s="11">
        <f t="shared" si="384"/>
        <v>0</v>
      </c>
      <c r="J750" s="11">
        <f t="shared" si="384"/>
        <v>0</v>
      </c>
      <c r="K750" s="11">
        <f t="shared" si="384"/>
        <v>0</v>
      </c>
      <c r="L750" s="11">
        <f t="shared" si="384"/>
        <v>0</v>
      </c>
      <c r="M750" s="11">
        <f t="shared" si="384"/>
        <v>0</v>
      </c>
      <c r="N750" s="11">
        <f t="shared" si="388"/>
        <v>0</v>
      </c>
      <c r="O750" s="11">
        <f t="shared" si="388"/>
        <v>0</v>
      </c>
      <c r="P750" s="11">
        <f t="shared" si="388"/>
        <v>0</v>
      </c>
      <c r="Q750" s="11">
        <f t="shared" si="388"/>
        <v>0</v>
      </c>
      <c r="R750" s="11">
        <f t="shared" si="388"/>
        <v>0</v>
      </c>
      <c r="S750" s="11">
        <f t="shared" si="388"/>
        <v>0</v>
      </c>
      <c r="T750" s="11">
        <f t="shared" si="388"/>
        <v>22500</v>
      </c>
      <c r="U750" s="40">
        <f t="shared" si="364"/>
        <v>1</v>
      </c>
      <c r="V750" s="11">
        <f t="shared" si="386"/>
        <v>5.6617126680820959</v>
      </c>
      <c r="W750" s="11">
        <f t="shared" si="386"/>
        <v>379687499.99999994</v>
      </c>
      <c r="X750" s="11">
        <f t="shared" si="386"/>
        <v>1687499.9999999998</v>
      </c>
      <c r="Y750" s="11">
        <f t="shared" si="385"/>
        <v>2531250</v>
      </c>
      <c r="Z750" s="11">
        <f t="shared" si="385"/>
        <v>1.5000000000000002</v>
      </c>
      <c r="AA750" s="11">
        <f t="shared" si="385"/>
        <v>129.90381056766577</v>
      </c>
      <c r="AB750" s="11">
        <f t="shared" si="385"/>
        <v>22500</v>
      </c>
      <c r="AC750" s="11">
        <f t="shared" si="385"/>
        <v>22500</v>
      </c>
      <c r="AD750" s="11">
        <f t="shared" si="385"/>
        <v>4687500</v>
      </c>
      <c r="AE750" s="11">
        <f t="shared" si="385"/>
        <v>187500</v>
      </c>
      <c r="AF750" s="11">
        <f t="shared" si="385"/>
        <v>281250</v>
      </c>
      <c r="AG750" s="11">
        <f t="shared" si="385"/>
        <v>1.5</v>
      </c>
      <c r="AH750" s="11">
        <f t="shared" si="391"/>
        <v>14.433756729740644</v>
      </c>
      <c r="AI750" s="11">
        <f t="shared" si="391"/>
        <v>0</v>
      </c>
      <c r="AJ750" s="11">
        <f t="shared" si="391"/>
        <v>0</v>
      </c>
      <c r="AK750" s="11">
        <f t="shared" si="391"/>
        <v>0</v>
      </c>
      <c r="AL750" s="11">
        <f t="shared" si="391"/>
        <v>0</v>
      </c>
      <c r="AM750" s="11">
        <f t="shared" si="391"/>
        <v>0</v>
      </c>
      <c r="AN750" s="11">
        <f t="shared" si="381"/>
        <v>0</v>
      </c>
      <c r="AO750" s="11">
        <f t="shared" si="381"/>
        <v>0</v>
      </c>
      <c r="AP750" s="11">
        <f t="shared" si="381"/>
        <v>0</v>
      </c>
      <c r="AQ750" s="11">
        <f t="shared" si="381"/>
        <v>0</v>
      </c>
      <c r="AR750" s="11">
        <f t="shared" si="381"/>
        <v>0</v>
      </c>
      <c r="AS750" s="11">
        <f t="shared" si="381"/>
        <v>0</v>
      </c>
      <c r="AT750" s="11">
        <f t="shared" ref="AT750:BD779" si="392">IF($A750="x",CX750,"")</f>
        <v>0</v>
      </c>
      <c r="AU750" s="11">
        <f t="shared" si="382"/>
        <v>0</v>
      </c>
      <c r="AV750" s="11">
        <f t="shared" si="382"/>
        <v>0</v>
      </c>
      <c r="AW750" s="11">
        <f t="shared" si="382"/>
        <v>0</v>
      </c>
      <c r="AX750" s="11">
        <f t="shared" si="382"/>
        <v>0</v>
      </c>
      <c r="AY750" s="11">
        <f t="shared" si="382"/>
        <v>0</v>
      </c>
      <c r="AZ750" s="11">
        <f t="shared" si="382"/>
        <v>0</v>
      </c>
      <c r="BA750" s="11">
        <f t="shared" si="382"/>
        <v>0</v>
      </c>
      <c r="BB750" s="11">
        <f t="shared" si="382"/>
        <v>0</v>
      </c>
      <c r="BC750" s="11">
        <f t="shared" si="382"/>
        <v>0</v>
      </c>
      <c r="BD750" s="11">
        <f t="shared" si="382"/>
        <v>0</v>
      </c>
      <c r="BE750" s="11">
        <f t="shared" si="389"/>
        <v>0</v>
      </c>
      <c r="BF750" s="15" t="str">
        <f t="shared" si="365"/>
        <v>ČSN 42 5524</v>
      </c>
      <c r="BG750" s="42">
        <v>176.625</v>
      </c>
      <c r="BH750" s="17">
        <f t="shared" si="366"/>
        <v>450</v>
      </c>
      <c r="BI750" s="17">
        <f t="shared" si="367"/>
        <v>50</v>
      </c>
      <c r="BX750" s="18">
        <f t="shared" si="390"/>
        <v>22500</v>
      </c>
      <c r="BY750" s="42">
        <v>1</v>
      </c>
      <c r="BZ750" s="43">
        <f t="shared" si="368"/>
        <v>5.6617126680820959</v>
      </c>
      <c r="CA750" s="18">
        <f t="shared" si="369"/>
        <v>379687499.99999994</v>
      </c>
      <c r="CB750" s="18">
        <f t="shared" si="370"/>
        <v>1687499.9999999998</v>
      </c>
      <c r="CC750" s="18">
        <f t="shared" si="371"/>
        <v>2531250</v>
      </c>
      <c r="CD750" s="25">
        <f t="shared" si="372"/>
        <v>1.5000000000000002</v>
      </c>
      <c r="CE750" s="26">
        <f t="shared" si="373"/>
        <v>129.90381056766577</v>
      </c>
      <c r="CF750" s="18">
        <f t="shared" si="374"/>
        <v>22500</v>
      </c>
      <c r="CG750" s="18">
        <f t="shared" si="375"/>
        <v>22500</v>
      </c>
      <c r="CH750" s="18">
        <f t="shared" si="376"/>
        <v>4687500</v>
      </c>
      <c r="CI750" s="18">
        <f t="shared" si="377"/>
        <v>187500</v>
      </c>
      <c r="CJ750" s="18">
        <f t="shared" si="378"/>
        <v>281250</v>
      </c>
      <c r="CK750" s="25">
        <f t="shared" si="379"/>
        <v>1.5</v>
      </c>
      <c r="CL750" s="26">
        <f t="shared" si="380"/>
        <v>14.433756729740644</v>
      </c>
      <c r="DJ750" s="20" t="s">
        <v>542</v>
      </c>
    </row>
    <row r="751" spans="1:114" x14ac:dyDescent="0.2">
      <c r="A751" s="15" t="s">
        <v>105</v>
      </c>
      <c r="B751" s="10" t="s">
        <v>851</v>
      </c>
      <c r="C751" s="11">
        <f t="shared" si="363"/>
        <v>194.28749999999999</v>
      </c>
      <c r="D751" s="11">
        <f t="shared" si="384"/>
        <v>450</v>
      </c>
      <c r="E751" s="11">
        <f t="shared" si="384"/>
        <v>55</v>
      </c>
      <c r="F751" s="11">
        <f t="shared" si="384"/>
        <v>0</v>
      </c>
      <c r="G751" s="11">
        <f t="shared" si="384"/>
        <v>0</v>
      </c>
      <c r="H751" s="11">
        <f t="shared" si="384"/>
        <v>0</v>
      </c>
      <c r="I751" s="11">
        <f t="shared" si="384"/>
        <v>0</v>
      </c>
      <c r="J751" s="11">
        <f t="shared" si="384"/>
        <v>0</v>
      </c>
      <c r="K751" s="11">
        <f t="shared" si="384"/>
        <v>0</v>
      </c>
      <c r="L751" s="11">
        <f t="shared" si="384"/>
        <v>0</v>
      </c>
      <c r="M751" s="11">
        <f t="shared" si="384"/>
        <v>0</v>
      </c>
      <c r="N751" s="11">
        <f t="shared" si="388"/>
        <v>0</v>
      </c>
      <c r="O751" s="11">
        <f t="shared" si="388"/>
        <v>0</v>
      </c>
      <c r="P751" s="11">
        <f t="shared" si="388"/>
        <v>0</v>
      </c>
      <c r="Q751" s="11">
        <f t="shared" si="388"/>
        <v>0</v>
      </c>
      <c r="R751" s="11">
        <f t="shared" si="388"/>
        <v>0</v>
      </c>
      <c r="S751" s="11">
        <f t="shared" si="388"/>
        <v>0</v>
      </c>
      <c r="T751" s="11">
        <f t="shared" si="388"/>
        <v>24750</v>
      </c>
      <c r="U751" s="40">
        <f t="shared" si="364"/>
        <v>1.01</v>
      </c>
      <c r="V751" s="11">
        <f t="shared" si="386"/>
        <v>5.1984816316026512</v>
      </c>
      <c r="W751" s="11">
        <f t="shared" si="386"/>
        <v>417656250</v>
      </c>
      <c r="X751" s="11">
        <f t="shared" si="386"/>
        <v>1856249.9999999998</v>
      </c>
      <c r="Y751" s="11">
        <f t="shared" si="385"/>
        <v>2784375</v>
      </c>
      <c r="Z751" s="11">
        <f t="shared" si="385"/>
        <v>1.5000000000000002</v>
      </c>
      <c r="AA751" s="11">
        <f t="shared" si="385"/>
        <v>129.9038105676658</v>
      </c>
      <c r="AB751" s="11">
        <f t="shared" si="385"/>
        <v>24750</v>
      </c>
      <c r="AC751" s="11">
        <f t="shared" si="385"/>
        <v>24750</v>
      </c>
      <c r="AD751" s="11">
        <f t="shared" si="385"/>
        <v>6239062.5</v>
      </c>
      <c r="AE751" s="11">
        <f t="shared" si="385"/>
        <v>226875</v>
      </c>
      <c r="AF751" s="11">
        <f t="shared" si="385"/>
        <v>340312.5</v>
      </c>
      <c r="AG751" s="11">
        <f t="shared" si="385"/>
        <v>1.5</v>
      </c>
      <c r="AH751" s="11">
        <f t="shared" si="391"/>
        <v>15.877132402714709</v>
      </c>
      <c r="AI751" s="11">
        <f t="shared" si="391"/>
        <v>0</v>
      </c>
      <c r="AJ751" s="11">
        <f t="shared" si="391"/>
        <v>0</v>
      </c>
      <c r="AK751" s="11">
        <f t="shared" si="391"/>
        <v>0</v>
      </c>
      <c r="AL751" s="11">
        <f t="shared" si="391"/>
        <v>0</v>
      </c>
      <c r="AM751" s="11">
        <f t="shared" si="391"/>
        <v>0</v>
      </c>
      <c r="AN751" s="11">
        <f t="shared" si="391"/>
        <v>0</v>
      </c>
      <c r="AO751" s="11">
        <f t="shared" si="391"/>
        <v>0</v>
      </c>
      <c r="AP751" s="11">
        <f t="shared" si="391"/>
        <v>0</v>
      </c>
      <c r="AQ751" s="11">
        <f t="shared" si="391"/>
        <v>0</v>
      </c>
      <c r="AR751" s="11">
        <f t="shared" si="391"/>
        <v>0</v>
      </c>
      <c r="AS751" s="11">
        <f t="shared" si="391"/>
        <v>0</v>
      </c>
      <c r="AT751" s="11">
        <f t="shared" si="392"/>
        <v>0</v>
      </c>
      <c r="AU751" s="11">
        <f t="shared" si="382"/>
        <v>0</v>
      </c>
      <c r="AV751" s="11">
        <f t="shared" si="382"/>
        <v>0</v>
      </c>
      <c r="AW751" s="11">
        <f t="shared" si="382"/>
        <v>0</v>
      </c>
      <c r="AX751" s="11">
        <f t="shared" si="382"/>
        <v>0</v>
      </c>
      <c r="AY751" s="11">
        <f t="shared" si="382"/>
        <v>0</v>
      </c>
      <c r="AZ751" s="11">
        <f t="shared" si="382"/>
        <v>0</v>
      </c>
      <c r="BA751" s="11">
        <f t="shared" si="382"/>
        <v>0</v>
      </c>
      <c r="BB751" s="11">
        <f t="shared" si="382"/>
        <v>0</v>
      </c>
      <c r="BC751" s="11">
        <f t="shared" si="382"/>
        <v>0</v>
      </c>
      <c r="BD751" s="11">
        <f t="shared" si="382"/>
        <v>0</v>
      </c>
      <c r="BE751" s="11">
        <f t="shared" si="389"/>
        <v>0</v>
      </c>
      <c r="BF751" s="15" t="str">
        <f t="shared" si="365"/>
        <v>ČSN 42 5524</v>
      </c>
      <c r="BG751" s="42">
        <v>194.28749999999999</v>
      </c>
      <c r="BH751" s="17">
        <f t="shared" si="366"/>
        <v>450</v>
      </c>
      <c r="BI751" s="17">
        <f t="shared" si="367"/>
        <v>55</v>
      </c>
      <c r="BX751" s="18">
        <f t="shared" si="390"/>
        <v>24750</v>
      </c>
      <c r="BY751" s="42">
        <v>1.01</v>
      </c>
      <c r="BZ751" s="43">
        <f t="shared" si="368"/>
        <v>5.1984816316026512</v>
      </c>
      <c r="CA751" s="18">
        <f t="shared" si="369"/>
        <v>417656250</v>
      </c>
      <c r="CB751" s="18">
        <f t="shared" si="370"/>
        <v>1856249.9999999998</v>
      </c>
      <c r="CC751" s="18">
        <f t="shared" si="371"/>
        <v>2784375</v>
      </c>
      <c r="CD751" s="25">
        <f t="shared" si="372"/>
        <v>1.5000000000000002</v>
      </c>
      <c r="CE751" s="26">
        <f t="shared" si="373"/>
        <v>129.9038105676658</v>
      </c>
      <c r="CF751" s="18">
        <f t="shared" si="374"/>
        <v>24750</v>
      </c>
      <c r="CG751" s="18">
        <f t="shared" si="375"/>
        <v>24750</v>
      </c>
      <c r="CH751" s="18">
        <f t="shared" si="376"/>
        <v>6239062.5</v>
      </c>
      <c r="CI751" s="18">
        <f t="shared" si="377"/>
        <v>226875</v>
      </c>
      <c r="CJ751" s="18">
        <f t="shared" si="378"/>
        <v>340312.5</v>
      </c>
      <c r="CK751" s="25">
        <f t="shared" si="379"/>
        <v>1.5</v>
      </c>
      <c r="CL751" s="26">
        <f t="shared" si="380"/>
        <v>15.877132402714709</v>
      </c>
      <c r="DJ751" s="20" t="s">
        <v>542</v>
      </c>
    </row>
    <row r="752" spans="1:114" x14ac:dyDescent="0.2">
      <c r="A752" s="15" t="s">
        <v>105</v>
      </c>
      <c r="B752" s="10" t="s">
        <v>852</v>
      </c>
      <c r="C752" s="11">
        <f t="shared" si="363"/>
        <v>211.95</v>
      </c>
      <c r="D752" s="11">
        <f t="shared" si="384"/>
        <v>450</v>
      </c>
      <c r="E752" s="11">
        <f t="shared" si="384"/>
        <v>60</v>
      </c>
      <c r="F752" s="11">
        <f t="shared" si="384"/>
        <v>0</v>
      </c>
      <c r="G752" s="11">
        <f t="shared" si="384"/>
        <v>0</v>
      </c>
      <c r="H752" s="11">
        <f t="shared" si="384"/>
        <v>0</v>
      </c>
      <c r="I752" s="11">
        <f t="shared" si="384"/>
        <v>0</v>
      </c>
      <c r="J752" s="11">
        <f t="shared" si="384"/>
        <v>0</v>
      </c>
      <c r="K752" s="11">
        <f t="shared" si="384"/>
        <v>0</v>
      </c>
      <c r="L752" s="11">
        <f t="shared" si="384"/>
        <v>0</v>
      </c>
      <c r="M752" s="11">
        <f t="shared" si="384"/>
        <v>0</v>
      </c>
      <c r="N752" s="11">
        <f t="shared" si="388"/>
        <v>0</v>
      </c>
      <c r="O752" s="11">
        <f t="shared" si="388"/>
        <v>0</v>
      </c>
      <c r="P752" s="11">
        <f t="shared" si="388"/>
        <v>0</v>
      </c>
      <c r="Q752" s="11">
        <f t="shared" si="388"/>
        <v>0</v>
      </c>
      <c r="R752" s="11">
        <f t="shared" si="388"/>
        <v>0</v>
      </c>
      <c r="S752" s="11">
        <f t="shared" si="388"/>
        <v>0</v>
      </c>
      <c r="T752" s="11">
        <f t="shared" si="388"/>
        <v>27000</v>
      </c>
      <c r="U752" s="40">
        <f t="shared" si="364"/>
        <v>1.02</v>
      </c>
      <c r="V752" s="11">
        <f t="shared" si="386"/>
        <v>4.812455767869781</v>
      </c>
      <c r="W752" s="11">
        <f t="shared" si="386"/>
        <v>455625000</v>
      </c>
      <c r="X752" s="11">
        <f t="shared" si="386"/>
        <v>2025000</v>
      </c>
      <c r="Y752" s="11">
        <f t="shared" si="385"/>
        <v>3037500</v>
      </c>
      <c r="Z752" s="11">
        <f t="shared" si="385"/>
        <v>1.5</v>
      </c>
      <c r="AA752" s="11">
        <f t="shared" si="385"/>
        <v>129.9038105676658</v>
      </c>
      <c r="AB752" s="11">
        <f t="shared" si="385"/>
        <v>27000</v>
      </c>
      <c r="AC752" s="11">
        <f t="shared" si="385"/>
        <v>27000</v>
      </c>
      <c r="AD752" s="11">
        <f t="shared" si="385"/>
        <v>8100000</v>
      </c>
      <c r="AE752" s="11">
        <f t="shared" si="385"/>
        <v>270000</v>
      </c>
      <c r="AF752" s="11">
        <f t="shared" si="385"/>
        <v>405000</v>
      </c>
      <c r="AG752" s="11">
        <f t="shared" si="385"/>
        <v>1.5</v>
      </c>
      <c r="AH752" s="11">
        <f t="shared" si="391"/>
        <v>17.320508075688775</v>
      </c>
      <c r="AI752" s="11">
        <f t="shared" si="391"/>
        <v>0</v>
      </c>
      <c r="AJ752" s="11">
        <f t="shared" si="391"/>
        <v>0</v>
      </c>
      <c r="AK752" s="11">
        <f t="shared" si="391"/>
        <v>0</v>
      </c>
      <c r="AL752" s="11">
        <f t="shared" si="391"/>
        <v>0</v>
      </c>
      <c r="AM752" s="11">
        <f t="shared" si="391"/>
        <v>0</v>
      </c>
      <c r="AN752" s="11">
        <f t="shared" si="391"/>
        <v>0</v>
      </c>
      <c r="AO752" s="11">
        <f t="shared" si="391"/>
        <v>0</v>
      </c>
      <c r="AP752" s="11">
        <f t="shared" si="391"/>
        <v>0</v>
      </c>
      <c r="AQ752" s="11">
        <f t="shared" si="391"/>
        <v>0</v>
      </c>
      <c r="AR752" s="11">
        <f t="shared" si="391"/>
        <v>0</v>
      </c>
      <c r="AS752" s="11">
        <f t="shared" si="391"/>
        <v>0</v>
      </c>
      <c r="AT752" s="11">
        <f t="shared" si="392"/>
        <v>0</v>
      </c>
      <c r="AU752" s="11">
        <f t="shared" si="382"/>
        <v>0</v>
      </c>
      <c r="AV752" s="11">
        <f t="shared" si="382"/>
        <v>0</v>
      </c>
      <c r="AW752" s="11">
        <f t="shared" si="382"/>
        <v>0</v>
      </c>
      <c r="AX752" s="11">
        <f t="shared" si="382"/>
        <v>0</v>
      </c>
      <c r="AY752" s="11">
        <f t="shared" si="382"/>
        <v>0</v>
      </c>
      <c r="AZ752" s="11">
        <f t="shared" si="382"/>
        <v>0</v>
      </c>
      <c r="BA752" s="11">
        <f t="shared" si="382"/>
        <v>0</v>
      </c>
      <c r="BB752" s="11">
        <f t="shared" si="382"/>
        <v>0</v>
      </c>
      <c r="BC752" s="11">
        <f t="shared" si="382"/>
        <v>0</v>
      </c>
      <c r="BD752" s="11">
        <f t="shared" si="382"/>
        <v>0</v>
      </c>
      <c r="BE752" s="11">
        <f t="shared" si="389"/>
        <v>0</v>
      </c>
      <c r="BF752" s="15" t="str">
        <f t="shared" si="365"/>
        <v>ČSN 42 5524</v>
      </c>
      <c r="BG752" s="42">
        <v>211.95</v>
      </c>
      <c r="BH752" s="17">
        <f t="shared" si="366"/>
        <v>450</v>
      </c>
      <c r="BI752" s="17">
        <f t="shared" si="367"/>
        <v>60</v>
      </c>
      <c r="BX752" s="18">
        <f t="shared" si="390"/>
        <v>27000</v>
      </c>
      <c r="BY752" s="42">
        <v>1.02</v>
      </c>
      <c r="BZ752" s="43">
        <f t="shared" si="368"/>
        <v>4.812455767869781</v>
      </c>
      <c r="CA752" s="18">
        <f t="shared" si="369"/>
        <v>455625000</v>
      </c>
      <c r="CB752" s="18">
        <f t="shared" si="370"/>
        <v>2025000</v>
      </c>
      <c r="CC752" s="18">
        <f t="shared" si="371"/>
        <v>3037500</v>
      </c>
      <c r="CD752" s="25">
        <f t="shared" si="372"/>
        <v>1.5</v>
      </c>
      <c r="CE752" s="26">
        <f t="shared" si="373"/>
        <v>129.9038105676658</v>
      </c>
      <c r="CF752" s="18">
        <f t="shared" si="374"/>
        <v>27000</v>
      </c>
      <c r="CG752" s="18">
        <f t="shared" si="375"/>
        <v>27000</v>
      </c>
      <c r="CH752" s="18">
        <f t="shared" si="376"/>
        <v>8100000</v>
      </c>
      <c r="CI752" s="18">
        <f t="shared" si="377"/>
        <v>270000</v>
      </c>
      <c r="CJ752" s="18">
        <f t="shared" si="378"/>
        <v>405000</v>
      </c>
      <c r="CK752" s="25">
        <f t="shared" si="379"/>
        <v>1.5</v>
      </c>
      <c r="CL752" s="26">
        <f t="shared" si="380"/>
        <v>17.320508075688775</v>
      </c>
      <c r="DJ752" s="20" t="s">
        <v>542</v>
      </c>
    </row>
    <row r="753" spans="1:114" x14ac:dyDescent="0.2">
      <c r="A753" s="15" t="s">
        <v>105</v>
      </c>
      <c r="B753" s="10" t="s">
        <v>853</v>
      </c>
      <c r="C753" s="11">
        <f t="shared" si="363"/>
        <v>30.143999999999998</v>
      </c>
      <c r="D753" s="11">
        <f t="shared" si="384"/>
        <v>480</v>
      </c>
      <c r="E753" s="11">
        <f t="shared" si="384"/>
        <v>8</v>
      </c>
      <c r="F753" s="11">
        <f t="shared" si="384"/>
        <v>0</v>
      </c>
      <c r="G753" s="11">
        <f t="shared" si="384"/>
        <v>0</v>
      </c>
      <c r="H753" s="11">
        <f t="shared" si="384"/>
        <v>0</v>
      </c>
      <c r="I753" s="11">
        <f t="shared" si="384"/>
        <v>0</v>
      </c>
      <c r="J753" s="11">
        <f t="shared" si="384"/>
        <v>0</v>
      </c>
      <c r="K753" s="11">
        <f t="shared" si="384"/>
        <v>0</v>
      </c>
      <c r="L753" s="11">
        <f t="shared" si="384"/>
        <v>0</v>
      </c>
      <c r="M753" s="11">
        <f t="shared" si="384"/>
        <v>0</v>
      </c>
      <c r="N753" s="11">
        <f t="shared" si="388"/>
        <v>0</v>
      </c>
      <c r="O753" s="11">
        <f t="shared" si="388"/>
        <v>0</v>
      </c>
      <c r="P753" s="11">
        <f t="shared" si="388"/>
        <v>0</v>
      </c>
      <c r="Q753" s="11">
        <f t="shared" si="388"/>
        <v>0</v>
      </c>
      <c r="R753" s="11">
        <f t="shared" si="388"/>
        <v>0</v>
      </c>
      <c r="S753" s="11">
        <f t="shared" si="388"/>
        <v>0</v>
      </c>
      <c r="T753" s="11">
        <f t="shared" si="388"/>
        <v>3840</v>
      </c>
      <c r="U753" s="40">
        <f t="shared" si="364"/>
        <v>0.97599999999999998</v>
      </c>
      <c r="V753" s="11">
        <f t="shared" si="386"/>
        <v>32.377919320594479</v>
      </c>
      <c r="W753" s="11">
        <f t="shared" si="386"/>
        <v>73728000</v>
      </c>
      <c r="X753" s="11">
        <f t="shared" si="386"/>
        <v>307200</v>
      </c>
      <c r="Y753" s="11">
        <f t="shared" si="385"/>
        <v>460800</v>
      </c>
      <c r="Z753" s="11">
        <f t="shared" si="385"/>
        <v>1.5</v>
      </c>
      <c r="AA753" s="11">
        <f t="shared" si="385"/>
        <v>138.5640646055102</v>
      </c>
      <c r="AB753" s="11">
        <f t="shared" si="385"/>
        <v>3840</v>
      </c>
      <c r="AC753" s="11">
        <f t="shared" si="385"/>
        <v>3840</v>
      </c>
      <c r="AD753" s="11">
        <f t="shared" si="385"/>
        <v>20480</v>
      </c>
      <c r="AE753" s="11">
        <f t="shared" si="385"/>
        <v>5120</v>
      </c>
      <c r="AF753" s="11">
        <f t="shared" si="385"/>
        <v>7680</v>
      </c>
      <c r="AG753" s="11">
        <f t="shared" si="385"/>
        <v>1.5</v>
      </c>
      <c r="AH753" s="11">
        <f t="shared" si="391"/>
        <v>2.3094010767585029</v>
      </c>
      <c r="AI753" s="11">
        <f t="shared" si="391"/>
        <v>0</v>
      </c>
      <c r="AJ753" s="11">
        <f t="shared" si="391"/>
        <v>0</v>
      </c>
      <c r="AK753" s="11">
        <f t="shared" si="391"/>
        <v>0</v>
      </c>
      <c r="AL753" s="11">
        <f t="shared" si="391"/>
        <v>0</v>
      </c>
      <c r="AM753" s="11">
        <f t="shared" si="391"/>
        <v>0</v>
      </c>
      <c r="AN753" s="11">
        <f t="shared" si="391"/>
        <v>0</v>
      </c>
      <c r="AO753" s="11">
        <f t="shared" si="391"/>
        <v>0</v>
      </c>
      <c r="AP753" s="11">
        <f t="shared" si="391"/>
        <v>0</v>
      </c>
      <c r="AQ753" s="11">
        <f t="shared" si="391"/>
        <v>0</v>
      </c>
      <c r="AR753" s="11">
        <f t="shared" si="391"/>
        <v>0</v>
      </c>
      <c r="AS753" s="11">
        <f t="shared" si="391"/>
        <v>0</v>
      </c>
      <c r="AT753" s="11">
        <f t="shared" si="392"/>
        <v>0</v>
      </c>
      <c r="AU753" s="11">
        <f t="shared" si="382"/>
        <v>0</v>
      </c>
      <c r="AV753" s="11">
        <f t="shared" si="382"/>
        <v>0</v>
      </c>
      <c r="AW753" s="11">
        <f t="shared" si="382"/>
        <v>0</v>
      </c>
      <c r="AX753" s="11">
        <f t="shared" si="382"/>
        <v>0</v>
      </c>
      <c r="AY753" s="11">
        <f t="shared" si="382"/>
        <v>0</v>
      </c>
      <c r="AZ753" s="11">
        <f t="shared" si="382"/>
        <v>0</v>
      </c>
      <c r="BA753" s="11">
        <f t="shared" si="382"/>
        <v>0</v>
      </c>
      <c r="BB753" s="11">
        <f t="shared" si="382"/>
        <v>0</v>
      </c>
      <c r="BC753" s="11">
        <f t="shared" si="382"/>
        <v>0</v>
      </c>
      <c r="BD753" s="11">
        <f t="shared" si="382"/>
        <v>0</v>
      </c>
      <c r="BE753" s="11">
        <f t="shared" si="389"/>
        <v>0</v>
      </c>
      <c r="BF753" s="15" t="str">
        <f t="shared" si="365"/>
        <v>ČSN 42 5524</v>
      </c>
      <c r="BG753" s="42">
        <v>30.143999999999998</v>
      </c>
      <c r="BH753" s="17">
        <f t="shared" si="366"/>
        <v>480</v>
      </c>
      <c r="BI753" s="17">
        <f t="shared" si="367"/>
        <v>8</v>
      </c>
      <c r="BX753" s="18">
        <f t="shared" si="390"/>
        <v>3840</v>
      </c>
      <c r="BY753" s="42">
        <v>0.97599999999999998</v>
      </c>
      <c r="BZ753" s="43">
        <f t="shared" si="368"/>
        <v>32.377919320594479</v>
      </c>
      <c r="CA753" s="18">
        <f t="shared" si="369"/>
        <v>73728000</v>
      </c>
      <c r="CB753" s="18">
        <f t="shared" si="370"/>
        <v>307200</v>
      </c>
      <c r="CC753" s="18">
        <f t="shared" si="371"/>
        <v>460800</v>
      </c>
      <c r="CD753" s="25">
        <f t="shared" si="372"/>
        <v>1.5</v>
      </c>
      <c r="CE753" s="26">
        <f t="shared" si="373"/>
        <v>138.5640646055102</v>
      </c>
      <c r="CF753" s="18">
        <f t="shared" si="374"/>
        <v>3840</v>
      </c>
      <c r="CG753" s="18">
        <f t="shared" si="375"/>
        <v>3840</v>
      </c>
      <c r="CH753" s="18">
        <f t="shared" si="376"/>
        <v>20480</v>
      </c>
      <c r="CI753" s="18">
        <f t="shared" si="377"/>
        <v>5120</v>
      </c>
      <c r="CJ753" s="18">
        <f t="shared" si="378"/>
        <v>7680</v>
      </c>
      <c r="CK753" s="25">
        <f t="shared" si="379"/>
        <v>1.5</v>
      </c>
      <c r="CL753" s="26">
        <f t="shared" si="380"/>
        <v>2.3094010767585029</v>
      </c>
      <c r="DJ753" s="20" t="s">
        <v>542</v>
      </c>
    </row>
    <row r="754" spans="1:114" x14ac:dyDescent="0.2">
      <c r="A754" s="15" t="s">
        <v>105</v>
      </c>
      <c r="B754" s="10" t="s">
        <v>854</v>
      </c>
      <c r="C754" s="11">
        <f t="shared" si="363"/>
        <v>33.911999999999999</v>
      </c>
      <c r="D754" s="11">
        <f t="shared" si="384"/>
        <v>480</v>
      </c>
      <c r="E754" s="11">
        <f t="shared" si="384"/>
        <v>9</v>
      </c>
      <c r="F754" s="11">
        <f t="shared" si="384"/>
        <v>0</v>
      </c>
      <c r="G754" s="11">
        <f t="shared" si="384"/>
        <v>0</v>
      </c>
      <c r="H754" s="11">
        <f t="shared" si="384"/>
        <v>0</v>
      </c>
      <c r="I754" s="11">
        <f t="shared" si="384"/>
        <v>0</v>
      </c>
      <c r="J754" s="11">
        <f t="shared" si="384"/>
        <v>0</v>
      </c>
      <c r="K754" s="11">
        <f t="shared" si="384"/>
        <v>0</v>
      </c>
      <c r="L754" s="11">
        <f t="shared" si="384"/>
        <v>0</v>
      </c>
      <c r="M754" s="11">
        <f t="shared" si="384"/>
        <v>0</v>
      </c>
      <c r="N754" s="11">
        <f t="shared" si="388"/>
        <v>0</v>
      </c>
      <c r="O754" s="11">
        <f t="shared" si="388"/>
        <v>0</v>
      </c>
      <c r="P754" s="11">
        <f t="shared" si="388"/>
        <v>0</v>
      </c>
      <c r="Q754" s="11">
        <f t="shared" si="388"/>
        <v>0</v>
      </c>
      <c r="R754" s="11">
        <f t="shared" si="388"/>
        <v>0</v>
      </c>
      <c r="S754" s="11">
        <f t="shared" si="388"/>
        <v>0</v>
      </c>
      <c r="T754" s="11">
        <f t="shared" si="388"/>
        <v>4320</v>
      </c>
      <c r="U754" s="40">
        <f t="shared" si="364"/>
        <v>0.97799999999999998</v>
      </c>
      <c r="V754" s="11">
        <f t="shared" si="386"/>
        <v>28.83934890304317</v>
      </c>
      <c r="W754" s="11">
        <f t="shared" si="386"/>
        <v>82944000</v>
      </c>
      <c r="X754" s="11">
        <f t="shared" si="386"/>
        <v>345600</v>
      </c>
      <c r="Y754" s="11">
        <f t="shared" si="385"/>
        <v>518400</v>
      </c>
      <c r="Z754" s="11">
        <f t="shared" si="385"/>
        <v>1.5</v>
      </c>
      <c r="AA754" s="11">
        <f t="shared" si="385"/>
        <v>138.5640646055102</v>
      </c>
      <c r="AB754" s="11">
        <f t="shared" si="385"/>
        <v>4320</v>
      </c>
      <c r="AC754" s="11">
        <f t="shared" si="385"/>
        <v>4320</v>
      </c>
      <c r="AD754" s="11">
        <f t="shared" si="385"/>
        <v>29160</v>
      </c>
      <c r="AE754" s="11">
        <f t="shared" si="385"/>
        <v>6480</v>
      </c>
      <c r="AF754" s="11">
        <f t="shared" si="385"/>
        <v>9720</v>
      </c>
      <c r="AG754" s="11">
        <f t="shared" si="385"/>
        <v>1.5</v>
      </c>
      <c r="AH754" s="11">
        <f t="shared" si="391"/>
        <v>2.598076211353316</v>
      </c>
      <c r="AI754" s="11">
        <f t="shared" si="391"/>
        <v>0</v>
      </c>
      <c r="AJ754" s="11">
        <f t="shared" si="391"/>
        <v>0</v>
      </c>
      <c r="AK754" s="11">
        <f t="shared" si="391"/>
        <v>0</v>
      </c>
      <c r="AL754" s="11">
        <f t="shared" si="391"/>
        <v>0</v>
      </c>
      <c r="AM754" s="11">
        <f t="shared" si="391"/>
        <v>0</v>
      </c>
      <c r="AN754" s="11">
        <f t="shared" si="391"/>
        <v>0</v>
      </c>
      <c r="AO754" s="11">
        <f t="shared" si="391"/>
        <v>0</v>
      </c>
      <c r="AP754" s="11">
        <f t="shared" si="391"/>
        <v>0</v>
      </c>
      <c r="AQ754" s="11">
        <f t="shared" si="391"/>
        <v>0</v>
      </c>
      <c r="AR754" s="11">
        <f t="shared" si="391"/>
        <v>0</v>
      </c>
      <c r="AS754" s="11">
        <f t="shared" si="391"/>
        <v>0</v>
      </c>
      <c r="AT754" s="11">
        <f t="shared" si="392"/>
        <v>0</v>
      </c>
      <c r="AU754" s="11">
        <f t="shared" si="382"/>
        <v>0</v>
      </c>
      <c r="AV754" s="11">
        <f t="shared" si="382"/>
        <v>0</v>
      </c>
      <c r="AW754" s="11">
        <f t="shared" si="382"/>
        <v>0</v>
      </c>
      <c r="AX754" s="11">
        <f t="shared" si="382"/>
        <v>0</v>
      </c>
      <c r="AY754" s="11">
        <f t="shared" si="382"/>
        <v>0</v>
      </c>
      <c r="AZ754" s="11">
        <f t="shared" si="382"/>
        <v>0</v>
      </c>
      <c r="BA754" s="11">
        <f t="shared" si="382"/>
        <v>0</v>
      </c>
      <c r="BB754" s="11">
        <f t="shared" si="382"/>
        <v>0</v>
      </c>
      <c r="BC754" s="11">
        <f t="shared" si="382"/>
        <v>0</v>
      </c>
      <c r="BD754" s="11">
        <f t="shared" si="382"/>
        <v>0</v>
      </c>
      <c r="BE754" s="11">
        <f t="shared" si="389"/>
        <v>0</v>
      </c>
      <c r="BF754" s="15" t="str">
        <f t="shared" si="365"/>
        <v>ČSN 42 5524</v>
      </c>
      <c r="BG754" s="42">
        <v>33.911999999999999</v>
      </c>
      <c r="BH754" s="17">
        <f t="shared" si="366"/>
        <v>480</v>
      </c>
      <c r="BI754" s="17">
        <f t="shared" si="367"/>
        <v>9</v>
      </c>
      <c r="BX754" s="18">
        <f t="shared" si="390"/>
        <v>4320</v>
      </c>
      <c r="BY754" s="42">
        <v>0.97799999999999998</v>
      </c>
      <c r="BZ754" s="43">
        <f t="shared" si="368"/>
        <v>28.83934890304317</v>
      </c>
      <c r="CA754" s="18">
        <f t="shared" si="369"/>
        <v>82944000</v>
      </c>
      <c r="CB754" s="18">
        <f t="shared" si="370"/>
        <v>345600</v>
      </c>
      <c r="CC754" s="18">
        <f t="shared" si="371"/>
        <v>518400</v>
      </c>
      <c r="CD754" s="25">
        <f t="shared" si="372"/>
        <v>1.5</v>
      </c>
      <c r="CE754" s="26">
        <f t="shared" si="373"/>
        <v>138.5640646055102</v>
      </c>
      <c r="CF754" s="18">
        <f t="shared" si="374"/>
        <v>4320</v>
      </c>
      <c r="CG754" s="18">
        <f t="shared" si="375"/>
        <v>4320</v>
      </c>
      <c r="CH754" s="18">
        <f t="shared" si="376"/>
        <v>29160</v>
      </c>
      <c r="CI754" s="18">
        <f t="shared" si="377"/>
        <v>6480</v>
      </c>
      <c r="CJ754" s="18">
        <f t="shared" si="378"/>
        <v>9720</v>
      </c>
      <c r="CK754" s="25">
        <f t="shared" si="379"/>
        <v>1.5</v>
      </c>
      <c r="CL754" s="26">
        <f t="shared" si="380"/>
        <v>2.598076211353316</v>
      </c>
      <c r="DJ754" s="20" t="s">
        <v>542</v>
      </c>
    </row>
    <row r="755" spans="1:114" x14ac:dyDescent="0.2">
      <c r="A755" s="15" t="s">
        <v>105</v>
      </c>
      <c r="B755" s="10" t="s">
        <v>855</v>
      </c>
      <c r="C755" s="11">
        <f t="shared" si="363"/>
        <v>37.68</v>
      </c>
      <c r="D755" s="11">
        <f t="shared" si="384"/>
        <v>480</v>
      </c>
      <c r="E755" s="11">
        <f t="shared" si="384"/>
        <v>10</v>
      </c>
      <c r="F755" s="11">
        <f t="shared" si="384"/>
        <v>0</v>
      </c>
      <c r="G755" s="11">
        <f t="shared" si="384"/>
        <v>0</v>
      </c>
      <c r="H755" s="11">
        <f t="shared" si="384"/>
        <v>0</v>
      </c>
      <c r="I755" s="11">
        <f t="shared" si="384"/>
        <v>0</v>
      </c>
      <c r="J755" s="11">
        <f t="shared" si="384"/>
        <v>0</v>
      </c>
      <c r="K755" s="11">
        <f t="shared" si="384"/>
        <v>0</v>
      </c>
      <c r="L755" s="11">
        <f t="shared" si="384"/>
        <v>0</v>
      </c>
      <c r="M755" s="11">
        <f t="shared" si="384"/>
        <v>0</v>
      </c>
      <c r="N755" s="11">
        <f t="shared" si="388"/>
        <v>0</v>
      </c>
      <c r="O755" s="11">
        <f t="shared" si="388"/>
        <v>0</v>
      </c>
      <c r="P755" s="11">
        <f t="shared" si="388"/>
        <v>0</v>
      </c>
      <c r="Q755" s="11">
        <f t="shared" si="388"/>
        <v>0</v>
      </c>
      <c r="R755" s="11">
        <f t="shared" si="388"/>
        <v>0</v>
      </c>
      <c r="S755" s="11">
        <f t="shared" si="388"/>
        <v>0</v>
      </c>
      <c r="T755" s="11">
        <f t="shared" si="388"/>
        <v>4800</v>
      </c>
      <c r="U755" s="40">
        <f t="shared" si="364"/>
        <v>0.98</v>
      </c>
      <c r="V755" s="11">
        <f t="shared" si="386"/>
        <v>26.008492569002122</v>
      </c>
      <c r="W755" s="11">
        <f t="shared" si="386"/>
        <v>92159999.999999985</v>
      </c>
      <c r="X755" s="11">
        <f t="shared" si="386"/>
        <v>383999.99999999994</v>
      </c>
      <c r="Y755" s="11">
        <f t="shared" si="385"/>
        <v>576000</v>
      </c>
      <c r="Z755" s="11">
        <f t="shared" si="385"/>
        <v>1.5000000000000002</v>
      </c>
      <c r="AA755" s="11">
        <f t="shared" si="385"/>
        <v>138.56406460551017</v>
      </c>
      <c r="AB755" s="11">
        <f t="shared" si="385"/>
        <v>4800</v>
      </c>
      <c r="AC755" s="11">
        <f t="shared" si="385"/>
        <v>4800</v>
      </c>
      <c r="AD755" s="11">
        <f t="shared" si="385"/>
        <v>40000</v>
      </c>
      <c r="AE755" s="11">
        <f t="shared" si="385"/>
        <v>8000</v>
      </c>
      <c r="AF755" s="11">
        <f t="shared" si="385"/>
        <v>12000</v>
      </c>
      <c r="AG755" s="11">
        <f t="shared" si="385"/>
        <v>1.5</v>
      </c>
      <c r="AH755" s="11">
        <f t="shared" si="391"/>
        <v>2.8867513459481291</v>
      </c>
      <c r="AI755" s="11">
        <f t="shared" si="391"/>
        <v>0</v>
      </c>
      <c r="AJ755" s="11">
        <f t="shared" si="391"/>
        <v>0</v>
      </c>
      <c r="AK755" s="11">
        <f t="shared" si="391"/>
        <v>0</v>
      </c>
      <c r="AL755" s="11">
        <f t="shared" si="391"/>
        <v>0</v>
      </c>
      <c r="AM755" s="11">
        <f t="shared" si="391"/>
        <v>0</v>
      </c>
      <c r="AN755" s="11">
        <f t="shared" si="391"/>
        <v>0</v>
      </c>
      <c r="AO755" s="11">
        <f t="shared" si="391"/>
        <v>0</v>
      </c>
      <c r="AP755" s="11">
        <f t="shared" si="391"/>
        <v>0</v>
      </c>
      <c r="AQ755" s="11">
        <f t="shared" si="391"/>
        <v>0</v>
      </c>
      <c r="AR755" s="11">
        <f t="shared" si="391"/>
        <v>0</v>
      </c>
      <c r="AS755" s="11">
        <f t="shared" si="391"/>
        <v>0</v>
      </c>
      <c r="AT755" s="11">
        <f t="shared" si="392"/>
        <v>0</v>
      </c>
      <c r="AU755" s="11">
        <f t="shared" si="382"/>
        <v>0</v>
      </c>
      <c r="AV755" s="11">
        <f t="shared" si="382"/>
        <v>0</v>
      </c>
      <c r="AW755" s="11">
        <f t="shared" si="382"/>
        <v>0</v>
      </c>
      <c r="AX755" s="11">
        <f t="shared" si="382"/>
        <v>0</v>
      </c>
      <c r="AY755" s="11">
        <f t="shared" si="382"/>
        <v>0</v>
      </c>
      <c r="AZ755" s="11">
        <f t="shared" si="382"/>
        <v>0</v>
      </c>
      <c r="BA755" s="11">
        <f t="shared" si="382"/>
        <v>0</v>
      </c>
      <c r="BB755" s="11">
        <f t="shared" si="382"/>
        <v>0</v>
      </c>
      <c r="BC755" s="11">
        <f t="shared" si="382"/>
        <v>0</v>
      </c>
      <c r="BD755" s="11">
        <f t="shared" si="382"/>
        <v>0</v>
      </c>
      <c r="BE755" s="11">
        <f t="shared" si="389"/>
        <v>0</v>
      </c>
      <c r="BF755" s="15" t="str">
        <f t="shared" si="365"/>
        <v>ČSN 42 5524</v>
      </c>
      <c r="BG755" s="42">
        <v>37.68</v>
      </c>
      <c r="BH755" s="17">
        <f t="shared" si="366"/>
        <v>480</v>
      </c>
      <c r="BI755" s="17">
        <f t="shared" si="367"/>
        <v>10</v>
      </c>
      <c r="BX755" s="18">
        <f t="shared" si="390"/>
        <v>4800</v>
      </c>
      <c r="BY755" s="42">
        <v>0.98</v>
      </c>
      <c r="BZ755" s="43">
        <f t="shared" si="368"/>
        <v>26.008492569002122</v>
      </c>
      <c r="CA755" s="18">
        <f t="shared" si="369"/>
        <v>92159999.999999985</v>
      </c>
      <c r="CB755" s="18">
        <f t="shared" si="370"/>
        <v>383999.99999999994</v>
      </c>
      <c r="CC755" s="18">
        <f t="shared" si="371"/>
        <v>576000</v>
      </c>
      <c r="CD755" s="25">
        <f t="shared" si="372"/>
        <v>1.5000000000000002</v>
      </c>
      <c r="CE755" s="26">
        <f t="shared" si="373"/>
        <v>138.56406460551017</v>
      </c>
      <c r="CF755" s="18">
        <f t="shared" si="374"/>
        <v>4800</v>
      </c>
      <c r="CG755" s="18">
        <f t="shared" si="375"/>
        <v>4800</v>
      </c>
      <c r="CH755" s="18">
        <f t="shared" si="376"/>
        <v>40000</v>
      </c>
      <c r="CI755" s="18">
        <f t="shared" si="377"/>
        <v>8000</v>
      </c>
      <c r="CJ755" s="18">
        <f t="shared" si="378"/>
        <v>12000</v>
      </c>
      <c r="CK755" s="25">
        <f t="shared" si="379"/>
        <v>1.5</v>
      </c>
      <c r="CL755" s="26">
        <f t="shared" si="380"/>
        <v>2.8867513459481291</v>
      </c>
      <c r="DJ755" s="20" t="s">
        <v>542</v>
      </c>
    </row>
    <row r="756" spans="1:114" x14ac:dyDescent="0.2">
      <c r="A756" s="15" t="s">
        <v>105</v>
      </c>
      <c r="B756" s="10" t="s">
        <v>856</v>
      </c>
      <c r="C756" s="11">
        <f t="shared" si="363"/>
        <v>45.216000000000001</v>
      </c>
      <c r="D756" s="11">
        <f t="shared" si="384"/>
        <v>480</v>
      </c>
      <c r="E756" s="11">
        <f t="shared" si="384"/>
        <v>12</v>
      </c>
      <c r="F756" s="11">
        <f t="shared" si="384"/>
        <v>0</v>
      </c>
      <c r="G756" s="11">
        <f t="shared" si="384"/>
        <v>0</v>
      </c>
      <c r="H756" s="11">
        <f t="shared" si="384"/>
        <v>0</v>
      </c>
      <c r="I756" s="11">
        <f t="shared" si="384"/>
        <v>0</v>
      </c>
      <c r="J756" s="11">
        <f t="shared" si="384"/>
        <v>0</v>
      </c>
      <c r="K756" s="11">
        <f t="shared" si="384"/>
        <v>0</v>
      </c>
      <c r="L756" s="11">
        <f t="shared" si="384"/>
        <v>0</v>
      </c>
      <c r="M756" s="11">
        <f t="shared" si="384"/>
        <v>0</v>
      </c>
      <c r="N756" s="11">
        <f t="shared" si="388"/>
        <v>0</v>
      </c>
      <c r="O756" s="11">
        <f t="shared" si="388"/>
        <v>0</v>
      </c>
      <c r="P756" s="11">
        <f t="shared" si="388"/>
        <v>0</v>
      </c>
      <c r="Q756" s="11">
        <f t="shared" si="388"/>
        <v>0</v>
      </c>
      <c r="R756" s="11">
        <f t="shared" si="388"/>
        <v>0</v>
      </c>
      <c r="S756" s="11">
        <f t="shared" si="388"/>
        <v>0</v>
      </c>
      <c r="T756" s="11">
        <f t="shared" si="388"/>
        <v>5760</v>
      </c>
      <c r="U756" s="40">
        <f t="shared" si="364"/>
        <v>0.98399999999999999</v>
      </c>
      <c r="V756" s="11">
        <f t="shared" si="386"/>
        <v>21.762208067940552</v>
      </c>
      <c r="W756" s="11">
        <f t="shared" si="386"/>
        <v>110592000</v>
      </c>
      <c r="X756" s="11">
        <f t="shared" si="386"/>
        <v>460800</v>
      </c>
      <c r="Y756" s="11">
        <f t="shared" si="385"/>
        <v>691200</v>
      </c>
      <c r="Z756" s="11">
        <f t="shared" si="385"/>
        <v>1.5</v>
      </c>
      <c r="AA756" s="11">
        <f t="shared" si="385"/>
        <v>138.5640646055102</v>
      </c>
      <c r="AB756" s="11">
        <f t="shared" si="385"/>
        <v>5760</v>
      </c>
      <c r="AC756" s="11">
        <f t="shared" si="385"/>
        <v>5760</v>
      </c>
      <c r="AD756" s="11">
        <f t="shared" si="385"/>
        <v>69120</v>
      </c>
      <c r="AE756" s="11">
        <f t="shared" si="385"/>
        <v>11520</v>
      </c>
      <c r="AF756" s="11">
        <f t="shared" si="385"/>
        <v>17280</v>
      </c>
      <c r="AG756" s="11">
        <f t="shared" si="385"/>
        <v>1.5</v>
      </c>
      <c r="AH756" s="11">
        <f t="shared" si="391"/>
        <v>3.4641016151377544</v>
      </c>
      <c r="AI756" s="11">
        <f t="shared" si="391"/>
        <v>0</v>
      </c>
      <c r="AJ756" s="11">
        <f t="shared" si="391"/>
        <v>0</v>
      </c>
      <c r="AK756" s="11">
        <f t="shared" si="391"/>
        <v>0</v>
      </c>
      <c r="AL756" s="11">
        <f t="shared" si="391"/>
        <v>0</v>
      </c>
      <c r="AM756" s="11">
        <f t="shared" si="391"/>
        <v>0</v>
      </c>
      <c r="AN756" s="11">
        <f t="shared" si="391"/>
        <v>0</v>
      </c>
      <c r="AO756" s="11">
        <f t="shared" si="391"/>
        <v>0</v>
      </c>
      <c r="AP756" s="11">
        <f t="shared" si="391"/>
        <v>0</v>
      </c>
      <c r="AQ756" s="11">
        <f t="shared" si="391"/>
        <v>0</v>
      </c>
      <c r="AR756" s="11">
        <f t="shared" si="391"/>
        <v>0</v>
      </c>
      <c r="AS756" s="11">
        <f t="shared" si="391"/>
        <v>0</v>
      </c>
      <c r="AT756" s="11">
        <f t="shared" si="392"/>
        <v>0</v>
      </c>
      <c r="AU756" s="11">
        <f t="shared" si="382"/>
        <v>0</v>
      </c>
      <c r="AV756" s="11">
        <f t="shared" si="382"/>
        <v>0</v>
      </c>
      <c r="AW756" s="11">
        <f t="shared" si="382"/>
        <v>0</v>
      </c>
      <c r="AX756" s="11">
        <f t="shared" si="382"/>
        <v>0</v>
      </c>
      <c r="AY756" s="11">
        <f t="shared" si="382"/>
        <v>0</v>
      </c>
      <c r="AZ756" s="11">
        <f t="shared" si="382"/>
        <v>0</v>
      </c>
      <c r="BA756" s="11">
        <f t="shared" si="382"/>
        <v>0</v>
      </c>
      <c r="BB756" s="11">
        <f t="shared" si="382"/>
        <v>0</v>
      </c>
      <c r="BC756" s="11">
        <f t="shared" si="382"/>
        <v>0</v>
      </c>
      <c r="BD756" s="11">
        <f t="shared" si="382"/>
        <v>0</v>
      </c>
      <c r="BE756" s="11">
        <f t="shared" si="389"/>
        <v>0</v>
      </c>
      <c r="BF756" s="15" t="str">
        <f t="shared" si="365"/>
        <v>ČSN 42 5524</v>
      </c>
      <c r="BG756" s="42">
        <v>45.216000000000001</v>
      </c>
      <c r="BH756" s="17">
        <f t="shared" si="366"/>
        <v>480</v>
      </c>
      <c r="BI756" s="17">
        <f t="shared" si="367"/>
        <v>12</v>
      </c>
      <c r="BX756" s="18">
        <f t="shared" si="390"/>
        <v>5760</v>
      </c>
      <c r="BY756" s="42">
        <v>0.98399999999999999</v>
      </c>
      <c r="BZ756" s="43">
        <f t="shared" si="368"/>
        <v>21.762208067940552</v>
      </c>
      <c r="CA756" s="18">
        <f t="shared" si="369"/>
        <v>110592000</v>
      </c>
      <c r="CB756" s="18">
        <f t="shared" si="370"/>
        <v>460800</v>
      </c>
      <c r="CC756" s="18">
        <f t="shared" si="371"/>
        <v>691200</v>
      </c>
      <c r="CD756" s="25">
        <f t="shared" si="372"/>
        <v>1.5</v>
      </c>
      <c r="CE756" s="26">
        <f t="shared" si="373"/>
        <v>138.5640646055102</v>
      </c>
      <c r="CF756" s="18">
        <f t="shared" si="374"/>
        <v>5760</v>
      </c>
      <c r="CG756" s="18">
        <f t="shared" si="375"/>
        <v>5760</v>
      </c>
      <c r="CH756" s="18">
        <f t="shared" si="376"/>
        <v>69120</v>
      </c>
      <c r="CI756" s="18">
        <f t="shared" si="377"/>
        <v>11520</v>
      </c>
      <c r="CJ756" s="18">
        <f t="shared" si="378"/>
        <v>17280</v>
      </c>
      <c r="CK756" s="25">
        <f t="shared" si="379"/>
        <v>1.5</v>
      </c>
      <c r="CL756" s="26">
        <f t="shared" si="380"/>
        <v>3.4641016151377544</v>
      </c>
      <c r="DJ756" s="20" t="s">
        <v>542</v>
      </c>
    </row>
    <row r="757" spans="1:114" x14ac:dyDescent="0.2">
      <c r="A757" s="15" t="s">
        <v>105</v>
      </c>
      <c r="B757" s="10" t="s">
        <v>857</v>
      </c>
      <c r="C757" s="11">
        <f t="shared" si="363"/>
        <v>52.752000000000002</v>
      </c>
      <c r="D757" s="11">
        <f t="shared" si="384"/>
        <v>480</v>
      </c>
      <c r="E757" s="11">
        <f t="shared" si="384"/>
        <v>14</v>
      </c>
      <c r="F757" s="11">
        <f t="shared" si="384"/>
        <v>0</v>
      </c>
      <c r="G757" s="11">
        <f t="shared" si="384"/>
        <v>0</v>
      </c>
      <c r="H757" s="11">
        <f t="shared" si="384"/>
        <v>0</v>
      </c>
      <c r="I757" s="11">
        <f t="shared" si="384"/>
        <v>0</v>
      </c>
      <c r="J757" s="11">
        <f t="shared" si="384"/>
        <v>0</v>
      </c>
      <c r="K757" s="11">
        <f t="shared" si="384"/>
        <v>0</v>
      </c>
      <c r="L757" s="11">
        <f t="shared" si="384"/>
        <v>0</v>
      </c>
      <c r="M757" s="11">
        <f t="shared" si="384"/>
        <v>0</v>
      </c>
      <c r="N757" s="11">
        <f t="shared" si="388"/>
        <v>0</v>
      </c>
      <c r="O757" s="11">
        <f t="shared" si="388"/>
        <v>0</v>
      </c>
      <c r="P757" s="11">
        <f t="shared" si="388"/>
        <v>0</v>
      </c>
      <c r="Q757" s="11">
        <f t="shared" si="388"/>
        <v>0</v>
      </c>
      <c r="R757" s="11">
        <f t="shared" si="388"/>
        <v>0</v>
      </c>
      <c r="S757" s="11">
        <f t="shared" si="388"/>
        <v>0</v>
      </c>
      <c r="T757" s="11">
        <f t="shared" si="388"/>
        <v>6720</v>
      </c>
      <c r="U757" s="40">
        <f t="shared" si="364"/>
        <v>0.98799999999999999</v>
      </c>
      <c r="V757" s="11">
        <f t="shared" si="386"/>
        <v>18.729147710039431</v>
      </c>
      <c r="W757" s="11">
        <f t="shared" si="386"/>
        <v>129023999.99999999</v>
      </c>
      <c r="X757" s="11">
        <f t="shared" si="386"/>
        <v>537599.99999999988</v>
      </c>
      <c r="Y757" s="11">
        <f t="shared" si="385"/>
        <v>806400</v>
      </c>
      <c r="Z757" s="11">
        <f t="shared" si="385"/>
        <v>1.5000000000000002</v>
      </c>
      <c r="AA757" s="11">
        <f t="shared" si="385"/>
        <v>138.56406460551017</v>
      </c>
      <c r="AB757" s="11">
        <f t="shared" si="385"/>
        <v>6720</v>
      </c>
      <c r="AC757" s="11">
        <f t="shared" si="385"/>
        <v>6720</v>
      </c>
      <c r="AD757" s="11">
        <f t="shared" si="385"/>
        <v>109760</v>
      </c>
      <c r="AE757" s="11">
        <f t="shared" si="385"/>
        <v>15680</v>
      </c>
      <c r="AF757" s="11">
        <f t="shared" si="385"/>
        <v>23520</v>
      </c>
      <c r="AG757" s="11">
        <f t="shared" si="385"/>
        <v>1.5</v>
      </c>
      <c r="AH757" s="11">
        <f t="shared" si="391"/>
        <v>4.0414518843273806</v>
      </c>
      <c r="AI757" s="11">
        <f t="shared" si="391"/>
        <v>0</v>
      </c>
      <c r="AJ757" s="11">
        <f t="shared" si="391"/>
        <v>0</v>
      </c>
      <c r="AK757" s="11">
        <f t="shared" si="391"/>
        <v>0</v>
      </c>
      <c r="AL757" s="11">
        <f t="shared" si="391"/>
        <v>0</v>
      </c>
      <c r="AM757" s="11">
        <f t="shared" si="391"/>
        <v>0</v>
      </c>
      <c r="AN757" s="11">
        <f t="shared" si="391"/>
        <v>0</v>
      </c>
      <c r="AO757" s="11">
        <f t="shared" si="391"/>
        <v>0</v>
      </c>
      <c r="AP757" s="11">
        <f t="shared" si="391"/>
        <v>0</v>
      </c>
      <c r="AQ757" s="11">
        <f t="shared" si="391"/>
        <v>0</v>
      </c>
      <c r="AR757" s="11">
        <f t="shared" si="391"/>
        <v>0</v>
      </c>
      <c r="AS757" s="11">
        <f t="shared" si="391"/>
        <v>0</v>
      </c>
      <c r="AT757" s="11">
        <f t="shared" si="392"/>
        <v>0</v>
      </c>
      <c r="AU757" s="11">
        <f t="shared" si="392"/>
        <v>0</v>
      </c>
      <c r="AV757" s="11">
        <f t="shared" si="392"/>
        <v>0</v>
      </c>
      <c r="AW757" s="11">
        <f t="shared" si="392"/>
        <v>0</v>
      </c>
      <c r="AX757" s="11">
        <f t="shared" si="392"/>
        <v>0</v>
      </c>
      <c r="AY757" s="11">
        <f t="shared" si="392"/>
        <v>0</v>
      </c>
      <c r="AZ757" s="11">
        <f t="shared" si="392"/>
        <v>0</v>
      </c>
      <c r="BA757" s="11">
        <f t="shared" si="392"/>
        <v>0</v>
      </c>
      <c r="BB757" s="11">
        <f t="shared" si="392"/>
        <v>0</v>
      </c>
      <c r="BC757" s="11">
        <f t="shared" si="392"/>
        <v>0</v>
      </c>
      <c r="BD757" s="11">
        <f t="shared" si="392"/>
        <v>0</v>
      </c>
      <c r="BE757" s="11">
        <f t="shared" si="389"/>
        <v>0</v>
      </c>
      <c r="BF757" s="15" t="str">
        <f t="shared" si="365"/>
        <v>ČSN 42 5524</v>
      </c>
      <c r="BG757" s="42">
        <v>52.752000000000002</v>
      </c>
      <c r="BH757" s="17">
        <f t="shared" si="366"/>
        <v>480</v>
      </c>
      <c r="BI757" s="17">
        <f t="shared" si="367"/>
        <v>14</v>
      </c>
      <c r="BX757" s="18">
        <f t="shared" si="390"/>
        <v>6720</v>
      </c>
      <c r="BY757" s="42">
        <v>0.98799999999999999</v>
      </c>
      <c r="BZ757" s="43">
        <f t="shared" si="368"/>
        <v>18.729147710039431</v>
      </c>
      <c r="CA757" s="18">
        <f t="shared" si="369"/>
        <v>129023999.99999999</v>
      </c>
      <c r="CB757" s="18">
        <f t="shared" si="370"/>
        <v>537599.99999999988</v>
      </c>
      <c r="CC757" s="18">
        <f t="shared" si="371"/>
        <v>806400</v>
      </c>
      <c r="CD757" s="25">
        <f t="shared" si="372"/>
        <v>1.5000000000000002</v>
      </c>
      <c r="CE757" s="26">
        <f t="shared" si="373"/>
        <v>138.56406460551017</v>
      </c>
      <c r="CF757" s="18">
        <f t="shared" si="374"/>
        <v>6720</v>
      </c>
      <c r="CG757" s="18">
        <f t="shared" si="375"/>
        <v>6720</v>
      </c>
      <c r="CH757" s="18">
        <f t="shared" si="376"/>
        <v>109760</v>
      </c>
      <c r="CI757" s="18">
        <f t="shared" si="377"/>
        <v>15680</v>
      </c>
      <c r="CJ757" s="18">
        <f t="shared" si="378"/>
        <v>23520</v>
      </c>
      <c r="CK757" s="25">
        <f t="shared" si="379"/>
        <v>1.5</v>
      </c>
      <c r="CL757" s="26">
        <f t="shared" si="380"/>
        <v>4.0414518843273806</v>
      </c>
      <c r="DJ757" s="20" t="s">
        <v>542</v>
      </c>
    </row>
    <row r="758" spans="1:114" x14ac:dyDescent="0.2">
      <c r="A758" s="15" t="s">
        <v>105</v>
      </c>
      <c r="B758" s="10" t="s">
        <v>858</v>
      </c>
      <c r="C758" s="11">
        <f t="shared" si="363"/>
        <v>60.287999999999997</v>
      </c>
      <c r="D758" s="11">
        <f t="shared" si="384"/>
        <v>480</v>
      </c>
      <c r="E758" s="11">
        <f t="shared" si="384"/>
        <v>16</v>
      </c>
      <c r="F758" s="11">
        <f t="shared" si="384"/>
        <v>0</v>
      </c>
      <c r="G758" s="11">
        <f t="shared" si="384"/>
        <v>0</v>
      </c>
      <c r="H758" s="11">
        <f t="shared" si="384"/>
        <v>0</v>
      </c>
      <c r="I758" s="11">
        <f t="shared" si="384"/>
        <v>0</v>
      </c>
      <c r="J758" s="11">
        <f t="shared" si="384"/>
        <v>0</v>
      </c>
      <c r="K758" s="11">
        <f t="shared" si="384"/>
        <v>0</v>
      </c>
      <c r="L758" s="11">
        <f t="shared" si="384"/>
        <v>0</v>
      </c>
      <c r="M758" s="11">
        <f t="shared" si="384"/>
        <v>0</v>
      </c>
      <c r="N758" s="11">
        <f t="shared" si="388"/>
        <v>0</v>
      </c>
      <c r="O758" s="11">
        <f t="shared" si="388"/>
        <v>0</v>
      </c>
      <c r="P758" s="11">
        <f t="shared" si="388"/>
        <v>0</v>
      </c>
      <c r="Q758" s="11">
        <f t="shared" si="388"/>
        <v>0</v>
      </c>
      <c r="R758" s="11">
        <f t="shared" si="388"/>
        <v>0</v>
      </c>
      <c r="S758" s="11">
        <f t="shared" si="388"/>
        <v>0</v>
      </c>
      <c r="T758" s="11">
        <f t="shared" si="388"/>
        <v>7680</v>
      </c>
      <c r="U758" s="40">
        <f t="shared" si="364"/>
        <v>0.99199999999999999</v>
      </c>
      <c r="V758" s="11">
        <f t="shared" si="386"/>
        <v>16.45435244161359</v>
      </c>
      <c r="W758" s="11">
        <f t="shared" si="386"/>
        <v>147456000</v>
      </c>
      <c r="X758" s="11">
        <f t="shared" si="386"/>
        <v>614400</v>
      </c>
      <c r="Y758" s="11">
        <f t="shared" si="386"/>
        <v>921600</v>
      </c>
      <c r="Z758" s="11">
        <f t="shared" si="386"/>
        <v>1.5</v>
      </c>
      <c r="AA758" s="11">
        <f t="shared" si="386"/>
        <v>138.5640646055102</v>
      </c>
      <c r="AB758" s="11">
        <f t="shared" si="386"/>
        <v>7680</v>
      </c>
      <c r="AC758" s="11">
        <f t="shared" si="386"/>
        <v>7680</v>
      </c>
      <c r="AD758" s="11">
        <f t="shared" si="386"/>
        <v>163840</v>
      </c>
      <c r="AE758" s="11">
        <f t="shared" si="386"/>
        <v>20480</v>
      </c>
      <c r="AF758" s="11">
        <f t="shared" si="386"/>
        <v>30720</v>
      </c>
      <c r="AG758" s="11">
        <f t="shared" si="386"/>
        <v>1.5</v>
      </c>
      <c r="AH758" s="11">
        <f t="shared" si="391"/>
        <v>4.6188021535170058</v>
      </c>
      <c r="AI758" s="11">
        <f t="shared" si="391"/>
        <v>0</v>
      </c>
      <c r="AJ758" s="11">
        <f t="shared" si="391"/>
        <v>0</v>
      </c>
      <c r="AK758" s="11">
        <f t="shared" si="391"/>
        <v>0</v>
      </c>
      <c r="AL758" s="11">
        <f t="shared" si="391"/>
        <v>0</v>
      </c>
      <c r="AM758" s="11">
        <f t="shared" si="391"/>
        <v>0</v>
      </c>
      <c r="AN758" s="11">
        <f t="shared" si="391"/>
        <v>0</v>
      </c>
      <c r="AO758" s="11">
        <f t="shared" si="391"/>
        <v>0</v>
      </c>
      <c r="AP758" s="11">
        <f t="shared" si="391"/>
        <v>0</v>
      </c>
      <c r="AQ758" s="11">
        <f t="shared" si="391"/>
        <v>0</v>
      </c>
      <c r="AR758" s="11">
        <f t="shared" si="391"/>
        <v>0</v>
      </c>
      <c r="AS758" s="11">
        <f t="shared" si="391"/>
        <v>0</v>
      </c>
      <c r="AT758" s="11">
        <f t="shared" si="392"/>
        <v>0</v>
      </c>
      <c r="AU758" s="11">
        <f t="shared" si="392"/>
        <v>0</v>
      </c>
      <c r="AV758" s="11">
        <f t="shared" si="392"/>
        <v>0</v>
      </c>
      <c r="AW758" s="11">
        <f t="shared" si="392"/>
        <v>0</v>
      </c>
      <c r="AX758" s="11">
        <f t="shared" si="392"/>
        <v>0</v>
      </c>
      <c r="AY758" s="11">
        <f t="shared" si="392"/>
        <v>0</v>
      </c>
      <c r="AZ758" s="11">
        <f t="shared" si="392"/>
        <v>0</v>
      </c>
      <c r="BA758" s="11">
        <f t="shared" si="392"/>
        <v>0</v>
      </c>
      <c r="BB758" s="11">
        <f t="shared" si="392"/>
        <v>0</v>
      </c>
      <c r="BC758" s="11">
        <f t="shared" si="392"/>
        <v>0</v>
      </c>
      <c r="BD758" s="11">
        <f t="shared" si="392"/>
        <v>0</v>
      </c>
      <c r="BE758" s="11">
        <f t="shared" si="389"/>
        <v>0</v>
      </c>
      <c r="BF758" s="15" t="str">
        <f t="shared" si="365"/>
        <v>ČSN 42 5524</v>
      </c>
      <c r="BG758" s="42">
        <v>60.287999999999997</v>
      </c>
      <c r="BH758" s="17">
        <f t="shared" si="366"/>
        <v>480</v>
      </c>
      <c r="BI758" s="17">
        <f t="shared" si="367"/>
        <v>16</v>
      </c>
      <c r="BX758" s="18">
        <f t="shared" si="390"/>
        <v>7680</v>
      </c>
      <c r="BY758" s="42">
        <v>0.99199999999999999</v>
      </c>
      <c r="BZ758" s="43">
        <f t="shared" si="368"/>
        <v>16.45435244161359</v>
      </c>
      <c r="CA758" s="18">
        <f t="shared" si="369"/>
        <v>147456000</v>
      </c>
      <c r="CB758" s="18">
        <f t="shared" si="370"/>
        <v>614400</v>
      </c>
      <c r="CC758" s="18">
        <f t="shared" si="371"/>
        <v>921600</v>
      </c>
      <c r="CD758" s="25">
        <f t="shared" si="372"/>
        <v>1.5</v>
      </c>
      <c r="CE758" s="26">
        <f t="shared" si="373"/>
        <v>138.5640646055102</v>
      </c>
      <c r="CF758" s="18">
        <f t="shared" si="374"/>
        <v>7680</v>
      </c>
      <c r="CG758" s="18">
        <f t="shared" si="375"/>
        <v>7680</v>
      </c>
      <c r="CH758" s="18">
        <f t="shared" si="376"/>
        <v>163840</v>
      </c>
      <c r="CI758" s="18">
        <f t="shared" si="377"/>
        <v>20480</v>
      </c>
      <c r="CJ758" s="18">
        <f t="shared" si="378"/>
        <v>30720</v>
      </c>
      <c r="CK758" s="25">
        <f t="shared" si="379"/>
        <v>1.5</v>
      </c>
      <c r="CL758" s="26">
        <f t="shared" si="380"/>
        <v>4.6188021535170058</v>
      </c>
      <c r="DJ758" s="20" t="s">
        <v>542</v>
      </c>
    </row>
    <row r="759" spans="1:114" x14ac:dyDescent="0.2">
      <c r="A759" s="15" t="s">
        <v>105</v>
      </c>
      <c r="B759" s="10" t="s">
        <v>859</v>
      </c>
      <c r="C759" s="11">
        <f t="shared" si="363"/>
        <v>67.823999999999998</v>
      </c>
      <c r="D759" s="11">
        <f t="shared" si="384"/>
        <v>480</v>
      </c>
      <c r="E759" s="11">
        <f t="shared" si="384"/>
        <v>18</v>
      </c>
      <c r="F759" s="11">
        <f t="shared" si="384"/>
        <v>0</v>
      </c>
      <c r="G759" s="11">
        <f t="shared" si="384"/>
        <v>0</v>
      </c>
      <c r="H759" s="11">
        <f t="shared" si="384"/>
        <v>0</v>
      </c>
      <c r="I759" s="11">
        <f t="shared" si="384"/>
        <v>0</v>
      </c>
      <c r="J759" s="11">
        <f t="shared" si="384"/>
        <v>0</v>
      </c>
      <c r="K759" s="11">
        <f t="shared" si="384"/>
        <v>0</v>
      </c>
      <c r="L759" s="11">
        <f t="shared" si="384"/>
        <v>0</v>
      </c>
      <c r="M759" s="11">
        <f t="shared" si="384"/>
        <v>0</v>
      </c>
      <c r="N759" s="11">
        <f t="shared" si="388"/>
        <v>0</v>
      </c>
      <c r="O759" s="11">
        <f t="shared" si="388"/>
        <v>0</v>
      </c>
      <c r="P759" s="11">
        <f t="shared" si="388"/>
        <v>0</v>
      </c>
      <c r="Q759" s="11">
        <f t="shared" si="388"/>
        <v>0</v>
      </c>
      <c r="R759" s="11">
        <f t="shared" si="388"/>
        <v>0</v>
      </c>
      <c r="S759" s="11">
        <f t="shared" si="388"/>
        <v>0</v>
      </c>
      <c r="T759" s="11">
        <f t="shared" si="388"/>
        <v>8640</v>
      </c>
      <c r="U759" s="40">
        <f t="shared" si="364"/>
        <v>0.996</v>
      </c>
      <c r="V759" s="11">
        <f t="shared" si="386"/>
        <v>14.685067232837934</v>
      </c>
      <c r="W759" s="11">
        <f t="shared" si="386"/>
        <v>165888000</v>
      </c>
      <c r="X759" s="11">
        <f t="shared" si="386"/>
        <v>691200</v>
      </c>
      <c r="Y759" s="11">
        <f t="shared" si="386"/>
        <v>1036800</v>
      </c>
      <c r="Z759" s="11">
        <f t="shared" si="386"/>
        <v>1.5</v>
      </c>
      <c r="AA759" s="11">
        <f t="shared" si="386"/>
        <v>138.5640646055102</v>
      </c>
      <c r="AB759" s="11">
        <f t="shared" si="386"/>
        <v>8640</v>
      </c>
      <c r="AC759" s="11">
        <f t="shared" si="386"/>
        <v>8640</v>
      </c>
      <c r="AD759" s="11">
        <f t="shared" si="386"/>
        <v>233280</v>
      </c>
      <c r="AE759" s="11">
        <f t="shared" si="386"/>
        <v>25920</v>
      </c>
      <c r="AF759" s="11">
        <f t="shared" si="386"/>
        <v>38880</v>
      </c>
      <c r="AG759" s="11">
        <f t="shared" si="386"/>
        <v>1.5</v>
      </c>
      <c r="AH759" s="11">
        <f t="shared" si="391"/>
        <v>5.196152422706632</v>
      </c>
      <c r="AI759" s="11">
        <f t="shared" si="391"/>
        <v>0</v>
      </c>
      <c r="AJ759" s="11">
        <f t="shared" si="391"/>
        <v>0</v>
      </c>
      <c r="AK759" s="11">
        <f t="shared" si="391"/>
        <v>0</v>
      </c>
      <c r="AL759" s="11">
        <f t="shared" si="391"/>
        <v>0</v>
      </c>
      <c r="AM759" s="11">
        <f t="shared" si="391"/>
        <v>0</v>
      </c>
      <c r="AN759" s="11">
        <f t="shared" si="391"/>
        <v>0</v>
      </c>
      <c r="AO759" s="11">
        <f t="shared" si="391"/>
        <v>0</v>
      </c>
      <c r="AP759" s="11">
        <f t="shared" si="391"/>
        <v>0</v>
      </c>
      <c r="AQ759" s="11">
        <f t="shared" si="391"/>
        <v>0</v>
      </c>
      <c r="AR759" s="11">
        <f t="shared" si="391"/>
        <v>0</v>
      </c>
      <c r="AS759" s="11">
        <f t="shared" si="391"/>
        <v>0</v>
      </c>
      <c r="AT759" s="11">
        <f t="shared" si="392"/>
        <v>0</v>
      </c>
      <c r="AU759" s="11">
        <f t="shared" si="392"/>
        <v>0</v>
      </c>
      <c r="AV759" s="11">
        <f t="shared" si="392"/>
        <v>0</v>
      </c>
      <c r="AW759" s="11">
        <f t="shared" si="392"/>
        <v>0</v>
      </c>
      <c r="AX759" s="11">
        <f t="shared" si="392"/>
        <v>0</v>
      </c>
      <c r="AY759" s="11">
        <f t="shared" si="392"/>
        <v>0</v>
      </c>
      <c r="AZ759" s="11">
        <f t="shared" si="392"/>
        <v>0</v>
      </c>
      <c r="BA759" s="11">
        <f t="shared" si="392"/>
        <v>0</v>
      </c>
      <c r="BB759" s="11">
        <f t="shared" si="392"/>
        <v>0</v>
      </c>
      <c r="BC759" s="11">
        <f t="shared" si="392"/>
        <v>0</v>
      </c>
      <c r="BD759" s="11">
        <f t="shared" si="392"/>
        <v>0</v>
      </c>
      <c r="BE759" s="11">
        <f t="shared" si="389"/>
        <v>0</v>
      </c>
      <c r="BF759" s="15" t="str">
        <f t="shared" si="365"/>
        <v>ČSN 42 5524</v>
      </c>
      <c r="BG759" s="42">
        <v>67.823999999999998</v>
      </c>
      <c r="BH759" s="17">
        <f t="shared" si="366"/>
        <v>480</v>
      </c>
      <c r="BI759" s="17">
        <f t="shared" si="367"/>
        <v>18</v>
      </c>
      <c r="BX759" s="18">
        <f t="shared" si="390"/>
        <v>8640</v>
      </c>
      <c r="BY759" s="42">
        <v>0.996</v>
      </c>
      <c r="BZ759" s="43">
        <f t="shared" si="368"/>
        <v>14.685067232837934</v>
      </c>
      <c r="CA759" s="18">
        <f t="shared" si="369"/>
        <v>165888000</v>
      </c>
      <c r="CB759" s="18">
        <f t="shared" si="370"/>
        <v>691200</v>
      </c>
      <c r="CC759" s="18">
        <f t="shared" si="371"/>
        <v>1036800</v>
      </c>
      <c r="CD759" s="25">
        <f t="shared" si="372"/>
        <v>1.5</v>
      </c>
      <c r="CE759" s="26">
        <f t="shared" si="373"/>
        <v>138.5640646055102</v>
      </c>
      <c r="CF759" s="18">
        <f t="shared" si="374"/>
        <v>8640</v>
      </c>
      <c r="CG759" s="18">
        <f t="shared" si="375"/>
        <v>8640</v>
      </c>
      <c r="CH759" s="18">
        <f t="shared" si="376"/>
        <v>233280</v>
      </c>
      <c r="CI759" s="18">
        <f t="shared" si="377"/>
        <v>25920</v>
      </c>
      <c r="CJ759" s="18">
        <f t="shared" si="378"/>
        <v>38880</v>
      </c>
      <c r="CK759" s="25">
        <f t="shared" si="379"/>
        <v>1.5</v>
      </c>
      <c r="CL759" s="26">
        <f t="shared" si="380"/>
        <v>5.196152422706632</v>
      </c>
      <c r="DJ759" s="20" t="s">
        <v>542</v>
      </c>
    </row>
    <row r="760" spans="1:114" x14ac:dyDescent="0.2">
      <c r="A760" s="15" t="s">
        <v>105</v>
      </c>
      <c r="B760" s="10" t="s">
        <v>860</v>
      </c>
      <c r="C760" s="11">
        <f t="shared" si="363"/>
        <v>75.36</v>
      </c>
      <c r="D760" s="11">
        <f t="shared" si="384"/>
        <v>480</v>
      </c>
      <c r="E760" s="11">
        <f t="shared" si="384"/>
        <v>20</v>
      </c>
      <c r="F760" s="11">
        <f t="shared" si="384"/>
        <v>0</v>
      </c>
      <c r="G760" s="11">
        <f t="shared" si="384"/>
        <v>0</v>
      </c>
      <c r="H760" s="11">
        <f t="shared" si="384"/>
        <v>0</v>
      </c>
      <c r="I760" s="11">
        <f t="shared" si="384"/>
        <v>0</v>
      </c>
      <c r="J760" s="11">
        <f t="shared" si="384"/>
        <v>0</v>
      </c>
      <c r="K760" s="11">
        <f t="shared" si="384"/>
        <v>0</v>
      </c>
      <c r="L760" s="11">
        <f t="shared" si="384"/>
        <v>0</v>
      </c>
      <c r="M760" s="11">
        <f t="shared" si="384"/>
        <v>0</v>
      </c>
      <c r="N760" s="11">
        <f t="shared" si="388"/>
        <v>0</v>
      </c>
      <c r="O760" s="11">
        <f t="shared" si="388"/>
        <v>0</v>
      </c>
      <c r="P760" s="11">
        <f t="shared" si="388"/>
        <v>0</v>
      </c>
      <c r="Q760" s="11">
        <f t="shared" si="388"/>
        <v>0</v>
      </c>
      <c r="R760" s="11">
        <f t="shared" si="388"/>
        <v>0</v>
      </c>
      <c r="S760" s="11">
        <f t="shared" si="388"/>
        <v>0</v>
      </c>
      <c r="T760" s="11">
        <f t="shared" si="388"/>
        <v>9600</v>
      </c>
      <c r="U760" s="40">
        <f t="shared" si="364"/>
        <v>1</v>
      </c>
      <c r="V760" s="11">
        <f t="shared" si="386"/>
        <v>13.26963906581741</v>
      </c>
      <c r="W760" s="11">
        <f t="shared" si="386"/>
        <v>184319999.99999997</v>
      </c>
      <c r="X760" s="11">
        <f t="shared" si="386"/>
        <v>767999.99999999988</v>
      </c>
      <c r="Y760" s="11">
        <f t="shared" si="386"/>
        <v>1152000</v>
      </c>
      <c r="Z760" s="11">
        <f t="shared" si="386"/>
        <v>1.5000000000000002</v>
      </c>
      <c r="AA760" s="11">
        <f t="shared" si="386"/>
        <v>138.56406460551017</v>
      </c>
      <c r="AB760" s="11">
        <f t="shared" si="386"/>
        <v>9600</v>
      </c>
      <c r="AC760" s="11">
        <f t="shared" si="386"/>
        <v>9600</v>
      </c>
      <c r="AD760" s="11">
        <f t="shared" si="386"/>
        <v>320000</v>
      </c>
      <c r="AE760" s="11">
        <f t="shared" si="386"/>
        <v>32000</v>
      </c>
      <c r="AF760" s="11">
        <f t="shared" si="386"/>
        <v>48000</v>
      </c>
      <c r="AG760" s="11">
        <f t="shared" si="386"/>
        <v>1.5</v>
      </c>
      <c r="AH760" s="11">
        <f t="shared" si="391"/>
        <v>5.7735026918962582</v>
      </c>
      <c r="AI760" s="11">
        <f t="shared" si="391"/>
        <v>0</v>
      </c>
      <c r="AJ760" s="11">
        <f t="shared" si="391"/>
        <v>0</v>
      </c>
      <c r="AK760" s="11">
        <f t="shared" si="391"/>
        <v>0</v>
      </c>
      <c r="AL760" s="11">
        <f t="shared" si="391"/>
        <v>0</v>
      </c>
      <c r="AM760" s="11">
        <f t="shared" si="391"/>
        <v>0</v>
      </c>
      <c r="AN760" s="11">
        <f t="shared" si="391"/>
        <v>0</v>
      </c>
      <c r="AO760" s="11">
        <f t="shared" si="391"/>
        <v>0</v>
      </c>
      <c r="AP760" s="11">
        <f t="shared" si="391"/>
        <v>0</v>
      </c>
      <c r="AQ760" s="11">
        <f t="shared" si="391"/>
        <v>0</v>
      </c>
      <c r="AR760" s="11">
        <f t="shared" si="391"/>
        <v>0</v>
      </c>
      <c r="AS760" s="11">
        <f t="shared" si="391"/>
        <v>0</v>
      </c>
      <c r="AT760" s="11">
        <f t="shared" si="392"/>
        <v>0</v>
      </c>
      <c r="AU760" s="11">
        <f t="shared" si="392"/>
        <v>0</v>
      </c>
      <c r="AV760" s="11">
        <f t="shared" si="392"/>
        <v>0</v>
      </c>
      <c r="AW760" s="11">
        <f t="shared" si="392"/>
        <v>0</v>
      </c>
      <c r="AX760" s="11">
        <f t="shared" si="392"/>
        <v>0</v>
      </c>
      <c r="AY760" s="11">
        <f t="shared" si="392"/>
        <v>0</v>
      </c>
      <c r="AZ760" s="11">
        <f t="shared" si="392"/>
        <v>0</v>
      </c>
      <c r="BA760" s="11">
        <f t="shared" si="392"/>
        <v>0</v>
      </c>
      <c r="BB760" s="11">
        <f t="shared" si="392"/>
        <v>0</v>
      </c>
      <c r="BC760" s="11">
        <f t="shared" si="392"/>
        <v>0</v>
      </c>
      <c r="BD760" s="11">
        <f t="shared" si="392"/>
        <v>0</v>
      </c>
      <c r="BE760" s="11">
        <f t="shared" si="389"/>
        <v>0</v>
      </c>
      <c r="BF760" s="15" t="str">
        <f t="shared" si="365"/>
        <v>ČSN 42 5524</v>
      </c>
      <c r="BG760" s="42">
        <v>75.36</v>
      </c>
      <c r="BH760" s="17">
        <f t="shared" si="366"/>
        <v>480</v>
      </c>
      <c r="BI760" s="17">
        <f t="shared" si="367"/>
        <v>20</v>
      </c>
      <c r="BX760" s="18">
        <f t="shared" si="390"/>
        <v>9600</v>
      </c>
      <c r="BY760" s="42">
        <v>1</v>
      </c>
      <c r="BZ760" s="43">
        <f t="shared" si="368"/>
        <v>13.26963906581741</v>
      </c>
      <c r="CA760" s="18">
        <f t="shared" si="369"/>
        <v>184319999.99999997</v>
      </c>
      <c r="CB760" s="18">
        <f t="shared" si="370"/>
        <v>767999.99999999988</v>
      </c>
      <c r="CC760" s="18">
        <f t="shared" si="371"/>
        <v>1152000</v>
      </c>
      <c r="CD760" s="25">
        <f t="shared" si="372"/>
        <v>1.5000000000000002</v>
      </c>
      <c r="CE760" s="26">
        <f t="shared" si="373"/>
        <v>138.56406460551017</v>
      </c>
      <c r="CF760" s="18">
        <f t="shared" si="374"/>
        <v>9600</v>
      </c>
      <c r="CG760" s="18">
        <f t="shared" si="375"/>
        <v>9600</v>
      </c>
      <c r="CH760" s="18">
        <f t="shared" si="376"/>
        <v>320000</v>
      </c>
      <c r="CI760" s="18">
        <f t="shared" si="377"/>
        <v>32000</v>
      </c>
      <c r="CJ760" s="18">
        <f t="shared" si="378"/>
        <v>48000</v>
      </c>
      <c r="CK760" s="25">
        <f t="shared" si="379"/>
        <v>1.5</v>
      </c>
      <c r="CL760" s="26">
        <f t="shared" si="380"/>
        <v>5.7735026918962582</v>
      </c>
      <c r="DJ760" s="20" t="s">
        <v>542</v>
      </c>
    </row>
    <row r="761" spans="1:114" x14ac:dyDescent="0.2">
      <c r="A761" s="15" t="s">
        <v>105</v>
      </c>
      <c r="B761" s="10" t="s">
        <v>861</v>
      </c>
      <c r="C761" s="11">
        <f t="shared" si="363"/>
        <v>94.2</v>
      </c>
      <c r="D761" s="11">
        <f t="shared" si="384"/>
        <v>480</v>
      </c>
      <c r="E761" s="11">
        <f t="shared" si="384"/>
        <v>25</v>
      </c>
      <c r="F761" s="11">
        <f t="shared" si="384"/>
        <v>0</v>
      </c>
      <c r="G761" s="11">
        <f t="shared" si="384"/>
        <v>0</v>
      </c>
      <c r="H761" s="11">
        <f t="shared" si="384"/>
        <v>0</v>
      </c>
      <c r="I761" s="11">
        <f t="shared" si="384"/>
        <v>0</v>
      </c>
      <c r="J761" s="11">
        <f t="shared" si="384"/>
        <v>0</v>
      </c>
      <c r="K761" s="11">
        <f t="shared" si="384"/>
        <v>0</v>
      </c>
      <c r="L761" s="11">
        <f t="shared" si="384"/>
        <v>0</v>
      </c>
      <c r="M761" s="11">
        <f t="shared" si="384"/>
        <v>0</v>
      </c>
      <c r="N761" s="11">
        <f t="shared" si="388"/>
        <v>0</v>
      </c>
      <c r="O761" s="11">
        <f t="shared" ref="O761:T803" si="393">IF($A761="x",BS761,"")</f>
        <v>0</v>
      </c>
      <c r="P761" s="11">
        <f t="shared" si="393"/>
        <v>0</v>
      </c>
      <c r="Q761" s="11">
        <f t="shared" si="393"/>
        <v>0</v>
      </c>
      <c r="R761" s="11">
        <f t="shared" si="393"/>
        <v>0</v>
      </c>
      <c r="S761" s="11">
        <f t="shared" si="393"/>
        <v>0</v>
      </c>
      <c r="T761" s="11">
        <f t="shared" si="393"/>
        <v>12000</v>
      </c>
      <c r="U761" s="40">
        <f t="shared" si="364"/>
        <v>1.01</v>
      </c>
      <c r="V761" s="11">
        <f t="shared" si="386"/>
        <v>10.721868365180468</v>
      </c>
      <c r="W761" s="11">
        <f t="shared" si="386"/>
        <v>230399999.99999997</v>
      </c>
      <c r="X761" s="11">
        <f t="shared" si="386"/>
        <v>959999.99999999988</v>
      </c>
      <c r="Y761" s="11">
        <f t="shared" si="386"/>
        <v>1440000</v>
      </c>
      <c r="Z761" s="11">
        <f t="shared" si="386"/>
        <v>1.5000000000000002</v>
      </c>
      <c r="AA761" s="11">
        <f t="shared" si="386"/>
        <v>138.56406460551017</v>
      </c>
      <c r="AB761" s="11">
        <f t="shared" si="386"/>
        <v>12000</v>
      </c>
      <c r="AC761" s="11">
        <f t="shared" si="386"/>
        <v>12000</v>
      </c>
      <c r="AD761" s="11">
        <f t="shared" si="386"/>
        <v>625000</v>
      </c>
      <c r="AE761" s="11">
        <f t="shared" si="386"/>
        <v>50000</v>
      </c>
      <c r="AF761" s="11">
        <f t="shared" si="386"/>
        <v>75000</v>
      </c>
      <c r="AG761" s="11">
        <f t="shared" si="386"/>
        <v>1.5</v>
      </c>
      <c r="AH761" s="11">
        <f t="shared" si="391"/>
        <v>7.2168783648703219</v>
      </c>
      <c r="AI761" s="11">
        <f t="shared" si="391"/>
        <v>0</v>
      </c>
      <c r="AJ761" s="11">
        <f t="shared" si="391"/>
        <v>0</v>
      </c>
      <c r="AK761" s="11">
        <f t="shared" si="391"/>
        <v>0</v>
      </c>
      <c r="AL761" s="11">
        <f t="shared" si="391"/>
        <v>0</v>
      </c>
      <c r="AM761" s="11">
        <f t="shared" si="391"/>
        <v>0</v>
      </c>
      <c r="AN761" s="11">
        <f t="shared" si="391"/>
        <v>0</v>
      </c>
      <c r="AO761" s="11">
        <f t="shared" si="391"/>
        <v>0</v>
      </c>
      <c r="AP761" s="11">
        <f t="shared" si="391"/>
        <v>0</v>
      </c>
      <c r="AQ761" s="11">
        <f t="shared" si="391"/>
        <v>0</v>
      </c>
      <c r="AR761" s="11">
        <f t="shared" si="391"/>
        <v>0</v>
      </c>
      <c r="AS761" s="11">
        <f t="shared" si="391"/>
        <v>0</v>
      </c>
      <c r="AT761" s="11">
        <f t="shared" si="392"/>
        <v>0</v>
      </c>
      <c r="AU761" s="11">
        <f t="shared" si="392"/>
        <v>0</v>
      </c>
      <c r="AV761" s="11">
        <f t="shared" si="392"/>
        <v>0</v>
      </c>
      <c r="AW761" s="11">
        <f t="shared" si="392"/>
        <v>0</v>
      </c>
      <c r="AX761" s="11">
        <f t="shared" si="392"/>
        <v>0</v>
      </c>
      <c r="AY761" s="11">
        <f t="shared" si="392"/>
        <v>0</v>
      </c>
      <c r="AZ761" s="11">
        <f t="shared" si="392"/>
        <v>0</v>
      </c>
      <c r="BA761" s="11">
        <f t="shared" si="392"/>
        <v>0</v>
      </c>
      <c r="BB761" s="11">
        <f t="shared" si="392"/>
        <v>0</v>
      </c>
      <c r="BC761" s="11">
        <f t="shared" si="392"/>
        <v>0</v>
      </c>
      <c r="BD761" s="11">
        <f t="shared" si="392"/>
        <v>0</v>
      </c>
      <c r="BE761" s="11">
        <f t="shared" si="389"/>
        <v>0</v>
      </c>
      <c r="BF761" s="15" t="str">
        <f t="shared" si="365"/>
        <v>ČSN 42 5524</v>
      </c>
      <c r="BG761" s="42">
        <v>94.2</v>
      </c>
      <c r="BH761" s="17">
        <f t="shared" si="366"/>
        <v>480</v>
      </c>
      <c r="BI761" s="17">
        <f t="shared" si="367"/>
        <v>25</v>
      </c>
      <c r="BX761" s="18">
        <f t="shared" si="390"/>
        <v>12000</v>
      </c>
      <c r="BY761" s="42">
        <v>1.01</v>
      </c>
      <c r="BZ761" s="43">
        <f t="shared" si="368"/>
        <v>10.721868365180468</v>
      </c>
      <c r="CA761" s="18">
        <f t="shared" si="369"/>
        <v>230399999.99999997</v>
      </c>
      <c r="CB761" s="18">
        <f t="shared" si="370"/>
        <v>959999.99999999988</v>
      </c>
      <c r="CC761" s="18">
        <f t="shared" si="371"/>
        <v>1440000</v>
      </c>
      <c r="CD761" s="25">
        <f t="shared" si="372"/>
        <v>1.5000000000000002</v>
      </c>
      <c r="CE761" s="26">
        <f t="shared" si="373"/>
        <v>138.56406460551017</v>
      </c>
      <c r="CF761" s="18">
        <f t="shared" si="374"/>
        <v>12000</v>
      </c>
      <c r="CG761" s="18">
        <f t="shared" si="375"/>
        <v>12000</v>
      </c>
      <c r="CH761" s="18">
        <f t="shared" si="376"/>
        <v>625000</v>
      </c>
      <c r="CI761" s="18">
        <f t="shared" si="377"/>
        <v>50000</v>
      </c>
      <c r="CJ761" s="18">
        <f t="shared" si="378"/>
        <v>75000</v>
      </c>
      <c r="CK761" s="25">
        <f t="shared" si="379"/>
        <v>1.5</v>
      </c>
      <c r="CL761" s="26">
        <f t="shared" si="380"/>
        <v>7.2168783648703219</v>
      </c>
      <c r="DJ761" s="20" t="s">
        <v>542</v>
      </c>
    </row>
    <row r="762" spans="1:114" x14ac:dyDescent="0.2">
      <c r="A762" s="15" t="s">
        <v>105</v>
      </c>
      <c r="B762" s="10" t="s">
        <v>862</v>
      </c>
      <c r="C762" s="11">
        <f t="shared" ref="C762:C825" si="394">IF(A762="x",BG762*$C$4,0)</f>
        <v>113.04</v>
      </c>
      <c r="D762" s="11">
        <f t="shared" si="384"/>
        <v>480</v>
      </c>
      <c r="E762" s="11">
        <f t="shared" si="384"/>
        <v>30</v>
      </c>
      <c r="F762" s="11">
        <f t="shared" si="384"/>
        <v>0</v>
      </c>
      <c r="G762" s="11">
        <f t="shared" si="384"/>
        <v>0</v>
      </c>
      <c r="H762" s="11">
        <f t="shared" si="384"/>
        <v>0</v>
      </c>
      <c r="I762" s="11">
        <f t="shared" si="384"/>
        <v>0</v>
      </c>
      <c r="J762" s="11">
        <f t="shared" si="384"/>
        <v>0</v>
      </c>
      <c r="K762" s="11">
        <f t="shared" si="384"/>
        <v>0</v>
      </c>
      <c r="L762" s="11">
        <f t="shared" si="384"/>
        <v>0</v>
      </c>
      <c r="M762" s="11">
        <f t="shared" si="384"/>
        <v>0</v>
      </c>
      <c r="N762" s="11">
        <f t="shared" si="384"/>
        <v>0</v>
      </c>
      <c r="O762" s="11">
        <f t="shared" si="393"/>
        <v>0</v>
      </c>
      <c r="P762" s="11">
        <f t="shared" si="393"/>
        <v>0</v>
      </c>
      <c r="Q762" s="11">
        <f t="shared" si="393"/>
        <v>0</v>
      </c>
      <c r="R762" s="11">
        <f t="shared" si="393"/>
        <v>0</v>
      </c>
      <c r="S762" s="11">
        <f t="shared" si="393"/>
        <v>0</v>
      </c>
      <c r="T762" s="11">
        <f t="shared" si="393"/>
        <v>14400</v>
      </c>
      <c r="U762" s="40">
        <f t="shared" ref="U762:U825" si="395">IF(A762="x",BY762*$U$4,0)</f>
        <v>1.02</v>
      </c>
      <c r="V762" s="11">
        <f t="shared" si="386"/>
        <v>9.0233545647558397</v>
      </c>
      <c r="W762" s="11">
        <f t="shared" si="386"/>
        <v>276480000</v>
      </c>
      <c r="X762" s="11">
        <f t="shared" si="386"/>
        <v>1152000</v>
      </c>
      <c r="Y762" s="11">
        <f t="shared" si="386"/>
        <v>1728000</v>
      </c>
      <c r="Z762" s="11">
        <f t="shared" si="386"/>
        <v>1.5</v>
      </c>
      <c r="AA762" s="11">
        <f t="shared" si="386"/>
        <v>138.5640646055102</v>
      </c>
      <c r="AB762" s="11">
        <f t="shared" si="386"/>
        <v>14400</v>
      </c>
      <c r="AC762" s="11">
        <f t="shared" si="386"/>
        <v>14400</v>
      </c>
      <c r="AD762" s="11">
        <f t="shared" si="386"/>
        <v>1080000</v>
      </c>
      <c r="AE762" s="11">
        <f t="shared" si="386"/>
        <v>72000</v>
      </c>
      <c r="AF762" s="11">
        <f t="shared" si="386"/>
        <v>108000</v>
      </c>
      <c r="AG762" s="11">
        <f t="shared" si="386"/>
        <v>1.5</v>
      </c>
      <c r="AH762" s="11">
        <f t="shared" si="391"/>
        <v>8.6602540378443873</v>
      </c>
      <c r="AI762" s="11">
        <f t="shared" si="391"/>
        <v>0</v>
      </c>
      <c r="AJ762" s="11">
        <f t="shared" si="391"/>
        <v>0</v>
      </c>
      <c r="AK762" s="11">
        <f t="shared" si="391"/>
        <v>0</v>
      </c>
      <c r="AL762" s="11">
        <f t="shared" si="391"/>
        <v>0</v>
      </c>
      <c r="AM762" s="11">
        <f t="shared" si="391"/>
        <v>0</v>
      </c>
      <c r="AN762" s="11">
        <f t="shared" si="391"/>
        <v>0</v>
      </c>
      <c r="AO762" s="11">
        <f t="shared" si="391"/>
        <v>0</v>
      </c>
      <c r="AP762" s="11">
        <f t="shared" si="391"/>
        <v>0</v>
      </c>
      <c r="AQ762" s="11">
        <f t="shared" si="391"/>
        <v>0</v>
      </c>
      <c r="AR762" s="11">
        <f t="shared" si="391"/>
        <v>0</v>
      </c>
      <c r="AS762" s="11">
        <f t="shared" si="391"/>
        <v>0</v>
      </c>
      <c r="AT762" s="11">
        <f t="shared" si="392"/>
        <v>0</v>
      </c>
      <c r="AU762" s="11">
        <f t="shared" si="392"/>
        <v>0</v>
      </c>
      <c r="AV762" s="11">
        <f t="shared" si="392"/>
        <v>0</v>
      </c>
      <c r="AW762" s="11">
        <f t="shared" si="392"/>
        <v>0</v>
      </c>
      <c r="AX762" s="11">
        <f t="shared" si="392"/>
        <v>0</v>
      </c>
      <c r="AY762" s="11">
        <f t="shared" si="392"/>
        <v>0</v>
      </c>
      <c r="AZ762" s="11">
        <f t="shared" si="392"/>
        <v>0</v>
      </c>
      <c r="BA762" s="11">
        <f t="shared" si="392"/>
        <v>0</v>
      </c>
      <c r="BB762" s="11">
        <f t="shared" si="392"/>
        <v>0</v>
      </c>
      <c r="BC762" s="11">
        <f t="shared" si="392"/>
        <v>0</v>
      </c>
      <c r="BD762" s="11">
        <f t="shared" si="392"/>
        <v>0</v>
      </c>
      <c r="BE762" s="11">
        <f t="shared" si="389"/>
        <v>0</v>
      </c>
      <c r="BF762" s="15" t="str">
        <f t="shared" ref="BF762:BF825" si="396">IF(A762="x",DJ762,0)</f>
        <v>ČSN 42 5524</v>
      </c>
      <c r="BG762" s="42">
        <v>113.04</v>
      </c>
      <c r="BH762" s="17">
        <f t="shared" ref="BH762:BH825" si="397">VALUE(MID(B762,FIND(" ",B762)+1,LEN(B762)-FIND(" ",B762)-LEN(BI762)-1))</f>
        <v>480</v>
      </c>
      <c r="BI762" s="17">
        <f t="shared" ref="BI762:BI825" si="398">VALUE(MID(B762,FIND("x",B762)+1,LEN(B762)-FIND("x",B762)))</f>
        <v>30</v>
      </c>
      <c r="BX762" s="18">
        <f t="shared" si="390"/>
        <v>14400</v>
      </c>
      <c r="BY762" s="42">
        <v>1.02</v>
      </c>
      <c r="BZ762" s="43">
        <f t="shared" ref="BZ762:BZ825" si="399">BY762/(BX762*0.00000785)</f>
        <v>9.0233545647558397</v>
      </c>
      <c r="CA762" s="18">
        <f t="shared" ref="CA762:CA825" si="400">1/12*BI762*BH762^3</f>
        <v>276480000</v>
      </c>
      <c r="CB762" s="18">
        <f t="shared" ref="CB762:CB825" si="401">1/6*BI762*BH762^2</f>
        <v>1152000</v>
      </c>
      <c r="CC762" s="18">
        <f t="shared" ref="CC762:CC825" si="402">BI762*(BH762^2)/4</f>
        <v>1728000</v>
      </c>
      <c r="CD762" s="25">
        <f t="shared" ref="CD762:CD825" si="403">CC762/CB762</f>
        <v>1.5</v>
      </c>
      <c r="CE762" s="26">
        <f t="shared" ref="CE762:CE825" si="404">SQRT(CA762/BX762)</f>
        <v>138.5640646055102</v>
      </c>
      <c r="CF762" s="18">
        <f t="shared" ref="CF762:CF825" si="405">BX762</f>
        <v>14400</v>
      </c>
      <c r="CG762" s="18">
        <f t="shared" ref="CG762:CG825" si="406">BX762</f>
        <v>14400</v>
      </c>
      <c r="CH762" s="18">
        <f t="shared" ref="CH762:CH825" si="407">1/12*BH762*BI762^3</f>
        <v>1080000</v>
      </c>
      <c r="CI762" s="18">
        <f t="shared" ref="CI762:CI825" si="408">1/6*BH762*BI762^2</f>
        <v>72000</v>
      </c>
      <c r="CJ762" s="18">
        <f t="shared" ref="CJ762:CJ825" si="409">BH762*(BI762^2)/4</f>
        <v>108000</v>
      </c>
      <c r="CK762" s="25">
        <f t="shared" ref="CK762:CK825" si="410">CJ762/CI762</f>
        <v>1.5</v>
      </c>
      <c r="CL762" s="26">
        <f t="shared" ref="CL762:CL825" si="411">SQRT(CH762/BX762)</f>
        <v>8.6602540378443873</v>
      </c>
      <c r="DJ762" s="20" t="s">
        <v>542</v>
      </c>
    </row>
    <row r="763" spans="1:114" x14ac:dyDescent="0.2">
      <c r="A763" s="15" t="s">
        <v>105</v>
      </c>
      <c r="B763" s="10" t="s">
        <v>863</v>
      </c>
      <c r="C763" s="11">
        <f t="shared" si="394"/>
        <v>131.88</v>
      </c>
      <c r="D763" s="11">
        <f t="shared" si="384"/>
        <v>480</v>
      </c>
      <c r="E763" s="11">
        <f t="shared" si="384"/>
        <v>35</v>
      </c>
      <c r="F763" s="11">
        <f t="shared" si="384"/>
        <v>0</v>
      </c>
      <c r="G763" s="11">
        <f t="shared" si="384"/>
        <v>0</v>
      </c>
      <c r="H763" s="11">
        <f t="shared" si="384"/>
        <v>0</v>
      </c>
      <c r="I763" s="11">
        <f t="shared" si="384"/>
        <v>0</v>
      </c>
      <c r="J763" s="11">
        <f t="shared" si="384"/>
        <v>0</v>
      </c>
      <c r="K763" s="11">
        <f t="shared" si="384"/>
        <v>0</v>
      </c>
      <c r="L763" s="11">
        <f t="shared" si="384"/>
        <v>0</v>
      </c>
      <c r="M763" s="11">
        <f t="shared" si="384"/>
        <v>0</v>
      </c>
      <c r="N763" s="11">
        <f t="shared" si="384"/>
        <v>0</v>
      </c>
      <c r="O763" s="11">
        <f t="shared" si="393"/>
        <v>0</v>
      </c>
      <c r="P763" s="11">
        <f t="shared" si="393"/>
        <v>0</v>
      </c>
      <c r="Q763" s="11">
        <f t="shared" si="393"/>
        <v>0</v>
      </c>
      <c r="R763" s="11">
        <f t="shared" si="393"/>
        <v>0</v>
      </c>
      <c r="S763" s="11">
        <f t="shared" si="393"/>
        <v>0</v>
      </c>
      <c r="T763" s="11">
        <f t="shared" si="393"/>
        <v>16800</v>
      </c>
      <c r="U763" s="40">
        <f t="shared" si="395"/>
        <v>1.03</v>
      </c>
      <c r="V763" s="11">
        <f t="shared" si="386"/>
        <v>7.8101304215953897</v>
      </c>
      <c r="W763" s="11">
        <f t="shared" si="386"/>
        <v>322560000</v>
      </c>
      <c r="X763" s="11">
        <f t="shared" si="386"/>
        <v>1344000</v>
      </c>
      <c r="Y763" s="11">
        <f t="shared" si="386"/>
        <v>2016000</v>
      </c>
      <c r="Z763" s="11">
        <f t="shared" si="386"/>
        <v>1.5</v>
      </c>
      <c r="AA763" s="11">
        <f t="shared" si="386"/>
        <v>138.5640646055102</v>
      </c>
      <c r="AB763" s="11">
        <f t="shared" si="386"/>
        <v>16800</v>
      </c>
      <c r="AC763" s="11">
        <f t="shared" si="386"/>
        <v>16800</v>
      </c>
      <c r="AD763" s="11">
        <f t="shared" si="386"/>
        <v>1715000</v>
      </c>
      <c r="AE763" s="11">
        <f t="shared" si="386"/>
        <v>98000</v>
      </c>
      <c r="AF763" s="11">
        <f t="shared" si="386"/>
        <v>147000</v>
      </c>
      <c r="AG763" s="11">
        <f t="shared" si="386"/>
        <v>1.5</v>
      </c>
      <c r="AH763" s="11">
        <f t="shared" si="391"/>
        <v>10.103629710818451</v>
      </c>
      <c r="AI763" s="11">
        <f t="shared" si="391"/>
        <v>0</v>
      </c>
      <c r="AJ763" s="11">
        <f t="shared" si="391"/>
        <v>0</v>
      </c>
      <c r="AK763" s="11">
        <f t="shared" si="391"/>
        <v>0</v>
      </c>
      <c r="AL763" s="11">
        <f t="shared" si="391"/>
        <v>0</v>
      </c>
      <c r="AM763" s="11">
        <f t="shared" si="391"/>
        <v>0</v>
      </c>
      <c r="AN763" s="11">
        <f t="shared" si="391"/>
        <v>0</v>
      </c>
      <c r="AO763" s="11">
        <f t="shared" si="391"/>
        <v>0</v>
      </c>
      <c r="AP763" s="11">
        <f t="shared" si="391"/>
        <v>0</v>
      </c>
      <c r="AQ763" s="11">
        <f t="shared" si="391"/>
        <v>0</v>
      </c>
      <c r="AR763" s="11">
        <f t="shared" si="391"/>
        <v>0</v>
      </c>
      <c r="AS763" s="11">
        <f t="shared" si="391"/>
        <v>0</v>
      </c>
      <c r="AT763" s="11">
        <f t="shared" si="392"/>
        <v>0</v>
      </c>
      <c r="AU763" s="11">
        <f t="shared" si="392"/>
        <v>0</v>
      </c>
      <c r="AV763" s="11">
        <f t="shared" si="392"/>
        <v>0</v>
      </c>
      <c r="AW763" s="11">
        <f t="shared" si="392"/>
        <v>0</v>
      </c>
      <c r="AX763" s="11">
        <f t="shared" si="392"/>
        <v>0</v>
      </c>
      <c r="AY763" s="11">
        <f t="shared" si="392"/>
        <v>0</v>
      </c>
      <c r="AZ763" s="11">
        <f t="shared" si="392"/>
        <v>0</v>
      </c>
      <c r="BA763" s="11">
        <f t="shared" si="392"/>
        <v>0</v>
      </c>
      <c r="BB763" s="11">
        <f t="shared" si="392"/>
        <v>0</v>
      </c>
      <c r="BC763" s="11">
        <f t="shared" si="392"/>
        <v>0</v>
      </c>
      <c r="BD763" s="11">
        <f t="shared" si="392"/>
        <v>0</v>
      </c>
      <c r="BE763" s="11">
        <f t="shared" si="389"/>
        <v>0</v>
      </c>
      <c r="BF763" s="15" t="str">
        <f t="shared" si="396"/>
        <v>ČSN 42 5524</v>
      </c>
      <c r="BG763" s="42">
        <v>131.88</v>
      </c>
      <c r="BH763" s="17">
        <f t="shared" si="397"/>
        <v>480</v>
      </c>
      <c r="BI763" s="17">
        <f t="shared" si="398"/>
        <v>35</v>
      </c>
      <c r="BX763" s="18">
        <f t="shared" si="390"/>
        <v>16800</v>
      </c>
      <c r="BY763" s="42">
        <v>1.03</v>
      </c>
      <c r="BZ763" s="43">
        <f t="shared" si="399"/>
        <v>7.8101304215953897</v>
      </c>
      <c r="CA763" s="18">
        <f t="shared" si="400"/>
        <v>322560000</v>
      </c>
      <c r="CB763" s="18">
        <f t="shared" si="401"/>
        <v>1344000</v>
      </c>
      <c r="CC763" s="18">
        <f t="shared" si="402"/>
        <v>2016000</v>
      </c>
      <c r="CD763" s="25">
        <f t="shared" si="403"/>
        <v>1.5</v>
      </c>
      <c r="CE763" s="26">
        <f t="shared" si="404"/>
        <v>138.5640646055102</v>
      </c>
      <c r="CF763" s="18">
        <f t="shared" si="405"/>
        <v>16800</v>
      </c>
      <c r="CG763" s="18">
        <f t="shared" si="406"/>
        <v>16800</v>
      </c>
      <c r="CH763" s="18">
        <f t="shared" si="407"/>
        <v>1715000</v>
      </c>
      <c r="CI763" s="18">
        <f t="shared" si="408"/>
        <v>98000</v>
      </c>
      <c r="CJ763" s="18">
        <f t="shared" si="409"/>
        <v>147000</v>
      </c>
      <c r="CK763" s="25">
        <f t="shared" si="410"/>
        <v>1.5</v>
      </c>
      <c r="CL763" s="26">
        <f t="shared" si="411"/>
        <v>10.103629710818451</v>
      </c>
      <c r="DJ763" s="20" t="s">
        <v>542</v>
      </c>
    </row>
    <row r="764" spans="1:114" x14ac:dyDescent="0.2">
      <c r="A764" s="15" t="s">
        <v>105</v>
      </c>
      <c r="B764" s="10" t="s">
        <v>864</v>
      </c>
      <c r="C764" s="11">
        <f t="shared" si="394"/>
        <v>150.72</v>
      </c>
      <c r="D764" s="11">
        <f t="shared" si="384"/>
        <v>480</v>
      </c>
      <c r="E764" s="11">
        <f t="shared" si="384"/>
        <v>40</v>
      </c>
      <c r="F764" s="11">
        <f t="shared" si="384"/>
        <v>0</v>
      </c>
      <c r="G764" s="11">
        <f t="shared" si="384"/>
        <v>0</v>
      </c>
      <c r="H764" s="11">
        <f t="shared" si="384"/>
        <v>0</v>
      </c>
      <c r="I764" s="11">
        <f t="shared" si="384"/>
        <v>0</v>
      </c>
      <c r="J764" s="11">
        <f t="shared" si="384"/>
        <v>0</v>
      </c>
      <c r="K764" s="11">
        <f t="shared" si="384"/>
        <v>0</v>
      </c>
      <c r="L764" s="11">
        <f t="shared" si="384"/>
        <v>0</v>
      </c>
      <c r="M764" s="11">
        <f t="shared" si="384"/>
        <v>0</v>
      </c>
      <c r="N764" s="11">
        <f t="shared" si="384"/>
        <v>0</v>
      </c>
      <c r="O764" s="11">
        <f t="shared" si="393"/>
        <v>0</v>
      </c>
      <c r="P764" s="11">
        <f t="shared" si="393"/>
        <v>0</v>
      </c>
      <c r="Q764" s="11">
        <f t="shared" si="393"/>
        <v>0</v>
      </c>
      <c r="R764" s="11">
        <f t="shared" si="393"/>
        <v>0</v>
      </c>
      <c r="S764" s="11">
        <f t="shared" si="393"/>
        <v>0</v>
      </c>
      <c r="T764" s="11">
        <f t="shared" si="393"/>
        <v>19200</v>
      </c>
      <c r="U764" s="40">
        <f t="shared" si="395"/>
        <v>1.04</v>
      </c>
      <c r="V764" s="11">
        <f t="shared" si="386"/>
        <v>6.9002123142250538</v>
      </c>
      <c r="W764" s="11">
        <f t="shared" si="386"/>
        <v>368639999.99999994</v>
      </c>
      <c r="X764" s="11">
        <f t="shared" si="386"/>
        <v>1535999.9999999998</v>
      </c>
      <c r="Y764" s="11">
        <f t="shared" si="386"/>
        <v>2304000</v>
      </c>
      <c r="Z764" s="11">
        <f t="shared" si="386"/>
        <v>1.5000000000000002</v>
      </c>
      <c r="AA764" s="11">
        <f t="shared" si="386"/>
        <v>138.56406460551017</v>
      </c>
      <c r="AB764" s="11">
        <f t="shared" si="386"/>
        <v>19200</v>
      </c>
      <c r="AC764" s="11">
        <f t="shared" si="386"/>
        <v>19200</v>
      </c>
      <c r="AD764" s="11">
        <f t="shared" si="386"/>
        <v>2560000</v>
      </c>
      <c r="AE764" s="11">
        <f t="shared" si="386"/>
        <v>128000</v>
      </c>
      <c r="AF764" s="11">
        <f t="shared" si="386"/>
        <v>192000</v>
      </c>
      <c r="AG764" s="11">
        <f t="shared" si="386"/>
        <v>1.5</v>
      </c>
      <c r="AH764" s="11">
        <f t="shared" si="391"/>
        <v>11.547005383792516</v>
      </c>
      <c r="AI764" s="11">
        <f t="shared" si="391"/>
        <v>0</v>
      </c>
      <c r="AJ764" s="11">
        <f t="shared" si="391"/>
        <v>0</v>
      </c>
      <c r="AK764" s="11">
        <f t="shared" si="391"/>
        <v>0</v>
      </c>
      <c r="AL764" s="11">
        <f t="shared" si="391"/>
        <v>0</v>
      </c>
      <c r="AM764" s="11">
        <f t="shared" si="391"/>
        <v>0</v>
      </c>
      <c r="AN764" s="11">
        <f t="shared" si="391"/>
        <v>0</v>
      </c>
      <c r="AO764" s="11">
        <f t="shared" si="391"/>
        <v>0</v>
      </c>
      <c r="AP764" s="11">
        <f t="shared" si="391"/>
        <v>0</v>
      </c>
      <c r="AQ764" s="11">
        <f t="shared" si="391"/>
        <v>0</v>
      </c>
      <c r="AR764" s="11">
        <f t="shared" si="391"/>
        <v>0</v>
      </c>
      <c r="AS764" s="11">
        <f t="shared" si="391"/>
        <v>0</v>
      </c>
      <c r="AT764" s="11">
        <f t="shared" si="392"/>
        <v>0</v>
      </c>
      <c r="AU764" s="11">
        <f t="shared" si="392"/>
        <v>0</v>
      </c>
      <c r="AV764" s="11">
        <f t="shared" si="392"/>
        <v>0</v>
      </c>
      <c r="AW764" s="11">
        <f t="shared" si="392"/>
        <v>0</v>
      </c>
      <c r="AX764" s="11">
        <f t="shared" si="392"/>
        <v>0</v>
      </c>
      <c r="AY764" s="11">
        <f t="shared" si="392"/>
        <v>0</v>
      </c>
      <c r="AZ764" s="11">
        <f t="shared" si="392"/>
        <v>0</v>
      </c>
      <c r="BA764" s="11">
        <f t="shared" si="392"/>
        <v>0</v>
      </c>
      <c r="BB764" s="11">
        <f t="shared" si="392"/>
        <v>0</v>
      </c>
      <c r="BC764" s="11">
        <f t="shared" si="392"/>
        <v>0</v>
      </c>
      <c r="BD764" s="11">
        <f t="shared" si="392"/>
        <v>0</v>
      </c>
      <c r="BE764" s="11">
        <f t="shared" si="389"/>
        <v>0</v>
      </c>
      <c r="BF764" s="15" t="str">
        <f t="shared" si="396"/>
        <v>ČSN 42 5524</v>
      </c>
      <c r="BG764" s="42">
        <v>150.72</v>
      </c>
      <c r="BH764" s="17">
        <f t="shared" si="397"/>
        <v>480</v>
      </c>
      <c r="BI764" s="17">
        <f t="shared" si="398"/>
        <v>40</v>
      </c>
      <c r="BX764" s="18">
        <f t="shared" si="390"/>
        <v>19200</v>
      </c>
      <c r="BY764" s="42">
        <v>1.04</v>
      </c>
      <c r="BZ764" s="43">
        <f t="shared" si="399"/>
        <v>6.9002123142250538</v>
      </c>
      <c r="CA764" s="18">
        <f t="shared" si="400"/>
        <v>368639999.99999994</v>
      </c>
      <c r="CB764" s="18">
        <f t="shared" si="401"/>
        <v>1535999.9999999998</v>
      </c>
      <c r="CC764" s="18">
        <f t="shared" si="402"/>
        <v>2304000</v>
      </c>
      <c r="CD764" s="25">
        <f t="shared" si="403"/>
        <v>1.5000000000000002</v>
      </c>
      <c r="CE764" s="26">
        <f t="shared" si="404"/>
        <v>138.56406460551017</v>
      </c>
      <c r="CF764" s="18">
        <f t="shared" si="405"/>
        <v>19200</v>
      </c>
      <c r="CG764" s="18">
        <f t="shared" si="406"/>
        <v>19200</v>
      </c>
      <c r="CH764" s="18">
        <f t="shared" si="407"/>
        <v>2560000</v>
      </c>
      <c r="CI764" s="18">
        <f t="shared" si="408"/>
        <v>128000</v>
      </c>
      <c r="CJ764" s="18">
        <f t="shared" si="409"/>
        <v>192000</v>
      </c>
      <c r="CK764" s="25">
        <f t="shared" si="410"/>
        <v>1.5</v>
      </c>
      <c r="CL764" s="26">
        <f t="shared" si="411"/>
        <v>11.547005383792516</v>
      </c>
      <c r="DJ764" s="20" t="s">
        <v>542</v>
      </c>
    </row>
    <row r="765" spans="1:114" x14ac:dyDescent="0.2">
      <c r="A765" s="15" t="s">
        <v>105</v>
      </c>
      <c r="B765" s="10" t="s">
        <v>865</v>
      </c>
      <c r="C765" s="11">
        <f t="shared" si="394"/>
        <v>169.56</v>
      </c>
      <c r="D765" s="11">
        <f t="shared" si="384"/>
        <v>480</v>
      </c>
      <c r="E765" s="11">
        <f t="shared" si="384"/>
        <v>45</v>
      </c>
      <c r="F765" s="11">
        <f t="shared" si="384"/>
        <v>0</v>
      </c>
      <c r="G765" s="11">
        <f t="shared" si="384"/>
        <v>0</v>
      </c>
      <c r="H765" s="11">
        <f t="shared" si="384"/>
        <v>0</v>
      </c>
      <c r="I765" s="11">
        <f t="shared" si="384"/>
        <v>0</v>
      </c>
      <c r="J765" s="11">
        <f t="shared" si="384"/>
        <v>0</v>
      </c>
      <c r="K765" s="11">
        <f t="shared" si="384"/>
        <v>0</v>
      </c>
      <c r="L765" s="11">
        <f t="shared" si="384"/>
        <v>0</v>
      </c>
      <c r="M765" s="11">
        <f t="shared" si="384"/>
        <v>0</v>
      </c>
      <c r="N765" s="11">
        <f t="shared" si="384"/>
        <v>0</v>
      </c>
      <c r="O765" s="11">
        <f t="shared" si="393"/>
        <v>0</v>
      </c>
      <c r="P765" s="11">
        <f t="shared" si="393"/>
        <v>0</v>
      </c>
      <c r="Q765" s="11">
        <f t="shared" si="393"/>
        <v>0</v>
      </c>
      <c r="R765" s="11">
        <f t="shared" si="393"/>
        <v>0</v>
      </c>
      <c r="S765" s="11">
        <f t="shared" si="393"/>
        <v>0</v>
      </c>
      <c r="T765" s="11">
        <f t="shared" si="393"/>
        <v>21600</v>
      </c>
      <c r="U765" s="40">
        <f t="shared" si="395"/>
        <v>1.05</v>
      </c>
      <c r="V765" s="11">
        <f t="shared" si="386"/>
        <v>6.1924982307147918</v>
      </c>
      <c r="W765" s="11">
        <f t="shared" si="386"/>
        <v>414720000</v>
      </c>
      <c r="X765" s="11">
        <f t="shared" si="386"/>
        <v>1728000</v>
      </c>
      <c r="Y765" s="11">
        <f t="shared" si="386"/>
        <v>2592000</v>
      </c>
      <c r="Z765" s="11">
        <f t="shared" si="386"/>
        <v>1.5</v>
      </c>
      <c r="AA765" s="11">
        <f t="shared" si="386"/>
        <v>138.5640646055102</v>
      </c>
      <c r="AB765" s="11">
        <f t="shared" si="386"/>
        <v>21600</v>
      </c>
      <c r="AC765" s="11">
        <f t="shared" si="386"/>
        <v>21600</v>
      </c>
      <c r="AD765" s="11">
        <f t="shared" si="386"/>
        <v>3645000</v>
      </c>
      <c r="AE765" s="11">
        <f t="shared" si="386"/>
        <v>162000</v>
      </c>
      <c r="AF765" s="11">
        <f t="shared" si="386"/>
        <v>243000</v>
      </c>
      <c r="AG765" s="11">
        <f t="shared" si="386"/>
        <v>1.5</v>
      </c>
      <c r="AH765" s="11">
        <f t="shared" si="391"/>
        <v>12.99038105676658</v>
      </c>
      <c r="AI765" s="11">
        <f t="shared" si="391"/>
        <v>0</v>
      </c>
      <c r="AJ765" s="11">
        <f t="shared" si="391"/>
        <v>0</v>
      </c>
      <c r="AK765" s="11">
        <f t="shared" si="391"/>
        <v>0</v>
      </c>
      <c r="AL765" s="11">
        <f t="shared" si="391"/>
        <v>0</v>
      </c>
      <c r="AM765" s="11">
        <f t="shared" si="391"/>
        <v>0</v>
      </c>
      <c r="AN765" s="11">
        <f t="shared" si="391"/>
        <v>0</v>
      </c>
      <c r="AO765" s="11">
        <f t="shared" si="391"/>
        <v>0</v>
      </c>
      <c r="AP765" s="11">
        <f t="shared" si="391"/>
        <v>0</v>
      </c>
      <c r="AQ765" s="11">
        <f t="shared" si="391"/>
        <v>0</v>
      </c>
      <c r="AR765" s="11">
        <f t="shared" si="391"/>
        <v>0</v>
      </c>
      <c r="AS765" s="11">
        <f t="shared" si="391"/>
        <v>0</v>
      </c>
      <c r="AT765" s="11">
        <f t="shared" si="392"/>
        <v>0</v>
      </c>
      <c r="AU765" s="11">
        <f t="shared" si="392"/>
        <v>0</v>
      </c>
      <c r="AV765" s="11">
        <f t="shared" si="392"/>
        <v>0</v>
      </c>
      <c r="AW765" s="11">
        <f t="shared" si="392"/>
        <v>0</v>
      </c>
      <c r="AX765" s="11">
        <f t="shared" si="392"/>
        <v>0</v>
      </c>
      <c r="AY765" s="11">
        <f t="shared" si="392"/>
        <v>0</v>
      </c>
      <c r="AZ765" s="11">
        <f t="shared" si="392"/>
        <v>0</v>
      </c>
      <c r="BA765" s="11">
        <f t="shared" si="392"/>
        <v>0</v>
      </c>
      <c r="BB765" s="11">
        <f t="shared" si="392"/>
        <v>0</v>
      </c>
      <c r="BC765" s="11">
        <f t="shared" si="392"/>
        <v>0</v>
      </c>
      <c r="BD765" s="11">
        <f t="shared" si="392"/>
        <v>0</v>
      </c>
      <c r="BE765" s="11">
        <f t="shared" si="389"/>
        <v>0</v>
      </c>
      <c r="BF765" s="15" t="str">
        <f t="shared" si="396"/>
        <v>ČSN 42 5524</v>
      </c>
      <c r="BG765" s="42">
        <v>169.56</v>
      </c>
      <c r="BH765" s="17">
        <f t="shared" si="397"/>
        <v>480</v>
      </c>
      <c r="BI765" s="17">
        <f t="shared" si="398"/>
        <v>45</v>
      </c>
      <c r="BX765" s="18">
        <f t="shared" si="390"/>
        <v>21600</v>
      </c>
      <c r="BY765" s="42">
        <v>1.05</v>
      </c>
      <c r="BZ765" s="43">
        <f t="shared" si="399"/>
        <v>6.1924982307147918</v>
      </c>
      <c r="CA765" s="18">
        <f t="shared" si="400"/>
        <v>414720000</v>
      </c>
      <c r="CB765" s="18">
        <f t="shared" si="401"/>
        <v>1728000</v>
      </c>
      <c r="CC765" s="18">
        <f t="shared" si="402"/>
        <v>2592000</v>
      </c>
      <c r="CD765" s="25">
        <f t="shared" si="403"/>
        <v>1.5</v>
      </c>
      <c r="CE765" s="26">
        <f t="shared" si="404"/>
        <v>138.5640646055102</v>
      </c>
      <c r="CF765" s="18">
        <f t="shared" si="405"/>
        <v>21600</v>
      </c>
      <c r="CG765" s="18">
        <f t="shared" si="406"/>
        <v>21600</v>
      </c>
      <c r="CH765" s="18">
        <f t="shared" si="407"/>
        <v>3645000</v>
      </c>
      <c r="CI765" s="18">
        <f t="shared" si="408"/>
        <v>162000</v>
      </c>
      <c r="CJ765" s="18">
        <f t="shared" si="409"/>
        <v>243000</v>
      </c>
      <c r="CK765" s="25">
        <f t="shared" si="410"/>
        <v>1.5</v>
      </c>
      <c r="CL765" s="26">
        <f t="shared" si="411"/>
        <v>12.99038105676658</v>
      </c>
      <c r="DJ765" s="20" t="s">
        <v>542</v>
      </c>
    </row>
    <row r="766" spans="1:114" x14ac:dyDescent="0.2">
      <c r="A766" s="15" t="s">
        <v>105</v>
      </c>
      <c r="B766" s="10" t="s">
        <v>866</v>
      </c>
      <c r="C766" s="11">
        <f t="shared" si="394"/>
        <v>188.4</v>
      </c>
      <c r="D766" s="11">
        <f t="shared" si="384"/>
        <v>480</v>
      </c>
      <c r="E766" s="11">
        <f t="shared" si="384"/>
        <v>50</v>
      </c>
      <c r="F766" s="11">
        <f t="shared" si="384"/>
        <v>0</v>
      </c>
      <c r="G766" s="11">
        <f t="shared" si="384"/>
        <v>0</v>
      </c>
      <c r="H766" s="11">
        <f t="shared" si="384"/>
        <v>0</v>
      </c>
      <c r="I766" s="11">
        <f t="shared" si="384"/>
        <v>0</v>
      </c>
      <c r="J766" s="11">
        <f t="shared" si="384"/>
        <v>0</v>
      </c>
      <c r="K766" s="11">
        <f t="shared" si="384"/>
        <v>0</v>
      </c>
      <c r="L766" s="11">
        <f t="shared" si="384"/>
        <v>0</v>
      </c>
      <c r="M766" s="11">
        <f t="shared" si="384"/>
        <v>0</v>
      </c>
      <c r="N766" s="11">
        <f t="shared" si="384"/>
        <v>0</v>
      </c>
      <c r="O766" s="11">
        <f t="shared" si="393"/>
        <v>0</v>
      </c>
      <c r="P766" s="11">
        <f t="shared" si="393"/>
        <v>0</v>
      </c>
      <c r="Q766" s="11">
        <f t="shared" si="393"/>
        <v>0</v>
      </c>
      <c r="R766" s="11">
        <f t="shared" si="393"/>
        <v>0</v>
      </c>
      <c r="S766" s="11">
        <f t="shared" si="393"/>
        <v>0</v>
      </c>
      <c r="T766" s="11">
        <f t="shared" si="393"/>
        <v>24000</v>
      </c>
      <c r="U766" s="40">
        <f t="shared" si="395"/>
        <v>1.06</v>
      </c>
      <c r="V766" s="11">
        <f t="shared" si="386"/>
        <v>5.6263269639065827</v>
      </c>
      <c r="W766" s="11">
        <f t="shared" si="386"/>
        <v>460799999.99999994</v>
      </c>
      <c r="X766" s="11">
        <f t="shared" si="386"/>
        <v>1919999.9999999998</v>
      </c>
      <c r="Y766" s="11">
        <f t="shared" si="386"/>
        <v>2880000</v>
      </c>
      <c r="Z766" s="11">
        <f t="shared" si="386"/>
        <v>1.5000000000000002</v>
      </c>
      <c r="AA766" s="11">
        <f t="shared" si="386"/>
        <v>138.56406460551017</v>
      </c>
      <c r="AB766" s="11">
        <f t="shared" si="386"/>
        <v>24000</v>
      </c>
      <c r="AC766" s="11">
        <f t="shared" si="386"/>
        <v>24000</v>
      </c>
      <c r="AD766" s="11">
        <f t="shared" si="386"/>
        <v>5000000</v>
      </c>
      <c r="AE766" s="11">
        <f t="shared" si="386"/>
        <v>200000</v>
      </c>
      <c r="AF766" s="11">
        <f t="shared" si="386"/>
        <v>300000</v>
      </c>
      <c r="AG766" s="11">
        <f t="shared" si="386"/>
        <v>1.5</v>
      </c>
      <c r="AH766" s="11">
        <f t="shared" si="391"/>
        <v>14.433756729740644</v>
      </c>
      <c r="AI766" s="11">
        <f t="shared" si="391"/>
        <v>0</v>
      </c>
      <c r="AJ766" s="11">
        <f t="shared" si="391"/>
        <v>0</v>
      </c>
      <c r="AK766" s="11">
        <f t="shared" si="391"/>
        <v>0</v>
      </c>
      <c r="AL766" s="11">
        <f t="shared" si="391"/>
        <v>0</v>
      </c>
      <c r="AM766" s="11">
        <f t="shared" si="391"/>
        <v>0</v>
      </c>
      <c r="AN766" s="11">
        <f t="shared" si="391"/>
        <v>0</v>
      </c>
      <c r="AO766" s="11">
        <f t="shared" si="391"/>
        <v>0</v>
      </c>
      <c r="AP766" s="11">
        <f t="shared" si="391"/>
        <v>0</v>
      </c>
      <c r="AQ766" s="11">
        <f t="shared" si="391"/>
        <v>0</v>
      </c>
      <c r="AR766" s="11">
        <f t="shared" si="391"/>
        <v>0</v>
      </c>
      <c r="AS766" s="11">
        <f t="shared" si="391"/>
        <v>0</v>
      </c>
      <c r="AT766" s="11">
        <f t="shared" si="392"/>
        <v>0</v>
      </c>
      <c r="AU766" s="11">
        <f t="shared" si="392"/>
        <v>0</v>
      </c>
      <c r="AV766" s="11">
        <f t="shared" si="392"/>
        <v>0</v>
      </c>
      <c r="AW766" s="11">
        <f t="shared" si="392"/>
        <v>0</v>
      </c>
      <c r="AX766" s="11">
        <f t="shared" si="392"/>
        <v>0</v>
      </c>
      <c r="AY766" s="11">
        <f t="shared" si="392"/>
        <v>0</v>
      </c>
      <c r="AZ766" s="11">
        <f t="shared" si="392"/>
        <v>0</v>
      </c>
      <c r="BA766" s="11">
        <f t="shared" si="392"/>
        <v>0</v>
      </c>
      <c r="BB766" s="11">
        <f t="shared" si="392"/>
        <v>0</v>
      </c>
      <c r="BC766" s="11">
        <f t="shared" si="392"/>
        <v>0</v>
      </c>
      <c r="BD766" s="11">
        <f t="shared" si="392"/>
        <v>0</v>
      </c>
      <c r="BE766" s="11">
        <f t="shared" si="389"/>
        <v>0</v>
      </c>
      <c r="BF766" s="15" t="str">
        <f t="shared" si="396"/>
        <v>ČSN 42 5524</v>
      </c>
      <c r="BG766" s="42">
        <v>188.4</v>
      </c>
      <c r="BH766" s="17">
        <f t="shared" si="397"/>
        <v>480</v>
      </c>
      <c r="BI766" s="17">
        <f t="shared" si="398"/>
        <v>50</v>
      </c>
      <c r="BX766" s="18">
        <f t="shared" si="390"/>
        <v>24000</v>
      </c>
      <c r="BY766" s="42">
        <v>1.06</v>
      </c>
      <c r="BZ766" s="43">
        <f t="shared" si="399"/>
        <v>5.6263269639065827</v>
      </c>
      <c r="CA766" s="18">
        <f t="shared" si="400"/>
        <v>460799999.99999994</v>
      </c>
      <c r="CB766" s="18">
        <f t="shared" si="401"/>
        <v>1919999.9999999998</v>
      </c>
      <c r="CC766" s="18">
        <f t="shared" si="402"/>
        <v>2880000</v>
      </c>
      <c r="CD766" s="25">
        <f t="shared" si="403"/>
        <v>1.5000000000000002</v>
      </c>
      <c r="CE766" s="26">
        <f t="shared" si="404"/>
        <v>138.56406460551017</v>
      </c>
      <c r="CF766" s="18">
        <f t="shared" si="405"/>
        <v>24000</v>
      </c>
      <c r="CG766" s="18">
        <f t="shared" si="406"/>
        <v>24000</v>
      </c>
      <c r="CH766" s="18">
        <f t="shared" si="407"/>
        <v>5000000</v>
      </c>
      <c r="CI766" s="18">
        <f t="shared" si="408"/>
        <v>200000</v>
      </c>
      <c r="CJ766" s="18">
        <f t="shared" si="409"/>
        <v>300000</v>
      </c>
      <c r="CK766" s="25">
        <f t="shared" si="410"/>
        <v>1.5</v>
      </c>
      <c r="CL766" s="26">
        <f t="shared" si="411"/>
        <v>14.433756729740644</v>
      </c>
      <c r="DJ766" s="20" t="s">
        <v>542</v>
      </c>
    </row>
    <row r="767" spans="1:114" x14ac:dyDescent="0.2">
      <c r="A767" s="15" t="s">
        <v>105</v>
      </c>
      <c r="B767" s="10" t="s">
        <v>867</v>
      </c>
      <c r="C767" s="11">
        <f t="shared" si="394"/>
        <v>207.24</v>
      </c>
      <c r="D767" s="11">
        <f t="shared" si="384"/>
        <v>480</v>
      </c>
      <c r="E767" s="11">
        <f t="shared" si="384"/>
        <v>55</v>
      </c>
      <c r="F767" s="11">
        <f t="shared" si="384"/>
        <v>0</v>
      </c>
      <c r="G767" s="11">
        <f t="shared" si="384"/>
        <v>0</v>
      </c>
      <c r="H767" s="11">
        <f t="shared" si="384"/>
        <v>0</v>
      </c>
      <c r="I767" s="11">
        <f t="shared" si="384"/>
        <v>0</v>
      </c>
      <c r="J767" s="11">
        <f t="shared" si="384"/>
        <v>0</v>
      </c>
      <c r="K767" s="11">
        <f t="shared" si="384"/>
        <v>0</v>
      </c>
      <c r="L767" s="11">
        <f t="shared" si="384"/>
        <v>0</v>
      </c>
      <c r="M767" s="11">
        <f t="shared" si="384"/>
        <v>0</v>
      </c>
      <c r="N767" s="11">
        <f t="shared" ref="N767:Q830" si="412">IF($A767="x",BR767,"")</f>
        <v>0</v>
      </c>
      <c r="O767" s="11">
        <f t="shared" si="393"/>
        <v>0</v>
      </c>
      <c r="P767" s="11">
        <f t="shared" si="393"/>
        <v>0</v>
      </c>
      <c r="Q767" s="11">
        <f t="shared" si="393"/>
        <v>0</v>
      </c>
      <c r="R767" s="11">
        <f t="shared" si="393"/>
        <v>0</v>
      </c>
      <c r="S767" s="11">
        <f t="shared" si="393"/>
        <v>0</v>
      </c>
      <c r="T767" s="11">
        <f t="shared" si="393"/>
        <v>26400</v>
      </c>
      <c r="U767" s="40">
        <f t="shared" si="395"/>
        <v>1.07</v>
      </c>
      <c r="V767" s="11">
        <f t="shared" si="386"/>
        <v>5.1630959274271389</v>
      </c>
      <c r="W767" s="11">
        <f t="shared" si="386"/>
        <v>506879999.99999994</v>
      </c>
      <c r="X767" s="11">
        <f t="shared" si="386"/>
        <v>2112000</v>
      </c>
      <c r="Y767" s="11">
        <f t="shared" si="386"/>
        <v>3168000</v>
      </c>
      <c r="Z767" s="11">
        <f t="shared" si="386"/>
        <v>1.5</v>
      </c>
      <c r="AA767" s="11">
        <f t="shared" si="386"/>
        <v>138.56406460551017</v>
      </c>
      <c r="AB767" s="11">
        <f t="shared" si="386"/>
        <v>26400</v>
      </c>
      <c r="AC767" s="11">
        <f t="shared" si="386"/>
        <v>26400</v>
      </c>
      <c r="AD767" s="11">
        <f t="shared" si="386"/>
        <v>6655000</v>
      </c>
      <c r="AE767" s="11">
        <f t="shared" si="386"/>
        <v>242000</v>
      </c>
      <c r="AF767" s="11">
        <f t="shared" si="386"/>
        <v>363000</v>
      </c>
      <c r="AG767" s="11">
        <f t="shared" si="386"/>
        <v>1.5</v>
      </c>
      <c r="AH767" s="11">
        <f t="shared" si="391"/>
        <v>15.877132402714709</v>
      </c>
      <c r="AI767" s="11">
        <f t="shared" si="391"/>
        <v>0</v>
      </c>
      <c r="AJ767" s="11">
        <f t="shared" si="391"/>
        <v>0</v>
      </c>
      <c r="AK767" s="11">
        <f t="shared" si="391"/>
        <v>0</v>
      </c>
      <c r="AL767" s="11">
        <f t="shared" si="391"/>
        <v>0</v>
      </c>
      <c r="AM767" s="11">
        <f t="shared" si="391"/>
        <v>0</v>
      </c>
      <c r="AN767" s="11">
        <f t="shared" si="391"/>
        <v>0</v>
      </c>
      <c r="AO767" s="11">
        <f t="shared" si="391"/>
        <v>0</v>
      </c>
      <c r="AP767" s="11">
        <f t="shared" si="391"/>
        <v>0</v>
      </c>
      <c r="AQ767" s="11">
        <f t="shared" si="391"/>
        <v>0</v>
      </c>
      <c r="AR767" s="11">
        <f t="shared" si="391"/>
        <v>0</v>
      </c>
      <c r="AS767" s="11">
        <f t="shared" si="391"/>
        <v>0</v>
      </c>
      <c r="AT767" s="11">
        <f t="shared" si="392"/>
        <v>0</v>
      </c>
      <c r="AU767" s="11">
        <f t="shared" si="392"/>
        <v>0</v>
      </c>
      <c r="AV767" s="11">
        <f t="shared" si="392"/>
        <v>0</v>
      </c>
      <c r="AW767" s="11">
        <f t="shared" si="392"/>
        <v>0</v>
      </c>
      <c r="AX767" s="11">
        <f t="shared" si="392"/>
        <v>0</v>
      </c>
      <c r="AY767" s="11">
        <f t="shared" si="392"/>
        <v>0</v>
      </c>
      <c r="AZ767" s="11">
        <f t="shared" si="392"/>
        <v>0</v>
      </c>
      <c r="BA767" s="11">
        <f t="shared" si="392"/>
        <v>0</v>
      </c>
      <c r="BB767" s="11">
        <f t="shared" si="392"/>
        <v>0</v>
      </c>
      <c r="BC767" s="11">
        <f t="shared" si="392"/>
        <v>0</v>
      </c>
      <c r="BD767" s="11">
        <f t="shared" si="392"/>
        <v>0</v>
      </c>
      <c r="BE767" s="11">
        <f t="shared" si="389"/>
        <v>0</v>
      </c>
      <c r="BF767" s="15" t="str">
        <f t="shared" si="396"/>
        <v>ČSN 42 5524</v>
      </c>
      <c r="BG767" s="42">
        <v>207.24</v>
      </c>
      <c r="BH767" s="17">
        <f t="shared" si="397"/>
        <v>480</v>
      </c>
      <c r="BI767" s="17">
        <f t="shared" si="398"/>
        <v>55</v>
      </c>
      <c r="BX767" s="18">
        <f t="shared" si="390"/>
        <v>26400</v>
      </c>
      <c r="BY767" s="42">
        <v>1.07</v>
      </c>
      <c r="BZ767" s="43">
        <f t="shared" si="399"/>
        <v>5.1630959274271389</v>
      </c>
      <c r="CA767" s="18">
        <f t="shared" si="400"/>
        <v>506879999.99999994</v>
      </c>
      <c r="CB767" s="18">
        <f t="shared" si="401"/>
        <v>2112000</v>
      </c>
      <c r="CC767" s="18">
        <f t="shared" si="402"/>
        <v>3168000</v>
      </c>
      <c r="CD767" s="25">
        <f t="shared" si="403"/>
        <v>1.5</v>
      </c>
      <c r="CE767" s="26">
        <f t="shared" si="404"/>
        <v>138.56406460551017</v>
      </c>
      <c r="CF767" s="18">
        <f t="shared" si="405"/>
        <v>26400</v>
      </c>
      <c r="CG767" s="18">
        <f t="shared" si="406"/>
        <v>26400</v>
      </c>
      <c r="CH767" s="18">
        <f t="shared" si="407"/>
        <v>6655000</v>
      </c>
      <c r="CI767" s="18">
        <f t="shared" si="408"/>
        <v>242000</v>
      </c>
      <c r="CJ767" s="18">
        <f t="shared" si="409"/>
        <v>363000</v>
      </c>
      <c r="CK767" s="25">
        <f t="shared" si="410"/>
        <v>1.5</v>
      </c>
      <c r="CL767" s="26">
        <f t="shared" si="411"/>
        <v>15.877132402714709</v>
      </c>
      <c r="DJ767" s="20" t="s">
        <v>542</v>
      </c>
    </row>
    <row r="768" spans="1:114" x14ac:dyDescent="0.2">
      <c r="A768" s="15" t="s">
        <v>105</v>
      </c>
      <c r="B768" s="10" t="s">
        <v>868</v>
      </c>
      <c r="C768" s="11">
        <f t="shared" si="394"/>
        <v>226.08</v>
      </c>
      <c r="D768" s="11">
        <f t="shared" ref="D768:M793" si="413">IF($A768="x",BH768,"")</f>
        <v>480</v>
      </c>
      <c r="E768" s="11">
        <f t="shared" si="413"/>
        <v>60</v>
      </c>
      <c r="F768" s="11">
        <f t="shared" si="413"/>
        <v>0</v>
      </c>
      <c r="G768" s="11">
        <f t="shared" si="413"/>
        <v>0</v>
      </c>
      <c r="H768" s="11">
        <f t="shared" si="413"/>
        <v>0</v>
      </c>
      <c r="I768" s="11">
        <f t="shared" si="413"/>
        <v>0</v>
      </c>
      <c r="J768" s="11">
        <f t="shared" si="413"/>
        <v>0</v>
      </c>
      <c r="K768" s="11">
        <f t="shared" si="413"/>
        <v>0</v>
      </c>
      <c r="L768" s="11">
        <f t="shared" si="413"/>
        <v>0</v>
      </c>
      <c r="M768" s="11">
        <f t="shared" si="413"/>
        <v>0</v>
      </c>
      <c r="N768" s="11">
        <f t="shared" si="412"/>
        <v>0</v>
      </c>
      <c r="O768" s="11">
        <f t="shared" si="393"/>
        <v>0</v>
      </c>
      <c r="P768" s="11">
        <f t="shared" si="393"/>
        <v>0</v>
      </c>
      <c r="Q768" s="11">
        <f t="shared" si="393"/>
        <v>0</v>
      </c>
      <c r="R768" s="11">
        <f t="shared" si="393"/>
        <v>0</v>
      </c>
      <c r="S768" s="11">
        <f t="shared" si="393"/>
        <v>0</v>
      </c>
      <c r="T768" s="11">
        <f t="shared" si="393"/>
        <v>28800</v>
      </c>
      <c r="U768" s="40">
        <f t="shared" si="395"/>
        <v>1.08</v>
      </c>
      <c r="V768" s="11">
        <f t="shared" si="386"/>
        <v>4.7770700636942687</v>
      </c>
      <c r="W768" s="11">
        <f t="shared" si="386"/>
        <v>552960000</v>
      </c>
      <c r="X768" s="11">
        <f t="shared" si="386"/>
        <v>2304000</v>
      </c>
      <c r="Y768" s="11">
        <f t="shared" si="386"/>
        <v>3456000</v>
      </c>
      <c r="Z768" s="11">
        <f t="shared" si="386"/>
        <v>1.5</v>
      </c>
      <c r="AA768" s="11">
        <f t="shared" si="386"/>
        <v>138.5640646055102</v>
      </c>
      <c r="AB768" s="11">
        <f t="shared" si="386"/>
        <v>28800</v>
      </c>
      <c r="AC768" s="11">
        <f t="shared" si="386"/>
        <v>28800</v>
      </c>
      <c r="AD768" s="11">
        <f t="shared" si="386"/>
        <v>8640000</v>
      </c>
      <c r="AE768" s="11">
        <f t="shared" si="386"/>
        <v>288000</v>
      </c>
      <c r="AF768" s="11">
        <f t="shared" si="386"/>
        <v>432000</v>
      </c>
      <c r="AG768" s="11">
        <f t="shared" si="386"/>
        <v>1.5</v>
      </c>
      <c r="AH768" s="11">
        <f t="shared" si="391"/>
        <v>17.320508075688775</v>
      </c>
      <c r="AI768" s="11">
        <f t="shared" si="391"/>
        <v>0</v>
      </c>
      <c r="AJ768" s="11">
        <f t="shared" si="391"/>
        <v>0</v>
      </c>
      <c r="AK768" s="11">
        <f t="shared" si="391"/>
        <v>0</v>
      </c>
      <c r="AL768" s="11">
        <f t="shared" si="391"/>
        <v>0</v>
      </c>
      <c r="AM768" s="11">
        <f t="shared" si="391"/>
        <v>0</v>
      </c>
      <c r="AN768" s="11">
        <f t="shared" si="391"/>
        <v>0</v>
      </c>
      <c r="AO768" s="11">
        <f t="shared" si="391"/>
        <v>0</v>
      </c>
      <c r="AP768" s="11">
        <f t="shared" si="391"/>
        <v>0</v>
      </c>
      <c r="AQ768" s="11">
        <f t="shared" si="391"/>
        <v>0</v>
      </c>
      <c r="AR768" s="11">
        <f t="shared" si="391"/>
        <v>0</v>
      </c>
      <c r="AS768" s="11">
        <f t="shared" si="391"/>
        <v>0</v>
      </c>
      <c r="AT768" s="11">
        <f t="shared" si="392"/>
        <v>0</v>
      </c>
      <c r="AU768" s="11">
        <f t="shared" si="392"/>
        <v>0</v>
      </c>
      <c r="AV768" s="11">
        <f t="shared" si="392"/>
        <v>0</v>
      </c>
      <c r="AW768" s="11">
        <f t="shared" si="392"/>
        <v>0</v>
      </c>
      <c r="AX768" s="11">
        <f t="shared" si="392"/>
        <v>0</v>
      </c>
      <c r="AY768" s="11">
        <f t="shared" si="392"/>
        <v>0</v>
      </c>
      <c r="AZ768" s="11">
        <f t="shared" si="392"/>
        <v>0</v>
      </c>
      <c r="BA768" s="11">
        <f t="shared" si="392"/>
        <v>0</v>
      </c>
      <c r="BB768" s="11">
        <f t="shared" si="392"/>
        <v>0</v>
      </c>
      <c r="BC768" s="11">
        <f t="shared" si="392"/>
        <v>0</v>
      </c>
      <c r="BD768" s="11">
        <f t="shared" si="392"/>
        <v>0</v>
      </c>
      <c r="BE768" s="11">
        <f t="shared" si="389"/>
        <v>0</v>
      </c>
      <c r="BF768" s="15" t="str">
        <f t="shared" si="396"/>
        <v>ČSN 42 5524</v>
      </c>
      <c r="BG768" s="42">
        <v>226.08</v>
      </c>
      <c r="BH768" s="17">
        <f t="shared" si="397"/>
        <v>480</v>
      </c>
      <c r="BI768" s="17">
        <f t="shared" si="398"/>
        <v>60</v>
      </c>
      <c r="BX768" s="18">
        <f t="shared" si="390"/>
        <v>28800</v>
      </c>
      <c r="BY768" s="42">
        <v>1.08</v>
      </c>
      <c r="BZ768" s="43">
        <f t="shared" si="399"/>
        <v>4.7770700636942687</v>
      </c>
      <c r="CA768" s="18">
        <f t="shared" si="400"/>
        <v>552960000</v>
      </c>
      <c r="CB768" s="18">
        <f t="shared" si="401"/>
        <v>2304000</v>
      </c>
      <c r="CC768" s="18">
        <f t="shared" si="402"/>
        <v>3456000</v>
      </c>
      <c r="CD768" s="25">
        <f t="shared" si="403"/>
        <v>1.5</v>
      </c>
      <c r="CE768" s="26">
        <f t="shared" si="404"/>
        <v>138.5640646055102</v>
      </c>
      <c r="CF768" s="18">
        <f t="shared" si="405"/>
        <v>28800</v>
      </c>
      <c r="CG768" s="18">
        <f t="shared" si="406"/>
        <v>28800</v>
      </c>
      <c r="CH768" s="18">
        <f t="shared" si="407"/>
        <v>8640000</v>
      </c>
      <c r="CI768" s="18">
        <f t="shared" si="408"/>
        <v>288000</v>
      </c>
      <c r="CJ768" s="18">
        <f t="shared" si="409"/>
        <v>432000</v>
      </c>
      <c r="CK768" s="25">
        <f t="shared" si="410"/>
        <v>1.5</v>
      </c>
      <c r="CL768" s="26">
        <f t="shared" si="411"/>
        <v>17.320508075688775</v>
      </c>
      <c r="DJ768" s="20" t="s">
        <v>542</v>
      </c>
    </row>
    <row r="769" spans="1:114" x14ac:dyDescent="0.2">
      <c r="A769" s="15" t="s">
        <v>105</v>
      </c>
      <c r="B769" s="10" t="s">
        <v>869</v>
      </c>
      <c r="C769" s="11">
        <f t="shared" si="394"/>
        <v>31.4</v>
      </c>
      <c r="D769" s="11">
        <f t="shared" si="413"/>
        <v>500</v>
      </c>
      <c r="E769" s="11">
        <f t="shared" si="413"/>
        <v>8</v>
      </c>
      <c r="F769" s="11">
        <f t="shared" si="413"/>
        <v>0</v>
      </c>
      <c r="G769" s="11">
        <f t="shared" si="413"/>
        <v>0</v>
      </c>
      <c r="H769" s="11">
        <f t="shared" si="413"/>
        <v>0</v>
      </c>
      <c r="I769" s="11">
        <f t="shared" si="413"/>
        <v>0</v>
      </c>
      <c r="J769" s="11">
        <f t="shared" si="413"/>
        <v>0</v>
      </c>
      <c r="K769" s="11">
        <f t="shared" si="413"/>
        <v>0</v>
      </c>
      <c r="L769" s="11">
        <f t="shared" si="413"/>
        <v>0</v>
      </c>
      <c r="M769" s="11">
        <f t="shared" si="413"/>
        <v>0</v>
      </c>
      <c r="N769" s="11">
        <f t="shared" si="412"/>
        <v>0</v>
      </c>
      <c r="O769" s="11">
        <f t="shared" si="393"/>
        <v>0</v>
      </c>
      <c r="P769" s="11">
        <f t="shared" si="393"/>
        <v>0</v>
      </c>
      <c r="Q769" s="11">
        <f t="shared" si="393"/>
        <v>0</v>
      </c>
      <c r="R769" s="11">
        <f t="shared" si="393"/>
        <v>0</v>
      </c>
      <c r="S769" s="11">
        <f t="shared" si="393"/>
        <v>0</v>
      </c>
      <c r="T769" s="11">
        <f t="shared" si="393"/>
        <v>4000</v>
      </c>
      <c r="U769" s="40">
        <f t="shared" si="395"/>
        <v>1.016</v>
      </c>
      <c r="V769" s="11">
        <f t="shared" si="386"/>
        <v>32.356687898089177</v>
      </c>
      <c r="W769" s="11">
        <f t="shared" si="386"/>
        <v>83333333.333333328</v>
      </c>
      <c r="X769" s="11">
        <f t="shared" si="386"/>
        <v>333333.33333333331</v>
      </c>
      <c r="Y769" s="11">
        <f t="shared" ref="Y769:AJ790" si="414">IF($A769="x",CC769,"")</f>
        <v>500000</v>
      </c>
      <c r="Z769" s="11">
        <f t="shared" si="414"/>
        <v>1.5</v>
      </c>
      <c r="AA769" s="11">
        <f t="shared" si="414"/>
        <v>144.33756729740642</v>
      </c>
      <c r="AB769" s="11">
        <f t="shared" si="414"/>
        <v>4000</v>
      </c>
      <c r="AC769" s="11">
        <f t="shared" si="414"/>
        <v>4000</v>
      </c>
      <c r="AD769" s="11">
        <f t="shared" si="414"/>
        <v>21333.333333333332</v>
      </c>
      <c r="AE769" s="11">
        <f t="shared" si="414"/>
        <v>5333.333333333333</v>
      </c>
      <c r="AF769" s="11">
        <f t="shared" si="414"/>
        <v>8000</v>
      </c>
      <c r="AG769" s="11">
        <f t="shared" si="414"/>
        <v>1.5</v>
      </c>
      <c r="AH769" s="11">
        <f t="shared" si="391"/>
        <v>2.3094010767585029</v>
      </c>
      <c r="AI769" s="11">
        <f t="shared" si="391"/>
        <v>0</v>
      </c>
      <c r="AJ769" s="11">
        <f t="shared" si="391"/>
        <v>0</v>
      </c>
      <c r="AK769" s="11">
        <f t="shared" si="391"/>
        <v>0</v>
      </c>
      <c r="AL769" s="11">
        <f t="shared" si="391"/>
        <v>0</v>
      </c>
      <c r="AM769" s="11">
        <f t="shared" si="391"/>
        <v>0</v>
      </c>
      <c r="AN769" s="11">
        <f t="shared" si="391"/>
        <v>0</v>
      </c>
      <c r="AO769" s="11">
        <f t="shared" si="391"/>
        <v>0</v>
      </c>
      <c r="AP769" s="11">
        <f t="shared" si="391"/>
        <v>0</v>
      </c>
      <c r="AQ769" s="11">
        <f t="shared" si="391"/>
        <v>0</v>
      </c>
      <c r="AR769" s="11">
        <f t="shared" si="391"/>
        <v>0</v>
      </c>
      <c r="AS769" s="11">
        <f t="shared" si="391"/>
        <v>0</v>
      </c>
      <c r="AT769" s="11">
        <f t="shared" si="392"/>
        <v>0</v>
      </c>
      <c r="AU769" s="11">
        <f t="shared" si="392"/>
        <v>0</v>
      </c>
      <c r="AV769" s="11">
        <f t="shared" si="392"/>
        <v>0</v>
      </c>
      <c r="AW769" s="11">
        <f t="shared" si="392"/>
        <v>0</v>
      </c>
      <c r="AX769" s="11">
        <f t="shared" si="392"/>
        <v>0</v>
      </c>
      <c r="AY769" s="11">
        <f t="shared" si="392"/>
        <v>0</v>
      </c>
      <c r="AZ769" s="11">
        <f t="shared" si="392"/>
        <v>0</v>
      </c>
      <c r="BA769" s="11">
        <f t="shared" si="392"/>
        <v>0</v>
      </c>
      <c r="BB769" s="11">
        <f t="shared" si="392"/>
        <v>0</v>
      </c>
      <c r="BC769" s="11">
        <f t="shared" si="392"/>
        <v>0</v>
      </c>
      <c r="BD769" s="11">
        <f t="shared" si="392"/>
        <v>0</v>
      </c>
      <c r="BE769" s="11">
        <f t="shared" si="389"/>
        <v>0</v>
      </c>
      <c r="BF769" s="15" t="str">
        <f t="shared" si="396"/>
        <v>ČSN 42 5524</v>
      </c>
      <c r="BG769" s="42">
        <v>31.4</v>
      </c>
      <c r="BH769" s="17">
        <f t="shared" si="397"/>
        <v>500</v>
      </c>
      <c r="BI769" s="17">
        <f t="shared" si="398"/>
        <v>8</v>
      </c>
      <c r="BX769" s="18">
        <f t="shared" si="390"/>
        <v>4000</v>
      </c>
      <c r="BY769" s="42">
        <v>1.016</v>
      </c>
      <c r="BZ769" s="43">
        <f t="shared" si="399"/>
        <v>32.356687898089177</v>
      </c>
      <c r="CA769" s="18">
        <f t="shared" si="400"/>
        <v>83333333.333333328</v>
      </c>
      <c r="CB769" s="18">
        <f t="shared" si="401"/>
        <v>333333.33333333331</v>
      </c>
      <c r="CC769" s="18">
        <f t="shared" si="402"/>
        <v>500000</v>
      </c>
      <c r="CD769" s="25">
        <f t="shared" si="403"/>
        <v>1.5</v>
      </c>
      <c r="CE769" s="26">
        <f t="shared" si="404"/>
        <v>144.33756729740642</v>
      </c>
      <c r="CF769" s="18">
        <f t="shared" si="405"/>
        <v>4000</v>
      </c>
      <c r="CG769" s="18">
        <f t="shared" si="406"/>
        <v>4000</v>
      </c>
      <c r="CH769" s="18">
        <f t="shared" si="407"/>
        <v>21333.333333333332</v>
      </c>
      <c r="CI769" s="18">
        <f t="shared" si="408"/>
        <v>5333.333333333333</v>
      </c>
      <c r="CJ769" s="18">
        <f t="shared" si="409"/>
        <v>8000</v>
      </c>
      <c r="CK769" s="25">
        <f t="shared" si="410"/>
        <v>1.5</v>
      </c>
      <c r="CL769" s="26">
        <f t="shared" si="411"/>
        <v>2.3094010767585029</v>
      </c>
      <c r="DJ769" s="20" t="s">
        <v>542</v>
      </c>
    </row>
    <row r="770" spans="1:114" x14ac:dyDescent="0.2">
      <c r="A770" s="15" t="s">
        <v>105</v>
      </c>
      <c r="B770" s="10" t="s">
        <v>870</v>
      </c>
      <c r="C770" s="11">
        <f t="shared" si="394"/>
        <v>35.325000000000003</v>
      </c>
      <c r="D770" s="11">
        <f t="shared" si="413"/>
        <v>500</v>
      </c>
      <c r="E770" s="11">
        <f t="shared" si="413"/>
        <v>9</v>
      </c>
      <c r="F770" s="11">
        <f t="shared" si="413"/>
        <v>0</v>
      </c>
      <c r="G770" s="11">
        <f t="shared" si="413"/>
        <v>0</v>
      </c>
      <c r="H770" s="11">
        <f t="shared" si="413"/>
        <v>0</v>
      </c>
      <c r="I770" s="11">
        <f t="shared" si="413"/>
        <v>0</v>
      </c>
      <c r="J770" s="11">
        <f t="shared" si="413"/>
        <v>0</v>
      </c>
      <c r="K770" s="11">
        <f t="shared" si="413"/>
        <v>0</v>
      </c>
      <c r="L770" s="11">
        <f t="shared" si="413"/>
        <v>0</v>
      </c>
      <c r="M770" s="11">
        <f t="shared" si="413"/>
        <v>0</v>
      </c>
      <c r="N770" s="11">
        <f t="shared" si="412"/>
        <v>0</v>
      </c>
      <c r="O770" s="11">
        <f t="shared" si="393"/>
        <v>0</v>
      </c>
      <c r="P770" s="11">
        <f t="shared" si="393"/>
        <v>0</v>
      </c>
      <c r="Q770" s="11">
        <f t="shared" si="393"/>
        <v>0</v>
      </c>
      <c r="R770" s="11">
        <f t="shared" si="393"/>
        <v>0</v>
      </c>
      <c r="S770" s="11">
        <f t="shared" si="393"/>
        <v>0</v>
      </c>
      <c r="T770" s="11">
        <f t="shared" si="393"/>
        <v>4500</v>
      </c>
      <c r="U770" s="40">
        <f t="shared" si="395"/>
        <v>1.018</v>
      </c>
      <c r="V770" s="11">
        <f t="shared" ref="V770:AK803" si="415">IF($A770="x",BZ770,"")</f>
        <v>28.818117480537868</v>
      </c>
      <c r="W770" s="11">
        <f t="shared" si="415"/>
        <v>93750000</v>
      </c>
      <c r="X770" s="11">
        <f t="shared" si="415"/>
        <v>375000</v>
      </c>
      <c r="Y770" s="11">
        <f t="shared" si="414"/>
        <v>562500</v>
      </c>
      <c r="Z770" s="11">
        <f t="shared" si="414"/>
        <v>1.5</v>
      </c>
      <c r="AA770" s="11">
        <f t="shared" si="414"/>
        <v>144.33756729740642</v>
      </c>
      <c r="AB770" s="11">
        <f t="shared" si="414"/>
        <v>4500</v>
      </c>
      <c r="AC770" s="11">
        <f t="shared" si="414"/>
        <v>4500</v>
      </c>
      <c r="AD770" s="11">
        <f t="shared" si="414"/>
        <v>30375</v>
      </c>
      <c r="AE770" s="11">
        <f t="shared" si="414"/>
        <v>6750</v>
      </c>
      <c r="AF770" s="11">
        <f t="shared" si="414"/>
        <v>10125</v>
      </c>
      <c r="AG770" s="11">
        <f t="shared" si="414"/>
        <v>1.5</v>
      </c>
      <c r="AH770" s="11">
        <f t="shared" si="391"/>
        <v>2.598076211353316</v>
      </c>
      <c r="AI770" s="11">
        <f t="shared" si="391"/>
        <v>0</v>
      </c>
      <c r="AJ770" s="11">
        <f t="shared" si="391"/>
        <v>0</v>
      </c>
      <c r="AK770" s="11">
        <f t="shared" si="391"/>
        <v>0</v>
      </c>
      <c r="AL770" s="11">
        <f t="shared" si="391"/>
        <v>0</v>
      </c>
      <c r="AM770" s="11">
        <f t="shared" si="391"/>
        <v>0</v>
      </c>
      <c r="AN770" s="11">
        <f t="shared" si="391"/>
        <v>0</v>
      </c>
      <c r="AO770" s="11">
        <f t="shared" si="391"/>
        <v>0</v>
      </c>
      <c r="AP770" s="11">
        <f t="shared" si="391"/>
        <v>0</v>
      </c>
      <c r="AQ770" s="11">
        <f t="shared" si="391"/>
        <v>0</v>
      </c>
      <c r="AR770" s="11">
        <f t="shared" si="391"/>
        <v>0</v>
      </c>
      <c r="AS770" s="11">
        <f t="shared" si="391"/>
        <v>0</v>
      </c>
      <c r="AT770" s="11">
        <f t="shared" si="392"/>
        <v>0</v>
      </c>
      <c r="AU770" s="11">
        <f t="shared" si="392"/>
        <v>0</v>
      </c>
      <c r="AV770" s="11">
        <f t="shared" si="392"/>
        <v>0</v>
      </c>
      <c r="AW770" s="11">
        <f t="shared" si="392"/>
        <v>0</v>
      </c>
      <c r="AX770" s="11">
        <f t="shared" si="392"/>
        <v>0</v>
      </c>
      <c r="AY770" s="11">
        <f t="shared" si="392"/>
        <v>0</v>
      </c>
      <c r="AZ770" s="11">
        <f t="shared" si="392"/>
        <v>0</v>
      </c>
      <c r="BA770" s="11">
        <f t="shared" si="392"/>
        <v>0</v>
      </c>
      <c r="BB770" s="11">
        <f t="shared" si="392"/>
        <v>0</v>
      </c>
      <c r="BC770" s="11">
        <f t="shared" si="392"/>
        <v>0</v>
      </c>
      <c r="BD770" s="11">
        <f t="shared" si="392"/>
        <v>0</v>
      </c>
      <c r="BE770" s="11">
        <f t="shared" si="389"/>
        <v>0</v>
      </c>
      <c r="BF770" s="15" t="str">
        <f t="shared" si="396"/>
        <v>ČSN 42 5524</v>
      </c>
      <c r="BG770" s="42">
        <v>35.325000000000003</v>
      </c>
      <c r="BH770" s="17">
        <f t="shared" si="397"/>
        <v>500</v>
      </c>
      <c r="BI770" s="17">
        <f t="shared" si="398"/>
        <v>9</v>
      </c>
      <c r="BX770" s="18">
        <f t="shared" si="390"/>
        <v>4500</v>
      </c>
      <c r="BY770" s="42">
        <v>1.018</v>
      </c>
      <c r="BZ770" s="43">
        <f t="shared" si="399"/>
        <v>28.818117480537868</v>
      </c>
      <c r="CA770" s="18">
        <f t="shared" si="400"/>
        <v>93750000</v>
      </c>
      <c r="CB770" s="18">
        <f t="shared" si="401"/>
        <v>375000</v>
      </c>
      <c r="CC770" s="18">
        <f t="shared" si="402"/>
        <v>562500</v>
      </c>
      <c r="CD770" s="25">
        <f t="shared" si="403"/>
        <v>1.5</v>
      </c>
      <c r="CE770" s="26">
        <f t="shared" si="404"/>
        <v>144.33756729740642</v>
      </c>
      <c r="CF770" s="18">
        <f t="shared" si="405"/>
        <v>4500</v>
      </c>
      <c r="CG770" s="18">
        <f t="shared" si="406"/>
        <v>4500</v>
      </c>
      <c r="CH770" s="18">
        <f t="shared" si="407"/>
        <v>30375</v>
      </c>
      <c r="CI770" s="18">
        <f t="shared" si="408"/>
        <v>6750</v>
      </c>
      <c r="CJ770" s="18">
        <f t="shared" si="409"/>
        <v>10125</v>
      </c>
      <c r="CK770" s="25">
        <f t="shared" si="410"/>
        <v>1.5</v>
      </c>
      <c r="CL770" s="26">
        <f t="shared" si="411"/>
        <v>2.598076211353316</v>
      </c>
      <c r="DJ770" s="20" t="s">
        <v>542</v>
      </c>
    </row>
    <row r="771" spans="1:114" x14ac:dyDescent="0.2">
      <c r="A771" s="15" t="s">
        <v>105</v>
      </c>
      <c r="B771" s="10" t="s">
        <v>871</v>
      </c>
      <c r="C771" s="11">
        <f t="shared" si="394"/>
        <v>39.25</v>
      </c>
      <c r="D771" s="11">
        <f t="shared" si="413"/>
        <v>500</v>
      </c>
      <c r="E771" s="11">
        <f t="shared" si="413"/>
        <v>10</v>
      </c>
      <c r="F771" s="11">
        <f t="shared" si="413"/>
        <v>0</v>
      </c>
      <c r="G771" s="11">
        <f t="shared" si="413"/>
        <v>0</v>
      </c>
      <c r="H771" s="11">
        <f t="shared" si="413"/>
        <v>0</v>
      </c>
      <c r="I771" s="11">
        <f t="shared" si="413"/>
        <v>0</v>
      </c>
      <c r="J771" s="11">
        <f t="shared" si="413"/>
        <v>0</v>
      </c>
      <c r="K771" s="11">
        <f t="shared" si="413"/>
        <v>0</v>
      </c>
      <c r="L771" s="11">
        <f t="shared" si="413"/>
        <v>0</v>
      </c>
      <c r="M771" s="11">
        <f t="shared" si="413"/>
        <v>0</v>
      </c>
      <c r="N771" s="11">
        <f t="shared" si="412"/>
        <v>0</v>
      </c>
      <c r="O771" s="11">
        <f t="shared" si="393"/>
        <v>0</v>
      </c>
      <c r="P771" s="11">
        <f t="shared" si="393"/>
        <v>0</v>
      </c>
      <c r="Q771" s="11">
        <f t="shared" si="393"/>
        <v>0</v>
      </c>
      <c r="R771" s="11">
        <f t="shared" si="393"/>
        <v>0</v>
      </c>
      <c r="S771" s="11">
        <f t="shared" si="393"/>
        <v>0</v>
      </c>
      <c r="T771" s="11">
        <f t="shared" si="393"/>
        <v>5000</v>
      </c>
      <c r="U771" s="40">
        <f t="shared" si="395"/>
        <v>1.02</v>
      </c>
      <c r="V771" s="11">
        <f t="shared" si="415"/>
        <v>25.987261146496817</v>
      </c>
      <c r="W771" s="11">
        <f t="shared" si="415"/>
        <v>104166666.66666666</v>
      </c>
      <c r="X771" s="11">
        <f t="shared" si="415"/>
        <v>416666.66666666663</v>
      </c>
      <c r="Y771" s="11">
        <f t="shared" si="414"/>
        <v>625000</v>
      </c>
      <c r="Z771" s="11">
        <f t="shared" si="414"/>
        <v>1.5000000000000002</v>
      </c>
      <c r="AA771" s="11">
        <f t="shared" si="414"/>
        <v>144.33756729740642</v>
      </c>
      <c r="AB771" s="11">
        <f t="shared" si="414"/>
        <v>5000</v>
      </c>
      <c r="AC771" s="11">
        <f t="shared" si="414"/>
        <v>5000</v>
      </c>
      <c r="AD771" s="11">
        <f t="shared" si="414"/>
        <v>41666.666666666664</v>
      </c>
      <c r="AE771" s="11">
        <f t="shared" si="414"/>
        <v>8333.3333333333321</v>
      </c>
      <c r="AF771" s="11">
        <f t="shared" si="414"/>
        <v>12500</v>
      </c>
      <c r="AG771" s="11">
        <f t="shared" si="414"/>
        <v>1.5000000000000002</v>
      </c>
      <c r="AH771" s="11">
        <f t="shared" si="391"/>
        <v>2.8867513459481287</v>
      </c>
      <c r="AI771" s="11">
        <f t="shared" si="391"/>
        <v>0</v>
      </c>
      <c r="AJ771" s="11">
        <f t="shared" si="391"/>
        <v>0</v>
      </c>
      <c r="AK771" s="11">
        <f t="shared" ref="AK771:AY791" si="416">IF($A771="x",CO771,"")</f>
        <v>0</v>
      </c>
      <c r="AL771" s="11">
        <f t="shared" si="416"/>
        <v>0</v>
      </c>
      <c r="AM771" s="11">
        <f t="shared" si="416"/>
        <v>0</v>
      </c>
      <c r="AN771" s="11">
        <f t="shared" si="416"/>
        <v>0</v>
      </c>
      <c r="AO771" s="11">
        <f t="shared" si="416"/>
        <v>0</v>
      </c>
      <c r="AP771" s="11">
        <f t="shared" si="416"/>
        <v>0</v>
      </c>
      <c r="AQ771" s="11">
        <f t="shared" si="416"/>
        <v>0</v>
      </c>
      <c r="AR771" s="11">
        <f t="shared" si="416"/>
        <v>0</v>
      </c>
      <c r="AS771" s="11">
        <f t="shared" si="416"/>
        <v>0</v>
      </c>
      <c r="AT771" s="11">
        <f t="shared" si="392"/>
        <v>0</v>
      </c>
      <c r="AU771" s="11">
        <f t="shared" si="392"/>
        <v>0</v>
      </c>
      <c r="AV771" s="11">
        <f t="shared" si="392"/>
        <v>0</v>
      </c>
      <c r="AW771" s="11">
        <f t="shared" si="392"/>
        <v>0</v>
      </c>
      <c r="AX771" s="11">
        <f t="shared" si="392"/>
        <v>0</v>
      </c>
      <c r="AY771" s="11">
        <f t="shared" si="392"/>
        <v>0</v>
      </c>
      <c r="AZ771" s="11">
        <f t="shared" si="392"/>
        <v>0</v>
      </c>
      <c r="BA771" s="11">
        <f t="shared" si="392"/>
        <v>0</v>
      </c>
      <c r="BB771" s="11">
        <f t="shared" si="392"/>
        <v>0</v>
      </c>
      <c r="BC771" s="11">
        <f t="shared" si="392"/>
        <v>0</v>
      </c>
      <c r="BD771" s="11">
        <f t="shared" si="392"/>
        <v>0</v>
      </c>
      <c r="BE771" s="11">
        <f t="shared" si="389"/>
        <v>0</v>
      </c>
      <c r="BF771" s="15" t="str">
        <f t="shared" si="396"/>
        <v>ČSN 42 5524</v>
      </c>
      <c r="BG771" s="42">
        <v>39.25</v>
      </c>
      <c r="BH771" s="17">
        <f t="shared" si="397"/>
        <v>500</v>
      </c>
      <c r="BI771" s="17">
        <f t="shared" si="398"/>
        <v>10</v>
      </c>
      <c r="BX771" s="18">
        <f t="shared" si="390"/>
        <v>5000</v>
      </c>
      <c r="BY771" s="42">
        <v>1.02</v>
      </c>
      <c r="BZ771" s="43">
        <f t="shared" si="399"/>
        <v>25.987261146496817</v>
      </c>
      <c r="CA771" s="18">
        <f t="shared" si="400"/>
        <v>104166666.66666666</v>
      </c>
      <c r="CB771" s="18">
        <f t="shared" si="401"/>
        <v>416666.66666666663</v>
      </c>
      <c r="CC771" s="18">
        <f t="shared" si="402"/>
        <v>625000</v>
      </c>
      <c r="CD771" s="25">
        <f t="shared" si="403"/>
        <v>1.5000000000000002</v>
      </c>
      <c r="CE771" s="26">
        <f t="shared" si="404"/>
        <v>144.33756729740642</v>
      </c>
      <c r="CF771" s="18">
        <f t="shared" si="405"/>
        <v>5000</v>
      </c>
      <c r="CG771" s="18">
        <f t="shared" si="406"/>
        <v>5000</v>
      </c>
      <c r="CH771" s="18">
        <f t="shared" si="407"/>
        <v>41666.666666666664</v>
      </c>
      <c r="CI771" s="18">
        <f t="shared" si="408"/>
        <v>8333.3333333333321</v>
      </c>
      <c r="CJ771" s="18">
        <f t="shared" si="409"/>
        <v>12500</v>
      </c>
      <c r="CK771" s="25">
        <f t="shared" si="410"/>
        <v>1.5000000000000002</v>
      </c>
      <c r="CL771" s="26">
        <f t="shared" si="411"/>
        <v>2.8867513459481287</v>
      </c>
      <c r="DJ771" s="20" t="s">
        <v>542</v>
      </c>
    </row>
    <row r="772" spans="1:114" x14ac:dyDescent="0.2">
      <c r="A772" s="15" t="s">
        <v>105</v>
      </c>
      <c r="B772" s="10" t="s">
        <v>872</v>
      </c>
      <c r="C772" s="11">
        <f t="shared" si="394"/>
        <v>47.1</v>
      </c>
      <c r="D772" s="11">
        <f t="shared" si="413"/>
        <v>500</v>
      </c>
      <c r="E772" s="11">
        <f t="shared" si="413"/>
        <v>12</v>
      </c>
      <c r="F772" s="11">
        <f t="shared" si="413"/>
        <v>0</v>
      </c>
      <c r="G772" s="11">
        <f t="shared" si="413"/>
        <v>0</v>
      </c>
      <c r="H772" s="11">
        <f t="shared" si="413"/>
        <v>0</v>
      </c>
      <c r="I772" s="11">
        <f t="shared" si="413"/>
        <v>0</v>
      </c>
      <c r="J772" s="11">
        <f t="shared" si="413"/>
        <v>0</v>
      </c>
      <c r="K772" s="11">
        <f t="shared" si="413"/>
        <v>0</v>
      </c>
      <c r="L772" s="11">
        <f t="shared" si="413"/>
        <v>0</v>
      </c>
      <c r="M772" s="11">
        <f t="shared" si="413"/>
        <v>0</v>
      </c>
      <c r="N772" s="11">
        <f t="shared" si="412"/>
        <v>0</v>
      </c>
      <c r="O772" s="11">
        <f t="shared" si="393"/>
        <v>0</v>
      </c>
      <c r="P772" s="11">
        <f t="shared" si="393"/>
        <v>0</v>
      </c>
      <c r="Q772" s="11">
        <f t="shared" si="393"/>
        <v>0</v>
      </c>
      <c r="R772" s="11">
        <f t="shared" si="393"/>
        <v>0</v>
      </c>
      <c r="S772" s="11">
        <f t="shared" si="393"/>
        <v>0</v>
      </c>
      <c r="T772" s="11">
        <f t="shared" si="393"/>
        <v>6000</v>
      </c>
      <c r="U772" s="40">
        <f t="shared" si="395"/>
        <v>1.024</v>
      </c>
      <c r="V772" s="11">
        <f t="shared" si="415"/>
        <v>21.740976645435246</v>
      </c>
      <c r="W772" s="11">
        <f t="shared" si="415"/>
        <v>125000000</v>
      </c>
      <c r="X772" s="11">
        <f t="shared" si="415"/>
        <v>500000</v>
      </c>
      <c r="Y772" s="11">
        <f t="shared" si="414"/>
        <v>750000</v>
      </c>
      <c r="Z772" s="11">
        <f t="shared" si="414"/>
        <v>1.5</v>
      </c>
      <c r="AA772" s="11">
        <f t="shared" si="414"/>
        <v>144.33756729740642</v>
      </c>
      <c r="AB772" s="11">
        <f t="shared" si="414"/>
        <v>6000</v>
      </c>
      <c r="AC772" s="11">
        <f t="shared" si="414"/>
        <v>6000</v>
      </c>
      <c r="AD772" s="11">
        <f t="shared" si="414"/>
        <v>72000</v>
      </c>
      <c r="AE772" s="11">
        <f t="shared" si="414"/>
        <v>12000</v>
      </c>
      <c r="AF772" s="11">
        <f t="shared" si="414"/>
        <v>18000</v>
      </c>
      <c r="AG772" s="11">
        <f t="shared" si="414"/>
        <v>1.5</v>
      </c>
      <c r="AH772" s="11">
        <f t="shared" si="414"/>
        <v>3.4641016151377544</v>
      </c>
      <c r="AI772" s="11">
        <f t="shared" si="414"/>
        <v>0</v>
      </c>
      <c r="AJ772" s="11">
        <f t="shared" si="414"/>
        <v>0</v>
      </c>
      <c r="AK772" s="11">
        <f t="shared" si="416"/>
        <v>0</v>
      </c>
      <c r="AL772" s="11">
        <f t="shared" si="416"/>
        <v>0</v>
      </c>
      <c r="AM772" s="11">
        <f t="shared" si="416"/>
        <v>0</v>
      </c>
      <c r="AN772" s="11">
        <f t="shared" si="416"/>
        <v>0</v>
      </c>
      <c r="AO772" s="11">
        <f t="shared" si="416"/>
        <v>0</v>
      </c>
      <c r="AP772" s="11">
        <f t="shared" si="416"/>
        <v>0</v>
      </c>
      <c r="AQ772" s="11">
        <f t="shared" si="416"/>
        <v>0</v>
      </c>
      <c r="AR772" s="11">
        <f t="shared" si="416"/>
        <v>0</v>
      </c>
      <c r="AS772" s="11">
        <f t="shared" si="416"/>
        <v>0</v>
      </c>
      <c r="AT772" s="11">
        <f t="shared" si="392"/>
        <v>0</v>
      </c>
      <c r="AU772" s="11">
        <f t="shared" si="392"/>
        <v>0</v>
      </c>
      <c r="AV772" s="11">
        <f t="shared" si="392"/>
        <v>0</v>
      </c>
      <c r="AW772" s="11">
        <f t="shared" si="392"/>
        <v>0</v>
      </c>
      <c r="AX772" s="11">
        <f t="shared" si="392"/>
        <v>0</v>
      </c>
      <c r="AY772" s="11">
        <f t="shared" si="392"/>
        <v>0</v>
      </c>
      <c r="AZ772" s="11">
        <f t="shared" si="392"/>
        <v>0</v>
      </c>
      <c r="BA772" s="11">
        <f t="shared" si="392"/>
        <v>0</v>
      </c>
      <c r="BB772" s="11">
        <f t="shared" si="392"/>
        <v>0</v>
      </c>
      <c r="BC772" s="11">
        <f t="shared" si="392"/>
        <v>0</v>
      </c>
      <c r="BD772" s="11">
        <f t="shared" si="392"/>
        <v>0</v>
      </c>
      <c r="BE772" s="11">
        <f t="shared" si="389"/>
        <v>0</v>
      </c>
      <c r="BF772" s="15" t="str">
        <f t="shared" si="396"/>
        <v>ČSN 42 5524</v>
      </c>
      <c r="BG772" s="42">
        <v>47.1</v>
      </c>
      <c r="BH772" s="17">
        <f t="shared" si="397"/>
        <v>500</v>
      </c>
      <c r="BI772" s="17">
        <f t="shared" si="398"/>
        <v>12</v>
      </c>
      <c r="BX772" s="18">
        <f t="shared" si="390"/>
        <v>6000</v>
      </c>
      <c r="BY772" s="42">
        <v>1.024</v>
      </c>
      <c r="BZ772" s="43">
        <f t="shared" si="399"/>
        <v>21.740976645435246</v>
      </c>
      <c r="CA772" s="18">
        <f t="shared" si="400"/>
        <v>125000000</v>
      </c>
      <c r="CB772" s="18">
        <f t="shared" si="401"/>
        <v>500000</v>
      </c>
      <c r="CC772" s="18">
        <f t="shared" si="402"/>
        <v>750000</v>
      </c>
      <c r="CD772" s="25">
        <f t="shared" si="403"/>
        <v>1.5</v>
      </c>
      <c r="CE772" s="26">
        <f t="shared" si="404"/>
        <v>144.33756729740642</v>
      </c>
      <c r="CF772" s="18">
        <f t="shared" si="405"/>
        <v>6000</v>
      </c>
      <c r="CG772" s="18">
        <f t="shared" si="406"/>
        <v>6000</v>
      </c>
      <c r="CH772" s="18">
        <f t="shared" si="407"/>
        <v>72000</v>
      </c>
      <c r="CI772" s="18">
        <f t="shared" si="408"/>
        <v>12000</v>
      </c>
      <c r="CJ772" s="18">
        <f t="shared" si="409"/>
        <v>18000</v>
      </c>
      <c r="CK772" s="25">
        <f t="shared" si="410"/>
        <v>1.5</v>
      </c>
      <c r="CL772" s="26">
        <f t="shared" si="411"/>
        <v>3.4641016151377544</v>
      </c>
      <c r="DJ772" s="20" t="s">
        <v>542</v>
      </c>
    </row>
    <row r="773" spans="1:114" x14ac:dyDescent="0.2">
      <c r="A773" s="15" t="s">
        <v>105</v>
      </c>
      <c r="B773" s="10" t="s">
        <v>873</v>
      </c>
      <c r="C773" s="11">
        <f t="shared" si="394"/>
        <v>54.95</v>
      </c>
      <c r="D773" s="11">
        <f t="shared" si="413"/>
        <v>500</v>
      </c>
      <c r="E773" s="11">
        <f t="shared" si="413"/>
        <v>14</v>
      </c>
      <c r="F773" s="11">
        <f t="shared" si="413"/>
        <v>0</v>
      </c>
      <c r="G773" s="11">
        <f t="shared" si="413"/>
        <v>0</v>
      </c>
      <c r="H773" s="11">
        <f t="shared" si="413"/>
        <v>0</v>
      </c>
      <c r="I773" s="11">
        <f t="shared" si="413"/>
        <v>0</v>
      </c>
      <c r="J773" s="11">
        <f t="shared" si="413"/>
        <v>0</v>
      </c>
      <c r="K773" s="11">
        <f t="shared" si="413"/>
        <v>0</v>
      </c>
      <c r="L773" s="11">
        <f t="shared" si="413"/>
        <v>0</v>
      </c>
      <c r="M773" s="11">
        <f t="shared" si="413"/>
        <v>0</v>
      </c>
      <c r="N773" s="11">
        <f t="shared" si="412"/>
        <v>0</v>
      </c>
      <c r="O773" s="11">
        <f t="shared" si="393"/>
        <v>0</v>
      </c>
      <c r="P773" s="11">
        <f t="shared" si="393"/>
        <v>0</v>
      </c>
      <c r="Q773" s="11">
        <f t="shared" si="393"/>
        <v>0</v>
      </c>
      <c r="R773" s="11">
        <f t="shared" si="393"/>
        <v>0</v>
      </c>
      <c r="S773" s="11">
        <f t="shared" si="393"/>
        <v>0</v>
      </c>
      <c r="T773" s="11">
        <f t="shared" si="393"/>
        <v>7000</v>
      </c>
      <c r="U773" s="40">
        <f t="shared" si="395"/>
        <v>1.028</v>
      </c>
      <c r="V773" s="11">
        <f t="shared" si="415"/>
        <v>18.707916287534122</v>
      </c>
      <c r="W773" s="11">
        <f t="shared" si="415"/>
        <v>145833333.33333331</v>
      </c>
      <c r="X773" s="11">
        <f t="shared" si="415"/>
        <v>583333.33333333326</v>
      </c>
      <c r="Y773" s="11">
        <f t="shared" si="414"/>
        <v>875000</v>
      </c>
      <c r="Z773" s="11">
        <f t="shared" si="414"/>
        <v>1.5000000000000002</v>
      </c>
      <c r="AA773" s="11">
        <f t="shared" si="414"/>
        <v>144.33756729740642</v>
      </c>
      <c r="AB773" s="11">
        <f t="shared" si="414"/>
        <v>7000</v>
      </c>
      <c r="AC773" s="11">
        <f t="shared" si="414"/>
        <v>7000</v>
      </c>
      <c r="AD773" s="11">
        <f t="shared" si="414"/>
        <v>114333.33333333333</v>
      </c>
      <c r="AE773" s="11">
        <f t="shared" si="414"/>
        <v>16333.333333333332</v>
      </c>
      <c r="AF773" s="11">
        <f t="shared" si="414"/>
        <v>24500</v>
      </c>
      <c r="AG773" s="11">
        <f t="shared" si="414"/>
        <v>1.5000000000000002</v>
      </c>
      <c r="AH773" s="11">
        <f t="shared" si="414"/>
        <v>4.0414518843273806</v>
      </c>
      <c r="AI773" s="11">
        <f t="shared" si="414"/>
        <v>0</v>
      </c>
      <c r="AJ773" s="11">
        <f t="shared" si="414"/>
        <v>0</v>
      </c>
      <c r="AK773" s="11">
        <f t="shared" si="416"/>
        <v>0</v>
      </c>
      <c r="AL773" s="11">
        <f t="shared" si="416"/>
        <v>0</v>
      </c>
      <c r="AM773" s="11">
        <f t="shared" si="416"/>
        <v>0</v>
      </c>
      <c r="AN773" s="11">
        <f t="shared" si="416"/>
        <v>0</v>
      </c>
      <c r="AO773" s="11">
        <f t="shared" si="416"/>
        <v>0</v>
      </c>
      <c r="AP773" s="11">
        <f t="shared" si="416"/>
        <v>0</v>
      </c>
      <c r="AQ773" s="11">
        <f t="shared" si="416"/>
        <v>0</v>
      </c>
      <c r="AR773" s="11">
        <f t="shared" si="416"/>
        <v>0</v>
      </c>
      <c r="AS773" s="11">
        <f t="shared" si="416"/>
        <v>0</v>
      </c>
      <c r="AT773" s="11">
        <f t="shared" si="392"/>
        <v>0</v>
      </c>
      <c r="AU773" s="11">
        <f t="shared" si="392"/>
        <v>0</v>
      </c>
      <c r="AV773" s="11">
        <f t="shared" si="392"/>
        <v>0</v>
      </c>
      <c r="AW773" s="11">
        <f t="shared" si="392"/>
        <v>0</v>
      </c>
      <c r="AX773" s="11">
        <f t="shared" si="392"/>
        <v>0</v>
      </c>
      <c r="AY773" s="11">
        <f t="shared" si="392"/>
        <v>0</v>
      </c>
      <c r="AZ773" s="11">
        <f t="shared" si="392"/>
        <v>0</v>
      </c>
      <c r="BA773" s="11">
        <f t="shared" si="392"/>
        <v>0</v>
      </c>
      <c r="BB773" s="11">
        <f t="shared" si="392"/>
        <v>0</v>
      </c>
      <c r="BC773" s="11">
        <f t="shared" si="392"/>
        <v>0</v>
      </c>
      <c r="BD773" s="11">
        <f t="shared" si="392"/>
        <v>0</v>
      </c>
      <c r="BE773" s="11">
        <f t="shared" si="389"/>
        <v>0</v>
      </c>
      <c r="BF773" s="15" t="str">
        <f t="shared" si="396"/>
        <v>ČSN 42 5524</v>
      </c>
      <c r="BG773" s="42">
        <v>54.95</v>
      </c>
      <c r="BH773" s="17">
        <f t="shared" si="397"/>
        <v>500</v>
      </c>
      <c r="BI773" s="17">
        <f t="shared" si="398"/>
        <v>14</v>
      </c>
      <c r="BX773" s="18">
        <f t="shared" si="390"/>
        <v>7000</v>
      </c>
      <c r="BY773" s="42">
        <v>1.028</v>
      </c>
      <c r="BZ773" s="43">
        <f t="shared" si="399"/>
        <v>18.707916287534122</v>
      </c>
      <c r="CA773" s="18">
        <f t="shared" si="400"/>
        <v>145833333.33333331</v>
      </c>
      <c r="CB773" s="18">
        <f t="shared" si="401"/>
        <v>583333.33333333326</v>
      </c>
      <c r="CC773" s="18">
        <f t="shared" si="402"/>
        <v>875000</v>
      </c>
      <c r="CD773" s="25">
        <f t="shared" si="403"/>
        <v>1.5000000000000002</v>
      </c>
      <c r="CE773" s="26">
        <f t="shared" si="404"/>
        <v>144.33756729740642</v>
      </c>
      <c r="CF773" s="18">
        <f t="shared" si="405"/>
        <v>7000</v>
      </c>
      <c r="CG773" s="18">
        <f t="shared" si="406"/>
        <v>7000</v>
      </c>
      <c r="CH773" s="18">
        <f t="shared" si="407"/>
        <v>114333.33333333333</v>
      </c>
      <c r="CI773" s="18">
        <f t="shared" si="408"/>
        <v>16333.333333333332</v>
      </c>
      <c r="CJ773" s="18">
        <f t="shared" si="409"/>
        <v>24500</v>
      </c>
      <c r="CK773" s="25">
        <f t="shared" si="410"/>
        <v>1.5000000000000002</v>
      </c>
      <c r="CL773" s="26">
        <f t="shared" si="411"/>
        <v>4.0414518843273806</v>
      </c>
      <c r="DJ773" s="20" t="s">
        <v>542</v>
      </c>
    </row>
    <row r="774" spans="1:114" x14ac:dyDescent="0.2">
      <c r="A774" s="15" t="s">
        <v>105</v>
      </c>
      <c r="B774" s="10" t="s">
        <v>874</v>
      </c>
      <c r="C774" s="11">
        <f t="shared" si="394"/>
        <v>62.8</v>
      </c>
      <c r="D774" s="11">
        <f t="shared" si="413"/>
        <v>500</v>
      </c>
      <c r="E774" s="11">
        <f t="shared" si="413"/>
        <v>16</v>
      </c>
      <c r="F774" s="11">
        <f t="shared" si="413"/>
        <v>0</v>
      </c>
      <c r="G774" s="11">
        <f t="shared" si="413"/>
        <v>0</v>
      </c>
      <c r="H774" s="11">
        <f t="shared" si="413"/>
        <v>0</v>
      </c>
      <c r="I774" s="11">
        <f t="shared" si="413"/>
        <v>0</v>
      </c>
      <c r="J774" s="11">
        <f t="shared" si="413"/>
        <v>0</v>
      </c>
      <c r="K774" s="11">
        <f t="shared" si="413"/>
        <v>0</v>
      </c>
      <c r="L774" s="11">
        <f t="shared" si="413"/>
        <v>0</v>
      </c>
      <c r="M774" s="11">
        <f t="shared" si="413"/>
        <v>0</v>
      </c>
      <c r="N774" s="11">
        <f t="shared" si="412"/>
        <v>0</v>
      </c>
      <c r="O774" s="11">
        <f t="shared" si="393"/>
        <v>0</v>
      </c>
      <c r="P774" s="11">
        <f t="shared" si="393"/>
        <v>0</v>
      </c>
      <c r="Q774" s="11">
        <f t="shared" si="393"/>
        <v>0</v>
      </c>
      <c r="R774" s="11">
        <f t="shared" si="393"/>
        <v>0</v>
      </c>
      <c r="S774" s="11">
        <f t="shared" si="393"/>
        <v>0</v>
      </c>
      <c r="T774" s="11">
        <f t="shared" si="393"/>
        <v>8000</v>
      </c>
      <c r="U774" s="40">
        <f t="shared" si="395"/>
        <v>1.032</v>
      </c>
      <c r="V774" s="11">
        <f t="shared" si="415"/>
        <v>16.433121019108281</v>
      </c>
      <c r="W774" s="11">
        <f t="shared" si="415"/>
        <v>166666666.66666666</v>
      </c>
      <c r="X774" s="11">
        <f t="shared" si="415"/>
        <v>666666.66666666663</v>
      </c>
      <c r="Y774" s="11">
        <f t="shared" si="414"/>
        <v>1000000</v>
      </c>
      <c r="Z774" s="11">
        <f t="shared" si="414"/>
        <v>1.5</v>
      </c>
      <c r="AA774" s="11">
        <f t="shared" si="414"/>
        <v>144.33756729740642</v>
      </c>
      <c r="AB774" s="11">
        <f t="shared" si="414"/>
        <v>8000</v>
      </c>
      <c r="AC774" s="11">
        <f t="shared" si="414"/>
        <v>8000</v>
      </c>
      <c r="AD774" s="11">
        <f t="shared" si="414"/>
        <v>170666.66666666666</v>
      </c>
      <c r="AE774" s="11">
        <f t="shared" si="414"/>
        <v>21333.333333333332</v>
      </c>
      <c r="AF774" s="11">
        <f t="shared" si="414"/>
        <v>32000</v>
      </c>
      <c r="AG774" s="11">
        <f t="shared" si="414"/>
        <v>1.5</v>
      </c>
      <c r="AH774" s="11">
        <f t="shared" si="414"/>
        <v>4.6188021535170058</v>
      </c>
      <c r="AI774" s="11">
        <f t="shared" si="414"/>
        <v>0</v>
      </c>
      <c r="AJ774" s="11">
        <f t="shared" si="414"/>
        <v>0</v>
      </c>
      <c r="AK774" s="11">
        <f t="shared" si="416"/>
        <v>0</v>
      </c>
      <c r="AL774" s="11">
        <f t="shared" si="416"/>
        <v>0</v>
      </c>
      <c r="AM774" s="11">
        <f t="shared" si="416"/>
        <v>0</v>
      </c>
      <c r="AN774" s="11">
        <f t="shared" si="416"/>
        <v>0</v>
      </c>
      <c r="AO774" s="11">
        <f t="shared" si="416"/>
        <v>0</v>
      </c>
      <c r="AP774" s="11">
        <f t="shared" si="416"/>
        <v>0</v>
      </c>
      <c r="AQ774" s="11">
        <f t="shared" si="416"/>
        <v>0</v>
      </c>
      <c r="AR774" s="11">
        <f t="shared" si="416"/>
        <v>0</v>
      </c>
      <c r="AS774" s="11">
        <f t="shared" si="416"/>
        <v>0</v>
      </c>
      <c r="AT774" s="11">
        <f t="shared" si="392"/>
        <v>0</v>
      </c>
      <c r="AU774" s="11">
        <f t="shared" si="392"/>
        <v>0</v>
      </c>
      <c r="AV774" s="11">
        <f t="shared" si="392"/>
        <v>0</v>
      </c>
      <c r="AW774" s="11">
        <f t="shared" si="392"/>
        <v>0</v>
      </c>
      <c r="AX774" s="11">
        <f t="shared" si="392"/>
        <v>0</v>
      </c>
      <c r="AY774" s="11">
        <f t="shared" si="392"/>
        <v>0</v>
      </c>
      <c r="AZ774" s="11">
        <f t="shared" si="392"/>
        <v>0</v>
      </c>
      <c r="BA774" s="11">
        <f t="shared" si="392"/>
        <v>0</v>
      </c>
      <c r="BB774" s="11">
        <f t="shared" si="392"/>
        <v>0</v>
      </c>
      <c r="BC774" s="11">
        <f t="shared" si="392"/>
        <v>0</v>
      </c>
      <c r="BD774" s="11">
        <f t="shared" si="392"/>
        <v>0</v>
      </c>
      <c r="BE774" s="11">
        <f t="shared" si="389"/>
        <v>0</v>
      </c>
      <c r="BF774" s="15" t="str">
        <f t="shared" si="396"/>
        <v>ČSN 42 5524</v>
      </c>
      <c r="BG774" s="42">
        <v>62.8</v>
      </c>
      <c r="BH774" s="17">
        <f t="shared" si="397"/>
        <v>500</v>
      </c>
      <c r="BI774" s="17">
        <f t="shared" si="398"/>
        <v>16</v>
      </c>
      <c r="BX774" s="18">
        <f t="shared" si="390"/>
        <v>8000</v>
      </c>
      <c r="BY774" s="42">
        <v>1.032</v>
      </c>
      <c r="BZ774" s="43">
        <f t="shared" si="399"/>
        <v>16.433121019108281</v>
      </c>
      <c r="CA774" s="18">
        <f t="shared" si="400"/>
        <v>166666666.66666666</v>
      </c>
      <c r="CB774" s="18">
        <f t="shared" si="401"/>
        <v>666666.66666666663</v>
      </c>
      <c r="CC774" s="18">
        <f t="shared" si="402"/>
        <v>1000000</v>
      </c>
      <c r="CD774" s="25">
        <f t="shared" si="403"/>
        <v>1.5</v>
      </c>
      <c r="CE774" s="26">
        <f t="shared" si="404"/>
        <v>144.33756729740642</v>
      </c>
      <c r="CF774" s="18">
        <f t="shared" si="405"/>
        <v>8000</v>
      </c>
      <c r="CG774" s="18">
        <f t="shared" si="406"/>
        <v>8000</v>
      </c>
      <c r="CH774" s="18">
        <f t="shared" si="407"/>
        <v>170666.66666666666</v>
      </c>
      <c r="CI774" s="18">
        <f t="shared" si="408"/>
        <v>21333.333333333332</v>
      </c>
      <c r="CJ774" s="18">
        <f t="shared" si="409"/>
        <v>32000</v>
      </c>
      <c r="CK774" s="25">
        <f t="shared" si="410"/>
        <v>1.5</v>
      </c>
      <c r="CL774" s="26">
        <f t="shared" si="411"/>
        <v>4.6188021535170058</v>
      </c>
      <c r="DJ774" s="20" t="s">
        <v>542</v>
      </c>
    </row>
    <row r="775" spans="1:114" x14ac:dyDescent="0.2">
      <c r="A775" s="15" t="s">
        <v>105</v>
      </c>
      <c r="B775" s="10" t="s">
        <v>875</v>
      </c>
      <c r="C775" s="11">
        <f t="shared" si="394"/>
        <v>70.650000000000006</v>
      </c>
      <c r="D775" s="11">
        <f t="shared" si="413"/>
        <v>500</v>
      </c>
      <c r="E775" s="11">
        <f t="shared" si="413"/>
        <v>18</v>
      </c>
      <c r="F775" s="11">
        <f t="shared" si="413"/>
        <v>0</v>
      </c>
      <c r="G775" s="11">
        <f t="shared" si="413"/>
        <v>0</v>
      </c>
      <c r="H775" s="11">
        <f t="shared" si="413"/>
        <v>0</v>
      </c>
      <c r="I775" s="11">
        <f t="shared" si="413"/>
        <v>0</v>
      </c>
      <c r="J775" s="11">
        <f t="shared" si="413"/>
        <v>0</v>
      </c>
      <c r="K775" s="11">
        <f t="shared" si="413"/>
        <v>0</v>
      </c>
      <c r="L775" s="11">
        <f t="shared" si="413"/>
        <v>0</v>
      </c>
      <c r="M775" s="11">
        <f t="shared" si="413"/>
        <v>0</v>
      </c>
      <c r="N775" s="11">
        <f t="shared" si="412"/>
        <v>0</v>
      </c>
      <c r="O775" s="11">
        <f t="shared" si="393"/>
        <v>0</v>
      </c>
      <c r="P775" s="11">
        <f t="shared" si="393"/>
        <v>0</v>
      </c>
      <c r="Q775" s="11">
        <f t="shared" si="393"/>
        <v>0</v>
      </c>
      <c r="R775" s="11">
        <f t="shared" si="393"/>
        <v>0</v>
      </c>
      <c r="S775" s="11">
        <f t="shared" si="393"/>
        <v>0</v>
      </c>
      <c r="T775" s="11">
        <f t="shared" si="393"/>
        <v>9000</v>
      </c>
      <c r="U775" s="40">
        <f t="shared" si="395"/>
        <v>1.036</v>
      </c>
      <c r="V775" s="11">
        <f t="shared" si="415"/>
        <v>14.663835810332628</v>
      </c>
      <c r="W775" s="11">
        <f t="shared" si="415"/>
        <v>187500000</v>
      </c>
      <c r="X775" s="11">
        <f t="shared" si="415"/>
        <v>750000</v>
      </c>
      <c r="Y775" s="11">
        <f t="shared" si="414"/>
        <v>1125000</v>
      </c>
      <c r="Z775" s="11">
        <f t="shared" si="414"/>
        <v>1.5</v>
      </c>
      <c r="AA775" s="11">
        <f t="shared" si="414"/>
        <v>144.33756729740642</v>
      </c>
      <c r="AB775" s="11">
        <f t="shared" si="414"/>
        <v>9000</v>
      </c>
      <c r="AC775" s="11">
        <f t="shared" si="414"/>
        <v>9000</v>
      </c>
      <c r="AD775" s="11">
        <f t="shared" si="414"/>
        <v>243000</v>
      </c>
      <c r="AE775" s="11">
        <f t="shared" si="414"/>
        <v>27000</v>
      </c>
      <c r="AF775" s="11">
        <f t="shared" si="414"/>
        <v>40500</v>
      </c>
      <c r="AG775" s="11">
        <f t="shared" si="414"/>
        <v>1.5</v>
      </c>
      <c r="AH775" s="11">
        <f t="shared" si="414"/>
        <v>5.196152422706632</v>
      </c>
      <c r="AI775" s="11">
        <f t="shared" si="414"/>
        <v>0</v>
      </c>
      <c r="AJ775" s="11">
        <f t="shared" si="414"/>
        <v>0</v>
      </c>
      <c r="AK775" s="11">
        <f t="shared" si="416"/>
        <v>0</v>
      </c>
      <c r="AL775" s="11">
        <f t="shared" si="416"/>
        <v>0</v>
      </c>
      <c r="AM775" s="11">
        <f t="shared" si="416"/>
        <v>0</v>
      </c>
      <c r="AN775" s="11">
        <f t="shared" si="416"/>
        <v>0</v>
      </c>
      <c r="AO775" s="11">
        <f t="shared" si="416"/>
        <v>0</v>
      </c>
      <c r="AP775" s="11">
        <f t="shared" si="416"/>
        <v>0</v>
      </c>
      <c r="AQ775" s="11">
        <f t="shared" si="416"/>
        <v>0</v>
      </c>
      <c r="AR775" s="11">
        <f t="shared" si="416"/>
        <v>0</v>
      </c>
      <c r="AS775" s="11">
        <f t="shared" si="416"/>
        <v>0</v>
      </c>
      <c r="AT775" s="11">
        <f t="shared" si="392"/>
        <v>0</v>
      </c>
      <c r="AU775" s="11">
        <f t="shared" si="392"/>
        <v>0</v>
      </c>
      <c r="AV775" s="11">
        <f t="shared" si="392"/>
        <v>0</v>
      </c>
      <c r="AW775" s="11">
        <f t="shared" si="392"/>
        <v>0</v>
      </c>
      <c r="AX775" s="11">
        <f t="shared" si="392"/>
        <v>0</v>
      </c>
      <c r="AY775" s="11">
        <f t="shared" si="392"/>
        <v>0</v>
      </c>
      <c r="AZ775" s="11">
        <f t="shared" si="392"/>
        <v>0</v>
      </c>
      <c r="BA775" s="11">
        <f t="shared" si="392"/>
        <v>0</v>
      </c>
      <c r="BB775" s="11">
        <f t="shared" si="392"/>
        <v>0</v>
      </c>
      <c r="BC775" s="11">
        <f t="shared" si="392"/>
        <v>0</v>
      </c>
      <c r="BD775" s="11">
        <f t="shared" si="392"/>
        <v>0</v>
      </c>
      <c r="BE775" s="11">
        <f t="shared" si="389"/>
        <v>0</v>
      </c>
      <c r="BF775" s="15" t="str">
        <f t="shared" si="396"/>
        <v>ČSN 42 5524</v>
      </c>
      <c r="BG775" s="42">
        <v>70.650000000000006</v>
      </c>
      <c r="BH775" s="17">
        <f t="shared" si="397"/>
        <v>500</v>
      </c>
      <c r="BI775" s="17">
        <f t="shared" si="398"/>
        <v>18</v>
      </c>
      <c r="BX775" s="18">
        <f t="shared" si="390"/>
        <v>9000</v>
      </c>
      <c r="BY775" s="42">
        <v>1.036</v>
      </c>
      <c r="BZ775" s="43">
        <f t="shared" si="399"/>
        <v>14.663835810332628</v>
      </c>
      <c r="CA775" s="18">
        <f t="shared" si="400"/>
        <v>187500000</v>
      </c>
      <c r="CB775" s="18">
        <f t="shared" si="401"/>
        <v>750000</v>
      </c>
      <c r="CC775" s="18">
        <f t="shared" si="402"/>
        <v>1125000</v>
      </c>
      <c r="CD775" s="25">
        <f t="shared" si="403"/>
        <v>1.5</v>
      </c>
      <c r="CE775" s="26">
        <f t="shared" si="404"/>
        <v>144.33756729740642</v>
      </c>
      <c r="CF775" s="18">
        <f t="shared" si="405"/>
        <v>9000</v>
      </c>
      <c r="CG775" s="18">
        <f t="shared" si="406"/>
        <v>9000</v>
      </c>
      <c r="CH775" s="18">
        <f t="shared" si="407"/>
        <v>243000</v>
      </c>
      <c r="CI775" s="18">
        <f t="shared" si="408"/>
        <v>27000</v>
      </c>
      <c r="CJ775" s="18">
        <f t="shared" si="409"/>
        <v>40500</v>
      </c>
      <c r="CK775" s="25">
        <f t="shared" si="410"/>
        <v>1.5</v>
      </c>
      <c r="CL775" s="26">
        <f t="shared" si="411"/>
        <v>5.196152422706632</v>
      </c>
      <c r="DJ775" s="20" t="s">
        <v>542</v>
      </c>
    </row>
    <row r="776" spans="1:114" x14ac:dyDescent="0.2">
      <c r="A776" s="15" t="s">
        <v>105</v>
      </c>
      <c r="B776" s="10" t="s">
        <v>876</v>
      </c>
      <c r="C776" s="11">
        <f t="shared" si="394"/>
        <v>78.5</v>
      </c>
      <c r="D776" s="11">
        <f t="shared" si="413"/>
        <v>500</v>
      </c>
      <c r="E776" s="11">
        <f t="shared" si="413"/>
        <v>20</v>
      </c>
      <c r="F776" s="11">
        <f t="shared" si="413"/>
        <v>0</v>
      </c>
      <c r="G776" s="11">
        <f t="shared" si="413"/>
        <v>0</v>
      </c>
      <c r="H776" s="11">
        <f t="shared" si="413"/>
        <v>0</v>
      </c>
      <c r="I776" s="11">
        <f t="shared" si="413"/>
        <v>0</v>
      </c>
      <c r="J776" s="11">
        <f t="shared" si="413"/>
        <v>0</v>
      </c>
      <c r="K776" s="11">
        <f t="shared" si="413"/>
        <v>0</v>
      </c>
      <c r="L776" s="11">
        <f t="shared" si="413"/>
        <v>0</v>
      </c>
      <c r="M776" s="11">
        <f t="shared" si="413"/>
        <v>0</v>
      </c>
      <c r="N776" s="11">
        <f t="shared" si="412"/>
        <v>0</v>
      </c>
      <c r="O776" s="11">
        <f t="shared" si="393"/>
        <v>0</v>
      </c>
      <c r="P776" s="11">
        <f t="shared" si="393"/>
        <v>0</v>
      </c>
      <c r="Q776" s="11">
        <f t="shared" si="393"/>
        <v>0</v>
      </c>
      <c r="R776" s="11">
        <f t="shared" si="393"/>
        <v>0</v>
      </c>
      <c r="S776" s="11">
        <f t="shared" si="393"/>
        <v>0</v>
      </c>
      <c r="T776" s="11">
        <f t="shared" si="393"/>
        <v>10000</v>
      </c>
      <c r="U776" s="40">
        <f t="shared" si="395"/>
        <v>1.04</v>
      </c>
      <c r="V776" s="11">
        <f t="shared" si="415"/>
        <v>13.248407643312103</v>
      </c>
      <c r="W776" s="11">
        <f t="shared" si="415"/>
        <v>208333333.33333331</v>
      </c>
      <c r="X776" s="11">
        <f t="shared" si="415"/>
        <v>833333.33333333326</v>
      </c>
      <c r="Y776" s="11">
        <f t="shared" si="414"/>
        <v>1250000</v>
      </c>
      <c r="Z776" s="11">
        <f t="shared" si="414"/>
        <v>1.5000000000000002</v>
      </c>
      <c r="AA776" s="11">
        <f t="shared" si="414"/>
        <v>144.33756729740642</v>
      </c>
      <c r="AB776" s="11">
        <f t="shared" si="414"/>
        <v>10000</v>
      </c>
      <c r="AC776" s="11">
        <f t="shared" si="414"/>
        <v>10000</v>
      </c>
      <c r="AD776" s="11">
        <f t="shared" si="414"/>
        <v>333333.33333333331</v>
      </c>
      <c r="AE776" s="11">
        <f t="shared" si="414"/>
        <v>33333.333333333328</v>
      </c>
      <c r="AF776" s="11">
        <f t="shared" si="414"/>
        <v>50000</v>
      </c>
      <c r="AG776" s="11">
        <f t="shared" si="414"/>
        <v>1.5000000000000002</v>
      </c>
      <c r="AH776" s="11">
        <f t="shared" si="414"/>
        <v>5.7735026918962573</v>
      </c>
      <c r="AI776" s="11">
        <f t="shared" si="414"/>
        <v>0</v>
      </c>
      <c r="AJ776" s="11">
        <f t="shared" si="414"/>
        <v>0</v>
      </c>
      <c r="AK776" s="11">
        <f t="shared" si="416"/>
        <v>0</v>
      </c>
      <c r="AL776" s="11">
        <f t="shared" si="416"/>
        <v>0</v>
      </c>
      <c r="AM776" s="11">
        <f t="shared" si="416"/>
        <v>0</v>
      </c>
      <c r="AN776" s="11">
        <f t="shared" si="416"/>
        <v>0</v>
      </c>
      <c r="AO776" s="11">
        <f t="shared" si="416"/>
        <v>0</v>
      </c>
      <c r="AP776" s="11">
        <f t="shared" si="416"/>
        <v>0</v>
      </c>
      <c r="AQ776" s="11">
        <f t="shared" si="416"/>
        <v>0</v>
      </c>
      <c r="AR776" s="11">
        <f t="shared" si="416"/>
        <v>0</v>
      </c>
      <c r="AS776" s="11">
        <f t="shared" si="416"/>
        <v>0</v>
      </c>
      <c r="AT776" s="11">
        <f t="shared" si="392"/>
        <v>0</v>
      </c>
      <c r="AU776" s="11">
        <f t="shared" si="392"/>
        <v>0</v>
      </c>
      <c r="AV776" s="11">
        <f t="shared" si="392"/>
        <v>0</v>
      </c>
      <c r="AW776" s="11">
        <f t="shared" si="392"/>
        <v>0</v>
      </c>
      <c r="AX776" s="11">
        <f t="shared" si="392"/>
        <v>0</v>
      </c>
      <c r="AY776" s="11">
        <f t="shared" si="392"/>
        <v>0</v>
      </c>
      <c r="AZ776" s="11">
        <f t="shared" si="392"/>
        <v>0</v>
      </c>
      <c r="BA776" s="11">
        <f t="shared" si="392"/>
        <v>0</v>
      </c>
      <c r="BB776" s="11">
        <f t="shared" si="392"/>
        <v>0</v>
      </c>
      <c r="BC776" s="11">
        <f t="shared" si="392"/>
        <v>0</v>
      </c>
      <c r="BD776" s="11">
        <f t="shared" si="392"/>
        <v>0</v>
      </c>
      <c r="BE776" s="11">
        <f t="shared" si="389"/>
        <v>0</v>
      </c>
      <c r="BF776" s="15" t="str">
        <f t="shared" si="396"/>
        <v>ČSN 42 5524</v>
      </c>
      <c r="BG776" s="42">
        <v>78.5</v>
      </c>
      <c r="BH776" s="17">
        <f t="shared" si="397"/>
        <v>500</v>
      </c>
      <c r="BI776" s="17">
        <f t="shared" si="398"/>
        <v>20</v>
      </c>
      <c r="BX776" s="18">
        <f t="shared" si="390"/>
        <v>10000</v>
      </c>
      <c r="BY776" s="42">
        <v>1.04</v>
      </c>
      <c r="BZ776" s="43">
        <f t="shared" si="399"/>
        <v>13.248407643312103</v>
      </c>
      <c r="CA776" s="18">
        <f t="shared" si="400"/>
        <v>208333333.33333331</v>
      </c>
      <c r="CB776" s="18">
        <f t="shared" si="401"/>
        <v>833333.33333333326</v>
      </c>
      <c r="CC776" s="18">
        <f t="shared" si="402"/>
        <v>1250000</v>
      </c>
      <c r="CD776" s="25">
        <f t="shared" si="403"/>
        <v>1.5000000000000002</v>
      </c>
      <c r="CE776" s="26">
        <f t="shared" si="404"/>
        <v>144.33756729740642</v>
      </c>
      <c r="CF776" s="18">
        <f t="shared" si="405"/>
        <v>10000</v>
      </c>
      <c r="CG776" s="18">
        <f t="shared" si="406"/>
        <v>10000</v>
      </c>
      <c r="CH776" s="18">
        <f t="shared" si="407"/>
        <v>333333.33333333331</v>
      </c>
      <c r="CI776" s="18">
        <f t="shared" si="408"/>
        <v>33333.333333333328</v>
      </c>
      <c r="CJ776" s="18">
        <f t="shared" si="409"/>
        <v>50000</v>
      </c>
      <c r="CK776" s="25">
        <f t="shared" si="410"/>
        <v>1.5000000000000002</v>
      </c>
      <c r="CL776" s="26">
        <f t="shared" si="411"/>
        <v>5.7735026918962573</v>
      </c>
      <c r="DJ776" s="20" t="s">
        <v>542</v>
      </c>
    </row>
    <row r="777" spans="1:114" x14ac:dyDescent="0.2">
      <c r="A777" s="15" t="s">
        <v>105</v>
      </c>
      <c r="B777" s="10" t="s">
        <v>877</v>
      </c>
      <c r="C777" s="11">
        <f t="shared" si="394"/>
        <v>98.125</v>
      </c>
      <c r="D777" s="11">
        <f t="shared" si="413"/>
        <v>500</v>
      </c>
      <c r="E777" s="11">
        <f t="shared" si="413"/>
        <v>25</v>
      </c>
      <c r="F777" s="11">
        <f t="shared" si="413"/>
        <v>0</v>
      </c>
      <c r="G777" s="11">
        <f t="shared" si="413"/>
        <v>0</v>
      </c>
      <c r="H777" s="11">
        <f t="shared" si="413"/>
        <v>0</v>
      </c>
      <c r="I777" s="11">
        <f t="shared" si="413"/>
        <v>0</v>
      </c>
      <c r="J777" s="11">
        <f t="shared" si="413"/>
        <v>0</v>
      </c>
      <c r="K777" s="11">
        <f t="shared" si="413"/>
        <v>0</v>
      </c>
      <c r="L777" s="11">
        <f t="shared" si="413"/>
        <v>0</v>
      </c>
      <c r="M777" s="11">
        <f t="shared" si="413"/>
        <v>0</v>
      </c>
      <c r="N777" s="11">
        <f t="shared" si="412"/>
        <v>0</v>
      </c>
      <c r="O777" s="11">
        <f t="shared" si="393"/>
        <v>0</v>
      </c>
      <c r="P777" s="11">
        <f t="shared" si="393"/>
        <v>0</v>
      </c>
      <c r="Q777" s="11">
        <f t="shared" si="393"/>
        <v>0</v>
      </c>
      <c r="R777" s="11">
        <f t="shared" si="393"/>
        <v>0</v>
      </c>
      <c r="S777" s="11">
        <f t="shared" si="393"/>
        <v>0</v>
      </c>
      <c r="T777" s="11">
        <f t="shared" si="393"/>
        <v>12500</v>
      </c>
      <c r="U777" s="40">
        <f t="shared" si="395"/>
        <v>1.05</v>
      </c>
      <c r="V777" s="11">
        <f t="shared" si="415"/>
        <v>10.70063694267516</v>
      </c>
      <c r="W777" s="11">
        <f t="shared" si="415"/>
        <v>260416666.66666663</v>
      </c>
      <c r="X777" s="11">
        <f t="shared" si="415"/>
        <v>1041666.6666666665</v>
      </c>
      <c r="Y777" s="11">
        <f t="shared" si="414"/>
        <v>1562500</v>
      </c>
      <c r="Z777" s="11">
        <f t="shared" si="414"/>
        <v>1.5000000000000002</v>
      </c>
      <c r="AA777" s="11">
        <f t="shared" si="414"/>
        <v>144.33756729740642</v>
      </c>
      <c r="AB777" s="11">
        <f t="shared" si="414"/>
        <v>12500</v>
      </c>
      <c r="AC777" s="11">
        <f t="shared" si="414"/>
        <v>12500</v>
      </c>
      <c r="AD777" s="11">
        <f t="shared" si="414"/>
        <v>651041.66666666663</v>
      </c>
      <c r="AE777" s="11">
        <f t="shared" si="414"/>
        <v>52083.333333333328</v>
      </c>
      <c r="AF777" s="11">
        <f t="shared" si="414"/>
        <v>78125</v>
      </c>
      <c r="AG777" s="11">
        <f t="shared" si="414"/>
        <v>1.5000000000000002</v>
      </c>
      <c r="AH777" s="11">
        <f t="shared" si="414"/>
        <v>7.2168783648703219</v>
      </c>
      <c r="AI777" s="11">
        <f t="shared" si="414"/>
        <v>0</v>
      </c>
      <c r="AJ777" s="11">
        <f t="shared" si="414"/>
        <v>0</v>
      </c>
      <c r="AK777" s="11">
        <f t="shared" si="416"/>
        <v>0</v>
      </c>
      <c r="AL777" s="11">
        <f t="shared" si="416"/>
        <v>0</v>
      </c>
      <c r="AM777" s="11">
        <f t="shared" si="416"/>
        <v>0</v>
      </c>
      <c r="AN777" s="11">
        <f t="shared" si="416"/>
        <v>0</v>
      </c>
      <c r="AO777" s="11">
        <f t="shared" si="416"/>
        <v>0</v>
      </c>
      <c r="AP777" s="11">
        <f t="shared" si="416"/>
        <v>0</v>
      </c>
      <c r="AQ777" s="11">
        <f t="shared" si="416"/>
        <v>0</v>
      </c>
      <c r="AR777" s="11">
        <f t="shared" si="416"/>
        <v>0</v>
      </c>
      <c r="AS777" s="11">
        <f t="shared" si="416"/>
        <v>0</v>
      </c>
      <c r="AT777" s="11">
        <f t="shared" si="392"/>
        <v>0</v>
      </c>
      <c r="AU777" s="11">
        <f t="shared" si="392"/>
        <v>0</v>
      </c>
      <c r="AV777" s="11">
        <f t="shared" si="392"/>
        <v>0</v>
      </c>
      <c r="AW777" s="11">
        <f t="shared" si="392"/>
        <v>0</v>
      </c>
      <c r="AX777" s="11">
        <f t="shared" si="392"/>
        <v>0</v>
      </c>
      <c r="AY777" s="11">
        <f t="shared" si="392"/>
        <v>0</v>
      </c>
      <c r="AZ777" s="11">
        <f t="shared" si="392"/>
        <v>0</v>
      </c>
      <c r="BA777" s="11">
        <f t="shared" si="392"/>
        <v>0</v>
      </c>
      <c r="BB777" s="11">
        <f t="shared" si="392"/>
        <v>0</v>
      </c>
      <c r="BC777" s="11">
        <f t="shared" si="392"/>
        <v>0</v>
      </c>
      <c r="BD777" s="11">
        <f t="shared" si="392"/>
        <v>0</v>
      </c>
      <c r="BE777" s="11">
        <f t="shared" si="389"/>
        <v>0</v>
      </c>
      <c r="BF777" s="15" t="str">
        <f t="shared" si="396"/>
        <v>ČSN 42 5524</v>
      </c>
      <c r="BG777" s="42">
        <v>98.125</v>
      </c>
      <c r="BH777" s="17">
        <f t="shared" si="397"/>
        <v>500</v>
      </c>
      <c r="BI777" s="17">
        <f t="shared" si="398"/>
        <v>25</v>
      </c>
      <c r="BX777" s="18">
        <f t="shared" si="390"/>
        <v>12500</v>
      </c>
      <c r="BY777" s="42">
        <v>1.05</v>
      </c>
      <c r="BZ777" s="43">
        <f t="shared" si="399"/>
        <v>10.70063694267516</v>
      </c>
      <c r="CA777" s="18">
        <f t="shared" si="400"/>
        <v>260416666.66666663</v>
      </c>
      <c r="CB777" s="18">
        <f t="shared" si="401"/>
        <v>1041666.6666666665</v>
      </c>
      <c r="CC777" s="18">
        <f t="shared" si="402"/>
        <v>1562500</v>
      </c>
      <c r="CD777" s="25">
        <f t="shared" si="403"/>
        <v>1.5000000000000002</v>
      </c>
      <c r="CE777" s="26">
        <f t="shared" si="404"/>
        <v>144.33756729740642</v>
      </c>
      <c r="CF777" s="18">
        <f t="shared" si="405"/>
        <v>12500</v>
      </c>
      <c r="CG777" s="18">
        <f t="shared" si="406"/>
        <v>12500</v>
      </c>
      <c r="CH777" s="18">
        <f t="shared" si="407"/>
        <v>651041.66666666663</v>
      </c>
      <c r="CI777" s="18">
        <f t="shared" si="408"/>
        <v>52083.333333333328</v>
      </c>
      <c r="CJ777" s="18">
        <f t="shared" si="409"/>
        <v>78125</v>
      </c>
      <c r="CK777" s="25">
        <f t="shared" si="410"/>
        <v>1.5000000000000002</v>
      </c>
      <c r="CL777" s="26">
        <f t="shared" si="411"/>
        <v>7.2168783648703219</v>
      </c>
      <c r="DJ777" s="20" t="s">
        <v>542</v>
      </c>
    </row>
    <row r="778" spans="1:114" x14ac:dyDescent="0.2">
      <c r="A778" s="15" t="s">
        <v>105</v>
      </c>
      <c r="B778" s="10" t="s">
        <v>878</v>
      </c>
      <c r="C778" s="11">
        <f t="shared" si="394"/>
        <v>117.75</v>
      </c>
      <c r="D778" s="11">
        <f t="shared" si="413"/>
        <v>500</v>
      </c>
      <c r="E778" s="11">
        <f t="shared" si="413"/>
        <v>30</v>
      </c>
      <c r="F778" s="11">
        <f t="shared" si="413"/>
        <v>0</v>
      </c>
      <c r="G778" s="11">
        <f t="shared" si="413"/>
        <v>0</v>
      </c>
      <c r="H778" s="11">
        <f t="shared" si="413"/>
        <v>0</v>
      </c>
      <c r="I778" s="11">
        <f t="shared" si="413"/>
        <v>0</v>
      </c>
      <c r="J778" s="11">
        <f t="shared" si="413"/>
        <v>0</v>
      </c>
      <c r="K778" s="11">
        <f t="shared" si="413"/>
        <v>0</v>
      </c>
      <c r="L778" s="11">
        <f t="shared" si="413"/>
        <v>0</v>
      </c>
      <c r="M778" s="11">
        <f t="shared" si="413"/>
        <v>0</v>
      </c>
      <c r="N778" s="11">
        <f t="shared" si="412"/>
        <v>0</v>
      </c>
      <c r="O778" s="11">
        <f t="shared" si="393"/>
        <v>0</v>
      </c>
      <c r="P778" s="11">
        <f t="shared" si="393"/>
        <v>0</v>
      </c>
      <c r="Q778" s="11">
        <f t="shared" si="393"/>
        <v>0</v>
      </c>
      <c r="R778" s="11">
        <f t="shared" si="393"/>
        <v>0</v>
      </c>
      <c r="S778" s="11">
        <f t="shared" si="393"/>
        <v>0</v>
      </c>
      <c r="T778" s="11">
        <f t="shared" si="393"/>
        <v>15000</v>
      </c>
      <c r="U778" s="40">
        <f t="shared" si="395"/>
        <v>1.06</v>
      </c>
      <c r="V778" s="11">
        <f t="shared" si="415"/>
        <v>9.0021231422505323</v>
      </c>
      <c r="W778" s="11">
        <f t="shared" si="415"/>
        <v>312500000</v>
      </c>
      <c r="X778" s="11">
        <f t="shared" si="415"/>
        <v>1250000</v>
      </c>
      <c r="Y778" s="11">
        <f t="shared" si="414"/>
        <v>1875000</v>
      </c>
      <c r="Z778" s="11">
        <f t="shared" si="414"/>
        <v>1.5</v>
      </c>
      <c r="AA778" s="11">
        <f t="shared" si="414"/>
        <v>144.33756729740642</v>
      </c>
      <c r="AB778" s="11">
        <f t="shared" si="414"/>
        <v>15000</v>
      </c>
      <c r="AC778" s="11">
        <f t="shared" si="414"/>
        <v>15000</v>
      </c>
      <c r="AD778" s="11">
        <f t="shared" si="414"/>
        <v>1125000</v>
      </c>
      <c r="AE778" s="11">
        <f t="shared" si="414"/>
        <v>75000</v>
      </c>
      <c r="AF778" s="11">
        <f t="shared" si="414"/>
        <v>112500</v>
      </c>
      <c r="AG778" s="11">
        <f t="shared" si="414"/>
        <v>1.5</v>
      </c>
      <c r="AH778" s="11">
        <f t="shared" si="414"/>
        <v>8.6602540378443873</v>
      </c>
      <c r="AI778" s="11">
        <f t="shared" si="414"/>
        <v>0</v>
      </c>
      <c r="AJ778" s="11">
        <f t="shared" si="414"/>
        <v>0</v>
      </c>
      <c r="AK778" s="11">
        <f t="shared" si="416"/>
        <v>0</v>
      </c>
      <c r="AL778" s="11">
        <f t="shared" si="416"/>
        <v>0</v>
      </c>
      <c r="AM778" s="11">
        <f t="shared" si="416"/>
        <v>0</v>
      </c>
      <c r="AN778" s="11">
        <f t="shared" si="416"/>
        <v>0</v>
      </c>
      <c r="AO778" s="11">
        <f t="shared" si="416"/>
        <v>0</v>
      </c>
      <c r="AP778" s="11">
        <f t="shared" si="416"/>
        <v>0</v>
      </c>
      <c r="AQ778" s="11">
        <f t="shared" si="416"/>
        <v>0</v>
      </c>
      <c r="AR778" s="11">
        <f t="shared" si="416"/>
        <v>0</v>
      </c>
      <c r="AS778" s="11">
        <f t="shared" si="416"/>
        <v>0</v>
      </c>
      <c r="AT778" s="11">
        <f t="shared" si="392"/>
        <v>0</v>
      </c>
      <c r="AU778" s="11">
        <f t="shared" si="392"/>
        <v>0</v>
      </c>
      <c r="AV778" s="11">
        <f t="shared" si="392"/>
        <v>0</v>
      </c>
      <c r="AW778" s="11">
        <f t="shared" si="392"/>
        <v>0</v>
      </c>
      <c r="AX778" s="11">
        <f t="shared" si="392"/>
        <v>0</v>
      </c>
      <c r="AY778" s="11">
        <f t="shared" si="392"/>
        <v>0</v>
      </c>
      <c r="AZ778" s="11">
        <f t="shared" si="392"/>
        <v>0</v>
      </c>
      <c r="BA778" s="11">
        <f t="shared" si="392"/>
        <v>0</v>
      </c>
      <c r="BB778" s="11">
        <f t="shared" si="392"/>
        <v>0</v>
      </c>
      <c r="BC778" s="11">
        <f t="shared" si="392"/>
        <v>0</v>
      </c>
      <c r="BD778" s="11">
        <f t="shared" si="392"/>
        <v>0</v>
      </c>
      <c r="BE778" s="11">
        <f t="shared" si="389"/>
        <v>0</v>
      </c>
      <c r="BF778" s="15" t="str">
        <f t="shared" si="396"/>
        <v>ČSN 42 5524</v>
      </c>
      <c r="BG778" s="42">
        <v>117.75</v>
      </c>
      <c r="BH778" s="17">
        <f t="shared" si="397"/>
        <v>500</v>
      </c>
      <c r="BI778" s="17">
        <f t="shared" si="398"/>
        <v>30</v>
      </c>
      <c r="BX778" s="18">
        <f t="shared" si="390"/>
        <v>15000</v>
      </c>
      <c r="BY778" s="42">
        <v>1.06</v>
      </c>
      <c r="BZ778" s="43">
        <f t="shared" si="399"/>
        <v>9.0021231422505323</v>
      </c>
      <c r="CA778" s="18">
        <f t="shared" si="400"/>
        <v>312500000</v>
      </c>
      <c r="CB778" s="18">
        <f t="shared" si="401"/>
        <v>1250000</v>
      </c>
      <c r="CC778" s="18">
        <f t="shared" si="402"/>
        <v>1875000</v>
      </c>
      <c r="CD778" s="25">
        <f t="shared" si="403"/>
        <v>1.5</v>
      </c>
      <c r="CE778" s="26">
        <f t="shared" si="404"/>
        <v>144.33756729740642</v>
      </c>
      <c r="CF778" s="18">
        <f t="shared" si="405"/>
        <v>15000</v>
      </c>
      <c r="CG778" s="18">
        <f t="shared" si="406"/>
        <v>15000</v>
      </c>
      <c r="CH778" s="18">
        <f t="shared" si="407"/>
        <v>1125000</v>
      </c>
      <c r="CI778" s="18">
        <f t="shared" si="408"/>
        <v>75000</v>
      </c>
      <c r="CJ778" s="18">
        <f t="shared" si="409"/>
        <v>112500</v>
      </c>
      <c r="CK778" s="25">
        <f t="shared" si="410"/>
        <v>1.5</v>
      </c>
      <c r="CL778" s="26">
        <f t="shared" si="411"/>
        <v>8.6602540378443873</v>
      </c>
      <c r="DJ778" s="20" t="s">
        <v>542</v>
      </c>
    </row>
    <row r="779" spans="1:114" x14ac:dyDescent="0.2">
      <c r="A779" s="15" t="s">
        <v>105</v>
      </c>
      <c r="B779" s="10" t="s">
        <v>879</v>
      </c>
      <c r="C779" s="11">
        <f t="shared" si="394"/>
        <v>137.375</v>
      </c>
      <c r="D779" s="11">
        <f t="shared" si="413"/>
        <v>500</v>
      </c>
      <c r="E779" s="11">
        <f t="shared" si="413"/>
        <v>35</v>
      </c>
      <c r="F779" s="11">
        <f t="shared" si="413"/>
        <v>0</v>
      </c>
      <c r="G779" s="11">
        <f t="shared" si="413"/>
        <v>0</v>
      </c>
      <c r="H779" s="11">
        <f t="shared" si="413"/>
        <v>0</v>
      </c>
      <c r="I779" s="11">
        <f t="shared" si="413"/>
        <v>0</v>
      </c>
      <c r="J779" s="11">
        <f t="shared" si="413"/>
        <v>0</v>
      </c>
      <c r="K779" s="11">
        <f t="shared" si="413"/>
        <v>0</v>
      </c>
      <c r="L779" s="11">
        <f t="shared" si="413"/>
        <v>0</v>
      </c>
      <c r="M779" s="11">
        <f t="shared" si="413"/>
        <v>0</v>
      </c>
      <c r="N779" s="11">
        <f t="shared" si="412"/>
        <v>0</v>
      </c>
      <c r="O779" s="11">
        <f t="shared" si="393"/>
        <v>0</v>
      </c>
      <c r="P779" s="11">
        <f t="shared" si="393"/>
        <v>0</v>
      </c>
      <c r="Q779" s="11">
        <f t="shared" si="393"/>
        <v>0</v>
      </c>
      <c r="R779" s="11">
        <f t="shared" si="393"/>
        <v>0</v>
      </c>
      <c r="S779" s="11">
        <f t="shared" si="393"/>
        <v>0</v>
      </c>
      <c r="T779" s="11">
        <f t="shared" si="393"/>
        <v>17500</v>
      </c>
      <c r="U779" s="40">
        <f t="shared" si="395"/>
        <v>1.07</v>
      </c>
      <c r="V779" s="11">
        <f t="shared" si="415"/>
        <v>7.7888989990900823</v>
      </c>
      <c r="W779" s="11">
        <f t="shared" si="415"/>
        <v>364583333.33333331</v>
      </c>
      <c r="X779" s="11">
        <f t="shared" si="415"/>
        <v>1458333.3333333333</v>
      </c>
      <c r="Y779" s="11">
        <f t="shared" si="414"/>
        <v>2187500</v>
      </c>
      <c r="Z779" s="11">
        <f t="shared" si="414"/>
        <v>1.5</v>
      </c>
      <c r="AA779" s="11">
        <f t="shared" si="414"/>
        <v>144.33756729740642</v>
      </c>
      <c r="AB779" s="11">
        <f t="shared" si="414"/>
        <v>17500</v>
      </c>
      <c r="AC779" s="11">
        <f t="shared" si="414"/>
        <v>17500</v>
      </c>
      <c r="AD779" s="11">
        <f t="shared" si="414"/>
        <v>1786458.3333333333</v>
      </c>
      <c r="AE779" s="11">
        <f t="shared" si="414"/>
        <v>102083.33333333333</v>
      </c>
      <c r="AF779" s="11">
        <f t="shared" si="414"/>
        <v>153125</v>
      </c>
      <c r="AG779" s="11">
        <f t="shared" si="414"/>
        <v>1.5</v>
      </c>
      <c r="AH779" s="11">
        <f t="shared" si="414"/>
        <v>10.103629710818451</v>
      </c>
      <c r="AI779" s="11">
        <f t="shared" si="414"/>
        <v>0</v>
      </c>
      <c r="AJ779" s="11">
        <f t="shared" si="414"/>
        <v>0</v>
      </c>
      <c r="AK779" s="11">
        <f t="shared" si="416"/>
        <v>0</v>
      </c>
      <c r="AL779" s="11">
        <f t="shared" si="416"/>
        <v>0</v>
      </c>
      <c r="AM779" s="11">
        <f t="shared" si="416"/>
        <v>0</v>
      </c>
      <c r="AN779" s="11">
        <f t="shared" si="416"/>
        <v>0</v>
      </c>
      <c r="AO779" s="11">
        <f t="shared" si="416"/>
        <v>0</v>
      </c>
      <c r="AP779" s="11">
        <f t="shared" si="416"/>
        <v>0</v>
      </c>
      <c r="AQ779" s="11">
        <f t="shared" si="416"/>
        <v>0</v>
      </c>
      <c r="AR779" s="11">
        <f t="shared" si="416"/>
        <v>0</v>
      </c>
      <c r="AS779" s="11">
        <f t="shared" si="416"/>
        <v>0</v>
      </c>
      <c r="AT779" s="11">
        <f t="shared" si="392"/>
        <v>0</v>
      </c>
      <c r="AU779" s="11">
        <f t="shared" si="392"/>
        <v>0</v>
      </c>
      <c r="AV779" s="11">
        <f t="shared" si="392"/>
        <v>0</v>
      </c>
      <c r="AW779" s="11">
        <f t="shared" si="392"/>
        <v>0</v>
      </c>
      <c r="AX779" s="11">
        <f t="shared" si="392"/>
        <v>0</v>
      </c>
      <c r="AY779" s="11">
        <f t="shared" si="392"/>
        <v>0</v>
      </c>
      <c r="AZ779" s="11">
        <f t="shared" ref="AZ779:BE825" si="417">IF($A779="x",DD779,"")</f>
        <v>0</v>
      </c>
      <c r="BA779" s="11">
        <f t="shared" si="417"/>
        <v>0</v>
      </c>
      <c r="BB779" s="11">
        <f t="shared" si="417"/>
        <v>0</v>
      </c>
      <c r="BC779" s="11">
        <f t="shared" si="417"/>
        <v>0</v>
      </c>
      <c r="BD779" s="11">
        <f t="shared" si="417"/>
        <v>0</v>
      </c>
      <c r="BE779" s="11">
        <f t="shared" si="389"/>
        <v>0</v>
      </c>
      <c r="BF779" s="15" t="str">
        <f t="shared" si="396"/>
        <v>ČSN 42 5524</v>
      </c>
      <c r="BG779" s="42">
        <v>137.375</v>
      </c>
      <c r="BH779" s="17">
        <f t="shared" si="397"/>
        <v>500</v>
      </c>
      <c r="BI779" s="17">
        <f t="shared" si="398"/>
        <v>35</v>
      </c>
      <c r="BX779" s="18">
        <f t="shared" si="390"/>
        <v>17500</v>
      </c>
      <c r="BY779" s="42">
        <v>1.07</v>
      </c>
      <c r="BZ779" s="43">
        <f t="shared" si="399"/>
        <v>7.7888989990900823</v>
      </c>
      <c r="CA779" s="18">
        <f t="shared" si="400"/>
        <v>364583333.33333331</v>
      </c>
      <c r="CB779" s="18">
        <f t="shared" si="401"/>
        <v>1458333.3333333333</v>
      </c>
      <c r="CC779" s="18">
        <f t="shared" si="402"/>
        <v>2187500</v>
      </c>
      <c r="CD779" s="25">
        <f t="shared" si="403"/>
        <v>1.5</v>
      </c>
      <c r="CE779" s="26">
        <f t="shared" si="404"/>
        <v>144.33756729740642</v>
      </c>
      <c r="CF779" s="18">
        <f t="shared" si="405"/>
        <v>17500</v>
      </c>
      <c r="CG779" s="18">
        <f t="shared" si="406"/>
        <v>17500</v>
      </c>
      <c r="CH779" s="18">
        <f t="shared" si="407"/>
        <v>1786458.3333333333</v>
      </c>
      <c r="CI779" s="18">
        <f t="shared" si="408"/>
        <v>102083.33333333333</v>
      </c>
      <c r="CJ779" s="18">
        <f t="shared" si="409"/>
        <v>153125</v>
      </c>
      <c r="CK779" s="25">
        <f t="shared" si="410"/>
        <v>1.5</v>
      </c>
      <c r="CL779" s="26">
        <f t="shared" si="411"/>
        <v>10.103629710818451</v>
      </c>
      <c r="DJ779" s="20" t="s">
        <v>542</v>
      </c>
    </row>
    <row r="780" spans="1:114" x14ac:dyDescent="0.2">
      <c r="A780" s="15" t="s">
        <v>105</v>
      </c>
      <c r="B780" s="10" t="s">
        <v>880</v>
      </c>
      <c r="C780" s="11">
        <f t="shared" si="394"/>
        <v>157</v>
      </c>
      <c r="D780" s="11">
        <f t="shared" si="413"/>
        <v>500</v>
      </c>
      <c r="E780" s="11">
        <f t="shared" si="413"/>
        <v>40</v>
      </c>
      <c r="F780" s="11">
        <f t="shared" si="413"/>
        <v>0</v>
      </c>
      <c r="G780" s="11">
        <f t="shared" si="413"/>
        <v>0</v>
      </c>
      <c r="H780" s="11">
        <f t="shared" si="413"/>
        <v>0</v>
      </c>
      <c r="I780" s="11">
        <f t="shared" si="413"/>
        <v>0</v>
      </c>
      <c r="J780" s="11">
        <f t="shared" si="413"/>
        <v>0</v>
      </c>
      <c r="K780" s="11">
        <f t="shared" si="413"/>
        <v>0</v>
      </c>
      <c r="L780" s="11">
        <f t="shared" si="413"/>
        <v>0</v>
      </c>
      <c r="M780" s="11">
        <f t="shared" si="413"/>
        <v>0</v>
      </c>
      <c r="N780" s="11">
        <f t="shared" si="412"/>
        <v>0</v>
      </c>
      <c r="O780" s="11">
        <f t="shared" si="393"/>
        <v>0</v>
      </c>
      <c r="P780" s="11">
        <f t="shared" si="393"/>
        <v>0</v>
      </c>
      <c r="Q780" s="11">
        <f t="shared" si="393"/>
        <v>0</v>
      </c>
      <c r="R780" s="11">
        <f t="shared" si="393"/>
        <v>0</v>
      </c>
      <c r="S780" s="11">
        <f t="shared" si="393"/>
        <v>0</v>
      </c>
      <c r="T780" s="11">
        <f t="shared" si="393"/>
        <v>20000</v>
      </c>
      <c r="U780" s="40">
        <f t="shared" si="395"/>
        <v>1.08</v>
      </c>
      <c r="V780" s="11">
        <f t="shared" si="415"/>
        <v>6.8789808917197455</v>
      </c>
      <c r="W780" s="11">
        <f t="shared" si="415"/>
        <v>416666666.66666663</v>
      </c>
      <c r="X780" s="11">
        <f t="shared" si="415"/>
        <v>1666666.6666666665</v>
      </c>
      <c r="Y780" s="11">
        <f t="shared" si="414"/>
        <v>2500000</v>
      </c>
      <c r="Z780" s="11">
        <f t="shared" si="414"/>
        <v>1.5000000000000002</v>
      </c>
      <c r="AA780" s="11">
        <f t="shared" si="414"/>
        <v>144.33756729740642</v>
      </c>
      <c r="AB780" s="11">
        <f t="shared" si="414"/>
        <v>20000</v>
      </c>
      <c r="AC780" s="11">
        <f t="shared" si="414"/>
        <v>20000</v>
      </c>
      <c r="AD780" s="11">
        <f t="shared" si="414"/>
        <v>2666666.6666666665</v>
      </c>
      <c r="AE780" s="11">
        <f t="shared" si="414"/>
        <v>133333.33333333331</v>
      </c>
      <c r="AF780" s="11">
        <f t="shared" si="414"/>
        <v>200000</v>
      </c>
      <c r="AG780" s="11">
        <f t="shared" si="414"/>
        <v>1.5000000000000002</v>
      </c>
      <c r="AH780" s="11">
        <f t="shared" si="414"/>
        <v>11.547005383792515</v>
      </c>
      <c r="AI780" s="11">
        <f t="shared" si="414"/>
        <v>0</v>
      </c>
      <c r="AJ780" s="11">
        <f t="shared" si="414"/>
        <v>0</v>
      </c>
      <c r="AK780" s="11">
        <f t="shared" si="416"/>
        <v>0</v>
      </c>
      <c r="AL780" s="11">
        <f t="shared" si="416"/>
        <v>0</v>
      </c>
      <c r="AM780" s="11">
        <f t="shared" si="416"/>
        <v>0</v>
      </c>
      <c r="AN780" s="11">
        <f t="shared" si="416"/>
        <v>0</v>
      </c>
      <c r="AO780" s="11">
        <f t="shared" si="416"/>
        <v>0</v>
      </c>
      <c r="AP780" s="11">
        <f t="shared" si="416"/>
        <v>0</v>
      </c>
      <c r="AQ780" s="11">
        <f t="shared" si="416"/>
        <v>0</v>
      </c>
      <c r="AR780" s="11">
        <f t="shared" si="416"/>
        <v>0</v>
      </c>
      <c r="AS780" s="11">
        <f t="shared" si="416"/>
        <v>0</v>
      </c>
      <c r="AT780" s="11">
        <f t="shared" si="416"/>
        <v>0</v>
      </c>
      <c r="AU780" s="11">
        <f t="shared" si="416"/>
        <v>0</v>
      </c>
      <c r="AV780" s="11">
        <f t="shared" si="416"/>
        <v>0</v>
      </c>
      <c r="AW780" s="11">
        <f t="shared" si="416"/>
        <v>0</v>
      </c>
      <c r="AX780" s="11">
        <f t="shared" si="416"/>
        <v>0</v>
      </c>
      <c r="AY780" s="11">
        <f t="shared" si="416"/>
        <v>0</v>
      </c>
      <c r="AZ780" s="11">
        <f t="shared" si="417"/>
        <v>0</v>
      </c>
      <c r="BA780" s="11">
        <f t="shared" si="417"/>
        <v>0</v>
      </c>
      <c r="BB780" s="11">
        <f t="shared" si="417"/>
        <v>0</v>
      </c>
      <c r="BC780" s="11">
        <f t="shared" si="417"/>
        <v>0</v>
      </c>
      <c r="BD780" s="11">
        <f t="shared" si="417"/>
        <v>0</v>
      </c>
      <c r="BE780" s="11">
        <f t="shared" si="389"/>
        <v>0</v>
      </c>
      <c r="BF780" s="15" t="str">
        <f t="shared" si="396"/>
        <v>ČSN 42 5524</v>
      </c>
      <c r="BG780" s="42">
        <v>157</v>
      </c>
      <c r="BH780" s="17">
        <f t="shared" si="397"/>
        <v>500</v>
      </c>
      <c r="BI780" s="17">
        <f t="shared" si="398"/>
        <v>40</v>
      </c>
      <c r="BX780" s="18">
        <f t="shared" si="390"/>
        <v>20000</v>
      </c>
      <c r="BY780" s="42">
        <v>1.08</v>
      </c>
      <c r="BZ780" s="43">
        <f t="shared" si="399"/>
        <v>6.8789808917197455</v>
      </c>
      <c r="CA780" s="18">
        <f t="shared" si="400"/>
        <v>416666666.66666663</v>
      </c>
      <c r="CB780" s="18">
        <f t="shared" si="401"/>
        <v>1666666.6666666665</v>
      </c>
      <c r="CC780" s="18">
        <f t="shared" si="402"/>
        <v>2500000</v>
      </c>
      <c r="CD780" s="25">
        <f t="shared" si="403"/>
        <v>1.5000000000000002</v>
      </c>
      <c r="CE780" s="26">
        <f t="shared" si="404"/>
        <v>144.33756729740642</v>
      </c>
      <c r="CF780" s="18">
        <f t="shared" si="405"/>
        <v>20000</v>
      </c>
      <c r="CG780" s="18">
        <f t="shared" si="406"/>
        <v>20000</v>
      </c>
      <c r="CH780" s="18">
        <f t="shared" si="407"/>
        <v>2666666.6666666665</v>
      </c>
      <c r="CI780" s="18">
        <f t="shared" si="408"/>
        <v>133333.33333333331</v>
      </c>
      <c r="CJ780" s="18">
        <f t="shared" si="409"/>
        <v>200000</v>
      </c>
      <c r="CK780" s="25">
        <f t="shared" si="410"/>
        <v>1.5000000000000002</v>
      </c>
      <c r="CL780" s="26">
        <f t="shared" si="411"/>
        <v>11.547005383792515</v>
      </c>
      <c r="DJ780" s="20" t="s">
        <v>542</v>
      </c>
    </row>
    <row r="781" spans="1:114" x14ac:dyDescent="0.2">
      <c r="A781" s="15" t="s">
        <v>105</v>
      </c>
      <c r="B781" s="10" t="s">
        <v>881</v>
      </c>
      <c r="C781" s="11">
        <f t="shared" si="394"/>
        <v>176.625</v>
      </c>
      <c r="D781" s="11">
        <f t="shared" si="413"/>
        <v>500</v>
      </c>
      <c r="E781" s="11">
        <f t="shared" si="413"/>
        <v>45</v>
      </c>
      <c r="F781" s="11">
        <f t="shared" si="413"/>
        <v>0</v>
      </c>
      <c r="G781" s="11">
        <f t="shared" si="413"/>
        <v>0</v>
      </c>
      <c r="H781" s="11">
        <f t="shared" si="413"/>
        <v>0</v>
      </c>
      <c r="I781" s="11">
        <f t="shared" si="413"/>
        <v>0</v>
      </c>
      <c r="J781" s="11">
        <f t="shared" si="413"/>
        <v>0</v>
      </c>
      <c r="K781" s="11">
        <f t="shared" si="413"/>
        <v>0</v>
      </c>
      <c r="L781" s="11">
        <f t="shared" si="413"/>
        <v>0</v>
      </c>
      <c r="M781" s="11">
        <f t="shared" si="413"/>
        <v>0</v>
      </c>
      <c r="N781" s="11">
        <f t="shared" si="412"/>
        <v>0</v>
      </c>
      <c r="O781" s="11">
        <f t="shared" si="393"/>
        <v>0</v>
      </c>
      <c r="P781" s="11">
        <f t="shared" si="393"/>
        <v>0</v>
      </c>
      <c r="Q781" s="11">
        <f t="shared" si="393"/>
        <v>0</v>
      </c>
      <c r="R781" s="11">
        <f t="shared" si="393"/>
        <v>0</v>
      </c>
      <c r="S781" s="11">
        <f t="shared" si="393"/>
        <v>0</v>
      </c>
      <c r="T781" s="11">
        <f t="shared" si="393"/>
        <v>22500</v>
      </c>
      <c r="U781" s="40">
        <f t="shared" si="395"/>
        <v>1.0900000000000001</v>
      </c>
      <c r="V781" s="11">
        <f t="shared" si="415"/>
        <v>6.1712668082094844</v>
      </c>
      <c r="W781" s="11">
        <f t="shared" si="415"/>
        <v>468750000</v>
      </c>
      <c r="X781" s="11">
        <f t="shared" si="415"/>
        <v>1875000</v>
      </c>
      <c r="Y781" s="11">
        <f t="shared" si="414"/>
        <v>2812500</v>
      </c>
      <c r="Z781" s="11">
        <f t="shared" si="414"/>
        <v>1.5</v>
      </c>
      <c r="AA781" s="11">
        <f t="shared" si="414"/>
        <v>144.33756729740642</v>
      </c>
      <c r="AB781" s="11">
        <f t="shared" si="414"/>
        <v>22500</v>
      </c>
      <c r="AC781" s="11">
        <f t="shared" si="414"/>
        <v>22500</v>
      </c>
      <c r="AD781" s="11">
        <f t="shared" si="414"/>
        <v>3796875</v>
      </c>
      <c r="AE781" s="11">
        <f t="shared" si="414"/>
        <v>168750</v>
      </c>
      <c r="AF781" s="11">
        <f t="shared" si="414"/>
        <v>253125</v>
      </c>
      <c r="AG781" s="11">
        <f t="shared" si="414"/>
        <v>1.5</v>
      </c>
      <c r="AH781" s="11">
        <f t="shared" si="414"/>
        <v>12.99038105676658</v>
      </c>
      <c r="AI781" s="11">
        <f t="shared" si="414"/>
        <v>0</v>
      </c>
      <c r="AJ781" s="11">
        <f t="shared" si="414"/>
        <v>0</v>
      </c>
      <c r="AK781" s="11">
        <f t="shared" si="416"/>
        <v>0</v>
      </c>
      <c r="AL781" s="11">
        <f t="shared" si="416"/>
        <v>0</v>
      </c>
      <c r="AM781" s="11">
        <f t="shared" si="416"/>
        <v>0</v>
      </c>
      <c r="AN781" s="11">
        <f t="shared" si="416"/>
        <v>0</v>
      </c>
      <c r="AO781" s="11">
        <f t="shared" si="416"/>
        <v>0</v>
      </c>
      <c r="AP781" s="11">
        <f t="shared" si="416"/>
        <v>0</v>
      </c>
      <c r="AQ781" s="11">
        <f t="shared" si="416"/>
        <v>0</v>
      </c>
      <c r="AR781" s="11">
        <f t="shared" si="416"/>
        <v>0</v>
      </c>
      <c r="AS781" s="11">
        <f t="shared" si="416"/>
        <v>0</v>
      </c>
      <c r="AT781" s="11">
        <f t="shared" si="416"/>
        <v>0</v>
      </c>
      <c r="AU781" s="11">
        <f t="shared" si="416"/>
        <v>0</v>
      </c>
      <c r="AV781" s="11">
        <f t="shared" si="416"/>
        <v>0</v>
      </c>
      <c r="AW781" s="11">
        <f t="shared" si="416"/>
        <v>0</v>
      </c>
      <c r="AX781" s="11">
        <f t="shared" si="416"/>
        <v>0</v>
      </c>
      <c r="AY781" s="11">
        <f t="shared" si="416"/>
        <v>0</v>
      </c>
      <c r="AZ781" s="11">
        <f t="shared" si="417"/>
        <v>0</v>
      </c>
      <c r="BA781" s="11">
        <f t="shared" si="417"/>
        <v>0</v>
      </c>
      <c r="BB781" s="11">
        <f t="shared" si="417"/>
        <v>0</v>
      </c>
      <c r="BC781" s="11">
        <f t="shared" si="417"/>
        <v>0</v>
      </c>
      <c r="BD781" s="11">
        <f t="shared" si="417"/>
        <v>0</v>
      </c>
      <c r="BE781" s="11">
        <f t="shared" si="389"/>
        <v>0</v>
      </c>
      <c r="BF781" s="15" t="str">
        <f t="shared" si="396"/>
        <v>ČSN 42 5524</v>
      </c>
      <c r="BG781" s="42">
        <v>176.625</v>
      </c>
      <c r="BH781" s="17">
        <f t="shared" si="397"/>
        <v>500</v>
      </c>
      <c r="BI781" s="17">
        <f t="shared" si="398"/>
        <v>45</v>
      </c>
      <c r="BX781" s="18">
        <f t="shared" si="390"/>
        <v>22500</v>
      </c>
      <c r="BY781" s="42">
        <v>1.0900000000000001</v>
      </c>
      <c r="BZ781" s="43">
        <f t="shared" si="399"/>
        <v>6.1712668082094844</v>
      </c>
      <c r="CA781" s="18">
        <f t="shared" si="400"/>
        <v>468750000</v>
      </c>
      <c r="CB781" s="18">
        <f t="shared" si="401"/>
        <v>1875000</v>
      </c>
      <c r="CC781" s="18">
        <f t="shared" si="402"/>
        <v>2812500</v>
      </c>
      <c r="CD781" s="25">
        <f t="shared" si="403"/>
        <v>1.5</v>
      </c>
      <c r="CE781" s="26">
        <f t="shared" si="404"/>
        <v>144.33756729740642</v>
      </c>
      <c r="CF781" s="18">
        <f t="shared" si="405"/>
        <v>22500</v>
      </c>
      <c r="CG781" s="18">
        <f t="shared" si="406"/>
        <v>22500</v>
      </c>
      <c r="CH781" s="18">
        <f t="shared" si="407"/>
        <v>3796875</v>
      </c>
      <c r="CI781" s="18">
        <f t="shared" si="408"/>
        <v>168750</v>
      </c>
      <c r="CJ781" s="18">
        <f t="shared" si="409"/>
        <v>253125</v>
      </c>
      <c r="CK781" s="25">
        <f t="shared" si="410"/>
        <v>1.5</v>
      </c>
      <c r="CL781" s="26">
        <f t="shared" si="411"/>
        <v>12.99038105676658</v>
      </c>
      <c r="DJ781" s="20" t="s">
        <v>542</v>
      </c>
    </row>
    <row r="782" spans="1:114" x14ac:dyDescent="0.2">
      <c r="A782" s="15" t="s">
        <v>105</v>
      </c>
      <c r="B782" s="10" t="s">
        <v>882</v>
      </c>
      <c r="C782" s="11">
        <f t="shared" si="394"/>
        <v>196.25</v>
      </c>
      <c r="D782" s="11">
        <f t="shared" si="413"/>
        <v>500</v>
      </c>
      <c r="E782" s="11">
        <f t="shared" si="413"/>
        <v>50</v>
      </c>
      <c r="F782" s="11">
        <f t="shared" si="413"/>
        <v>0</v>
      </c>
      <c r="G782" s="11">
        <f t="shared" si="413"/>
        <v>0</v>
      </c>
      <c r="H782" s="11">
        <f t="shared" si="413"/>
        <v>0</v>
      </c>
      <c r="I782" s="11">
        <f t="shared" si="413"/>
        <v>0</v>
      </c>
      <c r="J782" s="11">
        <f t="shared" si="413"/>
        <v>0</v>
      </c>
      <c r="K782" s="11">
        <f t="shared" si="413"/>
        <v>0</v>
      </c>
      <c r="L782" s="11">
        <f t="shared" si="413"/>
        <v>0</v>
      </c>
      <c r="M782" s="11">
        <f t="shared" si="413"/>
        <v>0</v>
      </c>
      <c r="N782" s="11">
        <f t="shared" si="412"/>
        <v>0</v>
      </c>
      <c r="O782" s="11">
        <f t="shared" si="393"/>
        <v>0</v>
      </c>
      <c r="P782" s="11">
        <f t="shared" si="393"/>
        <v>0</v>
      </c>
      <c r="Q782" s="11">
        <f t="shared" si="393"/>
        <v>0</v>
      </c>
      <c r="R782" s="11">
        <f t="shared" si="393"/>
        <v>0</v>
      </c>
      <c r="S782" s="11">
        <f t="shared" si="393"/>
        <v>0</v>
      </c>
      <c r="T782" s="11">
        <f t="shared" si="393"/>
        <v>25000</v>
      </c>
      <c r="U782" s="40">
        <f t="shared" si="395"/>
        <v>1.1000000000000001</v>
      </c>
      <c r="V782" s="11">
        <f t="shared" si="415"/>
        <v>5.6050955414012753</v>
      </c>
      <c r="W782" s="11">
        <f t="shared" si="415"/>
        <v>520833333.33333325</v>
      </c>
      <c r="X782" s="11">
        <f t="shared" si="415"/>
        <v>2083333.333333333</v>
      </c>
      <c r="Y782" s="11">
        <f t="shared" si="414"/>
        <v>3125000</v>
      </c>
      <c r="Z782" s="11">
        <f t="shared" si="414"/>
        <v>1.5000000000000002</v>
      </c>
      <c r="AA782" s="11">
        <f t="shared" si="414"/>
        <v>144.33756729740642</v>
      </c>
      <c r="AB782" s="11">
        <f t="shared" si="414"/>
        <v>25000</v>
      </c>
      <c r="AC782" s="11">
        <f t="shared" si="414"/>
        <v>25000</v>
      </c>
      <c r="AD782" s="11">
        <f t="shared" si="414"/>
        <v>5208333.333333333</v>
      </c>
      <c r="AE782" s="11">
        <f t="shared" si="414"/>
        <v>208333.33333333331</v>
      </c>
      <c r="AF782" s="11">
        <f t="shared" si="414"/>
        <v>312500</v>
      </c>
      <c r="AG782" s="11">
        <f t="shared" si="414"/>
        <v>1.5000000000000002</v>
      </c>
      <c r="AH782" s="11">
        <f t="shared" si="414"/>
        <v>14.433756729740644</v>
      </c>
      <c r="AI782" s="11">
        <f t="shared" si="414"/>
        <v>0</v>
      </c>
      <c r="AJ782" s="11">
        <f t="shared" si="414"/>
        <v>0</v>
      </c>
      <c r="AK782" s="11">
        <f t="shared" si="416"/>
        <v>0</v>
      </c>
      <c r="AL782" s="11">
        <f t="shared" si="416"/>
        <v>0</v>
      </c>
      <c r="AM782" s="11">
        <f t="shared" si="416"/>
        <v>0</v>
      </c>
      <c r="AN782" s="11">
        <f t="shared" si="416"/>
        <v>0</v>
      </c>
      <c r="AO782" s="11">
        <f t="shared" si="416"/>
        <v>0</v>
      </c>
      <c r="AP782" s="11">
        <f t="shared" si="416"/>
        <v>0</v>
      </c>
      <c r="AQ782" s="11">
        <f t="shared" si="416"/>
        <v>0</v>
      </c>
      <c r="AR782" s="11">
        <f t="shared" si="416"/>
        <v>0</v>
      </c>
      <c r="AS782" s="11">
        <f t="shared" si="416"/>
        <v>0</v>
      </c>
      <c r="AT782" s="11">
        <f t="shared" si="416"/>
        <v>0</v>
      </c>
      <c r="AU782" s="11">
        <f t="shared" si="416"/>
        <v>0</v>
      </c>
      <c r="AV782" s="11">
        <f t="shared" si="416"/>
        <v>0</v>
      </c>
      <c r="AW782" s="11">
        <f t="shared" si="416"/>
        <v>0</v>
      </c>
      <c r="AX782" s="11">
        <f t="shared" si="416"/>
        <v>0</v>
      </c>
      <c r="AY782" s="11">
        <f t="shared" si="416"/>
        <v>0</v>
      </c>
      <c r="AZ782" s="11">
        <f t="shared" si="417"/>
        <v>0</v>
      </c>
      <c r="BA782" s="11">
        <f t="shared" si="417"/>
        <v>0</v>
      </c>
      <c r="BB782" s="11">
        <f t="shared" si="417"/>
        <v>0</v>
      </c>
      <c r="BC782" s="11">
        <f t="shared" si="417"/>
        <v>0</v>
      </c>
      <c r="BD782" s="11">
        <f t="shared" si="417"/>
        <v>0</v>
      </c>
      <c r="BE782" s="11">
        <f t="shared" si="389"/>
        <v>0</v>
      </c>
      <c r="BF782" s="15" t="str">
        <f t="shared" si="396"/>
        <v>ČSN 42 5524</v>
      </c>
      <c r="BG782" s="42">
        <v>196.25</v>
      </c>
      <c r="BH782" s="17">
        <f t="shared" si="397"/>
        <v>500</v>
      </c>
      <c r="BI782" s="17">
        <f t="shared" si="398"/>
        <v>50</v>
      </c>
      <c r="BX782" s="18">
        <f t="shared" si="390"/>
        <v>25000</v>
      </c>
      <c r="BY782" s="42">
        <v>1.1000000000000001</v>
      </c>
      <c r="BZ782" s="43">
        <f t="shared" si="399"/>
        <v>5.6050955414012753</v>
      </c>
      <c r="CA782" s="18">
        <f t="shared" si="400"/>
        <v>520833333.33333325</v>
      </c>
      <c r="CB782" s="18">
        <f t="shared" si="401"/>
        <v>2083333.333333333</v>
      </c>
      <c r="CC782" s="18">
        <f t="shared" si="402"/>
        <v>3125000</v>
      </c>
      <c r="CD782" s="25">
        <f t="shared" si="403"/>
        <v>1.5000000000000002</v>
      </c>
      <c r="CE782" s="26">
        <f t="shared" si="404"/>
        <v>144.33756729740642</v>
      </c>
      <c r="CF782" s="18">
        <f t="shared" si="405"/>
        <v>25000</v>
      </c>
      <c r="CG782" s="18">
        <f t="shared" si="406"/>
        <v>25000</v>
      </c>
      <c r="CH782" s="18">
        <f t="shared" si="407"/>
        <v>5208333.333333333</v>
      </c>
      <c r="CI782" s="18">
        <f t="shared" si="408"/>
        <v>208333.33333333331</v>
      </c>
      <c r="CJ782" s="18">
        <f t="shared" si="409"/>
        <v>312500</v>
      </c>
      <c r="CK782" s="25">
        <f t="shared" si="410"/>
        <v>1.5000000000000002</v>
      </c>
      <c r="CL782" s="26">
        <f t="shared" si="411"/>
        <v>14.433756729740644</v>
      </c>
      <c r="DJ782" s="20" t="s">
        <v>542</v>
      </c>
    </row>
    <row r="783" spans="1:114" x14ac:dyDescent="0.2">
      <c r="A783" s="15" t="s">
        <v>105</v>
      </c>
      <c r="B783" s="10" t="s">
        <v>883</v>
      </c>
      <c r="C783" s="11">
        <f t="shared" si="394"/>
        <v>215.875</v>
      </c>
      <c r="D783" s="11">
        <f t="shared" si="413"/>
        <v>500</v>
      </c>
      <c r="E783" s="11">
        <f t="shared" si="413"/>
        <v>55</v>
      </c>
      <c r="F783" s="11">
        <f t="shared" si="413"/>
        <v>0</v>
      </c>
      <c r="G783" s="11">
        <f t="shared" si="413"/>
        <v>0</v>
      </c>
      <c r="H783" s="11">
        <f t="shared" si="413"/>
        <v>0</v>
      </c>
      <c r="I783" s="11">
        <f t="shared" si="413"/>
        <v>0</v>
      </c>
      <c r="J783" s="11">
        <f t="shared" si="413"/>
        <v>0</v>
      </c>
      <c r="K783" s="11">
        <f t="shared" si="413"/>
        <v>0</v>
      </c>
      <c r="L783" s="11">
        <f t="shared" si="413"/>
        <v>0</v>
      </c>
      <c r="M783" s="11">
        <f t="shared" si="413"/>
        <v>0</v>
      </c>
      <c r="N783" s="11">
        <f t="shared" si="412"/>
        <v>0</v>
      </c>
      <c r="O783" s="11">
        <f t="shared" si="393"/>
        <v>0</v>
      </c>
      <c r="P783" s="11">
        <f t="shared" si="393"/>
        <v>0</v>
      </c>
      <c r="Q783" s="11">
        <f t="shared" si="393"/>
        <v>0</v>
      </c>
      <c r="R783" s="11">
        <f t="shared" si="393"/>
        <v>0</v>
      </c>
      <c r="S783" s="11">
        <f t="shared" si="393"/>
        <v>0</v>
      </c>
      <c r="T783" s="11">
        <f t="shared" si="393"/>
        <v>27500</v>
      </c>
      <c r="U783" s="40">
        <f t="shared" si="395"/>
        <v>1.1100000000000001</v>
      </c>
      <c r="V783" s="11">
        <f t="shared" si="415"/>
        <v>5.1418645049218306</v>
      </c>
      <c r="W783" s="11">
        <f t="shared" si="415"/>
        <v>572916666.66666663</v>
      </c>
      <c r="X783" s="11">
        <f t="shared" si="415"/>
        <v>2291666.6666666665</v>
      </c>
      <c r="Y783" s="11">
        <f t="shared" si="414"/>
        <v>3437500</v>
      </c>
      <c r="Z783" s="11">
        <f t="shared" si="414"/>
        <v>1.5</v>
      </c>
      <c r="AA783" s="11">
        <f t="shared" si="414"/>
        <v>144.33756729740642</v>
      </c>
      <c r="AB783" s="11">
        <f t="shared" si="414"/>
        <v>27500</v>
      </c>
      <c r="AC783" s="11">
        <f t="shared" si="414"/>
        <v>27500</v>
      </c>
      <c r="AD783" s="11">
        <f t="shared" si="414"/>
        <v>6932291.666666666</v>
      </c>
      <c r="AE783" s="11">
        <f t="shared" si="414"/>
        <v>252083.33333333331</v>
      </c>
      <c r="AF783" s="11">
        <f t="shared" si="414"/>
        <v>378125</v>
      </c>
      <c r="AG783" s="11">
        <f t="shared" si="414"/>
        <v>1.5000000000000002</v>
      </c>
      <c r="AH783" s="11">
        <f t="shared" si="414"/>
        <v>15.877132402714707</v>
      </c>
      <c r="AI783" s="11">
        <f t="shared" si="414"/>
        <v>0</v>
      </c>
      <c r="AJ783" s="11">
        <f t="shared" si="414"/>
        <v>0</v>
      </c>
      <c r="AK783" s="11">
        <f t="shared" si="416"/>
        <v>0</v>
      </c>
      <c r="AL783" s="11">
        <f t="shared" si="416"/>
        <v>0</v>
      </c>
      <c r="AM783" s="11">
        <f t="shared" si="416"/>
        <v>0</v>
      </c>
      <c r="AN783" s="11">
        <f t="shared" si="416"/>
        <v>0</v>
      </c>
      <c r="AO783" s="11">
        <f t="shared" si="416"/>
        <v>0</v>
      </c>
      <c r="AP783" s="11">
        <f t="shared" si="416"/>
        <v>0</v>
      </c>
      <c r="AQ783" s="11">
        <f t="shared" si="416"/>
        <v>0</v>
      </c>
      <c r="AR783" s="11">
        <f t="shared" si="416"/>
        <v>0</v>
      </c>
      <c r="AS783" s="11">
        <f t="shared" si="416"/>
        <v>0</v>
      </c>
      <c r="AT783" s="11">
        <f t="shared" si="416"/>
        <v>0</v>
      </c>
      <c r="AU783" s="11">
        <f t="shared" si="416"/>
        <v>0</v>
      </c>
      <c r="AV783" s="11">
        <f t="shared" si="416"/>
        <v>0</v>
      </c>
      <c r="AW783" s="11">
        <f t="shared" si="416"/>
        <v>0</v>
      </c>
      <c r="AX783" s="11">
        <f t="shared" si="416"/>
        <v>0</v>
      </c>
      <c r="AY783" s="11">
        <f t="shared" si="416"/>
        <v>0</v>
      </c>
      <c r="AZ783" s="11">
        <f t="shared" si="417"/>
        <v>0</v>
      </c>
      <c r="BA783" s="11">
        <f t="shared" si="417"/>
        <v>0</v>
      </c>
      <c r="BB783" s="11">
        <f t="shared" si="417"/>
        <v>0</v>
      </c>
      <c r="BC783" s="11">
        <f t="shared" si="417"/>
        <v>0</v>
      </c>
      <c r="BD783" s="11">
        <f t="shared" si="417"/>
        <v>0</v>
      </c>
      <c r="BE783" s="11">
        <f t="shared" si="389"/>
        <v>0</v>
      </c>
      <c r="BF783" s="15" t="str">
        <f t="shared" si="396"/>
        <v>ČSN 42 5524</v>
      </c>
      <c r="BG783" s="42">
        <v>215.875</v>
      </c>
      <c r="BH783" s="17">
        <f t="shared" si="397"/>
        <v>500</v>
      </c>
      <c r="BI783" s="17">
        <f t="shared" si="398"/>
        <v>55</v>
      </c>
      <c r="BX783" s="18">
        <f t="shared" si="390"/>
        <v>27500</v>
      </c>
      <c r="BY783" s="42">
        <v>1.1100000000000001</v>
      </c>
      <c r="BZ783" s="43">
        <f t="shared" si="399"/>
        <v>5.1418645049218306</v>
      </c>
      <c r="CA783" s="18">
        <f t="shared" si="400"/>
        <v>572916666.66666663</v>
      </c>
      <c r="CB783" s="18">
        <f t="shared" si="401"/>
        <v>2291666.6666666665</v>
      </c>
      <c r="CC783" s="18">
        <f t="shared" si="402"/>
        <v>3437500</v>
      </c>
      <c r="CD783" s="25">
        <f t="shared" si="403"/>
        <v>1.5</v>
      </c>
      <c r="CE783" s="26">
        <f t="shared" si="404"/>
        <v>144.33756729740642</v>
      </c>
      <c r="CF783" s="18">
        <f t="shared" si="405"/>
        <v>27500</v>
      </c>
      <c r="CG783" s="18">
        <f t="shared" si="406"/>
        <v>27500</v>
      </c>
      <c r="CH783" s="18">
        <f t="shared" si="407"/>
        <v>6932291.666666666</v>
      </c>
      <c r="CI783" s="18">
        <f t="shared" si="408"/>
        <v>252083.33333333331</v>
      </c>
      <c r="CJ783" s="18">
        <f t="shared" si="409"/>
        <v>378125</v>
      </c>
      <c r="CK783" s="25">
        <f t="shared" si="410"/>
        <v>1.5000000000000002</v>
      </c>
      <c r="CL783" s="26">
        <f t="shared" si="411"/>
        <v>15.877132402714707</v>
      </c>
      <c r="DJ783" s="20" t="s">
        <v>542</v>
      </c>
    </row>
    <row r="784" spans="1:114" x14ac:dyDescent="0.2">
      <c r="A784" s="15" t="s">
        <v>105</v>
      </c>
      <c r="B784" s="10" t="s">
        <v>884</v>
      </c>
      <c r="C784" s="11">
        <f t="shared" si="394"/>
        <v>235.5</v>
      </c>
      <c r="D784" s="11">
        <f t="shared" si="413"/>
        <v>500</v>
      </c>
      <c r="E784" s="11">
        <f t="shared" si="413"/>
        <v>60</v>
      </c>
      <c r="F784" s="11">
        <f t="shared" si="413"/>
        <v>0</v>
      </c>
      <c r="G784" s="11">
        <f t="shared" si="413"/>
        <v>0</v>
      </c>
      <c r="H784" s="11">
        <f t="shared" si="413"/>
        <v>0</v>
      </c>
      <c r="I784" s="11">
        <f t="shared" si="413"/>
        <v>0</v>
      </c>
      <c r="J784" s="11">
        <f t="shared" si="413"/>
        <v>0</v>
      </c>
      <c r="K784" s="11">
        <f t="shared" si="413"/>
        <v>0</v>
      </c>
      <c r="L784" s="11">
        <f t="shared" si="413"/>
        <v>0</v>
      </c>
      <c r="M784" s="11">
        <f t="shared" si="413"/>
        <v>0</v>
      </c>
      <c r="N784" s="11">
        <f t="shared" si="412"/>
        <v>0</v>
      </c>
      <c r="O784" s="11">
        <f t="shared" si="393"/>
        <v>0</v>
      </c>
      <c r="P784" s="11">
        <f t="shared" si="393"/>
        <v>0</v>
      </c>
      <c r="Q784" s="11">
        <f t="shared" si="393"/>
        <v>0</v>
      </c>
      <c r="R784" s="11">
        <f t="shared" si="393"/>
        <v>0</v>
      </c>
      <c r="S784" s="11">
        <f t="shared" si="393"/>
        <v>0</v>
      </c>
      <c r="T784" s="11">
        <f t="shared" si="393"/>
        <v>30000</v>
      </c>
      <c r="U784" s="40">
        <f t="shared" si="395"/>
        <v>1.1200000000000001</v>
      </c>
      <c r="V784" s="11">
        <f t="shared" si="415"/>
        <v>4.7558386411889604</v>
      </c>
      <c r="W784" s="11">
        <f t="shared" si="415"/>
        <v>625000000</v>
      </c>
      <c r="X784" s="11">
        <f t="shared" si="415"/>
        <v>2500000</v>
      </c>
      <c r="Y784" s="11">
        <f t="shared" si="414"/>
        <v>3750000</v>
      </c>
      <c r="Z784" s="11">
        <f t="shared" si="414"/>
        <v>1.5</v>
      </c>
      <c r="AA784" s="11">
        <f t="shared" si="414"/>
        <v>144.33756729740642</v>
      </c>
      <c r="AB784" s="11">
        <f t="shared" si="414"/>
        <v>30000</v>
      </c>
      <c r="AC784" s="11">
        <f t="shared" si="414"/>
        <v>30000</v>
      </c>
      <c r="AD784" s="11">
        <f t="shared" si="414"/>
        <v>9000000</v>
      </c>
      <c r="AE784" s="11">
        <f t="shared" si="414"/>
        <v>300000</v>
      </c>
      <c r="AF784" s="11">
        <f t="shared" si="414"/>
        <v>450000</v>
      </c>
      <c r="AG784" s="11">
        <f t="shared" si="414"/>
        <v>1.5</v>
      </c>
      <c r="AH784" s="11">
        <f t="shared" si="414"/>
        <v>17.320508075688775</v>
      </c>
      <c r="AI784" s="11">
        <f t="shared" si="414"/>
        <v>0</v>
      </c>
      <c r="AJ784" s="11">
        <f t="shared" si="414"/>
        <v>0</v>
      </c>
      <c r="AK784" s="11">
        <f t="shared" si="416"/>
        <v>0</v>
      </c>
      <c r="AL784" s="11">
        <f t="shared" si="416"/>
        <v>0</v>
      </c>
      <c r="AM784" s="11">
        <f t="shared" si="416"/>
        <v>0</v>
      </c>
      <c r="AN784" s="11">
        <f t="shared" si="416"/>
        <v>0</v>
      </c>
      <c r="AO784" s="11">
        <f t="shared" si="416"/>
        <v>0</v>
      </c>
      <c r="AP784" s="11">
        <f t="shared" si="416"/>
        <v>0</v>
      </c>
      <c r="AQ784" s="11">
        <f t="shared" si="416"/>
        <v>0</v>
      </c>
      <c r="AR784" s="11">
        <f t="shared" si="416"/>
        <v>0</v>
      </c>
      <c r="AS784" s="11">
        <f t="shared" si="416"/>
        <v>0</v>
      </c>
      <c r="AT784" s="11">
        <f t="shared" si="416"/>
        <v>0</v>
      </c>
      <c r="AU784" s="11">
        <f t="shared" si="416"/>
        <v>0</v>
      </c>
      <c r="AV784" s="11">
        <f t="shared" si="416"/>
        <v>0</v>
      </c>
      <c r="AW784" s="11">
        <f t="shared" si="416"/>
        <v>0</v>
      </c>
      <c r="AX784" s="11">
        <f t="shared" si="416"/>
        <v>0</v>
      </c>
      <c r="AY784" s="11">
        <f t="shared" si="416"/>
        <v>0</v>
      </c>
      <c r="AZ784" s="11">
        <f t="shared" si="417"/>
        <v>0</v>
      </c>
      <c r="BA784" s="11">
        <f t="shared" si="417"/>
        <v>0</v>
      </c>
      <c r="BB784" s="11">
        <f t="shared" si="417"/>
        <v>0</v>
      </c>
      <c r="BC784" s="11">
        <f t="shared" si="417"/>
        <v>0</v>
      </c>
      <c r="BD784" s="11">
        <f t="shared" si="417"/>
        <v>0</v>
      </c>
      <c r="BE784" s="11">
        <f t="shared" si="389"/>
        <v>0</v>
      </c>
      <c r="BF784" s="15" t="str">
        <f t="shared" si="396"/>
        <v>ČSN 42 5524</v>
      </c>
      <c r="BG784" s="42">
        <v>235.5</v>
      </c>
      <c r="BH784" s="17">
        <f t="shared" si="397"/>
        <v>500</v>
      </c>
      <c r="BI784" s="17">
        <f t="shared" si="398"/>
        <v>60</v>
      </c>
      <c r="BX784" s="18">
        <f t="shared" si="390"/>
        <v>30000</v>
      </c>
      <c r="BY784" s="42">
        <v>1.1200000000000001</v>
      </c>
      <c r="BZ784" s="43">
        <f t="shared" si="399"/>
        <v>4.7558386411889604</v>
      </c>
      <c r="CA784" s="18">
        <f t="shared" si="400"/>
        <v>625000000</v>
      </c>
      <c r="CB784" s="18">
        <f t="shared" si="401"/>
        <v>2500000</v>
      </c>
      <c r="CC784" s="18">
        <f t="shared" si="402"/>
        <v>3750000</v>
      </c>
      <c r="CD784" s="25">
        <f t="shared" si="403"/>
        <v>1.5</v>
      </c>
      <c r="CE784" s="26">
        <f t="shared" si="404"/>
        <v>144.33756729740642</v>
      </c>
      <c r="CF784" s="18">
        <f t="shared" si="405"/>
        <v>30000</v>
      </c>
      <c r="CG784" s="18">
        <f t="shared" si="406"/>
        <v>30000</v>
      </c>
      <c r="CH784" s="18">
        <f t="shared" si="407"/>
        <v>9000000</v>
      </c>
      <c r="CI784" s="18">
        <f t="shared" si="408"/>
        <v>300000</v>
      </c>
      <c r="CJ784" s="18">
        <f t="shared" si="409"/>
        <v>450000</v>
      </c>
      <c r="CK784" s="25">
        <f t="shared" si="410"/>
        <v>1.5</v>
      </c>
      <c r="CL784" s="26">
        <f t="shared" si="411"/>
        <v>17.320508075688775</v>
      </c>
      <c r="DJ784" s="20" t="s">
        <v>542</v>
      </c>
    </row>
    <row r="785" spans="1:114" x14ac:dyDescent="0.2">
      <c r="A785" s="15" t="s">
        <v>105</v>
      </c>
      <c r="B785" s="10" t="s">
        <v>885</v>
      </c>
      <c r="C785" s="11">
        <f t="shared" si="394"/>
        <v>34.54</v>
      </c>
      <c r="D785" s="11">
        <f t="shared" si="413"/>
        <v>550</v>
      </c>
      <c r="E785" s="11">
        <f t="shared" si="413"/>
        <v>8</v>
      </c>
      <c r="F785" s="11">
        <f t="shared" si="413"/>
        <v>0</v>
      </c>
      <c r="G785" s="11">
        <f t="shared" si="413"/>
        <v>0</v>
      </c>
      <c r="H785" s="11">
        <f t="shared" si="413"/>
        <v>0</v>
      </c>
      <c r="I785" s="11">
        <f t="shared" si="413"/>
        <v>0</v>
      </c>
      <c r="J785" s="11">
        <f t="shared" si="413"/>
        <v>0</v>
      </c>
      <c r="K785" s="11">
        <f t="shared" si="413"/>
        <v>0</v>
      </c>
      <c r="L785" s="11">
        <f t="shared" si="413"/>
        <v>0</v>
      </c>
      <c r="M785" s="11">
        <f t="shared" si="413"/>
        <v>0</v>
      </c>
      <c r="N785" s="11">
        <f t="shared" si="412"/>
        <v>0</v>
      </c>
      <c r="O785" s="11">
        <f t="shared" si="393"/>
        <v>0</v>
      </c>
      <c r="P785" s="11">
        <f t="shared" si="393"/>
        <v>0</v>
      </c>
      <c r="Q785" s="11">
        <f t="shared" si="393"/>
        <v>0</v>
      </c>
      <c r="R785" s="11">
        <f t="shared" si="393"/>
        <v>0</v>
      </c>
      <c r="S785" s="11">
        <f t="shared" si="393"/>
        <v>0</v>
      </c>
      <c r="T785" s="11">
        <f t="shared" si="393"/>
        <v>4400</v>
      </c>
      <c r="U785" s="40">
        <f t="shared" si="395"/>
        <v>1.1160000000000001</v>
      </c>
      <c r="V785" s="11">
        <f t="shared" si="415"/>
        <v>32.310364794441234</v>
      </c>
      <c r="W785" s="11">
        <f t="shared" si="415"/>
        <v>110916666.66666666</v>
      </c>
      <c r="X785" s="11">
        <f t="shared" si="415"/>
        <v>403333.33333333331</v>
      </c>
      <c r="Y785" s="11">
        <f t="shared" si="414"/>
        <v>605000</v>
      </c>
      <c r="Z785" s="11">
        <f t="shared" si="414"/>
        <v>1.5</v>
      </c>
      <c r="AA785" s="11">
        <f t="shared" si="414"/>
        <v>158.77132402714707</v>
      </c>
      <c r="AB785" s="11">
        <f t="shared" si="414"/>
        <v>4400</v>
      </c>
      <c r="AC785" s="11">
        <f t="shared" si="414"/>
        <v>4400</v>
      </c>
      <c r="AD785" s="11">
        <f t="shared" si="414"/>
        <v>23466.666666666664</v>
      </c>
      <c r="AE785" s="11">
        <f t="shared" si="414"/>
        <v>5866.6666666666661</v>
      </c>
      <c r="AF785" s="11">
        <f t="shared" si="414"/>
        <v>8800</v>
      </c>
      <c r="AG785" s="11">
        <f t="shared" si="414"/>
        <v>1.5000000000000002</v>
      </c>
      <c r="AH785" s="11">
        <f t="shared" si="414"/>
        <v>2.3094010767585029</v>
      </c>
      <c r="AI785" s="11">
        <f t="shared" si="414"/>
        <v>0</v>
      </c>
      <c r="AJ785" s="11">
        <f t="shared" si="414"/>
        <v>0</v>
      </c>
      <c r="AK785" s="11">
        <f t="shared" si="416"/>
        <v>0</v>
      </c>
      <c r="AL785" s="11">
        <f t="shared" si="416"/>
        <v>0</v>
      </c>
      <c r="AM785" s="11">
        <f t="shared" si="416"/>
        <v>0</v>
      </c>
      <c r="AN785" s="11">
        <f t="shared" si="416"/>
        <v>0</v>
      </c>
      <c r="AO785" s="11">
        <f t="shared" si="416"/>
        <v>0</v>
      </c>
      <c r="AP785" s="11">
        <f t="shared" si="416"/>
        <v>0</v>
      </c>
      <c r="AQ785" s="11">
        <f t="shared" si="416"/>
        <v>0</v>
      </c>
      <c r="AR785" s="11">
        <f t="shared" si="416"/>
        <v>0</v>
      </c>
      <c r="AS785" s="11">
        <f t="shared" si="416"/>
        <v>0</v>
      </c>
      <c r="AT785" s="11">
        <f t="shared" si="416"/>
        <v>0</v>
      </c>
      <c r="AU785" s="11">
        <f t="shared" si="416"/>
        <v>0</v>
      </c>
      <c r="AV785" s="11">
        <f t="shared" si="416"/>
        <v>0</v>
      </c>
      <c r="AW785" s="11">
        <f t="shared" si="416"/>
        <v>0</v>
      </c>
      <c r="AX785" s="11">
        <f t="shared" si="416"/>
        <v>0</v>
      </c>
      <c r="AY785" s="11">
        <f t="shared" si="416"/>
        <v>0</v>
      </c>
      <c r="AZ785" s="11">
        <f t="shared" si="417"/>
        <v>0</v>
      </c>
      <c r="BA785" s="11">
        <f t="shared" si="417"/>
        <v>0</v>
      </c>
      <c r="BB785" s="11">
        <f t="shared" si="417"/>
        <v>0</v>
      </c>
      <c r="BC785" s="11">
        <f t="shared" si="417"/>
        <v>0</v>
      </c>
      <c r="BD785" s="11">
        <f t="shared" si="417"/>
        <v>0</v>
      </c>
      <c r="BE785" s="11">
        <f t="shared" si="389"/>
        <v>0</v>
      </c>
      <c r="BF785" s="15" t="str">
        <f t="shared" si="396"/>
        <v>ČSN 42 5524</v>
      </c>
      <c r="BG785" s="42">
        <v>34.54</v>
      </c>
      <c r="BH785" s="17">
        <f t="shared" si="397"/>
        <v>550</v>
      </c>
      <c r="BI785" s="17">
        <f t="shared" si="398"/>
        <v>8</v>
      </c>
      <c r="BX785" s="18">
        <f t="shared" si="390"/>
        <v>4400</v>
      </c>
      <c r="BY785" s="42">
        <v>1.1160000000000001</v>
      </c>
      <c r="BZ785" s="43">
        <f t="shared" si="399"/>
        <v>32.310364794441234</v>
      </c>
      <c r="CA785" s="18">
        <f t="shared" si="400"/>
        <v>110916666.66666666</v>
      </c>
      <c r="CB785" s="18">
        <f t="shared" si="401"/>
        <v>403333.33333333331</v>
      </c>
      <c r="CC785" s="18">
        <f t="shared" si="402"/>
        <v>605000</v>
      </c>
      <c r="CD785" s="25">
        <f t="shared" si="403"/>
        <v>1.5</v>
      </c>
      <c r="CE785" s="26">
        <f t="shared" si="404"/>
        <v>158.77132402714707</v>
      </c>
      <c r="CF785" s="18">
        <f t="shared" si="405"/>
        <v>4400</v>
      </c>
      <c r="CG785" s="18">
        <f t="shared" si="406"/>
        <v>4400</v>
      </c>
      <c r="CH785" s="18">
        <f t="shared" si="407"/>
        <v>23466.666666666664</v>
      </c>
      <c r="CI785" s="18">
        <f t="shared" si="408"/>
        <v>5866.6666666666661</v>
      </c>
      <c r="CJ785" s="18">
        <f t="shared" si="409"/>
        <v>8800</v>
      </c>
      <c r="CK785" s="25">
        <f t="shared" si="410"/>
        <v>1.5000000000000002</v>
      </c>
      <c r="CL785" s="26">
        <f t="shared" si="411"/>
        <v>2.3094010767585029</v>
      </c>
      <c r="DJ785" s="20" t="s">
        <v>542</v>
      </c>
    </row>
    <row r="786" spans="1:114" x14ac:dyDescent="0.2">
      <c r="A786" s="15" t="s">
        <v>105</v>
      </c>
      <c r="B786" s="10" t="s">
        <v>886</v>
      </c>
      <c r="C786" s="11">
        <f t="shared" si="394"/>
        <v>38.857500000000002</v>
      </c>
      <c r="D786" s="11">
        <f t="shared" si="413"/>
        <v>550</v>
      </c>
      <c r="E786" s="11">
        <f t="shared" si="413"/>
        <v>9</v>
      </c>
      <c r="F786" s="11">
        <f t="shared" si="413"/>
        <v>0</v>
      </c>
      <c r="G786" s="11">
        <f t="shared" si="413"/>
        <v>0</v>
      </c>
      <c r="H786" s="11">
        <f t="shared" si="413"/>
        <v>0</v>
      </c>
      <c r="I786" s="11">
        <f t="shared" si="413"/>
        <v>0</v>
      </c>
      <c r="J786" s="11">
        <f t="shared" si="413"/>
        <v>0</v>
      </c>
      <c r="K786" s="11">
        <f t="shared" si="413"/>
        <v>0</v>
      </c>
      <c r="L786" s="11">
        <f t="shared" si="413"/>
        <v>0</v>
      </c>
      <c r="M786" s="11">
        <f t="shared" si="413"/>
        <v>0</v>
      </c>
      <c r="N786" s="11">
        <f t="shared" si="412"/>
        <v>0</v>
      </c>
      <c r="O786" s="11">
        <f t="shared" si="393"/>
        <v>0</v>
      </c>
      <c r="P786" s="11">
        <f t="shared" si="393"/>
        <v>0</v>
      </c>
      <c r="Q786" s="11">
        <f t="shared" si="393"/>
        <v>0</v>
      </c>
      <c r="R786" s="11">
        <f t="shared" si="393"/>
        <v>0</v>
      </c>
      <c r="S786" s="11">
        <f t="shared" si="393"/>
        <v>0</v>
      </c>
      <c r="T786" s="11">
        <f t="shared" si="393"/>
        <v>4950</v>
      </c>
      <c r="U786" s="40">
        <f t="shared" si="395"/>
        <v>1.1180000000000001</v>
      </c>
      <c r="V786" s="11">
        <f t="shared" si="415"/>
        <v>28.771794376889925</v>
      </c>
      <c r="W786" s="11">
        <f t="shared" si="415"/>
        <v>124781250</v>
      </c>
      <c r="X786" s="11">
        <f t="shared" si="415"/>
        <v>453750</v>
      </c>
      <c r="Y786" s="11">
        <f t="shared" si="414"/>
        <v>680625</v>
      </c>
      <c r="Z786" s="11">
        <f t="shared" si="414"/>
        <v>1.5</v>
      </c>
      <c r="AA786" s="11">
        <f t="shared" si="414"/>
        <v>158.77132402714707</v>
      </c>
      <c r="AB786" s="11">
        <f t="shared" si="414"/>
        <v>4950</v>
      </c>
      <c r="AC786" s="11">
        <f t="shared" si="414"/>
        <v>4950</v>
      </c>
      <c r="AD786" s="11">
        <f t="shared" si="414"/>
        <v>33412.5</v>
      </c>
      <c r="AE786" s="11">
        <f t="shared" si="414"/>
        <v>7424.9999999999991</v>
      </c>
      <c r="AF786" s="11">
        <f t="shared" si="414"/>
        <v>11137.5</v>
      </c>
      <c r="AG786" s="11">
        <f t="shared" si="414"/>
        <v>1.5000000000000002</v>
      </c>
      <c r="AH786" s="11">
        <f t="shared" si="414"/>
        <v>2.598076211353316</v>
      </c>
      <c r="AI786" s="11">
        <f t="shared" si="414"/>
        <v>0</v>
      </c>
      <c r="AJ786" s="11">
        <f t="shared" si="414"/>
        <v>0</v>
      </c>
      <c r="AK786" s="11">
        <f t="shared" si="416"/>
        <v>0</v>
      </c>
      <c r="AL786" s="11">
        <f t="shared" si="416"/>
        <v>0</v>
      </c>
      <c r="AM786" s="11">
        <f t="shared" si="416"/>
        <v>0</v>
      </c>
      <c r="AN786" s="11">
        <f t="shared" si="416"/>
        <v>0</v>
      </c>
      <c r="AO786" s="11">
        <f t="shared" si="416"/>
        <v>0</v>
      </c>
      <c r="AP786" s="11">
        <f t="shared" si="416"/>
        <v>0</v>
      </c>
      <c r="AQ786" s="11">
        <f t="shared" si="416"/>
        <v>0</v>
      </c>
      <c r="AR786" s="11">
        <f t="shared" si="416"/>
        <v>0</v>
      </c>
      <c r="AS786" s="11">
        <f t="shared" si="416"/>
        <v>0</v>
      </c>
      <c r="AT786" s="11">
        <f t="shared" si="416"/>
        <v>0</v>
      </c>
      <c r="AU786" s="11">
        <f t="shared" si="416"/>
        <v>0</v>
      </c>
      <c r="AV786" s="11">
        <f t="shared" si="416"/>
        <v>0</v>
      </c>
      <c r="AW786" s="11">
        <f t="shared" si="416"/>
        <v>0</v>
      </c>
      <c r="AX786" s="11">
        <f t="shared" si="416"/>
        <v>0</v>
      </c>
      <c r="AY786" s="11">
        <f t="shared" si="416"/>
        <v>0</v>
      </c>
      <c r="AZ786" s="11">
        <f t="shared" si="417"/>
        <v>0</v>
      </c>
      <c r="BA786" s="11">
        <f t="shared" si="417"/>
        <v>0</v>
      </c>
      <c r="BB786" s="11">
        <f t="shared" si="417"/>
        <v>0</v>
      </c>
      <c r="BC786" s="11">
        <f t="shared" si="417"/>
        <v>0</v>
      </c>
      <c r="BD786" s="11">
        <f t="shared" si="417"/>
        <v>0</v>
      </c>
      <c r="BE786" s="11">
        <f t="shared" si="389"/>
        <v>0</v>
      </c>
      <c r="BF786" s="15" t="str">
        <f t="shared" si="396"/>
        <v>ČSN 42 5524</v>
      </c>
      <c r="BG786" s="42">
        <v>38.857500000000002</v>
      </c>
      <c r="BH786" s="17">
        <f t="shared" si="397"/>
        <v>550</v>
      </c>
      <c r="BI786" s="17">
        <f t="shared" si="398"/>
        <v>9</v>
      </c>
      <c r="BX786" s="18">
        <f t="shared" si="390"/>
        <v>4950</v>
      </c>
      <c r="BY786" s="42">
        <v>1.1180000000000001</v>
      </c>
      <c r="BZ786" s="43">
        <f t="shared" si="399"/>
        <v>28.771794376889925</v>
      </c>
      <c r="CA786" s="18">
        <f t="shared" si="400"/>
        <v>124781250</v>
      </c>
      <c r="CB786" s="18">
        <f t="shared" si="401"/>
        <v>453750</v>
      </c>
      <c r="CC786" s="18">
        <f t="shared" si="402"/>
        <v>680625</v>
      </c>
      <c r="CD786" s="25">
        <f t="shared" si="403"/>
        <v>1.5</v>
      </c>
      <c r="CE786" s="26">
        <f t="shared" si="404"/>
        <v>158.77132402714707</v>
      </c>
      <c r="CF786" s="18">
        <f t="shared" si="405"/>
        <v>4950</v>
      </c>
      <c r="CG786" s="18">
        <f t="shared" si="406"/>
        <v>4950</v>
      </c>
      <c r="CH786" s="18">
        <f t="shared" si="407"/>
        <v>33412.5</v>
      </c>
      <c r="CI786" s="18">
        <f t="shared" si="408"/>
        <v>7424.9999999999991</v>
      </c>
      <c r="CJ786" s="18">
        <f t="shared" si="409"/>
        <v>11137.5</v>
      </c>
      <c r="CK786" s="25">
        <f t="shared" si="410"/>
        <v>1.5000000000000002</v>
      </c>
      <c r="CL786" s="26">
        <f t="shared" si="411"/>
        <v>2.598076211353316</v>
      </c>
      <c r="DJ786" s="20" t="s">
        <v>542</v>
      </c>
    </row>
    <row r="787" spans="1:114" x14ac:dyDescent="0.2">
      <c r="A787" s="15" t="s">
        <v>105</v>
      </c>
      <c r="B787" s="10" t="s">
        <v>887</v>
      </c>
      <c r="C787" s="11">
        <f t="shared" si="394"/>
        <v>43.174999999999997</v>
      </c>
      <c r="D787" s="11">
        <f t="shared" si="413"/>
        <v>550</v>
      </c>
      <c r="E787" s="11">
        <f t="shared" si="413"/>
        <v>10</v>
      </c>
      <c r="F787" s="11">
        <f t="shared" si="413"/>
        <v>0</v>
      </c>
      <c r="G787" s="11">
        <f t="shared" si="413"/>
        <v>0</v>
      </c>
      <c r="H787" s="11">
        <f t="shared" si="413"/>
        <v>0</v>
      </c>
      <c r="I787" s="11">
        <f t="shared" si="413"/>
        <v>0</v>
      </c>
      <c r="J787" s="11">
        <f t="shared" si="413"/>
        <v>0</v>
      </c>
      <c r="K787" s="11">
        <f t="shared" si="413"/>
        <v>0</v>
      </c>
      <c r="L787" s="11">
        <f t="shared" si="413"/>
        <v>0</v>
      </c>
      <c r="M787" s="11">
        <f t="shared" si="413"/>
        <v>0</v>
      </c>
      <c r="N787" s="11">
        <f t="shared" si="412"/>
        <v>0</v>
      </c>
      <c r="O787" s="11">
        <f t="shared" si="393"/>
        <v>0</v>
      </c>
      <c r="P787" s="11">
        <f t="shared" si="393"/>
        <v>0</v>
      </c>
      <c r="Q787" s="11">
        <f t="shared" si="393"/>
        <v>0</v>
      </c>
      <c r="R787" s="11">
        <f t="shared" si="393"/>
        <v>0</v>
      </c>
      <c r="S787" s="11">
        <f t="shared" si="393"/>
        <v>0</v>
      </c>
      <c r="T787" s="11">
        <f t="shared" si="393"/>
        <v>5500</v>
      </c>
      <c r="U787" s="40">
        <f t="shared" si="395"/>
        <v>1.1200000000000001</v>
      </c>
      <c r="V787" s="11">
        <f t="shared" si="415"/>
        <v>25.940938042848874</v>
      </c>
      <c r="W787" s="11">
        <f t="shared" si="415"/>
        <v>138645833.33333331</v>
      </c>
      <c r="X787" s="11">
        <f t="shared" si="415"/>
        <v>504166.66666666663</v>
      </c>
      <c r="Y787" s="11">
        <f t="shared" si="414"/>
        <v>756250</v>
      </c>
      <c r="Z787" s="11">
        <f t="shared" si="414"/>
        <v>1.5000000000000002</v>
      </c>
      <c r="AA787" s="11">
        <f t="shared" si="414"/>
        <v>158.77132402714707</v>
      </c>
      <c r="AB787" s="11">
        <f t="shared" si="414"/>
        <v>5500</v>
      </c>
      <c r="AC787" s="11">
        <f t="shared" si="414"/>
        <v>5500</v>
      </c>
      <c r="AD787" s="11">
        <f t="shared" si="414"/>
        <v>45833.333333333328</v>
      </c>
      <c r="AE787" s="11">
        <f t="shared" si="414"/>
        <v>9166.6666666666661</v>
      </c>
      <c r="AF787" s="11">
        <f t="shared" si="414"/>
        <v>13750</v>
      </c>
      <c r="AG787" s="11">
        <f t="shared" si="414"/>
        <v>1.5</v>
      </c>
      <c r="AH787" s="11">
        <f t="shared" si="414"/>
        <v>2.8867513459481287</v>
      </c>
      <c r="AI787" s="11">
        <f t="shared" si="414"/>
        <v>0</v>
      </c>
      <c r="AJ787" s="11">
        <f t="shared" si="414"/>
        <v>0</v>
      </c>
      <c r="AK787" s="11">
        <f t="shared" si="416"/>
        <v>0</v>
      </c>
      <c r="AL787" s="11">
        <f t="shared" si="416"/>
        <v>0</v>
      </c>
      <c r="AM787" s="11">
        <f t="shared" si="416"/>
        <v>0</v>
      </c>
      <c r="AN787" s="11">
        <f t="shared" si="416"/>
        <v>0</v>
      </c>
      <c r="AO787" s="11">
        <f t="shared" si="416"/>
        <v>0</v>
      </c>
      <c r="AP787" s="11">
        <f t="shared" si="416"/>
        <v>0</v>
      </c>
      <c r="AQ787" s="11">
        <f t="shared" si="416"/>
        <v>0</v>
      </c>
      <c r="AR787" s="11">
        <f t="shared" si="416"/>
        <v>0</v>
      </c>
      <c r="AS787" s="11">
        <f t="shared" si="416"/>
        <v>0</v>
      </c>
      <c r="AT787" s="11">
        <f t="shared" si="416"/>
        <v>0</v>
      </c>
      <c r="AU787" s="11">
        <f t="shared" si="416"/>
        <v>0</v>
      </c>
      <c r="AV787" s="11">
        <f t="shared" si="416"/>
        <v>0</v>
      </c>
      <c r="AW787" s="11">
        <f t="shared" si="416"/>
        <v>0</v>
      </c>
      <c r="AX787" s="11">
        <f t="shared" si="416"/>
        <v>0</v>
      </c>
      <c r="AY787" s="11">
        <f t="shared" si="416"/>
        <v>0</v>
      </c>
      <c r="AZ787" s="11">
        <f t="shared" si="417"/>
        <v>0</v>
      </c>
      <c r="BA787" s="11">
        <f t="shared" si="417"/>
        <v>0</v>
      </c>
      <c r="BB787" s="11">
        <f t="shared" si="417"/>
        <v>0</v>
      </c>
      <c r="BC787" s="11">
        <f t="shared" si="417"/>
        <v>0</v>
      </c>
      <c r="BD787" s="11">
        <f t="shared" si="417"/>
        <v>0</v>
      </c>
      <c r="BE787" s="11">
        <f t="shared" si="389"/>
        <v>0</v>
      </c>
      <c r="BF787" s="15" t="str">
        <f t="shared" si="396"/>
        <v>ČSN 42 5524</v>
      </c>
      <c r="BG787" s="42">
        <v>43.174999999999997</v>
      </c>
      <c r="BH787" s="17">
        <f t="shared" si="397"/>
        <v>550</v>
      </c>
      <c r="BI787" s="17">
        <f t="shared" si="398"/>
        <v>10</v>
      </c>
      <c r="BX787" s="18">
        <f t="shared" si="390"/>
        <v>5500</v>
      </c>
      <c r="BY787" s="42">
        <v>1.1200000000000001</v>
      </c>
      <c r="BZ787" s="43">
        <f t="shared" si="399"/>
        <v>25.940938042848874</v>
      </c>
      <c r="CA787" s="18">
        <f t="shared" si="400"/>
        <v>138645833.33333331</v>
      </c>
      <c r="CB787" s="18">
        <f t="shared" si="401"/>
        <v>504166.66666666663</v>
      </c>
      <c r="CC787" s="18">
        <f t="shared" si="402"/>
        <v>756250</v>
      </c>
      <c r="CD787" s="25">
        <f t="shared" si="403"/>
        <v>1.5000000000000002</v>
      </c>
      <c r="CE787" s="26">
        <f t="shared" si="404"/>
        <v>158.77132402714707</v>
      </c>
      <c r="CF787" s="18">
        <f t="shared" si="405"/>
        <v>5500</v>
      </c>
      <c r="CG787" s="18">
        <f t="shared" si="406"/>
        <v>5500</v>
      </c>
      <c r="CH787" s="18">
        <f t="shared" si="407"/>
        <v>45833.333333333328</v>
      </c>
      <c r="CI787" s="18">
        <f t="shared" si="408"/>
        <v>9166.6666666666661</v>
      </c>
      <c r="CJ787" s="18">
        <f t="shared" si="409"/>
        <v>13750</v>
      </c>
      <c r="CK787" s="25">
        <f t="shared" si="410"/>
        <v>1.5</v>
      </c>
      <c r="CL787" s="26">
        <f t="shared" si="411"/>
        <v>2.8867513459481287</v>
      </c>
      <c r="DJ787" s="20" t="s">
        <v>542</v>
      </c>
    </row>
    <row r="788" spans="1:114" x14ac:dyDescent="0.2">
      <c r="A788" s="15" t="s">
        <v>105</v>
      </c>
      <c r="B788" s="10" t="s">
        <v>888</v>
      </c>
      <c r="C788" s="11">
        <f t="shared" si="394"/>
        <v>51.81</v>
      </c>
      <c r="D788" s="11">
        <f t="shared" si="413"/>
        <v>550</v>
      </c>
      <c r="E788" s="11">
        <f t="shared" si="413"/>
        <v>12</v>
      </c>
      <c r="F788" s="11">
        <f t="shared" si="413"/>
        <v>0</v>
      </c>
      <c r="G788" s="11">
        <f t="shared" si="413"/>
        <v>0</v>
      </c>
      <c r="H788" s="11">
        <f t="shared" si="413"/>
        <v>0</v>
      </c>
      <c r="I788" s="11">
        <f t="shared" si="413"/>
        <v>0</v>
      </c>
      <c r="J788" s="11">
        <f t="shared" si="413"/>
        <v>0</v>
      </c>
      <c r="K788" s="11">
        <f t="shared" si="413"/>
        <v>0</v>
      </c>
      <c r="L788" s="11">
        <f t="shared" si="413"/>
        <v>0</v>
      </c>
      <c r="M788" s="11">
        <f t="shared" si="413"/>
        <v>0</v>
      </c>
      <c r="N788" s="11">
        <f t="shared" si="412"/>
        <v>0</v>
      </c>
      <c r="O788" s="11">
        <f t="shared" si="393"/>
        <v>0</v>
      </c>
      <c r="P788" s="11">
        <f t="shared" si="393"/>
        <v>0</v>
      </c>
      <c r="Q788" s="11">
        <f t="shared" si="393"/>
        <v>0</v>
      </c>
      <c r="R788" s="11">
        <f t="shared" si="393"/>
        <v>0</v>
      </c>
      <c r="S788" s="11">
        <f t="shared" si="393"/>
        <v>0</v>
      </c>
      <c r="T788" s="11">
        <f t="shared" si="393"/>
        <v>6600</v>
      </c>
      <c r="U788" s="40">
        <f t="shared" si="395"/>
        <v>1.1240000000000001</v>
      </c>
      <c r="V788" s="11">
        <f t="shared" si="415"/>
        <v>21.694653541787304</v>
      </c>
      <c r="W788" s="11">
        <f t="shared" si="415"/>
        <v>166375000</v>
      </c>
      <c r="X788" s="11">
        <f t="shared" si="415"/>
        <v>605000</v>
      </c>
      <c r="Y788" s="11">
        <f t="shared" si="414"/>
        <v>907500</v>
      </c>
      <c r="Z788" s="11">
        <f t="shared" si="414"/>
        <v>1.5</v>
      </c>
      <c r="AA788" s="11">
        <f t="shared" si="414"/>
        <v>158.77132402714707</v>
      </c>
      <c r="AB788" s="11">
        <f t="shared" si="414"/>
        <v>6600</v>
      </c>
      <c r="AC788" s="11">
        <f t="shared" si="414"/>
        <v>6600</v>
      </c>
      <c r="AD788" s="11">
        <f t="shared" si="414"/>
        <v>79199.999999999985</v>
      </c>
      <c r="AE788" s="11">
        <f t="shared" si="414"/>
        <v>13199.999999999998</v>
      </c>
      <c r="AF788" s="11">
        <f t="shared" si="414"/>
        <v>19800</v>
      </c>
      <c r="AG788" s="11">
        <f t="shared" si="414"/>
        <v>1.5000000000000002</v>
      </c>
      <c r="AH788" s="11">
        <f t="shared" si="414"/>
        <v>3.4641016151377544</v>
      </c>
      <c r="AI788" s="11">
        <f t="shared" si="414"/>
        <v>0</v>
      </c>
      <c r="AJ788" s="11">
        <f t="shared" si="414"/>
        <v>0</v>
      </c>
      <c r="AK788" s="11">
        <f t="shared" si="416"/>
        <v>0</v>
      </c>
      <c r="AL788" s="11">
        <f t="shared" si="416"/>
        <v>0</v>
      </c>
      <c r="AM788" s="11">
        <f t="shared" si="416"/>
        <v>0</v>
      </c>
      <c r="AN788" s="11">
        <f t="shared" si="416"/>
        <v>0</v>
      </c>
      <c r="AO788" s="11">
        <f t="shared" si="416"/>
        <v>0</v>
      </c>
      <c r="AP788" s="11">
        <f t="shared" si="416"/>
        <v>0</v>
      </c>
      <c r="AQ788" s="11">
        <f t="shared" si="416"/>
        <v>0</v>
      </c>
      <c r="AR788" s="11">
        <f t="shared" si="416"/>
        <v>0</v>
      </c>
      <c r="AS788" s="11">
        <f t="shared" si="416"/>
        <v>0</v>
      </c>
      <c r="AT788" s="11">
        <f t="shared" si="416"/>
        <v>0</v>
      </c>
      <c r="AU788" s="11">
        <f t="shared" si="416"/>
        <v>0</v>
      </c>
      <c r="AV788" s="11">
        <f t="shared" si="416"/>
        <v>0</v>
      </c>
      <c r="AW788" s="11">
        <f t="shared" si="416"/>
        <v>0</v>
      </c>
      <c r="AX788" s="11">
        <f t="shared" si="416"/>
        <v>0</v>
      </c>
      <c r="AY788" s="11">
        <f t="shared" si="416"/>
        <v>0</v>
      </c>
      <c r="AZ788" s="11">
        <f t="shared" si="417"/>
        <v>0</v>
      </c>
      <c r="BA788" s="11">
        <f t="shared" si="417"/>
        <v>0</v>
      </c>
      <c r="BB788" s="11">
        <f t="shared" si="417"/>
        <v>0</v>
      </c>
      <c r="BC788" s="11">
        <f t="shared" si="417"/>
        <v>0</v>
      </c>
      <c r="BD788" s="11">
        <f t="shared" si="417"/>
        <v>0</v>
      </c>
      <c r="BE788" s="11">
        <f t="shared" si="389"/>
        <v>0</v>
      </c>
      <c r="BF788" s="15" t="str">
        <f t="shared" si="396"/>
        <v>ČSN 42 5524</v>
      </c>
      <c r="BG788" s="42">
        <v>51.81</v>
      </c>
      <c r="BH788" s="17">
        <f t="shared" si="397"/>
        <v>550</v>
      </c>
      <c r="BI788" s="17">
        <f t="shared" si="398"/>
        <v>12</v>
      </c>
      <c r="BX788" s="18">
        <f t="shared" si="390"/>
        <v>6600</v>
      </c>
      <c r="BY788" s="42">
        <v>1.1240000000000001</v>
      </c>
      <c r="BZ788" s="43">
        <f t="shared" si="399"/>
        <v>21.694653541787304</v>
      </c>
      <c r="CA788" s="18">
        <f t="shared" si="400"/>
        <v>166375000</v>
      </c>
      <c r="CB788" s="18">
        <f t="shared" si="401"/>
        <v>605000</v>
      </c>
      <c r="CC788" s="18">
        <f t="shared" si="402"/>
        <v>907500</v>
      </c>
      <c r="CD788" s="25">
        <f t="shared" si="403"/>
        <v>1.5</v>
      </c>
      <c r="CE788" s="26">
        <f t="shared" si="404"/>
        <v>158.77132402714707</v>
      </c>
      <c r="CF788" s="18">
        <f t="shared" si="405"/>
        <v>6600</v>
      </c>
      <c r="CG788" s="18">
        <f t="shared" si="406"/>
        <v>6600</v>
      </c>
      <c r="CH788" s="18">
        <f t="shared" si="407"/>
        <v>79199.999999999985</v>
      </c>
      <c r="CI788" s="18">
        <f t="shared" si="408"/>
        <v>13199.999999999998</v>
      </c>
      <c r="CJ788" s="18">
        <f t="shared" si="409"/>
        <v>19800</v>
      </c>
      <c r="CK788" s="25">
        <f t="shared" si="410"/>
        <v>1.5000000000000002</v>
      </c>
      <c r="CL788" s="26">
        <f t="shared" si="411"/>
        <v>3.4641016151377544</v>
      </c>
      <c r="DJ788" s="20" t="s">
        <v>542</v>
      </c>
    </row>
    <row r="789" spans="1:114" x14ac:dyDescent="0.2">
      <c r="A789" s="15" t="s">
        <v>105</v>
      </c>
      <c r="B789" s="10" t="s">
        <v>889</v>
      </c>
      <c r="C789" s="11">
        <f t="shared" si="394"/>
        <v>60.445</v>
      </c>
      <c r="D789" s="11">
        <f t="shared" si="413"/>
        <v>550</v>
      </c>
      <c r="E789" s="11">
        <f t="shared" si="413"/>
        <v>14</v>
      </c>
      <c r="F789" s="11">
        <f t="shared" si="413"/>
        <v>0</v>
      </c>
      <c r="G789" s="11">
        <f t="shared" si="413"/>
        <v>0</v>
      </c>
      <c r="H789" s="11">
        <f t="shared" si="413"/>
        <v>0</v>
      </c>
      <c r="I789" s="11">
        <f t="shared" si="413"/>
        <v>0</v>
      </c>
      <c r="J789" s="11">
        <f t="shared" si="413"/>
        <v>0</v>
      </c>
      <c r="K789" s="11">
        <f t="shared" si="413"/>
        <v>0</v>
      </c>
      <c r="L789" s="11">
        <f t="shared" si="413"/>
        <v>0</v>
      </c>
      <c r="M789" s="11">
        <f t="shared" si="413"/>
        <v>0</v>
      </c>
      <c r="N789" s="11">
        <f t="shared" si="412"/>
        <v>0</v>
      </c>
      <c r="O789" s="11">
        <f t="shared" si="393"/>
        <v>0</v>
      </c>
      <c r="P789" s="11">
        <f t="shared" si="393"/>
        <v>0</v>
      </c>
      <c r="Q789" s="11">
        <f t="shared" si="393"/>
        <v>0</v>
      </c>
      <c r="R789" s="11">
        <f t="shared" si="393"/>
        <v>0</v>
      </c>
      <c r="S789" s="11">
        <f t="shared" si="393"/>
        <v>0</v>
      </c>
      <c r="T789" s="11">
        <f t="shared" si="393"/>
        <v>7700</v>
      </c>
      <c r="U789" s="40">
        <f t="shared" si="395"/>
        <v>1.1279999999999999</v>
      </c>
      <c r="V789" s="11">
        <f t="shared" si="415"/>
        <v>18.661593183886179</v>
      </c>
      <c r="W789" s="11">
        <f t="shared" si="415"/>
        <v>194104166.66666666</v>
      </c>
      <c r="X789" s="11">
        <f t="shared" si="415"/>
        <v>705833.33333333326</v>
      </c>
      <c r="Y789" s="11">
        <f t="shared" si="414"/>
        <v>1058750</v>
      </c>
      <c r="Z789" s="11">
        <f t="shared" si="414"/>
        <v>1.5000000000000002</v>
      </c>
      <c r="AA789" s="11">
        <f t="shared" si="414"/>
        <v>158.77132402714707</v>
      </c>
      <c r="AB789" s="11">
        <f t="shared" si="414"/>
        <v>7700</v>
      </c>
      <c r="AC789" s="11">
        <f t="shared" si="414"/>
        <v>7700</v>
      </c>
      <c r="AD789" s="11">
        <f t="shared" si="414"/>
        <v>125766.66666666666</v>
      </c>
      <c r="AE789" s="11">
        <f t="shared" si="414"/>
        <v>17966.666666666664</v>
      </c>
      <c r="AF789" s="11">
        <f t="shared" si="414"/>
        <v>26950</v>
      </c>
      <c r="AG789" s="11">
        <f t="shared" si="414"/>
        <v>1.5000000000000002</v>
      </c>
      <c r="AH789" s="11">
        <f t="shared" si="414"/>
        <v>4.0414518843273806</v>
      </c>
      <c r="AI789" s="11">
        <f t="shared" si="414"/>
        <v>0</v>
      </c>
      <c r="AJ789" s="11">
        <f t="shared" si="414"/>
        <v>0</v>
      </c>
      <c r="AK789" s="11">
        <f t="shared" si="416"/>
        <v>0</v>
      </c>
      <c r="AL789" s="11">
        <f t="shared" si="416"/>
        <v>0</v>
      </c>
      <c r="AM789" s="11">
        <f t="shared" si="416"/>
        <v>0</v>
      </c>
      <c r="AN789" s="11">
        <f t="shared" si="416"/>
        <v>0</v>
      </c>
      <c r="AO789" s="11">
        <f t="shared" si="416"/>
        <v>0</v>
      </c>
      <c r="AP789" s="11">
        <f t="shared" si="416"/>
        <v>0</v>
      </c>
      <c r="AQ789" s="11">
        <f t="shared" si="416"/>
        <v>0</v>
      </c>
      <c r="AR789" s="11">
        <f t="shared" si="416"/>
        <v>0</v>
      </c>
      <c r="AS789" s="11">
        <f t="shared" si="416"/>
        <v>0</v>
      </c>
      <c r="AT789" s="11">
        <f t="shared" si="416"/>
        <v>0</v>
      </c>
      <c r="AU789" s="11">
        <f t="shared" si="416"/>
        <v>0</v>
      </c>
      <c r="AV789" s="11">
        <f t="shared" si="416"/>
        <v>0</v>
      </c>
      <c r="AW789" s="11">
        <f t="shared" si="416"/>
        <v>0</v>
      </c>
      <c r="AX789" s="11">
        <f t="shared" si="416"/>
        <v>0</v>
      </c>
      <c r="AY789" s="11">
        <f t="shared" si="416"/>
        <v>0</v>
      </c>
      <c r="AZ789" s="11">
        <f t="shared" si="417"/>
        <v>0</v>
      </c>
      <c r="BA789" s="11">
        <f t="shared" si="417"/>
        <v>0</v>
      </c>
      <c r="BB789" s="11">
        <f t="shared" si="417"/>
        <v>0</v>
      </c>
      <c r="BC789" s="11">
        <f t="shared" si="417"/>
        <v>0</v>
      </c>
      <c r="BD789" s="11">
        <f t="shared" si="417"/>
        <v>0</v>
      </c>
      <c r="BE789" s="11">
        <f t="shared" si="389"/>
        <v>0</v>
      </c>
      <c r="BF789" s="15" t="str">
        <f t="shared" si="396"/>
        <v>ČSN 42 5524</v>
      </c>
      <c r="BG789" s="42">
        <v>60.445</v>
      </c>
      <c r="BH789" s="17">
        <f t="shared" si="397"/>
        <v>550</v>
      </c>
      <c r="BI789" s="17">
        <f t="shared" si="398"/>
        <v>14</v>
      </c>
      <c r="BX789" s="18">
        <f t="shared" si="390"/>
        <v>7700</v>
      </c>
      <c r="BY789" s="42">
        <v>1.1279999999999999</v>
      </c>
      <c r="BZ789" s="43">
        <f t="shared" si="399"/>
        <v>18.661593183886179</v>
      </c>
      <c r="CA789" s="18">
        <f t="shared" si="400"/>
        <v>194104166.66666666</v>
      </c>
      <c r="CB789" s="18">
        <f t="shared" si="401"/>
        <v>705833.33333333326</v>
      </c>
      <c r="CC789" s="18">
        <f t="shared" si="402"/>
        <v>1058750</v>
      </c>
      <c r="CD789" s="25">
        <f t="shared" si="403"/>
        <v>1.5000000000000002</v>
      </c>
      <c r="CE789" s="26">
        <f t="shared" si="404"/>
        <v>158.77132402714707</v>
      </c>
      <c r="CF789" s="18">
        <f t="shared" si="405"/>
        <v>7700</v>
      </c>
      <c r="CG789" s="18">
        <f t="shared" si="406"/>
        <v>7700</v>
      </c>
      <c r="CH789" s="18">
        <f t="shared" si="407"/>
        <v>125766.66666666666</v>
      </c>
      <c r="CI789" s="18">
        <f t="shared" si="408"/>
        <v>17966.666666666664</v>
      </c>
      <c r="CJ789" s="18">
        <f t="shared" si="409"/>
        <v>26950</v>
      </c>
      <c r="CK789" s="25">
        <f t="shared" si="410"/>
        <v>1.5000000000000002</v>
      </c>
      <c r="CL789" s="26">
        <f t="shared" si="411"/>
        <v>4.0414518843273806</v>
      </c>
      <c r="DJ789" s="20" t="s">
        <v>542</v>
      </c>
    </row>
    <row r="790" spans="1:114" x14ac:dyDescent="0.2">
      <c r="A790" s="15" t="s">
        <v>105</v>
      </c>
      <c r="B790" s="10" t="s">
        <v>890</v>
      </c>
      <c r="C790" s="11">
        <f t="shared" si="394"/>
        <v>69.08</v>
      </c>
      <c r="D790" s="11">
        <f t="shared" si="413"/>
        <v>550</v>
      </c>
      <c r="E790" s="11">
        <f t="shared" si="413"/>
        <v>16</v>
      </c>
      <c r="F790" s="11">
        <f t="shared" si="413"/>
        <v>0</v>
      </c>
      <c r="G790" s="11">
        <f t="shared" si="413"/>
        <v>0</v>
      </c>
      <c r="H790" s="11">
        <f t="shared" si="413"/>
        <v>0</v>
      </c>
      <c r="I790" s="11">
        <f t="shared" si="413"/>
        <v>0</v>
      </c>
      <c r="J790" s="11">
        <f t="shared" si="413"/>
        <v>0</v>
      </c>
      <c r="K790" s="11">
        <f t="shared" si="413"/>
        <v>0</v>
      </c>
      <c r="L790" s="11">
        <f t="shared" si="413"/>
        <v>0</v>
      </c>
      <c r="M790" s="11">
        <f t="shared" si="413"/>
        <v>0</v>
      </c>
      <c r="N790" s="11">
        <f t="shared" si="412"/>
        <v>0</v>
      </c>
      <c r="O790" s="11">
        <f t="shared" si="393"/>
        <v>0</v>
      </c>
      <c r="P790" s="11">
        <f t="shared" si="393"/>
        <v>0</v>
      </c>
      <c r="Q790" s="11">
        <f t="shared" si="393"/>
        <v>0</v>
      </c>
      <c r="R790" s="11">
        <f t="shared" si="393"/>
        <v>0</v>
      </c>
      <c r="S790" s="11">
        <f t="shared" si="393"/>
        <v>0</v>
      </c>
      <c r="T790" s="11">
        <f t="shared" si="393"/>
        <v>8800</v>
      </c>
      <c r="U790" s="40">
        <f t="shared" si="395"/>
        <v>1.1319999999999999</v>
      </c>
      <c r="V790" s="11">
        <f t="shared" si="415"/>
        <v>16.386797915460338</v>
      </c>
      <c r="W790" s="11">
        <f t="shared" si="415"/>
        <v>221833333.33333331</v>
      </c>
      <c r="X790" s="11">
        <f t="shared" si="415"/>
        <v>806666.66666666663</v>
      </c>
      <c r="Y790" s="11">
        <f t="shared" si="414"/>
        <v>1210000</v>
      </c>
      <c r="Z790" s="11">
        <f t="shared" si="414"/>
        <v>1.5</v>
      </c>
      <c r="AA790" s="11">
        <f t="shared" si="414"/>
        <v>158.77132402714707</v>
      </c>
      <c r="AB790" s="11">
        <f t="shared" si="414"/>
        <v>8800</v>
      </c>
      <c r="AC790" s="11">
        <f t="shared" si="414"/>
        <v>8800</v>
      </c>
      <c r="AD790" s="11">
        <f t="shared" si="414"/>
        <v>187733.33333333331</v>
      </c>
      <c r="AE790" s="11">
        <f t="shared" si="414"/>
        <v>23466.666666666664</v>
      </c>
      <c r="AF790" s="11">
        <f t="shared" si="414"/>
        <v>35200</v>
      </c>
      <c r="AG790" s="11">
        <f t="shared" si="414"/>
        <v>1.5000000000000002</v>
      </c>
      <c r="AH790" s="11">
        <f t="shared" si="414"/>
        <v>4.6188021535170058</v>
      </c>
      <c r="AI790" s="11">
        <f t="shared" si="414"/>
        <v>0</v>
      </c>
      <c r="AJ790" s="11">
        <f t="shared" si="414"/>
        <v>0</v>
      </c>
      <c r="AK790" s="11">
        <f t="shared" si="416"/>
        <v>0</v>
      </c>
      <c r="AL790" s="11">
        <f t="shared" si="416"/>
        <v>0</v>
      </c>
      <c r="AM790" s="11">
        <f t="shared" si="416"/>
        <v>0</v>
      </c>
      <c r="AN790" s="11">
        <f t="shared" si="416"/>
        <v>0</v>
      </c>
      <c r="AO790" s="11">
        <f t="shared" si="416"/>
        <v>0</v>
      </c>
      <c r="AP790" s="11">
        <f t="shared" si="416"/>
        <v>0</v>
      </c>
      <c r="AQ790" s="11">
        <f t="shared" si="416"/>
        <v>0</v>
      </c>
      <c r="AR790" s="11">
        <f t="shared" si="416"/>
        <v>0</v>
      </c>
      <c r="AS790" s="11">
        <f t="shared" si="416"/>
        <v>0</v>
      </c>
      <c r="AT790" s="11">
        <f t="shared" si="416"/>
        <v>0</v>
      </c>
      <c r="AU790" s="11">
        <f t="shared" si="416"/>
        <v>0</v>
      </c>
      <c r="AV790" s="11">
        <f t="shared" si="416"/>
        <v>0</v>
      </c>
      <c r="AW790" s="11">
        <f t="shared" si="416"/>
        <v>0</v>
      </c>
      <c r="AX790" s="11">
        <f t="shared" si="416"/>
        <v>0</v>
      </c>
      <c r="AY790" s="11">
        <f t="shared" si="416"/>
        <v>0</v>
      </c>
      <c r="AZ790" s="11">
        <f t="shared" si="417"/>
        <v>0</v>
      </c>
      <c r="BA790" s="11">
        <f t="shared" si="417"/>
        <v>0</v>
      </c>
      <c r="BB790" s="11">
        <f t="shared" si="417"/>
        <v>0</v>
      </c>
      <c r="BC790" s="11">
        <f t="shared" si="417"/>
        <v>0</v>
      </c>
      <c r="BD790" s="11">
        <f t="shared" si="417"/>
        <v>0</v>
      </c>
      <c r="BE790" s="11">
        <f t="shared" si="389"/>
        <v>0</v>
      </c>
      <c r="BF790" s="15" t="str">
        <f t="shared" si="396"/>
        <v>ČSN 42 5524</v>
      </c>
      <c r="BG790" s="42">
        <v>69.08</v>
      </c>
      <c r="BH790" s="17">
        <f t="shared" si="397"/>
        <v>550</v>
      </c>
      <c r="BI790" s="17">
        <f t="shared" si="398"/>
        <v>16</v>
      </c>
      <c r="BX790" s="18">
        <f t="shared" si="390"/>
        <v>8800</v>
      </c>
      <c r="BY790" s="42">
        <v>1.1319999999999999</v>
      </c>
      <c r="BZ790" s="43">
        <f t="shared" si="399"/>
        <v>16.386797915460338</v>
      </c>
      <c r="CA790" s="18">
        <f t="shared" si="400"/>
        <v>221833333.33333331</v>
      </c>
      <c r="CB790" s="18">
        <f t="shared" si="401"/>
        <v>806666.66666666663</v>
      </c>
      <c r="CC790" s="18">
        <f t="shared" si="402"/>
        <v>1210000</v>
      </c>
      <c r="CD790" s="25">
        <f t="shared" si="403"/>
        <v>1.5</v>
      </c>
      <c r="CE790" s="26">
        <f t="shared" si="404"/>
        <v>158.77132402714707</v>
      </c>
      <c r="CF790" s="18">
        <f t="shared" si="405"/>
        <v>8800</v>
      </c>
      <c r="CG790" s="18">
        <f t="shared" si="406"/>
        <v>8800</v>
      </c>
      <c r="CH790" s="18">
        <f t="shared" si="407"/>
        <v>187733.33333333331</v>
      </c>
      <c r="CI790" s="18">
        <f t="shared" si="408"/>
        <v>23466.666666666664</v>
      </c>
      <c r="CJ790" s="18">
        <f t="shared" si="409"/>
        <v>35200</v>
      </c>
      <c r="CK790" s="25">
        <f t="shared" si="410"/>
        <v>1.5000000000000002</v>
      </c>
      <c r="CL790" s="26">
        <f t="shared" si="411"/>
        <v>4.6188021535170058</v>
      </c>
      <c r="DJ790" s="20" t="s">
        <v>542</v>
      </c>
    </row>
    <row r="791" spans="1:114" x14ac:dyDescent="0.2">
      <c r="A791" s="15" t="s">
        <v>105</v>
      </c>
      <c r="B791" s="10" t="s">
        <v>891</v>
      </c>
      <c r="C791" s="11">
        <f t="shared" si="394"/>
        <v>77.715000000000003</v>
      </c>
      <c r="D791" s="11">
        <f t="shared" si="413"/>
        <v>550</v>
      </c>
      <c r="E791" s="11">
        <f t="shared" si="413"/>
        <v>18</v>
      </c>
      <c r="F791" s="11">
        <f t="shared" si="413"/>
        <v>0</v>
      </c>
      <c r="G791" s="11">
        <f t="shared" si="413"/>
        <v>0</v>
      </c>
      <c r="H791" s="11">
        <f t="shared" si="413"/>
        <v>0</v>
      </c>
      <c r="I791" s="11">
        <f t="shared" si="413"/>
        <v>0</v>
      </c>
      <c r="J791" s="11">
        <f t="shared" si="413"/>
        <v>0</v>
      </c>
      <c r="K791" s="11">
        <f t="shared" si="413"/>
        <v>0</v>
      </c>
      <c r="L791" s="11">
        <f t="shared" si="413"/>
        <v>0</v>
      </c>
      <c r="M791" s="11">
        <f t="shared" si="413"/>
        <v>0</v>
      </c>
      <c r="N791" s="11">
        <f t="shared" si="412"/>
        <v>0</v>
      </c>
      <c r="O791" s="11">
        <f t="shared" si="393"/>
        <v>0</v>
      </c>
      <c r="P791" s="11">
        <f t="shared" si="393"/>
        <v>0</v>
      </c>
      <c r="Q791" s="11">
        <f t="shared" si="393"/>
        <v>0</v>
      </c>
      <c r="R791" s="11">
        <f t="shared" si="393"/>
        <v>0</v>
      </c>
      <c r="S791" s="11">
        <f t="shared" si="393"/>
        <v>0</v>
      </c>
      <c r="T791" s="11">
        <f t="shared" si="393"/>
        <v>9900</v>
      </c>
      <c r="U791" s="40">
        <f t="shared" si="395"/>
        <v>1.1359999999999999</v>
      </c>
      <c r="V791" s="11">
        <f t="shared" si="415"/>
        <v>14.617512706684682</v>
      </c>
      <c r="W791" s="11">
        <f t="shared" si="415"/>
        <v>249562500</v>
      </c>
      <c r="X791" s="11">
        <f t="shared" si="415"/>
        <v>907500</v>
      </c>
      <c r="Y791" s="11">
        <f t="shared" si="415"/>
        <v>1361250</v>
      </c>
      <c r="Z791" s="11">
        <f t="shared" si="415"/>
        <v>1.5</v>
      </c>
      <c r="AA791" s="11">
        <f t="shared" si="415"/>
        <v>158.77132402714707</v>
      </c>
      <c r="AB791" s="11">
        <f t="shared" si="415"/>
        <v>9900</v>
      </c>
      <c r="AC791" s="11">
        <f t="shared" si="415"/>
        <v>9900</v>
      </c>
      <c r="AD791" s="11">
        <f t="shared" si="415"/>
        <v>267300</v>
      </c>
      <c r="AE791" s="11">
        <f t="shared" si="415"/>
        <v>29699.999999999996</v>
      </c>
      <c r="AF791" s="11">
        <f t="shared" si="415"/>
        <v>44550</v>
      </c>
      <c r="AG791" s="11">
        <f t="shared" si="415"/>
        <v>1.5000000000000002</v>
      </c>
      <c r="AH791" s="11">
        <f t="shared" si="415"/>
        <v>5.196152422706632</v>
      </c>
      <c r="AI791" s="11">
        <f t="shared" si="415"/>
        <v>0</v>
      </c>
      <c r="AJ791" s="11">
        <f t="shared" si="415"/>
        <v>0</v>
      </c>
      <c r="AK791" s="11">
        <f t="shared" si="416"/>
        <v>0</v>
      </c>
      <c r="AL791" s="11">
        <f t="shared" si="416"/>
        <v>0</v>
      </c>
      <c r="AM791" s="11">
        <f t="shared" si="416"/>
        <v>0</v>
      </c>
      <c r="AN791" s="11">
        <f t="shared" si="416"/>
        <v>0</v>
      </c>
      <c r="AO791" s="11">
        <f t="shared" si="416"/>
        <v>0</v>
      </c>
      <c r="AP791" s="11">
        <f t="shared" si="416"/>
        <v>0</v>
      </c>
      <c r="AQ791" s="11">
        <f t="shared" si="416"/>
        <v>0</v>
      </c>
      <c r="AR791" s="11">
        <f t="shared" si="416"/>
        <v>0</v>
      </c>
      <c r="AS791" s="11">
        <f t="shared" si="416"/>
        <v>0</v>
      </c>
      <c r="AT791" s="11">
        <f t="shared" ref="AT791:BA831" si="418">IF($A791="x",CX791,"")</f>
        <v>0</v>
      </c>
      <c r="AU791" s="11">
        <f t="shared" si="418"/>
        <v>0</v>
      </c>
      <c r="AV791" s="11">
        <f t="shared" si="418"/>
        <v>0</v>
      </c>
      <c r="AW791" s="11">
        <f t="shared" si="418"/>
        <v>0</v>
      </c>
      <c r="AX791" s="11">
        <f t="shared" si="418"/>
        <v>0</v>
      </c>
      <c r="AY791" s="11">
        <f t="shared" si="418"/>
        <v>0</v>
      </c>
      <c r="AZ791" s="11">
        <f t="shared" si="417"/>
        <v>0</v>
      </c>
      <c r="BA791" s="11">
        <f t="shared" si="417"/>
        <v>0</v>
      </c>
      <c r="BB791" s="11">
        <f t="shared" si="417"/>
        <v>0</v>
      </c>
      <c r="BC791" s="11">
        <f t="shared" si="417"/>
        <v>0</v>
      </c>
      <c r="BD791" s="11">
        <f t="shared" si="417"/>
        <v>0</v>
      </c>
      <c r="BE791" s="11">
        <f t="shared" si="389"/>
        <v>0</v>
      </c>
      <c r="BF791" s="15" t="str">
        <f t="shared" si="396"/>
        <v>ČSN 42 5524</v>
      </c>
      <c r="BG791" s="42">
        <v>77.715000000000003</v>
      </c>
      <c r="BH791" s="17">
        <f t="shared" si="397"/>
        <v>550</v>
      </c>
      <c r="BI791" s="17">
        <f t="shared" si="398"/>
        <v>18</v>
      </c>
      <c r="BX791" s="18">
        <f t="shared" si="390"/>
        <v>9900</v>
      </c>
      <c r="BY791" s="42">
        <v>1.1359999999999999</v>
      </c>
      <c r="BZ791" s="43">
        <f t="shared" si="399"/>
        <v>14.617512706684682</v>
      </c>
      <c r="CA791" s="18">
        <f t="shared" si="400"/>
        <v>249562500</v>
      </c>
      <c r="CB791" s="18">
        <f t="shared" si="401"/>
        <v>907500</v>
      </c>
      <c r="CC791" s="18">
        <f t="shared" si="402"/>
        <v>1361250</v>
      </c>
      <c r="CD791" s="25">
        <f t="shared" si="403"/>
        <v>1.5</v>
      </c>
      <c r="CE791" s="26">
        <f t="shared" si="404"/>
        <v>158.77132402714707</v>
      </c>
      <c r="CF791" s="18">
        <f t="shared" si="405"/>
        <v>9900</v>
      </c>
      <c r="CG791" s="18">
        <f t="shared" si="406"/>
        <v>9900</v>
      </c>
      <c r="CH791" s="18">
        <f t="shared" si="407"/>
        <v>267300</v>
      </c>
      <c r="CI791" s="18">
        <f t="shared" si="408"/>
        <v>29699.999999999996</v>
      </c>
      <c r="CJ791" s="18">
        <f t="shared" si="409"/>
        <v>44550</v>
      </c>
      <c r="CK791" s="25">
        <f t="shared" si="410"/>
        <v>1.5000000000000002</v>
      </c>
      <c r="CL791" s="26">
        <f t="shared" si="411"/>
        <v>5.196152422706632</v>
      </c>
      <c r="DJ791" s="20" t="s">
        <v>542</v>
      </c>
    </row>
    <row r="792" spans="1:114" x14ac:dyDescent="0.2">
      <c r="A792" s="15" t="s">
        <v>105</v>
      </c>
      <c r="B792" s="10" t="s">
        <v>892</v>
      </c>
      <c r="C792" s="11">
        <f t="shared" si="394"/>
        <v>86.35</v>
      </c>
      <c r="D792" s="11">
        <f t="shared" si="413"/>
        <v>550</v>
      </c>
      <c r="E792" s="11">
        <f t="shared" si="413"/>
        <v>20</v>
      </c>
      <c r="F792" s="11">
        <f t="shared" si="413"/>
        <v>0</v>
      </c>
      <c r="G792" s="11">
        <f t="shared" si="413"/>
        <v>0</v>
      </c>
      <c r="H792" s="11">
        <f t="shared" si="413"/>
        <v>0</v>
      </c>
      <c r="I792" s="11">
        <f t="shared" si="413"/>
        <v>0</v>
      </c>
      <c r="J792" s="11">
        <f t="shared" si="413"/>
        <v>0</v>
      </c>
      <c r="K792" s="11">
        <f t="shared" si="413"/>
        <v>0</v>
      </c>
      <c r="L792" s="11">
        <f t="shared" si="413"/>
        <v>0</v>
      </c>
      <c r="M792" s="11">
        <f t="shared" si="413"/>
        <v>0</v>
      </c>
      <c r="N792" s="11">
        <f t="shared" si="412"/>
        <v>0</v>
      </c>
      <c r="O792" s="11">
        <f t="shared" si="393"/>
        <v>0</v>
      </c>
      <c r="P792" s="11">
        <f t="shared" si="393"/>
        <v>0</v>
      </c>
      <c r="Q792" s="11">
        <f t="shared" si="393"/>
        <v>0</v>
      </c>
      <c r="R792" s="11">
        <f t="shared" si="393"/>
        <v>0</v>
      </c>
      <c r="S792" s="11">
        <f t="shared" si="393"/>
        <v>0</v>
      </c>
      <c r="T792" s="11">
        <f t="shared" si="393"/>
        <v>11000</v>
      </c>
      <c r="U792" s="40">
        <f t="shared" si="395"/>
        <v>1.1399999999999999</v>
      </c>
      <c r="V792" s="11">
        <f t="shared" si="415"/>
        <v>13.202084539664156</v>
      </c>
      <c r="W792" s="11">
        <f t="shared" si="415"/>
        <v>277291666.66666663</v>
      </c>
      <c r="X792" s="11">
        <f t="shared" si="415"/>
        <v>1008333.3333333333</v>
      </c>
      <c r="Y792" s="11">
        <f t="shared" si="415"/>
        <v>1512500</v>
      </c>
      <c r="Z792" s="11">
        <f t="shared" si="415"/>
        <v>1.5000000000000002</v>
      </c>
      <c r="AA792" s="11">
        <f t="shared" si="415"/>
        <v>158.77132402714707</v>
      </c>
      <c r="AB792" s="11">
        <f t="shared" si="415"/>
        <v>11000</v>
      </c>
      <c r="AC792" s="11">
        <f t="shared" si="415"/>
        <v>11000</v>
      </c>
      <c r="AD792" s="11">
        <f t="shared" si="415"/>
        <v>366666.66666666663</v>
      </c>
      <c r="AE792" s="11">
        <f t="shared" si="415"/>
        <v>36666.666666666664</v>
      </c>
      <c r="AF792" s="11">
        <f t="shared" si="415"/>
        <v>55000</v>
      </c>
      <c r="AG792" s="11">
        <f t="shared" si="415"/>
        <v>1.5</v>
      </c>
      <c r="AH792" s="11">
        <f t="shared" si="415"/>
        <v>5.7735026918962573</v>
      </c>
      <c r="AI792" s="11">
        <f t="shared" si="415"/>
        <v>0</v>
      </c>
      <c r="AJ792" s="11">
        <f t="shared" si="415"/>
        <v>0</v>
      </c>
      <c r="AK792" s="11">
        <f t="shared" si="415"/>
        <v>0</v>
      </c>
      <c r="AL792" s="11">
        <f t="shared" ref="AL792:AS823" si="419">IF($A792="x",CP792,"")</f>
        <v>0</v>
      </c>
      <c r="AM792" s="11">
        <f t="shared" si="419"/>
        <v>0</v>
      </c>
      <c r="AN792" s="11">
        <f t="shared" si="419"/>
        <v>0</v>
      </c>
      <c r="AO792" s="11">
        <f t="shared" si="419"/>
        <v>0</v>
      </c>
      <c r="AP792" s="11">
        <f t="shared" si="419"/>
        <v>0</v>
      </c>
      <c r="AQ792" s="11">
        <f t="shared" si="419"/>
        <v>0</v>
      </c>
      <c r="AR792" s="11">
        <f t="shared" si="419"/>
        <v>0</v>
      </c>
      <c r="AS792" s="11">
        <f t="shared" si="419"/>
        <v>0</v>
      </c>
      <c r="AT792" s="11">
        <f t="shared" si="418"/>
        <v>0</v>
      </c>
      <c r="AU792" s="11">
        <f t="shared" si="418"/>
        <v>0</v>
      </c>
      <c r="AV792" s="11">
        <f t="shared" si="418"/>
        <v>0</v>
      </c>
      <c r="AW792" s="11">
        <f t="shared" si="418"/>
        <v>0</v>
      </c>
      <c r="AX792" s="11">
        <f t="shared" si="418"/>
        <v>0</v>
      </c>
      <c r="AY792" s="11">
        <f t="shared" si="418"/>
        <v>0</v>
      </c>
      <c r="AZ792" s="11">
        <f t="shared" si="417"/>
        <v>0</v>
      </c>
      <c r="BA792" s="11">
        <f t="shared" si="417"/>
        <v>0</v>
      </c>
      <c r="BB792" s="11">
        <f t="shared" si="417"/>
        <v>0</v>
      </c>
      <c r="BC792" s="11">
        <f t="shared" si="417"/>
        <v>0</v>
      </c>
      <c r="BD792" s="11">
        <f t="shared" si="417"/>
        <v>0</v>
      </c>
      <c r="BE792" s="11">
        <f t="shared" si="389"/>
        <v>0</v>
      </c>
      <c r="BF792" s="15" t="str">
        <f t="shared" si="396"/>
        <v>ČSN 42 5524</v>
      </c>
      <c r="BG792" s="42">
        <v>86.35</v>
      </c>
      <c r="BH792" s="17">
        <f t="shared" si="397"/>
        <v>550</v>
      </c>
      <c r="BI792" s="17">
        <f t="shared" si="398"/>
        <v>20</v>
      </c>
      <c r="BX792" s="18">
        <f t="shared" si="390"/>
        <v>11000</v>
      </c>
      <c r="BY792" s="42">
        <v>1.1399999999999999</v>
      </c>
      <c r="BZ792" s="43">
        <f t="shared" si="399"/>
        <v>13.202084539664156</v>
      </c>
      <c r="CA792" s="18">
        <f t="shared" si="400"/>
        <v>277291666.66666663</v>
      </c>
      <c r="CB792" s="18">
        <f t="shared" si="401"/>
        <v>1008333.3333333333</v>
      </c>
      <c r="CC792" s="18">
        <f t="shared" si="402"/>
        <v>1512500</v>
      </c>
      <c r="CD792" s="25">
        <f t="shared" si="403"/>
        <v>1.5000000000000002</v>
      </c>
      <c r="CE792" s="26">
        <f t="shared" si="404"/>
        <v>158.77132402714707</v>
      </c>
      <c r="CF792" s="18">
        <f t="shared" si="405"/>
        <v>11000</v>
      </c>
      <c r="CG792" s="18">
        <f t="shared" si="406"/>
        <v>11000</v>
      </c>
      <c r="CH792" s="18">
        <f t="shared" si="407"/>
        <v>366666.66666666663</v>
      </c>
      <c r="CI792" s="18">
        <f t="shared" si="408"/>
        <v>36666.666666666664</v>
      </c>
      <c r="CJ792" s="18">
        <f t="shared" si="409"/>
        <v>55000</v>
      </c>
      <c r="CK792" s="25">
        <f t="shared" si="410"/>
        <v>1.5</v>
      </c>
      <c r="CL792" s="26">
        <f t="shared" si="411"/>
        <v>5.7735026918962573</v>
      </c>
      <c r="DJ792" s="20" t="s">
        <v>542</v>
      </c>
    </row>
    <row r="793" spans="1:114" x14ac:dyDescent="0.2">
      <c r="A793" s="15" t="s">
        <v>105</v>
      </c>
      <c r="B793" s="10" t="s">
        <v>893</v>
      </c>
      <c r="C793" s="11">
        <f t="shared" si="394"/>
        <v>107.9375</v>
      </c>
      <c r="D793" s="11">
        <f t="shared" si="413"/>
        <v>550</v>
      </c>
      <c r="E793" s="11">
        <f t="shared" si="413"/>
        <v>25</v>
      </c>
      <c r="F793" s="11">
        <f t="shared" si="413"/>
        <v>0</v>
      </c>
      <c r="G793" s="11">
        <f t="shared" si="413"/>
        <v>0</v>
      </c>
      <c r="H793" s="11">
        <f t="shared" si="413"/>
        <v>0</v>
      </c>
      <c r="I793" s="11">
        <f t="shared" ref="I793:Q838" si="420">IF($A793="x",BM793,"")</f>
        <v>0</v>
      </c>
      <c r="J793" s="11">
        <f t="shared" si="420"/>
        <v>0</v>
      </c>
      <c r="K793" s="11">
        <f t="shared" si="420"/>
        <v>0</v>
      </c>
      <c r="L793" s="11">
        <f t="shared" si="420"/>
        <v>0</v>
      </c>
      <c r="M793" s="11">
        <f t="shared" si="420"/>
        <v>0</v>
      </c>
      <c r="N793" s="11">
        <f t="shared" si="412"/>
        <v>0</v>
      </c>
      <c r="O793" s="11">
        <f t="shared" si="393"/>
        <v>0</v>
      </c>
      <c r="P793" s="11">
        <f t="shared" si="393"/>
        <v>0</v>
      </c>
      <c r="Q793" s="11">
        <f t="shared" si="393"/>
        <v>0</v>
      </c>
      <c r="R793" s="11">
        <f t="shared" si="393"/>
        <v>0</v>
      </c>
      <c r="S793" s="11">
        <f t="shared" si="393"/>
        <v>0</v>
      </c>
      <c r="T793" s="11">
        <f t="shared" si="393"/>
        <v>13750</v>
      </c>
      <c r="U793" s="40">
        <f t="shared" si="395"/>
        <v>1.1499999999999999</v>
      </c>
      <c r="V793" s="11">
        <f t="shared" si="415"/>
        <v>10.654313839027214</v>
      </c>
      <c r="W793" s="11">
        <f t="shared" si="415"/>
        <v>346614583.33333331</v>
      </c>
      <c r="X793" s="11">
        <f t="shared" si="415"/>
        <v>1260416.6666666665</v>
      </c>
      <c r="Y793" s="11">
        <f t="shared" si="415"/>
        <v>1890625</v>
      </c>
      <c r="Z793" s="11">
        <f t="shared" si="415"/>
        <v>1.5000000000000002</v>
      </c>
      <c r="AA793" s="11">
        <f t="shared" si="415"/>
        <v>158.77132402714707</v>
      </c>
      <c r="AB793" s="11">
        <f t="shared" si="415"/>
        <v>13750</v>
      </c>
      <c r="AC793" s="11">
        <f t="shared" si="415"/>
        <v>13750</v>
      </c>
      <c r="AD793" s="11">
        <f t="shared" si="415"/>
        <v>716145.83333333326</v>
      </c>
      <c r="AE793" s="11">
        <f t="shared" si="415"/>
        <v>57291.666666666664</v>
      </c>
      <c r="AF793" s="11">
        <f t="shared" si="415"/>
        <v>85937.5</v>
      </c>
      <c r="AG793" s="11">
        <f t="shared" si="415"/>
        <v>1.5</v>
      </c>
      <c r="AH793" s="11">
        <f t="shared" si="415"/>
        <v>7.2168783648703219</v>
      </c>
      <c r="AI793" s="11">
        <f t="shared" si="415"/>
        <v>0</v>
      </c>
      <c r="AJ793" s="11">
        <f t="shared" si="415"/>
        <v>0</v>
      </c>
      <c r="AK793" s="11">
        <f t="shared" si="415"/>
        <v>0</v>
      </c>
      <c r="AL793" s="11">
        <f t="shared" si="419"/>
        <v>0</v>
      </c>
      <c r="AM793" s="11">
        <f t="shared" si="419"/>
        <v>0</v>
      </c>
      <c r="AN793" s="11">
        <f t="shared" si="419"/>
        <v>0</v>
      </c>
      <c r="AO793" s="11">
        <f t="shared" si="419"/>
        <v>0</v>
      </c>
      <c r="AP793" s="11">
        <f t="shared" si="419"/>
        <v>0</v>
      </c>
      <c r="AQ793" s="11">
        <f t="shared" si="419"/>
        <v>0</v>
      </c>
      <c r="AR793" s="11">
        <f t="shared" si="419"/>
        <v>0</v>
      </c>
      <c r="AS793" s="11">
        <f t="shared" si="419"/>
        <v>0</v>
      </c>
      <c r="AT793" s="11">
        <f t="shared" si="418"/>
        <v>0</v>
      </c>
      <c r="AU793" s="11">
        <f t="shared" si="418"/>
        <v>0</v>
      </c>
      <c r="AV793" s="11">
        <f t="shared" si="418"/>
        <v>0</v>
      </c>
      <c r="AW793" s="11">
        <f t="shared" si="418"/>
        <v>0</v>
      </c>
      <c r="AX793" s="11">
        <f t="shared" si="418"/>
        <v>0</v>
      </c>
      <c r="AY793" s="11">
        <f t="shared" si="418"/>
        <v>0</v>
      </c>
      <c r="AZ793" s="11">
        <f t="shared" si="417"/>
        <v>0</v>
      </c>
      <c r="BA793" s="11">
        <f t="shared" si="417"/>
        <v>0</v>
      </c>
      <c r="BB793" s="11">
        <f t="shared" si="417"/>
        <v>0</v>
      </c>
      <c r="BC793" s="11">
        <f t="shared" si="417"/>
        <v>0</v>
      </c>
      <c r="BD793" s="11">
        <f t="shared" si="417"/>
        <v>0</v>
      </c>
      <c r="BE793" s="11">
        <f t="shared" si="389"/>
        <v>0</v>
      </c>
      <c r="BF793" s="15" t="str">
        <f t="shared" si="396"/>
        <v>ČSN 42 5524</v>
      </c>
      <c r="BG793" s="42">
        <v>107.9375</v>
      </c>
      <c r="BH793" s="17">
        <f t="shared" si="397"/>
        <v>550</v>
      </c>
      <c r="BI793" s="17">
        <f t="shared" si="398"/>
        <v>25</v>
      </c>
      <c r="BX793" s="18">
        <f t="shared" si="390"/>
        <v>13750</v>
      </c>
      <c r="BY793" s="42">
        <v>1.1499999999999999</v>
      </c>
      <c r="BZ793" s="43">
        <f t="shared" si="399"/>
        <v>10.654313839027214</v>
      </c>
      <c r="CA793" s="18">
        <f t="shared" si="400"/>
        <v>346614583.33333331</v>
      </c>
      <c r="CB793" s="18">
        <f t="shared" si="401"/>
        <v>1260416.6666666665</v>
      </c>
      <c r="CC793" s="18">
        <f t="shared" si="402"/>
        <v>1890625</v>
      </c>
      <c r="CD793" s="25">
        <f t="shared" si="403"/>
        <v>1.5000000000000002</v>
      </c>
      <c r="CE793" s="26">
        <f t="shared" si="404"/>
        <v>158.77132402714707</v>
      </c>
      <c r="CF793" s="18">
        <f t="shared" si="405"/>
        <v>13750</v>
      </c>
      <c r="CG793" s="18">
        <f t="shared" si="406"/>
        <v>13750</v>
      </c>
      <c r="CH793" s="18">
        <f t="shared" si="407"/>
        <v>716145.83333333326</v>
      </c>
      <c r="CI793" s="18">
        <f t="shared" si="408"/>
        <v>57291.666666666664</v>
      </c>
      <c r="CJ793" s="18">
        <f t="shared" si="409"/>
        <v>85937.5</v>
      </c>
      <c r="CK793" s="25">
        <f t="shared" si="410"/>
        <v>1.5</v>
      </c>
      <c r="CL793" s="26">
        <f t="shared" si="411"/>
        <v>7.2168783648703219</v>
      </c>
      <c r="DJ793" s="20" t="s">
        <v>542</v>
      </c>
    </row>
    <row r="794" spans="1:114" x14ac:dyDescent="0.2">
      <c r="A794" s="15" t="s">
        <v>105</v>
      </c>
      <c r="B794" s="10" t="s">
        <v>894</v>
      </c>
      <c r="C794" s="11">
        <f t="shared" si="394"/>
        <v>129.52500000000001</v>
      </c>
      <c r="D794" s="11">
        <f t="shared" ref="D794:J843" si="421">IF($A794="x",BH794,"")</f>
        <v>550</v>
      </c>
      <c r="E794" s="11">
        <f t="shared" si="421"/>
        <v>30</v>
      </c>
      <c r="F794" s="11">
        <f t="shared" si="421"/>
        <v>0</v>
      </c>
      <c r="G794" s="11">
        <f t="shared" si="421"/>
        <v>0</v>
      </c>
      <c r="H794" s="11">
        <f t="shared" si="421"/>
        <v>0</v>
      </c>
      <c r="I794" s="11">
        <f t="shared" si="420"/>
        <v>0</v>
      </c>
      <c r="J794" s="11">
        <f t="shared" si="420"/>
        <v>0</v>
      </c>
      <c r="K794" s="11">
        <f t="shared" si="420"/>
        <v>0</v>
      </c>
      <c r="L794" s="11">
        <f t="shared" si="420"/>
        <v>0</v>
      </c>
      <c r="M794" s="11">
        <f t="shared" si="420"/>
        <v>0</v>
      </c>
      <c r="N794" s="11">
        <f t="shared" si="412"/>
        <v>0</v>
      </c>
      <c r="O794" s="11">
        <f t="shared" si="393"/>
        <v>0</v>
      </c>
      <c r="P794" s="11">
        <f t="shared" si="393"/>
        <v>0</v>
      </c>
      <c r="Q794" s="11">
        <f t="shared" si="393"/>
        <v>0</v>
      </c>
      <c r="R794" s="11">
        <f t="shared" si="393"/>
        <v>0</v>
      </c>
      <c r="S794" s="11">
        <f t="shared" si="393"/>
        <v>0</v>
      </c>
      <c r="T794" s="11">
        <f t="shared" si="393"/>
        <v>16500</v>
      </c>
      <c r="U794" s="40">
        <f t="shared" si="395"/>
        <v>1.1599999999999999</v>
      </c>
      <c r="V794" s="11">
        <f t="shared" si="415"/>
        <v>8.955800038602586</v>
      </c>
      <c r="W794" s="11">
        <f t="shared" si="415"/>
        <v>415937500</v>
      </c>
      <c r="X794" s="11">
        <f t="shared" si="415"/>
        <v>1512500</v>
      </c>
      <c r="Y794" s="11">
        <f t="shared" si="415"/>
        <v>2268750</v>
      </c>
      <c r="Z794" s="11">
        <f t="shared" si="415"/>
        <v>1.5</v>
      </c>
      <c r="AA794" s="11">
        <f t="shared" si="415"/>
        <v>158.77132402714707</v>
      </c>
      <c r="AB794" s="11">
        <f t="shared" si="415"/>
        <v>16500</v>
      </c>
      <c r="AC794" s="11">
        <f t="shared" si="415"/>
        <v>16500</v>
      </c>
      <c r="AD794" s="11">
        <f t="shared" si="415"/>
        <v>1237499.9999999998</v>
      </c>
      <c r="AE794" s="11">
        <f t="shared" si="415"/>
        <v>82499.999999999985</v>
      </c>
      <c r="AF794" s="11">
        <f t="shared" si="415"/>
        <v>123750</v>
      </c>
      <c r="AG794" s="11">
        <f t="shared" si="415"/>
        <v>1.5000000000000002</v>
      </c>
      <c r="AH794" s="11">
        <f t="shared" si="415"/>
        <v>8.6602540378443855</v>
      </c>
      <c r="AI794" s="11">
        <f t="shared" si="415"/>
        <v>0</v>
      </c>
      <c r="AJ794" s="11">
        <f t="shared" si="415"/>
        <v>0</v>
      </c>
      <c r="AK794" s="11">
        <f t="shared" si="415"/>
        <v>0</v>
      </c>
      <c r="AL794" s="11">
        <f t="shared" si="419"/>
        <v>0</v>
      </c>
      <c r="AM794" s="11">
        <f t="shared" si="419"/>
        <v>0</v>
      </c>
      <c r="AN794" s="11">
        <f t="shared" si="419"/>
        <v>0</v>
      </c>
      <c r="AO794" s="11">
        <f t="shared" si="419"/>
        <v>0</v>
      </c>
      <c r="AP794" s="11">
        <f t="shared" si="419"/>
        <v>0</v>
      </c>
      <c r="AQ794" s="11">
        <f t="shared" si="419"/>
        <v>0</v>
      </c>
      <c r="AR794" s="11">
        <f t="shared" si="419"/>
        <v>0</v>
      </c>
      <c r="AS794" s="11">
        <f t="shared" si="419"/>
        <v>0</v>
      </c>
      <c r="AT794" s="11">
        <f t="shared" si="418"/>
        <v>0</v>
      </c>
      <c r="AU794" s="11">
        <f t="shared" si="418"/>
        <v>0</v>
      </c>
      <c r="AV794" s="11">
        <f t="shared" si="418"/>
        <v>0</v>
      </c>
      <c r="AW794" s="11">
        <f t="shared" si="418"/>
        <v>0</v>
      </c>
      <c r="AX794" s="11">
        <f t="shared" si="418"/>
        <v>0</v>
      </c>
      <c r="AY794" s="11">
        <f t="shared" si="418"/>
        <v>0</v>
      </c>
      <c r="AZ794" s="11">
        <f t="shared" si="417"/>
        <v>0</v>
      </c>
      <c r="BA794" s="11">
        <f t="shared" si="417"/>
        <v>0</v>
      </c>
      <c r="BB794" s="11">
        <f t="shared" si="417"/>
        <v>0</v>
      </c>
      <c r="BC794" s="11">
        <f t="shared" si="417"/>
        <v>0</v>
      </c>
      <c r="BD794" s="11">
        <f t="shared" si="417"/>
        <v>0</v>
      </c>
      <c r="BE794" s="11">
        <f t="shared" si="389"/>
        <v>0</v>
      </c>
      <c r="BF794" s="15" t="str">
        <f t="shared" si="396"/>
        <v>ČSN 42 5524</v>
      </c>
      <c r="BG794" s="42">
        <v>129.52500000000001</v>
      </c>
      <c r="BH794" s="17">
        <f t="shared" si="397"/>
        <v>550</v>
      </c>
      <c r="BI794" s="17">
        <f t="shared" si="398"/>
        <v>30</v>
      </c>
      <c r="BX794" s="18">
        <f t="shared" si="390"/>
        <v>16500</v>
      </c>
      <c r="BY794" s="42">
        <v>1.1599999999999999</v>
      </c>
      <c r="BZ794" s="43">
        <f t="shared" si="399"/>
        <v>8.955800038602586</v>
      </c>
      <c r="CA794" s="18">
        <f t="shared" si="400"/>
        <v>415937500</v>
      </c>
      <c r="CB794" s="18">
        <f t="shared" si="401"/>
        <v>1512500</v>
      </c>
      <c r="CC794" s="18">
        <f t="shared" si="402"/>
        <v>2268750</v>
      </c>
      <c r="CD794" s="25">
        <f t="shared" si="403"/>
        <v>1.5</v>
      </c>
      <c r="CE794" s="26">
        <f t="shared" si="404"/>
        <v>158.77132402714707</v>
      </c>
      <c r="CF794" s="18">
        <f t="shared" si="405"/>
        <v>16500</v>
      </c>
      <c r="CG794" s="18">
        <f t="shared" si="406"/>
        <v>16500</v>
      </c>
      <c r="CH794" s="18">
        <f t="shared" si="407"/>
        <v>1237499.9999999998</v>
      </c>
      <c r="CI794" s="18">
        <f t="shared" si="408"/>
        <v>82499.999999999985</v>
      </c>
      <c r="CJ794" s="18">
        <f t="shared" si="409"/>
        <v>123750</v>
      </c>
      <c r="CK794" s="25">
        <f t="shared" si="410"/>
        <v>1.5000000000000002</v>
      </c>
      <c r="CL794" s="26">
        <f t="shared" si="411"/>
        <v>8.6602540378443855</v>
      </c>
      <c r="DJ794" s="20" t="s">
        <v>542</v>
      </c>
    </row>
    <row r="795" spans="1:114" x14ac:dyDescent="0.2">
      <c r="A795" s="15" t="s">
        <v>105</v>
      </c>
      <c r="B795" s="10" t="s">
        <v>895</v>
      </c>
      <c r="C795" s="11">
        <f t="shared" si="394"/>
        <v>151.11250000000001</v>
      </c>
      <c r="D795" s="11">
        <f t="shared" si="421"/>
        <v>550</v>
      </c>
      <c r="E795" s="11">
        <f t="shared" si="421"/>
        <v>35</v>
      </c>
      <c r="F795" s="11">
        <f t="shared" si="421"/>
        <v>0</v>
      </c>
      <c r="G795" s="11">
        <f t="shared" si="421"/>
        <v>0</v>
      </c>
      <c r="H795" s="11">
        <f t="shared" si="421"/>
        <v>0</v>
      </c>
      <c r="I795" s="11">
        <f t="shared" si="420"/>
        <v>0</v>
      </c>
      <c r="J795" s="11">
        <f t="shared" si="420"/>
        <v>0</v>
      </c>
      <c r="K795" s="11">
        <f t="shared" si="420"/>
        <v>0</v>
      </c>
      <c r="L795" s="11">
        <f t="shared" si="420"/>
        <v>0</v>
      </c>
      <c r="M795" s="11">
        <f t="shared" si="420"/>
        <v>0</v>
      </c>
      <c r="N795" s="11">
        <f t="shared" si="412"/>
        <v>0</v>
      </c>
      <c r="O795" s="11">
        <f t="shared" si="393"/>
        <v>0</v>
      </c>
      <c r="P795" s="11">
        <f t="shared" si="393"/>
        <v>0</v>
      </c>
      <c r="Q795" s="11">
        <f t="shared" si="393"/>
        <v>0</v>
      </c>
      <c r="R795" s="11">
        <f t="shared" si="393"/>
        <v>0</v>
      </c>
      <c r="S795" s="11">
        <f t="shared" si="393"/>
        <v>0</v>
      </c>
      <c r="T795" s="11">
        <f t="shared" si="393"/>
        <v>19250</v>
      </c>
      <c r="U795" s="40">
        <f t="shared" si="395"/>
        <v>1.17</v>
      </c>
      <c r="V795" s="11">
        <f t="shared" si="415"/>
        <v>7.7425758954421378</v>
      </c>
      <c r="W795" s="11">
        <f t="shared" si="415"/>
        <v>485260416.66666663</v>
      </c>
      <c r="X795" s="11">
        <f t="shared" si="415"/>
        <v>1764583.3333333333</v>
      </c>
      <c r="Y795" s="11">
        <f t="shared" si="415"/>
        <v>2646875</v>
      </c>
      <c r="Z795" s="11">
        <f t="shared" si="415"/>
        <v>1.5</v>
      </c>
      <c r="AA795" s="11">
        <f t="shared" si="415"/>
        <v>158.77132402714707</v>
      </c>
      <c r="AB795" s="11">
        <f t="shared" si="415"/>
        <v>19250</v>
      </c>
      <c r="AC795" s="11">
        <f t="shared" si="415"/>
        <v>19250</v>
      </c>
      <c r="AD795" s="11">
        <f t="shared" si="415"/>
        <v>1965104.1666666665</v>
      </c>
      <c r="AE795" s="11">
        <f t="shared" si="415"/>
        <v>112291.66666666666</v>
      </c>
      <c r="AF795" s="11">
        <f t="shared" si="415"/>
        <v>168437.5</v>
      </c>
      <c r="AG795" s="11">
        <f t="shared" si="415"/>
        <v>1.5000000000000002</v>
      </c>
      <c r="AH795" s="11">
        <f t="shared" si="415"/>
        <v>10.103629710818451</v>
      </c>
      <c r="AI795" s="11">
        <f t="shared" si="415"/>
        <v>0</v>
      </c>
      <c r="AJ795" s="11">
        <f t="shared" si="415"/>
        <v>0</v>
      </c>
      <c r="AK795" s="11">
        <f t="shared" si="415"/>
        <v>0</v>
      </c>
      <c r="AL795" s="11">
        <f t="shared" si="419"/>
        <v>0</v>
      </c>
      <c r="AM795" s="11">
        <f t="shared" si="419"/>
        <v>0</v>
      </c>
      <c r="AN795" s="11">
        <f t="shared" si="419"/>
        <v>0</v>
      </c>
      <c r="AO795" s="11">
        <f t="shared" si="419"/>
        <v>0</v>
      </c>
      <c r="AP795" s="11">
        <f t="shared" si="419"/>
        <v>0</v>
      </c>
      <c r="AQ795" s="11">
        <f t="shared" si="419"/>
        <v>0</v>
      </c>
      <c r="AR795" s="11">
        <f t="shared" si="419"/>
        <v>0</v>
      </c>
      <c r="AS795" s="11">
        <f t="shared" si="419"/>
        <v>0</v>
      </c>
      <c r="AT795" s="11">
        <f t="shared" si="418"/>
        <v>0</v>
      </c>
      <c r="AU795" s="11">
        <f t="shared" si="418"/>
        <v>0</v>
      </c>
      <c r="AV795" s="11">
        <f t="shared" si="418"/>
        <v>0</v>
      </c>
      <c r="AW795" s="11">
        <f t="shared" si="418"/>
        <v>0</v>
      </c>
      <c r="AX795" s="11">
        <f t="shared" si="418"/>
        <v>0</v>
      </c>
      <c r="AY795" s="11">
        <f t="shared" si="418"/>
        <v>0</v>
      </c>
      <c r="AZ795" s="11">
        <f t="shared" si="417"/>
        <v>0</v>
      </c>
      <c r="BA795" s="11">
        <f t="shared" si="417"/>
        <v>0</v>
      </c>
      <c r="BB795" s="11">
        <f t="shared" si="417"/>
        <v>0</v>
      </c>
      <c r="BC795" s="11">
        <f t="shared" si="417"/>
        <v>0</v>
      </c>
      <c r="BD795" s="11">
        <f t="shared" si="417"/>
        <v>0</v>
      </c>
      <c r="BE795" s="11">
        <f t="shared" si="389"/>
        <v>0</v>
      </c>
      <c r="BF795" s="15" t="str">
        <f t="shared" si="396"/>
        <v>ČSN 42 5524</v>
      </c>
      <c r="BG795" s="42">
        <v>151.11250000000001</v>
      </c>
      <c r="BH795" s="17">
        <f t="shared" si="397"/>
        <v>550</v>
      </c>
      <c r="BI795" s="17">
        <f t="shared" si="398"/>
        <v>35</v>
      </c>
      <c r="BX795" s="18">
        <f t="shared" si="390"/>
        <v>19250</v>
      </c>
      <c r="BY795" s="42">
        <v>1.17</v>
      </c>
      <c r="BZ795" s="43">
        <f t="shared" si="399"/>
        <v>7.7425758954421378</v>
      </c>
      <c r="CA795" s="18">
        <f t="shared" si="400"/>
        <v>485260416.66666663</v>
      </c>
      <c r="CB795" s="18">
        <f t="shared" si="401"/>
        <v>1764583.3333333333</v>
      </c>
      <c r="CC795" s="18">
        <f t="shared" si="402"/>
        <v>2646875</v>
      </c>
      <c r="CD795" s="25">
        <f t="shared" si="403"/>
        <v>1.5</v>
      </c>
      <c r="CE795" s="26">
        <f t="shared" si="404"/>
        <v>158.77132402714707</v>
      </c>
      <c r="CF795" s="18">
        <f t="shared" si="405"/>
        <v>19250</v>
      </c>
      <c r="CG795" s="18">
        <f t="shared" si="406"/>
        <v>19250</v>
      </c>
      <c r="CH795" s="18">
        <f t="shared" si="407"/>
        <v>1965104.1666666665</v>
      </c>
      <c r="CI795" s="18">
        <f t="shared" si="408"/>
        <v>112291.66666666666</v>
      </c>
      <c r="CJ795" s="18">
        <f t="shared" si="409"/>
        <v>168437.5</v>
      </c>
      <c r="CK795" s="25">
        <f t="shared" si="410"/>
        <v>1.5000000000000002</v>
      </c>
      <c r="CL795" s="26">
        <f t="shared" si="411"/>
        <v>10.103629710818451</v>
      </c>
      <c r="DJ795" s="20" t="s">
        <v>542</v>
      </c>
    </row>
    <row r="796" spans="1:114" x14ac:dyDescent="0.2">
      <c r="A796" s="15" t="s">
        <v>105</v>
      </c>
      <c r="B796" s="10" t="s">
        <v>896</v>
      </c>
      <c r="C796" s="11">
        <f t="shared" si="394"/>
        <v>172.7</v>
      </c>
      <c r="D796" s="11">
        <f t="shared" si="421"/>
        <v>550</v>
      </c>
      <c r="E796" s="11">
        <f t="shared" si="421"/>
        <v>40</v>
      </c>
      <c r="F796" s="11">
        <f t="shared" si="421"/>
        <v>0</v>
      </c>
      <c r="G796" s="11">
        <f t="shared" si="421"/>
        <v>0</v>
      </c>
      <c r="H796" s="11">
        <f t="shared" si="421"/>
        <v>0</v>
      </c>
      <c r="I796" s="11">
        <f t="shared" si="420"/>
        <v>0</v>
      </c>
      <c r="J796" s="11">
        <f t="shared" si="420"/>
        <v>0</v>
      </c>
      <c r="K796" s="11">
        <f t="shared" si="420"/>
        <v>0</v>
      </c>
      <c r="L796" s="11">
        <f t="shared" si="420"/>
        <v>0</v>
      </c>
      <c r="M796" s="11">
        <f t="shared" si="420"/>
        <v>0</v>
      </c>
      <c r="N796" s="11">
        <f t="shared" si="412"/>
        <v>0</v>
      </c>
      <c r="O796" s="11">
        <f t="shared" si="393"/>
        <v>0</v>
      </c>
      <c r="P796" s="11">
        <f t="shared" si="393"/>
        <v>0</v>
      </c>
      <c r="Q796" s="11">
        <f t="shared" si="393"/>
        <v>0</v>
      </c>
      <c r="R796" s="11">
        <f t="shared" si="393"/>
        <v>0</v>
      </c>
      <c r="S796" s="11">
        <f t="shared" si="393"/>
        <v>0</v>
      </c>
      <c r="T796" s="11">
        <f t="shared" si="393"/>
        <v>22000</v>
      </c>
      <c r="U796" s="40">
        <f t="shared" si="395"/>
        <v>1.18</v>
      </c>
      <c r="V796" s="11">
        <f t="shared" si="415"/>
        <v>6.8326577880718009</v>
      </c>
      <c r="W796" s="11">
        <f t="shared" si="415"/>
        <v>554583333.33333325</v>
      </c>
      <c r="X796" s="11">
        <f t="shared" si="415"/>
        <v>2016666.6666666665</v>
      </c>
      <c r="Y796" s="11">
        <f t="shared" si="415"/>
        <v>3025000</v>
      </c>
      <c r="Z796" s="11">
        <f t="shared" si="415"/>
        <v>1.5000000000000002</v>
      </c>
      <c r="AA796" s="11">
        <f t="shared" si="415"/>
        <v>158.77132402714707</v>
      </c>
      <c r="AB796" s="11">
        <f t="shared" si="415"/>
        <v>22000</v>
      </c>
      <c r="AC796" s="11">
        <f t="shared" si="415"/>
        <v>22000</v>
      </c>
      <c r="AD796" s="11">
        <f t="shared" si="415"/>
        <v>2933333.333333333</v>
      </c>
      <c r="AE796" s="11">
        <f t="shared" si="415"/>
        <v>146666.66666666666</v>
      </c>
      <c r="AF796" s="11">
        <f t="shared" si="415"/>
        <v>220000</v>
      </c>
      <c r="AG796" s="11">
        <f t="shared" si="415"/>
        <v>1.5</v>
      </c>
      <c r="AH796" s="11">
        <f t="shared" si="415"/>
        <v>11.547005383792515</v>
      </c>
      <c r="AI796" s="11">
        <f t="shared" si="415"/>
        <v>0</v>
      </c>
      <c r="AJ796" s="11">
        <f t="shared" si="415"/>
        <v>0</v>
      </c>
      <c r="AK796" s="11">
        <f t="shared" si="415"/>
        <v>0</v>
      </c>
      <c r="AL796" s="11">
        <f t="shared" si="419"/>
        <v>0</v>
      </c>
      <c r="AM796" s="11">
        <f t="shared" si="419"/>
        <v>0</v>
      </c>
      <c r="AN796" s="11">
        <f t="shared" si="419"/>
        <v>0</v>
      </c>
      <c r="AO796" s="11">
        <f t="shared" si="419"/>
        <v>0</v>
      </c>
      <c r="AP796" s="11">
        <f t="shared" si="419"/>
        <v>0</v>
      </c>
      <c r="AQ796" s="11">
        <f t="shared" si="419"/>
        <v>0</v>
      </c>
      <c r="AR796" s="11">
        <f t="shared" si="419"/>
        <v>0</v>
      </c>
      <c r="AS796" s="11">
        <f t="shared" si="419"/>
        <v>0</v>
      </c>
      <c r="AT796" s="11">
        <f t="shared" si="418"/>
        <v>0</v>
      </c>
      <c r="AU796" s="11">
        <f t="shared" si="418"/>
        <v>0</v>
      </c>
      <c r="AV796" s="11">
        <f t="shared" si="418"/>
        <v>0</v>
      </c>
      <c r="AW796" s="11">
        <f t="shared" si="418"/>
        <v>0</v>
      </c>
      <c r="AX796" s="11">
        <f t="shared" si="418"/>
        <v>0</v>
      </c>
      <c r="AY796" s="11">
        <f t="shared" si="418"/>
        <v>0</v>
      </c>
      <c r="AZ796" s="11">
        <f t="shared" si="417"/>
        <v>0</v>
      </c>
      <c r="BA796" s="11">
        <f t="shared" si="417"/>
        <v>0</v>
      </c>
      <c r="BB796" s="11">
        <f t="shared" si="417"/>
        <v>0</v>
      </c>
      <c r="BC796" s="11">
        <f t="shared" si="417"/>
        <v>0</v>
      </c>
      <c r="BD796" s="11">
        <f t="shared" si="417"/>
        <v>0</v>
      </c>
      <c r="BE796" s="11">
        <f t="shared" si="389"/>
        <v>0</v>
      </c>
      <c r="BF796" s="15" t="str">
        <f t="shared" si="396"/>
        <v>ČSN 42 5524</v>
      </c>
      <c r="BG796" s="42">
        <v>172.7</v>
      </c>
      <c r="BH796" s="17">
        <f t="shared" si="397"/>
        <v>550</v>
      </c>
      <c r="BI796" s="17">
        <f t="shared" si="398"/>
        <v>40</v>
      </c>
      <c r="BX796" s="18">
        <f t="shared" si="390"/>
        <v>22000</v>
      </c>
      <c r="BY796" s="42">
        <v>1.18</v>
      </c>
      <c r="BZ796" s="43">
        <f t="shared" si="399"/>
        <v>6.8326577880718009</v>
      </c>
      <c r="CA796" s="18">
        <f t="shared" si="400"/>
        <v>554583333.33333325</v>
      </c>
      <c r="CB796" s="18">
        <f t="shared" si="401"/>
        <v>2016666.6666666665</v>
      </c>
      <c r="CC796" s="18">
        <f t="shared" si="402"/>
        <v>3025000</v>
      </c>
      <c r="CD796" s="25">
        <f t="shared" si="403"/>
        <v>1.5000000000000002</v>
      </c>
      <c r="CE796" s="26">
        <f t="shared" si="404"/>
        <v>158.77132402714707</v>
      </c>
      <c r="CF796" s="18">
        <f t="shared" si="405"/>
        <v>22000</v>
      </c>
      <c r="CG796" s="18">
        <f t="shared" si="406"/>
        <v>22000</v>
      </c>
      <c r="CH796" s="18">
        <f t="shared" si="407"/>
        <v>2933333.333333333</v>
      </c>
      <c r="CI796" s="18">
        <f t="shared" si="408"/>
        <v>146666.66666666666</v>
      </c>
      <c r="CJ796" s="18">
        <f t="shared" si="409"/>
        <v>220000</v>
      </c>
      <c r="CK796" s="25">
        <f t="shared" si="410"/>
        <v>1.5</v>
      </c>
      <c r="CL796" s="26">
        <f t="shared" si="411"/>
        <v>11.547005383792515</v>
      </c>
      <c r="DJ796" s="20" t="s">
        <v>542</v>
      </c>
    </row>
    <row r="797" spans="1:114" x14ac:dyDescent="0.2">
      <c r="A797" s="15" t="s">
        <v>105</v>
      </c>
      <c r="B797" s="10" t="s">
        <v>897</v>
      </c>
      <c r="C797" s="11">
        <f t="shared" si="394"/>
        <v>194.28749999999999</v>
      </c>
      <c r="D797" s="11">
        <f t="shared" si="421"/>
        <v>550</v>
      </c>
      <c r="E797" s="11">
        <f t="shared" si="421"/>
        <v>45</v>
      </c>
      <c r="F797" s="11">
        <f t="shared" si="421"/>
        <v>0</v>
      </c>
      <c r="G797" s="11">
        <f t="shared" si="421"/>
        <v>0</v>
      </c>
      <c r="H797" s="11">
        <f t="shared" si="421"/>
        <v>0</v>
      </c>
      <c r="I797" s="11">
        <f t="shared" si="420"/>
        <v>0</v>
      </c>
      <c r="J797" s="11">
        <f t="shared" si="420"/>
        <v>0</v>
      </c>
      <c r="K797" s="11">
        <f t="shared" si="420"/>
        <v>0</v>
      </c>
      <c r="L797" s="11">
        <f t="shared" si="420"/>
        <v>0</v>
      </c>
      <c r="M797" s="11">
        <f t="shared" si="420"/>
        <v>0</v>
      </c>
      <c r="N797" s="11">
        <f t="shared" si="412"/>
        <v>0</v>
      </c>
      <c r="O797" s="11">
        <f t="shared" si="393"/>
        <v>0</v>
      </c>
      <c r="P797" s="11">
        <f t="shared" si="393"/>
        <v>0</v>
      </c>
      <c r="Q797" s="11">
        <f t="shared" si="393"/>
        <v>0</v>
      </c>
      <c r="R797" s="11">
        <f t="shared" si="393"/>
        <v>0</v>
      </c>
      <c r="S797" s="11">
        <f t="shared" si="393"/>
        <v>0</v>
      </c>
      <c r="T797" s="11">
        <f t="shared" si="393"/>
        <v>24750</v>
      </c>
      <c r="U797" s="40">
        <f t="shared" si="395"/>
        <v>1.19</v>
      </c>
      <c r="V797" s="11">
        <f t="shared" si="415"/>
        <v>6.1249437045615398</v>
      </c>
      <c r="W797" s="11">
        <f t="shared" si="415"/>
        <v>623906250</v>
      </c>
      <c r="X797" s="11">
        <f t="shared" si="415"/>
        <v>2268750</v>
      </c>
      <c r="Y797" s="11">
        <f t="shared" si="415"/>
        <v>3403125</v>
      </c>
      <c r="Z797" s="11">
        <f t="shared" si="415"/>
        <v>1.5</v>
      </c>
      <c r="AA797" s="11">
        <f t="shared" si="415"/>
        <v>158.77132402714707</v>
      </c>
      <c r="AB797" s="11">
        <f t="shared" si="415"/>
        <v>24750</v>
      </c>
      <c r="AC797" s="11">
        <f t="shared" si="415"/>
        <v>24750</v>
      </c>
      <c r="AD797" s="11">
        <f t="shared" si="415"/>
        <v>4176562.4999999995</v>
      </c>
      <c r="AE797" s="11">
        <f t="shared" si="415"/>
        <v>185624.99999999997</v>
      </c>
      <c r="AF797" s="11">
        <f t="shared" si="415"/>
        <v>278437.5</v>
      </c>
      <c r="AG797" s="11">
        <f t="shared" si="415"/>
        <v>1.5000000000000002</v>
      </c>
      <c r="AH797" s="11">
        <f t="shared" si="415"/>
        <v>12.990381056766578</v>
      </c>
      <c r="AI797" s="11">
        <f t="shared" si="415"/>
        <v>0</v>
      </c>
      <c r="AJ797" s="11">
        <f t="shared" si="415"/>
        <v>0</v>
      </c>
      <c r="AK797" s="11">
        <f t="shared" si="415"/>
        <v>0</v>
      </c>
      <c r="AL797" s="11">
        <f t="shared" si="419"/>
        <v>0</v>
      </c>
      <c r="AM797" s="11">
        <f t="shared" si="419"/>
        <v>0</v>
      </c>
      <c r="AN797" s="11">
        <f t="shared" si="419"/>
        <v>0</v>
      </c>
      <c r="AO797" s="11">
        <f t="shared" si="419"/>
        <v>0</v>
      </c>
      <c r="AP797" s="11">
        <f t="shared" si="419"/>
        <v>0</v>
      </c>
      <c r="AQ797" s="11">
        <f t="shared" si="419"/>
        <v>0</v>
      </c>
      <c r="AR797" s="11">
        <f t="shared" si="419"/>
        <v>0</v>
      </c>
      <c r="AS797" s="11">
        <f t="shared" si="419"/>
        <v>0</v>
      </c>
      <c r="AT797" s="11">
        <f t="shared" si="418"/>
        <v>0</v>
      </c>
      <c r="AU797" s="11">
        <f t="shared" si="418"/>
        <v>0</v>
      </c>
      <c r="AV797" s="11">
        <f t="shared" si="418"/>
        <v>0</v>
      </c>
      <c r="AW797" s="11">
        <f t="shared" si="418"/>
        <v>0</v>
      </c>
      <c r="AX797" s="11">
        <f t="shared" si="418"/>
        <v>0</v>
      </c>
      <c r="AY797" s="11">
        <f t="shared" si="418"/>
        <v>0</v>
      </c>
      <c r="AZ797" s="11">
        <f t="shared" si="417"/>
        <v>0</v>
      </c>
      <c r="BA797" s="11">
        <f t="shared" si="417"/>
        <v>0</v>
      </c>
      <c r="BB797" s="11">
        <f t="shared" si="417"/>
        <v>0</v>
      </c>
      <c r="BC797" s="11">
        <f t="shared" si="417"/>
        <v>0</v>
      </c>
      <c r="BD797" s="11">
        <f t="shared" si="417"/>
        <v>0</v>
      </c>
      <c r="BE797" s="11">
        <f t="shared" si="389"/>
        <v>0</v>
      </c>
      <c r="BF797" s="15" t="str">
        <f t="shared" si="396"/>
        <v>ČSN 42 5524</v>
      </c>
      <c r="BG797" s="42">
        <v>194.28749999999999</v>
      </c>
      <c r="BH797" s="17">
        <f t="shared" si="397"/>
        <v>550</v>
      </c>
      <c r="BI797" s="17">
        <f t="shared" si="398"/>
        <v>45</v>
      </c>
      <c r="BX797" s="18">
        <f t="shared" si="390"/>
        <v>24750</v>
      </c>
      <c r="BY797" s="42">
        <v>1.19</v>
      </c>
      <c r="BZ797" s="43">
        <f t="shared" si="399"/>
        <v>6.1249437045615398</v>
      </c>
      <c r="CA797" s="18">
        <f t="shared" si="400"/>
        <v>623906250</v>
      </c>
      <c r="CB797" s="18">
        <f t="shared" si="401"/>
        <v>2268750</v>
      </c>
      <c r="CC797" s="18">
        <f t="shared" si="402"/>
        <v>3403125</v>
      </c>
      <c r="CD797" s="25">
        <f t="shared" si="403"/>
        <v>1.5</v>
      </c>
      <c r="CE797" s="26">
        <f t="shared" si="404"/>
        <v>158.77132402714707</v>
      </c>
      <c r="CF797" s="18">
        <f t="shared" si="405"/>
        <v>24750</v>
      </c>
      <c r="CG797" s="18">
        <f t="shared" si="406"/>
        <v>24750</v>
      </c>
      <c r="CH797" s="18">
        <f t="shared" si="407"/>
        <v>4176562.4999999995</v>
      </c>
      <c r="CI797" s="18">
        <f t="shared" si="408"/>
        <v>185624.99999999997</v>
      </c>
      <c r="CJ797" s="18">
        <f t="shared" si="409"/>
        <v>278437.5</v>
      </c>
      <c r="CK797" s="25">
        <f t="shared" si="410"/>
        <v>1.5000000000000002</v>
      </c>
      <c r="CL797" s="26">
        <f t="shared" si="411"/>
        <v>12.990381056766578</v>
      </c>
      <c r="DJ797" s="20" t="s">
        <v>542</v>
      </c>
    </row>
    <row r="798" spans="1:114" x14ac:dyDescent="0.2">
      <c r="A798" s="15" t="s">
        <v>105</v>
      </c>
      <c r="B798" s="10" t="s">
        <v>898</v>
      </c>
      <c r="C798" s="11">
        <f t="shared" si="394"/>
        <v>215.875</v>
      </c>
      <c r="D798" s="11">
        <f t="shared" si="421"/>
        <v>550</v>
      </c>
      <c r="E798" s="11">
        <f t="shared" si="421"/>
        <v>50</v>
      </c>
      <c r="F798" s="11">
        <f t="shared" si="421"/>
        <v>0</v>
      </c>
      <c r="G798" s="11">
        <f t="shared" si="421"/>
        <v>0</v>
      </c>
      <c r="H798" s="11">
        <f t="shared" si="421"/>
        <v>0</v>
      </c>
      <c r="I798" s="11">
        <f t="shared" si="420"/>
        <v>0</v>
      </c>
      <c r="J798" s="11">
        <f t="shared" si="420"/>
        <v>0</v>
      </c>
      <c r="K798" s="11">
        <f t="shared" si="420"/>
        <v>0</v>
      </c>
      <c r="L798" s="11">
        <f t="shared" si="420"/>
        <v>0</v>
      </c>
      <c r="M798" s="11">
        <f t="shared" si="420"/>
        <v>0</v>
      </c>
      <c r="N798" s="11">
        <f t="shared" si="412"/>
        <v>0</v>
      </c>
      <c r="O798" s="11">
        <f t="shared" si="393"/>
        <v>0</v>
      </c>
      <c r="P798" s="11">
        <f t="shared" si="393"/>
        <v>0</v>
      </c>
      <c r="Q798" s="11">
        <f t="shared" si="393"/>
        <v>0</v>
      </c>
      <c r="R798" s="11">
        <f t="shared" si="393"/>
        <v>0</v>
      </c>
      <c r="S798" s="11">
        <f t="shared" si="393"/>
        <v>0</v>
      </c>
      <c r="T798" s="11">
        <f t="shared" si="393"/>
        <v>27500</v>
      </c>
      <c r="U798" s="40">
        <f t="shared" si="395"/>
        <v>1.2</v>
      </c>
      <c r="V798" s="11">
        <f t="shared" si="415"/>
        <v>5.5587724377533299</v>
      </c>
      <c r="W798" s="11">
        <f t="shared" si="415"/>
        <v>693229166.66666663</v>
      </c>
      <c r="X798" s="11">
        <f t="shared" si="415"/>
        <v>2520833.333333333</v>
      </c>
      <c r="Y798" s="11">
        <f t="shared" si="415"/>
        <v>3781250</v>
      </c>
      <c r="Z798" s="11">
        <f t="shared" si="415"/>
        <v>1.5000000000000002</v>
      </c>
      <c r="AA798" s="11">
        <f t="shared" si="415"/>
        <v>158.77132402714707</v>
      </c>
      <c r="AB798" s="11">
        <f t="shared" si="415"/>
        <v>27500</v>
      </c>
      <c r="AC798" s="11">
        <f t="shared" si="415"/>
        <v>27500</v>
      </c>
      <c r="AD798" s="11">
        <f t="shared" si="415"/>
        <v>5729166.666666666</v>
      </c>
      <c r="AE798" s="11">
        <f t="shared" si="415"/>
        <v>229166.66666666666</v>
      </c>
      <c r="AF798" s="11">
        <f t="shared" si="415"/>
        <v>343750</v>
      </c>
      <c r="AG798" s="11">
        <f t="shared" si="415"/>
        <v>1.5</v>
      </c>
      <c r="AH798" s="11">
        <f t="shared" si="415"/>
        <v>14.433756729740644</v>
      </c>
      <c r="AI798" s="11">
        <f t="shared" si="415"/>
        <v>0</v>
      </c>
      <c r="AJ798" s="11">
        <f t="shared" si="415"/>
        <v>0</v>
      </c>
      <c r="AK798" s="11">
        <f t="shared" si="415"/>
        <v>0</v>
      </c>
      <c r="AL798" s="11">
        <f t="shared" si="419"/>
        <v>0</v>
      </c>
      <c r="AM798" s="11">
        <f t="shared" si="419"/>
        <v>0</v>
      </c>
      <c r="AN798" s="11">
        <f t="shared" si="419"/>
        <v>0</v>
      </c>
      <c r="AO798" s="11">
        <f t="shared" si="419"/>
        <v>0</v>
      </c>
      <c r="AP798" s="11">
        <f t="shared" si="419"/>
        <v>0</v>
      </c>
      <c r="AQ798" s="11">
        <f t="shared" si="419"/>
        <v>0</v>
      </c>
      <c r="AR798" s="11">
        <f t="shared" si="419"/>
        <v>0</v>
      </c>
      <c r="AS798" s="11">
        <f t="shared" si="419"/>
        <v>0</v>
      </c>
      <c r="AT798" s="11">
        <f t="shared" si="418"/>
        <v>0</v>
      </c>
      <c r="AU798" s="11">
        <f t="shared" si="418"/>
        <v>0</v>
      </c>
      <c r="AV798" s="11">
        <f t="shared" si="418"/>
        <v>0</v>
      </c>
      <c r="AW798" s="11">
        <f t="shared" si="418"/>
        <v>0</v>
      </c>
      <c r="AX798" s="11">
        <f t="shared" si="418"/>
        <v>0</v>
      </c>
      <c r="AY798" s="11">
        <f t="shared" si="418"/>
        <v>0</v>
      </c>
      <c r="AZ798" s="11">
        <f t="shared" si="417"/>
        <v>0</v>
      </c>
      <c r="BA798" s="11">
        <f t="shared" si="417"/>
        <v>0</v>
      </c>
      <c r="BB798" s="11">
        <f t="shared" si="417"/>
        <v>0</v>
      </c>
      <c r="BC798" s="11">
        <f t="shared" si="417"/>
        <v>0</v>
      </c>
      <c r="BD798" s="11">
        <f t="shared" si="417"/>
        <v>0</v>
      </c>
      <c r="BE798" s="11">
        <f t="shared" si="389"/>
        <v>0</v>
      </c>
      <c r="BF798" s="15" t="str">
        <f t="shared" si="396"/>
        <v>ČSN 42 5524</v>
      </c>
      <c r="BG798" s="42">
        <v>215.875</v>
      </c>
      <c r="BH798" s="17">
        <f t="shared" si="397"/>
        <v>550</v>
      </c>
      <c r="BI798" s="17">
        <f t="shared" si="398"/>
        <v>50</v>
      </c>
      <c r="BX798" s="18">
        <f t="shared" si="390"/>
        <v>27500</v>
      </c>
      <c r="BY798" s="42">
        <v>1.2</v>
      </c>
      <c r="BZ798" s="43">
        <f t="shared" si="399"/>
        <v>5.5587724377533299</v>
      </c>
      <c r="CA798" s="18">
        <f t="shared" si="400"/>
        <v>693229166.66666663</v>
      </c>
      <c r="CB798" s="18">
        <f t="shared" si="401"/>
        <v>2520833.333333333</v>
      </c>
      <c r="CC798" s="18">
        <f t="shared" si="402"/>
        <v>3781250</v>
      </c>
      <c r="CD798" s="25">
        <f t="shared" si="403"/>
        <v>1.5000000000000002</v>
      </c>
      <c r="CE798" s="26">
        <f t="shared" si="404"/>
        <v>158.77132402714707</v>
      </c>
      <c r="CF798" s="18">
        <f t="shared" si="405"/>
        <v>27500</v>
      </c>
      <c r="CG798" s="18">
        <f t="shared" si="406"/>
        <v>27500</v>
      </c>
      <c r="CH798" s="18">
        <f t="shared" si="407"/>
        <v>5729166.666666666</v>
      </c>
      <c r="CI798" s="18">
        <f t="shared" si="408"/>
        <v>229166.66666666666</v>
      </c>
      <c r="CJ798" s="18">
        <f t="shared" si="409"/>
        <v>343750</v>
      </c>
      <c r="CK798" s="25">
        <f t="shared" si="410"/>
        <v>1.5</v>
      </c>
      <c r="CL798" s="26">
        <f t="shared" si="411"/>
        <v>14.433756729740644</v>
      </c>
      <c r="DJ798" s="20" t="s">
        <v>542</v>
      </c>
    </row>
    <row r="799" spans="1:114" x14ac:dyDescent="0.2">
      <c r="A799" s="15" t="s">
        <v>105</v>
      </c>
      <c r="B799" s="10" t="s">
        <v>899</v>
      </c>
      <c r="C799" s="11">
        <f t="shared" si="394"/>
        <v>37.68</v>
      </c>
      <c r="D799" s="11">
        <f t="shared" si="421"/>
        <v>600</v>
      </c>
      <c r="E799" s="11">
        <f t="shared" si="421"/>
        <v>8</v>
      </c>
      <c r="F799" s="11">
        <f t="shared" si="421"/>
        <v>0</v>
      </c>
      <c r="G799" s="11">
        <f t="shared" si="421"/>
        <v>0</v>
      </c>
      <c r="H799" s="11">
        <f t="shared" si="421"/>
        <v>0</v>
      </c>
      <c r="I799" s="11">
        <f t="shared" si="420"/>
        <v>0</v>
      </c>
      <c r="J799" s="11">
        <f t="shared" si="420"/>
        <v>0</v>
      </c>
      <c r="K799" s="11">
        <f t="shared" si="420"/>
        <v>0</v>
      </c>
      <c r="L799" s="11">
        <f t="shared" si="420"/>
        <v>0</v>
      </c>
      <c r="M799" s="11">
        <f t="shared" si="420"/>
        <v>0</v>
      </c>
      <c r="N799" s="11">
        <f t="shared" si="412"/>
        <v>0</v>
      </c>
      <c r="O799" s="11">
        <f t="shared" si="393"/>
        <v>0</v>
      </c>
      <c r="P799" s="11">
        <f t="shared" si="393"/>
        <v>0</v>
      </c>
      <c r="Q799" s="11">
        <f t="shared" si="393"/>
        <v>0</v>
      </c>
      <c r="R799" s="11">
        <f t="shared" si="393"/>
        <v>0</v>
      </c>
      <c r="S799" s="11">
        <f t="shared" si="393"/>
        <v>0</v>
      </c>
      <c r="T799" s="11">
        <f t="shared" si="393"/>
        <v>4800</v>
      </c>
      <c r="U799" s="40">
        <f t="shared" si="395"/>
        <v>1.216</v>
      </c>
      <c r="V799" s="11">
        <f t="shared" si="415"/>
        <v>32.27176220806794</v>
      </c>
      <c r="W799" s="11">
        <f t="shared" si="415"/>
        <v>144000000</v>
      </c>
      <c r="X799" s="11">
        <f t="shared" si="415"/>
        <v>480000</v>
      </c>
      <c r="Y799" s="11">
        <f t="shared" si="415"/>
        <v>720000</v>
      </c>
      <c r="Z799" s="11">
        <f t="shared" si="415"/>
        <v>1.5</v>
      </c>
      <c r="AA799" s="11">
        <f t="shared" si="415"/>
        <v>173.20508075688772</v>
      </c>
      <c r="AB799" s="11">
        <f t="shared" si="415"/>
        <v>4800</v>
      </c>
      <c r="AC799" s="11">
        <f t="shared" si="415"/>
        <v>4800</v>
      </c>
      <c r="AD799" s="11">
        <f t="shared" si="415"/>
        <v>25600</v>
      </c>
      <c r="AE799" s="11">
        <f t="shared" si="415"/>
        <v>6400</v>
      </c>
      <c r="AF799" s="11">
        <f t="shared" si="415"/>
        <v>9600</v>
      </c>
      <c r="AG799" s="11">
        <f t="shared" si="415"/>
        <v>1.5</v>
      </c>
      <c r="AH799" s="11">
        <f t="shared" si="415"/>
        <v>2.3094010767585029</v>
      </c>
      <c r="AI799" s="11">
        <f t="shared" si="415"/>
        <v>0</v>
      </c>
      <c r="AJ799" s="11">
        <f t="shared" si="415"/>
        <v>0</v>
      </c>
      <c r="AK799" s="11">
        <f t="shared" si="415"/>
        <v>0</v>
      </c>
      <c r="AL799" s="11">
        <f t="shared" si="419"/>
        <v>0</v>
      </c>
      <c r="AM799" s="11">
        <f t="shared" si="419"/>
        <v>0</v>
      </c>
      <c r="AN799" s="11">
        <f t="shared" si="419"/>
        <v>0</v>
      </c>
      <c r="AO799" s="11">
        <f t="shared" si="419"/>
        <v>0</v>
      </c>
      <c r="AP799" s="11">
        <f t="shared" si="419"/>
        <v>0</v>
      </c>
      <c r="AQ799" s="11">
        <f t="shared" si="419"/>
        <v>0</v>
      </c>
      <c r="AR799" s="11">
        <f t="shared" si="419"/>
        <v>0</v>
      </c>
      <c r="AS799" s="11">
        <f t="shared" si="419"/>
        <v>0</v>
      </c>
      <c r="AT799" s="11">
        <f t="shared" si="418"/>
        <v>0</v>
      </c>
      <c r="AU799" s="11">
        <f t="shared" si="418"/>
        <v>0</v>
      </c>
      <c r="AV799" s="11">
        <f t="shared" si="418"/>
        <v>0</v>
      </c>
      <c r="AW799" s="11">
        <f t="shared" si="418"/>
        <v>0</v>
      </c>
      <c r="AX799" s="11">
        <f t="shared" si="418"/>
        <v>0</v>
      </c>
      <c r="AY799" s="11">
        <f t="shared" si="418"/>
        <v>0</v>
      </c>
      <c r="AZ799" s="11">
        <f t="shared" si="417"/>
        <v>0</v>
      </c>
      <c r="BA799" s="11">
        <f t="shared" si="417"/>
        <v>0</v>
      </c>
      <c r="BB799" s="11">
        <f t="shared" si="417"/>
        <v>0</v>
      </c>
      <c r="BC799" s="11">
        <f t="shared" si="417"/>
        <v>0</v>
      </c>
      <c r="BD799" s="11">
        <f t="shared" si="417"/>
        <v>0</v>
      </c>
      <c r="BE799" s="11">
        <f t="shared" si="389"/>
        <v>0</v>
      </c>
      <c r="BF799" s="15" t="str">
        <f t="shared" si="396"/>
        <v>ČSN 42 5524</v>
      </c>
      <c r="BG799" s="42">
        <v>37.68</v>
      </c>
      <c r="BH799" s="17">
        <f t="shared" si="397"/>
        <v>600</v>
      </c>
      <c r="BI799" s="17">
        <f t="shared" si="398"/>
        <v>8</v>
      </c>
      <c r="BX799" s="18">
        <f t="shared" si="390"/>
        <v>4800</v>
      </c>
      <c r="BY799" s="42">
        <v>1.216</v>
      </c>
      <c r="BZ799" s="43">
        <f t="shared" si="399"/>
        <v>32.27176220806794</v>
      </c>
      <c r="CA799" s="18">
        <f t="shared" si="400"/>
        <v>144000000</v>
      </c>
      <c r="CB799" s="18">
        <f t="shared" si="401"/>
        <v>480000</v>
      </c>
      <c r="CC799" s="18">
        <f t="shared" si="402"/>
        <v>720000</v>
      </c>
      <c r="CD799" s="25">
        <f t="shared" si="403"/>
        <v>1.5</v>
      </c>
      <c r="CE799" s="26">
        <f t="shared" si="404"/>
        <v>173.20508075688772</v>
      </c>
      <c r="CF799" s="18">
        <f t="shared" si="405"/>
        <v>4800</v>
      </c>
      <c r="CG799" s="18">
        <f t="shared" si="406"/>
        <v>4800</v>
      </c>
      <c r="CH799" s="18">
        <f t="shared" si="407"/>
        <v>25600</v>
      </c>
      <c r="CI799" s="18">
        <f t="shared" si="408"/>
        <v>6400</v>
      </c>
      <c r="CJ799" s="18">
        <f t="shared" si="409"/>
        <v>9600</v>
      </c>
      <c r="CK799" s="25">
        <f t="shared" si="410"/>
        <v>1.5</v>
      </c>
      <c r="CL799" s="26">
        <f t="shared" si="411"/>
        <v>2.3094010767585029</v>
      </c>
      <c r="DJ799" s="20" t="s">
        <v>542</v>
      </c>
    </row>
    <row r="800" spans="1:114" x14ac:dyDescent="0.2">
      <c r="A800" s="15" t="s">
        <v>105</v>
      </c>
      <c r="B800" s="10" t="s">
        <v>900</v>
      </c>
      <c r="C800" s="11">
        <f t="shared" si="394"/>
        <v>42.39</v>
      </c>
      <c r="D800" s="11">
        <f t="shared" si="421"/>
        <v>600</v>
      </c>
      <c r="E800" s="11">
        <f t="shared" si="421"/>
        <v>9</v>
      </c>
      <c r="F800" s="11">
        <f t="shared" si="421"/>
        <v>0</v>
      </c>
      <c r="G800" s="11">
        <f t="shared" si="421"/>
        <v>0</v>
      </c>
      <c r="H800" s="11">
        <f t="shared" si="421"/>
        <v>0</v>
      </c>
      <c r="I800" s="11">
        <f t="shared" si="420"/>
        <v>0</v>
      </c>
      <c r="J800" s="11">
        <f t="shared" si="420"/>
        <v>0</v>
      </c>
      <c r="K800" s="11">
        <f t="shared" si="420"/>
        <v>0</v>
      </c>
      <c r="L800" s="11">
        <f t="shared" si="420"/>
        <v>0</v>
      </c>
      <c r="M800" s="11">
        <f t="shared" si="420"/>
        <v>0</v>
      </c>
      <c r="N800" s="11">
        <f t="shared" si="412"/>
        <v>0</v>
      </c>
      <c r="O800" s="11">
        <f t="shared" si="393"/>
        <v>0</v>
      </c>
      <c r="P800" s="11">
        <f t="shared" si="393"/>
        <v>0</v>
      </c>
      <c r="Q800" s="11">
        <f t="shared" si="393"/>
        <v>0</v>
      </c>
      <c r="R800" s="11">
        <f t="shared" si="393"/>
        <v>0</v>
      </c>
      <c r="S800" s="11">
        <f t="shared" si="393"/>
        <v>0</v>
      </c>
      <c r="T800" s="11">
        <f t="shared" si="393"/>
        <v>5400</v>
      </c>
      <c r="U800" s="40">
        <f t="shared" si="395"/>
        <v>1.218</v>
      </c>
      <c r="V800" s="11">
        <f t="shared" si="415"/>
        <v>28.733191790516631</v>
      </c>
      <c r="W800" s="11">
        <f t="shared" si="415"/>
        <v>162000000</v>
      </c>
      <c r="X800" s="11">
        <f t="shared" si="415"/>
        <v>540000</v>
      </c>
      <c r="Y800" s="11">
        <f t="shared" si="415"/>
        <v>810000</v>
      </c>
      <c r="Z800" s="11">
        <f t="shared" si="415"/>
        <v>1.5</v>
      </c>
      <c r="AA800" s="11">
        <f t="shared" si="415"/>
        <v>173.20508075688772</v>
      </c>
      <c r="AB800" s="11">
        <f t="shared" si="415"/>
        <v>5400</v>
      </c>
      <c r="AC800" s="11">
        <f t="shared" si="415"/>
        <v>5400</v>
      </c>
      <c r="AD800" s="11">
        <f t="shared" si="415"/>
        <v>36450</v>
      </c>
      <c r="AE800" s="11">
        <f t="shared" si="415"/>
        <v>8100</v>
      </c>
      <c r="AF800" s="11">
        <f t="shared" si="415"/>
        <v>12150</v>
      </c>
      <c r="AG800" s="11">
        <f t="shared" si="415"/>
        <v>1.5</v>
      </c>
      <c r="AH800" s="11">
        <f t="shared" si="415"/>
        <v>2.598076211353316</v>
      </c>
      <c r="AI800" s="11">
        <f t="shared" si="415"/>
        <v>0</v>
      </c>
      <c r="AJ800" s="11">
        <f t="shared" si="415"/>
        <v>0</v>
      </c>
      <c r="AK800" s="11">
        <f t="shared" si="415"/>
        <v>0</v>
      </c>
      <c r="AL800" s="11">
        <f t="shared" si="419"/>
        <v>0</v>
      </c>
      <c r="AM800" s="11">
        <f t="shared" si="419"/>
        <v>0</v>
      </c>
      <c r="AN800" s="11">
        <f t="shared" si="419"/>
        <v>0</v>
      </c>
      <c r="AO800" s="11">
        <f t="shared" si="419"/>
        <v>0</v>
      </c>
      <c r="AP800" s="11">
        <f t="shared" si="419"/>
        <v>0</v>
      </c>
      <c r="AQ800" s="11">
        <f t="shared" si="419"/>
        <v>0</v>
      </c>
      <c r="AR800" s="11">
        <f t="shared" si="419"/>
        <v>0</v>
      </c>
      <c r="AS800" s="11">
        <f t="shared" si="419"/>
        <v>0</v>
      </c>
      <c r="AT800" s="11">
        <f t="shared" si="418"/>
        <v>0</v>
      </c>
      <c r="AU800" s="11">
        <f t="shared" si="418"/>
        <v>0</v>
      </c>
      <c r="AV800" s="11">
        <f t="shared" si="418"/>
        <v>0</v>
      </c>
      <c r="AW800" s="11">
        <f t="shared" si="418"/>
        <v>0</v>
      </c>
      <c r="AX800" s="11">
        <f t="shared" si="418"/>
        <v>0</v>
      </c>
      <c r="AY800" s="11">
        <f t="shared" si="418"/>
        <v>0</v>
      </c>
      <c r="AZ800" s="11">
        <f t="shared" si="417"/>
        <v>0</v>
      </c>
      <c r="BA800" s="11">
        <f t="shared" si="417"/>
        <v>0</v>
      </c>
      <c r="BB800" s="11">
        <f t="shared" si="417"/>
        <v>0</v>
      </c>
      <c r="BC800" s="11">
        <f t="shared" si="417"/>
        <v>0</v>
      </c>
      <c r="BD800" s="11">
        <f t="shared" si="417"/>
        <v>0</v>
      </c>
      <c r="BE800" s="11">
        <f t="shared" si="389"/>
        <v>0</v>
      </c>
      <c r="BF800" s="15" t="str">
        <f t="shared" si="396"/>
        <v>ČSN 42 5524</v>
      </c>
      <c r="BG800" s="42">
        <v>42.39</v>
      </c>
      <c r="BH800" s="17">
        <f t="shared" si="397"/>
        <v>600</v>
      </c>
      <c r="BI800" s="17">
        <f t="shared" si="398"/>
        <v>9</v>
      </c>
      <c r="BX800" s="18">
        <f t="shared" si="390"/>
        <v>5400</v>
      </c>
      <c r="BY800" s="42">
        <v>1.218</v>
      </c>
      <c r="BZ800" s="43">
        <f t="shared" si="399"/>
        <v>28.733191790516631</v>
      </c>
      <c r="CA800" s="18">
        <f t="shared" si="400"/>
        <v>162000000</v>
      </c>
      <c r="CB800" s="18">
        <f t="shared" si="401"/>
        <v>540000</v>
      </c>
      <c r="CC800" s="18">
        <f t="shared" si="402"/>
        <v>810000</v>
      </c>
      <c r="CD800" s="25">
        <f t="shared" si="403"/>
        <v>1.5</v>
      </c>
      <c r="CE800" s="26">
        <f t="shared" si="404"/>
        <v>173.20508075688772</v>
      </c>
      <c r="CF800" s="18">
        <f t="shared" si="405"/>
        <v>5400</v>
      </c>
      <c r="CG800" s="18">
        <f t="shared" si="406"/>
        <v>5400</v>
      </c>
      <c r="CH800" s="18">
        <f t="shared" si="407"/>
        <v>36450</v>
      </c>
      <c r="CI800" s="18">
        <f t="shared" si="408"/>
        <v>8100</v>
      </c>
      <c r="CJ800" s="18">
        <f t="shared" si="409"/>
        <v>12150</v>
      </c>
      <c r="CK800" s="25">
        <f t="shared" si="410"/>
        <v>1.5</v>
      </c>
      <c r="CL800" s="26">
        <f t="shared" si="411"/>
        <v>2.598076211353316</v>
      </c>
      <c r="DJ800" s="20" t="s">
        <v>542</v>
      </c>
    </row>
    <row r="801" spans="1:114" x14ac:dyDescent="0.2">
      <c r="A801" s="15" t="s">
        <v>105</v>
      </c>
      <c r="B801" s="10" t="s">
        <v>901</v>
      </c>
      <c r="C801" s="11">
        <f t="shared" si="394"/>
        <v>47.1</v>
      </c>
      <c r="D801" s="11">
        <f t="shared" si="421"/>
        <v>600</v>
      </c>
      <c r="E801" s="11">
        <f t="shared" si="421"/>
        <v>10</v>
      </c>
      <c r="F801" s="11">
        <f t="shared" si="421"/>
        <v>0</v>
      </c>
      <c r="G801" s="11">
        <f t="shared" si="421"/>
        <v>0</v>
      </c>
      <c r="H801" s="11">
        <f t="shared" si="421"/>
        <v>0</v>
      </c>
      <c r="I801" s="11">
        <f t="shared" si="420"/>
        <v>0</v>
      </c>
      <c r="J801" s="11">
        <f t="shared" si="420"/>
        <v>0</v>
      </c>
      <c r="K801" s="11">
        <f t="shared" si="420"/>
        <v>0</v>
      </c>
      <c r="L801" s="11">
        <f t="shared" si="420"/>
        <v>0</v>
      </c>
      <c r="M801" s="11">
        <f t="shared" si="420"/>
        <v>0</v>
      </c>
      <c r="N801" s="11">
        <f t="shared" si="412"/>
        <v>0</v>
      </c>
      <c r="O801" s="11">
        <f t="shared" si="393"/>
        <v>0</v>
      </c>
      <c r="P801" s="11">
        <f t="shared" si="393"/>
        <v>0</v>
      </c>
      <c r="Q801" s="11">
        <f t="shared" si="393"/>
        <v>0</v>
      </c>
      <c r="R801" s="11">
        <f t="shared" si="393"/>
        <v>0</v>
      </c>
      <c r="S801" s="11">
        <f t="shared" si="393"/>
        <v>0</v>
      </c>
      <c r="T801" s="11">
        <f t="shared" si="393"/>
        <v>6000</v>
      </c>
      <c r="U801" s="40">
        <f t="shared" si="395"/>
        <v>1.22</v>
      </c>
      <c r="V801" s="11">
        <f t="shared" si="415"/>
        <v>25.902335456475587</v>
      </c>
      <c r="W801" s="11">
        <f t="shared" si="415"/>
        <v>179999999.99999997</v>
      </c>
      <c r="X801" s="11">
        <f t="shared" si="415"/>
        <v>600000</v>
      </c>
      <c r="Y801" s="11">
        <f t="shared" si="415"/>
        <v>900000</v>
      </c>
      <c r="Z801" s="11">
        <f t="shared" si="415"/>
        <v>1.5</v>
      </c>
      <c r="AA801" s="11">
        <f t="shared" si="415"/>
        <v>173.20508075688772</v>
      </c>
      <c r="AB801" s="11">
        <f t="shared" si="415"/>
        <v>6000</v>
      </c>
      <c r="AC801" s="11">
        <f t="shared" si="415"/>
        <v>6000</v>
      </c>
      <c r="AD801" s="11">
        <f t="shared" si="415"/>
        <v>50000</v>
      </c>
      <c r="AE801" s="11">
        <f t="shared" si="415"/>
        <v>10000</v>
      </c>
      <c r="AF801" s="11">
        <f t="shared" si="415"/>
        <v>15000</v>
      </c>
      <c r="AG801" s="11">
        <f t="shared" si="415"/>
        <v>1.5</v>
      </c>
      <c r="AH801" s="11">
        <f t="shared" si="415"/>
        <v>2.8867513459481291</v>
      </c>
      <c r="AI801" s="11">
        <f t="shared" si="415"/>
        <v>0</v>
      </c>
      <c r="AJ801" s="11">
        <f t="shared" si="415"/>
        <v>0</v>
      </c>
      <c r="AK801" s="11">
        <f t="shared" si="415"/>
        <v>0</v>
      </c>
      <c r="AL801" s="11">
        <f t="shared" si="419"/>
        <v>0</v>
      </c>
      <c r="AM801" s="11">
        <f t="shared" si="419"/>
        <v>0</v>
      </c>
      <c r="AN801" s="11">
        <f t="shared" si="419"/>
        <v>0</v>
      </c>
      <c r="AO801" s="11">
        <f t="shared" si="419"/>
        <v>0</v>
      </c>
      <c r="AP801" s="11">
        <f t="shared" si="419"/>
        <v>0</v>
      </c>
      <c r="AQ801" s="11">
        <f t="shared" si="419"/>
        <v>0</v>
      </c>
      <c r="AR801" s="11">
        <f t="shared" si="419"/>
        <v>0</v>
      </c>
      <c r="AS801" s="11">
        <f t="shared" si="419"/>
        <v>0</v>
      </c>
      <c r="AT801" s="11">
        <f t="shared" si="418"/>
        <v>0</v>
      </c>
      <c r="AU801" s="11">
        <f t="shared" si="418"/>
        <v>0</v>
      </c>
      <c r="AV801" s="11">
        <f t="shared" si="418"/>
        <v>0</v>
      </c>
      <c r="AW801" s="11">
        <f t="shared" si="418"/>
        <v>0</v>
      </c>
      <c r="AX801" s="11">
        <f t="shared" si="418"/>
        <v>0</v>
      </c>
      <c r="AY801" s="11">
        <f t="shared" si="418"/>
        <v>0</v>
      </c>
      <c r="AZ801" s="11">
        <f t="shared" si="417"/>
        <v>0</v>
      </c>
      <c r="BA801" s="11">
        <f t="shared" si="417"/>
        <v>0</v>
      </c>
      <c r="BB801" s="11">
        <f t="shared" si="417"/>
        <v>0</v>
      </c>
      <c r="BC801" s="11">
        <f t="shared" si="417"/>
        <v>0</v>
      </c>
      <c r="BD801" s="11">
        <f t="shared" si="417"/>
        <v>0</v>
      </c>
      <c r="BE801" s="11">
        <f t="shared" si="389"/>
        <v>0</v>
      </c>
      <c r="BF801" s="15" t="str">
        <f t="shared" si="396"/>
        <v>ČSN 42 5524</v>
      </c>
      <c r="BG801" s="42">
        <v>47.1</v>
      </c>
      <c r="BH801" s="17">
        <f t="shared" si="397"/>
        <v>600</v>
      </c>
      <c r="BI801" s="17">
        <f t="shared" si="398"/>
        <v>10</v>
      </c>
      <c r="BX801" s="18">
        <f t="shared" si="390"/>
        <v>6000</v>
      </c>
      <c r="BY801" s="42">
        <v>1.22</v>
      </c>
      <c r="BZ801" s="43">
        <f t="shared" si="399"/>
        <v>25.902335456475587</v>
      </c>
      <c r="CA801" s="18">
        <f t="shared" si="400"/>
        <v>179999999.99999997</v>
      </c>
      <c r="CB801" s="18">
        <f t="shared" si="401"/>
        <v>600000</v>
      </c>
      <c r="CC801" s="18">
        <f t="shared" si="402"/>
        <v>900000</v>
      </c>
      <c r="CD801" s="25">
        <f t="shared" si="403"/>
        <v>1.5</v>
      </c>
      <c r="CE801" s="26">
        <f t="shared" si="404"/>
        <v>173.20508075688772</v>
      </c>
      <c r="CF801" s="18">
        <f t="shared" si="405"/>
        <v>6000</v>
      </c>
      <c r="CG801" s="18">
        <f t="shared" si="406"/>
        <v>6000</v>
      </c>
      <c r="CH801" s="18">
        <f t="shared" si="407"/>
        <v>50000</v>
      </c>
      <c r="CI801" s="18">
        <f t="shared" si="408"/>
        <v>10000</v>
      </c>
      <c r="CJ801" s="18">
        <f t="shared" si="409"/>
        <v>15000</v>
      </c>
      <c r="CK801" s="25">
        <f t="shared" si="410"/>
        <v>1.5</v>
      </c>
      <c r="CL801" s="26">
        <f t="shared" si="411"/>
        <v>2.8867513459481291</v>
      </c>
      <c r="DJ801" s="20" t="s">
        <v>542</v>
      </c>
    </row>
    <row r="802" spans="1:114" x14ac:dyDescent="0.2">
      <c r="A802" s="15" t="s">
        <v>105</v>
      </c>
      <c r="B802" s="10" t="s">
        <v>902</v>
      </c>
      <c r="C802" s="11">
        <f t="shared" si="394"/>
        <v>56.52</v>
      </c>
      <c r="D802" s="11">
        <f t="shared" si="421"/>
        <v>600</v>
      </c>
      <c r="E802" s="11">
        <f t="shared" si="421"/>
        <v>12</v>
      </c>
      <c r="F802" s="11">
        <f t="shared" si="421"/>
        <v>0</v>
      </c>
      <c r="G802" s="11">
        <f t="shared" si="421"/>
        <v>0</v>
      </c>
      <c r="H802" s="11">
        <f t="shared" si="421"/>
        <v>0</v>
      </c>
      <c r="I802" s="11">
        <f t="shared" si="420"/>
        <v>0</v>
      </c>
      <c r="J802" s="11">
        <f t="shared" si="420"/>
        <v>0</v>
      </c>
      <c r="K802" s="11">
        <f t="shared" si="420"/>
        <v>0</v>
      </c>
      <c r="L802" s="11">
        <f t="shared" si="420"/>
        <v>0</v>
      </c>
      <c r="M802" s="11">
        <f t="shared" si="420"/>
        <v>0</v>
      </c>
      <c r="N802" s="11">
        <f t="shared" si="412"/>
        <v>0</v>
      </c>
      <c r="O802" s="11">
        <f t="shared" si="393"/>
        <v>0</v>
      </c>
      <c r="P802" s="11">
        <f t="shared" si="393"/>
        <v>0</v>
      </c>
      <c r="Q802" s="11">
        <f t="shared" si="393"/>
        <v>0</v>
      </c>
      <c r="R802" s="11">
        <f t="shared" si="393"/>
        <v>0</v>
      </c>
      <c r="S802" s="11">
        <f t="shared" si="393"/>
        <v>0</v>
      </c>
      <c r="T802" s="11">
        <f t="shared" si="393"/>
        <v>7200</v>
      </c>
      <c r="U802" s="40">
        <f t="shared" si="395"/>
        <v>1.224</v>
      </c>
      <c r="V802" s="11">
        <f t="shared" si="415"/>
        <v>21.656050955414013</v>
      </c>
      <c r="W802" s="11">
        <f t="shared" si="415"/>
        <v>216000000</v>
      </c>
      <c r="X802" s="11">
        <f t="shared" si="415"/>
        <v>720000</v>
      </c>
      <c r="Y802" s="11">
        <f t="shared" si="415"/>
        <v>1080000</v>
      </c>
      <c r="Z802" s="11">
        <f t="shared" si="415"/>
        <v>1.5</v>
      </c>
      <c r="AA802" s="11">
        <f t="shared" si="415"/>
        <v>173.20508075688772</v>
      </c>
      <c r="AB802" s="11">
        <f t="shared" si="415"/>
        <v>7200</v>
      </c>
      <c r="AC802" s="11">
        <f t="shared" si="415"/>
        <v>7200</v>
      </c>
      <c r="AD802" s="11">
        <f t="shared" si="415"/>
        <v>86400</v>
      </c>
      <c r="AE802" s="11">
        <f t="shared" si="415"/>
        <v>14400</v>
      </c>
      <c r="AF802" s="11">
        <f t="shared" si="415"/>
        <v>21600</v>
      </c>
      <c r="AG802" s="11">
        <f t="shared" si="415"/>
        <v>1.5</v>
      </c>
      <c r="AH802" s="11">
        <f t="shared" si="415"/>
        <v>3.4641016151377544</v>
      </c>
      <c r="AI802" s="11">
        <f t="shared" si="415"/>
        <v>0</v>
      </c>
      <c r="AJ802" s="11">
        <f t="shared" si="415"/>
        <v>0</v>
      </c>
      <c r="AK802" s="11">
        <f t="shared" si="415"/>
        <v>0</v>
      </c>
      <c r="AL802" s="11">
        <f t="shared" si="419"/>
        <v>0</v>
      </c>
      <c r="AM802" s="11">
        <f t="shared" si="419"/>
        <v>0</v>
      </c>
      <c r="AN802" s="11">
        <f t="shared" si="419"/>
        <v>0</v>
      </c>
      <c r="AO802" s="11">
        <f t="shared" si="419"/>
        <v>0</v>
      </c>
      <c r="AP802" s="11">
        <f t="shared" si="419"/>
        <v>0</v>
      </c>
      <c r="AQ802" s="11">
        <f t="shared" si="419"/>
        <v>0</v>
      </c>
      <c r="AR802" s="11">
        <f t="shared" si="419"/>
        <v>0</v>
      </c>
      <c r="AS802" s="11">
        <f t="shared" si="419"/>
        <v>0</v>
      </c>
      <c r="AT802" s="11">
        <f t="shared" si="418"/>
        <v>0</v>
      </c>
      <c r="AU802" s="11">
        <f t="shared" si="418"/>
        <v>0</v>
      </c>
      <c r="AV802" s="11">
        <f t="shared" si="418"/>
        <v>0</v>
      </c>
      <c r="AW802" s="11">
        <f t="shared" si="418"/>
        <v>0</v>
      </c>
      <c r="AX802" s="11">
        <f t="shared" si="418"/>
        <v>0</v>
      </c>
      <c r="AY802" s="11">
        <f t="shared" si="418"/>
        <v>0</v>
      </c>
      <c r="AZ802" s="11">
        <f t="shared" si="417"/>
        <v>0</v>
      </c>
      <c r="BA802" s="11">
        <f t="shared" si="417"/>
        <v>0</v>
      </c>
      <c r="BB802" s="11">
        <f t="shared" si="417"/>
        <v>0</v>
      </c>
      <c r="BC802" s="11">
        <f t="shared" si="417"/>
        <v>0</v>
      </c>
      <c r="BD802" s="11">
        <f t="shared" si="417"/>
        <v>0</v>
      </c>
      <c r="BE802" s="11">
        <f t="shared" si="417"/>
        <v>0</v>
      </c>
      <c r="BF802" s="15" t="str">
        <f t="shared" si="396"/>
        <v>ČSN 42 5524</v>
      </c>
      <c r="BG802" s="42">
        <v>56.52</v>
      </c>
      <c r="BH802" s="17">
        <f t="shared" si="397"/>
        <v>600</v>
      </c>
      <c r="BI802" s="17">
        <f t="shared" si="398"/>
        <v>12</v>
      </c>
      <c r="BX802" s="18">
        <f t="shared" si="390"/>
        <v>7200</v>
      </c>
      <c r="BY802" s="42">
        <v>1.224</v>
      </c>
      <c r="BZ802" s="43">
        <f t="shared" si="399"/>
        <v>21.656050955414013</v>
      </c>
      <c r="CA802" s="18">
        <f t="shared" si="400"/>
        <v>216000000</v>
      </c>
      <c r="CB802" s="18">
        <f t="shared" si="401"/>
        <v>720000</v>
      </c>
      <c r="CC802" s="18">
        <f t="shared" si="402"/>
        <v>1080000</v>
      </c>
      <c r="CD802" s="25">
        <f t="shared" si="403"/>
        <v>1.5</v>
      </c>
      <c r="CE802" s="26">
        <f t="shared" si="404"/>
        <v>173.20508075688772</v>
      </c>
      <c r="CF802" s="18">
        <f t="shared" si="405"/>
        <v>7200</v>
      </c>
      <c r="CG802" s="18">
        <f t="shared" si="406"/>
        <v>7200</v>
      </c>
      <c r="CH802" s="18">
        <f t="shared" si="407"/>
        <v>86400</v>
      </c>
      <c r="CI802" s="18">
        <f t="shared" si="408"/>
        <v>14400</v>
      </c>
      <c r="CJ802" s="18">
        <f t="shared" si="409"/>
        <v>21600</v>
      </c>
      <c r="CK802" s="25">
        <f t="shared" si="410"/>
        <v>1.5</v>
      </c>
      <c r="CL802" s="26">
        <f t="shared" si="411"/>
        <v>3.4641016151377544</v>
      </c>
      <c r="DJ802" s="20" t="s">
        <v>542</v>
      </c>
    </row>
    <row r="803" spans="1:114" x14ac:dyDescent="0.2">
      <c r="A803" s="15" t="s">
        <v>105</v>
      </c>
      <c r="B803" s="10" t="s">
        <v>903</v>
      </c>
      <c r="C803" s="11">
        <f t="shared" si="394"/>
        <v>65.94</v>
      </c>
      <c r="D803" s="11">
        <f t="shared" si="421"/>
        <v>600</v>
      </c>
      <c r="E803" s="11">
        <f t="shared" si="421"/>
        <v>14</v>
      </c>
      <c r="F803" s="11">
        <f t="shared" si="421"/>
        <v>0</v>
      </c>
      <c r="G803" s="11">
        <f t="shared" si="421"/>
        <v>0</v>
      </c>
      <c r="H803" s="11">
        <f t="shared" si="421"/>
        <v>0</v>
      </c>
      <c r="I803" s="11">
        <f t="shared" si="420"/>
        <v>0</v>
      </c>
      <c r="J803" s="11">
        <f t="shared" si="420"/>
        <v>0</v>
      </c>
      <c r="K803" s="11">
        <f t="shared" si="420"/>
        <v>0</v>
      </c>
      <c r="L803" s="11">
        <f t="shared" si="420"/>
        <v>0</v>
      </c>
      <c r="M803" s="11">
        <f t="shared" si="420"/>
        <v>0</v>
      </c>
      <c r="N803" s="11">
        <f t="shared" si="412"/>
        <v>0</v>
      </c>
      <c r="O803" s="11">
        <f t="shared" si="393"/>
        <v>0</v>
      </c>
      <c r="P803" s="11">
        <f t="shared" si="393"/>
        <v>0</v>
      </c>
      <c r="Q803" s="11">
        <f t="shared" si="393"/>
        <v>0</v>
      </c>
      <c r="R803" s="11">
        <f t="shared" ref="R803:T866" si="422">IF($A803="x",BV803,"")</f>
        <v>0</v>
      </c>
      <c r="S803" s="11">
        <f t="shared" si="422"/>
        <v>0</v>
      </c>
      <c r="T803" s="11">
        <f t="shared" si="422"/>
        <v>8400</v>
      </c>
      <c r="U803" s="40">
        <f t="shared" si="395"/>
        <v>1.228</v>
      </c>
      <c r="V803" s="11">
        <f t="shared" si="415"/>
        <v>18.622990597512892</v>
      </c>
      <c r="W803" s="11">
        <f t="shared" ref="W803:AK819" si="423">IF($A803="x",CA803,"")</f>
        <v>251999999.99999997</v>
      </c>
      <c r="X803" s="11">
        <f t="shared" si="423"/>
        <v>839999.99999999988</v>
      </c>
      <c r="Y803" s="11">
        <f t="shared" si="423"/>
        <v>1260000</v>
      </c>
      <c r="Z803" s="11">
        <f t="shared" si="423"/>
        <v>1.5000000000000002</v>
      </c>
      <c r="AA803" s="11">
        <f t="shared" si="423"/>
        <v>173.20508075688772</v>
      </c>
      <c r="AB803" s="11">
        <f t="shared" si="423"/>
        <v>8400</v>
      </c>
      <c r="AC803" s="11">
        <f t="shared" si="423"/>
        <v>8400</v>
      </c>
      <c r="AD803" s="11">
        <f t="shared" si="423"/>
        <v>137200</v>
      </c>
      <c r="AE803" s="11">
        <f t="shared" si="423"/>
        <v>19600</v>
      </c>
      <c r="AF803" s="11">
        <f t="shared" si="423"/>
        <v>29400</v>
      </c>
      <c r="AG803" s="11">
        <f t="shared" si="423"/>
        <v>1.5</v>
      </c>
      <c r="AH803" s="11">
        <f t="shared" si="423"/>
        <v>4.0414518843273806</v>
      </c>
      <c r="AI803" s="11">
        <f t="shared" si="423"/>
        <v>0</v>
      </c>
      <c r="AJ803" s="11">
        <f t="shared" si="423"/>
        <v>0</v>
      </c>
      <c r="AK803" s="11">
        <f t="shared" si="423"/>
        <v>0</v>
      </c>
      <c r="AL803" s="11">
        <f t="shared" si="419"/>
        <v>0</v>
      </c>
      <c r="AM803" s="11">
        <f t="shared" si="419"/>
        <v>0</v>
      </c>
      <c r="AN803" s="11">
        <f t="shared" si="419"/>
        <v>0</v>
      </c>
      <c r="AO803" s="11">
        <f t="shared" si="419"/>
        <v>0</v>
      </c>
      <c r="AP803" s="11">
        <f t="shared" si="419"/>
        <v>0</v>
      </c>
      <c r="AQ803" s="11">
        <f t="shared" si="419"/>
        <v>0</v>
      </c>
      <c r="AR803" s="11">
        <f t="shared" si="419"/>
        <v>0</v>
      </c>
      <c r="AS803" s="11">
        <f t="shared" si="419"/>
        <v>0</v>
      </c>
      <c r="AT803" s="11">
        <f t="shared" si="418"/>
        <v>0</v>
      </c>
      <c r="AU803" s="11">
        <f t="shared" si="418"/>
        <v>0</v>
      </c>
      <c r="AV803" s="11">
        <f t="shared" si="418"/>
        <v>0</v>
      </c>
      <c r="AW803" s="11">
        <f t="shared" si="418"/>
        <v>0</v>
      </c>
      <c r="AX803" s="11">
        <f t="shared" si="418"/>
        <v>0</v>
      </c>
      <c r="AY803" s="11">
        <f t="shared" si="418"/>
        <v>0</v>
      </c>
      <c r="AZ803" s="11">
        <f t="shared" si="417"/>
        <v>0</v>
      </c>
      <c r="BA803" s="11">
        <f t="shared" si="417"/>
        <v>0</v>
      </c>
      <c r="BB803" s="11">
        <f t="shared" si="417"/>
        <v>0</v>
      </c>
      <c r="BC803" s="11">
        <f t="shared" si="417"/>
        <v>0</v>
      </c>
      <c r="BD803" s="11">
        <f t="shared" si="417"/>
        <v>0</v>
      </c>
      <c r="BE803" s="11">
        <f t="shared" si="417"/>
        <v>0</v>
      </c>
      <c r="BF803" s="15" t="str">
        <f t="shared" si="396"/>
        <v>ČSN 42 5524</v>
      </c>
      <c r="BG803" s="42">
        <v>65.94</v>
      </c>
      <c r="BH803" s="17">
        <f t="shared" si="397"/>
        <v>600</v>
      </c>
      <c r="BI803" s="17">
        <f t="shared" si="398"/>
        <v>14</v>
      </c>
      <c r="BX803" s="18">
        <f t="shared" si="390"/>
        <v>8400</v>
      </c>
      <c r="BY803" s="42">
        <v>1.228</v>
      </c>
      <c r="BZ803" s="43">
        <f t="shared" si="399"/>
        <v>18.622990597512892</v>
      </c>
      <c r="CA803" s="18">
        <f t="shared" si="400"/>
        <v>251999999.99999997</v>
      </c>
      <c r="CB803" s="18">
        <f t="shared" si="401"/>
        <v>839999.99999999988</v>
      </c>
      <c r="CC803" s="18">
        <f t="shared" si="402"/>
        <v>1260000</v>
      </c>
      <c r="CD803" s="25">
        <f t="shared" si="403"/>
        <v>1.5000000000000002</v>
      </c>
      <c r="CE803" s="26">
        <f t="shared" si="404"/>
        <v>173.20508075688772</v>
      </c>
      <c r="CF803" s="18">
        <f t="shared" si="405"/>
        <v>8400</v>
      </c>
      <c r="CG803" s="18">
        <f t="shared" si="406"/>
        <v>8400</v>
      </c>
      <c r="CH803" s="18">
        <f t="shared" si="407"/>
        <v>137200</v>
      </c>
      <c r="CI803" s="18">
        <f t="shared" si="408"/>
        <v>19600</v>
      </c>
      <c r="CJ803" s="18">
        <f t="shared" si="409"/>
        <v>29400</v>
      </c>
      <c r="CK803" s="25">
        <f t="shared" si="410"/>
        <v>1.5</v>
      </c>
      <c r="CL803" s="26">
        <f t="shared" si="411"/>
        <v>4.0414518843273806</v>
      </c>
      <c r="DJ803" s="20" t="s">
        <v>542</v>
      </c>
    </row>
    <row r="804" spans="1:114" x14ac:dyDescent="0.2">
      <c r="A804" s="15" t="s">
        <v>105</v>
      </c>
      <c r="B804" s="10" t="s">
        <v>904</v>
      </c>
      <c r="C804" s="11">
        <f t="shared" si="394"/>
        <v>75.36</v>
      </c>
      <c r="D804" s="11">
        <f t="shared" si="421"/>
        <v>600</v>
      </c>
      <c r="E804" s="11">
        <f t="shared" si="421"/>
        <v>16</v>
      </c>
      <c r="F804" s="11">
        <f t="shared" si="421"/>
        <v>0</v>
      </c>
      <c r="G804" s="11">
        <f t="shared" si="421"/>
        <v>0</v>
      </c>
      <c r="H804" s="11">
        <f t="shared" si="421"/>
        <v>0</v>
      </c>
      <c r="I804" s="11">
        <f t="shared" si="420"/>
        <v>0</v>
      </c>
      <c r="J804" s="11">
        <f t="shared" si="420"/>
        <v>0</v>
      </c>
      <c r="K804" s="11">
        <f t="shared" si="420"/>
        <v>0</v>
      </c>
      <c r="L804" s="11">
        <f t="shared" si="420"/>
        <v>0</v>
      </c>
      <c r="M804" s="11">
        <f t="shared" si="420"/>
        <v>0</v>
      </c>
      <c r="N804" s="11">
        <f t="shared" si="412"/>
        <v>0</v>
      </c>
      <c r="O804" s="11">
        <f t="shared" si="412"/>
        <v>0</v>
      </c>
      <c r="P804" s="11">
        <f t="shared" si="412"/>
        <v>0</v>
      </c>
      <c r="Q804" s="11">
        <f t="shared" si="412"/>
        <v>0</v>
      </c>
      <c r="R804" s="11">
        <f t="shared" si="422"/>
        <v>0</v>
      </c>
      <c r="S804" s="11">
        <f t="shared" si="422"/>
        <v>0</v>
      </c>
      <c r="T804" s="11">
        <f t="shared" si="422"/>
        <v>9600</v>
      </c>
      <c r="U804" s="40">
        <f t="shared" si="395"/>
        <v>1.232</v>
      </c>
      <c r="V804" s="11">
        <f t="shared" ref="V804:AK834" si="424">IF($A804="x",BZ804,"")</f>
        <v>16.348195329087048</v>
      </c>
      <c r="W804" s="11">
        <f t="shared" si="423"/>
        <v>288000000</v>
      </c>
      <c r="X804" s="11">
        <f t="shared" si="423"/>
        <v>960000</v>
      </c>
      <c r="Y804" s="11">
        <f t="shared" si="423"/>
        <v>1440000</v>
      </c>
      <c r="Z804" s="11">
        <f t="shared" si="423"/>
        <v>1.5</v>
      </c>
      <c r="AA804" s="11">
        <f t="shared" si="423"/>
        <v>173.20508075688772</v>
      </c>
      <c r="AB804" s="11">
        <f t="shared" si="423"/>
        <v>9600</v>
      </c>
      <c r="AC804" s="11">
        <f t="shared" si="423"/>
        <v>9600</v>
      </c>
      <c r="AD804" s="11">
        <f t="shared" si="423"/>
        <v>204800</v>
      </c>
      <c r="AE804" s="11">
        <f t="shared" si="423"/>
        <v>25600</v>
      </c>
      <c r="AF804" s="11">
        <f t="shared" si="423"/>
        <v>38400</v>
      </c>
      <c r="AG804" s="11">
        <f t="shared" si="423"/>
        <v>1.5</v>
      </c>
      <c r="AH804" s="11">
        <f t="shared" si="423"/>
        <v>4.6188021535170058</v>
      </c>
      <c r="AI804" s="11">
        <f t="shared" si="423"/>
        <v>0</v>
      </c>
      <c r="AJ804" s="11">
        <f t="shared" si="423"/>
        <v>0</v>
      </c>
      <c r="AK804" s="11">
        <f t="shared" si="423"/>
        <v>0</v>
      </c>
      <c r="AL804" s="11">
        <f t="shared" si="419"/>
        <v>0</v>
      </c>
      <c r="AM804" s="11">
        <f t="shared" si="419"/>
        <v>0</v>
      </c>
      <c r="AN804" s="11">
        <f t="shared" si="419"/>
        <v>0</v>
      </c>
      <c r="AO804" s="11">
        <f t="shared" si="419"/>
        <v>0</v>
      </c>
      <c r="AP804" s="11">
        <f t="shared" si="419"/>
        <v>0</v>
      </c>
      <c r="AQ804" s="11">
        <f t="shared" si="419"/>
        <v>0</v>
      </c>
      <c r="AR804" s="11">
        <f t="shared" si="419"/>
        <v>0</v>
      </c>
      <c r="AS804" s="11">
        <f t="shared" si="419"/>
        <v>0</v>
      </c>
      <c r="AT804" s="11">
        <f t="shared" si="418"/>
        <v>0</v>
      </c>
      <c r="AU804" s="11">
        <f t="shared" si="418"/>
        <v>0</v>
      </c>
      <c r="AV804" s="11">
        <f t="shared" si="418"/>
        <v>0</v>
      </c>
      <c r="AW804" s="11">
        <f t="shared" si="418"/>
        <v>0</v>
      </c>
      <c r="AX804" s="11">
        <f t="shared" si="418"/>
        <v>0</v>
      </c>
      <c r="AY804" s="11">
        <f t="shared" si="418"/>
        <v>0</v>
      </c>
      <c r="AZ804" s="11">
        <f t="shared" si="417"/>
        <v>0</v>
      </c>
      <c r="BA804" s="11">
        <f t="shared" si="417"/>
        <v>0</v>
      </c>
      <c r="BB804" s="11">
        <f t="shared" si="417"/>
        <v>0</v>
      </c>
      <c r="BC804" s="11">
        <f t="shared" si="417"/>
        <v>0</v>
      </c>
      <c r="BD804" s="11">
        <f t="shared" si="417"/>
        <v>0</v>
      </c>
      <c r="BE804" s="11">
        <f t="shared" si="417"/>
        <v>0</v>
      </c>
      <c r="BF804" s="15" t="str">
        <f t="shared" si="396"/>
        <v>ČSN 42 5524</v>
      </c>
      <c r="BG804" s="42">
        <v>75.36</v>
      </c>
      <c r="BH804" s="17">
        <f t="shared" si="397"/>
        <v>600</v>
      </c>
      <c r="BI804" s="17">
        <f t="shared" si="398"/>
        <v>16</v>
      </c>
      <c r="BX804" s="18">
        <f t="shared" si="390"/>
        <v>9600</v>
      </c>
      <c r="BY804" s="42">
        <v>1.232</v>
      </c>
      <c r="BZ804" s="43">
        <f t="shared" si="399"/>
        <v>16.348195329087048</v>
      </c>
      <c r="CA804" s="18">
        <f t="shared" si="400"/>
        <v>288000000</v>
      </c>
      <c r="CB804" s="18">
        <f t="shared" si="401"/>
        <v>960000</v>
      </c>
      <c r="CC804" s="18">
        <f t="shared" si="402"/>
        <v>1440000</v>
      </c>
      <c r="CD804" s="25">
        <f t="shared" si="403"/>
        <v>1.5</v>
      </c>
      <c r="CE804" s="26">
        <f t="shared" si="404"/>
        <v>173.20508075688772</v>
      </c>
      <c r="CF804" s="18">
        <f t="shared" si="405"/>
        <v>9600</v>
      </c>
      <c r="CG804" s="18">
        <f t="shared" si="406"/>
        <v>9600</v>
      </c>
      <c r="CH804" s="18">
        <f t="shared" si="407"/>
        <v>204800</v>
      </c>
      <c r="CI804" s="18">
        <f t="shared" si="408"/>
        <v>25600</v>
      </c>
      <c r="CJ804" s="18">
        <f t="shared" si="409"/>
        <v>38400</v>
      </c>
      <c r="CK804" s="25">
        <f t="shared" si="410"/>
        <v>1.5</v>
      </c>
      <c r="CL804" s="26">
        <f t="shared" si="411"/>
        <v>4.6188021535170058</v>
      </c>
      <c r="DJ804" s="20" t="s">
        <v>542</v>
      </c>
    </row>
    <row r="805" spans="1:114" x14ac:dyDescent="0.2">
      <c r="A805" s="15" t="s">
        <v>105</v>
      </c>
      <c r="B805" s="10" t="s">
        <v>905</v>
      </c>
      <c r="C805" s="11">
        <f t="shared" si="394"/>
        <v>84.78</v>
      </c>
      <c r="D805" s="11">
        <f t="shared" si="421"/>
        <v>600</v>
      </c>
      <c r="E805" s="11">
        <f t="shared" si="421"/>
        <v>18</v>
      </c>
      <c r="F805" s="11">
        <f t="shared" si="421"/>
        <v>0</v>
      </c>
      <c r="G805" s="11">
        <f t="shared" si="421"/>
        <v>0</v>
      </c>
      <c r="H805" s="11">
        <f t="shared" si="421"/>
        <v>0</v>
      </c>
      <c r="I805" s="11">
        <f t="shared" si="420"/>
        <v>0</v>
      </c>
      <c r="J805" s="11">
        <f t="shared" si="420"/>
        <v>0</v>
      </c>
      <c r="K805" s="11">
        <f t="shared" si="420"/>
        <v>0</v>
      </c>
      <c r="L805" s="11">
        <f t="shared" si="420"/>
        <v>0</v>
      </c>
      <c r="M805" s="11">
        <f t="shared" si="420"/>
        <v>0</v>
      </c>
      <c r="N805" s="11">
        <f t="shared" si="412"/>
        <v>0</v>
      </c>
      <c r="O805" s="11">
        <f t="shared" si="412"/>
        <v>0</v>
      </c>
      <c r="P805" s="11">
        <f t="shared" si="412"/>
        <v>0</v>
      </c>
      <c r="Q805" s="11">
        <f t="shared" si="412"/>
        <v>0</v>
      </c>
      <c r="R805" s="11">
        <f t="shared" si="422"/>
        <v>0</v>
      </c>
      <c r="S805" s="11">
        <f t="shared" si="422"/>
        <v>0</v>
      </c>
      <c r="T805" s="11">
        <f t="shared" si="422"/>
        <v>10800</v>
      </c>
      <c r="U805" s="40">
        <f t="shared" si="395"/>
        <v>1.236</v>
      </c>
      <c r="V805" s="11">
        <f t="shared" si="424"/>
        <v>14.578910120311395</v>
      </c>
      <c r="W805" s="11">
        <f t="shared" si="423"/>
        <v>324000000</v>
      </c>
      <c r="X805" s="11">
        <f t="shared" si="423"/>
        <v>1080000</v>
      </c>
      <c r="Y805" s="11">
        <f t="shared" si="423"/>
        <v>1620000</v>
      </c>
      <c r="Z805" s="11">
        <f t="shared" si="423"/>
        <v>1.5</v>
      </c>
      <c r="AA805" s="11">
        <f t="shared" si="423"/>
        <v>173.20508075688772</v>
      </c>
      <c r="AB805" s="11">
        <f t="shared" si="423"/>
        <v>10800</v>
      </c>
      <c r="AC805" s="11">
        <f t="shared" si="423"/>
        <v>10800</v>
      </c>
      <c r="AD805" s="11">
        <f t="shared" si="423"/>
        <v>291600</v>
      </c>
      <c r="AE805" s="11">
        <f t="shared" si="423"/>
        <v>32400</v>
      </c>
      <c r="AF805" s="11">
        <f t="shared" si="423"/>
        <v>48600</v>
      </c>
      <c r="AG805" s="11">
        <f t="shared" si="423"/>
        <v>1.5</v>
      </c>
      <c r="AH805" s="11">
        <f t="shared" si="423"/>
        <v>5.196152422706632</v>
      </c>
      <c r="AI805" s="11">
        <f t="shared" si="423"/>
        <v>0</v>
      </c>
      <c r="AJ805" s="11">
        <f t="shared" si="423"/>
        <v>0</v>
      </c>
      <c r="AK805" s="11">
        <f t="shared" si="423"/>
        <v>0</v>
      </c>
      <c r="AL805" s="11">
        <f t="shared" si="419"/>
        <v>0</v>
      </c>
      <c r="AM805" s="11">
        <f t="shared" si="419"/>
        <v>0</v>
      </c>
      <c r="AN805" s="11">
        <f t="shared" si="419"/>
        <v>0</v>
      </c>
      <c r="AO805" s="11">
        <f t="shared" si="419"/>
        <v>0</v>
      </c>
      <c r="AP805" s="11">
        <f t="shared" si="419"/>
        <v>0</v>
      </c>
      <c r="AQ805" s="11">
        <f t="shared" si="419"/>
        <v>0</v>
      </c>
      <c r="AR805" s="11">
        <f t="shared" si="419"/>
        <v>0</v>
      </c>
      <c r="AS805" s="11">
        <f t="shared" si="419"/>
        <v>0</v>
      </c>
      <c r="AT805" s="11">
        <f t="shared" si="418"/>
        <v>0</v>
      </c>
      <c r="AU805" s="11">
        <f t="shared" si="418"/>
        <v>0</v>
      </c>
      <c r="AV805" s="11">
        <f t="shared" si="418"/>
        <v>0</v>
      </c>
      <c r="AW805" s="11">
        <f t="shared" si="418"/>
        <v>0</v>
      </c>
      <c r="AX805" s="11">
        <f t="shared" si="418"/>
        <v>0</v>
      </c>
      <c r="AY805" s="11">
        <f t="shared" si="418"/>
        <v>0</v>
      </c>
      <c r="AZ805" s="11">
        <f t="shared" si="417"/>
        <v>0</v>
      </c>
      <c r="BA805" s="11">
        <f t="shared" si="417"/>
        <v>0</v>
      </c>
      <c r="BB805" s="11">
        <f t="shared" si="417"/>
        <v>0</v>
      </c>
      <c r="BC805" s="11">
        <f t="shared" si="417"/>
        <v>0</v>
      </c>
      <c r="BD805" s="11">
        <f t="shared" si="417"/>
        <v>0</v>
      </c>
      <c r="BE805" s="11">
        <f t="shared" si="417"/>
        <v>0</v>
      </c>
      <c r="BF805" s="15" t="str">
        <f t="shared" si="396"/>
        <v>ČSN 42 5524</v>
      </c>
      <c r="BG805" s="42">
        <v>84.78</v>
      </c>
      <c r="BH805" s="17">
        <f t="shared" si="397"/>
        <v>600</v>
      </c>
      <c r="BI805" s="17">
        <f t="shared" si="398"/>
        <v>18</v>
      </c>
      <c r="BX805" s="18">
        <f t="shared" si="390"/>
        <v>10800</v>
      </c>
      <c r="BY805" s="42">
        <v>1.236</v>
      </c>
      <c r="BZ805" s="43">
        <f t="shared" si="399"/>
        <v>14.578910120311395</v>
      </c>
      <c r="CA805" s="18">
        <f t="shared" si="400"/>
        <v>324000000</v>
      </c>
      <c r="CB805" s="18">
        <f t="shared" si="401"/>
        <v>1080000</v>
      </c>
      <c r="CC805" s="18">
        <f t="shared" si="402"/>
        <v>1620000</v>
      </c>
      <c r="CD805" s="25">
        <f t="shared" si="403"/>
        <v>1.5</v>
      </c>
      <c r="CE805" s="26">
        <f t="shared" si="404"/>
        <v>173.20508075688772</v>
      </c>
      <c r="CF805" s="18">
        <f t="shared" si="405"/>
        <v>10800</v>
      </c>
      <c r="CG805" s="18">
        <f t="shared" si="406"/>
        <v>10800</v>
      </c>
      <c r="CH805" s="18">
        <f t="shared" si="407"/>
        <v>291600</v>
      </c>
      <c r="CI805" s="18">
        <f t="shared" si="408"/>
        <v>32400</v>
      </c>
      <c r="CJ805" s="18">
        <f t="shared" si="409"/>
        <v>48600</v>
      </c>
      <c r="CK805" s="25">
        <f t="shared" si="410"/>
        <v>1.5</v>
      </c>
      <c r="CL805" s="26">
        <f t="shared" si="411"/>
        <v>5.196152422706632</v>
      </c>
      <c r="DJ805" s="20" t="s">
        <v>542</v>
      </c>
    </row>
    <row r="806" spans="1:114" x14ac:dyDescent="0.2">
      <c r="A806" s="15" t="s">
        <v>105</v>
      </c>
      <c r="B806" s="10" t="s">
        <v>906</v>
      </c>
      <c r="C806" s="11">
        <f t="shared" si="394"/>
        <v>94.2</v>
      </c>
      <c r="D806" s="11">
        <f t="shared" si="421"/>
        <v>600</v>
      </c>
      <c r="E806" s="11">
        <f t="shared" si="421"/>
        <v>20</v>
      </c>
      <c r="F806" s="11">
        <f t="shared" si="421"/>
        <v>0</v>
      </c>
      <c r="G806" s="11">
        <f t="shared" si="421"/>
        <v>0</v>
      </c>
      <c r="H806" s="11">
        <f t="shared" si="421"/>
        <v>0</v>
      </c>
      <c r="I806" s="11">
        <f t="shared" si="420"/>
        <v>0</v>
      </c>
      <c r="J806" s="11">
        <f t="shared" si="420"/>
        <v>0</v>
      </c>
      <c r="K806" s="11">
        <f t="shared" si="420"/>
        <v>0</v>
      </c>
      <c r="L806" s="11">
        <f t="shared" si="420"/>
        <v>0</v>
      </c>
      <c r="M806" s="11">
        <f t="shared" si="420"/>
        <v>0</v>
      </c>
      <c r="N806" s="11">
        <f t="shared" si="412"/>
        <v>0</v>
      </c>
      <c r="O806" s="11">
        <f t="shared" si="412"/>
        <v>0</v>
      </c>
      <c r="P806" s="11">
        <f t="shared" si="412"/>
        <v>0</v>
      </c>
      <c r="Q806" s="11">
        <f t="shared" si="412"/>
        <v>0</v>
      </c>
      <c r="R806" s="11">
        <f t="shared" si="422"/>
        <v>0</v>
      </c>
      <c r="S806" s="11">
        <f t="shared" si="422"/>
        <v>0</v>
      </c>
      <c r="T806" s="11">
        <f t="shared" si="422"/>
        <v>12000</v>
      </c>
      <c r="U806" s="40">
        <f t="shared" si="395"/>
        <v>1.24</v>
      </c>
      <c r="V806" s="11">
        <f t="shared" si="424"/>
        <v>13.163481953290871</v>
      </c>
      <c r="W806" s="11">
        <f t="shared" si="423"/>
        <v>359999999.99999994</v>
      </c>
      <c r="X806" s="11">
        <f t="shared" si="423"/>
        <v>1200000</v>
      </c>
      <c r="Y806" s="11">
        <f t="shared" si="423"/>
        <v>1800000</v>
      </c>
      <c r="Z806" s="11">
        <f t="shared" si="423"/>
        <v>1.5</v>
      </c>
      <c r="AA806" s="11">
        <f t="shared" si="423"/>
        <v>173.20508075688772</v>
      </c>
      <c r="AB806" s="11">
        <f t="shared" si="423"/>
        <v>12000</v>
      </c>
      <c r="AC806" s="11">
        <f t="shared" si="423"/>
        <v>12000</v>
      </c>
      <c r="AD806" s="11">
        <f t="shared" si="423"/>
        <v>400000</v>
      </c>
      <c r="AE806" s="11">
        <f t="shared" si="423"/>
        <v>40000</v>
      </c>
      <c r="AF806" s="11">
        <f t="shared" si="423"/>
        <v>60000</v>
      </c>
      <c r="AG806" s="11">
        <f t="shared" si="423"/>
        <v>1.5</v>
      </c>
      <c r="AH806" s="11">
        <f t="shared" si="423"/>
        <v>5.7735026918962582</v>
      </c>
      <c r="AI806" s="11">
        <f t="shared" si="423"/>
        <v>0</v>
      </c>
      <c r="AJ806" s="11">
        <f t="shared" si="423"/>
        <v>0</v>
      </c>
      <c r="AK806" s="11">
        <f t="shared" si="423"/>
        <v>0</v>
      </c>
      <c r="AL806" s="11">
        <f t="shared" si="419"/>
        <v>0</v>
      </c>
      <c r="AM806" s="11">
        <f t="shared" si="419"/>
        <v>0</v>
      </c>
      <c r="AN806" s="11">
        <f t="shared" si="419"/>
        <v>0</v>
      </c>
      <c r="AO806" s="11">
        <f t="shared" si="419"/>
        <v>0</v>
      </c>
      <c r="AP806" s="11">
        <f t="shared" si="419"/>
        <v>0</v>
      </c>
      <c r="AQ806" s="11">
        <f t="shared" si="419"/>
        <v>0</v>
      </c>
      <c r="AR806" s="11">
        <f t="shared" si="419"/>
        <v>0</v>
      </c>
      <c r="AS806" s="11">
        <f t="shared" si="419"/>
        <v>0</v>
      </c>
      <c r="AT806" s="11">
        <f t="shared" si="418"/>
        <v>0</v>
      </c>
      <c r="AU806" s="11">
        <f t="shared" si="418"/>
        <v>0</v>
      </c>
      <c r="AV806" s="11">
        <f t="shared" si="418"/>
        <v>0</v>
      </c>
      <c r="AW806" s="11">
        <f t="shared" si="418"/>
        <v>0</v>
      </c>
      <c r="AX806" s="11">
        <f t="shared" si="418"/>
        <v>0</v>
      </c>
      <c r="AY806" s="11">
        <f t="shared" si="418"/>
        <v>0</v>
      </c>
      <c r="AZ806" s="11">
        <f t="shared" si="417"/>
        <v>0</v>
      </c>
      <c r="BA806" s="11">
        <f t="shared" si="417"/>
        <v>0</v>
      </c>
      <c r="BB806" s="11">
        <f t="shared" si="417"/>
        <v>0</v>
      </c>
      <c r="BC806" s="11">
        <f t="shared" si="417"/>
        <v>0</v>
      </c>
      <c r="BD806" s="11">
        <f t="shared" si="417"/>
        <v>0</v>
      </c>
      <c r="BE806" s="11">
        <f t="shared" si="417"/>
        <v>0</v>
      </c>
      <c r="BF806" s="15" t="str">
        <f t="shared" si="396"/>
        <v>ČSN 42 5524</v>
      </c>
      <c r="BG806" s="42">
        <v>94.2</v>
      </c>
      <c r="BH806" s="17">
        <f t="shared" si="397"/>
        <v>600</v>
      </c>
      <c r="BI806" s="17">
        <f t="shared" si="398"/>
        <v>20</v>
      </c>
      <c r="BX806" s="18">
        <f t="shared" si="390"/>
        <v>12000</v>
      </c>
      <c r="BY806" s="42">
        <v>1.24</v>
      </c>
      <c r="BZ806" s="43">
        <f t="shared" si="399"/>
        <v>13.163481953290871</v>
      </c>
      <c r="CA806" s="18">
        <f t="shared" si="400"/>
        <v>359999999.99999994</v>
      </c>
      <c r="CB806" s="18">
        <f t="shared" si="401"/>
        <v>1200000</v>
      </c>
      <c r="CC806" s="18">
        <f t="shared" si="402"/>
        <v>1800000</v>
      </c>
      <c r="CD806" s="25">
        <f t="shared" si="403"/>
        <v>1.5</v>
      </c>
      <c r="CE806" s="26">
        <f t="shared" si="404"/>
        <v>173.20508075688772</v>
      </c>
      <c r="CF806" s="18">
        <f t="shared" si="405"/>
        <v>12000</v>
      </c>
      <c r="CG806" s="18">
        <f t="shared" si="406"/>
        <v>12000</v>
      </c>
      <c r="CH806" s="18">
        <f t="shared" si="407"/>
        <v>400000</v>
      </c>
      <c r="CI806" s="18">
        <f t="shared" si="408"/>
        <v>40000</v>
      </c>
      <c r="CJ806" s="18">
        <f t="shared" si="409"/>
        <v>60000</v>
      </c>
      <c r="CK806" s="25">
        <f t="shared" si="410"/>
        <v>1.5</v>
      </c>
      <c r="CL806" s="26">
        <f t="shared" si="411"/>
        <v>5.7735026918962582</v>
      </c>
      <c r="DJ806" s="20" t="s">
        <v>542</v>
      </c>
    </row>
    <row r="807" spans="1:114" x14ac:dyDescent="0.2">
      <c r="A807" s="15" t="s">
        <v>105</v>
      </c>
      <c r="B807" s="10" t="s">
        <v>907</v>
      </c>
      <c r="C807" s="11">
        <f t="shared" si="394"/>
        <v>117.75</v>
      </c>
      <c r="D807" s="11">
        <f t="shared" si="421"/>
        <v>600</v>
      </c>
      <c r="E807" s="11">
        <f t="shared" si="421"/>
        <v>25</v>
      </c>
      <c r="F807" s="11">
        <f t="shared" si="421"/>
        <v>0</v>
      </c>
      <c r="G807" s="11">
        <f t="shared" si="421"/>
        <v>0</v>
      </c>
      <c r="H807" s="11">
        <f t="shared" si="421"/>
        <v>0</v>
      </c>
      <c r="I807" s="11">
        <f t="shared" si="420"/>
        <v>0</v>
      </c>
      <c r="J807" s="11">
        <f t="shared" si="420"/>
        <v>0</v>
      </c>
      <c r="K807" s="11">
        <f t="shared" si="420"/>
        <v>0</v>
      </c>
      <c r="L807" s="11">
        <f t="shared" si="420"/>
        <v>0</v>
      </c>
      <c r="M807" s="11">
        <f t="shared" si="420"/>
        <v>0</v>
      </c>
      <c r="N807" s="11">
        <f t="shared" si="412"/>
        <v>0</v>
      </c>
      <c r="O807" s="11">
        <f t="shared" si="412"/>
        <v>0</v>
      </c>
      <c r="P807" s="11">
        <f t="shared" si="412"/>
        <v>0</v>
      </c>
      <c r="Q807" s="11">
        <f t="shared" si="412"/>
        <v>0</v>
      </c>
      <c r="R807" s="11">
        <f t="shared" si="422"/>
        <v>0</v>
      </c>
      <c r="S807" s="11">
        <f t="shared" si="422"/>
        <v>0</v>
      </c>
      <c r="T807" s="11">
        <f t="shared" si="422"/>
        <v>15000</v>
      </c>
      <c r="U807" s="40">
        <f t="shared" si="395"/>
        <v>1.25</v>
      </c>
      <c r="V807" s="11">
        <f t="shared" si="424"/>
        <v>10.615711252653929</v>
      </c>
      <c r="W807" s="11">
        <f t="shared" si="423"/>
        <v>449999999.99999994</v>
      </c>
      <c r="X807" s="11">
        <f t="shared" si="423"/>
        <v>1499999.9999999998</v>
      </c>
      <c r="Y807" s="11">
        <f t="shared" si="423"/>
        <v>2250000</v>
      </c>
      <c r="Z807" s="11">
        <f t="shared" si="423"/>
        <v>1.5000000000000002</v>
      </c>
      <c r="AA807" s="11">
        <f t="shared" si="423"/>
        <v>173.20508075688772</v>
      </c>
      <c r="AB807" s="11">
        <f t="shared" si="423"/>
        <v>15000</v>
      </c>
      <c r="AC807" s="11">
        <f t="shared" si="423"/>
        <v>15000</v>
      </c>
      <c r="AD807" s="11">
        <f t="shared" si="423"/>
        <v>781250</v>
      </c>
      <c r="AE807" s="11">
        <f t="shared" si="423"/>
        <v>62500</v>
      </c>
      <c r="AF807" s="11">
        <f t="shared" si="423"/>
        <v>93750</v>
      </c>
      <c r="AG807" s="11">
        <f t="shared" si="423"/>
        <v>1.5</v>
      </c>
      <c r="AH807" s="11">
        <f t="shared" si="423"/>
        <v>7.2168783648703219</v>
      </c>
      <c r="AI807" s="11">
        <f t="shared" si="423"/>
        <v>0</v>
      </c>
      <c r="AJ807" s="11">
        <f t="shared" si="423"/>
        <v>0</v>
      </c>
      <c r="AK807" s="11">
        <f t="shared" si="423"/>
        <v>0</v>
      </c>
      <c r="AL807" s="11">
        <f t="shared" si="419"/>
        <v>0</v>
      </c>
      <c r="AM807" s="11">
        <f t="shared" si="419"/>
        <v>0</v>
      </c>
      <c r="AN807" s="11">
        <f t="shared" si="419"/>
        <v>0</v>
      </c>
      <c r="AO807" s="11">
        <f t="shared" si="419"/>
        <v>0</v>
      </c>
      <c r="AP807" s="11">
        <f t="shared" si="419"/>
        <v>0</v>
      </c>
      <c r="AQ807" s="11">
        <f t="shared" si="419"/>
        <v>0</v>
      </c>
      <c r="AR807" s="11">
        <f t="shared" si="419"/>
        <v>0</v>
      </c>
      <c r="AS807" s="11">
        <f t="shared" si="419"/>
        <v>0</v>
      </c>
      <c r="AT807" s="11">
        <f t="shared" si="418"/>
        <v>0</v>
      </c>
      <c r="AU807" s="11">
        <f t="shared" si="418"/>
        <v>0</v>
      </c>
      <c r="AV807" s="11">
        <f t="shared" si="418"/>
        <v>0</v>
      </c>
      <c r="AW807" s="11">
        <f t="shared" si="418"/>
        <v>0</v>
      </c>
      <c r="AX807" s="11">
        <f t="shared" si="418"/>
        <v>0</v>
      </c>
      <c r="AY807" s="11">
        <f t="shared" si="418"/>
        <v>0</v>
      </c>
      <c r="AZ807" s="11">
        <f t="shared" si="417"/>
        <v>0</v>
      </c>
      <c r="BA807" s="11">
        <f t="shared" si="417"/>
        <v>0</v>
      </c>
      <c r="BB807" s="11">
        <f t="shared" si="417"/>
        <v>0</v>
      </c>
      <c r="BC807" s="11">
        <f t="shared" si="417"/>
        <v>0</v>
      </c>
      <c r="BD807" s="11">
        <f t="shared" si="417"/>
        <v>0</v>
      </c>
      <c r="BE807" s="11">
        <f t="shared" si="417"/>
        <v>0</v>
      </c>
      <c r="BF807" s="15" t="str">
        <f t="shared" si="396"/>
        <v>ČSN 42 5524</v>
      </c>
      <c r="BG807" s="42">
        <v>117.75</v>
      </c>
      <c r="BH807" s="17">
        <f t="shared" si="397"/>
        <v>600</v>
      </c>
      <c r="BI807" s="17">
        <f t="shared" si="398"/>
        <v>25</v>
      </c>
      <c r="BX807" s="18">
        <f t="shared" si="390"/>
        <v>15000</v>
      </c>
      <c r="BY807" s="42">
        <v>1.25</v>
      </c>
      <c r="BZ807" s="43">
        <f t="shared" si="399"/>
        <v>10.615711252653929</v>
      </c>
      <c r="CA807" s="18">
        <f t="shared" si="400"/>
        <v>449999999.99999994</v>
      </c>
      <c r="CB807" s="18">
        <f t="shared" si="401"/>
        <v>1499999.9999999998</v>
      </c>
      <c r="CC807" s="18">
        <f t="shared" si="402"/>
        <v>2250000</v>
      </c>
      <c r="CD807" s="25">
        <f t="shared" si="403"/>
        <v>1.5000000000000002</v>
      </c>
      <c r="CE807" s="26">
        <f t="shared" si="404"/>
        <v>173.20508075688772</v>
      </c>
      <c r="CF807" s="18">
        <f t="shared" si="405"/>
        <v>15000</v>
      </c>
      <c r="CG807" s="18">
        <f t="shared" si="406"/>
        <v>15000</v>
      </c>
      <c r="CH807" s="18">
        <f t="shared" si="407"/>
        <v>781250</v>
      </c>
      <c r="CI807" s="18">
        <f t="shared" si="408"/>
        <v>62500</v>
      </c>
      <c r="CJ807" s="18">
        <f t="shared" si="409"/>
        <v>93750</v>
      </c>
      <c r="CK807" s="25">
        <f t="shared" si="410"/>
        <v>1.5</v>
      </c>
      <c r="CL807" s="26">
        <f t="shared" si="411"/>
        <v>7.2168783648703219</v>
      </c>
      <c r="DJ807" s="20" t="s">
        <v>542</v>
      </c>
    </row>
    <row r="808" spans="1:114" x14ac:dyDescent="0.2">
      <c r="A808" s="15" t="s">
        <v>105</v>
      </c>
      <c r="B808" s="10" t="s">
        <v>908</v>
      </c>
      <c r="C808" s="11">
        <f t="shared" si="394"/>
        <v>141.30000000000001</v>
      </c>
      <c r="D808" s="11">
        <f t="shared" si="421"/>
        <v>600</v>
      </c>
      <c r="E808" s="11">
        <f t="shared" si="421"/>
        <v>30</v>
      </c>
      <c r="F808" s="11">
        <f t="shared" si="421"/>
        <v>0</v>
      </c>
      <c r="G808" s="11">
        <f t="shared" si="421"/>
        <v>0</v>
      </c>
      <c r="H808" s="11">
        <f t="shared" si="421"/>
        <v>0</v>
      </c>
      <c r="I808" s="11">
        <f t="shared" si="420"/>
        <v>0</v>
      </c>
      <c r="J808" s="11">
        <f t="shared" si="420"/>
        <v>0</v>
      </c>
      <c r="K808" s="11">
        <f t="shared" si="420"/>
        <v>0</v>
      </c>
      <c r="L808" s="11">
        <f t="shared" si="420"/>
        <v>0</v>
      </c>
      <c r="M808" s="11">
        <f t="shared" si="420"/>
        <v>0</v>
      </c>
      <c r="N808" s="11">
        <f t="shared" si="412"/>
        <v>0</v>
      </c>
      <c r="O808" s="11">
        <f t="shared" si="412"/>
        <v>0</v>
      </c>
      <c r="P808" s="11">
        <f t="shared" si="412"/>
        <v>0</v>
      </c>
      <c r="Q808" s="11">
        <f t="shared" si="412"/>
        <v>0</v>
      </c>
      <c r="R808" s="11">
        <f t="shared" si="422"/>
        <v>0</v>
      </c>
      <c r="S808" s="11">
        <f t="shared" si="422"/>
        <v>0</v>
      </c>
      <c r="T808" s="11">
        <f t="shared" si="422"/>
        <v>18000</v>
      </c>
      <c r="U808" s="40">
        <f t="shared" si="395"/>
        <v>1.26</v>
      </c>
      <c r="V808" s="11">
        <f t="shared" si="424"/>
        <v>8.9171974522293009</v>
      </c>
      <c r="W808" s="11">
        <f t="shared" si="423"/>
        <v>540000000</v>
      </c>
      <c r="X808" s="11">
        <f t="shared" si="423"/>
        <v>1800000</v>
      </c>
      <c r="Y808" s="11">
        <f t="shared" si="423"/>
        <v>2700000</v>
      </c>
      <c r="Z808" s="11">
        <f t="shared" si="423"/>
        <v>1.5</v>
      </c>
      <c r="AA808" s="11">
        <f t="shared" si="423"/>
        <v>173.20508075688772</v>
      </c>
      <c r="AB808" s="11">
        <f t="shared" si="423"/>
        <v>18000</v>
      </c>
      <c r="AC808" s="11">
        <f t="shared" si="423"/>
        <v>18000</v>
      </c>
      <c r="AD808" s="11">
        <f t="shared" si="423"/>
        <v>1350000</v>
      </c>
      <c r="AE808" s="11">
        <f t="shared" si="423"/>
        <v>90000</v>
      </c>
      <c r="AF808" s="11">
        <f t="shared" si="423"/>
        <v>135000</v>
      </c>
      <c r="AG808" s="11">
        <f t="shared" si="423"/>
        <v>1.5</v>
      </c>
      <c r="AH808" s="11">
        <f t="shared" si="423"/>
        <v>8.6602540378443873</v>
      </c>
      <c r="AI808" s="11">
        <f t="shared" si="423"/>
        <v>0</v>
      </c>
      <c r="AJ808" s="11">
        <f t="shared" si="423"/>
        <v>0</v>
      </c>
      <c r="AK808" s="11">
        <f t="shared" si="423"/>
        <v>0</v>
      </c>
      <c r="AL808" s="11">
        <f t="shared" si="419"/>
        <v>0</v>
      </c>
      <c r="AM808" s="11">
        <f t="shared" si="419"/>
        <v>0</v>
      </c>
      <c r="AN808" s="11">
        <f t="shared" si="419"/>
        <v>0</v>
      </c>
      <c r="AO808" s="11">
        <f t="shared" si="419"/>
        <v>0</v>
      </c>
      <c r="AP808" s="11">
        <f t="shared" si="419"/>
        <v>0</v>
      </c>
      <c r="AQ808" s="11">
        <f t="shared" si="419"/>
        <v>0</v>
      </c>
      <c r="AR808" s="11">
        <f t="shared" si="419"/>
        <v>0</v>
      </c>
      <c r="AS808" s="11">
        <f t="shared" si="419"/>
        <v>0</v>
      </c>
      <c r="AT808" s="11">
        <f t="shared" si="418"/>
        <v>0</v>
      </c>
      <c r="AU808" s="11">
        <f t="shared" si="418"/>
        <v>0</v>
      </c>
      <c r="AV808" s="11">
        <f t="shared" si="418"/>
        <v>0</v>
      </c>
      <c r="AW808" s="11">
        <f t="shared" si="418"/>
        <v>0</v>
      </c>
      <c r="AX808" s="11">
        <f t="shared" si="418"/>
        <v>0</v>
      </c>
      <c r="AY808" s="11">
        <f t="shared" si="418"/>
        <v>0</v>
      </c>
      <c r="AZ808" s="11">
        <f t="shared" si="417"/>
        <v>0</v>
      </c>
      <c r="BA808" s="11">
        <f t="shared" si="417"/>
        <v>0</v>
      </c>
      <c r="BB808" s="11">
        <f t="shared" si="417"/>
        <v>0</v>
      </c>
      <c r="BC808" s="11">
        <f t="shared" si="417"/>
        <v>0</v>
      </c>
      <c r="BD808" s="11">
        <f t="shared" si="417"/>
        <v>0</v>
      </c>
      <c r="BE808" s="11">
        <f t="shared" si="417"/>
        <v>0</v>
      </c>
      <c r="BF808" s="15" t="str">
        <f t="shared" si="396"/>
        <v>ČSN 42 5524</v>
      </c>
      <c r="BG808" s="42">
        <v>141.30000000000001</v>
      </c>
      <c r="BH808" s="17">
        <f t="shared" si="397"/>
        <v>600</v>
      </c>
      <c r="BI808" s="17">
        <f t="shared" si="398"/>
        <v>30</v>
      </c>
      <c r="BX808" s="18">
        <f t="shared" si="390"/>
        <v>18000</v>
      </c>
      <c r="BY808" s="42">
        <v>1.26</v>
      </c>
      <c r="BZ808" s="43">
        <f t="shared" si="399"/>
        <v>8.9171974522293009</v>
      </c>
      <c r="CA808" s="18">
        <f t="shared" si="400"/>
        <v>540000000</v>
      </c>
      <c r="CB808" s="18">
        <f t="shared" si="401"/>
        <v>1800000</v>
      </c>
      <c r="CC808" s="18">
        <f t="shared" si="402"/>
        <v>2700000</v>
      </c>
      <c r="CD808" s="25">
        <f t="shared" si="403"/>
        <v>1.5</v>
      </c>
      <c r="CE808" s="26">
        <f t="shared" si="404"/>
        <v>173.20508075688772</v>
      </c>
      <c r="CF808" s="18">
        <f t="shared" si="405"/>
        <v>18000</v>
      </c>
      <c r="CG808" s="18">
        <f t="shared" si="406"/>
        <v>18000</v>
      </c>
      <c r="CH808" s="18">
        <f t="shared" si="407"/>
        <v>1350000</v>
      </c>
      <c r="CI808" s="18">
        <f t="shared" si="408"/>
        <v>90000</v>
      </c>
      <c r="CJ808" s="18">
        <f t="shared" si="409"/>
        <v>135000</v>
      </c>
      <c r="CK808" s="25">
        <f t="shared" si="410"/>
        <v>1.5</v>
      </c>
      <c r="CL808" s="26">
        <f t="shared" si="411"/>
        <v>8.6602540378443873</v>
      </c>
      <c r="DJ808" s="20" t="s">
        <v>542</v>
      </c>
    </row>
    <row r="809" spans="1:114" x14ac:dyDescent="0.2">
      <c r="A809" s="15" t="s">
        <v>105</v>
      </c>
      <c r="B809" s="10" t="s">
        <v>909</v>
      </c>
      <c r="C809" s="11">
        <f t="shared" si="394"/>
        <v>164.85</v>
      </c>
      <c r="D809" s="11">
        <f t="shared" si="421"/>
        <v>600</v>
      </c>
      <c r="E809" s="11">
        <f t="shared" si="421"/>
        <v>35</v>
      </c>
      <c r="F809" s="11">
        <f t="shared" si="421"/>
        <v>0</v>
      </c>
      <c r="G809" s="11">
        <f t="shared" si="421"/>
        <v>0</v>
      </c>
      <c r="H809" s="11">
        <f t="shared" si="421"/>
        <v>0</v>
      </c>
      <c r="I809" s="11">
        <f t="shared" si="420"/>
        <v>0</v>
      </c>
      <c r="J809" s="11">
        <f t="shared" si="420"/>
        <v>0</v>
      </c>
      <c r="K809" s="11">
        <f t="shared" si="420"/>
        <v>0</v>
      </c>
      <c r="L809" s="11">
        <f t="shared" si="420"/>
        <v>0</v>
      </c>
      <c r="M809" s="11">
        <f t="shared" si="420"/>
        <v>0</v>
      </c>
      <c r="N809" s="11">
        <f t="shared" si="412"/>
        <v>0</v>
      </c>
      <c r="O809" s="11">
        <f t="shared" si="412"/>
        <v>0</v>
      </c>
      <c r="P809" s="11">
        <f t="shared" si="412"/>
        <v>0</v>
      </c>
      <c r="Q809" s="11">
        <f t="shared" si="412"/>
        <v>0</v>
      </c>
      <c r="R809" s="11">
        <f t="shared" si="422"/>
        <v>0</v>
      </c>
      <c r="S809" s="11">
        <f t="shared" si="422"/>
        <v>0</v>
      </c>
      <c r="T809" s="11">
        <f t="shared" si="422"/>
        <v>21000</v>
      </c>
      <c r="U809" s="40">
        <f t="shared" si="395"/>
        <v>1.27</v>
      </c>
      <c r="V809" s="11">
        <f t="shared" si="424"/>
        <v>7.7039733090688509</v>
      </c>
      <c r="W809" s="11">
        <f t="shared" si="423"/>
        <v>630000000</v>
      </c>
      <c r="X809" s="11">
        <f t="shared" si="423"/>
        <v>2100000</v>
      </c>
      <c r="Y809" s="11">
        <f t="shared" si="423"/>
        <v>3150000</v>
      </c>
      <c r="Z809" s="11">
        <f t="shared" si="423"/>
        <v>1.5</v>
      </c>
      <c r="AA809" s="11">
        <f t="shared" si="423"/>
        <v>173.20508075688772</v>
      </c>
      <c r="AB809" s="11">
        <f t="shared" si="423"/>
        <v>21000</v>
      </c>
      <c r="AC809" s="11">
        <f t="shared" si="423"/>
        <v>21000</v>
      </c>
      <c r="AD809" s="11">
        <f t="shared" si="423"/>
        <v>2143750</v>
      </c>
      <c r="AE809" s="11">
        <f t="shared" si="423"/>
        <v>122500</v>
      </c>
      <c r="AF809" s="11">
        <f t="shared" si="423"/>
        <v>183750</v>
      </c>
      <c r="AG809" s="11">
        <f t="shared" si="423"/>
        <v>1.5</v>
      </c>
      <c r="AH809" s="11">
        <f t="shared" si="423"/>
        <v>10.103629710818451</v>
      </c>
      <c r="AI809" s="11">
        <f t="shared" si="423"/>
        <v>0</v>
      </c>
      <c r="AJ809" s="11">
        <f t="shared" si="423"/>
        <v>0</v>
      </c>
      <c r="AK809" s="11">
        <f t="shared" si="423"/>
        <v>0</v>
      </c>
      <c r="AL809" s="11">
        <f t="shared" si="419"/>
        <v>0</v>
      </c>
      <c r="AM809" s="11">
        <f t="shared" si="419"/>
        <v>0</v>
      </c>
      <c r="AN809" s="11">
        <f t="shared" si="419"/>
        <v>0</v>
      </c>
      <c r="AO809" s="11">
        <f t="shared" si="419"/>
        <v>0</v>
      </c>
      <c r="AP809" s="11">
        <f t="shared" si="419"/>
        <v>0</v>
      </c>
      <c r="AQ809" s="11">
        <f t="shared" si="419"/>
        <v>0</v>
      </c>
      <c r="AR809" s="11">
        <f t="shared" si="419"/>
        <v>0</v>
      </c>
      <c r="AS809" s="11">
        <f t="shared" si="419"/>
        <v>0</v>
      </c>
      <c r="AT809" s="11">
        <f t="shared" si="418"/>
        <v>0</v>
      </c>
      <c r="AU809" s="11">
        <f t="shared" si="418"/>
        <v>0</v>
      </c>
      <c r="AV809" s="11">
        <f t="shared" si="418"/>
        <v>0</v>
      </c>
      <c r="AW809" s="11">
        <f t="shared" si="418"/>
        <v>0</v>
      </c>
      <c r="AX809" s="11">
        <f t="shared" si="418"/>
        <v>0</v>
      </c>
      <c r="AY809" s="11">
        <f t="shared" si="418"/>
        <v>0</v>
      </c>
      <c r="AZ809" s="11">
        <f t="shared" si="417"/>
        <v>0</v>
      </c>
      <c r="BA809" s="11">
        <f t="shared" si="417"/>
        <v>0</v>
      </c>
      <c r="BB809" s="11">
        <f t="shared" si="417"/>
        <v>0</v>
      </c>
      <c r="BC809" s="11">
        <f t="shared" si="417"/>
        <v>0</v>
      </c>
      <c r="BD809" s="11">
        <f t="shared" si="417"/>
        <v>0</v>
      </c>
      <c r="BE809" s="11">
        <f t="shared" si="417"/>
        <v>0</v>
      </c>
      <c r="BF809" s="15" t="str">
        <f t="shared" si="396"/>
        <v>ČSN 42 5524</v>
      </c>
      <c r="BG809" s="42">
        <v>164.85</v>
      </c>
      <c r="BH809" s="17">
        <f t="shared" si="397"/>
        <v>600</v>
      </c>
      <c r="BI809" s="17">
        <f t="shared" si="398"/>
        <v>35</v>
      </c>
      <c r="BX809" s="18">
        <f t="shared" si="390"/>
        <v>21000</v>
      </c>
      <c r="BY809" s="42">
        <v>1.27</v>
      </c>
      <c r="BZ809" s="43">
        <f t="shared" si="399"/>
        <v>7.7039733090688509</v>
      </c>
      <c r="CA809" s="18">
        <f t="shared" si="400"/>
        <v>630000000</v>
      </c>
      <c r="CB809" s="18">
        <f t="shared" si="401"/>
        <v>2100000</v>
      </c>
      <c r="CC809" s="18">
        <f t="shared" si="402"/>
        <v>3150000</v>
      </c>
      <c r="CD809" s="25">
        <f t="shared" si="403"/>
        <v>1.5</v>
      </c>
      <c r="CE809" s="26">
        <f t="shared" si="404"/>
        <v>173.20508075688772</v>
      </c>
      <c r="CF809" s="18">
        <f t="shared" si="405"/>
        <v>21000</v>
      </c>
      <c r="CG809" s="18">
        <f t="shared" si="406"/>
        <v>21000</v>
      </c>
      <c r="CH809" s="18">
        <f t="shared" si="407"/>
        <v>2143750</v>
      </c>
      <c r="CI809" s="18">
        <f t="shared" si="408"/>
        <v>122500</v>
      </c>
      <c r="CJ809" s="18">
        <f t="shared" si="409"/>
        <v>183750</v>
      </c>
      <c r="CK809" s="25">
        <f t="shared" si="410"/>
        <v>1.5</v>
      </c>
      <c r="CL809" s="26">
        <f t="shared" si="411"/>
        <v>10.103629710818451</v>
      </c>
      <c r="DJ809" s="20" t="s">
        <v>542</v>
      </c>
    </row>
    <row r="810" spans="1:114" x14ac:dyDescent="0.2">
      <c r="A810" s="15" t="s">
        <v>105</v>
      </c>
      <c r="B810" s="10" t="s">
        <v>910</v>
      </c>
      <c r="C810" s="11">
        <f t="shared" si="394"/>
        <v>188.4</v>
      </c>
      <c r="D810" s="11">
        <f t="shared" si="421"/>
        <v>600</v>
      </c>
      <c r="E810" s="11">
        <f t="shared" si="421"/>
        <v>40</v>
      </c>
      <c r="F810" s="11">
        <f t="shared" si="421"/>
        <v>0</v>
      </c>
      <c r="G810" s="11">
        <f t="shared" si="421"/>
        <v>0</v>
      </c>
      <c r="H810" s="11">
        <f t="shared" si="421"/>
        <v>0</v>
      </c>
      <c r="I810" s="11">
        <f t="shared" si="420"/>
        <v>0</v>
      </c>
      <c r="J810" s="11">
        <f t="shared" si="420"/>
        <v>0</v>
      </c>
      <c r="K810" s="11">
        <f t="shared" si="420"/>
        <v>0</v>
      </c>
      <c r="L810" s="11">
        <f t="shared" si="420"/>
        <v>0</v>
      </c>
      <c r="M810" s="11">
        <f t="shared" si="420"/>
        <v>0</v>
      </c>
      <c r="N810" s="11">
        <f t="shared" si="412"/>
        <v>0</v>
      </c>
      <c r="O810" s="11">
        <f t="shared" si="412"/>
        <v>0</v>
      </c>
      <c r="P810" s="11">
        <f t="shared" si="412"/>
        <v>0</v>
      </c>
      <c r="Q810" s="11">
        <f t="shared" si="412"/>
        <v>0</v>
      </c>
      <c r="R810" s="11">
        <f t="shared" si="422"/>
        <v>0</v>
      </c>
      <c r="S810" s="11">
        <f t="shared" si="422"/>
        <v>0</v>
      </c>
      <c r="T810" s="11">
        <f t="shared" si="422"/>
        <v>24000</v>
      </c>
      <c r="U810" s="40">
        <f t="shared" si="395"/>
        <v>1.28</v>
      </c>
      <c r="V810" s="11">
        <f t="shared" si="424"/>
        <v>6.794055201698515</v>
      </c>
      <c r="W810" s="11">
        <f t="shared" si="423"/>
        <v>719999999.99999988</v>
      </c>
      <c r="X810" s="11">
        <f t="shared" si="423"/>
        <v>2400000</v>
      </c>
      <c r="Y810" s="11">
        <f t="shared" si="423"/>
        <v>3600000</v>
      </c>
      <c r="Z810" s="11">
        <f t="shared" si="423"/>
        <v>1.5</v>
      </c>
      <c r="AA810" s="11">
        <f t="shared" si="423"/>
        <v>173.20508075688772</v>
      </c>
      <c r="AB810" s="11">
        <f t="shared" si="423"/>
        <v>24000</v>
      </c>
      <c r="AC810" s="11">
        <f t="shared" si="423"/>
        <v>24000</v>
      </c>
      <c r="AD810" s="11">
        <f t="shared" si="423"/>
        <v>3200000</v>
      </c>
      <c r="AE810" s="11">
        <f t="shared" si="423"/>
        <v>160000</v>
      </c>
      <c r="AF810" s="11">
        <f t="shared" si="423"/>
        <v>240000</v>
      </c>
      <c r="AG810" s="11">
        <f t="shared" si="423"/>
        <v>1.5</v>
      </c>
      <c r="AH810" s="11">
        <f t="shared" si="423"/>
        <v>11.547005383792516</v>
      </c>
      <c r="AI810" s="11">
        <f t="shared" si="423"/>
        <v>0</v>
      </c>
      <c r="AJ810" s="11">
        <f t="shared" si="423"/>
        <v>0</v>
      </c>
      <c r="AK810" s="11">
        <f t="shared" si="423"/>
        <v>0</v>
      </c>
      <c r="AL810" s="11">
        <f t="shared" si="419"/>
        <v>0</v>
      </c>
      <c r="AM810" s="11">
        <f t="shared" si="419"/>
        <v>0</v>
      </c>
      <c r="AN810" s="11">
        <f t="shared" si="419"/>
        <v>0</v>
      </c>
      <c r="AO810" s="11">
        <f t="shared" si="419"/>
        <v>0</v>
      </c>
      <c r="AP810" s="11">
        <f t="shared" si="419"/>
        <v>0</v>
      </c>
      <c r="AQ810" s="11">
        <f t="shared" si="419"/>
        <v>0</v>
      </c>
      <c r="AR810" s="11">
        <f t="shared" si="419"/>
        <v>0</v>
      </c>
      <c r="AS810" s="11">
        <f t="shared" si="419"/>
        <v>0</v>
      </c>
      <c r="AT810" s="11">
        <f t="shared" si="418"/>
        <v>0</v>
      </c>
      <c r="AU810" s="11">
        <f t="shared" si="418"/>
        <v>0</v>
      </c>
      <c r="AV810" s="11">
        <f t="shared" si="418"/>
        <v>0</v>
      </c>
      <c r="AW810" s="11">
        <f t="shared" si="418"/>
        <v>0</v>
      </c>
      <c r="AX810" s="11">
        <f t="shared" si="418"/>
        <v>0</v>
      </c>
      <c r="AY810" s="11">
        <f t="shared" si="418"/>
        <v>0</v>
      </c>
      <c r="AZ810" s="11">
        <f t="shared" si="417"/>
        <v>0</v>
      </c>
      <c r="BA810" s="11">
        <f t="shared" si="417"/>
        <v>0</v>
      </c>
      <c r="BB810" s="11">
        <f t="shared" si="417"/>
        <v>0</v>
      </c>
      <c r="BC810" s="11">
        <f t="shared" si="417"/>
        <v>0</v>
      </c>
      <c r="BD810" s="11">
        <f t="shared" si="417"/>
        <v>0</v>
      </c>
      <c r="BE810" s="11">
        <f t="shared" si="417"/>
        <v>0</v>
      </c>
      <c r="BF810" s="15" t="str">
        <f t="shared" si="396"/>
        <v>ČSN 42 5524</v>
      </c>
      <c r="BG810" s="42">
        <v>188.4</v>
      </c>
      <c r="BH810" s="17">
        <f t="shared" si="397"/>
        <v>600</v>
      </c>
      <c r="BI810" s="17">
        <f t="shared" si="398"/>
        <v>40</v>
      </c>
      <c r="BX810" s="18">
        <f t="shared" si="390"/>
        <v>24000</v>
      </c>
      <c r="BY810" s="42">
        <v>1.28</v>
      </c>
      <c r="BZ810" s="43">
        <f t="shared" si="399"/>
        <v>6.794055201698515</v>
      </c>
      <c r="CA810" s="18">
        <f t="shared" si="400"/>
        <v>719999999.99999988</v>
      </c>
      <c r="CB810" s="18">
        <f t="shared" si="401"/>
        <v>2400000</v>
      </c>
      <c r="CC810" s="18">
        <f t="shared" si="402"/>
        <v>3600000</v>
      </c>
      <c r="CD810" s="25">
        <f t="shared" si="403"/>
        <v>1.5</v>
      </c>
      <c r="CE810" s="26">
        <f t="shared" si="404"/>
        <v>173.20508075688772</v>
      </c>
      <c r="CF810" s="18">
        <f t="shared" si="405"/>
        <v>24000</v>
      </c>
      <c r="CG810" s="18">
        <f t="shared" si="406"/>
        <v>24000</v>
      </c>
      <c r="CH810" s="18">
        <f t="shared" si="407"/>
        <v>3200000</v>
      </c>
      <c r="CI810" s="18">
        <f t="shared" si="408"/>
        <v>160000</v>
      </c>
      <c r="CJ810" s="18">
        <f t="shared" si="409"/>
        <v>240000</v>
      </c>
      <c r="CK810" s="25">
        <f t="shared" si="410"/>
        <v>1.5</v>
      </c>
      <c r="CL810" s="26">
        <f t="shared" si="411"/>
        <v>11.547005383792516</v>
      </c>
      <c r="DJ810" s="20" t="s">
        <v>542</v>
      </c>
    </row>
    <row r="811" spans="1:114" x14ac:dyDescent="0.2">
      <c r="A811" s="15" t="s">
        <v>105</v>
      </c>
      <c r="B811" s="10" t="s">
        <v>911</v>
      </c>
      <c r="C811" s="11">
        <f t="shared" si="394"/>
        <v>211.95</v>
      </c>
      <c r="D811" s="11">
        <f t="shared" si="421"/>
        <v>600</v>
      </c>
      <c r="E811" s="11">
        <f t="shared" si="421"/>
        <v>45</v>
      </c>
      <c r="F811" s="11">
        <f t="shared" si="421"/>
        <v>0</v>
      </c>
      <c r="G811" s="11">
        <f t="shared" si="421"/>
        <v>0</v>
      </c>
      <c r="H811" s="11">
        <f t="shared" si="421"/>
        <v>0</v>
      </c>
      <c r="I811" s="11">
        <f t="shared" si="420"/>
        <v>0</v>
      </c>
      <c r="J811" s="11">
        <f t="shared" si="420"/>
        <v>0</v>
      </c>
      <c r="K811" s="11">
        <f t="shared" si="420"/>
        <v>0</v>
      </c>
      <c r="L811" s="11">
        <f t="shared" si="420"/>
        <v>0</v>
      </c>
      <c r="M811" s="11">
        <f t="shared" si="420"/>
        <v>0</v>
      </c>
      <c r="N811" s="11">
        <f t="shared" si="412"/>
        <v>0</v>
      </c>
      <c r="O811" s="11">
        <f t="shared" si="412"/>
        <v>0</v>
      </c>
      <c r="P811" s="11">
        <f t="shared" si="412"/>
        <v>0</v>
      </c>
      <c r="Q811" s="11">
        <f t="shared" si="412"/>
        <v>0</v>
      </c>
      <c r="R811" s="11">
        <f t="shared" si="422"/>
        <v>0</v>
      </c>
      <c r="S811" s="11">
        <f t="shared" si="422"/>
        <v>0</v>
      </c>
      <c r="T811" s="11">
        <f t="shared" si="422"/>
        <v>27000</v>
      </c>
      <c r="U811" s="40">
        <f t="shared" si="395"/>
        <v>1.29</v>
      </c>
      <c r="V811" s="11">
        <f t="shared" si="424"/>
        <v>6.086341118188253</v>
      </c>
      <c r="W811" s="11">
        <f t="shared" si="423"/>
        <v>810000000</v>
      </c>
      <c r="X811" s="11">
        <f t="shared" si="423"/>
        <v>2700000</v>
      </c>
      <c r="Y811" s="11">
        <f t="shared" si="423"/>
        <v>4050000</v>
      </c>
      <c r="Z811" s="11">
        <f t="shared" si="423"/>
        <v>1.5</v>
      </c>
      <c r="AA811" s="11">
        <f t="shared" si="423"/>
        <v>173.20508075688772</v>
      </c>
      <c r="AB811" s="11">
        <f t="shared" si="423"/>
        <v>27000</v>
      </c>
      <c r="AC811" s="11">
        <f t="shared" si="423"/>
        <v>27000</v>
      </c>
      <c r="AD811" s="11">
        <f t="shared" si="423"/>
        <v>4556250</v>
      </c>
      <c r="AE811" s="11">
        <f t="shared" si="423"/>
        <v>202500</v>
      </c>
      <c r="AF811" s="11">
        <f t="shared" si="423"/>
        <v>303750</v>
      </c>
      <c r="AG811" s="11">
        <f t="shared" si="423"/>
        <v>1.5</v>
      </c>
      <c r="AH811" s="11">
        <f t="shared" si="423"/>
        <v>12.99038105676658</v>
      </c>
      <c r="AI811" s="11">
        <f t="shared" si="423"/>
        <v>0</v>
      </c>
      <c r="AJ811" s="11">
        <f t="shared" si="423"/>
        <v>0</v>
      </c>
      <c r="AK811" s="11">
        <f t="shared" si="423"/>
        <v>0</v>
      </c>
      <c r="AL811" s="11">
        <f t="shared" si="419"/>
        <v>0</v>
      </c>
      <c r="AM811" s="11">
        <f t="shared" si="419"/>
        <v>0</v>
      </c>
      <c r="AN811" s="11">
        <f t="shared" si="419"/>
        <v>0</v>
      </c>
      <c r="AO811" s="11">
        <f t="shared" si="419"/>
        <v>0</v>
      </c>
      <c r="AP811" s="11">
        <f t="shared" si="419"/>
        <v>0</v>
      </c>
      <c r="AQ811" s="11">
        <f t="shared" si="419"/>
        <v>0</v>
      </c>
      <c r="AR811" s="11">
        <f t="shared" si="419"/>
        <v>0</v>
      </c>
      <c r="AS811" s="11">
        <f t="shared" si="419"/>
        <v>0</v>
      </c>
      <c r="AT811" s="11">
        <f t="shared" si="418"/>
        <v>0</v>
      </c>
      <c r="AU811" s="11">
        <f t="shared" si="418"/>
        <v>0</v>
      </c>
      <c r="AV811" s="11">
        <f t="shared" si="418"/>
        <v>0</v>
      </c>
      <c r="AW811" s="11">
        <f t="shared" si="418"/>
        <v>0</v>
      </c>
      <c r="AX811" s="11">
        <f t="shared" si="418"/>
        <v>0</v>
      </c>
      <c r="AY811" s="11">
        <f t="shared" si="418"/>
        <v>0</v>
      </c>
      <c r="AZ811" s="11">
        <f t="shared" si="417"/>
        <v>0</v>
      </c>
      <c r="BA811" s="11">
        <f t="shared" si="417"/>
        <v>0</v>
      </c>
      <c r="BB811" s="11">
        <f t="shared" si="417"/>
        <v>0</v>
      </c>
      <c r="BC811" s="11">
        <f t="shared" si="417"/>
        <v>0</v>
      </c>
      <c r="BD811" s="11">
        <f t="shared" si="417"/>
        <v>0</v>
      </c>
      <c r="BE811" s="11">
        <f t="shared" si="417"/>
        <v>0</v>
      </c>
      <c r="BF811" s="15" t="str">
        <f t="shared" si="396"/>
        <v>ČSN 42 5524</v>
      </c>
      <c r="BG811" s="42">
        <v>211.95</v>
      </c>
      <c r="BH811" s="17">
        <f t="shared" si="397"/>
        <v>600</v>
      </c>
      <c r="BI811" s="17">
        <f t="shared" si="398"/>
        <v>45</v>
      </c>
      <c r="BX811" s="18">
        <f t="shared" si="390"/>
        <v>27000</v>
      </c>
      <c r="BY811" s="42">
        <v>1.29</v>
      </c>
      <c r="BZ811" s="43">
        <f t="shared" si="399"/>
        <v>6.086341118188253</v>
      </c>
      <c r="CA811" s="18">
        <f t="shared" si="400"/>
        <v>810000000</v>
      </c>
      <c r="CB811" s="18">
        <f t="shared" si="401"/>
        <v>2700000</v>
      </c>
      <c r="CC811" s="18">
        <f t="shared" si="402"/>
        <v>4050000</v>
      </c>
      <c r="CD811" s="25">
        <f t="shared" si="403"/>
        <v>1.5</v>
      </c>
      <c r="CE811" s="26">
        <f t="shared" si="404"/>
        <v>173.20508075688772</v>
      </c>
      <c r="CF811" s="18">
        <f t="shared" si="405"/>
        <v>27000</v>
      </c>
      <c r="CG811" s="18">
        <f t="shared" si="406"/>
        <v>27000</v>
      </c>
      <c r="CH811" s="18">
        <f t="shared" si="407"/>
        <v>4556250</v>
      </c>
      <c r="CI811" s="18">
        <f t="shared" si="408"/>
        <v>202500</v>
      </c>
      <c r="CJ811" s="18">
        <f t="shared" si="409"/>
        <v>303750</v>
      </c>
      <c r="CK811" s="25">
        <f t="shared" si="410"/>
        <v>1.5</v>
      </c>
      <c r="CL811" s="26">
        <f t="shared" si="411"/>
        <v>12.99038105676658</v>
      </c>
      <c r="DJ811" s="20" t="s">
        <v>542</v>
      </c>
    </row>
    <row r="812" spans="1:114" x14ac:dyDescent="0.2">
      <c r="A812" s="15" t="s">
        <v>105</v>
      </c>
      <c r="B812" s="10" t="s">
        <v>912</v>
      </c>
      <c r="C812" s="11">
        <f t="shared" si="394"/>
        <v>235.5</v>
      </c>
      <c r="D812" s="11">
        <f t="shared" si="421"/>
        <v>600</v>
      </c>
      <c r="E812" s="11">
        <f t="shared" si="421"/>
        <v>50</v>
      </c>
      <c r="F812" s="11">
        <f t="shared" si="421"/>
        <v>0</v>
      </c>
      <c r="G812" s="11">
        <f t="shared" si="421"/>
        <v>0</v>
      </c>
      <c r="H812" s="11">
        <f t="shared" si="421"/>
        <v>0</v>
      </c>
      <c r="I812" s="11">
        <f t="shared" si="420"/>
        <v>0</v>
      </c>
      <c r="J812" s="11">
        <f t="shared" si="420"/>
        <v>0</v>
      </c>
      <c r="K812" s="11">
        <f t="shared" si="420"/>
        <v>0</v>
      </c>
      <c r="L812" s="11">
        <f t="shared" si="420"/>
        <v>0</v>
      </c>
      <c r="M812" s="11">
        <f t="shared" si="420"/>
        <v>0</v>
      </c>
      <c r="N812" s="11">
        <f t="shared" si="412"/>
        <v>0</v>
      </c>
      <c r="O812" s="11">
        <f t="shared" si="412"/>
        <v>0</v>
      </c>
      <c r="P812" s="11">
        <f t="shared" si="412"/>
        <v>0</v>
      </c>
      <c r="Q812" s="11">
        <f t="shared" si="412"/>
        <v>0</v>
      </c>
      <c r="R812" s="11">
        <f t="shared" si="422"/>
        <v>0</v>
      </c>
      <c r="S812" s="11">
        <f t="shared" si="422"/>
        <v>0</v>
      </c>
      <c r="T812" s="11">
        <f t="shared" si="422"/>
        <v>30000</v>
      </c>
      <c r="U812" s="40">
        <f t="shared" si="395"/>
        <v>1.3</v>
      </c>
      <c r="V812" s="11">
        <f t="shared" si="424"/>
        <v>5.520169851380043</v>
      </c>
      <c r="W812" s="11">
        <f t="shared" si="423"/>
        <v>899999999.99999988</v>
      </c>
      <c r="X812" s="11">
        <f t="shared" si="423"/>
        <v>2999999.9999999995</v>
      </c>
      <c r="Y812" s="11">
        <f t="shared" si="423"/>
        <v>4500000</v>
      </c>
      <c r="Z812" s="11">
        <f t="shared" si="423"/>
        <v>1.5000000000000002</v>
      </c>
      <c r="AA812" s="11">
        <f t="shared" si="423"/>
        <v>173.20508075688772</v>
      </c>
      <c r="AB812" s="11">
        <f t="shared" si="423"/>
        <v>30000</v>
      </c>
      <c r="AC812" s="11">
        <f t="shared" si="423"/>
        <v>30000</v>
      </c>
      <c r="AD812" s="11">
        <f t="shared" si="423"/>
        <v>6250000</v>
      </c>
      <c r="AE812" s="11">
        <f t="shared" si="423"/>
        <v>250000</v>
      </c>
      <c r="AF812" s="11">
        <f t="shared" si="423"/>
        <v>375000</v>
      </c>
      <c r="AG812" s="11">
        <f t="shared" si="423"/>
        <v>1.5</v>
      </c>
      <c r="AH812" s="11">
        <f t="shared" si="423"/>
        <v>14.433756729740644</v>
      </c>
      <c r="AI812" s="11">
        <f t="shared" si="423"/>
        <v>0</v>
      </c>
      <c r="AJ812" s="11">
        <f t="shared" si="423"/>
        <v>0</v>
      </c>
      <c r="AK812" s="11">
        <f t="shared" si="423"/>
        <v>0</v>
      </c>
      <c r="AL812" s="11">
        <f t="shared" si="419"/>
        <v>0</v>
      </c>
      <c r="AM812" s="11">
        <f t="shared" si="419"/>
        <v>0</v>
      </c>
      <c r="AN812" s="11">
        <f t="shared" si="419"/>
        <v>0</v>
      </c>
      <c r="AO812" s="11">
        <f t="shared" si="419"/>
        <v>0</v>
      </c>
      <c r="AP812" s="11">
        <f t="shared" si="419"/>
        <v>0</v>
      </c>
      <c r="AQ812" s="11">
        <f t="shared" si="419"/>
        <v>0</v>
      </c>
      <c r="AR812" s="11">
        <f t="shared" si="419"/>
        <v>0</v>
      </c>
      <c r="AS812" s="11">
        <f t="shared" si="419"/>
        <v>0</v>
      </c>
      <c r="AT812" s="11">
        <f t="shared" si="418"/>
        <v>0</v>
      </c>
      <c r="AU812" s="11">
        <f t="shared" si="418"/>
        <v>0</v>
      </c>
      <c r="AV812" s="11">
        <f t="shared" si="418"/>
        <v>0</v>
      </c>
      <c r="AW812" s="11">
        <f t="shared" si="418"/>
        <v>0</v>
      </c>
      <c r="AX812" s="11">
        <f t="shared" si="418"/>
        <v>0</v>
      </c>
      <c r="AY812" s="11">
        <f t="shared" si="418"/>
        <v>0</v>
      </c>
      <c r="AZ812" s="11">
        <f t="shared" si="417"/>
        <v>0</v>
      </c>
      <c r="BA812" s="11">
        <f t="shared" si="417"/>
        <v>0</v>
      </c>
      <c r="BB812" s="11">
        <f t="shared" si="417"/>
        <v>0</v>
      </c>
      <c r="BC812" s="11">
        <f t="shared" si="417"/>
        <v>0</v>
      </c>
      <c r="BD812" s="11">
        <f t="shared" si="417"/>
        <v>0</v>
      </c>
      <c r="BE812" s="11">
        <f t="shared" si="417"/>
        <v>0</v>
      </c>
      <c r="BF812" s="15" t="str">
        <f t="shared" si="396"/>
        <v>ČSN 42 5524</v>
      </c>
      <c r="BG812" s="42">
        <v>235.5</v>
      </c>
      <c r="BH812" s="17">
        <f t="shared" si="397"/>
        <v>600</v>
      </c>
      <c r="BI812" s="17">
        <f t="shared" si="398"/>
        <v>50</v>
      </c>
      <c r="BX812" s="18">
        <f t="shared" ref="BX812:BX875" si="425">BH812*BI812</f>
        <v>30000</v>
      </c>
      <c r="BY812" s="42">
        <v>1.3</v>
      </c>
      <c r="BZ812" s="43">
        <f t="shared" si="399"/>
        <v>5.520169851380043</v>
      </c>
      <c r="CA812" s="18">
        <f t="shared" si="400"/>
        <v>899999999.99999988</v>
      </c>
      <c r="CB812" s="18">
        <f t="shared" si="401"/>
        <v>2999999.9999999995</v>
      </c>
      <c r="CC812" s="18">
        <f t="shared" si="402"/>
        <v>4500000</v>
      </c>
      <c r="CD812" s="25">
        <f t="shared" si="403"/>
        <v>1.5000000000000002</v>
      </c>
      <c r="CE812" s="26">
        <f t="shared" si="404"/>
        <v>173.20508075688772</v>
      </c>
      <c r="CF812" s="18">
        <f t="shared" si="405"/>
        <v>30000</v>
      </c>
      <c r="CG812" s="18">
        <f t="shared" si="406"/>
        <v>30000</v>
      </c>
      <c r="CH812" s="18">
        <f t="shared" si="407"/>
        <v>6250000</v>
      </c>
      <c r="CI812" s="18">
        <f t="shared" si="408"/>
        <v>250000</v>
      </c>
      <c r="CJ812" s="18">
        <f t="shared" si="409"/>
        <v>375000</v>
      </c>
      <c r="CK812" s="25">
        <f t="shared" si="410"/>
        <v>1.5</v>
      </c>
      <c r="CL812" s="26">
        <f t="shared" si="411"/>
        <v>14.433756729740644</v>
      </c>
      <c r="DJ812" s="20" t="s">
        <v>542</v>
      </c>
    </row>
    <row r="813" spans="1:114" x14ac:dyDescent="0.2">
      <c r="A813" s="15" t="s">
        <v>105</v>
      </c>
      <c r="B813" s="10" t="s">
        <v>913</v>
      </c>
      <c r="C813" s="11">
        <f t="shared" si="394"/>
        <v>40.82</v>
      </c>
      <c r="D813" s="11">
        <f t="shared" si="421"/>
        <v>650</v>
      </c>
      <c r="E813" s="11">
        <f t="shared" si="421"/>
        <v>8</v>
      </c>
      <c r="F813" s="11">
        <f t="shared" si="421"/>
        <v>0</v>
      </c>
      <c r="G813" s="11">
        <f t="shared" si="421"/>
        <v>0</v>
      </c>
      <c r="H813" s="11">
        <f t="shared" si="421"/>
        <v>0</v>
      </c>
      <c r="I813" s="11">
        <f t="shared" si="420"/>
        <v>0</v>
      </c>
      <c r="J813" s="11">
        <f t="shared" si="420"/>
        <v>0</v>
      </c>
      <c r="K813" s="11">
        <f t="shared" si="420"/>
        <v>0</v>
      </c>
      <c r="L813" s="11">
        <f t="shared" si="420"/>
        <v>0</v>
      </c>
      <c r="M813" s="11">
        <f t="shared" si="420"/>
        <v>0</v>
      </c>
      <c r="N813" s="11">
        <f t="shared" si="412"/>
        <v>0</v>
      </c>
      <c r="O813" s="11">
        <f t="shared" si="412"/>
        <v>0</v>
      </c>
      <c r="P813" s="11">
        <f t="shared" si="412"/>
        <v>0</v>
      </c>
      <c r="Q813" s="11">
        <f t="shared" si="412"/>
        <v>0</v>
      </c>
      <c r="R813" s="11">
        <f t="shared" si="422"/>
        <v>0</v>
      </c>
      <c r="S813" s="11">
        <f t="shared" si="422"/>
        <v>0</v>
      </c>
      <c r="T813" s="11">
        <f t="shared" si="422"/>
        <v>5200</v>
      </c>
      <c r="U813" s="40">
        <f t="shared" si="395"/>
        <v>1.3160000000000001</v>
      </c>
      <c r="V813" s="11">
        <f t="shared" si="424"/>
        <v>32.239098481136701</v>
      </c>
      <c r="W813" s="11">
        <f t="shared" si="423"/>
        <v>183083333.33333331</v>
      </c>
      <c r="X813" s="11">
        <f t="shared" si="423"/>
        <v>563333.33333333326</v>
      </c>
      <c r="Y813" s="11">
        <f t="shared" si="423"/>
        <v>845000</v>
      </c>
      <c r="Z813" s="11">
        <f t="shared" si="423"/>
        <v>1.5000000000000002</v>
      </c>
      <c r="AA813" s="11">
        <f t="shared" si="423"/>
        <v>187.63883748662835</v>
      </c>
      <c r="AB813" s="11">
        <f t="shared" si="423"/>
        <v>5200</v>
      </c>
      <c r="AC813" s="11">
        <f t="shared" si="423"/>
        <v>5200</v>
      </c>
      <c r="AD813" s="11">
        <f t="shared" si="423"/>
        <v>27733.333333333332</v>
      </c>
      <c r="AE813" s="11">
        <f t="shared" si="423"/>
        <v>6933.333333333333</v>
      </c>
      <c r="AF813" s="11">
        <f t="shared" si="423"/>
        <v>10400</v>
      </c>
      <c r="AG813" s="11">
        <f t="shared" si="423"/>
        <v>1.5</v>
      </c>
      <c r="AH813" s="11">
        <f t="shared" si="423"/>
        <v>2.3094010767585029</v>
      </c>
      <c r="AI813" s="11">
        <f t="shared" si="423"/>
        <v>0</v>
      </c>
      <c r="AJ813" s="11">
        <f t="shared" si="423"/>
        <v>0</v>
      </c>
      <c r="AK813" s="11">
        <f t="shared" si="423"/>
        <v>0</v>
      </c>
      <c r="AL813" s="11">
        <f t="shared" si="419"/>
        <v>0</v>
      </c>
      <c r="AM813" s="11">
        <f t="shared" si="419"/>
        <v>0</v>
      </c>
      <c r="AN813" s="11">
        <f t="shared" si="419"/>
        <v>0</v>
      </c>
      <c r="AO813" s="11">
        <f t="shared" si="419"/>
        <v>0</v>
      </c>
      <c r="AP813" s="11">
        <f t="shared" si="419"/>
        <v>0</v>
      </c>
      <c r="AQ813" s="11">
        <f t="shared" si="419"/>
        <v>0</v>
      </c>
      <c r="AR813" s="11">
        <f t="shared" si="419"/>
        <v>0</v>
      </c>
      <c r="AS813" s="11">
        <f t="shared" si="419"/>
        <v>0</v>
      </c>
      <c r="AT813" s="11">
        <f t="shared" si="418"/>
        <v>0</v>
      </c>
      <c r="AU813" s="11">
        <f t="shared" si="418"/>
        <v>0</v>
      </c>
      <c r="AV813" s="11">
        <f t="shared" si="418"/>
        <v>0</v>
      </c>
      <c r="AW813" s="11">
        <f t="shared" si="418"/>
        <v>0</v>
      </c>
      <c r="AX813" s="11">
        <f t="shared" si="418"/>
        <v>0</v>
      </c>
      <c r="AY813" s="11">
        <f t="shared" si="418"/>
        <v>0</v>
      </c>
      <c r="AZ813" s="11">
        <f t="shared" si="417"/>
        <v>0</v>
      </c>
      <c r="BA813" s="11">
        <f t="shared" si="417"/>
        <v>0</v>
      </c>
      <c r="BB813" s="11">
        <f t="shared" si="417"/>
        <v>0</v>
      </c>
      <c r="BC813" s="11">
        <f t="shared" si="417"/>
        <v>0</v>
      </c>
      <c r="BD813" s="11">
        <f t="shared" si="417"/>
        <v>0</v>
      </c>
      <c r="BE813" s="11">
        <f t="shared" si="417"/>
        <v>0</v>
      </c>
      <c r="BF813" s="15" t="str">
        <f t="shared" si="396"/>
        <v>ČSN 42 5524</v>
      </c>
      <c r="BG813" s="42">
        <v>40.82</v>
      </c>
      <c r="BH813" s="17">
        <f t="shared" si="397"/>
        <v>650</v>
      </c>
      <c r="BI813" s="17">
        <f t="shared" si="398"/>
        <v>8</v>
      </c>
      <c r="BX813" s="18">
        <f t="shared" si="425"/>
        <v>5200</v>
      </c>
      <c r="BY813" s="42">
        <v>1.3160000000000001</v>
      </c>
      <c r="BZ813" s="43">
        <f t="shared" si="399"/>
        <v>32.239098481136701</v>
      </c>
      <c r="CA813" s="18">
        <f t="shared" si="400"/>
        <v>183083333.33333331</v>
      </c>
      <c r="CB813" s="18">
        <f t="shared" si="401"/>
        <v>563333.33333333326</v>
      </c>
      <c r="CC813" s="18">
        <f t="shared" si="402"/>
        <v>845000</v>
      </c>
      <c r="CD813" s="25">
        <f t="shared" si="403"/>
        <v>1.5000000000000002</v>
      </c>
      <c r="CE813" s="26">
        <f t="shared" si="404"/>
        <v>187.63883748662835</v>
      </c>
      <c r="CF813" s="18">
        <f t="shared" si="405"/>
        <v>5200</v>
      </c>
      <c r="CG813" s="18">
        <f t="shared" si="406"/>
        <v>5200</v>
      </c>
      <c r="CH813" s="18">
        <f t="shared" si="407"/>
        <v>27733.333333333332</v>
      </c>
      <c r="CI813" s="18">
        <f t="shared" si="408"/>
        <v>6933.333333333333</v>
      </c>
      <c r="CJ813" s="18">
        <f t="shared" si="409"/>
        <v>10400</v>
      </c>
      <c r="CK813" s="25">
        <f t="shared" si="410"/>
        <v>1.5</v>
      </c>
      <c r="CL813" s="26">
        <f t="shared" si="411"/>
        <v>2.3094010767585029</v>
      </c>
      <c r="DJ813" s="20" t="s">
        <v>542</v>
      </c>
    </row>
    <row r="814" spans="1:114" x14ac:dyDescent="0.2">
      <c r="A814" s="15" t="s">
        <v>105</v>
      </c>
      <c r="B814" s="10" t="s">
        <v>914</v>
      </c>
      <c r="C814" s="11">
        <f t="shared" si="394"/>
        <v>45.922499999999999</v>
      </c>
      <c r="D814" s="11">
        <f t="shared" si="421"/>
        <v>650</v>
      </c>
      <c r="E814" s="11">
        <f t="shared" si="421"/>
        <v>9</v>
      </c>
      <c r="F814" s="11">
        <f t="shared" si="421"/>
        <v>0</v>
      </c>
      <c r="G814" s="11">
        <f t="shared" si="421"/>
        <v>0</v>
      </c>
      <c r="H814" s="11">
        <f t="shared" si="421"/>
        <v>0</v>
      </c>
      <c r="I814" s="11">
        <f t="shared" si="420"/>
        <v>0</v>
      </c>
      <c r="J814" s="11">
        <f t="shared" si="420"/>
        <v>0</v>
      </c>
      <c r="K814" s="11">
        <f t="shared" si="420"/>
        <v>0</v>
      </c>
      <c r="L814" s="11">
        <f t="shared" si="420"/>
        <v>0</v>
      </c>
      <c r="M814" s="11">
        <f t="shared" si="420"/>
        <v>0</v>
      </c>
      <c r="N814" s="11">
        <f t="shared" si="412"/>
        <v>0</v>
      </c>
      <c r="O814" s="11">
        <f t="shared" si="412"/>
        <v>0</v>
      </c>
      <c r="P814" s="11">
        <f t="shared" si="412"/>
        <v>0</v>
      </c>
      <c r="Q814" s="11">
        <f t="shared" si="412"/>
        <v>0</v>
      </c>
      <c r="R814" s="11">
        <f t="shared" si="422"/>
        <v>0</v>
      </c>
      <c r="S814" s="11">
        <f t="shared" si="422"/>
        <v>0</v>
      </c>
      <c r="T814" s="11">
        <f t="shared" si="422"/>
        <v>5850</v>
      </c>
      <c r="U814" s="40">
        <f t="shared" si="395"/>
        <v>1.3180000000000001</v>
      </c>
      <c r="V814" s="11">
        <f t="shared" si="424"/>
        <v>28.700528063585391</v>
      </c>
      <c r="W814" s="11">
        <f t="shared" si="423"/>
        <v>205968750</v>
      </c>
      <c r="X814" s="11">
        <f t="shared" si="423"/>
        <v>633750</v>
      </c>
      <c r="Y814" s="11">
        <f t="shared" si="423"/>
        <v>950625</v>
      </c>
      <c r="Z814" s="11">
        <f t="shared" si="423"/>
        <v>1.5</v>
      </c>
      <c r="AA814" s="11">
        <f t="shared" si="423"/>
        <v>187.63883748662838</v>
      </c>
      <c r="AB814" s="11">
        <f t="shared" si="423"/>
        <v>5850</v>
      </c>
      <c r="AC814" s="11">
        <f t="shared" si="423"/>
        <v>5850</v>
      </c>
      <c r="AD814" s="11">
        <f t="shared" si="423"/>
        <v>39487.5</v>
      </c>
      <c r="AE814" s="11">
        <f t="shared" si="423"/>
        <v>8775</v>
      </c>
      <c r="AF814" s="11">
        <f t="shared" si="423"/>
        <v>13162.5</v>
      </c>
      <c r="AG814" s="11">
        <f t="shared" si="423"/>
        <v>1.5</v>
      </c>
      <c r="AH814" s="11">
        <f t="shared" si="423"/>
        <v>2.598076211353316</v>
      </c>
      <c r="AI814" s="11">
        <f t="shared" si="423"/>
        <v>0</v>
      </c>
      <c r="AJ814" s="11">
        <f t="shared" si="423"/>
        <v>0</v>
      </c>
      <c r="AK814" s="11">
        <f t="shared" si="423"/>
        <v>0</v>
      </c>
      <c r="AL814" s="11">
        <f t="shared" si="419"/>
        <v>0</v>
      </c>
      <c r="AM814" s="11">
        <f t="shared" si="419"/>
        <v>0</v>
      </c>
      <c r="AN814" s="11">
        <f t="shared" si="419"/>
        <v>0</v>
      </c>
      <c r="AO814" s="11">
        <f t="shared" si="419"/>
        <v>0</v>
      </c>
      <c r="AP814" s="11">
        <f t="shared" si="419"/>
        <v>0</v>
      </c>
      <c r="AQ814" s="11">
        <f t="shared" si="419"/>
        <v>0</v>
      </c>
      <c r="AR814" s="11">
        <f t="shared" si="419"/>
        <v>0</v>
      </c>
      <c r="AS814" s="11">
        <f t="shared" si="419"/>
        <v>0</v>
      </c>
      <c r="AT814" s="11">
        <f t="shared" si="418"/>
        <v>0</v>
      </c>
      <c r="AU814" s="11">
        <f t="shared" si="418"/>
        <v>0</v>
      </c>
      <c r="AV814" s="11">
        <f t="shared" si="418"/>
        <v>0</v>
      </c>
      <c r="AW814" s="11">
        <f t="shared" si="418"/>
        <v>0</v>
      </c>
      <c r="AX814" s="11">
        <f t="shared" si="418"/>
        <v>0</v>
      </c>
      <c r="AY814" s="11">
        <f t="shared" si="418"/>
        <v>0</v>
      </c>
      <c r="AZ814" s="11">
        <f t="shared" si="417"/>
        <v>0</v>
      </c>
      <c r="BA814" s="11">
        <f t="shared" si="417"/>
        <v>0</v>
      </c>
      <c r="BB814" s="11">
        <f t="shared" si="417"/>
        <v>0</v>
      </c>
      <c r="BC814" s="11">
        <f t="shared" si="417"/>
        <v>0</v>
      </c>
      <c r="BD814" s="11">
        <f t="shared" si="417"/>
        <v>0</v>
      </c>
      <c r="BE814" s="11">
        <f t="shared" si="417"/>
        <v>0</v>
      </c>
      <c r="BF814" s="15" t="str">
        <f t="shared" si="396"/>
        <v>ČSN 42 5524</v>
      </c>
      <c r="BG814" s="42">
        <v>45.922499999999999</v>
      </c>
      <c r="BH814" s="17">
        <f t="shared" si="397"/>
        <v>650</v>
      </c>
      <c r="BI814" s="17">
        <f t="shared" si="398"/>
        <v>9</v>
      </c>
      <c r="BX814" s="18">
        <f t="shared" si="425"/>
        <v>5850</v>
      </c>
      <c r="BY814" s="42">
        <v>1.3180000000000001</v>
      </c>
      <c r="BZ814" s="43">
        <f t="shared" si="399"/>
        <v>28.700528063585391</v>
      </c>
      <c r="CA814" s="18">
        <f t="shared" si="400"/>
        <v>205968750</v>
      </c>
      <c r="CB814" s="18">
        <f t="shared" si="401"/>
        <v>633750</v>
      </c>
      <c r="CC814" s="18">
        <f t="shared" si="402"/>
        <v>950625</v>
      </c>
      <c r="CD814" s="25">
        <f t="shared" si="403"/>
        <v>1.5</v>
      </c>
      <c r="CE814" s="26">
        <f t="shared" si="404"/>
        <v>187.63883748662838</v>
      </c>
      <c r="CF814" s="18">
        <f t="shared" si="405"/>
        <v>5850</v>
      </c>
      <c r="CG814" s="18">
        <f t="shared" si="406"/>
        <v>5850</v>
      </c>
      <c r="CH814" s="18">
        <f t="shared" si="407"/>
        <v>39487.5</v>
      </c>
      <c r="CI814" s="18">
        <f t="shared" si="408"/>
        <v>8775</v>
      </c>
      <c r="CJ814" s="18">
        <f t="shared" si="409"/>
        <v>13162.5</v>
      </c>
      <c r="CK814" s="25">
        <f t="shared" si="410"/>
        <v>1.5</v>
      </c>
      <c r="CL814" s="26">
        <f t="shared" si="411"/>
        <v>2.598076211353316</v>
      </c>
      <c r="DJ814" s="20" t="s">
        <v>542</v>
      </c>
    </row>
    <row r="815" spans="1:114" x14ac:dyDescent="0.2">
      <c r="A815" s="15" t="s">
        <v>105</v>
      </c>
      <c r="B815" s="10" t="s">
        <v>915</v>
      </c>
      <c r="C815" s="11">
        <f t="shared" si="394"/>
        <v>51.024999999999999</v>
      </c>
      <c r="D815" s="11">
        <f t="shared" si="421"/>
        <v>650</v>
      </c>
      <c r="E815" s="11">
        <f t="shared" si="421"/>
        <v>10</v>
      </c>
      <c r="F815" s="11">
        <f t="shared" si="421"/>
        <v>0</v>
      </c>
      <c r="G815" s="11">
        <f t="shared" si="421"/>
        <v>0</v>
      </c>
      <c r="H815" s="11">
        <f t="shared" si="421"/>
        <v>0</v>
      </c>
      <c r="I815" s="11">
        <f t="shared" si="420"/>
        <v>0</v>
      </c>
      <c r="J815" s="11">
        <f t="shared" si="420"/>
        <v>0</v>
      </c>
      <c r="K815" s="11">
        <f t="shared" si="420"/>
        <v>0</v>
      </c>
      <c r="L815" s="11">
        <f t="shared" si="420"/>
        <v>0</v>
      </c>
      <c r="M815" s="11">
        <f t="shared" si="420"/>
        <v>0</v>
      </c>
      <c r="N815" s="11">
        <f t="shared" si="412"/>
        <v>0</v>
      </c>
      <c r="O815" s="11">
        <f t="shared" si="412"/>
        <v>0</v>
      </c>
      <c r="P815" s="11">
        <f t="shared" si="412"/>
        <v>0</v>
      </c>
      <c r="Q815" s="11">
        <f t="shared" si="412"/>
        <v>0</v>
      </c>
      <c r="R815" s="11">
        <f t="shared" si="422"/>
        <v>0</v>
      </c>
      <c r="S815" s="11">
        <f t="shared" si="422"/>
        <v>0</v>
      </c>
      <c r="T815" s="11">
        <f t="shared" si="422"/>
        <v>6500</v>
      </c>
      <c r="U815" s="40">
        <f t="shared" si="395"/>
        <v>1.32</v>
      </c>
      <c r="V815" s="11">
        <f t="shared" si="424"/>
        <v>25.869671729544347</v>
      </c>
      <c r="W815" s="11">
        <f t="shared" si="423"/>
        <v>228854166.66666666</v>
      </c>
      <c r="X815" s="11">
        <f t="shared" si="423"/>
        <v>704166.66666666663</v>
      </c>
      <c r="Y815" s="11">
        <f t="shared" si="423"/>
        <v>1056250</v>
      </c>
      <c r="Z815" s="11">
        <f t="shared" si="423"/>
        <v>1.5</v>
      </c>
      <c r="AA815" s="11">
        <f t="shared" si="423"/>
        <v>187.63883748662835</v>
      </c>
      <c r="AB815" s="11">
        <f t="shared" si="423"/>
        <v>6500</v>
      </c>
      <c r="AC815" s="11">
        <f t="shared" si="423"/>
        <v>6500</v>
      </c>
      <c r="AD815" s="11">
        <f t="shared" si="423"/>
        <v>54166.666666666664</v>
      </c>
      <c r="AE815" s="11">
        <f t="shared" si="423"/>
        <v>10833.333333333332</v>
      </c>
      <c r="AF815" s="11">
        <f t="shared" si="423"/>
        <v>16250</v>
      </c>
      <c r="AG815" s="11">
        <f t="shared" si="423"/>
        <v>1.5000000000000002</v>
      </c>
      <c r="AH815" s="11">
        <f t="shared" si="423"/>
        <v>2.8867513459481287</v>
      </c>
      <c r="AI815" s="11">
        <f t="shared" si="423"/>
        <v>0</v>
      </c>
      <c r="AJ815" s="11">
        <f t="shared" si="423"/>
        <v>0</v>
      </c>
      <c r="AK815" s="11">
        <f t="shared" si="423"/>
        <v>0</v>
      </c>
      <c r="AL815" s="11">
        <f t="shared" si="419"/>
        <v>0</v>
      </c>
      <c r="AM815" s="11">
        <f t="shared" si="419"/>
        <v>0</v>
      </c>
      <c r="AN815" s="11">
        <f t="shared" si="419"/>
        <v>0</v>
      </c>
      <c r="AO815" s="11">
        <f t="shared" si="419"/>
        <v>0</v>
      </c>
      <c r="AP815" s="11">
        <f t="shared" si="419"/>
        <v>0</v>
      </c>
      <c r="AQ815" s="11">
        <f t="shared" si="419"/>
        <v>0</v>
      </c>
      <c r="AR815" s="11">
        <f t="shared" si="419"/>
        <v>0</v>
      </c>
      <c r="AS815" s="11">
        <f t="shared" si="419"/>
        <v>0</v>
      </c>
      <c r="AT815" s="11">
        <f t="shared" si="418"/>
        <v>0</v>
      </c>
      <c r="AU815" s="11">
        <f t="shared" si="418"/>
        <v>0</v>
      </c>
      <c r="AV815" s="11">
        <f t="shared" si="418"/>
        <v>0</v>
      </c>
      <c r="AW815" s="11">
        <f t="shared" si="418"/>
        <v>0</v>
      </c>
      <c r="AX815" s="11">
        <f t="shared" si="418"/>
        <v>0</v>
      </c>
      <c r="AY815" s="11">
        <f t="shared" si="418"/>
        <v>0</v>
      </c>
      <c r="AZ815" s="11">
        <f t="shared" si="417"/>
        <v>0</v>
      </c>
      <c r="BA815" s="11">
        <f t="shared" si="417"/>
        <v>0</v>
      </c>
      <c r="BB815" s="11">
        <f t="shared" si="417"/>
        <v>0</v>
      </c>
      <c r="BC815" s="11">
        <f t="shared" si="417"/>
        <v>0</v>
      </c>
      <c r="BD815" s="11">
        <f t="shared" si="417"/>
        <v>0</v>
      </c>
      <c r="BE815" s="11">
        <f t="shared" si="417"/>
        <v>0</v>
      </c>
      <c r="BF815" s="15" t="str">
        <f t="shared" si="396"/>
        <v>ČSN 42 5524</v>
      </c>
      <c r="BG815" s="42">
        <v>51.024999999999999</v>
      </c>
      <c r="BH815" s="17">
        <f t="shared" si="397"/>
        <v>650</v>
      </c>
      <c r="BI815" s="17">
        <f t="shared" si="398"/>
        <v>10</v>
      </c>
      <c r="BX815" s="18">
        <f t="shared" si="425"/>
        <v>6500</v>
      </c>
      <c r="BY815" s="42">
        <v>1.32</v>
      </c>
      <c r="BZ815" s="43">
        <f t="shared" si="399"/>
        <v>25.869671729544347</v>
      </c>
      <c r="CA815" s="18">
        <f t="shared" si="400"/>
        <v>228854166.66666666</v>
      </c>
      <c r="CB815" s="18">
        <f t="shared" si="401"/>
        <v>704166.66666666663</v>
      </c>
      <c r="CC815" s="18">
        <f t="shared" si="402"/>
        <v>1056250</v>
      </c>
      <c r="CD815" s="25">
        <f t="shared" si="403"/>
        <v>1.5</v>
      </c>
      <c r="CE815" s="26">
        <f t="shared" si="404"/>
        <v>187.63883748662835</v>
      </c>
      <c r="CF815" s="18">
        <f t="shared" si="405"/>
        <v>6500</v>
      </c>
      <c r="CG815" s="18">
        <f t="shared" si="406"/>
        <v>6500</v>
      </c>
      <c r="CH815" s="18">
        <f t="shared" si="407"/>
        <v>54166.666666666664</v>
      </c>
      <c r="CI815" s="18">
        <f t="shared" si="408"/>
        <v>10833.333333333332</v>
      </c>
      <c r="CJ815" s="18">
        <f t="shared" si="409"/>
        <v>16250</v>
      </c>
      <c r="CK815" s="25">
        <f t="shared" si="410"/>
        <v>1.5000000000000002</v>
      </c>
      <c r="CL815" s="26">
        <f t="shared" si="411"/>
        <v>2.8867513459481287</v>
      </c>
      <c r="DJ815" s="20" t="s">
        <v>542</v>
      </c>
    </row>
    <row r="816" spans="1:114" x14ac:dyDescent="0.2">
      <c r="A816" s="15" t="s">
        <v>105</v>
      </c>
      <c r="B816" s="10" t="s">
        <v>916</v>
      </c>
      <c r="C816" s="11">
        <f t="shared" si="394"/>
        <v>61.23</v>
      </c>
      <c r="D816" s="11">
        <f t="shared" si="421"/>
        <v>650</v>
      </c>
      <c r="E816" s="11">
        <f t="shared" si="421"/>
        <v>12</v>
      </c>
      <c r="F816" s="11">
        <f t="shared" si="421"/>
        <v>0</v>
      </c>
      <c r="G816" s="11">
        <f t="shared" si="421"/>
        <v>0</v>
      </c>
      <c r="H816" s="11">
        <f t="shared" si="421"/>
        <v>0</v>
      </c>
      <c r="I816" s="11">
        <f t="shared" si="420"/>
        <v>0</v>
      </c>
      <c r="J816" s="11">
        <f t="shared" si="420"/>
        <v>0</v>
      </c>
      <c r="K816" s="11">
        <f t="shared" si="420"/>
        <v>0</v>
      </c>
      <c r="L816" s="11">
        <f t="shared" si="420"/>
        <v>0</v>
      </c>
      <c r="M816" s="11">
        <f t="shared" si="420"/>
        <v>0</v>
      </c>
      <c r="N816" s="11">
        <f t="shared" si="412"/>
        <v>0</v>
      </c>
      <c r="O816" s="11">
        <f t="shared" si="412"/>
        <v>0</v>
      </c>
      <c r="P816" s="11">
        <f t="shared" si="412"/>
        <v>0</v>
      </c>
      <c r="Q816" s="11">
        <f t="shared" si="412"/>
        <v>0</v>
      </c>
      <c r="R816" s="11">
        <f t="shared" si="422"/>
        <v>0</v>
      </c>
      <c r="S816" s="11">
        <f t="shared" si="422"/>
        <v>0</v>
      </c>
      <c r="T816" s="11">
        <f t="shared" si="422"/>
        <v>7800</v>
      </c>
      <c r="U816" s="40">
        <f t="shared" si="395"/>
        <v>1.3240000000000001</v>
      </c>
      <c r="V816" s="11">
        <f t="shared" si="424"/>
        <v>21.623387228482773</v>
      </c>
      <c r="W816" s="11">
        <f t="shared" si="423"/>
        <v>274625000</v>
      </c>
      <c r="X816" s="11">
        <f t="shared" si="423"/>
        <v>845000</v>
      </c>
      <c r="Y816" s="11">
        <f t="shared" si="423"/>
        <v>1267500</v>
      </c>
      <c r="Z816" s="11">
        <f t="shared" si="423"/>
        <v>1.5</v>
      </c>
      <c r="AA816" s="11">
        <f t="shared" si="423"/>
        <v>187.63883748662838</v>
      </c>
      <c r="AB816" s="11">
        <f t="shared" si="423"/>
        <v>7800</v>
      </c>
      <c r="AC816" s="11">
        <f t="shared" si="423"/>
        <v>7800</v>
      </c>
      <c r="AD816" s="11">
        <f t="shared" si="423"/>
        <v>93600</v>
      </c>
      <c r="AE816" s="11">
        <f t="shared" si="423"/>
        <v>15600</v>
      </c>
      <c r="AF816" s="11">
        <f t="shared" si="423"/>
        <v>23400</v>
      </c>
      <c r="AG816" s="11">
        <f t="shared" si="423"/>
        <v>1.5</v>
      </c>
      <c r="AH816" s="11">
        <f t="shared" si="423"/>
        <v>3.4641016151377544</v>
      </c>
      <c r="AI816" s="11">
        <f t="shared" si="423"/>
        <v>0</v>
      </c>
      <c r="AJ816" s="11">
        <f t="shared" si="423"/>
        <v>0</v>
      </c>
      <c r="AK816" s="11">
        <f t="shared" si="423"/>
        <v>0</v>
      </c>
      <c r="AL816" s="11">
        <f t="shared" si="419"/>
        <v>0</v>
      </c>
      <c r="AM816" s="11">
        <f t="shared" si="419"/>
        <v>0</v>
      </c>
      <c r="AN816" s="11">
        <f t="shared" si="419"/>
        <v>0</v>
      </c>
      <c r="AO816" s="11">
        <f t="shared" si="419"/>
        <v>0</v>
      </c>
      <c r="AP816" s="11">
        <f t="shared" si="419"/>
        <v>0</v>
      </c>
      <c r="AQ816" s="11">
        <f t="shared" si="419"/>
        <v>0</v>
      </c>
      <c r="AR816" s="11">
        <f t="shared" si="419"/>
        <v>0</v>
      </c>
      <c r="AS816" s="11">
        <f t="shared" si="419"/>
        <v>0</v>
      </c>
      <c r="AT816" s="11">
        <f t="shared" si="418"/>
        <v>0</v>
      </c>
      <c r="AU816" s="11">
        <f t="shared" si="418"/>
        <v>0</v>
      </c>
      <c r="AV816" s="11">
        <f t="shared" si="418"/>
        <v>0</v>
      </c>
      <c r="AW816" s="11">
        <f t="shared" si="418"/>
        <v>0</v>
      </c>
      <c r="AX816" s="11">
        <f t="shared" si="418"/>
        <v>0</v>
      </c>
      <c r="AY816" s="11">
        <f t="shared" si="418"/>
        <v>0</v>
      </c>
      <c r="AZ816" s="11">
        <f t="shared" si="417"/>
        <v>0</v>
      </c>
      <c r="BA816" s="11">
        <f t="shared" si="417"/>
        <v>0</v>
      </c>
      <c r="BB816" s="11">
        <f t="shared" si="417"/>
        <v>0</v>
      </c>
      <c r="BC816" s="11">
        <f t="shared" si="417"/>
        <v>0</v>
      </c>
      <c r="BD816" s="11">
        <f t="shared" si="417"/>
        <v>0</v>
      </c>
      <c r="BE816" s="11">
        <f t="shared" si="417"/>
        <v>0</v>
      </c>
      <c r="BF816" s="15" t="str">
        <f t="shared" si="396"/>
        <v>ČSN 42 5524</v>
      </c>
      <c r="BG816" s="42">
        <v>61.23</v>
      </c>
      <c r="BH816" s="17">
        <f t="shared" si="397"/>
        <v>650</v>
      </c>
      <c r="BI816" s="17">
        <f t="shared" si="398"/>
        <v>12</v>
      </c>
      <c r="BX816" s="18">
        <f t="shared" si="425"/>
        <v>7800</v>
      </c>
      <c r="BY816" s="42">
        <v>1.3240000000000001</v>
      </c>
      <c r="BZ816" s="43">
        <f t="shared" si="399"/>
        <v>21.623387228482773</v>
      </c>
      <c r="CA816" s="18">
        <f t="shared" si="400"/>
        <v>274625000</v>
      </c>
      <c r="CB816" s="18">
        <f t="shared" si="401"/>
        <v>845000</v>
      </c>
      <c r="CC816" s="18">
        <f t="shared" si="402"/>
        <v>1267500</v>
      </c>
      <c r="CD816" s="25">
        <f t="shared" si="403"/>
        <v>1.5</v>
      </c>
      <c r="CE816" s="26">
        <f t="shared" si="404"/>
        <v>187.63883748662838</v>
      </c>
      <c r="CF816" s="18">
        <f t="shared" si="405"/>
        <v>7800</v>
      </c>
      <c r="CG816" s="18">
        <f t="shared" si="406"/>
        <v>7800</v>
      </c>
      <c r="CH816" s="18">
        <f t="shared" si="407"/>
        <v>93600</v>
      </c>
      <c r="CI816" s="18">
        <f t="shared" si="408"/>
        <v>15600</v>
      </c>
      <c r="CJ816" s="18">
        <f t="shared" si="409"/>
        <v>23400</v>
      </c>
      <c r="CK816" s="25">
        <f t="shared" si="410"/>
        <v>1.5</v>
      </c>
      <c r="CL816" s="26">
        <f t="shared" si="411"/>
        <v>3.4641016151377544</v>
      </c>
      <c r="DJ816" s="20" t="s">
        <v>542</v>
      </c>
    </row>
    <row r="817" spans="1:114" x14ac:dyDescent="0.2">
      <c r="A817" s="15" t="s">
        <v>105</v>
      </c>
      <c r="B817" s="10" t="s">
        <v>917</v>
      </c>
      <c r="C817" s="11">
        <f t="shared" si="394"/>
        <v>71.435000000000002</v>
      </c>
      <c r="D817" s="11">
        <f t="shared" si="421"/>
        <v>650</v>
      </c>
      <c r="E817" s="11">
        <f t="shared" si="421"/>
        <v>14</v>
      </c>
      <c r="F817" s="11">
        <f t="shared" si="421"/>
        <v>0</v>
      </c>
      <c r="G817" s="11">
        <f t="shared" si="421"/>
        <v>0</v>
      </c>
      <c r="H817" s="11">
        <f t="shared" si="421"/>
        <v>0</v>
      </c>
      <c r="I817" s="11">
        <f t="shared" si="420"/>
        <v>0</v>
      </c>
      <c r="J817" s="11">
        <f t="shared" si="420"/>
        <v>0</v>
      </c>
      <c r="K817" s="11">
        <f t="shared" si="420"/>
        <v>0</v>
      </c>
      <c r="L817" s="11">
        <f t="shared" si="420"/>
        <v>0</v>
      </c>
      <c r="M817" s="11">
        <f t="shared" si="420"/>
        <v>0</v>
      </c>
      <c r="N817" s="11">
        <f t="shared" si="412"/>
        <v>0</v>
      </c>
      <c r="O817" s="11">
        <f t="shared" si="412"/>
        <v>0</v>
      </c>
      <c r="P817" s="11">
        <f t="shared" si="412"/>
        <v>0</v>
      </c>
      <c r="Q817" s="11">
        <f t="shared" si="412"/>
        <v>0</v>
      </c>
      <c r="R817" s="11">
        <f t="shared" si="422"/>
        <v>0</v>
      </c>
      <c r="S817" s="11">
        <f t="shared" si="422"/>
        <v>0</v>
      </c>
      <c r="T817" s="11">
        <f t="shared" si="422"/>
        <v>9100</v>
      </c>
      <c r="U817" s="40">
        <f t="shared" si="395"/>
        <v>1.3280000000000001</v>
      </c>
      <c r="V817" s="11">
        <f t="shared" si="424"/>
        <v>18.590326870581649</v>
      </c>
      <c r="W817" s="11">
        <f t="shared" si="423"/>
        <v>320395833.33333331</v>
      </c>
      <c r="X817" s="11">
        <f t="shared" si="423"/>
        <v>985833.33333333326</v>
      </c>
      <c r="Y817" s="11">
        <f t="shared" si="423"/>
        <v>1478750</v>
      </c>
      <c r="Z817" s="11">
        <f t="shared" si="423"/>
        <v>1.5000000000000002</v>
      </c>
      <c r="AA817" s="11">
        <f t="shared" si="423"/>
        <v>187.63883748662835</v>
      </c>
      <c r="AB817" s="11">
        <f t="shared" si="423"/>
        <v>9100</v>
      </c>
      <c r="AC817" s="11">
        <f t="shared" si="423"/>
        <v>9100</v>
      </c>
      <c r="AD817" s="11">
        <f t="shared" si="423"/>
        <v>148633.33333333331</v>
      </c>
      <c r="AE817" s="11">
        <f t="shared" si="423"/>
        <v>21233.333333333332</v>
      </c>
      <c r="AF817" s="11">
        <f t="shared" si="423"/>
        <v>31850</v>
      </c>
      <c r="AG817" s="11">
        <f t="shared" si="423"/>
        <v>1.5</v>
      </c>
      <c r="AH817" s="11">
        <f t="shared" si="423"/>
        <v>4.0414518843273806</v>
      </c>
      <c r="AI817" s="11">
        <f t="shared" si="423"/>
        <v>0</v>
      </c>
      <c r="AJ817" s="11">
        <f t="shared" si="423"/>
        <v>0</v>
      </c>
      <c r="AK817" s="11">
        <f t="shared" si="423"/>
        <v>0</v>
      </c>
      <c r="AL817" s="11">
        <f t="shared" si="419"/>
        <v>0</v>
      </c>
      <c r="AM817" s="11">
        <f t="shared" si="419"/>
        <v>0</v>
      </c>
      <c r="AN817" s="11">
        <f t="shared" si="419"/>
        <v>0</v>
      </c>
      <c r="AO817" s="11">
        <f t="shared" si="419"/>
        <v>0</v>
      </c>
      <c r="AP817" s="11">
        <f t="shared" si="419"/>
        <v>0</v>
      </c>
      <c r="AQ817" s="11">
        <f t="shared" si="419"/>
        <v>0</v>
      </c>
      <c r="AR817" s="11">
        <f t="shared" si="419"/>
        <v>0</v>
      </c>
      <c r="AS817" s="11">
        <f t="shared" si="419"/>
        <v>0</v>
      </c>
      <c r="AT817" s="11">
        <f t="shared" si="418"/>
        <v>0</v>
      </c>
      <c r="AU817" s="11">
        <f t="shared" si="418"/>
        <v>0</v>
      </c>
      <c r="AV817" s="11">
        <f t="shared" si="418"/>
        <v>0</v>
      </c>
      <c r="AW817" s="11">
        <f t="shared" si="418"/>
        <v>0</v>
      </c>
      <c r="AX817" s="11">
        <f t="shared" si="418"/>
        <v>0</v>
      </c>
      <c r="AY817" s="11">
        <f t="shared" si="418"/>
        <v>0</v>
      </c>
      <c r="AZ817" s="11">
        <f t="shared" si="417"/>
        <v>0</v>
      </c>
      <c r="BA817" s="11">
        <f t="shared" si="417"/>
        <v>0</v>
      </c>
      <c r="BB817" s="11">
        <f t="shared" si="417"/>
        <v>0</v>
      </c>
      <c r="BC817" s="11">
        <f t="shared" si="417"/>
        <v>0</v>
      </c>
      <c r="BD817" s="11">
        <f t="shared" si="417"/>
        <v>0</v>
      </c>
      <c r="BE817" s="11">
        <f t="shared" si="417"/>
        <v>0</v>
      </c>
      <c r="BF817" s="15" t="str">
        <f t="shared" si="396"/>
        <v>ČSN 42 5524</v>
      </c>
      <c r="BG817" s="42">
        <v>71.435000000000002</v>
      </c>
      <c r="BH817" s="17">
        <f t="shared" si="397"/>
        <v>650</v>
      </c>
      <c r="BI817" s="17">
        <f t="shared" si="398"/>
        <v>14</v>
      </c>
      <c r="BX817" s="18">
        <f t="shared" si="425"/>
        <v>9100</v>
      </c>
      <c r="BY817" s="42">
        <v>1.3280000000000001</v>
      </c>
      <c r="BZ817" s="43">
        <f t="shared" si="399"/>
        <v>18.590326870581649</v>
      </c>
      <c r="CA817" s="18">
        <f t="shared" si="400"/>
        <v>320395833.33333331</v>
      </c>
      <c r="CB817" s="18">
        <f t="shared" si="401"/>
        <v>985833.33333333326</v>
      </c>
      <c r="CC817" s="18">
        <f t="shared" si="402"/>
        <v>1478750</v>
      </c>
      <c r="CD817" s="25">
        <f t="shared" si="403"/>
        <v>1.5000000000000002</v>
      </c>
      <c r="CE817" s="26">
        <f t="shared" si="404"/>
        <v>187.63883748662835</v>
      </c>
      <c r="CF817" s="18">
        <f t="shared" si="405"/>
        <v>9100</v>
      </c>
      <c r="CG817" s="18">
        <f t="shared" si="406"/>
        <v>9100</v>
      </c>
      <c r="CH817" s="18">
        <f t="shared" si="407"/>
        <v>148633.33333333331</v>
      </c>
      <c r="CI817" s="18">
        <f t="shared" si="408"/>
        <v>21233.333333333332</v>
      </c>
      <c r="CJ817" s="18">
        <f t="shared" si="409"/>
        <v>31850</v>
      </c>
      <c r="CK817" s="25">
        <f t="shared" si="410"/>
        <v>1.5</v>
      </c>
      <c r="CL817" s="26">
        <f t="shared" si="411"/>
        <v>4.0414518843273806</v>
      </c>
      <c r="DJ817" s="20" t="s">
        <v>542</v>
      </c>
    </row>
    <row r="818" spans="1:114" x14ac:dyDescent="0.2">
      <c r="A818" s="15" t="s">
        <v>105</v>
      </c>
      <c r="B818" s="10" t="s">
        <v>918</v>
      </c>
      <c r="C818" s="11">
        <f t="shared" si="394"/>
        <v>81.64</v>
      </c>
      <c r="D818" s="11">
        <f t="shared" si="421"/>
        <v>650</v>
      </c>
      <c r="E818" s="11">
        <f t="shared" si="421"/>
        <v>16</v>
      </c>
      <c r="F818" s="11">
        <f t="shared" si="421"/>
        <v>0</v>
      </c>
      <c r="G818" s="11">
        <f t="shared" si="421"/>
        <v>0</v>
      </c>
      <c r="H818" s="11">
        <f t="shared" si="421"/>
        <v>0</v>
      </c>
      <c r="I818" s="11">
        <f t="shared" si="420"/>
        <v>0</v>
      </c>
      <c r="J818" s="11">
        <f t="shared" si="420"/>
        <v>0</v>
      </c>
      <c r="K818" s="11">
        <f t="shared" si="420"/>
        <v>0</v>
      </c>
      <c r="L818" s="11">
        <f t="shared" si="420"/>
        <v>0</v>
      </c>
      <c r="M818" s="11">
        <f t="shared" si="420"/>
        <v>0</v>
      </c>
      <c r="N818" s="11">
        <f t="shared" si="412"/>
        <v>0</v>
      </c>
      <c r="O818" s="11">
        <f t="shared" si="412"/>
        <v>0</v>
      </c>
      <c r="P818" s="11">
        <f t="shared" si="412"/>
        <v>0</v>
      </c>
      <c r="Q818" s="11">
        <f t="shared" si="412"/>
        <v>0</v>
      </c>
      <c r="R818" s="11">
        <f t="shared" si="422"/>
        <v>0</v>
      </c>
      <c r="S818" s="11">
        <f t="shared" si="422"/>
        <v>0</v>
      </c>
      <c r="T818" s="11">
        <f t="shared" si="422"/>
        <v>10400</v>
      </c>
      <c r="U818" s="40">
        <f t="shared" si="395"/>
        <v>1.3320000000000001</v>
      </c>
      <c r="V818" s="11">
        <f t="shared" si="424"/>
        <v>16.315531602155808</v>
      </c>
      <c r="W818" s="11">
        <f t="shared" si="423"/>
        <v>366166666.66666663</v>
      </c>
      <c r="X818" s="11">
        <f t="shared" si="423"/>
        <v>1126666.6666666665</v>
      </c>
      <c r="Y818" s="11">
        <f t="shared" si="423"/>
        <v>1690000</v>
      </c>
      <c r="Z818" s="11">
        <f t="shared" si="423"/>
        <v>1.5000000000000002</v>
      </c>
      <c r="AA818" s="11">
        <f t="shared" si="423"/>
        <v>187.63883748662835</v>
      </c>
      <c r="AB818" s="11">
        <f t="shared" si="423"/>
        <v>10400</v>
      </c>
      <c r="AC818" s="11">
        <f t="shared" si="423"/>
        <v>10400</v>
      </c>
      <c r="AD818" s="11">
        <f t="shared" si="423"/>
        <v>221866.66666666666</v>
      </c>
      <c r="AE818" s="11">
        <f t="shared" si="423"/>
        <v>27733.333333333332</v>
      </c>
      <c r="AF818" s="11">
        <f t="shared" si="423"/>
        <v>41600</v>
      </c>
      <c r="AG818" s="11">
        <f t="shared" si="423"/>
        <v>1.5</v>
      </c>
      <c r="AH818" s="11">
        <f t="shared" si="423"/>
        <v>4.6188021535170058</v>
      </c>
      <c r="AI818" s="11">
        <f t="shared" si="423"/>
        <v>0</v>
      </c>
      <c r="AJ818" s="11">
        <f t="shared" si="423"/>
        <v>0</v>
      </c>
      <c r="AK818" s="11">
        <f t="shared" si="423"/>
        <v>0</v>
      </c>
      <c r="AL818" s="11">
        <f t="shared" si="419"/>
        <v>0</v>
      </c>
      <c r="AM818" s="11">
        <f t="shared" si="419"/>
        <v>0</v>
      </c>
      <c r="AN818" s="11">
        <f t="shared" si="419"/>
        <v>0</v>
      </c>
      <c r="AO818" s="11">
        <f t="shared" si="419"/>
        <v>0</v>
      </c>
      <c r="AP818" s="11">
        <f t="shared" si="419"/>
        <v>0</v>
      </c>
      <c r="AQ818" s="11">
        <f t="shared" si="419"/>
        <v>0</v>
      </c>
      <c r="AR818" s="11">
        <f t="shared" si="419"/>
        <v>0</v>
      </c>
      <c r="AS818" s="11">
        <f t="shared" si="419"/>
        <v>0</v>
      </c>
      <c r="AT818" s="11">
        <f t="shared" si="418"/>
        <v>0</v>
      </c>
      <c r="AU818" s="11">
        <f t="shared" si="418"/>
        <v>0</v>
      </c>
      <c r="AV818" s="11">
        <f t="shared" si="418"/>
        <v>0</v>
      </c>
      <c r="AW818" s="11">
        <f t="shared" si="418"/>
        <v>0</v>
      </c>
      <c r="AX818" s="11">
        <f t="shared" si="418"/>
        <v>0</v>
      </c>
      <c r="AY818" s="11">
        <f t="shared" si="418"/>
        <v>0</v>
      </c>
      <c r="AZ818" s="11">
        <f t="shared" si="417"/>
        <v>0</v>
      </c>
      <c r="BA818" s="11">
        <f t="shared" si="417"/>
        <v>0</v>
      </c>
      <c r="BB818" s="11">
        <f t="shared" si="417"/>
        <v>0</v>
      </c>
      <c r="BC818" s="11">
        <f t="shared" si="417"/>
        <v>0</v>
      </c>
      <c r="BD818" s="11">
        <f t="shared" si="417"/>
        <v>0</v>
      </c>
      <c r="BE818" s="11">
        <f t="shared" si="417"/>
        <v>0</v>
      </c>
      <c r="BF818" s="15" t="str">
        <f t="shared" si="396"/>
        <v>ČSN 42 5524</v>
      </c>
      <c r="BG818" s="42">
        <v>81.64</v>
      </c>
      <c r="BH818" s="17">
        <f t="shared" si="397"/>
        <v>650</v>
      </c>
      <c r="BI818" s="17">
        <f t="shared" si="398"/>
        <v>16</v>
      </c>
      <c r="BX818" s="18">
        <f t="shared" si="425"/>
        <v>10400</v>
      </c>
      <c r="BY818" s="42">
        <v>1.3320000000000001</v>
      </c>
      <c r="BZ818" s="43">
        <f t="shared" si="399"/>
        <v>16.315531602155808</v>
      </c>
      <c r="CA818" s="18">
        <f t="shared" si="400"/>
        <v>366166666.66666663</v>
      </c>
      <c r="CB818" s="18">
        <f t="shared" si="401"/>
        <v>1126666.6666666665</v>
      </c>
      <c r="CC818" s="18">
        <f t="shared" si="402"/>
        <v>1690000</v>
      </c>
      <c r="CD818" s="25">
        <f t="shared" si="403"/>
        <v>1.5000000000000002</v>
      </c>
      <c r="CE818" s="26">
        <f t="shared" si="404"/>
        <v>187.63883748662835</v>
      </c>
      <c r="CF818" s="18">
        <f t="shared" si="405"/>
        <v>10400</v>
      </c>
      <c r="CG818" s="18">
        <f t="shared" si="406"/>
        <v>10400</v>
      </c>
      <c r="CH818" s="18">
        <f t="shared" si="407"/>
        <v>221866.66666666666</v>
      </c>
      <c r="CI818" s="18">
        <f t="shared" si="408"/>
        <v>27733.333333333332</v>
      </c>
      <c r="CJ818" s="18">
        <f t="shared" si="409"/>
        <v>41600</v>
      </c>
      <c r="CK818" s="25">
        <f t="shared" si="410"/>
        <v>1.5</v>
      </c>
      <c r="CL818" s="26">
        <f t="shared" si="411"/>
        <v>4.6188021535170058</v>
      </c>
      <c r="DJ818" s="20" t="s">
        <v>542</v>
      </c>
    </row>
    <row r="819" spans="1:114" x14ac:dyDescent="0.2">
      <c r="A819" s="15" t="s">
        <v>105</v>
      </c>
      <c r="B819" s="10" t="s">
        <v>919</v>
      </c>
      <c r="C819" s="11">
        <f t="shared" si="394"/>
        <v>91.844999999999999</v>
      </c>
      <c r="D819" s="11">
        <f t="shared" si="421"/>
        <v>650</v>
      </c>
      <c r="E819" s="11">
        <f t="shared" si="421"/>
        <v>18</v>
      </c>
      <c r="F819" s="11">
        <f t="shared" si="421"/>
        <v>0</v>
      </c>
      <c r="G819" s="11">
        <f t="shared" si="421"/>
        <v>0</v>
      </c>
      <c r="H819" s="11">
        <f t="shared" si="421"/>
        <v>0</v>
      </c>
      <c r="I819" s="11">
        <f t="shared" si="420"/>
        <v>0</v>
      </c>
      <c r="J819" s="11">
        <f t="shared" si="420"/>
        <v>0</v>
      </c>
      <c r="K819" s="11">
        <f t="shared" si="420"/>
        <v>0</v>
      </c>
      <c r="L819" s="11">
        <f t="shared" si="420"/>
        <v>0</v>
      </c>
      <c r="M819" s="11">
        <f t="shared" si="420"/>
        <v>0</v>
      </c>
      <c r="N819" s="11">
        <f t="shared" si="412"/>
        <v>0</v>
      </c>
      <c r="O819" s="11">
        <f t="shared" si="412"/>
        <v>0</v>
      </c>
      <c r="P819" s="11">
        <f t="shared" si="412"/>
        <v>0</v>
      </c>
      <c r="Q819" s="11">
        <f t="shared" si="412"/>
        <v>0</v>
      </c>
      <c r="R819" s="11">
        <f t="shared" si="422"/>
        <v>0</v>
      </c>
      <c r="S819" s="11">
        <f t="shared" si="422"/>
        <v>0</v>
      </c>
      <c r="T819" s="11">
        <f t="shared" si="422"/>
        <v>11700</v>
      </c>
      <c r="U819" s="40">
        <f t="shared" si="395"/>
        <v>1.3360000000000001</v>
      </c>
      <c r="V819" s="11">
        <f t="shared" si="424"/>
        <v>14.546246393380153</v>
      </c>
      <c r="W819" s="11">
        <f t="shared" si="423"/>
        <v>411937500</v>
      </c>
      <c r="X819" s="11">
        <f t="shared" si="423"/>
        <v>1267500</v>
      </c>
      <c r="Y819" s="11">
        <f t="shared" si="423"/>
        <v>1901250</v>
      </c>
      <c r="Z819" s="11">
        <f t="shared" si="423"/>
        <v>1.5</v>
      </c>
      <c r="AA819" s="11">
        <f t="shared" si="423"/>
        <v>187.63883748662838</v>
      </c>
      <c r="AB819" s="11">
        <f t="shared" si="423"/>
        <v>11700</v>
      </c>
      <c r="AC819" s="11">
        <f t="shared" si="423"/>
        <v>11700</v>
      </c>
      <c r="AD819" s="11">
        <f t="shared" si="423"/>
        <v>315900</v>
      </c>
      <c r="AE819" s="11">
        <f t="shared" si="423"/>
        <v>35100</v>
      </c>
      <c r="AF819" s="11">
        <f t="shared" si="423"/>
        <v>52650</v>
      </c>
      <c r="AG819" s="11">
        <f t="shared" si="423"/>
        <v>1.5</v>
      </c>
      <c r="AH819" s="11">
        <f t="shared" si="423"/>
        <v>5.196152422706632</v>
      </c>
      <c r="AI819" s="11">
        <f t="shared" si="423"/>
        <v>0</v>
      </c>
      <c r="AJ819" s="11">
        <f t="shared" si="423"/>
        <v>0</v>
      </c>
      <c r="AK819" s="11">
        <f t="shared" si="423"/>
        <v>0</v>
      </c>
      <c r="AL819" s="11">
        <f t="shared" si="419"/>
        <v>0</v>
      </c>
      <c r="AM819" s="11">
        <f t="shared" si="419"/>
        <v>0</v>
      </c>
      <c r="AN819" s="11">
        <f t="shared" si="419"/>
        <v>0</v>
      </c>
      <c r="AO819" s="11">
        <f t="shared" si="419"/>
        <v>0</v>
      </c>
      <c r="AP819" s="11">
        <f t="shared" si="419"/>
        <v>0</v>
      </c>
      <c r="AQ819" s="11">
        <f t="shared" si="419"/>
        <v>0</v>
      </c>
      <c r="AR819" s="11">
        <f t="shared" si="419"/>
        <v>0</v>
      </c>
      <c r="AS819" s="11">
        <f t="shared" si="419"/>
        <v>0</v>
      </c>
      <c r="AT819" s="11">
        <f t="shared" si="418"/>
        <v>0</v>
      </c>
      <c r="AU819" s="11">
        <f t="shared" si="418"/>
        <v>0</v>
      </c>
      <c r="AV819" s="11">
        <f t="shared" si="418"/>
        <v>0</v>
      </c>
      <c r="AW819" s="11">
        <f t="shared" si="418"/>
        <v>0</v>
      </c>
      <c r="AX819" s="11">
        <f t="shared" si="418"/>
        <v>0</v>
      </c>
      <c r="AY819" s="11">
        <f t="shared" si="418"/>
        <v>0</v>
      </c>
      <c r="AZ819" s="11">
        <f t="shared" si="417"/>
        <v>0</v>
      </c>
      <c r="BA819" s="11">
        <f t="shared" si="417"/>
        <v>0</v>
      </c>
      <c r="BB819" s="11">
        <f t="shared" si="417"/>
        <v>0</v>
      </c>
      <c r="BC819" s="11">
        <f t="shared" si="417"/>
        <v>0</v>
      </c>
      <c r="BD819" s="11">
        <f t="shared" si="417"/>
        <v>0</v>
      </c>
      <c r="BE819" s="11">
        <f t="shared" si="417"/>
        <v>0</v>
      </c>
      <c r="BF819" s="15" t="str">
        <f t="shared" si="396"/>
        <v>ČSN 42 5524</v>
      </c>
      <c r="BG819" s="42">
        <v>91.844999999999999</v>
      </c>
      <c r="BH819" s="17">
        <f t="shared" si="397"/>
        <v>650</v>
      </c>
      <c r="BI819" s="17">
        <f t="shared" si="398"/>
        <v>18</v>
      </c>
      <c r="BX819" s="18">
        <f t="shared" si="425"/>
        <v>11700</v>
      </c>
      <c r="BY819" s="42">
        <v>1.3360000000000001</v>
      </c>
      <c r="BZ819" s="43">
        <f t="shared" si="399"/>
        <v>14.546246393380153</v>
      </c>
      <c r="CA819" s="18">
        <f t="shared" si="400"/>
        <v>411937500</v>
      </c>
      <c r="CB819" s="18">
        <f t="shared" si="401"/>
        <v>1267500</v>
      </c>
      <c r="CC819" s="18">
        <f t="shared" si="402"/>
        <v>1901250</v>
      </c>
      <c r="CD819" s="25">
        <f t="shared" si="403"/>
        <v>1.5</v>
      </c>
      <c r="CE819" s="26">
        <f t="shared" si="404"/>
        <v>187.63883748662838</v>
      </c>
      <c r="CF819" s="18">
        <f t="shared" si="405"/>
        <v>11700</v>
      </c>
      <c r="CG819" s="18">
        <f t="shared" si="406"/>
        <v>11700</v>
      </c>
      <c r="CH819" s="18">
        <f t="shared" si="407"/>
        <v>315900</v>
      </c>
      <c r="CI819" s="18">
        <f t="shared" si="408"/>
        <v>35100</v>
      </c>
      <c r="CJ819" s="18">
        <f t="shared" si="409"/>
        <v>52650</v>
      </c>
      <c r="CK819" s="25">
        <f t="shared" si="410"/>
        <v>1.5</v>
      </c>
      <c r="CL819" s="26">
        <f t="shared" si="411"/>
        <v>5.196152422706632</v>
      </c>
      <c r="DJ819" s="20" t="s">
        <v>542</v>
      </c>
    </row>
    <row r="820" spans="1:114" x14ac:dyDescent="0.2">
      <c r="A820" s="15" t="s">
        <v>105</v>
      </c>
      <c r="B820" s="10" t="s">
        <v>920</v>
      </c>
      <c r="C820" s="11">
        <f t="shared" si="394"/>
        <v>102.05</v>
      </c>
      <c r="D820" s="11">
        <f t="shared" si="421"/>
        <v>650</v>
      </c>
      <c r="E820" s="11">
        <f t="shared" si="421"/>
        <v>20</v>
      </c>
      <c r="F820" s="11">
        <f t="shared" si="421"/>
        <v>0</v>
      </c>
      <c r="G820" s="11">
        <f t="shared" si="421"/>
        <v>0</v>
      </c>
      <c r="H820" s="11">
        <f t="shared" si="421"/>
        <v>0</v>
      </c>
      <c r="I820" s="11">
        <f t="shared" si="420"/>
        <v>0</v>
      </c>
      <c r="J820" s="11">
        <f t="shared" si="420"/>
        <v>0</v>
      </c>
      <c r="K820" s="11">
        <f t="shared" si="420"/>
        <v>0</v>
      </c>
      <c r="L820" s="11">
        <f t="shared" si="420"/>
        <v>0</v>
      </c>
      <c r="M820" s="11">
        <f t="shared" si="420"/>
        <v>0</v>
      </c>
      <c r="N820" s="11">
        <f t="shared" si="412"/>
        <v>0</v>
      </c>
      <c r="O820" s="11">
        <f t="shared" si="412"/>
        <v>0</v>
      </c>
      <c r="P820" s="11">
        <f t="shared" si="412"/>
        <v>0</v>
      </c>
      <c r="Q820" s="11">
        <f t="shared" si="412"/>
        <v>0</v>
      </c>
      <c r="R820" s="11">
        <f t="shared" si="422"/>
        <v>0</v>
      </c>
      <c r="S820" s="11">
        <f t="shared" si="422"/>
        <v>0</v>
      </c>
      <c r="T820" s="11">
        <f t="shared" si="422"/>
        <v>13000</v>
      </c>
      <c r="U820" s="40">
        <f t="shared" si="395"/>
        <v>1.34</v>
      </c>
      <c r="V820" s="11">
        <f t="shared" si="424"/>
        <v>13.130818226359629</v>
      </c>
      <c r="W820" s="11">
        <f t="shared" si="424"/>
        <v>457708333.33333331</v>
      </c>
      <c r="X820" s="11">
        <f t="shared" si="424"/>
        <v>1408333.3333333333</v>
      </c>
      <c r="Y820" s="11">
        <f t="shared" si="424"/>
        <v>2112500</v>
      </c>
      <c r="Z820" s="11">
        <f t="shared" si="424"/>
        <v>1.5</v>
      </c>
      <c r="AA820" s="11">
        <f t="shared" si="424"/>
        <v>187.63883748662835</v>
      </c>
      <c r="AB820" s="11">
        <f t="shared" si="424"/>
        <v>13000</v>
      </c>
      <c r="AC820" s="11">
        <f t="shared" si="424"/>
        <v>13000</v>
      </c>
      <c r="AD820" s="11">
        <f t="shared" si="424"/>
        <v>433333.33333333331</v>
      </c>
      <c r="AE820" s="11">
        <f t="shared" si="424"/>
        <v>43333.333333333328</v>
      </c>
      <c r="AF820" s="11">
        <f t="shared" si="424"/>
        <v>65000</v>
      </c>
      <c r="AG820" s="11">
        <f t="shared" si="424"/>
        <v>1.5000000000000002</v>
      </c>
      <c r="AH820" s="11">
        <f t="shared" si="424"/>
        <v>5.7735026918962573</v>
      </c>
      <c r="AI820" s="11">
        <f t="shared" si="424"/>
        <v>0</v>
      </c>
      <c r="AJ820" s="11">
        <f t="shared" si="424"/>
        <v>0</v>
      </c>
      <c r="AK820" s="11">
        <f t="shared" si="424"/>
        <v>0</v>
      </c>
      <c r="AL820" s="11">
        <f t="shared" si="419"/>
        <v>0</v>
      </c>
      <c r="AM820" s="11">
        <f t="shared" si="419"/>
        <v>0</v>
      </c>
      <c r="AN820" s="11">
        <f t="shared" si="419"/>
        <v>0</v>
      </c>
      <c r="AO820" s="11">
        <f t="shared" si="419"/>
        <v>0</v>
      </c>
      <c r="AP820" s="11">
        <f t="shared" si="419"/>
        <v>0</v>
      </c>
      <c r="AQ820" s="11">
        <f t="shared" si="419"/>
        <v>0</v>
      </c>
      <c r="AR820" s="11">
        <f t="shared" si="419"/>
        <v>0</v>
      </c>
      <c r="AS820" s="11">
        <f t="shared" si="419"/>
        <v>0</v>
      </c>
      <c r="AT820" s="11">
        <f t="shared" si="418"/>
        <v>0</v>
      </c>
      <c r="AU820" s="11">
        <f t="shared" si="418"/>
        <v>0</v>
      </c>
      <c r="AV820" s="11">
        <f t="shared" si="418"/>
        <v>0</v>
      </c>
      <c r="AW820" s="11">
        <f t="shared" si="418"/>
        <v>0</v>
      </c>
      <c r="AX820" s="11">
        <f t="shared" si="418"/>
        <v>0</v>
      </c>
      <c r="AY820" s="11">
        <f t="shared" si="418"/>
        <v>0</v>
      </c>
      <c r="AZ820" s="11">
        <f t="shared" si="417"/>
        <v>0</v>
      </c>
      <c r="BA820" s="11">
        <f t="shared" si="417"/>
        <v>0</v>
      </c>
      <c r="BB820" s="11">
        <f t="shared" si="417"/>
        <v>0</v>
      </c>
      <c r="BC820" s="11">
        <f t="shared" si="417"/>
        <v>0</v>
      </c>
      <c r="BD820" s="11">
        <f t="shared" si="417"/>
        <v>0</v>
      </c>
      <c r="BE820" s="11">
        <f t="shared" si="417"/>
        <v>0</v>
      </c>
      <c r="BF820" s="15" t="str">
        <f t="shared" si="396"/>
        <v>ČSN 42 5524</v>
      </c>
      <c r="BG820" s="42">
        <v>102.05</v>
      </c>
      <c r="BH820" s="17">
        <f t="shared" si="397"/>
        <v>650</v>
      </c>
      <c r="BI820" s="17">
        <f t="shared" si="398"/>
        <v>20</v>
      </c>
      <c r="BX820" s="18">
        <f t="shared" si="425"/>
        <v>13000</v>
      </c>
      <c r="BY820" s="42">
        <v>1.34</v>
      </c>
      <c r="BZ820" s="43">
        <f t="shared" si="399"/>
        <v>13.130818226359629</v>
      </c>
      <c r="CA820" s="18">
        <f t="shared" si="400"/>
        <v>457708333.33333331</v>
      </c>
      <c r="CB820" s="18">
        <f t="shared" si="401"/>
        <v>1408333.3333333333</v>
      </c>
      <c r="CC820" s="18">
        <f t="shared" si="402"/>
        <v>2112500</v>
      </c>
      <c r="CD820" s="25">
        <f t="shared" si="403"/>
        <v>1.5</v>
      </c>
      <c r="CE820" s="26">
        <f t="shared" si="404"/>
        <v>187.63883748662835</v>
      </c>
      <c r="CF820" s="18">
        <f t="shared" si="405"/>
        <v>13000</v>
      </c>
      <c r="CG820" s="18">
        <f t="shared" si="406"/>
        <v>13000</v>
      </c>
      <c r="CH820" s="18">
        <f t="shared" si="407"/>
        <v>433333.33333333331</v>
      </c>
      <c r="CI820" s="18">
        <f t="shared" si="408"/>
        <v>43333.333333333328</v>
      </c>
      <c r="CJ820" s="18">
        <f t="shared" si="409"/>
        <v>65000</v>
      </c>
      <c r="CK820" s="25">
        <f t="shared" si="410"/>
        <v>1.5000000000000002</v>
      </c>
      <c r="CL820" s="26">
        <f t="shared" si="411"/>
        <v>5.7735026918962573</v>
      </c>
      <c r="DJ820" s="20" t="s">
        <v>542</v>
      </c>
    </row>
    <row r="821" spans="1:114" x14ac:dyDescent="0.2">
      <c r="A821" s="15" t="s">
        <v>105</v>
      </c>
      <c r="B821" s="10" t="s">
        <v>921</v>
      </c>
      <c r="C821" s="11">
        <f t="shared" si="394"/>
        <v>127.5625</v>
      </c>
      <c r="D821" s="11">
        <f t="shared" si="421"/>
        <v>650</v>
      </c>
      <c r="E821" s="11">
        <f t="shared" si="421"/>
        <v>25</v>
      </c>
      <c r="F821" s="11">
        <f t="shared" si="421"/>
        <v>0</v>
      </c>
      <c r="G821" s="11">
        <f t="shared" si="421"/>
        <v>0</v>
      </c>
      <c r="H821" s="11">
        <f t="shared" si="421"/>
        <v>0</v>
      </c>
      <c r="I821" s="11">
        <f t="shared" si="420"/>
        <v>0</v>
      </c>
      <c r="J821" s="11">
        <f t="shared" si="420"/>
        <v>0</v>
      </c>
      <c r="K821" s="11">
        <f t="shared" si="420"/>
        <v>0</v>
      </c>
      <c r="L821" s="11">
        <f t="shared" si="420"/>
        <v>0</v>
      </c>
      <c r="M821" s="11">
        <f t="shared" si="420"/>
        <v>0</v>
      </c>
      <c r="N821" s="11">
        <f t="shared" si="412"/>
        <v>0</v>
      </c>
      <c r="O821" s="11">
        <f t="shared" si="412"/>
        <v>0</v>
      </c>
      <c r="P821" s="11">
        <f t="shared" si="412"/>
        <v>0</v>
      </c>
      <c r="Q821" s="11">
        <f t="shared" si="412"/>
        <v>0</v>
      </c>
      <c r="R821" s="11">
        <f t="shared" si="422"/>
        <v>0</v>
      </c>
      <c r="S821" s="11">
        <f t="shared" si="422"/>
        <v>0</v>
      </c>
      <c r="T821" s="11">
        <f t="shared" si="422"/>
        <v>16250</v>
      </c>
      <c r="U821" s="40">
        <f t="shared" si="395"/>
        <v>1.35</v>
      </c>
      <c r="V821" s="11">
        <f t="shared" si="424"/>
        <v>10.583047525722685</v>
      </c>
      <c r="W821" s="11">
        <f t="shared" si="424"/>
        <v>572135416.66666663</v>
      </c>
      <c r="X821" s="11">
        <f t="shared" si="424"/>
        <v>1760416.6666666665</v>
      </c>
      <c r="Y821" s="11">
        <f t="shared" si="424"/>
        <v>2640625</v>
      </c>
      <c r="Z821" s="11">
        <f t="shared" si="424"/>
        <v>1.5000000000000002</v>
      </c>
      <c r="AA821" s="11">
        <f t="shared" si="424"/>
        <v>187.63883748662835</v>
      </c>
      <c r="AB821" s="11">
        <f t="shared" si="424"/>
        <v>16250</v>
      </c>
      <c r="AC821" s="11">
        <f t="shared" si="424"/>
        <v>16250</v>
      </c>
      <c r="AD821" s="11">
        <f t="shared" si="424"/>
        <v>846354.16666666663</v>
      </c>
      <c r="AE821" s="11">
        <f t="shared" si="424"/>
        <v>67708.333333333328</v>
      </c>
      <c r="AF821" s="11">
        <f t="shared" si="424"/>
        <v>101562.5</v>
      </c>
      <c r="AG821" s="11">
        <f t="shared" si="424"/>
        <v>1.5</v>
      </c>
      <c r="AH821" s="11">
        <f t="shared" si="424"/>
        <v>7.2168783648703219</v>
      </c>
      <c r="AI821" s="11">
        <f t="shared" si="424"/>
        <v>0</v>
      </c>
      <c r="AJ821" s="11">
        <f t="shared" si="424"/>
        <v>0</v>
      </c>
      <c r="AK821" s="11">
        <f t="shared" si="424"/>
        <v>0</v>
      </c>
      <c r="AL821" s="11">
        <f t="shared" si="419"/>
        <v>0</v>
      </c>
      <c r="AM821" s="11">
        <f t="shared" si="419"/>
        <v>0</v>
      </c>
      <c r="AN821" s="11">
        <f t="shared" si="419"/>
        <v>0</v>
      </c>
      <c r="AO821" s="11">
        <f t="shared" si="419"/>
        <v>0</v>
      </c>
      <c r="AP821" s="11">
        <f t="shared" si="419"/>
        <v>0</v>
      </c>
      <c r="AQ821" s="11">
        <f t="shared" si="419"/>
        <v>0</v>
      </c>
      <c r="AR821" s="11">
        <f t="shared" si="419"/>
        <v>0</v>
      </c>
      <c r="AS821" s="11">
        <f t="shared" si="419"/>
        <v>0</v>
      </c>
      <c r="AT821" s="11">
        <f t="shared" si="418"/>
        <v>0</v>
      </c>
      <c r="AU821" s="11">
        <f t="shared" si="418"/>
        <v>0</v>
      </c>
      <c r="AV821" s="11">
        <f t="shared" si="418"/>
        <v>0</v>
      </c>
      <c r="AW821" s="11">
        <f t="shared" si="418"/>
        <v>0</v>
      </c>
      <c r="AX821" s="11">
        <f t="shared" si="418"/>
        <v>0</v>
      </c>
      <c r="AY821" s="11">
        <f t="shared" si="418"/>
        <v>0</v>
      </c>
      <c r="AZ821" s="11">
        <f t="shared" si="417"/>
        <v>0</v>
      </c>
      <c r="BA821" s="11">
        <f t="shared" si="417"/>
        <v>0</v>
      </c>
      <c r="BB821" s="11">
        <f t="shared" si="417"/>
        <v>0</v>
      </c>
      <c r="BC821" s="11">
        <f t="shared" si="417"/>
        <v>0</v>
      </c>
      <c r="BD821" s="11">
        <f t="shared" si="417"/>
        <v>0</v>
      </c>
      <c r="BE821" s="11">
        <f t="shared" si="417"/>
        <v>0</v>
      </c>
      <c r="BF821" s="15" t="str">
        <f t="shared" si="396"/>
        <v>ČSN 42 5524</v>
      </c>
      <c r="BG821" s="42">
        <v>127.5625</v>
      </c>
      <c r="BH821" s="17">
        <f t="shared" si="397"/>
        <v>650</v>
      </c>
      <c r="BI821" s="17">
        <f t="shared" si="398"/>
        <v>25</v>
      </c>
      <c r="BX821" s="18">
        <f t="shared" si="425"/>
        <v>16250</v>
      </c>
      <c r="BY821" s="42">
        <v>1.35</v>
      </c>
      <c r="BZ821" s="43">
        <f t="shared" si="399"/>
        <v>10.583047525722685</v>
      </c>
      <c r="CA821" s="18">
        <f t="shared" si="400"/>
        <v>572135416.66666663</v>
      </c>
      <c r="CB821" s="18">
        <f t="shared" si="401"/>
        <v>1760416.6666666665</v>
      </c>
      <c r="CC821" s="18">
        <f t="shared" si="402"/>
        <v>2640625</v>
      </c>
      <c r="CD821" s="25">
        <f t="shared" si="403"/>
        <v>1.5000000000000002</v>
      </c>
      <c r="CE821" s="26">
        <f t="shared" si="404"/>
        <v>187.63883748662835</v>
      </c>
      <c r="CF821" s="18">
        <f t="shared" si="405"/>
        <v>16250</v>
      </c>
      <c r="CG821" s="18">
        <f t="shared" si="406"/>
        <v>16250</v>
      </c>
      <c r="CH821" s="18">
        <f t="shared" si="407"/>
        <v>846354.16666666663</v>
      </c>
      <c r="CI821" s="18">
        <f t="shared" si="408"/>
        <v>67708.333333333328</v>
      </c>
      <c r="CJ821" s="18">
        <f t="shared" si="409"/>
        <v>101562.5</v>
      </c>
      <c r="CK821" s="25">
        <f t="shared" si="410"/>
        <v>1.5</v>
      </c>
      <c r="CL821" s="26">
        <f t="shared" si="411"/>
        <v>7.2168783648703219</v>
      </c>
      <c r="DJ821" s="20" t="s">
        <v>542</v>
      </c>
    </row>
    <row r="822" spans="1:114" x14ac:dyDescent="0.2">
      <c r="A822" s="15" t="s">
        <v>105</v>
      </c>
      <c r="B822" s="10" t="s">
        <v>922</v>
      </c>
      <c r="C822" s="11">
        <f t="shared" si="394"/>
        <v>153.07499999999999</v>
      </c>
      <c r="D822" s="11">
        <f t="shared" si="421"/>
        <v>650</v>
      </c>
      <c r="E822" s="11">
        <f t="shared" si="421"/>
        <v>30</v>
      </c>
      <c r="F822" s="11">
        <f t="shared" si="421"/>
        <v>0</v>
      </c>
      <c r="G822" s="11">
        <f t="shared" si="421"/>
        <v>0</v>
      </c>
      <c r="H822" s="11">
        <f t="shared" si="421"/>
        <v>0</v>
      </c>
      <c r="I822" s="11">
        <f t="shared" si="420"/>
        <v>0</v>
      </c>
      <c r="J822" s="11">
        <f t="shared" si="420"/>
        <v>0</v>
      </c>
      <c r="K822" s="11">
        <f t="shared" si="420"/>
        <v>0</v>
      </c>
      <c r="L822" s="11">
        <f t="shared" si="420"/>
        <v>0</v>
      </c>
      <c r="M822" s="11">
        <f t="shared" si="420"/>
        <v>0</v>
      </c>
      <c r="N822" s="11">
        <f t="shared" si="412"/>
        <v>0</v>
      </c>
      <c r="O822" s="11">
        <f t="shared" si="412"/>
        <v>0</v>
      </c>
      <c r="P822" s="11">
        <f t="shared" si="412"/>
        <v>0</v>
      </c>
      <c r="Q822" s="11">
        <f t="shared" si="412"/>
        <v>0</v>
      </c>
      <c r="R822" s="11">
        <f t="shared" si="422"/>
        <v>0</v>
      </c>
      <c r="S822" s="11">
        <f t="shared" si="422"/>
        <v>0</v>
      </c>
      <c r="T822" s="11">
        <f t="shared" si="422"/>
        <v>19500</v>
      </c>
      <c r="U822" s="40">
        <f t="shared" si="395"/>
        <v>1.36</v>
      </c>
      <c r="V822" s="11">
        <f t="shared" si="424"/>
        <v>8.8845337252980574</v>
      </c>
      <c r="W822" s="11">
        <f t="shared" si="424"/>
        <v>686562500</v>
      </c>
      <c r="X822" s="11">
        <f t="shared" si="424"/>
        <v>2112500</v>
      </c>
      <c r="Y822" s="11">
        <f t="shared" si="424"/>
        <v>3168750</v>
      </c>
      <c r="Z822" s="11">
        <f t="shared" si="424"/>
        <v>1.5</v>
      </c>
      <c r="AA822" s="11">
        <f t="shared" si="424"/>
        <v>187.63883748662838</v>
      </c>
      <c r="AB822" s="11">
        <f t="shared" si="424"/>
        <v>19500</v>
      </c>
      <c r="AC822" s="11">
        <f t="shared" si="424"/>
        <v>19500</v>
      </c>
      <c r="AD822" s="11">
        <f t="shared" si="424"/>
        <v>1462500</v>
      </c>
      <c r="AE822" s="11">
        <f t="shared" si="424"/>
        <v>97500</v>
      </c>
      <c r="AF822" s="11">
        <f t="shared" si="424"/>
        <v>146250</v>
      </c>
      <c r="AG822" s="11">
        <f t="shared" si="424"/>
        <v>1.5</v>
      </c>
      <c r="AH822" s="11">
        <f t="shared" si="424"/>
        <v>8.6602540378443873</v>
      </c>
      <c r="AI822" s="11">
        <f t="shared" si="424"/>
        <v>0</v>
      </c>
      <c r="AJ822" s="11">
        <f t="shared" si="424"/>
        <v>0</v>
      </c>
      <c r="AK822" s="11">
        <f t="shared" si="424"/>
        <v>0</v>
      </c>
      <c r="AL822" s="11">
        <f t="shared" si="419"/>
        <v>0</v>
      </c>
      <c r="AM822" s="11">
        <f t="shared" si="419"/>
        <v>0</v>
      </c>
      <c r="AN822" s="11">
        <f t="shared" si="419"/>
        <v>0</v>
      </c>
      <c r="AO822" s="11">
        <f t="shared" si="419"/>
        <v>0</v>
      </c>
      <c r="AP822" s="11">
        <f t="shared" si="419"/>
        <v>0</v>
      </c>
      <c r="AQ822" s="11">
        <f t="shared" si="419"/>
        <v>0</v>
      </c>
      <c r="AR822" s="11">
        <f t="shared" si="419"/>
        <v>0</v>
      </c>
      <c r="AS822" s="11">
        <f t="shared" si="419"/>
        <v>0</v>
      </c>
      <c r="AT822" s="11">
        <f t="shared" si="418"/>
        <v>0</v>
      </c>
      <c r="AU822" s="11">
        <f t="shared" si="418"/>
        <v>0</v>
      </c>
      <c r="AV822" s="11">
        <f t="shared" si="418"/>
        <v>0</v>
      </c>
      <c r="AW822" s="11">
        <f t="shared" si="418"/>
        <v>0</v>
      </c>
      <c r="AX822" s="11">
        <f t="shared" si="418"/>
        <v>0</v>
      </c>
      <c r="AY822" s="11">
        <f t="shared" si="418"/>
        <v>0</v>
      </c>
      <c r="AZ822" s="11">
        <f t="shared" si="417"/>
        <v>0</v>
      </c>
      <c r="BA822" s="11">
        <f t="shared" si="417"/>
        <v>0</v>
      </c>
      <c r="BB822" s="11">
        <f t="shared" si="417"/>
        <v>0</v>
      </c>
      <c r="BC822" s="11">
        <f t="shared" si="417"/>
        <v>0</v>
      </c>
      <c r="BD822" s="11">
        <f t="shared" si="417"/>
        <v>0</v>
      </c>
      <c r="BE822" s="11">
        <f t="shared" si="417"/>
        <v>0</v>
      </c>
      <c r="BF822" s="15" t="str">
        <f t="shared" si="396"/>
        <v>ČSN 42 5524</v>
      </c>
      <c r="BG822" s="42">
        <v>153.07499999999999</v>
      </c>
      <c r="BH822" s="17">
        <f t="shared" si="397"/>
        <v>650</v>
      </c>
      <c r="BI822" s="17">
        <f t="shared" si="398"/>
        <v>30</v>
      </c>
      <c r="BX822" s="18">
        <f t="shared" si="425"/>
        <v>19500</v>
      </c>
      <c r="BY822" s="42">
        <v>1.36</v>
      </c>
      <c r="BZ822" s="43">
        <f t="shared" si="399"/>
        <v>8.8845337252980574</v>
      </c>
      <c r="CA822" s="18">
        <f t="shared" si="400"/>
        <v>686562500</v>
      </c>
      <c r="CB822" s="18">
        <f t="shared" si="401"/>
        <v>2112500</v>
      </c>
      <c r="CC822" s="18">
        <f t="shared" si="402"/>
        <v>3168750</v>
      </c>
      <c r="CD822" s="25">
        <f t="shared" si="403"/>
        <v>1.5</v>
      </c>
      <c r="CE822" s="26">
        <f t="shared" si="404"/>
        <v>187.63883748662838</v>
      </c>
      <c r="CF822" s="18">
        <f t="shared" si="405"/>
        <v>19500</v>
      </c>
      <c r="CG822" s="18">
        <f t="shared" si="406"/>
        <v>19500</v>
      </c>
      <c r="CH822" s="18">
        <f t="shared" si="407"/>
        <v>1462500</v>
      </c>
      <c r="CI822" s="18">
        <f t="shared" si="408"/>
        <v>97500</v>
      </c>
      <c r="CJ822" s="18">
        <f t="shared" si="409"/>
        <v>146250</v>
      </c>
      <c r="CK822" s="25">
        <f t="shared" si="410"/>
        <v>1.5</v>
      </c>
      <c r="CL822" s="26">
        <f t="shared" si="411"/>
        <v>8.6602540378443873</v>
      </c>
      <c r="DJ822" s="20" t="s">
        <v>542</v>
      </c>
    </row>
    <row r="823" spans="1:114" x14ac:dyDescent="0.2">
      <c r="A823" s="15" t="s">
        <v>105</v>
      </c>
      <c r="B823" s="10" t="s">
        <v>923</v>
      </c>
      <c r="C823" s="11">
        <f t="shared" si="394"/>
        <v>178.58750000000001</v>
      </c>
      <c r="D823" s="11">
        <f t="shared" si="421"/>
        <v>650</v>
      </c>
      <c r="E823" s="11">
        <f t="shared" si="421"/>
        <v>35</v>
      </c>
      <c r="F823" s="11">
        <f t="shared" si="421"/>
        <v>0</v>
      </c>
      <c r="G823" s="11">
        <f t="shared" si="421"/>
        <v>0</v>
      </c>
      <c r="H823" s="11">
        <f t="shared" si="421"/>
        <v>0</v>
      </c>
      <c r="I823" s="11">
        <f t="shared" si="420"/>
        <v>0</v>
      </c>
      <c r="J823" s="11">
        <f t="shared" si="420"/>
        <v>0</v>
      </c>
      <c r="K823" s="11">
        <f t="shared" si="420"/>
        <v>0</v>
      </c>
      <c r="L823" s="11">
        <f t="shared" si="420"/>
        <v>0</v>
      </c>
      <c r="M823" s="11">
        <f t="shared" si="420"/>
        <v>0</v>
      </c>
      <c r="N823" s="11">
        <f t="shared" si="412"/>
        <v>0</v>
      </c>
      <c r="O823" s="11">
        <f t="shared" si="412"/>
        <v>0</v>
      </c>
      <c r="P823" s="11">
        <f t="shared" si="412"/>
        <v>0</v>
      </c>
      <c r="Q823" s="11">
        <f t="shared" si="412"/>
        <v>0</v>
      </c>
      <c r="R823" s="11">
        <f t="shared" si="422"/>
        <v>0</v>
      </c>
      <c r="S823" s="11">
        <f t="shared" si="422"/>
        <v>0</v>
      </c>
      <c r="T823" s="11">
        <f t="shared" si="422"/>
        <v>22750</v>
      </c>
      <c r="U823" s="40">
        <f t="shared" si="395"/>
        <v>1.37</v>
      </c>
      <c r="V823" s="11">
        <f t="shared" si="424"/>
        <v>7.6713095821376092</v>
      </c>
      <c r="W823" s="11">
        <f t="shared" si="424"/>
        <v>800989583.33333325</v>
      </c>
      <c r="X823" s="11">
        <f t="shared" si="424"/>
        <v>2464583.333333333</v>
      </c>
      <c r="Y823" s="11">
        <f t="shared" si="424"/>
        <v>3696875</v>
      </c>
      <c r="Z823" s="11">
        <f t="shared" si="424"/>
        <v>1.5000000000000002</v>
      </c>
      <c r="AA823" s="11">
        <f t="shared" si="424"/>
        <v>187.63883748662835</v>
      </c>
      <c r="AB823" s="11">
        <f t="shared" si="424"/>
        <v>22750</v>
      </c>
      <c r="AC823" s="11">
        <f t="shared" si="424"/>
        <v>22750</v>
      </c>
      <c r="AD823" s="11">
        <f t="shared" si="424"/>
        <v>2322395.833333333</v>
      </c>
      <c r="AE823" s="11">
        <f t="shared" si="424"/>
        <v>132708.33333333331</v>
      </c>
      <c r="AF823" s="11">
        <f t="shared" si="424"/>
        <v>199062.5</v>
      </c>
      <c r="AG823" s="11">
        <f t="shared" si="424"/>
        <v>1.5000000000000002</v>
      </c>
      <c r="AH823" s="11">
        <f t="shared" si="424"/>
        <v>10.103629710818449</v>
      </c>
      <c r="AI823" s="11">
        <f t="shared" si="424"/>
        <v>0</v>
      </c>
      <c r="AJ823" s="11">
        <f t="shared" si="424"/>
        <v>0</v>
      </c>
      <c r="AK823" s="11">
        <f t="shared" si="424"/>
        <v>0</v>
      </c>
      <c r="AL823" s="11">
        <f t="shared" si="419"/>
        <v>0</v>
      </c>
      <c r="AM823" s="11">
        <f t="shared" si="419"/>
        <v>0</v>
      </c>
      <c r="AN823" s="11">
        <f t="shared" si="419"/>
        <v>0</v>
      </c>
      <c r="AO823" s="11">
        <f t="shared" si="419"/>
        <v>0</v>
      </c>
      <c r="AP823" s="11">
        <f t="shared" si="419"/>
        <v>0</v>
      </c>
      <c r="AQ823" s="11">
        <f t="shared" si="419"/>
        <v>0</v>
      </c>
      <c r="AR823" s="11">
        <f t="shared" si="419"/>
        <v>0</v>
      </c>
      <c r="AS823" s="11">
        <f t="shared" ref="AR823:AX865" si="426">IF($A823="x",CW823,"")</f>
        <v>0</v>
      </c>
      <c r="AT823" s="11">
        <f t="shared" si="418"/>
        <v>0</v>
      </c>
      <c r="AU823" s="11">
        <f t="shared" si="418"/>
        <v>0</v>
      </c>
      <c r="AV823" s="11">
        <f t="shared" si="418"/>
        <v>0</v>
      </c>
      <c r="AW823" s="11">
        <f t="shared" si="418"/>
        <v>0</v>
      </c>
      <c r="AX823" s="11">
        <f t="shared" si="418"/>
        <v>0</v>
      </c>
      <c r="AY823" s="11">
        <f t="shared" si="418"/>
        <v>0</v>
      </c>
      <c r="AZ823" s="11">
        <f t="shared" si="417"/>
        <v>0</v>
      </c>
      <c r="BA823" s="11">
        <f t="shared" si="417"/>
        <v>0</v>
      </c>
      <c r="BB823" s="11">
        <f t="shared" si="417"/>
        <v>0</v>
      </c>
      <c r="BC823" s="11">
        <f t="shared" si="417"/>
        <v>0</v>
      </c>
      <c r="BD823" s="11">
        <f t="shared" si="417"/>
        <v>0</v>
      </c>
      <c r="BE823" s="11">
        <f t="shared" si="417"/>
        <v>0</v>
      </c>
      <c r="BF823" s="15" t="str">
        <f t="shared" si="396"/>
        <v>ČSN 42 5524</v>
      </c>
      <c r="BG823" s="42">
        <v>178.58750000000001</v>
      </c>
      <c r="BH823" s="17">
        <f t="shared" si="397"/>
        <v>650</v>
      </c>
      <c r="BI823" s="17">
        <f t="shared" si="398"/>
        <v>35</v>
      </c>
      <c r="BX823" s="18">
        <f t="shared" si="425"/>
        <v>22750</v>
      </c>
      <c r="BY823" s="42">
        <v>1.37</v>
      </c>
      <c r="BZ823" s="43">
        <f t="shared" si="399"/>
        <v>7.6713095821376092</v>
      </c>
      <c r="CA823" s="18">
        <f t="shared" si="400"/>
        <v>800989583.33333325</v>
      </c>
      <c r="CB823" s="18">
        <f t="shared" si="401"/>
        <v>2464583.333333333</v>
      </c>
      <c r="CC823" s="18">
        <f t="shared" si="402"/>
        <v>3696875</v>
      </c>
      <c r="CD823" s="25">
        <f t="shared" si="403"/>
        <v>1.5000000000000002</v>
      </c>
      <c r="CE823" s="26">
        <f t="shared" si="404"/>
        <v>187.63883748662835</v>
      </c>
      <c r="CF823" s="18">
        <f t="shared" si="405"/>
        <v>22750</v>
      </c>
      <c r="CG823" s="18">
        <f t="shared" si="406"/>
        <v>22750</v>
      </c>
      <c r="CH823" s="18">
        <f t="shared" si="407"/>
        <v>2322395.833333333</v>
      </c>
      <c r="CI823" s="18">
        <f t="shared" si="408"/>
        <v>132708.33333333331</v>
      </c>
      <c r="CJ823" s="18">
        <f t="shared" si="409"/>
        <v>199062.5</v>
      </c>
      <c r="CK823" s="25">
        <f t="shared" si="410"/>
        <v>1.5000000000000002</v>
      </c>
      <c r="CL823" s="26">
        <f t="shared" si="411"/>
        <v>10.103629710818449</v>
      </c>
      <c r="DJ823" s="20" t="s">
        <v>542</v>
      </c>
    </row>
    <row r="824" spans="1:114" x14ac:dyDescent="0.2">
      <c r="A824" s="15" t="s">
        <v>105</v>
      </c>
      <c r="B824" s="10" t="s">
        <v>924</v>
      </c>
      <c r="C824" s="11">
        <f t="shared" si="394"/>
        <v>204.1</v>
      </c>
      <c r="D824" s="11">
        <f t="shared" si="421"/>
        <v>650</v>
      </c>
      <c r="E824" s="11">
        <f t="shared" si="421"/>
        <v>40</v>
      </c>
      <c r="F824" s="11">
        <f t="shared" si="421"/>
        <v>0</v>
      </c>
      <c r="G824" s="11">
        <f t="shared" si="421"/>
        <v>0</v>
      </c>
      <c r="H824" s="11">
        <f t="shared" si="421"/>
        <v>0</v>
      </c>
      <c r="I824" s="11">
        <f t="shared" si="420"/>
        <v>0</v>
      </c>
      <c r="J824" s="11">
        <f t="shared" si="420"/>
        <v>0</v>
      </c>
      <c r="K824" s="11">
        <f t="shared" si="420"/>
        <v>0</v>
      </c>
      <c r="L824" s="11">
        <f t="shared" si="420"/>
        <v>0</v>
      </c>
      <c r="M824" s="11">
        <f t="shared" si="420"/>
        <v>0</v>
      </c>
      <c r="N824" s="11">
        <f t="shared" si="412"/>
        <v>0</v>
      </c>
      <c r="O824" s="11">
        <f t="shared" si="412"/>
        <v>0</v>
      </c>
      <c r="P824" s="11">
        <f t="shared" si="412"/>
        <v>0</v>
      </c>
      <c r="Q824" s="11">
        <f t="shared" si="412"/>
        <v>0</v>
      </c>
      <c r="R824" s="11">
        <f t="shared" si="422"/>
        <v>0</v>
      </c>
      <c r="S824" s="11">
        <f t="shared" si="422"/>
        <v>0</v>
      </c>
      <c r="T824" s="11">
        <f t="shared" si="422"/>
        <v>26000</v>
      </c>
      <c r="U824" s="40">
        <f t="shared" si="395"/>
        <v>1.38</v>
      </c>
      <c r="V824" s="11">
        <f t="shared" si="424"/>
        <v>6.7613914747672714</v>
      </c>
      <c r="W824" s="11">
        <f t="shared" si="424"/>
        <v>915416666.66666663</v>
      </c>
      <c r="X824" s="11">
        <f t="shared" si="424"/>
        <v>2816666.6666666665</v>
      </c>
      <c r="Y824" s="11">
        <f t="shared" si="424"/>
        <v>4225000</v>
      </c>
      <c r="Z824" s="11">
        <f t="shared" si="424"/>
        <v>1.5</v>
      </c>
      <c r="AA824" s="11">
        <f t="shared" si="424"/>
        <v>187.63883748662835</v>
      </c>
      <c r="AB824" s="11">
        <f t="shared" si="424"/>
        <v>26000</v>
      </c>
      <c r="AC824" s="11">
        <f t="shared" si="424"/>
        <v>26000</v>
      </c>
      <c r="AD824" s="11">
        <f t="shared" si="424"/>
        <v>3466666.6666666665</v>
      </c>
      <c r="AE824" s="11">
        <f t="shared" si="424"/>
        <v>173333.33333333331</v>
      </c>
      <c r="AF824" s="11">
        <f t="shared" si="424"/>
        <v>260000</v>
      </c>
      <c r="AG824" s="11">
        <f t="shared" si="424"/>
        <v>1.5000000000000002</v>
      </c>
      <c r="AH824" s="11">
        <f t="shared" si="424"/>
        <v>11.547005383792515</v>
      </c>
      <c r="AI824" s="11">
        <f t="shared" si="424"/>
        <v>0</v>
      </c>
      <c r="AJ824" s="11">
        <f t="shared" si="424"/>
        <v>0</v>
      </c>
      <c r="AK824" s="11">
        <f t="shared" si="424"/>
        <v>0</v>
      </c>
      <c r="AL824" s="11">
        <f t="shared" ref="AL824:AQ866" si="427">IF($A824="x",CP824,"")</f>
        <v>0</v>
      </c>
      <c r="AM824" s="11">
        <f t="shared" si="427"/>
        <v>0</v>
      </c>
      <c r="AN824" s="11">
        <f t="shared" si="427"/>
        <v>0</v>
      </c>
      <c r="AO824" s="11">
        <f t="shared" si="427"/>
        <v>0</v>
      </c>
      <c r="AP824" s="11">
        <f t="shared" si="427"/>
        <v>0</v>
      </c>
      <c r="AQ824" s="11">
        <f t="shared" si="427"/>
        <v>0</v>
      </c>
      <c r="AR824" s="11">
        <f t="shared" si="426"/>
        <v>0</v>
      </c>
      <c r="AS824" s="11">
        <f t="shared" si="426"/>
        <v>0</v>
      </c>
      <c r="AT824" s="11">
        <f t="shared" si="418"/>
        <v>0</v>
      </c>
      <c r="AU824" s="11">
        <f t="shared" si="418"/>
        <v>0</v>
      </c>
      <c r="AV824" s="11">
        <f t="shared" si="418"/>
        <v>0</v>
      </c>
      <c r="AW824" s="11">
        <f t="shared" si="418"/>
        <v>0</v>
      </c>
      <c r="AX824" s="11">
        <f t="shared" si="418"/>
        <v>0</v>
      </c>
      <c r="AY824" s="11">
        <f t="shared" si="418"/>
        <v>0</v>
      </c>
      <c r="AZ824" s="11">
        <f t="shared" si="417"/>
        <v>0</v>
      </c>
      <c r="BA824" s="11">
        <f t="shared" si="417"/>
        <v>0</v>
      </c>
      <c r="BB824" s="11">
        <f t="shared" si="417"/>
        <v>0</v>
      </c>
      <c r="BC824" s="11">
        <f t="shared" si="417"/>
        <v>0</v>
      </c>
      <c r="BD824" s="11">
        <f t="shared" si="417"/>
        <v>0</v>
      </c>
      <c r="BE824" s="11">
        <f t="shared" si="417"/>
        <v>0</v>
      </c>
      <c r="BF824" s="15" t="str">
        <f t="shared" si="396"/>
        <v>ČSN 42 5524</v>
      </c>
      <c r="BG824" s="42">
        <v>204.1</v>
      </c>
      <c r="BH824" s="17">
        <f t="shared" si="397"/>
        <v>650</v>
      </c>
      <c r="BI824" s="17">
        <f t="shared" si="398"/>
        <v>40</v>
      </c>
      <c r="BX824" s="18">
        <f t="shared" si="425"/>
        <v>26000</v>
      </c>
      <c r="BY824" s="42">
        <v>1.38</v>
      </c>
      <c r="BZ824" s="43">
        <f t="shared" si="399"/>
        <v>6.7613914747672714</v>
      </c>
      <c r="CA824" s="18">
        <f t="shared" si="400"/>
        <v>915416666.66666663</v>
      </c>
      <c r="CB824" s="18">
        <f t="shared" si="401"/>
        <v>2816666.6666666665</v>
      </c>
      <c r="CC824" s="18">
        <f t="shared" si="402"/>
        <v>4225000</v>
      </c>
      <c r="CD824" s="25">
        <f t="shared" si="403"/>
        <v>1.5</v>
      </c>
      <c r="CE824" s="26">
        <f t="shared" si="404"/>
        <v>187.63883748662835</v>
      </c>
      <c r="CF824" s="18">
        <f t="shared" si="405"/>
        <v>26000</v>
      </c>
      <c r="CG824" s="18">
        <f t="shared" si="406"/>
        <v>26000</v>
      </c>
      <c r="CH824" s="18">
        <f t="shared" si="407"/>
        <v>3466666.6666666665</v>
      </c>
      <c r="CI824" s="18">
        <f t="shared" si="408"/>
        <v>173333.33333333331</v>
      </c>
      <c r="CJ824" s="18">
        <f t="shared" si="409"/>
        <v>260000</v>
      </c>
      <c r="CK824" s="25">
        <f t="shared" si="410"/>
        <v>1.5000000000000002</v>
      </c>
      <c r="CL824" s="26">
        <f t="shared" si="411"/>
        <v>11.547005383792515</v>
      </c>
      <c r="DJ824" s="20" t="s">
        <v>542</v>
      </c>
    </row>
    <row r="825" spans="1:114" x14ac:dyDescent="0.2">
      <c r="A825" s="15" t="s">
        <v>105</v>
      </c>
      <c r="B825" s="10" t="s">
        <v>925</v>
      </c>
      <c r="C825" s="11">
        <f t="shared" si="394"/>
        <v>229.61250000000001</v>
      </c>
      <c r="D825" s="11">
        <f t="shared" si="421"/>
        <v>650</v>
      </c>
      <c r="E825" s="11">
        <f t="shared" si="421"/>
        <v>45</v>
      </c>
      <c r="F825" s="11">
        <f t="shared" si="421"/>
        <v>0</v>
      </c>
      <c r="G825" s="11">
        <f t="shared" si="421"/>
        <v>0</v>
      </c>
      <c r="H825" s="11">
        <f t="shared" si="421"/>
        <v>0</v>
      </c>
      <c r="I825" s="11">
        <f t="shared" si="420"/>
        <v>0</v>
      </c>
      <c r="J825" s="11">
        <f t="shared" si="420"/>
        <v>0</v>
      </c>
      <c r="K825" s="11">
        <f t="shared" si="420"/>
        <v>0</v>
      </c>
      <c r="L825" s="11">
        <f t="shared" si="420"/>
        <v>0</v>
      </c>
      <c r="M825" s="11">
        <f t="shared" si="420"/>
        <v>0</v>
      </c>
      <c r="N825" s="11">
        <f t="shared" si="412"/>
        <v>0</v>
      </c>
      <c r="O825" s="11">
        <f t="shared" si="412"/>
        <v>0</v>
      </c>
      <c r="P825" s="11">
        <f t="shared" si="412"/>
        <v>0</v>
      </c>
      <c r="Q825" s="11">
        <f t="shared" si="412"/>
        <v>0</v>
      </c>
      <c r="R825" s="11">
        <f t="shared" si="422"/>
        <v>0</v>
      </c>
      <c r="S825" s="11">
        <f t="shared" si="422"/>
        <v>0</v>
      </c>
      <c r="T825" s="11">
        <f t="shared" si="422"/>
        <v>29250</v>
      </c>
      <c r="U825" s="40">
        <f t="shared" si="395"/>
        <v>1.39</v>
      </c>
      <c r="V825" s="11">
        <f t="shared" si="424"/>
        <v>6.0536773912570094</v>
      </c>
      <c r="W825" s="11">
        <f t="shared" si="424"/>
        <v>1029843750</v>
      </c>
      <c r="X825" s="11">
        <f t="shared" si="424"/>
        <v>3168750</v>
      </c>
      <c r="Y825" s="11">
        <f t="shared" si="424"/>
        <v>4753125</v>
      </c>
      <c r="Z825" s="11">
        <f t="shared" si="424"/>
        <v>1.5</v>
      </c>
      <c r="AA825" s="11">
        <f t="shared" si="424"/>
        <v>187.63883748662838</v>
      </c>
      <c r="AB825" s="11">
        <f t="shared" si="424"/>
        <v>29250</v>
      </c>
      <c r="AC825" s="11">
        <f t="shared" si="424"/>
        <v>29250</v>
      </c>
      <c r="AD825" s="11">
        <f t="shared" si="424"/>
        <v>4935937.5</v>
      </c>
      <c r="AE825" s="11">
        <f t="shared" si="424"/>
        <v>219375</v>
      </c>
      <c r="AF825" s="11">
        <f t="shared" si="424"/>
        <v>329062.5</v>
      </c>
      <c r="AG825" s="11">
        <f t="shared" si="424"/>
        <v>1.5</v>
      </c>
      <c r="AH825" s="11">
        <f t="shared" si="424"/>
        <v>12.99038105676658</v>
      </c>
      <c r="AI825" s="11">
        <f t="shared" si="424"/>
        <v>0</v>
      </c>
      <c r="AJ825" s="11">
        <f t="shared" si="424"/>
        <v>0</v>
      </c>
      <c r="AK825" s="11">
        <f t="shared" si="424"/>
        <v>0</v>
      </c>
      <c r="AL825" s="11">
        <f t="shared" si="427"/>
        <v>0</v>
      </c>
      <c r="AM825" s="11">
        <f t="shared" si="427"/>
        <v>0</v>
      </c>
      <c r="AN825" s="11">
        <f t="shared" si="427"/>
        <v>0</v>
      </c>
      <c r="AO825" s="11">
        <f t="shared" si="427"/>
        <v>0</v>
      </c>
      <c r="AP825" s="11">
        <f t="shared" si="427"/>
        <v>0</v>
      </c>
      <c r="AQ825" s="11">
        <f t="shared" si="427"/>
        <v>0</v>
      </c>
      <c r="AR825" s="11">
        <f t="shared" si="426"/>
        <v>0</v>
      </c>
      <c r="AS825" s="11">
        <f t="shared" si="426"/>
        <v>0</v>
      </c>
      <c r="AT825" s="11">
        <f t="shared" si="418"/>
        <v>0</v>
      </c>
      <c r="AU825" s="11">
        <f t="shared" si="418"/>
        <v>0</v>
      </c>
      <c r="AV825" s="11">
        <f t="shared" si="418"/>
        <v>0</v>
      </c>
      <c r="AW825" s="11">
        <f t="shared" si="418"/>
        <v>0</v>
      </c>
      <c r="AX825" s="11">
        <f t="shared" si="418"/>
        <v>0</v>
      </c>
      <c r="AY825" s="11">
        <f t="shared" si="418"/>
        <v>0</v>
      </c>
      <c r="AZ825" s="11">
        <f t="shared" si="417"/>
        <v>0</v>
      </c>
      <c r="BA825" s="11">
        <f t="shared" si="417"/>
        <v>0</v>
      </c>
      <c r="BB825" s="11">
        <f t="shared" ref="BB825:BE888" si="428">IF($A825="x",DF825,"")</f>
        <v>0</v>
      </c>
      <c r="BC825" s="11">
        <f t="shared" si="428"/>
        <v>0</v>
      </c>
      <c r="BD825" s="11">
        <f t="shared" si="428"/>
        <v>0</v>
      </c>
      <c r="BE825" s="11">
        <f t="shared" si="428"/>
        <v>0</v>
      </c>
      <c r="BF825" s="15" t="str">
        <f t="shared" si="396"/>
        <v>ČSN 42 5524</v>
      </c>
      <c r="BG825" s="42">
        <v>229.61250000000001</v>
      </c>
      <c r="BH825" s="17">
        <f t="shared" si="397"/>
        <v>650</v>
      </c>
      <c r="BI825" s="17">
        <f t="shared" si="398"/>
        <v>45</v>
      </c>
      <c r="BX825" s="18">
        <f t="shared" si="425"/>
        <v>29250</v>
      </c>
      <c r="BY825" s="42">
        <v>1.39</v>
      </c>
      <c r="BZ825" s="43">
        <f t="shared" si="399"/>
        <v>6.0536773912570094</v>
      </c>
      <c r="CA825" s="18">
        <f t="shared" si="400"/>
        <v>1029843750</v>
      </c>
      <c r="CB825" s="18">
        <f t="shared" si="401"/>
        <v>3168750</v>
      </c>
      <c r="CC825" s="18">
        <f t="shared" si="402"/>
        <v>4753125</v>
      </c>
      <c r="CD825" s="25">
        <f t="shared" si="403"/>
        <v>1.5</v>
      </c>
      <c r="CE825" s="26">
        <f t="shared" si="404"/>
        <v>187.63883748662838</v>
      </c>
      <c r="CF825" s="18">
        <f t="shared" si="405"/>
        <v>29250</v>
      </c>
      <c r="CG825" s="18">
        <f t="shared" si="406"/>
        <v>29250</v>
      </c>
      <c r="CH825" s="18">
        <f t="shared" si="407"/>
        <v>4935937.5</v>
      </c>
      <c r="CI825" s="18">
        <f t="shared" si="408"/>
        <v>219375</v>
      </c>
      <c r="CJ825" s="18">
        <f t="shared" si="409"/>
        <v>329062.5</v>
      </c>
      <c r="CK825" s="25">
        <f t="shared" si="410"/>
        <v>1.5</v>
      </c>
      <c r="CL825" s="26">
        <f t="shared" si="411"/>
        <v>12.99038105676658</v>
      </c>
      <c r="DJ825" s="20" t="s">
        <v>542</v>
      </c>
    </row>
    <row r="826" spans="1:114" x14ac:dyDescent="0.2">
      <c r="A826" s="15" t="s">
        <v>105</v>
      </c>
      <c r="B826" s="10" t="s">
        <v>926</v>
      </c>
      <c r="C826" s="11">
        <f t="shared" ref="C826:C879" si="429">IF(A826="x",BG826*$C$4,0)</f>
        <v>255.125</v>
      </c>
      <c r="D826" s="11">
        <f t="shared" si="421"/>
        <v>650</v>
      </c>
      <c r="E826" s="11">
        <f t="shared" si="421"/>
        <v>50</v>
      </c>
      <c r="F826" s="11">
        <f t="shared" si="421"/>
        <v>0</v>
      </c>
      <c r="G826" s="11">
        <f t="shared" si="421"/>
        <v>0</v>
      </c>
      <c r="H826" s="11">
        <f t="shared" si="421"/>
        <v>0</v>
      </c>
      <c r="I826" s="11">
        <f t="shared" si="420"/>
        <v>0</v>
      </c>
      <c r="J826" s="11">
        <f t="shared" si="420"/>
        <v>0</v>
      </c>
      <c r="K826" s="11">
        <f t="shared" si="420"/>
        <v>0</v>
      </c>
      <c r="L826" s="11">
        <f t="shared" si="420"/>
        <v>0</v>
      </c>
      <c r="M826" s="11">
        <f t="shared" si="420"/>
        <v>0</v>
      </c>
      <c r="N826" s="11">
        <f t="shared" si="412"/>
        <v>0</v>
      </c>
      <c r="O826" s="11">
        <f t="shared" si="412"/>
        <v>0</v>
      </c>
      <c r="P826" s="11">
        <f t="shared" si="412"/>
        <v>0</v>
      </c>
      <c r="Q826" s="11">
        <f t="shared" si="412"/>
        <v>0</v>
      </c>
      <c r="R826" s="11">
        <f t="shared" si="422"/>
        <v>0</v>
      </c>
      <c r="S826" s="11">
        <f t="shared" si="422"/>
        <v>0</v>
      </c>
      <c r="T826" s="11">
        <f t="shared" si="422"/>
        <v>32500</v>
      </c>
      <c r="U826" s="40">
        <f t="shared" ref="U826:U879" si="430">IF(A826="x",BY826*$U$4,0)</f>
        <v>1.4</v>
      </c>
      <c r="V826" s="11">
        <f t="shared" si="424"/>
        <v>5.4875061244487995</v>
      </c>
      <c r="W826" s="11">
        <f t="shared" si="424"/>
        <v>1144270833.3333333</v>
      </c>
      <c r="X826" s="11">
        <f t="shared" si="424"/>
        <v>3520833.333333333</v>
      </c>
      <c r="Y826" s="11">
        <f t="shared" si="424"/>
        <v>5281250</v>
      </c>
      <c r="Z826" s="11">
        <f t="shared" si="424"/>
        <v>1.5000000000000002</v>
      </c>
      <c r="AA826" s="11">
        <f t="shared" si="424"/>
        <v>187.63883748662835</v>
      </c>
      <c r="AB826" s="11">
        <f t="shared" si="424"/>
        <v>32500</v>
      </c>
      <c r="AC826" s="11">
        <f t="shared" si="424"/>
        <v>32500</v>
      </c>
      <c r="AD826" s="11">
        <f t="shared" si="424"/>
        <v>6770833.333333333</v>
      </c>
      <c r="AE826" s="11">
        <f t="shared" si="424"/>
        <v>270833.33333333331</v>
      </c>
      <c r="AF826" s="11">
        <f t="shared" si="424"/>
        <v>406250</v>
      </c>
      <c r="AG826" s="11">
        <f t="shared" si="424"/>
        <v>1.5</v>
      </c>
      <c r="AH826" s="11">
        <f t="shared" si="424"/>
        <v>14.433756729740644</v>
      </c>
      <c r="AI826" s="11">
        <f t="shared" si="424"/>
        <v>0</v>
      </c>
      <c r="AJ826" s="11">
        <f t="shared" si="424"/>
        <v>0</v>
      </c>
      <c r="AK826" s="11">
        <f t="shared" si="424"/>
        <v>0</v>
      </c>
      <c r="AL826" s="11">
        <f t="shared" si="427"/>
        <v>0</v>
      </c>
      <c r="AM826" s="11">
        <f t="shared" si="427"/>
        <v>0</v>
      </c>
      <c r="AN826" s="11">
        <f t="shared" si="427"/>
        <v>0</v>
      </c>
      <c r="AO826" s="11">
        <f t="shared" si="427"/>
        <v>0</v>
      </c>
      <c r="AP826" s="11">
        <f t="shared" si="427"/>
        <v>0</v>
      </c>
      <c r="AQ826" s="11">
        <f t="shared" si="427"/>
        <v>0</v>
      </c>
      <c r="AR826" s="11">
        <f t="shared" si="426"/>
        <v>0</v>
      </c>
      <c r="AS826" s="11">
        <f t="shared" si="426"/>
        <v>0</v>
      </c>
      <c r="AT826" s="11">
        <f t="shared" si="418"/>
        <v>0</v>
      </c>
      <c r="AU826" s="11">
        <f t="shared" si="418"/>
        <v>0</v>
      </c>
      <c r="AV826" s="11">
        <f t="shared" si="418"/>
        <v>0</v>
      </c>
      <c r="AW826" s="11">
        <f t="shared" si="418"/>
        <v>0</v>
      </c>
      <c r="AX826" s="11">
        <f t="shared" si="418"/>
        <v>0</v>
      </c>
      <c r="AY826" s="11">
        <f t="shared" si="418"/>
        <v>0</v>
      </c>
      <c r="AZ826" s="11">
        <f t="shared" si="418"/>
        <v>0</v>
      </c>
      <c r="BA826" s="11">
        <f t="shared" si="418"/>
        <v>0</v>
      </c>
      <c r="BB826" s="11">
        <f t="shared" si="428"/>
        <v>0</v>
      </c>
      <c r="BC826" s="11">
        <f t="shared" si="428"/>
        <v>0</v>
      </c>
      <c r="BD826" s="11">
        <f t="shared" si="428"/>
        <v>0</v>
      </c>
      <c r="BE826" s="11">
        <f t="shared" si="428"/>
        <v>0</v>
      </c>
      <c r="BF826" s="15" t="str">
        <f t="shared" ref="BF826:BF879" si="431">IF(A826="x",DJ826,0)</f>
        <v>ČSN 42 5524</v>
      </c>
      <c r="BG826" s="42">
        <v>255.125</v>
      </c>
      <c r="BH826" s="17">
        <f t="shared" ref="BH826:BH879" si="432">VALUE(MID(B826,FIND(" ",B826)+1,LEN(B826)-FIND(" ",B826)-LEN(BI826)-1))</f>
        <v>650</v>
      </c>
      <c r="BI826" s="17">
        <f t="shared" ref="BI826:BI879" si="433">VALUE(MID(B826,FIND("x",B826)+1,LEN(B826)-FIND("x",B826)))</f>
        <v>50</v>
      </c>
      <c r="BX826" s="18">
        <f t="shared" si="425"/>
        <v>32500</v>
      </c>
      <c r="BY826" s="42">
        <v>1.4</v>
      </c>
      <c r="BZ826" s="43">
        <f t="shared" ref="BZ826:BZ879" si="434">BY826/(BX826*0.00000785)</f>
        <v>5.4875061244487995</v>
      </c>
      <c r="CA826" s="18">
        <f t="shared" ref="CA826:CA879" si="435">1/12*BI826*BH826^3</f>
        <v>1144270833.3333333</v>
      </c>
      <c r="CB826" s="18">
        <f t="shared" ref="CB826:CB879" si="436">1/6*BI826*BH826^2</f>
        <v>3520833.333333333</v>
      </c>
      <c r="CC826" s="18">
        <f t="shared" ref="CC826:CC879" si="437">BI826*(BH826^2)/4</f>
        <v>5281250</v>
      </c>
      <c r="CD826" s="25">
        <f t="shared" ref="CD826:CD879" si="438">CC826/CB826</f>
        <v>1.5000000000000002</v>
      </c>
      <c r="CE826" s="26">
        <f t="shared" ref="CE826:CE879" si="439">SQRT(CA826/BX826)</f>
        <v>187.63883748662835</v>
      </c>
      <c r="CF826" s="18">
        <f t="shared" ref="CF826:CF879" si="440">BX826</f>
        <v>32500</v>
      </c>
      <c r="CG826" s="18">
        <f t="shared" ref="CG826:CG879" si="441">BX826</f>
        <v>32500</v>
      </c>
      <c r="CH826" s="18">
        <f t="shared" ref="CH826:CH879" si="442">1/12*BH826*BI826^3</f>
        <v>6770833.333333333</v>
      </c>
      <c r="CI826" s="18">
        <f t="shared" ref="CI826:CI879" si="443">1/6*BH826*BI826^2</f>
        <v>270833.33333333331</v>
      </c>
      <c r="CJ826" s="18">
        <f t="shared" ref="CJ826:CJ879" si="444">BH826*(BI826^2)/4</f>
        <v>406250</v>
      </c>
      <c r="CK826" s="25">
        <f t="shared" ref="CK826:CK879" si="445">CJ826/CI826</f>
        <v>1.5</v>
      </c>
      <c r="CL826" s="26">
        <f t="shared" ref="CL826:CL879" si="446">SQRT(CH826/BX826)</f>
        <v>14.433756729740644</v>
      </c>
      <c r="DJ826" s="20" t="s">
        <v>542</v>
      </c>
    </row>
    <row r="827" spans="1:114" x14ac:dyDescent="0.2">
      <c r="A827" s="15" t="s">
        <v>105</v>
      </c>
      <c r="B827" s="10" t="s">
        <v>927</v>
      </c>
      <c r="C827" s="11">
        <f t="shared" si="429"/>
        <v>43.96</v>
      </c>
      <c r="D827" s="11">
        <f t="shared" si="421"/>
        <v>700</v>
      </c>
      <c r="E827" s="11">
        <f t="shared" si="421"/>
        <v>8</v>
      </c>
      <c r="F827" s="11">
        <f t="shared" si="421"/>
        <v>0</v>
      </c>
      <c r="G827" s="11">
        <f t="shared" si="421"/>
        <v>0</v>
      </c>
      <c r="H827" s="11">
        <f t="shared" si="421"/>
        <v>0</v>
      </c>
      <c r="I827" s="11">
        <f t="shared" si="420"/>
        <v>0</v>
      </c>
      <c r="J827" s="11">
        <f t="shared" si="420"/>
        <v>0</v>
      </c>
      <c r="K827" s="11">
        <f t="shared" si="420"/>
        <v>0</v>
      </c>
      <c r="L827" s="11">
        <f t="shared" si="420"/>
        <v>0</v>
      </c>
      <c r="M827" s="11">
        <f t="shared" si="420"/>
        <v>0</v>
      </c>
      <c r="N827" s="11">
        <f t="shared" si="412"/>
        <v>0</v>
      </c>
      <c r="O827" s="11">
        <f t="shared" si="412"/>
        <v>0</v>
      </c>
      <c r="P827" s="11">
        <f t="shared" si="412"/>
        <v>0</v>
      </c>
      <c r="Q827" s="11">
        <f t="shared" si="412"/>
        <v>0</v>
      </c>
      <c r="R827" s="11">
        <f t="shared" si="422"/>
        <v>0</v>
      </c>
      <c r="S827" s="11">
        <f t="shared" si="422"/>
        <v>0</v>
      </c>
      <c r="T827" s="11">
        <f t="shared" si="422"/>
        <v>5600</v>
      </c>
      <c r="U827" s="40">
        <f t="shared" si="430"/>
        <v>1.4159999999999999</v>
      </c>
      <c r="V827" s="11">
        <f t="shared" si="424"/>
        <v>32.21110100090992</v>
      </c>
      <c r="W827" s="11">
        <f t="shared" si="424"/>
        <v>228666666.66666666</v>
      </c>
      <c r="X827" s="11">
        <f t="shared" si="424"/>
        <v>653333.33333333326</v>
      </c>
      <c r="Y827" s="11">
        <f t="shared" si="424"/>
        <v>980000</v>
      </c>
      <c r="Z827" s="11">
        <f t="shared" si="424"/>
        <v>1.5000000000000002</v>
      </c>
      <c r="AA827" s="11">
        <f t="shared" si="424"/>
        <v>202.072594216369</v>
      </c>
      <c r="AB827" s="11">
        <f t="shared" si="424"/>
        <v>5600</v>
      </c>
      <c r="AC827" s="11">
        <f t="shared" si="424"/>
        <v>5600</v>
      </c>
      <c r="AD827" s="11">
        <f t="shared" si="424"/>
        <v>29866.666666666664</v>
      </c>
      <c r="AE827" s="11">
        <f t="shared" si="424"/>
        <v>7466.6666666666661</v>
      </c>
      <c r="AF827" s="11">
        <f t="shared" si="424"/>
        <v>11200</v>
      </c>
      <c r="AG827" s="11">
        <f t="shared" si="424"/>
        <v>1.5000000000000002</v>
      </c>
      <c r="AH827" s="11">
        <f t="shared" si="424"/>
        <v>2.3094010767585029</v>
      </c>
      <c r="AI827" s="11">
        <f t="shared" si="424"/>
        <v>0</v>
      </c>
      <c r="AJ827" s="11">
        <f t="shared" si="424"/>
        <v>0</v>
      </c>
      <c r="AK827" s="11">
        <f t="shared" si="424"/>
        <v>0</v>
      </c>
      <c r="AL827" s="11">
        <f t="shared" si="427"/>
        <v>0</v>
      </c>
      <c r="AM827" s="11">
        <f t="shared" si="427"/>
        <v>0</v>
      </c>
      <c r="AN827" s="11">
        <f t="shared" si="427"/>
        <v>0</v>
      </c>
      <c r="AO827" s="11">
        <f t="shared" si="427"/>
        <v>0</v>
      </c>
      <c r="AP827" s="11">
        <f t="shared" si="427"/>
        <v>0</v>
      </c>
      <c r="AQ827" s="11">
        <f t="shared" si="427"/>
        <v>0</v>
      </c>
      <c r="AR827" s="11">
        <f t="shared" si="426"/>
        <v>0</v>
      </c>
      <c r="AS827" s="11">
        <f t="shared" si="426"/>
        <v>0</v>
      </c>
      <c r="AT827" s="11">
        <f t="shared" si="418"/>
        <v>0</v>
      </c>
      <c r="AU827" s="11">
        <f t="shared" si="418"/>
        <v>0</v>
      </c>
      <c r="AV827" s="11">
        <f t="shared" si="418"/>
        <v>0</v>
      </c>
      <c r="AW827" s="11">
        <f t="shared" si="418"/>
        <v>0</v>
      </c>
      <c r="AX827" s="11">
        <f t="shared" si="418"/>
        <v>0</v>
      </c>
      <c r="AY827" s="11">
        <f t="shared" si="418"/>
        <v>0</v>
      </c>
      <c r="AZ827" s="11">
        <f t="shared" si="418"/>
        <v>0</v>
      </c>
      <c r="BA827" s="11">
        <f t="shared" si="418"/>
        <v>0</v>
      </c>
      <c r="BB827" s="11">
        <f t="shared" si="428"/>
        <v>0</v>
      </c>
      <c r="BC827" s="11">
        <f t="shared" si="428"/>
        <v>0</v>
      </c>
      <c r="BD827" s="11">
        <f t="shared" si="428"/>
        <v>0</v>
      </c>
      <c r="BE827" s="11">
        <f t="shared" si="428"/>
        <v>0</v>
      </c>
      <c r="BF827" s="15" t="str">
        <f t="shared" si="431"/>
        <v>ČSN 42 5524</v>
      </c>
      <c r="BG827" s="42">
        <v>43.96</v>
      </c>
      <c r="BH827" s="17">
        <f t="shared" si="432"/>
        <v>700</v>
      </c>
      <c r="BI827" s="17">
        <f t="shared" si="433"/>
        <v>8</v>
      </c>
      <c r="BX827" s="18">
        <f t="shared" si="425"/>
        <v>5600</v>
      </c>
      <c r="BY827" s="42">
        <v>1.4159999999999999</v>
      </c>
      <c r="BZ827" s="43">
        <f t="shared" si="434"/>
        <v>32.21110100090992</v>
      </c>
      <c r="CA827" s="18">
        <f t="shared" si="435"/>
        <v>228666666.66666666</v>
      </c>
      <c r="CB827" s="18">
        <f t="shared" si="436"/>
        <v>653333.33333333326</v>
      </c>
      <c r="CC827" s="18">
        <f t="shared" si="437"/>
        <v>980000</v>
      </c>
      <c r="CD827" s="25">
        <f t="shared" si="438"/>
        <v>1.5000000000000002</v>
      </c>
      <c r="CE827" s="26">
        <f t="shared" si="439"/>
        <v>202.072594216369</v>
      </c>
      <c r="CF827" s="18">
        <f t="shared" si="440"/>
        <v>5600</v>
      </c>
      <c r="CG827" s="18">
        <f t="shared" si="441"/>
        <v>5600</v>
      </c>
      <c r="CH827" s="18">
        <f t="shared" si="442"/>
        <v>29866.666666666664</v>
      </c>
      <c r="CI827" s="18">
        <f t="shared" si="443"/>
        <v>7466.6666666666661</v>
      </c>
      <c r="CJ827" s="18">
        <f t="shared" si="444"/>
        <v>11200</v>
      </c>
      <c r="CK827" s="25">
        <f t="shared" si="445"/>
        <v>1.5000000000000002</v>
      </c>
      <c r="CL827" s="26">
        <f t="shared" si="446"/>
        <v>2.3094010767585029</v>
      </c>
      <c r="DJ827" s="20" t="s">
        <v>542</v>
      </c>
    </row>
    <row r="828" spans="1:114" x14ac:dyDescent="0.2">
      <c r="A828" s="15" t="s">
        <v>105</v>
      </c>
      <c r="B828" s="10" t="s">
        <v>928</v>
      </c>
      <c r="C828" s="11">
        <f t="shared" si="429"/>
        <v>49.454999999999998</v>
      </c>
      <c r="D828" s="11">
        <f t="shared" si="421"/>
        <v>700</v>
      </c>
      <c r="E828" s="11">
        <f t="shared" si="421"/>
        <v>9</v>
      </c>
      <c r="F828" s="11">
        <f t="shared" si="421"/>
        <v>0</v>
      </c>
      <c r="G828" s="11">
        <f t="shared" si="421"/>
        <v>0</v>
      </c>
      <c r="H828" s="11">
        <f t="shared" si="421"/>
        <v>0</v>
      </c>
      <c r="I828" s="11">
        <f t="shared" si="420"/>
        <v>0</v>
      </c>
      <c r="J828" s="11">
        <f t="shared" si="420"/>
        <v>0</v>
      </c>
      <c r="K828" s="11">
        <f t="shared" si="420"/>
        <v>0</v>
      </c>
      <c r="L828" s="11">
        <f t="shared" si="420"/>
        <v>0</v>
      </c>
      <c r="M828" s="11">
        <f t="shared" si="420"/>
        <v>0</v>
      </c>
      <c r="N828" s="11">
        <f t="shared" si="412"/>
        <v>0</v>
      </c>
      <c r="O828" s="11">
        <f t="shared" si="412"/>
        <v>0</v>
      </c>
      <c r="P828" s="11">
        <f t="shared" si="412"/>
        <v>0</v>
      </c>
      <c r="Q828" s="11">
        <f t="shared" si="412"/>
        <v>0</v>
      </c>
      <c r="R828" s="11">
        <f t="shared" si="422"/>
        <v>0</v>
      </c>
      <c r="S828" s="11">
        <f t="shared" si="422"/>
        <v>0</v>
      </c>
      <c r="T828" s="11">
        <f t="shared" si="422"/>
        <v>6300</v>
      </c>
      <c r="U828" s="40">
        <f t="shared" si="430"/>
        <v>1.4179999999999999</v>
      </c>
      <c r="V828" s="11">
        <f t="shared" si="424"/>
        <v>28.672530583358608</v>
      </c>
      <c r="W828" s="11">
        <f t="shared" si="424"/>
        <v>257250000</v>
      </c>
      <c r="X828" s="11">
        <f t="shared" si="424"/>
        <v>735000</v>
      </c>
      <c r="Y828" s="11">
        <f t="shared" si="424"/>
        <v>1102500</v>
      </c>
      <c r="Z828" s="11">
        <f t="shared" si="424"/>
        <v>1.5</v>
      </c>
      <c r="AA828" s="11">
        <f t="shared" si="424"/>
        <v>202.07259421636903</v>
      </c>
      <c r="AB828" s="11">
        <f t="shared" si="424"/>
        <v>6300</v>
      </c>
      <c r="AC828" s="11">
        <f t="shared" si="424"/>
        <v>6300</v>
      </c>
      <c r="AD828" s="11">
        <f t="shared" si="424"/>
        <v>42525</v>
      </c>
      <c r="AE828" s="11">
        <f t="shared" si="424"/>
        <v>9450</v>
      </c>
      <c r="AF828" s="11">
        <f t="shared" si="424"/>
        <v>14175</v>
      </c>
      <c r="AG828" s="11">
        <f t="shared" si="424"/>
        <v>1.5</v>
      </c>
      <c r="AH828" s="11">
        <f t="shared" si="424"/>
        <v>2.598076211353316</v>
      </c>
      <c r="AI828" s="11">
        <f t="shared" si="424"/>
        <v>0</v>
      </c>
      <c r="AJ828" s="11">
        <f t="shared" si="424"/>
        <v>0</v>
      </c>
      <c r="AK828" s="11">
        <f t="shared" si="424"/>
        <v>0</v>
      </c>
      <c r="AL828" s="11">
        <f t="shared" si="427"/>
        <v>0</v>
      </c>
      <c r="AM828" s="11">
        <f t="shared" si="427"/>
        <v>0</v>
      </c>
      <c r="AN828" s="11">
        <f t="shared" si="427"/>
        <v>0</v>
      </c>
      <c r="AO828" s="11">
        <f t="shared" si="427"/>
        <v>0</v>
      </c>
      <c r="AP828" s="11">
        <f t="shared" si="427"/>
        <v>0</v>
      </c>
      <c r="AQ828" s="11">
        <f t="shared" si="427"/>
        <v>0</v>
      </c>
      <c r="AR828" s="11">
        <f t="shared" si="426"/>
        <v>0</v>
      </c>
      <c r="AS828" s="11">
        <f t="shared" si="426"/>
        <v>0</v>
      </c>
      <c r="AT828" s="11">
        <f t="shared" si="418"/>
        <v>0</v>
      </c>
      <c r="AU828" s="11">
        <f t="shared" si="418"/>
        <v>0</v>
      </c>
      <c r="AV828" s="11">
        <f t="shared" si="418"/>
        <v>0</v>
      </c>
      <c r="AW828" s="11">
        <f t="shared" si="418"/>
        <v>0</v>
      </c>
      <c r="AX828" s="11">
        <f t="shared" si="418"/>
        <v>0</v>
      </c>
      <c r="AY828" s="11">
        <f t="shared" si="418"/>
        <v>0</v>
      </c>
      <c r="AZ828" s="11">
        <f t="shared" si="418"/>
        <v>0</v>
      </c>
      <c r="BA828" s="11">
        <f t="shared" si="418"/>
        <v>0</v>
      </c>
      <c r="BB828" s="11">
        <f t="shared" si="428"/>
        <v>0</v>
      </c>
      <c r="BC828" s="11">
        <f t="shared" si="428"/>
        <v>0</v>
      </c>
      <c r="BD828" s="11">
        <f t="shared" si="428"/>
        <v>0</v>
      </c>
      <c r="BE828" s="11">
        <f t="shared" si="428"/>
        <v>0</v>
      </c>
      <c r="BF828" s="15" t="str">
        <f t="shared" si="431"/>
        <v>ČSN 42 5524</v>
      </c>
      <c r="BG828" s="42">
        <v>49.454999999999998</v>
      </c>
      <c r="BH828" s="17">
        <f t="shared" si="432"/>
        <v>700</v>
      </c>
      <c r="BI828" s="17">
        <f t="shared" si="433"/>
        <v>9</v>
      </c>
      <c r="BX828" s="18">
        <f t="shared" si="425"/>
        <v>6300</v>
      </c>
      <c r="BY828" s="42">
        <v>1.4179999999999999</v>
      </c>
      <c r="BZ828" s="43">
        <f t="shared" si="434"/>
        <v>28.672530583358608</v>
      </c>
      <c r="CA828" s="18">
        <f t="shared" si="435"/>
        <v>257250000</v>
      </c>
      <c r="CB828" s="18">
        <f t="shared" si="436"/>
        <v>735000</v>
      </c>
      <c r="CC828" s="18">
        <f t="shared" si="437"/>
        <v>1102500</v>
      </c>
      <c r="CD828" s="25">
        <f t="shared" si="438"/>
        <v>1.5</v>
      </c>
      <c r="CE828" s="26">
        <f t="shared" si="439"/>
        <v>202.07259421636903</v>
      </c>
      <c r="CF828" s="18">
        <f t="shared" si="440"/>
        <v>6300</v>
      </c>
      <c r="CG828" s="18">
        <f t="shared" si="441"/>
        <v>6300</v>
      </c>
      <c r="CH828" s="18">
        <f t="shared" si="442"/>
        <v>42525</v>
      </c>
      <c r="CI828" s="18">
        <f t="shared" si="443"/>
        <v>9450</v>
      </c>
      <c r="CJ828" s="18">
        <f t="shared" si="444"/>
        <v>14175</v>
      </c>
      <c r="CK828" s="25">
        <f t="shared" si="445"/>
        <v>1.5</v>
      </c>
      <c r="CL828" s="26">
        <f t="shared" si="446"/>
        <v>2.598076211353316</v>
      </c>
      <c r="DJ828" s="20" t="s">
        <v>542</v>
      </c>
    </row>
    <row r="829" spans="1:114" x14ac:dyDescent="0.2">
      <c r="A829" s="15" t="s">
        <v>105</v>
      </c>
      <c r="B829" s="10" t="s">
        <v>929</v>
      </c>
      <c r="C829" s="11">
        <f t="shared" si="429"/>
        <v>54.95</v>
      </c>
      <c r="D829" s="11">
        <f t="shared" si="421"/>
        <v>700</v>
      </c>
      <c r="E829" s="11">
        <f t="shared" si="421"/>
        <v>10</v>
      </c>
      <c r="F829" s="11">
        <f t="shared" si="421"/>
        <v>0</v>
      </c>
      <c r="G829" s="11">
        <f t="shared" si="421"/>
        <v>0</v>
      </c>
      <c r="H829" s="11">
        <f t="shared" si="421"/>
        <v>0</v>
      </c>
      <c r="I829" s="11">
        <f t="shared" si="420"/>
        <v>0</v>
      </c>
      <c r="J829" s="11">
        <f t="shared" si="420"/>
        <v>0</v>
      </c>
      <c r="K829" s="11">
        <f t="shared" si="420"/>
        <v>0</v>
      </c>
      <c r="L829" s="11">
        <f t="shared" si="420"/>
        <v>0</v>
      </c>
      <c r="M829" s="11">
        <f t="shared" si="420"/>
        <v>0</v>
      </c>
      <c r="N829" s="11">
        <f t="shared" si="412"/>
        <v>0</v>
      </c>
      <c r="O829" s="11">
        <f t="shared" si="412"/>
        <v>0</v>
      </c>
      <c r="P829" s="11">
        <f t="shared" si="412"/>
        <v>0</v>
      </c>
      <c r="Q829" s="11">
        <f t="shared" si="412"/>
        <v>0</v>
      </c>
      <c r="R829" s="11">
        <f t="shared" si="422"/>
        <v>0</v>
      </c>
      <c r="S829" s="11">
        <f t="shared" si="422"/>
        <v>0</v>
      </c>
      <c r="T829" s="11">
        <f t="shared" si="422"/>
        <v>7000</v>
      </c>
      <c r="U829" s="40">
        <f t="shared" si="430"/>
        <v>1.42</v>
      </c>
      <c r="V829" s="11">
        <f t="shared" si="424"/>
        <v>25.84167424931756</v>
      </c>
      <c r="W829" s="11">
        <f t="shared" si="424"/>
        <v>285833333.33333331</v>
      </c>
      <c r="X829" s="11">
        <f t="shared" si="424"/>
        <v>816666.66666666663</v>
      </c>
      <c r="Y829" s="11">
        <f t="shared" si="424"/>
        <v>1225000</v>
      </c>
      <c r="Z829" s="11">
        <f t="shared" si="424"/>
        <v>1.5</v>
      </c>
      <c r="AA829" s="11">
        <f t="shared" si="424"/>
        <v>202.072594216369</v>
      </c>
      <c r="AB829" s="11">
        <f t="shared" si="424"/>
        <v>7000</v>
      </c>
      <c r="AC829" s="11">
        <f t="shared" si="424"/>
        <v>7000</v>
      </c>
      <c r="AD829" s="11">
        <f t="shared" si="424"/>
        <v>58333.333333333328</v>
      </c>
      <c r="AE829" s="11">
        <f t="shared" si="424"/>
        <v>11666.666666666666</v>
      </c>
      <c r="AF829" s="11">
        <f t="shared" si="424"/>
        <v>17500</v>
      </c>
      <c r="AG829" s="11">
        <f t="shared" si="424"/>
        <v>1.5</v>
      </c>
      <c r="AH829" s="11">
        <f t="shared" si="424"/>
        <v>2.8867513459481287</v>
      </c>
      <c r="AI829" s="11">
        <f t="shared" si="424"/>
        <v>0</v>
      </c>
      <c r="AJ829" s="11">
        <f t="shared" si="424"/>
        <v>0</v>
      </c>
      <c r="AK829" s="11">
        <f t="shared" si="424"/>
        <v>0</v>
      </c>
      <c r="AL829" s="11">
        <f t="shared" si="427"/>
        <v>0</v>
      </c>
      <c r="AM829" s="11">
        <f t="shared" si="427"/>
        <v>0</v>
      </c>
      <c r="AN829" s="11">
        <f t="shared" si="427"/>
        <v>0</v>
      </c>
      <c r="AO829" s="11">
        <f t="shared" si="427"/>
        <v>0</v>
      </c>
      <c r="AP829" s="11">
        <f t="shared" si="427"/>
        <v>0</v>
      </c>
      <c r="AQ829" s="11">
        <f t="shared" si="427"/>
        <v>0</v>
      </c>
      <c r="AR829" s="11">
        <f t="shared" si="426"/>
        <v>0</v>
      </c>
      <c r="AS829" s="11">
        <f t="shared" si="426"/>
        <v>0</v>
      </c>
      <c r="AT829" s="11">
        <f t="shared" si="418"/>
        <v>0</v>
      </c>
      <c r="AU829" s="11">
        <f t="shared" si="418"/>
        <v>0</v>
      </c>
      <c r="AV829" s="11">
        <f t="shared" si="418"/>
        <v>0</v>
      </c>
      <c r="AW829" s="11">
        <f t="shared" si="418"/>
        <v>0</v>
      </c>
      <c r="AX829" s="11">
        <f t="shared" si="418"/>
        <v>0</v>
      </c>
      <c r="AY829" s="11">
        <f t="shared" si="418"/>
        <v>0</v>
      </c>
      <c r="AZ829" s="11">
        <f t="shared" si="418"/>
        <v>0</v>
      </c>
      <c r="BA829" s="11">
        <f t="shared" si="418"/>
        <v>0</v>
      </c>
      <c r="BB829" s="11">
        <f t="shared" si="428"/>
        <v>0</v>
      </c>
      <c r="BC829" s="11">
        <f t="shared" si="428"/>
        <v>0</v>
      </c>
      <c r="BD829" s="11">
        <f t="shared" si="428"/>
        <v>0</v>
      </c>
      <c r="BE829" s="11">
        <f t="shared" si="428"/>
        <v>0</v>
      </c>
      <c r="BF829" s="15" t="str">
        <f t="shared" si="431"/>
        <v>ČSN 42 5524</v>
      </c>
      <c r="BG829" s="42">
        <v>54.95</v>
      </c>
      <c r="BH829" s="17">
        <f t="shared" si="432"/>
        <v>700</v>
      </c>
      <c r="BI829" s="17">
        <f t="shared" si="433"/>
        <v>10</v>
      </c>
      <c r="BX829" s="18">
        <f t="shared" si="425"/>
        <v>7000</v>
      </c>
      <c r="BY829" s="42">
        <v>1.42</v>
      </c>
      <c r="BZ829" s="43">
        <f t="shared" si="434"/>
        <v>25.84167424931756</v>
      </c>
      <c r="CA829" s="18">
        <f t="shared" si="435"/>
        <v>285833333.33333331</v>
      </c>
      <c r="CB829" s="18">
        <f t="shared" si="436"/>
        <v>816666.66666666663</v>
      </c>
      <c r="CC829" s="18">
        <f t="shared" si="437"/>
        <v>1225000</v>
      </c>
      <c r="CD829" s="25">
        <f t="shared" si="438"/>
        <v>1.5</v>
      </c>
      <c r="CE829" s="26">
        <f t="shared" si="439"/>
        <v>202.072594216369</v>
      </c>
      <c r="CF829" s="18">
        <f t="shared" si="440"/>
        <v>7000</v>
      </c>
      <c r="CG829" s="18">
        <f t="shared" si="441"/>
        <v>7000</v>
      </c>
      <c r="CH829" s="18">
        <f t="shared" si="442"/>
        <v>58333.333333333328</v>
      </c>
      <c r="CI829" s="18">
        <f t="shared" si="443"/>
        <v>11666.666666666666</v>
      </c>
      <c r="CJ829" s="18">
        <f t="shared" si="444"/>
        <v>17500</v>
      </c>
      <c r="CK829" s="25">
        <f t="shared" si="445"/>
        <v>1.5</v>
      </c>
      <c r="CL829" s="26">
        <f t="shared" si="446"/>
        <v>2.8867513459481287</v>
      </c>
      <c r="DJ829" s="20" t="s">
        <v>542</v>
      </c>
    </row>
    <row r="830" spans="1:114" x14ac:dyDescent="0.2">
      <c r="A830" s="15" t="s">
        <v>105</v>
      </c>
      <c r="B830" s="10" t="s">
        <v>930</v>
      </c>
      <c r="C830" s="11">
        <f t="shared" si="429"/>
        <v>65.94</v>
      </c>
      <c r="D830" s="11">
        <f t="shared" si="421"/>
        <v>700</v>
      </c>
      <c r="E830" s="11">
        <f t="shared" si="421"/>
        <v>12</v>
      </c>
      <c r="F830" s="11">
        <f t="shared" si="421"/>
        <v>0</v>
      </c>
      <c r="G830" s="11">
        <f t="shared" si="421"/>
        <v>0</v>
      </c>
      <c r="H830" s="11">
        <f t="shared" si="421"/>
        <v>0</v>
      </c>
      <c r="I830" s="11">
        <f t="shared" si="420"/>
        <v>0</v>
      </c>
      <c r="J830" s="11">
        <f t="shared" si="420"/>
        <v>0</v>
      </c>
      <c r="K830" s="11">
        <f t="shared" si="420"/>
        <v>0</v>
      </c>
      <c r="L830" s="11">
        <f t="shared" si="420"/>
        <v>0</v>
      </c>
      <c r="M830" s="11">
        <f t="shared" si="420"/>
        <v>0</v>
      </c>
      <c r="N830" s="11">
        <f t="shared" si="412"/>
        <v>0</v>
      </c>
      <c r="O830" s="11">
        <f t="shared" si="412"/>
        <v>0</v>
      </c>
      <c r="P830" s="11">
        <f t="shared" si="412"/>
        <v>0</v>
      </c>
      <c r="Q830" s="11">
        <f t="shared" si="412"/>
        <v>0</v>
      </c>
      <c r="R830" s="11">
        <f t="shared" si="422"/>
        <v>0</v>
      </c>
      <c r="S830" s="11">
        <f t="shared" si="422"/>
        <v>0</v>
      </c>
      <c r="T830" s="11">
        <f t="shared" si="422"/>
        <v>8400</v>
      </c>
      <c r="U830" s="40">
        <f t="shared" si="430"/>
        <v>1.4239999999999999</v>
      </c>
      <c r="V830" s="11">
        <f t="shared" si="424"/>
        <v>21.59538974825599</v>
      </c>
      <c r="W830" s="11">
        <f t="shared" si="424"/>
        <v>343000000</v>
      </c>
      <c r="X830" s="11">
        <f t="shared" si="424"/>
        <v>980000</v>
      </c>
      <c r="Y830" s="11">
        <f t="shared" si="424"/>
        <v>1470000</v>
      </c>
      <c r="Z830" s="11">
        <f t="shared" si="424"/>
        <v>1.5</v>
      </c>
      <c r="AA830" s="11">
        <f t="shared" si="424"/>
        <v>202.07259421636903</v>
      </c>
      <c r="AB830" s="11">
        <f t="shared" si="424"/>
        <v>8400</v>
      </c>
      <c r="AC830" s="11">
        <f t="shared" si="424"/>
        <v>8400</v>
      </c>
      <c r="AD830" s="11">
        <f t="shared" si="424"/>
        <v>100799.99999999999</v>
      </c>
      <c r="AE830" s="11">
        <f t="shared" si="424"/>
        <v>16800</v>
      </c>
      <c r="AF830" s="11">
        <f t="shared" si="424"/>
        <v>25200</v>
      </c>
      <c r="AG830" s="11">
        <f t="shared" si="424"/>
        <v>1.5</v>
      </c>
      <c r="AH830" s="11">
        <f t="shared" si="424"/>
        <v>3.4641016151377544</v>
      </c>
      <c r="AI830" s="11">
        <f t="shared" si="424"/>
        <v>0</v>
      </c>
      <c r="AJ830" s="11">
        <f t="shared" si="424"/>
        <v>0</v>
      </c>
      <c r="AK830" s="11">
        <f t="shared" si="424"/>
        <v>0</v>
      </c>
      <c r="AL830" s="11">
        <f t="shared" si="427"/>
        <v>0</v>
      </c>
      <c r="AM830" s="11">
        <f t="shared" si="427"/>
        <v>0</v>
      </c>
      <c r="AN830" s="11">
        <f t="shared" si="427"/>
        <v>0</v>
      </c>
      <c r="AO830" s="11">
        <f t="shared" si="427"/>
        <v>0</v>
      </c>
      <c r="AP830" s="11">
        <f t="shared" si="427"/>
        <v>0</v>
      </c>
      <c r="AQ830" s="11">
        <f t="shared" si="427"/>
        <v>0</v>
      </c>
      <c r="AR830" s="11">
        <f t="shared" si="426"/>
        <v>0</v>
      </c>
      <c r="AS830" s="11">
        <f t="shared" si="426"/>
        <v>0</v>
      </c>
      <c r="AT830" s="11">
        <f t="shared" si="418"/>
        <v>0</v>
      </c>
      <c r="AU830" s="11">
        <f t="shared" si="418"/>
        <v>0</v>
      </c>
      <c r="AV830" s="11">
        <f t="shared" si="418"/>
        <v>0</v>
      </c>
      <c r="AW830" s="11">
        <f t="shared" si="418"/>
        <v>0</v>
      </c>
      <c r="AX830" s="11">
        <f t="shared" si="418"/>
        <v>0</v>
      </c>
      <c r="AY830" s="11">
        <f t="shared" si="418"/>
        <v>0</v>
      </c>
      <c r="AZ830" s="11">
        <f t="shared" si="418"/>
        <v>0</v>
      </c>
      <c r="BA830" s="11">
        <f t="shared" si="418"/>
        <v>0</v>
      </c>
      <c r="BB830" s="11">
        <f t="shared" si="428"/>
        <v>0</v>
      </c>
      <c r="BC830" s="11">
        <f t="shared" si="428"/>
        <v>0</v>
      </c>
      <c r="BD830" s="11">
        <f t="shared" si="428"/>
        <v>0</v>
      </c>
      <c r="BE830" s="11">
        <f t="shared" si="428"/>
        <v>0</v>
      </c>
      <c r="BF830" s="15" t="str">
        <f t="shared" si="431"/>
        <v>ČSN 42 5524</v>
      </c>
      <c r="BG830" s="42">
        <v>65.94</v>
      </c>
      <c r="BH830" s="17">
        <f t="shared" si="432"/>
        <v>700</v>
      </c>
      <c r="BI830" s="17">
        <f t="shared" si="433"/>
        <v>12</v>
      </c>
      <c r="BX830" s="18">
        <f t="shared" si="425"/>
        <v>8400</v>
      </c>
      <c r="BY830" s="42">
        <v>1.4239999999999999</v>
      </c>
      <c r="BZ830" s="43">
        <f t="shared" si="434"/>
        <v>21.59538974825599</v>
      </c>
      <c r="CA830" s="18">
        <f t="shared" si="435"/>
        <v>343000000</v>
      </c>
      <c r="CB830" s="18">
        <f t="shared" si="436"/>
        <v>980000</v>
      </c>
      <c r="CC830" s="18">
        <f t="shared" si="437"/>
        <v>1470000</v>
      </c>
      <c r="CD830" s="25">
        <f t="shared" si="438"/>
        <v>1.5</v>
      </c>
      <c r="CE830" s="26">
        <f t="shared" si="439"/>
        <v>202.07259421636903</v>
      </c>
      <c r="CF830" s="18">
        <f t="shared" si="440"/>
        <v>8400</v>
      </c>
      <c r="CG830" s="18">
        <f t="shared" si="441"/>
        <v>8400</v>
      </c>
      <c r="CH830" s="18">
        <f t="shared" si="442"/>
        <v>100799.99999999999</v>
      </c>
      <c r="CI830" s="18">
        <f t="shared" si="443"/>
        <v>16800</v>
      </c>
      <c r="CJ830" s="18">
        <f t="shared" si="444"/>
        <v>25200</v>
      </c>
      <c r="CK830" s="25">
        <f t="shared" si="445"/>
        <v>1.5</v>
      </c>
      <c r="CL830" s="26">
        <f t="shared" si="446"/>
        <v>3.4641016151377544</v>
      </c>
      <c r="DJ830" s="20" t="s">
        <v>542</v>
      </c>
    </row>
    <row r="831" spans="1:114" x14ac:dyDescent="0.2">
      <c r="A831" s="15" t="s">
        <v>105</v>
      </c>
      <c r="B831" s="10" t="s">
        <v>931</v>
      </c>
      <c r="C831" s="11">
        <f t="shared" si="429"/>
        <v>76.930000000000007</v>
      </c>
      <c r="D831" s="11">
        <f t="shared" si="421"/>
        <v>700</v>
      </c>
      <c r="E831" s="11">
        <f t="shared" si="421"/>
        <v>14</v>
      </c>
      <c r="F831" s="11">
        <f t="shared" si="421"/>
        <v>0</v>
      </c>
      <c r="G831" s="11">
        <f t="shared" si="421"/>
        <v>0</v>
      </c>
      <c r="H831" s="11">
        <f t="shared" si="421"/>
        <v>0</v>
      </c>
      <c r="I831" s="11">
        <f t="shared" si="420"/>
        <v>0</v>
      </c>
      <c r="J831" s="11">
        <f t="shared" si="420"/>
        <v>0</v>
      </c>
      <c r="K831" s="11">
        <f t="shared" si="420"/>
        <v>0</v>
      </c>
      <c r="L831" s="11">
        <f t="shared" si="420"/>
        <v>0</v>
      </c>
      <c r="M831" s="11">
        <f t="shared" si="420"/>
        <v>0</v>
      </c>
      <c r="N831" s="11">
        <f t="shared" si="420"/>
        <v>0</v>
      </c>
      <c r="O831" s="11">
        <f t="shared" si="420"/>
        <v>0</v>
      </c>
      <c r="P831" s="11">
        <f t="shared" si="420"/>
        <v>0</v>
      </c>
      <c r="Q831" s="11">
        <f t="shared" si="420"/>
        <v>0</v>
      </c>
      <c r="R831" s="11">
        <f t="shared" si="422"/>
        <v>0</v>
      </c>
      <c r="S831" s="11">
        <f t="shared" si="422"/>
        <v>0</v>
      </c>
      <c r="T831" s="11">
        <f t="shared" si="422"/>
        <v>9800</v>
      </c>
      <c r="U831" s="40">
        <f t="shared" si="430"/>
        <v>1.4279999999999999</v>
      </c>
      <c r="V831" s="11">
        <f t="shared" si="424"/>
        <v>18.562329390354869</v>
      </c>
      <c r="W831" s="11">
        <f t="shared" si="424"/>
        <v>400166666.66666663</v>
      </c>
      <c r="X831" s="11">
        <f t="shared" si="424"/>
        <v>1143333.3333333333</v>
      </c>
      <c r="Y831" s="11">
        <f t="shared" si="424"/>
        <v>1715000</v>
      </c>
      <c r="Z831" s="11">
        <f t="shared" si="424"/>
        <v>1.5</v>
      </c>
      <c r="AA831" s="11">
        <f t="shared" si="424"/>
        <v>202.072594216369</v>
      </c>
      <c r="AB831" s="11">
        <f t="shared" si="424"/>
        <v>9800</v>
      </c>
      <c r="AC831" s="11">
        <f t="shared" si="424"/>
        <v>9800</v>
      </c>
      <c r="AD831" s="11">
        <f t="shared" si="424"/>
        <v>160066.66666666666</v>
      </c>
      <c r="AE831" s="11">
        <f t="shared" si="424"/>
        <v>22866.666666666664</v>
      </c>
      <c r="AF831" s="11">
        <f t="shared" si="424"/>
        <v>34300</v>
      </c>
      <c r="AG831" s="11">
        <f t="shared" si="424"/>
        <v>1.5000000000000002</v>
      </c>
      <c r="AH831" s="11">
        <f t="shared" si="424"/>
        <v>4.0414518843273806</v>
      </c>
      <c r="AI831" s="11">
        <f t="shared" si="424"/>
        <v>0</v>
      </c>
      <c r="AJ831" s="11">
        <f t="shared" si="424"/>
        <v>0</v>
      </c>
      <c r="AK831" s="11">
        <f t="shared" si="424"/>
        <v>0</v>
      </c>
      <c r="AL831" s="11">
        <f t="shared" si="427"/>
        <v>0</v>
      </c>
      <c r="AM831" s="11">
        <f t="shared" si="427"/>
        <v>0</v>
      </c>
      <c r="AN831" s="11">
        <f t="shared" si="427"/>
        <v>0</v>
      </c>
      <c r="AO831" s="11">
        <f t="shared" si="427"/>
        <v>0</v>
      </c>
      <c r="AP831" s="11">
        <f t="shared" si="427"/>
        <v>0</v>
      </c>
      <c r="AQ831" s="11">
        <f t="shared" si="427"/>
        <v>0</v>
      </c>
      <c r="AR831" s="11">
        <f t="shared" si="426"/>
        <v>0</v>
      </c>
      <c r="AS831" s="11">
        <f t="shared" si="426"/>
        <v>0</v>
      </c>
      <c r="AT831" s="11">
        <f t="shared" si="418"/>
        <v>0</v>
      </c>
      <c r="AU831" s="11">
        <f t="shared" si="418"/>
        <v>0</v>
      </c>
      <c r="AV831" s="11">
        <f t="shared" si="418"/>
        <v>0</v>
      </c>
      <c r="AW831" s="11">
        <f t="shared" si="418"/>
        <v>0</v>
      </c>
      <c r="AX831" s="11">
        <f t="shared" si="418"/>
        <v>0</v>
      </c>
      <c r="AY831" s="11">
        <f t="shared" ref="AY831:BD894" si="447">IF($A831="x",DC831,"")</f>
        <v>0</v>
      </c>
      <c r="AZ831" s="11">
        <f t="shared" si="447"/>
        <v>0</v>
      </c>
      <c r="BA831" s="11">
        <f t="shared" si="447"/>
        <v>0</v>
      </c>
      <c r="BB831" s="11">
        <f t="shared" si="428"/>
        <v>0</v>
      </c>
      <c r="BC831" s="11">
        <f t="shared" si="428"/>
        <v>0</v>
      </c>
      <c r="BD831" s="11">
        <f t="shared" si="428"/>
        <v>0</v>
      </c>
      <c r="BE831" s="11">
        <f t="shared" si="428"/>
        <v>0</v>
      </c>
      <c r="BF831" s="15" t="str">
        <f t="shared" si="431"/>
        <v>ČSN 42 5524</v>
      </c>
      <c r="BG831" s="42">
        <v>76.930000000000007</v>
      </c>
      <c r="BH831" s="17">
        <f t="shared" si="432"/>
        <v>700</v>
      </c>
      <c r="BI831" s="17">
        <f t="shared" si="433"/>
        <v>14</v>
      </c>
      <c r="BX831" s="18">
        <f t="shared" si="425"/>
        <v>9800</v>
      </c>
      <c r="BY831" s="42">
        <v>1.4279999999999999</v>
      </c>
      <c r="BZ831" s="43">
        <f t="shared" si="434"/>
        <v>18.562329390354869</v>
      </c>
      <c r="CA831" s="18">
        <f t="shared" si="435"/>
        <v>400166666.66666663</v>
      </c>
      <c r="CB831" s="18">
        <f t="shared" si="436"/>
        <v>1143333.3333333333</v>
      </c>
      <c r="CC831" s="18">
        <f t="shared" si="437"/>
        <v>1715000</v>
      </c>
      <c r="CD831" s="25">
        <f t="shared" si="438"/>
        <v>1.5</v>
      </c>
      <c r="CE831" s="26">
        <f t="shared" si="439"/>
        <v>202.072594216369</v>
      </c>
      <c r="CF831" s="18">
        <f t="shared" si="440"/>
        <v>9800</v>
      </c>
      <c r="CG831" s="18">
        <f t="shared" si="441"/>
        <v>9800</v>
      </c>
      <c r="CH831" s="18">
        <f t="shared" si="442"/>
        <v>160066.66666666666</v>
      </c>
      <c r="CI831" s="18">
        <f t="shared" si="443"/>
        <v>22866.666666666664</v>
      </c>
      <c r="CJ831" s="18">
        <f t="shared" si="444"/>
        <v>34300</v>
      </c>
      <c r="CK831" s="25">
        <f t="shared" si="445"/>
        <v>1.5000000000000002</v>
      </c>
      <c r="CL831" s="26">
        <f t="shared" si="446"/>
        <v>4.0414518843273806</v>
      </c>
      <c r="DJ831" s="20" t="s">
        <v>542</v>
      </c>
    </row>
    <row r="832" spans="1:114" x14ac:dyDescent="0.2">
      <c r="A832" s="15" t="s">
        <v>105</v>
      </c>
      <c r="B832" s="10" t="s">
        <v>932</v>
      </c>
      <c r="C832" s="11">
        <f t="shared" si="429"/>
        <v>87.92</v>
      </c>
      <c r="D832" s="11">
        <f t="shared" si="421"/>
        <v>700</v>
      </c>
      <c r="E832" s="11">
        <f t="shared" si="421"/>
        <v>16</v>
      </c>
      <c r="F832" s="11">
        <f t="shared" si="421"/>
        <v>0</v>
      </c>
      <c r="G832" s="11">
        <f t="shared" si="421"/>
        <v>0</v>
      </c>
      <c r="H832" s="11">
        <f t="shared" si="421"/>
        <v>0</v>
      </c>
      <c r="I832" s="11">
        <f t="shared" si="420"/>
        <v>0</v>
      </c>
      <c r="J832" s="11">
        <f t="shared" si="420"/>
        <v>0</v>
      </c>
      <c r="K832" s="11">
        <f t="shared" si="420"/>
        <v>0</v>
      </c>
      <c r="L832" s="11">
        <f t="shared" si="420"/>
        <v>0</v>
      </c>
      <c r="M832" s="11">
        <f t="shared" si="420"/>
        <v>0</v>
      </c>
      <c r="N832" s="11">
        <f t="shared" si="420"/>
        <v>0</v>
      </c>
      <c r="O832" s="11">
        <f t="shared" si="420"/>
        <v>0</v>
      </c>
      <c r="P832" s="11">
        <f t="shared" si="420"/>
        <v>0</v>
      </c>
      <c r="Q832" s="11">
        <f t="shared" si="420"/>
        <v>0</v>
      </c>
      <c r="R832" s="11">
        <f t="shared" si="422"/>
        <v>0</v>
      </c>
      <c r="S832" s="11">
        <f t="shared" si="422"/>
        <v>0</v>
      </c>
      <c r="T832" s="11">
        <f t="shared" si="422"/>
        <v>11200</v>
      </c>
      <c r="U832" s="40">
        <f t="shared" si="430"/>
        <v>1.4319999999999999</v>
      </c>
      <c r="V832" s="11">
        <f t="shared" si="424"/>
        <v>16.287534121929028</v>
      </c>
      <c r="W832" s="11">
        <f t="shared" si="424"/>
        <v>457333333.33333331</v>
      </c>
      <c r="X832" s="11">
        <f t="shared" si="424"/>
        <v>1306666.6666666665</v>
      </c>
      <c r="Y832" s="11">
        <f t="shared" si="424"/>
        <v>1960000</v>
      </c>
      <c r="Z832" s="11">
        <f t="shared" si="424"/>
        <v>1.5000000000000002</v>
      </c>
      <c r="AA832" s="11">
        <f t="shared" si="424"/>
        <v>202.072594216369</v>
      </c>
      <c r="AB832" s="11">
        <f t="shared" si="424"/>
        <v>11200</v>
      </c>
      <c r="AC832" s="11">
        <f t="shared" si="424"/>
        <v>11200</v>
      </c>
      <c r="AD832" s="11">
        <f t="shared" si="424"/>
        <v>238933.33333333331</v>
      </c>
      <c r="AE832" s="11">
        <f t="shared" si="424"/>
        <v>29866.666666666664</v>
      </c>
      <c r="AF832" s="11">
        <f t="shared" si="424"/>
        <v>44800</v>
      </c>
      <c r="AG832" s="11">
        <f t="shared" si="424"/>
        <v>1.5000000000000002</v>
      </c>
      <c r="AH832" s="11">
        <f t="shared" si="424"/>
        <v>4.6188021535170058</v>
      </c>
      <c r="AI832" s="11">
        <f t="shared" si="424"/>
        <v>0</v>
      </c>
      <c r="AJ832" s="11">
        <f t="shared" si="424"/>
        <v>0</v>
      </c>
      <c r="AK832" s="11">
        <f t="shared" si="424"/>
        <v>0</v>
      </c>
      <c r="AL832" s="11">
        <f t="shared" si="427"/>
        <v>0</v>
      </c>
      <c r="AM832" s="11">
        <f t="shared" si="427"/>
        <v>0</v>
      </c>
      <c r="AN832" s="11">
        <f t="shared" si="427"/>
        <v>0</v>
      </c>
      <c r="AO832" s="11">
        <f t="shared" si="427"/>
        <v>0</v>
      </c>
      <c r="AP832" s="11">
        <f t="shared" si="427"/>
        <v>0</v>
      </c>
      <c r="AQ832" s="11">
        <f t="shared" si="427"/>
        <v>0</v>
      </c>
      <c r="AR832" s="11">
        <f t="shared" si="426"/>
        <v>0</v>
      </c>
      <c r="AS832" s="11">
        <f t="shared" si="426"/>
        <v>0</v>
      </c>
      <c r="AT832" s="11">
        <f t="shared" si="426"/>
        <v>0</v>
      </c>
      <c r="AU832" s="11">
        <f t="shared" si="426"/>
        <v>0</v>
      </c>
      <c r="AV832" s="11">
        <f t="shared" si="426"/>
        <v>0</v>
      </c>
      <c r="AW832" s="11">
        <f t="shared" si="426"/>
        <v>0</v>
      </c>
      <c r="AX832" s="11">
        <f t="shared" si="426"/>
        <v>0</v>
      </c>
      <c r="AY832" s="11">
        <f t="shared" si="447"/>
        <v>0</v>
      </c>
      <c r="AZ832" s="11">
        <f t="shared" si="447"/>
        <v>0</v>
      </c>
      <c r="BA832" s="11">
        <f t="shared" si="447"/>
        <v>0</v>
      </c>
      <c r="BB832" s="11">
        <f t="shared" si="428"/>
        <v>0</v>
      </c>
      <c r="BC832" s="11">
        <f t="shared" si="428"/>
        <v>0</v>
      </c>
      <c r="BD832" s="11">
        <f t="shared" si="428"/>
        <v>0</v>
      </c>
      <c r="BE832" s="11">
        <f t="shared" si="428"/>
        <v>0</v>
      </c>
      <c r="BF832" s="15" t="str">
        <f t="shared" si="431"/>
        <v>ČSN 42 5524</v>
      </c>
      <c r="BG832" s="42">
        <v>87.92</v>
      </c>
      <c r="BH832" s="17">
        <f t="shared" si="432"/>
        <v>700</v>
      </c>
      <c r="BI832" s="17">
        <f t="shared" si="433"/>
        <v>16</v>
      </c>
      <c r="BX832" s="18">
        <f t="shared" si="425"/>
        <v>11200</v>
      </c>
      <c r="BY832" s="42">
        <v>1.4319999999999999</v>
      </c>
      <c r="BZ832" s="43">
        <f t="shared" si="434"/>
        <v>16.287534121929028</v>
      </c>
      <c r="CA832" s="18">
        <f t="shared" si="435"/>
        <v>457333333.33333331</v>
      </c>
      <c r="CB832" s="18">
        <f t="shared" si="436"/>
        <v>1306666.6666666665</v>
      </c>
      <c r="CC832" s="18">
        <f t="shared" si="437"/>
        <v>1960000</v>
      </c>
      <c r="CD832" s="25">
        <f t="shared" si="438"/>
        <v>1.5000000000000002</v>
      </c>
      <c r="CE832" s="26">
        <f t="shared" si="439"/>
        <v>202.072594216369</v>
      </c>
      <c r="CF832" s="18">
        <f t="shared" si="440"/>
        <v>11200</v>
      </c>
      <c r="CG832" s="18">
        <f t="shared" si="441"/>
        <v>11200</v>
      </c>
      <c r="CH832" s="18">
        <f t="shared" si="442"/>
        <v>238933.33333333331</v>
      </c>
      <c r="CI832" s="18">
        <f t="shared" si="443"/>
        <v>29866.666666666664</v>
      </c>
      <c r="CJ832" s="18">
        <f t="shared" si="444"/>
        <v>44800</v>
      </c>
      <c r="CK832" s="25">
        <f t="shared" si="445"/>
        <v>1.5000000000000002</v>
      </c>
      <c r="CL832" s="26">
        <f t="shared" si="446"/>
        <v>4.6188021535170058</v>
      </c>
      <c r="DJ832" s="20" t="s">
        <v>542</v>
      </c>
    </row>
    <row r="833" spans="1:114" x14ac:dyDescent="0.2">
      <c r="A833" s="15" t="s">
        <v>105</v>
      </c>
      <c r="B833" s="10" t="s">
        <v>933</v>
      </c>
      <c r="C833" s="11">
        <f t="shared" si="429"/>
        <v>98.91</v>
      </c>
      <c r="D833" s="11">
        <f t="shared" si="421"/>
        <v>700</v>
      </c>
      <c r="E833" s="11">
        <f t="shared" si="421"/>
        <v>18</v>
      </c>
      <c r="F833" s="11">
        <f t="shared" si="421"/>
        <v>0</v>
      </c>
      <c r="G833" s="11">
        <f t="shared" si="421"/>
        <v>0</v>
      </c>
      <c r="H833" s="11">
        <f t="shared" si="421"/>
        <v>0</v>
      </c>
      <c r="I833" s="11">
        <f t="shared" si="420"/>
        <v>0</v>
      </c>
      <c r="J833" s="11">
        <f t="shared" si="420"/>
        <v>0</v>
      </c>
      <c r="K833" s="11">
        <f t="shared" si="420"/>
        <v>0</v>
      </c>
      <c r="L833" s="11">
        <f t="shared" si="420"/>
        <v>0</v>
      </c>
      <c r="M833" s="11">
        <f t="shared" si="420"/>
        <v>0</v>
      </c>
      <c r="N833" s="11">
        <f t="shared" si="420"/>
        <v>0</v>
      </c>
      <c r="O833" s="11">
        <f t="shared" si="420"/>
        <v>0</v>
      </c>
      <c r="P833" s="11">
        <f t="shared" si="420"/>
        <v>0</v>
      </c>
      <c r="Q833" s="11">
        <f t="shared" si="420"/>
        <v>0</v>
      </c>
      <c r="R833" s="11">
        <f t="shared" si="422"/>
        <v>0</v>
      </c>
      <c r="S833" s="11">
        <f t="shared" si="422"/>
        <v>0</v>
      </c>
      <c r="T833" s="11">
        <f t="shared" si="422"/>
        <v>12600</v>
      </c>
      <c r="U833" s="40">
        <f t="shared" si="430"/>
        <v>1.4359999999999999</v>
      </c>
      <c r="V833" s="11">
        <f t="shared" si="424"/>
        <v>14.518248913153371</v>
      </c>
      <c r="W833" s="11">
        <f t="shared" si="424"/>
        <v>514500000</v>
      </c>
      <c r="X833" s="11">
        <f t="shared" si="424"/>
        <v>1470000</v>
      </c>
      <c r="Y833" s="11">
        <f t="shared" si="424"/>
        <v>2205000</v>
      </c>
      <c r="Z833" s="11">
        <f t="shared" si="424"/>
        <v>1.5</v>
      </c>
      <c r="AA833" s="11">
        <f t="shared" si="424"/>
        <v>202.07259421636903</v>
      </c>
      <c r="AB833" s="11">
        <f t="shared" si="424"/>
        <v>12600</v>
      </c>
      <c r="AC833" s="11">
        <f t="shared" si="424"/>
        <v>12600</v>
      </c>
      <c r="AD833" s="11">
        <f t="shared" si="424"/>
        <v>340200</v>
      </c>
      <c r="AE833" s="11">
        <f t="shared" si="424"/>
        <v>37800</v>
      </c>
      <c r="AF833" s="11">
        <f t="shared" si="424"/>
        <v>56700</v>
      </c>
      <c r="AG833" s="11">
        <f t="shared" si="424"/>
        <v>1.5</v>
      </c>
      <c r="AH833" s="11">
        <f t="shared" si="424"/>
        <v>5.196152422706632</v>
      </c>
      <c r="AI833" s="11">
        <f t="shared" si="424"/>
        <v>0</v>
      </c>
      <c r="AJ833" s="11">
        <f t="shared" si="424"/>
        <v>0</v>
      </c>
      <c r="AK833" s="11">
        <f t="shared" si="424"/>
        <v>0</v>
      </c>
      <c r="AL833" s="11">
        <f t="shared" si="427"/>
        <v>0</v>
      </c>
      <c r="AM833" s="11">
        <f t="shared" si="427"/>
        <v>0</v>
      </c>
      <c r="AN833" s="11">
        <f t="shared" si="427"/>
        <v>0</v>
      </c>
      <c r="AO833" s="11">
        <f t="shared" si="427"/>
        <v>0</v>
      </c>
      <c r="AP833" s="11">
        <f t="shared" si="427"/>
        <v>0</v>
      </c>
      <c r="AQ833" s="11">
        <f t="shared" si="427"/>
        <v>0</v>
      </c>
      <c r="AR833" s="11">
        <f t="shared" si="426"/>
        <v>0</v>
      </c>
      <c r="AS833" s="11">
        <f t="shared" si="426"/>
        <v>0</v>
      </c>
      <c r="AT833" s="11">
        <f t="shared" si="426"/>
        <v>0</v>
      </c>
      <c r="AU833" s="11">
        <f t="shared" si="426"/>
        <v>0</v>
      </c>
      <c r="AV833" s="11">
        <f t="shared" si="426"/>
        <v>0</v>
      </c>
      <c r="AW833" s="11">
        <f t="shared" si="426"/>
        <v>0</v>
      </c>
      <c r="AX833" s="11">
        <f t="shared" si="426"/>
        <v>0</v>
      </c>
      <c r="AY833" s="11">
        <f t="shared" si="447"/>
        <v>0</v>
      </c>
      <c r="AZ833" s="11">
        <f t="shared" si="447"/>
        <v>0</v>
      </c>
      <c r="BA833" s="11">
        <f t="shared" si="447"/>
        <v>0</v>
      </c>
      <c r="BB833" s="11">
        <f t="shared" si="428"/>
        <v>0</v>
      </c>
      <c r="BC833" s="11">
        <f t="shared" si="428"/>
        <v>0</v>
      </c>
      <c r="BD833" s="11">
        <f t="shared" si="428"/>
        <v>0</v>
      </c>
      <c r="BE833" s="11">
        <f t="shared" si="428"/>
        <v>0</v>
      </c>
      <c r="BF833" s="15" t="str">
        <f t="shared" si="431"/>
        <v>ČSN 42 5524</v>
      </c>
      <c r="BG833" s="42">
        <v>98.91</v>
      </c>
      <c r="BH833" s="17">
        <f t="shared" si="432"/>
        <v>700</v>
      </c>
      <c r="BI833" s="17">
        <f t="shared" si="433"/>
        <v>18</v>
      </c>
      <c r="BX833" s="18">
        <f t="shared" si="425"/>
        <v>12600</v>
      </c>
      <c r="BY833" s="42">
        <v>1.4359999999999999</v>
      </c>
      <c r="BZ833" s="43">
        <f t="shared" si="434"/>
        <v>14.518248913153371</v>
      </c>
      <c r="CA833" s="18">
        <f t="shared" si="435"/>
        <v>514500000</v>
      </c>
      <c r="CB833" s="18">
        <f t="shared" si="436"/>
        <v>1470000</v>
      </c>
      <c r="CC833" s="18">
        <f t="shared" si="437"/>
        <v>2205000</v>
      </c>
      <c r="CD833" s="25">
        <f t="shared" si="438"/>
        <v>1.5</v>
      </c>
      <c r="CE833" s="26">
        <f t="shared" si="439"/>
        <v>202.07259421636903</v>
      </c>
      <c r="CF833" s="18">
        <f t="shared" si="440"/>
        <v>12600</v>
      </c>
      <c r="CG833" s="18">
        <f t="shared" si="441"/>
        <v>12600</v>
      </c>
      <c r="CH833" s="18">
        <f t="shared" si="442"/>
        <v>340200</v>
      </c>
      <c r="CI833" s="18">
        <f t="shared" si="443"/>
        <v>37800</v>
      </c>
      <c r="CJ833" s="18">
        <f t="shared" si="444"/>
        <v>56700</v>
      </c>
      <c r="CK833" s="25">
        <f t="shared" si="445"/>
        <v>1.5</v>
      </c>
      <c r="CL833" s="26">
        <f t="shared" si="446"/>
        <v>5.196152422706632</v>
      </c>
      <c r="DJ833" s="20" t="s">
        <v>542</v>
      </c>
    </row>
    <row r="834" spans="1:114" x14ac:dyDescent="0.2">
      <c r="A834" s="15" t="s">
        <v>105</v>
      </c>
      <c r="B834" s="10" t="s">
        <v>934</v>
      </c>
      <c r="C834" s="11">
        <f t="shared" si="429"/>
        <v>109.9</v>
      </c>
      <c r="D834" s="11">
        <f t="shared" si="421"/>
        <v>700</v>
      </c>
      <c r="E834" s="11">
        <f t="shared" si="421"/>
        <v>20</v>
      </c>
      <c r="F834" s="11">
        <f t="shared" si="421"/>
        <v>0</v>
      </c>
      <c r="G834" s="11">
        <f t="shared" si="421"/>
        <v>0</v>
      </c>
      <c r="H834" s="11">
        <f t="shared" si="421"/>
        <v>0</v>
      </c>
      <c r="I834" s="11">
        <f t="shared" si="420"/>
        <v>0</v>
      </c>
      <c r="J834" s="11">
        <f t="shared" si="420"/>
        <v>0</v>
      </c>
      <c r="K834" s="11">
        <f t="shared" si="420"/>
        <v>0</v>
      </c>
      <c r="L834" s="11">
        <f t="shared" si="420"/>
        <v>0</v>
      </c>
      <c r="M834" s="11">
        <f t="shared" si="420"/>
        <v>0</v>
      </c>
      <c r="N834" s="11">
        <f t="shared" si="420"/>
        <v>0</v>
      </c>
      <c r="O834" s="11">
        <f t="shared" si="420"/>
        <v>0</v>
      </c>
      <c r="P834" s="11">
        <f t="shared" si="420"/>
        <v>0</v>
      </c>
      <c r="Q834" s="11">
        <f t="shared" si="420"/>
        <v>0</v>
      </c>
      <c r="R834" s="11">
        <f t="shared" si="422"/>
        <v>0</v>
      </c>
      <c r="S834" s="11">
        <f t="shared" si="422"/>
        <v>0</v>
      </c>
      <c r="T834" s="11">
        <f t="shared" si="422"/>
        <v>14000</v>
      </c>
      <c r="U834" s="40">
        <f t="shared" si="430"/>
        <v>1.44</v>
      </c>
      <c r="V834" s="11">
        <f t="shared" si="424"/>
        <v>13.102820746132847</v>
      </c>
      <c r="W834" s="11">
        <f t="shared" si="424"/>
        <v>571666666.66666663</v>
      </c>
      <c r="X834" s="11">
        <f t="shared" si="424"/>
        <v>1633333.3333333333</v>
      </c>
      <c r="Y834" s="11">
        <f t="shared" si="424"/>
        <v>2450000</v>
      </c>
      <c r="Z834" s="11">
        <f t="shared" si="424"/>
        <v>1.5</v>
      </c>
      <c r="AA834" s="11">
        <f t="shared" si="424"/>
        <v>202.072594216369</v>
      </c>
      <c r="AB834" s="11">
        <f t="shared" si="424"/>
        <v>14000</v>
      </c>
      <c r="AC834" s="11">
        <f t="shared" si="424"/>
        <v>14000</v>
      </c>
      <c r="AD834" s="11">
        <f t="shared" si="424"/>
        <v>466666.66666666663</v>
      </c>
      <c r="AE834" s="11">
        <f t="shared" si="424"/>
        <v>46666.666666666664</v>
      </c>
      <c r="AF834" s="11">
        <f t="shared" si="424"/>
        <v>70000</v>
      </c>
      <c r="AG834" s="11">
        <f t="shared" si="424"/>
        <v>1.5</v>
      </c>
      <c r="AH834" s="11">
        <f t="shared" si="424"/>
        <v>5.7735026918962573</v>
      </c>
      <c r="AI834" s="11">
        <f t="shared" si="424"/>
        <v>0</v>
      </c>
      <c r="AJ834" s="11">
        <f t="shared" si="424"/>
        <v>0</v>
      </c>
      <c r="AK834" s="11">
        <f t="shared" ref="AK834:AS897" si="448">IF($A834="x",CO834,"")</f>
        <v>0</v>
      </c>
      <c r="AL834" s="11">
        <f t="shared" si="427"/>
        <v>0</v>
      </c>
      <c r="AM834" s="11">
        <f t="shared" si="427"/>
        <v>0</v>
      </c>
      <c r="AN834" s="11">
        <f t="shared" si="427"/>
        <v>0</v>
      </c>
      <c r="AO834" s="11">
        <f t="shared" si="427"/>
        <v>0</v>
      </c>
      <c r="AP834" s="11">
        <f t="shared" si="427"/>
        <v>0</v>
      </c>
      <c r="AQ834" s="11">
        <f t="shared" si="427"/>
        <v>0</v>
      </c>
      <c r="AR834" s="11">
        <f t="shared" si="426"/>
        <v>0</v>
      </c>
      <c r="AS834" s="11">
        <f t="shared" si="426"/>
        <v>0</v>
      </c>
      <c r="AT834" s="11">
        <f t="shared" si="426"/>
        <v>0</v>
      </c>
      <c r="AU834" s="11">
        <f t="shared" si="426"/>
        <v>0</v>
      </c>
      <c r="AV834" s="11">
        <f t="shared" si="426"/>
        <v>0</v>
      </c>
      <c r="AW834" s="11">
        <f t="shared" si="426"/>
        <v>0</v>
      </c>
      <c r="AX834" s="11">
        <f t="shared" si="426"/>
        <v>0</v>
      </c>
      <c r="AY834" s="11">
        <f t="shared" si="447"/>
        <v>0</v>
      </c>
      <c r="AZ834" s="11">
        <f t="shared" si="447"/>
        <v>0</v>
      </c>
      <c r="BA834" s="11">
        <f t="shared" si="447"/>
        <v>0</v>
      </c>
      <c r="BB834" s="11">
        <f t="shared" si="428"/>
        <v>0</v>
      </c>
      <c r="BC834" s="11">
        <f t="shared" si="428"/>
        <v>0</v>
      </c>
      <c r="BD834" s="11">
        <f t="shared" si="428"/>
        <v>0</v>
      </c>
      <c r="BE834" s="11">
        <f t="shared" si="428"/>
        <v>0</v>
      </c>
      <c r="BF834" s="15" t="str">
        <f t="shared" si="431"/>
        <v>ČSN 42 5524</v>
      </c>
      <c r="BG834" s="42">
        <v>109.9</v>
      </c>
      <c r="BH834" s="17">
        <f t="shared" si="432"/>
        <v>700</v>
      </c>
      <c r="BI834" s="17">
        <f t="shared" si="433"/>
        <v>20</v>
      </c>
      <c r="BX834" s="18">
        <f t="shared" si="425"/>
        <v>14000</v>
      </c>
      <c r="BY834" s="42">
        <v>1.44</v>
      </c>
      <c r="BZ834" s="43">
        <f t="shared" si="434"/>
        <v>13.102820746132847</v>
      </c>
      <c r="CA834" s="18">
        <f t="shared" si="435"/>
        <v>571666666.66666663</v>
      </c>
      <c r="CB834" s="18">
        <f t="shared" si="436"/>
        <v>1633333.3333333333</v>
      </c>
      <c r="CC834" s="18">
        <f t="shared" si="437"/>
        <v>2450000</v>
      </c>
      <c r="CD834" s="25">
        <f t="shared" si="438"/>
        <v>1.5</v>
      </c>
      <c r="CE834" s="26">
        <f t="shared" si="439"/>
        <v>202.072594216369</v>
      </c>
      <c r="CF834" s="18">
        <f t="shared" si="440"/>
        <v>14000</v>
      </c>
      <c r="CG834" s="18">
        <f t="shared" si="441"/>
        <v>14000</v>
      </c>
      <c r="CH834" s="18">
        <f t="shared" si="442"/>
        <v>466666.66666666663</v>
      </c>
      <c r="CI834" s="18">
        <f t="shared" si="443"/>
        <v>46666.666666666664</v>
      </c>
      <c r="CJ834" s="18">
        <f t="shared" si="444"/>
        <v>70000</v>
      </c>
      <c r="CK834" s="25">
        <f t="shared" si="445"/>
        <v>1.5</v>
      </c>
      <c r="CL834" s="26">
        <f t="shared" si="446"/>
        <v>5.7735026918962573</v>
      </c>
      <c r="DJ834" s="20" t="s">
        <v>542</v>
      </c>
    </row>
    <row r="835" spans="1:114" x14ac:dyDescent="0.2">
      <c r="A835" s="15" t="s">
        <v>105</v>
      </c>
      <c r="B835" s="10" t="s">
        <v>935</v>
      </c>
      <c r="C835" s="11">
        <f t="shared" si="429"/>
        <v>137.375</v>
      </c>
      <c r="D835" s="11">
        <f t="shared" si="421"/>
        <v>700</v>
      </c>
      <c r="E835" s="11">
        <f t="shared" si="421"/>
        <v>25</v>
      </c>
      <c r="F835" s="11">
        <f t="shared" si="421"/>
        <v>0</v>
      </c>
      <c r="G835" s="11">
        <f t="shared" si="421"/>
        <v>0</v>
      </c>
      <c r="H835" s="11">
        <f t="shared" si="421"/>
        <v>0</v>
      </c>
      <c r="I835" s="11">
        <f t="shared" si="420"/>
        <v>0</v>
      </c>
      <c r="J835" s="11">
        <f t="shared" si="420"/>
        <v>0</v>
      </c>
      <c r="K835" s="11">
        <f t="shared" si="420"/>
        <v>0</v>
      </c>
      <c r="L835" s="11">
        <f t="shared" si="420"/>
        <v>0</v>
      </c>
      <c r="M835" s="11">
        <f t="shared" si="420"/>
        <v>0</v>
      </c>
      <c r="N835" s="11">
        <f t="shared" si="420"/>
        <v>0</v>
      </c>
      <c r="O835" s="11">
        <f t="shared" si="420"/>
        <v>0</v>
      </c>
      <c r="P835" s="11">
        <f t="shared" si="420"/>
        <v>0</v>
      </c>
      <c r="Q835" s="11">
        <f t="shared" si="420"/>
        <v>0</v>
      </c>
      <c r="R835" s="11">
        <f t="shared" si="422"/>
        <v>0</v>
      </c>
      <c r="S835" s="11">
        <f t="shared" si="422"/>
        <v>0</v>
      </c>
      <c r="T835" s="11">
        <f t="shared" si="422"/>
        <v>17500</v>
      </c>
      <c r="U835" s="40">
        <f t="shared" si="430"/>
        <v>1.45</v>
      </c>
      <c r="V835" s="11">
        <f t="shared" ref="V835:AJ851" si="449">IF($A835="x",BZ835,"")</f>
        <v>10.555050045495905</v>
      </c>
      <c r="W835" s="11">
        <f t="shared" si="449"/>
        <v>714583333.33333325</v>
      </c>
      <c r="X835" s="11">
        <f t="shared" si="449"/>
        <v>2041666.6666666663</v>
      </c>
      <c r="Y835" s="11">
        <f t="shared" si="449"/>
        <v>3062500</v>
      </c>
      <c r="Z835" s="11">
        <f t="shared" si="449"/>
        <v>1.5000000000000002</v>
      </c>
      <c r="AA835" s="11">
        <f t="shared" si="449"/>
        <v>202.072594216369</v>
      </c>
      <c r="AB835" s="11">
        <f t="shared" si="449"/>
        <v>17500</v>
      </c>
      <c r="AC835" s="11">
        <f t="shared" si="449"/>
        <v>17500</v>
      </c>
      <c r="AD835" s="11">
        <f t="shared" si="449"/>
        <v>911458.33333333326</v>
      </c>
      <c r="AE835" s="11">
        <f t="shared" si="449"/>
        <v>72916.666666666657</v>
      </c>
      <c r="AF835" s="11">
        <f t="shared" si="449"/>
        <v>109375</v>
      </c>
      <c r="AG835" s="11">
        <f t="shared" si="449"/>
        <v>1.5000000000000002</v>
      </c>
      <c r="AH835" s="11">
        <f t="shared" si="449"/>
        <v>7.2168783648703219</v>
      </c>
      <c r="AI835" s="11">
        <f t="shared" si="449"/>
        <v>0</v>
      </c>
      <c r="AJ835" s="11">
        <f t="shared" si="449"/>
        <v>0</v>
      </c>
      <c r="AK835" s="11">
        <f t="shared" si="448"/>
        <v>0</v>
      </c>
      <c r="AL835" s="11">
        <f t="shared" si="427"/>
        <v>0</v>
      </c>
      <c r="AM835" s="11">
        <f t="shared" si="427"/>
        <v>0</v>
      </c>
      <c r="AN835" s="11">
        <f t="shared" si="427"/>
        <v>0</v>
      </c>
      <c r="AO835" s="11">
        <f t="shared" si="427"/>
        <v>0</v>
      </c>
      <c r="AP835" s="11">
        <f t="shared" si="427"/>
        <v>0</v>
      </c>
      <c r="AQ835" s="11">
        <f t="shared" si="427"/>
        <v>0</v>
      </c>
      <c r="AR835" s="11">
        <f t="shared" si="426"/>
        <v>0</v>
      </c>
      <c r="AS835" s="11">
        <f t="shared" si="426"/>
        <v>0</v>
      </c>
      <c r="AT835" s="11">
        <f t="shared" si="426"/>
        <v>0</v>
      </c>
      <c r="AU835" s="11">
        <f t="shared" si="426"/>
        <v>0</v>
      </c>
      <c r="AV835" s="11">
        <f t="shared" si="426"/>
        <v>0</v>
      </c>
      <c r="AW835" s="11">
        <f t="shared" si="426"/>
        <v>0</v>
      </c>
      <c r="AX835" s="11">
        <f t="shared" si="426"/>
        <v>0</v>
      </c>
      <c r="AY835" s="11">
        <f t="shared" si="447"/>
        <v>0</v>
      </c>
      <c r="AZ835" s="11">
        <f t="shared" si="447"/>
        <v>0</v>
      </c>
      <c r="BA835" s="11">
        <f t="shared" si="447"/>
        <v>0</v>
      </c>
      <c r="BB835" s="11">
        <f t="shared" si="428"/>
        <v>0</v>
      </c>
      <c r="BC835" s="11">
        <f t="shared" si="428"/>
        <v>0</v>
      </c>
      <c r="BD835" s="11">
        <f t="shared" si="428"/>
        <v>0</v>
      </c>
      <c r="BE835" s="11">
        <f t="shared" si="428"/>
        <v>0</v>
      </c>
      <c r="BF835" s="15" t="str">
        <f t="shared" si="431"/>
        <v>ČSN 42 5524</v>
      </c>
      <c r="BG835" s="42">
        <v>137.375</v>
      </c>
      <c r="BH835" s="17">
        <f t="shared" si="432"/>
        <v>700</v>
      </c>
      <c r="BI835" s="17">
        <f t="shared" si="433"/>
        <v>25</v>
      </c>
      <c r="BX835" s="18">
        <f t="shared" si="425"/>
        <v>17500</v>
      </c>
      <c r="BY835" s="42">
        <v>1.45</v>
      </c>
      <c r="BZ835" s="43">
        <f t="shared" si="434"/>
        <v>10.555050045495905</v>
      </c>
      <c r="CA835" s="18">
        <f t="shared" si="435"/>
        <v>714583333.33333325</v>
      </c>
      <c r="CB835" s="18">
        <f t="shared" si="436"/>
        <v>2041666.6666666663</v>
      </c>
      <c r="CC835" s="18">
        <f t="shared" si="437"/>
        <v>3062500</v>
      </c>
      <c r="CD835" s="25">
        <f t="shared" si="438"/>
        <v>1.5000000000000002</v>
      </c>
      <c r="CE835" s="26">
        <f t="shared" si="439"/>
        <v>202.072594216369</v>
      </c>
      <c r="CF835" s="18">
        <f t="shared" si="440"/>
        <v>17500</v>
      </c>
      <c r="CG835" s="18">
        <f t="shared" si="441"/>
        <v>17500</v>
      </c>
      <c r="CH835" s="18">
        <f t="shared" si="442"/>
        <v>911458.33333333326</v>
      </c>
      <c r="CI835" s="18">
        <f t="shared" si="443"/>
        <v>72916.666666666657</v>
      </c>
      <c r="CJ835" s="18">
        <f t="shared" si="444"/>
        <v>109375</v>
      </c>
      <c r="CK835" s="25">
        <f t="shared" si="445"/>
        <v>1.5000000000000002</v>
      </c>
      <c r="CL835" s="26">
        <f t="shared" si="446"/>
        <v>7.2168783648703219</v>
      </c>
      <c r="DJ835" s="20" t="s">
        <v>542</v>
      </c>
    </row>
    <row r="836" spans="1:114" x14ac:dyDescent="0.2">
      <c r="A836" s="15" t="s">
        <v>105</v>
      </c>
      <c r="B836" s="10" t="s">
        <v>936</v>
      </c>
      <c r="C836" s="11">
        <f t="shared" si="429"/>
        <v>164.85</v>
      </c>
      <c r="D836" s="11">
        <f t="shared" si="421"/>
        <v>700</v>
      </c>
      <c r="E836" s="11">
        <f t="shared" si="421"/>
        <v>30</v>
      </c>
      <c r="F836" s="11">
        <f t="shared" si="421"/>
        <v>0</v>
      </c>
      <c r="G836" s="11">
        <f t="shared" si="421"/>
        <v>0</v>
      </c>
      <c r="H836" s="11">
        <f t="shared" si="421"/>
        <v>0</v>
      </c>
      <c r="I836" s="11">
        <f t="shared" si="420"/>
        <v>0</v>
      </c>
      <c r="J836" s="11">
        <f t="shared" si="420"/>
        <v>0</v>
      </c>
      <c r="K836" s="11">
        <f t="shared" si="420"/>
        <v>0</v>
      </c>
      <c r="L836" s="11">
        <f t="shared" si="420"/>
        <v>0</v>
      </c>
      <c r="M836" s="11">
        <f t="shared" si="420"/>
        <v>0</v>
      </c>
      <c r="N836" s="11">
        <f t="shared" si="420"/>
        <v>0</v>
      </c>
      <c r="O836" s="11">
        <f t="shared" si="420"/>
        <v>0</v>
      </c>
      <c r="P836" s="11">
        <f t="shared" si="420"/>
        <v>0</v>
      </c>
      <c r="Q836" s="11">
        <f t="shared" si="420"/>
        <v>0</v>
      </c>
      <c r="R836" s="11">
        <f t="shared" si="422"/>
        <v>0</v>
      </c>
      <c r="S836" s="11">
        <f t="shared" si="422"/>
        <v>0</v>
      </c>
      <c r="T836" s="11">
        <f t="shared" si="422"/>
        <v>21000</v>
      </c>
      <c r="U836" s="40">
        <f t="shared" si="430"/>
        <v>1.46</v>
      </c>
      <c r="V836" s="11">
        <f t="shared" si="449"/>
        <v>8.8565362450712772</v>
      </c>
      <c r="W836" s="11">
        <f t="shared" si="449"/>
        <v>857500000</v>
      </c>
      <c r="X836" s="11">
        <f t="shared" si="449"/>
        <v>2450000</v>
      </c>
      <c r="Y836" s="11">
        <f t="shared" si="449"/>
        <v>3675000</v>
      </c>
      <c r="Z836" s="11">
        <f t="shared" si="449"/>
        <v>1.5</v>
      </c>
      <c r="AA836" s="11">
        <f t="shared" si="449"/>
        <v>202.07259421636903</v>
      </c>
      <c r="AB836" s="11">
        <f t="shared" si="449"/>
        <v>21000</v>
      </c>
      <c r="AC836" s="11">
        <f t="shared" si="449"/>
        <v>21000</v>
      </c>
      <c r="AD836" s="11">
        <f t="shared" si="449"/>
        <v>1574999.9999999998</v>
      </c>
      <c r="AE836" s="11">
        <f t="shared" si="449"/>
        <v>104999.99999999999</v>
      </c>
      <c r="AF836" s="11">
        <f t="shared" si="449"/>
        <v>157500</v>
      </c>
      <c r="AG836" s="11">
        <f t="shared" si="449"/>
        <v>1.5000000000000002</v>
      </c>
      <c r="AH836" s="11">
        <f t="shared" si="449"/>
        <v>8.6602540378443855</v>
      </c>
      <c r="AI836" s="11">
        <f t="shared" si="449"/>
        <v>0</v>
      </c>
      <c r="AJ836" s="11">
        <f t="shared" si="449"/>
        <v>0</v>
      </c>
      <c r="AK836" s="11">
        <f t="shared" si="448"/>
        <v>0</v>
      </c>
      <c r="AL836" s="11">
        <f t="shared" si="427"/>
        <v>0</v>
      </c>
      <c r="AM836" s="11">
        <f t="shared" si="427"/>
        <v>0</v>
      </c>
      <c r="AN836" s="11">
        <f t="shared" si="427"/>
        <v>0</v>
      </c>
      <c r="AO836" s="11">
        <f t="shared" si="427"/>
        <v>0</v>
      </c>
      <c r="AP836" s="11">
        <f t="shared" si="427"/>
        <v>0</v>
      </c>
      <c r="AQ836" s="11">
        <f t="shared" si="427"/>
        <v>0</v>
      </c>
      <c r="AR836" s="11">
        <f t="shared" si="426"/>
        <v>0</v>
      </c>
      <c r="AS836" s="11">
        <f t="shared" si="426"/>
        <v>0</v>
      </c>
      <c r="AT836" s="11">
        <f t="shared" si="426"/>
        <v>0</v>
      </c>
      <c r="AU836" s="11">
        <f t="shared" si="426"/>
        <v>0</v>
      </c>
      <c r="AV836" s="11">
        <f t="shared" si="426"/>
        <v>0</v>
      </c>
      <c r="AW836" s="11">
        <f t="shared" si="426"/>
        <v>0</v>
      </c>
      <c r="AX836" s="11">
        <f t="shared" si="426"/>
        <v>0</v>
      </c>
      <c r="AY836" s="11">
        <f t="shared" si="447"/>
        <v>0</v>
      </c>
      <c r="AZ836" s="11">
        <f t="shared" si="447"/>
        <v>0</v>
      </c>
      <c r="BA836" s="11">
        <f t="shared" si="447"/>
        <v>0</v>
      </c>
      <c r="BB836" s="11">
        <f t="shared" si="428"/>
        <v>0</v>
      </c>
      <c r="BC836" s="11">
        <f t="shared" si="428"/>
        <v>0</v>
      </c>
      <c r="BD836" s="11">
        <f t="shared" si="428"/>
        <v>0</v>
      </c>
      <c r="BE836" s="11">
        <f t="shared" si="428"/>
        <v>0</v>
      </c>
      <c r="BF836" s="15" t="str">
        <f t="shared" si="431"/>
        <v>ČSN 42 5524</v>
      </c>
      <c r="BG836" s="42">
        <v>164.85</v>
      </c>
      <c r="BH836" s="17">
        <f t="shared" si="432"/>
        <v>700</v>
      </c>
      <c r="BI836" s="17">
        <f t="shared" si="433"/>
        <v>30</v>
      </c>
      <c r="BX836" s="18">
        <f t="shared" si="425"/>
        <v>21000</v>
      </c>
      <c r="BY836" s="42">
        <v>1.46</v>
      </c>
      <c r="BZ836" s="43">
        <f t="shared" si="434"/>
        <v>8.8565362450712772</v>
      </c>
      <c r="CA836" s="18">
        <f t="shared" si="435"/>
        <v>857500000</v>
      </c>
      <c r="CB836" s="18">
        <f t="shared" si="436"/>
        <v>2450000</v>
      </c>
      <c r="CC836" s="18">
        <f t="shared" si="437"/>
        <v>3675000</v>
      </c>
      <c r="CD836" s="25">
        <f t="shared" si="438"/>
        <v>1.5</v>
      </c>
      <c r="CE836" s="26">
        <f t="shared" si="439"/>
        <v>202.07259421636903</v>
      </c>
      <c r="CF836" s="18">
        <f t="shared" si="440"/>
        <v>21000</v>
      </c>
      <c r="CG836" s="18">
        <f t="shared" si="441"/>
        <v>21000</v>
      </c>
      <c r="CH836" s="18">
        <f t="shared" si="442"/>
        <v>1574999.9999999998</v>
      </c>
      <c r="CI836" s="18">
        <f t="shared" si="443"/>
        <v>104999.99999999999</v>
      </c>
      <c r="CJ836" s="18">
        <f t="shared" si="444"/>
        <v>157500</v>
      </c>
      <c r="CK836" s="25">
        <f t="shared" si="445"/>
        <v>1.5000000000000002</v>
      </c>
      <c r="CL836" s="26">
        <f t="shared" si="446"/>
        <v>8.6602540378443855</v>
      </c>
      <c r="DJ836" s="20" t="s">
        <v>542</v>
      </c>
    </row>
    <row r="837" spans="1:114" x14ac:dyDescent="0.2">
      <c r="A837" s="15" t="s">
        <v>105</v>
      </c>
      <c r="B837" s="10" t="s">
        <v>937</v>
      </c>
      <c r="C837" s="11">
        <f t="shared" si="429"/>
        <v>192.32499999999999</v>
      </c>
      <c r="D837" s="11">
        <f t="shared" si="421"/>
        <v>700</v>
      </c>
      <c r="E837" s="11">
        <f t="shared" si="421"/>
        <v>35</v>
      </c>
      <c r="F837" s="11">
        <f t="shared" si="421"/>
        <v>0</v>
      </c>
      <c r="G837" s="11">
        <f t="shared" si="421"/>
        <v>0</v>
      </c>
      <c r="H837" s="11">
        <f t="shared" si="421"/>
        <v>0</v>
      </c>
      <c r="I837" s="11">
        <f t="shared" si="420"/>
        <v>0</v>
      </c>
      <c r="J837" s="11">
        <f t="shared" si="420"/>
        <v>0</v>
      </c>
      <c r="K837" s="11">
        <f t="shared" si="420"/>
        <v>0</v>
      </c>
      <c r="L837" s="11">
        <f t="shared" si="420"/>
        <v>0</v>
      </c>
      <c r="M837" s="11">
        <f t="shared" si="420"/>
        <v>0</v>
      </c>
      <c r="N837" s="11">
        <f t="shared" si="420"/>
        <v>0</v>
      </c>
      <c r="O837" s="11">
        <f t="shared" si="420"/>
        <v>0</v>
      </c>
      <c r="P837" s="11">
        <f t="shared" si="420"/>
        <v>0</v>
      </c>
      <c r="Q837" s="11">
        <f t="shared" si="420"/>
        <v>0</v>
      </c>
      <c r="R837" s="11">
        <f t="shared" si="422"/>
        <v>0</v>
      </c>
      <c r="S837" s="11">
        <f t="shared" si="422"/>
        <v>0</v>
      </c>
      <c r="T837" s="11">
        <f t="shared" si="422"/>
        <v>24500</v>
      </c>
      <c r="U837" s="40">
        <f t="shared" si="430"/>
        <v>1.47</v>
      </c>
      <c r="V837" s="11">
        <f t="shared" si="449"/>
        <v>7.6433121019108281</v>
      </c>
      <c r="W837" s="11">
        <f t="shared" si="449"/>
        <v>1000416666.6666666</v>
      </c>
      <c r="X837" s="11">
        <f t="shared" si="449"/>
        <v>2858333.333333333</v>
      </c>
      <c r="Y837" s="11">
        <f t="shared" si="449"/>
        <v>4287500</v>
      </c>
      <c r="Z837" s="11">
        <f t="shared" si="449"/>
        <v>1.5000000000000002</v>
      </c>
      <c r="AA837" s="11">
        <f t="shared" si="449"/>
        <v>202.072594216369</v>
      </c>
      <c r="AB837" s="11">
        <f t="shared" si="449"/>
        <v>24500</v>
      </c>
      <c r="AC837" s="11">
        <f t="shared" si="449"/>
        <v>24500</v>
      </c>
      <c r="AD837" s="11">
        <f t="shared" si="449"/>
        <v>2501041.6666666665</v>
      </c>
      <c r="AE837" s="11">
        <f t="shared" si="449"/>
        <v>142916.66666666666</v>
      </c>
      <c r="AF837" s="11">
        <f t="shared" si="449"/>
        <v>214375</v>
      </c>
      <c r="AG837" s="11">
        <f t="shared" si="449"/>
        <v>1.5</v>
      </c>
      <c r="AH837" s="11">
        <f t="shared" si="449"/>
        <v>10.103629710818451</v>
      </c>
      <c r="AI837" s="11">
        <f t="shared" si="449"/>
        <v>0</v>
      </c>
      <c r="AJ837" s="11">
        <f t="shared" si="449"/>
        <v>0</v>
      </c>
      <c r="AK837" s="11">
        <f t="shared" si="448"/>
        <v>0</v>
      </c>
      <c r="AL837" s="11">
        <f t="shared" si="427"/>
        <v>0</v>
      </c>
      <c r="AM837" s="11">
        <f t="shared" si="427"/>
        <v>0</v>
      </c>
      <c r="AN837" s="11">
        <f t="shared" si="427"/>
        <v>0</v>
      </c>
      <c r="AO837" s="11">
        <f t="shared" si="427"/>
        <v>0</v>
      </c>
      <c r="AP837" s="11">
        <f t="shared" si="427"/>
        <v>0</v>
      </c>
      <c r="AQ837" s="11">
        <f t="shared" si="427"/>
        <v>0</v>
      </c>
      <c r="AR837" s="11">
        <f t="shared" si="426"/>
        <v>0</v>
      </c>
      <c r="AS837" s="11">
        <f t="shared" si="426"/>
        <v>0</v>
      </c>
      <c r="AT837" s="11">
        <f t="shared" si="426"/>
        <v>0</v>
      </c>
      <c r="AU837" s="11">
        <f t="shared" si="426"/>
        <v>0</v>
      </c>
      <c r="AV837" s="11">
        <f t="shared" si="426"/>
        <v>0</v>
      </c>
      <c r="AW837" s="11">
        <f t="shared" si="426"/>
        <v>0</v>
      </c>
      <c r="AX837" s="11">
        <f t="shared" si="426"/>
        <v>0</v>
      </c>
      <c r="AY837" s="11">
        <f t="shared" si="447"/>
        <v>0</v>
      </c>
      <c r="AZ837" s="11">
        <f t="shared" si="447"/>
        <v>0</v>
      </c>
      <c r="BA837" s="11">
        <f t="shared" si="447"/>
        <v>0</v>
      </c>
      <c r="BB837" s="11">
        <f t="shared" si="428"/>
        <v>0</v>
      </c>
      <c r="BC837" s="11">
        <f t="shared" si="428"/>
        <v>0</v>
      </c>
      <c r="BD837" s="11">
        <f t="shared" si="428"/>
        <v>0</v>
      </c>
      <c r="BE837" s="11">
        <f t="shared" si="428"/>
        <v>0</v>
      </c>
      <c r="BF837" s="15" t="str">
        <f t="shared" si="431"/>
        <v>ČSN 42 5524</v>
      </c>
      <c r="BG837" s="42">
        <v>192.32499999999999</v>
      </c>
      <c r="BH837" s="17">
        <f t="shared" si="432"/>
        <v>700</v>
      </c>
      <c r="BI837" s="17">
        <f t="shared" si="433"/>
        <v>35</v>
      </c>
      <c r="BX837" s="18">
        <f t="shared" si="425"/>
        <v>24500</v>
      </c>
      <c r="BY837" s="42">
        <v>1.47</v>
      </c>
      <c r="BZ837" s="43">
        <f t="shared" si="434"/>
        <v>7.6433121019108281</v>
      </c>
      <c r="CA837" s="18">
        <f t="shared" si="435"/>
        <v>1000416666.6666666</v>
      </c>
      <c r="CB837" s="18">
        <f t="shared" si="436"/>
        <v>2858333.333333333</v>
      </c>
      <c r="CC837" s="18">
        <f t="shared" si="437"/>
        <v>4287500</v>
      </c>
      <c r="CD837" s="25">
        <f t="shared" si="438"/>
        <v>1.5000000000000002</v>
      </c>
      <c r="CE837" s="26">
        <f t="shared" si="439"/>
        <v>202.072594216369</v>
      </c>
      <c r="CF837" s="18">
        <f t="shared" si="440"/>
        <v>24500</v>
      </c>
      <c r="CG837" s="18">
        <f t="shared" si="441"/>
        <v>24500</v>
      </c>
      <c r="CH837" s="18">
        <f t="shared" si="442"/>
        <v>2501041.6666666665</v>
      </c>
      <c r="CI837" s="18">
        <f t="shared" si="443"/>
        <v>142916.66666666666</v>
      </c>
      <c r="CJ837" s="18">
        <f t="shared" si="444"/>
        <v>214375</v>
      </c>
      <c r="CK837" s="25">
        <f t="shared" si="445"/>
        <v>1.5</v>
      </c>
      <c r="CL837" s="26">
        <f t="shared" si="446"/>
        <v>10.103629710818451</v>
      </c>
      <c r="DJ837" s="20" t="s">
        <v>542</v>
      </c>
    </row>
    <row r="838" spans="1:114" x14ac:dyDescent="0.2">
      <c r="A838" s="15" t="s">
        <v>105</v>
      </c>
      <c r="B838" s="10" t="s">
        <v>938</v>
      </c>
      <c r="C838" s="11">
        <f t="shared" si="429"/>
        <v>219.8</v>
      </c>
      <c r="D838" s="11">
        <f t="shared" si="421"/>
        <v>700</v>
      </c>
      <c r="E838" s="11">
        <f t="shared" si="421"/>
        <v>40</v>
      </c>
      <c r="F838" s="11">
        <f t="shared" si="421"/>
        <v>0</v>
      </c>
      <c r="G838" s="11">
        <f t="shared" si="421"/>
        <v>0</v>
      </c>
      <c r="H838" s="11">
        <f t="shared" si="421"/>
        <v>0</v>
      </c>
      <c r="I838" s="11">
        <f t="shared" si="420"/>
        <v>0</v>
      </c>
      <c r="J838" s="11">
        <f t="shared" si="420"/>
        <v>0</v>
      </c>
      <c r="K838" s="11">
        <f t="shared" ref="K838:T872" si="450">IF($A838="x",BO838,"")</f>
        <v>0</v>
      </c>
      <c r="L838" s="11">
        <f t="shared" si="450"/>
        <v>0</v>
      </c>
      <c r="M838" s="11">
        <f t="shared" si="450"/>
        <v>0</v>
      </c>
      <c r="N838" s="11">
        <f t="shared" si="450"/>
        <v>0</v>
      </c>
      <c r="O838" s="11">
        <f t="shared" si="450"/>
        <v>0</v>
      </c>
      <c r="P838" s="11">
        <f t="shared" si="450"/>
        <v>0</v>
      </c>
      <c r="Q838" s="11">
        <f t="shared" si="450"/>
        <v>0</v>
      </c>
      <c r="R838" s="11">
        <f t="shared" si="422"/>
        <v>0</v>
      </c>
      <c r="S838" s="11">
        <f t="shared" si="422"/>
        <v>0</v>
      </c>
      <c r="T838" s="11">
        <f t="shared" si="422"/>
        <v>28000</v>
      </c>
      <c r="U838" s="40">
        <f t="shared" si="430"/>
        <v>1.48</v>
      </c>
      <c r="V838" s="11">
        <f t="shared" si="449"/>
        <v>6.7333939945404913</v>
      </c>
      <c r="W838" s="11">
        <f t="shared" si="449"/>
        <v>1143333333.3333333</v>
      </c>
      <c r="X838" s="11">
        <f t="shared" si="449"/>
        <v>3266666.6666666665</v>
      </c>
      <c r="Y838" s="11">
        <f t="shared" si="449"/>
        <v>4900000</v>
      </c>
      <c r="Z838" s="11">
        <f t="shared" si="449"/>
        <v>1.5</v>
      </c>
      <c r="AA838" s="11">
        <f t="shared" si="449"/>
        <v>202.072594216369</v>
      </c>
      <c r="AB838" s="11">
        <f t="shared" si="449"/>
        <v>28000</v>
      </c>
      <c r="AC838" s="11">
        <f t="shared" si="449"/>
        <v>28000</v>
      </c>
      <c r="AD838" s="11">
        <f t="shared" si="449"/>
        <v>3733333.333333333</v>
      </c>
      <c r="AE838" s="11">
        <f t="shared" si="449"/>
        <v>186666.66666666666</v>
      </c>
      <c r="AF838" s="11">
        <f t="shared" si="449"/>
        <v>280000</v>
      </c>
      <c r="AG838" s="11">
        <f t="shared" si="449"/>
        <v>1.5</v>
      </c>
      <c r="AH838" s="11">
        <f t="shared" si="449"/>
        <v>11.547005383792515</v>
      </c>
      <c r="AI838" s="11">
        <f t="shared" si="449"/>
        <v>0</v>
      </c>
      <c r="AJ838" s="11">
        <f t="shared" si="449"/>
        <v>0</v>
      </c>
      <c r="AK838" s="11">
        <f t="shared" si="448"/>
        <v>0</v>
      </c>
      <c r="AL838" s="11">
        <f t="shared" si="427"/>
        <v>0</v>
      </c>
      <c r="AM838" s="11">
        <f t="shared" si="427"/>
        <v>0</v>
      </c>
      <c r="AN838" s="11">
        <f t="shared" si="427"/>
        <v>0</v>
      </c>
      <c r="AO838" s="11">
        <f t="shared" si="427"/>
        <v>0</v>
      </c>
      <c r="AP838" s="11">
        <f t="shared" si="427"/>
        <v>0</v>
      </c>
      <c r="AQ838" s="11">
        <f t="shared" si="427"/>
        <v>0</v>
      </c>
      <c r="AR838" s="11">
        <f t="shared" si="426"/>
        <v>0</v>
      </c>
      <c r="AS838" s="11">
        <f t="shared" si="426"/>
        <v>0</v>
      </c>
      <c r="AT838" s="11">
        <f t="shared" si="426"/>
        <v>0</v>
      </c>
      <c r="AU838" s="11">
        <f t="shared" si="426"/>
        <v>0</v>
      </c>
      <c r="AV838" s="11">
        <f t="shared" si="426"/>
        <v>0</v>
      </c>
      <c r="AW838" s="11">
        <f t="shared" si="426"/>
        <v>0</v>
      </c>
      <c r="AX838" s="11">
        <f t="shared" si="426"/>
        <v>0</v>
      </c>
      <c r="AY838" s="11">
        <f t="shared" si="447"/>
        <v>0</v>
      </c>
      <c r="AZ838" s="11">
        <f t="shared" si="447"/>
        <v>0</v>
      </c>
      <c r="BA838" s="11">
        <f t="shared" si="447"/>
        <v>0</v>
      </c>
      <c r="BB838" s="11">
        <f t="shared" si="428"/>
        <v>0</v>
      </c>
      <c r="BC838" s="11">
        <f t="shared" si="428"/>
        <v>0</v>
      </c>
      <c r="BD838" s="11">
        <f t="shared" si="428"/>
        <v>0</v>
      </c>
      <c r="BE838" s="11">
        <f t="shared" si="428"/>
        <v>0</v>
      </c>
      <c r="BF838" s="15" t="str">
        <f t="shared" si="431"/>
        <v>ČSN 42 5524</v>
      </c>
      <c r="BG838" s="42">
        <v>219.8</v>
      </c>
      <c r="BH838" s="17">
        <f t="shared" si="432"/>
        <v>700</v>
      </c>
      <c r="BI838" s="17">
        <f t="shared" si="433"/>
        <v>40</v>
      </c>
      <c r="BX838" s="18">
        <f t="shared" si="425"/>
        <v>28000</v>
      </c>
      <c r="BY838" s="42">
        <v>1.48</v>
      </c>
      <c r="BZ838" s="43">
        <f t="shared" si="434"/>
        <v>6.7333939945404913</v>
      </c>
      <c r="CA838" s="18">
        <f t="shared" si="435"/>
        <v>1143333333.3333333</v>
      </c>
      <c r="CB838" s="18">
        <f t="shared" si="436"/>
        <v>3266666.6666666665</v>
      </c>
      <c r="CC838" s="18">
        <f t="shared" si="437"/>
        <v>4900000</v>
      </c>
      <c r="CD838" s="25">
        <f t="shared" si="438"/>
        <v>1.5</v>
      </c>
      <c r="CE838" s="26">
        <f t="shared" si="439"/>
        <v>202.072594216369</v>
      </c>
      <c r="CF838" s="18">
        <f t="shared" si="440"/>
        <v>28000</v>
      </c>
      <c r="CG838" s="18">
        <f t="shared" si="441"/>
        <v>28000</v>
      </c>
      <c r="CH838" s="18">
        <f t="shared" si="442"/>
        <v>3733333.333333333</v>
      </c>
      <c r="CI838" s="18">
        <f t="shared" si="443"/>
        <v>186666.66666666666</v>
      </c>
      <c r="CJ838" s="18">
        <f t="shared" si="444"/>
        <v>280000</v>
      </c>
      <c r="CK838" s="25">
        <f t="shared" si="445"/>
        <v>1.5</v>
      </c>
      <c r="CL838" s="26">
        <f t="shared" si="446"/>
        <v>11.547005383792515</v>
      </c>
      <c r="DJ838" s="20" t="s">
        <v>542</v>
      </c>
    </row>
    <row r="839" spans="1:114" x14ac:dyDescent="0.2">
      <c r="A839" s="15" t="s">
        <v>105</v>
      </c>
      <c r="B839" s="10" t="s">
        <v>939</v>
      </c>
      <c r="C839" s="11">
        <f t="shared" si="429"/>
        <v>247.27500000000001</v>
      </c>
      <c r="D839" s="11">
        <f t="shared" si="421"/>
        <v>700</v>
      </c>
      <c r="E839" s="11">
        <f t="shared" si="421"/>
        <v>45</v>
      </c>
      <c r="F839" s="11">
        <f t="shared" si="421"/>
        <v>0</v>
      </c>
      <c r="G839" s="11">
        <f t="shared" si="421"/>
        <v>0</v>
      </c>
      <c r="H839" s="11">
        <f t="shared" si="421"/>
        <v>0</v>
      </c>
      <c r="I839" s="11">
        <f t="shared" si="421"/>
        <v>0</v>
      </c>
      <c r="J839" s="11">
        <f t="shared" si="421"/>
        <v>0</v>
      </c>
      <c r="K839" s="11">
        <f t="shared" si="450"/>
        <v>0</v>
      </c>
      <c r="L839" s="11">
        <f t="shared" si="450"/>
        <v>0</v>
      </c>
      <c r="M839" s="11">
        <f t="shared" si="450"/>
        <v>0</v>
      </c>
      <c r="N839" s="11">
        <f t="shared" si="450"/>
        <v>0</v>
      </c>
      <c r="O839" s="11">
        <f t="shared" si="450"/>
        <v>0</v>
      </c>
      <c r="P839" s="11">
        <f t="shared" si="450"/>
        <v>0</v>
      </c>
      <c r="Q839" s="11">
        <f t="shared" si="450"/>
        <v>0</v>
      </c>
      <c r="R839" s="11">
        <f t="shared" si="422"/>
        <v>0</v>
      </c>
      <c r="S839" s="11">
        <f t="shared" si="422"/>
        <v>0</v>
      </c>
      <c r="T839" s="11">
        <f t="shared" si="422"/>
        <v>31500</v>
      </c>
      <c r="U839" s="40">
        <f t="shared" si="430"/>
        <v>1.49</v>
      </c>
      <c r="V839" s="11">
        <f t="shared" si="449"/>
        <v>6.0256799110302302</v>
      </c>
      <c r="W839" s="11">
        <f t="shared" si="449"/>
        <v>1286250000</v>
      </c>
      <c r="X839" s="11">
        <f t="shared" si="449"/>
        <v>3675000</v>
      </c>
      <c r="Y839" s="11">
        <f t="shared" si="449"/>
        <v>5512500</v>
      </c>
      <c r="Z839" s="11">
        <f t="shared" si="449"/>
        <v>1.5</v>
      </c>
      <c r="AA839" s="11">
        <f t="shared" si="449"/>
        <v>202.07259421636903</v>
      </c>
      <c r="AB839" s="11">
        <f t="shared" si="449"/>
        <v>31500</v>
      </c>
      <c r="AC839" s="11">
        <f t="shared" si="449"/>
        <v>31500</v>
      </c>
      <c r="AD839" s="11">
        <f t="shared" si="449"/>
        <v>5315625</v>
      </c>
      <c r="AE839" s="11">
        <f t="shared" si="449"/>
        <v>236249.99999999997</v>
      </c>
      <c r="AF839" s="11">
        <f t="shared" si="449"/>
        <v>354375</v>
      </c>
      <c r="AG839" s="11">
        <f t="shared" si="449"/>
        <v>1.5000000000000002</v>
      </c>
      <c r="AH839" s="11">
        <f t="shared" si="449"/>
        <v>12.99038105676658</v>
      </c>
      <c r="AI839" s="11">
        <f t="shared" si="449"/>
        <v>0</v>
      </c>
      <c r="AJ839" s="11">
        <f t="shared" si="449"/>
        <v>0</v>
      </c>
      <c r="AK839" s="11">
        <f t="shared" si="448"/>
        <v>0</v>
      </c>
      <c r="AL839" s="11">
        <f t="shared" si="427"/>
        <v>0</v>
      </c>
      <c r="AM839" s="11">
        <f t="shared" si="427"/>
        <v>0</v>
      </c>
      <c r="AN839" s="11">
        <f t="shared" si="427"/>
        <v>0</v>
      </c>
      <c r="AO839" s="11">
        <f t="shared" si="427"/>
        <v>0</v>
      </c>
      <c r="AP839" s="11">
        <f t="shared" si="427"/>
        <v>0</v>
      </c>
      <c r="AQ839" s="11">
        <f t="shared" si="427"/>
        <v>0</v>
      </c>
      <c r="AR839" s="11">
        <f t="shared" si="426"/>
        <v>0</v>
      </c>
      <c r="AS839" s="11">
        <f t="shared" si="426"/>
        <v>0</v>
      </c>
      <c r="AT839" s="11">
        <f t="shared" si="426"/>
        <v>0</v>
      </c>
      <c r="AU839" s="11">
        <f t="shared" si="426"/>
        <v>0</v>
      </c>
      <c r="AV839" s="11">
        <f t="shared" si="426"/>
        <v>0</v>
      </c>
      <c r="AW839" s="11">
        <f t="shared" si="426"/>
        <v>0</v>
      </c>
      <c r="AX839" s="11">
        <f t="shared" si="426"/>
        <v>0</v>
      </c>
      <c r="AY839" s="11">
        <f t="shared" si="447"/>
        <v>0</v>
      </c>
      <c r="AZ839" s="11">
        <f t="shared" si="447"/>
        <v>0</v>
      </c>
      <c r="BA839" s="11">
        <f t="shared" si="447"/>
        <v>0</v>
      </c>
      <c r="BB839" s="11">
        <f t="shared" si="428"/>
        <v>0</v>
      </c>
      <c r="BC839" s="11">
        <f t="shared" si="428"/>
        <v>0</v>
      </c>
      <c r="BD839" s="11">
        <f t="shared" si="428"/>
        <v>0</v>
      </c>
      <c r="BE839" s="11">
        <f t="shared" si="428"/>
        <v>0</v>
      </c>
      <c r="BF839" s="15" t="str">
        <f t="shared" si="431"/>
        <v>ČSN 42 5524</v>
      </c>
      <c r="BG839" s="42">
        <v>247.27500000000001</v>
      </c>
      <c r="BH839" s="17">
        <f t="shared" si="432"/>
        <v>700</v>
      </c>
      <c r="BI839" s="17">
        <f t="shared" si="433"/>
        <v>45</v>
      </c>
      <c r="BX839" s="18">
        <f t="shared" si="425"/>
        <v>31500</v>
      </c>
      <c r="BY839" s="42">
        <v>1.49</v>
      </c>
      <c r="BZ839" s="43">
        <f t="shared" si="434"/>
        <v>6.0256799110302302</v>
      </c>
      <c r="CA839" s="18">
        <f t="shared" si="435"/>
        <v>1286250000</v>
      </c>
      <c r="CB839" s="18">
        <f t="shared" si="436"/>
        <v>3675000</v>
      </c>
      <c r="CC839" s="18">
        <f t="shared" si="437"/>
        <v>5512500</v>
      </c>
      <c r="CD839" s="25">
        <f t="shared" si="438"/>
        <v>1.5</v>
      </c>
      <c r="CE839" s="26">
        <f t="shared" si="439"/>
        <v>202.07259421636903</v>
      </c>
      <c r="CF839" s="18">
        <f t="shared" si="440"/>
        <v>31500</v>
      </c>
      <c r="CG839" s="18">
        <f t="shared" si="441"/>
        <v>31500</v>
      </c>
      <c r="CH839" s="18">
        <f t="shared" si="442"/>
        <v>5315625</v>
      </c>
      <c r="CI839" s="18">
        <f t="shared" si="443"/>
        <v>236249.99999999997</v>
      </c>
      <c r="CJ839" s="18">
        <f t="shared" si="444"/>
        <v>354375</v>
      </c>
      <c r="CK839" s="25">
        <f t="shared" si="445"/>
        <v>1.5000000000000002</v>
      </c>
      <c r="CL839" s="26">
        <f t="shared" si="446"/>
        <v>12.99038105676658</v>
      </c>
      <c r="DJ839" s="20" t="s">
        <v>542</v>
      </c>
    </row>
    <row r="840" spans="1:114" x14ac:dyDescent="0.2">
      <c r="A840" s="15" t="s">
        <v>105</v>
      </c>
      <c r="B840" s="10" t="s">
        <v>940</v>
      </c>
      <c r="C840" s="11">
        <f t="shared" si="429"/>
        <v>274.75</v>
      </c>
      <c r="D840" s="11">
        <f t="shared" si="421"/>
        <v>700</v>
      </c>
      <c r="E840" s="11">
        <f t="shared" si="421"/>
        <v>50</v>
      </c>
      <c r="F840" s="11">
        <f t="shared" si="421"/>
        <v>0</v>
      </c>
      <c r="G840" s="11">
        <f t="shared" si="421"/>
        <v>0</v>
      </c>
      <c r="H840" s="11">
        <f t="shared" si="421"/>
        <v>0</v>
      </c>
      <c r="I840" s="11">
        <f t="shared" si="421"/>
        <v>0</v>
      </c>
      <c r="J840" s="11">
        <f t="shared" si="421"/>
        <v>0</v>
      </c>
      <c r="K840" s="11">
        <f t="shared" si="450"/>
        <v>0</v>
      </c>
      <c r="L840" s="11">
        <f t="shared" si="450"/>
        <v>0</v>
      </c>
      <c r="M840" s="11">
        <f t="shared" si="450"/>
        <v>0</v>
      </c>
      <c r="N840" s="11">
        <f t="shared" si="450"/>
        <v>0</v>
      </c>
      <c r="O840" s="11">
        <f t="shared" si="450"/>
        <v>0</v>
      </c>
      <c r="P840" s="11">
        <f t="shared" si="450"/>
        <v>0</v>
      </c>
      <c r="Q840" s="11">
        <f t="shared" si="450"/>
        <v>0</v>
      </c>
      <c r="R840" s="11">
        <f t="shared" si="422"/>
        <v>0</v>
      </c>
      <c r="S840" s="11">
        <f t="shared" si="422"/>
        <v>0</v>
      </c>
      <c r="T840" s="11">
        <f t="shared" si="422"/>
        <v>35000</v>
      </c>
      <c r="U840" s="40">
        <f t="shared" si="430"/>
        <v>1.5</v>
      </c>
      <c r="V840" s="11">
        <f t="shared" si="449"/>
        <v>5.4595086442220202</v>
      </c>
      <c r="W840" s="11">
        <f t="shared" si="449"/>
        <v>1429166666.6666665</v>
      </c>
      <c r="X840" s="11">
        <f t="shared" si="449"/>
        <v>4083333.3333333326</v>
      </c>
      <c r="Y840" s="11">
        <f t="shared" si="449"/>
        <v>6125000</v>
      </c>
      <c r="Z840" s="11">
        <f t="shared" si="449"/>
        <v>1.5000000000000002</v>
      </c>
      <c r="AA840" s="11">
        <f t="shared" si="449"/>
        <v>202.072594216369</v>
      </c>
      <c r="AB840" s="11">
        <f t="shared" si="449"/>
        <v>35000</v>
      </c>
      <c r="AC840" s="11">
        <f t="shared" si="449"/>
        <v>35000</v>
      </c>
      <c r="AD840" s="11">
        <f t="shared" si="449"/>
        <v>7291666.666666666</v>
      </c>
      <c r="AE840" s="11">
        <f t="shared" si="449"/>
        <v>291666.66666666663</v>
      </c>
      <c r="AF840" s="11">
        <f t="shared" si="449"/>
        <v>437500</v>
      </c>
      <c r="AG840" s="11">
        <f t="shared" si="449"/>
        <v>1.5000000000000002</v>
      </c>
      <c r="AH840" s="11">
        <f t="shared" si="449"/>
        <v>14.433756729740644</v>
      </c>
      <c r="AI840" s="11">
        <f t="shared" si="449"/>
        <v>0</v>
      </c>
      <c r="AJ840" s="11">
        <f t="shared" si="449"/>
        <v>0</v>
      </c>
      <c r="AK840" s="11">
        <f t="shared" si="448"/>
        <v>0</v>
      </c>
      <c r="AL840" s="11">
        <f t="shared" si="427"/>
        <v>0</v>
      </c>
      <c r="AM840" s="11">
        <f t="shared" si="427"/>
        <v>0</v>
      </c>
      <c r="AN840" s="11">
        <f t="shared" si="427"/>
        <v>0</v>
      </c>
      <c r="AO840" s="11">
        <f t="shared" si="427"/>
        <v>0</v>
      </c>
      <c r="AP840" s="11">
        <f t="shared" si="427"/>
        <v>0</v>
      </c>
      <c r="AQ840" s="11">
        <f t="shared" si="427"/>
        <v>0</v>
      </c>
      <c r="AR840" s="11">
        <f t="shared" si="426"/>
        <v>0</v>
      </c>
      <c r="AS840" s="11">
        <f t="shared" si="426"/>
        <v>0</v>
      </c>
      <c r="AT840" s="11">
        <f t="shared" si="426"/>
        <v>0</v>
      </c>
      <c r="AU840" s="11">
        <f t="shared" si="426"/>
        <v>0</v>
      </c>
      <c r="AV840" s="11">
        <f t="shared" si="426"/>
        <v>0</v>
      </c>
      <c r="AW840" s="11">
        <f t="shared" si="426"/>
        <v>0</v>
      </c>
      <c r="AX840" s="11">
        <f t="shared" si="426"/>
        <v>0</v>
      </c>
      <c r="AY840" s="11">
        <f t="shared" si="447"/>
        <v>0</v>
      </c>
      <c r="AZ840" s="11">
        <f t="shared" si="447"/>
        <v>0</v>
      </c>
      <c r="BA840" s="11">
        <f t="shared" si="447"/>
        <v>0</v>
      </c>
      <c r="BB840" s="11">
        <f t="shared" si="428"/>
        <v>0</v>
      </c>
      <c r="BC840" s="11">
        <f t="shared" si="428"/>
        <v>0</v>
      </c>
      <c r="BD840" s="11">
        <f t="shared" si="428"/>
        <v>0</v>
      </c>
      <c r="BE840" s="11">
        <f t="shared" si="428"/>
        <v>0</v>
      </c>
      <c r="BF840" s="15" t="str">
        <f t="shared" si="431"/>
        <v>ČSN 42 5524</v>
      </c>
      <c r="BG840" s="42">
        <v>274.75</v>
      </c>
      <c r="BH840" s="17">
        <f t="shared" si="432"/>
        <v>700</v>
      </c>
      <c r="BI840" s="17">
        <f t="shared" si="433"/>
        <v>50</v>
      </c>
      <c r="BX840" s="18">
        <f t="shared" si="425"/>
        <v>35000</v>
      </c>
      <c r="BY840" s="42">
        <v>1.5</v>
      </c>
      <c r="BZ840" s="43">
        <f t="shared" si="434"/>
        <v>5.4595086442220202</v>
      </c>
      <c r="CA840" s="18">
        <f t="shared" si="435"/>
        <v>1429166666.6666665</v>
      </c>
      <c r="CB840" s="18">
        <f t="shared" si="436"/>
        <v>4083333.3333333326</v>
      </c>
      <c r="CC840" s="18">
        <f t="shared" si="437"/>
        <v>6125000</v>
      </c>
      <c r="CD840" s="25">
        <f t="shared" si="438"/>
        <v>1.5000000000000002</v>
      </c>
      <c r="CE840" s="26">
        <f t="shared" si="439"/>
        <v>202.072594216369</v>
      </c>
      <c r="CF840" s="18">
        <f t="shared" si="440"/>
        <v>35000</v>
      </c>
      <c r="CG840" s="18">
        <f t="shared" si="441"/>
        <v>35000</v>
      </c>
      <c r="CH840" s="18">
        <f t="shared" si="442"/>
        <v>7291666.666666666</v>
      </c>
      <c r="CI840" s="18">
        <f t="shared" si="443"/>
        <v>291666.66666666663</v>
      </c>
      <c r="CJ840" s="18">
        <f t="shared" si="444"/>
        <v>437500</v>
      </c>
      <c r="CK840" s="25">
        <f t="shared" si="445"/>
        <v>1.5000000000000002</v>
      </c>
      <c r="CL840" s="26">
        <f t="shared" si="446"/>
        <v>14.433756729740644</v>
      </c>
      <c r="DJ840" s="20" t="s">
        <v>542</v>
      </c>
    </row>
    <row r="841" spans="1:114" x14ac:dyDescent="0.2">
      <c r="A841" s="15" t="s">
        <v>105</v>
      </c>
      <c r="B841" s="10" t="s">
        <v>941</v>
      </c>
      <c r="C841" s="11">
        <f t="shared" si="429"/>
        <v>58.875</v>
      </c>
      <c r="D841" s="11">
        <f t="shared" si="421"/>
        <v>750</v>
      </c>
      <c r="E841" s="11">
        <f t="shared" si="421"/>
        <v>10</v>
      </c>
      <c r="F841" s="11">
        <f t="shared" si="421"/>
        <v>0</v>
      </c>
      <c r="G841" s="11">
        <f t="shared" si="421"/>
        <v>0</v>
      </c>
      <c r="H841" s="11">
        <f t="shared" si="421"/>
        <v>0</v>
      </c>
      <c r="I841" s="11">
        <f t="shared" si="421"/>
        <v>0</v>
      </c>
      <c r="J841" s="11">
        <f t="shared" si="421"/>
        <v>0</v>
      </c>
      <c r="K841" s="11">
        <f t="shared" si="450"/>
        <v>0</v>
      </c>
      <c r="L841" s="11">
        <f t="shared" si="450"/>
        <v>0</v>
      </c>
      <c r="M841" s="11">
        <f t="shared" si="450"/>
        <v>0</v>
      </c>
      <c r="N841" s="11">
        <f t="shared" si="450"/>
        <v>0</v>
      </c>
      <c r="O841" s="11">
        <f t="shared" si="450"/>
        <v>0</v>
      </c>
      <c r="P841" s="11">
        <f t="shared" si="450"/>
        <v>0</v>
      </c>
      <c r="Q841" s="11">
        <f t="shared" si="450"/>
        <v>0</v>
      </c>
      <c r="R841" s="11">
        <f t="shared" si="422"/>
        <v>0</v>
      </c>
      <c r="S841" s="11">
        <f t="shared" si="422"/>
        <v>0</v>
      </c>
      <c r="T841" s="11">
        <f t="shared" si="422"/>
        <v>7500</v>
      </c>
      <c r="U841" s="40">
        <f t="shared" si="430"/>
        <v>1.52</v>
      </c>
      <c r="V841" s="11">
        <f t="shared" si="449"/>
        <v>25.817409766454354</v>
      </c>
      <c r="W841" s="11">
        <f t="shared" si="449"/>
        <v>351562499.99999994</v>
      </c>
      <c r="X841" s="11">
        <f t="shared" si="449"/>
        <v>937499.99999999988</v>
      </c>
      <c r="Y841" s="11">
        <f t="shared" si="449"/>
        <v>1406250</v>
      </c>
      <c r="Z841" s="11">
        <f t="shared" si="449"/>
        <v>1.5000000000000002</v>
      </c>
      <c r="AA841" s="11">
        <f t="shared" si="449"/>
        <v>216.50635094610965</v>
      </c>
      <c r="AB841" s="11">
        <f t="shared" si="449"/>
        <v>7500</v>
      </c>
      <c r="AC841" s="11">
        <f t="shared" si="449"/>
        <v>7500</v>
      </c>
      <c r="AD841" s="11">
        <f t="shared" si="449"/>
        <v>62500</v>
      </c>
      <c r="AE841" s="11">
        <f t="shared" si="449"/>
        <v>12500</v>
      </c>
      <c r="AF841" s="11">
        <f t="shared" si="449"/>
        <v>18750</v>
      </c>
      <c r="AG841" s="11">
        <f t="shared" si="449"/>
        <v>1.5</v>
      </c>
      <c r="AH841" s="11">
        <f t="shared" si="449"/>
        <v>2.8867513459481291</v>
      </c>
      <c r="AI841" s="11">
        <f t="shared" si="449"/>
        <v>0</v>
      </c>
      <c r="AJ841" s="11">
        <f t="shared" si="449"/>
        <v>0</v>
      </c>
      <c r="AK841" s="11">
        <f t="shared" si="448"/>
        <v>0</v>
      </c>
      <c r="AL841" s="11">
        <f t="shared" si="427"/>
        <v>0</v>
      </c>
      <c r="AM841" s="11">
        <f t="shared" si="427"/>
        <v>0</v>
      </c>
      <c r="AN841" s="11">
        <f t="shared" si="427"/>
        <v>0</v>
      </c>
      <c r="AO841" s="11">
        <f t="shared" si="427"/>
        <v>0</v>
      </c>
      <c r="AP841" s="11">
        <f t="shared" si="427"/>
        <v>0</v>
      </c>
      <c r="AQ841" s="11">
        <f t="shared" si="427"/>
        <v>0</v>
      </c>
      <c r="AR841" s="11">
        <f t="shared" si="426"/>
        <v>0</v>
      </c>
      <c r="AS841" s="11">
        <f t="shared" si="426"/>
        <v>0</v>
      </c>
      <c r="AT841" s="11">
        <f t="shared" si="426"/>
        <v>0</v>
      </c>
      <c r="AU841" s="11">
        <f t="shared" si="426"/>
        <v>0</v>
      </c>
      <c r="AV841" s="11">
        <f t="shared" si="426"/>
        <v>0</v>
      </c>
      <c r="AW841" s="11">
        <f t="shared" si="426"/>
        <v>0</v>
      </c>
      <c r="AX841" s="11">
        <f t="shared" si="426"/>
        <v>0</v>
      </c>
      <c r="AY841" s="11">
        <f t="shared" si="447"/>
        <v>0</v>
      </c>
      <c r="AZ841" s="11">
        <f t="shared" si="447"/>
        <v>0</v>
      </c>
      <c r="BA841" s="11">
        <f t="shared" si="447"/>
        <v>0</v>
      </c>
      <c r="BB841" s="11">
        <f t="shared" si="428"/>
        <v>0</v>
      </c>
      <c r="BC841" s="11">
        <f t="shared" si="428"/>
        <v>0</v>
      </c>
      <c r="BD841" s="11">
        <f t="shared" si="428"/>
        <v>0</v>
      </c>
      <c r="BE841" s="11">
        <f t="shared" si="428"/>
        <v>0</v>
      </c>
      <c r="BF841" s="15" t="str">
        <f t="shared" si="431"/>
        <v>ČSN 42 5524</v>
      </c>
      <c r="BG841" s="42">
        <v>58.875</v>
      </c>
      <c r="BH841" s="17">
        <f t="shared" si="432"/>
        <v>750</v>
      </c>
      <c r="BI841" s="17">
        <f t="shared" si="433"/>
        <v>10</v>
      </c>
      <c r="BX841" s="18">
        <f t="shared" si="425"/>
        <v>7500</v>
      </c>
      <c r="BY841" s="42">
        <v>1.52</v>
      </c>
      <c r="BZ841" s="43">
        <f t="shared" si="434"/>
        <v>25.817409766454354</v>
      </c>
      <c r="CA841" s="18">
        <f t="shared" si="435"/>
        <v>351562499.99999994</v>
      </c>
      <c r="CB841" s="18">
        <f t="shared" si="436"/>
        <v>937499.99999999988</v>
      </c>
      <c r="CC841" s="18">
        <f t="shared" si="437"/>
        <v>1406250</v>
      </c>
      <c r="CD841" s="25">
        <f t="shared" si="438"/>
        <v>1.5000000000000002</v>
      </c>
      <c r="CE841" s="26">
        <f t="shared" si="439"/>
        <v>216.50635094610965</v>
      </c>
      <c r="CF841" s="18">
        <f t="shared" si="440"/>
        <v>7500</v>
      </c>
      <c r="CG841" s="18">
        <f t="shared" si="441"/>
        <v>7500</v>
      </c>
      <c r="CH841" s="18">
        <f t="shared" si="442"/>
        <v>62500</v>
      </c>
      <c r="CI841" s="18">
        <f t="shared" si="443"/>
        <v>12500</v>
      </c>
      <c r="CJ841" s="18">
        <f t="shared" si="444"/>
        <v>18750</v>
      </c>
      <c r="CK841" s="25">
        <f t="shared" si="445"/>
        <v>1.5</v>
      </c>
      <c r="CL841" s="26">
        <f t="shared" si="446"/>
        <v>2.8867513459481291</v>
      </c>
      <c r="DJ841" s="20" t="s">
        <v>542</v>
      </c>
    </row>
    <row r="842" spans="1:114" x14ac:dyDescent="0.2">
      <c r="A842" s="15" t="s">
        <v>105</v>
      </c>
      <c r="B842" s="10" t="s">
        <v>942</v>
      </c>
      <c r="C842" s="11">
        <f t="shared" si="429"/>
        <v>70.650000000000006</v>
      </c>
      <c r="D842" s="11">
        <f t="shared" si="421"/>
        <v>750</v>
      </c>
      <c r="E842" s="11">
        <f t="shared" si="421"/>
        <v>12</v>
      </c>
      <c r="F842" s="11">
        <f t="shared" si="421"/>
        <v>0</v>
      </c>
      <c r="G842" s="11">
        <f t="shared" si="421"/>
        <v>0</v>
      </c>
      <c r="H842" s="11">
        <f t="shared" si="421"/>
        <v>0</v>
      </c>
      <c r="I842" s="11">
        <f t="shared" si="421"/>
        <v>0</v>
      </c>
      <c r="J842" s="11">
        <f t="shared" si="421"/>
        <v>0</v>
      </c>
      <c r="K842" s="11">
        <f t="shared" si="450"/>
        <v>0</v>
      </c>
      <c r="L842" s="11">
        <f t="shared" si="450"/>
        <v>0</v>
      </c>
      <c r="M842" s="11">
        <f t="shared" si="450"/>
        <v>0</v>
      </c>
      <c r="N842" s="11">
        <f t="shared" si="450"/>
        <v>0</v>
      </c>
      <c r="O842" s="11">
        <f t="shared" si="450"/>
        <v>0</v>
      </c>
      <c r="P842" s="11">
        <f t="shared" si="450"/>
        <v>0</v>
      </c>
      <c r="Q842" s="11">
        <f t="shared" si="450"/>
        <v>0</v>
      </c>
      <c r="R842" s="11">
        <f t="shared" si="422"/>
        <v>0</v>
      </c>
      <c r="S842" s="11">
        <f t="shared" si="422"/>
        <v>0</v>
      </c>
      <c r="T842" s="11">
        <f t="shared" si="422"/>
        <v>9000</v>
      </c>
      <c r="U842" s="40">
        <f t="shared" si="430"/>
        <v>1.524</v>
      </c>
      <c r="V842" s="11">
        <f t="shared" si="449"/>
        <v>21.571125265392784</v>
      </c>
      <c r="W842" s="11">
        <f t="shared" si="449"/>
        <v>421875000</v>
      </c>
      <c r="X842" s="11">
        <f t="shared" si="449"/>
        <v>1125000</v>
      </c>
      <c r="Y842" s="11">
        <f t="shared" si="449"/>
        <v>1687500</v>
      </c>
      <c r="Z842" s="11">
        <f t="shared" si="449"/>
        <v>1.5</v>
      </c>
      <c r="AA842" s="11">
        <f t="shared" si="449"/>
        <v>216.50635094610965</v>
      </c>
      <c r="AB842" s="11">
        <f t="shared" si="449"/>
        <v>9000</v>
      </c>
      <c r="AC842" s="11">
        <f t="shared" si="449"/>
        <v>9000</v>
      </c>
      <c r="AD842" s="11">
        <f t="shared" si="449"/>
        <v>108000</v>
      </c>
      <c r="AE842" s="11">
        <f t="shared" si="449"/>
        <v>18000</v>
      </c>
      <c r="AF842" s="11">
        <f t="shared" si="449"/>
        <v>27000</v>
      </c>
      <c r="AG842" s="11">
        <f t="shared" si="449"/>
        <v>1.5</v>
      </c>
      <c r="AH842" s="11">
        <f t="shared" si="449"/>
        <v>3.4641016151377544</v>
      </c>
      <c r="AI842" s="11">
        <f t="shared" si="449"/>
        <v>0</v>
      </c>
      <c r="AJ842" s="11">
        <f t="shared" si="449"/>
        <v>0</v>
      </c>
      <c r="AK842" s="11">
        <f t="shared" si="448"/>
        <v>0</v>
      </c>
      <c r="AL842" s="11">
        <f t="shared" si="427"/>
        <v>0</v>
      </c>
      <c r="AM842" s="11">
        <f t="shared" si="427"/>
        <v>0</v>
      </c>
      <c r="AN842" s="11">
        <f t="shared" si="427"/>
        <v>0</v>
      </c>
      <c r="AO842" s="11">
        <f t="shared" si="427"/>
        <v>0</v>
      </c>
      <c r="AP842" s="11">
        <f t="shared" si="427"/>
        <v>0</v>
      </c>
      <c r="AQ842" s="11">
        <f t="shared" si="427"/>
        <v>0</v>
      </c>
      <c r="AR842" s="11">
        <f t="shared" si="426"/>
        <v>0</v>
      </c>
      <c r="AS842" s="11">
        <f t="shared" si="426"/>
        <v>0</v>
      </c>
      <c r="AT842" s="11">
        <f t="shared" si="426"/>
        <v>0</v>
      </c>
      <c r="AU842" s="11">
        <f t="shared" si="426"/>
        <v>0</v>
      </c>
      <c r="AV842" s="11">
        <f t="shared" si="426"/>
        <v>0</v>
      </c>
      <c r="AW842" s="11">
        <f t="shared" si="426"/>
        <v>0</v>
      </c>
      <c r="AX842" s="11">
        <f t="shared" si="426"/>
        <v>0</v>
      </c>
      <c r="AY842" s="11">
        <f t="shared" si="447"/>
        <v>0</v>
      </c>
      <c r="AZ842" s="11">
        <f t="shared" si="447"/>
        <v>0</v>
      </c>
      <c r="BA842" s="11">
        <f t="shared" si="447"/>
        <v>0</v>
      </c>
      <c r="BB842" s="11">
        <f t="shared" si="428"/>
        <v>0</v>
      </c>
      <c r="BC842" s="11">
        <f t="shared" si="428"/>
        <v>0</v>
      </c>
      <c r="BD842" s="11">
        <f t="shared" si="428"/>
        <v>0</v>
      </c>
      <c r="BE842" s="11">
        <f t="shared" si="428"/>
        <v>0</v>
      </c>
      <c r="BF842" s="15" t="str">
        <f t="shared" si="431"/>
        <v>ČSN 42 5524</v>
      </c>
      <c r="BG842" s="42">
        <v>70.650000000000006</v>
      </c>
      <c r="BH842" s="17">
        <f t="shared" si="432"/>
        <v>750</v>
      </c>
      <c r="BI842" s="17">
        <f t="shared" si="433"/>
        <v>12</v>
      </c>
      <c r="BX842" s="18">
        <f t="shared" si="425"/>
        <v>9000</v>
      </c>
      <c r="BY842" s="42">
        <v>1.524</v>
      </c>
      <c r="BZ842" s="43">
        <f t="shared" si="434"/>
        <v>21.571125265392784</v>
      </c>
      <c r="CA842" s="18">
        <f t="shared" si="435"/>
        <v>421875000</v>
      </c>
      <c r="CB842" s="18">
        <f t="shared" si="436"/>
        <v>1125000</v>
      </c>
      <c r="CC842" s="18">
        <f t="shared" si="437"/>
        <v>1687500</v>
      </c>
      <c r="CD842" s="25">
        <f t="shared" si="438"/>
        <v>1.5</v>
      </c>
      <c r="CE842" s="26">
        <f t="shared" si="439"/>
        <v>216.50635094610965</v>
      </c>
      <c r="CF842" s="18">
        <f t="shared" si="440"/>
        <v>9000</v>
      </c>
      <c r="CG842" s="18">
        <f t="shared" si="441"/>
        <v>9000</v>
      </c>
      <c r="CH842" s="18">
        <f t="shared" si="442"/>
        <v>108000</v>
      </c>
      <c r="CI842" s="18">
        <f t="shared" si="443"/>
        <v>18000</v>
      </c>
      <c r="CJ842" s="18">
        <f t="shared" si="444"/>
        <v>27000</v>
      </c>
      <c r="CK842" s="25">
        <f t="shared" si="445"/>
        <v>1.5</v>
      </c>
      <c r="CL842" s="26">
        <f t="shared" si="446"/>
        <v>3.4641016151377544</v>
      </c>
      <c r="DJ842" s="20" t="s">
        <v>542</v>
      </c>
    </row>
    <row r="843" spans="1:114" x14ac:dyDescent="0.2">
      <c r="A843" s="15" t="s">
        <v>105</v>
      </c>
      <c r="B843" s="10" t="s">
        <v>943</v>
      </c>
      <c r="C843" s="11">
        <f t="shared" si="429"/>
        <v>82.424999999999997</v>
      </c>
      <c r="D843" s="11">
        <f t="shared" si="421"/>
        <v>750</v>
      </c>
      <c r="E843" s="11">
        <f t="shared" si="421"/>
        <v>14</v>
      </c>
      <c r="F843" s="11">
        <f t="shared" ref="F843:L887" si="451">IF($A843="x",BJ843,"")</f>
        <v>0</v>
      </c>
      <c r="G843" s="11">
        <f t="shared" si="451"/>
        <v>0</v>
      </c>
      <c r="H843" s="11">
        <f t="shared" si="451"/>
        <v>0</v>
      </c>
      <c r="I843" s="11">
        <f t="shared" si="451"/>
        <v>0</v>
      </c>
      <c r="J843" s="11">
        <f t="shared" si="451"/>
        <v>0</v>
      </c>
      <c r="K843" s="11">
        <f t="shared" si="450"/>
        <v>0</v>
      </c>
      <c r="L843" s="11">
        <f t="shared" si="450"/>
        <v>0</v>
      </c>
      <c r="M843" s="11">
        <f t="shared" si="450"/>
        <v>0</v>
      </c>
      <c r="N843" s="11">
        <f t="shared" si="450"/>
        <v>0</v>
      </c>
      <c r="O843" s="11">
        <f t="shared" si="450"/>
        <v>0</v>
      </c>
      <c r="P843" s="11">
        <f t="shared" si="450"/>
        <v>0</v>
      </c>
      <c r="Q843" s="11">
        <f t="shared" si="450"/>
        <v>0</v>
      </c>
      <c r="R843" s="11">
        <f t="shared" si="422"/>
        <v>0</v>
      </c>
      <c r="S843" s="11">
        <f t="shared" si="422"/>
        <v>0</v>
      </c>
      <c r="T843" s="11">
        <f t="shared" si="422"/>
        <v>10500</v>
      </c>
      <c r="U843" s="40">
        <f t="shared" si="430"/>
        <v>1.528</v>
      </c>
      <c r="V843" s="11">
        <f t="shared" si="449"/>
        <v>18.538064907491659</v>
      </c>
      <c r="W843" s="11">
        <f t="shared" si="449"/>
        <v>492187499.99999994</v>
      </c>
      <c r="X843" s="11">
        <f t="shared" si="449"/>
        <v>1312499.9999999998</v>
      </c>
      <c r="Y843" s="11">
        <f t="shared" si="449"/>
        <v>1968750</v>
      </c>
      <c r="Z843" s="11">
        <f t="shared" si="449"/>
        <v>1.5000000000000002</v>
      </c>
      <c r="AA843" s="11">
        <f t="shared" si="449"/>
        <v>216.50635094610965</v>
      </c>
      <c r="AB843" s="11">
        <f t="shared" si="449"/>
        <v>10500</v>
      </c>
      <c r="AC843" s="11">
        <f t="shared" si="449"/>
        <v>10500</v>
      </c>
      <c r="AD843" s="11">
        <f t="shared" si="449"/>
        <v>171500</v>
      </c>
      <c r="AE843" s="11">
        <f t="shared" si="449"/>
        <v>24500</v>
      </c>
      <c r="AF843" s="11">
        <f t="shared" si="449"/>
        <v>36750</v>
      </c>
      <c r="AG843" s="11">
        <f t="shared" si="449"/>
        <v>1.5</v>
      </c>
      <c r="AH843" s="11">
        <f t="shared" si="449"/>
        <v>4.0414518843273806</v>
      </c>
      <c r="AI843" s="11">
        <f t="shared" si="449"/>
        <v>0</v>
      </c>
      <c r="AJ843" s="11">
        <f t="shared" si="449"/>
        <v>0</v>
      </c>
      <c r="AK843" s="11">
        <f t="shared" si="448"/>
        <v>0</v>
      </c>
      <c r="AL843" s="11">
        <f t="shared" si="427"/>
        <v>0</v>
      </c>
      <c r="AM843" s="11">
        <f t="shared" si="427"/>
        <v>0</v>
      </c>
      <c r="AN843" s="11">
        <f t="shared" si="427"/>
        <v>0</v>
      </c>
      <c r="AO843" s="11">
        <f t="shared" si="427"/>
        <v>0</v>
      </c>
      <c r="AP843" s="11">
        <f t="shared" si="427"/>
        <v>0</v>
      </c>
      <c r="AQ843" s="11">
        <f t="shared" si="427"/>
        <v>0</v>
      </c>
      <c r="AR843" s="11">
        <f t="shared" si="426"/>
        <v>0</v>
      </c>
      <c r="AS843" s="11">
        <f t="shared" si="426"/>
        <v>0</v>
      </c>
      <c r="AT843" s="11">
        <f t="shared" si="426"/>
        <v>0</v>
      </c>
      <c r="AU843" s="11">
        <f t="shared" si="426"/>
        <v>0</v>
      </c>
      <c r="AV843" s="11">
        <f t="shared" si="426"/>
        <v>0</v>
      </c>
      <c r="AW843" s="11">
        <f t="shared" si="426"/>
        <v>0</v>
      </c>
      <c r="AX843" s="11">
        <f t="shared" si="426"/>
        <v>0</v>
      </c>
      <c r="AY843" s="11">
        <f t="shared" si="447"/>
        <v>0</v>
      </c>
      <c r="AZ843" s="11">
        <f t="shared" si="447"/>
        <v>0</v>
      </c>
      <c r="BA843" s="11">
        <f t="shared" si="447"/>
        <v>0</v>
      </c>
      <c r="BB843" s="11">
        <f t="shared" si="428"/>
        <v>0</v>
      </c>
      <c r="BC843" s="11">
        <f t="shared" si="428"/>
        <v>0</v>
      </c>
      <c r="BD843" s="11">
        <f t="shared" si="428"/>
        <v>0</v>
      </c>
      <c r="BE843" s="11">
        <f t="shared" si="428"/>
        <v>0</v>
      </c>
      <c r="BF843" s="15" t="str">
        <f t="shared" si="431"/>
        <v>ČSN 42 5524</v>
      </c>
      <c r="BG843" s="42">
        <v>82.424999999999997</v>
      </c>
      <c r="BH843" s="17">
        <f t="shared" si="432"/>
        <v>750</v>
      </c>
      <c r="BI843" s="17">
        <f t="shared" si="433"/>
        <v>14</v>
      </c>
      <c r="BX843" s="18">
        <f t="shared" si="425"/>
        <v>10500</v>
      </c>
      <c r="BY843" s="42">
        <v>1.528</v>
      </c>
      <c r="BZ843" s="43">
        <f t="shared" si="434"/>
        <v>18.538064907491659</v>
      </c>
      <c r="CA843" s="18">
        <f t="shared" si="435"/>
        <v>492187499.99999994</v>
      </c>
      <c r="CB843" s="18">
        <f t="shared" si="436"/>
        <v>1312499.9999999998</v>
      </c>
      <c r="CC843" s="18">
        <f t="shared" si="437"/>
        <v>1968750</v>
      </c>
      <c r="CD843" s="25">
        <f t="shared" si="438"/>
        <v>1.5000000000000002</v>
      </c>
      <c r="CE843" s="26">
        <f t="shared" si="439"/>
        <v>216.50635094610965</v>
      </c>
      <c r="CF843" s="18">
        <f t="shared" si="440"/>
        <v>10500</v>
      </c>
      <c r="CG843" s="18">
        <f t="shared" si="441"/>
        <v>10500</v>
      </c>
      <c r="CH843" s="18">
        <f t="shared" si="442"/>
        <v>171500</v>
      </c>
      <c r="CI843" s="18">
        <f t="shared" si="443"/>
        <v>24500</v>
      </c>
      <c r="CJ843" s="18">
        <f t="shared" si="444"/>
        <v>36750</v>
      </c>
      <c r="CK843" s="25">
        <f t="shared" si="445"/>
        <v>1.5</v>
      </c>
      <c r="CL843" s="26">
        <f t="shared" si="446"/>
        <v>4.0414518843273806</v>
      </c>
      <c r="DJ843" s="20" t="s">
        <v>542</v>
      </c>
    </row>
    <row r="844" spans="1:114" x14ac:dyDescent="0.2">
      <c r="A844" s="15" t="s">
        <v>105</v>
      </c>
      <c r="B844" s="10" t="s">
        <v>944</v>
      </c>
      <c r="C844" s="11">
        <f t="shared" si="429"/>
        <v>94.2</v>
      </c>
      <c r="D844" s="11">
        <f t="shared" ref="D844:S905" si="452">IF($A844="x",BH844,"")</f>
        <v>750</v>
      </c>
      <c r="E844" s="11">
        <f t="shared" si="452"/>
        <v>16</v>
      </c>
      <c r="F844" s="11">
        <f t="shared" si="451"/>
        <v>0</v>
      </c>
      <c r="G844" s="11">
        <f t="shared" si="451"/>
        <v>0</v>
      </c>
      <c r="H844" s="11">
        <f t="shared" si="451"/>
        <v>0</v>
      </c>
      <c r="I844" s="11">
        <f t="shared" si="451"/>
        <v>0</v>
      </c>
      <c r="J844" s="11">
        <f t="shared" si="451"/>
        <v>0</v>
      </c>
      <c r="K844" s="11">
        <f t="shared" si="450"/>
        <v>0</v>
      </c>
      <c r="L844" s="11">
        <f t="shared" si="450"/>
        <v>0</v>
      </c>
      <c r="M844" s="11">
        <f t="shared" si="450"/>
        <v>0</v>
      </c>
      <c r="N844" s="11">
        <f t="shared" si="450"/>
        <v>0</v>
      </c>
      <c r="O844" s="11">
        <f t="shared" si="450"/>
        <v>0</v>
      </c>
      <c r="P844" s="11">
        <f t="shared" si="450"/>
        <v>0</v>
      </c>
      <c r="Q844" s="11">
        <f t="shared" si="450"/>
        <v>0</v>
      </c>
      <c r="R844" s="11">
        <f t="shared" si="422"/>
        <v>0</v>
      </c>
      <c r="S844" s="11">
        <f t="shared" si="422"/>
        <v>0</v>
      </c>
      <c r="T844" s="11">
        <f t="shared" si="422"/>
        <v>12000</v>
      </c>
      <c r="U844" s="40">
        <f t="shared" si="430"/>
        <v>1.532</v>
      </c>
      <c r="V844" s="11">
        <f t="shared" si="449"/>
        <v>16.263269639065818</v>
      </c>
      <c r="W844" s="11">
        <f t="shared" si="449"/>
        <v>562500000</v>
      </c>
      <c r="X844" s="11">
        <f t="shared" si="449"/>
        <v>1500000</v>
      </c>
      <c r="Y844" s="11">
        <f t="shared" si="449"/>
        <v>2250000</v>
      </c>
      <c r="Z844" s="11">
        <f t="shared" si="449"/>
        <v>1.5</v>
      </c>
      <c r="AA844" s="11">
        <f t="shared" si="449"/>
        <v>216.50635094610965</v>
      </c>
      <c r="AB844" s="11">
        <f t="shared" si="449"/>
        <v>12000</v>
      </c>
      <c r="AC844" s="11">
        <f t="shared" si="449"/>
        <v>12000</v>
      </c>
      <c r="AD844" s="11">
        <f t="shared" si="449"/>
        <v>256000</v>
      </c>
      <c r="AE844" s="11">
        <f t="shared" si="449"/>
        <v>32000</v>
      </c>
      <c r="AF844" s="11">
        <f t="shared" si="449"/>
        <v>48000</v>
      </c>
      <c r="AG844" s="11">
        <f t="shared" si="449"/>
        <v>1.5</v>
      </c>
      <c r="AH844" s="11">
        <f t="shared" si="449"/>
        <v>4.6188021535170058</v>
      </c>
      <c r="AI844" s="11">
        <f t="shared" si="449"/>
        <v>0</v>
      </c>
      <c r="AJ844" s="11">
        <f t="shared" si="449"/>
        <v>0</v>
      </c>
      <c r="AK844" s="11">
        <f t="shared" si="448"/>
        <v>0</v>
      </c>
      <c r="AL844" s="11">
        <f t="shared" si="427"/>
        <v>0</v>
      </c>
      <c r="AM844" s="11">
        <f t="shared" si="427"/>
        <v>0</v>
      </c>
      <c r="AN844" s="11">
        <f t="shared" si="427"/>
        <v>0</v>
      </c>
      <c r="AO844" s="11">
        <f t="shared" si="427"/>
        <v>0</v>
      </c>
      <c r="AP844" s="11">
        <f t="shared" si="427"/>
        <v>0</v>
      </c>
      <c r="AQ844" s="11">
        <f t="shared" si="427"/>
        <v>0</v>
      </c>
      <c r="AR844" s="11">
        <f t="shared" si="426"/>
        <v>0</v>
      </c>
      <c r="AS844" s="11">
        <f t="shared" si="426"/>
        <v>0</v>
      </c>
      <c r="AT844" s="11">
        <f t="shared" si="426"/>
        <v>0</v>
      </c>
      <c r="AU844" s="11">
        <f t="shared" si="426"/>
        <v>0</v>
      </c>
      <c r="AV844" s="11">
        <f t="shared" si="426"/>
        <v>0</v>
      </c>
      <c r="AW844" s="11">
        <f t="shared" si="426"/>
        <v>0</v>
      </c>
      <c r="AX844" s="11">
        <f t="shared" si="426"/>
        <v>0</v>
      </c>
      <c r="AY844" s="11">
        <f t="shared" si="447"/>
        <v>0</v>
      </c>
      <c r="AZ844" s="11">
        <f t="shared" si="447"/>
        <v>0</v>
      </c>
      <c r="BA844" s="11">
        <f t="shared" si="447"/>
        <v>0</v>
      </c>
      <c r="BB844" s="11">
        <f t="shared" si="428"/>
        <v>0</v>
      </c>
      <c r="BC844" s="11">
        <f t="shared" si="428"/>
        <v>0</v>
      </c>
      <c r="BD844" s="11">
        <f t="shared" si="428"/>
        <v>0</v>
      </c>
      <c r="BE844" s="11">
        <f t="shared" si="428"/>
        <v>0</v>
      </c>
      <c r="BF844" s="15" t="str">
        <f t="shared" si="431"/>
        <v>ČSN 42 5524</v>
      </c>
      <c r="BG844" s="42">
        <v>94.2</v>
      </c>
      <c r="BH844" s="17">
        <f t="shared" si="432"/>
        <v>750</v>
      </c>
      <c r="BI844" s="17">
        <f t="shared" si="433"/>
        <v>16</v>
      </c>
      <c r="BX844" s="18">
        <f t="shared" si="425"/>
        <v>12000</v>
      </c>
      <c r="BY844" s="42">
        <v>1.532</v>
      </c>
      <c r="BZ844" s="43">
        <f t="shared" si="434"/>
        <v>16.263269639065818</v>
      </c>
      <c r="CA844" s="18">
        <f t="shared" si="435"/>
        <v>562500000</v>
      </c>
      <c r="CB844" s="18">
        <f t="shared" si="436"/>
        <v>1500000</v>
      </c>
      <c r="CC844" s="18">
        <f t="shared" si="437"/>
        <v>2250000</v>
      </c>
      <c r="CD844" s="25">
        <f t="shared" si="438"/>
        <v>1.5</v>
      </c>
      <c r="CE844" s="26">
        <f t="shared" si="439"/>
        <v>216.50635094610965</v>
      </c>
      <c r="CF844" s="18">
        <f t="shared" si="440"/>
        <v>12000</v>
      </c>
      <c r="CG844" s="18">
        <f t="shared" si="441"/>
        <v>12000</v>
      </c>
      <c r="CH844" s="18">
        <f t="shared" si="442"/>
        <v>256000</v>
      </c>
      <c r="CI844" s="18">
        <f t="shared" si="443"/>
        <v>32000</v>
      </c>
      <c r="CJ844" s="18">
        <f t="shared" si="444"/>
        <v>48000</v>
      </c>
      <c r="CK844" s="25">
        <f t="shared" si="445"/>
        <v>1.5</v>
      </c>
      <c r="CL844" s="26">
        <f t="shared" si="446"/>
        <v>4.6188021535170058</v>
      </c>
      <c r="DJ844" s="20" t="s">
        <v>542</v>
      </c>
    </row>
    <row r="845" spans="1:114" x14ac:dyDescent="0.2">
      <c r="A845" s="15" t="s">
        <v>105</v>
      </c>
      <c r="B845" s="10" t="s">
        <v>945</v>
      </c>
      <c r="C845" s="11">
        <f t="shared" si="429"/>
        <v>105.97499999999999</v>
      </c>
      <c r="D845" s="11">
        <f t="shared" si="452"/>
        <v>750</v>
      </c>
      <c r="E845" s="11">
        <f t="shared" si="452"/>
        <v>18</v>
      </c>
      <c r="F845" s="11">
        <f t="shared" si="451"/>
        <v>0</v>
      </c>
      <c r="G845" s="11">
        <f t="shared" si="451"/>
        <v>0</v>
      </c>
      <c r="H845" s="11">
        <f t="shared" si="451"/>
        <v>0</v>
      </c>
      <c r="I845" s="11">
        <f t="shared" si="451"/>
        <v>0</v>
      </c>
      <c r="J845" s="11">
        <f t="shared" si="451"/>
        <v>0</v>
      </c>
      <c r="K845" s="11">
        <f t="shared" si="450"/>
        <v>0</v>
      </c>
      <c r="L845" s="11">
        <f t="shared" si="450"/>
        <v>0</v>
      </c>
      <c r="M845" s="11">
        <f t="shared" si="450"/>
        <v>0</v>
      </c>
      <c r="N845" s="11">
        <f t="shared" si="450"/>
        <v>0</v>
      </c>
      <c r="O845" s="11">
        <f t="shared" si="450"/>
        <v>0</v>
      </c>
      <c r="P845" s="11">
        <f t="shared" si="450"/>
        <v>0</v>
      </c>
      <c r="Q845" s="11">
        <f t="shared" si="450"/>
        <v>0</v>
      </c>
      <c r="R845" s="11">
        <f t="shared" si="422"/>
        <v>0</v>
      </c>
      <c r="S845" s="11">
        <f t="shared" si="422"/>
        <v>0</v>
      </c>
      <c r="T845" s="11">
        <f t="shared" si="422"/>
        <v>13500</v>
      </c>
      <c r="U845" s="40">
        <f t="shared" si="430"/>
        <v>1.536</v>
      </c>
      <c r="V845" s="11">
        <f t="shared" si="449"/>
        <v>14.493984430290165</v>
      </c>
      <c r="W845" s="11">
        <f t="shared" si="449"/>
        <v>632812500</v>
      </c>
      <c r="X845" s="11">
        <f t="shared" si="449"/>
        <v>1687500</v>
      </c>
      <c r="Y845" s="11">
        <f t="shared" si="449"/>
        <v>2531250</v>
      </c>
      <c r="Z845" s="11">
        <f t="shared" si="449"/>
        <v>1.5</v>
      </c>
      <c r="AA845" s="11">
        <f t="shared" si="449"/>
        <v>216.50635094610965</v>
      </c>
      <c r="AB845" s="11">
        <f t="shared" si="449"/>
        <v>13500</v>
      </c>
      <c r="AC845" s="11">
        <f t="shared" si="449"/>
        <v>13500</v>
      </c>
      <c r="AD845" s="11">
        <f t="shared" si="449"/>
        <v>364500</v>
      </c>
      <c r="AE845" s="11">
        <f t="shared" si="449"/>
        <v>40500</v>
      </c>
      <c r="AF845" s="11">
        <f t="shared" si="449"/>
        <v>60750</v>
      </c>
      <c r="AG845" s="11">
        <f t="shared" si="449"/>
        <v>1.5</v>
      </c>
      <c r="AH845" s="11">
        <f t="shared" si="449"/>
        <v>5.196152422706632</v>
      </c>
      <c r="AI845" s="11">
        <f t="shared" si="449"/>
        <v>0</v>
      </c>
      <c r="AJ845" s="11">
        <f t="shared" si="449"/>
        <v>0</v>
      </c>
      <c r="AK845" s="11">
        <f t="shared" si="448"/>
        <v>0</v>
      </c>
      <c r="AL845" s="11">
        <f t="shared" si="427"/>
        <v>0</v>
      </c>
      <c r="AM845" s="11">
        <f t="shared" si="427"/>
        <v>0</v>
      </c>
      <c r="AN845" s="11">
        <f t="shared" si="427"/>
        <v>0</v>
      </c>
      <c r="AO845" s="11">
        <f t="shared" si="427"/>
        <v>0</v>
      </c>
      <c r="AP845" s="11">
        <f t="shared" si="427"/>
        <v>0</v>
      </c>
      <c r="AQ845" s="11">
        <f t="shared" si="427"/>
        <v>0</v>
      </c>
      <c r="AR845" s="11">
        <f t="shared" si="426"/>
        <v>0</v>
      </c>
      <c r="AS845" s="11">
        <f t="shared" si="426"/>
        <v>0</v>
      </c>
      <c r="AT845" s="11">
        <f t="shared" si="426"/>
        <v>0</v>
      </c>
      <c r="AU845" s="11">
        <f t="shared" si="426"/>
        <v>0</v>
      </c>
      <c r="AV845" s="11">
        <f t="shared" si="426"/>
        <v>0</v>
      </c>
      <c r="AW845" s="11">
        <f t="shared" si="426"/>
        <v>0</v>
      </c>
      <c r="AX845" s="11">
        <f t="shared" si="426"/>
        <v>0</v>
      </c>
      <c r="AY845" s="11">
        <f t="shared" si="447"/>
        <v>0</v>
      </c>
      <c r="AZ845" s="11">
        <f t="shared" si="447"/>
        <v>0</v>
      </c>
      <c r="BA845" s="11">
        <f t="shared" si="447"/>
        <v>0</v>
      </c>
      <c r="BB845" s="11">
        <f t="shared" si="428"/>
        <v>0</v>
      </c>
      <c r="BC845" s="11">
        <f t="shared" si="428"/>
        <v>0</v>
      </c>
      <c r="BD845" s="11">
        <f t="shared" si="428"/>
        <v>0</v>
      </c>
      <c r="BE845" s="11">
        <f t="shared" si="428"/>
        <v>0</v>
      </c>
      <c r="BF845" s="15" t="str">
        <f t="shared" si="431"/>
        <v>ČSN 42 5524</v>
      </c>
      <c r="BG845" s="42">
        <v>105.97499999999999</v>
      </c>
      <c r="BH845" s="17">
        <f t="shared" si="432"/>
        <v>750</v>
      </c>
      <c r="BI845" s="17">
        <f t="shared" si="433"/>
        <v>18</v>
      </c>
      <c r="BX845" s="18">
        <f t="shared" si="425"/>
        <v>13500</v>
      </c>
      <c r="BY845" s="42">
        <v>1.536</v>
      </c>
      <c r="BZ845" s="43">
        <f t="shared" si="434"/>
        <v>14.493984430290165</v>
      </c>
      <c r="CA845" s="18">
        <f t="shared" si="435"/>
        <v>632812500</v>
      </c>
      <c r="CB845" s="18">
        <f t="shared" si="436"/>
        <v>1687500</v>
      </c>
      <c r="CC845" s="18">
        <f t="shared" si="437"/>
        <v>2531250</v>
      </c>
      <c r="CD845" s="25">
        <f t="shared" si="438"/>
        <v>1.5</v>
      </c>
      <c r="CE845" s="26">
        <f t="shared" si="439"/>
        <v>216.50635094610965</v>
      </c>
      <c r="CF845" s="18">
        <f t="shared" si="440"/>
        <v>13500</v>
      </c>
      <c r="CG845" s="18">
        <f t="shared" si="441"/>
        <v>13500</v>
      </c>
      <c r="CH845" s="18">
        <f t="shared" si="442"/>
        <v>364500</v>
      </c>
      <c r="CI845" s="18">
        <f t="shared" si="443"/>
        <v>40500</v>
      </c>
      <c r="CJ845" s="18">
        <f t="shared" si="444"/>
        <v>60750</v>
      </c>
      <c r="CK845" s="25">
        <f t="shared" si="445"/>
        <v>1.5</v>
      </c>
      <c r="CL845" s="26">
        <f t="shared" si="446"/>
        <v>5.196152422706632</v>
      </c>
      <c r="DJ845" s="20" t="s">
        <v>542</v>
      </c>
    </row>
    <row r="846" spans="1:114" x14ac:dyDescent="0.2">
      <c r="A846" s="15" t="s">
        <v>105</v>
      </c>
      <c r="B846" s="10" t="s">
        <v>946</v>
      </c>
      <c r="C846" s="11">
        <f t="shared" si="429"/>
        <v>117.75</v>
      </c>
      <c r="D846" s="11">
        <f t="shared" si="452"/>
        <v>750</v>
      </c>
      <c r="E846" s="11">
        <f t="shared" si="452"/>
        <v>20</v>
      </c>
      <c r="F846" s="11">
        <f t="shared" si="451"/>
        <v>0</v>
      </c>
      <c r="G846" s="11">
        <f t="shared" si="451"/>
        <v>0</v>
      </c>
      <c r="H846" s="11">
        <f t="shared" si="451"/>
        <v>0</v>
      </c>
      <c r="I846" s="11">
        <f t="shared" si="451"/>
        <v>0</v>
      </c>
      <c r="J846" s="11">
        <f t="shared" si="451"/>
        <v>0</v>
      </c>
      <c r="K846" s="11">
        <f t="shared" si="450"/>
        <v>0</v>
      </c>
      <c r="L846" s="11">
        <f t="shared" si="450"/>
        <v>0</v>
      </c>
      <c r="M846" s="11">
        <f t="shared" si="450"/>
        <v>0</v>
      </c>
      <c r="N846" s="11">
        <f t="shared" si="450"/>
        <v>0</v>
      </c>
      <c r="O846" s="11">
        <f t="shared" si="450"/>
        <v>0</v>
      </c>
      <c r="P846" s="11">
        <f t="shared" si="450"/>
        <v>0</v>
      </c>
      <c r="Q846" s="11">
        <f t="shared" si="450"/>
        <v>0</v>
      </c>
      <c r="R846" s="11">
        <f t="shared" si="422"/>
        <v>0</v>
      </c>
      <c r="S846" s="11">
        <f t="shared" si="422"/>
        <v>0</v>
      </c>
      <c r="T846" s="11">
        <f t="shared" si="422"/>
        <v>15000</v>
      </c>
      <c r="U846" s="40">
        <f t="shared" si="430"/>
        <v>1.54</v>
      </c>
      <c r="V846" s="11">
        <f t="shared" si="449"/>
        <v>13.07855626326964</v>
      </c>
      <c r="W846" s="11">
        <f t="shared" si="449"/>
        <v>703124999.99999988</v>
      </c>
      <c r="X846" s="11">
        <f t="shared" si="449"/>
        <v>1874999.9999999998</v>
      </c>
      <c r="Y846" s="11">
        <f t="shared" si="449"/>
        <v>2812500</v>
      </c>
      <c r="Z846" s="11">
        <f t="shared" si="449"/>
        <v>1.5000000000000002</v>
      </c>
      <c r="AA846" s="11">
        <f t="shared" si="449"/>
        <v>216.50635094610965</v>
      </c>
      <c r="AB846" s="11">
        <f t="shared" si="449"/>
        <v>15000</v>
      </c>
      <c r="AC846" s="11">
        <f t="shared" si="449"/>
        <v>15000</v>
      </c>
      <c r="AD846" s="11">
        <f t="shared" si="449"/>
        <v>500000</v>
      </c>
      <c r="AE846" s="11">
        <f t="shared" si="449"/>
        <v>50000</v>
      </c>
      <c r="AF846" s="11">
        <f t="shared" si="449"/>
        <v>75000</v>
      </c>
      <c r="AG846" s="11">
        <f t="shared" si="449"/>
        <v>1.5</v>
      </c>
      <c r="AH846" s="11">
        <f t="shared" si="449"/>
        <v>5.7735026918962582</v>
      </c>
      <c r="AI846" s="11">
        <f t="shared" si="449"/>
        <v>0</v>
      </c>
      <c r="AJ846" s="11">
        <f t="shared" si="449"/>
        <v>0</v>
      </c>
      <c r="AK846" s="11">
        <f t="shared" si="448"/>
        <v>0</v>
      </c>
      <c r="AL846" s="11">
        <f t="shared" si="427"/>
        <v>0</v>
      </c>
      <c r="AM846" s="11">
        <f t="shared" si="427"/>
        <v>0</v>
      </c>
      <c r="AN846" s="11">
        <f t="shared" si="427"/>
        <v>0</v>
      </c>
      <c r="AO846" s="11">
        <f t="shared" si="427"/>
        <v>0</v>
      </c>
      <c r="AP846" s="11">
        <f t="shared" si="427"/>
        <v>0</v>
      </c>
      <c r="AQ846" s="11">
        <f t="shared" si="427"/>
        <v>0</v>
      </c>
      <c r="AR846" s="11">
        <f t="shared" si="426"/>
        <v>0</v>
      </c>
      <c r="AS846" s="11">
        <f t="shared" si="426"/>
        <v>0</v>
      </c>
      <c r="AT846" s="11">
        <f t="shared" si="426"/>
        <v>0</v>
      </c>
      <c r="AU846" s="11">
        <f t="shared" si="426"/>
        <v>0</v>
      </c>
      <c r="AV846" s="11">
        <f t="shared" si="426"/>
        <v>0</v>
      </c>
      <c r="AW846" s="11">
        <f t="shared" si="426"/>
        <v>0</v>
      </c>
      <c r="AX846" s="11">
        <f t="shared" si="426"/>
        <v>0</v>
      </c>
      <c r="AY846" s="11">
        <f t="shared" si="447"/>
        <v>0</v>
      </c>
      <c r="AZ846" s="11">
        <f t="shared" si="447"/>
        <v>0</v>
      </c>
      <c r="BA846" s="11">
        <f t="shared" si="447"/>
        <v>0</v>
      </c>
      <c r="BB846" s="11">
        <f t="shared" si="428"/>
        <v>0</v>
      </c>
      <c r="BC846" s="11">
        <f t="shared" si="428"/>
        <v>0</v>
      </c>
      <c r="BD846" s="11">
        <f t="shared" si="428"/>
        <v>0</v>
      </c>
      <c r="BE846" s="11">
        <f t="shared" si="428"/>
        <v>0</v>
      </c>
      <c r="BF846" s="15" t="str">
        <f t="shared" si="431"/>
        <v>ČSN 42 5524</v>
      </c>
      <c r="BG846" s="42">
        <v>117.75</v>
      </c>
      <c r="BH846" s="17">
        <f t="shared" si="432"/>
        <v>750</v>
      </c>
      <c r="BI846" s="17">
        <f t="shared" si="433"/>
        <v>20</v>
      </c>
      <c r="BX846" s="18">
        <f t="shared" si="425"/>
        <v>15000</v>
      </c>
      <c r="BY846" s="42">
        <v>1.54</v>
      </c>
      <c r="BZ846" s="43">
        <f t="shared" si="434"/>
        <v>13.07855626326964</v>
      </c>
      <c r="CA846" s="18">
        <f t="shared" si="435"/>
        <v>703124999.99999988</v>
      </c>
      <c r="CB846" s="18">
        <f t="shared" si="436"/>
        <v>1874999.9999999998</v>
      </c>
      <c r="CC846" s="18">
        <f t="shared" si="437"/>
        <v>2812500</v>
      </c>
      <c r="CD846" s="25">
        <f t="shared" si="438"/>
        <v>1.5000000000000002</v>
      </c>
      <c r="CE846" s="26">
        <f t="shared" si="439"/>
        <v>216.50635094610965</v>
      </c>
      <c r="CF846" s="18">
        <f t="shared" si="440"/>
        <v>15000</v>
      </c>
      <c r="CG846" s="18">
        <f t="shared" si="441"/>
        <v>15000</v>
      </c>
      <c r="CH846" s="18">
        <f t="shared" si="442"/>
        <v>500000</v>
      </c>
      <c r="CI846" s="18">
        <f t="shared" si="443"/>
        <v>50000</v>
      </c>
      <c r="CJ846" s="18">
        <f t="shared" si="444"/>
        <v>75000</v>
      </c>
      <c r="CK846" s="25">
        <f t="shared" si="445"/>
        <v>1.5</v>
      </c>
      <c r="CL846" s="26">
        <f t="shared" si="446"/>
        <v>5.7735026918962582</v>
      </c>
      <c r="DJ846" s="20" t="s">
        <v>542</v>
      </c>
    </row>
    <row r="847" spans="1:114" x14ac:dyDescent="0.2">
      <c r="A847" s="15" t="s">
        <v>105</v>
      </c>
      <c r="B847" s="10" t="s">
        <v>947</v>
      </c>
      <c r="C847" s="11">
        <f t="shared" si="429"/>
        <v>147.1875</v>
      </c>
      <c r="D847" s="11">
        <f t="shared" si="452"/>
        <v>750</v>
      </c>
      <c r="E847" s="11">
        <f t="shared" si="452"/>
        <v>25</v>
      </c>
      <c r="F847" s="11">
        <f t="shared" si="451"/>
        <v>0</v>
      </c>
      <c r="G847" s="11">
        <f t="shared" si="451"/>
        <v>0</v>
      </c>
      <c r="H847" s="11">
        <f t="shared" si="451"/>
        <v>0</v>
      </c>
      <c r="I847" s="11">
        <f t="shared" si="451"/>
        <v>0</v>
      </c>
      <c r="J847" s="11">
        <f t="shared" si="451"/>
        <v>0</v>
      </c>
      <c r="K847" s="11">
        <f t="shared" si="450"/>
        <v>0</v>
      </c>
      <c r="L847" s="11">
        <f t="shared" si="450"/>
        <v>0</v>
      </c>
      <c r="M847" s="11">
        <f t="shared" si="450"/>
        <v>0</v>
      </c>
      <c r="N847" s="11">
        <f t="shared" si="450"/>
        <v>0</v>
      </c>
      <c r="O847" s="11">
        <f t="shared" si="450"/>
        <v>0</v>
      </c>
      <c r="P847" s="11">
        <f t="shared" si="450"/>
        <v>0</v>
      </c>
      <c r="Q847" s="11">
        <f t="shared" si="450"/>
        <v>0</v>
      </c>
      <c r="R847" s="11">
        <f t="shared" si="422"/>
        <v>0</v>
      </c>
      <c r="S847" s="11">
        <f t="shared" si="422"/>
        <v>0</v>
      </c>
      <c r="T847" s="11">
        <f t="shared" si="422"/>
        <v>18750</v>
      </c>
      <c r="U847" s="40">
        <f t="shared" si="430"/>
        <v>1.55</v>
      </c>
      <c r="V847" s="11">
        <f t="shared" si="449"/>
        <v>10.530785562632698</v>
      </c>
      <c r="W847" s="11">
        <f t="shared" si="449"/>
        <v>878906249.99999988</v>
      </c>
      <c r="X847" s="11">
        <f t="shared" si="449"/>
        <v>2343749.9999999995</v>
      </c>
      <c r="Y847" s="11">
        <f t="shared" si="449"/>
        <v>3515625</v>
      </c>
      <c r="Z847" s="11">
        <f t="shared" si="449"/>
        <v>1.5000000000000002</v>
      </c>
      <c r="AA847" s="11">
        <f t="shared" si="449"/>
        <v>216.50635094610965</v>
      </c>
      <c r="AB847" s="11">
        <f t="shared" si="449"/>
        <v>18750</v>
      </c>
      <c r="AC847" s="11">
        <f t="shared" si="449"/>
        <v>18750</v>
      </c>
      <c r="AD847" s="11">
        <f t="shared" si="449"/>
        <v>976562.5</v>
      </c>
      <c r="AE847" s="11">
        <f t="shared" si="449"/>
        <v>78125</v>
      </c>
      <c r="AF847" s="11">
        <f t="shared" si="449"/>
        <v>117187.5</v>
      </c>
      <c r="AG847" s="11">
        <f t="shared" si="449"/>
        <v>1.5</v>
      </c>
      <c r="AH847" s="11">
        <f t="shared" si="449"/>
        <v>7.2168783648703219</v>
      </c>
      <c r="AI847" s="11">
        <f t="shared" si="449"/>
        <v>0</v>
      </c>
      <c r="AJ847" s="11">
        <f t="shared" si="449"/>
        <v>0</v>
      </c>
      <c r="AK847" s="11">
        <f t="shared" si="448"/>
        <v>0</v>
      </c>
      <c r="AL847" s="11">
        <f t="shared" si="427"/>
        <v>0</v>
      </c>
      <c r="AM847" s="11">
        <f t="shared" si="427"/>
        <v>0</v>
      </c>
      <c r="AN847" s="11">
        <f t="shared" si="427"/>
        <v>0</v>
      </c>
      <c r="AO847" s="11">
        <f t="shared" si="427"/>
        <v>0</v>
      </c>
      <c r="AP847" s="11">
        <f t="shared" si="427"/>
        <v>0</v>
      </c>
      <c r="AQ847" s="11">
        <f t="shared" si="427"/>
        <v>0</v>
      </c>
      <c r="AR847" s="11">
        <f t="shared" si="426"/>
        <v>0</v>
      </c>
      <c r="AS847" s="11">
        <f t="shared" si="426"/>
        <v>0</v>
      </c>
      <c r="AT847" s="11">
        <f t="shared" si="426"/>
        <v>0</v>
      </c>
      <c r="AU847" s="11">
        <f t="shared" si="426"/>
        <v>0</v>
      </c>
      <c r="AV847" s="11">
        <f t="shared" si="426"/>
        <v>0</v>
      </c>
      <c r="AW847" s="11">
        <f t="shared" si="426"/>
        <v>0</v>
      </c>
      <c r="AX847" s="11">
        <f t="shared" si="426"/>
        <v>0</v>
      </c>
      <c r="AY847" s="11">
        <f t="shared" si="447"/>
        <v>0</v>
      </c>
      <c r="AZ847" s="11">
        <f t="shared" si="447"/>
        <v>0</v>
      </c>
      <c r="BA847" s="11">
        <f t="shared" si="447"/>
        <v>0</v>
      </c>
      <c r="BB847" s="11">
        <f t="shared" si="428"/>
        <v>0</v>
      </c>
      <c r="BC847" s="11">
        <f t="shared" si="428"/>
        <v>0</v>
      </c>
      <c r="BD847" s="11">
        <f t="shared" si="428"/>
        <v>0</v>
      </c>
      <c r="BE847" s="11">
        <f t="shared" si="428"/>
        <v>0</v>
      </c>
      <c r="BF847" s="15" t="str">
        <f t="shared" si="431"/>
        <v>ČSN 42 5524</v>
      </c>
      <c r="BG847" s="42">
        <v>147.1875</v>
      </c>
      <c r="BH847" s="17">
        <f t="shared" si="432"/>
        <v>750</v>
      </c>
      <c r="BI847" s="17">
        <f t="shared" si="433"/>
        <v>25</v>
      </c>
      <c r="BX847" s="18">
        <f t="shared" si="425"/>
        <v>18750</v>
      </c>
      <c r="BY847" s="42">
        <v>1.55</v>
      </c>
      <c r="BZ847" s="43">
        <f t="shared" si="434"/>
        <v>10.530785562632698</v>
      </c>
      <c r="CA847" s="18">
        <f t="shared" si="435"/>
        <v>878906249.99999988</v>
      </c>
      <c r="CB847" s="18">
        <f t="shared" si="436"/>
        <v>2343749.9999999995</v>
      </c>
      <c r="CC847" s="18">
        <f t="shared" si="437"/>
        <v>3515625</v>
      </c>
      <c r="CD847" s="25">
        <f t="shared" si="438"/>
        <v>1.5000000000000002</v>
      </c>
      <c r="CE847" s="26">
        <f t="shared" si="439"/>
        <v>216.50635094610965</v>
      </c>
      <c r="CF847" s="18">
        <f t="shared" si="440"/>
        <v>18750</v>
      </c>
      <c r="CG847" s="18">
        <f t="shared" si="441"/>
        <v>18750</v>
      </c>
      <c r="CH847" s="18">
        <f t="shared" si="442"/>
        <v>976562.5</v>
      </c>
      <c r="CI847" s="18">
        <f t="shared" si="443"/>
        <v>78125</v>
      </c>
      <c r="CJ847" s="18">
        <f t="shared" si="444"/>
        <v>117187.5</v>
      </c>
      <c r="CK847" s="25">
        <f t="shared" si="445"/>
        <v>1.5</v>
      </c>
      <c r="CL847" s="26">
        <f t="shared" si="446"/>
        <v>7.2168783648703219</v>
      </c>
      <c r="DJ847" s="20" t="s">
        <v>542</v>
      </c>
    </row>
    <row r="848" spans="1:114" x14ac:dyDescent="0.2">
      <c r="A848" s="15" t="s">
        <v>105</v>
      </c>
      <c r="B848" s="10" t="s">
        <v>948</v>
      </c>
      <c r="C848" s="11">
        <f t="shared" si="429"/>
        <v>176.625</v>
      </c>
      <c r="D848" s="11">
        <f t="shared" si="452"/>
        <v>750</v>
      </c>
      <c r="E848" s="11">
        <f t="shared" si="452"/>
        <v>30</v>
      </c>
      <c r="F848" s="11">
        <f t="shared" si="451"/>
        <v>0</v>
      </c>
      <c r="G848" s="11">
        <f t="shared" si="451"/>
        <v>0</v>
      </c>
      <c r="H848" s="11">
        <f t="shared" si="451"/>
        <v>0</v>
      </c>
      <c r="I848" s="11">
        <f t="shared" si="451"/>
        <v>0</v>
      </c>
      <c r="J848" s="11">
        <f t="shared" si="451"/>
        <v>0</v>
      </c>
      <c r="K848" s="11">
        <f t="shared" si="450"/>
        <v>0</v>
      </c>
      <c r="L848" s="11">
        <f t="shared" si="450"/>
        <v>0</v>
      </c>
      <c r="M848" s="11">
        <f t="shared" si="450"/>
        <v>0</v>
      </c>
      <c r="N848" s="11">
        <f t="shared" si="450"/>
        <v>0</v>
      </c>
      <c r="O848" s="11">
        <f t="shared" si="450"/>
        <v>0</v>
      </c>
      <c r="P848" s="11">
        <f t="shared" si="450"/>
        <v>0</v>
      </c>
      <c r="Q848" s="11">
        <f t="shared" si="450"/>
        <v>0</v>
      </c>
      <c r="R848" s="11">
        <f t="shared" si="422"/>
        <v>0</v>
      </c>
      <c r="S848" s="11">
        <f t="shared" si="422"/>
        <v>0</v>
      </c>
      <c r="T848" s="11">
        <f t="shared" si="422"/>
        <v>22500</v>
      </c>
      <c r="U848" s="40">
        <f t="shared" si="430"/>
        <v>1.56</v>
      </c>
      <c r="V848" s="11">
        <f t="shared" si="449"/>
        <v>8.8322717622080695</v>
      </c>
      <c r="W848" s="11">
        <f t="shared" si="449"/>
        <v>1054687500</v>
      </c>
      <c r="X848" s="11">
        <f t="shared" si="449"/>
        <v>2812500</v>
      </c>
      <c r="Y848" s="11">
        <f t="shared" si="449"/>
        <v>4218750</v>
      </c>
      <c r="Z848" s="11">
        <f t="shared" si="449"/>
        <v>1.5</v>
      </c>
      <c r="AA848" s="11">
        <f t="shared" si="449"/>
        <v>216.50635094610965</v>
      </c>
      <c r="AB848" s="11">
        <f t="shared" si="449"/>
        <v>22500</v>
      </c>
      <c r="AC848" s="11">
        <f t="shared" si="449"/>
        <v>22500</v>
      </c>
      <c r="AD848" s="11">
        <f t="shared" si="449"/>
        <v>1687500</v>
      </c>
      <c r="AE848" s="11">
        <f t="shared" si="449"/>
        <v>112500</v>
      </c>
      <c r="AF848" s="11">
        <f t="shared" si="449"/>
        <v>168750</v>
      </c>
      <c r="AG848" s="11">
        <f t="shared" si="449"/>
        <v>1.5</v>
      </c>
      <c r="AH848" s="11">
        <f t="shared" si="449"/>
        <v>8.6602540378443873</v>
      </c>
      <c r="AI848" s="11">
        <f t="shared" si="449"/>
        <v>0</v>
      </c>
      <c r="AJ848" s="11">
        <f t="shared" si="449"/>
        <v>0</v>
      </c>
      <c r="AK848" s="11">
        <f t="shared" si="448"/>
        <v>0</v>
      </c>
      <c r="AL848" s="11">
        <f t="shared" si="427"/>
        <v>0</v>
      </c>
      <c r="AM848" s="11">
        <f t="shared" si="427"/>
        <v>0</v>
      </c>
      <c r="AN848" s="11">
        <f t="shared" si="427"/>
        <v>0</v>
      </c>
      <c r="AO848" s="11">
        <f t="shared" si="427"/>
        <v>0</v>
      </c>
      <c r="AP848" s="11">
        <f t="shared" si="427"/>
        <v>0</v>
      </c>
      <c r="AQ848" s="11">
        <f t="shared" si="427"/>
        <v>0</v>
      </c>
      <c r="AR848" s="11">
        <f t="shared" si="426"/>
        <v>0</v>
      </c>
      <c r="AS848" s="11">
        <f t="shared" si="426"/>
        <v>0</v>
      </c>
      <c r="AT848" s="11">
        <f t="shared" si="426"/>
        <v>0</v>
      </c>
      <c r="AU848" s="11">
        <f t="shared" si="426"/>
        <v>0</v>
      </c>
      <c r="AV848" s="11">
        <f t="shared" si="426"/>
        <v>0</v>
      </c>
      <c r="AW848" s="11">
        <f t="shared" si="426"/>
        <v>0</v>
      </c>
      <c r="AX848" s="11">
        <f t="shared" si="426"/>
        <v>0</v>
      </c>
      <c r="AY848" s="11">
        <f t="shared" si="447"/>
        <v>0</v>
      </c>
      <c r="AZ848" s="11">
        <f t="shared" si="447"/>
        <v>0</v>
      </c>
      <c r="BA848" s="11">
        <f t="shared" si="447"/>
        <v>0</v>
      </c>
      <c r="BB848" s="11">
        <f t="shared" si="428"/>
        <v>0</v>
      </c>
      <c r="BC848" s="11">
        <f t="shared" si="428"/>
        <v>0</v>
      </c>
      <c r="BD848" s="11">
        <f t="shared" si="428"/>
        <v>0</v>
      </c>
      <c r="BE848" s="11">
        <f t="shared" si="428"/>
        <v>0</v>
      </c>
      <c r="BF848" s="15" t="str">
        <f t="shared" si="431"/>
        <v>ČSN 42 5524</v>
      </c>
      <c r="BG848" s="42">
        <v>176.625</v>
      </c>
      <c r="BH848" s="17">
        <f t="shared" si="432"/>
        <v>750</v>
      </c>
      <c r="BI848" s="17">
        <f t="shared" si="433"/>
        <v>30</v>
      </c>
      <c r="BX848" s="18">
        <f t="shared" si="425"/>
        <v>22500</v>
      </c>
      <c r="BY848" s="42">
        <v>1.56</v>
      </c>
      <c r="BZ848" s="43">
        <f t="shared" si="434"/>
        <v>8.8322717622080695</v>
      </c>
      <c r="CA848" s="18">
        <f t="shared" si="435"/>
        <v>1054687500</v>
      </c>
      <c r="CB848" s="18">
        <f t="shared" si="436"/>
        <v>2812500</v>
      </c>
      <c r="CC848" s="18">
        <f t="shared" si="437"/>
        <v>4218750</v>
      </c>
      <c r="CD848" s="25">
        <f t="shared" si="438"/>
        <v>1.5</v>
      </c>
      <c r="CE848" s="26">
        <f t="shared" si="439"/>
        <v>216.50635094610965</v>
      </c>
      <c r="CF848" s="18">
        <f t="shared" si="440"/>
        <v>22500</v>
      </c>
      <c r="CG848" s="18">
        <f t="shared" si="441"/>
        <v>22500</v>
      </c>
      <c r="CH848" s="18">
        <f t="shared" si="442"/>
        <v>1687500</v>
      </c>
      <c r="CI848" s="18">
        <f t="shared" si="443"/>
        <v>112500</v>
      </c>
      <c r="CJ848" s="18">
        <f t="shared" si="444"/>
        <v>168750</v>
      </c>
      <c r="CK848" s="25">
        <f t="shared" si="445"/>
        <v>1.5</v>
      </c>
      <c r="CL848" s="26">
        <f t="shared" si="446"/>
        <v>8.6602540378443873</v>
      </c>
      <c r="DJ848" s="20" t="s">
        <v>542</v>
      </c>
    </row>
    <row r="849" spans="1:114" x14ac:dyDescent="0.2">
      <c r="A849" s="15" t="s">
        <v>105</v>
      </c>
      <c r="B849" s="10" t="s">
        <v>949</v>
      </c>
      <c r="C849" s="11">
        <f t="shared" si="429"/>
        <v>206.0625</v>
      </c>
      <c r="D849" s="11">
        <f t="shared" si="452"/>
        <v>750</v>
      </c>
      <c r="E849" s="11">
        <f t="shared" si="452"/>
        <v>35</v>
      </c>
      <c r="F849" s="11">
        <f t="shared" si="451"/>
        <v>0</v>
      </c>
      <c r="G849" s="11">
        <f t="shared" si="451"/>
        <v>0</v>
      </c>
      <c r="H849" s="11">
        <f t="shared" si="451"/>
        <v>0</v>
      </c>
      <c r="I849" s="11">
        <f t="shared" si="451"/>
        <v>0</v>
      </c>
      <c r="J849" s="11">
        <f t="shared" si="451"/>
        <v>0</v>
      </c>
      <c r="K849" s="11">
        <f t="shared" si="450"/>
        <v>0</v>
      </c>
      <c r="L849" s="11">
        <f t="shared" si="450"/>
        <v>0</v>
      </c>
      <c r="M849" s="11">
        <f t="shared" si="450"/>
        <v>0</v>
      </c>
      <c r="N849" s="11">
        <f t="shared" si="450"/>
        <v>0</v>
      </c>
      <c r="O849" s="11">
        <f t="shared" si="450"/>
        <v>0</v>
      </c>
      <c r="P849" s="11">
        <f t="shared" si="450"/>
        <v>0</v>
      </c>
      <c r="Q849" s="11">
        <f t="shared" si="450"/>
        <v>0</v>
      </c>
      <c r="R849" s="11">
        <f t="shared" si="422"/>
        <v>0</v>
      </c>
      <c r="S849" s="11">
        <f t="shared" si="422"/>
        <v>0</v>
      </c>
      <c r="T849" s="11">
        <f t="shared" si="422"/>
        <v>26250</v>
      </c>
      <c r="U849" s="40">
        <f t="shared" si="430"/>
        <v>1.57</v>
      </c>
      <c r="V849" s="11">
        <f t="shared" si="449"/>
        <v>7.6190476190476204</v>
      </c>
      <c r="W849" s="11">
        <f t="shared" si="449"/>
        <v>1230468750</v>
      </c>
      <c r="X849" s="11">
        <f t="shared" si="449"/>
        <v>3281250</v>
      </c>
      <c r="Y849" s="11">
        <f t="shared" si="449"/>
        <v>4921875</v>
      </c>
      <c r="Z849" s="11">
        <f t="shared" si="449"/>
        <v>1.5</v>
      </c>
      <c r="AA849" s="11">
        <f t="shared" si="449"/>
        <v>216.50635094610965</v>
      </c>
      <c r="AB849" s="11">
        <f t="shared" si="449"/>
        <v>26250</v>
      </c>
      <c r="AC849" s="11">
        <f t="shared" si="449"/>
        <v>26250</v>
      </c>
      <c r="AD849" s="11">
        <f t="shared" si="449"/>
        <v>2679687.5</v>
      </c>
      <c r="AE849" s="11">
        <f t="shared" si="449"/>
        <v>153125</v>
      </c>
      <c r="AF849" s="11">
        <f t="shared" si="449"/>
        <v>229687.5</v>
      </c>
      <c r="AG849" s="11">
        <f t="shared" si="449"/>
        <v>1.5</v>
      </c>
      <c r="AH849" s="11">
        <f t="shared" si="449"/>
        <v>10.103629710818451</v>
      </c>
      <c r="AI849" s="11">
        <f t="shared" si="449"/>
        <v>0</v>
      </c>
      <c r="AJ849" s="11">
        <f t="shared" si="449"/>
        <v>0</v>
      </c>
      <c r="AK849" s="11">
        <f t="shared" si="448"/>
        <v>0</v>
      </c>
      <c r="AL849" s="11">
        <f t="shared" si="427"/>
        <v>0</v>
      </c>
      <c r="AM849" s="11">
        <f t="shared" si="427"/>
        <v>0</v>
      </c>
      <c r="AN849" s="11">
        <f t="shared" si="427"/>
        <v>0</v>
      </c>
      <c r="AO849" s="11">
        <f t="shared" si="427"/>
        <v>0</v>
      </c>
      <c r="AP849" s="11">
        <f t="shared" si="427"/>
        <v>0</v>
      </c>
      <c r="AQ849" s="11">
        <f t="shared" si="427"/>
        <v>0</v>
      </c>
      <c r="AR849" s="11">
        <f t="shared" si="426"/>
        <v>0</v>
      </c>
      <c r="AS849" s="11">
        <f t="shared" si="426"/>
        <v>0</v>
      </c>
      <c r="AT849" s="11">
        <f t="shared" si="426"/>
        <v>0</v>
      </c>
      <c r="AU849" s="11">
        <f t="shared" si="426"/>
        <v>0</v>
      </c>
      <c r="AV849" s="11">
        <f t="shared" si="426"/>
        <v>0</v>
      </c>
      <c r="AW849" s="11">
        <f t="shared" si="426"/>
        <v>0</v>
      </c>
      <c r="AX849" s="11">
        <f t="shared" si="426"/>
        <v>0</v>
      </c>
      <c r="AY849" s="11">
        <f t="shared" si="447"/>
        <v>0</v>
      </c>
      <c r="AZ849" s="11">
        <f t="shared" si="447"/>
        <v>0</v>
      </c>
      <c r="BA849" s="11">
        <f t="shared" si="447"/>
        <v>0</v>
      </c>
      <c r="BB849" s="11">
        <f t="shared" si="428"/>
        <v>0</v>
      </c>
      <c r="BC849" s="11">
        <f t="shared" si="428"/>
        <v>0</v>
      </c>
      <c r="BD849" s="11">
        <f t="shared" si="428"/>
        <v>0</v>
      </c>
      <c r="BE849" s="11">
        <f t="shared" si="428"/>
        <v>0</v>
      </c>
      <c r="BF849" s="15" t="str">
        <f t="shared" si="431"/>
        <v>ČSN 42 5524</v>
      </c>
      <c r="BG849" s="42">
        <v>206.0625</v>
      </c>
      <c r="BH849" s="17">
        <f t="shared" si="432"/>
        <v>750</v>
      </c>
      <c r="BI849" s="17">
        <f t="shared" si="433"/>
        <v>35</v>
      </c>
      <c r="BX849" s="18">
        <f t="shared" si="425"/>
        <v>26250</v>
      </c>
      <c r="BY849" s="42">
        <v>1.57</v>
      </c>
      <c r="BZ849" s="43">
        <f t="shared" si="434"/>
        <v>7.6190476190476204</v>
      </c>
      <c r="CA849" s="18">
        <f t="shared" si="435"/>
        <v>1230468750</v>
      </c>
      <c r="CB849" s="18">
        <f t="shared" si="436"/>
        <v>3281250</v>
      </c>
      <c r="CC849" s="18">
        <f t="shared" si="437"/>
        <v>4921875</v>
      </c>
      <c r="CD849" s="25">
        <f t="shared" si="438"/>
        <v>1.5</v>
      </c>
      <c r="CE849" s="26">
        <f t="shared" si="439"/>
        <v>216.50635094610965</v>
      </c>
      <c r="CF849" s="18">
        <f t="shared" si="440"/>
        <v>26250</v>
      </c>
      <c r="CG849" s="18">
        <f t="shared" si="441"/>
        <v>26250</v>
      </c>
      <c r="CH849" s="18">
        <f t="shared" si="442"/>
        <v>2679687.5</v>
      </c>
      <c r="CI849" s="18">
        <f t="shared" si="443"/>
        <v>153125</v>
      </c>
      <c r="CJ849" s="18">
        <f t="shared" si="444"/>
        <v>229687.5</v>
      </c>
      <c r="CK849" s="25">
        <f t="shared" si="445"/>
        <v>1.5</v>
      </c>
      <c r="CL849" s="26">
        <f t="shared" si="446"/>
        <v>10.103629710818451</v>
      </c>
      <c r="DJ849" s="20" t="s">
        <v>542</v>
      </c>
    </row>
    <row r="850" spans="1:114" x14ac:dyDescent="0.2">
      <c r="A850" s="15" t="s">
        <v>105</v>
      </c>
      <c r="B850" s="10" t="s">
        <v>950</v>
      </c>
      <c r="C850" s="11">
        <f t="shared" si="429"/>
        <v>235.5</v>
      </c>
      <c r="D850" s="11">
        <f t="shared" si="452"/>
        <v>750</v>
      </c>
      <c r="E850" s="11">
        <f t="shared" si="452"/>
        <v>40</v>
      </c>
      <c r="F850" s="11">
        <f t="shared" si="451"/>
        <v>0</v>
      </c>
      <c r="G850" s="11">
        <f t="shared" si="451"/>
        <v>0</v>
      </c>
      <c r="H850" s="11">
        <f t="shared" si="451"/>
        <v>0</v>
      </c>
      <c r="I850" s="11">
        <f t="shared" si="451"/>
        <v>0</v>
      </c>
      <c r="J850" s="11">
        <f t="shared" si="451"/>
        <v>0</v>
      </c>
      <c r="K850" s="11">
        <f t="shared" si="450"/>
        <v>0</v>
      </c>
      <c r="L850" s="11">
        <f t="shared" si="450"/>
        <v>0</v>
      </c>
      <c r="M850" s="11">
        <f t="shared" si="450"/>
        <v>0</v>
      </c>
      <c r="N850" s="11">
        <f t="shared" si="450"/>
        <v>0</v>
      </c>
      <c r="O850" s="11">
        <f t="shared" si="450"/>
        <v>0</v>
      </c>
      <c r="P850" s="11">
        <f t="shared" si="450"/>
        <v>0</v>
      </c>
      <c r="Q850" s="11">
        <f t="shared" si="450"/>
        <v>0</v>
      </c>
      <c r="R850" s="11">
        <f t="shared" si="422"/>
        <v>0</v>
      </c>
      <c r="S850" s="11">
        <f t="shared" si="422"/>
        <v>0</v>
      </c>
      <c r="T850" s="11">
        <f t="shared" si="422"/>
        <v>30000</v>
      </c>
      <c r="U850" s="40">
        <f t="shared" si="430"/>
        <v>1.58</v>
      </c>
      <c r="V850" s="11">
        <f t="shared" si="449"/>
        <v>6.7091295116772827</v>
      </c>
      <c r="W850" s="11">
        <f t="shared" si="449"/>
        <v>1406249999.9999998</v>
      </c>
      <c r="X850" s="11">
        <f t="shared" si="449"/>
        <v>3749999.9999999995</v>
      </c>
      <c r="Y850" s="11">
        <f t="shared" si="449"/>
        <v>5625000</v>
      </c>
      <c r="Z850" s="11">
        <f t="shared" si="449"/>
        <v>1.5000000000000002</v>
      </c>
      <c r="AA850" s="11">
        <f t="shared" si="449"/>
        <v>216.50635094610965</v>
      </c>
      <c r="AB850" s="11">
        <f t="shared" si="449"/>
        <v>30000</v>
      </c>
      <c r="AC850" s="11">
        <f t="shared" si="449"/>
        <v>30000</v>
      </c>
      <c r="AD850" s="11">
        <f t="shared" si="449"/>
        <v>4000000</v>
      </c>
      <c r="AE850" s="11">
        <f t="shared" si="449"/>
        <v>200000</v>
      </c>
      <c r="AF850" s="11">
        <f t="shared" si="449"/>
        <v>300000</v>
      </c>
      <c r="AG850" s="11">
        <f t="shared" si="449"/>
        <v>1.5</v>
      </c>
      <c r="AH850" s="11">
        <f t="shared" si="449"/>
        <v>11.547005383792516</v>
      </c>
      <c r="AI850" s="11">
        <f t="shared" si="449"/>
        <v>0</v>
      </c>
      <c r="AJ850" s="11">
        <f t="shared" si="449"/>
        <v>0</v>
      </c>
      <c r="AK850" s="11">
        <f t="shared" si="448"/>
        <v>0</v>
      </c>
      <c r="AL850" s="11">
        <f t="shared" si="427"/>
        <v>0</v>
      </c>
      <c r="AM850" s="11">
        <f t="shared" si="427"/>
        <v>0</v>
      </c>
      <c r="AN850" s="11">
        <f t="shared" si="427"/>
        <v>0</v>
      </c>
      <c r="AO850" s="11">
        <f t="shared" si="427"/>
        <v>0</v>
      </c>
      <c r="AP850" s="11">
        <f t="shared" si="427"/>
        <v>0</v>
      </c>
      <c r="AQ850" s="11">
        <f t="shared" si="427"/>
        <v>0</v>
      </c>
      <c r="AR850" s="11">
        <f t="shared" si="426"/>
        <v>0</v>
      </c>
      <c r="AS850" s="11">
        <f t="shared" si="426"/>
        <v>0</v>
      </c>
      <c r="AT850" s="11">
        <f t="shared" si="426"/>
        <v>0</v>
      </c>
      <c r="AU850" s="11">
        <f t="shared" si="426"/>
        <v>0</v>
      </c>
      <c r="AV850" s="11">
        <f t="shared" si="426"/>
        <v>0</v>
      </c>
      <c r="AW850" s="11">
        <f t="shared" si="426"/>
        <v>0</v>
      </c>
      <c r="AX850" s="11">
        <f t="shared" si="426"/>
        <v>0</v>
      </c>
      <c r="AY850" s="11">
        <f t="shared" si="447"/>
        <v>0</v>
      </c>
      <c r="AZ850" s="11">
        <f t="shared" si="447"/>
        <v>0</v>
      </c>
      <c r="BA850" s="11">
        <f t="shared" si="447"/>
        <v>0</v>
      </c>
      <c r="BB850" s="11">
        <f t="shared" si="428"/>
        <v>0</v>
      </c>
      <c r="BC850" s="11">
        <f t="shared" si="428"/>
        <v>0</v>
      </c>
      <c r="BD850" s="11">
        <f t="shared" si="428"/>
        <v>0</v>
      </c>
      <c r="BE850" s="11">
        <f t="shared" si="428"/>
        <v>0</v>
      </c>
      <c r="BF850" s="15" t="str">
        <f t="shared" si="431"/>
        <v>ČSN 42 5524</v>
      </c>
      <c r="BG850" s="42">
        <v>235.5</v>
      </c>
      <c r="BH850" s="17">
        <f t="shared" si="432"/>
        <v>750</v>
      </c>
      <c r="BI850" s="17">
        <f t="shared" si="433"/>
        <v>40</v>
      </c>
      <c r="BX850" s="18">
        <f t="shared" si="425"/>
        <v>30000</v>
      </c>
      <c r="BY850" s="42">
        <v>1.58</v>
      </c>
      <c r="BZ850" s="43">
        <f t="shared" si="434"/>
        <v>6.7091295116772827</v>
      </c>
      <c r="CA850" s="18">
        <f t="shared" si="435"/>
        <v>1406249999.9999998</v>
      </c>
      <c r="CB850" s="18">
        <f t="shared" si="436"/>
        <v>3749999.9999999995</v>
      </c>
      <c r="CC850" s="18">
        <f t="shared" si="437"/>
        <v>5625000</v>
      </c>
      <c r="CD850" s="25">
        <f t="shared" si="438"/>
        <v>1.5000000000000002</v>
      </c>
      <c r="CE850" s="26">
        <f t="shared" si="439"/>
        <v>216.50635094610965</v>
      </c>
      <c r="CF850" s="18">
        <f t="shared" si="440"/>
        <v>30000</v>
      </c>
      <c r="CG850" s="18">
        <f t="shared" si="441"/>
        <v>30000</v>
      </c>
      <c r="CH850" s="18">
        <f t="shared" si="442"/>
        <v>4000000</v>
      </c>
      <c r="CI850" s="18">
        <f t="shared" si="443"/>
        <v>200000</v>
      </c>
      <c r="CJ850" s="18">
        <f t="shared" si="444"/>
        <v>300000</v>
      </c>
      <c r="CK850" s="25">
        <f t="shared" si="445"/>
        <v>1.5</v>
      </c>
      <c r="CL850" s="26">
        <f t="shared" si="446"/>
        <v>11.547005383792516</v>
      </c>
      <c r="DJ850" s="20" t="s">
        <v>542</v>
      </c>
    </row>
    <row r="851" spans="1:114" x14ac:dyDescent="0.2">
      <c r="A851" s="15" t="s">
        <v>105</v>
      </c>
      <c r="B851" s="10" t="s">
        <v>951</v>
      </c>
      <c r="C851" s="11">
        <f t="shared" si="429"/>
        <v>264.9375</v>
      </c>
      <c r="D851" s="11">
        <f t="shared" si="452"/>
        <v>750</v>
      </c>
      <c r="E851" s="11">
        <f t="shared" si="452"/>
        <v>45</v>
      </c>
      <c r="F851" s="11">
        <f t="shared" si="451"/>
        <v>0</v>
      </c>
      <c r="G851" s="11">
        <f t="shared" si="451"/>
        <v>0</v>
      </c>
      <c r="H851" s="11">
        <f t="shared" si="451"/>
        <v>0</v>
      </c>
      <c r="I851" s="11">
        <f t="shared" si="451"/>
        <v>0</v>
      </c>
      <c r="J851" s="11">
        <f t="shared" si="451"/>
        <v>0</v>
      </c>
      <c r="K851" s="11">
        <f t="shared" si="450"/>
        <v>0</v>
      </c>
      <c r="L851" s="11">
        <f t="shared" si="450"/>
        <v>0</v>
      </c>
      <c r="M851" s="11">
        <f t="shared" si="450"/>
        <v>0</v>
      </c>
      <c r="N851" s="11">
        <f t="shared" si="450"/>
        <v>0</v>
      </c>
      <c r="O851" s="11">
        <f t="shared" si="450"/>
        <v>0</v>
      </c>
      <c r="P851" s="11">
        <f t="shared" si="450"/>
        <v>0</v>
      </c>
      <c r="Q851" s="11">
        <f t="shared" si="450"/>
        <v>0</v>
      </c>
      <c r="R851" s="11">
        <f t="shared" si="422"/>
        <v>0</v>
      </c>
      <c r="S851" s="11">
        <f t="shared" si="422"/>
        <v>0</v>
      </c>
      <c r="T851" s="11">
        <f t="shared" si="422"/>
        <v>33750</v>
      </c>
      <c r="U851" s="40">
        <f t="shared" si="430"/>
        <v>1.59</v>
      </c>
      <c r="V851" s="11">
        <f t="shared" si="449"/>
        <v>6.0014154281670207</v>
      </c>
      <c r="W851" s="11">
        <f t="shared" si="449"/>
        <v>1582031250</v>
      </c>
      <c r="X851" s="11">
        <f t="shared" si="449"/>
        <v>4218750</v>
      </c>
      <c r="Y851" s="11">
        <f t="shared" si="449"/>
        <v>6328125</v>
      </c>
      <c r="Z851" s="11">
        <f t="shared" si="449"/>
        <v>1.5</v>
      </c>
      <c r="AA851" s="11">
        <f t="shared" si="449"/>
        <v>216.50635094610965</v>
      </c>
      <c r="AB851" s="11">
        <f t="shared" si="449"/>
        <v>33750</v>
      </c>
      <c r="AC851" s="11">
        <f t="shared" si="449"/>
        <v>33750</v>
      </c>
      <c r="AD851" s="11">
        <f t="shared" si="449"/>
        <v>5695312.5</v>
      </c>
      <c r="AE851" s="11">
        <f t="shared" si="449"/>
        <v>253125</v>
      </c>
      <c r="AF851" s="11">
        <f t="shared" si="449"/>
        <v>379687.5</v>
      </c>
      <c r="AG851" s="11">
        <f t="shared" si="449"/>
        <v>1.5</v>
      </c>
      <c r="AH851" s="11">
        <f t="shared" si="449"/>
        <v>12.99038105676658</v>
      </c>
      <c r="AI851" s="11">
        <f t="shared" si="449"/>
        <v>0</v>
      </c>
      <c r="AJ851" s="11">
        <f t="shared" si="449"/>
        <v>0</v>
      </c>
      <c r="AK851" s="11">
        <f t="shared" si="448"/>
        <v>0</v>
      </c>
      <c r="AL851" s="11">
        <f t="shared" si="427"/>
        <v>0</v>
      </c>
      <c r="AM851" s="11">
        <f t="shared" si="427"/>
        <v>0</v>
      </c>
      <c r="AN851" s="11">
        <f t="shared" si="427"/>
        <v>0</v>
      </c>
      <c r="AO851" s="11">
        <f t="shared" si="427"/>
        <v>0</v>
      </c>
      <c r="AP851" s="11">
        <f t="shared" si="427"/>
        <v>0</v>
      </c>
      <c r="AQ851" s="11">
        <f t="shared" si="427"/>
        <v>0</v>
      </c>
      <c r="AR851" s="11">
        <f t="shared" si="426"/>
        <v>0</v>
      </c>
      <c r="AS851" s="11">
        <f t="shared" si="426"/>
        <v>0</v>
      </c>
      <c r="AT851" s="11">
        <f t="shared" si="426"/>
        <v>0</v>
      </c>
      <c r="AU851" s="11">
        <f t="shared" si="426"/>
        <v>0</v>
      </c>
      <c r="AV851" s="11">
        <f t="shared" si="426"/>
        <v>0</v>
      </c>
      <c r="AW851" s="11">
        <f t="shared" si="426"/>
        <v>0</v>
      </c>
      <c r="AX851" s="11">
        <f t="shared" si="426"/>
        <v>0</v>
      </c>
      <c r="AY851" s="11">
        <f t="shared" si="447"/>
        <v>0</v>
      </c>
      <c r="AZ851" s="11">
        <f t="shared" si="447"/>
        <v>0</v>
      </c>
      <c r="BA851" s="11">
        <f t="shared" si="447"/>
        <v>0</v>
      </c>
      <c r="BB851" s="11">
        <f t="shared" si="428"/>
        <v>0</v>
      </c>
      <c r="BC851" s="11">
        <f t="shared" si="428"/>
        <v>0</v>
      </c>
      <c r="BD851" s="11">
        <f t="shared" si="428"/>
        <v>0</v>
      </c>
      <c r="BE851" s="11">
        <f t="shared" si="428"/>
        <v>0</v>
      </c>
      <c r="BF851" s="15" t="str">
        <f t="shared" si="431"/>
        <v>ČSN 42 5524</v>
      </c>
      <c r="BG851" s="42">
        <v>264.9375</v>
      </c>
      <c r="BH851" s="17">
        <f t="shared" si="432"/>
        <v>750</v>
      </c>
      <c r="BI851" s="17">
        <f t="shared" si="433"/>
        <v>45</v>
      </c>
      <c r="BX851" s="18">
        <f t="shared" si="425"/>
        <v>33750</v>
      </c>
      <c r="BY851" s="42">
        <v>1.59</v>
      </c>
      <c r="BZ851" s="43">
        <f t="shared" si="434"/>
        <v>6.0014154281670207</v>
      </c>
      <c r="CA851" s="18">
        <f t="shared" si="435"/>
        <v>1582031250</v>
      </c>
      <c r="CB851" s="18">
        <f t="shared" si="436"/>
        <v>4218750</v>
      </c>
      <c r="CC851" s="18">
        <f t="shared" si="437"/>
        <v>6328125</v>
      </c>
      <c r="CD851" s="25">
        <f t="shared" si="438"/>
        <v>1.5</v>
      </c>
      <c r="CE851" s="26">
        <f t="shared" si="439"/>
        <v>216.50635094610965</v>
      </c>
      <c r="CF851" s="18">
        <f t="shared" si="440"/>
        <v>33750</v>
      </c>
      <c r="CG851" s="18">
        <f t="shared" si="441"/>
        <v>33750</v>
      </c>
      <c r="CH851" s="18">
        <f t="shared" si="442"/>
        <v>5695312.5</v>
      </c>
      <c r="CI851" s="18">
        <f t="shared" si="443"/>
        <v>253125</v>
      </c>
      <c r="CJ851" s="18">
        <f t="shared" si="444"/>
        <v>379687.5</v>
      </c>
      <c r="CK851" s="25">
        <f t="shared" si="445"/>
        <v>1.5</v>
      </c>
      <c r="CL851" s="26">
        <f t="shared" si="446"/>
        <v>12.99038105676658</v>
      </c>
      <c r="DJ851" s="20" t="s">
        <v>542</v>
      </c>
    </row>
    <row r="852" spans="1:114" x14ac:dyDescent="0.2">
      <c r="A852" s="15" t="s">
        <v>105</v>
      </c>
      <c r="B852" s="10" t="s">
        <v>952</v>
      </c>
      <c r="C852" s="11">
        <f t="shared" si="429"/>
        <v>294.375</v>
      </c>
      <c r="D852" s="11">
        <f t="shared" si="452"/>
        <v>750</v>
      </c>
      <c r="E852" s="11">
        <f t="shared" si="452"/>
        <v>50</v>
      </c>
      <c r="F852" s="11">
        <f t="shared" si="451"/>
        <v>0</v>
      </c>
      <c r="G852" s="11">
        <f t="shared" si="451"/>
        <v>0</v>
      </c>
      <c r="H852" s="11">
        <f t="shared" si="451"/>
        <v>0</v>
      </c>
      <c r="I852" s="11">
        <f t="shared" si="451"/>
        <v>0</v>
      </c>
      <c r="J852" s="11">
        <f t="shared" si="451"/>
        <v>0</v>
      </c>
      <c r="K852" s="11">
        <f t="shared" si="450"/>
        <v>0</v>
      </c>
      <c r="L852" s="11">
        <f t="shared" si="450"/>
        <v>0</v>
      </c>
      <c r="M852" s="11">
        <f t="shared" si="450"/>
        <v>0</v>
      </c>
      <c r="N852" s="11">
        <f t="shared" si="450"/>
        <v>0</v>
      </c>
      <c r="O852" s="11">
        <f t="shared" si="450"/>
        <v>0</v>
      </c>
      <c r="P852" s="11">
        <f t="shared" si="450"/>
        <v>0</v>
      </c>
      <c r="Q852" s="11">
        <f t="shared" si="450"/>
        <v>0</v>
      </c>
      <c r="R852" s="11">
        <f t="shared" si="422"/>
        <v>0</v>
      </c>
      <c r="S852" s="11">
        <f t="shared" si="422"/>
        <v>0</v>
      </c>
      <c r="T852" s="11">
        <f t="shared" si="422"/>
        <v>37500</v>
      </c>
      <c r="U852" s="40">
        <f t="shared" si="430"/>
        <v>1.6</v>
      </c>
      <c r="V852" s="11">
        <f t="shared" ref="V852:AJ868" si="453">IF($A852="x",BZ852,"")</f>
        <v>5.4352441613588116</v>
      </c>
      <c r="W852" s="11">
        <f t="shared" si="453"/>
        <v>1757812499.9999998</v>
      </c>
      <c r="X852" s="11">
        <f t="shared" si="453"/>
        <v>4687499.9999999991</v>
      </c>
      <c r="Y852" s="11">
        <f t="shared" si="453"/>
        <v>7031250</v>
      </c>
      <c r="Z852" s="11">
        <f t="shared" si="453"/>
        <v>1.5000000000000002</v>
      </c>
      <c r="AA852" s="11">
        <f t="shared" si="453"/>
        <v>216.50635094610965</v>
      </c>
      <c r="AB852" s="11">
        <f t="shared" si="453"/>
        <v>37500</v>
      </c>
      <c r="AC852" s="11">
        <f t="shared" si="453"/>
        <v>37500</v>
      </c>
      <c r="AD852" s="11">
        <f t="shared" si="453"/>
        <v>7812500</v>
      </c>
      <c r="AE852" s="11">
        <f t="shared" si="453"/>
        <v>312500</v>
      </c>
      <c r="AF852" s="11">
        <f t="shared" si="453"/>
        <v>468750</v>
      </c>
      <c r="AG852" s="11">
        <f t="shared" si="453"/>
        <v>1.5</v>
      </c>
      <c r="AH852" s="11">
        <f t="shared" si="453"/>
        <v>14.433756729740644</v>
      </c>
      <c r="AI852" s="11">
        <f t="shared" si="453"/>
        <v>0</v>
      </c>
      <c r="AJ852" s="11">
        <f t="shared" si="453"/>
        <v>0</v>
      </c>
      <c r="AK852" s="11">
        <f t="shared" si="448"/>
        <v>0</v>
      </c>
      <c r="AL852" s="11">
        <f t="shared" si="427"/>
        <v>0</v>
      </c>
      <c r="AM852" s="11">
        <f t="shared" si="427"/>
        <v>0</v>
      </c>
      <c r="AN852" s="11">
        <f t="shared" si="427"/>
        <v>0</v>
      </c>
      <c r="AO852" s="11">
        <f t="shared" si="427"/>
        <v>0</v>
      </c>
      <c r="AP852" s="11">
        <f t="shared" si="427"/>
        <v>0</v>
      </c>
      <c r="AQ852" s="11">
        <f t="shared" si="427"/>
        <v>0</v>
      </c>
      <c r="AR852" s="11">
        <f t="shared" si="426"/>
        <v>0</v>
      </c>
      <c r="AS852" s="11">
        <f t="shared" si="426"/>
        <v>0</v>
      </c>
      <c r="AT852" s="11">
        <f t="shared" si="426"/>
        <v>0</v>
      </c>
      <c r="AU852" s="11">
        <f t="shared" si="426"/>
        <v>0</v>
      </c>
      <c r="AV852" s="11">
        <f t="shared" si="426"/>
        <v>0</v>
      </c>
      <c r="AW852" s="11">
        <f t="shared" si="426"/>
        <v>0</v>
      </c>
      <c r="AX852" s="11">
        <f t="shared" si="426"/>
        <v>0</v>
      </c>
      <c r="AY852" s="11">
        <f t="shared" si="447"/>
        <v>0</v>
      </c>
      <c r="AZ852" s="11">
        <f t="shared" si="447"/>
        <v>0</v>
      </c>
      <c r="BA852" s="11">
        <f t="shared" si="447"/>
        <v>0</v>
      </c>
      <c r="BB852" s="11">
        <f t="shared" si="428"/>
        <v>0</v>
      </c>
      <c r="BC852" s="11">
        <f t="shared" si="428"/>
        <v>0</v>
      </c>
      <c r="BD852" s="11">
        <f t="shared" si="428"/>
        <v>0</v>
      </c>
      <c r="BE852" s="11">
        <f t="shared" si="428"/>
        <v>0</v>
      </c>
      <c r="BF852" s="15" t="str">
        <f t="shared" si="431"/>
        <v>ČSN 42 5524</v>
      </c>
      <c r="BG852" s="42">
        <v>294.375</v>
      </c>
      <c r="BH852" s="17">
        <f t="shared" si="432"/>
        <v>750</v>
      </c>
      <c r="BI852" s="17">
        <f t="shared" si="433"/>
        <v>50</v>
      </c>
      <c r="BX852" s="18">
        <f t="shared" si="425"/>
        <v>37500</v>
      </c>
      <c r="BY852" s="42">
        <v>1.6</v>
      </c>
      <c r="BZ852" s="43">
        <f t="shared" si="434"/>
        <v>5.4352441613588116</v>
      </c>
      <c r="CA852" s="18">
        <f t="shared" si="435"/>
        <v>1757812499.9999998</v>
      </c>
      <c r="CB852" s="18">
        <f t="shared" si="436"/>
        <v>4687499.9999999991</v>
      </c>
      <c r="CC852" s="18">
        <f t="shared" si="437"/>
        <v>7031250</v>
      </c>
      <c r="CD852" s="25">
        <f t="shared" si="438"/>
        <v>1.5000000000000002</v>
      </c>
      <c r="CE852" s="26">
        <f t="shared" si="439"/>
        <v>216.50635094610965</v>
      </c>
      <c r="CF852" s="18">
        <f t="shared" si="440"/>
        <v>37500</v>
      </c>
      <c r="CG852" s="18">
        <f t="shared" si="441"/>
        <v>37500</v>
      </c>
      <c r="CH852" s="18">
        <f t="shared" si="442"/>
        <v>7812500</v>
      </c>
      <c r="CI852" s="18">
        <f t="shared" si="443"/>
        <v>312500</v>
      </c>
      <c r="CJ852" s="18">
        <f t="shared" si="444"/>
        <v>468750</v>
      </c>
      <c r="CK852" s="25">
        <f t="shared" si="445"/>
        <v>1.5</v>
      </c>
      <c r="CL852" s="26">
        <f t="shared" si="446"/>
        <v>14.433756729740644</v>
      </c>
      <c r="DJ852" s="20" t="s">
        <v>542</v>
      </c>
    </row>
    <row r="853" spans="1:114" x14ac:dyDescent="0.2">
      <c r="A853" s="15" t="s">
        <v>105</v>
      </c>
      <c r="B853" s="10" t="s">
        <v>953</v>
      </c>
      <c r="C853" s="11">
        <f t="shared" si="429"/>
        <v>62.8</v>
      </c>
      <c r="D853" s="11">
        <f t="shared" si="452"/>
        <v>800</v>
      </c>
      <c r="E853" s="11">
        <f t="shared" si="452"/>
        <v>10</v>
      </c>
      <c r="F853" s="11">
        <f t="shared" si="451"/>
        <v>0</v>
      </c>
      <c r="G853" s="11">
        <f t="shared" si="451"/>
        <v>0</v>
      </c>
      <c r="H853" s="11">
        <f t="shared" si="451"/>
        <v>0</v>
      </c>
      <c r="I853" s="11">
        <f t="shared" si="451"/>
        <v>0</v>
      </c>
      <c r="J853" s="11">
        <f t="shared" si="451"/>
        <v>0</v>
      </c>
      <c r="K853" s="11">
        <f t="shared" si="450"/>
        <v>0</v>
      </c>
      <c r="L853" s="11">
        <f t="shared" si="450"/>
        <v>0</v>
      </c>
      <c r="M853" s="11">
        <f t="shared" si="450"/>
        <v>0</v>
      </c>
      <c r="N853" s="11">
        <f t="shared" si="450"/>
        <v>0</v>
      </c>
      <c r="O853" s="11">
        <f t="shared" si="450"/>
        <v>0</v>
      </c>
      <c r="P853" s="11">
        <f t="shared" si="450"/>
        <v>0</v>
      </c>
      <c r="Q853" s="11">
        <f t="shared" si="450"/>
        <v>0</v>
      </c>
      <c r="R853" s="11">
        <f t="shared" si="422"/>
        <v>0</v>
      </c>
      <c r="S853" s="11">
        <f t="shared" si="422"/>
        <v>0</v>
      </c>
      <c r="T853" s="11">
        <f t="shared" si="422"/>
        <v>8000</v>
      </c>
      <c r="U853" s="40">
        <f t="shared" si="430"/>
        <v>1.62</v>
      </c>
      <c r="V853" s="11">
        <f t="shared" si="453"/>
        <v>25.796178343949048</v>
      </c>
      <c r="W853" s="11">
        <f t="shared" si="453"/>
        <v>426666666.66666663</v>
      </c>
      <c r="X853" s="11">
        <f t="shared" si="453"/>
        <v>1066666.6666666665</v>
      </c>
      <c r="Y853" s="11">
        <f t="shared" si="453"/>
        <v>1600000</v>
      </c>
      <c r="Z853" s="11">
        <f t="shared" si="453"/>
        <v>1.5000000000000002</v>
      </c>
      <c r="AA853" s="11">
        <f t="shared" si="453"/>
        <v>230.9401076758503</v>
      </c>
      <c r="AB853" s="11">
        <f t="shared" si="453"/>
        <v>8000</v>
      </c>
      <c r="AC853" s="11">
        <f t="shared" si="453"/>
        <v>8000</v>
      </c>
      <c r="AD853" s="11">
        <f t="shared" si="453"/>
        <v>66666.666666666657</v>
      </c>
      <c r="AE853" s="11">
        <f t="shared" si="453"/>
        <v>13333.333333333332</v>
      </c>
      <c r="AF853" s="11">
        <f t="shared" si="453"/>
        <v>20000</v>
      </c>
      <c r="AG853" s="11">
        <f t="shared" si="453"/>
        <v>1.5000000000000002</v>
      </c>
      <c r="AH853" s="11">
        <f t="shared" si="453"/>
        <v>2.8867513459481287</v>
      </c>
      <c r="AI853" s="11">
        <f t="shared" si="453"/>
        <v>0</v>
      </c>
      <c r="AJ853" s="11">
        <f t="shared" si="453"/>
        <v>0</v>
      </c>
      <c r="AK853" s="11">
        <f t="shared" si="448"/>
        <v>0</v>
      </c>
      <c r="AL853" s="11">
        <f t="shared" si="427"/>
        <v>0</v>
      </c>
      <c r="AM853" s="11">
        <f t="shared" si="427"/>
        <v>0</v>
      </c>
      <c r="AN853" s="11">
        <f t="shared" si="427"/>
        <v>0</v>
      </c>
      <c r="AO853" s="11">
        <f t="shared" si="427"/>
        <v>0</v>
      </c>
      <c r="AP853" s="11">
        <f t="shared" si="427"/>
        <v>0</v>
      </c>
      <c r="AQ853" s="11">
        <f t="shared" si="427"/>
        <v>0</v>
      </c>
      <c r="AR853" s="11">
        <f t="shared" si="426"/>
        <v>0</v>
      </c>
      <c r="AS853" s="11">
        <f t="shared" si="426"/>
        <v>0</v>
      </c>
      <c r="AT853" s="11">
        <f t="shared" si="426"/>
        <v>0</v>
      </c>
      <c r="AU853" s="11">
        <f t="shared" si="426"/>
        <v>0</v>
      </c>
      <c r="AV853" s="11">
        <f t="shared" si="426"/>
        <v>0</v>
      </c>
      <c r="AW853" s="11">
        <f t="shared" si="426"/>
        <v>0</v>
      </c>
      <c r="AX853" s="11">
        <f t="shared" si="426"/>
        <v>0</v>
      </c>
      <c r="AY853" s="11">
        <f t="shared" si="447"/>
        <v>0</v>
      </c>
      <c r="AZ853" s="11">
        <f t="shared" si="447"/>
        <v>0</v>
      </c>
      <c r="BA853" s="11">
        <f t="shared" si="447"/>
        <v>0</v>
      </c>
      <c r="BB853" s="11">
        <f t="shared" si="428"/>
        <v>0</v>
      </c>
      <c r="BC853" s="11">
        <f t="shared" si="428"/>
        <v>0</v>
      </c>
      <c r="BD853" s="11">
        <f t="shared" si="428"/>
        <v>0</v>
      </c>
      <c r="BE853" s="11">
        <f t="shared" si="428"/>
        <v>0</v>
      </c>
      <c r="BF853" s="15" t="str">
        <f t="shared" si="431"/>
        <v>ČSN 42 5524</v>
      </c>
      <c r="BG853" s="42">
        <v>62.8</v>
      </c>
      <c r="BH853" s="17">
        <f t="shared" si="432"/>
        <v>800</v>
      </c>
      <c r="BI853" s="17">
        <f t="shared" si="433"/>
        <v>10</v>
      </c>
      <c r="BX853" s="18">
        <f t="shared" si="425"/>
        <v>8000</v>
      </c>
      <c r="BY853" s="42">
        <v>1.62</v>
      </c>
      <c r="BZ853" s="43">
        <f t="shared" si="434"/>
        <v>25.796178343949048</v>
      </c>
      <c r="CA853" s="18">
        <f t="shared" si="435"/>
        <v>426666666.66666663</v>
      </c>
      <c r="CB853" s="18">
        <f t="shared" si="436"/>
        <v>1066666.6666666665</v>
      </c>
      <c r="CC853" s="18">
        <f t="shared" si="437"/>
        <v>1600000</v>
      </c>
      <c r="CD853" s="25">
        <f t="shared" si="438"/>
        <v>1.5000000000000002</v>
      </c>
      <c r="CE853" s="26">
        <f t="shared" si="439"/>
        <v>230.9401076758503</v>
      </c>
      <c r="CF853" s="18">
        <f t="shared" si="440"/>
        <v>8000</v>
      </c>
      <c r="CG853" s="18">
        <f t="shared" si="441"/>
        <v>8000</v>
      </c>
      <c r="CH853" s="18">
        <f t="shared" si="442"/>
        <v>66666.666666666657</v>
      </c>
      <c r="CI853" s="18">
        <f t="shared" si="443"/>
        <v>13333.333333333332</v>
      </c>
      <c r="CJ853" s="18">
        <f t="shared" si="444"/>
        <v>20000</v>
      </c>
      <c r="CK853" s="25">
        <f t="shared" si="445"/>
        <v>1.5000000000000002</v>
      </c>
      <c r="CL853" s="26">
        <f t="shared" si="446"/>
        <v>2.8867513459481287</v>
      </c>
      <c r="DJ853" s="20" t="s">
        <v>542</v>
      </c>
    </row>
    <row r="854" spans="1:114" x14ac:dyDescent="0.2">
      <c r="A854" s="15" t="s">
        <v>105</v>
      </c>
      <c r="B854" s="10" t="s">
        <v>954</v>
      </c>
      <c r="C854" s="11">
        <f t="shared" si="429"/>
        <v>75.36</v>
      </c>
      <c r="D854" s="11">
        <f t="shared" si="452"/>
        <v>800</v>
      </c>
      <c r="E854" s="11">
        <f t="shared" si="452"/>
        <v>12</v>
      </c>
      <c r="F854" s="11">
        <f t="shared" si="451"/>
        <v>0</v>
      </c>
      <c r="G854" s="11">
        <f t="shared" si="451"/>
        <v>0</v>
      </c>
      <c r="H854" s="11">
        <f t="shared" si="451"/>
        <v>0</v>
      </c>
      <c r="I854" s="11">
        <f t="shared" si="451"/>
        <v>0</v>
      </c>
      <c r="J854" s="11">
        <f t="shared" si="451"/>
        <v>0</v>
      </c>
      <c r="K854" s="11">
        <f t="shared" si="450"/>
        <v>0</v>
      </c>
      <c r="L854" s="11">
        <f t="shared" si="450"/>
        <v>0</v>
      </c>
      <c r="M854" s="11">
        <f t="shared" si="450"/>
        <v>0</v>
      </c>
      <c r="N854" s="11">
        <f t="shared" si="450"/>
        <v>0</v>
      </c>
      <c r="O854" s="11">
        <f t="shared" si="450"/>
        <v>0</v>
      </c>
      <c r="P854" s="11">
        <f t="shared" si="450"/>
        <v>0</v>
      </c>
      <c r="Q854" s="11">
        <f t="shared" si="450"/>
        <v>0</v>
      </c>
      <c r="R854" s="11">
        <f t="shared" si="422"/>
        <v>0</v>
      </c>
      <c r="S854" s="11">
        <f t="shared" si="422"/>
        <v>0</v>
      </c>
      <c r="T854" s="11">
        <f t="shared" si="422"/>
        <v>9600</v>
      </c>
      <c r="U854" s="40">
        <f t="shared" si="430"/>
        <v>1.6240000000000001</v>
      </c>
      <c r="V854" s="11">
        <f t="shared" si="453"/>
        <v>21.549893842887474</v>
      </c>
      <c r="W854" s="11">
        <f t="shared" si="453"/>
        <v>512000000</v>
      </c>
      <c r="X854" s="11">
        <f t="shared" si="453"/>
        <v>1280000</v>
      </c>
      <c r="Y854" s="11">
        <f t="shared" si="453"/>
        <v>1920000</v>
      </c>
      <c r="Z854" s="11">
        <f t="shared" si="453"/>
        <v>1.5</v>
      </c>
      <c r="AA854" s="11">
        <f t="shared" si="453"/>
        <v>230.9401076758503</v>
      </c>
      <c r="AB854" s="11">
        <f t="shared" si="453"/>
        <v>9600</v>
      </c>
      <c r="AC854" s="11">
        <f t="shared" si="453"/>
        <v>9600</v>
      </c>
      <c r="AD854" s="11">
        <f t="shared" si="453"/>
        <v>115199.99999999999</v>
      </c>
      <c r="AE854" s="11">
        <f t="shared" si="453"/>
        <v>19199.999999999996</v>
      </c>
      <c r="AF854" s="11">
        <f t="shared" si="453"/>
        <v>28800</v>
      </c>
      <c r="AG854" s="11">
        <f t="shared" si="453"/>
        <v>1.5000000000000002</v>
      </c>
      <c r="AH854" s="11">
        <f t="shared" si="453"/>
        <v>3.4641016151377544</v>
      </c>
      <c r="AI854" s="11">
        <f t="shared" si="453"/>
        <v>0</v>
      </c>
      <c r="AJ854" s="11">
        <f t="shared" si="453"/>
        <v>0</v>
      </c>
      <c r="AK854" s="11">
        <f t="shared" si="448"/>
        <v>0</v>
      </c>
      <c r="AL854" s="11">
        <f t="shared" si="427"/>
        <v>0</v>
      </c>
      <c r="AM854" s="11">
        <f t="shared" si="427"/>
        <v>0</v>
      </c>
      <c r="AN854" s="11">
        <f t="shared" si="427"/>
        <v>0</v>
      </c>
      <c r="AO854" s="11">
        <f t="shared" si="427"/>
        <v>0</v>
      </c>
      <c r="AP854" s="11">
        <f t="shared" si="427"/>
        <v>0</v>
      </c>
      <c r="AQ854" s="11">
        <f t="shared" si="427"/>
        <v>0</v>
      </c>
      <c r="AR854" s="11">
        <f t="shared" si="426"/>
        <v>0</v>
      </c>
      <c r="AS854" s="11">
        <f t="shared" si="426"/>
        <v>0</v>
      </c>
      <c r="AT854" s="11">
        <f t="shared" si="426"/>
        <v>0</v>
      </c>
      <c r="AU854" s="11">
        <f t="shared" si="426"/>
        <v>0</v>
      </c>
      <c r="AV854" s="11">
        <f t="shared" si="426"/>
        <v>0</v>
      </c>
      <c r="AW854" s="11">
        <f t="shared" si="426"/>
        <v>0</v>
      </c>
      <c r="AX854" s="11">
        <f t="shared" si="426"/>
        <v>0</v>
      </c>
      <c r="AY854" s="11">
        <f t="shared" si="447"/>
        <v>0</v>
      </c>
      <c r="AZ854" s="11">
        <f t="shared" si="447"/>
        <v>0</v>
      </c>
      <c r="BA854" s="11">
        <f t="shared" si="447"/>
        <v>0</v>
      </c>
      <c r="BB854" s="11">
        <f t="shared" si="428"/>
        <v>0</v>
      </c>
      <c r="BC854" s="11">
        <f t="shared" si="428"/>
        <v>0</v>
      </c>
      <c r="BD854" s="11">
        <f t="shared" si="428"/>
        <v>0</v>
      </c>
      <c r="BE854" s="11">
        <f t="shared" si="428"/>
        <v>0</v>
      </c>
      <c r="BF854" s="15" t="str">
        <f t="shared" si="431"/>
        <v>ČSN 42 5524</v>
      </c>
      <c r="BG854" s="42">
        <v>75.36</v>
      </c>
      <c r="BH854" s="17">
        <f t="shared" si="432"/>
        <v>800</v>
      </c>
      <c r="BI854" s="17">
        <f t="shared" si="433"/>
        <v>12</v>
      </c>
      <c r="BX854" s="18">
        <f t="shared" si="425"/>
        <v>9600</v>
      </c>
      <c r="BY854" s="42">
        <v>1.6240000000000001</v>
      </c>
      <c r="BZ854" s="43">
        <f t="shared" si="434"/>
        <v>21.549893842887474</v>
      </c>
      <c r="CA854" s="18">
        <f t="shared" si="435"/>
        <v>512000000</v>
      </c>
      <c r="CB854" s="18">
        <f t="shared" si="436"/>
        <v>1280000</v>
      </c>
      <c r="CC854" s="18">
        <f t="shared" si="437"/>
        <v>1920000</v>
      </c>
      <c r="CD854" s="25">
        <f t="shared" si="438"/>
        <v>1.5</v>
      </c>
      <c r="CE854" s="26">
        <f t="shared" si="439"/>
        <v>230.9401076758503</v>
      </c>
      <c r="CF854" s="18">
        <f t="shared" si="440"/>
        <v>9600</v>
      </c>
      <c r="CG854" s="18">
        <f t="shared" si="441"/>
        <v>9600</v>
      </c>
      <c r="CH854" s="18">
        <f t="shared" si="442"/>
        <v>115199.99999999999</v>
      </c>
      <c r="CI854" s="18">
        <f t="shared" si="443"/>
        <v>19199.999999999996</v>
      </c>
      <c r="CJ854" s="18">
        <f t="shared" si="444"/>
        <v>28800</v>
      </c>
      <c r="CK854" s="25">
        <f t="shared" si="445"/>
        <v>1.5000000000000002</v>
      </c>
      <c r="CL854" s="26">
        <f t="shared" si="446"/>
        <v>3.4641016151377544</v>
      </c>
      <c r="DJ854" s="20" t="s">
        <v>542</v>
      </c>
    </row>
    <row r="855" spans="1:114" x14ac:dyDescent="0.2">
      <c r="A855" s="15" t="s">
        <v>105</v>
      </c>
      <c r="B855" s="10" t="s">
        <v>955</v>
      </c>
      <c r="C855" s="11">
        <f t="shared" si="429"/>
        <v>87.92</v>
      </c>
      <c r="D855" s="11">
        <f t="shared" si="452"/>
        <v>800</v>
      </c>
      <c r="E855" s="11">
        <f t="shared" si="452"/>
        <v>14</v>
      </c>
      <c r="F855" s="11">
        <f t="shared" si="451"/>
        <v>0</v>
      </c>
      <c r="G855" s="11">
        <f t="shared" si="451"/>
        <v>0</v>
      </c>
      <c r="H855" s="11">
        <f t="shared" si="451"/>
        <v>0</v>
      </c>
      <c r="I855" s="11">
        <f t="shared" si="451"/>
        <v>0</v>
      </c>
      <c r="J855" s="11">
        <f t="shared" si="451"/>
        <v>0</v>
      </c>
      <c r="K855" s="11">
        <f t="shared" si="450"/>
        <v>0</v>
      </c>
      <c r="L855" s="11">
        <f t="shared" si="450"/>
        <v>0</v>
      </c>
      <c r="M855" s="11">
        <f t="shared" si="450"/>
        <v>0</v>
      </c>
      <c r="N855" s="11">
        <f t="shared" si="450"/>
        <v>0</v>
      </c>
      <c r="O855" s="11">
        <f t="shared" si="450"/>
        <v>0</v>
      </c>
      <c r="P855" s="11">
        <f t="shared" si="450"/>
        <v>0</v>
      </c>
      <c r="Q855" s="11">
        <f t="shared" si="450"/>
        <v>0</v>
      </c>
      <c r="R855" s="11">
        <f t="shared" si="422"/>
        <v>0</v>
      </c>
      <c r="S855" s="11">
        <f t="shared" si="422"/>
        <v>0</v>
      </c>
      <c r="T855" s="11">
        <f t="shared" si="422"/>
        <v>11200</v>
      </c>
      <c r="U855" s="40">
        <f t="shared" si="430"/>
        <v>1.6279999999999999</v>
      </c>
      <c r="V855" s="11">
        <f t="shared" si="453"/>
        <v>18.51683348498635</v>
      </c>
      <c r="W855" s="11">
        <f t="shared" si="453"/>
        <v>597333333.33333325</v>
      </c>
      <c r="X855" s="11">
        <f t="shared" si="453"/>
        <v>1493333.3333333333</v>
      </c>
      <c r="Y855" s="11">
        <f t="shared" si="453"/>
        <v>2240000</v>
      </c>
      <c r="Z855" s="11">
        <f t="shared" si="453"/>
        <v>1.5</v>
      </c>
      <c r="AA855" s="11">
        <f t="shared" si="453"/>
        <v>230.9401076758503</v>
      </c>
      <c r="AB855" s="11">
        <f t="shared" si="453"/>
        <v>11200</v>
      </c>
      <c r="AC855" s="11">
        <f t="shared" si="453"/>
        <v>11200</v>
      </c>
      <c r="AD855" s="11">
        <f t="shared" si="453"/>
        <v>182933.33333333331</v>
      </c>
      <c r="AE855" s="11">
        <f t="shared" si="453"/>
        <v>26133.333333333328</v>
      </c>
      <c r="AF855" s="11">
        <f t="shared" si="453"/>
        <v>39200</v>
      </c>
      <c r="AG855" s="11">
        <f t="shared" si="453"/>
        <v>1.5000000000000002</v>
      </c>
      <c r="AH855" s="11">
        <f t="shared" si="453"/>
        <v>4.0414518843273806</v>
      </c>
      <c r="AI855" s="11">
        <f t="shared" si="453"/>
        <v>0</v>
      </c>
      <c r="AJ855" s="11">
        <f t="shared" si="453"/>
        <v>0</v>
      </c>
      <c r="AK855" s="11">
        <f t="shared" si="448"/>
        <v>0</v>
      </c>
      <c r="AL855" s="11">
        <f t="shared" si="427"/>
        <v>0</v>
      </c>
      <c r="AM855" s="11">
        <f t="shared" si="427"/>
        <v>0</v>
      </c>
      <c r="AN855" s="11">
        <f t="shared" si="427"/>
        <v>0</v>
      </c>
      <c r="AO855" s="11">
        <f t="shared" si="427"/>
        <v>0</v>
      </c>
      <c r="AP855" s="11">
        <f t="shared" si="427"/>
        <v>0</v>
      </c>
      <c r="AQ855" s="11">
        <f t="shared" si="427"/>
        <v>0</v>
      </c>
      <c r="AR855" s="11">
        <f t="shared" si="426"/>
        <v>0</v>
      </c>
      <c r="AS855" s="11">
        <f t="shared" si="426"/>
        <v>0</v>
      </c>
      <c r="AT855" s="11">
        <f t="shared" si="426"/>
        <v>0</v>
      </c>
      <c r="AU855" s="11">
        <f t="shared" si="426"/>
        <v>0</v>
      </c>
      <c r="AV855" s="11">
        <f t="shared" si="426"/>
        <v>0</v>
      </c>
      <c r="AW855" s="11">
        <f t="shared" si="426"/>
        <v>0</v>
      </c>
      <c r="AX855" s="11">
        <f t="shared" si="426"/>
        <v>0</v>
      </c>
      <c r="AY855" s="11">
        <f t="shared" si="447"/>
        <v>0</v>
      </c>
      <c r="AZ855" s="11">
        <f t="shared" si="447"/>
        <v>0</v>
      </c>
      <c r="BA855" s="11">
        <f t="shared" si="447"/>
        <v>0</v>
      </c>
      <c r="BB855" s="11">
        <f t="shared" si="428"/>
        <v>0</v>
      </c>
      <c r="BC855" s="11">
        <f t="shared" si="428"/>
        <v>0</v>
      </c>
      <c r="BD855" s="11">
        <f t="shared" si="428"/>
        <v>0</v>
      </c>
      <c r="BE855" s="11">
        <f t="shared" si="428"/>
        <v>0</v>
      </c>
      <c r="BF855" s="15" t="str">
        <f t="shared" si="431"/>
        <v>ČSN 42 5524</v>
      </c>
      <c r="BG855" s="42">
        <v>87.92</v>
      </c>
      <c r="BH855" s="17">
        <f t="shared" si="432"/>
        <v>800</v>
      </c>
      <c r="BI855" s="17">
        <f t="shared" si="433"/>
        <v>14</v>
      </c>
      <c r="BX855" s="18">
        <f t="shared" si="425"/>
        <v>11200</v>
      </c>
      <c r="BY855" s="42">
        <v>1.6279999999999999</v>
      </c>
      <c r="BZ855" s="43">
        <f t="shared" si="434"/>
        <v>18.51683348498635</v>
      </c>
      <c r="CA855" s="18">
        <f t="shared" si="435"/>
        <v>597333333.33333325</v>
      </c>
      <c r="CB855" s="18">
        <f t="shared" si="436"/>
        <v>1493333.3333333333</v>
      </c>
      <c r="CC855" s="18">
        <f t="shared" si="437"/>
        <v>2240000</v>
      </c>
      <c r="CD855" s="25">
        <f t="shared" si="438"/>
        <v>1.5</v>
      </c>
      <c r="CE855" s="26">
        <f t="shared" si="439"/>
        <v>230.9401076758503</v>
      </c>
      <c r="CF855" s="18">
        <f t="shared" si="440"/>
        <v>11200</v>
      </c>
      <c r="CG855" s="18">
        <f t="shared" si="441"/>
        <v>11200</v>
      </c>
      <c r="CH855" s="18">
        <f t="shared" si="442"/>
        <v>182933.33333333331</v>
      </c>
      <c r="CI855" s="18">
        <f t="shared" si="443"/>
        <v>26133.333333333328</v>
      </c>
      <c r="CJ855" s="18">
        <f t="shared" si="444"/>
        <v>39200</v>
      </c>
      <c r="CK855" s="25">
        <f t="shared" si="445"/>
        <v>1.5000000000000002</v>
      </c>
      <c r="CL855" s="26">
        <f t="shared" si="446"/>
        <v>4.0414518843273806</v>
      </c>
      <c r="DJ855" s="20" t="s">
        <v>542</v>
      </c>
    </row>
    <row r="856" spans="1:114" x14ac:dyDescent="0.2">
      <c r="A856" s="15" t="s">
        <v>105</v>
      </c>
      <c r="B856" s="10" t="s">
        <v>956</v>
      </c>
      <c r="C856" s="11">
        <f t="shared" si="429"/>
        <v>100.48</v>
      </c>
      <c r="D856" s="11">
        <f t="shared" si="452"/>
        <v>800</v>
      </c>
      <c r="E856" s="11">
        <f t="shared" si="452"/>
        <v>16</v>
      </c>
      <c r="F856" s="11">
        <f t="shared" si="451"/>
        <v>0</v>
      </c>
      <c r="G856" s="11">
        <f t="shared" si="451"/>
        <v>0</v>
      </c>
      <c r="H856" s="11">
        <f t="shared" si="451"/>
        <v>0</v>
      </c>
      <c r="I856" s="11">
        <f t="shared" si="451"/>
        <v>0</v>
      </c>
      <c r="J856" s="11">
        <f t="shared" si="451"/>
        <v>0</v>
      </c>
      <c r="K856" s="11">
        <f t="shared" si="450"/>
        <v>0</v>
      </c>
      <c r="L856" s="11">
        <f t="shared" si="450"/>
        <v>0</v>
      </c>
      <c r="M856" s="11">
        <f t="shared" si="450"/>
        <v>0</v>
      </c>
      <c r="N856" s="11">
        <f t="shared" si="450"/>
        <v>0</v>
      </c>
      <c r="O856" s="11">
        <f t="shared" si="450"/>
        <v>0</v>
      </c>
      <c r="P856" s="11">
        <f t="shared" si="450"/>
        <v>0</v>
      </c>
      <c r="Q856" s="11">
        <f t="shared" si="450"/>
        <v>0</v>
      </c>
      <c r="R856" s="11">
        <f t="shared" si="422"/>
        <v>0</v>
      </c>
      <c r="S856" s="11">
        <f t="shared" si="422"/>
        <v>0</v>
      </c>
      <c r="T856" s="11">
        <f t="shared" si="422"/>
        <v>12800</v>
      </c>
      <c r="U856" s="40">
        <f t="shared" si="430"/>
        <v>1.6319999999999999</v>
      </c>
      <c r="V856" s="11">
        <f t="shared" si="453"/>
        <v>16.242038216560509</v>
      </c>
      <c r="W856" s="11">
        <f t="shared" si="453"/>
        <v>682666666.66666663</v>
      </c>
      <c r="X856" s="11">
        <f t="shared" si="453"/>
        <v>1706666.6666666665</v>
      </c>
      <c r="Y856" s="11">
        <f t="shared" si="453"/>
        <v>2560000</v>
      </c>
      <c r="Z856" s="11">
        <f t="shared" si="453"/>
        <v>1.5000000000000002</v>
      </c>
      <c r="AA856" s="11">
        <f t="shared" si="453"/>
        <v>230.9401076758503</v>
      </c>
      <c r="AB856" s="11">
        <f t="shared" si="453"/>
        <v>12800</v>
      </c>
      <c r="AC856" s="11">
        <f t="shared" si="453"/>
        <v>12800</v>
      </c>
      <c r="AD856" s="11">
        <f t="shared" si="453"/>
        <v>273066.66666666663</v>
      </c>
      <c r="AE856" s="11">
        <f t="shared" si="453"/>
        <v>34133.333333333328</v>
      </c>
      <c r="AF856" s="11">
        <f t="shared" si="453"/>
        <v>51200</v>
      </c>
      <c r="AG856" s="11">
        <f t="shared" si="453"/>
        <v>1.5000000000000002</v>
      </c>
      <c r="AH856" s="11">
        <f t="shared" si="453"/>
        <v>4.6188021535170058</v>
      </c>
      <c r="AI856" s="11">
        <f t="shared" si="453"/>
        <v>0</v>
      </c>
      <c r="AJ856" s="11">
        <f t="shared" si="453"/>
        <v>0</v>
      </c>
      <c r="AK856" s="11">
        <f t="shared" si="448"/>
        <v>0</v>
      </c>
      <c r="AL856" s="11">
        <f t="shared" si="427"/>
        <v>0</v>
      </c>
      <c r="AM856" s="11">
        <f t="shared" si="427"/>
        <v>0</v>
      </c>
      <c r="AN856" s="11">
        <f t="shared" si="427"/>
        <v>0</v>
      </c>
      <c r="AO856" s="11">
        <f t="shared" si="427"/>
        <v>0</v>
      </c>
      <c r="AP856" s="11">
        <f t="shared" si="427"/>
        <v>0</v>
      </c>
      <c r="AQ856" s="11">
        <f t="shared" si="427"/>
        <v>0</v>
      </c>
      <c r="AR856" s="11">
        <f t="shared" si="426"/>
        <v>0</v>
      </c>
      <c r="AS856" s="11">
        <f t="shared" si="426"/>
        <v>0</v>
      </c>
      <c r="AT856" s="11">
        <f t="shared" si="426"/>
        <v>0</v>
      </c>
      <c r="AU856" s="11">
        <f t="shared" si="426"/>
        <v>0</v>
      </c>
      <c r="AV856" s="11">
        <f t="shared" si="426"/>
        <v>0</v>
      </c>
      <c r="AW856" s="11">
        <f t="shared" si="426"/>
        <v>0</v>
      </c>
      <c r="AX856" s="11">
        <f t="shared" si="426"/>
        <v>0</v>
      </c>
      <c r="AY856" s="11">
        <f t="shared" si="447"/>
        <v>0</v>
      </c>
      <c r="AZ856" s="11">
        <f t="shared" si="447"/>
        <v>0</v>
      </c>
      <c r="BA856" s="11">
        <f t="shared" si="447"/>
        <v>0</v>
      </c>
      <c r="BB856" s="11">
        <f t="shared" si="428"/>
        <v>0</v>
      </c>
      <c r="BC856" s="11">
        <f t="shared" si="428"/>
        <v>0</v>
      </c>
      <c r="BD856" s="11">
        <f t="shared" si="428"/>
        <v>0</v>
      </c>
      <c r="BE856" s="11">
        <f t="shared" si="428"/>
        <v>0</v>
      </c>
      <c r="BF856" s="15" t="str">
        <f t="shared" si="431"/>
        <v>ČSN 42 5524</v>
      </c>
      <c r="BG856" s="42">
        <v>100.48</v>
      </c>
      <c r="BH856" s="17">
        <f t="shared" si="432"/>
        <v>800</v>
      </c>
      <c r="BI856" s="17">
        <f t="shared" si="433"/>
        <v>16</v>
      </c>
      <c r="BX856" s="18">
        <f t="shared" si="425"/>
        <v>12800</v>
      </c>
      <c r="BY856" s="42">
        <v>1.6319999999999999</v>
      </c>
      <c r="BZ856" s="43">
        <f t="shared" si="434"/>
        <v>16.242038216560509</v>
      </c>
      <c r="CA856" s="18">
        <f t="shared" si="435"/>
        <v>682666666.66666663</v>
      </c>
      <c r="CB856" s="18">
        <f t="shared" si="436"/>
        <v>1706666.6666666665</v>
      </c>
      <c r="CC856" s="18">
        <f t="shared" si="437"/>
        <v>2560000</v>
      </c>
      <c r="CD856" s="25">
        <f t="shared" si="438"/>
        <v>1.5000000000000002</v>
      </c>
      <c r="CE856" s="26">
        <f t="shared" si="439"/>
        <v>230.9401076758503</v>
      </c>
      <c r="CF856" s="18">
        <f t="shared" si="440"/>
        <v>12800</v>
      </c>
      <c r="CG856" s="18">
        <f t="shared" si="441"/>
        <v>12800</v>
      </c>
      <c r="CH856" s="18">
        <f t="shared" si="442"/>
        <v>273066.66666666663</v>
      </c>
      <c r="CI856" s="18">
        <f t="shared" si="443"/>
        <v>34133.333333333328</v>
      </c>
      <c r="CJ856" s="18">
        <f t="shared" si="444"/>
        <v>51200</v>
      </c>
      <c r="CK856" s="25">
        <f t="shared" si="445"/>
        <v>1.5000000000000002</v>
      </c>
      <c r="CL856" s="26">
        <f t="shared" si="446"/>
        <v>4.6188021535170058</v>
      </c>
      <c r="DJ856" s="20" t="s">
        <v>542</v>
      </c>
    </row>
    <row r="857" spans="1:114" x14ac:dyDescent="0.2">
      <c r="A857" s="15" t="s">
        <v>105</v>
      </c>
      <c r="B857" s="10" t="s">
        <v>957</v>
      </c>
      <c r="C857" s="11">
        <f t="shared" si="429"/>
        <v>113.04</v>
      </c>
      <c r="D857" s="11">
        <f t="shared" si="452"/>
        <v>800</v>
      </c>
      <c r="E857" s="11">
        <f t="shared" si="452"/>
        <v>18</v>
      </c>
      <c r="F857" s="11">
        <f t="shared" si="451"/>
        <v>0</v>
      </c>
      <c r="G857" s="11">
        <f t="shared" si="451"/>
        <v>0</v>
      </c>
      <c r="H857" s="11">
        <f t="shared" si="451"/>
        <v>0</v>
      </c>
      <c r="I857" s="11">
        <f t="shared" si="451"/>
        <v>0</v>
      </c>
      <c r="J857" s="11">
        <f t="shared" si="451"/>
        <v>0</v>
      </c>
      <c r="K857" s="11">
        <f t="shared" si="450"/>
        <v>0</v>
      </c>
      <c r="L857" s="11">
        <f t="shared" si="450"/>
        <v>0</v>
      </c>
      <c r="M857" s="11">
        <f t="shared" si="450"/>
        <v>0</v>
      </c>
      <c r="N857" s="11">
        <f t="shared" si="450"/>
        <v>0</v>
      </c>
      <c r="O857" s="11">
        <f t="shared" si="450"/>
        <v>0</v>
      </c>
      <c r="P857" s="11">
        <f t="shared" si="450"/>
        <v>0</v>
      </c>
      <c r="Q857" s="11">
        <f t="shared" si="450"/>
        <v>0</v>
      </c>
      <c r="R857" s="11">
        <f t="shared" si="422"/>
        <v>0</v>
      </c>
      <c r="S857" s="11">
        <f t="shared" si="422"/>
        <v>0</v>
      </c>
      <c r="T857" s="11">
        <f t="shared" si="422"/>
        <v>14400</v>
      </c>
      <c r="U857" s="40">
        <f t="shared" si="430"/>
        <v>1.6359999999999999</v>
      </c>
      <c r="V857" s="11">
        <f t="shared" si="453"/>
        <v>14.472753007784856</v>
      </c>
      <c r="W857" s="11">
        <f t="shared" si="453"/>
        <v>768000000</v>
      </c>
      <c r="X857" s="11">
        <f t="shared" si="453"/>
        <v>1920000</v>
      </c>
      <c r="Y857" s="11">
        <f t="shared" si="453"/>
        <v>2880000</v>
      </c>
      <c r="Z857" s="11">
        <f t="shared" si="453"/>
        <v>1.5</v>
      </c>
      <c r="AA857" s="11">
        <f t="shared" si="453"/>
        <v>230.9401076758503</v>
      </c>
      <c r="AB857" s="11">
        <f t="shared" si="453"/>
        <v>14400</v>
      </c>
      <c r="AC857" s="11">
        <f t="shared" si="453"/>
        <v>14400</v>
      </c>
      <c r="AD857" s="11">
        <f t="shared" si="453"/>
        <v>388799.99999999994</v>
      </c>
      <c r="AE857" s="11">
        <f t="shared" si="453"/>
        <v>43199.999999999993</v>
      </c>
      <c r="AF857" s="11">
        <f t="shared" si="453"/>
        <v>64800</v>
      </c>
      <c r="AG857" s="11">
        <f t="shared" si="453"/>
        <v>1.5000000000000002</v>
      </c>
      <c r="AH857" s="11">
        <f t="shared" si="453"/>
        <v>5.1961524227066311</v>
      </c>
      <c r="AI857" s="11">
        <f t="shared" si="453"/>
        <v>0</v>
      </c>
      <c r="AJ857" s="11">
        <f t="shared" si="453"/>
        <v>0</v>
      </c>
      <c r="AK857" s="11">
        <f t="shared" si="448"/>
        <v>0</v>
      </c>
      <c r="AL857" s="11">
        <f t="shared" si="427"/>
        <v>0</v>
      </c>
      <c r="AM857" s="11">
        <f t="shared" si="427"/>
        <v>0</v>
      </c>
      <c r="AN857" s="11">
        <f t="shared" si="427"/>
        <v>0</v>
      </c>
      <c r="AO857" s="11">
        <f t="shared" si="427"/>
        <v>0</v>
      </c>
      <c r="AP857" s="11">
        <f t="shared" si="427"/>
        <v>0</v>
      </c>
      <c r="AQ857" s="11">
        <f t="shared" si="427"/>
        <v>0</v>
      </c>
      <c r="AR857" s="11">
        <f t="shared" si="426"/>
        <v>0</v>
      </c>
      <c r="AS857" s="11">
        <f t="shared" si="426"/>
        <v>0</v>
      </c>
      <c r="AT857" s="11">
        <f t="shared" si="426"/>
        <v>0</v>
      </c>
      <c r="AU857" s="11">
        <f t="shared" si="426"/>
        <v>0</v>
      </c>
      <c r="AV857" s="11">
        <f t="shared" si="426"/>
        <v>0</v>
      </c>
      <c r="AW857" s="11">
        <f t="shared" si="426"/>
        <v>0</v>
      </c>
      <c r="AX857" s="11">
        <f t="shared" si="426"/>
        <v>0</v>
      </c>
      <c r="AY857" s="11">
        <f t="shared" si="447"/>
        <v>0</v>
      </c>
      <c r="AZ857" s="11">
        <f t="shared" si="447"/>
        <v>0</v>
      </c>
      <c r="BA857" s="11">
        <f t="shared" si="447"/>
        <v>0</v>
      </c>
      <c r="BB857" s="11">
        <f t="shared" si="428"/>
        <v>0</v>
      </c>
      <c r="BC857" s="11">
        <f t="shared" si="428"/>
        <v>0</v>
      </c>
      <c r="BD857" s="11">
        <f t="shared" si="428"/>
        <v>0</v>
      </c>
      <c r="BE857" s="11">
        <f t="shared" si="428"/>
        <v>0</v>
      </c>
      <c r="BF857" s="15" t="str">
        <f t="shared" si="431"/>
        <v>ČSN 42 5524</v>
      </c>
      <c r="BG857" s="42">
        <v>113.04</v>
      </c>
      <c r="BH857" s="17">
        <f t="shared" si="432"/>
        <v>800</v>
      </c>
      <c r="BI857" s="17">
        <f t="shared" si="433"/>
        <v>18</v>
      </c>
      <c r="BX857" s="18">
        <f t="shared" si="425"/>
        <v>14400</v>
      </c>
      <c r="BY857" s="42">
        <v>1.6359999999999999</v>
      </c>
      <c r="BZ857" s="43">
        <f t="shared" si="434"/>
        <v>14.472753007784856</v>
      </c>
      <c r="CA857" s="18">
        <f t="shared" si="435"/>
        <v>768000000</v>
      </c>
      <c r="CB857" s="18">
        <f t="shared" si="436"/>
        <v>1920000</v>
      </c>
      <c r="CC857" s="18">
        <f t="shared" si="437"/>
        <v>2880000</v>
      </c>
      <c r="CD857" s="25">
        <f t="shared" si="438"/>
        <v>1.5</v>
      </c>
      <c r="CE857" s="26">
        <f t="shared" si="439"/>
        <v>230.9401076758503</v>
      </c>
      <c r="CF857" s="18">
        <f t="shared" si="440"/>
        <v>14400</v>
      </c>
      <c r="CG857" s="18">
        <f t="shared" si="441"/>
        <v>14400</v>
      </c>
      <c r="CH857" s="18">
        <f t="shared" si="442"/>
        <v>388799.99999999994</v>
      </c>
      <c r="CI857" s="18">
        <f t="shared" si="443"/>
        <v>43199.999999999993</v>
      </c>
      <c r="CJ857" s="18">
        <f t="shared" si="444"/>
        <v>64800</v>
      </c>
      <c r="CK857" s="25">
        <f t="shared" si="445"/>
        <v>1.5000000000000002</v>
      </c>
      <c r="CL857" s="26">
        <f t="shared" si="446"/>
        <v>5.1961524227066311</v>
      </c>
      <c r="DJ857" s="20" t="s">
        <v>542</v>
      </c>
    </row>
    <row r="858" spans="1:114" x14ac:dyDescent="0.2">
      <c r="A858" s="15" t="s">
        <v>105</v>
      </c>
      <c r="B858" s="10" t="s">
        <v>958</v>
      </c>
      <c r="C858" s="11">
        <f t="shared" si="429"/>
        <v>125.6</v>
      </c>
      <c r="D858" s="11">
        <f t="shared" si="452"/>
        <v>800</v>
      </c>
      <c r="E858" s="11">
        <f t="shared" si="452"/>
        <v>20</v>
      </c>
      <c r="F858" s="11">
        <f t="shared" si="451"/>
        <v>0</v>
      </c>
      <c r="G858" s="11">
        <f t="shared" si="451"/>
        <v>0</v>
      </c>
      <c r="H858" s="11">
        <f t="shared" si="451"/>
        <v>0</v>
      </c>
      <c r="I858" s="11">
        <f t="shared" si="451"/>
        <v>0</v>
      </c>
      <c r="J858" s="11">
        <f t="shared" si="451"/>
        <v>0</v>
      </c>
      <c r="K858" s="11">
        <f t="shared" si="450"/>
        <v>0</v>
      </c>
      <c r="L858" s="11">
        <f t="shared" si="450"/>
        <v>0</v>
      </c>
      <c r="M858" s="11">
        <f t="shared" si="450"/>
        <v>0</v>
      </c>
      <c r="N858" s="11">
        <f t="shared" si="450"/>
        <v>0</v>
      </c>
      <c r="O858" s="11">
        <f t="shared" si="450"/>
        <v>0</v>
      </c>
      <c r="P858" s="11">
        <f t="shared" si="450"/>
        <v>0</v>
      </c>
      <c r="Q858" s="11">
        <f t="shared" si="450"/>
        <v>0</v>
      </c>
      <c r="R858" s="11">
        <f t="shared" si="422"/>
        <v>0</v>
      </c>
      <c r="S858" s="11">
        <f t="shared" si="422"/>
        <v>0</v>
      </c>
      <c r="T858" s="11">
        <f t="shared" si="422"/>
        <v>16000</v>
      </c>
      <c r="U858" s="40">
        <f t="shared" si="430"/>
        <v>1.64</v>
      </c>
      <c r="V858" s="11">
        <f t="shared" si="453"/>
        <v>13.057324840764332</v>
      </c>
      <c r="W858" s="11">
        <f t="shared" si="453"/>
        <v>853333333.33333325</v>
      </c>
      <c r="X858" s="11">
        <f t="shared" si="453"/>
        <v>2133333.333333333</v>
      </c>
      <c r="Y858" s="11">
        <f t="shared" si="453"/>
        <v>3200000</v>
      </c>
      <c r="Z858" s="11">
        <f t="shared" si="453"/>
        <v>1.5000000000000002</v>
      </c>
      <c r="AA858" s="11">
        <f t="shared" si="453"/>
        <v>230.9401076758503</v>
      </c>
      <c r="AB858" s="11">
        <f t="shared" si="453"/>
        <v>16000</v>
      </c>
      <c r="AC858" s="11">
        <f t="shared" si="453"/>
        <v>16000</v>
      </c>
      <c r="AD858" s="11">
        <f t="shared" si="453"/>
        <v>533333.33333333326</v>
      </c>
      <c r="AE858" s="11">
        <f t="shared" si="453"/>
        <v>53333.333333333328</v>
      </c>
      <c r="AF858" s="11">
        <f t="shared" si="453"/>
        <v>80000</v>
      </c>
      <c r="AG858" s="11">
        <f t="shared" si="453"/>
        <v>1.5000000000000002</v>
      </c>
      <c r="AH858" s="11">
        <f t="shared" si="453"/>
        <v>5.7735026918962573</v>
      </c>
      <c r="AI858" s="11">
        <f t="shared" si="453"/>
        <v>0</v>
      </c>
      <c r="AJ858" s="11">
        <f t="shared" si="453"/>
        <v>0</v>
      </c>
      <c r="AK858" s="11">
        <f t="shared" si="448"/>
        <v>0</v>
      </c>
      <c r="AL858" s="11">
        <f t="shared" si="427"/>
        <v>0</v>
      </c>
      <c r="AM858" s="11">
        <f t="shared" si="427"/>
        <v>0</v>
      </c>
      <c r="AN858" s="11">
        <f t="shared" si="427"/>
        <v>0</v>
      </c>
      <c r="AO858" s="11">
        <f t="shared" si="427"/>
        <v>0</v>
      </c>
      <c r="AP858" s="11">
        <f t="shared" si="427"/>
        <v>0</v>
      </c>
      <c r="AQ858" s="11">
        <f t="shared" si="427"/>
        <v>0</v>
      </c>
      <c r="AR858" s="11">
        <f t="shared" si="426"/>
        <v>0</v>
      </c>
      <c r="AS858" s="11">
        <f t="shared" si="426"/>
        <v>0</v>
      </c>
      <c r="AT858" s="11">
        <f t="shared" si="426"/>
        <v>0</v>
      </c>
      <c r="AU858" s="11">
        <f t="shared" si="426"/>
        <v>0</v>
      </c>
      <c r="AV858" s="11">
        <f t="shared" si="426"/>
        <v>0</v>
      </c>
      <c r="AW858" s="11">
        <f t="shared" si="426"/>
        <v>0</v>
      </c>
      <c r="AX858" s="11">
        <f t="shared" si="426"/>
        <v>0</v>
      </c>
      <c r="AY858" s="11">
        <f t="shared" si="447"/>
        <v>0</v>
      </c>
      <c r="AZ858" s="11">
        <f t="shared" si="447"/>
        <v>0</v>
      </c>
      <c r="BA858" s="11">
        <f t="shared" si="447"/>
        <v>0</v>
      </c>
      <c r="BB858" s="11">
        <f t="shared" si="428"/>
        <v>0</v>
      </c>
      <c r="BC858" s="11">
        <f t="shared" si="428"/>
        <v>0</v>
      </c>
      <c r="BD858" s="11">
        <f t="shared" si="428"/>
        <v>0</v>
      </c>
      <c r="BE858" s="11">
        <f t="shared" si="428"/>
        <v>0</v>
      </c>
      <c r="BF858" s="15" t="str">
        <f t="shared" si="431"/>
        <v>ČSN 42 5524</v>
      </c>
      <c r="BG858" s="42">
        <v>125.6</v>
      </c>
      <c r="BH858" s="17">
        <f t="shared" si="432"/>
        <v>800</v>
      </c>
      <c r="BI858" s="17">
        <f t="shared" si="433"/>
        <v>20</v>
      </c>
      <c r="BX858" s="18">
        <f t="shared" si="425"/>
        <v>16000</v>
      </c>
      <c r="BY858" s="42">
        <v>1.64</v>
      </c>
      <c r="BZ858" s="43">
        <f t="shared" si="434"/>
        <v>13.057324840764332</v>
      </c>
      <c r="CA858" s="18">
        <f t="shared" si="435"/>
        <v>853333333.33333325</v>
      </c>
      <c r="CB858" s="18">
        <f t="shared" si="436"/>
        <v>2133333.333333333</v>
      </c>
      <c r="CC858" s="18">
        <f t="shared" si="437"/>
        <v>3200000</v>
      </c>
      <c r="CD858" s="25">
        <f t="shared" si="438"/>
        <v>1.5000000000000002</v>
      </c>
      <c r="CE858" s="26">
        <f t="shared" si="439"/>
        <v>230.9401076758503</v>
      </c>
      <c r="CF858" s="18">
        <f t="shared" si="440"/>
        <v>16000</v>
      </c>
      <c r="CG858" s="18">
        <f t="shared" si="441"/>
        <v>16000</v>
      </c>
      <c r="CH858" s="18">
        <f t="shared" si="442"/>
        <v>533333.33333333326</v>
      </c>
      <c r="CI858" s="18">
        <f t="shared" si="443"/>
        <v>53333.333333333328</v>
      </c>
      <c r="CJ858" s="18">
        <f t="shared" si="444"/>
        <v>80000</v>
      </c>
      <c r="CK858" s="25">
        <f t="shared" si="445"/>
        <v>1.5000000000000002</v>
      </c>
      <c r="CL858" s="26">
        <f t="shared" si="446"/>
        <v>5.7735026918962573</v>
      </c>
      <c r="DJ858" s="20" t="s">
        <v>542</v>
      </c>
    </row>
    <row r="859" spans="1:114" x14ac:dyDescent="0.2">
      <c r="A859" s="15" t="s">
        <v>105</v>
      </c>
      <c r="B859" s="10" t="s">
        <v>959</v>
      </c>
      <c r="C859" s="11">
        <f t="shared" si="429"/>
        <v>157</v>
      </c>
      <c r="D859" s="11">
        <f t="shared" si="452"/>
        <v>800</v>
      </c>
      <c r="E859" s="11">
        <f t="shared" si="452"/>
        <v>25</v>
      </c>
      <c r="F859" s="11">
        <f t="shared" si="451"/>
        <v>0</v>
      </c>
      <c r="G859" s="11">
        <f t="shared" si="451"/>
        <v>0</v>
      </c>
      <c r="H859" s="11">
        <f t="shared" si="451"/>
        <v>0</v>
      </c>
      <c r="I859" s="11">
        <f t="shared" si="451"/>
        <v>0</v>
      </c>
      <c r="J859" s="11">
        <f t="shared" si="451"/>
        <v>0</v>
      </c>
      <c r="K859" s="11">
        <f t="shared" si="450"/>
        <v>0</v>
      </c>
      <c r="L859" s="11">
        <f t="shared" si="450"/>
        <v>0</v>
      </c>
      <c r="M859" s="11">
        <f t="shared" si="450"/>
        <v>0</v>
      </c>
      <c r="N859" s="11">
        <f t="shared" si="450"/>
        <v>0</v>
      </c>
      <c r="O859" s="11">
        <f t="shared" si="450"/>
        <v>0</v>
      </c>
      <c r="P859" s="11">
        <f t="shared" si="450"/>
        <v>0</v>
      </c>
      <c r="Q859" s="11">
        <f t="shared" si="450"/>
        <v>0</v>
      </c>
      <c r="R859" s="11">
        <f t="shared" si="422"/>
        <v>0</v>
      </c>
      <c r="S859" s="11">
        <f t="shared" si="422"/>
        <v>0</v>
      </c>
      <c r="T859" s="11">
        <f t="shared" si="422"/>
        <v>20000</v>
      </c>
      <c r="U859" s="40">
        <f t="shared" si="430"/>
        <v>1.65</v>
      </c>
      <c r="V859" s="11">
        <f t="shared" si="453"/>
        <v>10.509554140127388</v>
      </c>
      <c r="W859" s="11">
        <f t="shared" si="453"/>
        <v>1066666666.6666665</v>
      </c>
      <c r="X859" s="11">
        <f t="shared" si="453"/>
        <v>2666666.6666666665</v>
      </c>
      <c r="Y859" s="11">
        <f t="shared" si="453"/>
        <v>4000000</v>
      </c>
      <c r="Z859" s="11">
        <f t="shared" si="453"/>
        <v>1.5</v>
      </c>
      <c r="AA859" s="11">
        <f t="shared" si="453"/>
        <v>230.9401076758503</v>
      </c>
      <c r="AB859" s="11">
        <f t="shared" si="453"/>
        <v>20000</v>
      </c>
      <c r="AC859" s="11">
        <f t="shared" si="453"/>
        <v>20000</v>
      </c>
      <c r="AD859" s="11">
        <f t="shared" si="453"/>
        <v>1041666.6666666665</v>
      </c>
      <c r="AE859" s="11">
        <f t="shared" si="453"/>
        <v>83333.333333333328</v>
      </c>
      <c r="AF859" s="11">
        <f t="shared" si="453"/>
        <v>125000</v>
      </c>
      <c r="AG859" s="11">
        <f t="shared" si="453"/>
        <v>1.5</v>
      </c>
      <c r="AH859" s="11">
        <f t="shared" si="453"/>
        <v>7.2168783648703219</v>
      </c>
      <c r="AI859" s="11">
        <f t="shared" si="453"/>
        <v>0</v>
      </c>
      <c r="AJ859" s="11">
        <f t="shared" si="453"/>
        <v>0</v>
      </c>
      <c r="AK859" s="11">
        <f t="shared" si="448"/>
        <v>0</v>
      </c>
      <c r="AL859" s="11">
        <f t="shared" si="427"/>
        <v>0</v>
      </c>
      <c r="AM859" s="11">
        <f t="shared" si="427"/>
        <v>0</v>
      </c>
      <c r="AN859" s="11">
        <f t="shared" si="427"/>
        <v>0</v>
      </c>
      <c r="AO859" s="11">
        <f t="shared" si="427"/>
        <v>0</v>
      </c>
      <c r="AP859" s="11">
        <f t="shared" si="427"/>
        <v>0</v>
      </c>
      <c r="AQ859" s="11">
        <f t="shared" si="427"/>
        <v>0</v>
      </c>
      <c r="AR859" s="11">
        <f t="shared" si="426"/>
        <v>0</v>
      </c>
      <c r="AS859" s="11">
        <f t="shared" si="426"/>
        <v>0</v>
      </c>
      <c r="AT859" s="11">
        <f t="shared" si="426"/>
        <v>0</v>
      </c>
      <c r="AU859" s="11">
        <f t="shared" si="426"/>
        <v>0</v>
      </c>
      <c r="AV859" s="11">
        <f t="shared" si="426"/>
        <v>0</v>
      </c>
      <c r="AW859" s="11">
        <f t="shared" si="426"/>
        <v>0</v>
      </c>
      <c r="AX859" s="11">
        <f t="shared" si="426"/>
        <v>0</v>
      </c>
      <c r="AY859" s="11">
        <f t="shared" si="447"/>
        <v>0</v>
      </c>
      <c r="AZ859" s="11">
        <f t="shared" si="447"/>
        <v>0</v>
      </c>
      <c r="BA859" s="11">
        <f t="shared" si="447"/>
        <v>0</v>
      </c>
      <c r="BB859" s="11">
        <f t="shared" si="428"/>
        <v>0</v>
      </c>
      <c r="BC859" s="11">
        <f t="shared" si="428"/>
        <v>0</v>
      </c>
      <c r="BD859" s="11">
        <f t="shared" si="428"/>
        <v>0</v>
      </c>
      <c r="BE859" s="11">
        <f t="shared" si="428"/>
        <v>0</v>
      </c>
      <c r="BF859" s="15" t="str">
        <f t="shared" si="431"/>
        <v>ČSN 42 5524</v>
      </c>
      <c r="BG859" s="42">
        <v>157</v>
      </c>
      <c r="BH859" s="17">
        <f t="shared" si="432"/>
        <v>800</v>
      </c>
      <c r="BI859" s="17">
        <f t="shared" si="433"/>
        <v>25</v>
      </c>
      <c r="BX859" s="18">
        <f t="shared" si="425"/>
        <v>20000</v>
      </c>
      <c r="BY859" s="42">
        <v>1.65</v>
      </c>
      <c r="BZ859" s="43">
        <f t="shared" si="434"/>
        <v>10.509554140127388</v>
      </c>
      <c r="CA859" s="18">
        <f t="shared" si="435"/>
        <v>1066666666.6666665</v>
      </c>
      <c r="CB859" s="18">
        <f t="shared" si="436"/>
        <v>2666666.6666666665</v>
      </c>
      <c r="CC859" s="18">
        <f t="shared" si="437"/>
        <v>4000000</v>
      </c>
      <c r="CD859" s="25">
        <f t="shared" si="438"/>
        <v>1.5</v>
      </c>
      <c r="CE859" s="26">
        <f t="shared" si="439"/>
        <v>230.9401076758503</v>
      </c>
      <c r="CF859" s="18">
        <f t="shared" si="440"/>
        <v>20000</v>
      </c>
      <c r="CG859" s="18">
        <f t="shared" si="441"/>
        <v>20000</v>
      </c>
      <c r="CH859" s="18">
        <f t="shared" si="442"/>
        <v>1041666.6666666665</v>
      </c>
      <c r="CI859" s="18">
        <f t="shared" si="443"/>
        <v>83333.333333333328</v>
      </c>
      <c r="CJ859" s="18">
        <f t="shared" si="444"/>
        <v>125000</v>
      </c>
      <c r="CK859" s="25">
        <f t="shared" si="445"/>
        <v>1.5</v>
      </c>
      <c r="CL859" s="26">
        <f t="shared" si="446"/>
        <v>7.2168783648703219</v>
      </c>
      <c r="DJ859" s="20" t="s">
        <v>542</v>
      </c>
    </row>
    <row r="860" spans="1:114" x14ac:dyDescent="0.2">
      <c r="A860" s="15" t="s">
        <v>105</v>
      </c>
      <c r="B860" s="10" t="s">
        <v>960</v>
      </c>
      <c r="C860" s="11">
        <f t="shared" si="429"/>
        <v>188.4</v>
      </c>
      <c r="D860" s="11">
        <f t="shared" si="452"/>
        <v>800</v>
      </c>
      <c r="E860" s="11">
        <f t="shared" si="452"/>
        <v>30</v>
      </c>
      <c r="F860" s="11">
        <f t="shared" si="451"/>
        <v>0</v>
      </c>
      <c r="G860" s="11">
        <f t="shared" si="451"/>
        <v>0</v>
      </c>
      <c r="H860" s="11">
        <f t="shared" si="451"/>
        <v>0</v>
      </c>
      <c r="I860" s="11">
        <f t="shared" si="451"/>
        <v>0</v>
      </c>
      <c r="J860" s="11">
        <f t="shared" si="451"/>
        <v>0</v>
      </c>
      <c r="K860" s="11">
        <f t="shared" si="450"/>
        <v>0</v>
      </c>
      <c r="L860" s="11">
        <f t="shared" si="450"/>
        <v>0</v>
      </c>
      <c r="M860" s="11">
        <f t="shared" si="450"/>
        <v>0</v>
      </c>
      <c r="N860" s="11">
        <f t="shared" si="450"/>
        <v>0</v>
      </c>
      <c r="O860" s="11">
        <f t="shared" si="450"/>
        <v>0</v>
      </c>
      <c r="P860" s="11">
        <f t="shared" si="450"/>
        <v>0</v>
      </c>
      <c r="Q860" s="11">
        <f t="shared" si="450"/>
        <v>0</v>
      </c>
      <c r="R860" s="11">
        <f t="shared" si="422"/>
        <v>0</v>
      </c>
      <c r="S860" s="11">
        <f t="shared" si="422"/>
        <v>0</v>
      </c>
      <c r="T860" s="11">
        <f t="shared" si="422"/>
        <v>24000</v>
      </c>
      <c r="U860" s="40">
        <f t="shared" si="430"/>
        <v>1.66</v>
      </c>
      <c r="V860" s="11">
        <f t="shared" si="453"/>
        <v>8.8110403397027603</v>
      </c>
      <c r="W860" s="11">
        <f t="shared" si="453"/>
        <v>1280000000</v>
      </c>
      <c r="X860" s="11">
        <f t="shared" si="453"/>
        <v>3200000</v>
      </c>
      <c r="Y860" s="11">
        <f t="shared" si="453"/>
        <v>4800000</v>
      </c>
      <c r="Z860" s="11">
        <f t="shared" si="453"/>
        <v>1.5</v>
      </c>
      <c r="AA860" s="11">
        <f t="shared" si="453"/>
        <v>230.9401076758503</v>
      </c>
      <c r="AB860" s="11">
        <f t="shared" si="453"/>
        <v>24000</v>
      </c>
      <c r="AC860" s="11">
        <f t="shared" si="453"/>
        <v>24000</v>
      </c>
      <c r="AD860" s="11">
        <f t="shared" si="453"/>
        <v>1799999.9999999998</v>
      </c>
      <c r="AE860" s="11">
        <f t="shared" si="453"/>
        <v>119999.99999999999</v>
      </c>
      <c r="AF860" s="11">
        <f t="shared" si="453"/>
        <v>180000</v>
      </c>
      <c r="AG860" s="11">
        <f t="shared" si="453"/>
        <v>1.5000000000000002</v>
      </c>
      <c r="AH860" s="11">
        <f t="shared" si="453"/>
        <v>8.6602540378443855</v>
      </c>
      <c r="AI860" s="11">
        <f t="shared" si="453"/>
        <v>0</v>
      </c>
      <c r="AJ860" s="11">
        <f t="shared" si="453"/>
        <v>0</v>
      </c>
      <c r="AK860" s="11">
        <f t="shared" si="448"/>
        <v>0</v>
      </c>
      <c r="AL860" s="11">
        <f t="shared" si="427"/>
        <v>0</v>
      </c>
      <c r="AM860" s="11">
        <f t="shared" si="427"/>
        <v>0</v>
      </c>
      <c r="AN860" s="11">
        <f t="shared" si="427"/>
        <v>0</v>
      </c>
      <c r="AO860" s="11">
        <f t="shared" si="427"/>
        <v>0</v>
      </c>
      <c r="AP860" s="11">
        <f t="shared" si="427"/>
        <v>0</v>
      </c>
      <c r="AQ860" s="11">
        <f t="shared" si="427"/>
        <v>0</v>
      </c>
      <c r="AR860" s="11">
        <f t="shared" si="426"/>
        <v>0</v>
      </c>
      <c r="AS860" s="11">
        <f t="shared" si="426"/>
        <v>0</v>
      </c>
      <c r="AT860" s="11">
        <f t="shared" si="426"/>
        <v>0</v>
      </c>
      <c r="AU860" s="11">
        <f t="shared" si="426"/>
        <v>0</v>
      </c>
      <c r="AV860" s="11">
        <f t="shared" si="426"/>
        <v>0</v>
      </c>
      <c r="AW860" s="11">
        <f t="shared" si="426"/>
        <v>0</v>
      </c>
      <c r="AX860" s="11">
        <f t="shared" si="426"/>
        <v>0</v>
      </c>
      <c r="AY860" s="11">
        <f t="shared" si="447"/>
        <v>0</v>
      </c>
      <c r="AZ860" s="11">
        <f t="shared" si="447"/>
        <v>0</v>
      </c>
      <c r="BA860" s="11">
        <f t="shared" si="447"/>
        <v>0</v>
      </c>
      <c r="BB860" s="11">
        <f t="shared" si="428"/>
        <v>0</v>
      </c>
      <c r="BC860" s="11">
        <f t="shared" si="428"/>
        <v>0</v>
      </c>
      <c r="BD860" s="11">
        <f t="shared" si="428"/>
        <v>0</v>
      </c>
      <c r="BE860" s="11">
        <f t="shared" si="428"/>
        <v>0</v>
      </c>
      <c r="BF860" s="15" t="str">
        <f t="shared" si="431"/>
        <v>ČSN 42 5524</v>
      </c>
      <c r="BG860" s="42">
        <v>188.4</v>
      </c>
      <c r="BH860" s="17">
        <f t="shared" si="432"/>
        <v>800</v>
      </c>
      <c r="BI860" s="17">
        <f t="shared" si="433"/>
        <v>30</v>
      </c>
      <c r="BX860" s="18">
        <f t="shared" si="425"/>
        <v>24000</v>
      </c>
      <c r="BY860" s="42">
        <v>1.66</v>
      </c>
      <c r="BZ860" s="43">
        <f t="shared" si="434"/>
        <v>8.8110403397027603</v>
      </c>
      <c r="CA860" s="18">
        <f t="shared" si="435"/>
        <v>1280000000</v>
      </c>
      <c r="CB860" s="18">
        <f t="shared" si="436"/>
        <v>3200000</v>
      </c>
      <c r="CC860" s="18">
        <f t="shared" si="437"/>
        <v>4800000</v>
      </c>
      <c r="CD860" s="25">
        <f t="shared" si="438"/>
        <v>1.5</v>
      </c>
      <c r="CE860" s="26">
        <f t="shared" si="439"/>
        <v>230.9401076758503</v>
      </c>
      <c r="CF860" s="18">
        <f t="shared" si="440"/>
        <v>24000</v>
      </c>
      <c r="CG860" s="18">
        <f t="shared" si="441"/>
        <v>24000</v>
      </c>
      <c r="CH860" s="18">
        <f t="shared" si="442"/>
        <v>1799999.9999999998</v>
      </c>
      <c r="CI860" s="18">
        <f t="shared" si="443"/>
        <v>119999.99999999999</v>
      </c>
      <c r="CJ860" s="18">
        <f t="shared" si="444"/>
        <v>180000</v>
      </c>
      <c r="CK860" s="25">
        <f t="shared" si="445"/>
        <v>1.5000000000000002</v>
      </c>
      <c r="CL860" s="26">
        <f t="shared" si="446"/>
        <v>8.6602540378443855</v>
      </c>
      <c r="DJ860" s="20" t="s">
        <v>542</v>
      </c>
    </row>
    <row r="861" spans="1:114" x14ac:dyDescent="0.2">
      <c r="A861" s="15" t="s">
        <v>105</v>
      </c>
      <c r="B861" s="10" t="s">
        <v>961</v>
      </c>
      <c r="C861" s="11">
        <f t="shared" si="429"/>
        <v>219.8</v>
      </c>
      <c r="D861" s="11">
        <f t="shared" si="452"/>
        <v>800</v>
      </c>
      <c r="E861" s="11">
        <f t="shared" si="452"/>
        <v>35</v>
      </c>
      <c r="F861" s="11">
        <f t="shared" si="451"/>
        <v>0</v>
      </c>
      <c r="G861" s="11">
        <f t="shared" si="451"/>
        <v>0</v>
      </c>
      <c r="H861" s="11">
        <f t="shared" si="451"/>
        <v>0</v>
      </c>
      <c r="I861" s="11">
        <f t="shared" si="451"/>
        <v>0</v>
      </c>
      <c r="J861" s="11">
        <f t="shared" si="451"/>
        <v>0</v>
      </c>
      <c r="K861" s="11">
        <f t="shared" si="450"/>
        <v>0</v>
      </c>
      <c r="L861" s="11">
        <f t="shared" si="450"/>
        <v>0</v>
      </c>
      <c r="M861" s="11">
        <f t="shared" si="450"/>
        <v>0</v>
      </c>
      <c r="N861" s="11">
        <f t="shared" si="450"/>
        <v>0</v>
      </c>
      <c r="O861" s="11">
        <f t="shared" si="450"/>
        <v>0</v>
      </c>
      <c r="P861" s="11">
        <f t="shared" si="450"/>
        <v>0</v>
      </c>
      <c r="Q861" s="11">
        <f t="shared" si="450"/>
        <v>0</v>
      </c>
      <c r="R861" s="11">
        <f t="shared" si="422"/>
        <v>0</v>
      </c>
      <c r="S861" s="11">
        <f t="shared" si="422"/>
        <v>0</v>
      </c>
      <c r="T861" s="11">
        <f t="shared" si="422"/>
        <v>28000</v>
      </c>
      <c r="U861" s="40">
        <f t="shared" si="430"/>
        <v>1.67</v>
      </c>
      <c r="V861" s="11">
        <f t="shared" si="453"/>
        <v>7.5978161965423112</v>
      </c>
      <c r="W861" s="11">
        <f t="shared" si="453"/>
        <v>1493333333.3333333</v>
      </c>
      <c r="X861" s="11">
        <f t="shared" si="453"/>
        <v>3733333.333333333</v>
      </c>
      <c r="Y861" s="11">
        <f t="shared" si="453"/>
        <v>5600000</v>
      </c>
      <c r="Z861" s="11">
        <f t="shared" si="453"/>
        <v>1.5000000000000002</v>
      </c>
      <c r="AA861" s="11">
        <f t="shared" si="453"/>
        <v>230.9401076758503</v>
      </c>
      <c r="AB861" s="11">
        <f t="shared" si="453"/>
        <v>28000</v>
      </c>
      <c r="AC861" s="11">
        <f t="shared" si="453"/>
        <v>28000</v>
      </c>
      <c r="AD861" s="11">
        <f t="shared" si="453"/>
        <v>2858333.333333333</v>
      </c>
      <c r="AE861" s="11">
        <f t="shared" si="453"/>
        <v>163333.33333333331</v>
      </c>
      <c r="AF861" s="11">
        <f t="shared" si="453"/>
        <v>245000</v>
      </c>
      <c r="AG861" s="11">
        <f t="shared" si="453"/>
        <v>1.5000000000000002</v>
      </c>
      <c r="AH861" s="11">
        <f t="shared" si="453"/>
        <v>10.103629710818451</v>
      </c>
      <c r="AI861" s="11">
        <f t="shared" si="453"/>
        <v>0</v>
      </c>
      <c r="AJ861" s="11">
        <f t="shared" si="453"/>
        <v>0</v>
      </c>
      <c r="AK861" s="11">
        <f t="shared" si="448"/>
        <v>0</v>
      </c>
      <c r="AL861" s="11">
        <f t="shared" si="427"/>
        <v>0</v>
      </c>
      <c r="AM861" s="11">
        <f t="shared" si="427"/>
        <v>0</v>
      </c>
      <c r="AN861" s="11">
        <f t="shared" si="427"/>
        <v>0</v>
      </c>
      <c r="AO861" s="11">
        <f t="shared" si="427"/>
        <v>0</v>
      </c>
      <c r="AP861" s="11">
        <f t="shared" si="427"/>
        <v>0</v>
      </c>
      <c r="AQ861" s="11">
        <f t="shared" si="427"/>
        <v>0</v>
      </c>
      <c r="AR861" s="11">
        <f t="shared" si="426"/>
        <v>0</v>
      </c>
      <c r="AS861" s="11">
        <f t="shared" si="426"/>
        <v>0</v>
      </c>
      <c r="AT861" s="11">
        <f t="shared" si="426"/>
        <v>0</v>
      </c>
      <c r="AU861" s="11">
        <f t="shared" si="426"/>
        <v>0</v>
      </c>
      <c r="AV861" s="11">
        <f t="shared" si="426"/>
        <v>0</v>
      </c>
      <c r="AW861" s="11">
        <f t="shared" si="426"/>
        <v>0</v>
      </c>
      <c r="AX861" s="11">
        <f t="shared" si="426"/>
        <v>0</v>
      </c>
      <c r="AY861" s="11">
        <f t="shared" si="447"/>
        <v>0</v>
      </c>
      <c r="AZ861" s="11">
        <f t="shared" si="447"/>
        <v>0</v>
      </c>
      <c r="BA861" s="11">
        <f t="shared" si="447"/>
        <v>0</v>
      </c>
      <c r="BB861" s="11">
        <f t="shared" si="428"/>
        <v>0</v>
      </c>
      <c r="BC861" s="11">
        <f t="shared" si="428"/>
        <v>0</v>
      </c>
      <c r="BD861" s="11">
        <f t="shared" si="428"/>
        <v>0</v>
      </c>
      <c r="BE861" s="11">
        <f t="shared" si="428"/>
        <v>0</v>
      </c>
      <c r="BF861" s="15" t="str">
        <f t="shared" si="431"/>
        <v>ČSN 42 5524</v>
      </c>
      <c r="BG861" s="42">
        <v>219.8</v>
      </c>
      <c r="BH861" s="17">
        <f t="shared" si="432"/>
        <v>800</v>
      </c>
      <c r="BI861" s="17">
        <f t="shared" si="433"/>
        <v>35</v>
      </c>
      <c r="BX861" s="18">
        <f t="shared" si="425"/>
        <v>28000</v>
      </c>
      <c r="BY861" s="42">
        <v>1.67</v>
      </c>
      <c r="BZ861" s="43">
        <f t="shared" si="434"/>
        <v>7.5978161965423112</v>
      </c>
      <c r="CA861" s="18">
        <f t="shared" si="435"/>
        <v>1493333333.3333333</v>
      </c>
      <c r="CB861" s="18">
        <f t="shared" si="436"/>
        <v>3733333.333333333</v>
      </c>
      <c r="CC861" s="18">
        <f t="shared" si="437"/>
        <v>5600000</v>
      </c>
      <c r="CD861" s="25">
        <f t="shared" si="438"/>
        <v>1.5000000000000002</v>
      </c>
      <c r="CE861" s="26">
        <f t="shared" si="439"/>
        <v>230.9401076758503</v>
      </c>
      <c r="CF861" s="18">
        <f t="shared" si="440"/>
        <v>28000</v>
      </c>
      <c r="CG861" s="18">
        <f t="shared" si="441"/>
        <v>28000</v>
      </c>
      <c r="CH861" s="18">
        <f t="shared" si="442"/>
        <v>2858333.333333333</v>
      </c>
      <c r="CI861" s="18">
        <f t="shared" si="443"/>
        <v>163333.33333333331</v>
      </c>
      <c r="CJ861" s="18">
        <f t="shared" si="444"/>
        <v>245000</v>
      </c>
      <c r="CK861" s="25">
        <f t="shared" si="445"/>
        <v>1.5000000000000002</v>
      </c>
      <c r="CL861" s="26">
        <f t="shared" si="446"/>
        <v>10.103629710818451</v>
      </c>
      <c r="DJ861" s="20" t="s">
        <v>542</v>
      </c>
    </row>
    <row r="862" spans="1:114" x14ac:dyDescent="0.2">
      <c r="A862" s="15" t="s">
        <v>105</v>
      </c>
      <c r="B862" s="10" t="s">
        <v>962</v>
      </c>
      <c r="C862" s="11">
        <f t="shared" si="429"/>
        <v>66.724999999999994</v>
      </c>
      <c r="D862" s="11">
        <f t="shared" si="452"/>
        <v>850</v>
      </c>
      <c r="E862" s="11">
        <f t="shared" si="452"/>
        <v>10</v>
      </c>
      <c r="F862" s="11">
        <f t="shared" si="451"/>
        <v>0</v>
      </c>
      <c r="G862" s="11">
        <f t="shared" si="451"/>
        <v>0</v>
      </c>
      <c r="H862" s="11">
        <f t="shared" si="451"/>
        <v>0</v>
      </c>
      <c r="I862" s="11">
        <f t="shared" si="451"/>
        <v>0</v>
      </c>
      <c r="J862" s="11">
        <f t="shared" si="451"/>
        <v>0</v>
      </c>
      <c r="K862" s="11">
        <f t="shared" si="450"/>
        <v>0</v>
      </c>
      <c r="L862" s="11">
        <f t="shared" si="450"/>
        <v>0</v>
      </c>
      <c r="M862" s="11">
        <f t="shared" si="450"/>
        <v>0</v>
      </c>
      <c r="N862" s="11">
        <f t="shared" si="450"/>
        <v>0</v>
      </c>
      <c r="O862" s="11">
        <f t="shared" si="450"/>
        <v>0</v>
      </c>
      <c r="P862" s="11">
        <f t="shared" si="450"/>
        <v>0</v>
      </c>
      <c r="Q862" s="11">
        <f t="shared" si="450"/>
        <v>0</v>
      </c>
      <c r="R862" s="11">
        <f t="shared" si="422"/>
        <v>0</v>
      </c>
      <c r="S862" s="11">
        <f t="shared" si="422"/>
        <v>0</v>
      </c>
      <c r="T862" s="11">
        <f t="shared" si="422"/>
        <v>8500</v>
      </c>
      <c r="U862" s="40">
        <f t="shared" si="430"/>
        <v>1.72</v>
      </c>
      <c r="V862" s="11">
        <f t="shared" si="453"/>
        <v>25.777444735856129</v>
      </c>
      <c r="W862" s="11">
        <f t="shared" si="453"/>
        <v>511770833.33333331</v>
      </c>
      <c r="X862" s="11">
        <f t="shared" si="453"/>
        <v>1204166.6666666665</v>
      </c>
      <c r="Y862" s="11">
        <f t="shared" si="453"/>
        <v>1806250</v>
      </c>
      <c r="Z862" s="11">
        <f t="shared" si="453"/>
        <v>1.5000000000000002</v>
      </c>
      <c r="AA862" s="11">
        <f t="shared" si="453"/>
        <v>245.37386440559095</v>
      </c>
      <c r="AB862" s="11">
        <f t="shared" si="453"/>
        <v>8500</v>
      </c>
      <c r="AC862" s="11">
        <f t="shared" si="453"/>
        <v>8500</v>
      </c>
      <c r="AD862" s="11">
        <f t="shared" si="453"/>
        <v>70833.333333333328</v>
      </c>
      <c r="AE862" s="11">
        <f t="shared" si="453"/>
        <v>14166.666666666666</v>
      </c>
      <c r="AF862" s="11">
        <f t="shared" si="453"/>
        <v>21250</v>
      </c>
      <c r="AG862" s="11">
        <f t="shared" si="453"/>
        <v>1.5</v>
      </c>
      <c r="AH862" s="11">
        <f t="shared" si="453"/>
        <v>2.8867513459481287</v>
      </c>
      <c r="AI862" s="11">
        <f t="shared" si="453"/>
        <v>0</v>
      </c>
      <c r="AJ862" s="11">
        <f t="shared" si="453"/>
        <v>0</v>
      </c>
      <c r="AK862" s="11">
        <f t="shared" si="448"/>
        <v>0</v>
      </c>
      <c r="AL862" s="11">
        <f t="shared" si="427"/>
        <v>0</v>
      </c>
      <c r="AM862" s="11">
        <f t="shared" si="427"/>
        <v>0</v>
      </c>
      <c r="AN862" s="11">
        <f t="shared" si="427"/>
        <v>0</v>
      </c>
      <c r="AO862" s="11">
        <f t="shared" si="427"/>
        <v>0</v>
      </c>
      <c r="AP862" s="11">
        <f t="shared" si="427"/>
        <v>0</v>
      </c>
      <c r="AQ862" s="11">
        <f t="shared" si="427"/>
        <v>0</v>
      </c>
      <c r="AR862" s="11">
        <f t="shared" si="426"/>
        <v>0</v>
      </c>
      <c r="AS862" s="11">
        <f t="shared" si="426"/>
        <v>0</v>
      </c>
      <c r="AT862" s="11">
        <f t="shared" si="426"/>
        <v>0</v>
      </c>
      <c r="AU862" s="11">
        <f t="shared" si="426"/>
        <v>0</v>
      </c>
      <c r="AV862" s="11">
        <f t="shared" si="426"/>
        <v>0</v>
      </c>
      <c r="AW862" s="11">
        <f t="shared" si="426"/>
        <v>0</v>
      </c>
      <c r="AX862" s="11">
        <f t="shared" si="426"/>
        <v>0</v>
      </c>
      <c r="AY862" s="11">
        <f t="shared" si="447"/>
        <v>0</v>
      </c>
      <c r="AZ862" s="11">
        <f t="shared" si="447"/>
        <v>0</v>
      </c>
      <c r="BA862" s="11">
        <f t="shared" si="447"/>
        <v>0</v>
      </c>
      <c r="BB862" s="11">
        <f t="shared" si="428"/>
        <v>0</v>
      </c>
      <c r="BC862" s="11">
        <f t="shared" si="428"/>
        <v>0</v>
      </c>
      <c r="BD862" s="11">
        <f t="shared" si="428"/>
        <v>0</v>
      </c>
      <c r="BE862" s="11">
        <f t="shared" si="428"/>
        <v>0</v>
      </c>
      <c r="BF862" s="15" t="str">
        <f t="shared" si="431"/>
        <v>ČSN 42 5524</v>
      </c>
      <c r="BG862" s="42">
        <v>66.724999999999994</v>
      </c>
      <c r="BH862" s="17">
        <f t="shared" si="432"/>
        <v>850</v>
      </c>
      <c r="BI862" s="17">
        <f t="shared" si="433"/>
        <v>10</v>
      </c>
      <c r="BX862" s="18">
        <f t="shared" si="425"/>
        <v>8500</v>
      </c>
      <c r="BY862" s="42">
        <v>1.72</v>
      </c>
      <c r="BZ862" s="43">
        <f t="shared" si="434"/>
        <v>25.777444735856129</v>
      </c>
      <c r="CA862" s="18">
        <f t="shared" si="435"/>
        <v>511770833.33333331</v>
      </c>
      <c r="CB862" s="18">
        <f t="shared" si="436"/>
        <v>1204166.6666666665</v>
      </c>
      <c r="CC862" s="18">
        <f t="shared" si="437"/>
        <v>1806250</v>
      </c>
      <c r="CD862" s="25">
        <f t="shared" si="438"/>
        <v>1.5000000000000002</v>
      </c>
      <c r="CE862" s="26">
        <f t="shared" si="439"/>
        <v>245.37386440559095</v>
      </c>
      <c r="CF862" s="18">
        <f t="shared" si="440"/>
        <v>8500</v>
      </c>
      <c r="CG862" s="18">
        <f t="shared" si="441"/>
        <v>8500</v>
      </c>
      <c r="CH862" s="18">
        <f t="shared" si="442"/>
        <v>70833.333333333328</v>
      </c>
      <c r="CI862" s="18">
        <f t="shared" si="443"/>
        <v>14166.666666666666</v>
      </c>
      <c r="CJ862" s="18">
        <f t="shared" si="444"/>
        <v>21250</v>
      </c>
      <c r="CK862" s="25">
        <f t="shared" si="445"/>
        <v>1.5</v>
      </c>
      <c r="CL862" s="26">
        <f t="shared" si="446"/>
        <v>2.8867513459481287</v>
      </c>
      <c r="DJ862" s="20" t="s">
        <v>542</v>
      </c>
    </row>
    <row r="863" spans="1:114" x14ac:dyDescent="0.2">
      <c r="A863" s="15" t="s">
        <v>105</v>
      </c>
      <c r="B863" s="10" t="s">
        <v>963</v>
      </c>
      <c r="C863" s="11">
        <f t="shared" si="429"/>
        <v>80.069999999999993</v>
      </c>
      <c r="D863" s="11">
        <f t="shared" si="452"/>
        <v>850</v>
      </c>
      <c r="E863" s="11">
        <f t="shared" si="452"/>
        <v>12</v>
      </c>
      <c r="F863" s="11">
        <f t="shared" si="451"/>
        <v>0</v>
      </c>
      <c r="G863" s="11">
        <f t="shared" si="451"/>
        <v>0</v>
      </c>
      <c r="H863" s="11">
        <f t="shared" si="451"/>
        <v>0</v>
      </c>
      <c r="I863" s="11">
        <f t="shared" si="451"/>
        <v>0</v>
      </c>
      <c r="J863" s="11">
        <f t="shared" si="451"/>
        <v>0</v>
      </c>
      <c r="K863" s="11">
        <f t="shared" si="450"/>
        <v>0</v>
      </c>
      <c r="L863" s="11">
        <f t="shared" si="450"/>
        <v>0</v>
      </c>
      <c r="M863" s="11">
        <f t="shared" si="450"/>
        <v>0</v>
      </c>
      <c r="N863" s="11">
        <f t="shared" si="450"/>
        <v>0</v>
      </c>
      <c r="O863" s="11">
        <f t="shared" si="450"/>
        <v>0</v>
      </c>
      <c r="P863" s="11">
        <f t="shared" si="450"/>
        <v>0</v>
      </c>
      <c r="Q863" s="11">
        <f t="shared" si="450"/>
        <v>0</v>
      </c>
      <c r="R863" s="11">
        <f t="shared" si="422"/>
        <v>0</v>
      </c>
      <c r="S863" s="11">
        <f t="shared" si="422"/>
        <v>0</v>
      </c>
      <c r="T863" s="11">
        <f t="shared" si="422"/>
        <v>10200</v>
      </c>
      <c r="U863" s="40">
        <f t="shared" si="430"/>
        <v>1.724</v>
      </c>
      <c r="V863" s="11">
        <f t="shared" si="453"/>
        <v>21.531160234794559</v>
      </c>
      <c r="W863" s="11">
        <f t="shared" si="453"/>
        <v>614125000</v>
      </c>
      <c r="X863" s="11">
        <f t="shared" si="453"/>
        <v>1445000</v>
      </c>
      <c r="Y863" s="11">
        <f t="shared" si="453"/>
        <v>2167500</v>
      </c>
      <c r="Z863" s="11">
        <f t="shared" si="453"/>
        <v>1.5</v>
      </c>
      <c r="AA863" s="11">
        <f t="shared" si="453"/>
        <v>245.37386440559095</v>
      </c>
      <c r="AB863" s="11">
        <f t="shared" si="453"/>
        <v>10200</v>
      </c>
      <c r="AC863" s="11">
        <f t="shared" si="453"/>
        <v>10200</v>
      </c>
      <c r="AD863" s="11">
        <f t="shared" si="453"/>
        <v>122399.99999999999</v>
      </c>
      <c r="AE863" s="11">
        <f t="shared" si="453"/>
        <v>20400</v>
      </c>
      <c r="AF863" s="11">
        <f t="shared" si="453"/>
        <v>30600</v>
      </c>
      <c r="AG863" s="11">
        <f t="shared" si="453"/>
        <v>1.5</v>
      </c>
      <c r="AH863" s="11">
        <f t="shared" si="453"/>
        <v>3.4641016151377544</v>
      </c>
      <c r="AI863" s="11">
        <f t="shared" si="453"/>
        <v>0</v>
      </c>
      <c r="AJ863" s="11">
        <f t="shared" si="453"/>
        <v>0</v>
      </c>
      <c r="AK863" s="11">
        <f t="shared" si="448"/>
        <v>0</v>
      </c>
      <c r="AL863" s="11">
        <f t="shared" si="427"/>
        <v>0</v>
      </c>
      <c r="AM863" s="11">
        <f t="shared" si="427"/>
        <v>0</v>
      </c>
      <c r="AN863" s="11">
        <f t="shared" si="427"/>
        <v>0</v>
      </c>
      <c r="AO863" s="11">
        <f t="shared" si="427"/>
        <v>0</v>
      </c>
      <c r="AP863" s="11">
        <f t="shared" si="427"/>
        <v>0</v>
      </c>
      <c r="AQ863" s="11">
        <f t="shared" si="427"/>
        <v>0</v>
      </c>
      <c r="AR863" s="11">
        <f t="shared" si="426"/>
        <v>0</v>
      </c>
      <c r="AS863" s="11">
        <f t="shared" si="426"/>
        <v>0</v>
      </c>
      <c r="AT863" s="11">
        <f t="shared" si="426"/>
        <v>0</v>
      </c>
      <c r="AU863" s="11">
        <f t="shared" si="426"/>
        <v>0</v>
      </c>
      <c r="AV863" s="11">
        <f t="shared" si="426"/>
        <v>0</v>
      </c>
      <c r="AW863" s="11">
        <f t="shared" si="426"/>
        <v>0</v>
      </c>
      <c r="AX863" s="11">
        <f t="shared" si="426"/>
        <v>0</v>
      </c>
      <c r="AY863" s="11">
        <f t="shared" si="447"/>
        <v>0</v>
      </c>
      <c r="AZ863" s="11">
        <f t="shared" si="447"/>
        <v>0</v>
      </c>
      <c r="BA863" s="11">
        <f t="shared" si="447"/>
        <v>0</v>
      </c>
      <c r="BB863" s="11">
        <f t="shared" si="428"/>
        <v>0</v>
      </c>
      <c r="BC863" s="11">
        <f t="shared" si="428"/>
        <v>0</v>
      </c>
      <c r="BD863" s="11">
        <f t="shared" si="428"/>
        <v>0</v>
      </c>
      <c r="BE863" s="11">
        <f t="shared" si="428"/>
        <v>0</v>
      </c>
      <c r="BF863" s="15" t="str">
        <f t="shared" si="431"/>
        <v>ČSN 42 5524</v>
      </c>
      <c r="BG863" s="42">
        <v>80.069999999999993</v>
      </c>
      <c r="BH863" s="17">
        <f t="shared" si="432"/>
        <v>850</v>
      </c>
      <c r="BI863" s="17">
        <f t="shared" si="433"/>
        <v>12</v>
      </c>
      <c r="BX863" s="18">
        <f t="shared" si="425"/>
        <v>10200</v>
      </c>
      <c r="BY863" s="42">
        <v>1.724</v>
      </c>
      <c r="BZ863" s="43">
        <f t="shared" si="434"/>
        <v>21.531160234794559</v>
      </c>
      <c r="CA863" s="18">
        <f t="shared" si="435"/>
        <v>614125000</v>
      </c>
      <c r="CB863" s="18">
        <f t="shared" si="436"/>
        <v>1445000</v>
      </c>
      <c r="CC863" s="18">
        <f t="shared" si="437"/>
        <v>2167500</v>
      </c>
      <c r="CD863" s="25">
        <f t="shared" si="438"/>
        <v>1.5</v>
      </c>
      <c r="CE863" s="26">
        <f t="shared" si="439"/>
        <v>245.37386440559095</v>
      </c>
      <c r="CF863" s="18">
        <f t="shared" si="440"/>
        <v>10200</v>
      </c>
      <c r="CG863" s="18">
        <f t="shared" si="441"/>
        <v>10200</v>
      </c>
      <c r="CH863" s="18">
        <f t="shared" si="442"/>
        <v>122399.99999999999</v>
      </c>
      <c r="CI863" s="18">
        <f t="shared" si="443"/>
        <v>20400</v>
      </c>
      <c r="CJ863" s="18">
        <f t="shared" si="444"/>
        <v>30600</v>
      </c>
      <c r="CK863" s="25">
        <f t="shared" si="445"/>
        <v>1.5</v>
      </c>
      <c r="CL863" s="26">
        <f t="shared" si="446"/>
        <v>3.4641016151377544</v>
      </c>
      <c r="DJ863" s="20" t="s">
        <v>542</v>
      </c>
    </row>
    <row r="864" spans="1:114" x14ac:dyDescent="0.2">
      <c r="A864" s="15" t="s">
        <v>105</v>
      </c>
      <c r="B864" s="10" t="s">
        <v>964</v>
      </c>
      <c r="C864" s="11">
        <f t="shared" si="429"/>
        <v>93.415000000000006</v>
      </c>
      <c r="D864" s="11">
        <f t="shared" si="452"/>
        <v>850</v>
      </c>
      <c r="E864" s="11">
        <f t="shared" si="452"/>
        <v>14</v>
      </c>
      <c r="F864" s="11">
        <f t="shared" si="451"/>
        <v>0</v>
      </c>
      <c r="G864" s="11">
        <f t="shared" si="451"/>
        <v>0</v>
      </c>
      <c r="H864" s="11">
        <f t="shared" si="451"/>
        <v>0</v>
      </c>
      <c r="I864" s="11">
        <f t="shared" si="451"/>
        <v>0</v>
      </c>
      <c r="J864" s="11">
        <f t="shared" si="451"/>
        <v>0</v>
      </c>
      <c r="K864" s="11">
        <f t="shared" si="450"/>
        <v>0</v>
      </c>
      <c r="L864" s="11">
        <f t="shared" si="450"/>
        <v>0</v>
      </c>
      <c r="M864" s="11">
        <f t="shared" si="450"/>
        <v>0</v>
      </c>
      <c r="N864" s="11">
        <f t="shared" si="450"/>
        <v>0</v>
      </c>
      <c r="O864" s="11">
        <f t="shared" si="450"/>
        <v>0</v>
      </c>
      <c r="P864" s="11">
        <f t="shared" si="450"/>
        <v>0</v>
      </c>
      <c r="Q864" s="11">
        <f t="shared" si="450"/>
        <v>0</v>
      </c>
      <c r="R864" s="11">
        <f t="shared" si="422"/>
        <v>0</v>
      </c>
      <c r="S864" s="11">
        <f t="shared" si="422"/>
        <v>0</v>
      </c>
      <c r="T864" s="11">
        <f t="shared" si="422"/>
        <v>11900</v>
      </c>
      <c r="U864" s="40">
        <f t="shared" si="430"/>
        <v>1.728</v>
      </c>
      <c r="V864" s="11">
        <f t="shared" si="453"/>
        <v>18.498099876893434</v>
      </c>
      <c r="W864" s="11">
        <f t="shared" si="453"/>
        <v>716479166.66666663</v>
      </c>
      <c r="X864" s="11">
        <f t="shared" si="453"/>
        <v>1685833.333333333</v>
      </c>
      <c r="Y864" s="11">
        <f t="shared" si="453"/>
        <v>2528750</v>
      </c>
      <c r="Z864" s="11">
        <f t="shared" si="453"/>
        <v>1.5000000000000002</v>
      </c>
      <c r="AA864" s="11">
        <f t="shared" si="453"/>
        <v>245.37386440559095</v>
      </c>
      <c r="AB864" s="11">
        <f t="shared" si="453"/>
        <v>11900</v>
      </c>
      <c r="AC864" s="11">
        <f t="shared" si="453"/>
        <v>11900</v>
      </c>
      <c r="AD864" s="11">
        <f t="shared" si="453"/>
        <v>194366.66666666666</v>
      </c>
      <c r="AE864" s="11">
        <f t="shared" si="453"/>
        <v>27766.666666666664</v>
      </c>
      <c r="AF864" s="11">
        <f t="shared" si="453"/>
        <v>41650</v>
      </c>
      <c r="AG864" s="11">
        <f t="shared" si="453"/>
        <v>1.5000000000000002</v>
      </c>
      <c r="AH864" s="11">
        <f t="shared" si="453"/>
        <v>4.0414518843273806</v>
      </c>
      <c r="AI864" s="11">
        <f t="shared" si="453"/>
        <v>0</v>
      </c>
      <c r="AJ864" s="11">
        <f t="shared" si="453"/>
        <v>0</v>
      </c>
      <c r="AK864" s="11">
        <f t="shared" si="448"/>
        <v>0</v>
      </c>
      <c r="AL864" s="11">
        <f t="shared" si="427"/>
        <v>0</v>
      </c>
      <c r="AM864" s="11">
        <f t="shared" si="427"/>
        <v>0</v>
      </c>
      <c r="AN864" s="11">
        <f t="shared" si="427"/>
        <v>0</v>
      </c>
      <c r="AO864" s="11">
        <f t="shared" si="427"/>
        <v>0</v>
      </c>
      <c r="AP864" s="11">
        <f t="shared" si="427"/>
        <v>0</v>
      </c>
      <c r="AQ864" s="11">
        <f t="shared" si="427"/>
        <v>0</v>
      </c>
      <c r="AR864" s="11">
        <f t="shared" si="426"/>
        <v>0</v>
      </c>
      <c r="AS864" s="11">
        <f t="shared" si="426"/>
        <v>0</v>
      </c>
      <c r="AT864" s="11">
        <f t="shared" si="426"/>
        <v>0</v>
      </c>
      <c r="AU864" s="11">
        <f t="shared" si="426"/>
        <v>0</v>
      </c>
      <c r="AV864" s="11">
        <f t="shared" si="426"/>
        <v>0</v>
      </c>
      <c r="AW864" s="11">
        <f t="shared" si="426"/>
        <v>0</v>
      </c>
      <c r="AX864" s="11">
        <f t="shared" si="426"/>
        <v>0</v>
      </c>
      <c r="AY864" s="11">
        <f t="shared" si="447"/>
        <v>0</v>
      </c>
      <c r="AZ864" s="11">
        <f t="shared" si="447"/>
        <v>0</v>
      </c>
      <c r="BA864" s="11">
        <f t="shared" si="447"/>
        <v>0</v>
      </c>
      <c r="BB864" s="11">
        <f t="shared" si="428"/>
        <v>0</v>
      </c>
      <c r="BC864" s="11">
        <f t="shared" si="428"/>
        <v>0</v>
      </c>
      <c r="BD864" s="11">
        <f t="shared" si="428"/>
        <v>0</v>
      </c>
      <c r="BE864" s="11">
        <f t="shared" si="428"/>
        <v>0</v>
      </c>
      <c r="BF864" s="15" t="str">
        <f t="shared" si="431"/>
        <v>ČSN 42 5524</v>
      </c>
      <c r="BG864" s="42">
        <v>93.415000000000006</v>
      </c>
      <c r="BH864" s="17">
        <f t="shared" si="432"/>
        <v>850</v>
      </c>
      <c r="BI864" s="17">
        <f t="shared" si="433"/>
        <v>14</v>
      </c>
      <c r="BX864" s="18">
        <f t="shared" si="425"/>
        <v>11900</v>
      </c>
      <c r="BY864" s="42">
        <v>1.728</v>
      </c>
      <c r="BZ864" s="43">
        <f t="shared" si="434"/>
        <v>18.498099876893434</v>
      </c>
      <c r="CA864" s="18">
        <f t="shared" si="435"/>
        <v>716479166.66666663</v>
      </c>
      <c r="CB864" s="18">
        <f t="shared" si="436"/>
        <v>1685833.333333333</v>
      </c>
      <c r="CC864" s="18">
        <f t="shared" si="437"/>
        <v>2528750</v>
      </c>
      <c r="CD864" s="25">
        <f t="shared" si="438"/>
        <v>1.5000000000000002</v>
      </c>
      <c r="CE864" s="26">
        <f t="shared" si="439"/>
        <v>245.37386440559095</v>
      </c>
      <c r="CF864" s="18">
        <f t="shared" si="440"/>
        <v>11900</v>
      </c>
      <c r="CG864" s="18">
        <f t="shared" si="441"/>
        <v>11900</v>
      </c>
      <c r="CH864" s="18">
        <f t="shared" si="442"/>
        <v>194366.66666666666</v>
      </c>
      <c r="CI864" s="18">
        <f t="shared" si="443"/>
        <v>27766.666666666664</v>
      </c>
      <c r="CJ864" s="18">
        <f t="shared" si="444"/>
        <v>41650</v>
      </c>
      <c r="CK864" s="25">
        <f t="shared" si="445"/>
        <v>1.5000000000000002</v>
      </c>
      <c r="CL864" s="26">
        <f t="shared" si="446"/>
        <v>4.0414518843273806</v>
      </c>
      <c r="DJ864" s="20" t="s">
        <v>542</v>
      </c>
    </row>
    <row r="865" spans="1:114" x14ac:dyDescent="0.2">
      <c r="A865" s="15" t="s">
        <v>105</v>
      </c>
      <c r="B865" s="10" t="s">
        <v>965</v>
      </c>
      <c r="C865" s="11">
        <f t="shared" si="429"/>
        <v>106.76</v>
      </c>
      <c r="D865" s="11">
        <f t="shared" si="452"/>
        <v>850</v>
      </c>
      <c r="E865" s="11">
        <f t="shared" si="452"/>
        <v>16</v>
      </c>
      <c r="F865" s="11">
        <f t="shared" si="451"/>
        <v>0</v>
      </c>
      <c r="G865" s="11">
        <f t="shared" si="451"/>
        <v>0</v>
      </c>
      <c r="H865" s="11">
        <f t="shared" si="451"/>
        <v>0</v>
      </c>
      <c r="I865" s="11">
        <f t="shared" si="451"/>
        <v>0</v>
      </c>
      <c r="J865" s="11">
        <f t="shared" si="451"/>
        <v>0</v>
      </c>
      <c r="K865" s="11">
        <f t="shared" si="450"/>
        <v>0</v>
      </c>
      <c r="L865" s="11">
        <f t="shared" si="450"/>
        <v>0</v>
      </c>
      <c r="M865" s="11">
        <f t="shared" si="450"/>
        <v>0</v>
      </c>
      <c r="N865" s="11">
        <f t="shared" si="450"/>
        <v>0</v>
      </c>
      <c r="O865" s="11">
        <f t="shared" si="450"/>
        <v>0</v>
      </c>
      <c r="P865" s="11">
        <f t="shared" si="450"/>
        <v>0</v>
      </c>
      <c r="Q865" s="11">
        <f t="shared" si="450"/>
        <v>0</v>
      </c>
      <c r="R865" s="11">
        <f t="shared" si="422"/>
        <v>0</v>
      </c>
      <c r="S865" s="11">
        <f t="shared" si="422"/>
        <v>0</v>
      </c>
      <c r="T865" s="11">
        <f t="shared" si="422"/>
        <v>13600</v>
      </c>
      <c r="U865" s="40">
        <f t="shared" si="430"/>
        <v>1.732</v>
      </c>
      <c r="V865" s="11">
        <f t="shared" si="453"/>
        <v>16.223304608467593</v>
      </c>
      <c r="W865" s="11">
        <f t="shared" si="453"/>
        <v>818833333.33333325</v>
      </c>
      <c r="X865" s="11">
        <f t="shared" si="453"/>
        <v>1926666.6666666665</v>
      </c>
      <c r="Y865" s="11">
        <f t="shared" si="453"/>
        <v>2890000</v>
      </c>
      <c r="Z865" s="11">
        <f t="shared" si="453"/>
        <v>1.5000000000000002</v>
      </c>
      <c r="AA865" s="11">
        <f t="shared" si="453"/>
        <v>245.37386440559095</v>
      </c>
      <c r="AB865" s="11">
        <f t="shared" si="453"/>
        <v>13600</v>
      </c>
      <c r="AC865" s="11">
        <f t="shared" si="453"/>
        <v>13600</v>
      </c>
      <c r="AD865" s="11">
        <f t="shared" si="453"/>
        <v>290133.33333333331</v>
      </c>
      <c r="AE865" s="11">
        <f t="shared" si="453"/>
        <v>36266.666666666664</v>
      </c>
      <c r="AF865" s="11">
        <f t="shared" si="453"/>
        <v>54400</v>
      </c>
      <c r="AG865" s="11">
        <f t="shared" si="453"/>
        <v>1.5</v>
      </c>
      <c r="AH865" s="11">
        <f t="shared" si="453"/>
        <v>4.6188021535170058</v>
      </c>
      <c r="AI865" s="11">
        <f t="shared" si="453"/>
        <v>0</v>
      </c>
      <c r="AJ865" s="11">
        <f t="shared" si="453"/>
        <v>0</v>
      </c>
      <c r="AK865" s="11">
        <f t="shared" si="448"/>
        <v>0</v>
      </c>
      <c r="AL865" s="11">
        <f t="shared" si="427"/>
        <v>0</v>
      </c>
      <c r="AM865" s="11">
        <f t="shared" si="427"/>
        <v>0</v>
      </c>
      <c r="AN865" s="11">
        <f t="shared" si="427"/>
        <v>0</v>
      </c>
      <c r="AO865" s="11">
        <f t="shared" si="427"/>
        <v>0</v>
      </c>
      <c r="AP865" s="11">
        <f t="shared" si="427"/>
        <v>0</v>
      </c>
      <c r="AQ865" s="11">
        <f t="shared" si="427"/>
        <v>0</v>
      </c>
      <c r="AR865" s="11">
        <f t="shared" si="426"/>
        <v>0</v>
      </c>
      <c r="AS865" s="11">
        <f t="shared" si="426"/>
        <v>0</v>
      </c>
      <c r="AT865" s="11">
        <f t="shared" si="426"/>
        <v>0</v>
      </c>
      <c r="AU865" s="11">
        <f t="shared" si="426"/>
        <v>0</v>
      </c>
      <c r="AV865" s="11">
        <f t="shared" si="426"/>
        <v>0</v>
      </c>
      <c r="AW865" s="11">
        <f t="shared" si="426"/>
        <v>0</v>
      </c>
      <c r="AX865" s="11">
        <f t="shared" si="426"/>
        <v>0</v>
      </c>
      <c r="AY865" s="11">
        <f t="shared" si="447"/>
        <v>0</v>
      </c>
      <c r="AZ865" s="11">
        <f t="shared" si="447"/>
        <v>0</v>
      </c>
      <c r="BA865" s="11">
        <f t="shared" si="447"/>
        <v>0</v>
      </c>
      <c r="BB865" s="11">
        <f t="shared" si="428"/>
        <v>0</v>
      </c>
      <c r="BC865" s="11">
        <f t="shared" si="428"/>
        <v>0</v>
      </c>
      <c r="BD865" s="11">
        <f t="shared" si="428"/>
        <v>0</v>
      </c>
      <c r="BE865" s="11">
        <f t="shared" si="428"/>
        <v>0</v>
      </c>
      <c r="BF865" s="15" t="str">
        <f t="shared" si="431"/>
        <v>ČSN 42 5524</v>
      </c>
      <c r="BG865" s="42">
        <v>106.76</v>
      </c>
      <c r="BH865" s="17">
        <f t="shared" si="432"/>
        <v>850</v>
      </c>
      <c r="BI865" s="17">
        <f t="shared" si="433"/>
        <v>16</v>
      </c>
      <c r="BX865" s="18">
        <f t="shared" si="425"/>
        <v>13600</v>
      </c>
      <c r="BY865" s="42">
        <v>1.732</v>
      </c>
      <c r="BZ865" s="43">
        <f t="shared" si="434"/>
        <v>16.223304608467593</v>
      </c>
      <c r="CA865" s="18">
        <f t="shared" si="435"/>
        <v>818833333.33333325</v>
      </c>
      <c r="CB865" s="18">
        <f t="shared" si="436"/>
        <v>1926666.6666666665</v>
      </c>
      <c r="CC865" s="18">
        <f t="shared" si="437"/>
        <v>2890000</v>
      </c>
      <c r="CD865" s="25">
        <f t="shared" si="438"/>
        <v>1.5000000000000002</v>
      </c>
      <c r="CE865" s="26">
        <f t="shared" si="439"/>
        <v>245.37386440559095</v>
      </c>
      <c r="CF865" s="18">
        <f t="shared" si="440"/>
        <v>13600</v>
      </c>
      <c r="CG865" s="18">
        <f t="shared" si="441"/>
        <v>13600</v>
      </c>
      <c r="CH865" s="18">
        <f t="shared" si="442"/>
        <v>290133.33333333331</v>
      </c>
      <c r="CI865" s="18">
        <f t="shared" si="443"/>
        <v>36266.666666666664</v>
      </c>
      <c r="CJ865" s="18">
        <f t="shared" si="444"/>
        <v>54400</v>
      </c>
      <c r="CK865" s="25">
        <f t="shared" si="445"/>
        <v>1.5</v>
      </c>
      <c r="CL865" s="26">
        <f t="shared" si="446"/>
        <v>4.6188021535170058</v>
      </c>
      <c r="DJ865" s="20" t="s">
        <v>542</v>
      </c>
    </row>
    <row r="866" spans="1:114" x14ac:dyDescent="0.2">
      <c r="A866" s="15" t="s">
        <v>105</v>
      </c>
      <c r="B866" s="10" t="s">
        <v>966</v>
      </c>
      <c r="C866" s="11">
        <f t="shared" si="429"/>
        <v>120.105</v>
      </c>
      <c r="D866" s="11">
        <f t="shared" si="452"/>
        <v>850</v>
      </c>
      <c r="E866" s="11">
        <f t="shared" si="452"/>
        <v>18</v>
      </c>
      <c r="F866" s="11">
        <f t="shared" si="451"/>
        <v>0</v>
      </c>
      <c r="G866" s="11">
        <f t="shared" si="451"/>
        <v>0</v>
      </c>
      <c r="H866" s="11">
        <f t="shared" si="451"/>
        <v>0</v>
      </c>
      <c r="I866" s="11">
        <f t="shared" si="451"/>
        <v>0</v>
      </c>
      <c r="J866" s="11">
        <f t="shared" si="451"/>
        <v>0</v>
      </c>
      <c r="K866" s="11">
        <f t="shared" si="450"/>
        <v>0</v>
      </c>
      <c r="L866" s="11">
        <f t="shared" si="450"/>
        <v>0</v>
      </c>
      <c r="M866" s="11">
        <f t="shared" si="450"/>
        <v>0</v>
      </c>
      <c r="N866" s="11">
        <f t="shared" si="450"/>
        <v>0</v>
      </c>
      <c r="O866" s="11">
        <f t="shared" si="450"/>
        <v>0</v>
      </c>
      <c r="P866" s="11">
        <f t="shared" si="450"/>
        <v>0</v>
      </c>
      <c r="Q866" s="11">
        <f t="shared" si="450"/>
        <v>0</v>
      </c>
      <c r="R866" s="11">
        <f t="shared" si="422"/>
        <v>0</v>
      </c>
      <c r="S866" s="11">
        <f t="shared" si="422"/>
        <v>0</v>
      </c>
      <c r="T866" s="11">
        <f t="shared" si="422"/>
        <v>15300</v>
      </c>
      <c r="U866" s="40">
        <f t="shared" si="430"/>
        <v>1.736</v>
      </c>
      <c r="V866" s="11">
        <f t="shared" si="453"/>
        <v>14.454019399691937</v>
      </c>
      <c r="W866" s="11">
        <f t="shared" si="453"/>
        <v>921187500</v>
      </c>
      <c r="X866" s="11">
        <f t="shared" si="453"/>
        <v>2167500</v>
      </c>
      <c r="Y866" s="11">
        <f t="shared" si="453"/>
        <v>3251250</v>
      </c>
      <c r="Z866" s="11">
        <f t="shared" si="453"/>
        <v>1.5</v>
      </c>
      <c r="AA866" s="11">
        <f t="shared" si="453"/>
        <v>245.37386440559095</v>
      </c>
      <c r="AB866" s="11">
        <f t="shared" si="453"/>
        <v>15300</v>
      </c>
      <c r="AC866" s="11">
        <f t="shared" si="453"/>
        <v>15300</v>
      </c>
      <c r="AD866" s="11">
        <f t="shared" si="453"/>
        <v>413100</v>
      </c>
      <c r="AE866" s="11">
        <f t="shared" si="453"/>
        <v>45900</v>
      </c>
      <c r="AF866" s="11">
        <f t="shared" si="453"/>
        <v>68850</v>
      </c>
      <c r="AG866" s="11">
        <f t="shared" si="453"/>
        <v>1.5</v>
      </c>
      <c r="AH866" s="11">
        <f t="shared" si="453"/>
        <v>5.196152422706632</v>
      </c>
      <c r="AI866" s="11">
        <f t="shared" si="453"/>
        <v>0</v>
      </c>
      <c r="AJ866" s="11">
        <f t="shared" si="453"/>
        <v>0</v>
      </c>
      <c r="AK866" s="11">
        <f t="shared" si="448"/>
        <v>0</v>
      </c>
      <c r="AL866" s="11">
        <f t="shared" si="427"/>
        <v>0</v>
      </c>
      <c r="AM866" s="11">
        <f t="shared" si="427"/>
        <v>0</v>
      </c>
      <c r="AN866" s="11">
        <f t="shared" si="427"/>
        <v>0</v>
      </c>
      <c r="AO866" s="11">
        <f t="shared" ref="AO866:AX891" si="454">IF($A866="x",CS866,"")</f>
        <v>0</v>
      </c>
      <c r="AP866" s="11">
        <f t="shared" si="454"/>
        <v>0</v>
      </c>
      <c r="AQ866" s="11">
        <f t="shared" si="454"/>
        <v>0</v>
      </c>
      <c r="AR866" s="11">
        <f t="shared" si="454"/>
        <v>0</v>
      </c>
      <c r="AS866" s="11">
        <f t="shared" si="454"/>
        <v>0</v>
      </c>
      <c r="AT866" s="11">
        <f t="shared" si="454"/>
        <v>0</v>
      </c>
      <c r="AU866" s="11">
        <f t="shared" si="454"/>
        <v>0</v>
      </c>
      <c r="AV866" s="11">
        <f t="shared" si="454"/>
        <v>0</v>
      </c>
      <c r="AW866" s="11">
        <f t="shared" si="454"/>
        <v>0</v>
      </c>
      <c r="AX866" s="11">
        <f t="shared" si="454"/>
        <v>0</v>
      </c>
      <c r="AY866" s="11">
        <f t="shared" si="447"/>
        <v>0</v>
      </c>
      <c r="AZ866" s="11">
        <f t="shared" si="447"/>
        <v>0</v>
      </c>
      <c r="BA866" s="11">
        <f t="shared" si="447"/>
        <v>0</v>
      </c>
      <c r="BB866" s="11">
        <f t="shared" si="428"/>
        <v>0</v>
      </c>
      <c r="BC866" s="11">
        <f t="shared" si="428"/>
        <v>0</v>
      </c>
      <c r="BD866" s="11">
        <f t="shared" si="428"/>
        <v>0</v>
      </c>
      <c r="BE866" s="11">
        <f t="shared" si="428"/>
        <v>0</v>
      </c>
      <c r="BF866" s="15" t="str">
        <f t="shared" si="431"/>
        <v>ČSN 42 5524</v>
      </c>
      <c r="BG866" s="42">
        <v>120.105</v>
      </c>
      <c r="BH866" s="17">
        <f t="shared" si="432"/>
        <v>850</v>
      </c>
      <c r="BI866" s="17">
        <f t="shared" si="433"/>
        <v>18</v>
      </c>
      <c r="BX866" s="18">
        <f t="shared" si="425"/>
        <v>15300</v>
      </c>
      <c r="BY866" s="42">
        <v>1.736</v>
      </c>
      <c r="BZ866" s="43">
        <f t="shared" si="434"/>
        <v>14.454019399691937</v>
      </c>
      <c r="CA866" s="18">
        <f t="shared" si="435"/>
        <v>921187500</v>
      </c>
      <c r="CB866" s="18">
        <f t="shared" si="436"/>
        <v>2167500</v>
      </c>
      <c r="CC866" s="18">
        <f t="shared" si="437"/>
        <v>3251250</v>
      </c>
      <c r="CD866" s="25">
        <f t="shared" si="438"/>
        <v>1.5</v>
      </c>
      <c r="CE866" s="26">
        <f t="shared" si="439"/>
        <v>245.37386440559095</v>
      </c>
      <c r="CF866" s="18">
        <f t="shared" si="440"/>
        <v>15300</v>
      </c>
      <c r="CG866" s="18">
        <f t="shared" si="441"/>
        <v>15300</v>
      </c>
      <c r="CH866" s="18">
        <f t="shared" si="442"/>
        <v>413100</v>
      </c>
      <c r="CI866" s="18">
        <f t="shared" si="443"/>
        <v>45900</v>
      </c>
      <c r="CJ866" s="18">
        <f t="shared" si="444"/>
        <v>68850</v>
      </c>
      <c r="CK866" s="25">
        <f t="shared" si="445"/>
        <v>1.5</v>
      </c>
      <c r="CL866" s="26">
        <f t="shared" si="446"/>
        <v>5.196152422706632</v>
      </c>
      <c r="DJ866" s="20" t="s">
        <v>542</v>
      </c>
    </row>
    <row r="867" spans="1:114" x14ac:dyDescent="0.2">
      <c r="A867" s="15" t="s">
        <v>105</v>
      </c>
      <c r="B867" s="10" t="s">
        <v>967</v>
      </c>
      <c r="C867" s="11">
        <f t="shared" si="429"/>
        <v>133.44999999999999</v>
      </c>
      <c r="D867" s="11">
        <f t="shared" si="452"/>
        <v>850</v>
      </c>
      <c r="E867" s="11">
        <f t="shared" si="452"/>
        <v>20</v>
      </c>
      <c r="F867" s="11">
        <f t="shared" si="451"/>
        <v>0</v>
      </c>
      <c r="G867" s="11">
        <f t="shared" si="451"/>
        <v>0</v>
      </c>
      <c r="H867" s="11">
        <f t="shared" si="451"/>
        <v>0</v>
      </c>
      <c r="I867" s="11">
        <f t="shared" si="451"/>
        <v>0</v>
      </c>
      <c r="J867" s="11">
        <f t="shared" si="451"/>
        <v>0</v>
      </c>
      <c r="K867" s="11">
        <f t="shared" si="450"/>
        <v>0</v>
      </c>
      <c r="L867" s="11">
        <f t="shared" si="450"/>
        <v>0</v>
      </c>
      <c r="M867" s="11">
        <f t="shared" si="450"/>
        <v>0</v>
      </c>
      <c r="N867" s="11">
        <f t="shared" si="450"/>
        <v>0</v>
      </c>
      <c r="O867" s="11">
        <f t="shared" si="450"/>
        <v>0</v>
      </c>
      <c r="P867" s="11">
        <f t="shared" si="450"/>
        <v>0</v>
      </c>
      <c r="Q867" s="11">
        <f t="shared" si="450"/>
        <v>0</v>
      </c>
      <c r="R867" s="11">
        <f t="shared" si="450"/>
        <v>0</v>
      </c>
      <c r="S867" s="11">
        <f t="shared" si="450"/>
        <v>0</v>
      </c>
      <c r="T867" s="11">
        <f t="shared" si="450"/>
        <v>17000</v>
      </c>
      <c r="U867" s="40">
        <f t="shared" si="430"/>
        <v>1.74</v>
      </c>
      <c r="V867" s="11">
        <f t="shared" si="453"/>
        <v>13.038591232671413</v>
      </c>
      <c r="W867" s="11">
        <f t="shared" si="453"/>
        <v>1023541666.6666666</v>
      </c>
      <c r="X867" s="11">
        <f t="shared" si="453"/>
        <v>2408333.333333333</v>
      </c>
      <c r="Y867" s="11">
        <f t="shared" si="453"/>
        <v>3612500</v>
      </c>
      <c r="Z867" s="11">
        <f t="shared" si="453"/>
        <v>1.5000000000000002</v>
      </c>
      <c r="AA867" s="11">
        <f t="shared" si="453"/>
        <v>245.37386440559095</v>
      </c>
      <c r="AB867" s="11">
        <f t="shared" si="453"/>
        <v>17000</v>
      </c>
      <c r="AC867" s="11">
        <f t="shared" si="453"/>
        <v>17000</v>
      </c>
      <c r="AD867" s="11">
        <f t="shared" si="453"/>
        <v>566666.66666666663</v>
      </c>
      <c r="AE867" s="11">
        <f t="shared" si="453"/>
        <v>56666.666666666664</v>
      </c>
      <c r="AF867" s="11">
        <f t="shared" si="453"/>
        <v>85000</v>
      </c>
      <c r="AG867" s="11">
        <f t="shared" si="453"/>
        <v>1.5</v>
      </c>
      <c r="AH867" s="11">
        <f t="shared" si="453"/>
        <v>5.7735026918962573</v>
      </c>
      <c r="AI867" s="11">
        <f t="shared" si="453"/>
        <v>0</v>
      </c>
      <c r="AJ867" s="11">
        <f t="shared" si="453"/>
        <v>0</v>
      </c>
      <c r="AK867" s="11">
        <f t="shared" si="448"/>
        <v>0</v>
      </c>
      <c r="AL867" s="11">
        <f t="shared" si="448"/>
        <v>0</v>
      </c>
      <c r="AM867" s="11">
        <f t="shared" si="448"/>
        <v>0</v>
      </c>
      <c r="AN867" s="11">
        <f t="shared" si="448"/>
        <v>0</v>
      </c>
      <c r="AO867" s="11">
        <f t="shared" si="454"/>
        <v>0</v>
      </c>
      <c r="AP867" s="11">
        <f t="shared" si="454"/>
        <v>0</v>
      </c>
      <c r="AQ867" s="11">
        <f t="shared" si="454"/>
        <v>0</v>
      </c>
      <c r="AR867" s="11">
        <f t="shared" si="454"/>
        <v>0</v>
      </c>
      <c r="AS867" s="11">
        <f t="shared" si="454"/>
        <v>0</v>
      </c>
      <c r="AT867" s="11">
        <f t="shared" si="454"/>
        <v>0</v>
      </c>
      <c r="AU867" s="11">
        <f t="shared" si="454"/>
        <v>0</v>
      </c>
      <c r="AV867" s="11">
        <f t="shared" si="454"/>
        <v>0</v>
      </c>
      <c r="AW867" s="11">
        <f t="shared" si="454"/>
        <v>0</v>
      </c>
      <c r="AX867" s="11">
        <f t="shared" si="454"/>
        <v>0</v>
      </c>
      <c r="AY867" s="11">
        <f t="shared" si="447"/>
        <v>0</v>
      </c>
      <c r="AZ867" s="11">
        <f t="shared" si="447"/>
        <v>0</v>
      </c>
      <c r="BA867" s="11">
        <f t="shared" si="447"/>
        <v>0</v>
      </c>
      <c r="BB867" s="11">
        <f t="shared" si="428"/>
        <v>0</v>
      </c>
      <c r="BC867" s="11">
        <f t="shared" si="428"/>
        <v>0</v>
      </c>
      <c r="BD867" s="11">
        <f t="shared" si="428"/>
        <v>0</v>
      </c>
      <c r="BE867" s="11">
        <f t="shared" si="428"/>
        <v>0</v>
      </c>
      <c r="BF867" s="15" t="str">
        <f t="shared" si="431"/>
        <v>ČSN 42 5524</v>
      </c>
      <c r="BG867" s="42">
        <v>133.44999999999999</v>
      </c>
      <c r="BH867" s="17">
        <f t="shared" si="432"/>
        <v>850</v>
      </c>
      <c r="BI867" s="17">
        <f t="shared" si="433"/>
        <v>20</v>
      </c>
      <c r="BX867" s="18">
        <f t="shared" si="425"/>
        <v>17000</v>
      </c>
      <c r="BY867" s="42">
        <v>1.74</v>
      </c>
      <c r="BZ867" s="43">
        <f t="shared" si="434"/>
        <v>13.038591232671413</v>
      </c>
      <c r="CA867" s="18">
        <f t="shared" si="435"/>
        <v>1023541666.6666666</v>
      </c>
      <c r="CB867" s="18">
        <f t="shared" si="436"/>
        <v>2408333.333333333</v>
      </c>
      <c r="CC867" s="18">
        <f t="shared" si="437"/>
        <v>3612500</v>
      </c>
      <c r="CD867" s="25">
        <f t="shared" si="438"/>
        <v>1.5000000000000002</v>
      </c>
      <c r="CE867" s="26">
        <f t="shared" si="439"/>
        <v>245.37386440559095</v>
      </c>
      <c r="CF867" s="18">
        <f t="shared" si="440"/>
        <v>17000</v>
      </c>
      <c r="CG867" s="18">
        <f t="shared" si="441"/>
        <v>17000</v>
      </c>
      <c r="CH867" s="18">
        <f t="shared" si="442"/>
        <v>566666.66666666663</v>
      </c>
      <c r="CI867" s="18">
        <f t="shared" si="443"/>
        <v>56666.666666666664</v>
      </c>
      <c r="CJ867" s="18">
        <f t="shared" si="444"/>
        <v>85000</v>
      </c>
      <c r="CK867" s="25">
        <f t="shared" si="445"/>
        <v>1.5</v>
      </c>
      <c r="CL867" s="26">
        <f t="shared" si="446"/>
        <v>5.7735026918962573</v>
      </c>
      <c r="DJ867" s="20" t="s">
        <v>542</v>
      </c>
    </row>
    <row r="868" spans="1:114" x14ac:dyDescent="0.2">
      <c r="A868" s="15" t="s">
        <v>105</v>
      </c>
      <c r="B868" s="10" t="s">
        <v>968</v>
      </c>
      <c r="C868" s="11">
        <f t="shared" si="429"/>
        <v>166.8125</v>
      </c>
      <c r="D868" s="11">
        <f t="shared" si="452"/>
        <v>850</v>
      </c>
      <c r="E868" s="11">
        <f t="shared" si="452"/>
        <v>25</v>
      </c>
      <c r="F868" s="11">
        <f t="shared" si="451"/>
        <v>0</v>
      </c>
      <c r="G868" s="11">
        <f t="shared" si="451"/>
        <v>0</v>
      </c>
      <c r="H868" s="11">
        <f t="shared" si="451"/>
        <v>0</v>
      </c>
      <c r="I868" s="11">
        <f t="shared" si="451"/>
        <v>0</v>
      </c>
      <c r="J868" s="11">
        <f t="shared" si="451"/>
        <v>0</v>
      </c>
      <c r="K868" s="11">
        <f t="shared" si="450"/>
        <v>0</v>
      </c>
      <c r="L868" s="11">
        <f t="shared" si="450"/>
        <v>0</v>
      </c>
      <c r="M868" s="11">
        <f t="shared" si="450"/>
        <v>0</v>
      </c>
      <c r="N868" s="11">
        <f t="shared" si="450"/>
        <v>0</v>
      </c>
      <c r="O868" s="11">
        <f t="shared" si="450"/>
        <v>0</v>
      </c>
      <c r="P868" s="11">
        <f t="shared" si="450"/>
        <v>0</v>
      </c>
      <c r="Q868" s="11">
        <f t="shared" si="450"/>
        <v>0</v>
      </c>
      <c r="R868" s="11">
        <f t="shared" si="450"/>
        <v>0</v>
      </c>
      <c r="S868" s="11">
        <f t="shared" si="450"/>
        <v>0</v>
      </c>
      <c r="T868" s="11">
        <f t="shared" si="450"/>
        <v>21250</v>
      </c>
      <c r="U868" s="40">
        <f t="shared" si="430"/>
        <v>1.75</v>
      </c>
      <c r="V868" s="11">
        <f t="shared" si="453"/>
        <v>10.490820532034471</v>
      </c>
      <c r="W868" s="11">
        <f t="shared" si="453"/>
        <v>1279427083.3333333</v>
      </c>
      <c r="X868" s="11">
        <f t="shared" si="453"/>
        <v>3010416.666666666</v>
      </c>
      <c r="Y868" s="11">
        <f t="shared" si="453"/>
        <v>4515625</v>
      </c>
      <c r="Z868" s="11">
        <f t="shared" si="453"/>
        <v>1.5000000000000002</v>
      </c>
      <c r="AA868" s="11">
        <f t="shared" si="453"/>
        <v>245.37386440559095</v>
      </c>
      <c r="AB868" s="11">
        <f t="shared" si="453"/>
        <v>21250</v>
      </c>
      <c r="AC868" s="11">
        <f t="shared" si="453"/>
        <v>21250</v>
      </c>
      <c r="AD868" s="11">
        <f t="shared" si="453"/>
        <v>1106770.8333333333</v>
      </c>
      <c r="AE868" s="11">
        <f t="shared" si="453"/>
        <v>88541.666666666657</v>
      </c>
      <c r="AF868" s="11">
        <f t="shared" si="453"/>
        <v>132812.5</v>
      </c>
      <c r="AG868" s="11">
        <f t="shared" si="453"/>
        <v>1.5000000000000002</v>
      </c>
      <c r="AH868" s="11">
        <f t="shared" si="453"/>
        <v>7.2168783648703219</v>
      </c>
      <c r="AI868" s="11">
        <f t="shared" si="453"/>
        <v>0</v>
      </c>
      <c r="AJ868" s="11">
        <f t="shared" si="453"/>
        <v>0</v>
      </c>
      <c r="AK868" s="11">
        <f t="shared" si="448"/>
        <v>0</v>
      </c>
      <c r="AL868" s="11">
        <f t="shared" si="448"/>
        <v>0</v>
      </c>
      <c r="AM868" s="11">
        <f t="shared" si="448"/>
        <v>0</v>
      </c>
      <c r="AN868" s="11">
        <f t="shared" si="448"/>
        <v>0</v>
      </c>
      <c r="AO868" s="11">
        <f t="shared" si="454"/>
        <v>0</v>
      </c>
      <c r="AP868" s="11">
        <f t="shared" si="454"/>
        <v>0</v>
      </c>
      <c r="AQ868" s="11">
        <f t="shared" si="454"/>
        <v>0</v>
      </c>
      <c r="AR868" s="11">
        <f t="shared" si="454"/>
        <v>0</v>
      </c>
      <c r="AS868" s="11">
        <f t="shared" si="454"/>
        <v>0</v>
      </c>
      <c r="AT868" s="11">
        <f t="shared" si="454"/>
        <v>0</v>
      </c>
      <c r="AU868" s="11">
        <f t="shared" si="454"/>
        <v>0</v>
      </c>
      <c r="AV868" s="11">
        <f t="shared" si="454"/>
        <v>0</v>
      </c>
      <c r="AW868" s="11">
        <f t="shared" si="454"/>
        <v>0</v>
      </c>
      <c r="AX868" s="11">
        <f t="shared" si="454"/>
        <v>0</v>
      </c>
      <c r="AY868" s="11">
        <f t="shared" si="447"/>
        <v>0</v>
      </c>
      <c r="AZ868" s="11">
        <f t="shared" si="447"/>
        <v>0</v>
      </c>
      <c r="BA868" s="11">
        <f t="shared" si="447"/>
        <v>0</v>
      </c>
      <c r="BB868" s="11">
        <f t="shared" si="428"/>
        <v>0</v>
      </c>
      <c r="BC868" s="11">
        <f t="shared" si="428"/>
        <v>0</v>
      </c>
      <c r="BD868" s="11">
        <f t="shared" si="428"/>
        <v>0</v>
      </c>
      <c r="BE868" s="11">
        <f t="shared" si="428"/>
        <v>0</v>
      </c>
      <c r="BF868" s="15" t="str">
        <f t="shared" si="431"/>
        <v>ČSN 42 5524</v>
      </c>
      <c r="BG868" s="42">
        <v>166.8125</v>
      </c>
      <c r="BH868" s="17">
        <f t="shared" si="432"/>
        <v>850</v>
      </c>
      <c r="BI868" s="17">
        <f t="shared" si="433"/>
        <v>25</v>
      </c>
      <c r="BX868" s="18">
        <f t="shared" si="425"/>
        <v>21250</v>
      </c>
      <c r="BY868" s="42">
        <v>1.75</v>
      </c>
      <c r="BZ868" s="43">
        <f t="shared" si="434"/>
        <v>10.490820532034471</v>
      </c>
      <c r="CA868" s="18">
        <f t="shared" si="435"/>
        <v>1279427083.3333333</v>
      </c>
      <c r="CB868" s="18">
        <f t="shared" si="436"/>
        <v>3010416.666666666</v>
      </c>
      <c r="CC868" s="18">
        <f t="shared" si="437"/>
        <v>4515625</v>
      </c>
      <c r="CD868" s="25">
        <f t="shared" si="438"/>
        <v>1.5000000000000002</v>
      </c>
      <c r="CE868" s="26">
        <f t="shared" si="439"/>
        <v>245.37386440559095</v>
      </c>
      <c r="CF868" s="18">
        <f t="shared" si="440"/>
        <v>21250</v>
      </c>
      <c r="CG868" s="18">
        <f t="shared" si="441"/>
        <v>21250</v>
      </c>
      <c r="CH868" s="18">
        <f t="shared" si="442"/>
        <v>1106770.8333333333</v>
      </c>
      <c r="CI868" s="18">
        <f t="shared" si="443"/>
        <v>88541.666666666657</v>
      </c>
      <c r="CJ868" s="18">
        <f t="shared" si="444"/>
        <v>132812.5</v>
      </c>
      <c r="CK868" s="25">
        <f t="shared" si="445"/>
        <v>1.5000000000000002</v>
      </c>
      <c r="CL868" s="26">
        <f t="shared" si="446"/>
        <v>7.2168783648703219</v>
      </c>
      <c r="DJ868" s="20" t="s">
        <v>542</v>
      </c>
    </row>
    <row r="869" spans="1:114" x14ac:dyDescent="0.2">
      <c r="A869" s="15" t="s">
        <v>105</v>
      </c>
      <c r="B869" s="10" t="s">
        <v>969</v>
      </c>
      <c r="C869" s="11">
        <f t="shared" si="429"/>
        <v>200.17500000000001</v>
      </c>
      <c r="D869" s="11">
        <f t="shared" si="452"/>
        <v>850</v>
      </c>
      <c r="E869" s="11">
        <f t="shared" si="452"/>
        <v>30</v>
      </c>
      <c r="F869" s="11">
        <f t="shared" si="451"/>
        <v>0</v>
      </c>
      <c r="G869" s="11">
        <f t="shared" si="451"/>
        <v>0</v>
      </c>
      <c r="H869" s="11">
        <f t="shared" si="451"/>
        <v>0</v>
      </c>
      <c r="I869" s="11">
        <f t="shared" si="451"/>
        <v>0</v>
      </c>
      <c r="J869" s="11">
        <f t="shared" si="451"/>
        <v>0</v>
      </c>
      <c r="K869" s="11">
        <f t="shared" si="450"/>
        <v>0</v>
      </c>
      <c r="L869" s="11">
        <f t="shared" si="450"/>
        <v>0</v>
      </c>
      <c r="M869" s="11">
        <f t="shared" si="450"/>
        <v>0</v>
      </c>
      <c r="N869" s="11">
        <f t="shared" si="450"/>
        <v>0</v>
      </c>
      <c r="O869" s="11">
        <f t="shared" si="450"/>
        <v>0</v>
      </c>
      <c r="P869" s="11">
        <f t="shared" si="450"/>
        <v>0</v>
      </c>
      <c r="Q869" s="11">
        <f t="shared" si="450"/>
        <v>0</v>
      </c>
      <c r="R869" s="11">
        <f t="shared" si="450"/>
        <v>0</v>
      </c>
      <c r="S869" s="11">
        <f t="shared" si="450"/>
        <v>0</v>
      </c>
      <c r="T869" s="11">
        <f t="shared" si="450"/>
        <v>25500</v>
      </c>
      <c r="U869" s="40">
        <f t="shared" si="430"/>
        <v>1.76</v>
      </c>
      <c r="V869" s="11">
        <f t="shared" ref="V869:AJ885" si="455">IF($A869="x",BZ869,"")</f>
        <v>8.7923067316098411</v>
      </c>
      <c r="W869" s="11">
        <f t="shared" si="455"/>
        <v>1535312500</v>
      </c>
      <c r="X869" s="11">
        <f t="shared" si="455"/>
        <v>3612500</v>
      </c>
      <c r="Y869" s="11">
        <f t="shared" si="455"/>
        <v>5418750</v>
      </c>
      <c r="Z869" s="11">
        <f t="shared" si="455"/>
        <v>1.5</v>
      </c>
      <c r="AA869" s="11">
        <f t="shared" si="455"/>
        <v>245.37386440559095</v>
      </c>
      <c r="AB869" s="11">
        <f t="shared" si="455"/>
        <v>25500</v>
      </c>
      <c r="AC869" s="11">
        <f t="shared" si="455"/>
        <v>25500</v>
      </c>
      <c r="AD869" s="11">
        <f t="shared" si="455"/>
        <v>1912499.9999999998</v>
      </c>
      <c r="AE869" s="11">
        <f t="shared" si="455"/>
        <v>127499.99999999999</v>
      </c>
      <c r="AF869" s="11">
        <f t="shared" si="455"/>
        <v>191250</v>
      </c>
      <c r="AG869" s="11">
        <f t="shared" si="455"/>
        <v>1.5000000000000002</v>
      </c>
      <c r="AH869" s="11">
        <f t="shared" si="455"/>
        <v>8.6602540378443855</v>
      </c>
      <c r="AI869" s="11">
        <f t="shared" si="455"/>
        <v>0</v>
      </c>
      <c r="AJ869" s="11">
        <f t="shared" si="455"/>
        <v>0</v>
      </c>
      <c r="AK869" s="11">
        <f t="shared" si="448"/>
        <v>0</v>
      </c>
      <c r="AL869" s="11">
        <f t="shared" si="448"/>
        <v>0</v>
      </c>
      <c r="AM869" s="11">
        <f t="shared" si="448"/>
        <v>0</v>
      </c>
      <c r="AN869" s="11">
        <f t="shared" si="448"/>
        <v>0</v>
      </c>
      <c r="AO869" s="11">
        <f t="shared" si="454"/>
        <v>0</v>
      </c>
      <c r="AP869" s="11">
        <f t="shared" si="454"/>
        <v>0</v>
      </c>
      <c r="AQ869" s="11">
        <f t="shared" si="454"/>
        <v>0</v>
      </c>
      <c r="AR869" s="11">
        <f t="shared" si="454"/>
        <v>0</v>
      </c>
      <c r="AS869" s="11">
        <f t="shared" si="454"/>
        <v>0</v>
      </c>
      <c r="AT869" s="11">
        <f t="shared" si="454"/>
        <v>0</v>
      </c>
      <c r="AU869" s="11">
        <f t="shared" si="454"/>
        <v>0</v>
      </c>
      <c r="AV869" s="11">
        <f t="shared" si="454"/>
        <v>0</v>
      </c>
      <c r="AW869" s="11">
        <f t="shared" si="454"/>
        <v>0</v>
      </c>
      <c r="AX869" s="11">
        <f t="shared" si="454"/>
        <v>0</v>
      </c>
      <c r="AY869" s="11">
        <f t="shared" si="447"/>
        <v>0</v>
      </c>
      <c r="AZ869" s="11">
        <f t="shared" si="447"/>
        <v>0</v>
      </c>
      <c r="BA869" s="11">
        <f t="shared" si="447"/>
        <v>0</v>
      </c>
      <c r="BB869" s="11">
        <f t="shared" si="428"/>
        <v>0</v>
      </c>
      <c r="BC869" s="11">
        <f t="shared" si="428"/>
        <v>0</v>
      </c>
      <c r="BD869" s="11">
        <f t="shared" si="428"/>
        <v>0</v>
      </c>
      <c r="BE869" s="11">
        <f t="shared" si="428"/>
        <v>0</v>
      </c>
      <c r="BF869" s="15" t="str">
        <f t="shared" si="431"/>
        <v>ČSN 42 5524</v>
      </c>
      <c r="BG869" s="42">
        <v>200.17500000000001</v>
      </c>
      <c r="BH869" s="17">
        <f t="shared" si="432"/>
        <v>850</v>
      </c>
      <c r="BI869" s="17">
        <f t="shared" si="433"/>
        <v>30</v>
      </c>
      <c r="BX869" s="18">
        <f t="shared" si="425"/>
        <v>25500</v>
      </c>
      <c r="BY869" s="42">
        <v>1.76</v>
      </c>
      <c r="BZ869" s="43">
        <f t="shared" si="434"/>
        <v>8.7923067316098411</v>
      </c>
      <c r="CA869" s="18">
        <f t="shared" si="435"/>
        <v>1535312500</v>
      </c>
      <c r="CB869" s="18">
        <f t="shared" si="436"/>
        <v>3612500</v>
      </c>
      <c r="CC869" s="18">
        <f t="shared" si="437"/>
        <v>5418750</v>
      </c>
      <c r="CD869" s="25">
        <f t="shared" si="438"/>
        <v>1.5</v>
      </c>
      <c r="CE869" s="26">
        <f t="shared" si="439"/>
        <v>245.37386440559095</v>
      </c>
      <c r="CF869" s="18">
        <f t="shared" si="440"/>
        <v>25500</v>
      </c>
      <c r="CG869" s="18">
        <f t="shared" si="441"/>
        <v>25500</v>
      </c>
      <c r="CH869" s="18">
        <f t="shared" si="442"/>
        <v>1912499.9999999998</v>
      </c>
      <c r="CI869" s="18">
        <f t="shared" si="443"/>
        <v>127499.99999999999</v>
      </c>
      <c r="CJ869" s="18">
        <f t="shared" si="444"/>
        <v>191250</v>
      </c>
      <c r="CK869" s="25">
        <f t="shared" si="445"/>
        <v>1.5000000000000002</v>
      </c>
      <c r="CL869" s="26">
        <f t="shared" si="446"/>
        <v>8.6602540378443855</v>
      </c>
      <c r="DJ869" s="20" t="s">
        <v>542</v>
      </c>
    </row>
    <row r="870" spans="1:114" x14ac:dyDescent="0.2">
      <c r="A870" s="15" t="s">
        <v>105</v>
      </c>
      <c r="B870" s="10" t="s">
        <v>970</v>
      </c>
      <c r="C870" s="11">
        <f t="shared" si="429"/>
        <v>233.53749999999999</v>
      </c>
      <c r="D870" s="11">
        <f t="shared" si="452"/>
        <v>850</v>
      </c>
      <c r="E870" s="11">
        <f t="shared" si="452"/>
        <v>35</v>
      </c>
      <c r="F870" s="11">
        <f t="shared" si="451"/>
        <v>0</v>
      </c>
      <c r="G870" s="11">
        <f t="shared" si="451"/>
        <v>0</v>
      </c>
      <c r="H870" s="11">
        <f t="shared" si="451"/>
        <v>0</v>
      </c>
      <c r="I870" s="11">
        <f t="shared" si="451"/>
        <v>0</v>
      </c>
      <c r="J870" s="11">
        <f t="shared" si="451"/>
        <v>0</v>
      </c>
      <c r="K870" s="11">
        <f t="shared" si="450"/>
        <v>0</v>
      </c>
      <c r="L870" s="11">
        <f t="shared" si="450"/>
        <v>0</v>
      </c>
      <c r="M870" s="11">
        <f t="shared" si="450"/>
        <v>0</v>
      </c>
      <c r="N870" s="11">
        <f t="shared" si="450"/>
        <v>0</v>
      </c>
      <c r="O870" s="11">
        <f t="shared" si="450"/>
        <v>0</v>
      </c>
      <c r="P870" s="11">
        <f t="shared" si="450"/>
        <v>0</v>
      </c>
      <c r="Q870" s="11">
        <f t="shared" si="450"/>
        <v>0</v>
      </c>
      <c r="R870" s="11">
        <f t="shared" si="450"/>
        <v>0</v>
      </c>
      <c r="S870" s="11">
        <f t="shared" si="450"/>
        <v>0</v>
      </c>
      <c r="T870" s="11">
        <f t="shared" si="450"/>
        <v>29750</v>
      </c>
      <c r="U870" s="40">
        <f t="shared" si="430"/>
        <v>1.77</v>
      </c>
      <c r="V870" s="11">
        <f t="shared" si="455"/>
        <v>7.5790825884493929</v>
      </c>
      <c r="W870" s="11">
        <f t="shared" si="455"/>
        <v>1791197916.6666665</v>
      </c>
      <c r="X870" s="11">
        <f t="shared" si="455"/>
        <v>4214583.333333333</v>
      </c>
      <c r="Y870" s="11">
        <f t="shared" si="455"/>
        <v>6321875</v>
      </c>
      <c r="Z870" s="11">
        <f t="shared" si="455"/>
        <v>1.5</v>
      </c>
      <c r="AA870" s="11">
        <f t="shared" si="455"/>
        <v>245.37386440559095</v>
      </c>
      <c r="AB870" s="11">
        <f t="shared" si="455"/>
        <v>29750</v>
      </c>
      <c r="AC870" s="11">
        <f t="shared" si="455"/>
        <v>29750</v>
      </c>
      <c r="AD870" s="11">
        <f t="shared" si="455"/>
        <v>3036979.1666666665</v>
      </c>
      <c r="AE870" s="11">
        <f t="shared" si="455"/>
        <v>173541.66666666666</v>
      </c>
      <c r="AF870" s="11">
        <f t="shared" si="455"/>
        <v>260312.5</v>
      </c>
      <c r="AG870" s="11">
        <f t="shared" si="455"/>
        <v>1.5</v>
      </c>
      <c r="AH870" s="11">
        <f t="shared" si="455"/>
        <v>10.103629710818451</v>
      </c>
      <c r="AI870" s="11">
        <f t="shared" si="455"/>
        <v>0</v>
      </c>
      <c r="AJ870" s="11">
        <f t="shared" si="455"/>
        <v>0</v>
      </c>
      <c r="AK870" s="11">
        <f t="shared" si="448"/>
        <v>0</v>
      </c>
      <c r="AL870" s="11">
        <f t="shared" si="448"/>
        <v>0</v>
      </c>
      <c r="AM870" s="11">
        <f t="shared" si="448"/>
        <v>0</v>
      </c>
      <c r="AN870" s="11">
        <f t="shared" si="448"/>
        <v>0</v>
      </c>
      <c r="AO870" s="11">
        <f t="shared" si="454"/>
        <v>0</v>
      </c>
      <c r="AP870" s="11">
        <f t="shared" si="454"/>
        <v>0</v>
      </c>
      <c r="AQ870" s="11">
        <f t="shared" si="454"/>
        <v>0</v>
      </c>
      <c r="AR870" s="11">
        <f t="shared" si="454"/>
        <v>0</v>
      </c>
      <c r="AS870" s="11">
        <f t="shared" si="454"/>
        <v>0</v>
      </c>
      <c r="AT870" s="11">
        <f t="shared" si="454"/>
        <v>0</v>
      </c>
      <c r="AU870" s="11">
        <f t="shared" si="454"/>
        <v>0</v>
      </c>
      <c r="AV870" s="11">
        <f t="shared" si="454"/>
        <v>0</v>
      </c>
      <c r="AW870" s="11">
        <f t="shared" si="454"/>
        <v>0</v>
      </c>
      <c r="AX870" s="11">
        <f t="shared" si="454"/>
        <v>0</v>
      </c>
      <c r="AY870" s="11">
        <f t="shared" si="447"/>
        <v>0</v>
      </c>
      <c r="AZ870" s="11">
        <f t="shared" si="447"/>
        <v>0</v>
      </c>
      <c r="BA870" s="11">
        <f t="shared" si="447"/>
        <v>0</v>
      </c>
      <c r="BB870" s="11">
        <f t="shared" si="428"/>
        <v>0</v>
      </c>
      <c r="BC870" s="11">
        <f t="shared" si="428"/>
        <v>0</v>
      </c>
      <c r="BD870" s="11">
        <f t="shared" si="428"/>
        <v>0</v>
      </c>
      <c r="BE870" s="11">
        <f t="shared" si="428"/>
        <v>0</v>
      </c>
      <c r="BF870" s="15" t="str">
        <f t="shared" si="431"/>
        <v>ČSN 42 5524</v>
      </c>
      <c r="BG870" s="42">
        <v>233.53749999999999</v>
      </c>
      <c r="BH870" s="17">
        <f t="shared" si="432"/>
        <v>850</v>
      </c>
      <c r="BI870" s="17">
        <f t="shared" si="433"/>
        <v>35</v>
      </c>
      <c r="BX870" s="18">
        <f t="shared" si="425"/>
        <v>29750</v>
      </c>
      <c r="BY870" s="42">
        <v>1.77</v>
      </c>
      <c r="BZ870" s="43">
        <f t="shared" si="434"/>
        <v>7.5790825884493929</v>
      </c>
      <c r="CA870" s="18">
        <f t="shared" si="435"/>
        <v>1791197916.6666665</v>
      </c>
      <c r="CB870" s="18">
        <f t="shared" si="436"/>
        <v>4214583.333333333</v>
      </c>
      <c r="CC870" s="18">
        <f t="shared" si="437"/>
        <v>6321875</v>
      </c>
      <c r="CD870" s="25">
        <f t="shared" si="438"/>
        <v>1.5</v>
      </c>
      <c r="CE870" s="26">
        <f t="shared" si="439"/>
        <v>245.37386440559095</v>
      </c>
      <c r="CF870" s="18">
        <f t="shared" si="440"/>
        <v>29750</v>
      </c>
      <c r="CG870" s="18">
        <f t="shared" si="441"/>
        <v>29750</v>
      </c>
      <c r="CH870" s="18">
        <f t="shared" si="442"/>
        <v>3036979.1666666665</v>
      </c>
      <c r="CI870" s="18">
        <f t="shared" si="443"/>
        <v>173541.66666666666</v>
      </c>
      <c r="CJ870" s="18">
        <f t="shared" si="444"/>
        <v>260312.5</v>
      </c>
      <c r="CK870" s="25">
        <f t="shared" si="445"/>
        <v>1.5</v>
      </c>
      <c r="CL870" s="26">
        <f t="shared" si="446"/>
        <v>10.103629710818451</v>
      </c>
      <c r="DJ870" s="20" t="s">
        <v>542</v>
      </c>
    </row>
    <row r="871" spans="1:114" x14ac:dyDescent="0.2">
      <c r="A871" s="15" t="s">
        <v>105</v>
      </c>
      <c r="B871" s="10" t="s">
        <v>971</v>
      </c>
      <c r="C871" s="11">
        <f t="shared" si="429"/>
        <v>70.650000000000006</v>
      </c>
      <c r="D871" s="11">
        <f t="shared" si="452"/>
        <v>900</v>
      </c>
      <c r="E871" s="11">
        <f t="shared" si="452"/>
        <v>10</v>
      </c>
      <c r="F871" s="11">
        <f t="shared" si="451"/>
        <v>0</v>
      </c>
      <c r="G871" s="11">
        <f t="shared" si="451"/>
        <v>0</v>
      </c>
      <c r="H871" s="11">
        <f t="shared" si="451"/>
        <v>0</v>
      </c>
      <c r="I871" s="11">
        <f t="shared" si="451"/>
        <v>0</v>
      </c>
      <c r="J871" s="11">
        <f t="shared" si="451"/>
        <v>0</v>
      </c>
      <c r="K871" s="11">
        <f t="shared" si="450"/>
        <v>0</v>
      </c>
      <c r="L871" s="11">
        <f t="shared" si="450"/>
        <v>0</v>
      </c>
      <c r="M871" s="11">
        <f t="shared" si="450"/>
        <v>0</v>
      </c>
      <c r="N871" s="11">
        <f t="shared" si="450"/>
        <v>0</v>
      </c>
      <c r="O871" s="11">
        <f t="shared" si="450"/>
        <v>0</v>
      </c>
      <c r="P871" s="11">
        <f t="shared" si="450"/>
        <v>0</v>
      </c>
      <c r="Q871" s="11">
        <f t="shared" si="450"/>
        <v>0</v>
      </c>
      <c r="R871" s="11">
        <f t="shared" si="450"/>
        <v>0</v>
      </c>
      <c r="S871" s="11">
        <f t="shared" si="450"/>
        <v>0</v>
      </c>
      <c r="T871" s="11">
        <f t="shared" si="450"/>
        <v>9000</v>
      </c>
      <c r="U871" s="40">
        <f t="shared" si="430"/>
        <v>1.82</v>
      </c>
      <c r="V871" s="11">
        <f t="shared" si="455"/>
        <v>25.760792639773534</v>
      </c>
      <c r="W871" s="11">
        <f t="shared" si="455"/>
        <v>607500000</v>
      </c>
      <c r="X871" s="11">
        <f t="shared" si="455"/>
        <v>1349999.9999999998</v>
      </c>
      <c r="Y871" s="11">
        <f t="shared" si="455"/>
        <v>2025000</v>
      </c>
      <c r="Z871" s="11">
        <f t="shared" si="455"/>
        <v>1.5000000000000002</v>
      </c>
      <c r="AA871" s="11">
        <f t="shared" si="455"/>
        <v>259.8076211353316</v>
      </c>
      <c r="AB871" s="11">
        <f t="shared" si="455"/>
        <v>9000</v>
      </c>
      <c r="AC871" s="11">
        <f t="shared" si="455"/>
        <v>9000</v>
      </c>
      <c r="AD871" s="11">
        <f t="shared" si="455"/>
        <v>75000</v>
      </c>
      <c r="AE871" s="11">
        <f t="shared" si="455"/>
        <v>15000</v>
      </c>
      <c r="AF871" s="11">
        <f t="shared" si="455"/>
        <v>22500</v>
      </c>
      <c r="AG871" s="11">
        <f t="shared" si="455"/>
        <v>1.5</v>
      </c>
      <c r="AH871" s="11">
        <f t="shared" si="455"/>
        <v>2.8867513459481291</v>
      </c>
      <c r="AI871" s="11">
        <f t="shared" si="455"/>
        <v>0</v>
      </c>
      <c r="AJ871" s="11">
        <f t="shared" si="455"/>
        <v>0</v>
      </c>
      <c r="AK871" s="11">
        <f t="shared" si="448"/>
        <v>0</v>
      </c>
      <c r="AL871" s="11">
        <f t="shared" si="448"/>
        <v>0</v>
      </c>
      <c r="AM871" s="11">
        <f t="shared" si="448"/>
        <v>0</v>
      </c>
      <c r="AN871" s="11">
        <f t="shared" si="448"/>
        <v>0</v>
      </c>
      <c r="AO871" s="11">
        <f t="shared" si="454"/>
        <v>0</v>
      </c>
      <c r="AP871" s="11">
        <f t="shared" si="454"/>
        <v>0</v>
      </c>
      <c r="AQ871" s="11">
        <f t="shared" si="454"/>
        <v>0</v>
      </c>
      <c r="AR871" s="11">
        <f t="shared" si="454"/>
        <v>0</v>
      </c>
      <c r="AS871" s="11">
        <f t="shared" si="454"/>
        <v>0</v>
      </c>
      <c r="AT871" s="11">
        <f t="shared" si="454"/>
        <v>0</v>
      </c>
      <c r="AU871" s="11">
        <f t="shared" si="454"/>
        <v>0</v>
      </c>
      <c r="AV871" s="11">
        <f t="shared" si="454"/>
        <v>0</v>
      </c>
      <c r="AW871" s="11">
        <f t="shared" si="454"/>
        <v>0</v>
      </c>
      <c r="AX871" s="11">
        <f t="shared" si="454"/>
        <v>0</v>
      </c>
      <c r="AY871" s="11">
        <f t="shared" si="447"/>
        <v>0</v>
      </c>
      <c r="AZ871" s="11">
        <f t="shared" si="447"/>
        <v>0</v>
      </c>
      <c r="BA871" s="11">
        <f t="shared" si="447"/>
        <v>0</v>
      </c>
      <c r="BB871" s="11">
        <f t="shared" si="428"/>
        <v>0</v>
      </c>
      <c r="BC871" s="11">
        <f t="shared" si="428"/>
        <v>0</v>
      </c>
      <c r="BD871" s="11">
        <f t="shared" si="428"/>
        <v>0</v>
      </c>
      <c r="BE871" s="11">
        <f t="shared" si="428"/>
        <v>0</v>
      </c>
      <c r="BF871" s="15" t="str">
        <f t="shared" si="431"/>
        <v>ČSN 42 5524</v>
      </c>
      <c r="BG871" s="42">
        <v>70.650000000000006</v>
      </c>
      <c r="BH871" s="17">
        <f t="shared" si="432"/>
        <v>900</v>
      </c>
      <c r="BI871" s="17">
        <f t="shared" si="433"/>
        <v>10</v>
      </c>
      <c r="BX871" s="18">
        <f t="shared" si="425"/>
        <v>9000</v>
      </c>
      <c r="BY871" s="42">
        <v>1.82</v>
      </c>
      <c r="BZ871" s="43">
        <f t="shared" si="434"/>
        <v>25.760792639773534</v>
      </c>
      <c r="CA871" s="18">
        <f t="shared" si="435"/>
        <v>607500000</v>
      </c>
      <c r="CB871" s="18">
        <f t="shared" si="436"/>
        <v>1349999.9999999998</v>
      </c>
      <c r="CC871" s="18">
        <f t="shared" si="437"/>
        <v>2025000</v>
      </c>
      <c r="CD871" s="25">
        <f t="shared" si="438"/>
        <v>1.5000000000000002</v>
      </c>
      <c r="CE871" s="26">
        <f t="shared" si="439"/>
        <v>259.8076211353316</v>
      </c>
      <c r="CF871" s="18">
        <f t="shared" si="440"/>
        <v>9000</v>
      </c>
      <c r="CG871" s="18">
        <f t="shared" si="441"/>
        <v>9000</v>
      </c>
      <c r="CH871" s="18">
        <f t="shared" si="442"/>
        <v>75000</v>
      </c>
      <c r="CI871" s="18">
        <f t="shared" si="443"/>
        <v>15000</v>
      </c>
      <c r="CJ871" s="18">
        <f t="shared" si="444"/>
        <v>22500</v>
      </c>
      <c r="CK871" s="25">
        <f t="shared" si="445"/>
        <v>1.5</v>
      </c>
      <c r="CL871" s="26">
        <f t="shared" si="446"/>
        <v>2.8867513459481291</v>
      </c>
      <c r="DJ871" s="20" t="s">
        <v>542</v>
      </c>
    </row>
    <row r="872" spans="1:114" x14ac:dyDescent="0.2">
      <c r="A872" s="15" t="s">
        <v>105</v>
      </c>
      <c r="B872" s="10" t="s">
        <v>972</v>
      </c>
      <c r="C872" s="11">
        <f t="shared" si="429"/>
        <v>84.78</v>
      </c>
      <c r="D872" s="11">
        <f t="shared" si="452"/>
        <v>900</v>
      </c>
      <c r="E872" s="11">
        <f t="shared" si="452"/>
        <v>12</v>
      </c>
      <c r="F872" s="11">
        <f t="shared" si="451"/>
        <v>0</v>
      </c>
      <c r="G872" s="11">
        <f t="shared" si="451"/>
        <v>0</v>
      </c>
      <c r="H872" s="11">
        <f t="shared" si="451"/>
        <v>0</v>
      </c>
      <c r="I872" s="11">
        <f t="shared" si="451"/>
        <v>0</v>
      </c>
      <c r="J872" s="11">
        <f t="shared" si="451"/>
        <v>0</v>
      </c>
      <c r="K872" s="11">
        <f t="shared" si="450"/>
        <v>0</v>
      </c>
      <c r="L872" s="11">
        <f t="shared" si="450"/>
        <v>0</v>
      </c>
      <c r="M872" s="11">
        <f t="shared" ref="M872:T903" si="456">IF($A872="x",BQ872,"")</f>
        <v>0</v>
      </c>
      <c r="N872" s="11">
        <f t="shared" si="456"/>
        <v>0</v>
      </c>
      <c r="O872" s="11">
        <f t="shared" si="456"/>
        <v>0</v>
      </c>
      <c r="P872" s="11">
        <f t="shared" si="456"/>
        <v>0</v>
      </c>
      <c r="Q872" s="11">
        <f t="shared" si="456"/>
        <v>0</v>
      </c>
      <c r="R872" s="11">
        <f t="shared" si="456"/>
        <v>0</v>
      </c>
      <c r="S872" s="11">
        <f t="shared" si="456"/>
        <v>0</v>
      </c>
      <c r="T872" s="11">
        <f t="shared" si="456"/>
        <v>10800</v>
      </c>
      <c r="U872" s="40">
        <f t="shared" si="430"/>
        <v>1.8240000000000001</v>
      </c>
      <c r="V872" s="11">
        <f t="shared" si="455"/>
        <v>21.514508138711964</v>
      </c>
      <c r="W872" s="11">
        <f t="shared" si="455"/>
        <v>729000000</v>
      </c>
      <c r="X872" s="11">
        <f t="shared" si="455"/>
        <v>1620000</v>
      </c>
      <c r="Y872" s="11">
        <f t="shared" si="455"/>
        <v>2430000</v>
      </c>
      <c r="Z872" s="11">
        <f t="shared" si="455"/>
        <v>1.5</v>
      </c>
      <c r="AA872" s="11">
        <f t="shared" si="455"/>
        <v>259.8076211353316</v>
      </c>
      <c r="AB872" s="11">
        <f t="shared" si="455"/>
        <v>10800</v>
      </c>
      <c r="AC872" s="11">
        <f t="shared" si="455"/>
        <v>10800</v>
      </c>
      <c r="AD872" s="11">
        <f t="shared" si="455"/>
        <v>129600</v>
      </c>
      <c r="AE872" s="11">
        <f t="shared" si="455"/>
        <v>21600</v>
      </c>
      <c r="AF872" s="11">
        <f t="shared" si="455"/>
        <v>32400</v>
      </c>
      <c r="AG872" s="11">
        <f t="shared" si="455"/>
        <v>1.5</v>
      </c>
      <c r="AH872" s="11">
        <f t="shared" si="455"/>
        <v>3.4641016151377544</v>
      </c>
      <c r="AI872" s="11">
        <f t="shared" si="455"/>
        <v>0</v>
      </c>
      <c r="AJ872" s="11">
        <f t="shared" si="455"/>
        <v>0</v>
      </c>
      <c r="AK872" s="11">
        <f t="shared" si="448"/>
        <v>0</v>
      </c>
      <c r="AL872" s="11">
        <f t="shared" si="448"/>
        <v>0</v>
      </c>
      <c r="AM872" s="11">
        <f t="shared" si="448"/>
        <v>0</v>
      </c>
      <c r="AN872" s="11">
        <f t="shared" si="448"/>
        <v>0</v>
      </c>
      <c r="AO872" s="11">
        <f t="shared" si="454"/>
        <v>0</v>
      </c>
      <c r="AP872" s="11">
        <f t="shared" si="454"/>
        <v>0</v>
      </c>
      <c r="AQ872" s="11">
        <f t="shared" si="454"/>
        <v>0</v>
      </c>
      <c r="AR872" s="11">
        <f t="shared" si="454"/>
        <v>0</v>
      </c>
      <c r="AS872" s="11">
        <f t="shared" si="454"/>
        <v>0</v>
      </c>
      <c r="AT872" s="11">
        <f t="shared" si="454"/>
        <v>0</v>
      </c>
      <c r="AU872" s="11">
        <f t="shared" si="454"/>
        <v>0</v>
      </c>
      <c r="AV872" s="11">
        <f t="shared" si="454"/>
        <v>0</v>
      </c>
      <c r="AW872" s="11">
        <f t="shared" si="454"/>
        <v>0</v>
      </c>
      <c r="AX872" s="11">
        <f t="shared" si="454"/>
        <v>0</v>
      </c>
      <c r="AY872" s="11">
        <f t="shared" si="447"/>
        <v>0</v>
      </c>
      <c r="AZ872" s="11">
        <f t="shared" si="447"/>
        <v>0</v>
      </c>
      <c r="BA872" s="11">
        <f t="shared" si="447"/>
        <v>0</v>
      </c>
      <c r="BB872" s="11">
        <f t="shared" si="428"/>
        <v>0</v>
      </c>
      <c r="BC872" s="11">
        <f t="shared" si="428"/>
        <v>0</v>
      </c>
      <c r="BD872" s="11">
        <f t="shared" si="428"/>
        <v>0</v>
      </c>
      <c r="BE872" s="11">
        <f t="shared" si="428"/>
        <v>0</v>
      </c>
      <c r="BF872" s="15" t="str">
        <f t="shared" si="431"/>
        <v>ČSN 42 5524</v>
      </c>
      <c r="BG872" s="42">
        <v>84.78</v>
      </c>
      <c r="BH872" s="17">
        <f t="shared" si="432"/>
        <v>900</v>
      </c>
      <c r="BI872" s="17">
        <f t="shared" si="433"/>
        <v>12</v>
      </c>
      <c r="BX872" s="18">
        <f t="shared" si="425"/>
        <v>10800</v>
      </c>
      <c r="BY872" s="42">
        <v>1.8240000000000001</v>
      </c>
      <c r="BZ872" s="43">
        <f t="shared" si="434"/>
        <v>21.514508138711964</v>
      </c>
      <c r="CA872" s="18">
        <f t="shared" si="435"/>
        <v>729000000</v>
      </c>
      <c r="CB872" s="18">
        <f t="shared" si="436"/>
        <v>1620000</v>
      </c>
      <c r="CC872" s="18">
        <f t="shared" si="437"/>
        <v>2430000</v>
      </c>
      <c r="CD872" s="25">
        <f t="shared" si="438"/>
        <v>1.5</v>
      </c>
      <c r="CE872" s="26">
        <f t="shared" si="439"/>
        <v>259.8076211353316</v>
      </c>
      <c r="CF872" s="18">
        <f t="shared" si="440"/>
        <v>10800</v>
      </c>
      <c r="CG872" s="18">
        <f t="shared" si="441"/>
        <v>10800</v>
      </c>
      <c r="CH872" s="18">
        <f t="shared" si="442"/>
        <v>129600</v>
      </c>
      <c r="CI872" s="18">
        <f t="shared" si="443"/>
        <v>21600</v>
      </c>
      <c r="CJ872" s="18">
        <f t="shared" si="444"/>
        <v>32400</v>
      </c>
      <c r="CK872" s="25">
        <f t="shared" si="445"/>
        <v>1.5</v>
      </c>
      <c r="CL872" s="26">
        <f t="shared" si="446"/>
        <v>3.4641016151377544</v>
      </c>
      <c r="DJ872" s="20" t="s">
        <v>542</v>
      </c>
    </row>
    <row r="873" spans="1:114" x14ac:dyDescent="0.2">
      <c r="A873" s="15" t="s">
        <v>105</v>
      </c>
      <c r="B873" s="10" t="s">
        <v>973</v>
      </c>
      <c r="C873" s="11">
        <f t="shared" si="429"/>
        <v>98.91</v>
      </c>
      <c r="D873" s="11">
        <f t="shared" si="452"/>
        <v>900</v>
      </c>
      <c r="E873" s="11">
        <f t="shared" si="452"/>
        <v>14</v>
      </c>
      <c r="F873" s="11">
        <f t="shared" si="451"/>
        <v>0</v>
      </c>
      <c r="G873" s="11">
        <f t="shared" si="451"/>
        <v>0</v>
      </c>
      <c r="H873" s="11">
        <f t="shared" si="451"/>
        <v>0</v>
      </c>
      <c r="I873" s="11">
        <f t="shared" si="451"/>
        <v>0</v>
      </c>
      <c r="J873" s="11">
        <f t="shared" si="451"/>
        <v>0</v>
      </c>
      <c r="K873" s="11">
        <f t="shared" si="451"/>
        <v>0</v>
      </c>
      <c r="L873" s="11">
        <f t="shared" si="451"/>
        <v>0</v>
      </c>
      <c r="M873" s="11">
        <f t="shared" si="456"/>
        <v>0</v>
      </c>
      <c r="N873" s="11">
        <f t="shared" si="456"/>
        <v>0</v>
      </c>
      <c r="O873" s="11">
        <f t="shared" si="456"/>
        <v>0</v>
      </c>
      <c r="P873" s="11">
        <f t="shared" si="456"/>
        <v>0</v>
      </c>
      <c r="Q873" s="11">
        <f t="shared" si="456"/>
        <v>0</v>
      </c>
      <c r="R873" s="11">
        <f t="shared" si="456"/>
        <v>0</v>
      </c>
      <c r="S873" s="11">
        <f t="shared" si="456"/>
        <v>0</v>
      </c>
      <c r="T873" s="11">
        <f t="shared" si="456"/>
        <v>12600</v>
      </c>
      <c r="U873" s="40">
        <f t="shared" si="430"/>
        <v>1.8280000000000001</v>
      </c>
      <c r="V873" s="11">
        <f t="shared" si="455"/>
        <v>18.481447780810839</v>
      </c>
      <c r="W873" s="11">
        <f t="shared" si="455"/>
        <v>850499999.99999988</v>
      </c>
      <c r="X873" s="11">
        <f t="shared" si="455"/>
        <v>1889999.9999999998</v>
      </c>
      <c r="Y873" s="11">
        <f t="shared" si="455"/>
        <v>2835000</v>
      </c>
      <c r="Z873" s="11">
        <f t="shared" si="455"/>
        <v>1.5000000000000002</v>
      </c>
      <c r="AA873" s="11">
        <f t="shared" si="455"/>
        <v>259.80762113533154</v>
      </c>
      <c r="AB873" s="11">
        <f t="shared" si="455"/>
        <v>12600</v>
      </c>
      <c r="AC873" s="11">
        <f t="shared" si="455"/>
        <v>12600</v>
      </c>
      <c r="AD873" s="11">
        <f t="shared" si="455"/>
        <v>205800</v>
      </c>
      <c r="AE873" s="11">
        <f t="shared" si="455"/>
        <v>29400</v>
      </c>
      <c r="AF873" s="11">
        <f t="shared" si="455"/>
        <v>44100</v>
      </c>
      <c r="AG873" s="11">
        <f t="shared" si="455"/>
        <v>1.5</v>
      </c>
      <c r="AH873" s="11">
        <f t="shared" si="455"/>
        <v>4.0414518843273806</v>
      </c>
      <c r="AI873" s="11">
        <f t="shared" si="455"/>
        <v>0</v>
      </c>
      <c r="AJ873" s="11">
        <f t="shared" si="455"/>
        <v>0</v>
      </c>
      <c r="AK873" s="11">
        <f t="shared" si="448"/>
        <v>0</v>
      </c>
      <c r="AL873" s="11">
        <f t="shared" si="448"/>
        <v>0</v>
      </c>
      <c r="AM873" s="11">
        <f t="shared" si="448"/>
        <v>0</v>
      </c>
      <c r="AN873" s="11">
        <f t="shared" si="448"/>
        <v>0</v>
      </c>
      <c r="AO873" s="11">
        <f t="shared" si="454"/>
        <v>0</v>
      </c>
      <c r="AP873" s="11">
        <f t="shared" si="454"/>
        <v>0</v>
      </c>
      <c r="AQ873" s="11">
        <f t="shared" si="454"/>
        <v>0</v>
      </c>
      <c r="AR873" s="11">
        <f t="shared" si="454"/>
        <v>0</v>
      </c>
      <c r="AS873" s="11">
        <f t="shared" si="454"/>
        <v>0</v>
      </c>
      <c r="AT873" s="11">
        <f t="shared" si="454"/>
        <v>0</v>
      </c>
      <c r="AU873" s="11">
        <f t="shared" si="454"/>
        <v>0</v>
      </c>
      <c r="AV873" s="11">
        <f t="shared" si="454"/>
        <v>0</v>
      </c>
      <c r="AW873" s="11">
        <f t="shared" si="454"/>
        <v>0</v>
      </c>
      <c r="AX873" s="11">
        <f t="shared" si="454"/>
        <v>0</v>
      </c>
      <c r="AY873" s="11">
        <f t="shared" si="447"/>
        <v>0</v>
      </c>
      <c r="AZ873" s="11">
        <f t="shared" si="447"/>
        <v>0</v>
      </c>
      <c r="BA873" s="11">
        <f t="shared" si="447"/>
        <v>0</v>
      </c>
      <c r="BB873" s="11">
        <f t="shared" si="428"/>
        <v>0</v>
      </c>
      <c r="BC873" s="11">
        <f t="shared" si="428"/>
        <v>0</v>
      </c>
      <c r="BD873" s="11">
        <f t="shared" si="428"/>
        <v>0</v>
      </c>
      <c r="BE873" s="11">
        <f t="shared" si="428"/>
        <v>0</v>
      </c>
      <c r="BF873" s="15" t="str">
        <f t="shared" si="431"/>
        <v>ČSN 42 5524</v>
      </c>
      <c r="BG873" s="42">
        <v>98.91</v>
      </c>
      <c r="BH873" s="17">
        <f t="shared" si="432"/>
        <v>900</v>
      </c>
      <c r="BI873" s="17">
        <f t="shared" si="433"/>
        <v>14</v>
      </c>
      <c r="BX873" s="18">
        <f t="shared" si="425"/>
        <v>12600</v>
      </c>
      <c r="BY873" s="42">
        <v>1.8280000000000001</v>
      </c>
      <c r="BZ873" s="43">
        <f t="shared" si="434"/>
        <v>18.481447780810839</v>
      </c>
      <c r="CA873" s="18">
        <f t="shared" si="435"/>
        <v>850499999.99999988</v>
      </c>
      <c r="CB873" s="18">
        <f t="shared" si="436"/>
        <v>1889999.9999999998</v>
      </c>
      <c r="CC873" s="18">
        <f t="shared" si="437"/>
        <v>2835000</v>
      </c>
      <c r="CD873" s="25">
        <f t="shared" si="438"/>
        <v>1.5000000000000002</v>
      </c>
      <c r="CE873" s="26">
        <f t="shared" si="439"/>
        <v>259.80762113533154</v>
      </c>
      <c r="CF873" s="18">
        <f t="shared" si="440"/>
        <v>12600</v>
      </c>
      <c r="CG873" s="18">
        <f t="shared" si="441"/>
        <v>12600</v>
      </c>
      <c r="CH873" s="18">
        <f t="shared" si="442"/>
        <v>205800</v>
      </c>
      <c r="CI873" s="18">
        <f t="shared" si="443"/>
        <v>29400</v>
      </c>
      <c r="CJ873" s="18">
        <f t="shared" si="444"/>
        <v>44100</v>
      </c>
      <c r="CK873" s="25">
        <f t="shared" si="445"/>
        <v>1.5</v>
      </c>
      <c r="CL873" s="26">
        <f t="shared" si="446"/>
        <v>4.0414518843273806</v>
      </c>
      <c r="DJ873" s="20" t="s">
        <v>542</v>
      </c>
    </row>
    <row r="874" spans="1:114" x14ac:dyDescent="0.2">
      <c r="A874" s="15" t="s">
        <v>105</v>
      </c>
      <c r="B874" s="10" t="s">
        <v>974</v>
      </c>
      <c r="C874" s="11">
        <f t="shared" si="429"/>
        <v>113.04</v>
      </c>
      <c r="D874" s="11">
        <f t="shared" si="452"/>
        <v>900</v>
      </c>
      <c r="E874" s="11">
        <f t="shared" si="452"/>
        <v>16</v>
      </c>
      <c r="F874" s="11">
        <f t="shared" si="451"/>
        <v>0</v>
      </c>
      <c r="G874" s="11">
        <f t="shared" si="451"/>
        <v>0</v>
      </c>
      <c r="H874" s="11">
        <f t="shared" si="451"/>
        <v>0</v>
      </c>
      <c r="I874" s="11">
        <f t="shared" si="451"/>
        <v>0</v>
      </c>
      <c r="J874" s="11">
        <f t="shared" si="451"/>
        <v>0</v>
      </c>
      <c r="K874" s="11">
        <f t="shared" si="451"/>
        <v>0</v>
      </c>
      <c r="L874" s="11">
        <f t="shared" si="451"/>
        <v>0</v>
      </c>
      <c r="M874" s="11">
        <f t="shared" si="456"/>
        <v>0</v>
      </c>
      <c r="N874" s="11">
        <f t="shared" si="456"/>
        <v>0</v>
      </c>
      <c r="O874" s="11">
        <f t="shared" si="456"/>
        <v>0</v>
      </c>
      <c r="P874" s="11">
        <f t="shared" si="456"/>
        <v>0</v>
      </c>
      <c r="Q874" s="11">
        <f t="shared" si="456"/>
        <v>0</v>
      </c>
      <c r="R874" s="11">
        <f t="shared" si="456"/>
        <v>0</v>
      </c>
      <c r="S874" s="11">
        <f t="shared" si="456"/>
        <v>0</v>
      </c>
      <c r="T874" s="11">
        <f t="shared" si="456"/>
        <v>14400</v>
      </c>
      <c r="U874" s="40">
        <f t="shared" si="430"/>
        <v>1.8320000000000001</v>
      </c>
      <c r="V874" s="11">
        <f t="shared" si="455"/>
        <v>16.206652512384998</v>
      </c>
      <c r="W874" s="11">
        <f t="shared" si="455"/>
        <v>972000000</v>
      </c>
      <c r="X874" s="11">
        <f t="shared" si="455"/>
        <v>2160000</v>
      </c>
      <c r="Y874" s="11">
        <f t="shared" si="455"/>
        <v>3240000</v>
      </c>
      <c r="Z874" s="11">
        <f t="shared" si="455"/>
        <v>1.5</v>
      </c>
      <c r="AA874" s="11">
        <f t="shared" si="455"/>
        <v>259.8076211353316</v>
      </c>
      <c r="AB874" s="11">
        <f t="shared" si="455"/>
        <v>14400</v>
      </c>
      <c r="AC874" s="11">
        <f t="shared" si="455"/>
        <v>14400</v>
      </c>
      <c r="AD874" s="11">
        <f t="shared" si="455"/>
        <v>307200</v>
      </c>
      <c r="AE874" s="11">
        <f t="shared" si="455"/>
        <v>38400</v>
      </c>
      <c r="AF874" s="11">
        <f t="shared" si="455"/>
        <v>57600</v>
      </c>
      <c r="AG874" s="11">
        <f t="shared" si="455"/>
        <v>1.5</v>
      </c>
      <c r="AH874" s="11">
        <f t="shared" si="455"/>
        <v>4.6188021535170058</v>
      </c>
      <c r="AI874" s="11">
        <f t="shared" si="455"/>
        <v>0</v>
      </c>
      <c r="AJ874" s="11">
        <f t="shared" si="455"/>
        <v>0</v>
      </c>
      <c r="AK874" s="11">
        <f t="shared" si="448"/>
        <v>0</v>
      </c>
      <c r="AL874" s="11">
        <f t="shared" si="448"/>
        <v>0</v>
      </c>
      <c r="AM874" s="11">
        <f t="shared" si="448"/>
        <v>0</v>
      </c>
      <c r="AN874" s="11">
        <f t="shared" si="448"/>
        <v>0</v>
      </c>
      <c r="AO874" s="11">
        <f t="shared" si="454"/>
        <v>0</v>
      </c>
      <c r="AP874" s="11">
        <f t="shared" si="454"/>
        <v>0</v>
      </c>
      <c r="AQ874" s="11">
        <f t="shared" si="454"/>
        <v>0</v>
      </c>
      <c r="AR874" s="11">
        <f t="shared" si="454"/>
        <v>0</v>
      </c>
      <c r="AS874" s="11">
        <f t="shared" si="454"/>
        <v>0</v>
      </c>
      <c r="AT874" s="11">
        <f t="shared" si="454"/>
        <v>0</v>
      </c>
      <c r="AU874" s="11">
        <f t="shared" si="454"/>
        <v>0</v>
      </c>
      <c r="AV874" s="11">
        <f t="shared" si="454"/>
        <v>0</v>
      </c>
      <c r="AW874" s="11">
        <f t="shared" si="454"/>
        <v>0</v>
      </c>
      <c r="AX874" s="11">
        <f t="shared" si="454"/>
        <v>0</v>
      </c>
      <c r="AY874" s="11">
        <f t="shared" si="447"/>
        <v>0</v>
      </c>
      <c r="AZ874" s="11">
        <f t="shared" si="447"/>
        <v>0</v>
      </c>
      <c r="BA874" s="11">
        <f t="shared" si="447"/>
        <v>0</v>
      </c>
      <c r="BB874" s="11">
        <f t="shared" si="428"/>
        <v>0</v>
      </c>
      <c r="BC874" s="11">
        <f t="shared" si="428"/>
        <v>0</v>
      </c>
      <c r="BD874" s="11">
        <f t="shared" si="428"/>
        <v>0</v>
      </c>
      <c r="BE874" s="11">
        <f t="shared" si="428"/>
        <v>0</v>
      </c>
      <c r="BF874" s="15" t="str">
        <f t="shared" si="431"/>
        <v>ČSN 42 5524</v>
      </c>
      <c r="BG874" s="42">
        <v>113.04</v>
      </c>
      <c r="BH874" s="17">
        <f t="shared" si="432"/>
        <v>900</v>
      </c>
      <c r="BI874" s="17">
        <f t="shared" si="433"/>
        <v>16</v>
      </c>
      <c r="BX874" s="18">
        <f t="shared" si="425"/>
        <v>14400</v>
      </c>
      <c r="BY874" s="42">
        <v>1.8320000000000001</v>
      </c>
      <c r="BZ874" s="43">
        <f t="shared" si="434"/>
        <v>16.206652512384998</v>
      </c>
      <c r="CA874" s="18">
        <f t="shared" si="435"/>
        <v>972000000</v>
      </c>
      <c r="CB874" s="18">
        <f t="shared" si="436"/>
        <v>2160000</v>
      </c>
      <c r="CC874" s="18">
        <f t="shared" si="437"/>
        <v>3240000</v>
      </c>
      <c r="CD874" s="25">
        <f t="shared" si="438"/>
        <v>1.5</v>
      </c>
      <c r="CE874" s="26">
        <f t="shared" si="439"/>
        <v>259.8076211353316</v>
      </c>
      <c r="CF874" s="18">
        <f t="shared" si="440"/>
        <v>14400</v>
      </c>
      <c r="CG874" s="18">
        <f t="shared" si="441"/>
        <v>14400</v>
      </c>
      <c r="CH874" s="18">
        <f t="shared" si="442"/>
        <v>307200</v>
      </c>
      <c r="CI874" s="18">
        <f t="shared" si="443"/>
        <v>38400</v>
      </c>
      <c r="CJ874" s="18">
        <f t="shared" si="444"/>
        <v>57600</v>
      </c>
      <c r="CK874" s="25">
        <f t="shared" si="445"/>
        <v>1.5</v>
      </c>
      <c r="CL874" s="26">
        <f t="shared" si="446"/>
        <v>4.6188021535170058</v>
      </c>
      <c r="DJ874" s="20" t="s">
        <v>542</v>
      </c>
    </row>
    <row r="875" spans="1:114" x14ac:dyDescent="0.2">
      <c r="A875" s="15" t="s">
        <v>105</v>
      </c>
      <c r="B875" s="10" t="s">
        <v>975</v>
      </c>
      <c r="C875" s="11">
        <f t="shared" si="429"/>
        <v>127.17</v>
      </c>
      <c r="D875" s="11">
        <f t="shared" si="452"/>
        <v>900</v>
      </c>
      <c r="E875" s="11">
        <f t="shared" si="452"/>
        <v>18</v>
      </c>
      <c r="F875" s="11">
        <f t="shared" si="451"/>
        <v>0</v>
      </c>
      <c r="G875" s="11">
        <f t="shared" si="451"/>
        <v>0</v>
      </c>
      <c r="H875" s="11">
        <f t="shared" si="451"/>
        <v>0</v>
      </c>
      <c r="I875" s="11">
        <f t="shared" si="451"/>
        <v>0</v>
      </c>
      <c r="J875" s="11">
        <f t="shared" si="451"/>
        <v>0</v>
      </c>
      <c r="K875" s="11">
        <f t="shared" si="451"/>
        <v>0</v>
      </c>
      <c r="L875" s="11">
        <f t="shared" si="451"/>
        <v>0</v>
      </c>
      <c r="M875" s="11">
        <f t="shared" si="456"/>
        <v>0</v>
      </c>
      <c r="N875" s="11">
        <f t="shared" si="456"/>
        <v>0</v>
      </c>
      <c r="O875" s="11">
        <f t="shared" si="456"/>
        <v>0</v>
      </c>
      <c r="P875" s="11">
        <f t="shared" si="456"/>
        <v>0</v>
      </c>
      <c r="Q875" s="11">
        <f t="shared" si="456"/>
        <v>0</v>
      </c>
      <c r="R875" s="11">
        <f t="shared" si="456"/>
        <v>0</v>
      </c>
      <c r="S875" s="11">
        <f t="shared" si="456"/>
        <v>0</v>
      </c>
      <c r="T875" s="11">
        <f t="shared" si="456"/>
        <v>16200</v>
      </c>
      <c r="U875" s="40">
        <f t="shared" si="430"/>
        <v>1.8360000000000001</v>
      </c>
      <c r="V875" s="11">
        <f t="shared" si="455"/>
        <v>14.437367303609346</v>
      </c>
      <c r="W875" s="11">
        <f t="shared" si="455"/>
        <v>1093500000</v>
      </c>
      <c r="X875" s="11">
        <f t="shared" si="455"/>
        <v>2430000</v>
      </c>
      <c r="Y875" s="11">
        <f t="shared" si="455"/>
        <v>3645000</v>
      </c>
      <c r="Z875" s="11">
        <f t="shared" si="455"/>
        <v>1.5</v>
      </c>
      <c r="AA875" s="11">
        <f t="shared" si="455"/>
        <v>259.8076211353316</v>
      </c>
      <c r="AB875" s="11">
        <f t="shared" si="455"/>
        <v>16200</v>
      </c>
      <c r="AC875" s="11">
        <f t="shared" si="455"/>
        <v>16200</v>
      </c>
      <c r="AD875" s="11">
        <f t="shared" si="455"/>
        <v>437400</v>
      </c>
      <c r="AE875" s="11">
        <f t="shared" si="455"/>
        <v>48600</v>
      </c>
      <c r="AF875" s="11">
        <f t="shared" si="455"/>
        <v>72900</v>
      </c>
      <c r="AG875" s="11">
        <f t="shared" si="455"/>
        <v>1.5</v>
      </c>
      <c r="AH875" s="11">
        <f t="shared" si="455"/>
        <v>5.196152422706632</v>
      </c>
      <c r="AI875" s="11">
        <f t="shared" si="455"/>
        <v>0</v>
      </c>
      <c r="AJ875" s="11">
        <f t="shared" si="455"/>
        <v>0</v>
      </c>
      <c r="AK875" s="11">
        <f t="shared" si="448"/>
        <v>0</v>
      </c>
      <c r="AL875" s="11">
        <f t="shared" si="448"/>
        <v>0</v>
      </c>
      <c r="AM875" s="11">
        <f t="shared" si="448"/>
        <v>0</v>
      </c>
      <c r="AN875" s="11">
        <f t="shared" si="448"/>
        <v>0</v>
      </c>
      <c r="AO875" s="11">
        <f t="shared" si="454"/>
        <v>0</v>
      </c>
      <c r="AP875" s="11">
        <f t="shared" si="454"/>
        <v>0</v>
      </c>
      <c r="AQ875" s="11">
        <f t="shared" si="454"/>
        <v>0</v>
      </c>
      <c r="AR875" s="11">
        <f t="shared" si="454"/>
        <v>0</v>
      </c>
      <c r="AS875" s="11">
        <f t="shared" si="454"/>
        <v>0</v>
      </c>
      <c r="AT875" s="11">
        <f t="shared" si="454"/>
        <v>0</v>
      </c>
      <c r="AU875" s="11">
        <f t="shared" si="454"/>
        <v>0</v>
      </c>
      <c r="AV875" s="11">
        <f t="shared" si="454"/>
        <v>0</v>
      </c>
      <c r="AW875" s="11">
        <f t="shared" si="454"/>
        <v>0</v>
      </c>
      <c r="AX875" s="11">
        <f t="shared" si="454"/>
        <v>0</v>
      </c>
      <c r="AY875" s="11">
        <f t="shared" si="447"/>
        <v>0</v>
      </c>
      <c r="AZ875" s="11">
        <f t="shared" si="447"/>
        <v>0</v>
      </c>
      <c r="BA875" s="11">
        <f t="shared" si="447"/>
        <v>0</v>
      </c>
      <c r="BB875" s="11">
        <f t="shared" si="428"/>
        <v>0</v>
      </c>
      <c r="BC875" s="11">
        <f t="shared" si="428"/>
        <v>0</v>
      </c>
      <c r="BD875" s="11">
        <f t="shared" si="428"/>
        <v>0</v>
      </c>
      <c r="BE875" s="11">
        <f t="shared" si="428"/>
        <v>0</v>
      </c>
      <c r="BF875" s="15" t="str">
        <f t="shared" si="431"/>
        <v>ČSN 42 5524</v>
      </c>
      <c r="BG875" s="42">
        <v>127.17</v>
      </c>
      <c r="BH875" s="17">
        <f t="shared" si="432"/>
        <v>900</v>
      </c>
      <c r="BI875" s="17">
        <f t="shared" si="433"/>
        <v>18</v>
      </c>
      <c r="BX875" s="18">
        <f t="shared" si="425"/>
        <v>16200</v>
      </c>
      <c r="BY875" s="42">
        <v>1.8360000000000001</v>
      </c>
      <c r="BZ875" s="43">
        <f t="shared" si="434"/>
        <v>14.437367303609346</v>
      </c>
      <c r="CA875" s="18">
        <f t="shared" si="435"/>
        <v>1093500000</v>
      </c>
      <c r="CB875" s="18">
        <f t="shared" si="436"/>
        <v>2430000</v>
      </c>
      <c r="CC875" s="18">
        <f t="shared" si="437"/>
        <v>3645000</v>
      </c>
      <c r="CD875" s="25">
        <f t="shared" si="438"/>
        <v>1.5</v>
      </c>
      <c r="CE875" s="26">
        <f t="shared" si="439"/>
        <v>259.8076211353316</v>
      </c>
      <c r="CF875" s="18">
        <f t="shared" si="440"/>
        <v>16200</v>
      </c>
      <c r="CG875" s="18">
        <f t="shared" si="441"/>
        <v>16200</v>
      </c>
      <c r="CH875" s="18">
        <f t="shared" si="442"/>
        <v>437400</v>
      </c>
      <c r="CI875" s="18">
        <f t="shared" si="443"/>
        <v>48600</v>
      </c>
      <c r="CJ875" s="18">
        <f t="shared" si="444"/>
        <v>72900</v>
      </c>
      <c r="CK875" s="25">
        <f t="shared" si="445"/>
        <v>1.5</v>
      </c>
      <c r="CL875" s="26">
        <f t="shared" si="446"/>
        <v>5.196152422706632</v>
      </c>
      <c r="DJ875" s="20" t="s">
        <v>542</v>
      </c>
    </row>
    <row r="876" spans="1:114" x14ac:dyDescent="0.2">
      <c r="A876" s="15" t="s">
        <v>105</v>
      </c>
      <c r="B876" s="10" t="s">
        <v>976</v>
      </c>
      <c r="C876" s="11">
        <f t="shared" si="429"/>
        <v>141.30000000000001</v>
      </c>
      <c r="D876" s="11">
        <f t="shared" si="452"/>
        <v>900</v>
      </c>
      <c r="E876" s="11">
        <f t="shared" si="452"/>
        <v>20</v>
      </c>
      <c r="F876" s="11">
        <f t="shared" si="451"/>
        <v>0</v>
      </c>
      <c r="G876" s="11">
        <f t="shared" si="451"/>
        <v>0</v>
      </c>
      <c r="H876" s="11">
        <f t="shared" si="451"/>
        <v>0</v>
      </c>
      <c r="I876" s="11">
        <f t="shared" si="451"/>
        <v>0</v>
      </c>
      <c r="J876" s="11">
        <f t="shared" si="451"/>
        <v>0</v>
      </c>
      <c r="K876" s="11">
        <f t="shared" si="451"/>
        <v>0</v>
      </c>
      <c r="L876" s="11">
        <f t="shared" si="451"/>
        <v>0</v>
      </c>
      <c r="M876" s="11">
        <f t="shared" si="456"/>
        <v>0</v>
      </c>
      <c r="N876" s="11">
        <f t="shared" si="456"/>
        <v>0</v>
      </c>
      <c r="O876" s="11">
        <f t="shared" si="456"/>
        <v>0</v>
      </c>
      <c r="P876" s="11">
        <f t="shared" si="456"/>
        <v>0</v>
      </c>
      <c r="Q876" s="11">
        <f t="shared" si="456"/>
        <v>0</v>
      </c>
      <c r="R876" s="11">
        <f t="shared" si="456"/>
        <v>0</v>
      </c>
      <c r="S876" s="11">
        <f t="shared" si="456"/>
        <v>0</v>
      </c>
      <c r="T876" s="11">
        <f t="shared" si="456"/>
        <v>18000</v>
      </c>
      <c r="U876" s="40">
        <f t="shared" si="430"/>
        <v>1.84</v>
      </c>
      <c r="V876" s="11">
        <f t="shared" si="455"/>
        <v>13.02193913658882</v>
      </c>
      <c r="W876" s="11">
        <f t="shared" si="455"/>
        <v>1215000000</v>
      </c>
      <c r="X876" s="11">
        <f t="shared" si="455"/>
        <v>2699999.9999999995</v>
      </c>
      <c r="Y876" s="11">
        <f t="shared" si="455"/>
        <v>4050000</v>
      </c>
      <c r="Z876" s="11">
        <f t="shared" si="455"/>
        <v>1.5000000000000002</v>
      </c>
      <c r="AA876" s="11">
        <f t="shared" si="455"/>
        <v>259.8076211353316</v>
      </c>
      <c r="AB876" s="11">
        <f t="shared" si="455"/>
        <v>18000</v>
      </c>
      <c r="AC876" s="11">
        <f t="shared" si="455"/>
        <v>18000</v>
      </c>
      <c r="AD876" s="11">
        <f t="shared" si="455"/>
        <v>600000</v>
      </c>
      <c r="AE876" s="11">
        <f t="shared" si="455"/>
        <v>60000</v>
      </c>
      <c r="AF876" s="11">
        <f t="shared" si="455"/>
        <v>90000</v>
      </c>
      <c r="AG876" s="11">
        <f t="shared" si="455"/>
        <v>1.5</v>
      </c>
      <c r="AH876" s="11">
        <f t="shared" si="455"/>
        <v>5.7735026918962582</v>
      </c>
      <c r="AI876" s="11">
        <f t="shared" si="455"/>
        <v>0</v>
      </c>
      <c r="AJ876" s="11">
        <f t="shared" si="455"/>
        <v>0</v>
      </c>
      <c r="AK876" s="11">
        <f t="shared" si="448"/>
        <v>0</v>
      </c>
      <c r="AL876" s="11">
        <f t="shared" si="448"/>
        <v>0</v>
      </c>
      <c r="AM876" s="11">
        <f t="shared" si="448"/>
        <v>0</v>
      </c>
      <c r="AN876" s="11">
        <f t="shared" si="448"/>
        <v>0</v>
      </c>
      <c r="AO876" s="11">
        <f t="shared" si="454"/>
        <v>0</v>
      </c>
      <c r="AP876" s="11">
        <f t="shared" si="454"/>
        <v>0</v>
      </c>
      <c r="AQ876" s="11">
        <f t="shared" si="454"/>
        <v>0</v>
      </c>
      <c r="AR876" s="11">
        <f t="shared" si="454"/>
        <v>0</v>
      </c>
      <c r="AS876" s="11">
        <f t="shared" si="454"/>
        <v>0</v>
      </c>
      <c r="AT876" s="11">
        <f t="shared" si="454"/>
        <v>0</v>
      </c>
      <c r="AU876" s="11">
        <f t="shared" si="454"/>
        <v>0</v>
      </c>
      <c r="AV876" s="11">
        <f t="shared" si="454"/>
        <v>0</v>
      </c>
      <c r="AW876" s="11">
        <f t="shared" si="454"/>
        <v>0</v>
      </c>
      <c r="AX876" s="11">
        <f t="shared" si="454"/>
        <v>0</v>
      </c>
      <c r="AY876" s="11">
        <f t="shared" si="447"/>
        <v>0</v>
      </c>
      <c r="AZ876" s="11">
        <f t="shared" si="447"/>
        <v>0</v>
      </c>
      <c r="BA876" s="11">
        <f t="shared" si="447"/>
        <v>0</v>
      </c>
      <c r="BB876" s="11">
        <f t="shared" si="428"/>
        <v>0</v>
      </c>
      <c r="BC876" s="11">
        <f t="shared" si="428"/>
        <v>0</v>
      </c>
      <c r="BD876" s="11">
        <f t="shared" si="428"/>
        <v>0</v>
      </c>
      <c r="BE876" s="11">
        <f t="shared" si="428"/>
        <v>0</v>
      </c>
      <c r="BF876" s="15" t="str">
        <f t="shared" si="431"/>
        <v>ČSN 42 5524</v>
      </c>
      <c r="BG876" s="42">
        <v>141.30000000000001</v>
      </c>
      <c r="BH876" s="17">
        <f t="shared" si="432"/>
        <v>900</v>
      </c>
      <c r="BI876" s="17">
        <f t="shared" si="433"/>
        <v>20</v>
      </c>
      <c r="BX876" s="18">
        <f t="shared" ref="BX876:BX879" si="457">BH876*BI876</f>
        <v>18000</v>
      </c>
      <c r="BY876" s="42">
        <v>1.84</v>
      </c>
      <c r="BZ876" s="43">
        <f t="shared" si="434"/>
        <v>13.02193913658882</v>
      </c>
      <c r="CA876" s="18">
        <f t="shared" si="435"/>
        <v>1215000000</v>
      </c>
      <c r="CB876" s="18">
        <f t="shared" si="436"/>
        <v>2699999.9999999995</v>
      </c>
      <c r="CC876" s="18">
        <f t="shared" si="437"/>
        <v>4050000</v>
      </c>
      <c r="CD876" s="25">
        <f t="shared" si="438"/>
        <v>1.5000000000000002</v>
      </c>
      <c r="CE876" s="26">
        <f t="shared" si="439"/>
        <v>259.8076211353316</v>
      </c>
      <c r="CF876" s="18">
        <f t="shared" si="440"/>
        <v>18000</v>
      </c>
      <c r="CG876" s="18">
        <f t="shared" si="441"/>
        <v>18000</v>
      </c>
      <c r="CH876" s="18">
        <f t="shared" si="442"/>
        <v>600000</v>
      </c>
      <c r="CI876" s="18">
        <f t="shared" si="443"/>
        <v>60000</v>
      </c>
      <c r="CJ876" s="18">
        <f t="shared" si="444"/>
        <v>90000</v>
      </c>
      <c r="CK876" s="25">
        <f t="shared" si="445"/>
        <v>1.5</v>
      </c>
      <c r="CL876" s="26">
        <f t="shared" si="446"/>
        <v>5.7735026918962582</v>
      </c>
      <c r="DJ876" s="20" t="s">
        <v>542</v>
      </c>
    </row>
    <row r="877" spans="1:114" x14ac:dyDescent="0.2">
      <c r="A877" s="15" t="s">
        <v>105</v>
      </c>
      <c r="B877" s="10" t="s">
        <v>977</v>
      </c>
      <c r="C877" s="11">
        <f t="shared" si="429"/>
        <v>176.625</v>
      </c>
      <c r="D877" s="11">
        <f t="shared" si="452"/>
        <v>900</v>
      </c>
      <c r="E877" s="11">
        <f t="shared" si="452"/>
        <v>25</v>
      </c>
      <c r="F877" s="11">
        <f t="shared" si="451"/>
        <v>0</v>
      </c>
      <c r="G877" s="11">
        <f t="shared" si="451"/>
        <v>0</v>
      </c>
      <c r="H877" s="11">
        <f t="shared" si="451"/>
        <v>0</v>
      </c>
      <c r="I877" s="11">
        <f t="shared" si="451"/>
        <v>0</v>
      </c>
      <c r="J877" s="11">
        <f t="shared" si="451"/>
        <v>0</v>
      </c>
      <c r="K877" s="11">
        <f t="shared" si="451"/>
        <v>0</v>
      </c>
      <c r="L877" s="11">
        <f t="shared" si="451"/>
        <v>0</v>
      </c>
      <c r="M877" s="11">
        <f t="shared" si="456"/>
        <v>0</v>
      </c>
      <c r="N877" s="11">
        <f t="shared" si="456"/>
        <v>0</v>
      </c>
      <c r="O877" s="11">
        <f t="shared" si="456"/>
        <v>0</v>
      </c>
      <c r="P877" s="11">
        <f t="shared" si="456"/>
        <v>0</v>
      </c>
      <c r="Q877" s="11">
        <f t="shared" si="456"/>
        <v>0</v>
      </c>
      <c r="R877" s="11">
        <f t="shared" si="456"/>
        <v>0</v>
      </c>
      <c r="S877" s="11">
        <f t="shared" si="456"/>
        <v>0</v>
      </c>
      <c r="T877" s="11">
        <f t="shared" si="456"/>
        <v>22500</v>
      </c>
      <c r="U877" s="40">
        <f t="shared" si="430"/>
        <v>1.85</v>
      </c>
      <c r="V877" s="11">
        <f t="shared" si="455"/>
        <v>10.474168435951878</v>
      </c>
      <c r="W877" s="11">
        <f t="shared" si="455"/>
        <v>1518749999.9999998</v>
      </c>
      <c r="X877" s="11">
        <f t="shared" si="455"/>
        <v>3374999.9999999995</v>
      </c>
      <c r="Y877" s="11">
        <f t="shared" si="455"/>
        <v>5062500</v>
      </c>
      <c r="Z877" s="11">
        <f t="shared" si="455"/>
        <v>1.5000000000000002</v>
      </c>
      <c r="AA877" s="11">
        <f t="shared" si="455"/>
        <v>259.80762113533154</v>
      </c>
      <c r="AB877" s="11">
        <f t="shared" si="455"/>
        <v>22500</v>
      </c>
      <c r="AC877" s="11">
        <f t="shared" si="455"/>
        <v>22500</v>
      </c>
      <c r="AD877" s="11">
        <f t="shared" si="455"/>
        <v>1171875</v>
      </c>
      <c r="AE877" s="11">
        <f t="shared" si="455"/>
        <v>93750</v>
      </c>
      <c r="AF877" s="11">
        <f t="shared" si="455"/>
        <v>140625</v>
      </c>
      <c r="AG877" s="11">
        <f t="shared" si="455"/>
        <v>1.5</v>
      </c>
      <c r="AH877" s="11">
        <f t="shared" si="455"/>
        <v>7.2168783648703219</v>
      </c>
      <c r="AI877" s="11">
        <f t="shared" si="455"/>
        <v>0</v>
      </c>
      <c r="AJ877" s="11">
        <f t="shared" si="455"/>
        <v>0</v>
      </c>
      <c r="AK877" s="11">
        <f t="shared" si="448"/>
        <v>0</v>
      </c>
      <c r="AL877" s="11">
        <f t="shared" si="448"/>
        <v>0</v>
      </c>
      <c r="AM877" s="11">
        <f t="shared" si="448"/>
        <v>0</v>
      </c>
      <c r="AN877" s="11">
        <f t="shared" si="448"/>
        <v>0</v>
      </c>
      <c r="AO877" s="11">
        <f t="shared" si="454"/>
        <v>0</v>
      </c>
      <c r="AP877" s="11">
        <f t="shared" si="454"/>
        <v>0</v>
      </c>
      <c r="AQ877" s="11">
        <f t="shared" si="454"/>
        <v>0</v>
      </c>
      <c r="AR877" s="11">
        <f t="shared" si="454"/>
        <v>0</v>
      </c>
      <c r="AS877" s="11">
        <f t="shared" si="454"/>
        <v>0</v>
      </c>
      <c r="AT877" s="11">
        <f t="shared" si="454"/>
        <v>0</v>
      </c>
      <c r="AU877" s="11">
        <f t="shared" si="454"/>
        <v>0</v>
      </c>
      <c r="AV877" s="11">
        <f t="shared" si="454"/>
        <v>0</v>
      </c>
      <c r="AW877" s="11">
        <f t="shared" si="454"/>
        <v>0</v>
      </c>
      <c r="AX877" s="11">
        <f t="shared" si="454"/>
        <v>0</v>
      </c>
      <c r="AY877" s="11">
        <f t="shared" si="447"/>
        <v>0</v>
      </c>
      <c r="AZ877" s="11">
        <f t="shared" si="447"/>
        <v>0</v>
      </c>
      <c r="BA877" s="11">
        <f t="shared" si="447"/>
        <v>0</v>
      </c>
      <c r="BB877" s="11">
        <f t="shared" si="428"/>
        <v>0</v>
      </c>
      <c r="BC877" s="11">
        <f t="shared" si="428"/>
        <v>0</v>
      </c>
      <c r="BD877" s="11">
        <f t="shared" si="428"/>
        <v>0</v>
      </c>
      <c r="BE877" s="11">
        <f t="shared" si="428"/>
        <v>0</v>
      </c>
      <c r="BF877" s="15" t="str">
        <f t="shared" si="431"/>
        <v>ČSN 42 5524</v>
      </c>
      <c r="BG877" s="42">
        <v>176.625</v>
      </c>
      <c r="BH877" s="17">
        <f t="shared" si="432"/>
        <v>900</v>
      </c>
      <c r="BI877" s="17">
        <f t="shared" si="433"/>
        <v>25</v>
      </c>
      <c r="BX877" s="18">
        <f t="shared" si="457"/>
        <v>22500</v>
      </c>
      <c r="BY877" s="42">
        <v>1.85</v>
      </c>
      <c r="BZ877" s="43">
        <f t="shared" si="434"/>
        <v>10.474168435951878</v>
      </c>
      <c r="CA877" s="18">
        <f t="shared" si="435"/>
        <v>1518749999.9999998</v>
      </c>
      <c r="CB877" s="18">
        <f t="shared" si="436"/>
        <v>3374999.9999999995</v>
      </c>
      <c r="CC877" s="18">
        <f t="shared" si="437"/>
        <v>5062500</v>
      </c>
      <c r="CD877" s="25">
        <f t="shared" si="438"/>
        <v>1.5000000000000002</v>
      </c>
      <c r="CE877" s="26">
        <f t="shared" si="439"/>
        <v>259.80762113533154</v>
      </c>
      <c r="CF877" s="18">
        <f t="shared" si="440"/>
        <v>22500</v>
      </c>
      <c r="CG877" s="18">
        <f t="shared" si="441"/>
        <v>22500</v>
      </c>
      <c r="CH877" s="18">
        <f t="shared" si="442"/>
        <v>1171875</v>
      </c>
      <c r="CI877" s="18">
        <f t="shared" si="443"/>
        <v>93750</v>
      </c>
      <c r="CJ877" s="18">
        <f t="shared" si="444"/>
        <v>140625</v>
      </c>
      <c r="CK877" s="25">
        <f t="shared" si="445"/>
        <v>1.5</v>
      </c>
      <c r="CL877" s="26">
        <f t="shared" si="446"/>
        <v>7.2168783648703219</v>
      </c>
      <c r="DJ877" s="20" t="s">
        <v>542</v>
      </c>
    </row>
    <row r="878" spans="1:114" x14ac:dyDescent="0.2">
      <c r="A878" s="15" t="s">
        <v>105</v>
      </c>
      <c r="B878" s="10" t="s">
        <v>978</v>
      </c>
      <c r="C878" s="11">
        <f t="shared" si="429"/>
        <v>211.95</v>
      </c>
      <c r="D878" s="11">
        <f t="shared" si="452"/>
        <v>900</v>
      </c>
      <c r="E878" s="11">
        <f t="shared" si="452"/>
        <v>30</v>
      </c>
      <c r="F878" s="11">
        <f t="shared" si="451"/>
        <v>0</v>
      </c>
      <c r="G878" s="11">
        <f t="shared" si="451"/>
        <v>0</v>
      </c>
      <c r="H878" s="11">
        <f t="shared" si="451"/>
        <v>0</v>
      </c>
      <c r="I878" s="11">
        <f t="shared" si="451"/>
        <v>0</v>
      </c>
      <c r="J878" s="11">
        <f t="shared" si="451"/>
        <v>0</v>
      </c>
      <c r="K878" s="11">
        <f t="shared" si="451"/>
        <v>0</v>
      </c>
      <c r="L878" s="11">
        <f t="shared" si="451"/>
        <v>0</v>
      </c>
      <c r="M878" s="11">
        <f t="shared" si="456"/>
        <v>0</v>
      </c>
      <c r="N878" s="11">
        <f t="shared" si="456"/>
        <v>0</v>
      </c>
      <c r="O878" s="11">
        <f t="shared" si="456"/>
        <v>0</v>
      </c>
      <c r="P878" s="11">
        <f t="shared" si="456"/>
        <v>0</v>
      </c>
      <c r="Q878" s="11">
        <f t="shared" si="456"/>
        <v>0</v>
      </c>
      <c r="R878" s="11">
        <f t="shared" si="456"/>
        <v>0</v>
      </c>
      <c r="S878" s="11">
        <f t="shared" si="456"/>
        <v>0</v>
      </c>
      <c r="T878" s="11">
        <f t="shared" si="456"/>
        <v>27000</v>
      </c>
      <c r="U878" s="40">
        <f t="shared" si="430"/>
        <v>1.86</v>
      </c>
      <c r="V878" s="11">
        <f t="shared" si="455"/>
        <v>8.775654635527248</v>
      </c>
      <c r="W878" s="11">
        <f t="shared" si="455"/>
        <v>1822500000</v>
      </c>
      <c r="X878" s="11">
        <f t="shared" si="455"/>
        <v>4050000</v>
      </c>
      <c r="Y878" s="11">
        <f t="shared" si="455"/>
        <v>6075000</v>
      </c>
      <c r="Z878" s="11">
        <f t="shared" si="455"/>
        <v>1.5</v>
      </c>
      <c r="AA878" s="11">
        <f t="shared" si="455"/>
        <v>259.8076211353316</v>
      </c>
      <c r="AB878" s="11">
        <f t="shared" si="455"/>
        <v>27000</v>
      </c>
      <c r="AC878" s="11">
        <f t="shared" si="455"/>
        <v>27000</v>
      </c>
      <c r="AD878" s="11">
        <f t="shared" si="455"/>
        <v>2025000</v>
      </c>
      <c r="AE878" s="11">
        <f t="shared" si="455"/>
        <v>135000</v>
      </c>
      <c r="AF878" s="11">
        <f t="shared" si="455"/>
        <v>202500</v>
      </c>
      <c r="AG878" s="11">
        <f t="shared" si="455"/>
        <v>1.5</v>
      </c>
      <c r="AH878" s="11">
        <f t="shared" si="455"/>
        <v>8.6602540378443873</v>
      </c>
      <c r="AI878" s="11">
        <f t="shared" si="455"/>
        <v>0</v>
      </c>
      <c r="AJ878" s="11">
        <f t="shared" si="455"/>
        <v>0</v>
      </c>
      <c r="AK878" s="11">
        <f t="shared" si="448"/>
        <v>0</v>
      </c>
      <c r="AL878" s="11">
        <f t="shared" si="448"/>
        <v>0</v>
      </c>
      <c r="AM878" s="11">
        <f t="shared" si="448"/>
        <v>0</v>
      </c>
      <c r="AN878" s="11">
        <f t="shared" si="448"/>
        <v>0</v>
      </c>
      <c r="AO878" s="11">
        <f t="shared" si="454"/>
        <v>0</v>
      </c>
      <c r="AP878" s="11">
        <f t="shared" si="454"/>
        <v>0</v>
      </c>
      <c r="AQ878" s="11">
        <f t="shared" si="454"/>
        <v>0</v>
      </c>
      <c r="AR878" s="11">
        <f t="shared" si="454"/>
        <v>0</v>
      </c>
      <c r="AS878" s="11">
        <f t="shared" si="454"/>
        <v>0</v>
      </c>
      <c r="AT878" s="11">
        <f t="shared" si="454"/>
        <v>0</v>
      </c>
      <c r="AU878" s="11">
        <f t="shared" si="454"/>
        <v>0</v>
      </c>
      <c r="AV878" s="11">
        <f t="shared" si="454"/>
        <v>0</v>
      </c>
      <c r="AW878" s="11">
        <f t="shared" si="454"/>
        <v>0</v>
      </c>
      <c r="AX878" s="11">
        <f t="shared" si="454"/>
        <v>0</v>
      </c>
      <c r="AY878" s="11">
        <f t="shared" si="447"/>
        <v>0</v>
      </c>
      <c r="AZ878" s="11">
        <f t="shared" si="447"/>
        <v>0</v>
      </c>
      <c r="BA878" s="11">
        <f t="shared" si="447"/>
        <v>0</v>
      </c>
      <c r="BB878" s="11">
        <f t="shared" si="428"/>
        <v>0</v>
      </c>
      <c r="BC878" s="11">
        <f t="shared" si="428"/>
        <v>0</v>
      </c>
      <c r="BD878" s="11">
        <f t="shared" si="428"/>
        <v>0</v>
      </c>
      <c r="BE878" s="11">
        <f t="shared" si="428"/>
        <v>0</v>
      </c>
      <c r="BF878" s="15" t="str">
        <f t="shared" si="431"/>
        <v>ČSN 42 5524</v>
      </c>
      <c r="BG878" s="42">
        <v>211.95</v>
      </c>
      <c r="BH878" s="17">
        <f t="shared" si="432"/>
        <v>900</v>
      </c>
      <c r="BI878" s="17">
        <f t="shared" si="433"/>
        <v>30</v>
      </c>
      <c r="BX878" s="18">
        <f t="shared" si="457"/>
        <v>27000</v>
      </c>
      <c r="BY878" s="42">
        <v>1.86</v>
      </c>
      <c r="BZ878" s="43">
        <f t="shared" si="434"/>
        <v>8.775654635527248</v>
      </c>
      <c r="CA878" s="18">
        <f t="shared" si="435"/>
        <v>1822500000</v>
      </c>
      <c r="CB878" s="18">
        <f t="shared" si="436"/>
        <v>4050000</v>
      </c>
      <c r="CC878" s="18">
        <f t="shared" si="437"/>
        <v>6075000</v>
      </c>
      <c r="CD878" s="25">
        <f t="shared" si="438"/>
        <v>1.5</v>
      </c>
      <c r="CE878" s="26">
        <f t="shared" si="439"/>
        <v>259.8076211353316</v>
      </c>
      <c r="CF878" s="18">
        <f t="shared" si="440"/>
        <v>27000</v>
      </c>
      <c r="CG878" s="18">
        <f t="shared" si="441"/>
        <v>27000</v>
      </c>
      <c r="CH878" s="18">
        <f t="shared" si="442"/>
        <v>2025000</v>
      </c>
      <c r="CI878" s="18">
        <f t="shared" si="443"/>
        <v>135000</v>
      </c>
      <c r="CJ878" s="18">
        <f t="shared" si="444"/>
        <v>202500</v>
      </c>
      <c r="CK878" s="25">
        <f t="shared" si="445"/>
        <v>1.5</v>
      </c>
      <c r="CL878" s="26">
        <f t="shared" si="446"/>
        <v>8.6602540378443873</v>
      </c>
      <c r="DJ878" s="20" t="s">
        <v>542</v>
      </c>
    </row>
    <row r="879" spans="1:114" x14ac:dyDescent="0.2">
      <c r="A879" s="15" t="s">
        <v>105</v>
      </c>
      <c r="B879" s="10" t="s">
        <v>979</v>
      </c>
      <c r="C879" s="11">
        <f t="shared" si="429"/>
        <v>247.27500000000001</v>
      </c>
      <c r="D879" s="11">
        <f t="shared" si="452"/>
        <v>900</v>
      </c>
      <c r="E879" s="11">
        <f t="shared" si="452"/>
        <v>35</v>
      </c>
      <c r="F879" s="11">
        <f t="shared" si="451"/>
        <v>0</v>
      </c>
      <c r="G879" s="11">
        <f t="shared" si="451"/>
        <v>0</v>
      </c>
      <c r="H879" s="11">
        <f t="shared" si="451"/>
        <v>0</v>
      </c>
      <c r="I879" s="11">
        <f t="shared" si="451"/>
        <v>0</v>
      </c>
      <c r="J879" s="11">
        <f t="shared" si="451"/>
        <v>0</v>
      </c>
      <c r="K879" s="11">
        <f t="shared" si="451"/>
        <v>0</v>
      </c>
      <c r="L879" s="11">
        <f t="shared" si="451"/>
        <v>0</v>
      </c>
      <c r="M879" s="11">
        <f t="shared" si="456"/>
        <v>0</v>
      </c>
      <c r="N879" s="11">
        <f t="shared" si="456"/>
        <v>0</v>
      </c>
      <c r="O879" s="11">
        <f t="shared" si="456"/>
        <v>0</v>
      </c>
      <c r="P879" s="11">
        <f t="shared" si="456"/>
        <v>0</v>
      </c>
      <c r="Q879" s="11">
        <f t="shared" si="456"/>
        <v>0</v>
      </c>
      <c r="R879" s="11">
        <f t="shared" si="456"/>
        <v>0</v>
      </c>
      <c r="S879" s="11">
        <f t="shared" si="456"/>
        <v>0</v>
      </c>
      <c r="T879" s="11">
        <f t="shared" si="456"/>
        <v>31500</v>
      </c>
      <c r="U879" s="40">
        <f t="shared" si="430"/>
        <v>1.87</v>
      </c>
      <c r="V879" s="11">
        <f t="shared" si="455"/>
        <v>7.5624304923667998</v>
      </c>
      <c r="W879" s="11">
        <f t="shared" si="455"/>
        <v>2126250000</v>
      </c>
      <c r="X879" s="11">
        <f t="shared" si="455"/>
        <v>4725000</v>
      </c>
      <c r="Y879" s="11">
        <f t="shared" si="455"/>
        <v>7087500</v>
      </c>
      <c r="Z879" s="11">
        <f t="shared" si="455"/>
        <v>1.5</v>
      </c>
      <c r="AA879" s="11">
        <f t="shared" si="455"/>
        <v>259.8076211353316</v>
      </c>
      <c r="AB879" s="11">
        <f t="shared" si="455"/>
        <v>31500</v>
      </c>
      <c r="AC879" s="11">
        <f t="shared" si="455"/>
        <v>31500</v>
      </c>
      <c r="AD879" s="11">
        <f t="shared" si="455"/>
        <v>3215625</v>
      </c>
      <c r="AE879" s="11">
        <f t="shared" si="455"/>
        <v>183750</v>
      </c>
      <c r="AF879" s="11">
        <f t="shared" si="455"/>
        <v>275625</v>
      </c>
      <c r="AG879" s="11">
        <f t="shared" si="455"/>
        <v>1.5</v>
      </c>
      <c r="AH879" s="11">
        <f t="shared" si="455"/>
        <v>10.103629710818451</v>
      </c>
      <c r="AI879" s="11">
        <f t="shared" si="455"/>
        <v>0</v>
      </c>
      <c r="AJ879" s="11">
        <f t="shared" si="455"/>
        <v>0</v>
      </c>
      <c r="AK879" s="11">
        <f t="shared" si="448"/>
        <v>0</v>
      </c>
      <c r="AL879" s="11">
        <f t="shared" si="448"/>
        <v>0</v>
      </c>
      <c r="AM879" s="11">
        <f t="shared" si="448"/>
        <v>0</v>
      </c>
      <c r="AN879" s="11">
        <f t="shared" si="448"/>
        <v>0</v>
      </c>
      <c r="AO879" s="11">
        <f t="shared" si="454"/>
        <v>0</v>
      </c>
      <c r="AP879" s="11">
        <f t="shared" si="454"/>
        <v>0</v>
      </c>
      <c r="AQ879" s="11">
        <f t="shared" si="454"/>
        <v>0</v>
      </c>
      <c r="AR879" s="11">
        <f t="shared" si="454"/>
        <v>0</v>
      </c>
      <c r="AS879" s="11">
        <f t="shared" si="454"/>
        <v>0</v>
      </c>
      <c r="AT879" s="11">
        <f t="shared" si="454"/>
        <v>0</v>
      </c>
      <c r="AU879" s="11">
        <f t="shared" si="454"/>
        <v>0</v>
      </c>
      <c r="AV879" s="11">
        <f t="shared" si="454"/>
        <v>0</v>
      </c>
      <c r="AW879" s="11">
        <f t="shared" si="454"/>
        <v>0</v>
      </c>
      <c r="AX879" s="11">
        <f t="shared" si="454"/>
        <v>0</v>
      </c>
      <c r="AY879" s="11">
        <f t="shared" si="447"/>
        <v>0</v>
      </c>
      <c r="AZ879" s="11">
        <f t="shared" si="447"/>
        <v>0</v>
      </c>
      <c r="BA879" s="11">
        <f t="shared" si="447"/>
        <v>0</v>
      </c>
      <c r="BB879" s="11">
        <f t="shared" si="428"/>
        <v>0</v>
      </c>
      <c r="BC879" s="11">
        <f t="shared" si="428"/>
        <v>0</v>
      </c>
      <c r="BD879" s="11">
        <f t="shared" si="428"/>
        <v>0</v>
      </c>
      <c r="BE879" s="11">
        <f t="shared" si="428"/>
        <v>0</v>
      </c>
      <c r="BF879" s="15" t="str">
        <f t="shared" si="431"/>
        <v>ČSN 42 5524</v>
      </c>
      <c r="BG879" s="42">
        <v>247.27500000000001</v>
      </c>
      <c r="BH879" s="17">
        <f t="shared" si="432"/>
        <v>900</v>
      </c>
      <c r="BI879" s="17">
        <f t="shared" si="433"/>
        <v>35</v>
      </c>
      <c r="BX879" s="18">
        <f t="shared" si="457"/>
        <v>31500</v>
      </c>
      <c r="BY879" s="42">
        <v>1.87</v>
      </c>
      <c r="BZ879" s="43">
        <f t="shared" si="434"/>
        <v>7.5624304923667998</v>
      </c>
      <c r="CA879" s="18">
        <f t="shared" si="435"/>
        <v>2126250000</v>
      </c>
      <c r="CB879" s="18">
        <f t="shared" si="436"/>
        <v>4725000</v>
      </c>
      <c r="CC879" s="18">
        <f t="shared" si="437"/>
        <v>7087500</v>
      </c>
      <c r="CD879" s="25">
        <f t="shared" si="438"/>
        <v>1.5</v>
      </c>
      <c r="CE879" s="26">
        <f t="shared" si="439"/>
        <v>259.8076211353316</v>
      </c>
      <c r="CF879" s="18">
        <f t="shared" si="440"/>
        <v>31500</v>
      </c>
      <c r="CG879" s="18">
        <f t="shared" si="441"/>
        <v>31500</v>
      </c>
      <c r="CH879" s="18">
        <f t="shared" si="442"/>
        <v>3215625</v>
      </c>
      <c r="CI879" s="18">
        <f t="shared" si="443"/>
        <v>183750</v>
      </c>
      <c r="CJ879" s="18">
        <f t="shared" si="444"/>
        <v>275625</v>
      </c>
      <c r="CK879" s="25">
        <f t="shared" si="445"/>
        <v>1.5</v>
      </c>
      <c r="CL879" s="26">
        <f t="shared" si="446"/>
        <v>10.103629710818451</v>
      </c>
      <c r="DJ879" s="20" t="s">
        <v>542</v>
      </c>
    </row>
    <row r="880" spans="1:114" x14ac:dyDescent="0.2">
      <c r="A880" s="15"/>
      <c r="D880" s="11" t="str">
        <f t="shared" si="452"/>
        <v/>
      </c>
      <c r="E880" s="11" t="str">
        <f t="shared" si="452"/>
        <v/>
      </c>
      <c r="F880" s="11" t="str">
        <f t="shared" si="451"/>
        <v/>
      </c>
      <c r="G880" s="11" t="str">
        <f t="shared" si="451"/>
        <v/>
      </c>
      <c r="H880" s="11" t="str">
        <f t="shared" si="451"/>
        <v/>
      </c>
      <c r="I880" s="11" t="str">
        <f t="shared" si="451"/>
        <v/>
      </c>
      <c r="J880" s="11" t="str">
        <f t="shared" si="451"/>
        <v/>
      </c>
      <c r="K880" s="11" t="str">
        <f t="shared" si="451"/>
        <v/>
      </c>
      <c r="L880" s="11" t="str">
        <f t="shared" si="451"/>
        <v/>
      </c>
      <c r="M880" s="11" t="str">
        <f t="shared" si="456"/>
        <v/>
      </c>
      <c r="N880" s="11" t="str">
        <f t="shared" si="456"/>
        <v/>
      </c>
      <c r="O880" s="11" t="str">
        <f t="shared" si="456"/>
        <v/>
      </c>
      <c r="P880" s="11" t="str">
        <f t="shared" si="456"/>
        <v/>
      </c>
      <c r="Q880" s="11" t="str">
        <f t="shared" si="456"/>
        <v/>
      </c>
      <c r="R880" s="11" t="str">
        <f t="shared" si="456"/>
        <v/>
      </c>
      <c r="S880" s="11" t="str">
        <f t="shared" si="456"/>
        <v/>
      </c>
      <c r="T880" s="11" t="str">
        <f t="shared" si="456"/>
        <v/>
      </c>
      <c r="V880" s="11" t="str">
        <f t="shared" si="455"/>
        <v/>
      </c>
      <c r="W880" s="11" t="str">
        <f t="shared" si="455"/>
        <v/>
      </c>
      <c r="X880" s="11" t="str">
        <f t="shared" si="455"/>
        <v/>
      </c>
      <c r="Y880" s="11" t="str">
        <f t="shared" si="455"/>
        <v/>
      </c>
      <c r="Z880" s="11" t="str">
        <f t="shared" si="455"/>
        <v/>
      </c>
      <c r="AA880" s="11" t="str">
        <f t="shared" si="455"/>
        <v/>
      </c>
      <c r="AB880" s="11" t="str">
        <f t="shared" si="455"/>
        <v/>
      </c>
      <c r="AC880" s="11" t="str">
        <f t="shared" si="455"/>
        <v/>
      </c>
      <c r="AD880" s="11" t="str">
        <f t="shared" si="455"/>
        <v/>
      </c>
      <c r="AE880" s="11" t="str">
        <f t="shared" si="455"/>
        <v/>
      </c>
      <c r="AF880" s="11" t="str">
        <f t="shared" si="455"/>
        <v/>
      </c>
      <c r="AG880" s="11" t="str">
        <f t="shared" si="455"/>
        <v/>
      </c>
      <c r="AH880" s="11" t="str">
        <f t="shared" si="455"/>
        <v/>
      </c>
      <c r="AI880" s="11" t="str">
        <f t="shared" si="455"/>
        <v/>
      </c>
      <c r="AJ880" s="11" t="str">
        <f t="shared" si="455"/>
        <v/>
      </c>
      <c r="AK880" s="11" t="str">
        <f t="shared" si="448"/>
        <v/>
      </c>
      <c r="AL880" s="11" t="str">
        <f t="shared" si="448"/>
        <v/>
      </c>
      <c r="AM880" s="11" t="str">
        <f t="shared" si="448"/>
        <v/>
      </c>
      <c r="AN880" s="11" t="str">
        <f t="shared" si="448"/>
        <v/>
      </c>
      <c r="AO880" s="11" t="str">
        <f t="shared" si="454"/>
        <v/>
      </c>
      <c r="AP880" s="11" t="str">
        <f t="shared" si="454"/>
        <v/>
      </c>
      <c r="AQ880" s="11" t="str">
        <f t="shared" si="454"/>
        <v/>
      </c>
      <c r="AR880" s="11" t="str">
        <f t="shared" si="454"/>
        <v/>
      </c>
      <c r="AS880" s="11" t="str">
        <f t="shared" si="454"/>
        <v/>
      </c>
      <c r="AT880" s="11" t="str">
        <f t="shared" si="454"/>
        <v/>
      </c>
      <c r="AU880" s="11" t="str">
        <f t="shared" si="454"/>
        <v/>
      </c>
      <c r="AV880" s="11" t="str">
        <f t="shared" si="454"/>
        <v/>
      </c>
      <c r="AW880" s="11" t="str">
        <f t="shared" si="454"/>
        <v/>
      </c>
      <c r="AX880" s="11" t="str">
        <f t="shared" si="454"/>
        <v/>
      </c>
      <c r="AY880" s="11" t="str">
        <f t="shared" si="447"/>
        <v/>
      </c>
      <c r="AZ880" s="11" t="str">
        <f t="shared" si="447"/>
        <v/>
      </c>
      <c r="BA880" s="11" t="str">
        <f t="shared" si="447"/>
        <v/>
      </c>
      <c r="BB880" s="11" t="str">
        <f t="shared" si="428"/>
        <v/>
      </c>
      <c r="BC880" s="11" t="str">
        <f t="shared" si="428"/>
        <v/>
      </c>
      <c r="BD880" s="11" t="str">
        <f t="shared" si="428"/>
        <v/>
      </c>
      <c r="BE880" s="11" t="str">
        <f t="shared" si="428"/>
        <v/>
      </c>
      <c r="CF880" s="18"/>
      <c r="CG880" s="18"/>
    </row>
    <row r="881" spans="1:125" x14ac:dyDescent="0.2">
      <c r="A881" s="15" t="s">
        <v>105</v>
      </c>
      <c r="B881" s="10" t="s">
        <v>980</v>
      </c>
      <c r="C881" s="11">
        <f t="shared" ref="C881:C944" si="458">IF(A881="x",BG881*$C$4,0)</f>
        <v>1.2022482386206435</v>
      </c>
      <c r="D881" s="11">
        <f t="shared" si="452"/>
        <v>0</v>
      </c>
      <c r="E881" s="11">
        <f t="shared" si="452"/>
        <v>0</v>
      </c>
      <c r="F881" s="11">
        <f t="shared" si="451"/>
        <v>22</v>
      </c>
      <c r="G881" s="11">
        <f t="shared" si="451"/>
        <v>2.5</v>
      </c>
      <c r="H881" s="11">
        <f t="shared" si="451"/>
        <v>0</v>
      </c>
      <c r="I881" s="11">
        <f t="shared" si="451"/>
        <v>0</v>
      </c>
      <c r="J881" s="11">
        <f t="shared" si="451"/>
        <v>0</v>
      </c>
      <c r="K881" s="11">
        <f t="shared" si="451"/>
        <v>0</v>
      </c>
      <c r="L881" s="11">
        <f t="shared" si="451"/>
        <v>0</v>
      </c>
      <c r="M881" s="11">
        <f t="shared" si="456"/>
        <v>0</v>
      </c>
      <c r="N881" s="11">
        <f t="shared" si="456"/>
        <v>0</v>
      </c>
      <c r="O881" s="11">
        <f t="shared" si="456"/>
        <v>0</v>
      </c>
      <c r="P881" s="11">
        <f t="shared" si="456"/>
        <v>0</v>
      </c>
      <c r="Q881" s="11">
        <f t="shared" si="456"/>
        <v>0</v>
      </c>
      <c r="R881" s="11">
        <f t="shared" si="456"/>
        <v>0</v>
      </c>
      <c r="S881" s="11">
        <f t="shared" si="456"/>
        <v>0</v>
      </c>
      <c r="T881" s="11">
        <f t="shared" si="456"/>
        <v>153.15264186250241</v>
      </c>
      <c r="U881" s="40">
        <f t="shared" ref="U881:U944" si="459">IF(A881="x",BY881*$U$4,0)</f>
        <v>6.9115038378975438E-2</v>
      </c>
      <c r="V881" s="11">
        <f t="shared" si="455"/>
        <v>57.48815939898742</v>
      </c>
      <c r="W881" s="11">
        <f t="shared" si="455"/>
        <v>7399.1870099821481</v>
      </c>
      <c r="X881" s="11">
        <f t="shared" si="455"/>
        <v>672.65336454383169</v>
      </c>
      <c r="Y881" s="11">
        <f t="shared" si="455"/>
        <v>955.83333333333348</v>
      </c>
      <c r="Z881" s="11">
        <f t="shared" si="455"/>
        <v>1.4209894482302097</v>
      </c>
      <c r="AA881" s="11">
        <f t="shared" si="455"/>
        <v>6.9507193872289221</v>
      </c>
      <c r="AB881" s="11">
        <f t="shared" si="455"/>
        <v>97.5</v>
      </c>
      <c r="AC881" s="11">
        <f t="shared" si="455"/>
        <v>0</v>
      </c>
      <c r="AD881" s="11">
        <f t="shared" si="455"/>
        <v>0</v>
      </c>
      <c r="AE881" s="11">
        <f t="shared" si="455"/>
        <v>0</v>
      </c>
      <c r="AF881" s="11">
        <f t="shared" si="455"/>
        <v>0</v>
      </c>
      <c r="AG881" s="11">
        <f t="shared" si="455"/>
        <v>0</v>
      </c>
      <c r="AH881" s="11">
        <f t="shared" si="455"/>
        <v>0</v>
      </c>
      <c r="AI881" s="11">
        <f t="shared" si="455"/>
        <v>0</v>
      </c>
      <c r="AJ881" s="11">
        <f t="shared" si="455"/>
        <v>0</v>
      </c>
      <c r="AK881" s="11">
        <f t="shared" si="448"/>
        <v>0</v>
      </c>
      <c r="AL881" s="11">
        <f t="shared" si="448"/>
        <v>0</v>
      </c>
      <c r="AM881" s="11">
        <f t="shared" si="448"/>
        <v>0</v>
      </c>
      <c r="AN881" s="11">
        <f t="shared" si="448"/>
        <v>0</v>
      </c>
      <c r="AO881" s="11">
        <f t="shared" si="454"/>
        <v>0</v>
      </c>
      <c r="AP881" s="11">
        <f t="shared" si="454"/>
        <v>0</v>
      </c>
      <c r="AQ881" s="11">
        <f t="shared" si="454"/>
        <v>0</v>
      </c>
      <c r="AR881" s="11">
        <f t="shared" si="454"/>
        <v>0</v>
      </c>
      <c r="AS881" s="11">
        <f t="shared" si="454"/>
        <v>0</v>
      </c>
      <c r="AT881" s="11">
        <f t="shared" si="454"/>
        <v>0</v>
      </c>
      <c r="AU881" s="11">
        <f t="shared" si="454"/>
        <v>0</v>
      </c>
      <c r="AV881" s="11">
        <f t="shared" si="454"/>
        <v>14798.374019964296</v>
      </c>
      <c r="AW881" s="11">
        <f t="shared" si="454"/>
        <v>0</v>
      </c>
      <c r="AX881" s="11">
        <f t="shared" si="454"/>
        <v>0</v>
      </c>
      <c r="AY881" s="11">
        <f t="shared" si="447"/>
        <v>597.29530326375937</v>
      </c>
      <c r="AZ881" s="11">
        <f t="shared" si="447"/>
        <v>1</v>
      </c>
      <c r="BA881" s="11">
        <f t="shared" si="447"/>
        <v>1</v>
      </c>
      <c r="BB881" s="11">
        <f t="shared" si="428"/>
        <v>1</v>
      </c>
      <c r="BC881" s="11">
        <f t="shared" si="428"/>
        <v>1</v>
      </c>
      <c r="BD881" s="11">
        <f t="shared" si="428"/>
        <v>1</v>
      </c>
      <c r="BE881" s="11">
        <f t="shared" si="428"/>
        <v>1</v>
      </c>
      <c r="BF881" s="15" t="str">
        <f t="shared" ref="BF881:BF944" si="460">IF(A881="x",DJ881,0)</f>
        <v>ČSN 42 5715</v>
      </c>
      <c r="BG881" s="44">
        <v>1.2022482386206435</v>
      </c>
      <c r="BJ881" s="17">
        <f t="shared" ref="BJ881:BJ944" si="461">VALUE(MID(B881,FIND(" ",B881)+1,LEN(B881)-LEN(BK881)-FIND(" ",B881)-1))</f>
        <v>22</v>
      </c>
      <c r="BK881" s="17">
        <f t="shared" ref="BK881:BK944" si="462">VALUE(MID(B881,FIND("x",B881)+1,LEN(B881)-FIND("x",B881)))</f>
        <v>2.5</v>
      </c>
      <c r="BX881" s="18">
        <f>PI()/4*(BJ881^2-(BJ881-2*BK881)^2)</f>
        <v>153.15264186250241</v>
      </c>
      <c r="BY881" s="42">
        <v>6.9115038378975438E-2</v>
      </c>
      <c r="BZ881" s="43">
        <f>BY881/(BX881*0.00000785)</f>
        <v>57.48815939898742</v>
      </c>
      <c r="CA881" s="18">
        <f>PI()/4*((BJ881/2)^4-((BJ881-2*BK881)/2)^4)</f>
        <v>7399.1870099821481</v>
      </c>
      <c r="CB881" s="18">
        <f>PI()/4*((BJ881/2)^4-(((BJ881-2*BK881)/2)^4))/(BJ881/2)</f>
        <v>672.65336454383169</v>
      </c>
      <c r="CC881" s="18">
        <f>(BJ881^3)/6*(1-(1-2*BK881/BJ881)^3)</f>
        <v>955.83333333333348</v>
      </c>
      <c r="CD881" s="25">
        <f>CC881/CB881</f>
        <v>1.4209894482302097</v>
      </c>
      <c r="CE881" s="26">
        <f>SQRT(CA881/BX881)</f>
        <v>6.9507193872289221</v>
      </c>
      <c r="CF881" s="18">
        <f>2*BX881/PI()</f>
        <v>97.5</v>
      </c>
      <c r="CG881" s="18"/>
      <c r="CZ881" s="18">
        <f>PI()/2*((BJ881/2)^4-((BJ881-2*BK881)/2)^4)</f>
        <v>14798.374019964296</v>
      </c>
      <c r="DC881" s="18">
        <f t="shared" ref="DC881:DC944" si="463">2*PI()*(BJ881-BK881)^2/4</f>
        <v>597.29530326375937</v>
      </c>
      <c r="DD881" s="17">
        <f>IF(BJ881/BK881&lt;=90*1^2,IF(BJ881/BK881&lt;=70*1^2,IF(BJ881/BK881&lt;=50*1^2,1,2),3),4)</f>
        <v>1</v>
      </c>
      <c r="DE881" s="17">
        <f>IF(BJ881/BK881&lt;=90*0.81^2,IF(BJ881/BK881&lt;=70*0.81^2,IF(BJ881/BK881&lt;=50*0.81^2,1,2),3),4)</f>
        <v>1</v>
      </c>
      <c r="DF881" s="17">
        <f>IF(BJ881/BK881&lt;=90*0.71^2,IF(BJ881/BK881&lt;=70*0.71^2,IF(BJ881/BK881&lt;=50*0.71^2,1,2),3),4)</f>
        <v>1</v>
      </c>
      <c r="DG881" s="17">
        <v>1</v>
      </c>
      <c r="DH881" s="17">
        <v>1</v>
      </c>
      <c r="DI881" s="17">
        <v>1</v>
      </c>
      <c r="DJ881" s="20" t="s">
        <v>981</v>
      </c>
      <c r="DK881" s="45"/>
      <c r="DL881" s="46"/>
      <c r="DN881" s="46"/>
      <c r="DO881" s="46"/>
      <c r="DP881" s="46"/>
      <c r="DU881" s="48"/>
    </row>
    <row r="882" spans="1:125" x14ac:dyDescent="0.2">
      <c r="A882" s="15" t="s">
        <v>105</v>
      </c>
      <c r="B882" s="10" t="s">
        <v>982</v>
      </c>
      <c r="C882" s="11">
        <f t="shared" si="458"/>
        <v>1.4057056328487527</v>
      </c>
      <c r="D882" s="11">
        <f t="shared" si="452"/>
        <v>0</v>
      </c>
      <c r="E882" s="11">
        <f t="shared" si="452"/>
        <v>0</v>
      </c>
      <c r="F882" s="11">
        <f t="shared" si="451"/>
        <v>22</v>
      </c>
      <c r="G882" s="11">
        <f t="shared" si="451"/>
        <v>3</v>
      </c>
      <c r="H882" s="11">
        <f t="shared" si="451"/>
        <v>0</v>
      </c>
      <c r="I882" s="11">
        <f t="shared" si="451"/>
        <v>0</v>
      </c>
      <c r="J882" s="11">
        <f t="shared" si="451"/>
        <v>0</v>
      </c>
      <c r="K882" s="11">
        <f t="shared" si="451"/>
        <v>0</v>
      </c>
      <c r="L882" s="11">
        <f t="shared" si="451"/>
        <v>0</v>
      </c>
      <c r="M882" s="11">
        <f t="shared" si="456"/>
        <v>0</v>
      </c>
      <c r="N882" s="11">
        <f t="shared" si="456"/>
        <v>0</v>
      </c>
      <c r="O882" s="11">
        <f t="shared" si="456"/>
        <v>0</v>
      </c>
      <c r="P882" s="11">
        <f t="shared" si="456"/>
        <v>0</v>
      </c>
      <c r="Q882" s="11">
        <f t="shared" si="456"/>
        <v>0</v>
      </c>
      <c r="R882" s="11">
        <f t="shared" si="456"/>
        <v>0</v>
      </c>
      <c r="S882" s="11">
        <f t="shared" si="456"/>
        <v>0</v>
      </c>
      <c r="T882" s="11">
        <f t="shared" si="456"/>
        <v>179.0707812546182</v>
      </c>
      <c r="U882" s="40">
        <f t="shared" si="459"/>
        <v>6.9115038378975438E-2</v>
      </c>
      <c r="V882" s="11">
        <f t="shared" si="455"/>
        <v>49.167504749133983</v>
      </c>
      <c r="W882" s="11">
        <f t="shared" si="455"/>
        <v>8282.0236330260923</v>
      </c>
      <c r="X882" s="11">
        <f t="shared" si="455"/>
        <v>752.91123936600843</v>
      </c>
      <c r="Y882" s="11">
        <f t="shared" si="455"/>
        <v>1092</v>
      </c>
      <c r="Z882" s="11">
        <f t="shared" si="455"/>
        <v>1.4503701670326006</v>
      </c>
      <c r="AA882" s="11">
        <f t="shared" si="455"/>
        <v>6.800735254367722</v>
      </c>
      <c r="AB882" s="11">
        <f t="shared" si="455"/>
        <v>114</v>
      </c>
      <c r="AC882" s="11">
        <f t="shared" si="455"/>
        <v>0</v>
      </c>
      <c r="AD882" s="11">
        <f t="shared" si="455"/>
        <v>0</v>
      </c>
      <c r="AE882" s="11">
        <f t="shared" si="455"/>
        <v>0</v>
      </c>
      <c r="AF882" s="11">
        <f t="shared" si="455"/>
        <v>0</v>
      </c>
      <c r="AG882" s="11">
        <f t="shared" si="455"/>
        <v>0</v>
      </c>
      <c r="AH882" s="11">
        <f t="shared" si="455"/>
        <v>0</v>
      </c>
      <c r="AI882" s="11">
        <f t="shared" si="455"/>
        <v>0</v>
      </c>
      <c r="AJ882" s="11">
        <f t="shared" si="455"/>
        <v>0</v>
      </c>
      <c r="AK882" s="11">
        <f t="shared" si="448"/>
        <v>0</v>
      </c>
      <c r="AL882" s="11">
        <f t="shared" si="448"/>
        <v>0</v>
      </c>
      <c r="AM882" s="11">
        <f t="shared" si="448"/>
        <v>0</v>
      </c>
      <c r="AN882" s="11">
        <f t="shared" si="448"/>
        <v>0</v>
      </c>
      <c r="AO882" s="11">
        <f t="shared" si="454"/>
        <v>0</v>
      </c>
      <c r="AP882" s="11">
        <f t="shared" si="454"/>
        <v>0</v>
      </c>
      <c r="AQ882" s="11">
        <f t="shared" si="454"/>
        <v>0</v>
      </c>
      <c r="AR882" s="11">
        <f t="shared" si="454"/>
        <v>0</v>
      </c>
      <c r="AS882" s="11">
        <f t="shared" si="454"/>
        <v>0</v>
      </c>
      <c r="AT882" s="11">
        <f t="shared" si="454"/>
        <v>0</v>
      </c>
      <c r="AU882" s="11">
        <f t="shared" si="454"/>
        <v>0</v>
      </c>
      <c r="AV882" s="11">
        <f t="shared" si="454"/>
        <v>16564.047266052185</v>
      </c>
      <c r="AW882" s="11">
        <f t="shared" si="454"/>
        <v>0</v>
      </c>
      <c r="AX882" s="11">
        <f t="shared" si="454"/>
        <v>0</v>
      </c>
      <c r="AY882" s="11">
        <f t="shared" si="447"/>
        <v>567.05747397295761</v>
      </c>
      <c r="AZ882" s="11">
        <f t="shared" si="447"/>
        <v>1</v>
      </c>
      <c r="BA882" s="11">
        <f t="shared" si="447"/>
        <v>1</v>
      </c>
      <c r="BB882" s="11">
        <f t="shared" si="428"/>
        <v>1</v>
      </c>
      <c r="BC882" s="11">
        <f t="shared" si="428"/>
        <v>1</v>
      </c>
      <c r="BD882" s="11">
        <f t="shared" si="428"/>
        <v>1</v>
      </c>
      <c r="BE882" s="11">
        <f t="shared" si="428"/>
        <v>1</v>
      </c>
      <c r="BF882" s="15" t="str">
        <f t="shared" si="460"/>
        <v>ČSN 42 5715</v>
      </c>
      <c r="BG882" s="44">
        <v>1.4057056328487527</v>
      </c>
      <c r="BJ882" s="17">
        <f t="shared" si="461"/>
        <v>22</v>
      </c>
      <c r="BK882" s="17">
        <f t="shared" si="462"/>
        <v>3</v>
      </c>
      <c r="BX882" s="18">
        <f t="shared" ref="BX882:BX945" si="464">PI()/4*(BJ882^2-(BJ882-2*BK882)^2)</f>
        <v>179.0707812546182</v>
      </c>
      <c r="BY882" s="42">
        <v>6.9115038378975438E-2</v>
      </c>
      <c r="BZ882" s="43">
        <f t="shared" ref="BZ882:BZ945" si="465">BY882/(BX882*0.00000785)</f>
        <v>49.167504749133983</v>
      </c>
      <c r="CA882" s="18">
        <f t="shared" ref="CA882:CA945" si="466">PI()/4*((BJ882/2)^4-((BJ882-2*BK882)/2)^4)</f>
        <v>8282.0236330260923</v>
      </c>
      <c r="CB882" s="18">
        <f t="shared" ref="CB882:CB945" si="467">PI()/4*((BJ882/2)^4-(((BJ882-2*BK882)/2)^4))/(BJ882/2)</f>
        <v>752.91123936600843</v>
      </c>
      <c r="CC882" s="18">
        <f t="shared" ref="CC882:CC945" si="468">(BJ882^3)/6*(1-(1-2*BK882/BJ882)^3)</f>
        <v>1092</v>
      </c>
      <c r="CD882" s="25">
        <f t="shared" ref="CD882:CD945" si="469">CC882/CB882</f>
        <v>1.4503701670326006</v>
      </c>
      <c r="CE882" s="26">
        <f t="shared" ref="CE882:CE945" si="470">SQRT(CA882/BX882)</f>
        <v>6.800735254367722</v>
      </c>
      <c r="CF882" s="18">
        <f t="shared" ref="CF882:CF945" si="471">2*BX882/PI()</f>
        <v>114</v>
      </c>
      <c r="CG882" s="18"/>
      <c r="CZ882" s="18">
        <f t="shared" ref="CZ882:CZ945" si="472">PI()/2*((BJ882/2)^4-((BJ882-2*BK882)/2)^4)</f>
        <v>16564.047266052185</v>
      </c>
      <c r="DC882" s="18">
        <f t="shared" si="463"/>
        <v>567.05747397295761</v>
      </c>
      <c r="DD882" s="17">
        <f t="shared" ref="DD882:DD945" si="473">IF(BJ882/BK882&lt;=90*1^2,IF(BJ882/BK882&lt;=70*1^2,IF(BJ882/BK882&lt;=50*1^2,1,2),3),4)</f>
        <v>1</v>
      </c>
      <c r="DE882" s="17">
        <f t="shared" ref="DE882:DE945" si="474">IF(BJ882/BK882&lt;=90*0.81^2,IF(BJ882/BK882&lt;=70*0.81^2,IF(BJ882/BK882&lt;=50*0.81^2,1,2),3),4)</f>
        <v>1</v>
      </c>
      <c r="DF882" s="17">
        <f t="shared" ref="DF882:DF945" si="475">IF(BJ882/BK882&lt;=90*0.71^2,IF(BJ882/BK882&lt;=70*0.71^2,IF(BJ882/BK882&lt;=50*0.71^2,1,2),3),4)</f>
        <v>1</v>
      </c>
      <c r="DG882" s="17">
        <v>1</v>
      </c>
      <c r="DH882" s="17">
        <v>1</v>
      </c>
      <c r="DI882" s="17">
        <v>1</v>
      </c>
      <c r="DJ882" s="20" t="s">
        <v>981</v>
      </c>
      <c r="DK882" s="45"/>
      <c r="DL882" s="46"/>
      <c r="DN882" s="46"/>
      <c r="DO882" s="46"/>
      <c r="DP882" s="46"/>
      <c r="DU882" s="48"/>
    </row>
    <row r="883" spans="1:125" x14ac:dyDescent="0.2">
      <c r="A883" s="15" t="s">
        <v>105</v>
      </c>
      <c r="B883" s="10" t="s">
        <v>983</v>
      </c>
      <c r="C883" s="11">
        <f t="shared" si="458"/>
        <v>1.5968322759115217</v>
      </c>
      <c r="D883" s="11">
        <f t="shared" si="452"/>
        <v>0</v>
      </c>
      <c r="E883" s="11">
        <f t="shared" si="452"/>
        <v>0</v>
      </c>
      <c r="F883" s="11">
        <f t="shared" si="451"/>
        <v>22</v>
      </c>
      <c r="G883" s="11">
        <f t="shared" si="451"/>
        <v>3.5</v>
      </c>
      <c r="H883" s="11">
        <f t="shared" si="451"/>
        <v>0</v>
      </c>
      <c r="I883" s="11">
        <f t="shared" si="451"/>
        <v>0</v>
      </c>
      <c r="J883" s="11">
        <f t="shared" si="451"/>
        <v>0</v>
      </c>
      <c r="K883" s="11">
        <f t="shared" si="451"/>
        <v>0</v>
      </c>
      <c r="L883" s="11">
        <f t="shared" si="451"/>
        <v>0</v>
      </c>
      <c r="M883" s="11">
        <f t="shared" si="456"/>
        <v>0</v>
      </c>
      <c r="N883" s="11">
        <f t="shared" si="456"/>
        <v>0</v>
      </c>
      <c r="O883" s="11">
        <f t="shared" si="456"/>
        <v>0</v>
      </c>
      <c r="P883" s="11">
        <f t="shared" si="456"/>
        <v>0</v>
      </c>
      <c r="Q883" s="11">
        <f t="shared" si="456"/>
        <v>0</v>
      </c>
      <c r="R883" s="11">
        <f t="shared" si="456"/>
        <v>0</v>
      </c>
      <c r="S883" s="11">
        <f t="shared" si="456"/>
        <v>0</v>
      </c>
      <c r="T883" s="11">
        <f t="shared" si="456"/>
        <v>203.4181243199391</v>
      </c>
      <c r="U883" s="40">
        <f t="shared" si="459"/>
        <v>6.9115038378975438E-2</v>
      </c>
      <c r="V883" s="11">
        <f t="shared" si="455"/>
        <v>43.282591053291689</v>
      </c>
      <c r="W883" s="11">
        <f t="shared" si="455"/>
        <v>9013.9656339273024</v>
      </c>
      <c r="X883" s="11">
        <f t="shared" si="455"/>
        <v>819.45142126611836</v>
      </c>
      <c r="Y883" s="11">
        <f t="shared" si="455"/>
        <v>1212.1666666666665</v>
      </c>
      <c r="Z883" s="11">
        <f t="shared" si="455"/>
        <v>1.4792416428954038</v>
      </c>
      <c r="AA883" s="11">
        <f t="shared" si="455"/>
        <v>6.656763477847174</v>
      </c>
      <c r="AB883" s="11">
        <f t="shared" si="455"/>
        <v>129.5</v>
      </c>
      <c r="AC883" s="11">
        <f t="shared" si="455"/>
        <v>0</v>
      </c>
      <c r="AD883" s="11">
        <f t="shared" si="455"/>
        <v>0</v>
      </c>
      <c r="AE883" s="11">
        <f t="shared" si="455"/>
        <v>0</v>
      </c>
      <c r="AF883" s="11">
        <f t="shared" si="455"/>
        <v>0</v>
      </c>
      <c r="AG883" s="11">
        <f t="shared" si="455"/>
        <v>0</v>
      </c>
      <c r="AH883" s="11">
        <f t="shared" si="455"/>
        <v>0</v>
      </c>
      <c r="AI883" s="11">
        <f t="shared" si="455"/>
        <v>0</v>
      </c>
      <c r="AJ883" s="11">
        <f t="shared" si="455"/>
        <v>0</v>
      </c>
      <c r="AK883" s="11">
        <f t="shared" si="448"/>
        <v>0</v>
      </c>
      <c r="AL883" s="11">
        <f t="shared" si="448"/>
        <v>0</v>
      </c>
      <c r="AM883" s="11">
        <f t="shared" si="448"/>
        <v>0</v>
      </c>
      <c r="AN883" s="11">
        <f t="shared" si="448"/>
        <v>0</v>
      </c>
      <c r="AO883" s="11">
        <f t="shared" si="454"/>
        <v>0</v>
      </c>
      <c r="AP883" s="11">
        <f t="shared" si="454"/>
        <v>0</v>
      </c>
      <c r="AQ883" s="11">
        <f t="shared" si="454"/>
        <v>0</v>
      </c>
      <c r="AR883" s="11">
        <f t="shared" si="454"/>
        <v>0</v>
      </c>
      <c r="AS883" s="11">
        <f t="shared" si="454"/>
        <v>0</v>
      </c>
      <c r="AT883" s="11">
        <f t="shared" si="454"/>
        <v>0</v>
      </c>
      <c r="AU883" s="11">
        <f t="shared" si="454"/>
        <v>0</v>
      </c>
      <c r="AV883" s="11">
        <f t="shared" si="454"/>
        <v>18027.931267854605</v>
      </c>
      <c r="AW883" s="11">
        <f t="shared" si="454"/>
        <v>0</v>
      </c>
      <c r="AX883" s="11">
        <f t="shared" si="454"/>
        <v>0</v>
      </c>
      <c r="AY883" s="11">
        <f t="shared" si="447"/>
        <v>537.60504284555338</v>
      </c>
      <c r="AZ883" s="11">
        <f t="shared" si="447"/>
        <v>1</v>
      </c>
      <c r="BA883" s="11">
        <f t="shared" si="447"/>
        <v>1</v>
      </c>
      <c r="BB883" s="11">
        <f t="shared" si="428"/>
        <v>1</v>
      </c>
      <c r="BC883" s="11">
        <f t="shared" si="428"/>
        <v>1</v>
      </c>
      <c r="BD883" s="11">
        <f t="shared" si="428"/>
        <v>1</v>
      </c>
      <c r="BE883" s="11">
        <f t="shared" si="428"/>
        <v>1</v>
      </c>
      <c r="BF883" s="15" t="str">
        <f t="shared" si="460"/>
        <v>ČSN 42 5715</v>
      </c>
      <c r="BG883" s="44">
        <v>1.5968322759115217</v>
      </c>
      <c r="BJ883" s="17">
        <f t="shared" si="461"/>
        <v>22</v>
      </c>
      <c r="BK883" s="17">
        <f t="shared" si="462"/>
        <v>3.5</v>
      </c>
      <c r="BX883" s="18">
        <f t="shared" si="464"/>
        <v>203.4181243199391</v>
      </c>
      <c r="BY883" s="42">
        <v>6.9115038378975438E-2</v>
      </c>
      <c r="BZ883" s="43">
        <f t="shared" si="465"/>
        <v>43.282591053291689</v>
      </c>
      <c r="CA883" s="18">
        <f t="shared" si="466"/>
        <v>9013.9656339273024</v>
      </c>
      <c r="CB883" s="18">
        <f t="shared" si="467"/>
        <v>819.45142126611836</v>
      </c>
      <c r="CC883" s="18">
        <f t="shared" si="468"/>
        <v>1212.1666666666665</v>
      </c>
      <c r="CD883" s="25">
        <f t="shared" si="469"/>
        <v>1.4792416428954038</v>
      </c>
      <c r="CE883" s="26">
        <f t="shared" si="470"/>
        <v>6.656763477847174</v>
      </c>
      <c r="CF883" s="18">
        <f t="shared" si="471"/>
        <v>129.5</v>
      </c>
      <c r="CG883" s="18"/>
      <c r="CZ883" s="18">
        <f t="shared" si="472"/>
        <v>18027.931267854605</v>
      </c>
      <c r="DC883" s="18">
        <f t="shared" si="463"/>
        <v>537.60504284555338</v>
      </c>
      <c r="DD883" s="17">
        <f t="shared" si="473"/>
        <v>1</v>
      </c>
      <c r="DE883" s="17">
        <f t="shared" si="474"/>
        <v>1</v>
      </c>
      <c r="DF883" s="17">
        <f t="shared" si="475"/>
        <v>1</v>
      </c>
      <c r="DG883" s="17">
        <v>1</v>
      </c>
      <c r="DH883" s="17">
        <v>1</v>
      </c>
      <c r="DI883" s="17">
        <v>1</v>
      </c>
      <c r="DJ883" s="20" t="s">
        <v>981</v>
      </c>
      <c r="DK883" s="45"/>
      <c r="DL883" s="46"/>
      <c r="DN883" s="46"/>
      <c r="DO883" s="46"/>
      <c r="DP883" s="46"/>
      <c r="DU883" s="48"/>
    </row>
    <row r="884" spans="1:125" x14ac:dyDescent="0.2">
      <c r="A884" s="15" t="s">
        <v>105</v>
      </c>
      <c r="B884" s="10" t="s">
        <v>984</v>
      </c>
      <c r="C884" s="11">
        <f t="shared" si="458"/>
        <v>1.7756281678089509</v>
      </c>
      <c r="D884" s="11">
        <f t="shared" si="452"/>
        <v>0</v>
      </c>
      <c r="E884" s="11">
        <f t="shared" si="452"/>
        <v>0</v>
      </c>
      <c r="F884" s="11">
        <f t="shared" si="451"/>
        <v>22</v>
      </c>
      <c r="G884" s="11">
        <f t="shared" si="451"/>
        <v>4</v>
      </c>
      <c r="H884" s="11">
        <f t="shared" si="451"/>
        <v>0</v>
      </c>
      <c r="I884" s="11">
        <f t="shared" si="451"/>
        <v>0</v>
      </c>
      <c r="J884" s="11">
        <f t="shared" si="451"/>
        <v>0</v>
      </c>
      <c r="K884" s="11">
        <f t="shared" si="451"/>
        <v>0</v>
      </c>
      <c r="L884" s="11">
        <f t="shared" si="451"/>
        <v>0</v>
      </c>
      <c r="M884" s="11">
        <f t="shared" si="456"/>
        <v>0</v>
      </c>
      <c r="N884" s="11">
        <f t="shared" si="456"/>
        <v>0</v>
      </c>
      <c r="O884" s="11">
        <f t="shared" si="456"/>
        <v>0</v>
      </c>
      <c r="P884" s="11">
        <f t="shared" si="456"/>
        <v>0</v>
      </c>
      <c r="Q884" s="11">
        <f t="shared" si="456"/>
        <v>0</v>
      </c>
      <c r="R884" s="11">
        <f t="shared" si="456"/>
        <v>0</v>
      </c>
      <c r="S884" s="11">
        <f t="shared" si="456"/>
        <v>0</v>
      </c>
      <c r="T884" s="11">
        <f t="shared" si="456"/>
        <v>226.1946710584651</v>
      </c>
      <c r="U884" s="40">
        <f t="shared" si="459"/>
        <v>6.9115038378975438E-2</v>
      </c>
      <c r="V884" s="11">
        <f t="shared" si="455"/>
        <v>38.924274593064396</v>
      </c>
      <c r="W884" s="11">
        <f t="shared" si="455"/>
        <v>9613.2735199847666</v>
      </c>
      <c r="X884" s="11">
        <f t="shared" si="455"/>
        <v>873.93395636225148</v>
      </c>
      <c r="Y884" s="11">
        <f t="shared" si="455"/>
        <v>1317.3333333333335</v>
      </c>
      <c r="Z884" s="11">
        <f t="shared" si="455"/>
        <v>1.5073602801940906</v>
      </c>
      <c r="AA884" s="11">
        <f t="shared" si="455"/>
        <v>6.5192024052026492</v>
      </c>
      <c r="AB884" s="11">
        <f t="shared" si="455"/>
        <v>144</v>
      </c>
      <c r="AC884" s="11">
        <f t="shared" si="455"/>
        <v>0</v>
      </c>
      <c r="AD884" s="11">
        <f t="shared" si="455"/>
        <v>0</v>
      </c>
      <c r="AE884" s="11">
        <f t="shared" si="455"/>
        <v>0</v>
      </c>
      <c r="AF884" s="11">
        <f t="shared" si="455"/>
        <v>0</v>
      </c>
      <c r="AG884" s="11">
        <f t="shared" si="455"/>
        <v>0</v>
      </c>
      <c r="AH884" s="11">
        <f t="shared" si="455"/>
        <v>0</v>
      </c>
      <c r="AI884" s="11">
        <f t="shared" si="455"/>
        <v>0</v>
      </c>
      <c r="AJ884" s="11">
        <f t="shared" si="455"/>
        <v>0</v>
      </c>
      <c r="AK884" s="11">
        <f t="shared" si="448"/>
        <v>0</v>
      </c>
      <c r="AL884" s="11">
        <f t="shared" si="448"/>
        <v>0</v>
      </c>
      <c r="AM884" s="11">
        <f t="shared" si="448"/>
        <v>0</v>
      </c>
      <c r="AN884" s="11">
        <f t="shared" si="448"/>
        <v>0</v>
      </c>
      <c r="AO884" s="11">
        <f t="shared" si="454"/>
        <v>0</v>
      </c>
      <c r="AP884" s="11">
        <f t="shared" si="454"/>
        <v>0</v>
      </c>
      <c r="AQ884" s="11">
        <f t="shared" si="454"/>
        <v>0</v>
      </c>
      <c r="AR884" s="11">
        <f t="shared" si="454"/>
        <v>0</v>
      </c>
      <c r="AS884" s="11">
        <f t="shared" si="454"/>
        <v>0</v>
      </c>
      <c r="AT884" s="11">
        <f t="shared" si="454"/>
        <v>0</v>
      </c>
      <c r="AU884" s="11">
        <f t="shared" si="454"/>
        <v>0</v>
      </c>
      <c r="AV884" s="11">
        <f t="shared" si="454"/>
        <v>19226.547039969533</v>
      </c>
      <c r="AW884" s="11">
        <f t="shared" si="454"/>
        <v>0</v>
      </c>
      <c r="AX884" s="11">
        <f t="shared" si="454"/>
        <v>0</v>
      </c>
      <c r="AY884" s="11">
        <f t="shared" si="447"/>
        <v>508.93800988154646</v>
      </c>
      <c r="AZ884" s="11">
        <f t="shared" si="447"/>
        <v>1</v>
      </c>
      <c r="BA884" s="11">
        <f t="shared" si="447"/>
        <v>1</v>
      </c>
      <c r="BB884" s="11">
        <f t="shared" si="428"/>
        <v>1</v>
      </c>
      <c r="BC884" s="11">
        <f t="shared" si="428"/>
        <v>1</v>
      </c>
      <c r="BD884" s="11">
        <f t="shared" si="428"/>
        <v>1</v>
      </c>
      <c r="BE884" s="11">
        <f t="shared" si="428"/>
        <v>1</v>
      </c>
      <c r="BF884" s="15" t="str">
        <f t="shared" si="460"/>
        <v>ČSN 42 5715</v>
      </c>
      <c r="BG884" s="44">
        <v>1.7756281678089509</v>
      </c>
      <c r="BJ884" s="17">
        <f t="shared" si="461"/>
        <v>22</v>
      </c>
      <c r="BK884" s="17">
        <f t="shared" si="462"/>
        <v>4</v>
      </c>
      <c r="BX884" s="18">
        <f t="shared" si="464"/>
        <v>226.1946710584651</v>
      </c>
      <c r="BY884" s="42">
        <v>6.9115038378975438E-2</v>
      </c>
      <c r="BZ884" s="43">
        <f t="shared" si="465"/>
        <v>38.924274593064396</v>
      </c>
      <c r="CA884" s="18">
        <f t="shared" si="466"/>
        <v>9613.2735199847666</v>
      </c>
      <c r="CB884" s="18">
        <f t="shared" si="467"/>
        <v>873.93395636225148</v>
      </c>
      <c r="CC884" s="18">
        <f t="shared" si="468"/>
        <v>1317.3333333333335</v>
      </c>
      <c r="CD884" s="25">
        <f t="shared" si="469"/>
        <v>1.5073602801940906</v>
      </c>
      <c r="CE884" s="26">
        <f t="shared" si="470"/>
        <v>6.5192024052026492</v>
      </c>
      <c r="CF884" s="18">
        <f t="shared" si="471"/>
        <v>144</v>
      </c>
      <c r="CG884" s="18"/>
      <c r="CZ884" s="18">
        <f t="shared" si="472"/>
        <v>19226.547039969533</v>
      </c>
      <c r="DC884" s="18">
        <f t="shared" si="463"/>
        <v>508.93800988154646</v>
      </c>
      <c r="DD884" s="17">
        <f t="shared" si="473"/>
        <v>1</v>
      </c>
      <c r="DE884" s="17">
        <f t="shared" si="474"/>
        <v>1</v>
      </c>
      <c r="DF884" s="17">
        <f t="shared" si="475"/>
        <v>1</v>
      </c>
      <c r="DG884" s="17">
        <v>1</v>
      </c>
      <c r="DH884" s="17">
        <v>1</v>
      </c>
      <c r="DI884" s="17">
        <v>1</v>
      </c>
      <c r="DJ884" s="20" t="s">
        <v>981</v>
      </c>
      <c r="DK884" s="45"/>
      <c r="DL884" s="46"/>
      <c r="DN884" s="46"/>
      <c r="DO884" s="46"/>
      <c r="DP884" s="46"/>
      <c r="DU884" s="48"/>
    </row>
    <row r="885" spans="1:125" x14ac:dyDescent="0.2">
      <c r="A885" s="15" t="s">
        <v>105</v>
      </c>
      <c r="B885" s="10" t="s">
        <v>985</v>
      </c>
      <c r="C885" s="11">
        <f t="shared" si="458"/>
        <v>1.387209506100743</v>
      </c>
      <c r="D885" s="11">
        <f t="shared" si="452"/>
        <v>0</v>
      </c>
      <c r="E885" s="11">
        <f t="shared" si="452"/>
        <v>0</v>
      </c>
      <c r="F885" s="11">
        <f t="shared" si="451"/>
        <v>25</v>
      </c>
      <c r="G885" s="11">
        <f t="shared" si="451"/>
        <v>2.5</v>
      </c>
      <c r="H885" s="11">
        <f t="shared" si="451"/>
        <v>0</v>
      </c>
      <c r="I885" s="11">
        <f t="shared" si="451"/>
        <v>0</v>
      </c>
      <c r="J885" s="11">
        <f t="shared" si="451"/>
        <v>0</v>
      </c>
      <c r="K885" s="11">
        <f t="shared" si="451"/>
        <v>0</v>
      </c>
      <c r="L885" s="11">
        <f t="shared" si="451"/>
        <v>0</v>
      </c>
      <c r="M885" s="11">
        <f t="shared" si="456"/>
        <v>0</v>
      </c>
      <c r="N885" s="11">
        <f t="shared" si="456"/>
        <v>0</v>
      </c>
      <c r="O885" s="11">
        <f t="shared" si="456"/>
        <v>0</v>
      </c>
      <c r="P885" s="11">
        <f t="shared" si="456"/>
        <v>0</v>
      </c>
      <c r="Q885" s="11">
        <f t="shared" si="456"/>
        <v>0</v>
      </c>
      <c r="R885" s="11">
        <f t="shared" si="456"/>
        <v>0</v>
      </c>
      <c r="S885" s="11">
        <f t="shared" si="456"/>
        <v>0</v>
      </c>
      <c r="T885" s="11">
        <f t="shared" si="456"/>
        <v>176.71458676442586</v>
      </c>
      <c r="U885" s="40">
        <f t="shared" si="459"/>
        <v>7.8539816339744828E-2</v>
      </c>
      <c r="V885" s="11">
        <f t="shared" si="455"/>
        <v>56.617126680820959</v>
      </c>
      <c r="W885" s="11">
        <f t="shared" si="455"/>
        <v>11320.778214596032</v>
      </c>
      <c r="X885" s="11">
        <f t="shared" si="455"/>
        <v>905.66225716768258</v>
      </c>
      <c r="Y885" s="11">
        <f t="shared" si="455"/>
        <v>1270.833333333333</v>
      </c>
      <c r="Z885" s="11">
        <f t="shared" si="455"/>
        <v>1.4032088930233948</v>
      </c>
      <c r="AA885" s="11">
        <f t="shared" si="455"/>
        <v>8.0039052967910607</v>
      </c>
      <c r="AB885" s="11">
        <f t="shared" si="455"/>
        <v>112.5</v>
      </c>
      <c r="AC885" s="11">
        <f t="shared" si="455"/>
        <v>0</v>
      </c>
      <c r="AD885" s="11">
        <f t="shared" si="455"/>
        <v>0</v>
      </c>
      <c r="AE885" s="11">
        <f t="shared" si="455"/>
        <v>0</v>
      </c>
      <c r="AF885" s="11">
        <f t="shared" si="455"/>
        <v>0</v>
      </c>
      <c r="AG885" s="11">
        <f t="shared" si="455"/>
        <v>0</v>
      </c>
      <c r="AH885" s="11">
        <f t="shared" si="455"/>
        <v>0</v>
      </c>
      <c r="AI885" s="11">
        <f t="shared" si="455"/>
        <v>0</v>
      </c>
      <c r="AJ885" s="11">
        <f t="shared" si="455"/>
        <v>0</v>
      </c>
      <c r="AK885" s="11">
        <f t="shared" si="448"/>
        <v>0</v>
      </c>
      <c r="AL885" s="11">
        <f t="shared" si="448"/>
        <v>0</v>
      </c>
      <c r="AM885" s="11">
        <f t="shared" si="448"/>
        <v>0</v>
      </c>
      <c r="AN885" s="11">
        <f t="shared" si="448"/>
        <v>0</v>
      </c>
      <c r="AO885" s="11">
        <f t="shared" si="454"/>
        <v>0</v>
      </c>
      <c r="AP885" s="11">
        <f t="shared" si="454"/>
        <v>0</v>
      </c>
      <c r="AQ885" s="11">
        <f t="shared" si="454"/>
        <v>0</v>
      </c>
      <c r="AR885" s="11">
        <f t="shared" si="454"/>
        <v>0</v>
      </c>
      <c r="AS885" s="11">
        <f t="shared" si="454"/>
        <v>0</v>
      </c>
      <c r="AT885" s="11">
        <f t="shared" si="454"/>
        <v>0</v>
      </c>
      <c r="AU885" s="11">
        <f t="shared" si="454"/>
        <v>0</v>
      </c>
      <c r="AV885" s="11">
        <f t="shared" si="454"/>
        <v>22641.556429192064</v>
      </c>
      <c r="AW885" s="11">
        <f t="shared" si="454"/>
        <v>0</v>
      </c>
      <c r="AX885" s="11">
        <f t="shared" si="454"/>
        <v>0</v>
      </c>
      <c r="AY885" s="11">
        <f t="shared" si="447"/>
        <v>795.21564043991634</v>
      </c>
      <c r="AZ885" s="11">
        <f t="shared" si="447"/>
        <v>1</v>
      </c>
      <c r="BA885" s="11">
        <f t="shared" si="447"/>
        <v>1</v>
      </c>
      <c r="BB885" s="11">
        <f t="shared" si="428"/>
        <v>1</v>
      </c>
      <c r="BC885" s="11">
        <f t="shared" si="428"/>
        <v>1</v>
      </c>
      <c r="BD885" s="11">
        <f t="shared" si="428"/>
        <v>1</v>
      </c>
      <c r="BE885" s="11">
        <f t="shared" si="428"/>
        <v>1</v>
      </c>
      <c r="BF885" s="15" t="str">
        <f t="shared" si="460"/>
        <v>ČSN 42 5715</v>
      </c>
      <c r="BG885" s="44">
        <v>1.387209506100743</v>
      </c>
      <c r="BJ885" s="17">
        <f t="shared" si="461"/>
        <v>25</v>
      </c>
      <c r="BK885" s="17">
        <f t="shared" si="462"/>
        <v>2.5</v>
      </c>
      <c r="BX885" s="18">
        <f t="shared" si="464"/>
        <v>176.71458676442586</v>
      </c>
      <c r="BY885" s="42">
        <v>7.8539816339744828E-2</v>
      </c>
      <c r="BZ885" s="43">
        <f t="shared" si="465"/>
        <v>56.617126680820959</v>
      </c>
      <c r="CA885" s="18">
        <f t="shared" si="466"/>
        <v>11320.778214596032</v>
      </c>
      <c r="CB885" s="18">
        <f t="shared" si="467"/>
        <v>905.66225716768258</v>
      </c>
      <c r="CC885" s="18">
        <f t="shared" si="468"/>
        <v>1270.833333333333</v>
      </c>
      <c r="CD885" s="25">
        <f t="shared" si="469"/>
        <v>1.4032088930233948</v>
      </c>
      <c r="CE885" s="26">
        <f t="shared" si="470"/>
        <v>8.0039052967910607</v>
      </c>
      <c r="CF885" s="18">
        <f t="shared" si="471"/>
        <v>112.5</v>
      </c>
      <c r="CG885" s="18"/>
      <c r="CZ885" s="18">
        <f t="shared" si="472"/>
        <v>22641.556429192064</v>
      </c>
      <c r="DC885" s="18">
        <f t="shared" si="463"/>
        <v>795.21564043991634</v>
      </c>
      <c r="DD885" s="17">
        <f t="shared" si="473"/>
        <v>1</v>
      </c>
      <c r="DE885" s="17">
        <f t="shared" si="474"/>
        <v>1</v>
      </c>
      <c r="DF885" s="17">
        <f t="shared" si="475"/>
        <v>1</v>
      </c>
      <c r="DG885" s="17">
        <v>1</v>
      </c>
      <c r="DH885" s="17">
        <v>1</v>
      </c>
      <c r="DI885" s="17">
        <v>1</v>
      </c>
      <c r="DJ885" s="20" t="s">
        <v>981</v>
      </c>
      <c r="DK885" s="45"/>
      <c r="DL885" s="46"/>
      <c r="DN885" s="46"/>
      <c r="DO885" s="46"/>
      <c r="DP885" s="46"/>
      <c r="DU885" s="48"/>
    </row>
    <row r="886" spans="1:125" x14ac:dyDescent="0.2">
      <c r="A886" s="15" t="s">
        <v>105</v>
      </c>
      <c r="B886" s="10" t="s">
        <v>986</v>
      </c>
      <c r="C886" s="11">
        <f t="shared" si="458"/>
        <v>1.6276591538248721</v>
      </c>
      <c r="D886" s="11">
        <f t="shared" si="452"/>
        <v>0</v>
      </c>
      <c r="E886" s="11">
        <f t="shared" si="452"/>
        <v>0</v>
      </c>
      <c r="F886" s="11">
        <f t="shared" si="451"/>
        <v>25</v>
      </c>
      <c r="G886" s="11">
        <f t="shared" si="451"/>
        <v>3</v>
      </c>
      <c r="H886" s="11">
        <f t="shared" si="451"/>
        <v>0</v>
      </c>
      <c r="I886" s="11">
        <f t="shared" si="451"/>
        <v>0</v>
      </c>
      <c r="J886" s="11">
        <f t="shared" si="451"/>
        <v>0</v>
      </c>
      <c r="K886" s="11">
        <f t="shared" si="451"/>
        <v>0</v>
      </c>
      <c r="L886" s="11">
        <f t="shared" si="451"/>
        <v>0</v>
      </c>
      <c r="M886" s="11">
        <f t="shared" si="456"/>
        <v>0</v>
      </c>
      <c r="N886" s="11">
        <f t="shared" si="456"/>
        <v>0</v>
      </c>
      <c r="O886" s="11">
        <f t="shared" si="456"/>
        <v>0</v>
      </c>
      <c r="P886" s="11">
        <f t="shared" si="456"/>
        <v>0</v>
      </c>
      <c r="Q886" s="11">
        <f t="shared" si="456"/>
        <v>0</v>
      </c>
      <c r="R886" s="11">
        <f t="shared" si="456"/>
        <v>0</v>
      </c>
      <c r="S886" s="11">
        <f t="shared" si="456"/>
        <v>0</v>
      </c>
      <c r="T886" s="11">
        <f t="shared" si="456"/>
        <v>207.34511513692635</v>
      </c>
      <c r="U886" s="40">
        <f t="shared" si="459"/>
        <v>7.8539816339744828E-2</v>
      </c>
      <c r="V886" s="11">
        <f t="shared" ref="V886:AK902" si="476">IF($A886="x",BZ886,"")</f>
        <v>48.253232966608763</v>
      </c>
      <c r="W886" s="11">
        <f t="shared" si="476"/>
        <v>12777.642720313086</v>
      </c>
      <c r="X886" s="11">
        <f t="shared" si="476"/>
        <v>1022.2114176250469</v>
      </c>
      <c r="Y886" s="11">
        <f t="shared" si="476"/>
        <v>1460.9999999999998</v>
      </c>
      <c r="Z886" s="11">
        <f t="shared" si="476"/>
        <v>1.429254237244201</v>
      </c>
      <c r="AA886" s="11">
        <f t="shared" si="476"/>
        <v>7.8501592340537911</v>
      </c>
      <c r="AB886" s="11">
        <f t="shared" si="476"/>
        <v>132</v>
      </c>
      <c r="AC886" s="11">
        <f t="shared" si="476"/>
        <v>0</v>
      </c>
      <c r="AD886" s="11">
        <f t="shared" si="476"/>
        <v>0</v>
      </c>
      <c r="AE886" s="11">
        <f t="shared" si="476"/>
        <v>0</v>
      </c>
      <c r="AF886" s="11">
        <f t="shared" si="476"/>
        <v>0</v>
      </c>
      <c r="AG886" s="11">
        <f t="shared" si="476"/>
        <v>0</v>
      </c>
      <c r="AH886" s="11">
        <f t="shared" si="476"/>
        <v>0</v>
      </c>
      <c r="AI886" s="11">
        <f t="shared" si="476"/>
        <v>0</v>
      </c>
      <c r="AJ886" s="11">
        <f t="shared" si="476"/>
        <v>0</v>
      </c>
      <c r="AK886" s="11">
        <f t="shared" si="448"/>
        <v>0</v>
      </c>
      <c r="AL886" s="11">
        <f t="shared" si="448"/>
        <v>0</v>
      </c>
      <c r="AM886" s="11">
        <f t="shared" si="448"/>
        <v>0</v>
      </c>
      <c r="AN886" s="11">
        <f t="shared" si="448"/>
        <v>0</v>
      </c>
      <c r="AO886" s="11">
        <f t="shared" si="454"/>
        <v>0</v>
      </c>
      <c r="AP886" s="11">
        <f t="shared" si="454"/>
        <v>0</v>
      </c>
      <c r="AQ886" s="11">
        <f t="shared" si="454"/>
        <v>0</v>
      </c>
      <c r="AR886" s="11">
        <f t="shared" si="454"/>
        <v>0</v>
      </c>
      <c r="AS886" s="11">
        <f t="shared" si="454"/>
        <v>0</v>
      </c>
      <c r="AT886" s="11">
        <f t="shared" si="454"/>
        <v>0</v>
      </c>
      <c r="AU886" s="11">
        <f t="shared" si="454"/>
        <v>0</v>
      </c>
      <c r="AV886" s="11">
        <f t="shared" si="454"/>
        <v>25555.285440626172</v>
      </c>
      <c r="AW886" s="11">
        <f t="shared" si="454"/>
        <v>0</v>
      </c>
      <c r="AX886" s="11">
        <f t="shared" si="454"/>
        <v>0</v>
      </c>
      <c r="AY886" s="11">
        <f t="shared" si="447"/>
        <v>760.26542216872997</v>
      </c>
      <c r="AZ886" s="11">
        <f t="shared" si="447"/>
        <v>1</v>
      </c>
      <c r="BA886" s="11">
        <f t="shared" si="447"/>
        <v>1</v>
      </c>
      <c r="BB886" s="11">
        <f t="shared" si="428"/>
        <v>1</v>
      </c>
      <c r="BC886" s="11">
        <f t="shared" si="428"/>
        <v>1</v>
      </c>
      <c r="BD886" s="11">
        <f t="shared" si="428"/>
        <v>1</v>
      </c>
      <c r="BE886" s="11">
        <f t="shared" si="428"/>
        <v>1</v>
      </c>
      <c r="BF886" s="15" t="str">
        <f t="shared" si="460"/>
        <v>ČSN 42 5715</v>
      </c>
      <c r="BG886" s="44">
        <v>1.6276591538248721</v>
      </c>
      <c r="BJ886" s="17">
        <f t="shared" si="461"/>
        <v>25</v>
      </c>
      <c r="BK886" s="17">
        <f t="shared" si="462"/>
        <v>3</v>
      </c>
      <c r="BX886" s="18">
        <f t="shared" si="464"/>
        <v>207.34511513692635</v>
      </c>
      <c r="BY886" s="42">
        <v>7.8539816339744828E-2</v>
      </c>
      <c r="BZ886" s="43">
        <f t="shared" si="465"/>
        <v>48.253232966608763</v>
      </c>
      <c r="CA886" s="18">
        <f t="shared" si="466"/>
        <v>12777.642720313086</v>
      </c>
      <c r="CB886" s="18">
        <f t="shared" si="467"/>
        <v>1022.2114176250469</v>
      </c>
      <c r="CC886" s="18">
        <f t="shared" si="468"/>
        <v>1460.9999999999998</v>
      </c>
      <c r="CD886" s="25">
        <f t="shared" si="469"/>
        <v>1.429254237244201</v>
      </c>
      <c r="CE886" s="26">
        <f t="shared" si="470"/>
        <v>7.8501592340537911</v>
      </c>
      <c r="CF886" s="18">
        <f t="shared" si="471"/>
        <v>132</v>
      </c>
      <c r="CG886" s="18"/>
      <c r="CZ886" s="18">
        <f t="shared" si="472"/>
        <v>25555.285440626172</v>
      </c>
      <c r="DC886" s="18">
        <f t="shared" si="463"/>
        <v>760.26542216872997</v>
      </c>
      <c r="DD886" s="17">
        <f t="shared" si="473"/>
        <v>1</v>
      </c>
      <c r="DE886" s="17">
        <f t="shared" si="474"/>
        <v>1</v>
      </c>
      <c r="DF886" s="17">
        <f t="shared" si="475"/>
        <v>1</v>
      </c>
      <c r="DG886" s="17">
        <v>1</v>
      </c>
      <c r="DH886" s="17">
        <v>1</v>
      </c>
      <c r="DI886" s="17">
        <v>1</v>
      </c>
      <c r="DJ886" s="20" t="s">
        <v>981</v>
      </c>
      <c r="DK886" s="45"/>
      <c r="DL886" s="46"/>
      <c r="DN886" s="46"/>
      <c r="DO886" s="46"/>
      <c r="DP886" s="46"/>
      <c r="DU886" s="48"/>
    </row>
    <row r="887" spans="1:125" x14ac:dyDescent="0.2">
      <c r="A887" s="15" t="s">
        <v>105</v>
      </c>
      <c r="B887" s="10" t="s">
        <v>987</v>
      </c>
      <c r="C887" s="11">
        <f t="shared" si="458"/>
        <v>1.8557780503836609</v>
      </c>
      <c r="D887" s="11">
        <f t="shared" si="452"/>
        <v>0</v>
      </c>
      <c r="E887" s="11">
        <f t="shared" si="452"/>
        <v>0</v>
      </c>
      <c r="F887" s="11">
        <f t="shared" si="451"/>
        <v>25</v>
      </c>
      <c r="G887" s="11">
        <f t="shared" si="451"/>
        <v>3.5</v>
      </c>
      <c r="H887" s="11">
        <f t="shared" si="451"/>
        <v>0</v>
      </c>
      <c r="I887" s="11">
        <f t="shared" si="451"/>
        <v>0</v>
      </c>
      <c r="J887" s="11">
        <f t="shared" si="451"/>
        <v>0</v>
      </c>
      <c r="K887" s="11">
        <f t="shared" si="451"/>
        <v>0</v>
      </c>
      <c r="L887" s="11">
        <f t="shared" si="451"/>
        <v>0</v>
      </c>
      <c r="M887" s="11">
        <f t="shared" si="456"/>
        <v>0</v>
      </c>
      <c r="N887" s="11">
        <f t="shared" si="456"/>
        <v>0</v>
      </c>
      <c r="O887" s="11">
        <f t="shared" si="456"/>
        <v>0</v>
      </c>
      <c r="P887" s="11">
        <f t="shared" si="456"/>
        <v>0</v>
      </c>
      <c r="Q887" s="11">
        <f t="shared" si="456"/>
        <v>0</v>
      </c>
      <c r="R887" s="11">
        <f t="shared" si="456"/>
        <v>0</v>
      </c>
      <c r="S887" s="11">
        <f t="shared" si="456"/>
        <v>0</v>
      </c>
      <c r="T887" s="11">
        <f t="shared" si="456"/>
        <v>236.40484718263193</v>
      </c>
      <c r="U887" s="40">
        <f t="shared" si="459"/>
        <v>7.8539816339744828E-2</v>
      </c>
      <c r="V887" s="11">
        <f t="shared" si="476"/>
        <v>42.321772435829615</v>
      </c>
      <c r="W887" s="11">
        <f t="shared" si="476"/>
        <v>14021.762498519856</v>
      </c>
      <c r="X887" s="11">
        <f t="shared" si="476"/>
        <v>1121.7409998815886</v>
      </c>
      <c r="Y887" s="11">
        <f t="shared" si="476"/>
        <v>1632.1666666666665</v>
      </c>
      <c r="Z887" s="11">
        <f t="shared" si="476"/>
        <v>1.4550298748454042</v>
      </c>
      <c r="AA887" s="11">
        <f t="shared" si="476"/>
        <v>7.7014609003746815</v>
      </c>
      <c r="AB887" s="11">
        <f t="shared" si="476"/>
        <v>150.5</v>
      </c>
      <c r="AC887" s="11">
        <f t="shared" si="476"/>
        <v>0</v>
      </c>
      <c r="AD887" s="11">
        <f t="shared" si="476"/>
        <v>0</v>
      </c>
      <c r="AE887" s="11">
        <f t="shared" si="476"/>
        <v>0</v>
      </c>
      <c r="AF887" s="11">
        <f t="shared" si="476"/>
        <v>0</v>
      </c>
      <c r="AG887" s="11">
        <f t="shared" si="476"/>
        <v>0</v>
      </c>
      <c r="AH887" s="11">
        <f t="shared" si="476"/>
        <v>0</v>
      </c>
      <c r="AI887" s="11">
        <f t="shared" si="476"/>
        <v>0</v>
      </c>
      <c r="AJ887" s="11">
        <f t="shared" si="476"/>
        <v>0</v>
      </c>
      <c r="AK887" s="11">
        <f t="shared" si="448"/>
        <v>0</v>
      </c>
      <c r="AL887" s="11">
        <f t="shared" si="448"/>
        <v>0</v>
      </c>
      <c r="AM887" s="11">
        <f t="shared" si="448"/>
        <v>0</v>
      </c>
      <c r="AN887" s="11">
        <f t="shared" si="448"/>
        <v>0</v>
      </c>
      <c r="AO887" s="11">
        <f t="shared" si="454"/>
        <v>0</v>
      </c>
      <c r="AP887" s="11">
        <f t="shared" si="454"/>
        <v>0</v>
      </c>
      <c r="AQ887" s="11">
        <f t="shared" si="454"/>
        <v>0</v>
      </c>
      <c r="AR887" s="11">
        <f t="shared" si="454"/>
        <v>0</v>
      </c>
      <c r="AS887" s="11">
        <f t="shared" si="454"/>
        <v>0</v>
      </c>
      <c r="AT887" s="11">
        <f t="shared" si="454"/>
        <v>0</v>
      </c>
      <c r="AU887" s="11">
        <f t="shared" si="454"/>
        <v>0</v>
      </c>
      <c r="AV887" s="11">
        <f t="shared" si="454"/>
        <v>28043.524997039713</v>
      </c>
      <c r="AW887" s="11">
        <f t="shared" si="454"/>
        <v>0</v>
      </c>
      <c r="AX887" s="11">
        <f t="shared" si="454"/>
        <v>0</v>
      </c>
      <c r="AY887" s="11">
        <f t="shared" si="447"/>
        <v>726.1006020609409</v>
      </c>
      <c r="AZ887" s="11">
        <f t="shared" si="447"/>
        <v>1</v>
      </c>
      <c r="BA887" s="11">
        <f t="shared" si="447"/>
        <v>1</v>
      </c>
      <c r="BB887" s="11">
        <f t="shared" si="428"/>
        <v>1</v>
      </c>
      <c r="BC887" s="11">
        <f t="shared" si="428"/>
        <v>1</v>
      </c>
      <c r="BD887" s="11">
        <f t="shared" si="428"/>
        <v>1</v>
      </c>
      <c r="BE887" s="11">
        <f t="shared" si="428"/>
        <v>1</v>
      </c>
      <c r="BF887" s="15" t="str">
        <f t="shared" si="460"/>
        <v>ČSN 42 5715</v>
      </c>
      <c r="BG887" s="44">
        <v>1.8557780503836609</v>
      </c>
      <c r="BJ887" s="17">
        <f t="shared" si="461"/>
        <v>25</v>
      </c>
      <c r="BK887" s="17">
        <f t="shared" si="462"/>
        <v>3.5</v>
      </c>
      <c r="BX887" s="18">
        <f t="shared" si="464"/>
        <v>236.40484718263193</v>
      </c>
      <c r="BY887" s="42">
        <v>7.8539816339744828E-2</v>
      </c>
      <c r="BZ887" s="43">
        <f t="shared" si="465"/>
        <v>42.321772435829615</v>
      </c>
      <c r="CA887" s="18">
        <f t="shared" si="466"/>
        <v>14021.762498519856</v>
      </c>
      <c r="CB887" s="18">
        <f t="shared" si="467"/>
        <v>1121.7409998815886</v>
      </c>
      <c r="CC887" s="18">
        <f t="shared" si="468"/>
        <v>1632.1666666666665</v>
      </c>
      <c r="CD887" s="25">
        <f t="shared" si="469"/>
        <v>1.4550298748454042</v>
      </c>
      <c r="CE887" s="26">
        <f t="shared" si="470"/>
        <v>7.7014609003746815</v>
      </c>
      <c r="CF887" s="18">
        <f t="shared" si="471"/>
        <v>150.5</v>
      </c>
      <c r="CG887" s="18"/>
      <c r="CZ887" s="18">
        <f t="shared" si="472"/>
        <v>28043.524997039713</v>
      </c>
      <c r="DC887" s="18">
        <f t="shared" si="463"/>
        <v>726.1006020609409</v>
      </c>
      <c r="DD887" s="17">
        <f t="shared" si="473"/>
        <v>1</v>
      </c>
      <c r="DE887" s="17">
        <f t="shared" si="474"/>
        <v>1</v>
      </c>
      <c r="DF887" s="17">
        <f t="shared" si="475"/>
        <v>1</v>
      </c>
      <c r="DG887" s="17">
        <v>1</v>
      </c>
      <c r="DH887" s="17">
        <v>1</v>
      </c>
      <c r="DI887" s="17">
        <v>1</v>
      </c>
      <c r="DJ887" s="20" t="s">
        <v>981</v>
      </c>
      <c r="DK887" s="45"/>
      <c r="DL887" s="46"/>
      <c r="DN887" s="46"/>
      <c r="DO887" s="46"/>
      <c r="DP887" s="46"/>
      <c r="DU887" s="48"/>
    </row>
    <row r="888" spans="1:125" x14ac:dyDescent="0.2">
      <c r="A888" s="15" t="s">
        <v>105</v>
      </c>
      <c r="B888" s="10" t="s">
        <v>988</v>
      </c>
      <c r="C888" s="11">
        <f t="shared" si="458"/>
        <v>2.0715661957771094</v>
      </c>
      <c r="D888" s="11">
        <f t="shared" si="452"/>
        <v>0</v>
      </c>
      <c r="E888" s="11">
        <f t="shared" si="452"/>
        <v>0</v>
      </c>
      <c r="F888" s="11">
        <f t="shared" si="452"/>
        <v>25</v>
      </c>
      <c r="G888" s="11">
        <f t="shared" si="452"/>
        <v>4</v>
      </c>
      <c r="H888" s="11">
        <f t="shared" si="452"/>
        <v>0</v>
      </c>
      <c r="I888" s="11">
        <f t="shared" si="452"/>
        <v>0</v>
      </c>
      <c r="J888" s="11">
        <f t="shared" si="452"/>
        <v>0</v>
      </c>
      <c r="K888" s="11">
        <f t="shared" si="452"/>
        <v>0</v>
      </c>
      <c r="L888" s="11">
        <f t="shared" si="452"/>
        <v>0</v>
      </c>
      <c r="M888" s="11">
        <f t="shared" si="456"/>
        <v>0</v>
      </c>
      <c r="N888" s="11">
        <f t="shared" si="456"/>
        <v>0</v>
      </c>
      <c r="O888" s="11">
        <f t="shared" si="456"/>
        <v>0</v>
      </c>
      <c r="P888" s="11">
        <f t="shared" si="456"/>
        <v>0</v>
      </c>
      <c r="Q888" s="11">
        <f t="shared" si="456"/>
        <v>0</v>
      </c>
      <c r="R888" s="11">
        <f t="shared" si="456"/>
        <v>0</v>
      </c>
      <c r="S888" s="11">
        <f t="shared" si="456"/>
        <v>0</v>
      </c>
      <c r="T888" s="11">
        <f t="shared" si="456"/>
        <v>263.89378290154264</v>
      </c>
      <c r="U888" s="40">
        <f t="shared" si="459"/>
        <v>7.8539816339744828E-2</v>
      </c>
      <c r="V888" s="11">
        <f t="shared" si="476"/>
        <v>37.913254473764034</v>
      </c>
      <c r="W888" s="11">
        <f t="shared" si="476"/>
        <v>15074.932348250622</v>
      </c>
      <c r="X888" s="11">
        <f t="shared" si="476"/>
        <v>1205.9945878600497</v>
      </c>
      <c r="Y888" s="11">
        <f t="shared" si="476"/>
        <v>1785.3333333333335</v>
      </c>
      <c r="Z888" s="11">
        <f t="shared" si="476"/>
        <v>1.480382541766857</v>
      </c>
      <c r="AA888" s="11">
        <f t="shared" si="476"/>
        <v>7.5581082289154873</v>
      </c>
      <c r="AB888" s="11">
        <f t="shared" si="476"/>
        <v>168</v>
      </c>
      <c r="AC888" s="11">
        <f t="shared" si="476"/>
        <v>0</v>
      </c>
      <c r="AD888" s="11">
        <f t="shared" si="476"/>
        <v>0</v>
      </c>
      <c r="AE888" s="11">
        <f t="shared" si="476"/>
        <v>0</v>
      </c>
      <c r="AF888" s="11">
        <f t="shared" si="476"/>
        <v>0</v>
      </c>
      <c r="AG888" s="11">
        <f t="shared" si="476"/>
        <v>0</v>
      </c>
      <c r="AH888" s="11">
        <f t="shared" si="476"/>
        <v>0</v>
      </c>
      <c r="AI888" s="11">
        <f t="shared" si="476"/>
        <v>0</v>
      </c>
      <c r="AJ888" s="11">
        <f t="shared" si="476"/>
        <v>0</v>
      </c>
      <c r="AK888" s="11">
        <f t="shared" si="448"/>
        <v>0</v>
      </c>
      <c r="AL888" s="11">
        <f t="shared" si="448"/>
        <v>0</v>
      </c>
      <c r="AM888" s="11">
        <f t="shared" si="448"/>
        <v>0</v>
      </c>
      <c r="AN888" s="11">
        <f t="shared" si="448"/>
        <v>0</v>
      </c>
      <c r="AO888" s="11">
        <f t="shared" si="454"/>
        <v>0</v>
      </c>
      <c r="AP888" s="11">
        <f t="shared" si="454"/>
        <v>0</v>
      </c>
      <c r="AQ888" s="11">
        <f t="shared" si="454"/>
        <v>0</v>
      </c>
      <c r="AR888" s="11">
        <f t="shared" si="454"/>
        <v>0</v>
      </c>
      <c r="AS888" s="11">
        <f t="shared" si="454"/>
        <v>0</v>
      </c>
      <c r="AT888" s="11">
        <f t="shared" si="454"/>
        <v>0</v>
      </c>
      <c r="AU888" s="11">
        <f t="shared" si="454"/>
        <v>0</v>
      </c>
      <c r="AV888" s="11">
        <f t="shared" si="454"/>
        <v>30149.864696501245</v>
      </c>
      <c r="AW888" s="11">
        <f t="shared" si="454"/>
        <v>0</v>
      </c>
      <c r="AX888" s="11">
        <f t="shared" si="454"/>
        <v>0</v>
      </c>
      <c r="AY888" s="11">
        <f t="shared" si="447"/>
        <v>692.72118011654936</v>
      </c>
      <c r="AZ888" s="11">
        <f t="shared" si="447"/>
        <v>1</v>
      </c>
      <c r="BA888" s="11">
        <f t="shared" si="447"/>
        <v>1</v>
      </c>
      <c r="BB888" s="11">
        <f t="shared" si="428"/>
        <v>1</v>
      </c>
      <c r="BC888" s="11">
        <f t="shared" si="428"/>
        <v>1</v>
      </c>
      <c r="BD888" s="11">
        <f t="shared" si="428"/>
        <v>1</v>
      </c>
      <c r="BE888" s="11">
        <f t="shared" ref="BE888:BE951" si="477">IF($A888="x",DI888,"")</f>
        <v>1</v>
      </c>
      <c r="BF888" s="15" t="str">
        <f t="shared" si="460"/>
        <v>ČSN 42 5715</v>
      </c>
      <c r="BG888" s="44">
        <v>2.0715661957771094</v>
      </c>
      <c r="BJ888" s="17">
        <f t="shared" si="461"/>
        <v>25</v>
      </c>
      <c r="BK888" s="17">
        <f t="shared" si="462"/>
        <v>4</v>
      </c>
      <c r="BX888" s="18">
        <f t="shared" si="464"/>
        <v>263.89378290154264</v>
      </c>
      <c r="BY888" s="42">
        <v>7.8539816339744828E-2</v>
      </c>
      <c r="BZ888" s="43">
        <f t="shared" si="465"/>
        <v>37.913254473764034</v>
      </c>
      <c r="CA888" s="18">
        <f t="shared" si="466"/>
        <v>15074.932348250622</v>
      </c>
      <c r="CB888" s="18">
        <f t="shared" si="467"/>
        <v>1205.9945878600497</v>
      </c>
      <c r="CC888" s="18">
        <f t="shared" si="468"/>
        <v>1785.3333333333335</v>
      </c>
      <c r="CD888" s="25">
        <f t="shared" si="469"/>
        <v>1.480382541766857</v>
      </c>
      <c r="CE888" s="26">
        <f t="shared" si="470"/>
        <v>7.5581082289154873</v>
      </c>
      <c r="CF888" s="18">
        <f t="shared" si="471"/>
        <v>168</v>
      </c>
      <c r="CG888" s="18"/>
      <c r="CZ888" s="18">
        <f t="shared" si="472"/>
        <v>30149.864696501245</v>
      </c>
      <c r="DC888" s="18">
        <f t="shared" si="463"/>
        <v>692.72118011654936</v>
      </c>
      <c r="DD888" s="17">
        <f t="shared" si="473"/>
        <v>1</v>
      </c>
      <c r="DE888" s="17">
        <f t="shared" si="474"/>
        <v>1</v>
      </c>
      <c r="DF888" s="17">
        <f t="shared" si="475"/>
        <v>1</v>
      </c>
      <c r="DG888" s="17">
        <v>1</v>
      </c>
      <c r="DH888" s="17">
        <v>1</v>
      </c>
      <c r="DI888" s="17">
        <v>1</v>
      </c>
      <c r="DJ888" s="20" t="s">
        <v>981</v>
      </c>
      <c r="DK888" s="45"/>
      <c r="DL888" s="46"/>
      <c r="DN888" s="46"/>
      <c r="DO888" s="46"/>
      <c r="DP888" s="46"/>
      <c r="DU888" s="48"/>
    </row>
    <row r="889" spans="1:125" x14ac:dyDescent="0.2">
      <c r="A889" s="15" t="s">
        <v>105</v>
      </c>
      <c r="B889" s="10" t="s">
        <v>989</v>
      </c>
      <c r="C889" s="11">
        <f t="shared" si="458"/>
        <v>3.1073492936656648</v>
      </c>
      <c r="D889" s="11">
        <f t="shared" si="452"/>
        <v>0</v>
      </c>
      <c r="E889" s="11">
        <f t="shared" si="452"/>
        <v>0</v>
      </c>
      <c r="F889" s="11">
        <f t="shared" si="452"/>
        <v>25</v>
      </c>
      <c r="G889" s="11">
        <f t="shared" si="452"/>
        <v>7</v>
      </c>
      <c r="H889" s="11">
        <f t="shared" si="452"/>
        <v>0</v>
      </c>
      <c r="I889" s="11">
        <f t="shared" si="452"/>
        <v>0</v>
      </c>
      <c r="J889" s="11">
        <f t="shared" si="452"/>
        <v>0</v>
      </c>
      <c r="K889" s="11">
        <f t="shared" si="452"/>
        <v>0</v>
      </c>
      <c r="L889" s="11">
        <f t="shared" si="452"/>
        <v>0</v>
      </c>
      <c r="M889" s="11">
        <f t="shared" si="456"/>
        <v>0</v>
      </c>
      <c r="N889" s="11">
        <f t="shared" si="456"/>
        <v>0</v>
      </c>
      <c r="O889" s="11">
        <f t="shared" si="456"/>
        <v>0</v>
      </c>
      <c r="P889" s="11">
        <f t="shared" si="456"/>
        <v>0</v>
      </c>
      <c r="Q889" s="11">
        <f t="shared" si="456"/>
        <v>0</v>
      </c>
      <c r="R889" s="11">
        <f t="shared" si="456"/>
        <v>0</v>
      </c>
      <c r="S889" s="11">
        <f t="shared" si="456"/>
        <v>0</v>
      </c>
      <c r="T889" s="11">
        <f t="shared" si="456"/>
        <v>395.84067435231395</v>
      </c>
      <c r="U889" s="40">
        <f t="shared" si="459"/>
        <v>7.8539816339744828E-2</v>
      </c>
      <c r="V889" s="11">
        <f t="shared" si="476"/>
        <v>25.275502982509352</v>
      </c>
      <c r="W889" s="11">
        <f t="shared" si="476"/>
        <v>18456.071441676639</v>
      </c>
      <c r="X889" s="11">
        <f t="shared" si="476"/>
        <v>1476.4857153341311</v>
      </c>
      <c r="Y889" s="11">
        <f t="shared" si="476"/>
        <v>2382.3333333333335</v>
      </c>
      <c r="Z889" s="11">
        <f t="shared" si="476"/>
        <v>1.6135160053304056</v>
      </c>
      <c r="AA889" s="11">
        <f t="shared" si="476"/>
        <v>6.8282501418738315</v>
      </c>
      <c r="AB889" s="11">
        <f t="shared" si="476"/>
        <v>252</v>
      </c>
      <c r="AC889" s="11">
        <f t="shared" si="476"/>
        <v>0</v>
      </c>
      <c r="AD889" s="11">
        <f t="shared" si="476"/>
        <v>0</v>
      </c>
      <c r="AE889" s="11">
        <f t="shared" si="476"/>
        <v>0</v>
      </c>
      <c r="AF889" s="11">
        <f t="shared" si="476"/>
        <v>0</v>
      </c>
      <c r="AG889" s="11">
        <f t="shared" si="476"/>
        <v>0</v>
      </c>
      <c r="AH889" s="11">
        <f t="shared" si="476"/>
        <v>0</v>
      </c>
      <c r="AI889" s="11">
        <f t="shared" si="476"/>
        <v>0</v>
      </c>
      <c r="AJ889" s="11">
        <f t="shared" si="476"/>
        <v>0</v>
      </c>
      <c r="AK889" s="11">
        <f t="shared" si="448"/>
        <v>0</v>
      </c>
      <c r="AL889" s="11">
        <f t="shared" si="448"/>
        <v>0</v>
      </c>
      <c r="AM889" s="11">
        <f t="shared" si="448"/>
        <v>0</v>
      </c>
      <c r="AN889" s="11">
        <f t="shared" si="448"/>
        <v>0</v>
      </c>
      <c r="AO889" s="11">
        <f t="shared" si="454"/>
        <v>0</v>
      </c>
      <c r="AP889" s="11">
        <f t="shared" si="454"/>
        <v>0</v>
      </c>
      <c r="AQ889" s="11">
        <f t="shared" si="454"/>
        <v>0</v>
      </c>
      <c r="AR889" s="11">
        <f t="shared" si="454"/>
        <v>0</v>
      </c>
      <c r="AS889" s="11">
        <f t="shared" si="454"/>
        <v>0</v>
      </c>
      <c r="AT889" s="11">
        <f t="shared" si="454"/>
        <v>0</v>
      </c>
      <c r="AU889" s="11">
        <f t="shared" si="454"/>
        <v>0</v>
      </c>
      <c r="AV889" s="11">
        <f t="shared" si="454"/>
        <v>36912.142883353277</v>
      </c>
      <c r="AW889" s="11">
        <f t="shared" si="454"/>
        <v>0</v>
      </c>
      <c r="AX889" s="11">
        <f t="shared" si="454"/>
        <v>0</v>
      </c>
      <c r="AY889" s="11">
        <f t="shared" si="447"/>
        <v>508.93800988154646</v>
      </c>
      <c r="AZ889" s="11">
        <f t="shared" si="447"/>
        <v>1</v>
      </c>
      <c r="BA889" s="11">
        <f t="shared" si="447"/>
        <v>1</v>
      </c>
      <c r="BB889" s="11">
        <f t="shared" si="447"/>
        <v>1</v>
      </c>
      <c r="BC889" s="11">
        <f t="shared" si="447"/>
        <v>1</v>
      </c>
      <c r="BD889" s="11">
        <f t="shared" si="447"/>
        <v>1</v>
      </c>
      <c r="BE889" s="11">
        <f t="shared" si="477"/>
        <v>1</v>
      </c>
      <c r="BF889" s="15" t="str">
        <f t="shared" si="460"/>
        <v>ČSN 42 5715</v>
      </c>
      <c r="BG889" s="44">
        <v>3.1073492936656648</v>
      </c>
      <c r="BJ889" s="17">
        <f t="shared" si="461"/>
        <v>25</v>
      </c>
      <c r="BK889" s="17">
        <f t="shared" si="462"/>
        <v>7</v>
      </c>
      <c r="BX889" s="18">
        <f t="shared" si="464"/>
        <v>395.84067435231395</v>
      </c>
      <c r="BY889" s="42">
        <v>7.8539816339744828E-2</v>
      </c>
      <c r="BZ889" s="43">
        <f t="shared" si="465"/>
        <v>25.275502982509352</v>
      </c>
      <c r="CA889" s="18">
        <f t="shared" si="466"/>
        <v>18456.071441676639</v>
      </c>
      <c r="CB889" s="18">
        <f t="shared" si="467"/>
        <v>1476.4857153341311</v>
      </c>
      <c r="CC889" s="18">
        <f t="shared" si="468"/>
        <v>2382.3333333333335</v>
      </c>
      <c r="CD889" s="25">
        <f t="shared" si="469"/>
        <v>1.6135160053304056</v>
      </c>
      <c r="CE889" s="26">
        <f t="shared" si="470"/>
        <v>6.8282501418738315</v>
      </c>
      <c r="CF889" s="18">
        <f t="shared" si="471"/>
        <v>252</v>
      </c>
      <c r="CG889" s="18"/>
      <c r="CZ889" s="18">
        <f t="shared" si="472"/>
        <v>36912.142883353277</v>
      </c>
      <c r="DC889" s="18">
        <f t="shared" si="463"/>
        <v>508.93800988154646</v>
      </c>
      <c r="DD889" s="17">
        <f t="shared" si="473"/>
        <v>1</v>
      </c>
      <c r="DE889" s="17">
        <f t="shared" si="474"/>
        <v>1</v>
      </c>
      <c r="DF889" s="17">
        <f t="shared" si="475"/>
        <v>1</v>
      </c>
      <c r="DG889" s="17">
        <v>1</v>
      </c>
      <c r="DH889" s="17">
        <v>1</v>
      </c>
      <c r="DI889" s="17">
        <v>1</v>
      </c>
      <c r="DJ889" s="20" t="s">
        <v>981</v>
      </c>
      <c r="DK889" s="45"/>
      <c r="DL889" s="46"/>
      <c r="DN889" s="46"/>
      <c r="DO889" s="46"/>
      <c r="DP889" s="46"/>
      <c r="DU889" s="48"/>
    </row>
    <row r="890" spans="1:125" x14ac:dyDescent="0.2">
      <c r="A890" s="15" t="s">
        <v>105</v>
      </c>
      <c r="B890" s="10" t="s">
        <v>990</v>
      </c>
      <c r="C890" s="11">
        <f t="shared" si="458"/>
        <v>1.5721707735808419</v>
      </c>
      <c r="D890" s="11">
        <f t="shared" si="452"/>
        <v>0</v>
      </c>
      <c r="E890" s="11">
        <f t="shared" si="452"/>
        <v>0</v>
      </c>
      <c r="F890" s="11">
        <f t="shared" si="452"/>
        <v>28</v>
      </c>
      <c r="G890" s="11">
        <f t="shared" si="452"/>
        <v>2.5</v>
      </c>
      <c r="H890" s="11">
        <f t="shared" si="452"/>
        <v>0</v>
      </c>
      <c r="I890" s="11">
        <f t="shared" si="452"/>
        <v>0</v>
      </c>
      <c r="J890" s="11">
        <f t="shared" si="452"/>
        <v>0</v>
      </c>
      <c r="K890" s="11">
        <f t="shared" si="452"/>
        <v>0</v>
      </c>
      <c r="L890" s="11">
        <f t="shared" si="452"/>
        <v>0</v>
      </c>
      <c r="M890" s="11">
        <f t="shared" si="456"/>
        <v>0</v>
      </c>
      <c r="N890" s="11">
        <f t="shared" si="456"/>
        <v>0</v>
      </c>
      <c r="O890" s="11">
        <f t="shared" si="456"/>
        <v>0</v>
      </c>
      <c r="P890" s="11">
        <f t="shared" si="456"/>
        <v>0</v>
      </c>
      <c r="Q890" s="11">
        <f t="shared" si="456"/>
        <v>0</v>
      </c>
      <c r="R890" s="11">
        <f t="shared" si="456"/>
        <v>0</v>
      </c>
      <c r="S890" s="11">
        <f t="shared" si="456"/>
        <v>0</v>
      </c>
      <c r="T890" s="11">
        <f t="shared" si="456"/>
        <v>200.27653166634931</v>
      </c>
      <c r="U890" s="40">
        <f t="shared" si="459"/>
        <v>8.7964594300514204E-2</v>
      </c>
      <c r="V890" s="11">
        <f t="shared" si="476"/>
        <v>55.951042837517171</v>
      </c>
      <c r="W890" s="11">
        <f t="shared" si="476"/>
        <v>16435.192879869792</v>
      </c>
      <c r="X890" s="11">
        <f t="shared" si="476"/>
        <v>1173.942348562128</v>
      </c>
      <c r="Y890" s="11">
        <f t="shared" si="476"/>
        <v>1630.8333333333337</v>
      </c>
      <c r="Z890" s="11">
        <f t="shared" si="476"/>
        <v>1.3891937157994312</v>
      </c>
      <c r="AA890" s="11">
        <f t="shared" si="476"/>
        <v>9.0588354659967187</v>
      </c>
      <c r="AB890" s="11">
        <f t="shared" si="476"/>
        <v>127.5</v>
      </c>
      <c r="AC890" s="11">
        <f t="shared" si="476"/>
        <v>0</v>
      </c>
      <c r="AD890" s="11">
        <f t="shared" si="476"/>
        <v>0</v>
      </c>
      <c r="AE890" s="11">
        <f t="shared" si="476"/>
        <v>0</v>
      </c>
      <c r="AF890" s="11">
        <f t="shared" si="476"/>
        <v>0</v>
      </c>
      <c r="AG890" s="11">
        <f t="shared" si="476"/>
        <v>0</v>
      </c>
      <c r="AH890" s="11">
        <f t="shared" si="476"/>
        <v>0</v>
      </c>
      <c r="AI890" s="11">
        <f t="shared" si="476"/>
        <v>0</v>
      </c>
      <c r="AJ890" s="11">
        <f t="shared" si="476"/>
        <v>0</v>
      </c>
      <c r="AK890" s="11">
        <f t="shared" si="448"/>
        <v>0</v>
      </c>
      <c r="AL890" s="11">
        <f t="shared" si="448"/>
        <v>0</v>
      </c>
      <c r="AM890" s="11">
        <f t="shared" si="448"/>
        <v>0</v>
      </c>
      <c r="AN890" s="11">
        <f t="shared" si="448"/>
        <v>0</v>
      </c>
      <c r="AO890" s="11">
        <f t="shared" si="454"/>
        <v>0</v>
      </c>
      <c r="AP890" s="11">
        <f t="shared" si="454"/>
        <v>0</v>
      </c>
      <c r="AQ890" s="11">
        <f t="shared" si="454"/>
        <v>0</v>
      </c>
      <c r="AR890" s="11">
        <f t="shared" si="454"/>
        <v>0</v>
      </c>
      <c r="AS890" s="11">
        <f t="shared" si="454"/>
        <v>0</v>
      </c>
      <c r="AT890" s="11">
        <f t="shared" si="454"/>
        <v>0</v>
      </c>
      <c r="AU890" s="11">
        <f t="shared" si="454"/>
        <v>0</v>
      </c>
      <c r="AV890" s="11">
        <f t="shared" si="454"/>
        <v>32870.385759739584</v>
      </c>
      <c r="AW890" s="11">
        <f t="shared" si="454"/>
        <v>0</v>
      </c>
      <c r="AX890" s="11">
        <f t="shared" si="454"/>
        <v>0</v>
      </c>
      <c r="AY890" s="11">
        <f t="shared" si="447"/>
        <v>1021.4103114983815</v>
      </c>
      <c r="AZ890" s="11">
        <f t="shared" si="447"/>
        <v>1</v>
      </c>
      <c r="BA890" s="11">
        <f t="shared" si="447"/>
        <v>1</v>
      </c>
      <c r="BB890" s="11">
        <f t="shared" si="447"/>
        <v>1</v>
      </c>
      <c r="BC890" s="11">
        <f t="shared" si="447"/>
        <v>1</v>
      </c>
      <c r="BD890" s="11">
        <f t="shared" si="447"/>
        <v>1</v>
      </c>
      <c r="BE890" s="11">
        <f t="shared" si="477"/>
        <v>1</v>
      </c>
      <c r="BF890" s="15" t="str">
        <f t="shared" si="460"/>
        <v>ČSN 42 5715</v>
      </c>
      <c r="BG890" s="44">
        <v>1.5721707735808419</v>
      </c>
      <c r="BJ890" s="17">
        <f t="shared" si="461"/>
        <v>28</v>
      </c>
      <c r="BK890" s="17">
        <f t="shared" si="462"/>
        <v>2.5</v>
      </c>
      <c r="BX890" s="18">
        <f t="shared" si="464"/>
        <v>200.27653166634931</v>
      </c>
      <c r="BY890" s="42">
        <v>8.7964594300514204E-2</v>
      </c>
      <c r="BZ890" s="43">
        <f t="shared" si="465"/>
        <v>55.951042837517171</v>
      </c>
      <c r="CA890" s="18">
        <f t="shared" si="466"/>
        <v>16435.192879869792</v>
      </c>
      <c r="CB890" s="18">
        <f t="shared" si="467"/>
        <v>1173.942348562128</v>
      </c>
      <c r="CC890" s="18">
        <f t="shared" si="468"/>
        <v>1630.8333333333337</v>
      </c>
      <c r="CD890" s="25">
        <f t="shared" si="469"/>
        <v>1.3891937157994312</v>
      </c>
      <c r="CE890" s="26">
        <f t="shared" si="470"/>
        <v>9.0588354659967187</v>
      </c>
      <c r="CF890" s="18">
        <f t="shared" si="471"/>
        <v>127.5</v>
      </c>
      <c r="CG890" s="18"/>
      <c r="CZ890" s="18">
        <f t="shared" si="472"/>
        <v>32870.385759739584</v>
      </c>
      <c r="DC890" s="18">
        <f t="shared" si="463"/>
        <v>1021.4103114983815</v>
      </c>
      <c r="DD890" s="17">
        <f t="shared" si="473"/>
        <v>1</v>
      </c>
      <c r="DE890" s="17">
        <f t="shared" si="474"/>
        <v>1</v>
      </c>
      <c r="DF890" s="17">
        <f t="shared" si="475"/>
        <v>1</v>
      </c>
      <c r="DG890" s="17">
        <v>1</v>
      </c>
      <c r="DH890" s="17">
        <v>1</v>
      </c>
      <c r="DI890" s="17">
        <v>1</v>
      </c>
      <c r="DJ890" s="20" t="s">
        <v>981</v>
      </c>
      <c r="DK890" s="45"/>
      <c r="DL890" s="46"/>
      <c r="DN890" s="46"/>
      <c r="DO890" s="46"/>
      <c r="DP890" s="46"/>
      <c r="DU890" s="48"/>
    </row>
    <row r="891" spans="1:125" x14ac:dyDescent="0.2">
      <c r="A891" s="15" t="s">
        <v>105</v>
      </c>
      <c r="B891" s="10" t="s">
        <v>991</v>
      </c>
      <c r="C891" s="11">
        <f t="shared" si="458"/>
        <v>1.8496126748009907</v>
      </c>
      <c r="D891" s="11">
        <f t="shared" si="452"/>
        <v>0</v>
      </c>
      <c r="E891" s="11">
        <f t="shared" si="452"/>
        <v>0</v>
      </c>
      <c r="F891" s="11">
        <f t="shared" si="452"/>
        <v>28</v>
      </c>
      <c r="G891" s="11">
        <f t="shared" si="452"/>
        <v>3</v>
      </c>
      <c r="H891" s="11">
        <f t="shared" si="452"/>
        <v>0</v>
      </c>
      <c r="I891" s="11">
        <f t="shared" si="452"/>
        <v>0</v>
      </c>
      <c r="J891" s="11">
        <f t="shared" si="452"/>
        <v>0</v>
      </c>
      <c r="K891" s="11">
        <f t="shared" si="452"/>
        <v>0</v>
      </c>
      <c r="L891" s="11">
        <f t="shared" si="452"/>
        <v>0</v>
      </c>
      <c r="M891" s="11">
        <f t="shared" si="456"/>
        <v>0</v>
      </c>
      <c r="N891" s="11">
        <f t="shared" si="456"/>
        <v>0</v>
      </c>
      <c r="O891" s="11">
        <f t="shared" si="456"/>
        <v>0</v>
      </c>
      <c r="P891" s="11">
        <f t="shared" si="456"/>
        <v>0</v>
      </c>
      <c r="Q891" s="11">
        <f t="shared" si="456"/>
        <v>0</v>
      </c>
      <c r="R891" s="11">
        <f t="shared" si="456"/>
        <v>0</v>
      </c>
      <c r="S891" s="11">
        <f t="shared" si="456"/>
        <v>0</v>
      </c>
      <c r="T891" s="11">
        <f t="shared" si="456"/>
        <v>235.61944901923448</v>
      </c>
      <c r="U891" s="40">
        <f t="shared" si="459"/>
        <v>8.7964594300514204E-2</v>
      </c>
      <c r="V891" s="11">
        <f t="shared" si="476"/>
        <v>47.5583864118896</v>
      </c>
      <c r="W891" s="11">
        <f t="shared" si="476"/>
        <v>18672.841334774334</v>
      </c>
      <c r="X891" s="11">
        <f t="shared" si="476"/>
        <v>1333.7743810553095</v>
      </c>
      <c r="Y891" s="11">
        <f t="shared" si="476"/>
        <v>1884.0000000000002</v>
      </c>
      <c r="Z891" s="11">
        <f t="shared" si="476"/>
        <v>1.4125327542348962</v>
      </c>
      <c r="AA891" s="11">
        <f t="shared" si="476"/>
        <v>8.9022469073824286</v>
      </c>
      <c r="AB891" s="11">
        <f t="shared" si="476"/>
        <v>150</v>
      </c>
      <c r="AC891" s="11">
        <f t="shared" si="476"/>
        <v>0</v>
      </c>
      <c r="AD891" s="11">
        <f t="shared" si="476"/>
        <v>0</v>
      </c>
      <c r="AE891" s="11">
        <f t="shared" si="476"/>
        <v>0</v>
      </c>
      <c r="AF891" s="11">
        <f t="shared" si="476"/>
        <v>0</v>
      </c>
      <c r="AG891" s="11">
        <f t="shared" si="476"/>
        <v>0</v>
      </c>
      <c r="AH891" s="11">
        <f t="shared" si="476"/>
        <v>0</v>
      </c>
      <c r="AI891" s="11">
        <f t="shared" si="476"/>
        <v>0</v>
      </c>
      <c r="AJ891" s="11">
        <f t="shared" si="476"/>
        <v>0</v>
      </c>
      <c r="AK891" s="11">
        <f t="shared" si="448"/>
        <v>0</v>
      </c>
      <c r="AL891" s="11">
        <f t="shared" si="448"/>
        <v>0</v>
      </c>
      <c r="AM891" s="11">
        <f t="shared" si="448"/>
        <v>0</v>
      </c>
      <c r="AN891" s="11">
        <f t="shared" si="448"/>
        <v>0</v>
      </c>
      <c r="AO891" s="11">
        <f t="shared" si="454"/>
        <v>0</v>
      </c>
      <c r="AP891" s="11">
        <f t="shared" si="454"/>
        <v>0</v>
      </c>
      <c r="AQ891" s="11">
        <f t="shared" si="454"/>
        <v>0</v>
      </c>
      <c r="AR891" s="11">
        <f t="shared" si="454"/>
        <v>0</v>
      </c>
      <c r="AS891" s="11">
        <f t="shared" si="454"/>
        <v>0</v>
      </c>
      <c r="AT891" s="11">
        <f t="shared" ref="AT891:BD916" si="478">IF($A891="x",CX891,"")</f>
        <v>0</v>
      </c>
      <c r="AU891" s="11">
        <f t="shared" si="478"/>
        <v>0</v>
      </c>
      <c r="AV891" s="11">
        <f t="shared" si="478"/>
        <v>37345.682669548667</v>
      </c>
      <c r="AW891" s="11">
        <f t="shared" si="478"/>
        <v>0</v>
      </c>
      <c r="AX891" s="11">
        <f t="shared" si="478"/>
        <v>0</v>
      </c>
      <c r="AY891" s="11">
        <f t="shared" si="447"/>
        <v>981.74770424681037</v>
      </c>
      <c r="AZ891" s="11">
        <f t="shared" si="447"/>
        <v>1</v>
      </c>
      <c r="BA891" s="11">
        <f t="shared" si="447"/>
        <v>1</v>
      </c>
      <c r="BB891" s="11">
        <f t="shared" si="447"/>
        <v>1</v>
      </c>
      <c r="BC891" s="11">
        <f t="shared" si="447"/>
        <v>1</v>
      </c>
      <c r="BD891" s="11">
        <f t="shared" si="447"/>
        <v>1</v>
      </c>
      <c r="BE891" s="11">
        <f t="shared" si="477"/>
        <v>1</v>
      </c>
      <c r="BF891" s="15" t="str">
        <f t="shared" si="460"/>
        <v>ČSN 42 5715</v>
      </c>
      <c r="BG891" s="44">
        <v>1.8496126748009907</v>
      </c>
      <c r="BJ891" s="17">
        <f t="shared" si="461"/>
        <v>28</v>
      </c>
      <c r="BK891" s="17">
        <f t="shared" si="462"/>
        <v>3</v>
      </c>
      <c r="BX891" s="18">
        <f t="shared" si="464"/>
        <v>235.61944901923448</v>
      </c>
      <c r="BY891" s="42">
        <v>8.7964594300514204E-2</v>
      </c>
      <c r="BZ891" s="43">
        <f t="shared" si="465"/>
        <v>47.5583864118896</v>
      </c>
      <c r="CA891" s="18">
        <f t="shared" si="466"/>
        <v>18672.841334774334</v>
      </c>
      <c r="CB891" s="18">
        <f t="shared" si="467"/>
        <v>1333.7743810553095</v>
      </c>
      <c r="CC891" s="18">
        <f t="shared" si="468"/>
        <v>1884.0000000000002</v>
      </c>
      <c r="CD891" s="25">
        <f t="shared" si="469"/>
        <v>1.4125327542348962</v>
      </c>
      <c r="CE891" s="26">
        <f t="shared" si="470"/>
        <v>8.9022469073824286</v>
      </c>
      <c r="CF891" s="18">
        <f t="shared" si="471"/>
        <v>150</v>
      </c>
      <c r="CG891" s="18"/>
      <c r="CZ891" s="18">
        <f t="shared" si="472"/>
        <v>37345.682669548667</v>
      </c>
      <c r="DC891" s="18">
        <f t="shared" si="463"/>
        <v>981.74770424681037</v>
      </c>
      <c r="DD891" s="17">
        <f t="shared" si="473"/>
        <v>1</v>
      </c>
      <c r="DE891" s="17">
        <f t="shared" si="474"/>
        <v>1</v>
      </c>
      <c r="DF891" s="17">
        <f t="shared" si="475"/>
        <v>1</v>
      </c>
      <c r="DG891" s="17">
        <v>1</v>
      </c>
      <c r="DH891" s="17">
        <v>1</v>
      </c>
      <c r="DI891" s="17">
        <v>1</v>
      </c>
      <c r="DJ891" s="20" t="s">
        <v>981</v>
      </c>
      <c r="DK891" s="45"/>
      <c r="DL891" s="46"/>
      <c r="DN891" s="46"/>
      <c r="DO891" s="46"/>
      <c r="DP891" s="46"/>
      <c r="DU891" s="48"/>
    </row>
    <row r="892" spans="1:125" x14ac:dyDescent="0.2">
      <c r="A892" s="15" t="s">
        <v>105</v>
      </c>
      <c r="B892" s="10" t="s">
        <v>992</v>
      </c>
      <c r="C892" s="11">
        <f t="shared" si="458"/>
        <v>2.1147238248557989</v>
      </c>
      <c r="D892" s="11">
        <f t="shared" si="452"/>
        <v>0</v>
      </c>
      <c r="E892" s="11">
        <f t="shared" si="452"/>
        <v>0</v>
      </c>
      <c r="F892" s="11">
        <f t="shared" si="452"/>
        <v>28</v>
      </c>
      <c r="G892" s="11">
        <f t="shared" si="452"/>
        <v>3.5</v>
      </c>
      <c r="H892" s="11">
        <f t="shared" si="452"/>
        <v>0</v>
      </c>
      <c r="I892" s="11">
        <f t="shared" si="452"/>
        <v>0</v>
      </c>
      <c r="J892" s="11">
        <f t="shared" si="452"/>
        <v>0</v>
      </c>
      <c r="K892" s="11">
        <f t="shared" si="452"/>
        <v>0</v>
      </c>
      <c r="L892" s="11">
        <f t="shared" si="452"/>
        <v>0</v>
      </c>
      <c r="M892" s="11">
        <f t="shared" si="456"/>
        <v>0</v>
      </c>
      <c r="N892" s="11">
        <f t="shared" si="456"/>
        <v>0</v>
      </c>
      <c r="O892" s="11">
        <f t="shared" si="456"/>
        <v>0</v>
      </c>
      <c r="P892" s="11">
        <f t="shared" si="456"/>
        <v>0</v>
      </c>
      <c r="Q892" s="11">
        <f t="shared" si="456"/>
        <v>0</v>
      </c>
      <c r="R892" s="11">
        <f t="shared" si="456"/>
        <v>0</v>
      </c>
      <c r="S892" s="11">
        <f t="shared" si="456"/>
        <v>0</v>
      </c>
      <c r="T892" s="11">
        <f t="shared" si="456"/>
        <v>269.39157004532478</v>
      </c>
      <c r="U892" s="40">
        <f t="shared" si="459"/>
        <v>8.7964594300514204E-2</v>
      </c>
      <c r="V892" s="11">
        <f t="shared" si="476"/>
        <v>41.596256336929677</v>
      </c>
      <c r="W892" s="11">
        <f t="shared" si="476"/>
        <v>20625.292081595177</v>
      </c>
      <c r="X892" s="11">
        <f t="shared" si="476"/>
        <v>1473.2351486853697</v>
      </c>
      <c r="Y892" s="11">
        <f t="shared" si="476"/>
        <v>2115.1666666666665</v>
      </c>
      <c r="Z892" s="11">
        <f t="shared" si="476"/>
        <v>1.435729162825174</v>
      </c>
      <c r="AA892" s="11">
        <f t="shared" si="476"/>
        <v>8.75</v>
      </c>
      <c r="AB892" s="11">
        <f t="shared" si="476"/>
        <v>171.50000000000003</v>
      </c>
      <c r="AC892" s="11">
        <f t="shared" si="476"/>
        <v>0</v>
      </c>
      <c r="AD892" s="11">
        <f t="shared" si="476"/>
        <v>0</v>
      </c>
      <c r="AE892" s="11">
        <f t="shared" si="476"/>
        <v>0</v>
      </c>
      <c r="AF892" s="11">
        <f t="shared" si="476"/>
        <v>0</v>
      </c>
      <c r="AG892" s="11">
        <f t="shared" si="476"/>
        <v>0</v>
      </c>
      <c r="AH892" s="11">
        <f t="shared" si="476"/>
        <v>0</v>
      </c>
      <c r="AI892" s="11">
        <f t="shared" si="476"/>
        <v>0</v>
      </c>
      <c r="AJ892" s="11">
        <f t="shared" si="476"/>
        <v>0</v>
      </c>
      <c r="AK892" s="11">
        <f t="shared" si="448"/>
        <v>0</v>
      </c>
      <c r="AL892" s="11">
        <f t="shared" si="448"/>
        <v>0</v>
      </c>
      <c r="AM892" s="11">
        <f t="shared" si="448"/>
        <v>0</v>
      </c>
      <c r="AN892" s="11">
        <f t="shared" si="448"/>
        <v>0</v>
      </c>
      <c r="AO892" s="11">
        <f t="shared" si="448"/>
        <v>0</v>
      </c>
      <c r="AP892" s="11">
        <f t="shared" si="448"/>
        <v>0</v>
      </c>
      <c r="AQ892" s="11">
        <f t="shared" si="448"/>
        <v>0</v>
      </c>
      <c r="AR892" s="11">
        <f t="shared" si="448"/>
        <v>0</v>
      </c>
      <c r="AS892" s="11">
        <f t="shared" si="448"/>
        <v>0</v>
      </c>
      <c r="AT892" s="11">
        <f t="shared" si="478"/>
        <v>0</v>
      </c>
      <c r="AU892" s="11">
        <f t="shared" si="478"/>
        <v>0</v>
      </c>
      <c r="AV892" s="11">
        <f t="shared" si="478"/>
        <v>41250.584163190353</v>
      </c>
      <c r="AW892" s="11">
        <f t="shared" si="478"/>
        <v>0</v>
      </c>
      <c r="AX892" s="11">
        <f t="shared" si="478"/>
        <v>0</v>
      </c>
      <c r="AY892" s="11">
        <f t="shared" si="447"/>
        <v>942.87049515863669</v>
      </c>
      <c r="AZ892" s="11">
        <f t="shared" si="447"/>
        <v>1</v>
      </c>
      <c r="BA892" s="11">
        <f t="shared" si="447"/>
        <v>1</v>
      </c>
      <c r="BB892" s="11">
        <f t="shared" si="447"/>
        <v>1</v>
      </c>
      <c r="BC892" s="11">
        <f t="shared" si="447"/>
        <v>1</v>
      </c>
      <c r="BD892" s="11">
        <f t="shared" si="447"/>
        <v>1</v>
      </c>
      <c r="BE892" s="11">
        <f t="shared" si="477"/>
        <v>1</v>
      </c>
      <c r="BF892" s="15" t="str">
        <f t="shared" si="460"/>
        <v>ČSN 42 5715</v>
      </c>
      <c r="BG892" s="44">
        <v>2.1147238248557989</v>
      </c>
      <c r="BJ892" s="17">
        <f t="shared" si="461"/>
        <v>28</v>
      </c>
      <c r="BK892" s="17">
        <f t="shared" si="462"/>
        <v>3.5</v>
      </c>
      <c r="BX892" s="18">
        <f t="shared" si="464"/>
        <v>269.39157004532478</v>
      </c>
      <c r="BY892" s="42">
        <v>8.7964594300514204E-2</v>
      </c>
      <c r="BZ892" s="43">
        <f t="shared" si="465"/>
        <v>41.596256336929677</v>
      </c>
      <c r="CA892" s="18">
        <f t="shared" si="466"/>
        <v>20625.292081595177</v>
      </c>
      <c r="CB892" s="18">
        <f t="shared" si="467"/>
        <v>1473.2351486853697</v>
      </c>
      <c r="CC892" s="18">
        <f t="shared" si="468"/>
        <v>2115.1666666666665</v>
      </c>
      <c r="CD892" s="25">
        <f t="shared" si="469"/>
        <v>1.435729162825174</v>
      </c>
      <c r="CE892" s="26">
        <f t="shared" si="470"/>
        <v>8.75</v>
      </c>
      <c r="CF892" s="18">
        <f t="shared" si="471"/>
        <v>171.50000000000003</v>
      </c>
      <c r="CG892" s="18"/>
      <c r="CZ892" s="18">
        <f t="shared" si="472"/>
        <v>41250.584163190353</v>
      </c>
      <c r="DC892" s="18">
        <f t="shared" si="463"/>
        <v>942.87049515863669</v>
      </c>
      <c r="DD892" s="17">
        <f t="shared" si="473"/>
        <v>1</v>
      </c>
      <c r="DE892" s="17">
        <f t="shared" si="474"/>
        <v>1</v>
      </c>
      <c r="DF892" s="17">
        <f t="shared" si="475"/>
        <v>1</v>
      </c>
      <c r="DG892" s="17">
        <v>1</v>
      </c>
      <c r="DH892" s="17">
        <v>1</v>
      </c>
      <c r="DI892" s="17">
        <v>1</v>
      </c>
      <c r="DJ892" s="20" t="s">
        <v>981</v>
      </c>
      <c r="DK892" s="45"/>
      <c r="DL892" s="46"/>
      <c r="DN892" s="46"/>
      <c r="DO892" s="46"/>
      <c r="DP892" s="46"/>
      <c r="DU892" s="48"/>
    </row>
    <row r="893" spans="1:125" x14ac:dyDescent="0.2">
      <c r="A893" s="15" t="s">
        <v>105</v>
      </c>
      <c r="B893" s="10" t="s">
        <v>993</v>
      </c>
      <c r="C893" s="11">
        <f t="shared" si="458"/>
        <v>2.3675042237452679</v>
      </c>
      <c r="D893" s="11">
        <f t="shared" si="452"/>
        <v>0</v>
      </c>
      <c r="E893" s="11">
        <f t="shared" si="452"/>
        <v>0</v>
      </c>
      <c r="F893" s="11">
        <f t="shared" si="452"/>
        <v>28</v>
      </c>
      <c r="G893" s="11">
        <f t="shared" si="452"/>
        <v>4</v>
      </c>
      <c r="H893" s="11">
        <f t="shared" si="452"/>
        <v>0</v>
      </c>
      <c r="I893" s="11">
        <f t="shared" si="452"/>
        <v>0</v>
      </c>
      <c r="J893" s="11">
        <f t="shared" si="452"/>
        <v>0</v>
      </c>
      <c r="K893" s="11">
        <f t="shared" si="452"/>
        <v>0</v>
      </c>
      <c r="L893" s="11">
        <f t="shared" si="452"/>
        <v>0</v>
      </c>
      <c r="M893" s="11">
        <f t="shared" si="456"/>
        <v>0</v>
      </c>
      <c r="N893" s="11">
        <f t="shared" si="456"/>
        <v>0</v>
      </c>
      <c r="O893" s="11">
        <f t="shared" si="456"/>
        <v>0</v>
      </c>
      <c r="P893" s="11">
        <f t="shared" si="456"/>
        <v>0</v>
      </c>
      <c r="Q893" s="11">
        <f t="shared" si="456"/>
        <v>0</v>
      </c>
      <c r="R893" s="11">
        <f t="shared" si="456"/>
        <v>0</v>
      </c>
      <c r="S893" s="11">
        <f t="shared" si="456"/>
        <v>0</v>
      </c>
      <c r="T893" s="11">
        <f t="shared" si="456"/>
        <v>301.59289474462014</v>
      </c>
      <c r="U893" s="40">
        <f t="shared" si="459"/>
        <v>8.7964594300514204E-2</v>
      </c>
      <c r="V893" s="11">
        <f t="shared" si="476"/>
        <v>37.154989384288747</v>
      </c>
      <c r="W893" s="11">
        <f t="shared" si="476"/>
        <v>22317.874211101891</v>
      </c>
      <c r="X893" s="11">
        <f t="shared" si="476"/>
        <v>1594.1338722215637</v>
      </c>
      <c r="Y893" s="11">
        <f t="shared" si="476"/>
        <v>2325.333333333333</v>
      </c>
      <c r="Z893" s="11">
        <f t="shared" si="476"/>
        <v>1.4586813402896832</v>
      </c>
      <c r="AA893" s="11">
        <f t="shared" si="476"/>
        <v>8.6023252670426267</v>
      </c>
      <c r="AB893" s="11">
        <f t="shared" si="476"/>
        <v>192</v>
      </c>
      <c r="AC893" s="11">
        <f t="shared" si="476"/>
        <v>0</v>
      </c>
      <c r="AD893" s="11">
        <f t="shared" si="476"/>
        <v>0</v>
      </c>
      <c r="AE893" s="11">
        <f t="shared" si="476"/>
        <v>0</v>
      </c>
      <c r="AF893" s="11">
        <f t="shared" si="476"/>
        <v>0</v>
      </c>
      <c r="AG893" s="11">
        <f t="shared" si="476"/>
        <v>0</v>
      </c>
      <c r="AH893" s="11">
        <f t="shared" si="476"/>
        <v>0</v>
      </c>
      <c r="AI893" s="11">
        <f t="shared" si="476"/>
        <v>0</v>
      </c>
      <c r="AJ893" s="11">
        <f t="shared" si="476"/>
        <v>0</v>
      </c>
      <c r="AK893" s="11">
        <f t="shared" si="448"/>
        <v>0</v>
      </c>
      <c r="AL893" s="11">
        <f t="shared" si="448"/>
        <v>0</v>
      </c>
      <c r="AM893" s="11">
        <f t="shared" si="448"/>
        <v>0</v>
      </c>
      <c r="AN893" s="11">
        <f t="shared" si="448"/>
        <v>0</v>
      </c>
      <c r="AO893" s="11">
        <f t="shared" si="448"/>
        <v>0</v>
      </c>
      <c r="AP893" s="11">
        <f t="shared" si="448"/>
        <v>0</v>
      </c>
      <c r="AQ893" s="11">
        <f t="shared" si="448"/>
        <v>0</v>
      </c>
      <c r="AR893" s="11">
        <f t="shared" si="448"/>
        <v>0</v>
      </c>
      <c r="AS893" s="11">
        <f t="shared" si="448"/>
        <v>0</v>
      </c>
      <c r="AT893" s="11">
        <f t="shared" si="478"/>
        <v>0</v>
      </c>
      <c r="AU893" s="11">
        <f t="shared" si="478"/>
        <v>0</v>
      </c>
      <c r="AV893" s="11">
        <f t="shared" si="478"/>
        <v>44635.748422203782</v>
      </c>
      <c r="AW893" s="11">
        <f t="shared" si="478"/>
        <v>0</v>
      </c>
      <c r="AX893" s="11">
        <f t="shared" si="478"/>
        <v>0</v>
      </c>
      <c r="AY893" s="11">
        <f t="shared" si="447"/>
        <v>904.77868423386042</v>
      </c>
      <c r="AZ893" s="11">
        <f t="shared" si="447"/>
        <v>1</v>
      </c>
      <c r="BA893" s="11">
        <f t="shared" si="447"/>
        <v>1</v>
      </c>
      <c r="BB893" s="11">
        <f t="shared" si="447"/>
        <v>1</v>
      </c>
      <c r="BC893" s="11">
        <f t="shared" si="447"/>
        <v>1</v>
      </c>
      <c r="BD893" s="11">
        <f t="shared" si="447"/>
        <v>1</v>
      </c>
      <c r="BE893" s="11">
        <f t="shared" si="477"/>
        <v>1</v>
      </c>
      <c r="BF893" s="15" t="str">
        <f t="shared" si="460"/>
        <v>ČSN 42 5715</v>
      </c>
      <c r="BG893" s="44">
        <v>2.3675042237452679</v>
      </c>
      <c r="BJ893" s="17">
        <f t="shared" si="461"/>
        <v>28</v>
      </c>
      <c r="BK893" s="17">
        <f t="shared" si="462"/>
        <v>4</v>
      </c>
      <c r="BX893" s="18">
        <f t="shared" si="464"/>
        <v>301.59289474462014</v>
      </c>
      <c r="BY893" s="42">
        <v>8.7964594300514204E-2</v>
      </c>
      <c r="BZ893" s="43">
        <f t="shared" si="465"/>
        <v>37.154989384288747</v>
      </c>
      <c r="CA893" s="18">
        <f t="shared" si="466"/>
        <v>22317.874211101891</v>
      </c>
      <c r="CB893" s="18">
        <f t="shared" si="467"/>
        <v>1594.1338722215637</v>
      </c>
      <c r="CC893" s="18">
        <f t="shared" si="468"/>
        <v>2325.333333333333</v>
      </c>
      <c r="CD893" s="25">
        <f t="shared" si="469"/>
        <v>1.4586813402896832</v>
      </c>
      <c r="CE893" s="26">
        <f t="shared" si="470"/>
        <v>8.6023252670426267</v>
      </c>
      <c r="CF893" s="18">
        <f t="shared" si="471"/>
        <v>192</v>
      </c>
      <c r="CG893" s="18"/>
      <c r="CZ893" s="18">
        <f t="shared" si="472"/>
        <v>44635.748422203782</v>
      </c>
      <c r="DC893" s="18">
        <f t="shared" si="463"/>
        <v>904.77868423386042</v>
      </c>
      <c r="DD893" s="17">
        <f t="shared" si="473"/>
        <v>1</v>
      </c>
      <c r="DE893" s="17">
        <f t="shared" si="474"/>
        <v>1</v>
      </c>
      <c r="DF893" s="17">
        <f t="shared" si="475"/>
        <v>1</v>
      </c>
      <c r="DG893" s="17">
        <v>1</v>
      </c>
      <c r="DH893" s="17">
        <v>1</v>
      </c>
      <c r="DI893" s="17">
        <v>1</v>
      </c>
      <c r="DJ893" s="20" t="s">
        <v>981</v>
      </c>
      <c r="DK893" s="45"/>
      <c r="DL893" s="46"/>
      <c r="DN893" s="46"/>
      <c r="DO893" s="46"/>
      <c r="DP893" s="46"/>
      <c r="DU893" s="48"/>
    </row>
    <row r="894" spans="1:125" x14ac:dyDescent="0.2">
      <c r="A894" s="15" t="s">
        <v>105</v>
      </c>
      <c r="B894" s="10" t="s">
        <v>994</v>
      </c>
      <c r="C894" s="11">
        <f t="shared" si="458"/>
        <v>2.6079538714693968</v>
      </c>
      <c r="D894" s="11">
        <f t="shared" si="452"/>
        <v>0</v>
      </c>
      <c r="E894" s="11">
        <f t="shared" si="452"/>
        <v>0</v>
      </c>
      <c r="F894" s="11">
        <f t="shared" si="452"/>
        <v>28</v>
      </c>
      <c r="G894" s="11">
        <f t="shared" si="452"/>
        <v>4.5</v>
      </c>
      <c r="H894" s="11">
        <f t="shared" si="452"/>
        <v>0</v>
      </c>
      <c r="I894" s="11">
        <f t="shared" si="452"/>
        <v>0</v>
      </c>
      <c r="J894" s="11">
        <f t="shared" si="452"/>
        <v>0</v>
      </c>
      <c r="K894" s="11">
        <f t="shared" si="452"/>
        <v>0</v>
      </c>
      <c r="L894" s="11">
        <f t="shared" si="452"/>
        <v>0</v>
      </c>
      <c r="M894" s="11">
        <f t="shared" si="456"/>
        <v>0</v>
      </c>
      <c r="N894" s="11">
        <f t="shared" si="456"/>
        <v>0</v>
      </c>
      <c r="O894" s="11">
        <f t="shared" si="456"/>
        <v>0</v>
      </c>
      <c r="P894" s="11">
        <f t="shared" si="456"/>
        <v>0</v>
      </c>
      <c r="Q894" s="11">
        <f t="shared" si="456"/>
        <v>0</v>
      </c>
      <c r="R894" s="11">
        <f t="shared" si="456"/>
        <v>0</v>
      </c>
      <c r="S894" s="11">
        <f t="shared" si="456"/>
        <v>0</v>
      </c>
      <c r="T894" s="11">
        <f t="shared" si="456"/>
        <v>332.2234231171206</v>
      </c>
      <c r="U894" s="40">
        <f t="shared" si="459"/>
        <v>8.7964594300514204E-2</v>
      </c>
      <c r="V894" s="11">
        <f t="shared" si="476"/>
        <v>33.729352065169927</v>
      </c>
      <c r="W894" s="11">
        <f t="shared" si="476"/>
        <v>23774.738716818945</v>
      </c>
      <c r="X894" s="11">
        <f t="shared" si="476"/>
        <v>1698.1956226299246</v>
      </c>
      <c r="Y894" s="11">
        <f t="shared" si="476"/>
        <v>2515.5</v>
      </c>
      <c r="Z894" s="11">
        <f t="shared" si="476"/>
        <v>1.4812781086458993</v>
      </c>
      <c r="AA894" s="11">
        <f t="shared" si="476"/>
        <v>8.4594621578443157</v>
      </c>
      <c r="AB894" s="11">
        <f t="shared" si="476"/>
        <v>211.5</v>
      </c>
      <c r="AC894" s="11">
        <f t="shared" si="476"/>
        <v>0</v>
      </c>
      <c r="AD894" s="11">
        <f t="shared" si="476"/>
        <v>0</v>
      </c>
      <c r="AE894" s="11">
        <f t="shared" si="476"/>
        <v>0</v>
      </c>
      <c r="AF894" s="11">
        <f t="shared" si="476"/>
        <v>0</v>
      </c>
      <c r="AG894" s="11">
        <f t="shared" si="476"/>
        <v>0</v>
      </c>
      <c r="AH894" s="11">
        <f t="shared" si="476"/>
        <v>0</v>
      </c>
      <c r="AI894" s="11">
        <f t="shared" si="476"/>
        <v>0</v>
      </c>
      <c r="AJ894" s="11">
        <f t="shared" si="476"/>
        <v>0</v>
      </c>
      <c r="AK894" s="11">
        <f t="shared" si="448"/>
        <v>0</v>
      </c>
      <c r="AL894" s="11">
        <f t="shared" si="448"/>
        <v>0</v>
      </c>
      <c r="AM894" s="11">
        <f t="shared" si="448"/>
        <v>0</v>
      </c>
      <c r="AN894" s="11">
        <f t="shared" si="448"/>
        <v>0</v>
      </c>
      <c r="AO894" s="11">
        <f t="shared" si="448"/>
        <v>0</v>
      </c>
      <c r="AP894" s="11">
        <f t="shared" si="448"/>
        <v>0</v>
      </c>
      <c r="AQ894" s="11">
        <f t="shared" si="448"/>
        <v>0</v>
      </c>
      <c r="AR894" s="11">
        <f t="shared" si="448"/>
        <v>0</v>
      </c>
      <c r="AS894" s="11">
        <f t="shared" si="448"/>
        <v>0</v>
      </c>
      <c r="AT894" s="11">
        <f t="shared" si="478"/>
        <v>0</v>
      </c>
      <c r="AU894" s="11">
        <f t="shared" si="478"/>
        <v>0</v>
      </c>
      <c r="AV894" s="11">
        <f t="shared" si="478"/>
        <v>47549.47743363789</v>
      </c>
      <c r="AW894" s="11">
        <f t="shared" si="478"/>
        <v>0</v>
      </c>
      <c r="AX894" s="11">
        <f t="shared" si="478"/>
        <v>0</v>
      </c>
      <c r="AY894" s="11">
        <f t="shared" si="447"/>
        <v>867.47227147248168</v>
      </c>
      <c r="AZ894" s="11">
        <f t="shared" si="447"/>
        <v>1</v>
      </c>
      <c r="BA894" s="11">
        <f t="shared" si="447"/>
        <v>1</v>
      </c>
      <c r="BB894" s="11">
        <f t="shared" si="447"/>
        <v>1</v>
      </c>
      <c r="BC894" s="11">
        <f t="shared" si="447"/>
        <v>1</v>
      </c>
      <c r="BD894" s="11">
        <f t="shared" si="447"/>
        <v>1</v>
      </c>
      <c r="BE894" s="11">
        <f t="shared" si="477"/>
        <v>1</v>
      </c>
      <c r="BF894" s="15" t="str">
        <f t="shared" si="460"/>
        <v>ČSN 42 5715</v>
      </c>
      <c r="BG894" s="44">
        <v>2.6079538714693968</v>
      </c>
      <c r="BJ894" s="17">
        <f t="shared" si="461"/>
        <v>28</v>
      </c>
      <c r="BK894" s="17">
        <f t="shared" si="462"/>
        <v>4.5</v>
      </c>
      <c r="BX894" s="18">
        <f t="shared" si="464"/>
        <v>332.2234231171206</v>
      </c>
      <c r="BY894" s="42">
        <v>8.7964594300514204E-2</v>
      </c>
      <c r="BZ894" s="43">
        <f t="shared" si="465"/>
        <v>33.729352065169927</v>
      </c>
      <c r="CA894" s="18">
        <f t="shared" si="466"/>
        <v>23774.738716818945</v>
      </c>
      <c r="CB894" s="18">
        <f t="shared" si="467"/>
        <v>1698.1956226299246</v>
      </c>
      <c r="CC894" s="18">
        <f t="shared" si="468"/>
        <v>2515.5</v>
      </c>
      <c r="CD894" s="25">
        <f t="shared" si="469"/>
        <v>1.4812781086458993</v>
      </c>
      <c r="CE894" s="26">
        <f t="shared" si="470"/>
        <v>8.4594621578443157</v>
      </c>
      <c r="CF894" s="18">
        <f t="shared" si="471"/>
        <v>211.5</v>
      </c>
      <c r="CG894" s="18"/>
      <c r="CZ894" s="18">
        <f t="shared" si="472"/>
        <v>47549.47743363789</v>
      </c>
      <c r="DC894" s="18">
        <f t="shared" si="463"/>
        <v>867.47227147248168</v>
      </c>
      <c r="DD894" s="17">
        <f t="shared" si="473"/>
        <v>1</v>
      </c>
      <c r="DE894" s="17">
        <f t="shared" si="474"/>
        <v>1</v>
      </c>
      <c r="DF894" s="17">
        <f t="shared" si="475"/>
        <v>1</v>
      </c>
      <c r="DG894" s="17">
        <v>1</v>
      </c>
      <c r="DH894" s="17">
        <v>1</v>
      </c>
      <c r="DI894" s="17">
        <v>1</v>
      </c>
      <c r="DJ894" s="20" t="s">
        <v>981</v>
      </c>
      <c r="DK894" s="45"/>
      <c r="DL894" s="46"/>
      <c r="DN894" s="46"/>
      <c r="DO894" s="46"/>
      <c r="DP894" s="46"/>
      <c r="DU894" s="48"/>
    </row>
    <row r="895" spans="1:125" x14ac:dyDescent="0.2">
      <c r="A895" s="15" t="s">
        <v>105</v>
      </c>
      <c r="B895" s="10" t="s">
        <v>995</v>
      </c>
      <c r="C895" s="11">
        <f t="shared" si="458"/>
        <v>2.8360727680281856</v>
      </c>
      <c r="D895" s="11">
        <f t="shared" si="452"/>
        <v>0</v>
      </c>
      <c r="E895" s="11">
        <f t="shared" si="452"/>
        <v>0</v>
      </c>
      <c r="F895" s="11">
        <f t="shared" si="452"/>
        <v>28</v>
      </c>
      <c r="G895" s="11">
        <f t="shared" si="452"/>
        <v>5</v>
      </c>
      <c r="H895" s="11">
        <f t="shared" si="452"/>
        <v>0</v>
      </c>
      <c r="I895" s="11">
        <f t="shared" si="452"/>
        <v>0</v>
      </c>
      <c r="J895" s="11">
        <f t="shared" si="452"/>
        <v>0</v>
      </c>
      <c r="K895" s="11">
        <f t="shared" si="452"/>
        <v>0</v>
      </c>
      <c r="L895" s="11">
        <f t="shared" si="452"/>
        <v>0</v>
      </c>
      <c r="M895" s="11">
        <f t="shared" si="456"/>
        <v>0</v>
      </c>
      <c r="N895" s="11">
        <f t="shared" si="456"/>
        <v>0</v>
      </c>
      <c r="O895" s="11">
        <f t="shared" si="456"/>
        <v>0</v>
      </c>
      <c r="P895" s="11">
        <f t="shared" si="456"/>
        <v>0</v>
      </c>
      <c r="Q895" s="11">
        <f t="shared" si="456"/>
        <v>0</v>
      </c>
      <c r="R895" s="11">
        <f t="shared" si="456"/>
        <v>0</v>
      </c>
      <c r="S895" s="11">
        <f t="shared" si="456"/>
        <v>0</v>
      </c>
      <c r="T895" s="11">
        <f t="shared" si="456"/>
        <v>361.28315516282623</v>
      </c>
      <c r="U895" s="40">
        <f t="shared" si="459"/>
        <v>8.7964594300514204E-2</v>
      </c>
      <c r="V895" s="11">
        <f t="shared" si="476"/>
        <v>31.016338964275825</v>
      </c>
      <c r="W895" s="11">
        <f t="shared" si="476"/>
        <v>25018.858495025714</v>
      </c>
      <c r="X895" s="11">
        <f t="shared" si="476"/>
        <v>1787.0613210732652</v>
      </c>
      <c r="Y895" s="11">
        <f t="shared" si="476"/>
        <v>2686.666666666667</v>
      </c>
      <c r="Z895" s="11">
        <f t="shared" si="476"/>
        <v>1.5033992594351049</v>
      </c>
      <c r="AA895" s="11">
        <f t="shared" si="476"/>
        <v>8.3216584885466176</v>
      </c>
      <c r="AB895" s="11">
        <f t="shared" si="476"/>
        <v>230.00000000000003</v>
      </c>
      <c r="AC895" s="11">
        <f t="shared" si="476"/>
        <v>0</v>
      </c>
      <c r="AD895" s="11">
        <f t="shared" si="476"/>
        <v>0</v>
      </c>
      <c r="AE895" s="11">
        <f t="shared" si="476"/>
        <v>0</v>
      </c>
      <c r="AF895" s="11">
        <f t="shared" si="476"/>
        <v>0</v>
      </c>
      <c r="AG895" s="11">
        <f t="shared" si="476"/>
        <v>0</v>
      </c>
      <c r="AH895" s="11">
        <f t="shared" si="476"/>
        <v>0</v>
      </c>
      <c r="AI895" s="11">
        <f t="shared" si="476"/>
        <v>0</v>
      </c>
      <c r="AJ895" s="11">
        <f t="shared" si="476"/>
        <v>0</v>
      </c>
      <c r="AK895" s="11">
        <f t="shared" si="448"/>
        <v>0</v>
      </c>
      <c r="AL895" s="11">
        <f t="shared" si="448"/>
        <v>0</v>
      </c>
      <c r="AM895" s="11">
        <f t="shared" si="448"/>
        <v>0</v>
      </c>
      <c r="AN895" s="11">
        <f t="shared" si="448"/>
        <v>0</v>
      </c>
      <c r="AO895" s="11">
        <f t="shared" si="448"/>
        <v>0</v>
      </c>
      <c r="AP895" s="11">
        <f t="shared" si="448"/>
        <v>0</v>
      </c>
      <c r="AQ895" s="11">
        <f t="shared" si="448"/>
        <v>0</v>
      </c>
      <c r="AR895" s="11">
        <f t="shared" si="448"/>
        <v>0</v>
      </c>
      <c r="AS895" s="11">
        <f t="shared" si="448"/>
        <v>0</v>
      </c>
      <c r="AT895" s="11">
        <f t="shared" si="478"/>
        <v>0</v>
      </c>
      <c r="AU895" s="11">
        <f t="shared" si="478"/>
        <v>0</v>
      </c>
      <c r="AV895" s="11">
        <f t="shared" si="478"/>
        <v>50037.716990051427</v>
      </c>
      <c r="AW895" s="11">
        <f t="shared" si="478"/>
        <v>0</v>
      </c>
      <c r="AX895" s="11">
        <f t="shared" si="478"/>
        <v>0</v>
      </c>
      <c r="AY895" s="11">
        <f t="shared" si="478"/>
        <v>830.95125687450025</v>
      </c>
      <c r="AZ895" s="11">
        <f t="shared" si="478"/>
        <v>1</v>
      </c>
      <c r="BA895" s="11">
        <f t="shared" si="478"/>
        <v>1</v>
      </c>
      <c r="BB895" s="11">
        <f t="shared" si="478"/>
        <v>1</v>
      </c>
      <c r="BC895" s="11">
        <f t="shared" si="478"/>
        <v>1</v>
      </c>
      <c r="BD895" s="11">
        <f t="shared" si="478"/>
        <v>1</v>
      </c>
      <c r="BE895" s="11">
        <f t="shared" si="477"/>
        <v>1</v>
      </c>
      <c r="BF895" s="15" t="str">
        <f t="shared" si="460"/>
        <v>ČSN 42 5715</v>
      </c>
      <c r="BG895" s="44">
        <v>2.8360727680281856</v>
      </c>
      <c r="BJ895" s="17">
        <f t="shared" si="461"/>
        <v>28</v>
      </c>
      <c r="BK895" s="17">
        <f t="shared" si="462"/>
        <v>5</v>
      </c>
      <c r="BX895" s="18">
        <f t="shared" si="464"/>
        <v>361.28315516282623</v>
      </c>
      <c r="BY895" s="42">
        <v>8.7964594300514204E-2</v>
      </c>
      <c r="BZ895" s="43">
        <f t="shared" si="465"/>
        <v>31.016338964275825</v>
      </c>
      <c r="CA895" s="18">
        <f t="shared" si="466"/>
        <v>25018.858495025714</v>
      </c>
      <c r="CB895" s="18">
        <f t="shared" si="467"/>
        <v>1787.0613210732652</v>
      </c>
      <c r="CC895" s="18">
        <f t="shared" si="468"/>
        <v>2686.666666666667</v>
      </c>
      <c r="CD895" s="25">
        <f t="shared" si="469"/>
        <v>1.5033992594351049</v>
      </c>
      <c r="CE895" s="26">
        <f t="shared" si="470"/>
        <v>8.3216584885466176</v>
      </c>
      <c r="CF895" s="18">
        <f t="shared" si="471"/>
        <v>230.00000000000003</v>
      </c>
      <c r="CG895" s="18"/>
      <c r="CZ895" s="18">
        <f t="shared" si="472"/>
        <v>50037.716990051427</v>
      </c>
      <c r="DC895" s="18">
        <f t="shared" si="463"/>
        <v>830.95125687450025</v>
      </c>
      <c r="DD895" s="17">
        <f t="shared" si="473"/>
        <v>1</v>
      </c>
      <c r="DE895" s="17">
        <f t="shared" si="474"/>
        <v>1</v>
      </c>
      <c r="DF895" s="17">
        <f t="shared" si="475"/>
        <v>1</v>
      </c>
      <c r="DG895" s="17">
        <v>1</v>
      </c>
      <c r="DH895" s="17">
        <v>1</v>
      </c>
      <c r="DI895" s="17">
        <v>1</v>
      </c>
      <c r="DJ895" s="20" t="s">
        <v>981</v>
      </c>
      <c r="DK895" s="45"/>
      <c r="DL895" s="46"/>
      <c r="DN895" s="46"/>
      <c r="DO895" s="46"/>
      <c r="DP895" s="46"/>
      <c r="DU895" s="48"/>
    </row>
    <row r="896" spans="1:125" x14ac:dyDescent="0.2">
      <c r="A896" s="15" t="s">
        <v>105</v>
      </c>
      <c r="B896" s="10" t="s">
        <v>996</v>
      </c>
      <c r="C896" s="11">
        <f t="shared" si="458"/>
        <v>1.8187857968876411</v>
      </c>
      <c r="D896" s="11">
        <f t="shared" si="452"/>
        <v>0</v>
      </c>
      <c r="E896" s="11">
        <f t="shared" si="452"/>
        <v>0</v>
      </c>
      <c r="F896" s="11">
        <f t="shared" si="452"/>
        <v>32</v>
      </c>
      <c r="G896" s="11">
        <f t="shared" si="452"/>
        <v>2.5</v>
      </c>
      <c r="H896" s="11">
        <f t="shared" si="452"/>
        <v>0</v>
      </c>
      <c r="I896" s="11">
        <f t="shared" si="452"/>
        <v>0</v>
      </c>
      <c r="J896" s="11">
        <f t="shared" si="452"/>
        <v>0</v>
      </c>
      <c r="K896" s="11">
        <f t="shared" si="452"/>
        <v>0</v>
      </c>
      <c r="L896" s="11">
        <f t="shared" si="452"/>
        <v>0</v>
      </c>
      <c r="M896" s="11">
        <f t="shared" si="456"/>
        <v>0</v>
      </c>
      <c r="N896" s="11">
        <f t="shared" si="456"/>
        <v>0</v>
      </c>
      <c r="O896" s="11">
        <f t="shared" si="456"/>
        <v>0</v>
      </c>
      <c r="P896" s="11">
        <f t="shared" si="456"/>
        <v>0</v>
      </c>
      <c r="Q896" s="11">
        <f t="shared" si="456"/>
        <v>0</v>
      </c>
      <c r="R896" s="11">
        <f t="shared" si="456"/>
        <v>0</v>
      </c>
      <c r="S896" s="11">
        <f t="shared" si="456"/>
        <v>0</v>
      </c>
      <c r="T896" s="11">
        <f t="shared" si="456"/>
        <v>231.69245820224725</v>
      </c>
      <c r="U896" s="40">
        <f t="shared" si="459"/>
        <v>0.10053096491487339</v>
      </c>
      <c r="V896" s="11">
        <f t="shared" si="476"/>
        <v>55.273669437547234</v>
      </c>
      <c r="W896" s="11">
        <f t="shared" si="476"/>
        <v>25384.804951783713</v>
      </c>
      <c r="X896" s="11">
        <f t="shared" si="476"/>
        <v>1586.5503094864821</v>
      </c>
      <c r="Y896" s="11">
        <f t="shared" si="476"/>
        <v>2180.833333333333</v>
      </c>
      <c r="Z896" s="11">
        <f t="shared" si="476"/>
        <v>1.3745755935336221</v>
      </c>
      <c r="AA896" s="11">
        <f t="shared" si="476"/>
        <v>10.46721070772916</v>
      </c>
      <c r="AB896" s="11">
        <f t="shared" si="476"/>
        <v>147.5</v>
      </c>
      <c r="AC896" s="11">
        <f t="shared" si="476"/>
        <v>0</v>
      </c>
      <c r="AD896" s="11">
        <f t="shared" si="476"/>
        <v>0</v>
      </c>
      <c r="AE896" s="11">
        <f t="shared" si="476"/>
        <v>0</v>
      </c>
      <c r="AF896" s="11">
        <f t="shared" si="476"/>
        <v>0</v>
      </c>
      <c r="AG896" s="11">
        <f t="shared" si="476"/>
        <v>0</v>
      </c>
      <c r="AH896" s="11">
        <f t="shared" si="476"/>
        <v>0</v>
      </c>
      <c r="AI896" s="11">
        <f t="shared" si="476"/>
        <v>0</v>
      </c>
      <c r="AJ896" s="11">
        <f t="shared" si="476"/>
        <v>0</v>
      </c>
      <c r="AK896" s="11">
        <f t="shared" si="448"/>
        <v>0</v>
      </c>
      <c r="AL896" s="11">
        <f t="shared" si="448"/>
        <v>0</v>
      </c>
      <c r="AM896" s="11">
        <f t="shared" si="448"/>
        <v>0</v>
      </c>
      <c r="AN896" s="11">
        <f t="shared" si="448"/>
        <v>0</v>
      </c>
      <c r="AO896" s="11">
        <f t="shared" si="448"/>
        <v>0</v>
      </c>
      <c r="AP896" s="11">
        <f t="shared" si="448"/>
        <v>0</v>
      </c>
      <c r="AQ896" s="11">
        <f t="shared" si="448"/>
        <v>0</v>
      </c>
      <c r="AR896" s="11">
        <f t="shared" si="448"/>
        <v>0</v>
      </c>
      <c r="AS896" s="11">
        <f t="shared" si="448"/>
        <v>0</v>
      </c>
      <c r="AT896" s="11">
        <f t="shared" si="478"/>
        <v>0</v>
      </c>
      <c r="AU896" s="11">
        <f t="shared" si="478"/>
        <v>0</v>
      </c>
      <c r="AV896" s="11">
        <f t="shared" si="478"/>
        <v>50769.609903567427</v>
      </c>
      <c r="AW896" s="11">
        <f t="shared" si="478"/>
        <v>0</v>
      </c>
      <c r="AX896" s="11">
        <f t="shared" si="478"/>
        <v>0</v>
      </c>
      <c r="AY896" s="11">
        <f t="shared" si="478"/>
        <v>1366.9855033932588</v>
      </c>
      <c r="AZ896" s="11">
        <f t="shared" si="478"/>
        <v>1</v>
      </c>
      <c r="BA896" s="11">
        <f t="shared" si="478"/>
        <v>1</v>
      </c>
      <c r="BB896" s="11">
        <f t="shared" si="478"/>
        <v>1</v>
      </c>
      <c r="BC896" s="11">
        <f t="shared" si="478"/>
        <v>1</v>
      </c>
      <c r="BD896" s="11">
        <f t="shared" si="478"/>
        <v>1</v>
      </c>
      <c r="BE896" s="11">
        <f t="shared" si="477"/>
        <v>1</v>
      </c>
      <c r="BF896" s="15" t="str">
        <f t="shared" si="460"/>
        <v>ČSN 42 5715</v>
      </c>
      <c r="BG896" s="44">
        <v>1.8187857968876411</v>
      </c>
      <c r="BJ896" s="17">
        <f t="shared" si="461"/>
        <v>32</v>
      </c>
      <c r="BK896" s="17">
        <f t="shared" si="462"/>
        <v>2.5</v>
      </c>
      <c r="BX896" s="18">
        <f t="shared" si="464"/>
        <v>231.69245820224725</v>
      </c>
      <c r="BY896" s="42">
        <v>0.10053096491487339</v>
      </c>
      <c r="BZ896" s="43">
        <f t="shared" si="465"/>
        <v>55.273669437547234</v>
      </c>
      <c r="CA896" s="18">
        <f t="shared" si="466"/>
        <v>25384.804951783713</v>
      </c>
      <c r="CB896" s="18">
        <f t="shared" si="467"/>
        <v>1586.5503094864821</v>
      </c>
      <c r="CC896" s="18">
        <f t="shared" si="468"/>
        <v>2180.833333333333</v>
      </c>
      <c r="CD896" s="25">
        <f t="shared" si="469"/>
        <v>1.3745755935336221</v>
      </c>
      <c r="CE896" s="26">
        <f t="shared" si="470"/>
        <v>10.46721070772916</v>
      </c>
      <c r="CF896" s="18">
        <f t="shared" si="471"/>
        <v>147.5</v>
      </c>
      <c r="CG896" s="18"/>
      <c r="CZ896" s="18">
        <f t="shared" si="472"/>
        <v>50769.609903567427</v>
      </c>
      <c r="DC896" s="18">
        <f t="shared" si="463"/>
        <v>1366.9855033932588</v>
      </c>
      <c r="DD896" s="17">
        <f t="shared" si="473"/>
        <v>1</v>
      </c>
      <c r="DE896" s="17">
        <f t="shared" si="474"/>
        <v>1</v>
      </c>
      <c r="DF896" s="17">
        <f t="shared" si="475"/>
        <v>1</v>
      </c>
      <c r="DG896" s="17">
        <v>1</v>
      </c>
      <c r="DH896" s="17">
        <v>1</v>
      </c>
      <c r="DI896" s="17">
        <v>1</v>
      </c>
      <c r="DJ896" s="20" t="s">
        <v>981</v>
      </c>
      <c r="DK896" s="45"/>
      <c r="DL896" s="46"/>
      <c r="DN896" s="46"/>
      <c r="DO896" s="46"/>
      <c r="DP896" s="46"/>
      <c r="DU896" s="48"/>
    </row>
    <row r="897" spans="1:125" x14ac:dyDescent="0.2">
      <c r="A897" s="15" t="s">
        <v>105</v>
      </c>
      <c r="B897" s="10" t="s">
        <v>997</v>
      </c>
      <c r="C897" s="11">
        <f t="shared" si="458"/>
        <v>2.1455507027691492</v>
      </c>
      <c r="D897" s="11">
        <f t="shared" si="452"/>
        <v>0</v>
      </c>
      <c r="E897" s="11">
        <f t="shared" si="452"/>
        <v>0</v>
      </c>
      <c r="F897" s="11">
        <f t="shared" si="452"/>
        <v>32</v>
      </c>
      <c r="G897" s="11">
        <f t="shared" si="452"/>
        <v>3</v>
      </c>
      <c r="H897" s="11">
        <f t="shared" si="452"/>
        <v>0</v>
      </c>
      <c r="I897" s="11">
        <f t="shared" si="452"/>
        <v>0</v>
      </c>
      <c r="J897" s="11">
        <f t="shared" si="452"/>
        <v>0</v>
      </c>
      <c r="K897" s="11">
        <f t="shared" si="452"/>
        <v>0</v>
      </c>
      <c r="L897" s="11">
        <f t="shared" si="452"/>
        <v>0</v>
      </c>
      <c r="M897" s="11">
        <f t="shared" si="456"/>
        <v>0</v>
      </c>
      <c r="N897" s="11">
        <f t="shared" si="456"/>
        <v>0</v>
      </c>
      <c r="O897" s="11">
        <f t="shared" si="456"/>
        <v>0</v>
      </c>
      <c r="P897" s="11">
        <f t="shared" si="456"/>
        <v>0</v>
      </c>
      <c r="Q897" s="11">
        <f t="shared" si="456"/>
        <v>0</v>
      </c>
      <c r="R897" s="11">
        <f t="shared" si="456"/>
        <v>0</v>
      </c>
      <c r="S897" s="11">
        <f t="shared" si="456"/>
        <v>0</v>
      </c>
      <c r="T897" s="11">
        <f t="shared" si="456"/>
        <v>273.31856086231198</v>
      </c>
      <c r="U897" s="40">
        <f t="shared" si="459"/>
        <v>0.10053096491487339</v>
      </c>
      <c r="V897" s="11">
        <f t="shared" si="476"/>
        <v>46.855553115162174</v>
      </c>
      <c r="W897" s="11">
        <f t="shared" si="476"/>
        <v>29040.09709162065</v>
      </c>
      <c r="X897" s="11">
        <f t="shared" si="476"/>
        <v>1815.0060682262906</v>
      </c>
      <c r="Y897" s="11">
        <f t="shared" si="476"/>
        <v>2532</v>
      </c>
      <c r="Z897" s="11">
        <f t="shared" si="476"/>
        <v>1.3950366581828508</v>
      </c>
      <c r="AA897" s="11">
        <f t="shared" si="476"/>
        <v>10.307764064044152</v>
      </c>
      <c r="AB897" s="11">
        <f t="shared" si="476"/>
        <v>174</v>
      </c>
      <c r="AC897" s="11">
        <f t="shared" si="476"/>
        <v>0</v>
      </c>
      <c r="AD897" s="11">
        <f t="shared" si="476"/>
        <v>0</v>
      </c>
      <c r="AE897" s="11">
        <f t="shared" si="476"/>
        <v>0</v>
      </c>
      <c r="AF897" s="11">
        <f t="shared" si="476"/>
        <v>0</v>
      </c>
      <c r="AG897" s="11">
        <f t="shared" si="476"/>
        <v>0</v>
      </c>
      <c r="AH897" s="11">
        <f t="shared" si="476"/>
        <v>0</v>
      </c>
      <c r="AI897" s="11">
        <f t="shared" si="476"/>
        <v>0</v>
      </c>
      <c r="AJ897" s="11">
        <f t="shared" si="476"/>
        <v>0</v>
      </c>
      <c r="AK897" s="11">
        <f t="shared" si="448"/>
        <v>0</v>
      </c>
      <c r="AL897" s="11">
        <f t="shared" si="448"/>
        <v>0</v>
      </c>
      <c r="AM897" s="11">
        <f t="shared" si="448"/>
        <v>0</v>
      </c>
      <c r="AN897" s="11">
        <f t="shared" si="448"/>
        <v>0</v>
      </c>
      <c r="AO897" s="11">
        <f t="shared" si="448"/>
        <v>0</v>
      </c>
      <c r="AP897" s="11">
        <f t="shared" si="448"/>
        <v>0</v>
      </c>
      <c r="AQ897" s="11">
        <f t="shared" si="448"/>
        <v>0</v>
      </c>
      <c r="AR897" s="11">
        <f t="shared" si="448"/>
        <v>0</v>
      </c>
      <c r="AS897" s="11">
        <f t="shared" si="448"/>
        <v>0</v>
      </c>
      <c r="AT897" s="11">
        <f t="shared" si="478"/>
        <v>0</v>
      </c>
      <c r="AU897" s="11">
        <f t="shared" si="478"/>
        <v>0</v>
      </c>
      <c r="AV897" s="11">
        <f t="shared" si="478"/>
        <v>58080.194183241299</v>
      </c>
      <c r="AW897" s="11">
        <f t="shared" si="478"/>
        <v>0</v>
      </c>
      <c r="AX897" s="11">
        <f t="shared" si="478"/>
        <v>0</v>
      </c>
      <c r="AY897" s="11">
        <f t="shared" si="478"/>
        <v>1321.039710834508</v>
      </c>
      <c r="AZ897" s="11">
        <f t="shared" si="478"/>
        <v>1</v>
      </c>
      <c r="BA897" s="11">
        <f t="shared" si="478"/>
        <v>1</v>
      </c>
      <c r="BB897" s="11">
        <f t="shared" si="478"/>
        <v>1</v>
      </c>
      <c r="BC897" s="11">
        <f t="shared" si="478"/>
        <v>1</v>
      </c>
      <c r="BD897" s="11">
        <f t="shared" si="478"/>
        <v>1</v>
      </c>
      <c r="BE897" s="11">
        <f t="shared" si="477"/>
        <v>1</v>
      </c>
      <c r="BF897" s="15" t="str">
        <f t="shared" si="460"/>
        <v>ČSN 42 5715</v>
      </c>
      <c r="BG897" s="44">
        <v>2.1455507027691492</v>
      </c>
      <c r="BJ897" s="17">
        <f t="shared" si="461"/>
        <v>32</v>
      </c>
      <c r="BK897" s="17">
        <f t="shared" si="462"/>
        <v>3</v>
      </c>
      <c r="BX897" s="18">
        <f t="shared" si="464"/>
        <v>273.31856086231198</v>
      </c>
      <c r="BY897" s="42">
        <v>0.10053096491487339</v>
      </c>
      <c r="BZ897" s="43">
        <f t="shared" si="465"/>
        <v>46.855553115162174</v>
      </c>
      <c r="CA897" s="18">
        <f t="shared" si="466"/>
        <v>29040.09709162065</v>
      </c>
      <c r="CB897" s="18">
        <f t="shared" si="467"/>
        <v>1815.0060682262906</v>
      </c>
      <c r="CC897" s="18">
        <f t="shared" si="468"/>
        <v>2532</v>
      </c>
      <c r="CD897" s="25">
        <f t="shared" si="469"/>
        <v>1.3950366581828508</v>
      </c>
      <c r="CE897" s="26">
        <f t="shared" si="470"/>
        <v>10.307764064044152</v>
      </c>
      <c r="CF897" s="18">
        <f t="shared" si="471"/>
        <v>174</v>
      </c>
      <c r="CG897" s="18"/>
      <c r="CZ897" s="18">
        <f t="shared" si="472"/>
        <v>58080.194183241299</v>
      </c>
      <c r="DC897" s="18">
        <f t="shared" si="463"/>
        <v>1321.039710834508</v>
      </c>
      <c r="DD897" s="17">
        <f t="shared" si="473"/>
        <v>1</v>
      </c>
      <c r="DE897" s="17">
        <f t="shared" si="474"/>
        <v>1</v>
      </c>
      <c r="DF897" s="17">
        <f t="shared" si="475"/>
        <v>1</v>
      </c>
      <c r="DG897" s="17">
        <v>1</v>
      </c>
      <c r="DH897" s="17">
        <v>1</v>
      </c>
      <c r="DI897" s="17">
        <v>1</v>
      </c>
      <c r="DJ897" s="20" t="s">
        <v>981</v>
      </c>
      <c r="DK897" s="45"/>
      <c r="DL897" s="46"/>
      <c r="DN897" s="46"/>
      <c r="DO897" s="46"/>
      <c r="DP897" s="46"/>
      <c r="DU897" s="48"/>
    </row>
    <row r="898" spans="1:125" x14ac:dyDescent="0.2">
      <c r="A898" s="15" t="s">
        <v>105</v>
      </c>
      <c r="B898" s="10" t="s">
        <v>998</v>
      </c>
      <c r="C898" s="11">
        <f t="shared" si="458"/>
        <v>2.4599848574853178</v>
      </c>
      <c r="D898" s="11">
        <f t="shared" si="452"/>
        <v>0</v>
      </c>
      <c r="E898" s="11">
        <f t="shared" si="452"/>
        <v>0</v>
      </c>
      <c r="F898" s="11">
        <f t="shared" si="452"/>
        <v>32</v>
      </c>
      <c r="G898" s="11">
        <f t="shared" si="452"/>
        <v>3.5</v>
      </c>
      <c r="H898" s="11">
        <f t="shared" si="452"/>
        <v>0</v>
      </c>
      <c r="I898" s="11">
        <f t="shared" si="452"/>
        <v>0</v>
      </c>
      <c r="J898" s="11">
        <f t="shared" si="452"/>
        <v>0</v>
      </c>
      <c r="K898" s="11">
        <f t="shared" si="452"/>
        <v>0</v>
      </c>
      <c r="L898" s="11">
        <f t="shared" si="452"/>
        <v>0</v>
      </c>
      <c r="M898" s="11">
        <f t="shared" si="456"/>
        <v>0</v>
      </c>
      <c r="N898" s="11">
        <f t="shared" si="456"/>
        <v>0</v>
      </c>
      <c r="O898" s="11">
        <f t="shared" si="456"/>
        <v>0</v>
      </c>
      <c r="P898" s="11">
        <f t="shared" si="456"/>
        <v>0</v>
      </c>
      <c r="Q898" s="11">
        <f t="shared" si="456"/>
        <v>0</v>
      </c>
      <c r="R898" s="11">
        <f t="shared" si="456"/>
        <v>0</v>
      </c>
      <c r="S898" s="11">
        <f t="shared" si="456"/>
        <v>0</v>
      </c>
      <c r="T898" s="11">
        <f t="shared" si="456"/>
        <v>313.37386719558185</v>
      </c>
      <c r="U898" s="40">
        <f t="shared" si="459"/>
        <v>0.10053096491487339</v>
      </c>
      <c r="V898" s="11">
        <f t="shared" si="476"/>
        <v>40.866497453825659</v>
      </c>
      <c r="W898" s="11">
        <f t="shared" si="476"/>
        <v>32297.094187844657</v>
      </c>
      <c r="X898" s="11">
        <f t="shared" si="476"/>
        <v>2018.5683867402911</v>
      </c>
      <c r="Y898" s="11">
        <f t="shared" si="476"/>
        <v>2857.1666666666665</v>
      </c>
      <c r="Z898" s="11">
        <f t="shared" si="476"/>
        <v>1.4154420952170939</v>
      </c>
      <c r="AA898" s="11">
        <f t="shared" si="476"/>
        <v>10.151970252123476</v>
      </c>
      <c r="AB898" s="11">
        <f t="shared" si="476"/>
        <v>199.5</v>
      </c>
      <c r="AC898" s="11">
        <f t="shared" si="476"/>
        <v>0</v>
      </c>
      <c r="AD898" s="11">
        <f t="shared" si="476"/>
        <v>0</v>
      </c>
      <c r="AE898" s="11">
        <f t="shared" si="476"/>
        <v>0</v>
      </c>
      <c r="AF898" s="11">
        <f t="shared" si="476"/>
        <v>0</v>
      </c>
      <c r="AG898" s="11">
        <f t="shared" si="476"/>
        <v>0</v>
      </c>
      <c r="AH898" s="11">
        <f t="shared" si="476"/>
        <v>0</v>
      </c>
      <c r="AI898" s="11">
        <f t="shared" si="476"/>
        <v>0</v>
      </c>
      <c r="AJ898" s="11">
        <f t="shared" si="476"/>
        <v>0</v>
      </c>
      <c r="AK898" s="11">
        <f t="shared" si="476"/>
        <v>0</v>
      </c>
      <c r="AL898" s="11">
        <f t="shared" ref="AL898:AW925" si="479">IF($A898="x",CP898,"")</f>
        <v>0</v>
      </c>
      <c r="AM898" s="11">
        <f t="shared" si="479"/>
        <v>0</v>
      </c>
      <c r="AN898" s="11">
        <f t="shared" si="479"/>
        <v>0</v>
      </c>
      <c r="AO898" s="11">
        <f t="shared" si="479"/>
        <v>0</v>
      </c>
      <c r="AP898" s="11">
        <f t="shared" si="479"/>
        <v>0</v>
      </c>
      <c r="AQ898" s="11">
        <f t="shared" si="479"/>
        <v>0</v>
      </c>
      <c r="AR898" s="11">
        <f t="shared" si="479"/>
        <v>0</v>
      </c>
      <c r="AS898" s="11">
        <f t="shared" si="479"/>
        <v>0</v>
      </c>
      <c r="AT898" s="11">
        <f t="shared" si="478"/>
        <v>0</v>
      </c>
      <c r="AU898" s="11">
        <f t="shared" si="478"/>
        <v>0</v>
      </c>
      <c r="AV898" s="11">
        <f t="shared" si="478"/>
        <v>64594.188375689315</v>
      </c>
      <c r="AW898" s="11">
        <f t="shared" si="478"/>
        <v>0</v>
      </c>
      <c r="AX898" s="11">
        <f t="shared" si="478"/>
        <v>0</v>
      </c>
      <c r="AY898" s="11">
        <f t="shared" si="478"/>
        <v>1275.8793164391548</v>
      </c>
      <c r="AZ898" s="11">
        <f t="shared" si="478"/>
        <v>1</v>
      </c>
      <c r="BA898" s="11">
        <f t="shared" si="478"/>
        <v>1</v>
      </c>
      <c r="BB898" s="11">
        <f t="shared" si="478"/>
        <v>1</v>
      </c>
      <c r="BC898" s="11">
        <f t="shared" si="478"/>
        <v>1</v>
      </c>
      <c r="BD898" s="11">
        <f t="shared" si="478"/>
        <v>1</v>
      </c>
      <c r="BE898" s="11">
        <f t="shared" si="477"/>
        <v>1</v>
      </c>
      <c r="BF898" s="15" t="str">
        <f t="shared" si="460"/>
        <v>ČSN 42 5715</v>
      </c>
      <c r="BG898" s="44">
        <v>2.4599848574853178</v>
      </c>
      <c r="BJ898" s="17">
        <f t="shared" si="461"/>
        <v>32</v>
      </c>
      <c r="BK898" s="17">
        <f t="shared" si="462"/>
        <v>3.5</v>
      </c>
      <c r="BX898" s="18">
        <f t="shared" si="464"/>
        <v>313.37386719558185</v>
      </c>
      <c r="BY898" s="42">
        <v>0.10053096491487339</v>
      </c>
      <c r="BZ898" s="43">
        <f t="shared" si="465"/>
        <v>40.866497453825659</v>
      </c>
      <c r="CA898" s="18">
        <f t="shared" si="466"/>
        <v>32297.094187844657</v>
      </c>
      <c r="CB898" s="18">
        <f t="shared" si="467"/>
        <v>2018.5683867402911</v>
      </c>
      <c r="CC898" s="18">
        <f t="shared" si="468"/>
        <v>2857.1666666666665</v>
      </c>
      <c r="CD898" s="25">
        <f t="shared" si="469"/>
        <v>1.4154420952170939</v>
      </c>
      <c r="CE898" s="26">
        <f t="shared" si="470"/>
        <v>10.151970252123476</v>
      </c>
      <c r="CF898" s="18">
        <f t="shared" si="471"/>
        <v>199.5</v>
      </c>
      <c r="CG898" s="18"/>
      <c r="CZ898" s="18">
        <f t="shared" si="472"/>
        <v>64594.188375689315</v>
      </c>
      <c r="DC898" s="18">
        <f t="shared" si="463"/>
        <v>1275.8793164391548</v>
      </c>
      <c r="DD898" s="17">
        <f t="shared" si="473"/>
        <v>1</v>
      </c>
      <c r="DE898" s="17">
        <f t="shared" si="474"/>
        <v>1</v>
      </c>
      <c r="DF898" s="17">
        <f t="shared" si="475"/>
        <v>1</v>
      </c>
      <c r="DG898" s="17">
        <v>1</v>
      </c>
      <c r="DH898" s="17">
        <v>1</v>
      </c>
      <c r="DI898" s="17">
        <v>1</v>
      </c>
      <c r="DJ898" s="20" t="s">
        <v>981</v>
      </c>
      <c r="DK898" s="45"/>
      <c r="DL898" s="46"/>
      <c r="DN898" s="46"/>
      <c r="DO898" s="46"/>
      <c r="DP898" s="46"/>
      <c r="DU898" s="48"/>
    </row>
    <row r="899" spans="1:125" x14ac:dyDescent="0.2">
      <c r="A899" s="15" t="s">
        <v>105</v>
      </c>
      <c r="B899" s="10" t="s">
        <v>999</v>
      </c>
      <c r="C899" s="11">
        <f t="shared" si="458"/>
        <v>2.7620882610361459</v>
      </c>
      <c r="D899" s="11">
        <f t="shared" si="452"/>
        <v>0</v>
      </c>
      <c r="E899" s="11">
        <f t="shared" si="452"/>
        <v>0</v>
      </c>
      <c r="F899" s="11">
        <f t="shared" si="452"/>
        <v>32</v>
      </c>
      <c r="G899" s="11">
        <f t="shared" si="452"/>
        <v>4</v>
      </c>
      <c r="H899" s="11">
        <f t="shared" si="452"/>
        <v>0</v>
      </c>
      <c r="I899" s="11">
        <f t="shared" si="452"/>
        <v>0</v>
      </c>
      <c r="J899" s="11">
        <f t="shared" si="452"/>
        <v>0</v>
      </c>
      <c r="K899" s="11">
        <f t="shared" si="452"/>
        <v>0</v>
      </c>
      <c r="L899" s="11">
        <f t="shared" si="452"/>
        <v>0</v>
      </c>
      <c r="M899" s="11">
        <f t="shared" si="456"/>
        <v>0</v>
      </c>
      <c r="N899" s="11">
        <f t="shared" si="456"/>
        <v>0</v>
      </c>
      <c r="O899" s="11">
        <f t="shared" si="456"/>
        <v>0</v>
      </c>
      <c r="P899" s="11">
        <f t="shared" si="456"/>
        <v>0</v>
      </c>
      <c r="Q899" s="11">
        <f t="shared" si="456"/>
        <v>0</v>
      </c>
      <c r="R899" s="11">
        <f t="shared" si="456"/>
        <v>0</v>
      </c>
      <c r="S899" s="11">
        <f t="shared" si="456"/>
        <v>0</v>
      </c>
      <c r="T899" s="11">
        <f t="shared" si="456"/>
        <v>351.85837720205683</v>
      </c>
      <c r="U899" s="40">
        <f t="shared" si="459"/>
        <v>0.10053096491487339</v>
      </c>
      <c r="V899" s="11">
        <f t="shared" si="476"/>
        <v>36.396724294813467</v>
      </c>
      <c r="W899" s="11">
        <f t="shared" si="476"/>
        <v>35185.83772020568</v>
      </c>
      <c r="X899" s="11">
        <f t="shared" si="476"/>
        <v>2199.114857512855</v>
      </c>
      <c r="Y899" s="11">
        <f t="shared" si="476"/>
        <v>3157.333333333333</v>
      </c>
      <c r="Z899" s="11">
        <f t="shared" si="476"/>
        <v>1.435729162825174</v>
      </c>
      <c r="AA899" s="11">
        <f t="shared" si="476"/>
        <v>10</v>
      </c>
      <c r="AB899" s="11">
        <f t="shared" si="476"/>
        <v>224</v>
      </c>
      <c r="AC899" s="11">
        <f t="shared" si="476"/>
        <v>0</v>
      </c>
      <c r="AD899" s="11">
        <f t="shared" si="476"/>
        <v>0</v>
      </c>
      <c r="AE899" s="11">
        <f t="shared" si="476"/>
        <v>0</v>
      </c>
      <c r="AF899" s="11">
        <f t="shared" si="476"/>
        <v>0</v>
      </c>
      <c r="AG899" s="11">
        <f t="shared" si="476"/>
        <v>0</v>
      </c>
      <c r="AH899" s="11">
        <f t="shared" si="476"/>
        <v>0</v>
      </c>
      <c r="AI899" s="11">
        <f t="shared" si="476"/>
        <v>0</v>
      </c>
      <c r="AJ899" s="11">
        <f t="shared" si="476"/>
        <v>0</v>
      </c>
      <c r="AK899" s="11">
        <f t="shared" si="476"/>
        <v>0</v>
      </c>
      <c r="AL899" s="11">
        <f t="shared" si="479"/>
        <v>0</v>
      </c>
      <c r="AM899" s="11">
        <f t="shared" si="479"/>
        <v>0</v>
      </c>
      <c r="AN899" s="11">
        <f t="shared" si="479"/>
        <v>0</v>
      </c>
      <c r="AO899" s="11">
        <f t="shared" si="479"/>
        <v>0</v>
      </c>
      <c r="AP899" s="11">
        <f t="shared" si="479"/>
        <v>0</v>
      </c>
      <c r="AQ899" s="11">
        <f t="shared" si="479"/>
        <v>0</v>
      </c>
      <c r="AR899" s="11">
        <f t="shared" si="479"/>
        <v>0</v>
      </c>
      <c r="AS899" s="11">
        <f t="shared" si="479"/>
        <v>0</v>
      </c>
      <c r="AT899" s="11">
        <f t="shared" si="478"/>
        <v>0</v>
      </c>
      <c r="AU899" s="11">
        <f t="shared" si="478"/>
        <v>0</v>
      </c>
      <c r="AV899" s="11">
        <f t="shared" si="478"/>
        <v>70371.67544041136</v>
      </c>
      <c r="AW899" s="11">
        <f t="shared" si="478"/>
        <v>0</v>
      </c>
      <c r="AX899" s="11">
        <f t="shared" si="478"/>
        <v>0</v>
      </c>
      <c r="AY899" s="11">
        <f t="shared" si="478"/>
        <v>1231.5043202071988</v>
      </c>
      <c r="AZ899" s="11">
        <f t="shared" si="478"/>
        <v>1</v>
      </c>
      <c r="BA899" s="11">
        <f t="shared" si="478"/>
        <v>1</v>
      </c>
      <c r="BB899" s="11">
        <f t="shared" si="478"/>
        <v>1</v>
      </c>
      <c r="BC899" s="11">
        <f t="shared" si="478"/>
        <v>1</v>
      </c>
      <c r="BD899" s="11">
        <f t="shared" si="478"/>
        <v>1</v>
      </c>
      <c r="BE899" s="11">
        <f t="shared" si="477"/>
        <v>1</v>
      </c>
      <c r="BF899" s="15" t="str">
        <f t="shared" si="460"/>
        <v>ČSN 42 5715</v>
      </c>
      <c r="BG899" s="44">
        <v>2.7620882610361459</v>
      </c>
      <c r="BJ899" s="17">
        <f t="shared" si="461"/>
        <v>32</v>
      </c>
      <c r="BK899" s="17">
        <f t="shared" si="462"/>
        <v>4</v>
      </c>
      <c r="BX899" s="18">
        <f t="shared" si="464"/>
        <v>351.85837720205683</v>
      </c>
      <c r="BY899" s="42">
        <v>0.10053096491487339</v>
      </c>
      <c r="BZ899" s="43">
        <f t="shared" si="465"/>
        <v>36.396724294813467</v>
      </c>
      <c r="CA899" s="18">
        <f t="shared" si="466"/>
        <v>35185.83772020568</v>
      </c>
      <c r="CB899" s="18">
        <f t="shared" si="467"/>
        <v>2199.114857512855</v>
      </c>
      <c r="CC899" s="18">
        <f t="shared" si="468"/>
        <v>3157.333333333333</v>
      </c>
      <c r="CD899" s="25">
        <f t="shared" si="469"/>
        <v>1.435729162825174</v>
      </c>
      <c r="CE899" s="26">
        <f t="shared" si="470"/>
        <v>10</v>
      </c>
      <c r="CF899" s="18">
        <f t="shared" si="471"/>
        <v>224</v>
      </c>
      <c r="CG899" s="18"/>
      <c r="CZ899" s="18">
        <f t="shared" si="472"/>
        <v>70371.67544041136</v>
      </c>
      <c r="DC899" s="18">
        <f t="shared" si="463"/>
        <v>1231.5043202071988</v>
      </c>
      <c r="DD899" s="17">
        <f t="shared" si="473"/>
        <v>1</v>
      </c>
      <c r="DE899" s="17">
        <f t="shared" si="474"/>
        <v>1</v>
      </c>
      <c r="DF899" s="17">
        <f t="shared" si="475"/>
        <v>1</v>
      </c>
      <c r="DG899" s="17">
        <v>1</v>
      </c>
      <c r="DH899" s="17">
        <v>1</v>
      </c>
      <c r="DI899" s="17">
        <v>1</v>
      </c>
      <c r="DJ899" s="20" t="s">
        <v>981</v>
      </c>
      <c r="DK899" s="45"/>
      <c r="DL899" s="46"/>
      <c r="DN899" s="46"/>
      <c r="DO899" s="46"/>
      <c r="DP899" s="46"/>
      <c r="DU899" s="48"/>
    </row>
    <row r="900" spans="1:125" x14ac:dyDescent="0.2">
      <c r="A900" s="15" t="s">
        <v>105</v>
      </c>
      <c r="B900" s="10" t="s">
        <v>1000</v>
      </c>
      <c r="C900" s="11">
        <f t="shared" si="458"/>
        <v>3.0518609134216348</v>
      </c>
      <c r="D900" s="11">
        <f t="shared" si="452"/>
        <v>0</v>
      </c>
      <c r="E900" s="11">
        <f t="shared" si="452"/>
        <v>0</v>
      </c>
      <c r="F900" s="11">
        <f t="shared" si="452"/>
        <v>32</v>
      </c>
      <c r="G900" s="11">
        <f t="shared" si="452"/>
        <v>4.5</v>
      </c>
      <c r="H900" s="11">
        <f t="shared" si="452"/>
        <v>0</v>
      </c>
      <c r="I900" s="11">
        <f t="shared" si="452"/>
        <v>0</v>
      </c>
      <c r="J900" s="11">
        <f t="shared" si="452"/>
        <v>0</v>
      </c>
      <c r="K900" s="11">
        <f t="shared" si="452"/>
        <v>0</v>
      </c>
      <c r="L900" s="11">
        <f t="shared" si="452"/>
        <v>0</v>
      </c>
      <c r="M900" s="11">
        <f t="shared" si="456"/>
        <v>0</v>
      </c>
      <c r="N900" s="11">
        <f t="shared" si="456"/>
        <v>0</v>
      </c>
      <c r="O900" s="11">
        <f t="shared" si="456"/>
        <v>0</v>
      </c>
      <c r="P900" s="11">
        <f t="shared" si="456"/>
        <v>0</v>
      </c>
      <c r="Q900" s="11">
        <f t="shared" si="456"/>
        <v>0</v>
      </c>
      <c r="R900" s="11">
        <f t="shared" si="456"/>
        <v>0</v>
      </c>
      <c r="S900" s="11">
        <f t="shared" si="456"/>
        <v>0</v>
      </c>
      <c r="T900" s="11">
        <f t="shared" si="456"/>
        <v>388.77209088173691</v>
      </c>
      <c r="U900" s="40">
        <f t="shared" si="459"/>
        <v>0.10053096491487339</v>
      </c>
      <c r="V900" s="11">
        <f t="shared" si="476"/>
        <v>32.940873705204922</v>
      </c>
      <c r="W900" s="11">
        <f t="shared" si="476"/>
        <v>37735.191071208588</v>
      </c>
      <c r="X900" s="11">
        <f t="shared" si="476"/>
        <v>2358.4494419505368</v>
      </c>
      <c r="Y900" s="11">
        <f t="shared" si="476"/>
        <v>3433.5</v>
      </c>
      <c r="Z900" s="11">
        <f t="shared" si="476"/>
        <v>1.4558293847335355</v>
      </c>
      <c r="AA900" s="11">
        <f t="shared" si="476"/>
        <v>9.852030247619016</v>
      </c>
      <c r="AB900" s="11">
        <f t="shared" si="476"/>
        <v>247.5</v>
      </c>
      <c r="AC900" s="11">
        <f t="shared" si="476"/>
        <v>0</v>
      </c>
      <c r="AD900" s="11">
        <f t="shared" si="476"/>
        <v>0</v>
      </c>
      <c r="AE900" s="11">
        <f t="shared" si="476"/>
        <v>0</v>
      </c>
      <c r="AF900" s="11">
        <f t="shared" si="476"/>
        <v>0</v>
      </c>
      <c r="AG900" s="11">
        <f t="shared" si="476"/>
        <v>0</v>
      </c>
      <c r="AH900" s="11">
        <f t="shared" si="476"/>
        <v>0</v>
      </c>
      <c r="AI900" s="11">
        <f t="shared" si="476"/>
        <v>0</v>
      </c>
      <c r="AJ900" s="11">
        <f t="shared" si="476"/>
        <v>0</v>
      </c>
      <c r="AK900" s="11">
        <f t="shared" si="476"/>
        <v>0</v>
      </c>
      <c r="AL900" s="11">
        <f t="shared" si="479"/>
        <v>0</v>
      </c>
      <c r="AM900" s="11">
        <f t="shared" si="479"/>
        <v>0</v>
      </c>
      <c r="AN900" s="11">
        <f t="shared" si="479"/>
        <v>0</v>
      </c>
      <c r="AO900" s="11">
        <f t="shared" si="479"/>
        <v>0</v>
      </c>
      <c r="AP900" s="11">
        <f t="shared" si="479"/>
        <v>0</v>
      </c>
      <c r="AQ900" s="11">
        <f t="shared" si="479"/>
        <v>0</v>
      </c>
      <c r="AR900" s="11">
        <f t="shared" si="479"/>
        <v>0</v>
      </c>
      <c r="AS900" s="11">
        <f t="shared" si="479"/>
        <v>0</v>
      </c>
      <c r="AT900" s="11">
        <f t="shared" si="478"/>
        <v>0</v>
      </c>
      <c r="AU900" s="11">
        <f t="shared" si="478"/>
        <v>0</v>
      </c>
      <c r="AV900" s="11">
        <f t="shared" si="478"/>
        <v>75470.382142417177</v>
      </c>
      <c r="AW900" s="11">
        <f t="shared" si="478"/>
        <v>0</v>
      </c>
      <c r="AX900" s="11">
        <f t="shared" si="478"/>
        <v>0</v>
      </c>
      <c r="AY900" s="11">
        <f t="shared" si="478"/>
        <v>1187.9147221386406</v>
      </c>
      <c r="AZ900" s="11">
        <f t="shared" si="478"/>
        <v>1</v>
      </c>
      <c r="BA900" s="11">
        <f t="shared" si="478"/>
        <v>1</v>
      </c>
      <c r="BB900" s="11">
        <f t="shared" si="478"/>
        <v>1</v>
      </c>
      <c r="BC900" s="11">
        <f t="shared" si="478"/>
        <v>1</v>
      </c>
      <c r="BD900" s="11">
        <f t="shared" si="478"/>
        <v>1</v>
      </c>
      <c r="BE900" s="11">
        <f t="shared" si="477"/>
        <v>1</v>
      </c>
      <c r="BF900" s="15" t="str">
        <f t="shared" si="460"/>
        <v>ČSN 42 5715</v>
      </c>
      <c r="BG900" s="44">
        <v>3.0518609134216348</v>
      </c>
      <c r="BJ900" s="17">
        <f t="shared" si="461"/>
        <v>32</v>
      </c>
      <c r="BK900" s="17">
        <f t="shared" si="462"/>
        <v>4.5</v>
      </c>
      <c r="BX900" s="18">
        <f t="shared" si="464"/>
        <v>388.77209088173691</v>
      </c>
      <c r="BY900" s="42">
        <v>0.10053096491487339</v>
      </c>
      <c r="BZ900" s="43">
        <f t="shared" si="465"/>
        <v>32.940873705204922</v>
      </c>
      <c r="CA900" s="18">
        <f t="shared" si="466"/>
        <v>37735.191071208588</v>
      </c>
      <c r="CB900" s="18">
        <f t="shared" si="467"/>
        <v>2358.4494419505368</v>
      </c>
      <c r="CC900" s="18">
        <f t="shared" si="468"/>
        <v>3433.5</v>
      </c>
      <c r="CD900" s="25">
        <f t="shared" si="469"/>
        <v>1.4558293847335355</v>
      </c>
      <c r="CE900" s="26">
        <f t="shared" si="470"/>
        <v>9.852030247619016</v>
      </c>
      <c r="CF900" s="18">
        <f t="shared" si="471"/>
        <v>247.5</v>
      </c>
      <c r="CG900" s="18"/>
      <c r="CZ900" s="18">
        <f t="shared" si="472"/>
        <v>75470.382142417177</v>
      </c>
      <c r="DC900" s="18">
        <f t="shared" si="463"/>
        <v>1187.9147221386406</v>
      </c>
      <c r="DD900" s="17">
        <f t="shared" si="473"/>
        <v>1</v>
      </c>
      <c r="DE900" s="17">
        <f t="shared" si="474"/>
        <v>1</v>
      </c>
      <c r="DF900" s="17">
        <f t="shared" si="475"/>
        <v>1</v>
      </c>
      <c r="DG900" s="17">
        <v>1</v>
      </c>
      <c r="DH900" s="17">
        <v>1</v>
      </c>
      <c r="DI900" s="17">
        <v>1</v>
      </c>
      <c r="DJ900" s="20" t="s">
        <v>981</v>
      </c>
      <c r="DK900" s="45"/>
      <c r="DL900" s="46"/>
      <c r="DN900" s="46"/>
      <c r="DO900" s="46"/>
      <c r="DP900" s="46"/>
      <c r="DU900" s="48"/>
    </row>
    <row r="901" spans="1:125" x14ac:dyDescent="0.2">
      <c r="A901" s="15" t="s">
        <v>105</v>
      </c>
      <c r="B901" s="10" t="s">
        <v>1001</v>
      </c>
      <c r="C901" s="11">
        <f t="shared" si="458"/>
        <v>3.3293028146417836</v>
      </c>
      <c r="D901" s="11">
        <f t="shared" si="452"/>
        <v>0</v>
      </c>
      <c r="E901" s="11">
        <f t="shared" si="452"/>
        <v>0</v>
      </c>
      <c r="F901" s="11">
        <f t="shared" si="452"/>
        <v>32</v>
      </c>
      <c r="G901" s="11">
        <f t="shared" si="452"/>
        <v>5</v>
      </c>
      <c r="H901" s="11">
        <f t="shared" si="452"/>
        <v>0</v>
      </c>
      <c r="I901" s="11">
        <f t="shared" si="452"/>
        <v>0</v>
      </c>
      <c r="J901" s="11">
        <f t="shared" si="452"/>
        <v>0</v>
      </c>
      <c r="K901" s="11">
        <f t="shared" si="452"/>
        <v>0</v>
      </c>
      <c r="L901" s="11">
        <f t="shared" si="452"/>
        <v>0</v>
      </c>
      <c r="M901" s="11">
        <f t="shared" si="456"/>
        <v>0</v>
      </c>
      <c r="N901" s="11">
        <f t="shared" si="456"/>
        <v>0</v>
      </c>
      <c r="O901" s="11">
        <f t="shared" si="456"/>
        <v>0</v>
      </c>
      <c r="P901" s="11">
        <f t="shared" si="456"/>
        <v>0</v>
      </c>
      <c r="Q901" s="11">
        <f t="shared" si="456"/>
        <v>0</v>
      </c>
      <c r="R901" s="11">
        <f t="shared" si="456"/>
        <v>0</v>
      </c>
      <c r="S901" s="11">
        <f t="shared" si="456"/>
        <v>0</v>
      </c>
      <c r="T901" s="11">
        <f t="shared" si="456"/>
        <v>424.11500823462205</v>
      </c>
      <c r="U901" s="40">
        <f t="shared" si="459"/>
        <v>0.10053096491487339</v>
      </c>
      <c r="V901" s="11">
        <f t="shared" si="476"/>
        <v>30.195800896437845</v>
      </c>
      <c r="W901" s="11">
        <f t="shared" si="476"/>
        <v>39972.83952611313</v>
      </c>
      <c r="X901" s="11">
        <f t="shared" si="476"/>
        <v>2498.3024703820706</v>
      </c>
      <c r="Y901" s="11">
        <f t="shared" si="476"/>
        <v>3686.6666666666665</v>
      </c>
      <c r="Z901" s="11">
        <f t="shared" si="476"/>
        <v>1.4756686631714602</v>
      </c>
      <c r="AA901" s="11">
        <f t="shared" si="476"/>
        <v>9.7082439194737997</v>
      </c>
      <c r="AB901" s="11">
        <f t="shared" si="476"/>
        <v>270</v>
      </c>
      <c r="AC901" s="11">
        <f t="shared" si="476"/>
        <v>0</v>
      </c>
      <c r="AD901" s="11">
        <f t="shared" si="476"/>
        <v>0</v>
      </c>
      <c r="AE901" s="11">
        <f t="shared" si="476"/>
        <v>0</v>
      </c>
      <c r="AF901" s="11">
        <f t="shared" si="476"/>
        <v>0</v>
      </c>
      <c r="AG901" s="11">
        <f t="shared" si="476"/>
        <v>0</v>
      </c>
      <c r="AH901" s="11">
        <f t="shared" si="476"/>
        <v>0</v>
      </c>
      <c r="AI901" s="11">
        <f t="shared" si="476"/>
        <v>0</v>
      </c>
      <c r="AJ901" s="11">
        <f t="shared" si="476"/>
        <v>0</v>
      </c>
      <c r="AK901" s="11">
        <f t="shared" si="476"/>
        <v>0</v>
      </c>
      <c r="AL901" s="11">
        <f t="shared" si="479"/>
        <v>0</v>
      </c>
      <c r="AM901" s="11">
        <f t="shared" si="479"/>
        <v>0</v>
      </c>
      <c r="AN901" s="11">
        <f t="shared" si="479"/>
        <v>0</v>
      </c>
      <c r="AO901" s="11">
        <f t="shared" si="479"/>
        <v>0</v>
      </c>
      <c r="AP901" s="11">
        <f t="shared" si="479"/>
        <v>0</v>
      </c>
      <c r="AQ901" s="11">
        <f t="shared" si="479"/>
        <v>0</v>
      </c>
      <c r="AR901" s="11">
        <f t="shared" si="479"/>
        <v>0</v>
      </c>
      <c r="AS901" s="11">
        <f t="shared" si="479"/>
        <v>0</v>
      </c>
      <c r="AT901" s="11">
        <f t="shared" si="478"/>
        <v>0</v>
      </c>
      <c r="AU901" s="11">
        <f t="shared" si="478"/>
        <v>0</v>
      </c>
      <c r="AV901" s="11">
        <f t="shared" si="478"/>
        <v>79945.67905222626</v>
      </c>
      <c r="AW901" s="11">
        <f t="shared" si="478"/>
        <v>0</v>
      </c>
      <c r="AX901" s="11">
        <f t="shared" si="478"/>
        <v>0</v>
      </c>
      <c r="AY901" s="11">
        <f t="shared" si="478"/>
        <v>1145.1105222334795</v>
      </c>
      <c r="AZ901" s="11">
        <f t="shared" si="478"/>
        <v>1</v>
      </c>
      <c r="BA901" s="11">
        <f t="shared" si="478"/>
        <v>1</v>
      </c>
      <c r="BB901" s="11">
        <f t="shared" si="478"/>
        <v>1</v>
      </c>
      <c r="BC901" s="11">
        <f t="shared" si="478"/>
        <v>1</v>
      </c>
      <c r="BD901" s="11">
        <f t="shared" si="478"/>
        <v>1</v>
      </c>
      <c r="BE901" s="11">
        <f t="shared" si="477"/>
        <v>1</v>
      </c>
      <c r="BF901" s="15" t="str">
        <f t="shared" si="460"/>
        <v>ČSN 42 5715</v>
      </c>
      <c r="BG901" s="44">
        <v>3.3293028146417836</v>
      </c>
      <c r="BJ901" s="17">
        <f t="shared" si="461"/>
        <v>32</v>
      </c>
      <c r="BK901" s="17">
        <f t="shared" si="462"/>
        <v>5</v>
      </c>
      <c r="BX901" s="18">
        <f t="shared" si="464"/>
        <v>424.11500823462205</v>
      </c>
      <c r="BY901" s="42">
        <v>0.10053096491487339</v>
      </c>
      <c r="BZ901" s="43">
        <f t="shared" si="465"/>
        <v>30.195800896437845</v>
      </c>
      <c r="CA901" s="18">
        <f t="shared" si="466"/>
        <v>39972.83952611313</v>
      </c>
      <c r="CB901" s="18">
        <f t="shared" si="467"/>
        <v>2498.3024703820706</v>
      </c>
      <c r="CC901" s="18">
        <f t="shared" si="468"/>
        <v>3686.6666666666665</v>
      </c>
      <c r="CD901" s="25">
        <f t="shared" si="469"/>
        <v>1.4756686631714602</v>
      </c>
      <c r="CE901" s="26">
        <f t="shared" si="470"/>
        <v>9.7082439194737997</v>
      </c>
      <c r="CF901" s="18">
        <f t="shared" si="471"/>
        <v>270</v>
      </c>
      <c r="CG901" s="18"/>
      <c r="CZ901" s="18">
        <f t="shared" si="472"/>
        <v>79945.67905222626</v>
      </c>
      <c r="DC901" s="18">
        <f t="shared" si="463"/>
        <v>1145.1105222334795</v>
      </c>
      <c r="DD901" s="17">
        <f t="shared" si="473"/>
        <v>1</v>
      </c>
      <c r="DE901" s="17">
        <f t="shared" si="474"/>
        <v>1</v>
      </c>
      <c r="DF901" s="17">
        <f t="shared" si="475"/>
        <v>1</v>
      </c>
      <c r="DG901" s="17">
        <v>1</v>
      </c>
      <c r="DH901" s="17">
        <v>1</v>
      </c>
      <c r="DI901" s="17">
        <v>1</v>
      </c>
      <c r="DJ901" s="20" t="s">
        <v>981</v>
      </c>
      <c r="DK901" s="45"/>
      <c r="DL901" s="46"/>
      <c r="DN901" s="46"/>
      <c r="DO901" s="46"/>
      <c r="DP901" s="46"/>
      <c r="DU901" s="48"/>
    </row>
    <row r="902" spans="1:125" x14ac:dyDescent="0.2">
      <c r="A902" s="15" t="s">
        <v>105</v>
      </c>
      <c r="B902" s="10" t="s">
        <v>1002</v>
      </c>
      <c r="C902" s="11">
        <f t="shared" si="458"/>
        <v>3.5944139646965918</v>
      </c>
      <c r="D902" s="11">
        <f t="shared" si="452"/>
        <v>0</v>
      </c>
      <c r="E902" s="11">
        <f t="shared" si="452"/>
        <v>0</v>
      </c>
      <c r="F902" s="11">
        <f t="shared" si="452"/>
        <v>32</v>
      </c>
      <c r="G902" s="11">
        <f t="shared" si="452"/>
        <v>5.5</v>
      </c>
      <c r="H902" s="11">
        <f t="shared" si="452"/>
        <v>0</v>
      </c>
      <c r="I902" s="11">
        <f t="shared" si="452"/>
        <v>0</v>
      </c>
      <c r="J902" s="11">
        <f t="shared" si="452"/>
        <v>0</v>
      </c>
      <c r="K902" s="11">
        <f t="shared" si="452"/>
        <v>0</v>
      </c>
      <c r="L902" s="11">
        <f t="shared" si="452"/>
        <v>0</v>
      </c>
      <c r="M902" s="11">
        <f t="shared" si="456"/>
        <v>0</v>
      </c>
      <c r="N902" s="11">
        <f t="shared" si="456"/>
        <v>0</v>
      </c>
      <c r="O902" s="11">
        <f t="shared" si="456"/>
        <v>0</v>
      </c>
      <c r="P902" s="11">
        <f t="shared" si="456"/>
        <v>0</v>
      </c>
      <c r="Q902" s="11">
        <f t="shared" si="456"/>
        <v>0</v>
      </c>
      <c r="R902" s="11">
        <f t="shared" si="456"/>
        <v>0</v>
      </c>
      <c r="S902" s="11">
        <f t="shared" si="456"/>
        <v>0</v>
      </c>
      <c r="T902" s="11">
        <f t="shared" si="456"/>
        <v>457.88712926071236</v>
      </c>
      <c r="U902" s="40">
        <f t="shared" si="459"/>
        <v>0.10053096491487339</v>
      </c>
      <c r="V902" s="11">
        <f t="shared" si="476"/>
        <v>27.968666353475875</v>
      </c>
      <c r="W902" s="11">
        <f t="shared" si="476"/>
        <v>41925.290272933977</v>
      </c>
      <c r="X902" s="11">
        <f t="shared" si="476"/>
        <v>2620.3306420583735</v>
      </c>
      <c r="Y902" s="11">
        <f t="shared" si="476"/>
        <v>3917.833333333333</v>
      </c>
      <c r="Z902" s="11">
        <f t="shared" si="476"/>
        <v>1.4951675450605424</v>
      </c>
      <c r="AA902" s="11">
        <f t="shared" si="476"/>
        <v>9.5688296045023193</v>
      </c>
      <c r="AB902" s="11">
        <f t="shared" si="476"/>
        <v>291.5</v>
      </c>
      <c r="AC902" s="11">
        <f t="shared" si="476"/>
        <v>0</v>
      </c>
      <c r="AD902" s="11">
        <f t="shared" si="476"/>
        <v>0</v>
      </c>
      <c r="AE902" s="11">
        <f t="shared" si="476"/>
        <v>0</v>
      </c>
      <c r="AF902" s="11">
        <f t="shared" si="476"/>
        <v>0</v>
      </c>
      <c r="AG902" s="11">
        <f t="shared" ref="AG902:AQ938" si="480">IF($A902="x",CK902,"")</f>
        <v>0</v>
      </c>
      <c r="AH902" s="11">
        <f t="shared" si="480"/>
        <v>0</v>
      </c>
      <c r="AI902" s="11">
        <f t="shared" si="480"/>
        <v>0</v>
      </c>
      <c r="AJ902" s="11">
        <f t="shared" si="480"/>
        <v>0</v>
      </c>
      <c r="AK902" s="11">
        <f t="shared" si="480"/>
        <v>0</v>
      </c>
      <c r="AL902" s="11">
        <f t="shared" si="479"/>
        <v>0</v>
      </c>
      <c r="AM902" s="11">
        <f t="shared" si="479"/>
        <v>0</v>
      </c>
      <c r="AN902" s="11">
        <f t="shared" si="479"/>
        <v>0</v>
      </c>
      <c r="AO902" s="11">
        <f t="shared" si="479"/>
        <v>0</v>
      </c>
      <c r="AP902" s="11">
        <f t="shared" si="479"/>
        <v>0</v>
      </c>
      <c r="AQ902" s="11">
        <f t="shared" si="479"/>
        <v>0</v>
      </c>
      <c r="AR902" s="11">
        <f t="shared" si="479"/>
        <v>0</v>
      </c>
      <c r="AS902" s="11">
        <f t="shared" si="479"/>
        <v>0</v>
      </c>
      <c r="AT902" s="11">
        <f t="shared" si="478"/>
        <v>0</v>
      </c>
      <c r="AU902" s="11">
        <f t="shared" si="478"/>
        <v>0</v>
      </c>
      <c r="AV902" s="11">
        <f t="shared" si="478"/>
        <v>83850.580545867953</v>
      </c>
      <c r="AW902" s="11">
        <f t="shared" si="478"/>
        <v>0</v>
      </c>
      <c r="AX902" s="11">
        <f t="shared" si="478"/>
        <v>0</v>
      </c>
      <c r="AY902" s="11">
        <f t="shared" si="478"/>
        <v>1103.0917204917162</v>
      </c>
      <c r="AZ902" s="11">
        <f t="shared" si="478"/>
        <v>1</v>
      </c>
      <c r="BA902" s="11">
        <f t="shared" si="478"/>
        <v>1</v>
      </c>
      <c r="BB902" s="11">
        <f t="shared" si="478"/>
        <v>1</v>
      </c>
      <c r="BC902" s="11">
        <f t="shared" si="478"/>
        <v>1</v>
      </c>
      <c r="BD902" s="11">
        <f t="shared" si="478"/>
        <v>1</v>
      </c>
      <c r="BE902" s="11">
        <f t="shared" si="477"/>
        <v>1</v>
      </c>
      <c r="BF902" s="15" t="str">
        <f t="shared" si="460"/>
        <v>ČSN 42 5715</v>
      </c>
      <c r="BG902" s="44">
        <v>3.5944139646965918</v>
      </c>
      <c r="BJ902" s="17">
        <f t="shared" si="461"/>
        <v>32</v>
      </c>
      <c r="BK902" s="17">
        <f t="shared" si="462"/>
        <v>5.5</v>
      </c>
      <c r="BX902" s="18">
        <f t="shared" si="464"/>
        <v>457.88712926071236</v>
      </c>
      <c r="BY902" s="42">
        <v>0.10053096491487339</v>
      </c>
      <c r="BZ902" s="43">
        <f t="shared" si="465"/>
        <v>27.968666353475875</v>
      </c>
      <c r="CA902" s="18">
        <f t="shared" si="466"/>
        <v>41925.290272933977</v>
      </c>
      <c r="CB902" s="18">
        <f t="shared" si="467"/>
        <v>2620.3306420583735</v>
      </c>
      <c r="CC902" s="18">
        <f t="shared" si="468"/>
        <v>3917.833333333333</v>
      </c>
      <c r="CD902" s="25">
        <f t="shared" si="469"/>
        <v>1.4951675450605424</v>
      </c>
      <c r="CE902" s="26">
        <f t="shared" si="470"/>
        <v>9.5688296045023193</v>
      </c>
      <c r="CF902" s="18">
        <f t="shared" si="471"/>
        <v>291.5</v>
      </c>
      <c r="CG902" s="18"/>
      <c r="CZ902" s="18">
        <f t="shared" si="472"/>
        <v>83850.580545867953</v>
      </c>
      <c r="DC902" s="18">
        <f t="shared" si="463"/>
        <v>1103.0917204917162</v>
      </c>
      <c r="DD902" s="17">
        <f t="shared" si="473"/>
        <v>1</v>
      </c>
      <c r="DE902" s="17">
        <f t="shared" si="474"/>
        <v>1</v>
      </c>
      <c r="DF902" s="17">
        <f t="shared" si="475"/>
        <v>1</v>
      </c>
      <c r="DG902" s="17">
        <v>1</v>
      </c>
      <c r="DH902" s="17">
        <v>1</v>
      </c>
      <c r="DI902" s="17">
        <v>1</v>
      </c>
      <c r="DJ902" s="20" t="s">
        <v>981</v>
      </c>
      <c r="DK902" s="45"/>
      <c r="DL902" s="46"/>
      <c r="DN902" s="46"/>
      <c r="DO902" s="46"/>
      <c r="DP902" s="46"/>
      <c r="DU902" s="48"/>
    </row>
    <row r="903" spans="1:125" x14ac:dyDescent="0.2">
      <c r="A903" s="15" t="s">
        <v>105</v>
      </c>
      <c r="B903" s="10" t="s">
        <v>1003</v>
      </c>
      <c r="C903" s="11">
        <f t="shared" si="458"/>
        <v>3.8471943635860608</v>
      </c>
      <c r="D903" s="11">
        <f t="shared" si="452"/>
        <v>0</v>
      </c>
      <c r="E903" s="11">
        <f t="shared" si="452"/>
        <v>0</v>
      </c>
      <c r="F903" s="11">
        <f t="shared" si="452"/>
        <v>32</v>
      </c>
      <c r="G903" s="11">
        <f t="shared" si="452"/>
        <v>6</v>
      </c>
      <c r="H903" s="11">
        <f t="shared" si="452"/>
        <v>0</v>
      </c>
      <c r="I903" s="11">
        <f t="shared" si="452"/>
        <v>0</v>
      </c>
      <c r="J903" s="11">
        <f t="shared" si="452"/>
        <v>0</v>
      </c>
      <c r="K903" s="11">
        <f t="shared" si="452"/>
        <v>0</v>
      </c>
      <c r="L903" s="11">
        <f t="shared" si="452"/>
        <v>0</v>
      </c>
      <c r="M903" s="11">
        <f t="shared" si="456"/>
        <v>0</v>
      </c>
      <c r="N903" s="11">
        <f t="shared" si="456"/>
        <v>0</v>
      </c>
      <c r="O903" s="11">
        <f t="shared" si="456"/>
        <v>0</v>
      </c>
      <c r="P903" s="11">
        <f t="shared" si="456"/>
        <v>0</v>
      </c>
      <c r="Q903" s="11">
        <f t="shared" si="456"/>
        <v>0</v>
      </c>
      <c r="R903" s="11">
        <f t="shared" si="456"/>
        <v>0</v>
      </c>
      <c r="S903" s="11">
        <f t="shared" si="456"/>
        <v>0</v>
      </c>
      <c r="T903" s="11">
        <f t="shared" ref="T903:T966" si="481">IF($A903="x",BX903,"")</f>
        <v>490.08845396000771</v>
      </c>
      <c r="U903" s="40">
        <f t="shared" si="459"/>
        <v>0.10053096491487339</v>
      </c>
      <c r="V903" s="11">
        <f t="shared" ref="V903:AF926" si="482">IF($A903="x",BZ903,"")</f>
        <v>26.130981544994288</v>
      </c>
      <c r="W903" s="11">
        <f t="shared" si="482"/>
        <v>43617.872402440691</v>
      </c>
      <c r="X903" s="11">
        <f t="shared" si="482"/>
        <v>2726.1170251525432</v>
      </c>
      <c r="Y903" s="11">
        <f t="shared" si="482"/>
        <v>4128</v>
      </c>
      <c r="Z903" s="11">
        <f t="shared" si="482"/>
        <v>1.5142416711802797</v>
      </c>
      <c r="AA903" s="11">
        <f t="shared" si="482"/>
        <v>9.4339811320566049</v>
      </c>
      <c r="AB903" s="11">
        <f t="shared" si="482"/>
        <v>312</v>
      </c>
      <c r="AC903" s="11">
        <f t="shared" si="482"/>
        <v>0</v>
      </c>
      <c r="AD903" s="11">
        <f t="shared" si="482"/>
        <v>0</v>
      </c>
      <c r="AE903" s="11">
        <f t="shared" si="482"/>
        <v>0</v>
      </c>
      <c r="AF903" s="11">
        <f t="shared" si="482"/>
        <v>0</v>
      </c>
      <c r="AG903" s="11">
        <f t="shared" si="480"/>
        <v>0</v>
      </c>
      <c r="AH903" s="11">
        <f t="shared" si="480"/>
        <v>0</v>
      </c>
      <c r="AI903" s="11">
        <f t="shared" si="480"/>
        <v>0</v>
      </c>
      <c r="AJ903" s="11">
        <f t="shared" si="480"/>
        <v>0</v>
      </c>
      <c r="AK903" s="11">
        <f t="shared" si="480"/>
        <v>0</v>
      </c>
      <c r="AL903" s="11">
        <f t="shared" si="479"/>
        <v>0</v>
      </c>
      <c r="AM903" s="11">
        <f t="shared" si="479"/>
        <v>0</v>
      </c>
      <c r="AN903" s="11">
        <f t="shared" si="479"/>
        <v>0</v>
      </c>
      <c r="AO903" s="11">
        <f t="shared" si="479"/>
        <v>0</v>
      </c>
      <c r="AP903" s="11">
        <f t="shared" si="479"/>
        <v>0</v>
      </c>
      <c r="AQ903" s="11">
        <f t="shared" si="479"/>
        <v>0</v>
      </c>
      <c r="AR903" s="11">
        <f t="shared" si="479"/>
        <v>0</v>
      </c>
      <c r="AS903" s="11">
        <f t="shared" si="479"/>
        <v>0</v>
      </c>
      <c r="AT903" s="11">
        <f t="shared" si="478"/>
        <v>0</v>
      </c>
      <c r="AU903" s="11">
        <f t="shared" si="478"/>
        <v>0</v>
      </c>
      <c r="AV903" s="11">
        <f t="shared" si="478"/>
        <v>87235.744804881382</v>
      </c>
      <c r="AW903" s="11">
        <f t="shared" si="478"/>
        <v>0</v>
      </c>
      <c r="AX903" s="11">
        <f t="shared" si="478"/>
        <v>0</v>
      </c>
      <c r="AY903" s="11">
        <f t="shared" si="478"/>
        <v>1061.8583169133501</v>
      </c>
      <c r="AZ903" s="11">
        <f t="shared" si="478"/>
        <v>1</v>
      </c>
      <c r="BA903" s="11">
        <f t="shared" si="478"/>
        <v>1</v>
      </c>
      <c r="BB903" s="11">
        <f t="shared" si="478"/>
        <v>1</v>
      </c>
      <c r="BC903" s="11">
        <f t="shared" si="478"/>
        <v>1</v>
      </c>
      <c r="BD903" s="11">
        <f t="shared" si="478"/>
        <v>1</v>
      </c>
      <c r="BE903" s="11">
        <f t="shared" si="477"/>
        <v>1</v>
      </c>
      <c r="BF903" s="15" t="str">
        <f t="shared" si="460"/>
        <v>ČSN 42 5715</v>
      </c>
      <c r="BG903" s="44">
        <v>3.8471943635860608</v>
      </c>
      <c r="BJ903" s="17">
        <f t="shared" si="461"/>
        <v>32</v>
      </c>
      <c r="BK903" s="17">
        <f t="shared" si="462"/>
        <v>6</v>
      </c>
      <c r="BX903" s="18">
        <f t="shared" si="464"/>
        <v>490.08845396000771</v>
      </c>
      <c r="BY903" s="42">
        <v>0.10053096491487339</v>
      </c>
      <c r="BZ903" s="43">
        <f t="shared" si="465"/>
        <v>26.130981544994288</v>
      </c>
      <c r="CA903" s="18">
        <f t="shared" si="466"/>
        <v>43617.872402440691</v>
      </c>
      <c r="CB903" s="18">
        <f t="shared" si="467"/>
        <v>2726.1170251525432</v>
      </c>
      <c r="CC903" s="18">
        <f t="shared" si="468"/>
        <v>4128</v>
      </c>
      <c r="CD903" s="25">
        <f t="shared" si="469"/>
        <v>1.5142416711802797</v>
      </c>
      <c r="CE903" s="26">
        <f t="shared" si="470"/>
        <v>9.4339811320566049</v>
      </c>
      <c r="CF903" s="18">
        <f t="shared" si="471"/>
        <v>312</v>
      </c>
      <c r="CG903" s="18"/>
      <c r="CZ903" s="18">
        <f t="shared" si="472"/>
        <v>87235.744804881382</v>
      </c>
      <c r="DC903" s="18">
        <f t="shared" si="463"/>
        <v>1061.8583169133501</v>
      </c>
      <c r="DD903" s="17">
        <f t="shared" si="473"/>
        <v>1</v>
      </c>
      <c r="DE903" s="17">
        <f t="shared" si="474"/>
        <v>1</v>
      </c>
      <c r="DF903" s="17">
        <f t="shared" si="475"/>
        <v>1</v>
      </c>
      <c r="DG903" s="17">
        <v>1</v>
      </c>
      <c r="DH903" s="17">
        <v>1</v>
      </c>
      <c r="DI903" s="17">
        <v>1</v>
      </c>
      <c r="DJ903" s="20" t="s">
        <v>981</v>
      </c>
      <c r="DK903" s="45"/>
      <c r="DL903" s="46"/>
      <c r="DN903" s="46"/>
      <c r="DO903" s="46"/>
      <c r="DP903" s="46"/>
      <c r="DU903" s="48"/>
    </row>
    <row r="904" spans="1:125" x14ac:dyDescent="0.2">
      <c r="A904" s="15" t="s">
        <v>105</v>
      </c>
      <c r="B904" s="10" t="s">
        <v>1004</v>
      </c>
      <c r="C904" s="11">
        <f t="shared" si="458"/>
        <v>2.0037470643677397</v>
      </c>
      <c r="D904" s="11">
        <f t="shared" si="452"/>
        <v>0</v>
      </c>
      <c r="E904" s="11">
        <f t="shared" si="452"/>
        <v>0</v>
      </c>
      <c r="F904" s="11">
        <f t="shared" si="452"/>
        <v>35</v>
      </c>
      <c r="G904" s="11">
        <f t="shared" si="452"/>
        <v>2.5</v>
      </c>
      <c r="H904" s="11">
        <f t="shared" si="452"/>
        <v>0</v>
      </c>
      <c r="I904" s="11">
        <f t="shared" si="452"/>
        <v>0</v>
      </c>
      <c r="J904" s="11">
        <f t="shared" si="452"/>
        <v>0</v>
      </c>
      <c r="K904" s="11">
        <f t="shared" si="452"/>
        <v>0</v>
      </c>
      <c r="L904" s="11">
        <f t="shared" si="452"/>
        <v>0</v>
      </c>
      <c r="M904" s="11">
        <f t="shared" si="452"/>
        <v>0</v>
      </c>
      <c r="N904" s="11">
        <f t="shared" si="452"/>
        <v>0</v>
      </c>
      <c r="O904" s="11">
        <f t="shared" si="452"/>
        <v>0</v>
      </c>
      <c r="P904" s="11">
        <f t="shared" si="452"/>
        <v>0</v>
      </c>
      <c r="Q904" s="11">
        <f t="shared" si="452"/>
        <v>0</v>
      </c>
      <c r="R904" s="11">
        <f t="shared" si="452"/>
        <v>0</v>
      </c>
      <c r="S904" s="11">
        <f t="shared" si="452"/>
        <v>0</v>
      </c>
      <c r="T904" s="11">
        <f t="shared" si="481"/>
        <v>255.25440310417068</v>
      </c>
      <c r="U904" s="40">
        <f t="shared" si="459"/>
        <v>0.10995574287564276</v>
      </c>
      <c r="V904" s="11">
        <f t="shared" si="482"/>
        <v>54.875061244488009</v>
      </c>
      <c r="W904" s="11">
        <f t="shared" si="482"/>
        <v>33900.975412272666</v>
      </c>
      <c r="X904" s="11">
        <f t="shared" si="482"/>
        <v>1937.1985949870095</v>
      </c>
      <c r="Y904" s="11">
        <f t="shared" si="482"/>
        <v>2645.8333333333321</v>
      </c>
      <c r="Z904" s="11">
        <f t="shared" si="482"/>
        <v>1.3658038675952449</v>
      </c>
      <c r="AA904" s="11">
        <f t="shared" si="482"/>
        <v>11.52443057161611</v>
      </c>
      <c r="AB904" s="11">
        <f t="shared" si="482"/>
        <v>162.5</v>
      </c>
      <c r="AC904" s="11">
        <f t="shared" si="482"/>
        <v>0</v>
      </c>
      <c r="AD904" s="11">
        <f t="shared" si="482"/>
        <v>0</v>
      </c>
      <c r="AE904" s="11">
        <f t="shared" si="482"/>
        <v>0</v>
      </c>
      <c r="AF904" s="11">
        <f t="shared" si="482"/>
        <v>0</v>
      </c>
      <c r="AG904" s="11">
        <f t="shared" si="480"/>
        <v>0</v>
      </c>
      <c r="AH904" s="11">
        <f t="shared" si="480"/>
        <v>0</v>
      </c>
      <c r="AI904" s="11">
        <f t="shared" si="480"/>
        <v>0</v>
      </c>
      <c r="AJ904" s="11">
        <f t="shared" si="480"/>
        <v>0</v>
      </c>
      <c r="AK904" s="11">
        <f t="shared" si="480"/>
        <v>0</v>
      </c>
      <c r="AL904" s="11">
        <f t="shared" si="479"/>
        <v>0</v>
      </c>
      <c r="AM904" s="11">
        <f t="shared" si="479"/>
        <v>0</v>
      </c>
      <c r="AN904" s="11">
        <f t="shared" si="479"/>
        <v>0</v>
      </c>
      <c r="AO904" s="11">
        <f t="shared" si="479"/>
        <v>0</v>
      </c>
      <c r="AP904" s="11">
        <f t="shared" si="479"/>
        <v>0</v>
      </c>
      <c r="AQ904" s="11">
        <f t="shared" si="479"/>
        <v>0</v>
      </c>
      <c r="AR904" s="11">
        <f t="shared" si="479"/>
        <v>0</v>
      </c>
      <c r="AS904" s="11">
        <f t="shared" si="479"/>
        <v>0</v>
      </c>
      <c r="AT904" s="11">
        <f t="shared" si="478"/>
        <v>0</v>
      </c>
      <c r="AU904" s="11">
        <f t="shared" si="478"/>
        <v>0</v>
      </c>
      <c r="AV904" s="11">
        <f t="shared" si="478"/>
        <v>67801.950824545333</v>
      </c>
      <c r="AW904" s="11">
        <f t="shared" si="478"/>
        <v>0</v>
      </c>
      <c r="AX904" s="11">
        <f t="shared" si="478"/>
        <v>0</v>
      </c>
      <c r="AY904" s="11">
        <f t="shared" si="478"/>
        <v>1659.1536201771096</v>
      </c>
      <c r="AZ904" s="11">
        <f t="shared" si="478"/>
        <v>1</v>
      </c>
      <c r="BA904" s="11">
        <f t="shared" si="478"/>
        <v>1</v>
      </c>
      <c r="BB904" s="11">
        <f t="shared" si="478"/>
        <v>1</v>
      </c>
      <c r="BC904" s="11">
        <f t="shared" si="478"/>
        <v>1</v>
      </c>
      <c r="BD904" s="11">
        <f t="shared" si="478"/>
        <v>1</v>
      </c>
      <c r="BE904" s="11">
        <f t="shared" si="477"/>
        <v>1</v>
      </c>
      <c r="BF904" s="15" t="str">
        <f t="shared" si="460"/>
        <v>ČSN 42 5715</v>
      </c>
      <c r="BG904" s="44">
        <v>2.0037470643677397</v>
      </c>
      <c r="BJ904" s="17">
        <f t="shared" si="461"/>
        <v>35</v>
      </c>
      <c r="BK904" s="17">
        <f t="shared" si="462"/>
        <v>2.5</v>
      </c>
      <c r="BX904" s="18">
        <f t="shared" si="464"/>
        <v>255.25440310417068</v>
      </c>
      <c r="BY904" s="42">
        <v>0.10995574287564276</v>
      </c>
      <c r="BZ904" s="43">
        <f t="shared" si="465"/>
        <v>54.875061244488009</v>
      </c>
      <c r="CA904" s="18">
        <f t="shared" si="466"/>
        <v>33900.975412272666</v>
      </c>
      <c r="CB904" s="18">
        <f t="shared" si="467"/>
        <v>1937.1985949870095</v>
      </c>
      <c r="CC904" s="18">
        <f t="shared" si="468"/>
        <v>2645.8333333333321</v>
      </c>
      <c r="CD904" s="25">
        <f t="shared" si="469"/>
        <v>1.3658038675952449</v>
      </c>
      <c r="CE904" s="26">
        <f t="shared" si="470"/>
        <v>11.52443057161611</v>
      </c>
      <c r="CF904" s="18">
        <f t="shared" si="471"/>
        <v>162.5</v>
      </c>
      <c r="CG904" s="18"/>
      <c r="CZ904" s="18">
        <f t="shared" si="472"/>
        <v>67801.950824545333</v>
      </c>
      <c r="DC904" s="18">
        <f t="shared" si="463"/>
        <v>1659.1536201771096</v>
      </c>
      <c r="DD904" s="17">
        <f t="shared" si="473"/>
        <v>1</v>
      </c>
      <c r="DE904" s="17">
        <f t="shared" si="474"/>
        <v>1</v>
      </c>
      <c r="DF904" s="17">
        <f t="shared" si="475"/>
        <v>1</v>
      </c>
      <c r="DG904" s="17">
        <v>1</v>
      </c>
      <c r="DH904" s="17">
        <v>1</v>
      </c>
      <c r="DI904" s="17">
        <v>1</v>
      </c>
      <c r="DJ904" s="20" t="s">
        <v>981</v>
      </c>
      <c r="DK904" s="45"/>
      <c r="DL904" s="46"/>
      <c r="DN904" s="46"/>
      <c r="DO904" s="46"/>
      <c r="DP904" s="46"/>
      <c r="DU904" s="48"/>
    </row>
    <row r="905" spans="1:125" x14ac:dyDescent="0.2">
      <c r="A905" s="15" t="s">
        <v>105</v>
      </c>
      <c r="B905" s="10" t="s">
        <v>1005</v>
      </c>
      <c r="C905" s="11">
        <f t="shared" si="458"/>
        <v>2.3675042237452684</v>
      </c>
      <c r="D905" s="11">
        <f t="shared" si="452"/>
        <v>0</v>
      </c>
      <c r="E905" s="11">
        <f t="shared" si="452"/>
        <v>0</v>
      </c>
      <c r="F905" s="11">
        <f t="shared" si="452"/>
        <v>35</v>
      </c>
      <c r="G905" s="11">
        <f t="shared" si="452"/>
        <v>3</v>
      </c>
      <c r="H905" s="11">
        <f t="shared" si="452"/>
        <v>0</v>
      </c>
      <c r="I905" s="11">
        <f t="shared" si="452"/>
        <v>0</v>
      </c>
      <c r="J905" s="11">
        <f t="shared" si="452"/>
        <v>0</v>
      </c>
      <c r="K905" s="11">
        <f t="shared" ref="K905:S933" si="483">IF($A905="x",BO905,"")</f>
        <v>0</v>
      </c>
      <c r="L905" s="11">
        <f t="shared" si="483"/>
        <v>0</v>
      </c>
      <c r="M905" s="11">
        <f t="shared" si="483"/>
        <v>0</v>
      </c>
      <c r="N905" s="11">
        <f t="shared" si="483"/>
        <v>0</v>
      </c>
      <c r="O905" s="11">
        <f t="shared" si="483"/>
        <v>0</v>
      </c>
      <c r="P905" s="11">
        <f t="shared" si="483"/>
        <v>0</v>
      </c>
      <c r="Q905" s="11">
        <f t="shared" si="483"/>
        <v>0</v>
      </c>
      <c r="R905" s="11">
        <f t="shared" si="483"/>
        <v>0</v>
      </c>
      <c r="S905" s="11">
        <f t="shared" si="483"/>
        <v>0</v>
      </c>
      <c r="T905" s="11">
        <f t="shared" si="481"/>
        <v>301.59289474462014</v>
      </c>
      <c r="U905" s="40">
        <f t="shared" si="459"/>
        <v>0.10995574287564276</v>
      </c>
      <c r="V905" s="11">
        <f t="shared" si="482"/>
        <v>46.443736730360939</v>
      </c>
      <c r="W905" s="11">
        <f t="shared" si="482"/>
        <v>38943.182533899075</v>
      </c>
      <c r="X905" s="11">
        <f t="shared" si="482"/>
        <v>2225.3247162228045</v>
      </c>
      <c r="Y905" s="11">
        <f t="shared" si="482"/>
        <v>3081.0000000000009</v>
      </c>
      <c r="Z905" s="11">
        <f t="shared" si="482"/>
        <v>1.3845170448785526</v>
      </c>
      <c r="AA905" s="11">
        <f t="shared" si="482"/>
        <v>11.363318177363512</v>
      </c>
      <c r="AB905" s="11">
        <f t="shared" si="482"/>
        <v>192</v>
      </c>
      <c r="AC905" s="11">
        <f t="shared" si="482"/>
        <v>0</v>
      </c>
      <c r="AD905" s="11">
        <f t="shared" si="482"/>
        <v>0</v>
      </c>
      <c r="AE905" s="11">
        <f t="shared" si="482"/>
        <v>0</v>
      </c>
      <c r="AF905" s="11">
        <f t="shared" si="482"/>
        <v>0</v>
      </c>
      <c r="AG905" s="11">
        <f t="shared" si="480"/>
        <v>0</v>
      </c>
      <c r="AH905" s="11">
        <f t="shared" si="480"/>
        <v>0</v>
      </c>
      <c r="AI905" s="11">
        <f t="shared" si="480"/>
        <v>0</v>
      </c>
      <c r="AJ905" s="11">
        <f t="shared" si="480"/>
        <v>0</v>
      </c>
      <c r="AK905" s="11">
        <f t="shared" si="480"/>
        <v>0</v>
      </c>
      <c r="AL905" s="11">
        <f t="shared" si="479"/>
        <v>0</v>
      </c>
      <c r="AM905" s="11">
        <f t="shared" si="479"/>
        <v>0</v>
      </c>
      <c r="AN905" s="11">
        <f t="shared" si="479"/>
        <v>0</v>
      </c>
      <c r="AO905" s="11">
        <f t="shared" si="479"/>
        <v>0</v>
      </c>
      <c r="AP905" s="11">
        <f t="shared" si="479"/>
        <v>0</v>
      </c>
      <c r="AQ905" s="11">
        <f t="shared" si="479"/>
        <v>0</v>
      </c>
      <c r="AR905" s="11">
        <f t="shared" si="479"/>
        <v>0</v>
      </c>
      <c r="AS905" s="11">
        <f t="shared" si="479"/>
        <v>0</v>
      </c>
      <c r="AT905" s="11">
        <f t="shared" si="478"/>
        <v>0</v>
      </c>
      <c r="AU905" s="11">
        <f t="shared" si="478"/>
        <v>0</v>
      </c>
      <c r="AV905" s="11">
        <f t="shared" si="478"/>
        <v>77886.36506779815</v>
      </c>
      <c r="AW905" s="11">
        <f t="shared" si="478"/>
        <v>0</v>
      </c>
      <c r="AX905" s="11">
        <f t="shared" si="478"/>
        <v>0</v>
      </c>
      <c r="AY905" s="11">
        <f t="shared" si="478"/>
        <v>1608.4954386379741</v>
      </c>
      <c r="AZ905" s="11">
        <f t="shared" si="478"/>
        <v>1</v>
      </c>
      <c r="BA905" s="11">
        <f t="shared" si="478"/>
        <v>1</v>
      </c>
      <c r="BB905" s="11">
        <f t="shared" si="478"/>
        <v>1</v>
      </c>
      <c r="BC905" s="11">
        <f t="shared" si="478"/>
        <v>1</v>
      </c>
      <c r="BD905" s="11">
        <f t="shared" si="478"/>
        <v>1</v>
      </c>
      <c r="BE905" s="11">
        <f t="shared" si="477"/>
        <v>1</v>
      </c>
      <c r="BF905" s="15" t="str">
        <f t="shared" si="460"/>
        <v>ČSN 42 5715</v>
      </c>
      <c r="BG905" s="44">
        <v>2.3675042237452684</v>
      </c>
      <c r="BJ905" s="17">
        <f t="shared" si="461"/>
        <v>35</v>
      </c>
      <c r="BK905" s="17">
        <f t="shared" si="462"/>
        <v>3</v>
      </c>
      <c r="BX905" s="18">
        <f t="shared" si="464"/>
        <v>301.59289474462014</v>
      </c>
      <c r="BY905" s="42">
        <v>0.10995574287564276</v>
      </c>
      <c r="BZ905" s="43">
        <f t="shared" si="465"/>
        <v>46.443736730360939</v>
      </c>
      <c r="CA905" s="18">
        <f t="shared" si="466"/>
        <v>38943.182533899075</v>
      </c>
      <c r="CB905" s="18">
        <f t="shared" si="467"/>
        <v>2225.3247162228045</v>
      </c>
      <c r="CC905" s="18">
        <f t="shared" si="468"/>
        <v>3081.0000000000009</v>
      </c>
      <c r="CD905" s="25">
        <f t="shared" si="469"/>
        <v>1.3845170448785526</v>
      </c>
      <c r="CE905" s="26">
        <f t="shared" si="470"/>
        <v>11.363318177363512</v>
      </c>
      <c r="CF905" s="18">
        <f t="shared" si="471"/>
        <v>192</v>
      </c>
      <c r="CG905" s="18"/>
      <c r="CZ905" s="18">
        <f t="shared" si="472"/>
        <v>77886.36506779815</v>
      </c>
      <c r="DC905" s="18">
        <f t="shared" si="463"/>
        <v>1608.4954386379741</v>
      </c>
      <c r="DD905" s="17">
        <f t="shared" si="473"/>
        <v>1</v>
      </c>
      <c r="DE905" s="17">
        <f t="shared" si="474"/>
        <v>1</v>
      </c>
      <c r="DF905" s="17">
        <f t="shared" si="475"/>
        <v>1</v>
      </c>
      <c r="DG905" s="17">
        <v>1</v>
      </c>
      <c r="DH905" s="17">
        <v>1</v>
      </c>
      <c r="DI905" s="17">
        <v>1</v>
      </c>
      <c r="DJ905" s="20" t="s">
        <v>981</v>
      </c>
      <c r="DK905" s="45"/>
      <c r="DL905" s="46"/>
      <c r="DN905" s="46"/>
      <c r="DO905" s="46"/>
      <c r="DP905" s="46"/>
      <c r="DU905" s="48"/>
    </row>
    <row r="906" spans="1:125" x14ac:dyDescent="0.2">
      <c r="A906" s="15" t="s">
        <v>105</v>
      </c>
      <c r="B906" s="10" t="s">
        <v>1006</v>
      </c>
      <c r="C906" s="11">
        <f t="shared" si="458"/>
        <v>2.7189306319574564</v>
      </c>
      <c r="D906" s="11">
        <f t="shared" ref="D906:M939" si="484">IF($A906="x",BH906,"")</f>
        <v>0</v>
      </c>
      <c r="E906" s="11">
        <f t="shared" si="484"/>
        <v>0</v>
      </c>
      <c r="F906" s="11">
        <f t="shared" si="484"/>
        <v>35</v>
      </c>
      <c r="G906" s="11">
        <f t="shared" si="484"/>
        <v>3.5</v>
      </c>
      <c r="H906" s="11">
        <f t="shared" si="484"/>
        <v>0</v>
      </c>
      <c r="I906" s="11">
        <f t="shared" si="484"/>
        <v>0</v>
      </c>
      <c r="J906" s="11">
        <f t="shared" si="484"/>
        <v>0</v>
      </c>
      <c r="K906" s="11">
        <f t="shared" si="483"/>
        <v>0</v>
      </c>
      <c r="L906" s="11">
        <f t="shared" si="483"/>
        <v>0</v>
      </c>
      <c r="M906" s="11">
        <f t="shared" si="483"/>
        <v>0</v>
      </c>
      <c r="N906" s="11">
        <f t="shared" si="483"/>
        <v>0</v>
      </c>
      <c r="O906" s="11">
        <f t="shared" si="483"/>
        <v>0</v>
      </c>
      <c r="P906" s="11">
        <f t="shared" si="483"/>
        <v>0</v>
      </c>
      <c r="Q906" s="11">
        <f t="shared" si="483"/>
        <v>0</v>
      </c>
      <c r="R906" s="11">
        <f t="shared" si="483"/>
        <v>0</v>
      </c>
      <c r="S906" s="11">
        <f t="shared" si="483"/>
        <v>0</v>
      </c>
      <c r="T906" s="11">
        <f t="shared" si="481"/>
        <v>346.36059005827468</v>
      </c>
      <c r="U906" s="40">
        <f t="shared" si="459"/>
        <v>0.10995574287564276</v>
      </c>
      <c r="V906" s="11">
        <f t="shared" si="482"/>
        <v>40.440804772014971</v>
      </c>
      <c r="W906" s="11">
        <f t="shared" si="482"/>
        <v>43489.901589192115</v>
      </c>
      <c r="X906" s="11">
        <f t="shared" si="482"/>
        <v>2485.1372336681211</v>
      </c>
      <c r="Y906" s="11">
        <f t="shared" si="482"/>
        <v>3487.1666666666656</v>
      </c>
      <c r="Z906" s="11">
        <f t="shared" si="482"/>
        <v>1.4032088930233948</v>
      </c>
      <c r="AA906" s="11">
        <f t="shared" si="482"/>
        <v>11.205467415507485</v>
      </c>
      <c r="AB906" s="11">
        <f t="shared" si="482"/>
        <v>220.5</v>
      </c>
      <c r="AC906" s="11">
        <f t="shared" si="482"/>
        <v>0</v>
      </c>
      <c r="AD906" s="11">
        <f t="shared" si="482"/>
        <v>0</v>
      </c>
      <c r="AE906" s="11">
        <f t="shared" si="482"/>
        <v>0</v>
      </c>
      <c r="AF906" s="11">
        <f t="shared" si="482"/>
        <v>0</v>
      </c>
      <c r="AG906" s="11">
        <f t="shared" si="480"/>
        <v>0</v>
      </c>
      <c r="AH906" s="11">
        <f t="shared" si="480"/>
        <v>0</v>
      </c>
      <c r="AI906" s="11">
        <f t="shared" si="480"/>
        <v>0</v>
      </c>
      <c r="AJ906" s="11">
        <f t="shared" si="480"/>
        <v>0</v>
      </c>
      <c r="AK906" s="11">
        <f t="shared" si="480"/>
        <v>0</v>
      </c>
      <c r="AL906" s="11">
        <f t="shared" si="479"/>
        <v>0</v>
      </c>
      <c r="AM906" s="11">
        <f t="shared" si="479"/>
        <v>0</v>
      </c>
      <c r="AN906" s="11">
        <f t="shared" si="479"/>
        <v>0</v>
      </c>
      <c r="AO906" s="11">
        <f t="shared" si="479"/>
        <v>0</v>
      </c>
      <c r="AP906" s="11">
        <f t="shared" si="479"/>
        <v>0</v>
      </c>
      <c r="AQ906" s="11">
        <f t="shared" si="479"/>
        <v>0</v>
      </c>
      <c r="AR906" s="11">
        <f t="shared" si="479"/>
        <v>0</v>
      </c>
      <c r="AS906" s="11">
        <f t="shared" si="479"/>
        <v>0</v>
      </c>
      <c r="AT906" s="11">
        <f t="shared" si="478"/>
        <v>0</v>
      </c>
      <c r="AU906" s="11">
        <f t="shared" si="478"/>
        <v>0</v>
      </c>
      <c r="AV906" s="11">
        <f t="shared" si="478"/>
        <v>86979.803178384231</v>
      </c>
      <c r="AW906" s="11">
        <f t="shared" si="478"/>
        <v>0</v>
      </c>
      <c r="AX906" s="11">
        <f t="shared" si="478"/>
        <v>0</v>
      </c>
      <c r="AY906" s="11">
        <f t="shared" si="478"/>
        <v>1558.6226552622361</v>
      </c>
      <c r="AZ906" s="11">
        <f t="shared" si="478"/>
        <v>1</v>
      </c>
      <c r="BA906" s="11">
        <f t="shared" si="478"/>
        <v>1</v>
      </c>
      <c r="BB906" s="11">
        <f t="shared" si="478"/>
        <v>1</v>
      </c>
      <c r="BC906" s="11">
        <f t="shared" si="478"/>
        <v>1</v>
      </c>
      <c r="BD906" s="11">
        <f t="shared" si="478"/>
        <v>1</v>
      </c>
      <c r="BE906" s="11">
        <f t="shared" si="477"/>
        <v>1</v>
      </c>
      <c r="BF906" s="15" t="str">
        <f t="shared" si="460"/>
        <v>ČSN 42 5715</v>
      </c>
      <c r="BG906" s="44">
        <v>2.7189306319574564</v>
      </c>
      <c r="BJ906" s="17">
        <f t="shared" si="461"/>
        <v>35</v>
      </c>
      <c r="BK906" s="17">
        <f t="shared" si="462"/>
        <v>3.5</v>
      </c>
      <c r="BX906" s="18">
        <f t="shared" si="464"/>
        <v>346.36059005827468</v>
      </c>
      <c r="BY906" s="42">
        <v>0.10995574287564276</v>
      </c>
      <c r="BZ906" s="43">
        <f t="shared" si="465"/>
        <v>40.440804772014971</v>
      </c>
      <c r="CA906" s="18">
        <f t="shared" si="466"/>
        <v>43489.901589192115</v>
      </c>
      <c r="CB906" s="18">
        <f t="shared" si="467"/>
        <v>2485.1372336681211</v>
      </c>
      <c r="CC906" s="18">
        <f t="shared" si="468"/>
        <v>3487.1666666666656</v>
      </c>
      <c r="CD906" s="25">
        <f t="shared" si="469"/>
        <v>1.4032088930233948</v>
      </c>
      <c r="CE906" s="26">
        <f t="shared" si="470"/>
        <v>11.205467415507485</v>
      </c>
      <c r="CF906" s="18">
        <f t="shared" si="471"/>
        <v>220.5</v>
      </c>
      <c r="CG906" s="18"/>
      <c r="CZ906" s="18">
        <f t="shared" si="472"/>
        <v>86979.803178384231</v>
      </c>
      <c r="DC906" s="18">
        <f t="shared" si="463"/>
        <v>1558.6226552622361</v>
      </c>
      <c r="DD906" s="17">
        <f t="shared" si="473"/>
        <v>1</v>
      </c>
      <c r="DE906" s="17">
        <f t="shared" si="474"/>
        <v>1</v>
      </c>
      <c r="DF906" s="17">
        <f t="shared" si="475"/>
        <v>1</v>
      </c>
      <c r="DG906" s="17">
        <v>1</v>
      </c>
      <c r="DH906" s="17">
        <v>1</v>
      </c>
      <c r="DI906" s="17">
        <v>1</v>
      </c>
      <c r="DJ906" s="20" t="s">
        <v>981</v>
      </c>
      <c r="DK906" s="45"/>
      <c r="DL906" s="46"/>
      <c r="DN906" s="46"/>
      <c r="DO906" s="46"/>
      <c r="DP906" s="46"/>
      <c r="DU906" s="48"/>
    </row>
    <row r="907" spans="1:125" x14ac:dyDescent="0.2">
      <c r="A907" s="15" t="s">
        <v>105</v>
      </c>
      <c r="B907" s="10" t="s">
        <v>1007</v>
      </c>
      <c r="C907" s="11">
        <f t="shared" si="458"/>
        <v>3.0580262890043048</v>
      </c>
      <c r="D907" s="11">
        <f t="shared" si="484"/>
        <v>0</v>
      </c>
      <c r="E907" s="11">
        <f t="shared" si="484"/>
        <v>0</v>
      </c>
      <c r="F907" s="11">
        <f t="shared" si="484"/>
        <v>35</v>
      </c>
      <c r="G907" s="11">
        <f t="shared" si="484"/>
        <v>4</v>
      </c>
      <c r="H907" s="11">
        <f t="shared" si="484"/>
        <v>0</v>
      </c>
      <c r="I907" s="11">
        <f t="shared" si="484"/>
        <v>0</v>
      </c>
      <c r="J907" s="11">
        <f t="shared" si="484"/>
        <v>0</v>
      </c>
      <c r="K907" s="11">
        <f t="shared" si="483"/>
        <v>0</v>
      </c>
      <c r="L907" s="11">
        <f t="shared" si="483"/>
        <v>0</v>
      </c>
      <c r="M907" s="11">
        <f t="shared" si="483"/>
        <v>0</v>
      </c>
      <c r="N907" s="11">
        <f t="shared" si="483"/>
        <v>0</v>
      </c>
      <c r="O907" s="11">
        <f t="shared" si="483"/>
        <v>0</v>
      </c>
      <c r="P907" s="11">
        <f t="shared" si="483"/>
        <v>0</v>
      </c>
      <c r="Q907" s="11">
        <f t="shared" si="483"/>
        <v>0</v>
      </c>
      <c r="R907" s="11">
        <f t="shared" si="483"/>
        <v>0</v>
      </c>
      <c r="S907" s="11">
        <f t="shared" si="483"/>
        <v>0</v>
      </c>
      <c r="T907" s="11">
        <f t="shared" si="481"/>
        <v>389.55748904513433</v>
      </c>
      <c r="U907" s="40">
        <f t="shared" si="459"/>
        <v>0.10995574287564276</v>
      </c>
      <c r="V907" s="11">
        <f t="shared" si="482"/>
        <v>35.956441339634281</v>
      </c>
      <c r="W907" s="11">
        <f t="shared" si="482"/>
        <v>47574.708349637032</v>
      </c>
      <c r="X907" s="11">
        <f t="shared" si="482"/>
        <v>2718.554762836402</v>
      </c>
      <c r="Y907" s="11">
        <f t="shared" si="482"/>
        <v>3865.333333333333</v>
      </c>
      <c r="Z907" s="11">
        <f t="shared" si="482"/>
        <v>1.4218339046076234</v>
      </c>
      <c r="AA907" s="11">
        <f t="shared" si="482"/>
        <v>11.051018052650171</v>
      </c>
      <c r="AB907" s="11">
        <f t="shared" si="482"/>
        <v>248</v>
      </c>
      <c r="AC907" s="11">
        <f t="shared" si="482"/>
        <v>0</v>
      </c>
      <c r="AD907" s="11">
        <f t="shared" si="482"/>
        <v>0</v>
      </c>
      <c r="AE907" s="11">
        <f t="shared" si="482"/>
        <v>0</v>
      </c>
      <c r="AF907" s="11">
        <f t="shared" si="482"/>
        <v>0</v>
      </c>
      <c r="AG907" s="11">
        <f t="shared" si="480"/>
        <v>0</v>
      </c>
      <c r="AH907" s="11">
        <f t="shared" si="480"/>
        <v>0</v>
      </c>
      <c r="AI907" s="11">
        <f t="shared" si="480"/>
        <v>0</v>
      </c>
      <c r="AJ907" s="11">
        <f t="shared" si="480"/>
        <v>0</v>
      </c>
      <c r="AK907" s="11">
        <f t="shared" si="480"/>
        <v>0</v>
      </c>
      <c r="AL907" s="11">
        <f t="shared" si="479"/>
        <v>0</v>
      </c>
      <c r="AM907" s="11">
        <f t="shared" si="479"/>
        <v>0</v>
      </c>
      <c r="AN907" s="11">
        <f t="shared" si="479"/>
        <v>0</v>
      </c>
      <c r="AO907" s="11">
        <f t="shared" si="479"/>
        <v>0</v>
      </c>
      <c r="AP907" s="11">
        <f t="shared" si="479"/>
        <v>0</v>
      </c>
      <c r="AQ907" s="11">
        <f t="shared" si="479"/>
        <v>0</v>
      </c>
      <c r="AR907" s="11">
        <f t="shared" si="479"/>
        <v>0</v>
      </c>
      <c r="AS907" s="11">
        <f t="shared" si="479"/>
        <v>0</v>
      </c>
      <c r="AT907" s="11">
        <f t="shared" si="478"/>
        <v>0</v>
      </c>
      <c r="AU907" s="11">
        <f t="shared" si="478"/>
        <v>0</v>
      </c>
      <c r="AV907" s="11">
        <f t="shared" si="478"/>
        <v>95149.416699274065</v>
      </c>
      <c r="AW907" s="11">
        <f t="shared" si="478"/>
        <v>0</v>
      </c>
      <c r="AX907" s="11">
        <f t="shared" si="478"/>
        <v>0</v>
      </c>
      <c r="AY907" s="11">
        <f t="shared" si="478"/>
        <v>1509.5352700498956</v>
      </c>
      <c r="AZ907" s="11">
        <f t="shared" si="478"/>
        <v>1</v>
      </c>
      <c r="BA907" s="11">
        <f t="shared" si="478"/>
        <v>1</v>
      </c>
      <c r="BB907" s="11">
        <f t="shared" si="478"/>
        <v>1</v>
      </c>
      <c r="BC907" s="11">
        <f t="shared" si="478"/>
        <v>1</v>
      </c>
      <c r="BD907" s="11">
        <f t="shared" si="478"/>
        <v>1</v>
      </c>
      <c r="BE907" s="11">
        <f t="shared" si="477"/>
        <v>1</v>
      </c>
      <c r="BF907" s="15" t="str">
        <f t="shared" si="460"/>
        <v>ČSN 42 5715</v>
      </c>
      <c r="BG907" s="44">
        <v>3.0580262890043048</v>
      </c>
      <c r="BJ907" s="17">
        <f t="shared" si="461"/>
        <v>35</v>
      </c>
      <c r="BK907" s="17">
        <f t="shared" si="462"/>
        <v>4</v>
      </c>
      <c r="BX907" s="18">
        <f t="shared" si="464"/>
        <v>389.55748904513433</v>
      </c>
      <c r="BY907" s="42">
        <v>0.10995574287564276</v>
      </c>
      <c r="BZ907" s="43">
        <f t="shared" si="465"/>
        <v>35.956441339634281</v>
      </c>
      <c r="CA907" s="18">
        <f t="shared" si="466"/>
        <v>47574.708349637032</v>
      </c>
      <c r="CB907" s="18">
        <f t="shared" si="467"/>
        <v>2718.554762836402</v>
      </c>
      <c r="CC907" s="18">
        <f t="shared" si="468"/>
        <v>3865.333333333333</v>
      </c>
      <c r="CD907" s="25">
        <f t="shared" si="469"/>
        <v>1.4218339046076234</v>
      </c>
      <c r="CE907" s="26">
        <f t="shared" si="470"/>
        <v>11.051018052650171</v>
      </c>
      <c r="CF907" s="18">
        <f t="shared" si="471"/>
        <v>248</v>
      </c>
      <c r="CG907" s="18"/>
      <c r="CZ907" s="18">
        <f t="shared" si="472"/>
        <v>95149.416699274065</v>
      </c>
      <c r="DC907" s="18">
        <f t="shared" si="463"/>
        <v>1509.5352700498956</v>
      </c>
      <c r="DD907" s="17">
        <f t="shared" si="473"/>
        <v>1</v>
      </c>
      <c r="DE907" s="17">
        <f t="shared" si="474"/>
        <v>1</v>
      </c>
      <c r="DF907" s="17">
        <f t="shared" si="475"/>
        <v>1</v>
      </c>
      <c r="DG907" s="17">
        <v>1</v>
      </c>
      <c r="DH907" s="17">
        <v>1</v>
      </c>
      <c r="DI907" s="17">
        <v>1</v>
      </c>
      <c r="DJ907" s="20" t="s">
        <v>981</v>
      </c>
      <c r="DK907" s="45"/>
      <c r="DL907" s="46"/>
      <c r="DN907" s="46"/>
      <c r="DO907" s="46"/>
      <c r="DP907" s="46"/>
      <c r="DU907" s="48"/>
    </row>
    <row r="908" spans="1:125" x14ac:dyDescent="0.2">
      <c r="A908" s="15" t="s">
        <v>105</v>
      </c>
      <c r="B908" s="10" t="s">
        <v>1008</v>
      </c>
      <c r="C908" s="11">
        <f t="shared" si="458"/>
        <v>3.3847911948858127</v>
      </c>
      <c r="D908" s="11">
        <f t="shared" si="484"/>
        <v>0</v>
      </c>
      <c r="E908" s="11">
        <f t="shared" si="484"/>
        <v>0</v>
      </c>
      <c r="F908" s="11">
        <f t="shared" si="484"/>
        <v>35</v>
      </c>
      <c r="G908" s="11">
        <f t="shared" si="484"/>
        <v>4.5</v>
      </c>
      <c r="H908" s="11">
        <f t="shared" si="484"/>
        <v>0</v>
      </c>
      <c r="I908" s="11">
        <f t="shared" si="484"/>
        <v>0</v>
      </c>
      <c r="J908" s="11">
        <f t="shared" si="484"/>
        <v>0</v>
      </c>
      <c r="K908" s="11">
        <f t="shared" si="483"/>
        <v>0</v>
      </c>
      <c r="L908" s="11">
        <f t="shared" si="483"/>
        <v>0</v>
      </c>
      <c r="M908" s="11">
        <f t="shared" si="483"/>
        <v>0</v>
      </c>
      <c r="N908" s="11">
        <f t="shared" si="483"/>
        <v>0</v>
      </c>
      <c r="O908" s="11">
        <f t="shared" si="483"/>
        <v>0</v>
      </c>
      <c r="P908" s="11">
        <f t="shared" si="483"/>
        <v>0</v>
      </c>
      <c r="Q908" s="11">
        <f t="shared" si="483"/>
        <v>0</v>
      </c>
      <c r="R908" s="11">
        <f t="shared" si="483"/>
        <v>0</v>
      </c>
      <c r="S908" s="11">
        <f t="shared" si="483"/>
        <v>0</v>
      </c>
      <c r="T908" s="11">
        <f t="shared" si="481"/>
        <v>431.18359170519909</v>
      </c>
      <c r="U908" s="40">
        <f t="shared" si="459"/>
        <v>0.10995574287564276</v>
      </c>
      <c r="V908" s="11">
        <f t="shared" si="482"/>
        <v>32.485236620143169</v>
      </c>
      <c r="W908" s="11">
        <f t="shared" si="482"/>
        <v>51230.000489473969</v>
      </c>
      <c r="X908" s="11">
        <f t="shared" si="482"/>
        <v>2927.4285993985127</v>
      </c>
      <c r="Y908" s="11">
        <f t="shared" si="482"/>
        <v>4216.4999999999991</v>
      </c>
      <c r="Z908" s="11">
        <f t="shared" si="482"/>
        <v>1.4403425589496348</v>
      </c>
      <c r="AA908" s="11">
        <f t="shared" si="482"/>
        <v>10.90011467829582</v>
      </c>
      <c r="AB908" s="11">
        <f t="shared" si="482"/>
        <v>274.5</v>
      </c>
      <c r="AC908" s="11">
        <f t="shared" si="482"/>
        <v>0</v>
      </c>
      <c r="AD908" s="11">
        <f t="shared" si="482"/>
        <v>0</v>
      </c>
      <c r="AE908" s="11">
        <f t="shared" si="482"/>
        <v>0</v>
      </c>
      <c r="AF908" s="11">
        <f t="shared" si="482"/>
        <v>0</v>
      </c>
      <c r="AG908" s="11">
        <f t="shared" si="480"/>
        <v>0</v>
      </c>
      <c r="AH908" s="11">
        <f t="shared" si="480"/>
        <v>0</v>
      </c>
      <c r="AI908" s="11">
        <f t="shared" si="480"/>
        <v>0</v>
      </c>
      <c r="AJ908" s="11">
        <f t="shared" si="480"/>
        <v>0</v>
      </c>
      <c r="AK908" s="11">
        <f t="shared" si="480"/>
        <v>0</v>
      </c>
      <c r="AL908" s="11">
        <f t="shared" si="479"/>
        <v>0</v>
      </c>
      <c r="AM908" s="11">
        <f t="shared" si="479"/>
        <v>0</v>
      </c>
      <c r="AN908" s="11">
        <f t="shared" si="479"/>
        <v>0</v>
      </c>
      <c r="AO908" s="11">
        <f t="shared" si="479"/>
        <v>0</v>
      </c>
      <c r="AP908" s="11">
        <f t="shared" si="479"/>
        <v>0</v>
      </c>
      <c r="AQ908" s="11">
        <f t="shared" si="479"/>
        <v>0</v>
      </c>
      <c r="AR908" s="11">
        <f t="shared" si="479"/>
        <v>0</v>
      </c>
      <c r="AS908" s="11">
        <f t="shared" si="479"/>
        <v>0</v>
      </c>
      <c r="AT908" s="11">
        <f t="shared" si="478"/>
        <v>0</v>
      </c>
      <c r="AU908" s="11">
        <f t="shared" si="478"/>
        <v>0</v>
      </c>
      <c r="AV908" s="11">
        <f t="shared" si="478"/>
        <v>102460.00097894794</v>
      </c>
      <c r="AW908" s="11">
        <f t="shared" si="478"/>
        <v>0</v>
      </c>
      <c r="AX908" s="11">
        <f t="shared" si="478"/>
        <v>0</v>
      </c>
      <c r="AY908" s="11">
        <f t="shared" si="478"/>
        <v>1461.2332830009525</v>
      </c>
      <c r="AZ908" s="11">
        <f t="shared" si="478"/>
        <v>1</v>
      </c>
      <c r="BA908" s="11">
        <f t="shared" si="478"/>
        <v>1</v>
      </c>
      <c r="BB908" s="11">
        <f t="shared" si="478"/>
        <v>1</v>
      </c>
      <c r="BC908" s="11">
        <f t="shared" si="478"/>
        <v>1</v>
      </c>
      <c r="BD908" s="11">
        <f t="shared" si="478"/>
        <v>1</v>
      </c>
      <c r="BE908" s="11">
        <f t="shared" si="477"/>
        <v>1</v>
      </c>
      <c r="BF908" s="15" t="str">
        <f t="shared" si="460"/>
        <v>ČSN 42 5715</v>
      </c>
      <c r="BG908" s="44">
        <v>3.3847911948858127</v>
      </c>
      <c r="BJ908" s="17">
        <f t="shared" si="461"/>
        <v>35</v>
      </c>
      <c r="BK908" s="17">
        <f t="shared" si="462"/>
        <v>4.5</v>
      </c>
      <c r="BX908" s="18">
        <f t="shared" si="464"/>
        <v>431.18359170519909</v>
      </c>
      <c r="BY908" s="42">
        <v>0.10995574287564276</v>
      </c>
      <c r="BZ908" s="43">
        <f t="shared" si="465"/>
        <v>32.485236620143169</v>
      </c>
      <c r="CA908" s="18">
        <f t="shared" si="466"/>
        <v>51230.000489473969</v>
      </c>
      <c r="CB908" s="18">
        <f t="shared" si="467"/>
        <v>2927.4285993985127</v>
      </c>
      <c r="CC908" s="18">
        <f t="shared" si="468"/>
        <v>4216.4999999999991</v>
      </c>
      <c r="CD908" s="25">
        <f t="shared" si="469"/>
        <v>1.4403425589496348</v>
      </c>
      <c r="CE908" s="26">
        <f t="shared" si="470"/>
        <v>10.90011467829582</v>
      </c>
      <c r="CF908" s="18">
        <f t="shared" si="471"/>
        <v>274.5</v>
      </c>
      <c r="CG908" s="18"/>
      <c r="CZ908" s="18">
        <f t="shared" si="472"/>
        <v>102460.00097894794</v>
      </c>
      <c r="DC908" s="18">
        <f t="shared" si="463"/>
        <v>1461.2332830009525</v>
      </c>
      <c r="DD908" s="17">
        <f t="shared" si="473"/>
        <v>1</v>
      </c>
      <c r="DE908" s="17">
        <f t="shared" si="474"/>
        <v>1</v>
      </c>
      <c r="DF908" s="17">
        <f t="shared" si="475"/>
        <v>1</v>
      </c>
      <c r="DG908" s="17">
        <v>1</v>
      </c>
      <c r="DH908" s="17">
        <v>1</v>
      </c>
      <c r="DI908" s="17">
        <v>1</v>
      </c>
      <c r="DJ908" s="20" t="s">
        <v>981</v>
      </c>
      <c r="DK908" s="45"/>
      <c r="DL908" s="46"/>
      <c r="DN908" s="46"/>
      <c r="DO908" s="46"/>
      <c r="DP908" s="46"/>
      <c r="DU908" s="48"/>
    </row>
    <row r="909" spans="1:125" x14ac:dyDescent="0.2">
      <c r="A909" s="15" t="s">
        <v>105</v>
      </c>
      <c r="B909" s="10" t="s">
        <v>1009</v>
      </c>
      <c r="C909" s="11">
        <f t="shared" si="458"/>
        <v>3.6992253496019813</v>
      </c>
      <c r="D909" s="11">
        <f t="shared" si="484"/>
        <v>0</v>
      </c>
      <c r="E909" s="11">
        <f t="shared" si="484"/>
        <v>0</v>
      </c>
      <c r="F909" s="11">
        <f t="shared" si="484"/>
        <v>35</v>
      </c>
      <c r="G909" s="11">
        <f t="shared" si="484"/>
        <v>5</v>
      </c>
      <c r="H909" s="11">
        <f t="shared" si="484"/>
        <v>0</v>
      </c>
      <c r="I909" s="11">
        <f t="shared" si="484"/>
        <v>0</v>
      </c>
      <c r="J909" s="11">
        <f t="shared" si="484"/>
        <v>0</v>
      </c>
      <c r="K909" s="11">
        <f t="shared" si="483"/>
        <v>0</v>
      </c>
      <c r="L909" s="11">
        <f t="shared" si="483"/>
        <v>0</v>
      </c>
      <c r="M909" s="11">
        <f t="shared" si="483"/>
        <v>0</v>
      </c>
      <c r="N909" s="11">
        <f t="shared" si="483"/>
        <v>0</v>
      </c>
      <c r="O909" s="11">
        <f t="shared" si="483"/>
        <v>0</v>
      </c>
      <c r="P909" s="11">
        <f t="shared" si="483"/>
        <v>0</v>
      </c>
      <c r="Q909" s="11">
        <f t="shared" si="483"/>
        <v>0</v>
      </c>
      <c r="R909" s="11">
        <f t="shared" si="483"/>
        <v>0</v>
      </c>
      <c r="S909" s="11">
        <f t="shared" si="483"/>
        <v>0</v>
      </c>
      <c r="T909" s="11">
        <f t="shared" si="481"/>
        <v>471.23889803846896</v>
      </c>
      <c r="U909" s="40">
        <f t="shared" si="459"/>
        <v>0.10995574287564276</v>
      </c>
      <c r="V909" s="11">
        <f t="shared" si="482"/>
        <v>29.723991507431002</v>
      </c>
      <c r="W909" s="11">
        <f t="shared" si="482"/>
        <v>54486.997585697973</v>
      </c>
      <c r="X909" s="11">
        <f t="shared" si="482"/>
        <v>3113.5427191827412</v>
      </c>
      <c r="Y909" s="11">
        <f t="shared" si="482"/>
        <v>4541.6666666666661</v>
      </c>
      <c r="Z909" s="11">
        <f t="shared" si="482"/>
        <v>1.4586813402896834</v>
      </c>
      <c r="AA909" s="11">
        <f t="shared" si="482"/>
        <v>10.752906583803284</v>
      </c>
      <c r="AB909" s="11">
        <f t="shared" si="482"/>
        <v>300</v>
      </c>
      <c r="AC909" s="11">
        <f t="shared" si="482"/>
        <v>0</v>
      </c>
      <c r="AD909" s="11">
        <f t="shared" si="482"/>
        <v>0</v>
      </c>
      <c r="AE909" s="11">
        <f t="shared" si="482"/>
        <v>0</v>
      </c>
      <c r="AF909" s="11">
        <f t="shared" si="482"/>
        <v>0</v>
      </c>
      <c r="AG909" s="11">
        <f t="shared" si="480"/>
        <v>0</v>
      </c>
      <c r="AH909" s="11">
        <f t="shared" si="480"/>
        <v>0</v>
      </c>
      <c r="AI909" s="11">
        <f t="shared" si="480"/>
        <v>0</v>
      </c>
      <c r="AJ909" s="11">
        <f t="shared" si="480"/>
        <v>0</v>
      </c>
      <c r="AK909" s="11">
        <f t="shared" si="480"/>
        <v>0</v>
      </c>
      <c r="AL909" s="11">
        <f t="shared" si="479"/>
        <v>0</v>
      </c>
      <c r="AM909" s="11">
        <f t="shared" si="479"/>
        <v>0</v>
      </c>
      <c r="AN909" s="11">
        <f t="shared" si="479"/>
        <v>0</v>
      </c>
      <c r="AO909" s="11">
        <f t="shared" si="479"/>
        <v>0</v>
      </c>
      <c r="AP909" s="11">
        <f t="shared" si="479"/>
        <v>0</v>
      </c>
      <c r="AQ909" s="11">
        <f t="shared" si="479"/>
        <v>0</v>
      </c>
      <c r="AR909" s="11">
        <f t="shared" si="479"/>
        <v>0</v>
      </c>
      <c r="AS909" s="11">
        <f t="shared" si="479"/>
        <v>0</v>
      </c>
      <c r="AT909" s="11">
        <f t="shared" si="478"/>
        <v>0</v>
      </c>
      <c r="AU909" s="11">
        <f t="shared" si="478"/>
        <v>0</v>
      </c>
      <c r="AV909" s="11">
        <f t="shared" si="478"/>
        <v>108973.99517139595</v>
      </c>
      <c r="AW909" s="11">
        <f t="shared" si="478"/>
        <v>0</v>
      </c>
      <c r="AX909" s="11">
        <f t="shared" si="478"/>
        <v>0</v>
      </c>
      <c r="AY909" s="11">
        <f t="shared" si="478"/>
        <v>1413.7166941154069</v>
      </c>
      <c r="AZ909" s="11">
        <f t="shared" si="478"/>
        <v>1</v>
      </c>
      <c r="BA909" s="11">
        <f t="shared" si="478"/>
        <v>1</v>
      </c>
      <c r="BB909" s="11">
        <f t="shared" si="478"/>
        <v>1</v>
      </c>
      <c r="BC909" s="11">
        <f t="shared" si="478"/>
        <v>1</v>
      </c>
      <c r="BD909" s="11">
        <f t="shared" si="478"/>
        <v>1</v>
      </c>
      <c r="BE909" s="11">
        <f t="shared" si="477"/>
        <v>1</v>
      </c>
      <c r="BF909" s="15" t="str">
        <f t="shared" si="460"/>
        <v>ČSN 42 5715</v>
      </c>
      <c r="BG909" s="44">
        <v>3.6992253496019813</v>
      </c>
      <c r="BJ909" s="17">
        <f t="shared" si="461"/>
        <v>35</v>
      </c>
      <c r="BK909" s="17">
        <f t="shared" si="462"/>
        <v>5</v>
      </c>
      <c r="BX909" s="18">
        <f t="shared" si="464"/>
        <v>471.23889803846896</v>
      </c>
      <c r="BY909" s="42">
        <v>0.10995574287564276</v>
      </c>
      <c r="BZ909" s="43">
        <f t="shared" si="465"/>
        <v>29.723991507431002</v>
      </c>
      <c r="CA909" s="18">
        <f t="shared" si="466"/>
        <v>54486.997585697973</v>
      </c>
      <c r="CB909" s="18">
        <f t="shared" si="467"/>
        <v>3113.5427191827412</v>
      </c>
      <c r="CC909" s="18">
        <f t="shared" si="468"/>
        <v>4541.6666666666661</v>
      </c>
      <c r="CD909" s="25">
        <f t="shared" si="469"/>
        <v>1.4586813402896834</v>
      </c>
      <c r="CE909" s="26">
        <f t="shared" si="470"/>
        <v>10.752906583803284</v>
      </c>
      <c r="CF909" s="18">
        <f t="shared" si="471"/>
        <v>300</v>
      </c>
      <c r="CG909" s="18"/>
      <c r="CZ909" s="18">
        <f t="shared" si="472"/>
        <v>108973.99517139595</v>
      </c>
      <c r="DC909" s="18">
        <f t="shared" si="463"/>
        <v>1413.7166941154069</v>
      </c>
      <c r="DD909" s="17">
        <f t="shared" si="473"/>
        <v>1</v>
      </c>
      <c r="DE909" s="17">
        <f t="shared" si="474"/>
        <v>1</v>
      </c>
      <c r="DF909" s="17">
        <f t="shared" si="475"/>
        <v>1</v>
      </c>
      <c r="DG909" s="17">
        <v>1</v>
      </c>
      <c r="DH909" s="17">
        <v>1</v>
      </c>
      <c r="DI909" s="17">
        <v>1</v>
      </c>
      <c r="DJ909" s="20" t="s">
        <v>981</v>
      </c>
      <c r="DK909" s="45"/>
      <c r="DL909" s="46"/>
      <c r="DN909" s="46"/>
      <c r="DO909" s="46"/>
      <c r="DP909" s="46"/>
      <c r="DU909" s="48"/>
    </row>
    <row r="910" spans="1:125" x14ac:dyDescent="0.2">
      <c r="A910" s="15" t="s">
        <v>105</v>
      </c>
      <c r="B910" s="10" t="s">
        <v>1010</v>
      </c>
      <c r="C910" s="11">
        <f t="shared" si="458"/>
        <v>4.0013287531528103</v>
      </c>
      <c r="D910" s="11">
        <f t="shared" si="484"/>
        <v>0</v>
      </c>
      <c r="E910" s="11">
        <f t="shared" si="484"/>
        <v>0</v>
      </c>
      <c r="F910" s="11">
        <f t="shared" si="484"/>
        <v>35</v>
      </c>
      <c r="G910" s="11">
        <f t="shared" si="484"/>
        <v>5.5</v>
      </c>
      <c r="H910" s="11">
        <f t="shared" si="484"/>
        <v>0</v>
      </c>
      <c r="I910" s="11">
        <f t="shared" si="484"/>
        <v>0</v>
      </c>
      <c r="J910" s="11">
        <f t="shared" si="484"/>
        <v>0</v>
      </c>
      <c r="K910" s="11">
        <f t="shared" si="483"/>
        <v>0</v>
      </c>
      <c r="L910" s="11">
        <f t="shared" si="483"/>
        <v>0</v>
      </c>
      <c r="M910" s="11">
        <f t="shared" si="483"/>
        <v>0</v>
      </c>
      <c r="N910" s="11">
        <f t="shared" si="483"/>
        <v>0</v>
      </c>
      <c r="O910" s="11">
        <f t="shared" si="483"/>
        <v>0</v>
      </c>
      <c r="P910" s="11">
        <f t="shared" si="483"/>
        <v>0</v>
      </c>
      <c r="Q910" s="11">
        <f t="shared" si="483"/>
        <v>0</v>
      </c>
      <c r="R910" s="11">
        <f t="shared" si="483"/>
        <v>0</v>
      </c>
      <c r="S910" s="11">
        <f t="shared" si="483"/>
        <v>0</v>
      </c>
      <c r="T910" s="11">
        <f t="shared" si="481"/>
        <v>509.72340804494394</v>
      </c>
      <c r="U910" s="40">
        <f t="shared" si="459"/>
        <v>0.10995574287564276</v>
      </c>
      <c r="V910" s="11">
        <f t="shared" si="482"/>
        <v>27.479807248780588</v>
      </c>
      <c r="W910" s="11">
        <f t="shared" si="482"/>
        <v>57375.741118058999</v>
      </c>
      <c r="X910" s="11">
        <f t="shared" si="482"/>
        <v>3278.6137781747998</v>
      </c>
      <c r="Y910" s="11">
        <f t="shared" si="482"/>
        <v>4841.833333333333</v>
      </c>
      <c r="Z910" s="11">
        <f t="shared" si="482"/>
        <v>1.4767928340826944</v>
      </c>
      <c r="AA910" s="11">
        <f t="shared" si="482"/>
        <v>10.609547586961472</v>
      </c>
      <c r="AB910" s="11">
        <f t="shared" si="482"/>
        <v>324.5</v>
      </c>
      <c r="AC910" s="11">
        <f t="shared" si="482"/>
        <v>0</v>
      </c>
      <c r="AD910" s="11">
        <f t="shared" si="482"/>
        <v>0</v>
      </c>
      <c r="AE910" s="11">
        <f t="shared" si="482"/>
        <v>0</v>
      </c>
      <c r="AF910" s="11">
        <f t="shared" si="482"/>
        <v>0</v>
      </c>
      <c r="AG910" s="11">
        <f t="shared" si="480"/>
        <v>0</v>
      </c>
      <c r="AH910" s="11">
        <f t="shared" si="480"/>
        <v>0</v>
      </c>
      <c r="AI910" s="11">
        <f t="shared" si="480"/>
        <v>0</v>
      </c>
      <c r="AJ910" s="11">
        <f t="shared" si="480"/>
        <v>0</v>
      </c>
      <c r="AK910" s="11">
        <f t="shared" si="480"/>
        <v>0</v>
      </c>
      <c r="AL910" s="11">
        <f t="shared" si="479"/>
        <v>0</v>
      </c>
      <c r="AM910" s="11">
        <f t="shared" si="479"/>
        <v>0</v>
      </c>
      <c r="AN910" s="11">
        <f t="shared" si="479"/>
        <v>0</v>
      </c>
      <c r="AO910" s="11">
        <f t="shared" si="479"/>
        <v>0</v>
      </c>
      <c r="AP910" s="11">
        <f t="shared" si="479"/>
        <v>0</v>
      </c>
      <c r="AQ910" s="11">
        <f t="shared" si="479"/>
        <v>0</v>
      </c>
      <c r="AR910" s="11">
        <f t="shared" si="479"/>
        <v>0</v>
      </c>
      <c r="AS910" s="11">
        <f t="shared" si="479"/>
        <v>0</v>
      </c>
      <c r="AT910" s="11">
        <f t="shared" si="478"/>
        <v>0</v>
      </c>
      <c r="AU910" s="11">
        <f t="shared" si="478"/>
        <v>0</v>
      </c>
      <c r="AV910" s="11">
        <f t="shared" si="478"/>
        <v>114751.482236118</v>
      </c>
      <c r="AW910" s="11">
        <f t="shared" si="478"/>
        <v>0</v>
      </c>
      <c r="AX910" s="11">
        <f t="shared" si="478"/>
        <v>0</v>
      </c>
      <c r="AY910" s="11">
        <f t="shared" si="478"/>
        <v>1366.9855033932588</v>
      </c>
      <c r="AZ910" s="11">
        <f t="shared" si="478"/>
        <v>1</v>
      </c>
      <c r="BA910" s="11">
        <f t="shared" si="478"/>
        <v>1</v>
      </c>
      <c r="BB910" s="11">
        <f t="shared" si="478"/>
        <v>1</v>
      </c>
      <c r="BC910" s="11">
        <f t="shared" si="478"/>
        <v>1</v>
      </c>
      <c r="BD910" s="11">
        <f t="shared" si="478"/>
        <v>1</v>
      </c>
      <c r="BE910" s="11">
        <f t="shared" si="477"/>
        <v>1</v>
      </c>
      <c r="BF910" s="15" t="str">
        <f t="shared" si="460"/>
        <v>ČSN 42 5715</v>
      </c>
      <c r="BG910" s="44">
        <v>4.0013287531528103</v>
      </c>
      <c r="BJ910" s="17">
        <f t="shared" si="461"/>
        <v>35</v>
      </c>
      <c r="BK910" s="17">
        <f t="shared" si="462"/>
        <v>5.5</v>
      </c>
      <c r="BX910" s="18">
        <f t="shared" si="464"/>
        <v>509.72340804494394</v>
      </c>
      <c r="BY910" s="42">
        <v>0.10995574287564276</v>
      </c>
      <c r="BZ910" s="43">
        <f t="shared" si="465"/>
        <v>27.479807248780588</v>
      </c>
      <c r="CA910" s="18">
        <f t="shared" si="466"/>
        <v>57375.741118058999</v>
      </c>
      <c r="CB910" s="18">
        <f t="shared" si="467"/>
        <v>3278.6137781747998</v>
      </c>
      <c r="CC910" s="18">
        <f t="shared" si="468"/>
        <v>4841.833333333333</v>
      </c>
      <c r="CD910" s="25">
        <f t="shared" si="469"/>
        <v>1.4767928340826944</v>
      </c>
      <c r="CE910" s="26">
        <f t="shared" si="470"/>
        <v>10.609547586961472</v>
      </c>
      <c r="CF910" s="18">
        <f t="shared" si="471"/>
        <v>324.5</v>
      </c>
      <c r="CG910" s="18"/>
      <c r="CZ910" s="18">
        <f t="shared" si="472"/>
        <v>114751.482236118</v>
      </c>
      <c r="DC910" s="18">
        <f t="shared" si="463"/>
        <v>1366.9855033932588</v>
      </c>
      <c r="DD910" s="17">
        <f t="shared" si="473"/>
        <v>1</v>
      </c>
      <c r="DE910" s="17">
        <f t="shared" si="474"/>
        <v>1</v>
      </c>
      <c r="DF910" s="17">
        <f t="shared" si="475"/>
        <v>1</v>
      </c>
      <c r="DG910" s="17">
        <v>1</v>
      </c>
      <c r="DH910" s="17">
        <v>1</v>
      </c>
      <c r="DI910" s="17">
        <v>1</v>
      </c>
      <c r="DJ910" s="20" t="s">
        <v>981</v>
      </c>
      <c r="DK910" s="45"/>
      <c r="DL910" s="46"/>
      <c r="DN910" s="46"/>
      <c r="DO910" s="46"/>
      <c r="DP910" s="46"/>
      <c r="DU910" s="48"/>
    </row>
    <row r="911" spans="1:125" x14ac:dyDescent="0.2">
      <c r="A911" s="15" t="s">
        <v>105</v>
      </c>
      <c r="B911" s="10" t="s">
        <v>1011</v>
      </c>
      <c r="C911" s="11">
        <f t="shared" si="458"/>
        <v>4.2911014055382983</v>
      </c>
      <c r="D911" s="11">
        <f t="shared" si="484"/>
        <v>0</v>
      </c>
      <c r="E911" s="11">
        <f t="shared" si="484"/>
        <v>0</v>
      </c>
      <c r="F911" s="11">
        <f t="shared" si="484"/>
        <v>35</v>
      </c>
      <c r="G911" s="11">
        <f t="shared" si="484"/>
        <v>6</v>
      </c>
      <c r="H911" s="11">
        <f t="shared" si="484"/>
        <v>0</v>
      </c>
      <c r="I911" s="11">
        <f t="shared" si="484"/>
        <v>0</v>
      </c>
      <c r="J911" s="11">
        <f t="shared" si="484"/>
        <v>0</v>
      </c>
      <c r="K911" s="11">
        <f t="shared" si="483"/>
        <v>0</v>
      </c>
      <c r="L911" s="11">
        <f t="shared" si="483"/>
        <v>0</v>
      </c>
      <c r="M911" s="11">
        <f t="shared" si="483"/>
        <v>0</v>
      </c>
      <c r="N911" s="11">
        <f t="shared" si="483"/>
        <v>0</v>
      </c>
      <c r="O911" s="11">
        <f t="shared" si="483"/>
        <v>0</v>
      </c>
      <c r="P911" s="11">
        <f t="shared" si="483"/>
        <v>0</v>
      </c>
      <c r="Q911" s="11">
        <f t="shared" si="483"/>
        <v>0</v>
      </c>
      <c r="R911" s="11">
        <f t="shared" si="483"/>
        <v>0</v>
      </c>
      <c r="S911" s="11">
        <f t="shared" si="483"/>
        <v>0</v>
      </c>
      <c r="T911" s="11">
        <f t="shared" si="481"/>
        <v>546.63712172462397</v>
      </c>
      <c r="U911" s="40">
        <f t="shared" si="459"/>
        <v>0.10995574287564276</v>
      </c>
      <c r="V911" s="11">
        <f t="shared" si="482"/>
        <v>25.624130609854312</v>
      </c>
      <c r="W911" s="11">
        <f t="shared" si="482"/>
        <v>59925.094469061907</v>
      </c>
      <c r="X911" s="11">
        <f t="shared" si="482"/>
        <v>3424.2911125178234</v>
      </c>
      <c r="Y911" s="11">
        <f t="shared" si="482"/>
        <v>5118</v>
      </c>
      <c r="Z911" s="11">
        <f t="shared" si="482"/>
        <v>1.4946159166464152</v>
      </c>
      <c r="AA911" s="11">
        <f t="shared" si="482"/>
        <v>10.470195795685964</v>
      </c>
      <c r="AB911" s="11">
        <f t="shared" si="482"/>
        <v>348</v>
      </c>
      <c r="AC911" s="11">
        <f t="shared" si="482"/>
        <v>0</v>
      </c>
      <c r="AD911" s="11">
        <f t="shared" si="482"/>
        <v>0</v>
      </c>
      <c r="AE911" s="11">
        <f t="shared" si="482"/>
        <v>0</v>
      </c>
      <c r="AF911" s="11">
        <f t="shared" si="482"/>
        <v>0</v>
      </c>
      <c r="AG911" s="11">
        <f t="shared" si="480"/>
        <v>0</v>
      </c>
      <c r="AH911" s="11">
        <f t="shared" si="480"/>
        <v>0</v>
      </c>
      <c r="AI911" s="11">
        <f t="shared" si="480"/>
        <v>0</v>
      </c>
      <c r="AJ911" s="11">
        <f t="shared" si="480"/>
        <v>0</v>
      </c>
      <c r="AK911" s="11">
        <f t="shared" si="480"/>
        <v>0</v>
      </c>
      <c r="AL911" s="11">
        <f t="shared" si="479"/>
        <v>0</v>
      </c>
      <c r="AM911" s="11">
        <f t="shared" si="479"/>
        <v>0</v>
      </c>
      <c r="AN911" s="11">
        <f t="shared" si="479"/>
        <v>0</v>
      </c>
      <c r="AO911" s="11">
        <f t="shared" si="479"/>
        <v>0</v>
      </c>
      <c r="AP911" s="11">
        <f t="shared" si="479"/>
        <v>0</v>
      </c>
      <c r="AQ911" s="11">
        <f t="shared" si="479"/>
        <v>0</v>
      </c>
      <c r="AR911" s="11">
        <f t="shared" si="479"/>
        <v>0</v>
      </c>
      <c r="AS911" s="11">
        <f t="shared" si="479"/>
        <v>0</v>
      </c>
      <c r="AT911" s="11">
        <f t="shared" si="478"/>
        <v>0</v>
      </c>
      <c r="AU911" s="11">
        <f t="shared" si="478"/>
        <v>0</v>
      </c>
      <c r="AV911" s="11">
        <f t="shared" si="478"/>
        <v>119850.18893812381</v>
      </c>
      <c r="AW911" s="11">
        <f t="shared" si="478"/>
        <v>0</v>
      </c>
      <c r="AX911" s="11">
        <f t="shared" si="478"/>
        <v>0</v>
      </c>
      <c r="AY911" s="11">
        <f t="shared" si="478"/>
        <v>1321.039710834508</v>
      </c>
      <c r="AZ911" s="11">
        <f t="shared" si="478"/>
        <v>1</v>
      </c>
      <c r="BA911" s="11">
        <f t="shared" si="478"/>
        <v>1</v>
      </c>
      <c r="BB911" s="11">
        <f t="shared" si="478"/>
        <v>1</v>
      </c>
      <c r="BC911" s="11">
        <f t="shared" si="478"/>
        <v>1</v>
      </c>
      <c r="BD911" s="11">
        <f t="shared" si="478"/>
        <v>1</v>
      </c>
      <c r="BE911" s="11">
        <f t="shared" si="477"/>
        <v>1</v>
      </c>
      <c r="BF911" s="15" t="str">
        <f t="shared" si="460"/>
        <v>ČSN 42 5715</v>
      </c>
      <c r="BG911" s="44">
        <v>4.2911014055382983</v>
      </c>
      <c r="BJ911" s="17">
        <f t="shared" si="461"/>
        <v>35</v>
      </c>
      <c r="BK911" s="17">
        <f t="shared" si="462"/>
        <v>6</v>
      </c>
      <c r="BX911" s="18">
        <f t="shared" si="464"/>
        <v>546.63712172462397</v>
      </c>
      <c r="BY911" s="42">
        <v>0.10995574287564276</v>
      </c>
      <c r="BZ911" s="43">
        <f t="shared" si="465"/>
        <v>25.624130609854312</v>
      </c>
      <c r="CA911" s="18">
        <f t="shared" si="466"/>
        <v>59925.094469061907</v>
      </c>
      <c r="CB911" s="18">
        <f t="shared" si="467"/>
        <v>3424.2911125178234</v>
      </c>
      <c r="CC911" s="18">
        <f t="shared" si="468"/>
        <v>5118</v>
      </c>
      <c r="CD911" s="25">
        <f t="shared" si="469"/>
        <v>1.4946159166464152</v>
      </c>
      <c r="CE911" s="26">
        <f t="shared" si="470"/>
        <v>10.470195795685964</v>
      </c>
      <c r="CF911" s="18">
        <f t="shared" si="471"/>
        <v>348</v>
      </c>
      <c r="CG911" s="18"/>
      <c r="CZ911" s="18">
        <f t="shared" si="472"/>
        <v>119850.18893812381</v>
      </c>
      <c r="DC911" s="18">
        <f t="shared" si="463"/>
        <v>1321.039710834508</v>
      </c>
      <c r="DD911" s="17">
        <f t="shared" si="473"/>
        <v>1</v>
      </c>
      <c r="DE911" s="17">
        <f t="shared" si="474"/>
        <v>1</v>
      </c>
      <c r="DF911" s="17">
        <f t="shared" si="475"/>
        <v>1</v>
      </c>
      <c r="DG911" s="17">
        <v>1</v>
      </c>
      <c r="DH911" s="17">
        <v>1</v>
      </c>
      <c r="DI911" s="17">
        <v>1</v>
      </c>
      <c r="DJ911" s="20" t="s">
        <v>981</v>
      </c>
      <c r="DK911" s="45"/>
      <c r="DL911" s="46"/>
      <c r="DN911" s="46"/>
      <c r="DO911" s="46"/>
      <c r="DP911" s="46"/>
      <c r="DU911" s="48"/>
    </row>
    <row r="912" spans="1:125" x14ac:dyDescent="0.2">
      <c r="A912" s="15" t="s">
        <v>105</v>
      </c>
      <c r="B912" s="10" t="s">
        <v>1012</v>
      </c>
      <c r="C912" s="11">
        <f t="shared" si="458"/>
        <v>4.8336544568132549</v>
      </c>
      <c r="D912" s="11">
        <f t="shared" si="484"/>
        <v>0</v>
      </c>
      <c r="E912" s="11">
        <f t="shared" si="484"/>
        <v>0</v>
      </c>
      <c r="F912" s="11">
        <f t="shared" si="484"/>
        <v>35</v>
      </c>
      <c r="G912" s="11">
        <f t="shared" si="484"/>
        <v>7</v>
      </c>
      <c r="H912" s="11">
        <f t="shared" si="484"/>
        <v>0</v>
      </c>
      <c r="I912" s="11">
        <f t="shared" si="484"/>
        <v>0</v>
      </c>
      <c r="J912" s="11">
        <f t="shared" si="484"/>
        <v>0</v>
      </c>
      <c r="K912" s="11">
        <f t="shared" si="483"/>
        <v>0</v>
      </c>
      <c r="L912" s="11">
        <f t="shared" si="483"/>
        <v>0</v>
      </c>
      <c r="M912" s="11">
        <f t="shared" si="483"/>
        <v>0</v>
      </c>
      <c r="N912" s="11">
        <f t="shared" si="483"/>
        <v>0</v>
      </c>
      <c r="O912" s="11">
        <f t="shared" si="483"/>
        <v>0</v>
      </c>
      <c r="P912" s="11">
        <f t="shared" si="483"/>
        <v>0</v>
      </c>
      <c r="Q912" s="11">
        <f t="shared" si="483"/>
        <v>0</v>
      </c>
      <c r="R912" s="11">
        <f t="shared" si="483"/>
        <v>0</v>
      </c>
      <c r="S912" s="11">
        <f t="shared" si="483"/>
        <v>0</v>
      </c>
      <c r="T912" s="11">
        <f t="shared" si="481"/>
        <v>615.75216010359941</v>
      </c>
      <c r="U912" s="40">
        <f t="shared" si="459"/>
        <v>0.10995574287564276</v>
      </c>
      <c r="V912" s="11">
        <f t="shared" si="482"/>
        <v>22.747952684258419</v>
      </c>
      <c r="W912" s="11">
        <f t="shared" si="482"/>
        <v>64115.193670787296</v>
      </c>
      <c r="X912" s="11">
        <f t="shared" si="482"/>
        <v>3663.7253526164168</v>
      </c>
      <c r="Y912" s="11">
        <f t="shared" si="482"/>
        <v>5602.333333333333</v>
      </c>
      <c r="Z912" s="11">
        <f t="shared" si="482"/>
        <v>1.529135727745661</v>
      </c>
      <c r="AA912" s="11">
        <f t="shared" si="482"/>
        <v>10.204165815979277</v>
      </c>
      <c r="AB912" s="11">
        <f t="shared" si="482"/>
        <v>392</v>
      </c>
      <c r="AC912" s="11">
        <f t="shared" si="482"/>
        <v>0</v>
      </c>
      <c r="AD912" s="11">
        <f t="shared" si="482"/>
        <v>0</v>
      </c>
      <c r="AE912" s="11">
        <f t="shared" si="482"/>
        <v>0</v>
      </c>
      <c r="AF912" s="11">
        <f t="shared" si="482"/>
        <v>0</v>
      </c>
      <c r="AG912" s="11">
        <f t="shared" si="480"/>
        <v>0</v>
      </c>
      <c r="AH912" s="11">
        <f t="shared" si="480"/>
        <v>0</v>
      </c>
      <c r="AI912" s="11">
        <f t="shared" si="480"/>
        <v>0</v>
      </c>
      <c r="AJ912" s="11">
        <f t="shared" si="480"/>
        <v>0</v>
      </c>
      <c r="AK912" s="11">
        <f t="shared" si="480"/>
        <v>0</v>
      </c>
      <c r="AL912" s="11">
        <f t="shared" si="479"/>
        <v>0</v>
      </c>
      <c r="AM912" s="11">
        <f t="shared" si="479"/>
        <v>0</v>
      </c>
      <c r="AN912" s="11">
        <f t="shared" si="479"/>
        <v>0</v>
      </c>
      <c r="AO912" s="11">
        <f t="shared" si="479"/>
        <v>0</v>
      </c>
      <c r="AP912" s="11">
        <f t="shared" si="479"/>
        <v>0</v>
      </c>
      <c r="AQ912" s="11">
        <f t="shared" si="479"/>
        <v>0</v>
      </c>
      <c r="AR912" s="11">
        <f t="shared" si="479"/>
        <v>0</v>
      </c>
      <c r="AS912" s="11">
        <f t="shared" si="479"/>
        <v>0</v>
      </c>
      <c r="AT912" s="11">
        <f t="shared" si="478"/>
        <v>0</v>
      </c>
      <c r="AU912" s="11">
        <f t="shared" si="478"/>
        <v>0</v>
      </c>
      <c r="AV912" s="11">
        <f t="shared" si="478"/>
        <v>128230.38734157459</v>
      </c>
      <c r="AW912" s="11">
        <f t="shared" si="478"/>
        <v>0</v>
      </c>
      <c r="AX912" s="11">
        <f t="shared" si="478"/>
        <v>0</v>
      </c>
      <c r="AY912" s="11">
        <f t="shared" si="478"/>
        <v>1231.5043202071988</v>
      </c>
      <c r="AZ912" s="11">
        <f t="shared" si="478"/>
        <v>1</v>
      </c>
      <c r="BA912" s="11">
        <f t="shared" si="478"/>
        <v>1</v>
      </c>
      <c r="BB912" s="11">
        <f t="shared" si="478"/>
        <v>1</v>
      </c>
      <c r="BC912" s="11">
        <f t="shared" si="478"/>
        <v>1</v>
      </c>
      <c r="BD912" s="11">
        <f t="shared" si="478"/>
        <v>1</v>
      </c>
      <c r="BE912" s="11">
        <f t="shared" si="477"/>
        <v>1</v>
      </c>
      <c r="BF912" s="15" t="str">
        <f t="shared" si="460"/>
        <v>ČSN 42 5715</v>
      </c>
      <c r="BG912" s="44">
        <v>4.8336544568132549</v>
      </c>
      <c r="BJ912" s="17">
        <f t="shared" si="461"/>
        <v>35</v>
      </c>
      <c r="BK912" s="17">
        <f t="shared" si="462"/>
        <v>7</v>
      </c>
      <c r="BX912" s="18">
        <f t="shared" si="464"/>
        <v>615.75216010359941</v>
      </c>
      <c r="BY912" s="42">
        <v>0.10995574287564276</v>
      </c>
      <c r="BZ912" s="43">
        <f t="shared" si="465"/>
        <v>22.747952684258419</v>
      </c>
      <c r="CA912" s="18">
        <f t="shared" si="466"/>
        <v>64115.193670787296</v>
      </c>
      <c r="CB912" s="18">
        <f t="shared" si="467"/>
        <v>3663.7253526164168</v>
      </c>
      <c r="CC912" s="18">
        <f t="shared" si="468"/>
        <v>5602.333333333333</v>
      </c>
      <c r="CD912" s="25">
        <f t="shared" si="469"/>
        <v>1.529135727745661</v>
      </c>
      <c r="CE912" s="26">
        <f t="shared" si="470"/>
        <v>10.204165815979277</v>
      </c>
      <c r="CF912" s="18">
        <f t="shared" si="471"/>
        <v>392</v>
      </c>
      <c r="CG912" s="18"/>
      <c r="CZ912" s="18">
        <f t="shared" si="472"/>
        <v>128230.38734157459</v>
      </c>
      <c r="DC912" s="18">
        <f t="shared" si="463"/>
        <v>1231.5043202071988</v>
      </c>
      <c r="DD912" s="17">
        <f t="shared" si="473"/>
        <v>1</v>
      </c>
      <c r="DE912" s="17">
        <f t="shared" si="474"/>
        <v>1</v>
      </c>
      <c r="DF912" s="17">
        <f t="shared" si="475"/>
        <v>1</v>
      </c>
      <c r="DG912" s="17">
        <v>1</v>
      </c>
      <c r="DH912" s="17">
        <v>1</v>
      </c>
      <c r="DI912" s="17">
        <v>1</v>
      </c>
      <c r="DJ912" s="20" t="s">
        <v>981</v>
      </c>
      <c r="DK912" s="45"/>
      <c r="DL912" s="46"/>
      <c r="DN912" s="46"/>
      <c r="DO912" s="46"/>
      <c r="DP912" s="46"/>
      <c r="DU912" s="48"/>
    </row>
    <row r="913" spans="1:125" x14ac:dyDescent="0.2">
      <c r="A913" s="15" t="s">
        <v>105</v>
      </c>
      <c r="B913" s="10" t="s">
        <v>1013</v>
      </c>
      <c r="C913" s="11">
        <f t="shared" si="458"/>
        <v>6.1653755826699692</v>
      </c>
      <c r="D913" s="11">
        <f t="shared" si="484"/>
        <v>0</v>
      </c>
      <c r="E913" s="11">
        <f t="shared" si="484"/>
        <v>0</v>
      </c>
      <c r="F913" s="11">
        <f t="shared" si="484"/>
        <v>35</v>
      </c>
      <c r="G913" s="11">
        <f t="shared" si="484"/>
        <v>10</v>
      </c>
      <c r="H913" s="11">
        <f t="shared" si="484"/>
        <v>0</v>
      </c>
      <c r="I913" s="11">
        <f t="shared" si="484"/>
        <v>0</v>
      </c>
      <c r="J913" s="11">
        <f t="shared" si="484"/>
        <v>0</v>
      </c>
      <c r="K913" s="11">
        <f t="shared" si="483"/>
        <v>0</v>
      </c>
      <c r="L913" s="11">
        <f t="shared" si="483"/>
        <v>0</v>
      </c>
      <c r="M913" s="11">
        <f t="shared" si="483"/>
        <v>0</v>
      </c>
      <c r="N913" s="11">
        <f t="shared" si="483"/>
        <v>0</v>
      </c>
      <c r="O913" s="11">
        <f t="shared" si="483"/>
        <v>0</v>
      </c>
      <c r="P913" s="11">
        <f t="shared" si="483"/>
        <v>0</v>
      </c>
      <c r="Q913" s="11">
        <f t="shared" si="483"/>
        <v>0</v>
      </c>
      <c r="R913" s="11">
        <f t="shared" si="483"/>
        <v>0</v>
      </c>
      <c r="S913" s="11">
        <f t="shared" si="483"/>
        <v>0</v>
      </c>
      <c r="T913" s="11">
        <f t="shared" si="481"/>
        <v>785.39816339744823</v>
      </c>
      <c r="U913" s="40">
        <f t="shared" si="459"/>
        <v>0.10995574287564276</v>
      </c>
      <c r="V913" s="11">
        <f t="shared" si="482"/>
        <v>17.834394904458602</v>
      </c>
      <c r="W913" s="11">
        <f t="shared" si="482"/>
        <v>71176.708557893755</v>
      </c>
      <c r="X913" s="11">
        <f t="shared" si="482"/>
        <v>4067.2404890225002</v>
      </c>
      <c r="Y913" s="11">
        <f t="shared" si="482"/>
        <v>6583.333333333333</v>
      </c>
      <c r="Z913" s="11">
        <f t="shared" si="482"/>
        <v>1.6186240649161951</v>
      </c>
      <c r="AA913" s="11">
        <f t="shared" si="482"/>
        <v>9.5197163823298858</v>
      </c>
      <c r="AB913" s="11">
        <f t="shared" si="482"/>
        <v>499.99999999999994</v>
      </c>
      <c r="AC913" s="11">
        <f t="shared" si="482"/>
        <v>0</v>
      </c>
      <c r="AD913" s="11">
        <f t="shared" si="482"/>
        <v>0</v>
      </c>
      <c r="AE913" s="11">
        <f t="shared" si="482"/>
        <v>0</v>
      </c>
      <c r="AF913" s="11">
        <f t="shared" si="482"/>
        <v>0</v>
      </c>
      <c r="AG913" s="11">
        <f t="shared" si="480"/>
        <v>0</v>
      </c>
      <c r="AH913" s="11">
        <f t="shared" si="480"/>
        <v>0</v>
      </c>
      <c r="AI913" s="11">
        <f t="shared" si="480"/>
        <v>0</v>
      </c>
      <c r="AJ913" s="11">
        <f t="shared" si="480"/>
        <v>0</v>
      </c>
      <c r="AK913" s="11">
        <f t="shared" si="480"/>
        <v>0</v>
      </c>
      <c r="AL913" s="11">
        <f t="shared" si="479"/>
        <v>0</v>
      </c>
      <c r="AM913" s="11">
        <f t="shared" si="479"/>
        <v>0</v>
      </c>
      <c r="AN913" s="11">
        <f t="shared" si="479"/>
        <v>0</v>
      </c>
      <c r="AO913" s="11">
        <f t="shared" si="479"/>
        <v>0</v>
      </c>
      <c r="AP913" s="11">
        <f t="shared" si="479"/>
        <v>0</v>
      </c>
      <c r="AQ913" s="11">
        <f t="shared" si="479"/>
        <v>0</v>
      </c>
      <c r="AR913" s="11">
        <f t="shared" si="479"/>
        <v>0</v>
      </c>
      <c r="AS913" s="11">
        <f t="shared" si="479"/>
        <v>0</v>
      </c>
      <c r="AT913" s="11">
        <f t="shared" si="478"/>
        <v>0</v>
      </c>
      <c r="AU913" s="11">
        <f t="shared" si="478"/>
        <v>0</v>
      </c>
      <c r="AV913" s="11">
        <f t="shared" si="478"/>
        <v>142353.41711578751</v>
      </c>
      <c r="AW913" s="11">
        <f t="shared" si="478"/>
        <v>0</v>
      </c>
      <c r="AX913" s="11">
        <f t="shared" si="478"/>
        <v>0</v>
      </c>
      <c r="AY913" s="11">
        <f t="shared" si="478"/>
        <v>981.74770424681037</v>
      </c>
      <c r="AZ913" s="11">
        <f t="shared" si="478"/>
        <v>1</v>
      </c>
      <c r="BA913" s="11">
        <f t="shared" si="478"/>
        <v>1</v>
      </c>
      <c r="BB913" s="11">
        <f t="shared" si="478"/>
        <v>1</v>
      </c>
      <c r="BC913" s="11">
        <f t="shared" si="478"/>
        <v>1</v>
      </c>
      <c r="BD913" s="11">
        <f t="shared" si="478"/>
        <v>1</v>
      </c>
      <c r="BE913" s="11">
        <f t="shared" si="477"/>
        <v>1</v>
      </c>
      <c r="BF913" s="15" t="str">
        <f t="shared" si="460"/>
        <v>ČSN 42 5715</v>
      </c>
      <c r="BG913" s="44">
        <v>6.1653755826699692</v>
      </c>
      <c r="BJ913" s="17">
        <f t="shared" si="461"/>
        <v>35</v>
      </c>
      <c r="BK913" s="17">
        <f t="shared" si="462"/>
        <v>10</v>
      </c>
      <c r="BX913" s="18">
        <f t="shared" si="464"/>
        <v>785.39816339744823</v>
      </c>
      <c r="BY913" s="42">
        <v>0.10995574287564276</v>
      </c>
      <c r="BZ913" s="43">
        <f t="shared" si="465"/>
        <v>17.834394904458602</v>
      </c>
      <c r="CA913" s="18">
        <f t="shared" si="466"/>
        <v>71176.708557893755</v>
      </c>
      <c r="CB913" s="18">
        <f t="shared" si="467"/>
        <v>4067.2404890225002</v>
      </c>
      <c r="CC913" s="18">
        <f t="shared" si="468"/>
        <v>6583.333333333333</v>
      </c>
      <c r="CD913" s="25">
        <f t="shared" si="469"/>
        <v>1.6186240649161951</v>
      </c>
      <c r="CE913" s="26">
        <f t="shared" si="470"/>
        <v>9.5197163823298858</v>
      </c>
      <c r="CF913" s="18">
        <f t="shared" si="471"/>
        <v>499.99999999999994</v>
      </c>
      <c r="CG913" s="18"/>
      <c r="CZ913" s="18">
        <f t="shared" si="472"/>
        <v>142353.41711578751</v>
      </c>
      <c r="DC913" s="18">
        <f t="shared" si="463"/>
        <v>981.74770424681037</v>
      </c>
      <c r="DD913" s="17">
        <f t="shared" si="473"/>
        <v>1</v>
      </c>
      <c r="DE913" s="17">
        <f t="shared" si="474"/>
        <v>1</v>
      </c>
      <c r="DF913" s="17">
        <f t="shared" si="475"/>
        <v>1</v>
      </c>
      <c r="DG913" s="17">
        <v>1</v>
      </c>
      <c r="DH913" s="17">
        <v>1</v>
      </c>
      <c r="DI913" s="17">
        <v>1</v>
      </c>
      <c r="DJ913" s="20" t="s">
        <v>981</v>
      </c>
      <c r="DK913" s="45"/>
      <c r="DL913" s="46"/>
      <c r="DN913" s="46"/>
      <c r="DO913" s="46"/>
      <c r="DP913" s="46"/>
      <c r="DU913" s="48"/>
    </row>
    <row r="914" spans="1:125" x14ac:dyDescent="0.2">
      <c r="A914" s="15" t="s">
        <v>105</v>
      </c>
      <c r="B914" s="10" t="s">
        <v>1014</v>
      </c>
      <c r="C914" s="11">
        <f t="shared" si="458"/>
        <v>2.1887083318478382</v>
      </c>
      <c r="D914" s="11">
        <f t="shared" si="484"/>
        <v>0</v>
      </c>
      <c r="E914" s="11">
        <f t="shared" si="484"/>
        <v>0</v>
      </c>
      <c r="F914" s="11">
        <f t="shared" si="484"/>
        <v>38</v>
      </c>
      <c r="G914" s="11">
        <f t="shared" si="484"/>
        <v>2.5</v>
      </c>
      <c r="H914" s="11">
        <f t="shared" si="484"/>
        <v>0</v>
      </c>
      <c r="I914" s="11">
        <f t="shared" si="484"/>
        <v>0</v>
      </c>
      <c r="J914" s="11">
        <f t="shared" si="484"/>
        <v>0</v>
      </c>
      <c r="K914" s="11">
        <f t="shared" si="483"/>
        <v>0</v>
      </c>
      <c r="L914" s="11">
        <f t="shared" si="483"/>
        <v>0</v>
      </c>
      <c r="M914" s="11">
        <f t="shared" si="483"/>
        <v>0</v>
      </c>
      <c r="N914" s="11">
        <f t="shared" si="483"/>
        <v>0</v>
      </c>
      <c r="O914" s="11">
        <f t="shared" si="483"/>
        <v>0</v>
      </c>
      <c r="P914" s="11">
        <f t="shared" si="483"/>
        <v>0</v>
      </c>
      <c r="Q914" s="11">
        <f t="shared" si="483"/>
        <v>0</v>
      </c>
      <c r="R914" s="11">
        <f t="shared" si="483"/>
        <v>0</v>
      </c>
      <c r="S914" s="11">
        <f t="shared" si="483"/>
        <v>0</v>
      </c>
      <c r="T914" s="11">
        <f t="shared" si="481"/>
        <v>278.81634800609413</v>
      </c>
      <c r="U914" s="40">
        <f t="shared" si="459"/>
        <v>0.11938052083641214</v>
      </c>
      <c r="V914" s="11">
        <f t="shared" si="482"/>
        <v>54.54382345025568</v>
      </c>
      <c r="W914" s="11">
        <f t="shared" si="482"/>
        <v>44140.113093714775</v>
      </c>
      <c r="X914" s="11">
        <f t="shared" si="482"/>
        <v>2323.1638470376197</v>
      </c>
      <c r="Y914" s="11">
        <f t="shared" si="482"/>
        <v>3155.833333333333</v>
      </c>
      <c r="Z914" s="11">
        <f t="shared" si="482"/>
        <v>1.358420473595735</v>
      </c>
      <c r="AA914" s="11">
        <f t="shared" si="482"/>
        <v>12.58222953216162</v>
      </c>
      <c r="AB914" s="11">
        <f t="shared" si="482"/>
        <v>177.5</v>
      </c>
      <c r="AC914" s="11">
        <f t="shared" si="482"/>
        <v>0</v>
      </c>
      <c r="AD914" s="11">
        <f t="shared" si="482"/>
        <v>0</v>
      </c>
      <c r="AE914" s="11">
        <f t="shared" si="482"/>
        <v>0</v>
      </c>
      <c r="AF914" s="11">
        <f t="shared" si="482"/>
        <v>0</v>
      </c>
      <c r="AG914" s="11">
        <f t="shared" si="480"/>
        <v>0</v>
      </c>
      <c r="AH914" s="11">
        <f t="shared" si="480"/>
        <v>0</v>
      </c>
      <c r="AI914" s="11">
        <f t="shared" si="480"/>
        <v>0</v>
      </c>
      <c r="AJ914" s="11">
        <f t="shared" si="480"/>
        <v>0</v>
      </c>
      <c r="AK914" s="11">
        <f t="shared" si="480"/>
        <v>0</v>
      </c>
      <c r="AL914" s="11">
        <f t="shared" si="479"/>
        <v>0</v>
      </c>
      <c r="AM914" s="11">
        <f t="shared" si="479"/>
        <v>0</v>
      </c>
      <c r="AN914" s="11">
        <f t="shared" si="479"/>
        <v>0</v>
      </c>
      <c r="AO914" s="11">
        <f t="shared" si="479"/>
        <v>0</v>
      </c>
      <c r="AP914" s="11">
        <f t="shared" si="479"/>
        <v>0</v>
      </c>
      <c r="AQ914" s="11">
        <f t="shared" si="479"/>
        <v>0</v>
      </c>
      <c r="AR914" s="11">
        <f t="shared" si="479"/>
        <v>0</v>
      </c>
      <c r="AS914" s="11">
        <f t="shared" si="479"/>
        <v>0</v>
      </c>
      <c r="AT914" s="11">
        <f t="shared" si="478"/>
        <v>0</v>
      </c>
      <c r="AU914" s="11">
        <f t="shared" si="478"/>
        <v>0</v>
      </c>
      <c r="AV914" s="11">
        <f t="shared" si="478"/>
        <v>88280.226187429551</v>
      </c>
      <c r="AW914" s="11">
        <f t="shared" si="478"/>
        <v>0</v>
      </c>
      <c r="AX914" s="11">
        <f t="shared" si="478"/>
        <v>0</v>
      </c>
      <c r="AY914" s="11">
        <f t="shared" si="478"/>
        <v>1979.5960708432683</v>
      </c>
      <c r="AZ914" s="11">
        <f t="shared" si="478"/>
        <v>1</v>
      </c>
      <c r="BA914" s="11">
        <f t="shared" si="478"/>
        <v>1</v>
      </c>
      <c r="BB914" s="11">
        <f t="shared" si="478"/>
        <v>1</v>
      </c>
      <c r="BC914" s="11">
        <f t="shared" si="478"/>
        <v>1</v>
      </c>
      <c r="BD914" s="11">
        <f t="shared" si="478"/>
        <v>1</v>
      </c>
      <c r="BE914" s="11">
        <f t="shared" si="477"/>
        <v>1</v>
      </c>
      <c r="BF914" s="15" t="str">
        <f t="shared" si="460"/>
        <v>ČSN 42 5715</v>
      </c>
      <c r="BG914" s="44">
        <v>2.1887083318478382</v>
      </c>
      <c r="BJ914" s="17">
        <f t="shared" si="461"/>
        <v>38</v>
      </c>
      <c r="BK914" s="17">
        <f t="shared" si="462"/>
        <v>2.5</v>
      </c>
      <c r="BX914" s="18">
        <f t="shared" si="464"/>
        <v>278.81634800609413</v>
      </c>
      <c r="BY914" s="42">
        <v>0.11938052083641214</v>
      </c>
      <c r="BZ914" s="43">
        <f t="shared" si="465"/>
        <v>54.54382345025568</v>
      </c>
      <c r="CA914" s="18">
        <f t="shared" si="466"/>
        <v>44140.113093714775</v>
      </c>
      <c r="CB914" s="18">
        <f t="shared" si="467"/>
        <v>2323.1638470376197</v>
      </c>
      <c r="CC914" s="18">
        <f t="shared" si="468"/>
        <v>3155.833333333333</v>
      </c>
      <c r="CD914" s="25">
        <f t="shared" si="469"/>
        <v>1.358420473595735</v>
      </c>
      <c r="CE914" s="26">
        <f t="shared" si="470"/>
        <v>12.58222953216162</v>
      </c>
      <c r="CF914" s="18">
        <f t="shared" si="471"/>
        <v>177.5</v>
      </c>
      <c r="CG914" s="18"/>
      <c r="CZ914" s="18">
        <f t="shared" si="472"/>
        <v>88280.226187429551</v>
      </c>
      <c r="DC914" s="18">
        <f t="shared" si="463"/>
        <v>1979.5960708432683</v>
      </c>
      <c r="DD914" s="17">
        <f t="shared" si="473"/>
        <v>1</v>
      </c>
      <c r="DE914" s="17">
        <f t="shared" si="474"/>
        <v>1</v>
      </c>
      <c r="DF914" s="17">
        <f t="shared" si="475"/>
        <v>1</v>
      </c>
      <c r="DG914" s="17">
        <v>1</v>
      </c>
      <c r="DH914" s="17">
        <v>1</v>
      </c>
      <c r="DI914" s="17">
        <v>1</v>
      </c>
      <c r="DJ914" s="20" t="s">
        <v>981</v>
      </c>
      <c r="DK914" s="45"/>
      <c r="DL914" s="46"/>
      <c r="DN914" s="46"/>
      <c r="DO914" s="46"/>
      <c r="DP914" s="46"/>
      <c r="DU914" s="48"/>
    </row>
    <row r="915" spans="1:125" x14ac:dyDescent="0.2">
      <c r="A915" s="15" t="s">
        <v>105</v>
      </c>
      <c r="B915" s="10" t="s">
        <v>1015</v>
      </c>
      <c r="C915" s="11">
        <f t="shared" si="458"/>
        <v>2.5894577447213862</v>
      </c>
      <c r="D915" s="11">
        <f t="shared" si="484"/>
        <v>0</v>
      </c>
      <c r="E915" s="11">
        <f t="shared" si="484"/>
        <v>0</v>
      </c>
      <c r="F915" s="11">
        <f t="shared" si="484"/>
        <v>38</v>
      </c>
      <c r="G915" s="11">
        <f t="shared" si="484"/>
        <v>3</v>
      </c>
      <c r="H915" s="11">
        <f t="shared" si="484"/>
        <v>0</v>
      </c>
      <c r="I915" s="11">
        <f t="shared" si="484"/>
        <v>0</v>
      </c>
      <c r="J915" s="11">
        <f t="shared" si="484"/>
        <v>0</v>
      </c>
      <c r="K915" s="11">
        <f t="shared" si="483"/>
        <v>0</v>
      </c>
      <c r="L915" s="11">
        <f t="shared" si="483"/>
        <v>0</v>
      </c>
      <c r="M915" s="11">
        <f t="shared" si="483"/>
        <v>0</v>
      </c>
      <c r="N915" s="11">
        <f t="shared" si="483"/>
        <v>0</v>
      </c>
      <c r="O915" s="11">
        <f t="shared" si="483"/>
        <v>0</v>
      </c>
      <c r="P915" s="11">
        <f t="shared" si="483"/>
        <v>0</v>
      </c>
      <c r="Q915" s="11">
        <f t="shared" si="483"/>
        <v>0</v>
      </c>
      <c r="R915" s="11">
        <f t="shared" si="483"/>
        <v>0</v>
      </c>
      <c r="S915" s="11">
        <f t="shared" si="483"/>
        <v>0</v>
      </c>
      <c r="T915" s="11">
        <f t="shared" si="481"/>
        <v>329.86722862692829</v>
      </c>
      <c r="U915" s="40">
        <f t="shared" si="459"/>
        <v>0.11938052083641214</v>
      </c>
      <c r="V915" s="11">
        <f t="shared" si="482"/>
        <v>46.10251744009706</v>
      </c>
      <c r="W915" s="11">
        <f t="shared" si="482"/>
        <v>50882.020015703689</v>
      </c>
      <c r="X915" s="11">
        <f t="shared" si="482"/>
        <v>2678.0010534580888</v>
      </c>
      <c r="Y915" s="11">
        <f t="shared" si="482"/>
        <v>3684.0000000000014</v>
      </c>
      <c r="Z915" s="11">
        <f t="shared" si="482"/>
        <v>1.3756529315934627</v>
      </c>
      <c r="AA915" s="11">
        <f t="shared" si="482"/>
        <v>12.419742348374221</v>
      </c>
      <c r="AB915" s="11">
        <f t="shared" si="482"/>
        <v>210</v>
      </c>
      <c r="AC915" s="11">
        <f t="shared" si="482"/>
        <v>0</v>
      </c>
      <c r="AD915" s="11">
        <f t="shared" si="482"/>
        <v>0</v>
      </c>
      <c r="AE915" s="11">
        <f t="shared" si="482"/>
        <v>0</v>
      </c>
      <c r="AF915" s="11">
        <f t="shared" si="482"/>
        <v>0</v>
      </c>
      <c r="AG915" s="11">
        <f t="shared" si="480"/>
        <v>0</v>
      </c>
      <c r="AH915" s="11">
        <f t="shared" si="480"/>
        <v>0</v>
      </c>
      <c r="AI915" s="11">
        <f t="shared" si="480"/>
        <v>0</v>
      </c>
      <c r="AJ915" s="11">
        <f t="shared" si="480"/>
        <v>0</v>
      </c>
      <c r="AK915" s="11">
        <f t="shared" si="480"/>
        <v>0</v>
      </c>
      <c r="AL915" s="11">
        <f t="shared" si="479"/>
        <v>0</v>
      </c>
      <c r="AM915" s="11">
        <f t="shared" si="479"/>
        <v>0</v>
      </c>
      <c r="AN915" s="11">
        <f t="shared" si="479"/>
        <v>0</v>
      </c>
      <c r="AO915" s="11">
        <f t="shared" si="479"/>
        <v>0</v>
      </c>
      <c r="AP915" s="11">
        <f t="shared" si="479"/>
        <v>0</v>
      </c>
      <c r="AQ915" s="11">
        <f t="shared" si="479"/>
        <v>0</v>
      </c>
      <c r="AR915" s="11">
        <f t="shared" si="479"/>
        <v>0</v>
      </c>
      <c r="AS915" s="11">
        <f t="shared" si="479"/>
        <v>0</v>
      </c>
      <c r="AT915" s="11">
        <f t="shared" si="478"/>
        <v>0</v>
      </c>
      <c r="AU915" s="11">
        <f t="shared" si="478"/>
        <v>0</v>
      </c>
      <c r="AV915" s="11">
        <f t="shared" si="478"/>
        <v>101764.04003140738</v>
      </c>
      <c r="AW915" s="11">
        <f t="shared" si="478"/>
        <v>0</v>
      </c>
      <c r="AX915" s="11">
        <f t="shared" si="478"/>
        <v>0</v>
      </c>
      <c r="AY915" s="11">
        <f t="shared" si="478"/>
        <v>1924.2255003237483</v>
      </c>
      <c r="AZ915" s="11">
        <f t="shared" si="478"/>
        <v>1</v>
      </c>
      <c r="BA915" s="11">
        <f t="shared" si="478"/>
        <v>1</v>
      </c>
      <c r="BB915" s="11">
        <f t="shared" si="478"/>
        <v>1</v>
      </c>
      <c r="BC915" s="11">
        <f t="shared" si="478"/>
        <v>1</v>
      </c>
      <c r="BD915" s="11">
        <f t="shared" si="478"/>
        <v>1</v>
      </c>
      <c r="BE915" s="11">
        <f t="shared" si="477"/>
        <v>1</v>
      </c>
      <c r="BF915" s="15" t="str">
        <f t="shared" si="460"/>
        <v>ČSN 42 5715</v>
      </c>
      <c r="BG915" s="44">
        <v>2.5894577447213862</v>
      </c>
      <c r="BJ915" s="17">
        <f t="shared" si="461"/>
        <v>38</v>
      </c>
      <c r="BK915" s="17">
        <f t="shared" si="462"/>
        <v>3</v>
      </c>
      <c r="BX915" s="18">
        <f t="shared" si="464"/>
        <v>329.86722862692829</v>
      </c>
      <c r="BY915" s="42">
        <v>0.11938052083641214</v>
      </c>
      <c r="BZ915" s="43">
        <f t="shared" si="465"/>
        <v>46.10251744009706</v>
      </c>
      <c r="CA915" s="18">
        <f t="shared" si="466"/>
        <v>50882.020015703689</v>
      </c>
      <c r="CB915" s="18">
        <f t="shared" si="467"/>
        <v>2678.0010534580888</v>
      </c>
      <c r="CC915" s="18">
        <f t="shared" si="468"/>
        <v>3684.0000000000014</v>
      </c>
      <c r="CD915" s="25">
        <f t="shared" si="469"/>
        <v>1.3756529315934627</v>
      </c>
      <c r="CE915" s="26">
        <f t="shared" si="470"/>
        <v>12.419742348374221</v>
      </c>
      <c r="CF915" s="18">
        <f t="shared" si="471"/>
        <v>210</v>
      </c>
      <c r="CG915" s="18"/>
      <c r="CZ915" s="18">
        <f t="shared" si="472"/>
        <v>101764.04003140738</v>
      </c>
      <c r="DC915" s="18">
        <f t="shared" si="463"/>
        <v>1924.2255003237483</v>
      </c>
      <c r="DD915" s="17">
        <f t="shared" si="473"/>
        <v>1</v>
      </c>
      <c r="DE915" s="17">
        <f t="shared" si="474"/>
        <v>1</v>
      </c>
      <c r="DF915" s="17">
        <f t="shared" si="475"/>
        <v>1</v>
      </c>
      <c r="DG915" s="17">
        <v>1</v>
      </c>
      <c r="DH915" s="17">
        <v>1</v>
      </c>
      <c r="DI915" s="17">
        <v>1</v>
      </c>
      <c r="DJ915" s="20" t="s">
        <v>981</v>
      </c>
      <c r="DK915" s="45"/>
      <c r="DL915" s="46"/>
      <c r="DN915" s="46"/>
      <c r="DO915" s="46"/>
      <c r="DP915" s="46"/>
      <c r="DU915" s="48"/>
    </row>
    <row r="916" spans="1:125" x14ac:dyDescent="0.2">
      <c r="A916" s="15" t="s">
        <v>105</v>
      </c>
      <c r="B916" s="10" t="s">
        <v>1016</v>
      </c>
      <c r="C916" s="11">
        <f t="shared" si="458"/>
        <v>2.9778764064295937</v>
      </c>
      <c r="D916" s="11">
        <f t="shared" si="484"/>
        <v>0</v>
      </c>
      <c r="E916" s="11">
        <f t="shared" si="484"/>
        <v>0</v>
      </c>
      <c r="F916" s="11">
        <f t="shared" si="484"/>
        <v>38</v>
      </c>
      <c r="G916" s="11">
        <f t="shared" si="484"/>
        <v>3.5</v>
      </c>
      <c r="H916" s="11">
        <f t="shared" si="484"/>
        <v>0</v>
      </c>
      <c r="I916" s="11">
        <f t="shared" si="484"/>
        <v>0</v>
      </c>
      <c r="J916" s="11">
        <f t="shared" si="484"/>
        <v>0</v>
      </c>
      <c r="K916" s="11">
        <f t="shared" si="483"/>
        <v>0</v>
      </c>
      <c r="L916" s="11">
        <f t="shared" si="483"/>
        <v>0</v>
      </c>
      <c r="M916" s="11">
        <f t="shared" si="483"/>
        <v>0</v>
      </c>
      <c r="N916" s="11">
        <f t="shared" si="483"/>
        <v>0</v>
      </c>
      <c r="O916" s="11">
        <f t="shared" si="483"/>
        <v>0</v>
      </c>
      <c r="P916" s="11">
        <f t="shared" si="483"/>
        <v>0</v>
      </c>
      <c r="Q916" s="11">
        <f t="shared" si="483"/>
        <v>0</v>
      </c>
      <c r="R916" s="11">
        <f t="shared" si="483"/>
        <v>0</v>
      </c>
      <c r="S916" s="11">
        <f t="shared" si="483"/>
        <v>0</v>
      </c>
      <c r="T916" s="11">
        <f t="shared" si="481"/>
        <v>379.34731292096751</v>
      </c>
      <c r="U916" s="40">
        <f t="shared" si="459"/>
        <v>0.11938052083641214</v>
      </c>
      <c r="V916" s="11">
        <f t="shared" si="482"/>
        <v>40.0891456000844</v>
      </c>
      <c r="W916" s="11">
        <f t="shared" si="482"/>
        <v>57020.642973432929</v>
      </c>
      <c r="X916" s="11">
        <f t="shared" si="482"/>
        <v>3001.0864722859437</v>
      </c>
      <c r="Y916" s="11">
        <f t="shared" si="482"/>
        <v>4180.1666666666679</v>
      </c>
      <c r="Z916" s="11">
        <f t="shared" si="482"/>
        <v>1.3928844454397251</v>
      </c>
      <c r="AA916" s="11">
        <f t="shared" si="482"/>
        <v>12.260199835239229</v>
      </c>
      <c r="AB916" s="11">
        <f t="shared" si="482"/>
        <v>241.5</v>
      </c>
      <c r="AC916" s="11">
        <f t="shared" si="482"/>
        <v>0</v>
      </c>
      <c r="AD916" s="11">
        <f t="shared" si="482"/>
        <v>0</v>
      </c>
      <c r="AE916" s="11">
        <f t="shared" si="482"/>
        <v>0</v>
      </c>
      <c r="AF916" s="11">
        <f t="shared" si="482"/>
        <v>0</v>
      </c>
      <c r="AG916" s="11">
        <f t="shared" si="480"/>
        <v>0</v>
      </c>
      <c r="AH916" s="11">
        <f t="shared" si="480"/>
        <v>0</v>
      </c>
      <c r="AI916" s="11">
        <f t="shared" si="480"/>
        <v>0</v>
      </c>
      <c r="AJ916" s="11">
        <f t="shared" si="480"/>
        <v>0</v>
      </c>
      <c r="AK916" s="11">
        <f t="shared" si="480"/>
        <v>0</v>
      </c>
      <c r="AL916" s="11">
        <f t="shared" si="479"/>
        <v>0</v>
      </c>
      <c r="AM916" s="11">
        <f t="shared" si="479"/>
        <v>0</v>
      </c>
      <c r="AN916" s="11">
        <f t="shared" si="479"/>
        <v>0</v>
      </c>
      <c r="AO916" s="11">
        <f t="shared" si="479"/>
        <v>0</v>
      </c>
      <c r="AP916" s="11">
        <f t="shared" si="479"/>
        <v>0</v>
      </c>
      <c r="AQ916" s="11">
        <f t="shared" si="479"/>
        <v>0</v>
      </c>
      <c r="AR916" s="11">
        <f t="shared" si="479"/>
        <v>0</v>
      </c>
      <c r="AS916" s="11">
        <f t="shared" si="479"/>
        <v>0</v>
      </c>
      <c r="AT916" s="11">
        <f t="shared" si="478"/>
        <v>0</v>
      </c>
      <c r="AU916" s="11">
        <f t="shared" si="478"/>
        <v>0</v>
      </c>
      <c r="AV916" s="11">
        <f t="shared" si="478"/>
        <v>114041.28594686586</v>
      </c>
      <c r="AW916" s="11">
        <f t="shared" si="478"/>
        <v>0</v>
      </c>
      <c r="AX916" s="11">
        <f t="shared" ref="AX916:BD952" si="485">IF($A916="x",DB916,"")</f>
        <v>0</v>
      </c>
      <c r="AY916" s="11">
        <f t="shared" si="485"/>
        <v>1869.6403279676256</v>
      </c>
      <c r="AZ916" s="11">
        <f t="shared" si="485"/>
        <v>1</v>
      </c>
      <c r="BA916" s="11">
        <f t="shared" si="485"/>
        <v>1</v>
      </c>
      <c r="BB916" s="11">
        <f t="shared" si="485"/>
        <v>1</v>
      </c>
      <c r="BC916" s="11">
        <f t="shared" si="485"/>
        <v>1</v>
      </c>
      <c r="BD916" s="11">
        <f t="shared" si="485"/>
        <v>1</v>
      </c>
      <c r="BE916" s="11">
        <f t="shared" si="477"/>
        <v>1</v>
      </c>
      <c r="BF916" s="15" t="str">
        <f t="shared" si="460"/>
        <v>ČSN 42 5715</v>
      </c>
      <c r="BG916" s="44">
        <v>2.9778764064295937</v>
      </c>
      <c r="BJ916" s="17">
        <f t="shared" si="461"/>
        <v>38</v>
      </c>
      <c r="BK916" s="17">
        <f t="shared" si="462"/>
        <v>3.5</v>
      </c>
      <c r="BX916" s="18">
        <f t="shared" si="464"/>
        <v>379.34731292096751</v>
      </c>
      <c r="BY916" s="42">
        <v>0.11938052083641214</v>
      </c>
      <c r="BZ916" s="43">
        <f t="shared" si="465"/>
        <v>40.0891456000844</v>
      </c>
      <c r="CA916" s="18">
        <f t="shared" si="466"/>
        <v>57020.642973432929</v>
      </c>
      <c r="CB916" s="18">
        <f t="shared" si="467"/>
        <v>3001.0864722859437</v>
      </c>
      <c r="CC916" s="18">
        <f t="shared" si="468"/>
        <v>4180.1666666666679</v>
      </c>
      <c r="CD916" s="25">
        <f t="shared" si="469"/>
        <v>1.3928844454397251</v>
      </c>
      <c r="CE916" s="26">
        <f t="shared" si="470"/>
        <v>12.260199835239229</v>
      </c>
      <c r="CF916" s="18">
        <f t="shared" si="471"/>
        <v>241.5</v>
      </c>
      <c r="CG916" s="18"/>
      <c r="CZ916" s="18">
        <f t="shared" si="472"/>
        <v>114041.28594686586</v>
      </c>
      <c r="DC916" s="18">
        <f t="shared" si="463"/>
        <v>1869.6403279676256</v>
      </c>
      <c r="DD916" s="17">
        <f t="shared" si="473"/>
        <v>1</v>
      </c>
      <c r="DE916" s="17">
        <f t="shared" si="474"/>
        <v>1</v>
      </c>
      <c r="DF916" s="17">
        <f t="shared" si="475"/>
        <v>1</v>
      </c>
      <c r="DG916" s="17">
        <v>1</v>
      </c>
      <c r="DH916" s="17">
        <v>1</v>
      </c>
      <c r="DI916" s="17">
        <v>1</v>
      </c>
      <c r="DJ916" s="20" t="s">
        <v>981</v>
      </c>
      <c r="DK916" s="45"/>
      <c r="DL916" s="46"/>
      <c r="DN916" s="46"/>
      <c r="DO916" s="46"/>
      <c r="DP916" s="46"/>
      <c r="DU916" s="48"/>
    </row>
    <row r="917" spans="1:125" x14ac:dyDescent="0.2">
      <c r="A917" s="15" t="s">
        <v>105</v>
      </c>
      <c r="B917" s="10" t="s">
        <v>1017</v>
      </c>
      <c r="C917" s="11">
        <f t="shared" si="458"/>
        <v>3.3539643169724624</v>
      </c>
      <c r="D917" s="11">
        <f t="shared" si="484"/>
        <v>0</v>
      </c>
      <c r="E917" s="11">
        <f t="shared" si="484"/>
        <v>0</v>
      </c>
      <c r="F917" s="11">
        <f t="shared" si="484"/>
        <v>38</v>
      </c>
      <c r="G917" s="11">
        <f t="shared" si="484"/>
        <v>4</v>
      </c>
      <c r="H917" s="11">
        <f t="shared" si="484"/>
        <v>0</v>
      </c>
      <c r="I917" s="11">
        <f t="shared" si="484"/>
        <v>0</v>
      </c>
      <c r="J917" s="11">
        <f t="shared" si="484"/>
        <v>0</v>
      </c>
      <c r="K917" s="11">
        <f t="shared" si="483"/>
        <v>0</v>
      </c>
      <c r="L917" s="11">
        <f t="shared" si="483"/>
        <v>0</v>
      </c>
      <c r="M917" s="11">
        <f t="shared" si="483"/>
        <v>0</v>
      </c>
      <c r="N917" s="11">
        <f t="shared" si="483"/>
        <v>0</v>
      </c>
      <c r="O917" s="11">
        <f t="shared" si="483"/>
        <v>0</v>
      </c>
      <c r="P917" s="11">
        <f t="shared" si="483"/>
        <v>0</v>
      </c>
      <c r="Q917" s="11">
        <f t="shared" si="483"/>
        <v>0</v>
      </c>
      <c r="R917" s="11">
        <f t="shared" si="483"/>
        <v>0</v>
      </c>
      <c r="S917" s="11">
        <f t="shared" si="483"/>
        <v>0</v>
      </c>
      <c r="T917" s="11">
        <f t="shared" si="481"/>
        <v>427.25660088821189</v>
      </c>
      <c r="U917" s="40">
        <f t="shared" si="459"/>
        <v>0.11938052083641214</v>
      </c>
      <c r="V917" s="11">
        <f t="shared" si="482"/>
        <v>35.59385537654552</v>
      </c>
      <c r="W917" s="11">
        <f t="shared" si="482"/>
        <v>62593.092030123036</v>
      </c>
      <c r="X917" s="11">
        <f t="shared" si="482"/>
        <v>3294.3732647433176</v>
      </c>
      <c r="Y917" s="11">
        <f t="shared" si="482"/>
        <v>4645.333333333333</v>
      </c>
      <c r="Z917" s="11">
        <f t="shared" si="482"/>
        <v>1.4100810564024766</v>
      </c>
      <c r="AA917" s="11">
        <f t="shared" si="482"/>
        <v>12.103718436910205</v>
      </c>
      <c r="AB917" s="11">
        <f t="shared" si="482"/>
        <v>272</v>
      </c>
      <c r="AC917" s="11">
        <f t="shared" si="482"/>
        <v>0</v>
      </c>
      <c r="AD917" s="11">
        <f t="shared" si="482"/>
        <v>0</v>
      </c>
      <c r="AE917" s="11">
        <f t="shared" si="482"/>
        <v>0</v>
      </c>
      <c r="AF917" s="11">
        <f t="shared" si="482"/>
        <v>0</v>
      </c>
      <c r="AG917" s="11">
        <f t="shared" si="480"/>
        <v>0</v>
      </c>
      <c r="AH917" s="11">
        <f t="shared" si="480"/>
        <v>0</v>
      </c>
      <c r="AI917" s="11">
        <f t="shared" si="480"/>
        <v>0</v>
      </c>
      <c r="AJ917" s="11">
        <f t="shared" si="480"/>
        <v>0</v>
      </c>
      <c r="AK917" s="11">
        <f t="shared" si="480"/>
        <v>0</v>
      </c>
      <c r="AL917" s="11">
        <f t="shared" si="479"/>
        <v>0</v>
      </c>
      <c r="AM917" s="11">
        <f t="shared" si="479"/>
        <v>0</v>
      </c>
      <c r="AN917" s="11">
        <f t="shared" si="479"/>
        <v>0</v>
      </c>
      <c r="AO917" s="11">
        <f t="shared" si="479"/>
        <v>0</v>
      </c>
      <c r="AP917" s="11">
        <f t="shared" si="479"/>
        <v>0</v>
      </c>
      <c r="AQ917" s="11">
        <f t="shared" si="479"/>
        <v>0</v>
      </c>
      <c r="AR917" s="11">
        <f t="shared" si="479"/>
        <v>0</v>
      </c>
      <c r="AS917" s="11">
        <f t="shared" si="479"/>
        <v>0</v>
      </c>
      <c r="AT917" s="11">
        <f t="shared" si="479"/>
        <v>0</v>
      </c>
      <c r="AU917" s="11">
        <f t="shared" si="479"/>
        <v>0</v>
      </c>
      <c r="AV917" s="11">
        <f t="shared" si="479"/>
        <v>125186.18406024607</v>
      </c>
      <c r="AW917" s="11">
        <f t="shared" si="479"/>
        <v>0</v>
      </c>
      <c r="AX917" s="11">
        <f t="shared" si="485"/>
        <v>0</v>
      </c>
      <c r="AY917" s="11">
        <f t="shared" si="485"/>
        <v>1815.8405537749004</v>
      </c>
      <c r="AZ917" s="11">
        <f t="shared" si="485"/>
        <v>1</v>
      </c>
      <c r="BA917" s="11">
        <f t="shared" si="485"/>
        <v>1</v>
      </c>
      <c r="BB917" s="11">
        <f t="shared" si="485"/>
        <v>1</v>
      </c>
      <c r="BC917" s="11">
        <f t="shared" si="485"/>
        <v>1</v>
      </c>
      <c r="BD917" s="11">
        <f t="shared" si="485"/>
        <v>1</v>
      </c>
      <c r="BE917" s="11">
        <f t="shared" si="477"/>
        <v>1</v>
      </c>
      <c r="BF917" s="15" t="str">
        <f t="shared" si="460"/>
        <v>ČSN 42 5715</v>
      </c>
      <c r="BG917" s="44">
        <v>3.3539643169724624</v>
      </c>
      <c r="BJ917" s="17">
        <f t="shared" si="461"/>
        <v>38</v>
      </c>
      <c r="BK917" s="17">
        <f t="shared" si="462"/>
        <v>4</v>
      </c>
      <c r="BX917" s="18">
        <f t="shared" si="464"/>
        <v>427.25660088821189</v>
      </c>
      <c r="BY917" s="42">
        <v>0.11938052083641214</v>
      </c>
      <c r="BZ917" s="43">
        <f t="shared" si="465"/>
        <v>35.59385537654552</v>
      </c>
      <c r="CA917" s="18">
        <f t="shared" si="466"/>
        <v>62593.092030123036</v>
      </c>
      <c r="CB917" s="18">
        <f t="shared" si="467"/>
        <v>3294.3732647433176</v>
      </c>
      <c r="CC917" s="18">
        <f t="shared" si="468"/>
        <v>4645.333333333333</v>
      </c>
      <c r="CD917" s="25">
        <f t="shared" si="469"/>
        <v>1.4100810564024766</v>
      </c>
      <c r="CE917" s="26">
        <f t="shared" si="470"/>
        <v>12.103718436910205</v>
      </c>
      <c r="CF917" s="18">
        <f t="shared" si="471"/>
        <v>272</v>
      </c>
      <c r="CG917" s="18"/>
      <c r="CZ917" s="18">
        <f t="shared" si="472"/>
        <v>125186.18406024607</v>
      </c>
      <c r="DC917" s="18">
        <f t="shared" si="463"/>
        <v>1815.8405537749004</v>
      </c>
      <c r="DD917" s="17">
        <f t="shared" si="473"/>
        <v>1</v>
      </c>
      <c r="DE917" s="17">
        <f t="shared" si="474"/>
        <v>1</v>
      </c>
      <c r="DF917" s="17">
        <f t="shared" si="475"/>
        <v>1</v>
      </c>
      <c r="DG917" s="17">
        <v>1</v>
      </c>
      <c r="DH917" s="17">
        <v>1</v>
      </c>
      <c r="DI917" s="17">
        <v>1</v>
      </c>
      <c r="DJ917" s="20" t="s">
        <v>981</v>
      </c>
      <c r="DK917" s="45"/>
      <c r="DL917" s="46"/>
      <c r="DN917" s="46"/>
      <c r="DO917" s="46"/>
      <c r="DP917" s="46"/>
      <c r="DU917" s="48"/>
    </row>
    <row r="918" spans="1:125" x14ac:dyDescent="0.2">
      <c r="A918" s="15" t="s">
        <v>105</v>
      </c>
      <c r="B918" s="10" t="s">
        <v>1018</v>
      </c>
      <c r="C918" s="11">
        <f t="shared" si="458"/>
        <v>3.7177214763499902</v>
      </c>
      <c r="D918" s="11">
        <f t="shared" si="484"/>
        <v>0</v>
      </c>
      <c r="E918" s="11">
        <f t="shared" si="484"/>
        <v>0</v>
      </c>
      <c r="F918" s="11">
        <f t="shared" si="484"/>
        <v>38</v>
      </c>
      <c r="G918" s="11">
        <f t="shared" si="484"/>
        <v>4.5</v>
      </c>
      <c r="H918" s="11">
        <f t="shared" si="484"/>
        <v>0</v>
      </c>
      <c r="I918" s="11">
        <f t="shared" si="484"/>
        <v>0</v>
      </c>
      <c r="J918" s="11">
        <f t="shared" si="484"/>
        <v>0</v>
      </c>
      <c r="K918" s="11">
        <f t="shared" si="483"/>
        <v>0</v>
      </c>
      <c r="L918" s="11">
        <f t="shared" si="483"/>
        <v>0</v>
      </c>
      <c r="M918" s="11">
        <f t="shared" si="483"/>
        <v>0</v>
      </c>
      <c r="N918" s="11">
        <f t="shared" si="483"/>
        <v>0</v>
      </c>
      <c r="O918" s="11">
        <f t="shared" si="483"/>
        <v>0</v>
      </c>
      <c r="P918" s="11">
        <f t="shared" si="483"/>
        <v>0</v>
      </c>
      <c r="Q918" s="11">
        <f t="shared" si="483"/>
        <v>0</v>
      </c>
      <c r="R918" s="11">
        <f t="shared" si="483"/>
        <v>0</v>
      </c>
      <c r="S918" s="11">
        <f t="shared" si="483"/>
        <v>0</v>
      </c>
      <c r="T918" s="11">
        <f t="shared" si="481"/>
        <v>473.59509252866133</v>
      </c>
      <c r="U918" s="40">
        <f t="shared" si="459"/>
        <v>0.11938052083641214</v>
      </c>
      <c r="V918" s="11">
        <f t="shared" si="482"/>
        <v>32.111206177182034</v>
      </c>
      <c r="W918" s="11">
        <f t="shared" si="482"/>
        <v>67635.299151749437</v>
      </c>
      <c r="X918" s="11">
        <f t="shared" si="482"/>
        <v>3559.7525869341807</v>
      </c>
      <c r="Y918" s="11">
        <f t="shared" si="482"/>
        <v>5080.4999999999991</v>
      </c>
      <c r="Z918" s="11">
        <f t="shared" si="482"/>
        <v>1.4272059296052242</v>
      </c>
      <c r="AA918" s="11">
        <f t="shared" si="482"/>
        <v>11.950418402717119</v>
      </c>
      <c r="AB918" s="11">
        <f t="shared" si="482"/>
        <v>301.5</v>
      </c>
      <c r="AC918" s="11">
        <f t="shared" si="482"/>
        <v>0</v>
      </c>
      <c r="AD918" s="11">
        <f t="shared" si="482"/>
        <v>0</v>
      </c>
      <c r="AE918" s="11">
        <f t="shared" si="482"/>
        <v>0</v>
      </c>
      <c r="AF918" s="11">
        <f t="shared" si="482"/>
        <v>0</v>
      </c>
      <c r="AG918" s="11">
        <f t="shared" si="480"/>
        <v>0</v>
      </c>
      <c r="AH918" s="11">
        <f t="shared" si="480"/>
        <v>0</v>
      </c>
      <c r="AI918" s="11">
        <f t="shared" si="480"/>
        <v>0</v>
      </c>
      <c r="AJ918" s="11">
        <f t="shared" si="480"/>
        <v>0</v>
      </c>
      <c r="AK918" s="11">
        <f t="shared" si="480"/>
        <v>0</v>
      </c>
      <c r="AL918" s="11">
        <f t="shared" si="479"/>
        <v>0</v>
      </c>
      <c r="AM918" s="11">
        <f t="shared" si="479"/>
        <v>0</v>
      </c>
      <c r="AN918" s="11">
        <f t="shared" si="479"/>
        <v>0</v>
      </c>
      <c r="AO918" s="11">
        <f t="shared" si="479"/>
        <v>0</v>
      </c>
      <c r="AP918" s="11">
        <f t="shared" si="479"/>
        <v>0</v>
      </c>
      <c r="AQ918" s="11">
        <f t="shared" si="479"/>
        <v>0</v>
      </c>
      <c r="AR918" s="11">
        <f t="shared" si="479"/>
        <v>0</v>
      </c>
      <c r="AS918" s="11">
        <f t="shared" si="479"/>
        <v>0</v>
      </c>
      <c r="AT918" s="11">
        <f t="shared" si="479"/>
        <v>0</v>
      </c>
      <c r="AU918" s="11">
        <f t="shared" si="479"/>
        <v>0</v>
      </c>
      <c r="AV918" s="11">
        <f t="shared" si="479"/>
        <v>135270.59830349887</v>
      </c>
      <c r="AW918" s="11">
        <f t="shared" si="479"/>
        <v>0</v>
      </c>
      <c r="AX918" s="11">
        <f t="shared" si="485"/>
        <v>0</v>
      </c>
      <c r="AY918" s="11">
        <f t="shared" si="485"/>
        <v>1762.8261777455727</v>
      </c>
      <c r="AZ918" s="11">
        <f t="shared" si="485"/>
        <v>1</v>
      </c>
      <c r="BA918" s="11">
        <f t="shared" si="485"/>
        <v>1</v>
      </c>
      <c r="BB918" s="11">
        <f t="shared" si="485"/>
        <v>1</v>
      </c>
      <c r="BC918" s="11">
        <f t="shared" si="485"/>
        <v>1</v>
      </c>
      <c r="BD918" s="11">
        <f t="shared" si="485"/>
        <v>1</v>
      </c>
      <c r="BE918" s="11">
        <f t="shared" si="477"/>
        <v>1</v>
      </c>
      <c r="BF918" s="15" t="str">
        <f t="shared" si="460"/>
        <v>ČSN 42 5715</v>
      </c>
      <c r="BG918" s="44">
        <v>3.7177214763499902</v>
      </c>
      <c r="BJ918" s="17">
        <f t="shared" si="461"/>
        <v>38</v>
      </c>
      <c r="BK918" s="17">
        <f t="shared" si="462"/>
        <v>4.5</v>
      </c>
      <c r="BX918" s="18">
        <f t="shared" si="464"/>
        <v>473.59509252866133</v>
      </c>
      <c r="BY918" s="42">
        <v>0.11938052083641214</v>
      </c>
      <c r="BZ918" s="43">
        <f t="shared" si="465"/>
        <v>32.111206177182034</v>
      </c>
      <c r="CA918" s="18">
        <f t="shared" si="466"/>
        <v>67635.299151749437</v>
      </c>
      <c r="CB918" s="18">
        <f t="shared" si="467"/>
        <v>3559.7525869341807</v>
      </c>
      <c r="CC918" s="18">
        <f t="shared" si="468"/>
        <v>5080.4999999999991</v>
      </c>
      <c r="CD918" s="25">
        <f t="shared" si="469"/>
        <v>1.4272059296052242</v>
      </c>
      <c r="CE918" s="26">
        <f t="shared" si="470"/>
        <v>11.950418402717119</v>
      </c>
      <c r="CF918" s="18">
        <f t="shared" si="471"/>
        <v>301.5</v>
      </c>
      <c r="CG918" s="18"/>
      <c r="CZ918" s="18">
        <f t="shared" si="472"/>
        <v>135270.59830349887</v>
      </c>
      <c r="DC918" s="18">
        <f t="shared" si="463"/>
        <v>1762.8261777455727</v>
      </c>
      <c r="DD918" s="17">
        <f t="shared" si="473"/>
        <v>1</v>
      </c>
      <c r="DE918" s="17">
        <f t="shared" si="474"/>
        <v>1</v>
      </c>
      <c r="DF918" s="17">
        <f t="shared" si="475"/>
        <v>1</v>
      </c>
      <c r="DG918" s="17">
        <v>1</v>
      </c>
      <c r="DH918" s="17">
        <v>1</v>
      </c>
      <c r="DI918" s="17">
        <v>1</v>
      </c>
      <c r="DJ918" s="20" t="s">
        <v>981</v>
      </c>
      <c r="DK918" s="45"/>
      <c r="DL918" s="46"/>
      <c r="DN918" s="46"/>
      <c r="DO918" s="46"/>
      <c r="DP918" s="46"/>
      <c r="DU918" s="48"/>
    </row>
    <row r="919" spans="1:125" x14ac:dyDescent="0.2">
      <c r="A919" s="15" t="s">
        <v>105</v>
      </c>
      <c r="B919" s="10" t="s">
        <v>1019</v>
      </c>
      <c r="C919" s="11">
        <f t="shared" si="458"/>
        <v>4.0691478845621791</v>
      </c>
      <c r="D919" s="11">
        <f t="shared" si="484"/>
        <v>0</v>
      </c>
      <c r="E919" s="11">
        <f t="shared" si="484"/>
        <v>0</v>
      </c>
      <c r="F919" s="11">
        <f t="shared" si="484"/>
        <v>38</v>
      </c>
      <c r="G919" s="11">
        <f t="shared" si="484"/>
        <v>5</v>
      </c>
      <c r="H919" s="11">
        <f t="shared" si="484"/>
        <v>0</v>
      </c>
      <c r="I919" s="11">
        <f t="shared" si="484"/>
        <v>0</v>
      </c>
      <c r="J919" s="11">
        <f t="shared" si="484"/>
        <v>0</v>
      </c>
      <c r="K919" s="11">
        <f t="shared" si="483"/>
        <v>0</v>
      </c>
      <c r="L919" s="11">
        <f t="shared" si="483"/>
        <v>0</v>
      </c>
      <c r="M919" s="11">
        <f t="shared" si="483"/>
        <v>0</v>
      </c>
      <c r="N919" s="11">
        <f t="shared" si="483"/>
        <v>0</v>
      </c>
      <c r="O919" s="11">
        <f t="shared" si="483"/>
        <v>0</v>
      </c>
      <c r="P919" s="11">
        <f t="shared" si="483"/>
        <v>0</v>
      </c>
      <c r="Q919" s="11">
        <f t="shared" si="483"/>
        <v>0</v>
      </c>
      <c r="R919" s="11">
        <f t="shared" si="483"/>
        <v>0</v>
      </c>
      <c r="S919" s="11">
        <f t="shared" si="483"/>
        <v>0</v>
      </c>
      <c r="T919" s="11">
        <f t="shared" si="481"/>
        <v>518.36278784231581</v>
      </c>
      <c r="U919" s="40">
        <f t="shared" si="459"/>
        <v>0.11938052083641214</v>
      </c>
      <c r="V919" s="11">
        <f t="shared" si="482"/>
        <v>29.33796564369813</v>
      </c>
      <c r="W919" s="11">
        <f t="shared" si="482"/>
        <v>72182.018207042478</v>
      </c>
      <c r="X919" s="11">
        <f t="shared" si="482"/>
        <v>3799.0535898443409</v>
      </c>
      <c r="Y919" s="11">
        <f t="shared" si="482"/>
        <v>5486.6666666666661</v>
      </c>
      <c r="Z919" s="11">
        <f t="shared" si="482"/>
        <v>1.4442193396096505</v>
      </c>
      <c r="AA919" s="11">
        <f t="shared" si="482"/>
        <v>11.800423721205947</v>
      </c>
      <c r="AB919" s="11">
        <f t="shared" si="482"/>
        <v>329.99999999999994</v>
      </c>
      <c r="AC919" s="11">
        <f t="shared" si="482"/>
        <v>0</v>
      </c>
      <c r="AD919" s="11">
        <f t="shared" si="482"/>
        <v>0</v>
      </c>
      <c r="AE919" s="11">
        <f t="shared" si="482"/>
        <v>0</v>
      </c>
      <c r="AF919" s="11">
        <f t="shared" si="482"/>
        <v>0</v>
      </c>
      <c r="AG919" s="11">
        <f t="shared" si="480"/>
        <v>0</v>
      </c>
      <c r="AH919" s="11">
        <f t="shared" si="480"/>
        <v>0</v>
      </c>
      <c r="AI919" s="11">
        <f t="shared" si="480"/>
        <v>0</v>
      </c>
      <c r="AJ919" s="11">
        <f t="shared" si="480"/>
        <v>0</v>
      </c>
      <c r="AK919" s="11">
        <f t="shared" si="480"/>
        <v>0</v>
      </c>
      <c r="AL919" s="11">
        <f t="shared" si="479"/>
        <v>0</v>
      </c>
      <c r="AM919" s="11">
        <f t="shared" si="479"/>
        <v>0</v>
      </c>
      <c r="AN919" s="11">
        <f t="shared" si="479"/>
        <v>0</v>
      </c>
      <c r="AO919" s="11">
        <f t="shared" si="479"/>
        <v>0</v>
      </c>
      <c r="AP919" s="11">
        <f t="shared" si="479"/>
        <v>0</v>
      </c>
      <c r="AQ919" s="11">
        <f t="shared" si="479"/>
        <v>0</v>
      </c>
      <c r="AR919" s="11">
        <f t="shared" si="479"/>
        <v>0</v>
      </c>
      <c r="AS919" s="11">
        <f t="shared" si="479"/>
        <v>0</v>
      </c>
      <c r="AT919" s="11">
        <f t="shared" si="479"/>
        <v>0</v>
      </c>
      <c r="AU919" s="11">
        <f t="shared" si="479"/>
        <v>0</v>
      </c>
      <c r="AV919" s="11">
        <f t="shared" si="479"/>
        <v>144364.03641408496</v>
      </c>
      <c r="AW919" s="11">
        <f t="shared" si="479"/>
        <v>0</v>
      </c>
      <c r="AX919" s="11">
        <f t="shared" si="485"/>
        <v>0</v>
      </c>
      <c r="AY919" s="11">
        <f t="shared" si="485"/>
        <v>1710.5971998796424</v>
      </c>
      <c r="AZ919" s="11">
        <f t="shared" si="485"/>
        <v>1</v>
      </c>
      <c r="BA919" s="11">
        <f t="shared" si="485"/>
        <v>1</v>
      </c>
      <c r="BB919" s="11">
        <f t="shared" si="485"/>
        <v>1</v>
      </c>
      <c r="BC919" s="11">
        <f t="shared" si="485"/>
        <v>1</v>
      </c>
      <c r="BD919" s="11">
        <f t="shared" si="485"/>
        <v>1</v>
      </c>
      <c r="BE919" s="11">
        <f t="shared" si="477"/>
        <v>1</v>
      </c>
      <c r="BF919" s="15" t="str">
        <f t="shared" si="460"/>
        <v>ČSN 42 5715</v>
      </c>
      <c r="BG919" s="44">
        <v>4.0691478845621791</v>
      </c>
      <c r="BJ919" s="17">
        <f t="shared" si="461"/>
        <v>38</v>
      </c>
      <c r="BK919" s="17">
        <f t="shared" si="462"/>
        <v>5</v>
      </c>
      <c r="BX919" s="18">
        <f t="shared" si="464"/>
        <v>518.36278784231581</v>
      </c>
      <c r="BY919" s="42">
        <v>0.11938052083641214</v>
      </c>
      <c r="BZ919" s="43">
        <f t="shared" si="465"/>
        <v>29.33796564369813</v>
      </c>
      <c r="CA919" s="18">
        <f t="shared" si="466"/>
        <v>72182.018207042478</v>
      </c>
      <c r="CB919" s="18">
        <f t="shared" si="467"/>
        <v>3799.0535898443409</v>
      </c>
      <c r="CC919" s="18">
        <f t="shared" si="468"/>
        <v>5486.6666666666661</v>
      </c>
      <c r="CD919" s="25">
        <f t="shared" si="469"/>
        <v>1.4442193396096505</v>
      </c>
      <c r="CE919" s="26">
        <f t="shared" si="470"/>
        <v>11.800423721205947</v>
      </c>
      <c r="CF919" s="18">
        <f t="shared" si="471"/>
        <v>329.99999999999994</v>
      </c>
      <c r="CG919" s="18"/>
      <c r="CZ919" s="18">
        <f t="shared" si="472"/>
        <v>144364.03641408496</v>
      </c>
      <c r="DC919" s="18">
        <f t="shared" si="463"/>
        <v>1710.5971998796424</v>
      </c>
      <c r="DD919" s="17">
        <f t="shared" si="473"/>
        <v>1</v>
      </c>
      <c r="DE919" s="17">
        <f t="shared" si="474"/>
        <v>1</v>
      </c>
      <c r="DF919" s="17">
        <f t="shared" si="475"/>
        <v>1</v>
      </c>
      <c r="DG919" s="17">
        <v>1</v>
      </c>
      <c r="DH919" s="17">
        <v>1</v>
      </c>
      <c r="DI919" s="17">
        <v>1</v>
      </c>
      <c r="DJ919" s="20" t="s">
        <v>981</v>
      </c>
      <c r="DK919" s="45"/>
      <c r="DL919" s="46"/>
      <c r="DN919" s="46"/>
      <c r="DO919" s="46"/>
      <c r="DP919" s="46"/>
      <c r="DU919" s="48"/>
    </row>
    <row r="920" spans="1:125" x14ac:dyDescent="0.2">
      <c r="A920" s="15" t="s">
        <v>105</v>
      </c>
      <c r="B920" s="10" t="s">
        <v>1020</v>
      </c>
      <c r="C920" s="11">
        <f t="shared" si="458"/>
        <v>4.4082435416090275</v>
      </c>
      <c r="D920" s="11">
        <f t="shared" si="484"/>
        <v>0</v>
      </c>
      <c r="E920" s="11">
        <f t="shared" si="484"/>
        <v>0</v>
      </c>
      <c r="F920" s="11">
        <f t="shared" si="484"/>
        <v>38</v>
      </c>
      <c r="G920" s="11">
        <f t="shared" si="484"/>
        <v>5.5</v>
      </c>
      <c r="H920" s="11">
        <f t="shared" si="484"/>
        <v>0</v>
      </c>
      <c r="I920" s="11">
        <f t="shared" si="484"/>
        <v>0</v>
      </c>
      <c r="J920" s="11">
        <f t="shared" si="484"/>
        <v>0</v>
      </c>
      <c r="K920" s="11">
        <f t="shared" si="483"/>
        <v>0</v>
      </c>
      <c r="L920" s="11">
        <f t="shared" si="483"/>
        <v>0</v>
      </c>
      <c r="M920" s="11">
        <f t="shared" si="483"/>
        <v>0</v>
      </c>
      <c r="N920" s="11">
        <f t="shared" si="483"/>
        <v>0</v>
      </c>
      <c r="O920" s="11">
        <f t="shared" si="483"/>
        <v>0</v>
      </c>
      <c r="P920" s="11">
        <f t="shared" si="483"/>
        <v>0</v>
      </c>
      <c r="Q920" s="11">
        <f t="shared" si="483"/>
        <v>0</v>
      </c>
      <c r="R920" s="11">
        <f t="shared" si="483"/>
        <v>0</v>
      </c>
      <c r="S920" s="11">
        <f t="shared" si="483"/>
        <v>0</v>
      </c>
      <c r="T920" s="11">
        <f t="shared" si="481"/>
        <v>561.55968682917558</v>
      </c>
      <c r="U920" s="40">
        <f t="shared" si="459"/>
        <v>0.11938052083641214</v>
      </c>
      <c r="V920" s="11">
        <f t="shared" si="482"/>
        <v>27.081199055721349</v>
      </c>
      <c r="W920" s="11">
        <f t="shared" si="482"/>
        <v>76266.824967487395</v>
      </c>
      <c r="X920" s="11">
        <f t="shared" si="482"/>
        <v>4014.0434193414417</v>
      </c>
      <c r="Y920" s="11">
        <f t="shared" si="482"/>
        <v>5864.8333333333339</v>
      </c>
      <c r="Z920" s="11">
        <f t="shared" si="482"/>
        <v>1.4610786981211925</v>
      </c>
      <c r="AA920" s="11">
        <f t="shared" si="482"/>
        <v>11.653862020806663</v>
      </c>
      <c r="AB920" s="11">
        <f t="shared" si="482"/>
        <v>357.50000000000006</v>
      </c>
      <c r="AC920" s="11">
        <f t="shared" si="482"/>
        <v>0</v>
      </c>
      <c r="AD920" s="11">
        <f t="shared" si="482"/>
        <v>0</v>
      </c>
      <c r="AE920" s="11">
        <f t="shared" si="482"/>
        <v>0</v>
      </c>
      <c r="AF920" s="11">
        <f t="shared" si="482"/>
        <v>0</v>
      </c>
      <c r="AG920" s="11">
        <f t="shared" si="480"/>
        <v>0</v>
      </c>
      <c r="AH920" s="11">
        <f t="shared" si="480"/>
        <v>0</v>
      </c>
      <c r="AI920" s="11">
        <f t="shared" si="480"/>
        <v>0</v>
      </c>
      <c r="AJ920" s="11">
        <f t="shared" si="480"/>
        <v>0</v>
      </c>
      <c r="AK920" s="11">
        <f t="shared" si="480"/>
        <v>0</v>
      </c>
      <c r="AL920" s="11">
        <f t="shared" si="479"/>
        <v>0</v>
      </c>
      <c r="AM920" s="11">
        <f t="shared" si="479"/>
        <v>0</v>
      </c>
      <c r="AN920" s="11">
        <f t="shared" si="479"/>
        <v>0</v>
      </c>
      <c r="AO920" s="11">
        <f t="shared" si="479"/>
        <v>0</v>
      </c>
      <c r="AP920" s="11">
        <f t="shared" si="479"/>
        <v>0</v>
      </c>
      <c r="AQ920" s="11">
        <f t="shared" si="479"/>
        <v>0</v>
      </c>
      <c r="AR920" s="11">
        <f t="shared" si="479"/>
        <v>0</v>
      </c>
      <c r="AS920" s="11">
        <f t="shared" si="479"/>
        <v>0</v>
      </c>
      <c r="AT920" s="11">
        <f t="shared" si="479"/>
        <v>0</v>
      </c>
      <c r="AU920" s="11">
        <f t="shared" si="479"/>
        <v>0</v>
      </c>
      <c r="AV920" s="11">
        <f t="shared" si="479"/>
        <v>152533.64993497479</v>
      </c>
      <c r="AW920" s="11">
        <f t="shared" si="479"/>
        <v>0</v>
      </c>
      <c r="AX920" s="11">
        <f t="shared" si="485"/>
        <v>0</v>
      </c>
      <c r="AY920" s="11">
        <f t="shared" si="485"/>
        <v>1659.1536201771096</v>
      </c>
      <c r="AZ920" s="11">
        <f t="shared" si="485"/>
        <v>1</v>
      </c>
      <c r="BA920" s="11">
        <f t="shared" si="485"/>
        <v>1</v>
      </c>
      <c r="BB920" s="11">
        <f t="shared" si="485"/>
        <v>1</v>
      </c>
      <c r="BC920" s="11">
        <f t="shared" si="485"/>
        <v>1</v>
      </c>
      <c r="BD920" s="11">
        <f t="shared" si="485"/>
        <v>1</v>
      </c>
      <c r="BE920" s="11">
        <f t="shared" si="477"/>
        <v>1</v>
      </c>
      <c r="BF920" s="15" t="str">
        <f t="shared" si="460"/>
        <v>ČSN 42 5715</v>
      </c>
      <c r="BG920" s="44">
        <v>4.4082435416090275</v>
      </c>
      <c r="BJ920" s="17">
        <f t="shared" si="461"/>
        <v>38</v>
      </c>
      <c r="BK920" s="17">
        <f t="shared" si="462"/>
        <v>5.5</v>
      </c>
      <c r="BX920" s="18">
        <f t="shared" si="464"/>
        <v>561.55968682917558</v>
      </c>
      <c r="BY920" s="42">
        <v>0.11938052083641214</v>
      </c>
      <c r="BZ920" s="43">
        <f t="shared" si="465"/>
        <v>27.081199055721349</v>
      </c>
      <c r="CA920" s="18">
        <f t="shared" si="466"/>
        <v>76266.824967487395</v>
      </c>
      <c r="CB920" s="18">
        <f t="shared" si="467"/>
        <v>4014.0434193414417</v>
      </c>
      <c r="CC920" s="18">
        <f t="shared" si="468"/>
        <v>5864.8333333333339</v>
      </c>
      <c r="CD920" s="25">
        <f t="shared" si="469"/>
        <v>1.4610786981211925</v>
      </c>
      <c r="CE920" s="26">
        <f t="shared" si="470"/>
        <v>11.653862020806663</v>
      </c>
      <c r="CF920" s="18">
        <f t="shared" si="471"/>
        <v>357.50000000000006</v>
      </c>
      <c r="CG920" s="18"/>
      <c r="CZ920" s="18">
        <f t="shared" si="472"/>
        <v>152533.64993497479</v>
      </c>
      <c r="DC920" s="18">
        <f t="shared" si="463"/>
        <v>1659.1536201771096</v>
      </c>
      <c r="DD920" s="17">
        <f t="shared" si="473"/>
        <v>1</v>
      </c>
      <c r="DE920" s="17">
        <f t="shared" si="474"/>
        <v>1</v>
      </c>
      <c r="DF920" s="17">
        <f t="shared" si="475"/>
        <v>1</v>
      </c>
      <c r="DG920" s="17">
        <v>1</v>
      </c>
      <c r="DH920" s="17">
        <v>1</v>
      </c>
      <c r="DI920" s="17">
        <v>1</v>
      </c>
      <c r="DJ920" s="20" t="s">
        <v>981</v>
      </c>
      <c r="DK920" s="45"/>
      <c r="DL920" s="46"/>
      <c r="DN920" s="46"/>
      <c r="DO920" s="46"/>
      <c r="DP920" s="46"/>
      <c r="DU920" s="48"/>
    </row>
    <row r="921" spans="1:125" x14ac:dyDescent="0.2">
      <c r="A921" s="15" t="s">
        <v>105</v>
      </c>
      <c r="B921" s="10" t="s">
        <v>1021</v>
      </c>
      <c r="C921" s="11">
        <f t="shared" si="458"/>
        <v>4.7350084474905358</v>
      </c>
      <c r="D921" s="11">
        <f t="shared" si="484"/>
        <v>0</v>
      </c>
      <c r="E921" s="11">
        <f t="shared" si="484"/>
        <v>0</v>
      </c>
      <c r="F921" s="11">
        <f t="shared" si="484"/>
        <v>38</v>
      </c>
      <c r="G921" s="11">
        <f t="shared" si="484"/>
        <v>6</v>
      </c>
      <c r="H921" s="11">
        <f t="shared" si="484"/>
        <v>0</v>
      </c>
      <c r="I921" s="11">
        <f t="shared" si="484"/>
        <v>0</v>
      </c>
      <c r="J921" s="11">
        <f t="shared" si="484"/>
        <v>0</v>
      </c>
      <c r="K921" s="11">
        <f t="shared" si="483"/>
        <v>0</v>
      </c>
      <c r="L921" s="11">
        <f t="shared" si="483"/>
        <v>0</v>
      </c>
      <c r="M921" s="11">
        <f t="shared" si="483"/>
        <v>0</v>
      </c>
      <c r="N921" s="11">
        <f t="shared" si="483"/>
        <v>0</v>
      </c>
      <c r="O921" s="11">
        <f t="shared" si="483"/>
        <v>0</v>
      </c>
      <c r="P921" s="11">
        <f t="shared" si="483"/>
        <v>0</v>
      </c>
      <c r="Q921" s="11">
        <f t="shared" si="483"/>
        <v>0</v>
      </c>
      <c r="R921" s="11">
        <f t="shared" si="483"/>
        <v>0</v>
      </c>
      <c r="S921" s="11">
        <f t="shared" si="483"/>
        <v>0</v>
      </c>
      <c r="T921" s="11">
        <f t="shared" si="481"/>
        <v>603.18578948924028</v>
      </c>
      <c r="U921" s="40">
        <f t="shared" si="459"/>
        <v>0.11938052083641214</v>
      </c>
      <c r="V921" s="11">
        <f t="shared" si="482"/>
        <v>25.212314225053081</v>
      </c>
      <c r="W921" s="11">
        <f t="shared" si="482"/>
        <v>79922.117107324331</v>
      </c>
      <c r="X921" s="11">
        <f t="shared" si="482"/>
        <v>4206.427216174965</v>
      </c>
      <c r="Y921" s="11">
        <f t="shared" si="482"/>
        <v>6216</v>
      </c>
      <c r="Z921" s="11">
        <f t="shared" si="482"/>
        <v>1.4777386319909755</v>
      </c>
      <c r="AA921" s="11">
        <f t="shared" si="482"/>
        <v>11.510864433221338</v>
      </c>
      <c r="AB921" s="11">
        <f t="shared" si="482"/>
        <v>384</v>
      </c>
      <c r="AC921" s="11">
        <f t="shared" si="482"/>
        <v>0</v>
      </c>
      <c r="AD921" s="11">
        <f t="shared" si="482"/>
        <v>0</v>
      </c>
      <c r="AE921" s="11">
        <f t="shared" si="482"/>
        <v>0</v>
      </c>
      <c r="AF921" s="11">
        <f t="shared" si="482"/>
        <v>0</v>
      </c>
      <c r="AG921" s="11">
        <f t="shared" si="480"/>
        <v>0</v>
      </c>
      <c r="AH921" s="11">
        <f t="shared" si="480"/>
        <v>0</v>
      </c>
      <c r="AI921" s="11">
        <f t="shared" si="480"/>
        <v>0</v>
      </c>
      <c r="AJ921" s="11">
        <f t="shared" si="480"/>
        <v>0</v>
      </c>
      <c r="AK921" s="11">
        <f t="shared" si="480"/>
        <v>0</v>
      </c>
      <c r="AL921" s="11">
        <f t="shared" si="479"/>
        <v>0</v>
      </c>
      <c r="AM921" s="11">
        <f t="shared" si="479"/>
        <v>0</v>
      </c>
      <c r="AN921" s="11">
        <f t="shared" si="479"/>
        <v>0</v>
      </c>
      <c r="AO921" s="11">
        <f t="shared" si="479"/>
        <v>0</v>
      </c>
      <c r="AP921" s="11">
        <f t="shared" si="479"/>
        <v>0</v>
      </c>
      <c r="AQ921" s="11">
        <f t="shared" si="479"/>
        <v>0</v>
      </c>
      <c r="AR921" s="11">
        <f t="shared" si="479"/>
        <v>0</v>
      </c>
      <c r="AS921" s="11">
        <f t="shared" si="479"/>
        <v>0</v>
      </c>
      <c r="AT921" s="11">
        <f t="shared" si="479"/>
        <v>0</v>
      </c>
      <c r="AU921" s="11">
        <f t="shared" si="479"/>
        <v>0</v>
      </c>
      <c r="AV921" s="11">
        <f t="shared" si="479"/>
        <v>159844.23421464866</v>
      </c>
      <c r="AW921" s="11">
        <f t="shared" si="479"/>
        <v>0</v>
      </c>
      <c r="AX921" s="11">
        <f t="shared" si="485"/>
        <v>0</v>
      </c>
      <c r="AY921" s="11">
        <f t="shared" si="485"/>
        <v>1608.4954386379741</v>
      </c>
      <c r="AZ921" s="11">
        <f t="shared" si="485"/>
        <v>1</v>
      </c>
      <c r="BA921" s="11">
        <f t="shared" si="485"/>
        <v>1</v>
      </c>
      <c r="BB921" s="11">
        <f t="shared" si="485"/>
        <v>1</v>
      </c>
      <c r="BC921" s="11">
        <f t="shared" si="485"/>
        <v>1</v>
      </c>
      <c r="BD921" s="11">
        <f t="shared" si="485"/>
        <v>1</v>
      </c>
      <c r="BE921" s="11">
        <f t="shared" si="477"/>
        <v>1</v>
      </c>
      <c r="BF921" s="15" t="str">
        <f t="shared" si="460"/>
        <v>ČSN 42 5715</v>
      </c>
      <c r="BG921" s="44">
        <v>4.7350084474905358</v>
      </c>
      <c r="BJ921" s="17">
        <f t="shared" si="461"/>
        <v>38</v>
      </c>
      <c r="BK921" s="17">
        <f t="shared" si="462"/>
        <v>6</v>
      </c>
      <c r="BX921" s="18">
        <f t="shared" si="464"/>
        <v>603.18578948924028</v>
      </c>
      <c r="BY921" s="42">
        <v>0.11938052083641214</v>
      </c>
      <c r="BZ921" s="43">
        <f t="shared" si="465"/>
        <v>25.212314225053081</v>
      </c>
      <c r="CA921" s="18">
        <f t="shared" si="466"/>
        <v>79922.117107324331</v>
      </c>
      <c r="CB921" s="18">
        <f t="shared" si="467"/>
        <v>4206.427216174965</v>
      </c>
      <c r="CC921" s="18">
        <f t="shared" si="468"/>
        <v>6216</v>
      </c>
      <c r="CD921" s="25">
        <f t="shared" si="469"/>
        <v>1.4777386319909755</v>
      </c>
      <c r="CE921" s="26">
        <f t="shared" si="470"/>
        <v>11.510864433221338</v>
      </c>
      <c r="CF921" s="18">
        <f t="shared" si="471"/>
        <v>384</v>
      </c>
      <c r="CG921" s="18"/>
      <c r="CZ921" s="18">
        <f t="shared" si="472"/>
        <v>159844.23421464866</v>
      </c>
      <c r="DC921" s="18">
        <f t="shared" si="463"/>
        <v>1608.4954386379741</v>
      </c>
      <c r="DD921" s="17">
        <f t="shared" si="473"/>
        <v>1</v>
      </c>
      <c r="DE921" s="17">
        <f t="shared" si="474"/>
        <v>1</v>
      </c>
      <c r="DF921" s="17">
        <f t="shared" si="475"/>
        <v>1</v>
      </c>
      <c r="DG921" s="17">
        <v>1</v>
      </c>
      <c r="DH921" s="17">
        <v>1</v>
      </c>
      <c r="DI921" s="17">
        <v>1</v>
      </c>
      <c r="DJ921" s="20" t="s">
        <v>981</v>
      </c>
      <c r="DK921" s="45"/>
      <c r="DL921" s="46"/>
      <c r="DN921" s="46"/>
      <c r="DO921" s="46"/>
      <c r="DP921" s="46"/>
      <c r="DU921" s="48"/>
    </row>
    <row r="922" spans="1:125" x14ac:dyDescent="0.2">
      <c r="A922" s="15" t="s">
        <v>105</v>
      </c>
      <c r="B922" s="10" t="s">
        <v>1022</v>
      </c>
      <c r="C922" s="11">
        <f t="shared" si="458"/>
        <v>5.3515460057575321</v>
      </c>
      <c r="D922" s="11">
        <f t="shared" si="484"/>
        <v>0</v>
      </c>
      <c r="E922" s="11">
        <f t="shared" si="484"/>
        <v>0</v>
      </c>
      <c r="F922" s="11">
        <f t="shared" si="484"/>
        <v>38</v>
      </c>
      <c r="G922" s="11">
        <f t="shared" si="484"/>
        <v>7</v>
      </c>
      <c r="H922" s="11">
        <f t="shared" si="484"/>
        <v>0</v>
      </c>
      <c r="I922" s="11">
        <f t="shared" si="484"/>
        <v>0</v>
      </c>
      <c r="J922" s="11">
        <f t="shared" si="484"/>
        <v>0</v>
      </c>
      <c r="K922" s="11">
        <f t="shared" si="483"/>
        <v>0</v>
      </c>
      <c r="L922" s="11">
        <f t="shared" si="483"/>
        <v>0</v>
      </c>
      <c r="M922" s="11">
        <f t="shared" si="483"/>
        <v>0</v>
      </c>
      <c r="N922" s="11">
        <f t="shared" si="483"/>
        <v>0</v>
      </c>
      <c r="O922" s="11">
        <f t="shared" si="483"/>
        <v>0</v>
      </c>
      <c r="P922" s="11">
        <f t="shared" si="483"/>
        <v>0</v>
      </c>
      <c r="Q922" s="11">
        <f t="shared" si="483"/>
        <v>0</v>
      </c>
      <c r="R922" s="11">
        <f t="shared" si="483"/>
        <v>0</v>
      </c>
      <c r="S922" s="11">
        <f t="shared" si="483"/>
        <v>0</v>
      </c>
      <c r="T922" s="11">
        <f t="shared" si="481"/>
        <v>681.72560582898507</v>
      </c>
      <c r="U922" s="40">
        <f t="shared" si="459"/>
        <v>0.11938052083641214</v>
      </c>
      <c r="V922" s="11">
        <f t="shared" si="482"/>
        <v>22.307669729079226</v>
      </c>
      <c r="W922" s="11">
        <f t="shared" si="482"/>
        <v>86067.857735909376</v>
      </c>
      <c r="X922" s="11">
        <f t="shared" si="482"/>
        <v>4529.8872492583878</v>
      </c>
      <c r="Y922" s="11">
        <f t="shared" si="482"/>
        <v>6841.3333333333339</v>
      </c>
      <c r="Z922" s="11">
        <f t="shared" si="482"/>
        <v>1.5102656990973375</v>
      </c>
      <c r="AA922" s="11">
        <f t="shared" si="482"/>
        <v>11.236102527122117</v>
      </c>
      <c r="AB922" s="11">
        <f t="shared" si="482"/>
        <v>434</v>
      </c>
      <c r="AC922" s="11">
        <f t="shared" si="482"/>
        <v>0</v>
      </c>
      <c r="AD922" s="11">
        <f t="shared" si="482"/>
        <v>0</v>
      </c>
      <c r="AE922" s="11">
        <f t="shared" si="482"/>
        <v>0</v>
      </c>
      <c r="AF922" s="11">
        <f t="shared" si="482"/>
        <v>0</v>
      </c>
      <c r="AG922" s="11">
        <f t="shared" si="480"/>
        <v>0</v>
      </c>
      <c r="AH922" s="11">
        <f t="shared" si="480"/>
        <v>0</v>
      </c>
      <c r="AI922" s="11">
        <f t="shared" si="480"/>
        <v>0</v>
      </c>
      <c r="AJ922" s="11">
        <f t="shared" si="480"/>
        <v>0</v>
      </c>
      <c r="AK922" s="11">
        <f t="shared" si="480"/>
        <v>0</v>
      </c>
      <c r="AL922" s="11">
        <f t="shared" si="479"/>
        <v>0</v>
      </c>
      <c r="AM922" s="11">
        <f t="shared" si="479"/>
        <v>0</v>
      </c>
      <c r="AN922" s="11">
        <f t="shared" si="479"/>
        <v>0</v>
      </c>
      <c r="AO922" s="11">
        <f t="shared" si="479"/>
        <v>0</v>
      </c>
      <c r="AP922" s="11">
        <f t="shared" si="479"/>
        <v>0</v>
      </c>
      <c r="AQ922" s="11">
        <f t="shared" si="479"/>
        <v>0</v>
      </c>
      <c r="AR922" s="11">
        <f t="shared" si="479"/>
        <v>0</v>
      </c>
      <c r="AS922" s="11">
        <f t="shared" si="479"/>
        <v>0</v>
      </c>
      <c r="AT922" s="11">
        <f t="shared" si="479"/>
        <v>0</v>
      </c>
      <c r="AU922" s="11">
        <f t="shared" si="479"/>
        <v>0</v>
      </c>
      <c r="AV922" s="11">
        <f t="shared" si="479"/>
        <v>172135.71547181875</v>
      </c>
      <c r="AW922" s="11">
        <f t="shared" si="479"/>
        <v>0</v>
      </c>
      <c r="AX922" s="11">
        <f t="shared" si="485"/>
        <v>0</v>
      </c>
      <c r="AY922" s="11">
        <f t="shared" si="485"/>
        <v>1509.5352700498956</v>
      </c>
      <c r="AZ922" s="11">
        <f t="shared" si="485"/>
        <v>1</v>
      </c>
      <c r="BA922" s="11">
        <f t="shared" si="485"/>
        <v>1</v>
      </c>
      <c r="BB922" s="11">
        <f t="shared" si="485"/>
        <v>1</v>
      </c>
      <c r="BC922" s="11">
        <f t="shared" si="485"/>
        <v>1</v>
      </c>
      <c r="BD922" s="11">
        <f t="shared" si="485"/>
        <v>1</v>
      </c>
      <c r="BE922" s="11">
        <f t="shared" si="477"/>
        <v>1</v>
      </c>
      <c r="BF922" s="15" t="str">
        <f t="shared" si="460"/>
        <v>ČSN 42 5715</v>
      </c>
      <c r="BG922" s="44">
        <v>5.3515460057575321</v>
      </c>
      <c r="BJ922" s="17">
        <f t="shared" si="461"/>
        <v>38</v>
      </c>
      <c r="BK922" s="17">
        <f t="shared" si="462"/>
        <v>7</v>
      </c>
      <c r="BX922" s="18">
        <f t="shared" si="464"/>
        <v>681.72560582898507</v>
      </c>
      <c r="BY922" s="42">
        <v>0.11938052083641214</v>
      </c>
      <c r="BZ922" s="43">
        <f t="shared" si="465"/>
        <v>22.307669729079226</v>
      </c>
      <c r="CA922" s="18">
        <f t="shared" si="466"/>
        <v>86067.857735909376</v>
      </c>
      <c r="CB922" s="18">
        <f t="shared" si="467"/>
        <v>4529.8872492583878</v>
      </c>
      <c r="CC922" s="18">
        <f t="shared" si="468"/>
        <v>6841.3333333333339</v>
      </c>
      <c r="CD922" s="25">
        <f t="shared" si="469"/>
        <v>1.5102656990973375</v>
      </c>
      <c r="CE922" s="26">
        <f t="shared" si="470"/>
        <v>11.236102527122117</v>
      </c>
      <c r="CF922" s="18">
        <f t="shared" si="471"/>
        <v>434</v>
      </c>
      <c r="CG922" s="18"/>
      <c r="CZ922" s="18">
        <f t="shared" si="472"/>
        <v>172135.71547181875</v>
      </c>
      <c r="DC922" s="18">
        <f t="shared" si="463"/>
        <v>1509.5352700498956</v>
      </c>
      <c r="DD922" s="17">
        <f t="shared" si="473"/>
        <v>1</v>
      </c>
      <c r="DE922" s="17">
        <f t="shared" si="474"/>
        <v>1</v>
      </c>
      <c r="DF922" s="17">
        <f t="shared" si="475"/>
        <v>1</v>
      </c>
      <c r="DG922" s="17">
        <v>1</v>
      </c>
      <c r="DH922" s="17">
        <v>1</v>
      </c>
      <c r="DI922" s="17">
        <v>1</v>
      </c>
      <c r="DJ922" s="20" t="s">
        <v>981</v>
      </c>
      <c r="DK922" s="45"/>
      <c r="DL922" s="46"/>
      <c r="DN922" s="46"/>
      <c r="DO922" s="46"/>
      <c r="DP922" s="46"/>
      <c r="DU922" s="48"/>
    </row>
    <row r="923" spans="1:125" x14ac:dyDescent="0.2">
      <c r="A923" s="15" t="s">
        <v>105</v>
      </c>
      <c r="B923" s="10" t="s">
        <v>1023</v>
      </c>
      <c r="C923" s="11">
        <f t="shared" si="458"/>
        <v>5.9187605593631698</v>
      </c>
      <c r="D923" s="11">
        <f t="shared" si="484"/>
        <v>0</v>
      </c>
      <c r="E923" s="11">
        <f t="shared" si="484"/>
        <v>0</v>
      </c>
      <c r="F923" s="11">
        <f t="shared" si="484"/>
        <v>38</v>
      </c>
      <c r="G923" s="11">
        <f t="shared" si="484"/>
        <v>8</v>
      </c>
      <c r="H923" s="11">
        <f t="shared" si="484"/>
        <v>0</v>
      </c>
      <c r="I923" s="11">
        <f t="shared" si="484"/>
        <v>0</v>
      </c>
      <c r="J923" s="11">
        <f t="shared" si="484"/>
        <v>0</v>
      </c>
      <c r="K923" s="11">
        <f t="shared" si="483"/>
        <v>0</v>
      </c>
      <c r="L923" s="11">
        <f t="shared" si="483"/>
        <v>0</v>
      </c>
      <c r="M923" s="11">
        <f t="shared" si="483"/>
        <v>0</v>
      </c>
      <c r="N923" s="11">
        <f t="shared" si="483"/>
        <v>0</v>
      </c>
      <c r="O923" s="11">
        <f t="shared" si="483"/>
        <v>0</v>
      </c>
      <c r="P923" s="11">
        <f t="shared" si="483"/>
        <v>0</v>
      </c>
      <c r="Q923" s="11">
        <f t="shared" si="483"/>
        <v>0</v>
      </c>
      <c r="R923" s="11">
        <f t="shared" si="483"/>
        <v>0</v>
      </c>
      <c r="S923" s="11">
        <f t="shared" si="483"/>
        <v>0</v>
      </c>
      <c r="T923" s="11">
        <f t="shared" si="481"/>
        <v>753.98223686155029</v>
      </c>
      <c r="U923" s="40">
        <f t="shared" si="459"/>
        <v>0.11938052083641214</v>
      </c>
      <c r="V923" s="11">
        <f t="shared" si="482"/>
        <v>20.169851380042466</v>
      </c>
      <c r="W923" s="11">
        <f t="shared" si="482"/>
        <v>90854.859541816812</v>
      </c>
      <c r="X923" s="11">
        <f t="shared" si="482"/>
        <v>4781.8347127272009</v>
      </c>
      <c r="Y923" s="11">
        <f t="shared" si="482"/>
        <v>7370.6666666666661</v>
      </c>
      <c r="Z923" s="11">
        <f t="shared" si="482"/>
        <v>1.5413888412012864</v>
      </c>
      <c r="AA923" s="11">
        <f t="shared" si="482"/>
        <v>10.977249200050075</v>
      </c>
      <c r="AB923" s="11">
        <f t="shared" si="482"/>
        <v>479.99999999999994</v>
      </c>
      <c r="AC923" s="11">
        <f t="shared" si="482"/>
        <v>0</v>
      </c>
      <c r="AD923" s="11">
        <f t="shared" si="482"/>
        <v>0</v>
      </c>
      <c r="AE923" s="11">
        <f t="shared" si="482"/>
        <v>0</v>
      </c>
      <c r="AF923" s="11">
        <f t="shared" si="482"/>
        <v>0</v>
      </c>
      <c r="AG923" s="11">
        <f t="shared" si="480"/>
        <v>0</v>
      </c>
      <c r="AH923" s="11">
        <f t="shared" si="480"/>
        <v>0</v>
      </c>
      <c r="AI923" s="11">
        <f t="shared" si="480"/>
        <v>0</v>
      </c>
      <c r="AJ923" s="11">
        <f t="shared" si="480"/>
        <v>0</v>
      </c>
      <c r="AK923" s="11">
        <f t="shared" si="480"/>
        <v>0</v>
      </c>
      <c r="AL923" s="11">
        <f t="shared" si="479"/>
        <v>0</v>
      </c>
      <c r="AM923" s="11">
        <f t="shared" si="479"/>
        <v>0</v>
      </c>
      <c r="AN923" s="11">
        <f t="shared" si="479"/>
        <v>0</v>
      </c>
      <c r="AO923" s="11">
        <f t="shared" si="479"/>
        <v>0</v>
      </c>
      <c r="AP923" s="11">
        <f t="shared" si="479"/>
        <v>0</v>
      </c>
      <c r="AQ923" s="11">
        <f t="shared" si="479"/>
        <v>0</v>
      </c>
      <c r="AR923" s="11">
        <f t="shared" si="479"/>
        <v>0</v>
      </c>
      <c r="AS923" s="11">
        <f t="shared" si="479"/>
        <v>0</v>
      </c>
      <c r="AT923" s="11">
        <f t="shared" si="479"/>
        <v>0</v>
      </c>
      <c r="AU923" s="11">
        <f t="shared" si="479"/>
        <v>0</v>
      </c>
      <c r="AV923" s="11">
        <f t="shared" si="479"/>
        <v>181709.71908363362</v>
      </c>
      <c r="AW923" s="11">
        <f t="shared" si="479"/>
        <v>0</v>
      </c>
      <c r="AX923" s="11">
        <f t="shared" si="485"/>
        <v>0</v>
      </c>
      <c r="AY923" s="11">
        <f t="shared" si="485"/>
        <v>1413.7166941154069</v>
      </c>
      <c r="AZ923" s="11">
        <f t="shared" si="485"/>
        <v>1</v>
      </c>
      <c r="BA923" s="11">
        <f t="shared" si="485"/>
        <v>1</v>
      </c>
      <c r="BB923" s="11">
        <f t="shared" si="485"/>
        <v>1</v>
      </c>
      <c r="BC923" s="11">
        <f t="shared" si="485"/>
        <v>1</v>
      </c>
      <c r="BD923" s="11">
        <f t="shared" si="485"/>
        <v>1</v>
      </c>
      <c r="BE923" s="11">
        <f t="shared" si="477"/>
        <v>1</v>
      </c>
      <c r="BF923" s="15" t="str">
        <f t="shared" si="460"/>
        <v>ČSN 42 5715</v>
      </c>
      <c r="BG923" s="44">
        <v>5.9187605593631698</v>
      </c>
      <c r="BJ923" s="17">
        <f t="shared" si="461"/>
        <v>38</v>
      </c>
      <c r="BK923" s="17">
        <f t="shared" si="462"/>
        <v>8</v>
      </c>
      <c r="BX923" s="18">
        <f t="shared" si="464"/>
        <v>753.98223686155029</v>
      </c>
      <c r="BY923" s="42">
        <v>0.11938052083641214</v>
      </c>
      <c r="BZ923" s="43">
        <f t="shared" si="465"/>
        <v>20.169851380042466</v>
      </c>
      <c r="CA923" s="18">
        <f t="shared" si="466"/>
        <v>90854.859541816812</v>
      </c>
      <c r="CB923" s="18">
        <f t="shared" si="467"/>
        <v>4781.8347127272009</v>
      </c>
      <c r="CC923" s="18">
        <f t="shared" si="468"/>
        <v>7370.6666666666661</v>
      </c>
      <c r="CD923" s="25">
        <f t="shared" si="469"/>
        <v>1.5413888412012864</v>
      </c>
      <c r="CE923" s="26">
        <f t="shared" si="470"/>
        <v>10.977249200050075</v>
      </c>
      <c r="CF923" s="18">
        <f t="shared" si="471"/>
        <v>479.99999999999994</v>
      </c>
      <c r="CG923" s="18"/>
      <c r="CZ923" s="18">
        <f t="shared" si="472"/>
        <v>181709.71908363362</v>
      </c>
      <c r="DC923" s="18">
        <f t="shared" si="463"/>
        <v>1413.7166941154069</v>
      </c>
      <c r="DD923" s="17">
        <f t="shared" si="473"/>
        <v>1</v>
      </c>
      <c r="DE923" s="17">
        <f t="shared" si="474"/>
        <v>1</v>
      </c>
      <c r="DF923" s="17">
        <f t="shared" si="475"/>
        <v>1</v>
      </c>
      <c r="DG923" s="17">
        <v>1</v>
      </c>
      <c r="DH923" s="17">
        <v>1</v>
      </c>
      <c r="DI923" s="17">
        <v>1</v>
      </c>
      <c r="DJ923" s="20" t="s">
        <v>981</v>
      </c>
      <c r="DK923" s="45"/>
      <c r="DL923" s="46"/>
      <c r="DN923" s="46"/>
      <c r="DO923" s="46"/>
      <c r="DP923" s="46"/>
      <c r="DU923" s="48"/>
    </row>
    <row r="924" spans="1:125" x14ac:dyDescent="0.2">
      <c r="A924" s="15" t="s">
        <v>105</v>
      </c>
      <c r="B924" s="10" t="s">
        <v>1024</v>
      </c>
      <c r="C924" s="11">
        <f t="shared" si="458"/>
        <v>2.589457744721388</v>
      </c>
      <c r="D924" s="11">
        <f t="shared" si="484"/>
        <v>0</v>
      </c>
      <c r="E924" s="11">
        <f t="shared" si="484"/>
        <v>0</v>
      </c>
      <c r="F924" s="11">
        <f t="shared" si="484"/>
        <v>44.5</v>
      </c>
      <c r="G924" s="11">
        <f t="shared" si="484"/>
        <v>2.5</v>
      </c>
      <c r="H924" s="11">
        <f t="shared" si="484"/>
        <v>0</v>
      </c>
      <c r="I924" s="11">
        <f t="shared" si="484"/>
        <v>0</v>
      </c>
      <c r="J924" s="11">
        <f t="shared" si="484"/>
        <v>0</v>
      </c>
      <c r="K924" s="11">
        <f t="shared" si="483"/>
        <v>0</v>
      </c>
      <c r="L924" s="11">
        <f t="shared" si="483"/>
        <v>0</v>
      </c>
      <c r="M924" s="11">
        <f t="shared" si="483"/>
        <v>0</v>
      </c>
      <c r="N924" s="11">
        <f t="shared" si="483"/>
        <v>0</v>
      </c>
      <c r="O924" s="11">
        <f t="shared" si="483"/>
        <v>0</v>
      </c>
      <c r="P924" s="11">
        <f t="shared" si="483"/>
        <v>0</v>
      </c>
      <c r="Q924" s="11">
        <f t="shared" si="483"/>
        <v>0</v>
      </c>
      <c r="R924" s="11">
        <f t="shared" si="483"/>
        <v>0</v>
      </c>
      <c r="S924" s="11">
        <f t="shared" si="483"/>
        <v>0</v>
      </c>
      <c r="T924" s="11">
        <f t="shared" si="481"/>
        <v>329.86722862692829</v>
      </c>
      <c r="U924" s="40">
        <f t="shared" si="459"/>
        <v>0.13980087308474581</v>
      </c>
      <c r="V924" s="11">
        <f t="shared" si="482"/>
        <v>53.988474370639985</v>
      </c>
      <c r="W924" s="11">
        <f t="shared" si="482"/>
        <v>72993.432684602478</v>
      </c>
      <c r="X924" s="11">
        <f t="shared" si="482"/>
        <v>3280.6037161619092</v>
      </c>
      <c r="Y924" s="11">
        <f t="shared" si="482"/>
        <v>4415.2083333333348</v>
      </c>
      <c r="Z924" s="11">
        <f t="shared" si="482"/>
        <v>1.3458523842979848</v>
      </c>
      <c r="AA924" s="11">
        <f t="shared" si="482"/>
        <v>14.875525200812239</v>
      </c>
      <c r="AB924" s="11">
        <f t="shared" si="482"/>
        <v>210</v>
      </c>
      <c r="AC924" s="11">
        <f t="shared" si="482"/>
        <v>0</v>
      </c>
      <c r="AD924" s="11">
        <f t="shared" si="482"/>
        <v>0</v>
      </c>
      <c r="AE924" s="11">
        <f t="shared" si="482"/>
        <v>0</v>
      </c>
      <c r="AF924" s="11">
        <f t="shared" si="482"/>
        <v>0</v>
      </c>
      <c r="AG924" s="11">
        <f t="shared" si="480"/>
        <v>0</v>
      </c>
      <c r="AH924" s="11">
        <f t="shared" si="480"/>
        <v>0</v>
      </c>
      <c r="AI924" s="11">
        <f t="shared" si="480"/>
        <v>0</v>
      </c>
      <c r="AJ924" s="11">
        <f t="shared" si="480"/>
        <v>0</v>
      </c>
      <c r="AK924" s="11">
        <f t="shared" si="480"/>
        <v>0</v>
      </c>
      <c r="AL924" s="11">
        <f t="shared" si="479"/>
        <v>0</v>
      </c>
      <c r="AM924" s="11">
        <f t="shared" si="479"/>
        <v>0</v>
      </c>
      <c r="AN924" s="11">
        <f t="shared" si="479"/>
        <v>0</v>
      </c>
      <c r="AO924" s="11">
        <f t="shared" si="479"/>
        <v>0</v>
      </c>
      <c r="AP924" s="11">
        <f t="shared" si="479"/>
        <v>0</v>
      </c>
      <c r="AQ924" s="11">
        <f t="shared" si="479"/>
        <v>0</v>
      </c>
      <c r="AR924" s="11">
        <f t="shared" si="479"/>
        <v>0</v>
      </c>
      <c r="AS924" s="11">
        <f t="shared" si="479"/>
        <v>0</v>
      </c>
      <c r="AT924" s="11">
        <f t="shared" si="479"/>
        <v>0</v>
      </c>
      <c r="AU924" s="11">
        <f t="shared" si="479"/>
        <v>0</v>
      </c>
      <c r="AV924" s="11">
        <f t="shared" si="479"/>
        <v>145986.86536920496</v>
      </c>
      <c r="AW924" s="11">
        <f t="shared" si="479"/>
        <v>0</v>
      </c>
      <c r="AX924" s="11">
        <f t="shared" si="485"/>
        <v>0</v>
      </c>
      <c r="AY924" s="11">
        <f t="shared" si="485"/>
        <v>2770.8847204661975</v>
      </c>
      <c r="AZ924" s="11">
        <f t="shared" si="485"/>
        <v>1</v>
      </c>
      <c r="BA924" s="11">
        <f t="shared" si="485"/>
        <v>1</v>
      </c>
      <c r="BB924" s="11">
        <f t="shared" si="485"/>
        <v>1</v>
      </c>
      <c r="BC924" s="11">
        <f t="shared" si="485"/>
        <v>1</v>
      </c>
      <c r="BD924" s="11">
        <f t="shared" si="485"/>
        <v>1</v>
      </c>
      <c r="BE924" s="11">
        <f t="shared" si="477"/>
        <v>1</v>
      </c>
      <c r="BF924" s="15" t="str">
        <f t="shared" si="460"/>
        <v>ČSN 42 5715</v>
      </c>
      <c r="BG924" s="44">
        <v>2.589457744721388</v>
      </c>
      <c r="BJ924" s="17">
        <f t="shared" si="461"/>
        <v>44.5</v>
      </c>
      <c r="BK924" s="17">
        <f t="shared" si="462"/>
        <v>2.5</v>
      </c>
      <c r="BX924" s="18">
        <f t="shared" si="464"/>
        <v>329.86722862692829</v>
      </c>
      <c r="BY924" s="42">
        <v>0.13980087308474581</v>
      </c>
      <c r="BZ924" s="43">
        <f t="shared" si="465"/>
        <v>53.988474370639985</v>
      </c>
      <c r="CA924" s="18">
        <f t="shared" si="466"/>
        <v>72993.432684602478</v>
      </c>
      <c r="CB924" s="18">
        <f t="shared" si="467"/>
        <v>3280.6037161619092</v>
      </c>
      <c r="CC924" s="18">
        <f t="shared" si="468"/>
        <v>4415.2083333333348</v>
      </c>
      <c r="CD924" s="25">
        <f t="shared" si="469"/>
        <v>1.3458523842979848</v>
      </c>
      <c r="CE924" s="26">
        <f t="shared" si="470"/>
        <v>14.875525200812239</v>
      </c>
      <c r="CF924" s="18">
        <f t="shared" si="471"/>
        <v>210</v>
      </c>
      <c r="CG924" s="18"/>
      <c r="CZ924" s="18">
        <f t="shared" si="472"/>
        <v>145986.86536920496</v>
      </c>
      <c r="DC924" s="18">
        <f t="shared" si="463"/>
        <v>2770.8847204661975</v>
      </c>
      <c r="DD924" s="17">
        <f t="shared" si="473"/>
        <v>1</v>
      </c>
      <c r="DE924" s="17">
        <f t="shared" si="474"/>
        <v>1</v>
      </c>
      <c r="DF924" s="17">
        <f t="shared" si="475"/>
        <v>1</v>
      </c>
      <c r="DG924" s="17">
        <v>1</v>
      </c>
      <c r="DH924" s="17">
        <v>1</v>
      </c>
      <c r="DI924" s="17">
        <v>1</v>
      </c>
      <c r="DJ924" s="20" t="s">
        <v>981</v>
      </c>
      <c r="DK924" s="45"/>
      <c r="DL924" s="46"/>
      <c r="DN924" s="46"/>
      <c r="DO924" s="46"/>
      <c r="DP924" s="46"/>
      <c r="DU924" s="48"/>
    </row>
    <row r="925" spans="1:125" x14ac:dyDescent="0.2">
      <c r="A925" s="15" t="s">
        <v>105</v>
      </c>
      <c r="B925" s="10" t="s">
        <v>1025</v>
      </c>
      <c r="C925" s="11">
        <f t="shared" si="458"/>
        <v>3.0703570401696458</v>
      </c>
      <c r="D925" s="11">
        <f t="shared" si="484"/>
        <v>0</v>
      </c>
      <c r="E925" s="11">
        <f t="shared" si="484"/>
        <v>0</v>
      </c>
      <c r="F925" s="11">
        <f t="shared" si="484"/>
        <v>44.5</v>
      </c>
      <c r="G925" s="11">
        <f t="shared" si="484"/>
        <v>3</v>
      </c>
      <c r="H925" s="11">
        <f t="shared" si="484"/>
        <v>0</v>
      </c>
      <c r="I925" s="11">
        <f t="shared" si="484"/>
        <v>0</v>
      </c>
      <c r="J925" s="11">
        <f t="shared" si="484"/>
        <v>0</v>
      </c>
      <c r="K925" s="11">
        <f t="shared" si="483"/>
        <v>0</v>
      </c>
      <c r="L925" s="11">
        <f t="shared" si="483"/>
        <v>0</v>
      </c>
      <c r="M925" s="11">
        <f t="shared" si="483"/>
        <v>0</v>
      </c>
      <c r="N925" s="11">
        <f t="shared" si="483"/>
        <v>0</v>
      </c>
      <c r="O925" s="11">
        <f t="shared" si="483"/>
        <v>0</v>
      </c>
      <c r="P925" s="11">
        <f t="shared" si="483"/>
        <v>0</v>
      </c>
      <c r="Q925" s="11">
        <f t="shared" si="483"/>
        <v>0</v>
      </c>
      <c r="R925" s="11">
        <f t="shared" si="483"/>
        <v>0</v>
      </c>
      <c r="S925" s="11">
        <f t="shared" si="483"/>
        <v>0</v>
      </c>
      <c r="T925" s="11">
        <f t="shared" si="481"/>
        <v>391.12828537192922</v>
      </c>
      <c r="U925" s="40">
        <f t="shared" si="459"/>
        <v>0.13980087308474581</v>
      </c>
      <c r="V925" s="11">
        <f t="shared" si="482"/>
        <v>45.532448264395171</v>
      </c>
      <c r="W925" s="11">
        <f t="shared" si="482"/>
        <v>84642.605506269058</v>
      </c>
      <c r="X925" s="11">
        <f t="shared" si="482"/>
        <v>3804.1620452255756</v>
      </c>
      <c r="Y925" s="11">
        <f t="shared" si="482"/>
        <v>5175.75</v>
      </c>
      <c r="Z925" s="11">
        <f t="shared" si="482"/>
        <v>1.3605492979711102</v>
      </c>
      <c r="AA925" s="11">
        <f t="shared" si="482"/>
        <v>14.710752869924775</v>
      </c>
      <c r="AB925" s="11">
        <f t="shared" si="482"/>
        <v>249</v>
      </c>
      <c r="AC925" s="11">
        <f t="shared" si="482"/>
        <v>0</v>
      </c>
      <c r="AD925" s="11">
        <f t="shared" si="482"/>
        <v>0</v>
      </c>
      <c r="AE925" s="11">
        <f t="shared" si="482"/>
        <v>0</v>
      </c>
      <c r="AF925" s="11">
        <f t="shared" si="482"/>
        <v>0</v>
      </c>
      <c r="AG925" s="11">
        <f t="shared" si="480"/>
        <v>0</v>
      </c>
      <c r="AH925" s="11">
        <f t="shared" si="480"/>
        <v>0</v>
      </c>
      <c r="AI925" s="11">
        <f t="shared" si="480"/>
        <v>0</v>
      </c>
      <c r="AJ925" s="11">
        <f t="shared" si="480"/>
        <v>0</v>
      </c>
      <c r="AK925" s="11">
        <f t="shared" si="480"/>
        <v>0</v>
      </c>
      <c r="AL925" s="11">
        <f t="shared" si="479"/>
        <v>0</v>
      </c>
      <c r="AM925" s="11">
        <f t="shared" si="479"/>
        <v>0</v>
      </c>
      <c r="AN925" s="11">
        <f t="shared" si="479"/>
        <v>0</v>
      </c>
      <c r="AO925" s="11">
        <f t="shared" si="479"/>
        <v>0</v>
      </c>
      <c r="AP925" s="11">
        <f t="shared" si="479"/>
        <v>0</v>
      </c>
      <c r="AQ925" s="11">
        <f t="shared" si="479"/>
        <v>0</v>
      </c>
      <c r="AR925" s="11">
        <f t="shared" si="479"/>
        <v>0</v>
      </c>
      <c r="AS925" s="11">
        <f t="shared" ref="AR925:AZ962" si="486">IF($A925="x",CW925,"")</f>
        <v>0</v>
      </c>
      <c r="AT925" s="11">
        <f t="shared" si="486"/>
        <v>0</v>
      </c>
      <c r="AU925" s="11">
        <f t="shared" si="486"/>
        <v>0</v>
      </c>
      <c r="AV925" s="11">
        <f t="shared" si="486"/>
        <v>169285.21101253812</v>
      </c>
      <c r="AW925" s="11">
        <f t="shared" si="486"/>
        <v>0</v>
      </c>
      <c r="AX925" s="11">
        <f t="shared" si="485"/>
        <v>0</v>
      </c>
      <c r="AY925" s="11">
        <f t="shared" si="485"/>
        <v>2705.3039738225107</v>
      </c>
      <c r="AZ925" s="11">
        <f t="shared" si="485"/>
        <v>1</v>
      </c>
      <c r="BA925" s="11">
        <f t="shared" si="485"/>
        <v>1</v>
      </c>
      <c r="BB925" s="11">
        <f t="shared" si="485"/>
        <v>1</v>
      </c>
      <c r="BC925" s="11">
        <f t="shared" si="485"/>
        <v>1</v>
      </c>
      <c r="BD925" s="11">
        <f t="shared" si="485"/>
        <v>1</v>
      </c>
      <c r="BE925" s="11">
        <f t="shared" si="477"/>
        <v>1</v>
      </c>
      <c r="BF925" s="15" t="str">
        <f t="shared" si="460"/>
        <v>ČSN 42 5715</v>
      </c>
      <c r="BG925" s="44">
        <v>3.0703570401696458</v>
      </c>
      <c r="BJ925" s="17">
        <f t="shared" si="461"/>
        <v>44.5</v>
      </c>
      <c r="BK925" s="17">
        <f t="shared" si="462"/>
        <v>3</v>
      </c>
      <c r="BX925" s="18">
        <f t="shared" si="464"/>
        <v>391.12828537192922</v>
      </c>
      <c r="BY925" s="42">
        <v>0.13980087308474581</v>
      </c>
      <c r="BZ925" s="43">
        <f t="shared" si="465"/>
        <v>45.532448264395171</v>
      </c>
      <c r="CA925" s="18">
        <f t="shared" si="466"/>
        <v>84642.605506269058</v>
      </c>
      <c r="CB925" s="18">
        <f t="shared" si="467"/>
        <v>3804.1620452255756</v>
      </c>
      <c r="CC925" s="18">
        <f t="shared" si="468"/>
        <v>5175.75</v>
      </c>
      <c r="CD925" s="25">
        <f t="shared" si="469"/>
        <v>1.3605492979711102</v>
      </c>
      <c r="CE925" s="26">
        <f t="shared" si="470"/>
        <v>14.710752869924775</v>
      </c>
      <c r="CF925" s="18">
        <f t="shared" si="471"/>
        <v>249</v>
      </c>
      <c r="CG925" s="18"/>
      <c r="CZ925" s="18">
        <f t="shared" si="472"/>
        <v>169285.21101253812</v>
      </c>
      <c r="DC925" s="18">
        <f t="shared" si="463"/>
        <v>2705.3039738225107</v>
      </c>
      <c r="DD925" s="17">
        <f t="shared" si="473"/>
        <v>1</v>
      </c>
      <c r="DE925" s="17">
        <f t="shared" si="474"/>
        <v>1</v>
      </c>
      <c r="DF925" s="17">
        <f t="shared" si="475"/>
        <v>1</v>
      </c>
      <c r="DG925" s="17">
        <v>1</v>
      </c>
      <c r="DH925" s="17">
        <v>1</v>
      </c>
      <c r="DI925" s="17">
        <v>1</v>
      </c>
      <c r="DJ925" s="20" t="s">
        <v>981</v>
      </c>
      <c r="DK925" s="45"/>
      <c r="DL925" s="46"/>
      <c r="DN925" s="46"/>
      <c r="DO925" s="46"/>
      <c r="DP925" s="46"/>
      <c r="DU925" s="48"/>
    </row>
    <row r="926" spans="1:125" x14ac:dyDescent="0.2">
      <c r="A926" s="15" t="s">
        <v>105</v>
      </c>
      <c r="B926" s="10" t="s">
        <v>1026</v>
      </c>
      <c r="C926" s="11">
        <f t="shared" si="458"/>
        <v>3.5389255844525631</v>
      </c>
      <c r="D926" s="11">
        <f t="shared" si="484"/>
        <v>0</v>
      </c>
      <c r="E926" s="11">
        <f t="shared" si="484"/>
        <v>0</v>
      </c>
      <c r="F926" s="11">
        <f t="shared" si="484"/>
        <v>44.5</v>
      </c>
      <c r="G926" s="11">
        <f t="shared" si="484"/>
        <v>3.5</v>
      </c>
      <c r="H926" s="11">
        <f t="shared" si="484"/>
        <v>0</v>
      </c>
      <c r="I926" s="11">
        <f t="shared" si="484"/>
        <v>0</v>
      </c>
      <c r="J926" s="11">
        <f t="shared" si="484"/>
        <v>0</v>
      </c>
      <c r="K926" s="11">
        <f t="shared" si="483"/>
        <v>0</v>
      </c>
      <c r="L926" s="11">
        <f t="shared" si="483"/>
        <v>0</v>
      </c>
      <c r="M926" s="11">
        <f t="shared" si="483"/>
        <v>0</v>
      </c>
      <c r="N926" s="11">
        <f t="shared" si="483"/>
        <v>0</v>
      </c>
      <c r="O926" s="11">
        <f t="shared" si="483"/>
        <v>0</v>
      </c>
      <c r="P926" s="11">
        <f t="shared" si="483"/>
        <v>0</v>
      </c>
      <c r="Q926" s="11">
        <f t="shared" si="483"/>
        <v>0</v>
      </c>
      <c r="R926" s="11">
        <f t="shared" si="483"/>
        <v>0</v>
      </c>
      <c r="S926" s="11">
        <f t="shared" si="483"/>
        <v>0</v>
      </c>
      <c r="T926" s="11">
        <f t="shared" si="481"/>
        <v>450.81854579013532</v>
      </c>
      <c r="U926" s="40">
        <f t="shared" si="459"/>
        <v>0.13980087308474581</v>
      </c>
      <c r="V926" s="11">
        <f t="shared" si="482"/>
        <v>39.503761734614628</v>
      </c>
      <c r="W926" s="11">
        <f t="shared" si="482"/>
        <v>95418.562832393334</v>
      </c>
      <c r="X926" s="11">
        <f t="shared" ref="X926:AI950" si="487">IF($A926="x",CB926,"")</f>
        <v>4288.47473404015</v>
      </c>
      <c r="Y926" s="11">
        <f t="shared" si="487"/>
        <v>5897.7916666666642</v>
      </c>
      <c r="Z926" s="11">
        <f t="shared" si="487"/>
        <v>1.3752655739935735</v>
      </c>
      <c r="AA926" s="11">
        <f t="shared" si="487"/>
        <v>14.548410566106526</v>
      </c>
      <c r="AB926" s="11">
        <f t="shared" si="487"/>
        <v>287</v>
      </c>
      <c r="AC926" s="11">
        <f t="shared" si="487"/>
        <v>0</v>
      </c>
      <c r="AD926" s="11">
        <f t="shared" si="487"/>
        <v>0</v>
      </c>
      <c r="AE926" s="11">
        <f t="shared" si="487"/>
        <v>0</v>
      </c>
      <c r="AF926" s="11">
        <f t="shared" si="487"/>
        <v>0</v>
      </c>
      <c r="AG926" s="11">
        <f t="shared" si="480"/>
        <v>0</v>
      </c>
      <c r="AH926" s="11">
        <f t="shared" si="480"/>
        <v>0</v>
      </c>
      <c r="AI926" s="11">
        <f t="shared" si="480"/>
        <v>0</v>
      </c>
      <c r="AJ926" s="11">
        <f t="shared" si="480"/>
        <v>0</v>
      </c>
      <c r="AK926" s="11">
        <f t="shared" si="480"/>
        <v>0</v>
      </c>
      <c r="AL926" s="11">
        <f t="shared" si="480"/>
        <v>0</v>
      </c>
      <c r="AM926" s="11">
        <f t="shared" si="480"/>
        <v>0</v>
      </c>
      <c r="AN926" s="11">
        <f t="shared" si="480"/>
        <v>0</v>
      </c>
      <c r="AO926" s="11">
        <f t="shared" si="480"/>
        <v>0</v>
      </c>
      <c r="AP926" s="11">
        <f t="shared" si="480"/>
        <v>0</v>
      </c>
      <c r="AQ926" s="11">
        <f t="shared" si="480"/>
        <v>0</v>
      </c>
      <c r="AR926" s="11">
        <f t="shared" si="486"/>
        <v>0</v>
      </c>
      <c r="AS926" s="11">
        <f t="shared" si="486"/>
        <v>0</v>
      </c>
      <c r="AT926" s="11">
        <f t="shared" si="486"/>
        <v>0</v>
      </c>
      <c r="AU926" s="11">
        <f t="shared" si="486"/>
        <v>0</v>
      </c>
      <c r="AV926" s="11">
        <f t="shared" si="486"/>
        <v>190837.12566478667</v>
      </c>
      <c r="AW926" s="11">
        <f t="shared" si="486"/>
        <v>0</v>
      </c>
      <c r="AX926" s="11">
        <f t="shared" si="485"/>
        <v>0</v>
      </c>
      <c r="AY926" s="11">
        <f t="shared" si="485"/>
        <v>2640.508625342221</v>
      </c>
      <c r="AZ926" s="11">
        <f t="shared" si="485"/>
        <v>1</v>
      </c>
      <c r="BA926" s="11">
        <f t="shared" si="485"/>
        <v>1</v>
      </c>
      <c r="BB926" s="11">
        <f t="shared" si="485"/>
        <v>1</v>
      </c>
      <c r="BC926" s="11">
        <f t="shared" si="485"/>
        <v>1</v>
      </c>
      <c r="BD926" s="11">
        <f t="shared" si="485"/>
        <v>1</v>
      </c>
      <c r="BE926" s="11">
        <f t="shared" si="477"/>
        <v>1</v>
      </c>
      <c r="BF926" s="15" t="str">
        <f t="shared" si="460"/>
        <v>ČSN 42 5715</v>
      </c>
      <c r="BG926" s="44">
        <v>3.5389255844525631</v>
      </c>
      <c r="BJ926" s="17">
        <f t="shared" si="461"/>
        <v>44.5</v>
      </c>
      <c r="BK926" s="17">
        <f t="shared" si="462"/>
        <v>3.5</v>
      </c>
      <c r="BX926" s="18">
        <f t="shared" si="464"/>
        <v>450.81854579013532</v>
      </c>
      <c r="BY926" s="42">
        <v>0.13980087308474581</v>
      </c>
      <c r="BZ926" s="43">
        <f t="shared" si="465"/>
        <v>39.503761734614628</v>
      </c>
      <c r="CA926" s="18">
        <f t="shared" si="466"/>
        <v>95418.562832393334</v>
      </c>
      <c r="CB926" s="18">
        <f t="shared" si="467"/>
        <v>4288.47473404015</v>
      </c>
      <c r="CC926" s="18">
        <f t="shared" si="468"/>
        <v>5897.7916666666642</v>
      </c>
      <c r="CD926" s="25">
        <f t="shared" si="469"/>
        <v>1.3752655739935735</v>
      </c>
      <c r="CE926" s="26">
        <f t="shared" si="470"/>
        <v>14.548410566106526</v>
      </c>
      <c r="CF926" s="18">
        <f t="shared" si="471"/>
        <v>287</v>
      </c>
      <c r="CG926" s="18"/>
      <c r="CZ926" s="18">
        <f t="shared" si="472"/>
        <v>190837.12566478667</v>
      </c>
      <c r="DC926" s="18">
        <f t="shared" si="463"/>
        <v>2640.508625342221</v>
      </c>
      <c r="DD926" s="17">
        <f t="shared" si="473"/>
        <v>1</v>
      </c>
      <c r="DE926" s="17">
        <f t="shared" si="474"/>
        <v>1</v>
      </c>
      <c r="DF926" s="17">
        <f t="shared" si="475"/>
        <v>1</v>
      </c>
      <c r="DG926" s="17">
        <v>1</v>
      </c>
      <c r="DH926" s="17">
        <v>1</v>
      </c>
      <c r="DI926" s="17">
        <v>1</v>
      </c>
      <c r="DJ926" s="20" t="s">
        <v>981</v>
      </c>
      <c r="DK926" s="45"/>
      <c r="DL926" s="46"/>
      <c r="DN926" s="46"/>
      <c r="DO926" s="46"/>
      <c r="DP926" s="46"/>
      <c r="DU926" s="48"/>
    </row>
    <row r="927" spans="1:125" x14ac:dyDescent="0.2">
      <c r="A927" s="15" t="s">
        <v>105</v>
      </c>
      <c r="B927" s="10" t="s">
        <v>1027</v>
      </c>
      <c r="C927" s="11">
        <f t="shared" si="458"/>
        <v>3.9951633775701425</v>
      </c>
      <c r="D927" s="11">
        <f t="shared" si="484"/>
        <v>0</v>
      </c>
      <c r="E927" s="11">
        <f t="shared" si="484"/>
        <v>0</v>
      </c>
      <c r="F927" s="11">
        <f t="shared" si="484"/>
        <v>44.5</v>
      </c>
      <c r="G927" s="11">
        <f t="shared" si="484"/>
        <v>4</v>
      </c>
      <c r="H927" s="11">
        <f t="shared" si="484"/>
        <v>0</v>
      </c>
      <c r="I927" s="11">
        <f t="shared" si="484"/>
        <v>0</v>
      </c>
      <c r="J927" s="11">
        <f t="shared" si="484"/>
        <v>0</v>
      </c>
      <c r="K927" s="11">
        <f t="shared" si="483"/>
        <v>0</v>
      </c>
      <c r="L927" s="11">
        <f t="shared" si="483"/>
        <v>0</v>
      </c>
      <c r="M927" s="11">
        <f t="shared" si="483"/>
        <v>0</v>
      </c>
      <c r="N927" s="11">
        <f t="shared" si="483"/>
        <v>0</v>
      </c>
      <c r="O927" s="11">
        <f t="shared" si="483"/>
        <v>0</v>
      </c>
      <c r="P927" s="11">
        <f t="shared" si="483"/>
        <v>0</v>
      </c>
      <c r="Q927" s="11">
        <f t="shared" si="483"/>
        <v>0</v>
      </c>
      <c r="R927" s="11">
        <f t="shared" si="483"/>
        <v>0</v>
      </c>
      <c r="S927" s="11">
        <f t="shared" si="483"/>
        <v>0</v>
      </c>
      <c r="T927" s="11">
        <f t="shared" si="481"/>
        <v>508.93800988154646</v>
      </c>
      <c r="U927" s="40">
        <f t="shared" si="459"/>
        <v>0.13980087308474581</v>
      </c>
      <c r="V927" s="11">
        <f t="shared" ref="V927:AC976" si="488">IF($A927="x",BZ927,"")</f>
        <v>34.992529684674068</v>
      </c>
      <c r="W927" s="11">
        <f t="shared" si="488"/>
        <v>105366.07235828892</v>
      </c>
      <c r="X927" s="11">
        <f t="shared" si="487"/>
        <v>4735.5538138556822</v>
      </c>
      <c r="Y927" s="11">
        <f t="shared" si="487"/>
        <v>6582.3333333333321</v>
      </c>
      <c r="Z927" s="11">
        <f t="shared" si="487"/>
        <v>1.3899817406940211</v>
      </c>
      <c r="AA927" s="11">
        <f t="shared" si="487"/>
        <v>14.388580541526673</v>
      </c>
      <c r="AB927" s="11">
        <f t="shared" si="487"/>
        <v>324</v>
      </c>
      <c r="AC927" s="11">
        <f t="shared" si="487"/>
        <v>0</v>
      </c>
      <c r="AD927" s="11">
        <f t="shared" si="487"/>
        <v>0</v>
      </c>
      <c r="AE927" s="11">
        <f t="shared" si="487"/>
        <v>0</v>
      </c>
      <c r="AF927" s="11">
        <f t="shared" si="487"/>
        <v>0</v>
      </c>
      <c r="AG927" s="11">
        <f t="shared" si="480"/>
        <v>0</v>
      </c>
      <c r="AH927" s="11">
        <f t="shared" si="480"/>
        <v>0</v>
      </c>
      <c r="AI927" s="11">
        <f t="shared" si="480"/>
        <v>0</v>
      </c>
      <c r="AJ927" s="11">
        <f t="shared" si="480"/>
        <v>0</v>
      </c>
      <c r="AK927" s="11">
        <f t="shared" si="480"/>
        <v>0</v>
      </c>
      <c r="AL927" s="11">
        <f t="shared" si="480"/>
        <v>0</v>
      </c>
      <c r="AM927" s="11">
        <f t="shared" si="480"/>
        <v>0</v>
      </c>
      <c r="AN927" s="11">
        <f t="shared" si="480"/>
        <v>0</v>
      </c>
      <c r="AO927" s="11">
        <f t="shared" si="480"/>
        <v>0</v>
      </c>
      <c r="AP927" s="11">
        <f t="shared" si="480"/>
        <v>0</v>
      </c>
      <c r="AQ927" s="11">
        <f t="shared" si="480"/>
        <v>0</v>
      </c>
      <c r="AR927" s="11">
        <f t="shared" si="486"/>
        <v>0</v>
      </c>
      <c r="AS927" s="11">
        <f t="shared" si="486"/>
        <v>0</v>
      </c>
      <c r="AT927" s="11">
        <f t="shared" si="486"/>
        <v>0</v>
      </c>
      <c r="AU927" s="11">
        <f t="shared" si="486"/>
        <v>0</v>
      </c>
      <c r="AV927" s="11">
        <f t="shared" si="486"/>
        <v>210732.14471657784</v>
      </c>
      <c r="AW927" s="11">
        <f t="shared" si="486"/>
        <v>0</v>
      </c>
      <c r="AX927" s="11">
        <f t="shared" si="485"/>
        <v>0</v>
      </c>
      <c r="AY927" s="11">
        <f t="shared" si="485"/>
        <v>2576.4986750253292</v>
      </c>
      <c r="AZ927" s="11">
        <f t="shared" si="485"/>
        <v>1</v>
      </c>
      <c r="BA927" s="11">
        <f t="shared" si="485"/>
        <v>1</v>
      </c>
      <c r="BB927" s="11">
        <f t="shared" si="485"/>
        <v>1</v>
      </c>
      <c r="BC927" s="11">
        <f t="shared" si="485"/>
        <v>1</v>
      </c>
      <c r="BD927" s="11">
        <f t="shared" si="485"/>
        <v>1</v>
      </c>
      <c r="BE927" s="11">
        <f t="shared" si="477"/>
        <v>1</v>
      </c>
      <c r="BF927" s="15" t="str">
        <f t="shared" si="460"/>
        <v>ČSN 42 5715</v>
      </c>
      <c r="BG927" s="44">
        <v>3.9951633775701425</v>
      </c>
      <c r="BJ927" s="17">
        <f t="shared" si="461"/>
        <v>44.5</v>
      </c>
      <c r="BK927" s="17">
        <f t="shared" si="462"/>
        <v>4</v>
      </c>
      <c r="BX927" s="18">
        <f t="shared" si="464"/>
        <v>508.93800988154646</v>
      </c>
      <c r="BY927" s="42">
        <v>0.13980087308474581</v>
      </c>
      <c r="BZ927" s="43">
        <f t="shared" si="465"/>
        <v>34.992529684674068</v>
      </c>
      <c r="CA927" s="18">
        <f t="shared" si="466"/>
        <v>105366.07235828892</v>
      </c>
      <c r="CB927" s="18">
        <f t="shared" si="467"/>
        <v>4735.5538138556822</v>
      </c>
      <c r="CC927" s="18">
        <f t="shared" si="468"/>
        <v>6582.3333333333321</v>
      </c>
      <c r="CD927" s="25">
        <f t="shared" si="469"/>
        <v>1.3899817406940211</v>
      </c>
      <c r="CE927" s="26">
        <f t="shared" si="470"/>
        <v>14.388580541526673</v>
      </c>
      <c r="CF927" s="18">
        <f t="shared" si="471"/>
        <v>324</v>
      </c>
      <c r="CG927" s="18"/>
      <c r="CZ927" s="18">
        <f t="shared" si="472"/>
        <v>210732.14471657784</v>
      </c>
      <c r="DC927" s="18">
        <f t="shared" si="463"/>
        <v>2576.4986750253292</v>
      </c>
      <c r="DD927" s="17">
        <f t="shared" si="473"/>
        <v>1</v>
      </c>
      <c r="DE927" s="17">
        <f t="shared" si="474"/>
        <v>1</v>
      </c>
      <c r="DF927" s="17">
        <f t="shared" si="475"/>
        <v>1</v>
      </c>
      <c r="DG927" s="17">
        <v>1</v>
      </c>
      <c r="DH927" s="17">
        <v>1</v>
      </c>
      <c r="DI927" s="17">
        <v>1</v>
      </c>
      <c r="DJ927" s="20" t="s">
        <v>981</v>
      </c>
      <c r="DK927" s="45"/>
      <c r="DL927" s="46"/>
      <c r="DN927" s="46"/>
      <c r="DO927" s="46"/>
      <c r="DP927" s="46"/>
      <c r="DU927" s="48"/>
    </row>
    <row r="928" spans="1:125" x14ac:dyDescent="0.2">
      <c r="A928" s="15" t="s">
        <v>105</v>
      </c>
      <c r="B928" s="10" t="s">
        <v>1028</v>
      </c>
      <c r="C928" s="11">
        <f t="shared" si="458"/>
        <v>4.4390704195223787</v>
      </c>
      <c r="D928" s="11">
        <f t="shared" si="484"/>
        <v>0</v>
      </c>
      <c r="E928" s="11">
        <f t="shared" si="484"/>
        <v>0</v>
      </c>
      <c r="F928" s="11">
        <f t="shared" si="484"/>
        <v>44.5</v>
      </c>
      <c r="G928" s="11">
        <f t="shared" si="484"/>
        <v>4.5</v>
      </c>
      <c r="H928" s="11">
        <f t="shared" si="484"/>
        <v>0</v>
      </c>
      <c r="I928" s="11">
        <f t="shared" si="484"/>
        <v>0</v>
      </c>
      <c r="J928" s="11">
        <f t="shared" si="484"/>
        <v>0</v>
      </c>
      <c r="K928" s="11">
        <f t="shared" si="483"/>
        <v>0</v>
      </c>
      <c r="L928" s="11">
        <f t="shared" si="483"/>
        <v>0</v>
      </c>
      <c r="M928" s="11">
        <f t="shared" si="483"/>
        <v>0</v>
      </c>
      <c r="N928" s="11">
        <f t="shared" si="483"/>
        <v>0</v>
      </c>
      <c r="O928" s="11">
        <f t="shared" si="483"/>
        <v>0</v>
      </c>
      <c r="P928" s="11">
        <f t="shared" si="483"/>
        <v>0</v>
      </c>
      <c r="Q928" s="11">
        <f t="shared" si="483"/>
        <v>0</v>
      </c>
      <c r="R928" s="11">
        <f t="shared" si="483"/>
        <v>0</v>
      </c>
      <c r="S928" s="11">
        <f t="shared" si="483"/>
        <v>0</v>
      </c>
      <c r="T928" s="11">
        <f t="shared" si="481"/>
        <v>565.48667764616278</v>
      </c>
      <c r="U928" s="40">
        <f t="shared" si="459"/>
        <v>0.13980087308474581</v>
      </c>
      <c r="V928" s="11">
        <f t="shared" si="488"/>
        <v>31.493276716206658</v>
      </c>
      <c r="W928" s="11">
        <f t="shared" si="488"/>
        <v>114528.7236820244</v>
      </c>
      <c r="X928" s="11">
        <f t="shared" si="487"/>
        <v>5147.3583677314336</v>
      </c>
      <c r="Y928" s="11">
        <f t="shared" si="487"/>
        <v>7230.375</v>
      </c>
      <c r="Z928" s="11">
        <f t="shared" si="487"/>
        <v>1.4046768232277953</v>
      </c>
      <c r="AA928" s="11">
        <f t="shared" si="487"/>
        <v>14.231347441475807</v>
      </c>
      <c r="AB928" s="11">
        <f t="shared" si="487"/>
        <v>360</v>
      </c>
      <c r="AC928" s="11">
        <f t="shared" si="487"/>
        <v>0</v>
      </c>
      <c r="AD928" s="11">
        <f t="shared" si="487"/>
        <v>0</v>
      </c>
      <c r="AE928" s="11">
        <f t="shared" si="487"/>
        <v>0</v>
      </c>
      <c r="AF928" s="11">
        <f t="shared" si="487"/>
        <v>0</v>
      </c>
      <c r="AG928" s="11">
        <f t="shared" si="480"/>
        <v>0</v>
      </c>
      <c r="AH928" s="11">
        <f t="shared" si="480"/>
        <v>0</v>
      </c>
      <c r="AI928" s="11">
        <f t="shared" si="480"/>
        <v>0</v>
      </c>
      <c r="AJ928" s="11">
        <f t="shared" si="480"/>
        <v>0</v>
      </c>
      <c r="AK928" s="11">
        <f t="shared" si="480"/>
        <v>0</v>
      </c>
      <c r="AL928" s="11">
        <f t="shared" si="480"/>
        <v>0</v>
      </c>
      <c r="AM928" s="11">
        <f t="shared" si="480"/>
        <v>0</v>
      </c>
      <c r="AN928" s="11">
        <f t="shared" si="480"/>
        <v>0</v>
      </c>
      <c r="AO928" s="11">
        <f t="shared" si="480"/>
        <v>0</v>
      </c>
      <c r="AP928" s="11">
        <f t="shared" si="480"/>
        <v>0</v>
      </c>
      <c r="AQ928" s="11">
        <f t="shared" si="480"/>
        <v>0</v>
      </c>
      <c r="AR928" s="11">
        <f t="shared" si="486"/>
        <v>0</v>
      </c>
      <c r="AS928" s="11">
        <f t="shared" si="486"/>
        <v>0</v>
      </c>
      <c r="AT928" s="11">
        <f t="shared" si="486"/>
        <v>0</v>
      </c>
      <c r="AU928" s="11">
        <f t="shared" si="486"/>
        <v>0</v>
      </c>
      <c r="AV928" s="11">
        <f t="shared" si="486"/>
        <v>229057.4473640488</v>
      </c>
      <c r="AW928" s="11">
        <f t="shared" si="486"/>
        <v>0</v>
      </c>
      <c r="AX928" s="11">
        <f t="shared" si="485"/>
        <v>0</v>
      </c>
      <c r="AY928" s="11">
        <f t="shared" si="485"/>
        <v>2513.2741228718346</v>
      </c>
      <c r="AZ928" s="11">
        <f t="shared" si="485"/>
        <v>1</v>
      </c>
      <c r="BA928" s="11">
        <f t="shared" si="485"/>
        <v>1</v>
      </c>
      <c r="BB928" s="11">
        <f t="shared" si="485"/>
        <v>1</v>
      </c>
      <c r="BC928" s="11">
        <f t="shared" si="485"/>
        <v>1</v>
      </c>
      <c r="BD928" s="11">
        <f t="shared" si="485"/>
        <v>1</v>
      </c>
      <c r="BE928" s="11">
        <f t="shared" si="477"/>
        <v>1</v>
      </c>
      <c r="BF928" s="15" t="str">
        <f t="shared" si="460"/>
        <v>ČSN 42 5715</v>
      </c>
      <c r="BG928" s="44">
        <v>4.4390704195223787</v>
      </c>
      <c r="BJ928" s="17">
        <f t="shared" si="461"/>
        <v>44.5</v>
      </c>
      <c r="BK928" s="17">
        <f t="shared" si="462"/>
        <v>4.5</v>
      </c>
      <c r="BX928" s="18">
        <f t="shared" si="464"/>
        <v>565.48667764616278</v>
      </c>
      <c r="BY928" s="42">
        <v>0.13980087308474581</v>
      </c>
      <c r="BZ928" s="43">
        <f t="shared" si="465"/>
        <v>31.493276716206658</v>
      </c>
      <c r="CA928" s="18">
        <f t="shared" si="466"/>
        <v>114528.7236820244</v>
      </c>
      <c r="CB928" s="18">
        <f t="shared" si="467"/>
        <v>5147.3583677314336</v>
      </c>
      <c r="CC928" s="18">
        <f t="shared" si="468"/>
        <v>7230.375</v>
      </c>
      <c r="CD928" s="25">
        <f t="shared" si="469"/>
        <v>1.4046768232277953</v>
      </c>
      <c r="CE928" s="26">
        <f t="shared" si="470"/>
        <v>14.231347441475807</v>
      </c>
      <c r="CF928" s="18">
        <f t="shared" si="471"/>
        <v>360</v>
      </c>
      <c r="CG928" s="18"/>
      <c r="CZ928" s="18">
        <f t="shared" si="472"/>
        <v>229057.4473640488</v>
      </c>
      <c r="DC928" s="18">
        <f t="shared" si="463"/>
        <v>2513.2741228718346</v>
      </c>
      <c r="DD928" s="17">
        <f t="shared" si="473"/>
        <v>1</v>
      </c>
      <c r="DE928" s="17">
        <f t="shared" si="474"/>
        <v>1</v>
      </c>
      <c r="DF928" s="17">
        <f t="shared" si="475"/>
        <v>1</v>
      </c>
      <c r="DG928" s="17">
        <v>1</v>
      </c>
      <c r="DH928" s="17">
        <v>1</v>
      </c>
      <c r="DI928" s="17">
        <v>1</v>
      </c>
      <c r="DJ928" s="20" t="s">
        <v>981</v>
      </c>
      <c r="DK928" s="45"/>
      <c r="DL928" s="46"/>
      <c r="DN928" s="46"/>
      <c r="DO928" s="46"/>
      <c r="DP928" s="46"/>
      <c r="DU928" s="48"/>
    </row>
    <row r="929" spans="1:125" x14ac:dyDescent="0.2">
      <c r="A929" s="15" t="s">
        <v>105</v>
      </c>
      <c r="B929" s="10" t="s">
        <v>1029</v>
      </c>
      <c r="C929" s="11">
        <f t="shared" si="458"/>
        <v>4.870646710309277</v>
      </c>
      <c r="D929" s="11">
        <f t="shared" si="484"/>
        <v>0</v>
      </c>
      <c r="E929" s="11">
        <f t="shared" si="484"/>
        <v>0</v>
      </c>
      <c r="F929" s="11">
        <f t="shared" si="484"/>
        <v>44.5</v>
      </c>
      <c r="G929" s="11">
        <f t="shared" si="484"/>
        <v>5</v>
      </c>
      <c r="H929" s="11">
        <f t="shared" si="484"/>
        <v>0</v>
      </c>
      <c r="I929" s="11">
        <f t="shared" si="484"/>
        <v>0</v>
      </c>
      <c r="J929" s="11">
        <f t="shared" si="484"/>
        <v>0</v>
      </c>
      <c r="K929" s="11">
        <f t="shared" si="483"/>
        <v>0</v>
      </c>
      <c r="L929" s="11">
        <f t="shared" si="483"/>
        <v>0</v>
      </c>
      <c r="M929" s="11">
        <f t="shared" si="483"/>
        <v>0</v>
      </c>
      <c r="N929" s="11">
        <f t="shared" si="483"/>
        <v>0</v>
      </c>
      <c r="O929" s="11">
        <f t="shared" si="483"/>
        <v>0</v>
      </c>
      <c r="P929" s="11">
        <f t="shared" si="483"/>
        <v>0</v>
      </c>
      <c r="Q929" s="11">
        <f t="shared" si="483"/>
        <v>0</v>
      </c>
      <c r="R929" s="11">
        <f t="shared" si="483"/>
        <v>0</v>
      </c>
      <c r="S929" s="11">
        <f t="shared" si="483"/>
        <v>0</v>
      </c>
      <c r="T929" s="11">
        <f t="shared" si="481"/>
        <v>620.46454908398414</v>
      </c>
      <c r="U929" s="40">
        <f t="shared" si="459"/>
        <v>0.13980087308474581</v>
      </c>
      <c r="V929" s="11">
        <f t="shared" si="488"/>
        <v>28.702733209707336</v>
      </c>
      <c r="W929" s="11">
        <f t="shared" si="488"/>
        <v>122948.92830442323</v>
      </c>
      <c r="X929" s="11">
        <f t="shared" si="487"/>
        <v>5525.7945305358753</v>
      </c>
      <c r="Y929" s="11">
        <f t="shared" si="487"/>
        <v>7842.9166666666661</v>
      </c>
      <c r="Z929" s="11">
        <f t="shared" si="487"/>
        <v>1.419328319814686</v>
      </c>
      <c r="AA929" s="11">
        <f t="shared" si="487"/>
        <v>14.076798286542292</v>
      </c>
      <c r="AB929" s="11">
        <f t="shared" si="487"/>
        <v>395</v>
      </c>
      <c r="AC929" s="11">
        <f t="shared" si="487"/>
        <v>0</v>
      </c>
      <c r="AD929" s="11">
        <f t="shared" si="487"/>
        <v>0</v>
      </c>
      <c r="AE929" s="11">
        <f t="shared" si="487"/>
        <v>0</v>
      </c>
      <c r="AF929" s="11">
        <f t="shared" si="487"/>
        <v>0</v>
      </c>
      <c r="AG929" s="11">
        <f t="shared" si="480"/>
        <v>0</v>
      </c>
      <c r="AH929" s="11">
        <f t="shared" si="480"/>
        <v>0</v>
      </c>
      <c r="AI929" s="11">
        <f t="shared" si="480"/>
        <v>0</v>
      </c>
      <c r="AJ929" s="11">
        <f t="shared" si="480"/>
        <v>0</v>
      </c>
      <c r="AK929" s="11">
        <f t="shared" si="480"/>
        <v>0</v>
      </c>
      <c r="AL929" s="11">
        <f t="shared" si="480"/>
        <v>0</v>
      </c>
      <c r="AM929" s="11">
        <f t="shared" si="480"/>
        <v>0</v>
      </c>
      <c r="AN929" s="11">
        <f t="shared" si="480"/>
        <v>0</v>
      </c>
      <c r="AO929" s="11">
        <f t="shared" si="480"/>
        <v>0</v>
      </c>
      <c r="AP929" s="11">
        <f t="shared" si="480"/>
        <v>0</v>
      </c>
      <c r="AQ929" s="11">
        <f t="shared" si="480"/>
        <v>0</v>
      </c>
      <c r="AR929" s="11">
        <f t="shared" si="486"/>
        <v>0</v>
      </c>
      <c r="AS929" s="11">
        <f t="shared" si="486"/>
        <v>0</v>
      </c>
      <c r="AT929" s="11">
        <f t="shared" si="486"/>
        <v>0</v>
      </c>
      <c r="AU929" s="11">
        <f t="shared" si="486"/>
        <v>0</v>
      </c>
      <c r="AV929" s="11">
        <f t="shared" si="486"/>
        <v>245897.85660884646</v>
      </c>
      <c r="AW929" s="11">
        <f t="shared" si="486"/>
        <v>0</v>
      </c>
      <c r="AX929" s="11">
        <f t="shared" si="485"/>
        <v>0</v>
      </c>
      <c r="AY929" s="11">
        <f t="shared" si="485"/>
        <v>2450.8349688817375</v>
      </c>
      <c r="AZ929" s="11">
        <f t="shared" si="485"/>
        <v>1</v>
      </c>
      <c r="BA929" s="11">
        <f t="shared" si="485"/>
        <v>1</v>
      </c>
      <c r="BB929" s="11">
        <f t="shared" si="485"/>
        <v>1</v>
      </c>
      <c r="BC929" s="11">
        <f t="shared" si="485"/>
        <v>1</v>
      </c>
      <c r="BD929" s="11">
        <f t="shared" si="485"/>
        <v>1</v>
      </c>
      <c r="BE929" s="11">
        <f t="shared" si="477"/>
        <v>1</v>
      </c>
      <c r="BF929" s="15" t="str">
        <f t="shared" si="460"/>
        <v>ČSN 42 5715</v>
      </c>
      <c r="BG929" s="44">
        <v>4.870646710309277</v>
      </c>
      <c r="BJ929" s="17">
        <f t="shared" si="461"/>
        <v>44.5</v>
      </c>
      <c r="BK929" s="17">
        <f t="shared" si="462"/>
        <v>5</v>
      </c>
      <c r="BX929" s="18">
        <f t="shared" si="464"/>
        <v>620.46454908398414</v>
      </c>
      <c r="BY929" s="42">
        <v>0.13980087308474581</v>
      </c>
      <c r="BZ929" s="43">
        <f t="shared" si="465"/>
        <v>28.702733209707336</v>
      </c>
      <c r="CA929" s="18">
        <f t="shared" si="466"/>
        <v>122948.92830442323</v>
      </c>
      <c r="CB929" s="18">
        <f t="shared" si="467"/>
        <v>5525.7945305358753</v>
      </c>
      <c r="CC929" s="18">
        <f t="shared" si="468"/>
        <v>7842.9166666666661</v>
      </c>
      <c r="CD929" s="25">
        <f t="shared" si="469"/>
        <v>1.419328319814686</v>
      </c>
      <c r="CE929" s="26">
        <f t="shared" si="470"/>
        <v>14.076798286542292</v>
      </c>
      <c r="CF929" s="18">
        <f t="shared" si="471"/>
        <v>395</v>
      </c>
      <c r="CG929" s="18"/>
      <c r="CZ929" s="18">
        <f t="shared" si="472"/>
        <v>245897.85660884646</v>
      </c>
      <c r="DC929" s="18">
        <f t="shared" si="463"/>
        <v>2450.8349688817375</v>
      </c>
      <c r="DD929" s="17">
        <f t="shared" si="473"/>
        <v>1</v>
      </c>
      <c r="DE929" s="17">
        <f t="shared" si="474"/>
        <v>1</v>
      </c>
      <c r="DF929" s="17">
        <f t="shared" si="475"/>
        <v>1</v>
      </c>
      <c r="DG929" s="17">
        <v>1</v>
      </c>
      <c r="DH929" s="17">
        <v>1</v>
      </c>
      <c r="DI929" s="17">
        <v>1</v>
      </c>
      <c r="DJ929" s="20" t="s">
        <v>981</v>
      </c>
      <c r="DK929" s="45"/>
      <c r="DL929" s="46"/>
      <c r="DN929" s="46"/>
      <c r="DO929" s="46"/>
      <c r="DP929" s="46"/>
      <c r="DU929" s="48"/>
    </row>
    <row r="930" spans="1:125" x14ac:dyDescent="0.2">
      <c r="A930" s="15" t="s">
        <v>105</v>
      </c>
      <c r="B930" s="10" t="s">
        <v>1030</v>
      </c>
      <c r="C930" s="11">
        <f t="shared" si="458"/>
        <v>5.2898922499308352</v>
      </c>
      <c r="D930" s="11">
        <f t="shared" si="484"/>
        <v>0</v>
      </c>
      <c r="E930" s="11">
        <f t="shared" si="484"/>
        <v>0</v>
      </c>
      <c r="F930" s="11">
        <f t="shared" si="484"/>
        <v>44.5</v>
      </c>
      <c r="G930" s="11">
        <f t="shared" si="484"/>
        <v>5.5</v>
      </c>
      <c r="H930" s="11">
        <f t="shared" si="484"/>
        <v>0</v>
      </c>
      <c r="I930" s="11">
        <f t="shared" si="484"/>
        <v>0</v>
      </c>
      <c r="J930" s="11">
        <f t="shared" si="484"/>
        <v>0</v>
      </c>
      <c r="K930" s="11">
        <f t="shared" si="483"/>
        <v>0</v>
      </c>
      <c r="L930" s="11">
        <f t="shared" si="483"/>
        <v>0</v>
      </c>
      <c r="M930" s="11">
        <f t="shared" si="483"/>
        <v>0</v>
      </c>
      <c r="N930" s="11">
        <f t="shared" si="483"/>
        <v>0</v>
      </c>
      <c r="O930" s="11">
        <f t="shared" si="483"/>
        <v>0</v>
      </c>
      <c r="P930" s="11">
        <f t="shared" si="483"/>
        <v>0</v>
      </c>
      <c r="Q930" s="11">
        <f t="shared" si="483"/>
        <v>0</v>
      </c>
      <c r="R930" s="11">
        <f t="shared" si="483"/>
        <v>0</v>
      </c>
      <c r="S930" s="11">
        <f t="shared" si="483"/>
        <v>0</v>
      </c>
      <c r="T930" s="11">
        <f t="shared" si="481"/>
        <v>673.87162419501067</v>
      </c>
      <c r="U930" s="40">
        <f t="shared" si="459"/>
        <v>0.13980087308474581</v>
      </c>
      <c r="V930" s="11">
        <f t="shared" si="488"/>
        <v>26.427924517096496</v>
      </c>
      <c r="W930" s="11">
        <f t="shared" si="488"/>
        <v>130667.91962906378</v>
      </c>
      <c r="X930" s="11">
        <f t="shared" si="487"/>
        <v>5872.7154889466865</v>
      </c>
      <c r="Y930" s="11">
        <f t="shared" si="487"/>
        <v>8420.9583333333321</v>
      </c>
      <c r="Z930" s="11">
        <f t="shared" si="487"/>
        <v>1.4339121909077348</v>
      </c>
      <c r="AA930" s="11">
        <f t="shared" si="487"/>
        <v>13.925022441633621</v>
      </c>
      <c r="AB930" s="11">
        <f t="shared" si="487"/>
        <v>429</v>
      </c>
      <c r="AC930" s="11">
        <f t="shared" si="487"/>
        <v>0</v>
      </c>
      <c r="AD930" s="11">
        <f t="shared" si="487"/>
        <v>0</v>
      </c>
      <c r="AE930" s="11">
        <f t="shared" si="487"/>
        <v>0</v>
      </c>
      <c r="AF930" s="11">
        <f t="shared" si="487"/>
        <v>0</v>
      </c>
      <c r="AG930" s="11">
        <f t="shared" si="480"/>
        <v>0</v>
      </c>
      <c r="AH930" s="11">
        <f t="shared" si="480"/>
        <v>0</v>
      </c>
      <c r="AI930" s="11">
        <f t="shared" si="480"/>
        <v>0</v>
      </c>
      <c r="AJ930" s="11">
        <f t="shared" si="480"/>
        <v>0</v>
      </c>
      <c r="AK930" s="11">
        <f t="shared" si="480"/>
        <v>0</v>
      </c>
      <c r="AL930" s="11">
        <f t="shared" si="480"/>
        <v>0</v>
      </c>
      <c r="AM930" s="11">
        <f t="shared" si="480"/>
        <v>0</v>
      </c>
      <c r="AN930" s="11">
        <f t="shared" si="480"/>
        <v>0</v>
      </c>
      <c r="AO930" s="11">
        <f t="shared" si="480"/>
        <v>0</v>
      </c>
      <c r="AP930" s="11">
        <f t="shared" si="480"/>
        <v>0</v>
      </c>
      <c r="AQ930" s="11">
        <f t="shared" si="480"/>
        <v>0</v>
      </c>
      <c r="AR930" s="11">
        <f t="shared" si="486"/>
        <v>0</v>
      </c>
      <c r="AS930" s="11">
        <f t="shared" si="486"/>
        <v>0</v>
      </c>
      <c r="AT930" s="11">
        <f t="shared" si="486"/>
        <v>0</v>
      </c>
      <c r="AU930" s="11">
        <f t="shared" si="486"/>
        <v>0</v>
      </c>
      <c r="AV930" s="11">
        <f t="shared" si="486"/>
        <v>261335.83925812755</v>
      </c>
      <c r="AW930" s="11">
        <f t="shared" si="486"/>
        <v>0</v>
      </c>
      <c r="AX930" s="11">
        <f t="shared" si="485"/>
        <v>0</v>
      </c>
      <c r="AY930" s="11">
        <f t="shared" si="485"/>
        <v>2389.1812130550375</v>
      </c>
      <c r="AZ930" s="11">
        <f t="shared" si="485"/>
        <v>1</v>
      </c>
      <c r="BA930" s="11">
        <f t="shared" si="485"/>
        <v>1</v>
      </c>
      <c r="BB930" s="11">
        <f t="shared" si="485"/>
        <v>1</v>
      </c>
      <c r="BC930" s="11">
        <f t="shared" si="485"/>
        <v>1</v>
      </c>
      <c r="BD930" s="11">
        <f t="shared" si="485"/>
        <v>1</v>
      </c>
      <c r="BE930" s="11">
        <f t="shared" si="477"/>
        <v>1</v>
      </c>
      <c r="BF930" s="15" t="str">
        <f t="shared" si="460"/>
        <v>ČSN 42 5715</v>
      </c>
      <c r="BG930" s="44">
        <v>5.2898922499308352</v>
      </c>
      <c r="BJ930" s="17">
        <f t="shared" si="461"/>
        <v>44.5</v>
      </c>
      <c r="BK930" s="17">
        <f t="shared" si="462"/>
        <v>5.5</v>
      </c>
      <c r="BX930" s="18">
        <f t="shared" si="464"/>
        <v>673.87162419501067</v>
      </c>
      <c r="BY930" s="42">
        <v>0.13980087308474581</v>
      </c>
      <c r="BZ930" s="43">
        <f t="shared" si="465"/>
        <v>26.427924517096496</v>
      </c>
      <c r="CA930" s="18">
        <f t="shared" si="466"/>
        <v>130667.91962906378</v>
      </c>
      <c r="CB930" s="18">
        <f t="shared" si="467"/>
        <v>5872.7154889466865</v>
      </c>
      <c r="CC930" s="18">
        <f t="shared" si="468"/>
        <v>8420.9583333333321</v>
      </c>
      <c r="CD930" s="25">
        <f t="shared" si="469"/>
        <v>1.4339121909077348</v>
      </c>
      <c r="CE930" s="26">
        <f t="shared" si="470"/>
        <v>13.925022441633621</v>
      </c>
      <c r="CF930" s="18">
        <f t="shared" si="471"/>
        <v>429</v>
      </c>
      <c r="CG930" s="18"/>
      <c r="CZ930" s="18">
        <f t="shared" si="472"/>
        <v>261335.83925812755</v>
      </c>
      <c r="DC930" s="18">
        <f t="shared" si="463"/>
        <v>2389.1812130550375</v>
      </c>
      <c r="DD930" s="17">
        <f t="shared" si="473"/>
        <v>1</v>
      </c>
      <c r="DE930" s="17">
        <f t="shared" si="474"/>
        <v>1</v>
      </c>
      <c r="DF930" s="17">
        <f t="shared" si="475"/>
        <v>1</v>
      </c>
      <c r="DG930" s="17">
        <v>1</v>
      </c>
      <c r="DH930" s="17">
        <v>1</v>
      </c>
      <c r="DI930" s="17">
        <v>1</v>
      </c>
      <c r="DJ930" s="20" t="s">
        <v>981</v>
      </c>
      <c r="DK930" s="45"/>
      <c r="DL930" s="46"/>
      <c r="DN930" s="46"/>
      <c r="DO930" s="46"/>
      <c r="DP930" s="46"/>
      <c r="DU930" s="48"/>
    </row>
    <row r="931" spans="1:125" x14ac:dyDescent="0.2">
      <c r="A931" s="15" t="s">
        <v>105</v>
      </c>
      <c r="B931" s="10" t="s">
        <v>1031</v>
      </c>
      <c r="C931" s="11">
        <f t="shared" si="458"/>
        <v>5.6968070383870533</v>
      </c>
      <c r="D931" s="11">
        <f t="shared" si="484"/>
        <v>0</v>
      </c>
      <c r="E931" s="11">
        <f t="shared" si="484"/>
        <v>0</v>
      </c>
      <c r="F931" s="11">
        <f t="shared" si="484"/>
        <v>44.5</v>
      </c>
      <c r="G931" s="11">
        <f t="shared" si="484"/>
        <v>6</v>
      </c>
      <c r="H931" s="11">
        <f t="shared" si="484"/>
        <v>0</v>
      </c>
      <c r="I931" s="11">
        <f t="shared" si="484"/>
        <v>0</v>
      </c>
      <c r="J931" s="11">
        <f t="shared" si="484"/>
        <v>0</v>
      </c>
      <c r="K931" s="11">
        <f t="shared" si="483"/>
        <v>0</v>
      </c>
      <c r="L931" s="11">
        <f t="shared" si="483"/>
        <v>0</v>
      </c>
      <c r="M931" s="11">
        <f t="shared" si="483"/>
        <v>0</v>
      </c>
      <c r="N931" s="11">
        <f t="shared" si="483"/>
        <v>0</v>
      </c>
      <c r="O931" s="11">
        <f t="shared" si="483"/>
        <v>0</v>
      </c>
      <c r="P931" s="11">
        <f t="shared" si="483"/>
        <v>0</v>
      </c>
      <c r="Q931" s="11">
        <f t="shared" si="483"/>
        <v>0</v>
      </c>
      <c r="R931" s="11">
        <f t="shared" si="483"/>
        <v>0</v>
      </c>
      <c r="S931" s="11">
        <f t="shared" si="483"/>
        <v>0</v>
      </c>
      <c r="T931" s="11">
        <f t="shared" si="481"/>
        <v>725.70790297924225</v>
      </c>
      <c r="U931" s="40">
        <f t="shared" si="459"/>
        <v>0.13980087308474581</v>
      </c>
      <c r="V931" s="11">
        <f t="shared" si="488"/>
        <v>24.540215623018174</v>
      </c>
      <c r="W931" s="11">
        <f t="shared" si="488"/>
        <v>137725.75296227931</v>
      </c>
      <c r="X931" s="11">
        <f t="shared" si="487"/>
        <v>6189.921481450755</v>
      </c>
      <c r="Y931" s="11">
        <f t="shared" si="487"/>
        <v>8965.4999999999982</v>
      </c>
      <c r="Z931" s="11">
        <f t="shared" si="487"/>
        <v>1.4484028637304653</v>
      </c>
      <c r="AA931" s="11">
        <f t="shared" si="487"/>
        <v>13.776111570396052</v>
      </c>
      <c r="AB931" s="11">
        <f t="shared" si="487"/>
        <v>462</v>
      </c>
      <c r="AC931" s="11">
        <f t="shared" si="487"/>
        <v>0</v>
      </c>
      <c r="AD931" s="11">
        <f t="shared" si="487"/>
        <v>0</v>
      </c>
      <c r="AE931" s="11">
        <f t="shared" si="487"/>
        <v>0</v>
      </c>
      <c r="AF931" s="11">
        <f t="shared" si="487"/>
        <v>0</v>
      </c>
      <c r="AG931" s="11">
        <f t="shared" si="480"/>
        <v>0</v>
      </c>
      <c r="AH931" s="11">
        <f t="shared" si="480"/>
        <v>0</v>
      </c>
      <c r="AI931" s="11">
        <f t="shared" si="480"/>
        <v>0</v>
      </c>
      <c r="AJ931" s="11">
        <f t="shared" si="480"/>
        <v>0</v>
      </c>
      <c r="AK931" s="11">
        <f t="shared" si="480"/>
        <v>0</v>
      </c>
      <c r="AL931" s="11">
        <f t="shared" si="480"/>
        <v>0</v>
      </c>
      <c r="AM931" s="11">
        <f t="shared" si="480"/>
        <v>0</v>
      </c>
      <c r="AN931" s="11">
        <f t="shared" si="480"/>
        <v>0</v>
      </c>
      <c r="AO931" s="11">
        <f t="shared" si="480"/>
        <v>0</v>
      </c>
      <c r="AP931" s="11">
        <f t="shared" si="480"/>
        <v>0</v>
      </c>
      <c r="AQ931" s="11">
        <f t="shared" si="480"/>
        <v>0</v>
      </c>
      <c r="AR931" s="11">
        <f t="shared" si="486"/>
        <v>0</v>
      </c>
      <c r="AS931" s="11">
        <f t="shared" si="486"/>
        <v>0</v>
      </c>
      <c r="AT931" s="11">
        <f t="shared" si="486"/>
        <v>0</v>
      </c>
      <c r="AU931" s="11">
        <f t="shared" si="486"/>
        <v>0</v>
      </c>
      <c r="AV931" s="11">
        <f t="shared" si="486"/>
        <v>275451.50592455862</v>
      </c>
      <c r="AW931" s="11">
        <f t="shared" si="486"/>
        <v>0</v>
      </c>
      <c r="AX931" s="11">
        <f t="shared" si="485"/>
        <v>0</v>
      </c>
      <c r="AY931" s="11">
        <f t="shared" si="485"/>
        <v>2328.3128553917354</v>
      </c>
      <c r="AZ931" s="11">
        <f t="shared" si="485"/>
        <v>1</v>
      </c>
      <c r="BA931" s="11">
        <f t="shared" si="485"/>
        <v>1</v>
      </c>
      <c r="BB931" s="11">
        <f t="shared" si="485"/>
        <v>1</v>
      </c>
      <c r="BC931" s="11">
        <f t="shared" si="485"/>
        <v>1</v>
      </c>
      <c r="BD931" s="11">
        <f t="shared" si="485"/>
        <v>1</v>
      </c>
      <c r="BE931" s="11">
        <f t="shared" si="477"/>
        <v>1</v>
      </c>
      <c r="BF931" s="15" t="str">
        <f t="shared" si="460"/>
        <v>ČSN 42 5715</v>
      </c>
      <c r="BG931" s="44">
        <v>5.6968070383870533</v>
      </c>
      <c r="BJ931" s="17">
        <f t="shared" si="461"/>
        <v>44.5</v>
      </c>
      <c r="BK931" s="17">
        <f t="shared" si="462"/>
        <v>6</v>
      </c>
      <c r="BX931" s="18">
        <f t="shared" si="464"/>
        <v>725.70790297924225</v>
      </c>
      <c r="BY931" s="42">
        <v>0.13980087308474581</v>
      </c>
      <c r="BZ931" s="43">
        <f t="shared" si="465"/>
        <v>24.540215623018174</v>
      </c>
      <c r="CA931" s="18">
        <f t="shared" si="466"/>
        <v>137725.75296227931</v>
      </c>
      <c r="CB931" s="18">
        <f t="shared" si="467"/>
        <v>6189.921481450755</v>
      </c>
      <c r="CC931" s="18">
        <f t="shared" si="468"/>
        <v>8965.4999999999982</v>
      </c>
      <c r="CD931" s="25">
        <f t="shared" si="469"/>
        <v>1.4484028637304653</v>
      </c>
      <c r="CE931" s="26">
        <f t="shared" si="470"/>
        <v>13.776111570396052</v>
      </c>
      <c r="CF931" s="18">
        <f t="shared" si="471"/>
        <v>462</v>
      </c>
      <c r="CG931" s="18"/>
      <c r="CZ931" s="18">
        <f t="shared" si="472"/>
        <v>275451.50592455862</v>
      </c>
      <c r="DC931" s="18">
        <f t="shared" si="463"/>
        <v>2328.3128553917354</v>
      </c>
      <c r="DD931" s="17">
        <f t="shared" si="473"/>
        <v>1</v>
      </c>
      <c r="DE931" s="17">
        <f t="shared" si="474"/>
        <v>1</v>
      </c>
      <c r="DF931" s="17">
        <f t="shared" si="475"/>
        <v>1</v>
      </c>
      <c r="DG931" s="17">
        <v>1</v>
      </c>
      <c r="DH931" s="17">
        <v>1</v>
      </c>
      <c r="DI931" s="17">
        <v>1</v>
      </c>
      <c r="DJ931" s="20" t="s">
        <v>981</v>
      </c>
      <c r="DK931" s="45"/>
      <c r="DL931" s="46"/>
      <c r="DN931" s="46"/>
      <c r="DO931" s="46"/>
      <c r="DP931" s="46"/>
      <c r="DU931" s="48"/>
    </row>
    <row r="932" spans="1:125" x14ac:dyDescent="0.2">
      <c r="A932" s="15" t="s">
        <v>105</v>
      </c>
      <c r="B932" s="10" t="s">
        <v>1032</v>
      </c>
      <c r="C932" s="11">
        <f t="shared" si="458"/>
        <v>6.4736443618034691</v>
      </c>
      <c r="D932" s="11">
        <f t="shared" si="484"/>
        <v>0</v>
      </c>
      <c r="E932" s="11">
        <f t="shared" si="484"/>
        <v>0</v>
      </c>
      <c r="F932" s="11">
        <f t="shared" si="484"/>
        <v>44.5</v>
      </c>
      <c r="G932" s="11">
        <f t="shared" si="484"/>
        <v>7</v>
      </c>
      <c r="H932" s="11">
        <f t="shared" si="484"/>
        <v>0</v>
      </c>
      <c r="I932" s="11">
        <f t="shared" si="484"/>
        <v>0</v>
      </c>
      <c r="J932" s="11">
        <f t="shared" si="484"/>
        <v>0</v>
      </c>
      <c r="K932" s="11">
        <f t="shared" si="483"/>
        <v>0</v>
      </c>
      <c r="L932" s="11">
        <f t="shared" si="483"/>
        <v>0</v>
      </c>
      <c r="M932" s="11">
        <f t="shared" si="483"/>
        <v>0</v>
      </c>
      <c r="N932" s="11">
        <f t="shared" si="483"/>
        <v>0</v>
      </c>
      <c r="O932" s="11">
        <f t="shared" si="483"/>
        <v>0</v>
      </c>
      <c r="P932" s="11">
        <f t="shared" si="483"/>
        <v>0</v>
      </c>
      <c r="Q932" s="11">
        <f t="shared" si="483"/>
        <v>0</v>
      </c>
      <c r="R932" s="11">
        <f t="shared" si="483"/>
        <v>0</v>
      </c>
      <c r="S932" s="11">
        <f t="shared" si="483"/>
        <v>0</v>
      </c>
      <c r="T932" s="11">
        <f t="shared" si="481"/>
        <v>824.66807156732068</v>
      </c>
      <c r="U932" s="40">
        <f t="shared" si="459"/>
        <v>0.13980087308474581</v>
      </c>
      <c r="V932" s="11">
        <f t="shared" si="488"/>
        <v>21.595389748255993</v>
      </c>
      <c r="W932" s="11">
        <f t="shared" si="488"/>
        <v>150012.27639354294</v>
      </c>
      <c r="X932" s="11">
        <f t="shared" si="487"/>
        <v>6742.1247817322674</v>
      </c>
      <c r="Y932" s="11">
        <f t="shared" si="487"/>
        <v>9958.0833333333339</v>
      </c>
      <c r="Z932" s="11">
        <f t="shared" si="487"/>
        <v>1.4769948133138504</v>
      </c>
      <c r="AA932" s="11">
        <f t="shared" si="487"/>
        <v>13.487262509493913</v>
      </c>
      <c r="AB932" s="11">
        <f t="shared" si="487"/>
        <v>525</v>
      </c>
      <c r="AC932" s="11">
        <f t="shared" si="487"/>
        <v>0</v>
      </c>
      <c r="AD932" s="11">
        <f t="shared" si="487"/>
        <v>0</v>
      </c>
      <c r="AE932" s="11">
        <f t="shared" si="487"/>
        <v>0</v>
      </c>
      <c r="AF932" s="11">
        <f t="shared" si="487"/>
        <v>0</v>
      </c>
      <c r="AG932" s="11">
        <f t="shared" si="480"/>
        <v>0</v>
      </c>
      <c r="AH932" s="11">
        <f t="shared" si="480"/>
        <v>0</v>
      </c>
      <c r="AI932" s="11">
        <f t="shared" si="480"/>
        <v>0</v>
      </c>
      <c r="AJ932" s="11">
        <f t="shared" si="480"/>
        <v>0</v>
      </c>
      <c r="AK932" s="11">
        <f t="shared" si="480"/>
        <v>0</v>
      </c>
      <c r="AL932" s="11">
        <f t="shared" si="480"/>
        <v>0</v>
      </c>
      <c r="AM932" s="11">
        <f t="shared" si="480"/>
        <v>0</v>
      </c>
      <c r="AN932" s="11">
        <f t="shared" si="480"/>
        <v>0</v>
      </c>
      <c r="AO932" s="11">
        <f t="shared" si="480"/>
        <v>0</v>
      </c>
      <c r="AP932" s="11">
        <f t="shared" si="480"/>
        <v>0</v>
      </c>
      <c r="AQ932" s="11">
        <f t="shared" si="480"/>
        <v>0</v>
      </c>
      <c r="AR932" s="11">
        <f t="shared" si="486"/>
        <v>0</v>
      </c>
      <c r="AS932" s="11">
        <f t="shared" si="486"/>
        <v>0</v>
      </c>
      <c r="AT932" s="11">
        <f t="shared" si="486"/>
        <v>0</v>
      </c>
      <c r="AU932" s="11">
        <f t="shared" si="486"/>
        <v>0</v>
      </c>
      <c r="AV932" s="11">
        <f t="shared" si="486"/>
        <v>300024.55278708588</v>
      </c>
      <c r="AW932" s="11">
        <f t="shared" si="486"/>
        <v>0</v>
      </c>
      <c r="AX932" s="11">
        <f t="shared" si="485"/>
        <v>0</v>
      </c>
      <c r="AY932" s="11">
        <f t="shared" si="485"/>
        <v>2208.9323345553235</v>
      </c>
      <c r="AZ932" s="11">
        <f t="shared" si="485"/>
        <v>1</v>
      </c>
      <c r="BA932" s="11">
        <f t="shared" si="485"/>
        <v>1</v>
      </c>
      <c r="BB932" s="11">
        <f t="shared" si="485"/>
        <v>1</v>
      </c>
      <c r="BC932" s="11">
        <f t="shared" si="485"/>
        <v>1</v>
      </c>
      <c r="BD932" s="11">
        <f t="shared" si="485"/>
        <v>1</v>
      </c>
      <c r="BE932" s="11">
        <f t="shared" si="477"/>
        <v>1</v>
      </c>
      <c r="BF932" s="15" t="str">
        <f t="shared" si="460"/>
        <v>ČSN 42 5715</v>
      </c>
      <c r="BG932" s="44">
        <v>6.4736443618034691</v>
      </c>
      <c r="BJ932" s="17">
        <f t="shared" si="461"/>
        <v>44.5</v>
      </c>
      <c r="BK932" s="17">
        <f t="shared" si="462"/>
        <v>7</v>
      </c>
      <c r="BX932" s="18">
        <f t="shared" si="464"/>
        <v>824.66807156732068</v>
      </c>
      <c r="BY932" s="42">
        <v>0.13980087308474581</v>
      </c>
      <c r="BZ932" s="43">
        <f t="shared" si="465"/>
        <v>21.595389748255993</v>
      </c>
      <c r="CA932" s="18">
        <f t="shared" si="466"/>
        <v>150012.27639354294</v>
      </c>
      <c r="CB932" s="18">
        <f t="shared" si="467"/>
        <v>6742.1247817322674</v>
      </c>
      <c r="CC932" s="18">
        <f t="shared" si="468"/>
        <v>9958.0833333333339</v>
      </c>
      <c r="CD932" s="25">
        <f t="shared" si="469"/>
        <v>1.4769948133138504</v>
      </c>
      <c r="CE932" s="26">
        <f t="shared" si="470"/>
        <v>13.487262509493913</v>
      </c>
      <c r="CF932" s="18">
        <f t="shared" si="471"/>
        <v>525</v>
      </c>
      <c r="CG932" s="18"/>
      <c r="CZ932" s="18">
        <f t="shared" si="472"/>
        <v>300024.55278708588</v>
      </c>
      <c r="DC932" s="18">
        <f t="shared" si="463"/>
        <v>2208.9323345553235</v>
      </c>
      <c r="DD932" s="17">
        <f t="shared" si="473"/>
        <v>1</v>
      </c>
      <c r="DE932" s="17">
        <f t="shared" si="474"/>
        <v>1</v>
      </c>
      <c r="DF932" s="17">
        <f t="shared" si="475"/>
        <v>1</v>
      </c>
      <c r="DG932" s="17">
        <v>1</v>
      </c>
      <c r="DH932" s="17">
        <v>1</v>
      </c>
      <c r="DI932" s="17">
        <v>1</v>
      </c>
      <c r="DJ932" s="20" t="s">
        <v>981</v>
      </c>
      <c r="DK932" s="45"/>
      <c r="DL932" s="46"/>
      <c r="DN932" s="46"/>
      <c r="DO932" s="46"/>
      <c r="DP932" s="46"/>
      <c r="DU932" s="48"/>
    </row>
    <row r="933" spans="1:125" x14ac:dyDescent="0.2">
      <c r="A933" s="15" t="s">
        <v>105</v>
      </c>
      <c r="B933" s="10" t="s">
        <v>1033</v>
      </c>
      <c r="C933" s="11">
        <f t="shared" si="458"/>
        <v>7.2011586805585246</v>
      </c>
      <c r="D933" s="11">
        <f t="shared" si="484"/>
        <v>0</v>
      </c>
      <c r="E933" s="11">
        <f t="shared" si="484"/>
        <v>0</v>
      </c>
      <c r="F933" s="11">
        <f t="shared" si="484"/>
        <v>44.5</v>
      </c>
      <c r="G933" s="11">
        <f t="shared" si="484"/>
        <v>8</v>
      </c>
      <c r="H933" s="11">
        <f t="shared" si="484"/>
        <v>0</v>
      </c>
      <c r="I933" s="11">
        <f t="shared" si="484"/>
        <v>0</v>
      </c>
      <c r="J933" s="11">
        <f t="shared" si="484"/>
        <v>0</v>
      </c>
      <c r="K933" s="11">
        <f t="shared" si="483"/>
        <v>0</v>
      </c>
      <c r="L933" s="11">
        <f t="shared" si="483"/>
        <v>0</v>
      </c>
      <c r="M933" s="11">
        <f t="shared" si="483"/>
        <v>0</v>
      </c>
      <c r="N933" s="11">
        <f t="shared" ref="N933:T974" si="489">IF($A933="x",BR933,"")</f>
        <v>0</v>
      </c>
      <c r="O933" s="11">
        <f t="shared" si="489"/>
        <v>0</v>
      </c>
      <c r="P933" s="11">
        <f t="shared" si="489"/>
        <v>0</v>
      </c>
      <c r="Q933" s="11">
        <f t="shared" si="489"/>
        <v>0</v>
      </c>
      <c r="R933" s="11">
        <f t="shared" si="489"/>
        <v>0</v>
      </c>
      <c r="S933" s="11">
        <f t="shared" si="489"/>
        <v>0</v>
      </c>
      <c r="T933" s="11">
        <f t="shared" si="481"/>
        <v>917.34505484821955</v>
      </c>
      <c r="U933" s="40">
        <f t="shared" si="459"/>
        <v>0.13980087308474581</v>
      </c>
      <c r="V933" s="11">
        <f t="shared" si="488"/>
        <v>19.413663729168491</v>
      </c>
      <c r="W933" s="11">
        <f t="shared" si="488"/>
        <v>160105.37910397834</v>
      </c>
      <c r="X933" s="11">
        <f t="shared" si="487"/>
        <v>7195.7473754597004</v>
      </c>
      <c r="Y933" s="11">
        <f t="shared" si="487"/>
        <v>10828.666666666666</v>
      </c>
      <c r="Z933" s="11">
        <f t="shared" si="487"/>
        <v>1.504870321545283</v>
      </c>
      <c r="AA933" s="11">
        <f t="shared" si="487"/>
        <v>13.21102759061535</v>
      </c>
      <c r="AB933" s="11">
        <f t="shared" si="487"/>
        <v>584</v>
      </c>
      <c r="AC933" s="11">
        <f t="shared" si="487"/>
        <v>0</v>
      </c>
      <c r="AD933" s="11">
        <f t="shared" si="487"/>
        <v>0</v>
      </c>
      <c r="AE933" s="11">
        <f t="shared" si="487"/>
        <v>0</v>
      </c>
      <c r="AF933" s="11">
        <f t="shared" si="487"/>
        <v>0</v>
      </c>
      <c r="AG933" s="11">
        <f t="shared" si="480"/>
        <v>0</v>
      </c>
      <c r="AH933" s="11">
        <f t="shared" si="480"/>
        <v>0</v>
      </c>
      <c r="AI933" s="11">
        <f t="shared" si="480"/>
        <v>0</v>
      </c>
      <c r="AJ933" s="11">
        <f t="shared" si="480"/>
        <v>0</v>
      </c>
      <c r="AK933" s="11">
        <f t="shared" si="480"/>
        <v>0</v>
      </c>
      <c r="AL933" s="11">
        <f t="shared" si="480"/>
        <v>0</v>
      </c>
      <c r="AM933" s="11">
        <f t="shared" si="480"/>
        <v>0</v>
      </c>
      <c r="AN933" s="11">
        <f t="shared" si="480"/>
        <v>0</v>
      </c>
      <c r="AO933" s="11">
        <f t="shared" si="480"/>
        <v>0</v>
      </c>
      <c r="AP933" s="11">
        <f t="shared" si="480"/>
        <v>0</v>
      </c>
      <c r="AQ933" s="11">
        <f t="shared" si="480"/>
        <v>0</v>
      </c>
      <c r="AR933" s="11">
        <f t="shared" si="486"/>
        <v>0</v>
      </c>
      <c r="AS933" s="11">
        <f t="shared" si="486"/>
        <v>0</v>
      </c>
      <c r="AT933" s="11">
        <f t="shared" si="486"/>
        <v>0</v>
      </c>
      <c r="AU933" s="11">
        <f t="shared" si="486"/>
        <v>0</v>
      </c>
      <c r="AV933" s="11">
        <f t="shared" si="486"/>
        <v>320210.75820795668</v>
      </c>
      <c r="AW933" s="11">
        <f t="shared" si="486"/>
        <v>0</v>
      </c>
      <c r="AX933" s="11">
        <f t="shared" si="485"/>
        <v>0</v>
      </c>
      <c r="AY933" s="11">
        <f t="shared" si="485"/>
        <v>2092.6934063725012</v>
      </c>
      <c r="AZ933" s="11">
        <f t="shared" si="485"/>
        <v>1</v>
      </c>
      <c r="BA933" s="11">
        <f t="shared" si="485"/>
        <v>1</v>
      </c>
      <c r="BB933" s="11">
        <f t="shared" si="485"/>
        <v>1</v>
      </c>
      <c r="BC933" s="11">
        <f t="shared" si="485"/>
        <v>1</v>
      </c>
      <c r="BD933" s="11">
        <f t="shared" si="485"/>
        <v>1</v>
      </c>
      <c r="BE933" s="11">
        <f t="shared" si="477"/>
        <v>1</v>
      </c>
      <c r="BF933" s="15" t="str">
        <f t="shared" si="460"/>
        <v>ČSN 42 5715</v>
      </c>
      <c r="BG933" s="44">
        <v>7.2011586805585246</v>
      </c>
      <c r="BJ933" s="17">
        <f t="shared" si="461"/>
        <v>44.5</v>
      </c>
      <c r="BK933" s="17">
        <f t="shared" si="462"/>
        <v>8</v>
      </c>
      <c r="BX933" s="18">
        <f t="shared" si="464"/>
        <v>917.34505484821955</v>
      </c>
      <c r="BY933" s="42">
        <v>0.13980087308474581</v>
      </c>
      <c r="BZ933" s="43">
        <f t="shared" si="465"/>
        <v>19.413663729168491</v>
      </c>
      <c r="CA933" s="18">
        <f t="shared" si="466"/>
        <v>160105.37910397834</v>
      </c>
      <c r="CB933" s="18">
        <f t="shared" si="467"/>
        <v>7195.7473754597004</v>
      </c>
      <c r="CC933" s="18">
        <f t="shared" si="468"/>
        <v>10828.666666666666</v>
      </c>
      <c r="CD933" s="25">
        <f t="shared" si="469"/>
        <v>1.504870321545283</v>
      </c>
      <c r="CE933" s="26">
        <f t="shared" si="470"/>
        <v>13.21102759061535</v>
      </c>
      <c r="CF933" s="18">
        <f t="shared" si="471"/>
        <v>584</v>
      </c>
      <c r="CG933" s="18"/>
      <c r="CZ933" s="18">
        <f t="shared" si="472"/>
        <v>320210.75820795668</v>
      </c>
      <c r="DC933" s="18">
        <f t="shared" si="463"/>
        <v>2092.6934063725012</v>
      </c>
      <c r="DD933" s="17">
        <f t="shared" si="473"/>
        <v>1</v>
      </c>
      <c r="DE933" s="17">
        <f t="shared" si="474"/>
        <v>1</v>
      </c>
      <c r="DF933" s="17">
        <f t="shared" si="475"/>
        <v>1</v>
      </c>
      <c r="DG933" s="17">
        <v>1</v>
      </c>
      <c r="DH933" s="17">
        <v>1</v>
      </c>
      <c r="DI933" s="17">
        <v>1</v>
      </c>
      <c r="DJ933" s="20" t="s">
        <v>981</v>
      </c>
      <c r="DK933" s="45"/>
      <c r="DL933" s="46"/>
      <c r="DN933" s="46"/>
      <c r="DO933" s="46"/>
      <c r="DP933" s="46"/>
      <c r="DU933" s="48"/>
    </row>
    <row r="934" spans="1:125" x14ac:dyDescent="0.2">
      <c r="A934" s="15" t="s">
        <v>105</v>
      </c>
      <c r="B934" s="10" t="s">
        <v>1034</v>
      </c>
      <c r="C934" s="11">
        <f t="shared" si="458"/>
        <v>7.8793499946522223</v>
      </c>
      <c r="D934" s="11">
        <f t="shared" si="484"/>
        <v>0</v>
      </c>
      <c r="E934" s="11">
        <f t="shared" si="484"/>
        <v>0</v>
      </c>
      <c r="F934" s="11">
        <f t="shared" si="484"/>
        <v>44.5</v>
      </c>
      <c r="G934" s="11">
        <f t="shared" si="484"/>
        <v>9</v>
      </c>
      <c r="H934" s="11">
        <f t="shared" si="484"/>
        <v>0</v>
      </c>
      <c r="I934" s="11">
        <f t="shared" si="484"/>
        <v>0</v>
      </c>
      <c r="J934" s="11">
        <f t="shared" si="484"/>
        <v>0</v>
      </c>
      <c r="K934" s="11">
        <f t="shared" si="484"/>
        <v>0</v>
      </c>
      <c r="L934" s="11">
        <f t="shared" si="484"/>
        <v>0</v>
      </c>
      <c r="M934" s="11">
        <f t="shared" si="484"/>
        <v>0</v>
      </c>
      <c r="N934" s="11">
        <f t="shared" si="489"/>
        <v>0</v>
      </c>
      <c r="O934" s="11">
        <f t="shared" si="489"/>
        <v>0</v>
      </c>
      <c r="P934" s="11">
        <f t="shared" si="489"/>
        <v>0</v>
      </c>
      <c r="Q934" s="11">
        <f t="shared" si="489"/>
        <v>0</v>
      </c>
      <c r="R934" s="11">
        <f t="shared" si="489"/>
        <v>0</v>
      </c>
      <c r="S934" s="11">
        <f t="shared" si="489"/>
        <v>0</v>
      </c>
      <c r="T934" s="11">
        <f t="shared" si="481"/>
        <v>1003.7388528219388</v>
      </c>
      <c r="U934" s="40">
        <f t="shared" si="459"/>
        <v>0.13980087308474581</v>
      </c>
      <c r="V934" s="11">
        <f t="shared" si="488"/>
        <v>17.742691107722063</v>
      </c>
      <c r="W934" s="11">
        <f t="shared" si="488"/>
        <v>168283.09204342819</v>
      </c>
      <c r="X934" s="11">
        <f t="shared" si="487"/>
        <v>7563.2850356596937</v>
      </c>
      <c r="Y934" s="11">
        <f t="shared" si="487"/>
        <v>11585.25</v>
      </c>
      <c r="Z934" s="11">
        <f t="shared" si="487"/>
        <v>1.5317748763106742</v>
      </c>
      <c r="AA934" s="11">
        <f t="shared" si="487"/>
        <v>12.948214162578561</v>
      </c>
      <c r="AB934" s="11">
        <f t="shared" si="487"/>
        <v>639</v>
      </c>
      <c r="AC934" s="11">
        <f t="shared" si="487"/>
        <v>0</v>
      </c>
      <c r="AD934" s="11">
        <f t="shared" si="487"/>
        <v>0</v>
      </c>
      <c r="AE934" s="11">
        <f t="shared" si="487"/>
        <v>0</v>
      </c>
      <c r="AF934" s="11">
        <f t="shared" si="487"/>
        <v>0</v>
      </c>
      <c r="AG934" s="11">
        <f t="shared" si="480"/>
        <v>0</v>
      </c>
      <c r="AH934" s="11">
        <f t="shared" si="480"/>
        <v>0</v>
      </c>
      <c r="AI934" s="11">
        <f t="shared" si="480"/>
        <v>0</v>
      </c>
      <c r="AJ934" s="11">
        <f t="shared" si="480"/>
        <v>0</v>
      </c>
      <c r="AK934" s="11">
        <f t="shared" si="480"/>
        <v>0</v>
      </c>
      <c r="AL934" s="11">
        <f t="shared" si="480"/>
        <v>0</v>
      </c>
      <c r="AM934" s="11">
        <f t="shared" si="480"/>
        <v>0</v>
      </c>
      <c r="AN934" s="11">
        <f t="shared" si="480"/>
        <v>0</v>
      </c>
      <c r="AO934" s="11">
        <f t="shared" si="480"/>
        <v>0</v>
      </c>
      <c r="AP934" s="11">
        <f t="shared" si="480"/>
        <v>0</v>
      </c>
      <c r="AQ934" s="11">
        <f t="shared" si="480"/>
        <v>0</v>
      </c>
      <c r="AR934" s="11">
        <f t="shared" si="486"/>
        <v>0</v>
      </c>
      <c r="AS934" s="11">
        <f t="shared" si="486"/>
        <v>0</v>
      </c>
      <c r="AT934" s="11">
        <f t="shared" si="486"/>
        <v>0</v>
      </c>
      <c r="AU934" s="11">
        <f t="shared" si="486"/>
        <v>0</v>
      </c>
      <c r="AV934" s="11">
        <f t="shared" si="486"/>
        <v>336566.18408685637</v>
      </c>
      <c r="AW934" s="11">
        <f t="shared" si="486"/>
        <v>0</v>
      </c>
      <c r="AX934" s="11">
        <f t="shared" si="485"/>
        <v>0</v>
      </c>
      <c r="AY934" s="11">
        <f t="shared" si="485"/>
        <v>1979.5960708432683</v>
      </c>
      <c r="AZ934" s="11">
        <f t="shared" si="485"/>
        <v>1</v>
      </c>
      <c r="BA934" s="11">
        <f t="shared" si="485"/>
        <v>1</v>
      </c>
      <c r="BB934" s="11">
        <f t="shared" si="485"/>
        <v>1</v>
      </c>
      <c r="BC934" s="11">
        <f t="shared" si="485"/>
        <v>1</v>
      </c>
      <c r="BD934" s="11">
        <f t="shared" si="485"/>
        <v>1</v>
      </c>
      <c r="BE934" s="11">
        <f t="shared" si="477"/>
        <v>1</v>
      </c>
      <c r="BF934" s="15" t="str">
        <f t="shared" si="460"/>
        <v>ČSN 42 5715</v>
      </c>
      <c r="BG934" s="44">
        <v>7.8793499946522223</v>
      </c>
      <c r="BJ934" s="17">
        <f t="shared" si="461"/>
        <v>44.5</v>
      </c>
      <c r="BK934" s="17">
        <f t="shared" si="462"/>
        <v>9</v>
      </c>
      <c r="BX934" s="18">
        <f t="shared" si="464"/>
        <v>1003.7388528219388</v>
      </c>
      <c r="BY934" s="42">
        <v>0.13980087308474581</v>
      </c>
      <c r="BZ934" s="43">
        <f t="shared" si="465"/>
        <v>17.742691107722063</v>
      </c>
      <c r="CA934" s="18">
        <f t="shared" si="466"/>
        <v>168283.09204342819</v>
      </c>
      <c r="CB934" s="18">
        <f t="shared" si="467"/>
        <v>7563.2850356596937</v>
      </c>
      <c r="CC934" s="18">
        <f t="shared" si="468"/>
        <v>11585.25</v>
      </c>
      <c r="CD934" s="25">
        <f t="shared" si="469"/>
        <v>1.5317748763106742</v>
      </c>
      <c r="CE934" s="26">
        <f t="shared" si="470"/>
        <v>12.948214162578561</v>
      </c>
      <c r="CF934" s="18">
        <f t="shared" si="471"/>
        <v>639</v>
      </c>
      <c r="CG934" s="18"/>
      <c r="CZ934" s="18">
        <f t="shared" si="472"/>
        <v>336566.18408685637</v>
      </c>
      <c r="DC934" s="18">
        <f t="shared" si="463"/>
        <v>1979.5960708432683</v>
      </c>
      <c r="DD934" s="17">
        <f t="shared" si="473"/>
        <v>1</v>
      </c>
      <c r="DE934" s="17">
        <f t="shared" si="474"/>
        <v>1</v>
      </c>
      <c r="DF934" s="17">
        <f t="shared" si="475"/>
        <v>1</v>
      </c>
      <c r="DG934" s="17">
        <v>1</v>
      </c>
      <c r="DH934" s="17">
        <v>1</v>
      </c>
      <c r="DI934" s="17">
        <v>1</v>
      </c>
      <c r="DJ934" s="20" t="s">
        <v>981</v>
      </c>
      <c r="DK934" s="45"/>
      <c r="DL934" s="46"/>
      <c r="DN934" s="46"/>
      <c r="DO934" s="46"/>
      <c r="DP934" s="46"/>
      <c r="DU934" s="48"/>
    </row>
    <row r="935" spans="1:125" x14ac:dyDescent="0.2">
      <c r="A935" s="15" t="s">
        <v>105</v>
      </c>
      <c r="B935" s="10" t="s">
        <v>1035</v>
      </c>
      <c r="C935" s="11">
        <f t="shared" si="458"/>
        <v>8.5082183040845596</v>
      </c>
      <c r="D935" s="11">
        <f t="shared" si="484"/>
        <v>0</v>
      </c>
      <c r="E935" s="11">
        <f t="shared" si="484"/>
        <v>0</v>
      </c>
      <c r="F935" s="11">
        <f t="shared" si="484"/>
        <v>44.5</v>
      </c>
      <c r="G935" s="11">
        <f t="shared" si="484"/>
        <v>10</v>
      </c>
      <c r="H935" s="11">
        <f t="shared" si="484"/>
        <v>0</v>
      </c>
      <c r="I935" s="11">
        <f t="shared" si="484"/>
        <v>0</v>
      </c>
      <c r="J935" s="11">
        <f t="shared" si="484"/>
        <v>0</v>
      </c>
      <c r="K935" s="11">
        <f t="shared" si="484"/>
        <v>0</v>
      </c>
      <c r="L935" s="11">
        <f t="shared" si="484"/>
        <v>0</v>
      </c>
      <c r="M935" s="11">
        <f t="shared" si="484"/>
        <v>0</v>
      </c>
      <c r="N935" s="11">
        <f t="shared" si="489"/>
        <v>0</v>
      </c>
      <c r="O935" s="11">
        <f t="shared" si="489"/>
        <v>0</v>
      </c>
      <c r="P935" s="11">
        <f t="shared" si="489"/>
        <v>0</v>
      </c>
      <c r="Q935" s="11">
        <f t="shared" si="489"/>
        <v>0</v>
      </c>
      <c r="R935" s="11">
        <f t="shared" si="489"/>
        <v>0</v>
      </c>
      <c r="S935" s="11">
        <f t="shared" si="489"/>
        <v>0</v>
      </c>
      <c r="T935" s="11">
        <f t="shared" si="481"/>
        <v>1083.8494654884787</v>
      </c>
      <c r="U935" s="40">
        <f t="shared" si="459"/>
        <v>0.13980087308474581</v>
      </c>
      <c r="V935" s="11">
        <f t="shared" si="488"/>
        <v>16.431274808455647</v>
      </c>
      <c r="W935" s="11">
        <f t="shared" si="488"/>
        <v>174804.59660581368</v>
      </c>
      <c r="X935" s="11">
        <f t="shared" si="487"/>
        <v>7856.3863643062332</v>
      </c>
      <c r="Y935" s="11">
        <f t="shared" si="487"/>
        <v>12235.833333333332</v>
      </c>
      <c r="Z935" s="11">
        <f t="shared" si="487"/>
        <v>1.5574378303139667</v>
      </c>
      <c r="AA935" s="11">
        <f t="shared" si="487"/>
        <v>12.699655507138765</v>
      </c>
      <c r="AB935" s="11">
        <f t="shared" si="487"/>
        <v>690</v>
      </c>
      <c r="AC935" s="11">
        <f t="shared" si="487"/>
        <v>0</v>
      </c>
      <c r="AD935" s="11">
        <f t="shared" si="487"/>
        <v>0</v>
      </c>
      <c r="AE935" s="11">
        <f t="shared" si="487"/>
        <v>0</v>
      </c>
      <c r="AF935" s="11">
        <f t="shared" si="487"/>
        <v>0</v>
      </c>
      <c r="AG935" s="11">
        <f t="shared" si="480"/>
        <v>0</v>
      </c>
      <c r="AH935" s="11">
        <f t="shared" si="480"/>
        <v>0</v>
      </c>
      <c r="AI935" s="11">
        <f t="shared" si="480"/>
        <v>0</v>
      </c>
      <c r="AJ935" s="11">
        <f t="shared" si="480"/>
        <v>0</v>
      </c>
      <c r="AK935" s="11">
        <f t="shared" si="480"/>
        <v>0</v>
      </c>
      <c r="AL935" s="11">
        <f t="shared" si="480"/>
        <v>0</v>
      </c>
      <c r="AM935" s="11">
        <f t="shared" si="480"/>
        <v>0</v>
      </c>
      <c r="AN935" s="11">
        <f t="shared" si="480"/>
        <v>0</v>
      </c>
      <c r="AO935" s="11">
        <f t="shared" si="480"/>
        <v>0</v>
      </c>
      <c r="AP935" s="11">
        <f t="shared" si="480"/>
        <v>0</v>
      </c>
      <c r="AQ935" s="11">
        <f t="shared" si="480"/>
        <v>0</v>
      </c>
      <c r="AR935" s="11">
        <f t="shared" si="486"/>
        <v>0</v>
      </c>
      <c r="AS935" s="11">
        <f t="shared" si="486"/>
        <v>0</v>
      </c>
      <c r="AT935" s="11">
        <f t="shared" si="486"/>
        <v>0</v>
      </c>
      <c r="AU935" s="11">
        <f t="shared" si="486"/>
        <v>0</v>
      </c>
      <c r="AV935" s="11">
        <f t="shared" si="486"/>
        <v>349609.19321162737</v>
      </c>
      <c r="AW935" s="11">
        <f t="shared" si="486"/>
        <v>0</v>
      </c>
      <c r="AX935" s="11">
        <f t="shared" si="485"/>
        <v>0</v>
      </c>
      <c r="AY935" s="11">
        <f t="shared" si="485"/>
        <v>1869.6403279676256</v>
      </c>
      <c r="AZ935" s="11">
        <f t="shared" si="485"/>
        <v>1</v>
      </c>
      <c r="BA935" s="11">
        <f t="shared" si="485"/>
        <v>1</v>
      </c>
      <c r="BB935" s="11">
        <f t="shared" si="485"/>
        <v>1</v>
      </c>
      <c r="BC935" s="11">
        <f t="shared" si="485"/>
        <v>1</v>
      </c>
      <c r="BD935" s="11">
        <f t="shared" si="485"/>
        <v>1</v>
      </c>
      <c r="BE935" s="11">
        <f t="shared" si="477"/>
        <v>1</v>
      </c>
      <c r="BF935" s="15" t="str">
        <f t="shared" si="460"/>
        <v>ČSN 42 5715</v>
      </c>
      <c r="BG935" s="44">
        <v>8.5082183040845596</v>
      </c>
      <c r="BJ935" s="17">
        <f t="shared" si="461"/>
        <v>44.5</v>
      </c>
      <c r="BK935" s="17">
        <f t="shared" si="462"/>
        <v>10</v>
      </c>
      <c r="BX935" s="18">
        <f t="shared" si="464"/>
        <v>1083.8494654884787</v>
      </c>
      <c r="BY935" s="42">
        <v>0.13980087308474581</v>
      </c>
      <c r="BZ935" s="43">
        <f t="shared" si="465"/>
        <v>16.431274808455647</v>
      </c>
      <c r="CA935" s="18">
        <f t="shared" si="466"/>
        <v>174804.59660581368</v>
      </c>
      <c r="CB935" s="18">
        <f t="shared" si="467"/>
        <v>7856.3863643062332</v>
      </c>
      <c r="CC935" s="18">
        <f t="shared" si="468"/>
        <v>12235.833333333332</v>
      </c>
      <c r="CD935" s="25">
        <f t="shared" si="469"/>
        <v>1.5574378303139667</v>
      </c>
      <c r="CE935" s="26">
        <f t="shared" si="470"/>
        <v>12.699655507138765</v>
      </c>
      <c r="CF935" s="18">
        <f t="shared" si="471"/>
        <v>690</v>
      </c>
      <c r="CG935" s="18"/>
      <c r="CZ935" s="18">
        <f t="shared" si="472"/>
        <v>349609.19321162737</v>
      </c>
      <c r="DC935" s="18">
        <f t="shared" si="463"/>
        <v>1869.6403279676256</v>
      </c>
      <c r="DD935" s="17">
        <f t="shared" si="473"/>
        <v>1</v>
      </c>
      <c r="DE935" s="17">
        <f t="shared" si="474"/>
        <v>1</v>
      </c>
      <c r="DF935" s="17">
        <f t="shared" si="475"/>
        <v>1</v>
      </c>
      <c r="DG935" s="17">
        <v>1</v>
      </c>
      <c r="DH935" s="17">
        <v>1</v>
      </c>
      <c r="DI935" s="17">
        <v>1</v>
      </c>
      <c r="DJ935" s="20" t="s">
        <v>981</v>
      </c>
      <c r="DK935" s="45"/>
      <c r="DL935" s="46"/>
      <c r="DN935" s="46"/>
      <c r="DO935" s="46"/>
      <c r="DP935" s="46"/>
      <c r="DU935" s="48"/>
    </row>
    <row r="936" spans="1:125" x14ac:dyDescent="0.2">
      <c r="A936" s="15" t="s">
        <v>105</v>
      </c>
      <c r="B936" s="10" t="s">
        <v>1036</v>
      </c>
      <c r="C936" s="11">
        <f t="shared" si="458"/>
        <v>9.6179859089651529</v>
      </c>
      <c r="D936" s="11">
        <f t="shared" si="484"/>
        <v>0</v>
      </c>
      <c r="E936" s="11">
        <f t="shared" si="484"/>
        <v>0</v>
      </c>
      <c r="F936" s="11">
        <f t="shared" si="484"/>
        <v>44.5</v>
      </c>
      <c r="G936" s="11">
        <f t="shared" si="484"/>
        <v>12</v>
      </c>
      <c r="H936" s="11">
        <f t="shared" si="484"/>
        <v>0</v>
      </c>
      <c r="I936" s="11">
        <f t="shared" si="484"/>
        <v>0</v>
      </c>
      <c r="J936" s="11">
        <f t="shared" si="484"/>
        <v>0</v>
      </c>
      <c r="K936" s="11">
        <f t="shared" si="484"/>
        <v>0</v>
      </c>
      <c r="L936" s="11">
        <f t="shared" si="484"/>
        <v>0</v>
      </c>
      <c r="M936" s="11">
        <f t="shared" si="484"/>
        <v>0</v>
      </c>
      <c r="N936" s="11">
        <f t="shared" si="489"/>
        <v>0</v>
      </c>
      <c r="O936" s="11">
        <f t="shared" si="489"/>
        <v>0</v>
      </c>
      <c r="P936" s="11">
        <f t="shared" si="489"/>
        <v>0</v>
      </c>
      <c r="Q936" s="11">
        <f t="shared" si="489"/>
        <v>0</v>
      </c>
      <c r="R936" s="11">
        <f t="shared" si="489"/>
        <v>0</v>
      </c>
      <c r="S936" s="11">
        <f t="shared" si="489"/>
        <v>0</v>
      </c>
      <c r="T936" s="11">
        <f t="shared" si="481"/>
        <v>1225.2211349000193</v>
      </c>
      <c r="U936" s="40">
        <f t="shared" si="459"/>
        <v>0.13980087308474581</v>
      </c>
      <c r="V936" s="11">
        <f t="shared" si="488"/>
        <v>14.535358484403075</v>
      </c>
      <c r="W936" s="11">
        <f t="shared" si="488"/>
        <v>183821.45839546854</v>
      </c>
      <c r="X936" s="11">
        <f t="shared" si="487"/>
        <v>8261.6385795716196</v>
      </c>
      <c r="Y936" s="11">
        <f t="shared" si="487"/>
        <v>13250.999999999998</v>
      </c>
      <c r="Z936" s="11">
        <f t="shared" si="487"/>
        <v>1.603919110279826</v>
      </c>
      <c r="AA936" s="11">
        <f t="shared" si="487"/>
        <v>12.24872442338385</v>
      </c>
      <c r="AB936" s="11">
        <f t="shared" si="487"/>
        <v>780</v>
      </c>
      <c r="AC936" s="11">
        <f t="shared" si="487"/>
        <v>0</v>
      </c>
      <c r="AD936" s="11">
        <f t="shared" si="487"/>
        <v>0</v>
      </c>
      <c r="AE936" s="11">
        <f t="shared" si="487"/>
        <v>0</v>
      </c>
      <c r="AF936" s="11">
        <f t="shared" si="487"/>
        <v>0</v>
      </c>
      <c r="AG936" s="11">
        <f t="shared" si="480"/>
        <v>0</v>
      </c>
      <c r="AH936" s="11">
        <f t="shared" si="480"/>
        <v>0</v>
      </c>
      <c r="AI936" s="11">
        <f t="shared" si="480"/>
        <v>0</v>
      </c>
      <c r="AJ936" s="11">
        <f t="shared" si="480"/>
        <v>0</v>
      </c>
      <c r="AK936" s="11">
        <f t="shared" si="480"/>
        <v>0</v>
      </c>
      <c r="AL936" s="11">
        <f t="shared" si="480"/>
        <v>0</v>
      </c>
      <c r="AM936" s="11">
        <f t="shared" si="480"/>
        <v>0</v>
      </c>
      <c r="AN936" s="11">
        <f t="shared" si="480"/>
        <v>0</v>
      </c>
      <c r="AO936" s="11">
        <f t="shared" si="480"/>
        <v>0</v>
      </c>
      <c r="AP936" s="11">
        <f t="shared" si="480"/>
        <v>0</v>
      </c>
      <c r="AQ936" s="11">
        <f t="shared" si="480"/>
        <v>0</v>
      </c>
      <c r="AR936" s="11">
        <f t="shared" si="486"/>
        <v>0</v>
      </c>
      <c r="AS936" s="11">
        <f t="shared" si="486"/>
        <v>0</v>
      </c>
      <c r="AT936" s="11">
        <f t="shared" si="486"/>
        <v>0</v>
      </c>
      <c r="AU936" s="11">
        <f t="shared" si="486"/>
        <v>0</v>
      </c>
      <c r="AV936" s="11">
        <f t="shared" si="486"/>
        <v>367642.91679093707</v>
      </c>
      <c r="AW936" s="11">
        <f t="shared" si="486"/>
        <v>0</v>
      </c>
      <c r="AX936" s="11">
        <f t="shared" si="485"/>
        <v>0</v>
      </c>
      <c r="AY936" s="11">
        <f t="shared" si="485"/>
        <v>1659.1536201771096</v>
      </c>
      <c r="AZ936" s="11">
        <f t="shared" si="485"/>
        <v>1</v>
      </c>
      <c r="BA936" s="11">
        <f t="shared" si="485"/>
        <v>1</v>
      </c>
      <c r="BB936" s="11">
        <f t="shared" si="485"/>
        <v>1</v>
      </c>
      <c r="BC936" s="11">
        <f t="shared" si="485"/>
        <v>1</v>
      </c>
      <c r="BD936" s="11">
        <f t="shared" si="485"/>
        <v>1</v>
      </c>
      <c r="BE936" s="11">
        <f t="shared" si="477"/>
        <v>1</v>
      </c>
      <c r="BF936" s="15" t="str">
        <f t="shared" si="460"/>
        <v>ČSN 42 5715</v>
      </c>
      <c r="BG936" s="44">
        <v>9.6179859089651529</v>
      </c>
      <c r="BJ936" s="17">
        <f t="shared" si="461"/>
        <v>44.5</v>
      </c>
      <c r="BK936" s="17">
        <f t="shared" si="462"/>
        <v>12</v>
      </c>
      <c r="BX936" s="18">
        <f t="shared" si="464"/>
        <v>1225.2211349000193</v>
      </c>
      <c r="BY936" s="42">
        <v>0.13980087308474581</v>
      </c>
      <c r="BZ936" s="43">
        <f t="shared" si="465"/>
        <v>14.535358484403075</v>
      </c>
      <c r="CA936" s="18">
        <f t="shared" si="466"/>
        <v>183821.45839546854</v>
      </c>
      <c r="CB936" s="18">
        <f t="shared" si="467"/>
        <v>8261.6385795716196</v>
      </c>
      <c r="CC936" s="18">
        <f t="shared" si="468"/>
        <v>13250.999999999998</v>
      </c>
      <c r="CD936" s="25">
        <f t="shared" si="469"/>
        <v>1.603919110279826</v>
      </c>
      <c r="CE936" s="26">
        <f t="shared" si="470"/>
        <v>12.24872442338385</v>
      </c>
      <c r="CF936" s="18">
        <f t="shared" si="471"/>
        <v>780</v>
      </c>
      <c r="CG936" s="18"/>
      <c r="CZ936" s="18">
        <f t="shared" si="472"/>
        <v>367642.91679093707</v>
      </c>
      <c r="DC936" s="18">
        <f t="shared" si="463"/>
        <v>1659.1536201771096</v>
      </c>
      <c r="DD936" s="17">
        <f t="shared" si="473"/>
        <v>1</v>
      </c>
      <c r="DE936" s="17">
        <f t="shared" si="474"/>
        <v>1</v>
      </c>
      <c r="DF936" s="17">
        <f t="shared" si="475"/>
        <v>1</v>
      </c>
      <c r="DG936" s="17">
        <v>1</v>
      </c>
      <c r="DH936" s="17">
        <v>1</v>
      </c>
      <c r="DI936" s="17">
        <v>1</v>
      </c>
      <c r="DJ936" s="20" t="s">
        <v>981</v>
      </c>
      <c r="DK936" s="45"/>
      <c r="DL936" s="46"/>
      <c r="DN936" s="46"/>
      <c r="DO936" s="46"/>
      <c r="DP936" s="46"/>
      <c r="DU936" s="48"/>
    </row>
    <row r="937" spans="1:125" x14ac:dyDescent="0.2">
      <c r="A937" s="15" t="s">
        <v>105</v>
      </c>
      <c r="B937" s="10" t="s">
        <v>1037</v>
      </c>
      <c r="C937" s="11">
        <f t="shared" si="458"/>
        <v>2.9902071575949356</v>
      </c>
      <c r="D937" s="11">
        <f t="shared" si="484"/>
        <v>0</v>
      </c>
      <c r="E937" s="11">
        <f t="shared" si="484"/>
        <v>0</v>
      </c>
      <c r="F937" s="11">
        <f t="shared" si="484"/>
        <v>51</v>
      </c>
      <c r="G937" s="11">
        <f t="shared" si="484"/>
        <v>2.5</v>
      </c>
      <c r="H937" s="11">
        <f t="shared" si="484"/>
        <v>0</v>
      </c>
      <c r="I937" s="11">
        <f t="shared" si="484"/>
        <v>0</v>
      </c>
      <c r="J937" s="11">
        <f t="shared" si="484"/>
        <v>0</v>
      </c>
      <c r="K937" s="11">
        <f t="shared" si="484"/>
        <v>0</v>
      </c>
      <c r="L937" s="11">
        <f t="shared" si="484"/>
        <v>0</v>
      </c>
      <c r="M937" s="11">
        <f t="shared" si="484"/>
        <v>0</v>
      </c>
      <c r="N937" s="11">
        <f t="shared" si="489"/>
        <v>0</v>
      </c>
      <c r="O937" s="11">
        <f t="shared" si="489"/>
        <v>0</v>
      </c>
      <c r="P937" s="11">
        <f t="shared" si="489"/>
        <v>0</v>
      </c>
      <c r="Q937" s="11">
        <f t="shared" si="489"/>
        <v>0</v>
      </c>
      <c r="R937" s="11">
        <f t="shared" si="489"/>
        <v>0</v>
      </c>
      <c r="S937" s="11">
        <f t="shared" si="489"/>
        <v>0</v>
      </c>
      <c r="T937" s="11">
        <f t="shared" si="481"/>
        <v>380.9181092477624</v>
      </c>
      <c r="U937" s="40">
        <f t="shared" si="459"/>
        <v>0.16022122533307945</v>
      </c>
      <c r="V937" s="11">
        <f t="shared" si="488"/>
        <v>53.58198174535427</v>
      </c>
      <c r="W937" s="11">
        <f t="shared" si="488"/>
        <v>112299.42008260595</v>
      </c>
      <c r="X937" s="11">
        <f t="shared" si="487"/>
        <v>4403.898826768861</v>
      </c>
      <c r="Y937" s="11">
        <f t="shared" si="487"/>
        <v>5885.8333333333321</v>
      </c>
      <c r="Z937" s="11">
        <f t="shared" si="487"/>
        <v>1.3365051207708525</v>
      </c>
      <c r="AA937" s="11">
        <f t="shared" si="487"/>
        <v>17.170104833692776</v>
      </c>
      <c r="AB937" s="11">
        <f t="shared" si="487"/>
        <v>242.5</v>
      </c>
      <c r="AC937" s="11">
        <f t="shared" si="487"/>
        <v>0</v>
      </c>
      <c r="AD937" s="11">
        <f t="shared" si="487"/>
        <v>0</v>
      </c>
      <c r="AE937" s="11">
        <f t="shared" si="487"/>
        <v>0</v>
      </c>
      <c r="AF937" s="11">
        <f t="shared" si="487"/>
        <v>0</v>
      </c>
      <c r="AG937" s="11">
        <f t="shared" si="480"/>
        <v>0</v>
      </c>
      <c r="AH937" s="11">
        <f t="shared" si="480"/>
        <v>0</v>
      </c>
      <c r="AI937" s="11">
        <f t="shared" si="480"/>
        <v>0</v>
      </c>
      <c r="AJ937" s="11">
        <f t="shared" si="480"/>
        <v>0</v>
      </c>
      <c r="AK937" s="11">
        <f t="shared" si="480"/>
        <v>0</v>
      </c>
      <c r="AL937" s="11">
        <f t="shared" si="480"/>
        <v>0</v>
      </c>
      <c r="AM937" s="11">
        <f t="shared" si="480"/>
        <v>0</v>
      </c>
      <c r="AN937" s="11">
        <f t="shared" si="480"/>
        <v>0</v>
      </c>
      <c r="AO937" s="11">
        <f t="shared" si="480"/>
        <v>0</v>
      </c>
      <c r="AP937" s="11">
        <f t="shared" si="480"/>
        <v>0</v>
      </c>
      <c r="AQ937" s="11">
        <f t="shared" si="480"/>
        <v>0</v>
      </c>
      <c r="AR937" s="11">
        <f t="shared" si="486"/>
        <v>0</v>
      </c>
      <c r="AS937" s="11">
        <f t="shared" si="486"/>
        <v>0</v>
      </c>
      <c r="AT937" s="11">
        <f t="shared" si="486"/>
        <v>0</v>
      </c>
      <c r="AU937" s="11">
        <f t="shared" si="486"/>
        <v>0</v>
      </c>
      <c r="AV937" s="11">
        <f t="shared" si="486"/>
        <v>224598.84016521191</v>
      </c>
      <c r="AW937" s="11">
        <f t="shared" si="486"/>
        <v>0</v>
      </c>
      <c r="AX937" s="11">
        <f t="shared" si="485"/>
        <v>0</v>
      </c>
      <c r="AY937" s="11">
        <f t="shared" si="485"/>
        <v>3694.9056597032954</v>
      </c>
      <c r="AZ937" s="11">
        <f t="shared" si="485"/>
        <v>1</v>
      </c>
      <c r="BA937" s="11">
        <f t="shared" si="485"/>
        <v>1</v>
      </c>
      <c r="BB937" s="11">
        <f t="shared" si="485"/>
        <v>1</v>
      </c>
      <c r="BC937" s="11">
        <f t="shared" si="485"/>
        <v>1</v>
      </c>
      <c r="BD937" s="11">
        <f t="shared" si="485"/>
        <v>1</v>
      </c>
      <c r="BE937" s="11">
        <f t="shared" si="477"/>
        <v>1</v>
      </c>
      <c r="BF937" s="15" t="str">
        <f t="shared" si="460"/>
        <v>ČSN 42 5715</v>
      </c>
      <c r="BG937" s="44">
        <v>2.9902071575949356</v>
      </c>
      <c r="BJ937" s="17">
        <f t="shared" si="461"/>
        <v>51</v>
      </c>
      <c r="BK937" s="17">
        <f t="shared" si="462"/>
        <v>2.5</v>
      </c>
      <c r="BX937" s="18">
        <f t="shared" si="464"/>
        <v>380.9181092477624</v>
      </c>
      <c r="BY937" s="42">
        <v>0.16022122533307945</v>
      </c>
      <c r="BZ937" s="43">
        <f t="shared" si="465"/>
        <v>53.58198174535427</v>
      </c>
      <c r="CA937" s="18">
        <f t="shared" si="466"/>
        <v>112299.42008260595</v>
      </c>
      <c r="CB937" s="18">
        <f t="shared" si="467"/>
        <v>4403.898826768861</v>
      </c>
      <c r="CC937" s="18">
        <f t="shared" si="468"/>
        <v>5885.8333333333321</v>
      </c>
      <c r="CD937" s="25">
        <f t="shared" si="469"/>
        <v>1.3365051207708525</v>
      </c>
      <c r="CE937" s="26">
        <f t="shared" si="470"/>
        <v>17.170104833692776</v>
      </c>
      <c r="CF937" s="18">
        <f t="shared" si="471"/>
        <v>242.5</v>
      </c>
      <c r="CG937" s="18"/>
      <c r="CZ937" s="18">
        <f t="shared" si="472"/>
        <v>224598.84016521191</v>
      </c>
      <c r="DC937" s="18">
        <f t="shared" si="463"/>
        <v>3694.9056597032954</v>
      </c>
      <c r="DD937" s="17">
        <f t="shared" si="473"/>
        <v>1</v>
      </c>
      <c r="DE937" s="17">
        <f t="shared" si="474"/>
        <v>1</v>
      </c>
      <c r="DF937" s="17">
        <f t="shared" si="475"/>
        <v>1</v>
      </c>
      <c r="DG937" s="17">
        <v>1</v>
      </c>
      <c r="DH937" s="17">
        <v>1</v>
      </c>
      <c r="DI937" s="17">
        <v>1</v>
      </c>
      <c r="DJ937" s="20" t="s">
        <v>981</v>
      </c>
      <c r="DK937" s="45"/>
      <c r="DL937" s="46"/>
      <c r="DN937" s="46"/>
      <c r="DO937" s="46"/>
      <c r="DP937" s="46"/>
      <c r="DU937" s="48"/>
    </row>
    <row r="938" spans="1:125" x14ac:dyDescent="0.2">
      <c r="A938" s="15" t="s">
        <v>105</v>
      </c>
      <c r="B938" s="10" t="s">
        <v>1038</v>
      </c>
      <c r="C938" s="11">
        <f t="shared" si="458"/>
        <v>3.551256335617901</v>
      </c>
      <c r="D938" s="11">
        <f t="shared" si="484"/>
        <v>0</v>
      </c>
      <c r="E938" s="11">
        <f t="shared" si="484"/>
        <v>0</v>
      </c>
      <c r="F938" s="11">
        <f t="shared" si="484"/>
        <v>51</v>
      </c>
      <c r="G938" s="11">
        <f t="shared" si="484"/>
        <v>3</v>
      </c>
      <c r="H938" s="11">
        <f t="shared" si="484"/>
        <v>0</v>
      </c>
      <c r="I938" s="11">
        <f t="shared" si="484"/>
        <v>0</v>
      </c>
      <c r="J938" s="11">
        <f t="shared" si="484"/>
        <v>0</v>
      </c>
      <c r="K938" s="11">
        <f t="shared" si="484"/>
        <v>0</v>
      </c>
      <c r="L938" s="11">
        <f t="shared" si="484"/>
        <v>0</v>
      </c>
      <c r="M938" s="11">
        <f t="shared" si="484"/>
        <v>0</v>
      </c>
      <c r="N938" s="11">
        <f t="shared" si="489"/>
        <v>0</v>
      </c>
      <c r="O938" s="11">
        <f t="shared" si="489"/>
        <v>0</v>
      </c>
      <c r="P938" s="11">
        <f t="shared" si="489"/>
        <v>0</v>
      </c>
      <c r="Q938" s="11">
        <f t="shared" si="489"/>
        <v>0</v>
      </c>
      <c r="R938" s="11">
        <f t="shared" si="489"/>
        <v>0</v>
      </c>
      <c r="S938" s="11">
        <f t="shared" si="489"/>
        <v>0</v>
      </c>
      <c r="T938" s="11">
        <f t="shared" si="481"/>
        <v>452.38934211693021</v>
      </c>
      <c r="U938" s="40">
        <f t="shared" si="459"/>
        <v>0.16022122533307945</v>
      </c>
      <c r="V938" s="11">
        <f t="shared" si="488"/>
        <v>45.116772823779193</v>
      </c>
      <c r="W938" s="11">
        <f t="shared" si="488"/>
        <v>130797.06853955744</v>
      </c>
      <c r="X938" s="11">
        <f t="shared" si="487"/>
        <v>5129.2968054728408</v>
      </c>
      <c r="Y938" s="11">
        <f t="shared" si="487"/>
        <v>6921.0000000000018</v>
      </c>
      <c r="Z938" s="11">
        <f t="shared" si="487"/>
        <v>1.3493077633205892</v>
      </c>
      <c r="AA938" s="11">
        <f t="shared" si="487"/>
        <v>17.003676073131953</v>
      </c>
      <c r="AB938" s="11">
        <f t="shared" si="487"/>
        <v>288</v>
      </c>
      <c r="AC938" s="11">
        <f t="shared" si="487"/>
        <v>0</v>
      </c>
      <c r="AD938" s="11">
        <f t="shared" si="487"/>
        <v>0</v>
      </c>
      <c r="AE938" s="11">
        <f t="shared" si="487"/>
        <v>0</v>
      </c>
      <c r="AF938" s="11">
        <f t="shared" si="487"/>
        <v>0</v>
      </c>
      <c r="AG938" s="11">
        <f t="shared" si="480"/>
        <v>0</v>
      </c>
      <c r="AH938" s="11">
        <f t="shared" si="480"/>
        <v>0</v>
      </c>
      <c r="AI938" s="11">
        <f t="shared" si="480"/>
        <v>0</v>
      </c>
      <c r="AJ938" s="11">
        <f t="shared" ref="AJ938:AX966" si="490">IF($A938="x",CN938,"")</f>
        <v>0</v>
      </c>
      <c r="AK938" s="11">
        <f t="shared" si="490"/>
        <v>0</v>
      </c>
      <c r="AL938" s="11">
        <f t="shared" si="490"/>
        <v>0</v>
      </c>
      <c r="AM938" s="11">
        <f t="shared" si="490"/>
        <v>0</v>
      </c>
      <c r="AN938" s="11">
        <f t="shared" si="490"/>
        <v>0</v>
      </c>
      <c r="AO938" s="11">
        <f t="shared" si="490"/>
        <v>0</v>
      </c>
      <c r="AP938" s="11">
        <f t="shared" si="490"/>
        <v>0</v>
      </c>
      <c r="AQ938" s="11">
        <f t="shared" si="490"/>
        <v>0</v>
      </c>
      <c r="AR938" s="11">
        <f t="shared" si="486"/>
        <v>0</v>
      </c>
      <c r="AS938" s="11">
        <f t="shared" si="486"/>
        <v>0</v>
      </c>
      <c r="AT938" s="11">
        <f t="shared" si="486"/>
        <v>0</v>
      </c>
      <c r="AU938" s="11">
        <f t="shared" si="486"/>
        <v>0</v>
      </c>
      <c r="AV938" s="11">
        <f t="shared" si="486"/>
        <v>261594.13707911488</v>
      </c>
      <c r="AW938" s="11">
        <f t="shared" si="486"/>
        <v>0</v>
      </c>
      <c r="AX938" s="11">
        <f t="shared" si="485"/>
        <v>0</v>
      </c>
      <c r="AY938" s="11">
        <f t="shared" si="485"/>
        <v>3619.1147369354417</v>
      </c>
      <c r="AZ938" s="11">
        <f t="shared" si="485"/>
        <v>1</v>
      </c>
      <c r="BA938" s="11">
        <f t="shared" si="485"/>
        <v>1</v>
      </c>
      <c r="BB938" s="11">
        <f t="shared" si="485"/>
        <v>1</v>
      </c>
      <c r="BC938" s="11">
        <f t="shared" si="485"/>
        <v>1</v>
      </c>
      <c r="BD938" s="11">
        <f t="shared" si="485"/>
        <v>1</v>
      </c>
      <c r="BE938" s="11">
        <f t="shared" si="477"/>
        <v>1</v>
      </c>
      <c r="BF938" s="15" t="str">
        <f t="shared" si="460"/>
        <v>ČSN 42 5715</v>
      </c>
      <c r="BG938" s="44">
        <v>3.551256335617901</v>
      </c>
      <c r="BJ938" s="17">
        <f t="shared" si="461"/>
        <v>51</v>
      </c>
      <c r="BK938" s="17">
        <f t="shared" si="462"/>
        <v>3</v>
      </c>
      <c r="BX938" s="18">
        <f t="shared" si="464"/>
        <v>452.38934211693021</v>
      </c>
      <c r="BY938" s="42">
        <v>0.16022122533307945</v>
      </c>
      <c r="BZ938" s="43">
        <f t="shared" si="465"/>
        <v>45.116772823779193</v>
      </c>
      <c r="CA938" s="18">
        <f t="shared" si="466"/>
        <v>130797.06853955744</v>
      </c>
      <c r="CB938" s="18">
        <f t="shared" si="467"/>
        <v>5129.2968054728408</v>
      </c>
      <c r="CC938" s="18">
        <f t="shared" si="468"/>
        <v>6921.0000000000018</v>
      </c>
      <c r="CD938" s="25">
        <f t="shared" si="469"/>
        <v>1.3493077633205892</v>
      </c>
      <c r="CE938" s="26">
        <f t="shared" si="470"/>
        <v>17.003676073131953</v>
      </c>
      <c r="CF938" s="18">
        <f t="shared" si="471"/>
        <v>288</v>
      </c>
      <c r="CG938" s="18"/>
      <c r="CZ938" s="18">
        <f t="shared" si="472"/>
        <v>261594.13707911488</v>
      </c>
      <c r="DC938" s="18">
        <f t="shared" si="463"/>
        <v>3619.1147369354417</v>
      </c>
      <c r="DD938" s="17">
        <f t="shared" si="473"/>
        <v>1</v>
      </c>
      <c r="DE938" s="17">
        <f t="shared" si="474"/>
        <v>1</v>
      </c>
      <c r="DF938" s="17">
        <f t="shared" si="475"/>
        <v>1</v>
      </c>
      <c r="DG938" s="17">
        <v>1</v>
      </c>
      <c r="DH938" s="17">
        <v>1</v>
      </c>
      <c r="DI938" s="17">
        <v>1</v>
      </c>
      <c r="DJ938" s="20" t="s">
        <v>981</v>
      </c>
      <c r="DK938" s="45"/>
      <c r="DL938" s="46"/>
      <c r="DN938" s="46"/>
      <c r="DO938" s="46"/>
      <c r="DP938" s="46"/>
      <c r="DU938" s="48"/>
    </row>
    <row r="939" spans="1:125" x14ac:dyDescent="0.2">
      <c r="A939" s="15" t="s">
        <v>105</v>
      </c>
      <c r="B939" s="10" t="s">
        <v>1039</v>
      </c>
      <c r="C939" s="11">
        <f t="shared" si="458"/>
        <v>4.0999747624755303</v>
      </c>
      <c r="D939" s="11">
        <f t="shared" si="484"/>
        <v>0</v>
      </c>
      <c r="E939" s="11">
        <f t="shared" si="484"/>
        <v>0</v>
      </c>
      <c r="F939" s="11">
        <f t="shared" si="484"/>
        <v>51</v>
      </c>
      <c r="G939" s="11">
        <f t="shared" si="484"/>
        <v>3.5</v>
      </c>
      <c r="H939" s="11">
        <f t="shared" si="484"/>
        <v>0</v>
      </c>
      <c r="I939" s="11">
        <f t="shared" si="484"/>
        <v>0</v>
      </c>
      <c r="J939" s="11">
        <f t="shared" si="484"/>
        <v>0</v>
      </c>
      <c r="K939" s="11">
        <f t="shared" si="484"/>
        <v>0</v>
      </c>
      <c r="L939" s="11">
        <f t="shared" si="484"/>
        <v>0</v>
      </c>
      <c r="M939" s="11">
        <f t="shared" ref="M939:O1002" si="491">IF($A939="x",BQ939,"")</f>
        <v>0</v>
      </c>
      <c r="N939" s="11">
        <f t="shared" si="489"/>
        <v>0</v>
      </c>
      <c r="O939" s="11">
        <f t="shared" si="489"/>
        <v>0</v>
      </c>
      <c r="P939" s="11">
        <f t="shared" si="489"/>
        <v>0</v>
      </c>
      <c r="Q939" s="11">
        <f t="shared" si="489"/>
        <v>0</v>
      </c>
      <c r="R939" s="11">
        <f t="shared" si="489"/>
        <v>0</v>
      </c>
      <c r="S939" s="11">
        <f t="shared" si="489"/>
        <v>0</v>
      </c>
      <c r="T939" s="11">
        <f t="shared" si="481"/>
        <v>522.28977865930312</v>
      </c>
      <c r="U939" s="40">
        <f t="shared" si="459"/>
        <v>0.16022122533307945</v>
      </c>
      <c r="V939" s="11">
        <f t="shared" si="488"/>
        <v>39.078588190220778</v>
      </c>
      <c r="W939" s="11">
        <f t="shared" si="488"/>
        <v>148101.79536107864</v>
      </c>
      <c r="X939" s="11">
        <f t="shared" si="487"/>
        <v>5807.9135435717108</v>
      </c>
      <c r="Y939" s="11">
        <f t="shared" si="487"/>
        <v>7911.1666666666642</v>
      </c>
      <c r="Z939" s="11">
        <f t="shared" si="487"/>
        <v>1.3621357493213491</v>
      </c>
      <c r="AA939" s="11">
        <f t="shared" si="487"/>
        <v>16.839314119048911</v>
      </c>
      <c r="AB939" s="11">
        <f t="shared" si="487"/>
        <v>332.5</v>
      </c>
      <c r="AC939" s="11">
        <f t="shared" si="487"/>
        <v>0</v>
      </c>
      <c r="AD939" s="11">
        <f t="shared" si="487"/>
        <v>0</v>
      </c>
      <c r="AE939" s="11">
        <f t="shared" si="487"/>
        <v>0</v>
      </c>
      <c r="AF939" s="11">
        <f t="shared" si="487"/>
        <v>0</v>
      </c>
      <c r="AG939" s="11">
        <f t="shared" si="487"/>
        <v>0</v>
      </c>
      <c r="AH939" s="11">
        <f t="shared" si="487"/>
        <v>0</v>
      </c>
      <c r="AI939" s="11">
        <f t="shared" si="487"/>
        <v>0</v>
      </c>
      <c r="AJ939" s="11">
        <f t="shared" si="490"/>
        <v>0</v>
      </c>
      <c r="AK939" s="11">
        <f t="shared" si="490"/>
        <v>0</v>
      </c>
      <c r="AL939" s="11">
        <f t="shared" si="490"/>
        <v>0</v>
      </c>
      <c r="AM939" s="11">
        <f t="shared" si="490"/>
        <v>0</v>
      </c>
      <c r="AN939" s="11">
        <f t="shared" si="490"/>
        <v>0</v>
      </c>
      <c r="AO939" s="11">
        <f t="shared" si="490"/>
        <v>0</v>
      </c>
      <c r="AP939" s="11">
        <f t="shared" si="490"/>
        <v>0</v>
      </c>
      <c r="AQ939" s="11">
        <f t="shared" si="490"/>
        <v>0</v>
      </c>
      <c r="AR939" s="11">
        <f t="shared" si="486"/>
        <v>0</v>
      </c>
      <c r="AS939" s="11">
        <f t="shared" si="486"/>
        <v>0</v>
      </c>
      <c r="AT939" s="11">
        <f t="shared" si="486"/>
        <v>0</v>
      </c>
      <c r="AU939" s="11">
        <f t="shared" si="486"/>
        <v>0</v>
      </c>
      <c r="AV939" s="11">
        <f t="shared" si="486"/>
        <v>296203.59072215727</v>
      </c>
      <c r="AW939" s="11">
        <f t="shared" si="486"/>
        <v>0</v>
      </c>
      <c r="AX939" s="11">
        <f t="shared" si="485"/>
        <v>0</v>
      </c>
      <c r="AY939" s="11">
        <f t="shared" si="485"/>
        <v>3544.1092123309854</v>
      </c>
      <c r="AZ939" s="11">
        <f t="shared" si="485"/>
        <v>1</v>
      </c>
      <c r="BA939" s="11">
        <f t="shared" si="485"/>
        <v>1</v>
      </c>
      <c r="BB939" s="11">
        <f t="shared" si="485"/>
        <v>1</v>
      </c>
      <c r="BC939" s="11">
        <f t="shared" si="485"/>
        <v>1</v>
      </c>
      <c r="BD939" s="11">
        <f t="shared" si="485"/>
        <v>1</v>
      </c>
      <c r="BE939" s="11">
        <f t="shared" si="477"/>
        <v>1</v>
      </c>
      <c r="BF939" s="15" t="str">
        <f t="shared" si="460"/>
        <v>ČSN 42 5715</v>
      </c>
      <c r="BG939" s="44">
        <v>4.0999747624755303</v>
      </c>
      <c r="BJ939" s="17">
        <f t="shared" si="461"/>
        <v>51</v>
      </c>
      <c r="BK939" s="17">
        <f t="shared" si="462"/>
        <v>3.5</v>
      </c>
      <c r="BX939" s="18">
        <f t="shared" si="464"/>
        <v>522.28977865930312</v>
      </c>
      <c r="BY939" s="42">
        <v>0.16022122533307945</v>
      </c>
      <c r="BZ939" s="43">
        <f t="shared" si="465"/>
        <v>39.078588190220778</v>
      </c>
      <c r="CA939" s="18">
        <f t="shared" si="466"/>
        <v>148101.79536107864</v>
      </c>
      <c r="CB939" s="18">
        <f t="shared" si="467"/>
        <v>5807.9135435717108</v>
      </c>
      <c r="CC939" s="18">
        <f t="shared" si="468"/>
        <v>7911.1666666666642</v>
      </c>
      <c r="CD939" s="25">
        <f t="shared" si="469"/>
        <v>1.3621357493213491</v>
      </c>
      <c r="CE939" s="26">
        <f t="shared" si="470"/>
        <v>16.839314119048911</v>
      </c>
      <c r="CF939" s="18">
        <f t="shared" si="471"/>
        <v>332.5</v>
      </c>
      <c r="CG939" s="18"/>
      <c r="CZ939" s="18">
        <f t="shared" si="472"/>
        <v>296203.59072215727</v>
      </c>
      <c r="DC939" s="18">
        <f t="shared" si="463"/>
        <v>3544.1092123309854</v>
      </c>
      <c r="DD939" s="17">
        <f t="shared" si="473"/>
        <v>1</v>
      </c>
      <c r="DE939" s="17">
        <f t="shared" si="474"/>
        <v>1</v>
      </c>
      <c r="DF939" s="17">
        <f t="shared" si="475"/>
        <v>1</v>
      </c>
      <c r="DG939" s="17">
        <v>1</v>
      </c>
      <c r="DH939" s="17">
        <v>1</v>
      </c>
      <c r="DI939" s="17">
        <v>1</v>
      </c>
      <c r="DJ939" s="20" t="s">
        <v>981</v>
      </c>
      <c r="DK939" s="45"/>
      <c r="DL939" s="46"/>
      <c r="DN939" s="46"/>
      <c r="DO939" s="46"/>
      <c r="DP939" s="46"/>
      <c r="DU939" s="48"/>
    </row>
    <row r="940" spans="1:125" x14ac:dyDescent="0.2">
      <c r="A940" s="15" t="s">
        <v>105</v>
      </c>
      <c r="B940" s="10" t="s">
        <v>1040</v>
      </c>
      <c r="C940" s="11">
        <f t="shared" si="458"/>
        <v>4.6363624381678168</v>
      </c>
      <c r="D940" s="11">
        <f t="shared" ref="D940:L968" si="492">IF($A940="x",BH940,"")</f>
        <v>0</v>
      </c>
      <c r="E940" s="11">
        <f t="shared" si="492"/>
        <v>0</v>
      </c>
      <c r="F940" s="11">
        <f t="shared" si="492"/>
        <v>51</v>
      </c>
      <c r="G940" s="11">
        <f t="shared" si="492"/>
        <v>4</v>
      </c>
      <c r="H940" s="11">
        <f t="shared" si="492"/>
        <v>0</v>
      </c>
      <c r="I940" s="11">
        <f t="shared" si="492"/>
        <v>0</v>
      </c>
      <c r="J940" s="11">
        <f t="shared" si="492"/>
        <v>0</v>
      </c>
      <c r="K940" s="11">
        <f t="shared" si="492"/>
        <v>0</v>
      </c>
      <c r="L940" s="11">
        <f t="shared" si="492"/>
        <v>0</v>
      </c>
      <c r="M940" s="11">
        <f t="shared" si="491"/>
        <v>0</v>
      </c>
      <c r="N940" s="11">
        <f t="shared" si="489"/>
        <v>0</v>
      </c>
      <c r="O940" s="11">
        <f t="shared" si="489"/>
        <v>0</v>
      </c>
      <c r="P940" s="11">
        <f t="shared" si="489"/>
        <v>0</v>
      </c>
      <c r="Q940" s="11">
        <f t="shared" si="489"/>
        <v>0</v>
      </c>
      <c r="R940" s="11">
        <f t="shared" si="489"/>
        <v>0</v>
      </c>
      <c r="S940" s="11">
        <f t="shared" si="489"/>
        <v>0</v>
      </c>
      <c r="T940" s="11">
        <f t="shared" si="481"/>
        <v>590.61941887488115</v>
      </c>
      <c r="U940" s="40">
        <f t="shared" si="459"/>
        <v>0.16022122533307945</v>
      </c>
      <c r="V940" s="11">
        <f t="shared" si="488"/>
        <v>34.557528120341509</v>
      </c>
      <c r="W940" s="11">
        <f t="shared" si="488"/>
        <v>164266.0258745763</v>
      </c>
      <c r="X940" s="11">
        <f t="shared" si="487"/>
        <v>6441.804936257894</v>
      </c>
      <c r="Y940" s="11">
        <f t="shared" si="487"/>
        <v>8857.3333333333358</v>
      </c>
      <c r="Z940" s="11">
        <f t="shared" si="487"/>
        <v>1.3749769545922708</v>
      </c>
      <c r="AA940" s="11">
        <f t="shared" si="487"/>
        <v>16.677080080157914</v>
      </c>
      <c r="AB940" s="11">
        <f t="shared" si="487"/>
        <v>376</v>
      </c>
      <c r="AC940" s="11">
        <f t="shared" si="487"/>
        <v>0</v>
      </c>
      <c r="AD940" s="11">
        <f t="shared" si="487"/>
        <v>0</v>
      </c>
      <c r="AE940" s="11">
        <f t="shared" si="487"/>
        <v>0</v>
      </c>
      <c r="AF940" s="11">
        <f t="shared" si="487"/>
        <v>0</v>
      </c>
      <c r="AG940" s="11">
        <f t="shared" si="487"/>
        <v>0</v>
      </c>
      <c r="AH940" s="11">
        <f t="shared" si="487"/>
        <v>0</v>
      </c>
      <c r="AI940" s="11">
        <f t="shared" si="487"/>
        <v>0</v>
      </c>
      <c r="AJ940" s="11">
        <f t="shared" si="490"/>
        <v>0</v>
      </c>
      <c r="AK940" s="11">
        <f t="shared" si="490"/>
        <v>0</v>
      </c>
      <c r="AL940" s="11">
        <f t="shared" si="490"/>
        <v>0</v>
      </c>
      <c r="AM940" s="11">
        <f t="shared" si="490"/>
        <v>0</v>
      </c>
      <c r="AN940" s="11">
        <f t="shared" si="490"/>
        <v>0</v>
      </c>
      <c r="AO940" s="11">
        <f t="shared" si="490"/>
        <v>0</v>
      </c>
      <c r="AP940" s="11">
        <f t="shared" si="490"/>
        <v>0</v>
      </c>
      <c r="AQ940" s="11">
        <f t="shared" si="490"/>
        <v>0</v>
      </c>
      <c r="AR940" s="11">
        <f t="shared" si="486"/>
        <v>0</v>
      </c>
      <c r="AS940" s="11">
        <f t="shared" si="486"/>
        <v>0</v>
      </c>
      <c r="AT940" s="11">
        <f t="shared" si="486"/>
        <v>0</v>
      </c>
      <c r="AU940" s="11">
        <f t="shared" si="486"/>
        <v>0</v>
      </c>
      <c r="AV940" s="11">
        <f t="shared" si="486"/>
        <v>328532.0517491526</v>
      </c>
      <c r="AW940" s="11">
        <f t="shared" si="486"/>
        <v>0</v>
      </c>
      <c r="AX940" s="11">
        <f t="shared" si="485"/>
        <v>0</v>
      </c>
      <c r="AY940" s="11">
        <f t="shared" si="485"/>
        <v>3469.8890858899267</v>
      </c>
      <c r="AZ940" s="11">
        <f t="shared" si="485"/>
        <v>1</v>
      </c>
      <c r="BA940" s="11">
        <f t="shared" si="485"/>
        <v>1</v>
      </c>
      <c r="BB940" s="11">
        <f t="shared" si="485"/>
        <v>1</v>
      </c>
      <c r="BC940" s="11">
        <f t="shared" si="485"/>
        <v>1</v>
      </c>
      <c r="BD940" s="11">
        <f t="shared" si="485"/>
        <v>1</v>
      </c>
      <c r="BE940" s="11">
        <f t="shared" si="477"/>
        <v>1</v>
      </c>
      <c r="BF940" s="15" t="str">
        <f t="shared" si="460"/>
        <v>ČSN 42 5715</v>
      </c>
      <c r="BG940" s="44">
        <v>4.6363624381678168</v>
      </c>
      <c r="BJ940" s="17">
        <f t="shared" si="461"/>
        <v>51</v>
      </c>
      <c r="BK940" s="17">
        <f t="shared" si="462"/>
        <v>4</v>
      </c>
      <c r="BX940" s="18">
        <f t="shared" si="464"/>
        <v>590.61941887488115</v>
      </c>
      <c r="BY940" s="42">
        <v>0.16022122533307945</v>
      </c>
      <c r="BZ940" s="43">
        <f t="shared" si="465"/>
        <v>34.557528120341509</v>
      </c>
      <c r="CA940" s="18">
        <f t="shared" si="466"/>
        <v>164266.0258745763</v>
      </c>
      <c r="CB940" s="18">
        <f t="shared" si="467"/>
        <v>6441.804936257894</v>
      </c>
      <c r="CC940" s="18">
        <f t="shared" si="468"/>
        <v>8857.3333333333358</v>
      </c>
      <c r="CD940" s="25">
        <f t="shared" si="469"/>
        <v>1.3749769545922708</v>
      </c>
      <c r="CE940" s="26">
        <f t="shared" si="470"/>
        <v>16.677080080157914</v>
      </c>
      <c r="CF940" s="18">
        <f t="shared" si="471"/>
        <v>376</v>
      </c>
      <c r="CG940" s="18"/>
      <c r="CZ940" s="18">
        <f t="shared" si="472"/>
        <v>328532.0517491526</v>
      </c>
      <c r="DC940" s="18">
        <f t="shared" si="463"/>
        <v>3469.8890858899267</v>
      </c>
      <c r="DD940" s="17">
        <f t="shared" si="473"/>
        <v>1</v>
      </c>
      <c r="DE940" s="17">
        <f t="shared" si="474"/>
        <v>1</v>
      </c>
      <c r="DF940" s="17">
        <f t="shared" si="475"/>
        <v>1</v>
      </c>
      <c r="DG940" s="17">
        <v>1</v>
      </c>
      <c r="DH940" s="17">
        <v>1</v>
      </c>
      <c r="DI940" s="17">
        <v>1</v>
      </c>
      <c r="DJ940" s="20" t="s">
        <v>981</v>
      </c>
      <c r="DK940" s="45"/>
      <c r="DL940" s="46"/>
      <c r="DN940" s="46"/>
      <c r="DO940" s="46"/>
      <c r="DP940" s="46"/>
      <c r="DU940" s="48"/>
    </row>
    <row r="941" spans="1:125" x14ac:dyDescent="0.2">
      <c r="A941" s="15" t="s">
        <v>105</v>
      </c>
      <c r="B941" s="10" t="s">
        <v>1041</v>
      </c>
      <c r="C941" s="11">
        <f t="shared" si="458"/>
        <v>5.1604193626947623</v>
      </c>
      <c r="D941" s="11">
        <f t="shared" si="492"/>
        <v>0</v>
      </c>
      <c r="E941" s="11">
        <f t="shared" si="492"/>
        <v>0</v>
      </c>
      <c r="F941" s="11">
        <f t="shared" si="492"/>
        <v>51</v>
      </c>
      <c r="G941" s="11">
        <f t="shared" si="492"/>
        <v>4.5</v>
      </c>
      <c r="H941" s="11">
        <f t="shared" si="492"/>
        <v>0</v>
      </c>
      <c r="I941" s="11">
        <f t="shared" si="492"/>
        <v>0</v>
      </c>
      <c r="J941" s="11">
        <f t="shared" si="492"/>
        <v>0</v>
      </c>
      <c r="K941" s="11">
        <f t="shared" si="492"/>
        <v>0</v>
      </c>
      <c r="L941" s="11">
        <f t="shared" si="492"/>
        <v>0</v>
      </c>
      <c r="M941" s="11">
        <f t="shared" si="491"/>
        <v>0</v>
      </c>
      <c r="N941" s="11">
        <f t="shared" si="489"/>
        <v>0</v>
      </c>
      <c r="O941" s="11">
        <f t="shared" si="489"/>
        <v>0</v>
      </c>
      <c r="P941" s="11">
        <f t="shared" si="489"/>
        <v>0</v>
      </c>
      <c r="Q941" s="11">
        <f t="shared" si="489"/>
        <v>0</v>
      </c>
      <c r="R941" s="11">
        <f t="shared" si="489"/>
        <v>0</v>
      </c>
      <c r="S941" s="11">
        <f t="shared" si="489"/>
        <v>0</v>
      </c>
      <c r="T941" s="11">
        <f t="shared" si="481"/>
        <v>657.37826276366422</v>
      </c>
      <c r="U941" s="40">
        <f t="shared" si="459"/>
        <v>0.16022122533307945</v>
      </c>
      <c r="V941" s="11">
        <f t="shared" si="488"/>
        <v>31.048101728192137</v>
      </c>
      <c r="W941" s="11">
        <f t="shared" si="488"/>
        <v>179341.00731021215</v>
      </c>
      <c r="X941" s="11">
        <f t="shared" si="487"/>
        <v>7032.9806788318492</v>
      </c>
      <c r="Y941" s="11">
        <f t="shared" si="487"/>
        <v>9760.5000000000018</v>
      </c>
      <c r="Z941" s="11">
        <f t="shared" si="487"/>
        <v>1.3878184010056434</v>
      </c>
      <c r="AA941" s="11">
        <f t="shared" si="487"/>
        <v>16.517036659158929</v>
      </c>
      <c r="AB941" s="11">
        <f t="shared" si="487"/>
        <v>418.5</v>
      </c>
      <c r="AC941" s="11">
        <f t="shared" si="487"/>
        <v>0</v>
      </c>
      <c r="AD941" s="11">
        <f t="shared" si="487"/>
        <v>0</v>
      </c>
      <c r="AE941" s="11">
        <f t="shared" si="487"/>
        <v>0</v>
      </c>
      <c r="AF941" s="11">
        <f t="shared" si="487"/>
        <v>0</v>
      </c>
      <c r="AG941" s="11">
        <f t="shared" si="487"/>
        <v>0</v>
      </c>
      <c r="AH941" s="11">
        <f t="shared" si="487"/>
        <v>0</v>
      </c>
      <c r="AI941" s="11">
        <f t="shared" si="487"/>
        <v>0</v>
      </c>
      <c r="AJ941" s="11">
        <f t="shared" si="490"/>
        <v>0</v>
      </c>
      <c r="AK941" s="11">
        <f t="shared" si="490"/>
        <v>0</v>
      </c>
      <c r="AL941" s="11">
        <f t="shared" si="490"/>
        <v>0</v>
      </c>
      <c r="AM941" s="11">
        <f t="shared" si="490"/>
        <v>0</v>
      </c>
      <c r="AN941" s="11">
        <f t="shared" si="490"/>
        <v>0</v>
      </c>
      <c r="AO941" s="11">
        <f t="shared" si="490"/>
        <v>0</v>
      </c>
      <c r="AP941" s="11">
        <f t="shared" si="490"/>
        <v>0</v>
      </c>
      <c r="AQ941" s="11">
        <f t="shared" si="490"/>
        <v>0</v>
      </c>
      <c r="AR941" s="11">
        <f t="shared" si="486"/>
        <v>0</v>
      </c>
      <c r="AS941" s="11">
        <f t="shared" si="486"/>
        <v>0</v>
      </c>
      <c r="AT941" s="11">
        <f t="shared" si="486"/>
        <v>0</v>
      </c>
      <c r="AU941" s="11">
        <f t="shared" si="486"/>
        <v>0</v>
      </c>
      <c r="AV941" s="11">
        <f t="shared" si="486"/>
        <v>358682.01462042431</v>
      </c>
      <c r="AW941" s="11">
        <f t="shared" si="486"/>
        <v>0</v>
      </c>
      <c r="AX941" s="11">
        <f t="shared" si="485"/>
        <v>0</v>
      </c>
      <c r="AY941" s="11">
        <f t="shared" si="485"/>
        <v>3396.4543576122651</v>
      </c>
      <c r="AZ941" s="11">
        <f t="shared" si="485"/>
        <v>1</v>
      </c>
      <c r="BA941" s="11">
        <f t="shared" si="485"/>
        <v>1</v>
      </c>
      <c r="BB941" s="11">
        <f t="shared" si="485"/>
        <v>1</v>
      </c>
      <c r="BC941" s="11">
        <f t="shared" si="485"/>
        <v>1</v>
      </c>
      <c r="BD941" s="11">
        <f t="shared" si="485"/>
        <v>1</v>
      </c>
      <c r="BE941" s="11">
        <f t="shared" si="477"/>
        <v>1</v>
      </c>
      <c r="BF941" s="15" t="str">
        <f t="shared" si="460"/>
        <v>ČSN 42 5715</v>
      </c>
      <c r="BG941" s="44">
        <v>5.1604193626947623</v>
      </c>
      <c r="BJ941" s="17">
        <f t="shared" si="461"/>
        <v>51</v>
      </c>
      <c r="BK941" s="17">
        <f t="shared" si="462"/>
        <v>4.5</v>
      </c>
      <c r="BX941" s="18">
        <f t="shared" si="464"/>
        <v>657.37826276366422</v>
      </c>
      <c r="BY941" s="42">
        <v>0.16022122533307945</v>
      </c>
      <c r="BZ941" s="43">
        <f t="shared" si="465"/>
        <v>31.048101728192137</v>
      </c>
      <c r="CA941" s="18">
        <f t="shared" si="466"/>
        <v>179341.00731021215</v>
      </c>
      <c r="CB941" s="18">
        <f t="shared" si="467"/>
        <v>7032.9806788318492</v>
      </c>
      <c r="CC941" s="18">
        <f t="shared" si="468"/>
        <v>9760.5000000000018</v>
      </c>
      <c r="CD941" s="25">
        <f t="shared" si="469"/>
        <v>1.3878184010056434</v>
      </c>
      <c r="CE941" s="26">
        <f t="shared" si="470"/>
        <v>16.517036659158929</v>
      </c>
      <c r="CF941" s="18">
        <f t="shared" si="471"/>
        <v>418.5</v>
      </c>
      <c r="CG941" s="18"/>
      <c r="CZ941" s="18">
        <f t="shared" si="472"/>
        <v>358682.01462042431</v>
      </c>
      <c r="DC941" s="18">
        <f t="shared" si="463"/>
        <v>3396.4543576122651</v>
      </c>
      <c r="DD941" s="17">
        <f t="shared" si="473"/>
        <v>1</v>
      </c>
      <c r="DE941" s="17">
        <f t="shared" si="474"/>
        <v>1</v>
      </c>
      <c r="DF941" s="17">
        <f t="shared" si="475"/>
        <v>1</v>
      </c>
      <c r="DG941" s="17">
        <v>1</v>
      </c>
      <c r="DH941" s="17">
        <v>1</v>
      </c>
      <c r="DI941" s="17">
        <v>1</v>
      </c>
      <c r="DJ941" s="20" t="s">
        <v>981</v>
      </c>
      <c r="DK941" s="45"/>
      <c r="DL941" s="46"/>
      <c r="DN941" s="46"/>
      <c r="DO941" s="46"/>
      <c r="DP941" s="46"/>
      <c r="DU941" s="48"/>
    </row>
    <row r="942" spans="1:125" x14ac:dyDescent="0.2">
      <c r="A942" s="15" t="s">
        <v>105</v>
      </c>
      <c r="B942" s="10" t="s">
        <v>1042</v>
      </c>
      <c r="C942" s="11">
        <f t="shared" si="458"/>
        <v>5.6721455360563713</v>
      </c>
      <c r="D942" s="11">
        <f t="shared" si="492"/>
        <v>0</v>
      </c>
      <c r="E942" s="11">
        <f t="shared" si="492"/>
        <v>0</v>
      </c>
      <c r="F942" s="11">
        <f t="shared" si="492"/>
        <v>51</v>
      </c>
      <c r="G942" s="11">
        <f t="shared" si="492"/>
        <v>5</v>
      </c>
      <c r="H942" s="11">
        <f t="shared" si="492"/>
        <v>0</v>
      </c>
      <c r="I942" s="11">
        <f t="shared" si="492"/>
        <v>0</v>
      </c>
      <c r="J942" s="11">
        <f t="shared" si="492"/>
        <v>0</v>
      </c>
      <c r="K942" s="11">
        <f t="shared" si="492"/>
        <v>0</v>
      </c>
      <c r="L942" s="11">
        <f t="shared" si="492"/>
        <v>0</v>
      </c>
      <c r="M942" s="11">
        <f t="shared" si="491"/>
        <v>0</v>
      </c>
      <c r="N942" s="11">
        <f t="shared" si="489"/>
        <v>0</v>
      </c>
      <c r="O942" s="11">
        <f t="shared" si="489"/>
        <v>0</v>
      </c>
      <c r="P942" s="11">
        <f t="shared" si="489"/>
        <v>0</v>
      </c>
      <c r="Q942" s="11">
        <f t="shared" si="489"/>
        <v>0</v>
      </c>
      <c r="R942" s="11">
        <f t="shared" si="489"/>
        <v>0</v>
      </c>
      <c r="S942" s="11">
        <f t="shared" si="489"/>
        <v>0</v>
      </c>
      <c r="T942" s="11">
        <f t="shared" si="481"/>
        <v>722.56631032565247</v>
      </c>
      <c r="U942" s="40">
        <f t="shared" si="459"/>
        <v>0.16022122533307945</v>
      </c>
      <c r="V942" s="11">
        <f t="shared" si="488"/>
        <v>28.247022985322626</v>
      </c>
      <c r="W942" s="11">
        <f t="shared" si="488"/>
        <v>193376.80880090274</v>
      </c>
      <c r="X942" s="11">
        <f t="shared" si="487"/>
        <v>7583.4042667020685</v>
      </c>
      <c r="Y942" s="11">
        <f t="shared" si="487"/>
        <v>10621.666666666666</v>
      </c>
      <c r="Z942" s="11">
        <f t="shared" si="487"/>
        <v>1.4006462392233643</v>
      </c>
      <c r="AA942" s="11">
        <f t="shared" si="487"/>
        <v>16.359248148982886</v>
      </c>
      <c r="AB942" s="11">
        <f t="shared" si="487"/>
        <v>460.00000000000006</v>
      </c>
      <c r="AC942" s="11">
        <f t="shared" si="487"/>
        <v>0</v>
      </c>
      <c r="AD942" s="11">
        <f t="shared" si="487"/>
        <v>0</v>
      </c>
      <c r="AE942" s="11">
        <f t="shared" si="487"/>
        <v>0</v>
      </c>
      <c r="AF942" s="11">
        <f t="shared" si="487"/>
        <v>0</v>
      </c>
      <c r="AG942" s="11">
        <f t="shared" si="487"/>
        <v>0</v>
      </c>
      <c r="AH942" s="11">
        <f t="shared" si="487"/>
        <v>0</v>
      </c>
      <c r="AI942" s="11">
        <f t="shared" si="487"/>
        <v>0</v>
      </c>
      <c r="AJ942" s="11">
        <f t="shared" si="490"/>
        <v>0</v>
      </c>
      <c r="AK942" s="11">
        <f t="shared" si="490"/>
        <v>0</v>
      </c>
      <c r="AL942" s="11">
        <f t="shared" si="490"/>
        <v>0</v>
      </c>
      <c r="AM942" s="11">
        <f t="shared" si="490"/>
        <v>0</v>
      </c>
      <c r="AN942" s="11">
        <f t="shared" si="490"/>
        <v>0</v>
      </c>
      <c r="AO942" s="11">
        <f t="shared" si="490"/>
        <v>0</v>
      </c>
      <c r="AP942" s="11">
        <f t="shared" si="490"/>
        <v>0</v>
      </c>
      <c r="AQ942" s="11">
        <f t="shared" si="490"/>
        <v>0</v>
      </c>
      <c r="AR942" s="11">
        <f t="shared" si="486"/>
        <v>0</v>
      </c>
      <c r="AS942" s="11">
        <f t="shared" si="486"/>
        <v>0</v>
      </c>
      <c r="AT942" s="11">
        <f t="shared" si="486"/>
        <v>0</v>
      </c>
      <c r="AU942" s="11">
        <f t="shared" si="486"/>
        <v>0</v>
      </c>
      <c r="AV942" s="11">
        <f t="shared" si="486"/>
        <v>386753.61760180548</v>
      </c>
      <c r="AW942" s="11">
        <f t="shared" si="486"/>
        <v>0</v>
      </c>
      <c r="AX942" s="11">
        <f t="shared" si="485"/>
        <v>0</v>
      </c>
      <c r="AY942" s="11">
        <f t="shared" si="485"/>
        <v>3323.805027498001</v>
      </c>
      <c r="AZ942" s="11">
        <f t="shared" si="485"/>
        <v>1</v>
      </c>
      <c r="BA942" s="11">
        <f t="shared" si="485"/>
        <v>1</v>
      </c>
      <c r="BB942" s="11">
        <f t="shared" si="485"/>
        <v>1</v>
      </c>
      <c r="BC942" s="11">
        <f t="shared" si="485"/>
        <v>1</v>
      </c>
      <c r="BD942" s="11">
        <f t="shared" si="485"/>
        <v>1</v>
      </c>
      <c r="BE942" s="11">
        <f t="shared" si="477"/>
        <v>1</v>
      </c>
      <c r="BF942" s="15" t="str">
        <f t="shared" si="460"/>
        <v>ČSN 42 5715</v>
      </c>
      <c r="BG942" s="44">
        <v>5.6721455360563713</v>
      </c>
      <c r="BJ942" s="17">
        <f t="shared" si="461"/>
        <v>51</v>
      </c>
      <c r="BK942" s="17">
        <f t="shared" si="462"/>
        <v>5</v>
      </c>
      <c r="BX942" s="18">
        <f t="shared" si="464"/>
        <v>722.56631032565247</v>
      </c>
      <c r="BY942" s="42">
        <v>0.16022122533307945</v>
      </c>
      <c r="BZ942" s="43">
        <f t="shared" si="465"/>
        <v>28.247022985322626</v>
      </c>
      <c r="CA942" s="18">
        <f t="shared" si="466"/>
        <v>193376.80880090274</v>
      </c>
      <c r="CB942" s="18">
        <f t="shared" si="467"/>
        <v>7583.4042667020685</v>
      </c>
      <c r="CC942" s="18">
        <f t="shared" si="468"/>
        <v>10621.666666666666</v>
      </c>
      <c r="CD942" s="25">
        <f t="shared" si="469"/>
        <v>1.4006462392233643</v>
      </c>
      <c r="CE942" s="26">
        <f t="shared" si="470"/>
        <v>16.359248148982886</v>
      </c>
      <c r="CF942" s="18">
        <f t="shared" si="471"/>
        <v>460.00000000000006</v>
      </c>
      <c r="CG942" s="18"/>
      <c r="CZ942" s="18">
        <f t="shared" si="472"/>
        <v>386753.61760180548</v>
      </c>
      <c r="DC942" s="18">
        <f t="shared" si="463"/>
        <v>3323.805027498001</v>
      </c>
      <c r="DD942" s="17">
        <f t="shared" si="473"/>
        <v>1</v>
      </c>
      <c r="DE942" s="17">
        <f t="shared" si="474"/>
        <v>1</v>
      </c>
      <c r="DF942" s="17">
        <f t="shared" si="475"/>
        <v>1</v>
      </c>
      <c r="DG942" s="17">
        <v>1</v>
      </c>
      <c r="DH942" s="17">
        <v>1</v>
      </c>
      <c r="DI942" s="17">
        <v>1</v>
      </c>
      <c r="DJ942" s="20" t="s">
        <v>981</v>
      </c>
      <c r="DK942" s="45"/>
      <c r="DL942" s="46"/>
      <c r="DN942" s="46"/>
      <c r="DO942" s="46"/>
      <c r="DP942" s="46"/>
      <c r="DU942" s="48"/>
    </row>
    <row r="943" spans="1:125" x14ac:dyDescent="0.2">
      <c r="A943" s="15" t="s">
        <v>105</v>
      </c>
      <c r="B943" s="10" t="s">
        <v>1043</v>
      </c>
      <c r="C943" s="11">
        <f t="shared" si="458"/>
        <v>6.1715409582526384</v>
      </c>
      <c r="D943" s="11">
        <f t="shared" si="492"/>
        <v>0</v>
      </c>
      <c r="E943" s="11">
        <f t="shared" si="492"/>
        <v>0</v>
      </c>
      <c r="F943" s="11">
        <f t="shared" si="492"/>
        <v>51</v>
      </c>
      <c r="G943" s="11">
        <f t="shared" si="492"/>
        <v>5.5</v>
      </c>
      <c r="H943" s="11">
        <f t="shared" si="492"/>
        <v>0</v>
      </c>
      <c r="I943" s="11">
        <f t="shared" si="492"/>
        <v>0</v>
      </c>
      <c r="J943" s="11">
        <f t="shared" si="492"/>
        <v>0</v>
      </c>
      <c r="K943" s="11">
        <f t="shared" si="492"/>
        <v>0</v>
      </c>
      <c r="L943" s="11">
        <f t="shared" si="492"/>
        <v>0</v>
      </c>
      <c r="M943" s="11">
        <f t="shared" si="491"/>
        <v>0</v>
      </c>
      <c r="N943" s="11">
        <f t="shared" si="489"/>
        <v>0</v>
      </c>
      <c r="O943" s="11">
        <f t="shared" si="489"/>
        <v>0</v>
      </c>
      <c r="P943" s="11">
        <f t="shared" si="489"/>
        <v>0</v>
      </c>
      <c r="Q943" s="11">
        <f t="shared" si="489"/>
        <v>0</v>
      </c>
      <c r="R943" s="11">
        <f t="shared" si="489"/>
        <v>0</v>
      </c>
      <c r="S943" s="11">
        <f t="shared" si="489"/>
        <v>0</v>
      </c>
      <c r="T943" s="11">
        <f t="shared" si="481"/>
        <v>786.18356156084576</v>
      </c>
      <c r="U943" s="40">
        <f t="shared" si="459"/>
        <v>0.16022122533307945</v>
      </c>
      <c r="V943" s="11">
        <f t="shared" si="488"/>
        <v>25.961299846650167</v>
      </c>
      <c r="W943" s="11">
        <f t="shared" si="488"/>
        <v>206422.32138231955</v>
      </c>
      <c r="X943" s="11">
        <f t="shared" si="487"/>
        <v>8094.9929953850806</v>
      </c>
      <c r="Y943" s="11">
        <f t="shared" si="487"/>
        <v>11441.833333333336</v>
      </c>
      <c r="Z943" s="11">
        <f t="shared" si="487"/>
        <v>1.4134457361305037</v>
      </c>
      <c r="AA943" s="11">
        <f t="shared" si="487"/>
        <v>16.203780423098802</v>
      </c>
      <c r="AB943" s="11">
        <f t="shared" si="487"/>
        <v>500.5</v>
      </c>
      <c r="AC943" s="11">
        <f t="shared" si="487"/>
        <v>0</v>
      </c>
      <c r="AD943" s="11">
        <f t="shared" si="487"/>
        <v>0</v>
      </c>
      <c r="AE943" s="11">
        <f t="shared" si="487"/>
        <v>0</v>
      </c>
      <c r="AF943" s="11">
        <f t="shared" si="487"/>
        <v>0</v>
      </c>
      <c r="AG943" s="11">
        <f t="shared" si="487"/>
        <v>0</v>
      </c>
      <c r="AH943" s="11">
        <f t="shared" si="487"/>
        <v>0</v>
      </c>
      <c r="AI943" s="11">
        <f t="shared" si="487"/>
        <v>0</v>
      </c>
      <c r="AJ943" s="11">
        <f t="shared" si="490"/>
        <v>0</v>
      </c>
      <c r="AK943" s="11">
        <f t="shared" si="490"/>
        <v>0</v>
      </c>
      <c r="AL943" s="11">
        <f t="shared" si="490"/>
        <v>0</v>
      </c>
      <c r="AM943" s="11">
        <f t="shared" si="490"/>
        <v>0</v>
      </c>
      <c r="AN943" s="11">
        <f t="shared" si="490"/>
        <v>0</v>
      </c>
      <c r="AO943" s="11">
        <f t="shared" si="490"/>
        <v>0</v>
      </c>
      <c r="AP943" s="11">
        <f t="shared" si="490"/>
        <v>0</v>
      </c>
      <c r="AQ943" s="11">
        <f t="shared" si="490"/>
        <v>0</v>
      </c>
      <c r="AR943" s="11">
        <f t="shared" si="486"/>
        <v>0</v>
      </c>
      <c r="AS943" s="11">
        <f t="shared" si="486"/>
        <v>0</v>
      </c>
      <c r="AT943" s="11">
        <f t="shared" si="486"/>
        <v>0</v>
      </c>
      <c r="AU943" s="11">
        <f t="shared" si="486"/>
        <v>0</v>
      </c>
      <c r="AV943" s="11">
        <f t="shared" si="486"/>
        <v>412844.64276463911</v>
      </c>
      <c r="AW943" s="11">
        <f t="shared" si="486"/>
        <v>0</v>
      </c>
      <c r="AX943" s="11">
        <f t="shared" si="485"/>
        <v>0</v>
      </c>
      <c r="AY943" s="11">
        <f t="shared" si="485"/>
        <v>3251.9410955471344</v>
      </c>
      <c r="AZ943" s="11">
        <f t="shared" si="485"/>
        <v>1</v>
      </c>
      <c r="BA943" s="11">
        <f t="shared" si="485"/>
        <v>1</v>
      </c>
      <c r="BB943" s="11">
        <f t="shared" si="485"/>
        <v>1</v>
      </c>
      <c r="BC943" s="11">
        <f t="shared" si="485"/>
        <v>1</v>
      </c>
      <c r="BD943" s="11">
        <f t="shared" si="485"/>
        <v>1</v>
      </c>
      <c r="BE943" s="11">
        <f t="shared" si="477"/>
        <v>1</v>
      </c>
      <c r="BF943" s="15" t="str">
        <f t="shared" si="460"/>
        <v>ČSN 42 5715</v>
      </c>
      <c r="BG943" s="44">
        <v>6.1715409582526384</v>
      </c>
      <c r="BJ943" s="17">
        <f t="shared" si="461"/>
        <v>51</v>
      </c>
      <c r="BK943" s="17">
        <f t="shared" si="462"/>
        <v>5.5</v>
      </c>
      <c r="BX943" s="18">
        <f t="shared" si="464"/>
        <v>786.18356156084576</v>
      </c>
      <c r="BY943" s="42">
        <v>0.16022122533307945</v>
      </c>
      <c r="BZ943" s="43">
        <f t="shared" si="465"/>
        <v>25.961299846650167</v>
      </c>
      <c r="CA943" s="18">
        <f t="shared" si="466"/>
        <v>206422.32138231955</v>
      </c>
      <c r="CB943" s="18">
        <f t="shared" si="467"/>
        <v>8094.9929953850806</v>
      </c>
      <c r="CC943" s="18">
        <f t="shared" si="468"/>
        <v>11441.833333333336</v>
      </c>
      <c r="CD943" s="25">
        <f t="shared" si="469"/>
        <v>1.4134457361305037</v>
      </c>
      <c r="CE943" s="26">
        <f t="shared" si="470"/>
        <v>16.203780423098802</v>
      </c>
      <c r="CF943" s="18">
        <f t="shared" si="471"/>
        <v>500.5</v>
      </c>
      <c r="CG943" s="18"/>
      <c r="CZ943" s="18">
        <f t="shared" si="472"/>
        <v>412844.64276463911</v>
      </c>
      <c r="DC943" s="18">
        <f t="shared" si="463"/>
        <v>3251.9410955471344</v>
      </c>
      <c r="DD943" s="17">
        <f t="shared" si="473"/>
        <v>1</v>
      </c>
      <c r="DE943" s="17">
        <f t="shared" si="474"/>
        <v>1</v>
      </c>
      <c r="DF943" s="17">
        <f t="shared" si="475"/>
        <v>1</v>
      </c>
      <c r="DG943" s="17">
        <v>1</v>
      </c>
      <c r="DH943" s="17">
        <v>1</v>
      </c>
      <c r="DI943" s="17">
        <v>1</v>
      </c>
      <c r="DJ943" s="20" t="s">
        <v>981</v>
      </c>
      <c r="DK943" s="45"/>
      <c r="DL943" s="46"/>
      <c r="DN943" s="46"/>
      <c r="DO943" s="46"/>
      <c r="DP943" s="46"/>
      <c r="DU943" s="48"/>
    </row>
    <row r="944" spans="1:125" x14ac:dyDescent="0.2">
      <c r="A944" s="15" t="s">
        <v>105</v>
      </c>
      <c r="B944" s="10" t="s">
        <v>1044</v>
      </c>
      <c r="C944" s="11">
        <f t="shared" si="458"/>
        <v>6.6586056292835671</v>
      </c>
      <c r="D944" s="11">
        <f t="shared" si="492"/>
        <v>0</v>
      </c>
      <c r="E944" s="11">
        <f t="shared" si="492"/>
        <v>0</v>
      </c>
      <c r="F944" s="11">
        <f t="shared" si="492"/>
        <v>51</v>
      </c>
      <c r="G944" s="11">
        <f t="shared" si="492"/>
        <v>6</v>
      </c>
      <c r="H944" s="11">
        <f t="shared" si="492"/>
        <v>0</v>
      </c>
      <c r="I944" s="11">
        <f t="shared" si="492"/>
        <v>0</v>
      </c>
      <c r="J944" s="11">
        <f t="shared" si="492"/>
        <v>0</v>
      </c>
      <c r="K944" s="11">
        <f t="shared" si="492"/>
        <v>0</v>
      </c>
      <c r="L944" s="11">
        <f t="shared" si="492"/>
        <v>0</v>
      </c>
      <c r="M944" s="11">
        <f t="shared" si="491"/>
        <v>0</v>
      </c>
      <c r="N944" s="11">
        <f t="shared" si="489"/>
        <v>0</v>
      </c>
      <c r="O944" s="11">
        <f t="shared" si="489"/>
        <v>0</v>
      </c>
      <c r="P944" s="11">
        <f t="shared" si="489"/>
        <v>0</v>
      </c>
      <c r="Q944" s="11">
        <f t="shared" si="489"/>
        <v>0</v>
      </c>
      <c r="R944" s="11">
        <f t="shared" si="489"/>
        <v>0</v>
      </c>
      <c r="S944" s="11">
        <f t="shared" si="489"/>
        <v>0</v>
      </c>
      <c r="T944" s="11">
        <f t="shared" si="481"/>
        <v>848.23001646924411</v>
      </c>
      <c r="U944" s="40">
        <f t="shared" si="459"/>
        <v>0.16022122533307945</v>
      </c>
      <c r="V944" s="11">
        <f t="shared" si="488"/>
        <v>24.062278839348906</v>
      </c>
      <c r="W944" s="11">
        <f t="shared" si="488"/>
        <v>218525.25799288903</v>
      </c>
      <c r="X944" s="11">
        <f t="shared" si="487"/>
        <v>8569.6179605054531</v>
      </c>
      <c r="Y944" s="11">
        <f t="shared" si="487"/>
        <v>12222</v>
      </c>
      <c r="Z944" s="11">
        <f t="shared" si="487"/>
        <v>1.4262012678193092</v>
      </c>
      <c r="AA944" s="11">
        <f t="shared" si="487"/>
        <v>16.050700919274522</v>
      </c>
      <c r="AB944" s="11">
        <f t="shared" si="487"/>
        <v>540</v>
      </c>
      <c r="AC944" s="11">
        <f t="shared" si="487"/>
        <v>0</v>
      </c>
      <c r="AD944" s="11">
        <f t="shared" si="487"/>
        <v>0</v>
      </c>
      <c r="AE944" s="11">
        <f t="shared" si="487"/>
        <v>0</v>
      </c>
      <c r="AF944" s="11">
        <f t="shared" si="487"/>
        <v>0</v>
      </c>
      <c r="AG944" s="11">
        <f t="shared" si="487"/>
        <v>0</v>
      </c>
      <c r="AH944" s="11">
        <f t="shared" si="487"/>
        <v>0</v>
      </c>
      <c r="AI944" s="11">
        <f t="shared" si="487"/>
        <v>0</v>
      </c>
      <c r="AJ944" s="11">
        <f t="shared" si="490"/>
        <v>0</v>
      </c>
      <c r="AK944" s="11">
        <f t="shared" si="490"/>
        <v>0</v>
      </c>
      <c r="AL944" s="11">
        <f t="shared" si="490"/>
        <v>0</v>
      </c>
      <c r="AM944" s="11">
        <f t="shared" si="490"/>
        <v>0</v>
      </c>
      <c r="AN944" s="11">
        <f t="shared" si="490"/>
        <v>0</v>
      </c>
      <c r="AO944" s="11">
        <f t="shared" si="490"/>
        <v>0</v>
      </c>
      <c r="AP944" s="11">
        <f t="shared" si="490"/>
        <v>0</v>
      </c>
      <c r="AQ944" s="11">
        <f t="shared" si="490"/>
        <v>0</v>
      </c>
      <c r="AR944" s="11">
        <f t="shared" si="486"/>
        <v>0</v>
      </c>
      <c r="AS944" s="11">
        <f t="shared" si="486"/>
        <v>0</v>
      </c>
      <c r="AT944" s="11">
        <f t="shared" si="486"/>
        <v>0</v>
      </c>
      <c r="AU944" s="11">
        <f t="shared" si="486"/>
        <v>0</v>
      </c>
      <c r="AV944" s="11">
        <f t="shared" si="486"/>
        <v>437050.51598577807</v>
      </c>
      <c r="AW944" s="11">
        <f t="shared" si="486"/>
        <v>0</v>
      </c>
      <c r="AX944" s="11">
        <f t="shared" si="485"/>
        <v>0</v>
      </c>
      <c r="AY944" s="11">
        <f t="shared" si="485"/>
        <v>3180.8625617596654</v>
      </c>
      <c r="AZ944" s="11">
        <f t="shared" si="485"/>
        <v>1</v>
      </c>
      <c r="BA944" s="11">
        <f t="shared" si="485"/>
        <v>1</v>
      </c>
      <c r="BB944" s="11">
        <f t="shared" si="485"/>
        <v>1</v>
      </c>
      <c r="BC944" s="11">
        <f t="shared" si="485"/>
        <v>1</v>
      </c>
      <c r="BD944" s="11">
        <f t="shared" si="485"/>
        <v>1</v>
      </c>
      <c r="BE944" s="11">
        <f t="shared" si="477"/>
        <v>1</v>
      </c>
      <c r="BF944" s="15" t="str">
        <f t="shared" si="460"/>
        <v>ČSN 42 5715</v>
      </c>
      <c r="BG944" s="44">
        <v>6.6586056292835671</v>
      </c>
      <c r="BJ944" s="17">
        <f t="shared" si="461"/>
        <v>51</v>
      </c>
      <c r="BK944" s="17">
        <f t="shared" si="462"/>
        <v>6</v>
      </c>
      <c r="BX944" s="18">
        <f t="shared" si="464"/>
        <v>848.23001646924411</v>
      </c>
      <c r="BY944" s="42">
        <v>0.16022122533307945</v>
      </c>
      <c r="BZ944" s="43">
        <f t="shared" si="465"/>
        <v>24.062278839348906</v>
      </c>
      <c r="CA944" s="18">
        <f t="shared" si="466"/>
        <v>218525.25799288903</v>
      </c>
      <c r="CB944" s="18">
        <f t="shared" si="467"/>
        <v>8569.6179605054531</v>
      </c>
      <c r="CC944" s="18">
        <f t="shared" si="468"/>
        <v>12222</v>
      </c>
      <c r="CD944" s="25">
        <f t="shared" si="469"/>
        <v>1.4262012678193092</v>
      </c>
      <c r="CE944" s="26">
        <f t="shared" si="470"/>
        <v>16.050700919274522</v>
      </c>
      <c r="CF944" s="18">
        <f t="shared" si="471"/>
        <v>540</v>
      </c>
      <c r="CG944" s="18"/>
      <c r="CZ944" s="18">
        <f t="shared" si="472"/>
        <v>437050.51598577807</v>
      </c>
      <c r="DC944" s="18">
        <f t="shared" si="463"/>
        <v>3180.8625617596654</v>
      </c>
      <c r="DD944" s="17">
        <f t="shared" si="473"/>
        <v>1</v>
      </c>
      <c r="DE944" s="17">
        <f t="shared" si="474"/>
        <v>1</v>
      </c>
      <c r="DF944" s="17">
        <f t="shared" si="475"/>
        <v>1</v>
      </c>
      <c r="DG944" s="17">
        <v>1</v>
      </c>
      <c r="DH944" s="17">
        <v>1</v>
      </c>
      <c r="DI944" s="17">
        <v>1</v>
      </c>
      <c r="DJ944" s="20" t="s">
        <v>981</v>
      </c>
      <c r="DK944" s="45"/>
      <c r="DL944" s="46"/>
      <c r="DN944" s="46"/>
      <c r="DO944" s="46"/>
      <c r="DP944" s="46"/>
      <c r="DU944" s="48"/>
    </row>
    <row r="945" spans="1:125" x14ac:dyDescent="0.2">
      <c r="A945" s="15" t="s">
        <v>105</v>
      </c>
      <c r="B945" s="10" t="s">
        <v>1045</v>
      </c>
      <c r="C945" s="11">
        <f t="shared" ref="C945:C1008" si="493">IF(A945="x",BG945*$C$4,0)</f>
        <v>7.1333395491491549</v>
      </c>
      <c r="D945" s="11">
        <f t="shared" si="492"/>
        <v>0</v>
      </c>
      <c r="E945" s="11">
        <f t="shared" si="492"/>
        <v>0</v>
      </c>
      <c r="F945" s="11">
        <f t="shared" si="492"/>
        <v>51</v>
      </c>
      <c r="G945" s="11">
        <f t="shared" si="492"/>
        <v>6.5</v>
      </c>
      <c r="H945" s="11">
        <f t="shared" si="492"/>
        <v>0</v>
      </c>
      <c r="I945" s="11">
        <f t="shared" si="492"/>
        <v>0</v>
      </c>
      <c r="J945" s="11">
        <f t="shared" si="492"/>
        <v>0</v>
      </c>
      <c r="K945" s="11">
        <f t="shared" si="492"/>
        <v>0</v>
      </c>
      <c r="L945" s="11">
        <f t="shared" si="492"/>
        <v>0</v>
      </c>
      <c r="M945" s="11">
        <f t="shared" si="491"/>
        <v>0</v>
      </c>
      <c r="N945" s="11">
        <f t="shared" si="489"/>
        <v>0</v>
      </c>
      <c r="O945" s="11">
        <f t="shared" si="489"/>
        <v>0</v>
      </c>
      <c r="P945" s="11">
        <f t="shared" si="489"/>
        <v>0</v>
      </c>
      <c r="Q945" s="11">
        <f t="shared" si="489"/>
        <v>0</v>
      </c>
      <c r="R945" s="11">
        <f t="shared" si="489"/>
        <v>0</v>
      </c>
      <c r="S945" s="11">
        <f t="shared" si="489"/>
        <v>0</v>
      </c>
      <c r="T945" s="11">
        <f t="shared" si="481"/>
        <v>908.70567505084762</v>
      </c>
      <c r="U945" s="40">
        <f t="shared" ref="U945:U1008" si="494">IF(A945="x",BY945*$U$4,0)</f>
        <v>0.16022122533307945</v>
      </c>
      <c r="V945" s="11">
        <f t="shared" si="488"/>
        <v>22.46089986732655</v>
      </c>
      <c r="W945" s="11">
        <f t="shared" si="488"/>
        <v>229732.15347379242</v>
      </c>
      <c r="X945" s="11">
        <f t="shared" si="487"/>
        <v>9009.104057795781</v>
      </c>
      <c r="Y945" s="11">
        <f t="shared" si="487"/>
        <v>12963.166666666666</v>
      </c>
      <c r="Z945" s="11">
        <f t="shared" si="487"/>
        <v>1.4388963190462147</v>
      </c>
      <c r="AA945" s="11">
        <f t="shared" si="487"/>
        <v>15.900078616157845</v>
      </c>
      <c r="AB945" s="11">
        <f t="shared" si="487"/>
        <v>578.5</v>
      </c>
      <c r="AC945" s="11">
        <f t="shared" si="487"/>
        <v>0</v>
      </c>
      <c r="AD945" s="11">
        <f t="shared" si="487"/>
        <v>0</v>
      </c>
      <c r="AE945" s="11">
        <f t="shared" si="487"/>
        <v>0</v>
      </c>
      <c r="AF945" s="11">
        <f t="shared" si="487"/>
        <v>0</v>
      </c>
      <c r="AG945" s="11">
        <f t="shared" si="487"/>
        <v>0</v>
      </c>
      <c r="AH945" s="11">
        <f t="shared" si="487"/>
        <v>0</v>
      </c>
      <c r="AI945" s="11">
        <f t="shared" si="487"/>
        <v>0</v>
      </c>
      <c r="AJ945" s="11">
        <f t="shared" si="490"/>
        <v>0</v>
      </c>
      <c r="AK945" s="11">
        <f t="shared" si="490"/>
        <v>0</v>
      </c>
      <c r="AL945" s="11">
        <f t="shared" si="490"/>
        <v>0</v>
      </c>
      <c r="AM945" s="11">
        <f t="shared" si="490"/>
        <v>0</v>
      </c>
      <c r="AN945" s="11">
        <f t="shared" si="490"/>
        <v>0</v>
      </c>
      <c r="AO945" s="11">
        <f t="shared" si="490"/>
        <v>0</v>
      </c>
      <c r="AP945" s="11">
        <f t="shared" si="490"/>
        <v>0</v>
      </c>
      <c r="AQ945" s="11">
        <f t="shared" si="490"/>
        <v>0</v>
      </c>
      <c r="AR945" s="11">
        <f t="shared" si="486"/>
        <v>0</v>
      </c>
      <c r="AS945" s="11">
        <f t="shared" si="486"/>
        <v>0</v>
      </c>
      <c r="AT945" s="11">
        <f t="shared" si="486"/>
        <v>0</v>
      </c>
      <c r="AU945" s="11">
        <f t="shared" si="486"/>
        <v>0</v>
      </c>
      <c r="AV945" s="11">
        <f t="shared" si="486"/>
        <v>459464.30694758485</v>
      </c>
      <c r="AW945" s="11">
        <f t="shared" si="486"/>
        <v>0</v>
      </c>
      <c r="AX945" s="11">
        <f t="shared" si="485"/>
        <v>0</v>
      </c>
      <c r="AY945" s="11">
        <f t="shared" si="485"/>
        <v>3110.5694261355939</v>
      </c>
      <c r="AZ945" s="11">
        <f t="shared" si="485"/>
        <v>1</v>
      </c>
      <c r="BA945" s="11">
        <f t="shared" si="485"/>
        <v>1</v>
      </c>
      <c r="BB945" s="11">
        <f t="shared" si="485"/>
        <v>1</v>
      </c>
      <c r="BC945" s="11">
        <f t="shared" si="485"/>
        <v>1</v>
      </c>
      <c r="BD945" s="11">
        <f t="shared" si="485"/>
        <v>1</v>
      </c>
      <c r="BE945" s="11">
        <f t="shared" si="477"/>
        <v>1</v>
      </c>
      <c r="BF945" s="15" t="str">
        <f t="shared" ref="BF945:BF1008" si="495">IF(A945="x",DJ945,0)</f>
        <v>ČSN 42 5715</v>
      </c>
      <c r="BG945" s="44">
        <v>7.1333395491491549</v>
      </c>
      <c r="BJ945" s="17">
        <f t="shared" ref="BJ945:BJ1008" si="496">VALUE(MID(B945,FIND(" ",B945)+1,LEN(B945)-LEN(BK945)-FIND(" ",B945)-1))</f>
        <v>51</v>
      </c>
      <c r="BK945" s="17">
        <f t="shared" ref="BK945:BK1008" si="497">VALUE(MID(B945,FIND("x",B945)+1,LEN(B945)-FIND("x",B945)))</f>
        <v>6.5</v>
      </c>
      <c r="BX945" s="18">
        <f t="shared" si="464"/>
        <v>908.70567505084762</v>
      </c>
      <c r="BY945" s="42">
        <v>0.16022122533307945</v>
      </c>
      <c r="BZ945" s="43">
        <f t="shared" si="465"/>
        <v>22.46089986732655</v>
      </c>
      <c r="CA945" s="18">
        <f t="shared" si="466"/>
        <v>229732.15347379242</v>
      </c>
      <c r="CB945" s="18">
        <f t="shared" si="467"/>
        <v>9009.104057795781</v>
      </c>
      <c r="CC945" s="18">
        <f t="shared" si="468"/>
        <v>12963.166666666666</v>
      </c>
      <c r="CD945" s="25">
        <f t="shared" si="469"/>
        <v>1.4388963190462147</v>
      </c>
      <c r="CE945" s="26">
        <f t="shared" si="470"/>
        <v>15.900078616157845</v>
      </c>
      <c r="CF945" s="18">
        <f t="shared" si="471"/>
        <v>578.5</v>
      </c>
      <c r="CG945" s="18"/>
      <c r="CZ945" s="18">
        <f t="shared" si="472"/>
        <v>459464.30694758485</v>
      </c>
      <c r="DC945" s="18">
        <f t="shared" ref="DC945:DC1008" si="498">2*PI()*(BJ945-BK945)^2/4</f>
        <v>3110.5694261355939</v>
      </c>
      <c r="DD945" s="17">
        <f t="shared" si="473"/>
        <v>1</v>
      </c>
      <c r="DE945" s="17">
        <f t="shared" si="474"/>
        <v>1</v>
      </c>
      <c r="DF945" s="17">
        <f t="shared" si="475"/>
        <v>1</v>
      </c>
      <c r="DG945" s="17">
        <v>1</v>
      </c>
      <c r="DH945" s="17">
        <v>1</v>
      </c>
      <c r="DI945" s="17">
        <v>1</v>
      </c>
      <c r="DJ945" s="20" t="s">
        <v>981</v>
      </c>
      <c r="DK945" s="45"/>
      <c r="DL945" s="46"/>
      <c r="DN945" s="46"/>
      <c r="DO945" s="46"/>
      <c r="DP945" s="46"/>
      <c r="DU945" s="48"/>
    </row>
    <row r="946" spans="1:125" x14ac:dyDescent="0.2">
      <c r="A946" s="15" t="s">
        <v>105</v>
      </c>
      <c r="B946" s="10" t="s">
        <v>1046</v>
      </c>
      <c r="C946" s="11">
        <f t="shared" si="493"/>
        <v>7.5957427178494008</v>
      </c>
      <c r="D946" s="11">
        <f t="shared" si="492"/>
        <v>0</v>
      </c>
      <c r="E946" s="11">
        <f t="shared" si="492"/>
        <v>0</v>
      </c>
      <c r="F946" s="11">
        <f t="shared" si="492"/>
        <v>51</v>
      </c>
      <c r="G946" s="11">
        <f t="shared" si="492"/>
        <v>7</v>
      </c>
      <c r="H946" s="11">
        <f t="shared" si="492"/>
        <v>0</v>
      </c>
      <c r="I946" s="11">
        <f t="shared" si="492"/>
        <v>0</v>
      </c>
      <c r="J946" s="11">
        <f t="shared" si="492"/>
        <v>0</v>
      </c>
      <c r="K946" s="11">
        <f t="shared" si="492"/>
        <v>0</v>
      </c>
      <c r="L946" s="11">
        <f t="shared" si="492"/>
        <v>0</v>
      </c>
      <c r="M946" s="11">
        <f t="shared" si="491"/>
        <v>0</v>
      </c>
      <c r="N946" s="11">
        <f t="shared" si="489"/>
        <v>0</v>
      </c>
      <c r="O946" s="11">
        <f t="shared" si="489"/>
        <v>0</v>
      </c>
      <c r="P946" s="11">
        <f t="shared" si="489"/>
        <v>0</v>
      </c>
      <c r="Q946" s="11">
        <f t="shared" si="489"/>
        <v>0</v>
      </c>
      <c r="R946" s="11">
        <f t="shared" si="489"/>
        <v>0</v>
      </c>
      <c r="S946" s="11">
        <f t="shared" si="489"/>
        <v>0</v>
      </c>
      <c r="T946" s="11">
        <f t="shared" si="481"/>
        <v>967.61053730565629</v>
      </c>
      <c r="U946" s="40">
        <f t="shared" si="494"/>
        <v>0.16022122533307945</v>
      </c>
      <c r="V946" s="11">
        <f t="shared" si="488"/>
        <v>21.093556125403261</v>
      </c>
      <c r="W946" s="11">
        <f t="shared" si="488"/>
        <v>240088.36456896598</v>
      </c>
      <c r="X946" s="11">
        <f t="shared" si="487"/>
        <v>9415.229983096704</v>
      </c>
      <c r="Y946" s="11">
        <f t="shared" si="487"/>
        <v>13666.333333333334</v>
      </c>
      <c r="Z946" s="11">
        <f t="shared" si="487"/>
        <v>1.4515134901503941</v>
      </c>
      <c r="AA946" s="11">
        <f t="shared" si="487"/>
        <v>15.751984002023365</v>
      </c>
      <c r="AB946" s="11">
        <f t="shared" si="487"/>
        <v>616</v>
      </c>
      <c r="AC946" s="11">
        <f t="shared" si="487"/>
        <v>0</v>
      </c>
      <c r="AD946" s="11">
        <f t="shared" si="487"/>
        <v>0</v>
      </c>
      <c r="AE946" s="11">
        <f t="shared" si="487"/>
        <v>0</v>
      </c>
      <c r="AF946" s="11">
        <f t="shared" si="487"/>
        <v>0</v>
      </c>
      <c r="AG946" s="11">
        <f t="shared" si="487"/>
        <v>0</v>
      </c>
      <c r="AH946" s="11">
        <f t="shared" si="487"/>
        <v>0</v>
      </c>
      <c r="AI946" s="11">
        <f t="shared" si="487"/>
        <v>0</v>
      </c>
      <c r="AJ946" s="11">
        <f t="shared" si="490"/>
        <v>0</v>
      </c>
      <c r="AK946" s="11">
        <f t="shared" si="490"/>
        <v>0</v>
      </c>
      <c r="AL946" s="11">
        <f t="shared" si="490"/>
        <v>0</v>
      </c>
      <c r="AM946" s="11">
        <f t="shared" si="490"/>
        <v>0</v>
      </c>
      <c r="AN946" s="11">
        <f t="shared" si="490"/>
        <v>0</v>
      </c>
      <c r="AO946" s="11">
        <f t="shared" si="490"/>
        <v>0</v>
      </c>
      <c r="AP946" s="11">
        <f t="shared" si="490"/>
        <v>0</v>
      </c>
      <c r="AQ946" s="11">
        <f t="shared" si="490"/>
        <v>0</v>
      </c>
      <c r="AR946" s="11">
        <f t="shared" si="486"/>
        <v>0</v>
      </c>
      <c r="AS946" s="11">
        <f t="shared" si="486"/>
        <v>0</v>
      </c>
      <c r="AT946" s="11">
        <f t="shared" si="486"/>
        <v>0</v>
      </c>
      <c r="AU946" s="11">
        <f t="shared" si="486"/>
        <v>0</v>
      </c>
      <c r="AV946" s="11">
        <f t="shared" si="486"/>
        <v>480176.72913793195</v>
      </c>
      <c r="AW946" s="11">
        <f t="shared" si="486"/>
        <v>0</v>
      </c>
      <c r="AX946" s="11">
        <f t="shared" si="485"/>
        <v>0</v>
      </c>
      <c r="AY946" s="11">
        <f t="shared" si="485"/>
        <v>3041.0616886749199</v>
      </c>
      <c r="AZ946" s="11">
        <f t="shared" si="485"/>
        <v>1</v>
      </c>
      <c r="BA946" s="11">
        <f t="shared" si="485"/>
        <v>1</v>
      </c>
      <c r="BB946" s="11">
        <f t="shared" si="485"/>
        <v>1</v>
      </c>
      <c r="BC946" s="11">
        <f t="shared" si="485"/>
        <v>1</v>
      </c>
      <c r="BD946" s="11">
        <f t="shared" si="485"/>
        <v>1</v>
      </c>
      <c r="BE946" s="11">
        <f t="shared" si="477"/>
        <v>1</v>
      </c>
      <c r="BF946" s="15" t="str">
        <f t="shared" si="495"/>
        <v>ČSN 42 5715</v>
      </c>
      <c r="BG946" s="44">
        <v>7.5957427178494008</v>
      </c>
      <c r="BJ946" s="17">
        <f t="shared" si="496"/>
        <v>51</v>
      </c>
      <c r="BK946" s="17">
        <f t="shared" si="497"/>
        <v>7</v>
      </c>
      <c r="BX946" s="18">
        <f t="shared" ref="BX946:BX1009" si="499">PI()/4*(BJ946^2-(BJ946-2*BK946)^2)</f>
        <v>967.61053730565629</v>
      </c>
      <c r="BY946" s="42">
        <v>0.16022122533307945</v>
      </c>
      <c r="BZ946" s="43">
        <f t="shared" ref="BZ946:BZ1009" si="500">BY946/(BX946*0.00000785)</f>
        <v>21.093556125403261</v>
      </c>
      <c r="CA946" s="18">
        <f t="shared" ref="CA946:CA1009" si="501">PI()/4*((BJ946/2)^4-((BJ946-2*BK946)/2)^4)</f>
        <v>240088.36456896598</v>
      </c>
      <c r="CB946" s="18">
        <f t="shared" ref="CB946:CB1009" si="502">PI()/4*((BJ946/2)^4-(((BJ946-2*BK946)/2)^4))/(BJ946/2)</f>
        <v>9415.229983096704</v>
      </c>
      <c r="CC946" s="18">
        <f t="shared" ref="CC946:CC1009" si="503">(BJ946^3)/6*(1-(1-2*BK946/BJ946)^3)</f>
        <v>13666.333333333334</v>
      </c>
      <c r="CD946" s="25">
        <f t="shared" ref="CD946:CD1009" si="504">CC946/CB946</f>
        <v>1.4515134901503941</v>
      </c>
      <c r="CE946" s="26">
        <f t="shared" ref="CE946:CE1009" si="505">SQRT(CA946/BX946)</f>
        <v>15.751984002023365</v>
      </c>
      <c r="CF946" s="18">
        <f t="shared" ref="CF946:CF1009" si="506">2*BX946/PI()</f>
        <v>616</v>
      </c>
      <c r="CG946" s="18"/>
      <c r="CZ946" s="18">
        <f t="shared" ref="CZ946:CZ1009" si="507">PI()/2*((BJ946/2)^4-((BJ946-2*BK946)/2)^4)</f>
        <v>480176.72913793195</v>
      </c>
      <c r="DC946" s="18">
        <f t="shared" si="498"/>
        <v>3041.0616886749199</v>
      </c>
      <c r="DD946" s="17">
        <f t="shared" ref="DD946:DD1009" si="508">IF(BJ946/BK946&lt;=90*1^2,IF(BJ946/BK946&lt;=70*1^2,IF(BJ946/BK946&lt;=50*1^2,1,2),3),4)</f>
        <v>1</v>
      </c>
      <c r="DE946" s="17">
        <f t="shared" ref="DE946:DE1009" si="509">IF(BJ946/BK946&lt;=90*0.81^2,IF(BJ946/BK946&lt;=70*0.81^2,IF(BJ946/BK946&lt;=50*0.81^2,1,2),3),4)</f>
        <v>1</v>
      </c>
      <c r="DF946" s="17">
        <f t="shared" ref="DF946:DF1009" si="510">IF(BJ946/BK946&lt;=90*0.71^2,IF(BJ946/BK946&lt;=70*0.71^2,IF(BJ946/BK946&lt;=50*0.71^2,1,2),3),4)</f>
        <v>1</v>
      </c>
      <c r="DG946" s="17">
        <v>1</v>
      </c>
      <c r="DH946" s="17">
        <v>1</v>
      </c>
      <c r="DI946" s="17">
        <v>1</v>
      </c>
      <c r="DJ946" s="20" t="s">
        <v>981</v>
      </c>
      <c r="DK946" s="45"/>
      <c r="DL946" s="46"/>
      <c r="DN946" s="46"/>
      <c r="DO946" s="46"/>
      <c r="DP946" s="46"/>
      <c r="DU946" s="48"/>
    </row>
    <row r="947" spans="1:125" x14ac:dyDescent="0.2">
      <c r="A947" s="15" t="s">
        <v>105</v>
      </c>
      <c r="B947" s="10" t="s">
        <v>1047</v>
      </c>
      <c r="C947" s="11">
        <f t="shared" si="493"/>
        <v>8.4835568017538776</v>
      </c>
      <c r="D947" s="11">
        <f t="shared" si="492"/>
        <v>0</v>
      </c>
      <c r="E947" s="11">
        <f t="shared" si="492"/>
        <v>0</v>
      </c>
      <c r="F947" s="11">
        <f t="shared" si="492"/>
        <v>51</v>
      </c>
      <c r="G947" s="11">
        <f t="shared" si="492"/>
        <v>8</v>
      </c>
      <c r="H947" s="11">
        <f t="shared" si="492"/>
        <v>0</v>
      </c>
      <c r="I947" s="11">
        <f t="shared" si="492"/>
        <v>0</v>
      </c>
      <c r="J947" s="11">
        <f t="shared" si="492"/>
        <v>0</v>
      </c>
      <c r="K947" s="11">
        <f t="shared" si="492"/>
        <v>0</v>
      </c>
      <c r="L947" s="11">
        <f t="shared" si="492"/>
        <v>0</v>
      </c>
      <c r="M947" s="11">
        <f t="shared" si="491"/>
        <v>0</v>
      </c>
      <c r="N947" s="11">
        <f t="shared" si="489"/>
        <v>0</v>
      </c>
      <c r="O947" s="11">
        <f t="shared" si="489"/>
        <v>0</v>
      </c>
      <c r="P947" s="11">
        <f t="shared" si="489"/>
        <v>0</v>
      </c>
      <c r="Q947" s="11">
        <f t="shared" si="489"/>
        <v>0</v>
      </c>
      <c r="R947" s="11">
        <f t="shared" si="489"/>
        <v>0</v>
      </c>
      <c r="S947" s="11">
        <f t="shared" si="489"/>
        <v>0</v>
      </c>
      <c r="T947" s="11">
        <f t="shared" si="481"/>
        <v>1080.7078728348888</v>
      </c>
      <c r="U947" s="40">
        <f t="shared" si="494"/>
        <v>0.16022122533307945</v>
      </c>
      <c r="V947" s="11">
        <f t="shared" si="488"/>
        <v>18.886090949488967</v>
      </c>
      <c r="W947" s="11">
        <f t="shared" si="488"/>
        <v>258424.2700916428</v>
      </c>
      <c r="X947" s="11">
        <f t="shared" si="487"/>
        <v>10134.285101633051</v>
      </c>
      <c r="Y947" s="11">
        <f t="shared" si="487"/>
        <v>14962.666666666668</v>
      </c>
      <c r="Z947" s="11">
        <f t="shared" si="487"/>
        <v>1.476440273449142</v>
      </c>
      <c r="AA947" s="11">
        <f t="shared" si="487"/>
        <v>15.463667094192115</v>
      </c>
      <c r="AB947" s="11">
        <f t="shared" si="487"/>
        <v>688</v>
      </c>
      <c r="AC947" s="11">
        <f t="shared" si="487"/>
        <v>0</v>
      </c>
      <c r="AD947" s="11">
        <f t="shared" si="487"/>
        <v>0</v>
      </c>
      <c r="AE947" s="11">
        <f t="shared" si="487"/>
        <v>0</v>
      </c>
      <c r="AF947" s="11">
        <f t="shared" si="487"/>
        <v>0</v>
      </c>
      <c r="AG947" s="11">
        <f t="shared" si="487"/>
        <v>0</v>
      </c>
      <c r="AH947" s="11">
        <f t="shared" si="487"/>
        <v>0</v>
      </c>
      <c r="AI947" s="11">
        <f t="shared" si="487"/>
        <v>0</v>
      </c>
      <c r="AJ947" s="11">
        <f t="shared" si="490"/>
        <v>0</v>
      </c>
      <c r="AK947" s="11">
        <f t="shared" si="490"/>
        <v>0</v>
      </c>
      <c r="AL947" s="11">
        <f t="shared" si="490"/>
        <v>0</v>
      </c>
      <c r="AM947" s="11">
        <f t="shared" si="490"/>
        <v>0</v>
      </c>
      <c r="AN947" s="11">
        <f t="shared" si="490"/>
        <v>0</v>
      </c>
      <c r="AO947" s="11">
        <f t="shared" si="490"/>
        <v>0</v>
      </c>
      <c r="AP947" s="11">
        <f t="shared" si="490"/>
        <v>0</v>
      </c>
      <c r="AQ947" s="11">
        <f t="shared" si="490"/>
        <v>0</v>
      </c>
      <c r="AR947" s="11">
        <f t="shared" si="486"/>
        <v>0</v>
      </c>
      <c r="AS947" s="11">
        <f t="shared" si="486"/>
        <v>0</v>
      </c>
      <c r="AT947" s="11">
        <f t="shared" si="486"/>
        <v>0</v>
      </c>
      <c r="AU947" s="11">
        <f t="shared" si="486"/>
        <v>0</v>
      </c>
      <c r="AV947" s="11">
        <f t="shared" si="486"/>
        <v>516848.5401832856</v>
      </c>
      <c r="AW947" s="11">
        <f t="shared" si="486"/>
        <v>0</v>
      </c>
      <c r="AX947" s="11">
        <f t="shared" si="485"/>
        <v>0</v>
      </c>
      <c r="AY947" s="11">
        <f t="shared" si="485"/>
        <v>2904.4024082437636</v>
      </c>
      <c r="AZ947" s="11">
        <f t="shared" si="485"/>
        <v>1</v>
      </c>
      <c r="BA947" s="11">
        <f t="shared" si="485"/>
        <v>1</v>
      </c>
      <c r="BB947" s="11">
        <f t="shared" si="485"/>
        <v>1</v>
      </c>
      <c r="BC947" s="11">
        <f t="shared" si="485"/>
        <v>1</v>
      </c>
      <c r="BD947" s="11">
        <f t="shared" si="485"/>
        <v>1</v>
      </c>
      <c r="BE947" s="11">
        <f t="shared" si="477"/>
        <v>1</v>
      </c>
      <c r="BF947" s="15" t="str">
        <f t="shared" si="495"/>
        <v>ČSN 42 5715</v>
      </c>
      <c r="BG947" s="44">
        <v>8.4835568017538776</v>
      </c>
      <c r="BJ947" s="17">
        <f t="shared" si="496"/>
        <v>51</v>
      </c>
      <c r="BK947" s="17">
        <f t="shared" si="497"/>
        <v>8</v>
      </c>
      <c r="BX947" s="18">
        <f t="shared" si="499"/>
        <v>1080.7078728348888</v>
      </c>
      <c r="BY947" s="42">
        <v>0.16022122533307945</v>
      </c>
      <c r="BZ947" s="43">
        <f t="shared" si="500"/>
        <v>18.886090949488967</v>
      </c>
      <c r="CA947" s="18">
        <f t="shared" si="501"/>
        <v>258424.2700916428</v>
      </c>
      <c r="CB947" s="18">
        <f t="shared" si="502"/>
        <v>10134.285101633051</v>
      </c>
      <c r="CC947" s="18">
        <f t="shared" si="503"/>
        <v>14962.666666666668</v>
      </c>
      <c r="CD947" s="25">
        <f t="shared" si="504"/>
        <v>1.476440273449142</v>
      </c>
      <c r="CE947" s="26">
        <f t="shared" si="505"/>
        <v>15.463667094192115</v>
      </c>
      <c r="CF947" s="18">
        <f t="shared" si="506"/>
        <v>688</v>
      </c>
      <c r="CG947" s="18"/>
      <c r="CZ947" s="18">
        <f t="shared" si="507"/>
        <v>516848.5401832856</v>
      </c>
      <c r="DC947" s="18">
        <f t="shared" si="498"/>
        <v>2904.4024082437636</v>
      </c>
      <c r="DD947" s="17">
        <f t="shared" si="508"/>
        <v>1</v>
      </c>
      <c r="DE947" s="17">
        <f t="shared" si="509"/>
        <v>1</v>
      </c>
      <c r="DF947" s="17">
        <f t="shared" si="510"/>
        <v>1</v>
      </c>
      <c r="DG947" s="17">
        <v>1</v>
      </c>
      <c r="DH947" s="17">
        <v>1</v>
      </c>
      <c r="DI947" s="17">
        <v>1</v>
      </c>
      <c r="DJ947" s="20" t="s">
        <v>981</v>
      </c>
      <c r="DK947" s="45"/>
      <c r="DL947" s="46"/>
      <c r="DN947" s="46"/>
      <c r="DO947" s="46"/>
      <c r="DP947" s="46"/>
      <c r="DU947" s="48"/>
    </row>
    <row r="948" spans="1:125" x14ac:dyDescent="0.2">
      <c r="A948" s="15" t="s">
        <v>105</v>
      </c>
      <c r="B948" s="10" t="s">
        <v>1048</v>
      </c>
      <c r="C948" s="11">
        <f t="shared" si="493"/>
        <v>9.3220478809969904</v>
      </c>
      <c r="D948" s="11">
        <f t="shared" si="492"/>
        <v>0</v>
      </c>
      <c r="E948" s="11">
        <f t="shared" si="492"/>
        <v>0</v>
      </c>
      <c r="F948" s="11">
        <f t="shared" si="492"/>
        <v>51</v>
      </c>
      <c r="G948" s="11">
        <f t="shared" si="492"/>
        <v>9</v>
      </c>
      <c r="H948" s="11">
        <f t="shared" si="492"/>
        <v>0</v>
      </c>
      <c r="I948" s="11">
        <f t="shared" si="492"/>
        <v>0</v>
      </c>
      <c r="J948" s="11">
        <f t="shared" si="492"/>
        <v>0</v>
      </c>
      <c r="K948" s="11">
        <f t="shared" si="492"/>
        <v>0</v>
      </c>
      <c r="L948" s="11">
        <f t="shared" si="492"/>
        <v>0</v>
      </c>
      <c r="M948" s="11">
        <f t="shared" si="491"/>
        <v>0</v>
      </c>
      <c r="N948" s="11">
        <f t="shared" si="489"/>
        <v>0</v>
      </c>
      <c r="O948" s="11">
        <f t="shared" si="489"/>
        <v>0</v>
      </c>
      <c r="P948" s="11">
        <f t="shared" si="489"/>
        <v>0</v>
      </c>
      <c r="Q948" s="11">
        <f t="shared" si="489"/>
        <v>0</v>
      </c>
      <c r="R948" s="11">
        <f t="shared" si="489"/>
        <v>0</v>
      </c>
      <c r="S948" s="11">
        <f t="shared" si="489"/>
        <v>0</v>
      </c>
      <c r="T948" s="11">
        <f t="shared" si="481"/>
        <v>1187.5220230569419</v>
      </c>
      <c r="U948" s="40">
        <f t="shared" si="494"/>
        <v>0.16022122533307945</v>
      </c>
      <c r="V948" s="11">
        <f t="shared" si="488"/>
        <v>17.187342028106361</v>
      </c>
      <c r="W948" s="11">
        <f t="shared" si="488"/>
        <v>273872.26656750718</v>
      </c>
      <c r="X948" s="11">
        <f t="shared" si="487"/>
        <v>10740.088885000281</v>
      </c>
      <c r="Y948" s="11">
        <f t="shared" si="487"/>
        <v>16119.000000000004</v>
      </c>
      <c r="Z948" s="11">
        <f t="shared" si="487"/>
        <v>1.5008255678881732</v>
      </c>
      <c r="AA948" s="11">
        <f t="shared" si="487"/>
        <v>15.18634254848744</v>
      </c>
      <c r="AB948" s="11">
        <f t="shared" si="487"/>
        <v>756</v>
      </c>
      <c r="AC948" s="11">
        <f t="shared" si="487"/>
        <v>0</v>
      </c>
      <c r="AD948" s="11">
        <f t="shared" si="487"/>
        <v>0</v>
      </c>
      <c r="AE948" s="11">
        <f t="shared" si="487"/>
        <v>0</v>
      </c>
      <c r="AF948" s="11">
        <f t="shared" si="487"/>
        <v>0</v>
      </c>
      <c r="AG948" s="11">
        <f t="shared" si="487"/>
        <v>0</v>
      </c>
      <c r="AH948" s="11">
        <f t="shared" si="487"/>
        <v>0</v>
      </c>
      <c r="AI948" s="11">
        <f t="shared" si="487"/>
        <v>0</v>
      </c>
      <c r="AJ948" s="11">
        <f t="shared" si="490"/>
        <v>0</v>
      </c>
      <c r="AK948" s="11">
        <f t="shared" si="490"/>
        <v>0</v>
      </c>
      <c r="AL948" s="11">
        <f t="shared" si="490"/>
        <v>0</v>
      </c>
      <c r="AM948" s="11">
        <f t="shared" si="490"/>
        <v>0</v>
      </c>
      <c r="AN948" s="11">
        <f t="shared" si="490"/>
        <v>0</v>
      </c>
      <c r="AO948" s="11">
        <f t="shared" si="490"/>
        <v>0</v>
      </c>
      <c r="AP948" s="11">
        <f t="shared" si="490"/>
        <v>0</v>
      </c>
      <c r="AQ948" s="11">
        <f t="shared" si="490"/>
        <v>0</v>
      </c>
      <c r="AR948" s="11">
        <f t="shared" si="486"/>
        <v>0</v>
      </c>
      <c r="AS948" s="11">
        <f t="shared" si="486"/>
        <v>0</v>
      </c>
      <c r="AT948" s="11">
        <f t="shared" si="486"/>
        <v>0</v>
      </c>
      <c r="AU948" s="11">
        <f t="shared" si="486"/>
        <v>0</v>
      </c>
      <c r="AV948" s="11">
        <f t="shared" si="486"/>
        <v>547744.53313501435</v>
      </c>
      <c r="AW948" s="11">
        <f t="shared" si="486"/>
        <v>0</v>
      </c>
      <c r="AX948" s="11">
        <f t="shared" si="485"/>
        <v>0</v>
      </c>
      <c r="AY948" s="11">
        <f t="shared" si="485"/>
        <v>2770.8847204661975</v>
      </c>
      <c r="AZ948" s="11">
        <f t="shared" si="485"/>
        <v>1</v>
      </c>
      <c r="BA948" s="11">
        <f t="shared" si="485"/>
        <v>1</v>
      </c>
      <c r="BB948" s="11">
        <f t="shared" si="485"/>
        <v>1</v>
      </c>
      <c r="BC948" s="11">
        <f t="shared" si="485"/>
        <v>1</v>
      </c>
      <c r="BD948" s="11">
        <f t="shared" si="485"/>
        <v>1</v>
      </c>
      <c r="BE948" s="11">
        <f t="shared" si="477"/>
        <v>1</v>
      </c>
      <c r="BF948" s="15" t="str">
        <f t="shared" si="495"/>
        <v>ČSN 42 5715</v>
      </c>
      <c r="BG948" s="44">
        <v>9.3220478809969904</v>
      </c>
      <c r="BJ948" s="17">
        <f t="shared" si="496"/>
        <v>51</v>
      </c>
      <c r="BK948" s="17">
        <f t="shared" si="497"/>
        <v>9</v>
      </c>
      <c r="BX948" s="18">
        <f t="shared" si="499"/>
        <v>1187.5220230569419</v>
      </c>
      <c r="BY948" s="42">
        <v>0.16022122533307945</v>
      </c>
      <c r="BZ948" s="43">
        <f t="shared" si="500"/>
        <v>17.187342028106361</v>
      </c>
      <c r="CA948" s="18">
        <f t="shared" si="501"/>
        <v>273872.26656750718</v>
      </c>
      <c r="CB948" s="18">
        <f t="shared" si="502"/>
        <v>10740.088885000281</v>
      </c>
      <c r="CC948" s="18">
        <f t="shared" si="503"/>
        <v>16119.000000000004</v>
      </c>
      <c r="CD948" s="25">
        <f t="shared" si="504"/>
        <v>1.5008255678881732</v>
      </c>
      <c r="CE948" s="26">
        <f t="shared" si="505"/>
        <v>15.18634254848744</v>
      </c>
      <c r="CF948" s="18">
        <f t="shared" si="506"/>
        <v>756</v>
      </c>
      <c r="CG948" s="18"/>
      <c r="CZ948" s="18">
        <f t="shared" si="507"/>
        <v>547744.53313501435</v>
      </c>
      <c r="DC948" s="18">
        <f t="shared" si="498"/>
        <v>2770.8847204661975</v>
      </c>
      <c r="DD948" s="17">
        <f t="shared" si="508"/>
        <v>1</v>
      </c>
      <c r="DE948" s="17">
        <f t="shared" si="509"/>
        <v>1</v>
      </c>
      <c r="DF948" s="17">
        <f t="shared" si="510"/>
        <v>1</v>
      </c>
      <c r="DG948" s="17">
        <v>1</v>
      </c>
      <c r="DH948" s="17">
        <v>1</v>
      </c>
      <c r="DI948" s="17">
        <v>1</v>
      </c>
      <c r="DJ948" s="20" t="s">
        <v>981</v>
      </c>
      <c r="DK948" s="45"/>
      <c r="DL948" s="46"/>
      <c r="DN948" s="46"/>
      <c r="DO948" s="46"/>
      <c r="DP948" s="46"/>
      <c r="DU948" s="48"/>
    </row>
    <row r="949" spans="1:125" x14ac:dyDescent="0.2">
      <c r="A949" s="15" t="s">
        <v>105</v>
      </c>
      <c r="B949" s="10" t="s">
        <v>1049</v>
      </c>
      <c r="C949" s="11">
        <f t="shared" si="493"/>
        <v>10.111215955578748</v>
      </c>
      <c r="D949" s="11">
        <f t="shared" si="492"/>
        <v>0</v>
      </c>
      <c r="E949" s="11">
        <f t="shared" si="492"/>
        <v>0</v>
      </c>
      <c r="F949" s="11">
        <f t="shared" si="492"/>
        <v>51</v>
      </c>
      <c r="G949" s="11">
        <f t="shared" si="492"/>
        <v>10</v>
      </c>
      <c r="H949" s="11">
        <f t="shared" si="492"/>
        <v>0</v>
      </c>
      <c r="I949" s="11">
        <f t="shared" si="492"/>
        <v>0</v>
      </c>
      <c r="J949" s="11">
        <f t="shared" si="492"/>
        <v>0</v>
      </c>
      <c r="K949" s="11">
        <f t="shared" si="492"/>
        <v>0</v>
      </c>
      <c r="L949" s="11">
        <f t="shared" si="492"/>
        <v>0</v>
      </c>
      <c r="M949" s="11">
        <f t="shared" si="491"/>
        <v>0</v>
      </c>
      <c r="N949" s="11">
        <f t="shared" si="489"/>
        <v>0</v>
      </c>
      <c r="O949" s="11">
        <f t="shared" si="489"/>
        <v>0</v>
      </c>
      <c r="P949" s="11">
        <f t="shared" si="489"/>
        <v>0</v>
      </c>
      <c r="Q949" s="11">
        <f t="shared" si="489"/>
        <v>0</v>
      </c>
      <c r="R949" s="11">
        <f t="shared" si="489"/>
        <v>0</v>
      </c>
      <c r="S949" s="11">
        <f t="shared" si="489"/>
        <v>0</v>
      </c>
      <c r="T949" s="11">
        <f t="shared" si="481"/>
        <v>1288.0529879718151</v>
      </c>
      <c r="U949" s="40">
        <f t="shared" si="494"/>
        <v>0.16022122533307945</v>
      </c>
      <c r="V949" s="11">
        <f t="shared" si="488"/>
        <v>15.845890942985864</v>
      </c>
      <c r="W949" s="11">
        <f t="shared" si="488"/>
        <v>286752.79644722538</v>
      </c>
      <c r="X949" s="11">
        <f t="shared" si="487"/>
        <v>11245.207703812761</v>
      </c>
      <c r="Y949" s="11">
        <f t="shared" si="487"/>
        <v>17143.333333333332</v>
      </c>
      <c r="Z949" s="11">
        <f t="shared" si="487"/>
        <v>1.5245012617704494</v>
      </c>
      <c r="AA949" s="11">
        <f t="shared" si="487"/>
        <v>14.920623311376774</v>
      </c>
      <c r="AB949" s="11">
        <f t="shared" si="487"/>
        <v>820</v>
      </c>
      <c r="AC949" s="11">
        <f t="shared" si="487"/>
        <v>0</v>
      </c>
      <c r="AD949" s="11">
        <f t="shared" si="487"/>
        <v>0</v>
      </c>
      <c r="AE949" s="11">
        <f t="shared" si="487"/>
        <v>0</v>
      </c>
      <c r="AF949" s="11">
        <f t="shared" si="487"/>
        <v>0</v>
      </c>
      <c r="AG949" s="11">
        <f t="shared" si="487"/>
        <v>0</v>
      </c>
      <c r="AH949" s="11">
        <f t="shared" si="487"/>
        <v>0</v>
      </c>
      <c r="AI949" s="11">
        <f t="shared" si="487"/>
        <v>0</v>
      </c>
      <c r="AJ949" s="11">
        <f t="shared" si="490"/>
        <v>0</v>
      </c>
      <c r="AK949" s="11">
        <f t="shared" si="490"/>
        <v>0</v>
      </c>
      <c r="AL949" s="11">
        <f t="shared" si="490"/>
        <v>0</v>
      </c>
      <c r="AM949" s="11">
        <f t="shared" si="490"/>
        <v>0</v>
      </c>
      <c r="AN949" s="11">
        <f t="shared" si="490"/>
        <v>0</v>
      </c>
      <c r="AO949" s="11">
        <f t="shared" si="490"/>
        <v>0</v>
      </c>
      <c r="AP949" s="11">
        <f t="shared" si="490"/>
        <v>0</v>
      </c>
      <c r="AQ949" s="11">
        <f t="shared" si="490"/>
        <v>0</v>
      </c>
      <c r="AR949" s="11">
        <f t="shared" si="486"/>
        <v>0</v>
      </c>
      <c r="AS949" s="11">
        <f t="shared" si="486"/>
        <v>0</v>
      </c>
      <c r="AT949" s="11">
        <f t="shared" si="486"/>
        <v>0</v>
      </c>
      <c r="AU949" s="11">
        <f t="shared" si="486"/>
        <v>0</v>
      </c>
      <c r="AV949" s="11">
        <f t="shared" si="486"/>
        <v>573505.59289445076</v>
      </c>
      <c r="AW949" s="11">
        <f t="shared" si="486"/>
        <v>0</v>
      </c>
      <c r="AX949" s="11">
        <f t="shared" si="485"/>
        <v>0</v>
      </c>
      <c r="AY949" s="11">
        <f t="shared" si="485"/>
        <v>2640.508625342221</v>
      </c>
      <c r="AZ949" s="11">
        <f t="shared" si="485"/>
        <v>1</v>
      </c>
      <c r="BA949" s="11">
        <f t="shared" si="485"/>
        <v>1</v>
      </c>
      <c r="BB949" s="11">
        <f t="shared" si="485"/>
        <v>1</v>
      </c>
      <c r="BC949" s="11">
        <f t="shared" si="485"/>
        <v>1</v>
      </c>
      <c r="BD949" s="11">
        <f t="shared" si="485"/>
        <v>1</v>
      </c>
      <c r="BE949" s="11">
        <f t="shared" si="477"/>
        <v>1</v>
      </c>
      <c r="BF949" s="15" t="str">
        <f t="shared" si="495"/>
        <v>ČSN 42 5715</v>
      </c>
      <c r="BG949" s="44">
        <v>10.111215955578748</v>
      </c>
      <c r="BJ949" s="17">
        <f t="shared" si="496"/>
        <v>51</v>
      </c>
      <c r="BK949" s="17">
        <f t="shared" si="497"/>
        <v>10</v>
      </c>
      <c r="BX949" s="18">
        <f t="shared" si="499"/>
        <v>1288.0529879718151</v>
      </c>
      <c r="BY949" s="42">
        <v>0.16022122533307945</v>
      </c>
      <c r="BZ949" s="43">
        <f t="shared" si="500"/>
        <v>15.845890942985864</v>
      </c>
      <c r="CA949" s="18">
        <f t="shared" si="501"/>
        <v>286752.79644722538</v>
      </c>
      <c r="CB949" s="18">
        <f t="shared" si="502"/>
        <v>11245.207703812761</v>
      </c>
      <c r="CC949" s="18">
        <f t="shared" si="503"/>
        <v>17143.333333333332</v>
      </c>
      <c r="CD949" s="25">
        <f t="shared" si="504"/>
        <v>1.5245012617704494</v>
      </c>
      <c r="CE949" s="26">
        <f t="shared" si="505"/>
        <v>14.920623311376774</v>
      </c>
      <c r="CF949" s="18">
        <f t="shared" si="506"/>
        <v>820</v>
      </c>
      <c r="CG949" s="18"/>
      <c r="CZ949" s="18">
        <f t="shared" si="507"/>
        <v>573505.59289445076</v>
      </c>
      <c r="DC949" s="18">
        <f t="shared" si="498"/>
        <v>2640.508625342221</v>
      </c>
      <c r="DD949" s="17">
        <f t="shared" si="508"/>
        <v>1</v>
      </c>
      <c r="DE949" s="17">
        <f t="shared" si="509"/>
        <v>1</v>
      </c>
      <c r="DF949" s="17">
        <f t="shared" si="510"/>
        <v>1</v>
      </c>
      <c r="DG949" s="17">
        <v>1</v>
      </c>
      <c r="DH949" s="17">
        <v>1</v>
      </c>
      <c r="DI949" s="17">
        <v>1</v>
      </c>
      <c r="DJ949" s="20" t="s">
        <v>981</v>
      </c>
      <c r="DK949" s="45"/>
      <c r="DL949" s="46"/>
      <c r="DN949" s="46"/>
      <c r="DO949" s="46"/>
      <c r="DP949" s="46"/>
      <c r="DU949" s="48"/>
    </row>
    <row r="950" spans="1:125" x14ac:dyDescent="0.2">
      <c r="A950" s="15" t="s">
        <v>105</v>
      </c>
      <c r="B950" s="10" t="s">
        <v>1050</v>
      </c>
      <c r="C950" s="11">
        <f t="shared" si="493"/>
        <v>11.541583090758182</v>
      </c>
      <c r="D950" s="11">
        <f t="shared" si="492"/>
        <v>0</v>
      </c>
      <c r="E950" s="11">
        <f t="shared" si="492"/>
        <v>0</v>
      </c>
      <c r="F950" s="11">
        <f t="shared" si="492"/>
        <v>51</v>
      </c>
      <c r="G950" s="11">
        <f t="shared" si="492"/>
        <v>12</v>
      </c>
      <c r="H950" s="11">
        <f t="shared" si="492"/>
        <v>0</v>
      </c>
      <c r="I950" s="11">
        <f t="shared" si="492"/>
        <v>0</v>
      </c>
      <c r="J950" s="11">
        <f t="shared" si="492"/>
        <v>0</v>
      </c>
      <c r="K950" s="11">
        <f t="shared" si="492"/>
        <v>0</v>
      </c>
      <c r="L950" s="11">
        <f t="shared" si="492"/>
        <v>0</v>
      </c>
      <c r="M950" s="11">
        <f t="shared" si="491"/>
        <v>0</v>
      </c>
      <c r="N950" s="11">
        <f t="shared" si="489"/>
        <v>0</v>
      </c>
      <c r="O950" s="11">
        <f t="shared" si="489"/>
        <v>0</v>
      </c>
      <c r="P950" s="11">
        <f t="shared" si="489"/>
        <v>0</v>
      </c>
      <c r="Q950" s="11">
        <f t="shared" si="489"/>
        <v>0</v>
      </c>
      <c r="R950" s="11">
        <f t="shared" si="489"/>
        <v>0</v>
      </c>
      <c r="S950" s="11">
        <f t="shared" si="489"/>
        <v>0</v>
      </c>
      <c r="T950" s="11">
        <f t="shared" si="481"/>
        <v>1470.2653618800232</v>
      </c>
      <c r="U950" s="40">
        <f t="shared" si="494"/>
        <v>0.16022122533307945</v>
      </c>
      <c r="V950" s="11">
        <f t="shared" si="488"/>
        <v>13.882083945778213</v>
      </c>
      <c r="W950" s="11">
        <f t="shared" si="488"/>
        <v>305998.97844127985</v>
      </c>
      <c r="X950" s="11">
        <f t="shared" si="487"/>
        <v>11999.959938873719</v>
      </c>
      <c r="Y950" s="11">
        <f t="shared" si="487"/>
        <v>18828</v>
      </c>
      <c r="Z950" s="11">
        <f t="shared" si="487"/>
        <v>1.5690052380097479</v>
      </c>
      <c r="AA950" s="11">
        <f t="shared" si="487"/>
        <v>14.426538046253508</v>
      </c>
      <c r="AB950" s="11">
        <f t="shared" si="487"/>
        <v>936</v>
      </c>
      <c r="AC950" s="11">
        <f t="shared" si="487"/>
        <v>0</v>
      </c>
      <c r="AD950" s="11">
        <f t="shared" ref="AD950:AS976" si="511">IF($A950="x",CH950,"")</f>
        <v>0</v>
      </c>
      <c r="AE950" s="11">
        <f t="shared" si="511"/>
        <v>0</v>
      </c>
      <c r="AF950" s="11">
        <f t="shared" si="511"/>
        <v>0</v>
      </c>
      <c r="AG950" s="11">
        <f t="shared" si="511"/>
        <v>0</v>
      </c>
      <c r="AH950" s="11">
        <f t="shared" si="511"/>
        <v>0</v>
      </c>
      <c r="AI950" s="11">
        <f t="shared" si="511"/>
        <v>0</v>
      </c>
      <c r="AJ950" s="11">
        <f t="shared" si="490"/>
        <v>0</v>
      </c>
      <c r="AK950" s="11">
        <f t="shared" si="490"/>
        <v>0</v>
      </c>
      <c r="AL950" s="11">
        <f t="shared" si="490"/>
        <v>0</v>
      </c>
      <c r="AM950" s="11">
        <f t="shared" si="490"/>
        <v>0</v>
      </c>
      <c r="AN950" s="11">
        <f t="shared" si="490"/>
        <v>0</v>
      </c>
      <c r="AO950" s="11">
        <f t="shared" si="490"/>
        <v>0</v>
      </c>
      <c r="AP950" s="11">
        <f t="shared" si="490"/>
        <v>0</v>
      </c>
      <c r="AQ950" s="11">
        <f t="shared" si="490"/>
        <v>0</v>
      </c>
      <c r="AR950" s="11">
        <f t="shared" si="486"/>
        <v>0</v>
      </c>
      <c r="AS950" s="11">
        <f t="shared" si="486"/>
        <v>0</v>
      </c>
      <c r="AT950" s="11">
        <f t="shared" si="486"/>
        <v>0</v>
      </c>
      <c r="AU950" s="11">
        <f t="shared" si="486"/>
        <v>0</v>
      </c>
      <c r="AV950" s="11">
        <f t="shared" si="486"/>
        <v>611997.95688255969</v>
      </c>
      <c r="AW950" s="11">
        <f t="shared" si="486"/>
        <v>0</v>
      </c>
      <c r="AX950" s="11">
        <f t="shared" si="485"/>
        <v>0</v>
      </c>
      <c r="AY950" s="11">
        <f t="shared" si="485"/>
        <v>2389.1812130550375</v>
      </c>
      <c r="AZ950" s="11">
        <f t="shared" si="485"/>
        <v>1</v>
      </c>
      <c r="BA950" s="11">
        <f t="shared" si="485"/>
        <v>1</v>
      </c>
      <c r="BB950" s="11">
        <f t="shared" si="485"/>
        <v>1</v>
      </c>
      <c r="BC950" s="11">
        <f t="shared" si="485"/>
        <v>1</v>
      </c>
      <c r="BD950" s="11">
        <f t="shared" si="485"/>
        <v>1</v>
      </c>
      <c r="BE950" s="11">
        <f t="shared" si="477"/>
        <v>1</v>
      </c>
      <c r="BF950" s="15" t="str">
        <f t="shared" si="495"/>
        <v>ČSN 42 5715</v>
      </c>
      <c r="BG950" s="44">
        <v>11.541583090758182</v>
      </c>
      <c r="BJ950" s="17">
        <f t="shared" si="496"/>
        <v>51</v>
      </c>
      <c r="BK950" s="17">
        <f t="shared" si="497"/>
        <v>12</v>
      </c>
      <c r="BX950" s="18">
        <f t="shared" si="499"/>
        <v>1470.2653618800232</v>
      </c>
      <c r="BY950" s="42">
        <v>0.16022122533307945</v>
      </c>
      <c r="BZ950" s="43">
        <f t="shared" si="500"/>
        <v>13.882083945778213</v>
      </c>
      <c r="CA950" s="18">
        <f t="shared" si="501"/>
        <v>305998.97844127985</v>
      </c>
      <c r="CB950" s="18">
        <f t="shared" si="502"/>
        <v>11999.959938873719</v>
      </c>
      <c r="CC950" s="18">
        <f t="shared" si="503"/>
        <v>18828</v>
      </c>
      <c r="CD950" s="25">
        <f t="shared" si="504"/>
        <v>1.5690052380097479</v>
      </c>
      <c r="CE950" s="26">
        <f t="shared" si="505"/>
        <v>14.426538046253508</v>
      </c>
      <c r="CF950" s="18">
        <f t="shared" si="506"/>
        <v>936</v>
      </c>
      <c r="CG950" s="18"/>
      <c r="CZ950" s="18">
        <f t="shared" si="507"/>
        <v>611997.95688255969</v>
      </c>
      <c r="DC950" s="18">
        <f t="shared" si="498"/>
        <v>2389.1812130550375</v>
      </c>
      <c r="DD950" s="17">
        <f t="shared" si="508"/>
        <v>1</v>
      </c>
      <c r="DE950" s="17">
        <f t="shared" si="509"/>
        <v>1</v>
      </c>
      <c r="DF950" s="17">
        <f t="shared" si="510"/>
        <v>1</v>
      </c>
      <c r="DG950" s="17">
        <v>1</v>
      </c>
      <c r="DH950" s="17">
        <v>1</v>
      </c>
      <c r="DI950" s="17">
        <v>1</v>
      </c>
      <c r="DJ950" s="20" t="s">
        <v>981</v>
      </c>
      <c r="DK950" s="45"/>
      <c r="DL950" s="46"/>
      <c r="DN950" s="46"/>
      <c r="DO950" s="46"/>
      <c r="DP950" s="46"/>
      <c r="DU950" s="48"/>
    </row>
    <row r="951" spans="1:125" x14ac:dyDescent="0.2">
      <c r="A951" s="15" t="s">
        <v>105</v>
      </c>
      <c r="B951" s="10" t="s">
        <v>1051</v>
      </c>
      <c r="C951" s="11">
        <f t="shared" si="493"/>
        <v>12.774658207292175</v>
      </c>
      <c r="D951" s="11">
        <f t="shared" si="492"/>
        <v>0</v>
      </c>
      <c r="E951" s="11">
        <f t="shared" si="492"/>
        <v>0</v>
      </c>
      <c r="F951" s="11">
        <f t="shared" si="492"/>
        <v>51</v>
      </c>
      <c r="G951" s="11">
        <f t="shared" si="492"/>
        <v>14</v>
      </c>
      <c r="H951" s="11">
        <f t="shared" si="492"/>
        <v>0</v>
      </c>
      <c r="I951" s="11">
        <f t="shared" si="492"/>
        <v>0</v>
      </c>
      <c r="J951" s="11">
        <f t="shared" si="492"/>
        <v>0</v>
      </c>
      <c r="K951" s="11">
        <f t="shared" si="492"/>
        <v>0</v>
      </c>
      <c r="L951" s="11">
        <f t="shared" si="492"/>
        <v>0</v>
      </c>
      <c r="M951" s="11">
        <f t="shared" si="491"/>
        <v>0</v>
      </c>
      <c r="N951" s="11">
        <f t="shared" si="489"/>
        <v>0</v>
      </c>
      <c r="O951" s="11">
        <f t="shared" si="489"/>
        <v>0</v>
      </c>
      <c r="P951" s="11">
        <f t="shared" si="489"/>
        <v>0</v>
      </c>
      <c r="Q951" s="11">
        <f t="shared" si="489"/>
        <v>0</v>
      </c>
      <c r="R951" s="11">
        <f t="shared" si="489"/>
        <v>0</v>
      </c>
      <c r="S951" s="11">
        <f t="shared" si="489"/>
        <v>0</v>
      </c>
      <c r="T951" s="11">
        <f t="shared" si="481"/>
        <v>1627.3449945595128</v>
      </c>
      <c r="U951" s="40">
        <f t="shared" si="494"/>
        <v>0.16022122533307945</v>
      </c>
      <c r="V951" s="11">
        <f t="shared" si="488"/>
        <v>12.54211445294248</v>
      </c>
      <c r="W951" s="11">
        <f t="shared" si="488"/>
        <v>318349.36456070468</v>
      </c>
      <c r="X951" s="11">
        <f t="shared" si="488"/>
        <v>12484.288806302144</v>
      </c>
      <c r="Y951" s="11">
        <f t="shared" si="488"/>
        <v>20080.666666666668</v>
      </c>
      <c r="Z951" s="11">
        <f t="shared" si="488"/>
        <v>1.6084750183390364</v>
      </c>
      <c r="AA951" s="11">
        <f t="shared" si="488"/>
        <v>13.986600730699365</v>
      </c>
      <c r="AB951" s="11">
        <f t="shared" si="488"/>
        <v>1036</v>
      </c>
      <c r="AC951" s="11">
        <f t="shared" si="488"/>
        <v>0</v>
      </c>
      <c r="AD951" s="11">
        <f t="shared" si="511"/>
        <v>0</v>
      </c>
      <c r="AE951" s="11">
        <f t="shared" si="511"/>
        <v>0</v>
      </c>
      <c r="AF951" s="11">
        <f t="shared" si="511"/>
        <v>0</v>
      </c>
      <c r="AG951" s="11">
        <f t="shared" si="511"/>
        <v>0</v>
      </c>
      <c r="AH951" s="11">
        <f t="shared" si="511"/>
        <v>0</v>
      </c>
      <c r="AI951" s="11">
        <f t="shared" si="511"/>
        <v>0</v>
      </c>
      <c r="AJ951" s="11">
        <f t="shared" si="490"/>
        <v>0</v>
      </c>
      <c r="AK951" s="11">
        <f t="shared" si="490"/>
        <v>0</v>
      </c>
      <c r="AL951" s="11">
        <f t="shared" si="490"/>
        <v>0</v>
      </c>
      <c r="AM951" s="11">
        <f t="shared" si="490"/>
        <v>0</v>
      </c>
      <c r="AN951" s="11">
        <f t="shared" si="490"/>
        <v>0</v>
      </c>
      <c r="AO951" s="11">
        <f t="shared" si="490"/>
        <v>0</v>
      </c>
      <c r="AP951" s="11">
        <f t="shared" si="490"/>
        <v>0</v>
      </c>
      <c r="AQ951" s="11">
        <f t="shared" si="490"/>
        <v>0</v>
      </c>
      <c r="AR951" s="11">
        <f t="shared" si="486"/>
        <v>0</v>
      </c>
      <c r="AS951" s="11">
        <f t="shared" si="486"/>
        <v>0</v>
      </c>
      <c r="AT951" s="11">
        <f t="shared" si="486"/>
        <v>0</v>
      </c>
      <c r="AU951" s="11">
        <f t="shared" si="486"/>
        <v>0</v>
      </c>
      <c r="AV951" s="11">
        <f t="shared" si="486"/>
        <v>636698.72912140936</v>
      </c>
      <c r="AW951" s="11">
        <f t="shared" si="486"/>
        <v>0</v>
      </c>
      <c r="AX951" s="11">
        <f t="shared" si="485"/>
        <v>0</v>
      </c>
      <c r="AY951" s="11">
        <f t="shared" si="485"/>
        <v>2150.4201713822135</v>
      </c>
      <c r="AZ951" s="11">
        <f t="shared" si="485"/>
        <v>1</v>
      </c>
      <c r="BA951" s="11">
        <f t="shared" si="485"/>
        <v>1</v>
      </c>
      <c r="BB951" s="11">
        <f t="shared" si="485"/>
        <v>1</v>
      </c>
      <c r="BC951" s="11">
        <f t="shared" si="485"/>
        <v>1</v>
      </c>
      <c r="BD951" s="11">
        <f t="shared" si="485"/>
        <v>1</v>
      </c>
      <c r="BE951" s="11">
        <f t="shared" si="477"/>
        <v>1</v>
      </c>
      <c r="BF951" s="15" t="str">
        <f t="shared" si="495"/>
        <v>ČSN 42 5715</v>
      </c>
      <c r="BG951" s="44">
        <v>12.774658207292175</v>
      </c>
      <c r="BJ951" s="17">
        <f t="shared" si="496"/>
        <v>51</v>
      </c>
      <c r="BK951" s="17">
        <f t="shared" si="497"/>
        <v>14</v>
      </c>
      <c r="BX951" s="18">
        <f t="shared" si="499"/>
        <v>1627.3449945595128</v>
      </c>
      <c r="BY951" s="42">
        <v>0.16022122533307945</v>
      </c>
      <c r="BZ951" s="43">
        <f t="shared" si="500"/>
        <v>12.54211445294248</v>
      </c>
      <c r="CA951" s="18">
        <f t="shared" si="501"/>
        <v>318349.36456070468</v>
      </c>
      <c r="CB951" s="18">
        <f t="shared" si="502"/>
        <v>12484.288806302144</v>
      </c>
      <c r="CC951" s="18">
        <f t="shared" si="503"/>
        <v>20080.666666666668</v>
      </c>
      <c r="CD951" s="25">
        <f t="shared" si="504"/>
        <v>1.6084750183390364</v>
      </c>
      <c r="CE951" s="26">
        <f t="shared" si="505"/>
        <v>13.986600730699365</v>
      </c>
      <c r="CF951" s="18">
        <f t="shared" si="506"/>
        <v>1036</v>
      </c>
      <c r="CG951" s="18"/>
      <c r="CZ951" s="18">
        <f t="shared" si="507"/>
        <v>636698.72912140936</v>
      </c>
      <c r="DC951" s="18">
        <f t="shared" si="498"/>
        <v>2150.4201713822135</v>
      </c>
      <c r="DD951" s="17">
        <f t="shared" si="508"/>
        <v>1</v>
      </c>
      <c r="DE951" s="17">
        <f t="shared" si="509"/>
        <v>1</v>
      </c>
      <c r="DF951" s="17">
        <f t="shared" si="510"/>
        <v>1</v>
      </c>
      <c r="DG951" s="17">
        <v>1</v>
      </c>
      <c r="DH951" s="17">
        <v>1</v>
      </c>
      <c r="DI951" s="17">
        <v>1</v>
      </c>
      <c r="DJ951" s="20" t="s">
        <v>981</v>
      </c>
      <c r="DK951" s="45"/>
      <c r="DL951" s="46"/>
      <c r="DN951" s="46"/>
      <c r="DO951" s="46"/>
      <c r="DP951" s="46"/>
      <c r="DU951" s="48"/>
    </row>
    <row r="952" spans="1:125" x14ac:dyDescent="0.2">
      <c r="A952" s="15" t="s">
        <v>105</v>
      </c>
      <c r="B952" s="10" t="s">
        <v>1052</v>
      </c>
      <c r="C952" s="11">
        <f t="shared" si="493"/>
        <v>3.1751684250750341</v>
      </c>
      <c r="D952" s="11">
        <f t="shared" si="492"/>
        <v>0</v>
      </c>
      <c r="E952" s="11">
        <f t="shared" si="492"/>
        <v>0</v>
      </c>
      <c r="F952" s="11">
        <f t="shared" si="492"/>
        <v>54</v>
      </c>
      <c r="G952" s="11">
        <f t="shared" si="492"/>
        <v>2.5</v>
      </c>
      <c r="H952" s="11">
        <f t="shared" si="492"/>
        <v>0</v>
      </c>
      <c r="I952" s="11">
        <f t="shared" si="492"/>
        <v>0</v>
      </c>
      <c r="J952" s="11">
        <f t="shared" si="492"/>
        <v>0</v>
      </c>
      <c r="K952" s="11">
        <f t="shared" si="492"/>
        <v>0</v>
      </c>
      <c r="L952" s="11">
        <f t="shared" si="492"/>
        <v>0</v>
      </c>
      <c r="M952" s="11">
        <f t="shared" si="491"/>
        <v>0</v>
      </c>
      <c r="N952" s="11">
        <f t="shared" si="489"/>
        <v>0</v>
      </c>
      <c r="O952" s="11">
        <f t="shared" si="489"/>
        <v>0</v>
      </c>
      <c r="P952" s="11">
        <f t="shared" si="489"/>
        <v>0</v>
      </c>
      <c r="Q952" s="11">
        <f t="shared" si="489"/>
        <v>0</v>
      </c>
      <c r="R952" s="11">
        <f t="shared" si="489"/>
        <v>0</v>
      </c>
      <c r="S952" s="11">
        <f t="shared" si="489"/>
        <v>0</v>
      </c>
      <c r="T952" s="11">
        <f t="shared" si="481"/>
        <v>404.48005414968588</v>
      </c>
      <c r="U952" s="40">
        <f t="shared" si="494"/>
        <v>0.16964600329384882</v>
      </c>
      <c r="V952" s="11">
        <f t="shared" si="488"/>
        <v>53.428977799765008</v>
      </c>
      <c r="W952" s="11">
        <f t="shared" si="488"/>
        <v>134413.77799461747</v>
      </c>
      <c r="X952" s="11">
        <f t="shared" si="488"/>
        <v>4978.2880738747208</v>
      </c>
      <c r="Y952" s="11">
        <f t="shared" si="488"/>
        <v>6635.8333333333312</v>
      </c>
      <c r="Z952" s="11">
        <f t="shared" si="488"/>
        <v>1.3329548702006919</v>
      </c>
      <c r="AA952" s="11">
        <f t="shared" si="488"/>
        <v>18.22944047413414</v>
      </c>
      <c r="AB952" s="11">
        <f t="shared" si="488"/>
        <v>257.5</v>
      </c>
      <c r="AC952" s="11">
        <f t="shared" si="488"/>
        <v>0</v>
      </c>
      <c r="AD952" s="11">
        <f t="shared" si="511"/>
        <v>0</v>
      </c>
      <c r="AE952" s="11">
        <f t="shared" si="511"/>
        <v>0</v>
      </c>
      <c r="AF952" s="11">
        <f t="shared" si="511"/>
        <v>0</v>
      </c>
      <c r="AG952" s="11">
        <f t="shared" si="511"/>
        <v>0</v>
      </c>
      <c r="AH952" s="11">
        <f t="shared" si="511"/>
        <v>0</v>
      </c>
      <c r="AI952" s="11">
        <f t="shared" si="511"/>
        <v>0</v>
      </c>
      <c r="AJ952" s="11">
        <f t="shared" si="490"/>
        <v>0</v>
      </c>
      <c r="AK952" s="11">
        <f t="shared" si="490"/>
        <v>0</v>
      </c>
      <c r="AL952" s="11">
        <f t="shared" si="490"/>
        <v>0</v>
      </c>
      <c r="AM952" s="11">
        <f t="shared" si="490"/>
        <v>0</v>
      </c>
      <c r="AN952" s="11">
        <f t="shared" si="490"/>
        <v>0</v>
      </c>
      <c r="AO952" s="11">
        <f t="shared" si="490"/>
        <v>0</v>
      </c>
      <c r="AP952" s="11">
        <f t="shared" si="490"/>
        <v>0</v>
      </c>
      <c r="AQ952" s="11">
        <f t="shared" si="490"/>
        <v>0</v>
      </c>
      <c r="AR952" s="11">
        <f t="shared" si="486"/>
        <v>0</v>
      </c>
      <c r="AS952" s="11">
        <f t="shared" si="486"/>
        <v>0</v>
      </c>
      <c r="AT952" s="11">
        <f t="shared" si="486"/>
        <v>0</v>
      </c>
      <c r="AU952" s="11">
        <f t="shared" si="486"/>
        <v>0</v>
      </c>
      <c r="AV952" s="11">
        <f t="shared" si="486"/>
        <v>268827.55598923494</v>
      </c>
      <c r="AW952" s="11">
        <f t="shared" si="486"/>
        <v>0</v>
      </c>
      <c r="AX952" s="11">
        <f t="shared" si="485"/>
        <v>0</v>
      </c>
      <c r="AY952" s="11">
        <f t="shared" si="485"/>
        <v>4166.1445577417644</v>
      </c>
      <c r="AZ952" s="11">
        <f t="shared" si="485"/>
        <v>1</v>
      </c>
      <c r="BA952" s="11">
        <f t="shared" ref="BA952:BE1002" si="512">IF($A952="x",DE952,"")</f>
        <v>1</v>
      </c>
      <c r="BB952" s="11">
        <f t="shared" si="512"/>
        <v>1</v>
      </c>
      <c r="BC952" s="11">
        <f t="shared" si="512"/>
        <v>1</v>
      </c>
      <c r="BD952" s="11">
        <f t="shared" si="512"/>
        <v>1</v>
      </c>
      <c r="BE952" s="11">
        <f t="shared" si="512"/>
        <v>1</v>
      </c>
      <c r="BF952" s="15" t="str">
        <f t="shared" si="495"/>
        <v>ČSN 42 5715</v>
      </c>
      <c r="BG952" s="44">
        <v>3.1751684250750341</v>
      </c>
      <c r="BJ952" s="17">
        <f t="shared" si="496"/>
        <v>54</v>
      </c>
      <c r="BK952" s="17">
        <f t="shared" si="497"/>
        <v>2.5</v>
      </c>
      <c r="BX952" s="18">
        <f t="shared" si="499"/>
        <v>404.48005414968588</v>
      </c>
      <c r="BY952" s="42">
        <v>0.16964600329384882</v>
      </c>
      <c r="BZ952" s="43">
        <f t="shared" si="500"/>
        <v>53.428977799765008</v>
      </c>
      <c r="CA952" s="18">
        <f t="shared" si="501"/>
        <v>134413.77799461747</v>
      </c>
      <c r="CB952" s="18">
        <f t="shared" si="502"/>
        <v>4978.2880738747208</v>
      </c>
      <c r="CC952" s="18">
        <f t="shared" si="503"/>
        <v>6635.8333333333312</v>
      </c>
      <c r="CD952" s="25">
        <f t="shared" si="504"/>
        <v>1.3329548702006919</v>
      </c>
      <c r="CE952" s="26">
        <f t="shared" si="505"/>
        <v>18.22944047413414</v>
      </c>
      <c r="CF952" s="18">
        <f t="shared" si="506"/>
        <v>257.5</v>
      </c>
      <c r="CG952" s="18"/>
      <c r="CZ952" s="18">
        <f t="shared" si="507"/>
        <v>268827.55598923494</v>
      </c>
      <c r="DC952" s="18">
        <f t="shared" si="498"/>
        <v>4166.1445577417644</v>
      </c>
      <c r="DD952" s="17">
        <f t="shared" si="508"/>
        <v>1</v>
      </c>
      <c r="DE952" s="17">
        <f t="shared" si="509"/>
        <v>1</v>
      </c>
      <c r="DF952" s="17">
        <f t="shared" si="510"/>
        <v>1</v>
      </c>
      <c r="DG952" s="17">
        <v>1</v>
      </c>
      <c r="DH952" s="17">
        <v>1</v>
      </c>
      <c r="DI952" s="17">
        <v>1</v>
      </c>
      <c r="DJ952" s="20" t="s">
        <v>981</v>
      </c>
      <c r="DK952" s="45"/>
      <c r="DL952" s="46"/>
      <c r="DN952" s="46"/>
      <c r="DO952" s="46"/>
      <c r="DP952" s="46"/>
      <c r="DU952" s="48"/>
    </row>
    <row r="953" spans="1:125" x14ac:dyDescent="0.2">
      <c r="A953" s="15" t="s">
        <v>105</v>
      </c>
      <c r="B953" s="10" t="s">
        <v>1053</v>
      </c>
      <c r="C953" s="11">
        <f t="shared" si="493"/>
        <v>3.7732098565940202</v>
      </c>
      <c r="D953" s="11">
        <f t="shared" si="492"/>
        <v>0</v>
      </c>
      <c r="E953" s="11">
        <f t="shared" si="492"/>
        <v>0</v>
      </c>
      <c r="F953" s="11">
        <f t="shared" si="492"/>
        <v>54</v>
      </c>
      <c r="G953" s="11">
        <f t="shared" si="492"/>
        <v>3</v>
      </c>
      <c r="H953" s="11">
        <f t="shared" si="492"/>
        <v>0</v>
      </c>
      <c r="I953" s="11">
        <f t="shared" si="492"/>
        <v>0</v>
      </c>
      <c r="J953" s="11">
        <f t="shared" si="492"/>
        <v>0</v>
      </c>
      <c r="K953" s="11">
        <f t="shared" si="492"/>
        <v>0</v>
      </c>
      <c r="L953" s="11">
        <f t="shared" si="492"/>
        <v>0</v>
      </c>
      <c r="M953" s="11">
        <f t="shared" si="491"/>
        <v>0</v>
      </c>
      <c r="N953" s="11">
        <f t="shared" si="489"/>
        <v>0</v>
      </c>
      <c r="O953" s="11">
        <f t="shared" si="489"/>
        <v>0</v>
      </c>
      <c r="P953" s="11">
        <f t="shared" si="489"/>
        <v>0</v>
      </c>
      <c r="Q953" s="11">
        <f t="shared" si="489"/>
        <v>0</v>
      </c>
      <c r="R953" s="11">
        <f t="shared" si="489"/>
        <v>0</v>
      </c>
      <c r="S953" s="11">
        <f t="shared" si="489"/>
        <v>0</v>
      </c>
      <c r="T953" s="11">
        <f t="shared" si="481"/>
        <v>480.66367599923836</v>
      </c>
      <c r="U953" s="40">
        <f t="shared" si="494"/>
        <v>0.16964600329384882</v>
      </c>
      <c r="V953" s="11">
        <f t="shared" si="488"/>
        <v>44.96065942300487</v>
      </c>
      <c r="W953" s="11">
        <f t="shared" si="488"/>
        <v>156816.52429475152</v>
      </c>
      <c r="X953" s="11">
        <f t="shared" si="488"/>
        <v>5808.0194183241301</v>
      </c>
      <c r="Y953" s="11">
        <f t="shared" si="488"/>
        <v>7812.0000000000009</v>
      </c>
      <c r="Z953" s="11">
        <f t="shared" si="488"/>
        <v>1.3450368253510605</v>
      </c>
      <c r="AA953" s="11">
        <f t="shared" si="488"/>
        <v>18.062391868188442</v>
      </c>
      <c r="AB953" s="11">
        <f t="shared" si="488"/>
        <v>306</v>
      </c>
      <c r="AC953" s="11">
        <f t="shared" si="488"/>
        <v>0</v>
      </c>
      <c r="AD953" s="11">
        <f t="shared" si="511"/>
        <v>0</v>
      </c>
      <c r="AE953" s="11">
        <f t="shared" si="511"/>
        <v>0</v>
      </c>
      <c r="AF953" s="11">
        <f t="shared" si="511"/>
        <v>0</v>
      </c>
      <c r="AG953" s="11">
        <f t="shared" si="511"/>
        <v>0</v>
      </c>
      <c r="AH953" s="11">
        <f t="shared" si="511"/>
        <v>0</v>
      </c>
      <c r="AI953" s="11">
        <f t="shared" si="511"/>
        <v>0</v>
      </c>
      <c r="AJ953" s="11">
        <f t="shared" si="490"/>
        <v>0</v>
      </c>
      <c r="AK953" s="11">
        <f t="shared" si="490"/>
        <v>0</v>
      </c>
      <c r="AL953" s="11">
        <f t="shared" si="490"/>
        <v>0</v>
      </c>
      <c r="AM953" s="11">
        <f t="shared" si="490"/>
        <v>0</v>
      </c>
      <c r="AN953" s="11">
        <f t="shared" si="490"/>
        <v>0</v>
      </c>
      <c r="AO953" s="11">
        <f t="shared" si="490"/>
        <v>0</v>
      </c>
      <c r="AP953" s="11">
        <f t="shared" si="490"/>
        <v>0</v>
      </c>
      <c r="AQ953" s="11">
        <f t="shared" si="490"/>
        <v>0</v>
      </c>
      <c r="AR953" s="11">
        <f t="shared" si="486"/>
        <v>0</v>
      </c>
      <c r="AS953" s="11">
        <f t="shared" si="486"/>
        <v>0</v>
      </c>
      <c r="AT953" s="11">
        <f t="shared" si="486"/>
        <v>0</v>
      </c>
      <c r="AU953" s="11">
        <f t="shared" si="486"/>
        <v>0</v>
      </c>
      <c r="AV953" s="11">
        <f t="shared" si="486"/>
        <v>313633.04858950304</v>
      </c>
      <c r="AW953" s="11">
        <f t="shared" si="486"/>
        <v>0</v>
      </c>
      <c r="AX953" s="11">
        <f t="shared" si="486"/>
        <v>0</v>
      </c>
      <c r="AY953" s="11">
        <f t="shared" si="486"/>
        <v>4085.6412459935259</v>
      </c>
      <c r="AZ953" s="11">
        <f t="shared" si="486"/>
        <v>1</v>
      </c>
      <c r="BA953" s="11">
        <f t="shared" si="512"/>
        <v>1</v>
      </c>
      <c r="BB953" s="11">
        <f t="shared" si="512"/>
        <v>1</v>
      </c>
      <c r="BC953" s="11">
        <f t="shared" si="512"/>
        <v>1</v>
      </c>
      <c r="BD953" s="11">
        <f t="shared" si="512"/>
        <v>1</v>
      </c>
      <c r="BE953" s="11">
        <f t="shared" si="512"/>
        <v>1</v>
      </c>
      <c r="BF953" s="15" t="str">
        <f t="shared" si="495"/>
        <v>ČSN 42 5715</v>
      </c>
      <c r="BG953" s="44">
        <v>3.7732098565940202</v>
      </c>
      <c r="BJ953" s="17">
        <f t="shared" si="496"/>
        <v>54</v>
      </c>
      <c r="BK953" s="17">
        <f t="shared" si="497"/>
        <v>3</v>
      </c>
      <c r="BX953" s="18">
        <f t="shared" si="499"/>
        <v>480.66367599923836</v>
      </c>
      <c r="BY953" s="42">
        <v>0.16964600329384882</v>
      </c>
      <c r="BZ953" s="43">
        <f t="shared" si="500"/>
        <v>44.96065942300487</v>
      </c>
      <c r="CA953" s="18">
        <f t="shared" si="501"/>
        <v>156816.52429475152</v>
      </c>
      <c r="CB953" s="18">
        <f t="shared" si="502"/>
        <v>5808.0194183241301</v>
      </c>
      <c r="CC953" s="18">
        <f t="shared" si="503"/>
        <v>7812.0000000000009</v>
      </c>
      <c r="CD953" s="25">
        <f t="shared" si="504"/>
        <v>1.3450368253510605</v>
      </c>
      <c r="CE953" s="26">
        <f t="shared" si="505"/>
        <v>18.062391868188442</v>
      </c>
      <c r="CF953" s="18">
        <f t="shared" si="506"/>
        <v>306</v>
      </c>
      <c r="CG953" s="18"/>
      <c r="CZ953" s="18">
        <f t="shared" si="507"/>
        <v>313633.04858950304</v>
      </c>
      <c r="DC953" s="18">
        <f t="shared" si="498"/>
        <v>4085.6412459935259</v>
      </c>
      <c r="DD953" s="17">
        <f t="shared" si="508"/>
        <v>1</v>
      </c>
      <c r="DE953" s="17">
        <f t="shared" si="509"/>
        <v>1</v>
      </c>
      <c r="DF953" s="17">
        <f t="shared" si="510"/>
        <v>1</v>
      </c>
      <c r="DG953" s="17">
        <v>1</v>
      </c>
      <c r="DH953" s="17">
        <v>1</v>
      </c>
      <c r="DI953" s="17">
        <v>1</v>
      </c>
      <c r="DJ953" s="20" t="s">
        <v>981</v>
      </c>
      <c r="DK953" s="45"/>
      <c r="DL953" s="46"/>
      <c r="DN953" s="46"/>
      <c r="DO953" s="46"/>
      <c r="DP953" s="46"/>
      <c r="DU953" s="48"/>
    </row>
    <row r="954" spans="1:125" x14ac:dyDescent="0.2">
      <c r="A954" s="15" t="s">
        <v>105</v>
      </c>
      <c r="B954" s="10" t="s">
        <v>1054</v>
      </c>
      <c r="C954" s="11">
        <f t="shared" si="493"/>
        <v>4.3589205369476653</v>
      </c>
      <c r="D954" s="11">
        <f t="shared" si="492"/>
        <v>0</v>
      </c>
      <c r="E954" s="11">
        <f t="shared" si="492"/>
        <v>0</v>
      </c>
      <c r="F954" s="11">
        <f t="shared" si="492"/>
        <v>54</v>
      </c>
      <c r="G954" s="11">
        <f t="shared" si="492"/>
        <v>3.5</v>
      </c>
      <c r="H954" s="11">
        <f t="shared" si="492"/>
        <v>0</v>
      </c>
      <c r="I954" s="11">
        <f t="shared" si="492"/>
        <v>0</v>
      </c>
      <c r="J954" s="11">
        <f t="shared" si="492"/>
        <v>0</v>
      </c>
      <c r="K954" s="11">
        <f t="shared" si="492"/>
        <v>0</v>
      </c>
      <c r="L954" s="11">
        <f t="shared" si="492"/>
        <v>0</v>
      </c>
      <c r="M954" s="11">
        <f t="shared" si="491"/>
        <v>0</v>
      </c>
      <c r="N954" s="11">
        <f t="shared" si="489"/>
        <v>0</v>
      </c>
      <c r="O954" s="11">
        <f t="shared" si="489"/>
        <v>0</v>
      </c>
      <c r="P954" s="11">
        <f t="shared" si="489"/>
        <v>0</v>
      </c>
      <c r="Q954" s="11">
        <f t="shared" si="489"/>
        <v>0</v>
      </c>
      <c r="R954" s="11">
        <f t="shared" si="489"/>
        <v>0</v>
      </c>
      <c r="S954" s="11">
        <f t="shared" si="489"/>
        <v>0</v>
      </c>
      <c r="T954" s="11">
        <f t="shared" si="481"/>
        <v>555.2765015219959</v>
      </c>
      <c r="U954" s="40">
        <f t="shared" si="494"/>
        <v>0.16964600329384882</v>
      </c>
      <c r="V954" s="11">
        <f t="shared" si="488"/>
        <v>38.919269542968863</v>
      </c>
      <c r="W954" s="11">
        <f t="shared" si="488"/>
        <v>177862.00439376433</v>
      </c>
      <c r="X954" s="11">
        <f t="shared" si="488"/>
        <v>6587.4816442134943</v>
      </c>
      <c r="Y954" s="11">
        <f t="shared" si="488"/>
        <v>8940.1666666666661</v>
      </c>
      <c r="Z954" s="11">
        <f t="shared" si="488"/>
        <v>1.3571448315943002</v>
      </c>
      <c r="AA954" s="11">
        <f t="shared" si="488"/>
        <v>17.897276329095444</v>
      </c>
      <c r="AB954" s="11">
        <f t="shared" si="488"/>
        <v>353.5</v>
      </c>
      <c r="AC954" s="11">
        <f t="shared" si="488"/>
        <v>0</v>
      </c>
      <c r="AD954" s="11">
        <f t="shared" si="511"/>
        <v>0</v>
      </c>
      <c r="AE954" s="11">
        <f t="shared" si="511"/>
        <v>0</v>
      </c>
      <c r="AF954" s="11">
        <f t="shared" si="511"/>
        <v>0</v>
      </c>
      <c r="AG954" s="11">
        <f t="shared" si="511"/>
        <v>0</v>
      </c>
      <c r="AH954" s="11">
        <f t="shared" si="511"/>
        <v>0</v>
      </c>
      <c r="AI954" s="11">
        <f t="shared" si="511"/>
        <v>0</v>
      </c>
      <c r="AJ954" s="11">
        <f t="shared" si="490"/>
        <v>0</v>
      </c>
      <c r="AK954" s="11">
        <f t="shared" si="490"/>
        <v>0</v>
      </c>
      <c r="AL954" s="11">
        <f t="shared" si="490"/>
        <v>0</v>
      </c>
      <c r="AM954" s="11">
        <f t="shared" si="490"/>
        <v>0</v>
      </c>
      <c r="AN954" s="11">
        <f t="shared" si="490"/>
        <v>0</v>
      </c>
      <c r="AO954" s="11">
        <f t="shared" si="490"/>
        <v>0</v>
      </c>
      <c r="AP954" s="11">
        <f t="shared" si="490"/>
        <v>0</v>
      </c>
      <c r="AQ954" s="11">
        <f t="shared" si="490"/>
        <v>0</v>
      </c>
      <c r="AR954" s="11">
        <f t="shared" si="486"/>
        <v>0</v>
      </c>
      <c r="AS954" s="11">
        <f t="shared" si="486"/>
        <v>0</v>
      </c>
      <c r="AT954" s="11">
        <f t="shared" si="486"/>
        <v>0</v>
      </c>
      <c r="AU954" s="11">
        <f t="shared" si="486"/>
        <v>0</v>
      </c>
      <c r="AV954" s="11">
        <f t="shared" si="486"/>
        <v>355724.00878752867</v>
      </c>
      <c r="AW954" s="11">
        <f t="shared" si="486"/>
        <v>0</v>
      </c>
      <c r="AX954" s="11">
        <f t="shared" si="486"/>
        <v>0</v>
      </c>
      <c r="AY954" s="11">
        <f t="shared" si="486"/>
        <v>4005.9233324086849</v>
      </c>
      <c r="AZ954" s="11">
        <f t="shared" si="486"/>
        <v>1</v>
      </c>
      <c r="BA954" s="11">
        <f t="shared" si="512"/>
        <v>1</v>
      </c>
      <c r="BB954" s="11">
        <f t="shared" si="512"/>
        <v>1</v>
      </c>
      <c r="BC954" s="11">
        <f t="shared" si="512"/>
        <v>1</v>
      </c>
      <c r="BD954" s="11">
        <f t="shared" si="512"/>
        <v>1</v>
      </c>
      <c r="BE954" s="11">
        <f t="shared" si="512"/>
        <v>1</v>
      </c>
      <c r="BF954" s="15" t="str">
        <f t="shared" si="495"/>
        <v>ČSN 42 5715</v>
      </c>
      <c r="BG954" s="44">
        <v>4.3589205369476653</v>
      </c>
      <c r="BJ954" s="17">
        <f t="shared" si="496"/>
        <v>54</v>
      </c>
      <c r="BK954" s="17">
        <f t="shared" si="497"/>
        <v>3.5</v>
      </c>
      <c r="BX954" s="18">
        <f t="shared" si="499"/>
        <v>555.2765015219959</v>
      </c>
      <c r="BY954" s="42">
        <v>0.16964600329384882</v>
      </c>
      <c r="BZ954" s="43">
        <f t="shared" si="500"/>
        <v>38.919269542968863</v>
      </c>
      <c r="CA954" s="18">
        <f t="shared" si="501"/>
        <v>177862.00439376433</v>
      </c>
      <c r="CB954" s="18">
        <f t="shared" si="502"/>
        <v>6587.4816442134943</v>
      </c>
      <c r="CC954" s="18">
        <f t="shared" si="503"/>
        <v>8940.1666666666661</v>
      </c>
      <c r="CD954" s="25">
        <f t="shared" si="504"/>
        <v>1.3571448315943002</v>
      </c>
      <c r="CE954" s="26">
        <f t="shared" si="505"/>
        <v>17.897276329095444</v>
      </c>
      <c r="CF954" s="18">
        <f t="shared" si="506"/>
        <v>353.5</v>
      </c>
      <c r="CG954" s="18"/>
      <c r="CZ954" s="18">
        <f t="shared" si="507"/>
        <v>355724.00878752867</v>
      </c>
      <c r="DC954" s="18">
        <f t="shared" si="498"/>
        <v>4005.9233324086849</v>
      </c>
      <c r="DD954" s="17">
        <f t="shared" si="508"/>
        <v>1</v>
      </c>
      <c r="DE954" s="17">
        <f t="shared" si="509"/>
        <v>1</v>
      </c>
      <c r="DF954" s="17">
        <f t="shared" si="510"/>
        <v>1</v>
      </c>
      <c r="DG954" s="17">
        <v>1</v>
      </c>
      <c r="DH954" s="17">
        <v>1</v>
      </c>
      <c r="DI954" s="17">
        <v>1</v>
      </c>
      <c r="DJ954" s="20" t="s">
        <v>981</v>
      </c>
      <c r="DK954" s="45"/>
      <c r="DL954" s="46"/>
      <c r="DN954" s="46"/>
      <c r="DO954" s="46"/>
      <c r="DP954" s="46"/>
      <c r="DU954" s="48"/>
    </row>
    <row r="955" spans="1:125" x14ac:dyDescent="0.2">
      <c r="A955" s="15" t="s">
        <v>105</v>
      </c>
      <c r="B955" s="10" t="s">
        <v>1055</v>
      </c>
      <c r="C955" s="11">
        <f t="shared" si="493"/>
        <v>4.9323004661359748</v>
      </c>
      <c r="D955" s="11">
        <f t="shared" si="492"/>
        <v>0</v>
      </c>
      <c r="E955" s="11">
        <f t="shared" si="492"/>
        <v>0</v>
      </c>
      <c r="F955" s="11">
        <f t="shared" si="492"/>
        <v>54</v>
      </c>
      <c r="G955" s="11">
        <f t="shared" si="492"/>
        <v>4</v>
      </c>
      <c r="H955" s="11">
        <f t="shared" si="492"/>
        <v>0</v>
      </c>
      <c r="I955" s="11">
        <f t="shared" si="492"/>
        <v>0</v>
      </c>
      <c r="J955" s="11">
        <f t="shared" si="492"/>
        <v>0</v>
      </c>
      <c r="K955" s="11">
        <f t="shared" si="492"/>
        <v>0</v>
      </c>
      <c r="L955" s="11">
        <f t="shared" si="492"/>
        <v>0</v>
      </c>
      <c r="M955" s="11">
        <f t="shared" si="491"/>
        <v>0</v>
      </c>
      <c r="N955" s="11">
        <f t="shared" si="489"/>
        <v>0</v>
      </c>
      <c r="O955" s="11">
        <f t="shared" si="489"/>
        <v>0</v>
      </c>
      <c r="P955" s="11">
        <f t="shared" si="489"/>
        <v>0</v>
      </c>
      <c r="Q955" s="11">
        <f t="shared" si="489"/>
        <v>0</v>
      </c>
      <c r="R955" s="11">
        <f t="shared" si="489"/>
        <v>0</v>
      </c>
      <c r="S955" s="11">
        <f t="shared" si="489"/>
        <v>0</v>
      </c>
      <c r="T955" s="11">
        <f t="shared" si="481"/>
        <v>628.31853071795865</v>
      </c>
      <c r="U955" s="40">
        <f t="shared" si="494"/>
        <v>0.16964600329384882</v>
      </c>
      <c r="V955" s="11">
        <f t="shared" si="488"/>
        <v>34.394904458598724</v>
      </c>
      <c r="W955" s="11">
        <f t="shared" si="488"/>
        <v>197606.177910798</v>
      </c>
      <c r="X955" s="11">
        <f t="shared" si="488"/>
        <v>7318.7473300295551</v>
      </c>
      <c r="Y955" s="11">
        <f t="shared" si="488"/>
        <v>10021.333333333332</v>
      </c>
      <c r="Z955" s="11">
        <f t="shared" si="488"/>
        <v>1.3692689310662216</v>
      </c>
      <c r="AA955" s="11">
        <f t="shared" si="488"/>
        <v>17.734147850968199</v>
      </c>
      <c r="AB955" s="11">
        <f t="shared" si="488"/>
        <v>400</v>
      </c>
      <c r="AC955" s="11">
        <f t="shared" si="488"/>
        <v>0</v>
      </c>
      <c r="AD955" s="11">
        <f t="shared" si="511"/>
        <v>0</v>
      </c>
      <c r="AE955" s="11">
        <f t="shared" si="511"/>
        <v>0</v>
      </c>
      <c r="AF955" s="11">
        <f t="shared" si="511"/>
        <v>0</v>
      </c>
      <c r="AG955" s="11">
        <f t="shared" si="511"/>
        <v>0</v>
      </c>
      <c r="AH955" s="11">
        <f t="shared" si="511"/>
        <v>0</v>
      </c>
      <c r="AI955" s="11">
        <f t="shared" si="511"/>
        <v>0</v>
      </c>
      <c r="AJ955" s="11">
        <f t="shared" si="490"/>
        <v>0</v>
      </c>
      <c r="AK955" s="11">
        <f t="shared" si="490"/>
        <v>0</v>
      </c>
      <c r="AL955" s="11">
        <f t="shared" si="490"/>
        <v>0</v>
      </c>
      <c r="AM955" s="11">
        <f t="shared" si="490"/>
        <v>0</v>
      </c>
      <c r="AN955" s="11">
        <f t="shared" si="490"/>
        <v>0</v>
      </c>
      <c r="AO955" s="11">
        <f t="shared" si="490"/>
        <v>0</v>
      </c>
      <c r="AP955" s="11">
        <f t="shared" si="490"/>
        <v>0</v>
      </c>
      <c r="AQ955" s="11">
        <f t="shared" si="490"/>
        <v>0</v>
      </c>
      <c r="AR955" s="11">
        <f t="shared" si="486"/>
        <v>0</v>
      </c>
      <c r="AS955" s="11">
        <f t="shared" si="486"/>
        <v>0</v>
      </c>
      <c r="AT955" s="11">
        <f t="shared" si="486"/>
        <v>0</v>
      </c>
      <c r="AU955" s="11">
        <f t="shared" si="486"/>
        <v>0</v>
      </c>
      <c r="AV955" s="11">
        <f t="shared" si="486"/>
        <v>395212.35582159599</v>
      </c>
      <c r="AW955" s="11">
        <f t="shared" si="486"/>
        <v>0</v>
      </c>
      <c r="AX955" s="11">
        <f t="shared" si="486"/>
        <v>0</v>
      </c>
      <c r="AY955" s="11">
        <f t="shared" si="486"/>
        <v>3926.9908169872415</v>
      </c>
      <c r="AZ955" s="11">
        <f t="shared" si="486"/>
        <v>1</v>
      </c>
      <c r="BA955" s="11">
        <f t="shared" si="512"/>
        <v>1</v>
      </c>
      <c r="BB955" s="11">
        <f t="shared" si="512"/>
        <v>1</v>
      </c>
      <c r="BC955" s="11">
        <f t="shared" si="512"/>
        <v>1</v>
      </c>
      <c r="BD955" s="11">
        <f t="shared" si="512"/>
        <v>1</v>
      </c>
      <c r="BE955" s="11">
        <f t="shared" si="512"/>
        <v>1</v>
      </c>
      <c r="BF955" s="15" t="str">
        <f t="shared" si="495"/>
        <v>ČSN 42 5715</v>
      </c>
      <c r="BG955" s="44">
        <v>4.9323004661359748</v>
      </c>
      <c r="BJ955" s="17">
        <f t="shared" si="496"/>
        <v>54</v>
      </c>
      <c r="BK955" s="17">
        <f t="shared" si="497"/>
        <v>4</v>
      </c>
      <c r="BX955" s="18">
        <f t="shared" si="499"/>
        <v>628.31853071795865</v>
      </c>
      <c r="BY955" s="42">
        <v>0.16964600329384882</v>
      </c>
      <c r="BZ955" s="43">
        <f t="shared" si="500"/>
        <v>34.394904458598724</v>
      </c>
      <c r="CA955" s="18">
        <f t="shared" si="501"/>
        <v>197606.177910798</v>
      </c>
      <c r="CB955" s="18">
        <f t="shared" si="502"/>
        <v>7318.7473300295551</v>
      </c>
      <c r="CC955" s="18">
        <f t="shared" si="503"/>
        <v>10021.333333333332</v>
      </c>
      <c r="CD955" s="25">
        <f t="shared" si="504"/>
        <v>1.3692689310662216</v>
      </c>
      <c r="CE955" s="26">
        <f t="shared" si="505"/>
        <v>17.734147850968199</v>
      </c>
      <c r="CF955" s="18">
        <f t="shared" si="506"/>
        <v>400</v>
      </c>
      <c r="CG955" s="18"/>
      <c r="CZ955" s="18">
        <f t="shared" si="507"/>
        <v>395212.35582159599</v>
      </c>
      <c r="DC955" s="18">
        <f t="shared" si="498"/>
        <v>3926.9908169872415</v>
      </c>
      <c r="DD955" s="17">
        <f t="shared" si="508"/>
        <v>1</v>
      </c>
      <c r="DE955" s="17">
        <f t="shared" si="509"/>
        <v>1</v>
      </c>
      <c r="DF955" s="17">
        <f t="shared" si="510"/>
        <v>1</v>
      </c>
      <c r="DG955" s="17">
        <v>1</v>
      </c>
      <c r="DH955" s="17">
        <v>1</v>
      </c>
      <c r="DI955" s="17">
        <v>1</v>
      </c>
      <c r="DJ955" s="20" t="s">
        <v>981</v>
      </c>
      <c r="DK955" s="45"/>
      <c r="DL955" s="46"/>
      <c r="DN955" s="46"/>
      <c r="DO955" s="46"/>
      <c r="DP955" s="46"/>
      <c r="DU955" s="48"/>
    </row>
    <row r="956" spans="1:125" x14ac:dyDescent="0.2">
      <c r="A956" s="15" t="s">
        <v>105</v>
      </c>
      <c r="B956" s="10" t="s">
        <v>1056</v>
      </c>
      <c r="C956" s="11">
        <f t="shared" si="493"/>
        <v>5.4933496441589398</v>
      </c>
      <c r="D956" s="11">
        <f t="shared" si="492"/>
        <v>0</v>
      </c>
      <c r="E956" s="11">
        <f t="shared" si="492"/>
        <v>0</v>
      </c>
      <c r="F956" s="11">
        <f t="shared" si="492"/>
        <v>54</v>
      </c>
      <c r="G956" s="11">
        <f t="shared" si="492"/>
        <v>4.5</v>
      </c>
      <c r="H956" s="11">
        <f t="shared" si="492"/>
        <v>0</v>
      </c>
      <c r="I956" s="11">
        <f t="shared" si="492"/>
        <v>0</v>
      </c>
      <c r="J956" s="11">
        <f t="shared" si="492"/>
        <v>0</v>
      </c>
      <c r="K956" s="11">
        <f t="shared" si="492"/>
        <v>0</v>
      </c>
      <c r="L956" s="11">
        <f t="shared" si="492"/>
        <v>0</v>
      </c>
      <c r="M956" s="11">
        <f t="shared" si="491"/>
        <v>0</v>
      </c>
      <c r="N956" s="11">
        <f t="shared" si="489"/>
        <v>0</v>
      </c>
      <c r="O956" s="11">
        <f t="shared" si="489"/>
        <v>0</v>
      </c>
      <c r="P956" s="11">
        <f t="shared" si="489"/>
        <v>0</v>
      </c>
      <c r="Q956" s="11">
        <f t="shared" si="489"/>
        <v>0</v>
      </c>
      <c r="R956" s="11">
        <f t="shared" si="489"/>
        <v>0</v>
      </c>
      <c r="S956" s="11">
        <f t="shared" si="489"/>
        <v>0</v>
      </c>
      <c r="T956" s="11">
        <f t="shared" si="481"/>
        <v>699.78976358712646</v>
      </c>
      <c r="U956" s="40">
        <f t="shared" si="494"/>
        <v>0.16964600329384882</v>
      </c>
      <c r="V956" s="11">
        <f t="shared" si="488"/>
        <v>30.882069098629607</v>
      </c>
      <c r="W956" s="11">
        <f t="shared" si="488"/>
        <v>216103.82636774948</v>
      </c>
      <c r="X956" s="11">
        <f t="shared" si="488"/>
        <v>8003.8454210277587</v>
      </c>
      <c r="Y956" s="11">
        <f t="shared" si="488"/>
        <v>11056.499999999996</v>
      </c>
      <c r="Z956" s="11">
        <f t="shared" si="488"/>
        <v>1.3813984926485814</v>
      </c>
      <c r="AA956" s="11">
        <f t="shared" si="488"/>
        <v>17.573061770789973</v>
      </c>
      <c r="AB956" s="11">
        <f t="shared" si="488"/>
        <v>445.5</v>
      </c>
      <c r="AC956" s="11">
        <f t="shared" si="488"/>
        <v>0</v>
      </c>
      <c r="AD956" s="11">
        <f t="shared" si="511"/>
        <v>0</v>
      </c>
      <c r="AE956" s="11">
        <f t="shared" si="511"/>
        <v>0</v>
      </c>
      <c r="AF956" s="11">
        <f t="shared" si="511"/>
        <v>0</v>
      </c>
      <c r="AG956" s="11">
        <f t="shared" si="511"/>
        <v>0</v>
      </c>
      <c r="AH956" s="11">
        <f t="shared" si="511"/>
        <v>0</v>
      </c>
      <c r="AI956" s="11">
        <f t="shared" si="511"/>
        <v>0</v>
      </c>
      <c r="AJ956" s="11">
        <f t="shared" si="490"/>
        <v>0</v>
      </c>
      <c r="AK956" s="11">
        <f t="shared" si="490"/>
        <v>0</v>
      </c>
      <c r="AL956" s="11">
        <f t="shared" si="490"/>
        <v>0</v>
      </c>
      <c r="AM956" s="11">
        <f t="shared" si="490"/>
        <v>0</v>
      </c>
      <c r="AN956" s="11">
        <f t="shared" si="490"/>
        <v>0</v>
      </c>
      <c r="AO956" s="11">
        <f t="shared" si="490"/>
        <v>0</v>
      </c>
      <c r="AP956" s="11">
        <f t="shared" si="490"/>
        <v>0</v>
      </c>
      <c r="AQ956" s="11">
        <f t="shared" si="490"/>
        <v>0</v>
      </c>
      <c r="AR956" s="11">
        <f t="shared" si="486"/>
        <v>0</v>
      </c>
      <c r="AS956" s="11">
        <f t="shared" si="486"/>
        <v>0</v>
      </c>
      <c r="AT956" s="11">
        <f t="shared" si="486"/>
        <v>0</v>
      </c>
      <c r="AU956" s="11">
        <f t="shared" si="486"/>
        <v>0</v>
      </c>
      <c r="AV956" s="11">
        <f t="shared" si="486"/>
        <v>432207.65273549897</v>
      </c>
      <c r="AW956" s="11">
        <f t="shared" si="486"/>
        <v>0</v>
      </c>
      <c r="AX956" s="11">
        <f t="shared" si="486"/>
        <v>0</v>
      </c>
      <c r="AY956" s="11">
        <f t="shared" si="486"/>
        <v>3848.8436997291951</v>
      </c>
      <c r="AZ956" s="11">
        <f t="shared" si="486"/>
        <v>1</v>
      </c>
      <c r="BA956" s="11">
        <f t="shared" si="512"/>
        <v>1</v>
      </c>
      <c r="BB956" s="11">
        <f t="shared" si="512"/>
        <v>1</v>
      </c>
      <c r="BC956" s="11">
        <f t="shared" si="512"/>
        <v>1</v>
      </c>
      <c r="BD956" s="11">
        <f t="shared" si="512"/>
        <v>1</v>
      </c>
      <c r="BE956" s="11">
        <f t="shared" si="512"/>
        <v>1</v>
      </c>
      <c r="BF956" s="15" t="str">
        <f t="shared" si="495"/>
        <v>ČSN 42 5715</v>
      </c>
      <c r="BG956" s="44">
        <v>5.4933496441589398</v>
      </c>
      <c r="BJ956" s="17">
        <f t="shared" si="496"/>
        <v>54</v>
      </c>
      <c r="BK956" s="17">
        <f t="shared" si="497"/>
        <v>4.5</v>
      </c>
      <c r="BX956" s="18">
        <f t="shared" si="499"/>
        <v>699.78976358712646</v>
      </c>
      <c r="BY956" s="42">
        <v>0.16964600329384882</v>
      </c>
      <c r="BZ956" s="43">
        <f t="shared" si="500"/>
        <v>30.882069098629607</v>
      </c>
      <c r="CA956" s="18">
        <f t="shared" si="501"/>
        <v>216103.82636774948</v>
      </c>
      <c r="CB956" s="18">
        <f t="shared" si="502"/>
        <v>8003.8454210277587</v>
      </c>
      <c r="CC956" s="18">
        <f t="shared" si="503"/>
        <v>11056.499999999996</v>
      </c>
      <c r="CD956" s="25">
        <f t="shared" si="504"/>
        <v>1.3813984926485814</v>
      </c>
      <c r="CE956" s="26">
        <f t="shared" si="505"/>
        <v>17.573061770789973</v>
      </c>
      <c r="CF956" s="18">
        <f t="shared" si="506"/>
        <v>445.5</v>
      </c>
      <c r="CG956" s="18"/>
      <c r="CZ956" s="18">
        <f t="shared" si="507"/>
        <v>432207.65273549897</v>
      </c>
      <c r="DC956" s="18">
        <f t="shared" si="498"/>
        <v>3848.8436997291951</v>
      </c>
      <c r="DD956" s="17">
        <f t="shared" si="508"/>
        <v>1</v>
      </c>
      <c r="DE956" s="17">
        <f t="shared" si="509"/>
        <v>1</v>
      </c>
      <c r="DF956" s="17">
        <f t="shared" si="510"/>
        <v>1</v>
      </c>
      <c r="DG956" s="17">
        <v>1</v>
      </c>
      <c r="DH956" s="17">
        <v>1</v>
      </c>
      <c r="DI956" s="17">
        <v>1</v>
      </c>
      <c r="DJ956" s="20" t="s">
        <v>981</v>
      </c>
      <c r="DK956" s="45"/>
      <c r="DL956" s="46"/>
      <c r="DN956" s="46"/>
      <c r="DO956" s="46"/>
      <c r="DP956" s="46"/>
      <c r="DU956" s="48"/>
    </row>
    <row r="957" spans="1:125" x14ac:dyDescent="0.2">
      <c r="A957" s="15" t="s">
        <v>105</v>
      </c>
      <c r="B957" s="10" t="s">
        <v>1057</v>
      </c>
      <c r="C957" s="11">
        <f t="shared" si="493"/>
        <v>6.04206807101657</v>
      </c>
      <c r="D957" s="11">
        <f t="shared" si="492"/>
        <v>0</v>
      </c>
      <c r="E957" s="11">
        <f t="shared" si="492"/>
        <v>0</v>
      </c>
      <c r="F957" s="11">
        <f t="shared" si="492"/>
        <v>54</v>
      </c>
      <c r="G957" s="11">
        <f t="shared" si="492"/>
        <v>5</v>
      </c>
      <c r="H957" s="11">
        <f t="shared" si="492"/>
        <v>0</v>
      </c>
      <c r="I957" s="11">
        <f t="shared" si="492"/>
        <v>0</v>
      </c>
      <c r="J957" s="11">
        <f t="shared" si="492"/>
        <v>0</v>
      </c>
      <c r="K957" s="11">
        <f t="shared" si="492"/>
        <v>0</v>
      </c>
      <c r="L957" s="11">
        <f t="shared" si="492"/>
        <v>0</v>
      </c>
      <c r="M957" s="11">
        <f t="shared" si="491"/>
        <v>0</v>
      </c>
      <c r="N957" s="11">
        <f t="shared" si="489"/>
        <v>0</v>
      </c>
      <c r="O957" s="11">
        <f t="shared" si="489"/>
        <v>0</v>
      </c>
      <c r="P957" s="11">
        <f t="shared" si="489"/>
        <v>0</v>
      </c>
      <c r="Q957" s="11">
        <f t="shared" si="489"/>
        <v>0</v>
      </c>
      <c r="R957" s="11">
        <f t="shared" si="489"/>
        <v>0</v>
      </c>
      <c r="S957" s="11">
        <f t="shared" si="489"/>
        <v>0</v>
      </c>
      <c r="T957" s="11">
        <f t="shared" si="481"/>
        <v>769.69020012949932</v>
      </c>
      <c r="U957" s="40">
        <f t="shared" si="494"/>
        <v>0.16964600329384882</v>
      </c>
      <c r="V957" s="11">
        <f t="shared" si="488"/>
        <v>28.077473027427533</v>
      </c>
      <c r="W957" s="11">
        <f t="shared" si="488"/>
        <v>233408.55318927066</v>
      </c>
      <c r="X957" s="11">
        <f t="shared" si="488"/>
        <v>8644.7612292322465</v>
      </c>
      <c r="Y957" s="11">
        <f t="shared" si="488"/>
        <v>12046.666666666662</v>
      </c>
      <c r="Z957" s="11">
        <f t="shared" si="488"/>
        <v>1.3935221976901893</v>
      </c>
      <c r="AA957" s="11">
        <f t="shared" si="488"/>
        <v>17.414074767267998</v>
      </c>
      <c r="AB957" s="11">
        <f t="shared" si="488"/>
        <v>490</v>
      </c>
      <c r="AC957" s="11">
        <f t="shared" si="488"/>
        <v>0</v>
      </c>
      <c r="AD957" s="11">
        <f t="shared" si="511"/>
        <v>0</v>
      </c>
      <c r="AE957" s="11">
        <f t="shared" si="511"/>
        <v>0</v>
      </c>
      <c r="AF957" s="11">
        <f t="shared" si="511"/>
        <v>0</v>
      </c>
      <c r="AG957" s="11">
        <f t="shared" si="511"/>
        <v>0</v>
      </c>
      <c r="AH957" s="11">
        <f t="shared" si="511"/>
        <v>0</v>
      </c>
      <c r="AI957" s="11">
        <f t="shared" si="511"/>
        <v>0</v>
      </c>
      <c r="AJ957" s="11">
        <f t="shared" si="490"/>
        <v>0</v>
      </c>
      <c r="AK957" s="11">
        <f t="shared" si="490"/>
        <v>0</v>
      </c>
      <c r="AL957" s="11">
        <f t="shared" si="490"/>
        <v>0</v>
      </c>
      <c r="AM957" s="11">
        <f t="shared" si="490"/>
        <v>0</v>
      </c>
      <c r="AN957" s="11">
        <f t="shared" si="490"/>
        <v>0</v>
      </c>
      <c r="AO957" s="11">
        <f t="shared" si="490"/>
        <v>0</v>
      </c>
      <c r="AP957" s="11">
        <f t="shared" si="490"/>
        <v>0</v>
      </c>
      <c r="AQ957" s="11">
        <f t="shared" si="490"/>
        <v>0</v>
      </c>
      <c r="AR957" s="11">
        <f t="shared" si="486"/>
        <v>0</v>
      </c>
      <c r="AS957" s="11">
        <f t="shared" si="486"/>
        <v>0</v>
      </c>
      <c r="AT957" s="11">
        <f t="shared" si="486"/>
        <v>0</v>
      </c>
      <c r="AU957" s="11">
        <f t="shared" si="486"/>
        <v>0</v>
      </c>
      <c r="AV957" s="11">
        <f t="shared" si="486"/>
        <v>466817.10637854133</v>
      </c>
      <c r="AW957" s="11">
        <f t="shared" si="486"/>
        <v>0</v>
      </c>
      <c r="AX957" s="11">
        <f t="shared" si="486"/>
        <v>0</v>
      </c>
      <c r="AY957" s="11">
        <f t="shared" si="486"/>
        <v>3771.4819806345467</v>
      </c>
      <c r="AZ957" s="11">
        <f t="shared" si="486"/>
        <v>1</v>
      </c>
      <c r="BA957" s="11">
        <f t="shared" si="512"/>
        <v>1</v>
      </c>
      <c r="BB957" s="11">
        <f t="shared" si="512"/>
        <v>1</v>
      </c>
      <c r="BC957" s="11">
        <f t="shared" si="512"/>
        <v>1</v>
      </c>
      <c r="BD957" s="11">
        <f t="shared" si="512"/>
        <v>1</v>
      </c>
      <c r="BE957" s="11">
        <f t="shared" si="512"/>
        <v>1</v>
      </c>
      <c r="BF957" s="15" t="str">
        <f t="shared" si="495"/>
        <v>ČSN 42 5715</v>
      </c>
      <c r="BG957" s="44">
        <v>6.04206807101657</v>
      </c>
      <c r="BJ957" s="17">
        <f t="shared" si="496"/>
        <v>54</v>
      </c>
      <c r="BK957" s="17">
        <f t="shared" si="497"/>
        <v>5</v>
      </c>
      <c r="BX957" s="18">
        <f t="shared" si="499"/>
        <v>769.69020012949932</v>
      </c>
      <c r="BY957" s="42">
        <v>0.16964600329384882</v>
      </c>
      <c r="BZ957" s="43">
        <f t="shared" si="500"/>
        <v>28.077473027427533</v>
      </c>
      <c r="CA957" s="18">
        <f t="shared" si="501"/>
        <v>233408.55318927066</v>
      </c>
      <c r="CB957" s="18">
        <f t="shared" si="502"/>
        <v>8644.7612292322465</v>
      </c>
      <c r="CC957" s="18">
        <f t="shared" si="503"/>
        <v>12046.666666666662</v>
      </c>
      <c r="CD957" s="25">
        <f t="shared" si="504"/>
        <v>1.3935221976901893</v>
      </c>
      <c r="CE957" s="26">
        <f t="shared" si="505"/>
        <v>17.414074767267998</v>
      </c>
      <c r="CF957" s="18">
        <f t="shared" si="506"/>
        <v>490</v>
      </c>
      <c r="CG957" s="18"/>
      <c r="CZ957" s="18">
        <f t="shared" si="507"/>
        <v>466817.10637854133</v>
      </c>
      <c r="DC957" s="18">
        <f t="shared" si="498"/>
        <v>3771.4819806345467</v>
      </c>
      <c r="DD957" s="17">
        <f t="shared" si="508"/>
        <v>1</v>
      </c>
      <c r="DE957" s="17">
        <f t="shared" si="509"/>
        <v>1</v>
      </c>
      <c r="DF957" s="17">
        <f t="shared" si="510"/>
        <v>1</v>
      </c>
      <c r="DG957" s="17">
        <v>1</v>
      </c>
      <c r="DH957" s="17">
        <v>1</v>
      </c>
      <c r="DI957" s="17">
        <v>1</v>
      </c>
      <c r="DJ957" s="20" t="s">
        <v>981</v>
      </c>
      <c r="DK957" s="45"/>
      <c r="DL957" s="46"/>
      <c r="DN957" s="46"/>
      <c r="DO957" s="46"/>
      <c r="DP957" s="46"/>
      <c r="DU957" s="48"/>
    </row>
    <row r="958" spans="1:125" x14ac:dyDescent="0.2">
      <c r="A958" s="15" t="s">
        <v>105</v>
      </c>
      <c r="B958" s="10" t="s">
        <v>1058</v>
      </c>
      <c r="C958" s="11">
        <f t="shared" si="493"/>
        <v>6.5784557467088556</v>
      </c>
      <c r="D958" s="11">
        <f t="shared" si="492"/>
        <v>0</v>
      </c>
      <c r="E958" s="11">
        <f t="shared" si="492"/>
        <v>0</v>
      </c>
      <c r="F958" s="11">
        <f t="shared" si="492"/>
        <v>54</v>
      </c>
      <c r="G958" s="11">
        <f t="shared" si="492"/>
        <v>5.5</v>
      </c>
      <c r="H958" s="11">
        <f t="shared" si="492"/>
        <v>0</v>
      </c>
      <c r="I958" s="11">
        <f t="shared" si="492"/>
        <v>0</v>
      </c>
      <c r="J958" s="11">
        <f t="shared" si="492"/>
        <v>0</v>
      </c>
      <c r="K958" s="11">
        <f t="shared" si="492"/>
        <v>0</v>
      </c>
      <c r="L958" s="11">
        <f t="shared" si="492"/>
        <v>0</v>
      </c>
      <c r="M958" s="11">
        <f t="shared" si="491"/>
        <v>0</v>
      </c>
      <c r="N958" s="11">
        <f t="shared" si="489"/>
        <v>0</v>
      </c>
      <c r="O958" s="11">
        <f t="shared" si="489"/>
        <v>0</v>
      </c>
      <c r="P958" s="11">
        <f t="shared" si="489"/>
        <v>0</v>
      </c>
      <c r="Q958" s="11">
        <f t="shared" si="489"/>
        <v>0</v>
      </c>
      <c r="R958" s="11">
        <f t="shared" si="489"/>
        <v>0</v>
      </c>
      <c r="S958" s="11">
        <f t="shared" si="489"/>
        <v>0</v>
      </c>
      <c r="T958" s="11">
        <f t="shared" si="481"/>
        <v>838.01984034507734</v>
      </c>
      <c r="U958" s="40">
        <f t="shared" si="494"/>
        <v>0.16964600329384882</v>
      </c>
      <c r="V958" s="11">
        <f t="shared" si="488"/>
        <v>25.78811955658761</v>
      </c>
      <c r="W958" s="11">
        <f t="shared" si="488"/>
        <v>249572.78370276833</v>
      </c>
      <c r="X958" s="11">
        <f t="shared" si="488"/>
        <v>9243.4364334358634</v>
      </c>
      <c r="Y958" s="11">
        <f t="shared" si="488"/>
        <v>12992.833333333332</v>
      </c>
      <c r="Z958" s="11">
        <f t="shared" si="488"/>
        <v>1.405628028807008</v>
      </c>
      <c r="AA958" s="11">
        <f t="shared" si="488"/>
        <v>17.257244855422318</v>
      </c>
      <c r="AB958" s="11">
        <f t="shared" si="488"/>
        <v>533.5</v>
      </c>
      <c r="AC958" s="11">
        <f t="shared" si="488"/>
        <v>0</v>
      </c>
      <c r="AD958" s="11">
        <f t="shared" si="511"/>
        <v>0</v>
      </c>
      <c r="AE958" s="11">
        <f t="shared" si="511"/>
        <v>0</v>
      </c>
      <c r="AF958" s="11">
        <f t="shared" si="511"/>
        <v>0</v>
      </c>
      <c r="AG958" s="11">
        <f t="shared" si="511"/>
        <v>0</v>
      </c>
      <c r="AH958" s="11">
        <f t="shared" si="511"/>
        <v>0</v>
      </c>
      <c r="AI958" s="11">
        <f t="shared" si="511"/>
        <v>0</v>
      </c>
      <c r="AJ958" s="11">
        <f t="shared" si="490"/>
        <v>0</v>
      </c>
      <c r="AK958" s="11">
        <f t="shared" si="490"/>
        <v>0</v>
      </c>
      <c r="AL958" s="11">
        <f t="shared" si="490"/>
        <v>0</v>
      </c>
      <c r="AM958" s="11">
        <f t="shared" si="490"/>
        <v>0</v>
      </c>
      <c r="AN958" s="11">
        <f t="shared" si="490"/>
        <v>0</v>
      </c>
      <c r="AO958" s="11">
        <f t="shared" si="490"/>
        <v>0</v>
      </c>
      <c r="AP958" s="11">
        <f t="shared" si="490"/>
        <v>0</v>
      </c>
      <c r="AQ958" s="11">
        <f t="shared" si="490"/>
        <v>0</v>
      </c>
      <c r="AR958" s="11">
        <f t="shared" si="486"/>
        <v>0</v>
      </c>
      <c r="AS958" s="11">
        <f t="shared" si="486"/>
        <v>0</v>
      </c>
      <c r="AT958" s="11">
        <f t="shared" si="486"/>
        <v>0</v>
      </c>
      <c r="AU958" s="11">
        <f t="shared" si="486"/>
        <v>0</v>
      </c>
      <c r="AV958" s="11">
        <f t="shared" si="486"/>
        <v>499145.56740553665</v>
      </c>
      <c r="AW958" s="11">
        <f t="shared" si="486"/>
        <v>0</v>
      </c>
      <c r="AX958" s="11">
        <f t="shared" si="486"/>
        <v>0</v>
      </c>
      <c r="AY958" s="11">
        <f t="shared" si="486"/>
        <v>3694.9056597032954</v>
      </c>
      <c r="AZ958" s="11">
        <f t="shared" si="486"/>
        <v>1</v>
      </c>
      <c r="BA958" s="11">
        <f t="shared" si="512"/>
        <v>1</v>
      </c>
      <c r="BB958" s="11">
        <f t="shared" si="512"/>
        <v>1</v>
      </c>
      <c r="BC958" s="11">
        <f t="shared" si="512"/>
        <v>1</v>
      </c>
      <c r="BD958" s="11">
        <f t="shared" si="512"/>
        <v>1</v>
      </c>
      <c r="BE958" s="11">
        <f t="shared" si="512"/>
        <v>1</v>
      </c>
      <c r="BF958" s="15" t="str">
        <f t="shared" si="495"/>
        <v>ČSN 42 5715</v>
      </c>
      <c r="BG958" s="44">
        <v>6.5784557467088556</v>
      </c>
      <c r="BJ958" s="17">
        <f t="shared" si="496"/>
        <v>54</v>
      </c>
      <c r="BK958" s="17">
        <f t="shared" si="497"/>
        <v>5.5</v>
      </c>
      <c r="BX958" s="18">
        <f t="shared" si="499"/>
        <v>838.01984034507734</v>
      </c>
      <c r="BY958" s="42">
        <v>0.16964600329384882</v>
      </c>
      <c r="BZ958" s="43">
        <f t="shared" si="500"/>
        <v>25.78811955658761</v>
      </c>
      <c r="CA958" s="18">
        <f t="shared" si="501"/>
        <v>249572.78370276833</v>
      </c>
      <c r="CB958" s="18">
        <f t="shared" si="502"/>
        <v>9243.4364334358634</v>
      </c>
      <c r="CC958" s="18">
        <f t="shared" si="503"/>
        <v>12992.833333333332</v>
      </c>
      <c r="CD958" s="25">
        <f t="shared" si="504"/>
        <v>1.405628028807008</v>
      </c>
      <c r="CE958" s="26">
        <f t="shared" si="505"/>
        <v>17.257244855422318</v>
      </c>
      <c r="CF958" s="18">
        <f t="shared" si="506"/>
        <v>533.5</v>
      </c>
      <c r="CG958" s="18"/>
      <c r="CZ958" s="18">
        <f t="shared" si="507"/>
        <v>499145.56740553665</v>
      </c>
      <c r="DC958" s="18">
        <f t="shared" si="498"/>
        <v>3694.9056597032954</v>
      </c>
      <c r="DD958" s="17">
        <f t="shared" si="508"/>
        <v>1</v>
      </c>
      <c r="DE958" s="17">
        <f t="shared" si="509"/>
        <v>1</v>
      </c>
      <c r="DF958" s="17">
        <f t="shared" si="510"/>
        <v>1</v>
      </c>
      <c r="DG958" s="17">
        <v>1</v>
      </c>
      <c r="DH958" s="17">
        <v>1</v>
      </c>
      <c r="DI958" s="17">
        <v>1</v>
      </c>
      <c r="DJ958" s="20" t="s">
        <v>981</v>
      </c>
      <c r="DK958" s="45"/>
      <c r="DL958" s="46"/>
      <c r="DN958" s="46"/>
      <c r="DO958" s="46"/>
      <c r="DP958" s="46"/>
      <c r="DU958" s="48"/>
    </row>
    <row r="959" spans="1:125" x14ac:dyDescent="0.2">
      <c r="A959" s="15" t="s">
        <v>105</v>
      </c>
      <c r="B959" s="10" t="s">
        <v>1059</v>
      </c>
      <c r="C959" s="11">
        <f t="shared" si="493"/>
        <v>7.102512671235802</v>
      </c>
      <c r="D959" s="11">
        <f t="shared" si="492"/>
        <v>0</v>
      </c>
      <c r="E959" s="11">
        <f t="shared" si="492"/>
        <v>0</v>
      </c>
      <c r="F959" s="11">
        <f t="shared" si="492"/>
        <v>54</v>
      </c>
      <c r="G959" s="11">
        <f t="shared" si="492"/>
        <v>6</v>
      </c>
      <c r="H959" s="11">
        <f t="shared" si="492"/>
        <v>0</v>
      </c>
      <c r="I959" s="11">
        <f t="shared" si="492"/>
        <v>0</v>
      </c>
      <c r="J959" s="11">
        <f t="shared" si="492"/>
        <v>0</v>
      </c>
      <c r="K959" s="11">
        <f t="shared" si="492"/>
        <v>0</v>
      </c>
      <c r="L959" s="11">
        <f t="shared" si="492"/>
        <v>0</v>
      </c>
      <c r="M959" s="11">
        <f t="shared" si="491"/>
        <v>0</v>
      </c>
      <c r="N959" s="11">
        <f t="shared" si="489"/>
        <v>0</v>
      </c>
      <c r="O959" s="11">
        <f t="shared" si="489"/>
        <v>0</v>
      </c>
      <c r="P959" s="11">
        <f t="shared" si="489"/>
        <v>0</v>
      </c>
      <c r="Q959" s="11">
        <f t="shared" si="489"/>
        <v>0</v>
      </c>
      <c r="R959" s="11">
        <f t="shared" si="489"/>
        <v>0</v>
      </c>
      <c r="S959" s="11">
        <f t="shared" si="489"/>
        <v>0</v>
      </c>
      <c r="T959" s="11">
        <f t="shared" si="481"/>
        <v>904.77868423386042</v>
      </c>
      <c r="U959" s="40">
        <f t="shared" si="494"/>
        <v>0.16964600329384882</v>
      </c>
      <c r="V959" s="11">
        <f t="shared" si="488"/>
        <v>23.885350318471339</v>
      </c>
      <c r="W959" s="11">
        <f t="shared" si="488"/>
        <v>264647.76513840415</v>
      </c>
      <c r="X959" s="11">
        <f t="shared" si="488"/>
        <v>9801.769079200154</v>
      </c>
      <c r="Y959" s="11">
        <f t="shared" si="488"/>
        <v>13895.999999999998</v>
      </c>
      <c r="Z959" s="11">
        <f t="shared" si="488"/>
        <v>1.417703262310883</v>
      </c>
      <c r="AA959" s="11">
        <f t="shared" si="488"/>
        <v>17.102631376487071</v>
      </c>
      <c r="AB959" s="11">
        <f t="shared" si="488"/>
        <v>576</v>
      </c>
      <c r="AC959" s="11">
        <f t="shared" si="488"/>
        <v>0</v>
      </c>
      <c r="AD959" s="11">
        <f t="shared" si="511"/>
        <v>0</v>
      </c>
      <c r="AE959" s="11">
        <f t="shared" si="511"/>
        <v>0</v>
      </c>
      <c r="AF959" s="11">
        <f t="shared" si="511"/>
        <v>0</v>
      </c>
      <c r="AG959" s="11">
        <f t="shared" si="511"/>
        <v>0</v>
      </c>
      <c r="AH959" s="11">
        <f t="shared" si="511"/>
        <v>0</v>
      </c>
      <c r="AI959" s="11">
        <f t="shared" si="511"/>
        <v>0</v>
      </c>
      <c r="AJ959" s="11">
        <f t="shared" si="490"/>
        <v>0</v>
      </c>
      <c r="AK959" s="11">
        <f t="shared" si="490"/>
        <v>0</v>
      </c>
      <c r="AL959" s="11">
        <f t="shared" si="490"/>
        <v>0</v>
      </c>
      <c r="AM959" s="11">
        <f t="shared" si="490"/>
        <v>0</v>
      </c>
      <c r="AN959" s="11">
        <f t="shared" si="490"/>
        <v>0</v>
      </c>
      <c r="AO959" s="11">
        <f t="shared" si="490"/>
        <v>0</v>
      </c>
      <c r="AP959" s="11">
        <f t="shared" si="490"/>
        <v>0</v>
      </c>
      <c r="AQ959" s="11">
        <f t="shared" si="490"/>
        <v>0</v>
      </c>
      <c r="AR959" s="11">
        <f t="shared" si="486"/>
        <v>0</v>
      </c>
      <c r="AS959" s="11">
        <f t="shared" si="486"/>
        <v>0</v>
      </c>
      <c r="AT959" s="11">
        <f t="shared" si="486"/>
        <v>0</v>
      </c>
      <c r="AU959" s="11">
        <f t="shared" si="486"/>
        <v>0</v>
      </c>
      <c r="AV959" s="11">
        <f t="shared" si="486"/>
        <v>529295.53027680831</v>
      </c>
      <c r="AW959" s="11">
        <f t="shared" si="486"/>
        <v>0</v>
      </c>
      <c r="AX959" s="11">
        <f t="shared" si="486"/>
        <v>0</v>
      </c>
      <c r="AY959" s="11">
        <f t="shared" si="486"/>
        <v>3619.1147369354417</v>
      </c>
      <c r="AZ959" s="11">
        <f t="shared" si="486"/>
        <v>1</v>
      </c>
      <c r="BA959" s="11">
        <f t="shared" si="512"/>
        <v>1</v>
      </c>
      <c r="BB959" s="11">
        <f t="shared" si="512"/>
        <v>1</v>
      </c>
      <c r="BC959" s="11">
        <f t="shared" si="512"/>
        <v>1</v>
      </c>
      <c r="BD959" s="11">
        <f t="shared" si="512"/>
        <v>1</v>
      </c>
      <c r="BE959" s="11">
        <f t="shared" si="512"/>
        <v>1</v>
      </c>
      <c r="BF959" s="15" t="str">
        <f t="shared" si="495"/>
        <v>ČSN 42 5715</v>
      </c>
      <c r="BG959" s="44">
        <v>7.102512671235802</v>
      </c>
      <c r="BJ959" s="17">
        <f t="shared" si="496"/>
        <v>54</v>
      </c>
      <c r="BK959" s="17">
        <f t="shared" si="497"/>
        <v>6</v>
      </c>
      <c r="BX959" s="18">
        <f t="shared" si="499"/>
        <v>904.77868423386042</v>
      </c>
      <c r="BY959" s="42">
        <v>0.16964600329384882</v>
      </c>
      <c r="BZ959" s="43">
        <f t="shared" si="500"/>
        <v>23.885350318471339</v>
      </c>
      <c r="CA959" s="18">
        <f t="shared" si="501"/>
        <v>264647.76513840415</v>
      </c>
      <c r="CB959" s="18">
        <f t="shared" si="502"/>
        <v>9801.769079200154</v>
      </c>
      <c r="CC959" s="18">
        <f t="shared" si="503"/>
        <v>13895.999999999998</v>
      </c>
      <c r="CD959" s="25">
        <f t="shared" si="504"/>
        <v>1.417703262310883</v>
      </c>
      <c r="CE959" s="26">
        <f t="shared" si="505"/>
        <v>17.102631376487071</v>
      </c>
      <c r="CF959" s="18">
        <f t="shared" si="506"/>
        <v>576</v>
      </c>
      <c r="CG959" s="18"/>
      <c r="CZ959" s="18">
        <f t="shared" si="507"/>
        <v>529295.53027680831</v>
      </c>
      <c r="DC959" s="18">
        <f t="shared" si="498"/>
        <v>3619.1147369354417</v>
      </c>
      <c r="DD959" s="17">
        <f t="shared" si="508"/>
        <v>1</v>
      </c>
      <c r="DE959" s="17">
        <f t="shared" si="509"/>
        <v>1</v>
      </c>
      <c r="DF959" s="17">
        <f t="shared" si="510"/>
        <v>1</v>
      </c>
      <c r="DG959" s="17">
        <v>1</v>
      </c>
      <c r="DH959" s="17">
        <v>1</v>
      </c>
      <c r="DI959" s="17">
        <v>1</v>
      </c>
      <c r="DJ959" s="20" t="s">
        <v>981</v>
      </c>
      <c r="DK959" s="45"/>
      <c r="DL959" s="46"/>
      <c r="DN959" s="46"/>
      <c r="DO959" s="46"/>
      <c r="DP959" s="46"/>
      <c r="DU959" s="48"/>
    </row>
    <row r="960" spans="1:125" x14ac:dyDescent="0.2">
      <c r="A960" s="15" t="s">
        <v>105</v>
      </c>
      <c r="B960" s="10" t="s">
        <v>1060</v>
      </c>
      <c r="C960" s="11">
        <f t="shared" si="493"/>
        <v>7.614238844597411</v>
      </c>
      <c r="D960" s="11">
        <f t="shared" si="492"/>
        <v>0</v>
      </c>
      <c r="E960" s="11">
        <f t="shared" si="492"/>
        <v>0</v>
      </c>
      <c r="F960" s="11">
        <f t="shared" si="492"/>
        <v>54</v>
      </c>
      <c r="G960" s="11">
        <f t="shared" si="492"/>
        <v>6.5</v>
      </c>
      <c r="H960" s="11">
        <f t="shared" si="492"/>
        <v>0</v>
      </c>
      <c r="I960" s="11">
        <f t="shared" si="492"/>
        <v>0</v>
      </c>
      <c r="J960" s="11">
        <f t="shared" si="492"/>
        <v>0</v>
      </c>
      <c r="K960" s="11">
        <f t="shared" si="492"/>
        <v>0</v>
      </c>
      <c r="L960" s="11">
        <f t="shared" si="492"/>
        <v>0</v>
      </c>
      <c r="M960" s="11">
        <f t="shared" si="491"/>
        <v>0</v>
      </c>
      <c r="N960" s="11">
        <f t="shared" si="489"/>
        <v>0</v>
      </c>
      <c r="O960" s="11">
        <f t="shared" si="489"/>
        <v>0</v>
      </c>
      <c r="P960" s="11">
        <f t="shared" si="489"/>
        <v>0</v>
      </c>
      <c r="Q960" s="11">
        <f t="shared" si="489"/>
        <v>0</v>
      </c>
      <c r="R960" s="11">
        <f t="shared" si="489"/>
        <v>0</v>
      </c>
      <c r="S960" s="11">
        <f t="shared" si="489"/>
        <v>0</v>
      </c>
      <c r="T960" s="11">
        <f t="shared" si="481"/>
        <v>969.96673179584866</v>
      </c>
      <c r="U960" s="40">
        <f t="shared" si="494"/>
        <v>0.16964600329384882</v>
      </c>
      <c r="V960" s="11">
        <f t="shared" si="488"/>
        <v>22.280100054153021</v>
      </c>
      <c r="W960" s="11">
        <f t="shared" si="488"/>
        <v>278683.56662909477</v>
      </c>
      <c r="X960" s="11">
        <f t="shared" si="488"/>
        <v>10321.613578855362</v>
      </c>
      <c r="Y960" s="11">
        <f t="shared" si="488"/>
        <v>14757.166666666664</v>
      </c>
      <c r="Z960" s="11">
        <f t="shared" si="488"/>
        <v>1.4297344648609867</v>
      </c>
      <c r="AA960" s="11">
        <f t="shared" si="488"/>
        <v>16.950294982683928</v>
      </c>
      <c r="AB960" s="11">
        <f t="shared" si="488"/>
        <v>617.5</v>
      </c>
      <c r="AC960" s="11">
        <f t="shared" si="488"/>
        <v>0</v>
      </c>
      <c r="AD960" s="11">
        <f t="shared" si="511"/>
        <v>0</v>
      </c>
      <c r="AE960" s="11">
        <f t="shared" si="511"/>
        <v>0</v>
      </c>
      <c r="AF960" s="11">
        <f t="shared" si="511"/>
        <v>0</v>
      </c>
      <c r="AG960" s="11">
        <f t="shared" si="511"/>
        <v>0</v>
      </c>
      <c r="AH960" s="11">
        <f t="shared" si="511"/>
        <v>0</v>
      </c>
      <c r="AI960" s="11">
        <f t="shared" si="511"/>
        <v>0</v>
      </c>
      <c r="AJ960" s="11">
        <f t="shared" si="490"/>
        <v>0</v>
      </c>
      <c r="AK960" s="11">
        <f t="shared" si="490"/>
        <v>0</v>
      </c>
      <c r="AL960" s="11">
        <f t="shared" si="490"/>
        <v>0</v>
      </c>
      <c r="AM960" s="11">
        <f t="shared" si="490"/>
        <v>0</v>
      </c>
      <c r="AN960" s="11">
        <f t="shared" si="490"/>
        <v>0</v>
      </c>
      <c r="AO960" s="11">
        <f t="shared" si="490"/>
        <v>0</v>
      </c>
      <c r="AP960" s="11">
        <f t="shared" si="490"/>
        <v>0</v>
      </c>
      <c r="AQ960" s="11">
        <f t="shared" si="490"/>
        <v>0</v>
      </c>
      <c r="AR960" s="11">
        <f t="shared" si="486"/>
        <v>0</v>
      </c>
      <c r="AS960" s="11">
        <f t="shared" si="486"/>
        <v>0</v>
      </c>
      <c r="AT960" s="11">
        <f t="shared" si="486"/>
        <v>0</v>
      </c>
      <c r="AU960" s="11">
        <f t="shared" si="486"/>
        <v>0</v>
      </c>
      <c r="AV960" s="11">
        <f t="shared" si="486"/>
        <v>557367.13325818954</v>
      </c>
      <c r="AW960" s="11">
        <f t="shared" si="486"/>
        <v>0</v>
      </c>
      <c r="AX960" s="11">
        <f t="shared" si="486"/>
        <v>0</v>
      </c>
      <c r="AY960" s="11">
        <f t="shared" si="486"/>
        <v>3544.1092123309854</v>
      </c>
      <c r="AZ960" s="11">
        <f t="shared" si="486"/>
        <v>1</v>
      </c>
      <c r="BA960" s="11">
        <f t="shared" si="512"/>
        <v>1</v>
      </c>
      <c r="BB960" s="11">
        <f t="shared" si="512"/>
        <v>1</v>
      </c>
      <c r="BC960" s="11">
        <f t="shared" si="512"/>
        <v>1</v>
      </c>
      <c r="BD960" s="11">
        <f t="shared" si="512"/>
        <v>1</v>
      </c>
      <c r="BE960" s="11">
        <f t="shared" si="512"/>
        <v>1</v>
      </c>
      <c r="BF960" s="15" t="str">
        <f t="shared" si="495"/>
        <v>ČSN 42 5715</v>
      </c>
      <c r="BG960" s="44">
        <v>7.614238844597411</v>
      </c>
      <c r="BJ960" s="17">
        <f t="shared" si="496"/>
        <v>54</v>
      </c>
      <c r="BK960" s="17">
        <f t="shared" si="497"/>
        <v>6.5</v>
      </c>
      <c r="BX960" s="18">
        <f t="shared" si="499"/>
        <v>969.96673179584866</v>
      </c>
      <c r="BY960" s="42">
        <v>0.16964600329384882</v>
      </c>
      <c r="BZ960" s="43">
        <f t="shared" si="500"/>
        <v>22.280100054153021</v>
      </c>
      <c r="CA960" s="18">
        <f t="shared" si="501"/>
        <v>278683.56662909477</v>
      </c>
      <c r="CB960" s="18">
        <f t="shared" si="502"/>
        <v>10321.613578855362</v>
      </c>
      <c r="CC960" s="18">
        <f t="shared" si="503"/>
        <v>14757.166666666664</v>
      </c>
      <c r="CD960" s="25">
        <f t="shared" si="504"/>
        <v>1.4297344648609867</v>
      </c>
      <c r="CE960" s="26">
        <f t="shared" si="505"/>
        <v>16.950294982683928</v>
      </c>
      <c r="CF960" s="18">
        <f t="shared" si="506"/>
        <v>617.5</v>
      </c>
      <c r="CG960" s="18"/>
      <c r="CZ960" s="18">
        <f t="shared" si="507"/>
        <v>557367.13325818954</v>
      </c>
      <c r="DC960" s="18">
        <f t="shared" si="498"/>
        <v>3544.1092123309854</v>
      </c>
      <c r="DD960" s="17">
        <f t="shared" si="508"/>
        <v>1</v>
      </c>
      <c r="DE960" s="17">
        <f t="shared" si="509"/>
        <v>1</v>
      </c>
      <c r="DF960" s="17">
        <f t="shared" si="510"/>
        <v>1</v>
      </c>
      <c r="DG960" s="17">
        <v>1</v>
      </c>
      <c r="DH960" s="17">
        <v>1</v>
      </c>
      <c r="DI960" s="17">
        <v>1</v>
      </c>
      <c r="DJ960" s="20" t="s">
        <v>981</v>
      </c>
      <c r="DK960" s="45"/>
      <c r="DL960" s="46"/>
      <c r="DN960" s="46"/>
      <c r="DO960" s="46"/>
      <c r="DP960" s="46"/>
      <c r="DU960" s="48"/>
    </row>
    <row r="961" spans="1:125" x14ac:dyDescent="0.2">
      <c r="A961" s="15" t="s">
        <v>105</v>
      </c>
      <c r="B961" s="10" t="s">
        <v>1061</v>
      </c>
      <c r="C961" s="11">
        <f t="shared" si="493"/>
        <v>8.1136342667936781</v>
      </c>
      <c r="D961" s="11">
        <f t="shared" si="492"/>
        <v>0</v>
      </c>
      <c r="E961" s="11">
        <f t="shared" si="492"/>
        <v>0</v>
      </c>
      <c r="F961" s="11">
        <f t="shared" si="492"/>
        <v>54</v>
      </c>
      <c r="G961" s="11">
        <f t="shared" si="492"/>
        <v>7</v>
      </c>
      <c r="H961" s="11">
        <f t="shared" si="492"/>
        <v>0</v>
      </c>
      <c r="I961" s="11">
        <f t="shared" si="492"/>
        <v>0</v>
      </c>
      <c r="J961" s="11">
        <f t="shared" si="492"/>
        <v>0</v>
      </c>
      <c r="K961" s="11">
        <f t="shared" si="492"/>
        <v>0</v>
      </c>
      <c r="L961" s="11">
        <f t="shared" si="492"/>
        <v>0</v>
      </c>
      <c r="M961" s="11">
        <f t="shared" si="491"/>
        <v>0</v>
      </c>
      <c r="N961" s="11">
        <f t="shared" si="489"/>
        <v>0</v>
      </c>
      <c r="O961" s="11">
        <f t="shared" si="489"/>
        <v>0</v>
      </c>
      <c r="P961" s="11">
        <f t="shared" si="489"/>
        <v>0</v>
      </c>
      <c r="Q961" s="11">
        <f t="shared" si="489"/>
        <v>0</v>
      </c>
      <c r="R961" s="11">
        <f t="shared" si="489"/>
        <v>0</v>
      </c>
      <c r="S961" s="11">
        <f t="shared" si="489"/>
        <v>0</v>
      </c>
      <c r="T961" s="11">
        <f t="shared" si="481"/>
        <v>1033.583983031042</v>
      </c>
      <c r="U961" s="40">
        <f t="shared" si="494"/>
        <v>0.16964600329384882</v>
      </c>
      <c r="V961" s="11">
        <f t="shared" si="488"/>
        <v>20.90875650978646</v>
      </c>
      <c r="W961" s="11">
        <f t="shared" si="488"/>
        <v>291729.07921051158</v>
      </c>
      <c r="X961" s="11">
        <f t="shared" si="488"/>
        <v>10804.780711500429</v>
      </c>
      <c r="Y961" s="11">
        <f t="shared" si="488"/>
        <v>15577.333333333336</v>
      </c>
      <c r="Z961" s="11">
        <f t="shared" si="488"/>
        <v>1.4417074949751716</v>
      </c>
      <c r="AA961" s="11">
        <f t="shared" si="488"/>
        <v>16.800297616411441</v>
      </c>
      <c r="AB961" s="11">
        <f t="shared" si="488"/>
        <v>658</v>
      </c>
      <c r="AC961" s="11">
        <f t="shared" si="488"/>
        <v>0</v>
      </c>
      <c r="AD961" s="11">
        <f t="shared" si="511"/>
        <v>0</v>
      </c>
      <c r="AE961" s="11">
        <f t="shared" si="511"/>
        <v>0</v>
      </c>
      <c r="AF961" s="11">
        <f t="shared" si="511"/>
        <v>0</v>
      </c>
      <c r="AG961" s="11">
        <f t="shared" si="511"/>
        <v>0</v>
      </c>
      <c r="AH961" s="11">
        <f t="shared" si="511"/>
        <v>0</v>
      </c>
      <c r="AI961" s="11">
        <f t="shared" si="511"/>
        <v>0</v>
      </c>
      <c r="AJ961" s="11">
        <f t="shared" si="490"/>
        <v>0</v>
      </c>
      <c r="AK961" s="11">
        <f t="shared" si="490"/>
        <v>0</v>
      </c>
      <c r="AL961" s="11">
        <f t="shared" si="490"/>
        <v>0</v>
      </c>
      <c r="AM961" s="11">
        <f t="shared" si="490"/>
        <v>0</v>
      </c>
      <c r="AN961" s="11">
        <f t="shared" si="490"/>
        <v>0</v>
      </c>
      <c r="AO961" s="11">
        <f t="shared" si="490"/>
        <v>0</v>
      </c>
      <c r="AP961" s="11">
        <f t="shared" si="490"/>
        <v>0</v>
      </c>
      <c r="AQ961" s="11">
        <f t="shared" si="490"/>
        <v>0</v>
      </c>
      <c r="AR961" s="11">
        <f t="shared" si="486"/>
        <v>0</v>
      </c>
      <c r="AS961" s="11">
        <f t="shared" si="486"/>
        <v>0</v>
      </c>
      <c r="AT961" s="11">
        <f t="shared" si="486"/>
        <v>0</v>
      </c>
      <c r="AU961" s="11">
        <f t="shared" si="486"/>
        <v>0</v>
      </c>
      <c r="AV961" s="11">
        <f t="shared" si="486"/>
        <v>583458.15842102317</v>
      </c>
      <c r="AW961" s="11">
        <f t="shared" si="486"/>
        <v>0</v>
      </c>
      <c r="AX961" s="11">
        <f t="shared" si="486"/>
        <v>0</v>
      </c>
      <c r="AY961" s="11">
        <f t="shared" si="486"/>
        <v>3469.8890858899267</v>
      </c>
      <c r="AZ961" s="11">
        <f t="shared" si="486"/>
        <v>1</v>
      </c>
      <c r="BA961" s="11">
        <f t="shared" si="512"/>
        <v>1</v>
      </c>
      <c r="BB961" s="11">
        <f t="shared" si="512"/>
        <v>1</v>
      </c>
      <c r="BC961" s="11">
        <f t="shared" si="512"/>
        <v>1</v>
      </c>
      <c r="BD961" s="11">
        <f t="shared" si="512"/>
        <v>1</v>
      </c>
      <c r="BE961" s="11">
        <f t="shared" si="512"/>
        <v>1</v>
      </c>
      <c r="BF961" s="15" t="str">
        <f t="shared" si="495"/>
        <v>ČSN 42 5715</v>
      </c>
      <c r="BG961" s="44">
        <v>8.1136342667936781</v>
      </c>
      <c r="BJ961" s="17">
        <f t="shared" si="496"/>
        <v>54</v>
      </c>
      <c r="BK961" s="17">
        <f t="shared" si="497"/>
        <v>7</v>
      </c>
      <c r="BX961" s="18">
        <f t="shared" si="499"/>
        <v>1033.583983031042</v>
      </c>
      <c r="BY961" s="42">
        <v>0.16964600329384882</v>
      </c>
      <c r="BZ961" s="43">
        <f t="shared" si="500"/>
        <v>20.90875650978646</v>
      </c>
      <c r="CA961" s="18">
        <f t="shared" si="501"/>
        <v>291729.07921051158</v>
      </c>
      <c r="CB961" s="18">
        <f t="shared" si="502"/>
        <v>10804.780711500429</v>
      </c>
      <c r="CC961" s="18">
        <f t="shared" si="503"/>
        <v>15577.333333333336</v>
      </c>
      <c r="CD961" s="25">
        <f t="shared" si="504"/>
        <v>1.4417074949751716</v>
      </c>
      <c r="CE961" s="26">
        <f t="shared" si="505"/>
        <v>16.800297616411441</v>
      </c>
      <c r="CF961" s="18">
        <f t="shared" si="506"/>
        <v>658</v>
      </c>
      <c r="CG961" s="18"/>
      <c r="CZ961" s="18">
        <f t="shared" si="507"/>
        <v>583458.15842102317</v>
      </c>
      <c r="DC961" s="18">
        <f t="shared" si="498"/>
        <v>3469.8890858899267</v>
      </c>
      <c r="DD961" s="17">
        <f t="shared" si="508"/>
        <v>1</v>
      </c>
      <c r="DE961" s="17">
        <f t="shared" si="509"/>
        <v>1</v>
      </c>
      <c r="DF961" s="17">
        <f t="shared" si="510"/>
        <v>1</v>
      </c>
      <c r="DG961" s="17">
        <v>1</v>
      </c>
      <c r="DH961" s="17">
        <v>1</v>
      </c>
      <c r="DI961" s="17">
        <v>1</v>
      </c>
      <c r="DJ961" s="20" t="s">
        <v>981</v>
      </c>
      <c r="DK961" s="45"/>
      <c r="DL961" s="46"/>
      <c r="DN961" s="46"/>
      <c r="DO961" s="46"/>
      <c r="DP961" s="46"/>
      <c r="DU961" s="48"/>
    </row>
    <row r="962" spans="1:125" x14ac:dyDescent="0.2">
      <c r="A962" s="15" t="s">
        <v>105</v>
      </c>
      <c r="B962" s="10" t="s">
        <v>1062</v>
      </c>
      <c r="C962" s="11">
        <f t="shared" si="493"/>
        <v>9.0754328576901955</v>
      </c>
      <c r="D962" s="11">
        <f t="shared" si="492"/>
        <v>0</v>
      </c>
      <c r="E962" s="11">
        <f t="shared" si="492"/>
        <v>0</v>
      </c>
      <c r="F962" s="11">
        <f t="shared" si="492"/>
        <v>54</v>
      </c>
      <c r="G962" s="11">
        <f t="shared" si="492"/>
        <v>8</v>
      </c>
      <c r="H962" s="11">
        <f t="shared" si="492"/>
        <v>0</v>
      </c>
      <c r="I962" s="11">
        <f t="shared" si="492"/>
        <v>0</v>
      </c>
      <c r="J962" s="11">
        <f t="shared" si="492"/>
        <v>0</v>
      </c>
      <c r="K962" s="11">
        <f t="shared" si="492"/>
        <v>0</v>
      </c>
      <c r="L962" s="11">
        <f t="shared" si="492"/>
        <v>0</v>
      </c>
      <c r="M962" s="11">
        <f t="shared" si="491"/>
        <v>0</v>
      </c>
      <c r="N962" s="11">
        <f t="shared" si="489"/>
        <v>0</v>
      </c>
      <c r="O962" s="11">
        <f t="shared" si="489"/>
        <v>0</v>
      </c>
      <c r="P962" s="11">
        <f t="shared" si="489"/>
        <v>0</v>
      </c>
      <c r="Q962" s="11">
        <f t="shared" si="489"/>
        <v>0</v>
      </c>
      <c r="R962" s="11">
        <f t="shared" si="489"/>
        <v>0</v>
      </c>
      <c r="S962" s="11">
        <f t="shared" si="489"/>
        <v>0</v>
      </c>
      <c r="T962" s="11">
        <f t="shared" si="481"/>
        <v>1156.1060965210438</v>
      </c>
      <c r="U962" s="40">
        <f t="shared" si="494"/>
        <v>0.16964600329384882</v>
      </c>
      <c r="V962" s="11">
        <f t="shared" si="488"/>
        <v>18.692882857934094</v>
      </c>
      <c r="W962" s="11">
        <f t="shared" si="488"/>
        <v>315038.91130198445</v>
      </c>
      <c r="X962" s="11">
        <f t="shared" si="488"/>
        <v>11668.107825999425</v>
      </c>
      <c r="Y962" s="11">
        <f t="shared" si="488"/>
        <v>17098.666666666668</v>
      </c>
      <c r="Z962" s="11">
        <f t="shared" si="488"/>
        <v>1.4654189798080728</v>
      </c>
      <c r="AA962" s="11">
        <f t="shared" si="488"/>
        <v>16.507574019219177</v>
      </c>
      <c r="AB962" s="11">
        <f t="shared" si="488"/>
        <v>736</v>
      </c>
      <c r="AC962" s="11">
        <f t="shared" si="488"/>
        <v>0</v>
      </c>
      <c r="AD962" s="11">
        <f t="shared" si="511"/>
        <v>0</v>
      </c>
      <c r="AE962" s="11">
        <f t="shared" si="511"/>
        <v>0</v>
      </c>
      <c r="AF962" s="11">
        <f t="shared" si="511"/>
        <v>0</v>
      </c>
      <c r="AG962" s="11">
        <f t="shared" si="511"/>
        <v>0</v>
      </c>
      <c r="AH962" s="11">
        <f t="shared" si="511"/>
        <v>0</v>
      </c>
      <c r="AI962" s="11">
        <f t="shared" si="511"/>
        <v>0</v>
      </c>
      <c r="AJ962" s="11">
        <f t="shared" si="490"/>
        <v>0</v>
      </c>
      <c r="AK962" s="11">
        <f t="shared" si="490"/>
        <v>0</v>
      </c>
      <c r="AL962" s="11">
        <f t="shared" si="490"/>
        <v>0</v>
      </c>
      <c r="AM962" s="11">
        <f t="shared" si="490"/>
        <v>0</v>
      </c>
      <c r="AN962" s="11">
        <f t="shared" si="490"/>
        <v>0</v>
      </c>
      <c r="AO962" s="11">
        <f t="shared" si="490"/>
        <v>0</v>
      </c>
      <c r="AP962" s="11">
        <f t="shared" si="490"/>
        <v>0</v>
      </c>
      <c r="AQ962" s="11">
        <f t="shared" si="490"/>
        <v>0</v>
      </c>
      <c r="AR962" s="11">
        <f t="shared" si="486"/>
        <v>0</v>
      </c>
      <c r="AS962" s="11">
        <f t="shared" si="486"/>
        <v>0</v>
      </c>
      <c r="AT962" s="11">
        <f t="shared" si="486"/>
        <v>0</v>
      </c>
      <c r="AU962" s="11">
        <f t="shared" si="486"/>
        <v>0</v>
      </c>
      <c r="AV962" s="11">
        <f t="shared" si="486"/>
        <v>630077.8226039689</v>
      </c>
      <c r="AW962" s="11">
        <f t="shared" si="486"/>
        <v>0</v>
      </c>
      <c r="AX962" s="11">
        <f t="shared" si="486"/>
        <v>0</v>
      </c>
      <c r="AY962" s="11">
        <f t="shared" ref="AY962:BE1025" si="513">IF($A962="x",DC962,"")</f>
        <v>3323.805027498001</v>
      </c>
      <c r="AZ962" s="11">
        <f t="shared" si="513"/>
        <v>1</v>
      </c>
      <c r="BA962" s="11">
        <f t="shared" si="512"/>
        <v>1</v>
      </c>
      <c r="BB962" s="11">
        <f t="shared" si="512"/>
        <v>1</v>
      </c>
      <c r="BC962" s="11">
        <f t="shared" si="512"/>
        <v>1</v>
      </c>
      <c r="BD962" s="11">
        <f t="shared" si="512"/>
        <v>1</v>
      </c>
      <c r="BE962" s="11">
        <f t="shared" si="512"/>
        <v>1</v>
      </c>
      <c r="BF962" s="15" t="str">
        <f t="shared" si="495"/>
        <v>ČSN 42 5715</v>
      </c>
      <c r="BG962" s="44">
        <v>9.0754328576901955</v>
      </c>
      <c r="BJ962" s="17">
        <f t="shared" si="496"/>
        <v>54</v>
      </c>
      <c r="BK962" s="17">
        <f t="shared" si="497"/>
        <v>8</v>
      </c>
      <c r="BX962" s="18">
        <f t="shared" si="499"/>
        <v>1156.1060965210438</v>
      </c>
      <c r="BY962" s="42">
        <v>0.16964600329384882</v>
      </c>
      <c r="BZ962" s="43">
        <f t="shared" si="500"/>
        <v>18.692882857934094</v>
      </c>
      <c r="CA962" s="18">
        <f t="shared" si="501"/>
        <v>315038.91130198445</v>
      </c>
      <c r="CB962" s="18">
        <f t="shared" si="502"/>
        <v>11668.107825999425</v>
      </c>
      <c r="CC962" s="18">
        <f t="shared" si="503"/>
        <v>17098.666666666668</v>
      </c>
      <c r="CD962" s="25">
        <f t="shared" si="504"/>
        <v>1.4654189798080728</v>
      </c>
      <c r="CE962" s="26">
        <f t="shared" si="505"/>
        <v>16.507574019219177</v>
      </c>
      <c r="CF962" s="18">
        <f t="shared" si="506"/>
        <v>736</v>
      </c>
      <c r="CG962" s="18"/>
      <c r="CZ962" s="18">
        <f t="shared" si="507"/>
        <v>630077.8226039689</v>
      </c>
      <c r="DC962" s="18">
        <f t="shared" si="498"/>
        <v>3323.805027498001</v>
      </c>
      <c r="DD962" s="17">
        <f t="shared" si="508"/>
        <v>1</v>
      </c>
      <c r="DE962" s="17">
        <f t="shared" si="509"/>
        <v>1</v>
      </c>
      <c r="DF962" s="17">
        <f t="shared" si="510"/>
        <v>1</v>
      </c>
      <c r="DG962" s="17">
        <v>1</v>
      </c>
      <c r="DH962" s="17">
        <v>1</v>
      </c>
      <c r="DI962" s="17">
        <v>1</v>
      </c>
      <c r="DJ962" s="20" t="s">
        <v>981</v>
      </c>
      <c r="DK962" s="45"/>
      <c r="DL962" s="46"/>
      <c r="DN962" s="46"/>
      <c r="DO962" s="46"/>
      <c r="DP962" s="46"/>
      <c r="DU962" s="48"/>
    </row>
    <row r="963" spans="1:125" x14ac:dyDescent="0.2">
      <c r="A963" s="15" t="s">
        <v>105</v>
      </c>
      <c r="B963" s="10" t="s">
        <v>1063</v>
      </c>
      <c r="C963" s="11">
        <f t="shared" si="493"/>
        <v>9.9879084439253489</v>
      </c>
      <c r="D963" s="11">
        <f t="shared" si="492"/>
        <v>0</v>
      </c>
      <c r="E963" s="11">
        <f t="shared" si="492"/>
        <v>0</v>
      </c>
      <c r="F963" s="11">
        <f t="shared" si="492"/>
        <v>54</v>
      </c>
      <c r="G963" s="11">
        <f t="shared" si="492"/>
        <v>9</v>
      </c>
      <c r="H963" s="11">
        <f t="shared" si="492"/>
        <v>0</v>
      </c>
      <c r="I963" s="11">
        <f t="shared" si="492"/>
        <v>0</v>
      </c>
      <c r="J963" s="11">
        <f t="shared" si="492"/>
        <v>0</v>
      </c>
      <c r="K963" s="11">
        <f t="shared" si="492"/>
        <v>0</v>
      </c>
      <c r="L963" s="11">
        <f t="shared" si="492"/>
        <v>0</v>
      </c>
      <c r="M963" s="11">
        <f t="shared" si="491"/>
        <v>0</v>
      </c>
      <c r="N963" s="11">
        <f t="shared" si="489"/>
        <v>0</v>
      </c>
      <c r="O963" s="11">
        <f t="shared" si="489"/>
        <v>0</v>
      </c>
      <c r="P963" s="11">
        <f t="shared" si="489"/>
        <v>0</v>
      </c>
      <c r="Q963" s="11">
        <f t="shared" si="489"/>
        <v>0</v>
      </c>
      <c r="R963" s="11">
        <f t="shared" si="489"/>
        <v>0</v>
      </c>
      <c r="S963" s="11">
        <f t="shared" si="489"/>
        <v>0</v>
      </c>
      <c r="T963" s="11">
        <f t="shared" si="481"/>
        <v>1272.3450247038661</v>
      </c>
      <c r="U963" s="40">
        <f t="shared" si="494"/>
        <v>0.16964600329384882</v>
      </c>
      <c r="V963" s="11">
        <f t="shared" si="488"/>
        <v>16.985138004246288</v>
      </c>
      <c r="W963" s="11">
        <f t="shared" si="488"/>
        <v>334944.8277532928</v>
      </c>
      <c r="X963" s="11">
        <f t="shared" si="488"/>
        <v>12405.363990862696</v>
      </c>
      <c r="Y963" s="11">
        <f t="shared" si="488"/>
        <v>18467.999999999996</v>
      </c>
      <c r="Z963" s="11">
        <f t="shared" si="488"/>
        <v>1.4887108523057284</v>
      </c>
      <c r="AA963" s="11">
        <f t="shared" si="488"/>
        <v>16.224980739587952</v>
      </c>
      <c r="AB963" s="11">
        <f t="shared" si="488"/>
        <v>809.99999999999989</v>
      </c>
      <c r="AC963" s="11">
        <f t="shared" si="488"/>
        <v>0</v>
      </c>
      <c r="AD963" s="11">
        <f t="shared" si="511"/>
        <v>0</v>
      </c>
      <c r="AE963" s="11">
        <f t="shared" si="511"/>
        <v>0</v>
      </c>
      <c r="AF963" s="11">
        <f t="shared" si="511"/>
        <v>0</v>
      </c>
      <c r="AG963" s="11">
        <f t="shared" si="511"/>
        <v>0</v>
      </c>
      <c r="AH963" s="11">
        <f t="shared" si="511"/>
        <v>0</v>
      </c>
      <c r="AI963" s="11">
        <f t="shared" si="511"/>
        <v>0</v>
      </c>
      <c r="AJ963" s="11">
        <f t="shared" si="490"/>
        <v>0</v>
      </c>
      <c r="AK963" s="11">
        <f t="shared" si="490"/>
        <v>0</v>
      </c>
      <c r="AL963" s="11">
        <f t="shared" si="490"/>
        <v>0</v>
      </c>
      <c r="AM963" s="11">
        <f t="shared" si="490"/>
        <v>0</v>
      </c>
      <c r="AN963" s="11">
        <f t="shared" si="490"/>
        <v>0</v>
      </c>
      <c r="AO963" s="11">
        <f t="shared" si="490"/>
        <v>0</v>
      </c>
      <c r="AP963" s="11">
        <f t="shared" si="490"/>
        <v>0</v>
      </c>
      <c r="AQ963" s="11">
        <f t="shared" si="490"/>
        <v>0</v>
      </c>
      <c r="AR963" s="11">
        <f t="shared" si="490"/>
        <v>0</v>
      </c>
      <c r="AS963" s="11">
        <f t="shared" si="490"/>
        <v>0</v>
      </c>
      <c r="AT963" s="11">
        <f t="shared" si="490"/>
        <v>0</v>
      </c>
      <c r="AU963" s="11">
        <f t="shared" si="490"/>
        <v>0</v>
      </c>
      <c r="AV963" s="11">
        <f t="shared" si="490"/>
        <v>669889.65550658561</v>
      </c>
      <c r="AW963" s="11">
        <f t="shared" si="490"/>
        <v>0</v>
      </c>
      <c r="AX963" s="11">
        <f t="shared" si="490"/>
        <v>0</v>
      </c>
      <c r="AY963" s="11">
        <f t="shared" si="513"/>
        <v>3180.8625617596654</v>
      </c>
      <c r="AZ963" s="11">
        <f t="shared" si="513"/>
        <v>1</v>
      </c>
      <c r="BA963" s="11">
        <f t="shared" si="512"/>
        <v>1</v>
      </c>
      <c r="BB963" s="11">
        <f t="shared" si="512"/>
        <v>1</v>
      </c>
      <c r="BC963" s="11">
        <f t="shared" si="512"/>
        <v>1</v>
      </c>
      <c r="BD963" s="11">
        <f t="shared" si="512"/>
        <v>1</v>
      </c>
      <c r="BE963" s="11">
        <f t="shared" si="512"/>
        <v>1</v>
      </c>
      <c r="BF963" s="15" t="str">
        <f t="shared" si="495"/>
        <v>ČSN 42 5715</v>
      </c>
      <c r="BG963" s="44">
        <v>9.9879084439253489</v>
      </c>
      <c r="BJ963" s="17">
        <f t="shared" si="496"/>
        <v>54</v>
      </c>
      <c r="BK963" s="17">
        <f t="shared" si="497"/>
        <v>9</v>
      </c>
      <c r="BX963" s="18">
        <f t="shared" si="499"/>
        <v>1272.3450247038661</v>
      </c>
      <c r="BY963" s="42">
        <v>0.16964600329384882</v>
      </c>
      <c r="BZ963" s="43">
        <f t="shared" si="500"/>
        <v>16.985138004246288</v>
      </c>
      <c r="CA963" s="18">
        <f t="shared" si="501"/>
        <v>334944.8277532928</v>
      </c>
      <c r="CB963" s="18">
        <f t="shared" si="502"/>
        <v>12405.363990862696</v>
      </c>
      <c r="CC963" s="18">
        <f t="shared" si="503"/>
        <v>18467.999999999996</v>
      </c>
      <c r="CD963" s="25">
        <f t="shared" si="504"/>
        <v>1.4887108523057284</v>
      </c>
      <c r="CE963" s="26">
        <f t="shared" si="505"/>
        <v>16.224980739587952</v>
      </c>
      <c r="CF963" s="18">
        <f t="shared" si="506"/>
        <v>809.99999999999989</v>
      </c>
      <c r="CG963" s="18"/>
      <c r="CZ963" s="18">
        <f t="shared" si="507"/>
        <v>669889.65550658561</v>
      </c>
      <c r="DC963" s="18">
        <f t="shared" si="498"/>
        <v>3180.8625617596654</v>
      </c>
      <c r="DD963" s="17">
        <f t="shared" si="508"/>
        <v>1</v>
      </c>
      <c r="DE963" s="17">
        <f t="shared" si="509"/>
        <v>1</v>
      </c>
      <c r="DF963" s="17">
        <f t="shared" si="510"/>
        <v>1</v>
      </c>
      <c r="DG963" s="17">
        <v>1</v>
      </c>
      <c r="DH963" s="17">
        <v>1</v>
      </c>
      <c r="DI963" s="17">
        <v>1</v>
      </c>
      <c r="DJ963" s="20" t="s">
        <v>981</v>
      </c>
      <c r="DK963" s="45"/>
      <c r="DL963" s="46"/>
      <c r="DN963" s="46"/>
      <c r="DO963" s="46"/>
      <c r="DP963" s="46"/>
      <c r="DU963" s="48"/>
    </row>
    <row r="964" spans="1:125" x14ac:dyDescent="0.2">
      <c r="A964" s="15" t="s">
        <v>105</v>
      </c>
      <c r="B964" s="10" t="s">
        <v>1064</v>
      </c>
      <c r="C964" s="11">
        <f t="shared" si="493"/>
        <v>10.851061025499144</v>
      </c>
      <c r="D964" s="11">
        <f t="shared" si="492"/>
        <v>0</v>
      </c>
      <c r="E964" s="11">
        <f t="shared" si="492"/>
        <v>0</v>
      </c>
      <c r="F964" s="11">
        <f t="shared" si="492"/>
        <v>54</v>
      </c>
      <c r="G964" s="11">
        <f t="shared" si="492"/>
        <v>10</v>
      </c>
      <c r="H964" s="11">
        <f t="shared" si="492"/>
        <v>0</v>
      </c>
      <c r="I964" s="11">
        <f t="shared" si="492"/>
        <v>0</v>
      </c>
      <c r="J964" s="11">
        <f t="shared" si="492"/>
        <v>0</v>
      </c>
      <c r="K964" s="11">
        <f t="shared" si="492"/>
        <v>0</v>
      </c>
      <c r="L964" s="11">
        <f t="shared" si="492"/>
        <v>0</v>
      </c>
      <c r="M964" s="11">
        <f t="shared" si="491"/>
        <v>0</v>
      </c>
      <c r="N964" s="11">
        <f t="shared" si="489"/>
        <v>0</v>
      </c>
      <c r="O964" s="11">
        <f t="shared" si="489"/>
        <v>0</v>
      </c>
      <c r="P964" s="11">
        <f t="shared" si="489"/>
        <v>0</v>
      </c>
      <c r="Q964" s="11">
        <f t="shared" si="489"/>
        <v>0</v>
      </c>
      <c r="R964" s="11">
        <f t="shared" si="489"/>
        <v>0</v>
      </c>
      <c r="S964" s="11">
        <f t="shared" si="489"/>
        <v>0</v>
      </c>
      <c r="T964" s="11">
        <f t="shared" si="481"/>
        <v>1382.3007675795091</v>
      </c>
      <c r="U964" s="40">
        <f t="shared" si="494"/>
        <v>0.16964600329384882</v>
      </c>
      <c r="V964" s="11">
        <f t="shared" si="488"/>
        <v>15.63404748118124</v>
      </c>
      <c r="W964" s="11">
        <f t="shared" si="488"/>
        <v>351795.545348985</v>
      </c>
      <c r="X964" s="11">
        <f t="shared" si="488"/>
        <v>13029.464642555</v>
      </c>
      <c r="Y964" s="11">
        <f t="shared" si="488"/>
        <v>19693.333333333332</v>
      </c>
      <c r="Z964" s="11">
        <f t="shared" si="488"/>
        <v>1.5114460857442864</v>
      </c>
      <c r="AA964" s="11">
        <f t="shared" si="488"/>
        <v>15.953056133543816</v>
      </c>
      <c r="AB964" s="11">
        <f t="shared" si="488"/>
        <v>880</v>
      </c>
      <c r="AC964" s="11">
        <f t="shared" si="488"/>
        <v>0</v>
      </c>
      <c r="AD964" s="11">
        <f t="shared" si="511"/>
        <v>0</v>
      </c>
      <c r="AE964" s="11">
        <f t="shared" si="511"/>
        <v>0</v>
      </c>
      <c r="AF964" s="11">
        <f t="shared" si="511"/>
        <v>0</v>
      </c>
      <c r="AG964" s="11">
        <f t="shared" si="511"/>
        <v>0</v>
      </c>
      <c r="AH964" s="11">
        <f t="shared" si="511"/>
        <v>0</v>
      </c>
      <c r="AI964" s="11">
        <f t="shared" si="511"/>
        <v>0</v>
      </c>
      <c r="AJ964" s="11">
        <f t="shared" si="490"/>
        <v>0</v>
      </c>
      <c r="AK964" s="11">
        <f t="shared" si="490"/>
        <v>0</v>
      </c>
      <c r="AL964" s="11">
        <f t="shared" si="490"/>
        <v>0</v>
      </c>
      <c r="AM964" s="11">
        <f t="shared" si="490"/>
        <v>0</v>
      </c>
      <c r="AN964" s="11">
        <f t="shared" si="490"/>
        <v>0</v>
      </c>
      <c r="AO964" s="11">
        <f t="shared" si="490"/>
        <v>0</v>
      </c>
      <c r="AP964" s="11">
        <f t="shared" si="490"/>
        <v>0</v>
      </c>
      <c r="AQ964" s="11">
        <f t="shared" si="490"/>
        <v>0</v>
      </c>
      <c r="AR964" s="11">
        <f t="shared" si="490"/>
        <v>0</v>
      </c>
      <c r="AS964" s="11">
        <f t="shared" si="490"/>
        <v>0</v>
      </c>
      <c r="AT964" s="11">
        <f t="shared" si="490"/>
        <v>0</v>
      </c>
      <c r="AU964" s="11">
        <f t="shared" si="490"/>
        <v>0</v>
      </c>
      <c r="AV964" s="11">
        <f t="shared" si="490"/>
        <v>703591.09069797001</v>
      </c>
      <c r="AW964" s="11">
        <f t="shared" si="490"/>
        <v>0</v>
      </c>
      <c r="AX964" s="11">
        <f t="shared" si="490"/>
        <v>0</v>
      </c>
      <c r="AY964" s="11">
        <f t="shared" si="513"/>
        <v>3041.0616886749199</v>
      </c>
      <c r="AZ964" s="11">
        <f t="shared" si="513"/>
        <v>1</v>
      </c>
      <c r="BA964" s="11">
        <f t="shared" si="512"/>
        <v>1</v>
      </c>
      <c r="BB964" s="11">
        <f t="shared" si="512"/>
        <v>1</v>
      </c>
      <c r="BC964" s="11">
        <f t="shared" si="512"/>
        <v>1</v>
      </c>
      <c r="BD964" s="11">
        <f t="shared" si="512"/>
        <v>1</v>
      </c>
      <c r="BE964" s="11">
        <f t="shared" si="512"/>
        <v>1</v>
      </c>
      <c r="BF964" s="15" t="str">
        <f t="shared" si="495"/>
        <v>ČSN 42 5715</v>
      </c>
      <c r="BG964" s="44">
        <v>10.851061025499144</v>
      </c>
      <c r="BJ964" s="17">
        <f t="shared" si="496"/>
        <v>54</v>
      </c>
      <c r="BK964" s="17">
        <f t="shared" si="497"/>
        <v>10</v>
      </c>
      <c r="BX964" s="18">
        <f t="shared" si="499"/>
        <v>1382.3007675795091</v>
      </c>
      <c r="BY964" s="42">
        <v>0.16964600329384882</v>
      </c>
      <c r="BZ964" s="43">
        <f t="shared" si="500"/>
        <v>15.63404748118124</v>
      </c>
      <c r="CA964" s="18">
        <f t="shared" si="501"/>
        <v>351795.545348985</v>
      </c>
      <c r="CB964" s="18">
        <f t="shared" si="502"/>
        <v>13029.464642555</v>
      </c>
      <c r="CC964" s="18">
        <f t="shared" si="503"/>
        <v>19693.333333333332</v>
      </c>
      <c r="CD964" s="25">
        <f t="shared" si="504"/>
        <v>1.5114460857442864</v>
      </c>
      <c r="CE964" s="26">
        <f t="shared" si="505"/>
        <v>15.953056133543816</v>
      </c>
      <c r="CF964" s="18">
        <f t="shared" si="506"/>
        <v>880</v>
      </c>
      <c r="CG964" s="18"/>
      <c r="CZ964" s="18">
        <f t="shared" si="507"/>
        <v>703591.09069797001</v>
      </c>
      <c r="DC964" s="18">
        <f t="shared" si="498"/>
        <v>3041.0616886749199</v>
      </c>
      <c r="DD964" s="17">
        <f t="shared" si="508"/>
        <v>1</v>
      </c>
      <c r="DE964" s="17">
        <f t="shared" si="509"/>
        <v>1</v>
      </c>
      <c r="DF964" s="17">
        <f t="shared" si="510"/>
        <v>1</v>
      </c>
      <c r="DG964" s="17">
        <v>1</v>
      </c>
      <c r="DH964" s="17">
        <v>1</v>
      </c>
      <c r="DI964" s="17">
        <v>1</v>
      </c>
      <c r="DJ964" s="20" t="s">
        <v>981</v>
      </c>
      <c r="DK964" s="45"/>
      <c r="DL964" s="46"/>
      <c r="DN964" s="46"/>
      <c r="DO964" s="46"/>
      <c r="DP964" s="46"/>
      <c r="DU964" s="48"/>
    </row>
    <row r="965" spans="1:125" x14ac:dyDescent="0.2">
      <c r="A965" s="15" t="s">
        <v>105</v>
      </c>
      <c r="B965" s="10" t="s">
        <v>1065</v>
      </c>
      <c r="C965" s="11">
        <f t="shared" si="493"/>
        <v>3.9951633775701407</v>
      </c>
      <c r="D965" s="11">
        <f t="shared" si="492"/>
        <v>0</v>
      </c>
      <c r="E965" s="11">
        <f t="shared" si="492"/>
        <v>0</v>
      </c>
      <c r="F965" s="11">
        <f t="shared" si="492"/>
        <v>57</v>
      </c>
      <c r="G965" s="11">
        <f t="shared" si="492"/>
        <v>3</v>
      </c>
      <c r="H965" s="11">
        <f t="shared" si="492"/>
        <v>0</v>
      </c>
      <c r="I965" s="11">
        <f t="shared" si="492"/>
        <v>0</v>
      </c>
      <c r="J965" s="11">
        <f t="shared" si="492"/>
        <v>0</v>
      </c>
      <c r="K965" s="11">
        <f t="shared" si="492"/>
        <v>0</v>
      </c>
      <c r="L965" s="11">
        <f t="shared" si="492"/>
        <v>0</v>
      </c>
      <c r="M965" s="11">
        <f t="shared" si="491"/>
        <v>0</v>
      </c>
      <c r="N965" s="11">
        <f t="shared" si="489"/>
        <v>0</v>
      </c>
      <c r="O965" s="11">
        <f t="shared" si="489"/>
        <v>0</v>
      </c>
      <c r="P965" s="11">
        <f t="shared" si="489"/>
        <v>0</v>
      </c>
      <c r="Q965" s="11">
        <f t="shared" si="489"/>
        <v>0</v>
      </c>
      <c r="R965" s="11">
        <f t="shared" si="489"/>
        <v>0</v>
      </c>
      <c r="S965" s="11">
        <f t="shared" si="489"/>
        <v>0</v>
      </c>
      <c r="T965" s="11">
        <f t="shared" si="481"/>
        <v>508.93800988154646</v>
      </c>
      <c r="U965" s="40">
        <f t="shared" si="494"/>
        <v>0.1790707812546182</v>
      </c>
      <c r="V965" s="11">
        <f t="shared" si="488"/>
        <v>44.821891955649917</v>
      </c>
      <c r="W965" s="11">
        <f t="shared" si="488"/>
        <v>186080.45986294042</v>
      </c>
      <c r="X965" s="11">
        <f t="shared" si="488"/>
        <v>6529.1389425593134</v>
      </c>
      <c r="Y965" s="11">
        <f t="shared" si="488"/>
        <v>8756.9999999999982</v>
      </c>
      <c r="Z965" s="11">
        <f t="shared" si="488"/>
        <v>1.3412182030495128</v>
      </c>
      <c r="AA965" s="11">
        <f t="shared" si="488"/>
        <v>19.121323175972943</v>
      </c>
      <c r="AB965" s="11">
        <f t="shared" si="488"/>
        <v>324</v>
      </c>
      <c r="AC965" s="11">
        <f t="shared" si="488"/>
        <v>0</v>
      </c>
      <c r="AD965" s="11">
        <f t="shared" si="511"/>
        <v>0</v>
      </c>
      <c r="AE965" s="11">
        <f t="shared" si="511"/>
        <v>0</v>
      </c>
      <c r="AF965" s="11">
        <f t="shared" si="511"/>
        <v>0</v>
      </c>
      <c r="AG965" s="11">
        <f t="shared" si="511"/>
        <v>0</v>
      </c>
      <c r="AH965" s="11">
        <f t="shared" si="511"/>
        <v>0</v>
      </c>
      <c r="AI965" s="11">
        <f t="shared" si="511"/>
        <v>0</v>
      </c>
      <c r="AJ965" s="11">
        <f t="shared" si="490"/>
        <v>0</v>
      </c>
      <c r="AK965" s="11">
        <f t="shared" si="490"/>
        <v>0</v>
      </c>
      <c r="AL965" s="11">
        <f t="shared" si="490"/>
        <v>0</v>
      </c>
      <c r="AM965" s="11">
        <f t="shared" si="490"/>
        <v>0</v>
      </c>
      <c r="AN965" s="11">
        <f t="shared" si="490"/>
        <v>0</v>
      </c>
      <c r="AO965" s="11">
        <f t="shared" si="490"/>
        <v>0</v>
      </c>
      <c r="AP965" s="11">
        <f t="shared" si="490"/>
        <v>0</v>
      </c>
      <c r="AQ965" s="11">
        <f t="shared" si="490"/>
        <v>0</v>
      </c>
      <c r="AR965" s="11">
        <f t="shared" si="490"/>
        <v>0</v>
      </c>
      <c r="AS965" s="11">
        <f t="shared" si="490"/>
        <v>0</v>
      </c>
      <c r="AT965" s="11">
        <f t="shared" si="490"/>
        <v>0</v>
      </c>
      <c r="AU965" s="11">
        <f t="shared" si="490"/>
        <v>0</v>
      </c>
      <c r="AV965" s="11">
        <f t="shared" si="490"/>
        <v>372160.91972588084</v>
      </c>
      <c r="AW965" s="11">
        <f t="shared" si="490"/>
        <v>0</v>
      </c>
      <c r="AX965" s="11">
        <f t="shared" si="490"/>
        <v>0</v>
      </c>
      <c r="AY965" s="11">
        <f t="shared" si="513"/>
        <v>4580.4420889339181</v>
      </c>
      <c r="AZ965" s="11">
        <f t="shared" si="513"/>
        <v>1</v>
      </c>
      <c r="BA965" s="11">
        <f t="shared" si="512"/>
        <v>1</v>
      </c>
      <c r="BB965" s="11">
        <f t="shared" si="512"/>
        <v>1</v>
      </c>
      <c r="BC965" s="11">
        <f t="shared" si="512"/>
        <v>1</v>
      </c>
      <c r="BD965" s="11">
        <f t="shared" si="512"/>
        <v>1</v>
      </c>
      <c r="BE965" s="11">
        <f t="shared" si="512"/>
        <v>1</v>
      </c>
      <c r="BF965" s="15" t="str">
        <f t="shared" si="495"/>
        <v>ČSN 42 5715</v>
      </c>
      <c r="BG965" s="44">
        <v>3.9951633775701407</v>
      </c>
      <c r="BJ965" s="17">
        <f t="shared" si="496"/>
        <v>57</v>
      </c>
      <c r="BK965" s="17">
        <f t="shared" si="497"/>
        <v>3</v>
      </c>
      <c r="BX965" s="18">
        <f t="shared" si="499"/>
        <v>508.93800988154646</v>
      </c>
      <c r="BY965" s="42">
        <v>0.1790707812546182</v>
      </c>
      <c r="BZ965" s="43">
        <f t="shared" si="500"/>
        <v>44.821891955649917</v>
      </c>
      <c r="CA965" s="18">
        <f t="shared" si="501"/>
        <v>186080.45986294042</v>
      </c>
      <c r="CB965" s="18">
        <f t="shared" si="502"/>
        <v>6529.1389425593134</v>
      </c>
      <c r="CC965" s="18">
        <f t="shared" si="503"/>
        <v>8756.9999999999982</v>
      </c>
      <c r="CD965" s="25">
        <f t="shared" si="504"/>
        <v>1.3412182030495128</v>
      </c>
      <c r="CE965" s="26">
        <f t="shared" si="505"/>
        <v>19.121323175972943</v>
      </c>
      <c r="CF965" s="18">
        <f t="shared" si="506"/>
        <v>324</v>
      </c>
      <c r="CG965" s="18"/>
      <c r="CZ965" s="18">
        <f t="shared" si="507"/>
        <v>372160.91972588084</v>
      </c>
      <c r="DC965" s="18">
        <f t="shared" si="498"/>
        <v>4580.4420889339181</v>
      </c>
      <c r="DD965" s="17">
        <f t="shared" si="508"/>
        <v>1</v>
      </c>
      <c r="DE965" s="17">
        <f t="shared" si="509"/>
        <v>1</v>
      </c>
      <c r="DF965" s="17">
        <f t="shared" si="510"/>
        <v>1</v>
      </c>
      <c r="DG965" s="17">
        <v>1</v>
      </c>
      <c r="DH965" s="17">
        <v>1</v>
      </c>
      <c r="DI965" s="17">
        <v>1</v>
      </c>
      <c r="DJ965" s="20" t="s">
        <v>981</v>
      </c>
      <c r="DK965" s="45"/>
      <c r="DL965" s="46"/>
      <c r="DN965" s="46"/>
      <c r="DO965" s="46"/>
      <c r="DP965" s="46"/>
      <c r="DU965" s="48"/>
    </row>
    <row r="966" spans="1:125" x14ac:dyDescent="0.2">
      <c r="A966" s="15" t="s">
        <v>105</v>
      </c>
      <c r="B966" s="10" t="s">
        <v>1066</v>
      </c>
      <c r="C966" s="11">
        <f t="shared" si="493"/>
        <v>4.6178663114198075</v>
      </c>
      <c r="D966" s="11">
        <f t="shared" si="492"/>
        <v>0</v>
      </c>
      <c r="E966" s="11">
        <f t="shared" si="492"/>
        <v>0</v>
      </c>
      <c r="F966" s="11">
        <f t="shared" si="492"/>
        <v>57</v>
      </c>
      <c r="G966" s="11">
        <f t="shared" si="492"/>
        <v>3.5</v>
      </c>
      <c r="H966" s="11">
        <f t="shared" si="492"/>
        <v>0</v>
      </c>
      <c r="I966" s="11">
        <f t="shared" si="492"/>
        <v>0</v>
      </c>
      <c r="J966" s="11">
        <f t="shared" si="492"/>
        <v>0</v>
      </c>
      <c r="K966" s="11">
        <f t="shared" si="492"/>
        <v>0</v>
      </c>
      <c r="L966" s="11">
        <f t="shared" si="492"/>
        <v>0</v>
      </c>
      <c r="M966" s="11">
        <f t="shared" si="491"/>
        <v>0</v>
      </c>
      <c r="N966" s="11">
        <f t="shared" si="489"/>
        <v>0</v>
      </c>
      <c r="O966" s="11">
        <f t="shared" si="489"/>
        <v>0</v>
      </c>
      <c r="P966" s="11">
        <f t="shared" si="489"/>
        <v>0</v>
      </c>
      <c r="Q966" s="11">
        <f t="shared" si="489"/>
        <v>0</v>
      </c>
      <c r="R966" s="11">
        <f t="shared" si="489"/>
        <v>0</v>
      </c>
      <c r="S966" s="11">
        <f t="shared" si="489"/>
        <v>0</v>
      </c>
      <c r="T966" s="11">
        <f t="shared" si="481"/>
        <v>588.26322438468878</v>
      </c>
      <c r="U966" s="40">
        <f t="shared" si="494"/>
        <v>0.1790707812546182</v>
      </c>
      <c r="V966" s="11">
        <f t="shared" si="488"/>
        <v>38.777818407558271</v>
      </c>
      <c r="W966" s="11">
        <f t="shared" si="488"/>
        <v>211370.32981172347</v>
      </c>
      <c r="X966" s="11">
        <f t="shared" si="488"/>
        <v>7416.5028004113501</v>
      </c>
      <c r="Y966" s="11">
        <f t="shared" si="488"/>
        <v>10032.166666666661</v>
      </c>
      <c r="Z966" s="11">
        <f t="shared" si="488"/>
        <v>1.3526815719816401</v>
      </c>
      <c r="AA966" s="11">
        <f t="shared" si="488"/>
        <v>18.955540087267362</v>
      </c>
      <c r="AB966" s="11">
        <f t="shared" si="488"/>
        <v>374.5</v>
      </c>
      <c r="AC966" s="11">
        <f t="shared" si="488"/>
        <v>0</v>
      </c>
      <c r="AD966" s="11">
        <f t="shared" si="511"/>
        <v>0</v>
      </c>
      <c r="AE966" s="11">
        <f t="shared" si="511"/>
        <v>0</v>
      </c>
      <c r="AF966" s="11">
        <f t="shared" si="511"/>
        <v>0</v>
      </c>
      <c r="AG966" s="11">
        <f t="shared" si="511"/>
        <v>0</v>
      </c>
      <c r="AH966" s="11">
        <f t="shared" si="511"/>
        <v>0</v>
      </c>
      <c r="AI966" s="11">
        <f t="shared" si="511"/>
        <v>0</v>
      </c>
      <c r="AJ966" s="11">
        <f t="shared" si="490"/>
        <v>0</v>
      </c>
      <c r="AK966" s="11">
        <f t="shared" si="490"/>
        <v>0</v>
      </c>
      <c r="AL966" s="11">
        <f t="shared" si="490"/>
        <v>0</v>
      </c>
      <c r="AM966" s="11">
        <f t="shared" si="490"/>
        <v>0</v>
      </c>
      <c r="AN966" s="11">
        <f t="shared" si="490"/>
        <v>0</v>
      </c>
      <c r="AO966" s="11">
        <f t="shared" si="490"/>
        <v>0</v>
      </c>
      <c r="AP966" s="11">
        <f t="shared" si="490"/>
        <v>0</v>
      </c>
      <c r="AQ966" s="11">
        <f t="shared" si="490"/>
        <v>0</v>
      </c>
      <c r="AR966" s="11">
        <f t="shared" si="490"/>
        <v>0</v>
      </c>
      <c r="AS966" s="11">
        <f t="shared" si="490"/>
        <v>0</v>
      </c>
      <c r="AT966" s="11">
        <f t="shared" ref="AT966:AX1016" si="514">IF($A966="x",CX966,"")</f>
        <v>0</v>
      </c>
      <c r="AU966" s="11">
        <f t="shared" si="514"/>
        <v>0</v>
      </c>
      <c r="AV966" s="11">
        <f t="shared" si="514"/>
        <v>422740.65962344693</v>
      </c>
      <c r="AW966" s="11">
        <f t="shared" si="514"/>
        <v>0</v>
      </c>
      <c r="AX966" s="11">
        <f t="shared" si="514"/>
        <v>0</v>
      </c>
      <c r="AY966" s="11">
        <f t="shared" si="513"/>
        <v>4496.0117863686928</v>
      </c>
      <c r="AZ966" s="11">
        <f t="shared" si="513"/>
        <v>1</v>
      </c>
      <c r="BA966" s="11">
        <f t="shared" si="512"/>
        <v>1</v>
      </c>
      <c r="BB966" s="11">
        <f t="shared" si="512"/>
        <v>1</v>
      </c>
      <c r="BC966" s="11">
        <f t="shared" si="512"/>
        <v>1</v>
      </c>
      <c r="BD966" s="11">
        <f t="shared" si="512"/>
        <v>1</v>
      </c>
      <c r="BE966" s="11">
        <f t="shared" si="512"/>
        <v>1</v>
      </c>
      <c r="BF966" s="15" t="str">
        <f t="shared" si="495"/>
        <v>ČSN 42 5715</v>
      </c>
      <c r="BG966" s="44">
        <v>4.6178663114198075</v>
      </c>
      <c r="BJ966" s="17">
        <f t="shared" si="496"/>
        <v>57</v>
      </c>
      <c r="BK966" s="17">
        <f t="shared" si="497"/>
        <v>3.5</v>
      </c>
      <c r="BX966" s="18">
        <f t="shared" si="499"/>
        <v>588.26322438468878</v>
      </c>
      <c r="BY966" s="42">
        <v>0.1790707812546182</v>
      </c>
      <c r="BZ966" s="43">
        <f t="shared" si="500"/>
        <v>38.777818407558271</v>
      </c>
      <c r="CA966" s="18">
        <f t="shared" si="501"/>
        <v>211370.32981172347</v>
      </c>
      <c r="CB966" s="18">
        <f t="shared" si="502"/>
        <v>7416.5028004113501</v>
      </c>
      <c r="CC966" s="18">
        <f t="shared" si="503"/>
        <v>10032.166666666661</v>
      </c>
      <c r="CD966" s="25">
        <f t="shared" si="504"/>
        <v>1.3526815719816401</v>
      </c>
      <c r="CE966" s="26">
        <f t="shared" si="505"/>
        <v>18.955540087267362</v>
      </c>
      <c r="CF966" s="18">
        <f t="shared" si="506"/>
        <v>374.5</v>
      </c>
      <c r="CG966" s="18"/>
      <c r="CZ966" s="18">
        <f t="shared" si="507"/>
        <v>422740.65962344693</v>
      </c>
      <c r="DC966" s="18">
        <f t="shared" si="498"/>
        <v>4496.0117863686928</v>
      </c>
      <c r="DD966" s="17">
        <f t="shared" si="508"/>
        <v>1</v>
      </c>
      <c r="DE966" s="17">
        <f t="shared" si="509"/>
        <v>1</v>
      </c>
      <c r="DF966" s="17">
        <f t="shared" si="510"/>
        <v>1</v>
      </c>
      <c r="DG966" s="17">
        <v>1</v>
      </c>
      <c r="DH966" s="17">
        <v>1</v>
      </c>
      <c r="DI966" s="17">
        <v>1</v>
      </c>
      <c r="DJ966" s="20" t="s">
        <v>981</v>
      </c>
      <c r="DK966" s="45"/>
      <c r="DL966" s="46"/>
      <c r="DN966" s="46"/>
      <c r="DO966" s="46"/>
      <c r="DP966" s="46"/>
      <c r="DU966" s="48"/>
    </row>
    <row r="967" spans="1:125" x14ac:dyDescent="0.2">
      <c r="A967" s="15" t="s">
        <v>105</v>
      </c>
      <c r="B967" s="10" t="s">
        <v>1067</v>
      </c>
      <c r="C967" s="11">
        <f t="shared" si="493"/>
        <v>5.2282384941041355</v>
      </c>
      <c r="D967" s="11">
        <f t="shared" si="492"/>
        <v>0</v>
      </c>
      <c r="E967" s="11">
        <f t="shared" si="492"/>
        <v>0</v>
      </c>
      <c r="F967" s="11">
        <f t="shared" si="492"/>
        <v>57</v>
      </c>
      <c r="G967" s="11">
        <f t="shared" si="492"/>
        <v>4</v>
      </c>
      <c r="H967" s="11">
        <f t="shared" si="492"/>
        <v>0</v>
      </c>
      <c r="I967" s="11">
        <f t="shared" si="492"/>
        <v>0</v>
      </c>
      <c r="J967" s="11">
        <f t="shared" si="492"/>
        <v>0</v>
      </c>
      <c r="K967" s="11">
        <f t="shared" si="492"/>
        <v>0</v>
      </c>
      <c r="L967" s="11">
        <f t="shared" si="492"/>
        <v>0</v>
      </c>
      <c r="M967" s="11">
        <f t="shared" si="491"/>
        <v>0</v>
      </c>
      <c r="N967" s="11">
        <f t="shared" si="489"/>
        <v>0</v>
      </c>
      <c r="O967" s="11">
        <f t="shared" si="489"/>
        <v>0</v>
      </c>
      <c r="P967" s="11">
        <f t="shared" si="489"/>
        <v>0</v>
      </c>
      <c r="Q967" s="11">
        <f t="shared" si="489"/>
        <v>0</v>
      </c>
      <c r="R967" s="11">
        <f t="shared" si="489"/>
        <v>0</v>
      </c>
      <c r="S967" s="11">
        <f t="shared" si="489"/>
        <v>0</v>
      </c>
      <c r="T967" s="11">
        <f t="shared" si="489"/>
        <v>666.01764256103615</v>
      </c>
      <c r="U967" s="40">
        <f t="shared" si="494"/>
        <v>0.1790707812546182</v>
      </c>
      <c r="V967" s="11">
        <f t="shared" si="488"/>
        <v>34.250691022713617</v>
      </c>
      <c r="W967" s="11">
        <f t="shared" si="488"/>
        <v>235187.48002936589</v>
      </c>
      <c r="X967" s="11">
        <f t="shared" si="488"/>
        <v>8252.1922817321374</v>
      </c>
      <c r="Y967" s="11">
        <f t="shared" si="488"/>
        <v>11257.33333333333</v>
      </c>
      <c r="Z967" s="11">
        <f t="shared" si="488"/>
        <v>1.3641627520305928</v>
      </c>
      <c r="AA967" s="11">
        <f t="shared" si="488"/>
        <v>18.791620472966134</v>
      </c>
      <c r="AB967" s="11">
        <f t="shared" si="488"/>
        <v>424</v>
      </c>
      <c r="AC967" s="11">
        <f t="shared" si="488"/>
        <v>0</v>
      </c>
      <c r="AD967" s="11">
        <f t="shared" si="511"/>
        <v>0</v>
      </c>
      <c r="AE967" s="11">
        <f t="shared" si="511"/>
        <v>0</v>
      </c>
      <c r="AF967" s="11">
        <f t="shared" si="511"/>
        <v>0</v>
      </c>
      <c r="AG967" s="11">
        <f t="shared" si="511"/>
        <v>0</v>
      </c>
      <c r="AH967" s="11">
        <f t="shared" si="511"/>
        <v>0</v>
      </c>
      <c r="AI967" s="11">
        <f t="shared" si="511"/>
        <v>0</v>
      </c>
      <c r="AJ967" s="11">
        <f t="shared" si="511"/>
        <v>0</v>
      </c>
      <c r="AK967" s="11">
        <f t="shared" si="511"/>
        <v>0</v>
      </c>
      <c r="AL967" s="11">
        <f t="shared" si="511"/>
        <v>0</v>
      </c>
      <c r="AM967" s="11">
        <f t="shared" si="511"/>
        <v>0</v>
      </c>
      <c r="AN967" s="11">
        <f t="shared" si="511"/>
        <v>0</v>
      </c>
      <c r="AO967" s="11">
        <f t="shared" si="511"/>
        <v>0</v>
      </c>
      <c r="AP967" s="11">
        <f t="shared" si="511"/>
        <v>0</v>
      </c>
      <c r="AQ967" s="11">
        <f t="shared" si="511"/>
        <v>0</v>
      </c>
      <c r="AR967" s="11">
        <f t="shared" si="511"/>
        <v>0</v>
      </c>
      <c r="AS967" s="11">
        <f t="shared" si="511"/>
        <v>0</v>
      </c>
      <c r="AT967" s="11">
        <f t="shared" si="514"/>
        <v>0</v>
      </c>
      <c r="AU967" s="11">
        <f t="shared" si="514"/>
        <v>0</v>
      </c>
      <c r="AV967" s="11">
        <f t="shared" si="514"/>
        <v>470374.96005873178</v>
      </c>
      <c r="AW967" s="11">
        <f t="shared" si="514"/>
        <v>0</v>
      </c>
      <c r="AX967" s="11">
        <f t="shared" si="514"/>
        <v>0</v>
      </c>
      <c r="AY967" s="11">
        <f t="shared" si="513"/>
        <v>4412.3668819668646</v>
      </c>
      <c r="AZ967" s="11">
        <f t="shared" si="513"/>
        <v>1</v>
      </c>
      <c r="BA967" s="11">
        <f t="shared" si="512"/>
        <v>1</v>
      </c>
      <c r="BB967" s="11">
        <f t="shared" si="512"/>
        <v>1</v>
      </c>
      <c r="BC967" s="11">
        <f t="shared" si="512"/>
        <v>1</v>
      </c>
      <c r="BD967" s="11">
        <f t="shared" si="512"/>
        <v>1</v>
      </c>
      <c r="BE967" s="11">
        <f t="shared" si="512"/>
        <v>1</v>
      </c>
      <c r="BF967" s="15" t="str">
        <f t="shared" si="495"/>
        <v>ČSN 42 5715</v>
      </c>
      <c r="BG967" s="44">
        <v>5.2282384941041355</v>
      </c>
      <c r="BJ967" s="17">
        <f t="shared" si="496"/>
        <v>57</v>
      </c>
      <c r="BK967" s="17">
        <f t="shared" si="497"/>
        <v>4</v>
      </c>
      <c r="BX967" s="18">
        <f t="shared" si="499"/>
        <v>666.01764256103615</v>
      </c>
      <c r="BY967" s="42">
        <v>0.1790707812546182</v>
      </c>
      <c r="BZ967" s="43">
        <f t="shared" si="500"/>
        <v>34.250691022713617</v>
      </c>
      <c r="CA967" s="18">
        <f t="shared" si="501"/>
        <v>235187.48002936589</v>
      </c>
      <c r="CB967" s="18">
        <f t="shared" si="502"/>
        <v>8252.1922817321374</v>
      </c>
      <c r="CC967" s="18">
        <f t="shared" si="503"/>
        <v>11257.33333333333</v>
      </c>
      <c r="CD967" s="25">
        <f t="shared" si="504"/>
        <v>1.3641627520305928</v>
      </c>
      <c r="CE967" s="26">
        <f t="shared" si="505"/>
        <v>18.791620472966134</v>
      </c>
      <c r="CF967" s="18">
        <f t="shared" si="506"/>
        <v>424</v>
      </c>
      <c r="CG967" s="18"/>
      <c r="CZ967" s="18">
        <f t="shared" si="507"/>
        <v>470374.96005873178</v>
      </c>
      <c r="DC967" s="18">
        <f t="shared" si="498"/>
        <v>4412.3668819668646</v>
      </c>
      <c r="DD967" s="17">
        <f t="shared" si="508"/>
        <v>1</v>
      </c>
      <c r="DE967" s="17">
        <f t="shared" si="509"/>
        <v>1</v>
      </c>
      <c r="DF967" s="17">
        <f t="shared" si="510"/>
        <v>1</v>
      </c>
      <c r="DG967" s="17">
        <v>1</v>
      </c>
      <c r="DH967" s="17">
        <v>1</v>
      </c>
      <c r="DI967" s="17">
        <v>1</v>
      </c>
      <c r="DJ967" s="20" t="s">
        <v>981</v>
      </c>
      <c r="DK967" s="45"/>
      <c r="DL967" s="46"/>
      <c r="DN967" s="46"/>
      <c r="DO967" s="46"/>
      <c r="DP967" s="46"/>
      <c r="DU967" s="48"/>
    </row>
    <row r="968" spans="1:125" x14ac:dyDescent="0.2">
      <c r="A968" s="15" t="s">
        <v>105</v>
      </c>
      <c r="B968" s="10" t="s">
        <v>1068</v>
      </c>
      <c r="C968" s="11">
        <f t="shared" si="493"/>
        <v>5.8262799256231217</v>
      </c>
      <c r="D968" s="11">
        <f t="shared" si="492"/>
        <v>0</v>
      </c>
      <c r="E968" s="11">
        <f t="shared" si="492"/>
        <v>0</v>
      </c>
      <c r="F968" s="11">
        <f t="shared" si="492"/>
        <v>57</v>
      </c>
      <c r="G968" s="11">
        <f t="shared" ref="G968:O1007" si="515">IF($A968="x",BK968,"")</f>
        <v>4.5</v>
      </c>
      <c r="H968" s="11">
        <f t="shared" si="515"/>
        <v>0</v>
      </c>
      <c r="I968" s="11">
        <f t="shared" si="515"/>
        <v>0</v>
      </c>
      <c r="J968" s="11">
        <f t="shared" si="515"/>
        <v>0</v>
      </c>
      <c r="K968" s="11">
        <f t="shared" si="515"/>
        <v>0</v>
      </c>
      <c r="L968" s="11">
        <f t="shared" si="515"/>
        <v>0</v>
      </c>
      <c r="M968" s="11">
        <f t="shared" si="491"/>
        <v>0</v>
      </c>
      <c r="N968" s="11">
        <f t="shared" si="489"/>
        <v>0</v>
      </c>
      <c r="O968" s="11">
        <f t="shared" si="489"/>
        <v>0</v>
      </c>
      <c r="P968" s="11">
        <f t="shared" si="489"/>
        <v>0</v>
      </c>
      <c r="Q968" s="11">
        <f t="shared" si="489"/>
        <v>0</v>
      </c>
      <c r="R968" s="11">
        <f t="shared" si="489"/>
        <v>0</v>
      </c>
      <c r="S968" s="11">
        <f t="shared" si="489"/>
        <v>0</v>
      </c>
      <c r="T968" s="11">
        <f t="shared" si="489"/>
        <v>742.20126441058858</v>
      </c>
      <c r="U968" s="40">
        <f t="shared" si="494"/>
        <v>0.1790707812546182</v>
      </c>
      <c r="V968" s="11">
        <f t="shared" si="488"/>
        <v>30.735011626731374</v>
      </c>
      <c r="W968" s="11">
        <f t="shared" si="488"/>
        <v>257590.22632949991</v>
      </c>
      <c r="X968" s="11">
        <f t="shared" si="488"/>
        <v>9038.2535554210499</v>
      </c>
      <c r="Y968" s="11">
        <f t="shared" si="488"/>
        <v>12433.500000000004</v>
      </c>
      <c r="Z968" s="11">
        <f t="shared" si="488"/>
        <v>1.3756529315934627</v>
      </c>
      <c r="AA968" s="11">
        <f t="shared" si="488"/>
        <v>18.629613522561332</v>
      </c>
      <c r="AB968" s="11">
        <f t="shared" si="488"/>
        <v>472.49999999999994</v>
      </c>
      <c r="AC968" s="11">
        <f t="shared" si="488"/>
        <v>0</v>
      </c>
      <c r="AD968" s="11">
        <f t="shared" si="511"/>
        <v>0</v>
      </c>
      <c r="AE968" s="11">
        <f t="shared" si="511"/>
        <v>0</v>
      </c>
      <c r="AF968" s="11">
        <f t="shared" si="511"/>
        <v>0</v>
      </c>
      <c r="AG968" s="11">
        <f t="shared" si="511"/>
        <v>0</v>
      </c>
      <c r="AH968" s="11">
        <f t="shared" si="511"/>
        <v>0</v>
      </c>
      <c r="AI968" s="11">
        <f t="shared" si="511"/>
        <v>0</v>
      </c>
      <c r="AJ968" s="11">
        <f t="shared" si="511"/>
        <v>0</v>
      </c>
      <c r="AK968" s="11">
        <f t="shared" si="511"/>
        <v>0</v>
      </c>
      <c r="AL968" s="11">
        <f t="shared" si="511"/>
        <v>0</v>
      </c>
      <c r="AM968" s="11">
        <f t="shared" si="511"/>
        <v>0</v>
      </c>
      <c r="AN968" s="11">
        <f t="shared" si="511"/>
        <v>0</v>
      </c>
      <c r="AO968" s="11">
        <f t="shared" si="511"/>
        <v>0</v>
      </c>
      <c r="AP968" s="11">
        <f t="shared" si="511"/>
        <v>0</v>
      </c>
      <c r="AQ968" s="11">
        <f t="shared" si="511"/>
        <v>0</v>
      </c>
      <c r="AR968" s="11">
        <f t="shared" si="511"/>
        <v>0</v>
      </c>
      <c r="AS968" s="11">
        <f t="shared" si="511"/>
        <v>0</v>
      </c>
      <c r="AT968" s="11">
        <f t="shared" si="514"/>
        <v>0</v>
      </c>
      <c r="AU968" s="11">
        <f t="shared" si="514"/>
        <v>0</v>
      </c>
      <c r="AV968" s="11">
        <f t="shared" si="514"/>
        <v>515180.45265899983</v>
      </c>
      <c r="AW968" s="11">
        <f t="shared" si="514"/>
        <v>0</v>
      </c>
      <c r="AX968" s="11">
        <f t="shared" si="514"/>
        <v>0</v>
      </c>
      <c r="AY968" s="11">
        <f t="shared" si="513"/>
        <v>4329.5073757284335</v>
      </c>
      <c r="AZ968" s="11">
        <f t="shared" si="513"/>
        <v>1</v>
      </c>
      <c r="BA968" s="11">
        <f t="shared" si="512"/>
        <v>1</v>
      </c>
      <c r="BB968" s="11">
        <f t="shared" si="512"/>
        <v>1</v>
      </c>
      <c r="BC968" s="11">
        <f t="shared" si="512"/>
        <v>1</v>
      </c>
      <c r="BD968" s="11">
        <f t="shared" si="512"/>
        <v>1</v>
      </c>
      <c r="BE968" s="11">
        <f t="shared" si="512"/>
        <v>1</v>
      </c>
      <c r="BF968" s="15" t="str">
        <f t="shared" si="495"/>
        <v>ČSN 42 5715</v>
      </c>
      <c r="BG968" s="44">
        <v>5.8262799256231217</v>
      </c>
      <c r="BJ968" s="17">
        <f t="shared" si="496"/>
        <v>57</v>
      </c>
      <c r="BK968" s="17">
        <f t="shared" si="497"/>
        <v>4.5</v>
      </c>
      <c r="BX968" s="18">
        <f t="shared" si="499"/>
        <v>742.20126441058858</v>
      </c>
      <c r="BY968" s="42">
        <v>0.1790707812546182</v>
      </c>
      <c r="BZ968" s="43">
        <f t="shared" si="500"/>
        <v>30.735011626731374</v>
      </c>
      <c r="CA968" s="18">
        <f t="shared" si="501"/>
        <v>257590.22632949991</v>
      </c>
      <c r="CB968" s="18">
        <f t="shared" si="502"/>
        <v>9038.2535554210499</v>
      </c>
      <c r="CC968" s="18">
        <f t="shared" si="503"/>
        <v>12433.500000000004</v>
      </c>
      <c r="CD968" s="25">
        <f t="shared" si="504"/>
        <v>1.3756529315934627</v>
      </c>
      <c r="CE968" s="26">
        <f t="shared" si="505"/>
        <v>18.629613522561332</v>
      </c>
      <c r="CF968" s="18">
        <f t="shared" si="506"/>
        <v>472.49999999999994</v>
      </c>
      <c r="CG968" s="18"/>
      <c r="CZ968" s="18">
        <f t="shared" si="507"/>
        <v>515180.45265899983</v>
      </c>
      <c r="DC968" s="18">
        <f t="shared" si="498"/>
        <v>4329.5073757284335</v>
      </c>
      <c r="DD968" s="17">
        <f t="shared" si="508"/>
        <v>1</v>
      </c>
      <c r="DE968" s="17">
        <f t="shared" si="509"/>
        <v>1</v>
      </c>
      <c r="DF968" s="17">
        <f t="shared" si="510"/>
        <v>1</v>
      </c>
      <c r="DG968" s="17">
        <v>1</v>
      </c>
      <c r="DH968" s="17">
        <v>1</v>
      </c>
      <c r="DI968" s="17">
        <v>1</v>
      </c>
      <c r="DJ968" s="20" t="s">
        <v>981</v>
      </c>
      <c r="DK968" s="45"/>
      <c r="DL968" s="46"/>
      <c r="DN968" s="46"/>
      <c r="DO968" s="46"/>
      <c r="DP968" s="46"/>
      <c r="DU968" s="48"/>
    </row>
    <row r="969" spans="1:125" x14ac:dyDescent="0.2">
      <c r="A969" s="15" t="s">
        <v>105</v>
      </c>
      <c r="B969" s="10" t="s">
        <v>1069</v>
      </c>
      <c r="C969" s="11">
        <f t="shared" si="493"/>
        <v>6.4119906059767677</v>
      </c>
      <c r="D969" s="11">
        <f t="shared" ref="D969:O1019" si="516">IF($A969="x",BH969,"")</f>
        <v>0</v>
      </c>
      <c r="E969" s="11">
        <f t="shared" si="516"/>
        <v>0</v>
      </c>
      <c r="F969" s="11">
        <f t="shared" si="516"/>
        <v>57</v>
      </c>
      <c r="G969" s="11">
        <f t="shared" si="515"/>
        <v>5</v>
      </c>
      <c r="H969" s="11">
        <f t="shared" si="515"/>
        <v>0</v>
      </c>
      <c r="I969" s="11">
        <f t="shared" si="515"/>
        <v>0</v>
      </c>
      <c r="J969" s="11">
        <f t="shared" si="515"/>
        <v>0</v>
      </c>
      <c r="K969" s="11">
        <f t="shared" si="515"/>
        <v>0</v>
      </c>
      <c r="L969" s="11">
        <f t="shared" si="515"/>
        <v>0</v>
      </c>
      <c r="M969" s="11">
        <f t="shared" si="491"/>
        <v>0</v>
      </c>
      <c r="N969" s="11">
        <f t="shared" si="489"/>
        <v>0</v>
      </c>
      <c r="O969" s="11">
        <f t="shared" si="489"/>
        <v>0</v>
      </c>
      <c r="P969" s="11">
        <f t="shared" si="489"/>
        <v>0</v>
      </c>
      <c r="Q969" s="11">
        <f t="shared" si="489"/>
        <v>0</v>
      </c>
      <c r="R969" s="11">
        <f t="shared" si="489"/>
        <v>0</v>
      </c>
      <c r="S969" s="11">
        <f t="shared" si="489"/>
        <v>0</v>
      </c>
      <c r="T969" s="11">
        <f t="shared" si="489"/>
        <v>816.81408993334617</v>
      </c>
      <c r="U969" s="40">
        <f t="shared" si="494"/>
        <v>0.1790707812546182</v>
      </c>
      <c r="V969" s="11">
        <f t="shared" si="488"/>
        <v>27.927486526212643</v>
      </c>
      <c r="W969" s="11">
        <f t="shared" si="488"/>
        <v>278635.7064285127</v>
      </c>
      <c r="X969" s="11">
        <f t="shared" si="488"/>
        <v>9776.6914536320237</v>
      </c>
      <c r="Y969" s="11">
        <f t="shared" si="488"/>
        <v>13561.666666666664</v>
      </c>
      <c r="Z969" s="11">
        <f t="shared" si="488"/>
        <v>1.3871427497723199</v>
      </c>
      <c r="AA969" s="11">
        <f t="shared" si="488"/>
        <v>18.469569567263878</v>
      </c>
      <c r="AB969" s="11">
        <f t="shared" si="488"/>
        <v>520</v>
      </c>
      <c r="AC969" s="11">
        <f t="shared" si="488"/>
        <v>0</v>
      </c>
      <c r="AD969" s="11">
        <f t="shared" si="511"/>
        <v>0</v>
      </c>
      <c r="AE969" s="11">
        <f t="shared" si="511"/>
        <v>0</v>
      </c>
      <c r="AF969" s="11">
        <f t="shared" si="511"/>
        <v>0</v>
      </c>
      <c r="AG969" s="11">
        <f t="shared" si="511"/>
        <v>0</v>
      </c>
      <c r="AH969" s="11">
        <f t="shared" si="511"/>
        <v>0</v>
      </c>
      <c r="AI969" s="11">
        <f t="shared" si="511"/>
        <v>0</v>
      </c>
      <c r="AJ969" s="11">
        <f t="shared" si="511"/>
        <v>0</v>
      </c>
      <c r="AK969" s="11">
        <f t="shared" si="511"/>
        <v>0</v>
      </c>
      <c r="AL969" s="11">
        <f t="shared" si="511"/>
        <v>0</v>
      </c>
      <c r="AM969" s="11">
        <f t="shared" si="511"/>
        <v>0</v>
      </c>
      <c r="AN969" s="11">
        <f t="shared" si="511"/>
        <v>0</v>
      </c>
      <c r="AO969" s="11">
        <f t="shared" si="511"/>
        <v>0</v>
      </c>
      <c r="AP969" s="11">
        <f t="shared" si="511"/>
        <v>0</v>
      </c>
      <c r="AQ969" s="11">
        <f t="shared" si="511"/>
        <v>0</v>
      </c>
      <c r="AR969" s="11">
        <f t="shared" si="511"/>
        <v>0</v>
      </c>
      <c r="AS969" s="11">
        <f t="shared" si="511"/>
        <v>0</v>
      </c>
      <c r="AT969" s="11">
        <f t="shared" si="514"/>
        <v>0</v>
      </c>
      <c r="AU969" s="11">
        <f t="shared" si="514"/>
        <v>0</v>
      </c>
      <c r="AV969" s="11">
        <f t="shared" si="514"/>
        <v>557271.4128570254</v>
      </c>
      <c r="AW969" s="11">
        <f t="shared" si="514"/>
        <v>0</v>
      </c>
      <c r="AX969" s="11">
        <f t="shared" si="514"/>
        <v>0</v>
      </c>
      <c r="AY969" s="11">
        <f t="shared" si="513"/>
        <v>4247.4332676534004</v>
      </c>
      <c r="AZ969" s="11">
        <f t="shared" si="513"/>
        <v>1</v>
      </c>
      <c r="BA969" s="11">
        <f t="shared" si="512"/>
        <v>1</v>
      </c>
      <c r="BB969" s="11">
        <f t="shared" si="512"/>
        <v>1</v>
      </c>
      <c r="BC969" s="11">
        <f t="shared" si="512"/>
        <v>1</v>
      </c>
      <c r="BD969" s="11">
        <f t="shared" si="512"/>
        <v>1</v>
      </c>
      <c r="BE969" s="11">
        <f t="shared" si="512"/>
        <v>1</v>
      </c>
      <c r="BF969" s="15" t="str">
        <f t="shared" si="495"/>
        <v>ČSN 42 5715</v>
      </c>
      <c r="BG969" s="44">
        <v>6.4119906059767677</v>
      </c>
      <c r="BJ969" s="17">
        <f t="shared" si="496"/>
        <v>57</v>
      </c>
      <c r="BK969" s="17">
        <f t="shared" si="497"/>
        <v>5</v>
      </c>
      <c r="BX969" s="18">
        <f t="shared" si="499"/>
        <v>816.81408993334617</v>
      </c>
      <c r="BY969" s="42">
        <v>0.1790707812546182</v>
      </c>
      <c r="BZ969" s="43">
        <f t="shared" si="500"/>
        <v>27.927486526212643</v>
      </c>
      <c r="CA969" s="18">
        <f t="shared" si="501"/>
        <v>278635.7064285127</v>
      </c>
      <c r="CB969" s="18">
        <f t="shared" si="502"/>
        <v>9776.6914536320237</v>
      </c>
      <c r="CC969" s="18">
        <f t="shared" si="503"/>
        <v>13561.666666666664</v>
      </c>
      <c r="CD969" s="25">
        <f t="shared" si="504"/>
        <v>1.3871427497723199</v>
      </c>
      <c r="CE969" s="26">
        <f t="shared" si="505"/>
        <v>18.469569567263878</v>
      </c>
      <c r="CF969" s="18">
        <f t="shared" si="506"/>
        <v>520</v>
      </c>
      <c r="CG969" s="18"/>
      <c r="CZ969" s="18">
        <f t="shared" si="507"/>
        <v>557271.4128570254</v>
      </c>
      <c r="DC969" s="18">
        <f t="shared" si="498"/>
        <v>4247.4332676534004</v>
      </c>
      <c r="DD969" s="17">
        <f t="shared" si="508"/>
        <v>1</v>
      </c>
      <c r="DE969" s="17">
        <f t="shared" si="509"/>
        <v>1</v>
      </c>
      <c r="DF969" s="17">
        <f t="shared" si="510"/>
        <v>1</v>
      </c>
      <c r="DG969" s="17">
        <v>1</v>
      </c>
      <c r="DH969" s="17">
        <v>1</v>
      </c>
      <c r="DI969" s="17">
        <v>1</v>
      </c>
      <c r="DJ969" s="20" t="s">
        <v>981</v>
      </c>
      <c r="DK969" s="45"/>
      <c r="DL969" s="46"/>
      <c r="DN969" s="46"/>
      <c r="DO969" s="46"/>
      <c r="DP969" s="46"/>
      <c r="DU969" s="48"/>
    </row>
    <row r="970" spans="1:125" x14ac:dyDescent="0.2">
      <c r="A970" s="15" t="s">
        <v>105</v>
      </c>
      <c r="B970" s="10" t="s">
        <v>1070</v>
      </c>
      <c r="C970" s="11">
        <f t="shared" si="493"/>
        <v>6.9853705351650763</v>
      </c>
      <c r="D970" s="11">
        <f t="shared" si="516"/>
        <v>0</v>
      </c>
      <c r="E970" s="11">
        <f t="shared" si="516"/>
        <v>0</v>
      </c>
      <c r="F970" s="11">
        <f t="shared" si="516"/>
        <v>57</v>
      </c>
      <c r="G970" s="11">
        <f t="shared" si="515"/>
        <v>5.5</v>
      </c>
      <c r="H970" s="11">
        <f t="shared" si="515"/>
        <v>0</v>
      </c>
      <c r="I970" s="11">
        <f t="shared" si="515"/>
        <v>0</v>
      </c>
      <c r="J970" s="11">
        <f t="shared" si="515"/>
        <v>0</v>
      </c>
      <c r="K970" s="11">
        <f t="shared" si="515"/>
        <v>0</v>
      </c>
      <c r="L970" s="11">
        <f t="shared" si="515"/>
        <v>0</v>
      </c>
      <c r="M970" s="11">
        <f t="shared" si="491"/>
        <v>0</v>
      </c>
      <c r="N970" s="11">
        <f t="shared" si="489"/>
        <v>0</v>
      </c>
      <c r="O970" s="11">
        <f t="shared" si="489"/>
        <v>0</v>
      </c>
      <c r="P970" s="11">
        <f t="shared" si="489"/>
        <v>0</v>
      </c>
      <c r="Q970" s="11">
        <f t="shared" si="489"/>
        <v>0</v>
      </c>
      <c r="R970" s="11">
        <f t="shared" si="489"/>
        <v>0</v>
      </c>
      <c r="S970" s="11">
        <f t="shared" si="489"/>
        <v>0</v>
      </c>
      <c r="T970" s="11">
        <f t="shared" si="489"/>
        <v>889.85611912930892</v>
      </c>
      <c r="U970" s="40">
        <f t="shared" si="494"/>
        <v>0.1790707812546182</v>
      </c>
      <c r="V970" s="11">
        <f t="shared" si="488"/>
        <v>25.635115610998362</v>
      </c>
      <c r="W970" s="11">
        <f t="shared" si="488"/>
        <v>298379.87994554639</v>
      </c>
      <c r="X970" s="11">
        <f t="shared" si="488"/>
        <v>10469.469471773558</v>
      </c>
      <c r="Y970" s="11">
        <f t="shared" si="488"/>
        <v>14642.83333333333</v>
      </c>
      <c r="Z970" s="11">
        <f t="shared" si="488"/>
        <v>1.3986222867177234</v>
      </c>
      <c r="AA970" s="11">
        <f t="shared" si="488"/>
        <v>18.311540077229989</v>
      </c>
      <c r="AB970" s="11">
        <f t="shared" si="488"/>
        <v>566.5</v>
      </c>
      <c r="AC970" s="11">
        <f t="shared" si="488"/>
        <v>0</v>
      </c>
      <c r="AD970" s="11">
        <f t="shared" si="511"/>
        <v>0</v>
      </c>
      <c r="AE970" s="11">
        <f t="shared" si="511"/>
        <v>0</v>
      </c>
      <c r="AF970" s="11">
        <f t="shared" si="511"/>
        <v>0</v>
      </c>
      <c r="AG970" s="11">
        <f t="shared" si="511"/>
        <v>0</v>
      </c>
      <c r="AH970" s="11">
        <f t="shared" si="511"/>
        <v>0</v>
      </c>
      <c r="AI970" s="11">
        <f t="shared" si="511"/>
        <v>0</v>
      </c>
      <c r="AJ970" s="11">
        <f t="shared" si="511"/>
        <v>0</v>
      </c>
      <c r="AK970" s="11">
        <f t="shared" si="511"/>
        <v>0</v>
      </c>
      <c r="AL970" s="11">
        <f t="shared" si="511"/>
        <v>0</v>
      </c>
      <c r="AM970" s="11">
        <f t="shared" si="511"/>
        <v>0</v>
      </c>
      <c r="AN970" s="11">
        <f t="shared" si="511"/>
        <v>0</v>
      </c>
      <c r="AO970" s="11">
        <f t="shared" si="511"/>
        <v>0</v>
      </c>
      <c r="AP970" s="11">
        <f t="shared" si="511"/>
        <v>0</v>
      </c>
      <c r="AQ970" s="11">
        <f t="shared" si="511"/>
        <v>0</v>
      </c>
      <c r="AR970" s="11">
        <f t="shared" si="511"/>
        <v>0</v>
      </c>
      <c r="AS970" s="11">
        <f t="shared" si="511"/>
        <v>0</v>
      </c>
      <c r="AT970" s="11">
        <f t="shared" si="514"/>
        <v>0</v>
      </c>
      <c r="AU970" s="11">
        <f t="shared" si="514"/>
        <v>0</v>
      </c>
      <c r="AV970" s="11">
        <f t="shared" si="514"/>
        <v>596759.75989109278</v>
      </c>
      <c r="AW970" s="11">
        <f t="shared" si="514"/>
        <v>0</v>
      </c>
      <c r="AX970" s="11">
        <f t="shared" si="514"/>
        <v>0</v>
      </c>
      <c r="AY970" s="11">
        <f t="shared" si="513"/>
        <v>4166.1445577417644</v>
      </c>
      <c r="AZ970" s="11">
        <f t="shared" si="513"/>
        <v>1</v>
      </c>
      <c r="BA970" s="11">
        <f t="shared" si="512"/>
        <v>1</v>
      </c>
      <c r="BB970" s="11">
        <f t="shared" si="512"/>
        <v>1</v>
      </c>
      <c r="BC970" s="11">
        <f t="shared" si="512"/>
        <v>1</v>
      </c>
      <c r="BD970" s="11">
        <f t="shared" si="512"/>
        <v>1</v>
      </c>
      <c r="BE970" s="11">
        <f t="shared" si="512"/>
        <v>1</v>
      </c>
      <c r="BF970" s="15" t="str">
        <f t="shared" si="495"/>
        <v>ČSN 42 5715</v>
      </c>
      <c r="BG970" s="44">
        <v>6.9853705351650763</v>
      </c>
      <c r="BJ970" s="17">
        <f t="shared" si="496"/>
        <v>57</v>
      </c>
      <c r="BK970" s="17">
        <f t="shared" si="497"/>
        <v>5.5</v>
      </c>
      <c r="BX970" s="18">
        <f t="shared" si="499"/>
        <v>889.85611912930892</v>
      </c>
      <c r="BY970" s="42">
        <v>0.1790707812546182</v>
      </c>
      <c r="BZ970" s="43">
        <f t="shared" si="500"/>
        <v>25.635115610998362</v>
      </c>
      <c r="CA970" s="18">
        <f t="shared" si="501"/>
        <v>298379.87994554639</v>
      </c>
      <c r="CB970" s="18">
        <f t="shared" si="502"/>
        <v>10469.469471773558</v>
      </c>
      <c r="CC970" s="18">
        <f t="shared" si="503"/>
        <v>14642.83333333333</v>
      </c>
      <c r="CD970" s="25">
        <f t="shared" si="504"/>
        <v>1.3986222867177234</v>
      </c>
      <c r="CE970" s="26">
        <f t="shared" si="505"/>
        <v>18.311540077229989</v>
      </c>
      <c r="CF970" s="18">
        <f t="shared" si="506"/>
        <v>566.5</v>
      </c>
      <c r="CG970" s="18"/>
      <c r="CZ970" s="18">
        <f t="shared" si="507"/>
        <v>596759.75989109278</v>
      </c>
      <c r="DC970" s="18">
        <f t="shared" si="498"/>
        <v>4166.1445577417644</v>
      </c>
      <c r="DD970" s="17">
        <f t="shared" si="508"/>
        <v>1</v>
      </c>
      <c r="DE970" s="17">
        <f t="shared" si="509"/>
        <v>1</v>
      </c>
      <c r="DF970" s="17">
        <f t="shared" si="510"/>
        <v>1</v>
      </c>
      <c r="DG970" s="17">
        <v>1</v>
      </c>
      <c r="DH970" s="17">
        <v>1</v>
      </c>
      <c r="DI970" s="17">
        <v>1</v>
      </c>
      <c r="DJ970" s="20" t="s">
        <v>981</v>
      </c>
      <c r="DK970" s="45"/>
      <c r="DL970" s="46"/>
      <c r="DN970" s="46"/>
      <c r="DO970" s="46"/>
      <c r="DP970" s="46"/>
      <c r="DU970" s="48"/>
    </row>
    <row r="971" spans="1:125" x14ac:dyDescent="0.2">
      <c r="A971" s="15" t="s">
        <v>105</v>
      </c>
      <c r="B971" s="10" t="s">
        <v>1071</v>
      </c>
      <c r="C971" s="11">
        <f t="shared" si="493"/>
        <v>7.5464197131880413</v>
      </c>
      <c r="D971" s="11">
        <f t="shared" si="516"/>
        <v>0</v>
      </c>
      <c r="E971" s="11">
        <f t="shared" si="516"/>
        <v>0</v>
      </c>
      <c r="F971" s="11">
        <f t="shared" si="516"/>
        <v>57</v>
      </c>
      <c r="G971" s="11">
        <f t="shared" si="515"/>
        <v>6</v>
      </c>
      <c r="H971" s="11">
        <f t="shared" si="515"/>
        <v>0</v>
      </c>
      <c r="I971" s="11">
        <f t="shared" si="515"/>
        <v>0</v>
      </c>
      <c r="J971" s="11">
        <f t="shared" si="515"/>
        <v>0</v>
      </c>
      <c r="K971" s="11">
        <f t="shared" si="515"/>
        <v>0</v>
      </c>
      <c r="L971" s="11">
        <f t="shared" si="515"/>
        <v>0</v>
      </c>
      <c r="M971" s="11">
        <f t="shared" si="491"/>
        <v>0</v>
      </c>
      <c r="N971" s="11">
        <f t="shared" si="489"/>
        <v>0</v>
      </c>
      <c r="O971" s="11">
        <f t="shared" si="489"/>
        <v>0</v>
      </c>
      <c r="P971" s="11">
        <f t="shared" si="489"/>
        <v>0</v>
      </c>
      <c r="Q971" s="11">
        <f t="shared" si="489"/>
        <v>0</v>
      </c>
      <c r="R971" s="11">
        <f t="shared" si="489"/>
        <v>0</v>
      </c>
      <c r="S971" s="11">
        <f t="shared" si="489"/>
        <v>0</v>
      </c>
      <c r="T971" s="11">
        <f t="shared" si="489"/>
        <v>961.32735199847673</v>
      </c>
      <c r="U971" s="40">
        <f t="shared" si="494"/>
        <v>0.1790707812546182</v>
      </c>
      <c r="V971" s="11">
        <f t="shared" si="488"/>
        <v>23.729236917697015</v>
      </c>
      <c r="W971" s="11">
        <f t="shared" si="488"/>
        <v>316877.52840249788</v>
      </c>
      <c r="X971" s="11">
        <f t="shared" si="488"/>
        <v>11118.509768508697</v>
      </c>
      <c r="Y971" s="11">
        <f t="shared" si="488"/>
        <v>15677.999999999998</v>
      </c>
      <c r="Z971" s="11">
        <f t="shared" si="488"/>
        <v>1.4100810564024766</v>
      </c>
      <c r="AA971" s="11">
        <f t="shared" si="488"/>
        <v>18.155577655365306</v>
      </c>
      <c r="AB971" s="11">
        <f t="shared" si="488"/>
        <v>612</v>
      </c>
      <c r="AC971" s="11">
        <f t="shared" si="488"/>
        <v>0</v>
      </c>
      <c r="AD971" s="11">
        <f t="shared" si="511"/>
        <v>0</v>
      </c>
      <c r="AE971" s="11">
        <f t="shared" si="511"/>
        <v>0</v>
      </c>
      <c r="AF971" s="11">
        <f t="shared" si="511"/>
        <v>0</v>
      </c>
      <c r="AG971" s="11">
        <f t="shared" si="511"/>
        <v>0</v>
      </c>
      <c r="AH971" s="11">
        <f t="shared" si="511"/>
        <v>0</v>
      </c>
      <c r="AI971" s="11">
        <f t="shared" si="511"/>
        <v>0</v>
      </c>
      <c r="AJ971" s="11">
        <f t="shared" si="511"/>
        <v>0</v>
      </c>
      <c r="AK971" s="11">
        <f t="shared" si="511"/>
        <v>0</v>
      </c>
      <c r="AL971" s="11">
        <f t="shared" si="511"/>
        <v>0</v>
      </c>
      <c r="AM971" s="11">
        <f t="shared" si="511"/>
        <v>0</v>
      </c>
      <c r="AN971" s="11">
        <f t="shared" si="511"/>
        <v>0</v>
      </c>
      <c r="AO971" s="11">
        <f t="shared" si="511"/>
        <v>0</v>
      </c>
      <c r="AP971" s="11">
        <f t="shared" si="511"/>
        <v>0</v>
      </c>
      <c r="AQ971" s="11">
        <f t="shared" si="511"/>
        <v>0</v>
      </c>
      <c r="AR971" s="11">
        <f t="shared" si="511"/>
        <v>0</v>
      </c>
      <c r="AS971" s="11">
        <f t="shared" si="511"/>
        <v>0</v>
      </c>
      <c r="AT971" s="11">
        <f t="shared" si="514"/>
        <v>0</v>
      </c>
      <c r="AU971" s="11">
        <f t="shared" si="514"/>
        <v>0</v>
      </c>
      <c r="AV971" s="11">
        <f t="shared" si="514"/>
        <v>633755.05680499575</v>
      </c>
      <c r="AW971" s="11">
        <f t="shared" si="514"/>
        <v>0</v>
      </c>
      <c r="AX971" s="11">
        <f t="shared" si="514"/>
        <v>0</v>
      </c>
      <c r="AY971" s="11">
        <f t="shared" si="513"/>
        <v>4085.6412459935259</v>
      </c>
      <c r="AZ971" s="11">
        <f t="shared" si="513"/>
        <v>1</v>
      </c>
      <c r="BA971" s="11">
        <f t="shared" si="512"/>
        <v>1</v>
      </c>
      <c r="BB971" s="11">
        <f t="shared" si="512"/>
        <v>1</v>
      </c>
      <c r="BC971" s="11">
        <f t="shared" si="512"/>
        <v>1</v>
      </c>
      <c r="BD971" s="11">
        <f t="shared" si="512"/>
        <v>1</v>
      </c>
      <c r="BE971" s="11">
        <f t="shared" si="512"/>
        <v>1</v>
      </c>
      <c r="BF971" s="15" t="str">
        <f t="shared" si="495"/>
        <v>ČSN 42 5715</v>
      </c>
      <c r="BG971" s="44">
        <v>7.5464197131880413</v>
      </c>
      <c r="BJ971" s="17">
        <f t="shared" si="496"/>
        <v>57</v>
      </c>
      <c r="BK971" s="17">
        <f t="shared" si="497"/>
        <v>6</v>
      </c>
      <c r="BX971" s="18">
        <f t="shared" si="499"/>
        <v>961.32735199847673</v>
      </c>
      <c r="BY971" s="42">
        <v>0.1790707812546182</v>
      </c>
      <c r="BZ971" s="43">
        <f t="shared" si="500"/>
        <v>23.729236917697015</v>
      </c>
      <c r="CA971" s="18">
        <f t="shared" si="501"/>
        <v>316877.52840249788</v>
      </c>
      <c r="CB971" s="18">
        <f t="shared" si="502"/>
        <v>11118.509768508697</v>
      </c>
      <c r="CC971" s="18">
        <f t="shared" si="503"/>
        <v>15677.999999999998</v>
      </c>
      <c r="CD971" s="25">
        <f t="shared" si="504"/>
        <v>1.4100810564024766</v>
      </c>
      <c r="CE971" s="26">
        <f t="shared" si="505"/>
        <v>18.155577655365306</v>
      </c>
      <c r="CF971" s="18">
        <f t="shared" si="506"/>
        <v>612</v>
      </c>
      <c r="CG971" s="18"/>
      <c r="CZ971" s="18">
        <f t="shared" si="507"/>
        <v>633755.05680499575</v>
      </c>
      <c r="DC971" s="18">
        <f t="shared" si="498"/>
        <v>4085.6412459935259</v>
      </c>
      <c r="DD971" s="17">
        <f t="shared" si="508"/>
        <v>1</v>
      </c>
      <c r="DE971" s="17">
        <f t="shared" si="509"/>
        <v>1</v>
      </c>
      <c r="DF971" s="17">
        <f t="shared" si="510"/>
        <v>1</v>
      </c>
      <c r="DG971" s="17">
        <v>1</v>
      </c>
      <c r="DH971" s="17">
        <v>1</v>
      </c>
      <c r="DI971" s="17">
        <v>1</v>
      </c>
      <c r="DJ971" s="20" t="s">
        <v>981</v>
      </c>
      <c r="DK971" s="45"/>
      <c r="DL971" s="46"/>
      <c r="DN971" s="46"/>
      <c r="DO971" s="46"/>
      <c r="DP971" s="46"/>
      <c r="DU971" s="48"/>
    </row>
    <row r="972" spans="1:125" x14ac:dyDescent="0.2">
      <c r="A972" s="15" t="s">
        <v>105</v>
      </c>
      <c r="B972" s="10" t="s">
        <v>1072</v>
      </c>
      <c r="C972" s="11">
        <f t="shared" si="493"/>
        <v>8.0951381400456714</v>
      </c>
      <c r="D972" s="11">
        <f t="shared" si="516"/>
        <v>0</v>
      </c>
      <c r="E972" s="11">
        <f t="shared" si="516"/>
        <v>0</v>
      </c>
      <c r="F972" s="11">
        <f t="shared" si="516"/>
        <v>57</v>
      </c>
      <c r="G972" s="11">
        <f t="shared" si="515"/>
        <v>6.5</v>
      </c>
      <c r="H972" s="11">
        <f t="shared" si="515"/>
        <v>0</v>
      </c>
      <c r="I972" s="11">
        <f t="shared" si="515"/>
        <v>0</v>
      </c>
      <c r="J972" s="11">
        <f t="shared" si="515"/>
        <v>0</v>
      </c>
      <c r="K972" s="11">
        <f t="shared" si="515"/>
        <v>0</v>
      </c>
      <c r="L972" s="11">
        <f t="shared" si="515"/>
        <v>0</v>
      </c>
      <c r="M972" s="11">
        <f t="shared" si="491"/>
        <v>0</v>
      </c>
      <c r="N972" s="11">
        <f t="shared" si="489"/>
        <v>0</v>
      </c>
      <c r="O972" s="11">
        <f t="shared" si="489"/>
        <v>0</v>
      </c>
      <c r="P972" s="11">
        <f t="shared" si="489"/>
        <v>0</v>
      </c>
      <c r="Q972" s="11">
        <f t="shared" si="489"/>
        <v>0</v>
      </c>
      <c r="R972" s="11">
        <f t="shared" si="489"/>
        <v>0</v>
      </c>
      <c r="S972" s="11">
        <f t="shared" si="489"/>
        <v>0</v>
      </c>
      <c r="T972" s="11">
        <f t="shared" si="489"/>
        <v>1031.2277885408496</v>
      </c>
      <c r="U972" s="40">
        <f t="shared" si="494"/>
        <v>0.1790707812546182</v>
      </c>
      <c r="V972" s="11">
        <f t="shared" si="488"/>
        <v>22.120781406901106</v>
      </c>
      <c r="W972" s="11">
        <f t="shared" si="488"/>
        <v>334182.25522401906</v>
      </c>
      <c r="X972" s="11">
        <f t="shared" si="488"/>
        <v>11725.693165755054</v>
      </c>
      <c r="Y972" s="11">
        <f t="shared" si="488"/>
        <v>16668.166666666668</v>
      </c>
      <c r="Z972" s="11">
        <f t="shared" si="488"/>
        <v>1.4215080022173983</v>
      </c>
      <c r="AA972" s="11">
        <f t="shared" si="488"/>
        <v>18.001736027394692</v>
      </c>
      <c r="AB972" s="11">
        <f t="shared" si="488"/>
        <v>656.5</v>
      </c>
      <c r="AC972" s="11">
        <f t="shared" si="488"/>
        <v>0</v>
      </c>
      <c r="AD972" s="11">
        <f t="shared" si="511"/>
        <v>0</v>
      </c>
      <c r="AE972" s="11">
        <f t="shared" si="511"/>
        <v>0</v>
      </c>
      <c r="AF972" s="11">
        <f t="shared" si="511"/>
        <v>0</v>
      </c>
      <c r="AG972" s="11">
        <f t="shared" si="511"/>
        <v>0</v>
      </c>
      <c r="AH972" s="11">
        <f t="shared" si="511"/>
        <v>0</v>
      </c>
      <c r="AI972" s="11">
        <f t="shared" si="511"/>
        <v>0</v>
      </c>
      <c r="AJ972" s="11">
        <f t="shared" si="511"/>
        <v>0</v>
      </c>
      <c r="AK972" s="11">
        <f t="shared" si="511"/>
        <v>0</v>
      </c>
      <c r="AL972" s="11">
        <f t="shared" si="511"/>
        <v>0</v>
      </c>
      <c r="AM972" s="11">
        <f t="shared" si="511"/>
        <v>0</v>
      </c>
      <c r="AN972" s="11">
        <f t="shared" si="511"/>
        <v>0</v>
      </c>
      <c r="AO972" s="11">
        <f t="shared" si="511"/>
        <v>0</v>
      </c>
      <c r="AP972" s="11">
        <f t="shared" si="511"/>
        <v>0</v>
      </c>
      <c r="AQ972" s="11">
        <f t="shared" si="511"/>
        <v>0</v>
      </c>
      <c r="AR972" s="11">
        <f t="shared" si="511"/>
        <v>0</v>
      </c>
      <c r="AS972" s="11">
        <f t="shared" si="511"/>
        <v>0</v>
      </c>
      <c r="AT972" s="11">
        <f t="shared" si="514"/>
        <v>0</v>
      </c>
      <c r="AU972" s="11">
        <f t="shared" si="514"/>
        <v>0</v>
      </c>
      <c r="AV972" s="11">
        <f t="shared" si="514"/>
        <v>668364.51044803811</v>
      </c>
      <c r="AW972" s="11">
        <f t="shared" si="514"/>
        <v>0</v>
      </c>
      <c r="AX972" s="11">
        <f t="shared" si="514"/>
        <v>0</v>
      </c>
      <c r="AY972" s="11">
        <f t="shared" si="513"/>
        <v>4005.9233324086849</v>
      </c>
      <c r="AZ972" s="11">
        <f t="shared" si="513"/>
        <v>1</v>
      </c>
      <c r="BA972" s="11">
        <f t="shared" si="512"/>
        <v>1</v>
      </c>
      <c r="BB972" s="11">
        <f t="shared" si="512"/>
        <v>1</v>
      </c>
      <c r="BC972" s="11">
        <f t="shared" si="512"/>
        <v>1</v>
      </c>
      <c r="BD972" s="11">
        <f t="shared" si="512"/>
        <v>1</v>
      </c>
      <c r="BE972" s="11">
        <f t="shared" si="512"/>
        <v>1</v>
      </c>
      <c r="BF972" s="15" t="str">
        <f t="shared" si="495"/>
        <v>ČSN 42 5715</v>
      </c>
      <c r="BG972" s="44">
        <v>8.0951381400456714</v>
      </c>
      <c r="BJ972" s="17">
        <f t="shared" si="496"/>
        <v>57</v>
      </c>
      <c r="BK972" s="17">
        <f t="shared" si="497"/>
        <v>6.5</v>
      </c>
      <c r="BX972" s="18">
        <f t="shared" si="499"/>
        <v>1031.2277885408496</v>
      </c>
      <c r="BY972" s="42">
        <v>0.1790707812546182</v>
      </c>
      <c r="BZ972" s="43">
        <f t="shared" si="500"/>
        <v>22.120781406901106</v>
      </c>
      <c r="CA972" s="18">
        <f t="shared" si="501"/>
        <v>334182.25522401906</v>
      </c>
      <c r="CB972" s="18">
        <f t="shared" si="502"/>
        <v>11725.693165755054</v>
      </c>
      <c r="CC972" s="18">
        <f t="shared" si="503"/>
        <v>16668.166666666668</v>
      </c>
      <c r="CD972" s="25">
        <f t="shared" si="504"/>
        <v>1.4215080022173983</v>
      </c>
      <c r="CE972" s="26">
        <f t="shared" si="505"/>
        <v>18.001736027394692</v>
      </c>
      <c r="CF972" s="18">
        <f t="shared" si="506"/>
        <v>656.5</v>
      </c>
      <c r="CG972" s="18"/>
      <c r="CZ972" s="18">
        <f t="shared" si="507"/>
        <v>668364.51044803811</v>
      </c>
      <c r="DC972" s="18">
        <f t="shared" si="498"/>
        <v>4005.9233324086849</v>
      </c>
      <c r="DD972" s="17">
        <f t="shared" si="508"/>
        <v>1</v>
      </c>
      <c r="DE972" s="17">
        <f t="shared" si="509"/>
        <v>1</v>
      </c>
      <c r="DF972" s="17">
        <f t="shared" si="510"/>
        <v>1</v>
      </c>
      <c r="DG972" s="17">
        <v>1</v>
      </c>
      <c r="DH972" s="17">
        <v>1</v>
      </c>
      <c r="DI972" s="17">
        <v>1</v>
      </c>
      <c r="DJ972" s="20" t="s">
        <v>981</v>
      </c>
      <c r="DK972" s="45"/>
      <c r="DL972" s="46"/>
      <c r="DN972" s="46"/>
      <c r="DO972" s="46"/>
      <c r="DP972" s="46"/>
      <c r="DU972" s="48"/>
    </row>
    <row r="973" spans="1:125" x14ac:dyDescent="0.2">
      <c r="A973" s="15" t="s">
        <v>105</v>
      </c>
      <c r="B973" s="10" t="s">
        <v>1073</v>
      </c>
      <c r="C973" s="11">
        <f t="shared" si="493"/>
        <v>8.6315258157379571</v>
      </c>
      <c r="D973" s="11">
        <f t="shared" si="516"/>
        <v>0</v>
      </c>
      <c r="E973" s="11">
        <f t="shared" si="516"/>
        <v>0</v>
      </c>
      <c r="F973" s="11">
        <f t="shared" si="516"/>
        <v>57</v>
      </c>
      <c r="G973" s="11">
        <f t="shared" si="515"/>
        <v>7</v>
      </c>
      <c r="H973" s="11">
        <f t="shared" si="515"/>
        <v>0</v>
      </c>
      <c r="I973" s="11">
        <f t="shared" si="515"/>
        <v>0</v>
      </c>
      <c r="J973" s="11">
        <f t="shared" si="515"/>
        <v>0</v>
      </c>
      <c r="K973" s="11">
        <f t="shared" si="515"/>
        <v>0</v>
      </c>
      <c r="L973" s="11">
        <f t="shared" si="515"/>
        <v>0</v>
      </c>
      <c r="M973" s="11">
        <f t="shared" si="491"/>
        <v>0</v>
      </c>
      <c r="N973" s="11">
        <f t="shared" si="489"/>
        <v>0</v>
      </c>
      <c r="O973" s="11">
        <f t="shared" si="489"/>
        <v>0</v>
      </c>
      <c r="P973" s="11">
        <f t="shared" si="489"/>
        <v>0</v>
      </c>
      <c r="Q973" s="11">
        <f t="shared" si="489"/>
        <v>0</v>
      </c>
      <c r="R973" s="11">
        <f t="shared" si="489"/>
        <v>0</v>
      </c>
      <c r="S973" s="11">
        <f t="shared" si="489"/>
        <v>0</v>
      </c>
      <c r="T973" s="11">
        <f t="shared" si="489"/>
        <v>1099.5574287564275</v>
      </c>
      <c r="U973" s="40">
        <f t="shared" si="494"/>
        <v>0.1790707812546182</v>
      </c>
      <c r="V973" s="11">
        <f t="shared" si="488"/>
        <v>20.746132848043679</v>
      </c>
      <c r="W973" s="11">
        <f t="shared" si="488"/>
        <v>350346.48573751672</v>
      </c>
      <c r="X973" s="11">
        <f t="shared" si="488"/>
        <v>12292.859148684796</v>
      </c>
      <c r="Y973" s="11">
        <f t="shared" si="488"/>
        <v>17614.333333333332</v>
      </c>
      <c r="Z973" s="11">
        <f t="shared" si="488"/>
        <v>1.4328914958094088</v>
      </c>
      <c r="AA973" s="11">
        <f t="shared" si="488"/>
        <v>17.850070027873841</v>
      </c>
      <c r="AB973" s="11">
        <f t="shared" si="488"/>
        <v>699.99999999999989</v>
      </c>
      <c r="AC973" s="11">
        <f t="shared" si="488"/>
        <v>0</v>
      </c>
      <c r="AD973" s="11">
        <f t="shared" si="511"/>
        <v>0</v>
      </c>
      <c r="AE973" s="11">
        <f t="shared" si="511"/>
        <v>0</v>
      </c>
      <c r="AF973" s="11">
        <f t="shared" si="511"/>
        <v>0</v>
      </c>
      <c r="AG973" s="11">
        <f t="shared" si="511"/>
        <v>0</v>
      </c>
      <c r="AH973" s="11">
        <f t="shared" si="511"/>
        <v>0</v>
      </c>
      <c r="AI973" s="11">
        <f t="shared" si="511"/>
        <v>0</v>
      </c>
      <c r="AJ973" s="11">
        <f t="shared" si="511"/>
        <v>0</v>
      </c>
      <c r="AK973" s="11">
        <f t="shared" si="511"/>
        <v>0</v>
      </c>
      <c r="AL973" s="11">
        <f t="shared" si="511"/>
        <v>0</v>
      </c>
      <c r="AM973" s="11">
        <f t="shared" si="511"/>
        <v>0</v>
      </c>
      <c r="AN973" s="11">
        <f t="shared" si="511"/>
        <v>0</v>
      </c>
      <c r="AO973" s="11">
        <f t="shared" si="511"/>
        <v>0</v>
      </c>
      <c r="AP973" s="11">
        <f t="shared" si="511"/>
        <v>0</v>
      </c>
      <c r="AQ973" s="11">
        <f t="shared" si="511"/>
        <v>0</v>
      </c>
      <c r="AR973" s="11">
        <f t="shared" si="511"/>
        <v>0</v>
      </c>
      <c r="AS973" s="11">
        <f t="shared" si="511"/>
        <v>0</v>
      </c>
      <c r="AT973" s="11">
        <f t="shared" si="514"/>
        <v>0</v>
      </c>
      <c r="AU973" s="11">
        <f t="shared" si="514"/>
        <v>0</v>
      </c>
      <c r="AV973" s="11">
        <f t="shared" si="514"/>
        <v>700692.97147503344</v>
      </c>
      <c r="AW973" s="11">
        <f t="shared" si="514"/>
        <v>0</v>
      </c>
      <c r="AX973" s="11">
        <f t="shared" si="514"/>
        <v>0</v>
      </c>
      <c r="AY973" s="11">
        <f t="shared" si="513"/>
        <v>3926.9908169872415</v>
      </c>
      <c r="AZ973" s="11">
        <f t="shared" si="513"/>
        <v>1</v>
      </c>
      <c r="BA973" s="11">
        <f t="shared" si="512"/>
        <v>1</v>
      </c>
      <c r="BB973" s="11">
        <f t="shared" si="512"/>
        <v>1</v>
      </c>
      <c r="BC973" s="11">
        <f t="shared" si="512"/>
        <v>1</v>
      </c>
      <c r="BD973" s="11">
        <f t="shared" si="512"/>
        <v>1</v>
      </c>
      <c r="BE973" s="11">
        <f t="shared" si="512"/>
        <v>1</v>
      </c>
      <c r="BF973" s="15" t="str">
        <f t="shared" si="495"/>
        <v>ČSN 42 5715</v>
      </c>
      <c r="BG973" s="44">
        <v>8.6315258157379571</v>
      </c>
      <c r="BJ973" s="17">
        <f t="shared" si="496"/>
        <v>57</v>
      </c>
      <c r="BK973" s="17">
        <f t="shared" si="497"/>
        <v>7</v>
      </c>
      <c r="BX973" s="18">
        <f t="shared" si="499"/>
        <v>1099.5574287564275</v>
      </c>
      <c r="BY973" s="42">
        <v>0.1790707812546182</v>
      </c>
      <c r="BZ973" s="43">
        <f t="shared" si="500"/>
        <v>20.746132848043679</v>
      </c>
      <c r="CA973" s="18">
        <f t="shared" si="501"/>
        <v>350346.48573751672</v>
      </c>
      <c r="CB973" s="18">
        <f t="shared" si="502"/>
        <v>12292.859148684796</v>
      </c>
      <c r="CC973" s="18">
        <f t="shared" si="503"/>
        <v>17614.333333333332</v>
      </c>
      <c r="CD973" s="25">
        <f t="shared" si="504"/>
        <v>1.4328914958094088</v>
      </c>
      <c r="CE973" s="26">
        <f t="shared" si="505"/>
        <v>17.850070027873841</v>
      </c>
      <c r="CF973" s="18">
        <f t="shared" si="506"/>
        <v>699.99999999999989</v>
      </c>
      <c r="CG973" s="18"/>
      <c r="CZ973" s="18">
        <f t="shared" si="507"/>
        <v>700692.97147503344</v>
      </c>
      <c r="DC973" s="18">
        <f t="shared" si="498"/>
        <v>3926.9908169872415</v>
      </c>
      <c r="DD973" s="17">
        <f t="shared" si="508"/>
        <v>1</v>
      </c>
      <c r="DE973" s="17">
        <f t="shared" si="509"/>
        <v>1</v>
      </c>
      <c r="DF973" s="17">
        <f t="shared" si="510"/>
        <v>1</v>
      </c>
      <c r="DG973" s="17">
        <v>1</v>
      </c>
      <c r="DH973" s="17">
        <v>1</v>
      </c>
      <c r="DI973" s="17">
        <v>1</v>
      </c>
      <c r="DJ973" s="20" t="s">
        <v>981</v>
      </c>
      <c r="DK973" s="45"/>
      <c r="DL973" s="46"/>
      <c r="DN973" s="46"/>
      <c r="DO973" s="46"/>
      <c r="DP973" s="46"/>
      <c r="DU973" s="48"/>
    </row>
    <row r="974" spans="1:125" x14ac:dyDescent="0.2">
      <c r="A974" s="15" t="s">
        <v>105</v>
      </c>
      <c r="B974" s="10" t="s">
        <v>1074</v>
      </c>
      <c r="C974" s="11">
        <f t="shared" si="493"/>
        <v>9.6673089136265133</v>
      </c>
      <c r="D974" s="11">
        <f t="shared" si="516"/>
        <v>0</v>
      </c>
      <c r="E974" s="11">
        <f t="shared" si="516"/>
        <v>0</v>
      </c>
      <c r="F974" s="11">
        <f t="shared" si="516"/>
        <v>57</v>
      </c>
      <c r="G974" s="11">
        <f t="shared" si="515"/>
        <v>8</v>
      </c>
      <c r="H974" s="11">
        <f t="shared" si="515"/>
        <v>0</v>
      </c>
      <c r="I974" s="11">
        <f t="shared" si="515"/>
        <v>0</v>
      </c>
      <c r="J974" s="11">
        <f t="shared" si="515"/>
        <v>0</v>
      </c>
      <c r="K974" s="11">
        <f t="shared" si="515"/>
        <v>0</v>
      </c>
      <c r="L974" s="11">
        <f t="shared" si="515"/>
        <v>0</v>
      </c>
      <c r="M974" s="11">
        <f t="shared" si="491"/>
        <v>0</v>
      </c>
      <c r="N974" s="11">
        <f t="shared" si="489"/>
        <v>0</v>
      </c>
      <c r="O974" s="11">
        <f t="shared" si="489"/>
        <v>0</v>
      </c>
      <c r="P974" s="11">
        <f t="shared" ref="P974:T1024" si="517">IF($A974="x",BT974,"")</f>
        <v>0</v>
      </c>
      <c r="Q974" s="11">
        <f t="shared" si="517"/>
        <v>0</v>
      </c>
      <c r="R974" s="11">
        <f t="shared" si="517"/>
        <v>0</v>
      </c>
      <c r="S974" s="11">
        <f t="shared" si="517"/>
        <v>0</v>
      </c>
      <c r="T974" s="11">
        <f t="shared" si="517"/>
        <v>1231.5043202071988</v>
      </c>
      <c r="U974" s="40">
        <f t="shared" si="494"/>
        <v>0.1790707812546182</v>
      </c>
      <c r="V974" s="11">
        <f t="shared" si="488"/>
        <v>18.523332900038998</v>
      </c>
      <c r="W974" s="11">
        <f t="shared" si="488"/>
        <v>379457.26866384316</v>
      </c>
      <c r="X974" s="11">
        <f t="shared" si="488"/>
        <v>13314.2901285559</v>
      </c>
      <c r="Y974" s="11">
        <f t="shared" si="488"/>
        <v>19378.666666666664</v>
      </c>
      <c r="Z974" s="11">
        <f t="shared" si="488"/>
        <v>1.4554787735250081</v>
      </c>
      <c r="AA974" s="11">
        <f t="shared" si="488"/>
        <v>17.553489681541958</v>
      </c>
      <c r="AB974" s="11">
        <f t="shared" si="488"/>
        <v>784</v>
      </c>
      <c r="AC974" s="11">
        <f t="shared" si="488"/>
        <v>0</v>
      </c>
      <c r="AD974" s="11">
        <f t="shared" si="511"/>
        <v>0</v>
      </c>
      <c r="AE974" s="11">
        <f t="shared" si="511"/>
        <v>0</v>
      </c>
      <c r="AF974" s="11">
        <f t="shared" si="511"/>
        <v>0</v>
      </c>
      <c r="AG974" s="11">
        <f t="shared" si="511"/>
        <v>0</v>
      </c>
      <c r="AH974" s="11">
        <f t="shared" si="511"/>
        <v>0</v>
      </c>
      <c r="AI974" s="11">
        <f t="shared" si="511"/>
        <v>0</v>
      </c>
      <c r="AJ974" s="11">
        <f t="shared" si="511"/>
        <v>0</v>
      </c>
      <c r="AK974" s="11">
        <f t="shared" si="511"/>
        <v>0</v>
      </c>
      <c r="AL974" s="11">
        <f t="shared" si="511"/>
        <v>0</v>
      </c>
      <c r="AM974" s="11">
        <f t="shared" si="511"/>
        <v>0</v>
      </c>
      <c r="AN974" s="11">
        <f t="shared" si="511"/>
        <v>0</v>
      </c>
      <c r="AO974" s="11">
        <f t="shared" si="511"/>
        <v>0</v>
      </c>
      <c r="AP974" s="11">
        <f t="shared" si="511"/>
        <v>0</v>
      </c>
      <c r="AQ974" s="11">
        <f t="shared" si="511"/>
        <v>0</v>
      </c>
      <c r="AR974" s="11">
        <f t="shared" si="511"/>
        <v>0</v>
      </c>
      <c r="AS974" s="11">
        <f t="shared" si="511"/>
        <v>0</v>
      </c>
      <c r="AT974" s="11">
        <f t="shared" si="514"/>
        <v>0</v>
      </c>
      <c r="AU974" s="11">
        <f t="shared" si="514"/>
        <v>0</v>
      </c>
      <c r="AV974" s="11">
        <f t="shared" si="514"/>
        <v>758914.53732768632</v>
      </c>
      <c r="AW974" s="11">
        <f t="shared" si="514"/>
        <v>0</v>
      </c>
      <c r="AX974" s="11">
        <f t="shared" si="514"/>
        <v>0</v>
      </c>
      <c r="AY974" s="11">
        <f t="shared" si="513"/>
        <v>3771.4819806345467</v>
      </c>
      <c r="AZ974" s="11">
        <f t="shared" si="513"/>
        <v>1</v>
      </c>
      <c r="BA974" s="11">
        <f t="shared" si="512"/>
        <v>1</v>
      </c>
      <c r="BB974" s="11">
        <f t="shared" si="512"/>
        <v>1</v>
      </c>
      <c r="BC974" s="11">
        <f t="shared" si="512"/>
        <v>1</v>
      </c>
      <c r="BD974" s="11">
        <f t="shared" si="512"/>
        <v>1</v>
      </c>
      <c r="BE974" s="11">
        <f t="shared" si="512"/>
        <v>1</v>
      </c>
      <c r="BF974" s="15" t="str">
        <f t="shared" si="495"/>
        <v>ČSN 42 5715</v>
      </c>
      <c r="BG974" s="44">
        <v>9.6673089136265133</v>
      </c>
      <c r="BJ974" s="17">
        <f t="shared" si="496"/>
        <v>57</v>
      </c>
      <c r="BK974" s="17">
        <f t="shared" si="497"/>
        <v>8</v>
      </c>
      <c r="BX974" s="18">
        <f t="shared" si="499"/>
        <v>1231.5043202071988</v>
      </c>
      <c r="BY974" s="42">
        <v>0.1790707812546182</v>
      </c>
      <c r="BZ974" s="43">
        <f t="shared" si="500"/>
        <v>18.523332900038998</v>
      </c>
      <c r="CA974" s="18">
        <f t="shared" si="501"/>
        <v>379457.26866384316</v>
      </c>
      <c r="CB974" s="18">
        <f t="shared" si="502"/>
        <v>13314.2901285559</v>
      </c>
      <c r="CC974" s="18">
        <f t="shared" si="503"/>
        <v>19378.666666666664</v>
      </c>
      <c r="CD974" s="25">
        <f t="shared" si="504"/>
        <v>1.4554787735250081</v>
      </c>
      <c r="CE974" s="26">
        <f t="shared" si="505"/>
        <v>17.553489681541958</v>
      </c>
      <c r="CF974" s="18">
        <f t="shared" si="506"/>
        <v>784</v>
      </c>
      <c r="CG974" s="18"/>
      <c r="CZ974" s="18">
        <f t="shared" si="507"/>
        <v>758914.53732768632</v>
      </c>
      <c r="DC974" s="18">
        <f t="shared" si="498"/>
        <v>3771.4819806345467</v>
      </c>
      <c r="DD974" s="17">
        <f t="shared" si="508"/>
        <v>1</v>
      </c>
      <c r="DE974" s="17">
        <f t="shared" si="509"/>
        <v>1</v>
      </c>
      <c r="DF974" s="17">
        <f t="shared" si="510"/>
        <v>1</v>
      </c>
      <c r="DG974" s="17">
        <v>1</v>
      </c>
      <c r="DH974" s="17">
        <v>1</v>
      </c>
      <c r="DI974" s="17">
        <v>1</v>
      </c>
      <c r="DJ974" s="20" t="s">
        <v>981</v>
      </c>
      <c r="DK974" s="45"/>
      <c r="DL974" s="46"/>
      <c r="DN974" s="46"/>
      <c r="DO974" s="46"/>
      <c r="DP974" s="46"/>
      <c r="DU974" s="48"/>
    </row>
    <row r="975" spans="1:125" x14ac:dyDescent="0.2">
      <c r="A975" s="15" t="s">
        <v>105</v>
      </c>
      <c r="B975" s="10" t="s">
        <v>1075</v>
      </c>
      <c r="C975" s="11">
        <f t="shared" si="493"/>
        <v>10.653769006853707</v>
      </c>
      <c r="D975" s="11">
        <f t="shared" si="516"/>
        <v>0</v>
      </c>
      <c r="E975" s="11">
        <f t="shared" si="516"/>
        <v>0</v>
      </c>
      <c r="F975" s="11">
        <f t="shared" si="516"/>
        <v>57</v>
      </c>
      <c r="G975" s="11">
        <f t="shared" si="515"/>
        <v>9</v>
      </c>
      <c r="H975" s="11">
        <f t="shared" si="515"/>
        <v>0</v>
      </c>
      <c r="I975" s="11">
        <f t="shared" si="515"/>
        <v>0</v>
      </c>
      <c r="J975" s="11">
        <f t="shared" si="515"/>
        <v>0</v>
      </c>
      <c r="K975" s="11">
        <f t="shared" si="515"/>
        <v>0</v>
      </c>
      <c r="L975" s="11">
        <f t="shared" si="515"/>
        <v>0</v>
      </c>
      <c r="M975" s="11">
        <f t="shared" si="491"/>
        <v>0</v>
      </c>
      <c r="N975" s="11">
        <f t="shared" si="491"/>
        <v>0</v>
      </c>
      <c r="O975" s="11">
        <f t="shared" si="491"/>
        <v>0</v>
      </c>
      <c r="P975" s="11">
        <f t="shared" si="517"/>
        <v>0</v>
      </c>
      <c r="Q975" s="11">
        <f t="shared" si="517"/>
        <v>0</v>
      </c>
      <c r="R975" s="11">
        <f t="shared" si="517"/>
        <v>0</v>
      </c>
      <c r="S975" s="11">
        <f t="shared" si="517"/>
        <v>0</v>
      </c>
      <c r="T975" s="11">
        <f t="shared" si="517"/>
        <v>1357.1680263507906</v>
      </c>
      <c r="U975" s="40">
        <f t="shared" si="494"/>
        <v>0.1790707812546182</v>
      </c>
      <c r="V975" s="11">
        <f t="shared" si="488"/>
        <v>16.808209483368721</v>
      </c>
      <c r="W975" s="11">
        <f t="shared" si="488"/>
        <v>404605.71785582945</v>
      </c>
      <c r="X975" s="11">
        <f t="shared" si="488"/>
        <v>14196.691854590506</v>
      </c>
      <c r="Y975" s="11">
        <f t="shared" si="488"/>
        <v>20979</v>
      </c>
      <c r="Z975" s="11">
        <f t="shared" si="488"/>
        <v>1.4777386319909755</v>
      </c>
      <c r="AA975" s="11">
        <f t="shared" si="488"/>
        <v>17.266296649832007</v>
      </c>
      <c r="AB975" s="11">
        <f t="shared" si="488"/>
        <v>864</v>
      </c>
      <c r="AC975" s="11">
        <f t="shared" si="488"/>
        <v>0</v>
      </c>
      <c r="AD975" s="11">
        <f t="shared" si="511"/>
        <v>0</v>
      </c>
      <c r="AE975" s="11">
        <f t="shared" si="511"/>
        <v>0</v>
      </c>
      <c r="AF975" s="11">
        <f t="shared" si="511"/>
        <v>0</v>
      </c>
      <c r="AG975" s="11">
        <f t="shared" si="511"/>
        <v>0</v>
      </c>
      <c r="AH975" s="11">
        <f t="shared" si="511"/>
        <v>0</v>
      </c>
      <c r="AI975" s="11">
        <f t="shared" si="511"/>
        <v>0</v>
      </c>
      <c r="AJ975" s="11">
        <f t="shared" si="511"/>
        <v>0</v>
      </c>
      <c r="AK975" s="11">
        <f t="shared" si="511"/>
        <v>0</v>
      </c>
      <c r="AL975" s="11">
        <f t="shared" si="511"/>
        <v>0</v>
      </c>
      <c r="AM975" s="11">
        <f t="shared" si="511"/>
        <v>0</v>
      </c>
      <c r="AN975" s="11">
        <f t="shared" si="511"/>
        <v>0</v>
      </c>
      <c r="AO975" s="11">
        <f t="shared" si="511"/>
        <v>0</v>
      </c>
      <c r="AP975" s="11">
        <f t="shared" si="511"/>
        <v>0</v>
      </c>
      <c r="AQ975" s="11">
        <f t="shared" si="511"/>
        <v>0</v>
      </c>
      <c r="AR975" s="11">
        <f t="shared" si="511"/>
        <v>0</v>
      </c>
      <c r="AS975" s="11">
        <f t="shared" si="511"/>
        <v>0</v>
      </c>
      <c r="AT975" s="11">
        <f t="shared" si="514"/>
        <v>0</v>
      </c>
      <c r="AU975" s="11">
        <f t="shared" si="514"/>
        <v>0</v>
      </c>
      <c r="AV975" s="11">
        <f t="shared" si="514"/>
        <v>809211.43571165891</v>
      </c>
      <c r="AW975" s="11">
        <f t="shared" si="514"/>
        <v>0</v>
      </c>
      <c r="AX975" s="11">
        <f t="shared" si="514"/>
        <v>0</v>
      </c>
      <c r="AY975" s="11">
        <f t="shared" si="513"/>
        <v>3619.1147369354417</v>
      </c>
      <c r="AZ975" s="11">
        <f t="shared" si="513"/>
        <v>1</v>
      </c>
      <c r="BA975" s="11">
        <f t="shared" si="512"/>
        <v>1</v>
      </c>
      <c r="BB975" s="11">
        <f t="shared" si="512"/>
        <v>1</v>
      </c>
      <c r="BC975" s="11">
        <f t="shared" si="512"/>
        <v>1</v>
      </c>
      <c r="BD975" s="11">
        <f t="shared" si="512"/>
        <v>1</v>
      </c>
      <c r="BE975" s="11">
        <f t="shared" si="512"/>
        <v>1</v>
      </c>
      <c r="BF975" s="15" t="str">
        <f t="shared" si="495"/>
        <v>ČSN 42 5715</v>
      </c>
      <c r="BG975" s="44">
        <v>10.653769006853707</v>
      </c>
      <c r="BJ975" s="17">
        <f t="shared" si="496"/>
        <v>57</v>
      </c>
      <c r="BK975" s="17">
        <f t="shared" si="497"/>
        <v>9</v>
      </c>
      <c r="BX975" s="18">
        <f t="shared" si="499"/>
        <v>1357.1680263507906</v>
      </c>
      <c r="BY975" s="42">
        <v>0.1790707812546182</v>
      </c>
      <c r="BZ975" s="43">
        <f t="shared" si="500"/>
        <v>16.808209483368721</v>
      </c>
      <c r="CA975" s="18">
        <f t="shared" si="501"/>
        <v>404605.71785582945</v>
      </c>
      <c r="CB975" s="18">
        <f t="shared" si="502"/>
        <v>14196.691854590506</v>
      </c>
      <c r="CC975" s="18">
        <f t="shared" si="503"/>
        <v>20979</v>
      </c>
      <c r="CD975" s="25">
        <f t="shared" si="504"/>
        <v>1.4777386319909755</v>
      </c>
      <c r="CE975" s="26">
        <f t="shared" si="505"/>
        <v>17.266296649832007</v>
      </c>
      <c r="CF975" s="18">
        <f t="shared" si="506"/>
        <v>864</v>
      </c>
      <c r="CG975" s="18"/>
      <c r="CZ975" s="18">
        <f t="shared" si="507"/>
        <v>809211.43571165891</v>
      </c>
      <c r="DC975" s="18">
        <f t="shared" si="498"/>
        <v>3619.1147369354417</v>
      </c>
      <c r="DD975" s="17">
        <f t="shared" si="508"/>
        <v>1</v>
      </c>
      <c r="DE975" s="17">
        <f t="shared" si="509"/>
        <v>1</v>
      </c>
      <c r="DF975" s="17">
        <f t="shared" si="510"/>
        <v>1</v>
      </c>
      <c r="DG975" s="17">
        <v>1</v>
      </c>
      <c r="DH975" s="17">
        <v>1</v>
      </c>
      <c r="DI975" s="17">
        <v>1</v>
      </c>
      <c r="DJ975" s="20" t="s">
        <v>981</v>
      </c>
      <c r="DK975" s="45"/>
      <c r="DL975" s="46"/>
      <c r="DN975" s="46"/>
      <c r="DO975" s="46"/>
      <c r="DP975" s="46"/>
      <c r="DU975" s="48"/>
    </row>
    <row r="976" spans="1:125" x14ac:dyDescent="0.2">
      <c r="A976" s="15" t="s">
        <v>105</v>
      </c>
      <c r="B976" s="10" t="s">
        <v>1076</v>
      </c>
      <c r="C976" s="11">
        <f t="shared" si="493"/>
        <v>11.590906095419541</v>
      </c>
      <c r="D976" s="11">
        <f t="shared" si="516"/>
        <v>0</v>
      </c>
      <c r="E976" s="11">
        <f t="shared" si="516"/>
        <v>0</v>
      </c>
      <c r="F976" s="11">
        <f t="shared" si="516"/>
        <v>57</v>
      </c>
      <c r="G976" s="11">
        <f t="shared" si="515"/>
        <v>10</v>
      </c>
      <c r="H976" s="11">
        <f t="shared" si="515"/>
        <v>0</v>
      </c>
      <c r="I976" s="11">
        <f t="shared" si="515"/>
        <v>0</v>
      </c>
      <c r="J976" s="11">
        <f t="shared" si="515"/>
        <v>0</v>
      </c>
      <c r="K976" s="11">
        <f t="shared" si="515"/>
        <v>0</v>
      </c>
      <c r="L976" s="11">
        <f t="shared" si="515"/>
        <v>0</v>
      </c>
      <c r="M976" s="11">
        <f t="shared" si="491"/>
        <v>0</v>
      </c>
      <c r="N976" s="11">
        <f t="shared" si="491"/>
        <v>0</v>
      </c>
      <c r="O976" s="11">
        <f t="shared" si="491"/>
        <v>0</v>
      </c>
      <c r="P976" s="11">
        <f t="shared" si="517"/>
        <v>0</v>
      </c>
      <c r="Q976" s="11">
        <f t="shared" si="517"/>
        <v>0</v>
      </c>
      <c r="R976" s="11">
        <f t="shared" si="517"/>
        <v>0</v>
      </c>
      <c r="S976" s="11">
        <f t="shared" si="517"/>
        <v>0</v>
      </c>
      <c r="T976" s="11">
        <f t="shared" si="517"/>
        <v>1476.5485471872028</v>
      </c>
      <c r="U976" s="40">
        <f t="shared" si="494"/>
        <v>0.1790707812546182</v>
      </c>
      <c r="V976" s="11">
        <f t="shared" si="488"/>
        <v>15.449247865564441</v>
      </c>
      <c r="W976" s="11">
        <f t="shared" si="488"/>
        <v>426168.8244319064</v>
      </c>
      <c r="X976" s="11">
        <f t="shared" si="488"/>
        <v>14953.292085330049</v>
      </c>
      <c r="Y976" s="11">
        <f t="shared" si="488"/>
        <v>22423.333333333332</v>
      </c>
      <c r="Z976" s="11">
        <f t="shared" si="488"/>
        <v>1.4995583049789938</v>
      </c>
      <c r="AA976" s="11">
        <f t="shared" si="488"/>
        <v>16.988967008032006</v>
      </c>
      <c r="AB976" s="11">
        <f t="shared" si="488"/>
        <v>940</v>
      </c>
      <c r="AC976" s="11">
        <f t="shared" ref="AC976:AL1002" si="518">IF($A976="x",CG976,"")</f>
        <v>0</v>
      </c>
      <c r="AD976" s="11">
        <f t="shared" si="511"/>
        <v>0</v>
      </c>
      <c r="AE976" s="11">
        <f t="shared" si="511"/>
        <v>0</v>
      </c>
      <c r="AF976" s="11">
        <f t="shared" si="511"/>
        <v>0</v>
      </c>
      <c r="AG976" s="11">
        <f t="shared" si="511"/>
        <v>0</v>
      </c>
      <c r="AH976" s="11">
        <f t="shared" si="511"/>
        <v>0</v>
      </c>
      <c r="AI976" s="11">
        <f t="shared" si="511"/>
        <v>0</v>
      </c>
      <c r="AJ976" s="11">
        <f t="shared" si="511"/>
        <v>0</v>
      </c>
      <c r="AK976" s="11">
        <f t="shared" si="511"/>
        <v>0</v>
      </c>
      <c r="AL976" s="11">
        <f t="shared" si="511"/>
        <v>0</v>
      </c>
      <c r="AM976" s="11">
        <f t="shared" ref="AM976:AS1012" si="519">IF($A976="x",CQ976,"")</f>
        <v>0</v>
      </c>
      <c r="AN976" s="11">
        <f t="shared" si="519"/>
        <v>0</v>
      </c>
      <c r="AO976" s="11">
        <f t="shared" si="519"/>
        <v>0</v>
      </c>
      <c r="AP976" s="11">
        <f t="shared" si="519"/>
        <v>0</v>
      </c>
      <c r="AQ976" s="11">
        <f t="shared" si="519"/>
        <v>0</v>
      </c>
      <c r="AR976" s="11">
        <f t="shared" si="519"/>
        <v>0</v>
      </c>
      <c r="AS976" s="11">
        <f t="shared" si="519"/>
        <v>0</v>
      </c>
      <c r="AT976" s="11">
        <f t="shared" si="514"/>
        <v>0</v>
      </c>
      <c r="AU976" s="11">
        <f t="shared" si="514"/>
        <v>0</v>
      </c>
      <c r="AV976" s="11">
        <f t="shared" si="514"/>
        <v>852337.64886381279</v>
      </c>
      <c r="AW976" s="11">
        <f t="shared" si="514"/>
        <v>0</v>
      </c>
      <c r="AX976" s="11">
        <f t="shared" si="514"/>
        <v>0</v>
      </c>
      <c r="AY976" s="11">
        <f t="shared" si="513"/>
        <v>3469.8890858899267</v>
      </c>
      <c r="AZ976" s="11">
        <f t="shared" si="513"/>
        <v>1</v>
      </c>
      <c r="BA976" s="11">
        <f t="shared" si="512"/>
        <v>1</v>
      </c>
      <c r="BB976" s="11">
        <f t="shared" si="512"/>
        <v>1</v>
      </c>
      <c r="BC976" s="11">
        <f t="shared" si="512"/>
        <v>1</v>
      </c>
      <c r="BD976" s="11">
        <f t="shared" si="512"/>
        <v>1</v>
      </c>
      <c r="BE976" s="11">
        <f t="shared" si="512"/>
        <v>1</v>
      </c>
      <c r="BF976" s="15" t="str">
        <f t="shared" si="495"/>
        <v>ČSN 42 5715</v>
      </c>
      <c r="BG976" s="44">
        <v>11.590906095419541</v>
      </c>
      <c r="BJ976" s="17">
        <f t="shared" si="496"/>
        <v>57</v>
      </c>
      <c r="BK976" s="17">
        <f t="shared" si="497"/>
        <v>10</v>
      </c>
      <c r="BX976" s="18">
        <f t="shared" si="499"/>
        <v>1476.5485471872028</v>
      </c>
      <c r="BY976" s="42">
        <v>0.1790707812546182</v>
      </c>
      <c r="BZ976" s="43">
        <f t="shared" si="500"/>
        <v>15.449247865564441</v>
      </c>
      <c r="CA976" s="18">
        <f t="shared" si="501"/>
        <v>426168.8244319064</v>
      </c>
      <c r="CB976" s="18">
        <f t="shared" si="502"/>
        <v>14953.292085330049</v>
      </c>
      <c r="CC976" s="18">
        <f t="shared" si="503"/>
        <v>22423.333333333332</v>
      </c>
      <c r="CD976" s="25">
        <f t="shared" si="504"/>
        <v>1.4995583049789938</v>
      </c>
      <c r="CE976" s="26">
        <f t="shared" si="505"/>
        <v>16.988967008032006</v>
      </c>
      <c r="CF976" s="18">
        <f t="shared" si="506"/>
        <v>940</v>
      </c>
      <c r="CG976" s="18"/>
      <c r="CZ976" s="18">
        <f t="shared" si="507"/>
        <v>852337.64886381279</v>
      </c>
      <c r="DC976" s="18">
        <f t="shared" si="498"/>
        <v>3469.8890858899267</v>
      </c>
      <c r="DD976" s="17">
        <f t="shared" si="508"/>
        <v>1</v>
      </c>
      <c r="DE976" s="17">
        <f t="shared" si="509"/>
        <v>1</v>
      </c>
      <c r="DF976" s="17">
        <f t="shared" si="510"/>
        <v>1</v>
      </c>
      <c r="DG976" s="17">
        <v>1</v>
      </c>
      <c r="DH976" s="17">
        <v>1</v>
      </c>
      <c r="DI976" s="17">
        <v>1</v>
      </c>
      <c r="DJ976" s="20" t="s">
        <v>981</v>
      </c>
      <c r="DK976" s="45"/>
      <c r="DL976" s="46"/>
      <c r="DN976" s="46"/>
      <c r="DO976" s="46"/>
      <c r="DP976" s="46"/>
      <c r="DU976" s="48"/>
    </row>
    <row r="977" spans="1:125" x14ac:dyDescent="0.2">
      <c r="A977" s="15" t="s">
        <v>105</v>
      </c>
      <c r="B977" s="10" t="s">
        <v>1077</v>
      </c>
      <c r="C977" s="11">
        <f t="shared" si="493"/>
        <v>4.2171168985462595</v>
      </c>
      <c r="D977" s="11">
        <f t="shared" si="516"/>
        <v>0</v>
      </c>
      <c r="E977" s="11">
        <f t="shared" si="516"/>
        <v>0</v>
      </c>
      <c r="F977" s="11">
        <f t="shared" si="516"/>
        <v>60</v>
      </c>
      <c r="G977" s="11">
        <f t="shared" si="515"/>
        <v>3</v>
      </c>
      <c r="H977" s="11">
        <f t="shared" si="515"/>
        <v>0</v>
      </c>
      <c r="I977" s="11">
        <f t="shared" si="515"/>
        <v>0</v>
      </c>
      <c r="J977" s="11">
        <f t="shared" si="515"/>
        <v>0</v>
      </c>
      <c r="K977" s="11">
        <f t="shared" si="515"/>
        <v>0</v>
      </c>
      <c r="L977" s="11">
        <f t="shared" si="515"/>
        <v>0</v>
      </c>
      <c r="M977" s="11">
        <f t="shared" si="491"/>
        <v>0</v>
      </c>
      <c r="N977" s="11">
        <f t="shared" si="491"/>
        <v>0</v>
      </c>
      <c r="O977" s="11">
        <f t="shared" si="491"/>
        <v>0</v>
      </c>
      <c r="P977" s="11">
        <f t="shared" si="517"/>
        <v>0</v>
      </c>
      <c r="Q977" s="11">
        <f t="shared" si="517"/>
        <v>0</v>
      </c>
      <c r="R977" s="11">
        <f t="shared" si="517"/>
        <v>0</v>
      </c>
      <c r="S977" s="11">
        <f t="shared" si="517"/>
        <v>0</v>
      </c>
      <c r="T977" s="11">
        <f t="shared" si="517"/>
        <v>537.21234376385462</v>
      </c>
      <c r="U977" s="40">
        <f t="shared" si="494"/>
        <v>0.18849555921538758</v>
      </c>
      <c r="V977" s="11">
        <f t="shared" ref="V977:AF1009" si="520">IF($A977="x",BZ977,"")</f>
        <v>44.697731590121805</v>
      </c>
      <c r="W977" s="11">
        <f t="shared" si="520"/>
        <v>218779.7269978298</v>
      </c>
      <c r="X977" s="11">
        <f t="shared" si="520"/>
        <v>7292.6575665943265</v>
      </c>
      <c r="Y977" s="11">
        <f t="shared" si="520"/>
        <v>9755.9999999999964</v>
      </c>
      <c r="Z977" s="11">
        <f t="shared" si="520"/>
        <v>1.3377839163447862</v>
      </c>
      <c r="AA977" s="11">
        <f t="shared" si="520"/>
        <v>20.180436070610565</v>
      </c>
      <c r="AB977" s="11">
        <f t="shared" si="520"/>
        <v>342</v>
      </c>
      <c r="AC977" s="11">
        <f t="shared" si="518"/>
        <v>0</v>
      </c>
      <c r="AD977" s="11">
        <f t="shared" si="518"/>
        <v>0</v>
      </c>
      <c r="AE977" s="11">
        <f t="shared" si="518"/>
        <v>0</v>
      </c>
      <c r="AF977" s="11">
        <f t="shared" si="518"/>
        <v>0</v>
      </c>
      <c r="AG977" s="11">
        <f t="shared" si="518"/>
        <v>0</v>
      </c>
      <c r="AH977" s="11">
        <f t="shared" si="518"/>
        <v>0</v>
      </c>
      <c r="AI977" s="11">
        <f t="shared" si="518"/>
        <v>0</v>
      </c>
      <c r="AJ977" s="11">
        <f t="shared" si="518"/>
        <v>0</v>
      </c>
      <c r="AK977" s="11">
        <f t="shared" si="518"/>
        <v>0</v>
      </c>
      <c r="AL977" s="11">
        <f t="shared" si="518"/>
        <v>0</v>
      </c>
      <c r="AM977" s="11">
        <f t="shared" si="519"/>
        <v>0</v>
      </c>
      <c r="AN977" s="11">
        <f t="shared" si="519"/>
        <v>0</v>
      </c>
      <c r="AO977" s="11">
        <f t="shared" si="519"/>
        <v>0</v>
      </c>
      <c r="AP977" s="11">
        <f t="shared" si="519"/>
        <v>0</v>
      </c>
      <c r="AQ977" s="11">
        <f t="shared" si="519"/>
        <v>0</v>
      </c>
      <c r="AR977" s="11">
        <f t="shared" si="519"/>
        <v>0</v>
      </c>
      <c r="AS977" s="11">
        <f t="shared" si="519"/>
        <v>0</v>
      </c>
      <c r="AT977" s="11">
        <f t="shared" si="514"/>
        <v>0</v>
      </c>
      <c r="AU977" s="11">
        <f t="shared" si="514"/>
        <v>0</v>
      </c>
      <c r="AV977" s="11">
        <f t="shared" si="514"/>
        <v>437559.4539956596</v>
      </c>
      <c r="AW977" s="11">
        <f t="shared" si="514"/>
        <v>0</v>
      </c>
      <c r="AX977" s="11">
        <f t="shared" si="514"/>
        <v>0</v>
      </c>
      <c r="AY977" s="11">
        <f t="shared" si="513"/>
        <v>5103.5172657566191</v>
      </c>
      <c r="AZ977" s="11">
        <f t="shared" si="513"/>
        <v>1</v>
      </c>
      <c r="BA977" s="11">
        <f t="shared" si="512"/>
        <v>1</v>
      </c>
      <c r="BB977" s="11">
        <f t="shared" si="512"/>
        <v>1</v>
      </c>
      <c r="BC977" s="11">
        <f t="shared" si="512"/>
        <v>1</v>
      </c>
      <c r="BD977" s="11">
        <f t="shared" si="512"/>
        <v>1</v>
      </c>
      <c r="BE977" s="11">
        <f t="shared" si="512"/>
        <v>1</v>
      </c>
      <c r="BF977" s="15" t="str">
        <f t="shared" si="495"/>
        <v>ČSN 42 5715</v>
      </c>
      <c r="BG977" s="44">
        <v>4.2171168985462595</v>
      </c>
      <c r="BJ977" s="17">
        <f t="shared" si="496"/>
        <v>60</v>
      </c>
      <c r="BK977" s="17">
        <f t="shared" si="497"/>
        <v>3</v>
      </c>
      <c r="BX977" s="18">
        <f t="shared" si="499"/>
        <v>537.21234376385462</v>
      </c>
      <c r="BY977" s="42">
        <v>0.18849555921538758</v>
      </c>
      <c r="BZ977" s="43">
        <f t="shared" si="500"/>
        <v>44.697731590121805</v>
      </c>
      <c r="CA977" s="18">
        <f t="shared" si="501"/>
        <v>218779.7269978298</v>
      </c>
      <c r="CB977" s="18">
        <f t="shared" si="502"/>
        <v>7292.6575665943265</v>
      </c>
      <c r="CC977" s="18">
        <f t="shared" si="503"/>
        <v>9755.9999999999964</v>
      </c>
      <c r="CD977" s="25">
        <f t="shared" si="504"/>
        <v>1.3377839163447862</v>
      </c>
      <c r="CE977" s="26">
        <f t="shared" si="505"/>
        <v>20.180436070610565</v>
      </c>
      <c r="CF977" s="18">
        <f t="shared" si="506"/>
        <v>342</v>
      </c>
      <c r="CG977" s="18"/>
      <c r="CZ977" s="18">
        <f t="shared" si="507"/>
        <v>437559.4539956596</v>
      </c>
      <c r="DC977" s="18">
        <f t="shared" si="498"/>
        <v>5103.5172657566191</v>
      </c>
      <c r="DD977" s="17">
        <f t="shared" si="508"/>
        <v>1</v>
      </c>
      <c r="DE977" s="17">
        <f t="shared" si="509"/>
        <v>1</v>
      </c>
      <c r="DF977" s="17">
        <f t="shared" si="510"/>
        <v>1</v>
      </c>
      <c r="DG977" s="17">
        <v>1</v>
      </c>
      <c r="DH977" s="17">
        <v>1</v>
      </c>
      <c r="DI977" s="17">
        <v>1</v>
      </c>
      <c r="DJ977" s="20" t="s">
        <v>981</v>
      </c>
      <c r="DK977" s="45"/>
      <c r="DL977" s="46"/>
      <c r="DN977" s="46"/>
      <c r="DO977" s="46"/>
      <c r="DP977" s="46"/>
      <c r="DU977" s="48"/>
    </row>
    <row r="978" spans="1:125" x14ac:dyDescent="0.2">
      <c r="A978" s="15" t="s">
        <v>105</v>
      </c>
      <c r="B978" s="10" t="s">
        <v>1078</v>
      </c>
      <c r="C978" s="11">
        <f t="shared" si="493"/>
        <v>4.8768120858919444</v>
      </c>
      <c r="D978" s="11">
        <f t="shared" si="516"/>
        <v>0</v>
      </c>
      <c r="E978" s="11">
        <f t="shared" si="516"/>
        <v>0</v>
      </c>
      <c r="F978" s="11">
        <f t="shared" si="516"/>
        <v>60</v>
      </c>
      <c r="G978" s="11">
        <f t="shared" si="515"/>
        <v>3.5</v>
      </c>
      <c r="H978" s="11">
        <f t="shared" si="515"/>
        <v>0</v>
      </c>
      <c r="I978" s="11">
        <f t="shared" si="515"/>
        <v>0</v>
      </c>
      <c r="J978" s="11">
        <f t="shared" si="515"/>
        <v>0</v>
      </c>
      <c r="K978" s="11">
        <f t="shared" si="515"/>
        <v>0</v>
      </c>
      <c r="L978" s="11">
        <f t="shared" si="515"/>
        <v>0</v>
      </c>
      <c r="M978" s="11">
        <f t="shared" si="491"/>
        <v>0</v>
      </c>
      <c r="N978" s="11">
        <f t="shared" si="491"/>
        <v>0</v>
      </c>
      <c r="O978" s="11">
        <f t="shared" si="491"/>
        <v>0</v>
      </c>
      <c r="P978" s="11">
        <f t="shared" si="517"/>
        <v>0</v>
      </c>
      <c r="Q978" s="11">
        <f t="shared" si="517"/>
        <v>0</v>
      </c>
      <c r="R978" s="11">
        <f t="shared" si="517"/>
        <v>0</v>
      </c>
      <c r="S978" s="11">
        <f t="shared" si="517"/>
        <v>0</v>
      </c>
      <c r="T978" s="11">
        <f t="shared" si="517"/>
        <v>621.24994724738156</v>
      </c>
      <c r="U978" s="40">
        <f t="shared" si="494"/>
        <v>0.18849555921538758</v>
      </c>
      <c r="V978" s="11">
        <f t="shared" si="520"/>
        <v>38.651388631660318</v>
      </c>
      <c r="W978" s="11">
        <f t="shared" si="520"/>
        <v>248849.43199427929</v>
      </c>
      <c r="X978" s="11">
        <f t="shared" si="520"/>
        <v>8294.9810664759771</v>
      </c>
      <c r="Y978" s="11">
        <f t="shared" si="520"/>
        <v>11187.166666666672</v>
      </c>
      <c r="Z978" s="11">
        <f t="shared" si="520"/>
        <v>1.3486669320897444</v>
      </c>
      <c r="AA978" s="11">
        <f t="shared" si="520"/>
        <v>20.014057559625435</v>
      </c>
      <c r="AB978" s="11">
        <f t="shared" si="520"/>
        <v>395.5</v>
      </c>
      <c r="AC978" s="11">
        <f t="shared" si="518"/>
        <v>0</v>
      </c>
      <c r="AD978" s="11">
        <f t="shared" si="518"/>
        <v>0</v>
      </c>
      <c r="AE978" s="11">
        <f t="shared" si="518"/>
        <v>0</v>
      </c>
      <c r="AF978" s="11">
        <f t="shared" si="518"/>
        <v>0</v>
      </c>
      <c r="AG978" s="11">
        <f t="shared" si="518"/>
        <v>0</v>
      </c>
      <c r="AH978" s="11">
        <f t="shared" si="518"/>
        <v>0</v>
      </c>
      <c r="AI978" s="11">
        <f t="shared" si="518"/>
        <v>0</v>
      </c>
      <c r="AJ978" s="11">
        <f t="shared" si="518"/>
        <v>0</v>
      </c>
      <c r="AK978" s="11">
        <f t="shared" si="518"/>
        <v>0</v>
      </c>
      <c r="AL978" s="11">
        <f t="shared" si="518"/>
        <v>0</v>
      </c>
      <c r="AM978" s="11">
        <f t="shared" si="519"/>
        <v>0</v>
      </c>
      <c r="AN978" s="11">
        <f t="shared" si="519"/>
        <v>0</v>
      </c>
      <c r="AO978" s="11">
        <f t="shared" si="519"/>
        <v>0</v>
      </c>
      <c r="AP978" s="11">
        <f t="shared" si="519"/>
        <v>0</v>
      </c>
      <c r="AQ978" s="11">
        <f t="shared" si="519"/>
        <v>0</v>
      </c>
      <c r="AR978" s="11">
        <f t="shared" si="519"/>
        <v>0</v>
      </c>
      <c r="AS978" s="11">
        <f t="shared" si="519"/>
        <v>0</v>
      </c>
      <c r="AT978" s="11">
        <f t="shared" si="514"/>
        <v>0</v>
      </c>
      <c r="AU978" s="11">
        <f t="shared" si="514"/>
        <v>0</v>
      </c>
      <c r="AV978" s="11">
        <f t="shared" si="514"/>
        <v>497698.86398855859</v>
      </c>
      <c r="AW978" s="11">
        <f t="shared" si="514"/>
        <v>0</v>
      </c>
      <c r="AX978" s="11">
        <f t="shared" si="514"/>
        <v>0</v>
      </c>
      <c r="AY978" s="11">
        <f t="shared" si="513"/>
        <v>5014.3745742110086</v>
      </c>
      <c r="AZ978" s="11">
        <f t="shared" si="513"/>
        <v>1</v>
      </c>
      <c r="BA978" s="11">
        <f t="shared" si="512"/>
        <v>1</v>
      </c>
      <c r="BB978" s="11">
        <f t="shared" si="512"/>
        <v>1</v>
      </c>
      <c r="BC978" s="11">
        <f t="shared" si="512"/>
        <v>1</v>
      </c>
      <c r="BD978" s="11">
        <f t="shared" si="512"/>
        <v>1</v>
      </c>
      <c r="BE978" s="11">
        <f t="shared" si="512"/>
        <v>1</v>
      </c>
      <c r="BF978" s="15" t="str">
        <f t="shared" si="495"/>
        <v>ČSN 42 5715</v>
      </c>
      <c r="BG978" s="44">
        <v>4.8768120858919444</v>
      </c>
      <c r="BJ978" s="17">
        <f t="shared" si="496"/>
        <v>60</v>
      </c>
      <c r="BK978" s="17">
        <f t="shared" si="497"/>
        <v>3.5</v>
      </c>
      <c r="BX978" s="18">
        <f t="shared" si="499"/>
        <v>621.24994724738156</v>
      </c>
      <c r="BY978" s="42">
        <v>0.18849555921538758</v>
      </c>
      <c r="BZ978" s="43">
        <f t="shared" si="500"/>
        <v>38.651388631660318</v>
      </c>
      <c r="CA978" s="18">
        <f t="shared" si="501"/>
        <v>248849.43199427929</v>
      </c>
      <c r="CB978" s="18">
        <f t="shared" si="502"/>
        <v>8294.9810664759771</v>
      </c>
      <c r="CC978" s="18">
        <f t="shared" si="503"/>
        <v>11187.166666666672</v>
      </c>
      <c r="CD978" s="25">
        <f t="shared" si="504"/>
        <v>1.3486669320897444</v>
      </c>
      <c r="CE978" s="26">
        <f t="shared" si="505"/>
        <v>20.014057559625435</v>
      </c>
      <c r="CF978" s="18">
        <f t="shared" si="506"/>
        <v>395.5</v>
      </c>
      <c r="CG978" s="18"/>
      <c r="CZ978" s="18">
        <f t="shared" si="507"/>
        <v>497698.86398855859</v>
      </c>
      <c r="DC978" s="18">
        <f t="shared" si="498"/>
        <v>5014.3745742110086</v>
      </c>
      <c r="DD978" s="17">
        <f t="shared" si="508"/>
        <v>1</v>
      </c>
      <c r="DE978" s="17">
        <f t="shared" si="509"/>
        <v>1</v>
      </c>
      <c r="DF978" s="17">
        <f t="shared" si="510"/>
        <v>1</v>
      </c>
      <c r="DG978" s="17">
        <v>1</v>
      </c>
      <c r="DH978" s="17">
        <v>1</v>
      </c>
      <c r="DI978" s="17">
        <v>1</v>
      </c>
      <c r="DJ978" s="20" t="s">
        <v>981</v>
      </c>
      <c r="DK978" s="45"/>
      <c r="DL978" s="46"/>
      <c r="DN978" s="46"/>
      <c r="DO978" s="46"/>
      <c r="DP978" s="46"/>
      <c r="DU978" s="48"/>
    </row>
    <row r="979" spans="1:125" x14ac:dyDescent="0.2">
      <c r="A979" s="15" t="s">
        <v>105</v>
      </c>
      <c r="B979" s="10" t="s">
        <v>1079</v>
      </c>
      <c r="C979" s="11">
        <f t="shared" si="493"/>
        <v>5.5241765220722909</v>
      </c>
      <c r="D979" s="11">
        <f t="shared" si="516"/>
        <v>0</v>
      </c>
      <c r="E979" s="11">
        <f t="shared" si="516"/>
        <v>0</v>
      </c>
      <c r="F979" s="11">
        <f t="shared" si="516"/>
        <v>60</v>
      </c>
      <c r="G979" s="11">
        <f t="shared" si="515"/>
        <v>4</v>
      </c>
      <c r="H979" s="11">
        <f t="shared" si="515"/>
        <v>0</v>
      </c>
      <c r="I979" s="11">
        <f t="shared" si="515"/>
        <v>0</v>
      </c>
      <c r="J979" s="11">
        <f t="shared" si="515"/>
        <v>0</v>
      </c>
      <c r="K979" s="11">
        <f t="shared" si="515"/>
        <v>0</v>
      </c>
      <c r="L979" s="11">
        <f t="shared" si="515"/>
        <v>0</v>
      </c>
      <c r="M979" s="11">
        <f t="shared" si="491"/>
        <v>0</v>
      </c>
      <c r="N979" s="11">
        <f t="shared" si="491"/>
        <v>0</v>
      </c>
      <c r="O979" s="11">
        <f t="shared" si="491"/>
        <v>0</v>
      </c>
      <c r="P979" s="11">
        <f t="shared" si="517"/>
        <v>0</v>
      </c>
      <c r="Q979" s="11">
        <f t="shared" si="517"/>
        <v>0</v>
      </c>
      <c r="R979" s="11">
        <f t="shared" si="517"/>
        <v>0</v>
      </c>
      <c r="S979" s="11">
        <f t="shared" si="517"/>
        <v>0</v>
      </c>
      <c r="T979" s="11">
        <f t="shared" si="517"/>
        <v>703.71675440411366</v>
      </c>
      <c r="U979" s="40">
        <f t="shared" si="494"/>
        <v>0.18849555921538758</v>
      </c>
      <c r="V979" s="11">
        <f t="shared" si="520"/>
        <v>34.121929026387626</v>
      </c>
      <c r="W979" s="11">
        <f t="shared" si="520"/>
        <v>277264.40123522078</v>
      </c>
      <c r="X979" s="11">
        <f t="shared" si="520"/>
        <v>9242.1467078406931</v>
      </c>
      <c r="Y979" s="11">
        <f t="shared" si="520"/>
        <v>12565.333333333328</v>
      </c>
      <c r="Z979" s="11">
        <f t="shared" si="520"/>
        <v>1.3595686944325789</v>
      </c>
      <c r="AA979" s="11">
        <f t="shared" si="520"/>
        <v>19.849433241279208</v>
      </c>
      <c r="AB979" s="11">
        <f t="shared" si="520"/>
        <v>448</v>
      </c>
      <c r="AC979" s="11">
        <f t="shared" si="518"/>
        <v>0</v>
      </c>
      <c r="AD979" s="11">
        <f t="shared" si="518"/>
        <v>0</v>
      </c>
      <c r="AE979" s="11">
        <f t="shared" si="518"/>
        <v>0</v>
      </c>
      <c r="AF979" s="11">
        <f t="shared" si="518"/>
        <v>0</v>
      </c>
      <c r="AG979" s="11">
        <f t="shared" si="518"/>
        <v>0</v>
      </c>
      <c r="AH979" s="11">
        <f t="shared" si="518"/>
        <v>0</v>
      </c>
      <c r="AI979" s="11">
        <f t="shared" si="518"/>
        <v>0</v>
      </c>
      <c r="AJ979" s="11">
        <f t="shared" si="518"/>
        <v>0</v>
      </c>
      <c r="AK979" s="11">
        <f t="shared" si="518"/>
        <v>0</v>
      </c>
      <c r="AL979" s="11">
        <f t="shared" si="518"/>
        <v>0</v>
      </c>
      <c r="AM979" s="11">
        <f t="shared" si="519"/>
        <v>0</v>
      </c>
      <c r="AN979" s="11">
        <f t="shared" si="519"/>
        <v>0</v>
      </c>
      <c r="AO979" s="11">
        <f t="shared" si="519"/>
        <v>0</v>
      </c>
      <c r="AP979" s="11">
        <f t="shared" si="519"/>
        <v>0</v>
      </c>
      <c r="AQ979" s="11">
        <f t="shared" si="519"/>
        <v>0</v>
      </c>
      <c r="AR979" s="11">
        <f t="shared" si="519"/>
        <v>0</v>
      </c>
      <c r="AS979" s="11">
        <f t="shared" si="519"/>
        <v>0</v>
      </c>
      <c r="AT979" s="11">
        <f t="shared" si="514"/>
        <v>0</v>
      </c>
      <c r="AU979" s="11">
        <f t="shared" si="514"/>
        <v>0</v>
      </c>
      <c r="AV979" s="11">
        <f t="shared" si="514"/>
        <v>554528.80247044156</v>
      </c>
      <c r="AW979" s="11">
        <f t="shared" si="514"/>
        <v>0</v>
      </c>
      <c r="AX979" s="11">
        <f t="shared" si="514"/>
        <v>0</v>
      </c>
      <c r="AY979" s="11">
        <f t="shared" si="513"/>
        <v>4926.0172808287953</v>
      </c>
      <c r="AZ979" s="11">
        <f t="shared" si="513"/>
        <v>1</v>
      </c>
      <c r="BA979" s="11">
        <f t="shared" si="512"/>
        <v>1</v>
      </c>
      <c r="BB979" s="11">
        <f t="shared" si="512"/>
        <v>1</v>
      </c>
      <c r="BC979" s="11">
        <f t="shared" si="512"/>
        <v>1</v>
      </c>
      <c r="BD979" s="11">
        <f t="shared" si="512"/>
        <v>1</v>
      </c>
      <c r="BE979" s="11">
        <f t="shared" si="512"/>
        <v>1</v>
      </c>
      <c r="BF979" s="15" t="str">
        <f t="shared" si="495"/>
        <v>ČSN 42 5715</v>
      </c>
      <c r="BG979" s="44">
        <v>5.5241765220722909</v>
      </c>
      <c r="BJ979" s="17">
        <f t="shared" si="496"/>
        <v>60</v>
      </c>
      <c r="BK979" s="17">
        <f t="shared" si="497"/>
        <v>4</v>
      </c>
      <c r="BX979" s="18">
        <f t="shared" si="499"/>
        <v>703.71675440411366</v>
      </c>
      <c r="BY979" s="42">
        <v>0.18849555921538758</v>
      </c>
      <c r="BZ979" s="43">
        <f t="shared" si="500"/>
        <v>34.121929026387626</v>
      </c>
      <c r="CA979" s="18">
        <f t="shared" si="501"/>
        <v>277264.40123522078</v>
      </c>
      <c r="CB979" s="18">
        <f t="shared" si="502"/>
        <v>9242.1467078406931</v>
      </c>
      <c r="CC979" s="18">
        <f t="shared" si="503"/>
        <v>12565.333333333328</v>
      </c>
      <c r="CD979" s="25">
        <f t="shared" si="504"/>
        <v>1.3595686944325789</v>
      </c>
      <c r="CE979" s="26">
        <f t="shared" si="505"/>
        <v>19.849433241279208</v>
      </c>
      <c r="CF979" s="18">
        <f t="shared" si="506"/>
        <v>448</v>
      </c>
      <c r="CG979" s="18"/>
      <c r="CZ979" s="18">
        <f t="shared" si="507"/>
        <v>554528.80247044156</v>
      </c>
      <c r="DC979" s="18">
        <f t="shared" si="498"/>
        <v>4926.0172808287953</v>
      </c>
      <c r="DD979" s="17">
        <f t="shared" si="508"/>
        <v>1</v>
      </c>
      <c r="DE979" s="17">
        <f t="shared" si="509"/>
        <v>1</v>
      </c>
      <c r="DF979" s="17">
        <f t="shared" si="510"/>
        <v>1</v>
      </c>
      <c r="DG979" s="17">
        <v>1</v>
      </c>
      <c r="DH979" s="17">
        <v>1</v>
      </c>
      <c r="DI979" s="17">
        <v>1</v>
      </c>
      <c r="DJ979" s="20" t="s">
        <v>981</v>
      </c>
      <c r="DK979" s="45"/>
      <c r="DL979" s="46"/>
      <c r="DN979" s="46"/>
      <c r="DO979" s="46"/>
      <c r="DP979" s="46"/>
      <c r="DU979" s="48"/>
    </row>
    <row r="980" spans="1:125" x14ac:dyDescent="0.2">
      <c r="A980" s="15" t="s">
        <v>105</v>
      </c>
      <c r="B980" s="10" t="s">
        <v>1080</v>
      </c>
      <c r="C980" s="11">
        <f t="shared" si="493"/>
        <v>6.1592102070872992</v>
      </c>
      <c r="D980" s="11">
        <f t="shared" si="516"/>
        <v>0</v>
      </c>
      <c r="E980" s="11">
        <f t="shared" si="516"/>
        <v>0</v>
      </c>
      <c r="F980" s="11">
        <f t="shared" si="516"/>
        <v>60</v>
      </c>
      <c r="G980" s="11">
        <f t="shared" si="515"/>
        <v>4.5</v>
      </c>
      <c r="H980" s="11">
        <f t="shared" si="515"/>
        <v>0</v>
      </c>
      <c r="I980" s="11">
        <f t="shared" si="515"/>
        <v>0</v>
      </c>
      <c r="J980" s="11">
        <f t="shared" si="515"/>
        <v>0</v>
      </c>
      <c r="K980" s="11">
        <f t="shared" si="515"/>
        <v>0</v>
      </c>
      <c r="L980" s="11">
        <f t="shared" si="515"/>
        <v>0</v>
      </c>
      <c r="M980" s="11">
        <f t="shared" si="491"/>
        <v>0</v>
      </c>
      <c r="N980" s="11">
        <f t="shared" si="491"/>
        <v>0</v>
      </c>
      <c r="O980" s="11">
        <f t="shared" si="491"/>
        <v>0</v>
      </c>
      <c r="P980" s="11">
        <f t="shared" si="517"/>
        <v>0</v>
      </c>
      <c r="Q980" s="11">
        <f t="shared" si="517"/>
        <v>0</v>
      </c>
      <c r="R980" s="11">
        <f t="shared" si="517"/>
        <v>0</v>
      </c>
      <c r="S980" s="11">
        <f t="shared" si="517"/>
        <v>0</v>
      </c>
      <c r="T980" s="11">
        <f t="shared" si="517"/>
        <v>784.61276523405081</v>
      </c>
      <c r="U980" s="40">
        <f t="shared" si="494"/>
        <v>0.18849555921538758</v>
      </c>
      <c r="V980" s="11">
        <f t="shared" si="520"/>
        <v>30.603852259903213</v>
      </c>
      <c r="W980" s="11">
        <f t="shared" si="520"/>
        <v>304086.48482602183</v>
      </c>
      <c r="X980" s="11">
        <f t="shared" si="520"/>
        <v>10136.216160867394</v>
      </c>
      <c r="Y980" s="11">
        <f t="shared" si="520"/>
        <v>13891.500000000004</v>
      </c>
      <c r="Z980" s="11">
        <f t="shared" si="520"/>
        <v>1.3704818227565556</v>
      </c>
      <c r="AA980" s="11">
        <f t="shared" si="520"/>
        <v>19.686607122610031</v>
      </c>
      <c r="AB980" s="11">
        <f t="shared" si="520"/>
        <v>499.5</v>
      </c>
      <c r="AC980" s="11">
        <f t="shared" si="518"/>
        <v>0</v>
      </c>
      <c r="AD980" s="11">
        <f t="shared" si="518"/>
        <v>0</v>
      </c>
      <c r="AE980" s="11">
        <f t="shared" si="518"/>
        <v>0</v>
      </c>
      <c r="AF980" s="11">
        <f t="shared" si="518"/>
        <v>0</v>
      </c>
      <c r="AG980" s="11">
        <f t="shared" si="518"/>
        <v>0</v>
      </c>
      <c r="AH980" s="11">
        <f t="shared" si="518"/>
        <v>0</v>
      </c>
      <c r="AI980" s="11">
        <f t="shared" si="518"/>
        <v>0</v>
      </c>
      <c r="AJ980" s="11">
        <f t="shared" si="518"/>
        <v>0</v>
      </c>
      <c r="AK980" s="11">
        <f t="shared" si="518"/>
        <v>0</v>
      </c>
      <c r="AL980" s="11">
        <f t="shared" si="518"/>
        <v>0</v>
      </c>
      <c r="AM980" s="11">
        <f t="shared" si="519"/>
        <v>0</v>
      </c>
      <c r="AN980" s="11">
        <f t="shared" si="519"/>
        <v>0</v>
      </c>
      <c r="AO980" s="11">
        <f t="shared" si="519"/>
        <v>0</v>
      </c>
      <c r="AP980" s="11">
        <f t="shared" si="519"/>
        <v>0</v>
      </c>
      <c r="AQ980" s="11">
        <f t="shared" si="519"/>
        <v>0</v>
      </c>
      <c r="AR980" s="11">
        <f t="shared" si="519"/>
        <v>0</v>
      </c>
      <c r="AS980" s="11">
        <f t="shared" si="519"/>
        <v>0</v>
      </c>
      <c r="AT980" s="11">
        <f t="shared" si="514"/>
        <v>0</v>
      </c>
      <c r="AU980" s="11">
        <f t="shared" si="514"/>
        <v>0</v>
      </c>
      <c r="AV980" s="11">
        <f t="shared" si="514"/>
        <v>608172.96965204366</v>
      </c>
      <c r="AW980" s="11">
        <f t="shared" si="514"/>
        <v>0</v>
      </c>
      <c r="AX980" s="11">
        <f t="shared" si="514"/>
        <v>0</v>
      </c>
      <c r="AY980" s="11">
        <f t="shared" si="513"/>
        <v>4838.4453856099799</v>
      </c>
      <c r="AZ980" s="11">
        <f t="shared" si="513"/>
        <v>1</v>
      </c>
      <c r="BA980" s="11">
        <f t="shared" si="512"/>
        <v>1</v>
      </c>
      <c r="BB980" s="11">
        <f t="shared" si="512"/>
        <v>1</v>
      </c>
      <c r="BC980" s="11">
        <f t="shared" si="512"/>
        <v>1</v>
      </c>
      <c r="BD980" s="11">
        <f t="shared" si="512"/>
        <v>1</v>
      </c>
      <c r="BE980" s="11">
        <f t="shared" si="512"/>
        <v>1</v>
      </c>
      <c r="BF980" s="15" t="str">
        <f t="shared" si="495"/>
        <v>ČSN 42 5715</v>
      </c>
      <c r="BG980" s="44">
        <v>6.1592102070872992</v>
      </c>
      <c r="BJ980" s="17">
        <f t="shared" si="496"/>
        <v>60</v>
      </c>
      <c r="BK980" s="17">
        <f t="shared" si="497"/>
        <v>4.5</v>
      </c>
      <c r="BX980" s="18">
        <f t="shared" si="499"/>
        <v>784.61276523405081</v>
      </c>
      <c r="BY980" s="42">
        <v>0.18849555921538758</v>
      </c>
      <c r="BZ980" s="43">
        <f t="shared" si="500"/>
        <v>30.603852259903213</v>
      </c>
      <c r="CA980" s="18">
        <f t="shared" si="501"/>
        <v>304086.48482602183</v>
      </c>
      <c r="CB980" s="18">
        <f t="shared" si="502"/>
        <v>10136.216160867394</v>
      </c>
      <c r="CC980" s="18">
        <f t="shared" si="503"/>
        <v>13891.500000000004</v>
      </c>
      <c r="CD980" s="25">
        <f t="shared" si="504"/>
        <v>1.3704818227565556</v>
      </c>
      <c r="CE980" s="26">
        <f t="shared" si="505"/>
        <v>19.686607122610031</v>
      </c>
      <c r="CF980" s="18">
        <f t="shared" si="506"/>
        <v>499.5</v>
      </c>
      <c r="CG980" s="18"/>
      <c r="CZ980" s="18">
        <f t="shared" si="507"/>
        <v>608172.96965204366</v>
      </c>
      <c r="DC980" s="18">
        <f t="shared" si="498"/>
        <v>4838.4453856099799</v>
      </c>
      <c r="DD980" s="17">
        <f t="shared" si="508"/>
        <v>1</v>
      </c>
      <c r="DE980" s="17">
        <f t="shared" si="509"/>
        <v>1</v>
      </c>
      <c r="DF980" s="17">
        <f t="shared" si="510"/>
        <v>1</v>
      </c>
      <c r="DG980" s="17">
        <v>1</v>
      </c>
      <c r="DH980" s="17">
        <v>1</v>
      </c>
      <c r="DI980" s="17">
        <v>1</v>
      </c>
      <c r="DJ980" s="20" t="s">
        <v>981</v>
      </c>
      <c r="DK980" s="45"/>
      <c r="DL980" s="46"/>
      <c r="DN980" s="46"/>
      <c r="DO980" s="46"/>
      <c r="DP980" s="46"/>
      <c r="DU980" s="48"/>
    </row>
    <row r="981" spans="1:125" x14ac:dyDescent="0.2">
      <c r="A981" s="15" t="s">
        <v>105</v>
      </c>
      <c r="B981" s="10" t="s">
        <v>1081</v>
      </c>
      <c r="C981" s="11">
        <f t="shared" si="493"/>
        <v>6.7819131409369655</v>
      </c>
      <c r="D981" s="11">
        <f t="shared" si="516"/>
        <v>0</v>
      </c>
      <c r="E981" s="11">
        <f t="shared" si="516"/>
        <v>0</v>
      </c>
      <c r="F981" s="11">
        <f t="shared" si="516"/>
        <v>60</v>
      </c>
      <c r="G981" s="11">
        <f t="shared" si="515"/>
        <v>5</v>
      </c>
      <c r="H981" s="11">
        <f t="shared" si="515"/>
        <v>0</v>
      </c>
      <c r="I981" s="11">
        <f t="shared" si="515"/>
        <v>0</v>
      </c>
      <c r="J981" s="11">
        <f t="shared" si="515"/>
        <v>0</v>
      </c>
      <c r="K981" s="11">
        <f t="shared" si="515"/>
        <v>0</v>
      </c>
      <c r="L981" s="11">
        <f t="shared" si="515"/>
        <v>0</v>
      </c>
      <c r="M981" s="11">
        <f t="shared" si="491"/>
        <v>0</v>
      </c>
      <c r="N981" s="11">
        <f t="shared" si="491"/>
        <v>0</v>
      </c>
      <c r="O981" s="11">
        <f t="shared" si="491"/>
        <v>0</v>
      </c>
      <c r="P981" s="11">
        <f t="shared" si="517"/>
        <v>0</v>
      </c>
      <c r="Q981" s="11">
        <f t="shared" si="517"/>
        <v>0</v>
      </c>
      <c r="R981" s="11">
        <f t="shared" si="517"/>
        <v>0</v>
      </c>
      <c r="S981" s="11">
        <f t="shared" si="517"/>
        <v>0</v>
      </c>
      <c r="T981" s="11">
        <f t="shared" si="517"/>
        <v>863.93797973719313</v>
      </c>
      <c r="U981" s="40">
        <f t="shared" si="494"/>
        <v>0.18849555921538758</v>
      </c>
      <c r="V981" s="11">
        <f t="shared" si="520"/>
        <v>27.793862188766646</v>
      </c>
      <c r="W981" s="11">
        <f t="shared" si="520"/>
        <v>329376.35477480484</v>
      </c>
      <c r="X981" s="11">
        <f t="shared" si="520"/>
        <v>10979.211825826827</v>
      </c>
      <c r="Y981" s="11">
        <f t="shared" si="520"/>
        <v>15166.666666666662</v>
      </c>
      <c r="Z981" s="11">
        <f t="shared" si="520"/>
        <v>1.3813984926485818</v>
      </c>
      <c r="AA981" s="11">
        <f t="shared" si="520"/>
        <v>19.525624189766635</v>
      </c>
      <c r="AB981" s="11">
        <f t="shared" si="520"/>
        <v>550</v>
      </c>
      <c r="AC981" s="11">
        <f t="shared" si="518"/>
        <v>0</v>
      </c>
      <c r="AD981" s="11">
        <f t="shared" si="518"/>
        <v>0</v>
      </c>
      <c r="AE981" s="11">
        <f t="shared" si="518"/>
        <v>0</v>
      </c>
      <c r="AF981" s="11">
        <f t="shared" si="518"/>
        <v>0</v>
      </c>
      <c r="AG981" s="11">
        <f t="shared" si="518"/>
        <v>0</v>
      </c>
      <c r="AH981" s="11">
        <f t="shared" si="518"/>
        <v>0</v>
      </c>
      <c r="AI981" s="11">
        <f t="shared" si="518"/>
        <v>0</v>
      </c>
      <c r="AJ981" s="11">
        <f t="shared" si="518"/>
        <v>0</v>
      </c>
      <c r="AK981" s="11">
        <f t="shared" si="518"/>
        <v>0</v>
      </c>
      <c r="AL981" s="11">
        <f t="shared" si="518"/>
        <v>0</v>
      </c>
      <c r="AM981" s="11">
        <f t="shared" si="519"/>
        <v>0</v>
      </c>
      <c r="AN981" s="11">
        <f t="shared" si="519"/>
        <v>0</v>
      </c>
      <c r="AO981" s="11">
        <f t="shared" si="519"/>
        <v>0</v>
      </c>
      <c r="AP981" s="11">
        <f t="shared" si="519"/>
        <v>0</v>
      </c>
      <c r="AQ981" s="11">
        <f t="shared" si="519"/>
        <v>0</v>
      </c>
      <c r="AR981" s="11">
        <f t="shared" si="519"/>
        <v>0</v>
      </c>
      <c r="AS981" s="11">
        <f t="shared" si="519"/>
        <v>0</v>
      </c>
      <c r="AT981" s="11">
        <f t="shared" si="514"/>
        <v>0</v>
      </c>
      <c r="AU981" s="11">
        <f t="shared" si="514"/>
        <v>0</v>
      </c>
      <c r="AV981" s="11">
        <f t="shared" si="514"/>
        <v>658752.70954960969</v>
      </c>
      <c r="AW981" s="11">
        <f t="shared" si="514"/>
        <v>0</v>
      </c>
      <c r="AX981" s="11">
        <f t="shared" si="514"/>
        <v>0</v>
      </c>
      <c r="AY981" s="11">
        <f t="shared" si="513"/>
        <v>4751.6588885545625</v>
      </c>
      <c r="AZ981" s="11">
        <f t="shared" si="513"/>
        <v>1</v>
      </c>
      <c r="BA981" s="11">
        <f t="shared" si="512"/>
        <v>1</v>
      </c>
      <c r="BB981" s="11">
        <f t="shared" si="512"/>
        <v>1</v>
      </c>
      <c r="BC981" s="11">
        <f t="shared" si="512"/>
        <v>1</v>
      </c>
      <c r="BD981" s="11">
        <f t="shared" si="512"/>
        <v>1</v>
      </c>
      <c r="BE981" s="11">
        <f t="shared" si="512"/>
        <v>1</v>
      </c>
      <c r="BF981" s="15" t="str">
        <f t="shared" si="495"/>
        <v>ČSN 42 5715</v>
      </c>
      <c r="BG981" s="44">
        <v>6.7819131409369655</v>
      </c>
      <c r="BJ981" s="17">
        <f t="shared" si="496"/>
        <v>60</v>
      </c>
      <c r="BK981" s="17">
        <f t="shared" si="497"/>
        <v>5</v>
      </c>
      <c r="BX981" s="18">
        <f t="shared" si="499"/>
        <v>863.93797973719313</v>
      </c>
      <c r="BY981" s="42">
        <v>0.18849555921538758</v>
      </c>
      <c r="BZ981" s="43">
        <f t="shared" si="500"/>
        <v>27.793862188766646</v>
      </c>
      <c r="CA981" s="18">
        <f t="shared" si="501"/>
        <v>329376.35477480484</v>
      </c>
      <c r="CB981" s="18">
        <f t="shared" si="502"/>
        <v>10979.211825826827</v>
      </c>
      <c r="CC981" s="18">
        <f t="shared" si="503"/>
        <v>15166.666666666662</v>
      </c>
      <c r="CD981" s="25">
        <f t="shared" si="504"/>
        <v>1.3813984926485818</v>
      </c>
      <c r="CE981" s="26">
        <f t="shared" si="505"/>
        <v>19.525624189766635</v>
      </c>
      <c r="CF981" s="18">
        <f t="shared" si="506"/>
        <v>550</v>
      </c>
      <c r="CG981" s="18"/>
      <c r="CZ981" s="18">
        <f t="shared" si="507"/>
        <v>658752.70954960969</v>
      </c>
      <c r="DC981" s="18">
        <f t="shared" si="498"/>
        <v>4751.6588885545625</v>
      </c>
      <c r="DD981" s="17">
        <f t="shared" si="508"/>
        <v>1</v>
      </c>
      <c r="DE981" s="17">
        <f t="shared" si="509"/>
        <v>1</v>
      </c>
      <c r="DF981" s="17">
        <f t="shared" si="510"/>
        <v>1</v>
      </c>
      <c r="DG981" s="17">
        <v>1</v>
      </c>
      <c r="DH981" s="17">
        <v>1</v>
      </c>
      <c r="DI981" s="17">
        <v>1</v>
      </c>
      <c r="DJ981" s="20" t="s">
        <v>981</v>
      </c>
      <c r="DK981" s="45"/>
      <c r="DL981" s="46"/>
      <c r="DN981" s="46"/>
      <c r="DO981" s="46"/>
      <c r="DP981" s="46"/>
      <c r="DU981" s="48"/>
    </row>
    <row r="982" spans="1:125" x14ac:dyDescent="0.2">
      <c r="A982" s="15" t="s">
        <v>105</v>
      </c>
      <c r="B982" s="10" t="s">
        <v>1082</v>
      </c>
      <c r="C982" s="11">
        <f t="shared" si="493"/>
        <v>7.3922853236212935</v>
      </c>
      <c r="D982" s="11">
        <f t="shared" si="516"/>
        <v>0</v>
      </c>
      <c r="E982" s="11">
        <f t="shared" si="516"/>
        <v>0</v>
      </c>
      <c r="F982" s="11">
        <f t="shared" si="516"/>
        <v>60</v>
      </c>
      <c r="G982" s="11">
        <f t="shared" si="515"/>
        <v>5.5</v>
      </c>
      <c r="H982" s="11">
        <f t="shared" si="515"/>
        <v>0</v>
      </c>
      <c r="I982" s="11">
        <f t="shared" si="515"/>
        <v>0</v>
      </c>
      <c r="J982" s="11">
        <f t="shared" si="515"/>
        <v>0</v>
      </c>
      <c r="K982" s="11">
        <f t="shared" si="515"/>
        <v>0</v>
      </c>
      <c r="L982" s="11">
        <f t="shared" si="515"/>
        <v>0</v>
      </c>
      <c r="M982" s="11">
        <f t="shared" si="491"/>
        <v>0</v>
      </c>
      <c r="N982" s="11">
        <f t="shared" si="491"/>
        <v>0</v>
      </c>
      <c r="O982" s="11">
        <f t="shared" si="491"/>
        <v>0</v>
      </c>
      <c r="P982" s="11">
        <f t="shared" si="517"/>
        <v>0</v>
      </c>
      <c r="Q982" s="11">
        <f t="shared" si="517"/>
        <v>0</v>
      </c>
      <c r="R982" s="11">
        <f t="shared" si="517"/>
        <v>0</v>
      </c>
      <c r="S982" s="11">
        <f t="shared" si="517"/>
        <v>0</v>
      </c>
      <c r="T982" s="11">
        <f t="shared" si="517"/>
        <v>941.6923979135405</v>
      </c>
      <c r="U982" s="40">
        <f t="shared" si="494"/>
        <v>0.18849555921538758</v>
      </c>
      <c r="V982" s="11">
        <f t="shared" si="520"/>
        <v>25.498956136483162</v>
      </c>
      <c r="W982" s="11">
        <f t="shared" si="520"/>
        <v>353193.50499244727</v>
      </c>
      <c r="X982" s="11">
        <f t="shared" si="520"/>
        <v>11773.116833081576</v>
      </c>
      <c r="Y982" s="11">
        <f t="shared" si="520"/>
        <v>16391.833333333332</v>
      </c>
      <c r="Z982" s="11">
        <f t="shared" si="520"/>
        <v>1.3923104277087872</v>
      </c>
      <c r="AA982" s="11">
        <f t="shared" si="520"/>
        <v>19.366530406864314</v>
      </c>
      <c r="AB982" s="11">
        <f t="shared" si="520"/>
        <v>599.5</v>
      </c>
      <c r="AC982" s="11">
        <f t="shared" si="518"/>
        <v>0</v>
      </c>
      <c r="AD982" s="11">
        <f t="shared" si="518"/>
        <v>0</v>
      </c>
      <c r="AE982" s="11">
        <f t="shared" si="518"/>
        <v>0</v>
      </c>
      <c r="AF982" s="11">
        <f t="shared" si="518"/>
        <v>0</v>
      </c>
      <c r="AG982" s="11">
        <f t="shared" si="518"/>
        <v>0</v>
      </c>
      <c r="AH982" s="11">
        <f t="shared" si="518"/>
        <v>0</v>
      </c>
      <c r="AI982" s="11">
        <f t="shared" si="518"/>
        <v>0</v>
      </c>
      <c r="AJ982" s="11">
        <f t="shared" si="518"/>
        <v>0</v>
      </c>
      <c r="AK982" s="11">
        <f t="shared" si="518"/>
        <v>0</v>
      </c>
      <c r="AL982" s="11">
        <f t="shared" si="518"/>
        <v>0</v>
      </c>
      <c r="AM982" s="11">
        <f t="shared" si="519"/>
        <v>0</v>
      </c>
      <c r="AN982" s="11">
        <f t="shared" si="519"/>
        <v>0</v>
      </c>
      <c r="AO982" s="11">
        <f t="shared" si="519"/>
        <v>0</v>
      </c>
      <c r="AP982" s="11">
        <f t="shared" si="519"/>
        <v>0</v>
      </c>
      <c r="AQ982" s="11">
        <f t="shared" si="519"/>
        <v>0</v>
      </c>
      <c r="AR982" s="11">
        <f t="shared" si="519"/>
        <v>0</v>
      </c>
      <c r="AS982" s="11">
        <f t="shared" si="519"/>
        <v>0</v>
      </c>
      <c r="AT982" s="11">
        <f t="shared" si="514"/>
        <v>0</v>
      </c>
      <c r="AU982" s="11">
        <f t="shared" si="514"/>
        <v>0</v>
      </c>
      <c r="AV982" s="11">
        <f t="shared" si="514"/>
        <v>706387.00998489454</v>
      </c>
      <c r="AW982" s="11">
        <f t="shared" si="514"/>
        <v>0</v>
      </c>
      <c r="AX982" s="11">
        <f t="shared" si="514"/>
        <v>0</v>
      </c>
      <c r="AY982" s="11">
        <f t="shared" si="513"/>
        <v>4665.6577896625413</v>
      </c>
      <c r="AZ982" s="11">
        <f t="shared" si="513"/>
        <v>1</v>
      </c>
      <c r="BA982" s="11">
        <f t="shared" si="512"/>
        <v>1</v>
      </c>
      <c r="BB982" s="11">
        <f t="shared" si="512"/>
        <v>1</v>
      </c>
      <c r="BC982" s="11">
        <f t="shared" si="512"/>
        <v>1</v>
      </c>
      <c r="BD982" s="11">
        <f t="shared" si="512"/>
        <v>1</v>
      </c>
      <c r="BE982" s="11">
        <f t="shared" si="512"/>
        <v>1</v>
      </c>
      <c r="BF982" s="15" t="str">
        <f t="shared" si="495"/>
        <v>ČSN 42 5715</v>
      </c>
      <c r="BG982" s="44">
        <v>7.3922853236212935</v>
      </c>
      <c r="BJ982" s="17">
        <f t="shared" si="496"/>
        <v>60</v>
      </c>
      <c r="BK982" s="17">
        <f t="shared" si="497"/>
        <v>5.5</v>
      </c>
      <c r="BX982" s="18">
        <f t="shared" si="499"/>
        <v>941.6923979135405</v>
      </c>
      <c r="BY982" s="42">
        <v>0.18849555921538758</v>
      </c>
      <c r="BZ982" s="43">
        <f t="shared" si="500"/>
        <v>25.498956136483162</v>
      </c>
      <c r="CA982" s="18">
        <f t="shared" si="501"/>
        <v>353193.50499244727</v>
      </c>
      <c r="CB982" s="18">
        <f t="shared" si="502"/>
        <v>11773.116833081576</v>
      </c>
      <c r="CC982" s="18">
        <f t="shared" si="503"/>
        <v>16391.833333333332</v>
      </c>
      <c r="CD982" s="25">
        <f t="shared" si="504"/>
        <v>1.3923104277087872</v>
      </c>
      <c r="CE982" s="26">
        <f t="shared" si="505"/>
        <v>19.366530406864314</v>
      </c>
      <c r="CF982" s="18">
        <f t="shared" si="506"/>
        <v>599.5</v>
      </c>
      <c r="CG982" s="18"/>
      <c r="CZ982" s="18">
        <f t="shared" si="507"/>
        <v>706387.00998489454</v>
      </c>
      <c r="DC982" s="18">
        <f t="shared" si="498"/>
        <v>4665.6577896625413</v>
      </c>
      <c r="DD982" s="17">
        <f t="shared" si="508"/>
        <v>1</v>
      </c>
      <c r="DE982" s="17">
        <f t="shared" si="509"/>
        <v>1</v>
      </c>
      <c r="DF982" s="17">
        <f t="shared" si="510"/>
        <v>1</v>
      </c>
      <c r="DG982" s="17">
        <v>1</v>
      </c>
      <c r="DH982" s="17">
        <v>1</v>
      </c>
      <c r="DI982" s="17">
        <v>1</v>
      </c>
      <c r="DJ982" s="20" t="s">
        <v>981</v>
      </c>
      <c r="DK982" s="45"/>
      <c r="DL982" s="46"/>
      <c r="DN982" s="46"/>
      <c r="DO982" s="46"/>
      <c r="DP982" s="46"/>
      <c r="DU982" s="48"/>
    </row>
    <row r="983" spans="1:125" x14ac:dyDescent="0.2">
      <c r="A983" s="15" t="s">
        <v>105</v>
      </c>
      <c r="B983" s="10" t="s">
        <v>1083</v>
      </c>
      <c r="C983" s="11">
        <f t="shared" si="493"/>
        <v>7.9903267551402797</v>
      </c>
      <c r="D983" s="11">
        <f t="shared" si="516"/>
        <v>0</v>
      </c>
      <c r="E983" s="11">
        <f t="shared" si="516"/>
        <v>0</v>
      </c>
      <c r="F983" s="11">
        <f t="shared" si="516"/>
        <v>60</v>
      </c>
      <c r="G983" s="11">
        <f t="shared" si="515"/>
        <v>6</v>
      </c>
      <c r="H983" s="11">
        <f t="shared" si="515"/>
        <v>0</v>
      </c>
      <c r="I983" s="11">
        <f t="shared" si="515"/>
        <v>0</v>
      </c>
      <c r="J983" s="11">
        <f t="shared" si="515"/>
        <v>0</v>
      </c>
      <c r="K983" s="11">
        <f t="shared" si="515"/>
        <v>0</v>
      </c>
      <c r="L983" s="11">
        <f t="shared" si="515"/>
        <v>0</v>
      </c>
      <c r="M983" s="11">
        <f t="shared" si="491"/>
        <v>0</v>
      </c>
      <c r="N983" s="11">
        <f t="shared" si="491"/>
        <v>0</v>
      </c>
      <c r="O983" s="11">
        <f t="shared" si="491"/>
        <v>0</v>
      </c>
      <c r="P983" s="11">
        <f t="shared" si="517"/>
        <v>0</v>
      </c>
      <c r="Q983" s="11">
        <f t="shared" si="517"/>
        <v>0</v>
      </c>
      <c r="R983" s="11">
        <f t="shared" si="517"/>
        <v>0</v>
      </c>
      <c r="S983" s="11">
        <f t="shared" si="517"/>
        <v>0</v>
      </c>
      <c r="T983" s="11">
        <f t="shared" si="517"/>
        <v>1017.8760197630929</v>
      </c>
      <c r="U983" s="40">
        <f t="shared" si="494"/>
        <v>0.18849555921538758</v>
      </c>
      <c r="V983" s="11">
        <f t="shared" si="520"/>
        <v>23.590469450342063</v>
      </c>
      <c r="W983" s="11">
        <f t="shared" si="520"/>
        <v>375596.25129258132</v>
      </c>
      <c r="X983" s="11">
        <f t="shared" si="520"/>
        <v>12519.875043086044</v>
      </c>
      <c r="Y983" s="11">
        <f t="shared" si="520"/>
        <v>17567.999999999996</v>
      </c>
      <c r="Z983" s="11">
        <f t="shared" si="520"/>
        <v>1.403208893023395</v>
      </c>
      <c r="AA983" s="11">
        <f t="shared" si="520"/>
        <v>19.209372712298549</v>
      </c>
      <c r="AB983" s="11">
        <f t="shared" si="520"/>
        <v>648</v>
      </c>
      <c r="AC983" s="11">
        <f t="shared" si="518"/>
        <v>0</v>
      </c>
      <c r="AD983" s="11">
        <f t="shared" si="518"/>
        <v>0</v>
      </c>
      <c r="AE983" s="11">
        <f t="shared" si="518"/>
        <v>0</v>
      </c>
      <c r="AF983" s="11">
        <f t="shared" si="518"/>
        <v>0</v>
      </c>
      <c r="AG983" s="11">
        <f t="shared" si="518"/>
        <v>0</v>
      </c>
      <c r="AH983" s="11">
        <f t="shared" si="518"/>
        <v>0</v>
      </c>
      <c r="AI983" s="11">
        <f t="shared" si="518"/>
        <v>0</v>
      </c>
      <c r="AJ983" s="11">
        <f t="shared" si="518"/>
        <v>0</v>
      </c>
      <c r="AK983" s="11">
        <f t="shared" si="518"/>
        <v>0</v>
      </c>
      <c r="AL983" s="11">
        <f t="shared" si="518"/>
        <v>0</v>
      </c>
      <c r="AM983" s="11">
        <f t="shared" si="519"/>
        <v>0</v>
      </c>
      <c r="AN983" s="11">
        <f t="shared" si="519"/>
        <v>0</v>
      </c>
      <c r="AO983" s="11">
        <f t="shared" si="519"/>
        <v>0</v>
      </c>
      <c r="AP983" s="11">
        <f t="shared" si="519"/>
        <v>0</v>
      </c>
      <c r="AQ983" s="11">
        <f t="shared" si="519"/>
        <v>0</v>
      </c>
      <c r="AR983" s="11">
        <f t="shared" si="519"/>
        <v>0</v>
      </c>
      <c r="AS983" s="11">
        <f t="shared" si="519"/>
        <v>0</v>
      </c>
      <c r="AT983" s="11">
        <f t="shared" si="514"/>
        <v>0</v>
      </c>
      <c r="AU983" s="11">
        <f t="shared" si="514"/>
        <v>0</v>
      </c>
      <c r="AV983" s="11">
        <f t="shared" si="514"/>
        <v>751192.50258516264</v>
      </c>
      <c r="AW983" s="11">
        <f t="shared" si="514"/>
        <v>0</v>
      </c>
      <c r="AX983" s="11">
        <f t="shared" si="514"/>
        <v>0</v>
      </c>
      <c r="AY983" s="11">
        <f t="shared" si="513"/>
        <v>4580.4420889339181</v>
      </c>
      <c r="AZ983" s="11">
        <f t="shared" si="513"/>
        <v>1</v>
      </c>
      <c r="BA983" s="11">
        <f t="shared" si="512"/>
        <v>1</v>
      </c>
      <c r="BB983" s="11">
        <f t="shared" si="512"/>
        <v>1</v>
      </c>
      <c r="BC983" s="11">
        <f t="shared" si="512"/>
        <v>1</v>
      </c>
      <c r="BD983" s="11">
        <f t="shared" si="512"/>
        <v>1</v>
      </c>
      <c r="BE983" s="11">
        <f t="shared" si="512"/>
        <v>1</v>
      </c>
      <c r="BF983" s="15" t="str">
        <f t="shared" si="495"/>
        <v>ČSN 42 5715</v>
      </c>
      <c r="BG983" s="44">
        <v>7.9903267551402797</v>
      </c>
      <c r="BJ983" s="17">
        <f t="shared" si="496"/>
        <v>60</v>
      </c>
      <c r="BK983" s="17">
        <f t="shared" si="497"/>
        <v>6</v>
      </c>
      <c r="BX983" s="18">
        <f t="shared" si="499"/>
        <v>1017.8760197630929</v>
      </c>
      <c r="BY983" s="42">
        <v>0.18849555921538758</v>
      </c>
      <c r="BZ983" s="43">
        <f t="shared" si="500"/>
        <v>23.590469450342063</v>
      </c>
      <c r="CA983" s="18">
        <f t="shared" si="501"/>
        <v>375596.25129258132</v>
      </c>
      <c r="CB983" s="18">
        <f t="shared" si="502"/>
        <v>12519.875043086044</v>
      </c>
      <c r="CC983" s="18">
        <f t="shared" si="503"/>
        <v>17567.999999999996</v>
      </c>
      <c r="CD983" s="25">
        <f t="shared" si="504"/>
        <v>1.403208893023395</v>
      </c>
      <c r="CE983" s="26">
        <f t="shared" si="505"/>
        <v>19.209372712298549</v>
      </c>
      <c r="CF983" s="18">
        <f t="shared" si="506"/>
        <v>648</v>
      </c>
      <c r="CG983" s="18"/>
      <c r="CZ983" s="18">
        <f t="shared" si="507"/>
        <v>751192.50258516264</v>
      </c>
      <c r="DC983" s="18">
        <f t="shared" si="498"/>
        <v>4580.4420889339181</v>
      </c>
      <c r="DD983" s="17">
        <f t="shared" si="508"/>
        <v>1</v>
      </c>
      <c r="DE983" s="17">
        <f t="shared" si="509"/>
        <v>1</v>
      </c>
      <c r="DF983" s="17">
        <f t="shared" si="510"/>
        <v>1</v>
      </c>
      <c r="DG983" s="17">
        <v>1</v>
      </c>
      <c r="DH983" s="17">
        <v>1</v>
      </c>
      <c r="DI983" s="17">
        <v>1</v>
      </c>
      <c r="DJ983" s="20" t="s">
        <v>981</v>
      </c>
      <c r="DK983" s="45"/>
      <c r="DL983" s="46"/>
      <c r="DN983" s="46"/>
      <c r="DO983" s="46"/>
      <c r="DP983" s="46"/>
      <c r="DU983" s="48"/>
    </row>
    <row r="984" spans="1:125" x14ac:dyDescent="0.2">
      <c r="A984" s="15" t="s">
        <v>105</v>
      </c>
      <c r="B984" s="10" t="s">
        <v>1084</v>
      </c>
      <c r="C984" s="11">
        <f t="shared" si="493"/>
        <v>8.5760374354939248</v>
      </c>
      <c r="D984" s="11">
        <f t="shared" si="516"/>
        <v>0</v>
      </c>
      <c r="E984" s="11">
        <f t="shared" si="516"/>
        <v>0</v>
      </c>
      <c r="F984" s="11">
        <f t="shared" si="516"/>
        <v>60</v>
      </c>
      <c r="G984" s="11">
        <f t="shared" si="515"/>
        <v>6.5</v>
      </c>
      <c r="H984" s="11">
        <f t="shared" si="515"/>
        <v>0</v>
      </c>
      <c r="I984" s="11">
        <f t="shared" si="515"/>
        <v>0</v>
      </c>
      <c r="J984" s="11">
        <f t="shared" si="515"/>
        <v>0</v>
      </c>
      <c r="K984" s="11">
        <f t="shared" si="515"/>
        <v>0</v>
      </c>
      <c r="L984" s="11">
        <f t="shared" si="515"/>
        <v>0</v>
      </c>
      <c r="M984" s="11">
        <f t="shared" si="491"/>
        <v>0</v>
      </c>
      <c r="N984" s="11">
        <f t="shared" si="491"/>
        <v>0</v>
      </c>
      <c r="O984" s="11">
        <f t="shared" si="491"/>
        <v>0</v>
      </c>
      <c r="P984" s="11">
        <f t="shared" si="517"/>
        <v>0</v>
      </c>
      <c r="Q984" s="11">
        <f t="shared" si="517"/>
        <v>0</v>
      </c>
      <c r="R984" s="11">
        <f t="shared" si="517"/>
        <v>0</v>
      </c>
      <c r="S984" s="11">
        <f t="shared" si="517"/>
        <v>0</v>
      </c>
      <c r="T984" s="11">
        <f t="shared" si="517"/>
        <v>1092.4888452858506</v>
      </c>
      <c r="U984" s="40">
        <f t="shared" si="494"/>
        <v>0.18849555921538758</v>
      </c>
      <c r="V984" s="11">
        <f t="shared" si="520"/>
        <v>21.979330271490518</v>
      </c>
      <c r="W984" s="11">
        <f t="shared" si="520"/>
        <v>396641.7313915941</v>
      </c>
      <c r="X984" s="11">
        <f t="shared" si="520"/>
        <v>13221.39104638647</v>
      </c>
      <c r="Y984" s="11">
        <f t="shared" si="520"/>
        <v>18696.166666666668</v>
      </c>
      <c r="Z984" s="11">
        <f t="shared" si="520"/>
        <v>1.4140846905648785</v>
      </c>
      <c r="AA984" s="11">
        <f t="shared" si="520"/>
        <v>19.054199012291225</v>
      </c>
      <c r="AB984" s="11">
        <f t="shared" si="520"/>
        <v>695.5</v>
      </c>
      <c r="AC984" s="11">
        <f t="shared" si="518"/>
        <v>0</v>
      </c>
      <c r="AD984" s="11">
        <f t="shared" si="518"/>
        <v>0</v>
      </c>
      <c r="AE984" s="11">
        <f t="shared" si="518"/>
        <v>0</v>
      </c>
      <c r="AF984" s="11">
        <f t="shared" si="518"/>
        <v>0</v>
      </c>
      <c r="AG984" s="11">
        <f t="shared" si="518"/>
        <v>0</v>
      </c>
      <c r="AH984" s="11">
        <f t="shared" si="518"/>
        <v>0</v>
      </c>
      <c r="AI984" s="11">
        <f t="shared" si="518"/>
        <v>0</v>
      </c>
      <c r="AJ984" s="11">
        <f t="shared" si="518"/>
        <v>0</v>
      </c>
      <c r="AK984" s="11">
        <f t="shared" si="518"/>
        <v>0</v>
      </c>
      <c r="AL984" s="11">
        <f t="shared" si="518"/>
        <v>0</v>
      </c>
      <c r="AM984" s="11">
        <f t="shared" si="519"/>
        <v>0</v>
      </c>
      <c r="AN984" s="11">
        <f t="shared" si="519"/>
        <v>0</v>
      </c>
      <c r="AO984" s="11">
        <f t="shared" si="519"/>
        <v>0</v>
      </c>
      <c r="AP984" s="11">
        <f t="shared" si="519"/>
        <v>0</v>
      </c>
      <c r="AQ984" s="11">
        <f t="shared" si="519"/>
        <v>0</v>
      </c>
      <c r="AR984" s="11">
        <f t="shared" si="519"/>
        <v>0</v>
      </c>
      <c r="AS984" s="11">
        <f t="shared" si="519"/>
        <v>0</v>
      </c>
      <c r="AT984" s="11">
        <f t="shared" si="514"/>
        <v>0</v>
      </c>
      <c r="AU984" s="11">
        <f t="shared" si="514"/>
        <v>0</v>
      </c>
      <c r="AV984" s="11">
        <f t="shared" si="514"/>
        <v>793283.46278318821</v>
      </c>
      <c r="AW984" s="11">
        <f t="shared" si="514"/>
        <v>0</v>
      </c>
      <c r="AX984" s="11">
        <f t="shared" si="514"/>
        <v>0</v>
      </c>
      <c r="AY984" s="11">
        <f t="shared" si="513"/>
        <v>4496.0117863686928</v>
      </c>
      <c r="AZ984" s="11">
        <f t="shared" si="513"/>
        <v>1</v>
      </c>
      <c r="BA984" s="11">
        <f t="shared" si="512"/>
        <v>1</v>
      </c>
      <c r="BB984" s="11">
        <f t="shared" si="512"/>
        <v>1</v>
      </c>
      <c r="BC984" s="11">
        <f t="shared" si="512"/>
        <v>1</v>
      </c>
      <c r="BD984" s="11">
        <f t="shared" si="512"/>
        <v>1</v>
      </c>
      <c r="BE984" s="11">
        <f t="shared" si="512"/>
        <v>1</v>
      </c>
      <c r="BF984" s="15" t="str">
        <f t="shared" si="495"/>
        <v>ČSN 42 5715</v>
      </c>
      <c r="BG984" s="44">
        <v>8.5760374354939248</v>
      </c>
      <c r="BJ984" s="17">
        <f t="shared" si="496"/>
        <v>60</v>
      </c>
      <c r="BK984" s="17">
        <f t="shared" si="497"/>
        <v>6.5</v>
      </c>
      <c r="BX984" s="18">
        <f t="shared" si="499"/>
        <v>1092.4888452858506</v>
      </c>
      <c r="BY984" s="42">
        <v>0.18849555921538758</v>
      </c>
      <c r="BZ984" s="43">
        <f t="shared" si="500"/>
        <v>21.979330271490518</v>
      </c>
      <c r="CA984" s="18">
        <f t="shared" si="501"/>
        <v>396641.7313915941</v>
      </c>
      <c r="CB984" s="18">
        <f t="shared" si="502"/>
        <v>13221.39104638647</v>
      </c>
      <c r="CC984" s="18">
        <f t="shared" si="503"/>
        <v>18696.166666666668</v>
      </c>
      <c r="CD984" s="25">
        <f t="shared" si="504"/>
        <v>1.4140846905648785</v>
      </c>
      <c r="CE984" s="26">
        <f t="shared" si="505"/>
        <v>19.054199012291225</v>
      </c>
      <c r="CF984" s="18">
        <f t="shared" si="506"/>
        <v>695.5</v>
      </c>
      <c r="CG984" s="18"/>
      <c r="CZ984" s="18">
        <f t="shared" si="507"/>
        <v>793283.46278318821</v>
      </c>
      <c r="DC984" s="18">
        <f t="shared" si="498"/>
        <v>4496.0117863686928</v>
      </c>
      <c r="DD984" s="17">
        <f t="shared" si="508"/>
        <v>1</v>
      </c>
      <c r="DE984" s="17">
        <f t="shared" si="509"/>
        <v>1</v>
      </c>
      <c r="DF984" s="17">
        <f t="shared" si="510"/>
        <v>1</v>
      </c>
      <c r="DG984" s="17">
        <v>1</v>
      </c>
      <c r="DH984" s="17">
        <v>1</v>
      </c>
      <c r="DI984" s="17">
        <v>1</v>
      </c>
      <c r="DJ984" s="20" t="s">
        <v>981</v>
      </c>
      <c r="DK984" s="45"/>
      <c r="DL984" s="46"/>
      <c r="DN984" s="46"/>
      <c r="DO984" s="46"/>
      <c r="DP984" s="46"/>
      <c r="DU984" s="48"/>
    </row>
    <row r="985" spans="1:125" x14ac:dyDescent="0.2">
      <c r="A985" s="15" t="s">
        <v>105</v>
      </c>
      <c r="B985" s="10" t="s">
        <v>1085</v>
      </c>
      <c r="C985" s="11">
        <f t="shared" si="493"/>
        <v>9.1494173646822343</v>
      </c>
      <c r="D985" s="11">
        <f t="shared" si="516"/>
        <v>0</v>
      </c>
      <c r="E985" s="11">
        <f t="shared" si="516"/>
        <v>0</v>
      </c>
      <c r="F985" s="11">
        <f t="shared" si="516"/>
        <v>60</v>
      </c>
      <c r="G985" s="11">
        <f t="shared" si="515"/>
        <v>7</v>
      </c>
      <c r="H985" s="11">
        <f t="shared" si="515"/>
        <v>0</v>
      </c>
      <c r="I985" s="11">
        <f t="shared" si="515"/>
        <v>0</v>
      </c>
      <c r="J985" s="11">
        <f t="shared" si="515"/>
        <v>0</v>
      </c>
      <c r="K985" s="11">
        <f t="shared" si="515"/>
        <v>0</v>
      </c>
      <c r="L985" s="11">
        <f t="shared" si="515"/>
        <v>0</v>
      </c>
      <c r="M985" s="11">
        <f t="shared" si="491"/>
        <v>0</v>
      </c>
      <c r="N985" s="11">
        <f t="shared" si="491"/>
        <v>0</v>
      </c>
      <c r="O985" s="11">
        <f t="shared" si="491"/>
        <v>0</v>
      </c>
      <c r="P985" s="11">
        <f t="shared" si="517"/>
        <v>0</v>
      </c>
      <c r="Q985" s="11">
        <f t="shared" si="517"/>
        <v>0</v>
      </c>
      <c r="R985" s="11">
        <f t="shared" si="517"/>
        <v>0</v>
      </c>
      <c r="S985" s="11">
        <f t="shared" si="517"/>
        <v>0</v>
      </c>
      <c r="T985" s="11">
        <f t="shared" si="517"/>
        <v>1165.5308744818133</v>
      </c>
      <c r="U985" s="40">
        <f t="shared" si="494"/>
        <v>0.18849555921538758</v>
      </c>
      <c r="V985" s="11">
        <f t="shared" si="520"/>
        <v>20.601919412158566</v>
      </c>
      <c r="W985" s="11">
        <f t="shared" si="520"/>
        <v>416385.9049086278</v>
      </c>
      <c r="X985" s="11">
        <f t="shared" si="520"/>
        <v>13879.530163620926</v>
      </c>
      <c r="Y985" s="11">
        <f t="shared" si="520"/>
        <v>19777.333333333339</v>
      </c>
      <c r="Z985" s="11">
        <f t="shared" si="520"/>
        <v>1.4249281568025196</v>
      </c>
      <c r="AA985" s="11">
        <f t="shared" si="520"/>
        <v>18.9010581714358</v>
      </c>
      <c r="AB985" s="11">
        <f t="shared" si="520"/>
        <v>742</v>
      </c>
      <c r="AC985" s="11">
        <f t="shared" si="518"/>
        <v>0</v>
      </c>
      <c r="AD985" s="11">
        <f t="shared" si="518"/>
        <v>0</v>
      </c>
      <c r="AE985" s="11">
        <f t="shared" si="518"/>
        <v>0</v>
      </c>
      <c r="AF985" s="11">
        <f t="shared" si="518"/>
        <v>0</v>
      </c>
      <c r="AG985" s="11">
        <f t="shared" si="518"/>
        <v>0</v>
      </c>
      <c r="AH985" s="11">
        <f t="shared" si="518"/>
        <v>0</v>
      </c>
      <c r="AI985" s="11">
        <f t="shared" si="518"/>
        <v>0</v>
      </c>
      <c r="AJ985" s="11">
        <f t="shared" si="518"/>
        <v>0</v>
      </c>
      <c r="AK985" s="11">
        <f t="shared" si="518"/>
        <v>0</v>
      </c>
      <c r="AL985" s="11">
        <f t="shared" si="518"/>
        <v>0</v>
      </c>
      <c r="AM985" s="11">
        <f t="shared" si="519"/>
        <v>0</v>
      </c>
      <c r="AN985" s="11">
        <f t="shared" si="519"/>
        <v>0</v>
      </c>
      <c r="AO985" s="11">
        <f t="shared" si="519"/>
        <v>0</v>
      </c>
      <c r="AP985" s="11">
        <f t="shared" si="519"/>
        <v>0</v>
      </c>
      <c r="AQ985" s="11">
        <f t="shared" si="519"/>
        <v>0</v>
      </c>
      <c r="AR985" s="11">
        <f t="shared" si="519"/>
        <v>0</v>
      </c>
      <c r="AS985" s="11">
        <f t="shared" si="519"/>
        <v>0</v>
      </c>
      <c r="AT985" s="11">
        <f t="shared" si="514"/>
        <v>0</v>
      </c>
      <c r="AU985" s="11">
        <f t="shared" si="514"/>
        <v>0</v>
      </c>
      <c r="AV985" s="11">
        <f t="shared" si="514"/>
        <v>832771.80981725559</v>
      </c>
      <c r="AW985" s="11">
        <f t="shared" si="514"/>
        <v>0</v>
      </c>
      <c r="AX985" s="11">
        <f t="shared" si="514"/>
        <v>0</v>
      </c>
      <c r="AY985" s="11">
        <f t="shared" si="513"/>
        <v>4412.3668819668646</v>
      </c>
      <c r="AZ985" s="11">
        <f t="shared" si="513"/>
        <v>1</v>
      </c>
      <c r="BA985" s="11">
        <f t="shared" si="512"/>
        <v>1</v>
      </c>
      <c r="BB985" s="11">
        <f t="shared" si="512"/>
        <v>1</v>
      </c>
      <c r="BC985" s="11">
        <f t="shared" si="512"/>
        <v>1</v>
      </c>
      <c r="BD985" s="11">
        <f t="shared" si="512"/>
        <v>1</v>
      </c>
      <c r="BE985" s="11">
        <f t="shared" si="512"/>
        <v>1</v>
      </c>
      <c r="BF985" s="15" t="str">
        <f t="shared" si="495"/>
        <v>ČSN 42 5715</v>
      </c>
      <c r="BG985" s="44">
        <v>9.1494173646822343</v>
      </c>
      <c r="BJ985" s="17">
        <f t="shared" si="496"/>
        <v>60</v>
      </c>
      <c r="BK985" s="17">
        <f t="shared" si="497"/>
        <v>7</v>
      </c>
      <c r="BX985" s="18">
        <f t="shared" si="499"/>
        <v>1165.5308744818133</v>
      </c>
      <c r="BY985" s="42">
        <v>0.18849555921538758</v>
      </c>
      <c r="BZ985" s="43">
        <f t="shared" si="500"/>
        <v>20.601919412158566</v>
      </c>
      <c r="CA985" s="18">
        <f t="shared" si="501"/>
        <v>416385.9049086278</v>
      </c>
      <c r="CB985" s="18">
        <f t="shared" si="502"/>
        <v>13879.530163620926</v>
      </c>
      <c r="CC985" s="18">
        <f t="shared" si="503"/>
        <v>19777.333333333339</v>
      </c>
      <c r="CD985" s="25">
        <f t="shared" si="504"/>
        <v>1.4249281568025196</v>
      </c>
      <c r="CE985" s="26">
        <f t="shared" si="505"/>
        <v>18.9010581714358</v>
      </c>
      <c r="CF985" s="18">
        <f t="shared" si="506"/>
        <v>742</v>
      </c>
      <c r="CG985" s="18"/>
      <c r="CZ985" s="18">
        <f t="shared" si="507"/>
        <v>832771.80981725559</v>
      </c>
      <c r="DC985" s="18">
        <f t="shared" si="498"/>
        <v>4412.3668819668646</v>
      </c>
      <c r="DD985" s="17">
        <f t="shared" si="508"/>
        <v>1</v>
      </c>
      <c r="DE985" s="17">
        <f t="shared" si="509"/>
        <v>1</v>
      </c>
      <c r="DF985" s="17">
        <f t="shared" si="510"/>
        <v>1</v>
      </c>
      <c r="DG985" s="17">
        <v>1</v>
      </c>
      <c r="DH985" s="17">
        <v>1</v>
      </c>
      <c r="DI985" s="17">
        <v>1</v>
      </c>
      <c r="DJ985" s="20" t="s">
        <v>981</v>
      </c>
      <c r="DK985" s="45"/>
      <c r="DL985" s="46"/>
      <c r="DN985" s="46"/>
      <c r="DO985" s="46"/>
      <c r="DP985" s="46"/>
      <c r="DU985" s="48"/>
    </row>
    <row r="986" spans="1:125" x14ac:dyDescent="0.2">
      <c r="A986" s="15" t="s">
        <v>105</v>
      </c>
      <c r="B986" s="10" t="s">
        <v>1086</v>
      </c>
      <c r="C986" s="11">
        <f t="shared" si="493"/>
        <v>10.259184969562828</v>
      </c>
      <c r="D986" s="11">
        <f t="shared" si="516"/>
        <v>0</v>
      </c>
      <c r="E986" s="11">
        <f t="shared" si="516"/>
        <v>0</v>
      </c>
      <c r="F986" s="11">
        <f t="shared" si="516"/>
        <v>60</v>
      </c>
      <c r="G986" s="11">
        <f t="shared" si="515"/>
        <v>8</v>
      </c>
      <c r="H986" s="11">
        <f t="shared" si="515"/>
        <v>0</v>
      </c>
      <c r="I986" s="11">
        <f t="shared" si="515"/>
        <v>0</v>
      </c>
      <c r="J986" s="11">
        <f t="shared" si="515"/>
        <v>0</v>
      </c>
      <c r="K986" s="11">
        <f t="shared" si="515"/>
        <v>0</v>
      </c>
      <c r="L986" s="11">
        <f t="shared" si="515"/>
        <v>0</v>
      </c>
      <c r="M986" s="11">
        <f t="shared" si="491"/>
        <v>0</v>
      </c>
      <c r="N986" s="11">
        <f t="shared" si="491"/>
        <v>0</v>
      </c>
      <c r="O986" s="11">
        <f t="shared" si="491"/>
        <v>0</v>
      </c>
      <c r="P986" s="11">
        <f t="shared" si="517"/>
        <v>0</v>
      </c>
      <c r="Q986" s="11">
        <f t="shared" si="517"/>
        <v>0</v>
      </c>
      <c r="R986" s="11">
        <f t="shared" si="517"/>
        <v>0</v>
      </c>
      <c r="S986" s="11">
        <f t="shared" si="517"/>
        <v>0</v>
      </c>
      <c r="T986" s="11">
        <f t="shared" si="517"/>
        <v>1306.902543893354</v>
      </c>
      <c r="U986" s="40">
        <f t="shared" si="494"/>
        <v>0.18849555921538758</v>
      </c>
      <c r="V986" s="11">
        <f t="shared" si="520"/>
        <v>18.373346398824104</v>
      </c>
      <c r="W986" s="11">
        <f t="shared" si="520"/>
        <v>452188.28018710046</v>
      </c>
      <c r="X986" s="11">
        <f t="shared" si="520"/>
        <v>15072.942672903349</v>
      </c>
      <c r="Y986" s="11">
        <f t="shared" si="520"/>
        <v>21802.666666666664</v>
      </c>
      <c r="Z986" s="11">
        <f t="shared" si="520"/>
        <v>1.4464771172958384</v>
      </c>
      <c r="AA986" s="11">
        <f t="shared" si="520"/>
        <v>18.601075237738272</v>
      </c>
      <c r="AB986" s="11">
        <f t="shared" si="520"/>
        <v>832.00000000000011</v>
      </c>
      <c r="AC986" s="11">
        <f t="shared" si="518"/>
        <v>0</v>
      </c>
      <c r="AD986" s="11">
        <f t="shared" si="518"/>
        <v>0</v>
      </c>
      <c r="AE986" s="11">
        <f t="shared" si="518"/>
        <v>0</v>
      </c>
      <c r="AF986" s="11">
        <f t="shared" si="518"/>
        <v>0</v>
      </c>
      <c r="AG986" s="11">
        <f t="shared" si="518"/>
        <v>0</v>
      </c>
      <c r="AH986" s="11">
        <f t="shared" si="518"/>
        <v>0</v>
      </c>
      <c r="AI986" s="11">
        <f t="shared" si="518"/>
        <v>0</v>
      </c>
      <c r="AJ986" s="11">
        <f t="shared" si="518"/>
        <v>0</v>
      </c>
      <c r="AK986" s="11">
        <f t="shared" si="518"/>
        <v>0</v>
      </c>
      <c r="AL986" s="11">
        <f t="shared" si="518"/>
        <v>0</v>
      </c>
      <c r="AM986" s="11">
        <f t="shared" si="519"/>
        <v>0</v>
      </c>
      <c r="AN986" s="11">
        <f t="shared" si="519"/>
        <v>0</v>
      </c>
      <c r="AO986" s="11">
        <f t="shared" si="519"/>
        <v>0</v>
      </c>
      <c r="AP986" s="11">
        <f t="shared" si="519"/>
        <v>0</v>
      </c>
      <c r="AQ986" s="11">
        <f t="shared" si="519"/>
        <v>0</v>
      </c>
      <c r="AR986" s="11">
        <f t="shared" si="519"/>
        <v>0</v>
      </c>
      <c r="AS986" s="11">
        <f t="shared" si="519"/>
        <v>0</v>
      </c>
      <c r="AT986" s="11">
        <f t="shared" si="514"/>
        <v>0</v>
      </c>
      <c r="AU986" s="11">
        <f t="shared" si="514"/>
        <v>0</v>
      </c>
      <c r="AV986" s="11">
        <f t="shared" si="514"/>
        <v>904376.56037420093</v>
      </c>
      <c r="AW986" s="11">
        <f t="shared" si="514"/>
        <v>0</v>
      </c>
      <c r="AX986" s="11">
        <f t="shared" si="514"/>
        <v>0</v>
      </c>
      <c r="AY986" s="11">
        <f t="shared" si="513"/>
        <v>4247.4332676534004</v>
      </c>
      <c r="AZ986" s="11">
        <f t="shared" si="513"/>
        <v>1</v>
      </c>
      <c r="BA986" s="11">
        <f t="shared" si="512"/>
        <v>1</v>
      </c>
      <c r="BB986" s="11">
        <f t="shared" si="512"/>
        <v>1</v>
      </c>
      <c r="BC986" s="11">
        <f t="shared" si="512"/>
        <v>1</v>
      </c>
      <c r="BD986" s="11">
        <f t="shared" si="512"/>
        <v>1</v>
      </c>
      <c r="BE986" s="11">
        <f t="shared" si="512"/>
        <v>1</v>
      </c>
      <c r="BF986" s="15" t="str">
        <f t="shared" si="495"/>
        <v>ČSN 42 5715</v>
      </c>
      <c r="BG986" s="44">
        <v>10.259184969562828</v>
      </c>
      <c r="BJ986" s="17">
        <f t="shared" si="496"/>
        <v>60</v>
      </c>
      <c r="BK986" s="17">
        <f t="shared" si="497"/>
        <v>8</v>
      </c>
      <c r="BX986" s="18">
        <f t="shared" si="499"/>
        <v>1306.902543893354</v>
      </c>
      <c r="BY986" s="42">
        <v>0.18849555921538758</v>
      </c>
      <c r="BZ986" s="43">
        <f t="shared" si="500"/>
        <v>18.373346398824104</v>
      </c>
      <c r="CA986" s="18">
        <f t="shared" si="501"/>
        <v>452188.28018710046</v>
      </c>
      <c r="CB986" s="18">
        <f t="shared" si="502"/>
        <v>15072.942672903349</v>
      </c>
      <c r="CC986" s="18">
        <f t="shared" si="503"/>
        <v>21802.666666666664</v>
      </c>
      <c r="CD986" s="25">
        <f t="shared" si="504"/>
        <v>1.4464771172958384</v>
      </c>
      <c r="CE986" s="26">
        <f t="shared" si="505"/>
        <v>18.601075237738272</v>
      </c>
      <c r="CF986" s="18">
        <f t="shared" si="506"/>
        <v>832.00000000000011</v>
      </c>
      <c r="CG986" s="18"/>
      <c r="CZ986" s="18">
        <f t="shared" si="507"/>
        <v>904376.56037420093</v>
      </c>
      <c r="DC986" s="18">
        <f t="shared" si="498"/>
        <v>4247.4332676534004</v>
      </c>
      <c r="DD986" s="17">
        <f t="shared" si="508"/>
        <v>1</v>
      </c>
      <c r="DE986" s="17">
        <f t="shared" si="509"/>
        <v>1</v>
      </c>
      <c r="DF986" s="17">
        <f t="shared" si="510"/>
        <v>1</v>
      </c>
      <c r="DG986" s="17">
        <v>1</v>
      </c>
      <c r="DH986" s="17">
        <v>1</v>
      </c>
      <c r="DI986" s="17">
        <v>1</v>
      </c>
      <c r="DJ986" s="20" t="s">
        <v>981</v>
      </c>
      <c r="DK986" s="45"/>
      <c r="DL986" s="46"/>
      <c r="DN986" s="46"/>
      <c r="DO986" s="46"/>
      <c r="DP986" s="46"/>
      <c r="DU986" s="48"/>
    </row>
    <row r="987" spans="1:125" x14ac:dyDescent="0.2">
      <c r="A987" s="15" t="s">
        <v>105</v>
      </c>
      <c r="B987" s="10" t="s">
        <v>1087</v>
      </c>
      <c r="C987" s="11">
        <f t="shared" si="493"/>
        <v>11.319629569782062</v>
      </c>
      <c r="D987" s="11">
        <f t="shared" si="516"/>
        <v>0</v>
      </c>
      <c r="E987" s="11">
        <f t="shared" si="516"/>
        <v>0</v>
      </c>
      <c r="F987" s="11">
        <f t="shared" si="516"/>
        <v>60</v>
      </c>
      <c r="G987" s="11">
        <f t="shared" si="515"/>
        <v>9</v>
      </c>
      <c r="H987" s="11">
        <f t="shared" si="515"/>
        <v>0</v>
      </c>
      <c r="I987" s="11">
        <f t="shared" si="515"/>
        <v>0</v>
      </c>
      <c r="J987" s="11">
        <f t="shared" si="515"/>
        <v>0</v>
      </c>
      <c r="K987" s="11">
        <f t="shared" si="515"/>
        <v>0</v>
      </c>
      <c r="L987" s="11">
        <f t="shared" si="515"/>
        <v>0</v>
      </c>
      <c r="M987" s="11">
        <f t="shared" si="491"/>
        <v>0</v>
      </c>
      <c r="N987" s="11">
        <f t="shared" si="491"/>
        <v>0</v>
      </c>
      <c r="O987" s="11">
        <f t="shared" si="491"/>
        <v>0</v>
      </c>
      <c r="P987" s="11">
        <f t="shared" si="517"/>
        <v>0</v>
      </c>
      <c r="Q987" s="11">
        <f t="shared" si="517"/>
        <v>0</v>
      </c>
      <c r="R987" s="11">
        <f t="shared" si="517"/>
        <v>0</v>
      </c>
      <c r="S987" s="11">
        <f t="shared" si="517"/>
        <v>0</v>
      </c>
      <c r="T987" s="11">
        <f t="shared" si="517"/>
        <v>1441.991027997715</v>
      </c>
      <c r="U987" s="40">
        <f t="shared" si="494"/>
        <v>0.18849555921538758</v>
      </c>
      <c r="V987" s="11">
        <f t="shared" si="520"/>
        <v>16.652096082594397</v>
      </c>
      <c r="W987" s="11">
        <f t="shared" si="520"/>
        <v>483427.49213623395</v>
      </c>
      <c r="X987" s="11">
        <f t="shared" si="520"/>
        <v>16114.249737874465</v>
      </c>
      <c r="Y987" s="11">
        <f t="shared" si="520"/>
        <v>23652</v>
      </c>
      <c r="Z987" s="11">
        <f t="shared" si="520"/>
        <v>1.4677692343571558</v>
      </c>
      <c r="AA987" s="11">
        <f t="shared" si="520"/>
        <v>18.309833423600555</v>
      </c>
      <c r="AB987" s="11">
        <f t="shared" si="520"/>
        <v>918</v>
      </c>
      <c r="AC987" s="11">
        <f t="shared" si="518"/>
        <v>0</v>
      </c>
      <c r="AD987" s="11">
        <f t="shared" si="518"/>
        <v>0</v>
      </c>
      <c r="AE987" s="11">
        <f t="shared" si="518"/>
        <v>0</v>
      </c>
      <c r="AF987" s="11">
        <f t="shared" si="518"/>
        <v>0</v>
      </c>
      <c r="AG987" s="11">
        <f t="shared" si="518"/>
        <v>0</v>
      </c>
      <c r="AH987" s="11">
        <f t="shared" si="518"/>
        <v>0</v>
      </c>
      <c r="AI987" s="11">
        <f t="shared" si="518"/>
        <v>0</v>
      </c>
      <c r="AJ987" s="11">
        <f t="shared" si="518"/>
        <v>0</v>
      </c>
      <c r="AK987" s="11">
        <f t="shared" si="518"/>
        <v>0</v>
      </c>
      <c r="AL987" s="11">
        <f t="shared" si="518"/>
        <v>0</v>
      </c>
      <c r="AM987" s="11">
        <f t="shared" si="519"/>
        <v>0</v>
      </c>
      <c r="AN987" s="11">
        <f t="shared" si="519"/>
        <v>0</v>
      </c>
      <c r="AO987" s="11">
        <f t="shared" si="519"/>
        <v>0</v>
      </c>
      <c r="AP987" s="11">
        <f t="shared" si="519"/>
        <v>0</v>
      </c>
      <c r="AQ987" s="11">
        <f t="shared" si="519"/>
        <v>0</v>
      </c>
      <c r="AR987" s="11">
        <f t="shared" si="519"/>
        <v>0</v>
      </c>
      <c r="AS987" s="11">
        <f t="shared" si="519"/>
        <v>0</v>
      </c>
      <c r="AT987" s="11">
        <f t="shared" si="514"/>
        <v>0</v>
      </c>
      <c r="AU987" s="11">
        <f t="shared" si="514"/>
        <v>0</v>
      </c>
      <c r="AV987" s="11">
        <f t="shared" si="514"/>
        <v>966854.9842724679</v>
      </c>
      <c r="AW987" s="11">
        <f t="shared" si="514"/>
        <v>0</v>
      </c>
      <c r="AX987" s="11">
        <f t="shared" si="514"/>
        <v>0</v>
      </c>
      <c r="AY987" s="11">
        <f t="shared" si="513"/>
        <v>4085.6412459935259</v>
      </c>
      <c r="AZ987" s="11">
        <f t="shared" si="513"/>
        <v>1</v>
      </c>
      <c r="BA987" s="11">
        <f t="shared" si="512"/>
        <v>1</v>
      </c>
      <c r="BB987" s="11">
        <f t="shared" si="512"/>
        <v>1</v>
      </c>
      <c r="BC987" s="11">
        <f t="shared" si="512"/>
        <v>1</v>
      </c>
      <c r="BD987" s="11">
        <f t="shared" si="512"/>
        <v>1</v>
      </c>
      <c r="BE987" s="11">
        <f t="shared" si="512"/>
        <v>1</v>
      </c>
      <c r="BF987" s="15" t="str">
        <f t="shared" si="495"/>
        <v>ČSN 42 5715</v>
      </c>
      <c r="BG987" s="44">
        <v>11.319629569782062</v>
      </c>
      <c r="BJ987" s="17">
        <f t="shared" si="496"/>
        <v>60</v>
      </c>
      <c r="BK987" s="17">
        <f t="shared" si="497"/>
        <v>9</v>
      </c>
      <c r="BX987" s="18">
        <f t="shared" si="499"/>
        <v>1441.991027997715</v>
      </c>
      <c r="BY987" s="42">
        <v>0.18849555921538758</v>
      </c>
      <c r="BZ987" s="43">
        <f t="shared" si="500"/>
        <v>16.652096082594397</v>
      </c>
      <c r="CA987" s="18">
        <f t="shared" si="501"/>
        <v>483427.49213623395</v>
      </c>
      <c r="CB987" s="18">
        <f t="shared" si="502"/>
        <v>16114.249737874465</v>
      </c>
      <c r="CC987" s="18">
        <f t="shared" si="503"/>
        <v>23652</v>
      </c>
      <c r="CD987" s="25">
        <f t="shared" si="504"/>
        <v>1.4677692343571558</v>
      </c>
      <c r="CE987" s="26">
        <f t="shared" si="505"/>
        <v>18.309833423600555</v>
      </c>
      <c r="CF987" s="18">
        <f t="shared" si="506"/>
        <v>918</v>
      </c>
      <c r="CG987" s="18"/>
      <c r="CZ987" s="18">
        <f t="shared" si="507"/>
        <v>966854.9842724679</v>
      </c>
      <c r="DC987" s="18">
        <f t="shared" si="498"/>
        <v>4085.6412459935259</v>
      </c>
      <c r="DD987" s="17">
        <f t="shared" si="508"/>
        <v>1</v>
      </c>
      <c r="DE987" s="17">
        <f t="shared" si="509"/>
        <v>1</v>
      </c>
      <c r="DF987" s="17">
        <f t="shared" si="510"/>
        <v>1</v>
      </c>
      <c r="DG987" s="17">
        <v>1</v>
      </c>
      <c r="DH987" s="17">
        <v>1</v>
      </c>
      <c r="DI987" s="17">
        <v>1</v>
      </c>
      <c r="DJ987" s="20" t="s">
        <v>981</v>
      </c>
      <c r="DK987" s="45"/>
      <c r="DL987" s="46"/>
      <c r="DN987" s="46"/>
      <c r="DO987" s="46"/>
      <c r="DP987" s="46"/>
      <c r="DU987" s="48"/>
    </row>
    <row r="988" spans="1:125" x14ac:dyDescent="0.2">
      <c r="A988" s="15" t="s">
        <v>105</v>
      </c>
      <c r="B988" s="10" t="s">
        <v>1088</v>
      </c>
      <c r="C988" s="11">
        <f t="shared" si="493"/>
        <v>12.330751165339937</v>
      </c>
      <c r="D988" s="11">
        <f t="shared" si="516"/>
        <v>0</v>
      </c>
      <c r="E988" s="11">
        <f t="shared" si="516"/>
        <v>0</v>
      </c>
      <c r="F988" s="11">
        <f t="shared" si="516"/>
        <v>60</v>
      </c>
      <c r="G988" s="11">
        <f t="shared" si="515"/>
        <v>10</v>
      </c>
      <c r="H988" s="11">
        <f t="shared" si="515"/>
        <v>0</v>
      </c>
      <c r="I988" s="11">
        <f t="shared" si="515"/>
        <v>0</v>
      </c>
      <c r="J988" s="11">
        <f t="shared" si="515"/>
        <v>0</v>
      </c>
      <c r="K988" s="11">
        <f t="shared" si="515"/>
        <v>0</v>
      </c>
      <c r="L988" s="11">
        <f t="shared" si="515"/>
        <v>0</v>
      </c>
      <c r="M988" s="11">
        <f t="shared" si="491"/>
        <v>0</v>
      </c>
      <c r="N988" s="11">
        <f t="shared" si="491"/>
        <v>0</v>
      </c>
      <c r="O988" s="11">
        <f t="shared" si="491"/>
        <v>0</v>
      </c>
      <c r="P988" s="11">
        <f t="shared" si="517"/>
        <v>0</v>
      </c>
      <c r="Q988" s="11">
        <f t="shared" si="517"/>
        <v>0</v>
      </c>
      <c r="R988" s="11">
        <f t="shared" si="517"/>
        <v>0</v>
      </c>
      <c r="S988" s="11">
        <f t="shared" si="517"/>
        <v>0</v>
      </c>
      <c r="T988" s="11">
        <f t="shared" si="517"/>
        <v>1570.7963267948965</v>
      </c>
      <c r="U988" s="40">
        <f t="shared" si="494"/>
        <v>0.18849555921538758</v>
      </c>
      <c r="V988" s="11">
        <f t="shared" si="520"/>
        <v>15.286624203821656</v>
      </c>
      <c r="W988" s="11">
        <f t="shared" si="520"/>
        <v>510508.80620834138</v>
      </c>
      <c r="X988" s="11">
        <f t="shared" si="520"/>
        <v>17016.960206944714</v>
      </c>
      <c r="Y988" s="11">
        <f t="shared" si="520"/>
        <v>25333.333333333328</v>
      </c>
      <c r="Z988" s="11">
        <f t="shared" si="520"/>
        <v>1.4887108523057284</v>
      </c>
      <c r="AA988" s="11">
        <f t="shared" si="520"/>
        <v>18.027756377319946</v>
      </c>
      <c r="AB988" s="11">
        <f t="shared" si="520"/>
        <v>999.99999999999989</v>
      </c>
      <c r="AC988" s="11">
        <f t="shared" si="518"/>
        <v>0</v>
      </c>
      <c r="AD988" s="11">
        <f t="shared" si="518"/>
        <v>0</v>
      </c>
      <c r="AE988" s="11">
        <f t="shared" si="518"/>
        <v>0</v>
      </c>
      <c r="AF988" s="11">
        <f t="shared" si="518"/>
        <v>0</v>
      </c>
      <c r="AG988" s="11">
        <f t="shared" si="518"/>
        <v>0</v>
      </c>
      <c r="AH988" s="11">
        <f t="shared" si="518"/>
        <v>0</v>
      </c>
      <c r="AI988" s="11">
        <f t="shared" si="518"/>
        <v>0</v>
      </c>
      <c r="AJ988" s="11">
        <f t="shared" si="518"/>
        <v>0</v>
      </c>
      <c r="AK988" s="11">
        <f t="shared" si="518"/>
        <v>0</v>
      </c>
      <c r="AL988" s="11">
        <f t="shared" si="518"/>
        <v>0</v>
      </c>
      <c r="AM988" s="11">
        <f t="shared" si="519"/>
        <v>0</v>
      </c>
      <c r="AN988" s="11">
        <f t="shared" si="519"/>
        <v>0</v>
      </c>
      <c r="AO988" s="11">
        <f t="shared" si="519"/>
        <v>0</v>
      </c>
      <c r="AP988" s="11">
        <f t="shared" si="519"/>
        <v>0</v>
      </c>
      <c r="AQ988" s="11">
        <f t="shared" si="519"/>
        <v>0</v>
      </c>
      <c r="AR988" s="11">
        <f t="shared" si="519"/>
        <v>0</v>
      </c>
      <c r="AS988" s="11">
        <f t="shared" si="519"/>
        <v>0</v>
      </c>
      <c r="AT988" s="11">
        <f t="shared" si="514"/>
        <v>0</v>
      </c>
      <c r="AU988" s="11">
        <f t="shared" si="514"/>
        <v>0</v>
      </c>
      <c r="AV988" s="11">
        <f t="shared" si="514"/>
        <v>1021017.6124166828</v>
      </c>
      <c r="AW988" s="11">
        <f t="shared" si="514"/>
        <v>0</v>
      </c>
      <c r="AX988" s="11">
        <f t="shared" si="514"/>
        <v>0</v>
      </c>
      <c r="AY988" s="11">
        <f t="shared" si="513"/>
        <v>3926.9908169872415</v>
      </c>
      <c r="AZ988" s="11">
        <f t="shared" si="513"/>
        <v>1</v>
      </c>
      <c r="BA988" s="11">
        <f t="shared" si="512"/>
        <v>1</v>
      </c>
      <c r="BB988" s="11">
        <f t="shared" si="512"/>
        <v>1</v>
      </c>
      <c r="BC988" s="11">
        <f t="shared" si="512"/>
        <v>1</v>
      </c>
      <c r="BD988" s="11">
        <f t="shared" si="512"/>
        <v>1</v>
      </c>
      <c r="BE988" s="11">
        <f t="shared" si="512"/>
        <v>1</v>
      </c>
      <c r="BF988" s="15" t="str">
        <f t="shared" si="495"/>
        <v>ČSN 42 5715</v>
      </c>
      <c r="BG988" s="44">
        <v>12.330751165339937</v>
      </c>
      <c r="BJ988" s="17">
        <f t="shared" si="496"/>
        <v>60</v>
      </c>
      <c r="BK988" s="17">
        <f t="shared" si="497"/>
        <v>10</v>
      </c>
      <c r="BX988" s="18">
        <f t="shared" si="499"/>
        <v>1570.7963267948965</v>
      </c>
      <c r="BY988" s="42">
        <v>0.18849555921538758</v>
      </c>
      <c r="BZ988" s="43">
        <f t="shared" si="500"/>
        <v>15.286624203821656</v>
      </c>
      <c r="CA988" s="18">
        <f t="shared" si="501"/>
        <v>510508.80620834138</v>
      </c>
      <c r="CB988" s="18">
        <f t="shared" si="502"/>
        <v>17016.960206944714</v>
      </c>
      <c r="CC988" s="18">
        <f t="shared" si="503"/>
        <v>25333.333333333328</v>
      </c>
      <c r="CD988" s="25">
        <f t="shared" si="504"/>
        <v>1.4887108523057284</v>
      </c>
      <c r="CE988" s="26">
        <f t="shared" si="505"/>
        <v>18.027756377319946</v>
      </c>
      <c r="CF988" s="18">
        <f t="shared" si="506"/>
        <v>999.99999999999989</v>
      </c>
      <c r="CG988" s="18"/>
      <c r="CZ988" s="18">
        <f t="shared" si="507"/>
        <v>1021017.6124166828</v>
      </c>
      <c r="DC988" s="18">
        <f t="shared" si="498"/>
        <v>3926.9908169872415</v>
      </c>
      <c r="DD988" s="17">
        <f t="shared" si="508"/>
        <v>1</v>
      </c>
      <c r="DE988" s="17">
        <f t="shared" si="509"/>
        <v>1</v>
      </c>
      <c r="DF988" s="17">
        <f t="shared" si="510"/>
        <v>1</v>
      </c>
      <c r="DG988" s="17">
        <v>1</v>
      </c>
      <c r="DH988" s="17">
        <v>1</v>
      </c>
      <c r="DI988" s="17">
        <v>1</v>
      </c>
      <c r="DJ988" s="20" t="s">
        <v>981</v>
      </c>
      <c r="DK988" s="45"/>
      <c r="DL988" s="46"/>
      <c r="DN988" s="46"/>
      <c r="DO988" s="46"/>
      <c r="DP988" s="46"/>
      <c r="DU988" s="48"/>
    </row>
    <row r="989" spans="1:125" x14ac:dyDescent="0.2">
      <c r="A989" s="15" t="s">
        <v>105</v>
      </c>
      <c r="B989" s="10" t="s">
        <v>1089</v>
      </c>
      <c r="C989" s="11">
        <f t="shared" si="493"/>
        <v>14.205025342471609</v>
      </c>
      <c r="D989" s="11">
        <f t="shared" si="516"/>
        <v>0</v>
      </c>
      <c r="E989" s="11">
        <f t="shared" si="516"/>
        <v>0</v>
      </c>
      <c r="F989" s="11">
        <f t="shared" si="516"/>
        <v>60</v>
      </c>
      <c r="G989" s="11">
        <f t="shared" si="515"/>
        <v>12</v>
      </c>
      <c r="H989" s="11">
        <f t="shared" si="515"/>
        <v>0</v>
      </c>
      <c r="I989" s="11">
        <f t="shared" si="515"/>
        <v>0</v>
      </c>
      <c r="J989" s="11">
        <f t="shared" si="515"/>
        <v>0</v>
      </c>
      <c r="K989" s="11">
        <f t="shared" si="515"/>
        <v>0</v>
      </c>
      <c r="L989" s="11">
        <f t="shared" si="515"/>
        <v>0</v>
      </c>
      <c r="M989" s="11">
        <f t="shared" si="491"/>
        <v>0</v>
      </c>
      <c r="N989" s="11">
        <f t="shared" si="491"/>
        <v>0</v>
      </c>
      <c r="O989" s="11">
        <f t="shared" si="491"/>
        <v>0</v>
      </c>
      <c r="P989" s="11">
        <f t="shared" si="517"/>
        <v>0</v>
      </c>
      <c r="Q989" s="11">
        <f t="shared" si="517"/>
        <v>0</v>
      </c>
      <c r="R989" s="11">
        <f t="shared" si="517"/>
        <v>0</v>
      </c>
      <c r="S989" s="11">
        <f t="shared" si="517"/>
        <v>0</v>
      </c>
      <c r="T989" s="11">
        <f t="shared" si="517"/>
        <v>1809.5573684677208</v>
      </c>
      <c r="U989" s="40">
        <f t="shared" si="494"/>
        <v>0.18849555921538758</v>
      </c>
      <c r="V989" s="11">
        <f t="shared" si="520"/>
        <v>13.26963906581741</v>
      </c>
      <c r="W989" s="11">
        <f t="shared" si="520"/>
        <v>553724.5547511226</v>
      </c>
      <c r="X989" s="11">
        <f t="shared" si="520"/>
        <v>18457.485158370753</v>
      </c>
      <c r="Y989" s="11">
        <f t="shared" si="520"/>
        <v>28224</v>
      </c>
      <c r="Z989" s="11">
        <f t="shared" si="520"/>
        <v>1.529135727745661</v>
      </c>
      <c r="AA989" s="11">
        <f t="shared" si="520"/>
        <v>17.4928556845359</v>
      </c>
      <c r="AB989" s="11">
        <f t="shared" si="520"/>
        <v>1152</v>
      </c>
      <c r="AC989" s="11">
        <f t="shared" si="518"/>
        <v>0</v>
      </c>
      <c r="AD989" s="11">
        <f t="shared" si="518"/>
        <v>0</v>
      </c>
      <c r="AE989" s="11">
        <f t="shared" si="518"/>
        <v>0</v>
      </c>
      <c r="AF989" s="11">
        <f t="shared" si="518"/>
        <v>0</v>
      </c>
      <c r="AG989" s="11">
        <f t="shared" si="518"/>
        <v>0</v>
      </c>
      <c r="AH989" s="11">
        <f t="shared" si="518"/>
        <v>0</v>
      </c>
      <c r="AI989" s="11">
        <f t="shared" si="518"/>
        <v>0</v>
      </c>
      <c r="AJ989" s="11">
        <f t="shared" si="518"/>
        <v>0</v>
      </c>
      <c r="AK989" s="11">
        <f t="shared" si="518"/>
        <v>0</v>
      </c>
      <c r="AL989" s="11">
        <f t="shared" si="518"/>
        <v>0</v>
      </c>
      <c r="AM989" s="11">
        <f t="shared" si="519"/>
        <v>0</v>
      </c>
      <c r="AN989" s="11">
        <f t="shared" si="519"/>
        <v>0</v>
      </c>
      <c r="AO989" s="11">
        <f t="shared" si="519"/>
        <v>0</v>
      </c>
      <c r="AP989" s="11">
        <f t="shared" si="519"/>
        <v>0</v>
      </c>
      <c r="AQ989" s="11">
        <f t="shared" si="519"/>
        <v>0</v>
      </c>
      <c r="AR989" s="11">
        <f t="shared" si="519"/>
        <v>0</v>
      </c>
      <c r="AS989" s="11">
        <f t="shared" si="519"/>
        <v>0</v>
      </c>
      <c r="AT989" s="11">
        <f t="shared" si="514"/>
        <v>0</v>
      </c>
      <c r="AU989" s="11">
        <f t="shared" si="514"/>
        <v>0</v>
      </c>
      <c r="AV989" s="11">
        <f t="shared" si="514"/>
        <v>1107449.1095022452</v>
      </c>
      <c r="AW989" s="11">
        <f t="shared" si="514"/>
        <v>0</v>
      </c>
      <c r="AX989" s="11">
        <f t="shared" si="514"/>
        <v>0</v>
      </c>
      <c r="AY989" s="11">
        <f t="shared" si="513"/>
        <v>3619.1147369354417</v>
      </c>
      <c r="AZ989" s="11">
        <f t="shared" si="513"/>
        <v>1</v>
      </c>
      <c r="BA989" s="11">
        <f t="shared" si="512"/>
        <v>1</v>
      </c>
      <c r="BB989" s="11">
        <f t="shared" si="512"/>
        <v>1</v>
      </c>
      <c r="BC989" s="11">
        <f t="shared" si="512"/>
        <v>1</v>
      </c>
      <c r="BD989" s="11">
        <f t="shared" si="512"/>
        <v>1</v>
      </c>
      <c r="BE989" s="11">
        <f t="shared" si="512"/>
        <v>1</v>
      </c>
      <c r="BF989" s="15" t="str">
        <f t="shared" si="495"/>
        <v>ČSN 42 5715</v>
      </c>
      <c r="BG989" s="44">
        <v>14.205025342471609</v>
      </c>
      <c r="BJ989" s="17">
        <f t="shared" si="496"/>
        <v>60</v>
      </c>
      <c r="BK989" s="17">
        <f t="shared" si="497"/>
        <v>12</v>
      </c>
      <c r="BX989" s="18">
        <f t="shared" si="499"/>
        <v>1809.5573684677208</v>
      </c>
      <c r="BY989" s="42">
        <v>0.18849555921538758</v>
      </c>
      <c r="BZ989" s="43">
        <f t="shared" si="500"/>
        <v>13.26963906581741</v>
      </c>
      <c r="CA989" s="18">
        <f t="shared" si="501"/>
        <v>553724.5547511226</v>
      </c>
      <c r="CB989" s="18">
        <f t="shared" si="502"/>
        <v>18457.485158370753</v>
      </c>
      <c r="CC989" s="18">
        <f t="shared" si="503"/>
        <v>28224</v>
      </c>
      <c r="CD989" s="25">
        <f t="shared" si="504"/>
        <v>1.529135727745661</v>
      </c>
      <c r="CE989" s="26">
        <f t="shared" si="505"/>
        <v>17.4928556845359</v>
      </c>
      <c r="CF989" s="18">
        <f t="shared" si="506"/>
        <v>1152</v>
      </c>
      <c r="CG989" s="18"/>
      <c r="CZ989" s="18">
        <f t="shared" si="507"/>
        <v>1107449.1095022452</v>
      </c>
      <c r="DC989" s="18">
        <f t="shared" si="498"/>
        <v>3619.1147369354417</v>
      </c>
      <c r="DD989" s="17">
        <f t="shared" si="508"/>
        <v>1</v>
      </c>
      <c r="DE989" s="17">
        <f t="shared" si="509"/>
        <v>1</v>
      </c>
      <c r="DF989" s="17">
        <f t="shared" si="510"/>
        <v>1</v>
      </c>
      <c r="DG989" s="17">
        <v>1</v>
      </c>
      <c r="DH989" s="17">
        <v>1</v>
      </c>
      <c r="DI989" s="17">
        <v>1</v>
      </c>
      <c r="DJ989" s="20" t="s">
        <v>981</v>
      </c>
      <c r="DK989" s="45"/>
      <c r="DL989" s="46"/>
      <c r="DN989" s="46"/>
      <c r="DO989" s="46"/>
      <c r="DP989" s="46"/>
      <c r="DU989" s="48"/>
    </row>
    <row r="990" spans="1:125" x14ac:dyDescent="0.2">
      <c r="A990" s="15" t="s">
        <v>105</v>
      </c>
      <c r="B990" s="10" t="s">
        <v>1090</v>
      </c>
      <c r="C990" s="11">
        <f t="shared" si="493"/>
        <v>15.882007500957839</v>
      </c>
      <c r="D990" s="11">
        <f t="shared" si="516"/>
        <v>0</v>
      </c>
      <c r="E990" s="11">
        <f t="shared" si="516"/>
        <v>0</v>
      </c>
      <c r="F990" s="11">
        <f t="shared" si="516"/>
        <v>60</v>
      </c>
      <c r="G990" s="11">
        <f t="shared" si="515"/>
        <v>14</v>
      </c>
      <c r="H990" s="11">
        <f t="shared" si="515"/>
        <v>0</v>
      </c>
      <c r="I990" s="11">
        <f t="shared" si="515"/>
        <v>0</v>
      </c>
      <c r="J990" s="11">
        <f t="shared" si="515"/>
        <v>0</v>
      </c>
      <c r="K990" s="11">
        <f t="shared" si="515"/>
        <v>0</v>
      </c>
      <c r="L990" s="11">
        <f t="shared" si="515"/>
        <v>0</v>
      </c>
      <c r="M990" s="11">
        <f t="shared" si="491"/>
        <v>0</v>
      </c>
      <c r="N990" s="11">
        <f t="shared" si="491"/>
        <v>0</v>
      </c>
      <c r="O990" s="11">
        <f t="shared" si="491"/>
        <v>0</v>
      </c>
      <c r="P990" s="11">
        <f t="shared" si="517"/>
        <v>0</v>
      </c>
      <c r="Q990" s="11">
        <f t="shared" si="517"/>
        <v>0</v>
      </c>
      <c r="R990" s="11">
        <f t="shared" si="517"/>
        <v>0</v>
      </c>
      <c r="S990" s="11">
        <f t="shared" si="517"/>
        <v>0</v>
      </c>
      <c r="T990" s="11">
        <f t="shared" si="517"/>
        <v>2023.1856689118267</v>
      </c>
      <c r="U990" s="40">
        <f t="shared" si="494"/>
        <v>0.18849555921538758</v>
      </c>
      <c r="V990" s="11">
        <f t="shared" si="520"/>
        <v>11.868497052656567</v>
      </c>
      <c r="W990" s="11">
        <f t="shared" si="520"/>
        <v>584700.65831551794</v>
      </c>
      <c r="X990" s="11">
        <f t="shared" si="520"/>
        <v>19490.021943850599</v>
      </c>
      <c r="Y990" s="11">
        <f t="shared" si="520"/>
        <v>30538.666666666668</v>
      </c>
      <c r="Z990" s="11">
        <f t="shared" si="520"/>
        <v>1.5668872387443404</v>
      </c>
      <c r="AA990" s="11">
        <f t="shared" si="520"/>
        <v>17</v>
      </c>
      <c r="AB990" s="11">
        <f t="shared" si="520"/>
        <v>1288</v>
      </c>
      <c r="AC990" s="11">
        <f t="shared" si="518"/>
        <v>0</v>
      </c>
      <c r="AD990" s="11">
        <f t="shared" si="518"/>
        <v>0</v>
      </c>
      <c r="AE990" s="11">
        <f t="shared" si="518"/>
        <v>0</v>
      </c>
      <c r="AF990" s="11">
        <f t="shared" si="518"/>
        <v>0</v>
      </c>
      <c r="AG990" s="11">
        <f t="shared" si="518"/>
        <v>0</v>
      </c>
      <c r="AH990" s="11">
        <f t="shared" si="518"/>
        <v>0</v>
      </c>
      <c r="AI990" s="11">
        <f t="shared" si="518"/>
        <v>0</v>
      </c>
      <c r="AJ990" s="11">
        <f t="shared" si="518"/>
        <v>0</v>
      </c>
      <c r="AK990" s="11">
        <f t="shared" si="518"/>
        <v>0</v>
      </c>
      <c r="AL990" s="11">
        <f t="shared" si="518"/>
        <v>0</v>
      </c>
      <c r="AM990" s="11">
        <f t="shared" si="519"/>
        <v>0</v>
      </c>
      <c r="AN990" s="11">
        <f t="shared" si="519"/>
        <v>0</v>
      </c>
      <c r="AO990" s="11">
        <f t="shared" si="519"/>
        <v>0</v>
      </c>
      <c r="AP990" s="11">
        <f t="shared" si="519"/>
        <v>0</v>
      </c>
      <c r="AQ990" s="11">
        <f t="shared" si="519"/>
        <v>0</v>
      </c>
      <c r="AR990" s="11">
        <f t="shared" si="519"/>
        <v>0</v>
      </c>
      <c r="AS990" s="11">
        <f t="shared" si="519"/>
        <v>0</v>
      </c>
      <c r="AT990" s="11">
        <f t="shared" si="514"/>
        <v>0</v>
      </c>
      <c r="AU990" s="11">
        <f t="shared" si="514"/>
        <v>0</v>
      </c>
      <c r="AV990" s="11">
        <f t="shared" si="514"/>
        <v>1169401.3166310359</v>
      </c>
      <c r="AW990" s="11">
        <f t="shared" si="514"/>
        <v>0</v>
      </c>
      <c r="AX990" s="11">
        <f t="shared" si="514"/>
        <v>0</v>
      </c>
      <c r="AY990" s="11">
        <f t="shared" si="513"/>
        <v>3323.805027498001</v>
      </c>
      <c r="AZ990" s="11">
        <f t="shared" si="513"/>
        <v>1</v>
      </c>
      <c r="BA990" s="11">
        <f t="shared" si="512"/>
        <v>1</v>
      </c>
      <c r="BB990" s="11">
        <f t="shared" si="512"/>
        <v>1</v>
      </c>
      <c r="BC990" s="11">
        <f t="shared" si="512"/>
        <v>1</v>
      </c>
      <c r="BD990" s="11">
        <f t="shared" si="512"/>
        <v>1</v>
      </c>
      <c r="BE990" s="11">
        <f t="shared" si="512"/>
        <v>1</v>
      </c>
      <c r="BF990" s="15" t="str">
        <f t="shared" si="495"/>
        <v>ČSN 42 5715</v>
      </c>
      <c r="BG990" s="44">
        <v>15.882007500957839</v>
      </c>
      <c r="BJ990" s="17">
        <f t="shared" si="496"/>
        <v>60</v>
      </c>
      <c r="BK990" s="17">
        <f t="shared" si="497"/>
        <v>14</v>
      </c>
      <c r="BX990" s="18">
        <f t="shared" si="499"/>
        <v>2023.1856689118267</v>
      </c>
      <c r="BY990" s="42">
        <v>0.18849555921538758</v>
      </c>
      <c r="BZ990" s="43">
        <f t="shared" si="500"/>
        <v>11.868497052656567</v>
      </c>
      <c r="CA990" s="18">
        <f t="shared" si="501"/>
        <v>584700.65831551794</v>
      </c>
      <c r="CB990" s="18">
        <f t="shared" si="502"/>
        <v>19490.021943850599</v>
      </c>
      <c r="CC990" s="18">
        <f t="shared" si="503"/>
        <v>30538.666666666668</v>
      </c>
      <c r="CD990" s="25">
        <f t="shared" si="504"/>
        <v>1.5668872387443404</v>
      </c>
      <c r="CE990" s="26">
        <f t="shared" si="505"/>
        <v>17</v>
      </c>
      <c r="CF990" s="18">
        <f t="shared" si="506"/>
        <v>1288</v>
      </c>
      <c r="CG990" s="18"/>
      <c r="CZ990" s="18">
        <f t="shared" si="507"/>
        <v>1169401.3166310359</v>
      </c>
      <c r="DC990" s="18">
        <f t="shared" si="498"/>
        <v>3323.805027498001</v>
      </c>
      <c r="DD990" s="17">
        <f t="shared" si="508"/>
        <v>1</v>
      </c>
      <c r="DE990" s="17">
        <f t="shared" si="509"/>
        <v>1</v>
      </c>
      <c r="DF990" s="17">
        <f t="shared" si="510"/>
        <v>1</v>
      </c>
      <c r="DG990" s="17">
        <v>1</v>
      </c>
      <c r="DH990" s="17">
        <v>1</v>
      </c>
      <c r="DI990" s="17">
        <v>1</v>
      </c>
      <c r="DJ990" s="20" t="s">
        <v>981</v>
      </c>
      <c r="DK990" s="45"/>
      <c r="DL990" s="46"/>
      <c r="DN990" s="46"/>
      <c r="DO990" s="46"/>
      <c r="DP990" s="46"/>
      <c r="DU990" s="48"/>
    </row>
    <row r="991" spans="1:125" x14ac:dyDescent="0.2">
      <c r="A991" s="15" t="s">
        <v>105</v>
      </c>
      <c r="B991" s="10" t="s">
        <v>1091</v>
      </c>
      <c r="C991" s="11">
        <f t="shared" si="493"/>
        <v>4.956961968466655</v>
      </c>
      <c r="D991" s="11">
        <f t="shared" si="516"/>
        <v>0</v>
      </c>
      <c r="E991" s="11">
        <f t="shared" si="516"/>
        <v>0</v>
      </c>
      <c r="F991" s="11">
        <f t="shared" si="516"/>
        <v>70</v>
      </c>
      <c r="G991" s="11">
        <f t="shared" si="515"/>
        <v>3</v>
      </c>
      <c r="H991" s="11">
        <f t="shared" si="515"/>
        <v>0</v>
      </c>
      <c r="I991" s="11">
        <f t="shared" si="515"/>
        <v>0</v>
      </c>
      <c r="J991" s="11">
        <f t="shared" si="515"/>
        <v>0</v>
      </c>
      <c r="K991" s="11">
        <f t="shared" si="515"/>
        <v>0</v>
      </c>
      <c r="L991" s="11">
        <f t="shared" si="515"/>
        <v>0</v>
      </c>
      <c r="M991" s="11">
        <f t="shared" si="491"/>
        <v>0</v>
      </c>
      <c r="N991" s="11">
        <f t="shared" si="491"/>
        <v>0</v>
      </c>
      <c r="O991" s="11">
        <f t="shared" si="491"/>
        <v>0</v>
      </c>
      <c r="P991" s="11">
        <f t="shared" si="517"/>
        <v>0</v>
      </c>
      <c r="Q991" s="11">
        <f t="shared" si="517"/>
        <v>0</v>
      </c>
      <c r="R991" s="11">
        <f t="shared" si="517"/>
        <v>0</v>
      </c>
      <c r="S991" s="11">
        <f t="shared" si="517"/>
        <v>0</v>
      </c>
      <c r="T991" s="11">
        <f t="shared" si="517"/>
        <v>631.46012337154843</v>
      </c>
      <c r="U991" s="40">
        <f t="shared" si="494"/>
        <v>0.21991148575128552</v>
      </c>
      <c r="V991" s="11">
        <f t="shared" si="520"/>
        <v>44.364166429001493</v>
      </c>
      <c r="W991" s="11">
        <f t="shared" si="520"/>
        <v>355038.4543656531</v>
      </c>
      <c r="X991" s="11">
        <f t="shared" si="520"/>
        <v>10143.955839018659</v>
      </c>
      <c r="Y991" s="11">
        <f t="shared" si="520"/>
        <v>13476.000000000005</v>
      </c>
      <c r="Z991" s="11">
        <f t="shared" si="520"/>
        <v>1.3284758149443692</v>
      </c>
      <c r="AA991" s="11">
        <f t="shared" si="520"/>
        <v>23.711811402758752</v>
      </c>
      <c r="AB991" s="11">
        <f t="shared" si="520"/>
        <v>402</v>
      </c>
      <c r="AC991" s="11">
        <f t="shared" si="518"/>
        <v>0</v>
      </c>
      <c r="AD991" s="11">
        <f t="shared" si="518"/>
        <v>0</v>
      </c>
      <c r="AE991" s="11">
        <f t="shared" si="518"/>
        <v>0</v>
      </c>
      <c r="AF991" s="11">
        <f t="shared" si="518"/>
        <v>0</v>
      </c>
      <c r="AG991" s="11">
        <f t="shared" si="518"/>
        <v>0</v>
      </c>
      <c r="AH991" s="11">
        <f t="shared" si="518"/>
        <v>0</v>
      </c>
      <c r="AI991" s="11">
        <f t="shared" si="518"/>
        <v>0</v>
      </c>
      <c r="AJ991" s="11">
        <f t="shared" si="518"/>
        <v>0</v>
      </c>
      <c r="AK991" s="11">
        <f t="shared" si="518"/>
        <v>0</v>
      </c>
      <c r="AL991" s="11">
        <f t="shared" si="518"/>
        <v>0</v>
      </c>
      <c r="AM991" s="11">
        <f t="shared" si="519"/>
        <v>0</v>
      </c>
      <c r="AN991" s="11">
        <f t="shared" si="519"/>
        <v>0</v>
      </c>
      <c r="AO991" s="11">
        <f t="shared" si="519"/>
        <v>0</v>
      </c>
      <c r="AP991" s="11">
        <f t="shared" si="519"/>
        <v>0</v>
      </c>
      <c r="AQ991" s="11">
        <f t="shared" si="519"/>
        <v>0</v>
      </c>
      <c r="AR991" s="11">
        <f t="shared" si="519"/>
        <v>0</v>
      </c>
      <c r="AS991" s="11">
        <f t="shared" si="519"/>
        <v>0</v>
      </c>
      <c r="AT991" s="11">
        <f t="shared" si="514"/>
        <v>0</v>
      </c>
      <c r="AU991" s="11">
        <f t="shared" si="514"/>
        <v>0</v>
      </c>
      <c r="AV991" s="11">
        <f t="shared" si="514"/>
        <v>710076.9087313062</v>
      </c>
      <c r="AW991" s="11">
        <f t="shared" si="514"/>
        <v>0</v>
      </c>
      <c r="AX991" s="11">
        <f t="shared" si="514"/>
        <v>0</v>
      </c>
      <c r="AY991" s="11">
        <f t="shared" si="513"/>
        <v>7051.304710982291</v>
      </c>
      <c r="AZ991" s="11">
        <f t="shared" si="513"/>
        <v>1</v>
      </c>
      <c r="BA991" s="11">
        <f t="shared" si="512"/>
        <v>1</v>
      </c>
      <c r="BB991" s="11">
        <f t="shared" si="512"/>
        <v>1</v>
      </c>
      <c r="BC991" s="11">
        <f t="shared" si="512"/>
        <v>1</v>
      </c>
      <c r="BD991" s="11">
        <f t="shared" si="512"/>
        <v>1</v>
      </c>
      <c r="BE991" s="11">
        <f t="shared" si="512"/>
        <v>1</v>
      </c>
      <c r="BF991" s="15" t="str">
        <f t="shared" si="495"/>
        <v>ČSN 42 5715</v>
      </c>
      <c r="BG991" s="44">
        <v>4.956961968466655</v>
      </c>
      <c r="BJ991" s="17">
        <f t="shared" si="496"/>
        <v>70</v>
      </c>
      <c r="BK991" s="17">
        <f t="shared" si="497"/>
        <v>3</v>
      </c>
      <c r="BX991" s="18">
        <f t="shared" si="499"/>
        <v>631.46012337154843</v>
      </c>
      <c r="BY991" s="42">
        <v>0.21991148575128552</v>
      </c>
      <c r="BZ991" s="43">
        <f t="shared" si="500"/>
        <v>44.364166429001493</v>
      </c>
      <c r="CA991" s="18">
        <f t="shared" si="501"/>
        <v>355038.4543656531</v>
      </c>
      <c r="CB991" s="18">
        <f t="shared" si="502"/>
        <v>10143.955839018659</v>
      </c>
      <c r="CC991" s="18">
        <f t="shared" si="503"/>
        <v>13476.000000000005</v>
      </c>
      <c r="CD991" s="25">
        <f t="shared" si="504"/>
        <v>1.3284758149443692</v>
      </c>
      <c r="CE991" s="26">
        <f t="shared" si="505"/>
        <v>23.711811402758752</v>
      </c>
      <c r="CF991" s="18">
        <f t="shared" si="506"/>
        <v>402</v>
      </c>
      <c r="CG991" s="18"/>
      <c r="CZ991" s="18">
        <f t="shared" si="507"/>
        <v>710076.9087313062</v>
      </c>
      <c r="DC991" s="18">
        <f t="shared" si="498"/>
        <v>7051.304710982291</v>
      </c>
      <c r="DD991" s="17">
        <f t="shared" si="508"/>
        <v>1</v>
      </c>
      <c r="DE991" s="17">
        <f t="shared" si="509"/>
        <v>1</v>
      </c>
      <c r="DF991" s="17">
        <f t="shared" si="510"/>
        <v>1</v>
      </c>
      <c r="DG991" s="17">
        <v>1</v>
      </c>
      <c r="DH991" s="17">
        <v>1</v>
      </c>
      <c r="DI991" s="17">
        <v>1</v>
      </c>
      <c r="DJ991" s="20" t="s">
        <v>981</v>
      </c>
      <c r="DK991" s="45"/>
      <c r="DL991" s="46"/>
      <c r="DN991" s="46"/>
      <c r="DO991" s="46"/>
      <c r="DP991" s="46"/>
      <c r="DU991" s="48"/>
    </row>
    <row r="992" spans="1:125" x14ac:dyDescent="0.2">
      <c r="A992" s="15" t="s">
        <v>105</v>
      </c>
      <c r="B992" s="10" t="s">
        <v>1092</v>
      </c>
      <c r="C992" s="11">
        <f t="shared" si="493"/>
        <v>5.7399646674657419</v>
      </c>
      <c r="D992" s="11">
        <f t="shared" si="516"/>
        <v>0</v>
      </c>
      <c r="E992" s="11">
        <f t="shared" si="516"/>
        <v>0</v>
      </c>
      <c r="F992" s="11">
        <f t="shared" si="516"/>
        <v>70</v>
      </c>
      <c r="G992" s="11">
        <f t="shared" si="515"/>
        <v>3.5</v>
      </c>
      <c r="H992" s="11">
        <f t="shared" si="515"/>
        <v>0</v>
      </c>
      <c r="I992" s="11">
        <f t="shared" si="515"/>
        <v>0</v>
      </c>
      <c r="J992" s="11">
        <f t="shared" si="515"/>
        <v>0</v>
      </c>
      <c r="K992" s="11">
        <f t="shared" si="515"/>
        <v>0</v>
      </c>
      <c r="L992" s="11">
        <f t="shared" si="515"/>
        <v>0</v>
      </c>
      <c r="M992" s="11">
        <f t="shared" si="491"/>
        <v>0</v>
      </c>
      <c r="N992" s="11">
        <f t="shared" si="491"/>
        <v>0</v>
      </c>
      <c r="O992" s="11">
        <f t="shared" si="491"/>
        <v>0</v>
      </c>
      <c r="P992" s="11">
        <f t="shared" si="517"/>
        <v>0</v>
      </c>
      <c r="Q992" s="11">
        <f t="shared" si="517"/>
        <v>0</v>
      </c>
      <c r="R992" s="11">
        <f t="shared" si="517"/>
        <v>0</v>
      </c>
      <c r="S992" s="11">
        <f t="shared" si="517"/>
        <v>0</v>
      </c>
      <c r="T992" s="11">
        <f t="shared" si="517"/>
        <v>731.2056901230244</v>
      </c>
      <c r="U992" s="40">
        <f t="shared" si="494"/>
        <v>0.21991148575128552</v>
      </c>
      <c r="V992" s="11">
        <f t="shared" si="520"/>
        <v>38.312341362961547</v>
      </c>
      <c r="W992" s="11">
        <f t="shared" si="520"/>
        <v>405316.45410631894</v>
      </c>
      <c r="X992" s="11">
        <f t="shared" si="520"/>
        <v>11580.470117323399</v>
      </c>
      <c r="Y992" s="11">
        <f t="shared" si="520"/>
        <v>15492.166666666661</v>
      </c>
      <c r="Z992" s="11">
        <f t="shared" si="520"/>
        <v>1.337783916344786</v>
      </c>
      <c r="AA992" s="11">
        <f t="shared" si="520"/>
        <v>23.543842082378994</v>
      </c>
      <c r="AB992" s="11">
        <f t="shared" si="520"/>
        <v>465.50000000000006</v>
      </c>
      <c r="AC992" s="11">
        <f t="shared" si="518"/>
        <v>0</v>
      </c>
      <c r="AD992" s="11">
        <f t="shared" si="518"/>
        <v>0</v>
      </c>
      <c r="AE992" s="11">
        <f t="shared" si="518"/>
        <v>0</v>
      </c>
      <c r="AF992" s="11">
        <f t="shared" si="518"/>
        <v>0</v>
      </c>
      <c r="AG992" s="11">
        <f t="shared" si="518"/>
        <v>0</v>
      </c>
      <c r="AH992" s="11">
        <f t="shared" si="518"/>
        <v>0</v>
      </c>
      <c r="AI992" s="11">
        <f t="shared" si="518"/>
        <v>0</v>
      </c>
      <c r="AJ992" s="11">
        <f t="shared" si="518"/>
        <v>0</v>
      </c>
      <c r="AK992" s="11">
        <f t="shared" si="518"/>
        <v>0</v>
      </c>
      <c r="AL992" s="11">
        <f t="shared" si="518"/>
        <v>0</v>
      </c>
      <c r="AM992" s="11">
        <f t="shared" si="519"/>
        <v>0</v>
      </c>
      <c r="AN992" s="11">
        <f t="shared" si="519"/>
        <v>0</v>
      </c>
      <c r="AO992" s="11">
        <f t="shared" si="519"/>
        <v>0</v>
      </c>
      <c r="AP992" s="11">
        <f t="shared" si="519"/>
        <v>0</v>
      </c>
      <c r="AQ992" s="11">
        <f t="shared" si="519"/>
        <v>0</v>
      </c>
      <c r="AR992" s="11">
        <f t="shared" si="519"/>
        <v>0</v>
      </c>
      <c r="AS992" s="11">
        <f t="shared" si="519"/>
        <v>0</v>
      </c>
      <c r="AT992" s="11">
        <f t="shared" si="514"/>
        <v>0</v>
      </c>
      <c r="AU992" s="11">
        <f t="shared" si="514"/>
        <v>0</v>
      </c>
      <c r="AV992" s="11">
        <f t="shared" si="514"/>
        <v>810632.90821263788</v>
      </c>
      <c r="AW992" s="11">
        <f t="shared" si="514"/>
        <v>0</v>
      </c>
      <c r="AX992" s="11">
        <f t="shared" si="514"/>
        <v>0</v>
      </c>
      <c r="AY992" s="11">
        <f t="shared" si="513"/>
        <v>6946.4540561687309</v>
      </c>
      <c r="AZ992" s="11">
        <f t="shared" si="513"/>
        <v>1</v>
      </c>
      <c r="BA992" s="11">
        <f t="shared" si="512"/>
        <v>1</v>
      </c>
      <c r="BB992" s="11">
        <f t="shared" si="512"/>
        <v>1</v>
      </c>
      <c r="BC992" s="11">
        <f t="shared" si="512"/>
        <v>1</v>
      </c>
      <c r="BD992" s="11">
        <f t="shared" si="512"/>
        <v>1</v>
      </c>
      <c r="BE992" s="11">
        <f t="shared" si="512"/>
        <v>1</v>
      </c>
      <c r="BF992" s="15" t="str">
        <f t="shared" si="495"/>
        <v>ČSN 42 5715</v>
      </c>
      <c r="BG992" s="44">
        <v>5.7399646674657419</v>
      </c>
      <c r="BJ992" s="17">
        <f t="shared" si="496"/>
        <v>70</v>
      </c>
      <c r="BK992" s="17">
        <f t="shared" si="497"/>
        <v>3.5</v>
      </c>
      <c r="BX992" s="18">
        <f t="shared" si="499"/>
        <v>731.2056901230244</v>
      </c>
      <c r="BY992" s="42">
        <v>0.21991148575128552</v>
      </c>
      <c r="BZ992" s="43">
        <f t="shared" si="500"/>
        <v>38.312341362961547</v>
      </c>
      <c r="CA992" s="18">
        <f t="shared" si="501"/>
        <v>405316.45410631894</v>
      </c>
      <c r="CB992" s="18">
        <f t="shared" si="502"/>
        <v>11580.470117323399</v>
      </c>
      <c r="CC992" s="18">
        <f t="shared" si="503"/>
        <v>15492.166666666661</v>
      </c>
      <c r="CD992" s="25">
        <f t="shared" si="504"/>
        <v>1.337783916344786</v>
      </c>
      <c r="CE992" s="26">
        <f t="shared" si="505"/>
        <v>23.543842082378994</v>
      </c>
      <c r="CF992" s="18">
        <f t="shared" si="506"/>
        <v>465.50000000000006</v>
      </c>
      <c r="CG992" s="18"/>
      <c r="CZ992" s="18">
        <f t="shared" si="507"/>
        <v>810632.90821263788</v>
      </c>
      <c r="DC992" s="18">
        <f t="shared" si="498"/>
        <v>6946.4540561687309</v>
      </c>
      <c r="DD992" s="17">
        <f t="shared" si="508"/>
        <v>1</v>
      </c>
      <c r="DE992" s="17">
        <f t="shared" si="509"/>
        <v>1</v>
      </c>
      <c r="DF992" s="17">
        <f t="shared" si="510"/>
        <v>1</v>
      </c>
      <c r="DG992" s="17">
        <v>1</v>
      </c>
      <c r="DH992" s="17">
        <v>1</v>
      </c>
      <c r="DI992" s="17">
        <v>1</v>
      </c>
      <c r="DJ992" s="20" t="s">
        <v>981</v>
      </c>
      <c r="DK992" s="45"/>
      <c r="DL992" s="46"/>
      <c r="DN992" s="46"/>
      <c r="DO992" s="46"/>
      <c r="DP992" s="46"/>
      <c r="DU992" s="48"/>
    </row>
    <row r="993" spans="1:125" x14ac:dyDescent="0.2">
      <c r="A993" s="15" t="s">
        <v>105</v>
      </c>
      <c r="B993" s="10" t="s">
        <v>1093</v>
      </c>
      <c r="C993" s="11">
        <f t="shared" si="493"/>
        <v>6.5106366152994868</v>
      </c>
      <c r="D993" s="11">
        <f t="shared" si="516"/>
        <v>0</v>
      </c>
      <c r="E993" s="11">
        <f t="shared" si="516"/>
        <v>0</v>
      </c>
      <c r="F993" s="11">
        <f t="shared" si="516"/>
        <v>70</v>
      </c>
      <c r="G993" s="11">
        <f t="shared" si="515"/>
        <v>4</v>
      </c>
      <c r="H993" s="11">
        <f t="shared" si="515"/>
        <v>0</v>
      </c>
      <c r="I993" s="11">
        <f t="shared" si="515"/>
        <v>0</v>
      </c>
      <c r="J993" s="11">
        <f t="shared" si="515"/>
        <v>0</v>
      </c>
      <c r="K993" s="11">
        <f t="shared" si="515"/>
        <v>0</v>
      </c>
      <c r="L993" s="11">
        <f t="shared" si="515"/>
        <v>0</v>
      </c>
      <c r="M993" s="11">
        <f t="shared" si="491"/>
        <v>0</v>
      </c>
      <c r="N993" s="11">
        <f t="shared" si="491"/>
        <v>0</v>
      </c>
      <c r="O993" s="11">
        <f t="shared" si="491"/>
        <v>0</v>
      </c>
      <c r="P993" s="11">
        <f t="shared" si="517"/>
        <v>0</v>
      </c>
      <c r="Q993" s="11">
        <f t="shared" si="517"/>
        <v>0</v>
      </c>
      <c r="R993" s="11">
        <f t="shared" si="517"/>
        <v>0</v>
      </c>
      <c r="S993" s="11">
        <f t="shared" si="517"/>
        <v>0</v>
      </c>
      <c r="T993" s="11">
        <f t="shared" si="517"/>
        <v>829.38046054770541</v>
      </c>
      <c r="U993" s="40">
        <f t="shared" si="494"/>
        <v>0.21991148575128552</v>
      </c>
      <c r="V993" s="11">
        <f t="shared" si="520"/>
        <v>33.777263076626134</v>
      </c>
      <c r="W993" s="11">
        <f t="shared" si="520"/>
        <v>453256.421689321</v>
      </c>
      <c r="X993" s="11">
        <f t="shared" si="520"/>
        <v>12950.183476837743</v>
      </c>
      <c r="Y993" s="11">
        <f t="shared" si="520"/>
        <v>17445.333333333339</v>
      </c>
      <c r="Z993" s="11">
        <f t="shared" si="520"/>
        <v>1.3471109011339852</v>
      </c>
      <c r="AA993" s="11">
        <f t="shared" si="520"/>
        <v>23.37733945512192</v>
      </c>
      <c r="AB993" s="11">
        <f t="shared" si="520"/>
        <v>528</v>
      </c>
      <c r="AC993" s="11">
        <f t="shared" si="518"/>
        <v>0</v>
      </c>
      <c r="AD993" s="11">
        <f t="shared" si="518"/>
        <v>0</v>
      </c>
      <c r="AE993" s="11">
        <f t="shared" si="518"/>
        <v>0</v>
      </c>
      <c r="AF993" s="11">
        <f t="shared" si="518"/>
        <v>0</v>
      </c>
      <c r="AG993" s="11">
        <f t="shared" si="518"/>
        <v>0</v>
      </c>
      <c r="AH993" s="11">
        <f t="shared" si="518"/>
        <v>0</v>
      </c>
      <c r="AI993" s="11">
        <f t="shared" si="518"/>
        <v>0</v>
      </c>
      <c r="AJ993" s="11">
        <f t="shared" si="518"/>
        <v>0</v>
      </c>
      <c r="AK993" s="11">
        <f t="shared" si="518"/>
        <v>0</v>
      </c>
      <c r="AL993" s="11">
        <f t="shared" si="518"/>
        <v>0</v>
      </c>
      <c r="AM993" s="11">
        <f t="shared" si="519"/>
        <v>0</v>
      </c>
      <c r="AN993" s="11">
        <f t="shared" si="519"/>
        <v>0</v>
      </c>
      <c r="AO993" s="11">
        <f t="shared" si="519"/>
        <v>0</v>
      </c>
      <c r="AP993" s="11">
        <f t="shared" si="519"/>
        <v>0</v>
      </c>
      <c r="AQ993" s="11">
        <f t="shared" si="519"/>
        <v>0</v>
      </c>
      <c r="AR993" s="11">
        <f t="shared" si="519"/>
        <v>0</v>
      </c>
      <c r="AS993" s="11">
        <f t="shared" si="519"/>
        <v>0</v>
      </c>
      <c r="AT993" s="11">
        <f t="shared" si="514"/>
        <v>0</v>
      </c>
      <c r="AU993" s="11">
        <f t="shared" si="514"/>
        <v>0</v>
      </c>
      <c r="AV993" s="11">
        <f t="shared" si="514"/>
        <v>906512.84337864199</v>
      </c>
      <c r="AW993" s="11">
        <f t="shared" si="514"/>
        <v>0</v>
      </c>
      <c r="AX993" s="11">
        <f t="shared" si="514"/>
        <v>0</v>
      </c>
      <c r="AY993" s="11">
        <f t="shared" si="513"/>
        <v>6842.3887995185696</v>
      </c>
      <c r="AZ993" s="11">
        <f t="shared" si="513"/>
        <v>1</v>
      </c>
      <c r="BA993" s="11">
        <f t="shared" si="512"/>
        <v>1</v>
      </c>
      <c r="BB993" s="11">
        <f t="shared" si="512"/>
        <v>1</v>
      </c>
      <c r="BC993" s="11">
        <f t="shared" si="512"/>
        <v>1</v>
      </c>
      <c r="BD993" s="11">
        <f t="shared" si="512"/>
        <v>1</v>
      </c>
      <c r="BE993" s="11">
        <f t="shared" si="512"/>
        <v>1</v>
      </c>
      <c r="BF993" s="15" t="str">
        <f t="shared" si="495"/>
        <v>ČSN 42 5715</v>
      </c>
      <c r="BG993" s="44">
        <v>6.5106366152994868</v>
      </c>
      <c r="BJ993" s="17">
        <f t="shared" si="496"/>
        <v>70</v>
      </c>
      <c r="BK993" s="17">
        <f t="shared" si="497"/>
        <v>4</v>
      </c>
      <c r="BX993" s="18">
        <f t="shared" si="499"/>
        <v>829.38046054770541</v>
      </c>
      <c r="BY993" s="42">
        <v>0.21991148575128552</v>
      </c>
      <c r="BZ993" s="43">
        <f t="shared" si="500"/>
        <v>33.777263076626134</v>
      </c>
      <c r="CA993" s="18">
        <f t="shared" si="501"/>
        <v>453256.421689321</v>
      </c>
      <c r="CB993" s="18">
        <f t="shared" si="502"/>
        <v>12950.183476837743</v>
      </c>
      <c r="CC993" s="18">
        <f t="shared" si="503"/>
        <v>17445.333333333339</v>
      </c>
      <c r="CD993" s="25">
        <f t="shared" si="504"/>
        <v>1.3471109011339852</v>
      </c>
      <c r="CE993" s="26">
        <f t="shared" si="505"/>
        <v>23.37733945512192</v>
      </c>
      <c r="CF993" s="18">
        <f t="shared" si="506"/>
        <v>528</v>
      </c>
      <c r="CG993" s="18"/>
      <c r="CZ993" s="18">
        <f t="shared" si="507"/>
        <v>906512.84337864199</v>
      </c>
      <c r="DC993" s="18">
        <f t="shared" si="498"/>
        <v>6842.3887995185696</v>
      </c>
      <c r="DD993" s="17">
        <f t="shared" si="508"/>
        <v>1</v>
      </c>
      <c r="DE993" s="17">
        <f t="shared" si="509"/>
        <v>1</v>
      </c>
      <c r="DF993" s="17">
        <f t="shared" si="510"/>
        <v>1</v>
      </c>
      <c r="DG993" s="17">
        <v>1</v>
      </c>
      <c r="DH993" s="17">
        <v>1</v>
      </c>
      <c r="DI993" s="17">
        <v>1</v>
      </c>
      <c r="DJ993" s="20" t="s">
        <v>981</v>
      </c>
      <c r="DK993" s="45"/>
      <c r="DL993" s="46"/>
      <c r="DN993" s="46"/>
      <c r="DO993" s="46"/>
      <c r="DP993" s="46"/>
      <c r="DU993" s="48"/>
    </row>
    <row r="994" spans="1:125" x14ac:dyDescent="0.2">
      <c r="A994" s="15" t="s">
        <v>105</v>
      </c>
      <c r="B994" s="10" t="s">
        <v>1094</v>
      </c>
      <c r="C994" s="11">
        <f t="shared" si="493"/>
        <v>7.2689778119678943</v>
      </c>
      <c r="D994" s="11">
        <f t="shared" si="516"/>
        <v>0</v>
      </c>
      <c r="E994" s="11">
        <f t="shared" si="516"/>
        <v>0</v>
      </c>
      <c r="F994" s="11">
        <f t="shared" si="516"/>
        <v>70</v>
      </c>
      <c r="G994" s="11">
        <f t="shared" si="515"/>
        <v>4.5</v>
      </c>
      <c r="H994" s="11">
        <f t="shared" si="515"/>
        <v>0</v>
      </c>
      <c r="I994" s="11">
        <f t="shared" si="515"/>
        <v>0</v>
      </c>
      <c r="J994" s="11">
        <f t="shared" si="515"/>
        <v>0</v>
      </c>
      <c r="K994" s="11">
        <f t="shared" si="515"/>
        <v>0</v>
      </c>
      <c r="L994" s="11">
        <f t="shared" si="515"/>
        <v>0</v>
      </c>
      <c r="M994" s="11">
        <f t="shared" si="491"/>
        <v>0</v>
      </c>
      <c r="N994" s="11">
        <f t="shared" si="491"/>
        <v>0</v>
      </c>
      <c r="O994" s="11">
        <f t="shared" si="491"/>
        <v>0</v>
      </c>
      <c r="P994" s="11">
        <f t="shared" si="517"/>
        <v>0</v>
      </c>
      <c r="Q994" s="11">
        <f t="shared" si="517"/>
        <v>0</v>
      </c>
      <c r="R994" s="11">
        <f t="shared" si="517"/>
        <v>0</v>
      </c>
      <c r="S994" s="11">
        <f t="shared" si="517"/>
        <v>0</v>
      </c>
      <c r="T994" s="11">
        <f t="shared" si="517"/>
        <v>925.98443464559148</v>
      </c>
      <c r="U994" s="40">
        <f t="shared" si="494"/>
        <v>0.21991148575128552</v>
      </c>
      <c r="V994" s="11">
        <f t="shared" si="520"/>
        <v>30.253426470667687</v>
      </c>
      <c r="W994" s="11">
        <f t="shared" si="520"/>
        <v>498931.98819247779</v>
      </c>
      <c r="X994" s="11">
        <f t="shared" si="520"/>
        <v>14255.199662642222</v>
      </c>
      <c r="Y994" s="11">
        <f t="shared" si="520"/>
        <v>19336.499999999996</v>
      </c>
      <c r="Z994" s="11">
        <f t="shared" si="520"/>
        <v>1.3564524143898204</v>
      </c>
      <c r="AA994" s="11">
        <f t="shared" si="520"/>
        <v>23.212335082882117</v>
      </c>
      <c r="AB994" s="11">
        <f t="shared" si="520"/>
        <v>589.5</v>
      </c>
      <c r="AC994" s="11">
        <f t="shared" si="518"/>
        <v>0</v>
      </c>
      <c r="AD994" s="11">
        <f t="shared" si="518"/>
        <v>0</v>
      </c>
      <c r="AE994" s="11">
        <f t="shared" si="518"/>
        <v>0</v>
      </c>
      <c r="AF994" s="11">
        <f t="shared" si="518"/>
        <v>0</v>
      </c>
      <c r="AG994" s="11">
        <f t="shared" si="518"/>
        <v>0</v>
      </c>
      <c r="AH994" s="11">
        <f t="shared" si="518"/>
        <v>0</v>
      </c>
      <c r="AI994" s="11">
        <f t="shared" si="518"/>
        <v>0</v>
      </c>
      <c r="AJ994" s="11">
        <f t="shared" si="518"/>
        <v>0</v>
      </c>
      <c r="AK994" s="11">
        <f t="shared" si="518"/>
        <v>0</v>
      </c>
      <c r="AL994" s="11">
        <f t="shared" si="518"/>
        <v>0</v>
      </c>
      <c r="AM994" s="11">
        <f t="shared" si="519"/>
        <v>0</v>
      </c>
      <c r="AN994" s="11">
        <f t="shared" si="519"/>
        <v>0</v>
      </c>
      <c r="AO994" s="11">
        <f t="shared" si="519"/>
        <v>0</v>
      </c>
      <c r="AP994" s="11">
        <f t="shared" si="519"/>
        <v>0</v>
      </c>
      <c r="AQ994" s="11">
        <f t="shared" si="519"/>
        <v>0</v>
      </c>
      <c r="AR994" s="11">
        <f t="shared" si="519"/>
        <v>0</v>
      </c>
      <c r="AS994" s="11">
        <f t="shared" si="519"/>
        <v>0</v>
      </c>
      <c r="AT994" s="11">
        <f t="shared" si="514"/>
        <v>0</v>
      </c>
      <c r="AU994" s="11">
        <f t="shared" si="514"/>
        <v>0</v>
      </c>
      <c r="AV994" s="11">
        <f t="shared" si="514"/>
        <v>997863.97638495557</v>
      </c>
      <c r="AW994" s="11">
        <f t="shared" si="514"/>
        <v>0</v>
      </c>
      <c r="AX994" s="11">
        <f t="shared" si="514"/>
        <v>0</v>
      </c>
      <c r="AY994" s="11">
        <f t="shared" si="513"/>
        <v>6739.1089410318045</v>
      </c>
      <c r="AZ994" s="11">
        <f t="shared" si="513"/>
        <v>1</v>
      </c>
      <c r="BA994" s="11">
        <f t="shared" si="512"/>
        <v>1</v>
      </c>
      <c r="BB994" s="11">
        <f t="shared" si="512"/>
        <v>1</v>
      </c>
      <c r="BC994" s="11">
        <f t="shared" si="512"/>
        <v>1</v>
      </c>
      <c r="BD994" s="11">
        <f t="shared" si="512"/>
        <v>1</v>
      </c>
      <c r="BE994" s="11">
        <f t="shared" si="512"/>
        <v>1</v>
      </c>
      <c r="BF994" s="15" t="str">
        <f t="shared" si="495"/>
        <v>ČSN 42 5715</v>
      </c>
      <c r="BG994" s="44">
        <v>7.2689778119678943</v>
      </c>
      <c r="BJ994" s="17">
        <f t="shared" si="496"/>
        <v>70</v>
      </c>
      <c r="BK994" s="17">
        <f t="shared" si="497"/>
        <v>4.5</v>
      </c>
      <c r="BX994" s="18">
        <f t="shared" si="499"/>
        <v>925.98443464559148</v>
      </c>
      <c r="BY994" s="42">
        <v>0.21991148575128552</v>
      </c>
      <c r="BZ994" s="43">
        <f t="shared" si="500"/>
        <v>30.253426470667687</v>
      </c>
      <c r="CA994" s="18">
        <f t="shared" si="501"/>
        <v>498931.98819247779</v>
      </c>
      <c r="CB994" s="18">
        <f t="shared" si="502"/>
        <v>14255.199662642222</v>
      </c>
      <c r="CC994" s="18">
        <f t="shared" si="503"/>
        <v>19336.499999999996</v>
      </c>
      <c r="CD994" s="25">
        <f t="shared" si="504"/>
        <v>1.3564524143898204</v>
      </c>
      <c r="CE994" s="26">
        <f t="shared" si="505"/>
        <v>23.212335082882117</v>
      </c>
      <c r="CF994" s="18">
        <f t="shared" si="506"/>
        <v>589.5</v>
      </c>
      <c r="CG994" s="18"/>
      <c r="CZ994" s="18">
        <f t="shared" si="507"/>
        <v>997863.97638495557</v>
      </c>
      <c r="DC994" s="18">
        <f t="shared" si="498"/>
        <v>6739.1089410318045</v>
      </c>
      <c r="DD994" s="17">
        <f t="shared" si="508"/>
        <v>1</v>
      </c>
      <c r="DE994" s="17">
        <f t="shared" si="509"/>
        <v>1</v>
      </c>
      <c r="DF994" s="17">
        <f t="shared" si="510"/>
        <v>1</v>
      </c>
      <c r="DG994" s="17">
        <v>1</v>
      </c>
      <c r="DH994" s="17">
        <v>1</v>
      </c>
      <c r="DI994" s="17">
        <v>1</v>
      </c>
      <c r="DJ994" s="20" t="s">
        <v>981</v>
      </c>
      <c r="DK994" s="45"/>
      <c r="DL994" s="46"/>
      <c r="DN994" s="46"/>
      <c r="DO994" s="46"/>
      <c r="DP994" s="46"/>
      <c r="DU994" s="48"/>
    </row>
    <row r="995" spans="1:125" x14ac:dyDescent="0.2">
      <c r="A995" s="15" t="s">
        <v>105</v>
      </c>
      <c r="B995" s="10" t="s">
        <v>1095</v>
      </c>
      <c r="C995" s="11">
        <f t="shared" si="493"/>
        <v>8.014988257470959</v>
      </c>
      <c r="D995" s="11">
        <f t="shared" si="516"/>
        <v>0</v>
      </c>
      <c r="E995" s="11">
        <f t="shared" si="516"/>
        <v>0</v>
      </c>
      <c r="F995" s="11">
        <f t="shared" si="516"/>
        <v>70</v>
      </c>
      <c r="G995" s="11">
        <f t="shared" si="515"/>
        <v>5</v>
      </c>
      <c r="H995" s="11">
        <f t="shared" si="515"/>
        <v>0</v>
      </c>
      <c r="I995" s="11">
        <f t="shared" si="515"/>
        <v>0</v>
      </c>
      <c r="J995" s="11">
        <f t="shared" si="515"/>
        <v>0</v>
      </c>
      <c r="K995" s="11">
        <f t="shared" si="515"/>
        <v>0</v>
      </c>
      <c r="L995" s="11">
        <f t="shared" si="515"/>
        <v>0</v>
      </c>
      <c r="M995" s="11">
        <f t="shared" si="491"/>
        <v>0</v>
      </c>
      <c r="N995" s="11">
        <f t="shared" si="491"/>
        <v>0</v>
      </c>
      <c r="O995" s="11">
        <f t="shared" si="491"/>
        <v>0</v>
      </c>
      <c r="P995" s="11">
        <f t="shared" si="517"/>
        <v>0</v>
      </c>
      <c r="Q995" s="11">
        <f t="shared" si="517"/>
        <v>0</v>
      </c>
      <c r="R995" s="11">
        <f t="shared" si="517"/>
        <v>0</v>
      </c>
      <c r="S995" s="11">
        <f t="shared" si="517"/>
        <v>0</v>
      </c>
      <c r="T995" s="11">
        <f t="shared" si="517"/>
        <v>1021.0176124166827</v>
      </c>
      <c r="U995" s="40">
        <f t="shared" si="494"/>
        <v>0.21991148575128552</v>
      </c>
      <c r="V995" s="11">
        <f t="shared" si="520"/>
        <v>27.437530622244005</v>
      </c>
      <c r="W995" s="11">
        <f t="shared" si="520"/>
        <v>542415.60659636266</v>
      </c>
      <c r="X995" s="11">
        <f t="shared" si="520"/>
        <v>15497.588759896076</v>
      </c>
      <c r="Y995" s="11">
        <f t="shared" si="520"/>
        <v>21166.666666666657</v>
      </c>
      <c r="Z995" s="11">
        <f t="shared" si="520"/>
        <v>1.3658038675952449</v>
      </c>
      <c r="AA995" s="11">
        <f t="shared" si="520"/>
        <v>23.048861143232219</v>
      </c>
      <c r="AB995" s="11">
        <f t="shared" si="520"/>
        <v>650</v>
      </c>
      <c r="AC995" s="11">
        <f t="shared" si="518"/>
        <v>0</v>
      </c>
      <c r="AD995" s="11">
        <f t="shared" si="518"/>
        <v>0</v>
      </c>
      <c r="AE995" s="11">
        <f t="shared" si="518"/>
        <v>0</v>
      </c>
      <c r="AF995" s="11">
        <f t="shared" si="518"/>
        <v>0</v>
      </c>
      <c r="AG995" s="11">
        <f t="shared" si="518"/>
        <v>0</v>
      </c>
      <c r="AH995" s="11">
        <f t="shared" si="518"/>
        <v>0</v>
      </c>
      <c r="AI995" s="11">
        <f t="shared" si="518"/>
        <v>0</v>
      </c>
      <c r="AJ995" s="11">
        <f t="shared" si="518"/>
        <v>0</v>
      </c>
      <c r="AK995" s="11">
        <f t="shared" si="518"/>
        <v>0</v>
      </c>
      <c r="AL995" s="11">
        <f t="shared" si="518"/>
        <v>0</v>
      </c>
      <c r="AM995" s="11">
        <f t="shared" si="519"/>
        <v>0</v>
      </c>
      <c r="AN995" s="11">
        <f t="shared" si="519"/>
        <v>0</v>
      </c>
      <c r="AO995" s="11">
        <f t="shared" si="519"/>
        <v>0</v>
      </c>
      <c r="AP995" s="11">
        <f t="shared" si="519"/>
        <v>0</v>
      </c>
      <c r="AQ995" s="11">
        <f t="shared" si="519"/>
        <v>0</v>
      </c>
      <c r="AR995" s="11">
        <f t="shared" si="519"/>
        <v>0</v>
      </c>
      <c r="AS995" s="11">
        <f t="shared" si="519"/>
        <v>0</v>
      </c>
      <c r="AT995" s="11">
        <f t="shared" si="514"/>
        <v>0</v>
      </c>
      <c r="AU995" s="11">
        <f t="shared" si="514"/>
        <v>0</v>
      </c>
      <c r="AV995" s="11">
        <f t="shared" si="514"/>
        <v>1084831.2131927253</v>
      </c>
      <c r="AW995" s="11">
        <f t="shared" si="514"/>
        <v>0</v>
      </c>
      <c r="AX995" s="11">
        <f t="shared" si="514"/>
        <v>0</v>
      </c>
      <c r="AY995" s="11">
        <f t="shared" si="513"/>
        <v>6636.6144807084384</v>
      </c>
      <c r="AZ995" s="11">
        <f t="shared" si="513"/>
        <v>1</v>
      </c>
      <c r="BA995" s="11">
        <f t="shared" si="512"/>
        <v>1</v>
      </c>
      <c r="BB995" s="11">
        <f t="shared" si="512"/>
        <v>1</v>
      </c>
      <c r="BC995" s="11">
        <f t="shared" si="512"/>
        <v>1</v>
      </c>
      <c r="BD995" s="11">
        <f t="shared" si="512"/>
        <v>1</v>
      </c>
      <c r="BE995" s="11">
        <f t="shared" si="512"/>
        <v>1</v>
      </c>
      <c r="BF995" s="15" t="str">
        <f t="shared" si="495"/>
        <v>ČSN 42 5715</v>
      </c>
      <c r="BG995" s="44">
        <v>8.014988257470959</v>
      </c>
      <c r="BJ995" s="17">
        <f t="shared" si="496"/>
        <v>70</v>
      </c>
      <c r="BK995" s="17">
        <f t="shared" si="497"/>
        <v>5</v>
      </c>
      <c r="BX995" s="18">
        <f t="shared" si="499"/>
        <v>1021.0176124166827</v>
      </c>
      <c r="BY995" s="42">
        <v>0.21991148575128552</v>
      </c>
      <c r="BZ995" s="43">
        <f t="shared" si="500"/>
        <v>27.437530622244005</v>
      </c>
      <c r="CA995" s="18">
        <f t="shared" si="501"/>
        <v>542415.60659636266</v>
      </c>
      <c r="CB995" s="18">
        <f t="shared" si="502"/>
        <v>15497.588759896076</v>
      </c>
      <c r="CC995" s="18">
        <f t="shared" si="503"/>
        <v>21166.666666666657</v>
      </c>
      <c r="CD995" s="25">
        <f t="shared" si="504"/>
        <v>1.3658038675952449</v>
      </c>
      <c r="CE995" s="26">
        <f t="shared" si="505"/>
        <v>23.048861143232219</v>
      </c>
      <c r="CF995" s="18">
        <f t="shared" si="506"/>
        <v>650</v>
      </c>
      <c r="CG995" s="18"/>
      <c r="CZ995" s="18">
        <f t="shared" si="507"/>
        <v>1084831.2131927253</v>
      </c>
      <c r="DC995" s="18">
        <f t="shared" si="498"/>
        <v>6636.6144807084384</v>
      </c>
      <c r="DD995" s="17">
        <f t="shared" si="508"/>
        <v>1</v>
      </c>
      <c r="DE995" s="17">
        <f t="shared" si="509"/>
        <v>1</v>
      </c>
      <c r="DF995" s="17">
        <f t="shared" si="510"/>
        <v>1</v>
      </c>
      <c r="DG995" s="17">
        <v>1</v>
      </c>
      <c r="DH995" s="17">
        <v>1</v>
      </c>
      <c r="DI995" s="17">
        <v>1</v>
      </c>
      <c r="DJ995" s="20" t="s">
        <v>981</v>
      </c>
      <c r="DK995" s="45"/>
      <c r="DL995" s="46"/>
      <c r="DN995" s="46"/>
      <c r="DO995" s="46"/>
      <c r="DP995" s="46"/>
      <c r="DU995" s="48"/>
    </row>
    <row r="996" spans="1:125" x14ac:dyDescent="0.2">
      <c r="A996" s="15" t="s">
        <v>105</v>
      </c>
      <c r="B996" s="10" t="s">
        <v>1096</v>
      </c>
      <c r="C996" s="11">
        <f t="shared" si="493"/>
        <v>8.7486679518086863</v>
      </c>
      <c r="D996" s="11">
        <f t="shared" si="516"/>
        <v>0</v>
      </c>
      <c r="E996" s="11">
        <f t="shared" si="516"/>
        <v>0</v>
      </c>
      <c r="F996" s="11">
        <f t="shared" si="516"/>
        <v>70</v>
      </c>
      <c r="G996" s="11">
        <f t="shared" si="515"/>
        <v>5.5</v>
      </c>
      <c r="H996" s="11">
        <f t="shared" si="515"/>
        <v>0</v>
      </c>
      <c r="I996" s="11">
        <f t="shared" si="515"/>
        <v>0</v>
      </c>
      <c r="J996" s="11">
        <f t="shared" si="515"/>
        <v>0</v>
      </c>
      <c r="K996" s="11">
        <f t="shared" si="515"/>
        <v>0</v>
      </c>
      <c r="L996" s="11">
        <f t="shared" si="515"/>
        <v>0</v>
      </c>
      <c r="M996" s="11">
        <f t="shared" si="491"/>
        <v>0</v>
      </c>
      <c r="N996" s="11">
        <f t="shared" si="491"/>
        <v>0</v>
      </c>
      <c r="O996" s="11">
        <f t="shared" si="491"/>
        <v>0</v>
      </c>
      <c r="P996" s="11">
        <f t="shared" si="517"/>
        <v>0</v>
      </c>
      <c r="Q996" s="11">
        <f t="shared" si="517"/>
        <v>0</v>
      </c>
      <c r="R996" s="11">
        <f t="shared" si="517"/>
        <v>0</v>
      </c>
      <c r="S996" s="11">
        <f t="shared" si="517"/>
        <v>0</v>
      </c>
      <c r="T996" s="11">
        <f t="shared" si="517"/>
        <v>1114.4799938609792</v>
      </c>
      <c r="U996" s="40">
        <f t="shared" si="494"/>
        <v>0.21991148575128552</v>
      </c>
      <c r="V996" s="11">
        <f t="shared" si="520"/>
        <v>25.13656787097759</v>
      </c>
      <c r="W996" s="11">
        <f t="shared" si="520"/>
        <v>583778.55178430409</v>
      </c>
      <c r="X996" s="11">
        <f t="shared" si="520"/>
        <v>16679.387193837261</v>
      </c>
      <c r="Y996" s="11">
        <f t="shared" si="520"/>
        <v>22936.833333333332</v>
      </c>
      <c r="Z996" s="11">
        <f t="shared" si="520"/>
        <v>1.3751604340600767</v>
      </c>
      <c r="AA996" s="11">
        <f t="shared" si="520"/>
        <v>22.88695043032164</v>
      </c>
      <c r="AB996" s="11">
        <f t="shared" si="520"/>
        <v>709.50000000000011</v>
      </c>
      <c r="AC996" s="11">
        <f t="shared" si="518"/>
        <v>0</v>
      </c>
      <c r="AD996" s="11">
        <f t="shared" si="518"/>
        <v>0</v>
      </c>
      <c r="AE996" s="11">
        <f t="shared" si="518"/>
        <v>0</v>
      </c>
      <c r="AF996" s="11">
        <f t="shared" si="518"/>
        <v>0</v>
      </c>
      <c r="AG996" s="11">
        <f t="shared" si="518"/>
        <v>0</v>
      </c>
      <c r="AH996" s="11">
        <f t="shared" si="518"/>
        <v>0</v>
      </c>
      <c r="AI996" s="11">
        <f t="shared" si="518"/>
        <v>0</v>
      </c>
      <c r="AJ996" s="11">
        <f t="shared" si="518"/>
        <v>0</v>
      </c>
      <c r="AK996" s="11">
        <f t="shared" si="518"/>
        <v>0</v>
      </c>
      <c r="AL996" s="11">
        <f t="shared" si="518"/>
        <v>0</v>
      </c>
      <c r="AM996" s="11">
        <f t="shared" si="519"/>
        <v>0</v>
      </c>
      <c r="AN996" s="11">
        <f t="shared" si="519"/>
        <v>0</v>
      </c>
      <c r="AO996" s="11">
        <f t="shared" si="519"/>
        <v>0</v>
      </c>
      <c r="AP996" s="11">
        <f t="shared" si="519"/>
        <v>0</v>
      </c>
      <c r="AQ996" s="11">
        <f t="shared" si="519"/>
        <v>0</v>
      </c>
      <c r="AR996" s="11">
        <f t="shared" si="519"/>
        <v>0</v>
      </c>
      <c r="AS996" s="11">
        <f t="shared" si="519"/>
        <v>0</v>
      </c>
      <c r="AT996" s="11">
        <f t="shared" si="514"/>
        <v>0</v>
      </c>
      <c r="AU996" s="11">
        <f t="shared" si="514"/>
        <v>0</v>
      </c>
      <c r="AV996" s="11">
        <f t="shared" si="514"/>
        <v>1167557.1035686082</v>
      </c>
      <c r="AW996" s="11">
        <f t="shared" si="514"/>
        <v>0</v>
      </c>
      <c r="AX996" s="11">
        <f t="shared" si="514"/>
        <v>0</v>
      </c>
      <c r="AY996" s="11">
        <f t="shared" si="513"/>
        <v>6534.9054185484683</v>
      </c>
      <c r="AZ996" s="11">
        <f t="shared" si="513"/>
        <v>1</v>
      </c>
      <c r="BA996" s="11">
        <f t="shared" si="512"/>
        <v>1</v>
      </c>
      <c r="BB996" s="11">
        <f t="shared" si="512"/>
        <v>1</v>
      </c>
      <c r="BC996" s="11">
        <f t="shared" si="512"/>
        <v>1</v>
      </c>
      <c r="BD996" s="11">
        <f t="shared" si="512"/>
        <v>1</v>
      </c>
      <c r="BE996" s="11">
        <f t="shared" si="512"/>
        <v>1</v>
      </c>
      <c r="BF996" s="15" t="str">
        <f t="shared" si="495"/>
        <v>ČSN 42 5715</v>
      </c>
      <c r="BG996" s="44">
        <v>8.7486679518086863</v>
      </c>
      <c r="BJ996" s="17">
        <f t="shared" si="496"/>
        <v>70</v>
      </c>
      <c r="BK996" s="17">
        <f t="shared" si="497"/>
        <v>5.5</v>
      </c>
      <c r="BX996" s="18">
        <f t="shared" si="499"/>
        <v>1114.4799938609792</v>
      </c>
      <c r="BY996" s="42">
        <v>0.21991148575128552</v>
      </c>
      <c r="BZ996" s="43">
        <f t="shared" si="500"/>
        <v>25.13656787097759</v>
      </c>
      <c r="CA996" s="18">
        <f t="shared" si="501"/>
        <v>583778.55178430409</v>
      </c>
      <c r="CB996" s="18">
        <f t="shared" si="502"/>
        <v>16679.387193837261</v>
      </c>
      <c r="CC996" s="18">
        <f t="shared" si="503"/>
        <v>22936.833333333332</v>
      </c>
      <c r="CD996" s="25">
        <f t="shared" si="504"/>
        <v>1.3751604340600767</v>
      </c>
      <c r="CE996" s="26">
        <f t="shared" si="505"/>
        <v>22.88695043032164</v>
      </c>
      <c r="CF996" s="18">
        <f t="shared" si="506"/>
        <v>709.50000000000011</v>
      </c>
      <c r="CG996" s="18"/>
      <c r="CZ996" s="18">
        <f t="shared" si="507"/>
        <v>1167557.1035686082</v>
      </c>
      <c r="DC996" s="18">
        <f t="shared" si="498"/>
        <v>6534.9054185484683</v>
      </c>
      <c r="DD996" s="17">
        <f t="shared" si="508"/>
        <v>1</v>
      </c>
      <c r="DE996" s="17">
        <f t="shared" si="509"/>
        <v>1</v>
      </c>
      <c r="DF996" s="17">
        <f t="shared" si="510"/>
        <v>1</v>
      </c>
      <c r="DG996" s="17">
        <v>1</v>
      </c>
      <c r="DH996" s="17">
        <v>1</v>
      </c>
      <c r="DI996" s="17">
        <v>1</v>
      </c>
      <c r="DJ996" s="20" t="s">
        <v>981</v>
      </c>
      <c r="DK996" s="45"/>
      <c r="DL996" s="46"/>
      <c r="DN996" s="46"/>
      <c r="DO996" s="46"/>
      <c r="DP996" s="46"/>
      <c r="DU996" s="48"/>
    </row>
    <row r="997" spans="1:125" x14ac:dyDescent="0.2">
      <c r="A997" s="15" t="s">
        <v>105</v>
      </c>
      <c r="B997" s="10" t="s">
        <v>1097</v>
      </c>
      <c r="C997" s="11">
        <f t="shared" si="493"/>
        <v>9.4700168949810735</v>
      </c>
      <c r="D997" s="11">
        <f t="shared" si="516"/>
        <v>0</v>
      </c>
      <c r="E997" s="11">
        <f t="shared" si="516"/>
        <v>0</v>
      </c>
      <c r="F997" s="11">
        <f t="shared" si="516"/>
        <v>70</v>
      </c>
      <c r="G997" s="11">
        <f t="shared" si="515"/>
        <v>6</v>
      </c>
      <c r="H997" s="11">
        <f t="shared" si="515"/>
        <v>0</v>
      </c>
      <c r="I997" s="11">
        <f t="shared" si="515"/>
        <v>0</v>
      </c>
      <c r="J997" s="11">
        <f t="shared" si="515"/>
        <v>0</v>
      </c>
      <c r="K997" s="11">
        <f t="shared" si="515"/>
        <v>0</v>
      </c>
      <c r="L997" s="11">
        <f t="shared" si="515"/>
        <v>0</v>
      </c>
      <c r="M997" s="11">
        <f t="shared" si="491"/>
        <v>0</v>
      </c>
      <c r="N997" s="11">
        <f t="shared" si="491"/>
        <v>0</v>
      </c>
      <c r="O997" s="11">
        <f t="shared" si="491"/>
        <v>0</v>
      </c>
      <c r="P997" s="11">
        <f t="shared" si="517"/>
        <v>0</v>
      </c>
      <c r="Q997" s="11">
        <f t="shared" si="517"/>
        <v>0</v>
      </c>
      <c r="R997" s="11">
        <f t="shared" si="517"/>
        <v>0</v>
      </c>
      <c r="S997" s="11">
        <f t="shared" si="517"/>
        <v>0</v>
      </c>
      <c r="T997" s="11">
        <f t="shared" si="517"/>
        <v>1206.3715789784806</v>
      </c>
      <c r="U997" s="40">
        <f t="shared" si="494"/>
        <v>0.21991148575128552</v>
      </c>
      <c r="V997" s="11">
        <f t="shared" si="520"/>
        <v>23.22186836518047</v>
      </c>
      <c r="W997" s="11">
        <f t="shared" si="520"/>
        <v>623090.9205423852</v>
      </c>
      <c r="X997" s="11">
        <f t="shared" si="520"/>
        <v>17802.597729782436</v>
      </c>
      <c r="Y997" s="11">
        <f t="shared" si="520"/>
        <v>24648.000000000007</v>
      </c>
      <c r="Z997" s="11">
        <f t="shared" si="520"/>
        <v>1.3845170448785526</v>
      </c>
      <c r="AA997" s="11">
        <f t="shared" si="520"/>
        <v>22.726636354727024</v>
      </c>
      <c r="AB997" s="11">
        <f t="shared" si="520"/>
        <v>768</v>
      </c>
      <c r="AC997" s="11">
        <f t="shared" si="518"/>
        <v>0</v>
      </c>
      <c r="AD997" s="11">
        <f t="shared" si="518"/>
        <v>0</v>
      </c>
      <c r="AE997" s="11">
        <f t="shared" si="518"/>
        <v>0</v>
      </c>
      <c r="AF997" s="11">
        <f t="shared" si="518"/>
        <v>0</v>
      </c>
      <c r="AG997" s="11">
        <f t="shared" si="518"/>
        <v>0</v>
      </c>
      <c r="AH997" s="11">
        <f t="shared" si="518"/>
        <v>0</v>
      </c>
      <c r="AI997" s="11">
        <f t="shared" si="518"/>
        <v>0</v>
      </c>
      <c r="AJ997" s="11">
        <f t="shared" si="518"/>
        <v>0</v>
      </c>
      <c r="AK997" s="11">
        <f t="shared" si="518"/>
        <v>0</v>
      </c>
      <c r="AL997" s="11">
        <f t="shared" si="518"/>
        <v>0</v>
      </c>
      <c r="AM997" s="11">
        <f t="shared" si="519"/>
        <v>0</v>
      </c>
      <c r="AN997" s="11">
        <f t="shared" si="519"/>
        <v>0</v>
      </c>
      <c r="AO997" s="11">
        <f t="shared" si="519"/>
        <v>0</v>
      </c>
      <c r="AP997" s="11">
        <f t="shared" si="519"/>
        <v>0</v>
      </c>
      <c r="AQ997" s="11">
        <f t="shared" si="519"/>
        <v>0</v>
      </c>
      <c r="AR997" s="11">
        <f t="shared" si="519"/>
        <v>0</v>
      </c>
      <c r="AS997" s="11">
        <f t="shared" si="519"/>
        <v>0</v>
      </c>
      <c r="AT997" s="11">
        <f t="shared" si="514"/>
        <v>0</v>
      </c>
      <c r="AU997" s="11">
        <f t="shared" si="514"/>
        <v>0</v>
      </c>
      <c r="AV997" s="11">
        <f t="shared" si="514"/>
        <v>1246181.8410847704</v>
      </c>
      <c r="AW997" s="11">
        <f t="shared" si="514"/>
        <v>0</v>
      </c>
      <c r="AX997" s="11">
        <f t="shared" si="514"/>
        <v>0</v>
      </c>
      <c r="AY997" s="11">
        <f t="shared" si="513"/>
        <v>6433.9817545518963</v>
      </c>
      <c r="AZ997" s="11">
        <f t="shared" si="513"/>
        <v>1</v>
      </c>
      <c r="BA997" s="11">
        <f t="shared" si="512"/>
        <v>1</v>
      </c>
      <c r="BB997" s="11">
        <f t="shared" si="512"/>
        <v>1</v>
      </c>
      <c r="BC997" s="11">
        <f t="shared" si="512"/>
        <v>1</v>
      </c>
      <c r="BD997" s="11">
        <f t="shared" si="512"/>
        <v>1</v>
      </c>
      <c r="BE997" s="11">
        <f t="shared" si="512"/>
        <v>1</v>
      </c>
      <c r="BF997" s="15" t="str">
        <f t="shared" si="495"/>
        <v>ČSN 42 5715</v>
      </c>
      <c r="BG997" s="44">
        <v>9.4700168949810735</v>
      </c>
      <c r="BJ997" s="17">
        <f t="shared" si="496"/>
        <v>70</v>
      </c>
      <c r="BK997" s="17">
        <f t="shared" si="497"/>
        <v>6</v>
      </c>
      <c r="BX997" s="18">
        <f t="shared" si="499"/>
        <v>1206.3715789784806</v>
      </c>
      <c r="BY997" s="42">
        <v>0.21991148575128552</v>
      </c>
      <c r="BZ997" s="43">
        <f t="shared" si="500"/>
        <v>23.22186836518047</v>
      </c>
      <c r="CA997" s="18">
        <f t="shared" si="501"/>
        <v>623090.9205423852</v>
      </c>
      <c r="CB997" s="18">
        <f t="shared" si="502"/>
        <v>17802.597729782436</v>
      </c>
      <c r="CC997" s="18">
        <f t="shared" si="503"/>
        <v>24648.000000000007</v>
      </c>
      <c r="CD997" s="25">
        <f t="shared" si="504"/>
        <v>1.3845170448785526</v>
      </c>
      <c r="CE997" s="26">
        <f t="shared" si="505"/>
        <v>22.726636354727024</v>
      </c>
      <c r="CF997" s="18">
        <f t="shared" si="506"/>
        <v>768</v>
      </c>
      <c r="CG997" s="18"/>
      <c r="CZ997" s="18">
        <f t="shared" si="507"/>
        <v>1246181.8410847704</v>
      </c>
      <c r="DC997" s="18">
        <f t="shared" si="498"/>
        <v>6433.9817545518963</v>
      </c>
      <c r="DD997" s="17">
        <f t="shared" si="508"/>
        <v>1</v>
      </c>
      <c r="DE997" s="17">
        <f t="shared" si="509"/>
        <v>1</v>
      </c>
      <c r="DF997" s="17">
        <f t="shared" si="510"/>
        <v>1</v>
      </c>
      <c r="DG997" s="17">
        <v>1</v>
      </c>
      <c r="DH997" s="17">
        <v>1</v>
      </c>
      <c r="DI997" s="17">
        <v>1</v>
      </c>
      <c r="DJ997" s="20" t="s">
        <v>981</v>
      </c>
      <c r="DK997" s="45"/>
      <c r="DL997" s="46"/>
      <c r="DN997" s="46"/>
      <c r="DO997" s="46"/>
      <c r="DP997" s="46"/>
      <c r="DU997" s="48"/>
    </row>
    <row r="998" spans="1:125" x14ac:dyDescent="0.2">
      <c r="A998" s="15" t="s">
        <v>105</v>
      </c>
      <c r="B998" s="10" t="s">
        <v>1098</v>
      </c>
      <c r="C998" s="11">
        <f t="shared" si="493"/>
        <v>10.179035086988117</v>
      </c>
      <c r="D998" s="11">
        <f t="shared" si="516"/>
        <v>0</v>
      </c>
      <c r="E998" s="11">
        <f t="shared" si="516"/>
        <v>0</v>
      </c>
      <c r="F998" s="11">
        <f t="shared" si="516"/>
        <v>70</v>
      </c>
      <c r="G998" s="11">
        <f t="shared" si="515"/>
        <v>6.5</v>
      </c>
      <c r="H998" s="11">
        <f t="shared" si="515"/>
        <v>0</v>
      </c>
      <c r="I998" s="11">
        <f t="shared" si="515"/>
        <v>0</v>
      </c>
      <c r="J998" s="11">
        <f t="shared" si="515"/>
        <v>0</v>
      </c>
      <c r="K998" s="11">
        <f t="shared" si="515"/>
        <v>0</v>
      </c>
      <c r="L998" s="11">
        <f t="shared" si="515"/>
        <v>0</v>
      </c>
      <c r="M998" s="11">
        <f t="shared" si="491"/>
        <v>0</v>
      </c>
      <c r="N998" s="11">
        <f t="shared" si="491"/>
        <v>0</v>
      </c>
      <c r="O998" s="11">
        <f t="shared" si="491"/>
        <v>0</v>
      </c>
      <c r="P998" s="11">
        <f t="shared" si="517"/>
        <v>0</v>
      </c>
      <c r="Q998" s="11">
        <f t="shared" si="517"/>
        <v>0</v>
      </c>
      <c r="R998" s="11">
        <f t="shared" si="517"/>
        <v>0</v>
      </c>
      <c r="S998" s="11">
        <f t="shared" si="517"/>
        <v>0</v>
      </c>
      <c r="T998" s="11">
        <f t="shared" si="517"/>
        <v>1296.6923677691871</v>
      </c>
      <c r="U998" s="40">
        <f t="shared" si="494"/>
        <v>0.21991148575128552</v>
      </c>
      <c r="V998" s="11">
        <f t="shared" si="520"/>
        <v>21.604354820664568</v>
      </c>
      <c r="W998" s="11">
        <f t="shared" si="520"/>
        <v>660421.63155944413</v>
      </c>
      <c r="X998" s="11">
        <f t="shared" si="520"/>
        <v>18869.189473126975</v>
      </c>
      <c r="Y998" s="11">
        <f t="shared" si="520"/>
        <v>26301.166666666668</v>
      </c>
      <c r="Z998" s="11">
        <f t="shared" si="520"/>
        <v>1.3938683855034752</v>
      </c>
      <c r="AA998" s="11">
        <f t="shared" si="520"/>
        <v>22.56795294217001</v>
      </c>
      <c r="AB998" s="11">
        <f t="shared" si="520"/>
        <v>825.5</v>
      </c>
      <c r="AC998" s="11">
        <f t="shared" si="518"/>
        <v>0</v>
      </c>
      <c r="AD998" s="11">
        <f t="shared" si="518"/>
        <v>0</v>
      </c>
      <c r="AE998" s="11">
        <f t="shared" si="518"/>
        <v>0</v>
      </c>
      <c r="AF998" s="11">
        <f t="shared" si="518"/>
        <v>0</v>
      </c>
      <c r="AG998" s="11">
        <f t="shared" si="518"/>
        <v>0</v>
      </c>
      <c r="AH998" s="11">
        <f t="shared" si="518"/>
        <v>0</v>
      </c>
      <c r="AI998" s="11">
        <f t="shared" si="518"/>
        <v>0</v>
      </c>
      <c r="AJ998" s="11">
        <f t="shared" si="518"/>
        <v>0</v>
      </c>
      <c r="AK998" s="11">
        <f t="shared" si="518"/>
        <v>0</v>
      </c>
      <c r="AL998" s="11">
        <f t="shared" si="518"/>
        <v>0</v>
      </c>
      <c r="AM998" s="11">
        <f t="shared" si="519"/>
        <v>0</v>
      </c>
      <c r="AN998" s="11">
        <f t="shared" si="519"/>
        <v>0</v>
      </c>
      <c r="AO998" s="11">
        <f t="shared" si="519"/>
        <v>0</v>
      </c>
      <c r="AP998" s="11">
        <f t="shared" si="519"/>
        <v>0</v>
      </c>
      <c r="AQ998" s="11">
        <f t="shared" si="519"/>
        <v>0</v>
      </c>
      <c r="AR998" s="11">
        <f t="shared" si="519"/>
        <v>0</v>
      </c>
      <c r="AS998" s="11">
        <f t="shared" si="519"/>
        <v>0</v>
      </c>
      <c r="AT998" s="11">
        <f t="shared" si="514"/>
        <v>0</v>
      </c>
      <c r="AU998" s="11">
        <f t="shared" si="514"/>
        <v>0</v>
      </c>
      <c r="AV998" s="11">
        <f t="shared" si="514"/>
        <v>1320843.2631188883</v>
      </c>
      <c r="AW998" s="11">
        <f t="shared" si="514"/>
        <v>0</v>
      </c>
      <c r="AX998" s="11">
        <f t="shared" si="514"/>
        <v>0</v>
      </c>
      <c r="AY998" s="11">
        <f t="shared" si="513"/>
        <v>6333.8434887187213</v>
      </c>
      <c r="AZ998" s="11">
        <f t="shared" si="513"/>
        <v>1</v>
      </c>
      <c r="BA998" s="11">
        <f t="shared" si="512"/>
        <v>1</v>
      </c>
      <c r="BB998" s="11">
        <f t="shared" si="512"/>
        <v>1</v>
      </c>
      <c r="BC998" s="11">
        <f t="shared" si="512"/>
        <v>1</v>
      </c>
      <c r="BD998" s="11">
        <f t="shared" si="512"/>
        <v>1</v>
      </c>
      <c r="BE998" s="11">
        <f t="shared" si="512"/>
        <v>1</v>
      </c>
      <c r="BF998" s="15" t="str">
        <f t="shared" si="495"/>
        <v>ČSN 42 5715</v>
      </c>
      <c r="BG998" s="44">
        <v>10.179035086988117</v>
      </c>
      <c r="BJ998" s="17">
        <f t="shared" si="496"/>
        <v>70</v>
      </c>
      <c r="BK998" s="17">
        <f t="shared" si="497"/>
        <v>6.5</v>
      </c>
      <c r="BX998" s="18">
        <f t="shared" si="499"/>
        <v>1296.6923677691871</v>
      </c>
      <c r="BY998" s="42">
        <v>0.21991148575128552</v>
      </c>
      <c r="BZ998" s="43">
        <f t="shared" si="500"/>
        <v>21.604354820664568</v>
      </c>
      <c r="CA998" s="18">
        <f t="shared" si="501"/>
        <v>660421.63155944413</v>
      </c>
      <c r="CB998" s="18">
        <f t="shared" si="502"/>
        <v>18869.189473126975</v>
      </c>
      <c r="CC998" s="18">
        <f t="shared" si="503"/>
        <v>26301.166666666668</v>
      </c>
      <c r="CD998" s="25">
        <f t="shared" si="504"/>
        <v>1.3938683855034752</v>
      </c>
      <c r="CE998" s="26">
        <f t="shared" si="505"/>
        <v>22.56795294217001</v>
      </c>
      <c r="CF998" s="18">
        <f t="shared" si="506"/>
        <v>825.5</v>
      </c>
      <c r="CG998" s="18"/>
      <c r="CZ998" s="18">
        <f t="shared" si="507"/>
        <v>1320843.2631188883</v>
      </c>
      <c r="DC998" s="18">
        <f t="shared" si="498"/>
        <v>6333.8434887187213</v>
      </c>
      <c r="DD998" s="17">
        <f t="shared" si="508"/>
        <v>1</v>
      </c>
      <c r="DE998" s="17">
        <f t="shared" si="509"/>
        <v>1</v>
      </c>
      <c r="DF998" s="17">
        <f t="shared" si="510"/>
        <v>1</v>
      </c>
      <c r="DG998" s="17">
        <v>1</v>
      </c>
      <c r="DH998" s="17">
        <v>1</v>
      </c>
      <c r="DI998" s="17">
        <v>1</v>
      </c>
      <c r="DJ998" s="20" t="s">
        <v>981</v>
      </c>
      <c r="DK998" s="45"/>
      <c r="DL998" s="46"/>
      <c r="DN998" s="46"/>
      <c r="DO998" s="46"/>
      <c r="DP998" s="46"/>
      <c r="DU998" s="48"/>
    </row>
    <row r="999" spans="1:125" x14ac:dyDescent="0.2">
      <c r="A999" s="15" t="s">
        <v>105</v>
      </c>
      <c r="B999" s="10" t="s">
        <v>1099</v>
      </c>
      <c r="C999" s="11">
        <f t="shared" si="493"/>
        <v>10.875722527829826</v>
      </c>
      <c r="D999" s="11">
        <f t="shared" si="516"/>
        <v>0</v>
      </c>
      <c r="E999" s="11">
        <f t="shared" si="516"/>
        <v>0</v>
      </c>
      <c r="F999" s="11">
        <f t="shared" si="516"/>
        <v>70</v>
      </c>
      <c r="G999" s="11">
        <f t="shared" si="515"/>
        <v>7</v>
      </c>
      <c r="H999" s="11">
        <f t="shared" si="515"/>
        <v>0</v>
      </c>
      <c r="I999" s="11">
        <f t="shared" si="515"/>
        <v>0</v>
      </c>
      <c r="J999" s="11">
        <f t="shared" si="515"/>
        <v>0</v>
      </c>
      <c r="K999" s="11">
        <f t="shared" si="515"/>
        <v>0</v>
      </c>
      <c r="L999" s="11">
        <f t="shared" si="515"/>
        <v>0</v>
      </c>
      <c r="M999" s="11">
        <f t="shared" si="491"/>
        <v>0</v>
      </c>
      <c r="N999" s="11">
        <f t="shared" si="491"/>
        <v>0</v>
      </c>
      <c r="O999" s="11">
        <f t="shared" si="491"/>
        <v>0</v>
      </c>
      <c r="P999" s="11">
        <f t="shared" si="517"/>
        <v>0</v>
      </c>
      <c r="Q999" s="11">
        <f t="shared" si="517"/>
        <v>0</v>
      </c>
      <c r="R999" s="11">
        <f t="shared" si="517"/>
        <v>0</v>
      </c>
      <c r="S999" s="11">
        <f t="shared" si="517"/>
        <v>0</v>
      </c>
      <c r="T999" s="11">
        <f t="shared" si="517"/>
        <v>1385.4423602330987</v>
      </c>
      <c r="U999" s="40">
        <f t="shared" si="494"/>
        <v>0.21991148575128552</v>
      </c>
      <c r="V999" s="11">
        <f t="shared" si="520"/>
        <v>20.220402386007486</v>
      </c>
      <c r="W999" s="11">
        <f t="shared" si="520"/>
        <v>695838.42542707385</v>
      </c>
      <c r="X999" s="11">
        <f t="shared" si="520"/>
        <v>19881.097869344969</v>
      </c>
      <c r="Y999" s="11">
        <f t="shared" si="520"/>
        <v>27897.333333333325</v>
      </c>
      <c r="Z999" s="11">
        <f t="shared" si="520"/>
        <v>1.4032088930233948</v>
      </c>
      <c r="AA999" s="11">
        <f t="shared" si="520"/>
        <v>22.41093483101497</v>
      </c>
      <c r="AB999" s="11">
        <f t="shared" si="520"/>
        <v>882</v>
      </c>
      <c r="AC999" s="11">
        <f t="shared" si="518"/>
        <v>0</v>
      </c>
      <c r="AD999" s="11">
        <f t="shared" si="518"/>
        <v>0</v>
      </c>
      <c r="AE999" s="11">
        <f t="shared" si="518"/>
        <v>0</v>
      </c>
      <c r="AF999" s="11">
        <f t="shared" si="518"/>
        <v>0</v>
      </c>
      <c r="AG999" s="11">
        <f t="shared" si="518"/>
        <v>0</v>
      </c>
      <c r="AH999" s="11">
        <f t="shared" si="518"/>
        <v>0</v>
      </c>
      <c r="AI999" s="11">
        <f t="shared" si="518"/>
        <v>0</v>
      </c>
      <c r="AJ999" s="11">
        <f t="shared" si="518"/>
        <v>0</v>
      </c>
      <c r="AK999" s="11">
        <f t="shared" si="518"/>
        <v>0</v>
      </c>
      <c r="AL999" s="11">
        <f t="shared" si="518"/>
        <v>0</v>
      </c>
      <c r="AM999" s="11">
        <f t="shared" si="519"/>
        <v>0</v>
      </c>
      <c r="AN999" s="11">
        <f t="shared" si="519"/>
        <v>0</v>
      </c>
      <c r="AO999" s="11">
        <f t="shared" si="519"/>
        <v>0</v>
      </c>
      <c r="AP999" s="11">
        <f t="shared" si="519"/>
        <v>0</v>
      </c>
      <c r="AQ999" s="11">
        <f t="shared" si="519"/>
        <v>0</v>
      </c>
      <c r="AR999" s="11">
        <f t="shared" si="519"/>
        <v>0</v>
      </c>
      <c r="AS999" s="11">
        <f t="shared" si="519"/>
        <v>0</v>
      </c>
      <c r="AT999" s="11">
        <f t="shared" si="514"/>
        <v>0</v>
      </c>
      <c r="AU999" s="11">
        <f t="shared" si="514"/>
        <v>0</v>
      </c>
      <c r="AV999" s="11">
        <f t="shared" si="514"/>
        <v>1391676.8508541477</v>
      </c>
      <c r="AW999" s="11">
        <f t="shared" si="514"/>
        <v>0</v>
      </c>
      <c r="AX999" s="11">
        <f t="shared" si="514"/>
        <v>0</v>
      </c>
      <c r="AY999" s="11">
        <f t="shared" si="513"/>
        <v>6234.4906210489444</v>
      </c>
      <c r="AZ999" s="11">
        <f t="shared" si="513"/>
        <v>1</v>
      </c>
      <c r="BA999" s="11">
        <f t="shared" si="512"/>
        <v>1</v>
      </c>
      <c r="BB999" s="11">
        <f t="shared" si="512"/>
        <v>1</v>
      </c>
      <c r="BC999" s="11">
        <f t="shared" si="512"/>
        <v>1</v>
      </c>
      <c r="BD999" s="11">
        <f t="shared" si="512"/>
        <v>1</v>
      </c>
      <c r="BE999" s="11">
        <f t="shared" si="512"/>
        <v>1</v>
      </c>
      <c r="BF999" s="15" t="str">
        <f t="shared" si="495"/>
        <v>ČSN 42 5715</v>
      </c>
      <c r="BG999" s="44">
        <v>10.875722527829826</v>
      </c>
      <c r="BJ999" s="17">
        <f t="shared" si="496"/>
        <v>70</v>
      </c>
      <c r="BK999" s="17">
        <f t="shared" si="497"/>
        <v>7</v>
      </c>
      <c r="BX999" s="18">
        <f t="shared" si="499"/>
        <v>1385.4423602330987</v>
      </c>
      <c r="BY999" s="42">
        <v>0.21991148575128552</v>
      </c>
      <c r="BZ999" s="43">
        <f t="shared" si="500"/>
        <v>20.220402386007486</v>
      </c>
      <c r="CA999" s="18">
        <f t="shared" si="501"/>
        <v>695838.42542707385</v>
      </c>
      <c r="CB999" s="18">
        <f t="shared" si="502"/>
        <v>19881.097869344969</v>
      </c>
      <c r="CC999" s="18">
        <f t="shared" si="503"/>
        <v>27897.333333333325</v>
      </c>
      <c r="CD999" s="25">
        <f t="shared" si="504"/>
        <v>1.4032088930233948</v>
      </c>
      <c r="CE999" s="26">
        <f t="shared" si="505"/>
        <v>22.41093483101497</v>
      </c>
      <c r="CF999" s="18">
        <f t="shared" si="506"/>
        <v>882</v>
      </c>
      <c r="CG999" s="18"/>
      <c r="CZ999" s="18">
        <f t="shared" si="507"/>
        <v>1391676.8508541477</v>
      </c>
      <c r="DC999" s="18">
        <f t="shared" si="498"/>
        <v>6234.4906210489444</v>
      </c>
      <c r="DD999" s="17">
        <f t="shared" si="508"/>
        <v>1</v>
      </c>
      <c r="DE999" s="17">
        <f t="shared" si="509"/>
        <v>1</v>
      </c>
      <c r="DF999" s="17">
        <f t="shared" si="510"/>
        <v>1</v>
      </c>
      <c r="DG999" s="17">
        <v>1</v>
      </c>
      <c r="DH999" s="17">
        <v>1</v>
      </c>
      <c r="DI999" s="17">
        <v>1</v>
      </c>
      <c r="DJ999" s="20" t="s">
        <v>981</v>
      </c>
      <c r="DK999" s="45"/>
      <c r="DL999" s="46"/>
      <c r="DN999" s="46"/>
      <c r="DO999" s="46"/>
      <c r="DP999" s="46"/>
      <c r="DU999" s="48"/>
    </row>
    <row r="1000" spans="1:125" x14ac:dyDescent="0.2">
      <c r="A1000" s="15" t="s">
        <v>105</v>
      </c>
      <c r="B1000" s="10" t="s">
        <v>1100</v>
      </c>
      <c r="C1000" s="11">
        <f t="shared" si="493"/>
        <v>12.232105156017219</v>
      </c>
      <c r="D1000" s="11">
        <f t="shared" si="516"/>
        <v>0</v>
      </c>
      <c r="E1000" s="11">
        <f t="shared" si="516"/>
        <v>0</v>
      </c>
      <c r="F1000" s="11">
        <f t="shared" si="516"/>
        <v>70</v>
      </c>
      <c r="G1000" s="11">
        <f t="shared" si="515"/>
        <v>8</v>
      </c>
      <c r="H1000" s="11">
        <f t="shared" si="515"/>
        <v>0</v>
      </c>
      <c r="I1000" s="11">
        <f t="shared" si="515"/>
        <v>0</v>
      </c>
      <c r="J1000" s="11">
        <f t="shared" si="515"/>
        <v>0</v>
      </c>
      <c r="K1000" s="11">
        <f t="shared" si="515"/>
        <v>0</v>
      </c>
      <c r="L1000" s="11">
        <f t="shared" si="515"/>
        <v>0</v>
      </c>
      <c r="M1000" s="11">
        <f t="shared" si="491"/>
        <v>0</v>
      </c>
      <c r="N1000" s="11">
        <f t="shared" si="491"/>
        <v>0</v>
      </c>
      <c r="O1000" s="11">
        <f t="shared" si="491"/>
        <v>0</v>
      </c>
      <c r="P1000" s="11">
        <f t="shared" si="517"/>
        <v>0</v>
      </c>
      <c r="Q1000" s="11">
        <f t="shared" si="517"/>
        <v>0</v>
      </c>
      <c r="R1000" s="11">
        <f t="shared" si="517"/>
        <v>0</v>
      </c>
      <c r="S1000" s="11">
        <f t="shared" si="517"/>
        <v>0</v>
      </c>
      <c r="T1000" s="11">
        <f t="shared" si="517"/>
        <v>1558.2299561805373</v>
      </c>
      <c r="U1000" s="40">
        <f t="shared" si="494"/>
        <v>0.21991148575128552</v>
      </c>
      <c r="V1000" s="11">
        <f t="shared" si="520"/>
        <v>17.978220669817141</v>
      </c>
      <c r="W1000" s="11">
        <f t="shared" si="520"/>
        <v>761195.33359419252</v>
      </c>
      <c r="X1000" s="11">
        <f t="shared" si="520"/>
        <v>21748.438102691216</v>
      </c>
      <c r="Y1000" s="11">
        <f t="shared" si="520"/>
        <v>30922.666666666664</v>
      </c>
      <c r="Z1000" s="11">
        <f t="shared" si="520"/>
        <v>1.4218339046076234</v>
      </c>
      <c r="AA1000" s="11">
        <f t="shared" si="520"/>
        <v>22.102036105300343</v>
      </c>
      <c r="AB1000" s="11">
        <f t="shared" si="520"/>
        <v>992</v>
      </c>
      <c r="AC1000" s="11">
        <f t="shared" si="518"/>
        <v>0</v>
      </c>
      <c r="AD1000" s="11">
        <f t="shared" si="518"/>
        <v>0</v>
      </c>
      <c r="AE1000" s="11">
        <f t="shared" si="518"/>
        <v>0</v>
      </c>
      <c r="AF1000" s="11">
        <f t="shared" si="518"/>
        <v>0</v>
      </c>
      <c r="AG1000" s="11">
        <f t="shared" si="518"/>
        <v>0</v>
      </c>
      <c r="AH1000" s="11">
        <f t="shared" si="518"/>
        <v>0</v>
      </c>
      <c r="AI1000" s="11">
        <f t="shared" si="518"/>
        <v>0</v>
      </c>
      <c r="AJ1000" s="11">
        <f t="shared" si="518"/>
        <v>0</v>
      </c>
      <c r="AK1000" s="11">
        <f t="shared" si="518"/>
        <v>0</v>
      </c>
      <c r="AL1000" s="11">
        <f t="shared" si="518"/>
        <v>0</v>
      </c>
      <c r="AM1000" s="11">
        <f t="shared" si="519"/>
        <v>0</v>
      </c>
      <c r="AN1000" s="11">
        <f t="shared" si="519"/>
        <v>0</v>
      </c>
      <c r="AO1000" s="11">
        <f t="shared" si="519"/>
        <v>0</v>
      </c>
      <c r="AP1000" s="11">
        <f t="shared" si="519"/>
        <v>0</v>
      </c>
      <c r="AQ1000" s="11">
        <f t="shared" si="519"/>
        <v>0</v>
      </c>
      <c r="AR1000" s="11">
        <f t="shared" si="519"/>
        <v>0</v>
      </c>
      <c r="AS1000" s="11">
        <f t="shared" si="519"/>
        <v>0</v>
      </c>
      <c r="AT1000" s="11">
        <f t="shared" si="514"/>
        <v>0</v>
      </c>
      <c r="AU1000" s="11">
        <f t="shared" si="514"/>
        <v>0</v>
      </c>
      <c r="AV1000" s="11">
        <f t="shared" si="514"/>
        <v>1522390.667188385</v>
      </c>
      <c r="AW1000" s="11">
        <f t="shared" si="514"/>
        <v>0</v>
      </c>
      <c r="AX1000" s="11">
        <f t="shared" si="514"/>
        <v>0</v>
      </c>
      <c r="AY1000" s="11">
        <f t="shared" si="513"/>
        <v>6038.1410801995826</v>
      </c>
      <c r="AZ1000" s="11">
        <f t="shared" si="513"/>
        <v>1</v>
      </c>
      <c r="BA1000" s="11">
        <f t="shared" si="512"/>
        <v>1</v>
      </c>
      <c r="BB1000" s="11">
        <f t="shared" si="512"/>
        <v>1</v>
      </c>
      <c r="BC1000" s="11">
        <f t="shared" si="512"/>
        <v>1</v>
      </c>
      <c r="BD1000" s="11">
        <f t="shared" si="512"/>
        <v>1</v>
      </c>
      <c r="BE1000" s="11">
        <f t="shared" si="512"/>
        <v>1</v>
      </c>
      <c r="BF1000" s="15" t="str">
        <f t="shared" si="495"/>
        <v>ČSN 42 5715</v>
      </c>
      <c r="BG1000" s="44">
        <v>12.232105156017219</v>
      </c>
      <c r="BJ1000" s="17">
        <f t="shared" si="496"/>
        <v>70</v>
      </c>
      <c r="BK1000" s="17">
        <f t="shared" si="497"/>
        <v>8</v>
      </c>
      <c r="BX1000" s="18">
        <f t="shared" si="499"/>
        <v>1558.2299561805373</v>
      </c>
      <c r="BY1000" s="42">
        <v>0.21991148575128552</v>
      </c>
      <c r="BZ1000" s="43">
        <f t="shared" si="500"/>
        <v>17.978220669817141</v>
      </c>
      <c r="CA1000" s="18">
        <f t="shared" si="501"/>
        <v>761195.33359419252</v>
      </c>
      <c r="CB1000" s="18">
        <f t="shared" si="502"/>
        <v>21748.438102691216</v>
      </c>
      <c r="CC1000" s="18">
        <f t="shared" si="503"/>
        <v>30922.666666666664</v>
      </c>
      <c r="CD1000" s="25">
        <f t="shared" si="504"/>
        <v>1.4218339046076234</v>
      </c>
      <c r="CE1000" s="26">
        <f t="shared" si="505"/>
        <v>22.102036105300343</v>
      </c>
      <c r="CF1000" s="18">
        <f t="shared" si="506"/>
        <v>992</v>
      </c>
      <c r="CG1000" s="18"/>
      <c r="CZ1000" s="18">
        <f t="shared" si="507"/>
        <v>1522390.667188385</v>
      </c>
      <c r="DC1000" s="18">
        <f t="shared" si="498"/>
        <v>6038.1410801995826</v>
      </c>
      <c r="DD1000" s="17">
        <f t="shared" si="508"/>
        <v>1</v>
      </c>
      <c r="DE1000" s="17">
        <f t="shared" si="509"/>
        <v>1</v>
      </c>
      <c r="DF1000" s="17">
        <f t="shared" si="510"/>
        <v>1</v>
      </c>
      <c r="DG1000" s="17">
        <v>1</v>
      </c>
      <c r="DH1000" s="17">
        <v>1</v>
      </c>
      <c r="DI1000" s="17">
        <v>1</v>
      </c>
      <c r="DJ1000" s="20" t="s">
        <v>981</v>
      </c>
      <c r="DK1000" s="45"/>
      <c r="DL1000" s="46"/>
      <c r="DN1000" s="46"/>
      <c r="DO1000" s="46"/>
      <c r="DP1000" s="46"/>
      <c r="DU1000" s="48"/>
    </row>
    <row r="1001" spans="1:125" x14ac:dyDescent="0.2">
      <c r="A1001" s="15" t="s">
        <v>105</v>
      </c>
      <c r="B1001" s="10" t="s">
        <v>1101</v>
      </c>
      <c r="C1001" s="11">
        <f t="shared" si="493"/>
        <v>13.539164779543251</v>
      </c>
      <c r="D1001" s="11">
        <f t="shared" si="516"/>
        <v>0</v>
      </c>
      <c r="E1001" s="11">
        <f t="shared" si="516"/>
        <v>0</v>
      </c>
      <c r="F1001" s="11">
        <f t="shared" si="516"/>
        <v>70</v>
      </c>
      <c r="G1001" s="11">
        <f t="shared" si="515"/>
        <v>9</v>
      </c>
      <c r="H1001" s="11">
        <f t="shared" si="515"/>
        <v>0</v>
      </c>
      <c r="I1001" s="11">
        <f t="shared" si="515"/>
        <v>0</v>
      </c>
      <c r="J1001" s="11">
        <f t="shared" si="515"/>
        <v>0</v>
      </c>
      <c r="K1001" s="11">
        <f t="shared" si="515"/>
        <v>0</v>
      </c>
      <c r="L1001" s="11">
        <f t="shared" si="515"/>
        <v>0</v>
      </c>
      <c r="M1001" s="11">
        <f t="shared" si="491"/>
        <v>0</v>
      </c>
      <c r="N1001" s="11">
        <f t="shared" si="491"/>
        <v>0</v>
      </c>
      <c r="O1001" s="11">
        <f t="shared" si="491"/>
        <v>0</v>
      </c>
      <c r="P1001" s="11">
        <f t="shared" si="517"/>
        <v>0</v>
      </c>
      <c r="Q1001" s="11">
        <f t="shared" si="517"/>
        <v>0</v>
      </c>
      <c r="R1001" s="11">
        <f t="shared" si="517"/>
        <v>0</v>
      </c>
      <c r="S1001" s="11">
        <f t="shared" si="517"/>
        <v>0</v>
      </c>
      <c r="T1001" s="11">
        <f t="shared" si="517"/>
        <v>1724.7343668207964</v>
      </c>
      <c r="U1001" s="40">
        <f t="shared" si="494"/>
        <v>0.21991148575128552</v>
      </c>
      <c r="V1001" s="11">
        <f t="shared" si="520"/>
        <v>16.242618310071585</v>
      </c>
      <c r="W1001" s="11">
        <f t="shared" si="520"/>
        <v>819680.0078315835</v>
      </c>
      <c r="X1001" s="11">
        <f t="shared" si="520"/>
        <v>23419.428795188102</v>
      </c>
      <c r="Y1001" s="11">
        <f t="shared" si="520"/>
        <v>33731.999999999993</v>
      </c>
      <c r="Z1001" s="11">
        <f t="shared" si="520"/>
        <v>1.4403425589496348</v>
      </c>
      <c r="AA1001" s="11">
        <f t="shared" si="520"/>
        <v>21.80022935659164</v>
      </c>
      <c r="AB1001" s="11">
        <f t="shared" si="520"/>
        <v>1098</v>
      </c>
      <c r="AC1001" s="11">
        <f t="shared" si="518"/>
        <v>0</v>
      </c>
      <c r="AD1001" s="11">
        <f t="shared" si="518"/>
        <v>0</v>
      </c>
      <c r="AE1001" s="11">
        <f t="shared" si="518"/>
        <v>0</v>
      </c>
      <c r="AF1001" s="11">
        <f t="shared" si="518"/>
        <v>0</v>
      </c>
      <c r="AG1001" s="11">
        <f t="shared" si="518"/>
        <v>0</v>
      </c>
      <c r="AH1001" s="11">
        <f t="shared" si="518"/>
        <v>0</v>
      </c>
      <c r="AI1001" s="11">
        <f t="shared" si="518"/>
        <v>0</v>
      </c>
      <c r="AJ1001" s="11">
        <f t="shared" si="518"/>
        <v>0</v>
      </c>
      <c r="AK1001" s="11">
        <f t="shared" si="518"/>
        <v>0</v>
      </c>
      <c r="AL1001" s="11">
        <f t="shared" si="518"/>
        <v>0</v>
      </c>
      <c r="AM1001" s="11">
        <f t="shared" si="519"/>
        <v>0</v>
      </c>
      <c r="AN1001" s="11">
        <f t="shared" si="519"/>
        <v>0</v>
      </c>
      <c r="AO1001" s="11">
        <f t="shared" si="519"/>
        <v>0</v>
      </c>
      <c r="AP1001" s="11">
        <f t="shared" si="519"/>
        <v>0</v>
      </c>
      <c r="AQ1001" s="11">
        <f t="shared" si="519"/>
        <v>0</v>
      </c>
      <c r="AR1001" s="11">
        <f t="shared" si="519"/>
        <v>0</v>
      </c>
      <c r="AS1001" s="11">
        <f t="shared" si="519"/>
        <v>0</v>
      </c>
      <c r="AT1001" s="11">
        <f t="shared" si="514"/>
        <v>0</v>
      </c>
      <c r="AU1001" s="11">
        <f t="shared" si="514"/>
        <v>0</v>
      </c>
      <c r="AV1001" s="11">
        <f t="shared" si="514"/>
        <v>1639360.015663167</v>
      </c>
      <c r="AW1001" s="11">
        <f t="shared" si="514"/>
        <v>0</v>
      </c>
      <c r="AX1001" s="11">
        <f t="shared" si="514"/>
        <v>0</v>
      </c>
      <c r="AY1001" s="11">
        <f t="shared" si="513"/>
        <v>5844.93313200381</v>
      </c>
      <c r="AZ1001" s="11">
        <f t="shared" si="513"/>
        <v>1</v>
      </c>
      <c r="BA1001" s="11">
        <f t="shared" si="512"/>
        <v>1</v>
      </c>
      <c r="BB1001" s="11">
        <f t="shared" si="512"/>
        <v>1</v>
      </c>
      <c r="BC1001" s="11">
        <f t="shared" si="512"/>
        <v>1</v>
      </c>
      <c r="BD1001" s="11">
        <f t="shared" si="512"/>
        <v>1</v>
      </c>
      <c r="BE1001" s="11">
        <f t="shared" si="512"/>
        <v>1</v>
      </c>
      <c r="BF1001" s="15" t="str">
        <f t="shared" si="495"/>
        <v>ČSN 42 5715</v>
      </c>
      <c r="BG1001" s="44">
        <v>13.539164779543251</v>
      </c>
      <c r="BJ1001" s="17">
        <f t="shared" si="496"/>
        <v>70</v>
      </c>
      <c r="BK1001" s="17">
        <f t="shared" si="497"/>
        <v>9</v>
      </c>
      <c r="BX1001" s="18">
        <f t="shared" si="499"/>
        <v>1724.7343668207964</v>
      </c>
      <c r="BY1001" s="42">
        <v>0.21991148575128552</v>
      </c>
      <c r="BZ1001" s="43">
        <f t="shared" si="500"/>
        <v>16.242618310071585</v>
      </c>
      <c r="CA1001" s="18">
        <f t="shared" si="501"/>
        <v>819680.0078315835</v>
      </c>
      <c r="CB1001" s="18">
        <f t="shared" si="502"/>
        <v>23419.428795188102</v>
      </c>
      <c r="CC1001" s="18">
        <f t="shared" si="503"/>
        <v>33731.999999999993</v>
      </c>
      <c r="CD1001" s="25">
        <f t="shared" si="504"/>
        <v>1.4403425589496348</v>
      </c>
      <c r="CE1001" s="26">
        <f t="shared" si="505"/>
        <v>21.80022935659164</v>
      </c>
      <c r="CF1001" s="18">
        <f t="shared" si="506"/>
        <v>1098</v>
      </c>
      <c r="CG1001" s="18"/>
      <c r="CZ1001" s="18">
        <f t="shared" si="507"/>
        <v>1639360.015663167</v>
      </c>
      <c r="DC1001" s="18">
        <f t="shared" si="498"/>
        <v>5844.93313200381</v>
      </c>
      <c r="DD1001" s="17">
        <f t="shared" si="508"/>
        <v>1</v>
      </c>
      <c r="DE1001" s="17">
        <f t="shared" si="509"/>
        <v>1</v>
      </c>
      <c r="DF1001" s="17">
        <f t="shared" si="510"/>
        <v>1</v>
      </c>
      <c r="DG1001" s="17">
        <v>1</v>
      </c>
      <c r="DH1001" s="17">
        <v>1</v>
      </c>
      <c r="DI1001" s="17">
        <v>1</v>
      </c>
      <c r="DJ1001" s="20" t="s">
        <v>981</v>
      </c>
      <c r="DK1001" s="45"/>
      <c r="DL1001" s="46"/>
      <c r="DN1001" s="46"/>
      <c r="DO1001" s="46"/>
      <c r="DP1001" s="46"/>
      <c r="DU1001" s="48"/>
    </row>
    <row r="1002" spans="1:125" x14ac:dyDescent="0.2">
      <c r="A1002" s="15" t="s">
        <v>105</v>
      </c>
      <c r="B1002" s="10" t="s">
        <v>1102</v>
      </c>
      <c r="C1002" s="11">
        <f t="shared" si="493"/>
        <v>14.796901398407925</v>
      </c>
      <c r="D1002" s="11">
        <f t="shared" si="516"/>
        <v>0</v>
      </c>
      <c r="E1002" s="11">
        <f t="shared" si="516"/>
        <v>0</v>
      </c>
      <c r="F1002" s="11">
        <f t="shared" si="516"/>
        <v>70</v>
      </c>
      <c r="G1002" s="11">
        <f t="shared" si="515"/>
        <v>10</v>
      </c>
      <c r="H1002" s="11">
        <f t="shared" si="515"/>
        <v>0</v>
      </c>
      <c r="I1002" s="11">
        <f t="shared" si="515"/>
        <v>0</v>
      </c>
      <c r="J1002" s="11">
        <f t="shared" si="515"/>
        <v>0</v>
      </c>
      <c r="K1002" s="11">
        <f t="shared" si="515"/>
        <v>0</v>
      </c>
      <c r="L1002" s="11">
        <f t="shared" si="515"/>
        <v>0</v>
      </c>
      <c r="M1002" s="11">
        <f t="shared" si="491"/>
        <v>0</v>
      </c>
      <c r="N1002" s="11">
        <f t="shared" si="491"/>
        <v>0</v>
      </c>
      <c r="O1002" s="11">
        <f t="shared" si="491"/>
        <v>0</v>
      </c>
      <c r="P1002" s="11">
        <f t="shared" si="517"/>
        <v>0</v>
      </c>
      <c r="Q1002" s="11">
        <f t="shared" si="517"/>
        <v>0</v>
      </c>
      <c r="R1002" s="11">
        <f t="shared" si="517"/>
        <v>0</v>
      </c>
      <c r="S1002" s="11">
        <f t="shared" si="517"/>
        <v>0</v>
      </c>
      <c r="T1002" s="11">
        <f t="shared" si="517"/>
        <v>1884.9555921538758</v>
      </c>
      <c r="U1002" s="40">
        <f t="shared" si="494"/>
        <v>0.21991148575128552</v>
      </c>
      <c r="V1002" s="11">
        <f t="shared" si="520"/>
        <v>14.861995753715501</v>
      </c>
      <c r="W1002" s="11">
        <f t="shared" si="520"/>
        <v>871791.96137116756</v>
      </c>
      <c r="X1002" s="11">
        <f t="shared" si="520"/>
        <v>24908.341753461929</v>
      </c>
      <c r="Y1002" s="11">
        <f t="shared" si="520"/>
        <v>36333.333333333328</v>
      </c>
      <c r="Z1002" s="11">
        <f t="shared" si="520"/>
        <v>1.4586813402896834</v>
      </c>
      <c r="AA1002" s="11">
        <f t="shared" si="520"/>
        <v>21.505813167606568</v>
      </c>
      <c r="AB1002" s="11">
        <f t="shared" si="520"/>
        <v>1200</v>
      </c>
      <c r="AC1002" s="11">
        <f t="shared" si="518"/>
        <v>0</v>
      </c>
      <c r="AD1002" s="11">
        <f t="shared" si="518"/>
        <v>0</v>
      </c>
      <c r="AE1002" s="11">
        <f t="shared" si="518"/>
        <v>0</v>
      </c>
      <c r="AF1002" s="11">
        <f t="shared" si="518"/>
        <v>0</v>
      </c>
      <c r="AG1002" s="11">
        <f t="shared" ref="AG1002:AO1033" si="521">IF($A1002="x",CK1002,"")</f>
        <v>0</v>
      </c>
      <c r="AH1002" s="11">
        <f t="shared" si="521"/>
        <v>0</v>
      </c>
      <c r="AI1002" s="11">
        <f t="shared" si="521"/>
        <v>0</v>
      </c>
      <c r="AJ1002" s="11">
        <f t="shared" si="521"/>
        <v>0</v>
      </c>
      <c r="AK1002" s="11">
        <f t="shared" si="521"/>
        <v>0</v>
      </c>
      <c r="AL1002" s="11">
        <f t="shared" si="521"/>
        <v>0</v>
      </c>
      <c r="AM1002" s="11">
        <f t="shared" si="519"/>
        <v>0</v>
      </c>
      <c r="AN1002" s="11">
        <f t="shared" si="519"/>
        <v>0</v>
      </c>
      <c r="AO1002" s="11">
        <f t="shared" si="519"/>
        <v>0</v>
      </c>
      <c r="AP1002" s="11">
        <f t="shared" si="519"/>
        <v>0</v>
      </c>
      <c r="AQ1002" s="11">
        <f t="shared" si="519"/>
        <v>0</v>
      </c>
      <c r="AR1002" s="11">
        <f t="shared" si="519"/>
        <v>0</v>
      </c>
      <c r="AS1002" s="11">
        <f t="shared" si="519"/>
        <v>0</v>
      </c>
      <c r="AT1002" s="11">
        <f t="shared" si="514"/>
        <v>0</v>
      </c>
      <c r="AU1002" s="11">
        <f t="shared" si="514"/>
        <v>0</v>
      </c>
      <c r="AV1002" s="11">
        <f t="shared" si="514"/>
        <v>1743583.9227423351</v>
      </c>
      <c r="AW1002" s="11">
        <f t="shared" si="514"/>
        <v>0</v>
      </c>
      <c r="AX1002" s="11">
        <f t="shared" si="514"/>
        <v>0</v>
      </c>
      <c r="AY1002" s="11">
        <f t="shared" si="513"/>
        <v>5654.8667764616275</v>
      </c>
      <c r="AZ1002" s="11">
        <f t="shared" si="513"/>
        <v>1</v>
      </c>
      <c r="BA1002" s="11">
        <f t="shared" si="512"/>
        <v>1</v>
      </c>
      <c r="BB1002" s="11">
        <f t="shared" si="512"/>
        <v>1</v>
      </c>
      <c r="BC1002" s="11">
        <f t="shared" si="512"/>
        <v>1</v>
      </c>
      <c r="BD1002" s="11">
        <f t="shared" si="512"/>
        <v>1</v>
      </c>
      <c r="BE1002" s="11">
        <f t="shared" si="512"/>
        <v>1</v>
      </c>
      <c r="BF1002" s="15" t="str">
        <f t="shared" si="495"/>
        <v>ČSN 42 5715</v>
      </c>
      <c r="BG1002" s="44">
        <v>14.796901398407925</v>
      </c>
      <c r="BJ1002" s="17">
        <f t="shared" si="496"/>
        <v>70</v>
      </c>
      <c r="BK1002" s="17">
        <f t="shared" si="497"/>
        <v>10</v>
      </c>
      <c r="BX1002" s="18">
        <f t="shared" si="499"/>
        <v>1884.9555921538758</v>
      </c>
      <c r="BY1002" s="42">
        <v>0.21991148575128552</v>
      </c>
      <c r="BZ1002" s="43">
        <f t="shared" si="500"/>
        <v>14.861995753715501</v>
      </c>
      <c r="CA1002" s="18">
        <f t="shared" si="501"/>
        <v>871791.96137116756</v>
      </c>
      <c r="CB1002" s="18">
        <f t="shared" si="502"/>
        <v>24908.341753461929</v>
      </c>
      <c r="CC1002" s="18">
        <f t="shared" si="503"/>
        <v>36333.333333333328</v>
      </c>
      <c r="CD1002" s="25">
        <f t="shared" si="504"/>
        <v>1.4586813402896834</v>
      </c>
      <c r="CE1002" s="26">
        <f t="shared" si="505"/>
        <v>21.505813167606568</v>
      </c>
      <c r="CF1002" s="18">
        <f t="shared" si="506"/>
        <v>1200</v>
      </c>
      <c r="CG1002" s="18"/>
      <c r="CZ1002" s="18">
        <f t="shared" si="507"/>
        <v>1743583.9227423351</v>
      </c>
      <c r="DC1002" s="18">
        <f t="shared" si="498"/>
        <v>5654.8667764616275</v>
      </c>
      <c r="DD1002" s="17">
        <f t="shared" si="508"/>
        <v>1</v>
      </c>
      <c r="DE1002" s="17">
        <f t="shared" si="509"/>
        <v>1</v>
      </c>
      <c r="DF1002" s="17">
        <f t="shared" si="510"/>
        <v>1</v>
      </c>
      <c r="DG1002" s="17">
        <v>1</v>
      </c>
      <c r="DH1002" s="17">
        <v>1</v>
      </c>
      <c r="DI1002" s="17">
        <v>1</v>
      </c>
      <c r="DJ1002" s="20" t="s">
        <v>981</v>
      </c>
      <c r="DK1002" s="45"/>
      <c r="DL1002" s="46"/>
      <c r="DN1002" s="46"/>
      <c r="DO1002" s="46"/>
      <c r="DP1002" s="46"/>
      <c r="DU1002" s="48"/>
    </row>
    <row r="1003" spans="1:125" x14ac:dyDescent="0.2">
      <c r="A1003" s="15" t="s">
        <v>105</v>
      </c>
      <c r="B1003" s="10" t="s">
        <v>1103</v>
      </c>
      <c r="C1003" s="11">
        <f t="shared" si="493"/>
        <v>17.164405622153193</v>
      </c>
      <c r="D1003" s="11">
        <f t="shared" si="516"/>
        <v>0</v>
      </c>
      <c r="E1003" s="11">
        <f t="shared" si="516"/>
        <v>0</v>
      </c>
      <c r="F1003" s="11">
        <f t="shared" si="516"/>
        <v>70</v>
      </c>
      <c r="G1003" s="11">
        <f t="shared" si="515"/>
        <v>12</v>
      </c>
      <c r="H1003" s="11">
        <f t="shared" si="515"/>
        <v>0</v>
      </c>
      <c r="I1003" s="11">
        <f t="shared" si="515"/>
        <v>0</v>
      </c>
      <c r="J1003" s="11">
        <f t="shared" si="515"/>
        <v>0</v>
      </c>
      <c r="K1003" s="11">
        <f t="shared" si="515"/>
        <v>0</v>
      </c>
      <c r="L1003" s="11">
        <f t="shared" si="515"/>
        <v>0</v>
      </c>
      <c r="M1003" s="11">
        <f t="shared" si="515"/>
        <v>0</v>
      </c>
      <c r="N1003" s="11">
        <f t="shared" si="515"/>
        <v>0</v>
      </c>
      <c r="O1003" s="11">
        <f t="shared" si="515"/>
        <v>0</v>
      </c>
      <c r="P1003" s="11">
        <f t="shared" si="517"/>
        <v>0</v>
      </c>
      <c r="Q1003" s="11">
        <f t="shared" si="517"/>
        <v>0</v>
      </c>
      <c r="R1003" s="11">
        <f t="shared" si="517"/>
        <v>0</v>
      </c>
      <c r="S1003" s="11">
        <f t="shared" si="517"/>
        <v>0</v>
      </c>
      <c r="T1003" s="11">
        <f t="shared" si="517"/>
        <v>2186.5484868984959</v>
      </c>
      <c r="U1003" s="40">
        <f t="shared" si="494"/>
        <v>0.21991148575128552</v>
      </c>
      <c r="V1003" s="11">
        <f t="shared" si="520"/>
        <v>12.812065304927156</v>
      </c>
      <c r="W1003" s="11">
        <f t="shared" si="520"/>
        <v>958801.51150499051</v>
      </c>
      <c r="X1003" s="11">
        <f t="shared" si="520"/>
        <v>27394.328900142587</v>
      </c>
      <c r="Y1003" s="11">
        <f t="shared" si="520"/>
        <v>40944</v>
      </c>
      <c r="Z1003" s="11">
        <f t="shared" si="520"/>
        <v>1.4946159166464152</v>
      </c>
      <c r="AA1003" s="11">
        <f t="shared" si="520"/>
        <v>20.940391591371927</v>
      </c>
      <c r="AB1003" s="11">
        <f t="shared" si="520"/>
        <v>1392</v>
      </c>
      <c r="AC1003" s="11">
        <f t="shared" si="520"/>
        <v>0</v>
      </c>
      <c r="AD1003" s="11">
        <f t="shared" si="520"/>
        <v>0</v>
      </c>
      <c r="AE1003" s="11">
        <f t="shared" si="520"/>
        <v>0</v>
      </c>
      <c r="AF1003" s="11">
        <f t="shared" si="520"/>
        <v>0</v>
      </c>
      <c r="AG1003" s="11">
        <f t="shared" si="521"/>
        <v>0</v>
      </c>
      <c r="AH1003" s="11">
        <f t="shared" si="521"/>
        <v>0</v>
      </c>
      <c r="AI1003" s="11">
        <f t="shared" si="521"/>
        <v>0</v>
      </c>
      <c r="AJ1003" s="11">
        <f t="shared" si="521"/>
        <v>0</v>
      </c>
      <c r="AK1003" s="11">
        <f t="shared" si="521"/>
        <v>0</v>
      </c>
      <c r="AL1003" s="11">
        <f t="shared" si="521"/>
        <v>0</v>
      </c>
      <c r="AM1003" s="11">
        <f t="shared" si="519"/>
        <v>0</v>
      </c>
      <c r="AN1003" s="11">
        <f t="shared" si="519"/>
        <v>0</v>
      </c>
      <c r="AO1003" s="11">
        <f t="shared" si="519"/>
        <v>0</v>
      </c>
      <c r="AP1003" s="11">
        <f t="shared" si="519"/>
        <v>0</v>
      </c>
      <c r="AQ1003" s="11">
        <f t="shared" si="519"/>
        <v>0</v>
      </c>
      <c r="AR1003" s="11">
        <f t="shared" si="519"/>
        <v>0</v>
      </c>
      <c r="AS1003" s="11">
        <f t="shared" si="519"/>
        <v>0</v>
      </c>
      <c r="AT1003" s="11">
        <f t="shared" si="514"/>
        <v>0</v>
      </c>
      <c r="AU1003" s="11">
        <f t="shared" si="514"/>
        <v>0</v>
      </c>
      <c r="AV1003" s="11">
        <f t="shared" si="514"/>
        <v>1917603.023009981</v>
      </c>
      <c r="AW1003" s="11">
        <f t="shared" si="514"/>
        <v>0</v>
      </c>
      <c r="AX1003" s="11">
        <f t="shared" si="514"/>
        <v>0</v>
      </c>
      <c r="AY1003" s="11">
        <f t="shared" si="513"/>
        <v>5284.1588433380321</v>
      </c>
      <c r="AZ1003" s="11">
        <f t="shared" si="513"/>
        <v>1</v>
      </c>
      <c r="BA1003" s="11">
        <f t="shared" si="513"/>
        <v>1</v>
      </c>
      <c r="BB1003" s="11">
        <f t="shared" si="513"/>
        <v>1</v>
      </c>
      <c r="BC1003" s="11">
        <f t="shared" si="513"/>
        <v>1</v>
      </c>
      <c r="BD1003" s="11">
        <f t="shared" si="513"/>
        <v>1</v>
      </c>
      <c r="BE1003" s="11">
        <f t="shared" si="513"/>
        <v>1</v>
      </c>
      <c r="BF1003" s="15" t="str">
        <f t="shared" si="495"/>
        <v>ČSN 42 5715</v>
      </c>
      <c r="BG1003" s="44">
        <v>17.164405622153193</v>
      </c>
      <c r="BJ1003" s="17">
        <f t="shared" si="496"/>
        <v>70</v>
      </c>
      <c r="BK1003" s="17">
        <f t="shared" si="497"/>
        <v>12</v>
      </c>
      <c r="BX1003" s="18">
        <f t="shared" si="499"/>
        <v>2186.5484868984959</v>
      </c>
      <c r="BY1003" s="42">
        <v>0.21991148575128552</v>
      </c>
      <c r="BZ1003" s="43">
        <f t="shared" si="500"/>
        <v>12.812065304927156</v>
      </c>
      <c r="CA1003" s="18">
        <f t="shared" si="501"/>
        <v>958801.51150499051</v>
      </c>
      <c r="CB1003" s="18">
        <f t="shared" si="502"/>
        <v>27394.328900142587</v>
      </c>
      <c r="CC1003" s="18">
        <f t="shared" si="503"/>
        <v>40944</v>
      </c>
      <c r="CD1003" s="25">
        <f t="shared" si="504"/>
        <v>1.4946159166464152</v>
      </c>
      <c r="CE1003" s="26">
        <f t="shared" si="505"/>
        <v>20.940391591371927</v>
      </c>
      <c r="CF1003" s="18">
        <f t="shared" si="506"/>
        <v>1392</v>
      </c>
      <c r="CG1003" s="18"/>
      <c r="CZ1003" s="18">
        <f t="shared" si="507"/>
        <v>1917603.023009981</v>
      </c>
      <c r="DC1003" s="18">
        <f t="shared" si="498"/>
        <v>5284.1588433380321</v>
      </c>
      <c r="DD1003" s="17">
        <f t="shared" si="508"/>
        <v>1</v>
      </c>
      <c r="DE1003" s="17">
        <f t="shared" si="509"/>
        <v>1</v>
      </c>
      <c r="DF1003" s="17">
        <f t="shared" si="510"/>
        <v>1</v>
      </c>
      <c r="DG1003" s="17">
        <v>1</v>
      </c>
      <c r="DH1003" s="17">
        <v>1</v>
      </c>
      <c r="DI1003" s="17">
        <v>1</v>
      </c>
      <c r="DJ1003" s="20" t="s">
        <v>981</v>
      </c>
      <c r="DK1003" s="45"/>
      <c r="DL1003" s="46"/>
      <c r="DN1003" s="46"/>
      <c r="DO1003" s="46"/>
      <c r="DP1003" s="46"/>
      <c r="DU1003" s="48"/>
    </row>
    <row r="1004" spans="1:125" x14ac:dyDescent="0.2">
      <c r="A1004" s="15" t="s">
        <v>105</v>
      </c>
      <c r="B1004" s="10" t="s">
        <v>1104</v>
      </c>
      <c r="C1004" s="11">
        <f t="shared" si="493"/>
        <v>5.4008690104188899</v>
      </c>
      <c r="D1004" s="11">
        <f t="shared" si="516"/>
        <v>0</v>
      </c>
      <c r="E1004" s="11">
        <f t="shared" si="516"/>
        <v>0</v>
      </c>
      <c r="F1004" s="11">
        <f t="shared" si="516"/>
        <v>76</v>
      </c>
      <c r="G1004" s="11">
        <f t="shared" si="515"/>
        <v>3</v>
      </c>
      <c r="H1004" s="11">
        <f t="shared" si="515"/>
        <v>0</v>
      </c>
      <c r="I1004" s="11">
        <f t="shared" si="515"/>
        <v>0</v>
      </c>
      <c r="J1004" s="11">
        <f t="shared" si="515"/>
        <v>0</v>
      </c>
      <c r="K1004" s="11">
        <f t="shared" si="515"/>
        <v>0</v>
      </c>
      <c r="L1004" s="11">
        <f t="shared" si="515"/>
        <v>0</v>
      </c>
      <c r="M1004" s="11">
        <f t="shared" si="515"/>
        <v>0</v>
      </c>
      <c r="N1004" s="11">
        <f t="shared" si="515"/>
        <v>0</v>
      </c>
      <c r="O1004" s="11">
        <f t="shared" si="515"/>
        <v>0</v>
      </c>
      <c r="P1004" s="11">
        <f t="shared" si="517"/>
        <v>0</v>
      </c>
      <c r="Q1004" s="11">
        <f t="shared" si="517"/>
        <v>0</v>
      </c>
      <c r="R1004" s="11">
        <f t="shared" si="517"/>
        <v>0</v>
      </c>
      <c r="S1004" s="11">
        <f t="shared" si="517"/>
        <v>0</v>
      </c>
      <c r="T1004" s="11">
        <f t="shared" si="517"/>
        <v>688.00879113616475</v>
      </c>
      <c r="U1004" s="40">
        <f t="shared" si="494"/>
        <v>0.23876104167282428</v>
      </c>
      <c r="V1004" s="11">
        <f t="shared" si="520"/>
        <v>44.207893435709508</v>
      </c>
      <c r="W1004" s="11">
        <f t="shared" si="520"/>
        <v>459073.86588560592</v>
      </c>
      <c r="X1004" s="11">
        <f t="shared" si="520"/>
        <v>12080.891207515946</v>
      </c>
      <c r="Y1004" s="11">
        <f t="shared" si="520"/>
        <v>15996.000000000009</v>
      </c>
      <c r="Z1004" s="11">
        <f t="shared" si="520"/>
        <v>1.3240745012295398</v>
      </c>
      <c r="AA1004" s="11">
        <f t="shared" si="520"/>
        <v>25.831182706178978</v>
      </c>
      <c r="AB1004" s="11">
        <f t="shared" si="520"/>
        <v>438.00000000000006</v>
      </c>
      <c r="AC1004" s="11">
        <f t="shared" si="520"/>
        <v>0</v>
      </c>
      <c r="AD1004" s="11">
        <f t="shared" si="520"/>
        <v>0</v>
      </c>
      <c r="AE1004" s="11">
        <f t="shared" si="520"/>
        <v>0</v>
      </c>
      <c r="AF1004" s="11">
        <f t="shared" si="520"/>
        <v>0</v>
      </c>
      <c r="AG1004" s="11">
        <f t="shared" si="521"/>
        <v>0</v>
      </c>
      <c r="AH1004" s="11">
        <f t="shared" si="521"/>
        <v>0</v>
      </c>
      <c r="AI1004" s="11">
        <f t="shared" si="521"/>
        <v>0</v>
      </c>
      <c r="AJ1004" s="11">
        <f t="shared" si="521"/>
        <v>0</v>
      </c>
      <c r="AK1004" s="11">
        <f t="shared" si="521"/>
        <v>0</v>
      </c>
      <c r="AL1004" s="11">
        <f t="shared" si="521"/>
        <v>0</v>
      </c>
      <c r="AM1004" s="11">
        <f t="shared" si="519"/>
        <v>0</v>
      </c>
      <c r="AN1004" s="11">
        <f t="shared" si="519"/>
        <v>0</v>
      </c>
      <c r="AO1004" s="11">
        <f t="shared" si="519"/>
        <v>0</v>
      </c>
      <c r="AP1004" s="11">
        <f t="shared" si="519"/>
        <v>0</v>
      </c>
      <c r="AQ1004" s="11">
        <f t="shared" si="519"/>
        <v>0</v>
      </c>
      <c r="AR1004" s="11">
        <f t="shared" si="519"/>
        <v>0</v>
      </c>
      <c r="AS1004" s="11">
        <f t="shared" si="519"/>
        <v>0</v>
      </c>
      <c r="AT1004" s="11">
        <f t="shared" si="514"/>
        <v>0</v>
      </c>
      <c r="AU1004" s="11">
        <f t="shared" si="514"/>
        <v>0</v>
      </c>
      <c r="AV1004" s="11">
        <f t="shared" si="514"/>
        <v>918147.73177121184</v>
      </c>
      <c r="AW1004" s="11">
        <f t="shared" si="514"/>
        <v>0</v>
      </c>
      <c r="AX1004" s="11">
        <f t="shared" si="514"/>
        <v>0</v>
      </c>
      <c r="AY1004" s="11">
        <f t="shared" si="513"/>
        <v>8370.7736254900046</v>
      </c>
      <c r="AZ1004" s="11">
        <f t="shared" si="513"/>
        <v>1</v>
      </c>
      <c r="BA1004" s="11">
        <f t="shared" si="513"/>
        <v>1</v>
      </c>
      <c r="BB1004" s="11">
        <f t="shared" si="513"/>
        <v>2</v>
      </c>
      <c r="BC1004" s="11">
        <f t="shared" si="513"/>
        <v>1</v>
      </c>
      <c r="BD1004" s="11">
        <f t="shared" si="513"/>
        <v>1</v>
      </c>
      <c r="BE1004" s="11">
        <f t="shared" si="513"/>
        <v>2</v>
      </c>
      <c r="BF1004" s="15" t="str">
        <f t="shared" si="495"/>
        <v>ČSN 42 5715</v>
      </c>
      <c r="BG1004" s="44">
        <v>5.4008690104188899</v>
      </c>
      <c r="BJ1004" s="17">
        <f t="shared" si="496"/>
        <v>76</v>
      </c>
      <c r="BK1004" s="17">
        <f t="shared" si="497"/>
        <v>3</v>
      </c>
      <c r="BX1004" s="18">
        <f t="shared" si="499"/>
        <v>688.00879113616475</v>
      </c>
      <c r="BY1004" s="42">
        <v>0.23876104167282428</v>
      </c>
      <c r="BZ1004" s="43">
        <f t="shared" si="500"/>
        <v>44.207893435709508</v>
      </c>
      <c r="CA1004" s="18">
        <f t="shared" si="501"/>
        <v>459073.86588560592</v>
      </c>
      <c r="CB1004" s="18">
        <f t="shared" si="502"/>
        <v>12080.891207515946</v>
      </c>
      <c r="CC1004" s="18">
        <f t="shared" si="503"/>
        <v>15996.000000000009</v>
      </c>
      <c r="CD1004" s="25">
        <f t="shared" si="504"/>
        <v>1.3240745012295398</v>
      </c>
      <c r="CE1004" s="26">
        <f t="shared" si="505"/>
        <v>25.831182706178978</v>
      </c>
      <c r="CF1004" s="18">
        <f t="shared" si="506"/>
        <v>438.00000000000006</v>
      </c>
      <c r="CG1004" s="18"/>
      <c r="CZ1004" s="18">
        <f t="shared" si="507"/>
        <v>918147.73177121184</v>
      </c>
      <c r="DC1004" s="18">
        <f t="shared" si="498"/>
        <v>8370.7736254900046</v>
      </c>
      <c r="DD1004" s="17">
        <f t="shared" si="508"/>
        <v>1</v>
      </c>
      <c r="DE1004" s="17">
        <f t="shared" si="509"/>
        <v>1</v>
      </c>
      <c r="DF1004" s="17">
        <f t="shared" si="510"/>
        <v>2</v>
      </c>
      <c r="DG1004" s="17">
        <v>1</v>
      </c>
      <c r="DH1004" s="17">
        <v>1</v>
      </c>
      <c r="DI1004" s="17">
        <v>2</v>
      </c>
      <c r="DJ1004" s="20" t="s">
        <v>981</v>
      </c>
      <c r="DK1004" s="45"/>
      <c r="DL1004" s="46"/>
      <c r="DN1004" s="46"/>
      <c r="DO1004" s="46"/>
      <c r="DP1004" s="46"/>
      <c r="DU1004" s="48"/>
    </row>
    <row r="1005" spans="1:125" x14ac:dyDescent="0.2">
      <c r="A1005" s="15" t="s">
        <v>105</v>
      </c>
      <c r="B1005" s="10" t="s">
        <v>1105</v>
      </c>
      <c r="C1005" s="11">
        <f t="shared" si="493"/>
        <v>6.2578562164100164</v>
      </c>
      <c r="D1005" s="11">
        <f t="shared" si="516"/>
        <v>0</v>
      </c>
      <c r="E1005" s="11">
        <f t="shared" si="516"/>
        <v>0</v>
      </c>
      <c r="F1005" s="11">
        <f t="shared" si="516"/>
        <v>76</v>
      </c>
      <c r="G1005" s="11">
        <f t="shared" si="515"/>
        <v>3.5</v>
      </c>
      <c r="H1005" s="11">
        <f t="shared" si="515"/>
        <v>0</v>
      </c>
      <c r="I1005" s="11">
        <f t="shared" si="515"/>
        <v>0</v>
      </c>
      <c r="J1005" s="11">
        <f t="shared" si="515"/>
        <v>0</v>
      </c>
      <c r="K1005" s="11">
        <f t="shared" si="515"/>
        <v>0</v>
      </c>
      <c r="L1005" s="11">
        <f t="shared" si="515"/>
        <v>0</v>
      </c>
      <c r="M1005" s="11">
        <f t="shared" si="515"/>
        <v>0</v>
      </c>
      <c r="N1005" s="11">
        <f t="shared" si="515"/>
        <v>0</v>
      </c>
      <c r="O1005" s="11">
        <f t="shared" si="515"/>
        <v>0</v>
      </c>
      <c r="P1005" s="11">
        <f t="shared" si="517"/>
        <v>0</v>
      </c>
      <c r="Q1005" s="11">
        <f t="shared" si="517"/>
        <v>0</v>
      </c>
      <c r="R1005" s="11">
        <f t="shared" si="517"/>
        <v>0</v>
      </c>
      <c r="S1005" s="11">
        <f t="shared" si="517"/>
        <v>0</v>
      </c>
      <c r="T1005" s="11">
        <f t="shared" si="517"/>
        <v>797.17913584841006</v>
      </c>
      <c r="U1005" s="40">
        <f t="shared" si="494"/>
        <v>0.23876104167282428</v>
      </c>
      <c r="V1005" s="11">
        <f t="shared" si="520"/>
        <v>38.153807536632051</v>
      </c>
      <c r="W1005" s="11">
        <f t="shared" si="520"/>
        <v>524992.28465216851</v>
      </c>
      <c r="X1005" s="11">
        <f t="shared" si="520"/>
        <v>13815.586438214961</v>
      </c>
      <c r="Y1005" s="11">
        <f t="shared" si="520"/>
        <v>18411.166666666664</v>
      </c>
      <c r="Z1005" s="11">
        <f t="shared" si="520"/>
        <v>1.3326373620840284</v>
      </c>
      <c r="AA1005" s="11">
        <f t="shared" si="520"/>
        <v>25.662472601056976</v>
      </c>
      <c r="AB1005" s="11">
        <f t="shared" si="520"/>
        <v>507.50000000000006</v>
      </c>
      <c r="AC1005" s="11">
        <f t="shared" si="520"/>
        <v>0</v>
      </c>
      <c r="AD1005" s="11">
        <f t="shared" si="520"/>
        <v>0</v>
      </c>
      <c r="AE1005" s="11">
        <f t="shared" si="520"/>
        <v>0</v>
      </c>
      <c r="AF1005" s="11">
        <f t="shared" si="520"/>
        <v>0</v>
      </c>
      <c r="AG1005" s="11">
        <f t="shared" si="521"/>
        <v>0</v>
      </c>
      <c r="AH1005" s="11">
        <f t="shared" si="521"/>
        <v>0</v>
      </c>
      <c r="AI1005" s="11">
        <f t="shared" si="521"/>
        <v>0</v>
      </c>
      <c r="AJ1005" s="11">
        <f t="shared" si="521"/>
        <v>0</v>
      </c>
      <c r="AK1005" s="11">
        <f t="shared" si="521"/>
        <v>0</v>
      </c>
      <c r="AL1005" s="11">
        <f t="shared" si="521"/>
        <v>0</v>
      </c>
      <c r="AM1005" s="11">
        <f t="shared" si="519"/>
        <v>0</v>
      </c>
      <c r="AN1005" s="11">
        <f t="shared" si="519"/>
        <v>0</v>
      </c>
      <c r="AO1005" s="11">
        <f t="shared" si="519"/>
        <v>0</v>
      </c>
      <c r="AP1005" s="11">
        <f t="shared" si="519"/>
        <v>0</v>
      </c>
      <c r="AQ1005" s="11">
        <f t="shared" si="519"/>
        <v>0</v>
      </c>
      <c r="AR1005" s="11">
        <f t="shared" si="519"/>
        <v>0</v>
      </c>
      <c r="AS1005" s="11">
        <f t="shared" si="519"/>
        <v>0</v>
      </c>
      <c r="AT1005" s="11">
        <f t="shared" si="514"/>
        <v>0</v>
      </c>
      <c r="AU1005" s="11">
        <f t="shared" si="514"/>
        <v>0</v>
      </c>
      <c r="AV1005" s="11">
        <f t="shared" si="514"/>
        <v>1049984.569304337</v>
      </c>
      <c r="AW1005" s="11">
        <f t="shared" si="514"/>
        <v>0</v>
      </c>
      <c r="AX1005" s="11">
        <f t="shared" si="514"/>
        <v>0</v>
      </c>
      <c r="AY1005" s="11">
        <f t="shared" si="513"/>
        <v>8256.498192715675</v>
      </c>
      <c r="AZ1005" s="11">
        <f t="shared" si="513"/>
        <v>1</v>
      </c>
      <c r="BA1005" s="11">
        <f t="shared" si="513"/>
        <v>1</v>
      </c>
      <c r="BB1005" s="11">
        <f t="shared" si="513"/>
        <v>1</v>
      </c>
      <c r="BC1005" s="11">
        <f t="shared" si="513"/>
        <v>1</v>
      </c>
      <c r="BD1005" s="11">
        <f t="shared" si="513"/>
        <v>1</v>
      </c>
      <c r="BE1005" s="11">
        <f t="shared" si="513"/>
        <v>1</v>
      </c>
      <c r="BF1005" s="15" t="str">
        <f t="shared" si="495"/>
        <v>ČSN 42 5715</v>
      </c>
      <c r="BG1005" s="44">
        <v>6.2578562164100164</v>
      </c>
      <c r="BJ1005" s="17">
        <f t="shared" si="496"/>
        <v>76</v>
      </c>
      <c r="BK1005" s="17">
        <f t="shared" si="497"/>
        <v>3.5</v>
      </c>
      <c r="BX1005" s="18">
        <f t="shared" si="499"/>
        <v>797.17913584841006</v>
      </c>
      <c r="BY1005" s="42">
        <v>0.23876104167282428</v>
      </c>
      <c r="BZ1005" s="43">
        <f t="shared" si="500"/>
        <v>38.153807536632051</v>
      </c>
      <c r="CA1005" s="18">
        <f t="shared" si="501"/>
        <v>524992.28465216851</v>
      </c>
      <c r="CB1005" s="18">
        <f t="shared" si="502"/>
        <v>13815.586438214961</v>
      </c>
      <c r="CC1005" s="18">
        <f t="shared" si="503"/>
        <v>18411.166666666664</v>
      </c>
      <c r="CD1005" s="25">
        <f t="shared" si="504"/>
        <v>1.3326373620840284</v>
      </c>
      <c r="CE1005" s="26">
        <f t="shared" si="505"/>
        <v>25.662472601056976</v>
      </c>
      <c r="CF1005" s="18">
        <f t="shared" si="506"/>
        <v>507.50000000000006</v>
      </c>
      <c r="CG1005" s="18"/>
      <c r="CZ1005" s="18">
        <f t="shared" si="507"/>
        <v>1049984.569304337</v>
      </c>
      <c r="DC1005" s="18">
        <f t="shared" si="498"/>
        <v>8256.498192715675</v>
      </c>
      <c r="DD1005" s="17">
        <f t="shared" si="508"/>
        <v>1</v>
      </c>
      <c r="DE1005" s="17">
        <f t="shared" si="509"/>
        <v>1</v>
      </c>
      <c r="DF1005" s="17">
        <f t="shared" si="510"/>
        <v>1</v>
      </c>
      <c r="DG1005" s="17">
        <v>1</v>
      </c>
      <c r="DH1005" s="17">
        <v>1</v>
      </c>
      <c r="DI1005" s="17">
        <v>1</v>
      </c>
      <c r="DJ1005" s="20" t="s">
        <v>981</v>
      </c>
      <c r="DK1005" s="45"/>
      <c r="DL1005" s="46"/>
      <c r="DN1005" s="46"/>
      <c r="DO1005" s="46"/>
      <c r="DP1005" s="46"/>
      <c r="DU1005" s="48"/>
    </row>
    <row r="1006" spans="1:125" x14ac:dyDescent="0.2">
      <c r="A1006" s="15" t="s">
        <v>105</v>
      </c>
      <c r="B1006" s="10" t="s">
        <v>1106</v>
      </c>
      <c r="C1006" s="11">
        <f t="shared" si="493"/>
        <v>7.1025126712357975</v>
      </c>
      <c r="D1006" s="11">
        <f t="shared" si="516"/>
        <v>0</v>
      </c>
      <c r="E1006" s="11">
        <f t="shared" si="516"/>
        <v>0</v>
      </c>
      <c r="F1006" s="11">
        <f t="shared" si="516"/>
        <v>76</v>
      </c>
      <c r="G1006" s="11">
        <f t="shared" si="515"/>
        <v>4</v>
      </c>
      <c r="H1006" s="11">
        <f t="shared" si="515"/>
        <v>0</v>
      </c>
      <c r="I1006" s="11">
        <f t="shared" si="515"/>
        <v>0</v>
      </c>
      <c r="J1006" s="11">
        <f t="shared" si="515"/>
        <v>0</v>
      </c>
      <c r="K1006" s="11">
        <f t="shared" si="515"/>
        <v>0</v>
      </c>
      <c r="L1006" s="11">
        <f t="shared" si="515"/>
        <v>0</v>
      </c>
      <c r="M1006" s="11">
        <f t="shared" si="515"/>
        <v>0</v>
      </c>
      <c r="N1006" s="11">
        <f t="shared" si="515"/>
        <v>0</v>
      </c>
      <c r="O1006" s="11">
        <f t="shared" si="515"/>
        <v>0</v>
      </c>
      <c r="P1006" s="11">
        <f t="shared" si="517"/>
        <v>0</v>
      </c>
      <c r="Q1006" s="11">
        <f t="shared" si="517"/>
        <v>0</v>
      </c>
      <c r="R1006" s="11">
        <f t="shared" si="517"/>
        <v>0</v>
      </c>
      <c r="S1006" s="11">
        <f t="shared" si="517"/>
        <v>0</v>
      </c>
      <c r="T1006" s="11">
        <f t="shared" si="517"/>
        <v>904.77868423386042</v>
      </c>
      <c r="U1006" s="40">
        <f t="shared" si="494"/>
        <v>0.23876104167282428</v>
      </c>
      <c r="V1006" s="11">
        <f t="shared" si="520"/>
        <v>33.616418966737442</v>
      </c>
      <c r="W1006" s="11">
        <f t="shared" si="520"/>
        <v>588106.14475200931</v>
      </c>
      <c r="X1006" s="11">
        <f t="shared" si="520"/>
        <v>15476.477493473929</v>
      </c>
      <c r="Y1006" s="11">
        <f t="shared" si="520"/>
        <v>20757.333333333328</v>
      </c>
      <c r="Z1006" s="11">
        <f t="shared" si="520"/>
        <v>1.3412182030495126</v>
      </c>
      <c r="AA1006" s="11">
        <f t="shared" si="520"/>
        <v>25.495097567963924</v>
      </c>
      <c r="AB1006" s="11">
        <f t="shared" si="520"/>
        <v>576</v>
      </c>
      <c r="AC1006" s="11">
        <f t="shared" si="520"/>
        <v>0</v>
      </c>
      <c r="AD1006" s="11">
        <f t="shared" si="520"/>
        <v>0</v>
      </c>
      <c r="AE1006" s="11">
        <f t="shared" si="520"/>
        <v>0</v>
      </c>
      <c r="AF1006" s="11">
        <f t="shared" si="520"/>
        <v>0</v>
      </c>
      <c r="AG1006" s="11">
        <f t="shared" si="521"/>
        <v>0</v>
      </c>
      <c r="AH1006" s="11">
        <f t="shared" si="521"/>
        <v>0</v>
      </c>
      <c r="AI1006" s="11">
        <f t="shared" si="521"/>
        <v>0</v>
      </c>
      <c r="AJ1006" s="11">
        <f t="shared" si="521"/>
        <v>0</v>
      </c>
      <c r="AK1006" s="11">
        <f t="shared" si="521"/>
        <v>0</v>
      </c>
      <c r="AL1006" s="11">
        <f t="shared" si="521"/>
        <v>0</v>
      </c>
      <c r="AM1006" s="11">
        <f t="shared" si="519"/>
        <v>0</v>
      </c>
      <c r="AN1006" s="11">
        <f t="shared" si="519"/>
        <v>0</v>
      </c>
      <c r="AO1006" s="11">
        <f t="shared" si="519"/>
        <v>0</v>
      </c>
      <c r="AP1006" s="11">
        <f t="shared" si="519"/>
        <v>0</v>
      </c>
      <c r="AQ1006" s="11">
        <f t="shared" si="519"/>
        <v>0</v>
      </c>
      <c r="AR1006" s="11">
        <f t="shared" si="519"/>
        <v>0</v>
      </c>
      <c r="AS1006" s="11">
        <f t="shared" si="519"/>
        <v>0</v>
      </c>
      <c r="AT1006" s="11">
        <f t="shared" si="514"/>
        <v>0</v>
      </c>
      <c r="AU1006" s="11">
        <f t="shared" si="514"/>
        <v>0</v>
      </c>
      <c r="AV1006" s="11">
        <f t="shared" si="514"/>
        <v>1176212.2895040186</v>
      </c>
      <c r="AW1006" s="11">
        <f t="shared" si="514"/>
        <v>0</v>
      </c>
      <c r="AX1006" s="11">
        <f t="shared" si="514"/>
        <v>0</v>
      </c>
      <c r="AY1006" s="11">
        <f t="shared" si="513"/>
        <v>8143.0081581047434</v>
      </c>
      <c r="AZ1006" s="11">
        <f t="shared" si="513"/>
        <v>1</v>
      </c>
      <c r="BA1006" s="11">
        <f t="shared" si="513"/>
        <v>1</v>
      </c>
      <c r="BB1006" s="11">
        <f t="shared" si="513"/>
        <v>1</v>
      </c>
      <c r="BC1006" s="11">
        <f t="shared" si="513"/>
        <v>1</v>
      </c>
      <c r="BD1006" s="11">
        <f t="shared" si="513"/>
        <v>1</v>
      </c>
      <c r="BE1006" s="11">
        <f t="shared" si="513"/>
        <v>1</v>
      </c>
      <c r="BF1006" s="15" t="str">
        <f t="shared" si="495"/>
        <v>ČSN 42 5715</v>
      </c>
      <c r="BG1006" s="44">
        <v>7.1025126712357975</v>
      </c>
      <c r="BJ1006" s="17">
        <f t="shared" si="496"/>
        <v>76</v>
      </c>
      <c r="BK1006" s="17">
        <f t="shared" si="497"/>
        <v>4</v>
      </c>
      <c r="BX1006" s="18">
        <f t="shared" si="499"/>
        <v>904.77868423386042</v>
      </c>
      <c r="BY1006" s="42">
        <v>0.23876104167282428</v>
      </c>
      <c r="BZ1006" s="43">
        <f t="shared" si="500"/>
        <v>33.616418966737442</v>
      </c>
      <c r="CA1006" s="18">
        <f t="shared" si="501"/>
        <v>588106.14475200931</v>
      </c>
      <c r="CB1006" s="18">
        <f t="shared" si="502"/>
        <v>15476.477493473929</v>
      </c>
      <c r="CC1006" s="18">
        <f t="shared" si="503"/>
        <v>20757.333333333328</v>
      </c>
      <c r="CD1006" s="25">
        <f t="shared" si="504"/>
        <v>1.3412182030495126</v>
      </c>
      <c r="CE1006" s="26">
        <f t="shared" si="505"/>
        <v>25.495097567963924</v>
      </c>
      <c r="CF1006" s="18">
        <f t="shared" si="506"/>
        <v>576</v>
      </c>
      <c r="CG1006" s="18"/>
      <c r="CZ1006" s="18">
        <f t="shared" si="507"/>
        <v>1176212.2895040186</v>
      </c>
      <c r="DC1006" s="18">
        <f t="shared" si="498"/>
        <v>8143.0081581047434</v>
      </c>
      <c r="DD1006" s="17">
        <f t="shared" si="508"/>
        <v>1</v>
      </c>
      <c r="DE1006" s="17">
        <f t="shared" si="509"/>
        <v>1</v>
      </c>
      <c r="DF1006" s="17">
        <f t="shared" si="510"/>
        <v>1</v>
      </c>
      <c r="DG1006" s="17">
        <v>1</v>
      </c>
      <c r="DH1006" s="17">
        <v>1</v>
      </c>
      <c r="DI1006" s="17">
        <v>1</v>
      </c>
      <c r="DJ1006" s="20" t="s">
        <v>981</v>
      </c>
      <c r="DK1006" s="45"/>
      <c r="DL1006" s="46"/>
      <c r="DN1006" s="46"/>
      <c r="DO1006" s="46"/>
      <c r="DP1006" s="46"/>
      <c r="DU1006" s="48"/>
    </row>
    <row r="1007" spans="1:125" x14ac:dyDescent="0.2">
      <c r="A1007" s="15" t="s">
        <v>105</v>
      </c>
      <c r="B1007" s="10" t="s">
        <v>1107</v>
      </c>
      <c r="C1007" s="11">
        <f t="shared" si="493"/>
        <v>7.9348383748962501</v>
      </c>
      <c r="D1007" s="11">
        <f t="shared" si="516"/>
        <v>0</v>
      </c>
      <c r="E1007" s="11">
        <f t="shared" si="516"/>
        <v>0</v>
      </c>
      <c r="F1007" s="11">
        <f t="shared" si="516"/>
        <v>76</v>
      </c>
      <c r="G1007" s="11">
        <f t="shared" si="515"/>
        <v>4.5</v>
      </c>
      <c r="H1007" s="11">
        <f t="shared" si="515"/>
        <v>0</v>
      </c>
      <c r="I1007" s="11">
        <f t="shared" si="515"/>
        <v>0</v>
      </c>
      <c r="J1007" s="11">
        <f t="shared" si="515"/>
        <v>0</v>
      </c>
      <c r="K1007" s="11">
        <f t="shared" si="515"/>
        <v>0</v>
      </c>
      <c r="L1007" s="11">
        <f t="shared" si="515"/>
        <v>0</v>
      </c>
      <c r="M1007" s="11">
        <f t="shared" si="515"/>
        <v>0</v>
      </c>
      <c r="N1007" s="11">
        <f t="shared" si="515"/>
        <v>0</v>
      </c>
      <c r="O1007" s="11">
        <f t="shared" si="515"/>
        <v>0</v>
      </c>
      <c r="P1007" s="11">
        <f t="shared" si="517"/>
        <v>0</v>
      </c>
      <c r="Q1007" s="11">
        <f t="shared" si="517"/>
        <v>0</v>
      </c>
      <c r="R1007" s="11">
        <f t="shared" si="517"/>
        <v>0</v>
      </c>
      <c r="S1007" s="11">
        <f t="shared" si="517"/>
        <v>0</v>
      </c>
      <c r="T1007" s="11">
        <f t="shared" si="517"/>
        <v>1010.8074362925159</v>
      </c>
      <c r="U1007" s="40">
        <f t="shared" si="494"/>
        <v>0.23876104167282428</v>
      </c>
      <c r="V1007" s="11">
        <f t="shared" si="520"/>
        <v>30.090221173023725</v>
      </c>
      <c r="W1007" s="11">
        <f t="shared" si="520"/>
        <v>648496.14584641729</v>
      </c>
      <c r="X1007" s="11">
        <f t="shared" si="520"/>
        <v>17065.688048589927</v>
      </c>
      <c r="Y1007" s="11">
        <f t="shared" si="520"/>
        <v>23035.500000000007</v>
      </c>
      <c r="Z1007" s="11">
        <f t="shared" si="520"/>
        <v>1.3498137276629372</v>
      </c>
      <c r="AA1007" s="11">
        <f t="shared" si="520"/>
        <v>25.329084073452005</v>
      </c>
      <c r="AB1007" s="11">
        <f t="shared" si="520"/>
        <v>643.5</v>
      </c>
      <c r="AC1007" s="11">
        <f t="shared" si="520"/>
        <v>0</v>
      </c>
      <c r="AD1007" s="11">
        <f t="shared" si="520"/>
        <v>0</v>
      </c>
      <c r="AE1007" s="11">
        <f t="shared" si="520"/>
        <v>0</v>
      </c>
      <c r="AF1007" s="11">
        <f t="shared" si="520"/>
        <v>0</v>
      </c>
      <c r="AG1007" s="11">
        <f t="shared" si="521"/>
        <v>0</v>
      </c>
      <c r="AH1007" s="11">
        <f t="shared" si="521"/>
        <v>0</v>
      </c>
      <c r="AI1007" s="11">
        <f t="shared" si="521"/>
        <v>0</v>
      </c>
      <c r="AJ1007" s="11">
        <f t="shared" si="521"/>
        <v>0</v>
      </c>
      <c r="AK1007" s="11">
        <f t="shared" si="521"/>
        <v>0</v>
      </c>
      <c r="AL1007" s="11">
        <f t="shared" si="521"/>
        <v>0</v>
      </c>
      <c r="AM1007" s="11">
        <f t="shared" si="519"/>
        <v>0</v>
      </c>
      <c r="AN1007" s="11">
        <f t="shared" si="519"/>
        <v>0</v>
      </c>
      <c r="AO1007" s="11">
        <f t="shared" si="519"/>
        <v>0</v>
      </c>
      <c r="AP1007" s="11">
        <f t="shared" si="519"/>
        <v>0</v>
      </c>
      <c r="AQ1007" s="11">
        <f t="shared" si="519"/>
        <v>0</v>
      </c>
      <c r="AR1007" s="11">
        <f t="shared" si="519"/>
        <v>0</v>
      </c>
      <c r="AS1007" s="11">
        <f t="shared" si="519"/>
        <v>0</v>
      </c>
      <c r="AT1007" s="11">
        <f t="shared" si="514"/>
        <v>0</v>
      </c>
      <c r="AU1007" s="11">
        <f t="shared" si="514"/>
        <v>0</v>
      </c>
      <c r="AV1007" s="11">
        <f t="shared" si="514"/>
        <v>1296992.2916928346</v>
      </c>
      <c r="AW1007" s="11">
        <f t="shared" si="514"/>
        <v>0</v>
      </c>
      <c r="AX1007" s="11">
        <f t="shared" si="514"/>
        <v>0</v>
      </c>
      <c r="AY1007" s="11">
        <f t="shared" si="513"/>
        <v>8030.3035216572098</v>
      </c>
      <c r="AZ1007" s="11">
        <f t="shared" si="513"/>
        <v>1</v>
      </c>
      <c r="BA1007" s="11">
        <f t="shared" si="513"/>
        <v>1</v>
      </c>
      <c r="BB1007" s="11">
        <f t="shared" si="513"/>
        <v>1</v>
      </c>
      <c r="BC1007" s="11">
        <f t="shared" si="513"/>
        <v>1</v>
      </c>
      <c r="BD1007" s="11">
        <f t="shared" si="513"/>
        <v>1</v>
      </c>
      <c r="BE1007" s="11">
        <f t="shared" si="513"/>
        <v>1</v>
      </c>
      <c r="BF1007" s="15" t="str">
        <f t="shared" si="495"/>
        <v>ČSN 42 5715</v>
      </c>
      <c r="BG1007" s="44">
        <v>7.9348383748962501</v>
      </c>
      <c r="BJ1007" s="17">
        <f t="shared" si="496"/>
        <v>76</v>
      </c>
      <c r="BK1007" s="17">
        <f t="shared" si="497"/>
        <v>4.5</v>
      </c>
      <c r="BX1007" s="18">
        <f t="shared" si="499"/>
        <v>1010.8074362925159</v>
      </c>
      <c r="BY1007" s="42">
        <v>0.23876104167282428</v>
      </c>
      <c r="BZ1007" s="43">
        <f t="shared" si="500"/>
        <v>30.090221173023725</v>
      </c>
      <c r="CA1007" s="18">
        <f t="shared" si="501"/>
        <v>648496.14584641729</v>
      </c>
      <c r="CB1007" s="18">
        <f t="shared" si="502"/>
        <v>17065.688048589927</v>
      </c>
      <c r="CC1007" s="18">
        <f t="shared" si="503"/>
        <v>23035.500000000007</v>
      </c>
      <c r="CD1007" s="25">
        <f t="shared" si="504"/>
        <v>1.3498137276629372</v>
      </c>
      <c r="CE1007" s="26">
        <f t="shared" si="505"/>
        <v>25.329084073452005</v>
      </c>
      <c r="CF1007" s="18">
        <f t="shared" si="506"/>
        <v>643.5</v>
      </c>
      <c r="CG1007" s="18"/>
      <c r="CZ1007" s="18">
        <f t="shared" si="507"/>
        <v>1296992.2916928346</v>
      </c>
      <c r="DC1007" s="18">
        <f t="shared" si="498"/>
        <v>8030.3035216572098</v>
      </c>
      <c r="DD1007" s="17">
        <f t="shared" si="508"/>
        <v>1</v>
      </c>
      <c r="DE1007" s="17">
        <f t="shared" si="509"/>
        <v>1</v>
      </c>
      <c r="DF1007" s="17">
        <f t="shared" si="510"/>
        <v>1</v>
      </c>
      <c r="DG1007" s="17">
        <v>1</v>
      </c>
      <c r="DH1007" s="17">
        <v>1</v>
      </c>
      <c r="DI1007" s="17">
        <v>1</v>
      </c>
      <c r="DJ1007" s="20" t="s">
        <v>981</v>
      </c>
      <c r="DK1007" s="45"/>
      <c r="DL1007" s="46"/>
      <c r="DN1007" s="46"/>
      <c r="DO1007" s="46"/>
      <c r="DP1007" s="46"/>
      <c r="DU1007" s="48"/>
    </row>
    <row r="1008" spans="1:125" x14ac:dyDescent="0.2">
      <c r="A1008" s="15" t="s">
        <v>105</v>
      </c>
      <c r="B1008" s="10" t="s">
        <v>1108</v>
      </c>
      <c r="C1008" s="11">
        <f t="shared" si="493"/>
        <v>8.7548333273913528</v>
      </c>
      <c r="D1008" s="11">
        <f t="shared" si="516"/>
        <v>0</v>
      </c>
      <c r="E1008" s="11">
        <f t="shared" si="516"/>
        <v>0</v>
      </c>
      <c r="F1008" s="11">
        <f t="shared" si="516"/>
        <v>76</v>
      </c>
      <c r="G1008" s="11">
        <f t="shared" si="516"/>
        <v>5</v>
      </c>
      <c r="H1008" s="11">
        <f t="shared" si="516"/>
        <v>0</v>
      </c>
      <c r="I1008" s="11">
        <f t="shared" si="516"/>
        <v>0</v>
      </c>
      <c r="J1008" s="11">
        <f t="shared" si="516"/>
        <v>0</v>
      </c>
      <c r="K1008" s="11">
        <f t="shared" si="516"/>
        <v>0</v>
      </c>
      <c r="L1008" s="11">
        <f t="shared" si="516"/>
        <v>0</v>
      </c>
      <c r="M1008" s="11">
        <f t="shared" si="516"/>
        <v>0</v>
      </c>
      <c r="N1008" s="11">
        <f t="shared" si="516"/>
        <v>0</v>
      </c>
      <c r="O1008" s="11">
        <f t="shared" si="516"/>
        <v>0</v>
      </c>
      <c r="P1008" s="11">
        <f t="shared" si="517"/>
        <v>0</v>
      </c>
      <c r="Q1008" s="11">
        <f t="shared" si="517"/>
        <v>0</v>
      </c>
      <c r="R1008" s="11">
        <f t="shared" si="517"/>
        <v>0</v>
      </c>
      <c r="S1008" s="11">
        <f t="shared" si="517"/>
        <v>0</v>
      </c>
      <c r="T1008" s="11">
        <f t="shared" si="517"/>
        <v>1115.2653920243765</v>
      </c>
      <c r="U1008" s="40">
        <f t="shared" si="494"/>
        <v>0.23876104167282428</v>
      </c>
      <c r="V1008" s="11">
        <f t="shared" si="520"/>
        <v>27.27191172512784</v>
      </c>
      <c r="W1008" s="11">
        <f t="shared" si="520"/>
        <v>706241.80949943641</v>
      </c>
      <c r="X1008" s="11">
        <f t="shared" si="520"/>
        <v>18585.310776300958</v>
      </c>
      <c r="Y1008" s="11">
        <f t="shared" si="520"/>
        <v>25246.666666666664</v>
      </c>
      <c r="Z1008" s="11">
        <f t="shared" si="520"/>
        <v>1.358420473595735</v>
      </c>
      <c r="AA1008" s="11">
        <f t="shared" si="520"/>
        <v>25.164459064323239</v>
      </c>
      <c r="AB1008" s="11">
        <f t="shared" si="520"/>
        <v>710</v>
      </c>
      <c r="AC1008" s="11">
        <f t="shared" si="520"/>
        <v>0</v>
      </c>
      <c r="AD1008" s="11">
        <f t="shared" si="520"/>
        <v>0</v>
      </c>
      <c r="AE1008" s="11">
        <f t="shared" si="520"/>
        <v>0</v>
      </c>
      <c r="AF1008" s="11">
        <f t="shared" si="520"/>
        <v>0</v>
      </c>
      <c r="AG1008" s="11">
        <f t="shared" si="521"/>
        <v>0</v>
      </c>
      <c r="AH1008" s="11">
        <f t="shared" si="521"/>
        <v>0</v>
      </c>
      <c r="AI1008" s="11">
        <f t="shared" si="521"/>
        <v>0</v>
      </c>
      <c r="AJ1008" s="11">
        <f t="shared" si="521"/>
        <v>0</v>
      </c>
      <c r="AK1008" s="11">
        <f t="shared" si="521"/>
        <v>0</v>
      </c>
      <c r="AL1008" s="11">
        <f t="shared" si="521"/>
        <v>0</v>
      </c>
      <c r="AM1008" s="11">
        <f t="shared" si="519"/>
        <v>0</v>
      </c>
      <c r="AN1008" s="11">
        <f t="shared" si="519"/>
        <v>0</v>
      </c>
      <c r="AO1008" s="11">
        <f t="shared" si="519"/>
        <v>0</v>
      </c>
      <c r="AP1008" s="11">
        <f t="shared" si="519"/>
        <v>0</v>
      </c>
      <c r="AQ1008" s="11">
        <f t="shared" si="519"/>
        <v>0</v>
      </c>
      <c r="AR1008" s="11">
        <f t="shared" si="519"/>
        <v>0</v>
      </c>
      <c r="AS1008" s="11">
        <f t="shared" si="519"/>
        <v>0</v>
      </c>
      <c r="AT1008" s="11">
        <f t="shared" si="514"/>
        <v>0</v>
      </c>
      <c r="AU1008" s="11">
        <f t="shared" si="514"/>
        <v>0</v>
      </c>
      <c r="AV1008" s="11">
        <f t="shared" si="514"/>
        <v>1412483.6189988728</v>
      </c>
      <c r="AW1008" s="11">
        <f t="shared" si="514"/>
        <v>0</v>
      </c>
      <c r="AX1008" s="11">
        <f t="shared" si="514"/>
        <v>0</v>
      </c>
      <c r="AY1008" s="11">
        <f t="shared" si="513"/>
        <v>7918.3842833730732</v>
      </c>
      <c r="AZ1008" s="11">
        <f t="shared" si="513"/>
        <v>1</v>
      </c>
      <c r="BA1008" s="11">
        <f t="shared" si="513"/>
        <v>1</v>
      </c>
      <c r="BB1008" s="11">
        <f t="shared" si="513"/>
        <v>1</v>
      </c>
      <c r="BC1008" s="11">
        <f t="shared" si="513"/>
        <v>1</v>
      </c>
      <c r="BD1008" s="11">
        <f t="shared" si="513"/>
        <v>1</v>
      </c>
      <c r="BE1008" s="11">
        <f t="shared" si="513"/>
        <v>1</v>
      </c>
      <c r="BF1008" s="15" t="str">
        <f t="shared" si="495"/>
        <v>ČSN 42 5715</v>
      </c>
      <c r="BG1008" s="44">
        <v>8.7548333273913528</v>
      </c>
      <c r="BJ1008" s="17">
        <f t="shared" si="496"/>
        <v>76</v>
      </c>
      <c r="BK1008" s="17">
        <f t="shared" si="497"/>
        <v>5</v>
      </c>
      <c r="BX1008" s="18">
        <f t="shared" si="499"/>
        <v>1115.2653920243765</v>
      </c>
      <c r="BY1008" s="42">
        <v>0.23876104167282428</v>
      </c>
      <c r="BZ1008" s="43">
        <f t="shared" si="500"/>
        <v>27.27191172512784</v>
      </c>
      <c r="CA1008" s="18">
        <f t="shared" si="501"/>
        <v>706241.80949943641</v>
      </c>
      <c r="CB1008" s="18">
        <f t="shared" si="502"/>
        <v>18585.310776300958</v>
      </c>
      <c r="CC1008" s="18">
        <f t="shared" si="503"/>
        <v>25246.666666666664</v>
      </c>
      <c r="CD1008" s="25">
        <f t="shared" si="504"/>
        <v>1.358420473595735</v>
      </c>
      <c r="CE1008" s="26">
        <f t="shared" si="505"/>
        <v>25.164459064323239</v>
      </c>
      <c r="CF1008" s="18">
        <f t="shared" si="506"/>
        <v>710</v>
      </c>
      <c r="CG1008" s="18"/>
      <c r="CZ1008" s="18">
        <f t="shared" si="507"/>
        <v>1412483.6189988728</v>
      </c>
      <c r="DC1008" s="18">
        <f t="shared" si="498"/>
        <v>7918.3842833730732</v>
      </c>
      <c r="DD1008" s="17">
        <f t="shared" si="508"/>
        <v>1</v>
      </c>
      <c r="DE1008" s="17">
        <f t="shared" si="509"/>
        <v>1</v>
      </c>
      <c r="DF1008" s="17">
        <f t="shared" si="510"/>
        <v>1</v>
      </c>
      <c r="DG1008" s="17">
        <v>1</v>
      </c>
      <c r="DH1008" s="17">
        <v>1</v>
      </c>
      <c r="DI1008" s="17">
        <v>1</v>
      </c>
      <c r="DJ1008" s="20" t="s">
        <v>981</v>
      </c>
      <c r="DK1008" s="45"/>
      <c r="DL1008" s="46"/>
      <c r="DN1008" s="46"/>
      <c r="DO1008" s="46"/>
      <c r="DP1008" s="46"/>
      <c r="DU1008" s="48"/>
    </row>
    <row r="1009" spans="1:125" x14ac:dyDescent="0.2">
      <c r="A1009" s="15" t="s">
        <v>105</v>
      </c>
      <c r="B1009" s="10" t="s">
        <v>1109</v>
      </c>
      <c r="C1009" s="11">
        <f t="shared" ref="C1009:C1072" si="522">IF(A1009="x",BG1009*$C$4,0)</f>
        <v>9.5624975287211207</v>
      </c>
      <c r="D1009" s="11">
        <f t="shared" si="516"/>
        <v>0</v>
      </c>
      <c r="E1009" s="11">
        <f t="shared" si="516"/>
        <v>0</v>
      </c>
      <c r="F1009" s="11">
        <f t="shared" si="516"/>
        <v>76</v>
      </c>
      <c r="G1009" s="11">
        <f t="shared" si="516"/>
        <v>5.5</v>
      </c>
      <c r="H1009" s="11">
        <f t="shared" si="516"/>
        <v>0</v>
      </c>
      <c r="I1009" s="11">
        <f t="shared" si="516"/>
        <v>0</v>
      </c>
      <c r="J1009" s="11">
        <f t="shared" si="516"/>
        <v>0</v>
      </c>
      <c r="K1009" s="11">
        <f t="shared" si="516"/>
        <v>0</v>
      </c>
      <c r="L1009" s="11">
        <f t="shared" si="516"/>
        <v>0</v>
      </c>
      <c r="M1009" s="11">
        <f t="shared" si="516"/>
        <v>0</v>
      </c>
      <c r="N1009" s="11">
        <f t="shared" si="516"/>
        <v>0</v>
      </c>
      <c r="O1009" s="11">
        <f t="shared" si="516"/>
        <v>0</v>
      </c>
      <c r="P1009" s="11">
        <f t="shared" si="517"/>
        <v>0</v>
      </c>
      <c r="Q1009" s="11">
        <f t="shared" si="517"/>
        <v>0</v>
      </c>
      <c r="R1009" s="11">
        <f t="shared" si="517"/>
        <v>0</v>
      </c>
      <c r="S1009" s="11">
        <f t="shared" si="517"/>
        <v>0</v>
      </c>
      <c r="T1009" s="11">
        <f t="shared" si="517"/>
        <v>1218.1525514294424</v>
      </c>
      <c r="U1009" s="40">
        <f t="shared" ref="U1009:U1072" si="523">IF(A1009="x",BY1009*$U$4,0)</f>
        <v>0.23876104167282428</v>
      </c>
      <c r="V1009" s="11">
        <f t="shared" si="520"/>
        <v>24.968481398892024</v>
      </c>
      <c r="W1009" s="11">
        <f t="shared" si="520"/>
        <v>761421.47917786578</v>
      </c>
      <c r="X1009" s="11">
        <f t="shared" si="520"/>
        <v>20037.407346785942</v>
      </c>
      <c r="Y1009" s="11">
        <f t="shared" si="520"/>
        <v>27391.833333333343</v>
      </c>
      <c r="Z1009" s="11">
        <f t="shared" si="520"/>
        <v>1.3670348094074691</v>
      </c>
      <c r="AA1009" s="11">
        <f t="shared" si="520"/>
        <v>25.001249968751562</v>
      </c>
      <c r="AB1009" s="11">
        <f t="shared" si="520"/>
        <v>775.50000000000011</v>
      </c>
      <c r="AC1009" s="11">
        <f t="shared" ref="AC1009:AR1044" si="524">IF($A1009="x",CG1009,"")</f>
        <v>0</v>
      </c>
      <c r="AD1009" s="11">
        <f t="shared" si="524"/>
        <v>0</v>
      </c>
      <c r="AE1009" s="11">
        <f t="shared" si="524"/>
        <v>0</v>
      </c>
      <c r="AF1009" s="11">
        <f t="shared" si="524"/>
        <v>0</v>
      </c>
      <c r="AG1009" s="11">
        <f t="shared" si="521"/>
        <v>0</v>
      </c>
      <c r="AH1009" s="11">
        <f t="shared" si="521"/>
        <v>0</v>
      </c>
      <c r="AI1009" s="11">
        <f t="shared" si="521"/>
        <v>0</v>
      </c>
      <c r="AJ1009" s="11">
        <f t="shared" si="521"/>
        <v>0</v>
      </c>
      <c r="AK1009" s="11">
        <f t="shared" si="521"/>
        <v>0</v>
      </c>
      <c r="AL1009" s="11">
        <f t="shared" si="521"/>
        <v>0</v>
      </c>
      <c r="AM1009" s="11">
        <f t="shared" si="519"/>
        <v>0</v>
      </c>
      <c r="AN1009" s="11">
        <f t="shared" si="519"/>
        <v>0</v>
      </c>
      <c r="AO1009" s="11">
        <f t="shared" si="519"/>
        <v>0</v>
      </c>
      <c r="AP1009" s="11">
        <f t="shared" si="519"/>
        <v>0</v>
      </c>
      <c r="AQ1009" s="11">
        <f t="shared" si="519"/>
        <v>0</v>
      </c>
      <c r="AR1009" s="11">
        <f t="shared" si="519"/>
        <v>0</v>
      </c>
      <c r="AS1009" s="11">
        <f t="shared" si="519"/>
        <v>0</v>
      </c>
      <c r="AT1009" s="11">
        <f t="shared" si="514"/>
        <v>0</v>
      </c>
      <c r="AU1009" s="11">
        <f t="shared" si="514"/>
        <v>0</v>
      </c>
      <c r="AV1009" s="11">
        <f t="shared" si="514"/>
        <v>1522842.9583557316</v>
      </c>
      <c r="AW1009" s="11">
        <f t="shared" si="514"/>
        <v>0</v>
      </c>
      <c r="AX1009" s="11">
        <f t="shared" si="514"/>
        <v>0</v>
      </c>
      <c r="AY1009" s="11">
        <f t="shared" si="513"/>
        <v>7807.2504432523347</v>
      </c>
      <c r="AZ1009" s="11">
        <f t="shared" si="513"/>
        <v>1</v>
      </c>
      <c r="BA1009" s="11">
        <f t="shared" si="513"/>
        <v>1</v>
      </c>
      <c r="BB1009" s="11">
        <f t="shared" si="513"/>
        <v>1</v>
      </c>
      <c r="BC1009" s="11">
        <f t="shared" si="513"/>
        <v>1</v>
      </c>
      <c r="BD1009" s="11">
        <f t="shared" si="513"/>
        <v>1</v>
      </c>
      <c r="BE1009" s="11">
        <f t="shared" si="513"/>
        <v>1</v>
      </c>
      <c r="BF1009" s="15" t="str">
        <f t="shared" ref="BF1009:BF1072" si="525">IF(A1009="x",DJ1009,0)</f>
        <v>ČSN 42 5715</v>
      </c>
      <c r="BG1009" s="44">
        <v>9.5624975287211207</v>
      </c>
      <c r="BJ1009" s="17">
        <f t="shared" ref="BJ1009:BJ1072" si="526">VALUE(MID(B1009,FIND(" ",B1009)+1,LEN(B1009)-LEN(BK1009)-FIND(" ",B1009)-1))</f>
        <v>76</v>
      </c>
      <c r="BK1009" s="17">
        <f t="shared" ref="BK1009:BK1072" si="527">VALUE(MID(B1009,FIND("x",B1009)+1,LEN(B1009)-FIND("x",B1009)))</f>
        <v>5.5</v>
      </c>
      <c r="BX1009" s="18">
        <f t="shared" si="499"/>
        <v>1218.1525514294424</v>
      </c>
      <c r="BY1009" s="42">
        <v>0.23876104167282428</v>
      </c>
      <c r="BZ1009" s="43">
        <f t="shared" si="500"/>
        <v>24.968481398892024</v>
      </c>
      <c r="CA1009" s="18">
        <f t="shared" si="501"/>
        <v>761421.47917786578</v>
      </c>
      <c r="CB1009" s="18">
        <f t="shared" si="502"/>
        <v>20037.407346785942</v>
      </c>
      <c r="CC1009" s="18">
        <f t="shared" si="503"/>
        <v>27391.833333333343</v>
      </c>
      <c r="CD1009" s="25">
        <f t="shared" si="504"/>
        <v>1.3670348094074691</v>
      </c>
      <c r="CE1009" s="26">
        <f t="shared" si="505"/>
        <v>25.001249968751562</v>
      </c>
      <c r="CF1009" s="18">
        <f t="shared" si="506"/>
        <v>775.50000000000011</v>
      </c>
      <c r="CG1009" s="18"/>
      <c r="CZ1009" s="18">
        <f t="shared" si="507"/>
        <v>1522842.9583557316</v>
      </c>
      <c r="DC1009" s="18">
        <f t="shared" ref="DC1009:DC1072" si="528">2*PI()*(BJ1009-BK1009)^2/4</f>
        <v>7807.2504432523347</v>
      </c>
      <c r="DD1009" s="17">
        <f t="shared" si="508"/>
        <v>1</v>
      </c>
      <c r="DE1009" s="17">
        <f t="shared" si="509"/>
        <v>1</v>
      </c>
      <c r="DF1009" s="17">
        <f t="shared" si="510"/>
        <v>1</v>
      </c>
      <c r="DG1009" s="17">
        <v>1</v>
      </c>
      <c r="DH1009" s="17">
        <v>1</v>
      </c>
      <c r="DI1009" s="17">
        <v>1</v>
      </c>
      <c r="DJ1009" s="20" t="s">
        <v>981</v>
      </c>
      <c r="DK1009" s="45"/>
      <c r="DL1009" s="46"/>
      <c r="DN1009" s="46"/>
      <c r="DO1009" s="46"/>
      <c r="DP1009" s="46"/>
      <c r="DU1009" s="48"/>
    </row>
    <row r="1010" spans="1:125" x14ac:dyDescent="0.2">
      <c r="A1010" s="15" t="s">
        <v>105</v>
      </c>
      <c r="B1010" s="10" t="s">
        <v>1110</v>
      </c>
      <c r="C1010" s="11">
        <f t="shared" si="522"/>
        <v>10.357830978885545</v>
      </c>
      <c r="D1010" s="11">
        <f t="shared" si="516"/>
        <v>0</v>
      </c>
      <c r="E1010" s="11">
        <f t="shared" si="516"/>
        <v>0</v>
      </c>
      <c r="F1010" s="11">
        <f t="shared" si="516"/>
        <v>76</v>
      </c>
      <c r="G1010" s="11">
        <f t="shared" si="516"/>
        <v>6</v>
      </c>
      <c r="H1010" s="11">
        <f t="shared" si="516"/>
        <v>0</v>
      </c>
      <c r="I1010" s="11">
        <f t="shared" si="516"/>
        <v>0</v>
      </c>
      <c r="J1010" s="11">
        <f t="shared" si="516"/>
        <v>0</v>
      </c>
      <c r="K1010" s="11">
        <f t="shared" si="516"/>
        <v>0</v>
      </c>
      <c r="L1010" s="11">
        <f t="shared" si="516"/>
        <v>0</v>
      </c>
      <c r="M1010" s="11">
        <f t="shared" si="516"/>
        <v>0</v>
      </c>
      <c r="N1010" s="11">
        <f t="shared" si="516"/>
        <v>0</v>
      </c>
      <c r="O1010" s="11">
        <f t="shared" si="516"/>
        <v>0</v>
      </c>
      <c r="P1010" s="11">
        <f t="shared" si="517"/>
        <v>0</v>
      </c>
      <c r="Q1010" s="11">
        <f t="shared" si="517"/>
        <v>0</v>
      </c>
      <c r="R1010" s="11">
        <f t="shared" si="517"/>
        <v>0</v>
      </c>
      <c r="S1010" s="11">
        <f t="shared" si="517"/>
        <v>0</v>
      </c>
      <c r="T1010" s="11">
        <f t="shared" si="517"/>
        <v>1319.4689145077132</v>
      </c>
      <c r="U1010" s="40">
        <f t="shared" si="523"/>
        <v>0.23876104167282428</v>
      </c>
      <c r="V1010" s="11">
        <f t="shared" ref="V1010:AE1045" si="529">IF($A1010="x",BZ1010,"")</f>
        <v>23.05125872004853</v>
      </c>
      <c r="W1010" s="11">
        <f t="shared" si="529"/>
        <v>814112.32025125902</v>
      </c>
      <c r="X1010" s="11">
        <f t="shared" si="529"/>
        <v>21424.00842766471</v>
      </c>
      <c r="Y1010" s="11">
        <f t="shared" si="529"/>
        <v>29472.000000000011</v>
      </c>
      <c r="Z1010" s="11">
        <f t="shared" si="529"/>
        <v>1.3756529315934627</v>
      </c>
      <c r="AA1010" s="11">
        <f t="shared" si="529"/>
        <v>24.839484696748443</v>
      </c>
      <c r="AB1010" s="11">
        <f t="shared" si="529"/>
        <v>840</v>
      </c>
      <c r="AC1010" s="11">
        <f t="shared" si="524"/>
        <v>0</v>
      </c>
      <c r="AD1010" s="11">
        <f t="shared" si="524"/>
        <v>0</v>
      </c>
      <c r="AE1010" s="11">
        <f t="shared" si="524"/>
        <v>0</v>
      </c>
      <c r="AF1010" s="11">
        <f t="shared" si="524"/>
        <v>0</v>
      </c>
      <c r="AG1010" s="11">
        <f t="shared" si="521"/>
        <v>0</v>
      </c>
      <c r="AH1010" s="11">
        <f t="shared" si="521"/>
        <v>0</v>
      </c>
      <c r="AI1010" s="11">
        <f t="shared" si="521"/>
        <v>0</v>
      </c>
      <c r="AJ1010" s="11">
        <f t="shared" si="521"/>
        <v>0</v>
      </c>
      <c r="AK1010" s="11">
        <f t="shared" si="521"/>
        <v>0</v>
      </c>
      <c r="AL1010" s="11">
        <f t="shared" si="521"/>
        <v>0</v>
      </c>
      <c r="AM1010" s="11">
        <f t="shared" si="519"/>
        <v>0</v>
      </c>
      <c r="AN1010" s="11">
        <f t="shared" si="519"/>
        <v>0</v>
      </c>
      <c r="AO1010" s="11">
        <f t="shared" si="519"/>
        <v>0</v>
      </c>
      <c r="AP1010" s="11">
        <f t="shared" si="519"/>
        <v>0</v>
      </c>
      <c r="AQ1010" s="11">
        <f t="shared" si="519"/>
        <v>0</v>
      </c>
      <c r="AR1010" s="11">
        <f t="shared" si="519"/>
        <v>0</v>
      </c>
      <c r="AS1010" s="11">
        <f t="shared" si="519"/>
        <v>0</v>
      </c>
      <c r="AT1010" s="11">
        <f t="shared" si="514"/>
        <v>0</v>
      </c>
      <c r="AU1010" s="11">
        <f t="shared" si="514"/>
        <v>0</v>
      </c>
      <c r="AV1010" s="11">
        <f t="shared" si="514"/>
        <v>1628224.640502518</v>
      </c>
      <c r="AW1010" s="11">
        <f t="shared" si="514"/>
        <v>0</v>
      </c>
      <c r="AX1010" s="11">
        <f t="shared" si="514"/>
        <v>0</v>
      </c>
      <c r="AY1010" s="11">
        <f t="shared" si="513"/>
        <v>7696.9020012949932</v>
      </c>
      <c r="AZ1010" s="11">
        <f t="shared" si="513"/>
        <v>1</v>
      </c>
      <c r="BA1010" s="11">
        <f t="shared" si="513"/>
        <v>1</v>
      </c>
      <c r="BB1010" s="11">
        <f t="shared" si="513"/>
        <v>1</v>
      </c>
      <c r="BC1010" s="11">
        <f t="shared" si="513"/>
        <v>1</v>
      </c>
      <c r="BD1010" s="11">
        <f t="shared" si="513"/>
        <v>1</v>
      </c>
      <c r="BE1010" s="11">
        <f t="shared" si="513"/>
        <v>1</v>
      </c>
      <c r="BF1010" s="15" t="str">
        <f t="shared" si="525"/>
        <v>ČSN 42 5715</v>
      </c>
      <c r="BG1010" s="44">
        <v>10.357830978885545</v>
      </c>
      <c r="BJ1010" s="17">
        <f t="shared" si="526"/>
        <v>76</v>
      </c>
      <c r="BK1010" s="17">
        <f t="shared" si="527"/>
        <v>6</v>
      </c>
      <c r="BX1010" s="18">
        <f t="shared" ref="BX1010:BX1073" si="530">PI()/4*(BJ1010^2-(BJ1010-2*BK1010)^2)</f>
        <v>1319.4689145077132</v>
      </c>
      <c r="BY1010" s="42">
        <v>0.23876104167282428</v>
      </c>
      <c r="BZ1010" s="43">
        <f t="shared" ref="BZ1010:BZ1073" si="531">BY1010/(BX1010*0.00000785)</f>
        <v>23.05125872004853</v>
      </c>
      <c r="CA1010" s="18">
        <f t="shared" ref="CA1010:CA1073" si="532">PI()/4*((BJ1010/2)^4-((BJ1010-2*BK1010)/2)^4)</f>
        <v>814112.32025125902</v>
      </c>
      <c r="CB1010" s="18">
        <f t="shared" ref="CB1010:CB1073" si="533">PI()/4*((BJ1010/2)^4-(((BJ1010-2*BK1010)/2)^4))/(BJ1010/2)</f>
        <v>21424.00842766471</v>
      </c>
      <c r="CC1010" s="18">
        <f t="shared" ref="CC1010:CC1073" si="534">(BJ1010^3)/6*(1-(1-2*BK1010/BJ1010)^3)</f>
        <v>29472.000000000011</v>
      </c>
      <c r="CD1010" s="25">
        <f t="shared" ref="CD1010:CD1073" si="535">CC1010/CB1010</f>
        <v>1.3756529315934627</v>
      </c>
      <c r="CE1010" s="26">
        <f t="shared" ref="CE1010:CE1073" si="536">SQRT(CA1010/BX1010)</f>
        <v>24.839484696748443</v>
      </c>
      <c r="CF1010" s="18">
        <f t="shared" ref="CF1010:CF1073" si="537">2*BX1010/PI()</f>
        <v>840</v>
      </c>
      <c r="CG1010" s="18"/>
      <c r="CZ1010" s="18">
        <f t="shared" ref="CZ1010:CZ1073" si="538">PI()/2*((BJ1010/2)^4-((BJ1010-2*BK1010)/2)^4)</f>
        <v>1628224.640502518</v>
      </c>
      <c r="DC1010" s="18">
        <f t="shared" si="528"/>
        <v>7696.9020012949932</v>
      </c>
      <c r="DD1010" s="17">
        <f t="shared" ref="DD1010:DD1073" si="539">IF(BJ1010/BK1010&lt;=90*1^2,IF(BJ1010/BK1010&lt;=70*1^2,IF(BJ1010/BK1010&lt;=50*1^2,1,2),3),4)</f>
        <v>1</v>
      </c>
      <c r="DE1010" s="17">
        <f t="shared" ref="DE1010:DE1073" si="540">IF(BJ1010/BK1010&lt;=90*0.81^2,IF(BJ1010/BK1010&lt;=70*0.81^2,IF(BJ1010/BK1010&lt;=50*0.81^2,1,2),3),4)</f>
        <v>1</v>
      </c>
      <c r="DF1010" s="17">
        <f t="shared" ref="DF1010:DF1073" si="541">IF(BJ1010/BK1010&lt;=90*0.71^2,IF(BJ1010/BK1010&lt;=70*0.71^2,IF(BJ1010/BK1010&lt;=50*0.71^2,1,2),3),4)</f>
        <v>1</v>
      </c>
      <c r="DG1010" s="17">
        <v>1</v>
      </c>
      <c r="DH1010" s="17">
        <v>1</v>
      </c>
      <c r="DI1010" s="17">
        <v>1</v>
      </c>
      <c r="DJ1010" s="20" t="s">
        <v>981</v>
      </c>
      <c r="DK1010" s="45"/>
      <c r="DL1010" s="46"/>
      <c r="DN1010" s="46"/>
      <c r="DO1010" s="46"/>
      <c r="DP1010" s="46"/>
      <c r="DU1010" s="48"/>
    </row>
    <row r="1011" spans="1:125" x14ac:dyDescent="0.2">
      <c r="A1011" s="15" t="s">
        <v>105</v>
      </c>
      <c r="B1011" s="10" t="s">
        <v>1111</v>
      </c>
      <c r="C1011" s="11">
        <f t="shared" si="522"/>
        <v>11.140833677884631</v>
      </c>
      <c r="D1011" s="11">
        <f t="shared" si="516"/>
        <v>0</v>
      </c>
      <c r="E1011" s="11">
        <f t="shared" si="516"/>
        <v>0</v>
      </c>
      <c r="F1011" s="11">
        <f t="shared" si="516"/>
        <v>76</v>
      </c>
      <c r="G1011" s="11">
        <f t="shared" si="516"/>
        <v>6.5</v>
      </c>
      <c r="H1011" s="11">
        <f t="shared" si="516"/>
        <v>0</v>
      </c>
      <c r="I1011" s="11">
        <f t="shared" si="516"/>
        <v>0</v>
      </c>
      <c r="J1011" s="11">
        <f t="shared" si="516"/>
        <v>0</v>
      </c>
      <c r="K1011" s="11">
        <f t="shared" si="516"/>
        <v>0</v>
      </c>
      <c r="L1011" s="11">
        <f t="shared" si="516"/>
        <v>0</v>
      </c>
      <c r="M1011" s="11">
        <f t="shared" si="516"/>
        <v>0</v>
      </c>
      <c r="N1011" s="11">
        <f t="shared" si="516"/>
        <v>0</v>
      </c>
      <c r="O1011" s="11">
        <f t="shared" si="516"/>
        <v>0</v>
      </c>
      <c r="P1011" s="11">
        <f t="shared" si="517"/>
        <v>0</v>
      </c>
      <c r="Q1011" s="11">
        <f t="shared" si="517"/>
        <v>0</v>
      </c>
      <c r="R1011" s="11">
        <f t="shared" si="517"/>
        <v>0</v>
      </c>
      <c r="S1011" s="11">
        <f t="shared" si="517"/>
        <v>0</v>
      </c>
      <c r="T1011" s="11">
        <f t="shared" si="517"/>
        <v>1419.2144812591891</v>
      </c>
      <c r="U1011" s="40">
        <f t="shared" si="523"/>
        <v>0.23876104167282428</v>
      </c>
      <c r="V1011" s="11">
        <f t="shared" si="529"/>
        <v>21.431164720355024</v>
      </c>
      <c r="W1011" s="11">
        <f t="shared" si="529"/>
        <v>864390.3199919248</v>
      </c>
      <c r="X1011" s="11">
        <f t="shared" si="529"/>
        <v>22747.113683998021</v>
      </c>
      <c r="Y1011" s="11">
        <f t="shared" si="529"/>
        <v>31488.166666666664</v>
      </c>
      <c r="Z1011" s="11">
        <f t="shared" si="529"/>
        <v>1.3842708619695228</v>
      </c>
      <c r="AA1011" s="11">
        <f t="shared" si="529"/>
        <v>24.679191639922081</v>
      </c>
      <c r="AB1011" s="11">
        <f t="shared" si="529"/>
        <v>903.50000000000011</v>
      </c>
      <c r="AC1011" s="11">
        <f t="shared" si="524"/>
        <v>0</v>
      </c>
      <c r="AD1011" s="11">
        <f t="shared" si="524"/>
        <v>0</v>
      </c>
      <c r="AE1011" s="11">
        <f t="shared" si="524"/>
        <v>0</v>
      </c>
      <c r="AF1011" s="11">
        <f t="shared" si="524"/>
        <v>0</v>
      </c>
      <c r="AG1011" s="11">
        <f t="shared" si="521"/>
        <v>0</v>
      </c>
      <c r="AH1011" s="11">
        <f t="shared" si="521"/>
        <v>0</v>
      </c>
      <c r="AI1011" s="11">
        <f t="shared" si="521"/>
        <v>0</v>
      </c>
      <c r="AJ1011" s="11">
        <f t="shared" si="521"/>
        <v>0</v>
      </c>
      <c r="AK1011" s="11">
        <f t="shared" si="521"/>
        <v>0</v>
      </c>
      <c r="AL1011" s="11">
        <f t="shared" si="521"/>
        <v>0</v>
      </c>
      <c r="AM1011" s="11">
        <f t="shared" si="519"/>
        <v>0</v>
      </c>
      <c r="AN1011" s="11">
        <f t="shared" si="519"/>
        <v>0</v>
      </c>
      <c r="AO1011" s="11">
        <f t="shared" si="519"/>
        <v>0</v>
      </c>
      <c r="AP1011" s="11">
        <f t="shared" si="519"/>
        <v>0</v>
      </c>
      <c r="AQ1011" s="11">
        <f t="shared" si="519"/>
        <v>0</v>
      </c>
      <c r="AR1011" s="11">
        <f t="shared" si="519"/>
        <v>0</v>
      </c>
      <c r="AS1011" s="11">
        <f t="shared" si="519"/>
        <v>0</v>
      </c>
      <c r="AT1011" s="11">
        <f t="shared" si="514"/>
        <v>0</v>
      </c>
      <c r="AU1011" s="11">
        <f t="shared" si="514"/>
        <v>0</v>
      </c>
      <c r="AV1011" s="11">
        <f t="shared" si="514"/>
        <v>1728780.6399838496</v>
      </c>
      <c r="AW1011" s="11">
        <f t="shared" si="514"/>
        <v>0</v>
      </c>
      <c r="AX1011" s="11">
        <f t="shared" si="514"/>
        <v>0</v>
      </c>
      <c r="AY1011" s="11">
        <f t="shared" si="513"/>
        <v>7587.3389575010488</v>
      </c>
      <c r="AZ1011" s="11">
        <f t="shared" si="513"/>
        <v>1</v>
      </c>
      <c r="BA1011" s="11">
        <f t="shared" si="513"/>
        <v>1</v>
      </c>
      <c r="BB1011" s="11">
        <f t="shared" si="513"/>
        <v>1</v>
      </c>
      <c r="BC1011" s="11">
        <f t="shared" si="513"/>
        <v>1</v>
      </c>
      <c r="BD1011" s="11">
        <f t="shared" si="513"/>
        <v>1</v>
      </c>
      <c r="BE1011" s="11">
        <f t="shared" si="513"/>
        <v>1</v>
      </c>
      <c r="BF1011" s="15" t="str">
        <f t="shared" si="525"/>
        <v>ČSN 42 5715</v>
      </c>
      <c r="BG1011" s="44">
        <v>11.140833677884631</v>
      </c>
      <c r="BJ1011" s="17">
        <f t="shared" si="526"/>
        <v>76</v>
      </c>
      <c r="BK1011" s="17">
        <f t="shared" si="527"/>
        <v>6.5</v>
      </c>
      <c r="BX1011" s="18">
        <f t="shared" si="530"/>
        <v>1419.2144812591891</v>
      </c>
      <c r="BY1011" s="42">
        <v>0.23876104167282428</v>
      </c>
      <c r="BZ1011" s="43">
        <f t="shared" si="531"/>
        <v>21.431164720355024</v>
      </c>
      <c r="CA1011" s="18">
        <f t="shared" si="532"/>
        <v>864390.3199919248</v>
      </c>
      <c r="CB1011" s="18">
        <f t="shared" si="533"/>
        <v>22747.113683998021</v>
      </c>
      <c r="CC1011" s="18">
        <f t="shared" si="534"/>
        <v>31488.166666666664</v>
      </c>
      <c r="CD1011" s="25">
        <f t="shared" si="535"/>
        <v>1.3842708619695228</v>
      </c>
      <c r="CE1011" s="26">
        <f t="shared" si="536"/>
        <v>24.679191639922081</v>
      </c>
      <c r="CF1011" s="18">
        <f t="shared" si="537"/>
        <v>903.50000000000011</v>
      </c>
      <c r="CG1011" s="18"/>
      <c r="CZ1011" s="18">
        <f t="shared" si="538"/>
        <v>1728780.6399838496</v>
      </c>
      <c r="DC1011" s="18">
        <f t="shared" si="528"/>
        <v>7587.3389575010488</v>
      </c>
      <c r="DD1011" s="17">
        <f t="shared" si="539"/>
        <v>1</v>
      </c>
      <c r="DE1011" s="17">
        <f t="shared" si="540"/>
        <v>1</v>
      </c>
      <c r="DF1011" s="17">
        <f t="shared" si="541"/>
        <v>1</v>
      </c>
      <c r="DG1011" s="17">
        <v>1</v>
      </c>
      <c r="DH1011" s="17">
        <v>1</v>
      </c>
      <c r="DI1011" s="17">
        <v>1</v>
      </c>
      <c r="DJ1011" s="20" t="s">
        <v>981</v>
      </c>
      <c r="DK1011" s="45"/>
      <c r="DL1011" s="46"/>
      <c r="DN1011" s="46"/>
      <c r="DO1011" s="46"/>
      <c r="DP1011" s="46"/>
      <c r="DU1011" s="48"/>
    </row>
    <row r="1012" spans="1:125" x14ac:dyDescent="0.2">
      <c r="A1012" s="15" t="s">
        <v>105</v>
      </c>
      <c r="B1012" s="10" t="s">
        <v>1112</v>
      </c>
      <c r="C1012" s="11">
        <f t="shared" si="522"/>
        <v>11.911505625718375</v>
      </c>
      <c r="D1012" s="11">
        <f t="shared" si="516"/>
        <v>0</v>
      </c>
      <c r="E1012" s="11">
        <f t="shared" si="516"/>
        <v>0</v>
      </c>
      <c r="F1012" s="11">
        <f t="shared" si="516"/>
        <v>76</v>
      </c>
      <c r="G1012" s="11">
        <f t="shared" si="516"/>
        <v>7</v>
      </c>
      <c r="H1012" s="11">
        <f t="shared" si="516"/>
        <v>0</v>
      </c>
      <c r="I1012" s="11">
        <f t="shared" si="516"/>
        <v>0</v>
      </c>
      <c r="J1012" s="11">
        <f t="shared" si="516"/>
        <v>0</v>
      </c>
      <c r="K1012" s="11">
        <f t="shared" si="516"/>
        <v>0</v>
      </c>
      <c r="L1012" s="11">
        <f t="shared" si="516"/>
        <v>0</v>
      </c>
      <c r="M1012" s="11">
        <f t="shared" si="516"/>
        <v>0</v>
      </c>
      <c r="N1012" s="11">
        <f t="shared" si="516"/>
        <v>0</v>
      </c>
      <c r="O1012" s="11">
        <f t="shared" si="516"/>
        <v>0</v>
      </c>
      <c r="P1012" s="11">
        <f t="shared" si="517"/>
        <v>0</v>
      </c>
      <c r="Q1012" s="11">
        <f t="shared" si="517"/>
        <v>0</v>
      </c>
      <c r="R1012" s="11">
        <f t="shared" si="517"/>
        <v>0</v>
      </c>
      <c r="S1012" s="11">
        <f t="shared" si="517"/>
        <v>0</v>
      </c>
      <c r="T1012" s="11">
        <f t="shared" si="517"/>
        <v>1517.38925168387</v>
      </c>
      <c r="U1012" s="40">
        <f t="shared" si="523"/>
        <v>0.23876104167282428</v>
      </c>
      <c r="V1012" s="11">
        <f t="shared" si="529"/>
        <v>20.0445728000422</v>
      </c>
      <c r="W1012" s="11">
        <f t="shared" si="529"/>
        <v>912330.28757492686</v>
      </c>
      <c r="X1012" s="11">
        <f t="shared" si="529"/>
        <v>24008.69177828755</v>
      </c>
      <c r="Y1012" s="11">
        <f t="shared" si="529"/>
        <v>33441.333333333343</v>
      </c>
      <c r="Z1012" s="11">
        <f t="shared" si="529"/>
        <v>1.3928844454397251</v>
      </c>
      <c r="AA1012" s="11">
        <f t="shared" si="529"/>
        <v>24.520399670478458</v>
      </c>
      <c r="AB1012" s="11">
        <f t="shared" si="529"/>
        <v>966</v>
      </c>
      <c r="AC1012" s="11">
        <f t="shared" si="524"/>
        <v>0</v>
      </c>
      <c r="AD1012" s="11">
        <f t="shared" si="524"/>
        <v>0</v>
      </c>
      <c r="AE1012" s="11">
        <f t="shared" si="524"/>
        <v>0</v>
      </c>
      <c r="AF1012" s="11">
        <f t="shared" si="524"/>
        <v>0</v>
      </c>
      <c r="AG1012" s="11">
        <f t="shared" si="521"/>
        <v>0</v>
      </c>
      <c r="AH1012" s="11">
        <f t="shared" si="521"/>
        <v>0</v>
      </c>
      <c r="AI1012" s="11">
        <f t="shared" si="521"/>
        <v>0</v>
      </c>
      <c r="AJ1012" s="11">
        <f t="shared" si="521"/>
        <v>0</v>
      </c>
      <c r="AK1012" s="11">
        <f t="shared" si="521"/>
        <v>0</v>
      </c>
      <c r="AL1012" s="11">
        <f t="shared" si="521"/>
        <v>0</v>
      </c>
      <c r="AM1012" s="11">
        <f t="shared" si="519"/>
        <v>0</v>
      </c>
      <c r="AN1012" s="11">
        <f t="shared" si="519"/>
        <v>0</v>
      </c>
      <c r="AO1012" s="11">
        <f t="shared" si="519"/>
        <v>0</v>
      </c>
      <c r="AP1012" s="11">
        <f t="shared" ref="AP1012:BE1035" si="542">IF($A1012="x",CT1012,"")</f>
        <v>0</v>
      </c>
      <c r="AQ1012" s="11">
        <f t="shared" si="542"/>
        <v>0</v>
      </c>
      <c r="AR1012" s="11">
        <f t="shared" si="542"/>
        <v>0</v>
      </c>
      <c r="AS1012" s="11">
        <f t="shared" si="542"/>
        <v>0</v>
      </c>
      <c r="AT1012" s="11">
        <f t="shared" si="514"/>
        <v>0</v>
      </c>
      <c r="AU1012" s="11">
        <f t="shared" si="514"/>
        <v>0</v>
      </c>
      <c r="AV1012" s="11">
        <f t="shared" si="514"/>
        <v>1824660.5751498537</v>
      </c>
      <c r="AW1012" s="11">
        <f t="shared" si="514"/>
        <v>0</v>
      </c>
      <c r="AX1012" s="11">
        <f t="shared" si="514"/>
        <v>0</v>
      </c>
      <c r="AY1012" s="11">
        <f t="shared" si="513"/>
        <v>7478.5613118705023</v>
      </c>
      <c r="AZ1012" s="11">
        <f t="shared" si="513"/>
        <v>1</v>
      </c>
      <c r="BA1012" s="11">
        <f t="shared" si="513"/>
        <v>1</v>
      </c>
      <c r="BB1012" s="11">
        <f t="shared" si="513"/>
        <v>1</v>
      </c>
      <c r="BC1012" s="11">
        <f t="shared" si="513"/>
        <v>1</v>
      </c>
      <c r="BD1012" s="11">
        <f t="shared" si="513"/>
        <v>1</v>
      </c>
      <c r="BE1012" s="11">
        <f t="shared" si="513"/>
        <v>1</v>
      </c>
      <c r="BF1012" s="15" t="str">
        <f t="shared" si="525"/>
        <v>ČSN 42 5715</v>
      </c>
      <c r="BG1012" s="44">
        <v>11.911505625718375</v>
      </c>
      <c r="BJ1012" s="17">
        <f t="shared" si="526"/>
        <v>76</v>
      </c>
      <c r="BK1012" s="17">
        <f t="shared" si="527"/>
        <v>7</v>
      </c>
      <c r="BX1012" s="18">
        <f t="shared" si="530"/>
        <v>1517.38925168387</v>
      </c>
      <c r="BY1012" s="42">
        <v>0.23876104167282428</v>
      </c>
      <c r="BZ1012" s="43">
        <f t="shared" si="531"/>
        <v>20.0445728000422</v>
      </c>
      <c r="CA1012" s="18">
        <f t="shared" si="532"/>
        <v>912330.28757492686</v>
      </c>
      <c r="CB1012" s="18">
        <f t="shared" si="533"/>
        <v>24008.69177828755</v>
      </c>
      <c r="CC1012" s="18">
        <f t="shared" si="534"/>
        <v>33441.333333333343</v>
      </c>
      <c r="CD1012" s="25">
        <f t="shared" si="535"/>
        <v>1.3928844454397251</v>
      </c>
      <c r="CE1012" s="26">
        <f t="shared" si="536"/>
        <v>24.520399670478458</v>
      </c>
      <c r="CF1012" s="18">
        <f t="shared" si="537"/>
        <v>966</v>
      </c>
      <c r="CG1012" s="18"/>
      <c r="CZ1012" s="18">
        <f t="shared" si="538"/>
        <v>1824660.5751498537</v>
      </c>
      <c r="DC1012" s="18">
        <f t="shared" si="528"/>
        <v>7478.5613118705023</v>
      </c>
      <c r="DD1012" s="17">
        <f t="shared" si="539"/>
        <v>1</v>
      </c>
      <c r="DE1012" s="17">
        <f t="shared" si="540"/>
        <v>1</v>
      </c>
      <c r="DF1012" s="17">
        <f t="shared" si="541"/>
        <v>1</v>
      </c>
      <c r="DG1012" s="17">
        <v>1</v>
      </c>
      <c r="DH1012" s="17">
        <v>1</v>
      </c>
      <c r="DI1012" s="17">
        <v>1</v>
      </c>
      <c r="DJ1012" s="20" t="s">
        <v>981</v>
      </c>
      <c r="DK1012" s="45"/>
      <c r="DL1012" s="46"/>
      <c r="DN1012" s="46"/>
      <c r="DO1012" s="46"/>
      <c r="DP1012" s="46"/>
      <c r="DU1012" s="48"/>
    </row>
    <row r="1013" spans="1:125" x14ac:dyDescent="0.2">
      <c r="A1013" s="15" t="s">
        <v>105</v>
      </c>
      <c r="B1013" s="10" t="s">
        <v>1113</v>
      </c>
      <c r="C1013" s="11">
        <f t="shared" si="522"/>
        <v>13.41585726788985</v>
      </c>
      <c r="D1013" s="11">
        <f t="shared" si="516"/>
        <v>0</v>
      </c>
      <c r="E1013" s="11">
        <f t="shared" si="516"/>
        <v>0</v>
      </c>
      <c r="F1013" s="11">
        <f t="shared" si="516"/>
        <v>76</v>
      </c>
      <c r="G1013" s="11">
        <f t="shared" si="516"/>
        <v>8</v>
      </c>
      <c r="H1013" s="11">
        <f t="shared" si="516"/>
        <v>0</v>
      </c>
      <c r="I1013" s="11">
        <f t="shared" si="516"/>
        <v>0</v>
      </c>
      <c r="J1013" s="11">
        <f t="shared" si="516"/>
        <v>0</v>
      </c>
      <c r="K1013" s="11">
        <f t="shared" si="516"/>
        <v>0</v>
      </c>
      <c r="L1013" s="11">
        <f t="shared" si="516"/>
        <v>0</v>
      </c>
      <c r="M1013" s="11">
        <f t="shared" si="516"/>
        <v>0</v>
      </c>
      <c r="N1013" s="11">
        <f t="shared" si="516"/>
        <v>0</v>
      </c>
      <c r="O1013" s="11">
        <f t="shared" si="516"/>
        <v>0</v>
      </c>
      <c r="P1013" s="11">
        <f t="shared" si="517"/>
        <v>0</v>
      </c>
      <c r="Q1013" s="11">
        <f t="shared" si="517"/>
        <v>0</v>
      </c>
      <c r="R1013" s="11">
        <f t="shared" si="517"/>
        <v>0</v>
      </c>
      <c r="S1013" s="11">
        <f t="shared" si="517"/>
        <v>0</v>
      </c>
      <c r="T1013" s="11">
        <f t="shared" si="517"/>
        <v>1709.0264035528476</v>
      </c>
      <c r="U1013" s="40">
        <f t="shared" si="523"/>
        <v>0.23876104167282428</v>
      </c>
      <c r="V1013" s="11">
        <f t="shared" si="529"/>
        <v>17.79692768827276</v>
      </c>
      <c r="W1013" s="11">
        <f t="shared" si="529"/>
        <v>1001489.4724819686</v>
      </c>
      <c r="X1013" s="11">
        <f t="shared" si="529"/>
        <v>26354.986117946541</v>
      </c>
      <c r="Y1013" s="11">
        <f t="shared" si="529"/>
        <v>37162.666666666664</v>
      </c>
      <c r="Z1013" s="11">
        <f t="shared" si="529"/>
        <v>1.4100810564024766</v>
      </c>
      <c r="AA1013" s="11">
        <f t="shared" si="529"/>
        <v>24.207436873820409</v>
      </c>
      <c r="AB1013" s="11">
        <f t="shared" si="529"/>
        <v>1088</v>
      </c>
      <c r="AC1013" s="11">
        <f t="shared" si="524"/>
        <v>0</v>
      </c>
      <c r="AD1013" s="11">
        <f t="shared" si="524"/>
        <v>0</v>
      </c>
      <c r="AE1013" s="11">
        <f t="shared" si="524"/>
        <v>0</v>
      </c>
      <c r="AF1013" s="11">
        <f t="shared" si="524"/>
        <v>0</v>
      </c>
      <c r="AG1013" s="11">
        <f t="shared" si="521"/>
        <v>0</v>
      </c>
      <c r="AH1013" s="11">
        <f t="shared" si="521"/>
        <v>0</v>
      </c>
      <c r="AI1013" s="11">
        <f t="shared" si="521"/>
        <v>0</v>
      </c>
      <c r="AJ1013" s="11">
        <f t="shared" si="521"/>
        <v>0</v>
      </c>
      <c r="AK1013" s="11">
        <f t="shared" si="521"/>
        <v>0</v>
      </c>
      <c r="AL1013" s="11">
        <f t="shared" si="521"/>
        <v>0</v>
      </c>
      <c r="AM1013" s="11">
        <f t="shared" si="521"/>
        <v>0</v>
      </c>
      <c r="AN1013" s="11">
        <f t="shared" si="521"/>
        <v>0</v>
      </c>
      <c r="AO1013" s="11">
        <f t="shared" si="521"/>
        <v>0</v>
      </c>
      <c r="AP1013" s="11">
        <f t="shared" si="542"/>
        <v>0</v>
      </c>
      <c r="AQ1013" s="11">
        <f t="shared" si="542"/>
        <v>0</v>
      </c>
      <c r="AR1013" s="11">
        <f t="shared" si="542"/>
        <v>0</v>
      </c>
      <c r="AS1013" s="11">
        <f t="shared" si="542"/>
        <v>0</v>
      </c>
      <c r="AT1013" s="11">
        <f t="shared" si="514"/>
        <v>0</v>
      </c>
      <c r="AU1013" s="11">
        <f t="shared" si="514"/>
        <v>0</v>
      </c>
      <c r="AV1013" s="11">
        <f t="shared" si="514"/>
        <v>2002978.9449639372</v>
      </c>
      <c r="AW1013" s="11">
        <f t="shared" si="514"/>
        <v>0</v>
      </c>
      <c r="AX1013" s="11">
        <f t="shared" si="514"/>
        <v>0</v>
      </c>
      <c r="AY1013" s="11">
        <f t="shared" si="513"/>
        <v>7263.3622150996016</v>
      </c>
      <c r="AZ1013" s="11">
        <f t="shared" si="513"/>
        <v>1</v>
      </c>
      <c r="BA1013" s="11">
        <f t="shared" si="513"/>
        <v>1</v>
      </c>
      <c r="BB1013" s="11">
        <f t="shared" si="513"/>
        <v>1</v>
      </c>
      <c r="BC1013" s="11">
        <f t="shared" si="513"/>
        <v>1</v>
      </c>
      <c r="BD1013" s="11">
        <f t="shared" si="513"/>
        <v>1</v>
      </c>
      <c r="BE1013" s="11">
        <f t="shared" si="513"/>
        <v>1</v>
      </c>
      <c r="BF1013" s="15" t="str">
        <f t="shared" si="525"/>
        <v>ČSN 42 5715</v>
      </c>
      <c r="BG1013" s="44">
        <v>13.41585726788985</v>
      </c>
      <c r="BJ1013" s="17">
        <f t="shared" si="526"/>
        <v>76</v>
      </c>
      <c r="BK1013" s="17">
        <f t="shared" si="527"/>
        <v>8</v>
      </c>
      <c r="BX1013" s="18">
        <f t="shared" si="530"/>
        <v>1709.0264035528476</v>
      </c>
      <c r="BY1013" s="42">
        <v>0.23876104167282428</v>
      </c>
      <c r="BZ1013" s="43">
        <f t="shared" si="531"/>
        <v>17.79692768827276</v>
      </c>
      <c r="CA1013" s="18">
        <f t="shared" si="532"/>
        <v>1001489.4724819686</v>
      </c>
      <c r="CB1013" s="18">
        <f t="shared" si="533"/>
        <v>26354.986117946541</v>
      </c>
      <c r="CC1013" s="18">
        <f t="shared" si="534"/>
        <v>37162.666666666664</v>
      </c>
      <c r="CD1013" s="25">
        <f t="shared" si="535"/>
        <v>1.4100810564024766</v>
      </c>
      <c r="CE1013" s="26">
        <f t="shared" si="536"/>
        <v>24.207436873820409</v>
      </c>
      <c r="CF1013" s="18">
        <f t="shared" si="537"/>
        <v>1088</v>
      </c>
      <c r="CG1013" s="18"/>
      <c r="CZ1013" s="18">
        <f t="shared" si="538"/>
        <v>2002978.9449639372</v>
      </c>
      <c r="DC1013" s="18">
        <f t="shared" si="528"/>
        <v>7263.3622150996016</v>
      </c>
      <c r="DD1013" s="17">
        <f t="shared" si="539"/>
        <v>1</v>
      </c>
      <c r="DE1013" s="17">
        <f t="shared" si="540"/>
        <v>1</v>
      </c>
      <c r="DF1013" s="17">
        <f t="shared" si="541"/>
        <v>1</v>
      </c>
      <c r="DG1013" s="17">
        <v>1</v>
      </c>
      <c r="DH1013" s="17">
        <v>1</v>
      </c>
      <c r="DI1013" s="17">
        <v>1</v>
      </c>
      <c r="DJ1013" s="20" t="s">
        <v>981</v>
      </c>
      <c r="DK1013" s="45"/>
      <c r="DL1013" s="46"/>
      <c r="DN1013" s="46"/>
      <c r="DO1013" s="46"/>
      <c r="DP1013" s="46"/>
      <c r="DU1013" s="48"/>
    </row>
    <row r="1014" spans="1:125" x14ac:dyDescent="0.2">
      <c r="A1014" s="15" t="s">
        <v>105</v>
      </c>
      <c r="B1014" s="10" t="s">
        <v>1114</v>
      </c>
      <c r="C1014" s="11">
        <f t="shared" si="522"/>
        <v>14.870885905399961</v>
      </c>
      <c r="D1014" s="11">
        <f t="shared" si="516"/>
        <v>0</v>
      </c>
      <c r="E1014" s="11">
        <f t="shared" si="516"/>
        <v>0</v>
      </c>
      <c r="F1014" s="11">
        <f t="shared" si="516"/>
        <v>76</v>
      </c>
      <c r="G1014" s="11">
        <f t="shared" si="516"/>
        <v>9</v>
      </c>
      <c r="H1014" s="11">
        <f t="shared" si="516"/>
        <v>0</v>
      </c>
      <c r="I1014" s="11">
        <f t="shared" si="516"/>
        <v>0</v>
      </c>
      <c r="J1014" s="11">
        <f t="shared" si="516"/>
        <v>0</v>
      </c>
      <c r="K1014" s="11">
        <f t="shared" si="516"/>
        <v>0</v>
      </c>
      <c r="L1014" s="11">
        <f t="shared" si="516"/>
        <v>0</v>
      </c>
      <c r="M1014" s="11">
        <f t="shared" si="516"/>
        <v>0</v>
      </c>
      <c r="N1014" s="11">
        <f t="shared" si="516"/>
        <v>0</v>
      </c>
      <c r="O1014" s="11">
        <f t="shared" si="516"/>
        <v>0</v>
      </c>
      <c r="P1014" s="11">
        <f t="shared" si="517"/>
        <v>0</v>
      </c>
      <c r="Q1014" s="11">
        <f t="shared" si="517"/>
        <v>0</v>
      </c>
      <c r="R1014" s="11">
        <f t="shared" si="517"/>
        <v>0</v>
      </c>
      <c r="S1014" s="11">
        <f t="shared" si="517"/>
        <v>0</v>
      </c>
      <c r="T1014" s="11">
        <f t="shared" si="517"/>
        <v>1894.3803701146453</v>
      </c>
      <c r="U1014" s="40">
        <f t="shared" si="523"/>
        <v>0.23876104167282428</v>
      </c>
      <c r="V1014" s="11">
        <f t="shared" si="529"/>
        <v>16.055603088591017</v>
      </c>
      <c r="W1014" s="11">
        <f t="shared" si="529"/>
        <v>1082164.786427991</v>
      </c>
      <c r="X1014" s="11">
        <f t="shared" si="529"/>
        <v>28478.020695473446</v>
      </c>
      <c r="Y1014" s="11">
        <f t="shared" si="529"/>
        <v>40643.999999999993</v>
      </c>
      <c r="Z1014" s="11">
        <f t="shared" si="529"/>
        <v>1.4272059296052242</v>
      </c>
      <c r="AA1014" s="11">
        <f t="shared" si="529"/>
        <v>23.900836805434238</v>
      </c>
      <c r="AB1014" s="11">
        <f t="shared" si="529"/>
        <v>1206</v>
      </c>
      <c r="AC1014" s="11">
        <f t="shared" si="524"/>
        <v>0</v>
      </c>
      <c r="AD1014" s="11">
        <f t="shared" si="524"/>
        <v>0</v>
      </c>
      <c r="AE1014" s="11">
        <f t="shared" si="524"/>
        <v>0</v>
      </c>
      <c r="AF1014" s="11">
        <f t="shared" si="524"/>
        <v>0</v>
      </c>
      <c r="AG1014" s="11">
        <f t="shared" si="521"/>
        <v>0</v>
      </c>
      <c r="AH1014" s="11">
        <f t="shared" si="521"/>
        <v>0</v>
      </c>
      <c r="AI1014" s="11">
        <f t="shared" si="521"/>
        <v>0</v>
      </c>
      <c r="AJ1014" s="11">
        <f t="shared" si="521"/>
        <v>0</v>
      </c>
      <c r="AK1014" s="11">
        <f t="shared" si="521"/>
        <v>0</v>
      </c>
      <c r="AL1014" s="11">
        <f t="shared" si="521"/>
        <v>0</v>
      </c>
      <c r="AM1014" s="11">
        <f t="shared" si="521"/>
        <v>0</v>
      </c>
      <c r="AN1014" s="11">
        <f t="shared" si="521"/>
        <v>0</v>
      </c>
      <c r="AO1014" s="11">
        <f t="shared" si="521"/>
        <v>0</v>
      </c>
      <c r="AP1014" s="11">
        <f t="shared" si="542"/>
        <v>0</v>
      </c>
      <c r="AQ1014" s="11">
        <f t="shared" si="542"/>
        <v>0</v>
      </c>
      <c r="AR1014" s="11">
        <f t="shared" si="542"/>
        <v>0</v>
      </c>
      <c r="AS1014" s="11">
        <f t="shared" si="542"/>
        <v>0</v>
      </c>
      <c r="AT1014" s="11">
        <f t="shared" si="514"/>
        <v>0</v>
      </c>
      <c r="AU1014" s="11">
        <f t="shared" si="514"/>
        <v>0</v>
      </c>
      <c r="AV1014" s="11">
        <f t="shared" si="514"/>
        <v>2164329.572855982</v>
      </c>
      <c r="AW1014" s="11">
        <f t="shared" si="514"/>
        <v>0</v>
      </c>
      <c r="AX1014" s="11">
        <f t="shared" si="514"/>
        <v>0</v>
      </c>
      <c r="AY1014" s="11">
        <f t="shared" si="513"/>
        <v>7051.304710982291</v>
      </c>
      <c r="AZ1014" s="11">
        <f t="shared" si="513"/>
        <v>1</v>
      </c>
      <c r="BA1014" s="11">
        <f t="shared" si="513"/>
        <v>1</v>
      </c>
      <c r="BB1014" s="11">
        <f t="shared" si="513"/>
        <v>1</v>
      </c>
      <c r="BC1014" s="11">
        <f t="shared" si="513"/>
        <v>1</v>
      </c>
      <c r="BD1014" s="11">
        <f t="shared" si="513"/>
        <v>1</v>
      </c>
      <c r="BE1014" s="11">
        <f t="shared" si="513"/>
        <v>1</v>
      </c>
      <c r="BF1014" s="15" t="str">
        <f t="shared" si="525"/>
        <v>ČSN 42 5715</v>
      </c>
      <c r="BG1014" s="44">
        <v>14.870885905399961</v>
      </c>
      <c r="BJ1014" s="17">
        <f t="shared" si="526"/>
        <v>76</v>
      </c>
      <c r="BK1014" s="17">
        <f t="shared" si="527"/>
        <v>9</v>
      </c>
      <c r="BX1014" s="18">
        <f t="shared" si="530"/>
        <v>1894.3803701146453</v>
      </c>
      <c r="BY1014" s="42">
        <v>0.23876104167282428</v>
      </c>
      <c r="BZ1014" s="43">
        <f t="shared" si="531"/>
        <v>16.055603088591017</v>
      </c>
      <c r="CA1014" s="18">
        <f t="shared" si="532"/>
        <v>1082164.786427991</v>
      </c>
      <c r="CB1014" s="18">
        <f t="shared" si="533"/>
        <v>28478.020695473446</v>
      </c>
      <c r="CC1014" s="18">
        <f t="shared" si="534"/>
        <v>40643.999999999993</v>
      </c>
      <c r="CD1014" s="25">
        <f t="shared" si="535"/>
        <v>1.4272059296052242</v>
      </c>
      <c r="CE1014" s="26">
        <f t="shared" si="536"/>
        <v>23.900836805434238</v>
      </c>
      <c r="CF1014" s="18">
        <f t="shared" si="537"/>
        <v>1206</v>
      </c>
      <c r="CG1014" s="18"/>
      <c r="CZ1014" s="18">
        <f t="shared" si="538"/>
        <v>2164329.572855982</v>
      </c>
      <c r="DC1014" s="18">
        <f t="shared" si="528"/>
        <v>7051.304710982291</v>
      </c>
      <c r="DD1014" s="17">
        <f t="shared" si="539"/>
        <v>1</v>
      </c>
      <c r="DE1014" s="17">
        <f t="shared" si="540"/>
        <v>1</v>
      </c>
      <c r="DF1014" s="17">
        <f t="shared" si="541"/>
        <v>1</v>
      </c>
      <c r="DG1014" s="17">
        <v>1</v>
      </c>
      <c r="DH1014" s="17">
        <v>1</v>
      </c>
      <c r="DI1014" s="17">
        <v>1</v>
      </c>
      <c r="DJ1014" s="20" t="s">
        <v>981</v>
      </c>
      <c r="DK1014" s="45"/>
      <c r="DL1014" s="46"/>
      <c r="DN1014" s="46"/>
      <c r="DO1014" s="46"/>
      <c r="DP1014" s="46"/>
      <c r="DU1014" s="48"/>
    </row>
    <row r="1015" spans="1:125" x14ac:dyDescent="0.2">
      <c r="A1015" s="15" t="s">
        <v>105</v>
      </c>
      <c r="B1015" s="10" t="s">
        <v>1115</v>
      </c>
      <c r="C1015" s="11">
        <f t="shared" si="522"/>
        <v>16.276591538248717</v>
      </c>
      <c r="D1015" s="11">
        <f t="shared" si="516"/>
        <v>0</v>
      </c>
      <c r="E1015" s="11">
        <f t="shared" si="516"/>
        <v>0</v>
      </c>
      <c r="F1015" s="11">
        <f t="shared" si="516"/>
        <v>76</v>
      </c>
      <c r="G1015" s="11">
        <f t="shared" si="516"/>
        <v>10</v>
      </c>
      <c r="H1015" s="11">
        <f t="shared" si="516"/>
        <v>0</v>
      </c>
      <c r="I1015" s="11">
        <f t="shared" si="516"/>
        <v>0</v>
      </c>
      <c r="J1015" s="11">
        <f t="shared" si="516"/>
        <v>0</v>
      </c>
      <c r="K1015" s="11">
        <f t="shared" si="516"/>
        <v>0</v>
      </c>
      <c r="L1015" s="11">
        <f t="shared" si="516"/>
        <v>0</v>
      </c>
      <c r="M1015" s="11">
        <f t="shared" si="516"/>
        <v>0</v>
      </c>
      <c r="N1015" s="11">
        <f t="shared" si="516"/>
        <v>0</v>
      </c>
      <c r="O1015" s="11">
        <f t="shared" si="516"/>
        <v>0</v>
      </c>
      <c r="P1015" s="11">
        <f t="shared" si="517"/>
        <v>0</v>
      </c>
      <c r="Q1015" s="11">
        <f t="shared" si="517"/>
        <v>0</v>
      </c>
      <c r="R1015" s="11">
        <f t="shared" si="517"/>
        <v>0</v>
      </c>
      <c r="S1015" s="11">
        <f t="shared" si="517"/>
        <v>0</v>
      </c>
      <c r="T1015" s="11">
        <f t="shared" si="517"/>
        <v>2073.4511513692632</v>
      </c>
      <c r="U1015" s="40">
        <f t="shared" si="523"/>
        <v>0.23876104167282428</v>
      </c>
      <c r="V1015" s="11">
        <f t="shared" si="529"/>
        <v>14.668982821849065</v>
      </c>
      <c r="W1015" s="11">
        <f t="shared" si="529"/>
        <v>1154912.2913126796</v>
      </c>
      <c r="X1015" s="11">
        <f t="shared" si="529"/>
        <v>30392.428718754727</v>
      </c>
      <c r="Y1015" s="11">
        <f t="shared" si="529"/>
        <v>43893.333333333328</v>
      </c>
      <c r="Z1015" s="11">
        <f t="shared" si="529"/>
        <v>1.4442193396096505</v>
      </c>
      <c r="AA1015" s="11">
        <f t="shared" si="529"/>
        <v>23.600847442411894</v>
      </c>
      <c r="AB1015" s="11">
        <f t="shared" si="529"/>
        <v>1319.9999999999998</v>
      </c>
      <c r="AC1015" s="11">
        <f t="shared" si="524"/>
        <v>0</v>
      </c>
      <c r="AD1015" s="11">
        <f t="shared" si="524"/>
        <v>0</v>
      </c>
      <c r="AE1015" s="11">
        <f t="shared" si="524"/>
        <v>0</v>
      </c>
      <c r="AF1015" s="11">
        <f t="shared" si="524"/>
        <v>0</v>
      </c>
      <c r="AG1015" s="11">
        <f t="shared" si="521"/>
        <v>0</v>
      </c>
      <c r="AH1015" s="11">
        <f t="shared" si="521"/>
        <v>0</v>
      </c>
      <c r="AI1015" s="11">
        <f t="shared" si="521"/>
        <v>0</v>
      </c>
      <c r="AJ1015" s="11">
        <f t="shared" si="521"/>
        <v>0</v>
      </c>
      <c r="AK1015" s="11">
        <f t="shared" si="521"/>
        <v>0</v>
      </c>
      <c r="AL1015" s="11">
        <f t="shared" si="521"/>
        <v>0</v>
      </c>
      <c r="AM1015" s="11">
        <f t="shared" si="521"/>
        <v>0</v>
      </c>
      <c r="AN1015" s="11">
        <f t="shared" si="521"/>
        <v>0</v>
      </c>
      <c r="AO1015" s="11">
        <f t="shared" si="521"/>
        <v>0</v>
      </c>
      <c r="AP1015" s="11">
        <f t="shared" si="542"/>
        <v>0</v>
      </c>
      <c r="AQ1015" s="11">
        <f t="shared" si="542"/>
        <v>0</v>
      </c>
      <c r="AR1015" s="11">
        <f t="shared" si="542"/>
        <v>0</v>
      </c>
      <c r="AS1015" s="11">
        <f t="shared" si="542"/>
        <v>0</v>
      </c>
      <c r="AT1015" s="11">
        <f t="shared" si="514"/>
        <v>0</v>
      </c>
      <c r="AU1015" s="11">
        <f t="shared" si="514"/>
        <v>0</v>
      </c>
      <c r="AV1015" s="11">
        <f t="shared" si="514"/>
        <v>2309824.5826253593</v>
      </c>
      <c r="AW1015" s="11">
        <f t="shared" si="514"/>
        <v>0</v>
      </c>
      <c r="AX1015" s="11">
        <f t="shared" si="514"/>
        <v>0</v>
      </c>
      <c r="AY1015" s="11">
        <f t="shared" si="513"/>
        <v>6842.3887995185696</v>
      </c>
      <c r="AZ1015" s="11">
        <f t="shared" si="513"/>
        <v>1</v>
      </c>
      <c r="BA1015" s="11">
        <f t="shared" si="513"/>
        <v>1</v>
      </c>
      <c r="BB1015" s="11">
        <f t="shared" si="513"/>
        <v>1</v>
      </c>
      <c r="BC1015" s="11">
        <f t="shared" si="513"/>
        <v>1</v>
      </c>
      <c r="BD1015" s="11">
        <f t="shared" si="513"/>
        <v>1</v>
      </c>
      <c r="BE1015" s="11">
        <f t="shared" si="513"/>
        <v>1</v>
      </c>
      <c r="BF1015" s="15" t="str">
        <f t="shared" si="525"/>
        <v>ČSN 42 5715</v>
      </c>
      <c r="BG1015" s="44">
        <v>16.276591538248717</v>
      </c>
      <c r="BJ1015" s="17">
        <f t="shared" si="526"/>
        <v>76</v>
      </c>
      <c r="BK1015" s="17">
        <f t="shared" si="527"/>
        <v>10</v>
      </c>
      <c r="BX1015" s="18">
        <f t="shared" si="530"/>
        <v>2073.4511513692632</v>
      </c>
      <c r="BY1015" s="42">
        <v>0.23876104167282428</v>
      </c>
      <c r="BZ1015" s="43">
        <f t="shared" si="531"/>
        <v>14.668982821849065</v>
      </c>
      <c r="CA1015" s="18">
        <f t="shared" si="532"/>
        <v>1154912.2913126796</v>
      </c>
      <c r="CB1015" s="18">
        <f t="shared" si="533"/>
        <v>30392.428718754727</v>
      </c>
      <c r="CC1015" s="18">
        <f t="shared" si="534"/>
        <v>43893.333333333328</v>
      </c>
      <c r="CD1015" s="25">
        <f t="shared" si="535"/>
        <v>1.4442193396096505</v>
      </c>
      <c r="CE1015" s="26">
        <f t="shared" si="536"/>
        <v>23.600847442411894</v>
      </c>
      <c r="CF1015" s="18">
        <f t="shared" si="537"/>
        <v>1319.9999999999998</v>
      </c>
      <c r="CG1015" s="18"/>
      <c r="CZ1015" s="18">
        <f t="shared" si="538"/>
        <v>2309824.5826253593</v>
      </c>
      <c r="DC1015" s="18">
        <f t="shared" si="528"/>
        <v>6842.3887995185696</v>
      </c>
      <c r="DD1015" s="17">
        <f t="shared" si="539"/>
        <v>1</v>
      </c>
      <c r="DE1015" s="17">
        <f t="shared" si="540"/>
        <v>1</v>
      </c>
      <c r="DF1015" s="17">
        <f t="shared" si="541"/>
        <v>1</v>
      </c>
      <c r="DG1015" s="17">
        <v>1</v>
      </c>
      <c r="DH1015" s="17">
        <v>1</v>
      </c>
      <c r="DI1015" s="17">
        <v>1</v>
      </c>
      <c r="DJ1015" s="20" t="s">
        <v>981</v>
      </c>
      <c r="DK1015" s="45"/>
      <c r="DL1015" s="46"/>
      <c r="DN1015" s="46"/>
      <c r="DO1015" s="46"/>
      <c r="DP1015" s="46"/>
      <c r="DU1015" s="48"/>
    </row>
    <row r="1016" spans="1:125" x14ac:dyDescent="0.2">
      <c r="A1016" s="15" t="s">
        <v>105</v>
      </c>
      <c r="B1016" s="10" t="s">
        <v>1116</v>
      </c>
      <c r="C1016" s="11">
        <f t="shared" si="522"/>
        <v>18.940033789962143</v>
      </c>
      <c r="D1016" s="11">
        <f t="shared" si="516"/>
        <v>0</v>
      </c>
      <c r="E1016" s="11">
        <f t="shared" si="516"/>
        <v>0</v>
      </c>
      <c r="F1016" s="11">
        <f t="shared" si="516"/>
        <v>76</v>
      </c>
      <c r="G1016" s="11">
        <f t="shared" si="516"/>
        <v>12</v>
      </c>
      <c r="H1016" s="11">
        <f t="shared" si="516"/>
        <v>0</v>
      </c>
      <c r="I1016" s="11">
        <f t="shared" si="516"/>
        <v>0</v>
      </c>
      <c r="J1016" s="11">
        <f t="shared" si="516"/>
        <v>0</v>
      </c>
      <c r="K1016" s="11">
        <f t="shared" si="516"/>
        <v>0</v>
      </c>
      <c r="L1016" s="11">
        <f t="shared" si="516"/>
        <v>0</v>
      </c>
      <c r="M1016" s="11">
        <f t="shared" si="516"/>
        <v>0</v>
      </c>
      <c r="N1016" s="11">
        <f t="shared" si="516"/>
        <v>0</v>
      </c>
      <c r="O1016" s="11">
        <f t="shared" si="516"/>
        <v>0</v>
      </c>
      <c r="P1016" s="11">
        <f t="shared" si="517"/>
        <v>0</v>
      </c>
      <c r="Q1016" s="11">
        <f t="shared" si="517"/>
        <v>0</v>
      </c>
      <c r="R1016" s="11">
        <f t="shared" si="517"/>
        <v>0</v>
      </c>
      <c r="S1016" s="11">
        <f t="shared" si="517"/>
        <v>0</v>
      </c>
      <c r="T1016" s="11">
        <f t="shared" si="517"/>
        <v>2412.7431579569611</v>
      </c>
      <c r="U1016" s="40">
        <f t="shared" si="523"/>
        <v>0.23876104167282428</v>
      </c>
      <c r="V1016" s="11">
        <f t="shared" si="529"/>
        <v>12.606157112526541</v>
      </c>
      <c r="W1016" s="11">
        <f t="shared" si="529"/>
        <v>1278753.8737171893</v>
      </c>
      <c r="X1016" s="11">
        <f t="shared" si="529"/>
        <v>33651.41772939972</v>
      </c>
      <c r="Y1016" s="11">
        <f t="shared" si="529"/>
        <v>49728</v>
      </c>
      <c r="Z1016" s="11">
        <f t="shared" si="529"/>
        <v>1.4777386319909755</v>
      </c>
      <c r="AA1016" s="11">
        <f t="shared" si="529"/>
        <v>23.021728866442675</v>
      </c>
      <c r="AB1016" s="11">
        <f t="shared" si="529"/>
        <v>1536</v>
      </c>
      <c r="AC1016" s="11">
        <f t="shared" si="524"/>
        <v>0</v>
      </c>
      <c r="AD1016" s="11">
        <f t="shared" si="524"/>
        <v>0</v>
      </c>
      <c r="AE1016" s="11">
        <f t="shared" si="524"/>
        <v>0</v>
      </c>
      <c r="AF1016" s="11">
        <f t="shared" si="524"/>
        <v>0</v>
      </c>
      <c r="AG1016" s="11">
        <f t="shared" si="521"/>
        <v>0</v>
      </c>
      <c r="AH1016" s="11">
        <f t="shared" si="521"/>
        <v>0</v>
      </c>
      <c r="AI1016" s="11">
        <f t="shared" si="521"/>
        <v>0</v>
      </c>
      <c r="AJ1016" s="11">
        <f t="shared" si="521"/>
        <v>0</v>
      </c>
      <c r="AK1016" s="11">
        <f t="shared" si="521"/>
        <v>0</v>
      </c>
      <c r="AL1016" s="11">
        <f t="shared" si="521"/>
        <v>0</v>
      </c>
      <c r="AM1016" s="11">
        <f t="shared" si="521"/>
        <v>0</v>
      </c>
      <c r="AN1016" s="11">
        <f t="shared" si="521"/>
        <v>0</v>
      </c>
      <c r="AO1016" s="11">
        <f t="shared" si="521"/>
        <v>0</v>
      </c>
      <c r="AP1016" s="11">
        <f t="shared" si="542"/>
        <v>0</v>
      </c>
      <c r="AQ1016" s="11">
        <f t="shared" si="542"/>
        <v>0</v>
      </c>
      <c r="AR1016" s="11">
        <f t="shared" si="542"/>
        <v>0</v>
      </c>
      <c r="AS1016" s="11">
        <f t="shared" si="542"/>
        <v>0</v>
      </c>
      <c r="AT1016" s="11">
        <f t="shared" si="514"/>
        <v>0</v>
      </c>
      <c r="AU1016" s="11">
        <f t="shared" si="514"/>
        <v>0</v>
      </c>
      <c r="AV1016" s="11">
        <f t="shared" si="514"/>
        <v>2557507.7474343786</v>
      </c>
      <c r="AW1016" s="11">
        <f t="shared" si="514"/>
        <v>0</v>
      </c>
      <c r="AX1016" s="11">
        <f t="shared" si="514"/>
        <v>0</v>
      </c>
      <c r="AY1016" s="11">
        <f t="shared" si="513"/>
        <v>6433.9817545518963</v>
      </c>
      <c r="AZ1016" s="11">
        <f t="shared" si="513"/>
        <v>1</v>
      </c>
      <c r="BA1016" s="11">
        <f t="shared" si="513"/>
        <v>1</v>
      </c>
      <c r="BB1016" s="11">
        <f t="shared" si="513"/>
        <v>1</v>
      </c>
      <c r="BC1016" s="11">
        <f t="shared" si="513"/>
        <v>1</v>
      </c>
      <c r="BD1016" s="11">
        <f t="shared" si="513"/>
        <v>1</v>
      </c>
      <c r="BE1016" s="11">
        <f t="shared" si="513"/>
        <v>1</v>
      </c>
      <c r="BF1016" s="15" t="str">
        <f t="shared" si="525"/>
        <v>ČSN 42 5715</v>
      </c>
      <c r="BG1016" s="44">
        <v>18.940033789962143</v>
      </c>
      <c r="BJ1016" s="17">
        <f t="shared" si="526"/>
        <v>76</v>
      </c>
      <c r="BK1016" s="17">
        <f t="shared" si="527"/>
        <v>12</v>
      </c>
      <c r="BX1016" s="18">
        <f t="shared" si="530"/>
        <v>2412.7431579569611</v>
      </c>
      <c r="BY1016" s="42">
        <v>0.23876104167282428</v>
      </c>
      <c r="BZ1016" s="43">
        <f t="shared" si="531"/>
        <v>12.606157112526541</v>
      </c>
      <c r="CA1016" s="18">
        <f t="shared" si="532"/>
        <v>1278753.8737171893</v>
      </c>
      <c r="CB1016" s="18">
        <f t="shared" si="533"/>
        <v>33651.41772939972</v>
      </c>
      <c r="CC1016" s="18">
        <f t="shared" si="534"/>
        <v>49728</v>
      </c>
      <c r="CD1016" s="25">
        <f t="shared" si="535"/>
        <v>1.4777386319909755</v>
      </c>
      <c r="CE1016" s="26">
        <f t="shared" si="536"/>
        <v>23.021728866442675</v>
      </c>
      <c r="CF1016" s="18">
        <f t="shared" si="537"/>
        <v>1536</v>
      </c>
      <c r="CG1016" s="18"/>
      <c r="CZ1016" s="18">
        <f t="shared" si="538"/>
        <v>2557507.7474343786</v>
      </c>
      <c r="DC1016" s="18">
        <f t="shared" si="528"/>
        <v>6433.9817545518963</v>
      </c>
      <c r="DD1016" s="17">
        <f t="shared" si="539"/>
        <v>1</v>
      </c>
      <c r="DE1016" s="17">
        <f t="shared" si="540"/>
        <v>1</v>
      </c>
      <c r="DF1016" s="17">
        <f t="shared" si="541"/>
        <v>1</v>
      </c>
      <c r="DG1016" s="17">
        <v>1</v>
      </c>
      <c r="DH1016" s="17">
        <v>1</v>
      </c>
      <c r="DI1016" s="17">
        <v>1</v>
      </c>
      <c r="DJ1016" s="20" t="s">
        <v>981</v>
      </c>
      <c r="DK1016" s="45"/>
      <c r="DL1016" s="46"/>
      <c r="DN1016" s="46"/>
      <c r="DO1016" s="46"/>
      <c r="DP1016" s="46"/>
      <c r="DU1016" s="48"/>
    </row>
    <row r="1017" spans="1:125" x14ac:dyDescent="0.2">
      <c r="A1017" s="15" t="s">
        <v>105</v>
      </c>
      <c r="B1017" s="10" t="s">
        <v>1117</v>
      </c>
      <c r="C1017" s="11">
        <f t="shared" si="522"/>
        <v>21.406184023030129</v>
      </c>
      <c r="D1017" s="11">
        <f t="shared" si="516"/>
        <v>0</v>
      </c>
      <c r="E1017" s="11">
        <f t="shared" si="516"/>
        <v>0</v>
      </c>
      <c r="F1017" s="11">
        <f t="shared" si="516"/>
        <v>76</v>
      </c>
      <c r="G1017" s="11">
        <f t="shared" si="516"/>
        <v>14</v>
      </c>
      <c r="H1017" s="11">
        <f t="shared" si="516"/>
        <v>0</v>
      </c>
      <c r="I1017" s="11">
        <f t="shared" si="516"/>
        <v>0</v>
      </c>
      <c r="J1017" s="11">
        <f t="shared" si="516"/>
        <v>0</v>
      </c>
      <c r="K1017" s="11">
        <f t="shared" si="516"/>
        <v>0</v>
      </c>
      <c r="L1017" s="11">
        <f t="shared" si="516"/>
        <v>0</v>
      </c>
      <c r="M1017" s="11">
        <f t="shared" si="516"/>
        <v>0</v>
      </c>
      <c r="N1017" s="11">
        <f t="shared" si="516"/>
        <v>0</v>
      </c>
      <c r="O1017" s="11">
        <f t="shared" si="516"/>
        <v>0</v>
      </c>
      <c r="P1017" s="11">
        <f t="shared" si="517"/>
        <v>0</v>
      </c>
      <c r="Q1017" s="11">
        <f t="shared" si="517"/>
        <v>0</v>
      </c>
      <c r="R1017" s="11">
        <f t="shared" si="517"/>
        <v>0</v>
      </c>
      <c r="S1017" s="11">
        <f t="shared" si="517"/>
        <v>0</v>
      </c>
      <c r="T1017" s="11">
        <f t="shared" si="517"/>
        <v>2726.9024233159403</v>
      </c>
      <c r="U1017" s="40">
        <f t="shared" si="523"/>
        <v>0.23876104167282428</v>
      </c>
      <c r="V1017" s="11">
        <f t="shared" si="529"/>
        <v>11.153834864539613</v>
      </c>
      <c r="W1017" s="11">
        <f t="shared" si="529"/>
        <v>1377085.72377455</v>
      </c>
      <c r="X1017" s="11">
        <f t="shared" si="529"/>
        <v>36239.097994067102</v>
      </c>
      <c r="Y1017" s="11">
        <f t="shared" si="529"/>
        <v>54730.666666666672</v>
      </c>
      <c r="Z1017" s="11">
        <f t="shared" si="529"/>
        <v>1.5102656990973375</v>
      </c>
      <c r="AA1017" s="11">
        <f t="shared" si="529"/>
        <v>22.472205054244235</v>
      </c>
      <c r="AB1017" s="11">
        <f t="shared" si="529"/>
        <v>1736</v>
      </c>
      <c r="AC1017" s="11">
        <f t="shared" si="524"/>
        <v>0</v>
      </c>
      <c r="AD1017" s="11">
        <f t="shared" si="524"/>
        <v>0</v>
      </c>
      <c r="AE1017" s="11">
        <f t="shared" si="524"/>
        <v>0</v>
      </c>
      <c r="AF1017" s="11">
        <f t="shared" si="524"/>
        <v>0</v>
      </c>
      <c r="AG1017" s="11">
        <f t="shared" si="521"/>
        <v>0</v>
      </c>
      <c r="AH1017" s="11">
        <f t="shared" si="521"/>
        <v>0</v>
      </c>
      <c r="AI1017" s="11">
        <f t="shared" si="521"/>
        <v>0</v>
      </c>
      <c r="AJ1017" s="11">
        <f t="shared" si="521"/>
        <v>0</v>
      </c>
      <c r="AK1017" s="11">
        <f t="shared" si="521"/>
        <v>0</v>
      </c>
      <c r="AL1017" s="11">
        <f t="shared" si="521"/>
        <v>0</v>
      </c>
      <c r="AM1017" s="11">
        <f t="shared" si="521"/>
        <v>0</v>
      </c>
      <c r="AN1017" s="11">
        <f t="shared" si="521"/>
        <v>0</v>
      </c>
      <c r="AO1017" s="11">
        <f t="shared" si="521"/>
        <v>0</v>
      </c>
      <c r="AP1017" s="11">
        <f t="shared" si="542"/>
        <v>0</v>
      </c>
      <c r="AQ1017" s="11">
        <f t="shared" si="542"/>
        <v>0</v>
      </c>
      <c r="AR1017" s="11">
        <f t="shared" si="542"/>
        <v>0</v>
      </c>
      <c r="AS1017" s="11">
        <f t="shared" si="542"/>
        <v>0</v>
      </c>
      <c r="AT1017" s="11">
        <f t="shared" si="542"/>
        <v>0</v>
      </c>
      <c r="AU1017" s="11">
        <f t="shared" si="542"/>
        <v>0</v>
      </c>
      <c r="AV1017" s="11">
        <f t="shared" si="542"/>
        <v>2754171.4475491</v>
      </c>
      <c r="AW1017" s="11">
        <f t="shared" si="542"/>
        <v>0</v>
      </c>
      <c r="AX1017" s="11">
        <f t="shared" si="542"/>
        <v>0</v>
      </c>
      <c r="AY1017" s="11">
        <f t="shared" si="513"/>
        <v>6038.1410801995826</v>
      </c>
      <c r="AZ1017" s="11">
        <f t="shared" si="513"/>
        <v>1</v>
      </c>
      <c r="BA1017" s="11">
        <f t="shared" si="513"/>
        <v>1</v>
      </c>
      <c r="BB1017" s="11">
        <f t="shared" si="513"/>
        <v>1</v>
      </c>
      <c r="BC1017" s="11">
        <f t="shared" si="513"/>
        <v>1</v>
      </c>
      <c r="BD1017" s="11">
        <f t="shared" si="513"/>
        <v>1</v>
      </c>
      <c r="BE1017" s="11">
        <f t="shared" si="513"/>
        <v>1</v>
      </c>
      <c r="BF1017" s="15" t="str">
        <f t="shared" si="525"/>
        <v>ČSN 42 5715</v>
      </c>
      <c r="BG1017" s="44">
        <v>21.406184023030129</v>
      </c>
      <c r="BJ1017" s="17">
        <f t="shared" si="526"/>
        <v>76</v>
      </c>
      <c r="BK1017" s="17">
        <f t="shared" si="527"/>
        <v>14</v>
      </c>
      <c r="BX1017" s="18">
        <f t="shared" si="530"/>
        <v>2726.9024233159403</v>
      </c>
      <c r="BY1017" s="42">
        <v>0.23876104167282428</v>
      </c>
      <c r="BZ1017" s="43">
        <f t="shared" si="531"/>
        <v>11.153834864539613</v>
      </c>
      <c r="CA1017" s="18">
        <f t="shared" si="532"/>
        <v>1377085.72377455</v>
      </c>
      <c r="CB1017" s="18">
        <f t="shared" si="533"/>
        <v>36239.097994067102</v>
      </c>
      <c r="CC1017" s="18">
        <f t="shared" si="534"/>
        <v>54730.666666666672</v>
      </c>
      <c r="CD1017" s="25">
        <f t="shared" si="535"/>
        <v>1.5102656990973375</v>
      </c>
      <c r="CE1017" s="26">
        <f t="shared" si="536"/>
        <v>22.472205054244235</v>
      </c>
      <c r="CF1017" s="18">
        <f t="shared" si="537"/>
        <v>1736</v>
      </c>
      <c r="CG1017" s="18"/>
      <c r="CZ1017" s="18">
        <f t="shared" si="538"/>
        <v>2754171.4475491</v>
      </c>
      <c r="DC1017" s="18">
        <f t="shared" si="528"/>
        <v>6038.1410801995826</v>
      </c>
      <c r="DD1017" s="17">
        <f t="shared" si="539"/>
        <v>1</v>
      </c>
      <c r="DE1017" s="17">
        <f t="shared" si="540"/>
        <v>1</v>
      </c>
      <c r="DF1017" s="17">
        <f t="shared" si="541"/>
        <v>1</v>
      </c>
      <c r="DG1017" s="17">
        <v>1</v>
      </c>
      <c r="DH1017" s="17">
        <v>1</v>
      </c>
      <c r="DI1017" s="17">
        <v>1</v>
      </c>
      <c r="DJ1017" s="20" t="s">
        <v>981</v>
      </c>
      <c r="DK1017" s="45"/>
      <c r="DL1017" s="46"/>
      <c r="DN1017" s="46"/>
      <c r="DO1017" s="46"/>
      <c r="DP1017" s="46"/>
      <c r="DU1017" s="48"/>
    </row>
    <row r="1018" spans="1:125" x14ac:dyDescent="0.2">
      <c r="A1018" s="15" t="s">
        <v>105</v>
      </c>
      <c r="B1018" s="10" t="s">
        <v>1118</v>
      </c>
      <c r="C1018" s="11">
        <f t="shared" si="522"/>
        <v>6.8620630235116797</v>
      </c>
      <c r="D1018" s="11">
        <f t="shared" si="516"/>
        <v>0</v>
      </c>
      <c r="E1018" s="11">
        <f t="shared" si="516"/>
        <v>0</v>
      </c>
      <c r="F1018" s="11">
        <f t="shared" si="516"/>
        <v>83</v>
      </c>
      <c r="G1018" s="11">
        <f t="shared" si="516"/>
        <v>3.5</v>
      </c>
      <c r="H1018" s="11">
        <f t="shared" si="516"/>
        <v>0</v>
      </c>
      <c r="I1018" s="11">
        <f t="shared" si="516"/>
        <v>0</v>
      </c>
      <c r="J1018" s="11">
        <f t="shared" si="516"/>
        <v>0</v>
      </c>
      <c r="K1018" s="11">
        <f t="shared" si="516"/>
        <v>0</v>
      </c>
      <c r="L1018" s="11">
        <f t="shared" si="516"/>
        <v>0</v>
      </c>
      <c r="M1018" s="11">
        <f t="shared" si="516"/>
        <v>0</v>
      </c>
      <c r="N1018" s="11">
        <f t="shared" si="516"/>
        <v>0</v>
      </c>
      <c r="O1018" s="11">
        <f t="shared" si="516"/>
        <v>0</v>
      </c>
      <c r="P1018" s="11">
        <f t="shared" si="517"/>
        <v>0</v>
      </c>
      <c r="Q1018" s="11">
        <f t="shared" si="517"/>
        <v>0</v>
      </c>
      <c r="R1018" s="11">
        <f t="shared" si="517"/>
        <v>0</v>
      </c>
      <c r="S1018" s="11">
        <f t="shared" si="517"/>
        <v>0</v>
      </c>
      <c r="T1018" s="11">
        <f t="shared" si="517"/>
        <v>874.1481558613599</v>
      </c>
      <c r="U1018" s="40">
        <f t="shared" si="523"/>
        <v>0.26075219024795288</v>
      </c>
      <c r="V1018" s="11">
        <f t="shared" si="529"/>
        <v>37.999095804648036</v>
      </c>
      <c r="W1018" s="11">
        <f t="shared" si="529"/>
        <v>691942.89962400775</v>
      </c>
      <c r="X1018" s="11">
        <f t="shared" si="529"/>
        <v>16673.322882506211</v>
      </c>
      <c r="Y1018" s="11">
        <f t="shared" si="529"/>
        <v>22135.166666666646</v>
      </c>
      <c r="Z1018" s="11">
        <f t="shared" si="529"/>
        <v>1.3275798005382027</v>
      </c>
      <c r="AA1018" s="11">
        <f t="shared" si="529"/>
        <v>28.134720542418759</v>
      </c>
      <c r="AB1018" s="11">
        <f t="shared" si="529"/>
        <v>556.5</v>
      </c>
      <c r="AC1018" s="11">
        <f t="shared" si="524"/>
        <v>0</v>
      </c>
      <c r="AD1018" s="11">
        <f t="shared" si="524"/>
        <v>0</v>
      </c>
      <c r="AE1018" s="11">
        <f t="shared" si="524"/>
        <v>0</v>
      </c>
      <c r="AF1018" s="11">
        <f t="shared" si="524"/>
        <v>0</v>
      </c>
      <c r="AG1018" s="11">
        <f t="shared" si="521"/>
        <v>0</v>
      </c>
      <c r="AH1018" s="11">
        <f t="shared" si="521"/>
        <v>0</v>
      </c>
      <c r="AI1018" s="11">
        <f t="shared" si="521"/>
        <v>0</v>
      </c>
      <c r="AJ1018" s="11">
        <f t="shared" si="521"/>
        <v>0</v>
      </c>
      <c r="AK1018" s="11">
        <f t="shared" si="521"/>
        <v>0</v>
      </c>
      <c r="AL1018" s="11">
        <f t="shared" si="521"/>
        <v>0</v>
      </c>
      <c r="AM1018" s="11">
        <f t="shared" si="521"/>
        <v>0</v>
      </c>
      <c r="AN1018" s="11">
        <f t="shared" si="521"/>
        <v>0</v>
      </c>
      <c r="AO1018" s="11">
        <f t="shared" si="521"/>
        <v>0</v>
      </c>
      <c r="AP1018" s="11">
        <f t="shared" si="542"/>
        <v>0</v>
      </c>
      <c r="AQ1018" s="11">
        <f t="shared" si="542"/>
        <v>0</v>
      </c>
      <c r="AR1018" s="11">
        <f t="shared" si="542"/>
        <v>0</v>
      </c>
      <c r="AS1018" s="11">
        <f t="shared" si="542"/>
        <v>0</v>
      </c>
      <c r="AT1018" s="11">
        <f t="shared" si="542"/>
        <v>0</v>
      </c>
      <c r="AU1018" s="11">
        <f t="shared" si="542"/>
        <v>0</v>
      </c>
      <c r="AV1018" s="11">
        <f t="shared" si="542"/>
        <v>1383885.7992480155</v>
      </c>
      <c r="AW1018" s="11">
        <f t="shared" si="542"/>
        <v>0</v>
      </c>
      <c r="AX1018" s="11">
        <f t="shared" si="542"/>
        <v>0</v>
      </c>
      <c r="AY1018" s="11">
        <f t="shared" si="513"/>
        <v>9927.8254844254443</v>
      </c>
      <c r="AZ1018" s="11">
        <f t="shared" si="513"/>
        <v>1</v>
      </c>
      <c r="BA1018" s="11">
        <f t="shared" si="513"/>
        <v>1</v>
      </c>
      <c r="BB1018" s="11">
        <f t="shared" si="513"/>
        <v>1</v>
      </c>
      <c r="BC1018" s="11">
        <f t="shared" si="513"/>
        <v>1</v>
      </c>
      <c r="BD1018" s="11">
        <f t="shared" si="513"/>
        <v>1</v>
      </c>
      <c r="BE1018" s="11">
        <f t="shared" si="513"/>
        <v>1</v>
      </c>
      <c r="BF1018" s="15" t="str">
        <f t="shared" si="525"/>
        <v>ČSN 42 5715</v>
      </c>
      <c r="BG1018" s="44">
        <v>6.8620630235116797</v>
      </c>
      <c r="BJ1018" s="17">
        <f t="shared" si="526"/>
        <v>83</v>
      </c>
      <c r="BK1018" s="17">
        <f t="shared" si="527"/>
        <v>3.5</v>
      </c>
      <c r="BX1018" s="18">
        <f t="shared" si="530"/>
        <v>874.1481558613599</v>
      </c>
      <c r="BY1018" s="42">
        <v>0.26075219024795288</v>
      </c>
      <c r="BZ1018" s="43">
        <f t="shared" si="531"/>
        <v>37.999095804648036</v>
      </c>
      <c r="CA1018" s="18">
        <f t="shared" si="532"/>
        <v>691942.89962400775</v>
      </c>
      <c r="CB1018" s="18">
        <f t="shared" si="533"/>
        <v>16673.322882506211</v>
      </c>
      <c r="CC1018" s="18">
        <f t="shared" si="534"/>
        <v>22135.166666666646</v>
      </c>
      <c r="CD1018" s="25">
        <f t="shared" si="535"/>
        <v>1.3275798005382027</v>
      </c>
      <c r="CE1018" s="26">
        <f t="shared" si="536"/>
        <v>28.134720542418759</v>
      </c>
      <c r="CF1018" s="18">
        <f t="shared" si="537"/>
        <v>556.5</v>
      </c>
      <c r="CG1018" s="18"/>
      <c r="CZ1018" s="18">
        <f t="shared" si="538"/>
        <v>1383885.7992480155</v>
      </c>
      <c r="DC1018" s="18">
        <f t="shared" si="528"/>
        <v>9927.8254844254443</v>
      </c>
      <c r="DD1018" s="17">
        <f t="shared" si="539"/>
        <v>1</v>
      </c>
      <c r="DE1018" s="17">
        <f t="shared" si="540"/>
        <v>1</v>
      </c>
      <c r="DF1018" s="17">
        <f t="shared" si="541"/>
        <v>1</v>
      </c>
      <c r="DG1018" s="17">
        <v>1</v>
      </c>
      <c r="DH1018" s="17">
        <v>1</v>
      </c>
      <c r="DI1018" s="17">
        <v>1</v>
      </c>
      <c r="DJ1018" s="20" t="s">
        <v>981</v>
      </c>
      <c r="DK1018" s="45"/>
      <c r="DL1018" s="46"/>
      <c r="DN1018" s="46"/>
      <c r="DO1018" s="46"/>
      <c r="DP1018" s="46"/>
      <c r="DU1018" s="48"/>
    </row>
    <row r="1019" spans="1:125" x14ac:dyDescent="0.2">
      <c r="A1019" s="15" t="s">
        <v>105</v>
      </c>
      <c r="B1019" s="10" t="s">
        <v>1119</v>
      </c>
      <c r="C1019" s="11">
        <f t="shared" si="522"/>
        <v>7.7930347364948389</v>
      </c>
      <c r="D1019" s="11">
        <f t="shared" si="516"/>
        <v>0</v>
      </c>
      <c r="E1019" s="11">
        <f t="shared" si="516"/>
        <v>0</v>
      </c>
      <c r="F1019" s="11">
        <f t="shared" si="516"/>
        <v>83</v>
      </c>
      <c r="G1019" s="11">
        <f t="shared" si="516"/>
        <v>4</v>
      </c>
      <c r="H1019" s="11">
        <f t="shared" si="516"/>
        <v>0</v>
      </c>
      <c r="I1019" s="11">
        <f t="shared" si="516"/>
        <v>0</v>
      </c>
      <c r="J1019" s="11">
        <f t="shared" ref="J1019:T1044" si="543">IF($A1019="x",BN1019,"")</f>
        <v>0</v>
      </c>
      <c r="K1019" s="11">
        <f t="shared" si="543"/>
        <v>0</v>
      </c>
      <c r="L1019" s="11">
        <f t="shared" si="543"/>
        <v>0</v>
      </c>
      <c r="M1019" s="11">
        <f t="shared" si="543"/>
        <v>0</v>
      </c>
      <c r="N1019" s="11">
        <f t="shared" si="543"/>
        <v>0</v>
      </c>
      <c r="O1019" s="11">
        <f t="shared" si="543"/>
        <v>0</v>
      </c>
      <c r="P1019" s="11">
        <f t="shared" si="517"/>
        <v>0</v>
      </c>
      <c r="Q1019" s="11">
        <f t="shared" si="517"/>
        <v>0</v>
      </c>
      <c r="R1019" s="11">
        <f t="shared" si="517"/>
        <v>0</v>
      </c>
      <c r="S1019" s="11">
        <f t="shared" si="517"/>
        <v>0</v>
      </c>
      <c r="T1019" s="11">
        <f t="shared" si="517"/>
        <v>992.74327853437467</v>
      </c>
      <c r="U1019" s="40">
        <f t="shared" si="523"/>
        <v>0.26075219024795288</v>
      </c>
      <c r="V1019" s="11">
        <f t="shared" si="529"/>
        <v>33.459646859630737</v>
      </c>
      <c r="W1019" s="11">
        <f t="shared" si="529"/>
        <v>776449.33672369772</v>
      </c>
      <c r="X1019" s="11">
        <f t="shared" si="529"/>
        <v>18709.622571655367</v>
      </c>
      <c r="Y1019" s="11">
        <f t="shared" si="529"/>
        <v>24985.333333333325</v>
      </c>
      <c r="Z1019" s="11">
        <f t="shared" si="529"/>
        <v>1.3354269033297075</v>
      </c>
      <c r="AA1019" s="11">
        <f t="shared" si="529"/>
        <v>27.966497814349225</v>
      </c>
      <c r="AB1019" s="11">
        <f t="shared" si="529"/>
        <v>632</v>
      </c>
      <c r="AC1019" s="11">
        <f t="shared" si="524"/>
        <v>0</v>
      </c>
      <c r="AD1019" s="11">
        <f t="shared" si="524"/>
        <v>0</v>
      </c>
      <c r="AE1019" s="11">
        <f t="shared" si="524"/>
        <v>0</v>
      </c>
      <c r="AF1019" s="11">
        <f t="shared" si="524"/>
        <v>0</v>
      </c>
      <c r="AG1019" s="11">
        <f t="shared" si="521"/>
        <v>0</v>
      </c>
      <c r="AH1019" s="11">
        <f t="shared" si="521"/>
        <v>0</v>
      </c>
      <c r="AI1019" s="11">
        <f t="shared" si="521"/>
        <v>0</v>
      </c>
      <c r="AJ1019" s="11">
        <f t="shared" si="521"/>
        <v>0</v>
      </c>
      <c r="AK1019" s="11">
        <f t="shared" si="521"/>
        <v>0</v>
      </c>
      <c r="AL1019" s="11">
        <f t="shared" si="521"/>
        <v>0</v>
      </c>
      <c r="AM1019" s="11">
        <f t="shared" si="521"/>
        <v>0</v>
      </c>
      <c r="AN1019" s="11">
        <f t="shared" si="521"/>
        <v>0</v>
      </c>
      <c r="AO1019" s="11">
        <f t="shared" si="521"/>
        <v>0</v>
      </c>
      <c r="AP1019" s="11">
        <f t="shared" si="542"/>
        <v>0</v>
      </c>
      <c r="AQ1019" s="11">
        <f t="shared" si="542"/>
        <v>0</v>
      </c>
      <c r="AR1019" s="11">
        <f t="shared" si="542"/>
        <v>0</v>
      </c>
      <c r="AS1019" s="11">
        <f t="shared" si="542"/>
        <v>0</v>
      </c>
      <c r="AT1019" s="11">
        <f t="shared" si="542"/>
        <v>0</v>
      </c>
      <c r="AU1019" s="11">
        <f t="shared" si="542"/>
        <v>0</v>
      </c>
      <c r="AV1019" s="11">
        <f t="shared" si="542"/>
        <v>1552898.6734473954</v>
      </c>
      <c r="AW1019" s="11">
        <f t="shared" si="542"/>
        <v>0</v>
      </c>
      <c r="AX1019" s="11">
        <f t="shared" si="542"/>
        <v>0</v>
      </c>
      <c r="AY1019" s="11">
        <f t="shared" si="513"/>
        <v>9803.33987552695</v>
      </c>
      <c r="AZ1019" s="11">
        <f t="shared" si="513"/>
        <v>1</v>
      </c>
      <c r="BA1019" s="11">
        <f t="shared" si="513"/>
        <v>1</v>
      </c>
      <c r="BB1019" s="11">
        <f t="shared" si="513"/>
        <v>1</v>
      </c>
      <c r="BC1019" s="11">
        <f t="shared" si="513"/>
        <v>1</v>
      </c>
      <c r="BD1019" s="11">
        <f t="shared" si="513"/>
        <v>1</v>
      </c>
      <c r="BE1019" s="11">
        <f t="shared" si="513"/>
        <v>1</v>
      </c>
      <c r="BF1019" s="15" t="str">
        <f t="shared" si="525"/>
        <v>ČSN 42 5715</v>
      </c>
      <c r="BG1019" s="44">
        <v>7.7930347364948389</v>
      </c>
      <c r="BJ1019" s="17">
        <f t="shared" si="526"/>
        <v>83</v>
      </c>
      <c r="BK1019" s="17">
        <f t="shared" si="527"/>
        <v>4</v>
      </c>
      <c r="BX1019" s="18">
        <f t="shared" si="530"/>
        <v>992.74327853437467</v>
      </c>
      <c r="BY1019" s="42">
        <v>0.26075219024795288</v>
      </c>
      <c r="BZ1019" s="43">
        <f t="shared" si="531"/>
        <v>33.459646859630737</v>
      </c>
      <c r="CA1019" s="18">
        <f t="shared" si="532"/>
        <v>776449.33672369772</v>
      </c>
      <c r="CB1019" s="18">
        <f t="shared" si="533"/>
        <v>18709.622571655367</v>
      </c>
      <c r="CC1019" s="18">
        <f t="shared" si="534"/>
        <v>24985.333333333325</v>
      </c>
      <c r="CD1019" s="25">
        <f t="shared" si="535"/>
        <v>1.3354269033297075</v>
      </c>
      <c r="CE1019" s="26">
        <f t="shared" si="536"/>
        <v>27.966497814349225</v>
      </c>
      <c r="CF1019" s="18">
        <f t="shared" si="537"/>
        <v>632</v>
      </c>
      <c r="CG1019" s="18"/>
      <c r="CZ1019" s="18">
        <f t="shared" si="538"/>
        <v>1552898.6734473954</v>
      </c>
      <c r="DC1019" s="18">
        <f t="shared" si="528"/>
        <v>9803.33987552695</v>
      </c>
      <c r="DD1019" s="17">
        <f t="shared" si="539"/>
        <v>1</v>
      </c>
      <c r="DE1019" s="17">
        <f t="shared" si="540"/>
        <v>1</v>
      </c>
      <c r="DF1019" s="17">
        <f t="shared" si="541"/>
        <v>1</v>
      </c>
      <c r="DG1019" s="17">
        <v>1</v>
      </c>
      <c r="DH1019" s="17">
        <v>1</v>
      </c>
      <c r="DI1019" s="17">
        <v>1</v>
      </c>
      <c r="DJ1019" s="20" t="s">
        <v>981</v>
      </c>
      <c r="DK1019" s="45"/>
      <c r="DL1019" s="46"/>
      <c r="DN1019" s="46"/>
      <c r="DO1019" s="46"/>
      <c r="DP1019" s="46"/>
      <c r="DU1019" s="48"/>
    </row>
    <row r="1020" spans="1:125" x14ac:dyDescent="0.2">
      <c r="A1020" s="15" t="s">
        <v>105</v>
      </c>
      <c r="B1020" s="10" t="s">
        <v>1120</v>
      </c>
      <c r="C1020" s="11">
        <f t="shared" si="522"/>
        <v>8.7116756983126642</v>
      </c>
      <c r="D1020" s="11">
        <f t="shared" ref="D1020:S1051" si="544">IF($A1020="x",BH1020,"")</f>
        <v>0</v>
      </c>
      <c r="E1020" s="11">
        <f t="shared" si="544"/>
        <v>0</v>
      </c>
      <c r="F1020" s="11">
        <f t="shared" si="544"/>
        <v>83</v>
      </c>
      <c r="G1020" s="11">
        <f t="shared" si="544"/>
        <v>4.5</v>
      </c>
      <c r="H1020" s="11">
        <f t="shared" si="544"/>
        <v>0</v>
      </c>
      <c r="I1020" s="11">
        <f t="shared" si="544"/>
        <v>0</v>
      </c>
      <c r="J1020" s="11">
        <f t="shared" si="543"/>
        <v>0</v>
      </c>
      <c r="K1020" s="11">
        <f t="shared" si="543"/>
        <v>0</v>
      </c>
      <c r="L1020" s="11">
        <f t="shared" si="543"/>
        <v>0</v>
      </c>
      <c r="M1020" s="11">
        <f t="shared" si="543"/>
        <v>0</v>
      </c>
      <c r="N1020" s="11">
        <f t="shared" si="543"/>
        <v>0</v>
      </c>
      <c r="O1020" s="11">
        <f t="shared" si="543"/>
        <v>0</v>
      </c>
      <c r="P1020" s="11">
        <f t="shared" si="517"/>
        <v>0</v>
      </c>
      <c r="Q1020" s="11">
        <f t="shared" si="517"/>
        <v>0</v>
      </c>
      <c r="R1020" s="11">
        <f t="shared" si="517"/>
        <v>0</v>
      </c>
      <c r="S1020" s="11">
        <f t="shared" si="517"/>
        <v>0</v>
      </c>
      <c r="T1020" s="11">
        <f t="shared" si="517"/>
        <v>1109.7676048805945</v>
      </c>
      <c r="U1020" s="40">
        <f t="shared" si="523"/>
        <v>0.26075219024795288</v>
      </c>
      <c r="V1020" s="11">
        <f t="shared" si="529"/>
        <v>29.931347226166491</v>
      </c>
      <c r="W1020" s="11">
        <f t="shared" si="529"/>
        <v>857642.27714678436</v>
      </c>
      <c r="X1020" s="11">
        <f t="shared" si="529"/>
        <v>20666.078967392394</v>
      </c>
      <c r="Y1020" s="11">
        <f t="shared" si="529"/>
        <v>27760.5</v>
      </c>
      <c r="Z1020" s="11">
        <f t="shared" si="529"/>
        <v>1.3432881991693448</v>
      </c>
      <c r="AA1020" s="11">
        <f t="shared" si="529"/>
        <v>27.799505391283493</v>
      </c>
      <c r="AB1020" s="11">
        <f t="shared" si="529"/>
        <v>706.5</v>
      </c>
      <c r="AC1020" s="11">
        <f t="shared" si="524"/>
        <v>0</v>
      </c>
      <c r="AD1020" s="11">
        <f t="shared" si="524"/>
        <v>0</v>
      </c>
      <c r="AE1020" s="11">
        <f t="shared" si="524"/>
        <v>0</v>
      </c>
      <c r="AF1020" s="11">
        <f t="shared" si="524"/>
        <v>0</v>
      </c>
      <c r="AG1020" s="11">
        <f t="shared" si="521"/>
        <v>0</v>
      </c>
      <c r="AH1020" s="11">
        <f t="shared" si="521"/>
        <v>0</v>
      </c>
      <c r="AI1020" s="11">
        <f t="shared" si="521"/>
        <v>0</v>
      </c>
      <c r="AJ1020" s="11">
        <f t="shared" si="521"/>
        <v>0</v>
      </c>
      <c r="AK1020" s="11">
        <f t="shared" si="521"/>
        <v>0</v>
      </c>
      <c r="AL1020" s="11">
        <f t="shared" si="521"/>
        <v>0</v>
      </c>
      <c r="AM1020" s="11">
        <f t="shared" si="521"/>
        <v>0</v>
      </c>
      <c r="AN1020" s="11">
        <f t="shared" si="521"/>
        <v>0</v>
      </c>
      <c r="AO1020" s="11">
        <f t="shared" si="521"/>
        <v>0</v>
      </c>
      <c r="AP1020" s="11">
        <f t="shared" si="542"/>
        <v>0</v>
      </c>
      <c r="AQ1020" s="11">
        <f t="shared" si="542"/>
        <v>0</v>
      </c>
      <c r="AR1020" s="11">
        <f t="shared" si="542"/>
        <v>0</v>
      </c>
      <c r="AS1020" s="11">
        <f t="shared" si="542"/>
        <v>0</v>
      </c>
      <c r="AT1020" s="11">
        <f t="shared" si="542"/>
        <v>0</v>
      </c>
      <c r="AU1020" s="11">
        <f t="shared" si="542"/>
        <v>0</v>
      </c>
      <c r="AV1020" s="11">
        <f t="shared" si="542"/>
        <v>1715284.5542935687</v>
      </c>
      <c r="AW1020" s="11">
        <f t="shared" si="542"/>
        <v>0</v>
      </c>
      <c r="AX1020" s="11">
        <f t="shared" si="542"/>
        <v>0</v>
      </c>
      <c r="AY1020" s="11">
        <f t="shared" si="513"/>
        <v>9679.6396647918518</v>
      </c>
      <c r="AZ1020" s="11">
        <f t="shared" si="513"/>
        <v>1</v>
      </c>
      <c r="BA1020" s="11">
        <f t="shared" si="513"/>
        <v>1</v>
      </c>
      <c r="BB1020" s="11">
        <f t="shared" si="513"/>
        <v>1</v>
      </c>
      <c r="BC1020" s="11">
        <f t="shared" si="513"/>
        <v>1</v>
      </c>
      <c r="BD1020" s="11">
        <f t="shared" si="513"/>
        <v>1</v>
      </c>
      <c r="BE1020" s="11">
        <f t="shared" si="513"/>
        <v>1</v>
      </c>
      <c r="BF1020" s="15" t="str">
        <f t="shared" si="525"/>
        <v>ČSN 42 5715</v>
      </c>
      <c r="BG1020" s="44">
        <v>8.7116756983126642</v>
      </c>
      <c r="BJ1020" s="17">
        <f t="shared" si="526"/>
        <v>83</v>
      </c>
      <c r="BK1020" s="17">
        <f t="shared" si="527"/>
        <v>4.5</v>
      </c>
      <c r="BX1020" s="18">
        <f t="shared" si="530"/>
        <v>1109.7676048805945</v>
      </c>
      <c r="BY1020" s="42">
        <v>0.26075219024795288</v>
      </c>
      <c r="BZ1020" s="43">
        <f t="shared" si="531"/>
        <v>29.931347226166491</v>
      </c>
      <c r="CA1020" s="18">
        <f t="shared" si="532"/>
        <v>857642.27714678436</v>
      </c>
      <c r="CB1020" s="18">
        <f t="shared" si="533"/>
        <v>20666.078967392394</v>
      </c>
      <c r="CC1020" s="18">
        <f t="shared" si="534"/>
        <v>27760.5</v>
      </c>
      <c r="CD1020" s="25">
        <f t="shared" si="535"/>
        <v>1.3432881991693448</v>
      </c>
      <c r="CE1020" s="26">
        <f t="shared" si="536"/>
        <v>27.799505391283493</v>
      </c>
      <c r="CF1020" s="18">
        <f t="shared" si="537"/>
        <v>706.5</v>
      </c>
      <c r="CG1020" s="18"/>
      <c r="CZ1020" s="18">
        <f t="shared" si="538"/>
        <v>1715284.5542935687</v>
      </c>
      <c r="DC1020" s="18">
        <f t="shared" si="528"/>
        <v>9679.6396647918518</v>
      </c>
      <c r="DD1020" s="17">
        <f t="shared" si="539"/>
        <v>1</v>
      </c>
      <c r="DE1020" s="17">
        <f t="shared" si="540"/>
        <v>1</v>
      </c>
      <c r="DF1020" s="17">
        <f t="shared" si="541"/>
        <v>1</v>
      </c>
      <c r="DG1020" s="17">
        <v>1</v>
      </c>
      <c r="DH1020" s="17">
        <v>1</v>
      </c>
      <c r="DI1020" s="17">
        <v>1</v>
      </c>
      <c r="DJ1020" s="20" t="s">
        <v>981</v>
      </c>
      <c r="DK1020" s="45"/>
      <c r="DL1020" s="46"/>
      <c r="DN1020" s="46"/>
      <c r="DO1020" s="46"/>
      <c r="DP1020" s="46"/>
      <c r="DU1020" s="48"/>
    </row>
    <row r="1021" spans="1:125" x14ac:dyDescent="0.2">
      <c r="A1021" s="15" t="s">
        <v>105</v>
      </c>
      <c r="B1021" s="10" t="s">
        <v>1121</v>
      </c>
      <c r="C1021" s="11">
        <f t="shared" si="522"/>
        <v>9.6179859089651565</v>
      </c>
      <c r="D1021" s="11">
        <f t="shared" si="544"/>
        <v>0</v>
      </c>
      <c r="E1021" s="11">
        <f t="shared" si="544"/>
        <v>0</v>
      </c>
      <c r="F1021" s="11">
        <f t="shared" si="544"/>
        <v>83</v>
      </c>
      <c r="G1021" s="11">
        <f t="shared" si="544"/>
        <v>5</v>
      </c>
      <c r="H1021" s="11">
        <f t="shared" si="544"/>
        <v>0</v>
      </c>
      <c r="I1021" s="11">
        <f t="shared" si="544"/>
        <v>0</v>
      </c>
      <c r="J1021" s="11">
        <f t="shared" si="543"/>
        <v>0</v>
      </c>
      <c r="K1021" s="11">
        <f t="shared" si="543"/>
        <v>0</v>
      </c>
      <c r="L1021" s="11">
        <f t="shared" si="543"/>
        <v>0</v>
      </c>
      <c r="M1021" s="11">
        <f t="shared" si="543"/>
        <v>0</v>
      </c>
      <c r="N1021" s="11">
        <f t="shared" si="543"/>
        <v>0</v>
      </c>
      <c r="O1021" s="11">
        <f t="shared" si="543"/>
        <v>0</v>
      </c>
      <c r="P1021" s="11">
        <f t="shared" si="517"/>
        <v>0</v>
      </c>
      <c r="Q1021" s="11">
        <f t="shared" si="517"/>
        <v>0</v>
      </c>
      <c r="R1021" s="11">
        <f t="shared" si="517"/>
        <v>0</v>
      </c>
      <c r="S1021" s="11">
        <f t="shared" si="517"/>
        <v>0</v>
      </c>
      <c r="T1021" s="11">
        <f t="shared" si="517"/>
        <v>1225.2211349000193</v>
      </c>
      <c r="U1021" s="40">
        <f t="shared" si="523"/>
        <v>0.26075219024795288</v>
      </c>
      <c r="V1021" s="11">
        <f t="shared" si="529"/>
        <v>27.110893352931576</v>
      </c>
      <c r="W1021" s="11">
        <f t="shared" si="529"/>
        <v>935609.4891380273</v>
      </c>
      <c r="X1021" s="11">
        <f t="shared" si="529"/>
        <v>22544.806967181379</v>
      </c>
      <c r="Y1021" s="11">
        <f t="shared" si="529"/>
        <v>30461.666666666653</v>
      </c>
      <c r="Z1021" s="11">
        <f t="shared" si="529"/>
        <v>1.3511611215394259</v>
      </c>
      <c r="AA1021" s="11">
        <f t="shared" si="529"/>
        <v>27.633765577640702</v>
      </c>
      <c r="AB1021" s="11">
        <f t="shared" si="529"/>
        <v>780</v>
      </c>
      <c r="AC1021" s="11">
        <f t="shared" si="524"/>
        <v>0</v>
      </c>
      <c r="AD1021" s="11">
        <f t="shared" si="524"/>
        <v>0</v>
      </c>
      <c r="AE1021" s="11">
        <f t="shared" si="524"/>
        <v>0</v>
      </c>
      <c r="AF1021" s="11">
        <f t="shared" si="524"/>
        <v>0</v>
      </c>
      <c r="AG1021" s="11">
        <f t="shared" si="521"/>
        <v>0</v>
      </c>
      <c r="AH1021" s="11">
        <f t="shared" si="521"/>
        <v>0</v>
      </c>
      <c r="AI1021" s="11">
        <f t="shared" si="521"/>
        <v>0</v>
      </c>
      <c r="AJ1021" s="11">
        <f t="shared" si="521"/>
        <v>0</v>
      </c>
      <c r="AK1021" s="11">
        <f t="shared" si="521"/>
        <v>0</v>
      </c>
      <c r="AL1021" s="11">
        <f t="shared" si="521"/>
        <v>0</v>
      </c>
      <c r="AM1021" s="11">
        <f t="shared" si="521"/>
        <v>0</v>
      </c>
      <c r="AN1021" s="11">
        <f t="shared" si="521"/>
        <v>0</v>
      </c>
      <c r="AO1021" s="11">
        <f t="shared" si="521"/>
        <v>0</v>
      </c>
      <c r="AP1021" s="11">
        <f t="shared" si="542"/>
        <v>0</v>
      </c>
      <c r="AQ1021" s="11">
        <f t="shared" si="542"/>
        <v>0</v>
      </c>
      <c r="AR1021" s="11">
        <f t="shared" si="542"/>
        <v>0</v>
      </c>
      <c r="AS1021" s="11">
        <f t="shared" si="542"/>
        <v>0</v>
      </c>
      <c r="AT1021" s="11">
        <f t="shared" si="542"/>
        <v>0</v>
      </c>
      <c r="AU1021" s="11">
        <f t="shared" si="542"/>
        <v>0</v>
      </c>
      <c r="AV1021" s="11">
        <f t="shared" si="542"/>
        <v>1871218.9782760546</v>
      </c>
      <c r="AW1021" s="11">
        <f t="shared" si="542"/>
        <v>0</v>
      </c>
      <c r="AX1021" s="11">
        <f t="shared" si="542"/>
        <v>0</v>
      </c>
      <c r="AY1021" s="11">
        <f t="shared" si="513"/>
        <v>9556.7248522201498</v>
      </c>
      <c r="AZ1021" s="11">
        <f t="shared" si="513"/>
        <v>1</v>
      </c>
      <c r="BA1021" s="11">
        <f t="shared" si="513"/>
        <v>1</v>
      </c>
      <c r="BB1021" s="11">
        <f t="shared" si="513"/>
        <v>1</v>
      </c>
      <c r="BC1021" s="11">
        <f t="shared" si="513"/>
        <v>1</v>
      </c>
      <c r="BD1021" s="11">
        <f t="shared" si="513"/>
        <v>1</v>
      </c>
      <c r="BE1021" s="11">
        <f t="shared" si="513"/>
        <v>1</v>
      </c>
      <c r="BF1021" s="15" t="str">
        <f t="shared" si="525"/>
        <v>ČSN 42 5715</v>
      </c>
      <c r="BG1021" s="44">
        <v>9.6179859089651565</v>
      </c>
      <c r="BJ1021" s="17">
        <f t="shared" si="526"/>
        <v>83</v>
      </c>
      <c r="BK1021" s="17">
        <f t="shared" si="527"/>
        <v>5</v>
      </c>
      <c r="BX1021" s="18">
        <f t="shared" si="530"/>
        <v>1225.2211349000193</v>
      </c>
      <c r="BY1021" s="42">
        <v>0.26075219024795288</v>
      </c>
      <c r="BZ1021" s="43">
        <f t="shared" si="531"/>
        <v>27.110893352931576</v>
      </c>
      <c r="CA1021" s="18">
        <f t="shared" si="532"/>
        <v>935609.4891380273</v>
      </c>
      <c r="CB1021" s="18">
        <f t="shared" si="533"/>
        <v>22544.806967181379</v>
      </c>
      <c r="CC1021" s="18">
        <f t="shared" si="534"/>
        <v>30461.666666666653</v>
      </c>
      <c r="CD1021" s="25">
        <f t="shared" si="535"/>
        <v>1.3511611215394259</v>
      </c>
      <c r="CE1021" s="26">
        <f t="shared" si="536"/>
        <v>27.633765577640702</v>
      </c>
      <c r="CF1021" s="18">
        <f t="shared" si="537"/>
        <v>780</v>
      </c>
      <c r="CG1021" s="18"/>
      <c r="CZ1021" s="18">
        <f t="shared" si="538"/>
        <v>1871218.9782760546</v>
      </c>
      <c r="DC1021" s="18">
        <f t="shared" si="528"/>
        <v>9556.7248522201498</v>
      </c>
      <c r="DD1021" s="17">
        <f t="shared" si="539"/>
        <v>1</v>
      </c>
      <c r="DE1021" s="17">
        <f t="shared" si="540"/>
        <v>1</v>
      </c>
      <c r="DF1021" s="17">
        <f t="shared" si="541"/>
        <v>1</v>
      </c>
      <c r="DG1021" s="17">
        <v>1</v>
      </c>
      <c r="DH1021" s="17">
        <v>1</v>
      </c>
      <c r="DI1021" s="17">
        <v>1</v>
      </c>
      <c r="DJ1021" s="20" t="s">
        <v>981</v>
      </c>
      <c r="DK1021" s="45"/>
      <c r="DL1021" s="46"/>
      <c r="DN1021" s="46"/>
      <c r="DO1021" s="46"/>
      <c r="DP1021" s="46"/>
      <c r="DU1021" s="48"/>
    </row>
    <row r="1022" spans="1:125" x14ac:dyDescent="0.2">
      <c r="A1022" s="15" t="s">
        <v>105</v>
      </c>
      <c r="B1022" s="10" t="s">
        <v>1122</v>
      </c>
      <c r="C1022" s="11">
        <f t="shared" si="522"/>
        <v>10.5119653684523</v>
      </c>
      <c r="D1022" s="11">
        <f t="shared" si="544"/>
        <v>0</v>
      </c>
      <c r="E1022" s="11">
        <f t="shared" si="544"/>
        <v>0</v>
      </c>
      <c r="F1022" s="11">
        <f t="shared" si="544"/>
        <v>83</v>
      </c>
      <c r="G1022" s="11">
        <f t="shared" si="544"/>
        <v>5.5</v>
      </c>
      <c r="H1022" s="11">
        <f t="shared" si="544"/>
        <v>0</v>
      </c>
      <c r="I1022" s="11">
        <f t="shared" si="544"/>
        <v>0</v>
      </c>
      <c r="J1022" s="11">
        <f t="shared" si="543"/>
        <v>0</v>
      </c>
      <c r="K1022" s="11">
        <f t="shared" si="543"/>
        <v>0</v>
      </c>
      <c r="L1022" s="11">
        <f t="shared" si="543"/>
        <v>0</v>
      </c>
      <c r="M1022" s="11">
        <f t="shared" si="543"/>
        <v>0</v>
      </c>
      <c r="N1022" s="11">
        <f t="shared" si="543"/>
        <v>0</v>
      </c>
      <c r="O1022" s="11">
        <f t="shared" si="543"/>
        <v>0</v>
      </c>
      <c r="P1022" s="11">
        <f t="shared" si="517"/>
        <v>0</v>
      </c>
      <c r="Q1022" s="11">
        <f t="shared" si="517"/>
        <v>0</v>
      </c>
      <c r="R1022" s="11">
        <f t="shared" si="517"/>
        <v>0</v>
      </c>
      <c r="S1022" s="11">
        <f t="shared" si="517"/>
        <v>0</v>
      </c>
      <c r="T1022" s="11">
        <f t="shared" si="517"/>
        <v>1339.1038685926494</v>
      </c>
      <c r="U1022" s="40">
        <f t="shared" si="523"/>
        <v>0.26075219024795288</v>
      </c>
      <c r="V1022" s="11">
        <f t="shared" si="529"/>
        <v>24.805274856641208</v>
      </c>
      <c r="W1022" s="11">
        <f t="shared" si="529"/>
        <v>1010437.5628449409</v>
      </c>
      <c r="X1022" s="11">
        <f t="shared" si="529"/>
        <v>24347.893080600985</v>
      </c>
      <c r="Y1022" s="11">
        <f t="shared" si="529"/>
        <v>33089.833333333328</v>
      </c>
      <c r="Z1022" s="11">
        <f t="shared" si="529"/>
        <v>1.3590429867501523</v>
      </c>
      <c r="AA1022" s="11">
        <f t="shared" si="529"/>
        <v>27.469301046804958</v>
      </c>
      <c r="AB1022" s="11">
        <f t="shared" si="529"/>
        <v>852.50000000000011</v>
      </c>
      <c r="AC1022" s="11">
        <f t="shared" si="524"/>
        <v>0</v>
      </c>
      <c r="AD1022" s="11">
        <f t="shared" si="524"/>
        <v>0</v>
      </c>
      <c r="AE1022" s="11">
        <f t="shared" si="524"/>
        <v>0</v>
      </c>
      <c r="AF1022" s="11">
        <f t="shared" si="524"/>
        <v>0</v>
      </c>
      <c r="AG1022" s="11">
        <f t="shared" si="521"/>
        <v>0</v>
      </c>
      <c r="AH1022" s="11">
        <f t="shared" si="521"/>
        <v>0</v>
      </c>
      <c r="AI1022" s="11">
        <f t="shared" si="521"/>
        <v>0</v>
      </c>
      <c r="AJ1022" s="11">
        <f t="shared" si="521"/>
        <v>0</v>
      </c>
      <c r="AK1022" s="11">
        <f t="shared" si="521"/>
        <v>0</v>
      </c>
      <c r="AL1022" s="11">
        <f t="shared" si="521"/>
        <v>0</v>
      </c>
      <c r="AM1022" s="11">
        <f t="shared" si="521"/>
        <v>0</v>
      </c>
      <c r="AN1022" s="11">
        <f t="shared" si="521"/>
        <v>0</v>
      </c>
      <c r="AO1022" s="11">
        <f t="shared" si="521"/>
        <v>0</v>
      </c>
      <c r="AP1022" s="11">
        <f t="shared" si="542"/>
        <v>0</v>
      </c>
      <c r="AQ1022" s="11">
        <f t="shared" si="542"/>
        <v>0</v>
      </c>
      <c r="AR1022" s="11">
        <f t="shared" si="542"/>
        <v>0</v>
      </c>
      <c r="AS1022" s="11">
        <f t="shared" si="542"/>
        <v>0</v>
      </c>
      <c r="AT1022" s="11">
        <f t="shared" si="542"/>
        <v>0</v>
      </c>
      <c r="AU1022" s="11">
        <f t="shared" si="542"/>
        <v>0</v>
      </c>
      <c r="AV1022" s="11">
        <f t="shared" si="542"/>
        <v>2020875.1256898819</v>
      </c>
      <c r="AW1022" s="11">
        <f t="shared" si="542"/>
        <v>0</v>
      </c>
      <c r="AX1022" s="11">
        <f t="shared" si="542"/>
        <v>0</v>
      </c>
      <c r="AY1022" s="11">
        <f t="shared" si="513"/>
        <v>9434.5954378118477</v>
      </c>
      <c r="AZ1022" s="11">
        <f t="shared" si="513"/>
        <v>1</v>
      </c>
      <c r="BA1022" s="11">
        <f t="shared" si="513"/>
        <v>1</v>
      </c>
      <c r="BB1022" s="11">
        <f t="shared" si="513"/>
        <v>1</v>
      </c>
      <c r="BC1022" s="11">
        <f t="shared" si="513"/>
        <v>1</v>
      </c>
      <c r="BD1022" s="11">
        <f t="shared" si="513"/>
        <v>1</v>
      </c>
      <c r="BE1022" s="11">
        <f t="shared" si="513"/>
        <v>1</v>
      </c>
      <c r="BF1022" s="15" t="str">
        <f t="shared" si="525"/>
        <v>ČSN 42 5715</v>
      </c>
      <c r="BG1022" s="44">
        <v>10.5119653684523</v>
      </c>
      <c r="BJ1022" s="17">
        <f t="shared" si="526"/>
        <v>83</v>
      </c>
      <c r="BK1022" s="17">
        <f t="shared" si="527"/>
        <v>5.5</v>
      </c>
      <c r="BX1022" s="18">
        <f t="shared" si="530"/>
        <v>1339.1038685926494</v>
      </c>
      <c r="BY1022" s="42">
        <v>0.26075219024795288</v>
      </c>
      <c r="BZ1022" s="43">
        <f t="shared" si="531"/>
        <v>24.805274856641208</v>
      </c>
      <c r="CA1022" s="18">
        <f t="shared" si="532"/>
        <v>1010437.5628449409</v>
      </c>
      <c r="CB1022" s="18">
        <f t="shared" si="533"/>
        <v>24347.893080600985</v>
      </c>
      <c r="CC1022" s="18">
        <f t="shared" si="534"/>
        <v>33089.833333333328</v>
      </c>
      <c r="CD1022" s="25">
        <f t="shared" si="535"/>
        <v>1.3590429867501523</v>
      </c>
      <c r="CE1022" s="26">
        <f t="shared" si="536"/>
        <v>27.469301046804958</v>
      </c>
      <c r="CF1022" s="18">
        <f t="shared" si="537"/>
        <v>852.50000000000011</v>
      </c>
      <c r="CG1022" s="18"/>
      <c r="CZ1022" s="18">
        <f t="shared" si="538"/>
        <v>2020875.1256898819</v>
      </c>
      <c r="DC1022" s="18">
        <f t="shared" si="528"/>
        <v>9434.5954378118477</v>
      </c>
      <c r="DD1022" s="17">
        <f t="shared" si="539"/>
        <v>1</v>
      </c>
      <c r="DE1022" s="17">
        <f t="shared" si="540"/>
        <v>1</v>
      </c>
      <c r="DF1022" s="17">
        <f t="shared" si="541"/>
        <v>1</v>
      </c>
      <c r="DG1022" s="17">
        <v>1</v>
      </c>
      <c r="DH1022" s="17">
        <v>1</v>
      </c>
      <c r="DI1022" s="17">
        <v>1</v>
      </c>
      <c r="DJ1022" s="20" t="s">
        <v>981</v>
      </c>
      <c r="DK1022" s="45"/>
      <c r="DL1022" s="46"/>
      <c r="DN1022" s="46"/>
      <c r="DO1022" s="46"/>
      <c r="DP1022" s="46"/>
      <c r="DU1022" s="48"/>
    </row>
    <row r="1023" spans="1:125" x14ac:dyDescent="0.2">
      <c r="A1023" s="15" t="s">
        <v>105</v>
      </c>
      <c r="B1023" s="10" t="s">
        <v>1123</v>
      </c>
      <c r="C1023" s="11">
        <f t="shared" si="522"/>
        <v>11.393614076774101</v>
      </c>
      <c r="D1023" s="11">
        <f t="shared" si="544"/>
        <v>0</v>
      </c>
      <c r="E1023" s="11">
        <f t="shared" si="544"/>
        <v>0</v>
      </c>
      <c r="F1023" s="11">
        <f t="shared" si="544"/>
        <v>83</v>
      </c>
      <c r="G1023" s="11">
        <f t="shared" si="544"/>
        <v>6</v>
      </c>
      <c r="H1023" s="11">
        <f t="shared" si="544"/>
        <v>0</v>
      </c>
      <c r="I1023" s="11">
        <f t="shared" si="544"/>
        <v>0</v>
      </c>
      <c r="J1023" s="11">
        <f t="shared" si="543"/>
        <v>0</v>
      </c>
      <c r="K1023" s="11">
        <f t="shared" si="543"/>
        <v>0</v>
      </c>
      <c r="L1023" s="11">
        <f t="shared" si="543"/>
        <v>0</v>
      </c>
      <c r="M1023" s="11">
        <f t="shared" si="543"/>
        <v>0</v>
      </c>
      <c r="N1023" s="11">
        <f t="shared" si="543"/>
        <v>0</v>
      </c>
      <c r="O1023" s="11">
        <f t="shared" si="543"/>
        <v>0</v>
      </c>
      <c r="P1023" s="11">
        <f t="shared" si="517"/>
        <v>0</v>
      </c>
      <c r="Q1023" s="11">
        <f t="shared" si="517"/>
        <v>0</v>
      </c>
      <c r="R1023" s="11">
        <f t="shared" si="517"/>
        <v>0</v>
      </c>
      <c r="S1023" s="11">
        <f t="shared" si="517"/>
        <v>0</v>
      </c>
      <c r="T1023" s="11">
        <f t="shared" si="517"/>
        <v>1451.4158059584845</v>
      </c>
      <c r="U1023" s="40">
        <f t="shared" si="523"/>
        <v>0.26075219024795288</v>
      </c>
      <c r="V1023" s="11">
        <f t="shared" si="529"/>
        <v>22.885819064163016</v>
      </c>
      <c r="W1023" s="11">
        <f t="shared" si="529"/>
        <v>1082211.9103177949</v>
      </c>
      <c r="X1023" s="11">
        <f t="shared" si="529"/>
        <v>26077.395429344455</v>
      </c>
      <c r="Y1023" s="11">
        <f t="shared" si="529"/>
        <v>35646</v>
      </c>
      <c r="Z1023" s="11">
        <f t="shared" si="529"/>
        <v>1.3669309918845711</v>
      </c>
      <c r="AA1023" s="11">
        <f t="shared" si="529"/>
        <v>27.306134841826292</v>
      </c>
      <c r="AB1023" s="11">
        <f t="shared" si="529"/>
        <v>924</v>
      </c>
      <c r="AC1023" s="11">
        <f t="shared" si="524"/>
        <v>0</v>
      </c>
      <c r="AD1023" s="11">
        <f t="shared" si="524"/>
        <v>0</v>
      </c>
      <c r="AE1023" s="11">
        <f t="shared" si="524"/>
        <v>0</v>
      </c>
      <c r="AF1023" s="11">
        <f t="shared" si="524"/>
        <v>0</v>
      </c>
      <c r="AG1023" s="11">
        <f t="shared" si="521"/>
        <v>0</v>
      </c>
      <c r="AH1023" s="11">
        <f t="shared" si="521"/>
        <v>0</v>
      </c>
      <c r="AI1023" s="11">
        <f t="shared" si="521"/>
        <v>0</v>
      </c>
      <c r="AJ1023" s="11">
        <f t="shared" si="521"/>
        <v>0</v>
      </c>
      <c r="AK1023" s="11">
        <f t="shared" si="521"/>
        <v>0</v>
      </c>
      <c r="AL1023" s="11">
        <f t="shared" si="521"/>
        <v>0</v>
      </c>
      <c r="AM1023" s="11">
        <f t="shared" si="521"/>
        <v>0</v>
      </c>
      <c r="AN1023" s="11">
        <f t="shared" si="521"/>
        <v>0</v>
      </c>
      <c r="AO1023" s="11">
        <f t="shared" si="521"/>
        <v>0</v>
      </c>
      <c r="AP1023" s="11">
        <f t="shared" si="542"/>
        <v>0</v>
      </c>
      <c r="AQ1023" s="11">
        <f t="shared" si="542"/>
        <v>0</v>
      </c>
      <c r="AR1023" s="11">
        <f t="shared" si="542"/>
        <v>0</v>
      </c>
      <c r="AS1023" s="11">
        <f t="shared" si="542"/>
        <v>0</v>
      </c>
      <c r="AT1023" s="11">
        <f t="shared" si="542"/>
        <v>0</v>
      </c>
      <c r="AU1023" s="11">
        <f t="shared" si="542"/>
        <v>0</v>
      </c>
      <c r="AV1023" s="11">
        <f t="shared" si="542"/>
        <v>2164423.8206355898</v>
      </c>
      <c r="AW1023" s="11">
        <f t="shared" si="542"/>
        <v>0</v>
      </c>
      <c r="AX1023" s="11">
        <f t="shared" si="542"/>
        <v>0</v>
      </c>
      <c r="AY1023" s="11">
        <f t="shared" si="513"/>
        <v>9313.2514215669416</v>
      </c>
      <c r="AZ1023" s="11">
        <f t="shared" si="513"/>
        <v>1</v>
      </c>
      <c r="BA1023" s="11">
        <f t="shared" si="513"/>
        <v>1</v>
      </c>
      <c r="BB1023" s="11">
        <f t="shared" si="513"/>
        <v>1</v>
      </c>
      <c r="BC1023" s="11">
        <f t="shared" si="513"/>
        <v>1</v>
      </c>
      <c r="BD1023" s="11">
        <f t="shared" si="513"/>
        <v>1</v>
      </c>
      <c r="BE1023" s="11">
        <f t="shared" si="513"/>
        <v>1</v>
      </c>
      <c r="BF1023" s="15" t="str">
        <f t="shared" si="525"/>
        <v>ČSN 42 5715</v>
      </c>
      <c r="BG1023" s="44">
        <v>11.393614076774101</v>
      </c>
      <c r="BJ1023" s="17">
        <f t="shared" si="526"/>
        <v>83</v>
      </c>
      <c r="BK1023" s="17">
        <f t="shared" si="527"/>
        <v>6</v>
      </c>
      <c r="BX1023" s="18">
        <f t="shared" si="530"/>
        <v>1451.4158059584845</v>
      </c>
      <c r="BY1023" s="42">
        <v>0.26075219024795288</v>
      </c>
      <c r="BZ1023" s="43">
        <f t="shared" si="531"/>
        <v>22.885819064163016</v>
      </c>
      <c r="CA1023" s="18">
        <f t="shared" si="532"/>
        <v>1082211.9103177949</v>
      </c>
      <c r="CB1023" s="18">
        <f t="shared" si="533"/>
        <v>26077.395429344455</v>
      </c>
      <c r="CC1023" s="18">
        <f t="shared" si="534"/>
        <v>35646</v>
      </c>
      <c r="CD1023" s="25">
        <f t="shared" si="535"/>
        <v>1.3669309918845711</v>
      </c>
      <c r="CE1023" s="26">
        <f t="shared" si="536"/>
        <v>27.306134841826292</v>
      </c>
      <c r="CF1023" s="18">
        <f t="shared" si="537"/>
        <v>924</v>
      </c>
      <c r="CG1023" s="18"/>
      <c r="CZ1023" s="18">
        <f t="shared" si="538"/>
        <v>2164423.8206355898</v>
      </c>
      <c r="DC1023" s="18">
        <f t="shared" si="528"/>
        <v>9313.2514215669416</v>
      </c>
      <c r="DD1023" s="17">
        <f t="shared" si="539"/>
        <v>1</v>
      </c>
      <c r="DE1023" s="17">
        <f t="shared" si="540"/>
        <v>1</v>
      </c>
      <c r="DF1023" s="17">
        <f t="shared" si="541"/>
        <v>1</v>
      </c>
      <c r="DG1023" s="17">
        <v>1</v>
      </c>
      <c r="DH1023" s="17">
        <v>1</v>
      </c>
      <c r="DI1023" s="17">
        <v>1</v>
      </c>
      <c r="DJ1023" s="20" t="s">
        <v>981</v>
      </c>
      <c r="DK1023" s="45"/>
      <c r="DL1023" s="46"/>
      <c r="DN1023" s="46"/>
      <c r="DO1023" s="46"/>
      <c r="DP1023" s="46"/>
      <c r="DU1023" s="48"/>
    </row>
    <row r="1024" spans="1:125" x14ac:dyDescent="0.2">
      <c r="A1024" s="15" t="s">
        <v>105</v>
      </c>
      <c r="B1024" s="10" t="s">
        <v>1124</v>
      </c>
      <c r="C1024" s="11">
        <f t="shared" si="522"/>
        <v>12.26293203393057</v>
      </c>
      <c r="D1024" s="11">
        <f t="shared" si="544"/>
        <v>0</v>
      </c>
      <c r="E1024" s="11">
        <f t="shared" si="544"/>
        <v>0</v>
      </c>
      <c r="F1024" s="11">
        <f t="shared" si="544"/>
        <v>83</v>
      </c>
      <c r="G1024" s="11">
        <f t="shared" si="544"/>
        <v>6.5</v>
      </c>
      <c r="H1024" s="11">
        <f t="shared" si="544"/>
        <v>0</v>
      </c>
      <c r="I1024" s="11">
        <f t="shared" si="544"/>
        <v>0</v>
      </c>
      <c r="J1024" s="11">
        <f t="shared" si="543"/>
        <v>0</v>
      </c>
      <c r="K1024" s="11">
        <f t="shared" si="543"/>
        <v>0</v>
      </c>
      <c r="L1024" s="11">
        <f t="shared" si="543"/>
        <v>0</v>
      </c>
      <c r="M1024" s="11">
        <f t="shared" si="543"/>
        <v>0</v>
      </c>
      <c r="N1024" s="11">
        <f t="shared" si="543"/>
        <v>0</v>
      </c>
      <c r="O1024" s="11">
        <f t="shared" si="543"/>
        <v>0</v>
      </c>
      <c r="P1024" s="11">
        <f t="shared" si="517"/>
        <v>0</v>
      </c>
      <c r="Q1024" s="11">
        <f t="shared" si="517"/>
        <v>0</v>
      </c>
      <c r="R1024" s="11">
        <f t="shared" si="517"/>
        <v>0</v>
      </c>
      <c r="S1024" s="11">
        <f t="shared" si="517"/>
        <v>0</v>
      </c>
      <c r="T1024" s="11">
        <f t="shared" si="517"/>
        <v>1562.1569469975245</v>
      </c>
      <c r="U1024" s="40">
        <f t="shared" si="523"/>
        <v>0.26075219024795288</v>
      </c>
      <c r="V1024" s="11">
        <f t="shared" si="529"/>
        <v>21.263445767005159</v>
      </c>
      <c r="W1024" s="11">
        <f t="shared" si="529"/>
        <v>1151016.7655096136</v>
      </c>
      <c r="X1024" s="11">
        <f t="shared" si="529"/>
        <v>27735.343747219606</v>
      </c>
      <c r="Y1024" s="11">
        <f t="shared" si="529"/>
        <v>38131.166666666657</v>
      </c>
      <c r="Z1024" s="11">
        <f t="shared" si="529"/>
        <v>1.3748222129206242</v>
      </c>
      <c r="AA1024" s="11">
        <f t="shared" si="529"/>
        <v>27.144290375694112</v>
      </c>
      <c r="AB1024" s="11">
        <f t="shared" si="529"/>
        <v>994.49999999999989</v>
      </c>
      <c r="AC1024" s="11">
        <f t="shared" si="524"/>
        <v>0</v>
      </c>
      <c r="AD1024" s="11">
        <f t="shared" si="524"/>
        <v>0</v>
      </c>
      <c r="AE1024" s="11">
        <f t="shared" si="524"/>
        <v>0</v>
      </c>
      <c r="AF1024" s="11">
        <f t="shared" si="524"/>
        <v>0</v>
      </c>
      <c r="AG1024" s="11">
        <f t="shared" si="521"/>
        <v>0</v>
      </c>
      <c r="AH1024" s="11">
        <f t="shared" si="521"/>
        <v>0</v>
      </c>
      <c r="AI1024" s="11">
        <f t="shared" si="521"/>
        <v>0</v>
      </c>
      <c r="AJ1024" s="11">
        <f t="shared" si="521"/>
        <v>0</v>
      </c>
      <c r="AK1024" s="11">
        <f t="shared" si="521"/>
        <v>0</v>
      </c>
      <c r="AL1024" s="11">
        <f t="shared" si="521"/>
        <v>0</v>
      </c>
      <c r="AM1024" s="11">
        <f t="shared" si="521"/>
        <v>0</v>
      </c>
      <c r="AN1024" s="11">
        <f t="shared" si="521"/>
        <v>0</v>
      </c>
      <c r="AO1024" s="11">
        <f t="shared" si="521"/>
        <v>0</v>
      </c>
      <c r="AP1024" s="11">
        <f t="shared" si="542"/>
        <v>0</v>
      </c>
      <c r="AQ1024" s="11">
        <f t="shared" si="542"/>
        <v>0</v>
      </c>
      <c r="AR1024" s="11">
        <f t="shared" si="542"/>
        <v>0</v>
      </c>
      <c r="AS1024" s="11">
        <f t="shared" si="542"/>
        <v>0</v>
      </c>
      <c r="AT1024" s="11">
        <f t="shared" si="542"/>
        <v>0</v>
      </c>
      <c r="AU1024" s="11">
        <f t="shared" si="542"/>
        <v>0</v>
      </c>
      <c r="AV1024" s="11">
        <f t="shared" si="542"/>
        <v>2302033.5310192271</v>
      </c>
      <c r="AW1024" s="11">
        <f t="shared" si="542"/>
        <v>0</v>
      </c>
      <c r="AX1024" s="11">
        <f t="shared" si="542"/>
        <v>0</v>
      </c>
      <c r="AY1024" s="11">
        <f t="shared" si="513"/>
        <v>9192.6928034854336</v>
      </c>
      <c r="AZ1024" s="11">
        <f t="shared" si="513"/>
        <v>1</v>
      </c>
      <c r="BA1024" s="11">
        <f t="shared" si="513"/>
        <v>1</v>
      </c>
      <c r="BB1024" s="11">
        <f t="shared" si="513"/>
        <v>1</v>
      </c>
      <c r="BC1024" s="11">
        <f t="shared" si="513"/>
        <v>1</v>
      </c>
      <c r="BD1024" s="11">
        <f t="shared" si="513"/>
        <v>1</v>
      </c>
      <c r="BE1024" s="11">
        <f t="shared" si="513"/>
        <v>1</v>
      </c>
      <c r="BF1024" s="15" t="str">
        <f t="shared" si="525"/>
        <v>ČSN 42 5715</v>
      </c>
      <c r="BG1024" s="44">
        <v>12.26293203393057</v>
      </c>
      <c r="BJ1024" s="17">
        <f t="shared" si="526"/>
        <v>83</v>
      </c>
      <c r="BK1024" s="17">
        <f t="shared" si="527"/>
        <v>6.5</v>
      </c>
      <c r="BX1024" s="18">
        <f t="shared" si="530"/>
        <v>1562.1569469975245</v>
      </c>
      <c r="BY1024" s="42">
        <v>0.26075219024795288</v>
      </c>
      <c r="BZ1024" s="43">
        <f t="shared" si="531"/>
        <v>21.263445767005159</v>
      </c>
      <c r="CA1024" s="18">
        <f t="shared" si="532"/>
        <v>1151016.7655096136</v>
      </c>
      <c r="CB1024" s="18">
        <f t="shared" si="533"/>
        <v>27735.343747219606</v>
      </c>
      <c r="CC1024" s="18">
        <f t="shared" si="534"/>
        <v>38131.166666666657</v>
      </c>
      <c r="CD1024" s="25">
        <f t="shared" si="535"/>
        <v>1.3748222129206242</v>
      </c>
      <c r="CE1024" s="26">
        <f t="shared" si="536"/>
        <v>27.144290375694112</v>
      </c>
      <c r="CF1024" s="18">
        <f t="shared" si="537"/>
        <v>994.49999999999989</v>
      </c>
      <c r="CG1024" s="18"/>
      <c r="CZ1024" s="18">
        <f t="shared" si="538"/>
        <v>2302033.5310192271</v>
      </c>
      <c r="DC1024" s="18">
        <f t="shared" si="528"/>
        <v>9192.6928034854336</v>
      </c>
      <c r="DD1024" s="17">
        <f t="shared" si="539"/>
        <v>1</v>
      </c>
      <c r="DE1024" s="17">
        <f t="shared" si="540"/>
        <v>1</v>
      </c>
      <c r="DF1024" s="17">
        <f t="shared" si="541"/>
        <v>1</v>
      </c>
      <c r="DG1024" s="17">
        <v>1</v>
      </c>
      <c r="DH1024" s="17">
        <v>1</v>
      </c>
      <c r="DI1024" s="17">
        <v>1</v>
      </c>
      <c r="DJ1024" s="20" t="s">
        <v>981</v>
      </c>
      <c r="DK1024" s="45"/>
      <c r="DL1024" s="46"/>
      <c r="DN1024" s="46"/>
      <c r="DO1024" s="46"/>
      <c r="DP1024" s="46"/>
      <c r="DU1024" s="48"/>
    </row>
    <row r="1025" spans="1:125" x14ac:dyDescent="0.2">
      <c r="A1025" s="15" t="s">
        <v>105</v>
      </c>
      <c r="B1025" s="10" t="s">
        <v>1125</v>
      </c>
      <c r="C1025" s="11">
        <f t="shared" si="522"/>
        <v>13.119919239921696</v>
      </c>
      <c r="D1025" s="11">
        <f t="shared" si="544"/>
        <v>0</v>
      </c>
      <c r="E1025" s="11">
        <f t="shared" si="544"/>
        <v>0</v>
      </c>
      <c r="F1025" s="11">
        <f t="shared" si="544"/>
        <v>83</v>
      </c>
      <c r="G1025" s="11">
        <f t="shared" si="544"/>
        <v>7</v>
      </c>
      <c r="H1025" s="11">
        <f t="shared" si="544"/>
        <v>0</v>
      </c>
      <c r="I1025" s="11">
        <f t="shared" si="544"/>
        <v>0</v>
      </c>
      <c r="J1025" s="11">
        <f t="shared" si="543"/>
        <v>0</v>
      </c>
      <c r="K1025" s="11">
        <f t="shared" si="543"/>
        <v>0</v>
      </c>
      <c r="L1025" s="11">
        <f t="shared" si="543"/>
        <v>0</v>
      </c>
      <c r="M1025" s="11">
        <f t="shared" si="543"/>
        <v>0</v>
      </c>
      <c r="N1025" s="11">
        <f t="shared" si="543"/>
        <v>0</v>
      </c>
      <c r="O1025" s="11">
        <f t="shared" si="543"/>
        <v>0</v>
      </c>
      <c r="P1025" s="11">
        <f t="shared" si="543"/>
        <v>0</v>
      </c>
      <c r="Q1025" s="11">
        <f t="shared" si="543"/>
        <v>0</v>
      </c>
      <c r="R1025" s="11">
        <f t="shared" si="543"/>
        <v>0</v>
      </c>
      <c r="S1025" s="11">
        <f t="shared" si="543"/>
        <v>0</v>
      </c>
      <c r="T1025" s="11">
        <f t="shared" si="543"/>
        <v>1671.32729170977</v>
      </c>
      <c r="U1025" s="40">
        <f t="shared" si="523"/>
        <v>0.26075219024795288</v>
      </c>
      <c r="V1025" s="11">
        <f t="shared" si="529"/>
        <v>19.874527082036305</v>
      </c>
      <c r="W1025" s="11">
        <f t="shared" si="529"/>
        <v>1216935.1842761762</v>
      </c>
      <c r="X1025" s="11">
        <f t="shared" si="529"/>
        <v>29323.739380148822</v>
      </c>
      <c r="Y1025" s="11">
        <f t="shared" si="529"/>
        <v>40546.333333333328</v>
      </c>
      <c r="Z1025" s="11">
        <f t="shared" si="529"/>
        <v>1.3827136030537028</v>
      </c>
      <c r="AA1025" s="11">
        <f t="shared" si="529"/>
        <v>26.983791431153627</v>
      </c>
      <c r="AB1025" s="11">
        <f t="shared" si="529"/>
        <v>1064</v>
      </c>
      <c r="AC1025" s="11">
        <f t="shared" si="524"/>
        <v>0</v>
      </c>
      <c r="AD1025" s="11">
        <f t="shared" si="524"/>
        <v>0</v>
      </c>
      <c r="AE1025" s="11">
        <f t="shared" si="524"/>
        <v>0</v>
      </c>
      <c r="AF1025" s="11">
        <f t="shared" si="524"/>
        <v>0</v>
      </c>
      <c r="AG1025" s="11">
        <f t="shared" si="521"/>
        <v>0</v>
      </c>
      <c r="AH1025" s="11">
        <f t="shared" si="521"/>
        <v>0</v>
      </c>
      <c r="AI1025" s="11">
        <f t="shared" si="521"/>
        <v>0</v>
      </c>
      <c r="AJ1025" s="11">
        <f t="shared" si="521"/>
        <v>0</v>
      </c>
      <c r="AK1025" s="11">
        <f t="shared" si="521"/>
        <v>0</v>
      </c>
      <c r="AL1025" s="11">
        <f t="shared" si="521"/>
        <v>0</v>
      </c>
      <c r="AM1025" s="11">
        <f t="shared" si="521"/>
        <v>0</v>
      </c>
      <c r="AN1025" s="11">
        <f t="shared" si="521"/>
        <v>0</v>
      </c>
      <c r="AO1025" s="11">
        <f t="shared" si="521"/>
        <v>0</v>
      </c>
      <c r="AP1025" s="11">
        <f t="shared" si="542"/>
        <v>0</v>
      </c>
      <c r="AQ1025" s="11">
        <f t="shared" si="542"/>
        <v>0</v>
      </c>
      <c r="AR1025" s="11">
        <f t="shared" si="542"/>
        <v>0</v>
      </c>
      <c r="AS1025" s="11">
        <f t="shared" si="542"/>
        <v>0</v>
      </c>
      <c r="AT1025" s="11">
        <f t="shared" si="542"/>
        <v>0</v>
      </c>
      <c r="AU1025" s="11">
        <f t="shared" si="542"/>
        <v>0</v>
      </c>
      <c r="AV1025" s="11">
        <f t="shared" si="542"/>
        <v>2433870.3685523523</v>
      </c>
      <c r="AW1025" s="11">
        <f t="shared" si="542"/>
        <v>0</v>
      </c>
      <c r="AX1025" s="11">
        <f t="shared" si="542"/>
        <v>0</v>
      </c>
      <c r="AY1025" s="11">
        <f t="shared" si="513"/>
        <v>9072.9195835673218</v>
      </c>
      <c r="AZ1025" s="11">
        <f t="shared" si="513"/>
        <v>1</v>
      </c>
      <c r="BA1025" s="11">
        <f t="shared" si="513"/>
        <v>1</v>
      </c>
      <c r="BB1025" s="11">
        <f t="shared" si="513"/>
        <v>1</v>
      </c>
      <c r="BC1025" s="11">
        <f t="shared" si="513"/>
        <v>1</v>
      </c>
      <c r="BD1025" s="11">
        <f t="shared" si="513"/>
        <v>1</v>
      </c>
      <c r="BE1025" s="11">
        <f t="shared" si="513"/>
        <v>1</v>
      </c>
      <c r="BF1025" s="15" t="str">
        <f t="shared" si="525"/>
        <v>ČSN 42 5715</v>
      </c>
      <c r="BG1025" s="44">
        <v>13.119919239921696</v>
      </c>
      <c r="BJ1025" s="17">
        <f t="shared" si="526"/>
        <v>83</v>
      </c>
      <c r="BK1025" s="17">
        <f t="shared" si="527"/>
        <v>7</v>
      </c>
      <c r="BX1025" s="18">
        <f t="shared" si="530"/>
        <v>1671.32729170977</v>
      </c>
      <c r="BY1025" s="42">
        <v>0.26075219024795288</v>
      </c>
      <c r="BZ1025" s="43">
        <f t="shared" si="531"/>
        <v>19.874527082036305</v>
      </c>
      <c r="CA1025" s="18">
        <f t="shared" si="532"/>
        <v>1216935.1842761762</v>
      </c>
      <c r="CB1025" s="18">
        <f t="shared" si="533"/>
        <v>29323.739380148822</v>
      </c>
      <c r="CC1025" s="18">
        <f t="shared" si="534"/>
        <v>40546.333333333328</v>
      </c>
      <c r="CD1025" s="25">
        <f t="shared" si="535"/>
        <v>1.3827136030537028</v>
      </c>
      <c r="CE1025" s="26">
        <f t="shared" si="536"/>
        <v>26.983791431153627</v>
      </c>
      <c r="CF1025" s="18">
        <f t="shared" si="537"/>
        <v>1064</v>
      </c>
      <c r="CG1025" s="18"/>
      <c r="CZ1025" s="18">
        <f t="shared" si="538"/>
        <v>2433870.3685523523</v>
      </c>
      <c r="DC1025" s="18">
        <f t="shared" si="528"/>
        <v>9072.9195835673218</v>
      </c>
      <c r="DD1025" s="17">
        <f t="shared" si="539"/>
        <v>1</v>
      </c>
      <c r="DE1025" s="17">
        <f t="shared" si="540"/>
        <v>1</v>
      </c>
      <c r="DF1025" s="17">
        <f t="shared" si="541"/>
        <v>1</v>
      </c>
      <c r="DG1025" s="17">
        <v>1</v>
      </c>
      <c r="DH1025" s="17">
        <v>1</v>
      </c>
      <c r="DI1025" s="17">
        <v>1</v>
      </c>
      <c r="DJ1025" s="20" t="s">
        <v>981</v>
      </c>
      <c r="DK1025" s="45"/>
      <c r="DL1025" s="46"/>
      <c r="DN1025" s="46"/>
      <c r="DO1025" s="46"/>
      <c r="DP1025" s="46"/>
      <c r="DU1025" s="48"/>
    </row>
    <row r="1026" spans="1:125" x14ac:dyDescent="0.2">
      <c r="A1026" s="15" t="s">
        <v>105</v>
      </c>
      <c r="B1026" s="10" t="s">
        <v>1126</v>
      </c>
      <c r="C1026" s="11">
        <f t="shared" si="522"/>
        <v>14.796901398407929</v>
      </c>
      <c r="D1026" s="11">
        <f t="shared" si="544"/>
        <v>0</v>
      </c>
      <c r="E1026" s="11">
        <f t="shared" si="544"/>
        <v>0</v>
      </c>
      <c r="F1026" s="11">
        <f t="shared" si="544"/>
        <v>83</v>
      </c>
      <c r="G1026" s="11">
        <f t="shared" si="544"/>
        <v>8</v>
      </c>
      <c r="H1026" s="11">
        <f t="shared" si="544"/>
        <v>0</v>
      </c>
      <c r="I1026" s="11">
        <f t="shared" si="544"/>
        <v>0</v>
      </c>
      <c r="J1026" s="11">
        <f t="shared" si="543"/>
        <v>0</v>
      </c>
      <c r="K1026" s="11">
        <f t="shared" si="543"/>
        <v>0</v>
      </c>
      <c r="L1026" s="11">
        <f t="shared" si="543"/>
        <v>0</v>
      </c>
      <c r="M1026" s="11">
        <f t="shared" si="543"/>
        <v>0</v>
      </c>
      <c r="N1026" s="11">
        <f t="shared" si="543"/>
        <v>0</v>
      </c>
      <c r="O1026" s="11">
        <f t="shared" si="543"/>
        <v>0</v>
      </c>
      <c r="P1026" s="11">
        <f t="shared" si="543"/>
        <v>0</v>
      </c>
      <c r="Q1026" s="11">
        <f t="shared" si="543"/>
        <v>0</v>
      </c>
      <c r="R1026" s="11">
        <f t="shared" si="543"/>
        <v>0</v>
      </c>
      <c r="S1026" s="11">
        <f t="shared" si="543"/>
        <v>0</v>
      </c>
      <c r="T1026" s="11">
        <f t="shared" si="543"/>
        <v>1884.9555921538758</v>
      </c>
      <c r="U1026" s="40">
        <f t="shared" si="523"/>
        <v>0.26075219024795288</v>
      </c>
      <c r="V1026" s="11">
        <f t="shared" si="529"/>
        <v>17.622080679405524</v>
      </c>
      <c r="W1026" s="11">
        <f t="shared" si="529"/>
        <v>1340439.0454704249</v>
      </c>
      <c r="X1026" s="11">
        <f t="shared" si="529"/>
        <v>32299.736035431924</v>
      </c>
      <c r="Y1026" s="11">
        <f t="shared" si="529"/>
        <v>45170.666666666657</v>
      </c>
      <c r="Z1026" s="11">
        <f t="shared" si="529"/>
        <v>1.3984840810189803</v>
      </c>
      <c r="AA1026" s="11">
        <f t="shared" si="529"/>
        <v>26.666927082061779</v>
      </c>
      <c r="AB1026" s="11">
        <f t="shared" si="529"/>
        <v>1200</v>
      </c>
      <c r="AC1026" s="11">
        <f t="shared" si="524"/>
        <v>0</v>
      </c>
      <c r="AD1026" s="11">
        <f t="shared" si="524"/>
        <v>0</v>
      </c>
      <c r="AE1026" s="11">
        <f t="shared" si="524"/>
        <v>0</v>
      </c>
      <c r="AF1026" s="11">
        <f t="shared" si="524"/>
        <v>0</v>
      </c>
      <c r="AG1026" s="11">
        <f t="shared" si="521"/>
        <v>0</v>
      </c>
      <c r="AH1026" s="11">
        <f t="shared" si="521"/>
        <v>0</v>
      </c>
      <c r="AI1026" s="11">
        <f t="shared" si="521"/>
        <v>0</v>
      </c>
      <c r="AJ1026" s="11">
        <f t="shared" si="521"/>
        <v>0</v>
      </c>
      <c r="AK1026" s="11">
        <f t="shared" si="521"/>
        <v>0</v>
      </c>
      <c r="AL1026" s="11">
        <f t="shared" si="521"/>
        <v>0</v>
      </c>
      <c r="AM1026" s="11">
        <f t="shared" si="521"/>
        <v>0</v>
      </c>
      <c r="AN1026" s="11">
        <f t="shared" si="521"/>
        <v>0</v>
      </c>
      <c r="AO1026" s="11">
        <f t="shared" si="521"/>
        <v>0</v>
      </c>
      <c r="AP1026" s="11">
        <f t="shared" si="542"/>
        <v>0</v>
      </c>
      <c r="AQ1026" s="11">
        <f t="shared" si="542"/>
        <v>0</v>
      </c>
      <c r="AR1026" s="11">
        <f t="shared" si="542"/>
        <v>0</v>
      </c>
      <c r="AS1026" s="11">
        <f t="shared" si="542"/>
        <v>0</v>
      </c>
      <c r="AT1026" s="11">
        <f t="shared" si="542"/>
        <v>0</v>
      </c>
      <c r="AU1026" s="11">
        <f t="shared" si="542"/>
        <v>0</v>
      </c>
      <c r="AV1026" s="11">
        <f t="shared" si="542"/>
        <v>2680878.0909408499</v>
      </c>
      <c r="AW1026" s="11">
        <f t="shared" si="542"/>
        <v>0</v>
      </c>
      <c r="AX1026" s="11">
        <f t="shared" si="542"/>
        <v>0</v>
      </c>
      <c r="AY1026" s="11">
        <f t="shared" si="542"/>
        <v>8835.7293382212938</v>
      </c>
      <c r="AZ1026" s="11">
        <f t="shared" si="542"/>
        <v>1</v>
      </c>
      <c r="BA1026" s="11">
        <f t="shared" si="542"/>
        <v>1</v>
      </c>
      <c r="BB1026" s="11">
        <f t="shared" si="542"/>
        <v>1</v>
      </c>
      <c r="BC1026" s="11">
        <f t="shared" si="542"/>
        <v>1</v>
      </c>
      <c r="BD1026" s="11">
        <f t="shared" si="542"/>
        <v>1</v>
      </c>
      <c r="BE1026" s="11">
        <f t="shared" si="542"/>
        <v>1</v>
      </c>
      <c r="BF1026" s="15" t="str">
        <f t="shared" si="525"/>
        <v>ČSN 42 5715</v>
      </c>
      <c r="BG1026" s="44">
        <v>14.796901398407929</v>
      </c>
      <c r="BJ1026" s="17">
        <f t="shared" si="526"/>
        <v>83</v>
      </c>
      <c r="BK1026" s="17">
        <f t="shared" si="527"/>
        <v>8</v>
      </c>
      <c r="BX1026" s="18">
        <f t="shared" si="530"/>
        <v>1884.9555921538758</v>
      </c>
      <c r="BY1026" s="42">
        <v>0.26075219024795288</v>
      </c>
      <c r="BZ1026" s="43">
        <f t="shared" si="531"/>
        <v>17.622080679405524</v>
      </c>
      <c r="CA1026" s="18">
        <f t="shared" si="532"/>
        <v>1340439.0454704249</v>
      </c>
      <c r="CB1026" s="18">
        <f t="shared" si="533"/>
        <v>32299.736035431924</v>
      </c>
      <c r="CC1026" s="18">
        <f t="shared" si="534"/>
        <v>45170.666666666657</v>
      </c>
      <c r="CD1026" s="25">
        <f t="shared" si="535"/>
        <v>1.3984840810189803</v>
      </c>
      <c r="CE1026" s="26">
        <f t="shared" si="536"/>
        <v>26.666927082061779</v>
      </c>
      <c r="CF1026" s="18">
        <f t="shared" si="537"/>
        <v>1200</v>
      </c>
      <c r="CG1026" s="18"/>
      <c r="CZ1026" s="18">
        <f t="shared" si="538"/>
        <v>2680878.0909408499</v>
      </c>
      <c r="DC1026" s="18">
        <f t="shared" si="528"/>
        <v>8835.7293382212938</v>
      </c>
      <c r="DD1026" s="17">
        <f t="shared" si="539"/>
        <v>1</v>
      </c>
      <c r="DE1026" s="17">
        <f t="shared" si="540"/>
        <v>1</v>
      </c>
      <c r="DF1026" s="17">
        <f t="shared" si="541"/>
        <v>1</v>
      </c>
      <c r="DG1026" s="17">
        <v>1</v>
      </c>
      <c r="DH1026" s="17">
        <v>1</v>
      </c>
      <c r="DI1026" s="17">
        <v>1</v>
      </c>
      <c r="DJ1026" s="20" t="s">
        <v>981</v>
      </c>
      <c r="DK1026" s="45"/>
      <c r="DL1026" s="46"/>
      <c r="DN1026" s="46"/>
      <c r="DO1026" s="46"/>
      <c r="DP1026" s="46"/>
      <c r="DU1026" s="48"/>
    </row>
    <row r="1027" spans="1:125" x14ac:dyDescent="0.2">
      <c r="A1027" s="15" t="s">
        <v>105</v>
      </c>
      <c r="B1027" s="10" t="s">
        <v>1127</v>
      </c>
      <c r="C1027" s="11">
        <f t="shared" si="522"/>
        <v>16.424560552232801</v>
      </c>
      <c r="D1027" s="11">
        <f t="shared" si="544"/>
        <v>0</v>
      </c>
      <c r="E1027" s="11">
        <f t="shared" si="544"/>
        <v>0</v>
      </c>
      <c r="F1027" s="11">
        <f t="shared" si="544"/>
        <v>83</v>
      </c>
      <c r="G1027" s="11">
        <f t="shared" si="544"/>
        <v>9</v>
      </c>
      <c r="H1027" s="11">
        <f t="shared" si="544"/>
        <v>0</v>
      </c>
      <c r="I1027" s="11">
        <f t="shared" si="544"/>
        <v>0</v>
      </c>
      <c r="J1027" s="11">
        <f t="shared" si="543"/>
        <v>0</v>
      </c>
      <c r="K1027" s="11">
        <f t="shared" si="543"/>
        <v>0</v>
      </c>
      <c r="L1027" s="11">
        <f t="shared" si="543"/>
        <v>0</v>
      </c>
      <c r="M1027" s="11">
        <f t="shared" si="543"/>
        <v>0</v>
      </c>
      <c r="N1027" s="11">
        <f t="shared" si="543"/>
        <v>0</v>
      </c>
      <c r="O1027" s="11">
        <f t="shared" si="543"/>
        <v>0</v>
      </c>
      <c r="P1027" s="11">
        <f t="shared" si="543"/>
        <v>0</v>
      </c>
      <c r="Q1027" s="11">
        <f t="shared" si="543"/>
        <v>0</v>
      </c>
      <c r="R1027" s="11">
        <f t="shared" si="543"/>
        <v>0</v>
      </c>
      <c r="S1027" s="11">
        <f t="shared" si="543"/>
        <v>0</v>
      </c>
      <c r="T1027" s="11">
        <f t="shared" si="543"/>
        <v>2092.3007072908022</v>
      </c>
      <c r="U1027" s="40">
        <f t="shared" si="523"/>
        <v>0.26075219024795288</v>
      </c>
      <c r="V1027" s="11">
        <f t="shared" si="529"/>
        <v>15.875748359824797</v>
      </c>
      <c r="W1027" s="11">
        <f t="shared" si="529"/>
        <v>1453364.3788018734</v>
      </c>
      <c r="X1027" s="11">
        <f t="shared" si="529"/>
        <v>35020.82840486442</v>
      </c>
      <c r="Y1027" s="11">
        <f t="shared" si="529"/>
        <v>49527.000000000007</v>
      </c>
      <c r="Z1027" s="11">
        <f t="shared" si="529"/>
        <v>1.4142155470291693</v>
      </c>
      <c r="AA1027" s="11">
        <f t="shared" si="529"/>
        <v>26.355739412886901</v>
      </c>
      <c r="AB1027" s="11">
        <f t="shared" si="529"/>
        <v>1332</v>
      </c>
      <c r="AC1027" s="11">
        <f t="shared" si="524"/>
        <v>0</v>
      </c>
      <c r="AD1027" s="11">
        <f t="shared" si="524"/>
        <v>0</v>
      </c>
      <c r="AE1027" s="11">
        <f t="shared" si="524"/>
        <v>0</v>
      </c>
      <c r="AF1027" s="11">
        <f t="shared" si="524"/>
        <v>0</v>
      </c>
      <c r="AG1027" s="11">
        <f t="shared" si="521"/>
        <v>0</v>
      </c>
      <c r="AH1027" s="11">
        <f t="shared" si="521"/>
        <v>0</v>
      </c>
      <c r="AI1027" s="11">
        <f t="shared" si="521"/>
        <v>0</v>
      </c>
      <c r="AJ1027" s="11">
        <f t="shared" si="521"/>
        <v>0</v>
      </c>
      <c r="AK1027" s="11">
        <f t="shared" si="521"/>
        <v>0</v>
      </c>
      <c r="AL1027" s="11">
        <f t="shared" si="521"/>
        <v>0</v>
      </c>
      <c r="AM1027" s="11">
        <f t="shared" si="521"/>
        <v>0</v>
      </c>
      <c r="AN1027" s="11">
        <f t="shared" si="521"/>
        <v>0</v>
      </c>
      <c r="AO1027" s="11">
        <f t="shared" si="521"/>
        <v>0</v>
      </c>
      <c r="AP1027" s="11">
        <f t="shared" si="542"/>
        <v>0</v>
      </c>
      <c r="AQ1027" s="11">
        <f t="shared" si="542"/>
        <v>0</v>
      </c>
      <c r="AR1027" s="11">
        <f t="shared" si="542"/>
        <v>0</v>
      </c>
      <c r="AS1027" s="11">
        <f t="shared" si="542"/>
        <v>0</v>
      </c>
      <c r="AT1027" s="11">
        <f t="shared" si="542"/>
        <v>0</v>
      </c>
      <c r="AU1027" s="11">
        <f t="shared" si="542"/>
        <v>0</v>
      </c>
      <c r="AV1027" s="11">
        <f t="shared" si="542"/>
        <v>2906728.7576037468</v>
      </c>
      <c r="AW1027" s="11">
        <f t="shared" si="542"/>
        <v>0</v>
      </c>
      <c r="AX1027" s="11">
        <f t="shared" si="542"/>
        <v>0</v>
      </c>
      <c r="AY1027" s="11">
        <f t="shared" si="542"/>
        <v>8601.6806855288542</v>
      </c>
      <c r="AZ1027" s="11">
        <f t="shared" si="542"/>
        <v>1</v>
      </c>
      <c r="BA1027" s="11">
        <f t="shared" si="542"/>
        <v>1</v>
      </c>
      <c r="BB1027" s="11">
        <f t="shared" si="542"/>
        <v>1</v>
      </c>
      <c r="BC1027" s="11">
        <f t="shared" si="542"/>
        <v>1</v>
      </c>
      <c r="BD1027" s="11">
        <f t="shared" si="542"/>
        <v>1</v>
      </c>
      <c r="BE1027" s="11">
        <f t="shared" si="542"/>
        <v>1</v>
      </c>
      <c r="BF1027" s="15" t="str">
        <f t="shared" si="525"/>
        <v>ČSN 42 5715</v>
      </c>
      <c r="BG1027" s="44">
        <v>16.424560552232801</v>
      </c>
      <c r="BJ1027" s="17">
        <f t="shared" si="526"/>
        <v>83</v>
      </c>
      <c r="BK1027" s="17">
        <f t="shared" si="527"/>
        <v>9</v>
      </c>
      <c r="BX1027" s="18">
        <f t="shared" si="530"/>
        <v>2092.3007072908022</v>
      </c>
      <c r="BY1027" s="42">
        <v>0.26075219024795288</v>
      </c>
      <c r="BZ1027" s="43">
        <f t="shared" si="531"/>
        <v>15.875748359824797</v>
      </c>
      <c r="CA1027" s="18">
        <f t="shared" si="532"/>
        <v>1453364.3788018734</v>
      </c>
      <c r="CB1027" s="18">
        <f t="shared" si="533"/>
        <v>35020.82840486442</v>
      </c>
      <c r="CC1027" s="18">
        <f t="shared" si="534"/>
        <v>49527.000000000007</v>
      </c>
      <c r="CD1027" s="25">
        <f t="shared" si="535"/>
        <v>1.4142155470291693</v>
      </c>
      <c r="CE1027" s="26">
        <f t="shared" si="536"/>
        <v>26.355739412886901</v>
      </c>
      <c r="CF1027" s="18">
        <f t="shared" si="537"/>
        <v>1332</v>
      </c>
      <c r="CG1027" s="18"/>
      <c r="CZ1027" s="18">
        <f t="shared" si="538"/>
        <v>2906728.7576037468</v>
      </c>
      <c r="DC1027" s="18">
        <f t="shared" si="528"/>
        <v>8601.6806855288542</v>
      </c>
      <c r="DD1027" s="17">
        <f t="shared" si="539"/>
        <v>1</v>
      </c>
      <c r="DE1027" s="17">
        <f t="shared" si="540"/>
        <v>1</v>
      </c>
      <c r="DF1027" s="17">
        <f t="shared" si="541"/>
        <v>1</v>
      </c>
      <c r="DG1027" s="17">
        <v>1</v>
      </c>
      <c r="DH1027" s="17">
        <v>1</v>
      </c>
      <c r="DI1027" s="17">
        <v>1</v>
      </c>
      <c r="DJ1027" s="20" t="s">
        <v>981</v>
      </c>
      <c r="DK1027" s="45"/>
      <c r="DL1027" s="46"/>
      <c r="DN1027" s="46"/>
      <c r="DO1027" s="46"/>
      <c r="DP1027" s="46"/>
      <c r="DU1027" s="48"/>
    </row>
    <row r="1028" spans="1:125" x14ac:dyDescent="0.2">
      <c r="A1028" s="15" t="s">
        <v>105</v>
      </c>
      <c r="B1028" s="10" t="s">
        <v>1128</v>
      </c>
      <c r="C1028" s="11">
        <f t="shared" si="522"/>
        <v>18.002896701396313</v>
      </c>
      <c r="D1028" s="11">
        <f t="shared" si="544"/>
        <v>0</v>
      </c>
      <c r="E1028" s="11">
        <f t="shared" si="544"/>
        <v>0</v>
      </c>
      <c r="F1028" s="11">
        <f t="shared" si="544"/>
        <v>83</v>
      </c>
      <c r="G1028" s="11">
        <f t="shared" si="544"/>
        <v>10</v>
      </c>
      <c r="H1028" s="11">
        <f t="shared" si="544"/>
        <v>0</v>
      </c>
      <c r="I1028" s="11">
        <f t="shared" si="544"/>
        <v>0</v>
      </c>
      <c r="J1028" s="11">
        <f t="shared" si="543"/>
        <v>0</v>
      </c>
      <c r="K1028" s="11">
        <f t="shared" si="543"/>
        <v>0</v>
      </c>
      <c r="L1028" s="11">
        <f t="shared" si="543"/>
        <v>0</v>
      </c>
      <c r="M1028" s="11">
        <f t="shared" si="543"/>
        <v>0</v>
      </c>
      <c r="N1028" s="11">
        <f t="shared" si="543"/>
        <v>0</v>
      </c>
      <c r="O1028" s="11">
        <f t="shared" si="543"/>
        <v>0</v>
      </c>
      <c r="P1028" s="11">
        <f t="shared" si="543"/>
        <v>0</v>
      </c>
      <c r="Q1028" s="11">
        <f t="shared" si="543"/>
        <v>0</v>
      </c>
      <c r="R1028" s="11">
        <f t="shared" si="543"/>
        <v>0</v>
      </c>
      <c r="S1028" s="11">
        <f t="shared" si="543"/>
        <v>0</v>
      </c>
      <c r="T1028" s="11">
        <f t="shared" si="543"/>
        <v>2293.3626371205492</v>
      </c>
      <c r="U1028" s="40">
        <f t="shared" si="523"/>
        <v>0.26075219024795288</v>
      </c>
      <c r="V1028" s="11">
        <f t="shared" si="529"/>
        <v>14.483901928278511</v>
      </c>
      <c r="W1028" s="11">
        <f t="shared" si="529"/>
        <v>1556333.2196159326</v>
      </c>
      <c r="X1028" s="11">
        <f t="shared" si="529"/>
        <v>37502.005291950183</v>
      </c>
      <c r="Y1028" s="11">
        <f t="shared" si="529"/>
        <v>53623.333333333336</v>
      </c>
      <c r="Z1028" s="11">
        <f t="shared" si="529"/>
        <v>1.4298790935545946</v>
      </c>
      <c r="AA1028" s="11">
        <f t="shared" si="529"/>
        <v>26.050431858224538</v>
      </c>
      <c r="AB1028" s="11">
        <f t="shared" si="529"/>
        <v>1460</v>
      </c>
      <c r="AC1028" s="11">
        <f t="shared" si="524"/>
        <v>0</v>
      </c>
      <c r="AD1028" s="11">
        <f t="shared" si="524"/>
        <v>0</v>
      </c>
      <c r="AE1028" s="11">
        <f t="shared" si="524"/>
        <v>0</v>
      </c>
      <c r="AF1028" s="11">
        <f t="shared" si="524"/>
        <v>0</v>
      </c>
      <c r="AG1028" s="11">
        <f t="shared" si="521"/>
        <v>0</v>
      </c>
      <c r="AH1028" s="11">
        <f t="shared" si="521"/>
        <v>0</v>
      </c>
      <c r="AI1028" s="11">
        <f t="shared" si="521"/>
        <v>0</v>
      </c>
      <c r="AJ1028" s="11">
        <f t="shared" si="521"/>
        <v>0</v>
      </c>
      <c r="AK1028" s="11">
        <f t="shared" si="521"/>
        <v>0</v>
      </c>
      <c r="AL1028" s="11">
        <f t="shared" si="521"/>
        <v>0</v>
      </c>
      <c r="AM1028" s="11">
        <f t="shared" si="521"/>
        <v>0</v>
      </c>
      <c r="AN1028" s="11">
        <f t="shared" si="521"/>
        <v>0</v>
      </c>
      <c r="AO1028" s="11">
        <f t="shared" si="521"/>
        <v>0</v>
      </c>
      <c r="AP1028" s="11">
        <f t="shared" si="542"/>
        <v>0</v>
      </c>
      <c r="AQ1028" s="11">
        <f t="shared" si="542"/>
        <v>0</v>
      </c>
      <c r="AR1028" s="11">
        <f t="shared" si="542"/>
        <v>0</v>
      </c>
      <c r="AS1028" s="11">
        <f t="shared" si="542"/>
        <v>0</v>
      </c>
      <c r="AT1028" s="11">
        <f t="shared" si="542"/>
        <v>0</v>
      </c>
      <c r="AU1028" s="11">
        <f t="shared" si="542"/>
        <v>0</v>
      </c>
      <c r="AV1028" s="11">
        <f t="shared" si="542"/>
        <v>3112666.4392318651</v>
      </c>
      <c r="AW1028" s="11">
        <f t="shared" si="542"/>
        <v>0</v>
      </c>
      <c r="AX1028" s="11">
        <f t="shared" si="542"/>
        <v>0</v>
      </c>
      <c r="AY1028" s="11">
        <f t="shared" si="542"/>
        <v>8370.7736254900046</v>
      </c>
      <c r="AZ1028" s="11">
        <f t="shared" si="542"/>
        <v>1</v>
      </c>
      <c r="BA1028" s="11">
        <f t="shared" si="542"/>
        <v>1</v>
      </c>
      <c r="BB1028" s="11">
        <f t="shared" si="542"/>
        <v>1</v>
      </c>
      <c r="BC1028" s="11">
        <f t="shared" si="542"/>
        <v>1</v>
      </c>
      <c r="BD1028" s="11">
        <f t="shared" si="542"/>
        <v>1</v>
      </c>
      <c r="BE1028" s="11">
        <f t="shared" si="542"/>
        <v>1</v>
      </c>
      <c r="BF1028" s="15" t="str">
        <f t="shared" si="525"/>
        <v>ČSN 42 5715</v>
      </c>
      <c r="BG1028" s="44">
        <v>18.002896701396313</v>
      </c>
      <c r="BJ1028" s="17">
        <f t="shared" si="526"/>
        <v>83</v>
      </c>
      <c r="BK1028" s="17">
        <f t="shared" si="527"/>
        <v>10</v>
      </c>
      <c r="BX1028" s="18">
        <f t="shared" si="530"/>
        <v>2293.3626371205492</v>
      </c>
      <c r="BY1028" s="42">
        <v>0.26075219024795288</v>
      </c>
      <c r="BZ1028" s="43">
        <f t="shared" si="531"/>
        <v>14.483901928278511</v>
      </c>
      <c r="CA1028" s="18">
        <f t="shared" si="532"/>
        <v>1556333.2196159326</v>
      </c>
      <c r="CB1028" s="18">
        <f t="shared" si="533"/>
        <v>37502.005291950183</v>
      </c>
      <c r="CC1028" s="18">
        <f t="shared" si="534"/>
        <v>53623.333333333336</v>
      </c>
      <c r="CD1028" s="25">
        <f t="shared" si="535"/>
        <v>1.4298790935545946</v>
      </c>
      <c r="CE1028" s="26">
        <f t="shared" si="536"/>
        <v>26.050431858224538</v>
      </c>
      <c r="CF1028" s="18">
        <f t="shared" si="537"/>
        <v>1460</v>
      </c>
      <c r="CG1028" s="18"/>
      <c r="CZ1028" s="18">
        <f t="shared" si="538"/>
        <v>3112666.4392318651</v>
      </c>
      <c r="DC1028" s="18">
        <f t="shared" si="528"/>
        <v>8370.7736254900046</v>
      </c>
      <c r="DD1028" s="17">
        <f t="shared" si="539"/>
        <v>1</v>
      </c>
      <c r="DE1028" s="17">
        <f t="shared" si="540"/>
        <v>1</v>
      </c>
      <c r="DF1028" s="17">
        <f t="shared" si="541"/>
        <v>1</v>
      </c>
      <c r="DG1028" s="17">
        <v>1</v>
      </c>
      <c r="DH1028" s="17">
        <v>1</v>
      </c>
      <c r="DI1028" s="17">
        <v>1</v>
      </c>
      <c r="DJ1028" s="20" t="s">
        <v>981</v>
      </c>
      <c r="DK1028" s="45"/>
      <c r="DL1028" s="46"/>
      <c r="DN1028" s="46"/>
      <c r="DO1028" s="46"/>
      <c r="DP1028" s="46"/>
      <c r="DU1028" s="48"/>
    </row>
    <row r="1029" spans="1:125" x14ac:dyDescent="0.2">
      <c r="A1029" s="15" t="s">
        <v>105</v>
      </c>
      <c r="B1029" s="10" t="s">
        <v>1129</v>
      </c>
      <c r="C1029" s="11">
        <f t="shared" si="522"/>
        <v>21.011599985739252</v>
      </c>
      <c r="D1029" s="11">
        <f t="shared" si="544"/>
        <v>0</v>
      </c>
      <c r="E1029" s="11">
        <f t="shared" si="544"/>
        <v>0</v>
      </c>
      <c r="F1029" s="11">
        <f t="shared" si="544"/>
        <v>83</v>
      </c>
      <c r="G1029" s="11">
        <f t="shared" si="544"/>
        <v>12</v>
      </c>
      <c r="H1029" s="11">
        <f t="shared" si="544"/>
        <v>0</v>
      </c>
      <c r="I1029" s="11">
        <f t="shared" si="544"/>
        <v>0</v>
      </c>
      <c r="J1029" s="11">
        <f t="shared" si="543"/>
        <v>0</v>
      </c>
      <c r="K1029" s="11">
        <f t="shared" si="543"/>
        <v>0</v>
      </c>
      <c r="L1029" s="11">
        <f t="shared" si="543"/>
        <v>0</v>
      </c>
      <c r="M1029" s="11">
        <f t="shared" si="543"/>
        <v>0</v>
      </c>
      <c r="N1029" s="11">
        <f t="shared" si="543"/>
        <v>0</v>
      </c>
      <c r="O1029" s="11">
        <f t="shared" si="543"/>
        <v>0</v>
      </c>
      <c r="P1029" s="11">
        <f t="shared" si="543"/>
        <v>0</v>
      </c>
      <c r="Q1029" s="11">
        <f t="shared" si="543"/>
        <v>0</v>
      </c>
      <c r="R1029" s="11">
        <f t="shared" si="543"/>
        <v>0</v>
      </c>
      <c r="S1029" s="11">
        <f t="shared" si="543"/>
        <v>0</v>
      </c>
      <c r="T1029" s="11">
        <f t="shared" si="543"/>
        <v>2676.6369408585037</v>
      </c>
      <c r="U1029" s="40">
        <f t="shared" si="523"/>
        <v>0.26075219024795288</v>
      </c>
      <c r="V1029" s="11">
        <f t="shared" si="529"/>
        <v>12.409915971412341</v>
      </c>
      <c r="W1029" s="11">
        <f t="shared" si="529"/>
        <v>1734795.3172939178</v>
      </c>
      <c r="X1029" s="11">
        <f t="shared" si="529"/>
        <v>41802.296802263081</v>
      </c>
      <c r="Y1029" s="11">
        <f t="shared" si="529"/>
        <v>61068.000000000007</v>
      </c>
      <c r="Z1029" s="11">
        <f t="shared" si="529"/>
        <v>1.4608766663915445</v>
      </c>
      <c r="AA1029" s="11">
        <f t="shared" si="529"/>
        <v>25.458299236201935</v>
      </c>
      <c r="AB1029" s="11">
        <f t="shared" si="529"/>
        <v>1704</v>
      </c>
      <c r="AC1029" s="11">
        <f t="shared" si="524"/>
        <v>0</v>
      </c>
      <c r="AD1029" s="11">
        <f t="shared" si="524"/>
        <v>0</v>
      </c>
      <c r="AE1029" s="11">
        <f t="shared" si="524"/>
        <v>0</v>
      </c>
      <c r="AF1029" s="11">
        <f t="shared" si="524"/>
        <v>0</v>
      </c>
      <c r="AG1029" s="11">
        <f t="shared" si="521"/>
        <v>0</v>
      </c>
      <c r="AH1029" s="11">
        <f t="shared" si="521"/>
        <v>0</v>
      </c>
      <c r="AI1029" s="11">
        <f t="shared" si="521"/>
        <v>0</v>
      </c>
      <c r="AJ1029" s="11">
        <f t="shared" si="521"/>
        <v>0</v>
      </c>
      <c r="AK1029" s="11">
        <f t="shared" si="521"/>
        <v>0</v>
      </c>
      <c r="AL1029" s="11">
        <f t="shared" si="521"/>
        <v>0</v>
      </c>
      <c r="AM1029" s="11">
        <f t="shared" si="521"/>
        <v>0</v>
      </c>
      <c r="AN1029" s="11">
        <f t="shared" si="521"/>
        <v>0</v>
      </c>
      <c r="AO1029" s="11">
        <f t="shared" si="521"/>
        <v>0</v>
      </c>
      <c r="AP1029" s="11">
        <f t="shared" si="542"/>
        <v>0</v>
      </c>
      <c r="AQ1029" s="11">
        <f t="shared" si="542"/>
        <v>0</v>
      </c>
      <c r="AR1029" s="11">
        <f t="shared" si="542"/>
        <v>0</v>
      </c>
      <c r="AS1029" s="11">
        <f t="shared" si="542"/>
        <v>0</v>
      </c>
      <c r="AT1029" s="11">
        <f t="shared" si="542"/>
        <v>0</v>
      </c>
      <c r="AU1029" s="11">
        <f t="shared" si="542"/>
        <v>0</v>
      </c>
      <c r="AV1029" s="11">
        <f t="shared" si="542"/>
        <v>3469590.6345878355</v>
      </c>
      <c r="AW1029" s="11">
        <f t="shared" si="542"/>
        <v>0</v>
      </c>
      <c r="AX1029" s="11">
        <f t="shared" si="542"/>
        <v>0</v>
      </c>
      <c r="AY1029" s="11">
        <f t="shared" si="542"/>
        <v>7918.3842833730732</v>
      </c>
      <c r="AZ1029" s="11">
        <f t="shared" si="542"/>
        <v>1</v>
      </c>
      <c r="BA1029" s="11">
        <f t="shared" si="542"/>
        <v>1</v>
      </c>
      <c r="BB1029" s="11">
        <f t="shared" si="542"/>
        <v>1</v>
      </c>
      <c r="BC1029" s="11">
        <f t="shared" si="542"/>
        <v>1</v>
      </c>
      <c r="BD1029" s="11">
        <f t="shared" si="542"/>
        <v>1</v>
      </c>
      <c r="BE1029" s="11">
        <f t="shared" si="542"/>
        <v>1</v>
      </c>
      <c r="BF1029" s="15" t="str">
        <f t="shared" si="525"/>
        <v>ČSN 42 5715</v>
      </c>
      <c r="BG1029" s="44">
        <v>21.011599985739252</v>
      </c>
      <c r="BJ1029" s="17">
        <f t="shared" si="526"/>
        <v>83</v>
      </c>
      <c r="BK1029" s="17">
        <f t="shared" si="527"/>
        <v>12</v>
      </c>
      <c r="BX1029" s="18">
        <f t="shared" si="530"/>
        <v>2676.6369408585037</v>
      </c>
      <c r="BY1029" s="42">
        <v>0.26075219024795288</v>
      </c>
      <c r="BZ1029" s="43">
        <f t="shared" si="531"/>
        <v>12.409915971412341</v>
      </c>
      <c r="CA1029" s="18">
        <f t="shared" si="532"/>
        <v>1734795.3172939178</v>
      </c>
      <c r="CB1029" s="18">
        <f t="shared" si="533"/>
        <v>41802.296802263081</v>
      </c>
      <c r="CC1029" s="18">
        <f t="shared" si="534"/>
        <v>61068.000000000007</v>
      </c>
      <c r="CD1029" s="25">
        <f t="shared" si="535"/>
        <v>1.4608766663915445</v>
      </c>
      <c r="CE1029" s="26">
        <f t="shared" si="536"/>
        <v>25.458299236201935</v>
      </c>
      <c r="CF1029" s="18">
        <f t="shared" si="537"/>
        <v>1704</v>
      </c>
      <c r="CG1029" s="18"/>
      <c r="CZ1029" s="18">
        <f t="shared" si="538"/>
        <v>3469590.6345878355</v>
      </c>
      <c r="DC1029" s="18">
        <f t="shared" si="528"/>
        <v>7918.3842833730732</v>
      </c>
      <c r="DD1029" s="17">
        <f t="shared" si="539"/>
        <v>1</v>
      </c>
      <c r="DE1029" s="17">
        <f t="shared" si="540"/>
        <v>1</v>
      </c>
      <c r="DF1029" s="17">
        <f t="shared" si="541"/>
        <v>1</v>
      </c>
      <c r="DG1029" s="17">
        <v>1</v>
      </c>
      <c r="DH1029" s="17">
        <v>1</v>
      </c>
      <c r="DI1029" s="17">
        <v>1</v>
      </c>
      <c r="DJ1029" s="20" t="s">
        <v>981</v>
      </c>
      <c r="DK1029" s="45"/>
      <c r="DL1029" s="46"/>
      <c r="DN1029" s="46"/>
      <c r="DO1029" s="46"/>
      <c r="DP1029" s="46"/>
      <c r="DU1029" s="48"/>
    </row>
    <row r="1030" spans="1:125" x14ac:dyDescent="0.2">
      <c r="A1030" s="15" t="s">
        <v>105</v>
      </c>
      <c r="B1030" s="10" t="s">
        <v>1130</v>
      </c>
      <c r="C1030" s="11">
        <f t="shared" si="522"/>
        <v>23.82301125143676</v>
      </c>
      <c r="D1030" s="11">
        <f t="shared" si="544"/>
        <v>0</v>
      </c>
      <c r="E1030" s="11">
        <f t="shared" si="544"/>
        <v>0</v>
      </c>
      <c r="F1030" s="11">
        <f t="shared" si="544"/>
        <v>83</v>
      </c>
      <c r="G1030" s="11">
        <f t="shared" si="544"/>
        <v>14</v>
      </c>
      <c r="H1030" s="11">
        <f t="shared" si="544"/>
        <v>0</v>
      </c>
      <c r="I1030" s="11">
        <f t="shared" si="544"/>
        <v>0</v>
      </c>
      <c r="J1030" s="11">
        <f t="shared" si="543"/>
        <v>0</v>
      </c>
      <c r="K1030" s="11">
        <f t="shared" si="543"/>
        <v>0</v>
      </c>
      <c r="L1030" s="11">
        <f t="shared" si="543"/>
        <v>0</v>
      </c>
      <c r="M1030" s="11">
        <f t="shared" si="543"/>
        <v>0</v>
      </c>
      <c r="N1030" s="11">
        <f t="shared" si="543"/>
        <v>0</v>
      </c>
      <c r="O1030" s="11">
        <f t="shared" si="543"/>
        <v>0</v>
      </c>
      <c r="P1030" s="11">
        <f t="shared" si="543"/>
        <v>0</v>
      </c>
      <c r="Q1030" s="11">
        <f t="shared" si="543"/>
        <v>0</v>
      </c>
      <c r="R1030" s="11">
        <f t="shared" si="543"/>
        <v>0</v>
      </c>
      <c r="S1030" s="11">
        <f t="shared" si="543"/>
        <v>0</v>
      </c>
      <c r="T1030" s="11">
        <f t="shared" si="543"/>
        <v>3034.7785033677401</v>
      </c>
      <c r="U1030" s="40">
        <f t="shared" si="523"/>
        <v>0.26075219024795288</v>
      </c>
      <c r="V1030" s="11">
        <f t="shared" si="529"/>
        <v>10.945391726338835</v>
      </c>
      <c r="W1030" s="11">
        <f t="shared" si="529"/>
        <v>1880424.6301492359</v>
      </c>
      <c r="X1030" s="11">
        <f t="shared" si="529"/>
        <v>45311.436871065926</v>
      </c>
      <c r="Y1030" s="11">
        <f t="shared" si="529"/>
        <v>67568.666666666657</v>
      </c>
      <c r="Z1030" s="11">
        <f t="shared" si="529"/>
        <v>1.4912055616098396</v>
      </c>
      <c r="AA1030" s="11">
        <f t="shared" si="529"/>
        <v>24.892267875788257</v>
      </c>
      <c r="AB1030" s="11">
        <f t="shared" si="529"/>
        <v>1932</v>
      </c>
      <c r="AC1030" s="11">
        <f t="shared" si="524"/>
        <v>0</v>
      </c>
      <c r="AD1030" s="11">
        <f t="shared" si="524"/>
        <v>0</v>
      </c>
      <c r="AE1030" s="11">
        <f t="shared" si="524"/>
        <v>0</v>
      </c>
      <c r="AF1030" s="11">
        <f t="shared" si="524"/>
        <v>0</v>
      </c>
      <c r="AG1030" s="11">
        <f t="shared" si="521"/>
        <v>0</v>
      </c>
      <c r="AH1030" s="11">
        <f t="shared" si="521"/>
        <v>0</v>
      </c>
      <c r="AI1030" s="11">
        <f t="shared" si="521"/>
        <v>0</v>
      </c>
      <c r="AJ1030" s="11">
        <f t="shared" si="521"/>
        <v>0</v>
      </c>
      <c r="AK1030" s="11">
        <f t="shared" si="521"/>
        <v>0</v>
      </c>
      <c r="AL1030" s="11">
        <f t="shared" si="521"/>
        <v>0</v>
      </c>
      <c r="AM1030" s="11">
        <f t="shared" si="521"/>
        <v>0</v>
      </c>
      <c r="AN1030" s="11">
        <f t="shared" si="521"/>
        <v>0</v>
      </c>
      <c r="AO1030" s="11">
        <f t="shared" si="521"/>
        <v>0</v>
      </c>
      <c r="AP1030" s="11">
        <f t="shared" si="542"/>
        <v>0</v>
      </c>
      <c r="AQ1030" s="11">
        <f t="shared" si="542"/>
        <v>0</v>
      </c>
      <c r="AR1030" s="11">
        <f t="shared" si="542"/>
        <v>0</v>
      </c>
      <c r="AS1030" s="11">
        <f t="shared" si="542"/>
        <v>0</v>
      </c>
      <c r="AT1030" s="11">
        <f t="shared" si="542"/>
        <v>0</v>
      </c>
      <c r="AU1030" s="11">
        <f t="shared" si="542"/>
        <v>0</v>
      </c>
      <c r="AV1030" s="11">
        <f t="shared" si="542"/>
        <v>3760849.2602984719</v>
      </c>
      <c r="AW1030" s="11">
        <f t="shared" si="542"/>
        <v>0</v>
      </c>
      <c r="AX1030" s="11">
        <f t="shared" si="542"/>
        <v>0</v>
      </c>
      <c r="AY1030" s="11">
        <f t="shared" si="542"/>
        <v>7478.5613118705023</v>
      </c>
      <c r="AZ1030" s="11">
        <f t="shared" si="542"/>
        <v>1</v>
      </c>
      <c r="BA1030" s="11">
        <f t="shared" si="542"/>
        <v>1</v>
      </c>
      <c r="BB1030" s="11">
        <f t="shared" si="542"/>
        <v>1</v>
      </c>
      <c r="BC1030" s="11">
        <f t="shared" si="542"/>
        <v>1</v>
      </c>
      <c r="BD1030" s="11">
        <f t="shared" si="542"/>
        <v>1</v>
      </c>
      <c r="BE1030" s="11">
        <f t="shared" si="542"/>
        <v>1</v>
      </c>
      <c r="BF1030" s="15" t="str">
        <f t="shared" si="525"/>
        <v>ČSN 42 5715</v>
      </c>
      <c r="BG1030" s="44">
        <v>23.82301125143676</v>
      </c>
      <c r="BJ1030" s="17">
        <f t="shared" si="526"/>
        <v>83</v>
      </c>
      <c r="BK1030" s="17">
        <f t="shared" si="527"/>
        <v>14</v>
      </c>
      <c r="BX1030" s="18">
        <f t="shared" si="530"/>
        <v>3034.7785033677401</v>
      </c>
      <c r="BY1030" s="42">
        <v>0.26075219024795288</v>
      </c>
      <c r="BZ1030" s="43">
        <f t="shared" si="531"/>
        <v>10.945391726338835</v>
      </c>
      <c r="CA1030" s="18">
        <f t="shared" si="532"/>
        <v>1880424.6301492359</v>
      </c>
      <c r="CB1030" s="18">
        <f t="shared" si="533"/>
        <v>45311.436871065926</v>
      </c>
      <c r="CC1030" s="18">
        <f t="shared" si="534"/>
        <v>67568.666666666657</v>
      </c>
      <c r="CD1030" s="25">
        <f t="shared" si="535"/>
        <v>1.4912055616098396</v>
      </c>
      <c r="CE1030" s="26">
        <f t="shared" si="536"/>
        <v>24.892267875788257</v>
      </c>
      <c r="CF1030" s="18">
        <f t="shared" si="537"/>
        <v>1932</v>
      </c>
      <c r="CG1030" s="18"/>
      <c r="CZ1030" s="18">
        <f t="shared" si="538"/>
        <v>3760849.2602984719</v>
      </c>
      <c r="DC1030" s="18">
        <f t="shared" si="528"/>
        <v>7478.5613118705023</v>
      </c>
      <c r="DD1030" s="17">
        <f t="shared" si="539"/>
        <v>1</v>
      </c>
      <c r="DE1030" s="17">
        <f t="shared" si="540"/>
        <v>1</v>
      </c>
      <c r="DF1030" s="17">
        <f t="shared" si="541"/>
        <v>1</v>
      </c>
      <c r="DG1030" s="17">
        <v>1</v>
      </c>
      <c r="DH1030" s="17">
        <v>1</v>
      </c>
      <c r="DI1030" s="17">
        <v>1</v>
      </c>
      <c r="DJ1030" s="20" t="s">
        <v>981</v>
      </c>
      <c r="DK1030" s="45"/>
      <c r="DL1030" s="46"/>
      <c r="DN1030" s="46"/>
      <c r="DO1030" s="46"/>
      <c r="DP1030" s="46"/>
      <c r="DU1030" s="48"/>
    </row>
    <row r="1031" spans="1:125" x14ac:dyDescent="0.2">
      <c r="A1031" s="15" t="s">
        <v>105</v>
      </c>
      <c r="B1031" s="10" t="s">
        <v>1131</v>
      </c>
      <c r="C1031" s="11">
        <f t="shared" si="522"/>
        <v>7.3799545724559614</v>
      </c>
      <c r="D1031" s="11">
        <f t="shared" si="544"/>
        <v>0</v>
      </c>
      <c r="E1031" s="11">
        <f t="shared" si="544"/>
        <v>0</v>
      </c>
      <c r="F1031" s="11">
        <f t="shared" si="544"/>
        <v>89</v>
      </c>
      <c r="G1031" s="11">
        <f t="shared" si="544"/>
        <v>3.5</v>
      </c>
      <c r="H1031" s="11">
        <f t="shared" si="544"/>
        <v>0</v>
      </c>
      <c r="I1031" s="11">
        <f t="shared" si="544"/>
        <v>0</v>
      </c>
      <c r="J1031" s="11">
        <f t="shared" si="543"/>
        <v>0</v>
      </c>
      <c r="K1031" s="11">
        <f t="shared" si="543"/>
        <v>0</v>
      </c>
      <c r="L1031" s="11">
        <f t="shared" si="543"/>
        <v>0</v>
      </c>
      <c r="M1031" s="11">
        <f t="shared" si="543"/>
        <v>0</v>
      </c>
      <c r="N1031" s="11">
        <f t="shared" si="543"/>
        <v>0</v>
      </c>
      <c r="O1031" s="11">
        <f t="shared" si="543"/>
        <v>0</v>
      </c>
      <c r="P1031" s="11">
        <f t="shared" si="543"/>
        <v>0</v>
      </c>
      <c r="Q1031" s="11">
        <f t="shared" si="543"/>
        <v>0</v>
      </c>
      <c r="R1031" s="11">
        <f t="shared" si="543"/>
        <v>0</v>
      </c>
      <c r="S1031" s="11">
        <f t="shared" si="543"/>
        <v>0</v>
      </c>
      <c r="T1031" s="11">
        <f t="shared" si="543"/>
        <v>940.12160158674556</v>
      </c>
      <c r="U1031" s="40">
        <f t="shared" si="523"/>
        <v>0.27960174616949163</v>
      </c>
      <c r="V1031" s="11">
        <f t="shared" si="529"/>
        <v>37.886648681150874</v>
      </c>
      <c r="W1031" s="11">
        <f t="shared" si="529"/>
        <v>860505.05345236813</v>
      </c>
      <c r="X1031" s="11">
        <f t="shared" si="529"/>
        <v>19337.192212412767</v>
      </c>
      <c r="Y1031" s="11">
        <f t="shared" si="529"/>
        <v>25600.166666666653</v>
      </c>
      <c r="Z1031" s="11">
        <f t="shared" si="529"/>
        <v>1.3238823085304809</v>
      </c>
      <c r="AA1031" s="11">
        <f t="shared" si="529"/>
        <v>30.254131949206542</v>
      </c>
      <c r="AB1031" s="11">
        <f t="shared" si="529"/>
        <v>598.5</v>
      </c>
      <c r="AC1031" s="11">
        <f t="shared" si="524"/>
        <v>0</v>
      </c>
      <c r="AD1031" s="11">
        <f t="shared" si="524"/>
        <v>0</v>
      </c>
      <c r="AE1031" s="11">
        <f t="shared" si="524"/>
        <v>0</v>
      </c>
      <c r="AF1031" s="11">
        <f t="shared" si="524"/>
        <v>0</v>
      </c>
      <c r="AG1031" s="11">
        <f t="shared" si="521"/>
        <v>0</v>
      </c>
      <c r="AH1031" s="11">
        <f t="shared" si="521"/>
        <v>0</v>
      </c>
      <c r="AI1031" s="11">
        <f t="shared" si="521"/>
        <v>0</v>
      </c>
      <c r="AJ1031" s="11">
        <f t="shared" si="521"/>
        <v>0</v>
      </c>
      <c r="AK1031" s="11">
        <f t="shared" si="521"/>
        <v>0</v>
      </c>
      <c r="AL1031" s="11">
        <f t="shared" si="521"/>
        <v>0</v>
      </c>
      <c r="AM1031" s="11">
        <f t="shared" si="521"/>
        <v>0</v>
      </c>
      <c r="AN1031" s="11">
        <f t="shared" si="521"/>
        <v>0</v>
      </c>
      <c r="AO1031" s="11">
        <f t="shared" si="521"/>
        <v>0</v>
      </c>
      <c r="AP1031" s="11">
        <f t="shared" si="542"/>
        <v>0</v>
      </c>
      <c r="AQ1031" s="11">
        <f t="shared" si="542"/>
        <v>0</v>
      </c>
      <c r="AR1031" s="11">
        <f t="shared" si="542"/>
        <v>0</v>
      </c>
      <c r="AS1031" s="11">
        <f t="shared" si="542"/>
        <v>0</v>
      </c>
      <c r="AT1031" s="11">
        <f t="shared" si="542"/>
        <v>0</v>
      </c>
      <c r="AU1031" s="11">
        <f t="shared" si="542"/>
        <v>0</v>
      </c>
      <c r="AV1031" s="11">
        <f t="shared" si="542"/>
        <v>1721010.1069047363</v>
      </c>
      <c r="AW1031" s="11">
        <f t="shared" si="542"/>
        <v>0</v>
      </c>
      <c r="AX1031" s="11">
        <f t="shared" si="542"/>
        <v>0</v>
      </c>
      <c r="AY1031" s="11">
        <f t="shared" si="542"/>
        <v>11482.913847952392</v>
      </c>
      <c r="AZ1031" s="11">
        <f t="shared" si="542"/>
        <v>1</v>
      </c>
      <c r="BA1031" s="11">
        <f t="shared" si="542"/>
        <v>1</v>
      </c>
      <c r="BB1031" s="11">
        <f t="shared" si="542"/>
        <v>2</v>
      </c>
      <c r="BC1031" s="11">
        <f t="shared" si="542"/>
        <v>1</v>
      </c>
      <c r="BD1031" s="11">
        <f t="shared" si="542"/>
        <v>1</v>
      </c>
      <c r="BE1031" s="11">
        <f t="shared" si="542"/>
        <v>2</v>
      </c>
      <c r="BF1031" s="15" t="str">
        <f t="shared" si="525"/>
        <v>ČSN 42 5715</v>
      </c>
      <c r="BG1031" s="44">
        <v>7.3799545724559614</v>
      </c>
      <c r="BJ1031" s="17">
        <f t="shared" si="526"/>
        <v>89</v>
      </c>
      <c r="BK1031" s="17">
        <f t="shared" si="527"/>
        <v>3.5</v>
      </c>
      <c r="BX1031" s="18">
        <f t="shared" si="530"/>
        <v>940.12160158674556</v>
      </c>
      <c r="BY1031" s="42">
        <v>0.27960174616949163</v>
      </c>
      <c r="BZ1031" s="43">
        <f t="shared" si="531"/>
        <v>37.886648681150874</v>
      </c>
      <c r="CA1031" s="18">
        <f t="shared" si="532"/>
        <v>860505.05345236813</v>
      </c>
      <c r="CB1031" s="18">
        <f t="shared" si="533"/>
        <v>19337.192212412767</v>
      </c>
      <c r="CC1031" s="18">
        <f t="shared" si="534"/>
        <v>25600.166666666653</v>
      </c>
      <c r="CD1031" s="25">
        <f t="shared" si="535"/>
        <v>1.3238823085304809</v>
      </c>
      <c r="CE1031" s="26">
        <f t="shared" si="536"/>
        <v>30.254131949206542</v>
      </c>
      <c r="CF1031" s="18">
        <f t="shared" si="537"/>
        <v>598.5</v>
      </c>
      <c r="CG1031" s="18"/>
      <c r="CZ1031" s="18">
        <f t="shared" si="538"/>
        <v>1721010.1069047363</v>
      </c>
      <c r="DC1031" s="18">
        <f t="shared" si="528"/>
        <v>11482.913847952392</v>
      </c>
      <c r="DD1031" s="17">
        <f t="shared" si="539"/>
        <v>1</v>
      </c>
      <c r="DE1031" s="17">
        <f t="shared" si="540"/>
        <v>1</v>
      </c>
      <c r="DF1031" s="17">
        <f t="shared" si="541"/>
        <v>2</v>
      </c>
      <c r="DG1031" s="17">
        <v>1</v>
      </c>
      <c r="DH1031" s="17">
        <v>1</v>
      </c>
      <c r="DI1031" s="17">
        <v>2</v>
      </c>
      <c r="DJ1031" s="20" t="s">
        <v>981</v>
      </c>
      <c r="DK1031" s="45"/>
      <c r="DL1031" s="46"/>
      <c r="DN1031" s="46"/>
      <c r="DO1031" s="46"/>
      <c r="DP1031" s="46"/>
      <c r="DU1031" s="48"/>
    </row>
    <row r="1032" spans="1:125" x14ac:dyDescent="0.2">
      <c r="A1032" s="15" t="s">
        <v>105</v>
      </c>
      <c r="B1032" s="10" t="s">
        <v>1132</v>
      </c>
      <c r="C1032" s="11">
        <f t="shared" si="522"/>
        <v>8.3849107924311674</v>
      </c>
      <c r="D1032" s="11">
        <f t="shared" si="544"/>
        <v>0</v>
      </c>
      <c r="E1032" s="11">
        <f t="shared" si="544"/>
        <v>0</v>
      </c>
      <c r="F1032" s="11">
        <f t="shared" si="544"/>
        <v>89</v>
      </c>
      <c r="G1032" s="11">
        <f t="shared" si="544"/>
        <v>4</v>
      </c>
      <c r="H1032" s="11">
        <f t="shared" si="544"/>
        <v>0</v>
      </c>
      <c r="I1032" s="11">
        <f t="shared" si="544"/>
        <v>0</v>
      </c>
      <c r="J1032" s="11">
        <f t="shared" si="543"/>
        <v>0</v>
      </c>
      <c r="K1032" s="11">
        <f t="shared" si="543"/>
        <v>0</v>
      </c>
      <c r="L1032" s="11">
        <f t="shared" si="543"/>
        <v>0</v>
      </c>
      <c r="M1032" s="11">
        <f t="shared" si="543"/>
        <v>0</v>
      </c>
      <c r="N1032" s="11">
        <f t="shared" si="543"/>
        <v>0</v>
      </c>
      <c r="O1032" s="11">
        <f t="shared" si="543"/>
        <v>0</v>
      </c>
      <c r="P1032" s="11">
        <f t="shared" si="543"/>
        <v>0</v>
      </c>
      <c r="Q1032" s="11">
        <f t="shared" si="543"/>
        <v>0</v>
      </c>
      <c r="R1032" s="11">
        <f t="shared" si="543"/>
        <v>0</v>
      </c>
      <c r="S1032" s="11">
        <f t="shared" si="543"/>
        <v>0</v>
      </c>
      <c r="T1032" s="11">
        <f t="shared" si="543"/>
        <v>1068.1415022205297</v>
      </c>
      <c r="U1032" s="40">
        <f t="shared" si="523"/>
        <v>0.27960174616949163</v>
      </c>
      <c r="V1032" s="11">
        <f t="shared" si="529"/>
        <v>33.345822405395282</v>
      </c>
      <c r="W1032" s="11">
        <f t="shared" si="529"/>
        <v>966801.57719735696</v>
      </c>
      <c r="X1032" s="11">
        <f t="shared" si="529"/>
        <v>21725.87813926645</v>
      </c>
      <c r="Y1032" s="11">
        <f t="shared" si="529"/>
        <v>28921.333333333332</v>
      </c>
      <c r="Z1032" s="11">
        <f t="shared" si="529"/>
        <v>1.3311928359324687</v>
      </c>
      <c r="AA1032" s="11">
        <f t="shared" si="529"/>
        <v>30.085295411546152</v>
      </c>
      <c r="AB1032" s="11">
        <f t="shared" si="529"/>
        <v>680</v>
      </c>
      <c r="AC1032" s="11">
        <f t="shared" si="524"/>
        <v>0</v>
      </c>
      <c r="AD1032" s="11">
        <f t="shared" si="524"/>
        <v>0</v>
      </c>
      <c r="AE1032" s="11">
        <f t="shared" si="524"/>
        <v>0</v>
      </c>
      <c r="AF1032" s="11">
        <f t="shared" si="524"/>
        <v>0</v>
      </c>
      <c r="AG1032" s="11">
        <f t="shared" si="521"/>
        <v>0</v>
      </c>
      <c r="AH1032" s="11">
        <f t="shared" si="521"/>
        <v>0</v>
      </c>
      <c r="AI1032" s="11">
        <f t="shared" si="521"/>
        <v>0</v>
      </c>
      <c r="AJ1032" s="11">
        <f t="shared" si="521"/>
        <v>0</v>
      </c>
      <c r="AK1032" s="11">
        <f t="shared" si="521"/>
        <v>0</v>
      </c>
      <c r="AL1032" s="11">
        <f t="shared" si="521"/>
        <v>0</v>
      </c>
      <c r="AM1032" s="11">
        <f t="shared" si="521"/>
        <v>0</v>
      </c>
      <c r="AN1032" s="11">
        <f t="shared" si="521"/>
        <v>0</v>
      </c>
      <c r="AO1032" s="11">
        <f t="shared" si="521"/>
        <v>0</v>
      </c>
      <c r="AP1032" s="11">
        <f t="shared" si="542"/>
        <v>0</v>
      </c>
      <c r="AQ1032" s="11">
        <f t="shared" si="542"/>
        <v>0</v>
      </c>
      <c r="AR1032" s="11">
        <f t="shared" si="542"/>
        <v>0</v>
      </c>
      <c r="AS1032" s="11">
        <f t="shared" si="542"/>
        <v>0</v>
      </c>
      <c r="AT1032" s="11">
        <f t="shared" si="542"/>
        <v>0</v>
      </c>
      <c r="AU1032" s="11">
        <f t="shared" si="542"/>
        <v>0</v>
      </c>
      <c r="AV1032" s="11">
        <f t="shared" si="542"/>
        <v>1933603.1543947139</v>
      </c>
      <c r="AW1032" s="11">
        <f t="shared" si="542"/>
        <v>0</v>
      </c>
      <c r="AX1032" s="11">
        <f t="shared" si="542"/>
        <v>0</v>
      </c>
      <c r="AY1032" s="11">
        <f t="shared" si="542"/>
        <v>11349.003461093127</v>
      </c>
      <c r="AZ1032" s="11">
        <f t="shared" si="542"/>
        <v>1</v>
      </c>
      <c r="BA1032" s="11">
        <f t="shared" si="542"/>
        <v>1</v>
      </c>
      <c r="BB1032" s="11">
        <f t="shared" si="542"/>
        <v>1</v>
      </c>
      <c r="BC1032" s="11">
        <f t="shared" si="542"/>
        <v>1</v>
      </c>
      <c r="BD1032" s="11">
        <f t="shared" si="542"/>
        <v>1</v>
      </c>
      <c r="BE1032" s="11">
        <f t="shared" si="542"/>
        <v>1</v>
      </c>
      <c r="BF1032" s="15" t="str">
        <f t="shared" si="525"/>
        <v>ČSN 42 5715</v>
      </c>
      <c r="BG1032" s="44">
        <v>8.3849107924311674</v>
      </c>
      <c r="BJ1032" s="17">
        <f t="shared" si="526"/>
        <v>89</v>
      </c>
      <c r="BK1032" s="17">
        <f t="shared" si="527"/>
        <v>4</v>
      </c>
      <c r="BX1032" s="18">
        <f t="shared" si="530"/>
        <v>1068.1415022205297</v>
      </c>
      <c r="BY1032" s="42">
        <v>0.27960174616949163</v>
      </c>
      <c r="BZ1032" s="43">
        <f t="shared" si="531"/>
        <v>33.345822405395282</v>
      </c>
      <c r="CA1032" s="18">
        <f t="shared" si="532"/>
        <v>966801.57719735696</v>
      </c>
      <c r="CB1032" s="18">
        <f t="shared" si="533"/>
        <v>21725.87813926645</v>
      </c>
      <c r="CC1032" s="18">
        <f t="shared" si="534"/>
        <v>28921.333333333332</v>
      </c>
      <c r="CD1032" s="25">
        <f t="shared" si="535"/>
        <v>1.3311928359324687</v>
      </c>
      <c r="CE1032" s="26">
        <f t="shared" si="536"/>
        <v>30.085295411546152</v>
      </c>
      <c r="CF1032" s="18">
        <f t="shared" si="537"/>
        <v>680</v>
      </c>
      <c r="CG1032" s="18"/>
      <c r="CZ1032" s="18">
        <f t="shared" si="538"/>
        <v>1933603.1543947139</v>
      </c>
      <c r="DC1032" s="18">
        <f t="shared" si="528"/>
        <v>11349.003461093127</v>
      </c>
      <c r="DD1032" s="17">
        <f t="shared" si="539"/>
        <v>1</v>
      </c>
      <c r="DE1032" s="17">
        <f t="shared" si="540"/>
        <v>1</v>
      </c>
      <c r="DF1032" s="17">
        <f t="shared" si="541"/>
        <v>1</v>
      </c>
      <c r="DG1032" s="17">
        <v>1</v>
      </c>
      <c r="DH1032" s="17">
        <v>1</v>
      </c>
      <c r="DI1032" s="17">
        <v>1</v>
      </c>
      <c r="DJ1032" s="20" t="s">
        <v>981</v>
      </c>
      <c r="DK1032" s="45"/>
      <c r="DL1032" s="46"/>
      <c r="DN1032" s="46"/>
      <c r="DO1032" s="46"/>
      <c r="DP1032" s="46"/>
      <c r="DU1032" s="48"/>
    </row>
    <row r="1033" spans="1:125" x14ac:dyDescent="0.2">
      <c r="A1033" s="15" t="s">
        <v>105</v>
      </c>
      <c r="B1033" s="10" t="s">
        <v>1133</v>
      </c>
      <c r="C1033" s="11">
        <f t="shared" si="522"/>
        <v>9.377536261241028</v>
      </c>
      <c r="D1033" s="11">
        <f t="shared" si="544"/>
        <v>0</v>
      </c>
      <c r="E1033" s="11">
        <f t="shared" si="544"/>
        <v>0</v>
      </c>
      <c r="F1033" s="11">
        <f t="shared" si="544"/>
        <v>89</v>
      </c>
      <c r="G1033" s="11">
        <f t="shared" si="544"/>
        <v>4.5</v>
      </c>
      <c r="H1033" s="11">
        <f t="shared" si="544"/>
        <v>0</v>
      </c>
      <c r="I1033" s="11">
        <f t="shared" si="544"/>
        <v>0</v>
      </c>
      <c r="J1033" s="11">
        <f t="shared" si="543"/>
        <v>0</v>
      </c>
      <c r="K1033" s="11">
        <f t="shared" si="543"/>
        <v>0</v>
      </c>
      <c r="L1033" s="11">
        <f t="shared" si="543"/>
        <v>0</v>
      </c>
      <c r="M1033" s="11">
        <f t="shared" si="543"/>
        <v>0</v>
      </c>
      <c r="N1033" s="11">
        <f t="shared" si="543"/>
        <v>0</v>
      </c>
      <c r="O1033" s="11">
        <f t="shared" si="543"/>
        <v>0</v>
      </c>
      <c r="P1033" s="11">
        <f t="shared" si="543"/>
        <v>0</v>
      </c>
      <c r="Q1033" s="11">
        <f t="shared" si="543"/>
        <v>0</v>
      </c>
      <c r="R1033" s="11">
        <f t="shared" si="543"/>
        <v>0</v>
      </c>
      <c r="S1033" s="11">
        <f t="shared" si="543"/>
        <v>0</v>
      </c>
      <c r="T1033" s="11">
        <f t="shared" si="543"/>
        <v>1194.5906065275187</v>
      </c>
      <c r="U1033" s="40">
        <f t="shared" si="523"/>
        <v>0.27960174616949163</v>
      </c>
      <c r="V1033" s="11">
        <f t="shared" si="529"/>
        <v>29.816119968006308</v>
      </c>
      <c r="W1033" s="11">
        <f t="shared" si="529"/>
        <v>1069233.2547550374</v>
      </c>
      <c r="X1033" s="11">
        <f t="shared" si="529"/>
        <v>24027.71359000084</v>
      </c>
      <c r="Y1033" s="11">
        <f t="shared" si="529"/>
        <v>32161.500000000004</v>
      </c>
      <c r="Z1033" s="11">
        <f t="shared" si="529"/>
        <v>1.3385168705100616</v>
      </c>
      <c r="AA1033" s="11">
        <f t="shared" si="529"/>
        <v>29.917595157365174</v>
      </c>
      <c r="AB1033" s="11">
        <f t="shared" si="529"/>
        <v>760.49999999999989</v>
      </c>
      <c r="AC1033" s="11">
        <f t="shared" si="524"/>
        <v>0</v>
      </c>
      <c r="AD1033" s="11">
        <f t="shared" si="524"/>
        <v>0</v>
      </c>
      <c r="AE1033" s="11">
        <f t="shared" si="524"/>
        <v>0</v>
      </c>
      <c r="AF1033" s="11">
        <f t="shared" si="524"/>
        <v>0</v>
      </c>
      <c r="AG1033" s="11">
        <f t="shared" si="521"/>
        <v>0</v>
      </c>
      <c r="AH1033" s="11">
        <f t="shared" si="521"/>
        <v>0</v>
      </c>
      <c r="AI1033" s="11">
        <f t="shared" si="521"/>
        <v>0</v>
      </c>
      <c r="AJ1033" s="11">
        <f t="shared" si="521"/>
        <v>0</v>
      </c>
      <c r="AK1033" s="11">
        <f t="shared" si="521"/>
        <v>0</v>
      </c>
      <c r="AL1033" s="11">
        <f t="shared" si="521"/>
        <v>0</v>
      </c>
      <c r="AM1033" s="11">
        <f t="shared" si="521"/>
        <v>0</v>
      </c>
      <c r="AN1033" s="11">
        <f t="shared" si="521"/>
        <v>0</v>
      </c>
      <c r="AO1033" s="11">
        <f t="shared" si="521"/>
        <v>0</v>
      </c>
      <c r="AP1033" s="11">
        <f t="shared" si="542"/>
        <v>0</v>
      </c>
      <c r="AQ1033" s="11">
        <f t="shared" si="542"/>
        <v>0</v>
      </c>
      <c r="AR1033" s="11">
        <f t="shared" si="542"/>
        <v>0</v>
      </c>
      <c r="AS1033" s="11">
        <f t="shared" si="542"/>
        <v>0</v>
      </c>
      <c r="AT1033" s="11">
        <f t="shared" si="542"/>
        <v>0</v>
      </c>
      <c r="AU1033" s="11">
        <f t="shared" si="542"/>
        <v>0</v>
      </c>
      <c r="AV1033" s="11">
        <f t="shared" si="542"/>
        <v>2138466.5095100747</v>
      </c>
      <c r="AW1033" s="11">
        <f t="shared" si="542"/>
        <v>0</v>
      </c>
      <c r="AX1033" s="11">
        <f t="shared" si="542"/>
        <v>0</v>
      </c>
      <c r="AY1033" s="11">
        <f t="shared" si="542"/>
        <v>11215.87847239726</v>
      </c>
      <c r="AZ1033" s="11">
        <f t="shared" si="542"/>
        <v>1</v>
      </c>
      <c r="BA1033" s="11">
        <f t="shared" si="542"/>
        <v>1</v>
      </c>
      <c r="BB1033" s="11">
        <f t="shared" si="542"/>
        <v>1</v>
      </c>
      <c r="BC1033" s="11">
        <f t="shared" si="542"/>
        <v>1</v>
      </c>
      <c r="BD1033" s="11">
        <f t="shared" si="542"/>
        <v>1</v>
      </c>
      <c r="BE1033" s="11">
        <f t="shared" si="542"/>
        <v>1</v>
      </c>
      <c r="BF1033" s="15" t="str">
        <f t="shared" si="525"/>
        <v>ČSN 42 5715</v>
      </c>
      <c r="BG1033" s="44">
        <v>9.377536261241028</v>
      </c>
      <c r="BJ1033" s="17">
        <f t="shared" si="526"/>
        <v>89</v>
      </c>
      <c r="BK1033" s="17">
        <f t="shared" si="527"/>
        <v>4.5</v>
      </c>
      <c r="BX1033" s="18">
        <f t="shared" si="530"/>
        <v>1194.5906065275187</v>
      </c>
      <c r="BY1033" s="42">
        <v>0.27960174616949163</v>
      </c>
      <c r="BZ1033" s="43">
        <f t="shared" si="531"/>
        <v>29.816119968006308</v>
      </c>
      <c r="CA1033" s="18">
        <f t="shared" si="532"/>
        <v>1069233.2547550374</v>
      </c>
      <c r="CB1033" s="18">
        <f t="shared" si="533"/>
        <v>24027.71359000084</v>
      </c>
      <c r="CC1033" s="18">
        <f t="shared" si="534"/>
        <v>32161.500000000004</v>
      </c>
      <c r="CD1033" s="25">
        <f t="shared" si="535"/>
        <v>1.3385168705100616</v>
      </c>
      <c r="CE1033" s="26">
        <f t="shared" si="536"/>
        <v>29.917595157365174</v>
      </c>
      <c r="CF1033" s="18">
        <f t="shared" si="537"/>
        <v>760.49999999999989</v>
      </c>
      <c r="CG1033" s="18"/>
      <c r="CZ1033" s="18">
        <f t="shared" si="538"/>
        <v>2138466.5095100747</v>
      </c>
      <c r="DC1033" s="18">
        <f t="shared" si="528"/>
        <v>11215.87847239726</v>
      </c>
      <c r="DD1033" s="17">
        <f t="shared" si="539"/>
        <v>1</v>
      </c>
      <c r="DE1033" s="17">
        <f t="shared" si="540"/>
        <v>1</v>
      </c>
      <c r="DF1033" s="17">
        <f t="shared" si="541"/>
        <v>1</v>
      </c>
      <c r="DG1033" s="17">
        <v>1</v>
      </c>
      <c r="DH1033" s="17">
        <v>1</v>
      </c>
      <c r="DI1033" s="17">
        <v>1</v>
      </c>
      <c r="DJ1033" s="20" t="s">
        <v>981</v>
      </c>
      <c r="DK1033" s="45"/>
      <c r="DL1033" s="46"/>
      <c r="DN1033" s="46"/>
      <c r="DO1033" s="46"/>
      <c r="DP1033" s="46"/>
      <c r="DU1033" s="48"/>
    </row>
    <row r="1034" spans="1:125" x14ac:dyDescent="0.2">
      <c r="A1034" s="15" t="s">
        <v>105</v>
      </c>
      <c r="B1034" s="10" t="s">
        <v>1134</v>
      </c>
      <c r="C1034" s="11">
        <f t="shared" si="522"/>
        <v>10.357830978885552</v>
      </c>
      <c r="D1034" s="11">
        <f t="shared" si="544"/>
        <v>0</v>
      </c>
      <c r="E1034" s="11">
        <f t="shared" si="544"/>
        <v>0</v>
      </c>
      <c r="F1034" s="11">
        <f t="shared" si="544"/>
        <v>89</v>
      </c>
      <c r="G1034" s="11">
        <f t="shared" si="544"/>
        <v>5</v>
      </c>
      <c r="H1034" s="11">
        <f t="shared" si="544"/>
        <v>0</v>
      </c>
      <c r="I1034" s="11">
        <f t="shared" si="544"/>
        <v>0</v>
      </c>
      <c r="J1034" s="11">
        <f t="shared" si="543"/>
        <v>0</v>
      </c>
      <c r="K1034" s="11">
        <f t="shared" si="543"/>
        <v>0</v>
      </c>
      <c r="L1034" s="11">
        <f t="shared" si="543"/>
        <v>0</v>
      </c>
      <c r="M1034" s="11">
        <f t="shared" si="543"/>
        <v>0</v>
      </c>
      <c r="N1034" s="11">
        <f t="shared" si="543"/>
        <v>0</v>
      </c>
      <c r="O1034" s="11">
        <f t="shared" si="543"/>
        <v>0</v>
      </c>
      <c r="P1034" s="11">
        <f t="shared" si="543"/>
        <v>0</v>
      </c>
      <c r="Q1034" s="11">
        <f t="shared" si="543"/>
        <v>0</v>
      </c>
      <c r="R1034" s="11">
        <f t="shared" si="543"/>
        <v>0</v>
      </c>
      <c r="S1034" s="11">
        <f t="shared" si="543"/>
        <v>0</v>
      </c>
      <c r="T1034" s="11">
        <f t="shared" si="543"/>
        <v>1319.4689145077132</v>
      </c>
      <c r="U1034" s="40">
        <f t="shared" si="523"/>
        <v>0.27960174616949163</v>
      </c>
      <c r="V1034" s="11">
        <f t="shared" si="529"/>
        <v>26.994237185319992</v>
      </c>
      <c r="W1034" s="11">
        <f t="shared" si="529"/>
        <v>1167894.9229536396</v>
      </c>
      <c r="X1034" s="11">
        <f t="shared" si="529"/>
        <v>26244.829729295274</v>
      </c>
      <c r="Y1034" s="11">
        <f t="shared" si="529"/>
        <v>35321.666666666679</v>
      </c>
      <c r="Z1034" s="11">
        <f t="shared" si="529"/>
        <v>1.3458523842979848</v>
      </c>
      <c r="AA1034" s="11">
        <f t="shared" si="529"/>
        <v>29.751050401624479</v>
      </c>
      <c r="AB1034" s="11">
        <f t="shared" si="529"/>
        <v>840</v>
      </c>
      <c r="AC1034" s="11">
        <f t="shared" si="524"/>
        <v>0</v>
      </c>
      <c r="AD1034" s="11">
        <f t="shared" si="524"/>
        <v>0</v>
      </c>
      <c r="AE1034" s="11">
        <f t="shared" si="524"/>
        <v>0</v>
      </c>
      <c r="AF1034" s="11">
        <f t="shared" si="524"/>
        <v>0</v>
      </c>
      <c r="AG1034" s="11">
        <f t="shared" si="524"/>
        <v>0</v>
      </c>
      <c r="AH1034" s="11">
        <f t="shared" si="524"/>
        <v>0</v>
      </c>
      <c r="AI1034" s="11">
        <f t="shared" si="524"/>
        <v>0</v>
      </c>
      <c r="AJ1034" s="11">
        <f t="shared" si="524"/>
        <v>0</v>
      </c>
      <c r="AK1034" s="11">
        <f t="shared" si="524"/>
        <v>0</v>
      </c>
      <c r="AL1034" s="11">
        <f t="shared" si="524"/>
        <v>0</v>
      </c>
      <c r="AM1034" s="11">
        <f t="shared" si="524"/>
        <v>0</v>
      </c>
      <c r="AN1034" s="11">
        <f t="shared" si="524"/>
        <v>0</v>
      </c>
      <c r="AO1034" s="11">
        <f t="shared" si="524"/>
        <v>0</v>
      </c>
      <c r="AP1034" s="11">
        <f t="shared" si="542"/>
        <v>0</v>
      </c>
      <c r="AQ1034" s="11">
        <f t="shared" si="542"/>
        <v>0</v>
      </c>
      <c r="AR1034" s="11">
        <f t="shared" si="542"/>
        <v>0</v>
      </c>
      <c r="AS1034" s="11">
        <f t="shared" si="542"/>
        <v>0</v>
      </c>
      <c r="AT1034" s="11">
        <f t="shared" si="542"/>
        <v>0</v>
      </c>
      <c r="AU1034" s="11">
        <f t="shared" si="542"/>
        <v>0</v>
      </c>
      <c r="AV1034" s="11">
        <f t="shared" si="542"/>
        <v>2335789.8459072793</v>
      </c>
      <c r="AW1034" s="11">
        <f t="shared" si="542"/>
        <v>0</v>
      </c>
      <c r="AX1034" s="11">
        <f t="shared" si="542"/>
        <v>0</v>
      </c>
      <c r="AY1034" s="11">
        <f t="shared" si="542"/>
        <v>11083.53888186479</v>
      </c>
      <c r="AZ1034" s="11">
        <f t="shared" si="542"/>
        <v>1</v>
      </c>
      <c r="BA1034" s="11">
        <f t="shared" si="542"/>
        <v>1</v>
      </c>
      <c r="BB1034" s="11">
        <f t="shared" si="542"/>
        <v>1</v>
      </c>
      <c r="BC1034" s="11">
        <f t="shared" si="542"/>
        <v>1</v>
      </c>
      <c r="BD1034" s="11">
        <f t="shared" si="542"/>
        <v>1</v>
      </c>
      <c r="BE1034" s="11">
        <f t="shared" si="542"/>
        <v>1</v>
      </c>
      <c r="BF1034" s="15" t="str">
        <f t="shared" si="525"/>
        <v>ČSN 42 5715</v>
      </c>
      <c r="BG1034" s="44">
        <v>10.357830978885552</v>
      </c>
      <c r="BJ1034" s="17">
        <f t="shared" si="526"/>
        <v>89</v>
      </c>
      <c r="BK1034" s="17">
        <f t="shared" si="527"/>
        <v>5</v>
      </c>
      <c r="BX1034" s="18">
        <f t="shared" si="530"/>
        <v>1319.4689145077132</v>
      </c>
      <c r="BY1034" s="42">
        <v>0.27960174616949163</v>
      </c>
      <c r="BZ1034" s="43">
        <f t="shared" si="531"/>
        <v>26.994237185319992</v>
      </c>
      <c r="CA1034" s="18">
        <f t="shared" si="532"/>
        <v>1167894.9229536396</v>
      </c>
      <c r="CB1034" s="18">
        <f t="shared" si="533"/>
        <v>26244.829729295274</v>
      </c>
      <c r="CC1034" s="18">
        <f t="shared" si="534"/>
        <v>35321.666666666679</v>
      </c>
      <c r="CD1034" s="25">
        <f t="shared" si="535"/>
        <v>1.3458523842979848</v>
      </c>
      <c r="CE1034" s="26">
        <f t="shared" si="536"/>
        <v>29.751050401624479</v>
      </c>
      <c r="CF1034" s="18">
        <f t="shared" si="537"/>
        <v>840</v>
      </c>
      <c r="CG1034" s="18"/>
      <c r="CZ1034" s="18">
        <f t="shared" si="538"/>
        <v>2335789.8459072793</v>
      </c>
      <c r="DC1034" s="18">
        <f t="shared" si="528"/>
        <v>11083.53888186479</v>
      </c>
      <c r="DD1034" s="17">
        <f t="shared" si="539"/>
        <v>1</v>
      </c>
      <c r="DE1034" s="17">
        <f t="shared" si="540"/>
        <v>1</v>
      </c>
      <c r="DF1034" s="17">
        <f t="shared" si="541"/>
        <v>1</v>
      </c>
      <c r="DG1034" s="17">
        <v>1</v>
      </c>
      <c r="DH1034" s="17">
        <v>1</v>
      </c>
      <c r="DI1034" s="17">
        <v>1</v>
      </c>
      <c r="DJ1034" s="20" t="s">
        <v>981</v>
      </c>
      <c r="DK1034" s="45"/>
      <c r="DL1034" s="46"/>
      <c r="DN1034" s="46"/>
      <c r="DO1034" s="46"/>
      <c r="DP1034" s="46"/>
      <c r="DU1034" s="48"/>
    </row>
    <row r="1035" spans="1:125" x14ac:dyDescent="0.2">
      <c r="A1035" s="15" t="s">
        <v>105</v>
      </c>
      <c r="B1035" s="10" t="s">
        <v>1135</v>
      </c>
      <c r="C1035" s="11">
        <f t="shared" si="522"/>
        <v>11.325794945364743</v>
      </c>
      <c r="D1035" s="11">
        <f t="shared" si="544"/>
        <v>0</v>
      </c>
      <c r="E1035" s="11">
        <f t="shared" si="544"/>
        <v>0</v>
      </c>
      <c r="F1035" s="11">
        <f t="shared" si="544"/>
        <v>89</v>
      </c>
      <c r="G1035" s="11">
        <f t="shared" si="544"/>
        <v>5.5</v>
      </c>
      <c r="H1035" s="11">
        <f t="shared" si="544"/>
        <v>0</v>
      </c>
      <c r="I1035" s="11">
        <f t="shared" si="544"/>
        <v>0</v>
      </c>
      <c r="J1035" s="11">
        <f t="shared" si="543"/>
        <v>0</v>
      </c>
      <c r="K1035" s="11">
        <f t="shared" si="543"/>
        <v>0</v>
      </c>
      <c r="L1035" s="11">
        <f t="shared" si="543"/>
        <v>0</v>
      </c>
      <c r="M1035" s="11">
        <f t="shared" si="543"/>
        <v>0</v>
      </c>
      <c r="N1035" s="11">
        <f t="shared" si="543"/>
        <v>0</v>
      </c>
      <c r="O1035" s="11">
        <f t="shared" si="543"/>
        <v>0</v>
      </c>
      <c r="P1035" s="11">
        <f t="shared" si="543"/>
        <v>0</v>
      </c>
      <c r="Q1035" s="11">
        <f t="shared" si="543"/>
        <v>0</v>
      </c>
      <c r="R1035" s="11">
        <f t="shared" si="543"/>
        <v>0</v>
      </c>
      <c r="S1035" s="11">
        <f t="shared" si="543"/>
        <v>0</v>
      </c>
      <c r="T1035" s="11">
        <f t="shared" si="543"/>
        <v>1442.7764261611126</v>
      </c>
      <c r="U1035" s="40">
        <f t="shared" si="523"/>
        <v>0.27960174616949163</v>
      </c>
      <c r="V1035" s="11">
        <f t="shared" si="529"/>
        <v>24.687163021958405</v>
      </c>
      <c r="W1035" s="11">
        <f t="shared" si="529"/>
        <v>1262880.2405241488</v>
      </c>
      <c r="X1035" s="11">
        <f t="shared" si="529"/>
        <v>28379.33124773368</v>
      </c>
      <c r="Y1035" s="11">
        <f t="shared" si="529"/>
        <v>38402.833333333321</v>
      </c>
      <c r="Z1035" s="11">
        <f t="shared" si="529"/>
        <v>1.3531972617008055</v>
      </c>
      <c r="AA1035" s="11">
        <f t="shared" si="529"/>
        <v>29.585680658048076</v>
      </c>
      <c r="AB1035" s="11">
        <f t="shared" si="529"/>
        <v>918.5</v>
      </c>
      <c r="AC1035" s="11">
        <f t="shared" si="524"/>
        <v>0</v>
      </c>
      <c r="AD1035" s="11">
        <f t="shared" si="524"/>
        <v>0</v>
      </c>
      <c r="AE1035" s="11">
        <f t="shared" si="524"/>
        <v>0</v>
      </c>
      <c r="AF1035" s="11">
        <f t="shared" si="524"/>
        <v>0</v>
      </c>
      <c r="AG1035" s="11">
        <f t="shared" si="524"/>
        <v>0</v>
      </c>
      <c r="AH1035" s="11">
        <f t="shared" si="524"/>
        <v>0</v>
      </c>
      <c r="AI1035" s="11">
        <f t="shared" si="524"/>
        <v>0</v>
      </c>
      <c r="AJ1035" s="11">
        <f t="shared" si="524"/>
        <v>0</v>
      </c>
      <c r="AK1035" s="11">
        <f t="shared" si="524"/>
        <v>0</v>
      </c>
      <c r="AL1035" s="11">
        <f t="shared" si="524"/>
        <v>0</v>
      </c>
      <c r="AM1035" s="11">
        <f t="shared" si="524"/>
        <v>0</v>
      </c>
      <c r="AN1035" s="11">
        <f t="shared" si="524"/>
        <v>0</v>
      </c>
      <c r="AO1035" s="11">
        <f t="shared" si="524"/>
        <v>0</v>
      </c>
      <c r="AP1035" s="11">
        <f t="shared" si="542"/>
        <v>0</v>
      </c>
      <c r="AQ1035" s="11">
        <f t="shared" si="542"/>
        <v>0</v>
      </c>
      <c r="AR1035" s="11">
        <f t="shared" si="542"/>
        <v>0</v>
      </c>
      <c r="AS1035" s="11">
        <f t="shared" si="542"/>
        <v>0</v>
      </c>
      <c r="AT1035" s="11">
        <f t="shared" si="542"/>
        <v>0</v>
      </c>
      <c r="AU1035" s="11">
        <f t="shared" si="542"/>
        <v>0</v>
      </c>
      <c r="AV1035" s="11">
        <f t="shared" si="542"/>
        <v>2525760.4810482976</v>
      </c>
      <c r="AW1035" s="11">
        <f t="shared" si="542"/>
        <v>0</v>
      </c>
      <c r="AX1035" s="11">
        <f t="shared" si="542"/>
        <v>0</v>
      </c>
      <c r="AY1035" s="11">
        <f t="shared" si="542"/>
        <v>10951.984689495717</v>
      </c>
      <c r="AZ1035" s="11">
        <f t="shared" ref="AZ1035:BE1077" si="545">IF($A1035="x",DD1035,"")</f>
        <v>1</v>
      </c>
      <c r="BA1035" s="11">
        <f t="shared" si="545"/>
        <v>1</v>
      </c>
      <c r="BB1035" s="11">
        <f t="shared" si="545"/>
        <v>1</v>
      </c>
      <c r="BC1035" s="11">
        <f t="shared" si="545"/>
        <v>1</v>
      </c>
      <c r="BD1035" s="11">
        <f t="shared" si="545"/>
        <v>1</v>
      </c>
      <c r="BE1035" s="11">
        <f t="shared" si="545"/>
        <v>1</v>
      </c>
      <c r="BF1035" s="15" t="str">
        <f t="shared" si="525"/>
        <v>ČSN 42 5715</v>
      </c>
      <c r="BG1035" s="44">
        <v>11.325794945364743</v>
      </c>
      <c r="BJ1035" s="17">
        <f t="shared" si="526"/>
        <v>89</v>
      </c>
      <c r="BK1035" s="17">
        <f t="shared" si="527"/>
        <v>5.5</v>
      </c>
      <c r="BX1035" s="18">
        <f t="shared" si="530"/>
        <v>1442.7764261611126</v>
      </c>
      <c r="BY1035" s="42">
        <v>0.27960174616949163</v>
      </c>
      <c r="BZ1035" s="43">
        <f t="shared" si="531"/>
        <v>24.687163021958405</v>
      </c>
      <c r="CA1035" s="18">
        <f t="shared" si="532"/>
        <v>1262880.2405241488</v>
      </c>
      <c r="CB1035" s="18">
        <f t="shared" si="533"/>
        <v>28379.33124773368</v>
      </c>
      <c r="CC1035" s="18">
        <f t="shared" si="534"/>
        <v>38402.833333333321</v>
      </c>
      <c r="CD1035" s="25">
        <f t="shared" si="535"/>
        <v>1.3531972617008055</v>
      </c>
      <c r="CE1035" s="26">
        <f t="shared" si="536"/>
        <v>29.585680658048076</v>
      </c>
      <c r="CF1035" s="18">
        <f t="shared" si="537"/>
        <v>918.5</v>
      </c>
      <c r="CG1035" s="18"/>
      <c r="CZ1035" s="18">
        <f t="shared" si="538"/>
        <v>2525760.4810482976</v>
      </c>
      <c r="DC1035" s="18">
        <f t="shared" si="528"/>
        <v>10951.984689495717</v>
      </c>
      <c r="DD1035" s="17">
        <f t="shared" si="539"/>
        <v>1</v>
      </c>
      <c r="DE1035" s="17">
        <f t="shared" si="540"/>
        <v>1</v>
      </c>
      <c r="DF1035" s="17">
        <f t="shared" si="541"/>
        <v>1</v>
      </c>
      <c r="DG1035" s="17">
        <v>1</v>
      </c>
      <c r="DH1035" s="17">
        <v>1</v>
      </c>
      <c r="DI1035" s="17">
        <v>1</v>
      </c>
      <c r="DJ1035" s="20" t="s">
        <v>981</v>
      </c>
      <c r="DK1035" s="45"/>
      <c r="DL1035" s="46"/>
      <c r="DN1035" s="46"/>
      <c r="DO1035" s="46"/>
      <c r="DP1035" s="46"/>
      <c r="DU1035" s="48"/>
    </row>
    <row r="1036" spans="1:125" x14ac:dyDescent="0.2">
      <c r="A1036" s="15" t="s">
        <v>105</v>
      </c>
      <c r="B1036" s="10" t="s">
        <v>1136</v>
      </c>
      <c r="C1036" s="11">
        <f t="shared" si="522"/>
        <v>12.281428160678583</v>
      </c>
      <c r="D1036" s="11">
        <f t="shared" si="544"/>
        <v>0</v>
      </c>
      <c r="E1036" s="11">
        <f t="shared" si="544"/>
        <v>0</v>
      </c>
      <c r="F1036" s="11">
        <f t="shared" si="544"/>
        <v>89</v>
      </c>
      <c r="G1036" s="11">
        <f t="shared" si="544"/>
        <v>6</v>
      </c>
      <c r="H1036" s="11">
        <f t="shared" si="544"/>
        <v>0</v>
      </c>
      <c r="I1036" s="11">
        <f t="shared" si="544"/>
        <v>0</v>
      </c>
      <c r="J1036" s="11">
        <f t="shared" si="543"/>
        <v>0</v>
      </c>
      <c r="K1036" s="11">
        <f t="shared" si="543"/>
        <v>0</v>
      </c>
      <c r="L1036" s="11">
        <f t="shared" si="543"/>
        <v>0</v>
      </c>
      <c r="M1036" s="11">
        <f t="shared" si="543"/>
        <v>0</v>
      </c>
      <c r="N1036" s="11">
        <f t="shared" si="543"/>
        <v>0</v>
      </c>
      <c r="O1036" s="11">
        <f t="shared" si="543"/>
        <v>0</v>
      </c>
      <c r="P1036" s="11">
        <f t="shared" si="543"/>
        <v>0</v>
      </c>
      <c r="Q1036" s="11">
        <f t="shared" si="543"/>
        <v>0</v>
      </c>
      <c r="R1036" s="11">
        <f t="shared" si="543"/>
        <v>0</v>
      </c>
      <c r="S1036" s="11">
        <f t="shared" si="543"/>
        <v>0</v>
      </c>
      <c r="T1036" s="11">
        <f t="shared" si="543"/>
        <v>1564.5131414877169</v>
      </c>
      <c r="U1036" s="40">
        <f t="shared" si="523"/>
        <v>0.27960174616949163</v>
      </c>
      <c r="V1036" s="11">
        <f t="shared" si="529"/>
        <v>22.766224132197586</v>
      </c>
      <c r="W1036" s="11">
        <f t="shared" si="529"/>
        <v>1354281.6881003049</v>
      </c>
      <c r="X1036" s="11">
        <f t="shared" si="529"/>
        <v>30433.296361804605</v>
      </c>
      <c r="Y1036" s="11">
        <f t="shared" si="529"/>
        <v>41406</v>
      </c>
      <c r="Z1036" s="11">
        <f t="shared" si="529"/>
        <v>1.3605492979711102</v>
      </c>
      <c r="AA1036" s="11">
        <f t="shared" si="529"/>
        <v>29.42150573984955</v>
      </c>
      <c r="AB1036" s="11">
        <f t="shared" si="529"/>
        <v>996</v>
      </c>
      <c r="AC1036" s="11">
        <f t="shared" si="524"/>
        <v>0</v>
      </c>
      <c r="AD1036" s="11">
        <f t="shared" si="524"/>
        <v>0</v>
      </c>
      <c r="AE1036" s="11">
        <f t="shared" si="524"/>
        <v>0</v>
      </c>
      <c r="AF1036" s="11">
        <f t="shared" si="524"/>
        <v>0</v>
      </c>
      <c r="AG1036" s="11">
        <f t="shared" si="524"/>
        <v>0</v>
      </c>
      <c r="AH1036" s="11">
        <f t="shared" si="524"/>
        <v>0</v>
      </c>
      <c r="AI1036" s="11">
        <f t="shared" si="524"/>
        <v>0</v>
      </c>
      <c r="AJ1036" s="11">
        <f t="shared" si="524"/>
        <v>0</v>
      </c>
      <c r="AK1036" s="11">
        <f t="shared" si="524"/>
        <v>0</v>
      </c>
      <c r="AL1036" s="11">
        <f t="shared" si="524"/>
        <v>0</v>
      </c>
      <c r="AM1036" s="11">
        <f t="shared" si="524"/>
        <v>0</v>
      </c>
      <c r="AN1036" s="11">
        <f t="shared" si="524"/>
        <v>0</v>
      </c>
      <c r="AO1036" s="11">
        <f t="shared" si="524"/>
        <v>0</v>
      </c>
      <c r="AP1036" s="11">
        <f t="shared" si="524"/>
        <v>0</v>
      </c>
      <c r="AQ1036" s="11">
        <f t="shared" si="524"/>
        <v>0</v>
      </c>
      <c r="AR1036" s="11">
        <f t="shared" si="524"/>
        <v>0</v>
      </c>
      <c r="AS1036" s="11">
        <f t="shared" ref="AR1036:AY1067" si="546">IF($A1036="x",CW1036,"")</f>
        <v>0</v>
      </c>
      <c r="AT1036" s="11">
        <f t="shared" si="546"/>
        <v>0</v>
      </c>
      <c r="AU1036" s="11">
        <f t="shared" si="546"/>
        <v>0</v>
      </c>
      <c r="AV1036" s="11">
        <f t="shared" si="546"/>
        <v>2708563.3762006098</v>
      </c>
      <c r="AW1036" s="11">
        <f t="shared" si="546"/>
        <v>0</v>
      </c>
      <c r="AX1036" s="11">
        <f t="shared" si="546"/>
        <v>0</v>
      </c>
      <c r="AY1036" s="11">
        <f t="shared" si="546"/>
        <v>10821.215895290043</v>
      </c>
      <c r="AZ1036" s="11">
        <f t="shared" si="545"/>
        <v>1</v>
      </c>
      <c r="BA1036" s="11">
        <f t="shared" si="545"/>
        <v>1</v>
      </c>
      <c r="BB1036" s="11">
        <f t="shared" si="545"/>
        <v>1</v>
      </c>
      <c r="BC1036" s="11">
        <f t="shared" si="545"/>
        <v>1</v>
      </c>
      <c r="BD1036" s="11">
        <f t="shared" si="545"/>
        <v>1</v>
      </c>
      <c r="BE1036" s="11">
        <f t="shared" si="545"/>
        <v>1</v>
      </c>
      <c r="BF1036" s="15" t="str">
        <f t="shared" si="525"/>
        <v>ČSN 42 5715</v>
      </c>
      <c r="BG1036" s="44">
        <v>12.281428160678583</v>
      </c>
      <c r="BJ1036" s="17">
        <f t="shared" si="526"/>
        <v>89</v>
      </c>
      <c r="BK1036" s="17">
        <f t="shared" si="527"/>
        <v>6</v>
      </c>
      <c r="BX1036" s="18">
        <f t="shared" si="530"/>
        <v>1564.5131414877169</v>
      </c>
      <c r="BY1036" s="42">
        <v>0.27960174616949163</v>
      </c>
      <c r="BZ1036" s="43">
        <f t="shared" si="531"/>
        <v>22.766224132197586</v>
      </c>
      <c r="CA1036" s="18">
        <f t="shared" si="532"/>
        <v>1354281.6881003049</v>
      </c>
      <c r="CB1036" s="18">
        <f t="shared" si="533"/>
        <v>30433.296361804605</v>
      </c>
      <c r="CC1036" s="18">
        <f t="shared" si="534"/>
        <v>41406</v>
      </c>
      <c r="CD1036" s="25">
        <f t="shared" si="535"/>
        <v>1.3605492979711102</v>
      </c>
      <c r="CE1036" s="26">
        <f t="shared" si="536"/>
        <v>29.42150573984955</v>
      </c>
      <c r="CF1036" s="18">
        <f t="shared" si="537"/>
        <v>996</v>
      </c>
      <c r="CG1036" s="18"/>
      <c r="CZ1036" s="18">
        <f t="shared" si="538"/>
        <v>2708563.3762006098</v>
      </c>
      <c r="DC1036" s="18">
        <f t="shared" si="528"/>
        <v>10821.215895290043</v>
      </c>
      <c r="DD1036" s="17">
        <f t="shared" si="539"/>
        <v>1</v>
      </c>
      <c r="DE1036" s="17">
        <f t="shared" si="540"/>
        <v>1</v>
      </c>
      <c r="DF1036" s="17">
        <f t="shared" si="541"/>
        <v>1</v>
      </c>
      <c r="DG1036" s="17">
        <v>1</v>
      </c>
      <c r="DH1036" s="17">
        <v>1</v>
      </c>
      <c r="DI1036" s="17">
        <v>1</v>
      </c>
      <c r="DJ1036" s="20" t="s">
        <v>981</v>
      </c>
      <c r="DK1036" s="45"/>
      <c r="DL1036" s="46"/>
      <c r="DN1036" s="46"/>
      <c r="DO1036" s="46"/>
      <c r="DP1036" s="46"/>
      <c r="DU1036" s="48"/>
    </row>
    <row r="1037" spans="1:125" x14ac:dyDescent="0.2">
      <c r="A1037" s="15" t="s">
        <v>105</v>
      </c>
      <c r="B1037" s="10" t="s">
        <v>1137</v>
      </c>
      <c r="C1037" s="11">
        <f t="shared" si="522"/>
        <v>13.224730624827092</v>
      </c>
      <c r="D1037" s="11">
        <f t="shared" si="544"/>
        <v>0</v>
      </c>
      <c r="E1037" s="11">
        <f t="shared" si="544"/>
        <v>0</v>
      </c>
      <c r="F1037" s="11">
        <f t="shared" si="544"/>
        <v>89</v>
      </c>
      <c r="G1037" s="11">
        <f t="shared" si="544"/>
        <v>6.5</v>
      </c>
      <c r="H1037" s="11">
        <f t="shared" si="544"/>
        <v>0</v>
      </c>
      <c r="I1037" s="11">
        <f t="shared" si="544"/>
        <v>0</v>
      </c>
      <c r="J1037" s="11">
        <f t="shared" si="543"/>
        <v>0</v>
      </c>
      <c r="K1037" s="11">
        <f t="shared" si="543"/>
        <v>0</v>
      </c>
      <c r="L1037" s="11">
        <f t="shared" si="543"/>
        <v>0</v>
      </c>
      <c r="M1037" s="11">
        <f t="shared" si="543"/>
        <v>0</v>
      </c>
      <c r="N1037" s="11">
        <f t="shared" si="543"/>
        <v>0</v>
      </c>
      <c r="O1037" s="11">
        <f t="shared" si="543"/>
        <v>0</v>
      </c>
      <c r="P1037" s="11">
        <f t="shared" si="543"/>
        <v>0</v>
      </c>
      <c r="Q1037" s="11">
        <f t="shared" si="543"/>
        <v>0</v>
      </c>
      <c r="R1037" s="11">
        <f t="shared" si="543"/>
        <v>0</v>
      </c>
      <c r="S1037" s="11">
        <f t="shared" si="543"/>
        <v>0</v>
      </c>
      <c r="T1037" s="11">
        <f t="shared" si="543"/>
        <v>1684.6790604875266</v>
      </c>
      <c r="U1037" s="40">
        <f t="shared" si="523"/>
        <v>0.27960174616949163</v>
      </c>
      <c r="V1037" s="11">
        <f t="shared" si="529"/>
        <v>21.142339613677198</v>
      </c>
      <c r="W1037" s="11">
        <f t="shared" si="529"/>
        <v>1442190.5682186033</v>
      </c>
      <c r="X1037" s="11">
        <f t="shared" si="529"/>
        <v>32408.776813901197</v>
      </c>
      <c r="Y1037" s="11">
        <f t="shared" si="529"/>
        <v>44332.166666666672</v>
      </c>
      <c r="Z1037" s="11">
        <f t="shared" si="529"/>
        <v>1.3679061977942697</v>
      </c>
      <c r="AA1037" s="11">
        <f t="shared" si="529"/>
        <v>29.258545760170652</v>
      </c>
      <c r="AB1037" s="11">
        <f t="shared" si="529"/>
        <v>1072.5</v>
      </c>
      <c r="AC1037" s="11">
        <f t="shared" si="524"/>
        <v>0</v>
      </c>
      <c r="AD1037" s="11">
        <f t="shared" si="524"/>
        <v>0</v>
      </c>
      <c r="AE1037" s="11">
        <f t="shared" si="524"/>
        <v>0</v>
      </c>
      <c r="AF1037" s="11">
        <f t="shared" si="524"/>
        <v>0</v>
      </c>
      <c r="AG1037" s="11">
        <f t="shared" si="524"/>
        <v>0</v>
      </c>
      <c r="AH1037" s="11">
        <f t="shared" si="524"/>
        <v>0</v>
      </c>
      <c r="AI1037" s="11">
        <f t="shared" si="524"/>
        <v>0</v>
      </c>
      <c r="AJ1037" s="11">
        <f t="shared" si="524"/>
        <v>0</v>
      </c>
      <c r="AK1037" s="11">
        <f t="shared" si="524"/>
        <v>0</v>
      </c>
      <c r="AL1037" s="11">
        <f t="shared" si="524"/>
        <v>0</v>
      </c>
      <c r="AM1037" s="11">
        <f t="shared" si="524"/>
        <v>0</v>
      </c>
      <c r="AN1037" s="11">
        <f t="shared" si="524"/>
        <v>0</v>
      </c>
      <c r="AO1037" s="11">
        <f t="shared" si="524"/>
        <v>0</v>
      </c>
      <c r="AP1037" s="11">
        <f t="shared" si="524"/>
        <v>0</v>
      </c>
      <c r="AQ1037" s="11">
        <f t="shared" si="524"/>
        <v>0</v>
      </c>
      <c r="AR1037" s="11">
        <f t="shared" si="546"/>
        <v>0</v>
      </c>
      <c r="AS1037" s="11">
        <f t="shared" si="546"/>
        <v>0</v>
      </c>
      <c r="AT1037" s="11">
        <f t="shared" si="546"/>
        <v>0</v>
      </c>
      <c r="AU1037" s="11">
        <f t="shared" si="546"/>
        <v>0</v>
      </c>
      <c r="AV1037" s="11">
        <f t="shared" si="546"/>
        <v>2884381.1364372065</v>
      </c>
      <c r="AW1037" s="11">
        <f t="shared" si="546"/>
        <v>0</v>
      </c>
      <c r="AX1037" s="11">
        <f t="shared" si="546"/>
        <v>0</v>
      </c>
      <c r="AY1037" s="11">
        <f t="shared" si="546"/>
        <v>10691.232499247764</v>
      </c>
      <c r="AZ1037" s="11">
        <f t="shared" si="545"/>
        <v>1</v>
      </c>
      <c r="BA1037" s="11">
        <f t="shared" si="545"/>
        <v>1</v>
      </c>
      <c r="BB1037" s="11">
        <f t="shared" si="545"/>
        <v>1</v>
      </c>
      <c r="BC1037" s="11">
        <f t="shared" si="545"/>
        <v>1</v>
      </c>
      <c r="BD1037" s="11">
        <f t="shared" si="545"/>
        <v>1</v>
      </c>
      <c r="BE1037" s="11">
        <f t="shared" si="545"/>
        <v>1</v>
      </c>
      <c r="BF1037" s="15" t="str">
        <f t="shared" si="525"/>
        <v>ČSN 42 5715</v>
      </c>
      <c r="BG1037" s="44">
        <v>13.224730624827092</v>
      </c>
      <c r="BJ1037" s="17">
        <f t="shared" si="526"/>
        <v>89</v>
      </c>
      <c r="BK1037" s="17">
        <f t="shared" si="527"/>
        <v>6.5</v>
      </c>
      <c r="BX1037" s="18">
        <f t="shared" si="530"/>
        <v>1684.6790604875266</v>
      </c>
      <c r="BY1037" s="42">
        <v>0.27960174616949163</v>
      </c>
      <c r="BZ1037" s="43">
        <f t="shared" si="531"/>
        <v>21.142339613677198</v>
      </c>
      <c r="CA1037" s="18">
        <f t="shared" si="532"/>
        <v>1442190.5682186033</v>
      </c>
      <c r="CB1037" s="18">
        <f t="shared" si="533"/>
        <v>32408.776813901197</v>
      </c>
      <c r="CC1037" s="18">
        <f t="shared" si="534"/>
        <v>44332.166666666672</v>
      </c>
      <c r="CD1037" s="25">
        <f t="shared" si="535"/>
        <v>1.3679061977942697</v>
      </c>
      <c r="CE1037" s="26">
        <f t="shared" si="536"/>
        <v>29.258545760170652</v>
      </c>
      <c r="CF1037" s="18">
        <f t="shared" si="537"/>
        <v>1072.5</v>
      </c>
      <c r="CG1037" s="18"/>
      <c r="CZ1037" s="18">
        <f t="shared" si="538"/>
        <v>2884381.1364372065</v>
      </c>
      <c r="DC1037" s="18">
        <f t="shared" si="528"/>
        <v>10691.232499247764</v>
      </c>
      <c r="DD1037" s="17">
        <f t="shared" si="539"/>
        <v>1</v>
      </c>
      <c r="DE1037" s="17">
        <f t="shared" si="540"/>
        <v>1</v>
      </c>
      <c r="DF1037" s="17">
        <f t="shared" si="541"/>
        <v>1</v>
      </c>
      <c r="DG1037" s="17">
        <v>1</v>
      </c>
      <c r="DH1037" s="17">
        <v>1</v>
      </c>
      <c r="DI1037" s="17">
        <v>1</v>
      </c>
      <c r="DJ1037" s="20" t="s">
        <v>981</v>
      </c>
      <c r="DK1037" s="45"/>
      <c r="DL1037" s="46"/>
      <c r="DN1037" s="46"/>
      <c r="DO1037" s="46"/>
      <c r="DP1037" s="46"/>
      <c r="DU1037" s="48"/>
    </row>
    <row r="1038" spans="1:125" x14ac:dyDescent="0.2">
      <c r="A1038" s="15" t="s">
        <v>105</v>
      </c>
      <c r="B1038" s="10" t="s">
        <v>1138</v>
      </c>
      <c r="C1038" s="11">
        <f t="shared" si="522"/>
        <v>14.155702337810252</v>
      </c>
      <c r="D1038" s="11">
        <f t="shared" si="544"/>
        <v>0</v>
      </c>
      <c r="E1038" s="11">
        <f t="shared" si="544"/>
        <v>0</v>
      </c>
      <c r="F1038" s="11">
        <f t="shared" si="544"/>
        <v>89</v>
      </c>
      <c r="G1038" s="11">
        <f t="shared" si="544"/>
        <v>7</v>
      </c>
      <c r="H1038" s="11">
        <f t="shared" si="544"/>
        <v>0</v>
      </c>
      <c r="I1038" s="11">
        <f t="shared" si="544"/>
        <v>0</v>
      </c>
      <c r="J1038" s="11">
        <f t="shared" si="543"/>
        <v>0</v>
      </c>
      <c r="K1038" s="11">
        <f t="shared" si="543"/>
        <v>0</v>
      </c>
      <c r="L1038" s="11">
        <f t="shared" si="543"/>
        <v>0</v>
      </c>
      <c r="M1038" s="11">
        <f t="shared" si="543"/>
        <v>0</v>
      </c>
      <c r="N1038" s="11">
        <f t="shared" si="543"/>
        <v>0</v>
      </c>
      <c r="O1038" s="11">
        <f t="shared" si="543"/>
        <v>0</v>
      </c>
      <c r="P1038" s="11">
        <f t="shared" si="543"/>
        <v>0</v>
      </c>
      <c r="Q1038" s="11">
        <f t="shared" si="543"/>
        <v>0</v>
      </c>
      <c r="R1038" s="11">
        <f t="shared" si="543"/>
        <v>0</v>
      </c>
      <c r="S1038" s="11">
        <f t="shared" si="543"/>
        <v>0</v>
      </c>
      <c r="T1038" s="11">
        <f t="shared" si="543"/>
        <v>1803.2741831605413</v>
      </c>
      <c r="U1038" s="40">
        <f t="shared" si="523"/>
        <v>0.27960174616949163</v>
      </c>
      <c r="V1038" s="11">
        <f t="shared" si="529"/>
        <v>19.751880867307314</v>
      </c>
      <c r="W1038" s="11">
        <f t="shared" si="529"/>
        <v>1526697.0053182933</v>
      </c>
      <c r="X1038" s="11">
        <f t="shared" si="529"/>
        <v>34307.7978723212</v>
      </c>
      <c r="Y1038" s="11">
        <f t="shared" si="529"/>
        <v>47182.333333333314</v>
      </c>
      <c r="Z1038" s="11">
        <f t="shared" si="529"/>
        <v>1.3752655739935735</v>
      </c>
      <c r="AA1038" s="11">
        <f t="shared" si="529"/>
        <v>29.096821132213051</v>
      </c>
      <c r="AB1038" s="11">
        <f t="shared" si="529"/>
        <v>1148</v>
      </c>
      <c r="AC1038" s="11">
        <f t="shared" si="524"/>
        <v>0</v>
      </c>
      <c r="AD1038" s="11">
        <f t="shared" si="524"/>
        <v>0</v>
      </c>
      <c r="AE1038" s="11">
        <f t="shared" si="524"/>
        <v>0</v>
      </c>
      <c r="AF1038" s="11">
        <f t="shared" si="524"/>
        <v>0</v>
      </c>
      <c r="AG1038" s="11">
        <f t="shared" si="524"/>
        <v>0</v>
      </c>
      <c r="AH1038" s="11">
        <f t="shared" si="524"/>
        <v>0</v>
      </c>
      <c r="AI1038" s="11">
        <f t="shared" si="524"/>
        <v>0</v>
      </c>
      <c r="AJ1038" s="11">
        <f t="shared" si="524"/>
        <v>0</v>
      </c>
      <c r="AK1038" s="11">
        <f t="shared" si="524"/>
        <v>0</v>
      </c>
      <c r="AL1038" s="11">
        <f t="shared" si="524"/>
        <v>0</v>
      </c>
      <c r="AM1038" s="11">
        <f t="shared" si="524"/>
        <v>0</v>
      </c>
      <c r="AN1038" s="11">
        <f t="shared" si="524"/>
        <v>0</v>
      </c>
      <c r="AO1038" s="11">
        <f t="shared" si="524"/>
        <v>0</v>
      </c>
      <c r="AP1038" s="11">
        <f t="shared" si="524"/>
        <v>0</v>
      </c>
      <c r="AQ1038" s="11">
        <f t="shared" si="524"/>
        <v>0</v>
      </c>
      <c r="AR1038" s="11">
        <f t="shared" si="546"/>
        <v>0</v>
      </c>
      <c r="AS1038" s="11">
        <f t="shared" si="546"/>
        <v>0</v>
      </c>
      <c r="AT1038" s="11">
        <f t="shared" si="546"/>
        <v>0</v>
      </c>
      <c r="AU1038" s="11">
        <f t="shared" si="546"/>
        <v>0</v>
      </c>
      <c r="AV1038" s="11">
        <f t="shared" si="546"/>
        <v>3053394.0106365867</v>
      </c>
      <c r="AW1038" s="11">
        <f t="shared" si="546"/>
        <v>0</v>
      </c>
      <c r="AX1038" s="11">
        <f t="shared" si="546"/>
        <v>0</v>
      </c>
      <c r="AY1038" s="11">
        <f t="shared" si="546"/>
        <v>10562.034501368884</v>
      </c>
      <c r="AZ1038" s="11">
        <f t="shared" si="545"/>
        <v>1</v>
      </c>
      <c r="BA1038" s="11">
        <f t="shared" si="545"/>
        <v>1</v>
      </c>
      <c r="BB1038" s="11">
        <f t="shared" si="545"/>
        <v>1</v>
      </c>
      <c r="BC1038" s="11">
        <f t="shared" si="545"/>
        <v>1</v>
      </c>
      <c r="BD1038" s="11">
        <f t="shared" si="545"/>
        <v>1</v>
      </c>
      <c r="BE1038" s="11">
        <f t="shared" si="545"/>
        <v>1</v>
      </c>
      <c r="BF1038" s="15" t="str">
        <f t="shared" si="525"/>
        <v>ČSN 42 5715</v>
      </c>
      <c r="BG1038" s="44">
        <v>14.155702337810252</v>
      </c>
      <c r="BJ1038" s="17">
        <f t="shared" si="526"/>
        <v>89</v>
      </c>
      <c r="BK1038" s="17">
        <f t="shared" si="527"/>
        <v>7</v>
      </c>
      <c r="BX1038" s="18">
        <f t="shared" si="530"/>
        <v>1803.2741831605413</v>
      </c>
      <c r="BY1038" s="42">
        <v>0.27960174616949163</v>
      </c>
      <c r="BZ1038" s="43">
        <f t="shared" si="531"/>
        <v>19.751880867307314</v>
      </c>
      <c r="CA1038" s="18">
        <f t="shared" si="532"/>
        <v>1526697.0053182933</v>
      </c>
      <c r="CB1038" s="18">
        <f t="shared" si="533"/>
        <v>34307.7978723212</v>
      </c>
      <c r="CC1038" s="18">
        <f t="shared" si="534"/>
        <v>47182.333333333314</v>
      </c>
      <c r="CD1038" s="25">
        <f t="shared" si="535"/>
        <v>1.3752655739935735</v>
      </c>
      <c r="CE1038" s="26">
        <f t="shared" si="536"/>
        <v>29.096821132213051</v>
      </c>
      <c r="CF1038" s="18">
        <f t="shared" si="537"/>
        <v>1148</v>
      </c>
      <c r="CG1038" s="18"/>
      <c r="CZ1038" s="18">
        <f t="shared" si="538"/>
        <v>3053394.0106365867</v>
      </c>
      <c r="DC1038" s="18">
        <f t="shared" si="528"/>
        <v>10562.034501368884</v>
      </c>
      <c r="DD1038" s="17">
        <f t="shared" si="539"/>
        <v>1</v>
      </c>
      <c r="DE1038" s="17">
        <f t="shared" si="540"/>
        <v>1</v>
      </c>
      <c r="DF1038" s="17">
        <f t="shared" si="541"/>
        <v>1</v>
      </c>
      <c r="DG1038" s="17">
        <v>1</v>
      </c>
      <c r="DH1038" s="17">
        <v>1</v>
      </c>
      <c r="DI1038" s="17">
        <v>1</v>
      </c>
      <c r="DJ1038" s="20" t="s">
        <v>981</v>
      </c>
      <c r="DK1038" s="45"/>
      <c r="DL1038" s="46"/>
      <c r="DN1038" s="46"/>
      <c r="DO1038" s="46"/>
      <c r="DP1038" s="46"/>
      <c r="DU1038" s="48"/>
    </row>
    <row r="1039" spans="1:125" x14ac:dyDescent="0.2">
      <c r="A1039" s="15" t="s">
        <v>105</v>
      </c>
      <c r="B1039" s="10" t="s">
        <v>1139</v>
      </c>
      <c r="C1039" s="11">
        <f t="shared" si="522"/>
        <v>15.98065351028057</v>
      </c>
      <c r="D1039" s="11">
        <f t="shared" si="544"/>
        <v>0</v>
      </c>
      <c r="E1039" s="11">
        <f t="shared" si="544"/>
        <v>0</v>
      </c>
      <c r="F1039" s="11">
        <f t="shared" si="544"/>
        <v>89</v>
      </c>
      <c r="G1039" s="11">
        <f t="shared" si="544"/>
        <v>8</v>
      </c>
      <c r="H1039" s="11">
        <f t="shared" si="544"/>
        <v>0</v>
      </c>
      <c r="I1039" s="11">
        <f t="shared" si="544"/>
        <v>0</v>
      </c>
      <c r="J1039" s="11">
        <f t="shared" si="543"/>
        <v>0</v>
      </c>
      <c r="K1039" s="11">
        <f t="shared" si="543"/>
        <v>0</v>
      </c>
      <c r="L1039" s="11">
        <f t="shared" si="543"/>
        <v>0</v>
      </c>
      <c r="M1039" s="11">
        <f t="shared" si="543"/>
        <v>0</v>
      </c>
      <c r="N1039" s="11">
        <f t="shared" si="543"/>
        <v>0</v>
      </c>
      <c r="O1039" s="11">
        <f t="shared" si="543"/>
        <v>0</v>
      </c>
      <c r="P1039" s="11">
        <f t="shared" si="543"/>
        <v>0</v>
      </c>
      <c r="Q1039" s="11">
        <f t="shared" si="543"/>
        <v>0</v>
      </c>
      <c r="R1039" s="11">
        <f t="shared" si="543"/>
        <v>0</v>
      </c>
      <c r="S1039" s="11">
        <f t="shared" si="543"/>
        <v>0</v>
      </c>
      <c r="T1039" s="11">
        <f t="shared" si="543"/>
        <v>2035.7520395261859</v>
      </c>
      <c r="U1039" s="40">
        <f t="shared" si="523"/>
        <v>0.27960174616949163</v>
      </c>
      <c r="V1039" s="11">
        <f t="shared" si="529"/>
        <v>17.496264842337034</v>
      </c>
      <c r="W1039" s="11">
        <f t="shared" si="529"/>
        <v>1685857.1577326227</v>
      </c>
      <c r="X1039" s="11">
        <f t="shared" si="529"/>
        <v>37884.430510845457</v>
      </c>
      <c r="Y1039" s="11">
        <f t="shared" si="529"/>
        <v>52658.666666666657</v>
      </c>
      <c r="Z1039" s="11">
        <f t="shared" si="529"/>
        <v>1.3899817406940211</v>
      </c>
      <c r="AA1039" s="11">
        <f t="shared" si="529"/>
        <v>28.777161083053347</v>
      </c>
      <c r="AB1039" s="11">
        <f t="shared" si="529"/>
        <v>1296</v>
      </c>
      <c r="AC1039" s="11">
        <f t="shared" si="524"/>
        <v>0</v>
      </c>
      <c r="AD1039" s="11">
        <f t="shared" si="524"/>
        <v>0</v>
      </c>
      <c r="AE1039" s="11">
        <f t="shared" si="524"/>
        <v>0</v>
      </c>
      <c r="AF1039" s="11">
        <f t="shared" si="524"/>
        <v>0</v>
      </c>
      <c r="AG1039" s="11">
        <f t="shared" si="524"/>
        <v>0</v>
      </c>
      <c r="AH1039" s="11">
        <f t="shared" si="524"/>
        <v>0</v>
      </c>
      <c r="AI1039" s="11">
        <f t="shared" si="524"/>
        <v>0</v>
      </c>
      <c r="AJ1039" s="11">
        <f t="shared" si="524"/>
        <v>0</v>
      </c>
      <c r="AK1039" s="11">
        <f t="shared" si="524"/>
        <v>0</v>
      </c>
      <c r="AL1039" s="11">
        <f t="shared" si="524"/>
        <v>0</v>
      </c>
      <c r="AM1039" s="11">
        <f t="shared" si="524"/>
        <v>0</v>
      </c>
      <c r="AN1039" s="11">
        <f t="shared" si="524"/>
        <v>0</v>
      </c>
      <c r="AO1039" s="11">
        <f t="shared" si="524"/>
        <v>0</v>
      </c>
      <c r="AP1039" s="11">
        <f t="shared" si="524"/>
        <v>0</v>
      </c>
      <c r="AQ1039" s="11">
        <f t="shared" si="524"/>
        <v>0</v>
      </c>
      <c r="AR1039" s="11">
        <f t="shared" si="546"/>
        <v>0</v>
      </c>
      <c r="AS1039" s="11">
        <f t="shared" si="546"/>
        <v>0</v>
      </c>
      <c r="AT1039" s="11">
        <f t="shared" si="546"/>
        <v>0</v>
      </c>
      <c r="AU1039" s="11">
        <f t="shared" si="546"/>
        <v>0</v>
      </c>
      <c r="AV1039" s="11">
        <f t="shared" si="546"/>
        <v>3371714.3154652454</v>
      </c>
      <c r="AW1039" s="11">
        <f t="shared" si="546"/>
        <v>0</v>
      </c>
      <c r="AX1039" s="11">
        <f t="shared" si="546"/>
        <v>0</v>
      </c>
      <c r="AY1039" s="11">
        <f t="shared" si="546"/>
        <v>10305.994700101317</v>
      </c>
      <c r="AZ1039" s="11">
        <f t="shared" si="545"/>
        <v>1</v>
      </c>
      <c r="BA1039" s="11">
        <f t="shared" si="545"/>
        <v>1</v>
      </c>
      <c r="BB1039" s="11">
        <f t="shared" si="545"/>
        <v>1</v>
      </c>
      <c r="BC1039" s="11">
        <f t="shared" si="545"/>
        <v>1</v>
      </c>
      <c r="BD1039" s="11">
        <f t="shared" si="545"/>
        <v>1</v>
      </c>
      <c r="BE1039" s="11">
        <f t="shared" si="545"/>
        <v>1</v>
      </c>
      <c r="BF1039" s="15" t="str">
        <f t="shared" si="525"/>
        <v>ČSN 42 5715</v>
      </c>
      <c r="BG1039" s="44">
        <v>15.98065351028057</v>
      </c>
      <c r="BJ1039" s="17">
        <f t="shared" si="526"/>
        <v>89</v>
      </c>
      <c r="BK1039" s="17">
        <f t="shared" si="527"/>
        <v>8</v>
      </c>
      <c r="BX1039" s="18">
        <f t="shared" si="530"/>
        <v>2035.7520395261859</v>
      </c>
      <c r="BY1039" s="42">
        <v>0.27960174616949163</v>
      </c>
      <c r="BZ1039" s="43">
        <f t="shared" si="531"/>
        <v>17.496264842337034</v>
      </c>
      <c r="CA1039" s="18">
        <f t="shared" si="532"/>
        <v>1685857.1577326227</v>
      </c>
      <c r="CB1039" s="18">
        <f t="shared" si="533"/>
        <v>37884.430510845457</v>
      </c>
      <c r="CC1039" s="18">
        <f t="shared" si="534"/>
        <v>52658.666666666657</v>
      </c>
      <c r="CD1039" s="25">
        <f t="shared" si="535"/>
        <v>1.3899817406940211</v>
      </c>
      <c r="CE1039" s="26">
        <f t="shared" si="536"/>
        <v>28.777161083053347</v>
      </c>
      <c r="CF1039" s="18">
        <f t="shared" si="537"/>
        <v>1296</v>
      </c>
      <c r="CG1039" s="18"/>
      <c r="CZ1039" s="18">
        <f t="shared" si="538"/>
        <v>3371714.3154652454</v>
      </c>
      <c r="DC1039" s="18">
        <f t="shared" si="528"/>
        <v>10305.994700101317</v>
      </c>
      <c r="DD1039" s="17">
        <f t="shared" si="539"/>
        <v>1</v>
      </c>
      <c r="DE1039" s="17">
        <f t="shared" si="540"/>
        <v>1</v>
      </c>
      <c r="DF1039" s="17">
        <f t="shared" si="541"/>
        <v>1</v>
      </c>
      <c r="DG1039" s="17">
        <v>1</v>
      </c>
      <c r="DH1039" s="17">
        <v>1</v>
      </c>
      <c r="DI1039" s="17">
        <v>1</v>
      </c>
      <c r="DJ1039" s="20" t="s">
        <v>981</v>
      </c>
      <c r="DK1039" s="45"/>
      <c r="DL1039" s="46"/>
      <c r="DN1039" s="46"/>
      <c r="DO1039" s="46"/>
      <c r="DP1039" s="46"/>
      <c r="DU1039" s="48"/>
    </row>
    <row r="1040" spans="1:125" x14ac:dyDescent="0.2">
      <c r="A1040" s="15" t="s">
        <v>105</v>
      </c>
      <c r="B1040" s="10" t="s">
        <v>1140</v>
      </c>
      <c r="C1040" s="11">
        <f t="shared" si="522"/>
        <v>17.756281678089515</v>
      </c>
      <c r="D1040" s="11">
        <f t="shared" si="544"/>
        <v>0</v>
      </c>
      <c r="E1040" s="11">
        <f t="shared" si="544"/>
        <v>0</v>
      </c>
      <c r="F1040" s="11">
        <f t="shared" si="544"/>
        <v>89</v>
      </c>
      <c r="G1040" s="11">
        <f t="shared" si="544"/>
        <v>9</v>
      </c>
      <c r="H1040" s="11">
        <f t="shared" si="544"/>
        <v>0</v>
      </c>
      <c r="I1040" s="11">
        <f t="shared" si="544"/>
        <v>0</v>
      </c>
      <c r="J1040" s="11">
        <f t="shared" si="543"/>
        <v>0</v>
      </c>
      <c r="K1040" s="11">
        <f t="shared" si="543"/>
        <v>0</v>
      </c>
      <c r="L1040" s="11">
        <f t="shared" si="543"/>
        <v>0</v>
      </c>
      <c r="M1040" s="11">
        <f t="shared" si="543"/>
        <v>0</v>
      </c>
      <c r="N1040" s="11">
        <f t="shared" si="543"/>
        <v>0</v>
      </c>
      <c r="O1040" s="11">
        <f t="shared" si="543"/>
        <v>0</v>
      </c>
      <c r="P1040" s="11">
        <f t="shared" si="543"/>
        <v>0</v>
      </c>
      <c r="Q1040" s="11">
        <f t="shared" si="543"/>
        <v>0</v>
      </c>
      <c r="R1040" s="11">
        <f t="shared" si="543"/>
        <v>0</v>
      </c>
      <c r="S1040" s="11">
        <f t="shared" si="543"/>
        <v>0</v>
      </c>
      <c r="T1040" s="11">
        <f t="shared" si="543"/>
        <v>2261.9467105846511</v>
      </c>
      <c r="U1040" s="40">
        <f t="shared" si="523"/>
        <v>0.27960174616949163</v>
      </c>
      <c r="V1040" s="11">
        <f t="shared" si="529"/>
        <v>15.746638358103329</v>
      </c>
      <c r="W1040" s="11">
        <f t="shared" si="529"/>
        <v>1832459.5789123904</v>
      </c>
      <c r="X1040" s="11">
        <f t="shared" si="529"/>
        <v>41178.866941851469</v>
      </c>
      <c r="Y1040" s="11">
        <f t="shared" si="529"/>
        <v>57843</v>
      </c>
      <c r="Z1040" s="11">
        <f t="shared" si="529"/>
        <v>1.4046768232277953</v>
      </c>
      <c r="AA1040" s="11">
        <f t="shared" si="529"/>
        <v>28.462694882951613</v>
      </c>
      <c r="AB1040" s="11">
        <f t="shared" si="529"/>
        <v>1440</v>
      </c>
      <c r="AC1040" s="11">
        <f t="shared" si="524"/>
        <v>0</v>
      </c>
      <c r="AD1040" s="11">
        <f t="shared" si="524"/>
        <v>0</v>
      </c>
      <c r="AE1040" s="11">
        <f t="shared" si="524"/>
        <v>0</v>
      </c>
      <c r="AF1040" s="11">
        <f t="shared" si="524"/>
        <v>0</v>
      </c>
      <c r="AG1040" s="11">
        <f t="shared" si="524"/>
        <v>0</v>
      </c>
      <c r="AH1040" s="11">
        <f t="shared" si="524"/>
        <v>0</v>
      </c>
      <c r="AI1040" s="11">
        <f t="shared" si="524"/>
        <v>0</v>
      </c>
      <c r="AJ1040" s="11">
        <f t="shared" si="524"/>
        <v>0</v>
      </c>
      <c r="AK1040" s="11">
        <f t="shared" si="524"/>
        <v>0</v>
      </c>
      <c r="AL1040" s="11">
        <f t="shared" si="524"/>
        <v>0</v>
      </c>
      <c r="AM1040" s="11">
        <f t="shared" si="524"/>
        <v>0</v>
      </c>
      <c r="AN1040" s="11">
        <f t="shared" si="524"/>
        <v>0</v>
      </c>
      <c r="AO1040" s="11">
        <f t="shared" si="524"/>
        <v>0</v>
      </c>
      <c r="AP1040" s="11">
        <f t="shared" si="524"/>
        <v>0</v>
      </c>
      <c r="AQ1040" s="11">
        <f t="shared" si="524"/>
        <v>0</v>
      </c>
      <c r="AR1040" s="11">
        <f t="shared" si="546"/>
        <v>0</v>
      </c>
      <c r="AS1040" s="11">
        <f t="shared" si="546"/>
        <v>0</v>
      </c>
      <c r="AT1040" s="11">
        <f t="shared" si="546"/>
        <v>0</v>
      </c>
      <c r="AU1040" s="11">
        <f t="shared" si="546"/>
        <v>0</v>
      </c>
      <c r="AV1040" s="11">
        <f t="shared" si="546"/>
        <v>3664919.1578247808</v>
      </c>
      <c r="AW1040" s="11">
        <f t="shared" si="546"/>
        <v>0</v>
      </c>
      <c r="AX1040" s="11">
        <f t="shared" si="546"/>
        <v>0</v>
      </c>
      <c r="AY1040" s="11">
        <f t="shared" si="546"/>
        <v>10053.096491487338</v>
      </c>
      <c r="AZ1040" s="11">
        <f t="shared" si="545"/>
        <v>1</v>
      </c>
      <c r="BA1040" s="11">
        <f t="shared" si="545"/>
        <v>1</v>
      </c>
      <c r="BB1040" s="11">
        <f t="shared" si="545"/>
        <v>1</v>
      </c>
      <c r="BC1040" s="11">
        <f t="shared" si="545"/>
        <v>1</v>
      </c>
      <c r="BD1040" s="11">
        <f t="shared" si="545"/>
        <v>1</v>
      </c>
      <c r="BE1040" s="11">
        <f t="shared" si="545"/>
        <v>1</v>
      </c>
      <c r="BF1040" s="15" t="str">
        <f t="shared" si="525"/>
        <v>ČSN 42 5715</v>
      </c>
      <c r="BG1040" s="44">
        <v>17.756281678089515</v>
      </c>
      <c r="BJ1040" s="17">
        <f t="shared" si="526"/>
        <v>89</v>
      </c>
      <c r="BK1040" s="17">
        <f t="shared" si="527"/>
        <v>9</v>
      </c>
      <c r="BX1040" s="18">
        <f t="shared" si="530"/>
        <v>2261.9467105846511</v>
      </c>
      <c r="BY1040" s="42">
        <v>0.27960174616949163</v>
      </c>
      <c r="BZ1040" s="43">
        <f t="shared" si="531"/>
        <v>15.746638358103329</v>
      </c>
      <c r="CA1040" s="18">
        <f t="shared" si="532"/>
        <v>1832459.5789123904</v>
      </c>
      <c r="CB1040" s="18">
        <f t="shared" si="533"/>
        <v>41178.866941851469</v>
      </c>
      <c r="CC1040" s="18">
        <f t="shared" si="534"/>
        <v>57843</v>
      </c>
      <c r="CD1040" s="25">
        <f t="shared" si="535"/>
        <v>1.4046768232277953</v>
      </c>
      <c r="CE1040" s="26">
        <f t="shared" si="536"/>
        <v>28.462694882951613</v>
      </c>
      <c r="CF1040" s="18">
        <f t="shared" si="537"/>
        <v>1440</v>
      </c>
      <c r="CG1040" s="18"/>
      <c r="CZ1040" s="18">
        <f t="shared" si="538"/>
        <v>3664919.1578247808</v>
      </c>
      <c r="DC1040" s="18">
        <f t="shared" si="528"/>
        <v>10053.096491487338</v>
      </c>
      <c r="DD1040" s="17">
        <f t="shared" si="539"/>
        <v>1</v>
      </c>
      <c r="DE1040" s="17">
        <f t="shared" si="540"/>
        <v>1</v>
      </c>
      <c r="DF1040" s="17">
        <f t="shared" si="541"/>
        <v>1</v>
      </c>
      <c r="DG1040" s="17">
        <v>1</v>
      </c>
      <c r="DH1040" s="17">
        <v>1</v>
      </c>
      <c r="DI1040" s="17">
        <v>1</v>
      </c>
      <c r="DJ1040" s="20" t="s">
        <v>981</v>
      </c>
      <c r="DK1040" s="45"/>
      <c r="DL1040" s="46"/>
      <c r="DN1040" s="46"/>
      <c r="DO1040" s="46"/>
      <c r="DP1040" s="46"/>
      <c r="DU1040" s="48"/>
    </row>
    <row r="1041" spans="1:125" x14ac:dyDescent="0.2">
      <c r="A1041" s="15" t="s">
        <v>105</v>
      </c>
      <c r="B1041" s="10" t="s">
        <v>1141</v>
      </c>
      <c r="C1041" s="11">
        <f t="shared" si="522"/>
        <v>19.482586841237108</v>
      </c>
      <c r="D1041" s="11">
        <f t="shared" si="544"/>
        <v>0</v>
      </c>
      <c r="E1041" s="11">
        <f t="shared" si="544"/>
        <v>0</v>
      </c>
      <c r="F1041" s="11">
        <f t="shared" si="544"/>
        <v>89</v>
      </c>
      <c r="G1041" s="11">
        <f t="shared" si="544"/>
        <v>10</v>
      </c>
      <c r="H1041" s="11">
        <f t="shared" si="544"/>
        <v>0</v>
      </c>
      <c r="I1041" s="11">
        <f t="shared" si="544"/>
        <v>0</v>
      </c>
      <c r="J1041" s="11">
        <f t="shared" si="543"/>
        <v>0</v>
      </c>
      <c r="K1041" s="11">
        <f t="shared" si="543"/>
        <v>0</v>
      </c>
      <c r="L1041" s="11">
        <f t="shared" si="543"/>
        <v>0</v>
      </c>
      <c r="M1041" s="11">
        <f t="shared" si="543"/>
        <v>0</v>
      </c>
      <c r="N1041" s="11">
        <f t="shared" si="543"/>
        <v>0</v>
      </c>
      <c r="O1041" s="11">
        <f t="shared" si="543"/>
        <v>0</v>
      </c>
      <c r="P1041" s="11">
        <f t="shared" si="543"/>
        <v>0</v>
      </c>
      <c r="Q1041" s="11">
        <f t="shared" si="543"/>
        <v>0</v>
      </c>
      <c r="R1041" s="11">
        <f t="shared" si="543"/>
        <v>0</v>
      </c>
      <c r="S1041" s="11">
        <f t="shared" si="543"/>
        <v>0</v>
      </c>
      <c r="T1041" s="11">
        <f t="shared" si="543"/>
        <v>2481.8581963359366</v>
      </c>
      <c r="U1041" s="40">
        <f t="shared" si="523"/>
        <v>0.27960174616949163</v>
      </c>
      <c r="V1041" s="11">
        <f t="shared" si="529"/>
        <v>14.351366604853668</v>
      </c>
      <c r="W1041" s="11">
        <f t="shared" si="529"/>
        <v>1967182.8528707717</v>
      </c>
      <c r="X1041" s="11">
        <f t="shared" si="529"/>
        <v>44206.356244287002</v>
      </c>
      <c r="Y1041" s="11">
        <f t="shared" si="529"/>
        <v>62743.333333333328</v>
      </c>
      <c r="Z1041" s="11">
        <f t="shared" si="529"/>
        <v>1.419328319814686</v>
      </c>
      <c r="AA1041" s="11">
        <f t="shared" si="529"/>
        <v>28.153596573084585</v>
      </c>
      <c r="AB1041" s="11">
        <f t="shared" si="529"/>
        <v>1580</v>
      </c>
      <c r="AC1041" s="11">
        <f t="shared" si="524"/>
        <v>0</v>
      </c>
      <c r="AD1041" s="11">
        <f t="shared" si="524"/>
        <v>0</v>
      </c>
      <c r="AE1041" s="11">
        <f t="shared" si="524"/>
        <v>0</v>
      </c>
      <c r="AF1041" s="11">
        <f t="shared" si="524"/>
        <v>0</v>
      </c>
      <c r="AG1041" s="11">
        <f t="shared" si="524"/>
        <v>0</v>
      </c>
      <c r="AH1041" s="11">
        <f t="shared" si="524"/>
        <v>0</v>
      </c>
      <c r="AI1041" s="11">
        <f t="shared" si="524"/>
        <v>0</v>
      </c>
      <c r="AJ1041" s="11">
        <f t="shared" si="524"/>
        <v>0</v>
      </c>
      <c r="AK1041" s="11">
        <f t="shared" si="524"/>
        <v>0</v>
      </c>
      <c r="AL1041" s="11">
        <f t="shared" si="524"/>
        <v>0</v>
      </c>
      <c r="AM1041" s="11">
        <f t="shared" si="524"/>
        <v>0</v>
      </c>
      <c r="AN1041" s="11">
        <f t="shared" si="524"/>
        <v>0</v>
      </c>
      <c r="AO1041" s="11">
        <f t="shared" si="524"/>
        <v>0</v>
      </c>
      <c r="AP1041" s="11">
        <f t="shared" si="524"/>
        <v>0</v>
      </c>
      <c r="AQ1041" s="11">
        <f t="shared" si="524"/>
        <v>0</v>
      </c>
      <c r="AR1041" s="11">
        <f t="shared" si="546"/>
        <v>0</v>
      </c>
      <c r="AS1041" s="11">
        <f t="shared" si="546"/>
        <v>0</v>
      </c>
      <c r="AT1041" s="11">
        <f t="shared" si="546"/>
        <v>0</v>
      </c>
      <c r="AU1041" s="11">
        <f t="shared" si="546"/>
        <v>0</v>
      </c>
      <c r="AV1041" s="11">
        <f t="shared" si="546"/>
        <v>3934365.7057415433</v>
      </c>
      <c r="AW1041" s="11">
        <f t="shared" si="546"/>
        <v>0</v>
      </c>
      <c r="AX1041" s="11">
        <f t="shared" si="546"/>
        <v>0</v>
      </c>
      <c r="AY1041" s="11">
        <f t="shared" si="546"/>
        <v>9803.33987552695</v>
      </c>
      <c r="AZ1041" s="11">
        <f t="shared" si="545"/>
        <v>1</v>
      </c>
      <c r="BA1041" s="11">
        <f t="shared" si="545"/>
        <v>1</v>
      </c>
      <c r="BB1041" s="11">
        <f t="shared" si="545"/>
        <v>1</v>
      </c>
      <c r="BC1041" s="11">
        <f t="shared" si="545"/>
        <v>1</v>
      </c>
      <c r="BD1041" s="11">
        <f t="shared" si="545"/>
        <v>1</v>
      </c>
      <c r="BE1041" s="11">
        <f t="shared" si="545"/>
        <v>1</v>
      </c>
      <c r="BF1041" s="15" t="str">
        <f t="shared" si="525"/>
        <v>ČSN 42 5715</v>
      </c>
      <c r="BG1041" s="44">
        <v>19.482586841237108</v>
      </c>
      <c r="BJ1041" s="17">
        <f t="shared" si="526"/>
        <v>89</v>
      </c>
      <c r="BK1041" s="17">
        <f t="shared" si="527"/>
        <v>10</v>
      </c>
      <c r="BX1041" s="18">
        <f t="shared" si="530"/>
        <v>2481.8581963359366</v>
      </c>
      <c r="BY1041" s="42">
        <v>0.27960174616949163</v>
      </c>
      <c r="BZ1041" s="43">
        <f t="shared" si="531"/>
        <v>14.351366604853668</v>
      </c>
      <c r="CA1041" s="18">
        <f t="shared" si="532"/>
        <v>1967182.8528707717</v>
      </c>
      <c r="CB1041" s="18">
        <f t="shared" si="533"/>
        <v>44206.356244287002</v>
      </c>
      <c r="CC1041" s="18">
        <f t="shared" si="534"/>
        <v>62743.333333333328</v>
      </c>
      <c r="CD1041" s="25">
        <f t="shared" si="535"/>
        <v>1.419328319814686</v>
      </c>
      <c r="CE1041" s="26">
        <f t="shared" si="536"/>
        <v>28.153596573084585</v>
      </c>
      <c r="CF1041" s="18">
        <f t="shared" si="537"/>
        <v>1580</v>
      </c>
      <c r="CG1041" s="18"/>
      <c r="CZ1041" s="18">
        <f t="shared" si="538"/>
        <v>3934365.7057415433</v>
      </c>
      <c r="DC1041" s="18">
        <f t="shared" si="528"/>
        <v>9803.33987552695</v>
      </c>
      <c r="DD1041" s="17">
        <f t="shared" si="539"/>
        <v>1</v>
      </c>
      <c r="DE1041" s="17">
        <f t="shared" si="540"/>
        <v>1</v>
      </c>
      <c r="DF1041" s="17">
        <f t="shared" si="541"/>
        <v>1</v>
      </c>
      <c r="DG1041" s="17">
        <v>1</v>
      </c>
      <c r="DH1041" s="17">
        <v>1</v>
      </c>
      <c r="DI1041" s="17">
        <v>1</v>
      </c>
      <c r="DJ1041" s="20" t="s">
        <v>981</v>
      </c>
      <c r="DK1041" s="45"/>
      <c r="DL1041" s="46"/>
      <c r="DN1041" s="46"/>
      <c r="DO1041" s="46"/>
      <c r="DP1041" s="46"/>
      <c r="DU1041" s="48"/>
    </row>
    <row r="1042" spans="1:125" ht="14.25" customHeight="1" x14ac:dyDescent="0.2">
      <c r="A1042" s="15" t="s">
        <v>105</v>
      </c>
      <c r="B1042" s="10" t="s">
        <v>1142</v>
      </c>
      <c r="C1042" s="11">
        <f t="shared" si="522"/>
        <v>22.787228153548213</v>
      </c>
      <c r="D1042" s="11">
        <f t="shared" si="544"/>
        <v>0</v>
      </c>
      <c r="E1042" s="11">
        <f t="shared" si="544"/>
        <v>0</v>
      </c>
      <c r="F1042" s="11">
        <f t="shared" si="544"/>
        <v>89</v>
      </c>
      <c r="G1042" s="11">
        <f t="shared" si="544"/>
        <v>12</v>
      </c>
      <c r="H1042" s="11">
        <f t="shared" si="544"/>
        <v>0</v>
      </c>
      <c r="I1042" s="11">
        <f t="shared" si="544"/>
        <v>0</v>
      </c>
      <c r="J1042" s="11">
        <f t="shared" si="543"/>
        <v>0</v>
      </c>
      <c r="K1042" s="11">
        <f t="shared" si="543"/>
        <v>0</v>
      </c>
      <c r="L1042" s="11">
        <f t="shared" si="543"/>
        <v>0</v>
      </c>
      <c r="M1042" s="11">
        <f t="shared" si="543"/>
        <v>0</v>
      </c>
      <c r="N1042" s="11">
        <f t="shared" si="543"/>
        <v>0</v>
      </c>
      <c r="O1042" s="11">
        <f t="shared" si="543"/>
        <v>0</v>
      </c>
      <c r="P1042" s="11">
        <f t="shared" si="543"/>
        <v>0</v>
      </c>
      <c r="Q1042" s="11">
        <f t="shared" si="543"/>
        <v>0</v>
      </c>
      <c r="R1042" s="11">
        <f t="shared" si="543"/>
        <v>0</v>
      </c>
      <c r="S1042" s="11">
        <f t="shared" si="543"/>
        <v>0</v>
      </c>
      <c r="T1042" s="11">
        <f t="shared" si="543"/>
        <v>2902.831611916969</v>
      </c>
      <c r="U1042" s="40">
        <f t="shared" si="523"/>
        <v>0.27960174616949163</v>
      </c>
      <c r="V1042" s="11">
        <f t="shared" si="529"/>
        <v>12.270107811509087</v>
      </c>
      <c r="W1042" s="11">
        <f t="shared" si="529"/>
        <v>2203612.0473964689</v>
      </c>
      <c r="X1042" s="11">
        <f t="shared" si="529"/>
        <v>49519.37185160604</v>
      </c>
      <c r="Y1042" s="11">
        <f t="shared" si="529"/>
        <v>71723.999999999985</v>
      </c>
      <c r="Z1042" s="11">
        <f t="shared" si="529"/>
        <v>1.4484028637304653</v>
      </c>
      <c r="AA1042" s="11">
        <f t="shared" si="529"/>
        <v>27.552223140792105</v>
      </c>
      <c r="AB1042" s="11">
        <f t="shared" si="529"/>
        <v>1848</v>
      </c>
      <c r="AC1042" s="11">
        <f t="shared" si="524"/>
        <v>0</v>
      </c>
      <c r="AD1042" s="11">
        <f t="shared" si="524"/>
        <v>0</v>
      </c>
      <c r="AE1042" s="11">
        <f t="shared" si="524"/>
        <v>0</v>
      </c>
      <c r="AF1042" s="11">
        <f t="shared" si="524"/>
        <v>0</v>
      </c>
      <c r="AG1042" s="11">
        <f t="shared" si="524"/>
        <v>0</v>
      </c>
      <c r="AH1042" s="11">
        <f t="shared" si="524"/>
        <v>0</v>
      </c>
      <c r="AI1042" s="11">
        <f t="shared" si="524"/>
        <v>0</v>
      </c>
      <c r="AJ1042" s="11">
        <f t="shared" si="524"/>
        <v>0</v>
      </c>
      <c r="AK1042" s="11">
        <f t="shared" si="524"/>
        <v>0</v>
      </c>
      <c r="AL1042" s="11">
        <f t="shared" si="524"/>
        <v>0</v>
      </c>
      <c r="AM1042" s="11">
        <f t="shared" si="524"/>
        <v>0</v>
      </c>
      <c r="AN1042" s="11">
        <f t="shared" si="524"/>
        <v>0</v>
      </c>
      <c r="AO1042" s="11">
        <f t="shared" si="524"/>
        <v>0</v>
      </c>
      <c r="AP1042" s="11">
        <f t="shared" si="524"/>
        <v>0</v>
      </c>
      <c r="AQ1042" s="11">
        <f t="shared" si="524"/>
        <v>0</v>
      </c>
      <c r="AR1042" s="11">
        <f t="shared" si="546"/>
        <v>0</v>
      </c>
      <c r="AS1042" s="11">
        <f t="shared" si="546"/>
        <v>0</v>
      </c>
      <c r="AT1042" s="11">
        <f t="shared" si="546"/>
        <v>0</v>
      </c>
      <c r="AU1042" s="11">
        <f t="shared" si="546"/>
        <v>0</v>
      </c>
      <c r="AV1042" s="11">
        <f t="shared" si="546"/>
        <v>4407224.0947929379</v>
      </c>
      <c r="AW1042" s="11">
        <f t="shared" si="546"/>
        <v>0</v>
      </c>
      <c r="AX1042" s="11">
        <f t="shared" si="546"/>
        <v>0</v>
      </c>
      <c r="AY1042" s="11">
        <f t="shared" si="546"/>
        <v>9313.2514215669416</v>
      </c>
      <c r="AZ1042" s="11">
        <f t="shared" si="545"/>
        <v>1</v>
      </c>
      <c r="BA1042" s="11">
        <f t="shared" si="545"/>
        <v>1</v>
      </c>
      <c r="BB1042" s="11">
        <f t="shared" si="545"/>
        <v>1</v>
      </c>
      <c r="BC1042" s="11">
        <f t="shared" si="545"/>
        <v>1</v>
      </c>
      <c r="BD1042" s="11">
        <f t="shared" si="545"/>
        <v>1</v>
      </c>
      <c r="BE1042" s="11">
        <f t="shared" si="545"/>
        <v>1</v>
      </c>
      <c r="BF1042" s="15" t="str">
        <f t="shared" si="525"/>
        <v>ČSN 42 5715</v>
      </c>
      <c r="BG1042" s="44">
        <v>22.787228153548213</v>
      </c>
      <c r="BJ1042" s="17">
        <f t="shared" si="526"/>
        <v>89</v>
      </c>
      <c r="BK1042" s="17">
        <f t="shared" si="527"/>
        <v>12</v>
      </c>
      <c r="BX1042" s="18">
        <f t="shared" si="530"/>
        <v>2902.831611916969</v>
      </c>
      <c r="BY1042" s="42">
        <v>0.27960174616949163</v>
      </c>
      <c r="BZ1042" s="43">
        <f t="shared" si="531"/>
        <v>12.270107811509087</v>
      </c>
      <c r="CA1042" s="18">
        <f t="shared" si="532"/>
        <v>2203612.0473964689</v>
      </c>
      <c r="CB1042" s="18">
        <f t="shared" si="533"/>
        <v>49519.37185160604</v>
      </c>
      <c r="CC1042" s="18">
        <f t="shared" si="534"/>
        <v>71723.999999999985</v>
      </c>
      <c r="CD1042" s="25">
        <f t="shared" si="535"/>
        <v>1.4484028637304653</v>
      </c>
      <c r="CE1042" s="26">
        <f t="shared" si="536"/>
        <v>27.552223140792105</v>
      </c>
      <c r="CF1042" s="18">
        <f t="shared" si="537"/>
        <v>1848</v>
      </c>
      <c r="CG1042" s="18"/>
      <c r="CZ1042" s="18">
        <f t="shared" si="538"/>
        <v>4407224.0947929379</v>
      </c>
      <c r="DC1042" s="18">
        <f t="shared" si="528"/>
        <v>9313.2514215669416</v>
      </c>
      <c r="DD1042" s="17">
        <f t="shared" si="539"/>
        <v>1</v>
      </c>
      <c r="DE1042" s="17">
        <f t="shared" si="540"/>
        <v>1</v>
      </c>
      <c r="DF1042" s="17">
        <f t="shared" si="541"/>
        <v>1</v>
      </c>
      <c r="DG1042" s="17">
        <v>1</v>
      </c>
      <c r="DH1042" s="17">
        <v>1</v>
      </c>
      <c r="DI1042" s="17">
        <v>1</v>
      </c>
      <c r="DJ1042" s="20" t="s">
        <v>981</v>
      </c>
      <c r="DK1042" s="45"/>
      <c r="DL1042" s="46"/>
      <c r="DN1042" s="46"/>
      <c r="DO1042" s="46"/>
      <c r="DP1042" s="46"/>
      <c r="DU1042" s="48"/>
    </row>
    <row r="1043" spans="1:125" x14ac:dyDescent="0.2">
      <c r="A1043" s="15" t="s">
        <v>105</v>
      </c>
      <c r="B1043" s="10" t="s">
        <v>1143</v>
      </c>
      <c r="C1043" s="11">
        <f t="shared" si="522"/>
        <v>28.804634722234098</v>
      </c>
      <c r="D1043" s="11">
        <f t="shared" si="544"/>
        <v>0</v>
      </c>
      <c r="E1043" s="11">
        <f t="shared" si="544"/>
        <v>0</v>
      </c>
      <c r="F1043" s="11">
        <f t="shared" si="544"/>
        <v>89</v>
      </c>
      <c r="G1043" s="11">
        <f t="shared" si="544"/>
        <v>16</v>
      </c>
      <c r="H1043" s="11">
        <f t="shared" si="544"/>
        <v>0</v>
      </c>
      <c r="I1043" s="11">
        <f t="shared" si="544"/>
        <v>0</v>
      </c>
      <c r="J1043" s="11">
        <f t="shared" si="543"/>
        <v>0</v>
      </c>
      <c r="K1043" s="11">
        <f t="shared" si="543"/>
        <v>0</v>
      </c>
      <c r="L1043" s="11">
        <f t="shared" si="543"/>
        <v>0</v>
      </c>
      <c r="M1043" s="11">
        <f t="shared" si="543"/>
        <v>0</v>
      </c>
      <c r="N1043" s="11">
        <f t="shared" si="543"/>
        <v>0</v>
      </c>
      <c r="O1043" s="11">
        <f t="shared" si="543"/>
        <v>0</v>
      </c>
      <c r="P1043" s="11">
        <f t="shared" si="543"/>
        <v>0</v>
      </c>
      <c r="Q1043" s="11">
        <f t="shared" si="543"/>
        <v>0</v>
      </c>
      <c r="R1043" s="11">
        <f t="shared" si="543"/>
        <v>0</v>
      </c>
      <c r="S1043" s="11">
        <f t="shared" si="543"/>
        <v>0</v>
      </c>
      <c r="T1043" s="11">
        <f t="shared" si="543"/>
        <v>3669.3802193928782</v>
      </c>
      <c r="U1043" s="40">
        <f t="shared" si="523"/>
        <v>0.27960174616949163</v>
      </c>
      <c r="V1043" s="11">
        <f t="shared" si="529"/>
        <v>9.7068318645842453</v>
      </c>
      <c r="W1043" s="11">
        <f t="shared" si="529"/>
        <v>2561686.0656636534</v>
      </c>
      <c r="X1043" s="11">
        <f t="shared" si="529"/>
        <v>57565.979003677603</v>
      </c>
      <c r="Y1043" s="11">
        <f t="shared" si="529"/>
        <v>86629.333333333328</v>
      </c>
      <c r="Z1043" s="11">
        <f t="shared" si="529"/>
        <v>1.504870321545283</v>
      </c>
      <c r="AA1043" s="11">
        <f t="shared" si="529"/>
        <v>26.4220551812307</v>
      </c>
      <c r="AB1043" s="11">
        <f t="shared" si="529"/>
        <v>2336</v>
      </c>
      <c r="AC1043" s="11">
        <f t="shared" si="524"/>
        <v>0</v>
      </c>
      <c r="AD1043" s="11">
        <f t="shared" si="524"/>
        <v>0</v>
      </c>
      <c r="AE1043" s="11">
        <f t="shared" si="524"/>
        <v>0</v>
      </c>
      <c r="AF1043" s="11">
        <f t="shared" si="524"/>
        <v>0</v>
      </c>
      <c r="AG1043" s="11">
        <f t="shared" si="524"/>
        <v>0</v>
      </c>
      <c r="AH1043" s="11">
        <f t="shared" si="524"/>
        <v>0</v>
      </c>
      <c r="AI1043" s="11">
        <f t="shared" si="524"/>
        <v>0</v>
      </c>
      <c r="AJ1043" s="11">
        <f t="shared" si="524"/>
        <v>0</v>
      </c>
      <c r="AK1043" s="11">
        <f t="shared" si="524"/>
        <v>0</v>
      </c>
      <c r="AL1043" s="11">
        <f t="shared" si="524"/>
        <v>0</v>
      </c>
      <c r="AM1043" s="11">
        <f t="shared" si="524"/>
        <v>0</v>
      </c>
      <c r="AN1043" s="11">
        <f t="shared" si="524"/>
        <v>0</v>
      </c>
      <c r="AO1043" s="11">
        <f t="shared" si="524"/>
        <v>0</v>
      </c>
      <c r="AP1043" s="11">
        <f t="shared" si="524"/>
        <v>0</v>
      </c>
      <c r="AQ1043" s="11">
        <f t="shared" si="524"/>
        <v>0</v>
      </c>
      <c r="AR1043" s="11">
        <f t="shared" si="546"/>
        <v>0</v>
      </c>
      <c r="AS1043" s="11">
        <f t="shared" si="546"/>
        <v>0</v>
      </c>
      <c r="AT1043" s="11">
        <f t="shared" si="546"/>
        <v>0</v>
      </c>
      <c r="AU1043" s="11">
        <f t="shared" si="546"/>
        <v>0</v>
      </c>
      <c r="AV1043" s="11">
        <f t="shared" si="546"/>
        <v>5123372.1313273069</v>
      </c>
      <c r="AW1043" s="11">
        <f t="shared" si="546"/>
        <v>0</v>
      </c>
      <c r="AX1043" s="11">
        <f t="shared" si="546"/>
        <v>0</v>
      </c>
      <c r="AY1043" s="11">
        <f t="shared" si="546"/>
        <v>8370.7736254900046</v>
      </c>
      <c r="AZ1043" s="11">
        <f t="shared" si="545"/>
        <v>1</v>
      </c>
      <c r="BA1043" s="11">
        <f t="shared" si="545"/>
        <v>1</v>
      </c>
      <c r="BB1043" s="11">
        <f t="shared" si="545"/>
        <v>1</v>
      </c>
      <c r="BC1043" s="11">
        <f t="shared" si="545"/>
        <v>1</v>
      </c>
      <c r="BD1043" s="11">
        <f t="shared" si="545"/>
        <v>1</v>
      </c>
      <c r="BE1043" s="11">
        <f t="shared" si="545"/>
        <v>1</v>
      </c>
      <c r="BF1043" s="15" t="str">
        <f t="shared" si="525"/>
        <v>ČSN 42 5715</v>
      </c>
      <c r="BG1043" s="44">
        <v>28.804634722234098</v>
      </c>
      <c r="BJ1043" s="17">
        <f t="shared" si="526"/>
        <v>89</v>
      </c>
      <c r="BK1043" s="17">
        <f t="shared" si="527"/>
        <v>16</v>
      </c>
      <c r="BX1043" s="18">
        <f t="shared" si="530"/>
        <v>3669.3802193928782</v>
      </c>
      <c r="BY1043" s="42">
        <v>0.27960174616949163</v>
      </c>
      <c r="BZ1043" s="43">
        <f t="shared" si="531"/>
        <v>9.7068318645842453</v>
      </c>
      <c r="CA1043" s="18">
        <f t="shared" si="532"/>
        <v>2561686.0656636534</v>
      </c>
      <c r="CB1043" s="18">
        <f t="shared" si="533"/>
        <v>57565.979003677603</v>
      </c>
      <c r="CC1043" s="18">
        <f t="shared" si="534"/>
        <v>86629.333333333328</v>
      </c>
      <c r="CD1043" s="25">
        <f t="shared" si="535"/>
        <v>1.504870321545283</v>
      </c>
      <c r="CE1043" s="26">
        <f t="shared" si="536"/>
        <v>26.4220551812307</v>
      </c>
      <c r="CF1043" s="18">
        <f t="shared" si="537"/>
        <v>2336</v>
      </c>
      <c r="CG1043" s="18"/>
      <c r="CZ1043" s="18">
        <f t="shared" si="538"/>
        <v>5123372.1313273069</v>
      </c>
      <c r="DC1043" s="18">
        <f t="shared" si="528"/>
        <v>8370.7736254900046</v>
      </c>
      <c r="DD1043" s="17">
        <f t="shared" si="539"/>
        <v>1</v>
      </c>
      <c r="DE1043" s="17">
        <f t="shared" si="540"/>
        <v>1</v>
      </c>
      <c r="DF1043" s="17">
        <f t="shared" si="541"/>
        <v>1</v>
      </c>
      <c r="DG1043" s="17">
        <v>1</v>
      </c>
      <c r="DH1043" s="17">
        <v>1</v>
      </c>
      <c r="DI1043" s="17">
        <v>1</v>
      </c>
      <c r="DJ1043" s="20" t="s">
        <v>981</v>
      </c>
      <c r="DK1043" s="45"/>
      <c r="DL1043" s="46"/>
      <c r="DN1043" s="46"/>
      <c r="DO1043" s="46"/>
      <c r="DP1043" s="46"/>
      <c r="DU1043" s="48"/>
    </row>
    <row r="1044" spans="1:125" x14ac:dyDescent="0.2">
      <c r="A1044" s="15" t="s">
        <v>105</v>
      </c>
      <c r="B1044" s="10" t="s">
        <v>1144</v>
      </c>
      <c r="C1044" s="11">
        <f t="shared" si="522"/>
        <v>7.897846121400236</v>
      </c>
      <c r="D1044" s="11">
        <f t="shared" si="544"/>
        <v>0</v>
      </c>
      <c r="E1044" s="11">
        <f t="shared" si="544"/>
        <v>0</v>
      </c>
      <c r="F1044" s="11">
        <f t="shared" si="544"/>
        <v>95</v>
      </c>
      <c r="G1044" s="11">
        <f t="shared" si="544"/>
        <v>3.5</v>
      </c>
      <c r="H1044" s="11">
        <f t="shared" si="544"/>
        <v>0</v>
      </c>
      <c r="I1044" s="11">
        <f t="shared" si="544"/>
        <v>0</v>
      </c>
      <c r="J1044" s="11">
        <f t="shared" si="543"/>
        <v>0</v>
      </c>
      <c r="K1044" s="11">
        <f t="shared" si="543"/>
        <v>0</v>
      </c>
      <c r="L1044" s="11">
        <f t="shared" si="543"/>
        <v>0</v>
      </c>
      <c r="M1044" s="11">
        <f t="shared" si="543"/>
        <v>0</v>
      </c>
      <c r="N1044" s="11">
        <f t="shared" si="543"/>
        <v>0</v>
      </c>
      <c r="O1044" s="11">
        <f t="shared" si="543"/>
        <v>0</v>
      </c>
      <c r="P1044" s="11">
        <f t="shared" si="543"/>
        <v>0</v>
      </c>
      <c r="Q1044" s="11">
        <f t="shared" si="543"/>
        <v>0</v>
      </c>
      <c r="R1044" s="11">
        <f t="shared" si="543"/>
        <v>0</v>
      </c>
      <c r="S1044" s="11">
        <f t="shared" si="543"/>
        <v>0</v>
      </c>
      <c r="T1044" s="11">
        <f t="shared" ref="T1044:T1107" si="547">IF($A1044="x",BX1044,"")</f>
        <v>1006.0950473121312</v>
      </c>
      <c r="U1044" s="40">
        <f t="shared" si="523"/>
        <v>0.29845130209103038</v>
      </c>
      <c r="V1044" s="11">
        <f t="shared" si="529"/>
        <v>37.788948721391037</v>
      </c>
      <c r="W1044" s="11">
        <f t="shared" si="529"/>
        <v>1054450.4905235705</v>
      </c>
      <c r="X1044" s="11">
        <f t="shared" si="529"/>
        <v>22198.957695233061</v>
      </c>
      <c r="Y1044" s="11">
        <f t="shared" si="529"/>
        <v>29317.166666666668</v>
      </c>
      <c r="Z1044" s="11">
        <f t="shared" si="529"/>
        <v>1.3206550987284484</v>
      </c>
      <c r="AA1044" s="11">
        <f t="shared" si="529"/>
        <v>32.37379341380926</v>
      </c>
      <c r="AB1044" s="11">
        <f t="shared" si="529"/>
        <v>640.5</v>
      </c>
      <c r="AC1044" s="11">
        <f t="shared" si="524"/>
        <v>0</v>
      </c>
      <c r="AD1044" s="11">
        <f t="shared" si="524"/>
        <v>0</v>
      </c>
      <c r="AE1044" s="11">
        <f t="shared" si="524"/>
        <v>0</v>
      </c>
      <c r="AF1044" s="11">
        <f t="shared" si="524"/>
        <v>0</v>
      </c>
      <c r="AG1044" s="11">
        <f t="shared" si="524"/>
        <v>0</v>
      </c>
      <c r="AH1044" s="11">
        <f t="shared" si="524"/>
        <v>0</v>
      </c>
      <c r="AI1044" s="11">
        <f t="shared" si="524"/>
        <v>0</v>
      </c>
      <c r="AJ1044" s="11">
        <f t="shared" si="524"/>
        <v>0</v>
      </c>
      <c r="AK1044" s="11">
        <f t="shared" ref="AK1044:AY1073" si="548">IF($A1044="x",CO1044,"")</f>
        <v>0</v>
      </c>
      <c r="AL1044" s="11">
        <f t="shared" si="548"/>
        <v>0</v>
      </c>
      <c r="AM1044" s="11">
        <f t="shared" si="548"/>
        <v>0</v>
      </c>
      <c r="AN1044" s="11">
        <f t="shared" si="548"/>
        <v>0</v>
      </c>
      <c r="AO1044" s="11">
        <f t="shared" si="548"/>
        <v>0</v>
      </c>
      <c r="AP1044" s="11">
        <f t="shared" si="548"/>
        <v>0</v>
      </c>
      <c r="AQ1044" s="11">
        <f t="shared" si="548"/>
        <v>0</v>
      </c>
      <c r="AR1044" s="11">
        <f t="shared" si="546"/>
        <v>0</v>
      </c>
      <c r="AS1044" s="11">
        <f t="shared" si="546"/>
        <v>0</v>
      </c>
      <c r="AT1044" s="11">
        <f t="shared" si="546"/>
        <v>0</v>
      </c>
      <c r="AU1044" s="11">
        <f t="shared" si="546"/>
        <v>0</v>
      </c>
      <c r="AV1044" s="11">
        <f t="shared" si="546"/>
        <v>2108900.9810471409</v>
      </c>
      <c r="AW1044" s="11">
        <f t="shared" si="546"/>
        <v>0</v>
      </c>
      <c r="AX1044" s="11">
        <f t="shared" si="546"/>
        <v>0</v>
      </c>
      <c r="AY1044" s="11">
        <f t="shared" si="546"/>
        <v>13151.099547008573</v>
      </c>
      <c r="AZ1044" s="11">
        <f t="shared" si="545"/>
        <v>1</v>
      </c>
      <c r="BA1044" s="11">
        <f t="shared" si="545"/>
        <v>1</v>
      </c>
      <c r="BB1044" s="11">
        <f t="shared" si="545"/>
        <v>2</v>
      </c>
      <c r="BC1044" s="11">
        <f t="shared" si="545"/>
        <v>1</v>
      </c>
      <c r="BD1044" s="11">
        <f t="shared" si="545"/>
        <v>1</v>
      </c>
      <c r="BE1044" s="11">
        <f t="shared" si="545"/>
        <v>2</v>
      </c>
      <c r="BF1044" s="15" t="str">
        <f t="shared" si="525"/>
        <v>ČSN 42 5715</v>
      </c>
      <c r="BG1044" s="44">
        <v>7.897846121400236</v>
      </c>
      <c r="BJ1044" s="17">
        <f t="shared" si="526"/>
        <v>95</v>
      </c>
      <c r="BK1044" s="17">
        <f t="shared" si="527"/>
        <v>3.5</v>
      </c>
      <c r="BX1044" s="18">
        <f t="shared" si="530"/>
        <v>1006.0950473121312</v>
      </c>
      <c r="BY1044" s="42">
        <v>0.29845130209103038</v>
      </c>
      <c r="BZ1044" s="43">
        <f t="shared" si="531"/>
        <v>37.788948721391037</v>
      </c>
      <c r="CA1044" s="18">
        <f t="shared" si="532"/>
        <v>1054450.4905235705</v>
      </c>
      <c r="CB1044" s="18">
        <f t="shared" si="533"/>
        <v>22198.957695233061</v>
      </c>
      <c r="CC1044" s="18">
        <f t="shared" si="534"/>
        <v>29317.166666666668</v>
      </c>
      <c r="CD1044" s="25">
        <f t="shared" si="535"/>
        <v>1.3206550987284484</v>
      </c>
      <c r="CE1044" s="26">
        <f t="shared" si="536"/>
        <v>32.37379341380926</v>
      </c>
      <c r="CF1044" s="18">
        <f t="shared" si="537"/>
        <v>640.5</v>
      </c>
      <c r="CG1044" s="18"/>
      <c r="CZ1044" s="18">
        <f t="shared" si="538"/>
        <v>2108900.9810471409</v>
      </c>
      <c r="DC1044" s="18">
        <f t="shared" si="528"/>
        <v>13151.099547008573</v>
      </c>
      <c r="DD1044" s="17">
        <f t="shared" si="539"/>
        <v>1</v>
      </c>
      <c r="DE1044" s="17">
        <f t="shared" si="540"/>
        <v>1</v>
      </c>
      <c r="DF1044" s="17">
        <f t="shared" si="541"/>
        <v>2</v>
      </c>
      <c r="DG1044" s="17">
        <v>1</v>
      </c>
      <c r="DH1044" s="17">
        <v>1</v>
      </c>
      <c r="DI1044" s="17">
        <v>2</v>
      </c>
      <c r="DJ1044" s="20" t="s">
        <v>981</v>
      </c>
      <c r="DK1044" s="45"/>
      <c r="DL1044" s="46"/>
      <c r="DN1044" s="46"/>
      <c r="DO1044" s="46"/>
      <c r="DP1044" s="46"/>
      <c r="DU1044" s="48"/>
    </row>
    <row r="1045" spans="1:125" x14ac:dyDescent="0.2">
      <c r="A1045" s="15" t="s">
        <v>105</v>
      </c>
      <c r="B1045" s="10" t="s">
        <v>1145</v>
      </c>
      <c r="C1045" s="11">
        <f t="shared" si="522"/>
        <v>8.9767868483674764</v>
      </c>
      <c r="D1045" s="11">
        <f t="shared" si="544"/>
        <v>0</v>
      </c>
      <c r="E1045" s="11">
        <f t="shared" si="544"/>
        <v>0</v>
      </c>
      <c r="F1045" s="11">
        <f t="shared" si="544"/>
        <v>95</v>
      </c>
      <c r="G1045" s="11">
        <f t="shared" si="544"/>
        <v>4</v>
      </c>
      <c r="H1045" s="11">
        <f t="shared" si="544"/>
        <v>0</v>
      </c>
      <c r="I1045" s="11">
        <f t="shared" si="544"/>
        <v>0</v>
      </c>
      <c r="J1045" s="11">
        <f t="shared" si="544"/>
        <v>0</v>
      </c>
      <c r="K1045" s="11">
        <f t="shared" si="544"/>
        <v>0</v>
      </c>
      <c r="L1045" s="11">
        <f t="shared" si="544"/>
        <v>0</v>
      </c>
      <c r="M1045" s="11">
        <f t="shared" si="544"/>
        <v>0</v>
      </c>
      <c r="N1045" s="11">
        <f t="shared" si="544"/>
        <v>0</v>
      </c>
      <c r="O1045" s="11">
        <f t="shared" si="544"/>
        <v>0</v>
      </c>
      <c r="P1045" s="11">
        <f t="shared" si="544"/>
        <v>0</v>
      </c>
      <c r="Q1045" s="11">
        <f t="shared" si="544"/>
        <v>0</v>
      </c>
      <c r="R1045" s="11">
        <f t="shared" si="544"/>
        <v>0</v>
      </c>
      <c r="S1045" s="11">
        <f t="shared" si="544"/>
        <v>0</v>
      </c>
      <c r="T1045" s="11">
        <f t="shared" si="547"/>
        <v>1143.5397259066847</v>
      </c>
      <c r="U1045" s="40">
        <f t="shared" si="523"/>
        <v>0.29845130209103038</v>
      </c>
      <c r="V1045" s="11">
        <f t="shared" si="529"/>
        <v>33.247007769300772</v>
      </c>
      <c r="W1045" s="11">
        <f t="shared" si="529"/>
        <v>1185993.6382309704</v>
      </c>
      <c r="X1045" s="11">
        <f t="shared" si="529"/>
        <v>24968.287120652007</v>
      </c>
      <c r="Y1045" s="11">
        <f t="shared" si="529"/>
        <v>33145.333333333365</v>
      </c>
      <c r="Z1045" s="11">
        <f t="shared" si="529"/>
        <v>1.3274972837811483</v>
      </c>
      <c r="AA1045" s="11">
        <f t="shared" si="529"/>
        <v>32.204425161769308</v>
      </c>
      <c r="AB1045" s="11">
        <f t="shared" si="529"/>
        <v>728</v>
      </c>
      <c r="AC1045" s="11">
        <f t="shared" si="529"/>
        <v>0</v>
      </c>
      <c r="AD1045" s="11">
        <f t="shared" si="529"/>
        <v>0</v>
      </c>
      <c r="AE1045" s="11">
        <f t="shared" si="529"/>
        <v>0</v>
      </c>
      <c r="AF1045" s="11">
        <f t="shared" ref="AF1045:AU1080" si="549">IF($A1045="x",CJ1045,"")</f>
        <v>0</v>
      </c>
      <c r="AG1045" s="11">
        <f t="shared" si="549"/>
        <v>0</v>
      </c>
      <c r="AH1045" s="11">
        <f t="shared" si="549"/>
        <v>0</v>
      </c>
      <c r="AI1045" s="11">
        <f t="shared" si="549"/>
        <v>0</v>
      </c>
      <c r="AJ1045" s="11">
        <f t="shared" si="549"/>
        <v>0</v>
      </c>
      <c r="AK1045" s="11">
        <f t="shared" si="548"/>
        <v>0</v>
      </c>
      <c r="AL1045" s="11">
        <f t="shared" si="548"/>
        <v>0</v>
      </c>
      <c r="AM1045" s="11">
        <f t="shared" si="548"/>
        <v>0</v>
      </c>
      <c r="AN1045" s="11">
        <f t="shared" si="548"/>
        <v>0</v>
      </c>
      <c r="AO1045" s="11">
        <f t="shared" si="548"/>
        <v>0</v>
      </c>
      <c r="AP1045" s="11">
        <f t="shared" si="548"/>
        <v>0</v>
      </c>
      <c r="AQ1045" s="11">
        <f t="shared" si="548"/>
        <v>0</v>
      </c>
      <c r="AR1045" s="11">
        <f t="shared" si="546"/>
        <v>0</v>
      </c>
      <c r="AS1045" s="11">
        <f t="shared" si="546"/>
        <v>0</v>
      </c>
      <c r="AT1045" s="11">
        <f t="shared" si="546"/>
        <v>0</v>
      </c>
      <c r="AU1045" s="11">
        <f t="shared" si="546"/>
        <v>0</v>
      </c>
      <c r="AV1045" s="11">
        <f t="shared" si="546"/>
        <v>2371987.2764619407</v>
      </c>
      <c r="AW1045" s="11">
        <f t="shared" si="546"/>
        <v>0</v>
      </c>
      <c r="AX1045" s="11">
        <f t="shared" si="546"/>
        <v>0</v>
      </c>
      <c r="AY1045" s="11">
        <f t="shared" si="546"/>
        <v>13007.764382188538</v>
      </c>
      <c r="AZ1045" s="11">
        <f t="shared" si="545"/>
        <v>1</v>
      </c>
      <c r="BA1045" s="11">
        <f t="shared" si="545"/>
        <v>1</v>
      </c>
      <c r="BB1045" s="11">
        <f t="shared" si="545"/>
        <v>1</v>
      </c>
      <c r="BC1045" s="11">
        <f t="shared" si="545"/>
        <v>1</v>
      </c>
      <c r="BD1045" s="11">
        <f t="shared" si="545"/>
        <v>1</v>
      </c>
      <c r="BE1045" s="11">
        <f t="shared" si="545"/>
        <v>1</v>
      </c>
      <c r="BF1045" s="15" t="str">
        <f t="shared" si="525"/>
        <v>ČSN 42 5715</v>
      </c>
      <c r="BG1045" s="44">
        <v>8.9767868483674764</v>
      </c>
      <c r="BJ1045" s="17">
        <f t="shared" si="526"/>
        <v>95</v>
      </c>
      <c r="BK1045" s="17">
        <f t="shared" si="527"/>
        <v>4</v>
      </c>
      <c r="BX1045" s="18">
        <f t="shared" si="530"/>
        <v>1143.5397259066847</v>
      </c>
      <c r="BY1045" s="42">
        <v>0.29845130209103038</v>
      </c>
      <c r="BZ1045" s="43">
        <f t="shared" si="531"/>
        <v>33.247007769300772</v>
      </c>
      <c r="CA1045" s="18">
        <f t="shared" si="532"/>
        <v>1185993.6382309704</v>
      </c>
      <c r="CB1045" s="18">
        <f t="shared" si="533"/>
        <v>24968.287120652007</v>
      </c>
      <c r="CC1045" s="18">
        <f t="shared" si="534"/>
        <v>33145.333333333365</v>
      </c>
      <c r="CD1045" s="25">
        <f t="shared" si="535"/>
        <v>1.3274972837811483</v>
      </c>
      <c r="CE1045" s="26">
        <f t="shared" si="536"/>
        <v>32.204425161769308</v>
      </c>
      <c r="CF1045" s="18">
        <f t="shared" si="537"/>
        <v>728</v>
      </c>
      <c r="CG1045" s="18"/>
      <c r="CZ1045" s="18">
        <f t="shared" si="538"/>
        <v>2371987.2764619407</v>
      </c>
      <c r="DC1045" s="18">
        <f t="shared" si="528"/>
        <v>13007.764382188538</v>
      </c>
      <c r="DD1045" s="17">
        <f t="shared" si="539"/>
        <v>1</v>
      </c>
      <c r="DE1045" s="17">
        <f t="shared" si="540"/>
        <v>1</v>
      </c>
      <c r="DF1045" s="17">
        <f t="shared" si="541"/>
        <v>1</v>
      </c>
      <c r="DG1045" s="17">
        <v>1</v>
      </c>
      <c r="DH1045" s="17">
        <v>1</v>
      </c>
      <c r="DI1045" s="17">
        <v>1</v>
      </c>
      <c r="DJ1045" s="20" t="s">
        <v>981</v>
      </c>
      <c r="DK1045" s="45"/>
      <c r="DL1045" s="46"/>
      <c r="DN1045" s="46"/>
      <c r="DO1045" s="46"/>
      <c r="DP1045" s="46"/>
      <c r="DU1045" s="48"/>
    </row>
    <row r="1046" spans="1:125" x14ac:dyDescent="0.2">
      <c r="A1046" s="15" t="s">
        <v>105</v>
      </c>
      <c r="B1046" s="10" t="s">
        <v>1146</v>
      </c>
      <c r="C1046" s="11">
        <f t="shared" si="522"/>
        <v>10.043396824169383</v>
      </c>
      <c r="D1046" s="11">
        <f t="shared" si="544"/>
        <v>0</v>
      </c>
      <c r="E1046" s="11">
        <f t="shared" si="544"/>
        <v>0</v>
      </c>
      <c r="F1046" s="11">
        <f t="shared" si="544"/>
        <v>95</v>
      </c>
      <c r="G1046" s="11">
        <f t="shared" si="544"/>
        <v>4.5</v>
      </c>
      <c r="H1046" s="11">
        <f t="shared" si="544"/>
        <v>0</v>
      </c>
      <c r="I1046" s="11">
        <f t="shared" si="544"/>
        <v>0</v>
      </c>
      <c r="J1046" s="11">
        <f t="shared" si="544"/>
        <v>0</v>
      </c>
      <c r="K1046" s="11">
        <f t="shared" si="544"/>
        <v>0</v>
      </c>
      <c r="L1046" s="11">
        <f t="shared" si="544"/>
        <v>0</v>
      </c>
      <c r="M1046" s="11">
        <f t="shared" si="544"/>
        <v>0</v>
      </c>
      <c r="N1046" s="11">
        <f t="shared" si="544"/>
        <v>0</v>
      </c>
      <c r="O1046" s="11">
        <f t="shared" si="544"/>
        <v>0</v>
      </c>
      <c r="P1046" s="11">
        <f t="shared" si="544"/>
        <v>0</v>
      </c>
      <c r="Q1046" s="11">
        <f t="shared" si="544"/>
        <v>0</v>
      </c>
      <c r="R1046" s="11">
        <f t="shared" si="544"/>
        <v>0</v>
      </c>
      <c r="S1046" s="11">
        <f t="shared" si="544"/>
        <v>0</v>
      </c>
      <c r="T1046" s="11">
        <f t="shared" si="547"/>
        <v>1279.4136081744432</v>
      </c>
      <c r="U1046" s="40">
        <f t="shared" si="523"/>
        <v>0.29845130209103038</v>
      </c>
      <c r="V1046" s="11">
        <f t="shared" ref="V1046:AE1071" si="550">IF($A1046="x",BZ1046,"")</f>
        <v>29.716171462309344</v>
      </c>
      <c r="W1046" s="11">
        <f t="shared" si="550"/>
        <v>1313078.1787395333</v>
      </c>
      <c r="X1046" s="11">
        <f t="shared" si="550"/>
        <v>27643.751131358596</v>
      </c>
      <c r="Y1046" s="11">
        <f t="shared" si="550"/>
        <v>36886.499999999978</v>
      </c>
      <c r="Z1046" s="11">
        <f t="shared" si="550"/>
        <v>1.3343521949941362</v>
      </c>
      <c r="AA1046" s="11">
        <f t="shared" si="550"/>
        <v>32.036112435812186</v>
      </c>
      <c r="AB1046" s="11">
        <f t="shared" si="550"/>
        <v>814.5</v>
      </c>
      <c r="AC1046" s="11">
        <f t="shared" si="550"/>
        <v>0</v>
      </c>
      <c r="AD1046" s="11">
        <f t="shared" si="550"/>
        <v>0</v>
      </c>
      <c r="AE1046" s="11">
        <f t="shared" si="550"/>
        <v>0</v>
      </c>
      <c r="AF1046" s="11">
        <f t="shared" si="549"/>
        <v>0</v>
      </c>
      <c r="AG1046" s="11">
        <f t="shared" si="549"/>
        <v>0</v>
      </c>
      <c r="AH1046" s="11">
        <f t="shared" si="549"/>
        <v>0</v>
      </c>
      <c r="AI1046" s="11">
        <f t="shared" si="549"/>
        <v>0</v>
      </c>
      <c r="AJ1046" s="11">
        <f t="shared" si="549"/>
        <v>0</v>
      </c>
      <c r="AK1046" s="11">
        <f t="shared" si="548"/>
        <v>0</v>
      </c>
      <c r="AL1046" s="11">
        <f t="shared" si="548"/>
        <v>0</v>
      </c>
      <c r="AM1046" s="11">
        <f t="shared" si="548"/>
        <v>0</v>
      </c>
      <c r="AN1046" s="11">
        <f t="shared" si="548"/>
        <v>0</v>
      </c>
      <c r="AO1046" s="11">
        <f t="shared" si="548"/>
        <v>0</v>
      </c>
      <c r="AP1046" s="11">
        <f t="shared" si="548"/>
        <v>0</v>
      </c>
      <c r="AQ1046" s="11">
        <f t="shared" si="548"/>
        <v>0</v>
      </c>
      <c r="AR1046" s="11">
        <f t="shared" si="546"/>
        <v>0</v>
      </c>
      <c r="AS1046" s="11">
        <f t="shared" si="546"/>
        <v>0</v>
      </c>
      <c r="AT1046" s="11">
        <f t="shared" si="546"/>
        <v>0</v>
      </c>
      <c r="AU1046" s="11">
        <f t="shared" si="546"/>
        <v>0</v>
      </c>
      <c r="AV1046" s="11">
        <f t="shared" si="546"/>
        <v>2626156.3574790666</v>
      </c>
      <c r="AW1046" s="11">
        <f t="shared" si="546"/>
        <v>0</v>
      </c>
      <c r="AX1046" s="11">
        <f t="shared" si="546"/>
        <v>0</v>
      </c>
      <c r="AY1046" s="11">
        <f t="shared" si="546"/>
        <v>12865.214615531902</v>
      </c>
      <c r="AZ1046" s="11">
        <f t="shared" si="545"/>
        <v>1</v>
      </c>
      <c r="BA1046" s="11">
        <f t="shared" si="545"/>
        <v>1</v>
      </c>
      <c r="BB1046" s="11">
        <f t="shared" si="545"/>
        <v>1</v>
      </c>
      <c r="BC1046" s="11">
        <f t="shared" si="545"/>
        <v>1</v>
      </c>
      <c r="BD1046" s="11">
        <f t="shared" si="545"/>
        <v>1</v>
      </c>
      <c r="BE1046" s="11">
        <f t="shared" si="545"/>
        <v>1</v>
      </c>
      <c r="BF1046" s="15" t="str">
        <f t="shared" si="525"/>
        <v>ČSN 42 5715</v>
      </c>
      <c r="BG1046" s="44">
        <v>10.043396824169383</v>
      </c>
      <c r="BJ1046" s="17">
        <f t="shared" si="526"/>
        <v>95</v>
      </c>
      <c r="BK1046" s="17">
        <f t="shared" si="527"/>
        <v>4.5</v>
      </c>
      <c r="BX1046" s="18">
        <f t="shared" si="530"/>
        <v>1279.4136081744432</v>
      </c>
      <c r="BY1046" s="42">
        <v>0.29845130209103038</v>
      </c>
      <c r="BZ1046" s="43">
        <f t="shared" si="531"/>
        <v>29.716171462309344</v>
      </c>
      <c r="CA1046" s="18">
        <f t="shared" si="532"/>
        <v>1313078.1787395333</v>
      </c>
      <c r="CB1046" s="18">
        <f t="shared" si="533"/>
        <v>27643.751131358596</v>
      </c>
      <c r="CC1046" s="18">
        <f t="shared" si="534"/>
        <v>36886.499999999978</v>
      </c>
      <c r="CD1046" s="25">
        <f t="shared" si="535"/>
        <v>1.3343521949941362</v>
      </c>
      <c r="CE1046" s="26">
        <f t="shared" si="536"/>
        <v>32.036112435812186</v>
      </c>
      <c r="CF1046" s="18">
        <f t="shared" si="537"/>
        <v>814.5</v>
      </c>
      <c r="CG1046" s="18"/>
      <c r="CZ1046" s="18">
        <f t="shared" si="538"/>
        <v>2626156.3574790666</v>
      </c>
      <c r="DC1046" s="18">
        <f t="shared" si="528"/>
        <v>12865.214615531902</v>
      </c>
      <c r="DD1046" s="17">
        <f t="shared" si="539"/>
        <v>1</v>
      </c>
      <c r="DE1046" s="17">
        <f t="shared" si="540"/>
        <v>1</v>
      </c>
      <c r="DF1046" s="17">
        <f t="shared" si="541"/>
        <v>1</v>
      </c>
      <c r="DG1046" s="17">
        <v>1</v>
      </c>
      <c r="DH1046" s="17">
        <v>1</v>
      </c>
      <c r="DI1046" s="17">
        <v>1</v>
      </c>
      <c r="DJ1046" s="20" t="s">
        <v>981</v>
      </c>
      <c r="DK1046" s="45"/>
      <c r="DL1046" s="46"/>
      <c r="DN1046" s="46"/>
      <c r="DO1046" s="46"/>
      <c r="DP1046" s="46"/>
      <c r="DU1046" s="48"/>
    </row>
    <row r="1047" spans="1:125" x14ac:dyDescent="0.2">
      <c r="A1047" s="15" t="s">
        <v>105</v>
      </c>
      <c r="B1047" s="10" t="s">
        <v>1147</v>
      </c>
      <c r="C1047" s="11">
        <f t="shared" si="522"/>
        <v>11.097676048805948</v>
      </c>
      <c r="D1047" s="11">
        <f t="shared" si="544"/>
        <v>0</v>
      </c>
      <c r="E1047" s="11">
        <f t="shared" si="544"/>
        <v>0</v>
      </c>
      <c r="F1047" s="11">
        <f t="shared" si="544"/>
        <v>95</v>
      </c>
      <c r="G1047" s="11">
        <f t="shared" si="544"/>
        <v>5</v>
      </c>
      <c r="H1047" s="11">
        <f t="shared" si="544"/>
        <v>0</v>
      </c>
      <c r="I1047" s="11">
        <f t="shared" si="544"/>
        <v>0</v>
      </c>
      <c r="J1047" s="11">
        <f t="shared" si="544"/>
        <v>0</v>
      </c>
      <c r="K1047" s="11">
        <f t="shared" si="544"/>
        <v>0</v>
      </c>
      <c r="L1047" s="11">
        <f t="shared" si="544"/>
        <v>0</v>
      </c>
      <c r="M1047" s="11">
        <f t="shared" si="544"/>
        <v>0</v>
      </c>
      <c r="N1047" s="11">
        <f t="shared" si="544"/>
        <v>0</v>
      </c>
      <c r="O1047" s="11">
        <f t="shared" si="544"/>
        <v>0</v>
      </c>
      <c r="P1047" s="11">
        <f t="shared" si="544"/>
        <v>0</v>
      </c>
      <c r="Q1047" s="11">
        <f t="shared" si="544"/>
        <v>0</v>
      </c>
      <c r="R1047" s="11">
        <f t="shared" si="544"/>
        <v>0</v>
      </c>
      <c r="S1047" s="11">
        <f t="shared" si="544"/>
        <v>0</v>
      </c>
      <c r="T1047" s="11">
        <f t="shared" si="547"/>
        <v>1413.7166941154069</v>
      </c>
      <c r="U1047" s="40">
        <f t="shared" si="523"/>
        <v>0.29845130209103038</v>
      </c>
      <c r="V1047" s="11">
        <f t="shared" si="550"/>
        <v>26.893135173389958</v>
      </c>
      <c r="W1047" s="11">
        <f t="shared" si="550"/>
        <v>1435806.0174609602</v>
      </c>
      <c r="X1047" s="11">
        <f t="shared" si="550"/>
        <v>30227.495104441266</v>
      </c>
      <c r="Y1047" s="11">
        <f t="shared" si="550"/>
        <v>40541.666666666657</v>
      </c>
      <c r="Z1047" s="11">
        <f t="shared" si="550"/>
        <v>1.3412182030495128</v>
      </c>
      <c r="AA1047" s="11">
        <f t="shared" si="550"/>
        <v>31.868871959954905</v>
      </c>
      <c r="AB1047" s="11">
        <f t="shared" si="550"/>
        <v>900</v>
      </c>
      <c r="AC1047" s="11">
        <f t="shared" si="550"/>
        <v>0</v>
      </c>
      <c r="AD1047" s="11">
        <f t="shared" si="550"/>
        <v>0</v>
      </c>
      <c r="AE1047" s="11">
        <f t="shared" si="550"/>
        <v>0</v>
      </c>
      <c r="AF1047" s="11">
        <f t="shared" si="549"/>
        <v>0</v>
      </c>
      <c r="AG1047" s="11">
        <f t="shared" si="549"/>
        <v>0</v>
      </c>
      <c r="AH1047" s="11">
        <f t="shared" si="549"/>
        <v>0</v>
      </c>
      <c r="AI1047" s="11">
        <f t="shared" si="549"/>
        <v>0</v>
      </c>
      <c r="AJ1047" s="11">
        <f t="shared" si="549"/>
        <v>0</v>
      </c>
      <c r="AK1047" s="11">
        <f t="shared" si="548"/>
        <v>0</v>
      </c>
      <c r="AL1047" s="11">
        <f t="shared" si="548"/>
        <v>0</v>
      </c>
      <c r="AM1047" s="11">
        <f t="shared" si="548"/>
        <v>0</v>
      </c>
      <c r="AN1047" s="11">
        <f t="shared" si="548"/>
        <v>0</v>
      </c>
      <c r="AO1047" s="11">
        <f t="shared" si="548"/>
        <v>0</v>
      </c>
      <c r="AP1047" s="11">
        <f t="shared" si="548"/>
        <v>0</v>
      </c>
      <c r="AQ1047" s="11">
        <f t="shared" si="548"/>
        <v>0</v>
      </c>
      <c r="AR1047" s="11">
        <f t="shared" si="546"/>
        <v>0</v>
      </c>
      <c r="AS1047" s="11">
        <f t="shared" si="546"/>
        <v>0</v>
      </c>
      <c r="AT1047" s="11">
        <f t="shared" si="546"/>
        <v>0</v>
      </c>
      <c r="AU1047" s="11">
        <f t="shared" si="546"/>
        <v>0</v>
      </c>
      <c r="AV1047" s="11">
        <f t="shared" si="546"/>
        <v>2871612.0349219204</v>
      </c>
      <c r="AW1047" s="11">
        <f t="shared" si="546"/>
        <v>0</v>
      </c>
      <c r="AX1047" s="11">
        <f t="shared" si="546"/>
        <v>0</v>
      </c>
      <c r="AY1047" s="11">
        <f t="shared" si="546"/>
        <v>12723.450247038661</v>
      </c>
      <c r="AZ1047" s="11">
        <f t="shared" si="545"/>
        <v>1</v>
      </c>
      <c r="BA1047" s="11">
        <f t="shared" si="545"/>
        <v>1</v>
      </c>
      <c r="BB1047" s="11">
        <f t="shared" si="545"/>
        <v>1</v>
      </c>
      <c r="BC1047" s="11">
        <f t="shared" si="545"/>
        <v>1</v>
      </c>
      <c r="BD1047" s="11">
        <f t="shared" si="545"/>
        <v>1</v>
      </c>
      <c r="BE1047" s="11">
        <f t="shared" si="545"/>
        <v>1</v>
      </c>
      <c r="BF1047" s="15" t="str">
        <f t="shared" si="525"/>
        <v>ČSN 42 5715</v>
      </c>
      <c r="BG1047" s="44">
        <v>11.097676048805948</v>
      </c>
      <c r="BJ1047" s="17">
        <f t="shared" si="526"/>
        <v>95</v>
      </c>
      <c r="BK1047" s="17">
        <f t="shared" si="527"/>
        <v>5</v>
      </c>
      <c r="BX1047" s="18">
        <f t="shared" si="530"/>
        <v>1413.7166941154069</v>
      </c>
      <c r="BY1047" s="42">
        <v>0.29845130209103038</v>
      </c>
      <c r="BZ1047" s="43">
        <f t="shared" si="531"/>
        <v>26.893135173389958</v>
      </c>
      <c r="CA1047" s="18">
        <f t="shared" si="532"/>
        <v>1435806.0174609602</v>
      </c>
      <c r="CB1047" s="18">
        <f t="shared" si="533"/>
        <v>30227.495104441266</v>
      </c>
      <c r="CC1047" s="18">
        <f t="shared" si="534"/>
        <v>40541.666666666657</v>
      </c>
      <c r="CD1047" s="25">
        <f t="shared" si="535"/>
        <v>1.3412182030495128</v>
      </c>
      <c r="CE1047" s="26">
        <f t="shared" si="536"/>
        <v>31.868871959954905</v>
      </c>
      <c r="CF1047" s="18">
        <f t="shared" si="537"/>
        <v>900</v>
      </c>
      <c r="CG1047" s="18"/>
      <c r="CZ1047" s="18">
        <f t="shared" si="538"/>
        <v>2871612.0349219204</v>
      </c>
      <c r="DC1047" s="18">
        <f t="shared" si="528"/>
        <v>12723.450247038661</v>
      </c>
      <c r="DD1047" s="17">
        <f t="shared" si="539"/>
        <v>1</v>
      </c>
      <c r="DE1047" s="17">
        <f t="shared" si="540"/>
        <v>1</v>
      </c>
      <c r="DF1047" s="17">
        <f t="shared" si="541"/>
        <v>1</v>
      </c>
      <c r="DG1047" s="17">
        <v>1</v>
      </c>
      <c r="DH1047" s="17">
        <v>1</v>
      </c>
      <c r="DI1047" s="17">
        <v>1</v>
      </c>
      <c r="DJ1047" s="20" t="s">
        <v>981</v>
      </c>
      <c r="DK1047" s="45"/>
      <c r="DL1047" s="46"/>
      <c r="DN1047" s="46"/>
      <c r="DO1047" s="46"/>
      <c r="DP1047" s="46"/>
      <c r="DU1047" s="48"/>
    </row>
    <row r="1048" spans="1:125" x14ac:dyDescent="0.2">
      <c r="A1048" s="15" t="s">
        <v>105</v>
      </c>
      <c r="B1048" s="10" t="s">
        <v>1148</v>
      </c>
      <c r="C1048" s="11">
        <f t="shared" si="522"/>
        <v>12.139624522277163</v>
      </c>
      <c r="D1048" s="11">
        <f t="shared" si="544"/>
        <v>0</v>
      </c>
      <c r="E1048" s="11">
        <f t="shared" si="544"/>
        <v>0</v>
      </c>
      <c r="F1048" s="11">
        <f t="shared" si="544"/>
        <v>95</v>
      </c>
      <c r="G1048" s="11">
        <f t="shared" si="544"/>
        <v>5.5</v>
      </c>
      <c r="H1048" s="11">
        <f t="shared" si="544"/>
        <v>0</v>
      </c>
      <c r="I1048" s="11">
        <f t="shared" si="544"/>
        <v>0</v>
      </c>
      <c r="J1048" s="11">
        <f t="shared" si="544"/>
        <v>0</v>
      </c>
      <c r="K1048" s="11">
        <f t="shared" si="544"/>
        <v>0</v>
      </c>
      <c r="L1048" s="11">
        <f t="shared" si="544"/>
        <v>0</v>
      </c>
      <c r="M1048" s="11">
        <f t="shared" si="544"/>
        <v>0</v>
      </c>
      <c r="N1048" s="11">
        <f t="shared" si="544"/>
        <v>0</v>
      </c>
      <c r="O1048" s="11">
        <f t="shared" si="544"/>
        <v>0</v>
      </c>
      <c r="P1048" s="11">
        <f t="shared" si="544"/>
        <v>0</v>
      </c>
      <c r="Q1048" s="11">
        <f t="shared" si="544"/>
        <v>0</v>
      </c>
      <c r="R1048" s="11">
        <f t="shared" si="544"/>
        <v>0</v>
      </c>
      <c r="S1048" s="11">
        <f t="shared" si="544"/>
        <v>0</v>
      </c>
      <c r="T1048" s="11">
        <f t="shared" si="547"/>
        <v>1546.4489837295757</v>
      </c>
      <c r="U1048" s="40">
        <f t="shared" si="523"/>
        <v>0.29845130209103038</v>
      </c>
      <c r="V1048" s="11">
        <f t="shared" si="550"/>
        <v>24.584887410920221</v>
      </c>
      <c r="W1048" s="11">
        <f t="shared" si="550"/>
        <v>1554277.8817097067</v>
      </c>
      <c r="X1048" s="11">
        <f t="shared" si="550"/>
        <v>32721.639614941196</v>
      </c>
      <c r="Y1048" s="11">
        <f t="shared" si="550"/>
        <v>44111.83333333335</v>
      </c>
      <c r="Z1048" s="11">
        <f t="shared" si="550"/>
        <v>1.3480936118247333</v>
      </c>
      <c r="AA1048" s="11">
        <f t="shared" si="550"/>
        <v>31.702720703434903</v>
      </c>
      <c r="AB1048" s="11">
        <f t="shared" si="550"/>
        <v>984.5</v>
      </c>
      <c r="AC1048" s="11">
        <f t="shared" si="550"/>
        <v>0</v>
      </c>
      <c r="AD1048" s="11">
        <f t="shared" si="550"/>
        <v>0</v>
      </c>
      <c r="AE1048" s="11">
        <f t="shared" si="550"/>
        <v>0</v>
      </c>
      <c r="AF1048" s="11">
        <f t="shared" si="549"/>
        <v>0</v>
      </c>
      <c r="AG1048" s="11">
        <f t="shared" si="549"/>
        <v>0</v>
      </c>
      <c r="AH1048" s="11">
        <f t="shared" si="549"/>
        <v>0</v>
      </c>
      <c r="AI1048" s="11">
        <f t="shared" si="549"/>
        <v>0</v>
      </c>
      <c r="AJ1048" s="11">
        <f t="shared" si="549"/>
        <v>0</v>
      </c>
      <c r="AK1048" s="11">
        <f t="shared" si="548"/>
        <v>0</v>
      </c>
      <c r="AL1048" s="11">
        <f t="shared" si="548"/>
        <v>0</v>
      </c>
      <c r="AM1048" s="11">
        <f t="shared" si="548"/>
        <v>0</v>
      </c>
      <c r="AN1048" s="11">
        <f t="shared" si="548"/>
        <v>0</v>
      </c>
      <c r="AO1048" s="11">
        <f t="shared" si="548"/>
        <v>0</v>
      </c>
      <c r="AP1048" s="11">
        <f t="shared" si="548"/>
        <v>0</v>
      </c>
      <c r="AQ1048" s="11">
        <f t="shared" si="548"/>
        <v>0</v>
      </c>
      <c r="AR1048" s="11">
        <f t="shared" si="546"/>
        <v>0</v>
      </c>
      <c r="AS1048" s="11">
        <f t="shared" si="546"/>
        <v>0</v>
      </c>
      <c r="AT1048" s="11">
        <f t="shared" si="546"/>
        <v>0</v>
      </c>
      <c r="AU1048" s="11">
        <f t="shared" si="546"/>
        <v>0</v>
      </c>
      <c r="AV1048" s="11">
        <f t="shared" si="546"/>
        <v>3108555.7634194135</v>
      </c>
      <c r="AW1048" s="11">
        <f t="shared" si="546"/>
        <v>0</v>
      </c>
      <c r="AX1048" s="11">
        <f t="shared" si="546"/>
        <v>0</v>
      </c>
      <c r="AY1048" s="11">
        <f t="shared" si="546"/>
        <v>12582.47127670882</v>
      </c>
      <c r="AZ1048" s="11">
        <f t="shared" si="545"/>
        <v>1</v>
      </c>
      <c r="BA1048" s="11">
        <f t="shared" si="545"/>
        <v>1</v>
      </c>
      <c r="BB1048" s="11">
        <f t="shared" si="545"/>
        <v>1</v>
      </c>
      <c r="BC1048" s="11">
        <f t="shared" si="545"/>
        <v>1</v>
      </c>
      <c r="BD1048" s="11">
        <f t="shared" si="545"/>
        <v>1</v>
      </c>
      <c r="BE1048" s="11">
        <f t="shared" si="545"/>
        <v>1</v>
      </c>
      <c r="BF1048" s="15" t="str">
        <f t="shared" si="525"/>
        <v>ČSN 42 5715</v>
      </c>
      <c r="BG1048" s="44">
        <v>12.139624522277163</v>
      </c>
      <c r="BJ1048" s="17">
        <f t="shared" si="526"/>
        <v>95</v>
      </c>
      <c r="BK1048" s="17">
        <f t="shared" si="527"/>
        <v>5.5</v>
      </c>
      <c r="BX1048" s="18">
        <f t="shared" si="530"/>
        <v>1546.4489837295757</v>
      </c>
      <c r="BY1048" s="42">
        <v>0.29845130209103038</v>
      </c>
      <c r="BZ1048" s="43">
        <f t="shared" si="531"/>
        <v>24.584887410920221</v>
      </c>
      <c r="CA1048" s="18">
        <f t="shared" si="532"/>
        <v>1554277.8817097067</v>
      </c>
      <c r="CB1048" s="18">
        <f t="shared" si="533"/>
        <v>32721.639614941196</v>
      </c>
      <c r="CC1048" s="18">
        <f t="shared" si="534"/>
        <v>44111.83333333335</v>
      </c>
      <c r="CD1048" s="25">
        <f t="shared" si="535"/>
        <v>1.3480936118247333</v>
      </c>
      <c r="CE1048" s="26">
        <f t="shared" si="536"/>
        <v>31.702720703434903</v>
      </c>
      <c r="CF1048" s="18">
        <f t="shared" si="537"/>
        <v>984.5</v>
      </c>
      <c r="CG1048" s="18"/>
      <c r="CZ1048" s="18">
        <f t="shared" si="538"/>
        <v>3108555.7634194135</v>
      </c>
      <c r="DC1048" s="18">
        <f t="shared" si="528"/>
        <v>12582.47127670882</v>
      </c>
      <c r="DD1048" s="17">
        <f t="shared" si="539"/>
        <v>1</v>
      </c>
      <c r="DE1048" s="17">
        <f t="shared" si="540"/>
        <v>1</v>
      </c>
      <c r="DF1048" s="17">
        <f t="shared" si="541"/>
        <v>1</v>
      </c>
      <c r="DG1048" s="17">
        <v>1</v>
      </c>
      <c r="DH1048" s="17">
        <v>1</v>
      </c>
      <c r="DI1048" s="17">
        <v>1</v>
      </c>
      <c r="DJ1048" s="20" t="s">
        <v>981</v>
      </c>
      <c r="DK1048" s="45"/>
      <c r="DL1048" s="46"/>
      <c r="DN1048" s="46"/>
      <c r="DO1048" s="46"/>
      <c r="DP1048" s="46"/>
      <c r="DU1048" s="48"/>
    </row>
    <row r="1049" spans="1:125" x14ac:dyDescent="0.2">
      <c r="A1049" s="15" t="s">
        <v>105</v>
      </c>
      <c r="B1049" s="10" t="s">
        <v>1149</v>
      </c>
      <c r="C1049" s="11">
        <f t="shared" si="522"/>
        <v>13.169242244583053</v>
      </c>
      <c r="D1049" s="11">
        <f t="shared" si="544"/>
        <v>0</v>
      </c>
      <c r="E1049" s="11">
        <f t="shared" si="544"/>
        <v>0</v>
      </c>
      <c r="F1049" s="11">
        <f t="shared" si="544"/>
        <v>95</v>
      </c>
      <c r="G1049" s="11">
        <f t="shared" si="544"/>
        <v>6</v>
      </c>
      <c r="H1049" s="11">
        <f t="shared" si="544"/>
        <v>0</v>
      </c>
      <c r="I1049" s="11">
        <f t="shared" si="544"/>
        <v>0</v>
      </c>
      <c r="J1049" s="11">
        <f t="shared" si="544"/>
        <v>0</v>
      </c>
      <c r="K1049" s="11">
        <f t="shared" si="544"/>
        <v>0</v>
      </c>
      <c r="L1049" s="11">
        <f t="shared" si="544"/>
        <v>0</v>
      </c>
      <c r="M1049" s="11">
        <f t="shared" si="544"/>
        <v>0</v>
      </c>
      <c r="N1049" s="11">
        <f t="shared" si="544"/>
        <v>0</v>
      </c>
      <c r="O1049" s="11">
        <f t="shared" si="544"/>
        <v>0</v>
      </c>
      <c r="P1049" s="11">
        <f t="shared" si="544"/>
        <v>0</v>
      </c>
      <c r="Q1049" s="11">
        <f t="shared" si="544"/>
        <v>0</v>
      </c>
      <c r="R1049" s="11">
        <f t="shared" si="544"/>
        <v>0</v>
      </c>
      <c r="S1049" s="11">
        <f t="shared" si="544"/>
        <v>0</v>
      </c>
      <c r="T1049" s="11">
        <f t="shared" si="547"/>
        <v>1677.6104770169495</v>
      </c>
      <c r="U1049" s="40">
        <f t="shared" si="523"/>
        <v>0.29845130209103038</v>
      </c>
      <c r="V1049" s="11">
        <f t="shared" si="550"/>
        <v>22.662754359598278</v>
      </c>
      <c r="W1049" s="11">
        <f t="shared" si="550"/>
        <v>1668593.3207029835</v>
      </c>
      <c r="X1049" s="11">
        <f t="shared" si="550"/>
        <v>35128.280435852284</v>
      </c>
      <c r="Y1049" s="11">
        <f t="shared" si="550"/>
        <v>47597.999999999985</v>
      </c>
      <c r="Z1049" s="11">
        <f t="shared" si="550"/>
        <v>1.3549766572525133</v>
      </c>
      <c r="AA1049" s="11">
        <f t="shared" si="550"/>
        <v>31.537675881396208</v>
      </c>
      <c r="AB1049" s="11">
        <f t="shared" si="550"/>
        <v>1068</v>
      </c>
      <c r="AC1049" s="11">
        <f t="shared" si="550"/>
        <v>0</v>
      </c>
      <c r="AD1049" s="11">
        <f t="shared" si="550"/>
        <v>0</v>
      </c>
      <c r="AE1049" s="11">
        <f t="shared" si="550"/>
        <v>0</v>
      </c>
      <c r="AF1049" s="11">
        <f t="shared" si="549"/>
        <v>0</v>
      </c>
      <c r="AG1049" s="11">
        <f t="shared" si="549"/>
        <v>0</v>
      </c>
      <c r="AH1049" s="11">
        <f t="shared" si="549"/>
        <v>0</v>
      </c>
      <c r="AI1049" s="11">
        <f t="shared" si="549"/>
        <v>0</v>
      </c>
      <c r="AJ1049" s="11">
        <f t="shared" si="549"/>
        <v>0</v>
      </c>
      <c r="AK1049" s="11">
        <f t="shared" si="548"/>
        <v>0</v>
      </c>
      <c r="AL1049" s="11">
        <f t="shared" si="548"/>
        <v>0</v>
      </c>
      <c r="AM1049" s="11">
        <f t="shared" si="548"/>
        <v>0</v>
      </c>
      <c r="AN1049" s="11">
        <f t="shared" si="548"/>
        <v>0</v>
      </c>
      <c r="AO1049" s="11">
        <f t="shared" si="548"/>
        <v>0</v>
      </c>
      <c r="AP1049" s="11">
        <f t="shared" si="548"/>
        <v>0</v>
      </c>
      <c r="AQ1049" s="11">
        <f t="shared" si="548"/>
        <v>0</v>
      </c>
      <c r="AR1049" s="11">
        <f t="shared" si="546"/>
        <v>0</v>
      </c>
      <c r="AS1049" s="11">
        <f t="shared" si="546"/>
        <v>0</v>
      </c>
      <c r="AT1049" s="11">
        <f t="shared" si="546"/>
        <v>0</v>
      </c>
      <c r="AU1049" s="11">
        <f t="shared" si="546"/>
        <v>0</v>
      </c>
      <c r="AV1049" s="11">
        <f t="shared" si="546"/>
        <v>3337186.6414059671</v>
      </c>
      <c r="AW1049" s="11">
        <f t="shared" si="546"/>
        <v>0</v>
      </c>
      <c r="AX1049" s="11">
        <f t="shared" si="546"/>
        <v>0</v>
      </c>
      <c r="AY1049" s="11">
        <f t="shared" si="546"/>
        <v>12442.277704542375</v>
      </c>
      <c r="AZ1049" s="11">
        <f t="shared" si="545"/>
        <v>1</v>
      </c>
      <c r="BA1049" s="11">
        <f t="shared" si="545"/>
        <v>1</v>
      </c>
      <c r="BB1049" s="11">
        <f t="shared" si="545"/>
        <v>1</v>
      </c>
      <c r="BC1049" s="11">
        <f t="shared" si="545"/>
        <v>1</v>
      </c>
      <c r="BD1049" s="11">
        <f t="shared" si="545"/>
        <v>1</v>
      </c>
      <c r="BE1049" s="11">
        <f t="shared" si="545"/>
        <v>1</v>
      </c>
      <c r="BF1049" s="15" t="str">
        <f t="shared" si="525"/>
        <v>ČSN 42 5715</v>
      </c>
      <c r="BG1049" s="44">
        <v>13.169242244583053</v>
      </c>
      <c r="BJ1049" s="17">
        <f t="shared" si="526"/>
        <v>95</v>
      </c>
      <c r="BK1049" s="17">
        <f t="shared" si="527"/>
        <v>6</v>
      </c>
      <c r="BX1049" s="18">
        <f t="shared" si="530"/>
        <v>1677.6104770169495</v>
      </c>
      <c r="BY1049" s="42">
        <v>0.29845130209103038</v>
      </c>
      <c r="BZ1049" s="43">
        <f t="shared" si="531"/>
        <v>22.662754359598278</v>
      </c>
      <c r="CA1049" s="18">
        <f t="shared" si="532"/>
        <v>1668593.3207029835</v>
      </c>
      <c r="CB1049" s="18">
        <f t="shared" si="533"/>
        <v>35128.280435852284</v>
      </c>
      <c r="CC1049" s="18">
        <f t="shared" si="534"/>
        <v>47597.999999999985</v>
      </c>
      <c r="CD1049" s="25">
        <f t="shared" si="535"/>
        <v>1.3549766572525133</v>
      </c>
      <c r="CE1049" s="26">
        <f t="shared" si="536"/>
        <v>31.537675881396208</v>
      </c>
      <c r="CF1049" s="18">
        <f t="shared" si="537"/>
        <v>1068</v>
      </c>
      <c r="CG1049" s="18"/>
      <c r="CZ1049" s="18">
        <f t="shared" si="538"/>
        <v>3337186.6414059671</v>
      </c>
      <c r="DC1049" s="18">
        <f t="shared" si="528"/>
        <v>12442.277704542375</v>
      </c>
      <c r="DD1049" s="17">
        <f t="shared" si="539"/>
        <v>1</v>
      </c>
      <c r="DE1049" s="17">
        <f t="shared" si="540"/>
        <v>1</v>
      </c>
      <c r="DF1049" s="17">
        <f t="shared" si="541"/>
        <v>1</v>
      </c>
      <c r="DG1049" s="17">
        <v>1</v>
      </c>
      <c r="DH1049" s="17">
        <v>1</v>
      </c>
      <c r="DI1049" s="17">
        <v>1</v>
      </c>
      <c r="DJ1049" s="20" t="s">
        <v>981</v>
      </c>
      <c r="DK1049" s="45"/>
      <c r="DL1049" s="46"/>
      <c r="DN1049" s="46"/>
      <c r="DO1049" s="46"/>
      <c r="DP1049" s="46"/>
      <c r="DU1049" s="48"/>
    </row>
    <row r="1050" spans="1:125" x14ac:dyDescent="0.2">
      <c r="A1050" s="15" t="s">
        <v>105</v>
      </c>
      <c r="B1050" s="10" t="s">
        <v>1150</v>
      </c>
      <c r="C1050" s="11">
        <f t="shared" si="522"/>
        <v>15.191485435698809</v>
      </c>
      <c r="D1050" s="11">
        <f t="shared" si="544"/>
        <v>0</v>
      </c>
      <c r="E1050" s="11">
        <f t="shared" si="544"/>
        <v>0</v>
      </c>
      <c r="F1050" s="11">
        <f t="shared" si="544"/>
        <v>95</v>
      </c>
      <c r="G1050" s="11">
        <f t="shared" si="544"/>
        <v>7</v>
      </c>
      <c r="H1050" s="11">
        <f t="shared" si="544"/>
        <v>0</v>
      </c>
      <c r="I1050" s="11">
        <f t="shared" si="544"/>
        <v>0</v>
      </c>
      <c r="J1050" s="11">
        <f t="shared" si="544"/>
        <v>0</v>
      </c>
      <c r="K1050" s="11">
        <f t="shared" si="544"/>
        <v>0</v>
      </c>
      <c r="L1050" s="11">
        <f t="shared" si="544"/>
        <v>0</v>
      </c>
      <c r="M1050" s="11">
        <f t="shared" si="544"/>
        <v>0</v>
      </c>
      <c r="N1050" s="11">
        <f t="shared" si="544"/>
        <v>0</v>
      </c>
      <c r="O1050" s="11">
        <f t="shared" si="544"/>
        <v>0</v>
      </c>
      <c r="P1050" s="11">
        <f t="shared" si="544"/>
        <v>0</v>
      </c>
      <c r="Q1050" s="11">
        <f t="shared" si="544"/>
        <v>0</v>
      </c>
      <c r="R1050" s="11">
        <f t="shared" si="544"/>
        <v>0</v>
      </c>
      <c r="S1050" s="11">
        <f t="shared" si="544"/>
        <v>0</v>
      </c>
      <c r="T1050" s="11">
        <f t="shared" si="547"/>
        <v>1935.2210746113126</v>
      </c>
      <c r="U1050" s="40">
        <f t="shared" si="523"/>
        <v>0.29845130209103038</v>
      </c>
      <c r="V1050" s="11">
        <f t="shared" si="550"/>
        <v>19.645959136405001</v>
      </c>
      <c r="W1050" s="11">
        <f t="shared" si="550"/>
        <v>1885147.2293057449</v>
      </c>
      <c r="X1050" s="11">
        <f t="shared" si="550"/>
        <v>39687.310090647261</v>
      </c>
      <c r="Y1050" s="11">
        <f t="shared" si="550"/>
        <v>54322.333333333343</v>
      </c>
      <c r="Z1050" s="11">
        <f t="shared" si="550"/>
        <v>1.3687582557058957</v>
      </c>
      <c r="AA1050" s="11">
        <f t="shared" si="550"/>
        <v>31.21097563358121</v>
      </c>
      <c r="AB1050" s="11">
        <f t="shared" si="550"/>
        <v>1232</v>
      </c>
      <c r="AC1050" s="11">
        <f t="shared" si="550"/>
        <v>0</v>
      </c>
      <c r="AD1050" s="11">
        <f t="shared" si="550"/>
        <v>0</v>
      </c>
      <c r="AE1050" s="11">
        <f t="shared" si="550"/>
        <v>0</v>
      </c>
      <c r="AF1050" s="11">
        <f t="shared" si="549"/>
        <v>0</v>
      </c>
      <c r="AG1050" s="11">
        <f t="shared" si="549"/>
        <v>0</v>
      </c>
      <c r="AH1050" s="11">
        <f t="shared" si="549"/>
        <v>0</v>
      </c>
      <c r="AI1050" s="11">
        <f t="shared" si="549"/>
        <v>0</v>
      </c>
      <c r="AJ1050" s="11">
        <f t="shared" si="549"/>
        <v>0</v>
      </c>
      <c r="AK1050" s="11">
        <f t="shared" si="548"/>
        <v>0</v>
      </c>
      <c r="AL1050" s="11">
        <f t="shared" si="548"/>
        <v>0</v>
      </c>
      <c r="AM1050" s="11">
        <f t="shared" si="548"/>
        <v>0</v>
      </c>
      <c r="AN1050" s="11">
        <f t="shared" si="548"/>
        <v>0</v>
      </c>
      <c r="AO1050" s="11">
        <f t="shared" si="548"/>
        <v>0</v>
      </c>
      <c r="AP1050" s="11">
        <f t="shared" si="548"/>
        <v>0</v>
      </c>
      <c r="AQ1050" s="11">
        <f t="shared" si="548"/>
        <v>0</v>
      </c>
      <c r="AR1050" s="11">
        <f t="shared" si="546"/>
        <v>0</v>
      </c>
      <c r="AS1050" s="11">
        <f t="shared" si="546"/>
        <v>0</v>
      </c>
      <c r="AT1050" s="11">
        <f t="shared" si="546"/>
        <v>0</v>
      </c>
      <c r="AU1050" s="11">
        <f t="shared" si="546"/>
        <v>0</v>
      </c>
      <c r="AV1050" s="11">
        <f t="shared" si="546"/>
        <v>3770294.4586114897</v>
      </c>
      <c r="AW1050" s="11">
        <f t="shared" si="546"/>
        <v>0</v>
      </c>
      <c r="AX1050" s="11">
        <f t="shared" si="546"/>
        <v>0</v>
      </c>
      <c r="AY1050" s="11">
        <f t="shared" si="546"/>
        <v>12164.24675469968</v>
      </c>
      <c r="AZ1050" s="11">
        <f t="shared" si="545"/>
        <v>1</v>
      </c>
      <c r="BA1050" s="11">
        <f t="shared" si="545"/>
        <v>1</v>
      </c>
      <c r="BB1050" s="11">
        <f t="shared" si="545"/>
        <v>1</v>
      </c>
      <c r="BC1050" s="11">
        <f t="shared" si="545"/>
        <v>1</v>
      </c>
      <c r="BD1050" s="11">
        <f t="shared" si="545"/>
        <v>1</v>
      </c>
      <c r="BE1050" s="11">
        <f t="shared" si="545"/>
        <v>1</v>
      </c>
      <c r="BF1050" s="15" t="str">
        <f t="shared" si="525"/>
        <v>ČSN 42 5715</v>
      </c>
      <c r="BG1050" s="44">
        <v>15.191485435698809</v>
      </c>
      <c r="BJ1050" s="17">
        <f t="shared" si="526"/>
        <v>95</v>
      </c>
      <c r="BK1050" s="17">
        <f t="shared" si="527"/>
        <v>7</v>
      </c>
      <c r="BX1050" s="18">
        <f t="shared" si="530"/>
        <v>1935.2210746113126</v>
      </c>
      <c r="BY1050" s="42">
        <v>0.29845130209103038</v>
      </c>
      <c r="BZ1050" s="43">
        <f t="shared" si="531"/>
        <v>19.645959136405001</v>
      </c>
      <c r="CA1050" s="18">
        <f t="shared" si="532"/>
        <v>1885147.2293057449</v>
      </c>
      <c r="CB1050" s="18">
        <f t="shared" si="533"/>
        <v>39687.310090647261</v>
      </c>
      <c r="CC1050" s="18">
        <f t="shared" si="534"/>
        <v>54322.333333333343</v>
      </c>
      <c r="CD1050" s="25">
        <f t="shared" si="535"/>
        <v>1.3687582557058957</v>
      </c>
      <c r="CE1050" s="26">
        <f t="shared" si="536"/>
        <v>31.21097563358121</v>
      </c>
      <c r="CF1050" s="18">
        <f t="shared" si="537"/>
        <v>1232</v>
      </c>
      <c r="CG1050" s="18"/>
      <c r="CZ1050" s="18">
        <f t="shared" si="538"/>
        <v>3770294.4586114897</v>
      </c>
      <c r="DC1050" s="18">
        <f t="shared" si="528"/>
        <v>12164.24675469968</v>
      </c>
      <c r="DD1050" s="17">
        <f t="shared" si="539"/>
        <v>1</v>
      </c>
      <c r="DE1050" s="17">
        <f t="shared" si="540"/>
        <v>1</v>
      </c>
      <c r="DF1050" s="17">
        <f t="shared" si="541"/>
        <v>1</v>
      </c>
      <c r="DG1050" s="17">
        <v>1</v>
      </c>
      <c r="DH1050" s="17">
        <v>1</v>
      </c>
      <c r="DI1050" s="17">
        <v>1</v>
      </c>
      <c r="DJ1050" s="20" t="s">
        <v>981</v>
      </c>
      <c r="DK1050" s="45"/>
      <c r="DL1050" s="46"/>
      <c r="DN1050" s="46"/>
      <c r="DO1050" s="46"/>
      <c r="DP1050" s="46"/>
      <c r="DU1050" s="48"/>
    </row>
    <row r="1051" spans="1:125" x14ac:dyDescent="0.2">
      <c r="A1051" s="15" t="s">
        <v>105</v>
      </c>
      <c r="B1051" s="10" t="s">
        <v>1151</v>
      </c>
      <c r="C1051" s="11">
        <f t="shared" si="522"/>
        <v>17.164405622153193</v>
      </c>
      <c r="D1051" s="11">
        <f t="shared" si="544"/>
        <v>0</v>
      </c>
      <c r="E1051" s="11">
        <f t="shared" si="544"/>
        <v>0</v>
      </c>
      <c r="F1051" s="11">
        <f t="shared" si="544"/>
        <v>95</v>
      </c>
      <c r="G1051" s="11">
        <f t="shared" si="544"/>
        <v>8</v>
      </c>
      <c r="H1051" s="11">
        <f t="shared" si="544"/>
        <v>0</v>
      </c>
      <c r="I1051" s="11">
        <f t="shared" si="544"/>
        <v>0</v>
      </c>
      <c r="J1051" s="11">
        <f t="shared" si="544"/>
        <v>0</v>
      </c>
      <c r="K1051" s="11">
        <f t="shared" si="544"/>
        <v>0</v>
      </c>
      <c r="L1051" s="11">
        <f t="shared" si="544"/>
        <v>0</v>
      </c>
      <c r="M1051" s="11">
        <f t="shared" ref="M1051:S1087" si="551">IF($A1051="x",BQ1051,"")</f>
        <v>0</v>
      </c>
      <c r="N1051" s="11">
        <f t="shared" si="551"/>
        <v>0</v>
      </c>
      <c r="O1051" s="11">
        <f t="shared" si="551"/>
        <v>0</v>
      </c>
      <c r="P1051" s="11">
        <f t="shared" si="551"/>
        <v>0</v>
      </c>
      <c r="Q1051" s="11">
        <f t="shared" si="551"/>
        <v>0</v>
      </c>
      <c r="R1051" s="11">
        <f t="shared" si="551"/>
        <v>0</v>
      </c>
      <c r="S1051" s="11">
        <f t="shared" si="551"/>
        <v>0</v>
      </c>
      <c r="T1051" s="11">
        <f t="shared" si="547"/>
        <v>2186.5484868984959</v>
      </c>
      <c r="U1051" s="40">
        <f t="shared" si="523"/>
        <v>0.29845130209103038</v>
      </c>
      <c r="V1051" s="11">
        <f t="shared" si="550"/>
        <v>17.387802913829713</v>
      </c>
      <c r="W1051" s="11">
        <f t="shared" si="550"/>
        <v>2086240.5750620274</v>
      </c>
      <c r="X1051" s="11">
        <f t="shared" si="550"/>
        <v>43920.854211832157</v>
      </c>
      <c r="Y1051" s="11">
        <f t="shared" si="550"/>
        <v>60722.666666666672</v>
      </c>
      <c r="Z1051" s="11">
        <f t="shared" si="550"/>
        <v>1.382547488120305</v>
      </c>
      <c r="AA1051" s="11">
        <f t="shared" si="550"/>
        <v>30.888913868894775</v>
      </c>
      <c r="AB1051" s="11">
        <f t="shared" si="550"/>
        <v>1392</v>
      </c>
      <c r="AC1051" s="11">
        <f t="shared" si="550"/>
        <v>0</v>
      </c>
      <c r="AD1051" s="11">
        <f t="shared" si="550"/>
        <v>0</v>
      </c>
      <c r="AE1051" s="11">
        <f t="shared" si="550"/>
        <v>0</v>
      </c>
      <c r="AF1051" s="11">
        <f t="shared" si="549"/>
        <v>0</v>
      </c>
      <c r="AG1051" s="11">
        <f t="shared" si="549"/>
        <v>0</v>
      </c>
      <c r="AH1051" s="11">
        <f t="shared" si="549"/>
        <v>0</v>
      </c>
      <c r="AI1051" s="11">
        <f t="shared" si="549"/>
        <v>0</v>
      </c>
      <c r="AJ1051" s="11">
        <f t="shared" si="549"/>
        <v>0</v>
      </c>
      <c r="AK1051" s="11">
        <f t="shared" si="548"/>
        <v>0</v>
      </c>
      <c r="AL1051" s="11">
        <f t="shared" si="548"/>
        <v>0</v>
      </c>
      <c r="AM1051" s="11">
        <f t="shared" si="548"/>
        <v>0</v>
      </c>
      <c r="AN1051" s="11">
        <f t="shared" si="548"/>
        <v>0</v>
      </c>
      <c r="AO1051" s="11">
        <f t="shared" si="548"/>
        <v>0</v>
      </c>
      <c r="AP1051" s="11">
        <f t="shared" si="548"/>
        <v>0</v>
      </c>
      <c r="AQ1051" s="11">
        <f t="shared" si="548"/>
        <v>0</v>
      </c>
      <c r="AR1051" s="11">
        <f t="shared" si="546"/>
        <v>0</v>
      </c>
      <c r="AS1051" s="11">
        <f t="shared" si="546"/>
        <v>0</v>
      </c>
      <c r="AT1051" s="11">
        <f t="shared" si="546"/>
        <v>0</v>
      </c>
      <c r="AU1051" s="11">
        <f t="shared" si="546"/>
        <v>0</v>
      </c>
      <c r="AV1051" s="11">
        <f t="shared" si="546"/>
        <v>4172481.1501240549</v>
      </c>
      <c r="AW1051" s="11">
        <f t="shared" si="546"/>
        <v>0</v>
      </c>
      <c r="AX1051" s="11">
        <f t="shared" si="546"/>
        <v>0</v>
      </c>
      <c r="AY1051" s="11">
        <f t="shared" si="546"/>
        <v>11889.357397510572</v>
      </c>
      <c r="AZ1051" s="11">
        <f t="shared" si="545"/>
        <v>1</v>
      </c>
      <c r="BA1051" s="11">
        <f t="shared" si="545"/>
        <v>1</v>
      </c>
      <c r="BB1051" s="11">
        <f t="shared" si="545"/>
        <v>1</v>
      </c>
      <c r="BC1051" s="11">
        <f t="shared" si="545"/>
        <v>1</v>
      </c>
      <c r="BD1051" s="11">
        <f t="shared" si="545"/>
        <v>1</v>
      </c>
      <c r="BE1051" s="11">
        <f t="shared" si="545"/>
        <v>1</v>
      </c>
      <c r="BF1051" s="15" t="str">
        <f t="shared" si="525"/>
        <v>ČSN 42 5715</v>
      </c>
      <c r="BG1051" s="44">
        <v>17.164405622153193</v>
      </c>
      <c r="BJ1051" s="17">
        <f t="shared" si="526"/>
        <v>95</v>
      </c>
      <c r="BK1051" s="17">
        <f t="shared" si="527"/>
        <v>8</v>
      </c>
      <c r="BX1051" s="18">
        <f t="shared" si="530"/>
        <v>2186.5484868984959</v>
      </c>
      <c r="BY1051" s="42">
        <v>0.29845130209103038</v>
      </c>
      <c r="BZ1051" s="43">
        <f t="shared" si="531"/>
        <v>17.387802913829713</v>
      </c>
      <c r="CA1051" s="18">
        <f t="shared" si="532"/>
        <v>2086240.5750620274</v>
      </c>
      <c r="CB1051" s="18">
        <f t="shared" si="533"/>
        <v>43920.854211832157</v>
      </c>
      <c r="CC1051" s="18">
        <f t="shared" si="534"/>
        <v>60722.666666666672</v>
      </c>
      <c r="CD1051" s="25">
        <f t="shared" si="535"/>
        <v>1.382547488120305</v>
      </c>
      <c r="CE1051" s="26">
        <f t="shared" si="536"/>
        <v>30.888913868894775</v>
      </c>
      <c r="CF1051" s="18">
        <f t="shared" si="537"/>
        <v>1392</v>
      </c>
      <c r="CG1051" s="18"/>
      <c r="CZ1051" s="18">
        <f t="shared" si="538"/>
        <v>4172481.1501240549</v>
      </c>
      <c r="DC1051" s="18">
        <f t="shared" si="528"/>
        <v>11889.357397510572</v>
      </c>
      <c r="DD1051" s="17">
        <f t="shared" si="539"/>
        <v>1</v>
      </c>
      <c r="DE1051" s="17">
        <f t="shared" si="540"/>
        <v>1</v>
      </c>
      <c r="DF1051" s="17">
        <f t="shared" si="541"/>
        <v>1</v>
      </c>
      <c r="DG1051" s="17">
        <v>1</v>
      </c>
      <c r="DH1051" s="17">
        <v>1</v>
      </c>
      <c r="DI1051" s="17">
        <v>1</v>
      </c>
      <c r="DJ1051" s="20" t="s">
        <v>981</v>
      </c>
      <c r="DK1051" s="45"/>
      <c r="DL1051" s="46"/>
      <c r="DN1051" s="46"/>
      <c r="DO1051" s="46"/>
      <c r="DP1051" s="46"/>
      <c r="DU1051" s="48"/>
    </row>
    <row r="1052" spans="1:125" x14ac:dyDescent="0.2">
      <c r="A1052" s="15" t="s">
        <v>105</v>
      </c>
      <c r="B1052" s="10" t="s">
        <v>1152</v>
      </c>
      <c r="C1052" s="11">
        <f t="shared" si="522"/>
        <v>19.088002803946228</v>
      </c>
      <c r="D1052" s="11">
        <f t="shared" ref="D1052:L1080" si="552">IF($A1052="x",BH1052,"")</f>
        <v>0</v>
      </c>
      <c r="E1052" s="11">
        <f t="shared" si="552"/>
        <v>0</v>
      </c>
      <c r="F1052" s="11">
        <f t="shared" si="552"/>
        <v>95</v>
      </c>
      <c r="G1052" s="11">
        <f t="shared" si="552"/>
        <v>9</v>
      </c>
      <c r="H1052" s="11">
        <f t="shared" si="552"/>
        <v>0</v>
      </c>
      <c r="I1052" s="11">
        <f t="shared" si="552"/>
        <v>0</v>
      </c>
      <c r="J1052" s="11">
        <f t="shared" si="552"/>
        <v>0</v>
      </c>
      <c r="K1052" s="11">
        <f t="shared" si="552"/>
        <v>0</v>
      </c>
      <c r="L1052" s="11">
        <f t="shared" si="552"/>
        <v>0</v>
      </c>
      <c r="M1052" s="11">
        <f t="shared" si="551"/>
        <v>0</v>
      </c>
      <c r="N1052" s="11">
        <f t="shared" si="551"/>
        <v>0</v>
      </c>
      <c r="O1052" s="11">
        <f t="shared" si="551"/>
        <v>0</v>
      </c>
      <c r="P1052" s="11">
        <f t="shared" si="551"/>
        <v>0</v>
      </c>
      <c r="Q1052" s="11">
        <f t="shared" si="551"/>
        <v>0</v>
      </c>
      <c r="R1052" s="11">
        <f t="shared" si="551"/>
        <v>0</v>
      </c>
      <c r="S1052" s="11">
        <f t="shared" si="551"/>
        <v>0</v>
      </c>
      <c r="T1052" s="11">
        <f t="shared" si="547"/>
        <v>2431.5927138785</v>
      </c>
      <c r="U1052" s="40">
        <f t="shared" si="523"/>
        <v>0.29845130209103038</v>
      </c>
      <c r="V1052" s="11">
        <f t="shared" si="550"/>
        <v>15.635543705459273</v>
      </c>
      <c r="W1052" s="11">
        <f t="shared" si="550"/>
        <v>2272627.3402086929</v>
      </c>
      <c r="X1052" s="11">
        <f t="shared" si="550"/>
        <v>47844.786109656692</v>
      </c>
      <c r="Y1052" s="11">
        <f t="shared" si="550"/>
        <v>66807.000000000015</v>
      </c>
      <c r="Z1052" s="11">
        <f t="shared" si="550"/>
        <v>1.3963276969591492</v>
      </c>
      <c r="AA1052" s="11">
        <f t="shared" si="550"/>
        <v>30.571637182198796</v>
      </c>
      <c r="AB1052" s="11">
        <f t="shared" si="550"/>
        <v>1548</v>
      </c>
      <c r="AC1052" s="11">
        <f t="shared" si="550"/>
        <v>0</v>
      </c>
      <c r="AD1052" s="11">
        <f t="shared" si="550"/>
        <v>0</v>
      </c>
      <c r="AE1052" s="11">
        <f t="shared" si="550"/>
        <v>0</v>
      </c>
      <c r="AF1052" s="11">
        <f t="shared" si="549"/>
        <v>0</v>
      </c>
      <c r="AG1052" s="11">
        <f t="shared" si="549"/>
        <v>0</v>
      </c>
      <c r="AH1052" s="11">
        <f t="shared" si="549"/>
        <v>0</v>
      </c>
      <c r="AI1052" s="11">
        <f t="shared" si="549"/>
        <v>0</v>
      </c>
      <c r="AJ1052" s="11">
        <f t="shared" si="549"/>
        <v>0</v>
      </c>
      <c r="AK1052" s="11">
        <f t="shared" si="548"/>
        <v>0</v>
      </c>
      <c r="AL1052" s="11">
        <f t="shared" si="548"/>
        <v>0</v>
      </c>
      <c r="AM1052" s="11">
        <f t="shared" si="548"/>
        <v>0</v>
      </c>
      <c r="AN1052" s="11">
        <f t="shared" si="548"/>
        <v>0</v>
      </c>
      <c r="AO1052" s="11">
        <f t="shared" si="548"/>
        <v>0</v>
      </c>
      <c r="AP1052" s="11">
        <f t="shared" si="548"/>
        <v>0</v>
      </c>
      <c r="AQ1052" s="11">
        <f t="shared" si="548"/>
        <v>0</v>
      </c>
      <c r="AR1052" s="11">
        <f t="shared" si="546"/>
        <v>0</v>
      </c>
      <c r="AS1052" s="11">
        <f t="shared" si="546"/>
        <v>0</v>
      </c>
      <c r="AT1052" s="11">
        <f t="shared" si="546"/>
        <v>0</v>
      </c>
      <c r="AU1052" s="11">
        <f t="shared" si="546"/>
        <v>0</v>
      </c>
      <c r="AV1052" s="11">
        <f t="shared" si="546"/>
        <v>4545254.6804173859</v>
      </c>
      <c r="AW1052" s="11">
        <f t="shared" si="546"/>
        <v>0</v>
      </c>
      <c r="AX1052" s="11">
        <f t="shared" si="546"/>
        <v>0</v>
      </c>
      <c r="AY1052" s="11">
        <f t="shared" si="546"/>
        <v>11617.609632975054</v>
      </c>
      <c r="AZ1052" s="11">
        <f t="shared" si="545"/>
        <v>1</v>
      </c>
      <c r="BA1052" s="11">
        <f t="shared" si="545"/>
        <v>1</v>
      </c>
      <c r="BB1052" s="11">
        <f t="shared" si="545"/>
        <v>1</v>
      </c>
      <c r="BC1052" s="11">
        <f t="shared" si="545"/>
        <v>1</v>
      </c>
      <c r="BD1052" s="11">
        <f t="shared" si="545"/>
        <v>1</v>
      </c>
      <c r="BE1052" s="11">
        <f t="shared" si="545"/>
        <v>1</v>
      </c>
      <c r="BF1052" s="15" t="str">
        <f t="shared" si="525"/>
        <v>ČSN 42 5715</v>
      </c>
      <c r="BG1052" s="44">
        <v>19.088002803946228</v>
      </c>
      <c r="BJ1052" s="17">
        <f t="shared" si="526"/>
        <v>95</v>
      </c>
      <c r="BK1052" s="17">
        <f t="shared" si="527"/>
        <v>9</v>
      </c>
      <c r="BX1052" s="18">
        <f t="shared" si="530"/>
        <v>2431.5927138785</v>
      </c>
      <c r="BY1052" s="42">
        <v>0.29845130209103038</v>
      </c>
      <c r="BZ1052" s="43">
        <f t="shared" si="531"/>
        <v>15.635543705459273</v>
      </c>
      <c r="CA1052" s="18">
        <f t="shared" si="532"/>
        <v>2272627.3402086929</v>
      </c>
      <c r="CB1052" s="18">
        <f t="shared" si="533"/>
        <v>47844.786109656692</v>
      </c>
      <c r="CC1052" s="18">
        <f t="shared" si="534"/>
        <v>66807.000000000015</v>
      </c>
      <c r="CD1052" s="25">
        <f t="shared" si="535"/>
        <v>1.3963276969591492</v>
      </c>
      <c r="CE1052" s="26">
        <f t="shared" si="536"/>
        <v>30.571637182198796</v>
      </c>
      <c r="CF1052" s="18">
        <f t="shared" si="537"/>
        <v>1548</v>
      </c>
      <c r="CG1052" s="18"/>
      <c r="CZ1052" s="18">
        <f t="shared" si="538"/>
        <v>4545254.6804173859</v>
      </c>
      <c r="DC1052" s="18">
        <f t="shared" si="528"/>
        <v>11617.609632975054</v>
      </c>
      <c r="DD1052" s="17">
        <f t="shared" si="539"/>
        <v>1</v>
      </c>
      <c r="DE1052" s="17">
        <f t="shared" si="540"/>
        <v>1</v>
      </c>
      <c r="DF1052" s="17">
        <f t="shared" si="541"/>
        <v>1</v>
      </c>
      <c r="DG1052" s="17">
        <v>1</v>
      </c>
      <c r="DH1052" s="17">
        <v>1</v>
      </c>
      <c r="DI1052" s="17">
        <v>1</v>
      </c>
      <c r="DJ1052" s="20" t="s">
        <v>981</v>
      </c>
      <c r="DK1052" s="45"/>
      <c r="DL1052" s="46"/>
      <c r="DN1052" s="46"/>
      <c r="DO1052" s="46"/>
      <c r="DP1052" s="46"/>
      <c r="DU1052" s="48"/>
    </row>
    <row r="1053" spans="1:125" x14ac:dyDescent="0.2">
      <c r="A1053" s="15" t="s">
        <v>105</v>
      </c>
      <c r="B1053" s="10" t="s">
        <v>1153</v>
      </c>
      <c r="C1053" s="11">
        <f t="shared" si="522"/>
        <v>20.962276981077895</v>
      </c>
      <c r="D1053" s="11">
        <f t="shared" si="552"/>
        <v>0</v>
      </c>
      <c r="E1053" s="11">
        <f t="shared" si="552"/>
        <v>0</v>
      </c>
      <c r="F1053" s="11">
        <f t="shared" si="552"/>
        <v>95</v>
      </c>
      <c r="G1053" s="11">
        <f t="shared" si="552"/>
        <v>10</v>
      </c>
      <c r="H1053" s="11">
        <f t="shared" si="552"/>
        <v>0</v>
      </c>
      <c r="I1053" s="11">
        <f t="shared" si="552"/>
        <v>0</v>
      </c>
      <c r="J1053" s="11">
        <f t="shared" si="552"/>
        <v>0</v>
      </c>
      <c r="K1053" s="11">
        <f t="shared" si="552"/>
        <v>0</v>
      </c>
      <c r="L1053" s="11">
        <f t="shared" si="552"/>
        <v>0</v>
      </c>
      <c r="M1053" s="11">
        <f t="shared" si="551"/>
        <v>0</v>
      </c>
      <c r="N1053" s="11">
        <f t="shared" si="551"/>
        <v>0</v>
      </c>
      <c r="O1053" s="11">
        <f t="shared" si="551"/>
        <v>0</v>
      </c>
      <c r="P1053" s="11">
        <f t="shared" si="551"/>
        <v>0</v>
      </c>
      <c r="Q1053" s="11">
        <f t="shared" si="551"/>
        <v>0</v>
      </c>
      <c r="R1053" s="11">
        <f t="shared" si="551"/>
        <v>0</v>
      </c>
      <c r="S1053" s="11">
        <f t="shared" si="551"/>
        <v>0</v>
      </c>
      <c r="T1053" s="11">
        <f t="shared" si="547"/>
        <v>2670.353755551324</v>
      </c>
      <c r="U1053" s="40">
        <f t="shared" si="523"/>
        <v>0.29845130209103038</v>
      </c>
      <c r="V1053" s="11">
        <f t="shared" si="550"/>
        <v>14.237542150618212</v>
      </c>
      <c r="W1053" s="11">
        <f t="shared" si="550"/>
        <v>2445042.6574266814</v>
      </c>
      <c r="X1053" s="11">
        <f t="shared" si="550"/>
        <v>51474.582261614341</v>
      </c>
      <c r="Y1053" s="11">
        <f t="shared" si="550"/>
        <v>72583.333333333328</v>
      </c>
      <c r="Z1053" s="11">
        <f t="shared" si="550"/>
        <v>1.4100810564024766</v>
      </c>
      <c r="AA1053" s="11">
        <f t="shared" si="550"/>
        <v>30.259296092275513</v>
      </c>
      <c r="AB1053" s="11">
        <f t="shared" si="550"/>
        <v>1699.9999999999998</v>
      </c>
      <c r="AC1053" s="11">
        <f t="shared" si="550"/>
        <v>0</v>
      </c>
      <c r="AD1053" s="11">
        <f t="shared" si="550"/>
        <v>0</v>
      </c>
      <c r="AE1053" s="11">
        <f t="shared" si="550"/>
        <v>0</v>
      </c>
      <c r="AF1053" s="11">
        <f t="shared" si="549"/>
        <v>0</v>
      </c>
      <c r="AG1053" s="11">
        <f t="shared" si="549"/>
        <v>0</v>
      </c>
      <c r="AH1053" s="11">
        <f t="shared" si="549"/>
        <v>0</v>
      </c>
      <c r="AI1053" s="11">
        <f t="shared" si="549"/>
        <v>0</v>
      </c>
      <c r="AJ1053" s="11">
        <f t="shared" si="549"/>
        <v>0</v>
      </c>
      <c r="AK1053" s="11">
        <f t="shared" si="548"/>
        <v>0</v>
      </c>
      <c r="AL1053" s="11">
        <f t="shared" si="548"/>
        <v>0</v>
      </c>
      <c r="AM1053" s="11">
        <f t="shared" si="548"/>
        <v>0</v>
      </c>
      <c r="AN1053" s="11">
        <f t="shared" si="548"/>
        <v>0</v>
      </c>
      <c r="AO1053" s="11">
        <f t="shared" si="548"/>
        <v>0</v>
      </c>
      <c r="AP1053" s="11">
        <f t="shared" si="548"/>
        <v>0</v>
      </c>
      <c r="AQ1053" s="11">
        <f t="shared" si="548"/>
        <v>0</v>
      </c>
      <c r="AR1053" s="11">
        <f t="shared" si="546"/>
        <v>0</v>
      </c>
      <c r="AS1053" s="11">
        <f t="shared" si="546"/>
        <v>0</v>
      </c>
      <c r="AT1053" s="11">
        <f t="shared" si="546"/>
        <v>0</v>
      </c>
      <c r="AU1053" s="11">
        <f t="shared" si="546"/>
        <v>0</v>
      </c>
      <c r="AV1053" s="11">
        <f t="shared" si="546"/>
        <v>4890085.3148533627</v>
      </c>
      <c r="AW1053" s="11">
        <f t="shared" si="546"/>
        <v>0</v>
      </c>
      <c r="AX1053" s="11">
        <f t="shared" si="546"/>
        <v>0</v>
      </c>
      <c r="AY1053" s="11">
        <f t="shared" si="546"/>
        <v>11349.003461093127</v>
      </c>
      <c r="AZ1053" s="11">
        <f t="shared" si="545"/>
        <v>1</v>
      </c>
      <c r="BA1053" s="11">
        <f t="shared" si="545"/>
        <v>1</v>
      </c>
      <c r="BB1053" s="11">
        <f t="shared" si="545"/>
        <v>1</v>
      </c>
      <c r="BC1053" s="11">
        <f t="shared" si="545"/>
        <v>1</v>
      </c>
      <c r="BD1053" s="11">
        <f t="shared" si="545"/>
        <v>1</v>
      </c>
      <c r="BE1053" s="11">
        <f t="shared" si="545"/>
        <v>1</v>
      </c>
      <c r="BF1053" s="15" t="str">
        <f t="shared" si="525"/>
        <v>ČSN 42 5715</v>
      </c>
      <c r="BG1053" s="44">
        <v>20.962276981077895</v>
      </c>
      <c r="BJ1053" s="17">
        <f t="shared" si="526"/>
        <v>95</v>
      </c>
      <c r="BK1053" s="17">
        <f t="shared" si="527"/>
        <v>10</v>
      </c>
      <c r="BX1053" s="18">
        <f t="shared" si="530"/>
        <v>2670.353755551324</v>
      </c>
      <c r="BY1053" s="42">
        <v>0.29845130209103038</v>
      </c>
      <c r="BZ1053" s="43">
        <f t="shared" si="531"/>
        <v>14.237542150618212</v>
      </c>
      <c r="CA1053" s="18">
        <f t="shared" si="532"/>
        <v>2445042.6574266814</v>
      </c>
      <c r="CB1053" s="18">
        <f t="shared" si="533"/>
        <v>51474.582261614341</v>
      </c>
      <c r="CC1053" s="18">
        <f t="shared" si="534"/>
        <v>72583.333333333328</v>
      </c>
      <c r="CD1053" s="25">
        <f t="shared" si="535"/>
        <v>1.4100810564024766</v>
      </c>
      <c r="CE1053" s="26">
        <f t="shared" si="536"/>
        <v>30.259296092275513</v>
      </c>
      <c r="CF1053" s="18">
        <f t="shared" si="537"/>
        <v>1699.9999999999998</v>
      </c>
      <c r="CG1053" s="18"/>
      <c r="CZ1053" s="18">
        <f t="shared" si="538"/>
        <v>4890085.3148533627</v>
      </c>
      <c r="DC1053" s="18">
        <f t="shared" si="528"/>
        <v>11349.003461093127</v>
      </c>
      <c r="DD1053" s="17">
        <f t="shared" si="539"/>
        <v>1</v>
      </c>
      <c r="DE1053" s="17">
        <f t="shared" si="540"/>
        <v>1</v>
      </c>
      <c r="DF1053" s="17">
        <f t="shared" si="541"/>
        <v>1</v>
      </c>
      <c r="DG1053" s="17">
        <v>1</v>
      </c>
      <c r="DH1053" s="17">
        <v>1</v>
      </c>
      <c r="DI1053" s="17">
        <v>1</v>
      </c>
      <c r="DJ1053" s="20" t="s">
        <v>981</v>
      </c>
      <c r="DK1053" s="45"/>
      <c r="DL1053" s="46"/>
      <c r="DN1053" s="46"/>
      <c r="DO1053" s="46"/>
      <c r="DP1053" s="46"/>
      <c r="DU1053" s="48"/>
    </row>
    <row r="1054" spans="1:125" x14ac:dyDescent="0.2">
      <c r="A1054" s="15" t="s">
        <v>105</v>
      </c>
      <c r="B1054" s="10" t="s">
        <v>1154</v>
      </c>
      <c r="C1054" s="11">
        <f t="shared" si="522"/>
        <v>24.562856321357156</v>
      </c>
      <c r="D1054" s="11">
        <f t="shared" si="552"/>
        <v>0</v>
      </c>
      <c r="E1054" s="11">
        <f t="shared" si="552"/>
        <v>0</v>
      </c>
      <c r="F1054" s="11">
        <f t="shared" si="552"/>
        <v>95</v>
      </c>
      <c r="G1054" s="11">
        <f t="shared" si="552"/>
        <v>12</v>
      </c>
      <c r="H1054" s="11">
        <f t="shared" si="552"/>
        <v>0</v>
      </c>
      <c r="I1054" s="11">
        <f t="shared" si="552"/>
        <v>0</v>
      </c>
      <c r="J1054" s="11">
        <f t="shared" si="552"/>
        <v>0</v>
      </c>
      <c r="K1054" s="11">
        <f t="shared" si="552"/>
        <v>0</v>
      </c>
      <c r="L1054" s="11">
        <f t="shared" si="552"/>
        <v>0</v>
      </c>
      <c r="M1054" s="11">
        <f t="shared" si="551"/>
        <v>0</v>
      </c>
      <c r="N1054" s="11">
        <f t="shared" si="551"/>
        <v>0</v>
      </c>
      <c r="O1054" s="11">
        <f t="shared" si="551"/>
        <v>0</v>
      </c>
      <c r="P1054" s="11">
        <f t="shared" si="551"/>
        <v>0</v>
      </c>
      <c r="Q1054" s="11">
        <f t="shared" si="551"/>
        <v>0</v>
      </c>
      <c r="R1054" s="11">
        <f t="shared" si="551"/>
        <v>0</v>
      </c>
      <c r="S1054" s="11">
        <f t="shared" si="551"/>
        <v>0</v>
      </c>
      <c r="T1054" s="11">
        <f t="shared" si="547"/>
        <v>3129.0262829754338</v>
      </c>
      <c r="U1054" s="40">
        <f t="shared" si="523"/>
        <v>0.29845130209103038</v>
      </c>
      <c r="V1054" s="11">
        <f t="shared" si="550"/>
        <v>12.150512879543655</v>
      </c>
      <c r="W1054" s="11">
        <f t="shared" si="550"/>
        <v>2750805.2310207784</v>
      </c>
      <c r="X1054" s="11">
        <f t="shared" si="550"/>
        <v>57911.689074121648</v>
      </c>
      <c r="Y1054" s="11">
        <f t="shared" si="550"/>
        <v>83244.000000000015</v>
      </c>
      <c r="Z1054" s="11">
        <f t="shared" si="550"/>
        <v>1.4374300133683777</v>
      </c>
      <c r="AA1054" s="11">
        <f t="shared" si="550"/>
        <v>29.650042158486052</v>
      </c>
      <c r="AB1054" s="11">
        <f t="shared" si="550"/>
        <v>1992</v>
      </c>
      <c r="AC1054" s="11">
        <f t="shared" si="550"/>
        <v>0</v>
      </c>
      <c r="AD1054" s="11">
        <f t="shared" si="550"/>
        <v>0</v>
      </c>
      <c r="AE1054" s="11">
        <f t="shared" si="550"/>
        <v>0</v>
      </c>
      <c r="AF1054" s="11">
        <f t="shared" si="549"/>
        <v>0</v>
      </c>
      <c r="AG1054" s="11">
        <f t="shared" si="549"/>
        <v>0</v>
      </c>
      <c r="AH1054" s="11">
        <f t="shared" si="549"/>
        <v>0</v>
      </c>
      <c r="AI1054" s="11">
        <f t="shared" si="549"/>
        <v>0</v>
      </c>
      <c r="AJ1054" s="11">
        <f t="shared" si="549"/>
        <v>0</v>
      </c>
      <c r="AK1054" s="11">
        <f t="shared" si="548"/>
        <v>0</v>
      </c>
      <c r="AL1054" s="11">
        <f t="shared" si="548"/>
        <v>0</v>
      </c>
      <c r="AM1054" s="11">
        <f t="shared" si="548"/>
        <v>0</v>
      </c>
      <c r="AN1054" s="11">
        <f t="shared" si="548"/>
        <v>0</v>
      </c>
      <c r="AO1054" s="11">
        <f t="shared" si="548"/>
        <v>0</v>
      </c>
      <c r="AP1054" s="11">
        <f t="shared" si="548"/>
        <v>0</v>
      </c>
      <c r="AQ1054" s="11">
        <f t="shared" si="548"/>
        <v>0</v>
      </c>
      <c r="AR1054" s="11">
        <f t="shared" si="546"/>
        <v>0</v>
      </c>
      <c r="AS1054" s="11">
        <f t="shared" si="546"/>
        <v>0</v>
      </c>
      <c r="AT1054" s="11">
        <f t="shared" si="546"/>
        <v>0</v>
      </c>
      <c r="AU1054" s="11">
        <f t="shared" si="546"/>
        <v>0</v>
      </c>
      <c r="AV1054" s="11">
        <f t="shared" si="546"/>
        <v>5501610.4620415568</v>
      </c>
      <c r="AW1054" s="11">
        <f t="shared" si="546"/>
        <v>0</v>
      </c>
      <c r="AX1054" s="11">
        <f t="shared" si="546"/>
        <v>0</v>
      </c>
      <c r="AY1054" s="11">
        <f t="shared" si="546"/>
        <v>10821.215895290043</v>
      </c>
      <c r="AZ1054" s="11">
        <f t="shared" si="545"/>
        <v>1</v>
      </c>
      <c r="BA1054" s="11">
        <f t="shared" si="545"/>
        <v>1</v>
      </c>
      <c r="BB1054" s="11">
        <f t="shared" si="545"/>
        <v>1</v>
      </c>
      <c r="BC1054" s="11">
        <f t="shared" si="545"/>
        <v>1</v>
      </c>
      <c r="BD1054" s="11">
        <f t="shared" si="545"/>
        <v>1</v>
      </c>
      <c r="BE1054" s="11">
        <f t="shared" si="545"/>
        <v>1</v>
      </c>
      <c r="BF1054" s="15" t="str">
        <f t="shared" si="525"/>
        <v>ČSN 42 5715</v>
      </c>
      <c r="BG1054" s="44">
        <v>24.562856321357156</v>
      </c>
      <c r="BJ1054" s="17">
        <f t="shared" si="526"/>
        <v>95</v>
      </c>
      <c r="BK1054" s="17">
        <f t="shared" si="527"/>
        <v>12</v>
      </c>
      <c r="BX1054" s="18">
        <f t="shared" si="530"/>
        <v>3129.0262829754338</v>
      </c>
      <c r="BY1054" s="42">
        <v>0.29845130209103038</v>
      </c>
      <c r="BZ1054" s="43">
        <f t="shared" si="531"/>
        <v>12.150512879543655</v>
      </c>
      <c r="CA1054" s="18">
        <f t="shared" si="532"/>
        <v>2750805.2310207784</v>
      </c>
      <c r="CB1054" s="18">
        <f t="shared" si="533"/>
        <v>57911.689074121648</v>
      </c>
      <c r="CC1054" s="18">
        <f t="shared" si="534"/>
        <v>83244.000000000015</v>
      </c>
      <c r="CD1054" s="25">
        <f t="shared" si="535"/>
        <v>1.4374300133683777</v>
      </c>
      <c r="CE1054" s="26">
        <f t="shared" si="536"/>
        <v>29.650042158486052</v>
      </c>
      <c r="CF1054" s="18">
        <f t="shared" si="537"/>
        <v>1992</v>
      </c>
      <c r="CG1054" s="18"/>
      <c r="CZ1054" s="18">
        <f t="shared" si="538"/>
        <v>5501610.4620415568</v>
      </c>
      <c r="DC1054" s="18">
        <f t="shared" si="528"/>
        <v>10821.215895290043</v>
      </c>
      <c r="DD1054" s="17">
        <f t="shared" si="539"/>
        <v>1</v>
      </c>
      <c r="DE1054" s="17">
        <f t="shared" si="540"/>
        <v>1</v>
      </c>
      <c r="DF1054" s="17">
        <f t="shared" si="541"/>
        <v>1</v>
      </c>
      <c r="DG1054" s="17">
        <v>1</v>
      </c>
      <c r="DH1054" s="17">
        <v>1</v>
      </c>
      <c r="DI1054" s="17">
        <v>1</v>
      </c>
      <c r="DJ1054" s="20" t="s">
        <v>981</v>
      </c>
      <c r="DK1054" s="45"/>
      <c r="DL1054" s="46"/>
      <c r="DN1054" s="46"/>
      <c r="DO1054" s="46"/>
      <c r="DP1054" s="46"/>
      <c r="DU1054" s="48"/>
    </row>
    <row r="1055" spans="1:125" x14ac:dyDescent="0.2">
      <c r="A1055" s="15" t="s">
        <v>105</v>
      </c>
      <c r="B1055" s="10" t="s">
        <v>1155</v>
      </c>
      <c r="C1055" s="11">
        <f t="shared" si="522"/>
        <v>31.172138945979363</v>
      </c>
      <c r="D1055" s="11">
        <f t="shared" si="552"/>
        <v>0</v>
      </c>
      <c r="E1055" s="11">
        <f t="shared" si="552"/>
        <v>0</v>
      </c>
      <c r="F1055" s="11">
        <f t="shared" si="552"/>
        <v>95</v>
      </c>
      <c r="G1055" s="11">
        <f t="shared" si="552"/>
        <v>16</v>
      </c>
      <c r="H1055" s="11">
        <f t="shared" si="552"/>
        <v>0</v>
      </c>
      <c r="I1055" s="11">
        <f t="shared" si="552"/>
        <v>0</v>
      </c>
      <c r="J1055" s="11">
        <f t="shared" si="552"/>
        <v>0</v>
      </c>
      <c r="K1055" s="11">
        <f t="shared" si="552"/>
        <v>0</v>
      </c>
      <c r="L1055" s="11">
        <f t="shared" si="552"/>
        <v>0</v>
      </c>
      <c r="M1055" s="11">
        <f t="shared" si="551"/>
        <v>0</v>
      </c>
      <c r="N1055" s="11">
        <f t="shared" si="551"/>
        <v>0</v>
      </c>
      <c r="O1055" s="11">
        <f t="shared" si="551"/>
        <v>0</v>
      </c>
      <c r="P1055" s="11">
        <f t="shared" si="551"/>
        <v>0</v>
      </c>
      <c r="Q1055" s="11">
        <f t="shared" si="551"/>
        <v>0</v>
      </c>
      <c r="R1055" s="11">
        <f t="shared" si="551"/>
        <v>0</v>
      </c>
      <c r="S1055" s="11">
        <f t="shared" si="551"/>
        <v>0</v>
      </c>
      <c r="T1055" s="11">
        <f t="shared" si="547"/>
        <v>3970.9731141374987</v>
      </c>
      <c r="U1055" s="40">
        <f t="shared" si="523"/>
        <v>0.29845130209103038</v>
      </c>
      <c r="V1055" s="11">
        <f t="shared" si="550"/>
        <v>9.5742965411593985</v>
      </c>
      <c r="W1055" s="11">
        <f t="shared" si="550"/>
        <v>3224926.5403189161</v>
      </c>
      <c r="X1055" s="11">
        <f t="shared" si="550"/>
        <v>67893.190322503491</v>
      </c>
      <c r="Y1055" s="11">
        <f t="shared" si="550"/>
        <v>101221.33333333333</v>
      </c>
      <c r="Z1055" s="11">
        <f t="shared" si="550"/>
        <v>1.4908908073477742</v>
      </c>
      <c r="AA1055" s="11">
        <f t="shared" si="550"/>
        <v>28.497806933165929</v>
      </c>
      <c r="AB1055" s="11">
        <f t="shared" si="550"/>
        <v>2528</v>
      </c>
      <c r="AC1055" s="11">
        <f t="shared" si="550"/>
        <v>0</v>
      </c>
      <c r="AD1055" s="11">
        <f t="shared" si="550"/>
        <v>0</v>
      </c>
      <c r="AE1055" s="11">
        <f t="shared" si="550"/>
        <v>0</v>
      </c>
      <c r="AF1055" s="11">
        <f t="shared" si="549"/>
        <v>0</v>
      </c>
      <c r="AG1055" s="11">
        <f t="shared" si="549"/>
        <v>0</v>
      </c>
      <c r="AH1055" s="11">
        <f t="shared" si="549"/>
        <v>0</v>
      </c>
      <c r="AI1055" s="11">
        <f t="shared" si="549"/>
        <v>0</v>
      </c>
      <c r="AJ1055" s="11">
        <f t="shared" si="549"/>
        <v>0</v>
      </c>
      <c r="AK1055" s="11">
        <f t="shared" si="548"/>
        <v>0</v>
      </c>
      <c r="AL1055" s="11">
        <f t="shared" si="548"/>
        <v>0</v>
      </c>
      <c r="AM1055" s="11">
        <f t="shared" si="548"/>
        <v>0</v>
      </c>
      <c r="AN1055" s="11">
        <f t="shared" si="548"/>
        <v>0</v>
      </c>
      <c r="AO1055" s="11">
        <f t="shared" si="548"/>
        <v>0</v>
      </c>
      <c r="AP1055" s="11">
        <f t="shared" si="548"/>
        <v>0</v>
      </c>
      <c r="AQ1055" s="11">
        <f t="shared" si="548"/>
        <v>0</v>
      </c>
      <c r="AR1055" s="11">
        <f t="shared" si="546"/>
        <v>0</v>
      </c>
      <c r="AS1055" s="11">
        <f t="shared" si="546"/>
        <v>0</v>
      </c>
      <c r="AT1055" s="11">
        <f t="shared" si="546"/>
        <v>0</v>
      </c>
      <c r="AU1055" s="11">
        <f t="shared" si="546"/>
        <v>0</v>
      </c>
      <c r="AV1055" s="11">
        <f t="shared" si="546"/>
        <v>6449853.0806378322</v>
      </c>
      <c r="AW1055" s="11">
        <f t="shared" si="546"/>
        <v>0</v>
      </c>
      <c r="AX1055" s="11">
        <f t="shared" si="546"/>
        <v>0</v>
      </c>
      <c r="AY1055" s="11">
        <f t="shared" si="546"/>
        <v>9803.33987552695</v>
      </c>
      <c r="AZ1055" s="11">
        <f t="shared" si="545"/>
        <v>1</v>
      </c>
      <c r="BA1055" s="11">
        <f t="shared" si="545"/>
        <v>1</v>
      </c>
      <c r="BB1055" s="11">
        <f t="shared" si="545"/>
        <v>1</v>
      </c>
      <c r="BC1055" s="11">
        <f t="shared" si="545"/>
        <v>1</v>
      </c>
      <c r="BD1055" s="11">
        <f t="shared" si="545"/>
        <v>1</v>
      </c>
      <c r="BE1055" s="11">
        <f t="shared" si="545"/>
        <v>1</v>
      </c>
      <c r="BF1055" s="15" t="str">
        <f t="shared" si="525"/>
        <v>ČSN 42 5715</v>
      </c>
      <c r="BG1055" s="44">
        <v>31.172138945979363</v>
      </c>
      <c r="BJ1055" s="17">
        <f t="shared" si="526"/>
        <v>95</v>
      </c>
      <c r="BK1055" s="17">
        <f t="shared" si="527"/>
        <v>16</v>
      </c>
      <c r="BX1055" s="18">
        <f t="shared" si="530"/>
        <v>3970.9731141374987</v>
      </c>
      <c r="BY1055" s="42">
        <v>0.29845130209103038</v>
      </c>
      <c r="BZ1055" s="43">
        <f t="shared" si="531"/>
        <v>9.5742965411593985</v>
      </c>
      <c r="CA1055" s="18">
        <f t="shared" si="532"/>
        <v>3224926.5403189161</v>
      </c>
      <c r="CB1055" s="18">
        <f t="shared" si="533"/>
        <v>67893.190322503491</v>
      </c>
      <c r="CC1055" s="18">
        <f t="shared" si="534"/>
        <v>101221.33333333333</v>
      </c>
      <c r="CD1055" s="25">
        <f t="shared" si="535"/>
        <v>1.4908908073477742</v>
      </c>
      <c r="CE1055" s="26">
        <f t="shared" si="536"/>
        <v>28.497806933165929</v>
      </c>
      <c r="CF1055" s="18">
        <f t="shared" si="537"/>
        <v>2528</v>
      </c>
      <c r="CG1055" s="18"/>
      <c r="CZ1055" s="18">
        <f t="shared" si="538"/>
        <v>6449853.0806378322</v>
      </c>
      <c r="DC1055" s="18">
        <f t="shared" si="528"/>
        <v>9803.33987552695</v>
      </c>
      <c r="DD1055" s="17">
        <f t="shared" si="539"/>
        <v>1</v>
      </c>
      <c r="DE1055" s="17">
        <f t="shared" si="540"/>
        <v>1</v>
      </c>
      <c r="DF1055" s="17">
        <f t="shared" si="541"/>
        <v>1</v>
      </c>
      <c r="DG1055" s="17">
        <v>1</v>
      </c>
      <c r="DH1055" s="17">
        <v>1</v>
      </c>
      <c r="DI1055" s="17">
        <v>1</v>
      </c>
      <c r="DJ1055" s="20" t="s">
        <v>981</v>
      </c>
      <c r="DK1055" s="45"/>
      <c r="DL1055" s="46"/>
      <c r="DN1055" s="46"/>
      <c r="DO1055" s="46"/>
      <c r="DP1055" s="46"/>
      <c r="DU1055" s="48"/>
    </row>
    <row r="1056" spans="1:125" x14ac:dyDescent="0.2">
      <c r="A1056" s="15" t="s">
        <v>105</v>
      </c>
      <c r="B1056" s="10" t="s">
        <v>1156</v>
      </c>
      <c r="C1056" s="11">
        <f t="shared" si="522"/>
        <v>8.502052928501886</v>
      </c>
      <c r="D1056" s="11">
        <f t="shared" si="552"/>
        <v>0</v>
      </c>
      <c r="E1056" s="11">
        <f t="shared" si="552"/>
        <v>0</v>
      </c>
      <c r="F1056" s="11">
        <f t="shared" si="552"/>
        <v>102</v>
      </c>
      <c r="G1056" s="11">
        <f t="shared" si="552"/>
        <v>3.5</v>
      </c>
      <c r="H1056" s="11">
        <f t="shared" si="552"/>
        <v>0</v>
      </c>
      <c r="I1056" s="11">
        <f t="shared" si="552"/>
        <v>0</v>
      </c>
      <c r="J1056" s="11">
        <f t="shared" si="552"/>
        <v>0</v>
      </c>
      <c r="K1056" s="11">
        <f t="shared" si="552"/>
        <v>0</v>
      </c>
      <c r="L1056" s="11">
        <f t="shared" si="552"/>
        <v>0</v>
      </c>
      <c r="M1056" s="11">
        <f t="shared" si="551"/>
        <v>0</v>
      </c>
      <c r="N1056" s="11">
        <f t="shared" si="551"/>
        <v>0</v>
      </c>
      <c r="O1056" s="11">
        <f t="shared" si="551"/>
        <v>0</v>
      </c>
      <c r="P1056" s="11">
        <f t="shared" si="551"/>
        <v>0</v>
      </c>
      <c r="Q1056" s="11">
        <f t="shared" si="551"/>
        <v>0</v>
      </c>
      <c r="R1056" s="11">
        <f t="shared" si="551"/>
        <v>0</v>
      </c>
      <c r="S1056" s="11">
        <f t="shared" si="551"/>
        <v>0</v>
      </c>
      <c r="T1056" s="11">
        <f t="shared" si="547"/>
        <v>1083.0640673250812</v>
      </c>
      <c r="U1056" s="40">
        <f t="shared" si="523"/>
        <v>0.3204424506661589</v>
      </c>
      <c r="V1056" s="11">
        <f t="shared" si="550"/>
        <v>37.69000891442613</v>
      </c>
      <c r="W1056" s="11">
        <f t="shared" si="550"/>
        <v>1315178.2352536877</v>
      </c>
      <c r="X1056" s="11">
        <f t="shared" si="550"/>
        <v>25787.808534386033</v>
      </c>
      <c r="Y1056" s="11">
        <f t="shared" si="550"/>
        <v>33972.166666666657</v>
      </c>
      <c r="Z1056" s="11">
        <f t="shared" si="550"/>
        <v>1.3173731541153417</v>
      </c>
      <c r="AA1056" s="11">
        <f t="shared" si="550"/>
        <v>34.846986957267916</v>
      </c>
      <c r="AB1056" s="11">
        <f t="shared" si="550"/>
        <v>689.5</v>
      </c>
      <c r="AC1056" s="11">
        <f t="shared" si="550"/>
        <v>0</v>
      </c>
      <c r="AD1056" s="11">
        <f t="shared" si="550"/>
        <v>0</v>
      </c>
      <c r="AE1056" s="11">
        <f t="shared" si="550"/>
        <v>0</v>
      </c>
      <c r="AF1056" s="11">
        <f t="shared" si="549"/>
        <v>0</v>
      </c>
      <c r="AG1056" s="11">
        <f t="shared" si="549"/>
        <v>0</v>
      </c>
      <c r="AH1056" s="11">
        <f t="shared" si="549"/>
        <v>0</v>
      </c>
      <c r="AI1056" s="11">
        <f t="shared" si="549"/>
        <v>0</v>
      </c>
      <c r="AJ1056" s="11">
        <f t="shared" si="549"/>
        <v>0</v>
      </c>
      <c r="AK1056" s="11">
        <f t="shared" si="548"/>
        <v>0</v>
      </c>
      <c r="AL1056" s="11">
        <f t="shared" si="548"/>
        <v>0</v>
      </c>
      <c r="AM1056" s="11">
        <f t="shared" si="548"/>
        <v>0</v>
      </c>
      <c r="AN1056" s="11">
        <f t="shared" si="548"/>
        <v>0</v>
      </c>
      <c r="AO1056" s="11">
        <f t="shared" si="548"/>
        <v>0</v>
      </c>
      <c r="AP1056" s="11">
        <f t="shared" si="548"/>
        <v>0</v>
      </c>
      <c r="AQ1056" s="11">
        <f t="shared" si="548"/>
        <v>0</v>
      </c>
      <c r="AR1056" s="11">
        <f t="shared" si="546"/>
        <v>0</v>
      </c>
      <c r="AS1056" s="11">
        <f t="shared" si="546"/>
        <v>0</v>
      </c>
      <c r="AT1056" s="11">
        <f t="shared" si="546"/>
        <v>0</v>
      </c>
      <c r="AU1056" s="11">
        <f t="shared" si="546"/>
        <v>0</v>
      </c>
      <c r="AV1056" s="11">
        <f t="shared" si="546"/>
        <v>2630356.4705073754</v>
      </c>
      <c r="AW1056" s="11">
        <f t="shared" si="546"/>
        <v>0</v>
      </c>
      <c r="AX1056" s="11">
        <f t="shared" si="546"/>
        <v>0</v>
      </c>
      <c r="AY1056" s="11">
        <f t="shared" si="546"/>
        <v>15240.258661645785</v>
      </c>
      <c r="AZ1056" s="11">
        <f t="shared" si="545"/>
        <v>1</v>
      </c>
      <c r="BA1056" s="11">
        <f t="shared" si="545"/>
        <v>1</v>
      </c>
      <c r="BB1056" s="11">
        <f t="shared" si="545"/>
        <v>2</v>
      </c>
      <c r="BC1056" s="11">
        <f t="shared" si="545"/>
        <v>1</v>
      </c>
      <c r="BD1056" s="11">
        <f t="shared" si="545"/>
        <v>1</v>
      </c>
      <c r="BE1056" s="11">
        <f t="shared" si="545"/>
        <v>2</v>
      </c>
      <c r="BF1056" s="15" t="str">
        <f t="shared" si="525"/>
        <v>ČSN 42 5715</v>
      </c>
      <c r="BG1056" s="44">
        <v>8.502052928501886</v>
      </c>
      <c r="BJ1056" s="17">
        <f t="shared" si="526"/>
        <v>102</v>
      </c>
      <c r="BK1056" s="17">
        <f t="shared" si="527"/>
        <v>3.5</v>
      </c>
      <c r="BX1056" s="18">
        <f t="shared" si="530"/>
        <v>1083.0640673250812</v>
      </c>
      <c r="BY1056" s="42">
        <v>0.3204424506661589</v>
      </c>
      <c r="BZ1056" s="43">
        <f t="shared" si="531"/>
        <v>37.69000891442613</v>
      </c>
      <c r="CA1056" s="18">
        <f t="shared" si="532"/>
        <v>1315178.2352536877</v>
      </c>
      <c r="CB1056" s="18">
        <f t="shared" si="533"/>
        <v>25787.808534386033</v>
      </c>
      <c r="CC1056" s="18">
        <f t="shared" si="534"/>
        <v>33972.166666666657</v>
      </c>
      <c r="CD1056" s="25">
        <f t="shared" si="535"/>
        <v>1.3173731541153417</v>
      </c>
      <c r="CE1056" s="26">
        <f t="shared" si="536"/>
        <v>34.846986957267916</v>
      </c>
      <c r="CF1056" s="18">
        <f t="shared" si="537"/>
        <v>689.5</v>
      </c>
      <c r="CG1056" s="18"/>
      <c r="CZ1056" s="18">
        <f t="shared" si="538"/>
        <v>2630356.4705073754</v>
      </c>
      <c r="DC1056" s="18">
        <f t="shared" si="528"/>
        <v>15240.258661645785</v>
      </c>
      <c r="DD1056" s="17">
        <f t="shared" si="539"/>
        <v>1</v>
      </c>
      <c r="DE1056" s="17">
        <f t="shared" si="540"/>
        <v>1</v>
      </c>
      <c r="DF1056" s="17">
        <f t="shared" si="541"/>
        <v>2</v>
      </c>
      <c r="DG1056" s="17">
        <v>1</v>
      </c>
      <c r="DH1056" s="17">
        <v>1</v>
      </c>
      <c r="DI1056" s="17">
        <v>2</v>
      </c>
      <c r="DJ1056" s="20" t="s">
        <v>981</v>
      </c>
      <c r="DK1056" s="45"/>
      <c r="DL1056" s="46"/>
      <c r="DN1056" s="46"/>
      <c r="DO1056" s="46"/>
      <c r="DP1056" s="46"/>
      <c r="DU1056" s="48"/>
    </row>
    <row r="1057" spans="1:125" x14ac:dyDescent="0.2">
      <c r="A1057" s="15" t="s">
        <v>105</v>
      </c>
      <c r="B1057" s="10" t="s">
        <v>1157</v>
      </c>
      <c r="C1057" s="11">
        <f t="shared" si="522"/>
        <v>9.6673089136265062</v>
      </c>
      <c r="D1057" s="11">
        <f t="shared" si="552"/>
        <v>0</v>
      </c>
      <c r="E1057" s="11">
        <f t="shared" si="552"/>
        <v>0</v>
      </c>
      <c r="F1057" s="11">
        <f t="shared" si="552"/>
        <v>102</v>
      </c>
      <c r="G1057" s="11">
        <f t="shared" si="552"/>
        <v>4</v>
      </c>
      <c r="H1057" s="11">
        <f t="shared" si="552"/>
        <v>0</v>
      </c>
      <c r="I1057" s="11">
        <f t="shared" si="552"/>
        <v>0</v>
      </c>
      <c r="J1057" s="11">
        <f t="shared" si="552"/>
        <v>0</v>
      </c>
      <c r="K1057" s="11">
        <f t="shared" si="552"/>
        <v>0</v>
      </c>
      <c r="L1057" s="11">
        <f t="shared" si="552"/>
        <v>0</v>
      </c>
      <c r="M1057" s="11">
        <f t="shared" si="551"/>
        <v>0</v>
      </c>
      <c r="N1057" s="11">
        <f t="shared" si="551"/>
        <v>0</v>
      </c>
      <c r="O1057" s="11">
        <f t="shared" si="551"/>
        <v>0</v>
      </c>
      <c r="P1057" s="11">
        <f t="shared" si="551"/>
        <v>0</v>
      </c>
      <c r="Q1057" s="11">
        <f t="shared" si="551"/>
        <v>0</v>
      </c>
      <c r="R1057" s="11">
        <f t="shared" si="551"/>
        <v>0</v>
      </c>
      <c r="S1057" s="11">
        <f t="shared" si="551"/>
        <v>0</v>
      </c>
      <c r="T1057" s="11">
        <f t="shared" si="547"/>
        <v>1231.5043202071988</v>
      </c>
      <c r="U1057" s="40">
        <f t="shared" si="523"/>
        <v>0.3204424506661589</v>
      </c>
      <c r="V1057" s="11">
        <f t="shared" si="550"/>
        <v>33.147016768490836</v>
      </c>
      <c r="W1057" s="11">
        <f t="shared" si="550"/>
        <v>1480883.9450491567</v>
      </c>
      <c r="X1057" s="11">
        <f t="shared" si="550"/>
        <v>29036.940099003074</v>
      </c>
      <c r="Y1057" s="11">
        <f t="shared" si="550"/>
        <v>38437.333333333314</v>
      </c>
      <c r="Z1057" s="11">
        <f t="shared" si="550"/>
        <v>1.323739113084198</v>
      </c>
      <c r="AA1057" s="11">
        <f t="shared" si="550"/>
        <v>34.677081768799404</v>
      </c>
      <c r="AB1057" s="11">
        <f t="shared" si="550"/>
        <v>784</v>
      </c>
      <c r="AC1057" s="11">
        <f t="shared" si="550"/>
        <v>0</v>
      </c>
      <c r="AD1057" s="11">
        <f t="shared" si="550"/>
        <v>0</v>
      </c>
      <c r="AE1057" s="11">
        <f t="shared" si="550"/>
        <v>0</v>
      </c>
      <c r="AF1057" s="11">
        <f t="shared" si="549"/>
        <v>0</v>
      </c>
      <c r="AG1057" s="11">
        <f t="shared" si="549"/>
        <v>0</v>
      </c>
      <c r="AH1057" s="11">
        <f t="shared" si="549"/>
        <v>0</v>
      </c>
      <c r="AI1057" s="11">
        <f t="shared" si="549"/>
        <v>0</v>
      </c>
      <c r="AJ1057" s="11">
        <f t="shared" si="549"/>
        <v>0</v>
      </c>
      <c r="AK1057" s="11">
        <f t="shared" si="548"/>
        <v>0</v>
      </c>
      <c r="AL1057" s="11">
        <f t="shared" si="548"/>
        <v>0</v>
      </c>
      <c r="AM1057" s="11">
        <f t="shared" si="548"/>
        <v>0</v>
      </c>
      <c r="AN1057" s="11">
        <f t="shared" si="548"/>
        <v>0</v>
      </c>
      <c r="AO1057" s="11">
        <f t="shared" si="548"/>
        <v>0</v>
      </c>
      <c r="AP1057" s="11">
        <f t="shared" si="548"/>
        <v>0</v>
      </c>
      <c r="AQ1057" s="11">
        <f t="shared" si="548"/>
        <v>0</v>
      </c>
      <c r="AR1057" s="11">
        <f t="shared" si="546"/>
        <v>0</v>
      </c>
      <c r="AS1057" s="11">
        <f t="shared" si="546"/>
        <v>0</v>
      </c>
      <c r="AT1057" s="11">
        <f t="shared" si="546"/>
        <v>0</v>
      </c>
      <c r="AU1057" s="11">
        <f t="shared" si="546"/>
        <v>0</v>
      </c>
      <c r="AV1057" s="11">
        <f t="shared" si="546"/>
        <v>2961767.8900983133</v>
      </c>
      <c r="AW1057" s="11">
        <f t="shared" si="546"/>
        <v>0</v>
      </c>
      <c r="AX1057" s="11">
        <f t="shared" si="546"/>
        <v>0</v>
      </c>
      <c r="AY1057" s="11">
        <f t="shared" si="546"/>
        <v>15085.927922538187</v>
      </c>
      <c r="AZ1057" s="11">
        <f t="shared" si="545"/>
        <v>1</v>
      </c>
      <c r="BA1057" s="11">
        <f t="shared" si="545"/>
        <v>1</v>
      </c>
      <c r="BB1057" s="11">
        <f t="shared" si="545"/>
        <v>2</v>
      </c>
      <c r="BC1057" s="11">
        <f t="shared" si="545"/>
        <v>1</v>
      </c>
      <c r="BD1057" s="11">
        <f t="shared" si="545"/>
        <v>1</v>
      </c>
      <c r="BE1057" s="11">
        <f t="shared" si="545"/>
        <v>2</v>
      </c>
      <c r="BF1057" s="15" t="str">
        <f t="shared" si="525"/>
        <v>ČSN 42 5715</v>
      </c>
      <c r="BG1057" s="44">
        <v>9.6673089136265062</v>
      </c>
      <c r="BJ1057" s="17">
        <f t="shared" si="526"/>
        <v>102</v>
      </c>
      <c r="BK1057" s="17">
        <f t="shared" si="527"/>
        <v>4</v>
      </c>
      <c r="BX1057" s="18">
        <f t="shared" si="530"/>
        <v>1231.5043202071988</v>
      </c>
      <c r="BY1057" s="42">
        <v>0.3204424506661589</v>
      </c>
      <c r="BZ1057" s="43">
        <f t="shared" si="531"/>
        <v>33.147016768490836</v>
      </c>
      <c r="CA1057" s="18">
        <f t="shared" si="532"/>
        <v>1480883.9450491567</v>
      </c>
      <c r="CB1057" s="18">
        <f t="shared" si="533"/>
        <v>29036.940099003074</v>
      </c>
      <c r="CC1057" s="18">
        <f t="shared" si="534"/>
        <v>38437.333333333314</v>
      </c>
      <c r="CD1057" s="25">
        <f t="shared" si="535"/>
        <v>1.323739113084198</v>
      </c>
      <c r="CE1057" s="26">
        <f t="shared" si="536"/>
        <v>34.677081768799404</v>
      </c>
      <c r="CF1057" s="18">
        <f t="shared" si="537"/>
        <v>784</v>
      </c>
      <c r="CG1057" s="18"/>
      <c r="CZ1057" s="18">
        <f t="shared" si="538"/>
        <v>2961767.8900983133</v>
      </c>
      <c r="DC1057" s="18">
        <f t="shared" si="528"/>
        <v>15085.927922538187</v>
      </c>
      <c r="DD1057" s="17">
        <f t="shared" si="539"/>
        <v>1</v>
      </c>
      <c r="DE1057" s="17">
        <f t="shared" si="540"/>
        <v>1</v>
      </c>
      <c r="DF1057" s="17">
        <f t="shared" si="541"/>
        <v>2</v>
      </c>
      <c r="DG1057" s="17">
        <v>1</v>
      </c>
      <c r="DH1057" s="17">
        <v>1</v>
      </c>
      <c r="DI1057" s="17">
        <v>2</v>
      </c>
      <c r="DJ1057" s="20" t="s">
        <v>981</v>
      </c>
      <c r="DK1057" s="45"/>
      <c r="DL1057" s="46"/>
      <c r="DN1057" s="46"/>
      <c r="DO1057" s="46"/>
      <c r="DP1057" s="46"/>
      <c r="DU1057" s="48"/>
    </row>
    <row r="1058" spans="1:125" x14ac:dyDescent="0.2">
      <c r="A1058" s="15" t="s">
        <v>105</v>
      </c>
      <c r="B1058" s="10" t="s">
        <v>1158</v>
      </c>
      <c r="C1058" s="11">
        <f t="shared" si="522"/>
        <v>10.820234147585802</v>
      </c>
      <c r="D1058" s="11">
        <f t="shared" si="552"/>
        <v>0</v>
      </c>
      <c r="E1058" s="11">
        <f t="shared" si="552"/>
        <v>0</v>
      </c>
      <c r="F1058" s="11">
        <f t="shared" si="552"/>
        <v>102</v>
      </c>
      <c r="G1058" s="11">
        <f t="shared" si="552"/>
        <v>4.5</v>
      </c>
      <c r="H1058" s="11">
        <f t="shared" si="552"/>
        <v>0</v>
      </c>
      <c r="I1058" s="11">
        <f t="shared" si="552"/>
        <v>0</v>
      </c>
      <c r="J1058" s="11">
        <f t="shared" si="552"/>
        <v>0</v>
      </c>
      <c r="K1058" s="11">
        <f t="shared" si="552"/>
        <v>0</v>
      </c>
      <c r="L1058" s="11">
        <f t="shared" si="552"/>
        <v>0</v>
      </c>
      <c r="M1058" s="11">
        <f t="shared" si="551"/>
        <v>0</v>
      </c>
      <c r="N1058" s="11">
        <f t="shared" si="551"/>
        <v>0</v>
      </c>
      <c r="O1058" s="11">
        <f t="shared" si="551"/>
        <v>0</v>
      </c>
      <c r="P1058" s="11">
        <f t="shared" si="551"/>
        <v>0</v>
      </c>
      <c r="Q1058" s="11">
        <f t="shared" si="551"/>
        <v>0</v>
      </c>
      <c r="R1058" s="11">
        <f t="shared" si="551"/>
        <v>0</v>
      </c>
      <c r="S1058" s="11">
        <f t="shared" si="551"/>
        <v>0</v>
      </c>
      <c r="T1058" s="11">
        <f t="shared" si="547"/>
        <v>1378.3737767625216</v>
      </c>
      <c r="U1058" s="40">
        <f t="shared" si="523"/>
        <v>0.3204424506661589</v>
      </c>
      <c r="V1058" s="11">
        <f t="shared" si="550"/>
        <v>29.615112417660193</v>
      </c>
      <c r="W1058" s="11">
        <f t="shared" si="550"/>
        <v>1641384.7230410203</v>
      </c>
      <c r="X1058" s="11">
        <f t="shared" si="550"/>
        <v>32184.014177274908</v>
      </c>
      <c r="Y1058" s="11">
        <f t="shared" si="550"/>
        <v>42808.500000000022</v>
      </c>
      <c r="Z1058" s="11">
        <f t="shared" si="550"/>
        <v>1.3301168637387393</v>
      </c>
      <c r="AA1058" s="11">
        <f t="shared" si="550"/>
        <v>34.508151210982021</v>
      </c>
      <c r="AB1058" s="11">
        <f t="shared" si="550"/>
        <v>877.49999999999989</v>
      </c>
      <c r="AC1058" s="11">
        <f t="shared" si="550"/>
        <v>0</v>
      </c>
      <c r="AD1058" s="11">
        <f t="shared" si="550"/>
        <v>0</v>
      </c>
      <c r="AE1058" s="11">
        <f t="shared" si="550"/>
        <v>0</v>
      </c>
      <c r="AF1058" s="11">
        <f t="shared" si="549"/>
        <v>0</v>
      </c>
      <c r="AG1058" s="11">
        <f t="shared" si="549"/>
        <v>0</v>
      </c>
      <c r="AH1058" s="11">
        <f t="shared" si="549"/>
        <v>0</v>
      </c>
      <c r="AI1058" s="11">
        <f t="shared" si="549"/>
        <v>0</v>
      </c>
      <c r="AJ1058" s="11">
        <f t="shared" si="549"/>
        <v>0</v>
      </c>
      <c r="AK1058" s="11">
        <f t="shared" si="548"/>
        <v>0</v>
      </c>
      <c r="AL1058" s="11">
        <f t="shared" si="548"/>
        <v>0</v>
      </c>
      <c r="AM1058" s="11">
        <f t="shared" si="548"/>
        <v>0</v>
      </c>
      <c r="AN1058" s="11">
        <f t="shared" si="548"/>
        <v>0</v>
      </c>
      <c r="AO1058" s="11">
        <f t="shared" si="548"/>
        <v>0</v>
      </c>
      <c r="AP1058" s="11">
        <f t="shared" si="548"/>
        <v>0</v>
      </c>
      <c r="AQ1058" s="11">
        <f t="shared" si="548"/>
        <v>0</v>
      </c>
      <c r="AR1058" s="11">
        <f t="shared" si="546"/>
        <v>0</v>
      </c>
      <c r="AS1058" s="11">
        <f t="shared" si="546"/>
        <v>0</v>
      </c>
      <c r="AT1058" s="11">
        <f t="shared" si="546"/>
        <v>0</v>
      </c>
      <c r="AU1058" s="11">
        <f t="shared" si="546"/>
        <v>0</v>
      </c>
      <c r="AV1058" s="11">
        <f t="shared" si="546"/>
        <v>3282769.4460820407</v>
      </c>
      <c r="AW1058" s="11">
        <f t="shared" si="546"/>
        <v>0</v>
      </c>
      <c r="AX1058" s="11">
        <f t="shared" si="546"/>
        <v>0</v>
      </c>
      <c r="AY1058" s="11">
        <f t="shared" si="546"/>
        <v>14932.382581593985</v>
      </c>
      <c r="AZ1058" s="11">
        <f t="shared" si="545"/>
        <v>1</v>
      </c>
      <c r="BA1058" s="11">
        <f t="shared" si="545"/>
        <v>1</v>
      </c>
      <c r="BB1058" s="11">
        <f t="shared" si="545"/>
        <v>1</v>
      </c>
      <c r="BC1058" s="11">
        <f t="shared" si="545"/>
        <v>1</v>
      </c>
      <c r="BD1058" s="11">
        <f t="shared" si="545"/>
        <v>1</v>
      </c>
      <c r="BE1058" s="11">
        <f t="shared" si="545"/>
        <v>1</v>
      </c>
      <c r="BF1058" s="15" t="str">
        <f t="shared" si="525"/>
        <v>ČSN 42 5715</v>
      </c>
      <c r="BG1058" s="44">
        <v>10.820234147585802</v>
      </c>
      <c r="BJ1058" s="17">
        <f t="shared" si="526"/>
        <v>102</v>
      </c>
      <c r="BK1058" s="17">
        <f t="shared" si="527"/>
        <v>4.5</v>
      </c>
      <c r="BX1058" s="18">
        <f t="shared" si="530"/>
        <v>1378.3737767625216</v>
      </c>
      <c r="BY1058" s="42">
        <v>0.3204424506661589</v>
      </c>
      <c r="BZ1058" s="43">
        <f t="shared" si="531"/>
        <v>29.615112417660193</v>
      </c>
      <c r="CA1058" s="18">
        <f t="shared" si="532"/>
        <v>1641384.7230410203</v>
      </c>
      <c r="CB1058" s="18">
        <f t="shared" si="533"/>
        <v>32184.014177274908</v>
      </c>
      <c r="CC1058" s="18">
        <f t="shared" si="534"/>
        <v>42808.500000000022</v>
      </c>
      <c r="CD1058" s="25">
        <f t="shared" si="535"/>
        <v>1.3301168637387393</v>
      </c>
      <c r="CE1058" s="26">
        <f t="shared" si="536"/>
        <v>34.508151210982021</v>
      </c>
      <c r="CF1058" s="18">
        <f t="shared" si="537"/>
        <v>877.49999999999989</v>
      </c>
      <c r="CG1058" s="18"/>
      <c r="CZ1058" s="18">
        <f t="shared" si="538"/>
        <v>3282769.4460820407</v>
      </c>
      <c r="DC1058" s="18">
        <f t="shared" si="528"/>
        <v>14932.382581593985</v>
      </c>
      <c r="DD1058" s="17">
        <f t="shared" si="539"/>
        <v>1</v>
      </c>
      <c r="DE1058" s="17">
        <f t="shared" si="540"/>
        <v>1</v>
      </c>
      <c r="DF1058" s="17">
        <f t="shared" si="541"/>
        <v>1</v>
      </c>
      <c r="DG1058" s="17">
        <v>1</v>
      </c>
      <c r="DH1058" s="17">
        <v>1</v>
      </c>
      <c r="DI1058" s="17">
        <v>1</v>
      </c>
      <c r="DJ1058" s="20" t="s">
        <v>981</v>
      </c>
      <c r="DK1058" s="45"/>
      <c r="DL1058" s="46"/>
      <c r="DN1058" s="46"/>
      <c r="DO1058" s="46"/>
      <c r="DP1058" s="46"/>
      <c r="DU1058" s="48"/>
    </row>
    <row r="1059" spans="1:125" x14ac:dyDescent="0.2">
      <c r="A1059" s="15" t="s">
        <v>105</v>
      </c>
      <c r="B1059" s="10" t="s">
        <v>1159</v>
      </c>
      <c r="C1059" s="11">
        <f t="shared" si="522"/>
        <v>11.960828630379742</v>
      </c>
      <c r="D1059" s="11">
        <f t="shared" si="552"/>
        <v>0</v>
      </c>
      <c r="E1059" s="11">
        <f t="shared" si="552"/>
        <v>0</v>
      </c>
      <c r="F1059" s="11">
        <f t="shared" si="552"/>
        <v>102</v>
      </c>
      <c r="G1059" s="11">
        <f t="shared" si="552"/>
        <v>5</v>
      </c>
      <c r="H1059" s="11">
        <f t="shared" si="552"/>
        <v>0</v>
      </c>
      <c r="I1059" s="11">
        <f t="shared" si="552"/>
        <v>0</v>
      </c>
      <c r="J1059" s="11">
        <f t="shared" si="552"/>
        <v>0</v>
      </c>
      <c r="K1059" s="11">
        <f t="shared" si="552"/>
        <v>0</v>
      </c>
      <c r="L1059" s="11">
        <f t="shared" si="552"/>
        <v>0</v>
      </c>
      <c r="M1059" s="11">
        <f t="shared" si="551"/>
        <v>0</v>
      </c>
      <c r="N1059" s="11">
        <f t="shared" si="551"/>
        <v>0</v>
      </c>
      <c r="O1059" s="11">
        <f t="shared" si="551"/>
        <v>0</v>
      </c>
      <c r="P1059" s="11">
        <f t="shared" si="551"/>
        <v>0</v>
      </c>
      <c r="Q1059" s="11">
        <f t="shared" si="551"/>
        <v>0</v>
      </c>
      <c r="R1059" s="11">
        <f t="shared" si="551"/>
        <v>0</v>
      </c>
      <c r="S1059" s="11">
        <f t="shared" si="551"/>
        <v>0</v>
      </c>
      <c r="T1059" s="11">
        <f t="shared" si="547"/>
        <v>1523.6724369910496</v>
      </c>
      <c r="U1059" s="40">
        <f t="shared" si="523"/>
        <v>0.3204424506661589</v>
      </c>
      <c r="V1059" s="11">
        <f t="shared" si="550"/>
        <v>26.790990872677135</v>
      </c>
      <c r="W1059" s="11">
        <f t="shared" si="550"/>
        <v>1796790.7213216953</v>
      </c>
      <c r="X1059" s="11">
        <f t="shared" si="550"/>
        <v>35231.190614150888</v>
      </c>
      <c r="Y1059" s="11">
        <f t="shared" si="550"/>
        <v>47086.666666666657</v>
      </c>
      <c r="Z1059" s="11">
        <f t="shared" si="550"/>
        <v>1.3365051207708525</v>
      </c>
      <c r="AA1059" s="11">
        <f t="shared" si="550"/>
        <v>34.340209667385551</v>
      </c>
      <c r="AB1059" s="11">
        <f t="shared" si="550"/>
        <v>970</v>
      </c>
      <c r="AC1059" s="11">
        <f t="shared" si="550"/>
        <v>0</v>
      </c>
      <c r="AD1059" s="11">
        <f t="shared" si="550"/>
        <v>0</v>
      </c>
      <c r="AE1059" s="11">
        <f t="shared" si="550"/>
        <v>0</v>
      </c>
      <c r="AF1059" s="11">
        <f t="shared" si="549"/>
        <v>0</v>
      </c>
      <c r="AG1059" s="11">
        <f t="shared" si="549"/>
        <v>0</v>
      </c>
      <c r="AH1059" s="11">
        <f t="shared" si="549"/>
        <v>0</v>
      </c>
      <c r="AI1059" s="11">
        <f t="shared" si="549"/>
        <v>0</v>
      </c>
      <c r="AJ1059" s="11">
        <f t="shared" si="549"/>
        <v>0</v>
      </c>
      <c r="AK1059" s="11">
        <f t="shared" si="548"/>
        <v>0</v>
      </c>
      <c r="AL1059" s="11">
        <f t="shared" si="548"/>
        <v>0</v>
      </c>
      <c r="AM1059" s="11">
        <f t="shared" si="548"/>
        <v>0</v>
      </c>
      <c r="AN1059" s="11">
        <f t="shared" si="548"/>
        <v>0</v>
      </c>
      <c r="AO1059" s="11">
        <f t="shared" si="548"/>
        <v>0</v>
      </c>
      <c r="AP1059" s="11">
        <f t="shared" si="548"/>
        <v>0</v>
      </c>
      <c r="AQ1059" s="11">
        <f t="shared" si="548"/>
        <v>0</v>
      </c>
      <c r="AR1059" s="11">
        <f t="shared" si="546"/>
        <v>0</v>
      </c>
      <c r="AS1059" s="11">
        <f t="shared" si="546"/>
        <v>0</v>
      </c>
      <c r="AT1059" s="11">
        <f t="shared" si="546"/>
        <v>0</v>
      </c>
      <c r="AU1059" s="11">
        <f t="shared" si="546"/>
        <v>0</v>
      </c>
      <c r="AV1059" s="11">
        <f t="shared" si="546"/>
        <v>3593581.4426433905</v>
      </c>
      <c r="AW1059" s="11">
        <f t="shared" si="546"/>
        <v>0</v>
      </c>
      <c r="AX1059" s="11">
        <f t="shared" si="546"/>
        <v>0</v>
      </c>
      <c r="AY1059" s="11">
        <f t="shared" si="546"/>
        <v>14779.622638813182</v>
      </c>
      <c r="AZ1059" s="11">
        <f t="shared" si="545"/>
        <v>1</v>
      </c>
      <c r="BA1059" s="11">
        <f t="shared" si="545"/>
        <v>1</v>
      </c>
      <c r="BB1059" s="11">
        <f t="shared" si="545"/>
        <v>1</v>
      </c>
      <c r="BC1059" s="11">
        <f t="shared" si="545"/>
        <v>1</v>
      </c>
      <c r="BD1059" s="11">
        <f t="shared" si="545"/>
        <v>1</v>
      </c>
      <c r="BE1059" s="11">
        <f t="shared" si="545"/>
        <v>1</v>
      </c>
      <c r="BF1059" s="15" t="str">
        <f t="shared" si="525"/>
        <v>ČSN 42 5715</v>
      </c>
      <c r="BG1059" s="44">
        <v>11.960828630379742</v>
      </c>
      <c r="BJ1059" s="17">
        <f t="shared" si="526"/>
        <v>102</v>
      </c>
      <c r="BK1059" s="17">
        <f t="shared" si="527"/>
        <v>5</v>
      </c>
      <c r="BX1059" s="18">
        <f t="shared" si="530"/>
        <v>1523.6724369910496</v>
      </c>
      <c r="BY1059" s="42">
        <v>0.3204424506661589</v>
      </c>
      <c r="BZ1059" s="43">
        <f t="shared" si="531"/>
        <v>26.790990872677135</v>
      </c>
      <c r="CA1059" s="18">
        <f t="shared" si="532"/>
        <v>1796790.7213216953</v>
      </c>
      <c r="CB1059" s="18">
        <f t="shared" si="533"/>
        <v>35231.190614150888</v>
      </c>
      <c r="CC1059" s="18">
        <f t="shared" si="534"/>
        <v>47086.666666666657</v>
      </c>
      <c r="CD1059" s="25">
        <f t="shared" si="535"/>
        <v>1.3365051207708525</v>
      </c>
      <c r="CE1059" s="26">
        <f t="shared" si="536"/>
        <v>34.340209667385551</v>
      </c>
      <c r="CF1059" s="18">
        <f t="shared" si="537"/>
        <v>970</v>
      </c>
      <c r="CG1059" s="18"/>
      <c r="CZ1059" s="18">
        <f t="shared" si="538"/>
        <v>3593581.4426433905</v>
      </c>
      <c r="DC1059" s="18">
        <f t="shared" si="528"/>
        <v>14779.622638813182</v>
      </c>
      <c r="DD1059" s="17">
        <f t="shared" si="539"/>
        <v>1</v>
      </c>
      <c r="DE1059" s="17">
        <f t="shared" si="540"/>
        <v>1</v>
      </c>
      <c r="DF1059" s="17">
        <f t="shared" si="541"/>
        <v>1</v>
      </c>
      <c r="DG1059" s="17">
        <v>1</v>
      </c>
      <c r="DH1059" s="17">
        <v>1</v>
      </c>
      <c r="DI1059" s="17">
        <v>1</v>
      </c>
      <c r="DJ1059" s="20" t="s">
        <v>981</v>
      </c>
      <c r="DK1059" s="45"/>
      <c r="DL1059" s="46"/>
      <c r="DN1059" s="46"/>
      <c r="DO1059" s="46"/>
      <c r="DP1059" s="46"/>
      <c r="DU1059" s="48"/>
    </row>
    <row r="1060" spans="1:125" x14ac:dyDescent="0.2">
      <c r="A1060" s="15" t="s">
        <v>105</v>
      </c>
      <c r="B1060" s="10" t="s">
        <v>1160</v>
      </c>
      <c r="C1060" s="11">
        <f t="shared" si="522"/>
        <v>13.089092362008346</v>
      </c>
      <c r="D1060" s="11">
        <f t="shared" si="552"/>
        <v>0</v>
      </c>
      <c r="E1060" s="11">
        <f t="shared" si="552"/>
        <v>0</v>
      </c>
      <c r="F1060" s="11">
        <f t="shared" si="552"/>
        <v>102</v>
      </c>
      <c r="G1060" s="11">
        <f t="shared" si="552"/>
        <v>5.5</v>
      </c>
      <c r="H1060" s="11">
        <f t="shared" si="552"/>
        <v>0</v>
      </c>
      <c r="I1060" s="11">
        <f t="shared" si="552"/>
        <v>0</v>
      </c>
      <c r="J1060" s="11">
        <f t="shared" si="552"/>
        <v>0</v>
      </c>
      <c r="K1060" s="11">
        <f t="shared" si="552"/>
        <v>0</v>
      </c>
      <c r="L1060" s="11">
        <f t="shared" si="552"/>
        <v>0</v>
      </c>
      <c r="M1060" s="11">
        <f t="shared" si="551"/>
        <v>0</v>
      </c>
      <c r="N1060" s="11">
        <f t="shared" si="551"/>
        <v>0</v>
      </c>
      <c r="O1060" s="11">
        <f t="shared" si="551"/>
        <v>0</v>
      </c>
      <c r="P1060" s="11">
        <f t="shared" si="551"/>
        <v>0</v>
      </c>
      <c r="Q1060" s="11">
        <f t="shared" si="551"/>
        <v>0</v>
      </c>
      <c r="R1060" s="11">
        <f t="shared" si="551"/>
        <v>0</v>
      </c>
      <c r="S1060" s="11">
        <f t="shared" si="551"/>
        <v>0</v>
      </c>
      <c r="T1060" s="11">
        <f t="shared" si="547"/>
        <v>1667.4003008927828</v>
      </c>
      <c r="U1060" s="40">
        <f t="shared" si="523"/>
        <v>0.3204424506661589</v>
      </c>
      <c r="V1060" s="11">
        <f t="shared" si="550"/>
        <v>24.481640269898083</v>
      </c>
      <c r="W1060" s="11">
        <f t="shared" si="550"/>
        <v>1947210.9138863529</v>
      </c>
      <c r="X1060" s="11">
        <f t="shared" si="550"/>
        <v>38180.60615463437</v>
      </c>
      <c r="Y1060" s="11">
        <f t="shared" si="550"/>
        <v>51272.833333333365</v>
      </c>
      <c r="Z1060" s="11">
        <f t="shared" si="550"/>
        <v>1.3429025491547848</v>
      </c>
      <c r="AA1060" s="11">
        <f t="shared" si="550"/>
        <v>34.173271719283768</v>
      </c>
      <c r="AB1060" s="11">
        <f t="shared" si="550"/>
        <v>1061.5</v>
      </c>
      <c r="AC1060" s="11">
        <f t="shared" si="550"/>
        <v>0</v>
      </c>
      <c r="AD1060" s="11">
        <f t="shared" si="550"/>
        <v>0</v>
      </c>
      <c r="AE1060" s="11">
        <f t="shared" si="550"/>
        <v>0</v>
      </c>
      <c r="AF1060" s="11">
        <f t="shared" si="549"/>
        <v>0</v>
      </c>
      <c r="AG1060" s="11">
        <f t="shared" si="549"/>
        <v>0</v>
      </c>
      <c r="AH1060" s="11">
        <f t="shared" si="549"/>
        <v>0</v>
      </c>
      <c r="AI1060" s="11">
        <f t="shared" si="549"/>
        <v>0</v>
      </c>
      <c r="AJ1060" s="11">
        <f t="shared" si="549"/>
        <v>0</v>
      </c>
      <c r="AK1060" s="11">
        <f t="shared" si="548"/>
        <v>0</v>
      </c>
      <c r="AL1060" s="11">
        <f t="shared" si="548"/>
        <v>0</v>
      </c>
      <c r="AM1060" s="11">
        <f t="shared" si="548"/>
        <v>0</v>
      </c>
      <c r="AN1060" s="11">
        <f t="shared" si="548"/>
        <v>0</v>
      </c>
      <c r="AO1060" s="11">
        <f t="shared" si="548"/>
        <v>0</v>
      </c>
      <c r="AP1060" s="11">
        <f t="shared" si="548"/>
        <v>0</v>
      </c>
      <c r="AQ1060" s="11">
        <f t="shared" si="548"/>
        <v>0</v>
      </c>
      <c r="AR1060" s="11">
        <f t="shared" si="546"/>
        <v>0</v>
      </c>
      <c r="AS1060" s="11">
        <f t="shared" si="546"/>
        <v>0</v>
      </c>
      <c r="AT1060" s="11">
        <f t="shared" si="546"/>
        <v>0</v>
      </c>
      <c r="AU1060" s="11">
        <f t="shared" si="546"/>
        <v>0</v>
      </c>
      <c r="AV1060" s="11">
        <f t="shared" si="546"/>
        <v>3894421.8277727058</v>
      </c>
      <c r="AW1060" s="11">
        <f t="shared" si="546"/>
        <v>0</v>
      </c>
      <c r="AX1060" s="11">
        <f t="shared" si="546"/>
        <v>0</v>
      </c>
      <c r="AY1060" s="11">
        <f t="shared" si="546"/>
        <v>14627.648094195776</v>
      </c>
      <c r="AZ1060" s="11">
        <f t="shared" si="545"/>
        <v>1</v>
      </c>
      <c r="BA1060" s="11">
        <f t="shared" si="545"/>
        <v>1</v>
      </c>
      <c r="BB1060" s="11">
        <f t="shared" si="545"/>
        <v>1</v>
      </c>
      <c r="BC1060" s="11">
        <f t="shared" si="545"/>
        <v>1</v>
      </c>
      <c r="BD1060" s="11">
        <f t="shared" si="545"/>
        <v>1</v>
      </c>
      <c r="BE1060" s="11">
        <f t="shared" si="545"/>
        <v>1</v>
      </c>
      <c r="BF1060" s="15" t="str">
        <f t="shared" si="525"/>
        <v>ČSN 42 5715</v>
      </c>
      <c r="BG1060" s="44">
        <v>13.089092362008346</v>
      </c>
      <c r="BJ1060" s="17">
        <f t="shared" si="526"/>
        <v>102</v>
      </c>
      <c r="BK1060" s="17">
        <f t="shared" si="527"/>
        <v>5.5</v>
      </c>
      <c r="BX1060" s="18">
        <f t="shared" si="530"/>
        <v>1667.4003008927828</v>
      </c>
      <c r="BY1060" s="42">
        <v>0.3204424506661589</v>
      </c>
      <c r="BZ1060" s="43">
        <f t="shared" si="531"/>
        <v>24.481640269898083</v>
      </c>
      <c r="CA1060" s="18">
        <f t="shared" si="532"/>
        <v>1947210.9138863529</v>
      </c>
      <c r="CB1060" s="18">
        <f t="shared" si="533"/>
        <v>38180.60615463437</v>
      </c>
      <c r="CC1060" s="18">
        <f t="shared" si="534"/>
        <v>51272.833333333365</v>
      </c>
      <c r="CD1060" s="25">
        <f t="shared" si="535"/>
        <v>1.3429025491547848</v>
      </c>
      <c r="CE1060" s="26">
        <f t="shared" si="536"/>
        <v>34.173271719283768</v>
      </c>
      <c r="CF1060" s="18">
        <f t="shared" si="537"/>
        <v>1061.5</v>
      </c>
      <c r="CG1060" s="18"/>
      <c r="CZ1060" s="18">
        <f t="shared" si="538"/>
        <v>3894421.8277727058</v>
      </c>
      <c r="DC1060" s="18">
        <f t="shared" si="528"/>
        <v>14627.648094195776</v>
      </c>
      <c r="DD1060" s="17">
        <f t="shared" si="539"/>
        <v>1</v>
      </c>
      <c r="DE1060" s="17">
        <f t="shared" si="540"/>
        <v>1</v>
      </c>
      <c r="DF1060" s="17">
        <f t="shared" si="541"/>
        <v>1</v>
      </c>
      <c r="DG1060" s="17">
        <v>1</v>
      </c>
      <c r="DH1060" s="17">
        <v>1</v>
      </c>
      <c r="DI1060" s="17">
        <v>1</v>
      </c>
      <c r="DJ1060" s="20" t="s">
        <v>981</v>
      </c>
      <c r="DK1060" s="45"/>
      <c r="DL1060" s="46"/>
      <c r="DN1060" s="46"/>
      <c r="DO1060" s="46"/>
      <c r="DP1060" s="46"/>
      <c r="DU1060" s="48"/>
    </row>
    <row r="1061" spans="1:125" x14ac:dyDescent="0.2">
      <c r="A1061" s="15" t="s">
        <v>105</v>
      </c>
      <c r="B1061" s="10" t="s">
        <v>1161</v>
      </c>
      <c r="C1061" s="11">
        <f t="shared" si="522"/>
        <v>14.205025342471604</v>
      </c>
      <c r="D1061" s="11">
        <f t="shared" si="552"/>
        <v>0</v>
      </c>
      <c r="E1061" s="11">
        <f t="shared" si="552"/>
        <v>0</v>
      </c>
      <c r="F1061" s="11">
        <f t="shared" si="552"/>
        <v>102</v>
      </c>
      <c r="G1061" s="11">
        <f t="shared" si="552"/>
        <v>6</v>
      </c>
      <c r="H1061" s="11">
        <f t="shared" si="552"/>
        <v>0</v>
      </c>
      <c r="I1061" s="11">
        <f t="shared" si="552"/>
        <v>0</v>
      </c>
      <c r="J1061" s="11">
        <f t="shared" si="552"/>
        <v>0</v>
      </c>
      <c r="K1061" s="11">
        <f t="shared" si="552"/>
        <v>0</v>
      </c>
      <c r="L1061" s="11">
        <f t="shared" si="552"/>
        <v>0</v>
      </c>
      <c r="M1061" s="11">
        <f t="shared" si="551"/>
        <v>0</v>
      </c>
      <c r="N1061" s="11">
        <f t="shared" si="551"/>
        <v>0</v>
      </c>
      <c r="O1061" s="11">
        <f t="shared" si="551"/>
        <v>0</v>
      </c>
      <c r="P1061" s="11">
        <f t="shared" si="551"/>
        <v>0</v>
      </c>
      <c r="Q1061" s="11">
        <f t="shared" si="551"/>
        <v>0</v>
      </c>
      <c r="R1061" s="11">
        <f t="shared" si="551"/>
        <v>0</v>
      </c>
      <c r="S1061" s="11">
        <f t="shared" si="551"/>
        <v>0</v>
      </c>
      <c r="T1061" s="11">
        <f t="shared" si="547"/>
        <v>1809.5573684677208</v>
      </c>
      <c r="U1061" s="40">
        <f t="shared" si="523"/>
        <v>0.3204424506661589</v>
      </c>
      <c r="V1061" s="11">
        <f t="shared" si="550"/>
        <v>22.558386411889597</v>
      </c>
      <c r="W1061" s="11">
        <f t="shared" si="550"/>
        <v>2092753.096632919</v>
      </c>
      <c r="X1061" s="11">
        <f t="shared" si="550"/>
        <v>41034.374443782726</v>
      </c>
      <c r="Y1061" s="11">
        <f t="shared" si="550"/>
        <v>55368.000000000015</v>
      </c>
      <c r="Z1061" s="11">
        <f t="shared" si="550"/>
        <v>1.3493077633205892</v>
      </c>
      <c r="AA1061" s="11">
        <f t="shared" si="550"/>
        <v>34.007352146263905</v>
      </c>
      <c r="AB1061" s="11">
        <f t="shared" si="550"/>
        <v>1152</v>
      </c>
      <c r="AC1061" s="11">
        <f t="shared" si="550"/>
        <v>0</v>
      </c>
      <c r="AD1061" s="11">
        <f t="shared" si="550"/>
        <v>0</v>
      </c>
      <c r="AE1061" s="11">
        <f t="shared" si="550"/>
        <v>0</v>
      </c>
      <c r="AF1061" s="11">
        <f t="shared" si="549"/>
        <v>0</v>
      </c>
      <c r="AG1061" s="11">
        <f t="shared" si="549"/>
        <v>0</v>
      </c>
      <c r="AH1061" s="11">
        <f t="shared" si="549"/>
        <v>0</v>
      </c>
      <c r="AI1061" s="11">
        <f t="shared" si="549"/>
        <v>0</v>
      </c>
      <c r="AJ1061" s="11">
        <f t="shared" si="549"/>
        <v>0</v>
      </c>
      <c r="AK1061" s="11">
        <f t="shared" si="548"/>
        <v>0</v>
      </c>
      <c r="AL1061" s="11">
        <f t="shared" si="548"/>
        <v>0</v>
      </c>
      <c r="AM1061" s="11">
        <f t="shared" si="548"/>
        <v>0</v>
      </c>
      <c r="AN1061" s="11">
        <f t="shared" si="548"/>
        <v>0</v>
      </c>
      <c r="AO1061" s="11">
        <f t="shared" si="548"/>
        <v>0</v>
      </c>
      <c r="AP1061" s="11">
        <f t="shared" si="548"/>
        <v>0</v>
      </c>
      <c r="AQ1061" s="11">
        <f t="shared" si="548"/>
        <v>0</v>
      </c>
      <c r="AR1061" s="11">
        <f t="shared" si="546"/>
        <v>0</v>
      </c>
      <c r="AS1061" s="11">
        <f t="shared" si="546"/>
        <v>0</v>
      </c>
      <c r="AT1061" s="11">
        <f t="shared" si="546"/>
        <v>0</v>
      </c>
      <c r="AU1061" s="11">
        <f t="shared" si="546"/>
        <v>0</v>
      </c>
      <c r="AV1061" s="11">
        <f t="shared" si="546"/>
        <v>4185506.1932658381</v>
      </c>
      <c r="AW1061" s="11">
        <f t="shared" si="546"/>
        <v>0</v>
      </c>
      <c r="AX1061" s="11">
        <f t="shared" si="546"/>
        <v>0</v>
      </c>
      <c r="AY1061" s="11">
        <f t="shared" si="546"/>
        <v>14476.458947741767</v>
      </c>
      <c r="AZ1061" s="11">
        <f t="shared" si="545"/>
        <v>1</v>
      </c>
      <c r="BA1061" s="11">
        <f t="shared" si="545"/>
        <v>1</v>
      </c>
      <c r="BB1061" s="11">
        <f t="shared" si="545"/>
        <v>1</v>
      </c>
      <c r="BC1061" s="11">
        <f t="shared" si="545"/>
        <v>1</v>
      </c>
      <c r="BD1061" s="11">
        <f t="shared" si="545"/>
        <v>1</v>
      </c>
      <c r="BE1061" s="11">
        <f t="shared" si="545"/>
        <v>1</v>
      </c>
      <c r="BF1061" s="15" t="str">
        <f t="shared" si="525"/>
        <v>ČSN 42 5715</v>
      </c>
      <c r="BG1061" s="44">
        <v>14.205025342471604</v>
      </c>
      <c r="BJ1061" s="17">
        <f t="shared" si="526"/>
        <v>102</v>
      </c>
      <c r="BK1061" s="17">
        <f t="shared" si="527"/>
        <v>6</v>
      </c>
      <c r="BX1061" s="18">
        <f t="shared" si="530"/>
        <v>1809.5573684677208</v>
      </c>
      <c r="BY1061" s="42">
        <v>0.3204424506661589</v>
      </c>
      <c r="BZ1061" s="43">
        <f t="shared" si="531"/>
        <v>22.558386411889597</v>
      </c>
      <c r="CA1061" s="18">
        <f t="shared" si="532"/>
        <v>2092753.096632919</v>
      </c>
      <c r="CB1061" s="18">
        <f t="shared" si="533"/>
        <v>41034.374443782726</v>
      </c>
      <c r="CC1061" s="18">
        <f t="shared" si="534"/>
        <v>55368.000000000015</v>
      </c>
      <c r="CD1061" s="25">
        <f t="shared" si="535"/>
        <v>1.3493077633205892</v>
      </c>
      <c r="CE1061" s="26">
        <f t="shared" si="536"/>
        <v>34.007352146263905</v>
      </c>
      <c r="CF1061" s="18">
        <f t="shared" si="537"/>
        <v>1152</v>
      </c>
      <c r="CG1061" s="18"/>
      <c r="CZ1061" s="18">
        <f t="shared" si="538"/>
        <v>4185506.1932658381</v>
      </c>
      <c r="DC1061" s="18">
        <f t="shared" si="528"/>
        <v>14476.458947741767</v>
      </c>
      <c r="DD1061" s="17">
        <f t="shared" si="539"/>
        <v>1</v>
      </c>
      <c r="DE1061" s="17">
        <f t="shared" si="540"/>
        <v>1</v>
      </c>
      <c r="DF1061" s="17">
        <f t="shared" si="541"/>
        <v>1</v>
      </c>
      <c r="DG1061" s="17">
        <v>1</v>
      </c>
      <c r="DH1061" s="17">
        <v>1</v>
      </c>
      <c r="DI1061" s="17">
        <v>1</v>
      </c>
      <c r="DJ1061" s="20" t="s">
        <v>981</v>
      </c>
      <c r="DK1061" s="45"/>
      <c r="DL1061" s="46"/>
      <c r="DN1061" s="46"/>
      <c r="DO1061" s="46"/>
      <c r="DP1061" s="46"/>
      <c r="DU1061" s="48"/>
    </row>
    <row r="1062" spans="1:125" x14ac:dyDescent="0.2">
      <c r="A1062" s="15" t="s">
        <v>105</v>
      </c>
      <c r="B1062" s="10" t="s">
        <v>1162</v>
      </c>
      <c r="C1062" s="11">
        <f t="shared" si="522"/>
        <v>16.399899049902121</v>
      </c>
      <c r="D1062" s="11">
        <f t="shared" si="552"/>
        <v>0</v>
      </c>
      <c r="E1062" s="11">
        <f t="shared" si="552"/>
        <v>0</v>
      </c>
      <c r="F1062" s="11">
        <f t="shared" si="552"/>
        <v>102</v>
      </c>
      <c r="G1062" s="11">
        <f t="shared" si="552"/>
        <v>7</v>
      </c>
      <c r="H1062" s="11">
        <f t="shared" si="552"/>
        <v>0</v>
      </c>
      <c r="I1062" s="11">
        <f t="shared" si="552"/>
        <v>0</v>
      </c>
      <c r="J1062" s="11">
        <f t="shared" si="552"/>
        <v>0</v>
      </c>
      <c r="K1062" s="11">
        <f t="shared" si="552"/>
        <v>0</v>
      </c>
      <c r="L1062" s="11">
        <f t="shared" si="552"/>
        <v>0</v>
      </c>
      <c r="M1062" s="11">
        <f t="shared" si="551"/>
        <v>0</v>
      </c>
      <c r="N1062" s="11">
        <f t="shared" si="551"/>
        <v>0</v>
      </c>
      <c r="O1062" s="11">
        <f t="shared" si="551"/>
        <v>0</v>
      </c>
      <c r="P1062" s="11">
        <f t="shared" si="551"/>
        <v>0</v>
      </c>
      <c r="Q1062" s="11">
        <f t="shared" si="551"/>
        <v>0</v>
      </c>
      <c r="R1062" s="11">
        <f t="shared" si="551"/>
        <v>0</v>
      </c>
      <c r="S1062" s="11">
        <f t="shared" si="551"/>
        <v>0</v>
      </c>
      <c r="T1062" s="11">
        <f t="shared" si="547"/>
        <v>2089.1591146372125</v>
      </c>
      <c r="U1062" s="40">
        <f t="shared" si="523"/>
        <v>0.3204424506661589</v>
      </c>
      <c r="V1062" s="11">
        <f t="shared" si="550"/>
        <v>19.539294095110389</v>
      </c>
      <c r="W1062" s="11">
        <f t="shared" si="550"/>
        <v>2369628.7257772582</v>
      </c>
      <c r="X1062" s="11">
        <f t="shared" si="550"/>
        <v>46463.308348573686</v>
      </c>
      <c r="Y1062" s="11">
        <f t="shared" si="550"/>
        <v>63289.333333333314</v>
      </c>
      <c r="Z1062" s="11">
        <f t="shared" si="550"/>
        <v>1.3621357493213491</v>
      </c>
      <c r="AA1062" s="11">
        <f t="shared" si="550"/>
        <v>33.678628238097822</v>
      </c>
      <c r="AB1062" s="11">
        <f t="shared" si="550"/>
        <v>1330</v>
      </c>
      <c r="AC1062" s="11">
        <f t="shared" si="550"/>
        <v>0</v>
      </c>
      <c r="AD1062" s="11">
        <f t="shared" si="550"/>
        <v>0</v>
      </c>
      <c r="AE1062" s="11">
        <f t="shared" si="550"/>
        <v>0</v>
      </c>
      <c r="AF1062" s="11">
        <f t="shared" si="549"/>
        <v>0</v>
      </c>
      <c r="AG1062" s="11">
        <f t="shared" si="549"/>
        <v>0</v>
      </c>
      <c r="AH1062" s="11">
        <f t="shared" si="549"/>
        <v>0</v>
      </c>
      <c r="AI1062" s="11">
        <f t="shared" si="549"/>
        <v>0</v>
      </c>
      <c r="AJ1062" s="11">
        <f t="shared" si="549"/>
        <v>0</v>
      </c>
      <c r="AK1062" s="11">
        <f t="shared" si="548"/>
        <v>0</v>
      </c>
      <c r="AL1062" s="11">
        <f t="shared" si="548"/>
        <v>0</v>
      </c>
      <c r="AM1062" s="11">
        <f t="shared" si="548"/>
        <v>0</v>
      </c>
      <c r="AN1062" s="11">
        <f t="shared" si="548"/>
        <v>0</v>
      </c>
      <c r="AO1062" s="11">
        <f t="shared" si="548"/>
        <v>0</v>
      </c>
      <c r="AP1062" s="11">
        <f t="shared" si="548"/>
        <v>0</v>
      </c>
      <c r="AQ1062" s="11">
        <f t="shared" si="548"/>
        <v>0</v>
      </c>
      <c r="AR1062" s="11">
        <f t="shared" si="546"/>
        <v>0</v>
      </c>
      <c r="AS1062" s="11">
        <f t="shared" si="546"/>
        <v>0</v>
      </c>
      <c r="AT1062" s="11">
        <f t="shared" si="546"/>
        <v>0</v>
      </c>
      <c r="AU1062" s="11">
        <f t="shared" si="546"/>
        <v>0</v>
      </c>
      <c r="AV1062" s="11">
        <f t="shared" si="546"/>
        <v>4739257.4515545163</v>
      </c>
      <c r="AW1062" s="11">
        <f t="shared" si="546"/>
        <v>0</v>
      </c>
      <c r="AX1062" s="11">
        <f t="shared" si="546"/>
        <v>0</v>
      </c>
      <c r="AY1062" s="11">
        <f t="shared" si="546"/>
        <v>14176.436849323942</v>
      </c>
      <c r="AZ1062" s="11">
        <f t="shared" si="545"/>
        <v>1</v>
      </c>
      <c r="BA1062" s="11">
        <f t="shared" si="545"/>
        <v>1</v>
      </c>
      <c r="BB1062" s="11">
        <f t="shared" si="545"/>
        <v>1</v>
      </c>
      <c r="BC1062" s="11">
        <f t="shared" si="545"/>
        <v>1</v>
      </c>
      <c r="BD1062" s="11">
        <f t="shared" si="545"/>
        <v>1</v>
      </c>
      <c r="BE1062" s="11">
        <f t="shared" si="545"/>
        <v>1</v>
      </c>
      <c r="BF1062" s="15" t="str">
        <f t="shared" si="525"/>
        <v>ČSN 42 5715</v>
      </c>
      <c r="BG1062" s="44">
        <v>16.399899049902121</v>
      </c>
      <c r="BJ1062" s="17">
        <f t="shared" si="526"/>
        <v>102</v>
      </c>
      <c r="BK1062" s="17">
        <f t="shared" si="527"/>
        <v>7</v>
      </c>
      <c r="BX1062" s="18">
        <f t="shared" si="530"/>
        <v>2089.1591146372125</v>
      </c>
      <c r="BY1062" s="42">
        <v>0.3204424506661589</v>
      </c>
      <c r="BZ1062" s="43">
        <f t="shared" si="531"/>
        <v>19.539294095110389</v>
      </c>
      <c r="CA1062" s="18">
        <f t="shared" si="532"/>
        <v>2369628.7257772582</v>
      </c>
      <c r="CB1062" s="18">
        <f t="shared" si="533"/>
        <v>46463.308348573686</v>
      </c>
      <c r="CC1062" s="18">
        <f t="shared" si="534"/>
        <v>63289.333333333314</v>
      </c>
      <c r="CD1062" s="25">
        <f t="shared" si="535"/>
        <v>1.3621357493213491</v>
      </c>
      <c r="CE1062" s="26">
        <f t="shared" si="536"/>
        <v>33.678628238097822</v>
      </c>
      <c r="CF1062" s="18">
        <f t="shared" si="537"/>
        <v>1330</v>
      </c>
      <c r="CG1062" s="18"/>
      <c r="CZ1062" s="18">
        <f t="shared" si="538"/>
        <v>4739257.4515545163</v>
      </c>
      <c r="DC1062" s="18">
        <f t="shared" si="528"/>
        <v>14176.436849323942</v>
      </c>
      <c r="DD1062" s="17">
        <f t="shared" si="539"/>
        <v>1</v>
      </c>
      <c r="DE1062" s="17">
        <f t="shared" si="540"/>
        <v>1</v>
      </c>
      <c r="DF1062" s="17">
        <f t="shared" si="541"/>
        <v>1</v>
      </c>
      <c r="DG1062" s="17">
        <v>1</v>
      </c>
      <c r="DH1062" s="17">
        <v>1</v>
      </c>
      <c r="DI1062" s="17">
        <v>1</v>
      </c>
      <c r="DJ1062" s="20" t="s">
        <v>981</v>
      </c>
      <c r="DK1062" s="45"/>
      <c r="DL1062" s="46"/>
      <c r="DN1062" s="46"/>
      <c r="DO1062" s="46"/>
      <c r="DP1062" s="46"/>
      <c r="DU1062" s="48"/>
    </row>
    <row r="1063" spans="1:125" x14ac:dyDescent="0.2">
      <c r="A1063" s="15" t="s">
        <v>105</v>
      </c>
      <c r="B1063" s="10" t="s">
        <v>1163</v>
      </c>
      <c r="C1063" s="11">
        <f t="shared" si="522"/>
        <v>18.545449752671267</v>
      </c>
      <c r="D1063" s="11">
        <f t="shared" si="552"/>
        <v>0</v>
      </c>
      <c r="E1063" s="11">
        <f t="shared" si="552"/>
        <v>0</v>
      </c>
      <c r="F1063" s="11">
        <f t="shared" si="552"/>
        <v>102</v>
      </c>
      <c r="G1063" s="11">
        <f t="shared" si="552"/>
        <v>8</v>
      </c>
      <c r="H1063" s="11">
        <f t="shared" si="552"/>
        <v>0</v>
      </c>
      <c r="I1063" s="11">
        <f t="shared" si="552"/>
        <v>0</v>
      </c>
      <c r="J1063" s="11">
        <f t="shared" si="552"/>
        <v>0</v>
      </c>
      <c r="K1063" s="11">
        <f t="shared" si="552"/>
        <v>0</v>
      </c>
      <c r="L1063" s="11">
        <f t="shared" si="552"/>
        <v>0</v>
      </c>
      <c r="M1063" s="11">
        <f t="shared" si="551"/>
        <v>0</v>
      </c>
      <c r="N1063" s="11">
        <f t="shared" si="551"/>
        <v>0</v>
      </c>
      <c r="O1063" s="11">
        <f t="shared" si="551"/>
        <v>0</v>
      </c>
      <c r="P1063" s="11">
        <f t="shared" si="551"/>
        <v>0</v>
      </c>
      <c r="Q1063" s="11">
        <f t="shared" si="551"/>
        <v>0</v>
      </c>
      <c r="R1063" s="11">
        <f t="shared" si="551"/>
        <v>0</v>
      </c>
      <c r="S1063" s="11">
        <f t="shared" si="551"/>
        <v>0</v>
      </c>
      <c r="T1063" s="11">
        <f t="shared" si="547"/>
        <v>2362.4776754995246</v>
      </c>
      <c r="U1063" s="40">
        <f t="shared" si="523"/>
        <v>0.3204424506661589</v>
      </c>
      <c r="V1063" s="11">
        <f t="shared" si="550"/>
        <v>17.278764060170754</v>
      </c>
      <c r="W1063" s="11">
        <f t="shared" si="550"/>
        <v>2628256.4139932208</v>
      </c>
      <c r="X1063" s="11">
        <f t="shared" si="550"/>
        <v>51534.439490063152</v>
      </c>
      <c r="Y1063" s="11">
        <f t="shared" si="550"/>
        <v>70858.666666666686</v>
      </c>
      <c r="Z1063" s="11">
        <f t="shared" si="550"/>
        <v>1.3749769545922708</v>
      </c>
      <c r="AA1063" s="11">
        <f t="shared" si="550"/>
        <v>33.354160160315828</v>
      </c>
      <c r="AB1063" s="11">
        <f t="shared" si="550"/>
        <v>1504</v>
      </c>
      <c r="AC1063" s="11">
        <f t="shared" si="550"/>
        <v>0</v>
      </c>
      <c r="AD1063" s="11">
        <f t="shared" si="550"/>
        <v>0</v>
      </c>
      <c r="AE1063" s="11">
        <f t="shared" si="550"/>
        <v>0</v>
      </c>
      <c r="AF1063" s="11">
        <f t="shared" si="549"/>
        <v>0</v>
      </c>
      <c r="AG1063" s="11">
        <f t="shared" si="549"/>
        <v>0</v>
      </c>
      <c r="AH1063" s="11">
        <f t="shared" si="549"/>
        <v>0</v>
      </c>
      <c r="AI1063" s="11">
        <f t="shared" si="549"/>
        <v>0</v>
      </c>
      <c r="AJ1063" s="11">
        <f t="shared" si="549"/>
        <v>0</v>
      </c>
      <c r="AK1063" s="11">
        <f t="shared" si="548"/>
        <v>0</v>
      </c>
      <c r="AL1063" s="11">
        <f t="shared" si="548"/>
        <v>0</v>
      </c>
      <c r="AM1063" s="11">
        <f t="shared" si="548"/>
        <v>0</v>
      </c>
      <c r="AN1063" s="11">
        <f t="shared" si="548"/>
        <v>0</v>
      </c>
      <c r="AO1063" s="11">
        <f t="shared" si="548"/>
        <v>0</v>
      </c>
      <c r="AP1063" s="11">
        <f t="shared" si="548"/>
        <v>0</v>
      </c>
      <c r="AQ1063" s="11">
        <f t="shared" si="548"/>
        <v>0</v>
      </c>
      <c r="AR1063" s="11">
        <f t="shared" si="546"/>
        <v>0</v>
      </c>
      <c r="AS1063" s="11">
        <f t="shared" si="546"/>
        <v>0</v>
      </c>
      <c r="AT1063" s="11">
        <f t="shared" si="546"/>
        <v>0</v>
      </c>
      <c r="AU1063" s="11">
        <f t="shared" si="546"/>
        <v>0</v>
      </c>
      <c r="AV1063" s="11">
        <f t="shared" si="546"/>
        <v>5256512.8279864416</v>
      </c>
      <c r="AW1063" s="11">
        <f t="shared" si="546"/>
        <v>0</v>
      </c>
      <c r="AX1063" s="11">
        <f t="shared" si="546"/>
        <v>0</v>
      </c>
      <c r="AY1063" s="11">
        <f t="shared" si="546"/>
        <v>13879.556343559707</v>
      </c>
      <c r="AZ1063" s="11">
        <f t="shared" si="545"/>
        <v>1</v>
      </c>
      <c r="BA1063" s="11">
        <f t="shared" si="545"/>
        <v>1</v>
      </c>
      <c r="BB1063" s="11">
        <f t="shared" si="545"/>
        <v>1</v>
      </c>
      <c r="BC1063" s="11">
        <f t="shared" si="545"/>
        <v>1</v>
      </c>
      <c r="BD1063" s="11">
        <f t="shared" si="545"/>
        <v>1</v>
      </c>
      <c r="BE1063" s="11">
        <f t="shared" si="545"/>
        <v>1</v>
      </c>
      <c r="BF1063" s="15" t="str">
        <f t="shared" si="525"/>
        <v>ČSN 42 5715</v>
      </c>
      <c r="BG1063" s="44">
        <v>18.545449752671267</v>
      </c>
      <c r="BJ1063" s="17">
        <f t="shared" si="526"/>
        <v>102</v>
      </c>
      <c r="BK1063" s="17">
        <f t="shared" si="527"/>
        <v>8</v>
      </c>
      <c r="BX1063" s="18">
        <f t="shared" si="530"/>
        <v>2362.4776754995246</v>
      </c>
      <c r="BY1063" s="42">
        <v>0.3204424506661589</v>
      </c>
      <c r="BZ1063" s="43">
        <f t="shared" si="531"/>
        <v>17.278764060170754</v>
      </c>
      <c r="CA1063" s="18">
        <f t="shared" si="532"/>
        <v>2628256.4139932208</v>
      </c>
      <c r="CB1063" s="18">
        <f t="shared" si="533"/>
        <v>51534.439490063152</v>
      </c>
      <c r="CC1063" s="18">
        <f t="shared" si="534"/>
        <v>70858.666666666686</v>
      </c>
      <c r="CD1063" s="25">
        <f t="shared" si="535"/>
        <v>1.3749769545922708</v>
      </c>
      <c r="CE1063" s="26">
        <f t="shared" si="536"/>
        <v>33.354160160315828</v>
      </c>
      <c r="CF1063" s="18">
        <f t="shared" si="537"/>
        <v>1504</v>
      </c>
      <c r="CG1063" s="18"/>
      <c r="CZ1063" s="18">
        <f t="shared" si="538"/>
        <v>5256512.8279864416</v>
      </c>
      <c r="DC1063" s="18">
        <f t="shared" si="528"/>
        <v>13879.556343559707</v>
      </c>
      <c r="DD1063" s="17">
        <f t="shared" si="539"/>
        <v>1</v>
      </c>
      <c r="DE1063" s="17">
        <f t="shared" si="540"/>
        <v>1</v>
      </c>
      <c r="DF1063" s="17">
        <f t="shared" si="541"/>
        <v>1</v>
      </c>
      <c r="DG1063" s="17">
        <v>1</v>
      </c>
      <c r="DH1063" s="17">
        <v>1</v>
      </c>
      <c r="DI1063" s="17">
        <v>1</v>
      </c>
      <c r="DJ1063" s="20" t="s">
        <v>981</v>
      </c>
      <c r="DK1063" s="45"/>
      <c r="DL1063" s="46"/>
      <c r="DN1063" s="46"/>
      <c r="DO1063" s="46"/>
      <c r="DP1063" s="46"/>
      <c r="DU1063" s="48"/>
    </row>
    <row r="1064" spans="1:125" x14ac:dyDescent="0.2">
      <c r="A1064" s="15" t="s">
        <v>105</v>
      </c>
      <c r="B1064" s="10" t="s">
        <v>1164</v>
      </c>
      <c r="C1064" s="11">
        <f t="shared" si="522"/>
        <v>20.641677450779049</v>
      </c>
      <c r="D1064" s="11">
        <f t="shared" si="552"/>
        <v>0</v>
      </c>
      <c r="E1064" s="11">
        <f t="shared" si="552"/>
        <v>0</v>
      </c>
      <c r="F1064" s="11">
        <f t="shared" si="552"/>
        <v>102</v>
      </c>
      <c r="G1064" s="11">
        <f t="shared" si="552"/>
        <v>9</v>
      </c>
      <c r="H1064" s="11">
        <f t="shared" si="552"/>
        <v>0</v>
      </c>
      <c r="I1064" s="11">
        <f t="shared" si="552"/>
        <v>0</v>
      </c>
      <c r="J1064" s="11">
        <f t="shared" si="552"/>
        <v>0</v>
      </c>
      <c r="K1064" s="11">
        <f t="shared" si="552"/>
        <v>0</v>
      </c>
      <c r="L1064" s="11">
        <f t="shared" si="552"/>
        <v>0</v>
      </c>
      <c r="M1064" s="11">
        <f t="shared" si="551"/>
        <v>0</v>
      </c>
      <c r="N1064" s="11">
        <f t="shared" si="551"/>
        <v>0</v>
      </c>
      <c r="O1064" s="11">
        <f t="shared" si="551"/>
        <v>0</v>
      </c>
      <c r="P1064" s="11">
        <f t="shared" si="551"/>
        <v>0</v>
      </c>
      <c r="Q1064" s="11">
        <f t="shared" si="551"/>
        <v>0</v>
      </c>
      <c r="R1064" s="11">
        <f t="shared" si="551"/>
        <v>0</v>
      </c>
      <c r="S1064" s="11">
        <f t="shared" si="551"/>
        <v>0</v>
      </c>
      <c r="T1064" s="11">
        <f t="shared" si="547"/>
        <v>2629.5130510546569</v>
      </c>
      <c r="U1064" s="40">
        <f t="shared" si="523"/>
        <v>0.3204424506661589</v>
      </c>
      <c r="V1064" s="11">
        <f t="shared" si="550"/>
        <v>15.524050864096068</v>
      </c>
      <c r="W1064" s="11">
        <f t="shared" si="550"/>
        <v>2869456.1169633945</v>
      </c>
      <c r="X1064" s="11">
        <f t="shared" si="550"/>
        <v>56263.845430654794</v>
      </c>
      <c r="Y1064" s="11">
        <f t="shared" si="550"/>
        <v>78084.000000000015</v>
      </c>
      <c r="Z1064" s="11">
        <f t="shared" si="550"/>
        <v>1.3878184010056434</v>
      </c>
      <c r="AA1064" s="11">
        <f t="shared" si="550"/>
        <v>33.034073318317859</v>
      </c>
      <c r="AB1064" s="11">
        <f t="shared" si="550"/>
        <v>1674</v>
      </c>
      <c r="AC1064" s="11">
        <f t="shared" si="550"/>
        <v>0</v>
      </c>
      <c r="AD1064" s="11">
        <f t="shared" si="550"/>
        <v>0</v>
      </c>
      <c r="AE1064" s="11">
        <f t="shared" si="550"/>
        <v>0</v>
      </c>
      <c r="AF1064" s="11">
        <f t="shared" si="549"/>
        <v>0</v>
      </c>
      <c r="AG1064" s="11">
        <f t="shared" si="549"/>
        <v>0</v>
      </c>
      <c r="AH1064" s="11">
        <f t="shared" si="549"/>
        <v>0</v>
      </c>
      <c r="AI1064" s="11">
        <f t="shared" si="549"/>
        <v>0</v>
      </c>
      <c r="AJ1064" s="11">
        <f t="shared" si="549"/>
        <v>0</v>
      </c>
      <c r="AK1064" s="11">
        <f t="shared" si="548"/>
        <v>0</v>
      </c>
      <c r="AL1064" s="11">
        <f t="shared" si="548"/>
        <v>0</v>
      </c>
      <c r="AM1064" s="11">
        <f t="shared" si="548"/>
        <v>0</v>
      </c>
      <c r="AN1064" s="11">
        <f t="shared" si="548"/>
        <v>0</v>
      </c>
      <c r="AO1064" s="11">
        <f t="shared" si="548"/>
        <v>0</v>
      </c>
      <c r="AP1064" s="11">
        <f t="shared" si="548"/>
        <v>0</v>
      </c>
      <c r="AQ1064" s="11">
        <f t="shared" si="548"/>
        <v>0</v>
      </c>
      <c r="AR1064" s="11">
        <f t="shared" si="546"/>
        <v>0</v>
      </c>
      <c r="AS1064" s="11">
        <f t="shared" si="546"/>
        <v>0</v>
      </c>
      <c r="AT1064" s="11">
        <f t="shared" si="546"/>
        <v>0</v>
      </c>
      <c r="AU1064" s="11">
        <f t="shared" si="546"/>
        <v>0</v>
      </c>
      <c r="AV1064" s="11">
        <f t="shared" si="546"/>
        <v>5738912.2339267889</v>
      </c>
      <c r="AW1064" s="11">
        <f t="shared" si="546"/>
        <v>0</v>
      </c>
      <c r="AX1064" s="11">
        <f t="shared" si="546"/>
        <v>0</v>
      </c>
      <c r="AY1064" s="11">
        <f t="shared" si="546"/>
        <v>13585.81743044906</v>
      </c>
      <c r="AZ1064" s="11">
        <f t="shared" si="545"/>
        <v>1</v>
      </c>
      <c r="BA1064" s="11">
        <f t="shared" si="545"/>
        <v>1</v>
      </c>
      <c r="BB1064" s="11">
        <f t="shared" si="545"/>
        <v>1</v>
      </c>
      <c r="BC1064" s="11">
        <f t="shared" si="545"/>
        <v>1</v>
      </c>
      <c r="BD1064" s="11">
        <f t="shared" si="545"/>
        <v>1</v>
      </c>
      <c r="BE1064" s="11">
        <f t="shared" si="545"/>
        <v>1</v>
      </c>
      <c r="BF1064" s="15" t="str">
        <f t="shared" si="525"/>
        <v>ČSN 42 5715</v>
      </c>
      <c r="BG1064" s="44">
        <v>20.641677450779049</v>
      </c>
      <c r="BJ1064" s="17">
        <f t="shared" si="526"/>
        <v>102</v>
      </c>
      <c r="BK1064" s="17">
        <f t="shared" si="527"/>
        <v>9</v>
      </c>
      <c r="BX1064" s="18">
        <f t="shared" si="530"/>
        <v>2629.5130510546569</v>
      </c>
      <c r="BY1064" s="42">
        <v>0.3204424506661589</v>
      </c>
      <c r="BZ1064" s="43">
        <f t="shared" si="531"/>
        <v>15.524050864096068</v>
      </c>
      <c r="CA1064" s="18">
        <f t="shared" si="532"/>
        <v>2869456.1169633945</v>
      </c>
      <c r="CB1064" s="18">
        <f t="shared" si="533"/>
        <v>56263.845430654794</v>
      </c>
      <c r="CC1064" s="18">
        <f t="shared" si="534"/>
        <v>78084.000000000015</v>
      </c>
      <c r="CD1064" s="25">
        <f t="shared" si="535"/>
        <v>1.3878184010056434</v>
      </c>
      <c r="CE1064" s="26">
        <f t="shared" si="536"/>
        <v>33.034073318317859</v>
      </c>
      <c r="CF1064" s="18">
        <f t="shared" si="537"/>
        <v>1674</v>
      </c>
      <c r="CG1064" s="18"/>
      <c r="CZ1064" s="18">
        <f t="shared" si="538"/>
        <v>5738912.2339267889</v>
      </c>
      <c r="DC1064" s="18">
        <f t="shared" si="528"/>
        <v>13585.81743044906</v>
      </c>
      <c r="DD1064" s="17">
        <f t="shared" si="539"/>
        <v>1</v>
      </c>
      <c r="DE1064" s="17">
        <f t="shared" si="540"/>
        <v>1</v>
      </c>
      <c r="DF1064" s="17">
        <f t="shared" si="541"/>
        <v>1</v>
      </c>
      <c r="DG1064" s="17">
        <v>1</v>
      </c>
      <c r="DH1064" s="17">
        <v>1</v>
      </c>
      <c r="DI1064" s="17">
        <v>1</v>
      </c>
      <c r="DJ1064" s="20" t="s">
        <v>981</v>
      </c>
      <c r="DK1064" s="45"/>
      <c r="DL1064" s="46"/>
      <c r="DN1064" s="46"/>
      <c r="DO1064" s="46"/>
      <c r="DP1064" s="46"/>
      <c r="DU1064" s="48"/>
    </row>
    <row r="1065" spans="1:125" x14ac:dyDescent="0.2">
      <c r="A1065" s="15" t="s">
        <v>105</v>
      </c>
      <c r="B1065" s="10" t="s">
        <v>1165</v>
      </c>
      <c r="C1065" s="11">
        <f t="shared" si="522"/>
        <v>22.688582144225485</v>
      </c>
      <c r="D1065" s="11">
        <f t="shared" si="552"/>
        <v>0</v>
      </c>
      <c r="E1065" s="11">
        <f t="shared" si="552"/>
        <v>0</v>
      </c>
      <c r="F1065" s="11">
        <f t="shared" si="552"/>
        <v>102</v>
      </c>
      <c r="G1065" s="11">
        <f t="shared" si="552"/>
        <v>10</v>
      </c>
      <c r="H1065" s="11">
        <f t="shared" si="552"/>
        <v>0</v>
      </c>
      <c r="I1065" s="11">
        <f t="shared" si="552"/>
        <v>0</v>
      </c>
      <c r="J1065" s="11">
        <f t="shared" si="552"/>
        <v>0</v>
      </c>
      <c r="K1065" s="11">
        <f t="shared" si="552"/>
        <v>0</v>
      </c>
      <c r="L1065" s="11">
        <f t="shared" si="552"/>
        <v>0</v>
      </c>
      <c r="M1065" s="11">
        <f t="shared" si="551"/>
        <v>0</v>
      </c>
      <c r="N1065" s="11">
        <f t="shared" si="551"/>
        <v>0</v>
      </c>
      <c r="O1065" s="11">
        <f t="shared" si="551"/>
        <v>0</v>
      </c>
      <c r="P1065" s="11">
        <f t="shared" si="551"/>
        <v>0</v>
      </c>
      <c r="Q1065" s="11">
        <f t="shared" si="551"/>
        <v>0</v>
      </c>
      <c r="R1065" s="11">
        <f t="shared" si="551"/>
        <v>0</v>
      </c>
      <c r="S1065" s="11">
        <f t="shared" si="551"/>
        <v>0</v>
      </c>
      <c r="T1065" s="11">
        <f t="shared" si="547"/>
        <v>2890.2652413026099</v>
      </c>
      <c r="U1065" s="40">
        <f t="shared" si="523"/>
        <v>0.3204424506661589</v>
      </c>
      <c r="V1065" s="11">
        <f t="shared" si="550"/>
        <v>14.123511492661313</v>
      </c>
      <c r="W1065" s="11">
        <f t="shared" si="550"/>
        <v>3094028.9408144439</v>
      </c>
      <c r="X1065" s="11">
        <f t="shared" si="550"/>
        <v>60667.234133616548</v>
      </c>
      <c r="Y1065" s="11">
        <f t="shared" si="550"/>
        <v>84973.333333333328</v>
      </c>
      <c r="Z1065" s="11">
        <f t="shared" si="550"/>
        <v>1.4006462392233643</v>
      </c>
      <c r="AA1065" s="11">
        <f t="shared" si="550"/>
        <v>32.718496297965771</v>
      </c>
      <c r="AB1065" s="11">
        <f t="shared" si="550"/>
        <v>1840.0000000000002</v>
      </c>
      <c r="AC1065" s="11">
        <f t="shared" si="550"/>
        <v>0</v>
      </c>
      <c r="AD1065" s="11">
        <f t="shared" si="550"/>
        <v>0</v>
      </c>
      <c r="AE1065" s="11">
        <f t="shared" si="550"/>
        <v>0</v>
      </c>
      <c r="AF1065" s="11">
        <f t="shared" si="549"/>
        <v>0</v>
      </c>
      <c r="AG1065" s="11">
        <f t="shared" si="549"/>
        <v>0</v>
      </c>
      <c r="AH1065" s="11">
        <f t="shared" si="549"/>
        <v>0</v>
      </c>
      <c r="AI1065" s="11">
        <f t="shared" si="549"/>
        <v>0</v>
      </c>
      <c r="AJ1065" s="11">
        <f t="shared" si="549"/>
        <v>0</v>
      </c>
      <c r="AK1065" s="11">
        <f t="shared" si="548"/>
        <v>0</v>
      </c>
      <c r="AL1065" s="11">
        <f t="shared" si="548"/>
        <v>0</v>
      </c>
      <c r="AM1065" s="11">
        <f t="shared" si="548"/>
        <v>0</v>
      </c>
      <c r="AN1065" s="11">
        <f t="shared" si="548"/>
        <v>0</v>
      </c>
      <c r="AO1065" s="11">
        <f t="shared" si="548"/>
        <v>0</v>
      </c>
      <c r="AP1065" s="11">
        <f t="shared" si="548"/>
        <v>0</v>
      </c>
      <c r="AQ1065" s="11">
        <f t="shared" si="548"/>
        <v>0</v>
      </c>
      <c r="AR1065" s="11">
        <f t="shared" si="546"/>
        <v>0</v>
      </c>
      <c r="AS1065" s="11">
        <f t="shared" si="546"/>
        <v>0</v>
      </c>
      <c r="AT1065" s="11">
        <f t="shared" si="546"/>
        <v>0</v>
      </c>
      <c r="AU1065" s="11">
        <f t="shared" si="546"/>
        <v>0</v>
      </c>
      <c r="AV1065" s="11">
        <f t="shared" si="546"/>
        <v>6188057.8816288877</v>
      </c>
      <c r="AW1065" s="11">
        <f t="shared" si="546"/>
        <v>0</v>
      </c>
      <c r="AX1065" s="11">
        <f t="shared" si="546"/>
        <v>0</v>
      </c>
      <c r="AY1065" s="11">
        <f t="shared" si="546"/>
        <v>13295.220109992004</v>
      </c>
      <c r="AZ1065" s="11">
        <f t="shared" si="545"/>
        <v>1</v>
      </c>
      <c r="BA1065" s="11">
        <f t="shared" si="545"/>
        <v>1</v>
      </c>
      <c r="BB1065" s="11">
        <f t="shared" si="545"/>
        <v>1</v>
      </c>
      <c r="BC1065" s="11">
        <f t="shared" si="545"/>
        <v>1</v>
      </c>
      <c r="BD1065" s="11">
        <f t="shared" si="545"/>
        <v>1</v>
      </c>
      <c r="BE1065" s="11">
        <f t="shared" si="545"/>
        <v>1</v>
      </c>
      <c r="BF1065" s="15" t="str">
        <f t="shared" si="525"/>
        <v>ČSN 42 5715</v>
      </c>
      <c r="BG1065" s="44">
        <v>22.688582144225485</v>
      </c>
      <c r="BJ1065" s="17">
        <f t="shared" si="526"/>
        <v>102</v>
      </c>
      <c r="BK1065" s="17">
        <f t="shared" si="527"/>
        <v>10</v>
      </c>
      <c r="BX1065" s="18">
        <f t="shared" si="530"/>
        <v>2890.2652413026099</v>
      </c>
      <c r="BY1065" s="42">
        <v>0.3204424506661589</v>
      </c>
      <c r="BZ1065" s="43">
        <f t="shared" si="531"/>
        <v>14.123511492661313</v>
      </c>
      <c r="CA1065" s="18">
        <f t="shared" si="532"/>
        <v>3094028.9408144439</v>
      </c>
      <c r="CB1065" s="18">
        <f t="shared" si="533"/>
        <v>60667.234133616548</v>
      </c>
      <c r="CC1065" s="18">
        <f t="shared" si="534"/>
        <v>84973.333333333328</v>
      </c>
      <c r="CD1065" s="25">
        <f t="shared" si="535"/>
        <v>1.4006462392233643</v>
      </c>
      <c r="CE1065" s="26">
        <f t="shared" si="536"/>
        <v>32.718496297965771</v>
      </c>
      <c r="CF1065" s="18">
        <f t="shared" si="537"/>
        <v>1840.0000000000002</v>
      </c>
      <c r="CG1065" s="18"/>
      <c r="CZ1065" s="18">
        <f t="shared" si="538"/>
        <v>6188057.8816288877</v>
      </c>
      <c r="DC1065" s="18">
        <f t="shared" si="528"/>
        <v>13295.220109992004</v>
      </c>
      <c r="DD1065" s="17">
        <f t="shared" si="539"/>
        <v>1</v>
      </c>
      <c r="DE1065" s="17">
        <f t="shared" si="540"/>
        <v>1</v>
      </c>
      <c r="DF1065" s="17">
        <f t="shared" si="541"/>
        <v>1</v>
      </c>
      <c r="DG1065" s="17">
        <v>1</v>
      </c>
      <c r="DH1065" s="17">
        <v>1</v>
      </c>
      <c r="DI1065" s="17">
        <v>1</v>
      </c>
      <c r="DJ1065" s="20" t="s">
        <v>981</v>
      </c>
      <c r="DK1065" s="45"/>
      <c r="DL1065" s="46"/>
      <c r="DN1065" s="46"/>
      <c r="DO1065" s="46"/>
      <c r="DP1065" s="46"/>
      <c r="DU1065" s="48"/>
    </row>
    <row r="1066" spans="1:125" x14ac:dyDescent="0.2">
      <c r="A1066" s="15" t="s">
        <v>105</v>
      </c>
      <c r="B1066" s="10" t="s">
        <v>1166</v>
      </c>
      <c r="C1066" s="11">
        <f t="shared" si="522"/>
        <v>26.634422517134269</v>
      </c>
      <c r="D1066" s="11">
        <f t="shared" si="552"/>
        <v>0</v>
      </c>
      <c r="E1066" s="11">
        <f t="shared" si="552"/>
        <v>0</v>
      </c>
      <c r="F1066" s="11">
        <f t="shared" si="552"/>
        <v>102</v>
      </c>
      <c r="G1066" s="11">
        <f t="shared" si="552"/>
        <v>12</v>
      </c>
      <c r="H1066" s="11">
        <f t="shared" si="552"/>
        <v>0</v>
      </c>
      <c r="I1066" s="11">
        <f t="shared" si="552"/>
        <v>0</v>
      </c>
      <c r="J1066" s="11">
        <f t="shared" si="552"/>
        <v>0</v>
      </c>
      <c r="K1066" s="11">
        <f t="shared" si="552"/>
        <v>0</v>
      </c>
      <c r="L1066" s="11">
        <f t="shared" si="552"/>
        <v>0</v>
      </c>
      <c r="M1066" s="11">
        <f t="shared" si="551"/>
        <v>0</v>
      </c>
      <c r="N1066" s="11">
        <f t="shared" si="551"/>
        <v>0</v>
      </c>
      <c r="O1066" s="11">
        <f t="shared" si="551"/>
        <v>0</v>
      </c>
      <c r="P1066" s="11">
        <f t="shared" si="551"/>
        <v>0</v>
      </c>
      <c r="Q1066" s="11">
        <f t="shared" si="551"/>
        <v>0</v>
      </c>
      <c r="R1066" s="11">
        <f t="shared" si="551"/>
        <v>0</v>
      </c>
      <c r="S1066" s="11">
        <f t="shared" si="551"/>
        <v>0</v>
      </c>
      <c r="T1066" s="11">
        <f t="shared" si="547"/>
        <v>3392.9200658769764</v>
      </c>
      <c r="U1066" s="40">
        <f t="shared" si="523"/>
        <v>0.3204424506661589</v>
      </c>
      <c r="V1066" s="11">
        <f t="shared" si="550"/>
        <v>12.031139419674453</v>
      </c>
      <c r="W1066" s="11">
        <f t="shared" si="550"/>
        <v>3496404.1278862245</v>
      </c>
      <c r="X1066" s="11">
        <f t="shared" si="550"/>
        <v>68556.943684043625</v>
      </c>
      <c r="Y1066" s="11">
        <f t="shared" si="550"/>
        <v>97776</v>
      </c>
      <c r="Z1066" s="11">
        <f t="shared" si="550"/>
        <v>1.4262012678193092</v>
      </c>
      <c r="AA1066" s="11">
        <f t="shared" si="550"/>
        <v>32.101401838549044</v>
      </c>
      <c r="AB1066" s="11">
        <f t="shared" si="550"/>
        <v>2160</v>
      </c>
      <c r="AC1066" s="11">
        <f t="shared" si="550"/>
        <v>0</v>
      </c>
      <c r="AD1066" s="11">
        <f t="shared" si="550"/>
        <v>0</v>
      </c>
      <c r="AE1066" s="11">
        <f t="shared" si="550"/>
        <v>0</v>
      </c>
      <c r="AF1066" s="11">
        <f t="shared" si="549"/>
        <v>0</v>
      </c>
      <c r="AG1066" s="11">
        <f t="shared" si="549"/>
        <v>0</v>
      </c>
      <c r="AH1066" s="11">
        <f t="shared" si="549"/>
        <v>0</v>
      </c>
      <c r="AI1066" s="11">
        <f t="shared" si="549"/>
        <v>0</v>
      </c>
      <c r="AJ1066" s="11">
        <f t="shared" si="549"/>
        <v>0</v>
      </c>
      <c r="AK1066" s="11">
        <f t="shared" si="548"/>
        <v>0</v>
      </c>
      <c r="AL1066" s="11">
        <f t="shared" si="548"/>
        <v>0</v>
      </c>
      <c r="AM1066" s="11">
        <f t="shared" si="548"/>
        <v>0</v>
      </c>
      <c r="AN1066" s="11">
        <f t="shared" si="548"/>
        <v>0</v>
      </c>
      <c r="AO1066" s="11">
        <f t="shared" si="548"/>
        <v>0</v>
      </c>
      <c r="AP1066" s="11">
        <f t="shared" si="548"/>
        <v>0</v>
      </c>
      <c r="AQ1066" s="11">
        <f t="shared" si="548"/>
        <v>0</v>
      </c>
      <c r="AR1066" s="11">
        <f t="shared" si="546"/>
        <v>0</v>
      </c>
      <c r="AS1066" s="11">
        <f t="shared" si="546"/>
        <v>0</v>
      </c>
      <c r="AT1066" s="11">
        <f t="shared" si="546"/>
        <v>0</v>
      </c>
      <c r="AU1066" s="11">
        <f t="shared" si="546"/>
        <v>0</v>
      </c>
      <c r="AV1066" s="11">
        <f t="shared" si="546"/>
        <v>6992808.2557724491</v>
      </c>
      <c r="AW1066" s="11">
        <f t="shared" si="546"/>
        <v>0</v>
      </c>
      <c r="AX1066" s="11">
        <f t="shared" si="546"/>
        <v>0</v>
      </c>
      <c r="AY1066" s="11">
        <f t="shared" si="546"/>
        <v>12723.450247038661</v>
      </c>
      <c r="AZ1066" s="11">
        <f t="shared" si="545"/>
        <v>1</v>
      </c>
      <c r="BA1066" s="11">
        <f t="shared" si="545"/>
        <v>1</v>
      </c>
      <c r="BB1066" s="11">
        <f t="shared" si="545"/>
        <v>1</v>
      </c>
      <c r="BC1066" s="11">
        <f t="shared" si="545"/>
        <v>1</v>
      </c>
      <c r="BD1066" s="11">
        <f t="shared" si="545"/>
        <v>1</v>
      </c>
      <c r="BE1066" s="11">
        <f t="shared" si="545"/>
        <v>1</v>
      </c>
      <c r="BF1066" s="15" t="str">
        <f t="shared" si="525"/>
        <v>ČSN 42 5715</v>
      </c>
      <c r="BG1066" s="44">
        <v>26.634422517134269</v>
      </c>
      <c r="BJ1066" s="17">
        <f t="shared" si="526"/>
        <v>102</v>
      </c>
      <c r="BK1066" s="17">
        <f t="shared" si="527"/>
        <v>12</v>
      </c>
      <c r="BX1066" s="18">
        <f t="shared" si="530"/>
        <v>3392.9200658769764</v>
      </c>
      <c r="BY1066" s="42">
        <v>0.3204424506661589</v>
      </c>
      <c r="BZ1066" s="43">
        <f t="shared" si="531"/>
        <v>12.031139419674453</v>
      </c>
      <c r="CA1066" s="18">
        <f t="shared" si="532"/>
        <v>3496404.1278862245</v>
      </c>
      <c r="CB1066" s="18">
        <f t="shared" si="533"/>
        <v>68556.943684043625</v>
      </c>
      <c r="CC1066" s="18">
        <f t="shared" si="534"/>
        <v>97776</v>
      </c>
      <c r="CD1066" s="25">
        <f t="shared" si="535"/>
        <v>1.4262012678193092</v>
      </c>
      <c r="CE1066" s="26">
        <f t="shared" si="536"/>
        <v>32.101401838549044</v>
      </c>
      <c r="CF1066" s="18">
        <f t="shared" si="537"/>
        <v>2160</v>
      </c>
      <c r="CG1066" s="18"/>
      <c r="CZ1066" s="18">
        <f t="shared" si="538"/>
        <v>6992808.2557724491</v>
      </c>
      <c r="DC1066" s="18">
        <f t="shared" si="528"/>
        <v>12723.450247038661</v>
      </c>
      <c r="DD1066" s="17">
        <f t="shared" si="539"/>
        <v>1</v>
      </c>
      <c r="DE1066" s="17">
        <f t="shared" si="540"/>
        <v>1</v>
      </c>
      <c r="DF1066" s="17">
        <f t="shared" si="541"/>
        <v>1</v>
      </c>
      <c r="DG1066" s="17">
        <v>1</v>
      </c>
      <c r="DH1066" s="17">
        <v>1</v>
      </c>
      <c r="DI1066" s="17">
        <v>1</v>
      </c>
      <c r="DJ1066" s="20" t="s">
        <v>981</v>
      </c>
      <c r="DK1066" s="45"/>
      <c r="DL1066" s="46"/>
      <c r="DN1066" s="46"/>
      <c r="DO1066" s="46"/>
      <c r="DP1066" s="46"/>
      <c r="DU1066" s="48"/>
    </row>
    <row r="1067" spans="1:125" x14ac:dyDescent="0.2">
      <c r="A1067" s="15" t="s">
        <v>105</v>
      </c>
      <c r="B1067" s="10" t="s">
        <v>1167</v>
      </c>
      <c r="C1067" s="11">
        <f t="shared" si="522"/>
        <v>33.93422720701551</v>
      </c>
      <c r="D1067" s="11">
        <f t="shared" si="552"/>
        <v>0</v>
      </c>
      <c r="E1067" s="11">
        <f t="shared" si="552"/>
        <v>0</v>
      </c>
      <c r="F1067" s="11">
        <f t="shared" si="552"/>
        <v>102</v>
      </c>
      <c r="G1067" s="11">
        <f t="shared" si="552"/>
        <v>16</v>
      </c>
      <c r="H1067" s="11">
        <f t="shared" si="552"/>
        <v>0</v>
      </c>
      <c r="I1067" s="11">
        <f t="shared" si="552"/>
        <v>0</v>
      </c>
      <c r="J1067" s="11">
        <f t="shared" si="552"/>
        <v>0</v>
      </c>
      <c r="K1067" s="11">
        <f t="shared" si="552"/>
        <v>0</v>
      </c>
      <c r="L1067" s="11">
        <f t="shared" si="552"/>
        <v>0</v>
      </c>
      <c r="M1067" s="11">
        <f t="shared" si="551"/>
        <v>0</v>
      </c>
      <c r="N1067" s="11">
        <f t="shared" si="551"/>
        <v>0</v>
      </c>
      <c r="O1067" s="11">
        <f t="shared" si="551"/>
        <v>0</v>
      </c>
      <c r="P1067" s="11">
        <f t="shared" si="551"/>
        <v>0</v>
      </c>
      <c r="Q1067" s="11">
        <f t="shared" si="551"/>
        <v>0</v>
      </c>
      <c r="R1067" s="11">
        <f t="shared" si="551"/>
        <v>0</v>
      </c>
      <c r="S1067" s="11">
        <f t="shared" si="551"/>
        <v>0</v>
      </c>
      <c r="T1067" s="11">
        <f t="shared" si="547"/>
        <v>4322.8314913395552</v>
      </c>
      <c r="U1067" s="40">
        <f t="shared" si="523"/>
        <v>0.3204424506661589</v>
      </c>
      <c r="V1067" s="11">
        <f t="shared" si="550"/>
        <v>9.4430454747444834</v>
      </c>
      <c r="W1067" s="11">
        <f t="shared" si="550"/>
        <v>4134788.3214662848</v>
      </c>
      <c r="X1067" s="11">
        <f t="shared" si="550"/>
        <v>81074.280813064412</v>
      </c>
      <c r="Y1067" s="11">
        <f t="shared" si="550"/>
        <v>119701.33333333334</v>
      </c>
      <c r="Z1067" s="11">
        <f t="shared" si="550"/>
        <v>1.476440273449142</v>
      </c>
      <c r="AA1067" s="11">
        <f t="shared" si="550"/>
        <v>30.927334188384229</v>
      </c>
      <c r="AB1067" s="11">
        <f t="shared" si="550"/>
        <v>2752</v>
      </c>
      <c r="AC1067" s="11">
        <f t="shared" si="550"/>
        <v>0</v>
      </c>
      <c r="AD1067" s="11">
        <f t="shared" si="550"/>
        <v>0</v>
      </c>
      <c r="AE1067" s="11">
        <f t="shared" si="550"/>
        <v>0</v>
      </c>
      <c r="AF1067" s="11">
        <f t="shared" si="549"/>
        <v>0</v>
      </c>
      <c r="AG1067" s="11">
        <f t="shared" si="549"/>
        <v>0</v>
      </c>
      <c r="AH1067" s="11">
        <f t="shared" si="549"/>
        <v>0</v>
      </c>
      <c r="AI1067" s="11">
        <f t="shared" si="549"/>
        <v>0</v>
      </c>
      <c r="AJ1067" s="11">
        <f t="shared" si="549"/>
        <v>0</v>
      </c>
      <c r="AK1067" s="11">
        <f t="shared" si="548"/>
        <v>0</v>
      </c>
      <c r="AL1067" s="11">
        <f t="shared" si="548"/>
        <v>0</v>
      </c>
      <c r="AM1067" s="11">
        <f t="shared" si="548"/>
        <v>0</v>
      </c>
      <c r="AN1067" s="11">
        <f t="shared" si="548"/>
        <v>0</v>
      </c>
      <c r="AO1067" s="11">
        <f t="shared" si="548"/>
        <v>0</v>
      </c>
      <c r="AP1067" s="11">
        <f t="shared" si="548"/>
        <v>0</v>
      </c>
      <c r="AQ1067" s="11">
        <f t="shared" si="548"/>
        <v>0</v>
      </c>
      <c r="AR1067" s="11">
        <f t="shared" si="546"/>
        <v>0</v>
      </c>
      <c r="AS1067" s="11">
        <f t="shared" si="546"/>
        <v>0</v>
      </c>
      <c r="AT1067" s="11">
        <f t="shared" si="546"/>
        <v>0</v>
      </c>
      <c r="AU1067" s="11">
        <f t="shared" si="546"/>
        <v>0</v>
      </c>
      <c r="AV1067" s="11">
        <f t="shared" si="546"/>
        <v>8269576.6429325696</v>
      </c>
      <c r="AW1067" s="11">
        <f t="shared" si="546"/>
        <v>0</v>
      </c>
      <c r="AX1067" s="11">
        <f t="shared" si="546"/>
        <v>0</v>
      </c>
      <c r="AY1067" s="11">
        <f t="shared" si="546"/>
        <v>11617.609632975054</v>
      </c>
      <c r="AZ1067" s="11">
        <f t="shared" si="545"/>
        <v>1</v>
      </c>
      <c r="BA1067" s="11">
        <f t="shared" si="545"/>
        <v>1</v>
      </c>
      <c r="BB1067" s="11">
        <f t="shared" si="545"/>
        <v>1</v>
      </c>
      <c r="BC1067" s="11">
        <f t="shared" si="545"/>
        <v>1</v>
      </c>
      <c r="BD1067" s="11">
        <f t="shared" si="545"/>
        <v>1</v>
      </c>
      <c r="BE1067" s="11">
        <f t="shared" si="545"/>
        <v>1</v>
      </c>
      <c r="BF1067" s="15" t="str">
        <f t="shared" si="525"/>
        <v>ČSN 42 5715</v>
      </c>
      <c r="BG1067" s="44">
        <v>33.93422720701551</v>
      </c>
      <c r="BJ1067" s="17">
        <f t="shared" si="526"/>
        <v>102</v>
      </c>
      <c r="BK1067" s="17">
        <f t="shared" si="527"/>
        <v>16</v>
      </c>
      <c r="BX1067" s="18">
        <f t="shared" si="530"/>
        <v>4322.8314913395552</v>
      </c>
      <c r="BY1067" s="42">
        <v>0.3204424506661589</v>
      </c>
      <c r="BZ1067" s="43">
        <f t="shared" si="531"/>
        <v>9.4430454747444834</v>
      </c>
      <c r="CA1067" s="18">
        <f t="shared" si="532"/>
        <v>4134788.3214662848</v>
      </c>
      <c r="CB1067" s="18">
        <f t="shared" si="533"/>
        <v>81074.280813064412</v>
      </c>
      <c r="CC1067" s="18">
        <f t="shared" si="534"/>
        <v>119701.33333333334</v>
      </c>
      <c r="CD1067" s="25">
        <f t="shared" si="535"/>
        <v>1.476440273449142</v>
      </c>
      <c r="CE1067" s="26">
        <f t="shared" si="536"/>
        <v>30.927334188384229</v>
      </c>
      <c r="CF1067" s="18">
        <f t="shared" si="537"/>
        <v>2752</v>
      </c>
      <c r="CG1067" s="18"/>
      <c r="CZ1067" s="18">
        <f t="shared" si="538"/>
        <v>8269576.6429325696</v>
      </c>
      <c r="DC1067" s="18">
        <f t="shared" si="528"/>
        <v>11617.609632975054</v>
      </c>
      <c r="DD1067" s="17">
        <f t="shared" si="539"/>
        <v>1</v>
      </c>
      <c r="DE1067" s="17">
        <f t="shared" si="540"/>
        <v>1</v>
      </c>
      <c r="DF1067" s="17">
        <f t="shared" si="541"/>
        <v>1</v>
      </c>
      <c r="DG1067" s="17">
        <v>1</v>
      </c>
      <c r="DH1067" s="17">
        <v>1</v>
      </c>
      <c r="DI1067" s="17">
        <v>1</v>
      </c>
      <c r="DJ1067" s="20" t="s">
        <v>981</v>
      </c>
      <c r="DK1067" s="45"/>
      <c r="DL1067" s="46"/>
      <c r="DN1067" s="46"/>
      <c r="DO1067" s="46"/>
      <c r="DP1067" s="46"/>
      <c r="DU1067" s="48"/>
    </row>
    <row r="1068" spans="1:125" x14ac:dyDescent="0.2">
      <c r="A1068" s="15" t="s">
        <v>105</v>
      </c>
      <c r="B1068" s="10" t="s">
        <v>1168</v>
      </c>
      <c r="C1068" s="11">
        <f t="shared" si="522"/>
        <v>37.288191523987962</v>
      </c>
      <c r="D1068" s="11">
        <f t="shared" si="552"/>
        <v>0</v>
      </c>
      <c r="E1068" s="11">
        <f t="shared" si="552"/>
        <v>0</v>
      </c>
      <c r="F1068" s="11">
        <f t="shared" si="552"/>
        <v>102</v>
      </c>
      <c r="G1068" s="11">
        <f t="shared" si="552"/>
        <v>18</v>
      </c>
      <c r="H1068" s="11">
        <f t="shared" si="552"/>
        <v>0</v>
      </c>
      <c r="I1068" s="11">
        <f t="shared" si="552"/>
        <v>0</v>
      </c>
      <c r="J1068" s="11">
        <f t="shared" si="552"/>
        <v>0</v>
      </c>
      <c r="K1068" s="11">
        <f t="shared" si="552"/>
        <v>0</v>
      </c>
      <c r="L1068" s="11">
        <f t="shared" si="552"/>
        <v>0</v>
      </c>
      <c r="M1068" s="11">
        <f t="shared" si="551"/>
        <v>0</v>
      </c>
      <c r="N1068" s="11">
        <f t="shared" si="551"/>
        <v>0</v>
      </c>
      <c r="O1068" s="11">
        <f t="shared" si="551"/>
        <v>0</v>
      </c>
      <c r="P1068" s="11">
        <f t="shared" si="551"/>
        <v>0</v>
      </c>
      <c r="Q1068" s="11">
        <f t="shared" si="551"/>
        <v>0</v>
      </c>
      <c r="R1068" s="11">
        <f t="shared" si="551"/>
        <v>0</v>
      </c>
      <c r="S1068" s="11">
        <f t="shared" si="551"/>
        <v>0</v>
      </c>
      <c r="T1068" s="11">
        <f t="shared" si="547"/>
        <v>4750.0880922277674</v>
      </c>
      <c r="U1068" s="40">
        <f t="shared" si="523"/>
        <v>0.3204424506661589</v>
      </c>
      <c r="V1068" s="11">
        <f t="shared" si="550"/>
        <v>8.5936710140531805</v>
      </c>
      <c r="W1068" s="11">
        <f t="shared" si="550"/>
        <v>4381956.2650801148</v>
      </c>
      <c r="X1068" s="11">
        <f t="shared" si="550"/>
        <v>85920.711080002249</v>
      </c>
      <c r="Y1068" s="11">
        <f t="shared" si="550"/>
        <v>128952.00000000003</v>
      </c>
      <c r="Z1068" s="11">
        <f t="shared" si="550"/>
        <v>1.5008255678881732</v>
      </c>
      <c r="AA1068" s="11">
        <f t="shared" si="550"/>
        <v>30.37268509697488</v>
      </c>
      <c r="AB1068" s="11">
        <f t="shared" si="550"/>
        <v>3024</v>
      </c>
      <c r="AC1068" s="11">
        <f t="shared" si="550"/>
        <v>0</v>
      </c>
      <c r="AD1068" s="11">
        <f t="shared" si="550"/>
        <v>0</v>
      </c>
      <c r="AE1068" s="11">
        <f t="shared" si="550"/>
        <v>0</v>
      </c>
      <c r="AF1068" s="11">
        <f t="shared" si="549"/>
        <v>0</v>
      </c>
      <c r="AG1068" s="11">
        <f t="shared" si="549"/>
        <v>0</v>
      </c>
      <c r="AH1068" s="11">
        <f t="shared" si="549"/>
        <v>0</v>
      </c>
      <c r="AI1068" s="11">
        <f t="shared" si="549"/>
        <v>0</v>
      </c>
      <c r="AJ1068" s="11">
        <f t="shared" si="549"/>
        <v>0</v>
      </c>
      <c r="AK1068" s="11">
        <f t="shared" si="548"/>
        <v>0</v>
      </c>
      <c r="AL1068" s="11">
        <f t="shared" si="548"/>
        <v>0</v>
      </c>
      <c r="AM1068" s="11">
        <f t="shared" si="548"/>
        <v>0</v>
      </c>
      <c r="AN1068" s="11">
        <f t="shared" si="548"/>
        <v>0</v>
      </c>
      <c r="AO1068" s="11">
        <f t="shared" si="548"/>
        <v>0</v>
      </c>
      <c r="AP1068" s="11">
        <f t="shared" si="548"/>
        <v>0</v>
      </c>
      <c r="AQ1068" s="11">
        <f t="shared" si="548"/>
        <v>0</v>
      </c>
      <c r="AR1068" s="11">
        <f t="shared" si="548"/>
        <v>0</v>
      </c>
      <c r="AS1068" s="11">
        <f t="shared" si="548"/>
        <v>0</v>
      </c>
      <c r="AT1068" s="11">
        <f t="shared" si="548"/>
        <v>0</v>
      </c>
      <c r="AU1068" s="11">
        <f t="shared" si="548"/>
        <v>0</v>
      </c>
      <c r="AV1068" s="11">
        <f t="shared" si="548"/>
        <v>8763912.5301602297</v>
      </c>
      <c r="AW1068" s="11">
        <f t="shared" si="548"/>
        <v>0</v>
      </c>
      <c r="AX1068" s="11">
        <f t="shared" si="548"/>
        <v>0</v>
      </c>
      <c r="AY1068" s="11">
        <f t="shared" si="548"/>
        <v>11083.53888186479</v>
      </c>
      <c r="AZ1068" s="11">
        <f t="shared" si="545"/>
        <v>1</v>
      </c>
      <c r="BA1068" s="11">
        <f t="shared" si="545"/>
        <v>1</v>
      </c>
      <c r="BB1068" s="11">
        <f t="shared" si="545"/>
        <v>1</v>
      </c>
      <c r="BC1068" s="11">
        <f t="shared" si="545"/>
        <v>1</v>
      </c>
      <c r="BD1068" s="11">
        <f t="shared" si="545"/>
        <v>1</v>
      </c>
      <c r="BE1068" s="11">
        <f t="shared" si="545"/>
        <v>1</v>
      </c>
      <c r="BF1068" s="15" t="str">
        <f t="shared" si="525"/>
        <v>ČSN 42 5715</v>
      </c>
      <c r="BG1068" s="44">
        <v>37.288191523987962</v>
      </c>
      <c r="BJ1068" s="17">
        <f t="shared" si="526"/>
        <v>102</v>
      </c>
      <c r="BK1068" s="17">
        <f t="shared" si="527"/>
        <v>18</v>
      </c>
      <c r="BX1068" s="18">
        <f t="shared" si="530"/>
        <v>4750.0880922277674</v>
      </c>
      <c r="BY1068" s="42">
        <v>0.3204424506661589</v>
      </c>
      <c r="BZ1068" s="43">
        <f t="shared" si="531"/>
        <v>8.5936710140531805</v>
      </c>
      <c r="CA1068" s="18">
        <f t="shared" si="532"/>
        <v>4381956.2650801148</v>
      </c>
      <c r="CB1068" s="18">
        <f t="shared" si="533"/>
        <v>85920.711080002249</v>
      </c>
      <c r="CC1068" s="18">
        <f t="shared" si="534"/>
        <v>128952.00000000003</v>
      </c>
      <c r="CD1068" s="25">
        <f t="shared" si="535"/>
        <v>1.5008255678881732</v>
      </c>
      <c r="CE1068" s="26">
        <f t="shared" si="536"/>
        <v>30.37268509697488</v>
      </c>
      <c r="CF1068" s="18">
        <f t="shared" si="537"/>
        <v>3024</v>
      </c>
      <c r="CG1068" s="18"/>
      <c r="CZ1068" s="18">
        <f t="shared" si="538"/>
        <v>8763912.5301602297</v>
      </c>
      <c r="DC1068" s="18">
        <f t="shared" si="528"/>
        <v>11083.53888186479</v>
      </c>
      <c r="DD1068" s="17">
        <f t="shared" si="539"/>
        <v>1</v>
      </c>
      <c r="DE1068" s="17">
        <f t="shared" si="540"/>
        <v>1</v>
      </c>
      <c r="DF1068" s="17">
        <f t="shared" si="541"/>
        <v>1</v>
      </c>
      <c r="DG1068" s="17">
        <v>1</v>
      </c>
      <c r="DH1068" s="17">
        <v>1</v>
      </c>
      <c r="DI1068" s="17">
        <v>1</v>
      </c>
      <c r="DJ1068" s="20" t="s">
        <v>981</v>
      </c>
      <c r="DK1068" s="45"/>
      <c r="DL1068" s="46"/>
      <c r="DN1068" s="46"/>
      <c r="DO1068" s="46"/>
      <c r="DP1068" s="46"/>
      <c r="DU1068" s="48"/>
    </row>
    <row r="1069" spans="1:125" x14ac:dyDescent="0.2">
      <c r="A1069" s="15" t="s">
        <v>105</v>
      </c>
      <c r="B1069" s="10" t="s">
        <v>1169</v>
      </c>
      <c r="C1069" s="11">
        <f t="shared" si="522"/>
        <v>10.259184969562822</v>
      </c>
      <c r="D1069" s="11">
        <f t="shared" si="552"/>
        <v>0</v>
      </c>
      <c r="E1069" s="11">
        <f t="shared" si="552"/>
        <v>0</v>
      </c>
      <c r="F1069" s="11">
        <f t="shared" si="552"/>
        <v>108</v>
      </c>
      <c r="G1069" s="11">
        <f t="shared" si="552"/>
        <v>4</v>
      </c>
      <c r="H1069" s="11">
        <f t="shared" si="552"/>
        <v>0</v>
      </c>
      <c r="I1069" s="11">
        <f t="shared" si="552"/>
        <v>0</v>
      </c>
      <c r="J1069" s="11">
        <f t="shared" si="552"/>
        <v>0</v>
      </c>
      <c r="K1069" s="11">
        <f t="shared" si="552"/>
        <v>0</v>
      </c>
      <c r="L1069" s="11">
        <f t="shared" si="552"/>
        <v>0</v>
      </c>
      <c r="M1069" s="11">
        <f t="shared" si="551"/>
        <v>0</v>
      </c>
      <c r="N1069" s="11">
        <f t="shared" si="551"/>
        <v>0</v>
      </c>
      <c r="O1069" s="11">
        <f t="shared" si="551"/>
        <v>0</v>
      </c>
      <c r="P1069" s="11">
        <f t="shared" si="551"/>
        <v>0</v>
      </c>
      <c r="Q1069" s="11">
        <f t="shared" si="551"/>
        <v>0</v>
      </c>
      <c r="R1069" s="11">
        <f t="shared" si="551"/>
        <v>0</v>
      </c>
      <c r="S1069" s="11">
        <f t="shared" si="551"/>
        <v>0</v>
      </c>
      <c r="T1069" s="11">
        <f t="shared" si="547"/>
        <v>1306.902543893354</v>
      </c>
      <c r="U1069" s="40">
        <f t="shared" si="523"/>
        <v>0.33929200658769765</v>
      </c>
      <c r="V1069" s="11">
        <f t="shared" si="550"/>
        <v>33.072023517883387</v>
      </c>
      <c r="W1069" s="11">
        <f t="shared" si="550"/>
        <v>1769546.0444316012</v>
      </c>
      <c r="X1069" s="11">
        <f t="shared" si="550"/>
        <v>32769.371193177802</v>
      </c>
      <c r="Y1069" s="11">
        <f t="shared" si="550"/>
        <v>43285.333333333336</v>
      </c>
      <c r="Z1069" s="11">
        <f t="shared" si="550"/>
        <v>1.3209082676064543</v>
      </c>
      <c r="AA1069" s="11">
        <f t="shared" si="550"/>
        <v>36.796738985948195</v>
      </c>
      <c r="AB1069" s="11">
        <f t="shared" si="550"/>
        <v>832.00000000000011</v>
      </c>
      <c r="AC1069" s="11">
        <f t="shared" si="550"/>
        <v>0</v>
      </c>
      <c r="AD1069" s="11">
        <f t="shared" si="550"/>
        <v>0</v>
      </c>
      <c r="AE1069" s="11">
        <f t="shared" si="550"/>
        <v>0</v>
      </c>
      <c r="AF1069" s="11">
        <f t="shared" si="549"/>
        <v>0</v>
      </c>
      <c r="AG1069" s="11">
        <f t="shared" si="549"/>
        <v>0</v>
      </c>
      <c r="AH1069" s="11">
        <f t="shared" si="549"/>
        <v>0</v>
      </c>
      <c r="AI1069" s="11">
        <f t="shared" si="549"/>
        <v>0</v>
      </c>
      <c r="AJ1069" s="11">
        <f t="shared" si="549"/>
        <v>0</v>
      </c>
      <c r="AK1069" s="11">
        <f t="shared" si="548"/>
        <v>0</v>
      </c>
      <c r="AL1069" s="11">
        <f t="shared" si="548"/>
        <v>0</v>
      </c>
      <c r="AM1069" s="11">
        <f t="shared" si="548"/>
        <v>0</v>
      </c>
      <c r="AN1069" s="11">
        <f t="shared" si="548"/>
        <v>0</v>
      </c>
      <c r="AO1069" s="11">
        <f t="shared" si="548"/>
        <v>0</v>
      </c>
      <c r="AP1069" s="11">
        <f t="shared" si="548"/>
        <v>0</v>
      </c>
      <c r="AQ1069" s="11">
        <f t="shared" si="548"/>
        <v>0</v>
      </c>
      <c r="AR1069" s="11">
        <f t="shared" si="548"/>
        <v>0</v>
      </c>
      <c r="AS1069" s="11">
        <f t="shared" si="548"/>
        <v>0</v>
      </c>
      <c r="AT1069" s="11">
        <f t="shared" si="548"/>
        <v>0</v>
      </c>
      <c r="AU1069" s="11">
        <f t="shared" si="548"/>
        <v>0</v>
      </c>
      <c r="AV1069" s="11">
        <f t="shared" si="548"/>
        <v>3539092.0888632024</v>
      </c>
      <c r="AW1069" s="11">
        <f t="shared" si="548"/>
        <v>0</v>
      </c>
      <c r="AX1069" s="11">
        <f t="shared" si="548"/>
        <v>0</v>
      </c>
      <c r="AY1069" s="11">
        <f t="shared" si="548"/>
        <v>16989.733070613602</v>
      </c>
      <c r="AZ1069" s="11">
        <f t="shared" si="545"/>
        <v>1</v>
      </c>
      <c r="BA1069" s="11">
        <f t="shared" si="545"/>
        <v>1</v>
      </c>
      <c r="BB1069" s="11">
        <f t="shared" si="545"/>
        <v>2</v>
      </c>
      <c r="BC1069" s="11">
        <f t="shared" si="545"/>
        <v>1</v>
      </c>
      <c r="BD1069" s="11">
        <f t="shared" si="545"/>
        <v>1</v>
      </c>
      <c r="BE1069" s="11">
        <f t="shared" si="545"/>
        <v>2</v>
      </c>
      <c r="BF1069" s="15" t="str">
        <f t="shared" si="525"/>
        <v>ČSN 42 5715</v>
      </c>
      <c r="BG1069" s="44">
        <v>10.259184969562822</v>
      </c>
      <c r="BJ1069" s="17">
        <f t="shared" si="526"/>
        <v>108</v>
      </c>
      <c r="BK1069" s="17">
        <f t="shared" si="527"/>
        <v>4</v>
      </c>
      <c r="BX1069" s="18">
        <f t="shared" si="530"/>
        <v>1306.902543893354</v>
      </c>
      <c r="BY1069" s="42">
        <v>0.33929200658769765</v>
      </c>
      <c r="BZ1069" s="43">
        <f t="shared" si="531"/>
        <v>33.072023517883387</v>
      </c>
      <c r="CA1069" s="18">
        <f t="shared" si="532"/>
        <v>1769546.0444316012</v>
      </c>
      <c r="CB1069" s="18">
        <f t="shared" si="533"/>
        <v>32769.371193177802</v>
      </c>
      <c r="CC1069" s="18">
        <f t="shared" si="534"/>
        <v>43285.333333333336</v>
      </c>
      <c r="CD1069" s="25">
        <f t="shared" si="535"/>
        <v>1.3209082676064543</v>
      </c>
      <c r="CE1069" s="26">
        <f t="shared" si="536"/>
        <v>36.796738985948195</v>
      </c>
      <c r="CF1069" s="18">
        <f t="shared" si="537"/>
        <v>832.00000000000011</v>
      </c>
      <c r="CG1069" s="18"/>
      <c r="CZ1069" s="18">
        <f t="shared" si="538"/>
        <v>3539092.0888632024</v>
      </c>
      <c r="DC1069" s="18">
        <f t="shared" si="528"/>
        <v>16989.733070613602</v>
      </c>
      <c r="DD1069" s="17">
        <f t="shared" si="539"/>
        <v>1</v>
      </c>
      <c r="DE1069" s="17">
        <f t="shared" si="540"/>
        <v>1</v>
      </c>
      <c r="DF1069" s="17">
        <f t="shared" si="541"/>
        <v>2</v>
      </c>
      <c r="DG1069" s="17">
        <v>1</v>
      </c>
      <c r="DH1069" s="17">
        <v>1</v>
      </c>
      <c r="DI1069" s="17">
        <v>2</v>
      </c>
      <c r="DJ1069" s="20" t="s">
        <v>981</v>
      </c>
      <c r="DK1069" s="45"/>
      <c r="DL1069" s="46"/>
      <c r="DN1069" s="46"/>
      <c r="DO1069" s="46"/>
      <c r="DP1069" s="46"/>
      <c r="DU1069" s="48"/>
    </row>
    <row r="1070" spans="1:125" x14ac:dyDescent="0.2">
      <c r="A1070" s="15" t="s">
        <v>105</v>
      </c>
      <c r="B1070" s="10" t="s">
        <v>1170</v>
      </c>
      <c r="C1070" s="11">
        <f t="shared" si="522"/>
        <v>11.486094710514143</v>
      </c>
      <c r="D1070" s="11">
        <f t="shared" si="552"/>
        <v>0</v>
      </c>
      <c r="E1070" s="11">
        <f t="shared" si="552"/>
        <v>0</v>
      </c>
      <c r="F1070" s="11">
        <f t="shared" si="552"/>
        <v>108</v>
      </c>
      <c r="G1070" s="11">
        <f t="shared" si="552"/>
        <v>4.5</v>
      </c>
      <c r="H1070" s="11">
        <f t="shared" si="552"/>
        <v>0</v>
      </c>
      <c r="I1070" s="11">
        <f t="shared" si="552"/>
        <v>0</v>
      </c>
      <c r="J1070" s="11">
        <f t="shared" si="552"/>
        <v>0</v>
      </c>
      <c r="K1070" s="11">
        <f t="shared" si="552"/>
        <v>0</v>
      </c>
      <c r="L1070" s="11">
        <f t="shared" si="552"/>
        <v>0</v>
      </c>
      <c r="M1070" s="11">
        <f t="shared" si="551"/>
        <v>0</v>
      </c>
      <c r="N1070" s="11">
        <f t="shared" si="551"/>
        <v>0</v>
      </c>
      <c r="O1070" s="11">
        <f t="shared" si="551"/>
        <v>0</v>
      </c>
      <c r="P1070" s="11">
        <f t="shared" si="551"/>
        <v>0</v>
      </c>
      <c r="Q1070" s="11">
        <f t="shared" si="551"/>
        <v>0</v>
      </c>
      <c r="R1070" s="11">
        <f t="shared" si="551"/>
        <v>0</v>
      </c>
      <c r="S1070" s="11">
        <f t="shared" si="551"/>
        <v>0</v>
      </c>
      <c r="T1070" s="11">
        <f t="shared" si="547"/>
        <v>1463.1967784094461</v>
      </c>
      <c r="U1070" s="40">
        <f t="shared" si="523"/>
        <v>0.33929200658769765</v>
      </c>
      <c r="V1070" s="11">
        <f t="shared" si="550"/>
        <v>29.539370442167453</v>
      </c>
      <c r="W1070" s="11">
        <f t="shared" si="550"/>
        <v>1962969.9280349226</v>
      </c>
      <c r="X1070" s="11">
        <f t="shared" si="550"/>
        <v>36351.294963609675</v>
      </c>
      <c r="Y1070" s="11">
        <f t="shared" si="550"/>
        <v>48235.500000000022</v>
      </c>
      <c r="Z1070" s="11">
        <f t="shared" si="550"/>
        <v>1.3269265936271957</v>
      </c>
      <c r="AA1070" s="11">
        <f t="shared" si="550"/>
        <v>36.627346341224339</v>
      </c>
      <c r="AB1070" s="11">
        <f t="shared" si="550"/>
        <v>931.5</v>
      </c>
      <c r="AC1070" s="11">
        <f t="shared" si="550"/>
        <v>0</v>
      </c>
      <c r="AD1070" s="11">
        <f t="shared" si="550"/>
        <v>0</v>
      </c>
      <c r="AE1070" s="11">
        <f t="shared" si="550"/>
        <v>0</v>
      </c>
      <c r="AF1070" s="11">
        <f t="shared" si="549"/>
        <v>0</v>
      </c>
      <c r="AG1070" s="11">
        <f t="shared" si="549"/>
        <v>0</v>
      </c>
      <c r="AH1070" s="11">
        <f t="shared" si="549"/>
        <v>0</v>
      </c>
      <c r="AI1070" s="11">
        <f t="shared" si="549"/>
        <v>0</v>
      </c>
      <c r="AJ1070" s="11">
        <f t="shared" si="549"/>
        <v>0</v>
      </c>
      <c r="AK1070" s="11">
        <f t="shared" si="548"/>
        <v>0</v>
      </c>
      <c r="AL1070" s="11">
        <f t="shared" si="548"/>
        <v>0</v>
      </c>
      <c r="AM1070" s="11">
        <f t="shared" si="548"/>
        <v>0</v>
      </c>
      <c r="AN1070" s="11">
        <f t="shared" si="548"/>
        <v>0</v>
      </c>
      <c r="AO1070" s="11">
        <f t="shared" si="548"/>
        <v>0</v>
      </c>
      <c r="AP1070" s="11">
        <f t="shared" si="548"/>
        <v>0</v>
      </c>
      <c r="AQ1070" s="11">
        <f t="shared" si="548"/>
        <v>0</v>
      </c>
      <c r="AR1070" s="11">
        <f t="shared" si="548"/>
        <v>0</v>
      </c>
      <c r="AS1070" s="11">
        <f t="shared" si="548"/>
        <v>0</v>
      </c>
      <c r="AT1070" s="11">
        <f t="shared" si="548"/>
        <v>0</v>
      </c>
      <c r="AU1070" s="11">
        <f t="shared" si="548"/>
        <v>0</v>
      </c>
      <c r="AV1070" s="11">
        <f t="shared" si="548"/>
        <v>3925939.8560698451</v>
      </c>
      <c r="AW1070" s="11">
        <f t="shared" si="548"/>
        <v>0</v>
      </c>
      <c r="AX1070" s="11">
        <f t="shared" si="548"/>
        <v>0</v>
      </c>
      <c r="AY1070" s="11">
        <f t="shared" si="548"/>
        <v>16826.762951708632</v>
      </c>
      <c r="AZ1070" s="11">
        <f t="shared" si="545"/>
        <v>1</v>
      </c>
      <c r="BA1070" s="11">
        <f t="shared" si="545"/>
        <v>1</v>
      </c>
      <c r="BB1070" s="11">
        <f t="shared" si="545"/>
        <v>1</v>
      </c>
      <c r="BC1070" s="11">
        <f t="shared" si="545"/>
        <v>1</v>
      </c>
      <c r="BD1070" s="11">
        <f t="shared" si="545"/>
        <v>1</v>
      </c>
      <c r="BE1070" s="11">
        <f t="shared" si="545"/>
        <v>1</v>
      </c>
      <c r="BF1070" s="15" t="str">
        <f t="shared" si="525"/>
        <v>ČSN 42 5715</v>
      </c>
      <c r="BG1070" s="44">
        <v>11.486094710514143</v>
      </c>
      <c r="BJ1070" s="17">
        <f t="shared" si="526"/>
        <v>108</v>
      </c>
      <c r="BK1070" s="17">
        <f t="shared" si="527"/>
        <v>4.5</v>
      </c>
      <c r="BX1070" s="18">
        <f t="shared" si="530"/>
        <v>1463.1967784094461</v>
      </c>
      <c r="BY1070" s="42">
        <v>0.33929200658769765</v>
      </c>
      <c r="BZ1070" s="43">
        <f t="shared" si="531"/>
        <v>29.539370442167453</v>
      </c>
      <c r="CA1070" s="18">
        <f t="shared" si="532"/>
        <v>1962969.9280349226</v>
      </c>
      <c r="CB1070" s="18">
        <f t="shared" si="533"/>
        <v>36351.294963609675</v>
      </c>
      <c r="CC1070" s="18">
        <f t="shared" si="534"/>
        <v>48235.500000000022</v>
      </c>
      <c r="CD1070" s="25">
        <f t="shared" si="535"/>
        <v>1.3269265936271957</v>
      </c>
      <c r="CE1070" s="26">
        <f t="shared" si="536"/>
        <v>36.627346341224339</v>
      </c>
      <c r="CF1070" s="18">
        <f t="shared" si="537"/>
        <v>931.5</v>
      </c>
      <c r="CG1070" s="18"/>
      <c r="CZ1070" s="18">
        <f t="shared" si="538"/>
        <v>3925939.8560698451</v>
      </c>
      <c r="DC1070" s="18">
        <f t="shared" si="528"/>
        <v>16826.762951708632</v>
      </c>
      <c r="DD1070" s="17">
        <f t="shared" si="539"/>
        <v>1</v>
      </c>
      <c r="DE1070" s="17">
        <f t="shared" si="540"/>
        <v>1</v>
      </c>
      <c r="DF1070" s="17">
        <f t="shared" si="541"/>
        <v>1</v>
      </c>
      <c r="DG1070" s="17">
        <v>1</v>
      </c>
      <c r="DH1070" s="17">
        <v>1</v>
      </c>
      <c r="DI1070" s="17">
        <v>1</v>
      </c>
      <c r="DJ1070" s="20" t="s">
        <v>981</v>
      </c>
      <c r="DK1070" s="45"/>
      <c r="DL1070" s="46"/>
      <c r="DN1070" s="46"/>
      <c r="DO1070" s="46"/>
      <c r="DP1070" s="46"/>
      <c r="DU1070" s="48"/>
    </row>
    <row r="1071" spans="1:125" x14ac:dyDescent="0.2">
      <c r="A1071" s="15" t="s">
        <v>105</v>
      </c>
      <c r="B1071" s="10" t="s">
        <v>1171</v>
      </c>
      <c r="C1071" s="11">
        <f t="shared" si="522"/>
        <v>12.700673700300136</v>
      </c>
      <c r="D1071" s="11">
        <f t="shared" si="552"/>
        <v>0</v>
      </c>
      <c r="E1071" s="11">
        <f t="shared" si="552"/>
        <v>0</v>
      </c>
      <c r="F1071" s="11">
        <f t="shared" si="552"/>
        <v>108</v>
      </c>
      <c r="G1071" s="11">
        <f t="shared" si="552"/>
        <v>5</v>
      </c>
      <c r="H1071" s="11">
        <f t="shared" si="552"/>
        <v>0</v>
      </c>
      <c r="I1071" s="11">
        <f t="shared" si="552"/>
        <v>0</v>
      </c>
      <c r="J1071" s="11">
        <f t="shared" si="552"/>
        <v>0</v>
      </c>
      <c r="K1071" s="11">
        <f t="shared" si="552"/>
        <v>0</v>
      </c>
      <c r="L1071" s="11">
        <f t="shared" si="552"/>
        <v>0</v>
      </c>
      <c r="M1071" s="11">
        <f t="shared" si="551"/>
        <v>0</v>
      </c>
      <c r="N1071" s="11">
        <f t="shared" si="551"/>
        <v>0</v>
      </c>
      <c r="O1071" s="11">
        <f t="shared" si="551"/>
        <v>0</v>
      </c>
      <c r="P1071" s="11">
        <f t="shared" si="551"/>
        <v>0</v>
      </c>
      <c r="Q1071" s="11">
        <f t="shared" si="551"/>
        <v>0</v>
      </c>
      <c r="R1071" s="11">
        <f t="shared" si="551"/>
        <v>0</v>
      </c>
      <c r="S1071" s="11">
        <f t="shared" si="551"/>
        <v>0</v>
      </c>
      <c r="T1071" s="11">
        <f t="shared" si="547"/>
        <v>1617.9202165987435</v>
      </c>
      <c r="U1071" s="40">
        <f t="shared" si="523"/>
        <v>0.33929200658769765</v>
      </c>
      <c r="V1071" s="11">
        <f t="shared" si="550"/>
        <v>26.714488899882504</v>
      </c>
      <c r="W1071" s="11">
        <f t="shared" si="550"/>
        <v>2150620.4479138795</v>
      </c>
      <c r="X1071" s="11">
        <f t="shared" si="550"/>
        <v>39826.304590997766</v>
      </c>
      <c r="Y1071" s="11">
        <f t="shared" si="550"/>
        <v>53086.66666666665</v>
      </c>
      <c r="Z1071" s="11">
        <f t="shared" si="550"/>
        <v>1.3329548702006919</v>
      </c>
      <c r="AA1071" s="11">
        <f t="shared" ref="AA1071:AP1093" si="553">IF($A1071="x",CE1071,"")</f>
        <v>36.458880948268281</v>
      </c>
      <c r="AB1071" s="11">
        <f t="shared" si="553"/>
        <v>1030</v>
      </c>
      <c r="AC1071" s="11">
        <f t="shared" si="553"/>
        <v>0</v>
      </c>
      <c r="AD1071" s="11">
        <f t="shared" si="553"/>
        <v>0</v>
      </c>
      <c r="AE1071" s="11">
        <f t="shared" si="553"/>
        <v>0</v>
      </c>
      <c r="AF1071" s="11">
        <f t="shared" si="549"/>
        <v>0</v>
      </c>
      <c r="AG1071" s="11">
        <f t="shared" si="549"/>
        <v>0</v>
      </c>
      <c r="AH1071" s="11">
        <f t="shared" si="549"/>
        <v>0</v>
      </c>
      <c r="AI1071" s="11">
        <f t="shared" si="549"/>
        <v>0</v>
      </c>
      <c r="AJ1071" s="11">
        <f t="shared" si="549"/>
        <v>0</v>
      </c>
      <c r="AK1071" s="11">
        <f t="shared" si="548"/>
        <v>0</v>
      </c>
      <c r="AL1071" s="11">
        <f t="shared" si="548"/>
        <v>0</v>
      </c>
      <c r="AM1071" s="11">
        <f t="shared" si="548"/>
        <v>0</v>
      </c>
      <c r="AN1071" s="11">
        <f t="shared" si="548"/>
        <v>0</v>
      </c>
      <c r="AO1071" s="11">
        <f t="shared" si="548"/>
        <v>0</v>
      </c>
      <c r="AP1071" s="11">
        <f t="shared" si="548"/>
        <v>0</v>
      </c>
      <c r="AQ1071" s="11">
        <f t="shared" si="548"/>
        <v>0</v>
      </c>
      <c r="AR1071" s="11">
        <f t="shared" si="548"/>
        <v>0</v>
      </c>
      <c r="AS1071" s="11">
        <f t="shared" si="548"/>
        <v>0</v>
      </c>
      <c r="AT1071" s="11">
        <f t="shared" si="548"/>
        <v>0</v>
      </c>
      <c r="AU1071" s="11">
        <f t="shared" si="548"/>
        <v>0</v>
      </c>
      <c r="AV1071" s="11">
        <f t="shared" si="548"/>
        <v>4301240.8958277591</v>
      </c>
      <c r="AW1071" s="11">
        <f t="shared" si="548"/>
        <v>0</v>
      </c>
      <c r="AX1071" s="11">
        <f t="shared" si="548"/>
        <v>0</v>
      </c>
      <c r="AY1071" s="11">
        <f t="shared" si="548"/>
        <v>16664.578230967058</v>
      </c>
      <c r="AZ1071" s="11">
        <f t="shared" si="545"/>
        <v>1</v>
      </c>
      <c r="BA1071" s="11">
        <f t="shared" si="545"/>
        <v>1</v>
      </c>
      <c r="BB1071" s="11">
        <f t="shared" si="545"/>
        <v>1</v>
      </c>
      <c r="BC1071" s="11">
        <f t="shared" si="545"/>
        <v>1</v>
      </c>
      <c r="BD1071" s="11">
        <f t="shared" si="545"/>
        <v>1</v>
      </c>
      <c r="BE1071" s="11">
        <f t="shared" si="545"/>
        <v>1</v>
      </c>
      <c r="BF1071" s="15" t="str">
        <f t="shared" si="525"/>
        <v>ČSN 42 5715</v>
      </c>
      <c r="BG1071" s="44">
        <v>12.700673700300136</v>
      </c>
      <c r="BJ1071" s="17">
        <f t="shared" si="526"/>
        <v>108</v>
      </c>
      <c r="BK1071" s="17">
        <f t="shared" si="527"/>
        <v>5</v>
      </c>
      <c r="BX1071" s="18">
        <f t="shared" si="530"/>
        <v>1617.9202165987435</v>
      </c>
      <c r="BY1071" s="42">
        <v>0.33929200658769765</v>
      </c>
      <c r="BZ1071" s="43">
        <f t="shared" si="531"/>
        <v>26.714488899882504</v>
      </c>
      <c r="CA1071" s="18">
        <f t="shared" si="532"/>
        <v>2150620.4479138795</v>
      </c>
      <c r="CB1071" s="18">
        <f t="shared" si="533"/>
        <v>39826.304590997766</v>
      </c>
      <c r="CC1071" s="18">
        <f t="shared" si="534"/>
        <v>53086.66666666665</v>
      </c>
      <c r="CD1071" s="25">
        <f t="shared" si="535"/>
        <v>1.3329548702006919</v>
      </c>
      <c r="CE1071" s="26">
        <f t="shared" si="536"/>
        <v>36.458880948268281</v>
      </c>
      <c r="CF1071" s="18">
        <f t="shared" si="537"/>
        <v>1030</v>
      </c>
      <c r="CG1071" s="18"/>
      <c r="CZ1071" s="18">
        <f t="shared" si="538"/>
        <v>4301240.8958277591</v>
      </c>
      <c r="DC1071" s="18">
        <f t="shared" si="528"/>
        <v>16664.578230967058</v>
      </c>
      <c r="DD1071" s="17">
        <f t="shared" si="539"/>
        <v>1</v>
      </c>
      <c r="DE1071" s="17">
        <f t="shared" si="540"/>
        <v>1</v>
      </c>
      <c r="DF1071" s="17">
        <f t="shared" si="541"/>
        <v>1</v>
      </c>
      <c r="DG1071" s="17">
        <v>1</v>
      </c>
      <c r="DH1071" s="17">
        <v>1</v>
      </c>
      <c r="DI1071" s="17">
        <v>1</v>
      </c>
      <c r="DJ1071" s="20" t="s">
        <v>981</v>
      </c>
      <c r="DK1071" s="45"/>
      <c r="DL1071" s="46"/>
      <c r="DN1071" s="46"/>
      <c r="DO1071" s="46"/>
      <c r="DP1071" s="46"/>
      <c r="DU1071" s="48"/>
    </row>
    <row r="1072" spans="1:125" x14ac:dyDescent="0.2">
      <c r="A1072" s="15" t="s">
        <v>105</v>
      </c>
      <c r="B1072" s="10" t="s">
        <v>1172</v>
      </c>
      <c r="C1072" s="11">
        <f t="shared" si="522"/>
        <v>13.902921938920775</v>
      </c>
      <c r="D1072" s="11">
        <f t="shared" si="552"/>
        <v>0</v>
      </c>
      <c r="E1072" s="11">
        <f t="shared" si="552"/>
        <v>0</v>
      </c>
      <c r="F1072" s="11">
        <f t="shared" si="552"/>
        <v>108</v>
      </c>
      <c r="G1072" s="11">
        <f t="shared" si="552"/>
        <v>5.5</v>
      </c>
      <c r="H1072" s="11">
        <f t="shared" si="552"/>
        <v>0</v>
      </c>
      <c r="I1072" s="11">
        <f t="shared" si="552"/>
        <v>0</v>
      </c>
      <c r="J1072" s="11">
        <f t="shared" si="552"/>
        <v>0</v>
      </c>
      <c r="K1072" s="11">
        <f t="shared" si="552"/>
        <v>0</v>
      </c>
      <c r="L1072" s="11">
        <f t="shared" si="552"/>
        <v>0</v>
      </c>
      <c r="M1072" s="11">
        <f t="shared" si="551"/>
        <v>0</v>
      </c>
      <c r="N1072" s="11">
        <f t="shared" si="551"/>
        <v>0</v>
      </c>
      <c r="O1072" s="11">
        <f t="shared" si="551"/>
        <v>0</v>
      </c>
      <c r="P1072" s="11">
        <f t="shared" si="551"/>
        <v>0</v>
      </c>
      <c r="Q1072" s="11">
        <f t="shared" si="551"/>
        <v>0</v>
      </c>
      <c r="R1072" s="11">
        <f t="shared" si="551"/>
        <v>0</v>
      </c>
      <c r="S1072" s="11">
        <f t="shared" si="551"/>
        <v>0</v>
      </c>
      <c r="T1072" s="11">
        <f t="shared" si="547"/>
        <v>1771.0728584612459</v>
      </c>
      <c r="U1072" s="40">
        <f t="shared" si="523"/>
        <v>0.33929200658769765</v>
      </c>
      <c r="V1072" s="11">
        <f t="shared" ref="V1072:AK1103" si="554">IF($A1072="x",BZ1072,"")</f>
        <v>24.404366799892664</v>
      </c>
      <c r="W1072" s="11">
        <f t="shared" si="554"/>
        <v>2332613.6466471148</v>
      </c>
      <c r="X1072" s="11">
        <f t="shared" si="554"/>
        <v>43196.54901198361</v>
      </c>
      <c r="Y1072" s="11">
        <f t="shared" si="554"/>
        <v>57839.83333333335</v>
      </c>
      <c r="Z1072" s="11">
        <f t="shared" si="554"/>
        <v>1.3389919948764284</v>
      </c>
      <c r="AA1072" s="11">
        <f t="shared" si="553"/>
        <v>36.291355720060942</v>
      </c>
      <c r="AB1072" s="11">
        <f t="shared" si="553"/>
        <v>1127.5</v>
      </c>
      <c r="AC1072" s="11">
        <f t="shared" si="553"/>
        <v>0</v>
      </c>
      <c r="AD1072" s="11">
        <f t="shared" si="553"/>
        <v>0</v>
      </c>
      <c r="AE1072" s="11">
        <f t="shared" si="553"/>
        <v>0</v>
      </c>
      <c r="AF1072" s="11">
        <f t="shared" si="549"/>
        <v>0</v>
      </c>
      <c r="AG1072" s="11">
        <f t="shared" si="549"/>
        <v>0</v>
      </c>
      <c r="AH1072" s="11">
        <f t="shared" si="549"/>
        <v>0</v>
      </c>
      <c r="AI1072" s="11">
        <f t="shared" si="549"/>
        <v>0</v>
      </c>
      <c r="AJ1072" s="11">
        <f t="shared" si="549"/>
        <v>0</v>
      </c>
      <c r="AK1072" s="11">
        <f t="shared" si="548"/>
        <v>0</v>
      </c>
      <c r="AL1072" s="11">
        <f t="shared" si="548"/>
        <v>0</v>
      </c>
      <c r="AM1072" s="11">
        <f t="shared" si="548"/>
        <v>0</v>
      </c>
      <c r="AN1072" s="11">
        <f t="shared" si="548"/>
        <v>0</v>
      </c>
      <c r="AO1072" s="11">
        <f t="shared" si="548"/>
        <v>0</v>
      </c>
      <c r="AP1072" s="11">
        <f t="shared" si="548"/>
        <v>0</v>
      </c>
      <c r="AQ1072" s="11">
        <f t="shared" si="548"/>
        <v>0</v>
      </c>
      <c r="AR1072" s="11">
        <f t="shared" si="548"/>
        <v>0</v>
      </c>
      <c r="AS1072" s="11">
        <f t="shared" si="548"/>
        <v>0</v>
      </c>
      <c r="AT1072" s="11">
        <f t="shared" si="548"/>
        <v>0</v>
      </c>
      <c r="AU1072" s="11">
        <f t="shared" si="548"/>
        <v>0</v>
      </c>
      <c r="AV1072" s="11">
        <f t="shared" si="548"/>
        <v>4665227.2932942295</v>
      </c>
      <c r="AW1072" s="11">
        <f t="shared" si="548"/>
        <v>0</v>
      </c>
      <c r="AX1072" s="11">
        <f t="shared" si="548"/>
        <v>0</v>
      </c>
      <c r="AY1072" s="11">
        <f t="shared" si="548"/>
        <v>16503.178908388883</v>
      </c>
      <c r="AZ1072" s="11">
        <f t="shared" si="545"/>
        <v>1</v>
      </c>
      <c r="BA1072" s="11">
        <f t="shared" si="545"/>
        <v>1</v>
      </c>
      <c r="BB1072" s="11">
        <f t="shared" si="545"/>
        <v>1</v>
      </c>
      <c r="BC1072" s="11">
        <f t="shared" si="545"/>
        <v>1</v>
      </c>
      <c r="BD1072" s="11">
        <f t="shared" si="545"/>
        <v>1</v>
      </c>
      <c r="BE1072" s="11">
        <f t="shared" si="545"/>
        <v>1</v>
      </c>
      <c r="BF1072" s="15" t="str">
        <f t="shared" si="525"/>
        <v>ČSN 42 5715</v>
      </c>
      <c r="BG1072" s="44">
        <v>13.902921938920775</v>
      </c>
      <c r="BJ1072" s="17">
        <f t="shared" si="526"/>
        <v>108</v>
      </c>
      <c r="BK1072" s="17">
        <f t="shared" si="527"/>
        <v>5.5</v>
      </c>
      <c r="BX1072" s="18">
        <f t="shared" si="530"/>
        <v>1771.0728584612459</v>
      </c>
      <c r="BY1072" s="42">
        <v>0.33929200658769765</v>
      </c>
      <c r="BZ1072" s="43">
        <f t="shared" si="531"/>
        <v>24.404366799892664</v>
      </c>
      <c r="CA1072" s="18">
        <f t="shared" si="532"/>
        <v>2332613.6466471148</v>
      </c>
      <c r="CB1072" s="18">
        <f t="shared" si="533"/>
        <v>43196.54901198361</v>
      </c>
      <c r="CC1072" s="18">
        <f t="shared" si="534"/>
        <v>57839.83333333335</v>
      </c>
      <c r="CD1072" s="25">
        <f t="shared" si="535"/>
        <v>1.3389919948764284</v>
      </c>
      <c r="CE1072" s="26">
        <f t="shared" si="536"/>
        <v>36.291355720060942</v>
      </c>
      <c r="CF1072" s="18">
        <f t="shared" si="537"/>
        <v>1127.5</v>
      </c>
      <c r="CG1072" s="18"/>
      <c r="CZ1072" s="18">
        <f t="shared" si="538"/>
        <v>4665227.2932942295</v>
      </c>
      <c r="DC1072" s="18">
        <f t="shared" si="528"/>
        <v>16503.178908388883</v>
      </c>
      <c r="DD1072" s="17">
        <f t="shared" si="539"/>
        <v>1</v>
      </c>
      <c r="DE1072" s="17">
        <f t="shared" si="540"/>
        <v>1</v>
      </c>
      <c r="DF1072" s="17">
        <f t="shared" si="541"/>
        <v>1</v>
      </c>
      <c r="DG1072" s="17">
        <v>1</v>
      </c>
      <c r="DH1072" s="17">
        <v>1</v>
      </c>
      <c r="DI1072" s="17">
        <v>1</v>
      </c>
      <c r="DJ1072" s="20" t="s">
        <v>981</v>
      </c>
      <c r="DK1072" s="45"/>
      <c r="DL1072" s="46"/>
      <c r="DN1072" s="46"/>
      <c r="DO1072" s="46"/>
      <c r="DP1072" s="46"/>
      <c r="DU1072" s="48"/>
    </row>
    <row r="1073" spans="1:125" x14ac:dyDescent="0.2">
      <c r="A1073" s="15" t="s">
        <v>105</v>
      </c>
      <c r="B1073" s="10" t="s">
        <v>1173</v>
      </c>
      <c r="C1073" s="11">
        <f t="shared" ref="C1073:C1136" si="555">IF(A1073="x",BG1073*$C$4,0)</f>
        <v>15.092839426376081</v>
      </c>
      <c r="D1073" s="11">
        <f t="shared" si="552"/>
        <v>0</v>
      </c>
      <c r="E1073" s="11">
        <f t="shared" si="552"/>
        <v>0</v>
      </c>
      <c r="F1073" s="11">
        <f t="shared" si="552"/>
        <v>108</v>
      </c>
      <c r="G1073" s="11">
        <f t="shared" si="552"/>
        <v>6</v>
      </c>
      <c r="H1073" s="11">
        <f t="shared" si="552"/>
        <v>0</v>
      </c>
      <c r="I1073" s="11">
        <f t="shared" si="552"/>
        <v>0</v>
      </c>
      <c r="J1073" s="11">
        <f t="shared" si="552"/>
        <v>0</v>
      </c>
      <c r="K1073" s="11">
        <f t="shared" si="552"/>
        <v>0</v>
      </c>
      <c r="L1073" s="11">
        <f t="shared" si="552"/>
        <v>0</v>
      </c>
      <c r="M1073" s="11">
        <f t="shared" si="551"/>
        <v>0</v>
      </c>
      <c r="N1073" s="11">
        <f t="shared" si="551"/>
        <v>0</v>
      </c>
      <c r="O1073" s="11">
        <f t="shared" si="551"/>
        <v>0</v>
      </c>
      <c r="P1073" s="11">
        <f t="shared" si="551"/>
        <v>0</v>
      </c>
      <c r="Q1073" s="11">
        <f t="shared" si="551"/>
        <v>0</v>
      </c>
      <c r="R1073" s="11">
        <f t="shared" si="551"/>
        <v>0</v>
      </c>
      <c r="S1073" s="11">
        <f t="shared" si="551"/>
        <v>0</v>
      </c>
      <c r="T1073" s="11">
        <f t="shared" si="547"/>
        <v>1922.6547039969535</v>
      </c>
      <c r="U1073" s="40">
        <f t="shared" ref="U1073:U1136" si="556">IF(A1073="x",BY1073*$U$4,0)</f>
        <v>0.33929200658769765</v>
      </c>
      <c r="V1073" s="11">
        <f t="shared" si="554"/>
        <v>22.480329711502435</v>
      </c>
      <c r="W1073" s="11">
        <f t="shared" si="554"/>
        <v>2509064.3887160243</v>
      </c>
      <c r="X1073" s="11">
        <f t="shared" si="554"/>
        <v>46464.155346593041</v>
      </c>
      <c r="Y1073" s="11">
        <f t="shared" si="554"/>
        <v>62496.000000000007</v>
      </c>
      <c r="Z1073" s="11">
        <f t="shared" si="554"/>
        <v>1.3450368253510605</v>
      </c>
      <c r="AA1073" s="11">
        <f t="shared" si="553"/>
        <v>36.124783736376884</v>
      </c>
      <c r="AB1073" s="11">
        <f t="shared" si="553"/>
        <v>1224</v>
      </c>
      <c r="AC1073" s="11">
        <f t="shared" si="553"/>
        <v>0</v>
      </c>
      <c r="AD1073" s="11">
        <f t="shared" si="553"/>
        <v>0</v>
      </c>
      <c r="AE1073" s="11">
        <f t="shared" si="553"/>
        <v>0</v>
      </c>
      <c r="AF1073" s="11">
        <f t="shared" si="549"/>
        <v>0</v>
      </c>
      <c r="AG1073" s="11">
        <f t="shared" si="549"/>
        <v>0</v>
      </c>
      <c r="AH1073" s="11">
        <f t="shared" si="549"/>
        <v>0</v>
      </c>
      <c r="AI1073" s="11">
        <f t="shared" si="549"/>
        <v>0</v>
      </c>
      <c r="AJ1073" s="11">
        <f t="shared" si="549"/>
        <v>0</v>
      </c>
      <c r="AK1073" s="11">
        <f t="shared" si="548"/>
        <v>0</v>
      </c>
      <c r="AL1073" s="11">
        <f t="shared" si="548"/>
        <v>0</v>
      </c>
      <c r="AM1073" s="11">
        <f t="shared" si="548"/>
        <v>0</v>
      </c>
      <c r="AN1073" s="11">
        <f t="shared" si="548"/>
        <v>0</v>
      </c>
      <c r="AO1073" s="11">
        <f t="shared" si="548"/>
        <v>0</v>
      </c>
      <c r="AP1073" s="11">
        <f t="shared" si="548"/>
        <v>0</v>
      </c>
      <c r="AQ1073" s="11">
        <f t="shared" si="548"/>
        <v>0</v>
      </c>
      <c r="AR1073" s="11">
        <f t="shared" si="548"/>
        <v>0</v>
      </c>
      <c r="AS1073" s="11">
        <f t="shared" si="548"/>
        <v>0</v>
      </c>
      <c r="AT1073" s="11">
        <f t="shared" si="548"/>
        <v>0</v>
      </c>
      <c r="AU1073" s="11">
        <f t="shared" si="548"/>
        <v>0</v>
      </c>
      <c r="AV1073" s="11">
        <f t="shared" si="548"/>
        <v>5018128.7774320487</v>
      </c>
      <c r="AW1073" s="11">
        <f t="shared" ref="AW1073:BB1117" si="557">IF($A1073="x",DA1073,"")</f>
        <v>0</v>
      </c>
      <c r="AX1073" s="11">
        <f t="shared" si="557"/>
        <v>0</v>
      </c>
      <c r="AY1073" s="11">
        <f t="shared" si="557"/>
        <v>16342.564983974104</v>
      </c>
      <c r="AZ1073" s="11">
        <f t="shared" si="545"/>
        <v>1</v>
      </c>
      <c r="BA1073" s="11">
        <f t="shared" si="545"/>
        <v>1</v>
      </c>
      <c r="BB1073" s="11">
        <f t="shared" si="545"/>
        <v>1</v>
      </c>
      <c r="BC1073" s="11">
        <f t="shared" si="545"/>
        <v>1</v>
      </c>
      <c r="BD1073" s="11">
        <f t="shared" si="545"/>
        <v>1</v>
      </c>
      <c r="BE1073" s="11">
        <f t="shared" si="545"/>
        <v>1</v>
      </c>
      <c r="BF1073" s="15" t="str">
        <f t="shared" ref="BF1073:BF1136" si="558">IF(A1073="x",DJ1073,0)</f>
        <v>ČSN 42 5715</v>
      </c>
      <c r="BG1073" s="44">
        <v>15.092839426376081</v>
      </c>
      <c r="BJ1073" s="17">
        <f t="shared" ref="BJ1073:BJ1136" si="559">VALUE(MID(B1073,FIND(" ",B1073)+1,LEN(B1073)-LEN(BK1073)-FIND(" ",B1073)-1))</f>
        <v>108</v>
      </c>
      <c r="BK1073" s="17">
        <f t="shared" ref="BK1073:BK1136" si="560">VALUE(MID(B1073,FIND("x",B1073)+1,LEN(B1073)-FIND("x",B1073)))</f>
        <v>6</v>
      </c>
      <c r="BX1073" s="18">
        <f t="shared" si="530"/>
        <v>1922.6547039969535</v>
      </c>
      <c r="BY1073" s="42">
        <v>0.33929200658769765</v>
      </c>
      <c r="BZ1073" s="43">
        <f t="shared" si="531"/>
        <v>22.480329711502435</v>
      </c>
      <c r="CA1073" s="18">
        <f t="shared" si="532"/>
        <v>2509064.3887160243</v>
      </c>
      <c r="CB1073" s="18">
        <f t="shared" si="533"/>
        <v>46464.155346593041</v>
      </c>
      <c r="CC1073" s="18">
        <f t="shared" si="534"/>
        <v>62496.000000000007</v>
      </c>
      <c r="CD1073" s="25">
        <f t="shared" si="535"/>
        <v>1.3450368253510605</v>
      </c>
      <c r="CE1073" s="26">
        <f t="shared" si="536"/>
        <v>36.124783736376884</v>
      </c>
      <c r="CF1073" s="18">
        <f t="shared" si="537"/>
        <v>1224</v>
      </c>
      <c r="CG1073" s="18"/>
      <c r="CZ1073" s="18">
        <f t="shared" si="538"/>
        <v>5018128.7774320487</v>
      </c>
      <c r="DC1073" s="18">
        <f t="shared" ref="DC1073:DC1136" si="561">2*PI()*(BJ1073-BK1073)^2/4</f>
        <v>16342.564983974104</v>
      </c>
      <c r="DD1073" s="17">
        <f t="shared" si="539"/>
        <v>1</v>
      </c>
      <c r="DE1073" s="17">
        <f t="shared" si="540"/>
        <v>1</v>
      </c>
      <c r="DF1073" s="17">
        <f t="shared" si="541"/>
        <v>1</v>
      </c>
      <c r="DG1073" s="17">
        <v>1</v>
      </c>
      <c r="DH1073" s="17">
        <v>1</v>
      </c>
      <c r="DI1073" s="17">
        <v>1</v>
      </c>
      <c r="DJ1073" s="20" t="s">
        <v>981</v>
      </c>
      <c r="DK1073" s="45"/>
      <c r="DL1073" s="46"/>
      <c r="DN1073" s="46"/>
      <c r="DO1073" s="46"/>
      <c r="DP1073" s="46"/>
      <c r="DU1073" s="48"/>
    </row>
    <row r="1074" spans="1:125" x14ac:dyDescent="0.2">
      <c r="A1074" s="15" t="s">
        <v>105</v>
      </c>
      <c r="B1074" s="10" t="s">
        <v>1174</v>
      </c>
      <c r="C1074" s="11">
        <f t="shared" si="555"/>
        <v>17.435682147790661</v>
      </c>
      <c r="D1074" s="11">
        <f t="shared" si="552"/>
        <v>0</v>
      </c>
      <c r="E1074" s="11">
        <f t="shared" si="552"/>
        <v>0</v>
      </c>
      <c r="F1074" s="11">
        <f t="shared" si="552"/>
        <v>108</v>
      </c>
      <c r="G1074" s="11">
        <f t="shared" si="552"/>
        <v>7</v>
      </c>
      <c r="H1074" s="11">
        <f t="shared" si="552"/>
        <v>0</v>
      </c>
      <c r="I1074" s="11">
        <f t="shared" si="552"/>
        <v>0</v>
      </c>
      <c r="J1074" s="11">
        <f t="shared" si="552"/>
        <v>0</v>
      </c>
      <c r="K1074" s="11">
        <f t="shared" si="552"/>
        <v>0</v>
      </c>
      <c r="L1074" s="11">
        <f t="shared" si="552"/>
        <v>0</v>
      </c>
      <c r="M1074" s="11">
        <f t="shared" si="551"/>
        <v>0</v>
      </c>
      <c r="N1074" s="11">
        <f t="shared" si="551"/>
        <v>0</v>
      </c>
      <c r="O1074" s="11">
        <f t="shared" si="551"/>
        <v>0</v>
      </c>
      <c r="P1074" s="11">
        <f t="shared" si="551"/>
        <v>0</v>
      </c>
      <c r="Q1074" s="11">
        <f t="shared" si="551"/>
        <v>0</v>
      </c>
      <c r="R1074" s="11">
        <f t="shared" si="551"/>
        <v>0</v>
      </c>
      <c r="S1074" s="11">
        <f t="shared" si="551"/>
        <v>0</v>
      </c>
      <c r="T1074" s="11">
        <f t="shared" si="547"/>
        <v>2221.1060060879836</v>
      </c>
      <c r="U1074" s="40">
        <f t="shared" si="556"/>
        <v>0.33929200658769765</v>
      </c>
      <c r="V1074" s="11">
        <f t="shared" si="554"/>
        <v>19.459634771484431</v>
      </c>
      <c r="W1074" s="11">
        <f t="shared" si="554"/>
        <v>2845792.0703002294</v>
      </c>
      <c r="X1074" s="11">
        <f t="shared" si="554"/>
        <v>52699.853153707954</v>
      </c>
      <c r="Y1074" s="11">
        <f t="shared" si="554"/>
        <v>71521.333333333328</v>
      </c>
      <c r="Z1074" s="11">
        <f t="shared" si="554"/>
        <v>1.3571448315943002</v>
      </c>
      <c r="AA1074" s="11">
        <f t="shared" si="553"/>
        <v>35.794552658190888</v>
      </c>
      <c r="AB1074" s="11">
        <f t="shared" si="553"/>
        <v>1414</v>
      </c>
      <c r="AC1074" s="11">
        <f t="shared" si="553"/>
        <v>0</v>
      </c>
      <c r="AD1074" s="11">
        <f t="shared" si="553"/>
        <v>0</v>
      </c>
      <c r="AE1074" s="11">
        <f t="shared" si="553"/>
        <v>0</v>
      </c>
      <c r="AF1074" s="11">
        <f t="shared" si="549"/>
        <v>0</v>
      </c>
      <c r="AG1074" s="11">
        <f t="shared" si="549"/>
        <v>0</v>
      </c>
      <c r="AH1074" s="11">
        <f t="shared" si="549"/>
        <v>0</v>
      </c>
      <c r="AI1074" s="11">
        <f t="shared" si="549"/>
        <v>0</v>
      </c>
      <c r="AJ1074" s="11">
        <f t="shared" si="549"/>
        <v>0</v>
      </c>
      <c r="AK1074" s="11">
        <f t="shared" si="549"/>
        <v>0</v>
      </c>
      <c r="AL1074" s="11">
        <f t="shared" si="549"/>
        <v>0</v>
      </c>
      <c r="AM1074" s="11">
        <f t="shared" si="549"/>
        <v>0</v>
      </c>
      <c r="AN1074" s="11">
        <f t="shared" si="549"/>
        <v>0</v>
      </c>
      <c r="AO1074" s="11">
        <f t="shared" si="549"/>
        <v>0</v>
      </c>
      <c r="AP1074" s="11">
        <f t="shared" si="549"/>
        <v>0</v>
      </c>
      <c r="AQ1074" s="11">
        <f t="shared" si="549"/>
        <v>0</v>
      </c>
      <c r="AR1074" s="11">
        <f t="shared" si="549"/>
        <v>0</v>
      </c>
      <c r="AS1074" s="11">
        <f t="shared" si="549"/>
        <v>0</v>
      </c>
      <c r="AT1074" s="11">
        <f t="shared" si="549"/>
        <v>0</v>
      </c>
      <c r="AU1074" s="11">
        <f t="shared" si="549"/>
        <v>0</v>
      </c>
      <c r="AV1074" s="11">
        <f t="shared" ref="AV1074:BB1137" si="562">IF($A1074="x",CZ1074,"")</f>
        <v>5691584.1406004587</v>
      </c>
      <c r="AW1074" s="11">
        <f t="shared" si="557"/>
        <v>0</v>
      </c>
      <c r="AX1074" s="11">
        <f t="shared" si="557"/>
        <v>0</v>
      </c>
      <c r="AY1074" s="11">
        <f t="shared" si="557"/>
        <v>16023.69332963474</v>
      </c>
      <c r="AZ1074" s="11">
        <f t="shared" si="545"/>
        <v>1</v>
      </c>
      <c r="BA1074" s="11">
        <f t="shared" si="545"/>
        <v>1</v>
      </c>
      <c r="BB1074" s="11">
        <f t="shared" si="545"/>
        <v>1</v>
      </c>
      <c r="BC1074" s="11">
        <f t="shared" si="545"/>
        <v>1</v>
      </c>
      <c r="BD1074" s="11">
        <f t="shared" si="545"/>
        <v>1</v>
      </c>
      <c r="BE1074" s="11">
        <f t="shared" si="545"/>
        <v>1</v>
      </c>
      <c r="BF1074" s="15" t="str">
        <f t="shared" si="558"/>
        <v>ČSN 42 5715</v>
      </c>
      <c r="BG1074" s="44">
        <v>17.435682147790661</v>
      </c>
      <c r="BJ1074" s="17">
        <f t="shared" si="559"/>
        <v>108</v>
      </c>
      <c r="BK1074" s="17">
        <f t="shared" si="560"/>
        <v>7</v>
      </c>
      <c r="BX1074" s="18">
        <f t="shared" ref="BX1074:BX1137" si="563">PI()/4*(BJ1074^2-(BJ1074-2*BK1074)^2)</f>
        <v>2221.1060060879836</v>
      </c>
      <c r="BY1074" s="42">
        <v>0.33929200658769765</v>
      </c>
      <c r="BZ1074" s="43">
        <f t="shared" ref="BZ1074:BZ1137" si="564">BY1074/(BX1074*0.00000785)</f>
        <v>19.459634771484431</v>
      </c>
      <c r="CA1074" s="18">
        <f t="shared" ref="CA1074:CA1137" si="565">PI()/4*((BJ1074/2)^4-((BJ1074-2*BK1074)/2)^4)</f>
        <v>2845792.0703002294</v>
      </c>
      <c r="CB1074" s="18">
        <f t="shared" ref="CB1074:CB1137" si="566">PI()/4*((BJ1074/2)^4-(((BJ1074-2*BK1074)/2)^4))/(BJ1074/2)</f>
        <v>52699.853153707954</v>
      </c>
      <c r="CC1074" s="18">
        <f t="shared" ref="CC1074:CC1137" si="567">(BJ1074^3)/6*(1-(1-2*BK1074/BJ1074)^3)</f>
        <v>71521.333333333328</v>
      </c>
      <c r="CD1074" s="25">
        <f t="shared" ref="CD1074:CD1137" si="568">CC1074/CB1074</f>
        <v>1.3571448315943002</v>
      </c>
      <c r="CE1074" s="26">
        <f t="shared" ref="CE1074:CE1137" si="569">SQRT(CA1074/BX1074)</f>
        <v>35.794552658190888</v>
      </c>
      <c r="CF1074" s="18">
        <f t="shared" ref="CF1074:CF1137" si="570">2*BX1074/PI()</f>
        <v>1414</v>
      </c>
      <c r="CG1074" s="18"/>
      <c r="CZ1074" s="18">
        <f t="shared" ref="CZ1074:CZ1137" si="571">PI()/2*((BJ1074/2)^4-((BJ1074-2*BK1074)/2)^4)</f>
        <v>5691584.1406004587</v>
      </c>
      <c r="DC1074" s="18">
        <f t="shared" si="561"/>
        <v>16023.69332963474</v>
      </c>
      <c r="DD1074" s="17">
        <f t="shared" ref="DD1074:DD1137" si="572">IF(BJ1074/BK1074&lt;=90*1^2,IF(BJ1074/BK1074&lt;=70*1^2,IF(BJ1074/BK1074&lt;=50*1^2,1,2),3),4)</f>
        <v>1</v>
      </c>
      <c r="DE1074" s="17">
        <f t="shared" ref="DE1074:DE1137" si="573">IF(BJ1074/BK1074&lt;=90*0.81^2,IF(BJ1074/BK1074&lt;=70*0.81^2,IF(BJ1074/BK1074&lt;=50*0.81^2,1,2),3),4)</f>
        <v>1</v>
      </c>
      <c r="DF1074" s="17">
        <f t="shared" ref="DF1074:DF1137" si="574">IF(BJ1074/BK1074&lt;=90*0.71^2,IF(BJ1074/BK1074&lt;=70*0.71^2,IF(BJ1074/BK1074&lt;=50*0.71^2,1,2),3),4)</f>
        <v>1</v>
      </c>
      <c r="DG1074" s="17">
        <v>1</v>
      </c>
      <c r="DH1074" s="17">
        <v>1</v>
      </c>
      <c r="DI1074" s="17">
        <v>1</v>
      </c>
      <c r="DJ1074" s="20" t="s">
        <v>981</v>
      </c>
      <c r="DK1074" s="45"/>
      <c r="DL1074" s="46"/>
      <c r="DN1074" s="46"/>
      <c r="DO1074" s="46"/>
      <c r="DP1074" s="46"/>
      <c r="DU1074" s="48"/>
    </row>
    <row r="1075" spans="1:125" x14ac:dyDescent="0.2">
      <c r="A1075" s="15" t="s">
        <v>105</v>
      </c>
      <c r="B1075" s="10" t="s">
        <v>1175</v>
      </c>
      <c r="C1075" s="11">
        <f t="shared" si="555"/>
        <v>19.729201864543899</v>
      </c>
      <c r="D1075" s="11">
        <f t="shared" si="552"/>
        <v>0</v>
      </c>
      <c r="E1075" s="11">
        <f t="shared" si="552"/>
        <v>0</v>
      </c>
      <c r="F1075" s="11">
        <f t="shared" si="552"/>
        <v>108</v>
      </c>
      <c r="G1075" s="11">
        <f t="shared" si="552"/>
        <v>8</v>
      </c>
      <c r="H1075" s="11">
        <f t="shared" si="552"/>
        <v>0</v>
      </c>
      <c r="I1075" s="11">
        <f t="shared" si="552"/>
        <v>0</v>
      </c>
      <c r="J1075" s="11">
        <f t="shared" si="552"/>
        <v>0</v>
      </c>
      <c r="K1075" s="11">
        <f t="shared" si="552"/>
        <v>0</v>
      </c>
      <c r="L1075" s="11">
        <f t="shared" si="552"/>
        <v>0</v>
      </c>
      <c r="M1075" s="11">
        <f t="shared" si="551"/>
        <v>0</v>
      </c>
      <c r="N1075" s="11">
        <f t="shared" si="551"/>
        <v>0</v>
      </c>
      <c r="O1075" s="11">
        <f t="shared" si="551"/>
        <v>0</v>
      </c>
      <c r="P1075" s="11">
        <f t="shared" si="551"/>
        <v>0</v>
      </c>
      <c r="Q1075" s="11">
        <f t="shared" si="551"/>
        <v>0</v>
      </c>
      <c r="R1075" s="11">
        <f t="shared" si="551"/>
        <v>0</v>
      </c>
      <c r="S1075" s="11">
        <f t="shared" si="551"/>
        <v>0</v>
      </c>
      <c r="T1075" s="11">
        <f t="shared" si="547"/>
        <v>2513.2741228718346</v>
      </c>
      <c r="U1075" s="40">
        <f t="shared" si="556"/>
        <v>0.33929200658769765</v>
      </c>
      <c r="V1075" s="11">
        <f t="shared" si="554"/>
        <v>17.197452229299362</v>
      </c>
      <c r="W1075" s="11">
        <f t="shared" si="554"/>
        <v>3161698.8465727679</v>
      </c>
      <c r="X1075" s="11">
        <f t="shared" si="554"/>
        <v>58549.978640236441</v>
      </c>
      <c r="Y1075" s="11">
        <f t="shared" si="554"/>
        <v>80170.666666666657</v>
      </c>
      <c r="Z1075" s="11">
        <f t="shared" si="554"/>
        <v>1.3692689310662216</v>
      </c>
      <c r="AA1075" s="11">
        <f t="shared" si="553"/>
        <v>35.468295701936398</v>
      </c>
      <c r="AB1075" s="11">
        <f t="shared" si="553"/>
        <v>1600</v>
      </c>
      <c r="AC1075" s="11">
        <f t="shared" si="553"/>
        <v>0</v>
      </c>
      <c r="AD1075" s="11">
        <f t="shared" si="553"/>
        <v>0</v>
      </c>
      <c r="AE1075" s="11">
        <f t="shared" si="553"/>
        <v>0</v>
      </c>
      <c r="AF1075" s="11">
        <f t="shared" si="549"/>
        <v>0</v>
      </c>
      <c r="AG1075" s="11">
        <f t="shared" si="549"/>
        <v>0</v>
      </c>
      <c r="AH1075" s="11">
        <f t="shared" si="549"/>
        <v>0</v>
      </c>
      <c r="AI1075" s="11">
        <f t="shared" si="549"/>
        <v>0</v>
      </c>
      <c r="AJ1075" s="11">
        <f t="shared" si="549"/>
        <v>0</v>
      </c>
      <c r="AK1075" s="11">
        <f t="shared" si="549"/>
        <v>0</v>
      </c>
      <c r="AL1075" s="11">
        <f t="shared" si="549"/>
        <v>0</v>
      </c>
      <c r="AM1075" s="11">
        <f t="shared" si="549"/>
        <v>0</v>
      </c>
      <c r="AN1075" s="11">
        <f t="shared" si="549"/>
        <v>0</v>
      </c>
      <c r="AO1075" s="11">
        <f t="shared" si="549"/>
        <v>0</v>
      </c>
      <c r="AP1075" s="11">
        <f t="shared" si="549"/>
        <v>0</v>
      </c>
      <c r="AQ1075" s="11">
        <f t="shared" si="549"/>
        <v>0</v>
      </c>
      <c r="AR1075" s="11">
        <f t="shared" si="549"/>
        <v>0</v>
      </c>
      <c r="AS1075" s="11">
        <f t="shared" si="549"/>
        <v>0</v>
      </c>
      <c r="AT1075" s="11">
        <f t="shared" si="549"/>
        <v>0</v>
      </c>
      <c r="AU1075" s="11">
        <f t="shared" si="549"/>
        <v>0</v>
      </c>
      <c r="AV1075" s="11">
        <f t="shared" si="562"/>
        <v>6323397.6931455359</v>
      </c>
      <c r="AW1075" s="11">
        <f t="shared" si="557"/>
        <v>0</v>
      </c>
      <c r="AX1075" s="11">
        <f t="shared" si="557"/>
        <v>0</v>
      </c>
      <c r="AY1075" s="11">
        <f t="shared" si="557"/>
        <v>15707.963267948966</v>
      </c>
      <c r="AZ1075" s="11">
        <f t="shared" si="545"/>
        <v>1</v>
      </c>
      <c r="BA1075" s="11">
        <f t="shared" si="545"/>
        <v>1</v>
      </c>
      <c r="BB1075" s="11">
        <f t="shared" si="545"/>
        <v>1</v>
      </c>
      <c r="BC1075" s="11">
        <f t="shared" si="545"/>
        <v>1</v>
      </c>
      <c r="BD1075" s="11">
        <f t="shared" si="545"/>
        <v>1</v>
      </c>
      <c r="BE1075" s="11">
        <f t="shared" si="545"/>
        <v>1</v>
      </c>
      <c r="BF1075" s="15" t="str">
        <f t="shared" si="558"/>
        <v>ČSN 42 5715</v>
      </c>
      <c r="BG1075" s="44">
        <v>19.729201864543899</v>
      </c>
      <c r="BJ1075" s="17">
        <f t="shared" si="559"/>
        <v>108</v>
      </c>
      <c r="BK1075" s="17">
        <f t="shared" si="560"/>
        <v>8</v>
      </c>
      <c r="BX1075" s="18">
        <f t="shared" si="563"/>
        <v>2513.2741228718346</v>
      </c>
      <c r="BY1075" s="42">
        <v>0.33929200658769765</v>
      </c>
      <c r="BZ1075" s="43">
        <f t="shared" si="564"/>
        <v>17.197452229299362</v>
      </c>
      <c r="CA1075" s="18">
        <f t="shared" si="565"/>
        <v>3161698.8465727679</v>
      </c>
      <c r="CB1075" s="18">
        <f t="shared" si="566"/>
        <v>58549.978640236441</v>
      </c>
      <c r="CC1075" s="18">
        <f t="shared" si="567"/>
        <v>80170.666666666657</v>
      </c>
      <c r="CD1075" s="25">
        <f t="shared" si="568"/>
        <v>1.3692689310662216</v>
      </c>
      <c r="CE1075" s="26">
        <f t="shared" si="569"/>
        <v>35.468295701936398</v>
      </c>
      <c r="CF1075" s="18">
        <f t="shared" si="570"/>
        <v>1600</v>
      </c>
      <c r="CG1075" s="18"/>
      <c r="CZ1075" s="18">
        <f t="shared" si="571"/>
        <v>6323397.6931455359</v>
      </c>
      <c r="DC1075" s="18">
        <f t="shared" si="561"/>
        <v>15707.963267948966</v>
      </c>
      <c r="DD1075" s="17">
        <f t="shared" si="572"/>
        <v>1</v>
      </c>
      <c r="DE1075" s="17">
        <f t="shared" si="573"/>
        <v>1</v>
      </c>
      <c r="DF1075" s="17">
        <f t="shared" si="574"/>
        <v>1</v>
      </c>
      <c r="DG1075" s="17">
        <v>1</v>
      </c>
      <c r="DH1075" s="17">
        <v>1</v>
      </c>
      <c r="DI1075" s="17">
        <v>1</v>
      </c>
      <c r="DJ1075" s="20" t="s">
        <v>981</v>
      </c>
      <c r="DK1075" s="45"/>
      <c r="DL1075" s="46"/>
      <c r="DN1075" s="46"/>
      <c r="DO1075" s="46"/>
      <c r="DP1075" s="46"/>
      <c r="DU1075" s="48"/>
    </row>
    <row r="1076" spans="1:125" x14ac:dyDescent="0.2">
      <c r="A1076" s="15" t="s">
        <v>105</v>
      </c>
      <c r="B1076" s="10" t="s">
        <v>1176</v>
      </c>
      <c r="C1076" s="11">
        <f t="shared" si="555"/>
        <v>21.973398576635759</v>
      </c>
      <c r="D1076" s="11">
        <f t="shared" si="552"/>
        <v>0</v>
      </c>
      <c r="E1076" s="11">
        <f t="shared" si="552"/>
        <v>0</v>
      </c>
      <c r="F1076" s="11">
        <f t="shared" si="552"/>
        <v>108</v>
      </c>
      <c r="G1076" s="11">
        <f t="shared" si="552"/>
        <v>9</v>
      </c>
      <c r="H1076" s="11">
        <f t="shared" si="552"/>
        <v>0</v>
      </c>
      <c r="I1076" s="11">
        <f t="shared" si="552"/>
        <v>0</v>
      </c>
      <c r="J1076" s="11">
        <f t="shared" si="552"/>
        <v>0</v>
      </c>
      <c r="K1076" s="11">
        <f t="shared" si="552"/>
        <v>0</v>
      </c>
      <c r="L1076" s="11">
        <f t="shared" si="552"/>
        <v>0</v>
      </c>
      <c r="M1076" s="11">
        <f t="shared" si="551"/>
        <v>0</v>
      </c>
      <c r="N1076" s="11">
        <f t="shared" si="551"/>
        <v>0</v>
      </c>
      <c r="O1076" s="11">
        <f t="shared" si="551"/>
        <v>0</v>
      </c>
      <c r="P1076" s="11">
        <f t="shared" si="551"/>
        <v>0</v>
      </c>
      <c r="Q1076" s="11">
        <f t="shared" si="551"/>
        <v>0</v>
      </c>
      <c r="R1076" s="11">
        <f t="shared" si="551"/>
        <v>0</v>
      </c>
      <c r="S1076" s="11">
        <f t="shared" si="551"/>
        <v>0</v>
      </c>
      <c r="T1076" s="11">
        <f t="shared" si="547"/>
        <v>2799.1590543485058</v>
      </c>
      <c r="U1076" s="40">
        <f t="shared" si="556"/>
        <v>0.33929200658769765</v>
      </c>
      <c r="V1076" s="11">
        <f t="shared" si="554"/>
        <v>15.441034549314804</v>
      </c>
      <c r="W1076" s="11">
        <f t="shared" si="554"/>
        <v>3457661.2218839917</v>
      </c>
      <c r="X1076" s="11">
        <f t="shared" si="554"/>
        <v>64030.763368222069</v>
      </c>
      <c r="Y1076" s="11">
        <f t="shared" si="554"/>
        <v>88451.999999999971</v>
      </c>
      <c r="Z1076" s="11">
        <f t="shared" si="554"/>
        <v>1.3813984926485814</v>
      </c>
      <c r="AA1076" s="11">
        <f t="shared" si="553"/>
        <v>35.146123541579946</v>
      </c>
      <c r="AB1076" s="11">
        <f t="shared" si="553"/>
        <v>1782</v>
      </c>
      <c r="AC1076" s="11">
        <f t="shared" si="553"/>
        <v>0</v>
      </c>
      <c r="AD1076" s="11">
        <f t="shared" si="553"/>
        <v>0</v>
      </c>
      <c r="AE1076" s="11">
        <f t="shared" si="553"/>
        <v>0</v>
      </c>
      <c r="AF1076" s="11">
        <f t="shared" si="549"/>
        <v>0</v>
      </c>
      <c r="AG1076" s="11">
        <f t="shared" si="549"/>
        <v>0</v>
      </c>
      <c r="AH1076" s="11">
        <f t="shared" si="549"/>
        <v>0</v>
      </c>
      <c r="AI1076" s="11">
        <f t="shared" si="549"/>
        <v>0</v>
      </c>
      <c r="AJ1076" s="11">
        <f t="shared" si="549"/>
        <v>0</v>
      </c>
      <c r="AK1076" s="11">
        <f t="shared" si="549"/>
        <v>0</v>
      </c>
      <c r="AL1076" s="11">
        <f t="shared" si="549"/>
        <v>0</v>
      </c>
      <c r="AM1076" s="11">
        <f t="shared" si="549"/>
        <v>0</v>
      </c>
      <c r="AN1076" s="11">
        <f t="shared" si="549"/>
        <v>0</v>
      </c>
      <c r="AO1076" s="11">
        <f t="shared" si="549"/>
        <v>0</v>
      </c>
      <c r="AP1076" s="11">
        <f t="shared" si="549"/>
        <v>0</v>
      </c>
      <c r="AQ1076" s="11">
        <f t="shared" si="549"/>
        <v>0</v>
      </c>
      <c r="AR1076" s="11">
        <f t="shared" si="549"/>
        <v>0</v>
      </c>
      <c r="AS1076" s="11">
        <f t="shared" si="549"/>
        <v>0</v>
      </c>
      <c r="AT1076" s="11">
        <f t="shared" si="549"/>
        <v>0</v>
      </c>
      <c r="AU1076" s="11">
        <f t="shared" si="549"/>
        <v>0</v>
      </c>
      <c r="AV1076" s="11">
        <f t="shared" si="562"/>
        <v>6915322.4437679835</v>
      </c>
      <c r="AW1076" s="11">
        <f t="shared" si="557"/>
        <v>0</v>
      </c>
      <c r="AX1076" s="11">
        <f t="shared" si="557"/>
        <v>0</v>
      </c>
      <c r="AY1076" s="11">
        <f t="shared" si="557"/>
        <v>15395.37479891678</v>
      </c>
      <c r="AZ1076" s="11">
        <f t="shared" si="545"/>
        <v>1</v>
      </c>
      <c r="BA1076" s="11">
        <f t="shared" si="545"/>
        <v>1</v>
      </c>
      <c r="BB1076" s="11">
        <f t="shared" si="545"/>
        <v>1</v>
      </c>
      <c r="BC1076" s="11">
        <f t="shared" si="545"/>
        <v>1</v>
      </c>
      <c r="BD1076" s="11">
        <f t="shared" si="545"/>
        <v>1</v>
      </c>
      <c r="BE1076" s="11">
        <f t="shared" si="545"/>
        <v>1</v>
      </c>
      <c r="BF1076" s="15" t="str">
        <f t="shared" si="558"/>
        <v>ČSN 42 5715</v>
      </c>
      <c r="BG1076" s="44">
        <v>21.973398576635759</v>
      </c>
      <c r="BJ1076" s="17">
        <f t="shared" si="559"/>
        <v>108</v>
      </c>
      <c r="BK1076" s="17">
        <f t="shared" si="560"/>
        <v>9</v>
      </c>
      <c r="BX1076" s="18">
        <f t="shared" si="563"/>
        <v>2799.1590543485058</v>
      </c>
      <c r="BY1076" s="42">
        <v>0.33929200658769765</v>
      </c>
      <c r="BZ1076" s="43">
        <f t="shared" si="564"/>
        <v>15.441034549314804</v>
      </c>
      <c r="CA1076" s="18">
        <f t="shared" si="565"/>
        <v>3457661.2218839917</v>
      </c>
      <c r="CB1076" s="18">
        <f t="shared" si="566"/>
        <v>64030.763368222069</v>
      </c>
      <c r="CC1076" s="18">
        <f t="shared" si="567"/>
        <v>88451.999999999971</v>
      </c>
      <c r="CD1076" s="25">
        <f t="shared" si="568"/>
        <v>1.3813984926485814</v>
      </c>
      <c r="CE1076" s="26">
        <f t="shared" si="569"/>
        <v>35.146123541579946</v>
      </c>
      <c r="CF1076" s="18">
        <f t="shared" si="570"/>
        <v>1782</v>
      </c>
      <c r="CG1076" s="18"/>
      <c r="CZ1076" s="18">
        <f t="shared" si="571"/>
        <v>6915322.4437679835</v>
      </c>
      <c r="DC1076" s="18">
        <f t="shared" si="561"/>
        <v>15395.37479891678</v>
      </c>
      <c r="DD1076" s="17">
        <f t="shared" si="572"/>
        <v>1</v>
      </c>
      <c r="DE1076" s="17">
        <f t="shared" si="573"/>
        <v>1</v>
      </c>
      <c r="DF1076" s="17">
        <f t="shared" si="574"/>
        <v>1</v>
      </c>
      <c r="DG1076" s="17">
        <v>1</v>
      </c>
      <c r="DH1076" s="17">
        <v>1</v>
      </c>
      <c r="DI1076" s="17">
        <v>1</v>
      </c>
      <c r="DJ1076" s="20" t="s">
        <v>981</v>
      </c>
      <c r="DK1076" s="45"/>
      <c r="DL1076" s="46"/>
      <c r="DN1076" s="46"/>
      <c r="DO1076" s="46"/>
      <c r="DP1076" s="46"/>
      <c r="DU1076" s="48"/>
    </row>
    <row r="1077" spans="1:125" x14ac:dyDescent="0.2">
      <c r="A1077" s="15" t="s">
        <v>105</v>
      </c>
      <c r="B1077" s="10" t="s">
        <v>1177</v>
      </c>
      <c r="C1077" s="11">
        <f t="shared" si="555"/>
        <v>24.16827228406628</v>
      </c>
      <c r="D1077" s="11">
        <f t="shared" si="552"/>
        <v>0</v>
      </c>
      <c r="E1077" s="11">
        <f t="shared" si="552"/>
        <v>0</v>
      </c>
      <c r="F1077" s="11">
        <f t="shared" si="552"/>
        <v>108</v>
      </c>
      <c r="G1077" s="11">
        <f t="shared" si="552"/>
        <v>10</v>
      </c>
      <c r="H1077" s="11">
        <f t="shared" si="552"/>
        <v>0</v>
      </c>
      <c r="I1077" s="11">
        <f t="shared" si="552"/>
        <v>0</v>
      </c>
      <c r="J1077" s="11">
        <f t="shared" si="552"/>
        <v>0</v>
      </c>
      <c r="K1077" s="11">
        <f t="shared" si="552"/>
        <v>0</v>
      </c>
      <c r="L1077" s="11">
        <f t="shared" si="552"/>
        <v>0</v>
      </c>
      <c r="M1077" s="11">
        <f t="shared" si="551"/>
        <v>0</v>
      </c>
      <c r="N1077" s="11">
        <f t="shared" si="551"/>
        <v>0</v>
      </c>
      <c r="O1077" s="11">
        <f t="shared" si="551"/>
        <v>0</v>
      </c>
      <c r="P1077" s="11">
        <f t="shared" si="551"/>
        <v>0</v>
      </c>
      <c r="Q1077" s="11">
        <f t="shared" si="551"/>
        <v>0</v>
      </c>
      <c r="R1077" s="11">
        <f t="shared" si="551"/>
        <v>0</v>
      </c>
      <c r="S1077" s="11">
        <f t="shared" si="551"/>
        <v>0</v>
      </c>
      <c r="T1077" s="11">
        <f t="shared" si="547"/>
        <v>3078.7608005179973</v>
      </c>
      <c r="U1077" s="40">
        <f t="shared" si="556"/>
        <v>0.33929200658769765</v>
      </c>
      <c r="V1077" s="11">
        <f t="shared" si="554"/>
        <v>14.038736513713767</v>
      </c>
      <c r="W1077" s="11">
        <f t="shared" si="554"/>
        <v>3734536.8510283306</v>
      </c>
      <c r="X1077" s="11">
        <f t="shared" si="554"/>
        <v>69158.089833857972</v>
      </c>
      <c r="Y1077" s="11">
        <f t="shared" si="554"/>
        <v>96373.333333333299</v>
      </c>
      <c r="Z1077" s="11">
        <f t="shared" si="554"/>
        <v>1.3935221976901893</v>
      </c>
      <c r="AA1077" s="11">
        <f t="shared" si="553"/>
        <v>34.828149534535996</v>
      </c>
      <c r="AB1077" s="11">
        <f t="shared" si="553"/>
        <v>1960</v>
      </c>
      <c r="AC1077" s="11">
        <f t="shared" si="553"/>
        <v>0</v>
      </c>
      <c r="AD1077" s="11">
        <f t="shared" si="553"/>
        <v>0</v>
      </c>
      <c r="AE1077" s="11">
        <f t="shared" si="553"/>
        <v>0</v>
      </c>
      <c r="AF1077" s="11">
        <f t="shared" si="549"/>
        <v>0</v>
      </c>
      <c r="AG1077" s="11">
        <f t="shared" si="549"/>
        <v>0</v>
      </c>
      <c r="AH1077" s="11">
        <f t="shared" si="549"/>
        <v>0</v>
      </c>
      <c r="AI1077" s="11">
        <f t="shared" si="549"/>
        <v>0</v>
      </c>
      <c r="AJ1077" s="11">
        <f t="shared" si="549"/>
        <v>0</v>
      </c>
      <c r="AK1077" s="11">
        <f t="shared" si="549"/>
        <v>0</v>
      </c>
      <c r="AL1077" s="11">
        <f t="shared" si="549"/>
        <v>0</v>
      </c>
      <c r="AM1077" s="11">
        <f t="shared" si="549"/>
        <v>0</v>
      </c>
      <c r="AN1077" s="11">
        <f t="shared" si="549"/>
        <v>0</v>
      </c>
      <c r="AO1077" s="11">
        <f t="shared" si="549"/>
        <v>0</v>
      </c>
      <c r="AP1077" s="11">
        <f t="shared" si="549"/>
        <v>0</v>
      </c>
      <c r="AQ1077" s="11">
        <f t="shared" si="549"/>
        <v>0</v>
      </c>
      <c r="AR1077" s="11">
        <f t="shared" si="549"/>
        <v>0</v>
      </c>
      <c r="AS1077" s="11">
        <f t="shared" si="549"/>
        <v>0</v>
      </c>
      <c r="AT1077" s="11">
        <f t="shared" si="549"/>
        <v>0</v>
      </c>
      <c r="AU1077" s="11">
        <f t="shared" si="549"/>
        <v>0</v>
      </c>
      <c r="AV1077" s="11">
        <f t="shared" si="562"/>
        <v>7469073.7020566612</v>
      </c>
      <c r="AW1077" s="11">
        <f t="shared" si="557"/>
        <v>0</v>
      </c>
      <c r="AX1077" s="11">
        <f t="shared" si="557"/>
        <v>0</v>
      </c>
      <c r="AY1077" s="11">
        <f t="shared" si="557"/>
        <v>15085.927922538187</v>
      </c>
      <c r="AZ1077" s="11">
        <f t="shared" si="545"/>
        <v>1</v>
      </c>
      <c r="BA1077" s="11">
        <f t="shared" si="545"/>
        <v>1</v>
      </c>
      <c r="BB1077" s="11">
        <f t="shared" si="545"/>
        <v>1</v>
      </c>
      <c r="BC1077" s="11">
        <f t="shared" ref="BC1077:BE1140" si="575">IF($A1077="x",DG1077,"")</f>
        <v>1</v>
      </c>
      <c r="BD1077" s="11">
        <f t="shared" si="575"/>
        <v>1</v>
      </c>
      <c r="BE1077" s="11">
        <f t="shared" si="575"/>
        <v>1</v>
      </c>
      <c r="BF1077" s="15" t="str">
        <f t="shared" si="558"/>
        <v>ČSN 42 5715</v>
      </c>
      <c r="BG1077" s="44">
        <v>24.16827228406628</v>
      </c>
      <c r="BJ1077" s="17">
        <f t="shared" si="559"/>
        <v>108</v>
      </c>
      <c r="BK1077" s="17">
        <f t="shared" si="560"/>
        <v>10</v>
      </c>
      <c r="BX1077" s="18">
        <f t="shared" si="563"/>
        <v>3078.7608005179973</v>
      </c>
      <c r="BY1077" s="42">
        <v>0.33929200658769765</v>
      </c>
      <c r="BZ1077" s="43">
        <f t="shared" si="564"/>
        <v>14.038736513713767</v>
      </c>
      <c r="CA1077" s="18">
        <f t="shared" si="565"/>
        <v>3734536.8510283306</v>
      </c>
      <c r="CB1077" s="18">
        <f t="shared" si="566"/>
        <v>69158.089833857972</v>
      </c>
      <c r="CC1077" s="18">
        <f t="shared" si="567"/>
        <v>96373.333333333299</v>
      </c>
      <c r="CD1077" s="25">
        <f t="shared" si="568"/>
        <v>1.3935221976901893</v>
      </c>
      <c r="CE1077" s="26">
        <f t="shared" si="569"/>
        <v>34.828149534535996</v>
      </c>
      <c r="CF1077" s="18">
        <f t="shared" si="570"/>
        <v>1960</v>
      </c>
      <c r="CG1077" s="18"/>
      <c r="CZ1077" s="18">
        <f t="shared" si="571"/>
        <v>7469073.7020566612</v>
      </c>
      <c r="DC1077" s="18">
        <f t="shared" si="561"/>
        <v>15085.927922538187</v>
      </c>
      <c r="DD1077" s="17">
        <f t="shared" si="572"/>
        <v>1</v>
      </c>
      <c r="DE1077" s="17">
        <f t="shared" si="573"/>
        <v>1</v>
      </c>
      <c r="DF1077" s="17">
        <f t="shared" si="574"/>
        <v>1</v>
      </c>
      <c r="DG1077" s="17">
        <v>1</v>
      </c>
      <c r="DH1077" s="17">
        <v>1</v>
      </c>
      <c r="DI1077" s="17">
        <v>1</v>
      </c>
      <c r="DJ1077" s="20" t="s">
        <v>981</v>
      </c>
      <c r="DK1077" s="45"/>
      <c r="DL1077" s="46"/>
      <c r="DN1077" s="46"/>
      <c r="DO1077" s="46"/>
      <c r="DP1077" s="46"/>
      <c r="DU1077" s="48"/>
    </row>
    <row r="1078" spans="1:125" x14ac:dyDescent="0.2">
      <c r="A1078" s="15" t="s">
        <v>105</v>
      </c>
      <c r="B1078" s="10" t="s">
        <v>1178</v>
      </c>
      <c r="C1078" s="11">
        <f t="shared" si="555"/>
        <v>28.410050684943208</v>
      </c>
      <c r="D1078" s="11">
        <f t="shared" si="552"/>
        <v>0</v>
      </c>
      <c r="E1078" s="11">
        <f t="shared" si="552"/>
        <v>0</v>
      </c>
      <c r="F1078" s="11">
        <f t="shared" si="552"/>
        <v>108</v>
      </c>
      <c r="G1078" s="11">
        <f t="shared" si="552"/>
        <v>12</v>
      </c>
      <c r="H1078" s="11">
        <f t="shared" si="552"/>
        <v>0</v>
      </c>
      <c r="I1078" s="11">
        <f t="shared" si="552"/>
        <v>0</v>
      </c>
      <c r="J1078" s="11">
        <f t="shared" si="552"/>
        <v>0</v>
      </c>
      <c r="K1078" s="11">
        <f t="shared" si="552"/>
        <v>0</v>
      </c>
      <c r="L1078" s="11">
        <f t="shared" si="552"/>
        <v>0</v>
      </c>
      <c r="M1078" s="11">
        <f t="shared" si="551"/>
        <v>0</v>
      </c>
      <c r="N1078" s="11">
        <f t="shared" si="551"/>
        <v>0</v>
      </c>
      <c r="O1078" s="11">
        <f t="shared" si="551"/>
        <v>0</v>
      </c>
      <c r="P1078" s="11">
        <f t="shared" si="551"/>
        <v>0</v>
      </c>
      <c r="Q1078" s="11">
        <f t="shared" si="551"/>
        <v>0</v>
      </c>
      <c r="R1078" s="11">
        <f t="shared" si="551"/>
        <v>0</v>
      </c>
      <c r="S1078" s="11">
        <f t="shared" si="551"/>
        <v>0</v>
      </c>
      <c r="T1078" s="11">
        <f t="shared" si="547"/>
        <v>3619.1147369354417</v>
      </c>
      <c r="U1078" s="40">
        <f t="shared" si="556"/>
        <v>0.33929200658769765</v>
      </c>
      <c r="V1078" s="11">
        <f t="shared" si="554"/>
        <v>11.942675159235669</v>
      </c>
      <c r="W1078" s="11">
        <f t="shared" si="554"/>
        <v>4234364.2422144664</v>
      </c>
      <c r="X1078" s="11">
        <f t="shared" si="554"/>
        <v>78414.152633601232</v>
      </c>
      <c r="Y1078" s="11">
        <f t="shared" si="554"/>
        <v>111167.99999999999</v>
      </c>
      <c r="Z1078" s="11">
        <f t="shared" si="554"/>
        <v>1.417703262310883</v>
      </c>
      <c r="AA1078" s="11">
        <f t="shared" si="553"/>
        <v>34.205262752974143</v>
      </c>
      <c r="AB1078" s="11">
        <f t="shared" si="553"/>
        <v>2304</v>
      </c>
      <c r="AC1078" s="11">
        <f t="shared" si="553"/>
        <v>0</v>
      </c>
      <c r="AD1078" s="11">
        <f t="shared" si="553"/>
        <v>0</v>
      </c>
      <c r="AE1078" s="11">
        <f t="shared" si="553"/>
        <v>0</v>
      </c>
      <c r="AF1078" s="11">
        <f t="shared" si="549"/>
        <v>0</v>
      </c>
      <c r="AG1078" s="11">
        <f t="shared" si="549"/>
        <v>0</v>
      </c>
      <c r="AH1078" s="11">
        <f t="shared" si="549"/>
        <v>0</v>
      </c>
      <c r="AI1078" s="11">
        <f t="shared" si="549"/>
        <v>0</v>
      </c>
      <c r="AJ1078" s="11">
        <f t="shared" si="549"/>
        <v>0</v>
      </c>
      <c r="AK1078" s="11">
        <f t="shared" si="549"/>
        <v>0</v>
      </c>
      <c r="AL1078" s="11">
        <f t="shared" si="549"/>
        <v>0</v>
      </c>
      <c r="AM1078" s="11">
        <f t="shared" si="549"/>
        <v>0</v>
      </c>
      <c r="AN1078" s="11">
        <f t="shared" si="549"/>
        <v>0</v>
      </c>
      <c r="AO1078" s="11">
        <f t="shared" si="549"/>
        <v>0</v>
      </c>
      <c r="AP1078" s="11">
        <f t="shared" si="549"/>
        <v>0</v>
      </c>
      <c r="AQ1078" s="11">
        <f t="shared" si="549"/>
        <v>0</v>
      </c>
      <c r="AR1078" s="11">
        <f t="shared" si="549"/>
        <v>0</v>
      </c>
      <c r="AS1078" s="11">
        <f t="shared" si="549"/>
        <v>0</v>
      </c>
      <c r="AT1078" s="11">
        <f t="shared" si="549"/>
        <v>0</v>
      </c>
      <c r="AU1078" s="11">
        <f t="shared" si="549"/>
        <v>0</v>
      </c>
      <c r="AV1078" s="11">
        <f t="shared" si="562"/>
        <v>8468728.4844289329</v>
      </c>
      <c r="AW1078" s="11">
        <f t="shared" si="557"/>
        <v>0</v>
      </c>
      <c r="AX1078" s="11">
        <f t="shared" si="557"/>
        <v>0</v>
      </c>
      <c r="AY1078" s="11">
        <f t="shared" si="557"/>
        <v>14476.458947741767</v>
      </c>
      <c r="AZ1078" s="11">
        <f t="shared" si="557"/>
        <v>1</v>
      </c>
      <c r="BA1078" s="11">
        <f t="shared" si="557"/>
        <v>1</v>
      </c>
      <c r="BB1078" s="11">
        <f t="shared" si="557"/>
        <v>1</v>
      </c>
      <c r="BC1078" s="11">
        <f t="shared" si="575"/>
        <v>1</v>
      </c>
      <c r="BD1078" s="11">
        <f t="shared" si="575"/>
        <v>1</v>
      </c>
      <c r="BE1078" s="11">
        <f t="shared" si="575"/>
        <v>1</v>
      </c>
      <c r="BF1078" s="15" t="str">
        <f t="shared" si="558"/>
        <v>ČSN 42 5715</v>
      </c>
      <c r="BG1078" s="44">
        <v>28.410050684943208</v>
      </c>
      <c r="BJ1078" s="17">
        <f t="shared" si="559"/>
        <v>108</v>
      </c>
      <c r="BK1078" s="17">
        <f t="shared" si="560"/>
        <v>12</v>
      </c>
      <c r="BX1078" s="18">
        <f t="shared" si="563"/>
        <v>3619.1147369354417</v>
      </c>
      <c r="BY1078" s="42">
        <v>0.33929200658769765</v>
      </c>
      <c r="BZ1078" s="43">
        <f t="shared" si="564"/>
        <v>11.942675159235669</v>
      </c>
      <c r="CA1078" s="18">
        <f t="shared" si="565"/>
        <v>4234364.2422144664</v>
      </c>
      <c r="CB1078" s="18">
        <f t="shared" si="566"/>
        <v>78414.152633601232</v>
      </c>
      <c r="CC1078" s="18">
        <f t="shared" si="567"/>
        <v>111167.99999999999</v>
      </c>
      <c r="CD1078" s="25">
        <f t="shared" si="568"/>
        <v>1.417703262310883</v>
      </c>
      <c r="CE1078" s="26">
        <f t="shared" si="569"/>
        <v>34.205262752974143</v>
      </c>
      <c r="CF1078" s="18">
        <f t="shared" si="570"/>
        <v>2304</v>
      </c>
      <c r="CG1078" s="18"/>
      <c r="CZ1078" s="18">
        <f t="shared" si="571"/>
        <v>8468728.4844289329</v>
      </c>
      <c r="DC1078" s="18">
        <f t="shared" si="561"/>
        <v>14476.458947741767</v>
      </c>
      <c r="DD1078" s="17">
        <f t="shared" si="572"/>
        <v>1</v>
      </c>
      <c r="DE1078" s="17">
        <f t="shared" si="573"/>
        <v>1</v>
      </c>
      <c r="DF1078" s="17">
        <f t="shared" si="574"/>
        <v>1</v>
      </c>
      <c r="DG1078" s="17">
        <v>1</v>
      </c>
      <c r="DH1078" s="17">
        <v>1</v>
      </c>
      <c r="DI1078" s="17">
        <v>1</v>
      </c>
      <c r="DJ1078" s="20" t="s">
        <v>981</v>
      </c>
      <c r="DK1078" s="45"/>
      <c r="DL1078" s="46"/>
      <c r="DN1078" s="46"/>
      <c r="DO1078" s="46"/>
      <c r="DP1078" s="46"/>
      <c r="DU1078" s="48"/>
    </row>
    <row r="1079" spans="1:125" x14ac:dyDescent="0.2">
      <c r="A1079" s="15" t="s">
        <v>105</v>
      </c>
      <c r="B1079" s="10" t="s">
        <v>1179</v>
      </c>
      <c r="C1079" s="11">
        <f t="shared" si="555"/>
        <v>32.454537067174712</v>
      </c>
      <c r="D1079" s="11">
        <f t="shared" si="552"/>
        <v>0</v>
      </c>
      <c r="E1079" s="11">
        <f t="shared" si="552"/>
        <v>0</v>
      </c>
      <c r="F1079" s="11">
        <f t="shared" si="552"/>
        <v>108</v>
      </c>
      <c r="G1079" s="11">
        <f t="shared" si="552"/>
        <v>14</v>
      </c>
      <c r="H1079" s="11">
        <f t="shared" si="552"/>
        <v>0</v>
      </c>
      <c r="I1079" s="11">
        <f t="shared" si="552"/>
        <v>0</v>
      </c>
      <c r="J1079" s="11">
        <f t="shared" si="552"/>
        <v>0</v>
      </c>
      <c r="K1079" s="11">
        <f t="shared" si="552"/>
        <v>0</v>
      </c>
      <c r="L1079" s="11">
        <f t="shared" si="552"/>
        <v>0</v>
      </c>
      <c r="M1079" s="11">
        <f t="shared" si="551"/>
        <v>0</v>
      </c>
      <c r="N1079" s="11">
        <f t="shared" si="551"/>
        <v>0</v>
      </c>
      <c r="O1079" s="11">
        <f t="shared" si="551"/>
        <v>0</v>
      </c>
      <c r="P1079" s="11">
        <f t="shared" si="551"/>
        <v>0</v>
      </c>
      <c r="Q1079" s="11">
        <f t="shared" si="551"/>
        <v>0</v>
      </c>
      <c r="R1079" s="11">
        <f t="shared" si="551"/>
        <v>0</v>
      </c>
      <c r="S1079" s="11">
        <f t="shared" si="551"/>
        <v>0</v>
      </c>
      <c r="T1079" s="11">
        <f t="shared" si="547"/>
        <v>4134.3359321241678</v>
      </c>
      <c r="U1079" s="40">
        <f t="shared" si="556"/>
        <v>0.33929200658769765</v>
      </c>
      <c r="V1079" s="11">
        <f t="shared" si="554"/>
        <v>10.45437825489323</v>
      </c>
      <c r="W1079" s="11">
        <f t="shared" si="554"/>
        <v>4667665.2673681853</v>
      </c>
      <c r="X1079" s="11">
        <f t="shared" si="554"/>
        <v>86438.245692003431</v>
      </c>
      <c r="Y1079" s="11">
        <f t="shared" si="554"/>
        <v>124618.66666666669</v>
      </c>
      <c r="Z1079" s="11">
        <f t="shared" si="554"/>
        <v>1.4417074949751716</v>
      </c>
      <c r="AA1079" s="11">
        <f t="shared" si="553"/>
        <v>33.600595232822883</v>
      </c>
      <c r="AB1079" s="11">
        <f t="shared" si="553"/>
        <v>2632</v>
      </c>
      <c r="AC1079" s="11">
        <f t="shared" si="553"/>
        <v>0</v>
      </c>
      <c r="AD1079" s="11">
        <f t="shared" si="553"/>
        <v>0</v>
      </c>
      <c r="AE1079" s="11">
        <f t="shared" si="553"/>
        <v>0</v>
      </c>
      <c r="AF1079" s="11">
        <f t="shared" si="549"/>
        <v>0</v>
      </c>
      <c r="AG1079" s="11">
        <f t="shared" si="549"/>
        <v>0</v>
      </c>
      <c r="AH1079" s="11">
        <f t="shared" si="549"/>
        <v>0</v>
      </c>
      <c r="AI1079" s="11">
        <f t="shared" si="549"/>
        <v>0</v>
      </c>
      <c r="AJ1079" s="11">
        <f t="shared" si="549"/>
        <v>0</v>
      </c>
      <c r="AK1079" s="11">
        <f t="shared" si="549"/>
        <v>0</v>
      </c>
      <c r="AL1079" s="11">
        <f t="shared" si="549"/>
        <v>0</v>
      </c>
      <c r="AM1079" s="11">
        <f t="shared" si="549"/>
        <v>0</v>
      </c>
      <c r="AN1079" s="11">
        <f t="shared" si="549"/>
        <v>0</v>
      </c>
      <c r="AO1079" s="11">
        <f t="shared" si="549"/>
        <v>0</v>
      </c>
      <c r="AP1079" s="11">
        <f t="shared" si="549"/>
        <v>0</v>
      </c>
      <c r="AQ1079" s="11">
        <f t="shared" si="549"/>
        <v>0</v>
      </c>
      <c r="AR1079" s="11">
        <f t="shared" si="549"/>
        <v>0</v>
      </c>
      <c r="AS1079" s="11">
        <f t="shared" si="549"/>
        <v>0</v>
      </c>
      <c r="AT1079" s="11">
        <f t="shared" si="549"/>
        <v>0</v>
      </c>
      <c r="AU1079" s="11">
        <f t="shared" si="549"/>
        <v>0</v>
      </c>
      <c r="AV1079" s="11">
        <f t="shared" si="562"/>
        <v>9335330.5347363707</v>
      </c>
      <c r="AW1079" s="11">
        <f t="shared" si="557"/>
        <v>0</v>
      </c>
      <c r="AX1079" s="11">
        <f t="shared" si="557"/>
        <v>0</v>
      </c>
      <c r="AY1079" s="11">
        <f t="shared" si="557"/>
        <v>13879.556343559707</v>
      </c>
      <c r="AZ1079" s="11">
        <f t="shared" si="557"/>
        <v>1</v>
      </c>
      <c r="BA1079" s="11">
        <f t="shared" si="557"/>
        <v>1</v>
      </c>
      <c r="BB1079" s="11">
        <f t="shared" si="557"/>
        <v>1</v>
      </c>
      <c r="BC1079" s="11">
        <f t="shared" si="575"/>
        <v>1</v>
      </c>
      <c r="BD1079" s="11">
        <f t="shared" si="575"/>
        <v>1</v>
      </c>
      <c r="BE1079" s="11">
        <f t="shared" si="575"/>
        <v>1</v>
      </c>
      <c r="BF1079" s="15" t="str">
        <f t="shared" si="558"/>
        <v>ČSN 42 5715</v>
      </c>
      <c r="BG1079" s="44">
        <v>32.454537067174712</v>
      </c>
      <c r="BJ1079" s="17">
        <f t="shared" si="559"/>
        <v>108</v>
      </c>
      <c r="BK1079" s="17">
        <f t="shared" si="560"/>
        <v>14</v>
      </c>
      <c r="BX1079" s="18">
        <f t="shared" si="563"/>
        <v>4134.3359321241678</v>
      </c>
      <c r="BY1079" s="42">
        <v>0.33929200658769765</v>
      </c>
      <c r="BZ1079" s="43">
        <f t="shared" si="564"/>
        <v>10.45437825489323</v>
      </c>
      <c r="CA1079" s="18">
        <f t="shared" si="565"/>
        <v>4667665.2673681853</v>
      </c>
      <c r="CB1079" s="18">
        <f t="shared" si="566"/>
        <v>86438.245692003431</v>
      </c>
      <c r="CC1079" s="18">
        <f t="shared" si="567"/>
        <v>124618.66666666669</v>
      </c>
      <c r="CD1079" s="25">
        <f t="shared" si="568"/>
        <v>1.4417074949751716</v>
      </c>
      <c r="CE1079" s="26">
        <f t="shared" si="569"/>
        <v>33.600595232822883</v>
      </c>
      <c r="CF1079" s="18">
        <f t="shared" si="570"/>
        <v>2632</v>
      </c>
      <c r="CG1079" s="18"/>
      <c r="CZ1079" s="18">
        <f t="shared" si="571"/>
        <v>9335330.5347363707</v>
      </c>
      <c r="DC1079" s="18">
        <f t="shared" si="561"/>
        <v>13879.556343559707</v>
      </c>
      <c r="DD1079" s="17">
        <f t="shared" si="572"/>
        <v>1</v>
      </c>
      <c r="DE1079" s="17">
        <f t="shared" si="573"/>
        <v>1</v>
      </c>
      <c r="DF1079" s="17">
        <f t="shared" si="574"/>
        <v>1</v>
      </c>
      <c r="DG1079" s="17">
        <v>1</v>
      </c>
      <c r="DH1079" s="17">
        <v>1</v>
      </c>
      <c r="DI1079" s="17">
        <v>1</v>
      </c>
      <c r="DJ1079" s="20" t="s">
        <v>981</v>
      </c>
      <c r="DK1079" s="45"/>
      <c r="DL1079" s="46"/>
      <c r="DN1079" s="46"/>
      <c r="DO1079" s="46"/>
      <c r="DP1079" s="46"/>
      <c r="DU1079" s="48"/>
    </row>
    <row r="1080" spans="1:125" x14ac:dyDescent="0.2">
      <c r="A1080" s="15" t="s">
        <v>105</v>
      </c>
      <c r="B1080" s="10" t="s">
        <v>1180</v>
      </c>
      <c r="C1080" s="11">
        <f t="shared" si="555"/>
        <v>36.301731430760782</v>
      </c>
      <c r="D1080" s="11">
        <f t="shared" si="552"/>
        <v>0</v>
      </c>
      <c r="E1080" s="11">
        <f t="shared" si="552"/>
        <v>0</v>
      </c>
      <c r="F1080" s="11">
        <f t="shared" si="552"/>
        <v>108</v>
      </c>
      <c r="G1080" s="11">
        <f t="shared" ref="G1080:O1110" si="576">IF($A1080="x",BK1080,"")</f>
        <v>16</v>
      </c>
      <c r="H1080" s="11">
        <f t="shared" si="576"/>
        <v>0</v>
      </c>
      <c r="I1080" s="11">
        <f t="shared" si="576"/>
        <v>0</v>
      </c>
      <c r="J1080" s="11">
        <f t="shared" si="576"/>
        <v>0</v>
      </c>
      <c r="K1080" s="11">
        <f t="shared" si="576"/>
        <v>0</v>
      </c>
      <c r="L1080" s="11">
        <f t="shared" si="576"/>
        <v>0</v>
      </c>
      <c r="M1080" s="11">
        <f t="shared" si="551"/>
        <v>0</v>
      </c>
      <c r="N1080" s="11">
        <f t="shared" si="551"/>
        <v>0</v>
      </c>
      <c r="O1080" s="11">
        <f t="shared" si="551"/>
        <v>0</v>
      </c>
      <c r="P1080" s="11">
        <f t="shared" si="551"/>
        <v>0</v>
      </c>
      <c r="Q1080" s="11">
        <f t="shared" si="551"/>
        <v>0</v>
      </c>
      <c r="R1080" s="11">
        <f t="shared" si="551"/>
        <v>0</v>
      </c>
      <c r="S1080" s="11">
        <f t="shared" si="551"/>
        <v>0</v>
      </c>
      <c r="T1080" s="11">
        <f t="shared" si="547"/>
        <v>4624.4243860841752</v>
      </c>
      <c r="U1080" s="40">
        <f t="shared" si="556"/>
        <v>0.33929200658769765</v>
      </c>
      <c r="V1080" s="11">
        <f t="shared" si="554"/>
        <v>9.3464414289670472</v>
      </c>
      <c r="W1080" s="11">
        <f t="shared" si="554"/>
        <v>5040622.5808317512</v>
      </c>
      <c r="X1080" s="11">
        <f t="shared" si="554"/>
        <v>93344.862607995397</v>
      </c>
      <c r="Y1080" s="11">
        <f t="shared" si="554"/>
        <v>136789.33333333334</v>
      </c>
      <c r="Z1080" s="11">
        <f t="shared" si="554"/>
        <v>1.4654189798080728</v>
      </c>
      <c r="AA1080" s="11">
        <f t="shared" si="553"/>
        <v>33.015148038438355</v>
      </c>
      <c r="AB1080" s="11">
        <f t="shared" si="553"/>
        <v>2944</v>
      </c>
      <c r="AC1080" s="11">
        <f t="shared" si="553"/>
        <v>0</v>
      </c>
      <c r="AD1080" s="11">
        <f t="shared" si="553"/>
        <v>0</v>
      </c>
      <c r="AE1080" s="11">
        <f t="shared" si="553"/>
        <v>0</v>
      </c>
      <c r="AF1080" s="11">
        <f t="shared" si="549"/>
        <v>0</v>
      </c>
      <c r="AG1080" s="11">
        <f t="shared" si="549"/>
        <v>0</v>
      </c>
      <c r="AH1080" s="11">
        <f t="shared" si="549"/>
        <v>0</v>
      </c>
      <c r="AI1080" s="11">
        <f t="shared" si="549"/>
        <v>0</v>
      </c>
      <c r="AJ1080" s="11">
        <f t="shared" si="549"/>
        <v>0</v>
      </c>
      <c r="AK1080" s="11">
        <f t="shared" si="549"/>
        <v>0</v>
      </c>
      <c r="AL1080" s="11">
        <f t="shared" si="549"/>
        <v>0</v>
      </c>
      <c r="AM1080" s="11">
        <f t="shared" si="549"/>
        <v>0</v>
      </c>
      <c r="AN1080" s="11">
        <f t="shared" si="549"/>
        <v>0</v>
      </c>
      <c r="AO1080" s="11">
        <f t="shared" si="549"/>
        <v>0</v>
      </c>
      <c r="AP1080" s="11">
        <f t="shared" si="549"/>
        <v>0</v>
      </c>
      <c r="AQ1080" s="11">
        <f t="shared" si="549"/>
        <v>0</v>
      </c>
      <c r="AR1080" s="11">
        <f t="shared" si="549"/>
        <v>0</v>
      </c>
      <c r="AS1080" s="11">
        <f t="shared" si="549"/>
        <v>0</v>
      </c>
      <c r="AT1080" s="11">
        <f t="shared" ref="AT1080:BE1143" si="577">IF($A1080="x",CX1080,"")</f>
        <v>0</v>
      </c>
      <c r="AU1080" s="11">
        <f t="shared" si="577"/>
        <v>0</v>
      </c>
      <c r="AV1080" s="11">
        <f t="shared" si="562"/>
        <v>10081245.161663502</v>
      </c>
      <c r="AW1080" s="11">
        <f t="shared" si="557"/>
        <v>0</v>
      </c>
      <c r="AX1080" s="11">
        <f t="shared" si="557"/>
        <v>0</v>
      </c>
      <c r="AY1080" s="11">
        <f t="shared" si="557"/>
        <v>13295.220109992004</v>
      </c>
      <c r="AZ1080" s="11">
        <f t="shared" si="557"/>
        <v>1</v>
      </c>
      <c r="BA1080" s="11">
        <f t="shared" si="557"/>
        <v>1</v>
      </c>
      <c r="BB1080" s="11">
        <f t="shared" si="557"/>
        <v>1</v>
      </c>
      <c r="BC1080" s="11">
        <f t="shared" si="575"/>
        <v>1</v>
      </c>
      <c r="BD1080" s="11">
        <f t="shared" si="575"/>
        <v>1</v>
      </c>
      <c r="BE1080" s="11">
        <f t="shared" si="575"/>
        <v>1</v>
      </c>
      <c r="BF1080" s="15" t="str">
        <f t="shared" si="558"/>
        <v>ČSN 42 5715</v>
      </c>
      <c r="BG1080" s="44">
        <v>36.301731430760782</v>
      </c>
      <c r="BJ1080" s="17">
        <f t="shared" si="559"/>
        <v>108</v>
      </c>
      <c r="BK1080" s="17">
        <f t="shared" si="560"/>
        <v>16</v>
      </c>
      <c r="BX1080" s="18">
        <f t="shared" si="563"/>
        <v>4624.4243860841752</v>
      </c>
      <c r="BY1080" s="42">
        <v>0.33929200658769765</v>
      </c>
      <c r="BZ1080" s="43">
        <f t="shared" si="564"/>
        <v>9.3464414289670472</v>
      </c>
      <c r="CA1080" s="18">
        <f t="shared" si="565"/>
        <v>5040622.5808317512</v>
      </c>
      <c r="CB1080" s="18">
        <f t="shared" si="566"/>
        <v>93344.862607995397</v>
      </c>
      <c r="CC1080" s="18">
        <f t="shared" si="567"/>
        <v>136789.33333333334</v>
      </c>
      <c r="CD1080" s="25">
        <f t="shared" si="568"/>
        <v>1.4654189798080728</v>
      </c>
      <c r="CE1080" s="26">
        <f t="shared" si="569"/>
        <v>33.015148038438355</v>
      </c>
      <c r="CF1080" s="18">
        <f t="shared" si="570"/>
        <v>2944</v>
      </c>
      <c r="CG1080" s="18"/>
      <c r="CZ1080" s="18">
        <f t="shared" si="571"/>
        <v>10081245.161663502</v>
      </c>
      <c r="DC1080" s="18">
        <f t="shared" si="561"/>
        <v>13295.220109992004</v>
      </c>
      <c r="DD1080" s="17">
        <f t="shared" si="572"/>
        <v>1</v>
      </c>
      <c r="DE1080" s="17">
        <f t="shared" si="573"/>
        <v>1</v>
      </c>
      <c r="DF1080" s="17">
        <f t="shared" si="574"/>
        <v>1</v>
      </c>
      <c r="DG1080" s="17">
        <v>1</v>
      </c>
      <c r="DH1080" s="17">
        <v>1</v>
      </c>
      <c r="DI1080" s="17">
        <v>1</v>
      </c>
      <c r="DJ1080" s="20" t="s">
        <v>981</v>
      </c>
      <c r="DK1080" s="45"/>
      <c r="DL1080" s="46"/>
      <c r="DN1080" s="46"/>
      <c r="DO1080" s="46"/>
      <c r="DP1080" s="46"/>
      <c r="DU1080" s="48"/>
    </row>
    <row r="1081" spans="1:125" x14ac:dyDescent="0.2">
      <c r="A1081" s="15" t="s">
        <v>105</v>
      </c>
      <c r="B1081" s="10" t="s">
        <v>1181</v>
      </c>
      <c r="C1081" s="11">
        <f t="shared" si="555"/>
        <v>39.951633775701396</v>
      </c>
      <c r="D1081" s="11">
        <f t="shared" ref="D1081:O1124" si="578">IF($A1081="x",BH1081,"")</f>
        <v>0</v>
      </c>
      <c r="E1081" s="11">
        <f t="shared" si="578"/>
        <v>0</v>
      </c>
      <c r="F1081" s="11">
        <f t="shared" si="578"/>
        <v>108</v>
      </c>
      <c r="G1081" s="11">
        <f t="shared" si="576"/>
        <v>18</v>
      </c>
      <c r="H1081" s="11">
        <f t="shared" si="576"/>
        <v>0</v>
      </c>
      <c r="I1081" s="11">
        <f t="shared" si="576"/>
        <v>0</v>
      </c>
      <c r="J1081" s="11">
        <f t="shared" si="576"/>
        <v>0</v>
      </c>
      <c r="K1081" s="11">
        <f t="shared" si="576"/>
        <v>0</v>
      </c>
      <c r="L1081" s="11">
        <f t="shared" si="576"/>
        <v>0</v>
      </c>
      <c r="M1081" s="11">
        <f t="shared" si="551"/>
        <v>0</v>
      </c>
      <c r="N1081" s="11">
        <f t="shared" si="551"/>
        <v>0</v>
      </c>
      <c r="O1081" s="11">
        <f t="shared" si="551"/>
        <v>0</v>
      </c>
      <c r="P1081" s="11">
        <f t="shared" si="551"/>
        <v>0</v>
      </c>
      <c r="Q1081" s="11">
        <f t="shared" si="551"/>
        <v>0</v>
      </c>
      <c r="R1081" s="11">
        <f t="shared" si="551"/>
        <v>0</v>
      </c>
      <c r="S1081" s="11">
        <f t="shared" si="551"/>
        <v>0</v>
      </c>
      <c r="T1081" s="11">
        <f t="shared" si="547"/>
        <v>5089.3800988154644</v>
      </c>
      <c r="U1081" s="40">
        <f t="shared" si="556"/>
        <v>0.33929200658769765</v>
      </c>
      <c r="V1081" s="11">
        <f t="shared" si="554"/>
        <v>8.4925690021231439</v>
      </c>
      <c r="W1081" s="11">
        <f t="shared" si="554"/>
        <v>5359117.2440526849</v>
      </c>
      <c r="X1081" s="11">
        <f t="shared" si="554"/>
        <v>99242.911926901565</v>
      </c>
      <c r="Y1081" s="11">
        <f t="shared" si="554"/>
        <v>147743.99999999997</v>
      </c>
      <c r="Z1081" s="11">
        <f t="shared" si="554"/>
        <v>1.4887108523057284</v>
      </c>
      <c r="AA1081" s="11">
        <f t="shared" si="553"/>
        <v>32.449961479175904</v>
      </c>
      <c r="AB1081" s="11">
        <f t="shared" si="553"/>
        <v>3239.9999999999995</v>
      </c>
      <c r="AC1081" s="11">
        <f t="shared" si="553"/>
        <v>0</v>
      </c>
      <c r="AD1081" s="11">
        <f t="shared" si="553"/>
        <v>0</v>
      </c>
      <c r="AE1081" s="11">
        <f t="shared" si="553"/>
        <v>0</v>
      </c>
      <c r="AF1081" s="11">
        <f t="shared" si="553"/>
        <v>0</v>
      </c>
      <c r="AG1081" s="11">
        <f t="shared" si="553"/>
        <v>0</v>
      </c>
      <c r="AH1081" s="11">
        <f t="shared" si="553"/>
        <v>0</v>
      </c>
      <c r="AI1081" s="11">
        <f t="shared" si="553"/>
        <v>0</v>
      </c>
      <c r="AJ1081" s="11">
        <f t="shared" si="553"/>
        <v>0</v>
      </c>
      <c r="AK1081" s="11">
        <f t="shared" si="553"/>
        <v>0</v>
      </c>
      <c r="AL1081" s="11">
        <f t="shared" si="553"/>
        <v>0</v>
      </c>
      <c r="AM1081" s="11">
        <f t="shared" si="553"/>
        <v>0</v>
      </c>
      <c r="AN1081" s="11">
        <f t="shared" si="553"/>
        <v>0</v>
      </c>
      <c r="AO1081" s="11">
        <f t="shared" si="553"/>
        <v>0</v>
      </c>
      <c r="AP1081" s="11">
        <f t="shared" si="553"/>
        <v>0</v>
      </c>
      <c r="AQ1081" s="11">
        <f t="shared" ref="AQ1081:BE1144" si="579">IF($A1081="x",CU1081,"")</f>
        <v>0</v>
      </c>
      <c r="AR1081" s="11">
        <f t="shared" si="579"/>
        <v>0</v>
      </c>
      <c r="AS1081" s="11">
        <f t="shared" si="579"/>
        <v>0</v>
      </c>
      <c r="AT1081" s="11">
        <f t="shared" si="577"/>
        <v>0</v>
      </c>
      <c r="AU1081" s="11">
        <f t="shared" si="577"/>
        <v>0</v>
      </c>
      <c r="AV1081" s="11">
        <f t="shared" si="562"/>
        <v>10718234.48810537</v>
      </c>
      <c r="AW1081" s="11">
        <f t="shared" si="557"/>
        <v>0</v>
      </c>
      <c r="AX1081" s="11">
        <f t="shared" si="557"/>
        <v>0</v>
      </c>
      <c r="AY1081" s="11">
        <f t="shared" si="557"/>
        <v>12723.450247038661</v>
      </c>
      <c r="AZ1081" s="11">
        <f t="shared" si="557"/>
        <v>1</v>
      </c>
      <c r="BA1081" s="11">
        <f t="shared" si="557"/>
        <v>1</v>
      </c>
      <c r="BB1081" s="11">
        <f t="shared" si="557"/>
        <v>1</v>
      </c>
      <c r="BC1081" s="11">
        <f t="shared" si="575"/>
        <v>1</v>
      </c>
      <c r="BD1081" s="11">
        <f t="shared" si="575"/>
        <v>1</v>
      </c>
      <c r="BE1081" s="11">
        <f t="shared" si="575"/>
        <v>1</v>
      </c>
      <c r="BF1081" s="15" t="str">
        <f t="shared" si="558"/>
        <v>ČSN 42 5715</v>
      </c>
      <c r="BG1081" s="44">
        <v>39.951633775701396</v>
      </c>
      <c r="BJ1081" s="17">
        <f t="shared" si="559"/>
        <v>108</v>
      </c>
      <c r="BK1081" s="17">
        <f t="shared" si="560"/>
        <v>18</v>
      </c>
      <c r="BX1081" s="18">
        <f t="shared" si="563"/>
        <v>5089.3800988154644</v>
      </c>
      <c r="BY1081" s="42">
        <v>0.33929200658769765</v>
      </c>
      <c r="BZ1081" s="43">
        <f t="shared" si="564"/>
        <v>8.4925690021231439</v>
      </c>
      <c r="CA1081" s="18">
        <f t="shared" si="565"/>
        <v>5359117.2440526849</v>
      </c>
      <c r="CB1081" s="18">
        <f t="shared" si="566"/>
        <v>99242.911926901565</v>
      </c>
      <c r="CC1081" s="18">
        <f t="shared" si="567"/>
        <v>147743.99999999997</v>
      </c>
      <c r="CD1081" s="25">
        <f t="shared" si="568"/>
        <v>1.4887108523057284</v>
      </c>
      <c r="CE1081" s="26">
        <f t="shared" si="569"/>
        <v>32.449961479175904</v>
      </c>
      <c r="CF1081" s="18">
        <f t="shared" si="570"/>
        <v>3239.9999999999995</v>
      </c>
      <c r="CG1081" s="18"/>
      <c r="CZ1081" s="18">
        <f t="shared" si="571"/>
        <v>10718234.48810537</v>
      </c>
      <c r="DC1081" s="18">
        <f t="shared" si="561"/>
        <v>12723.450247038661</v>
      </c>
      <c r="DD1081" s="17">
        <f t="shared" si="572"/>
        <v>1</v>
      </c>
      <c r="DE1081" s="17">
        <f t="shared" si="573"/>
        <v>1</v>
      </c>
      <c r="DF1081" s="17">
        <f t="shared" si="574"/>
        <v>1</v>
      </c>
      <c r="DG1081" s="17">
        <v>1</v>
      </c>
      <c r="DH1081" s="17">
        <v>1</v>
      </c>
      <c r="DI1081" s="17">
        <v>1</v>
      </c>
      <c r="DJ1081" s="20" t="s">
        <v>981</v>
      </c>
      <c r="DK1081" s="45"/>
      <c r="DL1081" s="46"/>
      <c r="DN1081" s="46"/>
      <c r="DO1081" s="46"/>
      <c r="DP1081" s="46"/>
      <c r="DU1081" s="48"/>
    </row>
    <row r="1082" spans="1:125" x14ac:dyDescent="0.2">
      <c r="A1082" s="15" t="s">
        <v>105</v>
      </c>
      <c r="B1082" s="10" t="s">
        <v>1182</v>
      </c>
      <c r="C1082" s="11">
        <f t="shared" si="555"/>
        <v>43.404244101996575</v>
      </c>
      <c r="D1082" s="11">
        <f t="shared" si="578"/>
        <v>0</v>
      </c>
      <c r="E1082" s="11">
        <f t="shared" si="578"/>
        <v>0</v>
      </c>
      <c r="F1082" s="11">
        <f t="shared" si="578"/>
        <v>108</v>
      </c>
      <c r="G1082" s="11">
        <f t="shared" si="576"/>
        <v>20</v>
      </c>
      <c r="H1082" s="11">
        <f t="shared" si="576"/>
        <v>0</v>
      </c>
      <c r="I1082" s="11">
        <f t="shared" si="576"/>
        <v>0</v>
      </c>
      <c r="J1082" s="11">
        <f t="shared" si="576"/>
        <v>0</v>
      </c>
      <c r="K1082" s="11">
        <f t="shared" si="576"/>
        <v>0</v>
      </c>
      <c r="L1082" s="11">
        <f t="shared" si="576"/>
        <v>0</v>
      </c>
      <c r="M1082" s="11">
        <f t="shared" si="551"/>
        <v>0</v>
      </c>
      <c r="N1082" s="11">
        <f t="shared" si="551"/>
        <v>0</v>
      </c>
      <c r="O1082" s="11">
        <f t="shared" si="551"/>
        <v>0</v>
      </c>
      <c r="P1082" s="11">
        <f t="shared" si="551"/>
        <v>0</v>
      </c>
      <c r="Q1082" s="11">
        <f t="shared" si="551"/>
        <v>0</v>
      </c>
      <c r="R1082" s="11">
        <f t="shared" si="551"/>
        <v>0</v>
      </c>
      <c r="S1082" s="11">
        <f t="shared" si="551"/>
        <v>0</v>
      </c>
      <c r="T1082" s="11">
        <f t="shared" si="547"/>
        <v>5529.2030703180362</v>
      </c>
      <c r="U1082" s="40">
        <f t="shared" si="556"/>
        <v>0.33929200658769765</v>
      </c>
      <c r="V1082" s="11">
        <f t="shared" si="554"/>
        <v>7.8170237405906198</v>
      </c>
      <c r="W1082" s="11">
        <f t="shared" si="554"/>
        <v>5628728.7255837601</v>
      </c>
      <c r="X1082" s="11">
        <f t="shared" si="554"/>
        <v>104235.71714044</v>
      </c>
      <c r="Y1082" s="11">
        <f t="shared" si="554"/>
        <v>157546.66666666666</v>
      </c>
      <c r="Z1082" s="11">
        <f t="shared" si="554"/>
        <v>1.5114460857442864</v>
      </c>
      <c r="AA1082" s="11">
        <f t="shared" si="553"/>
        <v>31.906112267087632</v>
      </c>
      <c r="AB1082" s="11">
        <f t="shared" si="553"/>
        <v>3520</v>
      </c>
      <c r="AC1082" s="11">
        <f t="shared" si="553"/>
        <v>0</v>
      </c>
      <c r="AD1082" s="11">
        <f t="shared" si="553"/>
        <v>0</v>
      </c>
      <c r="AE1082" s="11">
        <f t="shared" si="553"/>
        <v>0</v>
      </c>
      <c r="AF1082" s="11">
        <f t="shared" si="553"/>
        <v>0</v>
      </c>
      <c r="AG1082" s="11">
        <f t="shared" si="553"/>
        <v>0</v>
      </c>
      <c r="AH1082" s="11">
        <f t="shared" si="553"/>
        <v>0</v>
      </c>
      <c r="AI1082" s="11">
        <f t="shared" si="553"/>
        <v>0</v>
      </c>
      <c r="AJ1082" s="11">
        <f t="shared" si="553"/>
        <v>0</v>
      </c>
      <c r="AK1082" s="11">
        <f t="shared" si="553"/>
        <v>0</v>
      </c>
      <c r="AL1082" s="11">
        <f t="shared" si="553"/>
        <v>0</v>
      </c>
      <c r="AM1082" s="11">
        <f t="shared" si="553"/>
        <v>0</v>
      </c>
      <c r="AN1082" s="11">
        <f t="shared" si="553"/>
        <v>0</v>
      </c>
      <c r="AO1082" s="11">
        <f t="shared" si="553"/>
        <v>0</v>
      </c>
      <c r="AP1082" s="11">
        <f t="shared" si="553"/>
        <v>0</v>
      </c>
      <c r="AQ1082" s="11">
        <f t="shared" si="579"/>
        <v>0</v>
      </c>
      <c r="AR1082" s="11">
        <f t="shared" si="579"/>
        <v>0</v>
      </c>
      <c r="AS1082" s="11">
        <f t="shared" si="579"/>
        <v>0</v>
      </c>
      <c r="AT1082" s="11">
        <f t="shared" si="577"/>
        <v>0</v>
      </c>
      <c r="AU1082" s="11">
        <f t="shared" si="577"/>
        <v>0</v>
      </c>
      <c r="AV1082" s="11">
        <f t="shared" si="562"/>
        <v>11257457.45116752</v>
      </c>
      <c r="AW1082" s="11">
        <f t="shared" si="557"/>
        <v>0</v>
      </c>
      <c r="AX1082" s="11">
        <f t="shared" si="557"/>
        <v>0</v>
      </c>
      <c r="AY1082" s="11">
        <f t="shared" si="557"/>
        <v>12164.24675469968</v>
      </c>
      <c r="AZ1082" s="11">
        <f t="shared" si="557"/>
        <v>1</v>
      </c>
      <c r="BA1082" s="11">
        <f t="shared" si="557"/>
        <v>1</v>
      </c>
      <c r="BB1082" s="11">
        <f t="shared" si="557"/>
        <v>1</v>
      </c>
      <c r="BC1082" s="11">
        <f t="shared" si="575"/>
        <v>1</v>
      </c>
      <c r="BD1082" s="11">
        <f t="shared" si="575"/>
        <v>1</v>
      </c>
      <c r="BE1082" s="11">
        <f t="shared" si="575"/>
        <v>1</v>
      </c>
      <c r="BF1082" s="15" t="str">
        <f t="shared" si="558"/>
        <v>ČSN 42 5715</v>
      </c>
      <c r="BG1082" s="44">
        <v>43.404244101996575</v>
      </c>
      <c r="BJ1082" s="17">
        <f t="shared" si="559"/>
        <v>108</v>
      </c>
      <c r="BK1082" s="17">
        <f t="shared" si="560"/>
        <v>20</v>
      </c>
      <c r="BX1082" s="18">
        <f t="shared" si="563"/>
        <v>5529.2030703180362</v>
      </c>
      <c r="BY1082" s="42">
        <v>0.33929200658769765</v>
      </c>
      <c r="BZ1082" s="43">
        <f t="shared" si="564"/>
        <v>7.8170237405906198</v>
      </c>
      <c r="CA1082" s="18">
        <f t="shared" si="565"/>
        <v>5628728.7255837601</v>
      </c>
      <c r="CB1082" s="18">
        <f t="shared" si="566"/>
        <v>104235.71714044</v>
      </c>
      <c r="CC1082" s="18">
        <f t="shared" si="567"/>
        <v>157546.66666666666</v>
      </c>
      <c r="CD1082" s="25">
        <f t="shared" si="568"/>
        <v>1.5114460857442864</v>
      </c>
      <c r="CE1082" s="26">
        <f t="shared" si="569"/>
        <v>31.906112267087632</v>
      </c>
      <c r="CF1082" s="18">
        <f t="shared" si="570"/>
        <v>3520</v>
      </c>
      <c r="CG1082" s="18"/>
      <c r="CZ1082" s="18">
        <f t="shared" si="571"/>
        <v>11257457.45116752</v>
      </c>
      <c r="DC1082" s="18">
        <f t="shared" si="561"/>
        <v>12164.24675469968</v>
      </c>
      <c r="DD1082" s="17">
        <f t="shared" si="572"/>
        <v>1</v>
      </c>
      <c r="DE1082" s="17">
        <f t="shared" si="573"/>
        <v>1</v>
      </c>
      <c r="DF1082" s="17">
        <f t="shared" si="574"/>
        <v>1</v>
      </c>
      <c r="DG1082" s="17">
        <v>1</v>
      </c>
      <c r="DH1082" s="17">
        <v>1</v>
      </c>
      <c r="DI1082" s="17">
        <v>1</v>
      </c>
      <c r="DJ1082" s="20" t="s">
        <v>981</v>
      </c>
      <c r="DK1082" s="45"/>
      <c r="DL1082" s="46"/>
      <c r="DN1082" s="46"/>
      <c r="DO1082" s="46"/>
      <c r="DP1082" s="46"/>
      <c r="DU1082" s="48"/>
    </row>
    <row r="1083" spans="1:125" x14ac:dyDescent="0.2">
      <c r="A1083" s="15" t="s">
        <v>105</v>
      </c>
      <c r="B1083" s="10" t="s">
        <v>1183</v>
      </c>
      <c r="C1083" s="11">
        <f t="shared" si="555"/>
        <v>10.851061025499144</v>
      </c>
      <c r="D1083" s="11">
        <f t="shared" si="578"/>
        <v>0</v>
      </c>
      <c r="E1083" s="11">
        <f t="shared" si="578"/>
        <v>0</v>
      </c>
      <c r="F1083" s="11">
        <f t="shared" si="578"/>
        <v>114</v>
      </c>
      <c r="G1083" s="11">
        <f t="shared" si="576"/>
        <v>4</v>
      </c>
      <c r="H1083" s="11">
        <f t="shared" si="576"/>
        <v>0</v>
      </c>
      <c r="I1083" s="11">
        <f t="shared" si="576"/>
        <v>0</v>
      </c>
      <c r="J1083" s="11">
        <f t="shared" si="576"/>
        <v>0</v>
      </c>
      <c r="K1083" s="11">
        <f t="shared" si="576"/>
        <v>0</v>
      </c>
      <c r="L1083" s="11">
        <f t="shared" si="576"/>
        <v>0</v>
      </c>
      <c r="M1083" s="11">
        <f t="shared" si="551"/>
        <v>0</v>
      </c>
      <c r="N1083" s="11">
        <f t="shared" si="551"/>
        <v>0</v>
      </c>
      <c r="O1083" s="11">
        <f t="shared" si="551"/>
        <v>0</v>
      </c>
      <c r="P1083" s="11">
        <f t="shared" si="551"/>
        <v>0</v>
      </c>
      <c r="Q1083" s="11">
        <f t="shared" si="551"/>
        <v>0</v>
      </c>
      <c r="R1083" s="11">
        <f t="shared" si="551"/>
        <v>0</v>
      </c>
      <c r="S1083" s="11">
        <f t="shared" si="551"/>
        <v>0</v>
      </c>
      <c r="T1083" s="11">
        <f t="shared" si="547"/>
        <v>1382.3007675795091</v>
      </c>
      <c r="U1083" s="40">
        <f t="shared" si="556"/>
        <v>0.3581415625092364</v>
      </c>
      <c r="V1083" s="11">
        <f t="shared" si="554"/>
        <v>33.005211349160398</v>
      </c>
      <c r="W1083" s="11">
        <f t="shared" si="554"/>
        <v>2093494.5124991664</v>
      </c>
      <c r="X1083" s="11">
        <f t="shared" si="554"/>
        <v>36727.973903494145</v>
      </c>
      <c r="Y1083" s="11">
        <f t="shared" si="554"/>
        <v>48421.33333333335</v>
      </c>
      <c r="Z1083" s="11">
        <f t="shared" si="554"/>
        <v>1.3183774705504991</v>
      </c>
      <c r="AA1083" s="11">
        <f t="shared" si="553"/>
        <v>38.916577444580092</v>
      </c>
      <c r="AB1083" s="11">
        <f t="shared" si="553"/>
        <v>880</v>
      </c>
      <c r="AC1083" s="11">
        <f t="shared" si="553"/>
        <v>0</v>
      </c>
      <c r="AD1083" s="11">
        <f t="shared" si="553"/>
        <v>0</v>
      </c>
      <c r="AE1083" s="11">
        <f t="shared" si="553"/>
        <v>0</v>
      </c>
      <c r="AF1083" s="11">
        <f t="shared" si="553"/>
        <v>0</v>
      </c>
      <c r="AG1083" s="11">
        <f t="shared" si="553"/>
        <v>0</v>
      </c>
      <c r="AH1083" s="11">
        <f t="shared" si="553"/>
        <v>0</v>
      </c>
      <c r="AI1083" s="11">
        <f t="shared" si="553"/>
        <v>0</v>
      </c>
      <c r="AJ1083" s="11">
        <f t="shared" si="553"/>
        <v>0</v>
      </c>
      <c r="AK1083" s="11">
        <f t="shared" si="553"/>
        <v>0</v>
      </c>
      <c r="AL1083" s="11">
        <f t="shared" si="553"/>
        <v>0</v>
      </c>
      <c r="AM1083" s="11">
        <f t="shared" si="553"/>
        <v>0</v>
      </c>
      <c r="AN1083" s="11">
        <f t="shared" si="553"/>
        <v>0</v>
      </c>
      <c r="AO1083" s="11">
        <f t="shared" si="553"/>
        <v>0</v>
      </c>
      <c r="AP1083" s="11">
        <f t="shared" si="553"/>
        <v>0</v>
      </c>
      <c r="AQ1083" s="11">
        <f t="shared" si="579"/>
        <v>0</v>
      </c>
      <c r="AR1083" s="11">
        <f t="shared" si="579"/>
        <v>0</v>
      </c>
      <c r="AS1083" s="11">
        <f t="shared" si="579"/>
        <v>0</v>
      </c>
      <c r="AT1083" s="11">
        <f t="shared" si="577"/>
        <v>0</v>
      </c>
      <c r="AU1083" s="11">
        <f t="shared" si="577"/>
        <v>0</v>
      </c>
      <c r="AV1083" s="11">
        <f t="shared" si="562"/>
        <v>4186989.0249983328</v>
      </c>
      <c r="AW1083" s="11">
        <f t="shared" si="557"/>
        <v>0</v>
      </c>
      <c r="AX1083" s="11">
        <f t="shared" si="557"/>
        <v>0</v>
      </c>
      <c r="AY1083" s="11">
        <f t="shared" si="557"/>
        <v>19006.63555421825</v>
      </c>
      <c r="AZ1083" s="11">
        <f t="shared" si="557"/>
        <v>1</v>
      </c>
      <c r="BA1083" s="11">
        <f t="shared" si="557"/>
        <v>1</v>
      </c>
      <c r="BB1083" s="11">
        <f t="shared" si="557"/>
        <v>2</v>
      </c>
      <c r="BC1083" s="11">
        <f t="shared" si="575"/>
        <v>1</v>
      </c>
      <c r="BD1083" s="11">
        <f t="shared" si="575"/>
        <v>1</v>
      </c>
      <c r="BE1083" s="11">
        <f t="shared" si="575"/>
        <v>2</v>
      </c>
      <c r="BF1083" s="15" t="str">
        <f t="shared" si="558"/>
        <v>ČSN 42 5715</v>
      </c>
      <c r="BG1083" s="44">
        <v>10.851061025499144</v>
      </c>
      <c r="BJ1083" s="17">
        <f t="shared" si="559"/>
        <v>114</v>
      </c>
      <c r="BK1083" s="17">
        <f t="shared" si="560"/>
        <v>4</v>
      </c>
      <c r="BX1083" s="18">
        <f t="shared" si="563"/>
        <v>1382.3007675795091</v>
      </c>
      <c r="BY1083" s="42">
        <v>0.3581415625092364</v>
      </c>
      <c r="BZ1083" s="43">
        <f t="shared" si="564"/>
        <v>33.005211349160398</v>
      </c>
      <c r="CA1083" s="18">
        <f t="shared" si="565"/>
        <v>2093494.5124991664</v>
      </c>
      <c r="CB1083" s="18">
        <f t="shared" si="566"/>
        <v>36727.973903494145</v>
      </c>
      <c r="CC1083" s="18">
        <f t="shared" si="567"/>
        <v>48421.33333333335</v>
      </c>
      <c r="CD1083" s="25">
        <f t="shared" si="568"/>
        <v>1.3183774705504991</v>
      </c>
      <c r="CE1083" s="26">
        <f t="shared" si="569"/>
        <v>38.916577444580092</v>
      </c>
      <c r="CF1083" s="18">
        <f t="shared" si="570"/>
        <v>880</v>
      </c>
      <c r="CG1083" s="18"/>
      <c r="CZ1083" s="18">
        <f t="shared" si="571"/>
        <v>4186989.0249983328</v>
      </c>
      <c r="DC1083" s="18">
        <f t="shared" si="561"/>
        <v>19006.63555421825</v>
      </c>
      <c r="DD1083" s="17">
        <f t="shared" si="572"/>
        <v>1</v>
      </c>
      <c r="DE1083" s="17">
        <f t="shared" si="573"/>
        <v>1</v>
      </c>
      <c r="DF1083" s="17">
        <f t="shared" si="574"/>
        <v>2</v>
      </c>
      <c r="DG1083" s="17">
        <v>1</v>
      </c>
      <c r="DH1083" s="17">
        <v>1</v>
      </c>
      <c r="DI1083" s="17">
        <v>2</v>
      </c>
      <c r="DJ1083" s="20" t="s">
        <v>981</v>
      </c>
      <c r="DK1083" s="45"/>
      <c r="DL1083" s="46"/>
      <c r="DN1083" s="46"/>
      <c r="DO1083" s="46"/>
      <c r="DP1083" s="46"/>
      <c r="DU1083" s="48"/>
    </row>
    <row r="1084" spans="1:125" x14ac:dyDescent="0.2">
      <c r="A1084" s="15" t="s">
        <v>105</v>
      </c>
      <c r="B1084" s="10" t="s">
        <v>1184</v>
      </c>
      <c r="C1084" s="11">
        <f t="shared" si="555"/>
        <v>12.151955273442512</v>
      </c>
      <c r="D1084" s="11">
        <f t="shared" si="578"/>
        <v>0</v>
      </c>
      <c r="E1084" s="11">
        <f t="shared" si="578"/>
        <v>0</v>
      </c>
      <c r="F1084" s="11">
        <f t="shared" si="578"/>
        <v>114</v>
      </c>
      <c r="G1084" s="11">
        <f t="shared" si="576"/>
        <v>4.5</v>
      </c>
      <c r="H1084" s="11">
        <f t="shared" si="576"/>
        <v>0</v>
      </c>
      <c r="I1084" s="11">
        <f t="shared" si="576"/>
        <v>0</v>
      </c>
      <c r="J1084" s="11">
        <f t="shared" si="576"/>
        <v>0</v>
      </c>
      <c r="K1084" s="11">
        <f t="shared" si="576"/>
        <v>0</v>
      </c>
      <c r="L1084" s="11">
        <f t="shared" si="576"/>
        <v>0</v>
      </c>
      <c r="M1084" s="11">
        <f t="shared" si="551"/>
        <v>0</v>
      </c>
      <c r="N1084" s="11">
        <f t="shared" si="551"/>
        <v>0</v>
      </c>
      <c r="O1084" s="11">
        <f t="shared" si="551"/>
        <v>0</v>
      </c>
      <c r="P1084" s="11">
        <f t="shared" si="551"/>
        <v>0</v>
      </c>
      <c r="Q1084" s="11">
        <f t="shared" si="551"/>
        <v>0</v>
      </c>
      <c r="R1084" s="11">
        <f t="shared" si="551"/>
        <v>0</v>
      </c>
      <c r="S1084" s="11">
        <f t="shared" si="551"/>
        <v>0</v>
      </c>
      <c r="T1084" s="11">
        <f t="shared" si="547"/>
        <v>1548.0197800563706</v>
      </c>
      <c r="U1084" s="40">
        <f t="shared" si="556"/>
        <v>0.3581415625092364</v>
      </c>
      <c r="V1084" s="11">
        <f t="shared" si="554"/>
        <v>29.471928957139674</v>
      </c>
      <c r="W1084" s="11">
        <f t="shared" si="554"/>
        <v>2324061.4460458797</v>
      </c>
      <c r="X1084" s="11">
        <f t="shared" si="554"/>
        <v>40773.007825366309</v>
      </c>
      <c r="Y1084" s="11">
        <f t="shared" si="554"/>
        <v>53986.500000000022</v>
      </c>
      <c r="Z1084" s="11">
        <f t="shared" si="554"/>
        <v>1.3240745012295398</v>
      </c>
      <c r="AA1084" s="11">
        <f t="shared" si="553"/>
        <v>38.746774059268468</v>
      </c>
      <c r="AB1084" s="11">
        <f t="shared" si="553"/>
        <v>985.5</v>
      </c>
      <c r="AC1084" s="11">
        <f t="shared" si="553"/>
        <v>0</v>
      </c>
      <c r="AD1084" s="11">
        <f t="shared" si="553"/>
        <v>0</v>
      </c>
      <c r="AE1084" s="11">
        <f t="shared" si="553"/>
        <v>0</v>
      </c>
      <c r="AF1084" s="11">
        <f t="shared" si="553"/>
        <v>0</v>
      </c>
      <c r="AG1084" s="11">
        <f t="shared" si="553"/>
        <v>0</v>
      </c>
      <c r="AH1084" s="11">
        <f t="shared" si="553"/>
        <v>0</v>
      </c>
      <c r="AI1084" s="11">
        <f t="shared" si="553"/>
        <v>0</v>
      </c>
      <c r="AJ1084" s="11">
        <f t="shared" si="553"/>
        <v>0</v>
      </c>
      <c r="AK1084" s="11">
        <f t="shared" si="553"/>
        <v>0</v>
      </c>
      <c r="AL1084" s="11">
        <f t="shared" si="553"/>
        <v>0</v>
      </c>
      <c r="AM1084" s="11">
        <f t="shared" si="553"/>
        <v>0</v>
      </c>
      <c r="AN1084" s="11">
        <f t="shared" si="553"/>
        <v>0</v>
      </c>
      <c r="AO1084" s="11">
        <f t="shared" si="553"/>
        <v>0</v>
      </c>
      <c r="AP1084" s="11">
        <f t="shared" si="553"/>
        <v>0</v>
      </c>
      <c r="AQ1084" s="11">
        <f t="shared" si="579"/>
        <v>0</v>
      </c>
      <c r="AR1084" s="11">
        <f t="shared" si="579"/>
        <v>0</v>
      </c>
      <c r="AS1084" s="11">
        <f t="shared" si="579"/>
        <v>0</v>
      </c>
      <c r="AT1084" s="11">
        <f t="shared" si="577"/>
        <v>0</v>
      </c>
      <c r="AU1084" s="11">
        <f t="shared" si="577"/>
        <v>0</v>
      </c>
      <c r="AV1084" s="11">
        <f t="shared" si="562"/>
        <v>4648122.8920917595</v>
      </c>
      <c r="AW1084" s="11">
        <f t="shared" si="557"/>
        <v>0</v>
      </c>
      <c r="AX1084" s="11">
        <f t="shared" si="557"/>
        <v>0</v>
      </c>
      <c r="AY1084" s="11">
        <f t="shared" si="557"/>
        <v>18834.240657352508</v>
      </c>
      <c r="AZ1084" s="11">
        <f t="shared" si="557"/>
        <v>1</v>
      </c>
      <c r="BA1084" s="11">
        <f t="shared" si="557"/>
        <v>1</v>
      </c>
      <c r="BB1084" s="11">
        <f t="shared" si="557"/>
        <v>2</v>
      </c>
      <c r="BC1084" s="11">
        <f t="shared" si="575"/>
        <v>1</v>
      </c>
      <c r="BD1084" s="11">
        <f t="shared" si="575"/>
        <v>1</v>
      </c>
      <c r="BE1084" s="11">
        <f t="shared" si="575"/>
        <v>2</v>
      </c>
      <c r="BF1084" s="15" t="str">
        <f t="shared" si="558"/>
        <v>ČSN 42 5715</v>
      </c>
      <c r="BG1084" s="44">
        <v>12.151955273442512</v>
      </c>
      <c r="BJ1084" s="17">
        <f t="shared" si="559"/>
        <v>114</v>
      </c>
      <c r="BK1084" s="17">
        <f t="shared" si="560"/>
        <v>4.5</v>
      </c>
      <c r="BX1084" s="18">
        <f t="shared" si="563"/>
        <v>1548.0197800563706</v>
      </c>
      <c r="BY1084" s="42">
        <v>0.3581415625092364</v>
      </c>
      <c r="BZ1084" s="43">
        <f t="shared" si="564"/>
        <v>29.471928957139674</v>
      </c>
      <c r="CA1084" s="18">
        <f t="shared" si="565"/>
        <v>2324061.4460458797</v>
      </c>
      <c r="CB1084" s="18">
        <f t="shared" si="566"/>
        <v>40773.007825366309</v>
      </c>
      <c r="CC1084" s="18">
        <f t="shared" si="567"/>
        <v>53986.500000000022</v>
      </c>
      <c r="CD1084" s="25">
        <f t="shared" si="568"/>
        <v>1.3240745012295398</v>
      </c>
      <c r="CE1084" s="26">
        <f t="shared" si="569"/>
        <v>38.746774059268468</v>
      </c>
      <c r="CF1084" s="18">
        <f t="shared" si="570"/>
        <v>985.5</v>
      </c>
      <c r="CG1084" s="18"/>
      <c r="CZ1084" s="18">
        <f t="shared" si="571"/>
        <v>4648122.8920917595</v>
      </c>
      <c r="DC1084" s="18">
        <f t="shared" si="561"/>
        <v>18834.240657352508</v>
      </c>
      <c r="DD1084" s="17">
        <f t="shared" si="572"/>
        <v>1</v>
      </c>
      <c r="DE1084" s="17">
        <f t="shared" si="573"/>
        <v>1</v>
      </c>
      <c r="DF1084" s="17">
        <f t="shared" si="574"/>
        <v>2</v>
      </c>
      <c r="DG1084" s="17">
        <v>1</v>
      </c>
      <c r="DH1084" s="17">
        <v>1</v>
      </c>
      <c r="DI1084" s="17">
        <v>2</v>
      </c>
      <c r="DJ1084" s="20" t="s">
        <v>981</v>
      </c>
      <c r="DK1084" s="45"/>
      <c r="DL1084" s="46"/>
      <c r="DN1084" s="46"/>
      <c r="DO1084" s="46"/>
      <c r="DP1084" s="46"/>
      <c r="DU1084" s="48"/>
    </row>
    <row r="1085" spans="1:125" x14ac:dyDescent="0.2">
      <c r="A1085" s="15" t="s">
        <v>105</v>
      </c>
      <c r="B1085" s="10" t="s">
        <v>1185</v>
      </c>
      <c r="C1085" s="11">
        <f t="shared" si="555"/>
        <v>13.440518770220534</v>
      </c>
      <c r="D1085" s="11">
        <f t="shared" si="578"/>
        <v>0</v>
      </c>
      <c r="E1085" s="11">
        <f t="shared" si="578"/>
        <v>0</v>
      </c>
      <c r="F1085" s="11">
        <f t="shared" si="578"/>
        <v>114</v>
      </c>
      <c r="G1085" s="11">
        <f t="shared" si="576"/>
        <v>5</v>
      </c>
      <c r="H1085" s="11">
        <f t="shared" si="576"/>
        <v>0</v>
      </c>
      <c r="I1085" s="11">
        <f t="shared" si="576"/>
        <v>0</v>
      </c>
      <c r="J1085" s="11">
        <f t="shared" si="576"/>
        <v>0</v>
      </c>
      <c r="K1085" s="11">
        <f t="shared" si="576"/>
        <v>0</v>
      </c>
      <c r="L1085" s="11">
        <f t="shared" si="576"/>
        <v>0</v>
      </c>
      <c r="M1085" s="11">
        <f t="shared" si="551"/>
        <v>0</v>
      </c>
      <c r="N1085" s="11">
        <f t="shared" si="551"/>
        <v>0</v>
      </c>
      <c r="O1085" s="11">
        <f t="shared" si="551"/>
        <v>0</v>
      </c>
      <c r="P1085" s="11">
        <f t="shared" si="551"/>
        <v>0</v>
      </c>
      <c r="Q1085" s="11">
        <f t="shared" si="551"/>
        <v>0</v>
      </c>
      <c r="R1085" s="11">
        <f t="shared" si="551"/>
        <v>0</v>
      </c>
      <c r="S1085" s="11">
        <f t="shared" si="551"/>
        <v>0</v>
      </c>
      <c r="T1085" s="11">
        <f t="shared" si="547"/>
        <v>1712.1679962064372</v>
      </c>
      <c r="U1085" s="40">
        <f t="shared" si="556"/>
        <v>0.3581415625092364</v>
      </c>
      <c r="V1085" s="11">
        <f t="shared" si="554"/>
        <v>26.646409162624906</v>
      </c>
      <c r="W1085" s="11">
        <f t="shared" si="554"/>
        <v>2548134.0203542304</v>
      </c>
      <c r="X1085" s="11">
        <f t="shared" si="554"/>
        <v>44704.105620249655</v>
      </c>
      <c r="Y1085" s="11">
        <f t="shared" si="554"/>
        <v>59446.666666666701</v>
      </c>
      <c r="Z1085" s="11">
        <f t="shared" si="554"/>
        <v>1.3297809192661512</v>
      </c>
      <c r="AA1085" s="11">
        <f t="shared" si="553"/>
        <v>38.577843381920665</v>
      </c>
      <c r="AB1085" s="11">
        <f t="shared" si="553"/>
        <v>1090</v>
      </c>
      <c r="AC1085" s="11">
        <f t="shared" si="553"/>
        <v>0</v>
      </c>
      <c r="AD1085" s="11">
        <f t="shared" si="553"/>
        <v>0</v>
      </c>
      <c r="AE1085" s="11">
        <f t="shared" si="553"/>
        <v>0</v>
      </c>
      <c r="AF1085" s="11">
        <f t="shared" si="553"/>
        <v>0</v>
      </c>
      <c r="AG1085" s="11">
        <f t="shared" si="553"/>
        <v>0</v>
      </c>
      <c r="AH1085" s="11">
        <f t="shared" si="553"/>
        <v>0</v>
      </c>
      <c r="AI1085" s="11">
        <f t="shared" si="553"/>
        <v>0</v>
      </c>
      <c r="AJ1085" s="11">
        <f t="shared" si="553"/>
        <v>0</v>
      </c>
      <c r="AK1085" s="11">
        <f t="shared" si="553"/>
        <v>0</v>
      </c>
      <c r="AL1085" s="11">
        <f t="shared" si="553"/>
        <v>0</v>
      </c>
      <c r="AM1085" s="11">
        <f t="shared" si="553"/>
        <v>0</v>
      </c>
      <c r="AN1085" s="11">
        <f t="shared" si="553"/>
        <v>0</v>
      </c>
      <c r="AO1085" s="11">
        <f t="shared" si="553"/>
        <v>0</v>
      </c>
      <c r="AP1085" s="11">
        <f t="shared" si="553"/>
        <v>0</v>
      </c>
      <c r="AQ1085" s="11">
        <f t="shared" si="579"/>
        <v>0</v>
      </c>
      <c r="AR1085" s="11">
        <f t="shared" si="579"/>
        <v>0</v>
      </c>
      <c r="AS1085" s="11">
        <f t="shared" si="579"/>
        <v>0</v>
      </c>
      <c r="AT1085" s="11">
        <f t="shared" si="577"/>
        <v>0</v>
      </c>
      <c r="AU1085" s="11">
        <f t="shared" si="577"/>
        <v>0</v>
      </c>
      <c r="AV1085" s="11">
        <f t="shared" si="562"/>
        <v>5096268.0407084608</v>
      </c>
      <c r="AW1085" s="11">
        <f t="shared" si="557"/>
        <v>0</v>
      </c>
      <c r="AX1085" s="11">
        <f t="shared" si="557"/>
        <v>0</v>
      </c>
      <c r="AY1085" s="11">
        <f t="shared" si="557"/>
        <v>18662.631158650165</v>
      </c>
      <c r="AZ1085" s="11">
        <f t="shared" si="557"/>
        <v>1</v>
      </c>
      <c r="BA1085" s="11">
        <f t="shared" si="557"/>
        <v>1</v>
      </c>
      <c r="BB1085" s="11">
        <f t="shared" si="557"/>
        <v>1</v>
      </c>
      <c r="BC1085" s="11">
        <f t="shared" si="575"/>
        <v>1</v>
      </c>
      <c r="BD1085" s="11">
        <f t="shared" si="575"/>
        <v>1</v>
      </c>
      <c r="BE1085" s="11">
        <f t="shared" si="575"/>
        <v>1</v>
      </c>
      <c r="BF1085" s="15" t="str">
        <f t="shared" si="558"/>
        <v>ČSN 42 5715</v>
      </c>
      <c r="BG1085" s="44">
        <v>13.440518770220534</v>
      </c>
      <c r="BJ1085" s="17">
        <f t="shared" si="559"/>
        <v>114</v>
      </c>
      <c r="BK1085" s="17">
        <f t="shared" si="560"/>
        <v>5</v>
      </c>
      <c r="BX1085" s="18">
        <f t="shared" si="563"/>
        <v>1712.1679962064372</v>
      </c>
      <c r="BY1085" s="42">
        <v>0.3581415625092364</v>
      </c>
      <c r="BZ1085" s="43">
        <f t="shared" si="564"/>
        <v>26.646409162624906</v>
      </c>
      <c r="CA1085" s="18">
        <f t="shared" si="565"/>
        <v>2548134.0203542304</v>
      </c>
      <c r="CB1085" s="18">
        <f t="shared" si="566"/>
        <v>44704.105620249655</v>
      </c>
      <c r="CC1085" s="18">
        <f t="shared" si="567"/>
        <v>59446.666666666701</v>
      </c>
      <c r="CD1085" s="25">
        <f t="shared" si="568"/>
        <v>1.3297809192661512</v>
      </c>
      <c r="CE1085" s="26">
        <f t="shared" si="569"/>
        <v>38.577843381920665</v>
      </c>
      <c r="CF1085" s="18">
        <f t="shared" si="570"/>
        <v>1090</v>
      </c>
      <c r="CG1085" s="18"/>
      <c r="CZ1085" s="18">
        <f t="shared" si="571"/>
        <v>5096268.0407084608</v>
      </c>
      <c r="DC1085" s="18">
        <f t="shared" si="561"/>
        <v>18662.631158650165</v>
      </c>
      <c r="DD1085" s="17">
        <f t="shared" si="572"/>
        <v>1</v>
      </c>
      <c r="DE1085" s="17">
        <f t="shared" si="573"/>
        <v>1</v>
      </c>
      <c r="DF1085" s="17">
        <f t="shared" si="574"/>
        <v>1</v>
      </c>
      <c r="DG1085" s="17">
        <v>1</v>
      </c>
      <c r="DH1085" s="17">
        <v>1</v>
      </c>
      <c r="DI1085" s="17">
        <v>1</v>
      </c>
      <c r="DJ1085" s="20" t="s">
        <v>981</v>
      </c>
      <c r="DK1085" s="45"/>
      <c r="DL1085" s="46"/>
      <c r="DN1085" s="46"/>
      <c r="DO1085" s="46"/>
      <c r="DP1085" s="46"/>
      <c r="DU1085" s="48"/>
    </row>
    <row r="1086" spans="1:125" x14ac:dyDescent="0.2">
      <c r="A1086" s="15" t="s">
        <v>105</v>
      </c>
      <c r="B1086" s="10" t="s">
        <v>1186</v>
      </c>
      <c r="C1086" s="11">
        <f t="shared" si="555"/>
        <v>14.716751515833218</v>
      </c>
      <c r="D1086" s="11">
        <f t="shared" si="578"/>
        <v>0</v>
      </c>
      <c r="E1086" s="11">
        <f t="shared" si="578"/>
        <v>0</v>
      </c>
      <c r="F1086" s="11">
        <f t="shared" si="578"/>
        <v>114</v>
      </c>
      <c r="G1086" s="11">
        <f t="shared" si="576"/>
        <v>5.5</v>
      </c>
      <c r="H1086" s="11">
        <f t="shared" si="576"/>
        <v>0</v>
      </c>
      <c r="I1086" s="11">
        <f t="shared" si="576"/>
        <v>0</v>
      </c>
      <c r="J1086" s="11">
        <f t="shared" si="576"/>
        <v>0</v>
      </c>
      <c r="K1086" s="11">
        <f t="shared" si="576"/>
        <v>0</v>
      </c>
      <c r="L1086" s="11">
        <f t="shared" si="576"/>
        <v>0</v>
      </c>
      <c r="M1086" s="11">
        <f t="shared" si="551"/>
        <v>0</v>
      </c>
      <c r="N1086" s="11">
        <f t="shared" si="551"/>
        <v>0</v>
      </c>
      <c r="O1086" s="11">
        <f t="shared" si="551"/>
        <v>0</v>
      </c>
      <c r="P1086" s="11">
        <f t="shared" si="551"/>
        <v>0</v>
      </c>
      <c r="Q1086" s="11">
        <f t="shared" si="551"/>
        <v>0</v>
      </c>
      <c r="R1086" s="11">
        <f t="shared" si="551"/>
        <v>0</v>
      </c>
      <c r="S1086" s="11">
        <f t="shared" si="551"/>
        <v>0</v>
      </c>
      <c r="T1086" s="11">
        <f t="shared" si="547"/>
        <v>1874.7454160297091</v>
      </c>
      <c r="U1086" s="40">
        <f t="shared" si="556"/>
        <v>0.3581415625092364</v>
      </c>
      <c r="V1086" s="11">
        <f t="shared" si="554"/>
        <v>24.33563970445006</v>
      </c>
      <c r="W1086" s="11">
        <f t="shared" si="554"/>
        <v>2765835.3465863303</v>
      </c>
      <c r="X1086" s="11">
        <f t="shared" si="554"/>
        <v>48523.427133093515</v>
      </c>
      <c r="Y1086" s="11">
        <f t="shared" si="554"/>
        <v>64802.833333333307</v>
      </c>
      <c r="Z1086" s="11">
        <f t="shared" si="554"/>
        <v>1.3354958040285876</v>
      </c>
      <c r="AA1086" s="11">
        <f t="shared" si="553"/>
        <v>38.409796927346541</v>
      </c>
      <c r="AB1086" s="11">
        <f t="shared" si="553"/>
        <v>1193.5</v>
      </c>
      <c r="AC1086" s="11">
        <f t="shared" si="553"/>
        <v>0</v>
      </c>
      <c r="AD1086" s="11">
        <f t="shared" si="553"/>
        <v>0</v>
      </c>
      <c r="AE1086" s="11">
        <f t="shared" si="553"/>
        <v>0</v>
      </c>
      <c r="AF1086" s="11">
        <f t="shared" si="553"/>
        <v>0</v>
      </c>
      <c r="AG1086" s="11">
        <f t="shared" si="553"/>
        <v>0</v>
      </c>
      <c r="AH1086" s="11">
        <f t="shared" si="553"/>
        <v>0</v>
      </c>
      <c r="AI1086" s="11">
        <f t="shared" si="553"/>
        <v>0</v>
      </c>
      <c r="AJ1086" s="11">
        <f t="shared" si="553"/>
        <v>0</v>
      </c>
      <c r="AK1086" s="11">
        <f t="shared" si="553"/>
        <v>0</v>
      </c>
      <c r="AL1086" s="11">
        <f t="shared" si="553"/>
        <v>0</v>
      </c>
      <c r="AM1086" s="11">
        <f t="shared" si="553"/>
        <v>0</v>
      </c>
      <c r="AN1086" s="11">
        <f t="shared" si="553"/>
        <v>0</v>
      </c>
      <c r="AO1086" s="11">
        <f t="shared" si="553"/>
        <v>0</v>
      </c>
      <c r="AP1086" s="11">
        <f t="shared" si="553"/>
        <v>0</v>
      </c>
      <c r="AQ1086" s="11">
        <f t="shared" si="579"/>
        <v>0</v>
      </c>
      <c r="AR1086" s="11">
        <f t="shared" si="579"/>
        <v>0</v>
      </c>
      <c r="AS1086" s="11">
        <f t="shared" si="579"/>
        <v>0</v>
      </c>
      <c r="AT1086" s="11">
        <f t="shared" si="577"/>
        <v>0</v>
      </c>
      <c r="AU1086" s="11">
        <f t="shared" si="577"/>
        <v>0</v>
      </c>
      <c r="AV1086" s="11">
        <f t="shared" si="562"/>
        <v>5531670.6931726607</v>
      </c>
      <c r="AW1086" s="11">
        <f t="shared" si="557"/>
        <v>0</v>
      </c>
      <c r="AX1086" s="11">
        <f t="shared" si="557"/>
        <v>0</v>
      </c>
      <c r="AY1086" s="11">
        <f t="shared" si="557"/>
        <v>18491.807058111222</v>
      </c>
      <c r="AZ1086" s="11">
        <f t="shared" si="557"/>
        <v>1</v>
      </c>
      <c r="BA1086" s="11">
        <f t="shared" si="557"/>
        <v>1</v>
      </c>
      <c r="BB1086" s="11">
        <f t="shared" si="557"/>
        <v>1</v>
      </c>
      <c r="BC1086" s="11">
        <f t="shared" si="575"/>
        <v>1</v>
      </c>
      <c r="BD1086" s="11">
        <f t="shared" si="575"/>
        <v>1</v>
      </c>
      <c r="BE1086" s="11">
        <f t="shared" si="575"/>
        <v>1</v>
      </c>
      <c r="BF1086" s="15" t="str">
        <f t="shared" si="558"/>
        <v>ČSN 42 5715</v>
      </c>
      <c r="BG1086" s="44">
        <v>14.716751515833218</v>
      </c>
      <c r="BJ1086" s="17">
        <f t="shared" si="559"/>
        <v>114</v>
      </c>
      <c r="BK1086" s="17">
        <f t="shared" si="560"/>
        <v>5.5</v>
      </c>
      <c r="BX1086" s="18">
        <f t="shared" si="563"/>
        <v>1874.7454160297091</v>
      </c>
      <c r="BY1086" s="42">
        <v>0.3581415625092364</v>
      </c>
      <c r="BZ1086" s="43">
        <f t="shared" si="564"/>
        <v>24.33563970445006</v>
      </c>
      <c r="CA1086" s="18">
        <f t="shared" si="565"/>
        <v>2765835.3465863303</v>
      </c>
      <c r="CB1086" s="18">
        <f t="shared" si="566"/>
        <v>48523.427133093515</v>
      </c>
      <c r="CC1086" s="18">
        <f t="shared" si="567"/>
        <v>64802.833333333307</v>
      </c>
      <c r="CD1086" s="25">
        <f t="shared" si="568"/>
        <v>1.3354958040285876</v>
      </c>
      <c r="CE1086" s="26">
        <f t="shared" si="569"/>
        <v>38.409796927346541</v>
      </c>
      <c r="CF1086" s="18">
        <f t="shared" si="570"/>
        <v>1193.5</v>
      </c>
      <c r="CG1086" s="18"/>
      <c r="CZ1086" s="18">
        <f t="shared" si="571"/>
        <v>5531670.6931726607</v>
      </c>
      <c r="DC1086" s="18">
        <f t="shared" si="561"/>
        <v>18491.807058111222</v>
      </c>
      <c r="DD1086" s="17">
        <f t="shared" si="572"/>
        <v>1</v>
      </c>
      <c r="DE1086" s="17">
        <f t="shared" si="573"/>
        <v>1</v>
      </c>
      <c r="DF1086" s="17">
        <f t="shared" si="574"/>
        <v>1</v>
      </c>
      <c r="DG1086" s="17">
        <v>1</v>
      </c>
      <c r="DH1086" s="17">
        <v>1</v>
      </c>
      <c r="DI1086" s="17">
        <v>1</v>
      </c>
      <c r="DJ1086" s="20" t="s">
        <v>981</v>
      </c>
      <c r="DK1086" s="45"/>
      <c r="DL1086" s="46"/>
      <c r="DN1086" s="46"/>
      <c r="DO1086" s="46"/>
      <c r="DP1086" s="46"/>
      <c r="DU1086" s="48"/>
    </row>
    <row r="1087" spans="1:125" x14ac:dyDescent="0.2">
      <c r="A1087" s="15" t="s">
        <v>105</v>
      </c>
      <c r="B1087" s="10" t="s">
        <v>1187</v>
      </c>
      <c r="C1087" s="11">
        <f t="shared" si="555"/>
        <v>15.980653510280563</v>
      </c>
      <c r="D1087" s="11">
        <f t="shared" si="578"/>
        <v>0</v>
      </c>
      <c r="E1087" s="11">
        <f t="shared" si="578"/>
        <v>0</v>
      </c>
      <c r="F1087" s="11">
        <f t="shared" si="578"/>
        <v>114</v>
      </c>
      <c r="G1087" s="11">
        <f t="shared" si="576"/>
        <v>6</v>
      </c>
      <c r="H1087" s="11">
        <f t="shared" si="576"/>
        <v>0</v>
      </c>
      <c r="I1087" s="11">
        <f t="shared" si="576"/>
        <v>0</v>
      </c>
      <c r="J1087" s="11">
        <f t="shared" si="576"/>
        <v>0</v>
      </c>
      <c r="K1087" s="11">
        <f t="shared" si="576"/>
        <v>0</v>
      </c>
      <c r="L1087" s="11">
        <f t="shared" si="576"/>
        <v>0</v>
      </c>
      <c r="M1087" s="11">
        <f t="shared" si="551"/>
        <v>0</v>
      </c>
      <c r="N1087" s="11">
        <f t="shared" si="551"/>
        <v>0</v>
      </c>
      <c r="O1087" s="11">
        <f t="shared" si="551"/>
        <v>0</v>
      </c>
      <c r="P1087" s="11">
        <f t="shared" ref="P1087:T1142" si="580">IF($A1087="x",BT1087,"")</f>
        <v>0</v>
      </c>
      <c r="Q1087" s="11">
        <f t="shared" si="580"/>
        <v>0</v>
      </c>
      <c r="R1087" s="11">
        <f t="shared" si="580"/>
        <v>0</v>
      </c>
      <c r="S1087" s="11">
        <f t="shared" si="580"/>
        <v>0</v>
      </c>
      <c r="T1087" s="11">
        <f t="shared" si="547"/>
        <v>2035.7520395261859</v>
      </c>
      <c r="U1087" s="40">
        <f t="shared" si="556"/>
        <v>0.3581415625092364</v>
      </c>
      <c r="V1087" s="11">
        <f t="shared" si="554"/>
        <v>22.410945977824959</v>
      </c>
      <c r="W1087" s="11">
        <f t="shared" si="554"/>
        <v>2977287.3578070467</v>
      </c>
      <c r="X1087" s="11">
        <f t="shared" si="554"/>
        <v>52233.111540474507</v>
      </c>
      <c r="Y1087" s="11">
        <f t="shared" si="554"/>
        <v>70055.999999999985</v>
      </c>
      <c r="Z1087" s="11">
        <f t="shared" si="554"/>
        <v>1.3412182030495128</v>
      </c>
      <c r="AA1087" s="11">
        <f t="shared" si="553"/>
        <v>38.242646351945886</v>
      </c>
      <c r="AB1087" s="11">
        <f t="shared" si="553"/>
        <v>1296</v>
      </c>
      <c r="AC1087" s="11">
        <f t="shared" si="553"/>
        <v>0</v>
      </c>
      <c r="AD1087" s="11">
        <f t="shared" si="553"/>
        <v>0</v>
      </c>
      <c r="AE1087" s="11">
        <f t="shared" si="553"/>
        <v>0</v>
      </c>
      <c r="AF1087" s="11">
        <f t="shared" si="553"/>
        <v>0</v>
      </c>
      <c r="AG1087" s="11">
        <f t="shared" si="553"/>
        <v>0</v>
      </c>
      <c r="AH1087" s="11">
        <f t="shared" si="553"/>
        <v>0</v>
      </c>
      <c r="AI1087" s="11">
        <f t="shared" si="553"/>
        <v>0</v>
      </c>
      <c r="AJ1087" s="11">
        <f t="shared" si="553"/>
        <v>0</v>
      </c>
      <c r="AK1087" s="11">
        <f t="shared" si="553"/>
        <v>0</v>
      </c>
      <c r="AL1087" s="11">
        <f t="shared" si="553"/>
        <v>0</v>
      </c>
      <c r="AM1087" s="11">
        <f t="shared" si="553"/>
        <v>0</v>
      </c>
      <c r="AN1087" s="11">
        <f t="shared" si="553"/>
        <v>0</v>
      </c>
      <c r="AO1087" s="11">
        <f t="shared" si="553"/>
        <v>0</v>
      </c>
      <c r="AP1087" s="11">
        <f t="shared" si="553"/>
        <v>0</v>
      </c>
      <c r="AQ1087" s="11">
        <f t="shared" si="579"/>
        <v>0</v>
      </c>
      <c r="AR1087" s="11">
        <f t="shared" si="579"/>
        <v>0</v>
      </c>
      <c r="AS1087" s="11">
        <f t="shared" si="579"/>
        <v>0</v>
      </c>
      <c r="AT1087" s="11">
        <f t="shared" si="577"/>
        <v>0</v>
      </c>
      <c r="AU1087" s="11">
        <f t="shared" si="577"/>
        <v>0</v>
      </c>
      <c r="AV1087" s="11">
        <f t="shared" si="562"/>
        <v>5954574.7156140935</v>
      </c>
      <c r="AW1087" s="11">
        <f t="shared" si="557"/>
        <v>0</v>
      </c>
      <c r="AX1087" s="11">
        <f t="shared" si="557"/>
        <v>0</v>
      </c>
      <c r="AY1087" s="11">
        <f t="shared" si="557"/>
        <v>18321.768355735672</v>
      </c>
      <c r="AZ1087" s="11">
        <f t="shared" si="557"/>
        <v>1</v>
      </c>
      <c r="BA1087" s="11">
        <f t="shared" si="557"/>
        <v>1</v>
      </c>
      <c r="BB1087" s="11">
        <f t="shared" si="557"/>
        <v>1</v>
      </c>
      <c r="BC1087" s="11">
        <f t="shared" si="575"/>
        <v>1</v>
      </c>
      <c r="BD1087" s="11">
        <f t="shared" si="575"/>
        <v>1</v>
      </c>
      <c r="BE1087" s="11">
        <f t="shared" si="575"/>
        <v>1</v>
      </c>
      <c r="BF1087" s="15" t="str">
        <f t="shared" si="558"/>
        <v>ČSN 42 5715</v>
      </c>
      <c r="BG1087" s="44">
        <v>15.980653510280563</v>
      </c>
      <c r="BJ1087" s="17">
        <f t="shared" si="559"/>
        <v>114</v>
      </c>
      <c r="BK1087" s="17">
        <f t="shared" si="560"/>
        <v>6</v>
      </c>
      <c r="BX1087" s="18">
        <f t="shared" si="563"/>
        <v>2035.7520395261859</v>
      </c>
      <c r="BY1087" s="42">
        <v>0.3581415625092364</v>
      </c>
      <c r="BZ1087" s="43">
        <f t="shared" si="564"/>
        <v>22.410945977824959</v>
      </c>
      <c r="CA1087" s="18">
        <f t="shared" si="565"/>
        <v>2977287.3578070467</v>
      </c>
      <c r="CB1087" s="18">
        <f t="shared" si="566"/>
        <v>52233.111540474507</v>
      </c>
      <c r="CC1087" s="18">
        <f t="shared" si="567"/>
        <v>70055.999999999985</v>
      </c>
      <c r="CD1087" s="25">
        <f t="shared" si="568"/>
        <v>1.3412182030495128</v>
      </c>
      <c r="CE1087" s="26">
        <f t="shared" si="569"/>
        <v>38.242646351945886</v>
      </c>
      <c r="CF1087" s="18">
        <f t="shared" si="570"/>
        <v>1296</v>
      </c>
      <c r="CG1087" s="18"/>
      <c r="CZ1087" s="18">
        <f t="shared" si="571"/>
        <v>5954574.7156140935</v>
      </c>
      <c r="DC1087" s="18">
        <f t="shared" si="561"/>
        <v>18321.768355735672</v>
      </c>
      <c r="DD1087" s="17">
        <f t="shared" si="572"/>
        <v>1</v>
      </c>
      <c r="DE1087" s="17">
        <f t="shared" si="573"/>
        <v>1</v>
      </c>
      <c r="DF1087" s="17">
        <f t="shared" si="574"/>
        <v>1</v>
      </c>
      <c r="DG1087" s="17">
        <v>1</v>
      </c>
      <c r="DH1087" s="17">
        <v>1</v>
      </c>
      <c r="DI1087" s="17">
        <v>1</v>
      </c>
      <c r="DJ1087" s="20" t="s">
        <v>981</v>
      </c>
      <c r="DK1087" s="45"/>
      <c r="DL1087" s="46"/>
      <c r="DN1087" s="46"/>
      <c r="DO1087" s="46"/>
      <c r="DP1087" s="46"/>
      <c r="DU1087" s="48"/>
    </row>
    <row r="1088" spans="1:125" x14ac:dyDescent="0.2">
      <c r="A1088" s="15" t="s">
        <v>105</v>
      </c>
      <c r="B1088" s="10" t="s">
        <v>1188</v>
      </c>
      <c r="C1088" s="11">
        <f t="shared" si="555"/>
        <v>18.47146524567923</v>
      </c>
      <c r="D1088" s="11">
        <f t="shared" si="578"/>
        <v>0</v>
      </c>
      <c r="E1088" s="11">
        <f t="shared" si="578"/>
        <v>0</v>
      </c>
      <c r="F1088" s="11">
        <f t="shared" si="578"/>
        <v>114</v>
      </c>
      <c r="G1088" s="11">
        <f t="shared" si="576"/>
        <v>7</v>
      </c>
      <c r="H1088" s="11">
        <f t="shared" si="576"/>
        <v>0</v>
      </c>
      <c r="I1088" s="11">
        <f t="shared" si="576"/>
        <v>0</v>
      </c>
      <c r="J1088" s="11">
        <f t="shared" si="576"/>
        <v>0</v>
      </c>
      <c r="K1088" s="11">
        <f t="shared" si="576"/>
        <v>0</v>
      </c>
      <c r="L1088" s="11">
        <f t="shared" si="576"/>
        <v>0</v>
      </c>
      <c r="M1088" s="11">
        <f t="shared" si="576"/>
        <v>0</v>
      </c>
      <c r="N1088" s="11">
        <f t="shared" si="576"/>
        <v>0</v>
      </c>
      <c r="O1088" s="11">
        <f t="shared" si="576"/>
        <v>0</v>
      </c>
      <c r="P1088" s="11">
        <f t="shared" si="580"/>
        <v>0</v>
      </c>
      <c r="Q1088" s="11">
        <f t="shared" si="580"/>
        <v>0</v>
      </c>
      <c r="R1088" s="11">
        <f t="shared" si="580"/>
        <v>0</v>
      </c>
      <c r="S1088" s="11">
        <f t="shared" si="580"/>
        <v>0</v>
      </c>
      <c r="T1088" s="11">
        <f t="shared" si="547"/>
        <v>2353.0528975387551</v>
      </c>
      <c r="U1088" s="40">
        <f t="shared" si="556"/>
        <v>0.3581415625092364</v>
      </c>
      <c r="V1088" s="11">
        <f t="shared" si="554"/>
        <v>19.388909203779136</v>
      </c>
      <c r="W1088" s="11">
        <f t="shared" si="554"/>
        <v>3381925.2769875755</v>
      </c>
      <c r="X1088" s="11">
        <f t="shared" si="554"/>
        <v>59332.022403290801</v>
      </c>
      <c r="Y1088" s="11">
        <f t="shared" si="554"/>
        <v>80257.333333333285</v>
      </c>
      <c r="Z1088" s="11">
        <f t="shared" si="554"/>
        <v>1.3526815719816401</v>
      </c>
      <c r="AA1088" s="11">
        <f t="shared" si="553"/>
        <v>37.911080174534725</v>
      </c>
      <c r="AB1088" s="11">
        <f t="shared" si="553"/>
        <v>1498</v>
      </c>
      <c r="AC1088" s="11">
        <f t="shared" si="553"/>
        <v>0</v>
      </c>
      <c r="AD1088" s="11">
        <f t="shared" si="553"/>
        <v>0</v>
      </c>
      <c r="AE1088" s="11">
        <f t="shared" si="553"/>
        <v>0</v>
      </c>
      <c r="AF1088" s="11">
        <f t="shared" si="553"/>
        <v>0</v>
      </c>
      <c r="AG1088" s="11">
        <f t="shared" si="553"/>
        <v>0</v>
      </c>
      <c r="AH1088" s="11">
        <f t="shared" si="553"/>
        <v>0</v>
      </c>
      <c r="AI1088" s="11">
        <f t="shared" si="553"/>
        <v>0</v>
      </c>
      <c r="AJ1088" s="11">
        <f t="shared" si="553"/>
        <v>0</v>
      </c>
      <c r="AK1088" s="11">
        <f t="shared" si="553"/>
        <v>0</v>
      </c>
      <c r="AL1088" s="11">
        <f t="shared" si="553"/>
        <v>0</v>
      </c>
      <c r="AM1088" s="11">
        <f t="shared" si="553"/>
        <v>0</v>
      </c>
      <c r="AN1088" s="11">
        <f t="shared" si="553"/>
        <v>0</v>
      </c>
      <c r="AO1088" s="11">
        <f t="shared" si="553"/>
        <v>0</v>
      </c>
      <c r="AP1088" s="11">
        <f t="shared" si="553"/>
        <v>0</v>
      </c>
      <c r="AQ1088" s="11">
        <f t="shared" si="579"/>
        <v>0</v>
      </c>
      <c r="AR1088" s="11">
        <f t="shared" si="579"/>
        <v>0</v>
      </c>
      <c r="AS1088" s="11">
        <f t="shared" si="579"/>
        <v>0</v>
      </c>
      <c r="AT1088" s="11">
        <f t="shared" si="577"/>
        <v>0</v>
      </c>
      <c r="AU1088" s="11">
        <f t="shared" si="577"/>
        <v>0</v>
      </c>
      <c r="AV1088" s="11">
        <f t="shared" si="562"/>
        <v>6763850.5539751509</v>
      </c>
      <c r="AW1088" s="11">
        <f t="shared" si="557"/>
        <v>0</v>
      </c>
      <c r="AX1088" s="11">
        <f t="shared" si="557"/>
        <v>0</v>
      </c>
      <c r="AY1088" s="11">
        <f t="shared" si="557"/>
        <v>17984.047145474771</v>
      </c>
      <c r="AZ1088" s="11">
        <f t="shared" si="557"/>
        <v>1</v>
      </c>
      <c r="BA1088" s="11">
        <f t="shared" si="557"/>
        <v>1</v>
      </c>
      <c r="BB1088" s="11">
        <f t="shared" si="557"/>
        <v>1</v>
      </c>
      <c r="BC1088" s="11">
        <f t="shared" si="575"/>
        <v>1</v>
      </c>
      <c r="BD1088" s="11">
        <f t="shared" si="575"/>
        <v>1</v>
      </c>
      <c r="BE1088" s="11">
        <f t="shared" si="575"/>
        <v>1</v>
      </c>
      <c r="BF1088" s="15" t="str">
        <f t="shared" si="558"/>
        <v>ČSN 42 5715</v>
      </c>
      <c r="BG1088" s="44">
        <v>18.47146524567923</v>
      </c>
      <c r="BJ1088" s="17">
        <f t="shared" si="559"/>
        <v>114</v>
      </c>
      <c r="BK1088" s="17">
        <f t="shared" si="560"/>
        <v>7</v>
      </c>
      <c r="BX1088" s="18">
        <f t="shared" si="563"/>
        <v>2353.0528975387551</v>
      </c>
      <c r="BY1088" s="42">
        <v>0.3581415625092364</v>
      </c>
      <c r="BZ1088" s="43">
        <f t="shared" si="564"/>
        <v>19.388909203779136</v>
      </c>
      <c r="CA1088" s="18">
        <f t="shared" si="565"/>
        <v>3381925.2769875755</v>
      </c>
      <c r="CB1088" s="18">
        <f t="shared" si="566"/>
        <v>59332.022403290801</v>
      </c>
      <c r="CC1088" s="18">
        <f t="shared" si="567"/>
        <v>80257.333333333285</v>
      </c>
      <c r="CD1088" s="25">
        <f t="shared" si="568"/>
        <v>1.3526815719816401</v>
      </c>
      <c r="CE1088" s="26">
        <f t="shared" si="569"/>
        <v>37.911080174534725</v>
      </c>
      <c r="CF1088" s="18">
        <f t="shared" si="570"/>
        <v>1498</v>
      </c>
      <c r="CG1088" s="18"/>
      <c r="CZ1088" s="18">
        <f t="shared" si="571"/>
        <v>6763850.5539751509</v>
      </c>
      <c r="DC1088" s="18">
        <f t="shared" si="561"/>
        <v>17984.047145474771</v>
      </c>
      <c r="DD1088" s="17">
        <f t="shared" si="572"/>
        <v>1</v>
      </c>
      <c r="DE1088" s="17">
        <f t="shared" si="573"/>
        <v>1</v>
      </c>
      <c r="DF1088" s="17">
        <f t="shared" si="574"/>
        <v>1</v>
      </c>
      <c r="DG1088" s="17">
        <v>1</v>
      </c>
      <c r="DH1088" s="17">
        <v>1</v>
      </c>
      <c r="DI1088" s="17">
        <v>1</v>
      </c>
      <c r="DJ1088" s="20" t="s">
        <v>981</v>
      </c>
      <c r="DK1088" s="45"/>
      <c r="DL1088" s="46"/>
      <c r="DN1088" s="46"/>
      <c r="DO1088" s="46"/>
      <c r="DP1088" s="46"/>
      <c r="DU1088" s="48"/>
    </row>
    <row r="1089" spans="1:125" x14ac:dyDescent="0.2">
      <c r="A1089" s="15" t="s">
        <v>105</v>
      </c>
      <c r="B1089" s="10" t="s">
        <v>1189</v>
      </c>
      <c r="C1089" s="11">
        <f t="shared" si="555"/>
        <v>20.912953976416542</v>
      </c>
      <c r="D1089" s="11">
        <f t="shared" si="578"/>
        <v>0</v>
      </c>
      <c r="E1089" s="11">
        <f t="shared" si="578"/>
        <v>0</v>
      </c>
      <c r="F1089" s="11">
        <f t="shared" si="578"/>
        <v>114</v>
      </c>
      <c r="G1089" s="11">
        <f t="shared" si="576"/>
        <v>8</v>
      </c>
      <c r="H1089" s="11">
        <f t="shared" si="576"/>
        <v>0</v>
      </c>
      <c r="I1089" s="11">
        <f t="shared" si="576"/>
        <v>0</v>
      </c>
      <c r="J1089" s="11">
        <f t="shared" si="576"/>
        <v>0</v>
      </c>
      <c r="K1089" s="11">
        <f t="shared" si="576"/>
        <v>0</v>
      </c>
      <c r="L1089" s="11">
        <f t="shared" si="576"/>
        <v>0</v>
      </c>
      <c r="M1089" s="11">
        <f t="shared" si="576"/>
        <v>0</v>
      </c>
      <c r="N1089" s="11">
        <f t="shared" si="576"/>
        <v>0</v>
      </c>
      <c r="O1089" s="11">
        <f t="shared" si="576"/>
        <v>0</v>
      </c>
      <c r="P1089" s="11">
        <f t="shared" si="580"/>
        <v>0</v>
      </c>
      <c r="Q1089" s="11">
        <f t="shared" si="580"/>
        <v>0</v>
      </c>
      <c r="R1089" s="11">
        <f t="shared" si="580"/>
        <v>0</v>
      </c>
      <c r="S1089" s="11">
        <f t="shared" si="580"/>
        <v>0</v>
      </c>
      <c r="T1089" s="11">
        <f t="shared" si="547"/>
        <v>2664.0705702441446</v>
      </c>
      <c r="U1089" s="40">
        <f t="shared" si="556"/>
        <v>0.3581415625092364</v>
      </c>
      <c r="V1089" s="11">
        <f t="shared" si="554"/>
        <v>17.125345511356809</v>
      </c>
      <c r="W1089" s="11">
        <f t="shared" si="554"/>
        <v>3762999.6804698543</v>
      </c>
      <c r="X1089" s="11">
        <f t="shared" si="554"/>
        <v>66017.538253857099</v>
      </c>
      <c r="Y1089" s="11">
        <f t="shared" si="554"/>
        <v>90058.666666666642</v>
      </c>
      <c r="Z1089" s="11">
        <f t="shared" si="554"/>
        <v>1.3641627520305928</v>
      </c>
      <c r="AA1089" s="11">
        <f t="shared" si="553"/>
        <v>37.583240945932268</v>
      </c>
      <c r="AB1089" s="11">
        <f t="shared" si="553"/>
        <v>1696</v>
      </c>
      <c r="AC1089" s="11">
        <f t="shared" si="553"/>
        <v>0</v>
      </c>
      <c r="AD1089" s="11">
        <f t="shared" si="553"/>
        <v>0</v>
      </c>
      <c r="AE1089" s="11">
        <f t="shared" si="553"/>
        <v>0</v>
      </c>
      <c r="AF1089" s="11">
        <f t="shared" si="553"/>
        <v>0</v>
      </c>
      <c r="AG1089" s="11">
        <f t="shared" si="553"/>
        <v>0</v>
      </c>
      <c r="AH1089" s="11">
        <f t="shared" si="553"/>
        <v>0</v>
      </c>
      <c r="AI1089" s="11">
        <f t="shared" si="553"/>
        <v>0</v>
      </c>
      <c r="AJ1089" s="11">
        <f t="shared" si="553"/>
        <v>0</v>
      </c>
      <c r="AK1089" s="11">
        <f t="shared" si="553"/>
        <v>0</v>
      </c>
      <c r="AL1089" s="11">
        <f t="shared" si="553"/>
        <v>0</v>
      </c>
      <c r="AM1089" s="11">
        <f t="shared" si="553"/>
        <v>0</v>
      </c>
      <c r="AN1089" s="11">
        <f t="shared" si="553"/>
        <v>0</v>
      </c>
      <c r="AO1089" s="11">
        <f t="shared" si="553"/>
        <v>0</v>
      </c>
      <c r="AP1089" s="11">
        <f t="shared" si="553"/>
        <v>0</v>
      </c>
      <c r="AQ1089" s="11">
        <f t="shared" si="579"/>
        <v>0</v>
      </c>
      <c r="AR1089" s="11">
        <f t="shared" si="579"/>
        <v>0</v>
      </c>
      <c r="AS1089" s="11">
        <f t="shared" si="579"/>
        <v>0</v>
      </c>
      <c r="AT1089" s="11">
        <f t="shared" si="577"/>
        <v>0</v>
      </c>
      <c r="AU1089" s="11">
        <f t="shared" si="577"/>
        <v>0</v>
      </c>
      <c r="AV1089" s="11">
        <f t="shared" si="562"/>
        <v>7525999.3609397085</v>
      </c>
      <c r="AW1089" s="11">
        <f t="shared" si="557"/>
        <v>0</v>
      </c>
      <c r="AX1089" s="11">
        <f t="shared" si="557"/>
        <v>0</v>
      </c>
      <c r="AY1089" s="11">
        <f t="shared" si="557"/>
        <v>17649.467527867459</v>
      </c>
      <c r="AZ1089" s="11">
        <f t="shared" si="557"/>
        <v>1</v>
      </c>
      <c r="BA1089" s="11">
        <f t="shared" si="557"/>
        <v>1</v>
      </c>
      <c r="BB1089" s="11">
        <f t="shared" si="557"/>
        <v>1</v>
      </c>
      <c r="BC1089" s="11">
        <f t="shared" si="575"/>
        <v>1</v>
      </c>
      <c r="BD1089" s="11">
        <f t="shared" si="575"/>
        <v>1</v>
      </c>
      <c r="BE1089" s="11">
        <f t="shared" si="575"/>
        <v>1</v>
      </c>
      <c r="BF1089" s="15" t="str">
        <f t="shared" si="558"/>
        <v>ČSN 42 5715</v>
      </c>
      <c r="BG1089" s="44">
        <v>20.912953976416542</v>
      </c>
      <c r="BJ1089" s="17">
        <f t="shared" si="559"/>
        <v>114</v>
      </c>
      <c r="BK1089" s="17">
        <f t="shared" si="560"/>
        <v>8</v>
      </c>
      <c r="BX1089" s="18">
        <f t="shared" si="563"/>
        <v>2664.0705702441446</v>
      </c>
      <c r="BY1089" s="42">
        <v>0.3581415625092364</v>
      </c>
      <c r="BZ1089" s="43">
        <f t="shared" si="564"/>
        <v>17.125345511356809</v>
      </c>
      <c r="CA1089" s="18">
        <f t="shared" si="565"/>
        <v>3762999.6804698543</v>
      </c>
      <c r="CB1089" s="18">
        <f t="shared" si="566"/>
        <v>66017.538253857099</v>
      </c>
      <c r="CC1089" s="18">
        <f t="shared" si="567"/>
        <v>90058.666666666642</v>
      </c>
      <c r="CD1089" s="25">
        <f t="shared" si="568"/>
        <v>1.3641627520305928</v>
      </c>
      <c r="CE1089" s="26">
        <f t="shared" si="569"/>
        <v>37.583240945932268</v>
      </c>
      <c r="CF1089" s="18">
        <f t="shared" si="570"/>
        <v>1696</v>
      </c>
      <c r="CG1089" s="18"/>
      <c r="CZ1089" s="18">
        <f t="shared" si="571"/>
        <v>7525999.3609397085</v>
      </c>
      <c r="DC1089" s="18">
        <f t="shared" si="561"/>
        <v>17649.467527867459</v>
      </c>
      <c r="DD1089" s="17">
        <f t="shared" si="572"/>
        <v>1</v>
      </c>
      <c r="DE1089" s="17">
        <f t="shared" si="573"/>
        <v>1</v>
      </c>
      <c r="DF1089" s="17">
        <f t="shared" si="574"/>
        <v>1</v>
      </c>
      <c r="DG1089" s="17">
        <v>1</v>
      </c>
      <c r="DH1089" s="17">
        <v>1</v>
      </c>
      <c r="DI1089" s="17">
        <v>1</v>
      </c>
      <c r="DJ1089" s="20" t="s">
        <v>981</v>
      </c>
      <c r="DK1089" s="45"/>
      <c r="DL1089" s="46"/>
      <c r="DN1089" s="46"/>
      <c r="DO1089" s="46"/>
      <c r="DP1089" s="46"/>
      <c r="DU1089" s="48"/>
    </row>
    <row r="1090" spans="1:125" x14ac:dyDescent="0.2">
      <c r="A1090" s="15" t="s">
        <v>105</v>
      </c>
      <c r="B1090" s="10" t="s">
        <v>1190</v>
      </c>
      <c r="C1090" s="11">
        <f t="shared" si="555"/>
        <v>23.305119702492487</v>
      </c>
      <c r="D1090" s="11">
        <f t="shared" si="578"/>
        <v>0</v>
      </c>
      <c r="E1090" s="11">
        <f t="shared" si="578"/>
        <v>0</v>
      </c>
      <c r="F1090" s="11">
        <f t="shared" si="578"/>
        <v>114</v>
      </c>
      <c r="G1090" s="11">
        <f t="shared" si="576"/>
        <v>9</v>
      </c>
      <c r="H1090" s="11">
        <f t="shared" si="576"/>
        <v>0</v>
      </c>
      <c r="I1090" s="11">
        <f t="shared" si="576"/>
        <v>0</v>
      </c>
      <c r="J1090" s="11">
        <f t="shared" si="576"/>
        <v>0</v>
      </c>
      <c r="K1090" s="11">
        <f t="shared" si="576"/>
        <v>0</v>
      </c>
      <c r="L1090" s="11">
        <f t="shared" si="576"/>
        <v>0</v>
      </c>
      <c r="M1090" s="11">
        <f t="shared" si="576"/>
        <v>0</v>
      </c>
      <c r="N1090" s="11">
        <f t="shared" si="576"/>
        <v>0</v>
      </c>
      <c r="O1090" s="11">
        <f t="shared" si="576"/>
        <v>0</v>
      </c>
      <c r="P1090" s="11">
        <f t="shared" si="580"/>
        <v>0</v>
      </c>
      <c r="Q1090" s="11">
        <f t="shared" si="580"/>
        <v>0</v>
      </c>
      <c r="R1090" s="11">
        <f t="shared" si="580"/>
        <v>0</v>
      </c>
      <c r="S1090" s="11">
        <f t="shared" si="580"/>
        <v>0</v>
      </c>
      <c r="T1090" s="11">
        <f t="shared" si="547"/>
        <v>2968.8050576423543</v>
      </c>
      <c r="U1090" s="40">
        <f t="shared" si="556"/>
        <v>0.3581415625092364</v>
      </c>
      <c r="V1090" s="11">
        <f t="shared" si="554"/>
        <v>15.367505813365687</v>
      </c>
      <c r="W1090" s="11">
        <f t="shared" si="554"/>
        <v>4121443.6212719986</v>
      </c>
      <c r="X1090" s="11">
        <f t="shared" si="554"/>
        <v>72306.028443368399</v>
      </c>
      <c r="Y1090" s="11">
        <f t="shared" si="554"/>
        <v>99468.000000000029</v>
      </c>
      <c r="Z1090" s="11">
        <f t="shared" si="554"/>
        <v>1.3756529315934627</v>
      </c>
      <c r="AA1090" s="11">
        <f t="shared" si="553"/>
        <v>37.259227045122664</v>
      </c>
      <c r="AB1090" s="11">
        <f t="shared" si="553"/>
        <v>1889.9999999999998</v>
      </c>
      <c r="AC1090" s="11">
        <f t="shared" si="553"/>
        <v>0</v>
      </c>
      <c r="AD1090" s="11">
        <f t="shared" si="553"/>
        <v>0</v>
      </c>
      <c r="AE1090" s="11">
        <f t="shared" si="553"/>
        <v>0</v>
      </c>
      <c r="AF1090" s="11">
        <f t="shared" si="553"/>
        <v>0</v>
      </c>
      <c r="AG1090" s="11">
        <f t="shared" si="553"/>
        <v>0</v>
      </c>
      <c r="AH1090" s="11">
        <f t="shared" si="553"/>
        <v>0</v>
      </c>
      <c r="AI1090" s="11">
        <f t="shared" si="553"/>
        <v>0</v>
      </c>
      <c r="AJ1090" s="11">
        <f t="shared" si="553"/>
        <v>0</v>
      </c>
      <c r="AK1090" s="11">
        <f t="shared" si="553"/>
        <v>0</v>
      </c>
      <c r="AL1090" s="11">
        <f t="shared" si="553"/>
        <v>0</v>
      </c>
      <c r="AM1090" s="11">
        <f t="shared" si="553"/>
        <v>0</v>
      </c>
      <c r="AN1090" s="11">
        <f t="shared" si="553"/>
        <v>0</v>
      </c>
      <c r="AO1090" s="11">
        <f t="shared" si="553"/>
        <v>0</v>
      </c>
      <c r="AP1090" s="11">
        <f t="shared" si="553"/>
        <v>0</v>
      </c>
      <c r="AQ1090" s="11">
        <f t="shared" si="579"/>
        <v>0</v>
      </c>
      <c r="AR1090" s="11">
        <f t="shared" si="579"/>
        <v>0</v>
      </c>
      <c r="AS1090" s="11">
        <f t="shared" si="579"/>
        <v>0</v>
      </c>
      <c r="AT1090" s="11">
        <f t="shared" si="577"/>
        <v>0</v>
      </c>
      <c r="AU1090" s="11">
        <f t="shared" si="577"/>
        <v>0</v>
      </c>
      <c r="AV1090" s="11">
        <f t="shared" si="562"/>
        <v>8242887.2425439972</v>
      </c>
      <c r="AW1090" s="11">
        <f t="shared" si="557"/>
        <v>0</v>
      </c>
      <c r="AX1090" s="11">
        <f t="shared" si="557"/>
        <v>0</v>
      </c>
      <c r="AY1090" s="11">
        <f t="shared" si="557"/>
        <v>17318.029502913734</v>
      </c>
      <c r="AZ1090" s="11">
        <f t="shared" si="557"/>
        <v>1</v>
      </c>
      <c r="BA1090" s="11">
        <f t="shared" si="557"/>
        <v>1</v>
      </c>
      <c r="BB1090" s="11">
        <f t="shared" si="557"/>
        <v>1</v>
      </c>
      <c r="BC1090" s="11">
        <f t="shared" si="575"/>
        <v>1</v>
      </c>
      <c r="BD1090" s="11">
        <f t="shared" si="575"/>
        <v>1</v>
      </c>
      <c r="BE1090" s="11">
        <f t="shared" si="575"/>
        <v>1</v>
      </c>
      <c r="BF1090" s="15" t="str">
        <f t="shared" si="558"/>
        <v>ČSN 42 5715</v>
      </c>
      <c r="BG1090" s="44">
        <v>23.305119702492487</v>
      </c>
      <c r="BJ1090" s="17">
        <f t="shared" si="559"/>
        <v>114</v>
      </c>
      <c r="BK1090" s="17">
        <f t="shared" si="560"/>
        <v>9</v>
      </c>
      <c r="BX1090" s="18">
        <f t="shared" si="563"/>
        <v>2968.8050576423543</v>
      </c>
      <c r="BY1090" s="42">
        <v>0.3581415625092364</v>
      </c>
      <c r="BZ1090" s="43">
        <f t="shared" si="564"/>
        <v>15.367505813365687</v>
      </c>
      <c r="CA1090" s="18">
        <f t="shared" si="565"/>
        <v>4121443.6212719986</v>
      </c>
      <c r="CB1090" s="18">
        <f t="shared" si="566"/>
        <v>72306.028443368399</v>
      </c>
      <c r="CC1090" s="18">
        <f t="shared" si="567"/>
        <v>99468.000000000029</v>
      </c>
      <c r="CD1090" s="25">
        <f t="shared" si="568"/>
        <v>1.3756529315934627</v>
      </c>
      <c r="CE1090" s="26">
        <f t="shared" si="569"/>
        <v>37.259227045122664</v>
      </c>
      <c r="CF1090" s="18">
        <f t="shared" si="570"/>
        <v>1889.9999999999998</v>
      </c>
      <c r="CG1090" s="18"/>
      <c r="CZ1090" s="18">
        <f t="shared" si="571"/>
        <v>8242887.2425439972</v>
      </c>
      <c r="DC1090" s="18">
        <f t="shared" si="561"/>
        <v>17318.029502913734</v>
      </c>
      <c r="DD1090" s="17">
        <f t="shared" si="572"/>
        <v>1</v>
      </c>
      <c r="DE1090" s="17">
        <f t="shared" si="573"/>
        <v>1</v>
      </c>
      <c r="DF1090" s="17">
        <f t="shared" si="574"/>
        <v>1</v>
      </c>
      <c r="DG1090" s="17">
        <v>1</v>
      </c>
      <c r="DH1090" s="17">
        <v>1</v>
      </c>
      <c r="DI1090" s="17">
        <v>1</v>
      </c>
      <c r="DJ1090" s="20" t="s">
        <v>981</v>
      </c>
      <c r="DK1090" s="45"/>
      <c r="DL1090" s="46"/>
      <c r="DN1090" s="46"/>
      <c r="DO1090" s="46"/>
      <c r="DP1090" s="46"/>
      <c r="DU1090" s="48"/>
    </row>
    <row r="1091" spans="1:125" x14ac:dyDescent="0.2">
      <c r="A1091" s="15" t="s">
        <v>105</v>
      </c>
      <c r="B1091" s="10" t="s">
        <v>1191</v>
      </c>
      <c r="C1091" s="11">
        <f t="shared" si="555"/>
        <v>25.647962423907071</v>
      </c>
      <c r="D1091" s="11">
        <f t="shared" si="578"/>
        <v>0</v>
      </c>
      <c r="E1091" s="11">
        <f t="shared" si="578"/>
        <v>0</v>
      </c>
      <c r="F1091" s="11">
        <f t="shared" si="578"/>
        <v>114</v>
      </c>
      <c r="G1091" s="11">
        <f t="shared" si="576"/>
        <v>10</v>
      </c>
      <c r="H1091" s="11">
        <f t="shared" si="576"/>
        <v>0</v>
      </c>
      <c r="I1091" s="11">
        <f t="shared" si="576"/>
        <v>0</v>
      </c>
      <c r="J1091" s="11">
        <f t="shared" si="576"/>
        <v>0</v>
      </c>
      <c r="K1091" s="11">
        <f t="shared" si="576"/>
        <v>0</v>
      </c>
      <c r="L1091" s="11">
        <f t="shared" si="576"/>
        <v>0</v>
      </c>
      <c r="M1091" s="11">
        <f t="shared" si="576"/>
        <v>0</v>
      </c>
      <c r="N1091" s="11">
        <f t="shared" si="576"/>
        <v>0</v>
      </c>
      <c r="O1091" s="11">
        <f t="shared" si="576"/>
        <v>0</v>
      </c>
      <c r="P1091" s="11">
        <f t="shared" si="580"/>
        <v>0</v>
      </c>
      <c r="Q1091" s="11">
        <f t="shared" si="580"/>
        <v>0</v>
      </c>
      <c r="R1091" s="11">
        <f t="shared" si="580"/>
        <v>0</v>
      </c>
      <c r="S1091" s="11">
        <f t="shared" si="580"/>
        <v>0</v>
      </c>
      <c r="T1091" s="11">
        <f t="shared" si="547"/>
        <v>3267.2563597333847</v>
      </c>
      <c r="U1091" s="40">
        <f t="shared" si="556"/>
        <v>0.3581415625092364</v>
      </c>
      <c r="V1091" s="11">
        <f t="shared" si="554"/>
        <v>13.963743263106322</v>
      </c>
      <c r="W1091" s="11">
        <f t="shared" si="554"/>
        <v>4458171.3028562032</v>
      </c>
      <c r="X1091" s="11">
        <f t="shared" si="554"/>
        <v>78213.53162905619</v>
      </c>
      <c r="Y1091" s="11">
        <f t="shared" si="554"/>
        <v>108493.33333333331</v>
      </c>
      <c r="Z1091" s="11">
        <f t="shared" si="554"/>
        <v>1.3871427497723199</v>
      </c>
      <c r="AA1091" s="11">
        <f t="shared" si="553"/>
        <v>36.939139134527757</v>
      </c>
      <c r="AB1091" s="11">
        <f t="shared" si="553"/>
        <v>2080</v>
      </c>
      <c r="AC1091" s="11">
        <f t="shared" si="553"/>
        <v>0</v>
      </c>
      <c r="AD1091" s="11">
        <f t="shared" si="553"/>
        <v>0</v>
      </c>
      <c r="AE1091" s="11">
        <f t="shared" si="553"/>
        <v>0</v>
      </c>
      <c r="AF1091" s="11">
        <f t="shared" si="553"/>
        <v>0</v>
      </c>
      <c r="AG1091" s="11">
        <f t="shared" si="553"/>
        <v>0</v>
      </c>
      <c r="AH1091" s="11">
        <f t="shared" si="553"/>
        <v>0</v>
      </c>
      <c r="AI1091" s="11">
        <f t="shared" si="553"/>
        <v>0</v>
      </c>
      <c r="AJ1091" s="11">
        <f t="shared" si="553"/>
        <v>0</v>
      </c>
      <c r="AK1091" s="11">
        <f t="shared" si="553"/>
        <v>0</v>
      </c>
      <c r="AL1091" s="11">
        <f t="shared" si="553"/>
        <v>0</v>
      </c>
      <c r="AM1091" s="11">
        <f t="shared" si="553"/>
        <v>0</v>
      </c>
      <c r="AN1091" s="11">
        <f t="shared" si="553"/>
        <v>0</v>
      </c>
      <c r="AO1091" s="11">
        <f t="shared" si="553"/>
        <v>0</v>
      </c>
      <c r="AP1091" s="11">
        <f t="shared" si="553"/>
        <v>0</v>
      </c>
      <c r="AQ1091" s="11">
        <f t="shared" si="579"/>
        <v>0</v>
      </c>
      <c r="AR1091" s="11">
        <f t="shared" si="579"/>
        <v>0</v>
      </c>
      <c r="AS1091" s="11">
        <f t="shared" si="579"/>
        <v>0</v>
      </c>
      <c r="AT1091" s="11">
        <f t="shared" si="577"/>
        <v>0</v>
      </c>
      <c r="AU1091" s="11">
        <f t="shared" si="577"/>
        <v>0</v>
      </c>
      <c r="AV1091" s="11">
        <f t="shared" si="562"/>
        <v>8916342.6057124063</v>
      </c>
      <c r="AW1091" s="11">
        <f t="shared" si="557"/>
        <v>0</v>
      </c>
      <c r="AX1091" s="11">
        <f t="shared" si="557"/>
        <v>0</v>
      </c>
      <c r="AY1091" s="11">
        <f t="shared" si="557"/>
        <v>16989.733070613602</v>
      </c>
      <c r="AZ1091" s="11">
        <f t="shared" si="557"/>
        <v>1</v>
      </c>
      <c r="BA1091" s="11">
        <f t="shared" si="557"/>
        <v>1</v>
      </c>
      <c r="BB1091" s="11">
        <f t="shared" si="557"/>
        <v>1</v>
      </c>
      <c r="BC1091" s="11">
        <f t="shared" si="575"/>
        <v>1</v>
      </c>
      <c r="BD1091" s="11">
        <f t="shared" si="575"/>
        <v>1</v>
      </c>
      <c r="BE1091" s="11">
        <f t="shared" si="575"/>
        <v>1</v>
      </c>
      <c r="BF1091" s="15" t="str">
        <f t="shared" si="558"/>
        <v>ČSN 42 5715</v>
      </c>
      <c r="BG1091" s="44">
        <v>25.647962423907071</v>
      </c>
      <c r="BJ1091" s="17">
        <f t="shared" si="559"/>
        <v>114</v>
      </c>
      <c r="BK1091" s="17">
        <f t="shared" si="560"/>
        <v>10</v>
      </c>
      <c r="BX1091" s="18">
        <f t="shared" si="563"/>
        <v>3267.2563597333847</v>
      </c>
      <c r="BY1091" s="42">
        <v>0.3581415625092364</v>
      </c>
      <c r="BZ1091" s="43">
        <f t="shared" si="564"/>
        <v>13.963743263106322</v>
      </c>
      <c r="CA1091" s="18">
        <f t="shared" si="565"/>
        <v>4458171.3028562032</v>
      </c>
      <c r="CB1091" s="18">
        <f t="shared" si="566"/>
        <v>78213.53162905619</v>
      </c>
      <c r="CC1091" s="18">
        <f t="shared" si="567"/>
        <v>108493.33333333331</v>
      </c>
      <c r="CD1091" s="25">
        <f t="shared" si="568"/>
        <v>1.3871427497723199</v>
      </c>
      <c r="CE1091" s="26">
        <f t="shared" si="569"/>
        <v>36.939139134527757</v>
      </c>
      <c r="CF1091" s="18">
        <f t="shared" si="570"/>
        <v>2080</v>
      </c>
      <c r="CG1091" s="18"/>
      <c r="CZ1091" s="18">
        <f t="shared" si="571"/>
        <v>8916342.6057124063</v>
      </c>
      <c r="DC1091" s="18">
        <f t="shared" si="561"/>
        <v>16989.733070613602</v>
      </c>
      <c r="DD1091" s="17">
        <f t="shared" si="572"/>
        <v>1</v>
      </c>
      <c r="DE1091" s="17">
        <f t="shared" si="573"/>
        <v>1</v>
      </c>
      <c r="DF1091" s="17">
        <f t="shared" si="574"/>
        <v>1</v>
      </c>
      <c r="DG1091" s="17">
        <v>1</v>
      </c>
      <c r="DH1091" s="17">
        <v>1</v>
      </c>
      <c r="DI1091" s="17">
        <v>1</v>
      </c>
      <c r="DJ1091" s="20" t="s">
        <v>981</v>
      </c>
      <c r="DK1091" s="45"/>
      <c r="DL1091" s="46"/>
      <c r="DN1091" s="46"/>
      <c r="DO1091" s="46"/>
      <c r="DP1091" s="46"/>
      <c r="DU1091" s="48"/>
    </row>
    <row r="1092" spans="1:125" x14ac:dyDescent="0.2">
      <c r="A1092" s="15" t="s">
        <v>105</v>
      </c>
      <c r="B1092" s="10" t="s">
        <v>1192</v>
      </c>
      <c r="C1092" s="11">
        <f t="shared" si="555"/>
        <v>30.185678852752165</v>
      </c>
      <c r="D1092" s="11">
        <f t="shared" si="578"/>
        <v>0</v>
      </c>
      <c r="E1092" s="11">
        <f t="shared" si="578"/>
        <v>0</v>
      </c>
      <c r="F1092" s="11">
        <f t="shared" si="578"/>
        <v>114</v>
      </c>
      <c r="G1092" s="11">
        <f t="shared" si="576"/>
        <v>12</v>
      </c>
      <c r="H1092" s="11">
        <f t="shared" si="576"/>
        <v>0</v>
      </c>
      <c r="I1092" s="11">
        <f t="shared" si="576"/>
        <v>0</v>
      </c>
      <c r="J1092" s="11">
        <f t="shared" si="576"/>
        <v>0</v>
      </c>
      <c r="K1092" s="11">
        <f t="shared" si="576"/>
        <v>0</v>
      </c>
      <c r="L1092" s="11">
        <f t="shared" si="576"/>
        <v>0</v>
      </c>
      <c r="M1092" s="11">
        <f t="shared" si="576"/>
        <v>0</v>
      </c>
      <c r="N1092" s="11">
        <f t="shared" si="576"/>
        <v>0</v>
      </c>
      <c r="O1092" s="11">
        <f t="shared" si="576"/>
        <v>0</v>
      </c>
      <c r="P1092" s="11">
        <f t="shared" si="580"/>
        <v>0</v>
      </c>
      <c r="Q1092" s="11">
        <f t="shared" si="580"/>
        <v>0</v>
      </c>
      <c r="R1092" s="11">
        <f t="shared" si="580"/>
        <v>0</v>
      </c>
      <c r="S1092" s="11">
        <f t="shared" si="580"/>
        <v>0</v>
      </c>
      <c r="T1092" s="11">
        <f t="shared" si="547"/>
        <v>3845.3094079939069</v>
      </c>
      <c r="U1092" s="40">
        <f t="shared" si="556"/>
        <v>0.3581415625092364</v>
      </c>
      <c r="V1092" s="11">
        <f t="shared" si="554"/>
        <v>11.864618458848508</v>
      </c>
      <c r="W1092" s="11">
        <f t="shared" si="554"/>
        <v>5070040.454439966</v>
      </c>
      <c r="X1092" s="11">
        <f t="shared" si="554"/>
        <v>88948.078148069573</v>
      </c>
      <c r="Y1092" s="11">
        <f t="shared" si="554"/>
        <v>125423.99999999999</v>
      </c>
      <c r="Z1092" s="11">
        <f t="shared" si="554"/>
        <v>1.4100810564024766</v>
      </c>
      <c r="AA1092" s="11">
        <f t="shared" si="553"/>
        <v>36.311155310730612</v>
      </c>
      <c r="AB1092" s="11">
        <f t="shared" si="553"/>
        <v>2448</v>
      </c>
      <c r="AC1092" s="11">
        <f t="shared" si="553"/>
        <v>0</v>
      </c>
      <c r="AD1092" s="11">
        <f t="shared" si="553"/>
        <v>0</v>
      </c>
      <c r="AE1092" s="11">
        <f t="shared" si="553"/>
        <v>0</v>
      </c>
      <c r="AF1092" s="11">
        <f t="shared" si="553"/>
        <v>0</v>
      </c>
      <c r="AG1092" s="11">
        <f t="shared" si="553"/>
        <v>0</v>
      </c>
      <c r="AH1092" s="11">
        <f t="shared" si="553"/>
        <v>0</v>
      </c>
      <c r="AI1092" s="11">
        <f t="shared" si="553"/>
        <v>0</v>
      </c>
      <c r="AJ1092" s="11">
        <f t="shared" si="553"/>
        <v>0</v>
      </c>
      <c r="AK1092" s="11">
        <f t="shared" si="553"/>
        <v>0</v>
      </c>
      <c r="AL1092" s="11">
        <f t="shared" si="553"/>
        <v>0</v>
      </c>
      <c r="AM1092" s="11">
        <f t="shared" si="553"/>
        <v>0</v>
      </c>
      <c r="AN1092" s="11">
        <f t="shared" si="553"/>
        <v>0</v>
      </c>
      <c r="AO1092" s="11">
        <f t="shared" si="553"/>
        <v>0</v>
      </c>
      <c r="AP1092" s="11">
        <f t="shared" si="553"/>
        <v>0</v>
      </c>
      <c r="AQ1092" s="11">
        <f t="shared" si="579"/>
        <v>0</v>
      </c>
      <c r="AR1092" s="11">
        <f t="shared" si="579"/>
        <v>0</v>
      </c>
      <c r="AS1092" s="11">
        <f t="shared" si="579"/>
        <v>0</v>
      </c>
      <c r="AT1092" s="11">
        <f t="shared" si="577"/>
        <v>0</v>
      </c>
      <c r="AU1092" s="11">
        <f t="shared" si="577"/>
        <v>0</v>
      </c>
      <c r="AV1092" s="11">
        <f t="shared" si="562"/>
        <v>10140080.908879932</v>
      </c>
      <c r="AW1092" s="11">
        <f t="shared" si="557"/>
        <v>0</v>
      </c>
      <c r="AX1092" s="11">
        <f t="shared" si="557"/>
        <v>0</v>
      </c>
      <c r="AY1092" s="11">
        <f t="shared" si="557"/>
        <v>16342.564983974104</v>
      </c>
      <c r="AZ1092" s="11">
        <f t="shared" si="557"/>
        <v>1</v>
      </c>
      <c r="BA1092" s="11">
        <f t="shared" si="557"/>
        <v>1</v>
      </c>
      <c r="BB1092" s="11">
        <f t="shared" si="557"/>
        <v>1</v>
      </c>
      <c r="BC1092" s="11">
        <f t="shared" si="575"/>
        <v>1</v>
      </c>
      <c r="BD1092" s="11">
        <f t="shared" si="575"/>
        <v>1</v>
      </c>
      <c r="BE1092" s="11">
        <f t="shared" si="575"/>
        <v>1</v>
      </c>
      <c r="BF1092" s="15" t="str">
        <f t="shared" si="558"/>
        <v>ČSN 42 5715</v>
      </c>
      <c r="BG1092" s="44">
        <v>30.185678852752165</v>
      </c>
      <c r="BJ1092" s="17">
        <f t="shared" si="559"/>
        <v>114</v>
      </c>
      <c r="BK1092" s="17">
        <f t="shared" si="560"/>
        <v>12</v>
      </c>
      <c r="BX1092" s="18">
        <f t="shared" si="563"/>
        <v>3845.3094079939069</v>
      </c>
      <c r="BY1092" s="42">
        <v>0.3581415625092364</v>
      </c>
      <c r="BZ1092" s="43">
        <f t="shared" si="564"/>
        <v>11.864618458848508</v>
      </c>
      <c r="CA1092" s="18">
        <f t="shared" si="565"/>
        <v>5070040.454439966</v>
      </c>
      <c r="CB1092" s="18">
        <f t="shared" si="566"/>
        <v>88948.078148069573</v>
      </c>
      <c r="CC1092" s="18">
        <f t="shared" si="567"/>
        <v>125423.99999999999</v>
      </c>
      <c r="CD1092" s="25">
        <f t="shared" si="568"/>
        <v>1.4100810564024766</v>
      </c>
      <c r="CE1092" s="26">
        <f t="shared" si="569"/>
        <v>36.311155310730612</v>
      </c>
      <c r="CF1092" s="18">
        <f t="shared" si="570"/>
        <v>2448</v>
      </c>
      <c r="CG1092" s="18"/>
      <c r="CZ1092" s="18">
        <f t="shared" si="571"/>
        <v>10140080.908879932</v>
      </c>
      <c r="DC1092" s="18">
        <f t="shared" si="561"/>
        <v>16342.564983974104</v>
      </c>
      <c r="DD1092" s="17">
        <f t="shared" si="572"/>
        <v>1</v>
      </c>
      <c r="DE1092" s="17">
        <f t="shared" si="573"/>
        <v>1</v>
      </c>
      <c r="DF1092" s="17">
        <f t="shared" si="574"/>
        <v>1</v>
      </c>
      <c r="DG1092" s="17">
        <v>1</v>
      </c>
      <c r="DH1092" s="17">
        <v>1</v>
      </c>
      <c r="DI1092" s="17">
        <v>1</v>
      </c>
      <c r="DJ1092" s="20" t="s">
        <v>981</v>
      </c>
      <c r="DK1092" s="45"/>
      <c r="DL1092" s="46"/>
      <c r="DN1092" s="46"/>
      <c r="DO1092" s="46"/>
      <c r="DP1092" s="46"/>
      <c r="DU1092" s="48"/>
    </row>
    <row r="1093" spans="1:125" x14ac:dyDescent="0.2">
      <c r="A1093" s="15" t="s">
        <v>105</v>
      </c>
      <c r="B1093" s="10" t="s">
        <v>1193</v>
      </c>
      <c r="C1093" s="11">
        <f t="shared" si="555"/>
        <v>34.526103262951828</v>
      </c>
      <c r="D1093" s="11">
        <f t="shared" si="578"/>
        <v>0</v>
      </c>
      <c r="E1093" s="11">
        <f t="shared" si="578"/>
        <v>0</v>
      </c>
      <c r="F1093" s="11">
        <f t="shared" si="578"/>
        <v>114</v>
      </c>
      <c r="G1093" s="11">
        <f t="shared" si="576"/>
        <v>14</v>
      </c>
      <c r="H1093" s="11">
        <f t="shared" si="576"/>
        <v>0</v>
      </c>
      <c r="I1093" s="11">
        <f t="shared" si="576"/>
        <v>0</v>
      </c>
      <c r="J1093" s="11">
        <f t="shared" si="576"/>
        <v>0</v>
      </c>
      <c r="K1093" s="11">
        <f t="shared" si="576"/>
        <v>0</v>
      </c>
      <c r="L1093" s="11">
        <f t="shared" si="576"/>
        <v>0</v>
      </c>
      <c r="M1093" s="11">
        <f t="shared" si="576"/>
        <v>0</v>
      </c>
      <c r="N1093" s="11">
        <f t="shared" si="576"/>
        <v>0</v>
      </c>
      <c r="O1093" s="11">
        <f t="shared" si="576"/>
        <v>0</v>
      </c>
      <c r="P1093" s="11">
        <f t="shared" si="580"/>
        <v>0</v>
      </c>
      <c r="Q1093" s="11">
        <f t="shared" si="580"/>
        <v>0</v>
      </c>
      <c r="R1093" s="11">
        <f t="shared" si="580"/>
        <v>0</v>
      </c>
      <c r="S1093" s="11">
        <f t="shared" si="580"/>
        <v>0</v>
      </c>
      <c r="T1093" s="11">
        <f t="shared" si="547"/>
        <v>4398.22971502571</v>
      </c>
      <c r="U1093" s="40">
        <f t="shared" si="556"/>
        <v>0.3581415625092364</v>
      </c>
      <c r="V1093" s="11">
        <f t="shared" si="554"/>
        <v>10.37306642402184</v>
      </c>
      <c r="W1093" s="11">
        <f t="shared" si="554"/>
        <v>5605543.7718002675</v>
      </c>
      <c r="X1093" s="11">
        <f t="shared" si="554"/>
        <v>98342.87318947837</v>
      </c>
      <c r="Y1093" s="11">
        <f t="shared" si="554"/>
        <v>140914.66666666666</v>
      </c>
      <c r="Z1093" s="11">
        <f t="shared" si="554"/>
        <v>1.4328914958094088</v>
      </c>
      <c r="AA1093" s="11">
        <f t="shared" si="553"/>
        <v>35.700140055747681</v>
      </c>
      <c r="AB1093" s="11">
        <f t="shared" si="553"/>
        <v>2799.9999999999995</v>
      </c>
      <c r="AC1093" s="11">
        <f t="shared" si="553"/>
        <v>0</v>
      </c>
      <c r="AD1093" s="11">
        <f t="shared" si="553"/>
        <v>0</v>
      </c>
      <c r="AE1093" s="11">
        <f t="shared" si="553"/>
        <v>0</v>
      </c>
      <c r="AF1093" s="11">
        <f t="shared" si="553"/>
        <v>0</v>
      </c>
      <c r="AG1093" s="11">
        <f t="shared" si="553"/>
        <v>0</v>
      </c>
      <c r="AH1093" s="11">
        <f t="shared" si="553"/>
        <v>0</v>
      </c>
      <c r="AI1093" s="11">
        <f t="shared" si="553"/>
        <v>0</v>
      </c>
      <c r="AJ1093" s="11">
        <f t="shared" si="553"/>
        <v>0</v>
      </c>
      <c r="AK1093" s="11">
        <f t="shared" si="553"/>
        <v>0</v>
      </c>
      <c r="AL1093" s="11">
        <f t="shared" si="553"/>
        <v>0</v>
      </c>
      <c r="AM1093" s="11">
        <f t="shared" si="553"/>
        <v>0</v>
      </c>
      <c r="AN1093" s="11">
        <f t="shared" ref="AN1093:BC1151" si="581">IF($A1093="x",CR1093,"")</f>
        <v>0</v>
      </c>
      <c r="AO1093" s="11">
        <f t="shared" si="581"/>
        <v>0</v>
      </c>
      <c r="AP1093" s="11">
        <f t="shared" si="581"/>
        <v>0</v>
      </c>
      <c r="AQ1093" s="11">
        <f t="shared" si="579"/>
        <v>0</v>
      </c>
      <c r="AR1093" s="11">
        <f t="shared" si="579"/>
        <v>0</v>
      </c>
      <c r="AS1093" s="11">
        <f t="shared" si="579"/>
        <v>0</v>
      </c>
      <c r="AT1093" s="11">
        <f t="shared" si="577"/>
        <v>0</v>
      </c>
      <c r="AU1093" s="11">
        <f t="shared" si="577"/>
        <v>0</v>
      </c>
      <c r="AV1093" s="11">
        <f t="shared" si="562"/>
        <v>11211087.543600535</v>
      </c>
      <c r="AW1093" s="11">
        <f t="shared" si="557"/>
        <v>0</v>
      </c>
      <c r="AX1093" s="11">
        <f t="shared" si="557"/>
        <v>0</v>
      </c>
      <c r="AY1093" s="11">
        <f t="shared" si="557"/>
        <v>15707.963267948966</v>
      </c>
      <c r="AZ1093" s="11">
        <f t="shared" si="557"/>
        <v>1</v>
      </c>
      <c r="BA1093" s="11">
        <f t="shared" si="557"/>
        <v>1</v>
      </c>
      <c r="BB1093" s="11">
        <f t="shared" si="557"/>
        <v>1</v>
      </c>
      <c r="BC1093" s="11">
        <f t="shared" si="575"/>
        <v>1</v>
      </c>
      <c r="BD1093" s="11">
        <f t="shared" si="575"/>
        <v>1</v>
      </c>
      <c r="BE1093" s="11">
        <f t="shared" si="575"/>
        <v>1</v>
      </c>
      <c r="BF1093" s="15" t="str">
        <f t="shared" si="558"/>
        <v>ČSN 42 5715</v>
      </c>
      <c r="BG1093" s="44">
        <v>34.526103262951828</v>
      </c>
      <c r="BJ1093" s="17">
        <f t="shared" si="559"/>
        <v>114</v>
      </c>
      <c r="BK1093" s="17">
        <f t="shared" si="560"/>
        <v>14</v>
      </c>
      <c r="BX1093" s="18">
        <f t="shared" si="563"/>
        <v>4398.22971502571</v>
      </c>
      <c r="BY1093" s="42">
        <v>0.3581415625092364</v>
      </c>
      <c r="BZ1093" s="43">
        <f t="shared" si="564"/>
        <v>10.37306642402184</v>
      </c>
      <c r="CA1093" s="18">
        <f t="shared" si="565"/>
        <v>5605543.7718002675</v>
      </c>
      <c r="CB1093" s="18">
        <f t="shared" si="566"/>
        <v>98342.87318947837</v>
      </c>
      <c r="CC1093" s="18">
        <f t="shared" si="567"/>
        <v>140914.66666666666</v>
      </c>
      <c r="CD1093" s="25">
        <f t="shared" si="568"/>
        <v>1.4328914958094088</v>
      </c>
      <c r="CE1093" s="26">
        <f t="shared" si="569"/>
        <v>35.700140055747681</v>
      </c>
      <c r="CF1093" s="18">
        <f t="shared" si="570"/>
        <v>2799.9999999999995</v>
      </c>
      <c r="CG1093" s="18"/>
      <c r="CZ1093" s="18">
        <f t="shared" si="571"/>
        <v>11211087.543600535</v>
      </c>
      <c r="DC1093" s="18">
        <f t="shared" si="561"/>
        <v>15707.963267948966</v>
      </c>
      <c r="DD1093" s="17">
        <f t="shared" si="572"/>
        <v>1</v>
      </c>
      <c r="DE1093" s="17">
        <f t="shared" si="573"/>
        <v>1</v>
      </c>
      <c r="DF1093" s="17">
        <f t="shared" si="574"/>
        <v>1</v>
      </c>
      <c r="DG1093" s="17">
        <v>1</v>
      </c>
      <c r="DH1093" s="17">
        <v>1</v>
      </c>
      <c r="DI1093" s="17">
        <v>1</v>
      </c>
      <c r="DJ1093" s="20" t="s">
        <v>981</v>
      </c>
      <c r="DK1093" s="45"/>
      <c r="DL1093" s="46"/>
      <c r="DN1093" s="46"/>
      <c r="DO1093" s="46"/>
      <c r="DP1093" s="46"/>
      <c r="DU1093" s="48"/>
    </row>
    <row r="1094" spans="1:125" x14ac:dyDescent="0.2">
      <c r="A1094" s="15" t="s">
        <v>105</v>
      </c>
      <c r="B1094" s="10" t="s">
        <v>1194</v>
      </c>
      <c r="C1094" s="11">
        <f t="shared" si="555"/>
        <v>38.669235654506053</v>
      </c>
      <c r="D1094" s="11">
        <f t="shared" si="578"/>
        <v>0</v>
      </c>
      <c r="E1094" s="11">
        <f t="shared" si="578"/>
        <v>0</v>
      </c>
      <c r="F1094" s="11">
        <f t="shared" si="578"/>
        <v>114</v>
      </c>
      <c r="G1094" s="11">
        <f t="shared" si="576"/>
        <v>16</v>
      </c>
      <c r="H1094" s="11">
        <f t="shared" si="576"/>
        <v>0</v>
      </c>
      <c r="I1094" s="11">
        <f t="shared" si="576"/>
        <v>0</v>
      </c>
      <c r="J1094" s="11">
        <f t="shared" si="576"/>
        <v>0</v>
      </c>
      <c r="K1094" s="11">
        <f t="shared" si="576"/>
        <v>0</v>
      </c>
      <c r="L1094" s="11">
        <f t="shared" si="576"/>
        <v>0</v>
      </c>
      <c r="M1094" s="11">
        <f t="shared" si="576"/>
        <v>0</v>
      </c>
      <c r="N1094" s="11">
        <f t="shared" si="576"/>
        <v>0</v>
      </c>
      <c r="O1094" s="11">
        <f t="shared" si="576"/>
        <v>0</v>
      </c>
      <c r="P1094" s="11">
        <f t="shared" si="580"/>
        <v>0</v>
      </c>
      <c r="Q1094" s="11">
        <f t="shared" si="580"/>
        <v>0</v>
      </c>
      <c r="R1094" s="11">
        <f t="shared" si="580"/>
        <v>0</v>
      </c>
      <c r="S1094" s="11">
        <f t="shared" si="580"/>
        <v>0</v>
      </c>
      <c r="T1094" s="11">
        <f t="shared" si="547"/>
        <v>4926.0172808287953</v>
      </c>
      <c r="U1094" s="40">
        <f t="shared" si="556"/>
        <v>0.3581415625092364</v>
      </c>
      <c r="V1094" s="11">
        <f t="shared" si="554"/>
        <v>9.261666450019499</v>
      </c>
      <c r="W1094" s="11">
        <f t="shared" si="554"/>
        <v>6071316.2986214906</v>
      </c>
      <c r="X1094" s="11">
        <f t="shared" si="554"/>
        <v>106514.3210284472</v>
      </c>
      <c r="Y1094" s="11">
        <f t="shared" si="554"/>
        <v>155029.33333333331</v>
      </c>
      <c r="Z1094" s="11">
        <f t="shared" si="554"/>
        <v>1.4554787735250081</v>
      </c>
      <c r="AA1094" s="11">
        <f t="shared" si="554"/>
        <v>35.106979363083916</v>
      </c>
      <c r="AB1094" s="11">
        <f t="shared" si="554"/>
        <v>3136</v>
      </c>
      <c r="AC1094" s="11">
        <f t="shared" si="554"/>
        <v>0</v>
      </c>
      <c r="AD1094" s="11">
        <f t="shared" si="554"/>
        <v>0</v>
      </c>
      <c r="AE1094" s="11">
        <f t="shared" si="554"/>
        <v>0</v>
      </c>
      <c r="AF1094" s="11">
        <f t="shared" si="554"/>
        <v>0</v>
      </c>
      <c r="AG1094" s="11">
        <f t="shared" si="554"/>
        <v>0</v>
      </c>
      <c r="AH1094" s="11">
        <f t="shared" si="554"/>
        <v>0</v>
      </c>
      <c r="AI1094" s="11">
        <f t="shared" si="554"/>
        <v>0</v>
      </c>
      <c r="AJ1094" s="11">
        <f t="shared" si="554"/>
        <v>0</v>
      </c>
      <c r="AK1094" s="11">
        <f t="shared" si="554"/>
        <v>0</v>
      </c>
      <c r="AL1094" s="11">
        <f t="shared" ref="AL1094:AP1157" si="582">IF($A1094="x",CP1094,"")</f>
        <v>0</v>
      </c>
      <c r="AM1094" s="11">
        <f t="shared" si="582"/>
        <v>0</v>
      </c>
      <c r="AN1094" s="11">
        <f t="shared" si="581"/>
        <v>0</v>
      </c>
      <c r="AO1094" s="11">
        <f t="shared" si="581"/>
        <v>0</v>
      </c>
      <c r="AP1094" s="11">
        <f t="shared" si="581"/>
        <v>0</v>
      </c>
      <c r="AQ1094" s="11">
        <f t="shared" si="579"/>
        <v>0</v>
      </c>
      <c r="AR1094" s="11">
        <f t="shared" si="579"/>
        <v>0</v>
      </c>
      <c r="AS1094" s="11">
        <f t="shared" si="579"/>
        <v>0</v>
      </c>
      <c r="AT1094" s="11">
        <f t="shared" si="577"/>
        <v>0</v>
      </c>
      <c r="AU1094" s="11">
        <f t="shared" si="577"/>
        <v>0</v>
      </c>
      <c r="AV1094" s="11">
        <f t="shared" si="562"/>
        <v>12142632.597242981</v>
      </c>
      <c r="AW1094" s="11">
        <f t="shared" si="557"/>
        <v>0</v>
      </c>
      <c r="AX1094" s="11">
        <f t="shared" si="557"/>
        <v>0</v>
      </c>
      <c r="AY1094" s="11">
        <f t="shared" si="557"/>
        <v>15085.927922538187</v>
      </c>
      <c r="AZ1094" s="11">
        <f t="shared" si="557"/>
        <v>1</v>
      </c>
      <c r="BA1094" s="11">
        <f t="shared" si="557"/>
        <v>1</v>
      </c>
      <c r="BB1094" s="11">
        <f t="shared" si="557"/>
        <v>1</v>
      </c>
      <c r="BC1094" s="11">
        <f t="shared" si="575"/>
        <v>1</v>
      </c>
      <c r="BD1094" s="11">
        <f t="shared" si="575"/>
        <v>1</v>
      </c>
      <c r="BE1094" s="11">
        <f t="shared" si="575"/>
        <v>1</v>
      </c>
      <c r="BF1094" s="15" t="str">
        <f t="shared" si="558"/>
        <v>ČSN 42 5715</v>
      </c>
      <c r="BG1094" s="44">
        <v>38.669235654506053</v>
      </c>
      <c r="BJ1094" s="17">
        <f t="shared" si="559"/>
        <v>114</v>
      </c>
      <c r="BK1094" s="17">
        <f t="shared" si="560"/>
        <v>16</v>
      </c>
      <c r="BX1094" s="18">
        <f t="shared" si="563"/>
        <v>4926.0172808287953</v>
      </c>
      <c r="BY1094" s="42">
        <v>0.3581415625092364</v>
      </c>
      <c r="BZ1094" s="43">
        <f t="shared" si="564"/>
        <v>9.261666450019499</v>
      </c>
      <c r="CA1094" s="18">
        <f t="shared" si="565"/>
        <v>6071316.2986214906</v>
      </c>
      <c r="CB1094" s="18">
        <f t="shared" si="566"/>
        <v>106514.3210284472</v>
      </c>
      <c r="CC1094" s="18">
        <f t="shared" si="567"/>
        <v>155029.33333333331</v>
      </c>
      <c r="CD1094" s="25">
        <f t="shared" si="568"/>
        <v>1.4554787735250081</v>
      </c>
      <c r="CE1094" s="26">
        <f t="shared" si="569"/>
        <v>35.106979363083916</v>
      </c>
      <c r="CF1094" s="18">
        <f t="shared" si="570"/>
        <v>3136</v>
      </c>
      <c r="CG1094" s="18"/>
      <c r="CZ1094" s="18">
        <f t="shared" si="571"/>
        <v>12142632.597242981</v>
      </c>
      <c r="DC1094" s="18">
        <f t="shared" si="561"/>
        <v>15085.927922538187</v>
      </c>
      <c r="DD1094" s="17">
        <f t="shared" si="572"/>
        <v>1</v>
      </c>
      <c r="DE1094" s="17">
        <f t="shared" si="573"/>
        <v>1</v>
      </c>
      <c r="DF1094" s="17">
        <f t="shared" si="574"/>
        <v>1</v>
      </c>
      <c r="DG1094" s="17">
        <v>1</v>
      </c>
      <c r="DH1094" s="17">
        <v>1</v>
      </c>
      <c r="DI1094" s="17">
        <v>1</v>
      </c>
      <c r="DJ1094" s="20" t="s">
        <v>981</v>
      </c>
      <c r="DK1094" s="45"/>
      <c r="DL1094" s="46"/>
      <c r="DN1094" s="46"/>
      <c r="DO1094" s="46"/>
      <c r="DP1094" s="46"/>
      <c r="DU1094" s="48"/>
    </row>
    <row r="1095" spans="1:125" x14ac:dyDescent="0.2">
      <c r="A1095" s="15" t="s">
        <v>105</v>
      </c>
      <c r="B1095" s="10" t="s">
        <v>1195</v>
      </c>
      <c r="C1095" s="11">
        <f t="shared" si="555"/>
        <v>42.61507602741483</v>
      </c>
      <c r="D1095" s="11">
        <f t="shared" si="578"/>
        <v>0</v>
      </c>
      <c r="E1095" s="11">
        <f t="shared" si="578"/>
        <v>0</v>
      </c>
      <c r="F1095" s="11">
        <f t="shared" si="578"/>
        <v>114</v>
      </c>
      <c r="G1095" s="11">
        <f t="shared" si="576"/>
        <v>18</v>
      </c>
      <c r="H1095" s="11">
        <f t="shared" si="576"/>
        <v>0</v>
      </c>
      <c r="I1095" s="11">
        <f t="shared" si="576"/>
        <v>0</v>
      </c>
      <c r="J1095" s="11">
        <f t="shared" si="576"/>
        <v>0</v>
      </c>
      <c r="K1095" s="11">
        <f t="shared" si="576"/>
        <v>0</v>
      </c>
      <c r="L1095" s="11">
        <f t="shared" si="576"/>
        <v>0</v>
      </c>
      <c r="M1095" s="11">
        <f t="shared" si="576"/>
        <v>0</v>
      </c>
      <c r="N1095" s="11">
        <f t="shared" si="576"/>
        <v>0</v>
      </c>
      <c r="O1095" s="11">
        <f t="shared" si="576"/>
        <v>0</v>
      </c>
      <c r="P1095" s="11">
        <f t="shared" si="580"/>
        <v>0</v>
      </c>
      <c r="Q1095" s="11">
        <f t="shared" si="580"/>
        <v>0</v>
      </c>
      <c r="R1095" s="11">
        <f t="shared" si="580"/>
        <v>0</v>
      </c>
      <c r="S1095" s="11">
        <f t="shared" si="580"/>
        <v>0</v>
      </c>
      <c r="T1095" s="11">
        <f t="shared" si="547"/>
        <v>5428.6721054031623</v>
      </c>
      <c r="U1095" s="40">
        <f t="shared" si="556"/>
        <v>0.3581415625092364</v>
      </c>
      <c r="V1095" s="11">
        <f t="shared" si="554"/>
        <v>8.4041047416843604</v>
      </c>
      <c r="W1095" s="11">
        <f t="shared" si="554"/>
        <v>6473691.4856932713</v>
      </c>
      <c r="X1095" s="11">
        <f t="shared" si="554"/>
        <v>113573.53483672405</v>
      </c>
      <c r="Y1095" s="11">
        <f t="shared" si="554"/>
        <v>167832</v>
      </c>
      <c r="Z1095" s="11">
        <f t="shared" si="554"/>
        <v>1.4777386319909755</v>
      </c>
      <c r="AA1095" s="11">
        <f t="shared" si="554"/>
        <v>34.532593299664015</v>
      </c>
      <c r="AB1095" s="11">
        <f t="shared" si="554"/>
        <v>3456</v>
      </c>
      <c r="AC1095" s="11">
        <f t="shared" si="554"/>
        <v>0</v>
      </c>
      <c r="AD1095" s="11">
        <f t="shared" si="554"/>
        <v>0</v>
      </c>
      <c r="AE1095" s="11">
        <f t="shared" si="554"/>
        <v>0</v>
      </c>
      <c r="AF1095" s="11">
        <f t="shared" si="554"/>
        <v>0</v>
      </c>
      <c r="AG1095" s="11">
        <f t="shared" si="554"/>
        <v>0</v>
      </c>
      <c r="AH1095" s="11">
        <f t="shared" si="554"/>
        <v>0</v>
      </c>
      <c r="AI1095" s="11">
        <f t="shared" si="554"/>
        <v>0</v>
      </c>
      <c r="AJ1095" s="11">
        <f t="shared" si="554"/>
        <v>0</v>
      </c>
      <c r="AK1095" s="11">
        <f t="shared" si="554"/>
        <v>0</v>
      </c>
      <c r="AL1095" s="11">
        <f t="shared" si="582"/>
        <v>0</v>
      </c>
      <c r="AM1095" s="11">
        <f t="shared" si="582"/>
        <v>0</v>
      </c>
      <c r="AN1095" s="11">
        <f t="shared" si="581"/>
        <v>0</v>
      </c>
      <c r="AO1095" s="11">
        <f t="shared" si="581"/>
        <v>0</v>
      </c>
      <c r="AP1095" s="11">
        <f t="shared" si="581"/>
        <v>0</v>
      </c>
      <c r="AQ1095" s="11">
        <f t="shared" si="579"/>
        <v>0</v>
      </c>
      <c r="AR1095" s="11">
        <f t="shared" si="579"/>
        <v>0</v>
      </c>
      <c r="AS1095" s="11">
        <f t="shared" si="579"/>
        <v>0</v>
      </c>
      <c r="AT1095" s="11">
        <f t="shared" si="577"/>
        <v>0</v>
      </c>
      <c r="AU1095" s="11">
        <f t="shared" si="577"/>
        <v>0</v>
      </c>
      <c r="AV1095" s="11">
        <f t="shared" si="562"/>
        <v>12947382.971386543</v>
      </c>
      <c r="AW1095" s="11">
        <f t="shared" si="557"/>
        <v>0</v>
      </c>
      <c r="AX1095" s="11">
        <f t="shared" si="557"/>
        <v>0</v>
      </c>
      <c r="AY1095" s="11">
        <f t="shared" si="557"/>
        <v>14476.458947741767</v>
      </c>
      <c r="AZ1095" s="11">
        <f t="shared" si="557"/>
        <v>1</v>
      </c>
      <c r="BA1095" s="11">
        <f t="shared" si="557"/>
        <v>1</v>
      </c>
      <c r="BB1095" s="11">
        <f t="shared" si="557"/>
        <v>1</v>
      </c>
      <c r="BC1095" s="11">
        <f t="shared" si="575"/>
        <v>1</v>
      </c>
      <c r="BD1095" s="11">
        <f t="shared" si="575"/>
        <v>1</v>
      </c>
      <c r="BE1095" s="11">
        <f t="shared" si="575"/>
        <v>1</v>
      </c>
      <c r="BF1095" s="15" t="str">
        <f t="shared" si="558"/>
        <v>ČSN 42 5715</v>
      </c>
      <c r="BG1095" s="44">
        <v>42.61507602741483</v>
      </c>
      <c r="BJ1095" s="17">
        <f t="shared" si="559"/>
        <v>114</v>
      </c>
      <c r="BK1095" s="17">
        <f t="shared" si="560"/>
        <v>18</v>
      </c>
      <c r="BX1095" s="18">
        <f t="shared" si="563"/>
        <v>5428.6721054031623</v>
      </c>
      <c r="BY1095" s="42">
        <v>0.3581415625092364</v>
      </c>
      <c r="BZ1095" s="43">
        <f t="shared" si="564"/>
        <v>8.4041047416843604</v>
      </c>
      <c r="CA1095" s="18">
        <f t="shared" si="565"/>
        <v>6473691.4856932713</v>
      </c>
      <c r="CB1095" s="18">
        <f t="shared" si="566"/>
        <v>113573.53483672405</v>
      </c>
      <c r="CC1095" s="18">
        <f t="shared" si="567"/>
        <v>167832</v>
      </c>
      <c r="CD1095" s="25">
        <f t="shared" si="568"/>
        <v>1.4777386319909755</v>
      </c>
      <c r="CE1095" s="26">
        <f t="shared" si="569"/>
        <v>34.532593299664015</v>
      </c>
      <c r="CF1095" s="18">
        <f t="shared" si="570"/>
        <v>3456</v>
      </c>
      <c r="CG1095" s="18"/>
      <c r="CZ1095" s="18">
        <f t="shared" si="571"/>
        <v>12947382.971386543</v>
      </c>
      <c r="DC1095" s="18">
        <f t="shared" si="561"/>
        <v>14476.458947741767</v>
      </c>
      <c r="DD1095" s="17">
        <f t="shared" si="572"/>
        <v>1</v>
      </c>
      <c r="DE1095" s="17">
        <f t="shared" si="573"/>
        <v>1</v>
      </c>
      <c r="DF1095" s="17">
        <f t="shared" si="574"/>
        <v>1</v>
      </c>
      <c r="DG1095" s="17">
        <v>1</v>
      </c>
      <c r="DH1095" s="17">
        <v>1</v>
      </c>
      <c r="DI1095" s="17">
        <v>1</v>
      </c>
      <c r="DJ1095" s="20" t="s">
        <v>981</v>
      </c>
      <c r="DK1095" s="45"/>
      <c r="DL1095" s="46"/>
      <c r="DN1095" s="46"/>
      <c r="DO1095" s="46"/>
      <c r="DP1095" s="46"/>
      <c r="DU1095" s="48"/>
    </row>
    <row r="1096" spans="1:125" x14ac:dyDescent="0.2">
      <c r="A1096" s="15" t="s">
        <v>105</v>
      </c>
      <c r="B1096" s="10" t="s">
        <v>1196</v>
      </c>
      <c r="C1096" s="11">
        <f t="shared" si="555"/>
        <v>46.363624381678164</v>
      </c>
      <c r="D1096" s="11">
        <f t="shared" si="578"/>
        <v>0</v>
      </c>
      <c r="E1096" s="11">
        <f t="shared" si="578"/>
        <v>0</v>
      </c>
      <c r="F1096" s="11">
        <f t="shared" si="578"/>
        <v>114</v>
      </c>
      <c r="G1096" s="11">
        <f t="shared" si="576"/>
        <v>20</v>
      </c>
      <c r="H1096" s="11">
        <f t="shared" si="576"/>
        <v>0</v>
      </c>
      <c r="I1096" s="11">
        <f t="shared" si="576"/>
        <v>0</v>
      </c>
      <c r="J1096" s="11">
        <f t="shared" si="576"/>
        <v>0</v>
      </c>
      <c r="K1096" s="11">
        <f t="shared" si="576"/>
        <v>0</v>
      </c>
      <c r="L1096" s="11">
        <f t="shared" si="576"/>
        <v>0</v>
      </c>
      <c r="M1096" s="11">
        <f t="shared" si="576"/>
        <v>0</v>
      </c>
      <c r="N1096" s="11">
        <f t="shared" si="576"/>
        <v>0</v>
      </c>
      <c r="O1096" s="11">
        <f t="shared" si="576"/>
        <v>0</v>
      </c>
      <c r="P1096" s="11">
        <f t="shared" si="580"/>
        <v>0</v>
      </c>
      <c r="Q1096" s="11">
        <f t="shared" si="580"/>
        <v>0</v>
      </c>
      <c r="R1096" s="11">
        <f t="shared" si="580"/>
        <v>0</v>
      </c>
      <c r="S1096" s="11">
        <f t="shared" si="580"/>
        <v>0</v>
      </c>
      <c r="T1096" s="11">
        <f t="shared" si="547"/>
        <v>5906.194188748811</v>
      </c>
      <c r="U1096" s="40">
        <f t="shared" si="556"/>
        <v>0.3581415625092364</v>
      </c>
      <c r="V1096" s="11">
        <f t="shared" si="554"/>
        <v>7.7246239327822206</v>
      </c>
      <c r="W1096" s="11">
        <f t="shared" si="554"/>
        <v>6818701.1909105023</v>
      </c>
      <c r="X1096" s="11">
        <f t="shared" si="554"/>
        <v>119626.33668264039</v>
      </c>
      <c r="Y1096" s="11">
        <f t="shared" si="554"/>
        <v>179386.66666666666</v>
      </c>
      <c r="Z1096" s="11">
        <f t="shared" si="554"/>
        <v>1.4995583049789938</v>
      </c>
      <c r="AA1096" s="11">
        <f t="shared" si="554"/>
        <v>33.977934016064012</v>
      </c>
      <c r="AB1096" s="11">
        <f t="shared" si="554"/>
        <v>3760</v>
      </c>
      <c r="AC1096" s="11">
        <f t="shared" si="554"/>
        <v>0</v>
      </c>
      <c r="AD1096" s="11">
        <f t="shared" si="554"/>
        <v>0</v>
      </c>
      <c r="AE1096" s="11">
        <f t="shared" si="554"/>
        <v>0</v>
      </c>
      <c r="AF1096" s="11">
        <f t="shared" si="554"/>
        <v>0</v>
      </c>
      <c r="AG1096" s="11">
        <f t="shared" si="554"/>
        <v>0</v>
      </c>
      <c r="AH1096" s="11">
        <f t="shared" si="554"/>
        <v>0</v>
      </c>
      <c r="AI1096" s="11">
        <f t="shared" si="554"/>
        <v>0</v>
      </c>
      <c r="AJ1096" s="11">
        <f t="shared" si="554"/>
        <v>0</v>
      </c>
      <c r="AK1096" s="11">
        <f t="shared" si="554"/>
        <v>0</v>
      </c>
      <c r="AL1096" s="11">
        <f t="shared" si="582"/>
        <v>0</v>
      </c>
      <c r="AM1096" s="11">
        <f t="shared" si="582"/>
        <v>0</v>
      </c>
      <c r="AN1096" s="11">
        <f t="shared" si="581"/>
        <v>0</v>
      </c>
      <c r="AO1096" s="11">
        <f t="shared" si="581"/>
        <v>0</v>
      </c>
      <c r="AP1096" s="11">
        <f t="shared" si="581"/>
        <v>0</v>
      </c>
      <c r="AQ1096" s="11">
        <f t="shared" si="579"/>
        <v>0</v>
      </c>
      <c r="AR1096" s="11">
        <f t="shared" si="579"/>
        <v>0</v>
      </c>
      <c r="AS1096" s="11">
        <f t="shared" si="579"/>
        <v>0</v>
      </c>
      <c r="AT1096" s="11">
        <f t="shared" si="577"/>
        <v>0</v>
      </c>
      <c r="AU1096" s="11">
        <f t="shared" si="577"/>
        <v>0</v>
      </c>
      <c r="AV1096" s="11">
        <f t="shared" si="562"/>
        <v>13637402.381821005</v>
      </c>
      <c r="AW1096" s="11">
        <f t="shared" si="557"/>
        <v>0</v>
      </c>
      <c r="AX1096" s="11">
        <f t="shared" si="557"/>
        <v>0</v>
      </c>
      <c r="AY1096" s="11">
        <f t="shared" si="557"/>
        <v>13879.556343559707</v>
      </c>
      <c r="AZ1096" s="11">
        <f t="shared" si="557"/>
        <v>1</v>
      </c>
      <c r="BA1096" s="11">
        <f t="shared" si="557"/>
        <v>1</v>
      </c>
      <c r="BB1096" s="11">
        <f t="shared" si="557"/>
        <v>1</v>
      </c>
      <c r="BC1096" s="11">
        <f t="shared" si="575"/>
        <v>1</v>
      </c>
      <c r="BD1096" s="11">
        <f t="shared" si="575"/>
        <v>1</v>
      </c>
      <c r="BE1096" s="11">
        <f t="shared" si="575"/>
        <v>1</v>
      </c>
      <c r="BF1096" s="15" t="str">
        <f t="shared" si="558"/>
        <v>ČSN 42 5715</v>
      </c>
      <c r="BG1096" s="44">
        <v>46.363624381678164</v>
      </c>
      <c r="BJ1096" s="17">
        <f t="shared" si="559"/>
        <v>114</v>
      </c>
      <c r="BK1096" s="17">
        <f t="shared" si="560"/>
        <v>20</v>
      </c>
      <c r="BX1096" s="18">
        <f t="shared" si="563"/>
        <v>5906.194188748811</v>
      </c>
      <c r="BY1096" s="42">
        <v>0.3581415625092364</v>
      </c>
      <c r="BZ1096" s="43">
        <f t="shared" si="564"/>
        <v>7.7246239327822206</v>
      </c>
      <c r="CA1096" s="18">
        <f t="shared" si="565"/>
        <v>6818701.1909105023</v>
      </c>
      <c r="CB1096" s="18">
        <f t="shared" si="566"/>
        <v>119626.33668264039</v>
      </c>
      <c r="CC1096" s="18">
        <f t="shared" si="567"/>
        <v>179386.66666666666</v>
      </c>
      <c r="CD1096" s="25">
        <f t="shared" si="568"/>
        <v>1.4995583049789938</v>
      </c>
      <c r="CE1096" s="26">
        <f t="shared" si="569"/>
        <v>33.977934016064012</v>
      </c>
      <c r="CF1096" s="18">
        <f t="shared" si="570"/>
        <v>3760</v>
      </c>
      <c r="CG1096" s="18"/>
      <c r="CZ1096" s="18">
        <f t="shared" si="571"/>
        <v>13637402.381821005</v>
      </c>
      <c r="DC1096" s="18">
        <f t="shared" si="561"/>
        <v>13879.556343559707</v>
      </c>
      <c r="DD1096" s="17">
        <f t="shared" si="572"/>
        <v>1</v>
      </c>
      <c r="DE1096" s="17">
        <f t="shared" si="573"/>
        <v>1</v>
      </c>
      <c r="DF1096" s="17">
        <f t="shared" si="574"/>
        <v>1</v>
      </c>
      <c r="DG1096" s="17">
        <v>1</v>
      </c>
      <c r="DH1096" s="17">
        <v>1</v>
      </c>
      <c r="DI1096" s="17">
        <v>1</v>
      </c>
      <c r="DJ1096" s="20" t="s">
        <v>981</v>
      </c>
      <c r="DK1096" s="45"/>
      <c r="DL1096" s="46"/>
      <c r="DN1096" s="46"/>
      <c r="DO1096" s="46"/>
      <c r="DP1096" s="46"/>
      <c r="DU1096" s="48"/>
    </row>
    <row r="1097" spans="1:125" x14ac:dyDescent="0.2">
      <c r="A1097" s="15" t="s">
        <v>105</v>
      </c>
      <c r="B1097" s="10" t="s">
        <v>1197</v>
      </c>
      <c r="C1097" s="11">
        <f t="shared" si="555"/>
        <v>11.541583090758182</v>
      </c>
      <c r="D1097" s="11">
        <f t="shared" si="578"/>
        <v>0</v>
      </c>
      <c r="E1097" s="11">
        <f t="shared" si="578"/>
        <v>0</v>
      </c>
      <c r="F1097" s="11">
        <f t="shared" si="578"/>
        <v>121</v>
      </c>
      <c r="G1097" s="11">
        <f t="shared" si="576"/>
        <v>4</v>
      </c>
      <c r="H1097" s="11">
        <f t="shared" si="576"/>
        <v>0</v>
      </c>
      <c r="I1097" s="11">
        <f t="shared" si="576"/>
        <v>0</v>
      </c>
      <c r="J1097" s="11">
        <f t="shared" si="576"/>
        <v>0</v>
      </c>
      <c r="K1097" s="11">
        <f t="shared" si="576"/>
        <v>0</v>
      </c>
      <c r="L1097" s="11">
        <f t="shared" si="576"/>
        <v>0</v>
      </c>
      <c r="M1097" s="11">
        <f t="shared" si="576"/>
        <v>0</v>
      </c>
      <c r="N1097" s="11">
        <f t="shared" si="576"/>
        <v>0</v>
      </c>
      <c r="O1097" s="11">
        <f t="shared" si="576"/>
        <v>0</v>
      </c>
      <c r="P1097" s="11">
        <f t="shared" si="580"/>
        <v>0</v>
      </c>
      <c r="Q1097" s="11">
        <f t="shared" si="580"/>
        <v>0</v>
      </c>
      <c r="R1097" s="11">
        <f t="shared" si="580"/>
        <v>0</v>
      </c>
      <c r="S1097" s="11">
        <f t="shared" si="580"/>
        <v>0</v>
      </c>
      <c r="T1097" s="11">
        <f t="shared" si="547"/>
        <v>1470.2653618800232</v>
      </c>
      <c r="U1097" s="40">
        <f t="shared" si="556"/>
        <v>0.38013271108436497</v>
      </c>
      <c r="V1097" s="11">
        <f t="shared" si="554"/>
        <v>32.935924655669879</v>
      </c>
      <c r="W1097" s="11">
        <f t="shared" si="554"/>
        <v>2518748.3480707146</v>
      </c>
      <c r="X1097" s="11">
        <f t="shared" si="554"/>
        <v>41632.204100342387</v>
      </c>
      <c r="Y1097" s="11">
        <f t="shared" si="554"/>
        <v>54777.333333333343</v>
      </c>
      <c r="Z1097" s="11">
        <f t="shared" si="554"/>
        <v>1.3157442541670008</v>
      </c>
      <c r="AA1097" s="11">
        <f t="shared" si="554"/>
        <v>41.389914230401587</v>
      </c>
      <c r="AB1097" s="11">
        <f t="shared" si="554"/>
        <v>936</v>
      </c>
      <c r="AC1097" s="11">
        <f t="shared" si="554"/>
        <v>0</v>
      </c>
      <c r="AD1097" s="11">
        <f t="shared" si="554"/>
        <v>0</v>
      </c>
      <c r="AE1097" s="11">
        <f t="shared" si="554"/>
        <v>0</v>
      </c>
      <c r="AF1097" s="11">
        <f t="shared" si="554"/>
        <v>0</v>
      </c>
      <c r="AG1097" s="11">
        <f t="shared" si="554"/>
        <v>0</v>
      </c>
      <c r="AH1097" s="11">
        <f t="shared" si="554"/>
        <v>0</v>
      </c>
      <c r="AI1097" s="11">
        <f t="shared" si="554"/>
        <v>0</v>
      </c>
      <c r="AJ1097" s="11">
        <f t="shared" si="554"/>
        <v>0</v>
      </c>
      <c r="AK1097" s="11">
        <f t="shared" si="554"/>
        <v>0</v>
      </c>
      <c r="AL1097" s="11">
        <f t="shared" si="582"/>
        <v>0</v>
      </c>
      <c r="AM1097" s="11">
        <f t="shared" si="582"/>
        <v>0</v>
      </c>
      <c r="AN1097" s="11">
        <f t="shared" si="581"/>
        <v>0</v>
      </c>
      <c r="AO1097" s="11">
        <f t="shared" si="581"/>
        <v>0</v>
      </c>
      <c r="AP1097" s="11">
        <f t="shared" si="581"/>
        <v>0</v>
      </c>
      <c r="AQ1097" s="11">
        <f t="shared" si="579"/>
        <v>0</v>
      </c>
      <c r="AR1097" s="11">
        <f t="shared" si="579"/>
        <v>0</v>
      </c>
      <c r="AS1097" s="11">
        <f t="shared" si="579"/>
        <v>0</v>
      </c>
      <c r="AT1097" s="11">
        <f t="shared" si="577"/>
        <v>0</v>
      </c>
      <c r="AU1097" s="11">
        <f t="shared" si="577"/>
        <v>0</v>
      </c>
      <c r="AV1097" s="11">
        <f t="shared" si="562"/>
        <v>5037496.6961414292</v>
      </c>
      <c r="AW1097" s="11">
        <f t="shared" si="557"/>
        <v>0</v>
      </c>
      <c r="AX1097" s="11">
        <f t="shared" si="557"/>
        <v>0</v>
      </c>
      <c r="AY1097" s="11">
        <f t="shared" si="557"/>
        <v>21502.630917495339</v>
      </c>
      <c r="AZ1097" s="11">
        <f t="shared" si="557"/>
        <v>1</v>
      </c>
      <c r="BA1097" s="11">
        <f t="shared" si="557"/>
        <v>1</v>
      </c>
      <c r="BB1097" s="11">
        <f t="shared" si="557"/>
        <v>2</v>
      </c>
      <c r="BC1097" s="11">
        <f t="shared" si="575"/>
        <v>1</v>
      </c>
      <c r="BD1097" s="11">
        <f t="shared" si="575"/>
        <v>1</v>
      </c>
      <c r="BE1097" s="11">
        <f t="shared" si="575"/>
        <v>2</v>
      </c>
      <c r="BF1097" s="15" t="str">
        <f t="shared" si="558"/>
        <v>ČSN 42 5715</v>
      </c>
      <c r="BG1097" s="44">
        <v>11.541583090758182</v>
      </c>
      <c r="BJ1097" s="17">
        <f t="shared" si="559"/>
        <v>121</v>
      </c>
      <c r="BK1097" s="17">
        <f t="shared" si="560"/>
        <v>4</v>
      </c>
      <c r="BX1097" s="18">
        <f t="shared" si="563"/>
        <v>1470.2653618800232</v>
      </c>
      <c r="BY1097" s="42">
        <v>0.38013271108436497</v>
      </c>
      <c r="BZ1097" s="43">
        <f t="shared" si="564"/>
        <v>32.935924655669879</v>
      </c>
      <c r="CA1097" s="18">
        <f t="shared" si="565"/>
        <v>2518748.3480707146</v>
      </c>
      <c r="CB1097" s="18">
        <f t="shared" si="566"/>
        <v>41632.204100342387</v>
      </c>
      <c r="CC1097" s="18">
        <f t="shared" si="567"/>
        <v>54777.333333333343</v>
      </c>
      <c r="CD1097" s="25">
        <f t="shared" si="568"/>
        <v>1.3157442541670008</v>
      </c>
      <c r="CE1097" s="26">
        <f t="shared" si="569"/>
        <v>41.389914230401587</v>
      </c>
      <c r="CF1097" s="18">
        <f t="shared" si="570"/>
        <v>936</v>
      </c>
      <c r="CG1097" s="18"/>
      <c r="CZ1097" s="18">
        <f t="shared" si="571"/>
        <v>5037496.6961414292</v>
      </c>
      <c r="DC1097" s="18">
        <f t="shared" si="561"/>
        <v>21502.630917495339</v>
      </c>
      <c r="DD1097" s="17">
        <f t="shared" si="572"/>
        <v>1</v>
      </c>
      <c r="DE1097" s="17">
        <f t="shared" si="573"/>
        <v>1</v>
      </c>
      <c r="DF1097" s="17">
        <f t="shared" si="574"/>
        <v>2</v>
      </c>
      <c r="DG1097" s="17">
        <v>1</v>
      </c>
      <c r="DH1097" s="17">
        <v>1</v>
      </c>
      <c r="DI1097" s="17">
        <v>2</v>
      </c>
      <c r="DJ1097" s="20" t="s">
        <v>981</v>
      </c>
      <c r="DK1097" s="45"/>
      <c r="DL1097" s="46"/>
      <c r="DN1097" s="46"/>
      <c r="DO1097" s="46"/>
      <c r="DP1097" s="46"/>
      <c r="DU1097" s="48"/>
    </row>
    <row r="1098" spans="1:125" x14ac:dyDescent="0.2">
      <c r="A1098" s="15" t="s">
        <v>105</v>
      </c>
      <c r="B1098" s="10" t="s">
        <v>1198</v>
      </c>
      <c r="C1098" s="11">
        <f t="shared" si="555"/>
        <v>12.928792596858932</v>
      </c>
      <c r="D1098" s="11">
        <f t="shared" si="578"/>
        <v>0</v>
      </c>
      <c r="E1098" s="11">
        <f t="shared" si="578"/>
        <v>0</v>
      </c>
      <c r="F1098" s="11">
        <f t="shared" si="578"/>
        <v>121</v>
      </c>
      <c r="G1098" s="11">
        <f t="shared" si="576"/>
        <v>4.5</v>
      </c>
      <c r="H1098" s="11">
        <f t="shared" si="576"/>
        <v>0</v>
      </c>
      <c r="I1098" s="11">
        <f t="shared" si="576"/>
        <v>0</v>
      </c>
      <c r="J1098" s="11">
        <f t="shared" si="576"/>
        <v>0</v>
      </c>
      <c r="K1098" s="11">
        <f t="shared" si="576"/>
        <v>0</v>
      </c>
      <c r="L1098" s="11">
        <f t="shared" si="576"/>
        <v>0</v>
      </c>
      <c r="M1098" s="11">
        <f t="shared" si="576"/>
        <v>0</v>
      </c>
      <c r="N1098" s="11">
        <f t="shared" si="576"/>
        <v>0</v>
      </c>
      <c r="O1098" s="11">
        <f t="shared" si="576"/>
        <v>0</v>
      </c>
      <c r="P1098" s="11">
        <f t="shared" si="580"/>
        <v>0</v>
      </c>
      <c r="Q1098" s="11">
        <f t="shared" si="580"/>
        <v>0</v>
      </c>
      <c r="R1098" s="11">
        <f t="shared" si="580"/>
        <v>0</v>
      </c>
      <c r="S1098" s="11">
        <f t="shared" si="580"/>
        <v>0</v>
      </c>
      <c r="T1098" s="11">
        <f t="shared" si="547"/>
        <v>1646.979948644449</v>
      </c>
      <c r="U1098" s="40">
        <f t="shared" si="556"/>
        <v>0.38013271108436497</v>
      </c>
      <c r="V1098" s="11">
        <f t="shared" si="554"/>
        <v>29.402027160426336</v>
      </c>
      <c r="W1098" s="11">
        <f t="shared" si="554"/>
        <v>2798321.8689937093</v>
      </c>
      <c r="X1098" s="11">
        <f t="shared" si="554"/>
        <v>46253.254032953875</v>
      </c>
      <c r="Y1098" s="11">
        <f t="shared" si="554"/>
        <v>61105.499999999985</v>
      </c>
      <c r="Z1098" s="11">
        <f t="shared" si="554"/>
        <v>1.3211070502513054</v>
      </c>
      <c r="AA1098" s="11">
        <f t="shared" si="554"/>
        <v>41.219685830923069</v>
      </c>
      <c r="AB1098" s="11">
        <f t="shared" si="554"/>
        <v>1048.5</v>
      </c>
      <c r="AC1098" s="11">
        <f t="shared" si="554"/>
        <v>0</v>
      </c>
      <c r="AD1098" s="11">
        <f t="shared" si="554"/>
        <v>0</v>
      </c>
      <c r="AE1098" s="11">
        <f t="shared" si="554"/>
        <v>0</v>
      </c>
      <c r="AF1098" s="11">
        <f t="shared" si="554"/>
        <v>0</v>
      </c>
      <c r="AG1098" s="11">
        <f t="shared" si="554"/>
        <v>0</v>
      </c>
      <c r="AH1098" s="11">
        <f t="shared" si="554"/>
        <v>0</v>
      </c>
      <c r="AI1098" s="11">
        <f t="shared" si="554"/>
        <v>0</v>
      </c>
      <c r="AJ1098" s="11">
        <f t="shared" si="554"/>
        <v>0</v>
      </c>
      <c r="AK1098" s="11">
        <f t="shared" si="554"/>
        <v>0</v>
      </c>
      <c r="AL1098" s="11">
        <f t="shared" si="582"/>
        <v>0</v>
      </c>
      <c r="AM1098" s="11">
        <f t="shared" si="582"/>
        <v>0</v>
      </c>
      <c r="AN1098" s="11">
        <f t="shared" si="581"/>
        <v>0</v>
      </c>
      <c r="AO1098" s="11">
        <f t="shared" si="581"/>
        <v>0</v>
      </c>
      <c r="AP1098" s="11">
        <f t="shared" si="581"/>
        <v>0</v>
      </c>
      <c r="AQ1098" s="11">
        <f t="shared" si="579"/>
        <v>0</v>
      </c>
      <c r="AR1098" s="11">
        <f t="shared" si="579"/>
        <v>0</v>
      </c>
      <c r="AS1098" s="11">
        <f t="shared" si="579"/>
        <v>0</v>
      </c>
      <c r="AT1098" s="11">
        <f t="shared" si="577"/>
        <v>0</v>
      </c>
      <c r="AU1098" s="11">
        <f t="shared" si="577"/>
        <v>0</v>
      </c>
      <c r="AV1098" s="11">
        <f t="shared" si="562"/>
        <v>5596643.7379874187</v>
      </c>
      <c r="AW1098" s="11">
        <f t="shared" si="557"/>
        <v>0</v>
      </c>
      <c r="AX1098" s="11">
        <f t="shared" si="557"/>
        <v>0</v>
      </c>
      <c r="AY1098" s="11">
        <f t="shared" si="557"/>
        <v>21319.240446342035</v>
      </c>
      <c r="AZ1098" s="11">
        <f t="shared" si="557"/>
        <v>1</v>
      </c>
      <c r="BA1098" s="11">
        <f t="shared" si="557"/>
        <v>1</v>
      </c>
      <c r="BB1098" s="11">
        <f t="shared" si="557"/>
        <v>2</v>
      </c>
      <c r="BC1098" s="11">
        <f t="shared" si="575"/>
        <v>1</v>
      </c>
      <c r="BD1098" s="11">
        <f t="shared" si="575"/>
        <v>1</v>
      </c>
      <c r="BE1098" s="11">
        <f t="shared" si="575"/>
        <v>2</v>
      </c>
      <c r="BF1098" s="15" t="str">
        <f t="shared" si="558"/>
        <v>ČSN 42 5715</v>
      </c>
      <c r="BG1098" s="44">
        <v>12.928792596858932</v>
      </c>
      <c r="BJ1098" s="17">
        <f t="shared" si="559"/>
        <v>121</v>
      </c>
      <c r="BK1098" s="17">
        <f t="shared" si="560"/>
        <v>4.5</v>
      </c>
      <c r="BX1098" s="18">
        <f t="shared" si="563"/>
        <v>1646.979948644449</v>
      </c>
      <c r="BY1098" s="42">
        <v>0.38013271108436497</v>
      </c>
      <c r="BZ1098" s="43">
        <f t="shared" si="564"/>
        <v>29.402027160426336</v>
      </c>
      <c r="CA1098" s="18">
        <f t="shared" si="565"/>
        <v>2798321.8689937093</v>
      </c>
      <c r="CB1098" s="18">
        <f t="shared" si="566"/>
        <v>46253.254032953875</v>
      </c>
      <c r="CC1098" s="18">
        <f t="shared" si="567"/>
        <v>61105.499999999985</v>
      </c>
      <c r="CD1098" s="25">
        <f t="shared" si="568"/>
        <v>1.3211070502513054</v>
      </c>
      <c r="CE1098" s="26">
        <f t="shared" si="569"/>
        <v>41.219685830923069</v>
      </c>
      <c r="CF1098" s="18">
        <f t="shared" si="570"/>
        <v>1048.5</v>
      </c>
      <c r="CG1098" s="18"/>
      <c r="CZ1098" s="18">
        <f t="shared" si="571"/>
        <v>5596643.7379874187</v>
      </c>
      <c r="DC1098" s="18">
        <f t="shared" si="561"/>
        <v>21319.240446342035</v>
      </c>
      <c r="DD1098" s="17">
        <f t="shared" si="572"/>
        <v>1</v>
      </c>
      <c r="DE1098" s="17">
        <f t="shared" si="573"/>
        <v>1</v>
      </c>
      <c r="DF1098" s="17">
        <f t="shared" si="574"/>
        <v>2</v>
      </c>
      <c r="DG1098" s="17">
        <v>1</v>
      </c>
      <c r="DH1098" s="17">
        <v>1</v>
      </c>
      <c r="DI1098" s="17">
        <v>2</v>
      </c>
      <c r="DJ1098" s="20" t="s">
        <v>981</v>
      </c>
      <c r="DK1098" s="45"/>
      <c r="DL1098" s="46"/>
      <c r="DN1098" s="46"/>
      <c r="DO1098" s="46"/>
      <c r="DP1098" s="46"/>
      <c r="DU1098" s="48"/>
    </row>
    <row r="1099" spans="1:125" x14ac:dyDescent="0.2">
      <c r="A1099" s="15" t="s">
        <v>105</v>
      </c>
      <c r="B1099" s="10" t="s">
        <v>1199</v>
      </c>
      <c r="C1099" s="11">
        <f t="shared" si="555"/>
        <v>14.303671351794332</v>
      </c>
      <c r="D1099" s="11">
        <f t="shared" si="578"/>
        <v>0</v>
      </c>
      <c r="E1099" s="11">
        <f t="shared" si="578"/>
        <v>0</v>
      </c>
      <c r="F1099" s="11">
        <f t="shared" si="578"/>
        <v>121</v>
      </c>
      <c r="G1099" s="11">
        <f t="shared" si="576"/>
        <v>5</v>
      </c>
      <c r="H1099" s="11">
        <f t="shared" si="576"/>
        <v>0</v>
      </c>
      <c r="I1099" s="11">
        <f t="shared" si="576"/>
        <v>0</v>
      </c>
      <c r="J1099" s="11">
        <f t="shared" si="576"/>
        <v>0</v>
      </c>
      <c r="K1099" s="11">
        <f t="shared" si="576"/>
        <v>0</v>
      </c>
      <c r="L1099" s="11">
        <f t="shared" si="576"/>
        <v>0</v>
      </c>
      <c r="M1099" s="11">
        <f t="shared" si="576"/>
        <v>0</v>
      </c>
      <c r="N1099" s="11">
        <f t="shared" si="576"/>
        <v>0</v>
      </c>
      <c r="O1099" s="11">
        <f t="shared" si="576"/>
        <v>0</v>
      </c>
      <c r="P1099" s="11">
        <f t="shared" si="580"/>
        <v>0</v>
      </c>
      <c r="Q1099" s="11">
        <f t="shared" si="580"/>
        <v>0</v>
      </c>
      <c r="R1099" s="11">
        <f t="shared" si="580"/>
        <v>0</v>
      </c>
      <c r="S1099" s="11">
        <f t="shared" si="580"/>
        <v>0</v>
      </c>
      <c r="T1099" s="11">
        <f t="shared" si="547"/>
        <v>1822.12373908208</v>
      </c>
      <c r="U1099" s="40">
        <f t="shared" si="556"/>
        <v>0.38013271108436497</v>
      </c>
      <c r="V1099" s="11">
        <f t="shared" si="554"/>
        <v>26.575884032506043</v>
      </c>
      <c r="W1099" s="11">
        <f t="shared" si="554"/>
        <v>3070506.26582069</v>
      </c>
      <c r="X1099" s="11">
        <f t="shared" si="554"/>
        <v>50752.169682986612</v>
      </c>
      <c r="Y1099" s="11">
        <f t="shared" si="554"/>
        <v>67321.666666666657</v>
      </c>
      <c r="Z1099" s="11">
        <f t="shared" si="554"/>
        <v>1.3264785936675836</v>
      </c>
      <c r="AA1099" s="11">
        <f t="shared" si="554"/>
        <v>41.050274055114421</v>
      </c>
      <c r="AB1099" s="11">
        <f t="shared" si="554"/>
        <v>1160</v>
      </c>
      <c r="AC1099" s="11">
        <f t="shared" si="554"/>
        <v>0</v>
      </c>
      <c r="AD1099" s="11">
        <f t="shared" si="554"/>
        <v>0</v>
      </c>
      <c r="AE1099" s="11">
        <f t="shared" si="554"/>
        <v>0</v>
      </c>
      <c r="AF1099" s="11">
        <f t="shared" si="554"/>
        <v>0</v>
      </c>
      <c r="AG1099" s="11">
        <f t="shared" si="554"/>
        <v>0</v>
      </c>
      <c r="AH1099" s="11">
        <f t="shared" si="554"/>
        <v>0</v>
      </c>
      <c r="AI1099" s="11">
        <f t="shared" si="554"/>
        <v>0</v>
      </c>
      <c r="AJ1099" s="11">
        <f t="shared" si="554"/>
        <v>0</v>
      </c>
      <c r="AK1099" s="11">
        <f t="shared" si="554"/>
        <v>0</v>
      </c>
      <c r="AL1099" s="11">
        <f t="shared" si="582"/>
        <v>0</v>
      </c>
      <c r="AM1099" s="11">
        <f t="shared" si="582"/>
        <v>0</v>
      </c>
      <c r="AN1099" s="11">
        <f t="shared" si="581"/>
        <v>0</v>
      </c>
      <c r="AO1099" s="11">
        <f t="shared" si="581"/>
        <v>0</v>
      </c>
      <c r="AP1099" s="11">
        <f t="shared" si="581"/>
        <v>0</v>
      </c>
      <c r="AQ1099" s="11">
        <f t="shared" si="579"/>
        <v>0</v>
      </c>
      <c r="AR1099" s="11">
        <f t="shared" si="579"/>
        <v>0</v>
      </c>
      <c r="AS1099" s="11">
        <f t="shared" si="579"/>
        <v>0</v>
      </c>
      <c r="AT1099" s="11">
        <f t="shared" si="577"/>
        <v>0</v>
      </c>
      <c r="AU1099" s="11">
        <f t="shared" si="577"/>
        <v>0</v>
      </c>
      <c r="AV1099" s="11">
        <f t="shared" si="562"/>
        <v>6141012.5316413799</v>
      </c>
      <c r="AW1099" s="11">
        <f t="shared" si="557"/>
        <v>0</v>
      </c>
      <c r="AX1099" s="11">
        <f t="shared" si="557"/>
        <v>0</v>
      </c>
      <c r="AY1099" s="11">
        <f t="shared" si="557"/>
        <v>21136.635373352128</v>
      </c>
      <c r="AZ1099" s="11">
        <f t="shared" si="557"/>
        <v>1</v>
      </c>
      <c r="BA1099" s="11">
        <f t="shared" si="557"/>
        <v>1</v>
      </c>
      <c r="BB1099" s="11">
        <f t="shared" si="557"/>
        <v>1</v>
      </c>
      <c r="BC1099" s="11">
        <f t="shared" si="575"/>
        <v>1</v>
      </c>
      <c r="BD1099" s="11">
        <f t="shared" si="575"/>
        <v>1</v>
      </c>
      <c r="BE1099" s="11">
        <f t="shared" si="575"/>
        <v>1</v>
      </c>
      <c r="BF1099" s="15" t="str">
        <f t="shared" si="558"/>
        <v>ČSN 42 5715</v>
      </c>
      <c r="BG1099" s="44">
        <v>14.303671351794332</v>
      </c>
      <c r="BJ1099" s="17">
        <f t="shared" si="559"/>
        <v>121</v>
      </c>
      <c r="BK1099" s="17">
        <f t="shared" si="560"/>
        <v>5</v>
      </c>
      <c r="BX1099" s="18">
        <f t="shared" si="563"/>
        <v>1822.12373908208</v>
      </c>
      <c r="BY1099" s="42">
        <v>0.38013271108436497</v>
      </c>
      <c r="BZ1099" s="43">
        <f t="shared" si="564"/>
        <v>26.575884032506043</v>
      </c>
      <c r="CA1099" s="18">
        <f t="shared" si="565"/>
        <v>3070506.26582069</v>
      </c>
      <c r="CB1099" s="18">
        <f t="shared" si="566"/>
        <v>50752.169682986612</v>
      </c>
      <c r="CC1099" s="18">
        <f t="shared" si="567"/>
        <v>67321.666666666657</v>
      </c>
      <c r="CD1099" s="25">
        <f t="shared" si="568"/>
        <v>1.3264785936675836</v>
      </c>
      <c r="CE1099" s="26">
        <f t="shared" si="569"/>
        <v>41.050274055114421</v>
      </c>
      <c r="CF1099" s="18">
        <f t="shared" si="570"/>
        <v>1160</v>
      </c>
      <c r="CG1099" s="18"/>
      <c r="CZ1099" s="18">
        <f t="shared" si="571"/>
        <v>6141012.5316413799</v>
      </c>
      <c r="DC1099" s="18">
        <f t="shared" si="561"/>
        <v>21136.635373352128</v>
      </c>
      <c r="DD1099" s="17">
        <f t="shared" si="572"/>
        <v>1</v>
      </c>
      <c r="DE1099" s="17">
        <f t="shared" si="573"/>
        <v>1</v>
      </c>
      <c r="DF1099" s="17">
        <f t="shared" si="574"/>
        <v>1</v>
      </c>
      <c r="DG1099" s="17">
        <v>1</v>
      </c>
      <c r="DH1099" s="17">
        <v>1</v>
      </c>
      <c r="DI1099" s="17">
        <v>1</v>
      </c>
      <c r="DJ1099" s="20" t="s">
        <v>981</v>
      </c>
      <c r="DK1099" s="45"/>
      <c r="DL1099" s="46"/>
      <c r="DN1099" s="46"/>
      <c r="DO1099" s="46"/>
      <c r="DP1099" s="46"/>
      <c r="DU1099" s="48"/>
    </row>
    <row r="1100" spans="1:125" x14ac:dyDescent="0.2">
      <c r="A1100" s="15" t="s">
        <v>105</v>
      </c>
      <c r="B1100" s="10" t="s">
        <v>1200</v>
      </c>
      <c r="C1100" s="11">
        <f t="shared" si="555"/>
        <v>15.666219355564385</v>
      </c>
      <c r="D1100" s="11">
        <f t="shared" si="578"/>
        <v>0</v>
      </c>
      <c r="E1100" s="11">
        <f t="shared" si="578"/>
        <v>0</v>
      </c>
      <c r="F1100" s="11">
        <f t="shared" si="578"/>
        <v>121</v>
      </c>
      <c r="G1100" s="11">
        <f t="shared" si="576"/>
        <v>5.5</v>
      </c>
      <c r="H1100" s="11">
        <f t="shared" si="576"/>
        <v>0</v>
      </c>
      <c r="I1100" s="11">
        <f t="shared" si="576"/>
        <v>0</v>
      </c>
      <c r="J1100" s="11">
        <f t="shared" si="576"/>
        <v>0</v>
      </c>
      <c r="K1100" s="11">
        <f t="shared" si="576"/>
        <v>0</v>
      </c>
      <c r="L1100" s="11">
        <f t="shared" si="576"/>
        <v>0</v>
      </c>
      <c r="M1100" s="11">
        <f t="shared" si="576"/>
        <v>0</v>
      </c>
      <c r="N1100" s="11">
        <f t="shared" si="576"/>
        <v>0</v>
      </c>
      <c r="O1100" s="11">
        <f t="shared" si="576"/>
        <v>0</v>
      </c>
      <c r="P1100" s="11">
        <f t="shared" si="580"/>
        <v>0</v>
      </c>
      <c r="Q1100" s="11">
        <f t="shared" si="580"/>
        <v>0</v>
      </c>
      <c r="R1100" s="11">
        <f t="shared" si="580"/>
        <v>0</v>
      </c>
      <c r="S1100" s="11">
        <f t="shared" si="580"/>
        <v>0</v>
      </c>
      <c r="T1100" s="11">
        <f t="shared" si="547"/>
        <v>1995.6967331929161</v>
      </c>
      <c r="U1100" s="40">
        <f t="shared" si="556"/>
        <v>0.38013271108436497</v>
      </c>
      <c r="V1100" s="11">
        <f t="shared" si="554"/>
        <v>24.264482863208983</v>
      </c>
      <c r="W1100" s="11">
        <f t="shared" si="554"/>
        <v>3335432.8963944856</v>
      </c>
      <c r="X1100" s="11">
        <f t="shared" si="554"/>
        <v>55131.122254454305</v>
      </c>
      <c r="Y1100" s="11">
        <f t="shared" si="554"/>
        <v>73426.833333333372</v>
      </c>
      <c r="Z1100" s="11">
        <f t="shared" si="554"/>
        <v>1.3318581289609221</v>
      </c>
      <c r="AA1100" s="11">
        <f t="shared" si="554"/>
        <v>40.881689055125889</v>
      </c>
      <c r="AB1100" s="11">
        <f t="shared" si="554"/>
        <v>1270.5</v>
      </c>
      <c r="AC1100" s="11">
        <f t="shared" si="554"/>
        <v>0</v>
      </c>
      <c r="AD1100" s="11">
        <f t="shared" si="554"/>
        <v>0</v>
      </c>
      <c r="AE1100" s="11">
        <f t="shared" si="554"/>
        <v>0</v>
      </c>
      <c r="AF1100" s="11">
        <f t="shared" si="554"/>
        <v>0</v>
      </c>
      <c r="AG1100" s="11">
        <f t="shared" si="554"/>
        <v>0</v>
      </c>
      <c r="AH1100" s="11">
        <f t="shared" si="554"/>
        <v>0</v>
      </c>
      <c r="AI1100" s="11">
        <f t="shared" si="554"/>
        <v>0</v>
      </c>
      <c r="AJ1100" s="11">
        <f t="shared" si="554"/>
        <v>0</v>
      </c>
      <c r="AK1100" s="11">
        <f t="shared" si="554"/>
        <v>0</v>
      </c>
      <c r="AL1100" s="11">
        <f t="shared" si="582"/>
        <v>0</v>
      </c>
      <c r="AM1100" s="11">
        <f t="shared" si="582"/>
        <v>0</v>
      </c>
      <c r="AN1100" s="11">
        <f t="shared" si="581"/>
        <v>0</v>
      </c>
      <c r="AO1100" s="11">
        <f t="shared" si="581"/>
        <v>0</v>
      </c>
      <c r="AP1100" s="11">
        <f t="shared" si="581"/>
        <v>0</v>
      </c>
      <c r="AQ1100" s="11">
        <f t="shared" si="579"/>
        <v>0</v>
      </c>
      <c r="AR1100" s="11">
        <f t="shared" si="579"/>
        <v>0</v>
      </c>
      <c r="AS1100" s="11">
        <f t="shared" si="579"/>
        <v>0</v>
      </c>
      <c r="AT1100" s="11">
        <f t="shared" si="577"/>
        <v>0</v>
      </c>
      <c r="AU1100" s="11">
        <f t="shared" si="577"/>
        <v>0</v>
      </c>
      <c r="AV1100" s="11">
        <f t="shared" si="562"/>
        <v>6670865.7927889712</v>
      </c>
      <c r="AW1100" s="11">
        <f t="shared" si="557"/>
        <v>0</v>
      </c>
      <c r="AX1100" s="11">
        <f t="shared" si="557"/>
        <v>0</v>
      </c>
      <c r="AY1100" s="11">
        <f t="shared" si="557"/>
        <v>20954.815698525617</v>
      </c>
      <c r="AZ1100" s="11">
        <f t="shared" si="557"/>
        <v>1</v>
      </c>
      <c r="BA1100" s="11">
        <f t="shared" si="557"/>
        <v>1</v>
      </c>
      <c r="BB1100" s="11">
        <f t="shared" si="557"/>
        <v>1</v>
      </c>
      <c r="BC1100" s="11">
        <f t="shared" si="575"/>
        <v>1</v>
      </c>
      <c r="BD1100" s="11">
        <f t="shared" si="575"/>
        <v>1</v>
      </c>
      <c r="BE1100" s="11">
        <f t="shared" si="575"/>
        <v>1</v>
      </c>
      <c r="BF1100" s="15" t="str">
        <f t="shared" si="558"/>
        <v>ČSN 42 5715</v>
      </c>
      <c r="BG1100" s="44">
        <v>15.666219355564385</v>
      </c>
      <c r="BJ1100" s="17">
        <f t="shared" si="559"/>
        <v>121</v>
      </c>
      <c r="BK1100" s="17">
        <f t="shared" si="560"/>
        <v>5.5</v>
      </c>
      <c r="BX1100" s="18">
        <f t="shared" si="563"/>
        <v>1995.6967331929161</v>
      </c>
      <c r="BY1100" s="42">
        <v>0.38013271108436497</v>
      </c>
      <c r="BZ1100" s="43">
        <f t="shared" si="564"/>
        <v>24.264482863208983</v>
      </c>
      <c r="CA1100" s="18">
        <f t="shared" si="565"/>
        <v>3335432.8963944856</v>
      </c>
      <c r="CB1100" s="18">
        <f t="shared" si="566"/>
        <v>55131.122254454305</v>
      </c>
      <c r="CC1100" s="18">
        <f t="shared" si="567"/>
        <v>73426.833333333372</v>
      </c>
      <c r="CD1100" s="25">
        <f t="shared" si="568"/>
        <v>1.3318581289609221</v>
      </c>
      <c r="CE1100" s="26">
        <f t="shared" si="569"/>
        <v>40.881689055125889</v>
      </c>
      <c r="CF1100" s="18">
        <f t="shared" si="570"/>
        <v>1270.5</v>
      </c>
      <c r="CG1100" s="18"/>
      <c r="CZ1100" s="18">
        <f t="shared" si="571"/>
        <v>6670865.7927889712</v>
      </c>
      <c r="DC1100" s="18">
        <f t="shared" si="561"/>
        <v>20954.815698525617</v>
      </c>
      <c r="DD1100" s="17">
        <f t="shared" si="572"/>
        <v>1</v>
      </c>
      <c r="DE1100" s="17">
        <f t="shared" si="573"/>
        <v>1</v>
      </c>
      <c r="DF1100" s="17">
        <f t="shared" si="574"/>
        <v>1</v>
      </c>
      <c r="DG1100" s="17">
        <v>1</v>
      </c>
      <c r="DH1100" s="17">
        <v>1</v>
      </c>
      <c r="DI1100" s="17">
        <v>1</v>
      </c>
      <c r="DJ1100" s="20" t="s">
        <v>981</v>
      </c>
      <c r="DK1100" s="45"/>
      <c r="DL1100" s="46"/>
      <c r="DN1100" s="46"/>
      <c r="DO1100" s="46"/>
      <c r="DP1100" s="46"/>
      <c r="DU1100" s="48"/>
    </row>
    <row r="1101" spans="1:125" x14ac:dyDescent="0.2">
      <c r="A1101" s="15" t="s">
        <v>105</v>
      </c>
      <c r="B1101" s="10" t="s">
        <v>1201</v>
      </c>
      <c r="C1101" s="11">
        <f t="shared" si="555"/>
        <v>17.016436608169119</v>
      </c>
      <c r="D1101" s="11">
        <f t="shared" si="578"/>
        <v>0</v>
      </c>
      <c r="E1101" s="11">
        <f t="shared" si="578"/>
        <v>0</v>
      </c>
      <c r="F1101" s="11">
        <f t="shared" si="578"/>
        <v>121</v>
      </c>
      <c r="G1101" s="11">
        <f t="shared" si="576"/>
        <v>6</v>
      </c>
      <c r="H1101" s="11">
        <f t="shared" si="576"/>
        <v>0</v>
      </c>
      <c r="I1101" s="11">
        <f t="shared" si="576"/>
        <v>0</v>
      </c>
      <c r="J1101" s="11">
        <f t="shared" si="576"/>
        <v>0</v>
      </c>
      <c r="K1101" s="11">
        <f t="shared" si="576"/>
        <v>0</v>
      </c>
      <c r="L1101" s="11">
        <f t="shared" si="576"/>
        <v>0</v>
      </c>
      <c r="M1101" s="11">
        <f t="shared" si="576"/>
        <v>0</v>
      </c>
      <c r="N1101" s="11">
        <f t="shared" si="576"/>
        <v>0</v>
      </c>
      <c r="O1101" s="11">
        <f t="shared" si="576"/>
        <v>0</v>
      </c>
      <c r="P1101" s="11">
        <f t="shared" si="580"/>
        <v>0</v>
      </c>
      <c r="Q1101" s="11">
        <f t="shared" si="580"/>
        <v>0</v>
      </c>
      <c r="R1101" s="11">
        <f t="shared" si="580"/>
        <v>0</v>
      </c>
      <c r="S1101" s="11">
        <f t="shared" si="580"/>
        <v>0</v>
      </c>
      <c r="T1101" s="11">
        <f t="shared" si="547"/>
        <v>2167.6989309769574</v>
      </c>
      <c r="U1101" s="40">
        <f t="shared" si="556"/>
        <v>0.38013271108436497</v>
      </c>
      <c r="V1101" s="11">
        <f t="shared" si="554"/>
        <v>22.339148896889135</v>
      </c>
      <c r="W1101" s="11">
        <f t="shared" si="554"/>
        <v>3593231.9404606787</v>
      </c>
      <c r="X1101" s="11">
        <f t="shared" si="554"/>
        <v>59392.263478688903</v>
      </c>
      <c r="Y1101" s="11">
        <f t="shared" si="554"/>
        <v>79421.999999999985</v>
      </c>
      <c r="Z1101" s="11">
        <f t="shared" si="554"/>
        <v>1.3372448758161597</v>
      </c>
      <c r="AA1101" s="11">
        <f t="shared" si="554"/>
        <v>40.71394110129846</v>
      </c>
      <c r="AB1101" s="11">
        <f t="shared" si="554"/>
        <v>1380</v>
      </c>
      <c r="AC1101" s="11">
        <f t="shared" si="554"/>
        <v>0</v>
      </c>
      <c r="AD1101" s="11">
        <f t="shared" si="554"/>
        <v>0</v>
      </c>
      <c r="AE1101" s="11">
        <f t="shared" si="554"/>
        <v>0</v>
      </c>
      <c r="AF1101" s="11">
        <f t="shared" si="554"/>
        <v>0</v>
      </c>
      <c r="AG1101" s="11">
        <f t="shared" si="554"/>
        <v>0</v>
      </c>
      <c r="AH1101" s="11">
        <f t="shared" si="554"/>
        <v>0</v>
      </c>
      <c r="AI1101" s="11">
        <f t="shared" si="554"/>
        <v>0</v>
      </c>
      <c r="AJ1101" s="11">
        <f t="shared" si="554"/>
        <v>0</v>
      </c>
      <c r="AK1101" s="11">
        <f t="shared" si="554"/>
        <v>0</v>
      </c>
      <c r="AL1101" s="11">
        <f t="shared" si="582"/>
        <v>0</v>
      </c>
      <c r="AM1101" s="11">
        <f t="shared" si="582"/>
        <v>0</v>
      </c>
      <c r="AN1101" s="11">
        <f t="shared" si="581"/>
        <v>0</v>
      </c>
      <c r="AO1101" s="11">
        <f t="shared" si="581"/>
        <v>0</v>
      </c>
      <c r="AP1101" s="11">
        <f t="shared" si="581"/>
        <v>0</v>
      </c>
      <c r="AQ1101" s="11">
        <f t="shared" si="579"/>
        <v>0</v>
      </c>
      <c r="AR1101" s="11">
        <f t="shared" si="579"/>
        <v>0</v>
      </c>
      <c r="AS1101" s="11">
        <f t="shared" si="579"/>
        <v>0</v>
      </c>
      <c r="AT1101" s="11">
        <f t="shared" si="577"/>
        <v>0</v>
      </c>
      <c r="AU1101" s="11">
        <f t="shared" si="577"/>
        <v>0</v>
      </c>
      <c r="AV1101" s="11">
        <f t="shared" si="562"/>
        <v>7186463.8809213573</v>
      </c>
      <c r="AW1101" s="11">
        <f t="shared" si="557"/>
        <v>0</v>
      </c>
      <c r="AX1101" s="11">
        <f t="shared" si="557"/>
        <v>0</v>
      </c>
      <c r="AY1101" s="11">
        <f t="shared" si="557"/>
        <v>20773.781421862506</v>
      </c>
      <c r="AZ1101" s="11">
        <f t="shared" si="557"/>
        <v>1</v>
      </c>
      <c r="BA1101" s="11">
        <f t="shared" si="557"/>
        <v>1</v>
      </c>
      <c r="BB1101" s="11">
        <f t="shared" si="557"/>
        <v>1</v>
      </c>
      <c r="BC1101" s="11">
        <f t="shared" si="575"/>
        <v>1</v>
      </c>
      <c r="BD1101" s="11">
        <f t="shared" si="575"/>
        <v>1</v>
      </c>
      <c r="BE1101" s="11">
        <f t="shared" si="575"/>
        <v>1</v>
      </c>
      <c r="BF1101" s="15" t="str">
        <f t="shared" si="558"/>
        <v>ČSN 42 5715</v>
      </c>
      <c r="BG1101" s="44">
        <v>17.016436608169119</v>
      </c>
      <c r="BJ1101" s="17">
        <f t="shared" si="559"/>
        <v>121</v>
      </c>
      <c r="BK1101" s="17">
        <f t="shared" si="560"/>
        <v>6</v>
      </c>
      <c r="BX1101" s="18">
        <f t="shared" si="563"/>
        <v>2167.6989309769574</v>
      </c>
      <c r="BY1101" s="42">
        <v>0.38013271108436497</v>
      </c>
      <c r="BZ1101" s="43">
        <f t="shared" si="564"/>
        <v>22.339148896889135</v>
      </c>
      <c r="CA1101" s="18">
        <f t="shared" si="565"/>
        <v>3593231.9404606787</v>
      </c>
      <c r="CB1101" s="18">
        <f t="shared" si="566"/>
        <v>59392.263478688903</v>
      </c>
      <c r="CC1101" s="18">
        <f t="shared" si="567"/>
        <v>79421.999999999985</v>
      </c>
      <c r="CD1101" s="25">
        <f t="shared" si="568"/>
        <v>1.3372448758161597</v>
      </c>
      <c r="CE1101" s="26">
        <f t="shared" si="569"/>
        <v>40.71394110129846</v>
      </c>
      <c r="CF1101" s="18">
        <f t="shared" si="570"/>
        <v>1380</v>
      </c>
      <c r="CG1101" s="18"/>
      <c r="CZ1101" s="18">
        <f t="shared" si="571"/>
        <v>7186463.8809213573</v>
      </c>
      <c r="DC1101" s="18">
        <f t="shared" si="561"/>
        <v>20773.781421862506</v>
      </c>
      <c r="DD1101" s="17">
        <f t="shared" si="572"/>
        <v>1</v>
      </c>
      <c r="DE1101" s="17">
        <f t="shared" si="573"/>
        <v>1</v>
      </c>
      <c r="DF1101" s="17">
        <f t="shared" si="574"/>
        <v>1</v>
      </c>
      <c r="DG1101" s="17">
        <v>1</v>
      </c>
      <c r="DH1101" s="17">
        <v>1</v>
      </c>
      <c r="DI1101" s="17">
        <v>1</v>
      </c>
      <c r="DJ1101" s="20" t="s">
        <v>981</v>
      </c>
      <c r="DK1101" s="45"/>
      <c r="DL1101" s="46"/>
      <c r="DN1101" s="46"/>
      <c r="DO1101" s="46"/>
      <c r="DP1101" s="46"/>
      <c r="DU1101" s="48"/>
    </row>
    <row r="1102" spans="1:125" x14ac:dyDescent="0.2">
      <c r="A1102" s="15" t="s">
        <v>105</v>
      </c>
      <c r="B1102" s="10" t="s">
        <v>1202</v>
      </c>
      <c r="C1102" s="11">
        <f t="shared" si="555"/>
        <v>19.679878859882542</v>
      </c>
      <c r="D1102" s="11">
        <f t="shared" si="578"/>
        <v>0</v>
      </c>
      <c r="E1102" s="11">
        <f t="shared" si="578"/>
        <v>0</v>
      </c>
      <c r="F1102" s="11">
        <f t="shared" si="578"/>
        <v>121</v>
      </c>
      <c r="G1102" s="11">
        <f t="shared" si="576"/>
        <v>7</v>
      </c>
      <c r="H1102" s="11">
        <f t="shared" si="576"/>
        <v>0</v>
      </c>
      <c r="I1102" s="11">
        <f t="shared" si="576"/>
        <v>0</v>
      </c>
      <c r="J1102" s="11">
        <f t="shared" si="576"/>
        <v>0</v>
      </c>
      <c r="K1102" s="11">
        <f t="shared" si="576"/>
        <v>0</v>
      </c>
      <c r="L1102" s="11">
        <f t="shared" si="576"/>
        <v>0</v>
      </c>
      <c r="M1102" s="11">
        <f t="shared" si="576"/>
        <v>0</v>
      </c>
      <c r="N1102" s="11">
        <f t="shared" si="576"/>
        <v>0</v>
      </c>
      <c r="O1102" s="11">
        <f t="shared" si="576"/>
        <v>0</v>
      </c>
      <c r="P1102" s="11">
        <f t="shared" si="580"/>
        <v>0</v>
      </c>
      <c r="Q1102" s="11">
        <f t="shared" si="580"/>
        <v>0</v>
      </c>
      <c r="R1102" s="11">
        <f t="shared" si="580"/>
        <v>0</v>
      </c>
      <c r="S1102" s="11">
        <f t="shared" si="580"/>
        <v>0</v>
      </c>
      <c r="T1102" s="11">
        <f t="shared" si="547"/>
        <v>2506.9909375646548</v>
      </c>
      <c r="U1102" s="40">
        <f t="shared" si="556"/>
        <v>0.38013271108436497</v>
      </c>
      <c r="V1102" s="11">
        <f t="shared" si="554"/>
        <v>19.315805437159781</v>
      </c>
      <c r="W1102" s="11">
        <f t="shared" si="554"/>
        <v>4087962.0975663653</v>
      </c>
      <c r="X1102" s="11">
        <f t="shared" si="554"/>
        <v>67569.62144737794</v>
      </c>
      <c r="Y1102" s="11">
        <f t="shared" si="554"/>
        <v>91086.333333333387</v>
      </c>
      <c r="Z1102" s="11">
        <f t="shared" si="554"/>
        <v>1.3480367564922626</v>
      </c>
      <c r="AA1102" s="11">
        <f t="shared" si="554"/>
        <v>40.380998006488149</v>
      </c>
      <c r="AB1102" s="11">
        <f t="shared" si="554"/>
        <v>1596</v>
      </c>
      <c r="AC1102" s="11">
        <f t="shared" si="554"/>
        <v>0</v>
      </c>
      <c r="AD1102" s="11">
        <f t="shared" si="554"/>
        <v>0</v>
      </c>
      <c r="AE1102" s="11">
        <f t="shared" si="554"/>
        <v>0</v>
      </c>
      <c r="AF1102" s="11">
        <f t="shared" si="554"/>
        <v>0</v>
      </c>
      <c r="AG1102" s="11">
        <f t="shared" si="554"/>
        <v>0</v>
      </c>
      <c r="AH1102" s="11">
        <f t="shared" si="554"/>
        <v>0</v>
      </c>
      <c r="AI1102" s="11">
        <f t="shared" si="554"/>
        <v>0</v>
      </c>
      <c r="AJ1102" s="11">
        <f t="shared" si="554"/>
        <v>0</v>
      </c>
      <c r="AK1102" s="11">
        <f t="shared" si="554"/>
        <v>0</v>
      </c>
      <c r="AL1102" s="11">
        <f t="shared" si="582"/>
        <v>0</v>
      </c>
      <c r="AM1102" s="11">
        <f t="shared" si="582"/>
        <v>0</v>
      </c>
      <c r="AN1102" s="11">
        <f t="shared" si="581"/>
        <v>0</v>
      </c>
      <c r="AO1102" s="11">
        <f t="shared" si="581"/>
        <v>0</v>
      </c>
      <c r="AP1102" s="11">
        <f t="shared" si="581"/>
        <v>0</v>
      </c>
      <c r="AQ1102" s="11">
        <f t="shared" si="579"/>
        <v>0</v>
      </c>
      <c r="AR1102" s="11">
        <f t="shared" si="579"/>
        <v>0</v>
      </c>
      <c r="AS1102" s="11">
        <f t="shared" si="579"/>
        <v>0</v>
      </c>
      <c r="AT1102" s="11">
        <f t="shared" si="577"/>
        <v>0</v>
      </c>
      <c r="AU1102" s="11">
        <f t="shared" si="577"/>
        <v>0</v>
      </c>
      <c r="AV1102" s="11">
        <f t="shared" si="562"/>
        <v>8175924.1951327305</v>
      </c>
      <c r="AW1102" s="11">
        <f t="shared" si="557"/>
        <v>0</v>
      </c>
      <c r="AX1102" s="11">
        <f t="shared" si="557"/>
        <v>0</v>
      </c>
      <c r="AY1102" s="11">
        <f t="shared" si="557"/>
        <v>20414.069063026476</v>
      </c>
      <c r="AZ1102" s="11">
        <f t="shared" si="557"/>
        <v>1</v>
      </c>
      <c r="BA1102" s="11">
        <f t="shared" si="557"/>
        <v>1</v>
      </c>
      <c r="BB1102" s="11">
        <f t="shared" si="557"/>
        <v>1</v>
      </c>
      <c r="BC1102" s="11">
        <f t="shared" si="575"/>
        <v>1</v>
      </c>
      <c r="BD1102" s="11">
        <f t="shared" si="575"/>
        <v>1</v>
      </c>
      <c r="BE1102" s="11">
        <f t="shared" si="575"/>
        <v>1</v>
      </c>
      <c r="BF1102" s="15" t="str">
        <f t="shared" si="558"/>
        <v>ČSN 42 5715</v>
      </c>
      <c r="BG1102" s="44">
        <v>19.679878859882542</v>
      </c>
      <c r="BJ1102" s="17">
        <f t="shared" si="559"/>
        <v>121</v>
      </c>
      <c r="BK1102" s="17">
        <f t="shared" si="560"/>
        <v>7</v>
      </c>
      <c r="BX1102" s="18">
        <f t="shared" si="563"/>
        <v>2506.9909375646548</v>
      </c>
      <c r="BY1102" s="42">
        <v>0.38013271108436497</v>
      </c>
      <c r="BZ1102" s="43">
        <f t="shared" si="564"/>
        <v>19.315805437159781</v>
      </c>
      <c r="CA1102" s="18">
        <f t="shared" si="565"/>
        <v>4087962.0975663653</v>
      </c>
      <c r="CB1102" s="18">
        <f t="shared" si="566"/>
        <v>67569.62144737794</v>
      </c>
      <c r="CC1102" s="18">
        <f t="shared" si="567"/>
        <v>91086.333333333387</v>
      </c>
      <c r="CD1102" s="25">
        <f t="shared" si="568"/>
        <v>1.3480367564922626</v>
      </c>
      <c r="CE1102" s="26">
        <f t="shared" si="569"/>
        <v>40.380998006488149</v>
      </c>
      <c r="CF1102" s="18">
        <f t="shared" si="570"/>
        <v>1596</v>
      </c>
      <c r="CG1102" s="18"/>
      <c r="CZ1102" s="18">
        <f t="shared" si="571"/>
        <v>8175924.1951327305</v>
      </c>
      <c r="DC1102" s="18">
        <f t="shared" si="561"/>
        <v>20414.069063026476</v>
      </c>
      <c r="DD1102" s="17">
        <f t="shared" si="572"/>
        <v>1</v>
      </c>
      <c r="DE1102" s="17">
        <f t="shared" si="573"/>
        <v>1</v>
      </c>
      <c r="DF1102" s="17">
        <f t="shared" si="574"/>
        <v>1</v>
      </c>
      <c r="DG1102" s="17">
        <v>1</v>
      </c>
      <c r="DH1102" s="17">
        <v>1</v>
      </c>
      <c r="DI1102" s="17">
        <v>1</v>
      </c>
      <c r="DJ1102" s="20" t="s">
        <v>981</v>
      </c>
      <c r="DK1102" s="45"/>
      <c r="DL1102" s="46"/>
      <c r="DN1102" s="46"/>
      <c r="DO1102" s="46"/>
      <c r="DP1102" s="46"/>
      <c r="DU1102" s="48"/>
    </row>
    <row r="1103" spans="1:125" x14ac:dyDescent="0.2">
      <c r="A1103" s="15" t="s">
        <v>105</v>
      </c>
      <c r="B1103" s="10" t="s">
        <v>1203</v>
      </c>
      <c r="C1103" s="11">
        <f t="shared" si="555"/>
        <v>22.293998106934612</v>
      </c>
      <c r="D1103" s="11">
        <f t="shared" si="578"/>
        <v>0</v>
      </c>
      <c r="E1103" s="11">
        <f t="shared" si="578"/>
        <v>0</v>
      </c>
      <c r="F1103" s="11">
        <f t="shared" si="578"/>
        <v>121</v>
      </c>
      <c r="G1103" s="11">
        <f t="shared" si="576"/>
        <v>8</v>
      </c>
      <c r="H1103" s="11">
        <f t="shared" si="576"/>
        <v>0</v>
      </c>
      <c r="I1103" s="11">
        <f t="shared" si="576"/>
        <v>0</v>
      </c>
      <c r="J1103" s="11">
        <f t="shared" si="576"/>
        <v>0</v>
      </c>
      <c r="K1103" s="11">
        <f t="shared" si="576"/>
        <v>0</v>
      </c>
      <c r="L1103" s="11">
        <f t="shared" si="576"/>
        <v>0</v>
      </c>
      <c r="M1103" s="11">
        <f t="shared" si="576"/>
        <v>0</v>
      </c>
      <c r="N1103" s="11">
        <f t="shared" si="576"/>
        <v>0</v>
      </c>
      <c r="O1103" s="11">
        <f t="shared" si="576"/>
        <v>0</v>
      </c>
      <c r="P1103" s="11">
        <f t="shared" si="580"/>
        <v>0</v>
      </c>
      <c r="Q1103" s="11">
        <f t="shared" si="580"/>
        <v>0</v>
      </c>
      <c r="R1103" s="11">
        <f t="shared" si="580"/>
        <v>0</v>
      </c>
      <c r="S1103" s="11">
        <f t="shared" si="580"/>
        <v>0</v>
      </c>
      <c r="T1103" s="11">
        <f t="shared" si="547"/>
        <v>2839.9997588451729</v>
      </c>
      <c r="U1103" s="40">
        <f t="shared" si="556"/>
        <v>0.38013271108436497</v>
      </c>
      <c r="V1103" s="11">
        <f t="shared" si="554"/>
        <v>17.050899047404318</v>
      </c>
      <c r="W1103" s="11">
        <f t="shared" ref="W1103:AK1119" si="583">IF($A1103="x",CA1103,"")</f>
        <v>4555714.6131575136</v>
      </c>
      <c r="X1103" s="11">
        <f t="shared" si="583"/>
        <v>75301.067986074602</v>
      </c>
      <c r="Y1103" s="11">
        <f t="shared" si="583"/>
        <v>102322.66666666669</v>
      </c>
      <c r="Z1103" s="11">
        <f t="shared" si="583"/>
        <v>1.3588474825561463</v>
      </c>
      <c r="AA1103" s="11">
        <f t="shared" si="583"/>
        <v>40.05152930912876</v>
      </c>
      <c r="AB1103" s="11">
        <f t="shared" si="583"/>
        <v>1808</v>
      </c>
      <c r="AC1103" s="11">
        <f t="shared" si="583"/>
        <v>0</v>
      </c>
      <c r="AD1103" s="11">
        <f t="shared" si="583"/>
        <v>0</v>
      </c>
      <c r="AE1103" s="11">
        <f t="shared" si="583"/>
        <v>0</v>
      </c>
      <c r="AF1103" s="11">
        <f t="shared" si="583"/>
        <v>0</v>
      </c>
      <c r="AG1103" s="11">
        <f t="shared" si="583"/>
        <v>0</v>
      </c>
      <c r="AH1103" s="11">
        <f t="shared" si="583"/>
        <v>0</v>
      </c>
      <c r="AI1103" s="11">
        <f t="shared" si="583"/>
        <v>0</v>
      </c>
      <c r="AJ1103" s="11">
        <f t="shared" si="583"/>
        <v>0</v>
      </c>
      <c r="AK1103" s="11">
        <f t="shared" si="583"/>
        <v>0</v>
      </c>
      <c r="AL1103" s="11">
        <f t="shared" si="582"/>
        <v>0</v>
      </c>
      <c r="AM1103" s="11">
        <f t="shared" si="582"/>
        <v>0</v>
      </c>
      <c r="AN1103" s="11">
        <f t="shared" si="581"/>
        <v>0</v>
      </c>
      <c r="AO1103" s="11">
        <f t="shared" si="581"/>
        <v>0</v>
      </c>
      <c r="AP1103" s="11">
        <f t="shared" si="581"/>
        <v>0</v>
      </c>
      <c r="AQ1103" s="11">
        <f t="shared" si="579"/>
        <v>0</v>
      </c>
      <c r="AR1103" s="11">
        <f t="shared" si="579"/>
        <v>0</v>
      </c>
      <c r="AS1103" s="11">
        <f t="shared" si="579"/>
        <v>0</v>
      </c>
      <c r="AT1103" s="11">
        <f t="shared" si="577"/>
        <v>0</v>
      </c>
      <c r="AU1103" s="11">
        <f t="shared" si="577"/>
        <v>0</v>
      </c>
      <c r="AV1103" s="11">
        <f t="shared" si="562"/>
        <v>9111429.2263150271</v>
      </c>
      <c r="AW1103" s="11">
        <f t="shared" si="557"/>
        <v>0</v>
      </c>
      <c r="AX1103" s="11">
        <f t="shared" si="557"/>
        <v>0</v>
      </c>
      <c r="AY1103" s="11">
        <f t="shared" si="557"/>
        <v>20057.498296844034</v>
      </c>
      <c r="AZ1103" s="11">
        <f t="shared" si="557"/>
        <v>1</v>
      </c>
      <c r="BA1103" s="11">
        <f t="shared" si="557"/>
        <v>1</v>
      </c>
      <c r="BB1103" s="11">
        <f t="shared" si="557"/>
        <v>1</v>
      </c>
      <c r="BC1103" s="11">
        <f t="shared" si="575"/>
        <v>1</v>
      </c>
      <c r="BD1103" s="11">
        <f t="shared" si="575"/>
        <v>1</v>
      </c>
      <c r="BE1103" s="11">
        <f t="shared" si="575"/>
        <v>1</v>
      </c>
      <c r="BF1103" s="15" t="str">
        <f t="shared" si="558"/>
        <v>ČSN 42 5715</v>
      </c>
      <c r="BG1103" s="44">
        <v>22.293998106934612</v>
      </c>
      <c r="BJ1103" s="17">
        <f t="shared" si="559"/>
        <v>121</v>
      </c>
      <c r="BK1103" s="17">
        <f t="shared" si="560"/>
        <v>8</v>
      </c>
      <c r="BX1103" s="18">
        <f t="shared" si="563"/>
        <v>2839.9997588451729</v>
      </c>
      <c r="BY1103" s="42">
        <v>0.38013271108436497</v>
      </c>
      <c r="BZ1103" s="43">
        <f t="shared" si="564"/>
        <v>17.050899047404318</v>
      </c>
      <c r="CA1103" s="18">
        <f t="shared" si="565"/>
        <v>4555714.6131575136</v>
      </c>
      <c r="CB1103" s="18">
        <f t="shared" si="566"/>
        <v>75301.067986074602</v>
      </c>
      <c r="CC1103" s="18">
        <f t="shared" si="567"/>
        <v>102322.66666666669</v>
      </c>
      <c r="CD1103" s="25">
        <f t="shared" si="568"/>
        <v>1.3588474825561463</v>
      </c>
      <c r="CE1103" s="26">
        <f t="shared" si="569"/>
        <v>40.05152930912876</v>
      </c>
      <c r="CF1103" s="18">
        <f t="shared" si="570"/>
        <v>1808</v>
      </c>
      <c r="CG1103" s="18"/>
      <c r="CZ1103" s="18">
        <f t="shared" si="571"/>
        <v>9111429.2263150271</v>
      </c>
      <c r="DC1103" s="18">
        <f t="shared" si="561"/>
        <v>20057.498296844034</v>
      </c>
      <c r="DD1103" s="17">
        <f t="shared" si="572"/>
        <v>1</v>
      </c>
      <c r="DE1103" s="17">
        <f t="shared" si="573"/>
        <v>1</v>
      </c>
      <c r="DF1103" s="17">
        <f t="shared" si="574"/>
        <v>1</v>
      </c>
      <c r="DG1103" s="17">
        <v>1</v>
      </c>
      <c r="DH1103" s="17">
        <v>1</v>
      </c>
      <c r="DI1103" s="17">
        <v>1</v>
      </c>
      <c r="DJ1103" s="20" t="s">
        <v>981</v>
      </c>
      <c r="DK1103" s="45"/>
      <c r="DL1103" s="46"/>
      <c r="DN1103" s="46"/>
      <c r="DO1103" s="46"/>
      <c r="DP1103" s="46"/>
      <c r="DU1103" s="48"/>
    </row>
    <row r="1104" spans="1:125" x14ac:dyDescent="0.2">
      <c r="A1104" s="15" t="s">
        <v>105</v>
      </c>
      <c r="B1104" s="10" t="s">
        <v>1204</v>
      </c>
      <c r="C1104" s="11">
        <f t="shared" si="555"/>
        <v>24.858794349325319</v>
      </c>
      <c r="D1104" s="11">
        <f t="shared" si="578"/>
        <v>0</v>
      </c>
      <c r="E1104" s="11">
        <f t="shared" si="578"/>
        <v>0</v>
      </c>
      <c r="F1104" s="11">
        <f t="shared" si="578"/>
        <v>121</v>
      </c>
      <c r="G1104" s="11">
        <f t="shared" si="576"/>
        <v>9</v>
      </c>
      <c r="H1104" s="11">
        <f t="shared" si="576"/>
        <v>0</v>
      </c>
      <c r="I1104" s="11">
        <f t="shared" si="576"/>
        <v>0</v>
      </c>
      <c r="J1104" s="11">
        <f t="shared" si="576"/>
        <v>0</v>
      </c>
      <c r="K1104" s="11">
        <f t="shared" si="576"/>
        <v>0</v>
      </c>
      <c r="L1104" s="11">
        <f t="shared" si="576"/>
        <v>0</v>
      </c>
      <c r="M1104" s="11">
        <f t="shared" si="576"/>
        <v>0</v>
      </c>
      <c r="N1104" s="11">
        <f t="shared" si="576"/>
        <v>0</v>
      </c>
      <c r="O1104" s="11">
        <f t="shared" si="576"/>
        <v>0</v>
      </c>
      <c r="P1104" s="11">
        <f t="shared" si="580"/>
        <v>0</v>
      </c>
      <c r="Q1104" s="11">
        <f t="shared" si="580"/>
        <v>0</v>
      </c>
      <c r="R1104" s="11">
        <f t="shared" si="580"/>
        <v>0</v>
      </c>
      <c r="S1104" s="11">
        <f t="shared" si="580"/>
        <v>0</v>
      </c>
      <c r="T1104" s="11">
        <f t="shared" si="547"/>
        <v>3166.7253948185116</v>
      </c>
      <c r="U1104" s="40">
        <f t="shared" si="556"/>
        <v>0.38013271108436497</v>
      </c>
      <c r="V1104" s="11">
        <f t="shared" ref="V1104:AK1134" si="584">IF($A1104="x",BZ1104,"")</f>
        <v>15.291679304418158</v>
      </c>
      <c r="W1104" s="11">
        <f t="shared" si="583"/>
        <v>4997488.5136979632</v>
      </c>
      <c r="X1104" s="11">
        <f t="shared" si="583"/>
        <v>82603.115928891959</v>
      </c>
      <c r="Y1104" s="11">
        <f t="shared" si="583"/>
        <v>113138.99999999997</v>
      </c>
      <c r="Z1104" s="11">
        <f t="shared" si="583"/>
        <v>1.369669881429104</v>
      </c>
      <c r="AA1104" s="11">
        <f t="shared" si="583"/>
        <v>39.725621455176757</v>
      </c>
      <c r="AB1104" s="11">
        <f t="shared" si="583"/>
        <v>2016</v>
      </c>
      <c r="AC1104" s="11">
        <f t="shared" si="583"/>
        <v>0</v>
      </c>
      <c r="AD1104" s="11">
        <f t="shared" si="583"/>
        <v>0</v>
      </c>
      <c r="AE1104" s="11">
        <f t="shared" si="583"/>
        <v>0</v>
      </c>
      <c r="AF1104" s="11">
        <f t="shared" si="583"/>
        <v>0</v>
      </c>
      <c r="AG1104" s="11">
        <f t="shared" si="583"/>
        <v>0</v>
      </c>
      <c r="AH1104" s="11">
        <f t="shared" si="583"/>
        <v>0</v>
      </c>
      <c r="AI1104" s="11">
        <f t="shared" si="583"/>
        <v>0</v>
      </c>
      <c r="AJ1104" s="11">
        <f t="shared" si="583"/>
        <v>0</v>
      </c>
      <c r="AK1104" s="11">
        <f t="shared" si="583"/>
        <v>0</v>
      </c>
      <c r="AL1104" s="11">
        <f t="shared" si="582"/>
        <v>0</v>
      </c>
      <c r="AM1104" s="11">
        <f t="shared" si="582"/>
        <v>0</v>
      </c>
      <c r="AN1104" s="11">
        <f t="shared" si="581"/>
        <v>0</v>
      </c>
      <c r="AO1104" s="11">
        <f t="shared" si="581"/>
        <v>0</v>
      </c>
      <c r="AP1104" s="11">
        <f t="shared" si="581"/>
        <v>0</v>
      </c>
      <c r="AQ1104" s="11">
        <f t="shared" si="579"/>
        <v>0</v>
      </c>
      <c r="AR1104" s="11">
        <f t="shared" si="579"/>
        <v>0</v>
      </c>
      <c r="AS1104" s="11">
        <f t="shared" si="579"/>
        <v>0</v>
      </c>
      <c r="AT1104" s="11">
        <f t="shared" si="577"/>
        <v>0</v>
      </c>
      <c r="AU1104" s="11">
        <f t="shared" si="577"/>
        <v>0</v>
      </c>
      <c r="AV1104" s="11">
        <f t="shared" si="562"/>
        <v>9994977.0273959264</v>
      </c>
      <c r="AW1104" s="11">
        <f t="shared" si="557"/>
        <v>0</v>
      </c>
      <c r="AX1104" s="11">
        <f t="shared" si="557"/>
        <v>0</v>
      </c>
      <c r="AY1104" s="11">
        <f t="shared" si="557"/>
        <v>19704.069123315181</v>
      </c>
      <c r="AZ1104" s="11">
        <f t="shared" si="557"/>
        <v>1</v>
      </c>
      <c r="BA1104" s="11">
        <f t="shared" si="557"/>
        <v>1</v>
      </c>
      <c r="BB1104" s="11">
        <f t="shared" si="557"/>
        <v>1</v>
      </c>
      <c r="BC1104" s="11">
        <f t="shared" si="575"/>
        <v>1</v>
      </c>
      <c r="BD1104" s="11">
        <f t="shared" si="575"/>
        <v>1</v>
      </c>
      <c r="BE1104" s="11">
        <f t="shared" si="575"/>
        <v>1</v>
      </c>
      <c r="BF1104" s="15" t="str">
        <f t="shared" si="558"/>
        <v>ČSN 42 5715</v>
      </c>
      <c r="BG1104" s="44">
        <v>24.858794349325319</v>
      </c>
      <c r="BJ1104" s="17">
        <f t="shared" si="559"/>
        <v>121</v>
      </c>
      <c r="BK1104" s="17">
        <f t="shared" si="560"/>
        <v>9</v>
      </c>
      <c r="BX1104" s="18">
        <f t="shared" si="563"/>
        <v>3166.7253948185116</v>
      </c>
      <c r="BY1104" s="42">
        <v>0.38013271108436497</v>
      </c>
      <c r="BZ1104" s="43">
        <f t="shared" si="564"/>
        <v>15.291679304418158</v>
      </c>
      <c r="CA1104" s="18">
        <f t="shared" si="565"/>
        <v>4997488.5136979632</v>
      </c>
      <c r="CB1104" s="18">
        <f t="shared" si="566"/>
        <v>82603.115928891959</v>
      </c>
      <c r="CC1104" s="18">
        <f t="shared" si="567"/>
        <v>113138.99999999997</v>
      </c>
      <c r="CD1104" s="25">
        <f t="shared" si="568"/>
        <v>1.369669881429104</v>
      </c>
      <c r="CE1104" s="26">
        <f t="shared" si="569"/>
        <v>39.725621455176757</v>
      </c>
      <c r="CF1104" s="18">
        <f t="shared" si="570"/>
        <v>2016</v>
      </c>
      <c r="CG1104" s="18"/>
      <c r="CZ1104" s="18">
        <f t="shared" si="571"/>
        <v>9994977.0273959264</v>
      </c>
      <c r="DC1104" s="18">
        <f t="shared" si="561"/>
        <v>19704.069123315181</v>
      </c>
      <c r="DD1104" s="17">
        <f t="shared" si="572"/>
        <v>1</v>
      </c>
      <c r="DE1104" s="17">
        <f t="shared" si="573"/>
        <v>1</v>
      </c>
      <c r="DF1104" s="17">
        <f t="shared" si="574"/>
        <v>1</v>
      </c>
      <c r="DG1104" s="17">
        <v>1</v>
      </c>
      <c r="DH1104" s="17">
        <v>1</v>
      </c>
      <c r="DI1104" s="17">
        <v>1</v>
      </c>
      <c r="DJ1104" s="20" t="s">
        <v>981</v>
      </c>
      <c r="DK1104" s="45"/>
      <c r="DL1104" s="46"/>
      <c r="DN1104" s="46"/>
      <c r="DO1104" s="46"/>
      <c r="DP1104" s="46"/>
      <c r="DU1104" s="48"/>
    </row>
    <row r="1105" spans="1:125" x14ac:dyDescent="0.2">
      <c r="A1105" s="15" t="s">
        <v>105</v>
      </c>
      <c r="B1105" s="10" t="s">
        <v>1205</v>
      </c>
      <c r="C1105" s="11">
        <f t="shared" si="555"/>
        <v>27.374267587054664</v>
      </c>
      <c r="D1105" s="11">
        <f t="shared" si="578"/>
        <v>0</v>
      </c>
      <c r="E1105" s="11">
        <f t="shared" si="578"/>
        <v>0</v>
      </c>
      <c r="F1105" s="11">
        <f t="shared" si="578"/>
        <v>121</v>
      </c>
      <c r="G1105" s="11">
        <f t="shared" si="576"/>
        <v>10</v>
      </c>
      <c r="H1105" s="11">
        <f t="shared" si="576"/>
        <v>0</v>
      </c>
      <c r="I1105" s="11">
        <f t="shared" si="576"/>
        <v>0</v>
      </c>
      <c r="J1105" s="11">
        <f t="shared" si="576"/>
        <v>0</v>
      </c>
      <c r="K1105" s="11">
        <f t="shared" si="576"/>
        <v>0</v>
      </c>
      <c r="L1105" s="11">
        <f t="shared" si="576"/>
        <v>0</v>
      </c>
      <c r="M1105" s="11">
        <f t="shared" si="576"/>
        <v>0</v>
      </c>
      <c r="N1105" s="11">
        <f t="shared" si="576"/>
        <v>0</v>
      </c>
      <c r="O1105" s="11">
        <f t="shared" si="576"/>
        <v>0</v>
      </c>
      <c r="P1105" s="11">
        <f t="shared" si="580"/>
        <v>0</v>
      </c>
      <c r="Q1105" s="11">
        <f t="shared" si="580"/>
        <v>0</v>
      </c>
      <c r="R1105" s="11">
        <f t="shared" si="580"/>
        <v>0</v>
      </c>
      <c r="S1105" s="11">
        <f t="shared" si="580"/>
        <v>0</v>
      </c>
      <c r="T1105" s="11">
        <f t="shared" si="547"/>
        <v>3487.1678454846706</v>
      </c>
      <c r="U1105" s="40">
        <f t="shared" si="556"/>
        <v>0.38013271108436497</v>
      </c>
      <c r="V1105" s="11">
        <f t="shared" si="584"/>
        <v>13.886497962931085</v>
      </c>
      <c r="W1105" s="11">
        <f t="shared" si="583"/>
        <v>5414263.9760956364</v>
      </c>
      <c r="X1105" s="11">
        <f t="shared" si="583"/>
        <v>89491.966547035307</v>
      </c>
      <c r="Y1105" s="11">
        <f t="shared" si="583"/>
        <v>123543.33333333336</v>
      </c>
      <c r="Z1105" s="11">
        <f t="shared" si="583"/>
        <v>1.3804963517971336</v>
      </c>
      <c r="AA1105" s="11">
        <f t="shared" si="583"/>
        <v>39.403362800654463</v>
      </c>
      <c r="AB1105" s="11">
        <f t="shared" si="583"/>
        <v>2220</v>
      </c>
      <c r="AC1105" s="11">
        <f t="shared" si="583"/>
        <v>0</v>
      </c>
      <c r="AD1105" s="11">
        <f t="shared" si="583"/>
        <v>0</v>
      </c>
      <c r="AE1105" s="11">
        <f t="shared" si="583"/>
        <v>0</v>
      </c>
      <c r="AF1105" s="11">
        <f t="shared" si="583"/>
        <v>0</v>
      </c>
      <c r="AG1105" s="11">
        <f t="shared" si="583"/>
        <v>0</v>
      </c>
      <c r="AH1105" s="11">
        <f t="shared" si="583"/>
        <v>0</v>
      </c>
      <c r="AI1105" s="11">
        <f t="shared" si="583"/>
        <v>0</v>
      </c>
      <c r="AJ1105" s="11">
        <f t="shared" si="583"/>
        <v>0</v>
      </c>
      <c r="AK1105" s="11">
        <f t="shared" si="583"/>
        <v>0</v>
      </c>
      <c r="AL1105" s="11">
        <f t="shared" si="582"/>
        <v>0</v>
      </c>
      <c r="AM1105" s="11">
        <f t="shared" si="582"/>
        <v>0</v>
      </c>
      <c r="AN1105" s="11">
        <f t="shared" si="581"/>
        <v>0</v>
      </c>
      <c r="AO1105" s="11">
        <f t="shared" si="581"/>
        <v>0</v>
      </c>
      <c r="AP1105" s="11">
        <f t="shared" si="581"/>
        <v>0</v>
      </c>
      <c r="AQ1105" s="11">
        <f t="shared" si="579"/>
        <v>0</v>
      </c>
      <c r="AR1105" s="11">
        <f t="shared" si="579"/>
        <v>0</v>
      </c>
      <c r="AS1105" s="11">
        <f t="shared" si="579"/>
        <v>0</v>
      </c>
      <c r="AT1105" s="11">
        <f t="shared" si="577"/>
        <v>0</v>
      </c>
      <c r="AU1105" s="11">
        <f t="shared" si="577"/>
        <v>0</v>
      </c>
      <c r="AV1105" s="11">
        <f t="shared" si="562"/>
        <v>10828527.952191273</v>
      </c>
      <c r="AW1105" s="11">
        <f t="shared" si="557"/>
        <v>0</v>
      </c>
      <c r="AX1105" s="11">
        <f t="shared" si="557"/>
        <v>0</v>
      </c>
      <c r="AY1105" s="11">
        <f t="shared" si="557"/>
        <v>19353.78154243992</v>
      </c>
      <c r="AZ1105" s="11">
        <f t="shared" si="557"/>
        <v>1</v>
      </c>
      <c r="BA1105" s="11">
        <f t="shared" si="557"/>
        <v>1</v>
      </c>
      <c r="BB1105" s="11">
        <f t="shared" si="557"/>
        <v>1</v>
      </c>
      <c r="BC1105" s="11">
        <f t="shared" si="575"/>
        <v>1</v>
      </c>
      <c r="BD1105" s="11">
        <f t="shared" si="575"/>
        <v>1</v>
      </c>
      <c r="BE1105" s="11">
        <f t="shared" si="575"/>
        <v>1</v>
      </c>
      <c r="BF1105" s="15" t="str">
        <f t="shared" si="558"/>
        <v>ČSN 42 5715</v>
      </c>
      <c r="BG1105" s="44">
        <v>27.374267587054664</v>
      </c>
      <c r="BJ1105" s="17">
        <f t="shared" si="559"/>
        <v>121</v>
      </c>
      <c r="BK1105" s="17">
        <f t="shared" si="560"/>
        <v>10</v>
      </c>
      <c r="BX1105" s="18">
        <f t="shared" si="563"/>
        <v>3487.1678454846706</v>
      </c>
      <c r="BY1105" s="42">
        <v>0.38013271108436497</v>
      </c>
      <c r="BZ1105" s="43">
        <f t="shared" si="564"/>
        <v>13.886497962931085</v>
      </c>
      <c r="CA1105" s="18">
        <f t="shared" si="565"/>
        <v>5414263.9760956364</v>
      </c>
      <c r="CB1105" s="18">
        <f t="shared" si="566"/>
        <v>89491.966547035307</v>
      </c>
      <c r="CC1105" s="18">
        <f t="shared" si="567"/>
        <v>123543.33333333336</v>
      </c>
      <c r="CD1105" s="25">
        <f t="shared" si="568"/>
        <v>1.3804963517971336</v>
      </c>
      <c r="CE1105" s="26">
        <f t="shared" si="569"/>
        <v>39.403362800654463</v>
      </c>
      <c r="CF1105" s="18">
        <f t="shared" si="570"/>
        <v>2220</v>
      </c>
      <c r="CG1105" s="18"/>
      <c r="CZ1105" s="18">
        <f t="shared" si="571"/>
        <v>10828527.952191273</v>
      </c>
      <c r="DC1105" s="18">
        <f t="shared" si="561"/>
        <v>19353.78154243992</v>
      </c>
      <c r="DD1105" s="17">
        <f t="shared" si="572"/>
        <v>1</v>
      </c>
      <c r="DE1105" s="17">
        <f t="shared" si="573"/>
        <v>1</v>
      </c>
      <c r="DF1105" s="17">
        <f t="shared" si="574"/>
        <v>1</v>
      </c>
      <c r="DG1105" s="17">
        <v>1</v>
      </c>
      <c r="DH1105" s="17">
        <v>1</v>
      </c>
      <c r="DI1105" s="17">
        <v>1</v>
      </c>
      <c r="DJ1105" s="20" t="s">
        <v>981</v>
      </c>
      <c r="DK1105" s="45"/>
      <c r="DL1105" s="46"/>
      <c r="DN1105" s="46"/>
      <c r="DO1105" s="46"/>
      <c r="DP1105" s="46"/>
      <c r="DU1105" s="48"/>
    </row>
    <row r="1106" spans="1:125" x14ac:dyDescent="0.2">
      <c r="A1106" s="15" t="s">
        <v>105</v>
      </c>
      <c r="B1106" s="10" t="s">
        <v>1206</v>
      </c>
      <c r="C1106" s="11">
        <f t="shared" si="555"/>
        <v>32.257245048529278</v>
      </c>
      <c r="D1106" s="11">
        <f t="shared" si="578"/>
        <v>0</v>
      </c>
      <c r="E1106" s="11">
        <f t="shared" si="578"/>
        <v>0</v>
      </c>
      <c r="F1106" s="11">
        <f t="shared" si="578"/>
        <v>121</v>
      </c>
      <c r="G1106" s="11">
        <f t="shared" si="576"/>
        <v>12</v>
      </c>
      <c r="H1106" s="11">
        <f t="shared" si="576"/>
        <v>0</v>
      </c>
      <c r="I1106" s="11">
        <f t="shared" si="576"/>
        <v>0</v>
      </c>
      <c r="J1106" s="11">
        <f t="shared" si="576"/>
        <v>0</v>
      </c>
      <c r="K1106" s="11">
        <f t="shared" si="576"/>
        <v>0</v>
      </c>
      <c r="L1106" s="11">
        <f t="shared" si="576"/>
        <v>0</v>
      </c>
      <c r="M1106" s="11">
        <f t="shared" si="576"/>
        <v>0</v>
      </c>
      <c r="N1106" s="11">
        <f t="shared" si="576"/>
        <v>0</v>
      </c>
      <c r="O1106" s="11">
        <f t="shared" si="576"/>
        <v>0</v>
      </c>
      <c r="P1106" s="11">
        <f t="shared" si="580"/>
        <v>0</v>
      </c>
      <c r="Q1106" s="11">
        <f t="shared" si="580"/>
        <v>0</v>
      </c>
      <c r="R1106" s="11">
        <f t="shared" si="580"/>
        <v>0</v>
      </c>
      <c r="S1106" s="11">
        <f t="shared" si="580"/>
        <v>0</v>
      </c>
      <c r="T1106" s="11">
        <f t="shared" si="547"/>
        <v>4109.2031908954496</v>
      </c>
      <c r="U1106" s="40">
        <f t="shared" si="556"/>
        <v>0.38013271108436497</v>
      </c>
      <c r="V1106" s="11">
        <f t="shared" si="584"/>
        <v>11.784413408909407</v>
      </c>
      <c r="W1106" s="11">
        <f t="shared" si="583"/>
        <v>6176646.0463147219</v>
      </c>
      <c r="X1106" s="11">
        <f t="shared" si="583"/>
        <v>102093.32307958219</v>
      </c>
      <c r="Y1106" s="11">
        <f t="shared" si="583"/>
        <v>143148.00000000003</v>
      </c>
      <c r="Z1106" s="11">
        <f t="shared" si="583"/>
        <v>1.4021289118820781</v>
      </c>
      <c r="AA1106" s="11">
        <f t="shared" si="583"/>
        <v>38.770156048177057</v>
      </c>
      <c r="AB1106" s="11">
        <f t="shared" si="583"/>
        <v>2616</v>
      </c>
      <c r="AC1106" s="11">
        <f t="shared" si="583"/>
        <v>0</v>
      </c>
      <c r="AD1106" s="11">
        <f t="shared" si="583"/>
        <v>0</v>
      </c>
      <c r="AE1106" s="11">
        <f t="shared" si="583"/>
        <v>0</v>
      </c>
      <c r="AF1106" s="11">
        <f t="shared" si="583"/>
        <v>0</v>
      </c>
      <c r="AG1106" s="11">
        <f t="shared" si="583"/>
        <v>0</v>
      </c>
      <c r="AH1106" s="11">
        <f t="shared" si="583"/>
        <v>0</v>
      </c>
      <c r="AI1106" s="11">
        <f t="shared" si="583"/>
        <v>0</v>
      </c>
      <c r="AJ1106" s="11">
        <f t="shared" si="583"/>
        <v>0</v>
      </c>
      <c r="AK1106" s="11">
        <f t="shared" si="583"/>
        <v>0</v>
      </c>
      <c r="AL1106" s="11">
        <f t="shared" si="582"/>
        <v>0</v>
      </c>
      <c r="AM1106" s="11">
        <f t="shared" si="582"/>
        <v>0</v>
      </c>
      <c r="AN1106" s="11">
        <f t="shared" si="581"/>
        <v>0</v>
      </c>
      <c r="AO1106" s="11">
        <f t="shared" si="581"/>
        <v>0</v>
      </c>
      <c r="AP1106" s="11">
        <f t="shared" si="581"/>
        <v>0</v>
      </c>
      <c r="AQ1106" s="11">
        <f t="shared" si="579"/>
        <v>0</v>
      </c>
      <c r="AR1106" s="11">
        <f t="shared" si="579"/>
        <v>0</v>
      </c>
      <c r="AS1106" s="11">
        <f t="shared" si="579"/>
        <v>0</v>
      </c>
      <c r="AT1106" s="11">
        <f t="shared" si="577"/>
        <v>0</v>
      </c>
      <c r="AU1106" s="11">
        <f t="shared" si="577"/>
        <v>0</v>
      </c>
      <c r="AV1106" s="11">
        <f t="shared" si="562"/>
        <v>12353292.092629444</v>
      </c>
      <c r="AW1106" s="11">
        <f t="shared" si="557"/>
        <v>0</v>
      </c>
      <c r="AX1106" s="11">
        <f t="shared" si="557"/>
        <v>0</v>
      </c>
      <c r="AY1106" s="11">
        <f t="shared" si="557"/>
        <v>18662.631158650165</v>
      </c>
      <c r="AZ1106" s="11">
        <f t="shared" si="557"/>
        <v>1</v>
      </c>
      <c r="BA1106" s="11">
        <f t="shared" si="557"/>
        <v>1</v>
      </c>
      <c r="BB1106" s="11">
        <f t="shared" si="557"/>
        <v>1</v>
      </c>
      <c r="BC1106" s="11">
        <f t="shared" si="575"/>
        <v>1</v>
      </c>
      <c r="BD1106" s="11">
        <f t="shared" si="575"/>
        <v>1</v>
      </c>
      <c r="BE1106" s="11">
        <f t="shared" si="575"/>
        <v>1</v>
      </c>
      <c r="BF1106" s="15" t="str">
        <f t="shared" si="558"/>
        <v>ČSN 42 5715</v>
      </c>
      <c r="BG1106" s="44">
        <v>32.257245048529278</v>
      </c>
      <c r="BJ1106" s="17">
        <f t="shared" si="559"/>
        <v>121</v>
      </c>
      <c r="BK1106" s="17">
        <f t="shared" si="560"/>
        <v>12</v>
      </c>
      <c r="BX1106" s="18">
        <f t="shared" si="563"/>
        <v>4109.2031908954496</v>
      </c>
      <c r="BY1106" s="42">
        <v>0.38013271108436497</v>
      </c>
      <c r="BZ1106" s="43">
        <f t="shared" si="564"/>
        <v>11.784413408909407</v>
      </c>
      <c r="CA1106" s="18">
        <f t="shared" si="565"/>
        <v>6176646.0463147219</v>
      </c>
      <c r="CB1106" s="18">
        <f t="shared" si="566"/>
        <v>102093.32307958219</v>
      </c>
      <c r="CC1106" s="18">
        <f t="shared" si="567"/>
        <v>143148.00000000003</v>
      </c>
      <c r="CD1106" s="25">
        <f t="shared" si="568"/>
        <v>1.4021289118820781</v>
      </c>
      <c r="CE1106" s="26">
        <f t="shared" si="569"/>
        <v>38.770156048177057</v>
      </c>
      <c r="CF1106" s="18">
        <f t="shared" si="570"/>
        <v>2616</v>
      </c>
      <c r="CG1106" s="18"/>
      <c r="CZ1106" s="18">
        <f t="shared" si="571"/>
        <v>12353292.092629444</v>
      </c>
      <c r="DC1106" s="18">
        <f t="shared" si="561"/>
        <v>18662.631158650165</v>
      </c>
      <c r="DD1106" s="17">
        <f t="shared" si="572"/>
        <v>1</v>
      </c>
      <c r="DE1106" s="17">
        <f t="shared" si="573"/>
        <v>1</v>
      </c>
      <c r="DF1106" s="17">
        <f t="shared" si="574"/>
        <v>1</v>
      </c>
      <c r="DG1106" s="17">
        <v>1</v>
      </c>
      <c r="DH1106" s="17">
        <v>1</v>
      </c>
      <c r="DI1106" s="17">
        <v>1</v>
      </c>
      <c r="DJ1106" s="20" t="s">
        <v>981</v>
      </c>
      <c r="DK1106" s="45"/>
      <c r="DL1106" s="46"/>
      <c r="DN1106" s="46"/>
      <c r="DO1106" s="46"/>
      <c r="DP1106" s="46"/>
      <c r="DU1106" s="48"/>
    </row>
    <row r="1107" spans="1:125" x14ac:dyDescent="0.2">
      <c r="A1107" s="15" t="s">
        <v>105</v>
      </c>
      <c r="B1107" s="10" t="s">
        <v>1207</v>
      </c>
      <c r="C1107" s="11">
        <f t="shared" si="555"/>
        <v>36.94293049135846</v>
      </c>
      <c r="D1107" s="11">
        <f t="shared" si="578"/>
        <v>0</v>
      </c>
      <c r="E1107" s="11">
        <f t="shared" si="578"/>
        <v>0</v>
      </c>
      <c r="F1107" s="11">
        <f t="shared" si="578"/>
        <v>121</v>
      </c>
      <c r="G1107" s="11">
        <f t="shared" si="576"/>
        <v>14</v>
      </c>
      <c r="H1107" s="11">
        <f t="shared" si="576"/>
        <v>0</v>
      </c>
      <c r="I1107" s="11">
        <f t="shared" si="576"/>
        <v>0</v>
      </c>
      <c r="J1107" s="11">
        <f t="shared" si="576"/>
        <v>0</v>
      </c>
      <c r="K1107" s="11">
        <f t="shared" si="576"/>
        <v>0</v>
      </c>
      <c r="L1107" s="11">
        <f t="shared" si="576"/>
        <v>0</v>
      </c>
      <c r="M1107" s="11">
        <f t="shared" si="576"/>
        <v>0</v>
      </c>
      <c r="N1107" s="11">
        <f t="shared" si="576"/>
        <v>0</v>
      </c>
      <c r="O1107" s="11">
        <f t="shared" si="576"/>
        <v>0</v>
      </c>
      <c r="P1107" s="11">
        <f t="shared" si="580"/>
        <v>0</v>
      </c>
      <c r="Q1107" s="11">
        <f t="shared" si="580"/>
        <v>0</v>
      </c>
      <c r="R1107" s="11">
        <f t="shared" si="580"/>
        <v>0</v>
      </c>
      <c r="S1107" s="11">
        <f t="shared" si="580"/>
        <v>0</v>
      </c>
      <c r="T1107" s="11">
        <f t="shared" si="547"/>
        <v>4706.1057950775103</v>
      </c>
      <c r="U1107" s="40">
        <f t="shared" si="556"/>
        <v>0.38013271108436497</v>
      </c>
      <c r="V1107" s="11">
        <f t="shared" si="584"/>
        <v>10.289728130075771</v>
      </c>
      <c r="W1107" s="11">
        <f t="shared" si="583"/>
        <v>6850325.2479597004</v>
      </c>
      <c r="X1107" s="11">
        <f t="shared" si="583"/>
        <v>113228.51649520166</v>
      </c>
      <c r="Y1107" s="11">
        <f t="shared" si="583"/>
        <v>161200.66666666672</v>
      </c>
      <c r="Z1107" s="11">
        <f t="shared" si="583"/>
        <v>1.4236755161717409</v>
      </c>
      <c r="AA1107" s="11">
        <f t="shared" si="583"/>
        <v>38.1526539050693</v>
      </c>
      <c r="AB1107" s="11">
        <f t="shared" si="583"/>
        <v>2996</v>
      </c>
      <c r="AC1107" s="11">
        <f t="shared" si="583"/>
        <v>0</v>
      </c>
      <c r="AD1107" s="11">
        <f t="shared" si="583"/>
        <v>0</v>
      </c>
      <c r="AE1107" s="11">
        <f t="shared" si="583"/>
        <v>0</v>
      </c>
      <c r="AF1107" s="11">
        <f t="shared" si="583"/>
        <v>0</v>
      </c>
      <c r="AG1107" s="11">
        <f t="shared" si="583"/>
        <v>0</v>
      </c>
      <c r="AH1107" s="11">
        <f t="shared" si="583"/>
        <v>0</v>
      </c>
      <c r="AI1107" s="11">
        <f t="shared" si="583"/>
        <v>0</v>
      </c>
      <c r="AJ1107" s="11">
        <f t="shared" si="583"/>
        <v>0</v>
      </c>
      <c r="AK1107" s="11">
        <f t="shared" si="583"/>
        <v>0</v>
      </c>
      <c r="AL1107" s="11">
        <f t="shared" si="582"/>
        <v>0</v>
      </c>
      <c r="AM1107" s="11">
        <f t="shared" si="582"/>
        <v>0</v>
      </c>
      <c r="AN1107" s="11">
        <f t="shared" si="581"/>
        <v>0</v>
      </c>
      <c r="AO1107" s="11">
        <f t="shared" si="581"/>
        <v>0</v>
      </c>
      <c r="AP1107" s="11">
        <f t="shared" si="581"/>
        <v>0</v>
      </c>
      <c r="AQ1107" s="11">
        <f t="shared" si="579"/>
        <v>0</v>
      </c>
      <c r="AR1107" s="11">
        <f t="shared" si="579"/>
        <v>0</v>
      </c>
      <c r="AS1107" s="11">
        <f t="shared" si="579"/>
        <v>0</v>
      </c>
      <c r="AT1107" s="11">
        <f t="shared" si="577"/>
        <v>0</v>
      </c>
      <c r="AU1107" s="11">
        <f t="shared" si="577"/>
        <v>0</v>
      </c>
      <c r="AV1107" s="11">
        <f t="shared" si="562"/>
        <v>13700650.495919401</v>
      </c>
      <c r="AW1107" s="11">
        <f t="shared" si="557"/>
        <v>0</v>
      </c>
      <c r="AX1107" s="11">
        <f t="shared" si="557"/>
        <v>0</v>
      </c>
      <c r="AY1107" s="11">
        <f t="shared" si="557"/>
        <v>17984.047145474771</v>
      </c>
      <c r="AZ1107" s="11">
        <f t="shared" si="557"/>
        <v>1</v>
      </c>
      <c r="BA1107" s="11">
        <f t="shared" si="557"/>
        <v>1</v>
      </c>
      <c r="BB1107" s="11">
        <f t="shared" si="557"/>
        <v>1</v>
      </c>
      <c r="BC1107" s="11">
        <f t="shared" si="575"/>
        <v>1</v>
      </c>
      <c r="BD1107" s="11">
        <f t="shared" si="575"/>
        <v>1</v>
      </c>
      <c r="BE1107" s="11">
        <f t="shared" si="575"/>
        <v>1</v>
      </c>
      <c r="BF1107" s="15" t="str">
        <f t="shared" si="558"/>
        <v>ČSN 42 5715</v>
      </c>
      <c r="BG1107" s="44">
        <v>36.94293049135846</v>
      </c>
      <c r="BJ1107" s="17">
        <f t="shared" si="559"/>
        <v>121</v>
      </c>
      <c r="BK1107" s="17">
        <f t="shared" si="560"/>
        <v>14</v>
      </c>
      <c r="BX1107" s="18">
        <f t="shared" si="563"/>
        <v>4706.1057950775103</v>
      </c>
      <c r="BY1107" s="42">
        <v>0.38013271108436497</v>
      </c>
      <c r="BZ1107" s="43">
        <f t="shared" si="564"/>
        <v>10.289728130075771</v>
      </c>
      <c r="CA1107" s="18">
        <f t="shared" si="565"/>
        <v>6850325.2479597004</v>
      </c>
      <c r="CB1107" s="18">
        <f t="shared" si="566"/>
        <v>113228.51649520166</v>
      </c>
      <c r="CC1107" s="18">
        <f t="shared" si="567"/>
        <v>161200.66666666672</v>
      </c>
      <c r="CD1107" s="25">
        <f t="shared" si="568"/>
        <v>1.4236755161717409</v>
      </c>
      <c r="CE1107" s="26">
        <f t="shared" si="569"/>
        <v>38.1526539050693</v>
      </c>
      <c r="CF1107" s="18">
        <f t="shared" si="570"/>
        <v>2996</v>
      </c>
      <c r="CG1107" s="18"/>
      <c r="CZ1107" s="18">
        <f t="shared" si="571"/>
        <v>13700650.495919401</v>
      </c>
      <c r="DC1107" s="18">
        <f t="shared" si="561"/>
        <v>17984.047145474771</v>
      </c>
      <c r="DD1107" s="17">
        <f t="shared" si="572"/>
        <v>1</v>
      </c>
      <c r="DE1107" s="17">
        <f t="shared" si="573"/>
        <v>1</v>
      </c>
      <c r="DF1107" s="17">
        <f t="shared" si="574"/>
        <v>1</v>
      </c>
      <c r="DG1107" s="17">
        <v>1</v>
      </c>
      <c r="DH1107" s="17">
        <v>1</v>
      </c>
      <c r="DI1107" s="17">
        <v>1</v>
      </c>
      <c r="DJ1107" s="20" t="s">
        <v>981</v>
      </c>
      <c r="DK1107" s="45"/>
      <c r="DL1107" s="46"/>
      <c r="DN1107" s="46"/>
      <c r="DO1107" s="46"/>
      <c r="DP1107" s="46"/>
      <c r="DU1107" s="48"/>
    </row>
    <row r="1108" spans="1:125" x14ac:dyDescent="0.2">
      <c r="A1108" s="15" t="s">
        <v>105</v>
      </c>
      <c r="B1108" s="10" t="s">
        <v>1208</v>
      </c>
      <c r="C1108" s="11">
        <f t="shared" si="555"/>
        <v>41.431323915542187</v>
      </c>
      <c r="D1108" s="11">
        <f t="shared" si="578"/>
        <v>0</v>
      </c>
      <c r="E1108" s="11">
        <f t="shared" si="578"/>
        <v>0</v>
      </c>
      <c r="F1108" s="11">
        <f t="shared" si="578"/>
        <v>121</v>
      </c>
      <c r="G1108" s="11">
        <f t="shared" si="576"/>
        <v>16</v>
      </c>
      <c r="H1108" s="11">
        <f t="shared" si="576"/>
        <v>0</v>
      </c>
      <c r="I1108" s="11">
        <f t="shared" si="576"/>
        <v>0</v>
      </c>
      <c r="J1108" s="11">
        <f t="shared" si="576"/>
        <v>0</v>
      </c>
      <c r="K1108" s="11">
        <f t="shared" si="576"/>
        <v>0</v>
      </c>
      <c r="L1108" s="11">
        <f t="shared" si="576"/>
        <v>0</v>
      </c>
      <c r="M1108" s="11">
        <f t="shared" si="576"/>
        <v>0</v>
      </c>
      <c r="N1108" s="11">
        <f t="shared" si="576"/>
        <v>0</v>
      </c>
      <c r="O1108" s="11">
        <f t="shared" si="576"/>
        <v>0</v>
      </c>
      <c r="P1108" s="11">
        <f t="shared" si="580"/>
        <v>0</v>
      </c>
      <c r="Q1108" s="11">
        <f t="shared" si="580"/>
        <v>0</v>
      </c>
      <c r="R1108" s="11">
        <f t="shared" si="580"/>
        <v>0</v>
      </c>
      <c r="S1108" s="11">
        <f t="shared" si="580"/>
        <v>0</v>
      </c>
      <c r="T1108" s="11">
        <f t="shared" si="580"/>
        <v>5277.8756580308527</v>
      </c>
      <c r="U1108" s="40">
        <f t="shared" si="556"/>
        <v>0.38013271108436497</v>
      </c>
      <c r="V1108" s="11">
        <f t="shared" si="584"/>
        <v>9.1750075826508954</v>
      </c>
      <c r="W1108" s="11">
        <f t="shared" si="583"/>
        <v>7442464.412280756</v>
      </c>
      <c r="X1108" s="11">
        <f t="shared" si="583"/>
        <v>123015.94069885547</v>
      </c>
      <c r="Y1108" s="11">
        <f t="shared" si="583"/>
        <v>177765.33333333337</v>
      </c>
      <c r="Z1108" s="11">
        <f t="shared" si="583"/>
        <v>1.4450593339647346</v>
      </c>
      <c r="AA1108" s="11">
        <f t="shared" si="583"/>
        <v>37.551631123028464</v>
      </c>
      <c r="AB1108" s="11">
        <f t="shared" si="583"/>
        <v>3360</v>
      </c>
      <c r="AC1108" s="11">
        <f t="shared" si="583"/>
        <v>0</v>
      </c>
      <c r="AD1108" s="11">
        <f t="shared" si="583"/>
        <v>0</v>
      </c>
      <c r="AE1108" s="11">
        <f t="shared" si="583"/>
        <v>0</v>
      </c>
      <c r="AF1108" s="11">
        <f t="shared" si="583"/>
        <v>0</v>
      </c>
      <c r="AG1108" s="11">
        <f t="shared" si="583"/>
        <v>0</v>
      </c>
      <c r="AH1108" s="11">
        <f t="shared" si="583"/>
        <v>0</v>
      </c>
      <c r="AI1108" s="11">
        <f t="shared" si="583"/>
        <v>0</v>
      </c>
      <c r="AJ1108" s="11">
        <f t="shared" si="583"/>
        <v>0</v>
      </c>
      <c r="AK1108" s="11">
        <f t="shared" si="583"/>
        <v>0</v>
      </c>
      <c r="AL1108" s="11">
        <f t="shared" si="582"/>
        <v>0</v>
      </c>
      <c r="AM1108" s="11">
        <f t="shared" si="582"/>
        <v>0</v>
      </c>
      <c r="AN1108" s="11">
        <f t="shared" si="581"/>
        <v>0</v>
      </c>
      <c r="AO1108" s="11">
        <f t="shared" si="581"/>
        <v>0</v>
      </c>
      <c r="AP1108" s="11">
        <f t="shared" si="581"/>
        <v>0</v>
      </c>
      <c r="AQ1108" s="11">
        <f t="shared" si="579"/>
        <v>0</v>
      </c>
      <c r="AR1108" s="11">
        <f t="shared" si="579"/>
        <v>0</v>
      </c>
      <c r="AS1108" s="11">
        <f t="shared" si="579"/>
        <v>0</v>
      </c>
      <c r="AT1108" s="11">
        <f t="shared" si="577"/>
        <v>0</v>
      </c>
      <c r="AU1108" s="11">
        <f t="shared" si="577"/>
        <v>0</v>
      </c>
      <c r="AV1108" s="11">
        <f t="shared" si="562"/>
        <v>14884928.824561512</v>
      </c>
      <c r="AW1108" s="11">
        <f t="shared" si="557"/>
        <v>0</v>
      </c>
      <c r="AX1108" s="11">
        <f t="shared" si="557"/>
        <v>0</v>
      </c>
      <c r="AY1108" s="11">
        <f t="shared" si="557"/>
        <v>17318.029502913734</v>
      </c>
      <c r="AZ1108" s="11">
        <f t="shared" si="557"/>
        <v>1</v>
      </c>
      <c r="BA1108" s="11">
        <f t="shared" si="557"/>
        <v>1</v>
      </c>
      <c r="BB1108" s="11">
        <f t="shared" si="557"/>
        <v>1</v>
      </c>
      <c r="BC1108" s="11">
        <f t="shared" si="575"/>
        <v>1</v>
      </c>
      <c r="BD1108" s="11">
        <f t="shared" si="575"/>
        <v>1</v>
      </c>
      <c r="BE1108" s="11">
        <f t="shared" si="575"/>
        <v>1</v>
      </c>
      <c r="BF1108" s="15" t="str">
        <f t="shared" si="558"/>
        <v>ČSN 42 5715</v>
      </c>
      <c r="BG1108" s="44">
        <v>41.431323915542187</v>
      </c>
      <c r="BJ1108" s="17">
        <f t="shared" si="559"/>
        <v>121</v>
      </c>
      <c r="BK1108" s="17">
        <f t="shared" si="560"/>
        <v>16</v>
      </c>
      <c r="BX1108" s="18">
        <f t="shared" si="563"/>
        <v>5277.8756580308527</v>
      </c>
      <c r="BY1108" s="42">
        <v>0.38013271108436497</v>
      </c>
      <c r="BZ1108" s="43">
        <f t="shared" si="564"/>
        <v>9.1750075826508954</v>
      </c>
      <c r="CA1108" s="18">
        <f t="shared" si="565"/>
        <v>7442464.412280756</v>
      </c>
      <c r="CB1108" s="18">
        <f t="shared" si="566"/>
        <v>123015.94069885547</v>
      </c>
      <c r="CC1108" s="18">
        <f t="shared" si="567"/>
        <v>177765.33333333337</v>
      </c>
      <c r="CD1108" s="25">
        <f t="shared" si="568"/>
        <v>1.4450593339647346</v>
      </c>
      <c r="CE1108" s="26">
        <f t="shared" si="569"/>
        <v>37.551631123028464</v>
      </c>
      <c r="CF1108" s="18">
        <f t="shared" si="570"/>
        <v>3360</v>
      </c>
      <c r="CG1108" s="18"/>
      <c r="CZ1108" s="18">
        <f t="shared" si="571"/>
        <v>14884928.824561512</v>
      </c>
      <c r="DC1108" s="18">
        <f t="shared" si="561"/>
        <v>17318.029502913734</v>
      </c>
      <c r="DD1108" s="17">
        <f t="shared" si="572"/>
        <v>1</v>
      </c>
      <c r="DE1108" s="17">
        <f t="shared" si="573"/>
        <v>1</v>
      </c>
      <c r="DF1108" s="17">
        <f t="shared" si="574"/>
        <v>1</v>
      </c>
      <c r="DG1108" s="17">
        <v>1</v>
      </c>
      <c r="DH1108" s="17">
        <v>1</v>
      </c>
      <c r="DI1108" s="17">
        <v>1</v>
      </c>
      <c r="DJ1108" s="20" t="s">
        <v>981</v>
      </c>
      <c r="DK1108" s="45"/>
      <c r="DL1108" s="46"/>
      <c r="DN1108" s="46"/>
      <c r="DO1108" s="46"/>
      <c r="DP1108" s="46"/>
      <c r="DU1108" s="48"/>
    </row>
    <row r="1109" spans="1:125" x14ac:dyDescent="0.2">
      <c r="A1109" s="15" t="s">
        <v>105</v>
      </c>
      <c r="B1109" s="10" t="s">
        <v>1209</v>
      </c>
      <c r="C1109" s="11">
        <f t="shared" si="555"/>
        <v>45.722425321080493</v>
      </c>
      <c r="D1109" s="11">
        <f t="shared" si="578"/>
        <v>0</v>
      </c>
      <c r="E1109" s="11">
        <f t="shared" si="578"/>
        <v>0</v>
      </c>
      <c r="F1109" s="11">
        <f t="shared" si="578"/>
        <v>121</v>
      </c>
      <c r="G1109" s="11">
        <f t="shared" si="576"/>
        <v>18</v>
      </c>
      <c r="H1109" s="11">
        <f t="shared" si="576"/>
        <v>0</v>
      </c>
      <c r="I1109" s="11">
        <f t="shared" si="576"/>
        <v>0</v>
      </c>
      <c r="J1109" s="11">
        <f t="shared" si="576"/>
        <v>0</v>
      </c>
      <c r="K1109" s="11">
        <f t="shared" si="576"/>
        <v>0</v>
      </c>
      <c r="L1109" s="11">
        <f t="shared" si="576"/>
        <v>0</v>
      </c>
      <c r="M1109" s="11">
        <f t="shared" si="576"/>
        <v>0</v>
      </c>
      <c r="N1109" s="11">
        <f t="shared" si="576"/>
        <v>0</v>
      </c>
      <c r="O1109" s="11">
        <f t="shared" si="576"/>
        <v>0</v>
      </c>
      <c r="P1109" s="11">
        <f t="shared" si="580"/>
        <v>0</v>
      </c>
      <c r="Q1109" s="11">
        <f t="shared" si="580"/>
        <v>0</v>
      </c>
      <c r="R1109" s="11">
        <f t="shared" si="580"/>
        <v>0</v>
      </c>
      <c r="S1109" s="11">
        <f t="shared" si="580"/>
        <v>0</v>
      </c>
      <c r="T1109" s="11">
        <f t="shared" si="580"/>
        <v>5824.512779755476</v>
      </c>
      <c r="U1109" s="40">
        <f t="shared" si="556"/>
        <v>0.38013271108436497</v>
      </c>
      <c r="V1109" s="11">
        <f t="shared" si="584"/>
        <v>8.3139227286156991</v>
      </c>
      <c r="W1109" s="11">
        <f t="shared" si="583"/>
        <v>7959924.777633328</v>
      </c>
      <c r="X1109" s="11">
        <f t="shared" si="583"/>
        <v>131569.00458898064</v>
      </c>
      <c r="Y1109" s="11">
        <f t="shared" si="583"/>
        <v>192906</v>
      </c>
      <c r="Z1109" s="11">
        <f t="shared" si="583"/>
        <v>1.4661963933118982</v>
      </c>
      <c r="AA1109" s="11">
        <f t="shared" si="583"/>
        <v>36.967891473547688</v>
      </c>
      <c r="AB1109" s="11">
        <f t="shared" si="583"/>
        <v>3707.9999999999995</v>
      </c>
      <c r="AC1109" s="11">
        <f t="shared" si="583"/>
        <v>0</v>
      </c>
      <c r="AD1109" s="11">
        <f t="shared" si="583"/>
        <v>0</v>
      </c>
      <c r="AE1109" s="11">
        <f t="shared" si="583"/>
        <v>0</v>
      </c>
      <c r="AF1109" s="11">
        <f t="shared" si="583"/>
        <v>0</v>
      </c>
      <c r="AG1109" s="11">
        <f t="shared" si="583"/>
        <v>0</v>
      </c>
      <c r="AH1109" s="11">
        <f t="shared" si="583"/>
        <v>0</v>
      </c>
      <c r="AI1109" s="11">
        <f t="shared" si="583"/>
        <v>0</v>
      </c>
      <c r="AJ1109" s="11">
        <f t="shared" si="583"/>
        <v>0</v>
      </c>
      <c r="AK1109" s="11">
        <f t="shared" si="583"/>
        <v>0</v>
      </c>
      <c r="AL1109" s="11">
        <f t="shared" si="582"/>
        <v>0</v>
      </c>
      <c r="AM1109" s="11">
        <f t="shared" si="582"/>
        <v>0</v>
      </c>
      <c r="AN1109" s="11">
        <f t="shared" si="581"/>
        <v>0</v>
      </c>
      <c r="AO1109" s="11">
        <f t="shared" si="581"/>
        <v>0</v>
      </c>
      <c r="AP1109" s="11">
        <f t="shared" si="581"/>
        <v>0</v>
      </c>
      <c r="AQ1109" s="11">
        <f t="shared" si="579"/>
        <v>0</v>
      </c>
      <c r="AR1109" s="11">
        <f t="shared" si="579"/>
        <v>0</v>
      </c>
      <c r="AS1109" s="11">
        <f t="shared" si="579"/>
        <v>0</v>
      </c>
      <c r="AT1109" s="11">
        <f t="shared" si="577"/>
        <v>0</v>
      </c>
      <c r="AU1109" s="11">
        <f t="shared" si="577"/>
        <v>0</v>
      </c>
      <c r="AV1109" s="11">
        <f t="shared" si="562"/>
        <v>15919849.555266656</v>
      </c>
      <c r="AW1109" s="11">
        <f t="shared" si="557"/>
        <v>0</v>
      </c>
      <c r="AX1109" s="11">
        <f t="shared" si="557"/>
        <v>0</v>
      </c>
      <c r="AY1109" s="11">
        <f t="shared" si="557"/>
        <v>16664.578230967058</v>
      </c>
      <c r="AZ1109" s="11">
        <f t="shared" si="557"/>
        <v>1</v>
      </c>
      <c r="BA1109" s="11">
        <f t="shared" si="557"/>
        <v>1</v>
      </c>
      <c r="BB1109" s="11">
        <f t="shared" si="557"/>
        <v>1</v>
      </c>
      <c r="BC1109" s="11">
        <f t="shared" si="575"/>
        <v>1</v>
      </c>
      <c r="BD1109" s="11">
        <f t="shared" si="575"/>
        <v>1</v>
      </c>
      <c r="BE1109" s="11">
        <f t="shared" si="575"/>
        <v>1</v>
      </c>
      <c r="BF1109" s="15" t="str">
        <f t="shared" si="558"/>
        <v>ČSN 42 5715</v>
      </c>
      <c r="BG1109" s="44">
        <v>45.722425321080493</v>
      </c>
      <c r="BJ1109" s="17">
        <f t="shared" si="559"/>
        <v>121</v>
      </c>
      <c r="BK1109" s="17">
        <f t="shared" si="560"/>
        <v>18</v>
      </c>
      <c r="BX1109" s="18">
        <f t="shared" si="563"/>
        <v>5824.512779755476</v>
      </c>
      <c r="BY1109" s="42">
        <v>0.38013271108436497</v>
      </c>
      <c r="BZ1109" s="43">
        <f t="shared" si="564"/>
        <v>8.3139227286156991</v>
      </c>
      <c r="CA1109" s="18">
        <f t="shared" si="565"/>
        <v>7959924.777633328</v>
      </c>
      <c r="CB1109" s="18">
        <f t="shared" si="566"/>
        <v>131569.00458898064</v>
      </c>
      <c r="CC1109" s="18">
        <f t="shared" si="567"/>
        <v>192906</v>
      </c>
      <c r="CD1109" s="25">
        <f t="shared" si="568"/>
        <v>1.4661963933118982</v>
      </c>
      <c r="CE1109" s="26">
        <f t="shared" si="569"/>
        <v>36.967891473547688</v>
      </c>
      <c r="CF1109" s="18">
        <f t="shared" si="570"/>
        <v>3707.9999999999995</v>
      </c>
      <c r="CG1109" s="18"/>
      <c r="CZ1109" s="18">
        <f t="shared" si="571"/>
        <v>15919849.555266656</v>
      </c>
      <c r="DC1109" s="18">
        <f t="shared" si="561"/>
        <v>16664.578230967058</v>
      </c>
      <c r="DD1109" s="17">
        <f t="shared" si="572"/>
        <v>1</v>
      </c>
      <c r="DE1109" s="17">
        <f t="shared" si="573"/>
        <v>1</v>
      </c>
      <c r="DF1109" s="17">
        <f t="shared" si="574"/>
        <v>1</v>
      </c>
      <c r="DG1109" s="17">
        <v>1</v>
      </c>
      <c r="DH1109" s="17">
        <v>1</v>
      </c>
      <c r="DI1109" s="17">
        <v>1</v>
      </c>
      <c r="DJ1109" s="20" t="s">
        <v>981</v>
      </c>
      <c r="DK1109" s="45"/>
      <c r="DL1109" s="46"/>
      <c r="DN1109" s="46"/>
      <c r="DO1109" s="46"/>
      <c r="DP1109" s="46"/>
      <c r="DU1109" s="48"/>
    </row>
    <row r="1110" spans="1:125" x14ac:dyDescent="0.2">
      <c r="A1110" s="15" t="s">
        <v>105</v>
      </c>
      <c r="B1110" s="10" t="s">
        <v>1210</v>
      </c>
      <c r="C1110" s="11">
        <f t="shared" si="555"/>
        <v>49.816234707973351</v>
      </c>
      <c r="D1110" s="11">
        <f t="shared" si="578"/>
        <v>0</v>
      </c>
      <c r="E1110" s="11">
        <f t="shared" si="578"/>
        <v>0</v>
      </c>
      <c r="F1110" s="11">
        <f t="shared" si="578"/>
        <v>121</v>
      </c>
      <c r="G1110" s="11">
        <f t="shared" si="576"/>
        <v>20</v>
      </c>
      <c r="H1110" s="11">
        <f t="shared" si="576"/>
        <v>0</v>
      </c>
      <c r="I1110" s="11">
        <f t="shared" si="576"/>
        <v>0</v>
      </c>
      <c r="J1110" s="11">
        <f t="shared" si="576"/>
        <v>0</v>
      </c>
      <c r="K1110" s="11">
        <f t="shared" si="576"/>
        <v>0</v>
      </c>
      <c r="L1110" s="11">
        <f t="shared" si="576"/>
        <v>0</v>
      </c>
      <c r="M1110" s="11">
        <f t="shared" si="576"/>
        <v>0</v>
      </c>
      <c r="N1110" s="11">
        <f t="shared" si="576"/>
        <v>0</v>
      </c>
      <c r="O1110" s="11">
        <f t="shared" si="576"/>
        <v>0</v>
      </c>
      <c r="P1110" s="11">
        <f t="shared" si="580"/>
        <v>0</v>
      </c>
      <c r="Q1110" s="11">
        <f t="shared" si="580"/>
        <v>0</v>
      </c>
      <c r="R1110" s="11">
        <f t="shared" si="580"/>
        <v>0</v>
      </c>
      <c r="S1110" s="11">
        <f t="shared" si="580"/>
        <v>0</v>
      </c>
      <c r="T1110" s="11">
        <f t="shared" si="580"/>
        <v>6346.0171602513819</v>
      </c>
      <c r="U1110" s="40">
        <f t="shared" si="556"/>
        <v>0.38013271108436497</v>
      </c>
      <c r="V1110" s="11">
        <f t="shared" si="584"/>
        <v>7.6306993756700514</v>
      </c>
      <c r="W1110" s="11">
        <f t="shared" si="583"/>
        <v>8409265.9894781131</v>
      </c>
      <c r="X1110" s="11">
        <f t="shared" si="583"/>
        <v>138996.13205748948</v>
      </c>
      <c r="Y1110" s="11">
        <f t="shared" si="583"/>
        <v>206686.66666666669</v>
      </c>
      <c r="Z1110" s="11">
        <f t="shared" si="583"/>
        <v>1.4869958149711682</v>
      </c>
      <c r="AA1110" s="11">
        <f t="shared" si="583"/>
        <v>36.402266412958411</v>
      </c>
      <c r="AB1110" s="11">
        <f t="shared" si="583"/>
        <v>4040</v>
      </c>
      <c r="AC1110" s="11">
        <f t="shared" si="583"/>
        <v>0</v>
      </c>
      <c r="AD1110" s="11">
        <f t="shared" si="583"/>
        <v>0</v>
      </c>
      <c r="AE1110" s="11">
        <f t="shared" si="583"/>
        <v>0</v>
      </c>
      <c r="AF1110" s="11">
        <f t="shared" si="583"/>
        <v>0</v>
      </c>
      <c r="AG1110" s="11">
        <f t="shared" si="583"/>
        <v>0</v>
      </c>
      <c r="AH1110" s="11">
        <f t="shared" si="583"/>
        <v>0</v>
      </c>
      <c r="AI1110" s="11">
        <f t="shared" si="583"/>
        <v>0</v>
      </c>
      <c r="AJ1110" s="11">
        <f t="shared" si="583"/>
        <v>0</v>
      </c>
      <c r="AK1110" s="11">
        <f t="shared" si="583"/>
        <v>0</v>
      </c>
      <c r="AL1110" s="11">
        <f t="shared" si="582"/>
        <v>0</v>
      </c>
      <c r="AM1110" s="11">
        <f t="shared" si="582"/>
        <v>0</v>
      </c>
      <c r="AN1110" s="11">
        <f t="shared" si="581"/>
        <v>0</v>
      </c>
      <c r="AO1110" s="11">
        <f t="shared" si="581"/>
        <v>0</v>
      </c>
      <c r="AP1110" s="11">
        <f t="shared" si="581"/>
        <v>0</v>
      </c>
      <c r="AQ1110" s="11">
        <f t="shared" si="579"/>
        <v>0</v>
      </c>
      <c r="AR1110" s="11">
        <f t="shared" si="579"/>
        <v>0</v>
      </c>
      <c r="AS1110" s="11">
        <f t="shared" si="579"/>
        <v>0</v>
      </c>
      <c r="AT1110" s="11">
        <f t="shared" si="577"/>
        <v>0</v>
      </c>
      <c r="AU1110" s="11">
        <f t="shared" si="577"/>
        <v>0</v>
      </c>
      <c r="AV1110" s="11">
        <f t="shared" si="562"/>
        <v>16818531.978956226</v>
      </c>
      <c r="AW1110" s="11">
        <f t="shared" si="557"/>
        <v>0</v>
      </c>
      <c r="AX1110" s="11">
        <f t="shared" si="557"/>
        <v>0</v>
      </c>
      <c r="AY1110" s="11">
        <f t="shared" si="557"/>
        <v>16023.69332963474</v>
      </c>
      <c r="AZ1110" s="11">
        <f t="shared" si="557"/>
        <v>1</v>
      </c>
      <c r="BA1110" s="11">
        <f t="shared" si="557"/>
        <v>1</v>
      </c>
      <c r="BB1110" s="11">
        <f t="shared" si="557"/>
        <v>1</v>
      </c>
      <c r="BC1110" s="11">
        <f t="shared" si="575"/>
        <v>1</v>
      </c>
      <c r="BD1110" s="11">
        <f t="shared" si="575"/>
        <v>1</v>
      </c>
      <c r="BE1110" s="11">
        <f t="shared" si="575"/>
        <v>1</v>
      </c>
      <c r="BF1110" s="15" t="str">
        <f t="shared" si="558"/>
        <v>ČSN 42 5715</v>
      </c>
      <c r="BG1110" s="44">
        <v>49.816234707973351</v>
      </c>
      <c r="BJ1110" s="17">
        <f t="shared" si="559"/>
        <v>121</v>
      </c>
      <c r="BK1110" s="17">
        <f t="shared" si="560"/>
        <v>20</v>
      </c>
      <c r="BX1110" s="18">
        <f t="shared" si="563"/>
        <v>6346.0171602513819</v>
      </c>
      <c r="BY1110" s="42">
        <v>0.38013271108436497</v>
      </c>
      <c r="BZ1110" s="43">
        <f t="shared" si="564"/>
        <v>7.6306993756700514</v>
      </c>
      <c r="CA1110" s="18">
        <f t="shared" si="565"/>
        <v>8409265.9894781131</v>
      </c>
      <c r="CB1110" s="18">
        <f t="shared" si="566"/>
        <v>138996.13205748948</v>
      </c>
      <c r="CC1110" s="18">
        <f t="shared" si="567"/>
        <v>206686.66666666669</v>
      </c>
      <c r="CD1110" s="25">
        <f t="shared" si="568"/>
        <v>1.4869958149711682</v>
      </c>
      <c r="CE1110" s="26">
        <f t="shared" si="569"/>
        <v>36.402266412958411</v>
      </c>
      <c r="CF1110" s="18">
        <f t="shared" si="570"/>
        <v>4040</v>
      </c>
      <c r="CG1110" s="18"/>
      <c r="CZ1110" s="18">
        <f t="shared" si="571"/>
        <v>16818531.978956226</v>
      </c>
      <c r="DC1110" s="18">
        <f t="shared" si="561"/>
        <v>16023.69332963474</v>
      </c>
      <c r="DD1110" s="17">
        <f t="shared" si="572"/>
        <v>1</v>
      </c>
      <c r="DE1110" s="17">
        <f t="shared" si="573"/>
        <v>1</v>
      </c>
      <c r="DF1110" s="17">
        <f t="shared" si="574"/>
        <v>1</v>
      </c>
      <c r="DG1110" s="17">
        <v>1</v>
      </c>
      <c r="DH1110" s="17">
        <v>1</v>
      </c>
      <c r="DI1110" s="17">
        <v>1</v>
      </c>
      <c r="DJ1110" s="20" t="s">
        <v>981</v>
      </c>
      <c r="DK1110" s="45"/>
      <c r="DL1110" s="46"/>
      <c r="DN1110" s="46"/>
      <c r="DO1110" s="46"/>
      <c r="DP1110" s="46"/>
      <c r="DU1110" s="48"/>
    </row>
    <row r="1111" spans="1:125" x14ac:dyDescent="0.2">
      <c r="A1111" s="15" t="s">
        <v>105</v>
      </c>
      <c r="B1111" s="10" t="s">
        <v>1211</v>
      </c>
      <c r="C1111" s="11">
        <f t="shared" si="555"/>
        <v>12.133459146694518</v>
      </c>
      <c r="D1111" s="11">
        <f t="shared" si="578"/>
        <v>0</v>
      </c>
      <c r="E1111" s="11">
        <f t="shared" si="578"/>
        <v>0</v>
      </c>
      <c r="F1111" s="11">
        <f t="shared" si="578"/>
        <v>127</v>
      </c>
      <c r="G1111" s="11">
        <f t="shared" si="578"/>
        <v>4</v>
      </c>
      <c r="H1111" s="11">
        <f t="shared" si="578"/>
        <v>0</v>
      </c>
      <c r="I1111" s="11">
        <f t="shared" si="578"/>
        <v>0</v>
      </c>
      <c r="J1111" s="11">
        <f t="shared" si="578"/>
        <v>0</v>
      </c>
      <c r="K1111" s="11">
        <f t="shared" si="578"/>
        <v>0</v>
      </c>
      <c r="L1111" s="11">
        <f t="shared" si="578"/>
        <v>0</v>
      </c>
      <c r="M1111" s="11">
        <f t="shared" si="578"/>
        <v>0</v>
      </c>
      <c r="N1111" s="11">
        <f t="shared" si="578"/>
        <v>0</v>
      </c>
      <c r="O1111" s="11">
        <f t="shared" si="578"/>
        <v>0</v>
      </c>
      <c r="P1111" s="11">
        <f t="shared" si="580"/>
        <v>0</v>
      </c>
      <c r="Q1111" s="11">
        <f t="shared" si="580"/>
        <v>0</v>
      </c>
      <c r="R1111" s="11">
        <f t="shared" si="580"/>
        <v>0</v>
      </c>
      <c r="S1111" s="11">
        <f t="shared" si="580"/>
        <v>0</v>
      </c>
      <c r="T1111" s="11">
        <f t="shared" si="580"/>
        <v>1545.6635855661782</v>
      </c>
      <c r="U1111" s="40">
        <f t="shared" si="556"/>
        <v>0.39898226700590372</v>
      </c>
      <c r="V1111" s="11">
        <f t="shared" si="584"/>
        <v>32.882812904562172</v>
      </c>
      <c r="W1111" s="11">
        <f t="shared" si="583"/>
        <v>2926134.3754249713</v>
      </c>
      <c r="X1111" s="11">
        <f t="shared" si="583"/>
        <v>46080.856305905058</v>
      </c>
      <c r="Y1111" s="11">
        <f t="shared" si="583"/>
        <v>60537.333333333314</v>
      </c>
      <c r="Z1111" s="11">
        <f t="shared" si="583"/>
        <v>1.3137198000718515</v>
      </c>
      <c r="AA1111" s="11">
        <f t="shared" si="583"/>
        <v>43.510056308858076</v>
      </c>
      <c r="AB1111" s="11">
        <f t="shared" si="583"/>
        <v>984</v>
      </c>
      <c r="AC1111" s="11">
        <f t="shared" si="583"/>
        <v>0</v>
      </c>
      <c r="AD1111" s="11">
        <f t="shared" si="583"/>
        <v>0</v>
      </c>
      <c r="AE1111" s="11">
        <f t="shared" si="583"/>
        <v>0</v>
      </c>
      <c r="AF1111" s="11">
        <f t="shared" si="583"/>
        <v>0</v>
      </c>
      <c r="AG1111" s="11">
        <f t="shared" si="583"/>
        <v>0</v>
      </c>
      <c r="AH1111" s="11">
        <f t="shared" si="583"/>
        <v>0</v>
      </c>
      <c r="AI1111" s="11">
        <f t="shared" si="583"/>
        <v>0</v>
      </c>
      <c r="AJ1111" s="11">
        <f t="shared" si="583"/>
        <v>0</v>
      </c>
      <c r="AK1111" s="11">
        <f t="shared" si="583"/>
        <v>0</v>
      </c>
      <c r="AL1111" s="11">
        <f t="shared" si="582"/>
        <v>0</v>
      </c>
      <c r="AM1111" s="11">
        <f t="shared" si="582"/>
        <v>0</v>
      </c>
      <c r="AN1111" s="11">
        <f t="shared" si="581"/>
        <v>0</v>
      </c>
      <c r="AO1111" s="11">
        <f t="shared" si="581"/>
        <v>0</v>
      </c>
      <c r="AP1111" s="11">
        <f t="shared" si="581"/>
        <v>0</v>
      </c>
      <c r="AQ1111" s="11">
        <f t="shared" si="579"/>
        <v>0</v>
      </c>
      <c r="AR1111" s="11">
        <f t="shared" si="579"/>
        <v>0</v>
      </c>
      <c r="AS1111" s="11">
        <f t="shared" si="579"/>
        <v>0</v>
      </c>
      <c r="AT1111" s="11">
        <f t="shared" si="577"/>
        <v>0</v>
      </c>
      <c r="AU1111" s="11">
        <f t="shared" si="577"/>
        <v>0</v>
      </c>
      <c r="AV1111" s="11">
        <f t="shared" si="562"/>
        <v>5852268.7508499427</v>
      </c>
      <c r="AW1111" s="11">
        <f t="shared" si="557"/>
        <v>0</v>
      </c>
      <c r="AX1111" s="11">
        <f t="shared" si="557"/>
        <v>0</v>
      </c>
      <c r="AY1111" s="11">
        <f t="shared" si="557"/>
        <v>23764.577628079991</v>
      </c>
      <c r="AZ1111" s="11">
        <f t="shared" si="557"/>
        <v>1</v>
      </c>
      <c r="BA1111" s="11">
        <f t="shared" si="557"/>
        <v>1</v>
      </c>
      <c r="BB1111" s="11">
        <f t="shared" si="557"/>
        <v>2</v>
      </c>
      <c r="BC1111" s="11">
        <f t="shared" si="575"/>
        <v>1</v>
      </c>
      <c r="BD1111" s="11">
        <f t="shared" si="575"/>
        <v>1</v>
      </c>
      <c r="BE1111" s="11">
        <f t="shared" si="575"/>
        <v>2</v>
      </c>
      <c r="BF1111" s="15" t="str">
        <f t="shared" si="558"/>
        <v>ČSN 42 5715</v>
      </c>
      <c r="BG1111" s="44">
        <v>12.133459146694518</v>
      </c>
      <c r="BJ1111" s="17">
        <f t="shared" si="559"/>
        <v>127</v>
      </c>
      <c r="BK1111" s="17">
        <f t="shared" si="560"/>
        <v>4</v>
      </c>
      <c r="BX1111" s="18">
        <f t="shared" si="563"/>
        <v>1545.6635855661782</v>
      </c>
      <c r="BY1111" s="42">
        <v>0.39898226700590372</v>
      </c>
      <c r="BZ1111" s="43">
        <f t="shared" si="564"/>
        <v>32.882812904562172</v>
      </c>
      <c r="CA1111" s="18">
        <f t="shared" si="565"/>
        <v>2926134.3754249713</v>
      </c>
      <c r="CB1111" s="18">
        <f t="shared" si="566"/>
        <v>46080.856305905058</v>
      </c>
      <c r="CC1111" s="18">
        <f t="shared" si="567"/>
        <v>60537.333333333314</v>
      </c>
      <c r="CD1111" s="25">
        <f t="shared" si="568"/>
        <v>1.3137198000718515</v>
      </c>
      <c r="CE1111" s="26">
        <f t="shared" si="569"/>
        <v>43.510056308858076</v>
      </c>
      <c r="CF1111" s="18">
        <f t="shared" si="570"/>
        <v>984</v>
      </c>
      <c r="CG1111" s="18"/>
      <c r="CZ1111" s="18">
        <f t="shared" si="571"/>
        <v>5852268.7508499427</v>
      </c>
      <c r="DC1111" s="18">
        <f t="shared" si="561"/>
        <v>23764.577628079991</v>
      </c>
      <c r="DD1111" s="17">
        <f t="shared" si="572"/>
        <v>1</v>
      </c>
      <c r="DE1111" s="17">
        <f t="shared" si="573"/>
        <v>1</v>
      </c>
      <c r="DF1111" s="17">
        <f t="shared" si="574"/>
        <v>2</v>
      </c>
      <c r="DG1111" s="17">
        <v>1</v>
      </c>
      <c r="DH1111" s="17">
        <v>1</v>
      </c>
      <c r="DI1111" s="17">
        <v>2</v>
      </c>
      <c r="DJ1111" s="20" t="s">
        <v>981</v>
      </c>
      <c r="DK1111" s="45"/>
      <c r="DL1111" s="46"/>
      <c r="DN1111" s="46"/>
      <c r="DO1111" s="46"/>
      <c r="DP1111" s="46"/>
      <c r="DU1111" s="48"/>
    </row>
    <row r="1112" spans="1:125" x14ac:dyDescent="0.2">
      <c r="A1112" s="15" t="s">
        <v>105</v>
      </c>
      <c r="B1112" s="10" t="s">
        <v>1212</v>
      </c>
      <c r="C1112" s="11">
        <f t="shared" si="555"/>
        <v>13.594653159787288</v>
      </c>
      <c r="D1112" s="11">
        <f t="shared" si="578"/>
        <v>0</v>
      </c>
      <c r="E1112" s="11">
        <f t="shared" si="578"/>
        <v>0</v>
      </c>
      <c r="F1112" s="11">
        <f t="shared" si="578"/>
        <v>127</v>
      </c>
      <c r="G1112" s="11">
        <f t="shared" si="578"/>
        <v>4.5</v>
      </c>
      <c r="H1112" s="11">
        <f t="shared" si="578"/>
        <v>0</v>
      </c>
      <c r="I1112" s="11">
        <f t="shared" si="578"/>
        <v>0</v>
      </c>
      <c r="J1112" s="11">
        <f t="shared" si="578"/>
        <v>0</v>
      </c>
      <c r="K1112" s="11">
        <f t="shared" si="578"/>
        <v>0</v>
      </c>
      <c r="L1112" s="11">
        <f t="shared" si="578"/>
        <v>0</v>
      </c>
      <c r="M1112" s="11">
        <f t="shared" si="578"/>
        <v>0</v>
      </c>
      <c r="N1112" s="11">
        <f t="shared" si="578"/>
        <v>0</v>
      </c>
      <c r="O1112" s="11">
        <f t="shared" si="578"/>
        <v>0</v>
      </c>
      <c r="P1112" s="11">
        <f t="shared" si="580"/>
        <v>0</v>
      </c>
      <c r="Q1112" s="11">
        <f t="shared" si="580"/>
        <v>0</v>
      </c>
      <c r="R1112" s="11">
        <f t="shared" si="580"/>
        <v>0</v>
      </c>
      <c r="S1112" s="11">
        <f t="shared" si="580"/>
        <v>0</v>
      </c>
      <c r="T1112" s="11">
        <f t="shared" si="580"/>
        <v>1731.8029502913735</v>
      </c>
      <c r="U1112" s="40">
        <f t="shared" si="556"/>
        <v>0.39898226700590372</v>
      </c>
      <c r="V1112" s="11">
        <f t="shared" si="584"/>
        <v>29.348469748833718</v>
      </c>
      <c r="W1112" s="11">
        <f t="shared" si="583"/>
        <v>3252867.1290691653</v>
      </c>
      <c r="X1112" s="11">
        <f t="shared" si="583"/>
        <v>51226.254001089219</v>
      </c>
      <c r="Y1112" s="11">
        <f t="shared" si="583"/>
        <v>67558.500000000015</v>
      </c>
      <c r="Z1112" s="11">
        <f t="shared" si="583"/>
        <v>1.3188256943122081</v>
      </c>
      <c r="AA1112" s="11">
        <f t="shared" si="583"/>
        <v>43.339502765952446</v>
      </c>
      <c r="AB1112" s="11">
        <f t="shared" si="583"/>
        <v>1102.5</v>
      </c>
      <c r="AC1112" s="11">
        <f t="shared" si="583"/>
        <v>0</v>
      </c>
      <c r="AD1112" s="11">
        <f t="shared" si="583"/>
        <v>0</v>
      </c>
      <c r="AE1112" s="11">
        <f t="shared" si="583"/>
        <v>0</v>
      </c>
      <c r="AF1112" s="11">
        <f t="shared" si="583"/>
        <v>0</v>
      </c>
      <c r="AG1112" s="11">
        <f t="shared" si="583"/>
        <v>0</v>
      </c>
      <c r="AH1112" s="11">
        <f t="shared" si="583"/>
        <v>0</v>
      </c>
      <c r="AI1112" s="11">
        <f t="shared" si="583"/>
        <v>0</v>
      </c>
      <c r="AJ1112" s="11">
        <f t="shared" si="583"/>
        <v>0</v>
      </c>
      <c r="AK1112" s="11">
        <f t="shared" si="583"/>
        <v>0</v>
      </c>
      <c r="AL1112" s="11">
        <f t="shared" si="582"/>
        <v>0</v>
      </c>
      <c r="AM1112" s="11">
        <f t="shared" si="582"/>
        <v>0</v>
      </c>
      <c r="AN1112" s="11">
        <f t="shared" si="581"/>
        <v>0</v>
      </c>
      <c r="AO1112" s="11">
        <f t="shared" si="581"/>
        <v>0</v>
      </c>
      <c r="AP1112" s="11">
        <f t="shared" si="581"/>
        <v>0</v>
      </c>
      <c r="AQ1112" s="11">
        <f t="shared" si="579"/>
        <v>0</v>
      </c>
      <c r="AR1112" s="11">
        <f t="shared" si="579"/>
        <v>0</v>
      </c>
      <c r="AS1112" s="11">
        <f t="shared" si="579"/>
        <v>0</v>
      </c>
      <c r="AT1112" s="11">
        <f t="shared" si="577"/>
        <v>0</v>
      </c>
      <c r="AU1112" s="11">
        <f t="shared" si="577"/>
        <v>0</v>
      </c>
      <c r="AV1112" s="11">
        <f t="shared" si="562"/>
        <v>6505734.2581383307</v>
      </c>
      <c r="AW1112" s="11">
        <f t="shared" si="557"/>
        <v>0</v>
      </c>
      <c r="AX1112" s="11">
        <f t="shared" si="557"/>
        <v>0</v>
      </c>
      <c r="AY1112" s="11">
        <f t="shared" si="557"/>
        <v>23571.762378965916</v>
      </c>
      <c r="AZ1112" s="11">
        <f t="shared" si="557"/>
        <v>1</v>
      </c>
      <c r="BA1112" s="11">
        <f t="shared" si="557"/>
        <v>1</v>
      </c>
      <c r="BB1112" s="11">
        <f t="shared" si="557"/>
        <v>2</v>
      </c>
      <c r="BC1112" s="11">
        <f t="shared" si="575"/>
        <v>1</v>
      </c>
      <c r="BD1112" s="11">
        <f t="shared" si="575"/>
        <v>1</v>
      </c>
      <c r="BE1112" s="11">
        <f t="shared" si="575"/>
        <v>2</v>
      </c>
      <c r="BF1112" s="15" t="str">
        <f t="shared" si="558"/>
        <v>ČSN 42 5715</v>
      </c>
      <c r="BG1112" s="44">
        <v>13.594653159787288</v>
      </c>
      <c r="BJ1112" s="17">
        <f t="shared" si="559"/>
        <v>127</v>
      </c>
      <c r="BK1112" s="17">
        <f t="shared" si="560"/>
        <v>4.5</v>
      </c>
      <c r="BX1112" s="18">
        <f t="shared" si="563"/>
        <v>1731.8029502913735</v>
      </c>
      <c r="BY1112" s="42">
        <v>0.39898226700590372</v>
      </c>
      <c r="BZ1112" s="43">
        <f t="shared" si="564"/>
        <v>29.348469748833718</v>
      </c>
      <c r="CA1112" s="18">
        <f t="shared" si="565"/>
        <v>3252867.1290691653</v>
      </c>
      <c r="CB1112" s="18">
        <f t="shared" si="566"/>
        <v>51226.254001089219</v>
      </c>
      <c r="CC1112" s="18">
        <f t="shared" si="567"/>
        <v>67558.500000000015</v>
      </c>
      <c r="CD1112" s="25">
        <f t="shared" si="568"/>
        <v>1.3188256943122081</v>
      </c>
      <c r="CE1112" s="26">
        <f t="shared" si="569"/>
        <v>43.339502765952446</v>
      </c>
      <c r="CF1112" s="18">
        <f t="shared" si="570"/>
        <v>1102.5</v>
      </c>
      <c r="CG1112" s="18"/>
      <c r="CZ1112" s="18">
        <f t="shared" si="571"/>
        <v>6505734.2581383307</v>
      </c>
      <c r="DC1112" s="18">
        <f t="shared" si="561"/>
        <v>23571.762378965916</v>
      </c>
      <c r="DD1112" s="17">
        <f t="shared" si="572"/>
        <v>1</v>
      </c>
      <c r="DE1112" s="17">
        <f t="shared" si="573"/>
        <v>1</v>
      </c>
      <c r="DF1112" s="17">
        <f t="shared" si="574"/>
        <v>2</v>
      </c>
      <c r="DG1112" s="17">
        <v>1</v>
      </c>
      <c r="DH1112" s="17">
        <v>1</v>
      </c>
      <c r="DI1112" s="17">
        <v>2</v>
      </c>
      <c r="DJ1112" s="20" t="s">
        <v>981</v>
      </c>
      <c r="DK1112" s="45"/>
      <c r="DL1112" s="46"/>
      <c r="DN1112" s="46"/>
      <c r="DO1112" s="46"/>
      <c r="DP1112" s="46"/>
      <c r="DU1112" s="48"/>
    </row>
    <row r="1113" spans="1:125" x14ac:dyDescent="0.2">
      <c r="A1113" s="15" t="s">
        <v>105</v>
      </c>
      <c r="B1113" s="10" t="s">
        <v>1213</v>
      </c>
      <c r="C1113" s="11">
        <f t="shared" si="555"/>
        <v>15.043516421714736</v>
      </c>
      <c r="D1113" s="11">
        <f t="shared" si="578"/>
        <v>0</v>
      </c>
      <c r="E1113" s="11">
        <f t="shared" si="578"/>
        <v>0</v>
      </c>
      <c r="F1113" s="11">
        <f t="shared" si="578"/>
        <v>127</v>
      </c>
      <c r="G1113" s="11">
        <f t="shared" si="578"/>
        <v>5</v>
      </c>
      <c r="H1113" s="11">
        <f t="shared" si="578"/>
        <v>0</v>
      </c>
      <c r="I1113" s="11">
        <f t="shared" si="578"/>
        <v>0</v>
      </c>
      <c r="J1113" s="11">
        <f t="shared" si="578"/>
        <v>0</v>
      </c>
      <c r="K1113" s="11">
        <f t="shared" si="578"/>
        <v>0</v>
      </c>
      <c r="L1113" s="11">
        <f t="shared" si="578"/>
        <v>0</v>
      </c>
      <c r="M1113" s="11">
        <f t="shared" si="578"/>
        <v>0</v>
      </c>
      <c r="N1113" s="11">
        <f t="shared" si="578"/>
        <v>0</v>
      </c>
      <c r="O1113" s="11">
        <f t="shared" si="578"/>
        <v>0</v>
      </c>
      <c r="P1113" s="11">
        <f t="shared" si="580"/>
        <v>0</v>
      </c>
      <c r="Q1113" s="11">
        <f t="shared" si="580"/>
        <v>0</v>
      </c>
      <c r="R1113" s="11">
        <f t="shared" si="580"/>
        <v>0</v>
      </c>
      <c r="S1113" s="11">
        <f t="shared" si="580"/>
        <v>0</v>
      </c>
      <c r="T1113" s="11">
        <f t="shared" si="580"/>
        <v>1916.3715186897739</v>
      </c>
      <c r="U1113" s="40">
        <f t="shared" si="556"/>
        <v>0.39898226700590372</v>
      </c>
      <c r="V1113" s="11">
        <f t="shared" si="584"/>
        <v>26.521875326302602</v>
      </c>
      <c r="W1113" s="11">
        <f t="shared" si="583"/>
        <v>3571397.8715182296</v>
      </c>
      <c r="X1113" s="11">
        <f t="shared" si="583"/>
        <v>56242.486165641414</v>
      </c>
      <c r="Y1113" s="11">
        <f t="shared" si="583"/>
        <v>74461.666666666657</v>
      </c>
      <c r="Z1113" s="11">
        <f t="shared" si="583"/>
        <v>1.3239398138867366</v>
      </c>
      <c r="AA1113" s="11">
        <f t="shared" si="583"/>
        <v>43.169723186511163</v>
      </c>
      <c r="AB1113" s="11">
        <f t="shared" si="583"/>
        <v>1220</v>
      </c>
      <c r="AC1113" s="11">
        <f t="shared" si="583"/>
        <v>0</v>
      </c>
      <c r="AD1113" s="11">
        <f t="shared" si="583"/>
        <v>0</v>
      </c>
      <c r="AE1113" s="11">
        <f t="shared" si="583"/>
        <v>0</v>
      </c>
      <c r="AF1113" s="11">
        <f t="shared" si="583"/>
        <v>0</v>
      </c>
      <c r="AG1113" s="11">
        <f t="shared" si="583"/>
        <v>0</v>
      </c>
      <c r="AH1113" s="11">
        <f t="shared" si="583"/>
        <v>0</v>
      </c>
      <c r="AI1113" s="11">
        <f t="shared" si="583"/>
        <v>0</v>
      </c>
      <c r="AJ1113" s="11">
        <f t="shared" si="583"/>
        <v>0</v>
      </c>
      <c r="AK1113" s="11">
        <f t="shared" si="583"/>
        <v>0</v>
      </c>
      <c r="AL1113" s="11">
        <f t="shared" si="582"/>
        <v>0</v>
      </c>
      <c r="AM1113" s="11">
        <f t="shared" si="582"/>
        <v>0</v>
      </c>
      <c r="AN1113" s="11">
        <f t="shared" si="581"/>
        <v>0</v>
      </c>
      <c r="AO1113" s="11">
        <f t="shared" si="581"/>
        <v>0</v>
      </c>
      <c r="AP1113" s="11">
        <f t="shared" si="581"/>
        <v>0</v>
      </c>
      <c r="AQ1113" s="11">
        <f t="shared" si="579"/>
        <v>0</v>
      </c>
      <c r="AR1113" s="11">
        <f t="shared" si="579"/>
        <v>0</v>
      </c>
      <c r="AS1113" s="11">
        <f t="shared" si="579"/>
        <v>0</v>
      </c>
      <c r="AT1113" s="11">
        <f t="shared" si="577"/>
        <v>0</v>
      </c>
      <c r="AU1113" s="11">
        <f t="shared" si="577"/>
        <v>0</v>
      </c>
      <c r="AV1113" s="11">
        <f t="shared" si="562"/>
        <v>7142795.7430364592</v>
      </c>
      <c r="AW1113" s="11">
        <f t="shared" si="557"/>
        <v>0</v>
      </c>
      <c r="AX1113" s="11">
        <f t="shared" si="557"/>
        <v>0</v>
      </c>
      <c r="AY1113" s="11">
        <f t="shared" si="557"/>
        <v>23379.73252801524</v>
      </c>
      <c r="AZ1113" s="11">
        <f t="shared" si="557"/>
        <v>1</v>
      </c>
      <c r="BA1113" s="11">
        <f t="shared" si="557"/>
        <v>1</v>
      </c>
      <c r="BB1113" s="11">
        <f t="shared" si="557"/>
        <v>2</v>
      </c>
      <c r="BC1113" s="11">
        <f t="shared" si="575"/>
        <v>1</v>
      </c>
      <c r="BD1113" s="11">
        <f t="shared" si="575"/>
        <v>1</v>
      </c>
      <c r="BE1113" s="11">
        <f t="shared" si="575"/>
        <v>2</v>
      </c>
      <c r="BF1113" s="15" t="str">
        <f t="shared" si="558"/>
        <v>ČSN 42 5715</v>
      </c>
      <c r="BG1113" s="44">
        <v>15.043516421714736</v>
      </c>
      <c r="BJ1113" s="17">
        <f t="shared" si="559"/>
        <v>127</v>
      </c>
      <c r="BK1113" s="17">
        <f t="shared" si="560"/>
        <v>5</v>
      </c>
      <c r="BX1113" s="18">
        <f t="shared" si="563"/>
        <v>1916.3715186897739</v>
      </c>
      <c r="BY1113" s="42">
        <v>0.39898226700590372</v>
      </c>
      <c r="BZ1113" s="43">
        <f t="shared" si="564"/>
        <v>26.521875326302602</v>
      </c>
      <c r="CA1113" s="18">
        <f t="shared" si="565"/>
        <v>3571397.8715182296</v>
      </c>
      <c r="CB1113" s="18">
        <f t="shared" si="566"/>
        <v>56242.486165641414</v>
      </c>
      <c r="CC1113" s="18">
        <f t="shared" si="567"/>
        <v>74461.666666666657</v>
      </c>
      <c r="CD1113" s="25">
        <f t="shared" si="568"/>
        <v>1.3239398138867366</v>
      </c>
      <c r="CE1113" s="26">
        <f t="shared" si="569"/>
        <v>43.169723186511163</v>
      </c>
      <c r="CF1113" s="18">
        <f t="shared" si="570"/>
        <v>1220</v>
      </c>
      <c r="CG1113" s="18"/>
      <c r="CZ1113" s="18">
        <f t="shared" si="571"/>
        <v>7142795.7430364592</v>
      </c>
      <c r="DC1113" s="18">
        <f t="shared" si="561"/>
        <v>23379.73252801524</v>
      </c>
      <c r="DD1113" s="17">
        <f t="shared" si="572"/>
        <v>1</v>
      </c>
      <c r="DE1113" s="17">
        <f t="shared" si="573"/>
        <v>1</v>
      </c>
      <c r="DF1113" s="17">
        <f t="shared" si="574"/>
        <v>2</v>
      </c>
      <c r="DG1113" s="17">
        <v>1</v>
      </c>
      <c r="DH1113" s="17">
        <v>1</v>
      </c>
      <c r="DI1113" s="17">
        <v>2</v>
      </c>
      <c r="DJ1113" s="20" t="s">
        <v>981</v>
      </c>
      <c r="DK1113" s="45"/>
      <c r="DL1113" s="46"/>
      <c r="DN1113" s="46"/>
      <c r="DO1113" s="46"/>
      <c r="DP1113" s="46"/>
      <c r="DU1113" s="48"/>
    </row>
    <row r="1114" spans="1:125" x14ac:dyDescent="0.2">
      <c r="A1114" s="15" t="s">
        <v>105</v>
      </c>
      <c r="B1114" s="10" t="s">
        <v>1214</v>
      </c>
      <c r="C1114" s="11">
        <f t="shared" si="555"/>
        <v>16.480048932476834</v>
      </c>
      <c r="D1114" s="11">
        <f t="shared" si="578"/>
        <v>0</v>
      </c>
      <c r="E1114" s="11">
        <f t="shared" si="578"/>
        <v>0</v>
      </c>
      <c r="F1114" s="11">
        <f t="shared" si="578"/>
        <v>127</v>
      </c>
      <c r="G1114" s="11">
        <f t="shared" si="578"/>
        <v>5.5</v>
      </c>
      <c r="H1114" s="11">
        <f t="shared" si="578"/>
        <v>0</v>
      </c>
      <c r="I1114" s="11">
        <f t="shared" si="578"/>
        <v>0</v>
      </c>
      <c r="J1114" s="11">
        <f t="shared" si="578"/>
        <v>0</v>
      </c>
      <c r="K1114" s="11">
        <f t="shared" si="578"/>
        <v>0</v>
      </c>
      <c r="L1114" s="11">
        <f t="shared" si="578"/>
        <v>0</v>
      </c>
      <c r="M1114" s="11">
        <f t="shared" si="578"/>
        <v>0</v>
      </c>
      <c r="N1114" s="11">
        <f t="shared" si="578"/>
        <v>0</v>
      </c>
      <c r="O1114" s="11">
        <f t="shared" si="578"/>
        <v>0</v>
      </c>
      <c r="P1114" s="11">
        <f t="shared" si="580"/>
        <v>0</v>
      </c>
      <c r="Q1114" s="11">
        <f t="shared" si="580"/>
        <v>0</v>
      </c>
      <c r="R1114" s="11">
        <f t="shared" si="580"/>
        <v>0</v>
      </c>
      <c r="S1114" s="11">
        <f t="shared" si="580"/>
        <v>0</v>
      </c>
      <c r="T1114" s="11">
        <f t="shared" si="580"/>
        <v>2099.369290761379</v>
      </c>
      <c r="U1114" s="40">
        <f t="shared" si="556"/>
        <v>0.39898226700590372</v>
      </c>
      <c r="V1114" s="11">
        <f t="shared" si="584"/>
        <v>24.210017132876299</v>
      </c>
      <c r="W1114" s="11">
        <f t="shared" si="583"/>
        <v>3881865.0291984626</v>
      </c>
      <c r="X1114" s="11">
        <f t="shared" si="583"/>
        <v>61131.732743282875</v>
      </c>
      <c r="Y1114" s="11">
        <f t="shared" si="583"/>
        <v>81247.833333333285</v>
      </c>
      <c r="Z1114" s="11">
        <f t="shared" si="583"/>
        <v>1.3290615149831617</v>
      </c>
      <c r="AA1114" s="11">
        <f t="shared" si="583"/>
        <v>43.00072673804479</v>
      </c>
      <c r="AB1114" s="11">
        <f t="shared" si="583"/>
        <v>1336.4999999999998</v>
      </c>
      <c r="AC1114" s="11">
        <f t="shared" si="583"/>
        <v>0</v>
      </c>
      <c r="AD1114" s="11">
        <f t="shared" si="583"/>
        <v>0</v>
      </c>
      <c r="AE1114" s="11">
        <f t="shared" si="583"/>
        <v>0</v>
      </c>
      <c r="AF1114" s="11">
        <f t="shared" si="583"/>
        <v>0</v>
      </c>
      <c r="AG1114" s="11">
        <f t="shared" si="583"/>
        <v>0</v>
      </c>
      <c r="AH1114" s="11">
        <f t="shared" si="583"/>
        <v>0</v>
      </c>
      <c r="AI1114" s="11">
        <f t="shared" si="583"/>
        <v>0</v>
      </c>
      <c r="AJ1114" s="11">
        <f t="shared" si="583"/>
        <v>0</v>
      </c>
      <c r="AK1114" s="11">
        <f t="shared" si="583"/>
        <v>0</v>
      </c>
      <c r="AL1114" s="11">
        <f t="shared" si="582"/>
        <v>0</v>
      </c>
      <c r="AM1114" s="11">
        <f t="shared" si="582"/>
        <v>0</v>
      </c>
      <c r="AN1114" s="11">
        <f t="shared" si="581"/>
        <v>0</v>
      </c>
      <c r="AO1114" s="11">
        <f t="shared" si="581"/>
        <v>0</v>
      </c>
      <c r="AP1114" s="11">
        <f t="shared" si="581"/>
        <v>0</v>
      </c>
      <c r="AQ1114" s="11">
        <f t="shared" si="579"/>
        <v>0</v>
      </c>
      <c r="AR1114" s="11">
        <f t="shared" si="579"/>
        <v>0</v>
      </c>
      <c r="AS1114" s="11">
        <f t="shared" si="579"/>
        <v>0</v>
      </c>
      <c r="AT1114" s="11">
        <f t="shared" si="577"/>
        <v>0</v>
      </c>
      <c r="AU1114" s="11">
        <f t="shared" si="577"/>
        <v>0</v>
      </c>
      <c r="AV1114" s="11">
        <f t="shared" si="562"/>
        <v>7763730.0583969252</v>
      </c>
      <c r="AW1114" s="11">
        <f t="shared" si="557"/>
        <v>0</v>
      </c>
      <c r="AX1114" s="11">
        <f t="shared" si="557"/>
        <v>0</v>
      </c>
      <c r="AY1114" s="11">
        <f t="shared" si="557"/>
        <v>23188.488075227961</v>
      </c>
      <c r="AZ1114" s="11">
        <f t="shared" si="557"/>
        <v>1</v>
      </c>
      <c r="BA1114" s="11">
        <f t="shared" si="557"/>
        <v>1</v>
      </c>
      <c r="BB1114" s="11">
        <f t="shared" si="557"/>
        <v>1</v>
      </c>
      <c r="BC1114" s="11">
        <f t="shared" si="575"/>
        <v>1</v>
      </c>
      <c r="BD1114" s="11">
        <f t="shared" si="575"/>
        <v>1</v>
      </c>
      <c r="BE1114" s="11">
        <f t="shared" si="575"/>
        <v>1</v>
      </c>
      <c r="BF1114" s="15" t="str">
        <f t="shared" si="558"/>
        <v>ČSN 42 5715</v>
      </c>
      <c r="BG1114" s="44">
        <v>16.480048932476834</v>
      </c>
      <c r="BJ1114" s="17">
        <f t="shared" si="559"/>
        <v>127</v>
      </c>
      <c r="BK1114" s="17">
        <f t="shared" si="560"/>
        <v>5.5</v>
      </c>
      <c r="BX1114" s="18">
        <f t="shared" si="563"/>
        <v>2099.369290761379</v>
      </c>
      <c r="BY1114" s="42">
        <v>0.39898226700590372</v>
      </c>
      <c r="BZ1114" s="43">
        <f t="shared" si="564"/>
        <v>24.210017132876299</v>
      </c>
      <c r="CA1114" s="18">
        <f t="shared" si="565"/>
        <v>3881865.0291984626</v>
      </c>
      <c r="CB1114" s="18">
        <f t="shared" si="566"/>
        <v>61131.732743282875</v>
      </c>
      <c r="CC1114" s="18">
        <f t="shared" si="567"/>
        <v>81247.833333333285</v>
      </c>
      <c r="CD1114" s="25">
        <f t="shared" si="568"/>
        <v>1.3290615149831617</v>
      </c>
      <c r="CE1114" s="26">
        <f t="shared" si="569"/>
        <v>43.00072673804479</v>
      </c>
      <c r="CF1114" s="18">
        <f t="shared" si="570"/>
        <v>1336.4999999999998</v>
      </c>
      <c r="CG1114" s="18"/>
      <c r="CZ1114" s="18">
        <f t="shared" si="571"/>
        <v>7763730.0583969252</v>
      </c>
      <c r="DC1114" s="18">
        <f t="shared" si="561"/>
        <v>23188.488075227961</v>
      </c>
      <c r="DD1114" s="17">
        <f t="shared" si="572"/>
        <v>1</v>
      </c>
      <c r="DE1114" s="17">
        <f t="shared" si="573"/>
        <v>1</v>
      </c>
      <c r="DF1114" s="17">
        <f t="shared" si="574"/>
        <v>1</v>
      </c>
      <c r="DG1114" s="17">
        <v>1</v>
      </c>
      <c r="DH1114" s="17">
        <v>1</v>
      </c>
      <c r="DI1114" s="17">
        <v>1</v>
      </c>
      <c r="DJ1114" s="20" t="s">
        <v>981</v>
      </c>
      <c r="DK1114" s="45"/>
      <c r="DL1114" s="46"/>
      <c r="DN1114" s="46"/>
      <c r="DO1114" s="46"/>
      <c r="DP1114" s="46"/>
      <c r="DU1114" s="48"/>
    </row>
    <row r="1115" spans="1:125" x14ac:dyDescent="0.2">
      <c r="A1115" s="15" t="s">
        <v>105</v>
      </c>
      <c r="B1115" s="10" t="s">
        <v>1215</v>
      </c>
      <c r="C1115" s="11">
        <f t="shared" si="555"/>
        <v>17.904250692073589</v>
      </c>
      <c r="D1115" s="11">
        <f t="shared" si="578"/>
        <v>0</v>
      </c>
      <c r="E1115" s="11">
        <f t="shared" si="578"/>
        <v>0</v>
      </c>
      <c r="F1115" s="11">
        <f t="shared" si="578"/>
        <v>127</v>
      </c>
      <c r="G1115" s="11">
        <f t="shared" si="578"/>
        <v>6</v>
      </c>
      <c r="H1115" s="11">
        <f t="shared" si="578"/>
        <v>0</v>
      </c>
      <c r="I1115" s="11">
        <f t="shared" si="578"/>
        <v>0</v>
      </c>
      <c r="J1115" s="11">
        <f t="shared" si="578"/>
        <v>0</v>
      </c>
      <c r="K1115" s="11">
        <f t="shared" si="578"/>
        <v>0</v>
      </c>
      <c r="L1115" s="11">
        <f t="shared" si="578"/>
        <v>0</v>
      </c>
      <c r="M1115" s="11">
        <f t="shared" si="578"/>
        <v>0</v>
      </c>
      <c r="N1115" s="11">
        <f t="shared" si="578"/>
        <v>0</v>
      </c>
      <c r="O1115" s="11">
        <f t="shared" si="578"/>
        <v>0</v>
      </c>
      <c r="P1115" s="11">
        <f t="shared" si="580"/>
        <v>0</v>
      </c>
      <c r="Q1115" s="11">
        <f t="shared" si="580"/>
        <v>0</v>
      </c>
      <c r="R1115" s="11">
        <f t="shared" si="580"/>
        <v>0</v>
      </c>
      <c r="S1115" s="11">
        <f t="shared" si="580"/>
        <v>0</v>
      </c>
      <c r="T1115" s="11">
        <f t="shared" si="580"/>
        <v>2280.79626650619</v>
      </c>
      <c r="U1115" s="40">
        <f t="shared" si="556"/>
        <v>0.39898226700590372</v>
      </c>
      <c r="V1115" s="11">
        <f t="shared" si="584"/>
        <v>22.284220315488412</v>
      </c>
      <c r="W1115" s="11">
        <f t="shared" si="583"/>
        <v>4184405.8504389185</v>
      </c>
      <c r="X1115" s="11">
        <f t="shared" si="583"/>
        <v>65896.155125022342</v>
      </c>
      <c r="Y1115" s="11">
        <f t="shared" si="583"/>
        <v>87918.000000000044</v>
      </c>
      <c r="Z1115" s="11">
        <f t="shared" si="583"/>
        <v>1.334190133448552</v>
      </c>
      <c r="AA1115" s="11">
        <f t="shared" si="583"/>
        <v>42.832522690124144</v>
      </c>
      <c r="AB1115" s="11">
        <f t="shared" si="583"/>
        <v>1452.0000000000002</v>
      </c>
      <c r="AC1115" s="11">
        <f t="shared" si="583"/>
        <v>0</v>
      </c>
      <c r="AD1115" s="11">
        <f t="shared" si="583"/>
        <v>0</v>
      </c>
      <c r="AE1115" s="11">
        <f t="shared" si="583"/>
        <v>0</v>
      </c>
      <c r="AF1115" s="11">
        <f t="shared" si="583"/>
        <v>0</v>
      </c>
      <c r="AG1115" s="11">
        <f t="shared" si="583"/>
        <v>0</v>
      </c>
      <c r="AH1115" s="11">
        <f t="shared" si="583"/>
        <v>0</v>
      </c>
      <c r="AI1115" s="11">
        <f t="shared" si="583"/>
        <v>0</v>
      </c>
      <c r="AJ1115" s="11">
        <f t="shared" si="583"/>
        <v>0</v>
      </c>
      <c r="AK1115" s="11">
        <f t="shared" si="583"/>
        <v>0</v>
      </c>
      <c r="AL1115" s="11">
        <f t="shared" si="582"/>
        <v>0</v>
      </c>
      <c r="AM1115" s="11">
        <f t="shared" si="582"/>
        <v>0</v>
      </c>
      <c r="AN1115" s="11">
        <f t="shared" si="581"/>
        <v>0</v>
      </c>
      <c r="AO1115" s="11">
        <f t="shared" si="581"/>
        <v>0</v>
      </c>
      <c r="AP1115" s="11">
        <f t="shared" si="581"/>
        <v>0</v>
      </c>
      <c r="AQ1115" s="11">
        <f t="shared" si="579"/>
        <v>0</v>
      </c>
      <c r="AR1115" s="11">
        <f t="shared" si="579"/>
        <v>0</v>
      </c>
      <c r="AS1115" s="11">
        <f t="shared" si="579"/>
        <v>0</v>
      </c>
      <c r="AT1115" s="11">
        <f t="shared" si="577"/>
        <v>0</v>
      </c>
      <c r="AU1115" s="11">
        <f t="shared" si="577"/>
        <v>0</v>
      </c>
      <c r="AV1115" s="11">
        <f t="shared" si="562"/>
        <v>8368811.7008778369</v>
      </c>
      <c r="AW1115" s="11">
        <f t="shared" si="557"/>
        <v>0</v>
      </c>
      <c r="AX1115" s="11">
        <f t="shared" si="557"/>
        <v>0</v>
      </c>
      <c r="AY1115" s="11">
        <f t="shared" si="557"/>
        <v>22998.029020604081</v>
      </c>
      <c r="AZ1115" s="11">
        <f t="shared" si="557"/>
        <v>1</v>
      </c>
      <c r="BA1115" s="11">
        <f t="shared" si="557"/>
        <v>1</v>
      </c>
      <c r="BB1115" s="11">
        <f t="shared" si="557"/>
        <v>1</v>
      </c>
      <c r="BC1115" s="11">
        <f t="shared" si="575"/>
        <v>1</v>
      </c>
      <c r="BD1115" s="11">
        <f t="shared" si="575"/>
        <v>1</v>
      </c>
      <c r="BE1115" s="11">
        <f t="shared" si="575"/>
        <v>1</v>
      </c>
      <c r="BF1115" s="15" t="str">
        <f t="shared" si="558"/>
        <v>ČSN 42 5715</v>
      </c>
      <c r="BG1115" s="44">
        <v>17.904250692073589</v>
      </c>
      <c r="BJ1115" s="17">
        <f t="shared" si="559"/>
        <v>127</v>
      </c>
      <c r="BK1115" s="17">
        <f t="shared" si="560"/>
        <v>6</v>
      </c>
      <c r="BX1115" s="18">
        <f t="shared" si="563"/>
        <v>2280.79626650619</v>
      </c>
      <c r="BY1115" s="42">
        <v>0.39898226700590372</v>
      </c>
      <c r="BZ1115" s="43">
        <f t="shared" si="564"/>
        <v>22.284220315488412</v>
      </c>
      <c r="CA1115" s="18">
        <f t="shared" si="565"/>
        <v>4184405.8504389185</v>
      </c>
      <c r="CB1115" s="18">
        <f t="shared" si="566"/>
        <v>65896.155125022342</v>
      </c>
      <c r="CC1115" s="18">
        <f t="shared" si="567"/>
        <v>87918.000000000044</v>
      </c>
      <c r="CD1115" s="25">
        <f t="shared" si="568"/>
        <v>1.334190133448552</v>
      </c>
      <c r="CE1115" s="26">
        <f t="shared" si="569"/>
        <v>42.832522690124144</v>
      </c>
      <c r="CF1115" s="18">
        <f t="shared" si="570"/>
        <v>1452.0000000000002</v>
      </c>
      <c r="CG1115" s="18"/>
      <c r="CZ1115" s="18">
        <f t="shared" si="571"/>
        <v>8368811.7008778369</v>
      </c>
      <c r="DC1115" s="18">
        <f t="shared" si="561"/>
        <v>22998.029020604081</v>
      </c>
      <c r="DD1115" s="17">
        <f t="shared" si="572"/>
        <v>1</v>
      </c>
      <c r="DE1115" s="17">
        <f t="shared" si="573"/>
        <v>1</v>
      </c>
      <c r="DF1115" s="17">
        <f t="shared" si="574"/>
        <v>1</v>
      </c>
      <c r="DG1115" s="17">
        <v>1</v>
      </c>
      <c r="DH1115" s="17">
        <v>1</v>
      </c>
      <c r="DI1115" s="17">
        <v>1</v>
      </c>
      <c r="DJ1115" s="20" t="s">
        <v>981</v>
      </c>
      <c r="DK1115" s="45"/>
      <c r="DL1115" s="46"/>
      <c r="DN1115" s="46"/>
      <c r="DO1115" s="46"/>
      <c r="DP1115" s="46"/>
      <c r="DU1115" s="48"/>
    </row>
    <row r="1116" spans="1:125" x14ac:dyDescent="0.2">
      <c r="A1116" s="15" t="s">
        <v>105</v>
      </c>
      <c r="B1116" s="10" t="s">
        <v>1216</v>
      </c>
      <c r="C1116" s="11">
        <f t="shared" si="555"/>
        <v>20.715661957771104</v>
      </c>
      <c r="D1116" s="11">
        <f t="shared" si="578"/>
        <v>0</v>
      </c>
      <c r="E1116" s="11">
        <f t="shared" si="578"/>
        <v>0</v>
      </c>
      <c r="F1116" s="11">
        <f t="shared" si="578"/>
        <v>127</v>
      </c>
      <c r="G1116" s="11">
        <f t="shared" si="578"/>
        <v>7</v>
      </c>
      <c r="H1116" s="11">
        <f t="shared" si="578"/>
        <v>0</v>
      </c>
      <c r="I1116" s="11">
        <f t="shared" si="578"/>
        <v>0</v>
      </c>
      <c r="J1116" s="11">
        <f t="shared" si="578"/>
        <v>0</v>
      </c>
      <c r="K1116" s="11">
        <f t="shared" si="578"/>
        <v>0</v>
      </c>
      <c r="L1116" s="11">
        <f t="shared" si="578"/>
        <v>0</v>
      </c>
      <c r="M1116" s="11">
        <f t="shared" si="578"/>
        <v>0</v>
      </c>
      <c r="N1116" s="11">
        <f t="shared" si="578"/>
        <v>0</v>
      </c>
      <c r="O1116" s="11">
        <f t="shared" si="578"/>
        <v>0</v>
      </c>
      <c r="P1116" s="11">
        <f t="shared" si="580"/>
        <v>0</v>
      </c>
      <c r="Q1116" s="11">
        <f t="shared" si="580"/>
        <v>0</v>
      </c>
      <c r="R1116" s="11">
        <f t="shared" si="580"/>
        <v>0</v>
      </c>
      <c r="S1116" s="11">
        <f t="shared" si="580"/>
        <v>0</v>
      </c>
      <c r="T1116" s="11">
        <f t="shared" si="580"/>
        <v>2638.9378290154264</v>
      </c>
      <c r="U1116" s="40">
        <f t="shared" si="556"/>
        <v>0.39898226700590372</v>
      </c>
      <c r="V1116" s="11">
        <f t="shared" si="584"/>
        <v>19.259933272672129</v>
      </c>
      <c r="W1116" s="11">
        <f t="shared" si="583"/>
        <v>4766251.5864304863</v>
      </c>
      <c r="X1116" s="11">
        <f t="shared" si="583"/>
        <v>75059.080101267507</v>
      </c>
      <c r="Y1116" s="11">
        <f t="shared" si="583"/>
        <v>100914.33333333337</v>
      </c>
      <c r="Z1116" s="11">
        <f t="shared" si="583"/>
        <v>1.3444653624475909</v>
      </c>
      <c r="AA1116" s="11">
        <f t="shared" si="583"/>
        <v>42.498529386321117</v>
      </c>
      <c r="AB1116" s="11">
        <f t="shared" si="583"/>
        <v>1680</v>
      </c>
      <c r="AC1116" s="11">
        <f t="shared" si="583"/>
        <v>0</v>
      </c>
      <c r="AD1116" s="11">
        <f t="shared" si="583"/>
        <v>0</v>
      </c>
      <c r="AE1116" s="11">
        <f t="shared" si="583"/>
        <v>0</v>
      </c>
      <c r="AF1116" s="11">
        <f t="shared" si="583"/>
        <v>0</v>
      </c>
      <c r="AG1116" s="11">
        <f t="shared" si="583"/>
        <v>0</v>
      </c>
      <c r="AH1116" s="11">
        <f t="shared" si="583"/>
        <v>0</v>
      </c>
      <c r="AI1116" s="11">
        <f t="shared" si="583"/>
        <v>0</v>
      </c>
      <c r="AJ1116" s="11">
        <f t="shared" si="583"/>
        <v>0</v>
      </c>
      <c r="AK1116" s="11">
        <f t="shared" si="583"/>
        <v>0</v>
      </c>
      <c r="AL1116" s="11">
        <f t="shared" si="582"/>
        <v>0</v>
      </c>
      <c r="AM1116" s="11">
        <f t="shared" si="582"/>
        <v>0</v>
      </c>
      <c r="AN1116" s="11">
        <f t="shared" si="581"/>
        <v>0</v>
      </c>
      <c r="AO1116" s="11">
        <f t="shared" si="581"/>
        <v>0</v>
      </c>
      <c r="AP1116" s="11">
        <f t="shared" si="581"/>
        <v>0</v>
      </c>
      <c r="AQ1116" s="11">
        <f t="shared" si="579"/>
        <v>0</v>
      </c>
      <c r="AR1116" s="11">
        <f t="shared" si="579"/>
        <v>0</v>
      </c>
      <c r="AS1116" s="11">
        <f t="shared" si="579"/>
        <v>0</v>
      </c>
      <c r="AT1116" s="11">
        <f t="shared" si="577"/>
        <v>0</v>
      </c>
      <c r="AU1116" s="11">
        <f t="shared" si="577"/>
        <v>0</v>
      </c>
      <c r="AV1116" s="11">
        <f t="shared" si="562"/>
        <v>9532503.1728609726</v>
      </c>
      <c r="AW1116" s="11">
        <f t="shared" si="557"/>
        <v>0</v>
      </c>
      <c r="AX1116" s="11">
        <f t="shared" si="557"/>
        <v>0</v>
      </c>
      <c r="AY1116" s="11">
        <f t="shared" si="557"/>
        <v>22619.46710584651</v>
      </c>
      <c r="AZ1116" s="11">
        <f t="shared" si="557"/>
        <v>1</v>
      </c>
      <c r="BA1116" s="11">
        <f t="shared" si="557"/>
        <v>1</v>
      </c>
      <c r="BB1116" s="11">
        <f t="shared" si="557"/>
        <v>1</v>
      </c>
      <c r="BC1116" s="11">
        <f t="shared" si="575"/>
        <v>1</v>
      </c>
      <c r="BD1116" s="11">
        <f t="shared" si="575"/>
        <v>1</v>
      </c>
      <c r="BE1116" s="11">
        <f t="shared" si="575"/>
        <v>1</v>
      </c>
      <c r="BF1116" s="15" t="str">
        <f t="shared" si="558"/>
        <v>ČSN 42 5715</v>
      </c>
      <c r="BG1116" s="44">
        <v>20.715661957771104</v>
      </c>
      <c r="BJ1116" s="17">
        <f t="shared" si="559"/>
        <v>127</v>
      </c>
      <c r="BK1116" s="17">
        <f t="shared" si="560"/>
        <v>7</v>
      </c>
      <c r="BX1116" s="18">
        <f t="shared" si="563"/>
        <v>2638.9378290154264</v>
      </c>
      <c r="BY1116" s="42">
        <v>0.39898226700590372</v>
      </c>
      <c r="BZ1116" s="43">
        <f t="shared" si="564"/>
        <v>19.259933272672129</v>
      </c>
      <c r="CA1116" s="18">
        <f t="shared" si="565"/>
        <v>4766251.5864304863</v>
      </c>
      <c r="CB1116" s="18">
        <f t="shared" si="566"/>
        <v>75059.080101267507</v>
      </c>
      <c r="CC1116" s="18">
        <f t="shared" si="567"/>
        <v>100914.33333333337</v>
      </c>
      <c r="CD1116" s="25">
        <f t="shared" si="568"/>
        <v>1.3444653624475909</v>
      </c>
      <c r="CE1116" s="26">
        <f t="shared" si="569"/>
        <v>42.498529386321117</v>
      </c>
      <c r="CF1116" s="18">
        <f t="shared" si="570"/>
        <v>1680</v>
      </c>
      <c r="CG1116" s="18"/>
      <c r="CZ1116" s="18">
        <f t="shared" si="571"/>
        <v>9532503.1728609726</v>
      </c>
      <c r="DC1116" s="18">
        <f t="shared" si="561"/>
        <v>22619.46710584651</v>
      </c>
      <c r="DD1116" s="17">
        <f t="shared" si="572"/>
        <v>1</v>
      </c>
      <c r="DE1116" s="17">
        <f t="shared" si="573"/>
        <v>1</v>
      </c>
      <c r="DF1116" s="17">
        <f t="shared" si="574"/>
        <v>1</v>
      </c>
      <c r="DG1116" s="17">
        <v>1</v>
      </c>
      <c r="DH1116" s="17">
        <v>1</v>
      </c>
      <c r="DI1116" s="17">
        <v>1</v>
      </c>
      <c r="DJ1116" s="20" t="s">
        <v>981</v>
      </c>
      <c r="DK1116" s="45"/>
      <c r="DL1116" s="46"/>
      <c r="DN1116" s="46"/>
      <c r="DO1116" s="46"/>
      <c r="DP1116" s="46"/>
      <c r="DU1116" s="48"/>
    </row>
    <row r="1117" spans="1:125" x14ac:dyDescent="0.2">
      <c r="A1117" s="15" t="s">
        <v>105</v>
      </c>
      <c r="B1117" s="10" t="s">
        <v>1217</v>
      </c>
      <c r="C1117" s="11">
        <f t="shared" si="555"/>
        <v>23.477750218807255</v>
      </c>
      <c r="D1117" s="11">
        <f t="shared" si="578"/>
        <v>0</v>
      </c>
      <c r="E1117" s="11">
        <f t="shared" si="578"/>
        <v>0</v>
      </c>
      <c r="F1117" s="11">
        <f t="shared" si="578"/>
        <v>127</v>
      </c>
      <c r="G1117" s="11">
        <f t="shared" si="578"/>
        <v>8</v>
      </c>
      <c r="H1117" s="11">
        <f t="shared" si="578"/>
        <v>0</v>
      </c>
      <c r="I1117" s="11">
        <f t="shared" si="578"/>
        <v>0</v>
      </c>
      <c r="J1117" s="11">
        <f t="shared" si="578"/>
        <v>0</v>
      </c>
      <c r="K1117" s="11">
        <f t="shared" si="578"/>
        <v>0</v>
      </c>
      <c r="L1117" s="11">
        <f t="shared" si="578"/>
        <v>0</v>
      </c>
      <c r="M1117" s="11">
        <f t="shared" si="578"/>
        <v>0</v>
      </c>
      <c r="N1117" s="11">
        <f t="shared" si="578"/>
        <v>0</v>
      </c>
      <c r="O1117" s="11">
        <f t="shared" si="578"/>
        <v>0</v>
      </c>
      <c r="P1117" s="11">
        <f t="shared" si="580"/>
        <v>0</v>
      </c>
      <c r="Q1117" s="11">
        <f t="shared" si="580"/>
        <v>0</v>
      </c>
      <c r="R1117" s="11">
        <f t="shared" si="580"/>
        <v>0</v>
      </c>
      <c r="S1117" s="11">
        <f t="shared" si="580"/>
        <v>0</v>
      </c>
      <c r="T1117" s="11">
        <f t="shared" si="580"/>
        <v>2990.7962062174829</v>
      </c>
      <c r="U1117" s="40">
        <f t="shared" si="556"/>
        <v>0.39898226700590372</v>
      </c>
      <c r="V1117" s="11">
        <f t="shared" si="584"/>
        <v>16.99405877000482</v>
      </c>
      <c r="W1117" s="11">
        <f t="shared" si="583"/>
        <v>5318009.5041804621</v>
      </c>
      <c r="X1117" s="11">
        <f t="shared" si="583"/>
        <v>83748.181168196257</v>
      </c>
      <c r="Y1117" s="11">
        <f t="shared" si="583"/>
        <v>113458.66666666667</v>
      </c>
      <c r="Z1117" s="11">
        <f t="shared" si="583"/>
        <v>1.3547597701113192</v>
      </c>
      <c r="AA1117" s="11">
        <f t="shared" si="583"/>
        <v>42.167819483582498</v>
      </c>
      <c r="AB1117" s="11">
        <f t="shared" si="583"/>
        <v>1904</v>
      </c>
      <c r="AC1117" s="11">
        <f t="shared" si="583"/>
        <v>0</v>
      </c>
      <c r="AD1117" s="11">
        <f t="shared" si="583"/>
        <v>0</v>
      </c>
      <c r="AE1117" s="11">
        <f t="shared" si="583"/>
        <v>0</v>
      </c>
      <c r="AF1117" s="11">
        <f t="shared" si="583"/>
        <v>0</v>
      </c>
      <c r="AG1117" s="11">
        <f t="shared" si="583"/>
        <v>0</v>
      </c>
      <c r="AH1117" s="11">
        <f t="shared" si="583"/>
        <v>0</v>
      </c>
      <c r="AI1117" s="11">
        <f t="shared" si="583"/>
        <v>0</v>
      </c>
      <c r="AJ1117" s="11">
        <f t="shared" si="583"/>
        <v>0</v>
      </c>
      <c r="AK1117" s="11">
        <f t="shared" si="583"/>
        <v>0</v>
      </c>
      <c r="AL1117" s="11">
        <f t="shared" si="582"/>
        <v>0</v>
      </c>
      <c r="AM1117" s="11">
        <f t="shared" si="582"/>
        <v>0</v>
      </c>
      <c r="AN1117" s="11">
        <f t="shared" si="581"/>
        <v>0</v>
      </c>
      <c r="AO1117" s="11">
        <f t="shared" si="581"/>
        <v>0</v>
      </c>
      <c r="AP1117" s="11">
        <f t="shared" si="581"/>
        <v>0</v>
      </c>
      <c r="AQ1117" s="11">
        <f t="shared" si="579"/>
        <v>0</v>
      </c>
      <c r="AR1117" s="11">
        <f t="shared" si="579"/>
        <v>0</v>
      </c>
      <c r="AS1117" s="11">
        <f t="shared" si="579"/>
        <v>0</v>
      </c>
      <c r="AT1117" s="11">
        <f t="shared" si="577"/>
        <v>0</v>
      </c>
      <c r="AU1117" s="11">
        <f t="shared" si="577"/>
        <v>0</v>
      </c>
      <c r="AV1117" s="11">
        <f t="shared" si="562"/>
        <v>10636019.008360924</v>
      </c>
      <c r="AW1117" s="11">
        <f t="shared" si="557"/>
        <v>0</v>
      </c>
      <c r="AX1117" s="11">
        <f t="shared" si="557"/>
        <v>0</v>
      </c>
      <c r="AY1117" s="11">
        <f t="shared" si="557"/>
        <v>22244.046783742531</v>
      </c>
      <c r="AZ1117" s="11">
        <f t="shared" si="557"/>
        <v>1</v>
      </c>
      <c r="BA1117" s="11">
        <f t="shared" si="557"/>
        <v>1</v>
      </c>
      <c r="BB1117" s="11">
        <f t="shared" si="557"/>
        <v>1</v>
      </c>
      <c r="BC1117" s="11">
        <f t="shared" si="575"/>
        <v>1</v>
      </c>
      <c r="BD1117" s="11">
        <f t="shared" si="575"/>
        <v>1</v>
      </c>
      <c r="BE1117" s="11">
        <f t="shared" si="575"/>
        <v>1</v>
      </c>
      <c r="BF1117" s="15" t="str">
        <f t="shared" si="558"/>
        <v>ČSN 42 5715</v>
      </c>
      <c r="BG1117" s="44">
        <v>23.477750218807255</v>
      </c>
      <c r="BJ1117" s="17">
        <f t="shared" si="559"/>
        <v>127</v>
      </c>
      <c r="BK1117" s="17">
        <f t="shared" si="560"/>
        <v>8</v>
      </c>
      <c r="BX1117" s="18">
        <f t="shared" si="563"/>
        <v>2990.7962062174829</v>
      </c>
      <c r="BY1117" s="42">
        <v>0.39898226700590372</v>
      </c>
      <c r="BZ1117" s="43">
        <f t="shared" si="564"/>
        <v>16.99405877000482</v>
      </c>
      <c r="CA1117" s="18">
        <f t="shared" si="565"/>
        <v>5318009.5041804621</v>
      </c>
      <c r="CB1117" s="18">
        <f t="shared" si="566"/>
        <v>83748.181168196257</v>
      </c>
      <c r="CC1117" s="18">
        <f t="shared" si="567"/>
        <v>113458.66666666667</v>
      </c>
      <c r="CD1117" s="25">
        <f t="shared" si="568"/>
        <v>1.3547597701113192</v>
      </c>
      <c r="CE1117" s="26">
        <f t="shared" si="569"/>
        <v>42.167819483582498</v>
      </c>
      <c r="CF1117" s="18">
        <f t="shared" si="570"/>
        <v>1904</v>
      </c>
      <c r="CG1117" s="18"/>
      <c r="CZ1117" s="18">
        <f t="shared" si="571"/>
        <v>10636019.008360924</v>
      </c>
      <c r="DC1117" s="18">
        <f t="shared" si="561"/>
        <v>22244.046783742531</v>
      </c>
      <c r="DD1117" s="17">
        <f t="shared" si="572"/>
        <v>1</v>
      </c>
      <c r="DE1117" s="17">
        <f t="shared" si="573"/>
        <v>1</v>
      </c>
      <c r="DF1117" s="17">
        <f t="shared" si="574"/>
        <v>1</v>
      </c>
      <c r="DG1117" s="17">
        <v>1</v>
      </c>
      <c r="DH1117" s="17">
        <v>1</v>
      </c>
      <c r="DI1117" s="17">
        <v>1</v>
      </c>
      <c r="DJ1117" s="20" t="s">
        <v>981</v>
      </c>
      <c r="DK1117" s="45"/>
      <c r="DL1117" s="46"/>
      <c r="DN1117" s="46"/>
      <c r="DO1117" s="46"/>
      <c r="DP1117" s="46"/>
      <c r="DU1117" s="48"/>
    </row>
    <row r="1118" spans="1:125" x14ac:dyDescent="0.2">
      <c r="A1118" s="15" t="s">
        <v>105</v>
      </c>
      <c r="B1118" s="10" t="s">
        <v>1218</v>
      </c>
      <c r="C1118" s="11">
        <f t="shared" si="555"/>
        <v>26.190515475182043</v>
      </c>
      <c r="D1118" s="11">
        <f t="shared" si="578"/>
        <v>0</v>
      </c>
      <c r="E1118" s="11">
        <f t="shared" si="578"/>
        <v>0</v>
      </c>
      <c r="F1118" s="11">
        <f t="shared" si="578"/>
        <v>127</v>
      </c>
      <c r="G1118" s="11">
        <f t="shared" si="578"/>
        <v>9</v>
      </c>
      <c r="H1118" s="11">
        <f t="shared" si="578"/>
        <v>0</v>
      </c>
      <c r="I1118" s="11">
        <f t="shared" si="578"/>
        <v>0</v>
      </c>
      <c r="J1118" s="11">
        <f t="shared" si="578"/>
        <v>0</v>
      </c>
      <c r="K1118" s="11">
        <f t="shared" si="578"/>
        <v>0</v>
      </c>
      <c r="L1118" s="11">
        <f t="shared" si="578"/>
        <v>0</v>
      </c>
      <c r="M1118" s="11">
        <f t="shared" si="578"/>
        <v>0</v>
      </c>
      <c r="N1118" s="11">
        <f t="shared" si="578"/>
        <v>0</v>
      </c>
      <c r="O1118" s="11">
        <f t="shared" si="578"/>
        <v>0</v>
      </c>
      <c r="P1118" s="11">
        <f t="shared" si="580"/>
        <v>0</v>
      </c>
      <c r="Q1118" s="11">
        <f t="shared" si="580"/>
        <v>0</v>
      </c>
      <c r="R1118" s="11">
        <f t="shared" si="580"/>
        <v>0</v>
      </c>
      <c r="S1118" s="11">
        <f t="shared" si="580"/>
        <v>0</v>
      </c>
      <c r="T1118" s="11">
        <f t="shared" si="580"/>
        <v>3336.3713981123601</v>
      </c>
      <c r="U1118" s="40">
        <f t="shared" si="556"/>
        <v>0.39898226700590372</v>
      </c>
      <c r="V1118" s="11">
        <f t="shared" si="584"/>
        <v>15.233845526407334</v>
      </c>
      <c r="W1118" s="11">
        <f t="shared" si="583"/>
        <v>5840735.1788204508</v>
      </c>
      <c r="X1118" s="11">
        <f t="shared" si="583"/>
        <v>91980.081556227567</v>
      </c>
      <c r="Y1118" s="11">
        <f t="shared" si="583"/>
        <v>125558.99999999999</v>
      </c>
      <c r="Z1118" s="11">
        <f t="shared" si="583"/>
        <v>1.3650672827817136</v>
      </c>
      <c r="AA1118" s="11">
        <f t="shared" si="583"/>
        <v>41.840470838650944</v>
      </c>
      <c r="AB1118" s="11">
        <f t="shared" si="583"/>
        <v>2124</v>
      </c>
      <c r="AC1118" s="11">
        <f t="shared" si="583"/>
        <v>0</v>
      </c>
      <c r="AD1118" s="11">
        <f t="shared" si="583"/>
        <v>0</v>
      </c>
      <c r="AE1118" s="11">
        <f t="shared" si="583"/>
        <v>0</v>
      </c>
      <c r="AF1118" s="11">
        <f t="shared" si="583"/>
        <v>0</v>
      </c>
      <c r="AG1118" s="11">
        <f t="shared" si="583"/>
        <v>0</v>
      </c>
      <c r="AH1118" s="11">
        <f t="shared" si="583"/>
        <v>0</v>
      </c>
      <c r="AI1118" s="11">
        <f t="shared" si="583"/>
        <v>0</v>
      </c>
      <c r="AJ1118" s="11">
        <f t="shared" si="583"/>
        <v>0</v>
      </c>
      <c r="AK1118" s="11">
        <f t="shared" si="583"/>
        <v>0</v>
      </c>
      <c r="AL1118" s="11">
        <f t="shared" si="582"/>
        <v>0</v>
      </c>
      <c r="AM1118" s="11">
        <f t="shared" si="582"/>
        <v>0</v>
      </c>
      <c r="AN1118" s="11">
        <f t="shared" si="581"/>
        <v>0</v>
      </c>
      <c r="AO1118" s="11">
        <f t="shared" si="581"/>
        <v>0</v>
      </c>
      <c r="AP1118" s="11">
        <f t="shared" si="581"/>
        <v>0</v>
      </c>
      <c r="AQ1118" s="11">
        <f t="shared" si="579"/>
        <v>0</v>
      </c>
      <c r="AR1118" s="11">
        <f t="shared" si="579"/>
        <v>0</v>
      </c>
      <c r="AS1118" s="11">
        <f t="shared" si="579"/>
        <v>0</v>
      </c>
      <c r="AT1118" s="11">
        <f t="shared" si="577"/>
        <v>0</v>
      </c>
      <c r="AU1118" s="11">
        <f t="shared" si="577"/>
        <v>0</v>
      </c>
      <c r="AV1118" s="11">
        <f t="shared" si="562"/>
        <v>11681470.357640902</v>
      </c>
      <c r="AW1118" s="11">
        <f t="shared" si="562"/>
        <v>0</v>
      </c>
      <c r="AX1118" s="11">
        <f t="shared" si="562"/>
        <v>0</v>
      </c>
      <c r="AY1118" s="11">
        <f t="shared" si="562"/>
        <v>21871.768054292141</v>
      </c>
      <c r="AZ1118" s="11">
        <f t="shared" si="562"/>
        <v>1</v>
      </c>
      <c r="BA1118" s="11">
        <f t="shared" si="562"/>
        <v>1</v>
      </c>
      <c r="BB1118" s="11">
        <f t="shared" si="562"/>
        <v>1</v>
      </c>
      <c r="BC1118" s="11">
        <f t="shared" si="575"/>
        <v>1</v>
      </c>
      <c r="BD1118" s="11">
        <f t="shared" si="575"/>
        <v>1</v>
      </c>
      <c r="BE1118" s="11">
        <f t="shared" si="575"/>
        <v>1</v>
      </c>
      <c r="BF1118" s="15" t="str">
        <f t="shared" si="558"/>
        <v>ČSN 42 5715</v>
      </c>
      <c r="BG1118" s="44">
        <v>26.190515475182043</v>
      </c>
      <c r="BJ1118" s="17">
        <f t="shared" si="559"/>
        <v>127</v>
      </c>
      <c r="BK1118" s="17">
        <f t="shared" si="560"/>
        <v>9</v>
      </c>
      <c r="BX1118" s="18">
        <f t="shared" si="563"/>
        <v>3336.3713981123601</v>
      </c>
      <c r="BY1118" s="42">
        <v>0.39898226700590372</v>
      </c>
      <c r="BZ1118" s="43">
        <f t="shared" si="564"/>
        <v>15.233845526407334</v>
      </c>
      <c r="CA1118" s="18">
        <f t="shared" si="565"/>
        <v>5840735.1788204508</v>
      </c>
      <c r="CB1118" s="18">
        <f t="shared" si="566"/>
        <v>91980.081556227567</v>
      </c>
      <c r="CC1118" s="18">
        <f t="shared" si="567"/>
        <v>125558.99999999999</v>
      </c>
      <c r="CD1118" s="25">
        <f t="shared" si="568"/>
        <v>1.3650672827817136</v>
      </c>
      <c r="CE1118" s="26">
        <f t="shared" si="569"/>
        <v>41.840470838650944</v>
      </c>
      <c r="CF1118" s="18">
        <f t="shared" si="570"/>
        <v>2124</v>
      </c>
      <c r="CG1118" s="18"/>
      <c r="CZ1118" s="18">
        <f t="shared" si="571"/>
        <v>11681470.357640902</v>
      </c>
      <c r="DC1118" s="18">
        <f t="shared" si="561"/>
        <v>21871.768054292141</v>
      </c>
      <c r="DD1118" s="17">
        <f t="shared" si="572"/>
        <v>1</v>
      </c>
      <c r="DE1118" s="17">
        <f t="shared" si="573"/>
        <v>1</v>
      </c>
      <c r="DF1118" s="17">
        <f t="shared" si="574"/>
        <v>1</v>
      </c>
      <c r="DG1118" s="17">
        <v>1</v>
      </c>
      <c r="DH1118" s="17">
        <v>1</v>
      </c>
      <c r="DI1118" s="17">
        <v>1</v>
      </c>
      <c r="DJ1118" s="20" t="s">
        <v>981</v>
      </c>
      <c r="DK1118" s="45"/>
      <c r="DL1118" s="46"/>
      <c r="DN1118" s="46"/>
      <c r="DO1118" s="46"/>
      <c r="DP1118" s="46"/>
      <c r="DU1118" s="48"/>
    </row>
    <row r="1119" spans="1:125" x14ac:dyDescent="0.2">
      <c r="A1119" s="15" t="s">
        <v>105</v>
      </c>
      <c r="B1119" s="10" t="s">
        <v>1219</v>
      </c>
      <c r="C1119" s="11">
        <f t="shared" si="555"/>
        <v>28.853957726895462</v>
      </c>
      <c r="D1119" s="11">
        <f t="shared" si="578"/>
        <v>0</v>
      </c>
      <c r="E1119" s="11">
        <f t="shared" si="578"/>
        <v>0</v>
      </c>
      <c r="F1119" s="11">
        <f t="shared" si="578"/>
        <v>127</v>
      </c>
      <c r="G1119" s="11">
        <f t="shared" si="578"/>
        <v>10</v>
      </c>
      <c r="H1119" s="11">
        <f t="shared" si="578"/>
        <v>0</v>
      </c>
      <c r="I1119" s="11">
        <f t="shared" si="578"/>
        <v>0</v>
      </c>
      <c r="J1119" s="11">
        <f t="shared" si="578"/>
        <v>0</v>
      </c>
      <c r="K1119" s="11">
        <f t="shared" si="578"/>
        <v>0</v>
      </c>
      <c r="L1119" s="11">
        <f t="shared" si="578"/>
        <v>0</v>
      </c>
      <c r="M1119" s="11">
        <f t="shared" si="578"/>
        <v>0</v>
      </c>
      <c r="N1119" s="11">
        <f t="shared" si="578"/>
        <v>0</v>
      </c>
      <c r="O1119" s="11">
        <f t="shared" si="578"/>
        <v>0</v>
      </c>
      <c r="P1119" s="11">
        <f t="shared" si="580"/>
        <v>0</v>
      </c>
      <c r="Q1119" s="11">
        <f t="shared" si="580"/>
        <v>0</v>
      </c>
      <c r="R1119" s="11">
        <f t="shared" si="580"/>
        <v>0</v>
      </c>
      <c r="S1119" s="11">
        <f t="shared" si="580"/>
        <v>0</v>
      </c>
      <c r="T1119" s="11">
        <f t="shared" si="580"/>
        <v>3675.663404700058</v>
      </c>
      <c r="U1119" s="40">
        <f t="shared" si="556"/>
        <v>0.39898226700590372</v>
      </c>
      <c r="V1119" s="11">
        <f t="shared" si="584"/>
        <v>13.82764440089281</v>
      </c>
      <c r="W1119" s="11">
        <f t="shared" si="583"/>
        <v>6335465.3359261369</v>
      </c>
      <c r="X1119" s="11">
        <f t="shared" si="583"/>
        <v>99771.107652380102</v>
      </c>
      <c r="Y1119" s="11">
        <f t="shared" si="583"/>
        <v>137223.33333333331</v>
      </c>
      <c r="Z1119" s="11">
        <f t="shared" si="583"/>
        <v>1.3753814762831269</v>
      </c>
      <c r="AA1119" s="11">
        <f t="shared" si="583"/>
        <v>41.516562959859762</v>
      </c>
      <c r="AB1119" s="11">
        <f t="shared" si="583"/>
        <v>2340</v>
      </c>
      <c r="AC1119" s="11">
        <f t="shared" si="583"/>
        <v>0</v>
      </c>
      <c r="AD1119" s="11">
        <f t="shared" si="583"/>
        <v>0</v>
      </c>
      <c r="AE1119" s="11">
        <f t="shared" si="583"/>
        <v>0</v>
      </c>
      <c r="AF1119" s="11">
        <f t="shared" si="583"/>
        <v>0</v>
      </c>
      <c r="AG1119" s="11">
        <f t="shared" si="583"/>
        <v>0</v>
      </c>
      <c r="AH1119" s="11">
        <f t="shared" si="583"/>
        <v>0</v>
      </c>
      <c r="AI1119" s="11">
        <f t="shared" si="583"/>
        <v>0</v>
      </c>
      <c r="AJ1119" s="11">
        <f t="shared" si="583"/>
        <v>0</v>
      </c>
      <c r="AK1119" s="11">
        <f t="shared" si="583"/>
        <v>0</v>
      </c>
      <c r="AL1119" s="11">
        <f t="shared" si="582"/>
        <v>0</v>
      </c>
      <c r="AM1119" s="11">
        <f t="shared" si="582"/>
        <v>0</v>
      </c>
      <c r="AN1119" s="11">
        <f t="shared" si="581"/>
        <v>0</v>
      </c>
      <c r="AO1119" s="11">
        <f t="shared" si="581"/>
        <v>0</v>
      </c>
      <c r="AP1119" s="11">
        <f t="shared" si="581"/>
        <v>0</v>
      </c>
      <c r="AQ1119" s="11">
        <f t="shared" si="579"/>
        <v>0</v>
      </c>
      <c r="AR1119" s="11">
        <f t="shared" si="579"/>
        <v>0</v>
      </c>
      <c r="AS1119" s="11">
        <f t="shared" si="579"/>
        <v>0</v>
      </c>
      <c r="AT1119" s="11">
        <f t="shared" si="577"/>
        <v>0</v>
      </c>
      <c r="AU1119" s="11">
        <f t="shared" si="577"/>
        <v>0</v>
      </c>
      <c r="AV1119" s="11">
        <f t="shared" si="562"/>
        <v>12670930.671852274</v>
      </c>
      <c r="AW1119" s="11">
        <f t="shared" si="562"/>
        <v>0</v>
      </c>
      <c r="AX1119" s="11">
        <f t="shared" si="562"/>
        <v>0</v>
      </c>
      <c r="AY1119" s="11">
        <f t="shared" si="562"/>
        <v>21502.630917495339</v>
      </c>
      <c r="AZ1119" s="11">
        <f t="shared" si="562"/>
        <v>1</v>
      </c>
      <c r="BA1119" s="11">
        <f t="shared" si="562"/>
        <v>1</v>
      </c>
      <c r="BB1119" s="11">
        <f t="shared" si="562"/>
        <v>1</v>
      </c>
      <c r="BC1119" s="11">
        <f t="shared" si="575"/>
        <v>1</v>
      </c>
      <c r="BD1119" s="11">
        <f t="shared" si="575"/>
        <v>1</v>
      </c>
      <c r="BE1119" s="11">
        <f t="shared" si="575"/>
        <v>1</v>
      </c>
      <c r="BF1119" s="15" t="str">
        <f t="shared" si="558"/>
        <v>ČSN 42 5715</v>
      </c>
      <c r="BG1119" s="44">
        <v>28.853957726895462</v>
      </c>
      <c r="BJ1119" s="17">
        <f t="shared" si="559"/>
        <v>127</v>
      </c>
      <c r="BK1119" s="17">
        <f t="shared" si="560"/>
        <v>10</v>
      </c>
      <c r="BX1119" s="18">
        <f t="shared" si="563"/>
        <v>3675.663404700058</v>
      </c>
      <c r="BY1119" s="42">
        <v>0.39898226700590372</v>
      </c>
      <c r="BZ1119" s="43">
        <f t="shared" si="564"/>
        <v>13.82764440089281</v>
      </c>
      <c r="CA1119" s="18">
        <f t="shared" si="565"/>
        <v>6335465.3359261369</v>
      </c>
      <c r="CB1119" s="18">
        <f t="shared" si="566"/>
        <v>99771.107652380102</v>
      </c>
      <c r="CC1119" s="18">
        <f t="shared" si="567"/>
        <v>137223.33333333331</v>
      </c>
      <c r="CD1119" s="25">
        <f t="shared" si="568"/>
        <v>1.3753814762831269</v>
      </c>
      <c r="CE1119" s="26">
        <f t="shared" si="569"/>
        <v>41.516562959859762</v>
      </c>
      <c r="CF1119" s="18">
        <f t="shared" si="570"/>
        <v>2340</v>
      </c>
      <c r="CG1119" s="18"/>
      <c r="CZ1119" s="18">
        <f t="shared" si="571"/>
        <v>12670930.671852274</v>
      </c>
      <c r="DC1119" s="18">
        <f t="shared" si="561"/>
        <v>21502.630917495339</v>
      </c>
      <c r="DD1119" s="17">
        <f t="shared" si="572"/>
        <v>1</v>
      </c>
      <c r="DE1119" s="17">
        <f t="shared" si="573"/>
        <v>1</v>
      </c>
      <c r="DF1119" s="17">
        <f t="shared" si="574"/>
        <v>1</v>
      </c>
      <c r="DG1119" s="17">
        <v>1</v>
      </c>
      <c r="DH1119" s="17">
        <v>1</v>
      </c>
      <c r="DI1119" s="17">
        <v>1</v>
      </c>
      <c r="DJ1119" s="20" t="s">
        <v>981</v>
      </c>
      <c r="DK1119" s="45"/>
      <c r="DL1119" s="46"/>
      <c r="DN1119" s="46"/>
      <c r="DO1119" s="46"/>
      <c r="DP1119" s="46"/>
      <c r="DU1119" s="48"/>
    </row>
    <row r="1120" spans="1:125" x14ac:dyDescent="0.2">
      <c r="A1120" s="15" t="s">
        <v>105</v>
      </c>
      <c r="B1120" s="10" t="s">
        <v>1220</v>
      </c>
      <c r="C1120" s="11">
        <f t="shared" si="555"/>
        <v>34.032873216338238</v>
      </c>
      <c r="D1120" s="11">
        <f t="shared" si="578"/>
        <v>0</v>
      </c>
      <c r="E1120" s="11">
        <f t="shared" si="578"/>
        <v>0</v>
      </c>
      <c r="F1120" s="11">
        <f t="shared" si="578"/>
        <v>127</v>
      </c>
      <c r="G1120" s="11">
        <f t="shared" si="578"/>
        <v>12</v>
      </c>
      <c r="H1120" s="11">
        <f t="shared" si="578"/>
        <v>0</v>
      </c>
      <c r="I1120" s="11">
        <f t="shared" si="578"/>
        <v>0</v>
      </c>
      <c r="J1120" s="11">
        <f t="shared" si="578"/>
        <v>0</v>
      </c>
      <c r="K1120" s="11">
        <f t="shared" si="578"/>
        <v>0</v>
      </c>
      <c r="L1120" s="11">
        <f t="shared" si="578"/>
        <v>0</v>
      </c>
      <c r="M1120" s="11">
        <f t="shared" si="578"/>
        <v>0</v>
      </c>
      <c r="N1120" s="11">
        <f t="shared" si="578"/>
        <v>0</v>
      </c>
      <c r="O1120" s="11">
        <f t="shared" si="578"/>
        <v>0</v>
      </c>
      <c r="P1120" s="11">
        <f t="shared" si="580"/>
        <v>0</v>
      </c>
      <c r="Q1120" s="11">
        <f t="shared" si="580"/>
        <v>0</v>
      </c>
      <c r="R1120" s="11">
        <f t="shared" si="580"/>
        <v>0</v>
      </c>
      <c r="S1120" s="11">
        <f t="shared" si="580"/>
        <v>0</v>
      </c>
      <c r="T1120" s="11">
        <f t="shared" si="580"/>
        <v>4335.3978619539148</v>
      </c>
      <c r="U1120" s="40">
        <f t="shared" si="556"/>
        <v>0.39898226700590372</v>
      </c>
      <c r="V1120" s="11">
        <f t="shared" si="584"/>
        <v>11.723437644235206</v>
      </c>
      <c r="W1120" s="11">
        <f t="shared" si="584"/>
        <v>7244991.7520577358</v>
      </c>
      <c r="X1120" s="11">
        <f t="shared" si="584"/>
        <v>114094.35830012182</v>
      </c>
      <c r="Y1120" s="11">
        <f t="shared" si="584"/>
        <v>159276</v>
      </c>
      <c r="Z1120" s="11">
        <f t="shared" si="584"/>
        <v>1.396002417411641</v>
      </c>
      <c r="AA1120" s="11">
        <f t="shared" si="584"/>
        <v>40.879395788098435</v>
      </c>
      <c r="AB1120" s="11">
        <f t="shared" si="584"/>
        <v>2760</v>
      </c>
      <c r="AC1120" s="11">
        <f t="shared" si="584"/>
        <v>0</v>
      </c>
      <c r="AD1120" s="11">
        <f t="shared" si="584"/>
        <v>0</v>
      </c>
      <c r="AE1120" s="11">
        <f t="shared" si="584"/>
        <v>0</v>
      </c>
      <c r="AF1120" s="11">
        <f t="shared" si="584"/>
        <v>0</v>
      </c>
      <c r="AG1120" s="11">
        <f t="shared" si="584"/>
        <v>0</v>
      </c>
      <c r="AH1120" s="11">
        <f t="shared" si="584"/>
        <v>0</v>
      </c>
      <c r="AI1120" s="11">
        <f t="shared" si="584"/>
        <v>0</v>
      </c>
      <c r="AJ1120" s="11">
        <f t="shared" si="584"/>
        <v>0</v>
      </c>
      <c r="AK1120" s="11">
        <f t="shared" si="584"/>
        <v>0</v>
      </c>
      <c r="AL1120" s="11">
        <f t="shared" si="582"/>
        <v>0</v>
      </c>
      <c r="AM1120" s="11">
        <f t="shared" si="582"/>
        <v>0</v>
      </c>
      <c r="AN1120" s="11">
        <f t="shared" si="581"/>
        <v>0</v>
      </c>
      <c r="AO1120" s="11">
        <f t="shared" si="581"/>
        <v>0</v>
      </c>
      <c r="AP1120" s="11">
        <f t="shared" si="581"/>
        <v>0</v>
      </c>
      <c r="AQ1120" s="11">
        <f t="shared" si="579"/>
        <v>0</v>
      </c>
      <c r="AR1120" s="11">
        <f t="shared" si="579"/>
        <v>0</v>
      </c>
      <c r="AS1120" s="11">
        <f t="shared" si="579"/>
        <v>0</v>
      </c>
      <c r="AT1120" s="11">
        <f t="shared" si="577"/>
        <v>0</v>
      </c>
      <c r="AU1120" s="11">
        <f t="shared" si="577"/>
        <v>0</v>
      </c>
      <c r="AV1120" s="11">
        <f t="shared" si="562"/>
        <v>14489983.504115472</v>
      </c>
      <c r="AW1120" s="11">
        <f t="shared" si="562"/>
        <v>0</v>
      </c>
      <c r="AX1120" s="11">
        <f t="shared" si="562"/>
        <v>0</v>
      </c>
      <c r="AY1120" s="11">
        <f t="shared" si="562"/>
        <v>20773.781421862506</v>
      </c>
      <c r="AZ1120" s="11">
        <f t="shared" si="562"/>
        <v>1</v>
      </c>
      <c r="BA1120" s="11">
        <f t="shared" si="562"/>
        <v>1</v>
      </c>
      <c r="BB1120" s="11">
        <f t="shared" si="562"/>
        <v>1</v>
      </c>
      <c r="BC1120" s="11">
        <f t="shared" si="575"/>
        <v>1</v>
      </c>
      <c r="BD1120" s="11">
        <f t="shared" si="575"/>
        <v>1</v>
      </c>
      <c r="BE1120" s="11">
        <f t="shared" si="575"/>
        <v>1</v>
      </c>
      <c r="BF1120" s="15" t="str">
        <f t="shared" si="558"/>
        <v>ČSN 42 5715</v>
      </c>
      <c r="BG1120" s="44">
        <v>34.032873216338238</v>
      </c>
      <c r="BJ1120" s="17">
        <f t="shared" si="559"/>
        <v>127</v>
      </c>
      <c r="BK1120" s="17">
        <f t="shared" si="560"/>
        <v>12</v>
      </c>
      <c r="BX1120" s="18">
        <f t="shared" si="563"/>
        <v>4335.3978619539148</v>
      </c>
      <c r="BY1120" s="42">
        <v>0.39898226700590372</v>
      </c>
      <c r="BZ1120" s="43">
        <f t="shared" si="564"/>
        <v>11.723437644235206</v>
      </c>
      <c r="CA1120" s="18">
        <f t="shared" si="565"/>
        <v>7244991.7520577358</v>
      </c>
      <c r="CB1120" s="18">
        <f t="shared" si="566"/>
        <v>114094.35830012182</v>
      </c>
      <c r="CC1120" s="18">
        <f t="shared" si="567"/>
        <v>159276</v>
      </c>
      <c r="CD1120" s="25">
        <f t="shared" si="568"/>
        <v>1.396002417411641</v>
      </c>
      <c r="CE1120" s="26">
        <f t="shared" si="569"/>
        <v>40.879395788098435</v>
      </c>
      <c r="CF1120" s="18">
        <f t="shared" si="570"/>
        <v>2760</v>
      </c>
      <c r="CG1120" s="18"/>
      <c r="CZ1120" s="18">
        <f t="shared" si="571"/>
        <v>14489983.504115472</v>
      </c>
      <c r="DC1120" s="18">
        <f t="shared" si="561"/>
        <v>20773.781421862506</v>
      </c>
      <c r="DD1120" s="17">
        <f t="shared" si="572"/>
        <v>1</v>
      </c>
      <c r="DE1120" s="17">
        <f t="shared" si="573"/>
        <v>1</v>
      </c>
      <c r="DF1120" s="17">
        <f t="shared" si="574"/>
        <v>1</v>
      </c>
      <c r="DG1120" s="17">
        <v>1</v>
      </c>
      <c r="DH1120" s="17">
        <v>1</v>
      </c>
      <c r="DI1120" s="17">
        <v>1</v>
      </c>
      <c r="DJ1120" s="20" t="s">
        <v>981</v>
      </c>
      <c r="DK1120" s="45"/>
      <c r="DL1120" s="46"/>
      <c r="DN1120" s="46"/>
      <c r="DO1120" s="46"/>
      <c r="DP1120" s="46"/>
      <c r="DU1120" s="48"/>
    </row>
    <row r="1121" spans="1:125" x14ac:dyDescent="0.2">
      <c r="A1121" s="15" t="s">
        <v>105</v>
      </c>
      <c r="B1121" s="10" t="s">
        <v>1221</v>
      </c>
      <c r="C1121" s="11">
        <f t="shared" si="555"/>
        <v>39.014496687135569</v>
      </c>
      <c r="D1121" s="11">
        <f t="shared" si="578"/>
        <v>0</v>
      </c>
      <c r="E1121" s="11">
        <f t="shared" si="578"/>
        <v>0</v>
      </c>
      <c r="F1121" s="11">
        <f t="shared" si="578"/>
        <v>127</v>
      </c>
      <c r="G1121" s="11">
        <f t="shared" si="578"/>
        <v>14</v>
      </c>
      <c r="H1121" s="11">
        <f t="shared" si="578"/>
        <v>0</v>
      </c>
      <c r="I1121" s="11">
        <f t="shared" si="578"/>
        <v>0</v>
      </c>
      <c r="J1121" s="11">
        <f t="shared" si="578"/>
        <v>0</v>
      </c>
      <c r="K1121" s="11">
        <f t="shared" si="578"/>
        <v>0</v>
      </c>
      <c r="L1121" s="11">
        <f t="shared" si="578"/>
        <v>0</v>
      </c>
      <c r="M1121" s="11">
        <f t="shared" si="578"/>
        <v>0</v>
      </c>
      <c r="N1121" s="11">
        <f t="shared" si="578"/>
        <v>0</v>
      </c>
      <c r="O1121" s="11">
        <f t="shared" si="578"/>
        <v>0</v>
      </c>
      <c r="P1121" s="11">
        <f t="shared" si="580"/>
        <v>0</v>
      </c>
      <c r="Q1121" s="11">
        <f t="shared" si="580"/>
        <v>0</v>
      </c>
      <c r="R1121" s="11">
        <f t="shared" si="580"/>
        <v>0</v>
      </c>
      <c r="S1121" s="11">
        <f t="shared" si="580"/>
        <v>0</v>
      </c>
      <c r="T1121" s="11">
        <f t="shared" si="580"/>
        <v>4969.9995779790524</v>
      </c>
      <c r="U1121" s="40">
        <f t="shared" si="556"/>
        <v>0.39898226700590372</v>
      </c>
      <c r="V1121" s="11">
        <f t="shared" si="584"/>
        <v>10.226513242126794</v>
      </c>
      <c r="W1121" s="11">
        <f t="shared" si="584"/>
        <v>8054505.5660623023</v>
      </c>
      <c r="X1121" s="11">
        <f t="shared" si="584"/>
        <v>126842.60733956382</v>
      </c>
      <c r="Y1121" s="11">
        <f t="shared" si="584"/>
        <v>179680.66666666674</v>
      </c>
      <c r="Z1121" s="11">
        <f t="shared" si="584"/>
        <v>1.4165639640759897</v>
      </c>
      <c r="AA1121" s="11">
        <f t="shared" si="584"/>
        <v>40.256986971207866</v>
      </c>
      <c r="AB1121" s="11">
        <f t="shared" si="584"/>
        <v>3164</v>
      </c>
      <c r="AC1121" s="11">
        <f t="shared" si="584"/>
        <v>0</v>
      </c>
      <c r="AD1121" s="11">
        <f t="shared" si="584"/>
        <v>0</v>
      </c>
      <c r="AE1121" s="11">
        <f t="shared" si="584"/>
        <v>0</v>
      </c>
      <c r="AF1121" s="11">
        <f t="shared" si="584"/>
        <v>0</v>
      </c>
      <c r="AG1121" s="11">
        <f t="shared" si="584"/>
        <v>0</v>
      </c>
      <c r="AH1121" s="11">
        <f t="shared" si="584"/>
        <v>0</v>
      </c>
      <c r="AI1121" s="11">
        <f t="shared" si="584"/>
        <v>0</v>
      </c>
      <c r="AJ1121" s="11">
        <f t="shared" si="584"/>
        <v>0</v>
      </c>
      <c r="AK1121" s="11">
        <f t="shared" si="584"/>
        <v>0</v>
      </c>
      <c r="AL1121" s="11">
        <f t="shared" si="582"/>
        <v>0</v>
      </c>
      <c r="AM1121" s="11">
        <f t="shared" si="582"/>
        <v>0</v>
      </c>
      <c r="AN1121" s="11">
        <f t="shared" si="581"/>
        <v>0</v>
      </c>
      <c r="AO1121" s="11">
        <f t="shared" si="581"/>
        <v>0</v>
      </c>
      <c r="AP1121" s="11">
        <f t="shared" si="581"/>
        <v>0</v>
      </c>
      <c r="AQ1121" s="11">
        <f t="shared" si="579"/>
        <v>0</v>
      </c>
      <c r="AR1121" s="11">
        <f t="shared" si="579"/>
        <v>0</v>
      </c>
      <c r="AS1121" s="11">
        <f t="shared" si="579"/>
        <v>0</v>
      </c>
      <c r="AT1121" s="11">
        <f t="shared" si="577"/>
        <v>0</v>
      </c>
      <c r="AU1121" s="11">
        <f t="shared" si="577"/>
        <v>0</v>
      </c>
      <c r="AV1121" s="11">
        <f t="shared" si="562"/>
        <v>16109011.132124605</v>
      </c>
      <c r="AW1121" s="11">
        <f t="shared" si="562"/>
        <v>0</v>
      </c>
      <c r="AX1121" s="11">
        <f t="shared" si="562"/>
        <v>0</v>
      </c>
      <c r="AY1121" s="11">
        <f t="shared" si="562"/>
        <v>20057.498296844034</v>
      </c>
      <c r="AZ1121" s="11">
        <f t="shared" si="562"/>
        <v>1</v>
      </c>
      <c r="BA1121" s="11">
        <f t="shared" si="562"/>
        <v>1</v>
      </c>
      <c r="BB1121" s="11">
        <f t="shared" si="562"/>
        <v>1</v>
      </c>
      <c r="BC1121" s="11">
        <f t="shared" si="575"/>
        <v>1</v>
      </c>
      <c r="BD1121" s="11">
        <f t="shared" si="575"/>
        <v>1</v>
      </c>
      <c r="BE1121" s="11">
        <f t="shared" si="575"/>
        <v>1</v>
      </c>
      <c r="BF1121" s="15" t="str">
        <f t="shared" si="558"/>
        <v>ČSN 42 5715</v>
      </c>
      <c r="BG1121" s="44">
        <v>39.014496687135569</v>
      </c>
      <c r="BJ1121" s="17">
        <f t="shared" si="559"/>
        <v>127</v>
      </c>
      <c r="BK1121" s="17">
        <f t="shared" si="560"/>
        <v>14</v>
      </c>
      <c r="BX1121" s="18">
        <f t="shared" si="563"/>
        <v>4969.9995779790524</v>
      </c>
      <c r="BY1121" s="42">
        <v>0.39898226700590372</v>
      </c>
      <c r="BZ1121" s="43">
        <f t="shared" si="564"/>
        <v>10.226513242126794</v>
      </c>
      <c r="CA1121" s="18">
        <f t="shared" si="565"/>
        <v>8054505.5660623023</v>
      </c>
      <c r="CB1121" s="18">
        <f t="shared" si="566"/>
        <v>126842.60733956382</v>
      </c>
      <c r="CC1121" s="18">
        <f t="shared" si="567"/>
        <v>179680.66666666674</v>
      </c>
      <c r="CD1121" s="25">
        <f t="shared" si="568"/>
        <v>1.4165639640759897</v>
      </c>
      <c r="CE1121" s="26">
        <f t="shared" si="569"/>
        <v>40.256986971207866</v>
      </c>
      <c r="CF1121" s="18">
        <f t="shared" si="570"/>
        <v>3164</v>
      </c>
      <c r="CG1121" s="18"/>
      <c r="CZ1121" s="18">
        <f t="shared" si="571"/>
        <v>16109011.132124605</v>
      </c>
      <c r="DC1121" s="18">
        <f t="shared" si="561"/>
        <v>20057.498296844034</v>
      </c>
      <c r="DD1121" s="17">
        <f t="shared" si="572"/>
        <v>1</v>
      </c>
      <c r="DE1121" s="17">
        <f t="shared" si="573"/>
        <v>1</v>
      </c>
      <c r="DF1121" s="17">
        <f t="shared" si="574"/>
        <v>1</v>
      </c>
      <c r="DG1121" s="17">
        <v>1</v>
      </c>
      <c r="DH1121" s="17">
        <v>1</v>
      </c>
      <c r="DI1121" s="17">
        <v>1</v>
      </c>
      <c r="DJ1121" s="20" t="s">
        <v>981</v>
      </c>
      <c r="DK1121" s="45"/>
      <c r="DL1121" s="46"/>
      <c r="DN1121" s="46"/>
      <c r="DO1121" s="46"/>
      <c r="DP1121" s="46"/>
      <c r="DU1121" s="48"/>
    </row>
    <row r="1122" spans="1:125" x14ac:dyDescent="0.2">
      <c r="A1122" s="15" t="s">
        <v>105</v>
      </c>
      <c r="B1122" s="10" t="s">
        <v>1222</v>
      </c>
      <c r="C1122" s="11">
        <f t="shared" si="555"/>
        <v>43.798828139287473</v>
      </c>
      <c r="D1122" s="11">
        <f t="shared" si="578"/>
        <v>0</v>
      </c>
      <c r="E1122" s="11">
        <f t="shared" si="578"/>
        <v>0</v>
      </c>
      <c r="F1122" s="11">
        <f t="shared" si="578"/>
        <v>127</v>
      </c>
      <c r="G1122" s="11">
        <f t="shared" si="578"/>
        <v>16</v>
      </c>
      <c r="H1122" s="11">
        <f t="shared" si="578"/>
        <v>0</v>
      </c>
      <c r="I1122" s="11">
        <f t="shared" si="578"/>
        <v>0</v>
      </c>
      <c r="J1122" s="11">
        <f t="shared" si="578"/>
        <v>0</v>
      </c>
      <c r="K1122" s="11">
        <f t="shared" si="578"/>
        <v>0</v>
      </c>
      <c r="L1122" s="11">
        <f t="shared" si="578"/>
        <v>0</v>
      </c>
      <c r="M1122" s="11">
        <f t="shared" si="578"/>
        <v>0</v>
      </c>
      <c r="N1122" s="11">
        <f t="shared" si="578"/>
        <v>0</v>
      </c>
      <c r="O1122" s="11">
        <f t="shared" si="578"/>
        <v>0</v>
      </c>
      <c r="P1122" s="11">
        <f t="shared" si="580"/>
        <v>0</v>
      </c>
      <c r="Q1122" s="11">
        <f t="shared" si="580"/>
        <v>0</v>
      </c>
      <c r="R1122" s="11">
        <f t="shared" si="580"/>
        <v>0</v>
      </c>
      <c r="S1122" s="11">
        <f t="shared" si="580"/>
        <v>0</v>
      </c>
      <c r="T1122" s="11">
        <f t="shared" si="580"/>
        <v>5579.4685527754727</v>
      </c>
      <c r="U1122" s="40">
        <f t="shared" si="556"/>
        <v>0.39898226700590372</v>
      </c>
      <c r="V1122" s="11">
        <f t="shared" si="584"/>
        <v>9.1094278992368167</v>
      </c>
      <c r="W1122" s="11">
        <f t="shared" si="584"/>
        <v>8771621.9985321406</v>
      </c>
      <c r="X1122" s="11">
        <f t="shared" si="584"/>
        <v>138135.77950444317</v>
      </c>
      <c r="Y1122" s="11">
        <f t="shared" si="584"/>
        <v>198501.33333333334</v>
      </c>
      <c r="Z1122" s="11">
        <f t="shared" si="584"/>
        <v>1.4370015794998898</v>
      </c>
      <c r="AA1122" s="11">
        <f t="shared" si="584"/>
        <v>39.650031525838664</v>
      </c>
      <c r="AB1122" s="11">
        <f t="shared" si="584"/>
        <v>3552</v>
      </c>
      <c r="AC1122" s="11">
        <f t="shared" si="584"/>
        <v>0</v>
      </c>
      <c r="AD1122" s="11">
        <f t="shared" si="584"/>
        <v>0</v>
      </c>
      <c r="AE1122" s="11">
        <f t="shared" si="584"/>
        <v>0</v>
      </c>
      <c r="AF1122" s="11">
        <f t="shared" si="584"/>
        <v>0</v>
      </c>
      <c r="AG1122" s="11">
        <f t="shared" si="584"/>
        <v>0</v>
      </c>
      <c r="AH1122" s="11">
        <f t="shared" si="584"/>
        <v>0</v>
      </c>
      <c r="AI1122" s="11">
        <f t="shared" si="584"/>
        <v>0</v>
      </c>
      <c r="AJ1122" s="11">
        <f t="shared" si="584"/>
        <v>0</v>
      </c>
      <c r="AK1122" s="11">
        <f t="shared" si="584"/>
        <v>0</v>
      </c>
      <c r="AL1122" s="11">
        <f t="shared" si="582"/>
        <v>0</v>
      </c>
      <c r="AM1122" s="11">
        <f t="shared" si="582"/>
        <v>0</v>
      </c>
      <c r="AN1122" s="11">
        <f t="shared" si="581"/>
        <v>0</v>
      </c>
      <c r="AO1122" s="11">
        <f t="shared" si="581"/>
        <v>0</v>
      </c>
      <c r="AP1122" s="11">
        <f t="shared" si="581"/>
        <v>0</v>
      </c>
      <c r="AQ1122" s="11">
        <f t="shared" si="579"/>
        <v>0</v>
      </c>
      <c r="AR1122" s="11">
        <f t="shared" si="579"/>
        <v>0</v>
      </c>
      <c r="AS1122" s="11">
        <f t="shared" si="579"/>
        <v>0</v>
      </c>
      <c r="AT1122" s="11">
        <f t="shared" si="577"/>
        <v>0</v>
      </c>
      <c r="AU1122" s="11">
        <f t="shared" si="577"/>
        <v>0</v>
      </c>
      <c r="AV1122" s="11">
        <f t="shared" si="562"/>
        <v>17543243.997064281</v>
      </c>
      <c r="AW1122" s="11">
        <f t="shared" si="562"/>
        <v>0</v>
      </c>
      <c r="AX1122" s="11">
        <f t="shared" si="562"/>
        <v>0</v>
      </c>
      <c r="AY1122" s="11">
        <f t="shared" si="562"/>
        <v>19353.78154243992</v>
      </c>
      <c r="AZ1122" s="11">
        <f t="shared" si="562"/>
        <v>1</v>
      </c>
      <c r="BA1122" s="11">
        <f t="shared" si="562"/>
        <v>1</v>
      </c>
      <c r="BB1122" s="11">
        <f t="shared" si="562"/>
        <v>1</v>
      </c>
      <c r="BC1122" s="11">
        <f t="shared" si="575"/>
        <v>1</v>
      </c>
      <c r="BD1122" s="11">
        <f t="shared" si="575"/>
        <v>1</v>
      </c>
      <c r="BE1122" s="11">
        <f t="shared" si="575"/>
        <v>1</v>
      </c>
      <c r="BF1122" s="15" t="str">
        <f t="shared" si="558"/>
        <v>ČSN 42 5715</v>
      </c>
      <c r="BG1122" s="44">
        <v>43.798828139287473</v>
      </c>
      <c r="BJ1122" s="17">
        <f t="shared" si="559"/>
        <v>127</v>
      </c>
      <c r="BK1122" s="17">
        <f t="shared" si="560"/>
        <v>16</v>
      </c>
      <c r="BX1122" s="18">
        <f t="shared" si="563"/>
        <v>5579.4685527754727</v>
      </c>
      <c r="BY1122" s="42">
        <v>0.39898226700590372</v>
      </c>
      <c r="BZ1122" s="43">
        <f t="shared" si="564"/>
        <v>9.1094278992368167</v>
      </c>
      <c r="CA1122" s="18">
        <f t="shared" si="565"/>
        <v>8771621.9985321406</v>
      </c>
      <c r="CB1122" s="18">
        <f t="shared" si="566"/>
        <v>138135.77950444317</v>
      </c>
      <c r="CC1122" s="18">
        <f t="shared" si="567"/>
        <v>198501.33333333334</v>
      </c>
      <c r="CD1122" s="25">
        <f t="shared" si="568"/>
        <v>1.4370015794998898</v>
      </c>
      <c r="CE1122" s="26">
        <f t="shared" si="569"/>
        <v>39.650031525838664</v>
      </c>
      <c r="CF1122" s="18">
        <f t="shared" si="570"/>
        <v>3552</v>
      </c>
      <c r="CG1122" s="18"/>
      <c r="CZ1122" s="18">
        <f t="shared" si="571"/>
        <v>17543243.997064281</v>
      </c>
      <c r="DC1122" s="18">
        <f t="shared" si="561"/>
        <v>19353.78154243992</v>
      </c>
      <c r="DD1122" s="17">
        <f t="shared" si="572"/>
        <v>1</v>
      </c>
      <c r="DE1122" s="17">
        <f t="shared" si="573"/>
        <v>1</v>
      </c>
      <c r="DF1122" s="17">
        <f t="shared" si="574"/>
        <v>1</v>
      </c>
      <c r="DG1122" s="17">
        <v>1</v>
      </c>
      <c r="DH1122" s="17">
        <v>1</v>
      </c>
      <c r="DI1122" s="17">
        <v>1</v>
      </c>
      <c r="DJ1122" s="20" t="s">
        <v>981</v>
      </c>
      <c r="DK1122" s="45"/>
      <c r="DL1122" s="46"/>
      <c r="DN1122" s="46"/>
      <c r="DO1122" s="46"/>
      <c r="DP1122" s="46"/>
      <c r="DU1122" s="48"/>
    </row>
    <row r="1123" spans="1:125" x14ac:dyDescent="0.2">
      <c r="A1123" s="15" t="s">
        <v>105</v>
      </c>
      <c r="B1123" s="10" t="s">
        <v>1223</v>
      </c>
      <c r="C1123" s="11">
        <f t="shared" si="555"/>
        <v>48.385867572793934</v>
      </c>
      <c r="D1123" s="11">
        <f t="shared" si="578"/>
        <v>0</v>
      </c>
      <c r="E1123" s="11">
        <f t="shared" si="578"/>
        <v>0</v>
      </c>
      <c r="F1123" s="11">
        <f t="shared" si="578"/>
        <v>127</v>
      </c>
      <c r="G1123" s="11">
        <f t="shared" si="578"/>
        <v>18</v>
      </c>
      <c r="H1123" s="11">
        <f t="shared" si="578"/>
        <v>0</v>
      </c>
      <c r="I1123" s="11">
        <f t="shared" si="578"/>
        <v>0</v>
      </c>
      <c r="J1123" s="11">
        <f t="shared" si="578"/>
        <v>0</v>
      </c>
      <c r="K1123" s="11">
        <f t="shared" si="578"/>
        <v>0</v>
      </c>
      <c r="L1123" s="11">
        <f t="shared" si="578"/>
        <v>0</v>
      </c>
      <c r="M1123" s="11">
        <f t="shared" si="578"/>
        <v>0</v>
      </c>
      <c r="N1123" s="11">
        <f t="shared" si="578"/>
        <v>0</v>
      </c>
      <c r="O1123" s="11">
        <f t="shared" si="578"/>
        <v>0</v>
      </c>
      <c r="P1123" s="11">
        <f t="shared" si="580"/>
        <v>0</v>
      </c>
      <c r="Q1123" s="11">
        <f t="shared" si="580"/>
        <v>0</v>
      </c>
      <c r="R1123" s="11">
        <f t="shared" si="580"/>
        <v>0</v>
      </c>
      <c r="S1123" s="11">
        <f t="shared" si="580"/>
        <v>0</v>
      </c>
      <c r="T1123" s="11">
        <f t="shared" si="580"/>
        <v>6163.8047863431739</v>
      </c>
      <c r="U1123" s="40">
        <f t="shared" si="556"/>
        <v>0.39898226700590372</v>
      </c>
      <c r="V1123" s="11">
        <f t="shared" si="584"/>
        <v>8.2458429913580975</v>
      </c>
      <c r="W1123" s="11">
        <f t="shared" si="584"/>
        <v>9403654.6771648042</v>
      </c>
      <c r="X1123" s="11">
        <f t="shared" si="584"/>
        <v>148089.0500340914</v>
      </c>
      <c r="Y1123" s="11">
        <f t="shared" si="584"/>
        <v>215802</v>
      </c>
      <c r="Z1123" s="11">
        <f t="shared" si="584"/>
        <v>1.4572448128360638</v>
      </c>
      <c r="AA1123" s="11">
        <f t="shared" si="584"/>
        <v>39.059249864788747</v>
      </c>
      <c r="AB1123" s="11">
        <f t="shared" si="584"/>
        <v>3924</v>
      </c>
      <c r="AC1123" s="11">
        <f t="shared" si="584"/>
        <v>0</v>
      </c>
      <c r="AD1123" s="11">
        <f t="shared" si="584"/>
        <v>0</v>
      </c>
      <c r="AE1123" s="11">
        <f t="shared" si="584"/>
        <v>0</v>
      </c>
      <c r="AF1123" s="11">
        <f t="shared" si="584"/>
        <v>0</v>
      </c>
      <c r="AG1123" s="11">
        <f t="shared" si="584"/>
        <v>0</v>
      </c>
      <c r="AH1123" s="11">
        <f t="shared" si="584"/>
        <v>0</v>
      </c>
      <c r="AI1123" s="11">
        <f t="shared" si="584"/>
        <v>0</v>
      </c>
      <c r="AJ1123" s="11">
        <f t="shared" si="584"/>
        <v>0</v>
      </c>
      <c r="AK1123" s="11">
        <f t="shared" si="584"/>
        <v>0</v>
      </c>
      <c r="AL1123" s="11">
        <f t="shared" si="582"/>
        <v>0</v>
      </c>
      <c r="AM1123" s="11">
        <f t="shared" si="582"/>
        <v>0</v>
      </c>
      <c r="AN1123" s="11">
        <f t="shared" si="581"/>
        <v>0</v>
      </c>
      <c r="AO1123" s="11">
        <f t="shared" si="581"/>
        <v>0</v>
      </c>
      <c r="AP1123" s="11">
        <f t="shared" si="581"/>
        <v>0</v>
      </c>
      <c r="AQ1123" s="11">
        <f t="shared" si="579"/>
        <v>0</v>
      </c>
      <c r="AR1123" s="11">
        <f t="shared" si="579"/>
        <v>0</v>
      </c>
      <c r="AS1123" s="11">
        <f t="shared" si="579"/>
        <v>0</v>
      </c>
      <c r="AT1123" s="11">
        <f t="shared" si="577"/>
        <v>0</v>
      </c>
      <c r="AU1123" s="11">
        <f t="shared" si="577"/>
        <v>0</v>
      </c>
      <c r="AV1123" s="11">
        <f t="shared" si="562"/>
        <v>18807309.354329608</v>
      </c>
      <c r="AW1123" s="11">
        <f t="shared" si="562"/>
        <v>0</v>
      </c>
      <c r="AX1123" s="11">
        <f t="shared" si="562"/>
        <v>0</v>
      </c>
      <c r="AY1123" s="11">
        <f t="shared" si="562"/>
        <v>18662.631158650165</v>
      </c>
      <c r="AZ1123" s="11">
        <f t="shared" si="562"/>
        <v>1</v>
      </c>
      <c r="BA1123" s="11">
        <f t="shared" si="562"/>
        <v>1</v>
      </c>
      <c r="BB1123" s="11">
        <f t="shared" si="562"/>
        <v>1</v>
      </c>
      <c r="BC1123" s="11">
        <f t="shared" si="575"/>
        <v>1</v>
      </c>
      <c r="BD1123" s="11">
        <f t="shared" si="575"/>
        <v>1</v>
      </c>
      <c r="BE1123" s="11">
        <f t="shared" si="575"/>
        <v>1</v>
      </c>
      <c r="BF1123" s="15" t="str">
        <f t="shared" si="558"/>
        <v>ČSN 42 5715</v>
      </c>
      <c r="BG1123" s="44">
        <v>48.385867572793934</v>
      </c>
      <c r="BJ1123" s="17">
        <f t="shared" si="559"/>
        <v>127</v>
      </c>
      <c r="BK1123" s="17">
        <f t="shared" si="560"/>
        <v>18</v>
      </c>
      <c r="BX1123" s="18">
        <f t="shared" si="563"/>
        <v>6163.8047863431739</v>
      </c>
      <c r="BY1123" s="42">
        <v>0.39898226700590372</v>
      </c>
      <c r="BZ1123" s="43">
        <f t="shared" si="564"/>
        <v>8.2458429913580975</v>
      </c>
      <c r="CA1123" s="18">
        <f t="shared" si="565"/>
        <v>9403654.6771648042</v>
      </c>
      <c r="CB1123" s="18">
        <f t="shared" si="566"/>
        <v>148089.0500340914</v>
      </c>
      <c r="CC1123" s="18">
        <f t="shared" si="567"/>
        <v>215802</v>
      </c>
      <c r="CD1123" s="25">
        <f t="shared" si="568"/>
        <v>1.4572448128360638</v>
      </c>
      <c r="CE1123" s="26">
        <f t="shared" si="569"/>
        <v>39.059249864788747</v>
      </c>
      <c r="CF1123" s="18">
        <f t="shared" si="570"/>
        <v>3924</v>
      </c>
      <c r="CG1123" s="18"/>
      <c r="CZ1123" s="18">
        <f t="shared" si="571"/>
        <v>18807309.354329608</v>
      </c>
      <c r="DC1123" s="18">
        <f t="shared" si="561"/>
        <v>18662.631158650165</v>
      </c>
      <c r="DD1123" s="17">
        <f t="shared" si="572"/>
        <v>1</v>
      </c>
      <c r="DE1123" s="17">
        <f t="shared" si="573"/>
        <v>1</v>
      </c>
      <c r="DF1123" s="17">
        <f t="shared" si="574"/>
        <v>1</v>
      </c>
      <c r="DG1123" s="17">
        <v>1</v>
      </c>
      <c r="DH1123" s="17">
        <v>1</v>
      </c>
      <c r="DI1123" s="17">
        <v>1</v>
      </c>
      <c r="DJ1123" s="20" t="s">
        <v>981</v>
      </c>
      <c r="DK1123" s="45"/>
      <c r="DL1123" s="46"/>
      <c r="DN1123" s="46"/>
      <c r="DO1123" s="46"/>
      <c r="DP1123" s="46"/>
      <c r="DU1123" s="48"/>
    </row>
    <row r="1124" spans="1:125" x14ac:dyDescent="0.2">
      <c r="A1124" s="15" t="s">
        <v>105</v>
      </c>
      <c r="B1124" s="10" t="s">
        <v>1224</v>
      </c>
      <c r="C1124" s="11">
        <f t="shared" si="555"/>
        <v>52.775614987654947</v>
      </c>
      <c r="D1124" s="11">
        <f t="shared" si="578"/>
        <v>0</v>
      </c>
      <c r="E1124" s="11">
        <f t="shared" si="578"/>
        <v>0</v>
      </c>
      <c r="F1124" s="11">
        <f t="shared" si="578"/>
        <v>127</v>
      </c>
      <c r="G1124" s="11">
        <f t="shared" si="578"/>
        <v>20</v>
      </c>
      <c r="H1124" s="11">
        <f t="shared" si="578"/>
        <v>0</v>
      </c>
      <c r="I1124" s="11">
        <f t="shared" si="578"/>
        <v>0</v>
      </c>
      <c r="J1124" s="11">
        <f t="shared" si="578"/>
        <v>0</v>
      </c>
      <c r="K1124" s="11">
        <f t="shared" si="578"/>
        <v>0</v>
      </c>
      <c r="L1124" s="11">
        <f t="shared" si="578"/>
        <v>0</v>
      </c>
      <c r="M1124" s="11">
        <f t="shared" ref="M1124:P1187" si="585">IF($A1124="x",BQ1124,"")</f>
        <v>0</v>
      </c>
      <c r="N1124" s="11">
        <f t="shared" si="585"/>
        <v>0</v>
      </c>
      <c r="O1124" s="11">
        <f t="shared" si="585"/>
        <v>0</v>
      </c>
      <c r="P1124" s="11">
        <f t="shared" si="580"/>
        <v>0</v>
      </c>
      <c r="Q1124" s="11">
        <f t="shared" si="580"/>
        <v>0</v>
      </c>
      <c r="R1124" s="11">
        <f t="shared" si="580"/>
        <v>0</v>
      </c>
      <c r="S1124" s="11">
        <f t="shared" si="580"/>
        <v>0</v>
      </c>
      <c r="T1124" s="11">
        <f t="shared" si="580"/>
        <v>6723.0082786821577</v>
      </c>
      <c r="U1124" s="40">
        <f t="shared" si="556"/>
        <v>0.39898226700590372</v>
      </c>
      <c r="V1124" s="11">
        <f t="shared" si="584"/>
        <v>7.5599738079647594</v>
      </c>
      <c r="W1124" s="11">
        <f t="shared" si="584"/>
        <v>9957615.6367631108</v>
      </c>
      <c r="X1124" s="11">
        <f t="shared" si="584"/>
        <v>156812.84467343483</v>
      </c>
      <c r="Y1124" s="11">
        <f t="shared" si="584"/>
        <v>231646.66666666669</v>
      </c>
      <c r="Z1124" s="11">
        <f t="shared" si="584"/>
        <v>1.4772174253268249</v>
      </c>
      <c r="AA1124" s="11">
        <f t="shared" si="584"/>
        <v>38.485386837084022</v>
      </c>
      <c r="AB1124" s="11">
        <f t="shared" si="584"/>
        <v>4280</v>
      </c>
      <c r="AC1124" s="11">
        <f t="shared" si="584"/>
        <v>0</v>
      </c>
      <c r="AD1124" s="11">
        <f t="shared" si="584"/>
        <v>0</v>
      </c>
      <c r="AE1124" s="11">
        <f t="shared" si="584"/>
        <v>0</v>
      </c>
      <c r="AF1124" s="11">
        <f t="shared" si="584"/>
        <v>0</v>
      </c>
      <c r="AG1124" s="11">
        <f t="shared" si="584"/>
        <v>0</v>
      </c>
      <c r="AH1124" s="11">
        <f t="shared" si="584"/>
        <v>0</v>
      </c>
      <c r="AI1124" s="11">
        <f t="shared" si="584"/>
        <v>0</v>
      </c>
      <c r="AJ1124" s="11">
        <f t="shared" si="584"/>
        <v>0</v>
      </c>
      <c r="AK1124" s="11">
        <f t="shared" si="584"/>
        <v>0</v>
      </c>
      <c r="AL1124" s="11">
        <f t="shared" si="582"/>
        <v>0</v>
      </c>
      <c r="AM1124" s="11">
        <f t="shared" si="582"/>
        <v>0</v>
      </c>
      <c r="AN1124" s="11">
        <f t="shared" si="581"/>
        <v>0</v>
      </c>
      <c r="AO1124" s="11">
        <f t="shared" si="581"/>
        <v>0</v>
      </c>
      <c r="AP1124" s="11">
        <f t="shared" si="581"/>
        <v>0</v>
      </c>
      <c r="AQ1124" s="11">
        <f t="shared" si="579"/>
        <v>0</v>
      </c>
      <c r="AR1124" s="11">
        <f t="shared" si="579"/>
        <v>0</v>
      </c>
      <c r="AS1124" s="11">
        <f t="shared" si="579"/>
        <v>0</v>
      </c>
      <c r="AT1124" s="11">
        <f t="shared" si="577"/>
        <v>0</v>
      </c>
      <c r="AU1124" s="11">
        <f t="shared" si="577"/>
        <v>0</v>
      </c>
      <c r="AV1124" s="11">
        <f t="shared" si="562"/>
        <v>19915231.273526222</v>
      </c>
      <c r="AW1124" s="11">
        <f t="shared" si="562"/>
        <v>0</v>
      </c>
      <c r="AX1124" s="11">
        <f t="shared" si="562"/>
        <v>0</v>
      </c>
      <c r="AY1124" s="11">
        <f t="shared" si="562"/>
        <v>17984.047145474771</v>
      </c>
      <c r="AZ1124" s="11">
        <f t="shared" si="562"/>
        <v>1</v>
      </c>
      <c r="BA1124" s="11">
        <f t="shared" si="562"/>
        <v>1</v>
      </c>
      <c r="BB1124" s="11">
        <f t="shared" si="562"/>
        <v>1</v>
      </c>
      <c r="BC1124" s="11">
        <f t="shared" si="575"/>
        <v>1</v>
      </c>
      <c r="BD1124" s="11">
        <f t="shared" si="575"/>
        <v>1</v>
      </c>
      <c r="BE1124" s="11">
        <f t="shared" si="575"/>
        <v>1</v>
      </c>
      <c r="BF1124" s="15" t="str">
        <f t="shared" si="558"/>
        <v>ČSN 42 5715</v>
      </c>
      <c r="BG1124" s="44">
        <v>52.775614987654947</v>
      </c>
      <c r="BJ1124" s="17">
        <f t="shared" si="559"/>
        <v>127</v>
      </c>
      <c r="BK1124" s="17">
        <f t="shared" si="560"/>
        <v>20</v>
      </c>
      <c r="BX1124" s="18">
        <f t="shared" si="563"/>
        <v>6723.0082786821577</v>
      </c>
      <c r="BY1124" s="42">
        <v>0.39898226700590372</v>
      </c>
      <c r="BZ1124" s="43">
        <f t="shared" si="564"/>
        <v>7.5599738079647594</v>
      </c>
      <c r="CA1124" s="18">
        <f t="shared" si="565"/>
        <v>9957615.6367631108</v>
      </c>
      <c r="CB1124" s="18">
        <f t="shared" si="566"/>
        <v>156812.84467343483</v>
      </c>
      <c r="CC1124" s="18">
        <f t="shared" si="567"/>
        <v>231646.66666666669</v>
      </c>
      <c r="CD1124" s="25">
        <f t="shared" si="568"/>
        <v>1.4772174253268249</v>
      </c>
      <c r="CE1124" s="26">
        <f t="shared" si="569"/>
        <v>38.485386837084022</v>
      </c>
      <c r="CF1124" s="18">
        <f t="shared" si="570"/>
        <v>4280</v>
      </c>
      <c r="CG1124" s="18"/>
      <c r="CZ1124" s="18">
        <f t="shared" si="571"/>
        <v>19915231.273526222</v>
      </c>
      <c r="DC1124" s="18">
        <f t="shared" si="561"/>
        <v>17984.047145474771</v>
      </c>
      <c r="DD1124" s="17">
        <f t="shared" si="572"/>
        <v>1</v>
      </c>
      <c r="DE1124" s="17">
        <f t="shared" si="573"/>
        <v>1</v>
      </c>
      <c r="DF1124" s="17">
        <f t="shared" si="574"/>
        <v>1</v>
      </c>
      <c r="DG1124" s="17">
        <v>1</v>
      </c>
      <c r="DH1124" s="17">
        <v>1</v>
      </c>
      <c r="DI1124" s="17">
        <v>1</v>
      </c>
      <c r="DJ1124" s="20" t="s">
        <v>981</v>
      </c>
      <c r="DK1124" s="45"/>
      <c r="DL1124" s="46"/>
      <c r="DN1124" s="46"/>
      <c r="DO1124" s="46"/>
      <c r="DP1124" s="46"/>
      <c r="DU1124" s="48"/>
    </row>
    <row r="1125" spans="1:125" x14ac:dyDescent="0.2">
      <c r="A1125" s="15" t="s">
        <v>105</v>
      </c>
      <c r="B1125" s="10" t="s">
        <v>1225</v>
      </c>
      <c r="C1125" s="11">
        <f t="shared" si="555"/>
        <v>56.968070383870518</v>
      </c>
      <c r="D1125" s="11">
        <f t="shared" ref="D1125:L1153" si="586">IF($A1125="x",BH1125,"")</f>
        <v>0</v>
      </c>
      <c r="E1125" s="11">
        <f t="shared" si="586"/>
        <v>0</v>
      </c>
      <c r="F1125" s="11">
        <f t="shared" si="586"/>
        <v>127</v>
      </c>
      <c r="G1125" s="11">
        <f t="shared" si="586"/>
        <v>22</v>
      </c>
      <c r="H1125" s="11">
        <f t="shared" si="586"/>
        <v>0</v>
      </c>
      <c r="I1125" s="11">
        <f t="shared" si="586"/>
        <v>0</v>
      </c>
      <c r="J1125" s="11">
        <f t="shared" si="586"/>
        <v>0</v>
      </c>
      <c r="K1125" s="11">
        <f t="shared" si="586"/>
        <v>0</v>
      </c>
      <c r="L1125" s="11">
        <f t="shared" si="586"/>
        <v>0</v>
      </c>
      <c r="M1125" s="11">
        <f t="shared" si="585"/>
        <v>0</v>
      </c>
      <c r="N1125" s="11">
        <f t="shared" si="585"/>
        <v>0</v>
      </c>
      <c r="O1125" s="11">
        <f t="shared" si="585"/>
        <v>0</v>
      </c>
      <c r="P1125" s="11">
        <f t="shared" si="580"/>
        <v>0</v>
      </c>
      <c r="Q1125" s="11">
        <f t="shared" si="580"/>
        <v>0</v>
      </c>
      <c r="R1125" s="11">
        <f t="shared" si="580"/>
        <v>0</v>
      </c>
      <c r="S1125" s="11">
        <f t="shared" si="580"/>
        <v>0</v>
      </c>
      <c r="T1125" s="11">
        <f t="shared" si="580"/>
        <v>7257.0790297924223</v>
      </c>
      <c r="U1125" s="40">
        <f t="shared" si="556"/>
        <v>0.39898226700590372</v>
      </c>
      <c r="V1125" s="11">
        <f t="shared" si="584"/>
        <v>7.0036120991535009</v>
      </c>
      <c r="W1125" s="11">
        <f t="shared" si="584"/>
        <v>10440215.319235124</v>
      </c>
      <c r="X1125" s="11">
        <f t="shared" si="584"/>
        <v>164412.83967299407</v>
      </c>
      <c r="Y1125" s="11">
        <f t="shared" si="584"/>
        <v>246099.33333333334</v>
      </c>
      <c r="Z1125" s="11">
        <f t="shared" si="584"/>
        <v>1.4968376789964102</v>
      </c>
      <c r="AA1125" s="11">
        <f t="shared" si="584"/>
        <v>37.929210379336929</v>
      </c>
      <c r="AB1125" s="11">
        <f t="shared" si="584"/>
        <v>4620</v>
      </c>
      <c r="AC1125" s="11">
        <f t="shared" si="584"/>
        <v>0</v>
      </c>
      <c r="AD1125" s="11">
        <f t="shared" si="584"/>
        <v>0</v>
      </c>
      <c r="AE1125" s="11">
        <f t="shared" si="584"/>
        <v>0</v>
      </c>
      <c r="AF1125" s="11">
        <f t="shared" si="584"/>
        <v>0</v>
      </c>
      <c r="AG1125" s="11">
        <f t="shared" si="584"/>
        <v>0</v>
      </c>
      <c r="AH1125" s="11">
        <f t="shared" si="584"/>
        <v>0</v>
      </c>
      <c r="AI1125" s="11">
        <f t="shared" si="584"/>
        <v>0</v>
      </c>
      <c r="AJ1125" s="11">
        <f t="shared" si="584"/>
        <v>0</v>
      </c>
      <c r="AK1125" s="11">
        <f t="shared" si="584"/>
        <v>0</v>
      </c>
      <c r="AL1125" s="11">
        <f t="shared" si="582"/>
        <v>0</v>
      </c>
      <c r="AM1125" s="11">
        <f t="shared" si="582"/>
        <v>0</v>
      </c>
      <c r="AN1125" s="11">
        <f t="shared" si="581"/>
        <v>0</v>
      </c>
      <c r="AO1125" s="11">
        <f t="shared" si="581"/>
        <v>0</v>
      </c>
      <c r="AP1125" s="11">
        <f t="shared" si="581"/>
        <v>0</v>
      </c>
      <c r="AQ1125" s="11">
        <f t="shared" si="579"/>
        <v>0</v>
      </c>
      <c r="AR1125" s="11">
        <f t="shared" si="579"/>
        <v>0</v>
      </c>
      <c r="AS1125" s="11">
        <f t="shared" si="579"/>
        <v>0</v>
      </c>
      <c r="AT1125" s="11">
        <f t="shared" si="577"/>
        <v>0</v>
      </c>
      <c r="AU1125" s="11">
        <f t="shared" si="577"/>
        <v>0</v>
      </c>
      <c r="AV1125" s="11">
        <f t="shared" si="562"/>
        <v>20880430.638470247</v>
      </c>
      <c r="AW1125" s="11">
        <f t="shared" si="562"/>
        <v>0</v>
      </c>
      <c r="AX1125" s="11">
        <f t="shared" si="562"/>
        <v>0</v>
      </c>
      <c r="AY1125" s="11">
        <f t="shared" si="562"/>
        <v>17318.029502913734</v>
      </c>
      <c r="AZ1125" s="11">
        <f t="shared" si="562"/>
        <v>1</v>
      </c>
      <c r="BA1125" s="11">
        <f t="shared" si="562"/>
        <v>1</v>
      </c>
      <c r="BB1125" s="11">
        <f t="shared" si="562"/>
        <v>1</v>
      </c>
      <c r="BC1125" s="11">
        <f t="shared" si="575"/>
        <v>1</v>
      </c>
      <c r="BD1125" s="11">
        <f t="shared" si="575"/>
        <v>1</v>
      </c>
      <c r="BE1125" s="11">
        <f t="shared" si="575"/>
        <v>1</v>
      </c>
      <c r="BF1125" s="15" t="str">
        <f t="shared" si="558"/>
        <v>ČSN 42 5715</v>
      </c>
      <c r="BG1125" s="44">
        <v>56.968070383870518</v>
      </c>
      <c r="BJ1125" s="17">
        <f t="shared" si="559"/>
        <v>127</v>
      </c>
      <c r="BK1125" s="17">
        <f t="shared" si="560"/>
        <v>22</v>
      </c>
      <c r="BX1125" s="18">
        <f t="shared" si="563"/>
        <v>7257.0790297924223</v>
      </c>
      <c r="BY1125" s="42">
        <v>0.39898226700590372</v>
      </c>
      <c r="BZ1125" s="43">
        <f t="shared" si="564"/>
        <v>7.0036120991535009</v>
      </c>
      <c r="CA1125" s="18">
        <f t="shared" si="565"/>
        <v>10440215.319235124</v>
      </c>
      <c r="CB1125" s="18">
        <f t="shared" si="566"/>
        <v>164412.83967299407</v>
      </c>
      <c r="CC1125" s="18">
        <f t="shared" si="567"/>
        <v>246099.33333333334</v>
      </c>
      <c r="CD1125" s="25">
        <f t="shared" si="568"/>
        <v>1.4968376789964102</v>
      </c>
      <c r="CE1125" s="26">
        <f t="shared" si="569"/>
        <v>37.929210379336929</v>
      </c>
      <c r="CF1125" s="18">
        <f t="shared" si="570"/>
        <v>4620</v>
      </c>
      <c r="CG1125" s="18"/>
      <c r="CZ1125" s="18">
        <f t="shared" si="571"/>
        <v>20880430.638470247</v>
      </c>
      <c r="DC1125" s="18">
        <f t="shared" si="561"/>
        <v>17318.029502913734</v>
      </c>
      <c r="DD1125" s="17">
        <f t="shared" si="572"/>
        <v>1</v>
      </c>
      <c r="DE1125" s="17">
        <f t="shared" si="573"/>
        <v>1</v>
      </c>
      <c r="DF1125" s="17">
        <f t="shared" si="574"/>
        <v>1</v>
      </c>
      <c r="DG1125" s="17">
        <v>1</v>
      </c>
      <c r="DH1125" s="17">
        <v>1</v>
      </c>
      <c r="DI1125" s="17">
        <v>1</v>
      </c>
      <c r="DJ1125" s="20" t="s">
        <v>981</v>
      </c>
      <c r="DK1125" s="45"/>
      <c r="DL1125" s="46"/>
      <c r="DN1125" s="46"/>
      <c r="DO1125" s="46"/>
      <c r="DP1125" s="46"/>
      <c r="DU1125" s="48"/>
    </row>
    <row r="1126" spans="1:125" x14ac:dyDescent="0.2">
      <c r="A1126" s="15" t="s">
        <v>105</v>
      </c>
      <c r="B1126" s="10" t="s">
        <v>1226</v>
      </c>
      <c r="C1126" s="11">
        <f t="shared" si="555"/>
        <v>12.725335202630827</v>
      </c>
      <c r="D1126" s="11">
        <f t="shared" si="586"/>
        <v>0</v>
      </c>
      <c r="E1126" s="11">
        <f t="shared" si="586"/>
        <v>0</v>
      </c>
      <c r="F1126" s="11">
        <f t="shared" si="586"/>
        <v>133</v>
      </c>
      <c r="G1126" s="11">
        <f t="shared" si="586"/>
        <v>4</v>
      </c>
      <c r="H1126" s="11">
        <f t="shared" si="586"/>
        <v>0</v>
      </c>
      <c r="I1126" s="11">
        <f t="shared" si="586"/>
        <v>0</v>
      </c>
      <c r="J1126" s="11">
        <f t="shared" si="586"/>
        <v>0</v>
      </c>
      <c r="K1126" s="11">
        <f t="shared" si="586"/>
        <v>0</v>
      </c>
      <c r="L1126" s="11">
        <f t="shared" si="586"/>
        <v>0</v>
      </c>
      <c r="M1126" s="11">
        <f t="shared" si="585"/>
        <v>0</v>
      </c>
      <c r="N1126" s="11">
        <f t="shared" si="585"/>
        <v>0</v>
      </c>
      <c r="O1126" s="11">
        <f t="shared" si="585"/>
        <v>0</v>
      </c>
      <c r="P1126" s="11">
        <f t="shared" si="580"/>
        <v>0</v>
      </c>
      <c r="Q1126" s="11">
        <f t="shared" si="580"/>
        <v>0</v>
      </c>
      <c r="R1126" s="11">
        <f t="shared" si="580"/>
        <v>0</v>
      </c>
      <c r="S1126" s="11">
        <f t="shared" si="580"/>
        <v>0</v>
      </c>
      <c r="T1126" s="11">
        <f t="shared" si="580"/>
        <v>1621.0618092523332</v>
      </c>
      <c r="U1126" s="40">
        <f t="shared" si="556"/>
        <v>0.41783182292744248</v>
      </c>
      <c r="V1126" s="11">
        <f t="shared" si="584"/>
        <v>32.834641781464477</v>
      </c>
      <c r="W1126" s="11">
        <f t="shared" si="584"/>
        <v>3375253.3195895143</v>
      </c>
      <c r="X1126" s="11">
        <f t="shared" si="584"/>
        <v>50755.689016383672</v>
      </c>
      <c r="Y1126" s="11">
        <f t="shared" si="584"/>
        <v>66585.333333333299</v>
      </c>
      <c r="Z1126" s="11">
        <f t="shared" si="584"/>
        <v>1.3118792124335048</v>
      </c>
      <c r="AA1126" s="11">
        <f t="shared" si="584"/>
        <v>45.630307910422871</v>
      </c>
      <c r="AB1126" s="11">
        <f t="shared" si="584"/>
        <v>1032</v>
      </c>
      <c r="AC1126" s="11">
        <f t="shared" si="584"/>
        <v>0</v>
      </c>
      <c r="AD1126" s="11">
        <f t="shared" si="584"/>
        <v>0</v>
      </c>
      <c r="AE1126" s="11">
        <f t="shared" si="584"/>
        <v>0</v>
      </c>
      <c r="AF1126" s="11">
        <f t="shared" si="584"/>
        <v>0</v>
      </c>
      <c r="AG1126" s="11">
        <f t="shared" si="584"/>
        <v>0</v>
      </c>
      <c r="AH1126" s="11">
        <f t="shared" si="584"/>
        <v>0</v>
      </c>
      <c r="AI1126" s="11">
        <f t="shared" si="584"/>
        <v>0</v>
      </c>
      <c r="AJ1126" s="11">
        <f t="shared" si="584"/>
        <v>0</v>
      </c>
      <c r="AK1126" s="11">
        <f t="shared" si="584"/>
        <v>0</v>
      </c>
      <c r="AL1126" s="11">
        <f t="shared" si="582"/>
        <v>0</v>
      </c>
      <c r="AM1126" s="11">
        <f t="shared" si="582"/>
        <v>0</v>
      </c>
      <c r="AN1126" s="11">
        <f t="shared" si="581"/>
        <v>0</v>
      </c>
      <c r="AO1126" s="11">
        <f t="shared" si="581"/>
        <v>0</v>
      </c>
      <c r="AP1126" s="11">
        <f t="shared" si="581"/>
        <v>0</v>
      </c>
      <c r="AQ1126" s="11">
        <f t="shared" si="579"/>
        <v>0</v>
      </c>
      <c r="AR1126" s="11">
        <f t="shared" si="579"/>
        <v>0</v>
      </c>
      <c r="AS1126" s="11">
        <f t="shared" si="579"/>
        <v>0</v>
      </c>
      <c r="AT1126" s="11">
        <f t="shared" si="577"/>
        <v>0</v>
      </c>
      <c r="AU1126" s="11">
        <f t="shared" si="577"/>
        <v>0</v>
      </c>
      <c r="AV1126" s="11">
        <f t="shared" si="562"/>
        <v>6750506.6391790286</v>
      </c>
      <c r="AW1126" s="11">
        <f t="shared" si="562"/>
        <v>0</v>
      </c>
      <c r="AX1126" s="11">
        <f t="shared" si="562"/>
        <v>0</v>
      </c>
      <c r="AY1126" s="11">
        <f t="shared" si="562"/>
        <v>26139.621674193873</v>
      </c>
      <c r="AZ1126" s="11">
        <f t="shared" si="562"/>
        <v>1</v>
      </c>
      <c r="BA1126" s="11">
        <f t="shared" si="562"/>
        <v>2</v>
      </c>
      <c r="BB1126" s="11">
        <f t="shared" si="562"/>
        <v>2</v>
      </c>
      <c r="BC1126" s="11">
        <f t="shared" si="575"/>
        <v>1</v>
      </c>
      <c r="BD1126" s="11">
        <f t="shared" si="575"/>
        <v>2</v>
      </c>
      <c r="BE1126" s="11">
        <f t="shared" si="575"/>
        <v>2</v>
      </c>
      <c r="BF1126" s="15" t="str">
        <f t="shared" si="558"/>
        <v>ČSN 42 5715</v>
      </c>
      <c r="BG1126" s="44">
        <v>12.725335202630827</v>
      </c>
      <c r="BJ1126" s="17">
        <f t="shared" si="559"/>
        <v>133</v>
      </c>
      <c r="BK1126" s="17">
        <f t="shared" si="560"/>
        <v>4</v>
      </c>
      <c r="BX1126" s="18">
        <f t="shared" si="563"/>
        <v>1621.0618092523332</v>
      </c>
      <c r="BY1126" s="42">
        <v>0.41783182292744248</v>
      </c>
      <c r="BZ1126" s="43">
        <f t="shared" si="564"/>
        <v>32.834641781464477</v>
      </c>
      <c r="CA1126" s="18">
        <f t="shared" si="565"/>
        <v>3375253.3195895143</v>
      </c>
      <c r="CB1126" s="18">
        <f t="shared" si="566"/>
        <v>50755.689016383672</v>
      </c>
      <c r="CC1126" s="18">
        <f t="shared" si="567"/>
        <v>66585.333333333299</v>
      </c>
      <c r="CD1126" s="25">
        <f t="shared" si="568"/>
        <v>1.3118792124335048</v>
      </c>
      <c r="CE1126" s="26">
        <f t="shared" si="569"/>
        <v>45.630307910422871</v>
      </c>
      <c r="CF1126" s="18">
        <f t="shared" si="570"/>
        <v>1032</v>
      </c>
      <c r="CG1126" s="18"/>
      <c r="CZ1126" s="18">
        <f t="shared" si="571"/>
        <v>6750506.6391790286</v>
      </c>
      <c r="DC1126" s="18">
        <f t="shared" si="561"/>
        <v>26139.621674193873</v>
      </c>
      <c r="DD1126" s="17">
        <f t="shared" si="572"/>
        <v>1</v>
      </c>
      <c r="DE1126" s="17">
        <f t="shared" si="573"/>
        <v>2</v>
      </c>
      <c r="DF1126" s="17">
        <f t="shared" si="574"/>
        <v>2</v>
      </c>
      <c r="DG1126" s="17">
        <v>1</v>
      </c>
      <c r="DH1126" s="17">
        <v>2</v>
      </c>
      <c r="DI1126" s="17">
        <v>2</v>
      </c>
      <c r="DJ1126" s="20" t="s">
        <v>981</v>
      </c>
      <c r="DK1126" s="45"/>
      <c r="DL1126" s="46"/>
      <c r="DN1126" s="46"/>
      <c r="DO1126" s="46"/>
      <c r="DP1126" s="46"/>
      <c r="DU1126" s="48"/>
    </row>
    <row r="1127" spans="1:125" x14ac:dyDescent="0.2">
      <c r="A1127" s="15" t="s">
        <v>105</v>
      </c>
      <c r="B1127" s="10" t="s">
        <v>1227</v>
      </c>
      <c r="C1127" s="11">
        <f t="shared" si="555"/>
        <v>14.260513722715642</v>
      </c>
      <c r="D1127" s="11">
        <f t="shared" si="586"/>
        <v>0</v>
      </c>
      <c r="E1127" s="11">
        <f t="shared" si="586"/>
        <v>0</v>
      </c>
      <c r="F1127" s="11">
        <f t="shared" si="586"/>
        <v>133</v>
      </c>
      <c r="G1127" s="11">
        <f t="shared" si="586"/>
        <v>4.5</v>
      </c>
      <c r="H1127" s="11">
        <f t="shared" si="586"/>
        <v>0</v>
      </c>
      <c r="I1127" s="11">
        <f t="shared" si="586"/>
        <v>0</v>
      </c>
      <c r="J1127" s="11">
        <f t="shared" si="586"/>
        <v>0</v>
      </c>
      <c r="K1127" s="11">
        <f t="shared" si="586"/>
        <v>0</v>
      </c>
      <c r="L1127" s="11">
        <f t="shared" si="586"/>
        <v>0</v>
      </c>
      <c r="M1127" s="11">
        <f t="shared" si="585"/>
        <v>0</v>
      </c>
      <c r="N1127" s="11">
        <f t="shared" si="585"/>
        <v>0</v>
      </c>
      <c r="O1127" s="11">
        <f t="shared" si="585"/>
        <v>0</v>
      </c>
      <c r="P1127" s="11">
        <f t="shared" si="580"/>
        <v>0</v>
      </c>
      <c r="Q1127" s="11">
        <f t="shared" si="580"/>
        <v>0</v>
      </c>
      <c r="R1127" s="11">
        <f t="shared" si="580"/>
        <v>0</v>
      </c>
      <c r="S1127" s="11">
        <f t="shared" si="580"/>
        <v>0</v>
      </c>
      <c r="T1127" s="11">
        <f t="shared" si="580"/>
        <v>1816.6259519382979</v>
      </c>
      <c r="U1127" s="40">
        <f t="shared" si="556"/>
        <v>0.41783182292744248</v>
      </c>
      <c r="V1127" s="11">
        <f t="shared" si="584"/>
        <v>29.299913807584382</v>
      </c>
      <c r="W1127" s="11">
        <f t="shared" si="584"/>
        <v>3754171.0688024885</v>
      </c>
      <c r="X1127" s="11">
        <f t="shared" si="584"/>
        <v>56453.70028274419</v>
      </c>
      <c r="Y1127" s="11">
        <f t="shared" si="584"/>
        <v>74335.500000000029</v>
      </c>
      <c r="Z1127" s="11">
        <f t="shared" si="584"/>
        <v>1.3167515969315768</v>
      </c>
      <c r="AA1127" s="11">
        <f t="shared" si="584"/>
        <v>45.459459961596551</v>
      </c>
      <c r="AB1127" s="11">
        <f t="shared" si="584"/>
        <v>1156.5</v>
      </c>
      <c r="AC1127" s="11">
        <f t="shared" si="584"/>
        <v>0</v>
      </c>
      <c r="AD1127" s="11">
        <f t="shared" si="584"/>
        <v>0</v>
      </c>
      <c r="AE1127" s="11">
        <f t="shared" si="584"/>
        <v>0</v>
      </c>
      <c r="AF1127" s="11">
        <f t="shared" si="584"/>
        <v>0</v>
      </c>
      <c r="AG1127" s="11">
        <f t="shared" si="584"/>
        <v>0</v>
      </c>
      <c r="AH1127" s="11">
        <f t="shared" si="584"/>
        <v>0</v>
      </c>
      <c r="AI1127" s="11">
        <f t="shared" si="584"/>
        <v>0</v>
      </c>
      <c r="AJ1127" s="11">
        <f t="shared" si="584"/>
        <v>0</v>
      </c>
      <c r="AK1127" s="11">
        <f t="shared" si="584"/>
        <v>0</v>
      </c>
      <c r="AL1127" s="11">
        <f t="shared" si="582"/>
        <v>0</v>
      </c>
      <c r="AM1127" s="11">
        <f t="shared" si="582"/>
        <v>0</v>
      </c>
      <c r="AN1127" s="11">
        <f t="shared" si="581"/>
        <v>0</v>
      </c>
      <c r="AO1127" s="11">
        <f t="shared" si="581"/>
        <v>0</v>
      </c>
      <c r="AP1127" s="11">
        <f t="shared" si="581"/>
        <v>0</v>
      </c>
      <c r="AQ1127" s="11">
        <f t="shared" si="579"/>
        <v>0</v>
      </c>
      <c r="AR1127" s="11">
        <f t="shared" si="579"/>
        <v>0</v>
      </c>
      <c r="AS1127" s="11">
        <f t="shared" si="579"/>
        <v>0</v>
      </c>
      <c r="AT1127" s="11">
        <f t="shared" si="577"/>
        <v>0</v>
      </c>
      <c r="AU1127" s="11">
        <f t="shared" si="577"/>
        <v>0</v>
      </c>
      <c r="AV1127" s="11">
        <f t="shared" si="562"/>
        <v>7508342.137604977</v>
      </c>
      <c r="AW1127" s="11">
        <f t="shared" si="562"/>
        <v>0</v>
      </c>
      <c r="AX1127" s="11">
        <f t="shared" si="562"/>
        <v>0</v>
      </c>
      <c r="AY1127" s="11">
        <f t="shared" si="562"/>
        <v>25937.381647119029</v>
      </c>
      <c r="AZ1127" s="11">
        <f t="shared" si="562"/>
        <v>1</v>
      </c>
      <c r="BA1127" s="11">
        <f t="shared" si="562"/>
        <v>1</v>
      </c>
      <c r="BB1127" s="11">
        <f t="shared" si="562"/>
        <v>2</v>
      </c>
      <c r="BC1127" s="11">
        <f t="shared" si="575"/>
        <v>1</v>
      </c>
      <c r="BD1127" s="11">
        <f t="shared" si="575"/>
        <v>1</v>
      </c>
      <c r="BE1127" s="11">
        <f t="shared" si="575"/>
        <v>2</v>
      </c>
      <c r="BF1127" s="15" t="str">
        <f t="shared" si="558"/>
        <v>ČSN 42 5715</v>
      </c>
      <c r="BG1127" s="44">
        <v>14.260513722715642</v>
      </c>
      <c r="BJ1127" s="17">
        <f t="shared" si="559"/>
        <v>133</v>
      </c>
      <c r="BK1127" s="17">
        <f t="shared" si="560"/>
        <v>4.5</v>
      </c>
      <c r="BX1127" s="18">
        <f t="shared" si="563"/>
        <v>1816.6259519382979</v>
      </c>
      <c r="BY1127" s="42">
        <v>0.41783182292744248</v>
      </c>
      <c r="BZ1127" s="43">
        <f t="shared" si="564"/>
        <v>29.299913807584382</v>
      </c>
      <c r="CA1127" s="18">
        <f t="shared" si="565"/>
        <v>3754171.0688024885</v>
      </c>
      <c r="CB1127" s="18">
        <f t="shared" si="566"/>
        <v>56453.70028274419</v>
      </c>
      <c r="CC1127" s="18">
        <f t="shared" si="567"/>
        <v>74335.500000000029</v>
      </c>
      <c r="CD1127" s="25">
        <f t="shared" si="568"/>
        <v>1.3167515969315768</v>
      </c>
      <c r="CE1127" s="26">
        <f t="shared" si="569"/>
        <v>45.459459961596551</v>
      </c>
      <c r="CF1127" s="18">
        <f t="shared" si="570"/>
        <v>1156.5</v>
      </c>
      <c r="CG1127" s="18"/>
      <c r="CZ1127" s="18">
        <f t="shared" si="571"/>
        <v>7508342.137604977</v>
      </c>
      <c r="DC1127" s="18">
        <f t="shared" si="561"/>
        <v>25937.381647119029</v>
      </c>
      <c r="DD1127" s="17">
        <f t="shared" si="572"/>
        <v>1</v>
      </c>
      <c r="DE1127" s="17">
        <f t="shared" si="573"/>
        <v>1</v>
      </c>
      <c r="DF1127" s="17">
        <f t="shared" si="574"/>
        <v>2</v>
      </c>
      <c r="DG1127" s="17">
        <v>1</v>
      </c>
      <c r="DH1127" s="17">
        <v>1</v>
      </c>
      <c r="DI1127" s="17">
        <v>2</v>
      </c>
      <c r="DJ1127" s="20" t="s">
        <v>981</v>
      </c>
      <c r="DK1127" s="45"/>
      <c r="DL1127" s="46"/>
      <c r="DN1127" s="46"/>
      <c r="DO1127" s="46"/>
      <c r="DP1127" s="46"/>
      <c r="DU1127" s="48"/>
    </row>
    <row r="1128" spans="1:125" x14ac:dyDescent="0.2">
      <c r="A1128" s="15" t="s">
        <v>105</v>
      </c>
      <c r="B1128" s="10" t="s">
        <v>1228</v>
      </c>
      <c r="C1128" s="11">
        <f t="shared" si="555"/>
        <v>15.783361491635123</v>
      </c>
      <c r="D1128" s="11">
        <f t="shared" si="586"/>
        <v>0</v>
      </c>
      <c r="E1128" s="11">
        <f t="shared" si="586"/>
        <v>0</v>
      </c>
      <c r="F1128" s="11">
        <f t="shared" si="586"/>
        <v>133</v>
      </c>
      <c r="G1128" s="11">
        <f t="shared" si="586"/>
        <v>5</v>
      </c>
      <c r="H1128" s="11">
        <f t="shared" si="586"/>
        <v>0</v>
      </c>
      <c r="I1128" s="11">
        <f t="shared" si="586"/>
        <v>0</v>
      </c>
      <c r="J1128" s="11">
        <f t="shared" si="586"/>
        <v>0</v>
      </c>
      <c r="K1128" s="11">
        <f t="shared" si="586"/>
        <v>0</v>
      </c>
      <c r="L1128" s="11">
        <f t="shared" si="586"/>
        <v>0</v>
      </c>
      <c r="M1128" s="11">
        <f t="shared" si="585"/>
        <v>0</v>
      </c>
      <c r="N1128" s="11">
        <f t="shared" si="585"/>
        <v>0</v>
      </c>
      <c r="O1128" s="11">
        <f t="shared" si="585"/>
        <v>0</v>
      </c>
      <c r="P1128" s="11">
        <f t="shared" si="580"/>
        <v>0</v>
      </c>
      <c r="Q1128" s="11">
        <f t="shared" si="580"/>
        <v>0</v>
      </c>
      <c r="R1128" s="11">
        <f t="shared" si="580"/>
        <v>0</v>
      </c>
      <c r="S1128" s="11">
        <f t="shared" si="580"/>
        <v>0</v>
      </c>
      <c r="T1128" s="11">
        <f t="shared" si="580"/>
        <v>2010.6192982974676</v>
      </c>
      <c r="U1128" s="40">
        <f t="shared" si="556"/>
        <v>0.41783182292744248</v>
      </c>
      <c r="V1128" s="11">
        <f t="shared" si="584"/>
        <v>26.472929936305732</v>
      </c>
      <c r="W1128" s="11">
        <f t="shared" si="584"/>
        <v>4124031.5082203932</v>
      </c>
      <c r="X1128" s="11">
        <f t="shared" si="584"/>
        <v>62015.511401810421</v>
      </c>
      <c r="Y1128" s="11">
        <f t="shared" si="584"/>
        <v>81961.666666666686</v>
      </c>
      <c r="Z1128" s="11">
        <f t="shared" si="584"/>
        <v>1.3216317146144501</v>
      </c>
      <c r="AA1128" s="11">
        <f t="shared" si="584"/>
        <v>45.289347533388025</v>
      </c>
      <c r="AB1128" s="11">
        <f t="shared" si="584"/>
        <v>1280</v>
      </c>
      <c r="AC1128" s="11">
        <f t="shared" si="584"/>
        <v>0</v>
      </c>
      <c r="AD1128" s="11">
        <f t="shared" si="584"/>
        <v>0</v>
      </c>
      <c r="AE1128" s="11">
        <f t="shared" si="584"/>
        <v>0</v>
      </c>
      <c r="AF1128" s="11">
        <f t="shared" si="584"/>
        <v>0</v>
      </c>
      <c r="AG1128" s="11">
        <f t="shared" si="584"/>
        <v>0</v>
      </c>
      <c r="AH1128" s="11">
        <f t="shared" si="584"/>
        <v>0</v>
      </c>
      <c r="AI1128" s="11">
        <f t="shared" si="584"/>
        <v>0</v>
      </c>
      <c r="AJ1128" s="11">
        <f t="shared" si="584"/>
        <v>0</v>
      </c>
      <c r="AK1128" s="11">
        <f t="shared" si="584"/>
        <v>0</v>
      </c>
      <c r="AL1128" s="11">
        <f t="shared" si="582"/>
        <v>0</v>
      </c>
      <c r="AM1128" s="11">
        <f t="shared" si="582"/>
        <v>0</v>
      </c>
      <c r="AN1128" s="11">
        <f t="shared" si="581"/>
        <v>0</v>
      </c>
      <c r="AO1128" s="11">
        <f t="shared" si="581"/>
        <v>0</v>
      </c>
      <c r="AP1128" s="11">
        <f t="shared" si="581"/>
        <v>0</v>
      </c>
      <c r="AQ1128" s="11">
        <f t="shared" si="579"/>
        <v>0</v>
      </c>
      <c r="AR1128" s="11">
        <f t="shared" si="579"/>
        <v>0</v>
      </c>
      <c r="AS1128" s="11">
        <f t="shared" si="579"/>
        <v>0</v>
      </c>
      <c r="AT1128" s="11">
        <f t="shared" si="577"/>
        <v>0</v>
      </c>
      <c r="AU1128" s="11">
        <f t="shared" si="577"/>
        <v>0</v>
      </c>
      <c r="AV1128" s="11">
        <f t="shared" si="562"/>
        <v>8248063.0164407864</v>
      </c>
      <c r="AW1128" s="11">
        <f t="shared" si="562"/>
        <v>0</v>
      </c>
      <c r="AX1128" s="11">
        <f t="shared" si="562"/>
        <v>0</v>
      </c>
      <c r="AY1128" s="11">
        <f t="shared" si="562"/>
        <v>25735.927018207585</v>
      </c>
      <c r="AZ1128" s="11">
        <f t="shared" si="562"/>
        <v>1</v>
      </c>
      <c r="BA1128" s="11">
        <f t="shared" si="562"/>
        <v>1</v>
      </c>
      <c r="BB1128" s="11">
        <f t="shared" si="562"/>
        <v>2</v>
      </c>
      <c r="BC1128" s="11">
        <f t="shared" si="575"/>
        <v>1</v>
      </c>
      <c r="BD1128" s="11">
        <f t="shared" si="575"/>
        <v>1</v>
      </c>
      <c r="BE1128" s="11">
        <f t="shared" si="575"/>
        <v>2</v>
      </c>
      <c r="BF1128" s="15" t="str">
        <f t="shared" si="558"/>
        <v>ČSN 42 5715</v>
      </c>
      <c r="BG1128" s="44">
        <v>15.783361491635123</v>
      </c>
      <c r="BJ1128" s="17">
        <f t="shared" si="559"/>
        <v>133</v>
      </c>
      <c r="BK1128" s="17">
        <f t="shared" si="560"/>
        <v>5</v>
      </c>
      <c r="BX1128" s="18">
        <f t="shared" si="563"/>
        <v>2010.6192982974676</v>
      </c>
      <c r="BY1128" s="42">
        <v>0.41783182292744248</v>
      </c>
      <c r="BZ1128" s="43">
        <f t="shared" si="564"/>
        <v>26.472929936305732</v>
      </c>
      <c r="CA1128" s="18">
        <f t="shared" si="565"/>
        <v>4124031.5082203932</v>
      </c>
      <c r="CB1128" s="18">
        <f t="shared" si="566"/>
        <v>62015.511401810421</v>
      </c>
      <c r="CC1128" s="18">
        <f t="shared" si="567"/>
        <v>81961.666666666686</v>
      </c>
      <c r="CD1128" s="25">
        <f t="shared" si="568"/>
        <v>1.3216317146144501</v>
      </c>
      <c r="CE1128" s="26">
        <f t="shared" si="569"/>
        <v>45.289347533388025</v>
      </c>
      <c r="CF1128" s="18">
        <f t="shared" si="570"/>
        <v>1280</v>
      </c>
      <c r="CG1128" s="18"/>
      <c r="CZ1128" s="18">
        <f t="shared" si="571"/>
        <v>8248063.0164407864</v>
      </c>
      <c r="DC1128" s="18">
        <f t="shared" si="561"/>
        <v>25735.927018207585</v>
      </c>
      <c r="DD1128" s="17">
        <f t="shared" si="572"/>
        <v>1</v>
      </c>
      <c r="DE1128" s="17">
        <f t="shared" si="573"/>
        <v>1</v>
      </c>
      <c r="DF1128" s="17">
        <f t="shared" si="574"/>
        <v>2</v>
      </c>
      <c r="DG1128" s="17">
        <v>1</v>
      </c>
      <c r="DH1128" s="17">
        <v>1</v>
      </c>
      <c r="DI1128" s="17">
        <v>2</v>
      </c>
      <c r="DJ1128" s="20" t="s">
        <v>981</v>
      </c>
      <c r="DK1128" s="45"/>
      <c r="DL1128" s="46"/>
      <c r="DN1128" s="46"/>
      <c r="DO1128" s="46"/>
      <c r="DP1128" s="46"/>
      <c r="DU1128" s="48"/>
    </row>
    <row r="1129" spans="1:125" x14ac:dyDescent="0.2">
      <c r="A1129" s="15" t="s">
        <v>105</v>
      </c>
      <c r="B1129" s="10" t="s">
        <v>1229</v>
      </c>
      <c r="C1129" s="11">
        <f t="shared" si="555"/>
        <v>17.29387850938927</v>
      </c>
      <c r="D1129" s="11">
        <f t="shared" si="586"/>
        <v>0</v>
      </c>
      <c r="E1129" s="11">
        <f t="shared" si="586"/>
        <v>0</v>
      </c>
      <c r="F1129" s="11">
        <f t="shared" si="586"/>
        <v>133</v>
      </c>
      <c r="G1129" s="11">
        <f t="shared" si="586"/>
        <v>5.5</v>
      </c>
      <c r="H1129" s="11">
        <f t="shared" si="586"/>
        <v>0</v>
      </c>
      <c r="I1129" s="11">
        <f t="shared" si="586"/>
        <v>0</v>
      </c>
      <c r="J1129" s="11">
        <f t="shared" si="586"/>
        <v>0</v>
      </c>
      <c r="K1129" s="11">
        <f t="shared" si="586"/>
        <v>0</v>
      </c>
      <c r="L1129" s="11">
        <f t="shared" si="586"/>
        <v>0</v>
      </c>
      <c r="M1129" s="11">
        <f t="shared" si="585"/>
        <v>0</v>
      </c>
      <c r="N1129" s="11">
        <f t="shared" si="585"/>
        <v>0</v>
      </c>
      <c r="O1129" s="11">
        <f t="shared" si="585"/>
        <v>0</v>
      </c>
      <c r="P1129" s="11">
        <f t="shared" si="580"/>
        <v>0</v>
      </c>
      <c r="Q1129" s="11">
        <f t="shared" si="580"/>
        <v>0</v>
      </c>
      <c r="R1129" s="11">
        <f t="shared" si="580"/>
        <v>0</v>
      </c>
      <c r="S1129" s="11">
        <f t="shared" si="580"/>
        <v>0</v>
      </c>
      <c r="T1129" s="11">
        <f t="shared" si="580"/>
        <v>2203.0418483298422</v>
      </c>
      <c r="U1129" s="40">
        <f t="shared" si="556"/>
        <v>0.41783182292744248</v>
      </c>
      <c r="V1129" s="11">
        <f t="shared" si="584"/>
        <v>24.160677588927875</v>
      </c>
      <c r="W1129" s="11">
        <f t="shared" si="584"/>
        <v>4484980.1328529976</v>
      </c>
      <c r="X1129" s="11">
        <f t="shared" si="584"/>
        <v>67443.310268466128</v>
      </c>
      <c r="Y1129" s="11">
        <f t="shared" si="584"/>
        <v>89464.833333333285</v>
      </c>
      <c r="Z1129" s="11">
        <f t="shared" si="584"/>
        <v>1.3265190124447905</v>
      </c>
      <c r="AA1129" s="11">
        <f t="shared" si="584"/>
        <v>45.119978945030553</v>
      </c>
      <c r="AB1129" s="11">
        <f t="shared" si="584"/>
        <v>1402.4999999999998</v>
      </c>
      <c r="AC1129" s="11">
        <f t="shared" si="584"/>
        <v>0</v>
      </c>
      <c r="AD1129" s="11">
        <f t="shared" si="584"/>
        <v>0</v>
      </c>
      <c r="AE1129" s="11">
        <f t="shared" si="584"/>
        <v>0</v>
      </c>
      <c r="AF1129" s="11">
        <f t="shared" si="584"/>
        <v>0</v>
      </c>
      <c r="AG1129" s="11">
        <f t="shared" si="584"/>
        <v>0</v>
      </c>
      <c r="AH1129" s="11">
        <f t="shared" si="584"/>
        <v>0</v>
      </c>
      <c r="AI1129" s="11">
        <f t="shared" si="584"/>
        <v>0</v>
      </c>
      <c r="AJ1129" s="11">
        <f t="shared" si="584"/>
        <v>0</v>
      </c>
      <c r="AK1129" s="11">
        <f t="shared" si="584"/>
        <v>0</v>
      </c>
      <c r="AL1129" s="11">
        <f t="shared" si="582"/>
        <v>0</v>
      </c>
      <c r="AM1129" s="11">
        <f t="shared" si="582"/>
        <v>0</v>
      </c>
      <c r="AN1129" s="11">
        <f t="shared" si="581"/>
        <v>0</v>
      </c>
      <c r="AO1129" s="11">
        <f t="shared" si="581"/>
        <v>0</v>
      </c>
      <c r="AP1129" s="11">
        <f t="shared" si="581"/>
        <v>0</v>
      </c>
      <c r="AQ1129" s="11">
        <f t="shared" si="579"/>
        <v>0</v>
      </c>
      <c r="AR1129" s="11">
        <f t="shared" si="579"/>
        <v>0</v>
      </c>
      <c r="AS1129" s="11">
        <f t="shared" si="579"/>
        <v>0</v>
      </c>
      <c r="AT1129" s="11">
        <f t="shared" si="577"/>
        <v>0</v>
      </c>
      <c r="AU1129" s="11">
        <f t="shared" si="577"/>
        <v>0</v>
      </c>
      <c r="AV1129" s="11">
        <f t="shared" si="562"/>
        <v>8969960.2657059953</v>
      </c>
      <c r="AW1129" s="11">
        <f t="shared" si="562"/>
        <v>0</v>
      </c>
      <c r="AX1129" s="11">
        <f t="shared" si="562"/>
        <v>0</v>
      </c>
      <c r="AY1129" s="11">
        <f t="shared" si="562"/>
        <v>25535.257787459537</v>
      </c>
      <c r="AZ1129" s="11">
        <f t="shared" si="562"/>
        <v>1</v>
      </c>
      <c r="BA1129" s="11">
        <f t="shared" si="562"/>
        <v>1</v>
      </c>
      <c r="BB1129" s="11">
        <f t="shared" si="562"/>
        <v>1</v>
      </c>
      <c r="BC1129" s="11">
        <f t="shared" si="575"/>
        <v>1</v>
      </c>
      <c r="BD1129" s="11">
        <f t="shared" si="575"/>
        <v>1</v>
      </c>
      <c r="BE1129" s="11">
        <f t="shared" si="575"/>
        <v>1</v>
      </c>
      <c r="BF1129" s="15" t="str">
        <f t="shared" si="558"/>
        <v>ČSN 42 5715</v>
      </c>
      <c r="BG1129" s="44">
        <v>17.29387850938927</v>
      </c>
      <c r="BJ1129" s="17">
        <f t="shared" si="559"/>
        <v>133</v>
      </c>
      <c r="BK1129" s="17">
        <f t="shared" si="560"/>
        <v>5.5</v>
      </c>
      <c r="BX1129" s="18">
        <f t="shared" si="563"/>
        <v>2203.0418483298422</v>
      </c>
      <c r="BY1129" s="42">
        <v>0.41783182292744248</v>
      </c>
      <c r="BZ1129" s="43">
        <f t="shared" si="564"/>
        <v>24.160677588927875</v>
      </c>
      <c r="CA1129" s="18">
        <f t="shared" si="565"/>
        <v>4484980.1328529976</v>
      </c>
      <c r="CB1129" s="18">
        <f t="shared" si="566"/>
        <v>67443.310268466128</v>
      </c>
      <c r="CC1129" s="18">
        <f t="shared" si="567"/>
        <v>89464.833333333285</v>
      </c>
      <c r="CD1129" s="25">
        <f t="shared" si="568"/>
        <v>1.3265190124447905</v>
      </c>
      <c r="CE1129" s="26">
        <f t="shared" si="569"/>
        <v>45.119978945030553</v>
      </c>
      <c r="CF1129" s="18">
        <f t="shared" si="570"/>
        <v>1402.4999999999998</v>
      </c>
      <c r="CG1129" s="18"/>
      <c r="CZ1129" s="18">
        <f t="shared" si="571"/>
        <v>8969960.2657059953</v>
      </c>
      <c r="DC1129" s="18">
        <f t="shared" si="561"/>
        <v>25535.257787459537</v>
      </c>
      <c r="DD1129" s="17">
        <f t="shared" si="572"/>
        <v>1</v>
      </c>
      <c r="DE1129" s="17">
        <f t="shared" si="573"/>
        <v>1</v>
      </c>
      <c r="DF1129" s="17">
        <f t="shared" si="574"/>
        <v>1</v>
      </c>
      <c r="DG1129" s="17">
        <v>1</v>
      </c>
      <c r="DH1129" s="17">
        <v>1</v>
      </c>
      <c r="DI1129" s="17">
        <v>1</v>
      </c>
      <c r="DJ1129" s="20" t="s">
        <v>981</v>
      </c>
      <c r="DK1129" s="45"/>
      <c r="DL1129" s="46"/>
      <c r="DN1129" s="46"/>
      <c r="DO1129" s="46"/>
      <c r="DP1129" s="46"/>
      <c r="DU1129" s="48"/>
    </row>
    <row r="1130" spans="1:125" x14ac:dyDescent="0.2">
      <c r="A1130" s="15" t="s">
        <v>105</v>
      </c>
      <c r="B1130" s="10" t="s">
        <v>1230</v>
      </c>
      <c r="C1130" s="11">
        <f t="shared" si="555"/>
        <v>18.792064775978069</v>
      </c>
      <c r="D1130" s="11">
        <f t="shared" si="586"/>
        <v>0</v>
      </c>
      <c r="E1130" s="11">
        <f t="shared" si="586"/>
        <v>0</v>
      </c>
      <c r="F1130" s="11">
        <f t="shared" si="586"/>
        <v>133</v>
      </c>
      <c r="G1130" s="11">
        <f t="shared" si="586"/>
        <v>6</v>
      </c>
      <c r="H1130" s="11">
        <f t="shared" si="586"/>
        <v>0</v>
      </c>
      <c r="I1130" s="11">
        <f t="shared" si="586"/>
        <v>0</v>
      </c>
      <c r="J1130" s="11">
        <f t="shared" si="586"/>
        <v>0</v>
      </c>
      <c r="K1130" s="11">
        <f t="shared" si="586"/>
        <v>0</v>
      </c>
      <c r="L1130" s="11">
        <f t="shared" si="586"/>
        <v>0</v>
      </c>
      <c r="M1130" s="11">
        <f t="shared" si="585"/>
        <v>0</v>
      </c>
      <c r="N1130" s="11">
        <f t="shared" si="585"/>
        <v>0</v>
      </c>
      <c r="O1130" s="11">
        <f t="shared" si="585"/>
        <v>0</v>
      </c>
      <c r="P1130" s="11">
        <f t="shared" si="580"/>
        <v>0</v>
      </c>
      <c r="Q1130" s="11">
        <f t="shared" si="580"/>
        <v>0</v>
      </c>
      <c r="R1130" s="11">
        <f t="shared" si="580"/>
        <v>0</v>
      </c>
      <c r="S1130" s="11">
        <f t="shared" si="580"/>
        <v>0</v>
      </c>
      <c r="T1130" s="11">
        <f t="shared" si="580"/>
        <v>2393.8936020354222</v>
      </c>
      <c r="U1130" s="40">
        <f t="shared" si="556"/>
        <v>0.41783182292744248</v>
      </c>
      <c r="V1130" s="11">
        <f t="shared" si="584"/>
        <v>22.234481836267282</v>
      </c>
      <c r="W1130" s="11">
        <f t="shared" si="584"/>
        <v>4837161.2596128257</v>
      </c>
      <c r="X1130" s="11">
        <f t="shared" si="584"/>
        <v>72739.267061847</v>
      </c>
      <c r="Y1130" s="11">
        <f t="shared" si="584"/>
        <v>96845.999999999985</v>
      </c>
      <c r="Z1130" s="11">
        <f t="shared" si="584"/>
        <v>1.3314129205846423</v>
      </c>
      <c r="AA1130" s="11">
        <f t="shared" si="584"/>
        <v>44.951362604486199</v>
      </c>
      <c r="AB1130" s="11">
        <f t="shared" si="584"/>
        <v>1524</v>
      </c>
      <c r="AC1130" s="11">
        <f t="shared" si="584"/>
        <v>0</v>
      </c>
      <c r="AD1130" s="11">
        <f t="shared" si="584"/>
        <v>0</v>
      </c>
      <c r="AE1130" s="11">
        <f t="shared" si="584"/>
        <v>0</v>
      </c>
      <c r="AF1130" s="11">
        <f t="shared" si="584"/>
        <v>0</v>
      </c>
      <c r="AG1130" s="11">
        <f t="shared" si="584"/>
        <v>0</v>
      </c>
      <c r="AH1130" s="11">
        <f t="shared" si="584"/>
        <v>0</v>
      </c>
      <c r="AI1130" s="11">
        <f t="shared" si="584"/>
        <v>0</v>
      </c>
      <c r="AJ1130" s="11">
        <f t="shared" si="584"/>
        <v>0</v>
      </c>
      <c r="AK1130" s="11">
        <f t="shared" si="584"/>
        <v>0</v>
      </c>
      <c r="AL1130" s="11">
        <f t="shared" si="582"/>
        <v>0</v>
      </c>
      <c r="AM1130" s="11">
        <f t="shared" si="582"/>
        <v>0</v>
      </c>
      <c r="AN1130" s="11">
        <f t="shared" si="581"/>
        <v>0</v>
      </c>
      <c r="AO1130" s="11">
        <f t="shared" si="581"/>
        <v>0</v>
      </c>
      <c r="AP1130" s="11">
        <f t="shared" si="581"/>
        <v>0</v>
      </c>
      <c r="AQ1130" s="11">
        <f t="shared" si="579"/>
        <v>0</v>
      </c>
      <c r="AR1130" s="11">
        <f t="shared" si="579"/>
        <v>0</v>
      </c>
      <c r="AS1130" s="11">
        <f t="shared" si="579"/>
        <v>0</v>
      </c>
      <c r="AT1130" s="11">
        <f t="shared" si="577"/>
        <v>0</v>
      </c>
      <c r="AU1130" s="11">
        <f t="shared" si="577"/>
        <v>0</v>
      </c>
      <c r="AV1130" s="11">
        <f t="shared" si="562"/>
        <v>9674322.5192256514</v>
      </c>
      <c r="AW1130" s="11">
        <f t="shared" si="562"/>
        <v>0</v>
      </c>
      <c r="AX1130" s="11">
        <f t="shared" si="562"/>
        <v>0</v>
      </c>
      <c r="AY1130" s="11">
        <f t="shared" si="562"/>
        <v>25335.373954874885</v>
      </c>
      <c r="AZ1130" s="11">
        <f t="shared" si="562"/>
        <v>1</v>
      </c>
      <c r="BA1130" s="11">
        <f t="shared" si="562"/>
        <v>1</v>
      </c>
      <c r="BB1130" s="11">
        <f t="shared" si="562"/>
        <v>1</v>
      </c>
      <c r="BC1130" s="11">
        <f t="shared" si="575"/>
        <v>1</v>
      </c>
      <c r="BD1130" s="11">
        <f t="shared" si="575"/>
        <v>1</v>
      </c>
      <c r="BE1130" s="11">
        <f t="shared" si="575"/>
        <v>1</v>
      </c>
      <c r="BF1130" s="15" t="str">
        <f t="shared" si="558"/>
        <v>ČSN 42 5715</v>
      </c>
      <c r="BG1130" s="44">
        <v>18.792064775978069</v>
      </c>
      <c r="BJ1130" s="17">
        <f t="shared" si="559"/>
        <v>133</v>
      </c>
      <c r="BK1130" s="17">
        <f t="shared" si="560"/>
        <v>6</v>
      </c>
      <c r="BX1130" s="18">
        <f t="shared" si="563"/>
        <v>2393.8936020354222</v>
      </c>
      <c r="BY1130" s="42">
        <v>0.41783182292744248</v>
      </c>
      <c r="BZ1130" s="43">
        <f t="shared" si="564"/>
        <v>22.234481836267282</v>
      </c>
      <c r="CA1130" s="18">
        <f t="shared" si="565"/>
        <v>4837161.2596128257</v>
      </c>
      <c r="CB1130" s="18">
        <f t="shared" si="566"/>
        <v>72739.267061847</v>
      </c>
      <c r="CC1130" s="18">
        <f t="shared" si="567"/>
        <v>96845.999999999985</v>
      </c>
      <c r="CD1130" s="25">
        <f t="shared" si="568"/>
        <v>1.3314129205846423</v>
      </c>
      <c r="CE1130" s="26">
        <f t="shared" si="569"/>
        <v>44.951362604486199</v>
      </c>
      <c r="CF1130" s="18">
        <f t="shared" si="570"/>
        <v>1524</v>
      </c>
      <c r="CG1130" s="18"/>
      <c r="CZ1130" s="18">
        <f t="shared" si="571"/>
        <v>9674322.5192256514</v>
      </c>
      <c r="DC1130" s="18">
        <f t="shared" si="561"/>
        <v>25335.373954874885</v>
      </c>
      <c r="DD1130" s="17">
        <f t="shared" si="572"/>
        <v>1</v>
      </c>
      <c r="DE1130" s="17">
        <f t="shared" si="573"/>
        <v>1</v>
      </c>
      <c r="DF1130" s="17">
        <f t="shared" si="574"/>
        <v>1</v>
      </c>
      <c r="DG1130" s="17">
        <v>1</v>
      </c>
      <c r="DH1130" s="17">
        <v>1</v>
      </c>
      <c r="DI1130" s="17">
        <v>1</v>
      </c>
      <c r="DJ1130" s="20" t="s">
        <v>981</v>
      </c>
      <c r="DK1130" s="45"/>
      <c r="DL1130" s="46"/>
      <c r="DN1130" s="46"/>
      <c r="DO1130" s="46"/>
      <c r="DP1130" s="46"/>
      <c r="DU1130" s="48"/>
    </row>
    <row r="1131" spans="1:125" x14ac:dyDescent="0.2">
      <c r="A1131" s="15" t="s">
        <v>105</v>
      </c>
      <c r="B1131" s="10" t="s">
        <v>1231</v>
      </c>
      <c r="C1131" s="11">
        <f t="shared" si="555"/>
        <v>21.751445055659666</v>
      </c>
      <c r="D1131" s="11">
        <f t="shared" si="586"/>
        <v>0</v>
      </c>
      <c r="E1131" s="11">
        <f t="shared" si="586"/>
        <v>0</v>
      </c>
      <c r="F1131" s="11">
        <f t="shared" si="586"/>
        <v>133</v>
      </c>
      <c r="G1131" s="11">
        <f t="shared" si="586"/>
        <v>7</v>
      </c>
      <c r="H1131" s="11">
        <f t="shared" si="586"/>
        <v>0</v>
      </c>
      <c r="I1131" s="11">
        <f t="shared" si="586"/>
        <v>0</v>
      </c>
      <c r="J1131" s="11">
        <f t="shared" si="586"/>
        <v>0</v>
      </c>
      <c r="K1131" s="11">
        <f t="shared" si="586"/>
        <v>0</v>
      </c>
      <c r="L1131" s="11">
        <f t="shared" si="586"/>
        <v>0</v>
      </c>
      <c r="M1131" s="11">
        <f t="shared" si="585"/>
        <v>0</v>
      </c>
      <c r="N1131" s="11">
        <f t="shared" si="585"/>
        <v>0</v>
      </c>
      <c r="O1131" s="11">
        <f t="shared" si="585"/>
        <v>0</v>
      </c>
      <c r="P1131" s="11">
        <f t="shared" si="580"/>
        <v>0</v>
      </c>
      <c r="Q1131" s="11">
        <f t="shared" si="580"/>
        <v>0</v>
      </c>
      <c r="R1131" s="11">
        <f t="shared" si="580"/>
        <v>0</v>
      </c>
      <c r="S1131" s="11">
        <f t="shared" si="580"/>
        <v>0</v>
      </c>
      <c r="T1131" s="11">
        <f t="shared" si="580"/>
        <v>2770.8847204661975</v>
      </c>
      <c r="U1131" s="40">
        <f t="shared" si="556"/>
        <v>0.41783182292744248</v>
      </c>
      <c r="V1131" s="11">
        <f t="shared" si="584"/>
        <v>19.209382266707109</v>
      </c>
      <c r="W1131" s="11">
        <f t="shared" si="584"/>
        <v>5515792.3966780249</v>
      </c>
      <c r="X1131" s="11">
        <f t="shared" si="584"/>
        <v>82944.246566586837</v>
      </c>
      <c r="Y1131" s="11">
        <f t="shared" si="584"/>
        <v>111246.33333333331</v>
      </c>
      <c r="Z1131" s="11">
        <f t="shared" si="584"/>
        <v>1.3412182030495128</v>
      </c>
      <c r="AA1131" s="11">
        <f t="shared" si="584"/>
        <v>44.616420743936871</v>
      </c>
      <c r="AB1131" s="11">
        <f t="shared" si="584"/>
        <v>1764</v>
      </c>
      <c r="AC1131" s="11">
        <f t="shared" si="584"/>
        <v>0</v>
      </c>
      <c r="AD1131" s="11">
        <f t="shared" si="584"/>
        <v>0</v>
      </c>
      <c r="AE1131" s="11">
        <f t="shared" si="584"/>
        <v>0</v>
      </c>
      <c r="AF1131" s="11">
        <f t="shared" si="584"/>
        <v>0</v>
      </c>
      <c r="AG1131" s="11">
        <f t="shared" si="584"/>
        <v>0</v>
      </c>
      <c r="AH1131" s="11">
        <f t="shared" si="584"/>
        <v>0</v>
      </c>
      <c r="AI1131" s="11">
        <f t="shared" si="584"/>
        <v>0</v>
      </c>
      <c r="AJ1131" s="11">
        <f t="shared" si="584"/>
        <v>0</v>
      </c>
      <c r="AK1131" s="11">
        <f t="shared" si="584"/>
        <v>0</v>
      </c>
      <c r="AL1131" s="11">
        <f t="shared" si="582"/>
        <v>0</v>
      </c>
      <c r="AM1131" s="11">
        <f t="shared" si="582"/>
        <v>0</v>
      </c>
      <c r="AN1131" s="11">
        <f t="shared" si="581"/>
        <v>0</v>
      </c>
      <c r="AO1131" s="11">
        <f t="shared" si="581"/>
        <v>0</v>
      </c>
      <c r="AP1131" s="11">
        <f t="shared" si="581"/>
        <v>0</v>
      </c>
      <c r="AQ1131" s="11">
        <f t="shared" si="579"/>
        <v>0</v>
      </c>
      <c r="AR1131" s="11">
        <f t="shared" si="579"/>
        <v>0</v>
      </c>
      <c r="AS1131" s="11">
        <f t="shared" si="579"/>
        <v>0</v>
      </c>
      <c r="AT1131" s="11">
        <f t="shared" si="577"/>
        <v>0</v>
      </c>
      <c r="AU1131" s="11">
        <f t="shared" si="577"/>
        <v>0</v>
      </c>
      <c r="AV1131" s="11">
        <f t="shared" si="562"/>
        <v>11031584.79335605</v>
      </c>
      <c r="AW1131" s="11">
        <f t="shared" si="562"/>
        <v>0</v>
      </c>
      <c r="AX1131" s="11">
        <f t="shared" si="562"/>
        <v>0</v>
      </c>
      <c r="AY1131" s="11">
        <f t="shared" si="562"/>
        <v>24937.962484195778</v>
      </c>
      <c r="AZ1131" s="11">
        <f t="shared" si="562"/>
        <v>1</v>
      </c>
      <c r="BA1131" s="11">
        <f t="shared" si="562"/>
        <v>1</v>
      </c>
      <c r="BB1131" s="11">
        <f t="shared" si="562"/>
        <v>1</v>
      </c>
      <c r="BC1131" s="11">
        <f t="shared" si="575"/>
        <v>1</v>
      </c>
      <c r="BD1131" s="11">
        <f t="shared" si="575"/>
        <v>1</v>
      </c>
      <c r="BE1131" s="11">
        <f t="shared" si="575"/>
        <v>1</v>
      </c>
      <c r="BF1131" s="15" t="str">
        <f t="shared" si="558"/>
        <v>ČSN 42 5715</v>
      </c>
      <c r="BG1131" s="44">
        <v>21.751445055659666</v>
      </c>
      <c r="BJ1131" s="17">
        <f t="shared" si="559"/>
        <v>133</v>
      </c>
      <c r="BK1131" s="17">
        <f t="shared" si="560"/>
        <v>7</v>
      </c>
      <c r="BX1131" s="18">
        <f t="shared" si="563"/>
        <v>2770.8847204661975</v>
      </c>
      <c r="BY1131" s="42">
        <v>0.41783182292744248</v>
      </c>
      <c r="BZ1131" s="43">
        <f t="shared" si="564"/>
        <v>19.209382266707109</v>
      </c>
      <c r="CA1131" s="18">
        <f t="shared" si="565"/>
        <v>5515792.3966780249</v>
      </c>
      <c r="CB1131" s="18">
        <f t="shared" si="566"/>
        <v>82944.246566586837</v>
      </c>
      <c r="CC1131" s="18">
        <f t="shared" si="567"/>
        <v>111246.33333333331</v>
      </c>
      <c r="CD1131" s="25">
        <f t="shared" si="568"/>
        <v>1.3412182030495128</v>
      </c>
      <c r="CE1131" s="26">
        <f t="shared" si="569"/>
        <v>44.616420743936871</v>
      </c>
      <c r="CF1131" s="18">
        <f t="shared" si="570"/>
        <v>1764</v>
      </c>
      <c r="CG1131" s="18"/>
      <c r="CZ1131" s="18">
        <f t="shared" si="571"/>
        <v>11031584.79335605</v>
      </c>
      <c r="DC1131" s="18">
        <f t="shared" si="561"/>
        <v>24937.962484195778</v>
      </c>
      <c r="DD1131" s="17">
        <f t="shared" si="572"/>
        <v>1</v>
      </c>
      <c r="DE1131" s="17">
        <f t="shared" si="573"/>
        <v>1</v>
      </c>
      <c r="DF1131" s="17">
        <f t="shared" si="574"/>
        <v>1</v>
      </c>
      <c r="DG1131" s="17">
        <v>1</v>
      </c>
      <c r="DH1131" s="17">
        <v>1</v>
      </c>
      <c r="DI1131" s="17">
        <v>1</v>
      </c>
      <c r="DJ1131" s="20" t="s">
        <v>981</v>
      </c>
      <c r="DK1131" s="45"/>
      <c r="DL1131" s="46"/>
      <c r="DN1131" s="46"/>
      <c r="DO1131" s="46"/>
      <c r="DP1131" s="46"/>
      <c r="DU1131" s="48"/>
    </row>
    <row r="1132" spans="1:125" x14ac:dyDescent="0.2">
      <c r="A1132" s="15" t="s">
        <v>105</v>
      </c>
      <c r="B1132" s="10" t="s">
        <v>1232</v>
      </c>
      <c r="C1132" s="11">
        <f t="shared" si="555"/>
        <v>24.661502330679888</v>
      </c>
      <c r="D1132" s="11">
        <f t="shared" si="586"/>
        <v>0</v>
      </c>
      <c r="E1132" s="11">
        <f t="shared" si="586"/>
        <v>0</v>
      </c>
      <c r="F1132" s="11">
        <f t="shared" si="586"/>
        <v>133</v>
      </c>
      <c r="G1132" s="11">
        <f t="shared" si="586"/>
        <v>8</v>
      </c>
      <c r="H1132" s="11">
        <f t="shared" si="586"/>
        <v>0</v>
      </c>
      <c r="I1132" s="11">
        <f t="shared" si="586"/>
        <v>0</v>
      </c>
      <c r="J1132" s="11">
        <f t="shared" si="586"/>
        <v>0</v>
      </c>
      <c r="K1132" s="11">
        <f t="shared" si="586"/>
        <v>0</v>
      </c>
      <c r="L1132" s="11">
        <f t="shared" si="586"/>
        <v>0</v>
      </c>
      <c r="M1132" s="11">
        <f t="shared" si="585"/>
        <v>0</v>
      </c>
      <c r="N1132" s="11">
        <f t="shared" si="585"/>
        <v>0</v>
      </c>
      <c r="O1132" s="11">
        <f t="shared" si="585"/>
        <v>0</v>
      </c>
      <c r="P1132" s="11">
        <f t="shared" si="580"/>
        <v>0</v>
      </c>
      <c r="Q1132" s="11">
        <f t="shared" si="580"/>
        <v>0</v>
      </c>
      <c r="R1132" s="11">
        <f t="shared" si="580"/>
        <v>0</v>
      </c>
      <c r="S1132" s="11">
        <f t="shared" si="580"/>
        <v>0</v>
      </c>
      <c r="T1132" s="11">
        <f t="shared" si="580"/>
        <v>3141.5926535897929</v>
      </c>
      <c r="U1132" s="40">
        <f t="shared" si="556"/>
        <v>0.41783182292744248</v>
      </c>
      <c r="V1132" s="11">
        <f t="shared" si="584"/>
        <v>16.942675159235669</v>
      </c>
      <c r="W1132" s="11">
        <f t="shared" si="584"/>
        <v>6161055.8927712832</v>
      </c>
      <c r="X1132" s="11">
        <f t="shared" si="584"/>
        <v>92647.457034154635</v>
      </c>
      <c r="Y1132" s="11">
        <f t="shared" si="584"/>
        <v>125170.66666666666</v>
      </c>
      <c r="Z1132" s="11">
        <f t="shared" si="584"/>
        <v>1.3510426586292843</v>
      </c>
      <c r="AA1132" s="11">
        <f t="shared" si="584"/>
        <v>44.284590999579081</v>
      </c>
      <c r="AB1132" s="11">
        <f t="shared" si="584"/>
        <v>1999.9999999999998</v>
      </c>
      <c r="AC1132" s="11">
        <f t="shared" si="584"/>
        <v>0</v>
      </c>
      <c r="AD1132" s="11">
        <f t="shared" si="584"/>
        <v>0</v>
      </c>
      <c r="AE1132" s="11">
        <f t="shared" si="584"/>
        <v>0</v>
      </c>
      <c r="AF1132" s="11">
        <f t="shared" si="584"/>
        <v>0</v>
      </c>
      <c r="AG1132" s="11">
        <f t="shared" si="584"/>
        <v>0</v>
      </c>
      <c r="AH1132" s="11">
        <f t="shared" si="584"/>
        <v>0</v>
      </c>
      <c r="AI1132" s="11">
        <f t="shared" si="584"/>
        <v>0</v>
      </c>
      <c r="AJ1132" s="11">
        <f t="shared" si="584"/>
        <v>0</v>
      </c>
      <c r="AK1132" s="11">
        <f t="shared" si="584"/>
        <v>0</v>
      </c>
      <c r="AL1132" s="11">
        <f t="shared" si="582"/>
        <v>0</v>
      </c>
      <c r="AM1132" s="11">
        <f t="shared" si="582"/>
        <v>0</v>
      </c>
      <c r="AN1132" s="11">
        <f t="shared" si="581"/>
        <v>0</v>
      </c>
      <c r="AO1132" s="11">
        <f t="shared" si="581"/>
        <v>0</v>
      </c>
      <c r="AP1132" s="11">
        <f t="shared" si="581"/>
        <v>0</v>
      </c>
      <c r="AQ1132" s="11">
        <f t="shared" si="579"/>
        <v>0</v>
      </c>
      <c r="AR1132" s="11">
        <f t="shared" si="579"/>
        <v>0</v>
      </c>
      <c r="AS1132" s="11">
        <f t="shared" si="579"/>
        <v>0</v>
      </c>
      <c r="AT1132" s="11">
        <f t="shared" si="577"/>
        <v>0</v>
      </c>
      <c r="AU1132" s="11">
        <f t="shared" si="577"/>
        <v>0</v>
      </c>
      <c r="AV1132" s="11">
        <f t="shared" si="562"/>
        <v>12322111.785542566</v>
      </c>
      <c r="AW1132" s="11">
        <f t="shared" si="562"/>
        <v>0</v>
      </c>
      <c r="AX1132" s="11">
        <f t="shared" si="562"/>
        <v>0</v>
      </c>
      <c r="AY1132" s="11">
        <f t="shared" si="562"/>
        <v>24543.692606170258</v>
      </c>
      <c r="AZ1132" s="11">
        <f t="shared" si="562"/>
        <v>1</v>
      </c>
      <c r="BA1132" s="11">
        <f t="shared" si="562"/>
        <v>1</v>
      </c>
      <c r="BB1132" s="11">
        <f t="shared" si="562"/>
        <v>1</v>
      </c>
      <c r="BC1132" s="11">
        <f t="shared" si="575"/>
        <v>1</v>
      </c>
      <c r="BD1132" s="11">
        <f t="shared" si="575"/>
        <v>1</v>
      </c>
      <c r="BE1132" s="11">
        <f t="shared" si="575"/>
        <v>1</v>
      </c>
      <c r="BF1132" s="15" t="str">
        <f t="shared" si="558"/>
        <v>ČSN 42 5715</v>
      </c>
      <c r="BG1132" s="44">
        <v>24.661502330679888</v>
      </c>
      <c r="BJ1132" s="17">
        <f t="shared" si="559"/>
        <v>133</v>
      </c>
      <c r="BK1132" s="17">
        <f t="shared" si="560"/>
        <v>8</v>
      </c>
      <c r="BX1132" s="18">
        <f t="shared" si="563"/>
        <v>3141.5926535897929</v>
      </c>
      <c r="BY1132" s="42">
        <v>0.41783182292744248</v>
      </c>
      <c r="BZ1132" s="43">
        <f t="shared" si="564"/>
        <v>16.942675159235669</v>
      </c>
      <c r="CA1132" s="18">
        <f t="shared" si="565"/>
        <v>6161055.8927712832</v>
      </c>
      <c r="CB1132" s="18">
        <f t="shared" si="566"/>
        <v>92647.457034154635</v>
      </c>
      <c r="CC1132" s="18">
        <f t="shared" si="567"/>
        <v>125170.66666666666</v>
      </c>
      <c r="CD1132" s="25">
        <f t="shared" si="568"/>
        <v>1.3510426586292843</v>
      </c>
      <c r="CE1132" s="26">
        <f t="shared" si="569"/>
        <v>44.284590999579081</v>
      </c>
      <c r="CF1132" s="18">
        <f t="shared" si="570"/>
        <v>1999.9999999999998</v>
      </c>
      <c r="CG1132" s="18"/>
      <c r="CZ1132" s="18">
        <f t="shared" si="571"/>
        <v>12322111.785542566</v>
      </c>
      <c r="DC1132" s="18">
        <f t="shared" si="561"/>
        <v>24543.692606170258</v>
      </c>
      <c r="DD1132" s="17">
        <f t="shared" si="572"/>
        <v>1</v>
      </c>
      <c r="DE1132" s="17">
        <f t="shared" si="573"/>
        <v>1</v>
      </c>
      <c r="DF1132" s="17">
        <f t="shared" si="574"/>
        <v>1</v>
      </c>
      <c r="DG1132" s="17">
        <v>1</v>
      </c>
      <c r="DH1132" s="17">
        <v>1</v>
      </c>
      <c r="DI1132" s="17">
        <v>1</v>
      </c>
      <c r="DJ1132" s="20" t="s">
        <v>981</v>
      </c>
      <c r="DK1132" s="45"/>
      <c r="DL1132" s="46"/>
      <c r="DN1132" s="46"/>
      <c r="DO1132" s="46"/>
      <c r="DP1132" s="46"/>
      <c r="DU1132" s="48"/>
    </row>
    <row r="1133" spans="1:125" x14ac:dyDescent="0.2">
      <c r="A1133" s="15" t="s">
        <v>105</v>
      </c>
      <c r="B1133" s="10" t="s">
        <v>1233</v>
      </c>
      <c r="C1133" s="11">
        <f t="shared" si="555"/>
        <v>27.522236601038738</v>
      </c>
      <c r="D1133" s="11">
        <f t="shared" si="586"/>
        <v>0</v>
      </c>
      <c r="E1133" s="11">
        <f t="shared" si="586"/>
        <v>0</v>
      </c>
      <c r="F1133" s="11">
        <f t="shared" si="586"/>
        <v>133</v>
      </c>
      <c r="G1133" s="11">
        <f t="shared" si="586"/>
        <v>9</v>
      </c>
      <c r="H1133" s="11">
        <f t="shared" si="586"/>
        <v>0</v>
      </c>
      <c r="I1133" s="11">
        <f t="shared" si="586"/>
        <v>0</v>
      </c>
      <c r="J1133" s="11">
        <f t="shared" si="586"/>
        <v>0</v>
      </c>
      <c r="K1133" s="11">
        <f t="shared" si="586"/>
        <v>0</v>
      </c>
      <c r="L1133" s="11">
        <f t="shared" si="586"/>
        <v>0</v>
      </c>
      <c r="M1133" s="11">
        <f t="shared" si="585"/>
        <v>0</v>
      </c>
      <c r="N1133" s="11">
        <f t="shared" si="585"/>
        <v>0</v>
      </c>
      <c r="O1133" s="11">
        <f t="shared" si="585"/>
        <v>0</v>
      </c>
      <c r="P1133" s="11">
        <f t="shared" si="580"/>
        <v>0</v>
      </c>
      <c r="Q1133" s="11">
        <f t="shared" si="580"/>
        <v>0</v>
      </c>
      <c r="R1133" s="11">
        <f t="shared" si="580"/>
        <v>0</v>
      </c>
      <c r="S1133" s="11">
        <f t="shared" si="580"/>
        <v>0</v>
      </c>
      <c r="T1133" s="11">
        <f t="shared" si="580"/>
        <v>3506.017401406209</v>
      </c>
      <c r="U1133" s="40">
        <f t="shared" si="556"/>
        <v>0.41783182292744248</v>
      </c>
      <c r="V1133" s="11">
        <f t="shared" si="584"/>
        <v>15.18160856562336</v>
      </c>
      <c r="W1133" s="11">
        <f t="shared" si="584"/>
        <v>6774063.871691972</v>
      </c>
      <c r="X1133" s="11">
        <f t="shared" si="584"/>
        <v>101865.62213070635</v>
      </c>
      <c r="Y1133" s="11">
        <f t="shared" si="584"/>
        <v>138627</v>
      </c>
      <c r="Z1133" s="11">
        <f t="shared" si="584"/>
        <v>1.360881101007013</v>
      </c>
      <c r="AA1133" s="11">
        <f t="shared" si="584"/>
        <v>43.955943852907993</v>
      </c>
      <c r="AB1133" s="11">
        <f t="shared" si="584"/>
        <v>2232</v>
      </c>
      <c r="AC1133" s="11">
        <f t="shared" si="584"/>
        <v>0</v>
      </c>
      <c r="AD1133" s="11">
        <f t="shared" si="584"/>
        <v>0</v>
      </c>
      <c r="AE1133" s="11">
        <f t="shared" si="584"/>
        <v>0</v>
      </c>
      <c r="AF1133" s="11">
        <f t="shared" si="584"/>
        <v>0</v>
      </c>
      <c r="AG1133" s="11">
        <f t="shared" si="584"/>
        <v>0</v>
      </c>
      <c r="AH1133" s="11">
        <f t="shared" si="584"/>
        <v>0</v>
      </c>
      <c r="AI1133" s="11">
        <f t="shared" si="584"/>
        <v>0</v>
      </c>
      <c r="AJ1133" s="11">
        <f t="shared" si="584"/>
        <v>0</v>
      </c>
      <c r="AK1133" s="11">
        <f t="shared" si="584"/>
        <v>0</v>
      </c>
      <c r="AL1133" s="11">
        <f t="shared" si="582"/>
        <v>0</v>
      </c>
      <c r="AM1133" s="11">
        <f t="shared" si="582"/>
        <v>0</v>
      </c>
      <c r="AN1133" s="11">
        <f t="shared" si="581"/>
        <v>0</v>
      </c>
      <c r="AO1133" s="11">
        <f t="shared" si="581"/>
        <v>0</v>
      </c>
      <c r="AP1133" s="11">
        <f t="shared" si="581"/>
        <v>0</v>
      </c>
      <c r="AQ1133" s="11">
        <f t="shared" si="579"/>
        <v>0</v>
      </c>
      <c r="AR1133" s="11">
        <f t="shared" si="579"/>
        <v>0</v>
      </c>
      <c r="AS1133" s="11">
        <f t="shared" si="579"/>
        <v>0</v>
      </c>
      <c r="AT1133" s="11">
        <f t="shared" si="577"/>
        <v>0</v>
      </c>
      <c r="AU1133" s="11">
        <f t="shared" si="577"/>
        <v>0</v>
      </c>
      <c r="AV1133" s="11">
        <f t="shared" si="562"/>
        <v>13548127.743383944</v>
      </c>
      <c r="AW1133" s="11">
        <f t="shared" si="562"/>
        <v>0</v>
      </c>
      <c r="AX1133" s="11">
        <f t="shared" si="562"/>
        <v>0</v>
      </c>
      <c r="AY1133" s="11">
        <f t="shared" si="562"/>
        <v>24152.56432079833</v>
      </c>
      <c r="AZ1133" s="11">
        <f t="shared" si="562"/>
        <v>1</v>
      </c>
      <c r="BA1133" s="11">
        <f t="shared" si="562"/>
        <v>1</v>
      </c>
      <c r="BB1133" s="11">
        <f t="shared" si="562"/>
        <v>1</v>
      </c>
      <c r="BC1133" s="11">
        <f t="shared" si="575"/>
        <v>1</v>
      </c>
      <c r="BD1133" s="11">
        <f t="shared" si="575"/>
        <v>1</v>
      </c>
      <c r="BE1133" s="11">
        <f t="shared" si="575"/>
        <v>1</v>
      </c>
      <c r="BF1133" s="15" t="str">
        <f t="shared" si="558"/>
        <v>ČSN 42 5715</v>
      </c>
      <c r="BG1133" s="44">
        <v>27.522236601038738</v>
      </c>
      <c r="BJ1133" s="17">
        <f t="shared" si="559"/>
        <v>133</v>
      </c>
      <c r="BK1133" s="17">
        <f t="shared" si="560"/>
        <v>9</v>
      </c>
      <c r="BX1133" s="18">
        <f t="shared" si="563"/>
        <v>3506.017401406209</v>
      </c>
      <c r="BY1133" s="42">
        <v>0.41783182292744248</v>
      </c>
      <c r="BZ1133" s="43">
        <f t="shared" si="564"/>
        <v>15.18160856562336</v>
      </c>
      <c r="CA1133" s="18">
        <f t="shared" si="565"/>
        <v>6774063.871691972</v>
      </c>
      <c r="CB1133" s="18">
        <f t="shared" si="566"/>
        <v>101865.62213070635</v>
      </c>
      <c r="CC1133" s="18">
        <f t="shared" si="567"/>
        <v>138627</v>
      </c>
      <c r="CD1133" s="25">
        <f t="shared" si="568"/>
        <v>1.360881101007013</v>
      </c>
      <c r="CE1133" s="26">
        <f t="shared" si="569"/>
        <v>43.955943852907993</v>
      </c>
      <c r="CF1133" s="18">
        <f t="shared" si="570"/>
        <v>2232</v>
      </c>
      <c r="CG1133" s="18"/>
      <c r="CZ1133" s="18">
        <f t="shared" si="571"/>
        <v>13548127.743383944</v>
      </c>
      <c r="DC1133" s="18">
        <f t="shared" si="561"/>
        <v>24152.56432079833</v>
      </c>
      <c r="DD1133" s="17">
        <f t="shared" si="572"/>
        <v>1</v>
      </c>
      <c r="DE1133" s="17">
        <f t="shared" si="573"/>
        <v>1</v>
      </c>
      <c r="DF1133" s="17">
        <f t="shared" si="574"/>
        <v>1</v>
      </c>
      <c r="DG1133" s="17">
        <v>1</v>
      </c>
      <c r="DH1133" s="17">
        <v>1</v>
      </c>
      <c r="DI1133" s="17">
        <v>1</v>
      </c>
      <c r="DJ1133" s="20" t="s">
        <v>981</v>
      </c>
      <c r="DK1133" s="45"/>
      <c r="DL1133" s="46"/>
      <c r="DN1133" s="46"/>
      <c r="DO1133" s="46"/>
      <c r="DP1133" s="46"/>
      <c r="DU1133" s="48"/>
    </row>
    <row r="1134" spans="1:125" x14ac:dyDescent="0.2">
      <c r="A1134" s="15" t="s">
        <v>105</v>
      </c>
      <c r="B1134" s="10" t="s">
        <v>1234</v>
      </c>
      <c r="C1134" s="11">
        <f t="shared" si="555"/>
        <v>30.333647866736253</v>
      </c>
      <c r="D1134" s="11">
        <f t="shared" si="586"/>
        <v>0</v>
      </c>
      <c r="E1134" s="11">
        <f t="shared" si="586"/>
        <v>0</v>
      </c>
      <c r="F1134" s="11">
        <f t="shared" si="586"/>
        <v>133</v>
      </c>
      <c r="G1134" s="11">
        <f t="shared" si="586"/>
        <v>10</v>
      </c>
      <c r="H1134" s="11">
        <f t="shared" si="586"/>
        <v>0</v>
      </c>
      <c r="I1134" s="11">
        <f t="shared" si="586"/>
        <v>0</v>
      </c>
      <c r="J1134" s="11">
        <f t="shared" si="586"/>
        <v>0</v>
      </c>
      <c r="K1134" s="11">
        <f t="shared" si="586"/>
        <v>0</v>
      </c>
      <c r="L1134" s="11">
        <f t="shared" si="586"/>
        <v>0</v>
      </c>
      <c r="M1134" s="11">
        <f t="shared" si="585"/>
        <v>0</v>
      </c>
      <c r="N1134" s="11">
        <f t="shared" si="585"/>
        <v>0</v>
      </c>
      <c r="O1134" s="11">
        <f t="shared" si="585"/>
        <v>0</v>
      </c>
      <c r="P1134" s="11">
        <f t="shared" si="580"/>
        <v>0</v>
      </c>
      <c r="Q1134" s="11">
        <f t="shared" si="580"/>
        <v>0</v>
      </c>
      <c r="R1134" s="11">
        <f t="shared" si="580"/>
        <v>0</v>
      </c>
      <c r="S1134" s="11">
        <f t="shared" si="580"/>
        <v>0</v>
      </c>
      <c r="T1134" s="11">
        <f t="shared" si="580"/>
        <v>3864.1589639154454</v>
      </c>
      <c r="U1134" s="40">
        <f t="shared" si="556"/>
        <v>0.41783182292744248</v>
      </c>
      <c r="V1134" s="11">
        <f t="shared" si="584"/>
        <v>13.774532649785098</v>
      </c>
      <c r="W1134" s="11">
        <f t="shared" si="584"/>
        <v>7355909.6076835403</v>
      </c>
      <c r="X1134" s="11">
        <f t="shared" si="584"/>
        <v>110615.18207042917</v>
      </c>
      <c r="Y1134" s="11">
        <f t="shared" si="584"/>
        <v>151623.33333333334</v>
      </c>
      <c r="Z1134" s="11">
        <f t="shared" si="584"/>
        <v>1.3707280546425724</v>
      </c>
      <c r="AA1134" s="11">
        <f t="shared" si="584"/>
        <v>43.630551222738411</v>
      </c>
      <c r="AB1134" s="11">
        <f t="shared" si="584"/>
        <v>2460</v>
      </c>
      <c r="AC1134" s="11">
        <f t="shared" si="584"/>
        <v>0</v>
      </c>
      <c r="AD1134" s="11">
        <f t="shared" si="584"/>
        <v>0</v>
      </c>
      <c r="AE1134" s="11">
        <f t="shared" si="584"/>
        <v>0</v>
      </c>
      <c r="AF1134" s="11">
        <f t="shared" si="584"/>
        <v>0</v>
      </c>
      <c r="AG1134" s="11">
        <f t="shared" si="584"/>
        <v>0</v>
      </c>
      <c r="AH1134" s="11">
        <f t="shared" si="584"/>
        <v>0</v>
      </c>
      <c r="AI1134" s="11">
        <f t="shared" si="584"/>
        <v>0</v>
      </c>
      <c r="AJ1134" s="11">
        <f t="shared" si="584"/>
        <v>0</v>
      </c>
      <c r="AK1134" s="11">
        <f t="shared" ref="AK1134:AX1181" si="587">IF($A1134="x",CO1134,"")</f>
        <v>0</v>
      </c>
      <c r="AL1134" s="11">
        <f t="shared" si="582"/>
        <v>0</v>
      </c>
      <c r="AM1134" s="11">
        <f t="shared" si="582"/>
        <v>0</v>
      </c>
      <c r="AN1134" s="11">
        <f t="shared" si="581"/>
        <v>0</v>
      </c>
      <c r="AO1134" s="11">
        <f t="shared" si="581"/>
        <v>0</v>
      </c>
      <c r="AP1134" s="11">
        <f t="shared" si="581"/>
        <v>0</v>
      </c>
      <c r="AQ1134" s="11">
        <f t="shared" si="579"/>
        <v>0</v>
      </c>
      <c r="AR1134" s="11">
        <f t="shared" si="579"/>
        <v>0</v>
      </c>
      <c r="AS1134" s="11">
        <f t="shared" si="579"/>
        <v>0</v>
      </c>
      <c r="AT1134" s="11">
        <f t="shared" si="577"/>
        <v>0</v>
      </c>
      <c r="AU1134" s="11">
        <f t="shared" si="577"/>
        <v>0</v>
      </c>
      <c r="AV1134" s="11">
        <f t="shared" si="562"/>
        <v>14711819.215367081</v>
      </c>
      <c r="AW1134" s="11">
        <f t="shared" si="562"/>
        <v>0</v>
      </c>
      <c r="AX1134" s="11">
        <f t="shared" si="562"/>
        <v>0</v>
      </c>
      <c r="AY1134" s="11">
        <f t="shared" si="562"/>
        <v>23764.577628079991</v>
      </c>
      <c r="AZ1134" s="11">
        <f t="shared" si="562"/>
        <v>1</v>
      </c>
      <c r="BA1134" s="11">
        <f t="shared" si="562"/>
        <v>1</v>
      </c>
      <c r="BB1134" s="11">
        <f t="shared" si="562"/>
        <v>1</v>
      </c>
      <c r="BC1134" s="11">
        <f t="shared" si="575"/>
        <v>1</v>
      </c>
      <c r="BD1134" s="11">
        <f t="shared" si="575"/>
        <v>1</v>
      </c>
      <c r="BE1134" s="11">
        <f t="shared" si="575"/>
        <v>1</v>
      </c>
      <c r="BF1134" s="15" t="str">
        <f t="shared" si="558"/>
        <v>ČSN 42 5715</v>
      </c>
      <c r="BG1134" s="44">
        <v>30.333647866736253</v>
      </c>
      <c r="BJ1134" s="17">
        <f t="shared" si="559"/>
        <v>133</v>
      </c>
      <c r="BK1134" s="17">
        <f t="shared" si="560"/>
        <v>10</v>
      </c>
      <c r="BX1134" s="18">
        <f t="shared" si="563"/>
        <v>3864.1589639154454</v>
      </c>
      <c r="BY1134" s="42">
        <v>0.41783182292744248</v>
      </c>
      <c r="BZ1134" s="43">
        <f t="shared" si="564"/>
        <v>13.774532649785098</v>
      </c>
      <c r="CA1134" s="18">
        <f t="shared" si="565"/>
        <v>7355909.6076835403</v>
      </c>
      <c r="CB1134" s="18">
        <f t="shared" si="566"/>
        <v>110615.18207042917</v>
      </c>
      <c r="CC1134" s="18">
        <f t="shared" si="567"/>
        <v>151623.33333333334</v>
      </c>
      <c r="CD1134" s="25">
        <f t="shared" si="568"/>
        <v>1.3707280546425724</v>
      </c>
      <c r="CE1134" s="26">
        <f t="shared" si="569"/>
        <v>43.630551222738411</v>
      </c>
      <c r="CF1134" s="18">
        <f t="shared" si="570"/>
        <v>2460</v>
      </c>
      <c r="CG1134" s="18"/>
      <c r="CZ1134" s="18">
        <f t="shared" si="571"/>
        <v>14711819.215367081</v>
      </c>
      <c r="DC1134" s="18">
        <f t="shared" si="561"/>
        <v>23764.577628079991</v>
      </c>
      <c r="DD1134" s="17">
        <f t="shared" si="572"/>
        <v>1</v>
      </c>
      <c r="DE1134" s="17">
        <f t="shared" si="573"/>
        <v>1</v>
      </c>
      <c r="DF1134" s="17">
        <f t="shared" si="574"/>
        <v>1</v>
      </c>
      <c r="DG1134" s="17">
        <v>1</v>
      </c>
      <c r="DH1134" s="17">
        <v>1</v>
      </c>
      <c r="DI1134" s="17">
        <v>1</v>
      </c>
      <c r="DJ1134" s="20" t="s">
        <v>981</v>
      </c>
      <c r="DK1134" s="45"/>
      <c r="DL1134" s="46"/>
      <c r="DN1134" s="46"/>
      <c r="DO1134" s="46"/>
      <c r="DP1134" s="46"/>
      <c r="DU1134" s="48"/>
    </row>
    <row r="1135" spans="1:125" x14ac:dyDescent="0.2">
      <c r="A1135" s="15" t="s">
        <v>105</v>
      </c>
      <c r="B1135" s="10" t="s">
        <v>1235</v>
      </c>
      <c r="C1135" s="11">
        <f t="shared" si="555"/>
        <v>35.808501384147192</v>
      </c>
      <c r="D1135" s="11">
        <f t="shared" si="586"/>
        <v>0</v>
      </c>
      <c r="E1135" s="11">
        <f t="shared" si="586"/>
        <v>0</v>
      </c>
      <c r="F1135" s="11">
        <f t="shared" si="586"/>
        <v>133</v>
      </c>
      <c r="G1135" s="11">
        <f t="shared" si="586"/>
        <v>12</v>
      </c>
      <c r="H1135" s="11">
        <f t="shared" si="586"/>
        <v>0</v>
      </c>
      <c r="I1135" s="11">
        <f t="shared" si="586"/>
        <v>0</v>
      </c>
      <c r="J1135" s="11">
        <f t="shared" si="586"/>
        <v>0</v>
      </c>
      <c r="K1135" s="11">
        <f t="shared" si="586"/>
        <v>0</v>
      </c>
      <c r="L1135" s="11">
        <f t="shared" si="586"/>
        <v>0</v>
      </c>
      <c r="M1135" s="11">
        <f t="shared" si="585"/>
        <v>0</v>
      </c>
      <c r="N1135" s="11">
        <f t="shared" si="585"/>
        <v>0</v>
      </c>
      <c r="O1135" s="11">
        <f t="shared" si="585"/>
        <v>0</v>
      </c>
      <c r="P1135" s="11">
        <f t="shared" si="580"/>
        <v>0</v>
      </c>
      <c r="Q1135" s="11">
        <f t="shared" si="580"/>
        <v>0</v>
      </c>
      <c r="R1135" s="11">
        <f t="shared" si="580"/>
        <v>0</v>
      </c>
      <c r="S1135" s="11">
        <f t="shared" si="580"/>
        <v>0</v>
      </c>
      <c r="T1135" s="11">
        <f t="shared" si="580"/>
        <v>4561.59253301238</v>
      </c>
      <c r="U1135" s="40">
        <f t="shared" si="556"/>
        <v>0.41783182292744248</v>
      </c>
      <c r="V1135" s="11">
        <f t="shared" ref="V1135:AJ1151" si="588">IF($A1135="x",BZ1135,"")</f>
        <v>11.668509062834483</v>
      </c>
      <c r="W1135" s="11">
        <f t="shared" si="588"/>
        <v>8430393.2000735048</v>
      </c>
      <c r="X1135" s="11">
        <f t="shared" si="588"/>
        <v>126772.83007629331</v>
      </c>
      <c r="Y1135" s="11">
        <f t="shared" si="588"/>
        <v>176268</v>
      </c>
      <c r="Z1135" s="11">
        <f t="shared" si="588"/>
        <v>1.3904241144882539</v>
      </c>
      <c r="AA1135" s="11">
        <f t="shared" si="588"/>
        <v>42.989824377403544</v>
      </c>
      <c r="AB1135" s="11">
        <f t="shared" si="588"/>
        <v>2904.0000000000005</v>
      </c>
      <c r="AC1135" s="11">
        <f t="shared" si="588"/>
        <v>0</v>
      </c>
      <c r="AD1135" s="11">
        <f t="shared" si="588"/>
        <v>0</v>
      </c>
      <c r="AE1135" s="11">
        <f t="shared" si="588"/>
        <v>0</v>
      </c>
      <c r="AF1135" s="11">
        <f t="shared" si="588"/>
        <v>0</v>
      </c>
      <c r="AG1135" s="11">
        <f t="shared" si="588"/>
        <v>0</v>
      </c>
      <c r="AH1135" s="11">
        <f t="shared" si="588"/>
        <v>0</v>
      </c>
      <c r="AI1135" s="11">
        <f t="shared" si="588"/>
        <v>0</v>
      </c>
      <c r="AJ1135" s="11">
        <f t="shared" si="588"/>
        <v>0</v>
      </c>
      <c r="AK1135" s="11">
        <f t="shared" si="587"/>
        <v>0</v>
      </c>
      <c r="AL1135" s="11">
        <f t="shared" si="582"/>
        <v>0</v>
      </c>
      <c r="AM1135" s="11">
        <f t="shared" si="582"/>
        <v>0</v>
      </c>
      <c r="AN1135" s="11">
        <f t="shared" si="581"/>
        <v>0</v>
      </c>
      <c r="AO1135" s="11">
        <f t="shared" si="581"/>
        <v>0</v>
      </c>
      <c r="AP1135" s="11">
        <f t="shared" si="581"/>
        <v>0</v>
      </c>
      <c r="AQ1135" s="11">
        <f t="shared" si="579"/>
        <v>0</v>
      </c>
      <c r="AR1135" s="11">
        <f t="shared" si="579"/>
        <v>0</v>
      </c>
      <c r="AS1135" s="11">
        <f t="shared" si="579"/>
        <v>0</v>
      </c>
      <c r="AT1135" s="11">
        <f t="shared" si="577"/>
        <v>0</v>
      </c>
      <c r="AU1135" s="11">
        <f t="shared" si="577"/>
        <v>0</v>
      </c>
      <c r="AV1135" s="11">
        <f t="shared" si="562"/>
        <v>16860786.40014701</v>
      </c>
      <c r="AW1135" s="11">
        <f t="shared" si="562"/>
        <v>0</v>
      </c>
      <c r="AX1135" s="11">
        <f t="shared" si="562"/>
        <v>0</v>
      </c>
      <c r="AY1135" s="11">
        <f t="shared" si="562"/>
        <v>22998.029020604081</v>
      </c>
      <c r="AZ1135" s="11">
        <f t="shared" si="562"/>
        <v>1</v>
      </c>
      <c r="BA1135" s="11">
        <f t="shared" si="562"/>
        <v>1</v>
      </c>
      <c r="BB1135" s="11">
        <f t="shared" si="562"/>
        <v>1</v>
      </c>
      <c r="BC1135" s="11">
        <f t="shared" si="575"/>
        <v>1</v>
      </c>
      <c r="BD1135" s="11">
        <f t="shared" si="575"/>
        <v>1</v>
      </c>
      <c r="BE1135" s="11">
        <f t="shared" si="575"/>
        <v>1</v>
      </c>
      <c r="BF1135" s="15" t="str">
        <f t="shared" si="558"/>
        <v>ČSN 42 5715</v>
      </c>
      <c r="BG1135" s="44">
        <v>35.808501384147192</v>
      </c>
      <c r="BJ1135" s="17">
        <f t="shared" si="559"/>
        <v>133</v>
      </c>
      <c r="BK1135" s="17">
        <f t="shared" si="560"/>
        <v>12</v>
      </c>
      <c r="BX1135" s="18">
        <f t="shared" si="563"/>
        <v>4561.59253301238</v>
      </c>
      <c r="BY1135" s="42">
        <v>0.41783182292744248</v>
      </c>
      <c r="BZ1135" s="43">
        <f t="shared" si="564"/>
        <v>11.668509062834483</v>
      </c>
      <c r="CA1135" s="18">
        <f t="shared" si="565"/>
        <v>8430393.2000735048</v>
      </c>
      <c r="CB1135" s="18">
        <f t="shared" si="566"/>
        <v>126772.83007629331</v>
      </c>
      <c r="CC1135" s="18">
        <f t="shared" si="567"/>
        <v>176268</v>
      </c>
      <c r="CD1135" s="25">
        <f t="shared" si="568"/>
        <v>1.3904241144882539</v>
      </c>
      <c r="CE1135" s="26">
        <f t="shared" si="569"/>
        <v>42.989824377403544</v>
      </c>
      <c r="CF1135" s="18">
        <f t="shared" si="570"/>
        <v>2904.0000000000005</v>
      </c>
      <c r="CG1135" s="18"/>
      <c r="CZ1135" s="18">
        <f t="shared" si="571"/>
        <v>16860786.40014701</v>
      </c>
      <c r="DC1135" s="18">
        <f t="shared" si="561"/>
        <v>22998.029020604081</v>
      </c>
      <c r="DD1135" s="17">
        <f t="shared" si="572"/>
        <v>1</v>
      </c>
      <c r="DE1135" s="17">
        <f t="shared" si="573"/>
        <v>1</v>
      </c>
      <c r="DF1135" s="17">
        <f t="shared" si="574"/>
        <v>1</v>
      </c>
      <c r="DG1135" s="17">
        <v>1</v>
      </c>
      <c r="DH1135" s="17">
        <v>1</v>
      </c>
      <c r="DI1135" s="17">
        <v>1</v>
      </c>
      <c r="DJ1135" s="20" t="s">
        <v>981</v>
      </c>
      <c r="DK1135" s="45"/>
      <c r="DL1135" s="46"/>
      <c r="DN1135" s="46"/>
      <c r="DO1135" s="46"/>
      <c r="DP1135" s="46"/>
      <c r="DU1135" s="48"/>
    </row>
    <row r="1136" spans="1:125" x14ac:dyDescent="0.2">
      <c r="A1136" s="15" t="s">
        <v>105</v>
      </c>
      <c r="B1136" s="10" t="s">
        <v>1236</v>
      </c>
      <c r="C1136" s="11">
        <f t="shared" si="555"/>
        <v>41.086062882912678</v>
      </c>
      <c r="D1136" s="11">
        <f t="shared" si="586"/>
        <v>0</v>
      </c>
      <c r="E1136" s="11">
        <f t="shared" si="586"/>
        <v>0</v>
      </c>
      <c r="F1136" s="11">
        <f t="shared" si="586"/>
        <v>133</v>
      </c>
      <c r="G1136" s="11">
        <f t="shared" si="586"/>
        <v>14</v>
      </c>
      <c r="H1136" s="11">
        <f t="shared" si="586"/>
        <v>0</v>
      </c>
      <c r="I1136" s="11">
        <f t="shared" si="586"/>
        <v>0</v>
      </c>
      <c r="J1136" s="11">
        <f t="shared" si="586"/>
        <v>0</v>
      </c>
      <c r="K1136" s="11">
        <f t="shared" si="586"/>
        <v>0</v>
      </c>
      <c r="L1136" s="11">
        <f t="shared" si="586"/>
        <v>0</v>
      </c>
      <c r="M1136" s="11">
        <f t="shared" si="585"/>
        <v>0</v>
      </c>
      <c r="N1136" s="11">
        <f t="shared" si="585"/>
        <v>0</v>
      </c>
      <c r="O1136" s="11">
        <f t="shared" si="585"/>
        <v>0</v>
      </c>
      <c r="P1136" s="11">
        <f t="shared" si="580"/>
        <v>0</v>
      </c>
      <c r="Q1136" s="11">
        <f t="shared" si="580"/>
        <v>0</v>
      </c>
      <c r="R1136" s="11">
        <f t="shared" si="580"/>
        <v>0</v>
      </c>
      <c r="S1136" s="11">
        <f t="shared" si="580"/>
        <v>0</v>
      </c>
      <c r="T1136" s="11">
        <f t="shared" si="580"/>
        <v>5233.8933608805955</v>
      </c>
      <c r="U1136" s="40">
        <f t="shared" si="556"/>
        <v>0.41783182292744248</v>
      </c>
      <c r="V1136" s="11">
        <f t="shared" si="588"/>
        <v>10.169672964727292</v>
      </c>
      <c r="W1136" s="11">
        <f t="shared" si="588"/>
        <v>9392875.8727703393</v>
      </c>
      <c r="X1136" s="11">
        <f t="shared" si="588"/>
        <v>141246.25372586976</v>
      </c>
      <c r="Y1136" s="11">
        <f t="shared" si="588"/>
        <v>199168.66666666666</v>
      </c>
      <c r="Z1136" s="11">
        <f t="shared" si="588"/>
        <v>1.4100810564024766</v>
      </c>
      <c r="AA1136" s="11">
        <f t="shared" si="588"/>
        <v>42.363014529185712</v>
      </c>
      <c r="AB1136" s="11">
        <f t="shared" si="588"/>
        <v>3332</v>
      </c>
      <c r="AC1136" s="11">
        <f t="shared" si="588"/>
        <v>0</v>
      </c>
      <c r="AD1136" s="11">
        <f t="shared" si="588"/>
        <v>0</v>
      </c>
      <c r="AE1136" s="11">
        <f t="shared" si="588"/>
        <v>0</v>
      </c>
      <c r="AF1136" s="11">
        <f t="shared" si="588"/>
        <v>0</v>
      </c>
      <c r="AG1136" s="11">
        <f t="shared" si="588"/>
        <v>0</v>
      </c>
      <c r="AH1136" s="11">
        <f t="shared" si="588"/>
        <v>0</v>
      </c>
      <c r="AI1136" s="11">
        <f t="shared" si="588"/>
        <v>0</v>
      </c>
      <c r="AJ1136" s="11">
        <f t="shared" si="588"/>
        <v>0</v>
      </c>
      <c r="AK1136" s="11">
        <f t="shared" si="587"/>
        <v>0</v>
      </c>
      <c r="AL1136" s="11">
        <f t="shared" si="582"/>
        <v>0</v>
      </c>
      <c r="AM1136" s="11">
        <f t="shared" si="582"/>
        <v>0</v>
      </c>
      <c r="AN1136" s="11">
        <f t="shared" si="581"/>
        <v>0</v>
      </c>
      <c r="AO1136" s="11">
        <f t="shared" si="581"/>
        <v>0</v>
      </c>
      <c r="AP1136" s="11">
        <f t="shared" si="581"/>
        <v>0</v>
      </c>
      <c r="AQ1136" s="11">
        <f t="shared" si="579"/>
        <v>0</v>
      </c>
      <c r="AR1136" s="11">
        <f t="shared" si="579"/>
        <v>0</v>
      </c>
      <c r="AS1136" s="11">
        <f t="shared" si="579"/>
        <v>0</v>
      </c>
      <c r="AT1136" s="11">
        <f t="shared" si="577"/>
        <v>0</v>
      </c>
      <c r="AU1136" s="11">
        <f t="shared" si="577"/>
        <v>0</v>
      </c>
      <c r="AV1136" s="11">
        <f t="shared" si="562"/>
        <v>18785751.745540679</v>
      </c>
      <c r="AW1136" s="11">
        <f t="shared" si="562"/>
        <v>0</v>
      </c>
      <c r="AX1136" s="11">
        <f t="shared" si="562"/>
        <v>0</v>
      </c>
      <c r="AY1136" s="11">
        <f t="shared" si="562"/>
        <v>22244.046783742531</v>
      </c>
      <c r="AZ1136" s="11">
        <f t="shared" si="562"/>
        <v>1</v>
      </c>
      <c r="BA1136" s="11">
        <f t="shared" si="562"/>
        <v>1</v>
      </c>
      <c r="BB1136" s="11">
        <f t="shared" si="562"/>
        <v>1</v>
      </c>
      <c r="BC1136" s="11">
        <f t="shared" si="575"/>
        <v>1</v>
      </c>
      <c r="BD1136" s="11">
        <f t="shared" si="575"/>
        <v>1</v>
      </c>
      <c r="BE1136" s="11">
        <f t="shared" si="575"/>
        <v>1</v>
      </c>
      <c r="BF1136" s="15" t="str">
        <f t="shared" si="558"/>
        <v>ČSN 42 5715</v>
      </c>
      <c r="BG1136" s="44">
        <v>41.086062882912678</v>
      </c>
      <c r="BJ1136" s="17">
        <f t="shared" si="559"/>
        <v>133</v>
      </c>
      <c r="BK1136" s="17">
        <f t="shared" si="560"/>
        <v>14</v>
      </c>
      <c r="BX1136" s="18">
        <f t="shared" si="563"/>
        <v>5233.8933608805955</v>
      </c>
      <c r="BY1136" s="42">
        <v>0.41783182292744248</v>
      </c>
      <c r="BZ1136" s="43">
        <f t="shared" si="564"/>
        <v>10.169672964727292</v>
      </c>
      <c r="CA1136" s="18">
        <f t="shared" si="565"/>
        <v>9392875.8727703393</v>
      </c>
      <c r="CB1136" s="18">
        <f t="shared" si="566"/>
        <v>141246.25372586976</v>
      </c>
      <c r="CC1136" s="18">
        <f t="shared" si="567"/>
        <v>199168.66666666666</v>
      </c>
      <c r="CD1136" s="25">
        <f t="shared" si="568"/>
        <v>1.4100810564024766</v>
      </c>
      <c r="CE1136" s="26">
        <f t="shared" si="569"/>
        <v>42.363014529185712</v>
      </c>
      <c r="CF1136" s="18">
        <f t="shared" si="570"/>
        <v>3332</v>
      </c>
      <c r="CG1136" s="18"/>
      <c r="CZ1136" s="18">
        <f t="shared" si="571"/>
        <v>18785751.745540679</v>
      </c>
      <c r="DC1136" s="18">
        <f t="shared" si="561"/>
        <v>22244.046783742531</v>
      </c>
      <c r="DD1136" s="17">
        <f t="shared" si="572"/>
        <v>1</v>
      </c>
      <c r="DE1136" s="17">
        <f t="shared" si="573"/>
        <v>1</v>
      </c>
      <c r="DF1136" s="17">
        <f t="shared" si="574"/>
        <v>1</v>
      </c>
      <c r="DG1136" s="17">
        <v>1</v>
      </c>
      <c r="DH1136" s="17">
        <v>1</v>
      </c>
      <c r="DI1136" s="17">
        <v>1</v>
      </c>
      <c r="DJ1136" s="20" t="s">
        <v>981</v>
      </c>
      <c r="DK1136" s="45"/>
      <c r="DL1136" s="46"/>
      <c r="DN1136" s="46"/>
      <c r="DO1136" s="46"/>
      <c r="DP1136" s="46"/>
      <c r="DU1136" s="48"/>
    </row>
    <row r="1137" spans="1:125" x14ac:dyDescent="0.2">
      <c r="A1137" s="15" t="s">
        <v>105</v>
      </c>
      <c r="B1137" s="10" t="s">
        <v>1237</v>
      </c>
      <c r="C1137" s="11">
        <f t="shared" ref="C1137:C1200" si="589">IF(A1137="x",BG1137*$C$4,0)</f>
        <v>46.166332363032737</v>
      </c>
      <c r="D1137" s="11">
        <f t="shared" si="586"/>
        <v>0</v>
      </c>
      <c r="E1137" s="11">
        <f t="shared" si="586"/>
        <v>0</v>
      </c>
      <c r="F1137" s="11">
        <f t="shared" si="586"/>
        <v>133</v>
      </c>
      <c r="G1137" s="11">
        <f t="shared" si="586"/>
        <v>16</v>
      </c>
      <c r="H1137" s="11">
        <f t="shared" si="586"/>
        <v>0</v>
      </c>
      <c r="I1137" s="11">
        <f t="shared" si="586"/>
        <v>0</v>
      </c>
      <c r="J1137" s="11">
        <f t="shared" si="586"/>
        <v>0</v>
      </c>
      <c r="K1137" s="11">
        <f t="shared" si="586"/>
        <v>0</v>
      </c>
      <c r="L1137" s="11">
        <f t="shared" si="586"/>
        <v>0</v>
      </c>
      <c r="M1137" s="11">
        <f t="shared" si="585"/>
        <v>0</v>
      </c>
      <c r="N1137" s="11">
        <f t="shared" si="585"/>
        <v>0</v>
      </c>
      <c r="O1137" s="11">
        <f t="shared" si="585"/>
        <v>0</v>
      </c>
      <c r="P1137" s="11">
        <f t="shared" si="580"/>
        <v>0</v>
      </c>
      <c r="Q1137" s="11">
        <f t="shared" si="580"/>
        <v>0</v>
      </c>
      <c r="R1137" s="11">
        <f t="shared" si="580"/>
        <v>0</v>
      </c>
      <c r="S1137" s="11">
        <f t="shared" si="580"/>
        <v>0</v>
      </c>
      <c r="T1137" s="11">
        <f t="shared" si="580"/>
        <v>5881.0614475200928</v>
      </c>
      <c r="U1137" s="40">
        <f t="shared" ref="U1137:U1200" si="590">IF(A1137="x",BY1137*$U$4,0)</f>
        <v>0.41783182292744248</v>
      </c>
      <c r="V1137" s="11">
        <f t="shared" si="588"/>
        <v>9.0505743371985403</v>
      </c>
      <c r="W1137" s="11">
        <f t="shared" si="588"/>
        <v>10251425.235708462</v>
      </c>
      <c r="X1137" s="11">
        <f t="shared" si="588"/>
        <v>154156.77046178139</v>
      </c>
      <c r="Y1137" s="11">
        <f t="shared" si="588"/>
        <v>220389.33333333331</v>
      </c>
      <c r="Z1137" s="11">
        <f t="shared" si="588"/>
        <v>1.429644203580227</v>
      </c>
      <c r="AA1137" s="11">
        <f t="shared" si="588"/>
        <v>41.750748496284473</v>
      </c>
      <c r="AB1137" s="11">
        <f t="shared" si="588"/>
        <v>3744</v>
      </c>
      <c r="AC1137" s="11">
        <f t="shared" si="588"/>
        <v>0</v>
      </c>
      <c r="AD1137" s="11">
        <f t="shared" si="588"/>
        <v>0</v>
      </c>
      <c r="AE1137" s="11">
        <f t="shared" si="588"/>
        <v>0</v>
      </c>
      <c r="AF1137" s="11">
        <f t="shared" si="588"/>
        <v>0</v>
      </c>
      <c r="AG1137" s="11">
        <f t="shared" si="588"/>
        <v>0</v>
      </c>
      <c r="AH1137" s="11">
        <f t="shared" si="588"/>
        <v>0</v>
      </c>
      <c r="AI1137" s="11">
        <f t="shared" si="588"/>
        <v>0</v>
      </c>
      <c r="AJ1137" s="11">
        <f t="shared" si="588"/>
        <v>0</v>
      </c>
      <c r="AK1137" s="11">
        <f t="shared" si="587"/>
        <v>0</v>
      </c>
      <c r="AL1137" s="11">
        <f t="shared" si="582"/>
        <v>0</v>
      </c>
      <c r="AM1137" s="11">
        <f t="shared" si="582"/>
        <v>0</v>
      </c>
      <c r="AN1137" s="11">
        <f t="shared" si="581"/>
        <v>0</v>
      </c>
      <c r="AO1137" s="11">
        <f t="shared" si="581"/>
        <v>0</v>
      </c>
      <c r="AP1137" s="11">
        <f t="shared" si="581"/>
        <v>0</v>
      </c>
      <c r="AQ1137" s="11">
        <f t="shared" si="579"/>
        <v>0</v>
      </c>
      <c r="AR1137" s="11">
        <f t="shared" si="579"/>
        <v>0</v>
      </c>
      <c r="AS1137" s="11">
        <f t="shared" si="579"/>
        <v>0</v>
      </c>
      <c r="AT1137" s="11">
        <f t="shared" si="577"/>
        <v>0</v>
      </c>
      <c r="AU1137" s="11">
        <f t="shared" si="577"/>
        <v>0</v>
      </c>
      <c r="AV1137" s="11">
        <f t="shared" si="562"/>
        <v>20502850.471416924</v>
      </c>
      <c r="AW1137" s="11">
        <f t="shared" si="562"/>
        <v>0</v>
      </c>
      <c r="AX1137" s="11">
        <f t="shared" si="562"/>
        <v>0</v>
      </c>
      <c r="AY1137" s="11">
        <f t="shared" si="562"/>
        <v>21502.630917495339</v>
      </c>
      <c r="AZ1137" s="11">
        <f t="shared" si="562"/>
        <v>1</v>
      </c>
      <c r="BA1137" s="11">
        <f t="shared" si="562"/>
        <v>1</v>
      </c>
      <c r="BB1137" s="11">
        <f t="shared" si="562"/>
        <v>1</v>
      </c>
      <c r="BC1137" s="11">
        <f t="shared" si="575"/>
        <v>1</v>
      </c>
      <c r="BD1137" s="11">
        <f t="shared" si="575"/>
        <v>1</v>
      </c>
      <c r="BE1137" s="11">
        <f t="shared" si="575"/>
        <v>1</v>
      </c>
      <c r="BF1137" s="15" t="str">
        <f t="shared" ref="BF1137:BF1200" si="591">IF(A1137="x",DJ1137,0)</f>
        <v>ČSN 42 5715</v>
      </c>
      <c r="BG1137" s="44">
        <v>46.166332363032737</v>
      </c>
      <c r="BJ1137" s="17">
        <f t="shared" ref="BJ1137:BJ1200" si="592">VALUE(MID(B1137,FIND(" ",B1137)+1,LEN(B1137)-LEN(BK1137)-FIND(" ",B1137)-1))</f>
        <v>133</v>
      </c>
      <c r="BK1137" s="17">
        <f t="shared" ref="BK1137:BK1200" si="593">VALUE(MID(B1137,FIND("x",B1137)+1,LEN(B1137)-FIND("x",B1137)))</f>
        <v>16</v>
      </c>
      <c r="BX1137" s="18">
        <f t="shared" si="563"/>
        <v>5881.0614475200928</v>
      </c>
      <c r="BY1137" s="42">
        <v>0.41783182292744248</v>
      </c>
      <c r="BZ1137" s="43">
        <f t="shared" si="564"/>
        <v>9.0505743371985403</v>
      </c>
      <c r="CA1137" s="18">
        <f t="shared" si="565"/>
        <v>10251425.235708462</v>
      </c>
      <c r="CB1137" s="18">
        <f t="shared" si="566"/>
        <v>154156.77046178139</v>
      </c>
      <c r="CC1137" s="18">
        <f t="shared" si="567"/>
        <v>220389.33333333331</v>
      </c>
      <c r="CD1137" s="25">
        <f t="shared" si="568"/>
        <v>1.429644203580227</v>
      </c>
      <c r="CE1137" s="26">
        <f t="shared" si="569"/>
        <v>41.750748496284473</v>
      </c>
      <c r="CF1137" s="18">
        <f t="shared" si="570"/>
        <v>3744</v>
      </c>
      <c r="CG1137" s="18"/>
      <c r="CZ1137" s="18">
        <f t="shared" si="571"/>
        <v>20502850.471416924</v>
      </c>
      <c r="DC1137" s="18">
        <f t="shared" ref="DC1137:DC1200" si="594">2*PI()*(BJ1137-BK1137)^2/4</f>
        <v>21502.630917495339</v>
      </c>
      <c r="DD1137" s="17">
        <f t="shared" si="572"/>
        <v>1</v>
      </c>
      <c r="DE1137" s="17">
        <f t="shared" si="573"/>
        <v>1</v>
      </c>
      <c r="DF1137" s="17">
        <f t="shared" si="574"/>
        <v>1</v>
      </c>
      <c r="DG1137" s="17">
        <v>1</v>
      </c>
      <c r="DH1137" s="17">
        <v>1</v>
      </c>
      <c r="DI1137" s="17">
        <v>1</v>
      </c>
      <c r="DJ1137" s="20" t="s">
        <v>981</v>
      </c>
      <c r="DK1137" s="45"/>
      <c r="DL1137" s="46"/>
      <c r="DN1137" s="46"/>
      <c r="DO1137" s="46"/>
      <c r="DP1137" s="46"/>
      <c r="DU1137" s="48"/>
    </row>
    <row r="1138" spans="1:125" x14ac:dyDescent="0.2">
      <c r="A1138" s="15" t="s">
        <v>105</v>
      </c>
      <c r="B1138" s="10" t="s">
        <v>1238</v>
      </c>
      <c r="C1138" s="11">
        <f t="shared" si="589"/>
        <v>51.049309824507347</v>
      </c>
      <c r="D1138" s="11">
        <f t="shared" si="586"/>
        <v>0</v>
      </c>
      <c r="E1138" s="11">
        <f t="shared" si="586"/>
        <v>0</v>
      </c>
      <c r="F1138" s="11">
        <f t="shared" si="586"/>
        <v>133</v>
      </c>
      <c r="G1138" s="11">
        <f t="shared" si="586"/>
        <v>18</v>
      </c>
      <c r="H1138" s="11">
        <f t="shared" si="586"/>
        <v>0</v>
      </c>
      <c r="I1138" s="11">
        <f t="shared" si="586"/>
        <v>0</v>
      </c>
      <c r="J1138" s="11">
        <f t="shared" si="586"/>
        <v>0</v>
      </c>
      <c r="K1138" s="11">
        <f t="shared" si="586"/>
        <v>0</v>
      </c>
      <c r="L1138" s="11">
        <f t="shared" si="586"/>
        <v>0</v>
      </c>
      <c r="M1138" s="11">
        <f t="shared" si="585"/>
        <v>0</v>
      </c>
      <c r="N1138" s="11">
        <f t="shared" si="585"/>
        <v>0</v>
      </c>
      <c r="O1138" s="11">
        <f t="shared" si="585"/>
        <v>0</v>
      </c>
      <c r="P1138" s="11">
        <f t="shared" si="580"/>
        <v>0</v>
      </c>
      <c r="Q1138" s="11">
        <f t="shared" si="580"/>
        <v>0</v>
      </c>
      <c r="R1138" s="11">
        <f t="shared" si="580"/>
        <v>0</v>
      </c>
      <c r="S1138" s="11">
        <f t="shared" si="580"/>
        <v>0</v>
      </c>
      <c r="T1138" s="11">
        <f t="shared" si="580"/>
        <v>6503.0967929308717</v>
      </c>
      <c r="U1138" s="40">
        <f t="shared" si="590"/>
        <v>0.41783182292744248</v>
      </c>
      <c r="V1138" s="11">
        <f t="shared" si="588"/>
        <v>8.1848672266838989</v>
      </c>
      <c r="W1138" s="11">
        <f t="shared" si="588"/>
        <v>11013807.305927549</v>
      </c>
      <c r="X1138" s="11">
        <f t="shared" si="588"/>
        <v>165621.1624951511</v>
      </c>
      <c r="Y1138" s="11">
        <f t="shared" si="588"/>
        <v>239994</v>
      </c>
      <c r="Z1138" s="11">
        <f t="shared" si="588"/>
        <v>1.4490539517075682</v>
      </c>
      <c r="AA1138" s="11">
        <f t="shared" si="588"/>
        <v>41.153675413017488</v>
      </c>
      <c r="AB1138" s="11">
        <f t="shared" si="588"/>
        <v>4140</v>
      </c>
      <c r="AC1138" s="11">
        <f t="shared" si="588"/>
        <v>0</v>
      </c>
      <c r="AD1138" s="11">
        <f t="shared" si="588"/>
        <v>0</v>
      </c>
      <c r="AE1138" s="11">
        <f t="shared" si="588"/>
        <v>0</v>
      </c>
      <c r="AF1138" s="11">
        <f t="shared" si="588"/>
        <v>0</v>
      </c>
      <c r="AG1138" s="11">
        <f t="shared" si="588"/>
        <v>0</v>
      </c>
      <c r="AH1138" s="11">
        <f t="shared" si="588"/>
        <v>0</v>
      </c>
      <c r="AI1138" s="11">
        <f t="shared" si="588"/>
        <v>0</v>
      </c>
      <c r="AJ1138" s="11">
        <f t="shared" si="588"/>
        <v>0</v>
      </c>
      <c r="AK1138" s="11">
        <f t="shared" si="587"/>
        <v>0</v>
      </c>
      <c r="AL1138" s="11">
        <f t="shared" si="582"/>
        <v>0</v>
      </c>
      <c r="AM1138" s="11">
        <f t="shared" si="582"/>
        <v>0</v>
      </c>
      <c r="AN1138" s="11">
        <f t="shared" si="581"/>
        <v>0</v>
      </c>
      <c r="AO1138" s="11">
        <f t="shared" si="581"/>
        <v>0</v>
      </c>
      <c r="AP1138" s="11">
        <f t="shared" si="581"/>
        <v>0</v>
      </c>
      <c r="AQ1138" s="11">
        <f t="shared" si="579"/>
        <v>0</v>
      </c>
      <c r="AR1138" s="11">
        <f t="shared" si="579"/>
        <v>0</v>
      </c>
      <c r="AS1138" s="11">
        <f t="shared" si="579"/>
        <v>0</v>
      </c>
      <c r="AT1138" s="11">
        <f t="shared" si="577"/>
        <v>0</v>
      </c>
      <c r="AU1138" s="11">
        <f t="shared" si="577"/>
        <v>0</v>
      </c>
      <c r="AV1138" s="11">
        <f t="shared" si="577"/>
        <v>22027614.611855097</v>
      </c>
      <c r="AW1138" s="11">
        <f t="shared" si="577"/>
        <v>0</v>
      </c>
      <c r="AX1138" s="11">
        <f t="shared" si="577"/>
        <v>0</v>
      </c>
      <c r="AY1138" s="11">
        <f t="shared" si="577"/>
        <v>20773.781421862506</v>
      </c>
      <c r="AZ1138" s="11">
        <f t="shared" si="577"/>
        <v>1</v>
      </c>
      <c r="BA1138" s="11">
        <f t="shared" si="577"/>
        <v>1</v>
      </c>
      <c r="BB1138" s="11">
        <f t="shared" si="577"/>
        <v>1</v>
      </c>
      <c r="BC1138" s="11">
        <f t="shared" si="575"/>
        <v>1</v>
      </c>
      <c r="BD1138" s="11">
        <f t="shared" si="575"/>
        <v>1</v>
      </c>
      <c r="BE1138" s="11">
        <f t="shared" si="575"/>
        <v>1</v>
      </c>
      <c r="BF1138" s="15" t="str">
        <f t="shared" si="591"/>
        <v>ČSN 42 5715</v>
      </c>
      <c r="BG1138" s="44">
        <v>51.049309824507347</v>
      </c>
      <c r="BJ1138" s="17">
        <f t="shared" si="592"/>
        <v>133</v>
      </c>
      <c r="BK1138" s="17">
        <f t="shared" si="593"/>
        <v>18</v>
      </c>
      <c r="BX1138" s="18">
        <f t="shared" ref="BX1138:BX1201" si="595">PI()/4*(BJ1138^2-(BJ1138-2*BK1138)^2)</f>
        <v>6503.0967929308717</v>
      </c>
      <c r="BY1138" s="42">
        <v>0.41783182292744248</v>
      </c>
      <c r="BZ1138" s="43">
        <f t="shared" ref="BZ1138:BZ1201" si="596">BY1138/(BX1138*0.00000785)</f>
        <v>8.1848672266838989</v>
      </c>
      <c r="CA1138" s="18">
        <f t="shared" ref="CA1138:CA1201" si="597">PI()/4*((BJ1138/2)^4-((BJ1138-2*BK1138)/2)^4)</f>
        <v>11013807.305927549</v>
      </c>
      <c r="CB1138" s="18">
        <f t="shared" ref="CB1138:CB1201" si="598">PI()/4*((BJ1138/2)^4-(((BJ1138-2*BK1138)/2)^4))/(BJ1138/2)</f>
        <v>165621.1624951511</v>
      </c>
      <c r="CC1138" s="18">
        <f t="shared" ref="CC1138:CC1201" si="599">(BJ1138^3)/6*(1-(1-2*BK1138/BJ1138)^3)</f>
        <v>239994</v>
      </c>
      <c r="CD1138" s="25">
        <f t="shared" ref="CD1138:CD1201" si="600">CC1138/CB1138</f>
        <v>1.4490539517075682</v>
      </c>
      <c r="CE1138" s="26">
        <f t="shared" ref="CE1138:CE1201" si="601">SQRT(CA1138/BX1138)</f>
        <v>41.153675413017488</v>
      </c>
      <c r="CF1138" s="18">
        <f t="shared" ref="CF1138:CF1201" si="602">2*BX1138/PI()</f>
        <v>4140</v>
      </c>
      <c r="CG1138" s="18"/>
      <c r="CZ1138" s="18">
        <f t="shared" ref="CZ1138:CZ1201" si="603">PI()/2*((BJ1138/2)^4-((BJ1138-2*BK1138)/2)^4)</f>
        <v>22027614.611855097</v>
      </c>
      <c r="DC1138" s="18">
        <f t="shared" si="594"/>
        <v>20773.781421862506</v>
      </c>
      <c r="DD1138" s="17">
        <f t="shared" ref="DD1138:DD1201" si="604">IF(BJ1138/BK1138&lt;=90*1^2,IF(BJ1138/BK1138&lt;=70*1^2,IF(BJ1138/BK1138&lt;=50*1^2,1,2),3),4)</f>
        <v>1</v>
      </c>
      <c r="DE1138" s="17">
        <f t="shared" ref="DE1138:DE1201" si="605">IF(BJ1138/BK1138&lt;=90*0.81^2,IF(BJ1138/BK1138&lt;=70*0.81^2,IF(BJ1138/BK1138&lt;=50*0.81^2,1,2),3),4)</f>
        <v>1</v>
      </c>
      <c r="DF1138" s="17">
        <f t="shared" ref="DF1138:DF1201" si="606">IF(BJ1138/BK1138&lt;=90*0.71^2,IF(BJ1138/BK1138&lt;=70*0.71^2,IF(BJ1138/BK1138&lt;=50*0.71^2,1,2),3),4)</f>
        <v>1</v>
      </c>
      <c r="DG1138" s="17">
        <v>1</v>
      </c>
      <c r="DH1138" s="17">
        <v>1</v>
      </c>
      <c r="DI1138" s="17">
        <v>1</v>
      </c>
      <c r="DJ1138" s="20" t="s">
        <v>981</v>
      </c>
      <c r="DK1138" s="45"/>
      <c r="DL1138" s="46"/>
      <c r="DN1138" s="46"/>
      <c r="DO1138" s="46"/>
      <c r="DP1138" s="46"/>
      <c r="DU1138" s="48"/>
    </row>
    <row r="1139" spans="1:125" x14ac:dyDescent="0.2">
      <c r="A1139" s="15" t="s">
        <v>105</v>
      </c>
      <c r="B1139" s="10" t="s">
        <v>1239</v>
      </c>
      <c r="C1139" s="11">
        <f t="shared" si="589"/>
        <v>55.734995267336529</v>
      </c>
      <c r="D1139" s="11">
        <f t="shared" si="586"/>
        <v>0</v>
      </c>
      <c r="E1139" s="11">
        <f t="shared" si="586"/>
        <v>0</v>
      </c>
      <c r="F1139" s="11">
        <f t="shared" si="586"/>
        <v>133</v>
      </c>
      <c r="G1139" s="11">
        <f t="shared" si="586"/>
        <v>20</v>
      </c>
      <c r="H1139" s="11">
        <f t="shared" si="586"/>
        <v>0</v>
      </c>
      <c r="I1139" s="11">
        <f t="shared" si="586"/>
        <v>0</v>
      </c>
      <c r="J1139" s="11">
        <f t="shared" si="586"/>
        <v>0</v>
      </c>
      <c r="K1139" s="11">
        <f t="shared" si="586"/>
        <v>0</v>
      </c>
      <c r="L1139" s="11">
        <f t="shared" si="586"/>
        <v>0</v>
      </c>
      <c r="M1139" s="11">
        <f t="shared" si="585"/>
        <v>0</v>
      </c>
      <c r="N1139" s="11">
        <f t="shared" si="585"/>
        <v>0</v>
      </c>
      <c r="O1139" s="11">
        <f t="shared" si="585"/>
        <v>0</v>
      </c>
      <c r="P1139" s="11">
        <f t="shared" si="580"/>
        <v>0</v>
      </c>
      <c r="Q1139" s="11">
        <f t="shared" si="580"/>
        <v>0</v>
      </c>
      <c r="R1139" s="11">
        <f t="shared" si="580"/>
        <v>0</v>
      </c>
      <c r="S1139" s="11">
        <f t="shared" si="580"/>
        <v>0</v>
      </c>
      <c r="T1139" s="11">
        <f t="shared" si="580"/>
        <v>7099.9993971129325</v>
      </c>
      <c r="U1139" s="40">
        <f t="shared" si="590"/>
        <v>0.41783182292744248</v>
      </c>
      <c r="V1139" s="11">
        <f t="shared" si="588"/>
        <v>7.4967589200157825</v>
      </c>
      <c r="W1139" s="11">
        <f t="shared" si="588"/>
        <v>11687486.507572526</v>
      </c>
      <c r="X1139" s="11">
        <f t="shared" si="588"/>
        <v>175751.67680560189</v>
      </c>
      <c r="Y1139" s="11">
        <f t="shared" si="588"/>
        <v>258046.66666666669</v>
      </c>
      <c r="Z1139" s="11">
        <f t="shared" si="588"/>
        <v>1.4682458304627779</v>
      </c>
      <c r="AA1139" s="11">
        <f t="shared" si="588"/>
        <v>40.572466033013079</v>
      </c>
      <c r="AB1139" s="11">
        <f t="shared" si="588"/>
        <v>4520</v>
      </c>
      <c r="AC1139" s="11">
        <f t="shared" si="588"/>
        <v>0</v>
      </c>
      <c r="AD1139" s="11">
        <f t="shared" si="588"/>
        <v>0</v>
      </c>
      <c r="AE1139" s="11">
        <f t="shared" si="588"/>
        <v>0</v>
      </c>
      <c r="AF1139" s="11">
        <f t="shared" si="588"/>
        <v>0</v>
      </c>
      <c r="AG1139" s="11">
        <f t="shared" si="588"/>
        <v>0</v>
      </c>
      <c r="AH1139" s="11">
        <f t="shared" si="588"/>
        <v>0</v>
      </c>
      <c r="AI1139" s="11">
        <f t="shared" si="588"/>
        <v>0</v>
      </c>
      <c r="AJ1139" s="11">
        <f t="shared" si="588"/>
        <v>0</v>
      </c>
      <c r="AK1139" s="11">
        <f t="shared" si="587"/>
        <v>0</v>
      </c>
      <c r="AL1139" s="11">
        <f t="shared" si="582"/>
        <v>0</v>
      </c>
      <c r="AM1139" s="11">
        <f t="shared" si="582"/>
        <v>0</v>
      </c>
      <c r="AN1139" s="11">
        <f t="shared" si="581"/>
        <v>0</v>
      </c>
      <c r="AO1139" s="11">
        <f t="shared" si="581"/>
        <v>0</v>
      </c>
      <c r="AP1139" s="11">
        <f t="shared" si="581"/>
        <v>0</v>
      </c>
      <c r="AQ1139" s="11">
        <f t="shared" si="579"/>
        <v>0</v>
      </c>
      <c r="AR1139" s="11">
        <f t="shared" si="579"/>
        <v>0</v>
      </c>
      <c r="AS1139" s="11">
        <f t="shared" si="579"/>
        <v>0</v>
      </c>
      <c r="AT1139" s="11">
        <f t="shared" si="577"/>
        <v>0</v>
      </c>
      <c r="AU1139" s="11">
        <f t="shared" si="577"/>
        <v>0</v>
      </c>
      <c r="AV1139" s="11">
        <f t="shared" si="577"/>
        <v>23374973.015145052</v>
      </c>
      <c r="AW1139" s="11">
        <f t="shared" si="577"/>
        <v>0</v>
      </c>
      <c r="AX1139" s="11">
        <f t="shared" si="577"/>
        <v>0</v>
      </c>
      <c r="AY1139" s="11">
        <f t="shared" si="577"/>
        <v>20057.498296844034</v>
      </c>
      <c r="AZ1139" s="11">
        <f t="shared" si="577"/>
        <v>1</v>
      </c>
      <c r="BA1139" s="11">
        <f t="shared" si="577"/>
        <v>1</v>
      </c>
      <c r="BB1139" s="11">
        <f t="shared" si="577"/>
        <v>1</v>
      </c>
      <c r="BC1139" s="11">
        <f t="shared" si="575"/>
        <v>1</v>
      </c>
      <c r="BD1139" s="11">
        <f t="shared" si="575"/>
        <v>1</v>
      </c>
      <c r="BE1139" s="11">
        <f t="shared" si="575"/>
        <v>1</v>
      </c>
      <c r="BF1139" s="15" t="str">
        <f t="shared" si="591"/>
        <v>ČSN 42 5715</v>
      </c>
      <c r="BG1139" s="44">
        <v>55.734995267336529</v>
      </c>
      <c r="BJ1139" s="17">
        <f t="shared" si="592"/>
        <v>133</v>
      </c>
      <c r="BK1139" s="17">
        <f t="shared" si="593"/>
        <v>20</v>
      </c>
      <c r="BX1139" s="18">
        <f t="shared" si="595"/>
        <v>7099.9993971129325</v>
      </c>
      <c r="BY1139" s="42">
        <v>0.41783182292744248</v>
      </c>
      <c r="BZ1139" s="43">
        <f t="shared" si="596"/>
        <v>7.4967589200157825</v>
      </c>
      <c r="CA1139" s="18">
        <f t="shared" si="597"/>
        <v>11687486.507572526</v>
      </c>
      <c r="CB1139" s="18">
        <f t="shared" si="598"/>
        <v>175751.67680560189</v>
      </c>
      <c r="CC1139" s="18">
        <f t="shared" si="599"/>
        <v>258046.66666666669</v>
      </c>
      <c r="CD1139" s="25">
        <f t="shared" si="600"/>
        <v>1.4682458304627779</v>
      </c>
      <c r="CE1139" s="26">
        <f t="shared" si="601"/>
        <v>40.572466033013079</v>
      </c>
      <c r="CF1139" s="18">
        <f t="shared" si="602"/>
        <v>4520</v>
      </c>
      <c r="CG1139" s="18"/>
      <c r="CZ1139" s="18">
        <f t="shared" si="603"/>
        <v>23374973.015145052</v>
      </c>
      <c r="DC1139" s="18">
        <f t="shared" si="594"/>
        <v>20057.498296844034</v>
      </c>
      <c r="DD1139" s="17">
        <f t="shared" si="604"/>
        <v>1</v>
      </c>
      <c r="DE1139" s="17">
        <f t="shared" si="605"/>
        <v>1</v>
      </c>
      <c r="DF1139" s="17">
        <f t="shared" si="606"/>
        <v>1</v>
      </c>
      <c r="DG1139" s="17">
        <v>1</v>
      </c>
      <c r="DH1139" s="17">
        <v>1</v>
      </c>
      <c r="DI1139" s="17">
        <v>1</v>
      </c>
      <c r="DJ1139" s="20" t="s">
        <v>981</v>
      </c>
      <c r="DK1139" s="45"/>
      <c r="DL1139" s="46"/>
      <c r="DN1139" s="46"/>
      <c r="DO1139" s="46"/>
      <c r="DP1139" s="46"/>
      <c r="DU1139" s="48"/>
    </row>
    <row r="1140" spans="1:125" x14ac:dyDescent="0.2">
      <c r="A1140" s="15" t="s">
        <v>105</v>
      </c>
      <c r="B1140" s="10" t="s">
        <v>1240</v>
      </c>
      <c r="C1140" s="11">
        <f t="shared" si="589"/>
        <v>60.223388691520256</v>
      </c>
      <c r="D1140" s="11">
        <f t="shared" si="586"/>
        <v>0</v>
      </c>
      <c r="E1140" s="11">
        <f t="shared" si="586"/>
        <v>0</v>
      </c>
      <c r="F1140" s="11">
        <f t="shared" si="586"/>
        <v>133</v>
      </c>
      <c r="G1140" s="11">
        <f t="shared" si="586"/>
        <v>22</v>
      </c>
      <c r="H1140" s="11">
        <f t="shared" si="586"/>
        <v>0</v>
      </c>
      <c r="I1140" s="11">
        <f t="shared" si="586"/>
        <v>0</v>
      </c>
      <c r="J1140" s="11">
        <f t="shared" si="586"/>
        <v>0</v>
      </c>
      <c r="K1140" s="11">
        <f t="shared" si="586"/>
        <v>0</v>
      </c>
      <c r="L1140" s="11">
        <f t="shared" si="586"/>
        <v>0</v>
      </c>
      <c r="M1140" s="11">
        <f t="shared" si="585"/>
        <v>0</v>
      </c>
      <c r="N1140" s="11">
        <f t="shared" si="585"/>
        <v>0</v>
      </c>
      <c r="O1140" s="11">
        <f t="shared" si="585"/>
        <v>0</v>
      </c>
      <c r="P1140" s="11">
        <f t="shared" si="580"/>
        <v>0</v>
      </c>
      <c r="Q1140" s="11">
        <f t="shared" si="580"/>
        <v>0</v>
      </c>
      <c r="R1140" s="11">
        <f t="shared" si="580"/>
        <v>0</v>
      </c>
      <c r="S1140" s="11">
        <f t="shared" si="580"/>
        <v>0</v>
      </c>
      <c r="T1140" s="11">
        <f t="shared" si="580"/>
        <v>7671.7692600662749</v>
      </c>
      <c r="U1140" s="40">
        <f t="shared" si="590"/>
        <v>0.41783182292744248</v>
      </c>
      <c r="V1140" s="11">
        <f t="shared" si="588"/>
        <v>6.9380324157394222</v>
      </c>
      <c r="W1140" s="11">
        <f t="shared" si="588"/>
        <v>12279625.671893582</v>
      </c>
      <c r="X1140" s="11">
        <f t="shared" si="588"/>
        <v>184656.02514125686</v>
      </c>
      <c r="Y1140" s="11">
        <f t="shared" si="588"/>
        <v>274611.33333333337</v>
      </c>
      <c r="Z1140" s="11">
        <f t="shared" si="588"/>
        <v>1.4871506798831131</v>
      </c>
      <c r="AA1140" s="11">
        <f t="shared" si="588"/>
        <v>40.007811737209522</v>
      </c>
      <c r="AB1140" s="11">
        <f t="shared" si="588"/>
        <v>4884</v>
      </c>
      <c r="AC1140" s="11">
        <f t="shared" si="588"/>
        <v>0</v>
      </c>
      <c r="AD1140" s="11">
        <f t="shared" si="588"/>
        <v>0</v>
      </c>
      <c r="AE1140" s="11">
        <f t="shared" si="588"/>
        <v>0</v>
      </c>
      <c r="AF1140" s="11">
        <f t="shared" si="588"/>
        <v>0</v>
      </c>
      <c r="AG1140" s="11">
        <f t="shared" si="588"/>
        <v>0</v>
      </c>
      <c r="AH1140" s="11">
        <f t="shared" si="588"/>
        <v>0</v>
      </c>
      <c r="AI1140" s="11">
        <f t="shared" si="588"/>
        <v>0</v>
      </c>
      <c r="AJ1140" s="11">
        <f t="shared" si="588"/>
        <v>0</v>
      </c>
      <c r="AK1140" s="11">
        <f t="shared" si="587"/>
        <v>0</v>
      </c>
      <c r="AL1140" s="11">
        <f t="shared" si="582"/>
        <v>0</v>
      </c>
      <c r="AM1140" s="11">
        <f t="shared" si="582"/>
        <v>0</v>
      </c>
      <c r="AN1140" s="11">
        <f t="shared" si="581"/>
        <v>0</v>
      </c>
      <c r="AO1140" s="11">
        <f t="shared" si="581"/>
        <v>0</v>
      </c>
      <c r="AP1140" s="11">
        <f t="shared" si="581"/>
        <v>0</v>
      </c>
      <c r="AQ1140" s="11">
        <f t="shared" si="579"/>
        <v>0</v>
      </c>
      <c r="AR1140" s="11">
        <f t="shared" si="579"/>
        <v>0</v>
      </c>
      <c r="AS1140" s="11">
        <f t="shared" si="579"/>
        <v>0</v>
      </c>
      <c r="AT1140" s="11">
        <f t="shared" si="577"/>
        <v>0</v>
      </c>
      <c r="AU1140" s="11">
        <f t="shared" si="577"/>
        <v>0</v>
      </c>
      <c r="AV1140" s="11">
        <f t="shared" si="577"/>
        <v>24559251.343787163</v>
      </c>
      <c r="AW1140" s="11">
        <f t="shared" si="577"/>
        <v>0</v>
      </c>
      <c r="AX1140" s="11">
        <f t="shared" si="577"/>
        <v>0</v>
      </c>
      <c r="AY1140" s="11">
        <f t="shared" si="577"/>
        <v>19353.78154243992</v>
      </c>
      <c r="AZ1140" s="11">
        <f t="shared" si="577"/>
        <v>1</v>
      </c>
      <c r="BA1140" s="11">
        <f t="shared" si="577"/>
        <v>1</v>
      </c>
      <c r="BB1140" s="11">
        <f t="shared" si="577"/>
        <v>1</v>
      </c>
      <c r="BC1140" s="11">
        <f t="shared" si="575"/>
        <v>1</v>
      </c>
      <c r="BD1140" s="11">
        <f t="shared" si="575"/>
        <v>1</v>
      </c>
      <c r="BE1140" s="11">
        <f t="shared" si="575"/>
        <v>1</v>
      </c>
      <c r="BF1140" s="15" t="str">
        <f t="shared" si="591"/>
        <v>ČSN 42 5715</v>
      </c>
      <c r="BG1140" s="44">
        <v>60.223388691520256</v>
      </c>
      <c r="BJ1140" s="17">
        <f t="shared" si="592"/>
        <v>133</v>
      </c>
      <c r="BK1140" s="17">
        <f t="shared" si="593"/>
        <v>22</v>
      </c>
      <c r="BX1140" s="18">
        <f t="shared" si="595"/>
        <v>7671.7692600662749</v>
      </c>
      <c r="BY1140" s="42">
        <v>0.41783182292744248</v>
      </c>
      <c r="BZ1140" s="43">
        <f t="shared" si="596"/>
        <v>6.9380324157394222</v>
      </c>
      <c r="CA1140" s="18">
        <f t="shared" si="597"/>
        <v>12279625.671893582</v>
      </c>
      <c r="CB1140" s="18">
        <f t="shared" si="598"/>
        <v>184656.02514125686</v>
      </c>
      <c r="CC1140" s="18">
        <f t="shared" si="599"/>
        <v>274611.33333333337</v>
      </c>
      <c r="CD1140" s="25">
        <f t="shared" si="600"/>
        <v>1.4871506798831131</v>
      </c>
      <c r="CE1140" s="26">
        <f t="shared" si="601"/>
        <v>40.007811737209522</v>
      </c>
      <c r="CF1140" s="18">
        <f t="shared" si="602"/>
        <v>4884</v>
      </c>
      <c r="CG1140" s="18"/>
      <c r="CZ1140" s="18">
        <f t="shared" si="603"/>
        <v>24559251.343787163</v>
      </c>
      <c r="DC1140" s="18">
        <f t="shared" si="594"/>
        <v>19353.78154243992</v>
      </c>
      <c r="DD1140" s="17">
        <f t="shared" si="604"/>
        <v>1</v>
      </c>
      <c r="DE1140" s="17">
        <f t="shared" si="605"/>
        <v>1</v>
      </c>
      <c r="DF1140" s="17">
        <f t="shared" si="606"/>
        <v>1</v>
      </c>
      <c r="DG1140" s="17">
        <v>1</v>
      </c>
      <c r="DH1140" s="17">
        <v>1</v>
      </c>
      <c r="DI1140" s="17">
        <v>1</v>
      </c>
      <c r="DJ1140" s="20" t="s">
        <v>981</v>
      </c>
      <c r="DK1140" s="45"/>
      <c r="DL1140" s="46"/>
      <c r="DN1140" s="46"/>
      <c r="DO1140" s="46"/>
      <c r="DP1140" s="46"/>
      <c r="DU1140" s="48"/>
    </row>
    <row r="1141" spans="1:125" x14ac:dyDescent="0.2">
      <c r="A1141" s="15" t="s">
        <v>105</v>
      </c>
      <c r="B1141" s="10" t="s">
        <v>1241</v>
      </c>
      <c r="C1141" s="11">
        <f t="shared" si="589"/>
        <v>66.586056292835664</v>
      </c>
      <c r="D1141" s="11">
        <f t="shared" si="586"/>
        <v>0</v>
      </c>
      <c r="E1141" s="11">
        <f t="shared" si="586"/>
        <v>0</v>
      </c>
      <c r="F1141" s="11">
        <f t="shared" si="586"/>
        <v>133</v>
      </c>
      <c r="G1141" s="11">
        <f t="shared" si="586"/>
        <v>25</v>
      </c>
      <c r="H1141" s="11">
        <f t="shared" si="586"/>
        <v>0</v>
      </c>
      <c r="I1141" s="11">
        <f t="shared" si="586"/>
        <v>0</v>
      </c>
      <c r="J1141" s="11">
        <f t="shared" si="586"/>
        <v>0</v>
      </c>
      <c r="K1141" s="11">
        <f t="shared" si="586"/>
        <v>0</v>
      </c>
      <c r="L1141" s="11">
        <f t="shared" si="586"/>
        <v>0</v>
      </c>
      <c r="M1141" s="11">
        <f t="shared" si="585"/>
        <v>0</v>
      </c>
      <c r="N1141" s="11">
        <f t="shared" si="585"/>
        <v>0</v>
      </c>
      <c r="O1141" s="11">
        <f t="shared" si="585"/>
        <v>0</v>
      </c>
      <c r="P1141" s="11">
        <f t="shared" si="580"/>
        <v>0</v>
      </c>
      <c r="Q1141" s="11">
        <f t="shared" si="580"/>
        <v>0</v>
      </c>
      <c r="R1141" s="11">
        <f t="shared" si="580"/>
        <v>0</v>
      </c>
      <c r="S1141" s="11">
        <f t="shared" si="580"/>
        <v>0</v>
      </c>
      <c r="T1141" s="11">
        <f t="shared" si="580"/>
        <v>8482.3001646924422</v>
      </c>
      <c r="U1141" s="40">
        <f t="shared" si="590"/>
        <v>0.41783182292744248</v>
      </c>
      <c r="V1141" s="11">
        <f t="shared" si="588"/>
        <v>6.2750648737909884</v>
      </c>
      <c r="W1141" s="11">
        <f t="shared" si="588"/>
        <v>13029873.340488177</v>
      </c>
      <c r="X1141" s="11">
        <f t="shared" si="588"/>
        <v>195937.94496974701</v>
      </c>
      <c r="Y1141" s="11">
        <f t="shared" si="588"/>
        <v>296808.33333333337</v>
      </c>
      <c r="Z1141" s="11">
        <f t="shared" si="588"/>
        <v>1.5148078305055248</v>
      </c>
      <c r="AA1141" s="11">
        <f t="shared" si="588"/>
        <v>39.193430571972129</v>
      </c>
      <c r="AB1141" s="11">
        <f t="shared" si="588"/>
        <v>5400.0000000000009</v>
      </c>
      <c r="AC1141" s="11">
        <f t="shared" si="588"/>
        <v>0</v>
      </c>
      <c r="AD1141" s="11">
        <f t="shared" si="588"/>
        <v>0</v>
      </c>
      <c r="AE1141" s="11">
        <f t="shared" si="588"/>
        <v>0</v>
      </c>
      <c r="AF1141" s="11">
        <f t="shared" si="588"/>
        <v>0</v>
      </c>
      <c r="AG1141" s="11">
        <f t="shared" si="588"/>
        <v>0</v>
      </c>
      <c r="AH1141" s="11">
        <f t="shared" si="588"/>
        <v>0</v>
      </c>
      <c r="AI1141" s="11">
        <f t="shared" si="588"/>
        <v>0</v>
      </c>
      <c r="AJ1141" s="11">
        <f t="shared" si="588"/>
        <v>0</v>
      </c>
      <c r="AK1141" s="11">
        <f t="shared" si="587"/>
        <v>0</v>
      </c>
      <c r="AL1141" s="11">
        <f t="shared" si="582"/>
        <v>0</v>
      </c>
      <c r="AM1141" s="11">
        <f t="shared" si="582"/>
        <v>0</v>
      </c>
      <c r="AN1141" s="11">
        <f t="shared" si="581"/>
        <v>0</v>
      </c>
      <c r="AO1141" s="11">
        <f t="shared" si="581"/>
        <v>0</v>
      </c>
      <c r="AP1141" s="11">
        <f t="shared" si="581"/>
        <v>0</v>
      </c>
      <c r="AQ1141" s="11">
        <f t="shared" si="579"/>
        <v>0</v>
      </c>
      <c r="AR1141" s="11">
        <f t="shared" si="579"/>
        <v>0</v>
      </c>
      <c r="AS1141" s="11">
        <f t="shared" si="579"/>
        <v>0</v>
      </c>
      <c r="AT1141" s="11">
        <f t="shared" si="577"/>
        <v>0</v>
      </c>
      <c r="AU1141" s="11">
        <f t="shared" si="577"/>
        <v>0</v>
      </c>
      <c r="AV1141" s="11">
        <f t="shared" si="577"/>
        <v>26059746.680976354</v>
      </c>
      <c r="AW1141" s="11">
        <f t="shared" si="577"/>
        <v>0</v>
      </c>
      <c r="AX1141" s="11">
        <f t="shared" si="577"/>
        <v>0</v>
      </c>
      <c r="AY1141" s="11">
        <f t="shared" si="577"/>
        <v>18321.768355735672</v>
      </c>
      <c r="AZ1141" s="11">
        <f t="shared" si="577"/>
        <v>1</v>
      </c>
      <c r="BA1141" s="11">
        <f t="shared" si="577"/>
        <v>1</v>
      </c>
      <c r="BB1141" s="11">
        <f t="shared" si="577"/>
        <v>1</v>
      </c>
      <c r="BC1141" s="11">
        <f t="shared" si="577"/>
        <v>1</v>
      </c>
      <c r="BD1141" s="11">
        <f t="shared" si="577"/>
        <v>1</v>
      </c>
      <c r="BE1141" s="11">
        <f t="shared" si="577"/>
        <v>1</v>
      </c>
      <c r="BF1141" s="15" t="str">
        <f t="shared" si="591"/>
        <v>ČSN 42 5715</v>
      </c>
      <c r="BG1141" s="44">
        <v>66.586056292835664</v>
      </c>
      <c r="BJ1141" s="17">
        <f t="shared" si="592"/>
        <v>133</v>
      </c>
      <c r="BK1141" s="17">
        <f t="shared" si="593"/>
        <v>25</v>
      </c>
      <c r="BX1141" s="18">
        <f t="shared" si="595"/>
        <v>8482.3001646924422</v>
      </c>
      <c r="BY1141" s="42">
        <v>0.41783182292744248</v>
      </c>
      <c r="BZ1141" s="43">
        <f t="shared" si="596"/>
        <v>6.2750648737909884</v>
      </c>
      <c r="CA1141" s="18">
        <f t="shared" si="597"/>
        <v>13029873.340488177</v>
      </c>
      <c r="CB1141" s="18">
        <f t="shared" si="598"/>
        <v>195937.94496974701</v>
      </c>
      <c r="CC1141" s="18">
        <f t="shared" si="599"/>
        <v>296808.33333333337</v>
      </c>
      <c r="CD1141" s="25">
        <f t="shared" si="600"/>
        <v>1.5148078305055248</v>
      </c>
      <c r="CE1141" s="26">
        <f t="shared" si="601"/>
        <v>39.193430571972129</v>
      </c>
      <c r="CF1141" s="18">
        <f t="shared" si="602"/>
        <v>5400.0000000000009</v>
      </c>
      <c r="CG1141" s="18"/>
      <c r="CZ1141" s="18">
        <f t="shared" si="603"/>
        <v>26059746.680976354</v>
      </c>
      <c r="DC1141" s="18">
        <f t="shared" si="594"/>
        <v>18321.768355735672</v>
      </c>
      <c r="DD1141" s="17">
        <f t="shared" si="604"/>
        <v>1</v>
      </c>
      <c r="DE1141" s="17">
        <f t="shared" si="605"/>
        <v>1</v>
      </c>
      <c r="DF1141" s="17">
        <f t="shared" si="606"/>
        <v>1</v>
      </c>
      <c r="DG1141" s="17">
        <v>1</v>
      </c>
      <c r="DH1141" s="17">
        <v>1</v>
      </c>
      <c r="DI1141" s="17">
        <v>1</v>
      </c>
      <c r="DJ1141" s="20" t="s">
        <v>981</v>
      </c>
      <c r="DK1141" s="45"/>
      <c r="DL1141" s="46"/>
      <c r="DN1141" s="46"/>
      <c r="DO1141" s="46"/>
      <c r="DP1141" s="46"/>
      <c r="DU1141" s="48"/>
    </row>
    <row r="1142" spans="1:125" x14ac:dyDescent="0.2">
      <c r="A1142" s="15" t="s">
        <v>105</v>
      </c>
      <c r="B1142" s="10" t="s">
        <v>1242</v>
      </c>
      <c r="C1142" s="11">
        <f t="shared" si="589"/>
        <v>16.369072171988758</v>
      </c>
      <c r="D1142" s="11">
        <f t="shared" si="586"/>
        <v>0</v>
      </c>
      <c r="E1142" s="11">
        <f t="shared" si="586"/>
        <v>0</v>
      </c>
      <c r="F1142" s="11">
        <f t="shared" si="586"/>
        <v>152</v>
      </c>
      <c r="G1142" s="11">
        <f t="shared" si="586"/>
        <v>4.5</v>
      </c>
      <c r="H1142" s="11">
        <f t="shared" si="586"/>
        <v>0</v>
      </c>
      <c r="I1142" s="11">
        <f t="shared" si="586"/>
        <v>0</v>
      </c>
      <c r="J1142" s="11">
        <f t="shared" si="586"/>
        <v>0</v>
      </c>
      <c r="K1142" s="11">
        <f t="shared" si="586"/>
        <v>0</v>
      </c>
      <c r="L1142" s="11">
        <f t="shared" si="586"/>
        <v>0</v>
      </c>
      <c r="M1142" s="11">
        <f t="shared" si="585"/>
        <v>0</v>
      </c>
      <c r="N1142" s="11">
        <f t="shared" si="585"/>
        <v>0</v>
      </c>
      <c r="O1142" s="11">
        <f t="shared" si="585"/>
        <v>0</v>
      </c>
      <c r="P1142" s="11">
        <f t="shared" si="580"/>
        <v>0</v>
      </c>
      <c r="Q1142" s="11">
        <f t="shared" ref="Q1142:T1205" si="607">IF($A1142="x",BU1142,"")</f>
        <v>0</v>
      </c>
      <c r="R1142" s="11">
        <f t="shared" si="607"/>
        <v>0</v>
      </c>
      <c r="S1142" s="11">
        <f t="shared" si="607"/>
        <v>0</v>
      </c>
      <c r="T1142" s="11">
        <f t="shared" si="607"/>
        <v>2085.2321238202253</v>
      </c>
      <c r="U1142" s="40">
        <f t="shared" si="590"/>
        <v>0.47752208334564855</v>
      </c>
      <c r="V1142" s="11">
        <f t="shared" si="588"/>
        <v>29.172214425372147</v>
      </c>
      <c r="W1142" s="11">
        <f t="shared" si="588"/>
        <v>5676132.1680463916</v>
      </c>
      <c r="X1142" s="11">
        <f t="shared" si="588"/>
        <v>74685.949579557782</v>
      </c>
      <c r="Y1142" s="11">
        <f t="shared" si="588"/>
        <v>97933.500000000058</v>
      </c>
      <c r="Z1142" s="11">
        <f t="shared" si="588"/>
        <v>1.3112707350085744</v>
      </c>
      <c r="AA1142" s="11">
        <f t="shared" si="588"/>
        <v>52.173388810772103</v>
      </c>
      <c r="AB1142" s="11">
        <f t="shared" si="588"/>
        <v>1327.5</v>
      </c>
      <c r="AC1142" s="11">
        <f t="shared" si="588"/>
        <v>0</v>
      </c>
      <c r="AD1142" s="11">
        <f t="shared" si="588"/>
        <v>0</v>
      </c>
      <c r="AE1142" s="11">
        <f t="shared" si="588"/>
        <v>0</v>
      </c>
      <c r="AF1142" s="11">
        <f t="shared" si="588"/>
        <v>0</v>
      </c>
      <c r="AG1142" s="11">
        <f t="shared" si="588"/>
        <v>0</v>
      </c>
      <c r="AH1142" s="11">
        <f t="shared" si="588"/>
        <v>0</v>
      </c>
      <c r="AI1142" s="11">
        <f t="shared" si="588"/>
        <v>0</v>
      </c>
      <c r="AJ1142" s="11">
        <f t="shared" si="588"/>
        <v>0</v>
      </c>
      <c r="AK1142" s="11">
        <f t="shared" si="587"/>
        <v>0</v>
      </c>
      <c r="AL1142" s="11">
        <f t="shared" si="582"/>
        <v>0</v>
      </c>
      <c r="AM1142" s="11">
        <f t="shared" si="582"/>
        <v>0</v>
      </c>
      <c r="AN1142" s="11">
        <f t="shared" si="581"/>
        <v>0</v>
      </c>
      <c r="AO1142" s="11">
        <f t="shared" si="581"/>
        <v>0</v>
      </c>
      <c r="AP1142" s="11">
        <f t="shared" si="581"/>
        <v>0</v>
      </c>
      <c r="AQ1142" s="11">
        <f t="shared" si="579"/>
        <v>0</v>
      </c>
      <c r="AR1142" s="11">
        <f t="shared" si="579"/>
        <v>0</v>
      </c>
      <c r="AS1142" s="11">
        <f t="shared" si="579"/>
        <v>0</v>
      </c>
      <c r="AT1142" s="11">
        <f t="shared" si="577"/>
        <v>0</v>
      </c>
      <c r="AU1142" s="11">
        <f t="shared" si="577"/>
        <v>0</v>
      </c>
      <c r="AV1142" s="11">
        <f t="shared" si="577"/>
        <v>11352264.336092783</v>
      </c>
      <c r="AW1142" s="11">
        <f t="shared" si="577"/>
        <v>0</v>
      </c>
      <c r="AX1142" s="11">
        <f t="shared" si="577"/>
        <v>0</v>
      </c>
      <c r="AY1142" s="11">
        <f t="shared" si="577"/>
        <v>34174.637584831471</v>
      </c>
      <c r="AZ1142" s="11">
        <f t="shared" si="577"/>
        <v>1</v>
      </c>
      <c r="BA1142" s="11">
        <f t="shared" si="577"/>
        <v>2</v>
      </c>
      <c r="BB1142" s="11">
        <f t="shared" si="577"/>
        <v>2</v>
      </c>
      <c r="BC1142" s="11">
        <f t="shared" si="577"/>
        <v>1</v>
      </c>
      <c r="BD1142" s="11">
        <f t="shared" si="577"/>
        <v>2</v>
      </c>
      <c r="BE1142" s="11">
        <f t="shared" si="577"/>
        <v>2</v>
      </c>
      <c r="BF1142" s="15" t="str">
        <f t="shared" si="591"/>
        <v>ČSN 42 5715</v>
      </c>
      <c r="BG1142" s="44">
        <v>16.369072171988758</v>
      </c>
      <c r="BJ1142" s="17">
        <f t="shared" si="592"/>
        <v>152</v>
      </c>
      <c r="BK1142" s="17">
        <f t="shared" si="593"/>
        <v>4.5</v>
      </c>
      <c r="BX1142" s="18">
        <f t="shared" si="595"/>
        <v>2085.2321238202253</v>
      </c>
      <c r="BY1142" s="42">
        <v>0.47752208334564855</v>
      </c>
      <c r="BZ1142" s="43">
        <f t="shared" si="596"/>
        <v>29.172214425372147</v>
      </c>
      <c r="CA1142" s="18">
        <f t="shared" si="597"/>
        <v>5676132.1680463916</v>
      </c>
      <c r="CB1142" s="18">
        <f t="shared" si="598"/>
        <v>74685.949579557782</v>
      </c>
      <c r="CC1142" s="18">
        <f t="shared" si="599"/>
        <v>97933.500000000058</v>
      </c>
      <c r="CD1142" s="25">
        <f t="shared" si="600"/>
        <v>1.3112707350085744</v>
      </c>
      <c r="CE1142" s="26">
        <f t="shared" si="601"/>
        <v>52.173388810772103</v>
      </c>
      <c r="CF1142" s="18">
        <f t="shared" si="602"/>
        <v>1327.5</v>
      </c>
      <c r="CG1142" s="18"/>
      <c r="CZ1142" s="18">
        <f t="shared" si="603"/>
        <v>11352264.336092783</v>
      </c>
      <c r="DC1142" s="18">
        <f t="shared" si="594"/>
        <v>34174.637584831471</v>
      </c>
      <c r="DD1142" s="17">
        <f t="shared" si="604"/>
        <v>1</v>
      </c>
      <c r="DE1142" s="17">
        <f t="shared" si="605"/>
        <v>2</v>
      </c>
      <c r="DF1142" s="17">
        <f t="shared" si="606"/>
        <v>2</v>
      </c>
      <c r="DG1142" s="17">
        <v>1</v>
      </c>
      <c r="DH1142" s="17">
        <v>2</v>
      </c>
      <c r="DI1142" s="17">
        <v>2</v>
      </c>
      <c r="DJ1142" s="20" t="s">
        <v>981</v>
      </c>
      <c r="DK1142" s="45"/>
      <c r="DL1142" s="46"/>
      <c r="DN1142" s="46"/>
      <c r="DO1142" s="46"/>
      <c r="DP1142" s="46"/>
      <c r="DU1142" s="48"/>
    </row>
    <row r="1143" spans="1:125" x14ac:dyDescent="0.2">
      <c r="A1143" s="15" t="s">
        <v>105</v>
      </c>
      <c r="B1143" s="10" t="s">
        <v>1243</v>
      </c>
      <c r="C1143" s="11">
        <f t="shared" si="589"/>
        <v>18.126204213049686</v>
      </c>
      <c r="D1143" s="11">
        <f t="shared" si="586"/>
        <v>0</v>
      </c>
      <c r="E1143" s="11">
        <f t="shared" si="586"/>
        <v>0</v>
      </c>
      <c r="F1143" s="11">
        <f t="shared" si="586"/>
        <v>152</v>
      </c>
      <c r="G1143" s="11">
        <f t="shared" si="586"/>
        <v>5</v>
      </c>
      <c r="H1143" s="11">
        <f t="shared" si="586"/>
        <v>0</v>
      </c>
      <c r="I1143" s="11">
        <f t="shared" si="586"/>
        <v>0</v>
      </c>
      <c r="J1143" s="11">
        <f t="shared" si="586"/>
        <v>0</v>
      </c>
      <c r="K1143" s="11">
        <f t="shared" si="586"/>
        <v>0</v>
      </c>
      <c r="L1143" s="11">
        <f t="shared" si="586"/>
        <v>0</v>
      </c>
      <c r="M1143" s="11">
        <f t="shared" si="585"/>
        <v>0</v>
      </c>
      <c r="N1143" s="11">
        <f t="shared" si="585"/>
        <v>0</v>
      </c>
      <c r="O1143" s="11">
        <f t="shared" si="585"/>
        <v>0</v>
      </c>
      <c r="P1143" s="11">
        <f t="shared" si="585"/>
        <v>0</v>
      </c>
      <c r="Q1143" s="11">
        <f t="shared" si="607"/>
        <v>0</v>
      </c>
      <c r="R1143" s="11">
        <f t="shared" si="607"/>
        <v>0</v>
      </c>
      <c r="S1143" s="11">
        <f t="shared" si="607"/>
        <v>0</v>
      </c>
      <c r="T1143" s="11">
        <f t="shared" si="607"/>
        <v>2309.070600388498</v>
      </c>
      <c r="U1143" s="40">
        <f t="shared" si="590"/>
        <v>0.47752208334564855</v>
      </c>
      <c r="V1143" s="11">
        <f t="shared" si="588"/>
        <v>26.344295680055467</v>
      </c>
      <c r="W1143" s="11">
        <f t="shared" si="588"/>
        <v>6244304.171100596</v>
      </c>
      <c r="X1143" s="11">
        <f t="shared" si="588"/>
        <v>82161.896988165739</v>
      </c>
      <c r="Y1143" s="11">
        <f t="shared" si="588"/>
        <v>108086.66666666666</v>
      </c>
      <c r="Z1143" s="11">
        <f t="shared" si="588"/>
        <v>1.3155327545837339</v>
      </c>
      <c r="AA1143" s="11">
        <f t="shared" si="588"/>
        <v>52.002403790594144</v>
      </c>
      <c r="AB1143" s="11">
        <f t="shared" si="588"/>
        <v>1470</v>
      </c>
      <c r="AC1143" s="11">
        <f t="shared" si="588"/>
        <v>0</v>
      </c>
      <c r="AD1143" s="11">
        <f t="shared" si="588"/>
        <v>0</v>
      </c>
      <c r="AE1143" s="11">
        <f t="shared" si="588"/>
        <v>0</v>
      </c>
      <c r="AF1143" s="11">
        <f t="shared" si="588"/>
        <v>0</v>
      </c>
      <c r="AG1143" s="11">
        <f t="shared" si="588"/>
        <v>0</v>
      </c>
      <c r="AH1143" s="11">
        <f t="shared" si="588"/>
        <v>0</v>
      </c>
      <c r="AI1143" s="11">
        <f t="shared" si="588"/>
        <v>0</v>
      </c>
      <c r="AJ1143" s="11">
        <f t="shared" si="588"/>
        <v>0</v>
      </c>
      <c r="AK1143" s="11">
        <f t="shared" si="587"/>
        <v>0</v>
      </c>
      <c r="AL1143" s="11">
        <f t="shared" si="582"/>
        <v>0</v>
      </c>
      <c r="AM1143" s="11">
        <f t="shared" si="582"/>
        <v>0</v>
      </c>
      <c r="AN1143" s="11">
        <f t="shared" si="581"/>
        <v>0</v>
      </c>
      <c r="AO1143" s="11">
        <f t="shared" si="581"/>
        <v>0</v>
      </c>
      <c r="AP1143" s="11">
        <f t="shared" si="581"/>
        <v>0</v>
      </c>
      <c r="AQ1143" s="11">
        <f t="shared" si="579"/>
        <v>0</v>
      </c>
      <c r="AR1143" s="11">
        <f t="shared" si="579"/>
        <v>0</v>
      </c>
      <c r="AS1143" s="11">
        <f t="shared" si="579"/>
        <v>0</v>
      </c>
      <c r="AT1143" s="11">
        <f t="shared" si="577"/>
        <v>0</v>
      </c>
      <c r="AU1143" s="11">
        <f t="shared" si="577"/>
        <v>0</v>
      </c>
      <c r="AV1143" s="11">
        <f t="shared" si="577"/>
        <v>12488608.342201192</v>
      </c>
      <c r="AW1143" s="11">
        <f t="shared" si="577"/>
        <v>0</v>
      </c>
      <c r="AX1143" s="11">
        <f t="shared" si="577"/>
        <v>0</v>
      </c>
      <c r="AY1143" s="11">
        <f t="shared" si="577"/>
        <v>33943.337825710922</v>
      </c>
      <c r="AZ1143" s="11">
        <f t="shared" si="577"/>
        <v>1</v>
      </c>
      <c r="BA1143" s="11">
        <f t="shared" si="577"/>
        <v>1</v>
      </c>
      <c r="BB1143" s="11">
        <f t="shared" si="577"/>
        <v>2</v>
      </c>
      <c r="BC1143" s="11">
        <f t="shared" si="577"/>
        <v>1</v>
      </c>
      <c r="BD1143" s="11">
        <f t="shared" si="577"/>
        <v>1</v>
      </c>
      <c r="BE1143" s="11">
        <f t="shared" si="577"/>
        <v>2</v>
      </c>
      <c r="BF1143" s="15" t="str">
        <f t="shared" si="591"/>
        <v>ČSN 42 5715</v>
      </c>
      <c r="BG1143" s="44">
        <v>18.126204213049686</v>
      </c>
      <c r="BJ1143" s="17">
        <f t="shared" si="592"/>
        <v>152</v>
      </c>
      <c r="BK1143" s="17">
        <f t="shared" si="593"/>
        <v>5</v>
      </c>
      <c r="BX1143" s="18">
        <f t="shared" si="595"/>
        <v>2309.070600388498</v>
      </c>
      <c r="BY1143" s="42">
        <v>0.47752208334564855</v>
      </c>
      <c r="BZ1143" s="43">
        <f t="shared" si="596"/>
        <v>26.344295680055467</v>
      </c>
      <c r="CA1143" s="18">
        <f t="shared" si="597"/>
        <v>6244304.171100596</v>
      </c>
      <c r="CB1143" s="18">
        <f t="shared" si="598"/>
        <v>82161.896988165739</v>
      </c>
      <c r="CC1143" s="18">
        <f t="shared" si="599"/>
        <v>108086.66666666666</v>
      </c>
      <c r="CD1143" s="25">
        <f t="shared" si="600"/>
        <v>1.3155327545837339</v>
      </c>
      <c r="CE1143" s="26">
        <f t="shared" si="601"/>
        <v>52.002403790594144</v>
      </c>
      <c r="CF1143" s="18">
        <f t="shared" si="602"/>
        <v>1470</v>
      </c>
      <c r="CG1143" s="18"/>
      <c r="CZ1143" s="18">
        <f t="shared" si="603"/>
        <v>12488608.342201192</v>
      </c>
      <c r="DC1143" s="18">
        <f t="shared" si="594"/>
        <v>33943.337825710922</v>
      </c>
      <c r="DD1143" s="17">
        <f t="shared" si="604"/>
        <v>1</v>
      </c>
      <c r="DE1143" s="17">
        <f t="shared" si="605"/>
        <v>1</v>
      </c>
      <c r="DF1143" s="17">
        <f t="shared" si="606"/>
        <v>2</v>
      </c>
      <c r="DG1143" s="17">
        <v>1</v>
      </c>
      <c r="DH1143" s="17">
        <v>1</v>
      </c>
      <c r="DI1143" s="17">
        <v>2</v>
      </c>
      <c r="DJ1143" s="20" t="s">
        <v>981</v>
      </c>
      <c r="DK1143" s="45"/>
      <c r="DL1143" s="46"/>
      <c r="DN1143" s="46"/>
      <c r="DO1143" s="46"/>
      <c r="DP1143" s="46"/>
      <c r="DU1143" s="48"/>
    </row>
    <row r="1144" spans="1:125" x14ac:dyDescent="0.2">
      <c r="A1144" s="15" t="s">
        <v>105</v>
      </c>
      <c r="B1144" s="10" t="s">
        <v>1244</v>
      </c>
      <c r="C1144" s="11">
        <f t="shared" si="589"/>
        <v>19.871005502945312</v>
      </c>
      <c r="D1144" s="11">
        <f t="shared" si="586"/>
        <v>0</v>
      </c>
      <c r="E1144" s="11">
        <f t="shared" si="586"/>
        <v>0</v>
      </c>
      <c r="F1144" s="11">
        <f t="shared" si="586"/>
        <v>152</v>
      </c>
      <c r="G1144" s="11">
        <f t="shared" si="586"/>
        <v>5.5</v>
      </c>
      <c r="H1144" s="11">
        <f t="shared" si="586"/>
        <v>0</v>
      </c>
      <c r="I1144" s="11">
        <f t="shared" si="586"/>
        <v>0</v>
      </c>
      <c r="J1144" s="11">
        <f t="shared" si="586"/>
        <v>0</v>
      </c>
      <c r="K1144" s="11">
        <f t="shared" si="586"/>
        <v>0</v>
      </c>
      <c r="L1144" s="11">
        <f t="shared" si="586"/>
        <v>0</v>
      </c>
      <c r="M1144" s="11">
        <f t="shared" si="585"/>
        <v>0</v>
      </c>
      <c r="N1144" s="11">
        <f t="shared" si="585"/>
        <v>0</v>
      </c>
      <c r="O1144" s="11">
        <f t="shared" si="585"/>
        <v>0</v>
      </c>
      <c r="P1144" s="11">
        <f t="shared" si="585"/>
        <v>0</v>
      </c>
      <c r="Q1144" s="11">
        <f t="shared" si="607"/>
        <v>0</v>
      </c>
      <c r="R1144" s="11">
        <f t="shared" si="607"/>
        <v>0</v>
      </c>
      <c r="S1144" s="11">
        <f t="shared" si="607"/>
        <v>0</v>
      </c>
      <c r="T1144" s="11">
        <f t="shared" si="607"/>
        <v>2531.338280629976</v>
      </c>
      <c r="U1144" s="40">
        <f t="shared" si="590"/>
        <v>0.47752208334564855</v>
      </c>
      <c r="V1144" s="11">
        <f t="shared" si="588"/>
        <v>24.031098138182767</v>
      </c>
      <c r="W1144" s="11">
        <f t="shared" si="588"/>
        <v>6800598.4995549694</v>
      </c>
      <c r="X1144" s="11">
        <f t="shared" si="588"/>
        <v>89481.559204670644</v>
      </c>
      <c r="Y1144" s="11">
        <f t="shared" si="588"/>
        <v>118097.83333333343</v>
      </c>
      <c r="Z1144" s="11">
        <f t="shared" si="588"/>
        <v>1.3198007989915437</v>
      </c>
      <c r="AA1144" s="11">
        <f t="shared" si="588"/>
        <v>51.83206054171491</v>
      </c>
      <c r="AB1144" s="11">
        <f t="shared" si="588"/>
        <v>1611.5000000000002</v>
      </c>
      <c r="AC1144" s="11">
        <f t="shared" si="588"/>
        <v>0</v>
      </c>
      <c r="AD1144" s="11">
        <f t="shared" si="588"/>
        <v>0</v>
      </c>
      <c r="AE1144" s="11">
        <f t="shared" si="588"/>
        <v>0</v>
      </c>
      <c r="AF1144" s="11">
        <f t="shared" si="588"/>
        <v>0</v>
      </c>
      <c r="AG1144" s="11">
        <f t="shared" si="588"/>
        <v>0</v>
      </c>
      <c r="AH1144" s="11">
        <f t="shared" si="588"/>
        <v>0</v>
      </c>
      <c r="AI1144" s="11">
        <f t="shared" si="588"/>
        <v>0</v>
      </c>
      <c r="AJ1144" s="11">
        <f t="shared" si="588"/>
        <v>0</v>
      </c>
      <c r="AK1144" s="11">
        <f t="shared" si="587"/>
        <v>0</v>
      </c>
      <c r="AL1144" s="11">
        <f t="shared" si="582"/>
        <v>0</v>
      </c>
      <c r="AM1144" s="11">
        <f t="shared" si="582"/>
        <v>0</v>
      </c>
      <c r="AN1144" s="11">
        <f t="shared" si="581"/>
        <v>0</v>
      </c>
      <c r="AO1144" s="11">
        <f t="shared" si="581"/>
        <v>0</v>
      </c>
      <c r="AP1144" s="11">
        <f t="shared" si="581"/>
        <v>0</v>
      </c>
      <c r="AQ1144" s="11">
        <f t="shared" si="579"/>
        <v>0</v>
      </c>
      <c r="AR1144" s="11">
        <f t="shared" si="579"/>
        <v>0</v>
      </c>
      <c r="AS1144" s="11">
        <f t="shared" si="579"/>
        <v>0</v>
      </c>
      <c r="AT1144" s="11">
        <f t="shared" si="579"/>
        <v>0</v>
      </c>
      <c r="AU1144" s="11">
        <f t="shared" si="579"/>
        <v>0</v>
      </c>
      <c r="AV1144" s="11">
        <f t="shared" si="579"/>
        <v>13601196.999109939</v>
      </c>
      <c r="AW1144" s="11">
        <f t="shared" si="579"/>
        <v>0</v>
      </c>
      <c r="AX1144" s="11">
        <f t="shared" si="579"/>
        <v>0</v>
      </c>
      <c r="AY1144" s="11">
        <f t="shared" si="579"/>
        <v>33712.823464753768</v>
      </c>
      <c r="AZ1144" s="11">
        <f t="shared" si="579"/>
        <v>1</v>
      </c>
      <c r="BA1144" s="11">
        <f t="shared" si="579"/>
        <v>1</v>
      </c>
      <c r="BB1144" s="11">
        <f t="shared" si="579"/>
        <v>2</v>
      </c>
      <c r="BC1144" s="11">
        <f t="shared" si="579"/>
        <v>1</v>
      </c>
      <c r="BD1144" s="11">
        <f t="shared" si="579"/>
        <v>1</v>
      </c>
      <c r="BE1144" s="11">
        <f t="shared" si="579"/>
        <v>2</v>
      </c>
      <c r="BF1144" s="15" t="str">
        <f t="shared" si="591"/>
        <v>ČSN 42 5715</v>
      </c>
      <c r="BG1144" s="44">
        <v>19.871005502945312</v>
      </c>
      <c r="BJ1144" s="17">
        <f t="shared" si="592"/>
        <v>152</v>
      </c>
      <c r="BK1144" s="17">
        <f t="shared" si="593"/>
        <v>5.5</v>
      </c>
      <c r="BX1144" s="18">
        <f t="shared" si="595"/>
        <v>2531.338280629976</v>
      </c>
      <c r="BY1144" s="42">
        <v>0.47752208334564855</v>
      </c>
      <c r="BZ1144" s="43">
        <f t="shared" si="596"/>
        <v>24.031098138182767</v>
      </c>
      <c r="CA1144" s="18">
        <f t="shared" si="597"/>
        <v>6800598.4995549694</v>
      </c>
      <c r="CB1144" s="18">
        <f t="shared" si="598"/>
        <v>89481.559204670644</v>
      </c>
      <c r="CC1144" s="18">
        <f t="shared" si="599"/>
        <v>118097.83333333343</v>
      </c>
      <c r="CD1144" s="25">
        <f t="shared" si="600"/>
        <v>1.3198007989915437</v>
      </c>
      <c r="CE1144" s="26">
        <f t="shared" si="601"/>
        <v>51.83206054171491</v>
      </c>
      <c r="CF1144" s="18">
        <f t="shared" si="602"/>
        <v>1611.5000000000002</v>
      </c>
      <c r="CG1144" s="18"/>
      <c r="CZ1144" s="18">
        <f t="shared" si="603"/>
        <v>13601196.999109939</v>
      </c>
      <c r="DC1144" s="18">
        <f t="shared" si="594"/>
        <v>33712.823464753768</v>
      </c>
      <c r="DD1144" s="17">
        <f t="shared" si="604"/>
        <v>1</v>
      </c>
      <c r="DE1144" s="17">
        <f t="shared" si="605"/>
        <v>1</v>
      </c>
      <c r="DF1144" s="17">
        <f t="shared" si="606"/>
        <v>2</v>
      </c>
      <c r="DG1144" s="17">
        <v>1</v>
      </c>
      <c r="DH1144" s="17">
        <v>1</v>
      </c>
      <c r="DI1144" s="17">
        <v>2</v>
      </c>
      <c r="DJ1144" s="20" t="s">
        <v>981</v>
      </c>
      <c r="DK1144" s="45"/>
      <c r="DL1144" s="46"/>
      <c r="DN1144" s="46"/>
      <c r="DO1144" s="46"/>
      <c r="DP1144" s="46"/>
      <c r="DU1144" s="48"/>
    </row>
    <row r="1145" spans="1:125" x14ac:dyDescent="0.2">
      <c r="A1145" s="15" t="s">
        <v>105</v>
      </c>
      <c r="B1145" s="10" t="s">
        <v>1245</v>
      </c>
      <c r="C1145" s="11">
        <f t="shared" si="589"/>
        <v>21.60347604167556</v>
      </c>
      <c r="D1145" s="11">
        <f t="shared" si="586"/>
        <v>0</v>
      </c>
      <c r="E1145" s="11">
        <f t="shared" si="586"/>
        <v>0</v>
      </c>
      <c r="F1145" s="11">
        <f t="shared" si="586"/>
        <v>152</v>
      </c>
      <c r="G1145" s="11">
        <f t="shared" si="586"/>
        <v>6</v>
      </c>
      <c r="H1145" s="11">
        <f t="shared" si="586"/>
        <v>0</v>
      </c>
      <c r="I1145" s="11">
        <f t="shared" si="586"/>
        <v>0</v>
      </c>
      <c r="J1145" s="11">
        <f t="shared" si="586"/>
        <v>0</v>
      </c>
      <c r="K1145" s="11">
        <f t="shared" si="586"/>
        <v>0</v>
      </c>
      <c r="L1145" s="11">
        <f t="shared" si="586"/>
        <v>0</v>
      </c>
      <c r="M1145" s="11">
        <f t="shared" si="585"/>
        <v>0</v>
      </c>
      <c r="N1145" s="11">
        <f t="shared" si="585"/>
        <v>0</v>
      </c>
      <c r="O1145" s="11">
        <f t="shared" si="585"/>
        <v>0</v>
      </c>
      <c r="P1145" s="11">
        <f t="shared" si="585"/>
        <v>0</v>
      </c>
      <c r="Q1145" s="11">
        <f t="shared" si="607"/>
        <v>0</v>
      </c>
      <c r="R1145" s="11">
        <f t="shared" si="607"/>
        <v>0</v>
      </c>
      <c r="S1145" s="11">
        <f t="shared" si="607"/>
        <v>0</v>
      </c>
      <c r="T1145" s="11">
        <f t="shared" si="607"/>
        <v>2752.035164544659</v>
      </c>
      <c r="U1145" s="40">
        <f t="shared" si="590"/>
        <v>0.47752208334564855</v>
      </c>
      <c r="V1145" s="11">
        <f t="shared" si="588"/>
        <v>22.103946717854754</v>
      </c>
      <c r="W1145" s="11">
        <f t="shared" si="588"/>
        <v>7345181.8541696947</v>
      </c>
      <c r="X1145" s="11">
        <f t="shared" si="588"/>
        <v>96647.129660127568</v>
      </c>
      <c r="Y1145" s="11">
        <f t="shared" si="588"/>
        <v>127968.00000000007</v>
      </c>
      <c r="Z1145" s="11">
        <f t="shared" si="588"/>
        <v>1.3240745012295398</v>
      </c>
      <c r="AA1145" s="11">
        <f t="shared" si="588"/>
        <v>51.662365412357957</v>
      </c>
      <c r="AB1145" s="11">
        <f t="shared" si="588"/>
        <v>1752.0000000000002</v>
      </c>
      <c r="AC1145" s="11">
        <f t="shared" si="588"/>
        <v>0</v>
      </c>
      <c r="AD1145" s="11">
        <f t="shared" si="588"/>
        <v>0</v>
      </c>
      <c r="AE1145" s="11">
        <f t="shared" si="588"/>
        <v>0</v>
      </c>
      <c r="AF1145" s="11">
        <f t="shared" si="588"/>
        <v>0</v>
      </c>
      <c r="AG1145" s="11">
        <f t="shared" si="588"/>
        <v>0</v>
      </c>
      <c r="AH1145" s="11">
        <f t="shared" si="588"/>
        <v>0</v>
      </c>
      <c r="AI1145" s="11">
        <f t="shared" si="588"/>
        <v>0</v>
      </c>
      <c r="AJ1145" s="11">
        <f t="shared" si="588"/>
        <v>0</v>
      </c>
      <c r="AK1145" s="11">
        <f t="shared" si="587"/>
        <v>0</v>
      </c>
      <c r="AL1145" s="11">
        <f t="shared" si="582"/>
        <v>0</v>
      </c>
      <c r="AM1145" s="11">
        <f t="shared" si="582"/>
        <v>0</v>
      </c>
      <c r="AN1145" s="11">
        <f t="shared" si="581"/>
        <v>0</v>
      </c>
      <c r="AO1145" s="11">
        <f t="shared" si="581"/>
        <v>0</v>
      </c>
      <c r="AP1145" s="11">
        <f t="shared" si="581"/>
        <v>0</v>
      </c>
      <c r="AQ1145" s="11">
        <f t="shared" si="581"/>
        <v>0</v>
      </c>
      <c r="AR1145" s="11">
        <f t="shared" si="581"/>
        <v>0</v>
      </c>
      <c r="AS1145" s="11">
        <f t="shared" si="581"/>
        <v>0</v>
      </c>
      <c r="AT1145" s="11">
        <f t="shared" si="581"/>
        <v>0</v>
      </c>
      <c r="AU1145" s="11">
        <f t="shared" si="581"/>
        <v>0</v>
      </c>
      <c r="AV1145" s="11">
        <f t="shared" si="581"/>
        <v>14690363.708339389</v>
      </c>
      <c r="AW1145" s="11">
        <f t="shared" si="581"/>
        <v>0</v>
      </c>
      <c r="AX1145" s="11">
        <f t="shared" si="581"/>
        <v>0</v>
      </c>
      <c r="AY1145" s="11">
        <f t="shared" si="581"/>
        <v>33483.094501960019</v>
      </c>
      <c r="AZ1145" s="11">
        <f t="shared" si="581"/>
        <v>1</v>
      </c>
      <c r="BA1145" s="11">
        <f t="shared" si="581"/>
        <v>1</v>
      </c>
      <c r="BB1145" s="11">
        <f t="shared" si="581"/>
        <v>2</v>
      </c>
      <c r="BC1145" s="11">
        <f t="shared" si="581"/>
        <v>1</v>
      </c>
      <c r="BD1145" s="11">
        <f t="shared" ref="BD1145:BE1208" si="608">IF($A1145="x",DH1145,"")</f>
        <v>1</v>
      </c>
      <c r="BE1145" s="11">
        <f t="shared" si="608"/>
        <v>2</v>
      </c>
      <c r="BF1145" s="15" t="str">
        <f t="shared" si="591"/>
        <v>ČSN 42 5715</v>
      </c>
      <c r="BG1145" s="44">
        <v>21.60347604167556</v>
      </c>
      <c r="BJ1145" s="17">
        <f t="shared" si="592"/>
        <v>152</v>
      </c>
      <c r="BK1145" s="17">
        <f t="shared" si="593"/>
        <v>6</v>
      </c>
      <c r="BX1145" s="18">
        <f t="shared" si="595"/>
        <v>2752.035164544659</v>
      </c>
      <c r="BY1145" s="42">
        <v>0.47752208334564855</v>
      </c>
      <c r="BZ1145" s="43">
        <f t="shared" si="596"/>
        <v>22.103946717854754</v>
      </c>
      <c r="CA1145" s="18">
        <f t="shared" si="597"/>
        <v>7345181.8541696947</v>
      </c>
      <c r="CB1145" s="18">
        <f t="shared" si="598"/>
        <v>96647.129660127568</v>
      </c>
      <c r="CC1145" s="18">
        <f t="shared" si="599"/>
        <v>127968.00000000007</v>
      </c>
      <c r="CD1145" s="25">
        <f t="shared" si="600"/>
        <v>1.3240745012295398</v>
      </c>
      <c r="CE1145" s="26">
        <f t="shared" si="601"/>
        <v>51.662365412357957</v>
      </c>
      <c r="CF1145" s="18">
        <f t="shared" si="602"/>
        <v>1752.0000000000002</v>
      </c>
      <c r="CG1145" s="18"/>
      <c r="CZ1145" s="18">
        <f t="shared" si="603"/>
        <v>14690363.708339389</v>
      </c>
      <c r="DC1145" s="18">
        <f t="shared" si="594"/>
        <v>33483.094501960019</v>
      </c>
      <c r="DD1145" s="17">
        <f t="shared" si="604"/>
        <v>1</v>
      </c>
      <c r="DE1145" s="17">
        <f t="shared" si="605"/>
        <v>1</v>
      </c>
      <c r="DF1145" s="17">
        <f t="shared" si="606"/>
        <v>2</v>
      </c>
      <c r="DG1145" s="17">
        <v>1</v>
      </c>
      <c r="DH1145" s="17">
        <v>1</v>
      </c>
      <c r="DI1145" s="17">
        <v>2</v>
      </c>
      <c r="DJ1145" s="20" t="s">
        <v>981</v>
      </c>
      <c r="DK1145" s="45"/>
      <c r="DL1145" s="46"/>
      <c r="DN1145" s="46"/>
      <c r="DO1145" s="46"/>
      <c r="DP1145" s="46"/>
      <c r="DU1145" s="48"/>
    </row>
    <row r="1146" spans="1:125" x14ac:dyDescent="0.2">
      <c r="A1146" s="15" t="s">
        <v>105</v>
      </c>
      <c r="B1146" s="10" t="s">
        <v>1246</v>
      </c>
      <c r="C1146" s="11">
        <f t="shared" si="589"/>
        <v>25.031424865640066</v>
      </c>
      <c r="D1146" s="11">
        <f t="shared" si="586"/>
        <v>0</v>
      </c>
      <c r="E1146" s="11">
        <f t="shared" si="586"/>
        <v>0</v>
      </c>
      <c r="F1146" s="11">
        <f t="shared" si="586"/>
        <v>152</v>
      </c>
      <c r="G1146" s="11">
        <f t="shared" si="586"/>
        <v>7</v>
      </c>
      <c r="H1146" s="11">
        <f t="shared" si="586"/>
        <v>0</v>
      </c>
      <c r="I1146" s="11">
        <f t="shared" si="586"/>
        <v>0</v>
      </c>
      <c r="J1146" s="11">
        <f t="shared" si="586"/>
        <v>0</v>
      </c>
      <c r="K1146" s="11">
        <f t="shared" si="586"/>
        <v>0</v>
      </c>
      <c r="L1146" s="11">
        <f t="shared" si="586"/>
        <v>0</v>
      </c>
      <c r="M1146" s="11">
        <f t="shared" si="585"/>
        <v>0</v>
      </c>
      <c r="N1146" s="11">
        <f t="shared" si="585"/>
        <v>0</v>
      </c>
      <c r="O1146" s="11">
        <f t="shared" si="585"/>
        <v>0</v>
      </c>
      <c r="P1146" s="11">
        <f t="shared" si="585"/>
        <v>0</v>
      </c>
      <c r="Q1146" s="11">
        <f t="shared" si="607"/>
        <v>0</v>
      </c>
      <c r="R1146" s="11">
        <f t="shared" si="607"/>
        <v>0</v>
      </c>
      <c r="S1146" s="11">
        <f t="shared" si="607"/>
        <v>0</v>
      </c>
      <c r="T1146" s="11">
        <f t="shared" si="607"/>
        <v>3188.7165433936402</v>
      </c>
      <c r="U1146" s="40">
        <f t="shared" si="590"/>
        <v>0.47752208334564855</v>
      </c>
      <c r="V1146" s="11">
        <f t="shared" si="588"/>
        <v>19.076903768316026</v>
      </c>
      <c r="W1146" s="11">
        <f t="shared" si="588"/>
        <v>8399876.5544346962</v>
      </c>
      <c r="X1146" s="11">
        <f t="shared" si="588"/>
        <v>110524.69150571969</v>
      </c>
      <c r="Y1146" s="11">
        <f t="shared" si="588"/>
        <v>147289.33333333331</v>
      </c>
      <c r="Z1146" s="11">
        <f t="shared" si="588"/>
        <v>1.3326373620840284</v>
      </c>
      <c r="AA1146" s="11">
        <f t="shared" si="588"/>
        <v>51.324945202113952</v>
      </c>
      <c r="AB1146" s="11">
        <f t="shared" si="588"/>
        <v>2030.0000000000002</v>
      </c>
      <c r="AC1146" s="11">
        <f t="shared" si="588"/>
        <v>0</v>
      </c>
      <c r="AD1146" s="11">
        <f t="shared" si="588"/>
        <v>0</v>
      </c>
      <c r="AE1146" s="11">
        <f t="shared" si="588"/>
        <v>0</v>
      </c>
      <c r="AF1146" s="11">
        <f t="shared" si="588"/>
        <v>0</v>
      </c>
      <c r="AG1146" s="11">
        <f t="shared" si="588"/>
        <v>0</v>
      </c>
      <c r="AH1146" s="11">
        <f t="shared" si="588"/>
        <v>0</v>
      </c>
      <c r="AI1146" s="11">
        <f t="shared" si="588"/>
        <v>0</v>
      </c>
      <c r="AJ1146" s="11">
        <f t="shared" si="588"/>
        <v>0</v>
      </c>
      <c r="AK1146" s="11">
        <f t="shared" si="587"/>
        <v>0</v>
      </c>
      <c r="AL1146" s="11">
        <f t="shared" si="582"/>
        <v>0</v>
      </c>
      <c r="AM1146" s="11">
        <f t="shared" si="582"/>
        <v>0</v>
      </c>
      <c r="AN1146" s="11">
        <f t="shared" si="581"/>
        <v>0</v>
      </c>
      <c r="AO1146" s="11">
        <f t="shared" si="581"/>
        <v>0</v>
      </c>
      <c r="AP1146" s="11">
        <f t="shared" si="581"/>
        <v>0</v>
      </c>
      <c r="AQ1146" s="11">
        <f t="shared" si="581"/>
        <v>0</v>
      </c>
      <c r="AR1146" s="11">
        <f t="shared" si="581"/>
        <v>0</v>
      </c>
      <c r="AS1146" s="11">
        <f t="shared" si="581"/>
        <v>0</v>
      </c>
      <c r="AT1146" s="11">
        <f t="shared" si="581"/>
        <v>0</v>
      </c>
      <c r="AU1146" s="11">
        <f t="shared" si="581"/>
        <v>0</v>
      </c>
      <c r="AV1146" s="11">
        <f t="shared" si="581"/>
        <v>16799753.108869392</v>
      </c>
      <c r="AW1146" s="11">
        <f t="shared" si="581"/>
        <v>0</v>
      </c>
      <c r="AX1146" s="11">
        <f t="shared" si="581"/>
        <v>0</v>
      </c>
      <c r="AY1146" s="11">
        <f t="shared" si="581"/>
        <v>33025.9927708627</v>
      </c>
      <c r="AZ1146" s="11">
        <f t="shared" si="581"/>
        <v>1</v>
      </c>
      <c r="BA1146" s="11">
        <f t="shared" si="581"/>
        <v>1</v>
      </c>
      <c r="BB1146" s="11">
        <f t="shared" si="581"/>
        <v>1</v>
      </c>
      <c r="BC1146" s="11">
        <f t="shared" si="581"/>
        <v>1</v>
      </c>
      <c r="BD1146" s="11">
        <f t="shared" si="608"/>
        <v>1</v>
      </c>
      <c r="BE1146" s="11">
        <f t="shared" si="608"/>
        <v>1</v>
      </c>
      <c r="BF1146" s="15" t="str">
        <f t="shared" si="591"/>
        <v>ČSN 42 5715</v>
      </c>
      <c r="BG1146" s="44">
        <v>25.031424865640066</v>
      </c>
      <c r="BJ1146" s="17">
        <f t="shared" si="592"/>
        <v>152</v>
      </c>
      <c r="BK1146" s="17">
        <f t="shared" si="593"/>
        <v>7</v>
      </c>
      <c r="BX1146" s="18">
        <f t="shared" si="595"/>
        <v>3188.7165433936402</v>
      </c>
      <c r="BY1146" s="42">
        <v>0.47752208334564855</v>
      </c>
      <c r="BZ1146" s="43">
        <f t="shared" si="596"/>
        <v>19.076903768316026</v>
      </c>
      <c r="CA1146" s="18">
        <f t="shared" si="597"/>
        <v>8399876.5544346962</v>
      </c>
      <c r="CB1146" s="18">
        <f t="shared" si="598"/>
        <v>110524.69150571969</v>
      </c>
      <c r="CC1146" s="18">
        <f t="shared" si="599"/>
        <v>147289.33333333331</v>
      </c>
      <c r="CD1146" s="25">
        <f t="shared" si="600"/>
        <v>1.3326373620840284</v>
      </c>
      <c r="CE1146" s="26">
        <f t="shared" si="601"/>
        <v>51.324945202113952</v>
      </c>
      <c r="CF1146" s="18">
        <f t="shared" si="602"/>
        <v>2030.0000000000002</v>
      </c>
      <c r="CG1146" s="18"/>
      <c r="CZ1146" s="18">
        <f t="shared" si="603"/>
        <v>16799753.108869392</v>
      </c>
      <c r="DC1146" s="18">
        <f t="shared" si="594"/>
        <v>33025.9927708627</v>
      </c>
      <c r="DD1146" s="17">
        <f t="shared" si="604"/>
        <v>1</v>
      </c>
      <c r="DE1146" s="17">
        <f t="shared" si="605"/>
        <v>1</v>
      </c>
      <c r="DF1146" s="17">
        <f t="shared" si="606"/>
        <v>1</v>
      </c>
      <c r="DG1146" s="17">
        <v>1</v>
      </c>
      <c r="DH1146" s="17">
        <v>1</v>
      </c>
      <c r="DI1146" s="17">
        <v>1</v>
      </c>
      <c r="DJ1146" s="20" t="s">
        <v>981</v>
      </c>
      <c r="DK1146" s="45"/>
      <c r="DL1146" s="46"/>
      <c r="DN1146" s="46"/>
      <c r="DO1146" s="46"/>
      <c r="DP1146" s="46"/>
      <c r="DU1146" s="48"/>
    </row>
    <row r="1147" spans="1:125" x14ac:dyDescent="0.2">
      <c r="A1147" s="15" t="s">
        <v>105</v>
      </c>
      <c r="B1147" s="10" t="s">
        <v>1247</v>
      </c>
      <c r="C1147" s="11">
        <f t="shared" si="589"/>
        <v>28.41005068494319</v>
      </c>
      <c r="D1147" s="11">
        <f t="shared" si="586"/>
        <v>0</v>
      </c>
      <c r="E1147" s="11">
        <f t="shared" si="586"/>
        <v>0</v>
      </c>
      <c r="F1147" s="11">
        <f t="shared" si="586"/>
        <v>152</v>
      </c>
      <c r="G1147" s="11">
        <f t="shared" si="586"/>
        <v>8</v>
      </c>
      <c r="H1147" s="11">
        <f t="shared" si="586"/>
        <v>0</v>
      </c>
      <c r="I1147" s="11">
        <f t="shared" si="586"/>
        <v>0</v>
      </c>
      <c r="J1147" s="11">
        <f t="shared" si="586"/>
        <v>0</v>
      </c>
      <c r="K1147" s="11">
        <f t="shared" si="586"/>
        <v>0</v>
      </c>
      <c r="L1147" s="11">
        <f t="shared" si="586"/>
        <v>0</v>
      </c>
      <c r="M1147" s="11">
        <f t="shared" si="585"/>
        <v>0</v>
      </c>
      <c r="N1147" s="11">
        <f t="shared" si="585"/>
        <v>0</v>
      </c>
      <c r="O1147" s="11">
        <f t="shared" si="585"/>
        <v>0</v>
      </c>
      <c r="P1147" s="11">
        <f t="shared" si="585"/>
        <v>0</v>
      </c>
      <c r="Q1147" s="11">
        <f t="shared" si="607"/>
        <v>0</v>
      </c>
      <c r="R1147" s="11">
        <f t="shared" si="607"/>
        <v>0</v>
      </c>
      <c r="S1147" s="11">
        <f t="shared" si="607"/>
        <v>0</v>
      </c>
      <c r="T1147" s="11">
        <f t="shared" si="607"/>
        <v>3619.1147369354417</v>
      </c>
      <c r="U1147" s="40">
        <f t="shared" si="590"/>
        <v>0.47752208334564855</v>
      </c>
      <c r="V1147" s="11">
        <f t="shared" si="588"/>
        <v>16.808209483368721</v>
      </c>
      <c r="W1147" s="11">
        <f t="shared" si="588"/>
        <v>9409698.3160321489</v>
      </c>
      <c r="X1147" s="11">
        <f t="shared" si="588"/>
        <v>123811.81994779143</v>
      </c>
      <c r="Y1147" s="11">
        <f t="shared" si="588"/>
        <v>166058.66666666663</v>
      </c>
      <c r="Z1147" s="11">
        <f t="shared" si="588"/>
        <v>1.3412182030495126</v>
      </c>
      <c r="AA1147" s="11">
        <f t="shared" si="588"/>
        <v>50.990195135927848</v>
      </c>
      <c r="AB1147" s="11">
        <f t="shared" si="588"/>
        <v>2304</v>
      </c>
      <c r="AC1147" s="11">
        <f t="shared" si="588"/>
        <v>0</v>
      </c>
      <c r="AD1147" s="11">
        <f t="shared" si="588"/>
        <v>0</v>
      </c>
      <c r="AE1147" s="11">
        <f t="shared" si="588"/>
        <v>0</v>
      </c>
      <c r="AF1147" s="11">
        <f t="shared" si="588"/>
        <v>0</v>
      </c>
      <c r="AG1147" s="11">
        <f t="shared" si="588"/>
        <v>0</v>
      </c>
      <c r="AH1147" s="11">
        <f t="shared" si="588"/>
        <v>0</v>
      </c>
      <c r="AI1147" s="11">
        <f t="shared" si="588"/>
        <v>0</v>
      </c>
      <c r="AJ1147" s="11">
        <f t="shared" si="588"/>
        <v>0</v>
      </c>
      <c r="AK1147" s="11">
        <f t="shared" si="587"/>
        <v>0</v>
      </c>
      <c r="AL1147" s="11">
        <f t="shared" si="582"/>
        <v>0</v>
      </c>
      <c r="AM1147" s="11">
        <f t="shared" si="582"/>
        <v>0</v>
      </c>
      <c r="AN1147" s="11">
        <f t="shared" si="581"/>
        <v>0</v>
      </c>
      <c r="AO1147" s="11">
        <f t="shared" si="581"/>
        <v>0</v>
      </c>
      <c r="AP1147" s="11">
        <f t="shared" si="581"/>
        <v>0</v>
      </c>
      <c r="AQ1147" s="11">
        <f t="shared" si="581"/>
        <v>0</v>
      </c>
      <c r="AR1147" s="11">
        <f t="shared" si="581"/>
        <v>0</v>
      </c>
      <c r="AS1147" s="11">
        <f t="shared" si="581"/>
        <v>0</v>
      </c>
      <c r="AT1147" s="11">
        <f t="shared" si="581"/>
        <v>0</v>
      </c>
      <c r="AU1147" s="11">
        <f t="shared" si="581"/>
        <v>0</v>
      </c>
      <c r="AV1147" s="11">
        <f t="shared" si="581"/>
        <v>18819396.632064298</v>
      </c>
      <c r="AW1147" s="11">
        <f t="shared" si="581"/>
        <v>0</v>
      </c>
      <c r="AX1147" s="11">
        <f t="shared" si="581"/>
        <v>0</v>
      </c>
      <c r="AY1147" s="11">
        <f t="shared" si="581"/>
        <v>32572.032632418974</v>
      </c>
      <c r="AZ1147" s="11">
        <f t="shared" si="581"/>
        <v>1</v>
      </c>
      <c r="BA1147" s="11">
        <f t="shared" si="581"/>
        <v>1</v>
      </c>
      <c r="BB1147" s="11">
        <f t="shared" si="581"/>
        <v>1</v>
      </c>
      <c r="BC1147" s="11">
        <f t="shared" si="581"/>
        <v>1</v>
      </c>
      <c r="BD1147" s="11">
        <f t="shared" si="608"/>
        <v>1</v>
      </c>
      <c r="BE1147" s="11">
        <f t="shared" si="608"/>
        <v>1</v>
      </c>
      <c r="BF1147" s="15" t="str">
        <f t="shared" si="591"/>
        <v>ČSN 42 5715</v>
      </c>
      <c r="BG1147" s="44">
        <v>28.41005068494319</v>
      </c>
      <c r="BJ1147" s="17">
        <f t="shared" si="592"/>
        <v>152</v>
      </c>
      <c r="BK1147" s="17">
        <f t="shared" si="593"/>
        <v>8</v>
      </c>
      <c r="BX1147" s="18">
        <f t="shared" si="595"/>
        <v>3619.1147369354417</v>
      </c>
      <c r="BY1147" s="42">
        <v>0.47752208334564855</v>
      </c>
      <c r="BZ1147" s="43">
        <f t="shared" si="596"/>
        <v>16.808209483368721</v>
      </c>
      <c r="CA1147" s="18">
        <f t="shared" si="597"/>
        <v>9409698.3160321489</v>
      </c>
      <c r="CB1147" s="18">
        <f t="shared" si="598"/>
        <v>123811.81994779143</v>
      </c>
      <c r="CC1147" s="18">
        <f t="shared" si="599"/>
        <v>166058.66666666663</v>
      </c>
      <c r="CD1147" s="25">
        <f t="shared" si="600"/>
        <v>1.3412182030495126</v>
      </c>
      <c r="CE1147" s="26">
        <f t="shared" si="601"/>
        <v>50.990195135927848</v>
      </c>
      <c r="CF1147" s="18">
        <f t="shared" si="602"/>
        <v>2304</v>
      </c>
      <c r="CG1147" s="18"/>
      <c r="CZ1147" s="18">
        <f t="shared" si="603"/>
        <v>18819396.632064298</v>
      </c>
      <c r="DC1147" s="18">
        <f t="shared" si="594"/>
        <v>32572.032632418974</v>
      </c>
      <c r="DD1147" s="17">
        <f t="shared" si="604"/>
        <v>1</v>
      </c>
      <c r="DE1147" s="17">
        <f t="shared" si="605"/>
        <v>1</v>
      </c>
      <c r="DF1147" s="17">
        <f t="shared" si="606"/>
        <v>1</v>
      </c>
      <c r="DG1147" s="17">
        <v>1</v>
      </c>
      <c r="DH1147" s="17">
        <v>1</v>
      </c>
      <c r="DI1147" s="17">
        <v>1</v>
      </c>
      <c r="DJ1147" s="20" t="s">
        <v>981</v>
      </c>
      <c r="DK1147" s="45"/>
      <c r="DL1147" s="46"/>
      <c r="DN1147" s="46"/>
      <c r="DO1147" s="46"/>
      <c r="DP1147" s="46"/>
      <c r="DU1147" s="48"/>
    </row>
    <row r="1148" spans="1:125" x14ac:dyDescent="0.2">
      <c r="A1148" s="15" t="s">
        <v>105</v>
      </c>
      <c r="B1148" s="10" t="s">
        <v>1248</v>
      </c>
      <c r="C1148" s="11">
        <f t="shared" si="589"/>
        <v>31.739353499585</v>
      </c>
      <c r="D1148" s="11">
        <f t="shared" si="586"/>
        <v>0</v>
      </c>
      <c r="E1148" s="11">
        <f t="shared" si="586"/>
        <v>0</v>
      </c>
      <c r="F1148" s="11">
        <f t="shared" si="586"/>
        <v>152</v>
      </c>
      <c r="G1148" s="11">
        <f t="shared" si="586"/>
        <v>9</v>
      </c>
      <c r="H1148" s="11">
        <f t="shared" si="586"/>
        <v>0</v>
      </c>
      <c r="I1148" s="11">
        <f t="shared" si="586"/>
        <v>0</v>
      </c>
      <c r="J1148" s="11">
        <f t="shared" si="586"/>
        <v>0</v>
      </c>
      <c r="K1148" s="11">
        <f t="shared" si="586"/>
        <v>0</v>
      </c>
      <c r="L1148" s="11">
        <f t="shared" si="586"/>
        <v>0</v>
      </c>
      <c r="M1148" s="11">
        <f t="shared" si="585"/>
        <v>0</v>
      </c>
      <c r="N1148" s="11">
        <f t="shared" si="585"/>
        <v>0</v>
      </c>
      <c r="O1148" s="11">
        <f t="shared" si="585"/>
        <v>0</v>
      </c>
      <c r="P1148" s="11">
        <f t="shared" si="585"/>
        <v>0</v>
      </c>
      <c r="Q1148" s="11">
        <f t="shared" si="607"/>
        <v>0</v>
      </c>
      <c r="R1148" s="11">
        <f t="shared" si="607"/>
        <v>0</v>
      </c>
      <c r="S1148" s="11">
        <f t="shared" si="607"/>
        <v>0</v>
      </c>
      <c r="T1148" s="11">
        <f t="shared" si="607"/>
        <v>4043.2297451700638</v>
      </c>
      <c r="U1148" s="40">
        <f t="shared" si="590"/>
        <v>0.47752208334564855</v>
      </c>
      <c r="V1148" s="11">
        <f t="shared" si="588"/>
        <v>15.045110586511862</v>
      </c>
      <c r="W1148" s="11">
        <f t="shared" si="588"/>
        <v>10375938.333542677</v>
      </c>
      <c r="X1148" s="11">
        <f t="shared" si="588"/>
        <v>136525.50438871942</v>
      </c>
      <c r="Y1148" s="11">
        <f t="shared" si="588"/>
        <v>184284.00000000006</v>
      </c>
      <c r="Z1148" s="11">
        <f t="shared" si="588"/>
        <v>1.3498137276629372</v>
      </c>
      <c r="AA1148" s="11">
        <f t="shared" si="588"/>
        <v>50.658168146904011</v>
      </c>
      <c r="AB1148" s="11">
        <f t="shared" si="588"/>
        <v>2574</v>
      </c>
      <c r="AC1148" s="11">
        <f t="shared" si="588"/>
        <v>0</v>
      </c>
      <c r="AD1148" s="11">
        <f t="shared" si="588"/>
        <v>0</v>
      </c>
      <c r="AE1148" s="11">
        <f t="shared" si="588"/>
        <v>0</v>
      </c>
      <c r="AF1148" s="11">
        <f t="shared" si="588"/>
        <v>0</v>
      </c>
      <c r="AG1148" s="11">
        <f t="shared" si="588"/>
        <v>0</v>
      </c>
      <c r="AH1148" s="11">
        <f t="shared" si="588"/>
        <v>0</v>
      </c>
      <c r="AI1148" s="11">
        <f t="shared" si="588"/>
        <v>0</v>
      </c>
      <c r="AJ1148" s="11">
        <f t="shared" si="588"/>
        <v>0</v>
      </c>
      <c r="AK1148" s="11">
        <f t="shared" si="587"/>
        <v>0</v>
      </c>
      <c r="AL1148" s="11">
        <f t="shared" si="582"/>
        <v>0</v>
      </c>
      <c r="AM1148" s="11">
        <f t="shared" si="582"/>
        <v>0</v>
      </c>
      <c r="AN1148" s="11">
        <f t="shared" si="581"/>
        <v>0</v>
      </c>
      <c r="AO1148" s="11">
        <f t="shared" si="581"/>
        <v>0</v>
      </c>
      <c r="AP1148" s="11">
        <f t="shared" si="581"/>
        <v>0</v>
      </c>
      <c r="AQ1148" s="11">
        <f t="shared" si="581"/>
        <v>0</v>
      </c>
      <c r="AR1148" s="11">
        <f t="shared" si="581"/>
        <v>0</v>
      </c>
      <c r="AS1148" s="11">
        <f t="shared" si="581"/>
        <v>0</v>
      </c>
      <c r="AT1148" s="11">
        <f t="shared" si="581"/>
        <v>0</v>
      </c>
      <c r="AU1148" s="11">
        <f t="shared" si="581"/>
        <v>0</v>
      </c>
      <c r="AV1148" s="11">
        <f t="shared" si="581"/>
        <v>20751876.667085353</v>
      </c>
      <c r="AW1148" s="11">
        <f t="shared" si="581"/>
        <v>0</v>
      </c>
      <c r="AX1148" s="11">
        <f t="shared" si="581"/>
        <v>0</v>
      </c>
      <c r="AY1148" s="11">
        <f t="shared" si="581"/>
        <v>32121.214086628839</v>
      </c>
      <c r="AZ1148" s="11">
        <f t="shared" si="581"/>
        <v>1</v>
      </c>
      <c r="BA1148" s="11">
        <f t="shared" si="581"/>
        <v>1</v>
      </c>
      <c r="BB1148" s="11">
        <f t="shared" si="581"/>
        <v>1</v>
      </c>
      <c r="BC1148" s="11">
        <f t="shared" si="581"/>
        <v>1</v>
      </c>
      <c r="BD1148" s="11">
        <f t="shared" si="608"/>
        <v>1</v>
      </c>
      <c r="BE1148" s="11">
        <f t="shared" si="608"/>
        <v>1</v>
      </c>
      <c r="BF1148" s="15" t="str">
        <f t="shared" si="591"/>
        <v>ČSN 42 5715</v>
      </c>
      <c r="BG1148" s="44">
        <v>31.739353499585</v>
      </c>
      <c r="BJ1148" s="17">
        <f t="shared" si="592"/>
        <v>152</v>
      </c>
      <c r="BK1148" s="17">
        <f t="shared" si="593"/>
        <v>9</v>
      </c>
      <c r="BX1148" s="18">
        <f t="shared" si="595"/>
        <v>4043.2297451700638</v>
      </c>
      <c r="BY1148" s="42">
        <v>0.47752208334564855</v>
      </c>
      <c r="BZ1148" s="43">
        <f t="shared" si="596"/>
        <v>15.045110586511862</v>
      </c>
      <c r="CA1148" s="18">
        <f t="shared" si="597"/>
        <v>10375938.333542677</v>
      </c>
      <c r="CB1148" s="18">
        <f t="shared" si="598"/>
        <v>136525.50438871942</v>
      </c>
      <c r="CC1148" s="18">
        <f t="shared" si="599"/>
        <v>184284.00000000006</v>
      </c>
      <c r="CD1148" s="25">
        <f t="shared" si="600"/>
        <v>1.3498137276629372</v>
      </c>
      <c r="CE1148" s="26">
        <f t="shared" si="601"/>
        <v>50.658168146904011</v>
      </c>
      <c r="CF1148" s="18">
        <f t="shared" si="602"/>
        <v>2574</v>
      </c>
      <c r="CG1148" s="18"/>
      <c r="CZ1148" s="18">
        <f t="shared" si="603"/>
        <v>20751876.667085353</v>
      </c>
      <c r="DC1148" s="18">
        <f t="shared" si="594"/>
        <v>32121.214086628839</v>
      </c>
      <c r="DD1148" s="17">
        <f t="shared" si="604"/>
        <v>1</v>
      </c>
      <c r="DE1148" s="17">
        <f t="shared" si="605"/>
        <v>1</v>
      </c>
      <c r="DF1148" s="17">
        <f t="shared" si="606"/>
        <v>1</v>
      </c>
      <c r="DG1148" s="17">
        <v>1</v>
      </c>
      <c r="DH1148" s="17">
        <v>1</v>
      </c>
      <c r="DI1148" s="17">
        <v>1</v>
      </c>
      <c r="DJ1148" s="20" t="s">
        <v>981</v>
      </c>
      <c r="DK1148" s="45"/>
      <c r="DL1148" s="46"/>
      <c r="DN1148" s="46"/>
      <c r="DO1148" s="46"/>
      <c r="DP1148" s="46"/>
      <c r="DU1148" s="48"/>
    </row>
    <row r="1149" spans="1:125" x14ac:dyDescent="0.2">
      <c r="A1149" s="15" t="s">
        <v>105</v>
      </c>
      <c r="B1149" s="10" t="s">
        <v>1249</v>
      </c>
      <c r="C1149" s="11">
        <f t="shared" si="589"/>
        <v>35.019333309565411</v>
      </c>
      <c r="D1149" s="11">
        <f t="shared" si="586"/>
        <v>0</v>
      </c>
      <c r="E1149" s="11">
        <f t="shared" si="586"/>
        <v>0</v>
      </c>
      <c r="F1149" s="11">
        <f t="shared" si="586"/>
        <v>152</v>
      </c>
      <c r="G1149" s="11">
        <f t="shared" si="586"/>
        <v>10</v>
      </c>
      <c r="H1149" s="11">
        <f t="shared" si="586"/>
        <v>0</v>
      </c>
      <c r="I1149" s="11">
        <f t="shared" si="586"/>
        <v>0</v>
      </c>
      <c r="J1149" s="11">
        <f t="shared" si="586"/>
        <v>0</v>
      </c>
      <c r="K1149" s="11">
        <f t="shared" si="586"/>
        <v>0</v>
      </c>
      <c r="L1149" s="11">
        <f t="shared" si="586"/>
        <v>0</v>
      </c>
      <c r="M1149" s="11">
        <f t="shared" si="585"/>
        <v>0</v>
      </c>
      <c r="N1149" s="11">
        <f t="shared" si="585"/>
        <v>0</v>
      </c>
      <c r="O1149" s="11">
        <f t="shared" si="585"/>
        <v>0</v>
      </c>
      <c r="P1149" s="11">
        <f t="shared" si="585"/>
        <v>0</v>
      </c>
      <c r="Q1149" s="11">
        <f t="shared" si="607"/>
        <v>0</v>
      </c>
      <c r="R1149" s="11">
        <f t="shared" si="607"/>
        <v>0</v>
      </c>
      <c r="S1149" s="11">
        <f t="shared" si="607"/>
        <v>0</v>
      </c>
      <c r="T1149" s="11">
        <f t="shared" si="607"/>
        <v>4461.0615680975061</v>
      </c>
      <c r="U1149" s="40">
        <f t="shared" si="590"/>
        <v>0.47752208334564855</v>
      </c>
      <c r="V1149" s="11">
        <f t="shared" si="588"/>
        <v>13.63595586256392</v>
      </c>
      <c r="W1149" s="11">
        <f t="shared" si="588"/>
        <v>11299868.951990983</v>
      </c>
      <c r="X1149" s="11">
        <f t="shared" si="588"/>
        <v>148682.48621040766</v>
      </c>
      <c r="Y1149" s="11">
        <f t="shared" si="588"/>
        <v>201973.33333333331</v>
      </c>
      <c r="Z1149" s="11">
        <f t="shared" si="588"/>
        <v>1.358420473595735</v>
      </c>
      <c r="AA1149" s="11">
        <f t="shared" si="588"/>
        <v>50.328918128646478</v>
      </c>
      <c r="AB1149" s="11">
        <f t="shared" si="588"/>
        <v>2840</v>
      </c>
      <c r="AC1149" s="11">
        <f t="shared" si="588"/>
        <v>0</v>
      </c>
      <c r="AD1149" s="11">
        <f t="shared" si="588"/>
        <v>0</v>
      </c>
      <c r="AE1149" s="11">
        <f t="shared" si="588"/>
        <v>0</v>
      </c>
      <c r="AF1149" s="11">
        <f t="shared" si="588"/>
        <v>0</v>
      </c>
      <c r="AG1149" s="11">
        <f t="shared" si="588"/>
        <v>0</v>
      </c>
      <c r="AH1149" s="11">
        <f t="shared" si="588"/>
        <v>0</v>
      </c>
      <c r="AI1149" s="11">
        <f t="shared" si="588"/>
        <v>0</v>
      </c>
      <c r="AJ1149" s="11">
        <f t="shared" si="588"/>
        <v>0</v>
      </c>
      <c r="AK1149" s="11">
        <f t="shared" si="587"/>
        <v>0</v>
      </c>
      <c r="AL1149" s="11">
        <f t="shared" si="582"/>
        <v>0</v>
      </c>
      <c r="AM1149" s="11">
        <f t="shared" si="582"/>
        <v>0</v>
      </c>
      <c r="AN1149" s="11">
        <f t="shared" si="581"/>
        <v>0</v>
      </c>
      <c r="AO1149" s="11">
        <f t="shared" si="581"/>
        <v>0</v>
      </c>
      <c r="AP1149" s="11">
        <f t="shared" si="581"/>
        <v>0</v>
      </c>
      <c r="AQ1149" s="11">
        <f t="shared" si="581"/>
        <v>0</v>
      </c>
      <c r="AR1149" s="11">
        <f t="shared" si="581"/>
        <v>0</v>
      </c>
      <c r="AS1149" s="11">
        <f t="shared" si="581"/>
        <v>0</v>
      </c>
      <c r="AT1149" s="11">
        <f t="shared" si="581"/>
        <v>0</v>
      </c>
      <c r="AU1149" s="11">
        <f t="shared" si="581"/>
        <v>0</v>
      </c>
      <c r="AV1149" s="11">
        <f t="shared" si="581"/>
        <v>22599737.903981965</v>
      </c>
      <c r="AW1149" s="11">
        <f t="shared" si="581"/>
        <v>0</v>
      </c>
      <c r="AX1149" s="11">
        <f t="shared" si="581"/>
        <v>0</v>
      </c>
      <c r="AY1149" s="11">
        <f t="shared" si="581"/>
        <v>31673.537133492293</v>
      </c>
      <c r="AZ1149" s="11">
        <f t="shared" si="581"/>
        <v>1</v>
      </c>
      <c r="BA1149" s="11">
        <f t="shared" si="581"/>
        <v>1</v>
      </c>
      <c r="BB1149" s="11">
        <f t="shared" si="581"/>
        <v>1</v>
      </c>
      <c r="BC1149" s="11">
        <f t="shared" si="581"/>
        <v>1</v>
      </c>
      <c r="BD1149" s="11">
        <f t="shared" si="608"/>
        <v>1</v>
      </c>
      <c r="BE1149" s="11">
        <f t="shared" si="608"/>
        <v>1</v>
      </c>
      <c r="BF1149" s="15" t="str">
        <f t="shared" si="591"/>
        <v>ČSN 42 5715</v>
      </c>
      <c r="BG1149" s="44">
        <v>35.019333309565411</v>
      </c>
      <c r="BJ1149" s="17">
        <f t="shared" si="592"/>
        <v>152</v>
      </c>
      <c r="BK1149" s="17">
        <f t="shared" si="593"/>
        <v>10</v>
      </c>
      <c r="BX1149" s="18">
        <f t="shared" si="595"/>
        <v>4461.0615680975061</v>
      </c>
      <c r="BY1149" s="42">
        <v>0.47752208334564855</v>
      </c>
      <c r="BZ1149" s="43">
        <f t="shared" si="596"/>
        <v>13.63595586256392</v>
      </c>
      <c r="CA1149" s="18">
        <f t="shared" si="597"/>
        <v>11299868.951990983</v>
      </c>
      <c r="CB1149" s="18">
        <f t="shared" si="598"/>
        <v>148682.48621040766</v>
      </c>
      <c r="CC1149" s="18">
        <f t="shared" si="599"/>
        <v>201973.33333333331</v>
      </c>
      <c r="CD1149" s="25">
        <f t="shared" si="600"/>
        <v>1.358420473595735</v>
      </c>
      <c r="CE1149" s="26">
        <f t="shared" si="601"/>
        <v>50.328918128646478</v>
      </c>
      <c r="CF1149" s="18">
        <f t="shared" si="602"/>
        <v>2840</v>
      </c>
      <c r="CG1149" s="18"/>
      <c r="CZ1149" s="18">
        <f t="shared" si="603"/>
        <v>22599737.903981965</v>
      </c>
      <c r="DC1149" s="18">
        <f t="shared" si="594"/>
        <v>31673.537133492293</v>
      </c>
      <c r="DD1149" s="17">
        <f t="shared" si="604"/>
        <v>1</v>
      </c>
      <c r="DE1149" s="17">
        <f t="shared" si="605"/>
        <v>1</v>
      </c>
      <c r="DF1149" s="17">
        <f t="shared" si="606"/>
        <v>1</v>
      </c>
      <c r="DG1149" s="17">
        <v>1</v>
      </c>
      <c r="DH1149" s="17">
        <v>1</v>
      </c>
      <c r="DI1149" s="17">
        <v>1</v>
      </c>
      <c r="DJ1149" s="20" t="s">
        <v>981</v>
      </c>
      <c r="DK1149" s="45"/>
      <c r="DL1149" s="46"/>
      <c r="DN1149" s="46"/>
      <c r="DO1149" s="46"/>
      <c r="DP1149" s="46"/>
      <c r="DU1149" s="48"/>
    </row>
    <row r="1150" spans="1:125" x14ac:dyDescent="0.2">
      <c r="A1150" s="15" t="s">
        <v>105</v>
      </c>
      <c r="B1150" s="10" t="s">
        <v>1250</v>
      </c>
      <c r="C1150" s="11">
        <f t="shared" si="589"/>
        <v>41.43132391554218</v>
      </c>
      <c r="D1150" s="11">
        <f t="shared" si="586"/>
        <v>0</v>
      </c>
      <c r="E1150" s="11">
        <f t="shared" si="586"/>
        <v>0</v>
      </c>
      <c r="F1150" s="11">
        <f t="shared" si="586"/>
        <v>152</v>
      </c>
      <c r="G1150" s="11">
        <f t="shared" si="586"/>
        <v>12</v>
      </c>
      <c r="H1150" s="11">
        <f t="shared" si="586"/>
        <v>0</v>
      </c>
      <c r="I1150" s="11">
        <f t="shared" si="586"/>
        <v>0</v>
      </c>
      <c r="J1150" s="11">
        <f t="shared" si="586"/>
        <v>0</v>
      </c>
      <c r="K1150" s="11">
        <f t="shared" si="586"/>
        <v>0</v>
      </c>
      <c r="L1150" s="11">
        <f t="shared" si="586"/>
        <v>0</v>
      </c>
      <c r="M1150" s="11">
        <f t="shared" si="585"/>
        <v>0</v>
      </c>
      <c r="N1150" s="11">
        <f t="shared" si="585"/>
        <v>0</v>
      </c>
      <c r="O1150" s="11">
        <f t="shared" si="585"/>
        <v>0</v>
      </c>
      <c r="P1150" s="11">
        <f t="shared" si="585"/>
        <v>0</v>
      </c>
      <c r="Q1150" s="11">
        <f t="shared" si="607"/>
        <v>0</v>
      </c>
      <c r="R1150" s="11">
        <f t="shared" si="607"/>
        <v>0</v>
      </c>
      <c r="S1150" s="11">
        <f t="shared" si="607"/>
        <v>0</v>
      </c>
      <c r="T1150" s="11">
        <f t="shared" si="607"/>
        <v>5277.8756580308527</v>
      </c>
      <c r="U1150" s="40">
        <f t="shared" si="590"/>
        <v>0.47752208334564855</v>
      </c>
      <c r="V1150" s="11">
        <f t="shared" si="588"/>
        <v>11.525629360024265</v>
      </c>
      <c r="W1150" s="11">
        <f t="shared" si="588"/>
        <v>13025797.124020144</v>
      </c>
      <c r="X1150" s="11">
        <f t="shared" si="588"/>
        <v>171392.06742131768</v>
      </c>
      <c r="Y1150" s="11">
        <f t="shared" si="588"/>
        <v>235776.00000000009</v>
      </c>
      <c r="Z1150" s="11">
        <f t="shared" si="588"/>
        <v>1.3756529315934627</v>
      </c>
      <c r="AA1150" s="11">
        <f t="shared" si="588"/>
        <v>49.678969393496885</v>
      </c>
      <c r="AB1150" s="11">
        <f t="shared" si="588"/>
        <v>3360</v>
      </c>
      <c r="AC1150" s="11">
        <f t="shared" si="588"/>
        <v>0</v>
      </c>
      <c r="AD1150" s="11">
        <f t="shared" si="588"/>
        <v>0</v>
      </c>
      <c r="AE1150" s="11">
        <f t="shared" si="588"/>
        <v>0</v>
      </c>
      <c r="AF1150" s="11">
        <f t="shared" si="588"/>
        <v>0</v>
      </c>
      <c r="AG1150" s="11">
        <f t="shared" si="588"/>
        <v>0</v>
      </c>
      <c r="AH1150" s="11">
        <f t="shared" si="588"/>
        <v>0</v>
      </c>
      <c r="AI1150" s="11">
        <f t="shared" si="588"/>
        <v>0</v>
      </c>
      <c r="AJ1150" s="11">
        <f t="shared" si="588"/>
        <v>0</v>
      </c>
      <c r="AK1150" s="11">
        <f t="shared" si="587"/>
        <v>0</v>
      </c>
      <c r="AL1150" s="11">
        <f t="shared" si="582"/>
        <v>0</v>
      </c>
      <c r="AM1150" s="11">
        <f t="shared" si="582"/>
        <v>0</v>
      </c>
      <c r="AN1150" s="11">
        <f t="shared" si="581"/>
        <v>0</v>
      </c>
      <c r="AO1150" s="11">
        <f t="shared" si="581"/>
        <v>0</v>
      </c>
      <c r="AP1150" s="11">
        <f t="shared" si="581"/>
        <v>0</v>
      </c>
      <c r="AQ1150" s="11">
        <f t="shared" si="581"/>
        <v>0</v>
      </c>
      <c r="AR1150" s="11">
        <f t="shared" si="581"/>
        <v>0</v>
      </c>
      <c r="AS1150" s="11">
        <f t="shared" si="581"/>
        <v>0</v>
      </c>
      <c r="AT1150" s="11">
        <f t="shared" si="581"/>
        <v>0</v>
      </c>
      <c r="AU1150" s="11">
        <f t="shared" si="581"/>
        <v>0</v>
      </c>
      <c r="AV1150" s="11">
        <f t="shared" si="581"/>
        <v>26051594.248040289</v>
      </c>
      <c r="AW1150" s="11">
        <f t="shared" si="581"/>
        <v>0</v>
      </c>
      <c r="AX1150" s="11">
        <f t="shared" si="581"/>
        <v>0</v>
      </c>
      <c r="AY1150" s="11">
        <f t="shared" si="581"/>
        <v>30787.608005179973</v>
      </c>
      <c r="AZ1150" s="11">
        <f t="shared" si="581"/>
        <v>1</v>
      </c>
      <c r="BA1150" s="11">
        <f t="shared" si="581"/>
        <v>1</v>
      </c>
      <c r="BB1150" s="11">
        <f t="shared" si="581"/>
        <v>1</v>
      </c>
      <c r="BC1150" s="11">
        <f t="shared" si="581"/>
        <v>1</v>
      </c>
      <c r="BD1150" s="11">
        <f t="shared" si="608"/>
        <v>1</v>
      </c>
      <c r="BE1150" s="11">
        <f t="shared" si="608"/>
        <v>1</v>
      </c>
      <c r="BF1150" s="15" t="str">
        <f t="shared" si="591"/>
        <v>ČSN 42 5715</v>
      </c>
      <c r="BG1150" s="44">
        <v>41.43132391554218</v>
      </c>
      <c r="BJ1150" s="17">
        <f t="shared" si="592"/>
        <v>152</v>
      </c>
      <c r="BK1150" s="17">
        <f t="shared" si="593"/>
        <v>12</v>
      </c>
      <c r="BX1150" s="18">
        <f t="shared" si="595"/>
        <v>5277.8756580308527</v>
      </c>
      <c r="BY1150" s="42">
        <v>0.47752208334564855</v>
      </c>
      <c r="BZ1150" s="43">
        <f t="shared" si="596"/>
        <v>11.525629360024265</v>
      </c>
      <c r="CA1150" s="18">
        <f t="shared" si="597"/>
        <v>13025797.124020144</v>
      </c>
      <c r="CB1150" s="18">
        <f t="shared" si="598"/>
        <v>171392.06742131768</v>
      </c>
      <c r="CC1150" s="18">
        <f t="shared" si="599"/>
        <v>235776.00000000009</v>
      </c>
      <c r="CD1150" s="25">
        <f t="shared" si="600"/>
        <v>1.3756529315934627</v>
      </c>
      <c r="CE1150" s="26">
        <f t="shared" si="601"/>
        <v>49.678969393496885</v>
      </c>
      <c r="CF1150" s="18">
        <f t="shared" si="602"/>
        <v>3360</v>
      </c>
      <c r="CG1150" s="18"/>
      <c r="CZ1150" s="18">
        <f t="shared" si="603"/>
        <v>26051594.248040289</v>
      </c>
      <c r="DC1150" s="18">
        <f t="shared" si="594"/>
        <v>30787.608005179973</v>
      </c>
      <c r="DD1150" s="17">
        <f t="shared" si="604"/>
        <v>1</v>
      </c>
      <c r="DE1150" s="17">
        <f t="shared" si="605"/>
        <v>1</v>
      </c>
      <c r="DF1150" s="17">
        <f t="shared" si="606"/>
        <v>1</v>
      </c>
      <c r="DG1150" s="17">
        <v>1</v>
      </c>
      <c r="DH1150" s="17">
        <v>1</v>
      </c>
      <c r="DI1150" s="17">
        <v>1</v>
      </c>
      <c r="DJ1150" s="20" t="s">
        <v>981</v>
      </c>
      <c r="DK1150" s="45"/>
      <c r="DL1150" s="46"/>
      <c r="DN1150" s="46"/>
      <c r="DO1150" s="46"/>
      <c r="DP1150" s="46"/>
      <c r="DU1150" s="48"/>
    </row>
    <row r="1151" spans="1:125" x14ac:dyDescent="0.2">
      <c r="A1151" s="15" t="s">
        <v>105</v>
      </c>
      <c r="B1151" s="10" t="s">
        <v>1251</v>
      </c>
      <c r="C1151" s="11">
        <f t="shared" si="589"/>
        <v>47.6460225028735</v>
      </c>
      <c r="D1151" s="11">
        <f t="shared" si="586"/>
        <v>0</v>
      </c>
      <c r="E1151" s="11">
        <f t="shared" si="586"/>
        <v>0</v>
      </c>
      <c r="F1151" s="11">
        <f t="shared" si="586"/>
        <v>152</v>
      </c>
      <c r="G1151" s="11">
        <f t="shared" si="586"/>
        <v>14</v>
      </c>
      <c r="H1151" s="11">
        <f t="shared" si="586"/>
        <v>0</v>
      </c>
      <c r="I1151" s="11">
        <f t="shared" si="586"/>
        <v>0</v>
      </c>
      <c r="J1151" s="11">
        <f t="shared" si="586"/>
        <v>0</v>
      </c>
      <c r="K1151" s="11">
        <f t="shared" si="586"/>
        <v>0</v>
      </c>
      <c r="L1151" s="11">
        <f t="shared" si="586"/>
        <v>0</v>
      </c>
      <c r="M1151" s="11">
        <f t="shared" si="585"/>
        <v>0</v>
      </c>
      <c r="N1151" s="11">
        <f t="shared" si="585"/>
        <v>0</v>
      </c>
      <c r="O1151" s="11">
        <f t="shared" si="585"/>
        <v>0</v>
      </c>
      <c r="P1151" s="11">
        <f t="shared" si="585"/>
        <v>0</v>
      </c>
      <c r="Q1151" s="11">
        <f t="shared" si="607"/>
        <v>0</v>
      </c>
      <c r="R1151" s="11">
        <f t="shared" si="607"/>
        <v>0</v>
      </c>
      <c r="S1151" s="11">
        <f t="shared" si="607"/>
        <v>0</v>
      </c>
      <c r="T1151" s="11">
        <f t="shared" si="607"/>
        <v>6069.5570067354802</v>
      </c>
      <c r="U1151" s="40">
        <f t="shared" si="590"/>
        <v>0.47752208334564855</v>
      </c>
      <c r="V1151" s="11">
        <f t="shared" si="588"/>
        <v>10.0222864000211</v>
      </c>
      <c r="W1151" s="11">
        <f t="shared" si="588"/>
        <v>14597284.60119883</v>
      </c>
      <c r="X1151" s="11">
        <f t="shared" si="588"/>
        <v>192069.5342263004</v>
      </c>
      <c r="Y1151" s="11">
        <f t="shared" si="588"/>
        <v>267530.66666666674</v>
      </c>
      <c r="Z1151" s="11">
        <f t="shared" si="588"/>
        <v>1.3928844454397251</v>
      </c>
      <c r="AA1151" s="11">
        <f t="shared" si="588"/>
        <v>49.040799340956916</v>
      </c>
      <c r="AB1151" s="11">
        <f t="shared" si="588"/>
        <v>3864</v>
      </c>
      <c r="AC1151" s="11">
        <f t="shared" si="588"/>
        <v>0</v>
      </c>
      <c r="AD1151" s="11">
        <f t="shared" si="588"/>
        <v>0</v>
      </c>
      <c r="AE1151" s="11">
        <f t="shared" si="588"/>
        <v>0</v>
      </c>
      <c r="AF1151" s="11">
        <f t="shared" si="588"/>
        <v>0</v>
      </c>
      <c r="AG1151" s="11">
        <f t="shared" si="588"/>
        <v>0</v>
      </c>
      <c r="AH1151" s="11">
        <f t="shared" si="588"/>
        <v>0</v>
      </c>
      <c r="AI1151" s="11">
        <f t="shared" si="588"/>
        <v>0</v>
      </c>
      <c r="AJ1151" s="11">
        <f t="shared" si="588"/>
        <v>0</v>
      </c>
      <c r="AK1151" s="11">
        <f t="shared" si="587"/>
        <v>0</v>
      </c>
      <c r="AL1151" s="11">
        <f t="shared" si="582"/>
        <v>0</v>
      </c>
      <c r="AM1151" s="11">
        <f t="shared" si="582"/>
        <v>0</v>
      </c>
      <c r="AN1151" s="11">
        <f t="shared" si="581"/>
        <v>0</v>
      </c>
      <c r="AO1151" s="11">
        <f t="shared" si="581"/>
        <v>0</v>
      </c>
      <c r="AP1151" s="11">
        <f t="shared" si="581"/>
        <v>0</v>
      </c>
      <c r="AQ1151" s="11">
        <f t="shared" ref="AQ1151:BC1170" si="609">IF($A1151="x",CU1151,"")</f>
        <v>0</v>
      </c>
      <c r="AR1151" s="11">
        <f t="shared" si="609"/>
        <v>0</v>
      </c>
      <c r="AS1151" s="11">
        <f t="shared" si="609"/>
        <v>0</v>
      </c>
      <c r="AT1151" s="11">
        <f t="shared" si="609"/>
        <v>0</v>
      </c>
      <c r="AU1151" s="11">
        <f t="shared" si="609"/>
        <v>0</v>
      </c>
      <c r="AV1151" s="11">
        <f t="shared" si="609"/>
        <v>29194569.202397659</v>
      </c>
      <c r="AW1151" s="11">
        <f t="shared" si="609"/>
        <v>0</v>
      </c>
      <c r="AX1151" s="11">
        <f t="shared" si="609"/>
        <v>0</v>
      </c>
      <c r="AY1151" s="11">
        <f t="shared" si="609"/>
        <v>29914.245247482009</v>
      </c>
      <c r="AZ1151" s="11">
        <f t="shared" si="609"/>
        <v>1</v>
      </c>
      <c r="BA1151" s="11">
        <f t="shared" si="609"/>
        <v>1</v>
      </c>
      <c r="BB1151" s="11">
        <f t="shared" si="609"/>
        <v>1</v>
      </c>
      <c r="BC1151" s="11">
        <f t="shared" si="609"/>
        <v>1</v>
      </c>
      <c r="BD1151" s="11">
        <f t="shared" si="608"/>
        <v>1</v>
      </c>
      <c r="BE1151" s="11">
        <f t="shared" si="608"/>
        <v>1</v>
      </c>
      <c r="BF1151" s="15" t="str">
        <f t="shared" si="591"/>
        <v>ČSN 42 5715</v>
      </c>
      <c r="BG1151" s="44">
        <v>47.6460225028735</v>
      </c>
      <c r="BJ1151" s="17">
        <f t="shared" si="592"/>
        <v>152</v>
      </c>
      <c r="BK1151" s="17">
        <f t="shared" si="593"/>
        <v>14</v>
      </c>
      <c r="BX1151" s="18">
        <f t="shared" si="595"/>
        <v>6069.5570067354802</v>
      </c>
      <c r="BY1151" s="42">
        <v>0.47752208334564855</v>
      </c>
      <c r="BZ1151" s="43">
        <f t="shared" si="596"/>
        <v>10.0222864000211</v>
      </c>
      <c r="CA1151" s="18">
        <f t="shared" si="597"/>
        <v>14597284.60119883</v>
      </c>
      <c r="CB1151" s="18">
        <f t="shared" si="598"/>
        <v>192069.5342263004</v>
      </c>
      <c r="CC1151" s="18">
        <f t="shared" si="599"/>
        <v>267530.66666666674</v>
      </c>
      <c r="CD1151" s="25">
        <f t="shared" si="600"/>
        <v>1.3928844454397251</v>
      </c>
      <c r="CE1151" s="26">
        <f t="shared" si="601"/>
        <v>49.040799340956916</v>
      </c>
      <c r="CF1151" s="18">
        <f t="shared" si="602"/>
        <v>3864</v>
      </c>
      <c r="CG1151" s="18"/>
      <c r="CZ1151" s="18">
        <f t="shared" si="603"/>
        <v>29194569.202397659</v>
      </c>
      <c r="DC1151" s="18">
        <f t="shared" si="594"/>
        <v>29914.245247482009</v>
      </c>
      <c r="DD1151" s="17">
        <f t="shared" si="604"/>
        <v>1</v>
      </c>
      <c r="DE1151" s="17">
        <f t="shared" si="605"/>
        <v>1</v>
      </c>
      <c r="DF1151" s="17">
        <f t="shared" si="606"/>
        <v>1</v>
      </c>
      <c r="DG1151" s="17">
        <v>1</v>
      </c>
      <c r="DH1151" s="17">
        <v>1</v>
      </c>
      <c r="DI1151" s="17">
        <v>1</v>
      </c>
      <c r="DJ1151" s="20" t="s">
        <v>981</v>
      </c>
      <c r="DK1151" s="45"/>
      <c r="DL1151" s="46"/>
      <c r="DN1151" s="46"/>
      <c r="DO1151" s="46"/>
      <c r="DP1151" s="46"/>
      <c r="DU1151" s="48"/>
    </row>
    <row r="1152" spans="1:125" x14ac:dyDescent="0.2">
      <c r="A1152" s="15" t="s">
        <v>105</v>
      </c>
      <c r="B1152" s="10" t="s">
        <v>1252</v>
      </c>
      <c r="C1152" s="11">
        <f t="shared" si="589"/>
        <v>53.663429071559399</v>
      </c>
      <c r="D1152" s="11">
        <f t="shared" si="586"/>
        <v>0</v>
      </c>
      <c r="E1152" s="11">
        <f t="shared" si="586"/>
        <v>0</v>
      </c>
      <c r="F1152" s="11">
        <f t="shared" si="586"/>
        <v>152</v>
      </c>
      <c r="G1152" s="11">
        <f t="shared" si="586"/>
        <v>16</v>
      </c>
      <c r="H1152" s="11">
        <f t="shared" si="586"/>
        <v>0</v>
      </c>
      <c r="I1152" s="11">
        <f t="shared" si="586"/>
        <v>0</v>
      </c>
      <c r="J1152" s="11">
        <f t="shared" si="586"/>
        <v>0</v>
      </c>
      <c r="K1152" s="11">
        <f t="shared" si="586"/>
        <v>0</v>
      </c>
      <c r="L1152" s="11">
        <f t="shared" si="586"/>
        <v>0</v>
      </c>
      <c r="M1152" s="11">
        <f t="shared" si="585"/>
        <v>0</v>
      </c>
      <c r="N1152" s="11">
        <f t="shared" si="585"/>
        <v>0</v>
      </c>
      <c r="O1152" s="11">
        <f t="shared" si="585"/>
        <v>0</v>
      </c>
      <c r="P1152" s="11">
        <f t="shared" si="585"/>
        <v>0</v>
      </c>
      <c r="Q1152" s="11">
        <f t="shared" si="607"/>
        <v>0</v>
      </c>
      <c r="R1152" s="11">
        <f t="shared" si="607"/>
        <v>0</v>
      </c>
      <c r="S1152" s="11">
        <f t="shared" si="607"/>
        <v>0</v>
      </c>
      <c r="T1152" s="11">
        <f t="shared" si="607"/>
        <v>6836.1056142113903</v>
      </c>
      <c r="U1152" s="40">
        <f t="shared" si="590"/>
        <v>0.47752208334564855</v>
      </c>
      <c r="V1152" s="11">
        <f t="shared" ref="V1152:AJ1168" si="610">IF($A1152="x",BZ1152,"")</f>
        <v>8.8984638441363799</v>
      </c>
      <c r="W1152" s="11">
        <f t="shared" si="610"/>
        <v>16023831.559711497</v>
      </c>
      <c r="X1152" s="11">
        <f t="shared" si="610"/>
        <v>210839.88894357232</v>
      </c>
      <c r="Y1152" s="11">
        <f t="shared" si="610"/>
        <v>297301.33333333331</v>
      </c>
      <c r="Z1152" s="11">
        <f t="shared" si="610"/>
        <v>1.4100810564024766</v>
      </c>
      <c r="AA1152" s="11">
        <f t="shared" si="610"/>
        <v>48.414873747640819</v>
      </c>
      <c r="AB1152" s="11">
        <f t="shared" si="610"/>
        <v>4352</v>
      </c>
      <c r="AC1152" s="11">
        <f t="shared" si="610"/>
        <v>0</v>
      </c>
      <c r="AD1152" s="11">
        <f t="shared" si="610"/>
        <v>0</v>
      </c>
      <c r="AE1152" s="11">
        <f t="shared" si="610"/>
        <v>0</v>
      </c>
      <c r="AF1152" s="11">
        <f t="shared" si="610"/>
        <v>0</v>
      </c>
      <c r="AG1152" s="11">
        <f t="shared" si="610"/>
        <v>0</v>
      </c>
      <c r="AH1152" s="11">
        <f t="shared" si="610"/>
        <v>0</v>
      </c>
      <c r="AI1152" s="11">
        <f t="shared" si="610"/>
        <v>0</v>
      </c>
      <c r="AJ1152" s="11">
        <f t="shared" si="610"/>
        <v>0</v>
      </c>
      <c r="AK1152" s="11">
        <f t="shared" si="587"/>
        <v>0</v>
      </c>
      <c r="AL1152" s="11">
        <f t="shared" si="582"/>
        <v>0</v>
      </c>
      <c r="AM1152" s="11">
        <f t="shared" si="582"/>
        <v>0</v>
      </c>
      <c r="AN1152" s="11">
        <f t="shared" si="582"/>
        <v>0</v>
      </c>
      <c r="AO1152" s="11">
        <f t="shared" si="582"/>
        <v>0</v>
      </c>
      <c r="AP1152" s="11">
        <f t="shared" si="582"/>
        <v>0</v>
      </c>
      <c r="AQ1152" s="11">
        <f t="shared" si="609"/>
        <v>0</v>
      </c>
      <c r="AR1152" s="11">
        <f t="shared" si="609"/>
        <v>0</v>
      </c>
      <c r="AS1152" s="11">
        <f t="shared" si="609"/>
        <v>0</v>
      </c>
      <c r="AT1152" s="11">
        <f t="shared" si="609"/>
        <v>0</v>
      </c>
      <c r="AU1152" s="11">
        <f t="shared" si="609"/>
        <v>0</v>
      </c>
      <c r="AV1152" s="11">
        <f t="shared" si="609"/>
        <v>32047663.119422995</v>
      </c>
      <c r="AW1152" s="11">
        <f t="shared" si="609"/>
        <v>0</v>
      </c>
      <c r="AX1152" s="11">
        <f t="shared" si="609"/>
        <v>0</v>
      </c>
      <c r="AY1152" s="11">
        <f t="shared" si="609"/>
        <v>29053.448860398406</v>
      </c>
      <c r="AZ1152" s="11">
        <f t="shared" si="609"/>
        <v>1</v>
      </c>
      <c r="BA1152" s="11">
        <f t="shared" si="609"/>
        <v>1</v>
      </c>
      <c r="BB1152" s="11">
        <f t="shared" si="609"/>
        <v>1</v>
      </c>
      <c r="BC1152" s="11">
        <f t="shared" si="609"/>
        <v>1</v>
      </c>
      <c r="BD1152" s="11">
        <f t="shared" si="608"/>
        <v>1</v>
      </c>
      <c r="BE1152" s="11">
        <f t="shared" si="608"/>
        <v>1</v>
      </c>
      <c r="BF1152" s="15" t="str">
        <f t="shared" si="591"/>
        <v>ČSN 42 5715</v>
      </c>
      <c r="BG1152" s="44">
        <v>53.663429071559399</v>
      </c>
      <c r="BJ1152" s="17">
        <f t="shared" si="592"/>
        <v>152</v>
      </c>
      <c r="BK1152" s="17">
        <f t="shared" si="593"/>
        <v>16</v>
      </c>
      <c r="BX1152" s="18">
        <f t="shared" si="595"/>
        <v>6836.1056142113903</v>
      </c>
      <c r="BY1152" s="42">
        <v>0.47752208334564855</v>
      </c>
      <c r="BZ1152" s="43">
        <f t="shared" si="596"/>
        <v>8.8984638441363799</v>
      </c>
      <c r="CA1152" s="18">
        <f t="shared" si="597"/>
        <v>16023831.559711497</v>
      </c>
      <c r="CB1152" s="18">
        <f t="shared" si="598"/>
        <v>210839.88894357232</v>
      </c>
      <c r="CC1152" s="18">
        <f t="shared" si="599"/>
        <v>297301.33333333331</v>
      </c>
      <c r="CD1152" s="25">
        <f t="shared" si="600"/>
        <v>1.4100810564024766</v>
      </c>
      <c r="CE1152" s="26">
        <f t="shared" si="601"/>
        <v>48.414873747640819</v>
      </c>
      <c r="CF1152" s="18">
        <f t="shared" si="602"/>
        <v>4352</v>
      </c>
      <c r="CG1152" s="18"/>
      <c r="CZ1152" s="18">
        <f t="shared" si="603"/>
        <v>32047663.119422995</v>
      </c>
      <c r="DC1152" s="18">
        <f t="shared" si="594"/>
        <v>29053.448860398406</v>
      </c>
      <c r="DD1152" s="17">
        <f t="shared" si="604"/>
        <v>1</v>
      </c>
      <c r="DE1152" s="17">
        <f t="shared" si="605"/>
        <v>1</v>
      </c>
      <c r="DF1152" s="17">
        <f t="shared" si="606"/>
        <v>1</v>
      </c>
      <c r="DG1152" s="17">
        <v>1</v>
      </c>
      <c r="DH1152" s="17">
        <v>1</v>
      </c>
      <c r="DI1152" s="17">
        <v>1</v>
      </c>
      <c r="DJ1152" s="20" t="s">
        <v>981</v>
      </c>
      <c r="DK1152" s="45"/>
      <c r="DL1152" s="46"/>
      <c r="DN1152" s="46"/>
      <c r="DO1152" s="46"/>
      <c r="DP1152" s="46"/>
      <c r="DU1152" s="48"/>
    </row>
    <row r="1153" spans="1:125" x14ac:dyDescent="0.2">
      <c r="A1153" s="15" t="s">
        <v>105</v>
      </c>
      <c r="B1153" s="10" t="s">
        <v>1253</v>
      </c>
      <c r="C1153" s="11">
        <f t="shared" si="589"/>
        <v>59.483543621599843</v>
      </c>
      <c r="D1153" s="11">
        <f t="shared" si="586"/>
        <v>0</v>
      </c>
      <c r="E1153" s="11">
        <f t="shared" si="586"/>
        <v>0</v>
      </c>
      <c r="F1153" s="11">
        <f t="shared" si="586"/>
        <v>152</v>
      </c>
      <c r="G1153" s="11">
        <f t="shared" ref="G1153:P1192" si="611">IF($A1153="x",BK1153,"")</f>
        <v>18</v>
      </c>
      <c r="H1153" s="11">
        <f t="shared" si="611"/>
        <v>0</v>
      </c>
      <c r="I1153" s="11">
        <f t="shared" si="611"/>
        <v>0</v>
      </c>
      <c r="J1153" s="11">
        <f t="shared" si="611"/>
        <v>0</v>
      </c>
      <c r="K1153" s="11">
        <f t="shared" si="611"/>
        <v>0</v>
      </c>
      <c r="L1153" s="11">
        <f t="shared" si="611"/>
        <v>0</v>
      </c>
      <c r="M1153" s="11">
        <f t="shared" si="585"/>
        <v>0</v>
      </c>
      <c r="N1153" s="11">
        <f t="shared" si="585"/>
        <v>0</v>
      </c>
      <c r="O1153" s="11">
        <f t="shared" si="585"/>
        <v>0</v>
      </c>
      <c r="P1153" s="11">
        <f t="shared" si="585"/>
        <v>0</v>
      </c>
      <c r="Q1153" s="11">
        <f t="shared" si="607"/>
        <v>0</v>
      </c>
      <c r="R1153" s="11">
        <f t="shared" si="607"/>
        <v>0</v>
      </c>
      <c r="S1153" s="11">
        <f t="shared" si="607"/>
        <v>0</v>
      </c>
      <c r="T1153" s="11">
        <f t="shared" si="607"/>
        <v>7577.5214804585812</v>
      </c>
      <c r="U1153" s="40">
        <f t="shared" si="590"/>
        <v>0.47752208334564855</v>
      </c>
      <c r="V1153" s="11">
        <f t="shared" si="610"/>
        <v>8.0278015442955084</v>
      </c>
      <c r="W1153" s="11">
        <f t="shared" si="610"/>
        <v>17314636.582847856</v>
      </c>
      <c r="X1153" s="11">
        <f t="shared" si="610"/>
        <v>227824.16556378757</v>
      </c>
      <c r="Y1153" s="11">
        <f t="shared" si="610"/>
        <v>325151.99999999994</v>
      </c>
      <c r="Z1153" s="11">
        <f t="shared" si="610"/>
        <v>1.4272059296052242</v>
      </c>
      <c r="AA1153" s="11">
        <f t="shared" si="610"/>
        <v>47.801673610868477</v>
      </c>
      <c r="AB1153" s="11">
        <f t="shared" si="610"/>
        <v>4824</v>
      </c>
      <c r="AC1153" s="11">
        <f t="shared" si="610"/>
        <v>0</v>
      </c>
      <c r="AD1153" s="11">
        <f t="shared" si="610"/>
        <v>0</v>
      </c>
      <c r="AE1153" s="11">
        <f t="shared" si="610"/>
        <v>0</v>
      </c>
      <c r="AF1153" s="11">
        <f t="shared" si="610"/>
        <v>0</v>
      </c>
      <c r="AG1153" s="11">
        <f t="shared" si="610"/>
        <v>0</v>
      </c>
      <c r="AH1153" s="11">
        <f t="shared" si="610"/>
        <v>0</v>
      </c>
      <c r="AI1153" s="11">
        <f t="shared" si="610"/>
        <v>0</v>
      </c>
      <c r="AJ1153" s="11">
        <f t="shared" si="610"/>
        <v>0</v>
      </c>
      <c r="AK1153" s="11">
        <f t="shared" si="587"/>
        <v>0</v>
      </c>
      <c r="AL1153" s="11">
        <f t="shared" si="582"/>
        <v>0</v>
      </c>
      <c r="AM1153" s="11">
        <f t="shared" si="582"/>
        <v>0</v>
      </c>
      <c r="AN1153" s="11">
        <f t="shared" si="582"/>
        <v>0</v>
      </c>
      <c r="AO1153" s="11">
        <f t="shared" si="582"/>
        <v>0</v>
      </c>
      <c r="AP1153" s="11">
        <f t="shared" si="582"/>
        <v>0</v>
      </c>
      <c r="AQ1153" s="11">
        <f t="shared" si="609"/>
        <v>0</v>
      </c>
      <c r="AR1153" s="11">
        <f t="shared" si="609"/>
        <v>0</v>
      </c>
      <c r="AS1153" s="11">
        <f t="shared" si="609"/>
        <v>0</v>
      </c>
      <c r="AT1153" s="11">
        <f t="shared" si="609"/>
        <v>0</v>
      </c>
      <c r="AU1153" s="11">
        <f t="shared" si="609"/>
        <v>0</v>
      </c>
      <c r="AV1153" s="11">
        <f t="shared" si="609"/>
        <v>34629273.165695712</v>
      </c>
      <c r="AW1153" s="11">
        <f t="shared" si="609"/>
        <v>0</v>
      </c>
      <c r="AX1153" s="11">
        <f t="shared" si="609"/>
        <v>0</v>
      </c>
      <c r="AY1153" s="11">
        <f t="shared" si="609"/>
        <v>28205.218843929164</v>
      </c>
      <c r="AZ1153" s="11">
        <f t="shared" si="609"/>
        <v>1</v>
      </c>
      <c r="BA1153" s="11">
        <f t="shared" si="609"/>
        <v>1</v>
      </c>
      <c r="BB1153" s="11">
        <f t="shared" si="609"/>
        <v>1</v>
      </c>
      <c r="BC1153" s="11">
        <f t="shared" si="609"/>
        <v>1</v>
      </c>
      <c r="BD1153" s="11">
        <f t="shared" si="608"/>
        <v>1</v>
      </c>
      <c r="BE1153" s="11">
        <f t="shared" si="608"/>
        <v>1</v>
      </c>
      <c r="BF1153" s="15" t="str">
        <f t="shared" si="591"/>
        <v>ČSN 42 5715</v>
      </c>
      <c r="BG1153" s="44">
        <v>59.483543621599843</v>
      </c>
      <c r="BJ1153" s="17">
        <f t="shared" si="592"/>
        <v>152</v>
      </c>
      <c r="BK1153" s="17">
        <f t="shared" si="593"/>
        <v>18</v>
      </c>
      <c r="BX1153" s="18">
        <f t="shared" si="595"/>
        <v>7577.5214804585812</v>
      </c>
      <c r="BY1153" s="42">
        <v>0.47752208334564855</v>
      </c>
      <c r="BZ1153" s="43">
        <f t="shared" si="596"/>
        <v>8.0278015442955084</v>
      </c>
      <c r="CA1153" s="18">
        <f t="shared" si="597"/>
        <v>17314636.582847856</v>
      </c>
      <c r="CB1153" s="18">
        <f t="shared" si="598"/>
        <v>227824.16556378757</v>
      </c>
      <c r="CC1153" s="18">
        <f t="shared" si="599"/>
        <v>325151.99999999994</v>
      </c>
      <c r="CD1153" s="25">
        <f t="shared" si="600"/>
        <v>1.4272059296052242</v>
      </c>
      <c r="CE1153" s="26">
        <f t="shared" si="601"/>
        <v>47.801673610868477</v>
      </c>
      <c r="CF1153" s="18">
        <f t="shared" si="602"/>
        <v>4824</v>
      </c>
      <c r="CG1153" s="18"/>
      <c r="CZ1153" s="18">
        <f t="shared" si="603"/>
        <v>34629273.165695712</v>
      </c>
      <c r="DC1153" s="18">
        <f t="shared" si="594"/>
        <v>28205.218843929164</v>
      </c>
      <c r="DD1153" s="17">
        <f t="shared" si="604"/>
        <v>1</v>
      </c>
      <c r="DE1153" s="17">
        <f t="shared" si="605"/>
        <v>1</v>
      </c>
      <c r="DF1153" s="17">
        <f t="shared" si="606"/>
        <v>1</v>
      </c>
      <c r="DG1153" s="17">
        <v>1</v>
      </c>
      <c r="DH1153" s="17">
        <v>1</v>
      </c>
      <c r="DI1153" s="17">
        <v>1</v>
      </c>
      <c r="DJ1153" s="20" t="s">
        <v>981</v>
      </c>
      <c r="DK1153" s="45"/>
      <c r="DL1153" s="46"/>
      <c r="DN1153" s="46"/>
      <c r="DO1153" s="46"/>
      <c r="DP1153" s="46"/>
      <c r="DU1153" s="48"/>
    </row>
    <row r="1154" spans="1:125" x14ac:dyDescent="0.2">
      <c r="A1154" s="15" t="s">
        <v>105</v>
      </c>
      <c r="B1154" s="10" t="s">
        <v>1254</v>
      </c>
      <c r="C1154" s="11">
        <f t="shared" si="589"/>
        <v>65.106366152994866</v>
      </c>
      <c r="D1154" s="11">
        <f t="shared" ref="D1154:K1210" si="612">IF($A1154="x",BH1154,"")</f>
        <v>0</v>
      </c>
      <c r="E1154" s="11">
        <f t="shared" si="612"/>
        <v>0</v>
      </c>
      <c r="F1154" s="11">
        <f t="shared" si="612"/>
        <v>152</v>
      </c>
      <c r="G1154" s="11">
        <f t="shared" si="611"/>
        <v>20</v>
      </c>
      <c r="H1154" s="11">
        <f t="shared" si="611"/>
        <v>0</v>
      </c>
      <c r="I1154" s="11">
        <f t="shared" si="611"/>
        <v>0</v>
      </c>
      <c r="J1154" s="11">
        <f t="shared" si="611"/>
        <v>0</v>
      </c>
      <c r="K1154" s="11">
        <f t="shared" si="611"/>
        <v>0</v>
      </c>
      <c r="L1154" s="11">
        <f t="shared" si="611"/>
        <v>0</v>
      </c>
      <c r="M1154" s="11">
        <f t="shared" si="585"/>
        <v>0</v>
      </c>
      <c r="N1154" s="11">
        <f t="shared" si="585"/>
        <v>0</v>
      </c>
      <c r="O1154" s="11">
        <f t="shared" si="585"/>
        <v>0</v>
      </c>
      <c r="P1154" s="11">
        <f t="shared" si="585"/>
        <v>0</v>
      </c>
      <c r="Q1154" s="11">
        <f t="shared" si="607"/>
        <v>0</v>
      </c>
      <c r="R1154" s="11">
        <f t="shared" si="607"/>
        <v>0</v>
      </c>
      <c r="S1154" s="11">
        <f t="shared" si="607"/>
        <v>0</v>
      </c>
      <c r="T1154" s="11">
        <f t="shared" si="607"/>
        <v>8293.804605477053</v>
      </c>
      <c r="U1154" s="40">
        <f t="shared" si="590"/>
        <v>0.47752208334564855</v>
      </c>
      <c r="V1154" s="11">
        <f t="shared" si="610"/>
        <v>7.3344914109245325</v>
      </c>
      <c r="W1154" s="11">
        <f t="shared" si="610"/>
        <v>18478596.661002874</v>
      </c>
      <c r="X1154" s="11">
        <f t="shared" si="610"/>
        <v>243139.42975003782</v>
      </c>
      <c r="Y1154" s="11">
        <f t="shared" si="610"/>
        <v>351146.66666666663</v>
      </c>
      <c r="Z1154" s="11">
        <f t="shared" si="610"/>
        <v>1.4442193396096505</v>
      </c>
      <c r="AA1154" s="11">
        <f t="shared" si="610"/>
        <v>47.201694884823787</v>
      </c>
      <c r="AB1154" s="11">
        <f t="shared" si="610"/>
        <v>5279.9999999999991</v>
      </c>
      <c r="AC1154" s="11">
        <f t="shared" si="610"/>
        <v>0</v>
      </c>
      <c r="AD1154" s="11">
        <f t="shared" si="610"/>
        <v>0</v>
      </c>
      <c r="AE1154" s="11">
        <f t="shared" si="610"/>
        <v>0</v>
      </c>
      <c r="AF1154" s="11">
        <f t="shared" si="610"/>
        <v>0</v>
      </c>
      <c r="AG1154" s="11">
        <f t="shared" si="610"/>
        <v>0</v>
      </c>
      <c r="AH1154" s="11">
        <f t="shared" si="610"/>
        <v>0</v>
      </c>
      <c r="AI1154" s="11">
        <f t="shared" si="610"/>
        <v>0</v>
      </c>
      <c r="AJ1154" s="11">
        <f t="shared" si="610"/>
        <v>0</v>
      </c>
      <c r="AK1154" s="11">
        <f t="shared" si="587"/>
        <v>0</v>
      </c>
      <c r="AL1154" s="11">
        <f t="shared" si="582"/>
        <v>0</v>
      </c>
      <c r="AM1154" s="11">
        <f t="shared" si="582"/>
        <v>0</v>
      </c>
      <c r="AN1154" s="11">
        <f t="shared" si="582"/>
        <v>0</v>
      </c>
      <c r="AO1154" s="11">
        <f t="shared" si="582"/>
        <v>0</v>
      </c>
      <c r="AP1154" s="11">
        <f t="shared" si="582"/>
        <v>0</v>
      </c>
      <c r="AQ1154" s="11">
        <f t="shared" si="609"/>
        <v>0</v>
      </c>
      <c r="AR1154" s="11">
        <f t="shared" si="609"/>
        <v>0</v>
      </c>
      <c r="AS1154" s="11">
        <f t="shared" si="609"/>
        <v>0</v>
      </c>
      <c r="AT1154" s="11">
        <f t="shared" si="609"/>
        <v>0</v>
      </c>
      <c r="AU1154" s="11">
        <f t="shared" si="609"/>
        <v>0</v>
      </c>
      <c r="AV1154" s="11">
        <f t="shared" si="609"/>
        <v>36957193.322005749</v>
      </c>
      <c r="AW1154" s="11">
        <f t="shared" si="609"/>
        <v>0</v>
      </c>
      <c r="AX1154" s="11">
        <f t="shared" si="609"/>
        <v>0</v>
      </c>
      <c r="AY1154" s="11">
        <f t="shared" si="609"/>
        <v>27369.555198074278</v>
      </c>
      <c r="AZ1154" s="11">
        <f t="shared" si="609"/>
        <v>1</v>
      </c>
      <c r="BA1154" s="11">
        <f t="shared" si="609"/>
        <v>1</v>
      </c>
      <c r="BB1154" s="11">
        <f t="shared" si="609"/>
        <v>1</v>
      </c>
      <c r="BC1154" s="11">
        <f t="shared" si="609"/>
        <v>1</v>
      </c>
      <c r="BD1154" s="11">
        <f t="shared" si="608"/>
        <v>1</v>
      </c>
      <c r="BE1154" s="11">
        <f t="shared" si="608"/>
        <v>1</v>
      </c>
      <c r="BF1154" s="15" t="str">
        <f t="shared" si="591"/>
        <v>ČSN 42 5715</v>
      </c>
      <c r="BG1154" s="44">
        <v>65.106366152994866</v>
      </c>
      <c r="BJ1154" s="17">
        <f t="shared" si="592"/>
        <v>152</v>
      </c>
      <c r="BK1154" s="17">
        <f t="shared" si="593"/>
        <v>20</v>
      </c>
      <c r="BX1154" s="18">
        <f t="shared" si="595"/>
        <v>8293.804605477053</v>
      </c>
      <c r="BY1154" s="42">
        <v>0.47752208334564855</v>
      </c>
      <c r="BZ1154" s="43">
        <f t="shared" si="596"/>
        <v>7.3344914109245325</v>
      </c>
      <c r="CA1154" s="18">
        <f t="shared" si="597"/>
        <v>18478596.661002874</v>
      </c>
      <c r="CB1154" s="18">
        <f t="shared" si="598"/>
        <v>243139.42975003782</v>
      </c>
      <c r="CC1154" s="18">
        <f t="shared" si="599"/>
        <v>351146.66666666663</v>
      </c>
      <c r="CD1154" s="25">
        <f t="shared" si="600"/>
        <v>1.4442193396096505</v>
      </c>
      <c r="CE1154" s="26">
        <f t="shared" si="601"/>
        <v>47.201694884823787</v>
      </c>
      <c r="CF1154" s="18">
        <f t="shared" si="602"/>
        <v>5279.9999999999991</v>
      </c>
      <c r="CG1154" s="18"/>
      <c r="CZ1154" s="18">
        <f t="shared" si="603"/>
        <v>36957193.322005749</v>
      </c>
      <c r="DC1154" s="18">
        <f t="shared" si="594"/>
        <v>27369.555198074278</v>
      </c>
      <c r="DD1154" s="17">
        <f t="shared" si="604"/>
        <v>1</v>
      </c>
      <c r="DE1154" s="17">
        <f t="shared" si="605"/>
        <v>1</v>
      </c>
      <c r="DF1154" s="17">
        <f t="shared" si="606"/>
        <v>1</v>
      </c>
      <c r="DG1154" s="17">
        <v>1</v>
      </c>
      <c r="DH1154" s="17">
        <v>1</v>
      </c>
      <c r="DI1154" s="17">
        <v>1</v>
      </c>
      <c r="DJ1154" s="20" t="s">
        <v>981</v>
      </c>
      <c r="DK1154" s="45"/>
      <c r="DL1154" s="46"/>
      <c r="DN1154" s="46"/>
      <c r="DO1154" s="46"/>
      <c r="DP1154" s="46"/>
      <c r="DU1154" s="48"/>
    </row>
    <row r="1155" spans="1:125" x14ac:dyDescent="0.2">
      <c r="A1155" s="15" t="s">
        <v>105</v>
      </c>
      <c r="B1155" s="10" t="s">
        <v>1255</v>
      </c>
      <c r="C1155" s="11">
        <f t="shared" si="589"/>
        <v>70.531896665744441</v>
      </c>
      <c r="D1155" s="11">
        <f t="shared" si="612"/>
        <v>0</v>
      </c>
      <c r="E1155" s="11">
        <f t="shared" si="612"/>
        <v>0</v>
      </c>
      <c r="F1155" s="11">
        <f t="shared" si="612"/>
        <v>152</v>
      </c>
      <c r="G1155" s="11">
        <f t="shared" si="611"/>
        <v>22</v>
      </c>
      <c r="H1155" s="11">
        <f t="shared" si="611"/>
        <v>0</v>
      </c>
      <c r="I1155" s="11">
        <f t="shared" si="611"/>
        <v>0</v>
      </c>
      <c r="J1155" s="11">
        <f t="shared" si="611"/>
        <v>0</v>
      </c>
      <c r="K1155" s="11">
        <f t="shared" si="611"/>
        <v>0</v>
      </c>
      <c r="L1155" s="11">
        <f t="shared" si="611"/>
        <v>0</v>
      </c>
      <c r="M1155" s="11">
        <f t="shared" si="585"/>
        <v>0</v>
      </c>
      <c r="N1155" s="11">
        <f t="shared" si="585"/>
        <v>0</v>
      </c>
      <c r="O1155" s="11">
        <f t="shared" si="585"/>
        <v>0</v>
      </c>
      <c r="P1155" s="11">
        <f t="shared" si="585"/>
        <v>0</v>
      </c>
      <c r="Q1155" s="11">
        <f t="shared" si="607"/>
        <v>0</v>
      </c>
      <c r="R1155" s="11">
        <f t="shared" si="607"/>
        <v>0</v>
      </c>
      <c r="S1155" s="11">
        <f t="shared" si="607"/>
        <v>0</v>
      </c>
      <c r="T1155" s="11">
        <f t="shared" si="607"/>
        <v>8984.9549892668092</v>
      </c>
      <c r="U1155" s="40">
        <f t="shared" si="590"/>
        <v>0.47752208334564855</v>
      </c>
      <c r="V1155" s="11">
        <f t="shared" si="610"/>
        <v>6.7702997639303373</v>
      </c>
      <c r="W1155" s="11">
        <f t="shared" si="610"/>
        <v>19524307.191676773</v>
      </c>
      <c r="X1155" s="11">
        <f t="shared" si="610"/>
        <v>256898.77883785227</v>
      </c>
      <c r="Y1155" s="11">
        <f t="shared" si="610"/>
        <v>375349.33333333337</v>
      </c>
      <c r="Z1155" s="11">
        <f t="shared" si="610"/>
        <v>1.4610786981211925</v>
      </c>
      <c r="AA1155" s="11">
        <f t="shared" si="610"/>
        <v>46.615448083226653</v>
      </c>
      <c r="AB1155" s="11">
        <f t="shared" si="610"/>
        <v>5720.0000000000009</v>
      </c>
      <c r="AC1155" s="11">
        <f t="shared" si="610"/>
        <v>0</v>
      </c>
      <c r="AD1155" s="11">
        <f t="shared" si="610"/>
        <v>0</v>
      </c>
      <c r="AE1155" s="11">
        <f t="shared" si="610"/>
        <v>0</v>
      </c>
      <c r="AF1155" s="11">
        <f t="shared" si="610"/>
        <v>0</v>
      </c>
      <c r="AG1155" s="11">
        <f t="shared" si="610"/>
        <v>0</v>
      </c>
      <c r="AH1155" s="11">
        <f t="shared" si="610"/>
        <v>0</v>
      </c>
      <c r="AI1155" s="11">
        <f t="shared" si="610"/>
        <v>0</v>
      </c>
      <c r="AJ1155" s="11">
        <f t="shared" si="610"/>
        <v>0</v>
      </c>
      <c r="AK1155" s="11">
        <f t="shared" si="587"/>
        <v>0</v>
      </c>
      <c r="AL1155" s="11">
        <f t="shared" si="582"/>
        <v>0</v>
      </c>
      <c r="AM1155" s="11">
        <f t="shared" si="582"/>
        <v>0</v>
      </c>
      <c r="AN1155" s="11">
        <f t="shared" si="582"/>
        <v>0</v>
      </c>
      <c r="AO1155" s="11">
        <f t="shared" si="582"/>
        <v>0</v>
      </c>
      <c r="AP1155" s="11">
        <f t="shared" si="582"/>
        <v>0</v>
      </c>
      <c r="AQ1155" s="11">
        <f t="shared" si="609"/>
        <v>0</v>
      </c>
      <c r="AR1155" s="11">
        <f t="shared" si="609"/>
        <v>0</v>
      </c>
      <c r="AS1155" s="11">
        <f t="shared" si="609"/>
        <v>0</v>
      </c>
      <c r="AT1155" s="11">
        <f t="shared" si="609"/>
        <v>0</v>
      </c>
      <c r="AU1155" s="11">
        <f t="shared" si="609"/>
        <v>0</v>
      </c>
      <c r="AV1155" s="11">
        <f t="shared" si="609"/>
        <v>39048614.383353546</v>
      </c>
      <c r="AW1155" s="11">
        <f t="shared" si="609"/>
        <v>0</v>
      </c>
      <c r="AX1155" s="11">
        <f t="shared" si="609"/>
        <v>0</v>
      </c>
      <c r="AY1155" s="11">
        <f t="shared" si="609"/>
        <v>26546.457922833753</v>
      </c>
      <c r="AZ1155" s="11">
        <f t="shared" si="609"/>
        <v>1</v>
      </c>
      <c r="BA1155" s="11">
        <f t="shared" si="609"/>
        <v>1</v>
      </c>
      <c r="BB1155" s="11">
        <f t="shared" si="609"/>
        <v>1</v>
      </c>
      <c r="BC1155" s="11">
        <f t="shared" si="609"/>
        <v>1</v>
      </c>
      <c r="BD1155" s="11">
        <f t="shared" si="608"/>
        <v>1</v>
      </c>
      <c r="BE1155" s="11">
        <f t="shared" si="608"/>
        <v>1</v>
      </c>
      <c r="BF1155" s="15" t="str">
        <f t="shared" si="591"/>
        <v>ČSN 42 5715</v>
      </c>
      <c r="BG1155" s="44">
        <v>70.531896665744441</v>
      </c>
      <c r="BJ1155" s="17">
        <f t="shared" si="592"/>
        <v>152</v>
      </c>
      <c r="BK1155" s="17">
        <f t="shared" si="593"/>
        <v>22</v>
      </c>
      <c r="BX1155" s="18">
        <f t="shared" si="595"/>
        <v>8984.9549892668092</v>
      </c>
      <c r="BY1155" s="42">
        <v>0.47752208334564855</v>
      </c>
      <c r="BZ1155" s="43">
        <f t="shared" si="596"/>
        <v>6.7702997639303373</v>
      </c>
      <c r="CA1155" s="18">
        <f t="shared" si="597"/>
        <v>19524307.191676773</v>
      </c>
      <c r="CB1155" s="18">
        <f t="shared" si="598"/>
        <v>256898.77883785227</v>
      </c>
      <c r="CC1155" s="18">
        <f t="shared" si="599"/>
        <v>375349.33333333337</v>
      </c>
      <c r="CD1155" s="25">
        <f t="shared" si="600"/>
        <v>1.4610786981211925</v>
      </c>
      <c r="CE1155" s="26">
        <f t="shared" si="601"/>
        <v>46.615448083226653</v>
      </c>
      <c r="CF1155" s="18">
        <f t="shared" si="602"/>
        <v>5720.0000000000009</v>
      </c>
      <c r="CG1155" s="18"/>
      <c r="CZ1155" s="18">
        <f t="shared" si="603"/>
        <v>39048614.383353546</v>
      </c>
      <c r="DC1155" s="18">
        <f t="shared" si="594"/>
        <v>26546.457922833753</v>
      </c>
      <c r="DD1155" s="17">
        <f t="shared" si="604"/>
        <v>1</v>
      </c>
      <c r="DE1155" s="17">
        <f t="shared" si="605"/>
        <v>1</v>
      </c>
      <c r="DF1155" s="17">
        <f t="shared" si="606"/>
        <v>1</v>
      </c>
      <c r="DG1155" s="17">
        <v>1</v>
      </c>
      <c r="DH1155" s="17">
        <v>1</v>
      </c>
      <c r="DI1155" s="17">
        <v>1</v>
      </c>
      <c r="DJ1155" s="20" t="s">
        <v>981</v>
      </c>
      <c r="DK1155" s="45"/>
      <c r="DL1155" s="46"/>
      <c r="DN1155" s="46"/>
      <c r="DO1155" s="46"/>
      <c r="DP1155" s="46"/>
      <c r="DU1155" s="48"/>
    </row>
    <row r="1156" spans="1:125" x14ac:dyDescent="0.2">
      <c r="A1156" s="15" t="s">
        <v>105</v>
      </c>
      <c r="B1156" s="10" t="s">
        <v>1256</v>
      </c>
      <c r="C1156" s="11">
        <f t="shared" si="589"/>
        <v>78.300269899908599</v>
      </c>
      <c r="D1156" s="11">
        <f t="shared" si="612"/>
        <v>0</v>
      </c>
      <c r="E1156" s="11">
        <f t="shared" si="612"/>
        <v>0</v>
      </c>
      <c r="F1156" s="11">
        <f t="shared" si="612"/>
        <v>152</v>
      </c>
      <c r="G1156" s="11">
        <f t="shared" si="611"/>
        <v>25</v>
      </c>
      <c r="H1156" s="11">
        <f t="shared" si="611"/>
        <v>0</v>
      </c>
      <c r="I1156" s="11">
        <f t="shared" si="611"/>
        <v>0</v>
      </c>
      <c r="J1156" s="11">
        <f t="shared" si="611"/>
        <v>0</v>
      </c>
      <c r="K1156" s="11">
        <f t="shared" si="611"/>
        <v>0</v>
      </c>
      <c r="L1156" s="11">
        <f t="shared" si="611"/>
        <v>0</v>
      </c>
      <c r="M1156" s="11">
        <f t="shared" si="585"/>
        <v>0</v>
      </c>
      <c r="N1156" s="11">
        <f t="shared" si="585"/>
        <v>0</v>
      </c>
      <c r="O1156" s="11">
        <f t="shared" si="585"/>
        <v>0</v>
      </c>
      <c r="P1156" s="11">
        <f t="shared" si="585"/>
        <v>0</v>
      </c>
      <c r="Q1156" s="11">
        <f t="shared" si="607"/>
        <v>0</v>
      </c>
      <c r="R1156" s="11">
        <f t="shared" si="607"/>
        <v>0</v>
      </c>
      <c r="S1156" s="11">
        <f t="shared" si="607"/>
        <v>0</v>
      </c>
      <c r="T1156" s="11">
        <f t="shared" si="607"/>
        <v>9974.5566751475926</v>
      </c>
      <c r="U1156" s="40">
        <f t="shared" si="590"/>
        <v>0.47752208334564855</v>
      </c>
      <c r="V1156" s="11">
        <f t="shared" si="610"/>
        <v>6.0986007322333124</v>
      </c>
      <c r="W1156" s="11">
        <f t="shared" si="610"/>
        <v>20889215.316927847</v>
      </c>
      <c r="X1156" s="11">
        <f t="shared" si="610"/>
        <v>274858.09627536638</v>
      </c>
      <c r="Y1156" s="11">
        <f t="shared" si="610"/>
        <v>408433.33333333337</v>
      </c>
      <c r="Z1156" s="11">
        <f t="shared" si="610"/>
        <v>1.4859789064541318</v>
      </c>
      <c r="AA1156" s="11">
        <f t="shared" si="610"/>
        <v>45.762976301809744</v>
      </c>
      <c r="AB1156" s="11">
        <f t="shared" si="610"/>
        <v>6350</v>
      </c>
      <c r="AC1156" s="11">
        <f t="shared" si="610"/>
        <v>0</v>
      </c>
      <c r="AD1156" s="11">
        <f t="shared" si="610"/>
        <v>0</v>
      </c>
      <c r="AE1156" s="11">
        <f t="shared" si="610"/>
        <v>0</v>
      </c>
      <c r="AF1156" s="11">
        <f t="shared" si="610"/>
        <v>0</v>
      </c>
      <c r="AG1156" s="11">
        <f t="shared" si="610"/>
        <v>0</v>
      </c>
      <c r="AH1156" s="11">
        <f t="shared" si="610"/>
        <v>0</v>
      </c>
      <c r="AI1156" s="11">
        <f t="shared" si="610"/>
        <v>0</v>
      </c>
      <c r="AJ1156" s="11">
        <f t="shared" si="610"/>
        <v>0</v>
      </c>
      <c r="AK1156" s="11">
        <f t="shared" si="587"/>
        <v>0</v>
      </c>
      <c r="AL1156" s="11">
        <f t="shared" si="582"/>
        <v>0</v>
      </c>
      <c r="AM1156" s="11">
        <f t="shared" si="582"/>
        <v>0</v>
      </c>
      <c r="AN1156" s="11">
        <f t="shared" si="582"/>
        <v>0</v>
      </c>
      <c r="AO1156" s="11">
        <f t="shared" si="582"/>
        <v>0</v>
      </c>
      <c r="AP1156" s="11">
        <f t="shared" si="582"/>
        <v>0</v>
      </c>
      <c r="AQ1156" s="11">
        <f t="shared" si="609"/>
        <v>0</v>
      </c>
      <c r="AR1156" s="11">
        <f t="shared" si="609"/>
        <v>0</v>
      </c>
      <c r="AS1156" s="11">
        <f t="shared" si="609"/>
        <v>0</v>
      </c>
      <c r="AT1156" s="11">
        <f t="shared" si="609"/>
        <v>0</v>
      </c>
      <c r="AU1156" s="11">
        <f t="shared" si="609"/>
        <v>0</v>
      </c>
      <c r="AV1156" s="11">
        <f t="shared" si="609"/>
        <v>41778430.633855693</v>
      </c>
      <c r="AW1156" s="11">
        <f t="shared" si="609"/>
        <v>0</v>
      </c>
      <c r="AX1156" s="11">
        <f t="shared" si="609"/>
        <v>0</v>
      </c>
      <c r="AY1156" s="11">
        <f t="shared" si="609"/>
        <v>25335.373954874885</v>
      </c>
      <c r="AZ1156" s="11">
        <f t="shared" si="609"/>
        <v>1</v>
      </c>
      <c r="BA1156" s="11">
        <f t="shared" si="609"/>
        <v>1</v>
      </c>
      <c r="BB1156" s="11">
        <f t="shared" si="609"/>
        <v>1</v>
      </c>
      <c r="BC1156" s="11">
        <f t="shared" si="609"/>
        <v>1</v>
      </c>
      <c r="BD1156" s="11">
        <f t="shared" si="608"/>
        <v>1</v>
      </c>
      <c r="BE1156" s="11">
        <f t="shared" si="608"/>
        <v>1</v>
      </c>
      <c r="BF1156" s="15" t="str">
        <f t="shared" si="591"/>
        <v>ČSN 42 5715</v>
      </c>
      <c r="BG1156" s="44">
        <v>78.300269899908599</v>
      </c>
      <c r="BJ1156" s="17">
        <f t="shared" si="592"/>
        <v>152</v>
      </c>
      <c r="BK1156" s="17">
        <f t="shared" si="593"/>
        <v>25</v>
      </c>
      <c r="BX1156" s="18">
        <f t="shared" si="595"/>
        <v>9974.5566751475926</v>
      </c>
      <c r="BY1156" s="42">
        <v>0.47752208334564855</v>
      </c>
      <c r="BZ1156" s="43">
        <f t="shared" si="596"/>
        <v>6.0986007322333124</v>
      </c>
      <c r="CA1156" s="18">
        <f t="shared" si="597"/>
        <v>20889215.316927847</v>
      </c>
      <c r="CB1156" s="18">
        <f t="shared" si="598"/>
        <v>274858.09627536638</v>
      </c>
      <c r="CC1156" s="18">
        <f t="shared" si="599"/>
        <v>408433.33333333337</v>
      </c>
      <c r="CD1156" s="25">
        <f t="shared" si="600"/>
        <v>1.4859789064541318</v>
      </c>
      <c r="CE1156" s="26">
        <f t="shared" si="601"/>
        <v>45.762976301809744</v>
      </c>
      <c r="CF1156" s="18">
        <f t="shared" si="602"/>
        <v>6350</v>
      </c>
      <c r="CG1156" s="18"/>
      <c r="CZ1156" s="18">
        <f t="shared" si="603"/>
        <v>41778430.633855693</v>
      </c>
      <c r="DC1156" s="18">
        <f t="shared" si="594"/>
        <v>25335.373954874885</v>
      </c>
      <c r="DD1156" s="17">
        <f t="shared" si="604"/>
        <v>1</v>
      </c>
      <c r="DE1156" s="17">
        <f t="shared" si="605"/>
        <v>1</v>
      </c>
      <c r="DF1156" s="17">
        <f t="shared" si="606"/>
        <v>1</v>
      </c>
      <c r="DG1156" s="17">
        <v>1</v>
      </c>
      <c r="DH1156" s="17">
        <v>1</v>
      </c>
      <c r="DI1156" s="17">
        <v>1</v>
      </c>
      <c r="DJ1156" s="20" t="s">
        <v>981</v>
      </c>
      <c r="DK1156" s="45"/>
      <c r="DL1156" s="46"/>
      <c r="DN1156" s="46"/>
      <c r="DO1156" s="46"/>
      <c r="DP1156" s="46"/>
      <c r="DU1156" s="48"/>
    </row>
    <row r="1157" spans="1:125" x14ac:dyDescent="0.2">
      <c r="A1157" s="15" t="s">
        <v>105</v>
      </c>
      <c r="B1157" s="10" t="s">
        <v>1257</v>
      </c>
      <c r="C1157" s="11">
        <f t="shared" si="589"/>
        <v>17.145909495405164</v>
      </c>
      <c r="D1157" s="11">
        <f t="shared" si="612"/>
        <v>0</v>
      </c>
      <c r="E1157" s="11">
        <f t="shared" si="612"/>
        <v>0</v>
      </c>
      <c r="F1157" s="11">
        <f t="shared" si="612"/>
        <v>159</v>
      </c>
      <c r="G1157" s="11">
        <f t="shared" si="611"/>
        <v>4.5</v>
      </c>
      <c r="H1157" s="11">
        <f t="shared" si="611"/>
        <v>0</v>
      </c>
      <c r="I1157" s="11">
        <f t="shared" si="611"/>
        <v>0</v>
      </c>
      <c r="J1157" s="11">
        <f t="shared" si="611"/>
        <v>0</v>
      </c>
      <c r="K1157" s="11">
        <f t="shared" si="611"/>
        <v>0</v>
      </c>
      <c r="L1157" s="11">
        <f t="shared" si="611"/>
        <v>0</v>
      </c>
      <c r="M1157" s="11">
        <f t="shared" si="585"/>
        <v>0</v>
      </c>
      <c r="N1157" s="11">
        <f t="shared" si="585"/>
        <v>0</v>
      </c>
      <c r="O1157" s="11">
        <f t="shared" si="585"/>
        <v>0</v>
      </c>
      <c r="P1157" s="11">
        <f t="shared" si="585"/>
        <v>0</v>
      </c>
      <c r="Q1157" s="11">
        <f t="shared" si="607"/>
        <v>0</v>
      </c>
      <c r="R1157" s="11">
        <f t="shared" si="607"/>
        <v>0</v>
      </c>
      <c r="S1157" s="11">
        <f t="shared" si="607"/>
        <v>0</v>
      </c>
      <c r="T1157" s="11">
        <f t="shared" si="607"/>
        <v>2184.1922924083037</v>
      </c>
      <c r="U1157" s="40">
        <f t="shared" si="590"/>
        <v>0.49951323192077712</v>
      </c>
      <c r="V1157" s="11">
        <f t="shared" si="610"/>
        <v>29.133084602752529</v>
      </c>
      <c r="W1157" s="11">
        <f t="shared" si="610"/>
        <v>6522680.7452225722</v>
      </c>
      <c r="X1157" s="11">
        <f t="shared" si="610"/>
        <v>82046.29868204493</v>
      </c>
      <c r="Y1157" s="11">
        <f t="shared" si="610"/>
        <v>107446.50000000001</v>
      </c>
      <c r="Z1157" s="11">
        <f t="shared" si="610"/>
        <v>1.3095837560739798</v>
      </c>
      <c r="AA1157" s="11">
        <f t="shared" si="610"/>
        <v>54.647163695840611</v>
      </c>
      <c r="AB1157" s="11">
        <f t="shared" si="610"/>
        <v>1390.5</v>
      </c>
      <c r="AC1157" s="11">
        <f t="shared" si="610"/>
        <v>0</v>
      </c>
      <c r="AD1157" s="11">
        <f t="shared" si="610"/>
        <v>0</v>
      </c>
      <c r="AE1157" s="11">
        <f t="shared" si="610"/>
        <v>0</v>
      </c>
      <c r="AF1157" s="11">
        <f t="shared" si="610"/>
        <v>0</v>
      </c>
      <c r="AG1157" s="11">
        <f t="shared" si="610"/>
        <v>0</v>
      </c>
      <c r="AH1157" s="11">
        <f t="shared" si="610"/>
        <v>0</v>
      </c>
      <c r="AI1157" s="11">
        <f t="shared" si="610"/>
        <v>0</v>
      </c>
      <c r="AJ1157" s="11">
        <f t="shared" si="610"/>
        <v>0</v>
      </c>
      <c r="AK1157" s="11">
        <f t="shared" si="587"/>
        <v>0</v>
      </c>
      <c r="AL1157" s="11">
        <f t="shared" si="582"/>
        <v>0</v>
      </c>
      <c r="AM1157" s="11">
        <f t="shared" si="582"/>
        <v>0</v>
      </c>
      <c r="AN1157" s="11">
        <f t="shared" si="582"/>
        <v>0</v>
      </c>
      <c r="AO1157" s="11">
        <f t="shared" si="582"/>
        <v>0</v>
      </c>
      <c r="AP1157" s="11">
        <f t="shared" si="582"/>
        <v>0</v>
      </c>
      <c r="AQ1157" s="11">
        <f t="shared" si="609"/>
        <v>0</v>
      </c>
      <c r="AR1157" s="11">
        <f t="shared" si="609"/>
        <v>0</v>
      </c>
      <c r="AS1157" s="11">
        <f t="shared" si="609"/>
        <v>0</v>
      </c>
      <c r="AT1157" s="11">
        <f t="shared" si="609"/>
        <v>0</v>
      </c>
      <c r="AU1157" s="11">
        <f t="shared" si="609"/>
        <v>0</v>
      </c>
      <c r="AV1157" s="11">
        <f t="shared" si="609"/>
        <v>13045361.490445144</v>
      </c>
      <c r="AW1157" s="11">
        <f t="shared" si="609"/>
        <v>0</v>
      </c>
      <c r="AX1157" s="11">
        <f t="shared" si="609"/>
        <v>0</v>
      </c>
      <c r="AY1157" s="11">
        <f t="shared" si="609"/>
        <v>37495.301019675877</v>
      </c>
      <c r="AZ1157" s="11">
        <f t="shared" si="609"/>
        <v>1</v>
      </c>
      <c r="BA1157" s="11">
        <f t="shared" si="609"/>
        <v>2</v>
      </c>
      <c r="BB1157" s="11">
        <f t="shared" si="609"/>
        <v>3</v>
      </c>
      <c r="BC1157" s="11">
        <f t="shared" si="609"/>
        <v>1</v>
      </c>
      <c r="BD1157" s="11">
        <f t="shared" si="608"/>
        <v>2</v>
      </c>
      <c r="BE1157" s="11">
        <f t="shared" si="608"/>
        <v>3</v>
      </c>
      <c r="BF1157" s="15" t="str">
        <f t="shared" si="591"/>
        <v>ČSN 42 5715</v>
      </c>
      <c r="BG1157" s="44">
        <v>17.145909495405164</v>
      </c>
      <c r="BJ1157" s="17">
        <f t="shared" si="592"/>
        <v>159</v>
      </c>
      <c r="BK1157" s="17">
        <f t="shared" si="593"/>
        <v>4.5</v>
      </c>
      <c r="BX1157" s="18">
        <f t="shared" si="595"/>
        <v>2184.1922924083037</v>
      </c>
      <c r="BY1157" s="42">
        <v>0.49951323192077712</v>
      </c>
      <c r="BZ1157" s="43">
        <f t="shared" si="596"/>
        <v>29.133084602752529</v>
      </c>
      <c r="CA1157" s="18">
        <f t="shared" si="597"/>
        <v>6522680.7452225722</v>
      </c>
      <c r="CB1157" s="18">
        <f t="shared" si="598"/>
        <v>82046.29868204493</v>
      </c>
      <c r="CC1157" s="18">
        <f t="shared" si="599"/>
        <v>107446.50000000001</v>
      </c>
      <c r="CD1157" s="25">
        <f t="shared" si="600"/>
        <v>1.3095837560739798</v>
      </c>
      <c r="CE1157" s="26">
        <f t="shared" si="601"/>
        <v>54.647163695840611</v>
      </c>
      <c r="CF1157" s="18">
        <f t="shared" si="602"/>
        <v>1390.5</v>
      </c>
      <c r="CG1157" s="18"/>
      <c r="CZ1157" s="18">
        <f t="shared" si="603"/>
        <v>13045361.490445144</v>
      </c>
      <c r="DC1157" s="18">
        <f t="shared" si="594"/>
        <v>37495.301019675877</v>
      </c>
      <c r="DD1157" s="17">
        <f t="shared" si="604"/>
        <v>1</v>
      </c>
      <c r="DE1157" s="17">
        <f t="shared" si="605"/>
        <v>2</v>
      </c>
      <c r="DF1157" s="17">
        <f t="shared" si="606"/>
        <v>3</v>
      </c>
      <c r="DG1157" s="17">
        <v>1</v>
      </c>
      <c r="DH1157" s="17">
        <v>2</v>
      </c>
      <c r="DI1157" s="17">
        <v>3</v>
      </c>
      <c r="DJ1157" s="20" t="s">
        <v>981</v>
      </c>
      <c r="DK1157" s="45"/>
      <c r="DL1157" s="46"/>
      <c r="DN1157" s="46"/>
      <c r="DO1157" s="46"/>
      <c r="DP1157" s="46"/>
      <c r="DU1157" s="48"/>
    </row>
    <row r="1158" spans="1:125" x14ac:dyDescent="0.2">
      <c r="A1158" s="15" t="s">
        <v>105</v>
      </c>
      <c r="B1158" s="10" t="s">
        <v>1258</v>
      </c>
      <c r="C1158" s="11">
        <f t="shared" si="589"/>
        <v>18.9893567946235</v>
      </c>
      <c r="D1158" s="11">
        <f t="shared" si="612"/>
        <v>0</v>
      </c>
      <c r="E1158" s="11">
        <f t="shared" si="612"/>
        <v>0</v>
      </c>
      <c r="F1158" s="11">
        <f t="shared" si="612"/>
        <v>159</v>
      </c>
      <c r="G1158" s="11">
        <f t="shared" si="611"/>
        <v>5</v>
      </c>
      <c r="H1158" s="11">
        <f t="shared" si="611"/>
        <v>0</v>
      </c>
      <c r="I1158" s="11">
        <f t="shared" si="611"/>
        <v>0</v>
      </c>
      <c r="J1158" s="11">
        <f t="shared" si="611"/>
        <v>0</v>
      </c>
      <c r="K1158" s="11">
        <f t="shared" si="611"/>
        <v>0</v>
      </c>
      <c r="L1158" s="11">
        <f t="shared" si="611"/>
        <v>0</v>
      </c>
      <c r="M1158" s="11">
        <f t="shared" si="585"/>
        <v>0</v>
      </c>
      <c r="N1158" s="11">
        <f t="shared" si="585"/>
        <v>0</v>
      </c>
      <c r="O1158" s="11">
        <f t="shared" si="585"/>
        <v>0</v>
      </c>
      <c r="P1158" s="11">
        <f t="shared" si="585"/>
        <v>0</v>
      </c>
      <c r="Q1158" s="11">
        <f t="shared" si="607"/>
        <v>0</v>
      </c>
      <c r="R1158" s="11">
        <f t="shared" si="607"/>
        <v>0</v>
      </c>
      <c r="S1158" s="11">
        <f t="shared" si="607"/>
        <v>0</v>
      </c>
      <c r="T1158" s="11">
        <f t="shared" si="607"/>
        <v>2419.0263432641409</v>
      </c>
      <c r="U1158" s="40">
        <f t="shared" si="590"/>
        <v>0.49951323192077712</v>
      </c>
      <c r="V1158" s="11">
        <f t="shared" si="610"/>
        <v>26.304905285797005</v>
      </c>
      <c r="W1158" s="11">
        <f t="shared" si="610"/>
        <v>7178763.0519292457</v>
      </c>
      <c r="X1158" s="11">
        <f t="shared" si="610"/>
        <v>90298.906313575411</v>
      </c>
      <c r="Y1158" s="11">
        <f t="shared" si="610"/>
        <v>118621.66666666666</v>
      </c>
      <c r="Z1158" s="11">
        <f t="shared" si="610"/>
        <v>1.3136556300553248</v>
      </c>
      <c r="AA1158" s="11">
        <f t="shared" si="610"/>
        <v>54.475912108013389</v>
      </c>
      <c r="AB1158" s="11">
        <f t="shared" si="610"/>
        <v>1540.0000000000002</v>
      </c>
      <c r="AC1158" s="11">
        <f t="shared" si="610"/>
        <v>0</v>
      </c>
      <c r="AD1158" s="11">
        <f t="shared" si="610"/>
        <v>0</v>
      </c>
      <c r="AE1158" s="11">
        <f t="shared" si="610"/>
        <v>0</v>
      </c>
      <c r="AF1158" s="11">
        <f t="shared" si="610"/>
        <v>0</v>
      </c>
      <c r="AG1158" s="11">
        <f t="shared" si="610"/>
        <v>0</v>
      </c>
      <c r="AH1158" s="11">
        <f t="shared" si="610"/>
        <v>0</v>
      </c>
      <c r="AI1158" s="11">
        <f t="shared" si="610"/>
        <v>0</v>
      </c>
      <c r="AJ1158" s="11">
        <f t="shared" si="610"/>
        <v>0</v>
      </c>
      <c r="AK1158" s="11">
        <f t="shared" si="587"/>
        <v>0</v>
      </c>
      <c r="AL1158" s="11">
        <f t="shared" si="587"/>
        <v>0</v>
      </c>
      <c r="AM1158" s="11">
        <f t="shared" si="587"/>
        <v>0</v>
      </c>
      <c r="AN1158" s="11">
        <f t="shared" si="587"/>
        <v>0</v>
      </c>
      <c r="AO1158" s="11">
        <f t="shared" si="587"/>
        <v>0</v>
      </c>
      <c r="AP1158" s="11">
        <f t="shared" si="587"/>
        <v>0</v>
      </c>
      <c r="AQ1158" s="11">
        <f t="shared" si="609"/>
        <v>0</v>
      </c>
      <c r="AR1158" s="11">
        <f t="shared" si="609"/>
        <v>0</v>
      </c>
      <c r="AS1158" s="11">
        <f t="shared" si="609"/>
        <v>0</v>
      </c>
      <c r="AT1158" s="11">
        <f t="shared" si="609"/>
        <v>0</v>
      </c>
      <c r="AU1158" s="11">
        <f t="shared" si="609"/>
        <v>0</v>
      </c>
      <c r="AV1158" s="11">
        <f t="shared" si="609"/>
        <v>14357526.103858491</v>
      </c>
      <c r="AW1158" s="11">
        <f t="shared" si="609"/>
        <v>0</v>
      </c>
      <c r="AX1158" s="11">
        <f t="shared" si="609"/>
        <v>0</v>
      </c>
      <c r="AY1158" s="11">
        <f t="shared" si="609"/>
        <v>37253.005686267767</v>
      </c>
      <c r="AZ1158" s="11">
        <f t="shared" si="609"/>
        <v>1</v>
      </c>
      <c r="BA1158" s="11">
        <f t="shared" si="609"/>
        <v>1</v>
      </c>
      <c r="BB1158" s="11">
        <f t="shared" si="609"/>
        <v>2</v>
      </c>
      <c r="BC1158" s="11">
        <f t="shared" si="609"/>
        <v>1</v>
      </c>
      <c r="BD1158" s="11">
        <f t="shared" si="608"/>
        <v>1</v>
      </c>
      <c r="BE1158" s="11">
        <f t="shared" si="608"/>
        <v>2</v>
      </c>
      <c r="BF1158" s="15" t="str">
        <f t="shared" si="591"/>
        <v>ČSN 42 5715</v>
      </c>
      <c r="BG1158" s="44">
        <v>18.9893567946235</v>
      </c>
      <c r="BJ1158" s="17">
        <f t="shared" si="592"/>
        <v>159</v>
      </c>
      <c r="BK1158" s="17">
        <f t="shared" si="593"/>
        <v>5</v>
      </c>
      <c r="BX1158" s="18">
        <f t="shared" si="595"/>
        <v>2419.0263432641409</v>
      </c>
      <c r="BY1158" s="42">
        <v>0.49951323192077712</v>
      </c>
      <c r="BZ1158" s="43">
        <f t="shared" si="596"/>
        <v>26.304905285797005</v>
      </c>
      <c r="CA1158" s="18">
        <f t="shared" si="597"/>
        <v>7178763.0519292457</v>
      </c>
      <c r="CB1158" s="18">
        <f t="shared" si="598"/>
        <v>90298.906313575411</v>
      </c>
      <c r="CC1158" s="18">
        <f t="shared" si="599"/>
        <v>118621.66666666666</v>
      </c>
      <c r="CD1158" s="25">
        <f t="shared" si="600"/>
        <v>1.3136556300553248</v>
      </c>
      <c r="CE1158" s="26">
        <f t="shared" si="601"/>
        <v>54.475912108013389</v>
      </c>
      <c r="CF1158" s="18">
        <f t="shared" si="602"/>
        <v>1540.0000000000002</v>
      </c>
      <c r="CG1158" s="18"/>
      <c r="CZ1158" s="18">
        <f t="shared" si="603"/>
        <v>14357526.103858491</v>
      </c>
      <c r="DC1158" s="18">
        <f t="shared" si="594"/>
        <v>37253.005686267767</v>
      </c>
      <c r="DD1158" s="17">
        <f t="shared" si="604"/>
        <v>1</v>
      </c>
      <c r="DE1158" s="17">
        <f t="shared" si="605"/>
        <v>1</v>
      </c>
      <c r="DF1158" s="17">
        <f t="shared" si="606"/>
        <v>2</v>
      </c>
      <c r="DG1158" s="17">
        <v>1</v>
      </c>
      <c r="DH1158" s="17">
        <v>1</v>
      </c>
      <c r="DI1158" s="17">
        <v>2</v>
      </c>
      <c r="DJ1158" s="20" t="s">
        <v>981</v>
      </c>
      <c r="DK1158" s="45"/>
      <c r="DL1158" s="46"/>
      <c r="DN1158" s="46"/>
      <c r="DO1158" s="46"/>
      <c r="DP1158" s="46"/>
      <c r="DU1158" s="48"/>
    </row>
    <row r="1159" spans="1:125" x14ac:dyDescent="0.2">
      <c r="A1159" s="15" t="s">
        <v>105</v>
      </c>
      <c r="B1159" s="10" t="s">
        <v>1259</v>
      </c>
      <c r="C1159" s="11">
        <f t="shared" si="589"/>
        <v>20.820473342676465</v>
      </c>
      <c r="D1159" s="11">
        <f t="shared" si="612"/>
        <v>0</v>
      </c>
      <c r="E1159" s="11">
        <f t="shared" si="612"/>
        <v>0</v>
      </c>
      <c r="F1159" s="11">
        <f t="shared" si="612"/>
        <v>159</v>
      </c>
      <c r="G1159" s="11">
        <f t="shared" si="611"/>
        <v>5.5</v>
      </c>
      <c r="H1159" s="11">
        <f t="shared" si="611"/>
        <v>0</v>
      </c>
      <c r="I1159" s="11">
        <f t="shared" si="611"/>
        <v>0</v>
      </c>
      <c r="J1159" s="11">
        <f t="shared" si="611"/>
        <v>0</v>
      </c>
      <c r="K1159" s="11">
        <f t="shared" si="611"/>
        <v>0</v>
      </c>
      <c r="L1159" s="11">
        <f t="shared" si="611"/>
        <v>0</v>
      </c>
      <c r="M1159" s="11">
        <f t="shared" si="585"/>
        <v>0</v>
      </c>
      <c r="N1159" s="11">
        <f t="shared" si="585"/>
        <v>0</v>
      </c>
      <c r="O1159" s="11">
        <f t="shared" si="585"/>
        <v>0</v>
      </c>
      <c r="P1159" s="11">
        <f t="shared" si="585"/>
        <v>0</v>
      </c>
      <c r="Q1159" s="11">
        <f t="shared" si="607"/>
        <v>0</v>
      </c>
      <c r="R1159" s="11">
        <f t="shared" si="607"/>
        <v>0</v>
      </c>
      <c r="S1159" s="11">
        <f t="shared" si="607"/>
        <v>0</v>
      </c>
      <c r="T1159" s="11">
        <f t="shared" si="607"/>
        <v>2652.289597793183</v>
      </c>
      <c r="U1159" s="40">
        <f t="shared" si="590"/>
        <v>0.49951323192077712</v>
      </c>
      <c r="V1159" s="11">
        <f t="shared" si="610"/>
        <v>23.991444560336035</v>
      </c>
      <c r="W1159" s="11">
        <f t="shared" si="610"/>
        <v>7821767.7919919584</v>
      </c>
      <c r="X1159" s="11">
        <f t="shared" si="610"/>
        <v>98387.01625147117</v>
      </c>
      <c r="Y1159" s="11">
        <f t="shared" si="610"/>
        <v>129647.8333333333</v>
      </c>
      <c r="Z1159" s="11">
        <f t="shared" si="610"/>
        <v>1.3177331549720077</v>
      </c>
      <c r="AA1159" s="11">
        <f t="shared" si="610"/>
        <v>54.305271383172368</v>
      </c>
      <c r="AB1159" s="11">
        <f t="shared" si="610"/>
        <v>1688.5000000000002</v>
      </c>
      <c r="AC1159" s="11">
        <f t="shared" si="610"/>
        <v>0</v>
      </c>
      <c r="AD1159" s="11">
        <f t="shared" si="610"/>
        <v>0</v>
      </c>
      <c r="AE1159" s="11">
        <f t="shared" si="610"/>
        <v>0</v>
      </c>
      <c r="AF1159" s="11">
        <f t="shared" si="610"/>
        <v>0</v>
      </c>
      <c r="AG1159" s="11">
        <f t="shared" si="610"/>
        <v>0</v>
      </c>
      <c r="AH1159" s="11">
        <f t="shared" si="610"/>
        <v>0</v>
      </c>
      <c r="AI1159" s="11">
        <f t="shared" si="610"/>
        <v>0</v>
      </c>
      <c r="AJ1159" s="11">
        <f t="shared" si="610"/>
        <v>0</v>
      </c>
      <c r="AK1159" s="11">
        <f t="shared" si="587"/>
        <v>0</v>
      </c>
      <c r="AL1159" s="11">
        <f t="shared" si="587"/>
        <v>0</v>
      </c>
      <c r="AM1159" s="11">
        <f t="shared" si="587"/>
        <v>0</v>
      </c>
      <c r="AN1159" s="11">
        <f t="shared" si="587"/>
        <v>0</v>
      </c>
      <c r="AO1159" s="11">
        <f t="shared" si="587"/>
        <v>0</v>
      </c>
      <c r="AP1159" s="11">
        <f t="shared" si="587"/>
        <v>0</v>
      </c>
      <c r="AQ1159" s="11">
        <f t="shared" si="609"/>
        <v>0</v>
      </c>
      <c r="AR1159" s="11">
        <f t="shared" si="609"/>
        <v>0</v>
      </c>
      <c r="AS1159" s="11">
        <f t="shared" si="609"/>
        <v>0</v>
      </c>
      <c r="AT1159" s="11">
        <f t="shared" si="609"/>
        <v>0</v>
      </c>
      <c r="AU1159" s="11">
        <f t="shared" si="609"/>
        <v>0</v>
      </c>
      <c r="AV1159" s="11">
        <f t="shared" si="609"/>
        <v>15643535.583983917</v>
      </c>
      <c r="AW1159" s="11">
        <f t="shared" si="609"/>
        <v>0</v>
      </c>
      <c r="AX1159" s="11">
        <f t="shared" si="609"/>
        <v>0</v>
      </c>
      <c r="AY1159" s="11">
        <f t="shared" si="609"/>
        <v>37011.495751023052</v>
      </c>
      <c r="AZ1159" s="11">
        <f t="shared" si="609"/>
        <v>1</v>
      </c>
      <c r="BA1159" s="11">
        <f t="shared" si="609"/>
        <v>1</v>
      </c>
      <c r="BB1159" s="11">
        <f t="shared" si="609"/>
        <v>2</v>
      </c>
      <c r="BC1159" s="11">
        <f t="shared" si="609"/>
        <v>1</v>
      </c>
      <c r="BD1159" s="11">
        <f t="shared" si="608"/>
        <v>1</v>
      </c>
      <c r="BE1159" s="11">
        <f t="shared" si="608"/>
        <v>2</v>
      </c>
      <c r="BF1159" s="15" t="str">
        <f t="shared" si="591"/>
        <v>ČSN 42 5715</v>
      </c>
      <c r="BG1159" s="44">
        <v>20.820473342676465</v>
      </c>
      <c r="BJ1159" s="17">
        <f t="shared" si="592"/>
        <v>159</v>
      </c>
      <c r="BK1159" s="17">
        <f t="shared" si="593"/>
        <v>5.5</v>
      </c>
      <c r="BX1159" s="18">
        <f t="shared" si="595"/>
        <v>2652.289597793183</v>
      </c>
      <c r="BY1159" s="42">
        <v>0.49951323192077712</v>
      </c>
      <c r="BZ1159" s="43">
        <f t="shared" si="596"/>
        <v>23.991444560336035</v>
      </c>
      <c r="CA1159" s="18">
        <f t="shared" si="597"/>
        <v>7821767.7919919584</v>
      </c>
      <c r="CB1159" s="18">
        <f t="shared" si="598"/>
        <v>98387.01625147117</v>
      </c>
      <c r="CC1159" s="18">
        <f t="shared" si="599"/>
        <v>129647.8333333333</v>
      </c>
      <c r="CD1159" s="25">
        <f t="shared" si="600"/>
        <v>1.3177331549720077</v>
      </c>
      <c r="CE1159" s="26">
        <f t="shared" si="601"/>
        <v>54.305271383172368</v>
      </c>
      <c r="CF1159" s="18">
        <f t="shared" si="602"/>
        <v>1688.5000000000002</v>
      </c>
      <c r="CG1159" s="18"/>
      <c r="CZ1159" s="18">
        <f t="shared" si="603"/>
        <v>15643535.583983917</v>
      </c>
      <c r="DC1159" s="18">
        <f t="shared" si="594"/>
        <v>37011.495751023052</v>
      </c>
      <c r="DD1159" s="17">
        <f t="shared" si="604"/>
        <v>1</v>
      </c>
      <c r="DE1159" s="17">
        <f t="shared" si="605"/>
        <v>1</v>
      </c>
      <c r="DF1159" s="17">
        <f t="shared" si="606"/>
        <v>2</v>
      </c>
      <c r="DG1159" s="17">
        <v>1</v>
      </c>
      <c r="DH1159" s="17">
        <v>1</v>
      </c>
      <c r="DI1159" s="17">
        <v>2</v>
      </c>
      <c r="DJ1159" s="20" t="s">
        <v>981</v>
      </c>
      <c r="DK1159" s="45"/>
      <c r="DL1159" s="46"/>
      <c r="DN1159" s="46"/>
      <c r="DO1159" s="46"/>
      <c r="DP1159" s="46"/>
      <c r="DU1159" s="48"/>
    </row>
    <row r="1160" spans="1:125" x14ac:dyDescent="0.2">
      <c r="A1160" s="15" t="s">
        <v>105</v>
      </c>
      <c r="B1160" s="10" t="s">
        <v>1260</v>
      </c>
      <c r="C1160" s="11">
        <f t="shared" si="589"/>
        <v>22.639259139564107</v>
      </c>
      <c r="D1160" s="11">
        <f t="shared" si="612"/>
        <v>0</v>
      </c>
      <c r="E1160" s="11">
        <f t="shared" si="612"/>
        <v>0</v>
      </c>
      <c r="F1160" s="11">
        <f t="shared" si="612"/>
        <v>159</v>
      </c>
      <c r="G1160" s="11">
        <f t="shared" si="611"/>
        <v>6</v>
      </c>
      <c r="H1160" s="11">
        <f t="shared" si="611"/>
        <v>0</v>
      </c>
      <c r="I1160" s="11">
        <f t="shared" si="611"/>
        <v>0</v>
      </c>
      <c r="J1160" s="11">
        <f t="shared" si="611"/>
        <v>0</v>
      </c>
      <c r="K1160" s="11">
        <f t="shared" si="611"/>
        <v>0</v>
      </c>
      <c r="L1160" s="11">
        <f t="shared" si="611"/>
        <v>0</v>
      </c>
      <c r="M1160" s="11">
        <f t="shared" si="585"/>
        <v>0</v>
      </c>
      <c r="N1160" s="11">
        <f t="shared" si="585"/>
        <v>0</v>
      </c>
      <c r="O1160" s="11">
        <f t="shared" si="585"/>
        <v>0</v>
      </c>
      <c r="P1160" s="11">
        <f t="shared" si="585"/>
        <v>0</v>
      </c>
      <c r="Q1160" s="11">
        <f t="shared" si="607"/>
        <v>0</v>
      </c>
      <c r="R1160" s="11">
        <f t="shared" si="607"/>
        <v>0</v>
      </c>
      <c r="S1160" s="11">
        <f t="shared" si="607"/>
        <v>0</v>
      </c>
      <c r="T1160" s="11">
        <f t="shared" si="607"/>
        <v>2883.9820559954301</v>
      </c>
      <c r="U1160" s="40">
        <f t="shared" si="590"/>
        <v>0.49951323192077712</v>
      </c>
      <c r="V1160" s="11">
        <f t="shared" si="610"/>
        <v>22.064027309437577</v>
      </c>
      <c r="W1160" s="11">
        <f t="shared" si="610"/>
        <v>8451869.9128516074</v>
      </c>
      <c r="X1160" s="11">
        <f t="shared" si="610"/>
        <v>106312.82909247305</v>
      </c>
      <c r="Y1160" s="11">
        <f t="shared" si="610"/>
        <v>140525.99999999997</v>
      </c>
      <c r="Z1160" s="11">
        <f t="shared" si="610"/>
        <v>1.3218160141121595</v>
      </c>
      <c r="AA1160" s="11">
        <f t="shared" si="610"/>
        <v>54.135247297855763</v>
      </c>
      <c r="AB1160" s="11">
        <f t="shared" si="610"/>
        <v>1836</v>
      </c>
      <c r="AC1160" s="11">
        <f t="shared" si="610"/>
        <v>0</v>
      </c>
      <c r="AD1160" s="11">
        <f t="shared" si="610"/>
        <v>0</v>
      </c>
      <c r="AE1160" s="11">
        <f t="shared" si="610"/>
        <v>0</v>
      </c>
      <c r="AF1160" s="11">
        <f t="shared" si="610"/>
        <v>0</v>
      </c>
      <c r="AG1160" s="11">
        <f t="shared" si="610"/>
        <v>0</v>
      </c>
      <c r="AH1160" s="11">
        <f t="shared" si="610"/>
        <v>0</v>
      </c>
      <c r="AI1160" s="11">
        <f t="shared" si="610"/>
        <v>0</v>
      </c>
      <c r="AJ1160" s="11">
        <f t="shared" si="610"/>
        <v>0</v>
      </c>
      <c r="AK1160" s="11">
        <f t="shared" si="587"/>
        <v>0</v>
      </c>
      <c r="AL1160" s="11">
        <f t="shared" si="587"/>
        <v>0</v>
      </c>
      <c r="AM1160" s="11">
        <f t="shared" si="587"/>
        <v>0</v>
      </c>
      <c r="AN1160" s="11">
        <f t="shared" si="587"/>
        <v>0</v>
      </c>
      <c r="AO1160" s="11">
        <f t="shared" si="587"/>
        <v>0</v>
      </c>
      <c r="AP1160" s="11">
        <f t="shared" si="587"/>
        <v>0</v>
      </c>
      <c r="AQ1160" s="11">
        <f t="shared" si="609"/>
        <v>0</v>
      </c>
      <c r="AR1160" s="11">
        <f t="shared" si="609"/>
        <v>0</v>
      </c>
      <c r="AS1160" s="11">
        <f t="shared" si="609"/>
        <v>0</v>
      </c>
      <c r="AT1160" s="11">
        <f t="shared" si="609"/>
        <v>0</v>
      </c>
      <c r="AU1160" s="11">
        <f t="shared" si="609"/>
        <v>0</v>
      </c>
      <c r="AV1160" s="11">
        <f t="shared" si="609"/>
        <v>16903739.825703215</v>
      </c>
      <c r="AW1160" s="11">
        <f t="shared" si="609"/>
        <v>0</v>
      </c>
      <c r="AX1160" s="11">
        <f t="shared" si="609"/>
        <v>0</v>
      </c>
      <c r="AY1160" s="11">
        <f t="shared" si="609"/>
        <v>36770.771213941734</v>
      </c>
      <c r="AZ1160" s="11">
        <f t="shared" si="609"/>
        <v>1</v>
      </c>
      <c r="BA1160" s="11">
        <f t="shared" si="609"/>
        <v>1</v>
      </c>
      <c r="BB1160" s="11">
        <f t="shared" si="609"/>
        <v>2</v>
      </c>
      <c r="BC1160" s="11">
        <f t="shared" si="609"/>
        <v>1</v>
      </c>
      <c r="BD1160" s="11">
        <f t="shared" si="608"/>
        <v>1</v>
      </c>
      <c r="BE1160" s="11">
        <f t="shared" si="608"/>
        <v>2</v>
      </c>
      <c r="BF1160" s="15" t="str">
        <f t="shared" si="591"/>
        <v>ČSN 42 5715</v>
      </c>
      <c r="BG1160" s="44">
        <v>22.639259139564107</v>
      </c>
      <c r="BJ1160" s="17">
        <f t="shared" si="592"/>
        <v>159</v>
      </c>
      <c r="BK1160" s="17">
        <f t="shared" si="593"/>
        <v>6</v>
      </c>
      <c r="BX1160" s="18">
        <f t="shared" si="595"/>
        <v>2883.9820559954301</v>
      </c>
      <c r="BY1160" s="42">
        <v>0.49951323192077712</v>
      </c>
      <c r="BZ1160" s="43">
        <f t="shared" si="596"/>
        <v>22.064027309437577</v>
      </c>
      <c r="CA1160" s="18">
        <f t="shared" si="597"/>
        <v>8451869.9128516074</v>
      </c>
      <c r="CB1160" s="18">
        <f t="shared" si="598"/>
        <v>106312.82909247305</v>
      </c>
      <c r="CC1160" s="18">
        <f t="shared" si="599"/>
        <v>140525.99999999997</v>
      </c>
      <c r="CD1160" s="25">
        <f t="shared" si="600"/>
        <v>1.3218160141121595</v>
      </c>
      <c r="CE1160" s="26">
        <f t="shared" si="601"/>
        <v>54.135247297855763</v>
      </c>
      <c r="CF1160" s="18">
        <f t="shared" si="602"/>
        <v>1836</v>
      </c>
      <c r="CG1160" s="18"/>
      <c r="CZ1160" s="18">
        <f t="shared" si="603"/>
        <v>16903739.825703215</v>
      </c>
      <c r="DC1160" s="18">
        <f t="shared" si="594"/>
        <v>36770.771213941734</v>
      </c>
      <c r="DD1160" s="17">
        <f t="shared" si="604"/>
        <v>1</v>
      </c>
      <c r="DE1160" s="17">
        <f t="shared" si="605"/>
        <v>1</v>
      </c>
      <c r="DF1160" s="17">
        <f t="shared" si="606"/>
        <v>2</v>
      </c>
      <c r="DG1160" s="17">
        <v>1</v>
      </c>
      <c r="DH1160" s="17">
        <v>1</v>
      </c>
      <c r="DI1160" s="17">
        <v>2</v>
      </c>
      <c r="DJ1160" s="20" t="s">
        <v>981</v>
      </c>
      <c r="DK1160" s="45"/>
      <c r="DL1160" s="46"/>
      <c r="DN1160" s="46"/>
      <c r="DO1160" s="46"/>
      <c r="DP1160" s="46"/>
      <c r="DU1160" s="48"/>
    </row>
    <row r="1161" spans="1:125" x14ac:dyDescent="0.2">
      <c r="A1161" s="15" t="s">
        <v>105</v>
      </c>
      <c r="B1161" s="10" t="s">
        <v>1261</v>
      </c>
      <c r="C1161" s="11">
        <f t="shared" si="589"/>
        <v>26.239838479843378</v>
      </c>
      <c r="D1161" s="11">
        <f t="shared" si="612"/>
        <v>0</v>
      </c>
      <c r="E1161" s="11">
        <f t="shared" si="612"/>
        <v>0</v>
      </c>
      <c r="F1161" s="11">
        <f t="shared" si="612"/>
        <v>159</v>
      </c>
      <c r="G1161" s="11">
        <f t="shared" si="611"/>
        <v>7</v>
      </c>
      <c r="H1161" s="11">
        <f t="shared" si="611"/>
        <v>0</v>
      </c>
      <c r="I1161" s="11">
        <f t="shared" si="611"/>
        <v>0</v>
      </c>
      <c r="J1161" s="11">
        <f t="shared" si="611"/>
        <v>0</v>
      </c>
      <c r="K1161" s="11">
        <f t="shared" si="611"/>
        <v>0</v>
      </c>
      <c r="L1161" s="11">
        <f t="shared" si="611"/>
        <v>0</v>
      </c>
      <c r="M1161" s="11">
        <f t="shared" si="585"/>
        <v>0</v>
      </c>
      <c r="N1161" s="11">
        <f t="shared" si="585"/>
        <v>0</v>
      </c>
      <c r="O1161" s="11">
        <f t="shared" si="585"/>
        <v>0</v>
      </c>
      <c r="P1161" s="11">
        <f t="shared" si="585"/>
        <v>0</v>
      </c>
      <c r="Q1161" s="11">
        <f t="shared" si="607"/>
        <v>0</v>
      </c>
      <c r="R1161" s="11">
        <f t="shared" si="607"/>
        <v>0</v>
      </c>
      <c r="S1161" s="11">
        <f t="shared" si="607"/>
        <v>0</v>
      </c>
      <c r="T1161" s="11">
        <f t="shared" si="607"/>
        <v>3342.6545834195399</v>
      </c>
      <c r="U1161" s="40">
        <f t="shared" si="590"/>
        <v>0.49951323192077712</v>
      </c>
      <c r="V1161" s="11">
        <f t="shared" si="610"/>
        <v>19.036444614721521</v>
      </c>
      <c r="W1161" s="11">
        <f t="shared" si="610"/>
        <v>9674060.1962390766</v>
      </c>
      <c r="X1161" s="11">
        <f t="shared" si="610"/>
        <v>121686.29177659216</v>
      </c>
      <c r="Y1161" s="11">
        <f t="shared" si="610"/>
        <v>161842.33333333331</v>
      </c>
      <c r="Z1161" s="11">
        <f t="shared" si="610"/>
        <v>1.3299964274567997</v>
      </c>
      <c r="AA1161" s="11">
        <f t="shared" si="610"/>
        <v>53.797072411052255</v>
      </c>
      <c r="AB1161" s="11">
        <f t="shared" si="610"/>
        <v>2128</v>
      </c>
      <c r="AC1161" s="11">
        <f t="shared" si="610"/>
        <v>0</v>
      </c>
      <c r="AD1161" s="11">
        <f t="shared" si="610"/>
        <v>0</v>
      </c>
      <c r="AE1161" s="11">
        <f t="shared" si="610"/>
        <v>0</v>
      </c>
      <c r="AF1161" s="11">
        <f t="shared" si="610"/>
        <v>0</v>
      </c>
      <c r="AG1161" s="11">
        <f t="shared" si="610"/>
        <v>0</v>
      </c>
      <c r="AH1161" s="11">
        <f t="shared" si="610"/>
        <v>0</v>
      </c>
      <c r="AI1161" s="11">
        <f t="shared" si="610"/>
        <v>0</v>
      </c>
      <c r="AJ1161" s="11">
        <f t="shared" si="610"/>
        <v>0</v>
      </c>
      <c r="AK1161" s="11">
        <f t="shared" si="587"/>
        <v>0</v>
      </c>
      <c r="AL1161" s="11">
        <f t="shared" si="587"/>
        <v>0</v>
      </c>
      <c r="AM1161" s="11">
        <f t="shared" si="587"/>
        <v>0</v>
      </c>
      <c r="AN1161" s="11">
        <f t="shared" si="587"/>
        <v>0</v>
      </c>
      <c r="AO1161" s="11">
        <f t="shared" si="587"/>
        <v>0</v>
      </c>
      <c r="AP1161" s="11">
        <f t="shared" si="587"/>
        <v>0</v>
      </c>
      <c r="AQ1161" s="11">
        <f t="shared" si="609"/>
        <v>0</v>
      </c>
      <c r="AR1161" s="11">
        <f t="shared" si="609"/>
        <v>0</v>
      </c>
      <c r="AS1161" s="11">
        <f t="shared" si="609"/>
        <v>0</v>
      </c>
      <c r="AT1161" s="11">
        <f t="shared" si="609"/>
        <v>0</v>
      </c>
      <c r="AU1161" s="11">
        <f t="shared" si="609"/>
        <v>0</v>
      </c>
      <c r="AV1161" s="11">
        <f t="shared" si="609"/>
        <v>19348120.392478153</v>
      </c>
      <c r="AW1161" s="11">
        <f t="shared" si="609"/>
        <v>0</v>
      </c>
      <c r="AX1161" s="11">
        <f t="shared" si="609"/>
        <v>0</v>
      </c>
      <c r="AY1161" s="11">
        <f t="shared" si="609"/>
        <v>36291.678334269287</v>
      </c>
      <c r="AZ1161" s="11">
        <f t="shared" si="609"/>
        <v>1</v>
      </c>
      <c r="BA1161" s="11">
        <f t="shared" si="609"/>
        <v>1</v>
      </c>
      <c r="BB1161" s="11">
        <f t="shared" si="609"/>
        <v>1</v>
      </c>
      <c r="BC1161" s="11">
        <f t="shared" si="609"/>
        <v>1</v>
      </c>
      <c r="BD1161" s="11">
        <f t="shared" si="608"/>
        <v>1</v>
      </c>
      <c r="BE1161" s="11">
        <f t="shared" si="608"/>
        <v>1</v>
      </c>
      <c r="BF1161" s="15" t="str">
        <f t="shared" si="591"/>
        <v>ČSN 42 5715</v>
      </c>
      <c r="BG1161" s="44">
        <v>26.239838479843378</v>
      </c>
      <c r="BJ1161" s="17">
        <f t="shared" si="592"/>
        <v>159</v>
      </c>
      <c r="BK1161" s="17">
        <f t="shared" si="593"/>
        <v>7</v>
      </c>
      <c r="BX1161" s="18">
        <f t="shared" si="595"/>
        <v>3342.6545834195399</v>
      </c>
      <c r="BY1161" s="42">
        <v>0.49951323192077712</v>
      </c>
      <c r="BZ1161" s="43">
        <f t="shared" si="596"/>
        <v>19.036444614721521</v>
      </c>
      <c r="CA1161" s="18">
        <f t="shared" si="597"/>
        <v>9674060.1962390766</v>
      </c>
      <c r="CB1161" s="18">
        <f t="shared" si="598"/>
        <v>121686.29177659216</v>
      </c>
      <c r="CC1161" s="18">
        <f t="shared" si="599"/>
        <v>161842.33333333331</v>
      </c>
      <c r="CD1161" s="25">
        <f t="shared" si="600"/>
        <v>1.3299964274567997</v>
      </c>
      <c r="CE1161" s="26">
        <f t="shared" si="601"/>
        <v>53.797072411052255</v>
      </c>
      <c r="CF1161" s="18">
        <f t="shared" si="602"/>
        <v>2128</v>
      </c>
      <c r="CG1161" s="18"/>
      <c r="CZ1161" s="18">
        <f t="shared" si="603"/>
        <v>19348120.392478153</v>
      </c>
      <c r="DC1161" s="18">
        <f t="shared" si="594"/>
        <v>36291.678334269287</v>
      </c>
      <c r="DD1161" s="17">
        <f t="shared" si="604"/>
        <v>1</v>
      </c>
      <c r="DE1161" s="17">
        <f t="shared" si="605"/>
        <v>1</v>
      </c>
      <c r="DF1161" s="17">
        <f t="shared" si="606"/>
        <v>1</v>
      </c>
      <c r="DG1161" s="17">
        <v>1</v>
      </c>
      <c r="DH1161" s="17">
        <v>1</v>
      </c>
      <c r="DI1161" s="17">
        <v>1</v>
      </c>
      <c r="DJ1161" s="20" t="s">
        <v>981</v>
      </c>
      <c r="DK1161" s="45"/>
      <c r="DL1161" s="46"/>
      <c r="DN1161" s="46"/>
      <c r="DO1161" s="46"/>
      <c r="DP1161" s="46"/>
      <c r="DU1161" s="48"/>
    </row>
    <row r="1162" spans="1:125" x14ac:dyDescent="0.2">
      <c r="A1162" s="15" t="s">
        <v>105</v>
      </c>
      <c r="B1162" s="10" t="s">
        <v>1262</v>
      </c>
      <c r="C1162" s="11">
        <f t="shared" si="589"/>
        <v>29.791094815461282</v>
      </c>
      <c r="D1162" s="11">
        <f t="shared" si="612"/>
        <v>0</v>
      </c>
      <c r="E1162" s="11">
        <f t="shared" si="612"/>
        <v>0</v>
      </c>
      <c r="F1162" s="11">
        <f t="shared" si="612"/>
        <v>159</v>
      </c>
      <c r="G1162" s="11">
        <f t="shared" si="611"/>
        <v>8</v>
      </c>
      <c r="H1162" s="11">
        <f t="shared" si="611"/>
        <v>0</v>
      </c>
      <c r="I1162" s="11">
        <f t="shared" si="611"/>
        <v>0</v>
      </c>
      <c r="J1162" s="11">
        <f t="shared" si="611"/>
        <v>0</v>
      </c>
      <c r="K1162" s="11">
        <f t="shared" si="611"/>
        <v>0</v>
      </c>
      <c r="L1162" s="11">
        <f t="shared" si="611"/>
        <v>0</v>
      </c>
      <c r="M1162" s="11">
        <f t="shared" si="585"/>
        <v>0</v>
      </c>
      <c r="N1162" s="11">
        <f t="shared" si="585"/>
        <v>0</v>
      </c>
      <c r="O1162" s="11">
        <f t="shared" si="585"/>
        <v>0</v>
      </c>
      <c r="P1162" s="11">
        <f t="shared" si="585"/>
        <v>0</v>
      </c>
      <c r="Q1162" s="11">
        <f t="shared" si="607"/>
        <v>0</v>
      </c>
      <c r="R1162" s="11">
        <f t="shared" si="607"/>
        <v>0</v>
      </c>
      <c r="S1162" s="11">
        <f t="shared" si="607"/>
        <v>0</v>
      </c>
      <c r="T1162" s="11">
        <f t="shared" si="607"/>
        <v>3795.0439255364699</v>
      </c>
      <c r="U1162" s="40">
        <f t="shared" si="590"/>
        <v>0.49951323192077712</v>
      </c>
      <c r="V1162" s="11">
        <f t="shared" si="610"/>
        <v>16.76719956131101</v>
      </c>
      <c r="W1162" s="11">
        <f t="shared" si="610"/>
        <v>10846709.919673923</v>
      </c>
      <c r="X1162" s="11">
        <f t="shared" si="610"/>
        <v>136436.60276319401</v>
      </c>
      <c r="Y1162" s="11">
        <f t="shared" si="610"/>
        <v>182578.66666666663</v>
      </c>
      <c r="Z1162" s="11">
        <f t="shared" si="610"/>
        <v>1.3381941720108572</v>
      </c>
      <c r="AA1162" s="11">
        <f t="shared" si="610"/>
        <v>53.461434698294433</v>
      </c>
      <c r="AB1162" s="11">
        <f t="shared" si="610"/>
        <v>2416</v>
      </c>
      <c r="AC1162" s="11">
        <f t="shared" si="610"/>
        <v>0</v>
      </c>
      <c r="AD1162" s="11">
        <f t="shared" si="610"/>
        <v>0</v>
      </c>
      <c r="AE1162" s="11">
        <f t="shared" si="610"/>
        <v>0</v>
      </c>
      <c r="AF1162" s="11">
        <f t="shared" si="610"/>
        <v>0</v>
      </c>
      <c r="AG1162" s="11">
        <f t="shared" si="610"/>
        <v>0</v>
      </c>
      <c r="AH1162" s="11">
        <f t="shared" si="610"/>
        <v>0</v>
      </c>
      <c r="AI1162" s="11">
        <f t="shared" si="610"/>
        <v>0</v>
      </c>
      <c r="AJ1162" s="11">
        <f t="shared" si="610"/>
        <v>0</v>
      </c>
      <c r="AK1162" s="11">
        <f t="shared" si="587"/>
        <v>0</v>
      </c>
      <c r="AL1162" s="11">
        <f t="shared" si="587"/>
        <v>0</v>
      </c>
      <c r="AM1162" s="11">
        <f t="shared" si="587"/>
        <v>0</v>
      </c>
      <c r="AN1162" s="11">
        <f t="shared" si="587"/>
        <v>0</v>
      </c>
      <c r="AO1162" s="11">
        <f t="shared" si="587"/>
        <v>0</v>
      </c>
      <c r="AP1162" s="11">
        <f t="shared" si="587"/>
        <v>0</v>
      </c>
      <c r="AQ1162" s="11">
        <f t="shared" si="609"/>
        <v>0</v>
      </c>
      <c r="AR1162" s="11">
        <f t="shared" si="609"/>
        <v>0</v>
      </c>
      <c r="AS1162" s="11">
        <f t="shared" si="609"/>
        <v>0</v>
      </c>
      <c r="AT1162" s="11">
        <f t="shared" si="609"/>
        <v>0</v>
      </c>
      <c r="AU1162" s="11">
        <f t="shared" si="609"/>
        <v>0</v>
      </c>
      <c r="AV1162" s="11">
        <f t="shared" si="609"/>
        <v>21693419.839347847</v>
      </c>
      <c r="AW1162" s="11">
        <f t="shared" si="609"/>
        <v>0</v>
      </c>
      <c r="AX1162" s="11">
        <f t="shared" si="609"/>
        <v>0</v>
      </c>
      <c r="AY1162" s="11">
        <f t="shared" si="609"/>
        <v>35815.727047250439</v>
      </c>
      <c r="AZ1162" s="11">
        <f t="shared" si="609"/>
        <v>1</v>
      </c>
      <c r="BA1162" s="11">
        <f t="shared" si="609"/>
        <v>1</v>
      </c>
      <c r="BB1162" s="11">
        <f t="shared" si="609"/>
        <v>1</v>
      </c>
      <c r="BC1162" s="11">
        <f t="shared" si="609"/>
        <v>1</v>
      </c>
      <c r="BD1162" s="11">
        <f t="shared" si="608"/>
        <v>1</v>
      </c>
      <c r="BE1162" s="11">
        <f t="shared" si="608"/>
        <v>1</v>
      </c>
      <c r="BF1162" s="15" t="str">
        <f t="shared" si="591"/>
        <v>ČSN 42 5715</v>
      </c>
      <c r="BG1162" s="44">
        <v>29.791094815461282</v>
      </c>
      <c r="BJ1162" s="17">
        <f t="shared" si="592"/>
        <v>159</v>
      </c>
      <c r="BK1162" s="17">
        <f t="shared" si="593"/>
        <v>8</v>
      </c>
      <c r="BX1162" s="18">
        <f t="shared" si="595"/>
        <v>3795.0439255364699</v>
      </c>
      <c r="BY1162" s="42">
        <v>0.49951323192077712</v>
      </c>
      <c r="BZ1162" s="43">
        <f t="shared" si="596"/>
        <v>16.76719956131101</v>
      </c>
      <c r="CA1162" s="18">
        <f t="shared" si="597"/>
        <v>10846709.919673923</v>
      </c>
      <c r="CB1162" s="18">
        <f t="shared" si="598"/>
        <v>136436.60276319401</v>
      </c>
      <c r="CC1162" s="18">
        <f t="shared" si="599"/>
        <v>182578.66666666663</v>
      </c>
      <c r="CD1162" s="25">
        <f t="shared" si="600"/>
        <v>1.3381941720108572</v>
      </c>
      <c r="CE1162" s="26">
        <f t="shared" si="601"/>
        <v>53.461434698294433</v>
      </c>
      <c r="CF1162" s="18">
        <f t="shared" si="602"/>
        <v>2416</v>
      </c>
      <c r="CG1162" s="18"/>
      <c r="CZ1162" s="18">
        <f t="shared" si="603"/>
        <v>21693419.839347847</v>
      </c>
      <c r="DC1162" s="18">
        <f t="shared" si="594"/>
        <v>35815.727047250439</v>
      </c>
      <c r="DD1162" s="17">
        <f t="shared" si="604"/>
        <v>1</v>
      </c>
      <c r="DE1162" s="17">
        <f t="shared" si="605"/>
        <v>1</v>
      </c>
      <c r="DF1162" s="17">
        <f t="shared" si="606"/>
        <v>1</v>
      </c>
      <c r="DG1162" s="17">
        <v>1</v>
      </c>
      <c r="DH1162" s="17">
        <v>1</v>
      </c>
      <c r="DI1162" s="17">
        <v>1</v>
      </c>
      <c r="DJ1162" s="20" t="s">
        <v>981</v>
      </c>
      <c r="DK1162" s="45"/>
      <c r="DL1162" s="46"/>
      <c r="DN1162" s="46"/>
      <c r="DO1162" s="46"/>
      <c r="DP1162" s="46"/>
      <c r="DU1162" s="48"/>
    </row>
    <row r="1163" spans="1:125" x14ac:dyDescent="0.2">
      <c r="A1163" s="15" t="s">
        <v>105</v>
      </c>
      <c r="B1163" s="10" t="s">
        <v>1263</v>
      </c>
      <c r="C1163" s="11">
        <f t="shared" si="589"/>
        <v>33.293028146417832</v>
      </c>
      <c r="D1163" s="11">
        <f t="shared" si="612"/>
        <v>0</v>
      </c>
      <c r="E1163" s="11">
        <f t="shared" si="612"/>
        <v>0</v>
      </c>
      <c r="F1163" s="11">
        <f t="shared" si="612"/>
        <v>159</v>
      </c>
      <c r="G1163" s="11">
        <f t="shared" si="611"/>
        <v>9</v>
      </c>
      <c r="H1163" s="11">
        <f t="shared" si="611"/>
        <v>0</v>
      </c>
      <c r="I1163" s="11">
        <f t="shared" si="611"/>
        <v>0</v>
      </c>
      <c r="J1163" s="11">
        <f t="shared" si="611"/>
        <v>0</v>
      </c>
      <c r="K1163" s="11">
        <f t="shared" si="611"/>
        <v>0</v>
      </c>
      <c r="L1163" s="11">
        <f t="shared" si="611"/>
        <v>0</v>
      </c>
      <c r="M1163" s="11">
        <f t="shared" si="585"/>
        <v>0</v>
      </c>
      <c r="N1163" s="11">
        <f t="shared" si="585"/>
        <v>0</v>
      </c>
      <c r="O1163" s="11">
        <f t="shared" si="585"/>
        <v>0</v>
      </c>
      <c r="P1163" s="11">
        <f t="shared" si="585"/>
        <v>0</v>
      </c>
      <c r="Q1163" s="11">
        <f t="shared" si="607"/>
        <v>0</v>
      </c>
      <c r="R1163" s="11">
        <f t="shared" si="607"/>
        <v>0</v>
      </c>
      <c r="S1163" s="11">
        <f t="shared" si="607"/>
        <v>0</v>
      </c>
      <c r="T1163" s="11">
        <f t="shared" si="607"/>
        <v>4241.1500823462211</v>
      </c>
      <c r="U1163" s="40">
        <f t="shared" si="590"/>
        <v>0.49951323192077712</v>
      </c>
      <c r="V1163" s="11">
        <f t="shared" si="610"/>
        <v>15.003538570417552</v>
      </c>
      <c r="W1163" s="11">
        <f t="shared" si="610"/>
        <v>11971176.251182502</v>
      </c>
      <c r="X1163" s="11">
        <f t="shared" si="610"/>
        <v>150580.83334820758</v>
      </c>
      <c r="Y1163" s="11">
        <f t="shared" si="610"/>
        <v>202742.99999999994</v>
      </c>
      <c r="Z1163" s="11">
        <f t="shared" si="610"/>
        <v>1.3464064150260813</v>
      </c>
      <c r="AA1163" s="11">
        <f t="shared" si="610"/>
        <v>53.128382245274508</v>
      </c>
      <c r="AB1163" s="11">
        <f t="shared" si="610"/>
        <v>2700.0000000000005</v>
      </c>
      <c r="AC1163" s="11">
        <f t="shared" si="610"/>
        <v>0</v>
      </c>
      <c r="AD1163" s="11">
        <f t="shared" si="610"/>
        <v>0</v>
      </c>
      <c r="AE1163" s="11">
        <f t="shared" si="610"/>
        <v>0</v>
      </c>
      <c r="AF1163" s="11">
        <f t="shared" si="610"/>
        <v>0</v>
      </c>
      <c r="AG1163" s="11">
        <f t="shared" si="610"/>
        <v>0</v>
      </c>
      <c r="AH1163" s="11">
        <f t="shared" si="610"/>
        <v>0</v>
      </c>
      <c r="AI1163" s="11">
        <f t="shared" si="610"/>
        <v>0</v>
      </c>
      <c r="AJ1163" s="11">
        <f t="shared" si="610"/>
        <v>0</v>
      </c>
      <c r="AK1163" s="11">
        <f t="shared" si="587"/>
        <v>0</v>
      </c>
      <c r="AL1163" s="11">
        <f t="shared" si="587"/>
        <v>0</v>
      </c>
      <c r="AM1163" s="11">
        <f t="shared" si="587"/>
        <v>0</v>
      </c>
      <c r="AN1163" s="11">
        <f t="shared" si="587"/>
        <v>0</v>
      </c>
      <c r="AO1163" s="11">
        <f t="shared" si="587"/>
        <v>0</v>
      </c>
      <c r="AP1163" s="11">
        <f t="shared" si="587"/>
        <v>0</v>
      </c>
      <c r="AQ1163" s="11">
        <f t="shared" si="609"/>
        <v>0</v>
      </c>
      <c r="AR1163" s="11">
        <f t="shared" si="609"/>
        <v>0</v>
      </c>
      <c r="AS1163" s="11">
        <f t="shared" si="609"/>
        <v>0</v>
      </c>
      <c r="AT1163" s="11">
        <f t="shared" si="609"/>
        <v>0</v>
      </c>
      <c r="AU1163" s="11">
        <f t="shared" si="609"/>
        <v>0</v>
      </c>
      <c r="AV1163" s="11">
        <f t="shared" si="609"/>
        <v>23942352.502365004</v>
      </c>
      <c r="AW1163" s="11">
        <f t="shared" si="609"/>
        <v>0</v>
      </c>
      <c r="AX1163" s="11">
        <f t="shared" si="609"/>
        <v>0</v>
      </c>
      <c r="AY1163" s="11">
        <f t="shared" si="609"/>
        <v>35342.917352885175</v>
      </c>
      <c r="AZ1163" s="11">
        <f t="shared" si="609"/>
        <v>1</v>
      </c>
      <c r="BA1163" s="11">
        <f t="shared" si="609"/>
        <v>1</v>
      </c>
      <c r="BB1163" s="11">
        <f t="shared" si="609"/>
        <v>1</v>
      </c>
      <c r="BC1163" s="11">
        <f t="shared" si="609"/>
        <v>1</v>
      </c>
      <c r="BD1163" s="11">
        <f t="shared" si="608"/>
        <v>1</v>
      </c>
      <c r="BE1163" s="11">
        <f t="shared" si="608"/>
        <v>1</v>
      </c>
      <c r="BF1163" s="15" t="str">
        <f t="shared" si="591"/>
        <v>ČSN 42 5715</v>
      </c>
      <c r="BG1163" s="44">
        <v>33.293028146417832</v>
      </c>
      <c r="BJ1163" s="17">
        <f t="shared" si="592"/>
        <v>159</v>
      </c>
      <c r="BK1163" s="17">
        <f t="shared" si="593"/>
        <v>9</v>
      </c>
      <c r="BX1163" s="18">
        <f t="shared" si="595"/>
        <v>4241.1500823462211</v>
      </c>
      <c r="BY1163" s="42">
        <v>0.49951323192077712</v>
      </c>
      <c r="BZ1163" s="43">
        <f t="shared" si="596"/>
        <v>15.003538570417552</v>
      </c>
      <c r="CA1163" s="18">
        <f t="shared" si="597"/>
        <v>11971176.251182502</v>
      </c>
      <c r="CB1163" s="18">
        <f t="shared" si="598"/>
        <v>150580.83334820758</v>
      </c>
      <c r="CC1163" s="18">
        <f t="shared" si="599"/>
        <v>202742.99999999994</v>
      </c>
      <c r="CD1163" s="25">
        <f t="shared" si="600"/>
        <v>1.3464064150260813</v>
      </c>
      <c r="CE1163" s="26">
        <f t="shared" si="601"/>
        <v>53.128382245274508</v>
      </c>
      <c r="CF1163" s="18">
        <f t="shared" si="602"/>
        <v>2700.0000000000005</v>
      </c>
      <c r="CG1163" s="18"/>
      <c r="CZ1163" s="18">
        <f t="shared" si="603"/>
        <v>23942352.502365004</v>
      </c>
      <c r="DC1163" s="18">
        <f t="shared" si="594"/>
        <v>35342.917352885175</v>
      </c>
      <c r="DD1163" s="17">
        <f t="shared" si="604"/>
        <v>1</v>
      </c>
      <c r="DE1163" s="17">
        <f t="shared" si="605"/>
        <v>1</v>
      </c>
      <c r="DF1163" s="17">
        <f t="shared" si="606"/>
        <v>1</v>
      </c>
      <c r="DG1163" s="17">
        <v>1</v>
      </c>
      <c r="DH1163" s="17">
        <v>1</v>
      </c>
      <c r="DI1163" s="17">
        <v>1</v>
      </c>
      <c r="DJ1163" s="20" t="s">
        <v>981</v>
      </c>
      <c r="DK1163" s="45"/>
      <c r="DL1163" s="46"/>
      <c r="DN1163" s="46"/>
      <c r="DO1163" s="46"/>
      <c r="DP1163" s="46"/>
      <c r="DU1163" s="48"/>
    </row>
    <row r="1164" spans="1:125" x14ac:dyDescent="0.2">
      <c r="A1164" s="15" t="s">
        <v>105</v>
      </c>
      <c r="B1164" s="10" t="s">
        <v>1264</v>
      </c>
      <c r="C1164" s="11">
        <f t="shared" si="589"/>
        <v>36.745638472713011</v>
      </c>
      <c r="D1164" s="11">
        <f t="shared" si="612"/>
        <v>0</v>
      </c>
      <c r="E1164" s="11">
        <f t="shared" si="612"/>
        <v>0</v>
      </c>
      <c r="F1164" s="11">
        <f t="shared" si="612"/>
        <v>159</v>
      </c>
      <c r="G1164" s="11">
        <f t="shared" si="611"/>
        <v>10</v>
      </c>
      <c r="H1164" s="11">
        <f t="shared" si="611"/>
        <v>0</v>
      </c>
      <c r="I1164" s="11">
        <f t="shared" si="611"/>
        <v>0</v>
      </c>
      <c r="J1164" s="11">
        <f t="shared" si="611"/>
        <v>0</v>
      </c>
      <c r="K1164" s="11">
        <f t="shared" si="611"/>
        <v>0</v>
      </c>
      <c r="L1164" s="11">
        <f t="shared" si="611"/>
        <v>0</v>
      </c>
      <c r="M1164" s="11">
        <f t="shared" si="585"/>
        <v>0</v>
      </c>
      <c r="N1164" s="11">
        <f t="shared" si="585"/>
        <v>0</v>
      </c>
      <c r="O1164" s="11">
        <f t="shared" si="585"/>
        <v>0</v>
      </c>
      <c r="P1164" s="11">
        <f t="shared" si="585"/>
        <v>0</v>
      </c>
      <c r="Q1164" s="11">
        <f t="shared" si="607"/>
        <v>0</v>
      </c>
      <c r="R1164" s="11">
        <f t="shared" si="607"/>
        <v>0</v>
      </c>
      <c r="S1164" s="11">
        <f t="shared" si="607"/>
        <v>0</v>
      </c>
      <c r="T1164" s="11">
        <f t="shared" si="607"/>
        <v>4680.973053848792</v>
      </c>
      <c r="U1164" s="40">
        <f t="shared" si="590"/>
        <v>0.49951323192077712</v>
      </c>
      <c r="V1164" s="11">
        <f t="shared" si="610"/>
        <v>13.593810114136708</v>
      </c>
      <c r="W1164" s="11">
        <f t="shared" si="610"/>
        <v>13048797.509235239</v>
      </c>
      <c r="X1164" s="11">
        <f t="shared" si="610"/>
        <v>164135.8177262294</v>
      </c>
      <c r="Y1164" s="11">
        <f t="shared" si="610"/>
        <v>222343.33333333331</v>
      </c>
      <c r="Z1164" s="11">
        <f t="shared" si="610"/>
        <v>1.354630186229012</v>
      </c>
      <c r="AA1164" s="11">
        <f t="shared" si="610"/>
        <v>52.79796397589589</v>
      </c>
      <c r="AB1164" s="11">
        <f t="shared" si="610"/>
        <v>2980</v>
      </c>
      <c r="AC1164" s="11">
        <f t="shared" si="610"/>
        <v>0</v>
      </c>
      <c r="AD1164" s="11">
        <f t="shared" si="610"/>
        <v>0</v>
      </c>
      <c r="AE1164" s="11">
        <f t="shared" si="610"/>
        <v>0</v>
      </c>
      <c r="AF1164" s="11">
        <f t="shared" si="610"/>
        <v>0</v>
      </c>
      <c r="AG1164" s="11">
        <f t="shared" si="610"/>
        <v>0</v>
      </c>
      <c r="AH1164" s="11">
        <f t="shared" si="610"/>
        <v>0</v>
      </c>
      <c r="AI1164" s="11">
        <f t="shared" si="610"/>
        <v>0</v>
      </c>
      <c r="AJ1164" s="11">
        <f t="shared" si="610"/>
        <v>0</v>
      </c>
      <c r="AK1164" s="11">
        <f t="shared" si="587"/>
        <v>0</v>
      </c>
      <c r="AL1164" s="11">
        <f t="shared" si="587"/>
        <v>0</v>
      </c>
      <c r="AM1164" s="11">
        <f t="shared" si="587"/>
        <v>0</v>
      </c>
      <c r="AN1164" s="11">
        <f t="shared" si="587"/>
        <v>0</v>
      </c>
      <c r="AO1164" s="11">
        <f t="shared" si="587"/>
        <v>0</v>
      </c>
      <c r="AP1164" s="11">
        <f t="shared" si="587"/>
        <v>0</v>
      </c>
      <c r="AQ1164" s="11">
        <f t="shared" si="609"/>
        <v>0</v>
      </c>
      <c r="AR1164" s="11">
        <f t="shared" si="609"/>
        <v>0</v>
      </c>
      <c r="AS1164" s="11">
        <f t="shared" si="609"/>
        <v>0</v>
      </c>
      <c r="AT1164" s="11">
        <f t="shared" si="609"/>
        <v>0</v>
      </c>
      <c r="AU1164" s="11">
        <f t="shared" si="609"/>
        <v>0</v>
      </c>
      <c r="AV1164" s="11">
        <f t="shared" si="609"/>
        <v>26097595.018470477</v>
      </c>
      <c r="AW1164" s="11">
        <f t="shared" si="609"/>
        <v>0</v>
      </c>
      <c r="AX1164" s="11">
        <f t="shared" si="609"/>
        <v>0</v>
      </c>
      <c r="AY1164" s="11">
        <f t="shared" si="609"/>
        <v>34873.249251173496</v>
      </c>
      <c r="AZ1164" s="11">
        <f t="shared" si="609"/>
        <v>1</v>
      </c>
      <c r="BA1164" s="11">
        <f t="shared" si="609"/>
        <v>1</v>
      </c>
      <c r="BB1164" s="11">
        <f t="shared" si="609"/>
        <v>1</v>
      </c>
      <c r="BC1164" s="11">
        <f t="shared" si="609"/>
        <v>1</v>
      </c>
      <c r="BD1164" s="11">
        <f t="shared" si="608"/>
        <v>1</v>
      </c>
      <c r="BE1164" s="11">
        <f t="shared" si="608"/>
        <v>1</v>
      </c>
      <c r="BF1164" s="15" t="str">
        <f t="shared" si="591"/>
        <v>ČSN 42 5715</v>
      </c>
      <c r="BG1164" s="44">
        <v>36.745638472713011</v>
      </c>
      <c r="BJ1164" s="17">
        <f t="shared" si="592"/>
        <v>159</v>
      </c>
      <c r="BK1164" s="17">
        <f t="shared" si="593"/>
        <v>10</v>
      </c>
      <c r="BX1164" s="18">
        <f t="shared" si="595"/>
        <v>4680.973053848792</v>
      </c>
      <c r="BY1164" s="42">
        <v>0.49951323192077712</v>
      </c>
      <c r="BZ1164" s="43">
        <f t="shared" si="596"/>
        <v>13.593810114136708</v>
      </c>
      <c r="CA1164" s="18">
        <f t="shared" si="597"/>
        <v>13048797.509235239</v>
      </c>
      <c r="CB1164" s="18">
        <f t="shared" si="598"/>
        <v>164135.8177262294</v>
      </c>
      <c r="CC1164" s="18">
        <f t="shared" si="599"/>
        <v>222343.33333333331</v>
      </c>
      <c r="CD1164" s="25">
        <f t="shared" si="600"/>
        <v>1.354630186229012</v>
      </c>
      <c r="CE1164" s="26">
        <f t="shared" si="601"/>
        <v>52.79796397589589</v>
      </c>
      <c r="CF1164" s="18">
        <f t="shared" si="602"/>
        <v>2980</v>
      </c>
      <c r="CG1164" s="18"/>
      <c r="CZ1164" s="18">
        <f t="shared" si="603"/>
        <v>26097595.018470477</v>
      </c>
      <c r="DC1164" s="18">
        <f t="shared" si="594"/>
        <v>34873.249251173496</v>
      </c>
      <c r="DD1164" s="17">
        <f t="shared" si="604"/>
        <v>1</v>
      </c>
      <c r="DE1164" s="17">
        <f t="shared" si="605"/>
        <v>1</v>
      </c>
      <c r="DF1164" s="17">
        <f t="shared" si="606"/>
        <v>1</v>
      </c>
      <c r="DG1164" s="17">
        <v>1</v>
      </c>
      <c r="DH1164" s="17">
        <v>1</v>
      </c>
      <c r="DI1164" s="17">
        <v>1</v>
      </c>
      <c r="DJ1164" s="20" t="s">
        <v>981</v>
      </c>
      <c r="DK1164" s="45"/>
      <c r="DL1164" s="46"/>
      <c r="DN1164" s="46"/>
      <c r="DO1164" s="46"/>
      <c r="DP1164" s="46"/>
      <c r="DU1164" s="48"/>
    </row>
    <row r="1165" spans="1:125" x14ac:dyDescent="0.2">
      <c r="A1165" s="15" t="s">
        <v>105</v>
      </c>
      <c r="B1165" s="10" t="s">
        <v>1265</v>
      </c>
      <c r="C1165" s="11">
        <f t="shared" si="589"/>
        <v>43.502890111319296</v>
      </c>
      <c r="D1165" s="11">
        <f t="shared" si="612"/>
        <v>0</v>
      </c>
      <c r="E1165" s="11">
        <f t="shared" si="612"/>
        <v>0</v>
      </c>
      <c r="F1165" s="11">
        <f t="shared" si="612"/>
        <v>159</v>
      </c>
      <c r="G1165" s="11">
        <f t="shared" si="611"/>
        <v>12</v>
      </c>
      <c r="H1165" s="11">
        <f t="shared" si="611"/>
        <v>0</v>
      </c>
      <c r="I1165" s="11">
        <f t="shared" si="611"/>
        <v>0</v>
      </c>
      <c r="J1165" s="11">
        <f t="shared" si="611"/>
        <v>0</v>
      </c>
      <c r="K1165" s="11">
        <f t="shared" si="611"/>
        <v>0</v>
      </c>
      <c r="L1165" s="11">
        <f t="shared" si="611"/>
        <v>0</v>
      </c>
      <c r="M1165" s="11">
        <f t="shared" si="585"/>
        <v>0</v>
      </c>
      <c r="N1165" s="11">
        <f t="shared" si="585"/>
        <v>0</v>
      </c>
      <c r="O1165" s="11">
        <f t="shared" si="585"/>
        <v>0</v>
      </c>
      <c r="P1165" s="11">
        <f t="shared" si="585"/>
        <v>0</v>
      </c>
      <c r="Q1165" s="11">
        <f t="shared" si="607"/>
        <v>0</v>
      </c>
      <c r="R1165" s="11">
        <f t="shared" si="607"/>
        <v>0</v>
      </c>
      <c r="S1165" s="11">
        <f t="shared" si="607"/>
        <v>0</v>
      </c>
      <c r="T1165" s="11">
        <f t="shared" si="607"/>
        <v>5541.7694409323949</v>
      </c>
      <c r="U1165" s="40">
        <f t="shared" si="590"/>
        <v>0.49951323192077712</v>
      </c>
      <c r="V1165" s="11">
        <f t="shared" si="610"/>
        <v>11.482299926339964</v>
      </c>
      <c r="W1165" s="11">
        <f t="shared" si="610"/>
        <v>15068763.8310753</v>
      </c>
      <c r="X1165" s="11">
        <f t="shared" si="610"/>
        <v>189544.19913302263</v>
      </c>
      <c r="Y1165" s="11">
        <f t="shared" si="610"/>
        <v>259883.99999999994</v>
      </c>
      <c r="Z1165" s="11">
        <f t="shared" si="610"/>
        <v>1.3710997286580775</v>
      </c>
      <c r="AA1165" s="11">
        <f t="shared" si="610"/>
        <v>52.145229887306087</v>
      </c>
      <c r="AB1165" s="11">
        <f t="shared" si="610"/>
        <v>3528</v>
      </c>
      <c r="AC1165" s="11">
        <f t="shared" si="610"/>
        <v>0</v>
      </c>
      <c r="AD1165" s="11">
        <f t="shared" si="610"/>
        <v>0</v>
      </c>
      <c r="AE1165" s="11">
        <f t="shared" si="610"/>
        <v>0</v>
      </c>
      <c r="AF1165" s="11">
        <f t="shared" si="610"/>
        <v>0</v>
      </c>
      <c r="AG1165" s="11">
        <f t="shared" si="610"/>
        <v>0</v>
      </c>
      <c r="AH1165" s="11">
        <f t="shared" si="610"/>
        <v>0</v>
      </c>
      <c r="AI1165" s="11">
        <f t="shared" si="610"/>
        <v>0</v>
      </c>
      <c r="AJ1165" s="11">
        <f t="shared" si="610"/>
        <v>0</v>
      </c>
      <c r="AK1165" s="11">
        <f t="shared" si="587"/>
        <v>0</v>
      </c>
      <c r="AL1165" s="11">
        <f t="shared" si="587"/>
        <v>0</v>
      </c>
      <c r="AM1165" s="11">
        <f t="shared" si="587"/>
        <v>0</v>
      </c>
      <c r="AN1165" s="11">
        <f t="shared" si="587"/>
        <v>0</v>
      </c>
      <c r="AO1165" s="11">
        <f t="shared" si="587"/>
        <v>0</v>
      </c>
      <c r="AP1165" s="11">
        <f t="shared" si="587"/>
        <v>0</v>
      </c>
      <c r="AQ1165" s="11">
        <f t="shared" si="609"/>
        <v>0</v>
      </c>
      <c r="AR1165" s="11">
        <f t="shared" si="609"/>
        <v>0</v>
      </c>
      <c r="AS1165" s="11">
        <f t="shared" si="609"/>
        <v>0</v>
      </c>
      <c r="AT1165" s="11">
        <f t="shared" si="609"/>
        <v>0</v>
      </c>
      <c r="AU1165" s="11">
        <f t="shared" si="609"/>
        <v>0</v>
      </c>
      <c r="AV1165" s="11">
        <f t="shared" si="609"/>
        <v>30137527.662150599</v>
      </c>
      <c r="AW1165" s="11">
        <f t="shared" si="609"/>
        <v>0</v>
      </c>
      <c r="AX1165" s="11">
        <f t="shared" si="609"/>
        <v>0</v>
      </c>
      <c r="AY1165" s="11">
        <f t="shared" si="609"/>
        <v>33943.337825710922</v>
      </c>
      <c r="AZ1165" s="11">
        <f t="shared" si="609"/>
        <v>1</v>
      </c>
      <c r="BA1165" s="11">
        <f t="shared" si="609"/>
        <v>1</v>
      </c>
      <c r="BB1165" s="11">
        <f t="shared" si="609"/>
        <v>1</v>
      </c>
      <c r="BC1165" s="11">
        <f t="shared" si="609"/>
        <v>1</v>
      </c>
      <c r="BD1165" s="11">
        <f t="shared" si="608"/>
        <v>1</v>
      </c>
      <c r="BE1165" s="11">
        <f t="shared" si="608"/>
        <v>1</v>
      </c>
      <c r="BF1165" s="15" t="str">
        <f t="shared" si="591"/>
        <v>ČSN 42 5715</v>
      </c>
      <c r="BG1165" s="44">
        <v>43.502890111319296</v>
      </c>
      <c r="BJ1165" s="17">
        <f t="shared" si="592"/>
        <v>159</v>
      </c>
      <c r="BK1165" s="17">
        <f t="shared" si="593"/>
        <v>12</v>
      </c>
      <c r="BX1165" s="18">
        <f t="shared" si="595"/>
        <v>5541.7694409323949</v>
      </c>
      <c r="BY1165" s="42">
        <v>0.49951323192077712</v>
      </c>
      <c r="BZ1165" s="43">
        <f t="shared" si="596"/>
        <v>11.482299926339964</v>
      </c>
      <c r="CA1165" s="18">
        <f t="shared" si="597"/>
        <v>15068763.8310753</v>
      </c>
      <c r="CB1165" s="18">
        <f t="shared" si="598"/>
        <v>189544.19913302263</v>
      </c>
      <c r="CC1165" s="18">
        <f t="shared" si="599"/>
        <v>259883.99999999994</v>
      </c>
      <c r="CD1165" s="25">
        <f t="shared" si="600"/>
        <v>1.3710997286580775</v>
      </c>
      <c r="CE1165" s="26">
        <f t="shared" si="601"/>
        <v>52.145229887306087</v>
      </c>
      <c r="CF1165" s="18">
        <f t="shared" si="602"/>
        <v>3528</v>
      </c>
      <c r="CG1165" s="18"/>
      <c r="CZ1165" s="18">
        <f t="shared" si="603"/>
        <v>30137527.662150599</v>
      </c>
      <c r="DC1165" s="18">
        <f t="shared" si="594"/>
        <v>33943.337825710922</v>
      </c>
      <c r="DD1165" s="17">
        <f t="shared" si="604"/>
        <v>1</v>
      </c>
      <c r="DE1165" s="17">
        <f t="shared" si="605"/>
        <v>1</v>
      </c>
      <c r="DF1165" s="17">
        <f t="shared" si="606"/>
        <v>1</v>
      </c>
      <c r="DG1165" s="17">
        <v>1</v>
      </c>
      <c r="DH1165" s="17">
        <v>1</v>
      </c>
      <c r="DI1165" s="17">
        <v>1</v>
      </c>
      <c r="DJ1165" s="20" t="s">
        <v>981</v>
      </c>
      <c r="DK1165" s="45"/>
      <c r="DL1165" s="46"/>
      <c r="DN1165" s="46"/>
      <c r="DO1165" s="46"/>
      <c r="DP1165" s="46"/>
      <c r="DU1165" s="48"/>
    </row>
    <row r="1166" spans="1:125" x14ac:dyDescent="0.2">
      <c r="A1166" s="15" t="s">
        <v>105</v>
      </c>
      <c r="B1166" s="10" t="s">
        <v>1266</v>
      </c>
      <c r="C1166" s="11">
        <f t="shared" si="589"/>
        <v>50.062849731280131</v>
      </c>
      <c r="D1166" s="11">
        <f t="shared" si="612"/>
        <v>0</v>
      </c>
      <c r="E1166" s="11">
        <f t="shared" si="612"/>
        <v>0</v>
      </c>
      <c r="F1166" s="11">
        <f t="shared" si="612"/>
        <v>159</v>
      </c>
      <c r="G1166" s="11">
        <f t="shared" si="611"/>
        <v>14</v>
      </c>
      <c r="H1166" s="11">
        <f t="shared" si="611"/>
        <v>0</v>
      </c>
      <c r="I1166" s="11">
        <f t="shared" si="611"/>
        <v>0</v>
      </c>
      <c r="J1166" s="11">
        <f t="shared" si="611"/>
        <v>0</v>
      </c>
      <c r="K1166" s="11">
        <f t="shared" si="611"/>
        <v>0</v>
      </c>
      <c r="L1166" s="11">
        <f t="shared" si="611"/>
        <v>0</v>
      </c>
      <c r="M1166" s="11">
        <f t="shared" si="585"/>
        <v>0</v>
      </c>
      <c r="N1166" s="11">
        <f t="shared" si="585"/>
        <v>0</v>
      </c>
      <c r="O1166" s="11">
        <f t="shared" si="585"/>
        <v>0</v>
      </c>
      <c r="P1166" s="11">
        <f t="shared" si="585"/>
        <v>0</v>
      </c>
      <c r="Q1166" s="11">
        <f t="shared" si="607"/>
        <v>0</v>
      </c>
      <c r="R1166" s="11">
        <f t="shared" si="607"/>
        <v>0</v>
      </c>
      <c r="S1166" s="11">
        <f t="shared" si="607"/>
        <v>0</v>
      </c>
      <c r="T1166" s="11">
        <f t="shared" si="607"/>
        <v>6377.4330867872804</v>
      </c>
      <c r="U1166" s="40">
        <f t="shared" si="590"/>
        <v>0.49951323192077712</v>
      </c>
      <c r="V1166" s="11">
        <f t="shared" si="610"/>
        <v>9.9777226946126572</v>
      </c>
      <c r="W1166" s="11">
        <f t="shared" si="610"/>
        <v>16916938.44183911</v>
      </c>
      <c r="X1166" s="11">
        <f t="shared" si="610"/>
        <v>212791.6785136995</v>
      </c>
      <c r="Y1166" s="11">
        <f t="shared" si="610"/>
        <v>295264.66666666657</v>
      </c>
      <c r="Z1166" s="11">
        <f t="shared" si="610"/>
        <v>1.3875761906152617</v>
      </c>
      <c r="AA1166" s="11">
        <f t="shared" si="610"/>
        <v>51.503640648016329</v>
      </c>
      <c r="AB1166" s="11">
        <f t="shared" si="610"/>
        <v>4060.0000000000005</v>
      </c>
      <c r="AC1166" s="11">
        <f t="shared" si="610"/>
        <v>0</v>
      </c>
      <c r="AD1166" s="11">
        <f t="shared" si="610"/>
        <v>0</v>
      </c>
      <c r="AE1166" s="11">
        <f t="shared" si="610"/>
        <v>0</v>
      </c>
      <c r="AF1166" s="11">
        <f t="shared" si="610"/>
        <v>0</v>
      </c>
      <c r="AG1166" s="11">
        <f t="shared" si="610"/>
        <v>0</v>
      </c>
      <c r="AH1166" s="11">
        <f t="shared" si="610"/>
        <v>0</v>
      </c>
      <c r="AI1166" s="11">
        <f t="shared" si="610"/>
        <v>0</v>
      </c>
      <c r="AJ1166" s="11">
        <f t="shared" si="610"/>
        <v>0</v>
      </c>
      <c r="AK1166" s="11">
        <f t="shared" si="587"/>
        <v>0</v>
      </c>
      <c r="AL1166" s="11">
        <f t="shared" si="587"/>
        <v>0</v>
      </c>
      <c r="AM1166" s="11">
        <f t="shared" si="587"/>
        <v>0</v>
      </c>
      <c r="AN1166" s="11">
        <f t="shared" si="587"/>
        <v>0</v>
      </c>
      <c r="AO1166" s="11">
        <f t="shared" si="587"/>
        <v>0</v>
      </c>
      <c r="AP1166" s="11">
        <f t="shared" si="587"/>
        <v>0</v>
      </c>
      <c r="AQ1166" s="11">
        <f t="shared" si="609"/>
        <v>0</v>
      </c>
      <c r="AR1166" s="11">
        <f t="shared" si="609"/>
        <v>0</v>
      </c>
      <c r="AS1166" s="11">
        <f t="shared" si="609"/>
        <v>0</v>
      </c>
      <c r="AT1166" s="11">
        <f t="shared" si="609"/>
        <v>0</v>
      </c>
      <c r="AU1166" s="11">
        <f t="shared" si="609"/>
        <v>0</v>
      </c>
      <c r="AV1166" s="11">
        <f t="shared" si="609"/>
        <v>33833876.88367822</v>
      </c>
      <c r="AW1166" s="11">
        <f t="shared" si="609"/>
        <v>0</v>
      </c>
      <c r="AX1166" s="11">
        <f t="shared" si="609"/>
        <v>0</v>
      </c>
      <c r="AY1166" s="11">
        <f t="shared" si="609"/>
        <v>33025.9927708627</v>
      </c>
      <c r="AZ1166" s="11">
        <f t="shared" si="609"/>
        <v>1</v>
      </c>
      <c r="BA1166" s="11">
        <f t="shared" si="609"/>
        <v>1</v>
      </c>
      <c r="BB1166" s="11">
        <f t="shared" si="609"/>
        <v>1</v>
      </c>
      <c r="BC1166" s="11">
        <f t="shared" si="609"/>
        <v>1</v>
      </c>
      <c r="BD1166" s="11">
        <f t="shared" si="608"/>
        <v>1</v>
      </c>
      <c r="BE1166" s="11">
        <f t="shared" si="608"/>
        <v>1</v>
      </c>
      <c r="BF1166" s="15" t="str">
        <f t="shared" si="591"/>
        <v>ČSN 42 5715</v>
      </c>
      <c r="BG1166" s="44">
        <v>50.062849731280131</v>
      </c>
      <c r="BJ1166" s="17">
        <f t="shared" si="592"/>
        <v>159</v>
      </c>
      <c r="BK1166" s="17">
        <f t="shared" si="593"/>
        <v>14</v>
      </c>
      <c r="BX1166" s="18">
        <f t="shared" si="595"/>
        <v>6377.4330867872804</v>
      </c>
      <c r="BY1166" s="42">
        <v>0.49951323192077712</v>
      </c>
      <c r="BZ1166" s="43">
        <f t="shared" si="596"/>
        <v>9.9777226946126572</v>
      </c>
      <c r="CA1166" s="18">
        <f t="shared" si="597"/>
        <v>16916938.44183911</v>
      </c>
      <c r="CB1166" s="18">
        <f t="shared" si="598"/>
        <v>212791.6785136995</v>
      </c>
      <c r="CC1166" s="18">
        <f t="shared" si="599"/>
        <v>295264.66666666657</v>
      </c>
      <c r="CD1166" s="25">
        <f t="shared" si="600"/>
        <v>1.3875761906152617</v>
      </c>
      <c r="CE1166" s="26">
        <f t="shared" si="601"/>
        <v>51.503640648016329</v>
      </c>
      <c r="CF1166" s="18">
        <f t="shared" si="602"/>
        <v>4060.0000000000005</v>
      </c>
      <c r="CG1166" s="18"/>
      <c r="CZ1166" s="18">
        <f t="shared" si="603"/>
        <v>33833876.88367822</v>
      </c>
      <c r="DC1166" s="18">
        <f t="shared" si="594"/>
        <v>33025.9927708627</v>
      </c>
      <c r="DD1166" s="17">
        <f t="shared" si="604"/>
        <v>1</v>
      </c>
      <c r="DE1166" s="17">
        <f t="shared" si="605"/>
        <v>1</v>
      </c>
      <c r="DF1166" s="17">
        <f t="shared" si="606"/>
        <v>1</v>
      </c>
      <c r="DG1166" s="17">
        <v>1</v>
      </c>
      <c r="DH1166" s="17">
        <v>1</v>
      </c>
      <c r="DI1166" s="17">
        <v>1</v>
      </c>
      <c r="DJ1166" s="20" t="s">
        <v>981</v>
      </c>
      <c r="DK1166" s="45"/>
      <c r="DL1166" s="46"/>
      <c r="DN1166" s="46"/>
      <c r="DO1166" s="46"/>
      <c r="DP1166" s="46"/>
      <c r="DU1166" s="48"/>
    </row>
    <row r="1167" spans="1:125" x14ac:dyDescent="0.2">
      <c r="A1167" s="15" t="s">
        <v>105</v>
      </c>
      <c r="B1167" s="10" t="s">
        <v>1267</v>
      </c>
      <c r="C1167" s="11">
        <f t="shared" si="589"/>
        <v>56.425517332595533</v>
      </c>
      <c r="D1167" s="11">
        <f t="shared" si="612"/>
        <v>0</v>
      </c>
      <c r="E1167" s="11">
        <f t="shared" si="612"/>
        <v>0</v>
      </c>
      <c r="F1167" s="11">
        <f t="shared" si="612"/>
        <v>159</v>
      </c>
      <c r="G1167" s="11">
        <f t="shared" si="611"/>
        <v>16</v>
      </c>
      <c r="H1167" s="11">
        <f t="shared" si="611"/>
        <v>0</v>
      </c>
      <c r="I1167" s="11">
        <f t="shared" si="611"/>
        <v>0</v>
      </c>
      <c r="J1167" s="11">
        <f t="shared" si="611"/>
        <v>0</v>
      </c>
      <c r="K1167" s="11">
        <f t="shared" si="611"/>
        <v>0</v>
      </c>
      <c r="L1167" s="11">
        <f t="shared" si="611"/>
        <v>0</v>
      </c>
      <c r="M1167" s="11">
        <f t="shared" si="585"/>
        <v>0</v>
      </c>
      <c r="N1167" s="11">
        <f t="shared" si="585"/>
        <v>0</v>
      </c>
      <c r="O1167" s="11">
        <f t="shared" si="585"/>
        <v>0</v>
      </c>
      <c r="P1167" s="11">
        <f t="shared" si="585"/>
        <v>0</v>
      </c>
      <c r="Q1167" s="11">
        <f t="shared" si="607"/>
        <v>0</v>
      </c>
      <c r="R1167" s="11">
        <f t="shared" si="607"/>
        <v>0</v>
      </c>
      <c r="S1167" s="11">
        <f t="shared" si="607"/>
        <v>0</v>
      </c>
      <c r="T1167" s="11">
        <f t="shared" si="607"/>
        <v>7187.9639914134468</v>
      </c>
      <c r="U1167" s="40">
        <f t="shared" si="590"/>
        <v>0.49951323192077712</v>
      </c>
      <c r="V1167" s="11">
        <f t="shared" si="610"/>
        <v>8.8526123557970706</v>
      </c>
      <c r="W1167" s="11">
        <f t="shared" si="610"/>
        <v>18603349.305276927</v>
      </c>
      <c r="X1167" s="11">
        <f t="shared" si="610"/>
        <v>234004.39377706827</v>
      </c>
      <c r="Y1167" s="11">
        <f t="shared" si="610"/>
        <v>328549.33333333326</v>
      </c>
      <c r="Z1167" s="11">
        <f t="shared" si="610"/>
        <v>1.4040306168196834</v>
      </c>
      <c r="AA1167" s="11">
        <f t="shared" si="610"/>
        <v>50.873617917344937</v>
      </c>
      <c r="AB1167" s="11">
        <f t="shared" si="610"/>
        <v>4576</v>
      </c>
      <c r="AC1167" s="11">
        <f t="shared" si="610"/>
        <v>0</v>
      </c>
      <c r="AD1167" s="11">
        <f t="shared" si="610"/>
        <v>0</v>
      </c>
      <c r="AE1167" s="11">
        <f t="shared" si="610"/>
        <v>0</v>
      </c>
      <c r="AF1167" s="11">
        <f t="shared" si="610"/>
        <v>0</v>
      </c>
      <c r="AG1167" s="11">
        <f t="shared" si="610"/>
        <v>0</v>
      </c>
      <c r="AH1167" s="11">
        <f t="shared" si="610"/>
        <v>0</v>
      </c>
      <c r="AI1167" s="11">
        <f t="shared" si="610"/>
        <v>0</v>
      </c>
      <c r="AJ1167" s="11">
        <f t="shared" si="610"/>
        <v>0</v>
      </c>
      <c r="AK1167" s="11">
        <f t="shared" si="587"/>
        <v>0</v>
      </c>
      <c r="AL1167" s="11">
        <f t="shared" si="587"/>
        <v>0</v>
      </c>
      <c r="AM1167" s="11">
        <f t="shared" si="587"/>
        <v>0</v>
      </c>
      <c r="AN1167" s="11">
        <f t="shared" si="587"/>
        <v>0</v>
      </c>
      <c r="AO1167" s="11">
        <f t="shared" si="587"/>
        <v>0</v>
      </c>
      <c r="AP1167" s="11">
        <f t="shared" si="587"/>
        <v>0</v>
      </c>
      <c r="AQ1167" s="11">
        <f t="shared" si="609"/>
        <v>0</v>
      </c>
      <c r="AR1167" s="11">
        <f t="shared" si="609"/>
        <v>0</v>
      </c>
      <c r="AS1167" s="11">
        <f t="shared" si="609"/>
        <v>0</v>
      </c>
      <c r="AT1167" s="11">
        <f t="shared" si="609"/>
        <v>0</v>
      </c>
      <c r="AU1167" s="11">
        <f t="shared" si="609"/>
        <v>0</v>
      </c>
      <c r="AV1167" s="11">
        <f t="shared" si="609"/>
        <v>37206698.610553853</v>
      </c>
      <c r="AW1167" s="11">
        <f t="shared" si="609"/>
        <v>0</v>
      </c>
      <c r="AX1167" s="11">
        <f t="shared" si="609"/>
        <v>0</v>
      </c>
      <c r="AY1167" s="11">
        <f t="shared" si="609"/>
        <v>32121.214086628839</v>
      </c>
      <c r="AZ1167" s="11">
        <f t="shared" si="609"/>
        <v>1</v>
      </c>
      <c r="BA1167" s="11">
        <f t="shared" si="609"/>
        <v>1</v>
      </c>
      <c r="BB1167" s="11">
        <f t="shared" si="609"/>
        <v>1</v>
      </c>
      <c r="BC1167" s="11">
        <f t="shared" si="609"/>
        <v>1</v>
      </c>
      <c r="BD1167" s="11">
        <f t="shared" si="608"/>
        <v>1</v>
      </c>
      <c r="BE1167" s="11">
        <f t="shared" si="608"/>
        <v>1</v>
      </c>
      <c r="BF1167" s="15" t="str">
        <f t="shared" si="591"/>
        <v>ČSN 42 5715</v>
      </c>
      <c r="BG1167" s="44">
        <v>56.425517332595533</v>
      </c>
      <c r="BJ1167" s="17">
        <f t="shared" si="592"/>
        <v>159</v>
      </c>
      <c r="BK1167" s="17">
        <f t="shared" si="593"/>
        <v>16</v>
      </c>
      <c r="BX1167" s="18">
        <f t="shared" si="595"/>
        <v>7187.9639914134468</v>
      </c>
      <c r="BY1167" s="42">
        <v>0.49951323192077712</v>
      </c>
      <c r="BZ1167" s="43">
        <f t="shared" si="596"/>
        <v>8.8526123557970706</v>
      </c>
      <c r="CA1167" s="18">
        <f t="shared" si="597"/>
        <v>18603349.305276927</v>
      </c>
      <c r="CB1167" s="18">
        <f t="shared" si="598"/>
        <v>234004.39377706827</v>
      </c>
      <c r="CC1167" s="18">
        <f t="shared" si="599"/>
        <v>328549.33333333326</v>
      </c>
      <c r="CD1167" s="25">
        <f t="shared" si="600"/>
        <v>1.4040306168196834</v>
      </c>
      <c r="CE1167" s="26">
        <f t="shared" si="601"/>
        <v>50.873617917344937</v>
      </c>
      <c r="CF1167" s="18">
        <f t="shared" si="602"/>
        <v>4576</v>
      </c>
      <c r="CG1167" s="18"/>
      <c r="CZ1167" s="18">
        <f t="shared" si="603"/>
        <v>37206698.610553853</v>
      </c>
      <c r="DC1167" s="18">
        <f t="shared" si="594"/>
        <v>32121.214086628839</v>
      </c>
      <c r="DD1167" s="17">
        <f t="shared" si="604"/>
        <v>1</v>
      </c>
      <c r="DE1167" s="17">
        <f t="shared" si="605"/>
        <v>1</v>
      </c>
      <c r="DF1167" s="17">
        <f t="shared" si="606"/>
        <v>1</v>
      </c>
      <c r="DG1167" s="17">
        <v>1</v>
      </c>
      <c r="DH1167" s="17">
        <v>1</v>
      </c>
      <c r="DI1167" s="17">
        <v>1</v>
      </c>
      <c r="DJ1167" s="20" t="s">
        <v>981</v>
      </c>
      <c r="DK1167" s="45"/>
      <c r="DL1167" s="46"/>
      <c r="DN1167" s="46"/>
      <c r="DO1167" s="46"/>
      <c r="DP1167" s="46"/>
      <c r="DU1167" s="48"/>
    </row>
    <row r="1168" spans="1:125" x14ac:dyDescent="0.2">
      <c r="A1168" s="15" t="s">
        <v>105</v>
      </c>
      <c r="B1168" s="10" t="s">
        <v>1268</v>
      </c>
      <c r="C1168" s="11">
        <f t="shared" si="589"/>
        <v>62.590892915265506</v>
      </c>
      <c r="D1168" s="11">
        <f t="shared" si="612"/>
        <v>0</v>
      </c>
      <c r="E1168" s="11">
        <f t="shared" si="612"/>
        <v>0</v>
      </c>
      <c r="F1168" s="11">
        <f t="shared" si="612"/>
        <v>159</v>
      </c>
      <c r="G1168" s="11">
        <f t="shared" si="611"/>
        <v>18</v>
      </c>
      <c r="H1168" s="11">
        <f t="shared" si="611"/>
        <v>0</v>
      </c>
      <c r="I1168" s="11">
        <f t="shared" si="611"/>
        <v>0</v>
      </c>
      <c r="J1168" s="11">
        <f t="shared" si="611"/>
        <v>0</v>
      </c>
      <c r="K1168" s="11">
        <f t="shared" si="611"/>
        <v>0</v>
      </c>
      <c r="L1168" s="11">
        <f t="shared" si="611"/>
        <v>0</v>
      </c>
      <c r="M1168" s="11">
        <f t="shared" si="585"/>
        <v>0</v>
      </c>
      <c r="N1168" s="11">
        <f t="shared" si="585"/>
        <v>0</v>
      </c>
      <c r="O1168" s="11">
        <f t="shared" si="585"/>
        <v>0</v>
      </c>
      <c r="P1168" s="11">
        <f t="shared" si="585"/>
        <v>0</v>
      </c>
      <c r="Q1168" s="11">
        <f t="shared" si="607"/>
        <v>0</v>
      </c>
      <c r="R1168" s="11">
        <f t="shared" si="607"/>
        <v>0</v>
      </c>
      <c r="S1168" s="11">
        <f t="shared" si="607"/>
        <v>0</v>
      </c>
      <c r="T1168" s="11">
        <f t="shared" si="607"/>
        <v>7973.3621548108949</v>
      </c>
      <c r="U1168" s="40">
        <f t="shared" si="590"/>
        <v>0.49951323192077712</v>
      </c>
      <c r="V1168" s="11">
        <f t="shared" si="610"/>
        <v>7.9806056225625275</v>
      </c>
      <c r="W1168" s="11">
        <f t="shared" si="610"/>
        <v>20137722.792244267</v>
      </c>
      <c r="X1168" s="11">
        <f t="shared" si="610"/>
        <v>253304.68921061972</v>
      </c>
      <c r="Y1168" s="11">
        <f t="shared" si="610"/>
        <v>359801.99999999994</v>
      </c>
      <c r="Z1168" s="11">
        <f t="shared" si="610"/>
        <v>1.4204316592845583</v>
      </c>
      <c r="AA1168" s="11">
        <f t="shared" si="610"/>
        <v>50.255596703252863</v>
      </c>
      <c r="AB1168" s="11">
        <f t="shared" si="610"/>
        <v>5076</v>
      </c>
      <c r="AC1168" s="11">
        <f t="shared" si="610"/>
        <v>0</v>
      </c>
      <c r="AD1168" s="11">
        <f t="shared" si="610"/>
        <v>0</v>
      </c>
      <c r="AE1168" s="11">
        <f t="shared" si="610"/>
        <v>0</v>
      </c>
      <c r="AF1168" s="11">
        <f t="shared" si="610"/>
        <v>0</v>
      </c>
      <c r="AG1168" s="11">
        <f t="shared" si="610"/>
        <v>0</v>
      </c>
      <c r="AH1168" s="11">
        <f t="shared" si="610"/>
        <v>0</v>
      </c>
      <c r="AI1168" s="11">
        <f t="shared" si="610"/>
        <v>0</v>
      </c>
      <c r="AJ1168" s="11">
        <f t="shared" si="610"/>
        <v>0</v>
      </c>
      <c r="AK1168" s="11">
        <f t="shared" si="587"/>
        <v>0</v>
      </c>
      <c r="AL1168" s="11">
        <f t="shared" si="587"/>
        <v>0</v>
      </c>
      <c r="AM1168" s="11">
        <f t="shared" si="587"/>
        <v>0</v>
      </c>
      <c r="AN1168" s="11">
        <f t="shared" si="587"/>
        <v>0</v>
      </c>
      <c r="AO1168" s="11">
        <f t="shared" si="587"/>
        <v>0</v>
      </c>
      <c r="AP1168" s="11">
        <f t="shared" si="587"/>
        <v>0</v>
      </c>
      <c r="AQ1168" s="11">
        <f t="shared" si="609"/>
        <v>0</v>
      </c>
      <c r="AR1168" s="11">
        <f t="shared" si="609"/>
        <v>0</v>
      </c>
      <c r="AS1168" s="11">
        <f t="shared" si="609"/>
        <v>0</v>
      </c>
      <c r="AT1168" s="11">
        <f t="shared" si="609"/>
        <v>0</v>
      </c>
      <c r="AU1168" s="11">
        <f t="shared" si="609"/>
        <v>0</v>
      </c>
      <c r="AV1168" s="11">
        <f t="shared" si="609"/>
        <v>40275445.584488533</v>
      </c>
      <c r="AW1168" s="11">
        <f t="shared" si="609"/>
        <v>0</v>
      </c>
      <c r="AX1168" s="11">
        <f t="shared" si="609"/>
        <v>0</v>
      </c>
      <c r="AY1168" s="11">
        <f t="shared" si="609"/>
        <v>31229.001773009339</v>
      </c>
      <c r="AZ1168" s="11">
        <f t="shared" si="609"/>
        <v>1</v>
      </c>
      <c r="BA1168" s="11">
        <f t="shared" si="609"/>
        <v>1</v>
      </c>
      <c r="BB1168" s="11">
        <f t="shared" si="609"/>
        <v>1</v>
      </c>
      <c r="BC1168" s="11">
        <f t="shared" si="609"/>
        <v>1</v>
      </c>
      <c r="BD1168" s="11">
        <f t="shared" si="608"/>
        <v>1</v>
      </c>
      <c r="BE1168" s="11">
        <f t="shared" si="608"/>
        <v>1</v>
      </c>
      <c r="BF1168" s="15" t="str">
        <f t="shared" si="591"/>
        <v>ČSN 42 5715</v>
      </c>
      <c r="BG1168" s="44">
        <v>62.590892915265506</v>
      </c>
      <c r="BJ1168" s="17">
        <f t="shared" si="592"/>
        <v>159</v>
      </c>
      <c r="BK1168" s="17">
        <f t="shared" si="593"/>
        <v>18</v>
      </c>
      <c r="BX1168" s="18">
        <f t="shared" si="595"/>
        <v>7973.3621548108949</v>
      </c>
      <c r="BY1168" s="42">
        <v>0.49951323192077712</v>
      </c>
      <c r="BZ1168" s="43">
        <f t="shared" si="596"/>
        <v>7.9806056225625275</v>
      </c>
      <c r="CA1168" s="18">
        <f t="shared" si="597"/>
        <v>20137722.792244267</v>
      </c>
      <c r="CB1168" s="18">
        <f t="shared" si="598"/>
        <v>253304.68921061972</v>
      </c>
      <c r="CC1168" s="18">
        <f t="shared" si="599"/>
        <v>359801.99999999994</v>
      </c>
      <c r="CD1168" s="25">
        <f t="shared" si="600"/>
        <v>1.4204316592845583</v>
      </c>
      <c r="CE1168" s="26">
        <f t="shared" si="601"/>
        <v>50.255596703252863</v>
      </c>
      <c r="CF1168" s="18">
        <f t="shared" si="602"/>
        <v>5076</v>
      </c>
      <c r="CG1168" s="18"/>
      <c r="CZ1168" s="18">
        <f t="shared" si="603"/>
        <v>40275445.584488533</v>
      </c>
      <c r="DC1168" s="18">
        <f t="shared" si="594"/>
        <v>31229.001773009339</v>
      </c>
      <c r="DD1168" s="17">
        <f t="shared" si="604"/>
        <v>1</v>
      </c>
      <c r="DE1168" s="17">
        <f t="shared" si="605"/>
        <v>1</v>
      </c>
      <c r="DF1168" s="17">
        <f t="shared" si="606"/>
        <v>1</v>
      </c>
      <c r="DG1168" s="17">
        <v>1</v>
      </c>
      <c r="DH1168" s="17">
        <v>1</v>
      </c>
      <c r="DI1168" s="17">
        <v>1</v>
      </c>
      <c r="DJ1168" s="20" t="s">
        <v>981</v>
      </c>
      <c r="DK1168" s="45"/>
      <c r="DL1168" s="46"/>
      <c r="DN1168" s="46"/>
      <c r="DO1168" s="46"/>
      <c r="DP1168" s="46"/>
      <c r="DU1168" s="48"/>
    </row>
    <row r="1169" spans="1:125" x14ac:dyDescent="0.2">
      <c r="A1169" s="15" t="s">
        <v>105</v>
      </c>
      <c r="B1169" s="10" t="s">
        <v>1269</v>
      </c>
      <c r="C1169" s="11">
        <f t="shared" si="589"/>
        <v>68.558976479290052</v>
      </c>
      <c r="D1169" s="11">
        <f t="shared" si="612"/>
        <v>0</v>
      </c>
      <c r="E1169" s="11">
        <f t="shared" si="612"/>
        <v>0</v>
      </c>
      <c r="F1169" s="11">
        <f t="shared" si="612"/>
        <v>159</v>
      </c>
      <c r="G1169" s="11">
        <f t="shared" si="611"/>
        <v>20</v>
      </c>
      <c r="H1169" s="11">
        <f t="shared" si="611"/>
        <v>0</v>
      </c>
      <c r="I1169" s="11">
        <f t="shared" si="611"/>
        <v>0</v>
      </c>
      <c r="J1169" s="11">
        <f t="shared" si="611"/>
        <v>0</v>
      </c>
      <c r="K1169" s="11">
        <f t="shared" si="611"/>
        <v>0</v>
      </c>
      <c r="L1169" s="11">
        <f t="shared" si="611"/>
        <v>0</v>
      </c>
      <c r="M1169" s="11">
        <f t="shared" si="585"/>
        <v>0</v>
      </c>
      <c r="N1169" s="11">
        <f t="shared" si="585"/>
        <v>0</v>
      </c>
      <c r="O1169" s="11">
        <f t="shared" si="585"/>
        <v>0</v>
      </c>
      <c r="P1169" s="11">
        <f t="shared" si="585"/>
        <v>0</v>
      </c>
      <c r="Q1169" s="11">
        <f t="shared" si="607"/>
        <v>0</v>
      </c>
      <c r="R1169" s="11">
        <f t="shared" si="607"/>
        <v>0</v>
      </c>
      <c r="S1169" s="11">
        <f t="shared" si="607"/>
        <v>0</v>
      </c>
      <c r="T1169" s="11">
        <f t="shared" si="607"/>
        <v>8733.6275769796248</v>
      </c>
      <c r="U1169" s="40">
        <f t="shared" si="590"/>
        <v>0.49951323192077712</v>
      </c>
      <c r="V1169" s="11">
        <f t="shared" ref="V1169:AK1185" si="613">IF($A1169="x",BZ1169,"")</f>
        <v>7.2858910323970134</v>
      </c>
      <c r="W1169" s="11">
        <f t="shared" si="613"/>
        <v>21529483.680701897</v>
      </c>
      <c r="X1169" s="11">
        <f t="shared" si="613"/>
        <v>270811.11548052699</v>
      </c>
      <c r="Y1169" s="11">
        <f t="shared" si="613"/>
        <v>389086.66666666657</v>
      </c>
      <c r="Z1169" s="11">
        <f t="shared" si="613"/>
        <v>1.4367455559431952</v>
      </c>
      <c r="AA1169" s="11">
        <f t="shared" si="613"/>
        <v>49.650025176227253</v>
      </c>
      <c r="AB1169" s="11">
        <f t="shared" si="613"/>
        <v>5560</v>
      </c>
      <c r="AC1169" s="11">
        <f t="shared" si="613"/>
        <v>0</v>
      </c>
      <c r="AD1169" s="11">
        <f t="shared" si="613"/>
        <v>0</v>
      </c>
      <c r="AE1169" s="11">
        <f t="shared" si="613"/>
        <v>0</v>
      </c>
      <c r="AF1169" s="11">
        <f t="shared" si="613"/>
        <v>0</v>
      </c>
      <c r="AG1169" s="11">
        <f t="shared" si="613"/>
        <v>0</v>
      </c>
      <c r="AH1169" s="11">
        <f t="shared" si="613"/>
        <v>0</v>
      </c>
      <c r="AI1169" s="11">
        <f t="shared" si="613"/>
        <v>0</v>
      </c>
      <c r="AJ1169" s="11">
        <f t="shared" si="613"/>
        <v>0</v>
      </c>
      <c r="AK1169" s="11">
        <f t="shared" si="587"/>
        <v>0</v>
      </c>
      <c r="AL1169" s="11">
        <f t="shared" si="587"/>
        <v>0</v>
      </c>
      <c r="AM1169" s="11">
        <f t="shared" si="587"/>
        <v>0</v>
      </c>
      <c r="AN1169" s="11">
        <f t="shared" si="587"/>
        <v>0</v>
      </c>
      <c r="AO1169" s="11">
        <f t="shared" si="587"/>
        <v>0</v>
      </c>
      <c r="AP1169" s="11">
        <f t="shared" si="587"/>
        <v>0</v>
      </c>
      <c r="AQ1169" s="11">
        <f t="shared" si="609"/>
        <v>0</v>
      </c>
      <c r="AR1169" s="11">
        <f t="shared" si="609"/>
        <v>0</v>
      </c>
      <c r="AS1169" s="11">
        <f t="shared" si="609"/>
        <v>0</v>
      </c>
      <c r="AT1169" s="11">
        <f t="shared" si="609"/>
        <v>0</v>
      </c>
      <c r="AU1169" s="11">
        <f t="shared" si="609"/>
        <v>0</v>
      </c>
      <c r="AV1169" s="11">
        <f t="shared" si="609"/>
        <v>43058967.361403793</v>
      </c>
      <c r="AW1169" s="11">
        <f t="shared" si="609"/>
        <v>0</v>
      </c>
      <c r="AX1169" s="11">
        <f t="shared" si="609"/>
        <v>0</v>
      </c>
      <c r="AY1169" s="11">
        <f t="shared" si="609"/>
        <v>30349.355830004195</v>
      </c>
      <c r="AZ1169" s="11">
        <f t="shared" si="609"/>
        <v>1</v>
      </c>
      <c r="BA1169" s="11">
        <f t="shared" si="609"/>
        <v>1</v>
      </c>
      <c r="BB1169" s="11">
        <f t="shared" si="609"/>
        <v>1</v>
      </c>
      <c r="BC1169" s="11">
        <f t="shared" si="609"/>
        <v>1</v>
      </c>
      <c r="BD1169" s="11">
        <f t="shared" si="608"/>
        <v>1</v>
      </c>
      <c r="BE1169" s="11">
        <f t="shared" si="608"/>
        <v>1</v>
      </c>
      <c r="BF1169" s="15" t="str">
        <f t="shared" si="591"/>
        <v>ČSN 42 5715</v>
      </c>
      <c r="BG1169" s="44">
        <v>68.558976479290052</v>
      </c>
      <c r="BJ1169" s="17">
        <f t="shared" si="592"/>
        <v>159</v>
      </c>
      <c r="BK1169" s="17">
        <f t="shared" si="593"/>
        <v>20</v>
      </c>
      <c r="BX1169" s="18">
        <f t="shared" si="595"/>
        <v>8733.6275769796248</v>
      </c>
      <c r="BY1169" s="42">
        <v>0.49951323192077712</v>
      </c>
      <c r="BZ1169" s="43">
        <f t="shared" si="596"/>
        <v>7.2858910323970134</v>
      </c>
      <c r="CA1169" s="18">
        <f t="shared" si="597"/>
        <v>21529483.680701897</v>
      </c>
      <c r="CB1169" s="18">
        <f t="shared" si="598"/>
        <v>270811.11548052699</v>
      </c>
      <c r="CC1169" s="18">
        <f t="shared" si="599"/>
        <v>389086.66666666657</v>
      </c>
      <c r="CD1169" s="25">
        <f t="shared" si="600"/>
        <v>1.4367455559431952</v>
      </c>
      <c r="CE1169" s="26">
        <f t="shared" si="601"/>
        <v>49.650025176227253</v>
      </c>
      <c r="CF1169" s="18">
        <f t="shared" si="602"/>
        <v>5560</v>
      </c>
      <c r="CG1169" s="18"/>
      <c r="CZ1169" s="18">
        <f t="shared" si="603"/>
        <v>43058967.361403793</v>
      </c>
      <c r="DC1169" s="18">
        <f t="shared" si="594"/>
        <v>30349.355830004195</v>
      </c>
      <c r="DD1169" s="17">
        <f t="shared" si="604"/>
        <v>1</v>
      </c>
      <c r="DE1169" s="17">
        <f t="shared" si="605"/>
        <v>1</v>
      </c>
      <c r="DF1169" s="17">
        <f t="shared" si="606"/>
        <v>1</v>
      </c>
      <c r="DG1169" s="17">
        <v>1</v>
      </c>
      <c r="DH1169" s="17">
        <v>1</v>
      </c>
      <c r="DI1169" s="17">
        <v>1</v>
      </c>
      <c r="DJ1169" s="20" t="s">
        <v>981</v>
      </c>
      <c r="DK1169" s="45"/>
      <c r="DL1169" s="46"/>
      <c r="DN1169" s="46"/>
      <c r="DO1169" s="46"/>
      <c r="DP1169" s="46"/>
      <c r="DU1169" s="48"/>
    </row>
    <row r="1170" spans="1:125" x14ac:dyDescent="0.2">
      <c r="A1170" s="15" t="s">
        <v>105</v>
      </c>
      <c r="B1170" s="10" t="s">
        <v>1270</v>
      </c>
      <c r="C1170" s="11">
        <f t="shared" si="589"/>
        <v>74.329768024669121</v>
      </c>
      <c r="D1170" s="11">
        <f t="shared" si="612"/>
        <v>0</v>
      </c>
      <c r="E1170" s="11">
        <f t="shared" si="612"/>
        <v>0</v>
      </c>
      <c r="F1170" s="11">
        <f t="shared" si="612"/>
        <v>159</v>
      </c>
      <c r="G1170" s="11">
        <f t="shared" si="611"/>
        <v>22</v>
      </c>
      <c r="H1170" s="11">
        <f t="shared" si="611"/>
        <v>0</v>
      </c>
      <c r="I1170" s="11">
        <f t="shared" si="611"/>
        <v>0</v>
      </c>
      <c r="J1170" s="11">
        <f t="shared" si="611"/>
        <v>0</v>
      </c>
      <c r="K1170" s="11">
        <f t="shared" si="611"/>
        <v>0</v>
      </c>
      <c r="L1170" s="11">
        <f t="shared" si="611"/>
        <v>0</v>
      </c>
      <c r="M1170" s="11">
        <f t="shared" si="585"/>
        <v>0</v>
      </c>
      <c r="N1170" s="11">
        <f t="shared" si="585"/>
        <v>0</v>
      </c>
      <c r="O1170" s="11">
        <f t="shared" si="585"/>
        <v>0</v>
      </c>
      <c r="P1170" s="11">
        <f t="shared" si="585"/>
        <v>0</v>
      </c>
      <c r="Q1170" s="11">
        <f t="shared" si="607"/>
        <v>0</v>
      </c>
      <c r="R1170" s="11">
        <f t="shared" si="607"/>
        <v>0</v>
      </c>
      <c r="S1170" s="11">
        <f t="shared" si="607"/>
        <v>0</v>
      </c>
      <c r="T1170" s="11">
        <f t="shared" si="607"/>
        <v>9468.7602579196373</v>
      </c>
      <c r="U1170" s="40">
        <f t="shared" si="590"/>
        <v>0.49951323192077712</v>
      </c>
      <c r="V1170" s="11">
        <f t="shared" si="613"/>
        <v>6.7202312773933954</v>
      </c>
      <c r="W1170" s="11">
        <f t="shared" si="613"/>
        <v>22787755.155715846</v>
      </c>
      <c r="X1170" s="11">
        <f t="shared" si="613"/>
        <v>286638.42963164585</v>
      </c>
      <c r="Y1170" s="11">
        <f t="shared" si="613"/>
        <v>416467.33333333331</v>
      </c>
      <c r="Z1170" s="11">
        <f t="shared" si="613"/>
        <v>1.4529361393324975</v>
      </c>
      <c r="AA1170" s="11">
        <f t="shared" si="613"/>
        <v>49.057364380895962</v>
      </c>
      <c r="AB1170" s="11">
        <f t="shared" si="613"/>
        <v>6028.0000000000009</v>
      </c>
      <c r="AC1170" s="11">
        <f t="shared" si="613"/>
        <v>0</v>
      </c>
      <c r="AD1170" s="11">
        <f t="shared" si="613"/>
        <v>0</v>
      </c>
      <c r="AE1170" s="11">
        <f t="shared" si="613"/>
        <v>0</v>
      </c>
      <c r="AF1170" s="11">
        <f t="shared" si="613"/>
        <v>0</v>
      </c>
      <c r="AG1170" s="11">
        <f t="shared" si="613"/>
        <v>0</v>
      </c>
      <c r="AH1170" s="11">
        <f t="shared" si="613"/>
        <v>0</v>
      </c>
      <c r="AI1170" s="11">
        <f t="shared" si="613"/>
        <v>0</v>
      </c>
      <c r="AJ1170" s="11">
        <f t="shared" si="613"/>
        <v>0</v>
      </c>
      <c r="AK1170" s="11">
        <f t="shared" si="587"/>
        <v>0</v>
      </c>
      <c r="AL1170" s="11">
        <f t="shared" si="587"/>
        <v>0</v>
      </c>
      <c r="AM1170" s="11">
        <f t="shared" si="587"/>
        <v>0</v>
      </c>
      <c r="AN1170" s="11">
        <f t="shared" si="587"/>
        <v>0</v>
      </c>
      <c r="AO1170" s="11">
        <f t="shared" si="587"/>
        <v>0</v>
      </c>
      <c r="AP1170" s="11">
        <f t="shared" si="587"/>
        <v>0</v>
      </c>
      <c r="AQ1170" s="11">
        <f t="shared" si="609"/>
        <v>0</v>
      </c>
      <c r="AR1170" s="11">
        <f t="shared" si="609"/>
        <v>0</v>
      </c>
      <c r="AS1170" s="11">
        <f t="shared" si="609"/>
        <v>0</v>
      </c>
      <c r="AT1170" s="11">
        <f t="shared" si="609"/>
        <v>0</v>
      </c>
      <c r="AU1170" s="11">
        <f t="shared" si="609"/>
        <v>0</v>
      </c>
      <c r="AV1170" s="11">
        <f t="shared" si="609"/>
        <v>45575510.311431691</v>
      </c>
      <c r="AW1170" s="11">
        <f t="shared" si="609"/>
        <v>0</v>
      </c>
      <c r="AX1170" s="11">
        <f t="shared" si="609"/>
        <v>0</v>
      </c>
      <c r="AY1170" s="11">
        <f t="shared" ref="AY1170:BE1217" si="614">IF($A1170="x",DC1170,"")</f>
        <v>29482.276257613412</v>
      </c>
      <c r="AZ1170" s="11">
        <f t="shared" si="614"/>
        <v>1</v>
      </c>
      <c r="BA1170" s="11">
        <f t="shared" si="614"/>
        <v>1</v>
      </c>
      <c r="BB1170" s="11">
        <f t="shared" si="614"/>
        <v>1</v>
      </c>
      <c r="BC1170" s="11">
        <f t="shared" si="614"/>
        <v>1</v>
      </c>
      <c r="BD1170" s="11">
        <f t="shared" si="608"/>
        <v>1</v>
      </c>
      <c r="BE1170" s="11">
        <f t="shared" si="608"/>
        <v>1</v>
      </c>
      <c r="BF1170" s="15" t="str">
        <f t="shared" si="591"/>
        <v>ČSN 42 5715</v>
      </c>
      <c r="BG1170" s="44">
        <v>74.329768024669121</v>
      </c>
      <c r="BJ1170" s="17">
        <f t="shared" si="592"/>
        <v>159</v>
      </c>
      <c r="BK1170" s="17">
        <f t="shared" si="593"/>
        <v>22</v>
      </c>
      <c r="BX1170" s="18">
        <f t="shared" si="595"/>
        <v>9468.7602579196373</v>
      </c>
      <c r="BY1170" s="42">
        <v>0.49951323192077712</v>
      </c>
      <c r="BZ1170" s="43">
        <f t="shared" si="596"/>
        <v>6.7202312773933954</v>
      </c>
      <c r="CA1170" s="18">
        <f t="shared" si="597"/>
        <v>22787755.155715846</v>
      </c>
      <c r="CB1170" s="18">
        <f t="shared" si="598"/>
        <v>286638.42963164585</v>
      </c>
      <c r="CC1170" s="18">
        <f t="shared" si="599"/>
        <v>416467.33333333331</v>
      </c>
      <c r="CD1170" s="25">
        <f t="shared" si="600"/>
        <v>1.4529361393324975</v>
      </c>
      <c r="CE1170" s="26">
        <f t="shared" si="601"/>
        <v>49.057364380895962</v>
      </c>
      <c r="CF1170" s="18">
        <f t="shared" si="602"/>
        <v>6028.0000000000009</v>
      </c>
      <c r="CG1170" s="18"/>
      <c r="CZ1170" s="18">
        <f t="shared" si="603"/>
        <v>45575510.311431691</v>
      </c>
      <c r="DC1170" s="18">
        <f t="shared" si="594"/>
        <v>29482.276257613412</v>
      </c>
      <c r="DD1170" s="17">
        <f t="shared" si="604"/>
        <v>1</v>
      </c>
      <c r="DE1170" s="17">
        <f t="shared" si="605"/>
        <v>1</v>
      </c>
      <c r="DF1170" s="17">
        <f t="shared" si="606"/>
        <v>1</v>
      </c>
      <c r="DG1170" s="17">
        <v>1</v>
      </c>
      <c r="DH1170" s="17">
        <v>1</v>
      </c>
      <c r="DI1170" s="17">
        <v>1</v>
      </c>
      <c r="DJ1170" s="20" t="s">
        <v>981</v>
      </c>
      <c r="DK1170" s="45"/>
      <c r="DL1170" s="46"/>
      <c r="DN1170" s="46"/>
      <c r="DO1170" s="46"/>
      <c r="DP1170" s="46"/>
      <c r="DU1170" s="48"/>
    </row>
    <row r="1171" spans="1:125" x14ac:dyDescent="0.2">
      <c r="A1171" s="15" t="s">
        <v>105</v>
      </c>
      <c r="B1171" s="10" t="s">
        <v>1271</v>
      </c>
      <c r="C1171" s="11">
        <f t="shared" si="589"/>
        <v>82.616032807777586</v>
      </c>
      <c r="D1171" s="11">
        <f t="shared" si="612"/>
        <v>0</v>
      </c>
      <c r="E1171" s="11">
        <f t="shared" si="612"/>
        <v>0</v>
      </c>
      <c r="F1171" s="11">
        <f t="shared" si="612"/>
        <v>159</v>
      </c>
      <c r="G1171" s="11">
        <f t="shared" si="611"/>
        <v>25</v>
      </c>
      <c r="H1171" s="11">
        <f t="shared" si="611"/>
        <v>0</v>
      </c>
      <c r="I1171" s="11">
        <f t="shared" si="611"/>
        <v>0</v>
      </c>
      <c r="J1171" s="11">
        <f t="shared" si="611"/>
        <v>0</v>
      </c>
      <c r="K1171" s="11">
        <f t="shared" si="611"/>
        <v>0</v>
      </c>
      <c r="L1171" s="11">
        <f t="shared" si="611"/>
        <v>0</v>
      </c>
      <c r="M1171" s="11">
        <f t="shared" si="585"/>
        <v>0</v>
      </c>
      <c r="N1171" s="11">
        <f t="shared" si="585"/>
        <v>0</v>
      </c>
      <c r="O1171" s="11">
        <f t="shared" si="585"/>
        <v>0</v>
      </c>
      <c r="P1171" s="11">
        <f t="shared" si="585"/>
        <v>0</v>
      </c>
      <c r="Q1171" s="11">
        <f t="shared" si="607"/>
        <v>0</v>
      </c>
      <c r="R1171" s="11">
        <f t="shared" si="607"/>
        <v>0</v>
      </c>
      <c r="S1171" s="11">
        <f t="shared" si="607"/>
        <v>0</v>
      </c>
      <c r="T1171" s="11">
        <f t="shared" si="607"/>
        <v>10524.335389525808</v>
      </c>
      <c r="U1171" s="40">
        <f t="shared" si="590"/>
        <v>0.49951323192077712</v>
      </c>
      <c r="V1171" s="11">
        <f t="shared" si="613"/>
        <v>6.0462021104667745</v>
      </c>
      <c r="W1171" s="11">
        <f t="shared" si="613"/>
        <v>24444084.484097376</v>
      </c>
      <c r="X1171" s="11">
        <f t="shared" si="613"/>
        <v>307472.76080625632</v>
      </c>
      <c r="Y1171" s="11">
        <f t="shared" si="613"/>
        <v>454108.33333333326</v>
      </c>
      <c r="Z1171" s="11">
        <f t="shared" si="613"/>
        <v>1.4769058961274115</v>
      </c>
      <c r="AA1171" s="11">
        <f t="shared" si="613"/>
        <v>48.193619909693439</v>
      </c>
      <c r="AB1171" s="11">
        <f t="shared" si="613"/>
        <v>6700.0000000000009</v>
      </c>
      <c r="AC1171" s="11">
        <f t="shared" si="613"/>
        <v>0</v>
      </c>
      <c r="AD1171" s="11">
        <f t="shared" si="613"/>
        <v>0</v>
      </c>
      <c r="AE1171" s="11">
        <f t="shared" si="613"/>
        <v>0</v>
      </c>
      <c r="AF1171" s="11">
        <f t="shared" si="613"/>
        <v>0</v>
      </c>
      <c r="AG1171" s="11">
        <f t="shared" si="613"/>
        <v>0</v>
      </c>
      <c r="AH1171" s="11">
        <f t="shared" si="613"/>
        <v>0</v>
      </c>
      <c r="AI1171" s="11">
        <f t="shared" si="613"/>
        <v>0</v>
      </c>
      <c r="AJ1171" s="11">
        <f t="shared" si="613"/>
        <v>0</v>
      </c>
      <c r="AK1171" s="11">
        <f t="shared" si="587"/>
        <v>0</v>
      </c>
      <c r="AL1171" s="11">
        <f t="shared" si="587"/>
        <v>0</v>
      </c>
      <c r="AM1171" s="11">
        <f t="shared" si="587"/>
        <v>0</v>
      </c>
      <c r="AN1171" s="11">
        <f t="shared" si="587"/>
        <v>0</v>
      </c>
      <c r="AO1171" s="11">
        <f t="shared" si="587"/>
        <v>0</v>
      </c>
      <c r="AP1171" s="11">
        <f t="shared" si="587"/>
        <v>0</v>
      </c>
      <c r="AQ1171" s="11">
        <f t="shared" si="587"/>
        <v>0</v>
      </c>
      <c r="AR1171" s="11">
        <f t="shared" si="587"/>
        <v>0</v>
      </c>
      <c r="AS1171" s="11">
        <f t="shared" si="587"/>
        <v>0</v>
      </c>
      <c r="AT1171" s="11">
        <f t="shared" si="587"/>
        <v>0</v>
      </c>
      <c r="AU1171" s="11">
        <f t="shared" si="587"/>
        <v>0</v>
      </c>
      <c r="AV1171" s="11">
        <f t="shared" si="587"/>
        <v>48888168.968194753</v>
      </c>
      <c r="AW1171" s="11">
        <f t="shared" si="587"/>
        <v>0</v>
      </c>
      <c r="AX1171" s="11">
        <f t="shared" si="587"/>
        <v>0</v>
      </c>
      <c r="AY1171" s="11">
        <f t="shared" si="614"/>
        <v>28205.218843929164</v>
      </c>
      <c r="AZ1171" s="11">
        <f t="shared" si="614"/>
        <v>1</v>
      </c>
      <c r="BA1171" s="11">
        <f t="shared" si="614"/>
        <v>1</v>
      </c>
      <c r="BB1171" s="11">
        <f t="shared" si="614"/>
        <v>1</v>
      </c>
      <c r="BC1171" s="11">
        <f t="shared" si="614"/>
        <v>1</v>
      </c>
      <c r="BD1171" s="11">
        <f t="shared" si="608"/>
        <v>1</v>
      </c>
      <c r="BE1171" s="11">
        <f t="shared" si="608"/>
        <v>1</v>
      </c>
      <c r="BF1171" s="15" t="str">
        <f t="shared" si="591"/>
        <v>ČSN 42 5715</v>
      </c>
      <c r="BG1171" s="44">
        <v>82.616032807777586</v>
      </c>
      <c r="BJ1171" s="17">
        <f t="shared" si="592"/>
        <v>159</v>
      </c>
      <c r="BK1171" s="17">
        <f t="shared" si="593"/>
        <v>25</v>
      </c>
      <c r="BX1171" s="18">
        <f t="shared" si="595"/>
        <v>10524.335389525808</v>
      </c>
      <c r="BY1171" s="42">
        <v>0.49951323192077712</v>
      </c>
      <c r="BZ1171" s="43">
        <f t="shared" si="596"/>
        <v>6.0462021104667745</v>
      </c>
      <c r="CA1171" s="18">
        <f t="shared" si="597"/>
        <v>24444084.484097376</v>
      </c>
      <c r="CB1171" s="18">
        <f t="shared" si="598"/>
        <v>307472.76080625632</v>
      </c>
      <c r="CC1171" s="18">
        <f t="shared" si="599"/>
        <v>454108.33333333326</v>
      </c>
      <c r="CD1171" s="25">
        <f t="shared" si="600"/>
        <v>1.4769058961274115</v>
      </c>
      <c r="CE1171" s="26">
        <f t="shared" si="601"/>
        <v>48.193619909693439</v>
      </c>
      <c r="CF1171" s="18">
        <f t="shared" si="602"/>
        <v>6700.0000000000009</v>
      </c>
      <c r="CG1171" s="18"/>
      <c r="CZ1171" s="18">
        <f t="shared" si="603"/>
        <v>48888168.968194753</v>
      </c>
      <c r="DC1171" s="18">
        <f t="shared" si="594"/>
        <v>28205.218843929164</v>
      </c>
      <c r="DD1171" s="17">
        <f t="shared" si="604"/>
        <v>1</v>
      </c>
      <c r="DE1171" s="17">
        <f t="shared" si="605"/>
        <v>1</v>
      </c>
      <c r="DF1171" s="17">
        <f t="shared" si="606"/>
        <v>1</v>
      </c>
      <c r="DG1171" s="17">
        <v>1</v>
      </c>
      <c r="DH1171" s="17">
        <v>1</v>
      </c>
      <c r="DI1171" s="17">
        <v>1</v>
      </c>
      <c r="DJ1171" s="20" t="s">
        <v>981</v>
      </c>
      <c r="DK1171" s="45"/>
      <c r="DL1171" s="46"/>
      <c r="DN1171" s="46"/>
      <c r="DO1171" s="46"/>
      <c r="DP1171" s="46"/>
      <c r="DU1171" s="48"/>
    </row>
    <row r="1172" spans="1:125" x14ac:dyDescent="0.2">
      <c r="A1172" s="15" t="s">
        <v>105</v>
      </c>
      <c r="B1172" s="10" t="s">
        <v>1272</v>
      </c>
      <c r="C1172" s="11">
        <f t="shared" si="589"/>
        <v>90.458390548933778</v>
      </c>
      <c r="D1172" s="11">
        <f t="shared" si="612"/>
        <v>0</v>
      </c>
      <c r="E1172" s="11">
        <f t="shared" si="612"/>
        <v>0</v>
      </c>
      <c r="F1172" s="11">
        <f t="shared" si="612"/>
        <v>159</v>
      </c>
      <c r="G1172" s="11">
        <f t="shared" si="611"/>
        <v>28</v>
      </c>
      <c r="H1172" s="11">
        <f t="shared" si="611"/>
        <v>0</v>
      </c>
      <c r="I1172" s="11">
        <f t="shared" si="611"/>
        <v>0</v>
      </c>
      <c r="J1172" s="11">
        <f t="shared" si="611"/>
        <v>0</v>
      </c>
      <c r="K1172" s="11">
        <f t="shared" si="611"/>
        <v>0</v>
      </c>
      <c r="L1172" s="11">
        <f t="shared" si="611"/>
        <v>0</v>
      </c>
      <c r="M1172" s="11">
        <f t="shared" si="585"/>
        <v>0</v>
      </c>
      <c r="N1172" s="11">
        <f t="shared" si="585"/>
        <v>0</v>
      </c>
      <c r="O1172" s="11">
        <f t="shared" si="585"/>
        <v>0</v>
      </c>
      <c r="P1172" s="11">
        <f t="shared" si="585"/>
        <v>0</v>
      </c>
      <c r="Q1172" s="11">
        <f t="shared" si="607"/>
        <v>0</v>
      </c>
      <c r="R1172" s="11">
        <f t="shared" si="607"/>
        <v>0</v>
      </c>
      <c r="S1172" s="11">
        <f t="shared" si="607"/>
        <v>0</v>
      </c>
      <c r="T1172" s="11">
        <f t="shared" si="607"/>
        <v>11523.361853367362</v>
      </c>
      <c r="U1172" s="40">
        <f t="shared" si="590"/>
        <v>0.49951323192077712</v>
      </c>
      <c r="V1172" s="11">
        <f t="shared" si="613"/>
        <v>5.5220221019802871</v>
      </c>
      <c r="W1172" s="11">
        <f t="shared" si="613"/>
        <v>25848341.057334661</v>
      </c>
      <c r="X1172" s="11">
        <f t="shared" si="613"/>
        <v>325136.36550106492</v>
      </c>
      <c r="Y1172" s="11">
        <f t="shared" si="613"/>
        <v>487825.33333333331</v>
      </c>
      <c r="Z1172" s="11">
        <f t="shared" si="613"/>
        <v>1.5003714905330561</v>
      </c>
      <c r="AA1172" s="11">
        <f t="shared" si="613"/>
        <v>47.361640596584067</v>
      </c>
      <c r="AB1172" s="11">
        <f t="shared" si="613"/>
        <v>7336</v>
      </c>
      <c r="AC1172" s="11">
        <f t="shared" si="613"/>
        <v>0</v>
      </c>
      <c r="AD1172" s="11">
        <f t="shared" si="613"/>
        <v>0</v>
      </c>
      <c r="AE1172" s="11">
        <f t="shared" si="613"/>
        <v>0</v>
      </c>
      <c r="AF1172" s="11">
        <f t="shared" si="613"/>
        <v>0</v>
      </c>
      <c r="AG1172" s="11">
        <f t="shared" si="613"/>
        <v>0</v>
      </c>
      <c r="AH1172" s="11">
        <f t="shared" si="613"/>
        <v>0</v>
      </c>
      <c r="AI1172" s="11">
        <f t="shared" si="613"/>
        <v>0</v>
      </c>
      <c r="AJ1172" s="11">
        <f t="shared" si="613"/>
        <v>0</v>
      </c>
      <c r="AK1172" s="11">
        <f t="shared" si="587"/>
        <v>0</v>
      </c>
      <c r="AL1172" s="11">
        <f t="shared" si="587"/>
        <v>0</v>
      </c>
      <c r="AM1172" s="11">
        <f t="shared" si="587"/>
        <v>0</v>
      </c>
      <c r="AN1172" s="11">
        <f t="shared" si="587"/>
        <v>0</v>
      </c>
      <c r="AO1172" s="11">
        <f t="shared" si="587"/>
        <v>0</v>
      </c>
      <c r="AP1172" s="11">
        <f t="shared" si="587"/>
        <v>0</v>
      </c>
      <c r="AQ1172" s="11">
        <f t="shared" si="587"/>
        <v>0</v>
      </c>
      <c r="AR1172" s="11">
        <f t="shared" si="587"/>
        <v>0</v>
      </c>
      <c r="AS1172" s="11">
        <f t="shared" si="587"/>
        <v>0</v>
      </c>
      <c r="AT1172" s="11">
        <f t="shared" si="587"/>
        <v>0</v>
      </c>
      <c r="AU1172" s="11">
        <f t="shared" si="587"/>
        <v>0</v>
      </c>
      <c r="AV1172" s="11">
        <f t="shared" si="587"/>
        <v>51696682.114669323</v>
      </c>
      <c r="AW1172" s="11">
        <f t="shared" si="587"/>
        <v>0</v>
      </c>
      <c r="AX1172" s="11">
        <f t="shared" si="587"/>
        <v>0</v>
      </c>
      <c r="AY1172" s="11">
        <f t="shared" si="614"/>
        <v>26956.435764127218</v>
      </c>
      <c r="AZ1172" s="11">
        <f t="shared" si="614"/>
        <v>1</v>
      </c>
      <c r="BA1172" s="11">
        <f t="shared" si="614"/>
        <v>1</v>
      </c>
      <c r="BB1172" s="11">
        <f t="shared" si="614"/>
        <v>1</v>
      </c>
      <c r="BC1172" s="11">
        <f t="shared" si="614"/>
        <v>1</v>
      </c>
      <c r="BD1172" s="11">
        <f t="shared" si="608"/>
        <v>1</v>
      </c>
      <c r="BE1172" s="11">
        <f t="shared" si="608"/>
        <v>1</v>
      </c>
      <c r="BF1172" s="15" t="str">
        <f t="shared" si="591"/>
        <v>ČSN 42 5715</v>
      </c>
      <c r="BG1172" s="44">
        <v>90.458390548933778</v>
      </c>
      <c r="BJ1172" s="17">
        <f t="shared" si="592"/>
        <v>159</v>
      </c>
      <c r="BK1172" s="17">
        <f t="shared" si="593"/>
        <v>28</v>
      </c>
      <c r="BX1172" s="18">
        <f t="shared" si="595"/>
        <v>11523.361853367362</v>
      </c>
      <c r="BY1172" s="42">
        <v>0.49951323192077712</v>
      </c>
      <c r="BZ1172" s="43">
        <f t="shared" si="596"/>
        <v>5.5220221019802871</v>
      </c>
      <c r="CA1172" s="18">
        <f t="shared" si="597"/>
        <v>25848341.057334661</v>
      </c>
      <c r="CB1172" s="18">
        <f t="shared" si="598"/>
        <v>325136.36550106492</v>
      </c>
      <c r="CC1172" s="18">
        <f t="shared" si="599"/>
        <v>487825.33333333331</v>
      </c>
      <c r="CD1172" s="25">
        <f t="shared" si="600"/>
        <v>1.5003714905330561</v>
      </c>
      <c r="CE1172" s="26">
        <f t="shared" si="601"/>
        <v>47.361640596584067</v>
      </c>
      <c r="CF1172" s="18">
        <f t="shared" si="602"/>
        <v>7336</v>
      </c>
      <c r="CG1172" s="18"/>
      <c r="CZ1172" s="18">
        <f t="shared" si="603"/>
        <v>51696682.114669323</v>
      </c>
      <c r="DC1172" s="18">
        <f t="shared" si="594"/>
        <v>26956.435764127218</v>
      </c>
      <c r="DD1172" s="17">
        <f t="shared" si="604"/>
        <v>1</v>
      </c>
      <c r="DE1172" s="17">
        <f t="shared" si="605"/>
        <v>1</v>
      </c>
      <c r="DF1172" s="17">
        <f t="shared" si="606"/>
        <v>1</v>
      </c>
      <c r="DG1172" s="17">
        <v>1</v>
      </c>
      <c r="DH1172" s="17">
        <v>1</v>
      </c>
      <c r="DI1172" s="17">
        <v>1</v>
      </c>
      <c r="DJ1172" s="20" t="s">
        <v>981</v>
      </c>
      <c r="DK1172" s="45"/>
      <c r="DL1172" s="46"/>
      <c r="DN1172" s="46"/>
      <c r="DO1172" s="46"/>
      <c r="DP1172" s="46"/>
      <c r="DU1172" s="48"/>
    </row>
    <row r="1173" spans="1:125" x14ac:dyDescent="0.2">
      <c r="A1173" s="15" t="s">
        <v>105</v>
      </c>
      <c r="B1173" s="10" t="s">
        <v>1273</v>
      </c>
      <c r="C1173" s="11">
        <f t="shared" si="589"/>
        <v>18.144700339797755</v>
      </c>
      <c r="D1173" s="11">
        <f t="shared" si="612"/>
        <v>0</v>
      </c>
      <c r="E1173" s="11">
        <f t="shared" si="612"/>
        <v>0</v>
      </c>
      <c r="F1173" s="11">
        <f t="shared" si="612"/>
        <v>168</v>
      </c>
      <c r="G1173" s="11">
        <f t="shared" si="611"/>
        <v>4.5</v>
      </c>
      <c r="H1173" s="11">
        <f t="shared" si="611"/>
        <v>0</v>
      </c>
      <c r="I1173" s="11">
        <f t="shared" si="611"/>
        <v>0</v>
      </c>
      <c r="J1173" s="11">
        <f t="shared" si="611"/>
        <v>0</v>
      </c>
      <c r="K1173" s="11">
        <f t="shared" si="611"/>
        <v>0</v>
      </c>
      <c r="L1173" s="11">
        <f t="shared" si="611"/>
        <v>0</v>
      </c>
      <c r="M1173" s="11">
        <f t="shared" si="585"/>
        <v>0</v>
      </c>
      <c r="N1173" s="11">
        <f t="shared" si="585"/>
        <v>0</v>
      </c>
      <c r="O1173" s="11">
        <f t="shared" si="585"/>
        <v>0</v>
      </c>
      <c r="P1173" s="11">
        <f t="shared" si="585"/>
        <v>0</v>
      </c>
      <c r="Q1173" s="11">
        <f t="shared" si="607"/>
        <v>0</v>
      </c>
      <c r="R1173" s="11">
        <f t="shared" si="607"/>
        <v>0</v>
      </c>
      <c r="S1173" s="11">
        <f t="shared" si="607"/>
        <v>0</v>
      </c>
      <c r="T1173" s="11">
        <f t="shared" si="607"/>
        <v>2311.4267948786901</v>
      </c>
      <c r="U1173" s="40">
        <f t="shared" si="590"/>
        <v>0.52778756580308528</v>
      </c>
      <c r="V1173" s="11">
        <f t="shared" si="613"/>
        <v>29.087698111247462</v>
      </c>
      <c r="W1173" s="11">
        <f t="shared" si="613"/>
        <v>7729555.66624902</v>
      </c>
      <c r="X1173" s="11">
        <f t="shared" si="613"/>
        <v>92018.519836297855</v>
      </c>
      <c r="Y1173" s="11">
        <f t="shared" si="613"/>
        <v>120325.50000000003</v>
      </c>
      <c r="Z1173" s="11">
        <f t="shared" si="613"/>
        <v>1.3076226417688599</v>
      </c>
      <c r="AA1173" s="11">
        <f t="shared" si="613"/>
        <v>57.827869578603703</v>
      </c>
      <c r="AB1173" s="11">
        <f t="shared" si="613"/>
        <v>1471.4999999999998</v>
      </c>
      <c r="AC1173" s="11">
        <f t="shared" si="613"/>
        <v>0</v>
      </c>
      <c r="AD1173" s="11">
        <f t="shared" si="613"/>
        <v>0</v>
      </c>
      <c r="AE1173" s="11">
        <f t="shared" si="613"/>
        <v>0</v>
      </c>
      <c r="AF1173" s="11">
        <f t="shared" si="613"/>
        <v>0</v>
      </c>
      <c r="AG1173" s="11">
        <f t="shared" si="613"/>
        <v>0</v>
      </c>
      <c r="AH1173" s="11">
        <f t="shared" si="613"/>
        <v>0</v>
      </c>
      <c r="AI1173" s="11">
        <f t="shared" si="613"/>
        <v>0</v>
      </c>
      <c r="AJ1173" s="11">
        <f t="shared" si="613"/>
        <v>0</v>
      </c>
      <c r="AK1173" s="11">
        <f t="shared" si="587"/>
        <v>0</v>
      </c>
      <c r="AL1173" s="11">
        <f t="shared" si="587"/>
        <v>0</v>
      </c>
      <c r="AM1173" s="11">
        <f t="shared" si="587"/>
        <v>0</v>
      </c>
      <c r="AN1173" s="11">
        <f t="shared" si="587"/>
        <v>0</v>
      </c>
      <c r="AO1173" s="11">
        <f t="shared" si="587"/>
        <v>0</v>
      </c>
      <c r="AP1173" s="11">
        <f t="shared" si="587"/>
        <v>0</v>
      </c>
      <c r="AQ1173" s="11">
        <f t="shared" si="587"/>
        <v>0</v>
      </c>
      <c r="AR1173" s="11">
        <f t="shared" si="587"/>
        <v>0</v>
      </c>
      <c r="AS1173" s="11">
        <f t="shared" si="587"/>
        <v>0</v>
      </c>
      <c r="AT1173" s="11">
        <f t="shared" si="587"/>
        <v>0</v>
      </c>
      <c r="AU1173" s="11">
        <f t="shared" si="587"/>
        <v>0</v>
      </c>
      <c r="AV1173" s="11">
        <f t="shared" si="587"/>
        <v>15459111.33249804</v>
      </c>
      <c r="AW1173" s="11">
        <f t="shared" si="587"/>
        <v>0</v>
      </c>
      <c r="AX1173" s="11">
        <f t="shared" si="587"/>
        <v>0</v>
      </c>
      <c r="AY1173" s="11">
        <f t="shared" si="614"/>
        <v>41990.920106962876</v>
      </c>
      <c r="AZ1173" s="11">
        <f t="shared" si="614"/>
        <v>1</v>
      </c>
      <c r="BA1173" s="11">
        <f t="shared" si="614"/>
        <v>2</v>
      </c>
      <c r="BB1173" s="11">
        <f t="shared" si="614"/>
        <v>3</v>
      </c>
      <c r="BC1173" s="11">
        <f t="shared" si="614"/>
        <v>1</v>
      </c>
      <c r="BD1173" s="11">
        <f t="shared" si="608"/>
        <v>2</v>
      </c>
      <c r="BE1173" s="11">
        <f t="shared" si="608"/>
        <v>3</v>
      </c>
      <c r="BF1173" s="15" t="str">
        <f t="shared" si="591"/>
        <v>ČSN 42 5715</v>
      </c>
      <c r="BG1173" s="44">
        <v>18.144700339797755</v>
      </c>
      <c r="BJ1173" s="17">
        <f t="shared" si="592"/>
        <v>168</v>
      </c>
      <c r="BK1173" s="17">
        <f t="shared" si="593"/>
        <v>4.5</v>
      </c>
      <c r="BX1173" s="18">
        <f t="shared" si="595"/>
        <v>2311.4267948786901</v>
      </c>
      <c r="BY1173" s="42">
        <v>0.52778756580308528</v>
      </c>
      <c r="BZ1173" s="43">
        <f t="shared" si="596"/>
        <v>29.087698111247462</v>
      </c>
      <c r="CA1173" s="18">
        <f t="shared" si="597"/>
        <v>7729555.66624902</v>
      </c>
      <c r="CB1173" s="18">
        <f t="shared" si="598"/>
        <v>92018.519836297855</v>
      </c>
      <c r="CC1173" s="18">
        <f t="shared" si="599"/>
        <v>120325.50000000003</v>
      </c>
      <c r="CD1173" s="25">
        <f t="shared" si="600"/>
        <v>1.3076226417688599</v>
      </c>
      <c r="CE1173" s="26">
        <f t="shared" si="601"/>
        <v>57.827869578603703</v>
      </c>
      <c r="CF1173" s="18">
        <f t="shared" si="602"/>
        <v>1471.4999999999998</v>
      </c>
      <c r="CG1173" s="18"/>
      <c r="CZ1173" s="18">
        <f t="shared" si="603"/>
        <v>15459111.33249804</v>
      </c>
      <c r="DC1173" s="18">
        <f t="shared" si="594"/>
        <v>41990.920106962876</v>
      </c>
      <c r="DD1173" s="17">
        <f t="shared" si="604"/>
        <v>1</v>
      </c>
      <c r="DE1173" s="17">
        <f t="shared" si="605"/>
        <v>2</v>
      </c>
      <c r="DF1173" s="17">
        <f t="shared" si="606"/>
        <v>3</v>
      </c>
      <c r="DG1173" s="17">
        <v>1</v>
      </c>
      <c r="DH1173" s="17">
        <v>2</v>
      </c>
      <c r="DI1173" s="17">
        <v>3</v>
      </c>
      <c r="DJ1173" s="20" t="s">
        <v>981</v>
      </c>
      <c r="DK1173" s="45"/>
      <c r="DL1173" s="46"/>
      <c r="DN1173" s="46"/>
      <c r="DO1173" s="46"/>
      <c r="DP1173" s="46"/>
      <c r="DU1173" s="48"/>
    </row>
    <row r="1174" spans="1:125" x14ac:dyDescent="0.2">
      <c r="A1174" s="15" t="s">
        <v>105</v>
      </c>
      <c r="B1174" s="10" t="s">
        <v>1274</v>
      </c>
      <c r="C1174" s="11">
        <f t="shared" si="589"/>
        <v>20.099124399504113</v>
      </c>
      <c r="D1174" s="11">
        <f t="shared" si="612"/>
        <v>0</v>
      </c>
      <c r="E1174" s="11">
        <f t="shared" si="612"/>
        <v>0</v>
      </c>
      <c r="F1174" s="11">
        <f t="shared" si="612"/>
        <v>168</v>
      </c>
      <c r="G1174" s="11">
        <f t="shared" si="611"/>
        <v>5</v>
      </c>
      <c r="H1174" s="11">
        <f t="shared" si="611"/>
        <v>0</v>
      </c>
      <c r="I1174" s="11">
        <f t="shared" si="611"/>
        <v>0</v>
      </c>
      <c r="J1174" s="11">
        <f t="shared" si="611"/>
        <v>0</v>
      </c>
      <c r="K1174" s="11">
        <f t="shared" si="611"/>
        <v>0</v>
      </c>
      <c r="L1174" s="11">
        <f t="shared" si="611"/>
        <v>0</v>
      </c>
      <c r="M1174" s="11">
        <f t="shared" si="585"/>
        <v>0</v>
      </c>
      <c r="N1174" s="11">
        <f t="shared" si="585"/>
        <v>0</v>
      </c>
      <c r="O1174" s="11">
        <f t="shared" si="585"/>
        <v>0</v>
      </c>
      <c r="P1174" s="11">
        <f t="shared" si="585"/>
        <v>0</v>
      </c>
      <c r="Q1174" s="11">
        <f t="shared" si="607"/>
        <v>0</v>
      </c>
      <c r="R1174" s="11">
        <f t="shared" si="607"/>
        <v>0</v>
      </c>
      <c r="S1174" s="11">
        <f t="shared" si="607"/>
        <v>0</v>
      </c>
      <c r="T1174" s="11">
        <f t="shared" si="607"/>
        <v>2560.3980126756815</v>
      </c>
      <c r="U1174" s="40">
        <f t="shared" si="590"/>
        <v>0.52778756580308528</v>
      </c>
      <c r="V1174" s="11">
        <f t="shared" si="613"/>
        <v>26.259231761166035</v>
      </c>
      <c r="W1174" s="11">
        <f t="shared" si="613"/>
        <v>8511403.093637133</v>
      </c>
      <c r="X1174" s="11">
        <f t="shared" si="613"/>
        <v>101326.22730520397</v>
      </c>
      <c r="Y1174" s="11">
        <f t="shared" si="613"/>
        <v>132886.66666666669</v>
      </c>
      <c r="Z1174" s="11">
        <f t="shared" si="613"/>
        <v>1.3114735463938647</v>
      </c>
      <c r="AA1174" s="11">
        <f t="shared" si="613"/>
        <v>57.656309281812341</v>
      </c>
      <c r="AB1174" s="11">
        <f t="shared" si="613"/>
        <v>1630</v>
      </c>
      <c r="AC1174" s="11">
        <f t="shared" si="613"/>
        <v>0</v>
      </c>
      <c r="AD1174" s="11">
        <f t="shared" si="613"/>
        <v>0</v>
      </c>
      <c r="AE1174" s="11">
        <f t="shared" si="613"/>
        <v>0</v>
      </c>
      <c r="AF1174" s="11">
        <f t="shared" si="613"/>
        <v>0</v>
      </c>
      <c r="AG1174" s="11">
        <f t="shared" si="613"/>
        <v>0</v>
      </c>
      <c r="AH1174" s="11">
        <f t="shared" si="613"/>
        <v>0</v>
      </c>
      <c r="AI1174" s="11">
        <f t="shared" si="613"/>
        <v>0</v>
      </c>
      <c r="AJ1174" s="11">
        <f t="shared" si="613"/>
        <v>0</v>
      </c>
      <c r="AK1174" s="11">
        <f t="shared" si="587"/>
        <v>0</v>
      </c>
      <c r="AL1174" s="11">
        <f t="shared" si="587"/>
        <v>0</v>
      </c>
      <c r="AM1174" s="11">
        <f t="shared" si="587"/>
        <v>0</v>
      </c>
      <c r="AN1174" s="11">
        <f t="shared" si="587"/>
        <v>0</v>
      </c>
      <c r="AO1174" s="11">
        <f t="shared" si="587"/>
        <v>0</v>
      </c>
      <c r="AP1174" s="11">
        <f t="shared" si="587"/>
        <v>0</v>
      </c>
      <c r="AQ1174" s="11">
        <f t="shared" si="587"/>
        <v>0</v>
      </c>
      <c r="AR1174" s="11">
        <f t="shared" si="587"/>
        <v>0</v>
      </c>
      <c r="AS1174" s="11">
        <f t="shared" si="587"/>
        <v>0</v>
      </c>
      <c r="AT1174" s="11">
        <f t="shared" si="587"/>
        <v>0</v>
      </c>
      <c r="AU1174" s="11">
        <f t="shared" si="587"/>
        <v>0</v>
      </c>
      <c r="AV1174" s="11">
        <f t="shared" si="587"/>
        <v>17022806.187274266</v>
      </c>
      <c r="AW1174" s="11">
        <f t="shared" si="587"/>
        <v>0</v>
      </c>
      <c r="AX1174" s="11">
        <f t="shared" si="587"/>
        <v>0</v>
      </c>
      <c r="AY1174" s="11">
        <f t="shared" si="614"/>
        <v>41734.487606613606</v>
      </c>
      <c r="AZ1174" s="11">
        <f t="shared" si="614"/>
        <v>1</v>
      </c>
      <c r="BA1174" s="11">
        <f t="shared" si="614"/>
        <v>2</v>
      </c>
      <c r="BB1174" s="11">
        <f t="shared" si="614"/>
        <v>2</v>
      </c>
      <c r="BC1174" s="11">
        <f t="shared" si="614"/>
        <v>1</v>
      </c>
      <c r="BD1174" s="11">
        <f t="shared" si="608"/>
        <v>2</v>
      </c>
      <c r="BE1174" s="11">
        <f t="shared" si="608"/>
        <v>2</v>
      </c>
      <c r="BF1174" s="15" t="str">
        <f t="shared" si="591"/>
        <v>ČSN 42 5715</v>
      </c>
      <c r="BG1174" s="44">
        <v>20.099124399504113</v>
      </c>
      <c r="BJ1174" s="17">
        <f t="shared" si="592"/>
        <v>168</v>
      </c>
      <c r="BK1174" s="17">
        <f t="shared" si="593"/>
        <v>5</v>
      </c>
      <c r="BX1174" s="18">
        <f t="shared" si="595"/>
        <v>2560.3980126756815</v>
      </c>
      <c r="BY1174" s="42">
        <v>0.52778756580308528</v>
      </c>
      <c r="BZ1174" s="43">
        <f t="shared" si="596"/>
        <v>26.259231761166035</v>
      </c>
      <c r="CA1174" s="18">
        <f t="shared" si="597"/>
        <v>8511403.093637133</v>
      </c>
      <c r="CB1174" s="18">
        <f t="shared" si="598"/>
        <v>101326.22730520397</v>
      </c>
      <c r="CC1174" s="18">
        <f t="shared" si="599"/>
        <v>132886.66666666669</v>
      </c>
      <c r="CD1174" s="25">
        <f t="shared" si="600"/>
        <v>1.3114735463938647</v>
      </c>
      <c r="CE1174" s="26">
        <f t="shared" si="601"/>
        <v>57.656309281812341</v>
      </c>
      <c r="CF1174" s="18">
        <f t="shared" si="602"/>
        <v>1630</v>
      </c>
      <c r="CG1174" s="18"/>
      <c r="CZ1174" s="18">
        <f t="shared" si="603"/>
        <v>17022806.187274266</v>
      </c>
      <c r="DC1174" s="18">
        <f t="shared" si="594"/>
        <v>41734.487606613606</v>
      </c>
      <c r="DD1174" s="17">
        <f t="shared" si="604"/>
        <v>1</v>
      </c>
      <c r="DE1174" s="17">
        <f t="shared" si="605"/>
        <v>2</v>
      </c>
      <c r="DF1174" s="17">
        <f t="shared" si="606"/>
        <v>2</v>
      </c>
      <c r="DG1174" s="17">
        <v>1</v>
      </c>
      <c r="DH1174" s="17">
        <v>2</v>
      </c>
      <c r="DI1174" s="17">
        <v>2</v>
      </c>
      <c r="DJ1174" s="20" t="s">
        <v>981</v>
      </c>
      <c r="DK1174" s="45"/>
      <c r="DL1174" s="46"/>
      <c r="DN1174" s="46"/>
      <c r="DO1174" s="46"/>
      <c r="DP1174" s="46"/>
      <c r="DU1174" s="48"/>
    </row>
    <row r="1175" spans="1:125" x14ac:dyDescent="0.2">
      <c r="A1175" s="15" t="s">
        <v>105</v>
      </c>
      <c r="B1175" s="10" t="s">
        <v>1275</v>
      </c>
      <c r="C1175" s="11">
        <f t="shared" si="589"/>
        <v>22.041217708045185</v>
      </c>
      <c r="D1175" s="11">
        <f t="shared" si="612"/>
        <v>0</v>
      </c>
      <c r="E1175" s="11">
        <f t="shared" si="612"/>
        <v>0</v>
      </c>
      <c r="F1175" s="11">
        <f t="shared" si="612"/>
        <v>168</v>
      </c>
      <c r="G1175" s="11">
        <f t="shared" si="611"/>
        <v>5.5</v>
      </c>
      <c r="H1175" s="11">
        <f t="shared" si="611"/>
        <v>0</v>
      </c>
      <c r="I1175" s="11">
        <f t="shared" si="611"/>
        <v>0</v>
      </c>
      <c r="J1175" s="11">
        <f t="shared" si="611"/>
        <v>0</v>
      </c>
      <c r="K1175" s="11">
        <f t="shared" si="611"/>
        <v>0</v>
      </c>
      <c r="L1175" s="11">
        <f t="shared" si="611"/>
        <v>0</v>
      </c>
      <c r="M1175" s="11">
        <f t="shared" si="585"/>
        <v>0</v>
      </c>
      <c r="N1175" s="11">
        <f t="shared" si="585"/>
        <v>0</v>
      </c>
      <c r="O1175" s="11">
        <f t="shared" si="585"/>
        <v>0</v>
      </c>
      <c r="P1175" s="11">
        <f t="shared" si="585"/>
        <v>0</v>
      </c>
      <c r="Q1175" s="11">
        <f t="shared" si="607"/>
        <v>0</v>
      </c>
      <c r="R1175" s="11">
        <f t="shared" si="607"/>
        <v>0</v>
      </c>
      <c r="S1175" s="11">
        <f t="shared" si="607"/>
        <v>0</v>
      </c>
      <c r="T1175" s="11">
        <f t="shared" si="607"/>
        <v>2807.7984341458778</v>
      </c>
      <c r="U1175" s="40">
        <f t="shared" si="590"/>
        <v>0.52778756580308528</v>
      </c>
      <c r="V1175" s="11">
        <f t="shared" si="613"/>
        <v>23.945481270322038</v>
      </c>
      <c r="W1175" s="11">
        <f t="shared" si="613"/>
        <v>9278545.4130371865</v>
      </c>
      <c r="X1175" s="11">
        <f t="shared" si="613"/>
        <v>110458.87396472841</v>
      </c>
      <c r="Y1175" s="11">
        <f t="shared" si="613"/>
        <v>145289.83333333334</v>
      </c>
      <c r="Z1175" s="11">
        <f t="shared" si="613"/>
        <v>1.315329661786405</v>
      </c>
      <c r="AA1175" s="11">
        <f t="shared" si="613"/>
        <v>57.485324214098327</v>
      </c>
      <c r="AB1175" s="11">
        <f t="shared" si="613"/>
        <v>1787.5</v>
      </c>
      <c r="AC1175" s="11">
        <f t="shared" si="613"/>
        <v>0</v>
      </c>
      <c r="AD1175" s="11">
        <f t="shared" si="613"/>
        <v>0</v>
      </c>
      <c r="AE1175" s="11">
        <f t="shared" si="613"/>
        <v>0</v>
      </c>
      <c r="AF1175" s="11">
        <f t="shared" si="613"/>
        <v>0</v>
      </c>
      <c r="AG1175" s="11">
        <f t="shared" si="613"/>
        <v>0</v>
      </c>
      <c r="AH1175" s="11">
        <f t="shared" si="613"/>
        <v>0</v>
      </c>
      <c r="AI1175" s="11">
        <f t="shared" si="613"/>
        <v>0</v>
      </c>
      <c r="AJ1175" s="11">
        <f t="shared" si="613"/>
        <v>0</v>
      </c>
      <c r="AK1175" s="11">
        <f t="shared" si="587"/>
        <v>0</v>
      </c>
      <c r="AL1175" s="11">
        <f t="shared" si="587"/>
        <v>0</v>
      </c>
      <c r="AM1175" s="11">
        <f t="shared" si="587"/>
        <v>0</v>
      </c>
      <c r="AN1175" s="11">
        <f t="shared" si="587"/>
        <v>0</v>
      </c>
      <c r="AO1175" s="11">
        <f t="shared" si="587"/>
        <v>0</v>
      </c>
      <c r="AP1175" s="11">
        <f t="shared" si="587"/>
        <v>0</v>
      </c>
      <c r="AQ1175" s="11">
        <f t="shared" si="587"/>
        <v>0</v>
      </c>
      <c r="AR1175" s="11">
        <f t="shared" si="587"/>
        <v>0</v>
      </c>
      <c r="AS1175" s="11">
        <f t="shared" si="587"/>
        <v>0</v>
      </c>
      <c r="AT1175" s="11">
        <f t="shared" si="587"/>
        <v>0</v>
      </c>
      <c r="AU1175" s="11">
        <f t="shared" si="587"/>
        <v>0</v>
      </c>
      <c r="AV1175" s="11">
        <f t="shared" si="587"/>
        <v>18557090.826074373</v>
      </c>
      <c r="AW1175" s="11">
        <f t="shared" si="587"/>
        <v>0</v>
      </c>
      <c r="AX1175" s="11">
        <f t="shared" si="587"/>
        <v>0</v>
      </c>
      <c r="AY1175" s="11">
        <f t="shared" si="614"/>
        <v>41478.840504427739</v>
      </c>
      <c r="AZ1175" s="11">
        <f t="shared" si="614"/>
        <v>1</v>
      </c>
      <c r="BA1175" s="11">
        <f t="shared" si="614"/>
        <v>1</v>
      </c>
      <c r="BB1175" s="11">
        <f t="shared" si="614"/>
        <v>2</v>
      </c>
      <c r="BC1175" s="11">
        <f t="shared" si="614"/>
        <v>1</v>
      </c>
      <c r="BD1175" s="11">
        <f t="shared" si="608"/>
        <v>1</v>
      </c>
      <c r="BE1175" s="11">
        <f t="shared" si="608"/>
        <v>2</v>
      </c>
      <c r="BF1175" s="15" t="str">
        <f t="shared" si="591"/>
        <v>ČSN 42 5715</v>
      </c>
      <c r="BG1175" s="44">
        <v>22.041217708045185</v>
      </c>
      <c r="BJ1175" s="17">
        <f t="shared" si="592"/>
        <v>168</v>
      </c>
      <c r="BK1175" s="17">
        <f t="shared" si="593"/>
        <v>5.5</v>
      </c>
      <c r="BX1175" s="18">
        <f t="shared" si="595"/>
        <v>2807.7984341458778</v>
      </c>
      <c r="BY1175" s="42">
        <v>0.52778756580308528</v>
      </c>
      <c r="BZ1175" s="43">
        <f t="shared" si="596"/>
        <v>23.945481270322038</v>
      </c>
      <c r="CA1175" s="18">
        <f t="shared" si="597"/>
        <v>9278545.4130371865</v>
      </c>
      <c r="CB1175" s="18">
        <f t="shared" si="598"/>
        <v>110458.87396472841</v>
      </c>
      <c r="CC1175" s="18">
        <f t="shared" si="599"/>
        <v>145289.83333333334</v>
      </c>
      <c r="CD1175" s="25">
        <f t="shared" si="600"/>
        <v>1.315329661786405</v>
      </c>
      <c r="CE1175" s="26">
        <f t="shared" si="601"/>
        <v>57.485324214098327</v>
      </c>
      <c r="CF1175" s="18">
        <f t="shared" si="602"/>
        <v>1787.5</v>
      </c>
      <c r="CG1175" s="18"/>
      <c r="CZ1175" s="18">
        <f t="shared" si="603"/>
        <v>18557090.826074373</v>
      </c>
      <c r="DC1175" s="18">
        <f t="shared" si="594"/>
        <v>41478.840504427739</v>
      </c>
      <c r="DD1175" s="17">
        <f t="shared" si="604"/>
        <v>1</v>
      </c>
      <c r="DE1175" s="17">
        <f t="shared" si="605"/>
        <v>1</v>
      </c>
      <c r="DF1175" s="17">
        <f t="shared" si="606"/>
        <v>2</v>
      </c>
      <c r="DG1175" s="17">
        <v>1</v>
      </c>
      <c r="DH1175" s="17">
        <v>1</v>
      </c>
      <c r="DI1175" s="17">
        <v>2</v>
      </c>
      <c r="DJ1175" s="20" t="s">
        <v>981</v>
      </c>
      <c r="DK1175" s="45"/>
      <c r="DL1175" s="46"/>
      <c r="DN1175" s="46"/>
      <c r="DO1175" s="46"/>
      <c r="DP1175" s="46"/>
      <c r="DU1175" s="48"/>
    </row>
    <row r="1176" spans="1:125" x14ac:dyDescent="0.2">
      <c r="A1176" s="15" t="s">
        <v>105</v>
      </c>
      <c r="B1176" s="10" t="s">
        <v>1276</v>
      </c>
      <c r="C1176" s="11">
        <f t="shared" si="589"/>
        <v>23.970980265420877</v>
      </c>
      <c r="D1176" s="11">
        <f t="shared" si="612"/>
        <v>0</v>
      </c>
      <c r="E1176" s="11">
        <f t="shared" si="612"/>
        <v>0</v>
      </c>
      <c r="F1176" s="11">
        <f t="shared" si="612"/>
        <v>168</v>
      </c>
      <c r="G1176" s="11">
        <f t="shared" si="611"/>
        <v>6</v>
      </c>
      <c r="H1176" s="11">
        <f t="shared" si="611"/>
        <v>0</v>
      </c>
      <c r="I1176" s="11">
        <f t="shared" si="611"/>
        <v>0</v>
      </c>
      <c r="J1176" s="11">
        <f t="shared" si="611"/>
        <v>0</v>
      </c>
      <c r="K1176" s="11">
        <f t="shared" si="611"/>
        <v>0</v>
      </c>
      <c r="L1176" s="11">
        <f t="shared" si="611"/>
        <v>0</v>
      </c>
      <c r="M1176" s="11">
        <f t="shared" si="585"/>
        <v>0</v>
      </c>
      <c r="N1176" s="11">
        <f t="shared" si="585"/>
        <v>0</v>
      </c>
      <c r="O1176" s="11">
        <f t="shared" si="585"/>
        <v>0</v>
      </c>
      <c r="P1176" s="11">
        <f t="shared" si="585"/>
        <v>0</v>
      </c>
      <c r="Q1176" s="11">
        <f t="shared" si="607"/>
        <v>0</v>
      </c>
      <c r="R1176" s="11">
        <f t="shared" si="607"/>
        <v>0</v>
      </c>
      <c r="S1176" s="11">
        <f t="shared" si="607"/>
        <v>0</v>
      </c>
      <c r="T1176" s="11">
        <f t="shared" si="607"/>
        <v>3053.628059289279</v>
      </c>
      <c r="U1176" s="40">
        <f t="shared" si="590"/>
        <v>0.52778756580308528</v>
      </c>
      <c r="V1176" s="11">
        <f t="shared" si="613"/>
        <v>22.017771486985929</v>
      </c>
      <c r="W1176" s="11">
        <f t="shared" si="613"/>
        <v>10031168.174765281</v>
      </c>
      <c r="X1176" s="11">
        <f t="shared" si="613"/>
        <v>119418.66874720572</v>
      </c>
      <c r="Y1176" s="11">
        <f t="shared" si="613"/>
        <v>157535.99999999997</v>
      </c>
      <c r="Z1176" s="11">
        <f t="shared" si="613"/>
        <v>1.3191907232987485</v>
      </c>
      <c r="AA1176" s="11">
        <f t="shared" si="613"/>
        <v>57.314919523628397</v>
      </c>
      <c r="AB1176" s="11">
        <f t="shared" si="613"/>
        <v>1944</v>
      </c>
      <c r="AC1176" s="11">
        <f t="shared" si="613"/>
        <v>0</v>
      </c>
      <c r="AD1176" s="11">
        <f t="shared" si="613"/>
        <v>0</v>
      </c>
      <c r="AE1176" s="11">
        <f t="shared" si="613"/>
        <v>0</v>
      </c>
      <c r="AF1176" s="11">
        <f t="shared" si="613"/>
        <v>0</v>
      </c>
      <c r="AG1176" s="11">
        <f t="shared" si="613"/>
        <v>0</v>
      </c>
      <c r="AH1176" s="11">
        <f t="shared" si="613"/>
        <v>0</v>
      </c>
      <c r="AI1176" s="11">
        <f t="shared" si="613"/>
        <v>0</v>
      </c>
      <c r="AJ1176" s="11">
        <f t="shared" si="613"/>
        <v>0</v>
      </c>
      <c r="AK1176" s="11">
        <f t="shared" si="587"/>
        <v>0</v>
      </c>
      <c r="AL1176" s="11">
        <f t="shared" si="587"/>
        <v>0</v>
      </c>
      <c r="AM1176" s="11">
        <f t="shared" si="587"/>
        <v>0</v>
      </c>
      <c r="AN1176" s="11">
        <f t="shared" si="587"/>
        <v>0</v>
      </c>
      <c r="AO1176" s="11">
        <f t="shared" si="587"/>
        <v>0</v>
      </c>
      <c r="AP1176" s="11">
        <f t="shared" si="587"/>
        <v>0</v>
      </c>
      <c r="AQ1176" s="11">
        <f t="shared" si="587"/>
        <v>0</v>
      </c>
      <c r="AR1176" s="11">
        <f t="shared" si="587"/>
        <v>0</v>
      </c>
      <c r="AS1176" s="11">
        <f t="shared" si="587"/>
        <v>0</v>
      </c>
      <c r="AT1176" s="11">
        <f t="shared" si="587"/>
        <v>0</v>
      </c>
      <c r="AU1176" s="11">
        <f t="shared" si="587"/>
        <v>0</v>
      </c>
      <c r="AV1176" s="11">
        <f t="shared" si="587"/>
        <v>20062336.349530563</v>
      </c>
      <c r="AW1176" s="11">
        <f t="shared" si="587"/>
        <v>0</v>
      </c>
      <c r="AX1176" s="11">
        <f t="shared" si="587"/>
        <v>0</v>
      </c>
      <c r="AY1176" s="11">
        <f t="shared" si="614"/>
        <v>41223.978800405268</v>
      </c>
      <c r="AZ1176" s="11">
        <f t="shared" si="614"/>
        <v>1</v>
      </c>
      <c r="BA1176" s="11">
        <f t="shared" si="614"/>
        <v>1</v>
      </c>
      <c r="BB1176" s="11">
        <f t="shared" si="614"/>
        <v>2</v>
      </c>
      <c r="BC1176" s="11">
        <f t="shared" si="614"/>
        <v>1</v>
      </c>
      <c r="BD1176" s="11">
        <f t="shared" si="608"/>
        <v>1</v>
      </c>
      <c r="BE1176" s="11">
        <f t="shared" si="608"/>
        <v>2</v>
      </c>
      <c r="BF1176" s="15" t="str">
        <f t="shared" si="591"/>
        <v>ČSN 42 5715</v>
      </c>
      <c r="BG1176" s="44">
        <v>23.970980265420877</v>
      </c>
      <c r="BJ1176" s="17">
        <f t="shared" si="592"/>
        <v>168</v>
      </c>
      <c r="BK1176" s="17">
        <f t="shared" si="593"/>
        <v>6</v>
      </c>
      <c r="BX1176" s="18">
        <f t="shared" si="595"/>
        <v>3053.628059289279</v>
      </c>
      <c r="BY1176" s="42">
        <v>0.52778756580308528</v>
      </c>
      <c r="BZ1176" s="43">
        <f t="shared" si="596"/>
        <v>22.017771486985929</v>
      </c>
      <c r="CA1176" s="18">
        <f t="shared" si="597"/>
        <v>10031168.174765281</v>
      </c>
      <c r="CB1176" s="18">
        <f t="shared" si="598"/>
        <v>119418.66874720572</v>
      </c>
      <c r="CC1176" s="18">
        <f t="shared" si="599"/>
        <v>157535.99999999997</v>
      </c>
      <c r="CD1176" s="25">
        <f t="shared" si="600"/>
        <v>1.3191907232987485</v>
      </c>
      <c r="CE1176" s="26">
        <f t="shared" si="601"/>
        <v>57.314919523628397</v>
      </c>
      <c r="CF1176" s="18">
        <f t="shared" si="602"/>
        <v>1944</v>
      </c>
      <c r="CG1176" s="18"/>
      <c r="CZ1176" s="18">
        <f t="shared" si="603"/>
        <v>20062336.349530563</v>
      </c>
      <c r="DC1176" s="18">
        <f t="shared" si="594"/>
        <v>41223.978800405268</v>
      </c>
      <c r="DD1176" s="17">
        <f t="shared" si="604"/>
        <v>1</v>
      </c>
      <c r="DE1176" s="17">
        <f t="shared" si="605"/>
        <v>1</v>
      </c>
      <c r="DF1176" s="17">
        <f t="shared" si="606"/>
        <v>2</v>
      </c>
      <c r="DG1176" s="17">
        <v>1</v>
      </c>
      <c r="DH1176" s="17">
        <v>1</v>
      </c>
      <c r="DI1176" s="17">
        <v>2</v>
      </c>
      <c r="DJ1176" s="20" t="s">
        <v>981</v>
      </c>
      <c r="DK1176" s="45"/>
      <c r="DL1176" s="46"/>
      <c r="DN1176" s="46"/>
      <c r="DO1176" s="46"/>
      <c r="DP1176" s="46"/>
      <c r="DU1176" s="48"/>
    </row>
    <row r="1177" spans="1:125" x14ac:dyDescent="0.2">
      <c r="A1177" s="15" t="s">
        <v>105</v>
      </c>
      <c r="B1177" s="10" t="s">
        <v>1277</v>
      </c>
      <c r="C1177" s="11">
        <f t="shared" si="589"/>
        <v>27.793513126676242</v>
      </c>
      <c r="D1177" s="11">
        <f t="shared" si="612"/>
        <v>0</v>
      </c>
      <c r="E1177" s="11">
        <f t="shared" si="612"/>
        <v>0</v>
      </c>
      <c r="F1177" s="11">
        <f t="shared" si="612"/>
        <v>168</v>
      </c>
      <c r="G1177" s="11">
        <f t="shared" si="611"/>
        <v>7</v>
      </c>
      <c r="H1177" s="11">
        <f t="shared" si="611"/>
        <v>0</v>
      </c>
      <c r="I1177" s="11">
        <f t="shared" si="611"/>
        <v>0</v>
      </c>
      <c r="J1177" s="11">
        <f t="shared" si="611"/>
        <v>0</v>
      </c>
      <c r="K1177" s="11">
        <f t="shared" si="611"/>
        <v>0</v>
      </c>
      <c r="L1177" s="11">
        <f t="shared" si="611"/>
        <v>0</v>
      </c>
      <c r="M1177" s="11">
        <f t="shared" si="585"/>
        <v>0</v>
      </c>
      <c r="N1177" s="11">
        <f t="shared" si="585"/>
        <v>0</v>
      </c>
      <c r="O1177" s="11">
        <f t="shared" si="585"/>
        <v>0</v>
      </c>
      <c r="P1177" s="11">
        <f t="shared" si="585"/>
        <v>0</v>
      </c>
      <c r="Q1177" s="11">
        <f t="shared" si="607"/>
        <v>0</v>
      </c>
      <c r="R1177" s="11">
        <f t="shared" si="607"/>
        <v>0</v>
      </c>
      <c r="S1177" s="11">
        <f t="shared" si="607"/>
        <v>0</v>
      </c>
      <c r="T1177" s="11">
        <f t="shared" si="607"/>
        <v>3540.5749205956968</v>
      </c>
      <c r="U1177" s="40">
        <f t="shared" si="590"/>
        <v>0.52778756580308528</v>
      </c>
      <c r="V1177" s="11">
        <f t="shared" si="613"/>
        <v>18.989595284250509</v>
      </c>
      <c r="W1177" s="11">
        <f t="shared" si="613"/>
        <v>11493591.335983781</v>
      </c>
      <c r="X1177" s="11">
        <f t="shared" si="613"/>
        <v>136828.4682855212</v>
      </c>
      <c r="Y1177" s="11">
        <f t="shared" si="613"/>
        <v>181561.3333333334</v>
      </c>
      <c r="Z1177" s="11">
        <f t="shared" si="613"/>
        <v>1.3269265936271954</v>
      </c>
      <c r="AA1177" s="11">
        <f t="shared" si="613"/>
        <v>56.975872086348971</v>
      </c>
      <c r="AB1177" s="11">
        <f t="shared" si="613"/>
        <v>2254</v>
      </c>
      <c r="AC1177" s="11">
        <f t="shared" si="613"/>
        <v>0</v>
      </c>
      <c r="AD1177" s="11">
        <f t="shared" si="613"/>
        <v>0</v>
      </c>
      <c r="AE1177" s="11">
        <f t="shared" si="613"/>
        <v>0</v>
      </c>
      <c r="AF1177" s="11">
        <f t="shared" si="613"/>
        <v>0</v>
      </c>
      <c r="AG1177" s="11">
        <f t="shared" si="613"/>
        <v>0</v>
      </c>
      <c r="AH1177" s="11">
        <f t="shared" si="613"/>
        <v>0</v>
      </c>
      <c r="AI1177" s="11">
        <f t="shared" si="613"/>
        <v>0</v>
      </c>
      <c r="AJ1177" s="11">
        <f t="shared" si="613"/>
        <v>0</v>
      </c>
      <c r="AK1177" s="11">
        <f t="shared" si="587"/>
        <v>0</v>
      </c>
      <c r="AL1177" s="11">
        <f t="shared" si="587"/>
        <v>0</v>
      </c>
      <c r="AM1177" s="11">
        <f t="shared" si="587"/>
        <v>0</v>
      </c>
      <c r="AN1177" s="11">
        <f t="shared" si="587"/>
        <v>0</v>
      </c>
      <c r="AO1177" s="11">
        <f t="shared" si="587"/>
        <v>0</v>
      </c>
      <c r="AP1177" s="11">
        <f t="shared" si="587"/>
        <v>0</v>
      </c>
      <c r="AQ1177" s="11">
        <f t="shared" si="587"/>
        <v>0</v>
      </c>
      <c r="AR1177" s="11">
        <f t="shared" si="587"/>
        <v>0</v>
      </c>
      <c r="AS1177" s="11">
        <f t="shared" si="587"/>
        <v>0</v>
      </c>
      <c r="AT1177" s="11">
        <f t="shared" si="587"/>
        <v>0</v>
      </c>
      <c r="AU1177" s="11">
        <f t="shared" si="587"/>
        <v>0</v>
      </c>
      <c r="AV1177" s="11">
        <f t="shared" si="587"/>
        <v>22987182.671967562</v>
      </c>
      <c r="AW1177" s="11">
        <f t="shared" si="587"/>
        <v>0</v>
      </c>
      <c r="AX1177" s="11">
        <f t="shared" si="587"/>
        <v>0</v>
      </c>
      <c r="AY1177" s="11">
        <f t="shared" si="614"/>
        <v>40716.611586850515</v>
      </c>
      <c r="AZ1177" s="11">
        <f t="shared" si="614"/>
        <v>1</v>
      </c>
      <c r="BA1177" s="11">
        <f t="shared" si="614"/>
        <v>1</v>
      </c>
      <c r="BB1177" s="11">
        <f t="shared" si="614"/>
        <v>1</v>
      </c>
      <c r="BC1177" s="11">
        <f t="shared" si="614"/>
        <v>1</v>
      </c>
      <c r="BD1177" s="11">
        <f t="shared" si="608"/>
        <v>1</v>
      </c>
      <c r="BE1177" s="11">
        <f t="shared" si="608"/>
        <v>1</v>
      </c>
      <c r="BF1177" s="15" t="str">
        <f t="shared" si="591"/>
        <v>ČSN 42 5715</v>
      </c>
      <c r="BG1177" s="44">
        <v>27.793513126676242</v>
      </c>
      <c r="BJ1177" s="17">
        <f t="shared" si="592"/>
        <v>168</v>
      </c>
      <c r="BK1177" s="17">
        <f t="shared" si="593"/>
        <v>7</v>
      </c>
      <c r="BX1177" s="18">
        <f t="shared" si="595"/>
        <v>3540.5749205956968</v>
      </c>
      <c r="BY1177" s="42">
        <v>0.52778756580308528</v>
      </c>
      <c r="BZ1177" s="43">
        <f t="shared" si="596"/>
        <v>18.989595284250509</v>
      </c>
      <c r="CA1177" s="18">
        <f t="shared" si="597"/>
        <v>11493591.335983781</v>
      </c>
      <c r="CB1177" s="18">
        <f t="shared" si="598"/>
        <v>136828.4682855212</v>
      </c>
      <c r="CC1177" s="18">
        <f t="shared" si="599"/>
        <v>181561.3333333334</v>
      </c>
      <c r="CD1177" s="25">
        <f t="shared" si="600"/>
        <v>1.3269265936271954</v>
      </c>
      <c r="CE1177" s="26">
        <f t="shared" si="601"/>
        <v>56.975872086348971</v>
      </c>
      <c r="CF1177" s="18">
        <f t="shared" si="602"/>
        <v>2254</v>
      </c>
      <c r="CG1177" s="18"/>
      <c r="CZ1177" s="18">
        <f t="shared" si="603"/>
        <v>22987182.671967562</v>
      </c>
      <c r="DC1177" s="18">
        <f t="shared" si="594"/>
        <v>40716.611586850515</v>
      </c>
      <c r="DD1177" s="17">
        <f t="shared" si="604"/>
        <v>1</v>
      </c>
      <c r="DE1177" s="17">
        <f t="shared" si="605"/>
        <v>1</v>
      </c>
      <c r="DF1177" s="17">
        <f t="shared" si="606"/>
        <v>1</v>
      </c>
      <c r="DG1177" s="17">
        <v>1</v>
      </c>
      <c r="DH1177" s="17">
        <v>1</v>
      </c>
      <c r="DI1177" s="17">
        <v>1</v>
      </c>
      <c r="DJ1177" s="20" t="s">
        <v>981</v>
      </c>
      <c r="DK1177" s="45"/>
      <c r="DL1177" s="46"/>
      <c r="DN1177" s="46"/>
      <c r="DO1177" s="46"/>
      <c r="DP1177" s="46"/>
      <c r="DU1177" s="48"/>
    </row>
    <row r="1178" spans="1:125" x14ac:dyDescent="0.2">
      <c r="A1178" s="15" t="s">
        <v>105</v>
      </c>
      <c r="B1178" s="10" t="s">
        <v>1278</v>
      </c>
      <c r="C1178" s="11">
        <f t="shared" si="589"/>
        <v>31.566722983270278</v>
      </c>
      <c r="D1178" s="11">
        <f t="shared" si="612"/>
        <v>0</v>
      </c>
      <c r="E1178" s="11">
        <f t="shared" si="612"/>
        <v>0</v>
      </c>
      <c r="F1178" s="11">
        <f t="shared" si="612"/>
        <v>168</v>
      </c>
      <c r="G1178" s="11">
        <f t="shared" si="611"/>
        <v>8</v>
      </c>
      <c r="H1178" s="11">
        <f t="shared" si="611"/>
        <v>0</v>
      </c>
      <c r="I1178" s="11">
        <f t="shared" si="611"/>
        <v>0</v>
      </c>
      <c r="J1178" s="11">
        <f t="shared" si="611"/>
        <v>0</v>
      </c>
      <c r="K1178" s="11">
        <f t="shared" si="611"/>
        <v>0</v>
      </c>
      <c r="L1178" s="11">
        <f t="shared" si="611"/>
        <v>0</v>
      </c>
      <c r="M1178" s="11">
        <f t="shared" si="585"/>
        <v>0</v>
      </c>
      <c r="N1178" s="11">
        <f t="shared" si="585"/>
        <v>0</v>
      </c>
      <c r="O1178" s="11">
        <f t="shared" si="585"/>
        <v>0</v>
      </c>
      <c r="P1178" s="11">
        <f t="shared" si="585"/>
        <v>0</v>
      </c>
      <c r="Q1178" s="11">
        <f t="shared" si="607"/>
        <v>0</v>
      </c>
      <c r="R1178" s="11">
        <f t="shared" si="607"/>
        <v>0</v>
      </c>
      <c r="S1178" s="11">
        <f t="shared" si="607"/>
        <v>0</v>
      </c>
      <c r="T1178" s="11">
        <f t="shared" si="607"/>
        <v>4021.2385965949352</v>
      </c>
      <c r="U1178" s="40">
        <f t="shared" si="590"/>
        <v>0.52778756580308528</v>
      </c>
      <c r="V1178" s="11">
        <f t="shared" si="613"/>
        <v>16.719745222929937</v>
      </c>
      <c r="W1178" s="11">
        <f t="shared" si="613"/>
        <v>12900133.417876553</v>
      </c>
      <c r="X1178" s="11">
        <f t="shared" si="613"/>
        <v>153573.01687948278</v>
      </c>
      <c r="Y1178" s="11">
        <f t="shared" si="613"/>
        <v>204970.66666666663</v>
      </c>
      <c r="Z1178" s="11">
        <f t="shared" si="613"/>
        <v>1.3346789093003131</v>
      </c>
      <c r="AA1178" s="11">
        <f t="shared" si="613"/>
        <v>56.639209034025185</v>
      </c>
      <c r="AB1178" s="11">
        <f t="shared" si="613"/>
        <v>2560</v>
      </c>
      <c r="AC1178" s="11">
        <f t="shared" si="613"/>
        <v>0</v>
      </c>
      <c r="AD1178" s="11">
        <f t="shared" si="613"/>
        <v>0</v>
      </c>
      <c r="AE1178" s="11">
        <f t="shared" si="613"/>
        <v>0</v>
      </c>
      <c r="AF1178" s="11">
        <f t="shared" si="613"/>
        <v>0</v>
      </c>
      <c r="AG1178" s="11">
        <f t="shared" si="613"/>
        <v>0</v>
      </c>
      <c r="AH1178" s="11">
        <f t="shared" si="613"/>
        <v>0</v>
      </c>
      <c r="AI1178" s="11">
        <f t="shared" si="613"/>
        <v>0</v>
      </c>
      <c r="AJ1178" s="11">
        <f t="shared" si="613"/>
        <v>0</v>
      </c>
      <c r="AK1178" s="11">
        <f t="shared" si="587"/>
        <v>0</v>
      </c>
      <c r="AL1178" s="11">
        <f t="shared" si="587"/>
        <v>0</v>
      </c>
      <c r="AM1178" s="11">
        <f t="shared" si="587"/>
        <v>0</v>
      </c>
      <c r="AN1178" s="11">
        <f t="shared" si="587"/>
        <v>0</v>
      </c>
      <c r="AO1178" s="11">
        <f t="shared" si="587"/>
        <v>0</v>
      </c>
      <c r="AP1178" s="11">
        <f t="shared" si="587"/>
        <v>0</v>
      </c>
      <c r="AQ1178" s="11">
        <f t="shared" si="587"/>
        <v>0</v>
      </c>
      <c r="AR1178" s="11">
        <f t="shared" si="587"/>
        <v>0</v>
      </c>
      <c r="AS1178" s="11">
        <f t="shared" si="587"/>
        <v>0</v>
      </c>
      <c r="AT1178" s="11">
        <f t="shared" si="587"/>
        <v>0</v>
      </c>
      <c r="AU1178" s="11">
        <f t="shared" si="587"/>
        <v>0</v>
      </c>
      <c r="AV1178" s="11">
        <f t="shared" si="587"/>
        <v>25800266.835753106</v>
      </c>
      <c r="AW1178" s="11">
        <f t="shared" si="587"/>
        <v>0</v>
      </c>
      <c r="AX1178" s="11">
        <f t="shared" si="587"/>
        <v>0</v>
      </c>
      <c r="AY1178" s="11">
        <f t="shared" si="614"/>
        <v>40212.385965949354</v>
      </c>
      <c r="AZ1178" s="11">
        <f t="shared" si="614"/>
        <v>1</v>
      </c>
      <c r="BA1178" s="11">
        <f t="shared" si="614"/>
        <v>1</v>
      </c>
      <c r="BB1178" s="11">
        <f t="shared" si="614"/>
        <v>1</v>
      </c>
      <c r="BC1178" s="11">
        <f t="shared" si="614"/>
        <v>1</v>
      </c>
      <c r="BD1178" s="11">
        <f t="shared" si="608"/>
        <v>1</v>
      </c>
      <c r="BE1178" s="11">
        <f t="shared" si="608"/>
        <v>1</v>
      </c>
      <c r="BF1178" s="15" t="str">
        <f t="shared" si="591"/>
        <v>ČSN 42 5715</v>
      </c>
      <c r="BG1178" s="44">
        <v>31.566722983270278</v>
      </c>
      <c r="BJ1178" s="17">
        <f t="shared" si="592"/>
        <v>168</v>
      </c>
      <c r="BK1178" s="17">
        <f t="shared" si="593"/>
        <v>8</v>
      </c>
      <c r="BX1178" s="18">
        <f t="shared" si="595"/>
        <v>4021.2385965949352</v>
      </c>
      <c r="BY1178" s="42">
        <v>0.52778756580308528</v>
      </c>
      <c r="BZ1178" s="43">
        <f t="shared" si="596"/>
        <v>16.719745222929937</v>
      </c>
      <c r="CA1178" s="18">
        <f t="shared" si="597"/>
        <v>12900133.417876553</v>
      </c>
      <c r="CB1178" s="18">
        <f t="shared" si="598"/>
        <v>153573.01687948278</v>
      </c>
      <c r="CC1178" s="18">
        <f t="shared" si="599"/>
        <v>204970.66666666663</v>
      </c>
      <c r="CD1178" s="25">
        <f t="shared" si="600"/>
        <v>1.3346789093003131</v>
      </c>
      <c r="CE1178" s="26">
        <f t="shared" si="601"/>
        <v>56.639209034025185</v>
      </c>
      <c r="CF1178" s="18">
        <f t="shared" si="602"/>
        <v>2560</v>
      </c>
      <c r="CG1178" s="18"/>
      <c r="CZ1178" s="18">
        <f t="shared" si="603"/>
        <v>25800266.835753106</v>
      </c>
      <c r="DC1178" s="18">
        <f t="shared" si="594"/>
        <v>40212.385965949354</v>
      </c>
      <c r="DD1178" s="17">
        <f t="shared" si="604"/>
        <v>1</v>
      </c>
      <c r="DE1178" s="17">
        <f t="shared" si="605"/>
        <v>1</v>
      </c>
      <c r="DF1178" s="17">
        <f t="shared" si="606"/>
        <v>1</v>
      </c>
      <c r="DG1178" s="17">
        <v>1</v>
      </c>
      <c r="DH1178" s="17">
        <v>1</v>
      </c>
      <c r="DI1178" s="17">
        <v>1</v>
      </c>
      <c r="DJ1178" s="20" t="s">
        <v>981</v>
      </c>
      <c r="DK1178" s="45"/>
      <c r="DL1178" s="46"/>
      <c r="DN1178" s="46"/>
      <c r="DO1178" s="46"/>
      <c r="DP1178" s="46"/>
      <c r="DU1178" s="48"/>
    </row>
    <row r="1179" spans="1:125" x14ac:dyDescent="0.2">
      <c r="A1179" s="15" t="s">
        <v>105</v>
      </c>
      <c r="B1179" s="10" t="s">
        <v>1279</v>
      </c>
      <c r="C1179" s="11">
        <f t="shared" si="589"/>
        <v>35.290609835202915</v>
      </c>
      <c r="D1179" s="11">
        <f t="shared" si="612"/>
        <v>0</v>
      </c>
      <c r="E1179" s="11">
        <f t="shared" si="612"/>
        <v>0</v>
      </c>
      <c r="F1179" s="11">
        <f t="shared" si="612"/>
        <v>168</v>
      </c>
      <c r="G1179" s="11">
        <f t="shared" si="611"/>
        <v>9</v>
      </c>
      <c r="H1179" s="11">
        <f t="shared" si="611"/>
        <v>0</v>
      </c>
      <c r="I1179" s="11">
        <f t="shared" si="611"/>
        <v>0</v>
      </c>
      <c r="J1179" s="11">
        <f t="shared" si="611"/>
        <v>0</v>
      </c>
      <c r="K1179" s="11">
        <f t="shared" si="611"/>
        <v>0</v>
      </c>
      <c r="L1179" s="11">
        <f t="shared" si="611"/>
        <v>0</v>
      </c>
      <c r="M1179" s="11">
        <f t="shared" si="585"/>
        <v>0</v>
      </c>
      <c r="N1179" s="11">
        <f t="shared" si="585"/>
        <v>0</v>
      </c>
      <c r="O1179" s="11">
        <f t="shared" si="585"/>
        <v>0</v>
      </c>
      <c r="P1179" s="11">
        <f t="shared" si="585"/>
        <v>0</v>
      </c>
      <c r="Q1179" s="11">
        <f t="shared" si="607"/>
        <v>0</v>
      </c>
      <c r="R1179" s="11">
        <f t="shared" si="607"/>
        <v>0</v>
      </c>
      <c r="S1179" s="11">
        <f t="shared" si="607"/>
        <v>0</v>
      </c>
      <c r="T1179" s="11">
        <f t="shared" si="607"/>
        <v>4495.6190872869938</v>
      </c>
      <c r="U1179" s="40">
        <f t="shared" si="590"/>
        <v>0.52778756580308528</v>
      </c>
      <c r="V1179" s="11">
        <f t="shared" si="613"/>
        <v>14.955467425122517</v>
      </c>
      <c r="W1179" s="11">
        <f t="shared" si="613"/>
        <v>14252236.411471592</v>
      </c>
      <c r="X1179" s="11">
        <f t="shared" si="613"/>
        <v>169669.48108894753</v>
      </c>
      <c r="Y1179" s="11">
        <f t="shared" si="613"/>
        <v>227771.99999999991</v>
      </c>
      <c r="Z1179" s="11">
        <f t="shared" si="613"/>
        <v>1.3424453150805165</v>
      </c>
      <c r="AA1179" s="11">
        <f t="shared" si="613"/>
        <v>56.304973137370382</v>
      </c>
      <c r="AB1179" s="11">
        <f t="shared" si="613"/>
        <v>2862</v>
      </c>
      <c r="AC1179" s="11">
        <f t="shared" si="613"/>
        <v>0</v>
      </c>
      <c r="AD1179" s="11">
        <f t="shared" si="613"/>
        <v>0</v>
      </c>
      <c r="AE1179" s="11">
        <f t="shared" si="613"/>
        <v>0</v>
      </c>
      <c r="AF1179" s="11">
        <f t="shared" si="613"/>
        <v>0</v>
      </c>
      <c r="AG1179" s="11">
        <f t="shared" si="613"/>
        <v>0</v>
      </c>
      <c r="AH1179" s="11">
        <f t="shared" si="613"/>
        <v>0</v>
      </c>
      <c r="AI1179" s="11">
        <f t="shared" si="613"/>
        <v>0</v>
      </c>
      <c r="AJ1179" s="11">
        <f t="shared" si="613"/>
        <v>0</v>
      </c>
      <c r="AK1179" s="11">
        <f t="shared" si="587"/>
        <v>0</v>
      </c>
      <c r="AL1179" s="11">
        <f t="shared" si="587"/>
        <v>0</v>
      </c>
      <c r="AM1179" s="11">
        <f t="shared" si="587"/>
        <v>0</v>
      </c>
      <c r="AN1179" s="11">
        <f t="shared" si="587"/>
        <v>0</v>
      </c>
      <c r="AO1179" s="11">
        <f t="shared" si="587"/>
        <v>0</v>
      </c>
      <c r="AP1179" s="11">
        <f t="shared" si="587"/>
        <v>0</v>
      </c>
      <c r="AQ1179" s="11">
        <f t="shared" si="587"/>
        <v>0</v>
      </c>
      <c r="AR1179" s="11">
        <f t="shared" si="587"/>
        <v>0</v>
      </c>
      <c r="AS1179" s="11">
        <f t="shared" si="587"/>
        <v>0</v>
      </c>
      <c r="AT1179" s="11">
        <f t="shared" si="587"/>
        <v>0</v>
      </c>
      <c r="AU1179" s="11">
        <f t="shared" si="587"/>
        <v>0</v>
      </c>
      <c r="AV1179" s="11">
        <f t="shared" si="587"/>
        <v>28504472.822943185</v>
      </c>
      <c r="AW1179" s="11">
        <f t="shared" si="587"/>
        <v>0</v>
      </c>
      <c r="AX1179" s="11">
        <f t="shared" si="587"/>
        <v>0</v>
      </c>
      <c r="AY1179" s="11">
        <f t="shared" si="614"/>
        <v>39711.301937701777</v>
      </c>
      <c r="AZ1179" s="11">
        <f t="shared" si="614"/>
        <v>1</v>
      </c>
      <c r="BA1179" s="11">
        <f t="shared" si="614"/>
        <v>1</v>
      </c>
      <c r="BB1179" s="11">
        <f t="shared" si="614"/>
        <v>1</v>
      </c>
      <c r="BC1179" s="11">
        <f t="shared" si="614"/>
        <v>1</v>
      </c>
      <c r="BD1179" s="11">
        <f t="shared" si="608"/>
        <v>1</v>
      </c>
      <c r="BE1179" s="11">
        <f t="shared" si="608"/>
        <v>1</v>
      </c>
      <c r="BF1179" s="15" t="str">
        <f t="shared" si="591"/>
        <v>ČSN 42 5715</v>
      </c>
      <c r="BG1179" s="44">
        <v>35.290609835202915</v>
      </c>
      <c r="BJ1179" s="17">
        <f t="shared" si="592"/>
        <v>168</v>
      </c>
      <c r="BK1179" s="17">
        <f t="shared" si="593"/>
        <v>9</v>
      </c>
      <c r="BX1179" s="18">
        <f t="shared" si="595"/>
        <v>4495.6190872869938</v>
      </c>
      <c r="BY1179" s="42">
        <v>0.52778756580308528</v>
      </c>
      <c r="BZ1179" s="43">
        <f t="shared" si="596"/>
        <v>14.955467425122517</v>
      </c>
      <c r="CA1179" s="18">
        <f t="shared" si="597"/>
        <v>14252236.411471592</v>
      </c>
      <c r="CB1179" s="18">
        <f t="shared" si="598"/>
        <v>169669.48108894753</v>
      </c>
      <c r="CC1179" s="18">
        <f t="shared" si="599"/>
        <v>227771.99999999991</v>
      </c>
      <c r="CD1179" s="25">
        <f t="shared" si="600"/>
        <v>1.3424453150805165</v>
      </c>
      <c r="CE1179" s="26">
        <f t="shared" si="601"/>
        <v>56.304973137370382</v>
      </c>
      <c r="CF1179" s="18">
        <f t="shared" si="602"/>
        <v>2862</v>
      </c>
      <c r="CG1179" s="18"/>
      <c r="CZ1179" s="18">
        <f t="shared" si="603"/>
        <v>28504472.822943185</v>
      </c>
      <c r="DC1179" s="18">
        <f t="shared" si="594"/>
        <v>39711.301937701777</v>
      </c>
      <c r="DD1179" s="17">
        <f t="shared" si="604"/>
        <v>1</v>
      </c>
      <c r="DE1179" s="17">
        <f t="shared" si="605"/>
        <v>1</v>
      </c>
      <c r="DF1179" s="17">
        <f t="shared" si="606"/>
        <v>1</v>
      </c>
      <c r="DG1179" s="17">
        <v>1</v>
      </c>
      <c r="DH1179" s="17">
        <v>1</v>
      </c>
      <c r="DI1179" s="17">
        <v>1</v>
      </c>
      <c r="DJ1179" s="20" t="s">
        <v>981</v>
      </c>
      <c r="DK1179" s="45"/>
      <c r="DL1179" s="46"/>
      <c r="DN1179" s="46"/>
      <c r="DO1179" s="46"/>
      <c r="DP1179" s="46"/>
      <c r="DU1179" s="48"/>
    </row>
    <row r="1180" spans="1:125" x14ac:dyDescent="0.2">
      <c r="A1180" s="15" t="s">
        <v>105</v>
      </c>
      <c r="B1180" s="10" t="s">
        <v>1280</v>
      </c>
      <c r="C1180" s="11">
        <f t="shared" si="589"/>
        <v>38.965173682474216</v>
      </c>
      <c r="D1180" s="11">
        <f t="shared" si="612"/>
        <v>0</v>
      </c>
      <c r="E1180" s="11">
        <f t="shared" si="612"/>
        <v>0</v>
      </c>
      <c r="F1180" s="11">
        <f t="shared" si="612"/>
        <v>168</v>
      </c>
      <c r="G1180" s="11">
        <f t="shared" si="611"/>
        <v>10</v>
      </c>
      <c r="H1180" s="11">
        <f t="shared" si="611"/>
        <v>0</v>
      </c>
      <c r="I1180" s="11">
        <f t="shared" si="611"/>
        <v>0</v>
      </c>
      <c r="J1180" s="11">
        <f t="shared" si="611"/>
        <v>0</v>
      </c>
      <c r="K1180" s="11">
        <f t="shared" si="611"/>
        <v>0</v>
      </c>
      <c r="L1180" s="11">
        <f t="shared" si="611"/>
        <v>0</v>
      </c>
      <c r="M1180" s="11">
        <f t="shared" si="585"/>
        <v>0</v>
      </c>
      <c r="N1180" s="11">
        <f t="shared" si="585"/>
        <v>0</v>
      </c>
      <c r="O1180" s="11">
        <f t="shared" si="585"/>
        <v>0</v>
      </c>
      <c r="P1180" s="11">
        <f t="shared" si="585"/>
        <v>0</v>
      </c>
      <c r="Q1180" s="11">
        <f t="shared" si="607"/>
        <v>0</v>
      </c>
      <c r="R1180" s="11">
        <f t="shared" si="607"/>
        <v>0</v>
      </c>
      <c r="S1180" s="11">
        <f t="shared" si="607"/>
        <v>0</v>
      </c>
      <c r="T1180" s="11">
        <f t="shared" si="607"/>
        <v>4963.7163926718731</v>
      </c>
      <c r="U1180" s="40">
        <f t="shared" si="590"/>
        <v>0.52778756580308528</v>
      </c>
      <c r="V1180" s="11">
        <f t="shared" si="613"/>
        <v>13.54511005401919</v>
      </c>
      <c r="W1180" s="11">
        <f t="shared" si="613"/>
        <v>15551323.458240978</v>
      </c>
      <c r="X1180" s="11">
        <f t="shared" si="613"/>
        <v>185134.80307429735</v>
      </c>
      <c r="Y1180" s="11">
        <f t="shared" si="613"/>
        <v>249973.33333333337</v>
      </c>
      <c r="Z1180" s="11">
        <f t="shared" si="613"/>
        <v>1.3502233463527404</v>
      </c>
      <c r="AA1180" s="11">
        <f t="shared" si="613"/>
        <v>55.97320787662612</v>
      </c>
      <c r="AB1180" s="11">
        <f t="shared" si="613"/>
        <v>3160</v>
      </c>
      <c r="AC1180" s="11">
        <f t="shared" si="613"/>
        <v>0</v>
      </c>
      <c r="AD1180" s="11">
        <f t="shared" si="613"/>
        <v>0</v>
      </c>
      <c r="AE1180" s="11">
        <f t="shared" si="613"/>
        <v>0</v>
      </c>
      <c r="AF1180" s="11">
        <f t="shared" si="613"/>
        <v>0</v>
      </c>
      <c r="AG1180" s="11">
        <f t="shared" si="613"/>
        <v>0</v>
      </c>
      <c r="AH1180" s="11">
        <f t="shared" si="613"/>
        <v>0</v>
      </c>
      <c r="AI1180" s="11">
        <f t="shared" si="613"/>
        <v>0</v>
      </c>
      <c r="AJ1180" s="11">
        <f t="shared" si="613"/>
        <v>0</v>
      </c>
      <c r="AK1180" s="11">
        <f t="shared" si="587"/>
        <v>0</v>
      </c>
      <c r="AL1180" s="11">
        <f t="shared" si="587"/>
        <v>0</v>
      </c>
      <c r="AM1180" s="11">
        <f t="shared" si="587"/>
        <v>0</v>
      </c>
      <c r="AN1180" s="11">
        <f t="shared" si="587"/>
        <v>0</v>
      </c>
      <c r="AO1180" s="11">
        <f t="shared" si="587"/>
        <v>0</v>
      </c>
      <c r="AP1180" s="11">
        <f t="shared" si="587"/>
        <v>0</v>
      </c>
      <c r="AQ1180" s="11">
        <f t="shared" si="587"/>
        <v>0</v>
      </c>
      <c r="AR1180" s="11">
        <f t="shared" si="587"/>
        <v>0</v>
      </c>
      <c r="AS1180" s="11">
        <f t="shared" si="587"/>
        <v>0</v>
      </c>
      <c r="AT1180" s="11">
        <f t="shared" si="587"/>
        <v>0</v>
      </c>
      <c r="AU1180" s="11">
        <f t="shared" si="587"/>
        <v>0</v>
      </c>
      <c r="AV1180" s="11">
        <f t="shared" si="587"/>
        <v>31102646.916481957</v>
      </c>
      <c r="AW1180" s="11">
        <f t="shared" si="587"/>
        <v>0</v>
      </c>
      <c r="AX1180" s="11">
        <f t="shared" si="587"/>
        <v>0</v>
      </c>
      <c r="AY1180" s="11">
        <f t="shared" si="614"/>
        <v>39213.3595021078</v>
      </c>
      <c r="AZ1180" s="11">
        <f t="shared" si="614"/>
        <v>1</v>
      </c>
      <c r="BA1180" s="11">
        <f t="shared" si="614"/>
        <v>1</v>
      </c>
      <c r="BB1180" s="11">
        <f t="shared" si="614"/>
        <v>1</v>
      </c>
      <c r="BC1180" s="11">
        <f t="shared" si="614"/>
        <v>1</v>
      </c>
      <c r="BD1180" s="11">
        <f t="shared" si="608"/>
        <v>1</v>
      </c>
      <c r="BE1180" s="11">
        <f t="shared" si="608"/>
        <v>1</v>
      </c>
      <c r="BF1180" s="15" t="str">
        <f t="shared" si="591"/>
        <v>ČSN 42 5715</v>
      </c>
      <c r="BG1180" s="44">
        <v>38.965173682474216</v>
      </c>
      <c r="BJ1180" s="17">
        <f t="shared" si="592"/>
        <v>168</v>
      </c>
      <c r="BK1180" s="17">
        <f t="shared" si="593"/>
        <v>10</v>
      </c>
      <c r="BX1180" s="18">
        <f t="shared" si="595"/>
        <v>4963.7163926718731</v>
      </c>
      <c r="BY1180" s="42">
        <v>0.52778756580308528</v>
      </c>
      <c r="BZ1180" s="43">
        <f t="shared" si="596"/>
        <v>13.54511005401919</v>
      </c>
      <c r="CA1180" s="18">
        <f t="shared" si="597"/>
        <v>15551323.458240978</v>
      </c>
      <c r="CB1180" s="18">
        <f t="shared" si="598"/>
        <v>185134.80307429735</v>
      </c>
      <c r="CC1180" s="18">
        <f t="shared" si="599"/>
        <v>249973.33333333337</v>
      </c>
      <c r="CD1180" s="25">
        <f t="shared" si="600"/>
        <v>1.3502233463527404</v>
      </c>
      <c r="CE1180" s="26">
        <f t="shared" si="601"/>
        <v>55.97320787662612</v>
      </c>
      <c r="CF1180" s="18">
        <f t="shared" si="602"/>
        <v>3160</v>
      </c>
      <c r="CG1180" s="18"/>
      <c r="CZ1180" s="18">
        <f t="shared" si="603"/>
        <v>31102646.916481957</v>
      </c>
      <c r="DC1180" s="18">
        <f t="shared" si="594"/>
        <v>39213.3595021078</v>
      </c>
      <c r="DD1180" s="17">
        <f t="shared" si="604"/>
        <v>1</v>
      </c>
      <c r="DE1180" s="17">
        <f t="shared" si="605"/>
        <v>1</v>
      </c>
      <c r="DF1180" s="17">
        <f t="shared" si="606"/>
        <v>1</v>
      </c>
      <c r="DG1180" s="17">
        <v>1</v>
      </c>
      <c r="DH1180" s="17">
        <v>1</v>
      </c>
      <c r="DI1180" s="17">
        <v>1</v>
      </c>
      <c r="DJ1180" s="20" t="s">
        <v>981</v>
      </c>
      <c r="DK1180" s="45"/>
      <c r="DL1180" s="46"/>
      <c r="DN1180" s="46"/>
      <c r="DO1180" s="46"/>
      <c r="DP1180" s="46"/>
      <c r="DU1180" s="48"/>
    </row>
    <row r="1181" spans="1:125" x14ac:dyDescent="0.2">
      <c r="A1181" s="15" t="s">
        <v>105</v>
      </c>
      <c r="B1181" s="10" t="s">
        <v>1281</v>
      </c>
      <c r="C1181" s="11">
        <f t="shared" si="589"/>
        <v>46.166332363032758</v>
      </c>
      <c r="D1181" s="11">
        <f t="shared" si="612"/>
        <v>0</v>
      </c>
      <c r="E1181" s="11">
        <f t="shared" si="612"/>
        <v>0</v>
      </c>
      <c r="F1181" s="11">
        <f t="shared" si="612"/>
        <v>168</v>
      </c>
      <c r="G1181" s="11">
        <f t="shared" si="611"/>
        <v>12</v>
      </c>
      <c r="H1181" s="11">
        <f t="shared" si="611"/>
        <v>0</v>
      </c>
      <c r="I1181" s="11">
        <f t="shared" si="611"/>
        <v>0</v>
      </c>
      <c r="J1181" s="11">
        <f t="shared" si="611"/>
        <v>0</v>
      </c>
      <c r="K1181" s="11">
        <f t="shared" si="611"/>
        <v>0</v>
      </c>
      <c r="L1181" s="11">
        <f t="shared" si="611"/>
        <v>0</v>
      </c>
      <c r="M1181" s="11">
        <f t="shared" si="585"/>
        <v>0</v>
      </c>
      <c r="N1181" s="11">
        <f t="shared" si="585"/>
        <v>0</v>
      </c>
      <c r="O1181" s="11">
        <f t="shared" si="585"/>
        <v>0</v>
      </c>
      <c r="P1181" s="11">
        <f t="shared" si="585"/>
        <v>0</v>
      </c>
      <c r="Q1181" s="11">
        <f t="shared" si="607"/>
        <v>0</v>
      </c>
      <c r="R1181" s="11">
        <f t="shared" si="607"/>
        <v>0</v>
      </c>
      <c r="S1181" s="11">
        <f t="shared" si="607"/>
        <v>0</v>
      </c>
      <c r="T1181" s="11">
        <f t="shared" si="607"/>
        <v>5881.0614475200928</v>
      </c>
      <c r="U1181" s="40">
        <f t="shared" si="590"/>
        <v>0.52778756580308528</v>
      </c>
      <c r="V1181" s="11">
        <f t="shared" si="613"/>
        <v>11.432304425935</v>
      </c>
      <c r="W1181" s="11">
        <f t="shared" si="613"/>
        <v>17996048.029411484</v>
      </c>
      <c r="X1181" s="11">
        <f t="shared" si="613"/>
        <v>214238.66701680337</v>
      </c>
      <c r="Y1181" s="11">
        <f t="shared" si="613"/>
        <v>292607.99999999988</v>
      </c>
      <c r="Z1181" s="11">
        <f t="shared" si="613"/>
        <v>1.3658038675952449</v>
      </c>
      <c r="AA1181" s="11">
        <f t="shared" si="613"/>
        <v>55.317266743757322</v>
      </c>
      <c r="AB1181" s="11">
        <f t="shared" si="613"/>
        <v>3744</v>
      </c>
      <c r="AC1181" s="11">
        <f t="shared" si="613"/>
        <v>0</v>
      </c>
      <c r="AD1181" s="11">
        <f t="shared" si="613"/>
        <v>0</v>
      </c>
      <c r="AE1181" s="11">
        <f t="shared" si="613"/>
        <v>0</v>
      </c>
      <c r="AF1181" s="11">
        <f t="shared" si="613"/>
        <v>0</v>
      </c>
      <c r="AG1181" s="11">
        <f t="shared" si="613"/>
        <v>0</v>
      </c>
      <c r="AH1181" s="11">
        <f t="shared" si="613"/>
        <v>0</v>
      </c>
      <c r="AI1181" s="11">
        <f t="shared" si="613"/>
        <v>0</v>
      </c>
      <c r="AJ1181" s="11">
        <f t="shared" si="613"/>
        <v>0</v>
      </c>
      <c r="AK1181" s="11">
        <f t="shared" si="587"/>
        <v>0</v>
      </c>
      <c r="AL1181" s="11">
        <f t="shared" si="587"/>
        <v>0</v>
      </c>
      <c r="AM1181" s="11">
        <f t="shared" si="587"/>
        <v>0</v>
      </c>
      <c r="AN1181" s="11">
        <f t="shared" si="587"/>
        <v>0</v>
      </c>
      <c r="AO1181" s="11">
        <f t="shared" si="587"/>
        <v>0</v>
      </c>
      <c r="AP1181" s="11">
        <f t="shared" si="587"/>
        <v>0</v>
      </c>
      <c r="AQ1181" s="11">
        <f t="shared" si="587"/>
        <v>0</v>
      </c>
      <c r="AR1181" s="11">
        <f t="shared" si="587"/>
        <v>0</v>
      </c>
      <c r="AS1181" s="11">
        <f t="shared" si="587"/>
        <v>0</v>
      </c>
      <c r="AT1181" s="11">
        <f t="shared" si="587"/>
        <v>0</v>
      </c>
      <c r="AU1181" s="11">
        <f t="shared" si="587"/>
        <v>0</v>
      </c>
      <c r="AV1181" s="11">
        <f t="shared" si="587"/>
        <v>35992096.058822967</v>
      </c>
      <c r="AW1181" s="11">
        <f t="shared" si="587"/>
        <v>0</v>
      </c>
      <c r="AX1181" s="11">
        <f t="shared" ref="AX1181:BB1244" si="615">IF($A1181="x",DB1181,"")</f>
        <v>0</v>
      </c>
      <c r="AY1181" s="11">
        <f t="shared" si="614"/>
        <v>38226.899408880599</v>
      </c>
      <c r="AZ1181" s="11">
        <f t="shared" si="614"/>
        <v>1</v>
      </c>
      <c r="BA1181" s="11">
        <f t="shared" si="614"/>
        <v>1</v>
      </c>
      <c r="BB1181" s="11">
        <f t="shared" si="614"/>
        <v>1</v>
      </c>
      <c r="BC1181" s="11">
        <f t="shared" si="614"/>
        <v>1</v>
      </c>
      <c r="BD1181" s="11">
        <f t="shared" si="608"/>
        <v>1</v>
      </c>
      <c r="BE1181" s="11">
        <f t="shared" si="608"/>
        <v>1</v>
      </c>
      <c r="BF1181" s="15" t="str">
        <f t="shared" si="591"/>
        <v>ČSN 42 5715</v>
      </c>
      <c r="BG1181" s="44">
        <v>46.166332363032758</v>
      </c>
      <c r="BJ1181" s="17">
        <f t="shared" si="592"/>
        <v>168</v>
      </c>
      <c r="BK1181" s="17">
        <f t="shared" si="593"/>
        <v>12</v>
      </c>
      <c r="BX1181" s="18">
        <f t="shared" si="595"/>
        <v>5881.0614475200928</v>
      </c>
      <c r="BY1181" s="42">
        <v>0.52778756580308528</v>
      </c>
      <c r="BZ1181" s="43">
        <f t="shared" si="596"/>
        <v>11.432304425935</v>
      </c>
      <c r="CA1181" s="18">
        <f t="shared" si="597"/>
        <v>17996048.029411484</v>
      </c>
      <c r="CB1181" s="18">
        <f t="shared" si="598"/>
        <v>214238.66701680337</v>
      </c>
      <c r="CC1181" s="18">
        <f t="shared" si="599"/>
        <v>292607.99999999988</v>
      </c>
      <c r="CD1181" s="25">
        <f t="shared" si="600"/>
        <v>1.3658038675952449</v>
      </c>
      <c r="CE1181" s="26">
        <f t="shared" si="601"/>
        <v>55.317266743757322</v>
      </c>
      <c r="CF1181" s="18">
        <f t="shared" si="602"/>
        <v>3744</v>
      </c>
      <c r="CG1181" s="18"/>
      <c r="CZ1181" s="18">
        <f t="shared" si="603"/>
        <v>35992096.058822967</v>
      </c>
      <c r="DC1181" s="18">
        <f t="shared" si="594"/>
        <v>38226.899408880599</v>
      </c>
      <c r="DD1181" s="17">
        <f t="shared" si="604"/>
        <v>1</v>
      </c>
      <c r="DE1181" s="17">
        <f t="shared" si="605"/>
        <v>1</v>
      </c>
      <c r="DF1181" s="17">
        <f t="shared" si="606"/>
        <v>1</v>
      </c>
      <c r="DG1181" s="17">
        <v>1</v>
      </c>
      <c r="DH1181" s="17">
        <v>1</v>
      </c>
      <c r="DI1181" s="17">
        <v>1</v>
      </c>
      <c r="DJ1181" s="20" t="s">
        <v>981</v>
      </c>
      <c r="DK1181" s="45"/>
      <c r="DL1181" s="46"/>
      <c r="DN1181" s="46"/>
      <c r="DO1181" s="46"/>
      <c r="DP1181" s="46"/>
      <c r="DU1181" s="48"/>
    </row>
    <row r="1182" spans="1:125" x14ac:dyDescent="0.2">
      <c r="A1182" s="15" t="s">
        <v>105</v>
      </c>
      <c r="B1182" s="10" t="s">
        <v>1282</v>
      </c>
      <c r="C1182" s="11">
        <f t="shared" si="589"/>
        <v>53.170199024945831</v>
      </c>
      <c r="D1182" s="11">
        <f t="shared" si="612"/>
        <v>0</v>
      </c>
      <c r="E1182" s="11">
        <f t="shared" si="612"/>
        <v>0</v>
      </c>
      <c r="F1182" s="11">
        <f t="shared" si="612"/>
        <v>168</v>
      </c>
      <c r="G1182" s="11">
        <f t="shared" si="611"/>
        <v>14</v>
      </c>
      <c r="H1182" s="11">
        <f t="shared" si="611"/>
        <v>0</v>
      </c>
      <c r="I1182" s="11">
        <f t="shared" si="611"/>
        <v>0</v>
      </c>
      <c r="J1182" s="11">
        <f t="shared" si="611"/>
        <v>0</v>
      </c>
      <c r="K1182" s="11">
        <f t="shared" si="611"/>
        <v>0</v>
      </c>
      <c r="L1182" s="11">
        <f t="shared" si="611"/>
        <v>0</v>
      </c>
      <c r="M1182" s="11">
        <f t="shared" si="585"/>
        <v>0</v>
      </c>
      <c r="N1182" s="11">
        <f t="shared" si="585"/>
        <v>0</v>
      </c>
      <c r="O1182" s="11">
        <f t="shared" si="585"/>
        <v>0</v>
      </c>
      <c r="P1182" s="11">
        <f t="shared" si="585"/>
        <v>0</v>
      </c>
      <c r="Q1182" s="11">
        <f t="shared" si="607"/>
        <v>0</v>
      </c>
      <c r="R1182" s="11">
        <f t="shared" si="607"/>
        <v>0</v>
      </c>
      <c r="S1182" s="11">
        <f t="shared" si="607"/>
        <v>0</v>
      </c>
      <c r="T1182" s="11">
        <f t="shared" si="607"/>
        <v>6773.2737611395942</v>
      </c>
      <c r="U1182" s="40">
        <f t="shared" si="590"/>
        <v>0.52778756580308528</v>
      </c>
      <c r="V1182" s="11">
        <f t="shared" si="613"/>
        <v>9.9263793531309457</v>
      </c>
      <c r="W1182" s="11">
        <f t="shared" si="613"/>
        <v>20245315.272046246</v>
      </c>
      <c r="X1182" s="11">
        <f t="shared" si="613"/>
        <v>241015.65800055055</v>
      </c>
      <c r="Y1182" s="11">
        <f t="shared" si="613"/>
        <v>332938.66666666657</v>
      </c>
      <c r="Z1182" s="11">
        <f t="shared" si="613"/>
        <v>1.3813984926485816</v>
      </c>
      <c r="AA1182" s="11">
        <f t="shared" si="613"/>
        <v>54.671747731346578</v>
      </c>
      <c r="AB1182" s="11">
        <f t="shared" si="613"/>
        <v>4312</v>
      </c>
      <c r="AC1182" s="11">
        <f t="shared" si="613"/>
        <v>0</v>
      </c>
      <c r="AD1182" s="11">
        <f t="shared" si="613"/>
        <v>0</v>
      </c>
      <c r="AE1182" s="11">
        <f t="shared" si="613"/>
        <v>0</v>
      </c>
      <c r="AF1182" s="11">
        <f t="shared" si="613"/>
        <v>0</v>
      </c>
      <c r="AG1182" s="11">
        <f t="shared" si="613"/>
        <v>0</v>
      </c>
      <c r="AH1182" s="11">
        <f t="shared" si="613"/>
        <v>0</v>
      </c>
      <c r="AI1182" s="11">
        <f t="shared" si="613"/>
        <v>0</v>
      </c>
      <c r="AJ1182" s="11">
        <f t="shared" si="613"/>
        <v>0</v>
      </c>
      <c r="AK1182" s="11">
        <f t="shared" si="613"/>
        <v>0</v>
      </c>
      <c r="AL1182" s="11">
        <f t="shared" ref="AL1182:AW1203" si="616">IF($A1182="x",CP1182,"")</f>
        <v>0</v>
      </c>
      <c r="AM1182" s="11">
        <f t="shared" si="616"/>
        <v>0</v>
      </c>
      <c r="AN1182" s="11">
        <f t="shared" si="616"/>
        <v>0</v>
      </c>
      <c r="AO1182" s="11">
        <f t="shared" si="616"/>
        <v>0</v>
      </c>
      <c r="AP1182" s="11">
        <f t="shared" si="616"/>
        <v>0</v>
      </c>
      <c r="AQ1182" s="11">
        <f t="shared" si="616"/>
        <v>0</v>
      </c>
      <c r="AR1182" s="11">
        <f t="shared" si="616"/>
        <v>0</v>
      </c>
      <c r="AS1182" s="11">
        <f t="shared" si="616"/>
        <v>0</v>
      </c>
      <c r="AT1182" s="11">
        <f t="shared" si="616"/>
        <v>0</v>
      </c>
      <c r="AU1182" s="11">
        <f t="shared" si="616"/>
        <v>0</v>
      </c>
      <c r="AV1182" s="11">
        <f t="shared" si="616"/>
        <v>40490630.544092491</v>
      </c>
      <c r="AW1182" s="11">
        <f t="shared" si="616"/>
        <v>0</v>
      </c>
      <c r="AX1182" s="11">
        <f t="shared" si="615"/>
        <v>0</v>
      </c>
      <c r="AY1182" s="11">
        <f t="shared" si="614"/>
        <v>37253.005686267767</v>
      </c>
      <c r="AZ1182" s="11">
        <f t="shared" si="614"/>
        <v>1</v>
      </c>
      <c r="BA1182" s="11">
        <f t="shared" si="614"/>
        <v>1</v>
      </c>
      <c r="BB1182" s="11">
        <f t="shared" si="614"/>
        <v>1</v>
      </c>
      <c r="BC1182" s="11">
        <f t="shared" si="614"/>
        <v>1</v>
      </c>
      <c r="BD1182" s="11">
        <f t="shared" si="608"/>
        <v>1</v>
      </c>
      <c r="BE1182" s="11">
        <f t="shared" si="608"/>
        <v>1</v>
      </c>
      <c r="BF1182" s="15" t="str">
        <f t="shared" si="591"/>
        <v>ČSN 42 5715</v>
      </c>
      <c r="BG1182" s="44">
        <v>53.170199024945831</v>
      </c>
      <c r="BJ1182" s="17">
        <f t="shared" si="592"/>
        <v>168</v>
      </c>
      <c r="BK1182" s="17">
        <f t="shared" si="593"/>
        <v>14</v>
      </c>
      <c r="BX1182" s="18">
        <f t="shared" si="595"/>
        <v>6773.2737611395942</v>
      </c>
      <c r="BY1182" s="42">
        <v>0.52778756580308528</v>
      </c>
      <c r="BZ1182" s="43">
        <f t="shared" si="596"/>
        <v>9.9263793531309457</v>
      </c>
      <c r="CA1182" s="18">
        <f t="shared" si="597"/>
        <v>20245315.272046246</v>
      </c>
      <c r="CB1182" s="18">
        <f t="shared" si="598"/>
        <v>241015.65800055055</v>
      </c>
      <c r="CC1182" s="18">
        <f t="shared" si="599"/>
        <v>332938.66666666657</v>
      </c>
      <c r="CD1182" s="25">
        <f t="shared" si="600"/>
        <v>1.3813984926485816</v>
      </c>
      <c r="CE1182" s="26">
        <f t="shared" si="601"/>
        <v>54.671747731346578</v>
      </c>
      <c r="CF1182" s="18">
        <f t="shared" si="602"/>
        <v>4312</v>
      </c>
      <c r="CG1182" s="18"/>
      <c r="CZ1182" s="18">
        <f t="shared" si="603"/>
        <v>40490630.544092491</v>
      </c>
      <c r="DC1182" s="18">
        <f t="shared" si="594"/>
        <v>37253.005686267767</v>
      </c>
      <c r="DD1182" s="17">
        <f t="shared" si="604"/>
        <v>1</v>
      </c>
      <c r="DE1182" s="17">
        <f t="shared" si="605"/>
        <v>1</v>
      </c>
      <c r="DF1182" s="17">
        <f t="shared" si="606"/>
        <v>1</v>
      </c>
      <c r="DG1182" s="17">
        <v>1</v>
      </c>
      <c r="DH1182" s="17">
        <v>1</v>
      </c>
      <c r="DI1182" s="17">
        <v>1</v>
      </c>
      <c r="DJ1182" s="20" t="s">
        <v>981</v>
      </c>
      <c r="DK1182" s="45"/>
      <c r="DL1182" s="46"/>
      <c r="DN1182" s="46"/>
      <c r="DO1182" s="46"/>
      <c r="DP1182" s="46"/>
      <c r="DU1182" s="48"/>
    </row>
    <row r="1183" spans="1:125" x14ac:dyDescent="0.2">
      <c r="A1183" s="15" t="s">
        <v>105</v>
      </c>
      <c r="B1183" s="10" t="s">
        <v>1283</v>
      </c>
      <c r="C1183" s="11">
        <f t="shared" si="589"/>
        <v>59.976773668213468</v>
      </c>
      <c r="D1183" s="11">
        <f t="shared" si="612"/>
        <v>0</v>
      </c>
      <c r="E1183" s="11">
        <f t="shared" si="612"/>
        <v>0</v>
      </c>
      <c r="F1183" s="11">
        <f t="shared" si="612"/>
        <v>168</v>
      </c>
      <c r="G1183" s="11">
        <f t="shared" si="611"/>
        <v>16</v>
      </c>
      <c r="H1183" s="11">
        <f t="shared" si="611"/>
        <v>0</v>
      </c>
      <c r="I1183" s="11">
        <f t="shared" si="611"/>
        <v>0</v>
      </c>
      <c r="J1183" s="11">
        <f t="shared" si="611"/>
        <v>0</v>
      </c>
      <c r="K1183" s="11">
        <f t="shared" si="611"/>
        <v>0</v>
      </c>
      <c r="L1183" s="11">
        <f t="shared" si="611"/>
        <v>0</v>
      </c>
      <c r="M1183" s="11">
        <f t="shared" si="585"/>
        <v>0</v>
      </c>
      <c r="N1183" s="11">
        <f t="shared" si="585"/>
        <v>0</v>
      </c>
      <c r="O1183" s="11">
        <f t="shared" si="585"/>
        <v>0</v>
      </c>
      <c r="P1183" s="11">
        <f t="shared" si="585"/>
        <v>0</v>
      </c>
      <c r="Q1183" s="11">
        <f t="shared" si="607"/>
        <v>0</v>
      </c>
      <c r="R1183" s="11">
        <f t="shared" si="607"/>
        <v>0</v>
      </c>
      <c r="S1183" s="11">
        <f t="shared" si="607"/>
        <v>0</v>
      </c>
      <c r="T1183" s="11">
        <f t="shared" si="607"/>
        <v>7640.3533335303764</v>
      </c>
      <c r="U1183" s="40">
        <f t="shared" si="590"/>
        <v>0.52778756580308528</v>
      </c>
      <c r="V1183" s="11">
        <f t="shared" si="613"/>
        <v>8.7998659068052323</v>
      </c>
      <c r="W1183" s="11">
        <f t="shared" si="613"/>
        <v>22309831.733908702</v>
      </c>
      <c r="X1183" s="11">
        <f t="shared" si="613"/>
        <v>265593.23492748453</v>
      </c>
      <c r="Y1183" s="11">
        <f t="shared" si="613"/>
        <v>371029.33333333331</v>
      </c>
      <c r="Z1183" s="11">
        <f t="shared" si="613"/>
        <v>1.3969833735962296</v>
      </c>
      <c r="AA1183" s="11">
        <f t="shared" si="613"/>
        <v>54.037024344425191</v>
      </c>
      <c r="AB1183" s="11">
        <f t="shared" si="613"/>
        <v>4864</v>
      </c>
      <c r="AC1183" s="11">
        <f t="shared" si="613"/>
        <v>0</v>
      </c>
      <c r="AD1183" s="11">
        <f t="shared" si="613"/>
        <v>0</v>
      </c>
      <c r="AE1183" s="11">
        <f t="shared" si="613"/>
        <v>0</v>
      </c>
      <c r="AF1183" s="11">
        <f t="shared" si="613"/>
        <v>0</v>
      </c>
      <c r="AG1183" s="11">
        <f t="shared" si="613"/>
        <v>0</v>
      </c>
      <c r="AH1183" s="11">
        <f t="shared" si="613"/>
        <v>0</v>
      </c>
      <c r="AI1183" s="11">
        <f t="shared" si="613"/>
        <v>0</v>
      </c>
      <c r="AJ1183" s="11">
        <f t="shared" si="613"/>
        <v>0</v>
      </c>
      <c r="AK1183" s="11">
        <f t="shared" si="613"/>
        <v>0</v>
      </c>
      <c r="AL1183" s="11">
        <f t="shared" si="616"/>
        <v>0</v>
      </c>
      <c r="AM1183" s="11">
        <f t="shared" si="616"/>
        <v>0</v>
      </c>
      <c r="AN1183" s="11">
        <f t="shared" si="616"/>
        <v>0</v>
      </c>
      <c r="AO1183" s="11">
        <f t="shared" si="616"/>
        <v>0</v>
      </c>
      <c r="AP1183" s="11">
        <f t="shared" si="616"/>
        <v>0</v>
      </c>
      <c r="AQ1183" s="11">
        <f t="shared" si="616"/>
        <v>0</v>
      </c>
      <c r="AR1183" s="11">
        <f t="shared" si="616"/>
        <v>0</v>
      </c>
      <c r="AS1183" s="11">
        <f t="shared" si="616"/>
        <v>0</v>
      </c>
      <c r="AT1183" s="11">
        <f t="shared" si="616"/>
        <v>0</v>
      </c>
      <c r="AU1183" s="11">
        <f t="shared" si="616"/>
        <v>0</v>
      </c>
      <c r="AV1183" s="11">
        <f t="shared" si="616"/>
        <v>44619663.467817403</v>
      </c>
      <c r="AW1183" s="11">
        <f t="shared" si="616"/>
        <v>0</v>
      </c>
      <c r="AX1183" s="11">
        <f t="shared" si="615"/>
        <v>0</v>
      </c>
      <c r="AY1183" s="11">
        <f t="shared" si="614"/>
        <v>36291.678334269287</v>
      </c>
      <c r="AZ1183" s="11">
        <f t="shared" si="614"/>
        <v>1</v>
      </c>
      <c r="BA1183" s="11">
        <f t="shared" si="614"/>
        <v>1</v>
      </c>
      <c r="BB1183" s="11">
        <f t="shared" si="614"/>
        <v>1</v>
      </c>
      <c r="BC1183" s="11">
        <f t="shared" si="614"/>
        <v>1</v>
      </c>
      <c r="BD1183" s="11">
        <f t="shared" si="608"/>
        <v>1</v>
      </c>
      <c r="BE1183" s="11">
        <f t="shared" si="608"/>
        <v>1</v>
      </c>
      <c r="BF1183" s="15" t="str">
        <f t="shared" si="591"/>
        <v>ČSN 42 5715</v>
      </c>
      <c r="BG1183" s="44">
        <v>59.976773668213468</v>
      </c>
      <c r="BJ1183" s="17">
        <f t="shared" si="592"/>
        <v>168</v>
      </c>
      <c r="BK1183" s="17">
        <f t="shared" si="593"/>
        <v>16</v>
      </c>
      <c r="BX1183" s="18">
        <f t="shared" si="595"/>
        <v>7640.3533335303764</v>
      </c>
      <c r="BY1183" s="42">
        <v>0.52778756580308528</v>
      </c>
      <c r="BZ1183" s="43">
        <f t="shared" si="596"/>
        <v>8.7998659068052323</v>
      </c>
      <c r="CA1183" s="18">
        <f t="shared" si="597"/>
        <v>22309831.733908702</v>
      </c>
      <c r="CB1183" s="18">
        <f t="shared" si="598"/>
        <v>265593.23492748453</v>
      </c>
      <c r="CC1183" s="18">
        <f t="shared" si="599"/>
        <v>371029.33333333331</v>
      </c>
      <c r="CD1183" s="25">
        <f t="shared" si="600"/>
        <v>1.3969833735962296</v>
      </c>
      <c r="CE1183" s="26">
        <f t="shared" si="601"/>
        <v>54.037024344425191</v>
      </c>
      <c r="CF1183" s="18">
        <f t="shared" si="602"/>
        <v>4864</v>
      </c>
      <c r="CG1183" s="18"/>
      <c r="CZ1183" s="18">
        <f t="shared" si="603"/>
        <v>44619663.467817403</v>
      </c>
      <c r="DC1183" s="18">
        <f t="shared" si="594"/>
        <v>36291.678334269287</v>
      </c>
      <c r="DD1183" s="17">
        <f t="shared" si="604"/>
        <v>1</v>
      </c>
      <c r="DE1183" s="17">
        <f t="shared" si="605"/>
        <v>1</v>
      </c>
      <c r="DF1183" s="17">
        <f t="shared" si="606"/>
        <v>1</v>
      </c>
      <c r="DG1183" s="17">
        <v>1</v>
      </c>
      <c r="DH1183" s="17">
        <v>1</v>
      </c>
      <c r="DI1183" s="17">
        <v>1</v>
      </c>
      <c r="DJ1183" s="20" t="s">
        <v>981</v>
      </c>
      <c r="DK1183" s="45"/>
      <c r="DL1183" s="46"/>
      <c r="DN1183" s="46"/>
      <c r="DO1183" s="46"/>
      <c r="DP1183" s="46"/>
      <c r="DU1183" s="48"/>
    </row>
    <row r="1184" spans="1:125" x14ac:dyDescent="0.2">
      <c r="A1184" s="15" t="s">
        <v>105</v>
      </c>
      <c r="B1184" s="10" t="s">
        <v>1284</v>
      </c>
      <c r="C1184" s="11">
        <f t="shared" si="589"/>
        <v>66.586056292835679</v>
      </c>
      <c r="D1184" s="11">
        <f t="shared" si="612"/>
        <v>0</v>
      </c>
      <c r="E1184" s="11">
        <f t="shared" si="612"/>
        <v>0</v>
      </c>
      <c r="F1184" s="11">
        <f t="shared" si="612"/>
        <v>168</v>
      </c>
      <c r="G1184" s="11">
        <f t="shared" si="611"/>
        <v>18</v>
      </c>
      <c r="H1184" s="11">
        <f t="shared" si="611"/>
        <v>0</v>
      </c>
      <c r="I1184" s="11">
        <f t="shared" si="611"/>
        <v>0</v>
      </c>
      <c r="J1184" s="11">
        <f t="shared" si="611"/>
        <v>0</v>
      </c>
      <c r="K1184" s="11">
        <f t="shared" si="611"/>
        <v>0</v>
      </c>
      <c r="L1184" s="11">
        <f t="shared" si="611"/>
        <v>0</v>
      </c>
      <c r="M1184" s="11">
        <f t="shared" si="585"/>
        <v>0</v>
      </c>
      <c r="N1184" s="11">
        <f t="shared" si="585"/>
        <v>0</v>
      </c>
      <c r="O1184" s="11">
        <f t="shared" si="585"/>
        <v>0</v>
      </c>
      <c r="P1184" s="11">
        <f t="shared" si="585"/>
        <v>0</v>
      </c>
      <c r="Q1184" s="11">
        <f t="shared" si="607"/>
        <v>0</v>
      </c>
      <c r="R1184" s="11">
        <f t="shared" si="607"/>
        <v>0</v>
      </c>
      <c r="S1184" s="11">
        <f t="shared" si="607"/>
        <v>0</v>
      </c>
      <c r="T1184" s="11">
        <f t="shared" si="607"/>
        <v>8482.3001646924422</v>
      </c>
      <c r="U1184" s="40">
        <f t="shared" si="590"/>
        <v>0.52778756580308528</v>
      </c>
      <c r="V1184" s="11">
        <f t="shared" si="613"/>
        <v>7.926397735314934</v>
      </c>
      <c r="W1184" s="11">
        <f t="shared" si="613"/>
        <v>24200002.369867537</v>
      </c>
      <c r="X1184" s="11">
        <f t="shared" si="613"/>
        <v>288095.26630794688</v>
      </c>
      <c r="Y1184" s="11">
        <f t="shared" si="613"/>
        <v>406944.00000000006</v>
      </c>
      <c r="Z1184" s="11">
        <f t="shared" si="613"/>
        <v>1.412532754234896</v>
      </c>
      <c r="AA1184" s="11">
        <f t="shared" si="613"/>
        <v>53.413481444294568</v>
      </c>
      <c r="AB1184" s="11">
        <f t="shared" si="613"/>
        <v>5400.0000000000009</v>
      </c>
      <c r="AC1184" s="11">
        <f t="shared" si="613"/>
        <v>0</v>
      </c>
      <c r="AD1184" s="11">
        <f t="shared" si="613"/>
        <v>0</v>
      </c>
      <c r="AE1184" s="11">
        <f t="shared" si="613"/>
        <v>0</v>
      </c>
      <c r="AF1184" s="11">
        <f t="shared" si="613"/>
        <v>0</v>
      </c>
      <c r="AG1184" s="11">
        <f t="shared" si="613"/>
        <v>0</v>
      </c>
      <c r="AH1184" s="11">
        <f t="shared" si="613"/>
        <v>0</v>
      </c>
      <c r="AI1184" s="11">
        <f t="shared" si="613"/>
        <v>0</v>
      </c>
      <c r="AJ1184" s="11">
        <f t="shared" si="613"/>
        <v>0</v>
      </c>
      <c r="AK1184" s="11">
        <f t="shared" si="613"/>
        <v>0</v>
      </c>
      <c r="AL1184" s="11">
        <f t="shared" si="616"/>
        <v>0</v>
      </c>
      <c r="AM1184" s="11">
        <f t="shared" si="616"/>
        <v>0</v>
      </c>
      <c r="AN1184" s="11">
        <f t="shared" si="616"/>
        <v>0</v>
      </c>
      <c r="AO1184" s="11">
        <f t="shared" si="616"/>
        <v>0</v>
      </c>
      <c r="AP1184" s="11">
        <f t="shared" si="616"/>
        <v>0</v>
      </c>
      <c r="AQ1184" s="11">
        <f t="shared" si="616"/>
        <v>0</v>
      </c>
      <c r="AR1184" s="11">
        <f t="shared" si="616"/>
        <v>0</v>
      </c>
      <c r="AS1184" s="11">
        <f t="shared" si="616"/>
        <v>0</v>
      </c>
      <c r="AT1184" s="11">
        <f t="shared" si="616"/>
        <v>0</v>
      </c>
      <c r="AU1184" s="11">
        <f t="shared" si="616"/>
        <v>0</v>
      </c>
      <c r="AV1184" s="11">
        <f t="shared" si="616"/>
        <v>48400004.739735074</v>
      </c>
      <c r="AW1184" s="11">
        <f t="shared" si="616"/>
        <v>0</v>
      </c>
      <c r="AX1184" s="11">
        <f t="shared" si="615"/>
        <v>0</v>
      </c>
      <c r="AY1184" s="11">
        <f t="shared" si="614"/>
        <v>35342.917352885175</v>
      </c>
      <c r="AZ1184" s="11">
        <f t="shared" si="614"/>
        <v>1</v>
      </c>
      <c r="BA1184" s="11">
        <f t="shared" si="614"/>
        <v>1</v>
      </c>
      <c r="BB1184" s="11">
        <f t="shared" si="614"/>
        <v>1</v>
      </c>
      <c r="BC1184" s="11">
        <f t="shared" si="614"/>
        <v>1</v>
      </c>
      <c r="BD1184" s="11">
        <f t="shared" si="608"/>
        <v>1</v>
      </c>
      <c r="BE1184" s="11">
        <f t="shared" si="608"/>
        <v>1</v>
      </c>
      <c r="BF1184" s="15" t="str">
        <f t="shared" si="591"/>
        <v>ČSN 42 5715</v>
      </c>
      <c r="BG1184" s="44">
        <v>66.586056292835679</v>
      </c>
      <c r="BJ1184" s="17">
        <f t="shared" si="592"/>
        <v>168</v>
      </c>
      <c r="BK1184" s="17">
        <f t="shared" si="593"/>
        <v>18</v>
      </c>
      <c r="BX1184" s="18">
        <f t="shared" si="595"/>
        <v>8482.3001646924422</v>
      </c>
      <c r="BY1184" s="42">
        <v>0.52778756580308528</v>
      </c>
      <c r="BZ1184" s="43">
        <f t="shared" si="596"/>
        <v>7.926397735314934</v>
      </c>
      <c r="CA1184" s="18">
        <f t="shared" si="597"/>
        <v>24200002.369867537</v>
      </c>
      <c r="CB1184" s="18">
        <f t="shared" si="598"/>
        <v>288095.26630794688</v>
      </c>
      <c r="CC1184" s="18">
        <f t="shared" si="599"/>
        <v>406944.00000000006</v>
      </c>
      <c r="CD1184" s="25">
        <f t="shared" si="600"/>
        <v>1.412532754234896</v>
      </c>
      <c r="CE1184" s="26">
        <f t="shared" si="601"/>
        <v>53.413481444294568</v>
      </c>
      <c r="CF1184" s="18">
        <f t="shared" si="602"/>
        <v>5400.0000000000009</v>
      </c>
      <c r="CG1184" s="18"/>
      <c r="CZ1184" s="18">
        <f t="shared" si="603"/>
        <v>48400004.739735074</v>
      </c>
      <c r="DC1184" s="18">
        <f t="shared" si="594"/>
        <v>35342.917352885175</v>
      </c>
      <c r="DD1184" s="17">
        <f t="shared" si="604"/>
        <v>1</v>
      </c>
      <c r="DE1184" s="17">
        <f t="shared" si="605"/>
        <v>1</v>
      </c>
      <c r="DF1184" s="17">
        <f t="shared" si="606"/>
        <v>1</v>
      </c>
      <c r="DG1184" s="17">
        <v>1</v>
      </c>
      <c r="DH1184" s="17">
        <v>1</v>
      </c>
      <c r="DI1184" s="17">
        <v>1</v>
      </c>
      <c r="DJ1184" s="20" t="s">
        <v>981</v>
      </c>
      <c r="DK1184" s="45"/>
      <c r="DL1184" s="46"/>
      <c r="DN1184" s="46"/>
      <c r="DO1184" s="46"/>
      <c r="DP1184" s="46"/>
      <c r="DU1184" s="48"/>
    </row>
    <row r="1185" spans="1:125" x14ac:dyDescent="0.2">
      <c r="A1185" s="15" t="s">
        <v>105</v>
      </c>
      <c r="B1185" s="10" t="s">
        <v>1285</v>
      </c>
      <c r="C1185" s="11">
        <f t="shared" si="589"/>
        <v>72.998046898812461</v>
      </c>
      <c r="D1185" s="11">
        <f t="shared" si="612"/>
        <v>0</v>
      </c>
      <c r="E1185" s="11">
        <f t="shared" si="612"/>
        <v>0</v>
      </c>
      <c r="F1185" s="11">
        <f t="shared" si="612"/>
        <v>168</v>
      </c>
      <c r="G1185" s="11">
        <f t="shared" si="611"/>
        <v>20</v>
      </c>
      <c r="H1185" s="11">
        <f t="shared" si="611"/>
        <v>0</v>
      </c>
      <c r="I1185" s="11">
        <f t="shared" si="611"/>
        <v>0</v>
      </c>
      <c r="J1185" s="11">
        <f t="shared" si="611"/>
        <v>0</v>
      </c>
      <c r="K1185" s="11">
        <f t="shared" si="611"/>
        <v>0</v>
      </c>
      <c r="L1185" s="11">
        <f t="shared" si="611"/>
        <v>0</v>
      </c>
      <c r="M1185" s="11">
        <f t="shared" si="585"/>
        <v>0</v>
      </c>
      <c r="N1185" s="11">
        <f t="shared" si="585"/>
        <v>0</v>
      </c>
      <c r="O1185" s="11">
        <f t="shared" si="585"/>
        <v>0</v>
      </c>
      <c r="P1185" s="11">
        <f t="shared" si="585"/>
        <v>0</v>
      </c>
      <c r="Q1185" s="11">
        <f t="shared" si="607"/>
        <v>0</v>
      </c>
      <c r="R1185" s="11">
        <f t="shared" si="607"/>
        <v>0</v>
      </c>
      <c r="S1185" s="11">
        <f t="shared" si="607"/>
        <v>0</v>
      </c>
      <c r="T1185" s="11">
        <f t="shared" si="607"/>
        <v>9299.114254625787</v>
      </c>
      <c r="U1185" s="40">
        <f t="shared" si="590"/>
        <v>0.52778756580308528</v>
      </c>
      <c r="V1185" s="11">
        <f t="shared" si="613"/>
        <v>7.2301600964021357</v>
      </c>
      <c r="W1185" s="11">
        <f t="shared" si="613"/>
        <v>25925930.541896697</v>
      </c>
      <c r="X1185" s="11">
        <f t="shared" si="613"/>
        <v>308642.03026067495</v>
      </c>
      <c r="Y1185" s="11">
        <f t="shared" si="613"/>
        <v>440746.6666666668</v>
      </c>
      <c r="Z1185" s="11">
        <f t="shared" si="613"/>
        <v>1.4280189457489572</v>
      </c>
      <c r="AA1185" s="11">
        <f t="shared" si="613"/>
        <v>52.801515129776348</v>
      </c>
      <c r="AB1185" s="11">
        <f t="shared" si="613"/>
        <v>5920</v>
      </c>
      <c r="AC1185" s="11">
        <f t="shared" si="613"/>
        <v>0</v>
      </c>
      <c r="AD1185" s="11">
        <f t="shared" si="613"/>
        <v>0</v>
      </c>
      <c r="AE1185" s="11">
        <f t="shared" si="613"/>
        <v>0</v>
      </c>
      <c r="AF1185" s="11">
        <f t="shared" si="613"/>
        <v>0</v>
      </c>
      <c r="AG1185" s="11">
        <f t="shared" si="613"/>
        <v>0</v>
      </c>
      <c r="AH1185" s="11">
        <f t="shared" ref="AH1185:AN1229" si="617">IF($A1185="x",CL1185,"")</f>
        <v>0</v>
      </c>
      <c r="AI1185" s="11">
        <f t="shared" si="617"/>
        <v>0</v>
      </c>
      <c r="AJ1185" s="11">
        <f t="shared" si="617"/>
        <v>0</v>
      </c>
      <c r="AK1185" s="11">
        <f t="shared" si="617"/>
        <v>0</v>
      </c>
      <c r="AL1185" s="11">
        <f t="shared" si="616"/>
        <v>0</v>
      </c>
      <c r="AM1185" s="11">
        <f t="shared" si="616"/>
        <v>0</v>
      </c>
      <c r="AN1185" s="11">
        <f t="shared" si="616"/>
        <v>0</v>
      </c>
      <c r="AO1185" s="11">
        <f t="shared" si="616"/>
        <v>0</v>
      </c>
      <c r="AP1185" s="11">
        <f t="shared" si="616"/>
        <v>0</v>
      </c>
      <c r="AQ1185" s="11">
        <f t="shared" si="616"/>
        <v>0</v>
      </c>
      <c r="AR1185" s="11">
        <f t="shared" si="616"/>
        <v>0</v>
      </c>
      <c r="AS1185" s="11">
        <f t="shared" si="616"/>
        <v>0</v>
      </c>
      <c r="AT1185" s="11">
        <f t="shared" si="616"/>
        <v>0</v>
      </c>
      <c r="AU1185" s="11">
        <f t="shared" si="616"/>
        <v>0</v>
      </c>
      <c r="AV1185" s="11">
        <f t="shared" si="616"/>
        <v>51851861.083793394</v>
      </c>
      <c r="AW1185" s="11">
        <f t="shared" si="616"/>
        <v>0</v>
      </c>
      <c r="AX1185" s="11">
        <f t="shared" si="615"/>
        <v>0</v>
      </c>
      <c r="AY1185" s="11">
        <f t="shared" si="614"/>
        <v>34406.722742115417</v>
      </c>
      <c r="AZ1185" s="11">
        <f t="shared" si="614"/>
        <v>1</v>
      </c>
      <c r="BA1185" s="11">
        <f t="shared" si="614"/>
        <v>1</v>
      </c>
      <c r="BB1185" s="11">
        <f t="shared" si="614"/>
        <v>1</v>
      </c>
      <c r="BC1185" s="11">
        <f t="shared" si="614"/>
        <v>1</v>
      </c>
      <c r="BD1185" s="11">
        <f t="shared" si="608"/>
        <v>1</v>
      </c>
      <c r="BE1185" s="11">
        <f t="shared" si="608"/>
        <v>1</v>
      </c>
      <c r="BF1185" s="15" t="str">
        <f t="shared" si="591"/>
        <v>ČSN 42 5715</v>
      </c>
      <c r="BG1185" s="44">
        <v>72.998046898812461</v>
      </c>
      <c r="BJ1185" s="17">
        <f t="shared" si="592"/>
        <v>168</v>
      </c>
      <c r="BK1185" s="17">
        <f t="shared" si="593"/>
        <v>20</v>
      </c>
      <c r="BX1185" s="18">
        <f t="shared" si="595"/>
        <v>9299.114254625787</v>
      </c>
      <c r="BY1185" s="42">
        <v>0.52778756580308528</v>
      </c>
      <c r="BZ1185" s="43">
        <f t="shared" si="596"/>
        <v>7.2301600964021357</v>
      </c>
      <c r="CA1185" s="18">
        <f t="shared" si="597"/>
        <v>25925930.541896697</v>
      </c>
      <c r="CB1185" s="18">
        <f t="shared" si="598"/>
        <v>308642.03026067495</v>
      </c>
      <c r="CC1185" s="18">
        <f t="shared" si="599"/>
        <v>440746.6666666668</v>
      </c>
      <c r="CD1185" s="25">
        <f t="shared" si="600"/>
        <v>1.4280189457489572</v>
      </c>
      <c r="CE1185" s="26">
        <f t="shared" si="601"/>
        <v>52.801515129776348</v>
      </c>
      <c r="CF1185" s="18">
        <f t="shared" si="602"/>
        <v>5920</v>
      </c>
      <c r="CG1185" s="18"/>
      <c r="CZ1185" s="18">
        <f t="shared" si="603"/>
        <v>51851861.083793394</v>
      </c>
      <c r="DC1185" s="18">
        <f t="shared" si="594"/>
        <v>34406.722742115417</v>
      </c>
      <c r="DD1185" s="17">
        <f t="shared" si="604"/>
        <v>1</v>
      </c>
      <c r="DE1185" s="17">
        <f t="shared" si="605"/>
        <v>1</v>
      </c>
      <c r="DF1185" s="17">
        <f t="shared" si="606"/>
        <v>1</v>
      </c>
      <c r="DG1185" s="17">
        <v>1</v>
      </c>
      <c r="DH1185" s="17">
        <v>1</v>
      </c>
      <c r="DI1185" s="17">
        <v>1</v>
      </c>
      <c r="DJ1185" s="20" t="s">
        <v>981</v>
      </c>
      <c r="DK1185" s="45"/>
      <c r="DL1185" s="46"/>
      <c r="DN1185" s="46"/>
      <c r="DO1185" s="46"/>
      <c r="DP1185" s="46"/>
      <c r="DU1185" s="48"/>
    </row>
    <row r="1186" spans="1:125" x14ac:dyDescent="0.2">
      <c r="A1186" s="15" t="s">
        <v>105</v>
      </c>
      <c r="B1186" s="10" t="s">
        <v>1286</v>
      </c>
      <c r="C1186" s="11">
        <f t="shared" si="589"/>
        <v>79.212745486143788</v>
      </c>
      <c r="D1186" s="11">
        <f t="shared" si="612"/>
        <v>0</v>
      </c>
      <c r="E1186" s="11">
        <f t="shared" si="612"/>
        <v>0</v>
      </c>
      <c r="F1186" s="11">
        <f t="shared" si="612"/>
        <v>168</v>
      </c>
      <c r="G1186" s="11">
        <f t="shared" si="611"/>
        <v>22</v>
      </c>
      <c r="H1186" s="11">
        <f t="shared" si="611"/>
        <v>0</v>
      </c>
      <c r="I1186" s="11">
        <f t="shared" si="611"/>
        <v>0</v>
      </c>
      <c r="J1186" s="11">
        <f t="shared" si="611"/>
        <v>0</v>
      </c>
      <c r="K1186" s="11">
        <f t="shared" si="611"/>
        <v>0</v>
      </c>
      <c r="L1186" s="11">
        <f t="shared" si="611"/>
        <v>0</v>
      </c>
      <c r="M1186" s="11">
        <f t="shared" si="585"/>
        <v>0</v>
      </c>
      <c r="N1186" s="11">
        <f t="shared" si="585"/>
        <v>0</v>
      </c>
      <c r="O1186" s="11">
        <f t="shared" si="585"/>
        <v>0</v>
      </c>
      <c r="P1186" s="11">
        <f t="shared" si="585"/>
        <v>0</v>
      </c>
      <c r="Q1186" s="11">
        <f t="shared" si="607"/>
        <v>0</v>
      </c>
      <c r="R1186" s="11">
        <f t="shared" si="607"/>
        <v>0</v>
      </c>
      <c r="S1186" s="11">
        <f t="shared" si="607"/>
        <v>0</v>
      </c>
      <c r="T1186" s="11">
        <f t="shared" si="607"/>
        <v>10090.795603330416</v>
      </c>
      <c r="U1186" s="40">
        <f t="shared" si="590"/>
        <v>0.52778756580308528</v>
      </c>
      <c r="V1186" s="11">
        <f t="shared" ref="V1186:AG1207" si="618">IF($A1186="x",BZ1186,"")</f>
        <v>6.6629121685399495</v>
      </c>
      <c r="W1186" s="11">
        <f t="shared" si="618"/>
        <v>27497418.019075383</v>
      </c>
      <c r="X1186" s="11">
        <f t="shared" si="618"/>
        <v>327350.21451280219</v>
      </c>
      <c r="Y1186" s="11">
        <f t="shared" si="618"/>
        <v>472501.33333333331</v>
      </c>
      <c r="Z1186" s="11">
        <f t="shared" si="618"/>
        <v>1.4434123222939097</v>
      </c>
      <c r="AA1186" s="11">
        <f t="shared" si="618"/>
        <v>52.201532544552748</v>
      </c>
      <c r="AB1186" s="11">
        <f t="shared" si="618"/>
        <v>6424.0000000000009</v>
      </c>
      <c r="AC1186" s="11">
        <f t="shared" si="618"/>
        <v>0</v>
      </c>
      <c r="AD1186" s="11">
        <f t="shared" si="618"/>
        <v>0</v>
      </c>
      <c r="AE1186" s="11">
        <f t="shared" si="618"/>
        <v>0</v>
      </c>
      <c r="AF1186" s="11">
        <f t="shared" si="618"/>
        <v>0</v>
      </c>
      <c r="AG1186" s="11">
        <f t="shared" si="618"/>
        <v>0</v>
      </c>
      <c r="AH1186" s="11">
        <f t="shared" si="617"/>
        <v>0</v>
      </c>
      <c r="AI1186" s="11">
        <f t="shared" si="617"/>
        <v>0</v>
      </c>
      <c r="AJ1186" s="11">
        <f t="shared" si="617"/>
        <v>0</v>
      </c>
      <c r="AK1186" s="11">
        <f t="shared" si="617"/>
        <v>0</v>
      </c>
      <c r="AL1186" s="11">
        <f t="shared" si="616"/>
        <v>0</v>
      </c>
      <c r="AM1186" s="11">
        <f t="shared" si="616"/>
        <v>0</v>
      </c>
      <c r="AN1186" s="11">
        <f t="shared" si="616"/>
        <v>0</v>
      </c>
      <c r="AO1186" s="11">
        <f t="shared" si="616"/>
        <v>0</v>
      </c>
      <c r="AP1186" s="11">
        <f t="shared" si="616"/>
        <v>0</v>
      </c>
      <c r="AQ1186" s="11">
        <f t="shared" si="616"/>
        <v>0</v>
      </c>
      <c r="AR1186" s="11">
        <f t="shared" si="616"/>
        <v>0</v>
      </c>
      <c r="AS1186" s="11">
        <f t="shared" si="616"/>
        <v>0</v>
      </c>
      <c r="AT1186" s="11">
        <f t="shared" si="616"/>
        <v>0</v>
      </c>
      <c r="AU1186" s="11">
        <f t="shared" si="616"/>
        <v>0</v>
      </c>
      <c r="AV1186" s="11">
        <f t="shared" si="616"/>
        <v>54994836.038150765</v>
      </c>
      <c r="AW1186" s="11">
        <f t="shared" si="616"/>
        <v>0</v>
      </c>
      <c r="AX1186" s="11">
        <f t="shared" si="615"/>
        <v>0</v>
      </c>
      <c r="AY1186" s="11">
        <f t="shared" si="614"/>
        <v>33483.094501960019</v>
      </c>
      <c r="AZ1186" s="11">
        <f t="shared" si="614"/>
        <v>1</v>
      </c>
      <c r="BA1186" s="11">
        <f t="shared" si="614"/>
        <v>1</v>
      </c>
      <c r="BB1186" s="11">
        <f t="shared" si="614"/>
        <v>1</v>
      </c>
      <c r="BC1186" s="11">
        <f t="shared" si="614"/>
        <v>1</v>
      </c>
      <c r="BD1186" s="11">
        <f t="shared" si="608"/>
        <v>1</v>
      </c>
      <c r="BE1186" s="11">
        <f t="shared" si="608"/>
        <v>1</v>
      </c>
      <c r="BF1186" s="15" t="str">
        <f t="shared" si="591"/>
        <v>ČSN 42 5715</v>
      </c>
      <c r="BG1186" s="44">
        <v>79.212745486143788</v>
      </c>
      <c r="BJ1186" s="17">
        <f t="shared" si="592"/>
        <v>168</v>
      </c>
      <c r="BK1186" s="17">
        <f t="shared" si="593"/>
        <v>22</v>
      </c>
      <c r="BX1186" s="18">
        <f t="shared" si="595"/>
        <v>10090.795603330416</v>
      </c>
      <c r="BY1186" s="42">
        <v>0.52778756580308528</v>
      </c>
      <c r="BZ1186" s="43">
        <f t="shared" si="596"/>
        <v>6.6629121685399495</v>
      </c>
      <c r="CA1186" s="18">
        <f t="shared" si="597"/>
        <v>27497418.019075383</v>
      </c>
      <c r="CB1186" s="18">
        <f t="shared" si="598"/>
        <v>327350.21451280219</v>
      </c>
      <c r="CC1186" s="18">
        <f t="shared" si="599"/>
        <v>472501.33333333331</v>
      </c>
      <c r="CD1186" s="25">
        <f t="shared" si="600"/>
        <v>1.4434123222939097</v>
      </c>
      <c r="CE1186" s="26">
        <f t="shared" si="601"/>
        <v>52.201532544552748</v>
      </c>
      <c r="CF1186" s="18">
        <f t="shared" si="602"/>
        <v>6424.0000000000009</v>
      </c>
      <c r="CG1186" s="18"/>
      <c r="CZ1186" s="18">
        <f t="shared" si="603"/>
        <v>54994836.038150765</v>
      </c>
      <c r="DC1186" s="18">
        <f t="shared" si="594"/>
        <v>33483.094501960019</v>
      </c>
      <c r="DD1186" s="17">
        <f t="shared" si="604"/>
        <v>1</v>
      </c>
      <c r="DE1186" s="17">
        <f t="shared" si="605"/>
        <v>1</v>
      </c>
      <c r="DF1186" s="17">
        <f t="shared" si="606"/>
        <v>1</v>
      </c>
      <c r="DG1186" s="17">
        <v>1</v>
      </c>
      <c r="DH1186" s="17">
        <v>1</v>
      </c>
      <c r="DI1186" s="17">
        <v>1</v>
      </c>
      <c r="DJ1186" s="20" t="s">
        <v>981</v>
      </c>
      <c r="DK1186" s="45"/>
      <c r="DL1186" s="46"/>
      <c r="DN1186" s="46"/>
      <c r="DO1186" s="46"/>
      <c r="DP1186" s="46"/>
      <c r="DU1186" s="48"/>
    </row>
    <row r="1187" spans="1:125" x14ac:dyDescent="0.2">
      <c r="A1187" s="15" t="s">
        <v>105</v>
      </c>
      <c r="B1187" s="10" t="s">
        <v>1287</v>
      </c>
      <c r="C1187" s="11">
        <f t="shared" si="589"/>
        <v>88.164870832180569</v>
      </c>
      <c r="D1187" s="11">
        <f t="shared" si="612"/>
        <v>0</v>
      </c>
      <c r="E1187" s="11">
        <f t="shared" si="612"/>
        <v>0</v>
      </c>
      <c r="F1187" s="11">
        <f t="shared" si="612"/>
        <v>168</v>
      </c>
      <c r="G1187" s="11">
        <f t="shared" si="611"/>
        <v>25</v>
      </c>
      <c r="H1187" s="11">
        <f t="shared" si="611"/>
        <v>0</v>
      </c>
      <c r="I1187" s="11">
        <f t="shared" si="611"/>
        <v>0</v>
      </c>
      <c r="J1187" s="11">
        <f t="shared" si="611"/>
        <v>0</v>
      </c>
      <c r="K1187" s="11">
        <f t="shared" si="611"/>
        <v>0</v>
      </c>
      <c r="L1187" s="11">
        <f t="shared" si="611"/>
        <v>0</v>
      </c>
      <c r="M1187" s="11">
        <f t="shared" si="585"/>
        <v>0</v>
      </c>
      <c r="N1187" s="11">
        <f t="shared" si="585"/>
        <v>0</v>
      </c>
      <c r="O1187" s="11">
        <f t="shared" si="585"/>
        <v>0</v>
      </c>
      <c r="P1187" s="11">
        <f t="shared" si="585"/>
        <v>0</v>
      </c>
      <c r="Q1187" s="11">
        <f t="shared" si="607"/>
        <v>0</v>
      </c>
      <c r="R1187" s="11">
        <f t="shared" si="607"/>
        <v>0</v>
      </c>
      <c r="S1187" s="11">
        <f t="shared" si="607"/>
        <v>0</v>
      </c>
      <c r="T1187" s="11">
        <f t="shared" si="607"/>
        <v>11231.193736583511</v>
      </c>
      <c r="U1187" s="40">
        <f t="shared" si="590"/>
        <v>0.52778756580308528</v>
      </c>
      <c r="V1187" s="11">
        <f t="shared" si="618"/>
        <v>5.9863703175805094</v>
      </c>
      <c r="W1187" s="11">
        <f t="shared" si="618"/>
        <v>29585772.100595113</v>
      </c>
      <c r="X1187" s="11">
        <f t="shared" si="618"/>
        <v>352211.57262613229</v>
      </c>
      <c r="Y1187" s="11">
        <f t="shared" si="618"/>
        <v>516433.33333333337</v>
      </c>
      <c r="Z1187" s="11">
        <f t="shared" si="618"/>
        <v>1.466258844031568</v>
      </c>
      <c r="AA1187" s="11">
        <f t="shared" si="618"/>
        <v>51.324945202113952</v>
      </c>
      <c r="AB1187" s="11">
        <f t="shared" si="618"/>
        <v>7150</v>
      </c>
      <c r="AC1187" s="11">
        <f t="shared" si="618"/>
        <v>0</v>
      </c>
      <c r="AD1187" s="11">
        <f t="shared" si="618"/>
        <v>0</v>
      </c>
      <c r="AE1187" s="11">
        <f t="shared" si="618"/>
        <v>0</v>
      </c>
      <c r="AF1187" s="11">
        <f t="shared" si="618"/>
        <v>0</v>
      </c>
      <c r="AG1187" s="11">
        <f t="shared" si="618"/>
        <v>0</v>
      </c>
      <c r="AH1187" s="11">
        <f t="shared" si="617"/>
        <v>0</v>
      </c>
      <c r="AI1187" s="11">
        <f t="shared" si="617"/>
        <v>0</v>
      </c>
      <c r="AJ1187" s="11">
        <f t="shared" si="617"/>
        <v>0</v>
      </c>
      <c r="AK1187" s="11">
        <f t="shared" si="617"/>
        <v>0</v>
      </c>
      <c r="AL1187" s="11">
        <f t="shared" si="616"/>
        <v>0</v>
      </c>
      <c r="AM1187" s="11">
        <f t="shared" si="616"/>
        <v>0</v>
      </c>
      <c r="AN1187" s="11">
        <f t="shared" si="616"/>
        <v>0</v>
      </c>
      <c r="AO1187" s="11">
        <f t="shared" si="616"/>
        <v>0</v>
      </c>
      <c r="AP1187" s="11">
        <f t="shared" si="616"/>
        <v>0</v>
      </c>
      <c r="AQ1187" s="11">
        <f t="shared" si="616"/>
        <v>0</v>
      </c>
      <c r="AR1187" s="11">
        <f t="shared" si="616"/>
        <v>0</v>
      </c>
      <c r="AS1187" s="11">
        <f t="shared" si="616"/>
        <v>0</v>
      </c>
      <c r="AT1187" s="11">
        <f t="shared" si="616"/>
        <v>0</v>
      </c>
      <c r="AU1187" s="11">
        <f t="shared" si="616"/>
        <v>0</v>
      </c>
      <c r="AV1187" s="11">
        <f t="shared" si="616"/>
        <v>59171544.201190226</v>
      </c>
      <c r="AW1187" s="11">
        <f t="shared" si="616"/>
        <v>0</v>
      </c>
      <c r="AX1187" s="11">
        <f t="shared" si="615"/>
        <v>0</v>
      </c>
      <c r="AY1187" s="11">
        <f t="shared" si="614"/>
        <v>32121.214086628839</v>
      </c>
      <c r="AZ1187" s="11">
        <f t="shared" si="614"/>
        <v>1</v>
      </c>
      <c r="BA1187" s="11">
        <f t="shared" si="614"/>
        <v>1</v>
      </c>
      <c r="BB1187" s="11">
        <f t="shared" si="614"/>
        <v>1</v>
      </c>
      <c r="BC1187" s="11">
        <f t="shared" si="614"/>
        <v>1</v>
      </c>
      <c r="BD1187" s="11">
        <f t="shared" si="608"/>
        <v>1</v>
      </c>
      <c r="BE1187" s="11">
        <f t="shared" si="608"/>
        <v>1</v>
      </c>
      <c r="BF1187" s="15" t="str">
        <f t="shared" si="591"/>
        <v>ČSN 42 5715</v>
      </c>
      <c r="BG1187" s="44">
        <v>88.164870832180569</v>
      </c>
      <c r="BJ1187" s="17">
        <f t="shared" si="592"/>
        <v>168</v>
      </c>
      <c r="BK1187" s="17">
        <f t="shared" si="593"/>
        <v>25</v>
      </c>
      <c r="BX1187" s="18">
        <f t="shared" si="595"/>
        <v>11231.193736583511</v>
      </c>
      <c r="BY1187" s="42">
        <v>0.52778756580308528</v>
      </c>
      <c r="BZ1187" s="43">
        <f t="shared" si="596"/>
        <v>5.9863703175805094</v>
      </c>
      <c r="CA1187" s="18">
        <f t="shared" si="597"/>
        <v>29585772.100595113</v>
      </c>
      <c r="CB1187" s="18">
        <f t="shared" si="598"/>
        <v>352211.57262613229</v>
      </c>
      <c r="CC1187" s="18">
        <f t="shared" si="599"/>
        <v>516433.33333333337</v>
      </c>
      <c r="CD1187" s="25">
        <f t="shared" si="600"/>
        <v>1.466258844031568</v>
      </c>
      <c r="CE1187" s="26">
        <f t="shared" si="601"/>
        <v>51.324945202113952</v>
      </c>
      <c r="CF1187" s="18">
        <f t="shared" si="602"/>
        <v>7150</v>
      </c>
      <c r="CG1187" s="18"/>
      <c r="CZ1187" s="18">
        <f t="shared" si="603"/>
        <v>59171544.201190226</v>
      </c>
      <c r="DC1187" s="18">
        <f t="shared" si="594"/>
        <v>32121.214086628839</v>
      </c>
      <c r="DD1187" s="17">
        <f t="shared" si="604"/>
        <v>1</v>
      </c>
      <c r="DE1187" s="17">
        <f t="shared" si="605"/>
        <v>1</v>
      </c>
      <c r="DF1187" s="17">
        <f t="shared" si="606"/>
        <v>1</v>
      </c>
      <c r="DG1187" s="17">
        <v>1</v>
      </c>
      <c r="DH1187" s="17">
        <v>1</v>
      </c>
      <c r="DI1187" s="17">
        <v>1</v>
      </c>
      <c r="DJ1187" s="20" t="s">
        <v>981</v>
      </c>
      <c r="DK1187" s="45"/>
      <c r="DL1187" s="46"/>
      <c r="DN1187" s="46"/>
      <c r="DO1187" s="46"/>
      <c r="DP1187" s="46"/>
      <c r="DU1187" s="48"/>
    </row>
    <row r="1188" spans="1:125" x14ac:dyDescent="0.2">
      <c r="A1188" s="15" t="s">
        <v>105</v>
      </c>
      <c r="B1188" s="10" t="s">
        <v>1288</v>
      </c>
      <c r="C1188" s="11">
        <f t="shared" si="589"/>
        <v>96.673089136265148</v>
      </c>
      <c r="D1188" s="11">
        <f t="shared" si="612"/>
        <v>0</v>
      </c>
      <c r="E1188" s="11">
        <f t="shared" si="612"/>
        <v>0</v>
      </c>
      <c r="F1188" s="11">
        <f t="shared" si="612"/>
        <v>168</v>
      </c>
      <c r="G1188" s="11">
        <f t="shared" si="611"/>
        <v>28</v>
      </c>
      <c r="H1188" s="11">
        <f t="shared" si="611"/>
        <v>0</v>
      </c>
      <c r="I1188" s="11">
        <f t="shared" si="611"/>
        <v>0</v>
      </c>
      <c r="J1188" s="11">
        <f t="shared" si="611"/>
        <v>0</v>
      </c>
      <c r="K1188" s="11">
        <f t="shared" si="611"/>
        <v>0</v>
      </c>
      <c r="L1188" s="11">
        <f t="shared" si="611"/>
        <v>0</v>
      </c>
      <c r="M1188" s="11">
        <f t="shared" si="611"/>
        <v>0</v>
      </c>
      <c r="N1188" s="11">
        <f t="shared" si="611"/>
        <v>0</v>
      </c>
      <c r="O1188" s="11">
        <f t="shared" si="611"/>
        <v>0</v>
      </c>
      <c r="P1188" s="11">
        <f t="shared" si="611"/>
        <v>0</v>
      </c>
      <c r="Q1188" s="11">
        <f t="shared" si="607"/>
        <v>0</v>
      </c>
      <c r="R1188" s="11">
        <f t="shared" si="607"/>
        <v>0</v>
      </c>
      <c r="S1188" s="11">
        <f t="shared" si="607"/>
        <v>0</v>
      </c>
      <c r="T1188" s="11">
        <f t="shared" si="607"/>
        <v>12315.043202071989</v>
      </c>
      <c r="U1188" s="40">
        <f t="shared" si="590"/>
        <v>0.52778756580308528</v>
      </c>
      <c r="V1188" s="11">
        <f t="shared" si="618"/>
        <v>5.4595086442220211</v>
      </c>
      <c r="W1188" s="11">
        <f t="shared" si="618"/>
        <v>31378730.078879427</v>
      </c>
      <c r="X1188" s="11">
        <f t="shared" si="618"/>
        <v>373556.31046285032</v>
      </c>
      <c r="Y1188" s="11">
        <f t="shared" si="618"/>
        <v>556117.33333333326</v>
      </c>
      <c r="Z1188" s="11">
        <f t="shared" si="618"/>
        <v>1.4887108523057286</v>
      </c>
      <c r="AA1188" s="11">
        <f t="shared" si="618"/>
        <v>50.47771785649585</v>
      </c>
      <c r="AB1188" s="11">
        <f t="shared" si="618"/>
        <v>7840</v>
      </c>
      <c r="AC1188" s="11">
        <f t="shared" si="618"/>
        <v>0</v>
      </c>
      <c r="AD1188" s="11">
        <f t="shared" si="618"/>
        <v>0</v>
      </c>
      <c r="AE1188" s="11">
        <f t="shared" si="618"/>
        <v>0</v>
      </c>
      <c r="AF1188" s="11">
        <f t="shared" si="618"/>
        <v>0</v>
      </c>
      <c r="AG1188" s="11">
        <f t="shared" si="618"/>
        <v>0</v>
      </c>
      <c r="AH1188" s="11">
        <f t="shared" si="617"/>
        <v>0</v>
      </c>
      <c r="AI1188" s="11">
        <f t="shared" si="617"/>
        <v>0</v>
      </c>
      <c r="AJ1188" s="11">
        <f t="shared" si="617"/>
        <v>0</v>
      </c>
      <c r="AK1188" s="11">
        <f t="shared" si="617"/>
        <v>0</v>
      </c>
      <c r="AL1188" s="11">
        <f t="shared" si="616"/>
        <v>0</v>
      </c>
      <c r="AM1188" s="11">
        <f t="shared" si="616"/>
        <v>0</v>
      </c>
      <c r="AN1188" s="11">
        <f t="shared" si="616"/>
        <v>0</v>
      </c>
      <c r="AO1188" s="11">
        <f t="shared" si="616"/>
        <v>0</v>
      </c>
      <c r="AP1188" s="11">
        <f t="shared" si="616"/>
        <v>0</v>
      </c>
      <c r="AQ1188" s="11">
        <f t="shared" si="616"/>
        <v>0</v>
      </c>
      <c r="AR1188" s="11">
        <f t="shared" si="616"/>
        <v>0</v>
      </c>
      <c r="AS1188" s="11">
        <f t="shared" si="616"/>
        <v>0</v>
      </c>
      <c r="AT1188" s="11">
        <f t="shared" si="616"/>
        <v>0</v>
      </c>
      <c r="AU1188" s="11">
        <f t="shared" si="616"/>
        <v>0</v>
      </c>
      <c r="AV1188" s="11">
        <f t="shared" si="616"/>
        <v>62757460.157758854</v>
      </c>
      <c r="AW1188" s="11">
        <f t="shared" si="616"/>
        <v>0</v>
      </c>
      <c r="AX1188" s="11">
        <f t="shared" si="615"/>
        <v>0</v>
      </c>
      <c r="AY1188" s="11">
        <f t="shared" si="614"/>
        <v>30787.608005179973</v>
      </c>
      <c r="AZ1188" s="11">
        <f t="shared" si="614"/>
        <v>1</v>
      </c>
      <c r="BA1188" s="11">
        <f t="shared" si="614"/>
        <v>1</v>
      </c>
      <c r="BB1188" s="11">
        <f t="shared" si="614"/>
        <v>1</v>
      </c>
      <c r="BC1188" s="11">
        <f t="shared" si="614"/>
        <v>1</v>
      </c>
      <c r="BD1188" s="11">
        <f t="shared" si="608"/>
        <v>1</v>
      </c>
      <c r="BE1188" s="11">
        <f t="shared" si="608"/>
        <v>1</v>
      </c>
      <c r="BF1188" s="15" t="str">
        <f t="shared" si="591"/>
        <v>ČSN 42 5715</v>
      </c>
      <c r="BG1188" s="44">
        <v>96.673089136265148</v>
      </c>
      <c r="BJ1188" s="17">
        <f t="shared" si="592"/>
        <v>168</v>
      </c>
      <c r="BK1188" s="17">
        <f t="shared" si="593"/>
        <v>28</v>
      </c>
      <c r="BX1188" s="18">
        <f t="shared" si="595"/>
        <v>12315.043202071989</v>
      </c>
      <c r="BY1188" s="42">
        <v>0.52778756580308528</v>
      </c>
      <c r="BZ1188" s="43">
        <f t="shared" si="596"/>
        <v>5.4595086442220211</v>
      </c>
      <c r="CA1188" s="18">
        <f t="shared" si="597"/>
        <v>31378730.078879427</v>
      </c>
      <c r="CB1188" s="18">
        <f t="shared" si="598"/>
        <v>373556.31046285032</v>
      </c>
      <c r="CC1188" s="18">
        <f t="shared" si="599"/>
        <v>556117.33333333326</v>
      </c>
      <c r="CD1188" s="25">
        <f t="shared" si="600"/>
        <v>1.4887108523057286</v>
      </c>
      <c r="CE1188" s="26">
        <f t="shared" si="601"/>
        <v>50.47771785649585</v>
      </c>
      <c r="CF1188" s="18">
        <f t="shared" si="602"/>
        <v>7840</v>
      </c>
      <c r="CG1188" s="18"/>
      <c r="CZ1188" s="18">
        <f t="shared" si="603"/>
        <v>62757460.157758854</v>
      </c>
      <c r="DC1188" s="18">
        <f t="shared" si="594"/>
        <v>30787.608005179973</v>
      </c>
      <c r="DD1188" s="17">
        <f t="shared" si="604"/>
        <v>1</v>
      </c>
      <c r="DE1188" s="17">
        <f t="shared" si="605"/>
        <v>1</v>
      </c>
      <c r="DF1188" s="17">
        <f t="shared" si="606"/>
        <v>1</v>
      </c>
      <c r="DG1188" s="17">
        <v>1</v>
      </c>
      <c r="DH1188" s="17">
        <v>1</v>
      </c>
      <c r="DI1188" s="17">
        <v>1</v>
      </c>
      <c r="DJ1188" s="20" t="s">
        <v>981</v>
      </c>
      <c r="DK1188" s="45"/>
      <c r="DL1188" s="46"/>
      <c r="DN1188" s="46"/>
      <c r="DO1188" s="46"/>
      <c r="DP1188" s="46"/>
      <c r="DU1188" s="48"/>
    </row>
    <row r="1189" spans="1:125" x14ac:dyDescent="0.2">
      <c r="A1189" s="15" t="s">
        <v>105</v>
      </c>
      <c r="B1189" s="10" t="s">
        <v>1289</v>
      </c>
      <c r="C1189" s="11">
        <f t="shared" si="589"/>
        <v>25.567812541332366</v>
      </c>
      <c r="D1189" s="11">
        <f t="shared" si="612"/>
        <v>0</v>
      </c>
      <c r="E1189" s="11">
        <f t="shared" si="612"/>
        <v>0</v>
      </c>
      <c r="F1189" s="11">
        <f t="shared" si="612"/>
        <v>194</v>
      </c>
      <c r="G1189" s="11">
        <f t="shared" si="611"/>
        <v>5.5</v>
      </c>
      <c r="H1189" s="11">
        <f t="shared" si="611"/>
        <v>0</v>
      </c>
      <c r="I1189" s="11">
        <f t="shared" si="611"/>
        <v>0</v>
      </c>
      <c r="J1189" s="11">
        <f t="shared" si="611"/>
        <v>0</v>
      </c>
      <c r="K1189" s="11">
        <f t="shared" si="611"/>
        <v>0</v>
      </c>
      <c r="L1189" s="11">
        <f t="shared" si="611"/>
        <v>0</v>
      </c>
      <c r="M1189" s="11">
        <f t="shared" si="611"/>
        <v>0</v>
      </c>
      <c r="N1189" s="11">
        <f t="shared" si="611"/>
        <v>0</v>
      </c>
      <c r="O1189" s="11">
        <f t="shared" si="611"/>
        <v>0</v>
      </c>
      <c r="P1189" s="11">
        <f t="shared" si="611"/>
        <v>0</v>
      </c>
      <c r="Q1189" s="11">
        <f t="shared" si="607"/>
        <v>0</v>
      </c>
      <c r="R1189" s="11">
        <f t="shared" si="607"/>
        <v>0</v>
      </c>
      <c r="S1189" s="11">
        <f t="shared" si="607"/>
        <v>0</v>
      </c>
      <c r="T1189" s="11">
        <f t="shared" si="607"/>
        <v>3257.0461836092181</v>
      </c>
      <c r="U1189" s="40">
        <f t="shared" si="590"/>
        <v>0.60946897479641982</v>
      </c>
      <c r="V1189" s="11">
        <f t="shared" si="618"/>
        <v>23.837353070825507</v>
      </c>
      <c r="W1189" s="11">
        <f t="shared" si="618"/>
        <v>14478588.113075351</v>
      </c>
      <c r="X1189" s="11">
        <f t="shared" si="618"/>
        <v>149263.79498015827</v>
      </c>
      <c r="Y1189" s="11">
        <f t="shared" si="618"/>
        <v>195482.83333333337</v>
      </c>
      <c r="Z1189" s="11">
        <f t="shared" si="618"/>
        <v>1.3096466786156618</v>
      </c>
      <c r="AA1189" s="11">
        <f t="shared" si="618"/>
        <v>66.673176765472931</v>
      </c>
      <c r="AB1189" s="11">
        <f t="shared" si="618"/>
        <v>2073.5</v>
      </c>
      <c r="AC1189" s="11">
        <f t="shared" si="618"/>
        <v>0</v>
      </c>
      <c r="AD1189" s="11">
        <f t="shared" si="618"/>
        <v>0</v>
      </c>
      <c r="AE1189" s="11">
        <f t="shared" si="618"/>
        <v>0</v>
      </c>
      <c r="AF1189" s="11">
        <f t="shared" si="618"/>
        <v>0</v>
      </c>
      <c r="AG1189" s="11">
        <f t="shared" si="618"/>
        <v>0</v>
      </c>
      <c r="AH1189" s="11">
        <f t="shared" si="617"/>
        <v>0</v>
      </c>
      <c r="AI1189" s="11">
        <f t="shared" si="617"/>
        <v>0</v>
      </c>
      <c r="AJ1189" s="11">
        <f t="shared" si="617"/>
        <v>0</v>
      </c>
      <c r="AK1189" s="11">
        <f t="shared" si="617"/>
        <v>0</v>
      </c>
      <c r="AL1189" s="11">
        <f t="shared" si="616"/>
        <v>0</v>
      </c>
      <c r="AM1189" s="11">
        <f t="shared" si="616"/>
        <v>0</v>
      </c>
      <c r="AN1189" s="11">
        <f t="shared" si="616"/>
        <v>0</v>
      </c>
      <c r="AO1189" s="11">
        <f t="shared" si="616"/>
        <v>0</v>
      </c>
      <c r="AP1189" s="11">
        <f t="shared" si="616"/>
        <v>0</v>
      </c>
      <c r="AQ1189" s="11">
        <f t="shared" si="616"/>
        <v>0</v>
      </c>
      <c r="AR1189" s="11">
        <f t="shared" si="616"/>
        <v>0</v>
      </c>
      <c r="AS1189" s="11">
        <f t="shared" si="616"/>
        <v>0</v>
      </c>
      <c r="AT1189" s="11">
        <f t="shared" si="616"/>
        <v>0</v>
      </c>
      <c r="AU1189" s="11">
        <f t="shared" si="616"/>
        <v>0</v>
      </c>
      <c r="AV1189" s="11">
        <f t="shared" si="616"/>
        <v>28957176.226150703</v>
      </c>
      <c r="AW1189" s="11">
        <f t="shared" si="616"/>
        <v>0</v>
      </c>
      <c r="AX1189" s="11">
        <f t="shared" si="615"/>
        <v>0</v>
      </c>
      <c r="AY1189" s="11">
        <f t="shared" si="614"/>
        <v>55813.927782757964</v>
      </c>
      <c r="AZ1189" s="11">
        <f t="shared" si="614"/>
        <v>1</v>
      </c>
      <c r="BA1189" s="11">
        <f t="shared" si="614"/>
        <v>2</v>
      </c>
      <c r="BB1189" s="11">
        <f t="shared" si="614"/>
        <v>2</v>
      </c>
      <c r="BC1189" s="11">
        <f t="shared" si="614"/>
        <v>1</v>
      </c>
      <c r="BD1189" s="11">
        <f t="shared" si="608"/>
        <v>2</v>
      </c>
      <c r="BE1189" s="11">
        <f t="shared" si="608"/>
        <v>2</v>
      </c>
      <c r="BF1189" s="15" t="str">
        <f t="shared" si="591"/>
        <v>ČSN 42 5715</v>
      </c>
      <c r="BG1189" s="44">
        <v>25.567812541332366</v>
      </c>
      <c r="BJ1189" s="17">
        <f t="shared" si="592"/>
        <v>194</v>
      </c>
      <c r="BK1189" s="17">
        <f t="shared" si="593"/>
        <v>5.5</v>
      </c>
      <c r="BX1189" s="18">
        <f t="shared" si="595"/>
        <v>3257.0461836092181</v>
      </c>
      <c r="BY1189" s="42">
        <v>0.60946897479641982</v>
      </c>
      <c r="BZ1189" s="43">
        <f t="shared" si="596"/>
        <v>23.837353070825507</v>
      </c>
      <c r="CA1189" s="18">
        <f t="shared" si="597"/>
        <v>14478588.113075351</v>
      </c>
      <c r="CB1189" s="18">
        <f t="shared" si="598"/>
        <v>149263.79498015827</v>
      </c>
      <c r="CC1189" s="18">
        <f t="shared" si="599"/>
        <v>195482.83333333337</v>
      </c>
      <c r="CD1189" s="25">
        <f t="shared" si="600"/>
        <v>1.3096466786156618</v>
      </c>
      <c r="CE1189" s="26">
        <f t="shared" si="601"/>
        <v>66.673176765472931</v>
      </c>
      <c r="CF1189" s="18">
        <f t="shared" si="602"/>
        <v>2073.5</v>
      </c>
      <c r="CG1189" s="18"/>
      <c r="CZ1189" s="18">
        <f t="shared" si="603"/>
        <v>28957176.226150703</v>
      </c>
      <c r="DC1189" s="18">
        <f t="shared" si="594"/>
        <v>55813.927782757964</v>
      </c>
      <c r="DD1189" s="17">
        <f t="shared" si="604"/>
        <v>1</v>
      </c>
      <c r="DE1189" s="17">
        <f t="shared" si="605"/>
        <v>2</v>
      </c>
      <c r="DF1189" s="17">
        <f t="shared" si="606"/>
        <v>2</v>
      </c>
      <c r="DG1189" s="17">
        <v>1</v>
      </c>
      <c r="DH1189" s="17">
        <v>2</v>
      </c>
      <c r="DI1189" s="17">
        <v>2</v>
      </c>
      <c r="DJ1189" s="20" t="s">
        <v>981</v>
      </c>
      <c r="DK1189" s="45"/>
      <c r="DL1189" s="46"/>
      <c r="DN1189" s="46"/>
      <c r="DO1189" s="46"/>
      <c r="DP1189" s="46"/>
      <c r="DU1189" s="48"/>
    </row>
    <row r="1190" spans="1:125" x14ac:dyDescent="0.2">
      <c r="A1190" s="15" t="s">
        <v>105</v>
      </c>
      <c r="B1190" s="10" t="s">
        <v>1290</v>
      </c>
      <c r="C1190" s="11">
        <f t="shared" si="589"/>
        <v>27.818174629006911</v>
      </c>
      <c r="D1190" s="11">
        <f t="shared" si="612"/>
        <v>0</v>
      </c>
      <c r="E1190" s="11">
        <f t="shared" si="612"/>
        <v>0</v>
      </c>
      <c r="F1190" s="11">
        <f t="shared" si="612"/>
        <v>194</v>
      </c>
      <c r="G1190" s="11">
        <f t="shared" si="611"/>
        <v>6</v>
      </c>
      <c r="H1190" s="11">
        <f t="shared" si="611"/>
        <v>0</v>
      </c>
      <c r="I1190" s="11">
        <f t="shared" si="611"/>
        <v>0</v>
      </c>
      <c r="J1190" s="11">
        <f t="shared" si="611"/>
        <v>0</v>
      </c>
      <c r="K1190" s="11">
        <f t="shared" si="611"/>
        <v>0</v>
      </c>
      <c r="L1190" s="11">
        <f t="shared" si="611"/>
        <v>0</v>
      </c>
      <c r="M1190" s="11">
        <f t="shared" si="611"/>
        <v>0</v>
      </c>
      <c r="N1190" s="11">
        <f t="shared" si="611"/>
        <v>0</v>
      </c>
      <c r="O1190" s="11">
        <f t="shared" si="611"/>
        <v>0</v>
      </c>
      <c r="P1190" s="11">
        <f t="shared" si="611"/>
        <v>0</v>
      </c>
      <c r="Q1190" s="11">
        <f t="shared" si="607"/>
        <v>0</v>
      </c>
      <c r="R1190" s="11">
        <f t="shared" si="607"/>
        <v>0</v>
      </c>
      <c r="S1190" s="11">
        <f t="shared" si="607"/>
        <v>0</v>
      </c>
      <c r="T1190" s="11">
        <f t="shared" si="607"/>
        <v>3543.7165132492864</v>
      </c>
      <c r="U1190" s="40">
        <f t="shared" si="590"/>
        <v>0.60946897479641982</v>
      </c>
      <c r="V1190" s="11">
        <f t="shared" si="618"/>
        <v>21.909021095902787</v>
      </c>
      <c r="W1190" s="11">
        <f t="shared" si="618"/>
        <v>15672086.27984497</v>
      </c>
      <c r="X1190" s="11">
        <f t="shared" si="618"/>
        <v>161567.89979221619</v>
      </c>
      <c r="Y1190" s="11">
        <f t="shared" si="618"/>
        <v>212135.99999999997</v>
      </c>
      <c r="Z1190" s="11">
        <f t="shared" si="618"/>
        <v>1.3129835832044403</v>
      </c>
      <c r="AA1190" s="11">
        <f t="shared" si="618"/>
        <v>66.501879672682932</v>
      </c>
      <c r="AB1190" s="11">
        <f t="shared" si="618"/>
        <v>2256</v>
      </c>
      <c r="AC1190" s="11">
        <f t="shared" si="618"/>
        <v>0</v>
      </c>
      <c r="AD1190" s="11">
        <f t="shared" si="618"/>
        <v>0</v>
      </c>
      <c r="AE1190" s="11">
        <f t="shared" si="618"/>
        <v>0</v>
      </c>
      <c r="AF1190" s="11">
        <f t="shared" si="618"/>
        <v>0</v>
      </c>
      <c r="AG1190" s="11">
        <f t="shared" si="618"/>
        <v>0</v>
      </c>
      <c r="AH1190" s="11">
        <f t="shared" si="617"/>
        <v>0</v>
      </c>
      <c r="AI1190" s="11">
        <f t="shared" si="617"/>
        <v>0</v>
      </c>
      <c r="AJ1190" s="11">
        <f t="shared" si="617"/>
        <v>0</v>
      </c>
      <c r="AK1190" s="11">
        <f t="shared" si="617"/>
        <v>0</v>
      </c>
      <c r="AL1190" s="11">
        <f t="shared" si="616"/>
        <v>0</v>
      </c>
      <c r="AM1190" s="11">
        <f t="shared" si="616"/>
        <v>0</v>
      </c>
      <c r="AN1190" s="11">
        <f t="shared" si="616"/>
        <v>0</v>
      </c>
      <c r="AO1190" s="11">
        <f t="shared" si="616"/>
        <v>0</v>
      </c>
      <c r="AP1190" s="11">
        <f t="shared" si="616"/>
        <v>0</v>
      </c>
      <c r="AQ1190" s="11">
        <f t="shared" si="616"/>
        <v>0</v>
      </c>
      <c r="AR1190" s="11">
        <f t="shared" si="616"/>
        <v>0</v>
      </c>
      <c r="AS1190" s="11">
        <f t="shared" si="616"/>
        <v>0</v>
      </c>
      <c r="AT1190" s="11">
        <f t="shared" si="616"/>
        <v>0</v>
      </c>
      <c r="AU1190" s="11">
        <f t="shared" si="616"/>
        <v>0</v>
      </c>
      <c r="AV1190" s="11">
        <f t="shared" si="616"/>
        <v>31344172.559689939</v>
      </c>
      <c r="AW1190" s="11">
        <f t="shared" si="616"/>
        <v>0</v>
      </c>
      <c r="AX1190" s="11">
        <f t="shared" si="615"/>
        <v>0</v>
      </c>
      <c r="AY1190" s="11">
        <f t="shared" si="614"/>
        <v>55518.225374238827</v>
      </c>
      <c r="AZ1190" s="11">
        <f t="shared" si="614"/>
        <v>1</v>
      </c>
      <c r="BA1190" s="11">
        <f t="shared" si="614"/>
        <v>1</v>
      </c>
      <c r="BB1190" s="11">
        <f t="shared" si="614"/>
        <v>2</v>
      </c>
      <c r="BC1190" s="11">
        <f t="shared" si="614"/>
        <v>1</v>
      </c>
      <c r="BD1190" s="11">
        <f t="shared" si="608"/>
        <v>1</v>
      </c>
      <c r="BE1190" s="11">
        <f t="shared" si="608"/>
        <v>2</v>
      </c>
      <c r="BF1190" s="15" t="str">
        <f t="shared" si="591"/>
        <v>ČSN 42 5715</v>
      </c>
      <c r="BG1190" s="44">
        <v>27.818174629006911</v>
      </c>
      <c r="BJ1190" s="17">
        <f t="shared" si="592"/>
        <v>194</v>
      </c>
      <c r="BK1190" s="17">
        <f t="shared" si="593"/>
        <v>6</v>
      </c>
      <c r="BX1190" s="18">
        <f t="shared" si="595"/>
        <v>3543.7165132492864</v>
      </c>
      <c r="BY1190" s="42">
        <v>0.60946897479641982</v>
      </c>
      <c r="BZ1190" s="43">
        <f t="shared" si="596"/>
        <v>21.909021095902787</v>
      </c>
      <c r="CA1190" s="18">
        <f t="shared" si="597"/>
        <v>15672086.27984497</v>
      </c>
      <c r="CB1190" s="18">
        <f t="shared" si="598"/>
        <v>161567.89979221619</v>
      </c>
      <c r="CC1190" s="18">
        <f t="shared" si="599"/>
        <v>212135.99999999997</v>
      </c>
      <c r="CD1190" s="25">
        <f t="shared" si="600"/>
        <v>1.3129835832044403</v>
      </c>
      <c r="CE1190" s="26">
        <f t="shared" si="601"/>
        <v>66.501879672682932</v>
      </c>
      <c r="CF1190" s="18">
        <f t="shared" si="602"/>
        <v>2256</v>
      </c>
      <c r="CG1190" s="18"/>
      <c r="CZ1190" s="18">
        <f t="shared" si="603"/>
        <v>31344172.559689939</v>
      </c>
      <c r="DC1190" s="18">
        <f t="shared" si="594"/>
        <v>55518.225374238827</v>
      </c>
      <c r="DD1190" s="17">
        <f t="shared" si="604"/>
        <v>1</v>
      </c>
      <c r="DE1190" s="17">
        <f t="shared" si="605"/>
        <v>1</v>
      </c>
      <c r="DF1190" s="17">
        <f t="shared" si="606"/>
        <v>2</v>
      </c>
      <c r="DG1190" s="17">
        <v>1</v>
      </c>
      <c r="DH1190" s="17">
        <v>1</v>
      </c>
      <c r="DI1190" s="17">
        <v>2</v>
      </c>
      <c r="DJ1190" s="20" t="s">
        <v>981</v>
      </c>
      <c r="DK1190" s="45"/>
      <c r="DL1190" s="46"/>
      <c r="DN1190" s="46"/>
      <c r="DO1190" s="46"/>
      <c r="DP1190" s="46"/>
      <c r="DU1190" s="48"/>
    </row>
    <row r="1191" spans="1:125" x14ac:dyDescent="0.2">
      <c r="A1191" s="15" t="s">
        <v>105</v>
      </c>
      <c r="B1191" s="10" t="s">
        <v>1291</v>
      </c>
      <c r="C1191" s="11">
        <f t="shared" si="589"/>
        <v>32.281906550859937</v>
      </c>
      <c r="D1191" s="11">
        <f t="shared" si="612"/>
        <v>0</v>
      </c>
      <c r="E1191" s="11">
        <f t="shared" si="612"/>
        <v>0</v>
      </c>
      <c r="F1191" s="11">
        <f t="shared" si="612"/>
        <v>194</v>
      </c>
      <c r="G1191" s="11">
        <f t="shared" si="611"/>
        <v>7</v>
      </c>
      <c r="H1191" s="11">
        <f t="shared" si="611"/>
        <v>0</v>
      </c>
      <c r="I1191" s="11">
        <f t="shared" si="611"/>
        <v>0</v>
      </c>
      <c r="J1191" s="11">
        <f t="shared" si="611"/>
        <v>0</v>
      </c>
      <c r="K1191" s="11">
        <f t="shared" si="611"/>
        <v>0</v>
      </c>
      <c r="L1191" s="11">
        <f t="shared" si="611"/>
        <v>0</v>
      </c>
      <c r="M1191" s="11">
        <f t="shared" si="611"/>
        <v>0</v>
      </c>
      <c r="N1191" s="11">
        <f t="shared" si="611"/>
        <v>0</v>
      </c>
      <c r="O1191" s="11">
        <f t="shared" si="611"/>
        <v>0</v>
      </c>
      <c r="P1191" s="11">
        <f t="shared" si="611"/>
        <v>0</v>
      </c>
      <c r="Q1191" s="11">
        <f t="shared" si="607"/>
        <v>0</v>
      </c>
      <c r="R1191" s="11">
        <f t="shared" si="607"/>
        <v>0</v>
      </c>
      <c r="S1191" s="11">
        <f t="shared" si="607"/>
        <v>0</v>
      </c>
      <c r="T1191" s="11">
        <f t="shared" si="607"/>
        <v>4112.3447835490388</v>
      </c>
      <c r="U1191" s="40">
        <f t="shared" si="590"/>
        <v>0.60946897479641982</v>
      </c>
      <c r="V1191" s="11">
        <f t="shared" si="618"/>
        <v>18.879584259876506</v>
      </c>
      <c r="W1191" s="11">
        <f t="shared" si="618"/>
        <v>18000761.203790031</v>
      </c>
      <c r="X1191" s="11">
        <f t="shared" si="618"/>
        <v>185574.85777103124</v>
      </c>
      <c r="Y1191" s="11">
        <f t="shared" si="618"/>
        <v>244897.33333333317</v>
      </c>
      <c r="Z1191" s="11">
        <f t="shared" si="618"/>
        <v>1.3196687109171656</v>
      </c>
      <c r="AA1191" s="11">
        <f t="shared" si="618"/>
        <v>66.160788991667872</v>
      </c>
      <c r="AB1191" s="11">
        <f t="shared" si="618"/>
        <v>2617.9999999999995</v>
      </c>
      <c r="AC1191" s="11">
        <f t="shared" si="618"/>
        <v>0</v>
      </c>
      <c r="AD1191" s="11">
        <f t="shared" si="618"/>
        <v>0</v>
      </c>
      <c r="AE1191" s="11">
        <f t="shared" si="618"/>
        <v>0</v>
      </c>
      <c r="AF1191" s="11">
        <f t="shared" si="618"/>
        <v>0</v>
      </c>
      <c r="AG1191" s="11">
        <f t="shared" si="618"/>
        <v>0</v>
      </c>
      <c r="AH1191" s="11">
        <f t="shared" si="617"/>
        <v>0</v>
      </c>
      <c r="AI1191" s="11">
        <f t="shared" si="617"/>
        <v>0</v>
      </c>
      <c r="AJ1191" s="11">
        <f t="shared" si="617"/>
        <v>0</v>
      </c>
      <c r="AK1191" s="11">
        <f t="shared" si="617"/>
        <v>0</v>
      </c>
      <c r="AL1191" s="11">
        <f t="shared" si="616"/>
        <v>0</v>
      </c>
      <c r="AM1191" s="11">
        <f t="shared" si="616"/>
        <v>0</v>
      </c>
      <c r="AN1191" s="11">
        <f t="shared" si="616"/>
        <v>0</v>
      </c>
      <c r="AO1191" s="11">
        <f t="shared" si="616"/>
        <v>0</v>
      </c>
      <c r="AP1191" s="11">
        <f t="shared" si="616"/>
        <v>0</v>
      </c>
      <c r="AQ1191" s="11">
        <f t="shared" si="616"/>
        <v>0</v>
      </c>
      <c r="AR1191" s="11">
        <f t="shared" si="616"/>
        <v>0</v>
      </c>
      <c r="AS1191" s="11">
        <f t="shared" si="616"/>
        <v>0</v>
      </c>
      <c r="AT1191" s="11">
        <f t="shared" si="616"/>
        <v>0</v>
      </c>
      <c r="AU1191" s="11">
        <f t="shared" si="616"/>
        <v>0</v>
      </c>
      <c r="AV1191" s="11">
        <f t="shared" si="616"/>
        <v>36001522.407580063</v>
      </c>
      <c r="AW1191" s="11">
        <f t="shared" si="616"/>
        <v>0</v>
      </c>
      <c r="AX1191" s="11">
        <f t="shared" si="615"/>
        <v>0</v>
      </c>
      <c r="AY1191" s="11">
        <f t="shared" si="614"/>
        <v>54929.176751690735</v>
      </c>
      <c r="AZ1191" s="11">
        <f t="shared" si="614"/>
        <v>1</v>
      </c>
      <c r="BA1191" s="11">
        <f t="shared" si="614"/>
        <v>1</v>
      </c>
      <c r="BB1191" s="11">
        <f t="shared" si="614"/>
        <v>2</v>
      </c>
      <c r="BC1191" s="11">
        <f t="shared" si="614"/>
        <v>1</v>
      </c>
      <c r="BD1191" s="11">
        <f t="shared" si="608"/>
        <v>1</v>
      </c>
      <c r="BE1191" s="11">
        <f t="shared" si="608"/>
        <v>2</v>
      </c>
      <c r="BF1191" s="15" t="str">
        <f t="shared" si="591"/>
        <v>ČSN 42 5715</v>
      </c>
      <c r="BG1191" s="44">
        <v>32.281906550859937</v>
      </c>
      <c r="BJ1191" s="17">
        <f t="shared" si="592"/>
        <v>194</v>
      </c>
      <c r="BK1191" s="17">
        <f t="shared" si="593"/>
        <v>7</v>
      </c>
      <c r="BX1191" s="18">
        <f t="shared" si="595"/>
        <v>4112.3447835490388</v>
      </c>
      <c r="BY1191" s="42">
        <v>0.60946897479641982</v>
      </c>
      <c r="BZ1191" s="43">
        <f t="shared" si="596"/>
        <v>18.879584259876506</v>
      </c>
      <c r="CA1191" s="18">
        <f t="shared" si="597"/>
        <v>18000761.203790031</v>
      </c>
      <c r="CB1191" s="18">
        <f t="shared" si="598"/>
        <v>185574.85777103124</v>
      </c>
      <c r="CC1191" s="18">
        <f t="shared" si="599"/>
        <v>244897.33333333317</v>
      </c>
      <c r="CD1191" s="25">
        <f t="shared" si="600"/>
        <v>1.3196687109171656</v>
      </c>
      <c r="CE1191" s="26">
        <f t="shared" si="601"/>
        <v>66.160788991667872</v>
      </c>
      <c r="CF1191" s="18">
        <f t="shared" si="602"/>
        <v>2617.9999999999995</v>
      </c>
      <c r="CG1191" s="18"/>
      <c r="CZ1191" s="18">
        <f t="shared" si="603"/>
        <v>36001522.407580063</v>
      </c>
      <c r="DC1191" s="18">
        <f t="shared" si="594"/>
        <v>54929.176751690735</v>
      </c>
      <c r="DD1191" s="17">
        <f t="shared" si="604"/>
        <v>1</v>
      </c>
      <c r="DE1191" s="17">
        <f t="shared" si="605"/>
        <v>1</v>
      </c>
      <c r="DF1191" s="17">
        <f t="shared" si="606"/>
        <v>2</v>
      </c>
      <c r="DG1191" s="17">
        <v>1</v>
      </c>
      <c r="DH1191" s="17">
        <v>1</v>
      </c>
      <c r="DI1191" s="17">
        <v>2</v>
      </c>
      <c r="DJ1191" s="20" t="s">
        <v>981</v>
      </c>
      <c r="DK1191" s="45"/>
      <c r="DL1191" s="46"/>
      <c r="DN1191" s="46"/>
      <c r="DO1191" s="46"/>
      <c r="DP1191" s="46"/>
      <c r="DU1191" s="48"/>
    </row>
    <row r="1192" spans="1:125" x14ac:dyDescent="0.2">
      <c r="A1192" s="15" t="s">
        <v>105</v>
      </c>
      <c r="B1192" s="10" t="s">
        <v>1292</v>
      </c>
      <c r="C1192" s="11">
        <f t="shared" si="589"/>
        <v>36.69631546805163</v>
      </c>
      <c r="D1192" s="11">
        <f t="shared" si="612"/>
        <v>0</v>
      </c>
      <c r="E1192" s="11">
        <f t="shared" si="612"/>
        <v>0</v>
      </c>
      <c r="F1192" s="11">
        <f t="shared" si="612"/>
        <v>194</v>
      </c>
      <c r="G1192" s="11">
        <f t="shared" si="611"/>
        <v>8</v>
      </c>
      <c r="H1192" s="11">
        <f t="shared" si="611"/>
        <v>0</v>
      </c>
      <c r="I1192" s="11">
        <f t="shared" si="611"/>
        <v>0</v>
      </c>
      <c r="J1192" s="11">
        <f t="shared" si="611"/>
        <v>0</v>
      </c>
      <c r="K1192" s="11">
        <f t="shared" si="611"/>
        <v>0</v>
      </c>
      <c r="L1192" s="11">
        <f t="shared" ref="L1192:S1229" si="619">IF($A1192="x",BP1192,"")</f>
        <v>0</v>
      </c>
      <c r="M1192" s="11">
        <f t="shared" si="619"/>
        <v>0</v>
      </c>
      <c r="N1192" s="11">
        <f t="shared" si="619"/>
        <v>0</v>
      </c>
      <c r="O1192" s="11">
        <f t="shared" si="619"/>
        <v>0</v>
      </c>
      <c r="P1192" s="11">
        <f t="shared" si="619"/>
        <v>0</v>
      </c>
      <c r="Q1192" s="11">
        <f t="shared" si="607"/>
        <v>0</v>
      </c>
      <c r="R1192" s="11">
        <f t="shared" si="607"/>
        <v>0</v>
      </c>
      <c r="S1192" s="11">
        <f t="shared" si="607"/>
        <v>0</v>
      </c>
      <c r="T1192" s="11">
        <f t="shared" si="607"/>
        <v>4674.6898685416118</v>
      </c>
      <c r="U1192" s="40">
        <f t="shared" si="590"/>
        <v>0.60946897479641982</v>
      </c>
      <c r="V1192" s="11">
        <f t="shared" si="618"/>
        <v>16.608451475926309</v>
      </c>
      <c r="W1192" s="11">
        <f t="shared" si="618"/>
        <v>20253093.855456535</v>
      </c>
      <c r="X1192" s="11">
        <f t="shared" si="618"/>
        <v>208794.78201501584</v>
      </c>
      <c r="Y1192" s="11">
        <f t="shared" si="618"/>
        <v>276938.6666666668</v>
      </c>
      <c r="Z1192" s="11">
        <f t="shared" si="618"/>
        <v>1.3263677568664061</v>
      </c>
      <c r="AA1192" s="11">
        <f t="shared" si="618"/>
        <v>65.821728935056086</v>
      </c>
      <c r="AB1192" s="11">
        <f t="shared" si="618"/>
        <v>2975.9999999999995</v>
      </c>
      <c r="AC1192" s="11">
        <f t="shared" si="618"/>
        <v>0</v>
      </c>
      <c r="AD1192" s="11">
        <f t="shared" si="618"/>
        <v>0</v>
      </c>
      <c r="AE1192" s="11">
        <f t="shared" si="618"/>
        <v>0</v>
      </c>
      <c r="AF1192" s="11">
        <f t="shared" si="618"/>
        <v>0</v>
      </c>
      <c r="AG1192" s="11">
        <f t="shared" si="618"/>
        <v>0</v>
      </c>
      <c r="AH1192" s="11">
        <f t="shared" si="617"/>
        <v>0</v>
      </c>
      <c r="AI1192" s="11">
        <f t="shared" si="617"/>
        <v>0</v>
      </c>
      <c r="AJ1192" s="11">
        <f t="shared" si="617"/>
        <v>0</v>
      </c>
      <c r="AK1192" s="11">
        <f t="shared" si="617"/>
        <v>0</v>
      </c>
      <c r="AL1192" s="11">
        <f t="shared" si="616"/>
        <v>0</v>
      </c>
      <c r="AM1192" s="11">
        <f t="shared" si="616"/>
        <v>0</v>
      </c>
      <c r="AN1192" s="11">
        <f t="shared" si="616"/>
        <v>0</v>
      </c>
      <c r="AO1192" s="11">
        <f t="shared" si="616"/>
        <v>0</v>
      </c>
      <c r="AP1192" s="11">
        <f t="shared" si="616"/>
        <v>0</v>
      </c>
      <c r="AQ1192" s="11">
        <f t="shared" si="616"/>
        <v>0</v>
      </c>
      <c r="AR1192" s="11">
        <f t="shared" si="616"/>
        <v>0</v>
      </c>
      <c r="AS1192" s="11">
        <f t="shared" si="616"/>
        <v>0</v>
      </c>
      <c r="AT1192" s="11">
        <f t="shared" si="616"/>
        <v>0</v>
      </c>
      <c r="AU1192" s="11">
        <f t="shared" si="616"/>
        <v>0</v>
      </c>
      <c r="AV1192" s="11">
        <f t="shared" si="616"/>
        <v>40506187.71091307</v>
      </c>
      <c r="AW1192" s="11">
        <f t="shared" si="616"/>
        <v>0</v>
      </c>
      <c r="AX1192" s="11">
        <f t="shared" si="615"/>
        <v>0</v>
      </c>
      <c r="AY1192" s="11">
        <f t="shared" si="614"/>
        <v>54343.269721796241</v>
      </c>
      <c r="AZ1192" s="11">
        <f t="shared" si="614"/>
        <v>1</v>
      </c>
      <c r="BA1192" s="11">
        <f t="shared" si="614"/>
        <v>1</v>
      </c>
      <c r="BB1192" s="11">
        <f t="shared" si="614"/>
        <v>1</v>
      </c>
      <c r="BC1192" s="11">
        <f t="shared" si="614"/>
        <v>1</v>
      </c>
      <c r="BD1192" s="11">
        <f t="shared" si="608"/>
        <v>1</v>
      </c>
      <c r="BE1192" s="11">
        <f t="shared" si="608"/>
        <v>1</v>
      </c>
      <c r="BF1192" s="15" t="str">
        <f t="shared" si="591"/>
        <v>ČSN 42 5715</v>
      </c>
      <c r="BG1192" s="44">
        <v>36.69631546805163</v>
      </c>
      <c r="BJ1192" s="17">
        <f t="shared" si="592"/>
        <v>194</v>
      </c>
      <c r="BK1192" s="17">
        <f t="shared" si="593"/>
        <v>8</v>
      </c>
      <c r="BX1192" s="18">
        <f t="shared" si="595"/>
        <v>4674.6898685416118</v>
      </c>
      <c r="BY1192" s="42">
        <v>0.60946897479641982</v>
      </c>
      <c r="BZ1192" s="43">
        <f t="shared" si="596"/>
        <v>16.608451475926309</v>
      </c>
      <c r="CA1192" s="18">
        <f t="shared" si="597"/>
        <v>20253093.855456535</v>
      </c>
      <c r="CB1192" s="18">
        <f t="shared" si="598"/>
        <v>208794.78201501584</v>
      </c>
      <c r="CC1192" s="18">
        <f t="shared" si="599"/>
        <v>276938.6666666668</v>
      </c>
      <c r="CD1192" s="25">
        <f t="shared" si="600"/>
        <v>1.3263677568664061</v>
      </c>
      <c r="CE1192" s="26">
        <f t="shared" si="601"/>
        <v>65.821728935056086</v>
      </c>
      <c r="CF1192" s="18">
        <f t="shared" si="602"/>
        <v>2975.9999999999995</v>
      </c>
      <c r="CG1192" s="18"/>
      <c r="CZ1192" s="18">
        <f t="shared" si="603"/>
        <v>40506187.71091307</v>
      </c>
      <c r="DC1192" s="18">
        <f t="shared" si="594"/>
        <v>54343.269721796241</v>
      </c>
      <c r="DD1192" s="17">
        <f t="shared" si="604"/>
        <v>1</v>
      </c>
      <c r="DE1192" s="17">
        <f t="shared" si="605"/>
        <v>1</v>
      </c>
      <c r="DF1192" s="17">
        <f t="shared" si="606"/>
        <v>1</v>
      </c>
      <c r="DG1192" s="17">
        <v>1</v>
      </c>
      <c r="DH1192" s="17">
        <v>1</v>
      </c>
      <c r="DI1192" s="17">
        <v>1</v>
      </c>
      <c r="DJ1192" s="20" t="s">
        <v>981</v>
      </c>
      <c r="DK1192" s="45"/>
      <c r="DL1192" s="46"/>
      <c r="DN1192" s="46"/>
      <c r="DO1192" s="46"/>
      <c r="DP1192" s="46"/>
      <c r="DU1192" s="48"/>
    </row>
    <row r="1193" spans="1:125" x14ac:dyDescent="0.2">
      <c r="A1193" s="15" t="s">
        <v>105</v>
      </c>
      <c r="B1193" s="10" t="s">
        <v>1293</v>
      </c>
      <c r="C1193" s="11">
        <f t="shared" si="589"/>
        <v>41.061401380582012</v>
      </c>
      <c r="D1193" s="11">
        <f t="shared" si="612"/>
        <v>0</v>
      </c>
      <c r="E1193" s="11">
        <f t="shared" si="612"/>
        <v>0</v>
      </c>
      <c r="F1193" s="11">
        <f t="shared" si="612"/>
        <v>194</v>
      </c>
      <c r="G1193" s="11">
        <f t="shared" si="612"/>
        <v>9</v>
      </c>
      <c r="H1193" s="11">
        <f t="shared" si="612"/>
        <v>0</v>
      </c>
      <c r="I1193" s="11">
        <f t="shared" si="612"/>
        <v>0</v>
      </c>
      <c r="J1193" s="11">
        <f t="shared" si="612"/>
        <v>0</v>
      </c>
      <c r="K1193" s="11">
        <f t="shared" si="612"/>
        <v>0</v>
      </c>
      <c r="L1193" s="11">
        <f t="shared" si="619"/>
        <v>0</v>
      </c>
      <c r="M1193" s="11">
        <f t="shared" si="619"/>
        <v>0</v>
      </c>
      <c r="N1193" s="11">
        <f t="shared" si="619"/>
        <v>0</v>
      </c>
      <c r="O1193" s="11">
        <f t="shared" si="619"/>
        <v>0</v>
      </c>
      <c r="P1193" s="11">
        <f t="shared" si="619"/>
        <v>0</v>
      </c>
      <c r="Q1193" s="11">
        <f t="shared" si="607"/>
        <v>0</v>
      </c>
      <c r="R1193" s="11">
        <f t="shared" si="607"/>
        <v>0</v>
      </c>
      <c r="S1193" s="11">
        <f t="shared" si="607"/>
        <v>0</v>
      </c>
      <c r="T1193" s="11">
        <f t="shared" si="607"/>
        <v>5230.7517682270054</v>
      </c>
      <c r="U1193" s="40">
        <f t="shared" si="590"/>
        <v>0.60946897479641982</v>
      </c>
      <c r="V1193" s="11">
        <f t="shared" si="618"/>
        <v>14.842868346053061</v>
      </c>
      <c r="W1193" s="11">
        <f t="shared" si="618"/>
        <v>22430771.270099457</v>
      </c>
      <c r="X1193" s="11">
        <f t="shared" si="618"/>
        <v>231245.06464020058</v>
      </c>
      <c r="Y1193" s="11">
        <f t="shared" si="618"/>
        <v>308268</v>
      </c>
      <c r="Z1193" s="11">
        <f t="shared" si="618"/>
        <v>1.3330792615169589</v>
      </c>
      <c r="AA1193" s="11">
        <f t="shared" si="618"/>
        <v>65.484731044725223</v>
      </c>
      <c r="AB1193" s="11">
        <f t="shared" si="618"/>
        <v>3330</v>
      </c>
      <c r="AC1193" s="11">
        <f t="shared" si="618"/>
        <v>0</v>
      </c>
      <c r="AD1193" s="11">
        <f t="shared" si="618"/>
        <v>0</v>
      </c>
      <c r="AE1193" s="11">
        <f t="shared" si="618"/>
        <v>0</v>
      </c>
      <c r="AF1193" s="11">
        <f t="shared" si="618"/>
        <v>0</v>
      </c>
      <c r="AG1193" s="11">
        <f t="shared" si="618"/>
        <v>0</v>
      </c>
      <c r="AH1193" s="11">
        <f t="shared" si="617"/>
        <v>0</v>
      </c>
      <c r="AI1193" s="11">
        <f t="shared" si="617"/>
        <v>0</v>
      </c>
      <c r="AJ1193" s="11">
        <f t="shared" si="617"/>
        <v>0</v>
      </c>
      <c r="AK1193" s="11">
        <f t="shared" si="617"/>
        <v>0</v>
      </c>
      <c r="AL1193" s="11">
        <f t="shared" si="616"/>
        <v>0</v>
      </c>
      <c r="AM1193" s="11">
        <f t="shared" si="616"/>
        <v>0</v>
      </c>
      <c r="AN1193" s="11">
        <f t="shared" si="616"/>
        <v>0</v>
      </c>
      <c r="AO1193" s="11">
        <f t="shared" si="616"/>
        <v>0</v>
      </c>
      <c r="AP1193" s="11">
        <f t="shared" si="616"/>
        <v>0</v>
      </c>
      <c r="AQ1193" s="11">
        <f t="shared" si="616"/>
        <v>0</v>
      </c>
      <c r="AR1193" s="11">
        <f t="shared" si="616"/>
        <v>0</v>
      </c>
      <c r="AS1193" s="11">
        <f t="shared" si="616"/>
        <v>0</v>
      </c>
      <c r="AT1193" s="11">
        <f t="shared" si="616"/>
        <v>0</v>
      </c>
      <c r="AU1193" s="11">
        <f t="shared" si="616"/>
        <v>0</v>
      </c>
      <c r="AV1193" s="11">
        <f t="shared" si="616"/>
        <v>44861542.540198915</v>
      </c>
      <c r="AW1193" s="11">
        <f t="shared" si="616"/>
        <v>0</v>
      </c>
      <c r="AX1193" s="11">
        <f t="shared" si="615"/>
        <v>0</v>
      </c>
      <c r="AY1193" s="11">
        <f t="shared" si="614"/>
        <v>53760.504284555333</v>
      </c>
      <c r="AZ1193" s="11">
        <f t="shared" si="614"/>
        <v>1</v>
      </c>
      <c r="BA1193" s="11">
        <f t="shared" si="614"/>
        <v>1</v>
      </c>
      <c r="BB1193" s="11">
        <f t="shared" si="614"/>
        <v>1</v>
      </c>
      <c r="BC1193" s="11">
        <f t="shared" si="614"/>
        <v>1</v>
      </c>
      <c r="BD1193" s="11">
        <f t="shared" si="608"/>
        <v>1</v>
      </c>
      <c r="BE1193" s="11">
        <f t="shared" si="608"/>
        <v>1</v>
      </c>
      <c r="BF1193" s="15" t="str">
        <f t="shared" si="591"/>
        <v>ČSN 42 5715</v>
      </c>
      <c r="BG1193" s="44">
        <v>41.061401380582012</v>
      </c>
      <c r="BJ1193" s="17">
        <f t="shared" si="592"/>
        <v>194</v>
      </c>
      <c r="BK1193" s="17">
        <f t="shared" si="593"/>
        <v>9</v>
      </c>
      <c r="BX1193" s="18">
        <f t="shared" si="595"/>
        <v>5230.7517682270054</v>
      </c>
      <c r="BY1193" s="42">
        <v>0.60946897479641982</v>
      </c>
      <c r="BZ1193" s="43">
        <f t="shared" si="596"/>
        <v>14.842868346053061</v>
      </c>
      <c r="CA1193" s="18">
        <f t="shared" si="597"/>
        <v>22430771.270099457</v>
      </c>
      <c r="CB1193" s="18">
        <f t="shared" si="598"/>
        <v>231245.06464020058</v>
      </c>
      <c r="CC1193" s="18">
        <f t="shared" si="599"/>
        <v>308268</v>
      </c>
      <c r="CD1193" s="25">
        <f t="shared" si="600"/>
        <v>1.3330792615169589</v>
      </c>
      <c r="CE1193" s="26">
        <f t="shared" si="601"/>
        <v>65.484731044725223</v>
      </c>
      <c r="CF1193" s="18">
        <f t="shared" si="602"/>
        <v>3330</v>
      </c>
      <c r="CG1193" s="18"/>
      <c r="CZ1193" s="18">
        <f t="shared" si="603"/>
        <v>44861542.540198915</v>
      </c>
      <c r="DC1193" s="18">
        <f t="shared" si="594"/>
        <v>53760.504284555333</v>
      </c>
      <c r="DD1193" s="17">
        <f t="shared" si="604"/>
        <v>1</v>
      </c>
      <c r="DE1193" s="17">
        <f t="shared" si="605"/>
        <v>1</v>
      </c>
      <c r="DF1193" s="17">
        <f t="shared" si="606"/>
        <v>1</v>
      </c>
      <c r="DG1193" s="17">
        <v>1</v>
      </c>
      <c r="DH1193" s="17">
        <v>1</v>
      </c>
      <c r="DI1193" s="17">
        <v>1</v>
      </c>
      <c r="DJ1193" s="20" t="s">
        <v>981</v>
      </c>
      <c r="DK1193" s="45"/>
      <c r="DL1193" s="46"/>
      <c r="DN1193" s="46"/>
      <c r="DO1193" s="46"/>
      <c r="DP1193" s="46"/>
      <c r="DU1193" s="48"/>
    </row>
    <row r="1194" spans="1:125" x14ac:dyDescent="0.2">
      <c r="A1194" s="15" t="s">
        <v>105</v>
      </c>
      <c r="B1194" s="10" t="s">
        <v>1294</v>
      </c>
      <c r="C1194" s="11">
        <f t="shared" si="589"/>
        <v>45.37716428845097</v>
      </c>
      <c r="D1194" s="11">
        <f t="shared" si="612"/>
        <v>0</v>
      </c>
      <c r="E1194" s="11">
        <f t="shared" si="612"/>
        <v>0</v>
      </c>
      <c r="F1194" s="11">
        <f t="shared" si="612"/>
        <v>194</v>
      </c>
      <c r="G1194" s="11">
        <f t="shared" si="612"/>
        <v>10</v>
      </c>
      <c r="H1194" s="11">
        <f t="shared" si="612"/>
        <v>0</v>
      </c>
      <c r="I1194" s="11">
        <f t="shared" si="612"/>
        <v>0</v>
      </c>
      <c r="J1194" s="11">
        <f t="shared" si="612"/>
        <v>0</v>
      </c>
      <c r="K1194" s="11">
        <f t="shared" si="612"/>
        <v>0</v>
      </c>
      <c r="L1194" s="11">
        <f t="shared" si="619"/>
        <v>0</v>
      </c>
      <c r="M1194" s="11">
        <f t="shared" si="619"/>
        <v>0</v>
      </c>
      <c r="N1194" s="11">
        <f t="shared" si="619"/>
        <v>0</v>
      </c>
      <c r="O1194" s="11">
        <f t="shared" si="619"/>
        <v>0</v>
      </c>
      <c r="P1194" s="11">
        <f t="shared" si="619"/>
        <v>0</v>
      </c>
      <c r="Q1194" s="11">
        <f t="shared" si="607"/>
        <v>0</v>
      </c>
      <c r="R1194" s="11">
        <f t="shared" si="607"/>
        <v>0</v>
      </c>
      <c r="S1194" s="11">
        <f t="shared" si="607"/>
        <v>0</v>
      </c>
      <c r="T1194" s="11">
        <f t="shared" si="607"/>
        <v>5780.5304826052197</v>
      </c>
      <c r="U1194" s="40">
        <f t="shared" si="590"/>
        <v>0.60946897479641982</v>
      </c>
      <c r="V1194" s="11">
        <f t="shared" si="618"/>
        <v>13.431182497923013</v>
      </c>
      <c r="W1194" s="11">
        <f t="shared" si="618"/>
        <v>24535461.633417852</v>
      </c>
      <c r="X1194" s="11">
        <f t="shared" si="618"/>
        <v>252942.90343729744</v>
      </c>
      <c r="Y1194" s="11">
        <f t="shared" si="618"/>
        <v>338893.33333333326</v>
      </c>
      <c r="Z1194" s="11">
        <f t="shared" si="618"/>
        <v>1.3398017051596873</v>
      </c>
      <c r="AA1194" s="11">
        <f t="shared" si="618"/>
        <v>65.149827321336772</v>
      </c>
      <c r="AB1194" s="11">
        <f t="shared" si="618"/>
        <v>3680.0000000000005</v>
      </c>
      <c r="AC1194" s="11">
        <f t="shared" si="618"/>
        <v>0</v>
      </c>
      <c r="AD1194" s="11">
        <f t="shared" si="618"/>
        <v>0</v>
      </c>
      <c r="AE1194" s="11">
        <f t="shared" si="618"/>
        <v>0</v>
      </c>
      <c r="AF1194" s="11">
        <f t="shared" si="618"/>
        <v>0</v>
      </c>
      <c r="AG1194" s="11">
        <f t="shared" si="618"/>
        <v>0</v>
      </c>
      <c r="AH1194" s="11">
        <f t="shared" si="617"/>
        <v>0</v>
      </c>
      <c r="AI1194" s="11">
        <f t="shared" si="617"/>
        <v>0</v>
      </c>
      <c r="AJ1194" s="11">
        <f t="shared" si="617"/>
        <v>0</v>
      </c>
      <c r="AK1194" s="11">
        <f t="shared" si="617"/>
        <v>0</v>
      </c>
      <c r="AL1194" s="11">
        <f t="shared" si="616"/>
        <v>0</v>
      </c>
      <c r="AM1194" s="11">
        <f t="shared" si="616"/>
        <v>0</v>
      </c>
      <c r="AN1194" s="11">
        <f t="shared" si="616"/>
        <v>0</v>
      </c>
      <c r="AO1194" s="11">
        <f t="shared" si="616"/>
        <v>0</v>
      </c>
      <c r="AP1194" s="11">
        <f t="shared" si="616"/>
        <v>0</v>
      </c>
      <c r="AQ1194" s="11">
        <f t="shared" si="616"/>
        <v>0</v>
      </c>
      <c r="AR1194" s="11">
        <f t="shared" si="616"/>
        <v>0</v>
      </c>
      <c r="AS1194" s="11">
        <f t="shared" si="616"/>
        <v>0</v>
      </c>
      <c r="AT1194" s="11">
        <f t="shared" si="616"/>
        <v>0</v>
      </c>
      <c r="AU1194" s="11">
        <f t="shared" si="616"/>
        <v>0</v>
      </c>
      <c r="AV1194" s="11">
        <f t="shared" si="616"/>
        <v>49070923.266835704</v>
      </c>
      <c r="AW1194" s="11">
        <f t="shared" si="616"/>
        <v>0</v>
      </c>
      <c r="AX1194" s="11">
        <f t="shared" si="615"/>
        <v>0</v>
      </c>
      <c r="AY1194" s="11">
        <f t="shared" si="614"/>
        <v>53180.880439968016</v>
      </c>
      <c r="AZ1194" s="11">
        <f t="shared" si="614"/>
        <v>1</v>
      </c>
      <c r="BA1194" s="11">
        <f t="shared" si="614"/>
        <v>1</v>
      </c>
      <c r="BB1194" s="11">
        <f t="shared" si="614"/>
        <v>1</v>
      </c>
      <c r="BC1194" s="11">
        <f t="shared" si="614"/>
        <v>1</v>
      </c>
      <c r="BD1194" s="11">
        <f t="shared" si="608"/>
        <v>1</v>
      </c>
      <c r="BE1194" s="11">
        <f t="shared" si="608"/>
        <v>1</v>
      </c>
      <c r="BF1194" s="15" t="str">
        <f t="shared" si="591"/>
        <v>ČSN 42 5715</v>
      </c>
      <c r="BG1194" s="44">
        <v>45.37716428845097</v>
      </c>
      <c r="BJ1194" s="17">
        <f t="shared" si="592"/>
        <v>194</v>
      </c>
      <c r="BK1194" s="17">
        <f t="shared" si="593"/>
        <v>10</v>
      </c>
      <c r="BX1194" s="18">
        <f t="shared" si="595"/>
        <v>5780.5304826052197</v>
      </c>
      <c r="BY1194" s="42">
        <v>0.60946897479641982</v>
      </c>
      <c r="BZ1194" s="43">
        <f t="shared" si="596"/>
        <v>13.431182497923013</v>
      </c>
      <c r="CA1194" s="18">
        <f t="shared" si="597"/>
        <v>24535461.633417852</v>
      </c>
      <c r="CB1194" s="18">
        <f t="shared" si="598"/>
        <v>252942.90343729744</v>
      </c>
      <c r="CC1194" s="18">
        <f t="shared" si="599"/>
        <v>338893.33333333326</v>
      </c>
      <c r="CD1194" s="25">
        <f t="shared" si="600"/>
        <v>1.3398017051596873</v>
      </c>
      <c r="CE1194" s="26">
        <f t="shared" si="601"/>
        <v>65.149827321336772</v>
      </c>
      <c r="CF1194" s="18">
        <f t="shared" si="602"/>
        <v>3680.0000000000005</v>
      </c>
      <c r="CG1194" s="18"/>
      <c r="CZ1194" s="18">
        <f t="shared" si="603"/>
        <v>49070923.266835704</v>
      </c>
      <c r="DC1194" s="18">
        <f t="shared" si="594"/>
        <v>53180.880439968016</v>
      </c>
      <c r="DD1194" s="17">
        <f t="shared" si="604"/>
        <v>1</v>
      </c>
      <c r="DE1194" s="17">
        <f t="shared" si="605"/>
        <v>1</v>
      </c>
      <c r="DF1194" s="17">
        <f t="shared" si="606"/>
        <v>1</v>
      </c>
      <c r="DG1194" s="17">
        <v>1</v>
      </c>
      <c r="DH1194" s="17">
        <v>1</v>
      </c>
      <c r="DI1194" s="17">
        <v>1</v>
      </c>
      <c r="DJ1194" s="20" t="s">
        <v>981</v>
      </c>
      <c r="DK1194" s="45"/>
      <c r="DL1194" s="46"/>
      <c r="DN1194" s="46"/>
      <c r="DO1194" s="46"/>
      <c r="DP1194" s="46"/>
      <c r="DU1194" s="48"/>
    </row>
    <row r="1195" spans="1:125" x14ac:dyDescent="0.2">
      <c r="A1195" s="15" t="s">
        <v>105</v>
      </c>
      <c r="B1195" s="10" t="s">
        <v>1295</v>
      </c>
      <c r="C1195" s="11">
        <f t="shared" si="589"/>
        <v>53.860721090204855</v>
      </c>
      <c r="D1195" s="11">
        <f t="shared" si="612"/>
        <v>0</v>
      </c>
      <c r="E1195" s="11">
        <f t="shared" si="612"/>
        <v>0</v>
      </c>
      <c r="F1195" s="11">
        <f t="shared" si="612"/>
        <v>194</v>
      </c>
      <c r="G1195" s="11">
        <f t="shared" si="612"/>
        <v>12</v>
      </c>
      <c r="H1195" s="11">
        <f t="shared" si="612"/>
        <v>0</v>
      </c>
      <c r="I1195" s="11">
        <f t="shared" si="612"/>
        <v>0</v>
      </c>
      <c r="J1195" s="11">
        <f t="shared" si="612"/>
        <v>0</v>
      </c>
      <c r="K1195" s="11">
        <f t="shared" si="612"/>
        <v>0</v>
      </c>
      <c r="L1195" s="11">
        <f t="shared" si="619"/>
        <v>0</v>
      </c>
      <c r="M1195" s="11">
        <f t="shared" si="619"/>
        <v>0</v>
      </c>
      <c r="N1195" s="11">
        <f t="shared" si="619"/>
        <v>0</v>
      </c>
      <c r="O1195" s="11">
        <f t="shared" si="619"/>
        <v>0</v>
      </c>
      <c r="P1195" s="11">
        <f t="shared" si="619"/>
        <v>0</v>
      </c>
      <c r="Q1195" s="11">
        <f t="shared" si="607"/>
        <v>0</v>
      </c>
      <c r="R1195" s="11">
        <f t="shared" si="607"/>
        <v>0</v>
      </c>
      <c r="S1195" s="11">
        <f t="shared" si="607"/>
        <v>0</v>
      </c>
      <c r="T1195" s="11">
        <f t="shared" si="607"/>
        <v>6861.2383554401085</v>
      </c>
      <c r="U1195" s="40">
        <f t="shared" si="590"/>
        <v>0.60946897479641982</v>
      </c>
      <c r="V1195" s="11">
        <f t="shared" si="618"/>
        <v>11.315648258323415</v>
      </c>
      <c r="W1195" s="11">
        <f t="shared" si="618"/>
        <v>28532459.70109769</v>
      </c>
      <c r="X1195" s="11">
        <f t="shared" si="618"/>
        <v>294149.06908348133</v>
      </c>
      <c r="Y1195" s="11">
        <f t="shared" si="618"/>
        <v>398064</v>
      </c>
      <c r="Z1195" s="11">
        <f t="shared" si="618"/>
        <v>1.3532730232337637</v>
      </c>
      <c r="AA1195" s="11">
        <f t="shared" si="618"/>
        <v>64.486432681611404</v>
      </c>
      <c r="AB1195" s="11">
        <f t="shared" si="618"/>
        <v>4368</v>
      </c>
      <c r="AC1195" s="11">
        <f t="shared" si="618"/>
        <v>0</v>
      </c>
      <c r="AD1195" s="11">
        <f t="shared" si="618"/>
        <v>0</v>
      </c>
      <c r="AE1195" s="11">
        <f t="shared" si="618"/>
        <v>0</v>
      </c>
      <c r="AF1195" s="11">
        <f t="shared" si="618"/>
        <v>0</v>
      </c>
      <c r="AG1195" s="11">
        <f t="shared" si="618"/>
        <v>0</v>
      </c>
      <c r="AH1195" s="11">
        <f t="shared" si="617"/>
        <v>0</v>
      </c>
      <c r="AI1195" s="11">
        <f t="shared" si="617"/>
        <v>0</v>
      </c>
      <c r="AJ1195" s="11">
        <f t="shared" si="617"/>
        <v>0</v>
      </c>
      <c r="AK1195" s="11">
        <f t="shared" si="617"/>
        <v>0</v>
      </c>
      <c r="AL1195" s="11">
        <f t="shared" si="616"/>
        <v>0</v>
      </c>
      <c r="AM1195" s="11">
        <f t="shared" si="616"/>
        <v>0</v>
      </c>
      <c r="AN1195" s="11">
        <f t="shared" si="616"/>
        <v>0</v>
      </c>
      <c r="AO1195" s="11">
        <f t="shared" si="616"/>
        <v>0</v>
      </c>
      <c r="AP1195" s="11">
        <f t="shared" si="616"/>
        <v>0</v>
      </c>
      <c r="AQ1195" s="11">
        <f t="shared" si="616"/>
        <v>0</v>
      </c>
      <c r="AR1195" s="11">
        <f t="shared" si="616"/>
        <v>0</v>
      </c>
      <c r="AS1195" s="11">
        <f t="shared" si="616"/>
        <v>0</v>
      </c>
      <c r="AT1195" s="11">
        <f t="shared" si="616"/>
        <v>0</v>
      </c>
      <c r="AU1195" s="11">
        <f t="shared" si="616"/>
        <v>0</v>
      </c>
      <c r="AV1195" s="11">
        <f t="shared" si="616"/>
        <v>57064919.402195379</v>
      </c>
      <c r="AW1195" s="11">
        <f t="shared" si="616"/>
        <v>0</v>
      </c>
      <c r="AX1195" s="11">
        <f t="shared" si="615"/>
        <v>0</v>
      </c>
      <c r="AY1195" s="11">
        <f t="shared" si="614"/>
        <v>52031.057528754151</v>
      </c>
      <c r="AZ1195" s="11">
        <f t="shared" si="614"/>
        <v>1</v>
      </c>
      <c r="BA1195" s="11">
        <f t="shared" si="614"/>
        <v>1</v>
      </c>
      <c r="BB1195" s="11">
        <f t="shared" si="614"/>
        <v>1</v>
      </c>
      <c r="BC1195" s="11">
        <f t="shared" si="614"/>
        <v>1</v>
      </c>
      <c r="BD1195" s="11">
        <f t="shared" si="608"/>
        <v>1</v>
      </c>
      <c r="BE1195" s="11">
        <f t="shared" si="608"/>
        <v>1</v>
      </c>
      <c r="BF1195" s="15" t="str">
        <f t="shared" si="591"/>
        <v>ČSN 42 5715</v>
      </c>
      <c r="BG1195" s="44">
        <v>53.860721090204855</v>
      </c>
      <c r="BJ1195" s="17">
        <f t="shared" si="592"/>
        <v>194</v>
      </c>
      <c r="BK1195" s="17">
        <f t="shared" si="593"/>
        <v>12</v>
      </c>
      <c r="BX1195" s="18">
        <f t="shared" si="595"/>
        <v>6861.2383554401085</v>
      </c>
      <c r="BY1195" s="42">
        <v>0.60946897479641982</v>
      </c>
      <c r="BZ1195" s="43">
        <f t="shared" si="596"/>
        <v>11.315648258323415</v>
      </c>
      <c r="CA1195" s="18">
        <f t="shared" si="597"/>
        <v>28532459.70109769</v>
      </c>
      <c r="CB1195" s="18">
        <f t="shared" si="598"/>
        <v>294149.06908348133</v>
      </c>
      <c r="CC1195" s="18">
        <f t="shared" si="599"/>
        <v>398064</v>
      </c>
      <c r="CD1195" s="25">
        <f t="shared" si="600"/>
        <v>1.3532730232337637</v>
      </c>
      <c r="CE1195" s="26">
        <f t="shared" si="601"/>
        <v>64.486432681611404</v>
      </c>
      <c r="CF1195" s="18">
        <f t="shared" si="602"/>
        <v>4368</v>
      </c>
      <c r="CG1195" s="18"/>
      <c r="CZ1195" s="18">
        <f t="shared" si="603"/>
        <v>57064919.402195379</v>
      </c>
      <c r="DC1195" s="18">
        <f t="shared" si="594"/>
        <v>52031.057528754151</v>
      </c>
      <c r="DD1195" s="17">
        <f t="shared" si="604"/>
        <v>1</v>
      </c>
      <c r="DE1195" s="17">
        <f t="shared" si="605"/>
        <v>1</v>
      </c>
      <c r="DF1195" s="17">
        <f t="shared" si="606"/>
        <v>1</v>
      </c>
      <c r="DG1195" s="17">
        <v>1</v>
      </c>
      <c r="DH1195" s="17">
        <v>1</v>
      </c>
      <c r="DI1195" s="17">
        <v>1</v>
      </c>
      <c r="DJ1195" s="20" t="s">
        <v>981</v>
      </c>
      <c r="DK1195" s="45"/>
      <c r="DL1195" s="46"/>
      <c r="DN1195" s="46"/>
      <c r="DO1195" s="46"/>
      <c r="DP1195" s="46"/>
      <c r="DU1195" s="48"/>
    </row>
    <row r="1196" spans="1:125" x14ac:dyDescent="0.2">
      <c r="A1196" s="15" t="s">
        <v>105</v>
      </c>
      <c r="B1196" s="10" t="s">
        <v>1296</v>
      </c>
      <c r="C1196" s="11">
        <f t="shared" si="589"/>
        <v>62.146985873313284</v>
      </c>
      <c r="D1196" s="11">
        <f t="shared" si="612"/>
        <v>0</v>
      </c>
      <c r="E1196" s="11">
        <f t="shared" si="612"/>
        <v>0</v>
      </c>
      <c r="F1196" s="11">
        <f t="shared" si="612"/>
        <v>194</v>
      </c>
      <c r="G1196" s="11">
        <f t="shared" si="612"/>
        <v>14</v>
      </c>
      <c r="H1196" s="11">
        <f t="shared" si="612"/>
        <v>0</v>
      </c>
      <c r="I1196" s="11">
        <f t="shared" si="612"/>
        <v>0</v>
      </c>
      <c r="J1196" s="11">
        <f t="shared" si="612"/>
        <v>0</v>
      </c>
      <c r="K1196" s="11">
        <f t="shared" si="612"/>
        <v>0</v>
      </c>
      <c r="L1196" s="11">
        <f t="shared" si="619"/>
        <v>0</v>
      </c>
      <c r="M1196" s="11">
        <f t="shared" si="619"/>
        <v>0</v>
      </c>
      <c r="N1196" s="11">
        <f t="shared" si="619"/>
        <v>0</v>
      </c>
      <c r="O1196" s="11">
        <f t="shared" si="619"/>
        <v>0</v>
      </c>
      <c r="P1196" s="11">
        <f t="shared" si="619"/>
        <v>0</v>
      </c>
      <c r="Q1196" s="11">
        <f t="shared" si="607"/>
        <v>0</v>
      </c>
      <c r="R1196" s="11">
        <f t="shared" si="607"/>
        <v>0</v>
      </c>
      <c r="S1196" s="11">
        <f t="shared" si="607"/>
        <v>0</v>
      </c>
      <c r="T1196" s="11">
        <f t="shared" si="607"/>
        <v>7916.8134870462791</v>
      </c>
      <c r="U1196" s="40">
        <f t="shared" si="590"/>
        <v>0.60946897479641982</v>
      </c>
      <c r="V1196" s="11">
        <f t="shared" si="618"/>
        <v>9.8068951572136278</v>
      </c>
      <c r="W1196" s="11">
        <f t="shared" si="618"/>
        <v>32257056.552970063</v>
      </c>
      <c r="X1196" s="11">
        <f t="shared" si="618"/>
        <v>332546.97477288725</v>
      </c>
      <c r="Y1196" s="11">
        <f t="shared" si="618"/>
        <v>454514.66666666651</v>
      </c>
      <c r="Z1196" s="11">
        <f t="shared" si="618"/>
        <v>1.3667683098818657</v>
      </c>
      <c r="AA1196" s="11">
        <f t="shared" si="618"/>
        <v>63.831810251629243</v>
      </c>
      <c r="AB1196" s="11">
        <f t="shared" si="618"/>
        <v>5040</v>
      </c>
      <c r="AC1196" s="11">
        <f t="shared" si="618"/>
        <v>0</v>
      </c>
      <c r="AD1196" s="11">
        <f t="shared" si="618"/>
        <v>0</v>
      </c>
      <c r="AE1196" s="11">
        <f t="shared" si="618"/>
        <v>0</v>
      </c>
      <c r="AF1196" s="11">
        <f t="shared" si="618"/>
        <v>0</v>
      </c>
      <c r="AG1196" s="11">
        <f t="shared" si="618"/>
        <v>0</v>
      </c>
      <c r="AH1196" s="11">
        <f t="shared" si="617"/>
        <v>0</v>
      </c>
      <c r="AI1196" s="11">
        <f t="shared" si="617"/>
        <v>0</v>
      </c>
      <c r="AJ1196" s="11">
        <f t="shared" si="617"/>
        <v>0</v>
      </c>
      <c r="AK1196" s="11">
        <f t="shared" si="617"/>
        <v>0</v>
      </c>
      <c r="AL1196" s="11">
        <f t="shared" si="616"/>
        <v>0</v>
      </c>
      <c r="AM1196" s="11">
        <f t="shared" si="616"/>
        <v>0</v>
      </c>
      <c r="AN1196" s="11">
        <f t="shared" si="616"/>
        <v>0</v>
      </c>
      <c r="AO1196" s="11">
        <f t="shared" si="616"/>
        <v>0</v>
      </c>
      <c r="AP1196" s="11">
        <f t="shared" si="616"/>
        <v>0</v>
      </c>
      <c r="AQ1196" s="11">
        <f t="shared" si="616"/>
        <v>0</v>
      </c>
      <c r="AR1196" s="11">
        <f t="shared" si="616"/>
        <v>0</v>
      </c>
      <c r="AS1196" s="11">
        <f t="shared" si="616"/>
        <v>0</v>
      </c>
      <c r="AT1196" s="11">
        <f t="shared" si="616"/>
        <v>0</v>
      </c>
      <c r="AU1196" s="11">
        <f t="shared" si="616"/>
        <v>0</v>
      </c>
      <c r="AV1196" s="11">
        <f t="shared" si="616"/>
        <v>64514113.105940126</v>
      </c>
      <c r="AW1196" s="11">
        <f t="shared" si="616"/>
        <v>0</v>
      </c>
      <c r="AX1196" s="11">
        <f t="shared" si="615"/>
        <v>0</v>
      </c>
      <c r="AY1196" s="11">
        <f t="shared" si="614"/>
        <v>50893.800988154646</v>
      </c>
      <c r="AZ1196" s="11">
        <f t="shared" si="614"/>
        <v>1</v>
      </c>
      <c r="BA1196" s="11">
        <f t="shared" si="614"/>
        <v>1</v>
      </c>
      <c r="BB1196" s="11">
        <f t="shared" si="614"/>
        <v>1</v>
      </c>
      <c r="BC1196" s="11">
        <f t="shared" si="614"/>
        <v>1</v>
      </c>
      <c r="BD1196" s="11">
        <f t="shared" si="608"/>
        <v>1</v>
      </c>
      <c r="BE1196" s="11">
        <f t="shared" si="608"/>
        <v>1</v>
      </c>
      <c r="BF1196" s="15" t="str">
        <f t="shared" si="591"/>
        <v>ČSN 42 5715</v>
      </c>
      <c r="BG1196" s="44">
        <v>62.146985873313284</v>
      </c>
      <c r="BJ1196" s="17">
        <f t="shared" si="592"/>
        <v>194</v>
      </c>
      <c r="BK1196" s="17">
        <f t="shared" si="593"/>
        <v>14</v>
      </c>
      <c r="BX1196" s="18">
        <f t="shared" si="595"/>
        <v>7916.8134870462791</v>
      </c>
      <c r="BY1196" s="42">
        <v>0.60946897479641982</v>
      </c>
      <c r="BZ1196" s="43">
        <f t="shared" si="596"/>
        <v>9.8068951572136278</v>
      </c>
      <c r="CA1196" s="18">
        <f t="shared" si="597"/>
        <v>32257056.552970063</v>
      </c>
      <c r="CB1196" s="18">
        <f t="shared" si="598"/>
        <v>332546.97477288725</v>
      </c>
      <c r="CC1196" s="18">
        <f t="shared" si="599"/>
        <v>454514.66666666651</v>
      </c>
      <c r="CD1196" s="25">
        <f t="shared" si="600"/>
        <v>1.3667683098818657</v>
      </c>
      <c r="CE1196" s="26">
        <f t="shared" si="601"/>
        <v>63.831810251629243</v>
      </c>
      <c r="CF1196" s="18">
        <f t="shared" si="602"/>
        <v>5040</v>
      </c>
      <c r="CG1196" s="18"/>
      <c r="CZ1196" s="18">
        <f t="shared" si="603"/>
        <v>64514113.105940126</v>
      </c>
      <c r="DC1196" s="18">
        <f t="shared" si="594"/>
        <v>50893.800988154646</v>
      </c>
      <c r="DD1196" s="17">
        <f t="shared" si="604"/>
        <v>1</v>
      </c>
      <c r="DE1196" s="17">
        <f t="shared" si="605"/>
        <v>1</v>
      </c>
      <c r="DF1196" s="17">
        <f t="shared" si="606"/>
        <v>1</v>
      </c>
      <c r="DG1196" s="17">
        <v>1</v>
      </c>
      <c r="DH1196" s="17">
        <v>1</v>
      </c>
      <c r="DI1196" s="17">
        <v>1</v>
      </c>
      <c r="DJ1196" s="20" t="s">
        <v>981</v>
      </c>
      <c r="DK1196" s="45"/>
      <c r="DL1196" s="46"/>
      <c r="DN1196" s="46"/>
      <c r="DO1196" s="46"/>
      <c r="DP1196" s="46"/>
      <c r="DU1196" s="48"/>
    </row>
    <row r="1197" spans="1:125" x14ac:dyDescent="0.2">
      <c r="A1197" s="15" t="s">
        <v>105</v>
      </c>
      <c r="B1197" s="10" t="s">
        <v>1297</v>
      </c>
      <c r="C1197" s="11">
        <f t="shared" si="589"/>
        <v>70.235958637776307</v>
      </c>
      <c r="D1197" s="11">
        <f t="shared" si="612"/>
        <v>0</v>
      </c>
      <c r="E1197" s="11">
        <f t="shared" si="612"/>
        <v>0</v>
      </c>
      <c r="F1197" s="11">
        <f t="shared" si="612"/>
        <v>194</v>
      </c>
      <c r="G1197" s="11">
        <f t="shared" si="612"/>
        <v>16</v>
      </c>
      <c r="H1197" s="11">
        <f t="shared" si="612"/>
        <v>0</v>
      </c>
      <c r="I1197" s="11">
        <f t="shared" si="612"/>
        <v>0</v>
      </c>
      <c r="J1197" s="11">
        <f t="shared" si="612"/>
        <v>0</v>
      </c>
      <c r="K1197" s="11">
        <f t="shared" si="612"/>
        <v>0</v>
      </c>
      <c r="L1197" s="11">
        <f t="shared" si="619"/>
        <v>0</v>
      </c>
      <c r="M1197" s="11">
        <f t="shared" si="619"/>
        <v>0</v>
      </c>
      <c r="N1197" s="11">
        <f t="shared" si="619"/>
        <v>0</v>
      </c>
      <c r="O1197" s="11">
        <f t="shared" si="619"/>
        <v>0</v>
      </c>
      <c r="P1197" s="11">
        <f t="shared" si="619"/>
        <v>0</v>
      </c>
      <c r="Q1197" s="11">
        <f t="shared" si="607"/>
        <v>0</v>
      </c>
      <c r="R1197" s="11">
        <f t="shared" si="607"/>
        <v>0</v>
      </c>
      <c r="S1197" s="11">
        <f t="shared" si="607"/>
        <v>0</v>
      </c>
      <c r="T1197" s="11">
        <f t="shared" si="607"/>
        <v>8947.2558774237314</v>
      </c>
      <c r="U1197" s="40">
        <f t="shared" si="590"/>
        <v>0.60946897479641982</v>
      </c>
      <c r="V1197" s="11">
        <f t="shared" si="618"/>
        <v>8.6774493666356527</v>
      </c>
      <c r="W1197" s="11">
        <f t="shared" si="618"/>
        <v>35721919.090614244</v>
      </c>
      <c r="X1197" s="11">
        <f t="shared" si="618"/>
        <v>368267.20711973449</v>
      </c>
      <c r="Y1197" s="11">
        <f t="shared" si="618"/>
        <v>508309.3333333332</v>
      </c>
      <c r="Z1197" s="11">
        <f t="shared" si="618"/>
        <v>1.3802731372931256</v>
      </c>
      <c r="AA1197" s="11">
        <f t="shared" si="618"/>
        <v>63.186232677696488</v>
      </c>
      <c r="AB1197" s="11">
        <f t="shared" si="618"/>
        <v>5696</v>
      </c>
      <c r="AC1197" s="11">
        <f t="shared" si="618"/>
        <v>0</v>
      </c>
      <c r="AD1197" s="11">
        <f t="shared" si="618"/>
        <v>0</v>
      </c>
      <c r="AE1197" s="11">
        <f t="shared" si="618"/>
        <v>0</v>
      </c>
      <c r="AF1197" s="11">
        <f t="shared" si="618"/>
        <v>0</v>
      </c>
      <c r="AG1197" s="11">
        <f t="shared" si="618"/>
        <v>0</v>
      </c>
      <c r="AH1197" s="11">
        <f t="shared" si="617"/>
        <v>0</v>
      </c>
      <c r="AI1197" s="11">
        <f t="shared" si="617"/>
        <v>0</v>
      </c>
      <c r="AJ1197" s="11">
        <f t="shared" si="617"/>
        <v>0</v>
      </c>
      <c r="AK1197" s="11">
        <f t="shared" si="617"/>
        <v>0</v>
      </c>
      <c r="AL1197" s="11">
        <f t="shared" si="616"/>
        <v>0</v>
      </c>
      <c r="AM1197" s="11">
        <f t="shared" si="616"/>
        <v>0</v>
      </c>
      <c r="AN1197" s="11">
        <f t="shared" si="616"/>
        <v>0</v>
      </c>
      <c r="AO1197" s="11">
        <f t="shared" si="616"/>
        <v>0</v>
      </c>
      <c r="AP1197" s="11">
        <f t="shared" si="616"/>
        <v>0</v>
      </c>
      <c r="AQ1197" s="11">
        <f t="shared" si="616"/>
        <v>0</v>
      </c>
      <c r="AR1197" s="11">
        <f t="shared" si="616"/>
        <v>0</v>
      </c>
      <c r="AS1197" s="11">
        <f t="shared" si="616"/>
        <v>0</v>
      </c>
      <c r="AT1197" s="11">
        <f t="shared" si="616"/>
        <v>0</v>
      </c>
      <c r="AU1197" s="11">
        <f t="shared" si="616"/>
        <v>0</v>
      </c>
      <c r="AV1197" s="11">
        <f t="shared" si="616"/>
        <v>71443838.181228489</v>
      </c>
      <c r="AW1197" s="11">
        <f t="shared" si="616"/>
        <v>0</v>
      </c>
      <c r="AX1197" s="11">
        <f t="shared" si="615"/>
        <v>0</v>
      </c>
      <c r="AY1197" s="11">
        <f t="shared" si="614"/>
        <v>49769.110818169502</v>
      </c>
      <c r="AZ1197" s="11">
        <f t="shared" si="614"/>
        <v>1</v>
      </c>
      <c r="BA1197" s="11">
        <f t="shared" si="614"/>
        <v>1</v>
      </c>
      <c r="BB1197" s="11">
        <f t="shared" si="614"/>
        <v>1</v>
      </c>
      <c r="BC1197" s="11">
        <f t="shared" si="614"/>
        <v>1</v>
      </c>
      <c r="BD1197" s="11">
        <f t="shared" si="608"/>
        <v>1</v>
      </c>
      <c r="BE1197" s="11">
        <f t="shared" si="608"/>
        <v>1</v>
      </c>
      <c r="BF1197" s="15" t="str">
        <f t="shared" si="591"/>
        <v>ČSN 42 5715</v>
      </c>
      <c r="BG1197" s="44">
        <v>70.235958637776307</v>
      </c>
      <c r="BJ1197" s="17">
        <f t="shared" si="592"/>
        <v>194</v>
      </c>
      <c r="BK1197" s="17">
        <f t="shared" si="593"/>
        <v>16</v>
      </c>
      <c r="BX1197" s="18">
        <f t="shared" si="595"/>
        <v>8947.2558774237314</v>
      </c>
      <c r="BY1197" s="42">
        <v>0.60946897479641982</v>
      </c>
      <c r="BZ1197" s="43">
        <f t="shared" si="596"/>
        <v>8.6774493666356527</v>
      </c>
      <c r="CA1197" s="18">
        <f t="shared" si="597"/>
        <v>35721919.090614244</v>
      </c>
      <c r="CB1197" s="18">
        <f t="shared" si="598"/>
        <v>368267.20711973449</v>
      </c>
      <c r="CC1197" s="18">
        <f t="shared" si="599"/>
        <v>508309.3333333332</v>
      </c>
      <c r="CD1197" s="25">
        <f t="shared" si="600"/>
        <v>1.3802731372931256</v>
      </c>
      <c r="CE1197" s="26">
        <f t="shared" si="601"/>
        <v>63.186232677696488</v>
      </c>
      <c r="CF1197" s="18">
        <f t="shared" si="602"/>
        <v>5696</v>
      </c>
      <c r="CG1197" s="18"/>
      <c r="CZ1197" s="18">
        <f t="shared" si="603"/>
        <v>71443838.181228489</v>
      </c>
      <c r="DC1197" s="18">
        <f t="shared" si="594"/>
        <v>49769.110818169502</v>
      </c>
      <c r="DD1197" s="17">
        <f t="shared" si="604"/>
        <v>1</v>
      </c>
      <c r="DE1197" s="17">
        <f t="shared" si="605"/>
        <v>1</v>
      </c>
      <c r="DF1197" s="17">
        <f t="shared" si="606"/>
        <v>1</v>
      </c>
      <c r="DG1197" s="17">
        <v>1</v>
      </c>
      <c r="DH1197" s="17">
        <v>1</v>
      </c>
      <c r="DI1197" s="17">
        <v>1</v>
      </c>
      <c r="DJ1197" s="20" t="s">
        <v>981</v>
      </c>
      <c r="DK1197" s="45"/>
      <c r="DL1197" s="46"/>
      <c r="DN1197" s="46"/>
      <c r="DO1197" s="46"/>
      <c r="DP1197" s="46"/>
      <c r="DU1197" s="48"/>
    </row>
    <row r="1198" spans="1:125" x14ac:dyDescent="0.2">
      <c r="A1198" s="15" t="s">
        <v>105</v>
      </c>
      <c r="B1198" s="10" t="s">
        <v>1298</v>
      </c>
      <c r="C1198" s="11">
        <f t="shared" si="589"/>
        <v>78.127639383593845</v>
      </c>
      <c r="D1198" s="11">
        <f t="shared" si="612"/>
        <v>0</v>
      </c>
      <c r="E1198" s="11">
        <f t="shared" si="612"/>
        <v>0</v>
      </c>
      <c r="F1198" s="11">
        <f t="shared" si="612"/>
        <v>194</v>
      </c>
      <c r="G1198" s="11">
        <f t="shared" si="612"/>
        <v>18</v>
      </c>
      <c r="H1198" s="11">
        <f t="shared" si="612"/>
        <v>0</v>
      </c>
      <c r="I1198" s="11">
        <f t="shared" si="612"/>
        <v>0</v>
      </c>
      <c r="J1198" s="11">
        <f t="shared" si="612"/>
        <v>0</v>
      </c>
      <c r="K1198" s="11">
        <f t="shared" si="612"/>
        <v>0</v>
      </c>
      <c r="L1198" s="11">
        <f t="shared" si="619"/>
        <v>0</v>
      </c>
      <c r="M1198" s="11">
        <f t="shared" si="619"/>
        <v>0</v>
      </c>
      <c r="N1198" s="11">
        <f t="shared" si="619"/>
        <v>0</v>
      </c>
      <c r="O1198" s="11">
        <f t="shared" si="619"/>
        <v>0</v>
      </c>
      <c r="P1198" s="11">
        <f t="shared" si="619"/>
        <v>0</v>
      </c>
      <c r="Q1198" s="11">
        <f t="shared" si="607"/>
        <v>0</v>
      </c>
      <c r="R1198" s="11">
        <f t="shared" si="607"/>
        <v>0</v>
      </c>
      <c r="S1198" s="11">
        <f t="shared" si="607"/>
        <v>0</v>
      </c>
      <c r="T1198" s="11">
        <f t="shared" si="607"/>
        <v>9952.5655265724654</v>
      </c>
      <c r="U1198" s="40">
        <f t="shared" si="590"/>
        <v>0.60946897479641982</v>
      </c>
      <c r="V1198" s="11">
        <f t="shared" si="618"/>
        <v>7.8009393296017491</v>
      </c>
      <c r="W1198" s="11">
        <f t="shared" si="618"/>
        <v>38939412.622714765</v>
      </c>
      <c r="X1198" s="11">
        <f t="shared" si="618"/>
        <v>401437.24353314191</v>
      </c>
      <c r="Y1198" s="11">
        <f t="shared" si="618"/>
        <v>559512.00000000012</v>
      </c>
      <c r="Z1198" s="11">
        <f t="shared" si="618"/>
        <v>1.3937720254244617</v>
      </c>
      <c r="AA1198" s="11">
        <f t="shared" si="618"/>
        <v>62.549980015984012</v>
      </c>
      <c r="AB1198" s="11">
        <f t="shared" si="618"/>
        <v>6336.0000000000009</v>
      </c>
      <c r="AC1198" s="11">
        <f t="shared" si="618"/>
        <v>0</v>
      </c>
      <c r="AD1198" s="11">
        <f t="shared" si="618"/>
        <v>0</v>
      </c>
      <c r="AE1198" s="11">
        <f t="shared" si="618"/>
        <v>0</v>
      </c>
      <c r="AF1198" s="11">
        <f t="shared" si="618"/>
        <v>0</v>
      </c>
      <c r="AG1198" s="11">
        <f t="shared" si="618"/>
        <v>0</v>
      </c>
      <c r="AH1198" s="11">
        <f t="shared" si="617"/>
        <v>0</v>
      </c>
      <c r="AI1198" s="11">
        <f t="shared" si="617"/>
        <v>0</v>
      </c>
      <c r="AJ1198" s="11">
        <f t="shared" si="617"/>
        <v>0</v>
      </c>
      <c r="AK1198" s="11">
        <f t="shared" si="617"/>
        <v>0</v>
      </c>
      <c r="AL1198" s="11">
        <f t="shared" si="616"/>
        <v>0</v>
      </c>
      <c r="AM1198" s="11">
        <f t="shared" si="616"/>
        <v>0</v>
      </c>
      <c r="AN1198" s="11">
        <f t="shared" si="616"/>
        <v>0</v>
      </c>
      <c r="AO1198" s="11">
        <f t="shared" si="616"/>
        <v>0</v>
      </c>
      <c r="AP1198" s="11">
        <f t="shared" si="616"/>
        <v>0</v>
      </c>
      <c r="AQ1198" s="11">
        <f t="shared" si="616"/>
        <v>0</v>
      </c>
      <c r="AR1198" s="11">
        <f t="shared" si="616"/>
        <v>0</v>
      </c>
      <c r="AS1198" s="11">
        <f t="shared" si="616"/>
        <v>0</v>
      </c>
      <c r="AT1198" s="11">
        <f t="shared" si="616"/>
        <v>0</v>
      </c>
      <c r="AU1198" s="11">
        <f t="shared" si="616"/>
        <v>0</v>
      </c>
      <c r="AV1198" s="11">
        <f t="shared" si="616"/>
        <v>77878825.245429531</v>
      </c>
      <c r="AW1198" s="11">
        <f t="shared" si="616"/>
        <v>0</v>
      </c>
      <c r="AX1198" s="11">
        <f t="shared" si="615"/>
        <v>0</v>
      </c>
      <c r="AY1198" s="11">
        <f t="shared" si="614"/>
        <v>48656.987018798718</v>
      </c>
      <c r="AZ1198" s="11">
        <f t="shared" si="614"/>
        <v>1</v>
      </c>
      <c r="BA1198" s="11">
        <f t="shared" si="614"/>
        <v>1</v>
      </c>
      <c r="BB1198" s="11">
        <f t="shared" si="614"/>
        <v>1</v>
      </c>
      <c r="BC1198" s="11">
        <f t="shared" si="614"/>
        <v>1</v>
      </c>
      <c r="BD1198" s="11">
        <f t="shared" si="608"/>
        <v>1</v>
      </c>
      <c r="BE1198" s="11">
        <f t="shared" si="608"/>
        <v>1</v>
      </c>
      <c r="BF1198" s="15" t="str">
        <f t="shared" si="591"/>
        <v>ČSN 42 5715</v>
      </c>
      <c r="BG1198" s="44">
        <v>78.127639383593845</v>
      </c>
      <c r="BJ1198" s="17">
        <f t="shared" si="592"/>
        <v>194</v>
      </c>
      <c r="BK1198" s="17">
        <f t="shared" si="593"/>
        <v>18</v>
      </c>
      <c r="BX1198" s="18">
        <f t="shared" si="595"/>
        <v>9952.5655265724654</v>
      </c>
      <c r="BY1198" s="42">
        <v>0.60946897479641982</v>
      </c>
      <c r="BZ1198" s="43">
        <f t="shared" si="596"/>
        <v>7.8009393296017491</v>
      </c>
      <c r="CA1198" s="18">
        <f t="shared" si="597"/>
        <v>38939412.622714765</v>
      </c>
      <c r="CB1198" s="18">
        <f t="shared" si="598"/>
        <v>401437.24353314191</v>
      </c>
      <c r="CC1198" s="18">
        <f t="shared" si="599"/>
        <v>559512.00000000012</v>
      </c>
      <c r="CD1198" s="25">
        <f t="shared" si="600"/>
        <v>1.3937720254244617</v>
      </c>
      <c r="CE1198" s="26">
        <f t="shared" si="601"/>
        <v>62.549980015984012</v>
      </c>
      <c r="CF1198" s="18">
        <f t="shared" si="602"/>
        <v>6336.0000000000009</v>
      </c>
      <c r="CG1198" s="18"/>
      <c r="CZ1198" s="18">
        <f t="shared" si="603"/>
        <v>77878825.245429531</v>
      </c>
      <c r="DC1198" s="18">
        <f t="shared" si="594"/>
        <v>48656.987018798718</v>
      </c>
      <c r="DD1198" s="17">
        <f t="shared" si="604"/>
        <v>1</v>
      </c>
      <c r="DE1198" s="17">
        <f t="shared" si="605"/>
        <v>1</v>
      </c>
      <c r="DF1198" s="17">
        <f t="shared" si="606"/>
        <v>1</v>
      </c>
      <c r="DG1198" s="17">
        <v>1</v>
      </c>
      <c r="DH1198" s="17">
        <v>1</v>
      </c>
      <c r="DI1198" s="17">
        <v>1</v>
      </c>
      <c r="DJ1198" s="20" t="s">
        <v>981</v>
      </c>
      <c r="DK1198" s="45"/>
      <c r="DL1198" s="46"/>
      <c r="DN1198" s="46"/>
      <c r="DO1198" s="46"/>
      <c r="DP1198" s="46"/>
      <c r="DU1198" s="48"/>
    </row>
    <row r="1199" spans="1:125" x14ac:dyDescent="0.2">
      <c r="A1199" s="15" t="s">
        <v>105</v>
      </c>
      <c r="B1199" s="10" t="s">
        <v>1299</v>
      </c>
      <c r="C1199" s="11">
        <f t="shared" si="589"/>
        <v>85.82202811076597</v>
      </c>
      <c r="D1199" s="11">
        <f t="shared" si="612"/>
        <v>0</v>
      </c>
      <c r="E1199" s="11">
        <f t="shared" si="612"/>
        <v>0</v>
      </c>
      <c r="F1199" s="11">
        <f t="shared" si="612"/>
        <v>194</v>
      </c>
      <c r="G1199" s="11">
        <f t="shared" si="612"/>
        <v>20</v>
      </c>
      <c r="H1199" s="11">
        <f t="shared" si="612"/>
        <v>0</v>
      </c>
      <c r="I1199" s="11">
        <f t="shared" si="612"/>
        <v>0</v>
      </c>
      <c r="J1199" s="11">
        <f t="shared" si="612"/>
        <v>0</v>
      </c>
      <c r="K1199" s="11">
        <f t="shared" si="612"/>
        <v>0</v>
      </c>
      <c r="L1199" s="11">
        <f t="shared" si="619"/>
        <v>0</v>
      </c>
      <c r="M1199" s="11">
        <f t="shared" si="619"/>
        <v>0</v>
      </c>
      <c r="N1199" s="11">
        <f t="shared" si="619"/>
        <v>0</v>
      </c>
      <c r="O1199" s="11">
        <f t="shared" si="619"/>
        <v>0</v>
      </c>
      <c r="P1199" s="11">
        <f t="shared" si="619"/>
        <v>0</v>
      </c>
      <c r="Q1199" s="11">
        <f t="shared" si="607"/>
        <v>0</v>
      </c>
      <c r="R1199" s="11">
        <f t="shared" si="607"/>
        <v>0</v>
      </c>
      <c r="S1199" s="11">
        <f t="shared" si="607"/>
        <v>0</v>
      </c>
      <c r="T1199" s="11">
        <f t="shared" si="607"/>
        <v>10932.74243449248</v>
      </c>
      <c r="U1199" s="40">
        <f t="shared" si="590"/>
        <v>0.60946897479641982</v>
      </c>
      <c r="V1199" s="11">
        <f t="shared" si="618"/>
        <v>7.1015447690167655</v>
      </c>
      <c r="W1199" s="11">
        <f t="shared" si="618"/>
        <v>41921600.865061417</v>
      </c>
      <c r="X1199" s="11">
        <f t="shared" si="618"/>
        <v>432181.45221712801</v>
      </c>
      <c r="Y1199" s="11">
        <f t="shared" si="618"/>
        <v>608186.66666666651</v>
      </c>
      <c r="Z1199" s="11">
        <f t="shared" si="618"/>
        <v>1.4072484220380506</v>
      </c>
      <c r="AA1199" s="11">
        <f t="shared" si="618"/>
        <v>61.923339703216911</v>
      </c>
      <c r="AB1199" s="11">
        <f t="shared" si="618"/>
        <v>6960</v>
      </c>
      <c r="AC1199" s="11">
        <f t="shared" si="618"/>
        <v>0</v>
      </c>
      <c r="AD1199" s="11">
        <f t="shared" si="618"/>
        <v>0</v>
      </c>
      <c r="AE1199" s="11">
        <f t="shared" si="618"/>
        <v>0</v>
      </c>
      <c r="AF1199" s="11">
        <f t="shared" si="618"/>
        <v>0</v>
      </c>
      <c r="AG1199" s="11">
        <f t="shared" si="618"/>
        <v>0</v>
      </c>
      <c r="AH1199" s="11">
        <f t="shared" si="617"/>
        <v>0</v>
      </c>
      <c r="AI1199" s="11">
        <f t="shared" si="617"/>
        <v>0</v>
      </c>
      <c r="AJ1199" s="11">
        <f t="shared" si="617"/>
        <v>0</v>
      </c>
      <c r="AK1199" s="11">
        <f t="shared" si="617"/>
        <v>0</v>
      </c>
      <c r="AL1199" s="11">
        <f t="shared" si="616"/>
        <v>0</v>
      </c>
      <c r="AM1199" s="11">
        <f t="shared" si="616"/>
        <v>0</v>
      </c>
      <c r="AN1199" s="11">
        <f t="shared" si="616"/>
        <v>0</v>
      </c>
      <c r="AO1199" s="11">
        <f t="shared" si="616"/>
        <v>0</v>
      </c>
      <c r="AP1199" s="11">
        <f t="shared" si="616"/>
        <v>0</v>
      </c>
      <c r="AQ1199" s="11">
        <f t="shared" si="616"/>
        <v>0</v>
      </c>
      <c r="AR1199" s="11">
        <f t="shared" si="616"/>
        <v>0</v>
      </c>
      <c r="AS1199" s="11">
        <f t="shared" si="616"/>
        <v>0</v>
      </c>
      <c r="AT1199" s="11">
        <f t="shared" si="616"/>
        <v>0</v>
      </c>
      <c r="AU1199" s="11">
        <f t="shared" si="616"/>
        <v>0</v>
      </c>
      <c r="AV1199" s="11">
        <f t="shared" si="616"/>
        <v>83843201.730122834</v>
      </c>
      <c r="AW1199" s="11">
        <f t="shared" si="616"/>
        <v>0</v>
      </c>
      <c r="AX1199" s="11">
        <f t="shared" si="615"/>
        <v>0</v>
      </c>
      <c r="AY1199" s="11">
        <f t="shared" si="614"/>
        <v>47557.429590042288</v>
      </c>
      <c r="AZ1199" s="11">
        <f t="shared" si="614"/>
        <v>1</v>
      </c>
      <c r="BA1199" s="11">
        <f t="shared" si="614"/>
        <v>1</v>
      </c>
      <c r="BB1199" s="11">
        <f t="shared" si="614"/>
        <v>1</v>
      </c>
      <c r="BC1199" s="11">
        <f t="shared" si="614"/>
        <v>1</v>
      </c>
      <c r="BD1199" s="11">
        <f t="shared" si="608"/>
        <v>1</v>
      </c>
      <c r="BE1199" s="11">
        <f t="shared" si="608"/>
        <v>1</v>
      </c>
      <c r="BF1199" s="15" t="str">
        <f t="shared" si="591"/>
        <v>ČSN 42 5715</v>
      </c>
      <c r="BG1199" s="44">
        <v>85.82202811076597</v>
      </c>
      <c r="BJ1199" s="17">
        <f t="shared" si="592"/>
        <v>194</v>
      </c>
      <c r="BK1199" s="17">
        <f t="shared" si="593"/>
        <v>20</v>
      </c>
      <c r="BX1199" s="18">
        <f t="shared" si="595"/>
        <v>10932.74243449248</v>
      </c>
      <c r="BY1199" s="42">
        <v>0.60946897479641982</v>
      </c>
      <c r="BZ1199" s="43">
        <f t="shared" si="596"/>
        <v>7.1015447690167655</v>
      </c>
      <c r="CA1199" s="18">
        <f t="shared" si="597"/>
        <v>41921600.865061417</v>
      </c>
      <c r="CB1199" s="18">
        <f t="shared" si="598"/>
        <v>432181.45221712801</v>
      </c>
      <c r="CC1199" s="18">
        <f t="shared" si="599"/>
        <v>608186.66666666651</v>
      </c>
      <c r="CD1199" s="25">
        <f t="shared" si="600"/>
        <v>1.4072484220380506</v>
      </c>
      <c r="CE1199" s="26">
        <f t="shared" si="601"/>
        <v>61.923339703216911</v>
      </c>
      <c r="CF1199" s="18">
        <f t="shared" si="602"/>
        <v>6960</v>
      </c>
      <c r="CG1199" s="18"/>
      <c r="CZ1199" s="18">
        <f t="shared" si="603"/>
        <v>83843201.730122834</v>
      </c>
      <c r="DC1199" s="18">
        <f t="shared" si="594"/>
        <v>47557.429590042288</v>
      </c>
      <c r="DD1199" s="17">
        <f t="shared" si="604"/>
        <v>1</v>
      </c>
      <c r="DE1199" s="17">
        <f t="shared" si="605"/>
        <v>1</v>
      </c>
      <c r="DF1199" s="17">
        <f t="shared" si="606"/>
        <v>1</v>
      </c>
      <c r="DG1199" s="17">
        <v>1</v>
      </c>
      <c r="DH1199" s="17">
        <v>1</v>
      </c>
      <c r="DI1199" s="17">
        <v>1</v>
      </c>
      <c r="DJ1199" s="20" t="s">
        <v>981</v>
      </c>
      <c r="DK1199" s="45"/>
      <c r="DL1199" s="46"/>
      <c r="DN1199" s="46"/>
      <c r="DO1199" s="46"/>
      <c r="DP1199" s="46"/>
      <c r="DU1199" s="48"/>
    </row>
    <row r="1200" spans="1:125" x14ac:dyDescent="0.2">
      <c r="A1200" s="15" t="s">
        <v>105</v>
      </c>
      <c r="B1200" s="10" t="s">
        <v>1300</v>
      </c>
      <c r="C1200" s="11">
        <f t="shared" si="589"/>
        <v>93.319124819292639</v>
      </c>
      <c r="D1200" s="11">
        <f t="shared" si="612"/>
        <v>0</v>
      </c>
      <c r="E1200" s="11">
        <f t="shared" si="612"/>
        <v>0</v>
      </c>
      <c r="F1200" s="11">
        <f t="shared" si="612"/>
        <v>194</v>
      </c>
      <c r="G1200" s="11">
        <f t="shared" si="612"/>
        <v>22</v>
      </c>
      <c r="H1200" s="11">
        <f t="shared" si="612"/>
        <v>0</v>
      </c>
      <c r="I1200" s="11">
        <f t="shared" si="612"/>
        <v>0</v>
      </c>
      <c r="J1200" s="11">
        <f t="shared" si="612"/>
        <v>0</v>
      </c>
      <c r="K1200" s="11">
        <f t="shared" si="612"/>
        <v>0</v>
      </c>
      <c r="L1200" s="11">
        <f t="shared" si="619"/>
        <v>0</v>
      </c>
      <c r="M1200" s="11">
        <f t="shared" si="619"/>
        <v>0</v>
      </c>
      <c r="N1200" s="11">
        <f t="shared" si="619"/>
        <v>0</v>
      </c>
      <c r="O1200" s="11">
        <f t="shared" si="619"/>
        <v>0</v>
      </c>
      <c r="P1200" s="11">
        <f t="shared" si="619"/>
        <v>0</v>
      </c>
      <c r="Q1200" s="11">
        <f t="shared" si="607"/>
        <v>0</v>
      </c>
      <c r="R1200" s="11">
        <f t="shared" si="607"/>
        <v>0</v>
      </c>
      <c r="S1200" s="11">
        <f t="shared" si="607"/>
        <v>0</v>
      </c>
      <c r="T1200" s="11">
        <f t="shared" si="607"/>
        <v>11887.786601183778</v>
      </c>
      <c r="U1200" s="40">
        <f t="shared" si="590"/>
        <v>0.60946897479641982</v>
      </c>
      <c r="V1200" s="11">
        <f t="shared" si="618"/>
        <v>6.5310189736200694</v>
      </c>
      <c r="W1200" s="11">
        <f t="shared" si="618"/>
        <v>44680245.940549225</v>
      </c>
      <c r="X1200" s="11">
        <f t="shared" si="618"/>
        <v>460621.09217061056</v>
      </c>
      <c r="Y1200" s="11">
        <f t="shared" si="618"/>
        <v>654397.33333333326</v>
      </c>
      <c r="Z1200" s="11">
        <f t="shared" si="618"/>
        <v>1.4206846895559646</v>
      </c>
      <c r="AA1200" s="11">
        <f t="shared" si="618"/>
        <v>61.306606495548259</v>
      </c>
      <c r="AB1200" s="11">
        <f t="shared" si="618"/>
        <v>7568</v>
      </c>
      <c r="AC1200" s="11">
        <f t="shared" si="618"/>
        <v>0</v>
      </c>
      <c r="AD1200" s="11">
        <f t="shared" si="618"/>
        <v>0</v>
      </c>
      <c r="AE1200" s="11">
        <f t="shared" si="618"/>
        <v>0</v>
      </c>
      <c r="AF1200" s="11">
        <f t="shared" si="618"/>
        <v>0</v>
      </c>
      <c r="AG1200" s="11">
        <f t="shared" si="618"/>
        <v>0</v>
      </c>
      <c r="AH1200" s="11">
        <f t="shared" si="617"/>
        <v>0</v>
      </c>
      <c r="AI1200" s="11">
        <f t="shared" si="617"/>
        <v>0</v>
      </c>
      <c r="AJ1200" s="11">
        <f t="shared" si="617"/>
        <v>0</v>
      </c>
      <c r="AK1200" s="11">
        <f t="shared" si="617"/>
        <v>0</v>
      </c>
      <c r="AL1200" s="11">
        <f t="shared" si="616"/>
        <v>0</v>
      </c>
      <c r="AM1200" s="11">
        <f t="shared" si="616"/>
        <v>0</v>
      </c>
      <c r="AN1200" s="11">
        <f t="shared" si="616"/>
        <v>0</v>
      </c>
      <c r="AO1200" s="11">
        <f t="shared" si="616"/>
        <v>0</v>
      </c>
      <c r="AP1200" s="11">
        <f t="shared" si="616"/>
        <v>0</v>
      </c>
      <c r="AQ1200" s="11">
        <f t="shared" si="616"/>
        <v>0</v>
      </c>
      <c r="AR1200" s="11">
        <f t="shared" si="616"/>
        <v>0</v>
      </c>
      <c r="AS1200" s="11">
        <f t="shared" si="616"/>
        <v>0</v>
      </c>
      <c r="AT1200" s="11">
        <f t="shared" si="616"/>
        <v>0</v>
      </c>
      <c r="AU1200" s="11">
        <f t="shared" si="616"/>
        <v>0</v>
      </c>
      <c r="AV1200" s="11">
        <f t="shared" si="616"/>
        <v>89360491.881098449</v>
      </c>
      <c r="AW1200" s="11">
        <f t="shared" si="616"/>
        <v>0</v>
      </c>
      <c r="AX1200" s="11">
        <f t="shared" si="615"/>
        <v>0</v>
      </c>
      <c r="AY1200" s="11">
        <f t="shared" si="614"/>
        <v>46470.438531900218</v>
      </c>
      <c r="AZ1200" s="11">
        <f t="shared" si="614"/>
        <v>1</v>
      </c>
      <c r="BA1200" s="11">
        <f t="shared" si="614"/>
        <v>1</v>
      </c>
      <c r="BB1200" s="11">
        <f t="shared" si="614"/>
        <v>1</v>
      </c>
      <c r="BC1200" s="11">
        <f t="shared" si="614"/>
        <v>1</v>
      </c>
      <c r="BD1200" s="11">
        <f t="shared" si="608"/>
        <v>1</v>
      </c>
      <c r="BE1200" s="11">
        <f t="shared" si="608"/>
        <v>1</v>
      </c>
      <c r="BF1200" s="15" t="str">
        <f t="shared" si="591"/>
        <v>ČSN 42 5715</v>
      </c>
      <c r="BG1200" s="44">
        <v>93.319124819292639</v>
      </c>
      <c r="BJ1200" s="17">
        <f t="shared" si="592"/>
        <v>194</v>
      </c>
      <c r="BK1200" s="17">
        <f t="shared" si="593"/>
        <v>22</v>
      </c>
      <c r="BX1200" s="18">
        <f t="shared" si="595"/>
        <v>11887.786601183778</v>
      </c>
      <c r="BY1200" s="42">
        <v>0.60946897479641982</v>
      </c>
      <c r="BZ1200" s="43">
        <f t="shared" si="596"/>
        <v>6.5310189736200694</v>
      </c>
      <c r="CA1200" s="18">
        <f t="shared" si="597"/>
        <v>44680245.940549225</v>
      </c>
      <c r="CB1200" s="18">
        <f t="shared" si="598"/>
        <v>460621.09217061056</v>
      </c>
      <c r="CC1200" s="18">
        <f t="shared" si="599"/>
        <v>654397.33333333326</v>
      </c>
      <c r="CD1200" s="25">
        <f t="shared" si="600"/>
        <v>1.4206846895559646</v>
      </c>
      <c r="CE1200" s="26">
        <f t="shared" si="601"/>
        <v>61.306606495548259</v>
      </c>
      <c r="CF1200" s="18">
        <f t="shared" si="602"/>
        <v>7568</v>
      </c>
      <c r="CG1200" s="18"/>
      <c r="CZ1200" s="18">
        <f t="shared" si="603"/>
        <v>89360491.881098449</v>
      </c>
      <c r="DC1200" s="18">
        <f t="shared" si="594"/>
        <v>46470.438531900218</v>
      </c>
      <c r="DD1200" s="17">
        <f t="shared" si="604"/>
        <v>1</v>
      </c>
      <c r="DE1200" s="17">
        <f t="shared" si="605"/>
        <v>1</v>
      </c>
      <c r="DF1200" s="17">
        <f t="shared" si="606"/>
        <v>1</v>
      </c>
      <c r="DG1200" s="17">
        <v>1</v>
      </c>
      <c r="DH1200" s="17">
        <v>1</v>
      </c>
      <c r="DI1200" s="17">
        <v>1</v>
      </c>
      <c r="DJ1200" s="20" t="s">
        <v>981</v>
      </c>
      <c r="DK1200" s="45"/>
      <c r="DL1200" s="46"/>
      <c r="DN1200" s="46"/>
      <c r="DO1200" s="46"/>
      <c r="DP1200" s="46"/>
      <c r="DU1200" s="48"/>
    </row>
    <row r="1201" spans="1:125" x14ac:dyDescent="0.2">
      <c r="A1201" s="15" t="s">
        <v>105</v>
      </c>
      <c r="B1201" s="10" t="s">
        <v>1301</v>
      </c>
      <c r="C1201" s="11">
        <f t="shared" ref="C1201:C1264" si="620">IF(A1201="x",BG1201*$C$4,0)</f>
        <v>104.19484734712248</v>
      </c>
      <c r="D1201" s="11">
        <f t="shared" si="612"/>
        <v>0</v>
      </c>
      <c r="E1201" s="11">
        <f t="shared" si="612"/>
        <v>0</v>
      </c>
      <c r="F1201" s="11">
        <f t="shared" si="612"/>
        <v>194</v>
      </c>
      <c r="G1201" s="11">
        <f t="shared" si="612"/>
        <v>25</v>
      </c>
      <c r="H1201" s="11">
        <f t="shared" si="612"/>
        <v>0</v>
      </c>
      <c r="I1201" s="11">
        <f t="shared" si="612"/>
        <v>0</v>
      </c>
      <c r="J1201" s="11">
        <f t="shared" si="612"/>
        <v>0</v>
      </c>
      <c r="K1201" s="11">
        <f t="shared" si="612"/>
        <v>0</v>
      </c>
      <c r="L1201" s="11">
        <f t="shared" si="619"/>
        <v>0</v>
      </c>
      <c r="M1201" s="11">
        <f t="shared" si="619"/>
        <v>0</v>
      </c>
      <c r="N1201" s="11">
        <f t="shared" si="619"/>
        <v>0</v>
      </c>
      <c r="O1201" s="11">
        <f t="shared" si="619"/>
        <v>0</v>
      </c>
      <c r="P1201" s="11">
        <f t="shared" si="619"/>
        <v>0</v>
      </c>
      <c r="Q1201" s="11">
        <f t="shared" si="607"/>
        <v>0</v>
      </c>
      <c r="R1201" s="11">
        <f t="shared" si="607"/>
        <v>0</v>
      </c>
      <c r="S1201" s="11">
        <f t="shared" si="607"/>
        <v>0</v>
      </c>
      <c r="T1201" s="11">
        <f t="shared" si="607"/>
        <v>13273.228961416877</v>
      </c>
      <c r="U1201" s="40">
        <f t="shared" ref="U1201:U1264" si="621">IF(A1201="x",BY1201*$U$4,0)</f>
        <v>0.60946897479641982</v>
      </c>
      <c r="V1201" s="11">
        <f t="shared" si="618"/>
        <v>5.8493197150717968</v>
      </c>
      <c r="W1201" s="11">
        <f t="shared" si="618"/>
        <v>48424057.558489114</v>
      </c>
      <c r="X1201" s="11">
        <f t="shared" si="618"/>
        <v>499217.08823184652</v>
      </c>
      <c r="Y1201" s="11">
        <f t="shared" si="618"/>
        <v>719233.33333333326</v>
      </c>
      <c r="Z1201" s="11">
        <f t="shared" si="618"/>
        <v>1.4407225839979796</v>
      </c>
      <c r="AA1201" s="11">
        <f t="shared" si="618"/>
        <v>60.400745028517647</v>
      </c>
      <c r="AB1201" s="11">
        <f t="shared" si="618"/>
        <v>8450</v>
      </c>
      <c r="AC1201" s="11">
        <f t="shared" si="618"/>
        <v>0</v>
      </c>
      <c r="AD1201" s="11">
        <f t="shared" si="618"/>
        <v>0</v>
      </c>
      <c r="AE1201" s="11">
        <f t="shared" si="618"/>
        <v>0</v>
      </c>
      <c r="AF1201" s="11">
        <f t="shared" si="618"/>
        <v>0</v>
      </c>
      <c r="AG1201" s="11">
        <f t="shared" si="618"/>
        <v>0</v>
      </c>
      <c r="AH1201" s="11">
        <f t="shared" si="617"/>
        <v>0</v>
      </c>
      <c r="AI1201" s="11">
        <f t="shared" si="617"/>
        <v>0</v>
      </c>
      <c r="AJ1201" s="11">
        <f t="shared" si="617"/>
        <v>0</v>
      </c>
      <c r="AK1201" s="11">
        <f t="shared" si="617"/>
        <v>0</v>
      </c>
      <c r="AL1201" s="11">
        <f t="shared" si="616"/>
        <v>0</v>
      </c>
      <c r="AM1201" s="11">
        <f t="shared" si="616"/>
        <v>0</v>
      </c>
      <c r="AN1201" s="11">
        <f t="shared" si="616"/>
        <v>0</v>
      </c>
      <c r="AO1201" s="11">
        <f t="shared" si="616"/>
        <v>0</v>
      </c>
      <c r="AP1201" s="11">
        <f t="shared" si="616"/>
        <v>0</v>
      </c>
      <c r="AQ1201" s="11">
        <f t="shared" si="616"/>
        <v>0</v>
      </c>
      <c r="AR1201" s="11">
        <f t="shared" si="616"/>
        <v>0</v>
      </c>
      <c r="AS1201" s="11">
        <f t="shared" si="616"/>
        <v>0</v>
      </c>
      <c r="AT1201" s="11">
        <f t="shared" si="616"/>
        <v>0</v>
      </c>
      <c r="AU1201" s="11">
        <f t="shared" si="616"/>
        <v>0</v>
      </c>
      <c r="AV1201" s="11">
        <f t="shared" si="616"/>
        <v>96848115.116978228</v>
      </c>
      <c r="AW1201" s="11">
        <f t="shared" si="616"/>
        <v>0</v>
      </c>
      <c r="AX1201" s="11">
        <f t="shared" si="615"/>
        <v>0</v>
      </c>
      <c r="AY1201" s="11">
        <f t="shared" si="614"/>
        <v>44863.513889589041</v>
      </c>
      <c r="AZ1201" s="11">
        <f t="shared" si="614"/>
        <v>1</v>
      </c>
      <c r="BA1201" s="11">
        <f t="shared" si="614"/>
        <v>1</v>
      </c>
      <c r="BB1201" s="11">
        <f t="shared" si="614"/>
        <v>1</v>
      </c>
      <c r="BC1201" s="11">
        <f t="shared" si="614"/>
        <v>1</v>
      </c>
      <c r="BD1201" s="11">
        <f t="shared" si="608"/>
        <v>1</v>
      </c>
      <c r="BE1201" s="11">
        <f t="shared" si="608"/>
        <v>1</v>
      </c>
      <c r="BF1201" s="15" t="str">
        <f t="shared" ref="BF1201:BF1264" si="622">IF(A1201="x",DJ1201,0)</f>
        <v>ČSN 42 5715</v>
      </c>
      <c r="BG1201" s="44">
        <v>104.19484734712248</v>
      </c>
      <c r="BJ1201" s="17">
        <f t="shared" ref="BJ1201:BJ1264" si="623">VALUE(MID(B1201,FIND(" ",B1201)+1,LEN(B1201)-LEN(BK1201)-FIND(" ",B1201)-1))</f>
        <v>194</v>
      </c>
      <c r="BK1201" s="17">
        <f t="shared" ref="BK1201:BK1264" si="624">VALUE(MID(B1201,FIND("x",B1201)+1,LEN(B1201)-FIND("x",B1201)))</f>
        <v>25</v>
      </c>
      <c r="BX1201" s="18">
        <f t="shared" si="595"/>
        <v>13273.228961416877</v>
      </c>
      <c r="BY1201" s="42">
        <v>0.60946897479641982</v>
      </c>
      <c r="BZ1201" s="43">
        <f t="shared" si="596"/>
        <v>5.8493197150717968</v>
      </c>
      <c r="CA1201" s="18">
        <f t="shared" si="597"/>
        <v>48424057.558489114</v>
      </c>
      <c r="CB1201" s="18">
        <f t="shared" si="598"/>
        <v>499217.08823184652</v>
      </c>
      <c r="CC1201" s="18">
        <f t="shared" si="599"/>
        <v>719233.33333333326</v>
      </c>
      <c r="CD1201" s="25">
        <f t="shared" si="600"/>
        <v>1.4407225839979796</v>
      </c>
      <c r="CE1201" s="26">
        <f t="shared" si="601"/>
        <v>60.400745028517647</v>
      </c>
      <c r="CF1201" s="18">
        <f t="shared" si="602"/>
        <v>8450</v>
      </c>
      <c r="CG1201" s="18"/>
      <c r="CZ1201" s="18">
        <f t="shared" si="603"/>
        <v>96848115.116978228</v>
      </c>
      <c r="DC1201" s="18">
        <f t="shared" ref="DC1201:DC1265" si="625">2*PI()*(BJ1201-BK1201)^2/4</f>
        <v>44863.513889589041</v>
      </c>
      <c r="DD1201" s="17">
        <f t="shared" si="604"/>
        <v>1</v>
      </c>
      <c r="DE1201" s="17">
        <f t="shared" si="605"/>
        <v>1</v>
      </c>
      <c r="DF1201" s="17">
        <f t="shared" si="606"/>
        <v>1</v>
      </c>
      <c r="DG1201" s="17">
        <v>1</v>
      </c>
      <c r="DH1201" s="17">
        <v>1</v>
      </c>
      <c r="DI1201" s="17">
        <v>1</v>
      </c>
      <c r="DJ1201" s="20" t="s">
        <v>981</v>
      </c>
      <c r="DK1201" s="45"/>
      <c r="DL1201" s="46"/>
      <c r="DN1201" s="46"/>
      <c r="DO1201" s="46"/>
      <c r="DP1201" s="46"/>
      <c r="DU1201" s="48"/>
    </row>
    <row r="1202" spans="1:125" x14ac:dyDescent="0.2">
      <c r="A1202" s="15" t="s">
        <v>105</v>
      </c>
      <c r="B1202" s="10" t="s">
        <v>1302</v>
      </c>
      <c r="C1202" s="11">
        <f t="shared" si="620"/>
        <v>114.62666283300007</v>
      </c>
      <c r="D1202" s="11">
        <f t="shared" si="612"/>
        <v>0</v>
      </c>
      <c r="E1202" s="11">
        <f t="shared" si="612"/>
        <v>0</v>
      </c>
      <c r="F1202" s="11">
        <f t="shared" si="612"/>
        <v>194</v>
      </c>
      <c r="G1202" s="11">
        <f t="shared" si="612"/>
        <v>28</v>
      </c>
      <c r="H1202" s="11">
        <f t="shared" si="612"/>
        <v>0</v>
      </c>
      <c r="I1202" s="11">
        <f t="shared" si="612"/>
        <v>0</v>
      </c>
      <c r="J1202" s="11">
        <f t="shared" si="612"/>
        <v>0</v>
      </c>
      <c r="K1202" s="11">
        <f t="shared" si="612"/>
        <v>0</v>
      </c>
      <c r="L1202" s="11">
        <f t="shared" si="619"/>
        <v>0</v>
      </c>
      <c r="M1202" s="11">
        <f t="shared" si="619"/>
        <v>0</v>
      </c>
      <c r="N1202" s="11">
        <f t="shared" si="619"/>
        <v>0</v>
      </c>
      <c r="O1202" s="11">
        <f t="shared" si="619"/>
        <v>0</v>
      </c>
      <c r="P1202" s="11">
        <f t="shared" si="619"/>
        <v>0</v>
      </c>
      <c r="Q1202" s="11">
        <f t="shared" si="607"/>
        <v>0</v>
      </c>
      <c r="R1202" s="11">
        <f t="shared" si="607"/>
        <v>0</v>
      </c>
      <c r="S1202" s="11">
        <f t="shared" si="607"/>
        <v>0</v>
      </c>
      <c r="T1202" s="11">
        <f t="shared" si="607"/>
        <v>14602.122653885359</v>
      </c>
      <c r="U1202" s="40">
        <f t="shared" si="621"/>
        <v>0.60946897479641982</v>
      </c>
      <c r="V1202" s="11">
        <f t="shared" si="618"/>
        <v>5.3169913502965453</v>
      </c>
      <c r="W1202" s="11">
        <f t="shared" si="618"/>
        <v>51728019.501388885</v>
      </c>
      <c r="X1202" s="11">
        <f t="shared" si="618"/>
        <v>533278.55156071018</v>
      </c>
      <c r="Y1202" s="11">
        <f t="shared" si="618"/>
        <v>778885.33333333314</v>
      </c>
      <c r="Z1202" s="11">
        <f t="shared" si="618"/>
        <v>1.4605600226257407</v>
      </c>
      <c r="AA1202" s="11">
        <f t="shared" si="618"/>
        <v>59.518904559811922</v>
      </c>
      <c r="AB1202" s="11">
        <f t="shared" si="618"/>
        <v>9296</v>
      </c>
      <c r="AC1202" s="11">
        <f t="shared" si="618"/>
        <v>0</v>
      </c>
      <c r="AD1202" s="11">
        <f t="shared" si="618"/>
        <v>0</v>
      </c>
      <c r="AE1202" s="11">
        <f t="shared" si="618"/>
        <v>0</v>
      </c>
      <c r="AF1202" s="11">
        <f t="shared" si="618"/>
        <v>0</v>
      </c>
      <c r="AG1202" s="11">
        <f t="shared" si="618"/>
        <v>0</v>
      </c>
      <c r="AH1202" s="11">
        <f t="shared" si="617"/>
        <v>0</v>
      </c>
      <c r="AI1202" s="11">
        <f t="shared" si="617"/>
        <v>0</v>
      </c>
      <c r="AJ1202" s="11">
        <f t="shared" si="617"/>
        <v>0</v>
      </c>
      <c r="AK1202" s="11">
        <f t="shared" si="617"/>
        <v>0</v>
      </c>
      <c r="AL1202" s="11">
        <f t="shared" si="616"/>
        <v>0</v>
      </c>
      <c r="AM1202" s="11">
        <f t="shared" si="616"/>
        <v>0</v>
      </c>
      <c r="AN1202" s="11">
        <f t="shared" si="616"/>
        <v>0</v>
      </c>
      <c r="AO1202" s="11">
        <f t="shared" si="616"/>
        <v>0</v>
      </c>
      <c r="AP1202" s="11">
        <f t="shared" si="616"/>
        <v>0</v>
      </c>
      <c r="AQ1202" s="11">
        <f t="shared" si="616"/>
        <v>0</v>
      </c>
      <c r="AR1202" s="11">
        <f t="shared" si="616"/>
        <v>0</v>
      </c>
      <c r="AS1202" s="11">
        <f t="shared" si="616"/>
        <v>0</v>
      </c>
      <c r="AT1202" s="11">
        <f t="shared" si="616"/>
        <v>0</v>
      </c>
      <c r="AU1202" s="11">
        <f t="shared" si="616"/>
        <v>0</v>
      </c>
      <c r="AV1202" s="11">
        <f t="shared" si="616"/>
        <v>103456039.00277777</v>
      </c>
      <c r="AW1202" s="11">
        <f t="shared" si="616"/>
        <v>0</v>
      </c>
      <c r="AX1202" s="11">
        <f t="shared" si="615"/>
        <v>0</v>
      </c>
      <c r="AY1202" s="11">
        <f t="shared" si="614"/>
        <v>43284.863581160171</v>
      </c>
      <c r="AZ1202" s="11">
        <f t="shared" si="614"/>
        <v>1</v>
      </c>
      <c r="BA1202" s="11">
        <f t="shared" si="614"/>
        <v>1</v>
      </c>
      <c r="BB1202" s="11">
        <f t="shared" si="614"/>
        <v>1</v>
      </c>
      <c r="BC1202" s="11">
        <f t="shared" si="614"/>
        <v>1</v>
      </c>
      <c r="BD1202" s="11">
        <f t="shared" si="608"/>
        <v>1</v>
      </c>
      <c r="BE1202" s="11">
        <f t="shared" si="608"/>
        <v>1</v>
      </c>
      <c r="BF1202" s="15" t="str">
        <f t="shared" si="622"/>
        <v>ČSN 42 5715</v>
      </c>
      <c r="BG1202" s="44">
        <v>114.62666283300007</v>
      </c>
      <c r="BJ1202" s="17">
        <f t="shared" si="623"/>
        <v>194</v>
      </c>
      <c r="BK1202" s="17">
        <f t="shared" si="624"/>
        <v>28</v>
      </c>
      <c r="BX1202" s="18">
        <f t="shared" ref="BX1202:BX1265" si="626">PI()/4*(BJ1202^2-(BJ1202-2*BK1202)^2)</f>
        <v>14602.122653885359</v>
      </c>
      <c r="BY1202" s="42">
        <v>0.60946897479641982</v>
      </c>
      <c r="BZ1202" s="43">
        <f t="shared" ref="BZ1202:BZ1265" si="627">BY1202/(BX1202*0.00000785)</f>
        <v>5.3169913502965453</v>
      </c>
      <c r="CA1202" s="18">
        <f t="shared" ref="CA1202:CA1265" si="628">PI()/4*((BJ1202/2)^4-((BJ1202-2*BK1202)/2)^4)</f>
        <v>51728019.501388885</v>
      </c>
      <c r="CB1202" s="18">
        <f t="shared" ref="CB1202:CB1265" si="629">PI()/4*((BJ1202/2)^4-(((BJ1202-2*BK1202)/2)^4))/(BJ1202/2)</f>
        <v>533278.55156071018</v>
      </c>
      <c r="CC1202" s="18">
        <f t="shared" ref="CC1202:CC1265" si="630">(BJ1202^3)/6*(1-(1-2*BK1202/BJ1202)^3)</f>
        <v>778885.33333333314</v>
      </c>
      <c r="CD1202" s="25">
        <f t="shared" ref="CD1202:CD1265" si="631">CC1202/CB1202</f>
        <v>1.4605600226257407</v>
      </c>
      <c r="CE1202" s="26">
        <f t="shared" ref="CE1202:CE1265" si="632">SQRT(CA1202/BX1202)</f>
        <v>59.518904559811922</v>
      </c>
      <c r="CF1202" s="18">
        <f t="shared" ref="CF1202:CF1265" si="633">2*BX1202/PI()</f>
        <v>9296</v>
      </c>
      <c r="CG1202" s="18"/>
      <c r="CZ1202" s="18">
        <f t="shared" ref="CZ1202:CZ1265" si="634">PI()/2*((BJ1202/2)^4-((BJ1202-2*BK1202)/2)^4)</f>
        <v>103456039.00277777</v>
      </c>
      <c r="DC1202" s="18">
        <f t="shared" si="625"/>
        <v>43284.863581160171</v>
      </c>
      <c r="DD1202" s="17">
        <f t="shared" ref="DD1202:DD1265" si="635">IF(BJ1202/BK1202&lt;=90*1^2,IF(BJ1202/BK1202&lt;=70*1^2,IF(BJ1202/BK1202&lt;=50*1^2,1,2),3),4)</f>
        <v>1</v>
      </c>
      <c r="DE1202" s="17">
        <f t="shared" ref="DE1202:DE1265" si="636">IF(BJ1202/BK1202&lt;=90*0.81^2,IF(BJ1202/BK1202&lt;=70*0.81^2,IF(BJ1202/BK1202&lt;=50*0.81^2,1,2),3),4)</f>
        <v>1</v>
      </c>
      <c r="DF1202" s="17">
        <f t="shared" ref="DF1202:DF1265" si="637">IF(BJ1202/BK1202&lt;=90*0.71^2,IF(BJ1202/BK1202&lt;=70*0.71^2,IF(BJ1202/BK1202&lt;=50*0.71^2,1,2),3),4)</f>
        <v>1</v>
      </c>
      <c r="DG1202" s="17">
        <v>1</v>
      </c>
      <c r="DH1202" s="17">
        <v>1</v>
      </c>
      <c r="DI1202" s="17">
        <v>1</v>
      </c>
      <c r="DJ1202" s="20" t="s">
        <v>981</v>
      </c>
      <c r="DK1202" s="45"/>
      <c r="DL1202" s="46"/>
      <c r="DN1202" s="46"/>
      <c r="DO1202" s="46"/>
      <c r="DP1202" s="46"/>
      <c r="DU1202" s="48"/>
    </row>
    <row r="1203" spans="1:125" x14ac:dyDescent="0.2">
      <c r="A1203" s="15" t="s">
        <v>105</v>
      </c>
      <c r="B1203" s="10" t="s">
        <v>1303</v>
      </c>
      <c r="C1203" s="11">
        <f t="shared" si="620"/>
        <v>127.84522808224449</v>
      </c>
      <c r="D1203" s="11">
        <f t="shared" si="612"/>
        <v>0</v>
      </c>
      <c r="E1203" s="11">
        <f t="shared" si="612"/>
        <v>0</v>
      </c>
      <c r="F1203" s="11">
        <f t="shared" si="612"/>
        <v>194</v>
      </c>
      <c r="G1203" s="11">
        <f t="shared" si="612"/>
        <v>32</v>
      </c>
      <c r="H1203" s="11">
        <f t="shared" si="612"/>
        <v>0</v>
      </c>
      <c r="I1203" s="11">
        <f t="shared" si="612"/>
        <v>0</v>
      </c>
      <c r="J1203" s="11">
        <f t="shared" si="612"/>
        <v>0</v>
      </c>
      <c r="K1203" s="11">
        <f t="shared" si="612"/>
        <v>0</v>
      </c>
      <c r="L1203" s="11">
        <f t="shared" si="619"/>
        <v>0</v>
      </c>
      <c r="M1203" s="11">
        <f t="shared" si="619"/>
        <v>0</v>
      </c>
      <c r="N1203" s="11">
        <f t="shared" si="619"/>
        <v>0</v>
      </c>
      <c r="O1203" s="11">
        <f t="shared" si="619"/>
        <v>0</v>
      </c>
      <c r="P1203" s="11">
        <f t="shared" si="619"/>
        <v>0</v>
      </c>
      <c r="Q1203" s="11">
        <f t="shared" si="607"/>
        <v>0</v>
      </c>
      <c r="R1203" s="11">
        <f t="shared" si="607"/>
        <v>0</v>
      </c>
      <c r="S1203" s="11">
        <f t="shared" si="607"/>
        <v>0</v>
      </c>
      <c r="T1203" s="11">
        <f t="shared" si="607"/>
        <v>16286.016316209487</v>
      </c>
      <c r="U1203" s="40">
        <f t="shared" si="621"/>
        <v>0.60946897479641982</v>
      </c>
      <c r="V1203" s="11">
        <f t="shared" si="618"/>
        <v>4.767240701423292</v>
      </c>
      <c r="W1203" s="11">
        <f t="shared" si="618"/>
        <v>55510886.613800041</v>
      </c>
      <c r="X1203" s="11">
        <f t="shared" si="618"/>
        <v>572277.18158556742</v>
      </c>
      <c r="Y1203" s="11">
        <f t="shared" si="618"/>
        <v>850730.66666666651</v>
      </c>
      <c r="Z1203" s="11">
        <f t="shared" si="618"/>
        <v>1.486571007967866</v>
      </c>
      <c r="AA1203" s="11">
        <f t="shared" si="618"/>
        <v>58.382360349680965</v>
      </c>
      <c r="AB1203" s="11">
        <f t="shared" si="618"/>
        <v>10368</v>
      </c>
      <c r="AC1203" s="11">
        <f t="shared" si="618"/>
        <v>0</v>
      </c>
      <c r="AD1203" s="11">
        <f t="shared" si="618"/>
        <v>0</v>
      </c>
      <c r="AE1203" s="11">
        <f t="shared" si="618"/>
        <v>0</v>
      </c>
      <c r="AF1203" s="11">
        <f t="shared" si="618"/>
        <v>0</v>
      </c>
      <c r="AG1203" s="11">
        <f t="shared" si="618"/>
        <v>0</v>
      </c>
      <c r="AH1203" s="11">
        <f t="shared" si="617"/>
        <v>0</v>
      </c>
      <c r="AI1203" s="11">
        <f t="shared" si="617"/>
        <v>0</v>
      </c>
      <c r="AJ1203" s="11">
        <f t="shared" si="617"/>
        <v>0</v>
      </c>
      <c r="AK1203" s="11">
        <f t="shared" si="617"/>
        <v>0</v>
      </c>
      <c r="AL1203" s="11">
        <f t="shared" si="616"/>
        <v>0</v>
      </c>
      <c r="AM1203" s="11">
        <f t="shared" si="616"/>
        <v>0</v>
      </c>
      <c r="AN1203" s="11">
        <f t="shared" si="616"/>
        <v>0</v>
      </c>
      <c r="AO1203" s="11">
        <f t="shared" ref="AO1203:AW1231" si="638">IF($A1203="x",CS1203,"")</f>
        <v>0</v>
      </c>
      <c r="AP1203" s="11">
        <f t="shared" si="638"/>
        <v>0</v>
      </c>
      <c r="AQ1203" s="11">
        <f t="shared" si="638"/>
        <v>0</v>
      </c>
      <c r="AR1203" s="11">
        <f t="shared" si="638"/>
        <v>0</v>
      </c>
      <c r="AS1203" s="11">
        <f t="shared" si="638"/>
        <v>0</v>
      </c>
      <c r="AT1203" s="11">
        <f t="shared" si="638"/>
        <v>0</v>
      </c>
      <c r="AU1203" s="11">
        <f t="shared" si="638"/>
        <v>0</v>
      </c>
      <c r="AV1203" s="11">
        <f t="shared" si="638"/>
        <v>111021773.22760008</v>
      </c>
      <c r="AW1203" s="11">
        <f t="shared" si="638"/>
        <v>0</v>
      </c>
      <c r="AX1203" s="11">
        <f t="shared" si="615"/>
        <v>0</v>
      </c>
      <c r="AY1203" s="11">
        <f t="shared" si="614"/>
        <v>41223.978800405268</v>
      </c>
      <c r="AZ1203" s="11">
        <f t="shared" si="614"/>
        <v>1</v>
      </c>
      <c r="BA1203" s="11">
        <f t="shared" si="614"/>
        <v>1</v>
      </c>
      <c r="BB1203" s="11">
        <f t="shared" si="614"/>
        <v>1</v>
      </c>
      <c r="BC1203" s="11">
        <f t="shared" si="614"/>
        <v>1</v>
      </c>
      <c r="BD1203" s="11">
        <f t="shared" si="608"/>
        <v>1</v>
      </c>
      <c r="BE1203" s="11">
        <f t="shared" si="608"/>
        <v>1</v>
      </c>
      <c r="BF1203" s="15" t="str">
        <f t="shared" si="622"/>
        <v>ČSN 42 5715</v>
      </c>
      <c r="BG1203" s="44">
        <v>127.84522808224449</v>
      </c>
      <c r="BJ1203" s="17">
        <f t="shared" si="623"/>
        <v>194</v>
      </c>
      <c r="BK1203" s="17">
        <f t="shared" si="624"/>
        <v>32</v>
      </c>
      <c r="BX1203" s="18">
        <f t="shared" si="626"/>
        <v>16286.016316209487</v>
      </c>
      <c r="BY1203" s="42">
        <v>0.60946897479641982</v>
      </c>
      <c r="BZ1203" s="43">
        <f t="shared" si="627"/>
        <v>4.767240701423292</v>
      </c>
      <c r="CA1203" s="18">
        <f t="shared" si="628"/>
        <v>55510886.613800041</v>
      </c>
      <c r="CB1203" s="18">
        <f t="shared" si="629"/>
        <v>572277.18158556742</v>
      </c>
      <c r="CC1203" s="18">
        <f t="shared" si="630"/>
        <v>850730.66666666651</v>
      </c>
      <c r="CD1203" s="25">
        <f t="shared" si="631"/>
        <v>1.486571007967866</v>
      </c>
      <c r="CE1203" s="26">
        <f t="shared" si="632"/>
        <v>58.382360349680965</v>
      </c>
      <c r="CF1203" s="18">
        <f t="shared" si="633"/>
        <v>10368</v>
      </c>
      <c r="CG1203" s="18"/>
      <c r="CZ1203" s="18">
        <f t="shared" si="634"/>
        <v>111021773.22760008</v>
      </c>
      <c r="DC1203" s="18">
        <f t="shared" si="625"/>
        <v>41223.978800405268</v>
      </c>
      <c r="DD1203" s="17">
        <f t="shared" si="635"/>
        <v>1</v>
      </c>
      <c r="DE1203" s="17">
        <f t="shared" si="636"/>
        <v>1</v>
      </c>
      <c r="DF1203" s="17">
        <f t="shared" si="637"/>
        <v>1</v>
      </c>
      <c r="DG1203" s="17">
        <v>1</v>
      </c>
      <c r="DH1203" s="17">
        <v>1</v>
      </c>
      <c r="DI1203" s="17">
        <v>1</v>
      </c>
      <c r="DJ1203" s="20" t="s">
        <v>981</v>
      </c>
      <c r="DK1203" s="45"/>
      <c r="DL1203" s="46"/>
      <c r="DN1203" s="46"/>
      <c r="DO1203" s="46"/>
      <c r="DP1203" s="46"/>
      <c r="DU1203" s="48"/>
    </row>
    <row r="1204" spans="1:125" x14ac:dyDescent="0.2">
      <c r="A1204" s="15" t="s">
        <v>105</v>
      </c>
      <c r="B1204" s="10" t="s">
        <v>1304</v>
      </c>
      <c r="C1204" s="11">
        <f t="shared" si="620"/>
        <v>31.517399978608971</v>
      </c>
      <c r="D1204" s="11">
        <f t="shared" si="612"/>
        <v>0</v>
      </c>
      <c r="E1204" s="11">
        <f t="shared" si="612"/>
        <v>0</v>
      </c>
      <c r="F1204" s="11">
        <f t="shared" si="612"/>
        <v>219</v>
      </c>
      <c r="G1204" s="11">
        <f t="shared" si="612"/>
        <v>6</v>
      </c>
      <c r="H1204" s="11">
        <f t="shared" si="612"/>
        <v>0</v>
      </c>
      <c r="I1204" s="11">
        <f t="shared" si="612"/>
        <v>0</v>
      </c>
      <c r="J1204" s="11">
        <f t="shared" si="612"/>
        <v>0</v>
      </c>
      <c r="K1204" s="11">
        <f t="shared" si="612"/>
        <v>0</v>
      </c>
      <c r="L1204" s="11">
        <f t="shared" si="619"/>
        <v>0</v>
      </c>
      <c r="M1204" s="11">
        <f t="shared" si="619"/>
        <v>0</v>
      </c>
      <c r="N1204" s="11">
        <f t="shared" si="619"/>
        <v>0</v>
      </c>
      <c r="O1204" s="11">
        <f t="shared" si="619"/>
        <v>0</v>
      </c>
      <c r="P1204" s="11">
        <f t="shared" si="619"/>
        <v>0</v>
      </c>
      <c r="Q1204" s="11">
        <f t="shared" si="607"/>
        <v>0</v>
      </c>
      <c r="R1204" s="11">
        <f t="shared" si="607"/>
        <v>0</v>
      </c>
      <c r="S1204" s="11">
        <f t="shared" si="607"/>
        <v>0</v>
      </c>
      <c r="T1204" s="11">
        <f t="shared" si="607"/>
        <v>4014.9554112877554</v>
      </c>
      <c r="U1204" s="40">
        <f t="shared" si="621"/>
        <v>0.68800879113616475</v>
      </c>
      <c r="V1204" s="11">
        <f t="shared" si="618"/>
        <v>21.829490744893999</v>
      </c>
      <c r="W1204" s="11">
        <f t="shared" si="618"/>
        <v>22787381.306190066</v>
      </c>
      <c r="X1204" s="11">
        <f t="shared" si="618"/>
        <v>208103.93886931567</v>
      </c>
      <c r="Y1204" s="11">
        <f t="shared" si="618"/>
        <v>272285.99999999988</v>
      </c>
      <c r="Z1204" s="11">
        <f t="shared" si="618"/>
        <v>1.3084134854890421</v>
      </c>
      <c r="AA1204" s="11">
        <f t="shared" si="618"/>
        <v>75.336744023086112</v>
      </c>
      <c r="AB1204" s="11">
        <f t="shared" si="618"/>
        <v>2556</v>
      </c>
      <c r="AC1204" s="11">
        <f t="shared" si="618"/>
        <v>0</v>
      </c>
      <c r="AD1204" s="11">
        <f t="shared" si="618"/>
        <v>0</v>
      </c>
      <c r="AE1204" s="11">
        <f t="shared" si="618"/>
        <v>0</v>
      </c>
      <c r="AF1204" s="11">
        <f t="shared" si="618"/>
        <v>0</v>
      </c>
      <c r="AG1204" s="11">
        <f t="shared" si="618"/>
        <v>0</v>
      </c>
      <c r="AH1204" s="11">
        <f t="shared" si="617"/>
        <v>0</v>
      </c>
      <c r="AI1204" s="11">
        <f t="shared" si="617"/>
        <v>0</v>
      </c>
      <c r="AJ1204" s="11">
        <f t="shared" si="617"/>
        <v>0</v>
      </c>
      <c r="AK1204" s="11">
        <f t="shared" si="617"/>
        <v>0</v>
      </c>
      <c r="AL1204" s="11">
        <f t="shared" si="617"/>
        <v>0</v>
      </c>
      <c r="AM1204" s="11">
        <f t="shared" si="617"/>
        <v>0</v>
      </c>
      <c r="AN1204" s="11">
        <f t="shared" si="617"/>
        <v>0</v>
      </c>
      <c r="AO1204" s="11">
        <f t="shared" si="638"/>
        <v>0</v>
      </c>
      <c r="AP1204" s="11">
        <f t="shared" si="638"/>
        <v>0</v>
      </c>
      <c r="AQ1204" s="11">
        <f t="shared" si="638"/>
        <v>0</v>
      </c>
      <c r="AR1204" s="11">
        <f t="shared" si="638"/>
        <v>0</v>
      </c>
      <c r="AS1204" s="11">
        <f t="shared" si="638"/>
        <v>0</v>
      </c>
      <c r="AT1204" s="11">
        <f t="shared" si="638"/>
        <v>0</v>
      </c>
      <c r="AU1204" s="11">
        <f t="shared" si="638"/>
        <v>0</v>
      </c>
      <c r="AV1204" s="11">
        <f t="shared" si="638"/>
        <v>45574762.612380132</v>
      </c>
      <c r="AW1204" s="11">
        <f t="shared" si="638"/>
        <v>0</v>
      </c>
      <c r="AX1204" s="11">
        <f t="shared" si="615"/>
        <v>0</v>
      </c>
      <c r="AY1204" s="11">
        <f t="shared" si="614"/>
        <v>71265.458550357667</v>
      </c>
      <c r="AZ1204" s="11">
        <f t="shared" si="614"/>
        <v>1</v>
      </c>
      <c r="BA1204" s="11">
        <f t="shared" si="614"/>
        <v>2</v>
      </c>
      <c r="BB1204" s="11">
        <f t="shared" si="614"/>
        <v>3</v>
      </c>
      <c r="BC1204" s="11">
        <f t="shared" si="614"/>
        <v>1</v>
      </c>
      <c r="BD1204" s="11">
        <f t="shared" si="608"/>
        <v>2</v>
      </c>
      <c r="BE1204" s="11">
        <f t="shared" si="608"/>
        <v>3</v>
      </c>
      <c r="BF1204" s="15" t="str">
        <f t="shared" si="622"/>
        <v>ČSN 42 5715</v>
      </c>
      <c r="BG1204" s="44">
        <v>31.517399978608971</v>
      </c>
      <c r="BJ1204" s="17">
        <f t="shared" si="623"/>
        <v>219</v>
      </c>
      <c r="BK1204" s="17">
        <f t="shared" si="624"/>
        <v>6</v>
      </c>
      <c r="BX1204" s="18">
        <f t="shared" si="626"/>
        <v>4014.9554112877554</v>
      </c>
      <c r="BY1204" s="42">
        <v>0.68800879113616475</v>
      </c>
      <c r="BZ1204" s="43">
        <f t="shared" si="627"/>
        <v>21.829490744893999</v>
      </c>
      <c r="CA1204" s="18">
        <f t="shared" si="628"/>
        <v>22787381.306190066</v>
      </c>
      <c r="CB1204" s="18">
        <f t="shared" si="629"/>
        <v>208103.93886931567</v>
      </c>
      <c r="CC1204" s="18">
        <f t="shared" si="630"/>
        <v>272285.99999999988</v>
      </c>
      <c r="CD1204" s="25">
        <f t="shared" si="631"/>
        <v>1.3084134854890421</v>
      </c>
      <c r="CE1204" s="26">
        <f t="shared" si="632"/>
        <v>75.336744023086112</v>
      </c>
      <c r="CF1204" s="18">
        <f t="shared" si="633"/>
        <v>2556</v>
      </c>
      <c r="CG1204" s="18"/>
      <c r="CZ1204" s="18">
        <f t="shared" si="634"/>
        <v>45574762.612380132</v>
      </c>
      <c r="DC1204" s="18">
        <f t="shared" si="625"/>
        <v>71265.458550357667</v>
      </c>
      <c r="DD1204" s="17">
        <f t="shared" si="635"/>
        <v>1</v>
      </c>
      <c r="DE1204" s="17">
        <f t="shared" si="636"/>
        <v>2</v>
      </c>
      <c r="DF1204" s="17">
        <f t="shared" si="637"/>
        <v>3</v>
      </c>
      <c r="DG1204" s="17">
        <v>1</v>
      </c>
      <c r="DH1204" s="17">
        <v>2</v>
      </c>
      <c r="DI1204" s="17">
        <v>3</v>
      </c>
      <c r="DJ1204" s="20" t="s">
        <v>981</v>
      </c>
      <c r="DK1204" s="45"/>
      <c r="DL1204" s="46"/>
      <c r="DN1204" s="46"/>
      <c r="DO1204" s="46"/>
      <c r="DP1204" s="46"/>
      <c r="DU1204" s="48"/>
    </row>
    <row r="1205" spans="1:125" x14ac:dyDescent="0.2">
      <c r="A1205" s="15" t="s">
        <v>105</v>
      </c>
      <c r="B1205" s="10" t="s">
        <v>1305</v>
      </c>
      <c r="C1205" s="11">
        <f t="shared" si="620"/>
        <v>36.597669458729015</v>
      </c>
      <c r="D1205" s="11">
        <f t="shared" si="612"/>
        <v>0</v>
      </c>
      <c r="E1205" s="11">
        <f t="shared" si="612"/>
        <v>0</v>
      </c>
      <c r="F1205" s="11">
        <f t="shared" si="612"/>
        <v>219</v>
      </c>
      <c r="G1205" s="11">
        <f t="shared" si="612"/>
        <v>7</v>
      </c>
      <c r="H1205" s="11">
        <f t="shared" si="612"/>
        <v>0</v>
      </c>
      <c r="I1205" s="11">
        <f t="shared" si="612"/>
        <v>0</v>
      </c>
      <c r="J1205" s="11">
        <f t="shared" si="612"/>
        <v>0</v>
      </c>
      <c r="K1205" s="11">
        <f t="shared" si="612"/>
        <v>0</v>
      </c>
      <c r="L1205" s="11">
        <f t="shared" si="619"/>
        <v>0</v>
      </c>
      <c r="M1205" s="11">
        <f t="shared" si="619"/>
        <v>0</v>
      </c>
      <c r="N1205" s="11">
        <f t="shared" si="619"/>
        <v>0</v>
      </c>
      <c r="O1205" s="11">
        <f t="shared" si="619"/>
        <v>0</v>
      </c>
      <c r="P1205" s="11">
        <f t="shared" si="619"/>
        <v>0</v>
      </c>
      <c r="Q1205" s="11">
        <f t="shared" si="607"/>
        <v>0</v>
      </c>
      <c r="R1205" s="11">
        <f t="shared" si="607"/>
        <v>0</v>
      </c>
      <c r="S1205" s="11">
        <f t="shared" si="607"/>
        <v>0</v>
      </c>
      <c r="T1205" s="11">
        <f t="shared" ref="T1205:T1268" si="639">IF($A1205="x",BX1205,"")</f>
        <v>4662.1234979272531</v>
      </c>
      <c r="U1205" s="40">
        <f t="shared" si="621"/>
        <v>0.68800879113616475</v>
      </c>
      <c r="V1205" s="11">
        <f t="shared" si="618"/>
        <v>18.799251463594693</v>
      </c>
      <c r="W1205" s="11">
        <f t="shared" si="618"/>
        <v>26220365.317780111</v>
      </c>
      <c r="X1205" s="11">
        <f t="shared" si="618"/>
        <v>239455.39102995535</v>
      </c>
      <c r="Y1205" s="11">
        <f t="shared" si="618"/>
        <v>314722.33333333331</v>
      </c>
      <c r="Z1205" s="11">
        <f t="shared" si="618"/>
        <v>1.3143255283568129</v>
      </c>
      <c r="AA1205" s="11">
        <f t="shared" si="618"/>
        <v>74.994166439797169</v>
      </c>
      <c r="AB1205" s="11">
        <f t="shared" si="618"/>
        <v>2968</v>
      </c>
      <c r="AC1205" s="11">
        <f t="shared" si="618"/>
        <v>0</v>
      </c>
      <c r="AD1205" s="11">
        <f t="shared" si="618"/>
        <v>0</v>
      </c>
      <c r="AE1205" s="11">
        <f t="shared" si="618"/>
        <v>0</v>
      </c>
      <c r="AF1205" s="11">
        <f t="shared" si="618"/>
        <v>0</v>
      </c>
      <c r="AG1205" s="11">
        <f t="shared" si="618"/>
        <v>0</v>
      </c>
      <c r="AH1205" s="11">
        <f t="shared" si="617"/>
        <v>0</v>
      </c>
      <c r="AI1205" s="11">
        <f t="shared" si="617"/>
        <v>0</v>
      </c>
      <c r="AJ1205" s="11">
        <f t="shared" si="617"/>
        <v>0</v>
      </c>
      <c r="AK1205" s="11">
        <f t="shared" si="617"/>
        <v>0</v>
      </c>
      <c r="AL1205" s="11">
        <f t="shared" si="617"/>
        <v>0</v>
      </c>
      <c r="AM1205" s="11">
        <f t="shared" si="617"/>
        <v>0</v>
      </c>
      <c r="AN1205" s="11">
        <f t="shared" si="617"/>
        <v>0</v>
      </c>
      <c r="AO1205" s="11">
        <f t="shared" si="638"/>
        <v>0</v>
      </c>
      <c r="AP1205" s="11">
        <f t="shared" si="638"/>
        <v>0</v>
      </c>
      <c r="AQ1205" s="11">
        <f t="shared" si="638"/>
        <v>0</v>
      </c>
      <c r="AR1205" s="11">
        <f t="shared" si="638"/>
        <v>0</v>
      </c>
      <c r="AS1205" s="11">
        <f t="shared" si="638"/>
        <v>0</v>
      </c>
      <c r="AT1205" s="11">
        <f t="shared" si="638"/>
        <v>0</v>
      </c>
      <c r="AU1205" s="11">
        <f t="shared" si="638"/>
        <v>0</v>
      </c>
      <c r="AV1205" s="11">
        <f t="shared" si="638"/>
        <v>52440730.635560222</v>
      </c>
      <c r="AW1205" s="11">
        <f t="shared" si="638"/>
        <v>0</v>
      </c>
      <c r="AX1205" s="11">
        <f t="shared" si="615"/>
        <v>0</v>
      </c>
      <c r="AY1205" s="11">
        <f t="shared" si="614"/>
        <v>70597.870111469834</v>
      </c>
      <c r="AZ1205" s="11">
        <f t="shared" si="614"/>
        <v>1</v>
      </c>
      <c r="BA1205" s="11">
        <f t="shared" si="614"/>
        <v>1</v>
      </c>
      <c r="BB1205" s="11">
        <f t="shared" si="614"/>
        <v>2</v>
      </c>
      <c r="BC1205" s="11">
        <f t="shared" si="614"/>
        <v>1</v>
      </c>
      <c r="BD1205" s="11">
        <f t="shared" si="608"/>
        <v>1</v>
      </c>
      <c r="BE1205" s="11">
        <f t="shared" si="608"/>
        <v>2</v>
      </c>
      <c r="BF1205" s="15" t="str">
        <f t="shared" si="622"/>
        <v>ČSN 42 5715</v>
      </c>
      <c r="BG1205" s="44">
        <v>36.597669458729015</v>
      </c>
      <c r="BJ1205" s="17">
        <f t="shared" si="623"/>
        <v>219</v>
      </c>
      <c r="BK1205" s="17">
        <f t="shared" si="624"/>
        <v>7</v>
      </c>
      <c r="BX1205" s="18">
        <f t="shared" si="626"/>
        <v>4662.1234979272531</v>
      </c>
      <c r="BY1205" s="42">
        <v>0.68800879113616475</v>
      </c>
      <c r="BZ1205" s="43">
        <f t="shared" si="627"/>
        <v>18.799251463594693</v>
      </c>
      <c r="CA1205" s="18">
        <f t="shared" si="628"/>
        <v>26220365.317780111</v>
      </c>
      <c r="CB1205" s="18">
        <f t="shared" si="629"/>
        <v>239455.39102995535</v>
      </c>
      <c r="CC1205" s="18">
        <f t="shared" si="630"/>
        <v>314722.33333333331</v>
      </c>
      <c r="CD1205" s="25">
        <f t="shared" si="631"/>
        <v>1.3143255283568129</v>
      </c>
      <c r="CE1205" s="26">
        <f t="shared" si="632"/>
        <v>74.994166439797169</v>
      </c>
      <c r="CF1205" s="18">
        <f t="shared" si="633"/>
        <v>2968</v>
      </c>
      <c r="CG1205" s="18"/>
      <c r="CZ1205" s="18">
        <f t="shared" si="634"/>
        <v>52440730.635560222</v>
      </c>
      <c r="DC1205" s="18">
        <f t="shared" si="625"/>
        <v>70597.870111469834</v>
      </c>
      <c r="DD1205" s="17">
        <f t="shared" si="635"/>
        <v>1</v>
      </c>
      <c r="DE1205" s="17">
        <f t="shared" si="636"/>
        <v>1</v>
      </c>
      <c r="DF1205" s="17">
        <f t="shared" si="637"/>
        <v>2</v>
      </c>
      <c r="DG1205" s="17">
        <v>1</v>
      </c>
      <c r="DH1205" s="17">
        <v>1</v>
      </c>
      <c r="DI1205" s="17">
        <v>2</v>
      </c>
      <c r="DJ1205" s="20" t="s">
        <v>981</v>
      </c>
      <c r="DK1205" s="45"/>
      <c r="DL1205" s="46"/>
      <c r="DN1205" s="46"/>
      <c r="DO1205" s="46"/>
      <c r="DP1205" s="46"/>
      <c r="DU1205" s="48"/>
    </row>
    <row r="1206" spans="1:125" x14ac:dyDescent="0.2">
      <c r="A1206" s="15" t="s">
        <v>105</v>
      </c>
      <c r="B1206" s="10" t="s">
        <v>1306</v>
      </c>
      <c r="C1206" s="11">
        <f t="shared" si="620"/>
        <v>41.628615934187664</v>
      </c>
      <c r="D1206" s="11">
        <f t="shared" si="612"/>
        <v>0</v>
      </c>
      <c r="E1206" s="11">
        <f t="shared" si="612"/>
        <v>0</v>
      </c>
      <c r="F1206" s="11">
        <f t="shared" si="612"/>
        <v>219</v>
      </c>
      <c r="G1206" s="11">
        <f t="shared" si="612"/>
        <v>8</v>
      </c>
      <c r="H1206" s="11">
        <f t="shared" si="612"/>
        <v>0</v>
      </c>
      <c r="I1206" s="11">
        <f t="shared" si="612"/>
        <v>0</v>
      </c>
      <c r="J1206" s="11">
        <f t="shared" si="612"/>
        <v>0</v>
      </c>
      <c r="K1206" s="11">
        <f t="shared" si="612"/>
        <v>0</v>
      </c>
      <c r="L1206" s="11">
        <f t="shared" si="619"/>
        <v>0</v>
      </c>
      <c r="M1206" s="11">
        <f t="shared" si="619"/>
        <v>0</v>
      </c>
      <c r="N1206" s="11">
        <f t="shared" si="619"/>
        <v>0</v>
      </c>
      <c r="O1206" s="11">
        <f t="shared" si="619"/>
        <v>0</v>
      </c>
      <c r="P1206" s="11">
        <f t="shared" si="619"/>
        <v>0</v>
      </c>
      <c r="Q1206" s="11">
        <f t="shared" si="619"/>
        <v>0</v>
      </c>
      <c r="R1206" s="11">
        <f t="shared" si="619"/>
        <v>0</v>
      </c>
      <c r="S1206" s="11">
        <f t="shared" si="619"/>
        <v>0</v>
      </c>
      <c r="T1206" s="11">
        <f t="shared" si="639"/>
        <v>5303.008399259571</v>
      </c>
      <c r="U1206" s="40">
        <f t="shared" si="621"/>
        <v>0.68800879113616475</v>
      </c>
      <c r="V1206" s="11">
        <f t="shared" si="618"/>
        <v>16.527304011833248</v>
      </c>
      <c r="W1206" s="11">
        <f t="shared" si="618"/>
        <v>29554328.685123496</v>
      </c>
      <c r="X1206" s="11">
        <f t="shared" si="618"/>
        <v>269902.54506962094</v>
      </c>
      <c r="Y1206" s="11">
        <f t="shared" si="618"/>
        <v>356338.66666666669</v>
      </c>
      <c r="Z1206" s="11">
        <f t="shared" si="618"/>
        <v>1.3202493758432314</v>
      </c>
      <c r="AA1206" s="11">
        <f t="shared" si="618"/>
        <v>74.653365630760419</v>
      </c>
      <c r="AB1206" s="11">
        <f t="shared" si="618"/>
        <v>3376</v>
      </c>
      <c r="AC1206" s="11">
        <f t="shared" si="618"/>
        <v>0</v>
      </c>
      <c r="AD1206" s="11">
        <f t="shared" si="618"/>
        <v>0</v>
      </c>
      <c r="AE1206" s="11">
        <f t="shared" si="618"/>
        <v>0</v>
      </c>
      <c r="AF1206" s="11">
        <f t="shared" si="618"/>
        <v>0</v>
      </c>
      <c r="AG1206" s="11">
        <f t="shared" si="618"/>
        <v>0</v>
      </c>
      <c r="AH1206" s="11">
        <f t="shared" si="617"/>
        <v>0</v>
      </c>
      <c r="AI1206" s="11">
        <f t="shared" si="617"/>
        <v>0</v>
      </c>
      <c r="AJ1206" s="11">
        <f t="shared" si="617"/>
        <v>0</v>
      </c>
      <c r="AK1206" s="11">
        <f t="shared" si="617"/>
        <v>0</v>
      </c>
      <c r="AL1206" s="11">
        <f t="shared" si="617"/>
        <v>0</v>
      </c>
      <c r="AM1206" s="11">
        <f t="shared" si="617"/>
        <v>0</v>
      </c>
      <c r="AN1206" s="11">
        <f t="shared" si="617"/>
        <v>0</v>
      </c>
      <c r="AO1206" s="11">
        <f t="shared" si="638"/>
        <v>0</v>
      </c>
      <c r="AP1206" s="11">
        <f t="shared" si="638"/>
        <v>0</v>
      </c>
      <c r="AQ1206" s="11">
        <f t="shared" si="638"/>
        <v>0</v>
      </c>
      <c r="AR1206" s="11">
        <f t="shared" si="638"/>
        <v>0</v>
      </c>
      <c r="AS1206" s="11">
        <f t="shared" si="638"/>
        <v>0</v>
      </c>
      <c r="AT1206" s="11">
        <f t="shared" si="638"/>
        <v>0</v>
      </c>
      <c r="AU1206" s="11">
        <f t="shared" si="638"/>
        <v>0</v>
      </c>
      <c r="AV1206" s="11">
        <f t="shared" si="638"/>
        <v>59108657.370246992</v>
      </c>
      <c r="AW1206" s="11">
        <f t="shared" si="638"/>
        <v>0</v>
      </c>
      <c r="AX1206" s="11">
        <f t="shared" si="615"/>
        <v>0</v>
      </c>
      <c r="AY1206" s="11">
        <f t="shared" si="614"/>
        <v>69933.423265235586</v>
      </c>
      <c r="AZ1206" s="11">
        <f t="shared" si="614"/>
        <v>1</v>
      </c>
      <c r="BA1206" s="11">
        <f t="shared" si="614"/>
        <v>1</v>
      </c>
      <c r="BB1206" s="11">
        <f t="shared" si="614"/>
        <v>2</v>
      </c>
      <c r="BC1206" s="11">
        <f t="shared" si="614"/>
        <v>1</v>
      </c>
      <c r="BD1206" s="11">
        <f t="shared" si="608"/>
        <v>1</v>
      </c>
      <c r="BE1206" s="11">
        <f t="shared" si="608"/>
        <v>2</v>
      </c>
      <c r="BF1206" s="15" t="str">
        <f t="shared" si="622"/>
        <v>ČSN 42 5715</v>
      </c>
      <c r="BG1206" s="44">
        <v>41.628615934187664</v>
      </c>
      <c r="BJ1206" s="17">
        <f t="shared" si="623"/>
        <v>219</v>
      </c>
      <c r="BK1206" s="17">
        <f t="shared" si="624"/>
        <v>8</v>
      </c>
      <c r="BX1206" s="18">
        <f t="shared" si="626"/>
        <v>5303.008399259571</v>
      </c>
      <c r="BY1206" s="42">
        <v>0.68800879113616475</v>
      </c>
      <c r="BZ1206" s="43">
        <f t="shared" si="627"/>
        <v>16.527304011833248</v>
      </c>
      <c r="CA1206" s="18">
        <f t="shared" si="628"/>
        <v>29554328.685123496</v>
      </c>
      <c r="CB1206" s="18">
        <f t="shared" si="629"/>
        <v>269902.54506962094</v>
      </c>
      <c r="CC1206" s="18">
        <f t="shared" si="630"/>
        <v>356338.66666666669</v>
      </c>
      <c r="CD1206" s="25">
        <f t="shared" si="631"/>
        <v>1.3202493758432314</v>
      </c>
      <c r="CE1206" s="26">
        <f t="shared" si="632"/>
        <v>74.653365630760419</v>
      </c>
      <c r="CF1206" s="18">
        <f t="shared" si="633"/>
        <v>3376</v>
      </c>
      <c r="CG1206" s="18"/>
      <c r="CZ1206" s="18">
        <f t="shared" si="634"/>
        <v>59108657.370246992</v>
      </c>
      <c r="DC1206" s="18">
        <f t="shared" si="625"/>
        <v>69933.423265235586</v>
      </c>
      <c r="DD1206" s="17">
        <f t="shared" si="635"/>
        <v>1</v>
      </c>
      <c r="DE1206" s="17">
        <f t="shared" si="636"/>
        <v>1</v>
      </c>
      <c r="DF1206" s="17">
        <f t="shared" si="637"/>
        <v>2</v>
      </c>
      <c r="DG1206" s="17">
        <v>1</v>
      </c>
      <c r="DH1206" s="17">
        <v>1</v>
      </c>
      <c r="DI1206" s="17">
        <v>2</v>
      </c>
      <c r="DJ1206" s="20" t="s">
        <v>981</v>
      </c>
      <c r="DK1206" s="45"/>
      <c r="DL1206" s="46"/>
      <c r="DN1206" s="46"/>
      <c r="DO1206" s="46"/>
      <c r="DP1206" s="46"/>
      <c r="DU1206" s="48"/>
    </row>
    <row r="1207" spans="1:125" x14ac:dyDescent="0.2">
      <c r="A1207" s="15" t="s">
        <v>105</v>
      </c>
      <c r="B1207" s="10" t="s">
        <v>1307</v>
      </c>
      <c r="C1207" s="11">
        <f t="shared" si="620"/>
        <v>46.610239404985009</v>
      </c>
      <c r="D1207" s="11">
        <f t="shared" si="612"/>
        <v>0</v>
      </c>
      <c r="E1207" s="11">
        <f t="shared" si="612"/>
        <v>0</v>
      </c>
      <c r="F1207" s="11">
        <f t="shared" si="612"/>
        <v>219</v>
      </c>
      <c r="G1207" s="11">
        <f t="shared" si="612"/>
        <v>9</v>
      </c>
      <c r="H1207" s="11">
        <f t="shared" si="612"/>
        <v>0</v>
      </c>
      <c r="I1207" s="11">
        <f t="shared" si="612"/>
        <v>0</v>
      </c>
      <c r="J1207" s="11">
        <f t="shared" si="612"/>
        <v>0</v>
      </c>
      <c r="K1207" s="11">
        <f t="shared" si="612"/>
        <v>0</v>
      </c>
      <c r="L1207" s="11">
        <f t="shared" si="619"/>
        <v>0</v>
      </c>
      <c r="M1207" s="11">
        <f t="shared" si="619"/>
        <v>0</v>
      </c>
      <c r="N1207" s="11">
        <f t="shared" si="619"/>
        <v>0</v>
      </c>
      <c r="O1207" s="11">
        <f t="shared" si="619"/>
        <v>0</v>
      </c>
      <c r="P1207" s="11">
        <f t="shared" si="619"/>
        <v>0</v>
      </c>
      <c r="Q1207" s="11">
        <f t="shared" si="619"/>
        <v>0</v>
      </c>
      <c r="R1207" s="11">
        <f t="shared" si="619"/>
        <v>0</v>
      </c>
      <c r="S1207" s="11">
        <f t="shared" si="619"/>
        <v>0</v>
      </c>
      <c r="T1207" s="11">
        <f t="shared" si="639"/>
        <v>5937.6101152847086</v>
      </c>
      <c r="U1207" s="40">
        <f t="shared" si="621"/>
        <v>0.68800879113616475</v>
      </c>
      <c r="V1207" s="11">
        <f t="shared" si="618"/>
        <v>14.760893741785464</v>
      </c>
      <c r="W1207" s="11">
        <f t="shared" si="618"/>
        <v>32791194.062924217</v>
      </c>
      <c r="X1207" s="11">
        <f t="shared" si="618"/>
        <v>299462.95947875996</v>
      </c>
      <c r="Y1207" s="11">
        <f t="shared" ref="Y1207:AK1233" si="640">IF($A1207="x",CC1207,"")</f>
        <v>397143.00000000012</v>
      </c>
      <c r="Z1207" s="11">
        <f t="shared" si="640"/>
        <v>1.3261840485756915</v>
      </c>
      <c r="AA1207" s="11">
        <f t="shared" si="640"/>
        <v>74.314366040490455</v>
      </c>
      <c r="AB1207" s="11">
        <f t="shared" si="640"/>
        <v>3779.9999999999995</v>
      </c>
      <c r="AC1207" s="11">
        <f t="shared" si="640"/>
        <v>0</v>
      </c>
      <c r="AD1207" s="11">
        <f t="shared" si="640"/>
        <v>0</v>
      </c>
      <c r="AE1207" s="11">
        <f t="shared" si="640"/>
        <v>0</v>
      </c>
      <c r="AF1207" s="11">
        <f t="shared" si="640"/>
        <v>0</v>
      </c>
      <c r="AG1207" s="11">
        <f t="shared" si="640"/>
        <v>0</v>
      </c>
      <c r="AH1207" s="11">
        <f t="shared" si="617"/>
        <v>0</v>
      </c>
      <c r="AI1207" s="11">
        <f t="shared" si="617"/>
        <v>0</v>
      </c>
      <c r="AJ1207" s="11">
        <f t="shared" si="617"/>
        <v>0</v>
      </c>
      <c r="AK1207" s="11">
        <f t="shared" si="617"/>
        <v>0</v>
      </c>
      <c r="AL1207" s="11">
        <f t="shared" si="617"/>
        <v>0</v>
      </c>
      <c r="AM1207" s="11">
        <f t="shared" si="617"/>
        <v>0</v>
      </c>
      <c r="AN1207" s="11">
        <f t="shared" si="617"/>
        <v>0</v>
      </c>
      <c r="AO1207" s="11">
        <f t="shared" si="638"/>
        <v>0</v>
      </c>
      <c r="AP1207" s="11">
        <f t="shared" si="638"/>
        <v>0</v>
      </c>
      <c r="AQ1207" s="11">
        <f t="shared" si="638"/>
        <v>0</v>
      </c>
      <c r="AR1207" s="11">
        <f t="shared" si="638"/>
        <v>0</v>
      </c>
      <c r="AS1207" s="11">
        <f t="shared" si="638"/>
        <v>0</v>
      </c>
      <c r="AT1207" s="11">
        <f t="shared" si="638"/>
        <v>0</v>
      </c>
      <c r="AU1207" s="11">
        <f t="shared" si="638"/>
        <v>0</v>
      </c>
      <c r="AV1207" s="11">
        <f t="shared" si="638"/>
        <v>65582388.125848435</v>
      </c>
      <c r="AW1207" s="11">
        <f t="shared" si="638"/>
        <v>0</v>
      </c>
      <c r="AX1207" s="11">
        <f t="shared" si="615"/>
        <v>0</v>
      </c>
      <c r="AY1207" s="11">
        <f t="shared" si="614"/>
        <v>69272.118011654937</v>
      </c>
      <c r="AZ1207" s="11">
        <f t="shared" si="614"/>
        <v>1</v>
      </c>
      <c r="BA1207" s="11">
        <f t="shared" si="614"/>
        <v>1</v>
      </c>
      <c r="BB1207" s="11">
        <f t="shared" si="614"/>
        <v>1</v>
      </c>
      <c r="BC1207" s="11">
        <f t="shared" si="614"/>
        <v>1</v>
      </c>
      <c r="BD1207" s="11">
        <f t="shared" si="608"/>
        <v>1</v>
      </c>
      <c r="BE1207" s="11">
        <f t="shared" si="608"/>
        <v>1</v>
      </c>
      <c r="BF1207" s="15" t="str">
        <f t="shared" si="622"/>
        <v>ČSN 42 5715</v>
      </c>
      <c r="BG1207" s="44">
        <v>46.610239404985009</v>
      </c>
      <c r="BJ1207" s="17">
        <f t="shared" si="623"/>
        <v>219</v>
      </c>
      <c r="BK1207" s="17">
        <f t="shared" si="624"/>
        <v>9</v>
      </c>
      <c r="BX1207" s="18">
        <f t="shared" si="626"/>
        <v>5937.6101152847086</v>
      </c>
      <c r="BY1207" s="42">
        <v>0.68800879113616475</v>
      </c>
      <c r="BZ1207" s="43">
        <f t="shared" si="627"/>
        <v>14.760893741785464</v>
      </c>
      <c r="CA1207" s="18">
        <f t="shared" si="628"/>
        <v>32791194.062924217</v>
      </c>
      <c r="CB1207" s="18">
        <f t="shared" si="629"/>
        <v>299462.95947875996</v>
      </c>
      <c r="CC1207" s="18">
        <f t="shared" si="630"/>
        <v>397143.00000000012</v>
      </c>
      <c r="CD1207" s="25">
        <f t="shared" si="631"/>
        <v>1.3261840485756915</v>
      </c>
      <c r="CE1207" s="26">
        <f t="shared" si="632"/>
        <v>74.314366040490455</v>
      </c>
      <c r="CF1207" s="18">
        <f t="shared" si="633"/>
        <v>3779.9999999999995</v>
      </c>
      <c r="CG1207" s="18"/>
      <c r="CZ1207" s="18">
        <f t="shared" si="634"/>
        <v>65582388.125848435</v>
      </c>
      <c r="DC1207" s="18">
        <f t="shared" si="625"/>
        <v>69272.118011654937</v>
      </c>
      <c r="DD1207" s="17">
        <f t="shared" si="635"/>
        <v>1</v>
      </c>
      <c r="DE1207" s="17">
        <f t="shared" si="636"/>
        <v>1</v>
      </c>
      <c r="DF1207" s="17">
        <f t="shared" si="637"/>
        <v>1</v>
      </c>
      <c r="DG1207" s="17">
        <v>1</v>
      </c>
      <c r="DH1207" s="17">
        <v>1</v>
      </c>
      <c r="DI1207" s="17">
        <v>1</v>
      </c>
      <c r="DJ1207" s="20" t="s">
        <v>981</v>
      </c>
      <c r="DK1207" s="45"/>
      <c r="DL1207" s="46"/>
      <c r="DN1207" s="46"/>
      <c r="DO1207" s="46"/>
      <c r="DP1207" s="46"/>
      <c r="DU1207" s="48"/>
    </row>
    <row r="1208" spans="1:125" x14ac:dyDescent="0.2">
      <c r="A1208" s="15" t="s">
        <v>105</v>
      </c>
      <c r="B1208" s="10" t="s">
        <v>1308</v>
      </c>
      <c r="C1208" s="11">
        <f t="shared" si="620"/>
        <v>51.542539871120965</v>
      </c>
      <c r="D1208" s="11">
        <f t="shared" si="612"/>
        <v>0</v>
      </c>
      <c r="E1208" s="11">
        <f t="shared" si="612"/>
        <v>0</v>
      </c>
      <c r="F1208" s="11">
        <f t="shared" si="612"/>
        <v>219</v>
      </c>
      <c r="G1208" s="11">
        <f t="shared" si="612"/>
        <v>10</v>
      </c>
      <c r="H1208" s="11">
        <f t="shared" si="612"/>
        <v>0</v>
      </c>
      <c r="I1208" s="11">
        <f t="shared" si="612"/>
        <v>0</v>
      </c>
      <c r="J1208" s="11">
        <f t="shared" si="612"/>
        <v>0</v>
      </c>
      <c r="K1208" s="11">
        <f t="shared" si="612"/>
        <v>0</v>
      </c>
      <c r="L1208" s="11">
        <f t="shared" si="619"/>
        <v>0</v>
      </c>
      <c r="M1208" s="11">
        <f t="shared" si="619"/>
        <v>0</v>
      </c>
      <c r="N1208" s="11">
        <f t="shared" si="619"/>
        <v>0</v>
      </c>
      <c r="O1208" s="11">
        <f t="shared" si="619"/>
        <v>0</v>
      </c>
      <c r="P1208" s="11">
        <f t="shared" si="619"/>
        <v>0</v>
      </c>
      <c r="Q1208" s="11">
        <f t="shared" si="619"/>
        <v>0</v>
      </c>
      <c r="R1208" s="11">
        <f t="shared" si="619"/>
        <v>0</v>
      </c>
      <c r="S1208" s="11">
        <f t="shared" si="619"/>
        <v>0</v>
      </c>
      <c r="T1208" s="11">
        <f t="shared" si="639"/>
        <v>6565.9286460026678</v>
      </c>
      <c r="U1208" s="40">
        <f t="shared" si="621"/>
        <v>0.68800879113616475</v>
      </c>
      <c r="V1208" s="11">
        <f t="shared" ref="V1208:AG1248" si="641">IF($A1208="x",BZ1208,"")</f>
        <v>13.348368024868195</v>
      </c>
      <c r="W1208" s="11">
        <f t="shared" si="641"/>
        <v>35932865.256330349</v>
      </c>
      <c r="X1208" s="11">
        <f t="shared" si="641"/>
        <v>328154.02060575661</v>
      </c>
      <c r="Y1208" s="11">
        <f t="shared" si="640"/>
        <v>437143.33333333343</v>
      </c>
      <c r="Z1208" s="11">
        <f t="shared" si="640"/>
        <v>1.3321285307624382</v>
      </c>
      <c r="AA1208" s="11">
        <f t="shared" si="640"/>
        <v>73.977192431181109</v>
      </c>
      <c r="AB1208" s="11">
        <f t="shared" si="640"/>
        <v>4180</v>
      </c>
      <c r="AC1208" s="11">
        <f t="shared" si="640"/>
        <v>0</v>
      </c>
      <c r="AD1208" s="11">
        <f t="shared" si="640"/>
        <v>0</v>
      </c>
      <c r="AE1208" s="11">
        <f t="shared" si="640"/>
        <v>0</v>
      </c>
      <c r="AF1208" s="11">
        <f t="shared" si="640"/>
        <v>0</v>
      </c>
      <c r="AG1208" s="11">
        <f t="shared" si="640"/>
        <v>0</v>
      </c>
      <c r="AH1208" s="11">
        <f t="shared" si="617"/>
        <v>0</v>
      </c>
      <c r="AI1208" s="11">
        <f t="shared" si="617"/>
        <v>0</v>
      </c>
      <c r="AJ1208" s="11">
        <f t="shared" si="617"/>
        <v>0</v>
      </c>
      <c r="AK1208" s="11">
        <f t="shared" si="617"/>
        <v>0</v>
      </c>
      <c r="AL1208" s="11">
        <f t="shared" si="617"/>
        <v>0</v>
      </c>
      <c r="AM1208" s="11">
        <f t="shared" si="617"/>
        <v>0</v>
      </c>
      <c r="AN1208" s="11">
        <f t="shared" si="617"/>
        <v>0</v>
      </c>
      <c r="AO1208" s="11">
        <f t="shared" si="638"/>
        <v>0</v>
      </c>
      <c r="AP1208" s="11">
        <f t="shared" si="638"/>
        <v>0</v>
      </c>
      <c r="AQ1208" s="11">
        <f t="shared" si="638"/>
        <v>0</v>
      </c>
      <c r="AR1208" s="11">
        <f t="shared" si="638"/>
        <v>0</v>
      </c>
      <c r="AS1208" s="11">
        <f t="shared" si="638"/>
        <v>0</v>
      </c>
      <c r="AT1208" s="11">
        <f t="shared" si="638"/>
        <v>0</v>
      </c>
      <c r="AU1208" s="11">
        <f t="shared" si="638"/>
        <v>0</v>
      </c>
      <c r="AV1208" s="11">
        <f t="shared" si="638"/>
        <v>71865730.512660697</v>
      </c>
      <c r="AW1208" s="11">
        <f t="shared" si="638"/>
        <v>0</v>
      </c>
      <c r="AX1208" s="11">
        <f t="shared" si="615"/>
        <v>0</v>
      </c>
      <c r="AY1208" s="11">
        <f t="shared" si="614"/>
        <v>68613.954350727872</v>
      </c>
      <c r="AZ1208" s="11">
        <f t="shared" si="614"/>
        <v>1</v>
      </c>
      <c r="BA1208" s="11">
        <f t="shared" si="614"/>
        <v>1</v>
      </c>
      <c r="BB1208" s="11">
        <f t="shared" si="614"/>
        <v>1</v>
      </c>
      <c r="BC1208" s="11">
        <f t="shared" si="614"/>
        <v>1</v>
      </c>
      <c r="BD1208" s="11">
        <f t="shared" si="608"/>
        <v>1</v>
      </c>
      <c r="BE1208" s="11">
        <f t="shared" si="608"/>
        <v>1</v>
      </c>
      <c r="BF1208" s="15" t="str">
        <f t="shared" si="622"/>
        <v>ČSN 42 5715</v>
      </c>
      <c r="BG1208" s="44">
        <v>51.542539871120965</v>
      </c>
      <c r="BJ1208" s="17">
        <f t="shared" si="623"/>
        <v>219</v>
      </c>
      <c r="BK1208" s="17">
        <f t="shared" si="624"/>
        <v>10</v>
      </c>
      <c r="BX1208" s="18">
        <f t="shared" si="626"/>
        <v>6565.9286460026678</v>
      </c>
      <c r="BY1208" s="42">
        <v>0.68800879113616475</v>
      </c>
      <c r="BZ1208" s="43">
        <f t="shared" si="627"/>
        <v>13.348368024868195</v>
      </c>
      <c r="CA1208" s="18">
        <f t="shared" si="628"/>
        <v>35932865.256330349</v>
      </c>
      <c r="CB1208" s="18">
        <f t="shared" si="629"/>
        <v>328154.02060575661</v>
      </c>
      <c r="CC1208" s="18">
        <f t="shared" si="630"/>
        <v>437143.33333333343</v>
      </c>
      <c r="CD1208" s="25">
        <f t="shared" si="631"/>
        <v>1.3321285307624382</v>
      </c>
      <c r="CE1208" s="26">
        <f t="shared" si="632"/>
        <v>73.977192431181109</v>
      </c>
      <c r="CF1208" s="18">
        <f t="shared" si="633"/>
        <v>4180</v>
      </c>
      <c r="CG1208" s="18"/>
      <c r="CZ1208" s="18">
        <f t="shared" si="634"/>
        <v>71865730.512660697</v>
      </c>
      <c r="DC1208" s="18">
        <f t="shared" si="625"/>
        <v>68613.954350727872</v>
      </c>
      <c r="DD1208" s="17">
        <f t="shared" si="635"/>
        <v>1</v>
      </c>
      <c r="DE1208" s="17">
        <f t="shared" si="636"/>
        <v>1</v>
      </c>
      <c r="DF1208" s="17">
        <f t="shared" si="637"/>
        <v>1</v>
      </c>
      <c r="DG1208" s="17">
        <v>1</v>
      </c>
      <c r="DH1208" s="17">
        <v>1</v>
      </c>
      <c r="DI1208" s="17">
        <v>1</v>
      </c>
      <c r="DJ1208" s="20" t="s">
        <v>981</v>
      </c>
      <c r="DK1208" s="45"/>
      <c r="DL1208" s="46"/>
      <c r="DN1208" s="46"/>
      <c r="DO1208" s="46"/>
      <c r="DP1208" s="46"/>
      <c r="DU1208" s="48"/>
    </row>
    <row r="1209" spans="1:125" x14ac:dyDescent="0.2">
      <c r="A1209" s="15" t="s">
        <v>105</v>
      </c>
      <c r="B1209" s="10" t="s">
        <v>1309</v>
      </c>
      <c r="C1209" s="11">
        <f t="shared" si="620"/>
        <v>61.259171789408853</v>
      </c>
      <c r="D1209" s="11">
        <f t="shared" si="612"/>
        <v>0</v>
      </c>
      <c r="E1209" s="11">
        <f t="shared" si="612"/>
        <v>0</v>
      </c>
      <c r="F1209" s="11">
        <f t="shared" si="612"/>
        <v>219</v>
      </c>
      <c r="G1209" s="11">
        <f t="shared" si="612"/>
        <v>12</v>
      </c>
      <c r="H1209" s="11">
        <f t="shared" si="612"/>
        <v>0</v>
      </c>
      <c r="I1209" s="11">
        <f t="shared" si="612"/>
        <v>0</v>
      </c>
      <c r="J1209" s="11">
        <f t="shared" si="612"/>
        <v>0</v>
      </c>
      <c r="K1209" s="11">
        <f t="shared" si="612"/>
        <v>0</v>
      </c>
      <c r="L1209" s="11">
        <f t="shared" si="619"/>
        <v>0</v>
      </c>
      <c r="M1209" s="11">
        <f t="shared" si="619"/>
        <v>0</v>
      </c>
      <c r="N1209" s="11">
        <f t="shared" si="619"/>
        <v>0</v>
      </c>
      <c r="O1209" s="11">
        <f t="shared" si="619"/>
        <v>0</v>
      </c>
      <c r="P1209" s="11">
        <f t="shared" si="619"/>
        <v>0</v>
      </c>
      <c r="Q1209" s="11">
        <f t="shared" si="619"/>
        <v>0</v>
      </c>
      <c r="R1209" s="11">
        <f t="shared" si="619"/>
        <v>0</v>
      </c>
      <c r="S1209" s="11">
        <f t="shared" si="619"/>
        <v>0</v>
      </c>
      <c r="T1209" s="11">
        <f t="shared" si="639"/>
        <v>7803.7161515170465</v>
      </c>
      <c r="U1209" s="40">
        <f t="shared" si="621"/>
        <v>0.68800879113616475</v>
      </c>
      <c r="V1209" s="11">
        <f t="shared" si="641"/>
        <v>11.231114803532417</v>
      </c>
      <c r="W1209" s="11">
        <f t="shared" si="641"/>
        <v>41938146.062771544</v>
      </c>
      <c r="X1209" s="11">
        <f t="shared" si="641"/>
        <v>382996.76769654377</v>
      </c>
      <c r="Y1209" s="11">
        <f t="shared" si="640"/>
        <v>514764.00000000012</v>
      </c>
      <c r="Z1209" s="11">
        <f t="shared" si="640"/>
        <v>1.3440426745529566</v>
      </c>
      <c r="AA1209" s="11">
        <f t="shared" si="640"/>
        <v>73.308423799724409</v>
      </c>
      <c r="AB1209" s="11">
        <f t="shared" si="640"/>
        <v>4968</v>
      </c>
      <c r="AC1209" s="11">
        <f t="shared" si="640"/>
        <v>0</v>
      </c>
      <c r="AD1209" s="11">
        <f t="shared" si="640"/>
        <v>0</v>
      </c>
      <c r="AE1209" s="11">
        <f t="shared" si="640"/>
        <v>0</v>
      </c>
      <c r="AF1209" s="11">
        <f t="shared" si="640"/>
        <v>0</v>
      </c>
      <c r="AG1209" s="11">
        <f t="shared" si="640"/>
        <v>0</v>
      </c>
      <c r="AH1209" s="11">
        <f t="shared" si="617"/>
        <v>0</v>
      </c>
      <c r="AI1209" s="11">
        <f t="shared" si="617"/>
        <v>0</v>
      </c>
      <c r="AJ1209" s="11">
        <f t="shared" si="617"/>
        <v>0</v>
      </c>
      <c r="AK1209" s="11">
        <f t="shared" si="617"/>
        <v>0</v>
      </c>
      <c r="AL1209" s="11">
        <f t="shared" si="617"/>
        <v>0</v>
      </c>
      <c r="AM1209" s="11">
        <f t="shared" si="617"/>
        <v>0</v>
      </c>
      <c r="AN1209" s="11">
        <f t="shared" si="617"/>
        <v>0</v>
      </c>
      <c r="AO1209" s="11">
        <f t="shared" si="638"/>
        <v>0</v>
      </c>
      <c r="AP1209" s="11">
        <f t="shared" si="638"/>
        <v>0</v>
      </c>
      <c r="AQ1209" s="11">
        <f t="shared" si="638"/>
        <v>0</v>
      </c>
      <c r="AR1209" s="11">
        <f t="shared" si="638"/>
        <v>0</v>
      </c>
      <c r="AS1209" s="11">
        <f t="shared" si="638"/>
        <v>0</v>
      </c>
      <c r="AT1209" s="11">
        <f t="shared" si="638"/>
        <v>0</v>
      </c>
      <c r="AU1209" s="11">
        <f t="shared" si="638"/>
        <v>0</v>
      </c>
      <c r="AV1209" s="11">
        <f t="shared" si="638"/>
        <v>83876292.125543088</v>
      </c>
      <c r="AW1209" s="11">
        <f t="shared" si="638"/>
        <v>0</v>
      </c>
      <c r="AX1209" s="11">
        <f t="shared" si="615"/>
        <v>0</v>
      </c>
      <c r="AY1209" s="11">
        <f t="shared" si="614"/>
        <v>67307.051806834526</v>
      </c>
      <c r="AZ1209" s="11">
        <f t="shared" si="614"/>
        <v>1</v>
      </c>
      <c r="BA1209" s="11">
        <f t="shared" si="614"/>
        <v>1</v>
      </c>
      <c r="BB1209" s="11">
        <f t="shared" si="614"/>
        <v>1</v>
      </c>
      <c r="BC1209" s="11">
        <f t="shared" si="614"/>
        <v>1</v>
      </c>
      <c r="BD1209" s="11">
        <f t="shared" si="614"/>
        <v>1</v>
      </c>
      <c r="BE1209" s="11">
        <f t="shared" si="614"/>
        <v>1</v>
      </c>
      <c r="BF1209" s="15" t="str">
        <f t="shared" si="622"/>
        <v>ČSN 42 5715</v>
      </c>
      <c r="BG1209" s="44">
        <v>61.259171789408853</v>
      </c>
      <c r="BJ1209" s="17">
        <f t="shared" si="623"/>
        <v>219</v>
      </c>
      <c r="BK1209" s="17">
        <f t="shared" si="624"/>
        <v>12</v>
      </c>
      <c r="BX1209" s="18">
        <f t="shared" si="626"/>
        <v>7803.7161515170465</v>
      </c>
      <c r="BY1209" s="42">
        <v>0.68800879113616475</v>
      </c>
      <c r="BZ1209" s="43">
        <f t="shared" si="627"/>
        <v>11.231114803532417</v>
      </c>
      <c r="CA1209" s="18">
        <f t="shared" si="628"/>
        <v>41938146.062771544</v>
      </c>
      <c r="CB1209" s="18">
        <f t="shared" si="629"/>
        <v>382996.76769654377</v>
      </c>
      <c r="CC1209" s="18">
        <f t="shared" si="630"/>
        <v>514764.00000000012</v>
      </c>
      <c r="CD1209" s="25">
        <f t="shared" si="631"/>
        <v>1.3440426745529566</v>
      </c>
      <c r="CE1209" s="26">
        <f t="shared" si="632"/>
        <v>73.308423799724409</v>
      </c>
      <c r="CF1209" s="18">
        <f t="shared" si="633"/>
        <v>4968</v>
      </c>
      <c r="CG1209" s="18"/>
      <c r="CZ1209" s="18">
        <f t="shared" si="634"/>
        <v>83876292.125543088</v>
      </c>
      <c r="DC1209" s="18">
        <f t="shared" si="625"/>
        <v>67307.051806834526</v>
      </c>
      <c r="DD1209" s="17">
        <f t="shared" si="635"/>
        <v>1</v>
      </c>
      <c r="DE1209" s="17">
        <f t="shared" si="636"/>
        <v>1</v>
      </c>
      <c r="DF1209" s="17">
        <f t="shared" si="637"/>
        <v>1</v>
      </c>
      <c r="DG1209" s="17">
        <v>1</v>
      </c>
      <c r="DH1209" s="17">
        <v>1</v>
      </c>
      <c r="DI1209" s="17">
        <v>1</v>
      </c>
      <c r="DJ1209" s="20" t="s">
        <v>981</v>
      </c>
      <c r="DK1209" s="45"/>
      <c r="DL1209" s="46"/>
      <c r="DN1209" s="46"/>
      <c r="DO1209" s="46"/>
      <c r="DP1209" s="46"/>
      <c r="DU1209" s="48"/>
    </row>
    <row r="1210" spans="1:125" x14ac:dyDescent="0.2">
      <c r="A1210" s="15" t="s">
        <v>105</v>
      </c>
      <c r="B1210" s="10" t="s">
        <v>1310</v>
      </c>
      <c r="C1210" s="11">
        <f t="shared" si="620"/>
        <v>70.778511689051285</v>
      </c>
      <c r="D1210" s="11">
        <f t="shared" si="612"/>
        <v>0</v>
      </c>
      <c r="E1210" s="11">
        <f t="shared" si="612"/>
        <v>0</v>
      </c>
      <c r="F1210" s="11">
        <f t="shared" ref="F1210:L1249" si="642">IF($A1210="x",BJ1210,"")</f>
        <v>219</v>
      </c>
      <c r="G1210" s="11">
        <f t="shared" si="642"/>
        <v>14</v>
      </c>
      <c r="H1210" s="11">
        <f t="shared" si="642"/>
        <v>0</v>
      </c>
      <c r="I1210" s="11">
        <f t="shared" si="642"/>
        <v>0</v>
      </c>
      <c r="J1210" s="11">
        <f t="shared" si="642"/>
        <v>0</v>
      </c>
      <c r="K1210" s="11">
        <f t="shared" si="642"/>
        <v>0</v>
      </c>
      <c r="L1210" s="11">
        <f t="shared" si="619"/>
        <v>0</v>
      </c>
      <c r="M1210" s="11">
        <f t="shared" si="619"/>
        <v>0</v>
      </c>
      <c r="N1210" s="11">
        <f t="shared" si="619"/>
        <v>0</v>
      </c>
      <c r="O1210" s="11">
        <f t="shared" si="619"/>
        <v>0</v>
      </c>
      <c r="P1210" s="11">
        <f t="shared" si="619"/>
        <v>0</v>
      </c>
      <c r="Q1210" s="11">
        <f t="shared" si="619"/>
        <v>0</v>
      </c>
      <c r="R1210" s="11">
        <f t="shared" si="619"/>
        <v>0</v>
      </c>
      <c r="S1210" s="11">
        <f t="shared" si="619"/>
        <v>0</v>
      </c>
      <c r="T1210" s="11">
        <f t="shared" si="639"/>
        <v>9016.3709158027068</v>
      </c>
      <c r="U1210" s="40">
        <f t="shared" si="621"/>
        <v>0.68800879113616475</v>
      </c>
      <c r="V1210" s="11">
        <f t="shared" si="641"/>
        <v>9.7205885616635967</v>
      </c>
      <c r="W1210" s="11">
        <f t="shared" si="641"/>
        <v>47585024.554513261</v>
      </c>
      <c r="X1210" s="11">
        <f t="shared" si="641"/>
        <v>434566.43428779236</v>
      </c>
      <c r="Y1210" s="11">
        <f t="shared" si="640"/>
        <v>589264.66666666663</v>
      </c>
      <c r="Z1210" s="11">
        <f t="shared" si="640"/>
        <v>1.3559829295891388</v>
      </c>
      <c r="AA1210" s="11">
        <f t="shared" si="640"/>
        <v>72.647264229288083</v>
      </c>
      <c r="AB1210" s="11">
        <f t="shared" si="640"/>
        <v>5740</v>
      </c>
      <c r="AC1210" s="11">
        <f t="shared" si="640"/>
        <v>0</v>
      </c>
      <c r="AD1210" s="11">
        <f t="shared" si="640"/>
        <v>0</v>
      </c>
      <c r="AE1210" s="11">
        <f t="shared" si="640"/>
        <v>0</v>
      </c>
      <c r="AF1210" s="11">
        <f t="shared" si="640"/>
        <v>0</v>
      </c>
      <c r="AG1210" s="11">
        <f t="shared" si="640"/>
        <v>0</v>
      </c>
      <c r="AH1210" s="11">
        <f t="shared" si="617"/>
        <v>0</v>
      </c>
      <c r="AI1210" s="11">
        <f t="shared" si="617"/>
        <v>0</v>
      </c>
      <c r="AJ1210" s="11">
        <f t="shared" si="617"/>
        <v>0</v>
      </c>
      <c r="AK1210" s="11">
        <f t="shared" si="617"/>
        <v>0</v>
      </c>
      <c r="AL1210" s="11">
        <f t="shared" si="617"/>
        <v>0</v>
      </c>
      <c r="AM1210" s="11">
        <f t="shared" si="617"/>
        <v>0</v>
      </c>
      <c r="AN1210" s="11">
        <f t="shared" si="617"/>
        <v>0</v>
      </c>
      <c r="AO1210" s="11">
        <f t="shared" si="638"/>
        <v>0</v>
      </c>
      <c r="AP1210" s="11">
        <f t="shared" si="638"/>
        <v>0</v>
      </c>
      <c r="AQ1210" s="11">
        <f t="shared" si="638"/>
        <v>0</v>
      </c>
      <c r="AR1210" s="11">
        <f t="shared" si="638"/>
        <v>0</v>
      </c>
      <c r="AS1210" s="11">
        <f t="shared" si="638"/>
        <v>0</v>
      </c>
      <c r="AT1210" s="11">
        <f t="shared" si="638"/>
        <v>0</v>
      </c>
      <c r="AU1210" s="11">
        <f t="shared" si="638"/>
        <v>0</v>
      </c>
      <c r="AV1210" s="11">
        <f t="shared" si="638"/>
        <v>95170049.109026521</v>
      </c>
      <c r="AW1210" s="11">
        <f t="shared" si="638"/>
        <v>0</v>
      </c>
      <c r="AX1210" s="11">
        <f t="shared" si="615"/>
        <v>0</v>
      </c>
      <c r="AY1210" s="11">
        <f t="shared" si="614"/>
        <v>66012.715633555534</v>
      </c>
      <c r="AZ1210" s="11">
        <f t="shared" si="614"/>
        <v>1</v>
      </c>
      <c r="BA1210" s="11">
        <f t="shared" si="614"/>
        <v>1</v>
      </c>
      <c r="BB1210" s="11">
        <f t="shared" si="614"/>
        <v>1</v>
      </c>
      <c r="BC1210" s="11">
        <f t="shared" si="614"/>
        <v>1</v>
      </c>
      <c r="BD1210" s="11">
        <f t="shared" si="614"/>
        <v>1</v>
      </c>
      <c r="BE1210" s="11">
        <f t="shared" si="614"/>
        <v>1</v>
      </c>
      <c r="BF1210" s="15" t="str">
        <f t="shared" si="622"/>
        <v>ČSN 42 5715</v>
      </c>
      <c r="BG1210" s="44">
        <v>70.778511689051285</v>
      </c>
      <c r="BJ1210" s="17">
        <f t="shared" si="623"/>
        <v>219</v>
      </c>
      <c r="BK1210" s="17">
        <f t="shared" si="624"/>
        <v>14</v>
      </c>
      <c r="BX1210" s="18">
        <f t="shared" si="626"/>
        <v>9016.3709158027068</v>
      </c>
      <c r="BY1210" s="42">
        <v>0.68800879113616475</v>
      </c>
      <c r="BZ1210" s="43">
        <f t="shared" si="627"/>
        <v>9.7205885616635967</v>
      </c>
      <c r="CA1210" s="18">
        <f t="shared" si="628"/>
        <v>47585024.554513261</v>
      </c>
      <c r="CB1210" s="18">
        <f t="shared" si="629"/>
        <v>434566.43428779236</v>
      </c>
      <c r="CC1210" s="18">
        <f t="shared" si="630"/>
        <v>589264.66666666663</v>
      </c>
      <c r="CD1210" s="25">
        <f t="shared" si="631"/>
        <v>1.3559829295891388</v>
      </c>
      <c r="CE1210" s="26">
        <f t="shared" si="632"/>
        <v>72.647264229288083</v>
      </c>
      <c r="CF1210" s="18">
        <f t="shared" si="633"/>
        <v>5740</v>
      </c>
      <c r="CG1210" s="18"/>
      <c r="CZ1210" s="18">
        <f t="shared" si="634"/>
        <v>95170049.109026521</v>
      </c>
      <c r="DC1210" s="18">
        <f t="shared" si="625"/>
        <v>66012.715633555534</v>
      </c>
      <c r="DD1210" s="17">
        <f t="shared" si="635"/>
        <v>1</v>
      </c>
      <c r="DE1210" s="17">
        <f t="shared" si="636"/>
        <v>1</v>
      </c>
      <c r="DF1210" s="17">
        <f t="shared" si="637"/>
        <v>1</v>
      </c>
      <c r="DG1210" s="17">
        <v>1</v>
      </c>
      <c r="DH1210" s="17">
        <v>1</v>
      </c>
      <c r="DI1210" s="17">
        <v>1</v>
      </c>
      <c r="DJ1210" s="20" t="s">
        <v>981</v>
      </c>
      <c r="DK1210" s="45"/>
      <c r="DL1210" s="46"/>
      <c r="DN1210" s="46"/>
      <c r="DO1210" s="46"/>
      <c r="DP1210" s="46"/>
      <c r="DU1210" s="48"/>
    </row>
    <row r="1211" spans="1:125" x14ac:dyDescent="0.2">
      <c r="A1211" s="15" t="s">
        <v>105</v>
      </c>
      <c r="B1211" s="10" t="s">
        <v>1311</v>
      </c>
      <c r="C1211" s="11">
        <f t="shared" si="620"/>
        <v>80.100559570048276</v>
      </c>
      <c r="D1211" s="11">
        <f t="shared" ref="D1211:G1274" si="643">IF($A1211="x",BH1211,"")</f>
        <v>0</v>
      </c>
      <c r="E1211" s="11">
        <f t="shared" si="643"/>
        <v>0</v>
      </c>
      <c r="F1211" s="11">
        <f t="shared" si="642"/>
        <v>219</v>
      </c>
      <c r="G1211" s="11">
        <f t="shared" si="642"/>
        <v>16</v>
      </c>
      <c r="H1211" s="11">
        <f t="shared" si="642"/>
        <v>0</v>
      </c>
      <c r="I1211" s="11">
        <f t="shared" si="642"/>
        <v>0</v>
      </c>
      <c r="J1211" s="11">
        <f t="shared" si="642"/>
        <v>0</v>
      </c>
      <c r="K1211" s="11">
        <f t="shared" si="642"/>
        <v>0</v>
      </c>
      <c r="L1211" s="11">
        <f t="shared" si="619"/>
        <v>0</v>
      </c>
      <c r="M1211" s="11">
        <f t="shared" si="619"/>
        <v>0</v>
      </c>
      <c r="N1211" s="11">
        <f t="shared" si="619"/>
        <v>0</v>
      </c>
      <c r="O1211" s="11">
        <f t="shared" si="619"/>
        <v>0</v>
      </c>
      <c r="P1211" s="11">
        <f t="shared" si="619"/>
        <v>0</v>
      </c>
      <c r="Q1211" s="11">
        <f t="shared" si="619"/>
        <v>0</v>
      </c>
      <c r="R1211" s="11">
        <f t="shared" si="619"/>
        <v>0</v>
      </c>
      <c r="S1211" s="11">
        <f t="shared" si="619"/>
        <v>0</v>
      </c>
      <c r="T1211" s="11">
        <f t="shared" si="639"/>
        <v>10203.892938859648</v>
      </c>
      <c r="U1211" s="40">
        <f t="shared" si="621"/>
        <v>0.68800879113616475</v>
      </c>
      <c r="V1211" s="11">
        <f t="shared" si="641"/>
        <v>8.5893131687113691</v>
      </c>
      <c r="W1211" s="11">
        <f t="shared" si="641"/>
        <v>52888052.588726915</v>
      </c>
      <c r="X1211" s="11">
        <f t="shared" si="641"/>
        <v>482995.91405230062</v>
      </c>
      <c r="Y1211" s="11">
        <f t="shared" si="640"/>
        <v>660709.33333333349</v>
      </c>
      <c r="Z1211" s="11">
        <f t="shared" si="640"/>
        <v>1.3679397984757888</v>
      </c>
      <c r="AA1211" s="11">
        <f t="shared" si="640"/>
        <v>71.993923354683204</v>
      </c>
      <c r="AB1211" s="11">
        <f t="shared" si="640"/>
        <v>6496</v>
      </c>
      <c r="AC1211" s="11">
        <f t="shared" si="640"/>
        <v>0</v>
      </c>
      <c r="AD1211" s="11">
        <f t="shared" si="640"/>
        <v>0</v>
      </c>
      <c r="AE1211" s="11">
        <f t="shared" si="640"/>
        <v>0</v>
      </c>
      <c r="AF1211" s="11">
        <f t="shared" si="640"/>
        <v>0</v>
      </c>
      <c r="AG1211" s="11">
        <f t="shared" si="640"/>
        <v>0</v>
      </c>
      <c r="AH1211" s="11">
        <f t="shared" si="617"/>
        <v>0</v>
      </c>
      <c r="AI1211" s="11">
        <f t="shared" si="617"/>
        <v>0</v>
      </c>
      <c r="AJ1211" s="11">
        <f t="shared" si="617"/>
        <v>0</v>
      </c>
      <c r="AK1211" s="11">
        <f t="shared" si="617"/>
        <v>0</v>
      </c>
      <c r="AL1211" s="11">
        <f t="shared" si="617"/>
        <v>0</v>
      </c>
      <c r="AM1211" s="11">
        <f t="shared" si="617"/>
        <v>0</v>
      </c>
      <c r="AN1211" s="11">
        <f t="shared" si="617"/>
        <v>0</v>
      </c>
      <c r="AO1211" s="11">
        <f t="shared" si="638"/>
        <v>0</v>
      </c>
      <c r="AP1211" s="11">
        <f t="shared" si="638"/>
        <v>0</v>
      </c>
      <c r="AQ1211" s="11">
        <f t="shared" si="638"/>
        <v>0</v>
      </c>
      <c r="AR1211" s="11">
        <f t="shared" si="638"/>
        <v>0</v>
      </c>
      <c r="AS1211" s="11">
        <f t="shared" si="638"/>
        <v>0</v>
      </c>
      <c r="AT1211" s="11">
        <f t="shared" si="638"/>
        <v>0</v>
      </c>
      <c r="AU1211" s="11">
        <f t="shared" si="638"/>
        <v>0</v>
      </c>
      <c r="AV1211" s="11">
        <f t="shared" si="638"/>
        <v>105776105.17745383</v>
      </c>
      <c r="AW1211" s="11">
        <f t="shared" si="638"/>
        <v>0</v>
      </c>
      <c r="AX1211" s="11">
        <f t="shared" si="615"/>
        <v>0</v>
      </c>
      <c r="AY1211" s="11">
        <f t="shared" si="614"/>
        <v>64730.945830890894</v>
      </c>
      <c r="AZ1211" s="11">
        <f t="shared" si="614"/>
        <v>1</v>
      </c>
      <c r="BA1211" s="11">
        <f t="shared" si="614"/>
        <v>1</v>
      </c>
      <c r="BB1211" s="11">
        <f t="shared" si="614"/>
        <v>1</v>
      </c>
      <c r="BC1211" s="11">
        <f t="shared" si="614"/>
        <v>1</v>
      </c>
      <c r="BD1211" s="11">
        <f t="shared" si="614"/>
        <v>1</v>
      </c>
      <c r="BE1211" s="11">
        <f t="shared" si="614"/>
        <v>1</v>
      </c>
      <c r="BF1211" s="15" t="str">
        <f t="shared" si="622"/>
        <v>ČSN 42 5715</v>
      </c>
      <c r="BG1211" s="44">
        <v>80.100559570048276</v>
      </c>
      <c r="BJ1211" s="17">
        <f t="shared" si="623"/>
        <v>219</v>
      </c>
      <c r="BK1211" s="17">
        <f t="shared" si="624"/>
        <v>16</v>
      </c>
      <c r="BX1211" s="18">
        <f t="shared" si="626"/>
        <v>10203.892938859648</v>
      </c>
      <c r="BY1211" s="42">
        <v>0.68800879113616475</v>
      </c>
      <c r="BZ1211" s="43">
        <f t="shared" si="627"/>
        <v>8.5893131687113691</v>
      </c>
      <c r="CA1211" s="18">
        <f t="shared" si="628"/>
        <v>52888052.588726915</v>
      </c>
      <c r="CB1211" s="18">
        <f t="shared" si="629"/>
        <v>482995.91405230062</v>
      </c>
      <c r="CC1211" s="18">
        <f t="shared" si="630"/>
        <v>660709.33333333349</v>
      </c>
      <c r="CD1211" s="25">
        <f t="shared" si="631"/>
        <v>1.3679397984757888</v>
      </c>
      <c r="CE1211" s="26">
        <f t="shared" si="632"/>
        <v>71.993923354683204</v>
      </c>
      <c r="CF1211" s="18">
        <f t="shared" si="633"/>
        <v>6496</v>
      </c>
      <c r="CG1211" s="18"/>
      <c r="CZ1211" s="18">
        <f t="shared" si="634"/>
        <v>105776105.17745383</v>
      </c>
      <c r="DC1211" s="18">
        <f t="shared" si="625"/>
        <v>64730.945830890894</v>
      </c>
      <c r="DD1211" s="17">
        <f t="shared" si="635"/>
        <v>1</v>
      </c>
      <c r="DE1211" s="17">
        <f t="shared" si="636"/>
        <v>1</v>
      </c>
      <c r="DF1211" s="17">
        <f t="shared" si="637"/>
        <v>1</v>
      </c>
      <c r="DG1211" s="17">
        <v>1</v>
      </c>
      <c r="DH1211" s="17">
        <v>1</v>
      </c>
      <c r="DI1211" s="17">
        <v>1</v>
      </c>
      <c r="DJ1211" s="20" t="s">
        <v>981</v>
      </c>
      <c r="DK1211" s="45"/>
      <c r="DL1211" s="46"/>
      <c r="DN1211" s="46"/>
      <c r="DO1211" s="46"/>
      <c r="DP1211" s="46"/>
      <c r="DU1211" s="48"/>
    </row>
    <row r="1212" spans="1:125" x14ac:dyDescent="0.2">
      <c r="A1212" s="15" t="s">
        <v>105</v>
      </c>
      <c r="B1212" s="10" t="s">
        <v>1312</v>
      </c>
      <c r="C1212" s="11">
        <f t="shared" si="620"/>
        <v>89.225315432399839</v>
      </c>
      <c r="D1212" s="11">
        <f t="shared" si="643"/>
        <v>0</v>
      </c>
      <c r="E1212" s="11">
        <f t="shared" si="643"/>
        <v>0</v>
      </c>
      <c r="F1212" s="11">
        <f t="shared" si="642"/>
        <v>219</v>
      </c>
      <c r="G1212" s="11">
        <f t="shared" si="642"/>
        <v>18</v>
      </c>
      <c r="H1212" s="11">
        <f t="shared" si="642"/>
        <v>0</v>
      </c>
      <c r="I1212" s="11">
        <f t="shared" si="642"/>
        <v>0</v>
      </c>
      <c r="J1212" s="11">
        <f t="shared" si="642"/>
        <v>0</v>
      </c>
      <c r="K1212" s="11">
        <f t="shared" si="642"/>
        <v>0</v>
      </c>
      <c r="L1212" s="11">
        <f t="shared" si="619"/>
        <v>0</v>
      </c>
      <c r="M1212" s="11">
        <f t="shared" si="619"/>
        <v>0</v>
      </c>
      <c r="N1212" s="11">
        <f t="shared" si="619"/>
        <v>0</v>
      </c>
      <c r="O1212" s="11">
        <f t="shared" si="619"/>
        <v>0</v>
      </c>
      <c r="P1212" s="11">
        <f t="shared" si="619"/>
        <v>0</v>
      </c>
      <c r="Q1212" s="11">
        <f t="shared" si="619"/>
        <v>0</v>
      </c>
      <c r="R1212" s="11">
        <f t="shared" si="619"/>
        <v>0</v>
      </c>
      <c r="S1212" s="11">
        <f t="shared" si="619"/>
        <v>0</v>
      </c>
      <c r="T1212" s="11">
        <f t="shared" si="639"/>
        <v>11366.282220687872</v>
      </c>
      <c r="U1212" s="40">
        <f t="shared" si="621"/>
        <v>0.68800879113616475</v>
      </c>
      <c r="V1212" s="11">
        <f t="shared" si="641"/>
        <v>7.7109146412312128</v>
      </c>
      <c r="W1212" s="11">
        <f t="shared" si="641"/>
        <v>57861480.429689199</v>
      </c>
      <c r="X1212" s="11">
        <f t="shared" si="641"/>
        <v>528415.34638985572</v>
      </c>
      <c r="Y1212" s="11">
        <f t="shared" si="640"/>
        <v>729162</v>
      </c>
      <c r="Z1212" s="11">
        <f t="shared" si="640"/>
        <v>1.3799031481232509</v>
      </c>
      <c r="AA1212" s="11">
        <f t="shared" si="640"/>
        <v>71.348615964151676</v>
      </c>
      <c r="AB1212" s="11">
        <f t="shared" si="640"/>
        <v>7236</v>
      </c>
      <c r="AC1212" s="11">
        <f t="shared" si="640"/>
        <v>0</v>
      </c>
      <c r="AD1212" s="11">
        <f t="shared" si="640"/>
        <v>0</v>
      </c>
      <c r="AE1212" s="11">
        <f t="shared" si="640"/>
        <v>0</v>
      </c>
      <c r="AF1212" s="11">
        <f t="shared" si="640"/>
        <v>0</v>
      </c>
      <c r="AG1212" s="11">
        <f t="shared" si="640"/>
        <v>0</v>
      </c>
      <c r="AH1212" s="11">
        <f t="shared" si="617"/>
        <v>0</v>
      </c>
      <c r="AI1212" s="11">
        <f t="shared" si="617"/>
        <v>0</v>
      </c>
      <c r="AJ1212" s="11">
        <f t="shared" si="617"/>
        <v>0</v>
      </c>
      <c r="AK1212" s="11">
        <f t="shared" si="617"/>
        <v>0</v>
      </c>
      <c r="AL1212" s="11">
        <f t="shared" si="617"/>
        <v>0</v>
      </c>
      <c r="AM1212" s="11">
        <f t="shared" si="617"/>
        <v>0</v>
      </c>
      <c r="AN1212" s="11">
        <f t="shared" si="617"/>
        <v>0</v>
      </c>
      <c r="AO1212" s="11">
        <f t="shared" si="638"/>
        <v>0</v>
      </c>
      <c r="AP1212" s="11">
        <f t="shared" si="638"/>
        <v>0</v>
      </c>
      <c r="AQ1212" s="11">
        <f t="shared" si="638"/>
        <v>0</v>
      </c>
      <c r="AR1212" s="11">
        <f t="shared" si="638"/>
        <v>0</v>
      </c>
      <c r="AS1212" s="11">
        <f t="shared" si="638"/>
        <v>0</v>
      </c>
      <c r="AT1212" s="11">
        <f t="shared" si="638"/>
        <v>0</v>
      </c>
      <c r="AU1212" s="11">
        <f t="shared" si="638"/>
        <v>0</v>
      </c>
      <c r="AV1212" s="11">
        <f t="shared" si="638"/>
        <v>115722960.8593784</v>
      </c>
      <c r="AW1212" s="11">
        <f t="shared" si="638"/>
        <v>0</v>
      </c>
      <c r="AX1212" s="11">
        <f t="shared" si="615"/>
        <v>0</v>
      </c>
      <c r="AY1212" s="11">
        <f t="shared" si="614"/>
        <v>63461.742398840615</v>
      </c>
      <c r="AZ1212" s="11">
        <f t="shared" si="614"/>
        <v>1</v>
      </c>
      <c r="BA1212" s="11">
        <f t="shared" si="614"/>
        <v>1</v>
      </c>
      <c r="BB1212" s="11">
        <f t="shared" si="614"/>
        <v>1</v>
      </c>
      <c r="BC1212" s="11">
        <f t="shared" si="614"/>
        <v>1</v>
      </c>
      <c r="BD1212" s="11">
        <f t="shared" si="614"/>
        <v>1</v>
      </c>
      <c r="BE1212" s="11">
        <f t="shared" si="614"/>
        <v>1</v>
      </c>
      <c r="BF1212" s="15" t="str">
        <f t="shared" si="622"/>
        <v>ČSN 42 5715</v>
      </c>
      <c r="BG1212" s="44">
        <v>89.225315432399839</v>
      </c>
      <c r="BJ1212" s="17">
        <f t="shared" si="623"/>
        <v>219</v>
      </c>
      <c r="BK1212" s="17">
        <f t="shared" si="624"/>
        <v>18</v>
      </c>
      <c r="BX1212" s="18">
        <f t="shared" si="626"/>
        <v>11366.282220687872</v>
      </c>
      <c r="BY1212" s="42">
        <v>0.68800879113616475</v>
      </c>
      <c r="BZ1212" s="43">
        <f t="shared" si="627"/>
        <v>7.7109146412312128</v>
      </c>
      <c r="CA1212" s="18">
        <f t="shared" si="628"/>
        <v>57861480.429689199</v>
      </c>
      <c r="CB1212" s="18">
        <f t="shared" si="629"/>
        <v>528415.34638985572</v>
      </c>
      <c r="CC1212" s="18">
        <f t="shared" si="630"/>
        <v>729162</v>
      </c>
      <c r="CD1212" s="25">
        <f t="shared" si="631"/>
        <v>1.3799031481232509</v>
      </c>
      <c r="CE1212" s="26">
        <f t="shared" si="632"/>
        <v>71.348615964151676</v>
      </c>
      <c r="CF1212" s="18">
        <f t="shared" si="633"/>
        <v>7236</v>
      </c>
      <c r="CG1212" s="18"/>
      <c r="CZ1212" s="18">
        <f t="shared" si="634"/>
        <v>115722960.8593784</v>
      </c>
      <c r="DC1212" s="18">
        <f t="shared" si="625"/>
        <v>63461.742398840615</v>
      </c>
      <c r="DD1212" s="17">
        <f t="shared" si="635"/>
        <v>1</v>
      </c>
      <c r="DE1212" s="17">
        <f t="shared" si="636"/>
        <v>1</v>
      </c>
      <c r="DF1212" s="17">
        <f t="shared" si="637"/>
        <v>1</v>
      </c>
      <c r="DG1212" s="17">
        <v>1</v>
      </c>
      <c r="DH1212" s="17">
        <v>1</v>
      </c>
      <c r="DI1212" s="17">
        <v>1</v>
      </c>
      <c r="DJ1212" s="20" t="s">
        <v>981</v>
      </c>
      <c r="DK1212" s="45"/>
      <c r="DL1212" s="46"/>
      <c r="DN1212" s="46"/>
      <c r="DO1212" s="46"/>
      <c r="DP1212" s="46"/>
      <c r="DU1212" s="48"/>
    </row>
    <row r="1213" spans="1:125" x14ac:dyDescent="0.2">
      <c r="A1213" s="15" t="s">
        <v>105</v>
      </c>
      <c r="B1213" s="10" t="s">
        <v>1313</v>
      </c>
      <c r="C1213" s="11">
        <f t="shared" si="620"/>
        <v>98.15277927610596</v>
      </c>
      <c r="D1213" s="11">
        <f t="shared" si="643"/>
        <v>0</v>
      </c>
      <c r="E1213" s="11">
        <f t="shared" si="643"/>
        <v>0</v>
      </c>
      <c r="F1213" s="11">
        <f t="shared" si="642"/>
        <v>219</v>
      </c>
      <c r="G1213" s="11">
        <f t="shared" si="642"/>
        <v>20</v>
      </c>
      <c r="H1213" s="11">
        <f t="shared" si="642"/>
        <v>0</v>
      </c>
      <c r="I1213" s="11">
        <f t="shared" si="642"/>
        <v>0</v>
      </c>
      <c r="J1213" s="11">
        <f t="shared" si="642"/>
        <v>0</v>
      </c>
      <c r="K1213" s="11">
        <f t="shared" si="642"/>
        <v>0</v>
      </c>
      <c r="L1213" s="11">
        <f t="shared" si="619"/>
        <v>0</v>
      </c>
      <c r="M1213" s="11">
        <f t="shared" si="619"/>
        <v>0</v>
      </c>
      <c r="N1213" s="11">
        <f t="shared" si="619"/>
        <v>0</v>
      </c>
      <c r="O1213" s="11">
        <f t="shared" si="619"/>
        <v>0</v>
      </c>
      <c r="P1213" s="11">
        <f t="shared" si="619"/>
        <v>0</v>
      </c>
      <c r="Q1213" s="11">
        <f t="shared" si="619"/>
        <v>0</v>
      </c>
      <c r="R1213" s="11">
        <f t="shared" si="619"/>
        <v>0</v>
      </c>
      <c r="S1213" s="11">
        <f t="shared" si="619"/>
        <v>0</v>
      </c>
      <c r="T1213" s="11">
        <f t="shared" si="639"/>
        <v>12503.538761287376</v>
      </c>
      <c r="U1213" s="40">
        <f t="shared" si="621"/>
        <v>0.68800879113616475</v>
      </c>
      <c r="V1213" s="11">
        <f t="shared" si="641"/>
        <v>7.0095701437121924</v>
      </c>
      <c r="W1213" s="11">
        <f t="shared" si="641"/>
        <v>62519256.748782046</v>
      </c>
      <c r="X1213" s="11">
        <f t="shared" si="641"/>
        <v>570952.11642723333</v>
      </c>
      <c r="Y1213" s="11">
        <f t="shared" si="640"/>
        <v>794686.66666666663</v>
      </c>
      <c r="Z1213" s="11">
        <f t="shared" si="640"/>
        <v>1.3918621961495923</v>
      </c>
      <c r="AA1213" s="11">
        <f t="shared" si="640"/>
        <v>70.711561996607031</v>
      </c>
      <c r="AB1213" s="11">
        <f t="shared" si="640"/>
        <v>7960</v>
      </c>
      <c r="AC1213" s="11">
        <f t="shared" si="640"/>
        <v>0</v>
      </c>
      <c r="AD1213" s="11">
        <f t="shared" si="640"/>
        <v>0</v>
      </c>
      <c r="AE1213" s="11">
        <f t="shared" si="640"/>
        <v>0</v>
      </c>
      <c r="AF1213" s="11">
        <f t="shared" si="640"/>
        <v>0</v>
      </c>
      <c r="AG1213" s="11">
        <f t="shared" si="640"/>
        <v>0</v>
      </c>
      <c r="AH1213" s="11">
        <f t="shared" si="617"/>
        <v>0</v>
      </c>
      <c r="AI1213" s="11">
        <f t="shared" si="617"/>
        <v>0</v>
      </c>
      <c r="AJ1213" s="11">
        <f t="shared" si="617"/>
        <v>0</v>
      </c>
      <c r="AK1213" s="11">
        <f t="shared" si="617"/>
        <v>0</v>
      </c>
      <c r="AL1213" s="11">
        <f t="shared" si="617"/>
        <v>0</v>
      </c>
      <c r="AM1213" s="11">
        <f t="shared" si="617"/>
        <v>0</v>
      </c>
      <c r="AN1213" s="11">
        <f t="shared" si="617"/>
        <v>0</v>
      </c>
      <c r="AO1213" s="11">
        <f t="shared" si="638"/>
        <v>0</v>
      </c>
      <c r="AP1213" s="11">
        <f t="shared" si="638"/>
        <v>0</v>
      </c>
      <c r="AQ1213" s="11">
        <f t="shared" si="638"/>
        <v>0</v>
      </c>
      <c r="AR1213" s="11">
        <f t="shared" si="638"/>
        <v>0</v>
      </c>
      <c r="AS1213" s="11">
        <f t="shared" si="638"/>
        <v>0</v>
      </c>
      <c r="AT1213" s="11">
        <f t="shared" si="638"/>
        <v>0</v>
      </c>
      <c r="AU1213" s="11">
        <f t="shared" si="638"/>
        <v>0</v>
      </c>
      <c r="AV1213" s="11">
        <f t="shared" si="638"/>
        <v>125038513.49756409</v>
      </c>
      <c r="AW1213" s="11">
        <f t="shared" si="638"/>
        <v>0</v>
      </c>
      <c r="AX1213" s="11">
        <f t="shared" si="615"/>
        <v>0</v>
      </c>
      <c r="AY1213" s="11">
        <f t="shared" si="614"/>
        <v>62205.105337404697</v>
      </c>
      <c r="AZ1213" s="11">
        <f t="shared" si="614"/>
        <v>1</v>
      </c>
      <c r="BA1213" s="11">
        <f t="shared" si="614"/>
        <v>1</v>
      </c>
      <c r="BB1213" s="11">
        <f t="shared" si="614"/>
        <v>1</v>
      </c>
      <c r="BC1213" s="11">
        <f t="shared" si="614"/>
        <v>1</v>
      </c>
      <c r="BD1213" s="11">
        <f t="shared" si="614"/>
        <v>1</v>
      </c>
      <c r="BE1213" s="11">
        <f t="shared" si="614"/>
        <v>1</v>
      </c>
      <c r="BF1213" s="15" t="str">
        <f t="shared" si="622"/>
        <v>ČSN 42 5715</v>
      </c>
      <c r="BG1213" s="44">
        <v>98.15277927610596</v>
      </c>
      <c r="BJ1213" s="17">
        <f t="shared" si="623"/>
        <v>219</v>
      </c>
      <c r="BK1213" s="17">
        <f t="shared" si="624"/>
        <v>20</v>
      </c>
      <c r="BX1213" s="18">
        <f t="shared" si="626"/>
        <v>12503.538761287376</v>
      </c>
      <c r="BY1213" s="42">
        <v>0.68800879113616475</v>
      </c>
      <c r="BZ1213" s="43">
        <f t="shared" si="627"/>
        <v>7.0095701437121924</v>
      </c>
      <c r="CA1213" s="18">
        <f t="shared" si="628"/>
        <v>62519256.748782046</v>
      </c>
      <c r="CB1213" s="18">
        <f t="shared" si="629"/>
        <v>570952.11642723333</v>
      </c>
      <c r="CC1213" s="18">
        <f t="shared" si="630"/>
        <v>794686.66666666663</v>
      </c>
      <c r="CD1213" s="25">
        <f t="shared" si="631"/>
        <v>1.3918621961495923</v>
      </c>
      <c r="CE1213" s="26">
        <f t="shared" si="632"/>
        <v>70.711561996607031</v>
      </c>
      <c r="CF1213" s="18">
        <f t="shared" si="633"/>
        <v>7960</v>
      </c>
      <c r="CG1213" s="18"/>
      <c r="CZ1213" s="18">
        <f t="shared" si="634"/>
        <v>125038513.49756409</v>
      </c>
      <c r="DC1213" s="18">
        <f t="shared" si="625"/>
        <v>62205.105337404697</v>
      </c>
      <c r="DD1213" s="17">
        <f t="shared" si="635"/>
        <v>1</v>
      </c>
      <c r="DE1213" s="17">
        <f t="shared" si="636"/>
        <v>1</v>
      </c>
      <c r="DF1213" s="17">
        <f t="shared" si="637"/>
        <v>1</v>
      </c>
      <c r="DG1213" s="17">
        <v>1</v>
      </c>
      <c r="DH1213" s="17">
        <v>1</v>
      </c>
      <c r="DI1213" s="17">
        <v>1</v>
      </c>
      <c r="DJ1213" s="20" t="s">
        <v>981</v>
      </c>
      <c r="DK1213" s="45"/>
      <c r="DL1213" s="46"/>
      <c r="DN1213" s="46"/>
      <c r="DO1213" s="46"/>
      <c r="DP1213" s="46"/>
      <c r="DU1213" s="48"/>
    </row>
    <row r="1214" spans="1:125" x14ac:dyDescent="0.2">
      <c r="A1214" s="15" t="s">
        <v>105</v>
      </c>
      <c r="B1214" s="10" t="s">
        <v>1314</v>
      </c>
      <c r="C1214" s="11">
        <f t="shared" si="620"/>
        <v>106.88295110116665</v>
      </c>
      <c r="D1214" s="11">
        <f t="shared" si="643"/>
        <v>0</v>
      </c>
      <c r="E1214" s="11">
        <f t="shared" si="643"/>
        <v>0</v>
      </c>
      <c r="F1214" s="11">
        <f t="shared" si="642"/>
        <v>219</v>
      </c>
      <c r="G1214" s="11">
        <f t="shared" si="642"/>
        <v>22</v>
      </c>
      <c r="H1214" s="11">
        <f t="shared" si="642"/>
        <v>0</v>
      </c>
      <c r="I1214" s="11">
        <f t="shared" si="642"/>
        <v>0</v>
      </c>
      <c r="J1214" s="11">
        <f t="shared" si="642"/>
        <v>0</v>
      </c>
      <c r="K1214" s="11">
        <f t="shared" si="642"/>
        <v>0</v>
      </c>
      <c r="L1214" s="11">
        <f t="shared" si="619"/>
        <v>0</v>
      </c>
      <c r="M1214" s="11">
        <f t="shared" si="619"/>
        <v>0</v>
      </c>
      <c r="N1214" s="11">
        <f t="shared" si="619"/>
        <v>0</v>
      </c>
      <c r="O1214" s="11">
        <f t="shared" si="619"/>
        <v>0</v>
      </c>
      <c r="P1214" s="11">
        <f t="shared" si="619"/>
        <v>0</v>
      </c>
      <c r="Q1214" s="11">
        <f t="shared" si="619"/>
        <v>0</v>
      </c>
      <c r="R1214" s="11">
        <f t="shared" si="619"/>
        <v>0</v>
      </c>
      <c r="S1214" s="11">
        <f t="shared" si="619"/>
        <v>0</v>
      </c>
      <c r="T1214" s="11">
        <f t="shared" si="639"/>
        <v>13615.662560658164</v>
      </c>
      <c r="U1214" s="40">
        <f t="shared" si="621"/>
        <v>0.68800879113616475</v>
      </c>
      <c r="V1214" s="11">
        <f t="shared" si="641"/>
        <v>6.4370302657993825</v>
      </c>
      <c r="W1214" s="11">
        <f t="shared" si="641"/>
        <v>66875028.624492653</v>
      </c>
      <c r="X1214" s="11">
        <f t="shared" si="641"/>
        <v>610730.85501819779</v>
      </c>
      <c r="Y1214" s="11">
        <f t="shared" si="640"/>
        <v>857347.33333333314</v>
      </c>
      <c r="Z1214" s="11">
        <f t="shared" si="640"/>
        <v>1.4038055000639962</v>
      </c>
      <c r="AA1214" s="11">
        <f t="shared" si="640"/>
        <v>70.082986523121292</v>
      </c>
      <c r="AB1214" s="11">
        <f t="shared" si="640"/>
        <v>8668</v>
      </c>
      <c r="AC1214" s="11">
        <f t="shared" si="640"/>
        <v>0</v>
      </c>
      <c r="AD1214" s="11">
        <f t="shared" si="640"/>
        <v>0</v>
      </c>
      <c r="AE1214" s="11">
        <f t="shared" si="640"/>
        <v>0</v>
      </c>
      <c r="AF1214" s="11">
        <f t="shared" si="640"/>
        <v>0</v>
      </c>
      <c r="AG1214" s="11">
        <f t="shared" si="640"/>
        <v>0</v>
      </c>
      <c r="AH1214" s="11">
        <f t="shared" si="617"/>
        <v>0</v>
      </c>
      <c r="AI1214" s="11">
        <f t="shared" si="617"/>
        <v>0</v>
      </c>
      <c r="AJ1214" s="11">
        <f t="shared" si="617"/>
        <v>0</v>
      </c>
      <c r="AK1214" s="11">
        <f t="shared" si="617"/>
        <v>0</v>
      </c>
      <c r="AL1214" s="11">
        <f t="shared" si="617"/>
        <v>0</v>
      </c>
      <c r="AM1214" s="11">
        <f t="shared" si="617"/>
        <v>0</v>
      </c>
      <c r="AN1214" s="11">
        <f t="shared" si="617"/>
        <v>0</v>
      </c>
      <c r="AO1214" s="11">
        <f t="shared" si="638"/>
        <v>0</v>
      </c>
      <c r="AP1214" s="11">
        <f t="shared" si="638"/>
        <v>0</v>
      </c>
      <c r="AQ1214" s="11">
        <f t="shared" si="638"/>
        <v>0</v>
      </c>
      <c r="AR1214" s="11">
        <f t="shared" si="638"/>
        <v>0</v>
      </c>
      <c r="AS1214" s="11">
        <f t="shared" si="638"/>
        <v>0</v>
      </c>
      <c r="AT1214" s="11">
        <f t="shared" si="638"/>
        <v>0</v>
      </c>
      <c r="AU1214" s="11">
        <f t="shared" si="638"/>
        <v>0</v>
      </c>
      <c r="AV1214" s="11">
        <f t="shared" si="638"/>
        <v>133750057.24898531</v>
      </c>
      <c r="AW1214" s="11">
        <f t="shared" si="638"/>
        <v>0</v>
      </c>
      <c r="AX1214" s="11">
        <f t="shared" si="615"/>
        <v>0</v>
      </c>
      <c r="AY1214" s="11">
        <f t="shared" si="614"/>
        <v>60961.034646583139</v>
      </c>
      <c r="AZ1214" s="11">
        <f t="shared" si="614"/>
        <v>1</v>
      </c>
      <c r="BA1214" s="11">
        <f t="shared" si="614"/>
        <v>1</v>
      </c>
      <c r="BB1214" s="11">
        <f t="shared" si="614"/>
        <v>1</v>
      </c>
      <c r="BC1214" s="11">
        <f t="shared" si="614"/>
        <v>1</v>
      </c>
      <c r="BD1214" s="11">
        <f t="shared" si="614"/>
        <v>1</v>
      </c>
      <c r="BE1214" s="11">
        <f t="shared" si="614"/>
        <v>1</v>
      </c>
      <c r="BF1214" s="15" t="str">
        <f t="shared" si="622"/>
        <v>ČSN 42 5715</v>
      </c>
      <c r="BG1214" s="44">
        <v>106.88295110116665</v>
      </c>
      <c r="BJ1214" s="17">
        <f t="shared" si="623"/>
        <v>219</v>
      </c>
      <c r="BK1214" s="17">
        <f t="shared" si="624"/>
        <v>22</v>
      </c>
      <c r="BX1214" s="18">
        <f t="shared" si="626"/>
        <v>13615.662560658164</v>
      </c>
      <c r="BY1214" s="42">
        <v>0.68800879113616475</v>
      </c>
      <c r="BZ1214" s="43">
        <f t="shared" si="627"/>
        <v>6.4370302657993825</v>
      </c>
      <c r="CA1214" s="18">
        <f t="shared" si="628"/>
        <v>66875028.624492653</v>
      </c>
      <c r="CB1214" s="18">
        <f t="shared" si="629"/>
        <v>610730.85501819779</v>
      </c>
      <c r="CC1214" s="18">
        <f t="shared" si="630"/>
        <v>857347.33333333314</v>
      </c>
      <c r="CD1214" s="25">
        <f t="shared" si="631"/>
        <v>1.4038055000639962</v>
      </c>
      <c r="CE1214" s="26">
        <f t="shared" si="632"/>
        <v>70.082986523121292</v>
      </c>
      <c r="CF1214" s="18">
        <f t="shared" si="633"/>
        <v>8668</v>
      </c>
      <c r="CG1214" s="18"/>
      <c r="CZ1214" s="18">
        <f t="shared" si="634"/>
        <v>133750057.24898531</v>
      </c>
      <c r="DC1214" s="18">
        <f t="shared" si="625"/>
        <v>60961.034646583139</v>
      </c>
      <c r="DD1214" s="17">
        <f t="shared" si="635"/>
        <v>1</v>
      </c>
      <c r="DE1214" s="17">
        <f t="shared" si="636"/>
        <v>1</v>
      </c>
      <c r="DF1214" s="17">
        <f t="shared" si="637"/>
        <v>1</v>
      </c>
      <c r="DG1214" s="17">
        <v>1</v>
      </c>
      <c r="DH1214" s="17">
        <v>1</v>
      </c>
      <c r="DI1214" s="17">
        <v>1</v>
      </c>
      <c r="DJ1214" s="20" t="s">
        <v>981</v>
      </c>
      <c r="DK1214" s="45"/>
      <c r="DL1214" s="46"/>
      <c r="DN1214" s="46"/>
      <c r="DO1214" s="46"/>
      <c r="DP1214" s="46"/>
      <c r="DU1214" s="48"/>
    </row>
    <row r="1215" spans="1:125" x14ac:dyDescent="0.2">
      <c r="A1215" s="15" t="s">
        <v>105</v>
      </c>
      <c r="B1215" s="10" t="s">
        <v>1315</v>
      </c>
      <c r="C1215" s="11">
        <f t="shared" si="620"/>
        <v>119.60828630379744</v>
      </c>
      <c r="D1215" s="11">
        <f t="shared" si="643"/>
        <v>0</v>
      </c>
      <c r="E1215" s="11">
        <f t="shared" si="643"/>
        <v>0</v>
      </c>
      <c r="F1215" s="11">
        <f t="shared" si="642"/>
        <v>219</v>
      </c>
      <c r="G1215" s="11">
        <f t="shared" si="642"/>
        <v>25</v>
      </c>
      <c r="H1215" s="11">
        <f t="shared" si="642"/>
        <v>0</v>
      </c>
      <c r="I1215" s="11">
        <f t="shared" si="642"/>
        <v>0</v>
      </c>
      <c r="J1215" s="11">
        <f t="shared" si="642"/>
        <v>0</v>
      </c>
      <c r="K1215" s="11">
        <f t="shared" si="642"/>
        <v>0</v>
      </c>
      <c r="L1215" s="11">
        <f t="shared" si="619"/>
        <v>0</v>
      </c>
      <c r="M1215" s="11">
        <f t="shared" si="619"/>
        <v>0</v>
      </c>
      <c r="N1215" s="11">
        <f t="shared" si="619"/>
        <v>0</v>
      </c>
      <c r="O1215" s="11">
        <f t="shared" si="619"/>
        <v>0</v>
      </c>
      <c r="P1215" s="11">
        <f t="shared" si="619"/>
        <v>0</v>
      </c>
      <c r="Q1215" s="11">
        <f t="shared" si="619"/>
        <v>0</v>
      </c>
      <c r="R1215" s="11">
        <f t="shared" si="619"/>
        <v>0</v>
      </c>
      <c r="S1215" s="11">
        <f t="shared" si="619"/>
        <v>0</v>
      </c>
      <c r="T1215" s="11">
        <f t="shared" si="639"/>
        <v>15236.724369910497</v>
      </c>
      <c r="U1215" s="40">
        <f t="shared" si="621"/>
        <v>0.68800879113616475</v>
      </c>
      <c r="V1215" s="11">
        <f t="shared" si="641"/>
        <v>5.7521833344277375</v>
      </c>
      <c r="W1215" s="11">
        <f t="shared" si="641"/>
        <v>72871538.889643192</v>
      </c>
      <c r="X1215" s="11">
        <f t="shared" si="641"/>
        <v>665493.50584149035</v>
      </c>
      <c r="Y1215" s="11">
        <f t="shared" si="640"/>
        <v>946108.33333333326</v>
      </c>
      <c r="Z1215" s="11">
        <f t="shared" si="640"/>
        <v>1.4216642612267365</v>
      </c>
      <c r="AA1215" s="11">
        <f t="shared" si="640"/>
        <v>69.156525360952017</v>
      </c>
      <c r="AB1215" s="11">
        <f t="shared" si="640"/>
        <v>9700</v>
      </c>
      <c r="AC1215" s="11">
        <f t="shared" si="640"/>
        <v>0</v>
      </c>
      <c r="AD1215" s="11">
        <f t="shared" si="640"/>
        <v>0</v>
      </c>
      <c r="AE1215" s="11">
        <f t="shared" si="640"/>
        <v>0</v>
      </c>
      <c r="AF1215" s="11">
        <f t="shared" si="640"/>
        <v>0</v>
      </c>
      <c r="AG1215" s="11">
        <f t="shared" si="640"/>
        <v>0</v>
      </c>
      <c r="AH1215" s="11">
        <f t="shared" si="617"/>
        <v>0</v>
      </c>
      <c r="AI1215" s="11">
        <f t="shared" si="617"/>
        <v>0</v>
      </c>
      <c r="AJ1215" s="11">
        <f t="shared" si="617"/>
        <v>0</v>
      </c>
      <c r="AK1215" s="11">
        <f t="shared" si="617"/>
        <v>0</v>
      </c>
      <c r="AL1215" s="11">
        <f t="shared" si="617"/>
        <v>0</v>
      </c>
      <c r="AM1215" s="11">
        <f t="shared" si="617"/>
        <v>0</v>
      </c>
      <c r="AN1215" s="11">
        <f t="shared" si="617"/>
        <v>0</v>
      </c>
      <c r="AO1215" s="11">
        <f t="shared" si="638"/>
        <v>0</v>
      </c>
      <c r="AP1215" s="11">
        <f t="shared" si="638"/>
        <v>0</v>
      </c>
      <c r="AQ1215" s="11">
        <f t="shared" si="638"/>
        <v>0</v>
      </c>
      <c r="AR1215" s="11">
        <f t="shared" si="638"/>
        <v>0</v>
      </c>
      <c r="AS1215" s="11">
        <f t="shared" si="638"/>
        <v>0</v>
      </c>
      <c r="AT1215" s="11">
        <f t="shared" si="638"/>
        <v>0</v>
      </c>
      <c r="AU1215" s="11">
        <f t="shared" si="638"/>
        <v>0</v>
      </c>
      <c r="AV1215" s="11">
        <f t="shared" si="638"/>
        <v>145743077.77928638</v>
      </c>
      <c r="AW1215" s="11">
        <f t="shared" si="638"/>
        <v>0</v>
      </c>
      <c r="AX1215" s="11">
        <f t="shared" si="615"/>
        <v>0</v>
      </c>
      <c r="AY1215" s="11">
        <f t="shared" si="614"/>
        <v>59118.490555252727</v>
      </c>
      <c r="AZ1215" s="11">
        <f t="shared" si="614"/>
        <v>1</v>
      </c>
      <c r="BA1215" s="11">
        <f t="shared" si="614"/>
        <v>1</v>
      </c>
      <c r="BB1215" s="11">
        <f t="shared" si="614"/>
        <v>1</v>
      </c>
      <c r="BC1215" s="11">
        <f t="shared" si="614"/>
        <v>1</v>
      </c>
      <c r="BD1215" s="11">
        <f t="shared" si="614"/>
        <v>1</v>
      </c>
      <c r="BE1215" s="11">
        <f t="shared" si="614"/>
        <v>1</v>
      </c>
      <c r="BF1215" s="15" t="str">
        <f t="shared" si="622"/>
        <v>ČSN 42 5715</v>
      </c>
      <c r="BG1215" s="44">
        <v>119.60828630379744</v>
      </c>
      <c r="BJ1215" s="17">
        <f t="shared" si="623"/>
        <v>219</v>
      </c>
      <c r="BK1215" s="17">
        <f t="shared" si="624"/>
        <v>25</v>
      </c>
      <c r="BX1215" s="18">
        <f t="shared" si="626"/>
        <v>15236.724369910497</v>
      </c>
      <c r="BY1215" s="42">
        <v>0.68800879113616475</v>
      </c>
      <c r="BZ1215" s="43">
        <f t="shared" si="627"/>
        <v>5.7521833344277375</v>
      </c>
      <c r="CA1215" s="18">
        <f t="shared" si="628"/>
        <v>72871538.889643192</v>
      </c>
      <c r="CB1215" s="18">
        <f t="shared" si="629"/>
        <v>665493.50584149035</v>
      </c>
      <c r="CC1215" s="18">
        <f t="shared" si="630"/>
        <v>946108.33333333326</v>
      </c>
      <c r="CD1215" s="25">
        <f t="shared" si="631"/>
        <v>1.4216642612267365</v>
      </c>
      <c r="CE1215" s="26">
        <f t="shared" si="632"/>
        <v>69.156525360952017</v>
      </c>
      <c r="CF1215" s="18">
        <f t="shared" si="633"/>
        <v>9700</v>
      </c>
      <c r="CG1215" s="18"/>
      <c r="CZ1215" s="18">
        <f t="shared" si="634"/>
        <v>145743077.77928638</v>
      </c>
      <c r="DC1215" s="18">
        <f t="shared" si="625"/>
        <v>59118.490555252727</v>
      </c>
      <c r="DD1215" s="17">
        <f t="shared" si="635"/>
        <v>1</v>
      </c>
      <c r="DE1215" s="17">
        <f t="shared" si="636"/>
        <v>1</v>
      </c>
      <c r="DF1215" s="17">
        <f t="shared" si="637"/>
        <v>1</v>
      </c>
      <c r="DG1215" s="17">
        <v>1</v>
      </c>
      <c r="DH1215" s="17">
        <v>1</v>
      </c>
      <c r="DI1215" s="17">
        <v>1</v>
      </c>
      <c r="DJ1215" s="20" t="s">
        <v>981</v>
      </c>
      <c r="DK1215" s="45"/>
      <c r="DL1215" s="46"/>
      <c r="DN1215" s="46"/>
      <c r="DO1215" s="46"/>
      <c r="DP1215" s="46"/>
      <c r="DU1215" s="48"/>
    </row>
    <row r="1216" spans="1:125" x14ac:dyDescent="0.2">
      <c r="A1216" s="15" t="s">
        <v>105</v>
      </c>
      <c r="B1216" s="10" t="s">
        <v>1316</v>
      </c>
      <c r="C1216" s="11">
        <f t="shared" si="620"/>
        <v>131.88971446447601</v>
      </c>
      <c r="D1216" s="11">
        <f t="shared" si="643"/>
        <v>0</v>
      </c>
      <c r="E1216" s="11">
        <f t="shared" si="643"/>
        <v>0</v>
      </c>
      <c r="F1216" s="11">
        <f t="shared" si="642"/>
        <v>219</v>
      </c>
      <c r="G1216" s="11">
        <f t="shared" si="642"/>
        <v>28</v>
      </c>
      <c r="H1216" s="11">
        <f t="shared" si="642"/>
        <v>0</v>
      </c>
      <c r="I1216" s="11">
        <f t="shared" si="642"/>
        <v>0</v>
      </c>
      <c r="J1216" s="11">
        <f t="shared" si="642"/>
        <v>0</v>
      </c>
      <c r="K1216" s="11">
        <f t="shared" si="642"/>
        <v>0</v>
      </c>
      <c r="L1216" s="11">
        <f t="shared" si="619"/>
        <v>0</v>
      </c>
      <c r="M1216" s="11">
        <f t="shared" si="619"/>
        <v>0</v>
      </c>
      <c r="N1216" s="11">
        <f t="shared" si="619"/>
        <v>0</v>
      </c>
      <c r="O1216" s="11">
        <f t="shared" si="619"/>
        <v>0</v>
      </c>
      <c r="P1216" s="11">
        <f t="shared" si="619"/>
        <v>0</v>
      </c>
      <c r="Q1216" s="11">
        <f t="shared" si="619"/>
        <v>0</v>
      </c>
      <c r="R1216" s="11">
        <f t="shared" si="619"/>
        <v>0</v>
      </c>
      <c r="S1216" s="11">
        <f t="shared" si="619"/>
        <v>0</v>
      </c>
      <c r="T1216" s="11">
        <f t="shared" si="639"/>
        <v>16801.237511398213</v>
      </c>
      <c r="U1216" s="40">
        <f t="shared" si="621"/>
        <v>0.68800879113616475</v>
      </c>
      <c r="V1216" s="11">
        <f t="shared" si="641"/>
        <v>5.2165462176466963</v>
      </c>
      <c r="W1216" s="11">
        <f t="shared" si="641"/>
        <v>78262264.482781798</v>
      </c>
      <c r="X1216" s="11">
        <f t="shared" si="641"/>
        <v>714723.87655508495</v>
      </c>
      <c r="Y1216" s="11">
        <f t="shared" si="640"/>
        <v>1028785.3333333333</v>
      </c>
      <c r="Z1216" s="11">
        <f t="shared" si="640"/>
        <v>1.4394164894728307</v>
      </c>
      <c r="AA1216" s="11">
        <f t="shared" si="640"/>
        <v>68.250457873921988</v>
      </c>
      <c r="AB1216" s="11">
        <f t="shared" si="640"/>
        <v>10696</v>
      </c>
      <c r="AC1216" s="11">
        <f t="shared" si="640"/>
        <v>0</v>
      </c>
      <c r="AD1216" s="11">
        <f t="shared" si="640"/>
        <v>0</v>
      </c>
      <c r="AE1216" s="11">
        <f t="shared" si="640"/>
        <v>0</v>
      </c>
      <c r="AF1216" s="11">
        <f t="shared" si="640"/>
        <v>0</v>
      </c>
      <c r="AG1216" s="11">
        <f t="shared" si="640"/>
        <v>0</v>
      </c>
      <c r="AH1216" s="11">
        <f t="shared" si="617"/>
        <v>0</v>
      </c>
      <c r="AI1216" s="11">
        <f t="shared" si="617"/>
        <v>0</v>
      </c>
      <c r="AJ1216" s="11">
        <f t="shared" si="617"/>
        <v>0</v>
      </c>
      <c r="AK1216" s="11">
        <f t="shared" si="617"/>
        <v>0</v>
      </c>
      <c r="AL1216" s="11">
        <f t="shared" si="617"/>
        <v>0</v>
      </c>
      <c r="AM1216" s="11">
        <f t="shared" si="617"/>
        <v>0</v>
      </c>
      <c r="AN1216" s="11">
        <f t="shared" si="617"/>
        <v>0</v>
      </c>
      <c r="AO1216" s="11">
        <f t="shared" si="638"/>
        <v>0</v>
      </c>
      <c r="AP1216" s="11">
        <f t="shared" si="638"/>
        <v>0</v>
      </c>
      <c r="AQ1216" s="11">
        <f t="shared" si="638"/>
        <v>0</v>
      </c>
      <c r="AR1216" s="11">
        <f t="shared" si="638"/>
        <v>0</v>
      </c>
      <c r="AS1216" s="11">
        <f t="shared" si="638"/>
        <v>0</v>
      </c>
      <c r="AT1216" s="11">
        <f t="shared" si="638"/>
        <v>0</v>
      </c>
      <c r="AU1216" s="11">
        <f t="shared" si="638"/>
        <v>0</v>
      </c>
      <c r="AV1216" s="11">
        <f t="shared" si="638"/>
        <v>156524528.9655636</v>
      </c>
      <c r="AW1216" s="11">
        <f t="shared" si="638"/>
        <v>0</v>
      </c>
      <c r="AX1216" s="11">
        <f t="shared" si="615"/>
        <v>0</v>
      </c>
      <c r="AY1216" s="11">
        <f t="shared" si="614"/>
        <v>57304.220797804621</v>
      </c>
      <c r="AZ1216" s="11">
        <f t="shared" si="614"/>
        <v>1</v>
      </c>
      <c r="BA1216" s="11">
        <f t="shared" si="614"/>
        <v>1</v>
      </c>
      <c r="BB1216" s="11">
        <f t="shared" si="614"/>
        <v>1</v>
      </c>
      <c r="BC1216" s="11">
        <f t="shared" si="614"/>
        <v>1</v>
      </c>
      <c r="BD1216" s="11">
        <f t="shared" si="614"/>
        <v>1</v>
      </c>
      <c r="BE1216" s="11">
        <f t="shared" si="614"/>
        <v>1</v>
      </c>
      <c r="BF1216" s="15" t="str">
        <f t="shared" si="622"/>
        <v>ČSN 42 5715</v>
      </c>
      <c r="BG1216" s="44">
        <v>131.88971446447601</v>
      </c>
      <c r="BJ1216" s="17">
        <f t="shared" si="623"/>
        <v>219</v>
      </c>
      <c r="BK1216" s="17">
        <f t="shared" si="624"/>
        <v>28</v>
      </c>
      <c r="BX1216" s="18">
        <f t="shared" si="626"/>
        <v>16801.237511398213</v>
      </c>
      <c r="BY1216" s="42">
        <v>0.68800879113616475</v>
      </c>
      <c r="BZ1216" s="43">
        <f t="shared" si="627"/>
        <v>5.2165462176466963</v>
      </c>
      <c r="CA1216" s="18">
        <f t="shared" si="628"/>
        <v>78262264.482781798</v>
      </c>
      <c r="CB1216" s="18">
        <f t="shared" si="629"/>
        <v>714723.87655508495</v>
      </c>
      <c r="CC1216" s="18">
        <f t="shared" si="630"/>
        <v>1028785.3333333333</v>
      </c>
      <c r="CD1216" s="25">
        <f t="shared" si="631"/>
        <v>1.4394164894728307</v>
      </c>
      <c r="CE1216" s="26">
        <f t="shared" si="632"/>
        <v>68.250457873921988</v>
      </c>
      <c r="CF1216" s="18">
        <f t="shared" si="633"/>
        <v>10696</v>
      </c>
      <c r="CG1216" s="18"/>
      <c r="CZ1216" s="18">
        <f t="shared" si="634"/>
        <v>156524528.9655636</v>
      </c>
      <c r="DC1216" s="18">
        <f t="shared" si="625"/>
        <v>57304.220797804621</v>
      </c>
      <c r="DD1216" s="17">
        <f t="shared" si="635"/>
        <v>1</v>
      </c>
      <c r="DE1216" s="17">
        <f t="shared" si="636"/>
        <v>1</v>
      </c>
      <c r="DF1216" s="17">
        <f t="shared" si="637"/>
        <v>1</v>
      </c>
      <c r="DG1216" s="17">
        <v>1</v>
      </c>
      <c r="DH1216" s="17">
        <v>1</v>
      </c>
      <c r="DI1216" s="17">
        <v>1</v>
      </c>
      <c r="DJ1216" s="20" t="s">
        <v>981</v>
      </c>
      <c r="DK1216" s="45"/>
      <c r="DL1216" s="46"/>
      <c r="DN1216" s="46"/>
      <c r="DO1216" s="46"/>
      <c r="DP1216" s="46"/>
      <c r="DU1216" s="48"/>
    </row>
    <row r="1217" spans="1:125" x14ac:dyDescent="0.2">
      <c r="A1217" s="15" t="s">
        <v>105</v>
      </c>
      <c r="B1217" s="10" t="s">
        <v>1317</v>
      </c>
      <c r="C1217" s="11">
        <f t="shared" si="620"/>
        <v>147.57442994678843</v>
      </c>
      <c r="D1217" s="11">
        <f t="shared" si="643"/>
        <v>0</v>
      </c>
      <c r="E1217" s="11">
        <f t="shared" si="643"/>
        <v>0</v>
      </c>
      <c r="F1217" s="11">
        <f t="shared" si="642"/>
        <v>219</v>
      </c>
      <c r="G1217" s="11">
        <f t="shared" si="642"/>
        <v>32</v>
      </c>
      <c r="H1217" s="11">
        <f t="shared" si="642"/>
        <v>0</v>
      </c>
      <c r="I1217" s="11">
        <f t="shared" si="642"/>
        <v>0</v>
      </c>
      <c r="J1217" s="11">
        <f t="shared" si="642"/>
        <v>0</v>
      </c>
      <c r="K1217" s="11">
        <f t="shared" si="642"/>
        <v>0</v>
      </c>
      <c r="L1217" s="11">
        <f t="shared" si="619"/>
        <v>0</v>
      </c>
      <c r="M1217" s="11">
        <f t="shared" si="619"/>
        <v>0</v>
      </c>
      <c r="N1217" s="11">
        <f t="shared" si="619"/>
        <v>0</v>
      </c>
      <c r="O1217" s="11">
        <f t="shared" si="619"/>
        <v>0</v>
      </c>
      <c r="P1217" s="11">
        <f t="shared" si="619"/>
        <v>0</v>
      </c>
      <c r="Q1217" s="11">
        <f t="shared" si="619"/>
        <v>0</v>
      </c>
      <c r="R1217" s="11">
        <f t="shared" si="619"/>
        <v>0</v>
      </c>
      <c r="S1217" s="11">
        <f t="shared" si="619"/>
        <v>0</v>
      </c>
      <c r="T1217" s="11">
        <f t="shared" si="639"/>
        <v>18799.290439081324</v>
      </c>
      <c r="U1217" s="40">
        <f t="shared" si="621"/>
        <v>0.68800879113616475</v>
      </c>
      <c r="V1217" s="11">
        <f t="shared" si="641"/>
        <v>4.6621138322149944</v>
      </c>
      <c r="W1217" s="11">
        <f t="shared" si="641"/>
        <v>84580357.596731752</v>
      </c>
      <c r="X1217" s="11">
        <f t="shared" si="641"/>
        <v>772423.35704777855</v>
      </c>
      <c r="Y1217" s="11">
        <f t="shared" si="640"/>
        <v>1129930.6666666665</v>
      </c>
      <c r="Z1217" s="11">
        <f t="shared" si="640"/>
        <v>1.4628385539573658</v>
      </c>
      <c r="AA1217" s="11">
        <f t="shared" si="640"/>
        <v>67.075517142993391</v>
      </c>
      <c r="AB1217" s="11">
        <f t="shared" si="640"/>
        <v>11968.000000000002</v>
      </c>
      <c r="AC1217" s="11">
        <f t="shared" si="640"/>
        <v>0</v>
      </c>
      <c r="AD1217" s="11">
        <f t="shared" si="640"/>
        <v>0</v>
      </c>
      <c r="AE1217" s="11">
        <f t="shared" si="640"/>
        <v>0</v>
      </c>
      <c r="AF1217" s="11">
        <f t="shared" si="640"/>
        <v>0</v>
      </c>
      <c r="AG1217" s="11">
        <f t="shared" si="640"/>
        <v>0</v>
      </c>
      <c r="AH1217" s="11">
        <f t="shared" si="617"/>
        <v>0</v>
      </c>
      <c r="AI1217" s="11">
        <f t="shared" si="617"/>
        <v>0</v>
      </c>
      <c r="AJ1217" s="11">
        <f t="shared" si="617"/>
        <v>0</v>
      </c>
      <c r="AK1217" s="11">
        <f t="shared" si="617"/>
        <v>0</v>
      </c>
      <c r="AL1217" s="11">
        <f t="shared" si="617"/>
        <v>0</v>
      </c>
      <c r="AM1217" s="11">
        <f t="shared" si="617"/>
        <v>0</v>
      </c>
      <c r="AN1217" s="11">
        <f t="shared" si="617"/>
        <v>0</v>
      </c>
      <c r="AO1217" s="11">
        <f t="shared" si="638"/>
        <v>0</v>
      </c>
      <c r="AP1217" s="11">
        <f t="shared" si="638"/>
        <v>0</v>
      </c>
      <c r="AQ1217" s="11">
        <f t="shared" si="638"/>
        <v>0</v>
      </c>
      <c r="AR1217" s="11">
        <f t="shared" si="638"/>
        <v>0</v>
      </c>
      <c r="AS1217" s="11">
        <f t="shared" si="638"/>
        <v>0</v>
      </c>
      <c r="AT1217" s="11">
        <f t="shared" si="638"/>
        <v>0</v>
      </c>
      <c r="AU1217" s="11">
        <f t="shared" si="638"/>
        <v>0</v>
      </c>
      <c r="AV1217" s="11">
        <f t="shared" si="638"/>
        <v>169160715.1934635</v>
      </c>
      <c r="AW1217" s="11">
        <f t="shared" si="638"/>
        <v>0</v>
      </c>
      <c r="AX1217" s="11">
        <f t="shared" si="615"/>
        <v>0</v>
      </c>
      <c r="AY1217" s="11">
        <f t="shared" si="614"/>
        <v>54929.176751690735</v>
      </c>
      <c r="AZ1217" s="11">
        <f t="shared" si="614"/>
        <v>1</v>
      </c>
      <c r="BA1217" s="11">
        <f t="shared" si="614"/>
        <v>1</v>
      </c>
      <c r="BB1217" s="11">
        <f t="shared" si="614"/>
        <v>1</v>
      </c>
      <c r="BC1217" s="11">
        <f t="shared" ref="BC1217:BE1280" si="644">IF($A1217="x",DG1217,"")</f>
        <v>1</v>
      </c>
      <c r="BD1217" s="11">
        <f t="shared" si="644"/>
        <v>1</v>
      </c>
      <c r="BE1217" s="11">
        <f t="shared" si="644"/>
        <v>1</v>
      </c>
      <c r="BF1217" s="15" t="str">
        <f t="shared" si="622"/>
        <v>ČSN 42 5715</v>
      </c>
      <c r="BG1217" s="44">
        <v>147.57442994678843</v>
      </c>
      <c r="BJ1217" s="17">
        <f t="shared" si="623"/>
        <v>219</v>
      </c>
      <c r="BK1217" s="17">
        <f t="shared" si="624"/>
        <v>32</v>
      </c>
      <c r="BX1217" s="18">
        <f t="shared" si="626"/>
        <v>18799.290439081324</v>
      </c>
      <c r="BY1217" s="42">
        <v>0.68800879113616475</v>
      </c>
      <c r="BZ1217" s="43">
        <f t="shared" si="627"/>
        <v>4.6621138322149944</v>
      </c>
      <c r="CA1217" s="18">
        <f t="shared" si="628"/>
        <v>84580357.596731752</v>
      </c>
      <c r="CB1217" s="18">
        <f t="shared" si="629"/>
        <v>772423.35704777855</v>
      </c>
      <c r="CC1217" s="18">
        <f t="shared" si="630"/>
        <v>1129930.6666666665</v>
      </c>
      <c r="CD1217" s="25">
        <f t="shared" si="631"/>
        <v>1.4628385539573658</v>
      </c>
      <c r="CE1217" s="26">
        <f t="shared" si="632"/>
        <v>67.075517142993391</v>
      </c>
      <c r="CF1217" s="18">
        <f t="shared" si="633"/>
        <v>11968.000000000002</v>
      </c>
      <c r="CG1217" s="18"/>
      <c r="CZ1217" s="18">
        <f t="shared" si="634"/>
        <v>169160715.1934635</v>
      </c>
      <c r="DC1217" s="18">
        <f t="shared" si="625"/>
        <v>54929.176751690735</v>
      </c>
      <c r="DD1217" s="17">
        <f t="shared" si="635"/>
        <v>1</v>
      </c>
      <c r="DE1217" s="17">
        <f t="shared" si="636"/>
        <v>1</v>
      </c>
      <c r="DF1217" s="17">
        <f t="shared" si="637"/>
        <v>1</v>
      </c>
      <c r="DG1217" s="17">
        <v>1</v>
      </c>
      <c r="DH1217" s="17">
        <v>1</v>
      </c>
      <c r="DI1217" s="17">
        <v>1</v>
      </c>
      <c r="DJ1217" s="20" t="s">
        <v>981</v>
      </c>
      <c r="DK1217" s="45"/>
      <c r="DL1217" s="46"/>
      <c r="DN1217" s="46"/>
      <c r="DO1217" s="46"/>
      <c r="DP1217" s="46"/>
      <c r="DU1217" s="48"/>
    </row>
    <row r="1218" spans="1:125" x14ac:dyDescent="0.2">
      <c r="A1218" s="15" t="s">
        <v>105</v>
      </c>
      <c r="B1218" s="10" t="s">
        <v>1318</v>
      </c>
      <c r="C1218" s="11">
        <f t="shared" si="620"/>
        <v>38.231493988136464</v>
      </c>
      <c r="D1218" s="11">
        <f t="shared" si="643"/>
        <v>0</v>
      </c>
      <c r="E1218" s="11">
        <f t="shared" si="643"/>
        <v>0</v>
      </c>
      <c r="F1218" s="11">
        <f t="shared" si="642"/>
        <v>245</v>
      </c>
      <c r="G1218" s="11">
        <f t="shared" si="642"/>
        <v>6.5</v>
      </c>
      <c r="H1218" s="11">
        <f t="shared" si="642"/>
        <v>0</v>
      </c>
      <c r="I1218" s="11">
        <f t="shared" si="642"/>
        <v>0</v>
      </c>
      <c r="J1218" s="11">
        <f t="shared" si="642"/>
        <v>0</v>
      </c>
      <c r="K1218" s="11">
        <f t="shared" si="642"/>
        <v>0</v>
      </c>
      <c r="L1218" s="11">
        <f t="shared" si="619"/>
        <v>0</v>
      </c>
      <c r="M1218" s="11">
        <f t="shared" si="619"/>
        <v>0</v>
      </c>
      <c r="N1218" s="11">
        <f t="shared" si="619"/>
        <v>0</v>
      </c>
      <c r="O1218" s="11">
        <f t="shared" si="619"/>
        <v>0</v>
      </c>
      <c r="P1218" s="11">
        <f t="shared" si="619"/>
        <v>0</v>
      </c>
      <c r="Q1218" s="11">
        <f t="shared" si="619"/>
        <v>0</v>
      </c>
      <c r="R1218" s="11">
        <f t="shared" si="619"/>
        <v>0</v>
      </c>
      <c r="S1218" s="11">
        <f t="shared" si="619"/>
        <v>0</v>
      </c>
      <c r="T1218" s="11">
        <f t="shared" si="639"/>
        <v>4870.2540112275765</v>
      </c>
      <c r="U1218" s="40">
        <f t="shared" si="621"/>
        <v>0.76969020012949929</v>
      </c>
      <c r="V1218" s="11">
        <f t="shared" si="641"/>
        <v>20.132359995357234</v>
      </c>
      <c r="W1218" s="11">
        <f t="shared" si="641"/>
        <v>34654596.807765521</v>
      </c>
      <c r="X1218" s="11">
        <f t="shared" si="641"/>
        <v>282894.66781849402</v>
      </c>
      <c r="Y1218" s="11">
        <f t="shared" si="640"/>
        <v>369826.16666666651</v>
      </c>
      <c r="Z1218" s="11">
        <f t="shared" si="640"/>
        <v>1.3072928150909793</v>
      </c>
      <c r="AA1218" s="11">
        <f t="shared" si="640"/>
        <v>84.353793631347727</v>
      </c>
      <c r="AB1218" s="11">
        <f t="shared" si="640"/>
        <v>3100.5</v>
      </c>
      <c r="AC1218" s="11">
        <f t="shared" si="640"/>
        <v>0</v>
      </c>
      <c r="AD1218" s="11">
        <f t="shared" si="640"/>
        <v>0</v>
      </c>
      <c r="AE1218" s="11">
        <f t="shared" si="640"/>
        <v>0</v>
      </c>
      <c r="AF1218" s="11">
        <f t="shared" si="640"/>
        <v>0</v>
      </c>
      <c r="AG1218" s="11">
        <f t="shared" si="640"/>
        <v>0</v>
      </c>
      <c r="AH1218" s="11">
        <f t="shared" si="617"/>
        <v>0</v>
      </c>
      <c r="AI1218" s="11">
        <f t="shared" si="617"/>
        <v>0</v>
      </c>
      <c r="AJ1218" s="11">
        <f t="shared" si="617"/>
        <v>0</v>
      </c>
      <c r="AK1218" s="11">
        <f t="shared" si="617"/>
        <v>0</v>
      </c>
      <c r="AL1218" s="11">
        <f t="shared" si="617"/>
        <v>0</v>
      </c>
      <c r="AM1218" s="11">
        <f t="shared" si="617"/>
        <v>0</v>
      </c>
      <c r="AN1218" s="11">
        <f t="shared" si="617"/>
        <v>0</v>
      </c>
      <c r="AO1218" s="11">
        <f t="shared" si="638"/>
        <v>0</v>
      </c>
      <c r="AP1218" s="11">
        <f t="shared" si="638"/>
        <v>0</v>
      </c>
      <c r="AQ1218" s="11">
        <f t="shared" si="638"/>
        <v>0</v>
      </c>
      <c r="AR1218" s="11">
        <f t="shared" si="638"/>
        <v>0</v>
      </c>
      <c r="AS1218" s="11">
        <f t="shared" si="638"/>
        <v>0</v>
      </c>
      <c r="AT1218" s="11">
        <f t="shared" si="638"/>
        <v>0</v>
      </c>
      <c r="AU1218" s="11">
        <f t="shared" si="638"/>
        <v>0</v>
      </c>
      <c r="AV1218" s="11">
        <f t="shared" si="638"/>
        <v>69309193.615531042</v>
      </c>
      <c r="AW1218" s="11">
        <f t="shared" si="638"/>
        <v>0</v>
      </c>
      <c r="AX1218" s="11">
        <f t="shared" si="615"/>
        <v>0</v>
      </c>
      <c r="AY1218" s="11">
        <f t="shared" si="615"/>
        <v>89350.42935982901</v>
      </c>
      <c r="AZ1218" s="11">
        <f t="shared" si="615"/>
        <v>1</v>
      </c>
      <c r="BA1218" s="11">
        <f t="shared" si="615"/>
        <v>2</v>
      </c>
      <c r="BB1218" s="11">
        <f t="shared" si="615"/>
        <v>3</v>
      </c>
      <c r="BC1218" s="11">
        <f t="shared" si="644"/>
        <v>1</v>
      </c>
      <c r="BD1218" s="11">
        <f t="shared" si="644"/>
        <v>2</v>
      </c>
      <c r="BE1218" s="11">
        <f t="shared" si="644"/>
        <v>3</v>
      </c>
      <c r="BF1218" s="15" t="str">
        <f t="shared" si="622"/>
        <v>ČSN 42 5715</v>
      </c>
      <c r="BG1218" s="44">
        <v>38.231493988136464</v>
      </c>
      <c r="BJ1218" s="17">
        <f t="shared" si="623"/>
        <v>245</v>
      </c>
      <c r="BK1218" s="17">
        <f t="shared" si="624"/>
        <v>6.5</v>
      </c>
      <c r="BX1218" s="18">
        <f t="shared" si="626"/>
        <v>4870.2540112275765</v>
      </c>
      <c r="BY1218" s="42">
        <v>0.76969020012949929</v>
      </c>
      <c r="BZ1218" s="43">
        <f t="shared" si="627"/>
        <v>20.132359995357234</v>
      </c>
      <c r="CA1218" s="18">
        <f t="shared" si="628"/>
        <v>34654596.807765521</v>
      </c>
      <c r="CB1218" s="18">
        <f t="shared" si="629"/>
        <v>282894.66781849402</v>
      </c>
      <c r="CC1218" s="18">
        <f t="shared" si="630"/>
        <v>369826.16666666651</v>
      </c>
      <c r="CD1218" s="25">
        <f t="shared" si="631"/>
        <v>1.3072928150909793</v>
      </c>
      <c r="CE1218" s="26">
        <f t="shared" si="632"/>
        <v>84.353793631347727</v>
      </c>
      <c r="CF1218" s="18">
        <f t="shared" si="633"/>
        <v>3100.5</v>
      </c>
      <c r="CG1218" s="18"/>
      <c r="CZ1218" s="18">
        <f t="shared" si="634"/>
        <v>69309193.615531042</v>
      </c>
      <c r="DC1218" s="18">
        <f t="shared" si="625"/>
        <v>89350.42935982901</v>
      </c>
      <c r="DD1218" s="17">
        <f t="shared" si="635"/>
        <v>1</v>
      </c>
      <c r="DE1218" s="17">
        <f t="shared" si="636"/>
        <v>2</v>
      </c>
      <c r="DF1218" s="17">
        <f t="shared" si="637"/>
        <v>3</v>
      </c>
      <c r="DG1218" s="17">
        <v>1</v>
      </c>
      <c r="DH1218" s="17">
        <v>2</v>
      </c>
      <c r="DI1218" s="17">
        <v>3</v>
      </c>
      <c r="DJ1218" s="20" t="s">
        <v>981</v>
      </c>
      <c r="DK1218" s="45"/>
      <c r="DL1218" s="46"/>
      <c r="DN1218" s="46"/>
      <c r="DO1218" s="46"/>
      <c r="DP1218" s="46"/>
      <c r="DU1218" s="48"/>
    </row>
    <row r="1219" spans="1:125" x14ac:dyDescent="0.2">
      <c r="A1219" s="15" t="s">
        <v>105</v>
      </c>
      <c r="B1219" s="10" t="s">
        <v>1319</v>
      </c>
      <c r="C1219" s="11">
        <f t="shared" si="620"/>
        <v>41.086062882912628</v>
      </c>
      <c r="D1219" s="11">
        <f t="shared" si="643"/>
        <v>0</v>
      </c>
      <c r="E1219" s="11">
        <f t="shared" si="643"/>
        <v>0</v>
      </c>
      <c r="F1219" s="11">
        <f t="shared" si="642"/>
        <v>245</v>
      </c>
      <c r="G1219" s="11">
        <f t="shared" si="642"/>
        <v>7</v>
      </c>
      <c r="H1219" s="11">
        <f t="shared" si="642"/>
        <v>0</v>
      </c>
      <c r="I1219" s="11">
        <f t="shared" si="642"/>
        <v>0</v>
      </c>
      <c r="J1219" s="11">
        <f t="shared" si="642"/>
        <v>0</v>
      </c>
      <c r="K1219" s="11">
        <f t="shared" si="642"/>
        <v>0</v>
      </c>
      <c r="L1219" s="11">
        <f t="shared" si="619"/>
        <v>0</v>
      </c>
      <c r="M1219" s="11">
        <f t="shared" si="619"/>
        <v>0</v>
      </c>
      <c r="N1219" s="11">
        <f t="shared" si="619"/>
        <v>0</v>
      </c>
      <c r="O1219" s="11">
        <f t="shared" si="619"/>
        <v>0</v>
      </c>
      <c r="P1219" s="11">
        <f t="shared" si="619"/>
        <v>0</v>
      </c>
      <c r="Q1219" s="11">
        <f t="shared" si="619"/>
        <v>0</v>
      </c>
      <c r="R1219" s="11">
        <f t="shared" si="619"/>
        <v>0</v>
      </c>
      <c r="S1219" s="11">
        <f t="shared" si="619"/>
        <v>0</v>
      </c>
      <c r="T1219" s="11">
        <f t="shared" si="639"/>
        <v>5233.8933608805955</v>
      </c>
      <c r="U1219" s="40">
        <f t="shared" si="621"/>
        <v>0.76969020012949929</v>
      </c>
      <c r="V1219" s="11">
        <f t="shared" si="641"/>
        <v>18.733608092918697</v>
      </c>
      <c r="W1219" s="11">
        <f t="shared" si="641"/>
        <v>37090639.538550451</v>
      </c>
      <c r="X1219" s="11">
        <f t="shared" si="641"/>
        <v>302780.73092694249</v>
      </c>
      <c r="Y1219" s="11">
        <f t="shared" si="640"/>
        <v>396622.33333333337</v>
      </c>
      <c r="Z1219" s="11">
        <f t="shared" si="640"/>
        <v>1.3099325446474128</v>
      </c>
      <c r="AA1219" s="11">
        <f t="shared" si="640"/>
        <v>84.182094295639857</v>
      </c>
      <c r="AB1219" s="11">
        <f t="shared" si="640"/>
        <v>3332</v>
      </c>
      <c r="AC1219" s="11">
        <f t="shared" si="640"/>
        <v>0</v>
      </c>
      <c r="AD1219" s="11">
        <f t="shared" si="640"/>
        <v>0</v>
      </c>
      <c r="AE1219" s="11">
        <f t="shared" si="640"/>
        <v>0</v>
      </c>
      <c r="AF1219" s="11">
        <f t="shared" si="640"/>
        <v>0</v>
      </c>
      <c r="AG1219" s="11">
        <f t="shared" si="640"/>
        <v>0</v>
      </c>
      <c r="AH1219" s="11">
        <f t="shared" si="617"/>
        <v>0</v>
      </c>
      <c r="AI1219" s="11">
        <f t="shared" si="617"/>
        <v>0</v>
      </c>
      <c r="AJ1219" s="11">
        <f t="shared" si="617"/>
        <v>0</v>
      </c>
      <c r="AK1219" s="11">
        <f t="shared" si="617"/>
        <v>0</v>
      </c>
      <c r="AL1219" s="11">
        <f t="shared" si="617"/>
        <v>0</v>
      </c>
      <c r="AM1219" s="11">
        <f t="shared" si="617"/>
        <v>0</v>
      </c>
      <c r="AN1219" s="11">
        <f t="shared" si="617"/>
        <v>0</v>
      </c>
      <c r="AO1219" s="11">
        <f t="shared" si="638"/>
        <v>0</v>
      </c>
      <c r="AP1219" s="11">
        <f t="shared" si="638"/>
        <v>0</v>
      </c>
      <c r="AQ1219" s="11">
        <f t="shared" si="638"/>
        <v>0</v>
      </c>
      <c r="AR1219" s="11">
        <f t="shared" si="638"/>
        <v>0</v>
      </c>
      <c r="AS1219" s="11">
        <f t="shared" si="638"/>
        <v>0</v>
      </c>
      <c r="AT1219" s="11">
        <f t="shared" si="638"/>
        <v>0</v>
      </c>
      <c r="AU1219" s="11">
        <f t="shared" si="638"/>
        <v>0</v>
      </c>
      <c r="AV1219" s="11">
        <f t="shared" si="638"/>
        <v>74181279.077100903</v>
      </c>
      <c r="AW1219" s="11">
        <f t="shared" si="638"/>
        <v>0</v>
      </c>
      <c r="AX1219" s="11">
        <f t="shared" si="615"/>
        <v>0</v>
      </c>
      <c r="AY1219" s="11">
        <f t="shared" si="615"/>
        <v>88976.187134970125</v>
      </c>
      <c r="AZ1219" s="11">
        <f t="shared" si="615"/>
        <v>1</v>
      </c>
      <c r="BA1219" s="11">
        <f t="shared" si="615"/>
        <v>2</v>
      </c>
      <c r="BB1219" s="11">
        <f t="shared" si="615"/>
        <v>2</v>
      </c>
      <c r="BC1219" s="11">
        <f t="shared" si="644"/>
        <v>1</v>
      </c>
      <c r="BD1219" s="11">
        <f t="shared" si="644"/>
        <v>2</v>
      </c>
      <c r="BE1219" s="11">
        <f t="shared" si="644"/>
        <v>2</v>
      </c>
      <c r="BF1219" s="15" t="str">
        <f t="shared" si="622"/>
        <v>ČSN 42 5715</v>
      </c>
      <c r="BG1219" s="44">
        <v>41.086062882912628</v>
      </c>
      <c r="BJ1219" s="17">
        <f t="shared" si="623"/>
        <v>245</v>
      </c>
      <c r="BK1219" s="17">
        <f t="shared" si="624"/>
        <v>7</v>
      </c>
      <c r="BX1219" s="18">
        <f t="shared" si="626"/>
        <v>5233.8933608805955</v>
      </c>
      <c r="BY1219" s="42">
        <v>0.76969020012949929</v>
      </c>
      <c r="BZ1219" s="43">
        <f t="shared" si="627"/>
        <v>18.733608092918697</v>
      </c>
      <c r="CA1219" s="18">
        <f t="shared" si="628"/>
        <v>37090639.538550451</v>
      </c>
      <c r="CB1219" s="18">
        <f t="shared" si="629"/>
        <v>302780.73092694249</v>
      </c>
      <c r="CC1219" s="18">
        <f t="shared" si="630"/>
        <v>396622.33333333337</v>
      </c>
      <c r="CD1219" s="25">
        <f t="shared" si="631"/>
        <v>1.3099325446474128</v>
      </c>
      <c r="CE1219" s="26">
        <f t="shared" si="632"/>
        <v>84.182094295639857</v>
      </c>
      <c r="CF1219" s="18">
        <f t="shared" si="633"/>
        <v>3332</v>
      </c>
      <c r="CG1219" s="18"/>
      <c r="CZ1219" s="18">
        <f t="shared" si="634"/>
        <v>74181279.077100903</v>
      </c>
      <c r="DC1219" s="18">
        <f t="shared" si="625"/>
        <v>88976.187134970125</v>
      </c>
      <c r="DD1219" s="17">
        <f t="shared" si="635"/>
        <v>1</v>
      </c>
      <c r="DE1219" s="17">
        <f t="shared" si="636"/>
        <v>2</v>
      </c>
      <c r="DF1219" s="17">
        <f t="shared" si="637"/>
        <v>2</v>
      </c>
      <c r="DG1219" s="17">
        <v>1</v>
      </c>
      <c r="DH1219" s="17">
        <v>2</v>
      </c>
      <c r="DI1219" s="17">
        <v>2</v>
      </c>
      <c r="DJ1219" s="20" t="s">
        <v>981</v>
      </c>
      <c r="DK1219" s="45"/>
      <c r="DL1219" s="46"/>
      <c r="DN1219" s="46"/>
      <c r="DO1219" s="46"/>
      <c r="DP1219" s="46"/>
      <c r="DU1219" s="48"/>
    </row>
    <row r="1220" spans="1:125" x14ac:dyDescent="0.2">
      <c r="A1220" s="15" t="s">
        <v>105</v>
      </c>
      <c r="B1220" s="10" t="s">
        <v>1320</v>
      </c>
      <c r="C1220" s="11">
        <f t="shared" si="620"/>
        <v>46.758208418969048</v>
      </c>
      <c r="D1220" s="11">
        <f t="shared" si="643"/>
        <v>0</v>
      </c>
      <c r="E1220" s="11">
        <f t="shared" si="643"/>
        <v>0</v>
      </c>
      <c r="F1220" s="11">
        <f t="shared" si="642"/>
        <v>245</v>
      </c>
      <c r="G1220" s="11">
        <f t="shared" si="642"/>
        <v>8</v>
      </c>
      <c r="H1220" s="11">
        <f t="shared" si="642"/>
        <v>0</v>
      </c>
      <c r="I1220" s="11">
        <f t="shared" si="642"/>
        <v>0</v>
      </c>
      <c r="J1220" s="11">
        <f t="shared" si="642"/>
        <v>0</v>
      </c>
      <c r="K1220" s="11">
        <f t="shared" si="642"/>
        <v>0</v>
      </c>
      <c r="L1220" s="11">
        <f t="shared" si="619"/>
        <v>0</v>
      </c>
      <c r="M1220" s="11">
        <f t="shared" si="619"/>
        <v>0</v>
      </c>
      <c r="N1220" s="11">
        <f t="shared" si="619"/>
        <v>0</v>
      </c>
      <c r="O1220" s="11">
        <f t="shared" si="619"/>
        <v>0</v>
      </c>
      <c r="P1220" s="11">
        <f t="shared" si="619"/>
        <v>0</v>
      </c>
      <c r="Q1220" s="11">
        <f t="shared" si="619"/>
        <v>0</v>
      </c>
      <c r="R1220" s="11">
        <f t="shared" si="619"/>
        <v>0</v>
      </c>
      <c r="S1220" s="11">
        <f t="shared" si="619"/>
        <v>0</v>
      </c>
      <c r="T1220" s="11">
        <f t="shared" si="639"/>
        <v>5956.4596712062475</v>
      </c>
      <c r="U1220" s="40">
        <f t="shared" si="621"/>
        <v>0.76969020012949929</v>
      </c>
      <c r="V1220" s="11">
        <f t="shared" si="641"/>
        <v>16.461071246203876</v>
      </c>
      <c r="W1220" s="11">
        <f t="shared" si="641"/>
        <v>41868699.586367615</v>
      </c>
      <c r="X1220" s="11">
        <f t="shared" si="641"/>
        <v>341785.30274585809</v>
      </c>
      <c r="Y1220" s="11">
        <f t="shared" si="640"/>
        <v>449522.66666666657</v>
      </c>
      <c r="Z1220" s="11">
        <f t="shared" si="640"/>
        <v>1.3152194171465557</v>
      </c>
      <c r="AA1220" s="11">
        <f t="shared" si="640"/>
        <v>83.839877146856551</v>
      </c>
      <c r="AB1220" s="11">
        <f t="shared" si="640"/>
        <v>3792</v>
      </c>
      <c r="AC1220" s="11">
        <f t="shared" si="640"/>
        <v>0</v>
      </c>
      <c r="AD1220" s="11">
        <f t="shared" si="640"/>
        <v>0</v>
      </c>
      <c r="AE1220" s="11">
        <f t="shared" si="640"/>
        <v>0</v>
      </c>
      <c r="AF1220" s="11">
        <f t="shared" si="640"/>
        <v>0</v>
      </c>
      <c r="AG1220" s="11">
        <f t="shared" si="640"/>
        <v>0</v>
      </c>
      <c r="AH1220" s="11">
        <f t="shared" si="617"/>
        <v>0</v>
      </c>
      <c r="AI1220" s="11">
        <f t="shared" si="617"/>
        <v>0</v>
      </c>
      <c r="AJ1220" s="11">
        <f t="shared" si="617"/>
        <v>0</v>
      </c>
      <c r="AK1220" s="11">
        <f t="shared" si="617"/>
        <v>0</v>
      </c>
      <c r="AL1220" s="11">
        <f t="shared" si="617"/>
        <v>0</v>
      </c>
      <c r="AM1220" s="11">
        <f t="shared" si="617"/>
        <v>0</v>
      </c>
      <c r="AN1220" s="11">
        <f t="shared" si="617"/>
        <v>0</v>
      </c>
      <c r="AO1220" s="11">
        <f t="shared" si="638"/>
        <v>0</v>
      </c>
      <c r="AP1220" s="11">
        <f t="shared" si="638"/>
        <v>0</v>
      </c>
      <c r="AQ1220" s="11">
        <f t="shared" si="638"/>
        <v>0</v>
      </c>
      <c r="AR1220" s="11">
        <f t="shared" si="638"/>
        <v>0</v>
      </c>
      <c r="AS1220" s="11">
        <f t="shared" si="638"/>
        <v>0</v>
      </c>
      <c r="AT1220" s="11">
        <f t="shared" si="638"/>
        <v>0</v>
      </c>
      <c r="AU1220" s="11">
        <f t="shared" si="638"/>
        <v>0</v>
      </c>
      <c r="AV1220" s="11">
        <f t="shared" si="638"/>
        <v>83737399.172735229</v>
      </c>
      <c r="AW1220" s="11">
        <f t="shared" si="638"/>
        <v>0</v>
      </c>
      <c r="AX1220" s="11">
        <f t="shared" si="615"/>
        <v>0</v>
      </c>
      <c r="AY1220" s="11">
        <f t="shared" si="615"/>
        <v>88230.058879742544</v>
      </c>
      <c r="AZ1220" s="11">
        <f t="shared" si="615"/>
        <v>1</v>
      </c>
      <c r="BA1220" s="11">
        <f t="shared" si="615"/>
        <v>1</v>
      </c>
      <c r="BB1220" s="11">
        <f t="shared" si="615"/>
        <v>2</v>
      </c>
      <c r="BC1220" s="11">
        <f t="shared" si="644"/>
        <v>1</v>
      </c>
      <c r="BD1220" s="11">
        <f t="shared" si="644"/>
        <v>1</v>
      </c>
      <c r="BE1220" s="11">
        <f t="shared" si="644"/>
        <v>2</v>
      </c>
      <c r="BF1220" s="15" t="str">
        <f t="shared" si="622"/>
        <v>ČSN 42 5715</v>
      </c>
      <c r="BG1220" s="44">
        <v>46.758208418969048</v>
      </c>
      <c r="BJ1220" s="17">
        <f t="shared" si="623"/>
        <v>245</v>
      </c>
      <c r="BK1220" s="17">
        <f t="shared" si="624"/>
        <v>8</v>
      </c>
      <c r="BX1220" s="18">
        <f t="shared" si="626"/>
        <v>5956.4596712062475</v>
      </c>
      <c r="BY1220" s="42">
        <v>0.76969020012949929</v>
      </c>
      <c r="BZ1220" s="43">
        <f t="shared" si="627"/>
        <v>16.461071246203876</v>
      </c>
      <c r="CA1220" s="18">
        <f t="shared" si="628"/>
        <v>41868699.586367615</v>
      </c>
      <c r="CB1220" s="18">
        <f t="shared" si="629"/>
        <v>341785.30274585809</v>
      </c>
      <c r="CC1220" s="18">
        <f t="shared" si="630"/>
        <v>449522.66666666657</v>
      </c>
      <c r="CD1220" s="25">
        <f t="shared" si="631"/>
        <v>1.3152194171465557</v>
      </c>
      <c r="CE1220" s="26">
        <f t="shared" si="632"/>
        <v>83.839877146856551</v>
      </c>
      <c r="CF1220" s="18">
        <f t="shared" si="633"/>
        <v>3792</v>
      </c>
      <c r="CG1220" s="18"/>
      <c r="CZ1220" s="18">
        <f t="shared" si="634"/>
        <v>83737399.172735229</v>
      </c>
      <c r="DC1220" s="18">
        <f t="shared" si="625"/>
        <v>88230.058879742544</v>
      </c>
      <c r="DD1220" s="17">
        <f t="shared" si="635"/>
        <v>1</v>
      </c>
      <c r="DE1220" s="17">
        <f t="shared" si="636"/>
        <v>1</v>
      </c>
      <c r="DF1220" s="17">
        <f t="shared" si="637"/>
        <v>2</v>
      </c>
      <c r="DG1220" s="17">
        <v>1</v>
      </c>
      <c r="DH1220" s="17">
        <v>1</v>
      </c>
      <c r="DI1220" s="17">
        <v>2</v>
      </c>
      <c r="DJ1220" s="20" t="s">
        <v>981</v>
      </c>
      <c r="DK1220" s="45"/>
      <c r="DL1220" s="46"/>
      <c r="DN1220" s="46"/>
      <c r="DO1220" s="46"/>
      <c r="DP1220" s="46"/>
      <c r="DU1220" s="48"/>
    </row>
    <row r="1221" spans="1:125" x14ac:dyDescent="0.2">
      <c r="A1221" s="15" t="s">
        <v>105</v>
      </c>
      <c r="B1221" s="10" t="s">
        <v>1321</v>
      </c>
      <c r="C1221" s="11">
        <f t="shared" si="620"/>
        <v>52.381030950364085</v>
      </c>
      <c r="D1221" s="11">
        <f t="shared" si="643"/>
        <v>0</v>
      </c>
      <c r="E1221" s="11">
        <f t="shared" si="643"/>
        <v>0</v>
      </c>
      <c r="F1221" s="11">
        <f t="shared" si="642"/>
        <v>245</v>
      </c>
      <c r="G1221" s="11">
        <f t="shared" si="642"/>
        <v>9</v>
      </c>
      <c r="H1221" s="11">
        <f t="shared" si="642"/>
        <v>0</v>
      </c>
      <c r="I1221" s="11">
        <f t="shared" si="642"/>
        <v>0</v>
      </c>
      <c r="J1221" s="11">
        <f t="shared" si="642"/>
        <v>0</v>
      </c>
      <c r="K1221" s="11">
        <f t="shared" si="642"/>
        <v>0</v>
      </c>
      <c r="L1221" s="11">
        <f t="shared" si="619"/>
        <v>0</v>
      </c>
      <c r="M1221" s="11">
        <f t="shared" si="619"/>
        <v>0</v>
      </c>
      <c r="N1221" s="11">
        <f t="shared" si="619"/>
        <v>0</v>
      </c>
      <c r="O1221" s="11">
        <f t="shared" si="619"/>
        <v>0</v>
      </c>
      <c r="P1221" s="11">
        <f t="shared" si="619"/>
        <v>0</v>
      </c>
      <c r="Q1221" s="11">
        <f t="shared" si="619"/>
        <v>0</v>
      </c>
      <c r="R1221" s="11">
        <f t="shared" si="619"/>
        <v>0</v>
      </c>
      <c r="S1221" s="11">
        <f t="shared" si="619"/>
        <v>0</v>
      </c>
      <c r="T1221" s="11">
        <f t="shared" si="639"/>
        <v>6672.7427962247202</v>
      </c>
      <c r="U1221" s="40">
        <f t="shared" si="621"/>
        <v>0.76969020012949929</v>
      </c>
      <c r="V1221" s="11">
        <f t="shared" si="641"/>
        <v>14.694063598306286</v>
      </c>
      <c r="W1221" s="11">
        <f t="shared" si="641"/>
        <v>46523196.868128277</v>
      </c>
      <c r="X1221" s="11">
        <f t="shared" si="641"/>
        <v>379781.19892349612</v>
      </c>
      <c r="Y1221" s="11">
        <f t="shared" si="640"/>
        <v>501506.99999999977</v>
      </c>
      <c r="Z1221" s="11">
        <f t="shared" si="640"/>
        <v>1.3205156058844933</v>
      </c>
      <c r="AA1221" s="11">
        <f t="shared" si="640"/>
        <v>83.49925149365113</v>
      </c>
      <c r="AB1221" s="11">
        <f t="shared" si="640"/>
        <v>4248</v>
      </c>
      <c r="AC1221" s="11">
        <f t="shared" si="640"/>
        <v>0</v>
      </c>
      <c r="AD1221" s="11">
        <f t="shared" si="640"/>
        <v>0</v>
      </c>
      <c r="AE1221" s="11">
        <f t="shared" si="640"/>
        <v>0</v>
      </c>
      <c r="AF1221" s="11">
        <f t="shared" si="640"/>
        <v>0</v>
      </c>
      <c r="AG1221" s="11">
        <f t="shared" si="640"/>
        <v>0</v>
      </c>
      <c r="AH1221" s="11">
        <f t="shared" si="617"/>
        <v>0</v>
      </c>
      <c r="AI1221" s="11">
        <f t="shared" si="617"/>
        <v>0</v>
      </c>
      <c r="AJ1221" s="11">
        <f t="shared" si="617"/>
        <v>0</v>
      </c>
      <c r="AK1221" s="11">
        <f t="shared" si="617"/>
        <v>0</v>
      </c>
      <c r="AL1221" s="11">
        <f t="shared" si="617"/>
        <v>0</v>
      </c>
      <c r="AM1221" s="11">
        <f t="shared" si="617"/>
        <v>0</v>
      </c>
      <c r="AN1221" s="11">
        <f t="shared" si="617"/>
        <v>0</v>
      </c>
      <c r="AO1221" s="11">
        <f t="shared" si="638"/>
        <v>0</v>
      </c>
      <c r="AP1221" s="11">
        <f t="shared" si="638"/>
        <v>0</v>
      </c>
      <c r="AQ1221" s="11">
        <f t="shared" si="638"/>
        <v>0</v>
      </c>
      <c r="AR1221" s="11">
        <f t="shared" si="638"/>
        <v>0</v>
      </c>
      <c r="AS1221" s="11">
        <f t="shared" si="638"/>
        <v>0</v>
      </c>
      <c r="AT1221" s="11">
        <f t="shared" si="638"/>
        <v>0</v>
      </c>
      <c r="AU1221" s="11">
        <f t="shared" si="638"/>
        <v>0</v>
      </c>
      <c r="AV1221" s="11">
        <f t="shared" si="638"/>
        <v>93046393.736256555</v>
      </c>
      <c r="AW1221" s="11">
        <f t="shared" si="638"/>
        <v>0</v>
      </c>
      <c r="AX1221" s="11">
        <f t="shared" si="615"/>
        <v>0</v>
      </c>
      <c r="AY1221" s="11">
        <f t="shared" si="615"/>
        <v>87487.072217168563</v>
      </c>
      <c r="AZ1221" s="11">
        <f t="shared" si="615"/>
        <v>1</v>
      </c>
      <c r="BA1221" s="11">
        <f t="shared" si="615"/>
        <v>1</v>
      </c>
      <c r="BB1221" s="11">
        <f t="shared" si="615"/>
        <v>2</v>
      </c>
      <c r="BC1221" s="11">
        <f t="shared" si="644"/>
        <v>1</v>
      </c>
      <c r="BD1221" s="11">
        <f t="shared" si="644"/>
        <v>1</v>
      </c>
      <c r="BE1221" s="11">
        <f t="shared" si="644"/>
        <v>2</v>
      </c>
      <c r="BF1221" s="15" t="str">
        <f t="shared" si="622"/>
        <v>ČSN 42 5715</v>
      </c>
      <c r="BG1221" s="44">
        <v>52.381030950364085</v>
      </c>
      <c r="BJ1221" s="17">
        <f t="shared" si="623"/>
        <v>245</v>
      </c>
      <c r="BK1221" s="17">
        <f t="shared" si="624"/>
        <v>9</v>
      </c>
      <c r="BX1221" s="18">
        <f t="shared" si="626"/>
        <v>6672.7427962247202</v>
      </c>
      <c r="BY1221" s="42">
        <v>0.76969020012949929</v>
      </c>
      <c r="BZ1221" s="43">
        <f t="shared" si="627"/>
        <v>14.694063598306286</v>
      </c>
      <c r="CA1221" s="18">
        <f t="shared" si="628"/>
        <v>46523196.868128277</v>
      </c>
      <c r="CB1221" s="18">
        <f t="shared" si="629"/>
        <v>379781.19892349612</v>
      </c>
      <c r="CC1221" s="18">
        <f t="shared" si="630"/>
        <v>501506.99999999977</v>
      </c>
      <c r="CD1221" s="25">
        <f t="shared" si="631"/>
        <v>1.3205156058844933</v>
      </c>
      <c r="CE1221" s="26">
        <f t="shared" si="632"/>
        <v>83.49925149365113</v>
      </c>
      <c r="CF1221" s="18">
        <f t="shared" si="633"/>
        <v>4248</v>
      </c>
      <c r="CG1221" s="18"/>
      <c r="CZ1221" s="18">
        <f t="shared" si="634"/>
        <v>93046393.736256555</v>
      </c>
      <c r="DC1221" s="18">
        <f t="shared" si="625"/>
        <v>87487.072217168563</v>
      </c>
      <c r="DD1221" s="17">
        <f t="shared" si="635"/>
        <v>1</v>
      </c>
      <c r="DE1221" s="17">
        <f t="shared" si="636"/>
        <v>1</v>
      </c>
      <c r="DF1221" s="17">
        <f t="shared" si="637"/>
        <v>2</v>
      </c>
      <c r="DG1221" s="17">
        <v>1</v>
      </c>
      <c r="DH1221" s="17">
        <v>1</v>
      </c>
      <c r="DI1221" s="17">
        <v>2</v>
      </c>
      <c r="DJ1221" s="20" t="s">
        <v>981</v>
      </c>
      <c r="DK1221" s="45"/>
      <c r="DL1221" s="46"/>
      <c r="DN1221" s="46"/>
      <c r="DO1221" s="46"/>
      <c r="DP1221" s="46"/>
      <c r="DU1221" s="48"/>
    </row>
    <row r="1222" spans="1:125" x14ac:dyDescent="0.2">
      <c r="A1222" s="15" t="s">
        <v>105</v>
      </c>
      <c r="B1222" s="10" t="s">
        <v>1322</v>
      </c>
      <c r="C1222" s="11">
        <f t="shared" si="620"/>
        <v>57.95453047709772</v>
      </c>
      <c r="D1222" s="11">
        <f t="shared" si="643"/>
        <v>0</v>
      </c>
      <c r="E1222" s="11">
        <f t="shared" si="643"/>
        <v>0</v>
      </c>
      <c r="F1222" s="11">
        <f t="shared" si="642"/>
        <v>245</v>
      </c>
      <c r="G1222" s="11">
        <f t="shared" si="642"/>
        <v>10</v>
      </c>
      <c r="H1222" s="11">
        <f t="shared" si="642"/>
        <v>0</v>
      </c>
      <c r="I1222" s="11">
        <f t="shared" si="642"/>
        <v>0</v>
      </c>
      <c r="J1222" s="11">
        <f t="shared" si="642"/>
        <v>0</v>
      </c>
      <c r="K1222" s="11">
        <f t="shared" si="642"/>
        <v>0</v>
      </c>
      <c r="L1222" s="11">
        <f t="shared" si="619"/>
        <v>0</v>
      </c>
      <c r="M1222" s="11">
        <f t="shared" si="619"/>
        <v>0</v>
      </c>
      <c r="N1222" s="11">
        <f t="shared" si="619"/>
        <v>0</v>
      </c>
      <c r="O1222" s="11">
        <f t="shared" si="619"/>
        <v>0</v>
      </c>
      <c r="P1222" s="11">
        <f t="shared" si="619"/>
        <v>0</v>
      </c>
      <c r="Q1222" s="11">
        <f t="shared" si="619"/>
        <v>0</v>
      </c>
      <c r="R1222" s="11">
        <f t="shared" si="619"/>
        <v>0</v>
      </c>
      <c r="S1222" s="11">
        <f t="shared" si="619"/>
        <v>0</v>
      </c>
      <c r="T1222" s="11">
        <f t="shared" si="639"/>
        <v>7382.7427359360136</v>
      </c>
      <c r="U1222" s="40">
        <f t="shared" si="621"/>
        <v>0.76969020012949929</v>
      </c>
      <c r="V1222" s="11">
        <f t="shared" si="641"/>
        <v>13.28093237566066</v>
      </c>
      <c r="W1222" s="11">
        <f t="shared" si="641"/>
        <v>51056280.233207494</v>
      </c>
      <c r="X1222" s="11">
        <f t="shared" si="641"/>
        <v>416785.96108740813</v>
      </c>
      <c r="Y1222" s="11">
        <f t="shared" si="640"/>
        <v>552583.33333333337</v>
      </c>
      <c r="Z1222" s="11">
        <f t="shared" si="640"/>
        <v>1.3258204088535648</v>
      </c>
      <c r="AA1222" s="11">
        <f t="shared" si="640"/>
        <v>83.160236892399482</v>
      </c>
      <c r="AB1222" s="11">
        <f t="shared" si="640"/>
        <v>4700</v>
      </c>
      <c r="AC1222" s="11">
        <f t="shared" si="640"/>
        <v>0</v>
      </c>
      <c r="AD1222" s="11">
        <f t="shared" si="640"/>
        <v>0</v>
      </c>
      <c r="AE1222" s="11">
        <f t="shared" si="640"/>
        <v>0</v>
      </c>
      <c r="AF1222" s="11">
        <f t="shared" si="640"/>
        <v>0</v>
      </c>
      <c r="AG1222" s="11">
        <f t="shared" si="640"/>
        <v>0</v>
      </c>
      <c r="AH1222" s="11">
        <f t="shared" si="617"/>
        <v>0</v>
      </c>
      <c r="AI1222" s="11">
        <f t="shared" si="617"/>
        <v>0</v>
      </c>
      <c r="AJ1222" s="11">
        <f t="shared" si="617"/>
        <v>0</v>
      </c>
      <c r="AK1222" s="11">
        <f t="shared" si="617"/>
        <v>0</v>
      </c>
      <c r="AL1222" s="11">
        <f t="shared" si="617"/>
        <v>0</v>
      </c>
      <c r="AM1222" s="11">
        <f t="shared" si="617"/>
        <v>0</v>
      </c>
      <c r="AN1222" s="11">
        <f t="shared" si="617"/>
        <v>0</v>
      </c>
      <c r="AO1222" s="11">
        <f t="shared" si="638"/>
        <v>0</v>
      </c>
      <c r="AP1222" s="11">
        <f t="shared" si="638"/>
        <v>0</v>
      </c>
      <c r="AQ1222" s="11">
        <f t="shared" si="638"/>
        <v>0</v>
      </c>
      <c r="AR1222" s="11">
        <f t="shared" si="638"/>
        <v>0</v>
      </c>
      <c r="AS1222" s="11">
        <f t="shared" si="638"/>
        <v>0</v>
      </c>
      <c r="AT1222" s="11">
        <f t="shared" si="638"/>
        <v>0</v>
      </c>
      <c r="AU1222" s="11">
        <f t="shared" si="638"/>
        <v>0</v>
      </c>
      <c r="AV1222" s="11">
        <f t="shared" si="638"/>
        <v>102112560.46641499</v>
      </c>
      <c r="AW1222" s="11">
        <f t="shared" si="638"/>
        <v>0</v>
      </c>
      <c r="AX1222" s="11">
        <f t="shared" si="615"/>
        <v>0</v>
      </c>
      <c r="AY1222" s="11">
        <f t="shared" si="615"/>
        <v>86747.227147248166</v>
      </c>
      <c r="AZ1222" s="11">
        <f t="shared" si="615"/>
        <v>1</v>
      </c>
      <c r="BA1222" s="11">
        <f t="shared" si="615"/>
        <v>1</v>
      </c>
      <c r="BB1222" s="11">
        <f t="shared" si="615"/>
        <v>1</v>
      </c>
      <c r="BC1222" s="11">
        <f t="shared" si="644"/>
        <v>1</v>
      </c>
      <c r="BD1222" s="11">
        <f t="shared" si="644"/>
        <v>1</v>
      </c>
      <c r="BE1222" s="11">
        <f t="shared" si="644"/>
        <v>1</v>
      </c>
      <c r="BF1222" s="15" t="str">
        <f t="shared" si="622"/>
        <v>ČSN 42 5715</v>
      </c>
      <c r="BG1222" s="44">
        <v>57.95453047709772</v>
      </c>
      <c r="BJ1222" s="17">
        <f t="shared" si="623"/>
        <v>245</v>
      </c>
      <c r="BK1222" s="17">
        <f t="shared" si="624"/>
        <v>10</v>
      </c>
      <c r="BX1222" s="18">
        <f t="shared" si="626"/>
        <v>7382.7427359360136</v>
      </c>
      <c r="BY1222" s="42">
        <v>0.76969020012949929</v>
      </c>
      <c r="BZ1222" s="43">
        <f t="shared" si="627"/>
        <v>13.28093237566066</v>
      </c>
      <c r="CA1222" s="18">
        <f t="shared" si="628"/>
        <v>51056280.233207494</v>
      </c>
      <c r="CB1222" s="18">
        <f t="shared" si="629"/>
        <v>416785.96108740813</v>
      </c>
      <c r="CC1222" s="18">
        <f t="shared" si="630"/>
        <v>552583.33333333337</v>
      </c>
      <c r="CD1222" s="25">
        <f t="shared" si="631"/>
        <v>1.3258204088535648</v>
      </c>
      <c r="CE1222" s="26">
        <f t="shared" si="632"/>
        <v>83.160236892399482</v>
      </c>
      <c r="CF1222" s="18">
        <f t="shared" si="633"/>
        <v>4700</v>
      </c>
      <c r="CG1222" s="18"/>
      <c r="CZ1222" s="18">
        <f t="shared" si="634"/>
        <v>102112560.46641499</v>
      </c>
      <c r="DC1222" s="18">
        <f t="shared" si="625"/>
        <v>86747.227147248166</v>
      </c>
      <c r="DD1222" s="17">
        <f t="shared" si="635"/>
        <v>1</v>
      </c>
      <c r="DE1222" s="17">
        <f t="shared" si="636"/>
        <v>1</v>
      </c>
      <c r="DF1222" s="17">
        <f t="shared" si="637"/>
        <v>1</v>
      </c>
      <c r="DG1222" s="17">
        <v>1</v>
      </c>
      <c r="DH1222" s="17">
        <v>1</v>
      </c>
      <c r="DI1222" s="17">
        <v>1</v>
      </c>
      <c r="DJ1222" s="20" t="s">
        <v>981</v>
      </c>
      <c r="DK1222" s="45"/>
      <c r="DL1222" s="46"/>
      <c r="DN1222" s="46"/>
      <c r="DO1222" s="46"/>
      <c r="DP1222" s="46"/>
      <c r="DU1222" s="48"/>
    </row>
    <row r="1223" spans="1:125" x14ac:dyDescent="0.2">
      <c r="A1223" s="15" t="s">
        <v>105</v>
      </c>
      <c r="B1223" s="10" t="s">
        <v>1323</v>
      </c>
      <c r="C1223" s="11">
        <f t="shared" si="620"/>
        <v>68.953560516580922</v>
      </c>
      <c r="D1223" s="11">
        <f t="shared" si="643"/>
        <v>0</v>
      </c>
      <c r="E1223" s="11">
        <f t="shared" si="643"/>
        <v>0</v>
      </c>
      <c r="F1223" s="11">
        <f t="shared" si="642"/>
        <v>245</v>
      </c>
      <c r="G1223" s="11">
        <f t="shared" si="642"/>
        <v>12</v>
      </c>
      <c r="H1223" s="11">
        <f t="shared" si="642"/>
        <v>0</v>
      </c>
      <c r="I1223" s="11">
        <f t="shared" si="642"/>
        <v>0</v>
      </c>
      <c r="J1223" s="11">
        <f t="shared" si="642"/>
        <v>0</v>
      </c>
      <c r="K1223" s="11">
        <f t="shared" si="642"/>
        <v>0</v>
      </c>
      <c r="L1223" s="11">
        <f t="shared" si="619"/>
        <v>0</v>
      </c>
      <c r="M1223" s="11">
        <f t="shared" si="619"/>
        <v>0</v>
      </c>
      <c r="N1223" s="11">
        <f t="shared" si="619"/>
        <v>0</v>
      </c>
      <c r="O1223" s="11">
        <f t="shared" si="619"/>
        <v>0</v>
      </c>
      <c r="P1223" s="11">
        <f t="shared" si="619"/>
        <v>0</v>
      </c>
      <c r="Q1223" s="11">
        <f t="shared" si="619"/>
        <v>0</v>
      </c>
      <c r="R1223" s="11">
        <f t="shared" si="619"/>
        <v>0</v>
      </c>
      <c r="S1223" s="11">
        <f t="shared" si="619"/>
        <v>0</v>
      </c>
      <c r="T1223" s="11">
        <f t="shared" si="639"/>
        <v>8783.8930594370613</v>
      </c>
      <c r="U1223" s="40">
        <f t="shared" si="621"/>
        <v>0.76969020012949929</v>
      </c>
      <c r="V1223" s="11">
        <f t="shared" si="641"/>
        <v>11.162443162661855</v>
      </c>
      <c r="W1223" s="11">
        <f t="shared" si="641"/>
        <v>59766706.363042198</v>
      </c>
      <c r="X1223" s="11">
        <f t="shared" si="641"/>
        <v>487891.48051463021</v>
      </c>
      <c r="Y1223" s="11">
        <f t="shared" si="640"/>
        <v>652043.99999999977</v>
      </c>
      <c r="Z1223" s="11">
        <f t="shared" si="640"/>
        <v>1.3364529327550887</v>
      </c>
      <c r="AA1223" s="11">
        <f t="shared" si="640"/>
        <v>82.487120206732882</v>
      </c>
      <c r="AB1223" s="11">
        <f t="shared" si="640"/>
        <v>5592</v>
      </c>
      <c r="AC1223" s="11">
        <f t="shared" si="640"/>
        <v>0</v>
      </c>
      <c r="AD1223" s="11">
        <f t="shared" si="640"/>
        <v>0</v>
      </c>
      <c r="AE1223" s="11">
        <f t="shared" si="640"/>
        <v>0</v>
      </c>
      <c r="AF1223" s="11">
        <f t="shared" si="640"/>
        <v>0</v>
      </c>
      <c r="AG1223" s="11">
        <f t="shared" si="640"/>
        <v>0</v>
      </c>
      <c r="AH1223" s="11">
        <f t="shared" si="617"/>
        <v>0</v>
      </c>
      <c r="AI1223" s="11">
        <f t="shared" si="617"/>
        <v>0</v>
      </c>
      <c r="AJ1223" s="11">
        <f t="shared" si="617"/>
        <v>0</v>
      </c>
      <c r="AK1223" s="11">
        <f t="shared" si="617"/>
        <v>0</v>
      </c>
      <c r="AL1223" s="11">
        <f t="shared" si="617"/>
        <v>0</v>
      </c>
      <c r="AM1223" s="11">
        <f t="shared" si="617"/>
        <v>0</v>
      </c>
      <c r="AN1223" s="11">
        <f t="shared" si="617"/>
        <v>0</v>
      </c>
      <c r="AO1223" s="11">
        <f t="shared" si="638"/>
        <v>0</v>
      </c>
      <c r="AP1223" s="11">
        <f t="shared" si="638"/>
        <v>0</v>
      </c>
      <c r="AQ1223" s="11">
        <f t="shared" si="638"/>
        <v>0</v>
      </c>
      <c r="AR1223" s="11">
        <f t="shared" si="638"/>
        <v>0</v>
      </c>
      <c r="AS1223" s="11">
        <f t="shared" si="638"/>
        <v>0</v>
      </c>
      <c r="AT1223" s="11">
        <f t="shared" si="638"/>
        <v>0</v>
      </c>
      <c r="AU1223" s="11">
        <f t="shared" si="638"/>
        <v>0</v>
      </c>
      <c r="AV1223" s="11">
        <f t="shared" si="638"/>
        <v>119533412.7260844</v>
      </c>
      <c r="AW1223" s="11">
        <f t="shared" si="638"/>
        <v>0</v>
      </c>
      <c r="AX1223" s="11">
        <f t="shared" si="615"/>
        <v>0</v>
      </c>
      <c r="AY1223" s="11">
        <f t="shared" si="615"/>
        <v>85276.961785368141</v>
      </c>
      <c r="AZ1223" s="11">
        <f t="shared" si="615"/>
        <v>1</v>
      </c>
      <c r="BA1223" s="11">
        <f t="shared" si="615"/>
        <v>1</v>
      </c>
      <c r="BB1223" s="11">
        <f t="shared" si="615"/>
        <v>1</v>
      </c>
      <c r="BC1223" s="11">
        <f t="shared" si="644"/>
        <v>1</v>
      </c>
      <c r="BD1223" s="11">
        <f t="shared" si="644"/>
        <v>1</v>
      </c>
      <c r="BE1223" s="11">
        <f t="shared" si="644"/>
        <v>1</v>
      </c>
      <c r="BF1223" s="15" t="str">
        <f t="shared" si="622"/>
        <v>ČSN 42 5715</v>
      </c>
      <c r="BG1223" s="44">
        <v>68.953560516580922</v>
      </c>
      <c r="BJ1223" s="17">
        <f t="shared" si="623"/>
        <v>245</v>
      </c>
      <c r="BK1223" s="17">
        <f t="shared" si="624"/>
        <v>12</v>
      </c>
      <c r="BX1223" s="18">
        <f t="shared" si="626"/>
        <v>8783.8930594370613</v>
      </c>
      <c r="BY1223" s="42">
        <v>0.76969020012949929</v>
      </c>
      <c r="BZ1223" s="43">
        <f t="shared" si="627"/>
        <v>11.162443162661855</v>
      </c>
      <c r="CA1223" s="18">
        <f t="shared" si="628"/>
        <v>59766706.363042198</v>
      </c>
      <c r="CB1223" s="18">
        <f t="shared" si="629"/>
        <v>487891.48051463021</v>
      </c>
      <c r="CC1223" s="18">
        <f t="shared" si="630"/>
        <v>652043.99999999977</v>
      </c>
      <c r="CD1223" s="25">
        <f t="shared" si="631"/>
        <v>1.3364529327550887</v>
      </c>
      <c r="CE1223" s="26">
        <f t="shared" si="632"/>
        <v>82.487120206732882</v>
      </c>
      <c r="CF1223" s="18">
        <f t="shared" si="633"/>
        <v>5592</v>
      </c>
      <c r="CG1223" s="18"/>
      <c r="CZ1223" s="18">
        <f t="shared" si="634"/>
        <v>119533412.7260844</v>
      </c>
      <c r="DC1223" s="18">
        <f t="shared" si="625"/>
        <v>85276.961785368141</v>
      </c>
      <c r="DD1223" s="17">
        <f t="shared" si="635"/>
        <v>1</v>
      </c>
      <c r="DE1223" s="17">
        <f t="shared" si="636"/>
        <v>1</v>
      </c>
      <c r="DF1223" s="17">
        <f t="shared" si="637"/>
        <v>1</v>
      </c>
      <c r="DG1223" s="17">
        <v>1</v>
      </c>
      <c r="DH1223" s="17">
        <v>1</v>
      </c>
      <c r="DI1223" s="17">
        <v>1</v>
      </c>
      <c r="DJ1223" s="20" t="s">
        <v>981</v>
      </c>
      <c r="DK1223" s="45"/>
      <c r="DL1223" s="46"/>
      <c r="DN1223" s="46"/>
      <c r="DO1223" s="46"/>
      <c r="DP1223" s="46"/>
      <c r="DU1223" s="48"/>
    </row>
    <row r="1224" spans="1:125" x14ac:dyDescent="0.2">
      <c r="A1224" s="15" t="s">
        <v>105</v>
      </c>
      <c r="B1224" s="10" t="s">
        <v>1324</v>
      </c>
      <c r="C1224" s="11">
        <f t="shared" si="620"/>
        <v>79.755298537418739</v>
      </c>
      <c r="D1224" s="11">
        <f t="shared" si="643"/>
        <v>0</v>
      </c>
      <c r="E1224" s="11">
        <f t="shared" si="643"/>
        <v>0</v>
      </c>
      <c r="F1224" s="11">
        <f t="shared" si="642"/>
        <v>245</v>
      </c>
      <c r="G1224" s="11">
        <f t="shared" si="642"/>
        <v>14</v>
      </c>
      <c r="H1224" s="11">
        <f t="shared" si="642"/>
        <v>0</v>
      </c>
      <c r="I1224" s="11">
        <f t="shared" si="642"/>
        <v>0</v>
      </c>
      <c r="J1224" s="11">
        <f t="shared" si="642"/>
        <v>0</v>
      </c>
      <c r="K1224" s="11">
        <f t="shared" si="642"/>
        <v>0</v>
      </c>
      <c r="L1224" s="11">
        <f t="shared" si="619"/>
        <v>0</v>
      </c>
      <c r="M1224" s="11">
        <f t="shared" si="619"/>
        <v>0</v>
      </c>
      <c r="N1224" s="11">
        <f t="shared" si="619"/>
        <v>0</v>
      </c>
      <c r="O1224" s="11">
        <f t="shared" si="619"/>
        <v>0</v>
      </c>
      <c r="P1224" s="11">
        <f t="shared" si="619"/>
        <v>0</v>
      </c>
      <c r="Q1224" s="11">
        <f t="shared" si="619"/>
        <v>0</v>
      </c>
      <c r="R1224" s="11">
        <f t="shared" si="619"/>
        <v>0</v>
      </c>
      <c r="S1224" s="11">
        <f t="shared" si="619"/>
        <v>0</v>
      </c>
      <c r="T1224" s="11">
        <f t="shared" si="639"/>
        <v>10159.910641709392</v>
      </c>
      <c r="U1224" s="40">
        <f t="shared" si="621"/>
        <v>0.76969020012949929</v>
      </c>
      <c r="V1224" s="11">
        <f t="shared" si="641"/>
        <v>9.6506465933217527</v>
      </c>
      <c r="W1224" s="11">
        <f t="shared" si="641"/>
        <v>68016791.77975373</v>
      </c>
      <c r="X1224" s="11">
        <f t="shared" si="641"/>
        <v>555239.11656941823</v>
      </c>
      <c r="Y1224" s="11">
        <f t="shared" si="640"/>
        <v>747968.66666666698</v>
      </c>
      <c r="Z1224" s="11">
        <f t="shared" si="640"/>
        <v>1.3471109011339855</v>
      </c>
      <c r="AA1224" s="11">
        <f t="shared" si="640"/>
        <v>81.820688092926716</v>
      </c>
      <c r="AB1224" s="11">
        <f t="shared" si="640"/>
        <v>6468.0000000000009</v>
      </c>
      <c r="AC1224" s="11">
        <f t="shared" si="640"/>
        <v>0</v>
      </c>
      <c r="AD1224" s="11">
        <f t="shared" si="640"/>
        <v>0</v>
      </c>
      <c r="AE1224" s="11">
        <f t="shared" si="640"/>
        <v>0</v>
      </c>
      <c r="AF1224" s="11">
        <f t="shared" si="640"/>
        <v>0</v>
      </c>
      <c r="AG1224" s="11">
        <f t="shared" si="640"/>
        <v>0</v>
      </c>
      <c r="AH1224" s="11">
        <f t="shared" si="617"/>
        <v>0</v>
      </c>
      <c r="AI1224" s="11">
        <f t="shared" si="617"/>
        <v>0</v>
      </c>
      <c r="AJ1224" s="11">
        <f t="shared" si="617"/>
        <v>0</v>
      </c>
      <c r="AK1224" s="11">
        <f t="shared" si="617"/>
        <v>0</v>
      </c>
      <c r="AL1224" s="11">
        <f t="shared" si="617"/>
        <v>0</v>
      </c>
      <c r="AM1224" s="11">
        <f t="shared" si="617"/>
        <v>0</v>
      </c>
      <c r="AN1224" s="11">
        <f t="shared" si="617"/>
        <v>0</v>
      </c>
      <c r="AO1224" s="11">
        <f t="shared" si="638"/>
        <v>0</v>
      </c>
      <c r="AP1224" s="11">
        <f t="shared" si="638"/>
        <v>0</v>
      </c>
      <c r="AQ1224" s="11">
        <f t="shared" si="638"/>
        <v>0</v>
      </c>
      <c r="AR1224" s="11">
        <f t="shared" si="638"/>
        <v>0</v>
      </c>
      <c r="AS1224" s="11">
        <f t="shared" si="638"/>
        <v>0</v>
      </c>
      <c r="AT1224" s="11">
        <f t="shared" si="638"/>
        <v>0</v>
      </c>
      <c r="AU1224" s="11">
        <f t="shared" si="638"/>
        <v>0</v>
      </c>
      <c r="AV1224" s="11">
        <f t="shared" si="638"/>
        <v>136033583.55950746</v>
      </c>
      <c r="AW1224" s="11">
        <f t="shared" si="638"/>
        <v>0</v>
      </c>
      <c r="AX1224" s="11">
        <f t="shared" si="615"/>
        <v>0</v>
      </c>
      <c r="AY1224" s="11">
        <f t="shared" si="615"/>
        <v>83819.262794102469</v>
      </c>
      <c r="AZ1224" s="11">
        <f t="shared" si="615"/>
        <v>1</v>
      </c>
      <c r="BA1224" s="11">
        <f t="shared" si="615"/>
        <v>1</v>
      </c>
      <c r="BB1224" s="11">
        <f t="shared" si="615"/>
        <v>1</v>
      </c>
      <c r="BC1224" s="11">
        <f t="shared" si="644"/>
        <v>1</v>
      </c>
      <c r="BD1224" s="11">
        <f t="shared" si="644"/>
        <v>1</v>
      </c>
      <c r="BE1224" s="11">
        <f t="shared" si="644"/>
        <v>1</v>
      </c>
      <c r="BF1224" s="15" t="str">
        <f t="shared" si="622"/>
        <v>ČSN 42 5715</v>
      </c>
      <c r="BG1224" s="44">
        <v>79.755298537418739</v>
      </c>
      <c r="BJ1224" s="17">
        <f t="shared" si="623"/>
        <v>245</v>
      </c>
      <c r="BK1224" s="17">
        <f t="shared" si="624"/>
        <v>14</v>
      </c>
      <c r="BX1224" s="18">
        <f t="shared" si="626"/>
        <v>10159.910641709392</v>
      </c>
      <c r="BY1224" s="42">
        <v>0.76969020012949929</v>
      </c>
      <c r="BZ1224" s="43">
        <f t="shared" si="627"/>
        <v>9.6506465933217527</v>
      </c>
      <c r="CA1224" s="18">
        <f t="shared" si="628"/>
        <v>68016791.77975373</v>
      </c>
      <c r="CB1224" s="18">
        <f t="shared" si="629"/>
        <v>555239.11656941823</v>
      </c>
      <c r="CC1224" s="18">
        <f t="shared" si="630"/>
        <v>747968.66666666698</v>
      </c>
      <c r="CD1224" s="25">
        <f t="shared" si="631"/>
        <v>1.3471109011339855</v>
      </c>
      <c r="CE1224" s="26">
        <f t="shared" si="632"/>
        <v>81.820688092926716</v>
      </c>
      <c r="CF1224" s="18">
        <f t="shared" si="633"/>
        <v>6468.0000000000009</v>
      </c>
      <c r="CG1224" s="18"/>
      <c r="CZ1224" s="18">
        <f t="shared" si="634"/>
        <v>136033583.55950746</v>
      </c>
      <c r="DC1224" s="18">
        <f t="shared" si="625"/>
        <v>83819.262794102469</v>
      </c>
      <c r="DD1224" s="17">
        <f t="shared" si="635"/>
        <v>1</v>
      </c>
      <c r="DE1224" s="17">
        <f t="shared" si="636"/>
        <v>1</v>
      </c>
      <c r="DF1224" s="17">
        <f t="shared" si="637"/>
        <v>1</v>
      </c>
      <c r="DG1224" s="17">
        <v>1</v>
      </c>
      <c r="DH1224" s="17">
        <v>1</v>
      </c>
      <c r="DI1224" s="17">
        <v>1</v>
      </c>
      <c r="DJ1224" s="20" t="s">
        <v>981</v>
      </c>
      <c r="DK1224" s="45"/>
      <c r="DL1224" s="46"/>
      <c r="DN1224" s="46"/>
      <c r="DO1224" s="46"/>
      <c r="DP1224" s="46"/>
      <c r="DU1224" s="48"/>
    </row>
    <row r="1225" spans="1:125" x14ac:dyDescent="0.2">
      <c r="A1225" s="15" t="s">
        <v>105</v>
      </c>
      <c r="B1225" s="10" t="s">
        <v>1325</v>
      </c>
      <c r="C1225" s="11">
        <f t="shared" si="620"/>
        <v>90.359744539611029</v>
      </c>
      <c r="D1225" s="11">
        <f t="shared" si="643"/>
        <v>0</v>
      </c>
      <c r="E1225" s="11">
        <f t="shared" si="643"/>
        <v>0</v>
      </c>
      <c r="F1225" s="11">
        <f t="shared" si="642"/>
        <v>245</v>
      </c>
      <c r="G1225" s="11">
        <f t="shared" si="642"/>
        <v>16</v>
      </c>
      <c r="H1225" s="11">
        <f t="shared" si="642"/>
        <v>0</v>
      </c>
      <c r="I1225" s="11">
        <f t="shared" si="642"/>
        <v>0</v>
      </c>
      <c r="J1225" s="11">
        <f t="shared" si="642"/>
        <v>0</v>
      </c>
      <c r="K1225" s="11">
        <f t="shared" si="642"/>
        <v>0</v>
      </c>
      <c r="L1225" s="11">
        <f t="shared" si="619"/>
        <v>0</v>
      </c>
      <c r="M1225" s="11">
        <f t="shared" si="619"/>
        <v>0</v>
      </c>
      <c r="N1225" s="11">
        <f t="shared" si="619"/>
        <v>0</v>
      </c>
      <c r="O1225" s="11">
        <f t="shared" si="619"/>
        <v>0</v>
      </c>
      <c r="P1225" s="11">
        <f t="shared" si="619"/>
        <v>0</v>
      </c>
      <c r="Q1225" s="11">
        <f t="shared" si="619"/>
        <v>0</v>
      </c>
      <c r="R1225" s="11">
        <f t="shared" si="619"/>
        <v>0</v>
      </c>
      <c r="S1225" s="11">
        <f t="shared" si="619"/>
        <v>0</v>
      </c>
      <c r="T1225" s="11">
        <f t="shared" si="639"/>
        <v>11510.795482753001</v>
      </c>
      <c r="U1225" s="40">
        <f t="shared" si="621"/>
        <v>0.76969020012949929</v>
      </c>
      <c r="V1225" s="11">
        <f t="shared" si="641"/>
        <v>8.5180652518565907</v>
      </c>
      <c r="W1225" s="11">
        <f t="shared" si="641"/>
        <v>75823048.694329366</v>
      </c>
      <c r="X1225" s="11">
        <f t="shared" si="641"/>
        <v>618963.66281085194</v>
      </c>
      <c r="Y1225" s="11">
        <f t="shared" si="640"/>
        <v>840421.33333333337</v>
      </c>
      <c r="Z1225" s="11">
        <f t="shared" si="640"/>
        <v>1.3577878376846757</v>
      </c>
      <c r="AA1225" s="11">
        <f t="shared" si="640"/>
        <v>81.161105216723115</v>
      </c>
      <c r="AB1225" s="11">
        <f t="shared" si="640"/>
        <v>7327.9999999999991</v>
      </c>
      <c r="AC1225" s="11">
        <f t="shared" si="640"/>
        <v>0</v>
      </c>
      <c r="AD1225" s="11">
        <f t="shared" si="640"/>
        <v>0</v>
      </c>
      <c r="AE1225" s="11">
        <f t="shared" si="640"/>
        <v>0</v>
      </c>
      <c r="AF1225" s="11">
        <f t="shared" si="640"/>
        <v>0</v>
      </c>
      <c r="AG1225" s="11">
        <f t="shared" si="640"/>
        <v>0</v>
      </c>
      <c r="AH1225" s="11">
        <f t="shared" si="617"/>
        <v>0</v>
      </c>
      <c r="AI1225" s="11">
        <f t="shared" si="617"/>
        <v>0</v>
      </c>
      <c r="AJ1225" s="11">
        <f t="shared" si="617"/>
        <v>0</v>
      </c>
      <c r="AK1225" s="11">
        <f t="shared" si="617"/>
        <v>0</v>
      </c>
      <c r="AL1225" s="11">
        <f t="shared" si="617"/>
        <v>0</v>
      </c>
      <c r="AM1225" s="11">
        <f t="shared" si="617"/>
        <v>0</v>
      </c>
      <c r="AN1225" s="11">
        <f t="shared" si="617"/>
        <v>0</v>
      </c>
      <c r="AO1225" s="11">
        <f t="shared" si="638"/>
        <v>0</v>
      </c>
      <c r="AP1225" s="11">
        <f t="shared" si="638"/>
        <v>0</v>
      </c>
      <c r="AQ1225" s="11">
        <f t="shared" si="638"/>
        <v>0</v>
      </c>
      <c r="AR1225" s="11">
        <f t="shared" si="638"/>
        <v>0</v>
      </c>
      <c r="AS1225" s="11">
        <f t="shared" si="638"/>
        <v>0</v>
      </c>
      <c r="AT1225" s="11">
        <f t="shared" si="638"/>
        <v>0</v>
      </c>
      <c r="AU1225" s="11">
        <f t="shared" si="638"/>
        <v>0</v>
      </c>
      <c r="AV1225" s="11">
        <f t="shared" si="638"/>
        <v>151646097.38865873</v>
      </c>
      <c r="AW1225" s="11">
        <f t="shared" si="638"/>
        <v>0</v>
      </c>
      <c r="AX1225" s="11">
        <f t="shared" si="615"/>
        <v>0</v>
      </c>
      <c r="AY1225" s="11">
        <f t="shared" si="615"/>
        <v>82374.130173451165</v>
      </c>
      <c r="AZ1225" s="11">
        <f t="shared" si="615"/>
        <v>1</v>
      </c>
      <c r="BA1225" s="11">
        <f t="shared" si="615"/>
        <v>1</v>
      </c>
      <c r="BB1225" s="11">
        <f t="shared" si="615"/>
        <v>1</v>
      </c>
      <c r="BC1225" s="11">
        <f t="shared" si="644"/>
        <v>1</v>
      </c>
      <c r="BD1225" s="11">
        <f t="shared" si="644"/>
        <v>1</v>
      </c>
      <c r="BE1225" s="11">
        <f t="shared" si="644"/>
        <v>1</v>
      </c>
      <c r="BF1225" s="15" t="str">
        <f t="shared" si="622"/>
        <v>ČSN 42 5715</v>
      </c>
      <c r="BG1225" s="44">
        <v>90.359744539611029</v>
      </c>
      <c r="BJ1225" s="17">
        <f t="shared" si="623"/>
        <v>245</v>
      </c>
      <c r="BK1225" s="17">
        <f t="shared" si="624"/>
        <v>16</v>
      </c>
      <c r="BX1225" s="18">
        <f t="shared" si="626"/>
        <v>11510.795482753001</v>
      </c>
      <c r="BY1225" s="42">
        <v>0.76969020012949929</v>
      </c>
      <c r="BZ1225" s="43">
        <f t="shared" si="627"/>
        <v>8.5180652518565907</v>
      </c>
      <c r="CA1225" s="18">
        <f t="shared" si="628"/>
        <v>75823048.694329366</v>
      </c>
      <c r="CB1225" s="18">
        <f t="shared" si="629"/>
        <v>618963.66281085194</v>
      </c>
      <c r="CC1225" s="18">
        <f t="shared" si="630"/>
        <v>840421.33333333337</v>
      </c>
      <c r="CD1225" s="25">
        <f t="shared" si="631"/>
        <v>1.3577878376846757</v>
      </c>
      <c r="CE1225" s="26">
        <f t="shared" si="632"/>
        <v>81.161105216723115</v>
      </c>
      <c r="CF1225" s="18">
        <f t="shared" si="633"/>
        <v>7327.9999999999991</v>
      </c>
      <c r="CG1225" s="18"/>
      <c r="CZ1225" s="18">
        <f t="shared" si="634"/>
        <v>151646097.38865873</v>
      </c>
      <c r="DC1225" s="18">
        <f t="shared" si="625"/>
        <v>82374.130173451165</v>
      </c>
      <c r="DD1225" s="17">
        <f t="shared" si="635"/>
        <v>1</v>
      </c>
      <c r="DE1225" s="17">
        <f t="shared" si="636"/>
        <v>1</v>
      </c>
      <c r="DF1225" s="17">
        <f t="shared" si="637"/>
        <v>1</v>
      </c>
      <c r="DG1225" s="17">
        <v>1</v>
      </c>
      <c r="DH1225" s="17">
        <v>1</v>
      </c>
      <c r="DI1225" s="17">
        <v>1</v>
      </c>
      <c r="DJ1225" s="20" t="s">
        <v>981</v>
      </c>
      <c r="DK1225" s="45"/>
      <c r="DL1225" s="46"/>
      <c r="DN1225" s="46"/>
      <c r="DO1225" s="46"/>
      <c r="DP1225" s="46"/>
      <c r="DU1225" s="48"/>
    </row>
    <row r="1226" spans="1:125" x14ac:dyDescent="0.2">
      <c r="A1226" s="15" t="s">
        <v>105</v>
      </c>
      <c r="B1226" s="10" t="s">
        <v>1326</v>
      </c>
      <c r="C1226" s="11">
        <f t="shared" si="620"/>
        <v>100.76689852315792</v>
      </c>
      <c r="D1226" s="11">
        <f t="shared" si="643"/>
        <v>0</v>
      </c>
      <c r="E1226" s="11">
        <f t="shared" si="643"/>
        <v>0</v>
      </c>
      <c r="F1226" s="11">
        <f t="shared" si="642"/>
        <v>245</v>
      </c>
      <c r="G1226" s="11">
        <f t="shared" si="642"/>
        <v>18</v>
      </c>
      <c r="H1226" s="11">
        <f t="shared" si="642"/>
        <v>0</v>
      </c>
      <c r="I1226" s="11">
        <f t="shared" si="642"/>
        <v>0</v>
      </c>
      <c r="J1226" s="11">
        <f t="shared" si="642"/>
        <v>0</v>
      </c>
      <c r="K1226" s="11">
        <f t="shared" si="642"/>
        <v>0</v>
      </c>
      <c r="L1226" s="11">
        <f t="shared" si="619"/>
        <v>0</v>
      </c>
      <c r="M1226" s="11">
        <f t="shared" si="619"/>
        <v>0</v>
      </c>
      <c r="N1226" s="11">
        <f t="shared" si="619"/>
        <v>0</v>
      </c>
      <c r="O1226" s="11">
        <f t="shared" si="619"/>
        <v>0</v>
      </c>
      <c r="P1226" s="11">
        <f t="shared" si="619"/>
        <v>0</v>
      </c>
      <c r="Q1226" s="11">
        <f t="shared" si="619"/>
        <v>0</v>
      </c>
      <c r="R1226" s="11">
        <f t="shared" si="619"/>
        <v>0</v>
      </c>
      <c r="S1226" s="11">
        <f t="shared" si="619"/>
        <v>0</v>
      </c>
      <c r="T1226" s="11">
        <f t="shared" si="639"/>
        <v>12836.547582567895</v>
      </c>
      <c r="U1226" s="40">
        <f t="shared" si="621"/>
        <v>0.76969020012949929</v>
      </c>
      <c r="V1226" s="11">
        <f t="shared" si="641"/>
        <v>7.6383238088111964</v>
      </c>
      <c r="W1226" s="11">
        <f t="shared" si="641"/>
        <v>83201687.724861637</v>
      </c>
      <c r="X1226" s="11">
        <f t="shared" si="641"/>
        <v>679197.45081519708</v>
      </c>
      <c r="Y1226" s="11">
        <f t="shared" si="640"/>
        <v>929466</v>
      </c>
      <c r="Z1226" s="11">
        <f t="shared" si="640"/>
        <v>1.3684768676390373</v>
      </c>
      <c r="AA1226" s="11">
        <f t="shared" si="640"/>
        <v>80.508539919688019</v>
      </c>
      <c r="AB1226" s="11">
        <f t="shared" si="640"/>
        <v>8172</v>
      </c>
      <c r="AC1226" s="11">
        <f t="shared" si="640"/>
        <v>0</v>
      </c>
      <c r="AD1226" s="11">
        <f t="shared" si="640"/>
        <v>0</v>
      </c>
      <c r="AE1226" s="11">
        <f t="shared" si="640"/>
        <v>0</v>
      </c>
      <c r="AF1226" s="11">
        <f t="shared" si="640"/>
        <v>0</v>
      </c>
      <c r="AG1226" s="11">
        <f t="shared" si="640"/>
        <v>0</v>
      </c>
      <c r="AH1226" s="11">
        <f t="shared" si="617"/>
        <v>0</v>
      </c>
      <c r="AI1226" s="11">
        <f t="shared" si="617"/>
        <v>0</v>
      </c>
      <c r="AJ1226" s="11">
        <f t="shared" si="617"/>
        <v>0</v>
      </c>
      <c r="AK1226" s="11">
        <f t="shared" si="617"/>
        <v>0</v>
      </c>
      <c r="AL1226" s="11">
        <f t="shared" si="617"/>
        <v>0</v>
      </c>
      <c r="AM1226" s="11">
        <f t="shared" si="617"/>
        <v>0</v>
      </c>
      <c r="AN1226" s="11">
        <f t="shared" si="617"/>
        <v>0</v>
      </c>
      <c r="AO1226" s="11">
        <f t="shared" si="638"/>
        <v>0</v>
      </c>
      <c r="AP1226" s="11">
        <f t="shared" si="638"/>
        <v>0</v>
      </c>
      <c r="AQ1226" s="11">
        <f t="shared" si="638"/>
        <v>0</v>
      </c>
      <c r="AR1226" s="11">
        <f t="shared" si="638"/>
        <v>0</v>
      </c>
      <c r="AS1226" s="11">
        <f t="shared" si="638"/>
        <v>0</v>
      </c>
      <c r="AT1226" s="11">
        <f t="shared" si="638"/>
        <v>0</v>
      </c>
      <c r="AU1226" s="11">
        <f t="shared" si="638"/>
        <v>0</v>
      </c>
      <c r="AV1226" s="11">
        <f t="shared" si="638"/>
        <v>166403375.44972327</v>
      </c>
      <c r="AW1226" s="11">
        <f t="shared" si="638"/>
        <v>0</v>
      </c>
      <c r="AX1226" s="11">
        <f t="shared" si="615"/>
        <v>0</v>
      </c>
      <c r="AY1226" s="11">
        <f t="shared" si="615"/>
        <v>80941.563923414229</v>
      </c>
      <c r="AZ1226" s="11">
        <f t="shared" si="615"/>
        <v>1</v>
      </c>
      <c r="BA1226" s="11">
        <f t="shared" si="615"/>
        <v>1</v>
      </c>
      <c r="BB1226" s="11">
        <f t="shared" si="615"/>
        <v>1</v>
      </c>
      <c r="BC1226" s="11">
        <f t="shared" si="644"/>
        <v>1</v>
      </c>
      <c r="BD1226" s="11">
        <f t="shared" si="644"/>
        <v>1</v>
      </c>
      <c r="BE1226" s="11">
        <f t="shared" si="644"/>
        <v>1</v>
      </c>
      <c r="BF1226" s="15" t="str">
        <f t="shared" si="622"/>
        <v>ČSN 42 5715</v>
      </c>
      <c r="BG1226" s="44">
        <v>100.76689852315792</v>
      </c>
      <c r="BJ1226" s="17">
        <f t="shared" si="623"/>
        <v>245</v>
      </c>
      <c r="BK1226" s="17">
        <f t="shared" si="624"/>
        <v>18</v>
      </c>
      <c r="BX1226" s="18">
        <f t="shared" si="626"/>
        <v>12836.547582567895</v>
      </c>
      <c r="BY1226" s="42">
        <v>0.76969020012949929</v>
      </c>
      <c r="BZ1226" s="43">
        <f t="shared" si="627"/>
        <v>7.6383238088111964</v>
      </c>
      <c r="CA1226" s="18">
        <f t="shared" si="628"/>
        <v>83201687.724861637</v>
      </c>
      <c r="CB1226" s="18">
        <f t="shared" si="629"/>
        <v>679197.45081519708</v>
      </c>
      <c r="CC1226" s="18">
        <f t="shared" si="630"/>
        <v>929466</v>
      </c>
      <c r="CD1226" s="25">
        <f t="shared" si="631"/>
        <v>1.3684768676390373</v>
      </c>
      <c r="CE1226" s="26">
        <f t="shared" si="632"/>
        <v>80.508539919688019</v>
      </c>
      <c r="CF1226" s="18">
        <f t="shared" si="633"/>
        <v>8172</v>
      </c>
      <c r="CG1226" s="18"/>
      <c r="CZ1226" s="18">
        <f t="shared" si="634"/>
        <v>166403375.44972327</v>
      </c>
      <c r="DC1226" s="18">
        <f t="shared" si="625"/>
        <v>80941.563923414229</v>
      </c>
      <c r="DD1226" s="17">
        <f t="shared" si="635"/>
        <v>1</v>
      </c>
      <c r="DE1226" s="17">
        <f t="shared" si="636"/>
        <v>1</v>
      </c>
      <c r="DF1226" s="17">
        <f t="shared" si="637"/>
        <v>1</v>
      </c>
      <c r="DG1226" s="17">
        <v>1</v>
      </c>
      <c r="DH1226" s="17">
        <v>1</v>
      </c>
      <c r="DI1226" s="17">
        <v>1</v>
      </c>
      <c r="DJ1226" s="20" t="s">
        <v>981</v>
      </c>
      <c r="DK1226" s="45"/>
      <c r="DL1226" s="46"/>
      <c r="DN1226" s="46"/>
      <c r="DO1226" s="46"/>
      <c r="DP1226" s="46"/>
      <c r="DU1226" s="48"/>
    </row>
    <row r="1227" spans="1:125" x14ac:dyDescent="0.2">
      <c r="A1227" s="15" t="s">
        <v>105</v>
      </c>
      <c r="B1227" s="10" t="s">
        <v>1327</v>
      </c>
      <c r="C1227" s="11">
        <f t="shared" si="620"/>
        <v>110.97676048805945</v>
      </c>
      <c r="D1227" s="11">
        <f t="shared" si="643"/>
        <v>0</v>
      </c>
      <c r="E1227" s="11">
        <f t="shared" si="643"/>
        <v>0</v>
      </c>
      <c r="F1227" s="11">
        <f t="shared" si="642"/>
        <v>245</v>
      </c>
      <c r="G1227" s="11">
        <f t="shared" si="642"/>
        <v>20</v>
      </c>
      <c r="H1227" s="11">
        <f t="shared" si="642"/>
        <v>0</v>
      </c>
      <c r="I1227" s="11">
        <f t="shared" si="642"/>
        <v>0</v>
      </c>
      <c r="J1227" s="11">
        <f t="shared" si="642"/>
        <v>0</v>
      </c>
      <c r="K1227" s="11">
        <f t="shared" si="642"/>
        <v>0</v>
      </c>
      <c r="L1227" s="11">
        <f t="shared" si="619"/>
        <v>0</v>
      </c>
      <c r="M1227" s="11">
        <f t="shared" si="619"/>
        <v>0</v>
      </c>
      <c r="N1227" s="11">
        <f t="shared" si="619"/>
        <v>0</v>
      </c>
      <c r="O1227" s="11">
        <f t="shared" si="619"/>
        <v>0</v>
      </c>
      <c r="P1227" s="11">
        <f t="shared" si="619"/>
        <v>0</v>
      </c>
      <c r="Q1227" s="11">
        <f t="shared" si="619"/>
        <v>0</v>
      </c>
      <c r="R1227" s="11">
        <f t="shared" si="619"/>
        <v>0</v>
      </c>
      <c r="S1227" s="11">
        <f t="shared" si="619"/>
        <v>0</v>
      </c>
      <c r="T1227" s="11">
        <f t="shared" si="639"/>
        <v>14137.16694115407</v>
      </c>
      <c r="U1227" s="40">
        <f t="shared" si="621"/>
        <v>0.76969020012949929</v>
      </c>
      <c r="V1227" s="11">
        <f t="shared" si="641"/>
        <v>6.9355980184005661</v>
      </c>
      <c r="W1227" s="11">
        <f t="shared" si="641"/>
        <v>90168617.896548301</v>
      </c>
      <c r="X1227" s="11">
        <f t="shared" si="641"/>
        <v>736070.35017590446</v>
      </c>
      <c r="Y1227" s="11">
        <f t="shared" si="640"/>
        <v>1015166.6666666665</v>
      </c>
      <c r="Z1227" s="11">
        <f t="shared" si="640"/>
        <v>1.3791707089194181</v>
      </c>
      <c r="AA1227" s="11">
        <f t="shared" si="640"/>
        <v>79.863164224816444</v>
      </c>
      <c r="AB1227" s="11">
        <f t="shared" si="640"/>
        <v>9000</v>
      </c>
      <c r="AC1227" s="11">
        <f t="shared" si="640"/>
        <v>0</v>
      </c>
      <c r="AD1227" s="11">
        <f t="shared" si="640"/>
        <v>0</v>
      </c>
      <c r="AE1227" s="11">
        <f t="shared" si="640"/>
        <v>0</v>
      </c>
      <c r="AF1227" s="11">
        <f t="shared" si="640"/>
        <v>0</v>
      </c>
      <c r="AG1227" s="11">
        <f t="shared" si="640"/>
        <v>0</v>
      </c>
      <c r="AH1227" s="11">
        <f t="shared" si="617"/>
        <v>0</v>
      </c>
      <c r="AI1227" s="11">
        <f t="shared" si="617"/>
        <v>0</v>
      </c>
      <c r="AJ1227" s="11">
        <f t="shared" si="617"/>
        <v>0</v>
      </c>
      <c r="AK1227" s="11">
        <f t="shared" si="617"/>
        <v>0</v>
      </c>
      <c r="AL1227" s="11">
        <f t="shared" si="617"/>
        <v>0</v>
      </c>
      <c r="AM1227" s="11">
        <f t="shared" si="617"/>
        <v>0</v>
      </c>
      <c r="AN1227" s="11">
        <f t="shared" si="617"/>
        <v>0</v>
      </c>
      <c r="AO1227" s="11">
        <f t="shared" si="638"/>
        <v>0</v>
      </c>
      <c r="AP1227" s="11">
        <f t="shared" si="638"/>
        <v>0</v>
      </c>
      <c r="AQ1227" s="11">
        <f t="shared" si="638"/>
        <v>0</v>
      </c>
      <c r="AR1227" s="11">
        <f t="shared" si="638"/>
        <v>0</v>
      </c>
      <c r="AS1227" s="11">
        <f t="shared" si="638"/>
        <v>0</v>
      </c>
      <c r="AT1227" s="11">
        <f t="shared" si="638"/>
        <v>0</v>
      </c>
      <c r="AU1227" s="11">
        <f t="shared" si="638"/>
        <v>0</v>
      </c>
      <c r="AV1227" s="11">
        <f t="shared" si="638"/>
        <v>180337235.7930966</v>
      </c>
      <c r="AW1227" s="11">
        <f t="shared" si="638"/>
        <v>0</v>
      </c>
      <c r="AX1227" s="11">
        <f t="shared" si="615"/>
        <v>0</v>
      </c>
      <c r="AY1227" s="11">
        <f t="shared" si="615"/>
        <v>79521.564043991631</v>
      </c>
      <c r="AZ1227" s="11">
        <f t="shared" si="615"/>
        <v>1</v>
      </c>
      <c r="BA1227" s="11">
        <f t="shared" si="615"/>
        <v>1</v>
      </c>
      <c r="BB1227" s="11">
        <f t="shared" si="615"/>
        <v>1</v>
      </c>
      <c r="BC1227" s="11">
        <f t="shared" si="644"/>
        <v>1</v>
      </c>
      <c r="BD1227" s="11">
        <f t="shared" si="644"/>
        <v>1</v>
      </c>
      <c r="BE1227" s="11">
        <f t="shared" si="644"/>
        <v>1</v>
      </c>
      <c r="BF1227" s="15" t="str">
        <f t="shared" si="622"/>
        <v>ČSN 42 5715</v>
      </c>
      <c r="BG1227" s="44">
        <v>110.97676048805945</v>
      </c>
      <c r="BJ1227" s="17">
        <f t="shared" si="623"/>
        <v>245</v>
      </c>
      <c r="BK1227" s="17">
        <f t="shared" si="624"/>
        <v>20</v>
      </c>
      <c r="BX1227" s="18">
        <f t="shared" si="626"/>
        <v>14137.16694115407</v>
      </c>
      <c r="BY1227" s="42">
        <v>0.76969020012949929</v>
      </c>
      <c r="BZ1227" s="43">
        <f t="shared" si="627"/>
        <v>6.9355980184005661</v>
      </c>
      <c r="CA1227" s="18">
        <f t="shared" si="628"/>
        <v>90168617.896548301</v>
      </c>
      <c r="CB1227" s="18">
        <f t="shared" si="629"/>
        <v>736070.35017590446</v>
      </c>
      <c r="CC1227" s="18">
        <f t="shared" si="630"/>
        <v>1015166.6666666665</v>
      </c>
      <c r="CD1227" s="25">
        <f t="shared" si="631"/>
        <v>1.3791707089194181</v>
      </c>
      <c r="CE1227" s="26">
        <f t="shared" si="632"/>
        <v>79.863164224816444</v>
      </c>
      <c r="CF1227" s="18">
        <f t="shared" si="633"/>
        <v>9000</v>
      </c>
      <c r="CG1227" s="18"/>
      <c r="CZ1227" s="18">
        <f t="shared" si="634"/>
        <v>180337235.7930966</v>
      </c>
      <c r="DC1227" s="18">
        <f t="shared" si="625"/>
        <v>79521.564043991631</v>
      </c>
      <c r="DD1227" s="17">
        <f t="shared" si="635"/>
        <v>1</v>
      </c>
      <c r="DE1227" s="17">
        <f t="shared" si="636"/>
        <v>1</v>
      </c>
      <c r="DF1227" s="17">
        <f t="shared" si="637"/>
        <v>1</v>
      </c>
      <c r="DG1227" s="17">
        <v>1</v>
      </c>
      <c r="DH1227" s="17">
        <v>1</v>
      </c>
      <c r="DI1227" s="17">
        <v>1</v>
      </c>
      <c r="DJ1227" s="20" t="s">
        <v>981</v>
      </c>
      <c r="DK1227" s="45"/>
      <c r="DL1227" s="46"/>
      <c r="DN1227" s="46"/>
      <c r="DO1227" s="46"/>
      <c r="DP1227" s="46"/>
      <c r="DU1227" s="48"/>
    </row>
    <row r="1228" spans="1:125" x14ac:dyDescent="0.2">
      <c r="A1228" s="15" t="s">
        <v>105</v>
      </c>
      <c r="B1228" s="10" t="s">
        <v>1328</v>
      </c>
      <c r="C1228" s="11">
        <f t="shared" si="620"/>
        <v>120.98933043431546</v>
      </c>
      <c r="D1228" s="11">
        <f t="shared" si="643"/>
        <v>0</v>
      </c>
      <c r="E1228" s="11">
        <f t="shared" si="643"/>
        <v>0</v>
      </c>
      <c r="F1228" s="11">
        <f t="shared" si="642"/>
        <v>245</v>
      </c>
      <c r="G1228" s="11">
        <f t="shared" si="642"/>
        <v>22</v>
      </c>
      <c r="H1228" s="11">
        <f t="shared" si="642"/>
        <v>0</v>
      </c>
      <c r="I1228" s="11">
        <f t="shared" si="642"/>
        <v>0</v>
      </c>
      <c r="J1228" s="11">
        <f t="shared" si="642"/>
        <v>0</v>
      </c>
      <c r="K1228" s="11">
        <f t="shared" si="642"/>
        <v>0</v>
      </c>
      <c r="L1228" s="11">
        <f t="shared" si="619"/>
        <v>0</v>
      </c>
      <c r="M1228" s="11">
        <f t="shared" si="619"/>
        <v>0</v>
      </c>
      <c r="N1228" s="11">
        <f t="shared" si="619"/>
        <v>0</v>
      </c>
      <c r="O1228" s="11">
        <f t="shared" si="619"/>
        <v>0</v>
      </c>
      <c r="P1228" s="11">
        <f t="shared" si="619"/>
        <v>0</v>
      </c>
      <c r="Q1228" s="11">
        <f t="shared" si="619"/>
        <v>0</v>
      </c>
      <c r="R1228" s="11">
        <f t="shared" si="619"/>
        <v>0</v>
      </c>
      <c r="S1228" s="11">
        <f t="shared" si="619"/>
        <v>0</v>
      </c>
      <c r="T1228" s="11">
        <f t="shared" si="639"/>
        <v>15412.653558511525</v>
      </c>
      <c r="U1228" s="40">
        <f t="shared" si="621"/>
        <v>0.76969020012949929</v>
      </c>
      <c r="V1228" s="11">
        <f t="shared" si="641"/>
        <v>6.3616369920103031</v>
      </c>
      <c r="W1228" s="11">
        <f t="shared" si="641"/>
        <v>96739446.6416924</v>
      </c>
      <c r="X1228" s="11">
        <f t="shared" si="641"/>
        <v>789709.76850361144</v>
      </c>
      <c r="Y1228" s="11">
        <f t="shared" si="640"/>
        <v>1097587.3333333333</v>
      </c>
      <c r="Z1228" s="11">
        <f t="shared" si="640"/>
        <v>1.3898616645113893</v>
      </c>
      <c r="AA1228" s="11">
        <f t="shared" si="640"/>
        <v>79.225153833867694</v>
      </c>
      <c r="AB1228" s="11">
        <f t="shared" si="640"/>
        <v>9812</v>
      </c>
      <c r="AC1228" s="11">
        <f t="shared" si="640"/>
        <v>0</v>
      </c>
      <c r="AD1228" s="11">
        <f t="shared" si="640"/>
        <v>0</v>
      </c>
      <c r="AE1228" s="11">
        <f t="shared" si="640"/>
        <v>0</v>
      </c>
      <c r="AF1228" s="11">
        <f t="shared" si="640"/>
        <v>0</v>
      </c>
      <c r="AG1228" s="11">
        <f t="shared" si="640"/>
        <v>0</v>
      </c>
      <c r="AH1228" s="11">
        <f t="shared" si="617"/>
        <v>0</v>
      </c>
      <c r="AI1228" s="11">
        <f t="shared" si="617"/>
        <v>0</v>
      </c>
      <c r="AJ1228" s="11">
        <f t="shared" si="617"/>
        <v>0</v>
      </c>
      <c r="AK1228" s="11">
        <f t="shared" si="617"/>
        <v>0</v>
      </c>
      <c r="AL1228" s="11">
        <f t="shared" si="617"/>
        <v>0</v>
      </c>
      <c r="AM1228" s="11">
        <f t="shared" si="617"/>
        <v>0</v>
      </c>
      <c r="AN1228" s="11">
        <f t="shared" si="617"/>
        <v>0</v>
      </c>
      <c r="AO1228" s="11">
        <f t="shared" si="638"/>
        <v>0</v>
      </c>
      <c r="AP1228" s="11">
        <f t="shared" si="638"/>
        <v>0</v>
      </c>
      <c r="AQ1228" s="11">
        <f t="shared" si="638"/>
        <v>0</v>
      </c>
      <c r="AR1228" s="11">
        <f t="shared" si="638"/>
        <v>0</v>
      </c>
      <c r="AS1228" s="11">
        <f t="shared" si="638"/>
        <v>0</v>
      </c>
      <c r="AT1228" s="11">
        <f t="shared" si="638"/>
        <v>0</v>
      </c>
      <c r="AU1228" s="11">
        <f t="shared" si="638"/>
        <v>0</v>
      </c>
      <c r="AV1228" s="11">
        <f t="shared" si="638"/>
        <v>193478893.2833848</v>
      </c>
      <c r="AW1228" s="11">
        <f t="shared" si="638"/>
        <v>0</v>
      </c>
      <c r="AX1228" s="11">
        <f t="shared" si="615"/>
        <v>0</v>
      </c>
      <c r="AY1228" s="11">
        <f t="shared" si="615"/>
        <v>78114.130535183416</v>
      </c>
      <c r="AZ1228" s="11">
        <f t="shared" si="615"/>
        <v>1</v>
      </c>
      <c r="BA1228" s="11">
        <f t="shared" si="615"/>
        <v>1</v>
      </c>
      <c r="BB1228" s="11">
        <f t="shared" si="615"/>
        <v>1</v>
      </c>
      <c r="BC1228" s="11">
        <f t="shared" si="644"/>
        <v>1</v>
      </c>
      <c r="BD1228" s="11">
        <f t="shared" si="644"/>
        <v>1</v>
      </c>
      <c r="BE1228" s="11">
        <f t="shared" si="644"/>
        <v>1</v>
      </c>
      <c r="BF1228" s="15" t="str">
        <f t="shared" si="622"/>
        <v>ČSN 42 5715</v>
      </c>
      <c r="BG1228" s="44">
        <v>120.98933043431546</v>
      </c>
      <c r="BJ1228" s="17">
        <f t="shared" si="623"/>
        <v>245</v>
      </c>
      <c r="BK1228" s="17">
        <f t="shared" si="624"/>
        <v>22</v>
      </c>
      <c r="BX1228" s="18">
        <f t="shared" si="626"/>
        <v>15412.653558511525</v>
      </c>
      <c r="BY1228" s="42">
        <v>0.76969020012949929</v>
      </c>
      <c r="BZ1228" s="43">
        <f t="shared" si="627"/>
        <v>6.3616369920103031</v>
      </c>
      <c r="CA1228" s="18">
        <f t="shared" si="628"/>
        <v>96739446.6416924</v>
      </c>
      <c r="CB1228" s="18">
        <f t="shared" si="629"/>
        <v>789709.76850361144</v>
      </c>
      <c r="CC1228" s="18">
        <f t="shared" si="630"/>
        <v>1097587.3333333333</v>
      </c>
      <c r="CD1228" s="25">
        <f t="shared" si="631"/>
        <v>1.3898616645113893</v>
      </c>
      <c r="CE1228" s="26">
        <f t="shared" si="632"/>
        <v>79.225153833867694</v>
      </c>
      <c r="CF1228" s="18">
        <f t="shared" si="633"/>
        <v>9812</v>
      </c>
      <c r="CG1228" s="18"/>
      <c r="CZ1228" s="18">
        <f t="shared" si="634"/>
        <v>193478893.2833848</v>
      </c>
      <c r="DC1228" s="18">
        <f t="shared" si="625"/>
        <v>78114.130535183416</v>
      </c>
      <c r="DD1228" s="17">
        <f t="shared" si="635"/>
        <v>1</v>
      </c>
      <c r="DE1228" s="17">
        <f t="shared" si="636"/>
        <v>1</v>
      </c>
      <c r="DF1228" s="17">
        <f t="shared" si="637"/>
        <v>1</v>
      </c>
      <c r="DG1228" s="17">
        <v>1</v>
      </c>
      <c r="DH1228" s="17">
        <v>1</v>
      </c>
      <c r="DI1228" s="17">
        <v>1</v>
      </c>
      <c r="DJ1228" s="20" t="s">
        <v>981</v>
      </c>
      <c r="DK1228" s="45"/>
      <c r="DL1228" s="46"/>
      <c r="DN1228" s="46"/>
      <c r="DO1228" s="46"/>
      <c r="DP1228" s="46"/>
      <c r="DU1228" s="48"/>
    </row>
    <row r="1229" spans="1:125" x14ac:dyDescent="0.2">
      <c r="A1229" s="15" t="s">
        <v>105</v>
      </c>
      <c r="B1229" s="10" t="s">
        <v>1329</v>
      </c>
      <c r="C1229" s="11">
        <f t="shared" si="620"/>
        <v>135.63826281873929</v>
      </c>
      <c r="D1229" s="11">
        <f t="shared" si="643"/>
        <v>0</v>
      </c>
      <c r="E1229" s="11">
        <f t="shared" si="643"/>
        <v>0</v>
      </c>
      <c r="F1229" s="11">
        <f t="shared" si="642"/>
        <v>245</v>
      </c>
      <c r="G1229" s="11">
        <f t="shared" si="642"/>
        <v>25</v>
      </c>
      <c r="H1229" s="11">
        <f t="shared" si="642"/>
        <v>0</v>
      </c>
      <c r="I1229" s="11">
        <f t="shared" si="642"/>
        <v>0</v>
      </c>
      <c r="J1229" s="11">
        <f t="shared" si="642"/>
        <v>0</v>
      </c>
      <c r="K1229" s="11">
        <f t="shared" si="642"/>
        <v>0</v>
      </c>
      <c r="L1229" s="11">
        <f t="shared" si="619"/>
        <v>0</v>
      </c>
      <c r="M1229" s="11">
        <f t="shared" ref="M1229:S1265" si="645">IF($A1229="x",BQ1229,"")</f>
        <v>0</v>
      </c>
      <c r="N1229" s="11">
        <f t="shared" si="645"/>
        <v>0</v>
      </c>
      <c r="O1229" s="11">
        <f t="shared" si="645"/>
        <v>0</v>
      </c>
      <c r="P1229" s="11">
        <f t="shared" si="645"/>
        <v>0</v>
      </c>
      <c r="Q1229" s="11">
        <f t="shared" si="645"/>
        <v>0</v>
      </c>
      <c r="R1229" s="11">
        <f t="shared" si="645"/>
        <v>0</v>
      </c>
      <c r="S1229" s="11">
        <f t="shared" si="645"/>
        <v>0</v>
      </c>
      <c r="T1229" s="11">
        <f t="shared" si="639"/>
        <v>17278.75959474386</v>
      </c>
      <c r="U1229" s="40">
        <f t="shared" si="621"/>
        <v>0.76969020012949929</v>
      </c>
      <c r="V1229" s="11">
        <f t="shared" si="641"/>
        <v>5.6745801968731922</v>
      </c>
      <c r="W1229" s="11">
        <f t="shared" si="641"/>
        <v>105886398.64153974</v>
      </c>
      <c r="X1229" s="11">
        <f t="shared" si="641"/>
        <v>864378.76442073251</v>
      </c>
      <c r="Y1229" s="11">
        <f t="shared" si="640"/>
        <v>1215208.3333333337</v>
      </c>
      <c r="Z1229" s="11">
        <f t="shared" si="640"/>
        <v>1.4058748124703311</v>
      </c>
      <c r="AA1229" s="11">
        <f t="shared" si="640"/>
        <v>78.282341559255883</v>
      </c>
      <c r="AB1229" s="11">
        <f t="shared" si="640"/>
        <v>10999.999999999998</v>
      </c>
      <c r="AC1229" s="11">
        <f t="shared" si="640"/>
        <v>0</v>
      </c>
      <c r="AD1229" s="11">
        <f t="shared" si="640"/>
        <v>0</v>
      </c>
      <c r="AE1229" s="11">
        <f t="shared" si="640"/>
        <v>0</v>
      </c>
      <c r="AF1229" s="11">
        <f t="shared" si="640"/>
        <v>0</v>
      </c>
      <c r="AG1229" s="11">
        <f t="shared" si="640"/>
        <v>0</v>
      </c>
      <c r="AH1229" s="11">
        <f t="shared" si="617"/>
        <v>0</v>
      </c>
      <c r="AI1229" s="11">
        <f t="shared" si="617"/>
        <v>0</v>
      </c>
      <c r="AJ1229" s="11">
        <f t="shared" si="617"/>
        <v>0</v>
      </c>
      <c r="AK1229" s="11">
        <f t="shared" si="617"/>
        <v>0</v>
      </c>
      <c r="AL1229" s="11">
        <f t="shared" ref="AL1229:AW1266" si="646">IF($A1229="x",CP1229,"")</f>
        <v>0</v>
      </c>
      <c r="AM1229" s="11">
        <f t="shared" si="646"/>
        <v>0</v>
      </c>
      <c r="AN1229" s="11">
        <f t="shared" si="646"/>
        <v>0</v>
      </c>
      <c r="AO1229" s="11">
        <f t="shared" si="638"/>
        <v>0</v>
      </c>
      <c r="AP1229" s="11">
        <f t="shared" si="638"/>
        <v>0</v>
      </c>
      <c r="AQ1229" s="11">
        <f t="shared" si="638"/>
        <v>0</v>
      </c>
      <c r="AR1229" s="11">
        <f t="shared" si="638"/>
        <v>0</v>
      </c>
      <c r="AS1229" s="11">
        <f t="shared" si="638"/>
        <v>0</v>
      </c>
      <c r="AT1229" s="11">
        <f t="shared" si="638"/>
        <v>0</v>
      </c>
      <c r="AU1229" s="11">
        <f t="shared" si="638"/>
        <v>0</v>
      </c>
      <c r="AV1229" s="11">
        <f t="shared" si="638"/>
        <v>211772797.28307948</v>
      </c>
      <c r="AW1229" s="11">
        <f t="shared" si="638"/>
        <v>0</v>
      </c>
      <c r="AX1229" s="11">
        <f t="shared" si="615"/>
        <v>0</v>
      </c>
      <c r="AY1229" s="11">
        <f t="shared" si="615"/>
        <v>76026.542216873</v>
      </c>
      <c r="AZ1229" s="11">
        <f t="shared" si="615"/>
        <v>1</v>
      </c>
      <c r="BA1229" s="11">
        <f t="shared" si="615"/>
        <v>1</v>
      </c>
      <c r="BB1229" s="11">
        <f t="shared" si="615"/>
        <v>1</v>
      </c>
      <c r="BC1229" s="11">
        <f t="shared" si="644"/>
        <v>1</v>
      </c>
      <c r="BD1229" s="11">
        <f t="shared" si="644"/>
        <v>1</v>
      </c>
      <c r="BE1229" s="11">
        <f t="shared" si="644"/>
        <v>1</v>
      </c>
      <c r="BF1229" s="15" t="str">
        <f t="shared" si="622"/>
        <v>ČSN 42 5715</v>
      </c>
      <c r="BG1229" s="44">
        <v>135.63826281873929</v>
      </c>
      <c r="BJ1229" s="17">
        <f t="shared" si="623"/>
        <v>245</v>
      </c>
      <c r="BK1229" s="17">
        <f t="shared" si="624"/>
        <v>25</v>
      </c>
      <c r="BX1229" s="18">
        <f t="shared" si="626"/>
        <v>17278.75959474386</v>
      </c>
      <c r="BY1229" s="42">
        <v>0.76969020012949929</v>
      </c>
      <c r="BZ1229" s="43">
        <f t="shared" si="627"/>
        <v>5.6745801968731922</v>
      </c>
      <c r="CA1229" s="18">
        <f t="shared" si="628"/>
        <v>105886398.64153974</v>
      </c>
      <c r="CB1229" s="18">
        <f t="shared" si="629"/>
        <v>864378.76442073251</v>
      </c>
      <c r="CC1229" s="18">
        <f t="shared" si="630"/>
        <v>1215208.3333333337</v>
      </c>
      <c r="CD1229" s="25">
        <f t="shared" si="631"/>
        <v>1.4058748124703311</v>
      </c>
      <c r="CE1229" s="26">
        <f t="shared" si="632"/>
        <v>78.282341559255883</v>
      </c>
      <c r="CF1229" s="18">
        <f t="shared" si="633"/>
        <v>10999.999999999998</v>
      </c>
      <c r="CG1229" s="18"/>
      <c r="CZ1229" s="18">
        <f t="shared" si="634"/>
        <v>211772797.28307948</v>
      </c>
      <c r="DC1229" s="18">
        <f t="shared" si="625"/>
        <v>76026.542216873</v>
      </c>
      <c r="DD1229" s="17">
        <f t="shared" si="635"/>
        <v>1</v>
      </c>
      <c r="DE1229" s="17">
        <f t="shared" si="636"/>
        <v>1</v>
      </c>
      <c r="DF1229" s="17">
        <f t="shared" si="637"/>
        <v>1</v>
      </c>
      <c r="DG1229" s="17">
        <v>1</v>
      </c>
      <c r="DH1229" s="17">
        <v>1</v>
      </c>
      <c r="DI1229" s="17">
        <v>1</v>
      </c>
      <c r="DJ1229" s="20" t="s">
        <v>981</v>
      </c>
      <c r="DK1229" s="45"/>
      <c r="DL1229" s="46"/>
      <c r="DN1229" s="46"/>
      <c r="DO1229" s="46"/>
      <c r="DP1229" s="46"/>
      <c r="DU1229" s="48"/>
    </row>
    <row r="1230" spans="1:125" x14ac:dyDescent="0.2">
      <c r="A1230" s="15" t="s">
        <v>105</v>
      </c>
      <c r="B1230" s="10" t="s">
        <v>1330</v>
      </c>
      <c r="C1230" s="11">
        <f t="shared" si="620"/>
        <v>149.84328816121089</v>
      </c>
      <c r="D1230" s="11">
        <f t="shared" si="643"/>
        <v>0</v>
      </c>
      <c r="E1230" s="11">
        <f t="shared" si="643"/>
        <v>0</v>
      </c>
      <c r="F1230" s="11">
        <f t="shared" si="642"/>
        <v>245</v>
      </c>
      <c r="G1230" s="11">
        <f t="shared" si="642"/>
        <v>28</v>
      </c>
      <c r="H1230" s="11">
        <f t="shared" si="642"/>
        <v>0</v>
      </c>
      <c r="I1230" s="11">
        <f t="shared" si="642"/>
        <v>0</v>
      </c>
      <c r="J1230" s="11">
        <f t="shared" si="642"/>
        <v>0</v>
      </c>
      <c r="K1230" s="11">
        <f t="shared" si="642"/>
        <v>0</v>
      </c>
      <c r="L1230" s="11">
        <f t="shared" si="642"/>
        <v>0</v>
      </c>
      <c r="M1230" s="11">
        <f t="shared" si="645"/>
        <v>0</v>
      </c>
      <c r="N1230" s="11">
        <f t="shared" si="645"/>
        <v>0</v>
      </c>
      <c r="O1230" s="11">
        <f t="shared" si="645"/>
        <v>0</v>
      </c>
      <c r="P1230" s="11">
        <f t="shared" si="645"/>
        <v>0</v>
      </c>
      <c r="Q1230" s="11">
        <f t="shared" si="645"/>
        <v>0</v>
      </c>
      <c r="R1230" s="11">
        <f t="shared" si="645"/>
        <v>0</v>
      </c>
      <c r="S1230" s="11">
        <f t="shared" si="645"/>
        <v>0</v>
      </c>
      <c r="T1230" s="11">
        <f t="shared" si="639"/>
        <v>19088.316963211582</v>
      </c>
      <c r="U1230" s="40">
        <f t="shared" si="621"/>
        <v>0.76969020012949929</v>
      </c>
      <c r="V1230" s="11">
        <f t="shared" si="641"/>
        <v>5.1366344770906114</v>
      </c>
      <c r="W1230" s="11">
        <f t="shared" si="641"/>
        <v>114226874.74747851</v>
      </c>
      <c r="X1230" s="11">
        <f t="shared" si="641"/>
        <v>932464.28365288582</v>
      </c>
      <c r="Y1230" s="11">
        <f t="shared" si="640"/>
        <v>1325809.3333333333</v>
      </c>
      <c r="Z1230" s="11">
        <f t="shared" si="640"/>
        <v>1.4218339046076236</v>
      </c>
      <c r="AA1230" s="11">
        <f t="shared" si="640"/>
        <v>77.357126368551206</v>
      </c>
      <c r="AB1230" s="11">
        <f t="shared" si="640"/>
        <v>12152</v>
      </c>
      <c r="AC1230" s="11">
        <f t="shared" si="640"/>
        <v>0</v>
      </c>
      <c r="AD1230" s="11">
        <f t="shared" si="640"/>
        <v>0</v>
      </c>
      <c r="AE1230" s="11">
        <f t="shared" si="640"/>
        <v>0</v>
      </c>
      <c r="AF1230" s="11">
        <f t="shared" si="640"/>
        <v>0</v>
      </c>
      <c r="AG1230" s="11">
        <f t="shared" si="640"/>
        <v>0</v>
      </c>
      <c r="AH1230" s="11">
        <f t="shared" si="640"/>
        <v>0</v>
      </c>
      <c r="AI1230" s="11">
        <f t="shared" si="640"/>
        <v>0</v>
      </c>
      <c r="AJ1230" s="11">
        <f t="shared" si="640"/>
        <v>0</v>
      </c>
      <c r="AK1230" s="11">
        <f t="shared" si="640"/>
        <v>0</v>
      </c>
      <c r="AL1230" s="11">
        <f t="shared" si="646"/>
        <v>0</v>
      </c>
      <c r="AM1230" s="11">
        <f t="shared" si="646"/>
        <v>0</v>
      </c>
      <c r="AN1230" s="11">
        <f t="shared" si="646"/>
        <v>0</v>
      </c>
      <c r="AO1230" s="11">
        <f t="shared" si="638"/>
        <v>0</v>
      </c>
      <c r="AP1230" s="11">
        <f t="shared" si="638"/>
        <v>0</v>
      </c>
      <c r="AQ1230" s="11">
        <f t="shared" si="638"/>
        <v>0</v>
      </c>
      <c r="AR1230" s="11">
        <f t="shared" si="638"/>
        <v>0</v>
      </c>
      <c r="AS1230" s="11">
        <f t="shared" si="638"/>
        <v>0</v>
      </c>
      <c r="AT1230" s="11">
        <f t="shared" si="638"/>
        <v>0</v>
      </c>
      <c r="AU1230" s="11">
        <f t="shared" si="638"/>
        <v>0</v>
      </c>
      <c r="AV1230" s="11">
        <f t="shared" si="638"/>
        <v>228453749.49495703</v>
      </c>
      <c r="AW1230" s="11">
        <f t="shared" si="638"/>
        <v>0</v>
      </c>
      <c r="AX1230" s="11">
        <f t="shared" si="615"/>
        <v>0</v>
      </c>
      <c r="AY1230" s="11">
        <f t="shared" si="615"/>
        <v>73967.22823244489</v>
      </c>
      <c r="AZ1230" s="11">
        <f t="shared" si="615"/>
        <v>1</v>
      </c>
      <c r="BA1230" s="11">
        <f t="shared" si="615"/>
        <v>1</v>
      </c>
      <c r="BB1230" s="11">
        <f t="shared" si="615"/>
        <v>1</v>
      </c>
      <c r="BC1230" s="11">
        <f t="shared" si="644"/>
        <v>1</v>
      </c>
      <c r="BD1230" s="11">
        <f t="shared" si="644"/>
        <v>1</v>
      </c>
      <c r="BE1230" s="11">
        <f t="shared" si="644"/>
        <v>1</v>
      </c>
      <c r="BF1230" s="15" t="str">
        <f t="shared" si="622"/>
        <v>ČSN 42 5715</v>
      </c>
      <c r="BG1230" s="44">
        <v>149.84328816121089</v>
      </c>
      <c r="BJ1230" s="17">
        <f t="shared" si="623"/>
        <v>245</v>
      </c>
      <c r="BK1230" s="17">
        <f t="shared" si="624"/>
        <v>28</v>
      </c>
      <c r="BX1230" s="18">
        <f t="shared" si="626"/>
        <v>19088.316963211582</v>
      </c>
      <c r="BY1230" s="42">
        <v>0.76969020012949929</v>
      </c>
      <c r="BZ1230" s="43">
        <f t="shared" si="627"/>
        <v>5.1366344770906114</v>
      </c>
      <c r="CA1230" s="18">
        <f t="shared" si="628"/>
        <v>114226874.74747851</v>
      </c>
      <c r="CB1230" s="18">
        <f t="shared" si="629"/>
        <v>932464.28365288582</v>
      </c>
      <c r="CC1230" s="18">
        <f t="shared" si="630"/>
        <v>1325809.3333333333</v>
      </c>
      <c r="CD1230" s="25">
        <f t="shared" si="631"/>
        <v>1.4218339046076236</v>
      </c>
      <c r="CE1230" s="26">
        <f t="shared" si="632"/>
        <v>77.357126368551206</v>
      </c>
      <c r="CF1230" s="18">
        <f t="shared" si="633"/>
        <v>12152</v>
      </c>
      <c r="CG1230" s="18"/>
      <c r="CZ1230" s="18">
        <f t="shared" si="634"/>
        <v>228453749.49495703</v>
      </c>
      <c r="DC1230" s="18">
        <f t="shared" si="625"/>
        <v>73967.22823244489</v>
      </c>
      <c r="DD1230" s="17">
        <f t="shared" si="635"/>
        <v>1</v>
      </c>
      <c r="DE1230" s="17">
        <f t="shared" si="636"/>
        <v>1</v>
      </c>
      <c r="DF1230" s="17">
        <f t="shared" si="637"/>
        <v>1</v>
      </c>
      <c r="DG1230" s="17">
        <v>1</v>
      </c>
      <c r="DH1230" s="17">
        <v>1</v>
      </c>
      <c r="DI1230" s="17">
        <v>1</v>
      </c>
      <c r="DJ1230" s="20" t="s">
        <v>981</v>
      </c>
      <c r="DK1230" s="45"/>
      <c r="DL1230" s="46"/>
      <c r="DN1230" s="46"/>
      <c r="DO1230" s="46"/>
      <c r="DP1230" s="46"/>
      <c r="DU1230" s="48"/>
    </row>
    <row r="1231" spans="1:125" x14ac:dyDescent="0.2">
      <c r="A1231" s="15" t="s">
        <v>105</v>
      </c>
      <c r="B1231" s="10" t="s">
        <v>1331</v>
      </c>
      <c r="C1231" s="11">
        <f t="shared" si="620"/>
        <v>168.09279988591399</v>
      </c>
      <c r="D1231" s="11">
        <f t="shared" si="643"/>
        <v>0</v>
      </c>
      <c r="E1231" s="11">
        <f t="shared" si="643"/>
        <v>0</v>
      </c>
      <c r="F1231" s="11">
        <f t="shared" si="642"/>
        <v>245</v>
      </c>
      <c r="G1231" s="11">
        <f t="shared" si="642"/>
        <v>32</v>
      </c>
      <c r="H1231" s="11">
        <f t="shared" si="642"/>
        <v>0</v>
      </c>
      <c r="I1231" s="11">
        <f t="shared" si="642"/>
        <v>0</v>
      </c>
      <c r="J1231" s="11">
        <f t="shared" si="642"/>
        <v>0</v>
      </c>
      <c r="K1231" s="11">
        <f t="shared" si="642"/>
        <v>0</v>
      </c>
      <c r="L1231" s="11">
        <f t="shared" si="642"/>
        <v>0</v>
      </c>
      <c r="M1231" s="11">
        <f t="shared" si="645"/>
        <v>0</v>
      </c>
      <c r="N1231" s="11">
        <f t="shared" si="645"/>
        <v>0</v>
      </c>
      <c r="O1231" s="11">
        <f t="shared" si="645"/>
        <v>0</v>
      </c>
      <c r="P1231" s="11">
        <f t="shared" si="645"/>
        <v>0</v>
      </c>
      <c r="Q1231" s="11">
        <f t="shared" si="645"/>
        <v>0</v>
      </c>
      <c r="R1231" s="11">
        <f t="shared" si="645"/>
        <v>0</v>
      </c>
      <c r="S1231" s="11">
        <f t="shared" si="645"/>
        <v>0</v>
      </c>
      <c r="T1231" s="11">
        <f t="shared" si="639"/>
        <v>21413.09552686803</v>
      </c>
      <c r="U1231" s="40">
        <f t="shared" si="621"/>
        <v>0.76969020012949929</v>
      </c>
      <c r="V1231" s="11">
        <f t="shared" si="641"/>
        <v>4.5789599593313595</v>
      </c>
      <c r="W1231" s="11">
        <f t="shared" si="641"/>
        <v>124177217.59724857</v>
      </c>
      <c r="X1231" s="11">
        <f t="shared" si="641"/>
        <v>1013691.5722224372</v>
      </c>
      <c r="Y1231" s="11">
        <f t="shared" si="640"/>
        <v>1462730.666666667</v>
      </c>
      <c r="Z1231" s="11">
        <f t="shared" si="640"/>
        <v>1.4429740827969475</v>
      </c>
      <c r="AA1231" s="11">
        <f t="shared" si="640"/>
        <v>76.151986185522432</v>
      </c>
      <c r="AB1231" s="11">
        <f t="shared" si="640"/>
        <v>13632</v>
      </c>
      <c r="AC1231" s="11">
        <f t="shared" si="640"/>
        <v>0</v>
      </c>
      <c r="AD1231" s="11">
        <f t="shared" si="640"/>
        <v>0</v>
      </c>
      <c r="AE1231" s="11">
        <f t="shared" si="640"/>
        <v>0</v>
      </c>
      <c r="AF1231" s="11">
        <f t="shared" si="640"/>
        <v>0</v>
      </c>
      <c r="AG1231" s="11">
        <f t="shared" si="640"/>
        <v>0</v>
      </c>
      <c r="AH1231" s="11">
        <f t="shared" si="640"/>
        <v>0</v>
      </c>
      <c r="AI1231" s="11">
        <f t="shared" si="640"/>
        <v>0</v>
      </c>
      <c r="AJ1231" s="11">
        <f t="shared" si="640"/>
        <v>0</v>
      </c>
      <c r="AK1231" s="11">
        <f t="shared" si="640"/>
        <v>0</v>
      </c>
      <c r="AL1231" s="11">
        <f t="shared" si="646"/>
        <v>0</v>
      </c>
      <c r="AM1231" s="11">
        <f t="shared" si="646"/>
        <v>0</v>
      </c>
      <c r="AN1231" s="11">
        <f t="shared" si="646"/>
        <v>0</v>
      </c>
      <c r="AO1231" s="11">
        <f t="shared" si="638"/>
        <v>0</v>
      </c>
      <c r="AP1231" s="11">
        <f t="shared" si="638"/>
        <v>0</v>
      </c>
      <c r="AQ1231" s="11">
        <f t="shared" si="638"/>
        <v>0</v>
      </c>
      <c r="AR1231" s="11">
        <f t="shared" ref="AR1231:BB1260" si="647">IF($A1231="x",CV1231,"")</f>
        <v>0</v>
      </c>
      <c r="AS1231" s="11">
        <f t="shared" si="647"/>
        <v>0</v>
      </c>
      <c r="AT1231" s="11">
        <f t="shared" si="647"/>
        <v>0</v>
      </c>
      <c r="AU1231" s="11">
        <f t="shared" si="647"/>
        <v>0</v>
      </c>
      <c r="AV1231" s="11">
        <f t="shared" si="647"/>
        <v>248354435.19449714</v>
      </c>
      <c r="AW1231" s="11">
        <f t="shared" si="647"/>
        <v>0</v>
      </c>
      <c r="AX1231" s="11">
        <f t="shared" si="615"/>
        <v>0</v>
      </c>
      <c r="AY1231" s="11">
        <f t="shared" si="615"/>
        <v>71265.458550357667</v>
      </c>
      <c r="AZ1231" s="11">
        <f t="shared" si="615"/>
        <v>1</v>
      </c>
      <c r="BA1231" s="11">
        <f t="shared" si="615"/>
        <v>1</v>
      </c>
      <c r="BB1231" s="11">
        <f t="shared" si="615"/>
        <v>1</v>
      </c>
      <c r="BC1231" s="11">
        <f t="shared" si="644"/>
        <v>1</v>
      </c>
      <c r="BD1231" s="11">
        <f t="shared" si="644"/>
        <v>1</v>
      </c>
      <c r="BE1231" s="11">
        <f t="shared" si="644"/>
        <v>1</v>
      </c>
      <c r="BF1231" s="15" t="str">
        <f t="shared" si="622"/>
        <v>ČSN 42 5715</v>
      </c>
      <c r="BG1231" s="44">
        <v>168.09279988591399</v>
      </c>
      <c r="BJ1231" s="17">
        <f t="shared" si="623"/>
        <v>245</v>
      </c>
      <c r="BK1231" s="17">
        <f t="shared" si="624"/>
        <v>32</v>
      </c>
      <c r="BX1231" s="18">
        <f t="shared" si="626"/>
        <v>21413.09552686803</v>
      </c>
      <c r="BY1231" s="42">
        <v>0.76969020012949929</v>
      </c>
      <c r="BZ1231" s="43">
        <f t="shared" si="627"/>
        <v>4.5789599593313595</v>
      </c>
      <c r="CA1231" s="18">
        <f t="shared" si="628"/>
        <v>124177217.59724857</v>
      </c>
      <c r="CB1231" s="18">
        <f t="shared" si="629"/>
        <v>1013691.5722224372</v>
      </c>
      <c r="CC1231" s="18">
        <f t="shared" si="630"/>
        <v>1462730.666666667</v>
      </c>
      <c r="CD1231" s="25">
        <f t="shared" si="631"/>
        <v>1.4429740827969475</v>
      </c>
      <c r="CE1231" s="26">
        <f t="shared" si="632"/>
        <v>76.151986185522432</v>
      </c>
      <c r="CF1231" s="18">
        <f t="shared" si="633"/>
        <v>13632</v>
      </c>
      <c r="CG1231" s="18"/>
      <c r="CZ1231" s="18">
        <f t="shared" si="634"/>
        <v>248354435.19449714</v>
      </c>
      <c r="DC1231" s="18">
        <f t="shared" si="625"/>
        <v>71265.458550357667</v>
      </c>
      <c r="DD1231" s="17">
        <f t="shared" si="635"/>
        <v>1</v>
      </c>
      <c r="DE1231" s="17">
        <f t="shared" si="636"/>
        <v>1</v>
      </c>
      <c r="DF1231" s="17">
        <f t="shared" si="637"/>
        <v>1</v>
      </c>
      <c r="DG1231" s="17">
        <v>1</v>
      </c>
      <c r="DH1231" s="17">
        <v>1</v>
      </c>
      <c r="DI1231" s="17">
        <v>1</v>
      </c>
      <c r="DJ1231" s="20" t="s">
        <v>981</v>
      </c>
      <c r="DK1231" s="45"/>
      <c r="DL1231" s="46"/>
      <c r="DN1231" s="46"/>
      <c r="DO1231" s="46"/>
      <c r="DP1231" s="46"/>
      <c r="DU1231" s="48"/>
    </row>
    <row r="1232" spans="1:125" x14ac:dyDescent="0.2">
      <c r="A1232" s="15" t="s">
        <v>105</v>
      </c>
      <c r="B1232" s="10" t="s">
        <v>1332</v>
      </c>
      <c r="C1232" s="11">
        <f t="shared" si="620"/>
        <v>185.55314353603535</v>
      </c>
      <c r="D1232" s="11">
        <f t="shared" si="643"/>
        <v>0</v>
      </c>
      <c r="E1232" s="11">
        <f t="shared" si="643"/>
        <v>0</v>
      </c>
      <c r="F1232" s="11">
        <f t="shared" si="642"/>
        <v>245</v>
      </c>
      <c r="G1232" s="11">
        <f t="shared" si="642"/>
        <v>36</v>
      </c>
      <c r="H1232" s="11">
        <f t="shared" si="642"/>
        <v>0</v>
      </c>
      <c r="I1232" s="11">
        <f t="shared" si="642"/>
        <v>0</v>
      </c>
      <c r="J1232" s="11">
        <f t="shared" si="642"/>
        <v>0</v>
      </c>
      <c r="K1232" s="11">
        <f t="shared" si="642"/>
        <v>0</v>
      </c>
      <c r="L1232" s="11">
        <f t="shared" si="642"/>
        <v>0</v>
      </c>
      <c r="M1232" s="11">
        <f t="shared" si="645"/>
        <v>0</v>
      </c>
      <c r="N1232" s="11">
        <f t="shared" si="645"/>
        <v>0</v>
      </c>
      <c r="O1232" s="11">
        <f t="shared" si="645"/>
        <v>0</v>
      </c>
      <c r="P1232" s="11">
        <f t="shared" si="645"/>
        <v>0</v>
      </c>
      <c r="Q1232" s="11">
        <f t="shared" si="645"/>
        <v>0</v>
      </c>
      <c r="R1232" s="11">
        <f t="shared" si="645"/>
        <v>0</v>
      </c>
      <c r="S1232" s="11">
        <f t="shared" si="645"/>
        <v>0</v>
      </c>
      <c r="T1232" s="11">
        <f t="shared" si="639"/>
        <v>23637.343125609605</v>
      </c>
      <c r="U1232" s="40">
        <f t="shared" si="621"/>
        <v>0.76969020012949929</v>
      </c>
      <c r="V1232" s="11">
        <f t="shared" si="641"/>
        <v>4.1480849392347885</v>
      </c>
      <c r="W1232" s="11">
        <f t="shared" si="641"/>
        <v>132892097.72006789</v>
      </c>
      <c r="X1232" s="11">
        <f t="shared" si="641"/>
        <v>1084833.4507760643</v>
      </c>
      <c r="Y1232" s="11">
        <f t="shared" si="640"/>
        <v>1588068</v>
      </c>
      <c r="Z1232" s="11">
        <f t="shared" si="640"/>
        <v>1.4638818510472125</v>
      </c>
      <c r="AA1232" s="11">
        <f t="shared" si="640"/>
        <v>74.980830883633189</v>
      </c>
      <c r="AB1232" s="11">
        <f t="shared" si="640"/>
        <v>15048</v>
      </c>
      <c r="AC1232" s="11">
        <f t="shared" si="640"/>
        <v>0</v>
      </c>
      <c r="AD1232" s="11">
        <f t="shared" si="640"/>
        <v>0</v>
      </c>
      <c r="AE1232" s="11">
        <f t="shared" si="640"/>
        <v>0</v>
      </c>
      <c r="AF1232" s="11">
        <f t="shared" si="640"/>
        <v>0</v>
      </c>
      <c r="AG1232" s="11">
        <f t="shared" si="640"/>
        <v>0</v>
      </c>
      <c r="AH1232" s="11">
        <f t="shared" si="640"/>
        <v>0</v>
      </c>
      <c r="AI1232" s="11">
        <f t="shared" si="640"/>
        <v>0</v>
      </c>
      <c r="AJ1232" s="11">
        <f t="shared" si="640"/>
        <v>0</v>
      </c>
      <c r="AK1232" s="11">
        <f t="shared" si="640"/>
        <v>0</v>
      </c>
      <c r="AL1232" s="11">
        <f t="shared" si="646"/>
        <v>0</v>
      </c>
      <c r="AM1232" s="11">
        <f t="shared" si="646"/>
        <v>0</v>
      </c>
      <c r="AN1232" s="11">
        <f t="shared" si="646"/>
        <v>0</v>
      </c>
      <c r="AO1232" s="11">
        <f t="shared" si="646"/>
        <v>0</v>
      </c>
      <c r="AP1232" s="11">
        <f t="shared" si="646"/>
        <v>0</v>
      </c>
      <c r="AQ1232" s="11">
        <f t="shared" si="646"/>
        <v>0</v>
      </c>
      <c r="AR1232" s="11">
        <f t="shared" si="647"/>
        <v>0</v>
      </c>
      <c r="AS1232" s="11">
        <f t="shared" si="647"/>
        <v>0</v>
      </c>
      <c r="AT1232" s="11">
        <f t="shared" si="647"/>
        <v>0</v>
      </c>
      <c r="AU1232" s="11">
        <f t="shared" si="647"/>
        <v>0</v>
      </c>
      <c r="AV1232" s="11">
        <f t="shared" si="647"/>
        <v>265784195.44013578</v>
      </c>
      <c r="AW1232" s="11">
        <f t="shared" si="647"/>
        <v>0</v>
      </c>
      <c r="AX1232" s="11">
        <f t="shared" si="615"/>
        <v>0</v>
      </c>
      <c r="AY1232" s="11">
        <f t="shared" si="615"/>
        <v>68613.954350727872</v>
      </c>
      <c r="AZ1232" s="11">
        <f t="shared" si="615"/>
        <v>1</v>
      </c>
      <c r="BA1232" s="11">
        <f t="shared" si="615"/>
        <v>1</v>
      </c>
      <c r="BB1232" s="11">
        <f t="shared" si="615"/>
        <v>1</v>
      </c>
      <c r="BC1232" s="11">
        <f t="shared" si="644"/>
        <v>1</v>
      </c>
      <c r="BD1232" s="11">
        <f t="shared" si="644"/>
        <v>1</v>
      </c>
      <c r="BE1232" s="11">
        <f t="shared" si="644"/>
        <v>1</v>
      </c>
      <c r="BF1232" s="15" t="str">
        <f t="shared" si="622"/>
        <v>ČSN 42 5715</v>
      </c>
      <c r="BG1232" s="44">
        <v>185.55314353603535</v>
      </c>
      <c r="BJ1232" s="17">
        <f t="shared" si="623"/>
        <v>245</v>
      </c>
      <c r="BK1232" s="17">
        <f t="shared" si="624"/>
        <v>36</v>
      </c>
      <c r="BX1232" s="18">
        <f t="shared" si="626"/>
        <v>23637.343125609605</v>
      </c>
      <c r="BY1232" s="42">
        <v>0.76969020012949929</v>
      </c>
      <c r="BZ1232" s="43">
        <f t="shared" si="627"/>
        <v>4.1480849392347885</v>
      </c>
      <c r="CA1232" s="18">
        <f t="shared" si="628"/>
        <v>132892097.72006789</v>
      </c>
      <c r="CB1232" s="18">
        <f t="shared" si="629"/>
        <v>1084833.4507760643</v>
      </c>
      <c r="CC1232" s="18">
        <f t="shared" si="630"/>
        <v>1588068</v>
      </c>
      <c r="CD1232" s="25">
        <f t="shared" si="631"/>
        <v>1.4638818510472125</v>
      </c>
      <c r="CE1232" s="26">
        <f t="shared" si="632"/>
        <v>74.980830883633189</v>
      </c>
      <c r="CF1232" s="18">
        <f t="shared" si="633"/>
        <v>15048</v>
      </c>
      <c r="CG1232" s="18"/>
      <c r="CZ1232" s="18">
        <f t="shared" si="634"/>
        <v>265784195.44013578</v>
      </c>
      <c r="DC1232" s="18">
        <f t="shared" si="625"/>
        <v>68613.954350727872</v>
      </c>
      <c r="DD1232" s="17">
        <f t="shared" si="635"/>
        <v>1</v>
      </c>
      <c r="DE1232" s="17">
        <f t="shared" si="636"/>
        <v>1</v>
      </c>
      <c r="DF1232" s="17">
        <f t="shared" si="637"/>
        <v>1</v>
      </c>
      <c r="DG1232" s="17">
        <v>1</v>
      </c>
      <c r="DH1232" s="17">
        <v>1</v>
      </c>
      <c r="DI1232" s="17">
        <v>1</v>
      </c>
      <c r="DJ1232" s="20" t="s">
        <v>981</v>
      </c>
      <c r="DK1232" s="45"/>
      <c r="DL1232" s="46"/>
      <c r="DN1232" s="46"/>
      <c r="DO1232" s="46"/>
      <c r="DP1232" s="46"/>
      <c r="DU1232" s="48"/>
    </row>
    <row r="1233" spans="1:125" x14ac:dyDescent="0.2">
      <c r="A1233" s="15" t="s">
        <v>105</v>
      </c>
      <c r="B1233" s="10" t="s">
        <v>1333</v>
      </c>
      <c r="C1233" s="11">
        <f t="shared" si="620"/>
        <v>42.719887412320304</v>
      </c>
      <c r="D1233" s="11">
        <f t="shared" si="643"/>
        <v>0</v>
      </c>
      <c r="E1233" s="11">
        <f t="shared" si="643"/>
        <v>0</v>
      </c>
      <c r="F1233" s="11">
        <f t="shared" si="642"/>
        <v>273</v>
      </c>
      <c r="G1233" s="11">
        <f t="shared" si="642"/>
        <v>6.5</v>
      </c>
      <c r="H1233" s="11">
        <f t="shared" si="642"/>
        <v>0</v>
      </c>
      <c r="I1233" s="11">
        <f t="shared" si="642"/>
        <v>0</v>
      </c>
      <c r="J1233" s="11">
        <f t="shared" si="642"/>
        <v>0</v>
      </c>
      <c r="K1233" s="11">
        <f t="shared" si="642"/>
        <v>0</v>
      </c>
      <c r="L1233" s="11">
        <f t="shared" si="642"/>
        <v>0</v>
      </c>
      <c r="M1233" s="11">
        <f t="shared" si="645"/>
        <v>0</v>
      </c>
      <c r="N1233" s="11">
        <f t="shared" si="645"/>
        <v>0</v>
      </c>
      <c r="O1233" s="11">
        <f t="shared" si="645"/>
        <v>0</v>
      </c>
      <c r="P1233" s="11">
        <f t="shared" si="645"/>
        <v>0</v>
      </c>
      <c r="Q1233" s="11">
        <f t="shared" si="645"/>
        <v>0</v>
      </c>
      <c r="R1233" s="11">
        <f t="shared" si="645"/>
        <v>0</v>
      </c>
      <c r="S1233" s="11">
        <f t="shared" si="645"/>
        <v>0</v>
      </c>
      <c r="T1233" s="11">
        <f t="shared" si="639"/>
        <v>5442.0238741809189</v>
      </c>
      <c r="U1233" s="40">
        <f t="shared" si="621"/>
        <v>0.85765479443001358</v>
      </c>
      <c r="V1233" s="11">
        <f t="shared" si="641"/>
        <v>20.076241918715123</v>
      </c>
      <c r="W1233" s="11">
        <f t="shared" si="641"/>
        <v>48341838.200841241</v>
      </c>
      <c r="X1233" s="11">
        <f t="shared" si="641"/>
        <v>354152.66081202374</v>
      </c>
      <c r="Y1233" s="11">
        <f t="shared" si="640"/>
        <v>461736.16666666692</v>
      </c>
      <c r="Z1233" s="11">
        <f t="shared" si="640"/>
        <v>1.3037772061572794</v>
      </c>
      <c r="AA1233" s="11">
        <f t="shared" si="640"/>
        <v>94.25</v>
      </c>
      <c r="AB1233" s="11">
        <f t="shared" si="640"/>
        <v>3464.5</v>
      </c>
      <c r="AC1233" s="11">
        <f t="shared" si="640"/>
        <v>0</v>
      </c>
      <c r="AD1233" s="11">
        <f t="shared" si="640"/>
        <v>0</v>
      </c>
      <c r="AE1233" s="11">
        <f t="shared" si="640"/>
        <v>0</v>
      </c>
      <c r="AF1233" s="11">
        <f t="shared" si="640"/>
        <v>0</v>
      </c>
      <c r="AG1233" s="11">
        <f t="shared" si="640"/>
        <v>0</v>
      </c>
      <c r="AH1233" s="11">
        <f t="shared" ref="AH1233:AW1274" si="648">IF($A1233="x",CL1233,"")</f>
        <v>0</v>
      </c>
      <c r="AI1233" s="11">
        <f t="shared" si="648"/>
        <v>0</v>
      </c>
      <c r="AJ1233" s="11">
        <f t="shared" si="648"/>
        <v>0</v>
      </c>
      <c r="AK1233" s="11">
        <f t="shared" si="648"/>
        <v>0</v>
      </c>
      <c r="AL1233" s="11">
        <f t="shared" si="646"/>
        <v>0</v>
      </c>
      <c r="AM1233" s="11">
        <f t="shared" si="646"/>
        <v>0</v>
      </c>
      <c r="AN1233" s="11">
        <f t="shared" si="646"/>
        <v>0</v>
      </c>
      <c r="AO1233" s="11">
        <f t="shared" si="646"/>
        <v>0</v>
      </c>
      <c r="AP1233" s="11">
        <f t="shared" si="646"/>
        <v>0</v>
      </c>
      <c r="AQ1233" s="11">
        <f t="shared" si="646"/>
        <v>0</v>
      </c>
      <c r="AR1233" s="11">
        <f t="shared" si="647"/>
        <v>0</v>
      </c>
      <c r="AS1233" s="11">
        <f t="shared" si="647"/>
        <v>0</v>
      </c>
      <c r="AT1233" s="11">
        <f t="shared" si="647"/>
        <v>0</v>
      </c>
      <c r="AU1233" s="11">
        <f t="shared" si="647"/>
        <v>0</v>
      </c>
      <c r="AV1233" s="11">
        <f t="shared" si="647"/>
        <v>96683676.401682481</v>
      </c>
      <c r="AW1233" s="11">
        <f t="shared" si="647"/>
        <v>0</v>
      </c>
      <c r="AX1233" s="11">
        <f t="shared" si="615"/>
        <v>0</v>
      </c>
      <c r="AY1233" s="11">
        <f t="shared" si="615"/>
        <v>111561.48942070884</v>
      </c>
      <c r="AZ1233" s="11">
        <f t="shared" si="615"/>
        <v>1</v>
      </c>
      <c r="BA1233" s="11">
        <f t="shared" si="615"/>
        <v>2</v>
      </c>
      <c r="BB1233" s="11">
        <f t="shared" si="615"/>
        <v>3</v>
      </c>
      <c r="BC1233" s="11">
        <f t="shared" si="644"/>
        <v>1</v>
      </c>
      <c r="BD1233" s="11">
        <f t="shared" si="644"/>
        <v>2</v>
      </c>
      <c r="BE1233" s="11">
        <f t="shared" si="644"/>
        <v>3</v>
      </c>
      <c r="BF1233" s="15" t="str">
        <f t="shared" si="622"/>
        <v>ČSN 42 5715</v>
      </c>
      <c r="BG1233" s="44">
        <v>42.719887412320304</v>
      </c>
      <c r="BJ1233" s="17">
        <f t="shared" si="623"/>
        <v>273</v>
      </c>
      <c r="BK1233" s="17">
        <f t="shared" si="624"/>
        <v>6.5</v>
      </c>
      <c r="BX1233" s="18">
        <f t="shared" si="626"/>
        <v>5442.0238741809189</v>
      </c>
      <c r="BY1233" s="42">
        <v>0.85765479443001358</v>
      </c>
      <c r="BZ1233" s="43">
        <f t="shared" si="627"/>
        <v>20.076241918715123</v>
      </c>
      <c r="CA1233" s="18">
        <f t="shared" si="628"/>
        <v>48341838.200841241</v>
      </c>
      <c r="CB1233" s="18">
        <f t="shared" si="629"/>
        <v>354152.66081202374</v>
      </c>
      <c r="CC1233" s="18">
        <f t="shared" si="630"/>
        <v>461736.16666666692</v>
      </c>
      <c r="CD1233" s="25">
        <f t="shared" si="631"/>
        <v>1.3037772061572794</v>
      </c>
      <c r="CE1233" s="26">
        <f t="shared" si="632"/>
        <v>94.25</v>
      </c>
      <c r="CF1233" s="18">
        <f t="shared" si="633"/>
        <v>3464.5</v>
      </c>
      <c r="CG1233" s="18"/>
      <c r="CZ1233" s="18">
        <f t="shared" si="634"/>
        <v>96683676.401682481</v>
      </c>
      <c r="DC1233" s="18">
        <f t="shared" si="625"/>
        <v>111561.48942070884</v>
      </c>
      <c r="DD1233" s="17">
        <f t="shared" si="635"/>
        <v>1</v>
      </c>
      <c r="DE1233" s="17">
        <f t="shared" si="636"/>
        <v>2</v>
      </c>
      <c r="DF1233" s="17">
        <f t="shared" si="637"/>
        <v>3</v>
      </c>
      <c r="DG1233" s="17">
        <v>1</v>
      </c>
      <c r="DH1233" s="17">
        <v>2</v>
      </c>
      <c r="DI1233" s="17">
        <v>3</v>
      </c>
      <c r="DJ1233" s="20" t="s">
        <v>981</v>
      </c>
      <c r="DK1233" s="45"/>
      <c r="DL1233" s="46"/>
      <c r="DN1233" s="46"/>
      <c r="DO1233" s="46"/>
      <c r="DP1233" s="46"/>
      <c r="DU1233" s="48"/>
    </row>
    <row r="1234" spans="1:125" x14ac:dyDescent="0.2">
      <c r="A1234" s="15" t="s">
        <v>105</v>
      </c>
      <c r="B1234" s="10" t="s">
        <v>1334</v>
      </c>
      <c r="C1234" s="11">
        <f t="shared" si="620"/>
        <v>45.919717339725985</v>
      </c>
      <c r="D1234" s="11">
        <f t="shared" si="643"/>
        <v>0</v>
      </c>
      <c r="E1234" s="11">
        <f t="shared" si="643"/>
        <v>0</v>
      </c>
      <c r="F1234" s="11">
        <f t="shared" si="642"/>
        <v>273</v>
      </c>
      <c r="G1234" s="11">
        <f t="shared" si="642"/>
        <v>7</v>
      </c>
      <c r="H1234" s="11">
        <f t="shared" si="642"/>
        <v>0</v>
      </c>
      <c r="I1234" s="11">
        <f t="shared" si="642"/>
        <v>0</v>
      </c>
      <c r="J1234" s="11">
        <f t="shared" si="642"/>
        <v>0</v>
      </c>
      <c r="K1234" s="11">
        <f t="shared" si="642"/>
        <v>0</v>
      </c>
      <c r="L1234" s="11">
        <f t="shared" si="642"/>
        <v>0</v>
      </c>
      <c r="M1234" s="11">
        <f t="shared" si="645"/>
        <v>0</v>
      </c>
      <c r="N1234" s="11">
        <f t="shared" si="645"/>
        <v>0</v>
      </c>
      <c r="O1234" s="11">
        <f t="shared" si="645"/>
        <v>0</v>
      </c>
      <c r="P1234" s="11">
        <f t="shared" si="645"/>
        <v>0</v>
      </c>
      <c r="Q1234" s="11">
        <f t="shared" si="645"/>
        <v>0</v>
      </c>
      <c r="R1234" s="11">
        <f t="shared" si="645"/>
        <v>0</v>
      </c>
      <c r="S1234" s="11">
        <f t="shared" si="645"/>
        <v>0</v>
      </c>
      <c r="T1234" s="11">
        <f t="shared" si="639"/>
        <v>5849.6455209841952</v>
      </c>
      <c r="U1234" s="40">
        <f t="shared" si="621"/>
        <v>0.85765479443001358</v>
      </c>
      <c r="V1234" s="11">
        <f t="shared" si="641"/>
        <v>18.677266414443753</v>
      </c>
      <c r="W1234" s="11">
        <f t="shared" si="641"/>
        <v>51773018.889160737</v>
      </c>
      <c r="X1234" s="11">
        <f t="shared" si="641"/>
        <v>379289.51567150722</v>
      </c>
      <c r="Y1234" s="11">
        <f t="shared" si="641"/>
        <v>495406.33333333355</v>
      </c>
      <c r="Z1234" s="11">
        <f t="shared" si="641"/>
        <v>1.3061429669529596</v>
      </c>
      <c r="AA1234" s="11">
        <f t="shared" si="641"/>
        <v>94.077760390009288</v>
      </c>
      <c r="AB1234" s="11">
        <f t="shared" si="641"/>
        <v>3724.0000000000005</v>
      </c>
      <c r="AC1234" s="11">
        <f t="shared" si="641"/>
        <v>0</v>
      </c>
      <c r="AD1234" s="11">
        <f t="shared" si="641"/>
        <v>0</v>
      </c>
      <c r="AE1234" s="11">
        <f t="shared" si="641"/>
        <v>0</v>
      </c>
      <c r="AF1234" s="11">
        <f t="shared" si="641"/>
        <v>0</v>
      </c>
      <c r="AG1234" s="11">
        <f t="shared" si="641"/>
        <v>0</v>
      </c>
      <c r="AH1234" s="11">
        <f t="shared" si="648"/>
        <v>0</v>
      </c>
      <c r="AI1234" s="11">
        <f t="shared" si="648"/>
        <v>0</v>
      </c>
      <c r="AJ1234" s="11">
        <f t="shared" si="648"/>
        <v>0</v>
      </c>
      <c r="AK1234" s="11">
        <f t="shared" si="648"/>
        <v>0</v>
      </c>
      <c r="AL1234" s="11">
        <f t="shared" si="646"/>
        <v>0</v>
      </c>
      <c r="AM1234" s="11">
        <f t="shared" si="646"/>
        <v>0</v>
      </c>
      <c r="AN1234" s="11">
        <f t="shared" si="646"/>
        <v>0</v>
      </c>
      <c r="AO1234" s="11">
        <f t="shared" si="646"/>
        <v>0</v>
      </c>
      <c r="AP1234" s="11">
        <f t="shared" si="646"/>
        <v>0</v>
      </c>
      <c r="AQ1234" s="11">
        <f t="shared" si="646"/>
        <v>0</v>
      </c>
      <c r="AR1234" s="11">
        <f t="shared" si="647"/>
        <v>0</v>
      </c>
      <c r="AS1234" s="11">
        <f t="shared" si="647"/>
        <v>0</v>
      </c>
      <c r="AT1234" s="11">
        <f t="shared" si="647"/>
        <v>0</v>
      </c>
      <c r="AU1234" s="11">
        <f t="shared" si="647"/>
        <v>0</v>
      </c>
      <c r="AV1234" s="11">
        <f t="shared" si="647"/>
        <v>103546037.77832147</v>
      </c>
      <c r="AW1234" s="11">
        <f t="shared" si="647"/>
        <v>0</v>
      </c>
      <c r="AX1234" s="11">
        <f t="shared" si="615"/>
        <v>0</v>
      </c>
      <c r="AY1234" s="11">
        <f t="shared" si="615"/>
        <v>111143.26489869969</v>
      </c>
      <c r="AZ1234" s="11">
        <f t="shared" si="615"/>
        <v>1</v>
      </c>
      <c r="BA1234" s="11">
        <f t="shared" si="615"/>
        <v>2</v>
      </c>
      <c r="BB1234" s="11">
        <f t="shared" si="615"/>
        <v>3</v>
      </c>
      <c r="BC1234" s="11">
        <f t="shared" si="644"/>
        <v>1</v>
      </c>
      <c r="BD1234" s="11">
        <f t="shared" si="644"/>
        <v>2</v>
      </c>
      <c r="BE1234" s="11">
        <f t="shared" si="644"/>
        <v>3</v>
      </c>
      <c r="BF1234" s="15" t="str">
        <f t="shared" si="622"/>
        <v>ČSN 42 5715</v>
      </c>
      <c r="BG1234" s="44">
        <v>45.919717339725985</v>
      </c>
      <c r="BJ1234" s="17">
        <f t="shared" si="623"/>
        <v>273</v>
      </c>
      <c r="BK1234" s="17">
        <f t="shared" si="624"/>
        <v>7</v>
      </c>
      <c r="BX1234" s="18">
        <f t="shared" si="626"/>
        <v>5849.6455209841952</v>
      </c>
      <c r="BY1234" s="42">
        <v>0.85765479443001358</v>
      </c>
      <c r="BZ1234" s="43">
        <f t="shared" si="627"/>
        <v>18.677266414443753</v>
      </c>
      <c r="CA1234" s="18">
        <f t="shared" si="628"/>
        <v>51773018.889160737</v>
      </c>
      <c r="CB1234" s="18">
        <f t="shared" si="629"/>
        <v>379289.51567150722</v>
      </c>
      <c r="CC1234" s="18">
        <f t="shared" si="630"/>
        <v>495406.33333333355</v>
      </c>
      <c r="CD1234" s="25">
        <f t="shared" si="631"/>
        <v>1.3061429669529596</v>
      </c>
      <c r="CE1234" s="26">
        <f t="shared" si="632"/>
        <v>94.077760390009288</v>
      </c>
      <c r="CF1234" s="18">
        <f t="shared" si="633"/>
        <v>3724.0000000000005</v>
      </c>
      <c r="CG1234" s="18"/>
      <c r="CZ1234" s="18">
        <f t="shared" si="634"/>
        <v>103546037.77832147</v>
      </c>
      <c r="DC1234" s="18">
        <f t="shared" si="625"/>
        <v>111143.26489869969</v>
      </c>
      <c r="DD1234" s="17">
        <f t="shared" si="635"/>
        <v>1</v>
      </c>
      <c r="DE1234" s="17">
        <f t="shared" si="636"/>
        <v>2</v>
      </c>
      <c r="DF1234" s="17">
        <f t="shared" si="637"/>
        <v>3</v>
      </c>
      <c r="DG1234" s="17">
        <v>1</v>
      </c>
      <c r="DH1234" s="17">
        <v>2</v>
      </c>
      <c r="DI1234" s="17">
        <v>3</v>
      </c>
      <c r="DJ1234" s="20" t="s">
        <v>981</v>
      </c>
      <c r="DK1234" s="45"/>
      <c r="DL1234" s="46"/>
      <c r="DN1234" s="46"/>
      <c r="DO1234" s="46"/>
      <c r="DP1234" s="46"/>
      <c r="DU1234" s="48"/>
    </row>
    <row r="1235" spans="1:125" x14ac:dyDescent="0.2">
      <c r="A1235" s="15" t="s">
        <v>105</v>
      </c>
      <c r="B1235" s="10" t="s">
        <v>1335</v>
      </c>
      <c r="C1235" s="11">
        <f t="shared" si="620"/>
        <v>52.282384941041407</v>
      </c>
      <c r="D1235" s="11">
        <f t="shared" si="643"/>
        <v>0</v>
      </c>
      <c r="E1235" s="11">
        <f t="shared" si="643"/>
        <v>0</v>
      </c>
      <c r="F1235" s="11">
        <f t="shared" si="642"/>
        <v>273</v>
      </c>
      <c r="G1235" s="11">
        <f t="shared" si="642"/>
        <v>8</v>
      </c>
      <c r="H1235" s="11">
        <f t="shared" si="642"/>
        <v>0</v>
      </c>
      <c r="I1235" s="11">
        <f t="shared" si="642"/>
        <v>0</v>
      </c>
      <c r="J1235" s="11">
        <f t="shared" si="642"/>
        <v>0</v>
      </c>
      <c r="K1235" s="11">
        <f t="shared" si="642"/>
        <v>0</v>
      </c>
      <c r="L1235" s="11">
        <f t="shared" si="642"/>
        <v>0</v>
      </c>
      <c r="M1235" s="11">
        <f t="shared" si="645"/>
        <v>0</v>
      </c>
      <c r="N1235" s="11">
        <f t="shared" si="645"/>
        <v>0</v>
      </c>
      <c r="O1235" s="11">
        <f t="shared" si="645"/>
        <v>0</v>
      </c>
      <c r="P1235" s="11">
        <f t="shared" si="645"/>
        <v>0</v>
      </c>
      <c r="Q1235" s="11">
        <f t="shared" si="645"/>
        <v>0</v>
      </c>
      <c r="R1235" s="11">
        <f t="shared" si="645"/>
        <v>0</v>
      </c>
      <c r="S1235" s="11">
        <f t="shared" si="645"/>
        <v>0</v>
      </c>
      <c r="T1235" s="11">
        <f t="shared" si="639"/>
        <v>6660.1764256103615</v>
      </c>
      <c r="U1235" s="40">
        <f t="shared" si="621"/>
        <v>0.85765479443001358</v>
      </c>
      <c r="V1235" s="11">
        <f t="shared" si="641"/>
        <v>16.404278331931259</v>
      </c>
      <c r="W1235" s="11">
        <f t="shared" si="641"/>
        <v>58517142.597465836</v>
      </c>
      <c r="X1235" s="11">
        <f t="shared" si="641"/>
        <v>428697.01536605007</v>
      </c>
      <c r="Y1235" s="11">
        <f t="shared" si="641"/>
        <v>561970.66666666674</v>
      </c>
      <c r="Z1235" s="11">
        <f t="shared" si="641"/>
        <v>1.310880753827546</v>
      </c>
      <c r="AA1235" s="11">
        <f t="shared" si="641"/>
        <v>93.734332024077503</v>
      </c>
      <c r="AB1235" s="11">
        <f t="shared" si="641"/>
        <v>4240</v>
      </c>
      <c r="AC1235" s="11">
        <f t="shared" si="641"/>
        <v>0</v>
      </c>
      <c r="AD1235" s="11">
        <f t="shared" si="641"/>
        <v>0</v>
      </c>
      <c r="AE1235" s="11">
        <f t="shared" si="641"/>
        <v>0</v>
      </c>
      <c r="AF1235" s="11">
        <f t="shared" si="641"/>
        <v>0</v>
      </c>
      <c r="AG1235" s="11">
        <f t="shared" si="641"/>
        <v>0</v>
      </c>
      <c r="AH1235" s="11">
        <f t="shared" si="648"/>
        <v>0</v>
      </c>
      <c r="AI1235" s="11">
        <f t="shared" si="648"/>
        <v>0</v>
      </c>
      <c r="AJ1235" s="11">
        <f t="shared" si="648"/>
        <v>0</v>
      </c>
      <c r="AK1235" s="11">
        <f t="shared" si="648"/>
        <v>0</v>
      </c>
      <c r="AL1235" s="11">
        <f t="shared" si="646"/>
        <v>0</v>
      </c>
      <c r="AM1235" s="11">
        <f t="shared" si="646"/>
        <v>0</v>
      </c>
      <c r="AN1235" s="11">
        <f t="shared" si="646"/>
        <v>0</v>
      </c>
      <c r="AO1235" s="11">
        <f t="shared" si="646"/>
        <v>0</v>
      </c>
      <c r="AP1235" s="11">
        <f t="shared" si="646"/>
        <v>0</v>
      </c>
      <c r="AQ1235" s="11">
        <f t="shared" si="646"/>
        <v>0</v>
      </c>
      <c r="AR1235" s="11">
        <f t="shared" si="647"/>
        <v>0</v>
      </c>
      <c r="AS1235" s="11">
        <f t="shared" si="647"/>
        <v>0</v>
      </c>
      <c r="AT1235" s="11">
        <f t="shared" si="647"/>
        <v>0</v>
      </c>
      <c r="AU1235" s="11">
        <f t="shared" si="647"/>
        <v>0</v>
      </c>
      <c r="AV1235" s="11">
        <f t="shared" si="647"/>
        <v>117034285.19493167</v>
      </c>
      <c r="AW1235" s="11">
        <f t="shared" si="647"/>
        <v>0</v>
      </c>
      <c r="AX1235" s="11">
        <f t="shared" si="615"/>
        <v>0</v>
      </c>
      <c r="AY1235" s="11">
        <f t="shared" si="615"/>
        <v>110309.17204917161</v>
      </c>
      <c r="AZ1235" s="11">
        <f t="shared" si="615"/>
        <v>1</v>
      </c>
      <c r="BA1235" s="11">
        <f t="shared" si="615"/>
        <v>2</v>
      </c>
      <c r="BB1235" s="11">
        <f t="shared" si="615"/>
        <v>2</v>
      </c>
      <c r="BC1235" s="11">
        <f t="shared" si="644"/>
        <v>1</v>
      </c>
      <c r="BD1235" s="11">
        <f t="shared" si="644"/>
        <v>2</v>
      </c>
      <c r="BE1235" s="11">
        <f t="shared" si="644"/>
        <v>2</v>
      </c>
      <c r="BF1235" s="15" t="str">
        <f t="shared" si="622"/>
        <v>ČSN 42 5715</v>
      </c>
      <c r="BG1235" s="44">
        <v>52.282384941041407</v>
      </c>
      <c r="BJ1235" s="17">
        <f t="shared" si="623"/>
        <v>273</v>
      </c>
      <c r="BK1235" s="17">
        <f t="shared" si="624"/>
        <v>8</v>
      </c>
      <c r="BX1235" s="18">
        <f t="shared" si="626"/>
        <v>6660.1764256103615</v>
      </c>
      <c r="BY1235" s="42">
        <v>0.85765479443001358</v>
      </c>
      <c r="BZ1235" s="43">
        <f t="shared" si="627"/>
        <v>16.404278331931259</v>
      </c>
      <c r="CA1235" s="18">
        <f t="shared" si="628"/>
        <v>58517142.597465836</v>
      </c>
      <c r="CB1235" s="18">
        <f t="shared" si="629"/>
        <v>428697.01536605007</v>
      </c>
      <c r="CC1235" s="18">
        <f t="shared" si="630"/>
        <v>561970.66666666674</v>
      </c>
      <c r="CD1235" s="25">
        <f t="shared" si="631"/>
        <v>1.310880753827546</v>
      </c>
      <c r="CE1235" s="26">
        <f t="shared" si="632"/>
        <v>93.734332024077503</v>
      </c>
      <c r="CF1235" s="18">
        <f t="shared" si="633"/>
        <v>4240</v>
      </c>
      <c r="CG1235" s="18"/>
      <c r="CZ1235" s="18">
        <f t="shared" si="634"/>
        <v>117034285.19493167</v>
      </c>
      <c r="DC1235" s="18">
        <f t="shared" si="625"/>
        <v>110309.17204917161</v>
      </c>
      <c r="DD1235" s="17">
        <f t="shared" si="635"/>
        <v>1</v>
      </c>
      <c r="DE1235" s="17">
        <f t="shared" si="636"/>
        <v>2</v>
      </c>
      <c r="DF1235" s="17">
        <f t="shared" si="637"/>
        <v>2</v>
      </c>
      <c r="DG1235" s="17">
        <v>1</v>
      </c>
      <c r="DH1235" s="17">
        <v>2</v>
      </c>
      <c r="DI1235" s="17">
        <v>2</v>
      </c>
      <c r="DJ1235" s="20" t="s">
        <v>981</v>
      </c>
      <c r="DK1235" s="45"/>
      <c r="DL1235" s="46"/>
      <c r="DN1235" s="46"/>
      <c r="DO1235" s="46"/>
      <c r="DP1235" s="46"/>
      <c r="DU1235" s="48"/>
    </row>
    <row r="1236" spans="1:125" x14ac:dyDescent="0.2">
      <c r="A1236" s="15" t="s">
        <v>105</v>
      </c>
      <c r="B1236" s="10" t="s">
        <v>1336</v>
      </c>
      <c r="C1236" s="11">
        <f t="shared" si="620"/>
        <v>58.595729537695441</v>
      </c>
      <c r="D1236" s="11">
        <f t="shared" si="643"/>
        <v>0</v>
      </c>
      <c r="E1236" s="11">
        <f t="shared" si="643"/>
        <v>0</v>
      </c>
      <c r="F1236" s="11">
        <f t="shared" si="642"/>
        <v>273</v>
      </c>
      <c r="G1236" s="11">
        <f t="shared" si="642"/>
        <v>9</v>
      </c>
      <c r="H1236" s="11">
        <f t="shared" si="642"/>
        <v>0</v>
      </c>
      <c r="I1236" s="11">
        <f t="shared" si="642"/>
        <v>0</v>
      </c>
      <c r="J1236" s="11">
        <f t="shared" si="642"/>
        <v>0</v>
      </c>
      <c r="K1236" s="11">
        <f t="shared" si="642"/>
        <v>0</v>
      </c>
      <c r="L1236" s="11">
        <f t="shared" si="642"/>
        <v>0</v>
      </c>
      <c r="M1236" s="11">
        <f t="shared" si="645"/>
        <v>0</v>
      </c>
      <c r="N1236" s="11">
        <f t="shared" si="645"/>
        <v>0</v>
      </c>
      <c r="O1236" s="11">
        <f t="shared" si="645"/>
        <v>0</v>
      </c>
      <c r="P1236" s="11">
        <f t="shared" si="645"/>
        <v>0</v>
      </c>
      <c r="Q1236" s="11">
        <f t="shared" si="645"/>
        <v>0</v>
      </c>
      <c r="R1236" s="11">
        <f t="shared" si="645"/>
        <v>0</v>
      </c>
      <c r="S1236" s="11">
        <f t="shared" si="645"/>
        <v>0</v>
      </c>
      <c r="T1236" s="11">
        <f t="shared" si="639"/>
        <v>7464.4241449293486</v>
      </c>
      <c r="U1236" s="40">
        <f t="shared" si="621"/>
        <v>0.85765479443001358</v>
      </c>
      <c r="V1236" s="11">
        <f t="shared" si="641"/>
        <v>14.636813999871327</v>
      </c>
      <c r="W1236" s="11">
        <f t="shared" si="641"/>
        <v>65105640.445091896</v>
      </c>
      <c r="X1236" s="11">
        <f t="shared" si="641"/>
        <v>476964.39886514208</v>
      </c>
      <c r="Y1236" s="11">
        <f t="shared" si="641"/>
        <v>627507</v>
      </c>
      <c r="Z1236" s="11">
        <f t="shared" si="641"/>
        <v>1.3156264943317555</v>
      </c>
      <c r="AA1236" s="11">
        <f t="shared" si="641"/>
        <v>93.392317671208914</v>
      </c>
      <c r="AB1236" s="11">
        <f t="shared" si="641"/>
        <v>4752</v>
      </c>
      <c r="AC1236" s="11">
        <f t="shared" si="641"/>
        <v>0</v>
      </c>
      <c r="AD1236" s="11">
        <f t="shared" si="641"/>
        <v>0</v>
      </c>
      <c r="AE1236" s="11">
        <f t="shared" si="641"/>
        <v>0</v>
      </c>
      <c r="AF1236" s="11">
        <f t="shared" si="641"/>
        <v>0</v>
      </c>
      <c r="AG1236" s="11">
        <f t="shared" si="641"/>
        <v>0</v>
      </c>
      <c r="AH1236" s="11">
        <f t="shared" si="648"/>
        <v>0</v>
      </c>
      <c r="AI1236" s="11">
        <f t="shared" si="648"/>
        <v>0</v>
      </c>
      <c r="AJ1236" s="11">
        <f t="shared" si="648"/>
        <v>0</v>
      </c>
      <c r="AK1236" s="11">
        <f t="shared" si="648"/>
        <v>0</v>
      </c>
      <c r="AL1236" s="11">
        <f t="shared" si="646"/>
        <v>0</v>
      </c>
      <c r="AM1236" s="11">
        <f t="shared" si="646"/>
        <v>0</v>
      </c>
      <c r="AN1236" s="11">
        <f t="shared" si="646"/>
        <v>0</v>
      </c>
      <c r="AO1236" s="11">
        <f t="shared" si="646"/>
        <v>0</v>
      </c>
      <c r="AP1236" s="11">
        <f t="shared" si="646"/>
        <v>0</v>
      </c>
      <c r="AQ1236" s="11">
        <f t="shared" si="646"/>
        <v>0</v>
      </c>
      <c r="AR1236" s="11">
        <f t="shared" si="647"/>
        <v>0</v>
      </c>
      <c r="AS1236" s="11">
        <f t="shared" si="647"/>
        <v>0</v>
      </c>
      <c r="AT1236" s="11">
        <f t="shared" si="647"/>
        <v>0</v>
      </c>
      <c r="AU1236" s="11">
        <f t="shared" si="647"/>
        <v>0</v>
      </c>
      <c r="AV1236" s="11">
        <f t="shared" si="647"/>
        <v>130211280.89018379</v>
      </c>
      <c r="AW1236" s="11">
        <f t="shared" si="647"/>
        <v>0</v>
      </c>
      <c r="AX1236" s="11">
        <f t="shared" si="615"/>
        <v>0</v>
      </c>
      <c r="AY1236" s="11">
        <f t="shared" si="615"/>
        <v>109478.22079229711</v>
      </c>
      <c r="AZ1236" s="11">
        <f t="shared" si="615"/>
        <v>1</v>
      </c>
      <c r="BA1236" s="11">
        <f t="shared" si="615"/>
        <v>1</v>
      </c>
      <c r="BB1236" s="11">
        <f t="shared" si="615"/>
        <v>2</v>
      </c>
      <c r="BC1236" s="11">
        <f t="shared" si="644"/>
        <v>1</v>
      </c>
      <c r="BD1236" s="11">
        <f t="shared" si="644"/>
        <v>1</v>
      </c>
      <c r="BE1236" s="11">
        <f t="shared" si="644"/>
        <v>2</v>
      </c>
      <c r="BF1236" s="15" t="str">
        <f t="shared" si="622"/>
        <v>ČSN 42 5715</v>
      </c>
      <c r="BG1236" s="44">
        <v>58.595729537695441</v>
      </c>
      <c r="BJ1236" s="17">
        <f t="shared" si="623"/>
        <v>273</v>
      </c>
      <c r="BK1236" s="17">
        <f t="shared" si="624"/>
        <v>9</v>
      </c>
      <c r="BX1236" s="18">
        <f t="shared" si="626"/>
        <v>7464.4241449293486</v>
      </c>
      <c r="BY1236" s="42">
        <v>0.85765479443001358</v>
      </c>
      <c r="BZ1236" s="43">
        <f t="shared" si="627"/>
        <v>14.636813999871327</v>
      </c>
      <c r="CA1236" s="18">
        <f t="shared" si="628"/>
        <v>65105640.445091896</v>
      </c>
      <c r="CB1236" s="18">
        <f t="shared" si="629"/>
        <v>476964.39886514208</v>
      </c>
      <c r="CC1236" s="18">
        <f t="shared" si="630"/>
        <v>627507</v>
      </c>
      <c r="CD1236" s="25">
        <f t="shared" si="631"/>
        <v>1.3156264943317555</v>
      </c>
      <c r="CE1236" s="26">
        <f t="shared" si="632"/>
        <v>93.392317671208914</v>
      </c>
      <c r="CF1236" s="18">
        <f t="shared" si="633"/>
        <v>4752</v>
      </c>
      <c r="CG1236" s="18"/>
      <c r="CZ1236" s="18">
        <f t="shared" si="634"/>
        <v>130211280.89018379</v>
      </c>
      <c r="DC1236" s="18">
        <f t="shared" si="625"/>
        <v>109478.22079229711</v>
      </c>
      <c r="DD1236" s="17">
        <f t="shared" si="635"/>
        <v>1</v>
      </c>
      <c r="DE1236" s="17">
        <f t="shared" si="636"/>
        <v>1</v>
      </c>
      <c r="DF1236" s="17">
        <f t="shared" si="637"/>
        <v>2</v>
      </c>
      <c r="DG1236" s="17">
        <v>1</v>
      </c>
      <c r="DH1236" s="17">
        <v>1</v>
      </c>
      <c r="DI1236" s="17">
        <v>2</v>
      </c>
      <c r="DJ1236" s="20" t="s">
        <v>981</v>
      </c>
      <c r="DK1236" s="45"/>
      <c r="DL1236" s="46"/>
      <c r="DN1236" s="46"/>
      <c r="DO1236" s="46"/>
      <c r="DP1236" s="46"/>
      <c r="DU1236" s="48"/>
    </row>
    <row r="1237" spans="1:125" x14ac:dyDescent="0.2">
      <c r="A1237" s="15" t="s">
        <v>105</v>
      </c>
      <c r="B1237" s="10" t="s">
        <v>1337</v>
      </c>
      <c r="C1237" s="11">
        <f t="shared" si="620"/>
        <v>64.859751129688135</v>
      </c>
      <c r="D1237" s="11">
        <f t="shared" si="643"/>
        <v>0</v>
      </c>
      <c r="E1237" s="11">
        <f t="shared" si="643"/>
        <v>0</v>
      </c>
      <c r="F1237" s="11">
        <f t="shared" si="642"/>
        <v>273</v>
      </c>
      <c r="G1237" s="11">
        <f t="shared" si="642"/>
        <v>10</v>
      </c>
      <c r="H1237" s="11">
        <f t="shared" si="642"/>
        <v>0</v>
      </c>
      <c r="I1237" s="11">
        <f t="shared" si="642"/>
        <v>0</v>
      </c>
      <c r="J1237" s="11">
        <f t="shared" si="642"/>
        <v>0</v>
      </c>
      <c r="K1237" s="11">
        <f t="shared" si="642"/>
        <v>0</v>
      </c>
      <c r="L1237" s="11">
        <f t="shared" si="642"/>
        <v>0</v>
      </c>
      <c r="M1237" s="11">
        <f t="shared" si="645"/>
        <v>0</v>
      </c>
      <c r="N1237" s="11">
        <f t="shared" si="645"/>
        <v>0</v>
      </c>
      <c r="O1237" s="11">
        <f t="shared" si="645"/>
        <v>0</v>
      </c>
      <c r="P1237" s="11">
        <f t="shared" si="645"/>
        <v>0</v>
      </c>
      <c r="Q1237" s="11">
        <f t="shared" si="645"/>
        <v>0</v>
      </c>
      <c r="R1237" s="11">
        <f t="shared" si="645"/>
        <v>0</v>
      </c>
      <c r="S1237" s="11">
        <f t="shared" si="645"/>
        <v>0</v>
      </c>
      <c r="T1237" s="11">
        <f t="shared" si="639"/>
        <v>8262.3886789411554</v>
      </c>
      <c r="U1237" s="40">
        <f t="shared" si="621"/>
        <v>0.85765479443001358</v>
      </c>
      <c r="V1237" s="11">
        <f t="shared" si="641"/>
        <v>13.223220556537749</v>
      </c>
      <c r="W1237" s="11">
        <f t="shared" si="641"/>
        <v>71540925.175196871</v>
      </c>
      <c r="X1237" s="11">
        <f t="shared" si="641"/>
        <v>524109.3419428342</v>
      </c>
      <c r="Y1237" s="11">
        <f t="shared" si="641"/>
        <v>692023.33333333326</v>
      </c>
      <c r="Z1237" s="11">
        <f t="shared" si="641"/>
        <v>1.3203796955193632</v>
      </c>
      <c r="AA1237" s="11">
        <f t="shared" si="641"/>
        <v>93.051732923143362</v>
      </c>
      <c r="AB1237" s="11">
        <f t="shared" si="641"/>
        <v>5260</v>
      </c>
      <c r="AC1237" s="11">
        <f t="shared" si="641"/>
        <v>0</v>
      </c>
      <c r="AD1237" s="11">
        <f t="shared" si="641"/>
        <v>0</v>
      </c>
      <c r="AE1237" s="11">
        <f t="shared" si="641"/>
        <v>0</v>
      </c>
      <c r="AF1237" s="11">
        <f t="shared" si="641"/>
        <v>0</v>
      </c>
      <c r="AG1237" s="11">
        <f t="shared" si="641"/>
        <v>0</v>
      </c>
      <c r="AH1237" s="11">
        <f t="shared" si="648"/>
        <v>0</v>
      </c>
      <c r="AI1237" s="11">
        <f t="shared" si="648"/>
        <v>0</v>
      </c>
      <c r="AJ1237" s="11">
        <f t="shared" si="648"/>
        <v>0</v>
      </c>
      <c r="AK1237" s="11">
        <f t="shared" si="648"/>
        <v>0</v>
      </c>
      <c r="AL1237" s="11">
        <f t="shared" si="646"/>
        <v>0</v>
      </c>
      <c r="AM1237" s="11">
        <f t="shared" si="646"/>
        <v>0</v>
      </c>
      <c r="AN1237" s="11">
        <f t="shared" si="646"/>
        <v>0</v>
      </c>
      <c r="AO1237" s="11">
        <f t="shared" si="646"/>
        <v>0</v>
      </c>
      <c r="AP1237" s="11">
        <f t="shared" si="646"/>
        <v>0</v>
      </c>
      <c r="AQ1237" s="11">
        <f t="shared" si="646"/>
        <v>0</v>
      </c>
      <c r="AR1237" s="11">
        <f t="shared" si="647"/>
        <v>0</v>
      </c>
      <c r="AS1237" s="11">
        <f t="shared" si="647"/>
        <v>0</v>
      </c>
      <c r="AT1237" s="11">
        <f t="shared" si="647"/>
        <v>0</v>
      </c>
      <c r="AU1237" s="11">
        <f t="shared" si="647"/>
        <v>0</v>
      </c>
      <c r="AV1237" s="11">
        <f t="shared" si="647"/>
        <v>143081850.35039374</v>
      </c>
      <c r="AW1237" s="11">
        <f t="shared" si="647"/>
        <v>0</v>
      </c>
      <c r="AX1237" s="11">
        <f t="shared" si="615"/>
        <v>0</v>
      </c>
      <c r="AY1237" s="11">
        <f t="shared" si="615"/>
        <v>108650.4111280762</v>
      </c>
      <c r="AZ1237" s="11">
        <f t="shared" si="615"/>
        <v>1</v>
      </c>
      <c r="BA1237" s="11">
        <f t="shared" si="615"/>
        <v>1</v>
      </c>
      <c r="BB1237" s="11">
        <f t="shared" si="615"/>
        <v>2</v>
      </c>
      <c r="BC1237" s="11">
        <f t="shared" si="644"/>
        <v>1</v>
      </c>
      <c r="BD1237" s="11">
        <f t="shared" si="644"/>
        <v>1</v>
      </c>
      <c r="BE1237" s="11">
        <f t="shared" si="644"/>
        <v>2</v>
      </c>
      <c r="BF1237" s="15" t="str">
        <f t="shared" si="622"/>
        <v>ČSN 42 5715</v>
      </c>
      <c r="BG1237" s="44">
        <v>64.859751129688135</v>
      </c>
      <c r="BJ1237" s="17">
        <f t="shared" si="623"/>
        <v>273</v>
      </c>
      <c r="BK1237" s="17">
        <f t="shared" si="624"/>
        <v>10</v>
      </c>
      <c r="BX1237" s="18">
        <f t="shared" si="626"/>
        <v>8262.3886789411554</v>
      </c>
      <c r="BY1237" s="42">
        <v>0.85765479443001358</v>
      </c>
      <c r="BZ1237" s="43">
        <f t="shared" si="627"/>
        <v>13.223220556537749</v>
      </c>
      <c r="CA1237" s="18">
        <f t="shared" si="628"/>
        <v>71540925.175196871</v>
      </c>
      <c r="CB1237" s="18">
        <f t="shared" si="629"/>
        <v>524109.3419428342</v>
      </c>
      <c r="CC1237" s="18">
        <f t="shared" si="630"/>
        <v>692023.33333333326</v>
      </c>
      <c r="CD1237" s="25">
        <f t="shared" si="631"/>
        <v>1.3203796955193632</v>
      </c>
      <c r="CE1237" s="26">
        <f t="shared" si="632"/>
        <v>93.051732923143362</v>
      </c>
      <c r="CF1237" s="18">
        <f t="shared" si="633"/>
        <v>5260</v>
      </c>
      <c r="CG1237" s="18"/>
      <c r="CZ1237" s="18">
        <f t="shared" si="634"/>
        <v>143081850.35039374</v>
      </c>
      <c r="DC1237" s="18">
        <f t="shared" si="625"/>
        <v>108650.4111280762</v>
      </c>
      <c r="DD1237" s="17">
        <f t="shared" si="635"/>
        <v>1</v>
      </c>
      <c r="DE1237" s="17">
        <f t="shared" si="636"/>
        <v>1</v>
      </c>
      <c r="DF1237" s="17">
        <f t="shared" si="637"/>
        <v>2</v>
      </c>
      <c r="DG1237" s="17">
        <v>1</v>
      </c>
      <c r="DH1237" s="17">
        <v>1</v>
      </c>
      <c r="DI1237" s="17">
        <v>2</v>
      </c>
      <c r="DJ1237" s="20" t="s">
        <v>981</v>
      </c>
      <c r="DK1237" s="45"/>
      <c r="DL1237" s="46"/>
      <c r="DN1237" s="46"/>
      <c r="DO1237" s="46"/>
      <c r="DP1237" s="46"/>
      <c r="DU1237" s="48"/>
    </row>
    <row r="1238" spans="1:125" x14ac:dyDescent="0.2">
      <c r="A1238" s="15" t="s">
        <v>105</v>
      </c>
      <c r="B1238" s="10" t="s">
        <v>1338</v>
      </c>
      <c r="C1238" s="11">
        <f t="shared" si="620"/>
        <v>77.239825299689443</v>
      </c>
      <c r="D1238" s="11">
        <f t="shared" si="643"/>
        <v>0</v>
      </c>
      <c r="E1238" s="11">
        <f t="shared" si="643"/>
        <v>0</v>
      </c>
      <c r="F1238" s="11">
        <f t="shared" si="642"/>
        <v>273</v>
      </c>
      <c r="G1238" s="11">
        <f t="shared" si="642"/>
        <v>12</v>
      </c>
      <c r="H1238" s="11">
        <f t="shared" si="642"/>
        <v>0</v>
      </c>
      <c r="I1238" s="11">
        <f t="shared" si="642"/>
        <v>0</v>
      </c>
      <c r="J1238" s="11">
        <f t="shared" si="642"/>
        <v>0</v>
      </c>
      <c r="K1238" s="11">
        <f t="shared" si="642"/>
        <v>0</v>
      </c>
      <c r="L1238" s="11">
        <f t="shared" si="642"/>
        <v>0</v>
      </c>
      <c r="M1238" s="11">
        <f t="shared" si="645"/>
        <v>0</v>
      </c>
      <c r="N1238" s="11">
        <f t="shared" si="645"/>
        <v>0</v>
      </c>
      <c r="O1238" s="11">
        <f t="shared" si="645"/>
        <v>0</v>
      </c>
      <c r="P1238" s="11">
        <f t="shared" si="645"/>
        <v>0</v>
      </c>
      <c r="Q1238" s="11">
        <f t="shared" si="645"/>
        <v>0</v>
      </c>
      <c r="R1238" s="11">
        <f t="shared" si="645"/>
        <v>0</v>
      </c>
      <c r="S1238" s="11">
        <f t="shared" si="645"/>
        <v>0</v>
      </c>
      <c r="T1238" s="11">
        <f t="shared" si="639"/>
        <v>9839.4681910432319</v>
      </c>
      <c r="U1238" s="40">
        <f t="shared" si="621"/>
        <v>0.85765479443001358</v>
      </c>
      <c r="V1238" s="11">
        <f t="shared" si="641"/>
        <v>11.103789930936868</v>
      </c>
      <c r="W1238" s="11">
        <f t="shared" si="641"/>
        <v>83961412.007695779</v>
      </c>
      <c r="X1238" s="11">
        <f t="shared" si="641"/>
        <v>615101.9194702988</v>
      </c>
      <c r="Y1238" s="11">
        <f t="shared" si="641"/>
        <v>818028.00000000035</v>
      </c>
      <c r="Z1238" s="11">
        <f t="shared" si="641"/>
        <v>1.3299064335621866</v>
      </c>
      <c r="AA1238" s="11">
        <f t="shared" si="641"/>
        <v>92.374915426212979</v>
      </c>
      <c r="AB1238" s="11">
        <f t="shared" si="641"/>
        <v>6264</v>
      </c>
      <c r="AC1238" s="11">
        <f t="shared" si="641"/>
        <v>0</v>
      </c>
      <c r="AD1238" s="11">
        <f t="shared" si="641"/>
        <v>0</v>
      </c>
      <c r="AE1238" s="11">
        <f t="shared" si="641"/>
        <v>0</v>
      </c>
      <c r="AF1238" s="11">
        <f t="shared" si="641"/>
        <v>0</v>
      </c>
      <c r="AG1238" s="11">
        <f t="shared" si="641"/>
        <v>0</v>
      </c>
      <c r="AH1238" s="11">
        <f t="shared" si="648"/>
        <v>0</v>
      </c>
      <c r="AI1238" s="11">
        <f t="shared" si="648"/>
        <v>0</v>
      </c>
      <c r="AJ1238" s="11">
        <f t="shared" si="648"/>
        <v>0</v>
      </c>
      <c r="AK1238" s="11">
        <f t="shared" si="648"/>
        <v>0</v>
      </c>
      <c r="AL1238" s="11">
        <f t="shared" si="646"/>
        <v>0</v>
      </c>
      <c r="AM1238" s="11">
        <f t="shared" si="646"/>
        <v>0</v>
      </c>
      <c r="AN1238" s="11">
        <f t="shared" si="646"/>
        <v>0</v>
      </c>
      <c r="AO1238" s="11">
        <f t="shared" si="646"/>
        <v>0</v>
      </c>
      <c r="AP1238" s="11">
        <f t="shared" si="646"/>
        <v>0</v>
      </c>
      <c r="AQ1238" s="11">
        <f t="shared" si="646"/>
        <v>0</v>
      </c>
      <c r="AR1238" s="11">
        <f t="shared" si="647"/>
        <v>0</v>
      </c>
      <c r="AS1238" s="11">
        <f t="shared" si="647"/>
        <v>0</v>
      </c>
      <c r="AT1238" s="11">
        <f t="shared" si="647"/>
        <v>0</v>
      </c>
      <c r="AU1238" s="11">
        <f t="shared" si="647"/>
        <v>0</v>
      </c>
      <c r="AV1238" s="11">
        <f t="shared" si="647"/>
        <v>167922824.01539156</v>
      </c>
      <c r="AW1238" s="11">
        <f t="shared" si="647"/>
        <v>0</v>
      </c>
      <c r="AX1238" s="11">
        <f t="shared" si="615"/>
        <v>0</v>
      </c>
      <c r="AY1238" s="11">
        <f t="shared" si="615"/>
        <v>107004.21657759514</v>
      </c>
      <c r="AZ1238" s="11">
        <f t="shared" si="615"/>
        <v>1</v>
      </c>
      <c r="BA1238" s="11">
        <f t="shared" si="615"/>
        <v>1</v>
      </c>
      <c r="BB1238" s="11">
        <f t="shared" si="615"/>
        <v>1</v>
      </c>
      <c r="BC1238" s="11">
        <f t="shared" si="644"/>
        <v>1</v>
      </c>
      <c r="BD1238" s="11">
        <f t="shared" si="644"/>
        <v>1</v>
      </c>
      <c r="BE1238" s="11">
        <f t="shared" si="644"/>
        <v>1</v>
      </c>
      <c r="BF1238" s="15" t="str">
        <f t="shared" si="622"/>
        <v>ČSN 42 5715</v>
      </c>
      <c r="BG1238" s="44">
        <v>77.239825299689443</v>
      </c>
      <c r="BJ1238" s="17">
        <f t="shared" si="623"/>
        <v>273</v>
      </c>
      <c r="BK1238" s="17">
        <f t="shared" si="624"/>
        <v>12</v>
      </c>
      <c r="BX1238" s="18">
        <f t="shared" si="626"/>
        <v>9839.4681910432319</v>
      </c>
      <c r="BY1238" s="42">
        <v>0.85765479443001358</v>
      </c>
      <c r="BZ1238" s="43">
        <f t="shared" si="627"/>
        <v>11.103789930936868</v>
      </c>
      <c r="CA1238" s="18">
        <f t="shared" si="628"/>
        <v>83961412.007695779</v>
      </c>
      <c r="CB1238" s="18">
        <f t="shared" si="629"/>
        <v>615101.9194702988</v>
      </c>
      <c r="CC1238" s="18">
        <f t="shared" si="630"/>
        <v>818028.00000000035</v>
      </c>
      <c r="CD1238" s="25">
        <f t="shared" si="631"/>
        <v>1.3299064335621866</v>
      </c>
      <c r="CE1238" s="26">
        <f t="shared" si="632"/>
        <v>92.374915426212979</v>
      </c>
      <c r="CF1238" s="18">
        <f t="shared" si="633"/>
        <v>6264</v>
      </c>
      <c r="CG1238" s="18"/>
      <c r="CZ1238" s="18">
        <f t="shared" si="634"/>
        <v>167922824.01539156</v>
      </c>
      <c r="DC1238" s="18">
        <f t="shared" si="625"/>
        <v>107004.21657759514</v>
      </c>
      <c r="DD1238" s="17">
        <f t="shared" si="635"/>
        <v>1</v>
      </c>
      <c r="DE1238" s="17">
        <f t="shared" si="636"/>
        <v>1</v>
      </c>
      <c r="DF1238" s="17">
        <f t="shared" si="637"/>
        <v>1</v>
      </c>
      <c r="DG1238" s="17">
        <v>1</v>
      </c>
      <c r="DH1238" s="17">
        <v>1</v>
      </c>
      <c r="DI1238" s="17">
        <v>1</v>
      </c>
      <c r="DJ1238" s="20" t="s">
        <v>981</v>
      </c>
      <c r="DK1238" s="45"/>
      <c r="DL1238" s="46"/>
      <c r="DN1238" s="46"/>
      <c r="DO1238" s="46"/>
      <c r="DP1238" s="46"/>
      <c r="DU1238" s="48"/>
    </row>
    <row r="1239" spans="1:125" x14ac:dyDescent="0.2">
      <c r="A1239" s="15" t="s">
        <v>105</v>
      </c>
      <c r="B1239" s="10" t="s">
        <v>1339</v>
      </c>
      <c r="C1239" s="11">
        <f t="shared" si="620"/>
        <v>89.422607451045295</v>
      </c>
      <c r="D1239" s="11">
        <f t="shared" si="643"/>
        <v>0</v>
      </c>
      <c r="E1239" s="11">
        <f t="shared" si="643"/>
        <v>0</v>
      </c>
      <c r="F1239" s="11">
        <f t="shared" si="642"/>
        <v>273</v>
      </c>
      <c r="G1239" s="11">
        <f t="shared" si="642"/>
        <v>14</v>
      </c>
      <c r="H1239" s="11">
        <f t="shared" si="642"/>
        <v>0</v>
      </c>
      <c r="I1239" s="11">
        <f t="shared" si="642"/>
        <v>0</v>
      </c>
      <c r="J1239" s="11">
        <f t="shared" si="642"/>
        <v>0</v>
      </c>
      <c r="K1239" s="11">
        <f t="shared" si="642"/>
        <v>0</v>
      </c>
      <c r="L1239" s="11">
        <f t="shared" si="642"/>
        <v>0</v>
      </c>
      <c r="M1239" s="11">
        <f t="shared" si="645"/>
        <v>0</v>
      </c>
      <c r="N1239" s="11">
        <f t="shared" si="645"/>
        <v>0</v>
      </c>
      <c r="O1239" s="11">
        <f t="shared" si="645"/>
        <v>0</v>
      </c>
      <c r="P1239" s="11">
        <f t="shared" si="645"/>
        <v>0</v>
      </c>
      <c r="Q1239" s="11">
        <f t="shared" si="645"/>
        <v>0</v>
      </c>
      <c r="R1239" s="11">
        <f t="shared" si="645"/>
        <v>0</v>
      </c>
      <c r="S1239" s="11">
        <f t="shared" si="645"/>
        <v>0</v>
      </c>
      <c r="T1239" s="11">
        <f t="shared" si="639"/>
        <v>11391.414961916589</v>
      </c>
      <c r="U1239" s="40">
        <f t="shared" si="621"/>
        <v>0.85765479443001358</v>
      </c>
      <c r="V1239" s="11">
        <f t="shared" si="641"/>
        <v>9.5910286993089571</v>
      </c>
      <c r="W1239" s="11">
        <f t="shared" si="641"/>
        <v>95797528.049107805</v>
      </c>
      <c r="X1239" s="11">
        <f t="shared" si="641"/>
        <v>701813.39230115607</v>
      </c>
      <c r="Y1239" s="11">
        <f t="shared" si="641"/>
        <v>940048.66666666628</v>
      </c>
      <c r="Z1239" s="11">
        <f t="shared" si="641"/>
        <v>1.3394567230818542</v>
      </c>
      <c r="AA1239" s="11">
        <f t="shared" si="641"/>
        <v>91.704007546017309</v>
      </c>
      <c r="AB1239" s="11">
        <f t="shared" si="641"/>
        <v>7252</v>
      </c>
      <c r="AC1239" s="11">
        <f t="shared" si="641"/>
        <v>0</v>
      </c>
      <c r="AD1239" s="11">
        <f t="shared" si="641"/>
        <v>0</v>
      </c>
      <c r="AE1239" s="11">
        <f t="shared" si="641"/>
        <v>0</v>
      </c>
      <c r="AF1239" s="11">
        <f t="shared" si="641"/>
        <v>0</v>
      </c>
      <c r="AG1239" s="11">
        <f t="shared" si="641"/>
        <v>0</v>
      </c>
      <c r="AH1239" s="11">
        <f t="shared" si="648"/>
        <v>0</v>
      </c>
      <c r="AI1239" s="11">
        <f t="shared" si="648"/>
        <v>0</v>
      </c>
      <c r="AJ1239" s="11">
        <f t="shared" si="648"/>
        <v>0</v>
      </c>
      <c r="AK1239" s="11">
        <f t="shared" si="648"/>
        <v>0</v>
      </c>
      <c r="AL1239" s="11">
        <f t="shared" si="646"/>
        <v>0</v>
      </c>
      <c r="AM1239" s="11">
        <f t="shared" si="646"/>
        <v>0</v>
      </c>
      <c r="AN1239" s="11">
        <f t="shared" si="646"/>
        <v>0</v>
      </c>
      <c r="AO1239" s="11">
        <f t="shared" si="646"/>
        <v>0</v>
      </c>
      <c r="AP1239" s="11">
        <f t="shared" si="646"/>
        <v>0</v>
      </c>
      <c r="AQ1239" s="11">
        <f t="shared" si="646"/>
        <v>0</v>
      </c>
      <c r="AR1239" s="11">
        <f t="shared" si="647"/>
        <v>0</v>
      </c>
      <c r="AS1239" s="11">
        <f t="shared" si="647"/>
        <v>0</v>
      </c>
      <c r="AT1239" s="11">
        <f t="shared" si="647"/>
        <v>0</v>
      </c>
      <c r="AU1239" s="11">
        <f t="shared" si="647"/>
        <v>0</v>
      </c>
      <c r="AV1239" s="11">
        <f t="shared" si="647"/>
        <v>191595056.09821561</v>
      </c>
      <c r="AW1239" s="11">
        <f t="shared" si="647"/>
        <v>0</v>
      </c>
      <c r="AX1239" s="11">
        <f t="shared" si="615"/>
        <v>0</v>
      </c>
      <c r="AY1239" s="11">
        <f t="shared" si="615"/>
        <v>105370.58839772845</v>
      </c>
      <c r="AZ1239" s="11">
        <f t="shared" si="615"/>
        <v>1</v>
      </c>
      <c r="BA1239" s="11">
        <f t="shared" si="615"/>
        <v>1</v>
      </c>
      <c r="BB1239" s="11">
        <f t="shared" si="615"/>
        <v>1</v>
      </c>
      <c r="BC1239" s="11">
        <f t="shared" si="644"/>
        <v>1</v>
      </c>
      <c r="BD1239" s="11">
        <f t="shared" si="644"/>
        <v>1</v>
      </c>
      <c r="BE1239" s="11">
        <f t="shared" si="644"/>
        <v>1</v>
      </c>
      <c r="BF1239" s="15" t="str">
        <f t="shared" si="622"/>
        <v>ČSN 42 5715</v>
      </c>
      <c r="BG1239" s="44">
        <v>89.422607451045295</v>
      </c>
      <c r="BJ1239" s="17">
        <f t="shared" si="623"/>
        <v>273</v>
      </c>
      <c r="BK1239" s="17">
        <f t="shared" si="624"/>
        <v>14</v>
      </c>
      <c r="BX1239" s="18">
        <f t="shared" si="626"/>
        <v>11391.414961916589</v>
      </c>
      <c r="BY1239" s="42">
        <v>0.85765479443001358</v>
      </c>
      <c r="BZ1239" s="43">
        <f t="shared" si="627"/>
        <v>9.5910286993089571</v>
      </c>
      <c r="CA1239" s="18">
        <f t="shared" si="628"/>
        <v>95797528.049107805</v>
      </c>
      <c r="CB1239" s="18">
        <f t="shared" si="629"/>
        <v>701813.39230115607</v>
      </c>
      <c r="CC1239" s="18">
        <f t="shared" si="630"/>
        <v>940048.66666666628</v>
      </c>
      <c r="CD1239" s="25">
        <f t="shared" si="631"/>
        <v>1.3394567230818542</v>
      </c>
      <c r="CE1239" s="26">
        <f t="shared" si="632"/>
        <v>91.704007546017309</v>
      </c>
      <c r="CF1239" s="18">
        <f t="shared" si="633"/>
        <v>7252</v>
      </c>
      <c r="CG1239" s="18"/>
      <c r="CZ1239" s="18">
        <f t="shared" si="634"/>
        <v>191595056.09821561</v>
      </c>
      <c r="DC1239" s="18">
        <f t="shared" si="625"/>
        <v>105370.58839772845</v>
      </c>
      <c r="DD1239" s="17">
        <f t="shared" si="635"/>
        <v>1</v>
      </c>
      <c r="DE1239" s="17">
        <f t="shared" si="636"/>
        <v>1</v>
      </c>
      <c r="DF1239" s="17">
        <f t="shared" si="637"/>
        <v>1</v>
      </c>
      <c r="DG1239" s="17">
        <v>1</v>
      </c>
      <c r="DH1239" s="17">
        <v>1</v>
      </c>
      <c r="DI1239" s="17">
        <v>1</v>
      </c>
      <c r="DJ1239" s="20" t="s">
        <v>981</v>
      </c>
      <c r="DK1239" s="45"/>
      <c r="DL1239" s="46"/>
      <c r="DN1239" s="46"/>
      <c r="DO1239" s="46"/>
      <c r="DP1239" s="46"/>
      <c r="DU1239" s="48"/>
    </row>
    <row r="1240" spans="1:125" x14ac:dyDescent="0.2">
      <c r="A1240" s="15" t="s">
        <v>105</v>
      </c>
      <c r="B1240" s="10" t="s">
        <v>1340</v>
      </c>
      <c r="C1240" s="11">
        <f t="shared" si="620"/>
        <v>101.40809758375569</v>
      </c>
      <c r="D1240" s="11">
        <f t="shared" si="643"/>
        <v>0</v>
      </c>
      <c r="E1240" s="11">
        <f t="shared" si="643"/>
        <v>0</v>
      </c>
      <c r="F1240" s="11">
        <f t="shared" si="642"/>
        <v>273</v>
      </c>
      <c r="G1240" s="11">
        <f t="shared" si="642"/>
        <v>16</v>
      </c>
      <c r="H1240" s="11">
        <f t="shared" si="642"/>
        <v>0</v>
      </c>
      <c r="I1240" s="11">
        <f t="shared" si="642"/>
        <v>0</v>
      </c>
      <c r="J1240" s="11">
        <f t="shared" si="642"/>
        <v>0</v>
      </c>
      <c r="K1240" s="11">
        <f t="shared" si="642"/>
        <v>0</v>
      </c>
      <c r="L1240" s="11">
        <f t="shared" si="642"/>
        <v>0</v>
      </c>
      <c r="M1240" s="11">
        <f t="shared" si="645"/>
        <v>0</v>
      </c>
      <c r="N1240" s="11">
        <f t="shared" si="645"/>
        <v>0</v>
      </c>
      <c r="O1240" s="11">
        <f t="shared" si="645"/>
        <v>0</v>
      </c>
      <c r="P1240" s="11">
        <f t="shared" si="645"/>
        <v>0</v>
      </c>
      <c r="Q1240" s="11">
        <f t="shared" si="645"/>
        <v>0</v>
      </c>
      <c r="R1240" s="11">
        <f t="shared" si="645"/>
        <v>0</v>
      </c>
      <c r="S1240" s="11">
        <f t="shared" si="645"/>
        <v>0</v>
      </c>
      <c r="T1240" s="11">
        <f t="shared" si="639"/>
        <v>12918.228991561229</v>
      </c>
      <c r="U1240" s="40">
        <f t="shared" si="621"/>
        <v>0.85765479443001358</v>
      </c>
      <c r="V1240" s="11">
        <f t="shared" si="641"/>
        <v>8.4574586730774008</v>
      </c>
      <c r="W1240" s="11">
        <f t="shared" si="641"/>
        <v>107067896.66068341</v>
      </c>
      <c r="X1240" s="11">
        <f t="shared" si="641"/>
        <v>784380.19531636196</v>
      </c>
      <c r="Y1240" s="11">
        <f t="shared" si="641"/>
        <v>1058149.3333333337</v>
      </c>
      <c r="Z1240" s="11">
        <f t="shared" si="641"/>
        <v>1.3490260713512192</v>
      </c>
      <c r="AA1240" s="11">
        <f t="shared" si="641"/>
        <v>91.039139934426004</v>
      </c>
      <c r="AB1240" s="11">
        <f t="shared" si="641"/>
        <v>8224</v>
      </c>
      <c r="AC1240" s="11">
        <f t="shared" si="641"/>
        <v>0</v>
      </c>
      <c r="AD1240" s="11">
        <f t="shared" si="641"/>
        <v>0</v>
      </c>
      <c r="AE1240" s="11">
        <f t="shared" si="641"/>
        <v>0</v>
      </c>
      <c r="AF1240" s="11">
        <f t="shared" si="641"/>
        <v>0</v>
      </c>
      <c r="AG1240" s="11">
        <f t="shared" si="641"/>
        <v>0</v>
      </c>
      <c r="AH1240" s="11">
        <f t="shared" si="648"/>
        <v>0</v>
      </c>
      <c r="AI1240" s="11">
        <f t="shared" si="648"/>
        <v>0</v>
      </c>
      <c r="AJ1240" s="11">
        <f t="shared" si="648"/>
        <v>0</v>
      </c>
      <c r="AK1240" s="11">
        <f t="shared" si="648"/>
        <v>0</v>
      </c>
      <c r="AL1240" s="11">
        <f t="shared" si="646"/>
        <v>0</v>
      </c>
      <c r="AM1240" s="11">
        <f t="shared" si="646"/>
        <v>0</v>
      </c>
      <c r="AN1240" s="11">
        <f t="shared" si="646"/>
        <v>0</v>
      </c>
      <c r="AO1240" s="11">
        <f t="shared" si="646"/>
        <v>0</v>
      </c>
      <c r="AP1240" s="11">
        <f t="shared" si="646"/>
        <v>0</v>
      </c>
      <c r="AQ1240" s="11">
        <f t="shared" si="646"/>
        <v>0</v>
      </c>
      <c r="AR1240" s="11">
        <f t="shared" si="647"/>
        <v>0</v>
      </c>
      <c r="AS1240" s="11">
        <f t="shared" si="647"/>
        <v>0</v>
      </c>
      <c r="AT1240" s="11">
        <f t="shared" si="647"/>
        <v>0</v>
      </c>
      <c r="AU1240" s="11">
        <f t="shared" si="647"/>
        <v>0</v>
      </c>
      <c r="AV1240" s="11">
        <f t="shared" si="647"/>
        <v>214135793.32136682</v>
      </c>
      <c r="AW1240" s="11">
        <f t="shared" si="647"/>
        <v>0</v>
      </c>
      <c r="AX1240" s="11">
        <f t="shared" si="615"/>
        <v>0</v>
      </c>
      <c r="AY1240" s="11">
        <f t="shared" si="615"/>
        <v>103749.52658847612</v>
      </c>
      <c r="AZ1240" s="11">
        <f t="shared" si="615"/>
        <v>1</v>
      </c>
      <c r="BA1240" s="11">
        <f t="shared" si="615"/>
        <v>1</v>
      </c>
      <c r="BB1240" s="11">
        <f t="shared" si="615"/>
        <v>1</v>
      </c>
      <c r="BC1240" s="11">
        <f t="shared" si="644"/>
        <v>1</v>
      </c>
      <c r="BD1240" s="11">
        <f t="shared" si="644"/>
        <v>1</v>
      </c>
      <c r="BE1240" s="11">
        <f t="shared" si="644"/>
        <v>1</v>
      </c>
      <c r="BF1240" s="15" t="str">
        <f t="shared" si="622"/>
        <v>ČSN 42 5715</v>
      </c>
      <c r="BG1240" s="44">
        <v>101.40809758375569</v>
      </c>
      <c r="BJ1240" s="17">
        <f t="shared" si="623"/>
        <v>273</v>
      </c>
      <c r="BK1240" s="17">
        <f t="shared" si="624"/>
        <v>16</v>
      </c>
      <c r="BX1240" s="18">
        <f t="shared" si="626"/>
        <v>12918.228991561229</v>
      </c>
      <c r="BY1240" s="42">
        <v>0.85765479443001358</v>
      </c>
      <c r="BZ1240" s="43">
        <f t="shared" si="627"/>
        <v>8.4574586730774008</v>
      </c>
      <c r="CA1240" s="18">
        <f t="shared" si="628"/>
        <v>107067896.66068341</v>
      </c>
      <c r="CB1240" s="18">
        <f t="shared" si="629"/>
        <v>784380.19531636196</v>
      </c>
      <c r="CC1240" s="18">
        <f t="shared" si="630"/>
        <v>1058149.3333333337</v>
      </c>
      <c r="CD1240" s="25">
        <f t="shared" si="631"/>
        <v>1.3490260713512192</v>
      </c>
      <c r="CE1240" s="26">
        <f t="shared" si="632"/>
        <v>91.039139934426004</v>
      </c>
      <c r="CF1240" s="18">
        <f t="shared" si="633"/>
        <v>8224</v>
      </c>
      <c r="CG1240" s="18"/>
      <c r="CZ1240" s="18">
        <f t="shared" si="634"/>
        <v>214135793.32136682</v>
      </c>
      <c r="DC1240" s="18">
        <f t="shared" si="625"/>
        <v>103749.52658847612</v>
      </c>
      <c r="DD1240" s="17">
        <f t="shared" si="635"/>
        <v>1</v>
      </c>
      <c r="DE1240" s="17">
        <f t="shared" si="636"/>
        <v>1</v>
      </c>
      <c r="DF1240" s="17">
        <f t="shared" si="637"/>
        <v>1</v>
      </c>
      <c r="DG1240" s="17">
        <v>1</v>
      </c>
      <c r="DH1240" s="17">
        <v>1</v>
      </c>
      <c r="DI1240" s="17">
        <v>1</v>
      </c>
      <c r="DJ1240" s="20" t="s">
        <v>981</v>
      </c>
      <c r="DK1240" s="45"/>
      <c r="DL1240" s="46"/>
      <c r="DN1240" s="46"/>
      <c r="DO1240" s="46"/>
      <c r="DP1240" s="46"/>
      <c r="DU1240" s="48"/>
    </row>
    <row r="1241" spans="1:125" x14ac:dyDescent="0.2">
      <c r="A1241" s="15" t="s">
        <v>105</v>
      </c>
      <c r="B1241" s="10" t="s">
        <v>1341</v>
      </c>
      <c r="C1241" s="11">
        <f t="shared" si="620"/>
        <v>113.19629569782067</v>
      </c>
      <c r="D1241" s="11">
        <f t="shared" si="643"/>
        <v>0</v>
      </c>
      <c r="E1241" s="11">
        <f t="shared" si="643"/>
        <v>0</v>
      </c>
      <c r="F1241" s="11">
        <f t="shared" si="642"/>
        <v>273</v>
      </c>
      <c r="G1241" s="11">
        <f t="shared" si="642"/>
        <v>18</v>
      </c>
      <c r="H1241" s="11">
        <f t="shared" si="642"/>
        <v>0</v>
      </c>
      <c r="I1241" s="11">
        <f t="shared" si="642"/>
        <v>0</v>
      </c>
      <c r="J1241" s="11">
        <f t="shared" si="642"/>
        <v>0</v>
      </c>
      <c r="K1241" s="11">
        <f t="shared" si="642"/>
        <v>0</v>
      </c>
      <c r="L1241" s="11">
        <f t="shared" si="642"/>
        <v>0</v>
      </c>
      <c r="M1241" s="11">
        <f t="shared" si="645"/>
        <v>0</v>
      </c>
      <c r="N1241" s="11">
        <f t="shared" si="645"/>
        <v>0</v>
      </c>
      <c r="O1241" s="11">
        <f t="shared" si="645"/>
        <v>0</v>
      </c>
      <c r="P1241" s="11">
        <f t="shared" si="645"/>
        <v>0</v>
      </c>
      <c r="Q1241" s="11">
        <f t="shared" si="645"/>
        <v>0</v>
      </c>
      <c r="R1241" s="11">
        <f t="shared" si="645"/>
        <v>0</v>
      </c>
      <c r="S1241" s="11">
        <f t="shared" si="645"/>
        <v>0</v>
      </c>
      <c r="T1241" s="11">
        <f t="shared" si="639"/>
        <v>14419.91027997715</v>
      </c>
      <c r="U1241" s="40">
        <f t="shared" si="621"/>
        <v>0.85765479443001358</v>
      </c>
      <c r="V1241" s="11">
        <f t="shared" si="641"/>
        <v>7.5767037175804512</v>
      </c>
      <c r="W1241" s="11">
        <f t="shared" si="641"/>
        <v>117790839.61077835</v>
      </c>
      <c r="X1241" s="11">
        <f t="shared" si="641"/>
        <v>862936.55392511608</v>
      </c>
      <c r="Y1241" s="11">
        <f t="shared" si="641"/>
        <v>1172394</v>
      </c>
      <c r="Z1241" s="11">
        <f t="shared" si="641"/>
        <v>1.3586097316973063</v>
      </c>
      <c r="AA1241" s="11">
        <f t="shared" si="641"/>
        <v>90.380445894009611</v>
      </c>
      <c r="AB1241" s="11">
        <f t="shared" si="641"/>
        <v>9180</v>
      </c>
      <c r="AC1241" s="11">
        <f t="shared" si="641"/>
        <v>0</v>
      </c>
      <c r="AD1241" s="11">
        <f t="shared" si="641"/>
        <v>0</v>
      </c>
      <c r="AE1241" s="11">
        <f t="shared" si="641"/>
        <v>0</v>
      </c>
      <c r="AF1241" s="11">
        <f t="shared" si="641"/>
        <v>0</v>
      </c>
      <c r="AG1241" s="11">
        <f t="shared" si="641"/>
        <v>0</v>
      </c>
      <c r="AH1241" s="11">
        <f t="shared" si="648"/>
        <v>0</v>
      </c>
      <c r="AI1241" s="11">
        <f t="shared" si="648"/>
        <v>0</v>
      </c>
      <c r="AJ1241" s="11">
        <f t="shared" si="648"/>
        <v>0</v>
      </c>
      <c r="AK1241" s="11">
        <f t="shared" si="648"/>
        <v>0</v>
      </c>
      <c r="AL1241" s="11">
        <f t="shared" si="646"/>
        <v>0</v>
      </c>
      <c r="AM1241" s="11">
        <f t="shared" si="646"/>
        <v>0</v>
      </c>
      <c r="AN1241" s="11">
        <f t="shared" si="646"/>
        <v>0</v>
      </c>
      <c r="AO1241" s="11">
        <f t="shared" si="646"/>
        <v>0</v>
      </c>
      <c r="AP1241" s="11">
        <f t="shared" si="646"/>
        <v>0</v>
      </c>
      <c r="AQ1241" s="11">
        <f t="shared" si="646"/>
        <v>0</v>
      </c>
      <c r="AR1241" s="11">
        <f t="shared" si="647"/>
        <v>0</v>
      </c>
      <c r="AS1241" s="11">
        <f t="shared" si="647"/>
        <v>0</v>
      </c>
      <c r="AT1241" s="11">
        <f t="shared" si="647"/>
        <v>0</v>
      </c>
      <c r="AU1241" s="11">
        <f t="shared" si="647"/>
        <v>0</v>
      </c>
      <c r="AV1241" s="11">
        <f t="shared" si="647"/>
        <v>235581679.22155669</v>
      </c>
      <c r="AW1241" s="11">
        <f t="shared" si="647"/>
        <v>0</v>
      </c>
      <c r="AX1241" s="11">
        <f t="shared" si="615"/>
        <v>0</v>
      </c>
      <c r="AY1241" s="11">
        <f t="shared" si="615"/>
        <v>102141.03114983815</v>
      </c>
      <c r="AZ1241" s="11">
        <f t="shared" si="615"/>
        <v>1</v>
      </c>
      <c r="BA1241" s="11">
        <f t="shared" si="615"/>
        <v>1</v>
      </c>
      <c r="BB1241" s="11">
        <f t="shared" si="615"/>
        <v>1</v>
      </c>
      <c r="BC1241" s="11">
        <f t="shared" si="644"/>
        <v>1</v>
      </c>
      <c r="BD1241" s="11">
        <f t="shared" si="644"/>
        <v>1</v>
      </c>
      <c r="BE1241" s="11">
        <f t="shared" si="644"/>
        <v>1</v>
      </c>
      <c r="BF1241" s="15" t="str">
        <f t="shared" si="622"/>
        <v>ČSN 42 5715</v>
      </c>
      <c r="BG1241" s="44">
        <v>113.19629569782067</v>
      </c>
      <c r="BJ1241" s="17">
        <f t="shared" si="623"/>
        <v>273</v>
      </c>
      <c r="BK1241" s="17">
        <f t="shared" si="624"/>
        <v>18</v>
      </c>
      <c r="BX1241" s="18">
        <f t="shared" si="626"/>
        <v>14419.91027997715</v>
      </c>
      <c r="BY1241" s="42">
        <v>0.85765479443001358</v>
      </c>
      <c r="BZ1241" s="43">
        <f t="shared" si="627"/>
        <v>7.5767037175804512</v>
      </c>
      <c r="CA1241" s="18">
        <f t="shared" si="628"/>
        <v>117790839.61077835</v>
      </c>
      <c r="CB1241" s="18">
        <f t="shared" si="629"/>
        <v>862936.55392511608</v>
      </c>
      <c r="CC1241" s="18">
        <f t="shared" si="630"/>
        <v>1172394</v>
      </c>
      <c r="CD1241" s="25">
        <f t="shared" si="631"/>
        <v>1.3586097316973063</v>
      </c>
      <c r="CE1241" s="26">
        <f t="shared" si="632"/>
        <v>90.380445894009611</v>
      </c>
      <c r="CF1241" s="18">
        <f t="shared" si="633"/>
        <v>9180</v>
      </c>
      <c r="CG1241" s="18"/>
      <c r="CZ1241" s="18">
        <f t="shared" si="634"/>
        <v>235581679.22155669</v>
      </c>
      <c r="DC1241" s="18">
        <f t="shared" si="625"/>
        <v>102141.03114983815</v>
      </c>
      <c r="DD1241" s="17">
        <f t="shared" si="635"/>
        <v>1</v>
      </c>
      <c r="DE1241" s="17">
        <f t="shared" si="636"/>
        <v>1</v>
      </c>
      <c r="DF1241" s="17">
        <f t="shared" si="637"/>
        <v>1</v>
      </c>
      <c r="DG1241" s="17">
        <v>1</v>
      </c>
      <c r="DH1241" s="17">
        <v>1</v>
      </c>
      <c r="DI1241" s="17">
        <v>1</v>
      </c>
      <c r="DJ1241" s="20" t="s">
        <v>981</v>
      </c>
      <c r="DK1241" s="45"/>
      <c r="DL1241" s="46"/>
      <c r="DN1241" s="46"/>
      <c r="DO1241" s="46"/>
      <c r="DP1241" s="46"/>
      <c r="DU1241" s="48"/>
    </row>
    <row r="1242" spans="1:125" x14ac:dyDescent="0.2">
      <c r="A1242" s="15" t="s">
        <v>105</v>
      </c>
      <c r="B1242" s="10" t="s">
        <v>1342</v>
      </c>
      <c r="C1242" s="11">
        <f t="shared" si="620"/>
        <v>124.78720179324021</v>
      </c>
      <c r="D1242" s="11">
        <f t="shared" si="643"/>
        <v>0</v>
      </c>
      <c r="E1242" s="11">
        <f t="shared" si="643"/>
        <v>0</v>
      </c>
      <c r="F1242" s="11">
        <f t="shared" si="642"/>
        <v>273</v>
      </c>
      <c r="G1242" s="11">
        <f t="shared" si="642"/>
        <v>20</v>
      </c>
      <c r="H1242" s="11">
        <f t="shared" si="642"/>
        <v>0</v>
      </c>
      <c r="I1242" s="11">
        <f t="shared" si="642"/>
        <v>0</v>
      </c>
      <c r="J1242" s="11">
        <f t="shared" si="642"/>
        <v>0</v>
      </c>
      <c r="K1242" s="11">
        <f t="shared" si="642"/>
        <v>0</v>
      </c>
      <c r="L1242" s="11">
        <f t="shared" si="642"/>
        <v>0</v>
      </c>
      <c r="M1242" s="11">
        <f t="shared" si="645"/>
        <v>0</v>
      </c>
      <c r="N1242" s="11">
        <f t="shared" si="645"/>
        <v>0</v>
      </c>
      <c r="O1242" s="11">
        <f t="shared" si="645"/>
        <v>0</v>
      </c>
      <c r="P1242" s="11">
        <f t="shared" si="645"/>
        <v>0</v>
      </c>
      <c r="Q1242" s="11">
        <f t="shared" si="645"/>
        <v>0</v>
      </c>
      <c r="R1242" s="11">
        <f t="shared" si="645"/>
        <v>0</v>
      </c>
      <c r="S1242" s="11">
        <f t="shared" si="645"/>
        <v>0</v>
      </c>
      <c r="T1242" s="11">
        <f t="shared" si="639"/>
        <v>15896.458827164353</v>
      </c>
      <c r="U1242" s="40">
        <f t="shared" si="621"/>
        <v>0.85765479443001358</v>
      </c>
      <c r="V1242" s="11">
        <f t="shared" si="641"/>
        <v>6.8729387477656658</v>
      </c>
      <c r="W1242" s="11">
        <f t="shared" si="641"/>
        <v>127984377.0748536</v>
      </c>
      <c r="X1242" s="11">
        <f t="shared" si="641"/>
        <v>937614.48406486155</v>
      </c>
      <c r="Y1242" s="11">
        <f t="shared" si="641"/>
        <v>1282846.6666666665</v>
      </c>
      <c r="Z1242" s="11">
        <f t="shared" si="641"/>
        <v>1.3682026978776096</v>
      </c>
      <c r="AA1242" s="11">
        <f t="shared" si="641"/>
        <v>89.728061385499686</v>
      </c>
      <c r="AB1242" s="11">
        <f t="shared" si="641"/>
        <v>10120</v>
      </c>
      <c r="AC1242" s="11">
        <f t="shared" si="641"/>
        <v>0</v>
      </c>
      <c r="AD1242" s="11">
        <f t="shared" si="641"/>
        <v>0</v>
      </c>
      <c r="AE1242" s="11">
        <f t="shared" si="641"/>
        <v>0</v>
      </c>
      <c r="AF1242" s="11">
        <f t="shared" si="641"/>
        <v>0</v>
      </c>
      <c r="AG1242" s="11">
        <f t="shared" si="641"/>
        <v>0</v>
      </c>
      <c r="AH1242" s="11">
        <f t="shared" si="648"/>
        <v>0</v>
      </c>
      <c r="AI1242" s="11">
        <f t="shared" si="648"/>
        <v>0</v>
      </c>
      <c r="AJ1242" s="11">
        <f t="shared" si="648"/>
        <v>0</v>
      </c>
      <c r="AK1242" s="11">
        <f t="shared" si="648"/>
        <v>0</v>
      </c>
      <c r="AL1242" s="11">
        <f t="shared" si="646"/>
        <v>0</v>
      </c>
      <c r="AM1242" s="11">
        <f t="shared" si="646"/>
        <v>0</v>
      </c>
      <c r="AN1242" s="11">
        <f t="shared" si="646"/>
        <v>0</v>
      </c>
      <c r="AO1242" s="11">
        <f t="shared" si="646"/>
        <v>0</v>
      </c>
      <c r="AP1242" s="11">
        <f t="shared" si="646"/>
        <v>0</v>
      </c>
      <c r="AQ1242" s="11">
        <f t="shared" si="646"/>
        <v>0</v>
      </c>
      <c r="AR1242" s="11">
        <f t="shared" si="647"/>
        <v>0</v>
      </c>
      <c r="AS1242" s="11">
        <f t="shared" si="647"/>
        <v>0</v>
      </c>
      <c r="AT1242" s="11">
        <f t="shared" si="647"/>
        <v>0</v>
      </c>
      <c r="AU1242" s="11">
        <f t="shared" si="647"/>
        <v>0</v>
      </c>
      <c r="AV1242" s="11">
        <f t="shared" si="647"/>
        <v>255968754.1497072</v>
      </c>
      <c r="AW1242" s="11">
        <f t="shared" si="647"/>
        <v>0</v>
      </c>
      <c r="AX1242" s="11">
        <f t="shared" si="615"/>
        <v>0</v>
      </c>
      <c r="AY1242" s="11">
        <f t="shared" si="615"/>
        <v>100545.10208181453</v>
      </c>
      <c r="AZ1242" s="11">
        <f t="shared" si="615"/>
        <v>1</v>
      </c>
      <c r="BA1242" s="11">
        <f t="shared" si="615"/>
        <v>1</v>
      </c>
      <c r="BB1242" s="11">
        <f t="shared" si="615"/>
        <v>1</v>
      </c>
      <c r="BC1242" s="11">
        <f t="shared" si="644"/>
        <v>1</v>
      </c>
      <c r="BD1242" s="11">
        <f t="shared" si="644"/>
        <v>1</v>
      </c>
      <c r="BE1242" s="11">
        <f t="shared" si="644"/>
        <v>1</v>
      </c>
      <c r="BF1242" s="15" t="str">
        <f t="shared" si="622"/>
        <v>ČSN 42 5715</v>
      </c>
      <c r="BG1242" s="44">
        <v>124.78720179324021</v>
      </c>
      <c r="BJ1242" s="17">
        <f t="shared" si="623"/>
        <v>273</v>
      </c>
      <c r="BK1242" s="17">
        <f t="shared" si="624"/>
        <v>20</v>
      </c>
      <c r="BX1242" s="18">
        <f t="shared" si="626"/>
        <v>15896.458827164353</v>
      </c>
      <c r="BY1242" s="42">
        <v>0.85765479443001358</v>
      </c>
      <c r="BZ1242" s="43">
        <f t="shared" si="627"/>
        <v>6.8729387477656658</v>
      </c>
      <c r="CA1242" s="18">
        <f t="shared" si="628"/>
        <v>127984377.0748536</v>
      </c>
      <c r="CB1242" s="18">
        <f t="shared" si="629"/>
        <v>937614.48406486155</v>
      </c>
      <c r="CC1242" s="18">
        <f t="shared" si="630"/>
        <v>1282846.6666666665</v>
      </c>
      <c r="CD1242" s="25">
        <f t="shared" si="631"/>
        <v>1.3682026978776096</v>
      </c>
      <c r="CE1242" s="26">
        <f t="shared" si="632"/>
        <v>89.728061385499686</v>
      </c>
      <c r="CF1242" s="18">
        <f t="shared" si="633"/>
        <v>10120</v>
      </c>
      <c r="CG1242" s="18"/>
      <c r="CZ1242" s="18">
        <f t="shared" si="634"/>
        <v>255968754.1497072</v>
      </c>
      <c r="DC1242" s="18">
        <f t="shared" si="625"/>
        <v>100545.10208181453</v>
      </c>
      <c r="DD1242" s="17">
        <f t="shared" si="635"/>
        <v>1</v>
      </c>
      <c r="DE1242" s="17">
        <f t="shared" si="636"/>
        <v>1</v>
      </c>
      <c r="DF1242" s="17">
        <f t="shared" si="637"/>
        <v>1</v>
      </c>
      <c r="DG1242" s="17">
        <v>1</v>
      </c>
      <c r="DH1242" s="17">
        <v>1</v>
      </c>
      <c r="DI1242" s="17">
        <v>1</v>
      </c>
      <c r="DJ1242" s="20" t="s">
        <v>981</v>
      </c>
      <c r="DK1242" s="45"/>
      <c r="DL1242" s="46"/>
      <c r="DN1242" s="46"/>
      <c r="DO1242" s="46"/>
      <c r="DP1242" s="46"/>
      <c r="DU1242" s="48"/>
    </row>
    <row r="1243" spans="1:125" x14ac:dyDescent="0.2">
      <c r="A1243" s="15" t="s">
        <v>105</v>
      </c>
      <c r="B1243" s="10" t="s">
        <v>1343</v>
      </c>
      <c r="C1243" s="11">
        <f t="shared" si="620"/>
        <v>136.18081587001433</v>
      </c>
      <c r="D1243" s="11">
        <f t="shared" si="643"/>
        <v>0</v>
      </c>
      <c r="E1243" s="11">
        <f t="shared" si="643"/>
        <v>0</v>
      </c>
      <c r="F1243" s="11">
        <f t="shared" si="642"/>
        <v>273</v>
      </c>
      <c r="G1243" s="11">
        <f t="shared" si="642"/>
        <v>22</v>
      </c>
      <c r="H1243" s="11">
        <f t="shared" si="642"/>
        <v>0</v>
      </c>
      <c r="I1243" s="11">
        <f t="shared" si="642"/>
        <v>0</v>
      </c>
      <c r="J1243" s="11">
        <f t="shared" si="642"/>
        <v>0</v>
      </c>
      <c r="K1243" s="11">
        <f t="shared" si="642"/>
        <v>0</v>
      </c>
      <c r="L1243" s="11">
        <f t="shared" si="642"/>
        <v>0</v>
      </c>
      <c r="M1243" s="11">
        <f t="shared" si="645"/>
        <v>0</v>
      </c>
      <c r="N1243" s="11">
        <f t="shared" si="645"/>
        <v>0</v>
      </c>
      <c r="O1243" s="11">
        <f t="shared" si="645"/>
        <v>0</v>
      </c>
      <c r="P1243" s="11">
        <f t="shared" si="645"/>
        <v>0</v>
      </c>
      <c r="Q1243" s="11">
        <f t="shared" si="645"/>
        <v>0</v>
      </c>
      <c r="R1243" s="11">
        <f t="shared" si="645"/>
        <v>0</v>
      </c>
      <c r="S1243" s="11">
        <f t="shared" si="645"/>
        <v>0</v>
      </c>
      <c r="T1243" s="11">
        <f t="shared" si="639"/>
        <v>17347.874633122836</v>
      </c>
      <c r="U1243" s="40">
        <f t="shared" si="621"/>
        <v>0.85765479443001358</v>
      </c>
      <c r="V1243" s="11">
        <f t="shared" si="641"/>
        <v>6.2979119999446356</v>
      </c>
      <c r="W1243" s="11">
        <f t="shared" si="641"/>
        <v>137666227.63547543</v>
      </c>
      <c r="X1243" s="11">
        <f t="shared" si="641"/>
        <v>1008543.7922012851</v>
      </c>
      <c r="Y1243" s="11">
        <f t="shared" si="641"/>
        <v>1389571.333333333</v>
      </c>
      <c r="Z1243" s="11">
        <f t="shared" si="641"/>
        <v>1.3777996990099983</v>
      </c>
      <c r="AA1243" s="11">
        <f t="shared" si="641"/>
        <v>89.082125030782692</v>
      </c>
      <c r="AB1243" s="11">
        <f t="shared" si="641"/>
        <v>11043.999999999998</v>
      </c>
      <c r="AC1243" s="11">
        <f t="shared" si="641"/>
        <v>0</v>
      </c>
      <c r="AD1243" s="11">
        <f t="shared" si="641"/>
        <v>0</v>
      </c>
      <c r="AE1243" s="11">
        <f t="shared" si="641"/>
        <v>0</v>
      </c>
      <c r="AF1243" s="11">
        <f t="shared" si="641"/>
        <v>0</v>
      </c>
      <c r="AG1243" s="11">
        <f t="shared" si="641"/>
        <v>0</v>
      </c>
      <c r="AH1243" s="11">
        <f t="shared" si="648"/>
        <v>0</v>
      </c>
      <c r="AI1243" s="11">
        <f t="shared" si="648"/>
        <v>0</v>
      </c>
      <c r="AJ1243" s="11">
        <f t="shared" si="648"/>
        <v>0</v>
      </c>
      <c r="AK1243" s="11">
        <f t="shared" si="648"/>
        <v>0</v>
      </c>
      <c r="AL1243" s="11">
        <f t="shared" si="646"/>
        <v>0</v>
      </c>
      <c r="AM1243" s="11">
        <f t="shared" si="646"/>
        <v>0</v>
      </c>
      <c r="AN1243" s="11">
        <f t="shared" si="646"/>
        <v>0</v>
      </c>
      <c r="AO1243" s="11">
        <f t="shared" si="646"/>
        <v>0</v>
      </c>
      <c r="AP1243" s="11">
        <f t="shared" si="646"/>
        <v>0</v>
      </c>
      <c r="AQ1243" s="11">
        <f t="shared" si="646"/>
        <v>0</v>
      </c>
      <c r="AR1243" s="11">
        <f t="shared" si="647"/>
        <v>0</v>
      </c>
      <c r="AS1243" s="11">
        <f t="shared" si="647"/>
        <v>0</v>
      </c>
      <c r="AT1243" s="11">
        <f t="shared" si="647"/>
        <v>0</v>
      </c>
      <c r="AU1243" s="11">
        <f t="shared" si="647"/>
        <v>0</v>
      </c>
      <c r="AV1243" s="11">
        <f t="shared" si="647"/>
        <v>275332455.27095085</v>
      </c>
      <c r="AW1243" s="11">
        <f t="shared" si="647"/>
        <v>0</v>
      </c>
      <c r="AX1243" s="11">
        <f t="shared" si="615"/>
        <v>0</v>
      </c>
      <c r="AY1243" s="11">
        <f t="shared" si="615"/>
        <v>98961.739384405271</v>
      </c>
      <c r="AZ1243" s="11">
        <f t="shared" si="615"/>
        <v>1</v>
      </c>
      <c r="BA1243" s="11">
        <f t="shared" si="615"/>
        <v>1</v>
      </c>
      <c r="BB1243" s="11">
        <f t="shared" si="615"/>
        <v>1</v>
      </c>
      <c r="BC1243" s="11">
        <f t="shared" si="644"/>
        <v>1</v>
      </c>
      <c r="BD1243" s="11">
        <f t="shared" si="644"/>
        <v>1</v>
      </c>
      <c r="BE1243" s="11">
        <f t="shared" si="644"/>
        <v>1</v>
      </c>
      <c r="BF1243" s="15" t="str">
        <f t="shared" si="622"/>
        <v>ČSN 42 5715</v>
      </c>
      <c r="BG1243" s="44">
        <v>136.18081587001433</v>
      </c>
      <c r="BJ1243" s="17">
        <f t="shared" si="623"/>
        <v>273</v>
      </c>
      <c r="BK1243" s="17">
        <f t="shared" si="624"/>
        <v>22</v>
      </c>
      <c r="BX1243" s="18">
        <f t="shared" si="626"/>
        <v>17347.874633122836</v>
      </c>
      <c r="BY1243" s="42">
        <v>0.85765479443001358</v>
      </c>
      <c r="BZ1243" s="43">
        <f t="shared" si="627"/>
        <v>6.2979119999446356</v>
      </c>
      <c r="CA1243" s="18">
        <f t="shared" si="628"/>
        <v>137666227.63547543</v>
      </c>
      <c r="CB1243" s="18">
        <f t="shared" si="629"/>
        <v>1008543.7922012851</v>
      </c>
      <c r="CC1243" s="18">
        <f t="shared" si="630"/>
        <v>1389571.333333333</v>
      </c>
      <c r="CD1243" s="25">
        <f t="shared" si="631"/>
        <v>1.3777996990099983</v>
      </c>
      <c r="CE1243" s="26">
        <f t="shared" si="632"/>
        <v>89.082125030782692</v>
      </c>
      <c r="CF1243" s="18">
        <f t="shared" si="633"/>
        <v>11043.999999999998</v>
      </c>
      <c r="CG1243" s="18"/>
      <c r="CZ1243" s="18">
        <f t="shared" si="634"/>
        <v>275332455.27095085</v>
      </c>
      <c r="DC1243" s="18">
        <f t="shared" si="625"/>
        <v>98961.739384405271</v>
      </c>
      <c r="DD1243" s="17">
        <f t="shared" si="635"/>
        <v>1</v>
      </c>
      <c r="DE1243" s="17">
        <f t="shared" si="636"/>
        <v>1</v>
      </c>
      <c r="DF1243" s="17">
        <f t="shared" si="637"/>
        <v>1</v>
      </c>
      <c r="DG1243" s="17">
        <v>1</v>
      </c>
      <c r="DH1243" s="17">
        <v>1</v>
      </c>
      <c r="DI1243" s="17">
        <v>1</v>
      </c>
      <c r="DJ1243" s="20" t="s">
        <v>981</v>
      </c>
      <c r="DK1243" s="45"/>
      <c r="DL1243" s="46"/>
      <c r="DN1243" s="46"/>
      <c r="DO1243" s="46"/>
      <c r="DP1243" s="46"/>
      <c r="DU1243" s="48"/>
    </row>
    <row r="1244" spans="1:125" x14ac:dyDescent="0.2">
      <c r="A1244" s="15" t="s">
        <v>105</v>
      </c>
      <c r="B1244" s="10" t="s">
        <v>1344</v>
      </c>
      <c r="C1244" s="11">
        <f t="shared" si="620"/>
        <v>152.90131445021524</v>
      </c>
      <c r="D1244" s="11">
        <f t="shared" si="643"/>
        <v>0</v>
      </c>
      <c r="E1244" s="11">
        <f t="shared" si="643"/>
        <v>0</v>
      </c>
      <c r="F1244" s="11">
        <f t="shared" si="642"/>
        <v>273</v>
      </c>
      <c r="G1244" s="11">
        <f t="shared" si="642"/>
        <v>25</v>
      </c>
      <c r="H1244" s="11">
        <f t="shared" si="642"/>
        <v>0</v>
      </c>
      <c r="I1244" s="11">
        <f t="shared" si="642"/>
        <v>0</v>
      </c>
      <c r="J1244" s="11">
        <f t="shared" si="642"/>
        <v>0</v>
      </c>
      <c r="K1244" s="11">
        <f t="shared" si="642"/>
        <v>0</v>
      </c>
      <c r="L1244" s="11">
        <f t="shared" si="642"/>
        <v>0</v>
      </c>
      <c r="M1244" s="11">
        <f t="shared" si="645"/>
        <v>0</v>
      </c>
      <c r="N1244" s="11">
        <f t="shared" si="645"/>
        <v>0</v>
      </c>
      <c r="O1244" s="11">
        <f t="shared" si="645"/>
        <v>0</v>
      </c>
      <c r="P1244" s="11">
        <f t="shared" si="645"/>
        <v>0</v>
      </c>
      <c r="Q1244" s="11">
        <f t="shared" si="645"/>
        <v>0</v>
      </c>
      <c r="R1244" s="11">
        <f t="shared" si="645"/>
        <v>0</v>
      </c>
      <c r="S1244" s="11">
        <f t="shared" si="645"/>
        <v>0</v>
      </c>
      <c r="T1244" s="11">
        <f t="shared" si="639"/>
        <v>19477.874452256718</v>
      </c>
      <c r="U1244" s="40">
        <f t="shared" si="621"/>
        <v>0.85765479443001358</v>
      </c>
      <c r="V1244" s="11">
        <f t="shared" si="641"/>
        <v>5.6092048489829471</v>
      </c>
      <c r="W1244" s="11">
        <f t="shared" si="641"/>
        <v>151267607.7305322</v>
      </c>
      <c r="X1244" s="11">
        <f t="shared" si="641"/>
        <v>1108187.6024214814</v>
      </c>
      <c r="Y1244" s="11">
        <f t="shared" si="641"/>
        <v>1542808.3333333333</v>
      </c>
      <c r="Z1244" s="11">
        <f t="shared" si="641"/>
        <v>1.392190573114308</v>
      </c>
      <c r="AA1244" s="11">
        <f t="shared" si="641"/>
        <v>88.125620565190914</v>
      </c>
      <c r="AB1244" s="11">
        <f t="shared" si="641"/>
        <v>12400</v>
      </c>
      <c r="AC1244" s="11">
        <f t="shared" si="641"/>
        <v>0</v>
      </c>
      <c r="AD1244" s="11">
        <f t="shared" si="641"/>
        <v>0</v>
      </c>
      <c r="AE1244" s="11">
        <f t="shared" si="641"/>
        <v>0</v>
      </c>
      <c r="AF1244" s="11">
        <f t="shared" si="641"/>
        <v>0</v>
      </c>
      <c r="AG1244" s="11">
        <f t="shared" si="641"/>
        <v>0</v>
      </c>
      <c r="AH1244" s="11">
        <f t="shared" si="648"/>
        <v>0</v>
      </c>
      <c r="AI1244" s="11">
        <f t="shared" si="648"/>
        <v>0</v>
      </c>
      <c r="AJ1244" s="11">
        <f t="shared" si="648"/>
        <v>0</v>
      </c>
      <c r="AK1244" s="11">
        <f t="shared" si="648"/>
        <v>0</v>
      </c>
      <c r="AL1244" s="11">
        <f t="shared" si="646"/>
        <v>0</v>
      </c>
      <c r="AM1244" s="11">
        <f t="shared" si="646"/>
        <v>0</v>
      </c>
      <c r="AN1244" s="11">
        <f t="shared" si="646"/>
        <v>0</v>
      </c>
      <c r="AO1244" s="11">
        <f t="shared" si="646"/>
        <v>0</v>
      </c>
      <c r="AP1244" s="11">
        <f t="shared" si="646"/>
        <v>0</v>
      </c>
      <c r="AQ1244" s="11">
        <f t="shared" si="646"/>
        <v>0</v>
      </c>
      <c r="AR1244" s="11">
        <f t="shared" si="647"/>
        <v>0</v>
      </c>
      <c r="AS1244" s="11">
        <f t="shared" si="647"/>
        <v>0</v>
      </c>
      <c r="AT1244" s="11">
        <f t="shared" si="647"/>
        <v>0</v>
      </c>
      <c r="AU1244" s="11">
        <f t="shared" si="647"/>
        <v>0</v>
      </c>
      <c r="AV1244" s="11">
        <f t="shared" si="647"/>
        <v>302535215.4610644</v>
      </c>
      <c r="AW1244" s="11">
        <f t="shared" si="647"/>
        <v>0</v>
      </c>
      <c r="AX1244" s="11">
        <f t="shared" si="615"/>
        <v>0</v>
      </c>
      <c r="AY1244" s="11">
        <f t="shared" si="615"/>
        <v>96610.257283193321</v>
      </c>
      <c r="AZ1244" s="11">
        <f t="shared" si="615"/>
        <v>1</v>
      </c>
      <c r="BA1244" s="11">
        <f t="shared" si="615"/>
        <v>1</v>
      </c>
      <c r="BB1244" s="11">
        <f t="shared" si="615"/>
        <v>1</v>
      </c>
      <c r="BC1244" s="11">
        <f t="shared" si="644"/>
        <v>1</v>
      </c>
      <c r="BD1244" s="11">
        <f t="shared" si="644"/>
        <v>1</v>
      </c>
      <c r="BE1244" s="11">
        <f t="shared" si="644"/>
        <v>1</v>
      </c>
      <c r="BF1244" s="15" t="str">
        <f t="shared" si="622"/>
        <v>ČSN 42 5715</v>
      </c>
      <c r="BG1244" s="44">
        <v>152.90131445021524</v>
      </c>
      <c r="BJ1244" s="17">
        <f t="shared" si="623"/>
        <v>273</v>
      </c>
      <c r="BK1244" s="17">
        <f t="shared" si="624"/>
        <v>25</v>
      </c>
      <c r="BX1244" s="18">
        <f t="shared" si="626"/>
        <v>19477.874452256718</v>
      </c>
      <c r="BY1244" s="42">
        <v>0.85765479443001358</v>
      </c>
      <c r="BZ1244" s="43">
        <f t="shared" si="627"/>
        <v>5.6092048489829471</v>
      </c>
      <c r="CA1244" s="18">
        <f t="shared" si="628"/>
        <v>151267607.7305322</v>
      </c>
      <c r="CB1244" s="18">
        <f t="shared" si="629"/>
        <v>1108187.6024214814</v>
      </c>
      <c r="CC1244" s="18">
        <f t="shared" si="630"/>
        <v>1542808.3333333333</v>
      </c>
      <c r="CD1244" s="25">
        <f t="shared" si="631"/>
        <v>1.392190573114308</v>
      </c>
      <c r="CE1244" s="26">
        <f t="shared" si="632"/>
        <v>88.125620565190914</v>
      </c>
      <c r="CF1244" s="18">
        <f t="shared" si="633"/>
        <v>12400</v>
      </c>
      <c r="CG1244" s="18"/>
      <c r="CZ1244" s="18">
        <f t="shared" si="634"/>
        <v>302535215.4610644</v>
      </c>
      <c r="DC1244" s="18">
        <f t="shared" si="625"/>
        <v>96610.257283193321</v>
      </c>
      <c r="DD1244" s="17">
        <f t="shared" si="635"/>
        <v>1</v>
      </c>
      <c r="DE1244" s="17">
        <f t="shared" si="636"/>
        <v>1</v>
      </c>
      <c r="DF1244" s="17">
        <f t="shared" si="637"/>
        <v>1</v>
      </c>
      <c r="DG1244" s="17">
        <v>1</v>
      </c>
      <c r="DH1244" s="17">
        <v>1</v>
      </c>
      <c r="DI1244" s="17">
        <v>1</v>
      </c>
      <c r="DJ1244" s="20" t="s">
        <v>981</v>
      </c>
      <c r="DK1244" s="45"/>
      <c r="DL1244" s="46"/>
      <c r="DN1244" s="46"/>
      <c r="DO1244" s="46"/>
      <c r="DP1244" s="46"/>
      <c r="DU1244" s="48"/>
    </row>
    <row r="1245" spans="1:125" x14ac:dyDescent="0.2">
      <c r="A1245" s="15" t="s">
        <v>105</v>
      </c>
      <c r="B1245" s="10" t="s">
        <v>1345</v>
      </c>
      <c r="C1245" s="11">
        <f t="shared" si="620"/>
        <v>169.17790598846403</v>
      </c>
      <c r="D1245" s="11">
        <f t="shared" si="643"/>
        <v>0</v>
      </c>
      <c r="E1245" s="11">
        <f t="shared" si="643"/>
        <v>0</v>
      </c>
      <c r="F1245" s="11">
        <f t="shared" si="642"/>
        <v>273</v>
      </c>
      <c r="G1245" s="11">
        <f t="shared" si="642"/>
        <v>28</v>
      </c>
      <c r="H1245" s="11">
        <f t="shared" si="642"/>
        <v>0</v>
      </c>
      <c r="I1245" s="11">
        <f t="shared" si="642"/>
        <v>0</v>
      </c>
      <c r="J1245" s="11">
        <f t="shared" si="642"/>
        <v>0</v>
      </c>
      <c r="K1245" s="11">
        <f t="shared" si="642"/>
        <v>0</v>
      </c>
      <c r="L1245" s="11">
        <f t="shared" si="642"/>
        <v>0</v>
      </c>
      <c r="M1245" s="11">
        <f t="shared" si="645"/>
        <v>0</v>
      </c>
      <c r="N1245" s="11">
        <f t="shared" si="645"/>
        <v>0</v>
      </c>
      <c r="O1245" s="11">
        <f t="shared" si="645"/>
        <v>0</v>
      </c>
      <c r="P1245" s="11">
        <f t="shared" si="645"/>
        <v>0</v>
      </c>
      <c r="Q1245" s="11">
        <f t="shared" si="645"/>
        <v>0</v>
      </c>
      <c r="R1245" s="11">
        <f t="shared" si="645"/>
        <v>0</v>
      </c>
      <c r="S1245" s="11">
        <f t="shared" si="645"/>
        <v>0</v>
      </c>
      <c r="T1245" s="11">
        <f t="shared" si="639"/>
        <v>21551.325603625981</v>
      </c>
      <c r="U1245" s="40">
        <f t="shared" si="621"/>
        <v>0.85765479443001358</v>
      </c>
      <c r="V1245" s="11">
        <f t="shared" si="641"/>
        <v>5.0695437410633053</v>
      </c>
      <c r="W1245" s="11">
        <f t="shared" si="641"/>
        <v>163814319.82886153</v>
      </c>
      <c r="X1245" s="11">
        <f t="shared" si="641"/>
        <v>1200104.9071711467</v>
      </c>
      <c r="Y1245" s="11">
        <f t="shared" si="641"/>
        <v>1688017.333333333</v>
      </c>
      <c r="Z1245" s="11">
        <f t="shared" si="641"/>
        <v>1.4065581460809786</v>
      </c>
      <c r="AA1245" s="11">
        <f t="shared" si="641"/>
        <v>87.184430949568053</v>
      </c>
      <c r="AB1245" s="11">
        <f t="shared" si="641"/>
        <v>13720</v>
      </c>
      <c r="AC1245" s="11">
        <f t="shared" si="641"/>
        <v>0</v>
      </c>
      <c r="AD1245" s="11">
        <f t="shared" si="641"/>
        <v>0</v>
      </c>
      <c r="AE1245" s="11">
        <f t="shared" si="641"/>
        <v>0</v>
      </c>
      <c r="AF1245" s="11">
        <f t="shared" si="641"/>
        <v>0</v>
      </c>
      <c r="AG1245" s="11">
        <f t="shared" si="641"/>
        <v>0</v>
      </c>
      <c r="AH1245" s="11">
        <f t="shared" si="648"/>
        <v>0</v>
      </c>
      <c r="AI1245" s="11">
        <f t="shared" si="648"/>
        <v>0</v>
      </c>
      <c r="AJ1245" s="11">
        <f t="shared" si="648"/>
        <v>0</v>
      </c>
      <c r="AK1245" s="11">
        <f t="shared" si="648"/>
        <v>0</v>
      </c>
      <c r="AL1245" s="11">
        <f t="shared" si="646"/>
        <v>0</v>
      </c>
      <c r="AM1245" s="11">
        <f t="shared" si="646"/>
        <v>0</v>
      </c>
      <c r="AN1245" s="11">
        <f t="shared" si="646"/>
        <v>0</v>
      </c>
      <c r="AO1245" s="11">
        <f t="shared" si="646"/>
        <v>0</v>
      </c>
      <c r="AP1245" s="11">
        <f t="shared" si="646"/>
        <v>0</v>
      </c>
      <c r="AQ1245" s="11">
        <f t="shared" si="646"/>
        <v>0</v>
      </c>
      <c r="AR1245" s="11">
        <f t="shared" si="647"/>
        <v>0</v>
      </c>
      <c r="AS1245" s="11">
        <f t="shared" si="647"/>
        <v>0</v>
      </c>
      <c r="AT1245" s="11">
        <f t="shared" si="647"/>
        <v>0</v>
      </c>
      <c r="AU1245" s="11">
        <f t="shared" si="647"/>
        <v>0</v>
      </c>
      <c r="AV1245" s="11">
        <f t="shared" si="647"/>
        <v>327628639.65772307</v>
      </c>
      <c r="AW1245" s="11">
        <f t="shared" si="647"/>
        <v>0</v>
      </c>
      <c r="AX1245" s="11">
        <f t="shared" si="647"/>
        <v>0</v>
      </c>
      <c r="AY1245" s="11">
        <f t="shared" si="647"/>
        <v>94287.049515863662</v>
      </c>
      <c r="AZ1245" s="11">
        <f t="shared" si="647"/>
        <v>1</v>
      </c>
      <c r="BA1245" s="11">
        <f t="shared" si="647"/>
        <v>1</v>
      </c>
      <c r="BB1245" s="11">
        <f t="shared" si="647"/>
        <v>1</v>
      </c>
      <c r="BC1245" s="11">
        <f t="shared" si="644"/>
        <v>1</v>
      </c>
      <c r="BD1245" s="11">
        <f t="shared" si="644"/>
        <v>1</v>
      </c>
      <c r="BE1245" s="11">
        <f t="shared" si="644"/>
        <v>1</v>
      </c>
      <c r="BF1245" s="15" t="str">
        <f t="shared" si="622"/>
        <v>ČSN 42 5715</v>
      </c>
      <c r="BG1245" s="44">
        <v>169.17790598846403</v>
      </c>
      <c r="BJ1245" s="17">
        <f t="shared" si="623"/>
        <v>273</v>
      </c>
      <c r="BK1245" s="17">
        <f t="shared" si="624"/>
        <v>28</v>
      </c>
      <c r="BX1245" s="18">
        <f t="shared" si="626"/>
        <v>21551.325603625981</v>
      </c>
      <c r="BY1245" s="42">
        <v>0.85765479443001358</v>
      </c>
      <c r="BZ1245" s="43">
        <f t="shared" si="627"/>
        <v>5.0695437410633053</v>
      </c>
      <c r="CA1245" s="18">
        <f t="shared" si="628"/>
        <v>163814319.82886153</v>
      </c>
      <c r="CB1245" s="18">
        <f t="shared" si="629"/>
        <v>1200104.9071711467</v>
      </c>
      <c r="CC1245" s="18">
        <f t="shared" si="630"/>
        <v>1688017.333333333</v>
      </c>
      <c r="CD1245" s="25">
        <f t="shared" si="631"/>
        <v>1.4065581460809786</v>
      </c>
      <c r="CE1245" s="26">
        <f t="shared" si="632"/>
        <v>87.184430949568053</v>
      </c>
      <c r="CF1245" s="18">
        <f t="shared" si="633"/>
        <v>13720</v>
      </c>
      <c r="CG1245" s="18"/>
      <c r="CZ1245" s="18">
        <f t="shared" si="634"/>
        <v>327628639.65772307</v>
      </c>
      <c r="DC1245" s="18">
        <f t="shared" si="625"/>
        <v>94287.049515863662</v>
      </c>
      <c r="DD1245" s="17">
        <f t="shared" si="635"/>
        <v>1</v>
      </c>
      <c r="DE1245" s="17">
        <f t="shared" si="636"/>
        <v>1</v>
      </c>
      <c r="DF1245" s="17">
        <f t="shared" si="637"/>
        <v>1</v>
      </c>
      <c r="DG1245" s="17">
        <v>1</v>
      </c>
      <c r="DH1245" s="17">
        <v>1</v>
      </c>
      <c r="DI1245" s="17">
        <v>1</v>
      </c>
      <c r="DJ1245" s="20" t="s">
        <v>981</v>
      </c>
      <c r="DK1245" s="45"/>
      <c r="DL1245" s="46"/>
      <c r="DN1245" s="46"/>
      <c r="DO1245" s="46"/>
      <c r="DP1245" s="46"/>
      <c r="DU1245" s="48"/>
    </row>
    <row r="1246" spans="1:125" x14ac:dyDescent="0.2">
      <c r="A1246" s="15" t="s">
        <v>105</v>
      </c>
      <c r="B1246" s="10" t="s">
        <v>1346</v>
      </c>
      <c r="C1246" s="11">
        <f t="shared" si="620"/>
        <v>190.18950597420323</v>
      </c>
      <c r="D1246" s="11">
        <f t="shared" si="643"/>
        <v>0</v>
      </c>
      <c r="E1246" s="11">
        <f t="shared" si="643"/>
        <v>0</v>
      </c>
      <c r="F1246" s="11">
        <f t="shared" si="642"/>
        <v>273</v>
      </c>
      <c r="G1246" s="11">
        <f t="shared" si="642"/>
        <v>32</v>
      </c>
      <c r="H1246" s="11">
        <f t="shared" si="642"/>
        <v>0</v>
      </c>
      <c r="I1246" s="11">
        <f t="shared" si="642"/>
        <v>0</v>
      </c>
      <c r="J1246" s="11">
        <f t="shared" si="642"/>
        <v>0</v>
      </c>
      <c r="K1246" s="11">
        <f t="shared" si="642"/>
        <v>0</v>
      </c>
      <c r="L1246" s="11">
        <f t="shared" si="642"/>
        <v>0</v>
      </c>
      <c r="M1246" s="11">
        <f t="shared" si="645"/>
        <v>0</v>
      </c>
      <c r="N1246" s="11">
        <f t="shared" si="645"/>
        <v>0</v>
      </c>
      <c r="O1246" s="11">
        <f t="shared" si="645"/>
        <v>0</v>
      </c>
      <c r="P1246" s="11">
        <f t="shared" si="645"/>
        <v>0</v>
      </c>
      <c r="Q1246" s="11">
        <f t="shared" si="645"/>
        <v>0</v>
      </c>
      <c r="R1246" s="11">
        <f t="shared" si="645"/>
        <v>0</v>
      </c>
      <c r="S1246" s="11">
        <f t="shared" si="645"/>
        <v>0</v>
      </c>
      <c r="T1246" s="11">
        <f t="shared" si="639"/>
        <v>24227.962544484486</v>
      </c>
      <c r="U1246" s="40">
        <f t="shared" si="621"/>
        <v>0.85765479443001358</v>
      </c>
      <c r="V1246" s="11">
        <f t="shared" si="641"/>
        <v>4.5094748526574522</v>
      </c>
      <c r="W1246" s="11">
        <f t="shared" si="641"/>
        <v>178999215.77396944</v>
      </c>
      <c r="X1246" s="11">
        <f t="shared" si="641"/>
        <v>1311349.5661096661</v>
      </c>
      <c r="Y1246" s="11">
        <f t="shared" si="641"/>
        <v>1869514.666666667</v>
      </c>
      <c r="Z1246" s="11">
        <f t="shared" si="641"/>
        <v>1.4256417319852321</v>
      </c>
      <c r="AA1246" s="11">
        <f t="shared" si="641"/>
        <v>85.954202922253899</v>
      </c>
      <c r="AB1246" s="11">
        <f t="shared" si="641"/>
        <v>15424.000000000002</v>
      </c>
      <c r="AC1246" s="11">
        <f t="shared" si="641"/>
        <v>0</v>
      </c>
      <c r="AD1246" s="11">
        <f t="shared" si="641"/>
        <v>0</v>
      </c>
      <c r="AE1246" s="11">
        <f t="shared" si="641"/>
        <v>0</v>
      </c>
      <c r="AF1246" s="11">
        <f t="shared" si="641"/>
        <v>0</v>
      </c>
      <c r="AG1246" s="11">
        <f t="shared" si="641"/>
        <v>0</v>
      </c>
      <c r="AH1246" s="11">
        <f t="shared" si="648"/>
        <v>0</v>
      </c>
      <c r="AI1246" s="11">
        <f t="shared" si="648"/>
        <v>0</v>
      </c>
      <c r="AJ1246" s="11">
        <f t="shared" si="648"/>
        <v>0</v>
      </c>
      <c r="AK1246" s="11">
        <f t="shared" si="648"/>
        <v>0</v>
      </c>
      <c r="AL1246" s="11">
        <f t="shared" si="646"/>
        <v>0</v>
      </c>
      <c r="AM1246" s="11">
        <f t="shared" si="646"/>
        <v>0</v>
      </c>
      <c r="AN1246" s="11">
        <f t="shared" si="646"/>
        <v>0</v>
      </c>
      <c r="AO1246" s="11">
        <f t="shared" si="646"/>
        <v>0</v>
      </c>
      <c r="AP1246" s="11">
        <f t="shared" si="646"/>
        <v>0</v>
      </c>
      <c r="AQ1246" s="11">
        <f t="shared" si="646"/>
        <v>0</v>
      </c>
      <c r="AR1246" s="11">
        <f t="shared" si="647"/>
        <v>0</v>
      </c>
      <c r="AS1246" s="11">
        <f t="shared" si="647"/>
        <v>0</v>
      </c>
      <c r="AT1246" s="11">
        <f t="shared" si="647"/>
        <v>0</v>
      </c>
      <c r="AU1246" s="11">
        <f t="shared" si="647"/>
        <v>0</v>
      </c>
      <c r="AV1246" s="11">
        <f t="shared" si="647"/>
        <v>357998431.54793888</v>
      </c>
      <c r="AW1246" s="11">
        <f t="shared" si="647"/>
        <v>0</v>
      </c>
      <c r="AX1246" s="11">
        <f t="shared" si="647"/>
        <v>0</v>
      </c>
      <c r="AY1246" s="11">
        <f t="shared" si="647"/>
        <v>91233.42145657439</v>
      </c>
      <c r="AZ1246" s="11">
        <f t="shared" si="647"/>
        <v>1</v>
      </c>
      <c r="BA1246" s="11">
        <f t="shared" si="647"/>
        <v>1</v>
      </c>
      <c r="BB1246" s="11">
        <f t="shared" si="647"/>
        <v>1</v>
      </c>
      <c r="BC1246" s="11">
        <f t="shared" si="644"/>
        <v>1</v>
      </c>
      <c r="BD1246" s="11">
        <f t="shared" si="644"/>
        <v>1</v>
      </c>
      <c r="BE1246" s="11">
        <f t="shared" si="644"/>
        <v>1</v>
      </c>
      <c r="BF1246" s="15" t="str">
        <f t="shared" si="622"/>
        <v>ČSN 42 5715</v>
      </c>
      <c r="BG1246" s="44">
        <v>190.18950597420323</v>
      </c>
      <c r="BJ1246" s="17">
        <f t="shared" si="623"/>
        <v>273</v>
      </c>
      <c r="BK1246" s="17">
        <f t="shared" si="624"/>
        <v>32</v>
      </c>
      <c r="BX1246" s="18">
        <f t="shared" si="626"/>
        <v>24227.962544484486</v>
      </c>
      <c r="BY1246" s="42">
        <v>0.85765479443001358</v>
      </c>
      <c r="BZ1246" s="43">
        <f t="shared" si="627"/>
        <v>4.5094748526574522</v>
      </c>
      <c r="CA1246" s="18">
        <f t="shared" si="628"/>
        <v>178999215.77396944</v>
      </c>
      <c r="CB1246" s="18">
        <f t="shared" si="629"/>
        <v>1311349.5661096661</v>
      </c>
      <c r="CC1246" s="18">
        <f t="shared" si="630"/>
        <v>1869514.666666667</v>
      </c>
      <c r="CD1246" s="25">
        <f t="shared" si="631"/>
        <v>1.4256417319852321</v>
      </c>
      <c r="CE1246" s="26">
        <f t="shared" si="632"/>
        <v>85.954202922253899</v>
      </c>
      <c r="CF1246" s="18">
        <f t="shared" si="633"/>
        <v>15424.000000000002</v>
      </c>
      <c r="CG1246" s="18"/>
      <c r="CZ1246" s="18">
        <f t="shared" si="634"/>
        <v>357998431.54793888</v>
      </c>
      <c r="DC1246" s="18">
        <f t="shared" si="625"/>
        <v>91233.42145657439</v>
      </c>
      <c r="DD1246" s="17">
        <f t="shared" si="635"/>
        <v>1</v>
      </c>
      <c r="DE1246" s="17">
        <f t="shared" si="636"/>
        <v>1</v>
      </c>
      <c r="DF1246" s="17">
        <f t="shared" si="637"/>
        <v>1</v>
      </c>
      <c r="DG1246" s="17">
        <v>1</v>
      </c>
      <c r="DH1246" s="17">
        <v>1</v>
      </c>
      <c r="DI1246" s="17">
        <v>1</v>
      </c>
      <c r="DJ1246" s="20" t="s">
        <v>981</v>
      </c>
      <c r="DK1246" s="45"/>
      <c r="DL1246" s="46"/>
      <c r="DN1246" s="46"/>
      <c r="DO1246" s="46"/>
      <c r="DP1246" s="46"/>
      <c r="DU1246" s="48"/>
    </row>
    <row r="1247" spans="1:125" x14ac:dyDescent="0.2">
      <c r="A1247" s="15" t="s">
        <v>105</v>
      </c>
      <c r="B1247" s="10" t="s">
        <v>1347</v>
      </c>
      <c r="C1247" s="11">
        <f t="shared" si="620"/>
        <v>210.41193788536074</v>
      </c>
      <c r="D1247" s="11">
        <f t="shared" si="643"/>
        <v>0</v>
      </c>
      <c r="E1247" s="11">
        <f t="shared" si="643"/>
        <v>0</v>
      </c>
      <c r="F1247" s="11">
        <f t="shared" si="642"/>
        <v>273</v>
      </c>
      <c r="G1247" s="11">
        <f t="shared" si="642"/>
        <v>36</v>
      </c>
      <c r="H1247" s="11">
        <f t="shared" si="642"/>
        <v>0</v>
      </c>
      <c r="I1247" s="11">
        <f t="shared" si="642"/>
        <v>0</v>
      </c>
      <c r="J1247" s="11">
        <f t="shared" si="642"/>
        <v>0</v>
      </c>
      <c r="K1247" s="11">
        <f t="shared" si="642"/>
        <v>0</v>
      </c>
      <c r="L1247" s="11">
        <f t="shared" si="642"/>
        <v>0</v>
      </c>
      <c r="M1247" s="11">
        <f t="shared" si="645"/>
        <v>0</v>
      </c>
      <c r="N1247" s="11">
        <f t="shared" si="645"/>
        <v>0</v>
      </c>
      <c r="O1247" s="11">
        <f t="shared" si="645"/>
        <v>0</v>
      </c>
      <c r="P1247" s="11">
        <f t="shared" si="645"/>
        <v>0</v>
      </c>
      <c r="Q1247" s="11">
        <f t="shared" si="645"/>
        <v>0</v>
      </c>
      <c r="R1247" s="11">
        <f t="shared" si="645"/>
        <v>0</v>
      </c>
      <c r="S1247" s="11">
        <f t="shared" si="645"/>
        <v>0</v>
      </c>
      <c r="T1247" s="11">
        <f t="shared" si="639"/>
        <v>26804.068520428114</v>
      </c>
      <c r="U1247" s="40">
        <f t="shared" si="621"/>
        <v>0.85765479443001358</v>
      </c>
      <c r="V1247" s="11">
        <f t="shared" si="641"/>
        <v>4.0760747847742937</v>
      </c>
      <c r="W1247" s="11">
        <f t="shared" si="641"/>
        <v>192536974.69080019</v>
      </c>
      <c r="X1247" s="11">
        <f t="shared" si="641"/>
        <v>1410527.2871120893</v>
      </c>
      <c r="Y1247" s="11">
        <f t="shared" si="641"/>
        <v>2037635.9999999998</v>
      </c>
      <c r="Z1247" s="11">
        <f t="shared" si="641"/>
        <v>1.4445916917863046</v>
      </c>
      <c r="AA1247" s="11">
        <f t="shared" si="641"/>
        <v>84.753318519099892</v>
      </c>
      <c r="AB1247" s="11">
        <f t="shared" si="641"/>
        <v>17064</v>
      </c>
      <c r="AC1247" s="11">
        <f t="shared" si="641"/>
        <v>0</v>
      </c>
      <c r="AD1247" s="11">
        <f t="shared" si="641"/>
        <v>0</v>
      </c>
      <c r="AE1247" s="11">
        <f t="shared" si="641"/>
        <v>0</v>
      </c>
      <c r="AF1247" s="11">
        <f t="shared" si="641"/>
        <v>0</v>
      </c>
      <c r="AG1247" s="11">
        <f t="shared" si="641"/>
        <v>0</v>
      </c>
      <c r="AH1247" s="11">
        <f t="shared" si="648"/>
        <v>0</v>
      </c>
      <c r="AI1247" s="11">
        <f t="shared" si="648"/>
        <v>0</v>
      </c>
      <c r="AJ1247" s="11">
        <f t="shared" si="648"/>
        <v>0</v>
      </c>
      <c r="AK1247" s="11">
        <f t="shared" si="648"/>
        <v>0</v>
      </c>
      <c r="AL1247" s="11">
        <f t="shared" si="646"/>
        <v>0</v>
      </c>
      <c r="AM1247" s="11">
        <f t="shared" si="646"/>
        <v>0</v>
      </c>
      <c r="AN1247" s="11">
        <f t="shared" si="646"/>
        <v>0</v>
      </c>
      <c r="AO1247" s="11">
        <f t="shared" si="646"/>
        <v>0</v>
      </c>
      <c r="AP1247" s="11">
        <f t="shared" si="646"/>
        <v>0</v>
      </c>
      <c r="AQ1247" s="11">
        <f t="shared" si="646"/>
        <v>0</v>
      </c>
      <c r="AR1247" s="11">
        <f t="shared" si="647"/>
        <v>0</v>
      </c>
      <c r="AS1247" s="11">
        <f t="shared" si="647"/>
        <v>0</v>
      </c>
      <c r="AT1247" s="11">
        <f t="shared" si="647"/>
        <v>0</v>
      </c>
      <c r="AU1247" s="11">
        <f t="shared" si="647"/>
        <v>0</v>
      </c>
      <c r="AV1247" s="11">
        <f t="shared" si="647"/>
        <v>385073949.38160038</v>
      </c>
      <c r="AW1247" s="11">
        <f t="shared" si="647"/>
        <v>0</v>
      </c>
      <c r="AX1247" s="11">
        <f t="shared" si="647"/>
        <v>0</v>
      </c>
      <c r="AY1247" s="11">
        <f t="shared" si="647"/>
        <v>88230.058879742544</v>
      </c>
      <c r="AZ1247" s="11">
        <f t="shared" si="647"/>
        <v>1</v>
      </c>
      <c r="BA1247" s="11">
        <f t="shared" si="647"/>
        <v>1</v>
      </c>
      <c r="BB1247" s="11">
        <f t="shared" si="647"/>
        <v>1</v>
      </c>
      <c r="BC1247" s="11">
        <f t="shared" si="644"/>
        <v>1</v>
      </c>
      <c r="BD1247" s="11">
        <f t="shared" si="644"/>
        <v>1</v>
      </c>
      <c r="BE1247" s="11">
        <f t="shared" si="644"/>
        <v>1</v>
      </c>
      <c r="BF1247" s="15" t="str">
        <f t="shared" si="622"/>
        <v>ČSN 42 5715</v>
      </c>
      <c r="BG1247" s="44">
        <v>210.41193788536074</v>
      </c>
      <c r="BJ1247" s="17">
        <f t="shared" si="623"/>
        <v>273</v>
      </c>
      <c r="BK1247" s="17">
        <f t="shared" si="624"/>
        <v>36</v>
      </c>
      <c r="BX1247" s="18">
        <f t="shared" si="626"/>
        <v>26804.068520428114</v>
      </c>
      <c r="BY1247" s="42">
        <v>0.85765479443001358</v>
      </c>
      <c r="BZ1247" s="43">
        <f t="shared" si="627"/>
        <v>4.0760747847742937</v>
      </c>
      <c r="CA1247" s="18">
        <f t="shared" si="628"/>
        <v>192536974.69080019</v>
      </c>
      <c r="CB1247" s="18">
        <f t="shared" si="629"/>
        <v>1410527.2871120893</v>
      </c>
      <c r="CC1247" s="18">
        <f t="shared" si="630"/>
        <v>2037635.9999999998</v>
      </c>
      <c r="CD1247" s="25">
        <f t="shared" si="631"/>
        <v>1.4445916917863046</v>
      </c>
      <c r="CE1247" s="26">
        <f t="shared" si="632"/>
        <v>84.753318519099892</v>
      </c>
      <c r="CF1247" s="18">
        <f t="shared" si="633"/>
        <v>17064</v>
      </c>
      <c r="CG1247" s="18"/>
      <c r="CZ1247" s="18">
        <f t="shared" si="634"/>
        <v>385073949.38160038</v>
      </c>
      <c r="DC1247" s="18">
        <f t="shared" si="625"/>
        <v>88230.058879742544</v>
      </c>
      <c r="DD1247" s="17">
        <f t="shared" si="635"/>
        <v>1</v>
      </c>
      <c r="DE1247" s="17">
        <f t="shared" si="636"/>
        <v>1</v>
      </c>
      <c r="DF1247" s="17">
        <f t="shared" si="637"/>
        <v>1</v>
      </c>
      <c r="DG1247" s="17">
        <v>1</v>
      </c>
      <c r="DH1247" s="17">
        <v>1</v>
      </c>
      <c r="DI1247" s="17">
        <v>1</v>
      </c>
      <c r="DJ1247" s="20" t="s">
        <v>981</v>
      </c>
      <c r="DK1247" s="45"/>
      <c r="DL1247" s="46"/>
      <c r="DN1247" s="46"/>
      <c r="DO1247" s="46"/>
      <c r="DP1247" s="46"/>
      <c r="DU1247" s="48"/>
    </row>
    <row r="1248" spans="1:125" x14ac:dyDescent="0.2">
      <c r="A1248" s="15" t="s">
        <v>105</v>
      </c>
      <c r="B1248" s="10" t="s">
        <v>1348</v>
      </c>
      <c r="C1248" s="11">
        <f t="shared" si="620"/>
        <v>62.344277891958662</v>
      </c>
      <c r="D1248" s="11">
        <f t="shared" si="643"/>
        <v>0</v>
      </c>
      <c r="E1248" s="11">
        <f t="shared" si="643"/>
        <v>0</v>
      </c>
      <c r="F1248" s="11">
        <f t="shared" si="642"/>
        <v>324</v>
      </c>
      <c r="G1248" s="11">
        <f t="shared" si="642"/>
        <v>8</v>
      </c>
      <c r="H1248" s="11">
        <f t="shared" si="642"/>
        <v>0</v>
      </c>
      <c r="I1248" s="11">
        <f t="shared" si="642"/>
        <v>0</v>
      </c>
      <c r="J1248" s="11">
        <f t="shared" si="642"/>
        <v>0</v>
      </c>
      <c r="K1248" s="11">
        <f t="shared" si="642"/>
        <v>0</v>
      </c>
      <c r="L1248" s="11">
        <f t="shared" si="642"/>
        <v>0</v>
      </c>
      <c r="M1248" s="11">
        <f t="shared" si="645"/>
        <v>0</v>
      </c>
      <c r="N1248" s="11">
        <f t="shared" si="645"/>
        <v>0</v>
      </c>
      <c r="O1248" s="11">
        <f t="shared" si="645"/>
        <v>0</v>
      </c>
      <c r="P1248" s="11">
        <f t="shared" si="645"/>
        <v>0</v>
      </c>
      <c r="Q1248" s="11">
        <f t="shared" si="645"/>
        <v>0</v>
      </c>
      <c r="R1248" s="11">
        <f t="shared" si="645"/>
        <v>0</v>
      </c>
      <c r="S1248" s="11">
        <f t="shared" si="645"/>
        <v>0</v>
      </c>
      <c r="T1248" s="11">
        <f t="shared" si="639"/>
        <v>7941.9462282749973</v>
      </c>
      <c r="U1248" s="40">
        <f t="shared" si="621"/>
        <v>1.0178760197630929</v>
      </c>
      <c r="V1248" s="11">
        <f t="shared" si="641"/>
        <v>16.326695154398131</v>
      </c>
      <c r="W1248" s="11">
        <f t="shared" si="641"/>
        <v>99194908.391154706</v>
      </c>
      <c r="X1248" s="11">
        <f t="shared" si="641"/>
        <v>612314.24932811549</v>
      </c>
      <c r="Y1248" s="11">
        <f t="shared" si="641"/>
        <v>799018.66666666663</v>
      </c>
      <c r="Z1248" s="11">
        <f t="shared" si="641"/>
        <v>1.3049160092932992</v>
      </c>
      <c r="AA1248" s="11">
        <f t="shared" si="641"/>
        <v>111.75866856758807</v>
      </c>
      <c r="AB1248" s="11">
        <f t="shared" si="641"/>
        <v>5056</v>
      </c>
      <c r="AC1248" s="11">
        <f t="shared" si="641"/>
        <v>0</v>
      </c>
      <c r="AD1248" s="11">
        <f t="shared" si="641"/>
        <v>0</v>
      </c>
      <c r="AE1248" s="11">
        <f t="shared" ref="AE1248:AN1292" si="649">IF($A1248="x",CI1248,"")</f>
        <v>0</v>
      </c>
      <c r="AF1248" s="11">
        <f t="shared" si="649"/>
        <v>0</v>
      </c>
      <c r="AG1248" s="11">
        <f t="shared" si="649"/>
        <v>0</v>
      </c>
      <c r="AH1248" s="11">
        <f t="shared" si="648"/>
        <v>0</v>
      </c>
      <c r="AI1248" s="11">
        <f t="shared" si="648"/>
        <v>0</v>
      </c>
      <c r="AJ1248" s="11">
        <f t="shared" si="648"/>
        <v>0</v>
      </c>
      <c r="AK1248" s="11">
        <f t="shared" si="648"/>
        <v>0</v>
      </c>
      <c r="AL1248" s="11">
        <f t="shared" si="646"/>
        <v>0</v>
      </c>
      <c r="AM1248" s="11">
        <f t="shared" si="646"/>
        <v>0</v>
      </c>
      <c r="AN1248" s="11">
        <f t="shared" si="646"/>
        <v>0</v>
      </c>
      <c r="AO1248" s="11">
        <f t="shared" si="646"/>
        <v>0</v>
      </c>
      <c r="AP1248" s="11">
        <f t="shared" si="646"/>
        <v>0</v>
      </c>
      <c r="AQ1248" s="11">
        <f t="shared" si="646"/>
        <v>0</v>
      </c>
      <c r="AR1248" s="11">
        <f t="shared" si="647"/>
        <v>0</v>
      </c>
      <c r="AS1248" s="11">
        <f t="shared" si="647"/>
        <v>0</v>
      </c>
      <c r="AT1248" s="11">
        <f t="shared" si="647"/>
        <v>0</v>
      </c>
      <c r="AU1248" s="11">
        <f t="shared" si="647"/>
        <v>0</v>
      </c>
      <c r="AV1248" s="11">
        <f t="shared" si="647"/>
        <v>198389816.78230941</v>
      </c>
      <c r="AW1248" s="11">
        <f t="shared" si="647"/>
        <v>0</v>
      </c>
      <c r="AX1248" s="11">
        <f t="shared" si="647"/>
        <v>0</v>
      </c>
      <c r="AY1248" s="11">
        <f t="shared" si="647"/>
        <v>156853.4380084312</v>
      </c>
      <c r="AZ1248" s="11">
        <f t="shared" si="647"/>
        <v>1</v>
      </c>
      <c r="BA1248" s="11">
        <f t="shared" si="647"/>
        <v>2</v>
      </c>
      <c r="BB1248" s="11">
        <f t="shared" si="647"/>
        <v>3</v>
      </c>
      <c r="BC1248" s="11">
        <f t="shared" si="644"/>
        <v>1</v>
      </c>
      <c r="BD1248" s="11">
        <f t="shared" si="644"/>
        <v>2</v>
      </c>
      <c r="BE1248" s="11">
        <f t="shared" si="644"/>
        <v>3</v>
      </c>
      <c r="BF1248" s="15" t="str">
        <f t="shared" si="622"/>
        <v>ČSN 42 5715</v>
      </c>
      <c r="BG1248" s="44">
        <v>62.344277891958662</v>
      </c>
      <c r="BJ1248" s="17">
        <f t="shared" si="623"/>
        <v>324</v>
      </c>
      <c r="BK1248" s="17">
        <f t="shared" si="624"/>
        <v>8</v>
      </c>
      <c r="BX1248" s="18">
        <f t="shared" si="626"/>
        <v>7941.9462282749973</v>
      </c>
      <c r="BY1248" s="42">
        <v>1.0178760197630929</v>
      </c>
      <c r="BZ1248" s="43">
        <f t="shared" si="627"/>
        <v>16.326695154398131</v>
      </c>
      <c r="CA1248" s="18">
        <f t="shared" si="628"/>
        <v>99194908.391154706</v>
      </c>
      <c r="CB1248" s="18">
        <f t="shared" si="629"/>
        <v>612314.24932811549</v>
      </c>
      <c r="CC1248" s="18">
        <f t="shared" si="630"/>
        <v>799018.66666666663</v>
      </c>
      <c r="CD1248" s="25">
        <f t="shared" si="631"/>
        <v>1.3049160092932992</v>
      </c>
      <c r="CE1248" s="26">
        <f t="shared" si="632"/>
        <v>111.75866856758807</v>
      </c>
      <c r="CF1248" s="18">
        <f t="shared" si="633"/>
        <v>5056</v>
      </c>
      <c r="CG1248" s="18"/>
      <c r="CZ1248" s="18">
        <f t="shared" si="634"/>
        <v>198389816.78230941</v>
      </c>
      <c r="DC1248" s="18">
        <f t="shared" si="625"/>
        <v>156853.4380084312</v>
      </c>
      <c r="DD1248" s="17">
        <f t="shared" si="635"/>
        <v>1</v>
      </c>
      <c r="DE1248" s="17">
        <f t="shared" si="636"/>
        <v>2</v>
      </c>
      <c r="DF1248" s="17">
        <f t="shared" si="637"/>
        <v>3</v>
      </c>
      <c r="DG1248" s="17">
        <v>1</v>
      </c>
      <c r="DH1248" s="17">
        <v>2</v>
      </c>
      <c r="DI1248" s="17">
        <v>3</v>
      </c>
      <c r="DJ1248" s="20" t="s">
        <v>981</v>
      </c>
      <c r="DK1248" s="45"/>
      <c r="DL1248" s="46"/>
      <c r="DN1248" s="46"/>
      <c r="DO1248" s="46"/>
      <c r="DP1248" s="46"/>
      <c r="DU1248" s="48"/>
    </row>
    <row r="1249" spans="1:125" x14ac:dyDescent="0.2">
      <c r="A1249" s="15" t="s">
        <v>105</v>
      </c>
      <c r="B1249" s="10" t="s">
        <v>1349</v>
      </c>
      <c r="C1249" s="11">
        <f t="shared" si="620"/>
        <v>69.915359107477371</v>
      </c>
      <c r="D1249" s="11">
        <f t="shared" si="643"/>
        <v>0</v>
      </c>
      <c r="E1249" s="11">
        <f t="shared" si="643"/>
        <v>0</v>
      </c>
      <c r="F1249" s="11">
        <f t="shared" si="642"/>
        <v>324</v>
      </c>
      <c r="G1249" s="11">
        <f t="shared" si="642"/>
        <v>9</v>
      </c>
      <c r="H1249" s="11">
        <f t="shared" ref="H1249:O1287" si="650">IF($A1249="x",BL1249,"")</f>
        <v>0</v>
      </c>
      <c r="I1249" s="11">
        <f t="shared" si="650"/>
        <v>0</v>
      </c>
      <c r="J1249" s="11">
        <f t="shared" si="650"/>
        <v>0</v>
      </c>
      <c r="K1249" s="11">
        <f t="shared" si="650"/>
        <v>0</v>
      </c>
      <c r="L1249" s="11">
        <f t="shared" si="650"/>
        <v>0</v>
      </c>
      <c r="M1249" s="11">
        <f t="shared" si="645"/>
        <v>0</v>
      </c>
      <c r="N1249" s="11">
        <f t="shared" si="645"/>
        <v>0</v>
      </c>
      <c r="O1249" s="11">
        <f t="shared" si="645"/>
        <v>0</v>
      </c>
      <c r="P1249" s="11">
        <f t="shared" si="645"/>
        <v>0</v>
      </c>
      <c r="Q1249" s="11">
        <f t="shared" si="645"/>
        <v>0</v>
      </c>
      <c r="R1249" s="11">
        <f t="shared" si="645"/>
        <v>0</v>
      </c>
      <c r="S1249" s="11">
        <f t="shared" si="645"/>
        <v>0</v>
      </c>
      <c r="T1249" s="11">
        <f t="shared" si="639"/>
        <v>8906.4151729270634</v>
      </c>
      <c r="U1249" s="40">
        <f t="shared" si="621"/>
        <v>1.0178760197630929</v>
      </c>
      <c r="V1249" s="11">
        <f t="shared" ref="V1249:AD1277" si="651">IF($A1249="x",BZ1249,"")</f>
        <v>14.558689717925388</v>
      </c>
      <c r="W1249" s="11">
        <f t="shared" si="651"/>
        <v>110557558.14533687</v>
      </c>
      <c r="X1249" s="11">
        <f t="shared" si="651"/>
        <v>682454.06262553623</v>
      </c>
      <c r="Y1249" s="11">
        <f t="shared" si="651"/>
        <v>893268.00000000047</v>
      </c>
      <c r="Z1249" s="11">
        <f t="shared" si="651"/>
        <v>1.3089056815977052</v>
      </c>
      <c r="AA1249" s="11">
        <f t="shared" si="651"/>
        <v>111.41476562825953</v>
      </c>
      <c r="AB1249" s="11">
        <f t="shared" si="651"/>
        <v>5670</v>
      </c>
      <c r="AC1249" s="11">
        <f t="shared" si="651"/>
        <v>0</v>
      </c>
      <c r="AD1249" s="11">
        <f t="shared" si="651"/>
        <v>0</v>
      </c>
      <c r="AE1249" s="11">
        <f t="shared" si="649"/>
        <v>0</v>
      </c>
      <c r="AF1249" s="11">
        <f t="shared" si="649"/>
        <v>0</v>
      </c>
      <c r="AG1249" s="11">
        <f t="shared" si="649"/>
        <v>0</v>
      </c>
      <c r="AH1249" s="11">
        <f t="shared" si="648"/>
        <v>0</v>
      </c>
      <c r="AI1249" s="11">
        <f t="shared" si="648"/>
        <v>0</v>
      </c>
      <c r="AJ1249" s="11">
        <f t="shared" si="648"/>
        <v>0</v>
      </c>
      <c r="AK1249" s="11">
        <f t="shared" si="648"/>
        <v>0</v>
      </c>
      <c r="AL1249" s="11">
        <f t="shared" si="646"/>
        <v>0</v>
      </c>
      <c r="AM1249" s="11">
        <f t="shared" si="646"/>
        <v>0</v>
      </c>
      <c r="AN1249" s="11">
        <f t="shared" si="646"/>
        <v>0</v>
      </c>
      <c r="AO1249" s="11">
        <f t="shared" si="646"/>
        <v>0</v>
      </c>
      <c r="AP1249" s="11">
        <f t="shared" si="646"/>
        <v>0</v>
      </c>
      <c r="AQ1249" s="11">
        <f t="shared" si="646"/>
        <v>0</v>
      </c>
      <c r="AR1249" s="11">
        <f t="shared" si="647"/>
        <v>0</v>
      </c>
      <c r="AS1249" s="11">
        <f t="shared" si="647"/>
        <v>0</v>
      </c>
      <c r="AT1249" s="11">
        <f t="shared" si="647"/>
        <v>0</v>
      </c>
      <c r="AU1249" s="11">
        <f t="shared" si="647"/>
        <v>0</v>
      </c>
      <c r="AV1249" s="11">
        <f t="shared" si="647"/>
        <v>221115116.29067373</v>
      </c>
      <c r="AW1249" s="11">
        <f t="shared" si="647"/>
        <v>0</v>
      </c>
      <c r="AX1249" s="11">
        <f t="shared" si="647"/>
        <v>0</v>
      </c>
      <c r="AY1249" s="11">
        <f t="shared" si="647"/>
        <v>155862.26552622361</v>
      </c>
      <c r="AZ1249" s="11">
        <f t="shared" si="647"/>
        <v>1</v>
      </c>
      <c r="BA1249" s="11">
        <f t="shared" si="647"/>
        <v>2</v>
      </c>
      <c r="BB1249" s="11">
        <f t="shared" si="647"/>
        <v>3</v>
      </c>
      <c r="BC1249" s="11">
        <f t="shared" si="644"/>
        <v>1</v>
      </c>
      <c r="BD1249" s="11">
        <f t="shared" si="644"/>
        <v>2</v>
      </c>
      <c r="BE1249" s="11">
        <f t="shared" si="644"/>
        <v>3</v>
      </c>
      <c r="BF1249" s="15" t="str">
        <f t="shared" si="622"/>
        <v>ČSN 42 5715</v>
      </c>
      <c r="BG1249" s="44">
        <v>69.915359107477371</v>
      </c>
      <c r="BJ1249" s="17">
        <f t="shared" si="623"/>
        <v>324</v>
      </c>
      <c r="BK1249" s="17">
        <f t="shared" si="624"/>
        <v>9</v>
      </c>
      <c r="BX1249" s="18">
        <f t="shared" si="626"/>
        <v>8906.4151729270634</v>
      </c>
      <c r="BY1249" s="42">
        <v>1.0178760197630929</v>
      </c>
      <c r="BZ1249" s="43">
        <f t="shared" si="627"/>
        <v>14.558689717925388</v>
      </c>
      <c r="CA1249" s="18">
        <f t="shared" si="628"/>
        <v>110557558.14533687</v>
      </c>
      <c r="CB1249" s="18">
        <f t="shared" si="629"/>
        <v>682454.06262553623</v>
      </c>
      <c r="CC1249" s="18">
        <f t="shared" si="630"/>
        <v>893268.00000000047</v>
      </c>
      <c r="CD1249" s="25">
        <f t="shared" si="631"/>
        <v>1.3089056815977052</v>
      </c>
      <c r="CE1249" s="26">
        <f t="shared" si="632"/>
        <v>111.41476562825953</v>
      </c>
      <c r="CF1249" s="18">
        <f t="shared" si="633"/>
        <v>5670</v>
      </c>
      <c r="CG1249" s="18"/>
      <c r="CZ1249" s="18">
        <f t="shared" si="634"/>
        <v>221115116.29067373</v>
      </c>
      <c r="DC1249" s="18">
        <f t="shared" si="625"/>
        <v>155862.26552622361</v>
      </c>
      <c r="DD1249" s="17">
        <f t="shared" si="635"/>
        <v>1</v>
      </c>
      <c r="DE1249" s="17">
        <f t="shared" si="636"/>
        <v>2</v>
      </c>
      <c r="DF1249" s="17">
        <f t="shared" si="637"/>
        <v>3</v>
      </c>
      <c r="DG1249" s="17">
        <v>1</v>
      </c>
      <c r="DH1249" s="17">
        <v>2</v>
      </c>
      <c r="DI1249" s="17">
        <v>3</v>
      </c>
      <c r="DJ1249" s="20" t="s">
        <v>981</v>
      </c>
      <c r="DK1249" s="45"/>
      <c r="DL1249" s="46"/>
      <c r="DN1249" s="46"/>
      <c r="DO1249" s="46"/>
      <c r="DP1249" s="46"/>
      <c r="DU1249" s="48"/>
    </row>
    <row r="1250" spans="1:125" x14ac:dyDescent="0.2">
      <c r="A1250" s="15" t="s">
        <v>105</v>
      </c>
      <c r="B1250" s="10" t="s">
        <v>1350</v>
      </c>
      <c r="C1250" s="11">
        <f t="shared" si="620"/>
        <v>77.437117318334785</v>
      </c>
      <c r="D1250" s="11">
        <f t="shared" si="643"/>
        <v>0</v>
      </c>
      <c r="E1250" s="11">
        <f t="shared" si="643"/>
        <v>0</v>
      </c>
      <c r="F1250" s="11">
        <f t="shared" si="643"/>
        <v>324</v>
      </c>
      <c r="G1250" s="11">
        <f t="shared" si="643"/>
        <v>10</v>
      </c>
      <c r="H1250" s="11">
        <f t="shared" si="650"/>
        <v>0</v>
      </c>
      <c r="I1250" s="11">
        <f t="shared" si="650"/>
        <v>0</v>
      </c>
      <c r="J1250" s="11">
        <f t="shared" si="650"/>
        <v>0</v>
      </c>
      <c r="K1250" s="11">
        <f t="shared" si="650"/>
        <v>0</v>
      </c>
      <c r="L1250" s="11">
        <f t="shared" si="650"/>
        <v>0</v>
      </c>
      <c r="M1250" s="11">
        <f t="shared" si="645"/>
        <v>0</v>
      </c>
      <c r="N1250" s="11">
        <f t="shared" si="645"/>
        <v>0</v>
      </c>
      <c r="O1250" s="11">
        <f t="shared" si="645"/>
        <v>0</v>
      </c>
      <c r="P1250" s="11">
        <f t="shared" si="645"/>
        <v>0</v>
      </c>
      <c r="Q1250" s="11">
        <f t="shared" si="645"/>
        <v>0</v>
      </c>
      <c r="R1250" s="11">
        <f t="shared" si="645"/>
        <v>0</v>
      </c>
      <c r="S1250" s="11">
        <f t="shared" si="645"/>
        <v>0</v>
      </c>
      <c r="T1250" s="11">
        <f t="shared" si="639"/>
        <v>9864.600932271951</v>
      </c>
      <c r="U1250" s="40">
        <f t="shared" si="621"/>
        <v>1.0178760197630929</v>
      </c>
      <c r="V1250" s="11">
        <f t="shared" si="651"/>
        <v>13.144549474623718</v>
      </c>
      <c r="W1250" s="11">
        <f t="shared" si="651"/>
        <v>121699581.70143905</v>
      </c>
      <c r="X1250" s="11">
        <f t="shared" si="651"/>
        <v>751231.98581135215</v>
      </c>
      <c r="Y1250" s="11">
        <f t="shared" si="651"/>
        <v>986293.33333333442</v>
      </c>
      <c r="Z1250" s="11">
        <f t="shared" si="651"/>
        <v>1.3129011436701663</v>
      </c>
      <c r="AA1250" s="11">
        <f t="shared" si="651"/>
        <v>111.07204868912791</v>
      </c>
      <c r="AB1250" s="11">
        <f t="shared" si="651"/>
        <v>6280</v>
      </c>
      <c r="AC1250" s="11">
        <f t="shared" si="651"/>
        <v>0</v>
      </c>
      <c r="AD1250" s="11">
        <f t="shared" si="651"/>
        <v>0</v>
      </c>
      <c r="AE1250" s="11">
        <f t="shared" si="649"/>
        <v>0</v>
      </c>
      <c r="AF1250" s="11">
        <f t="shared" si="649"/>
        <v>0</v>
      </c>
      <c r="AG1250" s="11">
        <f t="shared" si="649"/>
        <v>0</v>
      </c>
      <c r="AH1250" s="11">
        <f t="shared" si="648"/>
        <v>0</v>
      </c>
      <c r="AI1250" s="11">
        <f t="shared" si="648"/>
        <v>0</v>
      </c>
      <c r="AJ1250" s="11">
        <f t="shared" si="648"/>
        <v>0</v>
      </c>
      <c r="AK1250" s="11">
        <f t="shared" si="648"/>
        <v>0</v>
      </c>
      <c r="AL1250" s="11">
        <f t="shared" si="646"/>
        <v>0</v>
      </c>
      <c r="AM1250" s="11">
        <f t="shared" si="646"/>
        <v>0</v>
      </c>
      <c r="AN1250" s="11">
        <f t="shared" si="646"/>
        <v>0</v>
      </c>
      <c r="AO1250" s="11">
        <f t="shared" si="646"/>
        <v>0</v>
      </c>
      <c r="AP1250" s="11">
        <f t="shared" si="646"/>
        <v>0</v>
      </c>
      <c r="AQ1250" s="11">
        <f t="shared" si="646"/>
        <v>0</v>
      </c>
      <c r="AR1250" s="11">
        <f t="shared" si="647"/>
        <v>0</v>
      </c>
      <c r="AS1250" s="11">
        <f t="shared" si="647"/>
        <v>0</v>
      </c>
      <c r="AT1250" s="11">
        <f t="shared" si="647"/>
        <v>0</v>
      </c>
      <c r="AU1250" s="11">
        <f t="shared" si="647"/>
        <v>0</v>
      </c>
      <c r="AV1250" s="11">
        <f t="shared" si="647"/>
        <v>243399163.40287811</v>
      </c>
      <c r="AW1250" s="11">
        <f t="shared" si="647"/>
        <v>0</v>
      </c>
      <c r="AX1250" s="11">
        <f t="shared" si="647"/>
        <v>0</v>
      </c>
      <c r="AY1250" s="11">
        <f t="shared" si="647"/>
        <v>154874.23463666963</v>
      </c>
      <c r="AZ1250" s="11">
        <f t="shared" si="647"/>
        <v>1</v>
      </c>
      <c r="BA1250" s="11">
        <f t="shared" si="647"/>
        <v>1</v>
      </c>
      <c r="BB1250" s="11">
        <f t="shared" si="647"/>
        <v>2</v>
      </c>
      <c r="BC1250" s="11">
        <f t="shared" si="644"/>
        <v>1</v>
      </c>
      <c r="BD1250" s="11">
        <f t="shared" si="644"/>
        <v>1</v>
      </c>
      <c r="BE1250" s="11">
        <f t="shared" si="644"/>
        <v>2</v>
      </c>
      <c r="BF1250" s="15" t="str">
        <f t="shared" si="622"/>
        <v>ČSN 42 5715</v>
      </c>
      <c r="BG1250" s="44">
        <v>77.437117318334785</v>
      </c>
      <c r="BJ1250" s="17">
        <f t="shared" si="623"/>
        <v>324</v>
      </c>
      <c r="BK1250" s="17">
        <f t="shared" si="624"/>
        <v>10</v>
      </c>
      <c r="BX1250" s="18">
        <f t="shared" si="626"/>
        <v>9864.600932271951</v>
      </c>
      <c r="BY1250" s="42">
        <v>1.0178760197630929</v>
      </c>
      <c r="BZ1250" s="43">
        <f t="shared" si="627"/>
        <v>13.144549474623718</v>
      </c>
      <c r="CA1250" s="18">
        <f t="shared" si="628"/>
        <v>121699581.70143905</v>
      </c>
      <c r="CB1250" s="18">
        <f t="shared" si="629"/>
        <v>751231.98581135215</v>
      </c>
      <c r="CC1250" s="18">
        <f t="shared" si="630"/>
        <v>986293.33333333442</v>
      </c>
      <c r="CD1250" s="25">
        <f t="shared" si="631"/>
        <v>1.3129011436701663</v>
      </c>
      <c r="CE1250" s="26">
        <f t="shared" si="632"/>
        <v>111.07204868912791</v>
      </c>
      <c r="CF1250" s="18">
        <f t="shared" si="633"/>
        <v>6280</v>
      </c>
      <c r="CG1250" s="18"/>
      <c r="CZ1250" s="18">
        <f t="shared" si="634"/>
        <v>243399163.40287811</v>
      </c>
      <c r="DC1250" s="18">
        <f t="shared" si="625"/>
        <v>154874.23463666963</v>
      </c>
      <c r="DD1250" s="17">
        <f t="shared" si="635"/>
        <v>1</v>
      </c>
      <c r="DE1250" s="17">
        <f t="shared" si="636"/>
        <v>1</v>
      </c>
      <c r="DF1250" s="17">
        <f t="shared" si="637"/>
        <v>2</v>
      </c>
      <c r="DG1250" s="17">
        <v>1</v>
      </c>
      <c r="DH1250" s="17">
        <v>1</v>
      </c>
      <c r="DI1250" s="17">
        <v>2</v>
      </c>
      <c r="DJ1250" s="20" t="s">
        <v>981</v>
      </c>
      <c r="DK1250" s="45"/>
      <c r="DL1250" s="46"/>
      <c r="DN1250" s="46"/>
      <c r="DO1250" s="46"/>
      <c r="DP1250" s="46"/>
      <c r="DU1250" s="48"/>
    </row>
    <row r="1251" spans="1:125" x14ac:dyDescent="0.2">
      <c r="A1251" s="15" t="s">
        <v>105</v>
      </c>
      <c r="B1251" s="10" t="s">
        <v>1351</v>
      </c>
      <c r="C1251" s="11">
        <f t="shared" si="620"/>
        <v>92.332664726065332</v>
      </c>
      <c r="D1251" s="11">
        <f t="shared" si="643"/>
        <v>0</v>
      </c>
      <c r="E1251" s="11">
        <f t="shared" si="643"/>
        <v>0</v>
      </c>
      <c r="F1251" s="11">
        <f t="shared" si="643"/>
        <v>324</v>
      </c>
      <c r="G1251" s="11">
        <f t="shared" si="643"/>
        <v>12</v>
      </c>
      <c r="H1251" s="11">
        <f t="shared" si="650"/>
        <v>0</v>
      </c>
      <c r="I1251" s="11">
        <f t="shared" si="650"/>
        <v>0</v>
      </c>
      <c r="J1251" s="11">
        <f t="shared" si="650"/>
        <v>0</v>
      </c>
      <c r="K1251" s="11">
        <f t="shared" si="650"/>
        <v>0</v>
      </c>
      <c r="L1251" s="11">
        <f t="shared" si="650"/>
        <v>0</v>
      </c>
      <c r="M1251" s="11">
        <f t="shared" si="645"/>
        <v>0</v>
      </c>
      <c r="N1251" s="11">
        <f t="shared" si="645"/>
        <v>0</v>
      </c>
      <c r="O1251" s="11">
        <f t="shared" si="645"/>
        <v>0</v>
      </c>
      <c r="P1251" s="11">
        <f t="shared" si="645"/>
        <v>0</v>
      </c>
      <c r="Q1251" s="11">
        <f t="shared" si="645"/>
        <v>0</v>
      </c>
      <c r="R1251" s="11">
        <f t="shared" si="645"/>
        <v>0</v>
      </c>
      <c r="S1251" s="11">
        <f t="shared" si="645"/>
        <v>0</v>
      </c>
      <c r="T1251" s="11">
        <f t="shared" si="639"/>
        <v>11762.122895040186</v>
      </c>
      <c r="U1251" s="40">
        <f t="shared" si="621"/>
        <v>1.0178760197630929</v>
      </c>
      <c r="V1251" s="11">
        <f t="shared" si="651"/>
        <v>11.024007839294464</v>
      </c>
      <c r="W1251" s="11">
        <f t="shared" si="651"/>
        <v>143333229.59895971</v>
      </c>
      <c r="X1251" s="11">
        <f t="shared" si="651"/>
        <v>884773.02221580071</v>
      </c>
      <c r="Y1251" s="11">
        <f t="shared" si="651"/>
        <v>1168704</v>
      </c>
      <c r="Z1251" s="11">
        <f t="shared" si="651"/>
        <v>1.3209082676064541</v>
      </c>
      <c r="AA1251" s="11">
        <f t="shared" si="651"/>
        <v>110.3902169578446</v>
      </c>
      <c r="AB1251" s="11">
        <f t="shared" si="651"/>
        <v>7488</v>
      </c>
      <c r="AC1251" s="11">
        <f t="shared" si="651"/>
        <v>0</v>
      </c>
      <c r="AD1251" s="11">
        <f t="shared" si="651"/>
        <v>0</v>
      </c>
      <c r="AE1251" s="11">
        <f t="shared" si="649"/>
        <v>0</v>
      </c>
      <c r="AF1251" s="11">
        <f t="shared" si="649"/>
        <v>0</v>
      </c>
      <c r="AG1251" s="11">
        <f t="shared" si="649"/>
        <v>0</v>
      </c>
      <c r="AH1251" s="11">
        <f t="shared" si="648"/>
        <v>0</v>
      </c>
      <c r="AI1251" s="11">
        <f t="shared" si="648"/>
        <v>0</v>
      </c>
      <c r="AJ1251" s="11">
        <f t="shared" si="648"/>
        <v>0</v>
      </c>
      <c r="AK1251" s="11">
        <f t="shared" si="648"/>
        <v>0</v>
      </c>
      <c r="AL1251" s="11">
        <f t="shared" si="646"/>
        <v>0</v>
      </c>
      <c r="AM1251" s="11">
        <f t="shared" si="646"/>
        <v>0</v>
      </c>
      <c r="AN1251" s="11">
        <f t="shared" si="646"/>
        <v>0</v>
      </c>
      <c r="AO1251" s="11">
        <f t="shared" si="646"/>
        <v>0</v>
      </c>
      <c r="AP1251" s="11">
        <f t="shared" si="646"/>
        <v>0</v>
      </c>
      <c r="AQ1251" s="11">
        <f t="shared" si="646"/>
        <v>0</v>
      </c>
      <c r="AR1251" s="11">
        <f t="shared" si="647"/>
        <v>0</v>
      </c>
      <c r="AS1251" s="11">
        <f t="shared" si="647"/>
        <v>0</v>
      </c>
      <c r="AT1251" s="11">
        <f t="shared" si="647"/>
        <v>0</v>
      </c>
      <c r="AU1251" s="11">
        <f t="shared" si="647"/>
        <v>0</v>
      </c>
      <c r="AV1251" s="11">
        <f t="shared" si="647"/>
        <v>286666459.19791943</v>
      </c>
      <c r="AW1251" s="11">
        <f t="shared" si="647"/>
        <v>0</v>
      </c>
      <c r="AX1251" s="11">
        <f t="shared" si="647"/>
        <v>0</v>
      </c>
      <c r="AY1251" s="11">
        <f t="shared" si="647"/>
        <v>152907.5976355224</v>
      </c>
      <c r="AZ1251" s="11">
        <f t="shared" si="647"/>
        <v>1</v>
      </c>
      <c r="BA1251" s="11">
        <f t="shared" si="647"/>
        <v>1</v>
      </c>
      <c r="BB1251" s="11">
        <f t="shared" si="647"/>
        <v>2</v>
      </c>
      <c r="BC1251" s="11">
        <f t="shared" si="644"/>
        <v>1</v>
      </c>
      <c r="BD1251" s="11">
        <f t="shared" si="644"/>
        <v>1</v>
      </c>
      <c r="BE1251" s="11">
        <f t="shared" si="644"/>
        <v>2</v>
      </c>
      <c r="BF1251" s="15" t="str">
        <f t="shared" si="622"/>
        <v>ČSN 42 5715</v>
      </c>
      <c r="BG1251" s="44">
        <v>92.332664726065332</v>
      </c>
      <c r="BJ1251" s="17">
        <f t="shared" si="623"/>
        <v>324</v>
      </c>
      <c r="BK1251" s="17">
        <f t="shared" si="624"/>
        <v>12</v>
      </c>
      <c r="BX1251" s="18">
        <f t="shared" si="626"/>
        <v>11762.122895040186</v>
      </c>
      <c r="BY1251" s="42">
        <v>1.0178760197630929</v>
      </c>
      <c r="BZ1251" s="43">
        <f t="shared" si="627"/>
        <v>11.024007839294464</v>
      </c>
      <c r="CA1251" s="18">
        <f t="shared" si="628"/>
        <v>143333229.59895971</v>
      </c>
      <c r="CB1251" s="18">
        <f t="shared" si="629"/>
        <v>884773.02221580071</v>
      </c>
      <c r="CC1251" s="18">
        <f t="shared" si="630"/>
        <v>1168704</v>
      </c>
      <c r="CD1251" s="25">
        <f t="shared" si="631"/>
        <v>1.3209082676064541</v>
      </c>
      <c r="CE1251" s="26">
        <f t="shared" si="632"/>
        <v>110.3902169578446</v>
      </c>
      <c r="CF1251" s="18">
        <f t="shared" si="633"/>
        <v>7488</v>
      </c>
      <c r="CG1251" s="18"/>
      <c r="CZ1251" s="18">
        <f t="shared" si="634"/>
        <v>286666459.19791943</v>
      </c>
      <c r="DC1251" s="18">
        <f t="shared" si="625"/>
        <v>152907.5976355224</v>
      </c>
      <c r="DD1251" s="17">
        <f t="shared" si="635"/>
        <v>1</v>
      </c>
      <c r="DE1251" s="17">
        <f t="shared" si="636"/>
        <v>1</v>
      </c>
      <c r="DF1251" s="17">
        <f t="shared" si="637"/>
        <v>2</v>
      </c>
      <c r="DG1251" s="17">
        <v>1</v>
      </c>
      <c r="DH1251" s="17">
        <v>1</v>
      </c>
      <c r="DI1251" s="17">
        <v>2</v>
      </c>
      <c r="DJ1251" s="20" t="s">
        <v>981</v>
      </c>
      <c r="DK1251" s="45"/>
      <c r="DL1251" s="46"/>
      <c r="DN1251" s="46"/>
      <c r="DO1251" s="46"/>
      <c r="DP1251" s="46"/>
      <c r="DU1251" s="48"/>
    </row>
    <row r="1252" spans="1:125" x14ac:dyDescent="0.2">
      <c r="A1252" s="15" t="s">
        <v>105</v>
      </c>
      <c r="B1252" s="10" t="s">
        <v>1352</v>
      </c>
      <c r="C1252" s="11">
        <f t="shared" si="620"/>
        <v>107.03092011515055</v>
      </c>
      <c r="D1252" s="11">
        <f t="shared" si="643"/>
        <v>0</v>
      </c>
      <c r="E1252" s="11">
        <f t="shared" si="643"/>
        <v>0</v>
      </c>
      <c r="F1252" s="11">
        <f t="shared" si="643"/>
        <v>324</v>
      </c>
      <c r="G1252" s="11">
        <f t="shared" si="643"/>
        <v>14</v>
      </c>
      <c r="H1252" s="11">
        <f t="shared" si="650"/>
        <v>0</v>
      </c>
      <c r="I1252" s="11">
        <f t="shared" si="650"/>
        <v>0</v>
      </c>
      <c r="J1252" s="11">
        <f t="shared" si="650"/>
        <v>0</v>
      </c>
      <c r="K1252" s="11">
        <f t="shared" si="650"/>
        <v>0</v>
      </c>
      <c r="L1252" s="11">
        <f t="shared" si="650"/>
        <v>0</v>
      </c>
      <c r="M1252" s="11">
        <f t="shared" si="645"/>
        <v>0</v>
      </c>
      <c r="N1252" s="11">
        <f t="shared" si="645"/>
        <v>0</v>
      </c>
      <c r="O1252" s="11">
        <f t="shared" si="645"/>
        <v>0</v>
      </c>
      <c r="P1252" s="11">
        <f t="shared" si="645"/>
        <v>0</v>
      </c>
      <c r="Q1252" s="11">
        <f t="shared" si="645"/>
        <v>0</v>
      </c>
      <c r="R1252" s="11">
        <f t="shared" si="645"/>
        <v>0</v>
      </c>
      <c r="S1252" s="11">
        <f t="shared" si="645"/>
        <v>0</v>
      </c>
      <c r="T1252" s="11">
        <f t="shared" si="639"/>
        <v>13634.512116579703</v>
      </c>
      <c r="U1252" s="40">
        <f t="shared" si="621"/>
        <v>1.0178760197630929</v>
      </c>
      <c r="V1252" s="11">
        <f t="shared" si="651"/>
        <v>9.5101118318706153</v>
      </c>
      <c r="W1252" s="11">
        <f t="shared" si="651"/>
        <v>164118622.34726986</v>
      </c>
      <c r="X1252" s="11">
        <f t="shared" si="651"/>
        <v>1013077.9157238881</v>
      </c>
      <c r="Y1252" s="11">
        <f t="shared" si="651"/>
        <v>1346314.6666666658</v>
      </c>
      <c r="Z1252" s="11">
        <f t="shared" si="651"/>
        <v>1.3289349671635726</v>
      </c>
      <c r="AA1252" s="11">
        <f t="shared" si="651"/>
        <v>109.71326264403952</v>
      </c>
      <c r="AB1252" s="11">
        <f t="shared" si="651"/>
        <v>8680</v>
      </c>
      <c r="AC1252" s="11">
        <f t="shared" si="651"/>
        <v>0</v>
      </c>
      <c r="AD1252" s="11">
        <f t="shared" si="651"/>
        <v>0</v>
      </c>
      <c r="AE1252" s="11">
        <f t="shared" si="649"/>
        <v>0</v>
      </c>
      <c r="AF1252" s="11">
        <f t="shared" si="649"/>
        <v>0</v>
      </c>
      <c r="AG1252" s="11">
        <f t="shared" si="649"/>
        <v>0</v>
      </c>
      <c r="AH1252" s="11">
        <f t="shared" si="648"/>
        <v>0</v>
      </c>
      <c r="AI1252" s="11">
        <f t="shared" si="648"/>
        <v>0</v>
      </c>
      <c r="AJ1252" s="11">
        <f t="shared" si="648"/>
        <v>0</v>
      </c>
      <c r="AK1252" s="11">
        <f t="shared" si="648"/>
        <v>0</v>
      </c>
      <c r="AL1252" s="11">
        <f t="shared" si="646"/>
        <v>0</v>
      </c>
      <c r="AM1252" s="11">
        <f t="shared" si="646"/>
        <v>0</v>
      </c>
      <c r="AN1252" s="11">
        <f t="shared" si="646"/>
        <v>0</v>
      </c>
      <c r="AO1252" s="11">
        <f t="shared" si="646"/>
        <v>0</v>
      </c>
      <c r="AP1252" s="11">
        <f t="shared" si="646"/>
        <v>0</v>
      </c>
      <c r="AQ1252" s="11">
        <f t="shared" si="646"/>
        <v>0</v>
      </c>
      <c r="AR1252" s="11">
        <f t="shared" si="647"/>
        <v>0</v>
      </c>
      <c r="AS1252" s="11">
        <f t="shared" si="647"/>
        <v>0</v>
      </c>
      <c r="AT1252" s="11">
        <f t="shared" si="647"/>
        <v>0</v>
      </c>
      <c r="AU1252" s="11">
        <f t="shared" si="647"/>
        <v>0</v>
      </c>
      <c r="AV1252" s="11">
        <f t="shared" si="647"/>
        <v>328237244.69453973</v>
      </c>
      <c r="AW1252" s="11">
        <f t="shared" si="647"/>
        <v>0</v>
      </c>
      <c r="AX1252" s="11">
        <f t="shared" si="647"/>
        <v>0</v>
      </c>
      <c r="AY1252" s="11">
        <f t="shared" si="647"/>
        <v>150953.52700498956</v>
      </c>
      <c r="AZ1252" s="11">
        <f t="shared" si="647"/>
        <v>1</v>
      </c>
      <c r="BA1252" s="11">
        <f t="shared" si="647"/>
        <v>1</v>
      </c>
      <c r="BB1252" s="11">
        <f t="shared" si="647"/>
        <v>1</v>
      </c>
      <c r="BC1252" s="11">
        <f t="shared" si="644"/>
        <v>1</v>
      </c>
      <c r="BD1252" s="11">
        <f t="shared" si="644"/>
        <v>1</v>
      </c>
      <c r="BE1252" s="11">
        <f t="shared" si="644"/>
        <v>1</v>
      </c>
      <c r="BF1252" s="15" t="str">
        <f t="shared" si="622"/>
        <v>ČSN 42 5715</v>
      </c>
      <c r="BG1252" s="44">
        <v>107.03092011515055</v>
      </c>
      <c r="BJ1252" s="17">
        <f t="shared" si="623"/>
        <v>324</v>
      </c>
      <c r="BK1252" s="17">
        <f t="shared" si="624"/>
        <v>14</v>
      </c>
      <c r="BX1252" s="18">
        <f t="shared" si="626"/>
        <v>13634.512116579703</v>
      </c>
      <c r="BY1252" s="42">
        <v>1.0178760197630929</v>
      </c>
      <c r="BZ1252" s="43">
        <f t="shared" si="627"/>
        <v>9.5101118318706153</v>
      </c>
      <c r="CA1252" s="18">
        <f t="shared" si="628"/>
        <v>164118622.34726986</v>
      </c>
      <c r="CB1252" s="18">
        <f t="shared" si="629"/>
        <v>1013077.9157238881</v>
      </c>
      <c r="CC1252" s="18">
        <f t="shared" si="630"/>
        <v>1346314.6666666658</v>
      </c>
      <c r="CD1252" s="25">
        <f t="shared" si="631"/>
        <v>1.3289349671635726</v>
      </c>
      <c r="CE1252" s="26">
        <f t="shared" si="632"/>
        <v>109.71326264403952</v>
      </c>
      <c r="CF1252" s="18">
        <f t="shared" si="633"/>
        <v>8680</v>
      </c>
      <c r="CG1252" s="18"/>
      <c r="CZ1252" s="18">
        <f t="shared" si="634"/>
        <v>328237244.69453973</v>
      </c>
      <c r="DC1252" s="18">
        <f t="shared" si="625"/>
        <v>150953.52700498956</v>
      </c>
      <c r="DD1252" s="17">
        <f t="shared" si="635"/>
        <v>1</v>
      </c>
      <c r="DE1252" s="17">
        <f t="shared" si="636"/>
        <v>1</v>
      </c>
      <c r="DF1252" s="17">
        <f t="shared" si="637"/>
        <v>1</v>
      </c>
      <c r="DG1252" s="17">
        <v>1</v>
      </c>
      <c r="DH1252" s="17">
        <v>1</v>
      </c>
      <c r="DI1252" s="17">
        <v>1</v>
      </c>
      <c r="DJ1252" s="20" t="s">
        <v>981</v>
      </c>
      <c r="DK1252" s="45"/>
      <c r="DL1252" s="46"/>
      <c r="DN1252" s="46"/>
      <c r="DO1252" s="46"/>
      <c r="DP1252" s="46"/>
      <c r="DU1252" s="48"/>
    </row>
    <row r="1253" spans="1:125" x14ac:dyDescent="0.2">
      <c r="A1253" s="15" t="s">
        <v>105</v>
      </c>
      <c r="B1253" s="10" t="s">
        <v>1353</v>
      </c>
      <c r="C1253" s="11">
        <f t="shared" si="620"/>
        <v>121.53188348559041</v>
      </c>
      <c r="D1253" s="11">
        <f t="shared" si="643"/>
        <v>0</v>
      </c>
      <c r="E1253" s="11">
        <f t="shared" si="643"/>
        <v>0</v>
      </c>
      <c r="F1253" s="11">
        <f t="shared" si="643"/>
        <v>324</v>
      </c>
      <c r="G1253" s="11">
        <f t="shared" si="643"/>
        <v>16</v>
      </c>
      <c r="H1253" s="11">
        <f t="shared" si="650"/>
        <v>0</v>
      </c>
      <c r="I1253" s="11">
        <f t="shared" si="650"/>
        <v>0</v>
      </c>
      <c r="J1253" s="11">
        <f t="shared" si="650"/>
        <v>0</v>
      </c>
      <c r="K1253" s="11">
        <f t="shared" si="650"/>
        <v>0</v>
      </c>
      <c r="L1253" s="11">
        <f t="shared" si="650"/>
        <v>0</v>
      </c>
      <c r="M1253" s="11">
        <f t="shared" si="645"/>
        <v>0</v>
      </c>
      <c r="N1253" s="11">
        <f t="shared" si="645"/>
        <v>0</v>
      </c>
      <c r="O1253" s="11">
        <f t="shared" si="645"/>
        <v>0</v>
      </c>
      <c r="P1253" s="11">
        <f t="shared" si="645"/>
        <v>0</v>
      </c>
      <c r="Q1253" s="11">
        <f t="shared" si="645"/>
        <v>0</v>
      </c>
      <c r="R1253" s="11">
        <f t="shared" si="645"/>
        <v>0</v>
      </c>
      <c r="S1253" s="11">
        <f t="shared" si="645"/>
        <v>0</v>
      </c>
      <c r="T1253" s="11">
        <f t="shared" si="639"/>
        <v>15481.768596890501</v>
      </c>
      <c r="U1253" s="40">
        <f t="shared" si="621"/>
        <v>1.0178760197630929</v>
      </c>
      <c r="V1253" s="11">
        <f t="shared" si="651"/>
        <v>8.3753825792042349</v>
      </c>
      <c r="W1253" s="11">
        <f t="shared" si="651"/>
        <v>184078228.61702806</v>
      </c>
      <c r="X1253" s="11">
        <f t="shared" si="651"/>
        <v>1136285.3618335065</v>
      </c>
      <c r="Y1253" s="11">
        <f t="shared" si="651"/>
        <v>1519189.3333333335</v>
      </c>
      <c r="Z1253" s="11">
        <f t="shared" si="651"/>
        <v>1.3369787065477763</v>
      </c>
      <c r="AA1253" s="11">
        <f t="shared" si="651"/>
        <v>109.04127658827184</v>
      </c>
      <c r="AB1253" s="11">
        <f t="shared" si="651"/>
        <v>9856</v>
      </c>
      <c r="AC1253" s="11">
        <f t="shared" si="651"/>
        <v>0</v>
      </c>
      <c r="AD1253" s="11">
        <f t="shared" si="651"/>
        <v>0</v>
      </c>
      <c r="AE1253" s="11">
        <f t="shared" si="649"/>
        <v>0</v>
      </c>
      <c r="AF1253" s="11">
        <f t="shared" si="649"/>
        <v>0</v>
      </c>
      <c r="AG1253" s="11">
        <f t="shared" si="649"/>
        <v>0</v>
      </c>
      <c r="AH1253" s="11">
        <f t="shared" si="648"/>
        <v>0</v>
      </c>
      <c r="AI1253" s="11">
        <f t="shared" si="648"/>
        <v>0</v>
      </c>
      <c r="AJ1253" s="11">
        <f t="shared" si="648"/>
        <v>0</v>
      </c>
      <c r="AK1253" s="11">
        <f t="shared" si="648"/>
        <v>0</v>
      </c>
      <c r="AL1253" s="11">
        <f t="shared" si="646"/>
        <v>0</v>
      </c>
      <c r="AM1253" s="11">
        <f t="shared" si="646"/>
        <v>0</v>
      </c>
      <c r="AN1253" s="11">
        <f t="shared" si="646"/>
        <v>0</v>
      </c>
      <c r="AO1253" s="11">
        <f t="shared" si="646"/>
        <v>0</v>
      </c>
      <c r="AP1253" s="11">
        <f t="shared" si="646"/>
        <v>0</v>
      </c>
      <c r="AQ1253" s="11">
        <f t="shared" si="646"/>
        <v>0</v>
      </c>
      <c r="AR1253" s="11">
        <f t="shared" si="647"/>
        <v>0</v>
      </c>
      <c r="AS1253" s="11">
        <f t="shared" si="647"/>
        <v>0</v>
      </c>
      <c r="AT1253" s="11">
        <f t="shared" si="647"/>
        <v>0</v>
      </c>
      <c r="AU1253" s="11">
        <f t="shared" si="647"/>
        <v>0</v>
      </c>
      <c r="AV1253" s="11">
        <f t="shared" si="647"/>
        <v>368156457.23405612</v>
      </c>
      <c r="AW1253" s="11">
        <f t="shared" si="647"/>
        <v>0</v>
      </c>
      <c r="AX1253" s="11">
        <f t="shared" si="647"/>
        <v>0</v>
      </c>
      <c r="AY1253" s="11">
        <f t="shared" si="647"/>
        <v>149012.02274507107</v>
      </c>
      <c r="AZ1253" s="11">
        <f t="shared" si="647"/>
        <v>1</v>
      </c>
      <c r="BA1253" s="11">
        <f t="shared" si="647"/>
        <v>1</v>
      </c>
      <c r="BB1253" s="11">
        <f t="shared" si="647"/>
        <v>1</v>
      </c>
      <c r="BC1253" s="11">
        <f t="shared" si="644"/>
        <v>1</v>
      </c>
      <c r="BD1253" s="11">
        <f t="shared" si="644"/>
        <v>1</v>
      </c>
      <c r="BE1253" s="11">
        <f t="shared" si="644"/>
        <v>1</v>
      </c>
      <c r="BF1253" s="15" t="str">
        <f t="shared" si="622"/>
        <v>ČSN 42 5715</v>
      </c>
      <c r="BG1253" s="44">
        <v>121.53188348559041</v>
      </c>
      <c r="BJ1253" s="17">
        <f t="shared" si="623"/>
        <v>324</v>
      </c>
      <c r="BK1253" s="17">
        <f t="shared" si="624"/>
        <v>16</v>
      </c>
      <c r="BX1253" s="18">
        <f t="shared" si="626"/>
        <v>15481.768596890501</v>
      </c>
      <c r="BY1253" s="42">
        <v>1.0178760197630929</v>
      </c>
      <c r="BZ1253" s="43">
        <f t="shared" si="627"/>
        <v>8.3753825792042349</v>
      </c>
      <c r="CA1253" s="18">
        <f t="shared" si="628"/>
        <v>184078228.61702806</v>
      </c>
      <c r="CB1253" s="18">
        <f t="shared" si="629"/>
        <v>1136285.3618335065</v>
      </c>
      <c r="CC1253" s="18">
        <f t="shared" si="630"/>
        <v>1519189.3333333335</v>
      </c>
      <c r="CD1253" s="25">
        <f t="shared" si="631"/>
        <v>1.3369787065477763</v>
      </c>
      <c r="CE1253" s="26">
        <f t="shared" si="632"/>
        <v>109.04127658827184</v>
      </c>
      <c r="CF1253" s="18">
        <f t="shared" si="633"/>
        <v>9856</v>
      </c>
      <c r="CG1253" s="18"/>
      <c r="CZ1253" s="18">
        <f t="shared" si="634"/>
        <v>368156457.23405612</v>
      </c>
      <c r="DC1253" s="18">
        <f t="shared" si="625"/>
        <v>149012.02274507107</v>
      </c>
      <c r="DD1253" s="17">
        <f t="shared" si="635"/>
        <v>1</v>
      </c>
      <c r="DE1253" s="17">
        <f t="shared" si="636"/>
        <v>1</v>
      </c>
      <c r="DF1253" s="17">
        <f t="shared" si="637"/>
        <v>1</v>
      </c>
      <c r="DG1253" s="17">
        <v>1</v>
      </c>
      <c r="DH1253" s="17">
        <v>1</v>
      </c>
      <c r="DI1253" s="17">
        <v>1</v>
      </c>
      <c r="DJ1253" s="20" t="s">
        <v>981</v>
      </c>
      <c r="DK1253" s="45"/>
      <c r="DL1253" s="46"/>
      <c r="DN1253" s="46"/>
      <c r="DO1253" s="46"/>
      <c r="DP1253" s="46"/>
      <c r="DU1253" s="48"/>
    </row>
    <row r="1254" spans="1:125" x14ac:dyDescent="0.2">
      <c r="A1254" s="15" t="s">
        <v>105</v>
      </c>
      <c r="B1254" s="10" t="s">
        <v>1354</v>
      </c>
      <c r="C1254" s="11">
        <f t="shared" si="620"/>
        <v>135.83555483738471</v>
      </c>
      <c r="D1254" s="11">
        <f t="shared" si="643"/>
        <v>0</v>
      </c>
      <c r="E1254" s="11">
        <f t="shared" si="643"/>
        <v>0</v>
      </c>
      <c r="F1254" s="11">
        <f t="shared" si="643"/>
        <v>324</v>
      </c>
      <c r="G1254" s="11">
        <f t="shared" si="643"/>
        <v>18</v>
      </c>
      <c r="H1254" s="11">
        <f t="shared" si="650"/>
        <v>0</v>
      </c>
      <c r="I1254" s="11">
        <f t="shared" si="650"/>
        <v>0</v>
      </c>
      <c r="J1254" s="11">
        <f t="shared" si="650"/>
        <v>0</v>
      </c>
      <c r="K1254" s="11">
        <f t="shared" si="650"/>
        <v>0</v>
      </c>
      <c r="L1254" s="11">
        <f t="shared" si="650"/>
        <v>0</v>
      </c>
      <c r="M1254" s="11">
        <f t="shared" si="645"/>
        <v>0</v>
      </c>
      <c r="N1254" s="11">
        <f t="shared" si="645"/>
        <v>0</v>
      </c>
      <c r="O1254" s="11">
        <f t="shared" si="645"/>
        <v>0</v>
      </c>
      <c r="P1254" s="11">
        <f t="shared" si="645"/>
        <v>0</v>
      </c>
      <c r="Q1254" s="11">
        <f t="shared" si="645"/>
        <v>0</v>
      </c>
      <c r="R1254" s="11">
        <f t="shared" si="645"/>
        <v>0</v>
      </c>
      <c r="S1254" s="11">
        <f t="shared" si="645"/>
        <v>0</v>
      </c>
      <c r="T1254" s="11">
        <f t="shared" si="639"/>
        <v>17303.892335972581</v>
      </c>
      <c r="U1254" s="40">
        <f t="shared" si="621"/>
        <v>1.0178760197630929</v>
      </c>
      <c r="V1254" s="11">
        <f t="shared" si="651"/>
        <v>7.4934432371674795</v>
      </c>
      <c r="W1254" s="11">
        <f t="shared" si="651"/>
        <v>203234215.48599795</v>
      </c>
      <c r="X1254" s="11">
        <f t="shared" si="651"/>
        <v>1254532.1943580119</v>
      </c>
      <c r="Y1254" s="11">
        <f t="shared" si="651"/>
        <v>1687392.0000000002</v>
      </c>
      <c r="Z1254" s="11">
        <f t="shared" si="651"/>
        <v>1.3450368253510607</v>
      </c>
      <c r="AA1254" s="11">
        <f t="shared" si="651"/>
        <v>108.37435120913065</v>
      </c>
      <c r="AB1254" s="11">
        <f t="shared" si="651"/>
        <v>11016</v>
      </c>
      <c r="AC1254" s="11">
        <f t="shared" si="651"/>
        <v>0</v>
      </c>
      <c r="AD1254" s="11">
        <f t="shared" si="651"/>
        <v>0</v>
      </c>
      <c r="AE1254" s="11">
        <f t="shared" si="649"/>
        <v>0</v>
      </c>
      <c r="AF1254" s="11">
        <f t="shared" si="649"/>
        <v>0</v>
      </c>
      <c r="AG1254" s="11">
        <f t="shared" si="649"/>
        <v>0</v>
      </c>
      <c r="AH1254" s="11">
        <f t="shared" si="648"/>
        <v>0</v>
      </c>
      <c r="AI1254" s="11">
        <f t="shared" si="648"/>
        <v>0</v>
      </c>
      <c r="AJ1254" s="11">
        <f t="shared" si="648"/>
        <v>0</v>
      </c>
      <c r="AK1254" s="11">
        <f t="shared" si="648"/>
        <v>0</v>
      </c>
      <c r="AL1254" s="11">
        <f t="shared" si="646"/>
        <v>0</v>
      </c>
      <c r="AM1254" s="11">
        <f t="shared" si="646"/>
        <v>0</v>
      </c>
      <c r="AN1254" s="11">
        <f t="shared" si="646"/>
        <v>0</v>
      </c>
      <c r="AO1254" s="11">
        <f t="shared" si="646"/>
        <v>0</v>
      </c>
      <c r="AP1254" s="11">
        <f t="shared" si="646"/>
        <v>0</v>
      </c>
      <c r="AQ1254" s="11">
        <f t="shared" si="646"/>
        <v>0</v>
      </c>
      <c r="AR1254" s="11">
        <f t="shared" si="647"/>
        <v>0</v>
      </c>
      <c r="AS1254" s="11">
        <f t="shared" si="647"/>
        <v>0</v>
      </c>
      <c r="AT1254" s="11">
        <f t="shared" si="647"/>
        <v>0</v>
      </c>
      <c r="AU1254" s="11">
        <f t="shared" si="647"/>
        <v>0</v>
      </c>
      <c r="AV1254" s="11">
        <f t="shared" si="647"/>
        <v>406468430.97199589</v>
      </c>
      <c r="AW1254" s="11">
        <f t="shared" si="647"/>
        <v>0</v>
      </c>
      <c r="AX1254" s="11">
        <f t="shared" si="647"/>
        <v>0</v>
      </c>
      <c r="AY1254" s="11">
        <f t="shared" si="647"/>
        <v>147083.08485576694</v>
      </c>
      <c r="AZ1254" s="11">
        <f t="shared" si="647"/>
        <v>1</v>
      </c>
      <c r="BA1254" s="11">
        <f t="shared" si="647"/>
        <v>1</v>
      </c>
      <c r="BB1254" s="11">
        <f t="shared" si="647"/>
        <v>1</v>
      </c>
      <c r="BC1254" s="11">
        <f t="shared" si="644"/>
        <v>1</v>
      </c>
      <c r="BD1254" s="11">
        <f t="shared" si="644"/>
        <v>1</v>
      </c>
      <c r="BE1254" s="11">
        <f t="shared" si="644"/>
        <v>1</v>
      </c>
      <c r="BF1254" s="15" t="str">
        <f t="shared" si="622"/>
        <v>ČSN 42 5715</v>
      </c>
      <c r="BG1254" s="44">
        <v>135.83555483738471</v>
      </c>
      <c r="BJ1254" s="17">
        <f t="shared" si="623"/>
        <v>324</v>
      </c>
      <c r="BK1254" s="17">
        <f t="shared" si="624"/>
        <v>18</v>
      </c>
      <c r="BX1254" s="18">
        <f t="shared" si="626"/>
        <v>17303.892335972581</v>
      </c>
      <c r="BY1254" s="42">
        <v>1.0178760197630929</v>
      </c>
      <c r="BZ1254" s="43">
        <f t="shared" si="627"/>
        <v>7.4934432371674795</v>
      </c>
      <c r="CA1254" s="18">
        <f t="shared" si="628"/>
        <v>203234215.48599795</v>
      </c>
      <c r="CB1254" s="18">
        <f t="shared" si="629"/>
        <v>1254532.1943580119</v>
      </c>
      <c r="CC1254" s="18">
        <f t="shared" si="630"/>
        <v>1687392.0000000002</v>
      </c>
      <c r="CD1254" s="25">
        <f t="shared" si="631"/>
        <v>1.3450368253510607</v>
      </c>
      <c r="CE1254" s="26">
        <f t="shared" si="632"/>
        <v>108.37435120913065</v>
      </c>
      <c r="CF1254" s="18">
        <f t="shared" si="633"/>
        <v>11016</v>
      </c>
      <c r="CG1254" s="18"/>
      <c r="CZ1254" s="18">
        <f t="shared" si="634"/>
        <v>406468430.97199589</v>
      </c>
      <c r="DC1254" s="18">
        <f t="shared" si="625"/>
        <v>147083.08485576694</v>
      </c>
      <c r="DD1254" s="17">
        <f t="shared" si="635"/>
        <v>1</v>
      </c>
      <c r="DE1254" s="17">
        <f t="shared" si="636"/>
        <v>1</v>
      </c>
      <c r="DF1254" s="17">
        <f t="shared" si="637"/>
        <v>1</v>
      </c>
      <c r="DG1254" s="17">
        <v>1</v>
      </c>
      <c r="DH1254" s="17">
        <v>1</v>
      </c>
      <c r="DI1254" s="17">
        <v>1</v>
      </c>
      <c r="DJ1254" s="20" t="s">
        <v>981</v>
      </c>
      <c r="DK1254" s="45"/>
      <c r="DL1254" s="46"/>
      <c r="DN1254" s="46"/>
      <c r="DO1254" s="46"/>
      <c r="DP1254" s="46"/>
      <c r="DU1254" s="48"/>
    </row>
    <row r="1255" spans="1:125" x14ac:dyDescent="0.2">
      <c r="A1255" s="15" t="s">
        <v>105</v>
      </c>
      <c r="B1255" s="10" t="s">
        <v>1355</v>
      </c>
      <c r="C1255" s="11">
        <f t="shared" si="620"/>
        <v>149.94193417053353</v>
      </c>
      <c r="D1255" s="11">
        <f t="shared" si="643"/>
        <v>0</v>
      </c>
      <c r="E1255" s="11">
        <f t="shared" si="643"/>
        <v>0</v>
      </c>
      <c r="F1255" s="11">
        <f t="shared" si="643"/>
        <v>324</v>
      </c>
      <c r="G1255" s="11">
        <f t="shared" si="643"/>
        <v>20</v>
      </c>
      <c r="H1255" s="11">
        <f t="shared" si="650"/>
        <v>0</v>
      </c>
      <c r="I1255" s="11">
        <f t="shared" si="650"/>
        <v>0</v>
      </c>
      <c r="J1255" s="11">
        <f t="shared" si="650"/>
        <v>0</v>
      </c>
      <c r="K1255" s="11">
        <f t="shared" si="650"/>
        <v>0</v>
      </c>
      <c r="L1255" s="11">
        <f t="shared" si="650"/>
        <v>0</v>
      </c>
      <c r="M1255" s="11">
        <f t="shared" si="645"/>
        <v>0</v>
      </c>
      <c r="N1255" s="11">
        <f t="shared" si="645"/>
        <v>0</v>
      </c>
      <c r="O1255" s="11">
        <f t="shared" si="645"/>
        <v>0</v>
      </c>
      <c r="P1255" s="11">
        <f t="shared" si="645"/>
        <v>0</v>
      </c>
      <c r="Q1255" s="11">
        <f t="shared" si="645"/>
        <v>0</v>
      </c>
      <c r="R1255" s="11">
        <f t="shared" si="645"/>
        <v>0</v>
      </c>
      <c r="S1255" s="11">
        <f t="shared" si="645"/>
        <v>0</v>
      </c>
      <c r="T1255" s="11">
        <f t="shared" si="639"/>
        <v>19100.883333825943</v>
      </c>
      <c r="U1255" s="40">
        <f t="shared" si="621"/>
        <v>1.0178760197630929</v>
      </c>
      <c r="V1255" s="11">
        <f t="shared" si="651"/>
        <v>6.7884679852497483</v>
      </c>
      <c r="W1255" s="11">
        <f t="shared" si="651"/>
        <v>221608448.43904859</v>
      </c>
      <c r="X1255" s="11">
        <f t="shared" si="651"/>
        <v>1367953.3854262258</v>
      </c>
      <c r="Y1255" s="11">
        <f t="shared" si="651"/>
        <v>1850986.6666666665</v>
      </c>
      <c r="Z1255" s="11">
        <f t="shared" si="651"/>
        <v>1.3531065359291738</v>
      </c>
      <c r="AA1255" s="11">
        <f t="shared" si="651"/>
        <v>107.71258050942797</v>
      </c>
      <c r="AB1255" s="11">
        <f t="shared" si="651"/>
        <v>12160</v>
      </c>
      <c r="AC1255" s="11">
        <f t="shared" si="651"/>
        <v>0</v>
      </c>
      <c r="AD1255" s="11">
        <f t="shared" si="651"/>
        <v>0</v>
      </c>
      <c r="AE1255" s="11">
        <f t="shared" si="649"/>
        <v>0</v>
      </c>
      <c r="AF1255" s="11">
        <f t="shared" si="649"/>
        <v>0</v>
      </c>
      <c r="AG1255" s="11">
        <f t="shared" si="649"/>
        <v>0</v>
      </c>
      <c r="AH1255" s="11">
        <f t="shared" si="648"/>
        <v>0</v>
      </c>
      <c r="AI1255" s="11">
        <f t="shared" si="648"/>
        <v>0</v>
      </c>
      <c r="AJ1255" s="11">
        <f t="shared" si="648"/>
        <v>0</v>
      </c>
      <c r="AK1255" s="11">
        <f t="shared" si="648"/>
        <v>0</v>
      </c>
      <c r="AL1255" s="11">
        <f t="shared" si="646"/>
        <v>0</v>
      </c>
      <c r="AM1255" s="11">
        <f t="shared" si="646"/>
        <v>0</v>
      </c>
      <c r="AN1255" s="11">
        <f t="shared" si="646"/>
        <v>0</v>
      </c>
      <c r="AO1255" s="11">
        <f t="shared" si="646"/>
        <v>0</v>
      </c>
      <c r="AP1255" s="11">
        <f t="shared" si="646"/>
        <v>0</v>
      </c>
      <c r="AQ1255" s="11">
        <f t="shared" si="646"/>
        <v>0</v>
      </c>
      <c r="AR1255" s="11">
        <f t="shared" si="647"/>
        <v>0</v>
      </c>
      <c r="AS1255" s="11">
        <f t="shared" si="647"/>
        <v>0</v>
      </c>
      <c r="AT1255" s="11">
        <f t="shared" si="647"/>
        <v>0</v>
      </c>
      <c r="AU1255" s="11">
        <f t="shared" si="647"/>
        <v>0</v>
      </c>
      <c r="AV1255" s="11">
        <f t="shared" si="647"/>
        <v>443216896.87809718</v>
      </c>
      <c r="AW1255" s="11">
        <f t="shared" si="647"/>
        <v>0</v>
      </c>
      <c r="AX1255" s="11">
        <f t="shared" si="647"/>
        <v>0</v>
      </c>
      <c r="AY1255" s="11">
        <f t="shared" si="647"/>
        <v>145166.71333707715</v>
      </c>
      <c r="AZ1255" s="11">
        <f t="shared" si="647"/>
        <v>1</v>
      </c>
      <c r="BA1255" s="11">
        <f t="shared" si="647"/>
        <v>1</v>
      </c>
      <c r="BB1255" s="11">
        <f t="shared" si="647"/>
        <v>1</v>
      </c>
      <c r="BC1255" s="11">
        <f t="shared" si="644"/>
        <v>1</v>
      </c>
      <c r="BD1255" s="11">
        <f t="shared" si="644"/>
        <v>1</v>
      </c>
      <c r="BE1255" s="11">
        <f t="shared" si="644"/>
        <v>1</v>
      </c>
      <c r="BF1255" s="15" t="str">
        <f t="shared" si="622"/>
        <v>ČSN 42 5715</v>
      </c>
      <c r="BG1255" s="44">
        <v>149.94193417053353</v>
      </c>
      <c r="BJ1255" s="17">
        <f t="shared" si="623"/>
        <v>324</v>
      </c>
      <c r="BK1255" s="17">
        <f t="shared" si="624"/>
        <v>20</v>
      </c>
      <c r="BX1255" s="18">
        <f t="shared" si="626"/>
        <v>19100.883333825943</v>
      </c>
      <c r="BY1255" s="42">
        <v>1.0178760197630929</v>
      </c>
      <c r="BZ1255" s="43">
        <f t="shared" si="627"/>
        <v>6.7884679852497483</v>
      </c>
      <c r="CA1255" s="18">
        <f t="shared" si="628"/>
        <v>221608448.43904859</v>
      </c>
      <c r="CB1255" s="18">
        <f t="shared" si="629"/>
        <v>1367953.3854262258</v>
      </c>
      <c r="CC1255" s="18">
        <f t="shared" si="630"/>
        <v>1850986.6666666665</v>
      </c>
      <c r="CD1255" s="25">
        <f t="shared" si="631"/>
        <v>1.3531065359291738</v>
      </c>
      <c r="CE1255" s="26">
        <f t="shared" si="632"/>
        <v>107.71258050942797</v>
      </c>
      <c r="CF1255" s="18">
        <f t="shared" si="633"/>
        <v>12160</v>
      </c>
      <c r="CG1255" s="18"/>
      <c r="CZ1255" s="18">
        <f t="shared" si="634"/>
        <v>443216896.87809718</v>
      </c>
      <c r="DC1255" s="18">
        <f t="shared" si="625"/>
        <v>145166.71333707715</v>
      </c>
      <c r="DD1255" s="17">
        <f t="shared" si="635"/>
        <v>1</v>
      </c>
      <c r="DE1255" s="17">
        <f t="shared" si="636"/>
        <v>1</v>
      </c>
      <c r="DF1255" s="17">
        <f t="shared" si="637"/>
        <v>1</v>
      </c>
      <c r="DG1255" s="17">
        <v>1</v>
      </c>
      <c r="DH1255" s="17">
        <v>1</v>
      </c>
      <c r="DI1255" s="17">
        <v>1</v>
      </c>
      <c r="DJ1255" s="20" t="s">
        <v>981</v>
      </c>
      <c r="DK1255" s="45"/>
      <c r="DL1255" s="46"/>
      <c r="DN1255" s="46"/>
      <c r="DO1255" s="46"/>
      <c r="DP1255" s="46"/>
      <c r="DU1255" s="48"/>
    </row>
    <row r="1256" spans="1:125" x14ac:dyDescent="0.2">
      <c r="A1256" s="15" t="s">
        <v>105</v>
      </c>
      <c r="B1256" s="10" t="s">
        <v>1356</v>
      </c>
      <c r="C1256" s="11">
        <f t="shared" si="620"/>
        <v>163.85102148503702</v>
      </c>
      <c r="D1256" s="11">
        <f t="shared" si="643"/>
        <v>0</v>
      </c>
      <c r="E1256" s="11">
        <f t="shared" si="643"/>
        <v>0</v>
      </c>
      <c r="F1256" s="11">
        <f t="shared" si="643"/>
        <v>324</v>
      </c>
      <c r="G1256" s="11">
        <f t="shared" si="643"/>
        <v>22</v>
      </c>
      <c r="H1256" s="11">
        <f t="shared" si="650"/>
        <v>0</v>
      </c>
      <c r="I1256" s="11">
        <f t="shared" si="650"/>
        <v>0</v>
      </c>
      <c r="J1256" s="11">
        <f t="shared" si="650"/>
        <v>0</v>
      </c>
      <c r="K1256" s="11">
        <f t="shared" si="650"/>
        <v>0</v>
      </c>
      <c r="L1256" s="11">
        <f t="shared" si="650"/>
        <v>0</v>
      </c>
      <c r="M1256" s="11">
        <f t="shared" si="645"/>
        <v>0</v>
      </c>
      <c r="N1256" s="11">
        <f t="shared" si="645"/>
        <v>0</v>
      </c>
      <c r="O1256" s="11">
        <f t="shared" si="645"/>
        <v>0</v>
      </c>
      <c r="P1256" s="11">
        <f t="shared" si="645"/>
        <v>0</v>
      </c>
      <c r="Q1256" s="11">
        <f t="shared" si="645"/>
        <v>0</v>
      </c>
      <c r="R1256" s="11">
        <f t="shared" si="645"/>
        <v>0</v>
      </c>
      <c r="S1256" s="11">
        <f t="shared" si="645"/>
        <v>0</v>
      </c>
      <c r="T1256" s="11">
        <f t="shared" si="639"/>
        <v>20872.741590450587</v>
      </c>
      <c r="U1256" s="40">
        <f t="shared" si="621"/>
        <v>1.0178760197630929</v>
      </c>
      <c r="V1256" s="11">
        <f t="shared" si="651"/>
        <v>6.2122042971581077</v>
      </c>
      <c r="W1256" s="11">
        <f t="shared" si="651"/>
        <v>239222491.36815417</v>
      </c>
      <c r="X1256" s="11">
        <f t="shared" si="651"/>
        <v>1476682.0454824332</v>
      </c>
      <c r="Y1256" s="11">
        <f t="shared" si="651"/>
        <v>2010037.3333333328</v>
      </c>
      <c r="Z1256" s="11">
        <f t="shared" si="651"/>
        <v>1.361184920939871</v>
      </c>
      <c r="AA1256" s="11">
        <f t="shared" si="651"/>
        <v>107.05606008068857</v>
      </c>
      <c r="AB1256" s="11">
        <f t="shared" si="651"/>
        <v>13288.000000000002</v>
      </c>
      <c r="AC1256" s="11">
        <f t="shared" si="651"/>
        <v>0</v>
      </c>
      <c r="AD1256" s="11">
        <f t="shared" si="651"/>
        <v>0</v>
      </c>
      <c r="AE1256" s="11">
        <f t="shared" si="649"/>
        <v>0</v>
      </c>
      <c r="AF1256" s="11">
        <f t="shared" si="649"/>
        <v>0</v>
      </c>
      <c r="AG1256" s="11">
        <f t="shared" si="649"/>
        <v>0</v>
      </c>
      <c r="AH1256" s="11">
        <f t="shared" si="648"/>
        <v>0</v>
      </c>
      <c r="AI1256" s="11">
        <f t="shared" si="648"/>
        <v>0</v>
      </c>
      <c r="AJ1256" s="11">
        <f t="shared" si="648"/>
        <v>0</v>
      </c>
      <c r="AK1256" s="11">
        <f t="shared" si="648"/>
        <v>0</v>
      </c>
      <c r="AL1256" s="11">
        <f t="shared" si="646"/>
        <v>0</v>
      </c>
      <c r="AM1256" s="11">
        <f t="shared" si="646"/>
        <v>0</v>
      </c>
      <c r="AN1256" s="11">
        <f t="shared" si="646"/>
        <v>0</v>
      </c>
      <c r="AO1256" s="11">
        <f t="shared" si="646"/>
        <v>0</v>
      </c>
      <c r="AP1256" s="11">
        <f t="shared" si="646"/>
        <v>0</v>
      </c>
      <c r="AQ1256" s="11">
        <f t="shared" si="646"/>
        <v>0</v>
      </c>
      <c r="AR1256" s="11">
        <f t="shared" si="647"/>
        <v>0</v>
      </c>
      <c r="AS1256" s="11">
        <f t="shared" si="647"/>
        <v>0</v>
      </c>
      <c r="AT1256" s="11">
        <f t="shared" si="647"/>
        <v>0</v>
      </c>
      <c r="AU1256" s="11">
        <f t="shared" si="647"/>
        <v>0</v>
      </c>
      <c r="AV1256" s="11">
        <f t="shared" si="647"/>
        <v>478444982.73630834</v>
      </c>
      <c r="AW1256" s="11">
        <f t="shared" si="647"/>
        <v>0</v>
      </c>
      <c r="AX1256" s="11">
        <f t="shared" si="647"/>
        <v>0</v>
      </c>
      <c r="AY1256" s="11">
        <f t="shared" si="647"/>
        <v>143262.90818900176</v>
      </c>
      <c r="AZ1256" s="11">
        <f t="shared" si="647"/>
        <v>1</v>
      </c>
      <c r="BA1256" s="11">
        <f t="shared" si="647"/>
        <v>1</v>
      </c>
      <c r="BB1256" s="11">
        <f t="shared" si="647"/>
        <v>1</v>
      </c>
      <c r="BC1256" s="11">
        <f t="shared" si="644"/>
        <v>1</v>
      </c>
      <c r="BD1256" s="11">
        <f t="shared" si="644"/>
        <v>1</v>
      </c>
      <c r="BE1256" s="11">
        <f t="shared" si="644"/>
        <v>1</v>
      </c>
      <c r="BF1256" s="15" t="str">
        <f t="shared" si="622"/>
        <v>ČSN 42 5715</v>
      </c>
      <c r="BG1256" s="44">
        <v>163.85102148503702</v>
      </c>
      <c r="BJ1256" s="17">
        <f t="shared" si="623"/>
        <v>324</v>
      </c>
      <c r="BK1256" s="17">
        <f t="shared" si="624"/>
        <v>22</v>
      </c>
      <c r="BX1256" s="18">
        <f t="shared" si="626"/>
        <v>20872.741590450587</v>
      </c>
      <c r="BY1256" s="42">
        <v>1.0178760197630929</v>
      </c>
      <c r="BZ1256" s="43">
        <f t="shared" si="627"/>
        <v>6.2122042971581077</v>
      </c>
      <c r="CA1256" s="18">
        <f t="shared" si="628"/>
        <v>239222491.36815417</v>
      </c>
      <c r="CB1256" s="18">
        <f t="shared" si="629"/>
        <v>1476682.0454824332</v>
      </c>
      <c r="CC1256" s="18">
        <f t="shared" si="630"/>
        <v>2010037.3333333328</v>
      </c>
      <c r="CD1256" s="25">
        <f t="shared" si="631"/>
        <v>1.361184920939871</v>
      </c>
      <c r="CE1256" s="26">
        <f t="shared" si="632"/>
        <v>107.05606008068857</v>
      </c>
      <c r="CF1256" s="18">
        <f t="shared" si="633"/>
        <v>13288.000000000002</v>
      </c>
      <c r="CG1256" s="18"/>
      <c r="CZ1256" s="18">
        <f t="shared" si="634"/>
        <v>478444982.73630834</v>
      </c>
      <c r="DC1256" s="18">
        <f t="shared" si="625"/>
        <v>143262.90818900176</v>
      </c>
      <c r="DD1256" s="17">
        <f t="shared" si="635"/>
        <v>1</v>
      </c>
      <c r="DE1256" s="17">
        <f t="shared" si="636"/>
        <v>1</v>
      </c>
      <c r="DF1256" s="17">
        <f t="shared" si="637"/>
        <v>1</v>
      </c>
      <c r="DG1256" s="17">
        <v>1</v>
      </c>
      <c r="DH1256" s="17">
        <v>1</v>
      </c>
      <c r="DI1256" s="17">
        <v>1</v>
      </c>
      <c r="DJ1256" s="20" t="s">
        <v>981</v>
      </c>
      <c r="DK1256" s="45"/>
      <c r="DL1256" s="46"/>
      <c r="DN1256" s="46"/>
      <c r="DO1256" s="46"/>
      <c r="DP1256" s="46"/>
      <c r="DU1256" s="48"/>
    </row>
    <row r="1257" spans="1:125" x14ac:dyDescent="0.2">
      <c r="A1257" s="15" t="s">
        <v>105</v>
      </c>
      <c r="B1257" s="10" t="s">
        <v>1357</v>
      </c>
      <c r="C1257" s="11">
        <f t="shared" si="620"/>
        <v>184.34472992183197</v>
      </c>
      <c r="D1257" s="11">
        <f t="shared" si="643"/>
        <v>0</v>
      </c>
      <c r="E1257" s="11">
        <f t="shared" si="643"/>
        <v>0</v>
      </c>
      <c r="F1257" s="11">
        <f t="shared" si="643"/>
        <v>324</v>
      </c>
      <c r="G1257" s="11">
        <f t="shared" si="643"/>
        <v>25</v>
      </c>
      <c r="H1257" s="11">
        <f t="shared" si="650"/>
        <v>0</v>
      </c>
      <c r="I1257" s="11">
        <f t="shared" si="650"/>
        <v>0</v>
      </c>
      <c r="J1257" s="11">
        <f t="shared" si="650"/>
        <v>0</v>
      </c>
      <c r="K1257" s="11">
        <f t="shared" si="650"/>
        <v>0</v>
      </c>
      <c r="L1257" s="11">
        <f t="shared" si="650"/>
        <v>0</v>
      </c>
      <c r="M1257" s="11">
        <f t="shared" si="645"/>
        <v>0</v>
      </c>
      <c r="N1257" s="11">
        <f t="shared" si="645"/>
        <v>0</v>
      </c>
      <c r="O1257" s="11">
        <f t="shared" si="645"/>
        <v>0</v>
      </c>
      <c r="P1257" s="11">
        <f t="shared" si="645"/>
        <v>0</v>
      </c>
      <c r="Q1257" s="11">
        <f t="shared" si="645"/>
        <v>0</v>
      </c>
      <c r="R1257" s="11">
        <f t="shared" si="645"/>
        <v>0</v>
      </c>
      <c r="S1257" s="11">
        <f t="shared" si="645"/>
        <v>0</v>
      </c>
      <c r="T1257" s="11">
        <f t="shared" si="639"/>
        <v>23483.405085583705</v>
      </c>
      <c r="U1257" s="40">
        <f t="shared" si="621"/>
        <v>1.0178760197630929</v>
      </c>
      <c r="V1257" s="11">
        <f t="shared" si="651"/>
        <v>5.5215900134205311</v>
      </c>
      <c r="W1257" s="11">
        <f t="shared" si="651"/>
        <v>264264628.2793448</v>
      </c>
      <c r="X1257" s="11">
        <f t="shared" si="651"/>
        <v>1631263.1375268197</v>
      </c>
      <c r="Y1257" s="11">
        <f t="shared" si="651"/>
        <v>2240233.3333333335</v>
      </c>
      <c r="Z1257" s="11">
        <f t="shared" si="651"/>
        <v>1.3733120560363927</v>
      </c>
      <c r="AA1257" s="11">
        <f t="shared" si="651"/>
        <v>106.08133671857647</v>
      </c>
      <c r="AB1257" s="11">
        <f t="shared" si="651"/>
        <v>14950</v>
      </c>
      <c r="AC1257" s="11">
        <f t="shared" si="651"/>
        <v>0</v>
      </c>
      <c r="AD1257" s="11">
        <f t="shared" si="651"/>
        <v>0</v>
      </c>
      <c r="AE1257" s="11">
        <f t="shared" si="649"/>
        <v>0</v>
      </c>
      <c r="AF1257" s="11">
        <f t="shared" si="649"/>
        <v>0</v>
      </c>
      <c r="AG1257" s="11">
        <f t="shared" si="649"/>
        <v>0</v>
      </c>
      <c r="AH1257" s="11">
        <f t="shared" si="648"/>
        <v>0</v>
      </c>
      <c r="AI1257" s="11">
        <f t="shared" si="648"/>
        <v>0</v>
      </c>
      <c r="AJ1257" s="11">
        <f t="shared" si="648"/>
        <v>0</v>
      </c>
      <c r="AK1257" s="11">
        <f t="shared" si="648"/>
        <v>0</v>
      </c>
      <c r="AL1257" s="11">
        <f t="shared" si="646"/>
        <v>0</v>
      </c>
      <c r="AM1257" s="11">
        <f t="shared" si="646"/>
        <v>0</v>
      </c>
      <c r="AN1257" s="11">
        <f t="shared" si="646"/>
        <v>0</v>
      </c>
      <c r="AO1257" s="11">
        <f t="shared" si="646"/>
        <v>0</v>
      </c>
      <c r="AP1257" s="11">
        <f t="shared" si="646"/>
        <v>0</v>
      </c>
      <c r="AQ1257" s="11">
        <f t="shared" si="646"/>
        <v>0</v>
      </c>
      <c r="AR1257" s="11">
        <f t="shared" si="647"/>
        <v>0</v>
      </c>
      <c r="AS1257" s="11">
        <f t="shared" si="647"/>
        <v>0</v>
      </c>
      <c r="AT1257" s="11">
        <f t="shared" si="647"/>
        <v>0</v>
      </c>
      <c r="AU1257" s="11">
        <f t="shared" si="647"/>
        <v>0</v>
      </c>
      <c r="AV1257" s="11">
        <f t="shared" si="647"/>
        <v>528529256.55868959</v>
      </c>
      <c r="AW1257" s="11">
        <f t="shared" si="647"/>
        <v>0</v>
      </c>
      <c r="AX1257" s="11">
        <f t="shared" si="647"/>
        <v>0</v>
      </c>
      <c r="AY1257" s="11">
        <f t="shared" si="647"/>
        <v>140430.76241179055</v>
      </c>
      <c r="AZ1257" s="11">
        <f t="shared" si="647"/>
        <v>1</v>
      </c>
      <c r="BA1257" s="11">
        <f t="shared" si="647"/>
        <v>1</v>
      </c>
      <c r="BB1257" s="11">
        <f t="shared" si="647"/>
        <v>1</v>
      </c>
      <c r="BC1257" s="11">
        <f t="shared" si="644"/>
        <v>1</v>
      </c>
      <c r="BD1257" s="11">
        <f t="shared" si="644"/>
        <v>1</v>
      </c>
      <c r="BE1257" s="11">
        <f t="shared" si="644"/>
        <v>1</v>
      </c>
      <c r="BF1257" s="15" t="str">
        <f t="shared" si="622"/>
        <v>ČSN 42 5715</v>
      </c>
      <c r="BG1257" s="44">
        <v>184.34472992183197</v>
      </c>
      <c r="BJ1257" s="17">
        <f t="shared" si="623"/>
        <v>324</v>
      </c>
      <c r="BK1257" s="17">
        <f t="shared" si="624"/>
        <v>25</v>
      </c>
      <c r="BX1257" s="18">
        <f t="shared" si="626"/>
        <v>23483.405085583705</v>
      </c>
      <c r="BY1257" s="42">
        <v>1.0178760197630929</v>
      </c>
      <c r="BZ1257" s="43">
        <f t="shared" si="627"/>
        <v>5.5215900134205311</v>
      </c>
      <c r="CA1257" s="18">
        <f t="shared" si="628"/>
        <v>264264628.2793448</v>
      </c>
      <c r="CB1257" s="18">
        <f t="shared" si="629"/>
        <v>1631263.1375268197</v>
      </c>
      <c r="CC1257" s="18">
        <f t="shared" si="630"/>
        <v>2240233.3333333335</v>
      </c>
      <c r="CD1257" s="25">
        <f t="shared" si="631"/>
        <v>1.3733120560363927</v>
      </c>
      <c r="CE1257" s="26">
        <f t="shared" si="632"/>
        <v>106.08133671857647</v>
      </c>
      <c r="CF1257" s="18">
        <f t="shared" si="633"/>
        <v>14950</v>
      </c>
      <c r="CG1257" s="18"/>
      <c r="CZ1257" s="18">
        <f t="shared" si="634"/>
        <v>528529256.55868959</v>
      </c>
      <c r="DC1257" s="18">
        <f t="shared" si="625"/>
        <v>140430.76241179055</v>
      </c>
      <c r="DD1257" s="17">
        <f t="shared" si="635"/>
        <v>1</v>
      </c>
      <c r="DE1257" s="17">
        <f t="shared" si="636"/>
        <v>1</v>
      </c>
      <c r="DF1257" s="17">
        <f t="shared" si="637"/>
        <v>1</v>
      </c>
      <c r="DG1257" s="17">
        <v>1</v>
      </c>
      <c r="DH1257" s="17">
        <v>1</v>
      </c>
      <c r="DI1257" s="17">
        <v>1</v>
      </c>
      <c r="DJ1257" s="20" t="s">
        <v>981</v>
      </c>
      <c r="DK1257" s="45"/>
      <c r="DL1257" s="46"/>
      <c r="DN1257" s="46"/>
      <c r="DO1257" s="46"/>
      <c r="DP1257" s="46"/>
      <c r="DU1257" s="48"/>
    </row>
    <row r="1258" spans="1:125" x14ac:dyDescent="0.2">
      <c r="A1258" s="15" t="s">
        <v>105</v>
      </c>
      <c r="B1258" s="10" t="s">
        <v>1358</v>
      </c>
      <c r="C1258" s="11">
        <f t="shared" si="620"/>
        <v>204.39453131667477</v>
      </c>
      <c r="D1258" s="11">
        <f t="shared" si="643"/>
        <v>0</v>
      </c>
      <c r="E1258" s="11">
        <f t="shared" si="643"/>
        <v>0</v>
      </c>
      <c r="F1258" s="11">
        <f t="shared" si="643"/>
        <v>324</v>
      </c>
      <c r="G1258" s="11">
        <f t="shared" si="643"/>
        <v>28</v>
      </c>
      <c r="H1258" s="11">
        <f t="shared" si="650"/>
        <v>0</v>
      </c>
      <c r="I1258" s="11">
        <f t="shared" si="650"/>
        <v>0</v>
      </c>
      <c r="J1258" s="11">
        <f t="shared" si="650"/>
        <v>0</v>
      </c>
      <c r="K1258" s="11">
        <f t="shared" si="650"/>
        <v>0</v>
      </c>
      <c r="L1258" s="11">
        <f t="shared" si="650"/>
        <v>0</v>
      </c>
      <c r="M1258" s="11">
        <f t="shared" si="645"/>
        <v>0</v>
      </c>
      <c r="N1258" s="11">
        <f t="shared" si="645"/>
        <v>0</v>
      </c>
      <c r="O1258" s="11">
        <f t="shared" si="645"/>
        <v>0</v>
      </c>
      <c r="P1258" s="11">
        <f t="shared" si="645"/>
        <v>0</v>
      </c>
      <c r="Q1258" s="11">
        <f t="shared" si="645"/>
        <v>0</v>
      </c>
      <c r="R1258" s="11">
        <f t="shared" si="645"/>
        <v>0</v>
      </c>
      <c r="S1258" s="11">
        <f t="shared" si="645"/>
        <v>0</v>
      </c>
      <c r="T1258" s="11">
        <f t="shared" si="639"/>
        <v>26037.519912952204</v>
      </c>
      <c r="U1258" s="40">
        <f t="shared" si="621"/>
        <v>1.0178760197630929</v>
      </c>
      <c r="V1258" s="11">
        <f t="shared" si="651"/>
        <v>4.9799572092565727</v>
      </c>
      <c r="W1258" s="11">
        <f t="shared" si="651"/>
        <v>287714595.03812188</v>
      </c>
      <c r="X1258" s="11">
        <f t="shared" si="651"/>
        <v>1776016.0187538387</v>
      </c>
      <c r="Y1258" s="11">
        <f t="shared" si="651"/>
        <v>2460565.3333333335</v>
      </c>
      <c r="Z1258" s="11">
        <f t="shared" si="651"/>
        <v>1.3854409573736932</v>
      </c>
      <c r="AA1258" s="11">
        <f t="shared" si="651"/>
        <v>105.11898020814318</v>
      </c>
      <c r="AB1258" s="11">
        <f t="shared" si="651"/>
        <v>16576</v>
      </c>
      <c r="AC1258" s="11">
        <f t="shared" si="651"/>
        <v>0</v>
      </c>
      <c r="AD1258" s="11">
        <f t="shared" si="651"/>
        <v>0</v>
      </c>
      <c r="AE1258" s="11">
        <f t="shared" si="649"/>
        <v>0</v>
      </c>
      <c r="AF1258" s="11">
        <f t="shared" si="649"/>
        <v>0</v>
      </c>
      <c r="AG1258" s="11">
        <f t="shared" si="649"/>
        <v>0</v>
      </c>
      <c r="AH1258" s="11">
        <f t="shared" si="648"/>
        <v>0</v>
      </c>
      <c r="AI1258" s="11">
        <f t="shared" si="648"/>
        <v>0</v>
      </c>
      <c r="AJ1258" s="11">
        <f t="shared" si="648"/>
        <v>0</v>
      </c>
      <c r="AK1258" s="11">
        <f t="shared" si="648"/>
        <v>0</v>
      </c>
      <c r="AL1258" s="11">
        <f t="shared" si="646"/>
        <v>0</v>
      </c>
      <c r="AM1258" s="11">
        <f t="shared" si="646"/>
        <v>0</v>
      </c>
      <c r="AN1258" s="11">
        <f t="shared" si="646"/>
        <v>0</v>
      </c>
      <c r="AO1258" s="11">
        <f t="shared" si="646"/>
        <v>0</v>
      </c>
      <c r="AP1258" s="11">
        <f t="shared" si="646"/>
        <v>0</v>
      </c>
      <c r="AQ1258" s="11">
        <f t="shared" si="646"/>
        <v>0</v>
      </c>
      <c r="AR1258" s="11">
        <f t="shared" si="647"/>
        <v>0</v>
      </c>
      <c r="AS1258" s="11">
        <f t="shared" si="647"/>
        <v>0</v>
      </c>
      <c r="AT1258" s="11">
        <f t="shared" si="647"/>
        <v>0</v>
      </c>
      <c r="AU1258" s="11">
        <f t="shared" si="647"/>
        <v>0</v>
      </c>
      <c r="AV1258" s="11">
        <f t="shared" si="647"/>
        <v>575429190.07624376</v>
      </c>
      <c r="AW1258" s="11">
        <f t="shared" si="647"/>
        <v>0</v>
      </c>
      <c r="AX1258" s="11">
        <f t="shared" si="647"/>
        <v>0</v>
      </c>
      <c r="AY1258" s="11">
        <f t="shared" si="647"/>
        <v>137626.89096846167</v>
      </c>
      <c r="AZ1258" s="11">
        <f t="shared" si="647"/>
        <v>1</v>
      </c>
      <c r="BA1258" s="11">
        <f t="shared" si="647"/>
        <v>1</v>
      </c>
      <c r="BB1258" s="11">
        <f t="shared" si="647"/>
        <v>1</v>
      </c>
      <c r="BC1258" s="11">
        <f t="shared" si="644"/>
        <v>1</v>
      </c>
      <c r="BD1258" s="11">
        <f t="shared" si="644"/>
        <v>1</v>
      </c>
      <c r="BE1258" s="11">
        <f t="shared" si="644"/>
        <v>1</v>
      </c>
      <c r="BF1258" s="15" t="str">
        <f t="shared" si="622"/>
        <v>ČSN 42 5715</v>
      </c>
      <c r="BG1258" s="44">
        <v>204.39453131667477</v>
      </c>
      <c r="BJ1258" s="17">
        <f t="shared" si="623"/>
        <v>324</v>
      </c>
      <c r="BK1258" s="17">
        <f t="shared" si="624"/>
        <v>28</v>
      </c>
      <c r="BX1258" s="18">
        <f t="shared" si="626"/>
        <v>26037.519912952204</v>
      </c>
      <c r="BY1258" s="42">
        <v>1.0178760197630929</v>
      </c>
      <c r="BZ1258" s="43">
        <f t="shared" si="627"/>
        <v>4.9799572092565727</v>
      </c>
      <c r="CA1258" s="18">
        <f t="shared" si="628"/>
        <v>287714595.03812188</v>
      </c>
      <c r="CB1258" s="18">
        <f t="shared" si="629"/>
        <v>1776016.0187538387</v>
      </c>
      <c r="CC1258" s="18">
        <f t="shared" si="630"/>
        <v>2460565.3333333335</v>
      </c>
      <c r="CD1258" s="25">
        <f t="shared" si="631"/>
        <v>1.3854409573736932</v>
      </c>
      <c r="CE1258" s="26">
        <f t="shared" si="632"/>
        <v>105.11898020814318</v>
      </c>
      <c r="CF1258" s="18">
        <f t="shared" si="633"/>
        <v>16576</v>
      </c>
      <c r="CG1258" s="18"/>
      <c r="CZ1258" s="18">
        <f t="shared" si="634"/>
        <v>575429190.07624376</v>
      </c>
      <c r="DC1258" s="18">
        <f t="shared" si="625"/>
        <v>137626.89096846167</v>
      </c>
      <c r="DD1258" s="17">
        <f t="shared" si="635"/>
        <v>1</v>
      </c>
      <c r="DE1258" s="17">
        <f t="shared" si="636"/>
        <v>1</v>
      </c>
      <c r="DF1258" s="17">
        <f t="shared" si="637"/>
        <v>1</v>
      </c>
      <c r="DG1258" s="17">
        <v>1</v>
      </c>
      <c r="DH1258" s="17">
        <v>1</v>
      </c>
      <c r="DI1258" s="17">
        <v>1</v>
      </c>
      <c r="DJ1258" s="20" t="s">
        <v>981</v>
      </c>
      <c r="DK1258" s="45"/>
      <c r="DL1258" s="46"/>
      <c r="DN1258" s="46"/>
      <c r="DO1258" s="46"/>
      <c r="DP1258" s="46"/>
      <c r="DU1258" s="48"/>
    </row>
    <row r="1259" spans="1:125" x14ac:dyDescent="0.2">
      <c r="A1259" s="15" t="s">
        <v>105</v>
      </c>
      <c r="B1259" s="10" t="s">
        <v>1359</v>
      </c>
      <c r="C1259" s="11">
        <f t="shared" si="620"/>
        <v>230.4370777778727</v>
      </c>
      <c r="D1259" s="11">
        <f t="shared" si="643"/>
        <v>0</v>
      </c>
      <c r="E1259" s="11">
        <f t="shared" si="643"/>
        <v>0</v>
      </c>
      <c r="F1259" s="11">
        <f t="shared" si="643"/>
        <v>324</v>
      </c>
      <c r="G1259" s="11">
        <f t="shared" si="643"/>
        <v>32</v>
      </c>
      <c r="H1259" s="11">
        <f t="shared" si="650"/>
        <v>0</v>
      </c>
      <c r="I1259" s="11">
        <f t="shared" si="650"/>
        <v>0</v>
      </c>
      <c r="J1259" s="11">
        <f t="shared" si="650"/>
        <v>0</v>
      </c>
      <c r="K1259" s="11">
        <f t="shared" si="650"/>
        <v>0</v>
      </c>
      <c r="L1259" s="11">
        <f t="shared" si="650"/>
        <v>0</v>
      </c>
      <c r="M1259" s="11">
        <f t="shared" si="645"/>
        <v>0</v>
      </c>
      <c r="N1259" s="11">
        <f t="shared" si="645"/>
        <v>0</v>
      </c>
      <c r="O1259" s="11">
        <f t="shared" si="645"/>
        <v>0</v>
      </c>
      <c r="P1259" s="11">
        <f t="shared" si="645"/>
        <v>0</v>
      </c>
      <c r="Q1259" s="11">
        <f t="shared" si="645"/>
        <v>0</v>
      </c>
      <c r="R1259" s="11">
        <f t="shared" si="645"/>
        <v>0</v>
      </c>
      <c r="S1259" s="11">
        <f t="shared" si="645"/>
        <v>0</v>
      </c>
      <c r="T1259" s="11">
        <f t="shared" si="639"/>
        <v>29355.041755143026</v>
      </c>
      <c r="U1259" s="40">
        <f t="shared" si="621"/>
        <v>1.0178760197630929</v>
      </c>
      <c r="V1259" s="11">
        <f t="shared" si="651"/>
        <v>4.4171538260186729</v>
      </c>
      <c r="W1259" s="11">
        <f t="shared" si="651"/>
        <v>316623480.37097269</v>
      </c>
      <c r="X1259" s="11">
        <f t="shared" si="651"/>
        <v>1954465.9282158809</v>
      </c>
      <c r="Y1259" s="11">
        <f t="shared" si="651"/>
        <v>2739370.6666666665</v>
      </c>
      <c r="Z1259" s="11">
        <f t="shared" si="651"/>
        <v>1.4015955085834011</v>
      </c>
      <c r="AA1259" s="11">
        <f t="shared" si="651"/>
        <v>103.85566907973777</v>
      </c>
      <c r="AB1259" s="11">
        <f t="shared" si="651"/>
        <v>18688</v>
      </c>
      <c r="AC1259" s="11">
        <f t="shared" si="651"/>
        <v>0</v>
      </c>
      <c r="AD1259" s="11">
        <f t="shared" si="651"/>
        <v>0</v>
      </c>
      <c r="AE1259" s="11">
        <f t="shared" si="649"/>
        <v>0</v>
      </c>
      <c r="AF1259" s="11">
        <f t="shared" si="649"/>
        <v>0</v>
      </c>
      <c r="AG1259" s="11">
        <f t="shared" si="649"/>
        <v>0</v>
      </c>
      <c r="AH1259" s="11">
        <f t="shared" si="648"/>
        <v>0</v>
      </c>
      <c r="AI1259" s="11">
        <f t="shared" si="648"/>
        <v>0</v>
      </c>
      <c r="AJ1259" s="11">
        <f t="shared" si="648"/>
        <v>0</v>
      </c>
      <c r="AK1259" s="11">
        <f t="shared" si="648"/>
        <v>0</v>
      </c>
      <c r="AL1259" s="11">
        <f t="shared" si="646"/>
        <v>0</v>
      </c>
      <c r="AM1259" s="11">
        <f t="shared" si="646"/>
        <v>0</v>
      </c>
      <c r="AN1259" s="11">
        <f t="shared" si="646"/>
        <v>0</v>
      </c>
      <c r="AO1259" s="11">
        <f t="shared" si="646"/>
        <v>0</v>
      </c>
      <c r="AP1259" s="11">
        <f t="shared" si="646"/>
        <v>0</v>
      </c>
      <c r="AQ1259" s="11">
        <f t="shared" si="646"/>
        <v>0</v>
      </c>
      <c r="AR1259" s="11">
        <f t="shared" si="647"/>
        <v>0</v>
      </c>
      <c r="AS1259" s="11">
        <f t="shared" si="647"/>
        <v>0</v>
      </c>
      <c r="AT1259" s="11">
        <f t="shared" si="647"/>
        <v>0</v>
      </c>
      <c r="AU1259" s="11">
        <f t="shared" si="647"/>
        <v>0</v>
      </c>
      <c r="AV1259" s="11">
        <f t="shared" si="647"/>
        <v>633246960.74194539</v>
      </c>
      <c r="AW1259" s="11">
        <f t="shared" si="647"/>
        <v>0</v>
      </c>
      <c r="AX1259" s="11">
        <f t="shared" si="647"/>
        <v>0</v>
      </c>
      <c r="AY1259" s="11">
        <f t="shared" si="647"/>
        <v>133932.37800784007</v>
      </c>
      <c r="AZ1259" s="11">
        <f t="shared" si="647"/>
        <v>1</v>
      </c>
      <c r="BA1259" s="11">
        <f t="shared" si="647"/>
        <v>1</v>
      </c>
      <c r="BB1259" s="11">
        <f t="shared" si="647"/>
        <v>1</v>
      </c>
      <c r="BC1259" s="11">
        <f t="shared" si="644"/>
        <v>1</v>
      </c>
      <c r="BD1259" s="11">
        <f t="shared" si="644"/>
        <v>1</v>
      </c>
      <c r="BE1259" s="11">
        <f t="shared" si="644"/>
        <v>1</v>
      </c>
      <c r="BF1259" s="15" t="str">
        <f t="shared" si="622"/>
        <v>ČSN 42 5715</v>
      </c>
      <c r="BG1259" s="44">
        <v>230.4370777778727</v>
      </c>
      <c r="BJ1259" s="17">
        <f t="shared" si="623"/>
        <v>324</v>
      </c>
      <c r="BK1259" s="17">
        <f t="shared" si="624"/>
        <v>32</v>
      </c>
      <c r="BX1259" s="18">
        <f t="shared" si="626"/>
        <v>29355.041755143026</v>
      </c>
      <c r="BY1259" s="42">
        <v>1.0178760197630929</v>
      </c>
      <c r="BZ1259" s="43">
        <f t="shared" si="627"/>
        <v>4.4171538260186729</v>
      </c>
      <c r="CA1259" s="18">
        <f t="shared" si="628"/>
        <v>316623480.37097269</v>
      </c>
      <c r="CB1259" s="18">
        <f t="shared" si="629"/>
        <v>1954465.9282158809</v>
      </c>
      <c r="CC1259" s="18">
        <f t="shared" si="630"/>
        <v>2739370.6666666665</v>
      </c>
      <c r="CD1259" s="25">
        <f t="shared" si="631"/>
        <v>1.4015955085834011</v>
      </c>
      <c r="CE1259" s="26">
        <f t="shared" si="632"/>
        <v>103.85566907973777</v>
      </c>
      <c r="CF1259" s="18">
        <f t="shared" si="633"/>
        <v>18688</v>
      </c>
      <c r="CG1259" s="18"/>
      <c r="CZ1259" s="18">
        <f t="shared" si="634"/>
        <v>633246960.74194539</v>
      </c>
      <c r="DC1259" s="18">
        <f t="shared" si="625"/>
        <v>133932.37800784007</v>
      </c>
      <c r="DD1259" s="17">
        <f t="shared" si="635"/>
        <v>1</v>
      </c>
      <c r="DE1259" s="17">
        <f t="shared" si="636"/>
        <v>1</v>
      </c>
      <c r="DF1259" s="17">
        <f t="shared" si="637"/>
        <v>1</v>
      </c>
      <c r="DG1259" s="17">
        <v>1</v>
      </c>
      <c r="DH1259" s="17">
        <v>1</v>
      </c>
      <c r="DI1259" s="17">
        <v>1</v>
      </c>
      <c r="DJ1259" s="20" t="s">
        <v>981</v>
      </c>
      <c r="DK1259" s="45"/>
      <c r="DL1259" s="46"/>
      <c r="DN1259" s="46"/>
      <c r="DO1259" s="46"/>
      <c r="DP1259" s="46"/>
      <c r="DU1259" s="48"/>
    </row>
    <row r="1260" spans="1:125" x14ac:dyDescent="0.2">
      <c r="A1260" s="15" t="s">
        <v>105</v>
      </c>
      <c r="B1260" s="10" t="s">
        <v>1360</v>
      </c>
      <c r="C1260" s="11">
        <f t="shared" si="620"/>
        <v>255.69045616448889</v>
      </c>
      <c r="D1260" s="11">
        <f t="shared" si="643"/>
        <v>0</v>
      </c>
      <c r="E1260" s="11">
        <f t="shared" si="643"/>
        <v>0</v>
      </c>
      <c r="F1260" s="11">
        <f t="shared" si="643"/>
        <v>324</v>
      </c>
      <c r="G1260" s="11">
        <f t="shared" si="643"/>
        <v>36</v>
      </c>
      <c r="H1260" s="11">
        <f t="shared" si="650"/>
        <v>0</v>
      </c>
      <c r="I1260" s="11">
        <f t="shared" si="650"/>
        <v>0</v>
      </c>
      <c r="J1260" s="11">
        <f t="shared" si="650"/>
        <v>0</v>
      </c>
      <c r="K1260" s="11">
        <f t="shared" si="650"/>
        <v>0</v>
      </c>
      <c r="L1260" s="11">
        <f t="shared" si="650"/>
        <v>0</v>
      </c>
      <c r="M1260" s="11">
        <f t="shared" si="645"/>
        <v>0</v>
      </c>
      <c r="N1260" s="11">
        <f t="shared" si="645"/>
        <v>0</v>
      </c>
      <c r="O1260" s="11">
        <f t="shared" si="645"/>
        <v>0</v>
      </c>
      <c r="P1260" s="11">
        <f t="shared" si="645"/>
        <v>0</v>
      </c>
      <c r="Q1260" s="11">
        <f t="shared" si="645"/>
        <v>0</v>
      </c>
      <c r="R1260" s="11">
        <f t="shared" si="645"/>
        <v>0</v>
      </c>
      <c r="S1260" s="11">
        <f t="shared" si="645"/>
        <v>0</v>
      </c>
      <c r="T1260" s="11">
        <f t="shared" si="639"/>
        <v>32572.032632418974</v>
      </c>
      <c r="U1260" s="40">
        <f t="shared" si="621"/>
        <v>1.0178760197630929</v>
      </c>
      <c r="V1260" s="11">
        <f t="shared" si="651"/>
        <v>3.9808917197452232</v>
      </c>
      <c r="W1260" s="11">
        <f t="shared" si="651"/>
        <v>342983503.61937183</v>
      </c>
      <c r="X1260" s="11">
        <f t="shared" si="651"/>
        <v>2117182.1211072337</v>
      </c>
      <c r="Y1260" s="11">
        <f t="shared" si="651"/>
        <v>3001535.9999999995</v>
      </c>
      <c r="Z1260" s="11">
        <f t="shared" si="651"/>
        <v>1.4177032623108827</v>
      </c>
      <c r="AA1260" s="11">
        <f t="shared" si="651"/>
        <v>102.61578825892242</v>
      </c>
      <c r="AB1260" s="11">
        <f t="shared" si="651"/>
        <v>20736</v>
      </c>
      <c r="AC1260" s="11">
        <f t="shared" si="651"/>
        <v>0</v>
      </c>
      <c r="AD1260" s="11">
        <f t="shared" si="651"/>
        <v>0</v>
      </c>
      <c r="AE1260" s="11">
        <f t="shared" si="649"/>
        <v>0</v>
      </c>
      <c r="AF1260" s="11">
        <f t="shared" si="649"/>
        <v>0</v>
      </c>
      <c r="AG1260" s="11">
        <f t="shared" si="649"/>
        <v>0</v>
      </c>
      <c r="AH1260" s="11">
        <f t="shared" si="648"/>
        <v>0</v>
      </c>
      <c r="AI1260" s="11">
        <f t="shared" si="648"/>
        <v>0</v>
      </c>
      <c r="AJ1260" s="11">
        <f t="shared" si="648"/>
        <v>0</v>
      </c>
      <c r="AK1260" s="11">
        <f t="shared" si="648"/>
        <v>0</v>
      </c>
      <c r="AL1260" s="11">
        <f t="shared" si="646"/>
        <v>0</v>
      </c>
      <c r="AM1260" s="11">
        <f t="shared" si="646"/>
        <v>0</v>
      </c>
      <c r="AN1260" s="11">
        <f t="shared" si="646"/>
        <v>0</v>
      </c>
      <c r="AO1260" s="11">
        <f t="shared" si="646"/>
        <v>0</v>
      </c>
      <c r="AP1260" s="11">
        <f t="shared" si="646"/>
        <v>0</v>
      </c>
      <c r="AQ1260" s="11">
        <f t="shared" si="646"/>
        <v>0</v>
      </c>
      <c r="AR1260" s="11">
        <f t="shared" si="647"/>
        <v>0</v>
      </c>
      <c r="AS1260" s="11">
        <f t="shared" si="647"/>
        <v>0</v>
      </c>
      <c r="AT1260" s="11">
        <f t="shared" si="647"/>
        <v>0</v>
      </c>
      <c r="AU1260" s="11">
        <f t="shared" si="647"/>
        <v>0</v>
      </c>
      <c r="AV1260" s="11">
        <f t="shared" si="647"/>
        <v>685967007.23874366</v>
      </c>
      <c r="AW1260" s="11">
        <f t="shared" si="647"/>
        <v>0</v>
      </c>
      <c r="AX1260" s="11">
        <f t="shared" ref="AX1260:BE1299" si="652">IF($A1260="x",DB1260,"")</f>
        <v>0</v>
      </c>
      <c r="AY1260" s="11">
        <f t="shared" si="652"/>
        <v>130288.13052967589</v>
      </c>
      <c r="AZ1260" s="11">
        <f t="shared" si="652"/>
        <v>1</v>
      </c>
      <c r="BA1260" s="11">
        <f t="shared" si="652"/>
        <v>1</v>
      </c>
      <c r="BB1260" s="11">
        <f t="shared" si="652"/>
        <v>1</v>
      </c>
      <c r="BC1260" s="11">
        <f t="shared" si="644"/>
        <v>1</v>
      </c>
      <c r="BD1260" s="11">
        <f t="shared" si="644"/>
        <v>1</v>
      </c>
      <c r="BE1260" s="11">
        <f t="shared" si="644"/>
        <v>1</v>
      </c>
      <c r="BF1260" s="15" t="str">
        <f t="shared" si="622"/>
        <v>ČSN 42 5715</v>
      </c>
      <c r="BG1260" s="44">
        <v>255.69045616448889</v>
      </c>
      <c r="BJ1260" s="17">
        <f t="shared" si="623"/>
        <v>324</v>
      </c>
      <c r="BK1260" s="17">
        <f t="shared" si="624"/>
        <v>36</v>
      </c>
      <c r="BX1260" s="18">
        <f t="shared" si="626"/>
        <v>32572.032632418974</v>
      </c>
      <c r="BY1260" s="42">
        <v>1.0178760197630929</v>
      </c>
      <c r="BZ1260" s="43">
        <f t="shared" si="627"/>
        <v>3.9808917197452232</v>
      </c>
      <c r="CA1260" s="18">
        <f t="shared" si="628"/>
        <v>342983503.61937183</v>
      </c>
      <c r="CB1260" s="18">
        <f t="shared" si="629"/>
        <v>2117182.1211072337</v>
      </c>
      <c r="CC1260" s="18">
        <f t="shared" si="630"/>
        <v>3001535.9999999995</v>
      </c>
      <c r="CD1260" s="25">
        <f t="shared" si="631"/>
        <v>1.4177032623108827</v>
      </c>
      <c r="CE1260" s="26">
        <f t="shared" si="632"/>
        <v>102.61578825892242</v>
      </c>
      <c r="CF1260" s="18">
        <f t="shared" si="633"/>
        <v>20736</v>
      </c>
      <c r="CG1260" s="18"/>
      <c r="CZ1260" s="18">
        <f t="shared" si="634"/>
        <v>685967007.23874366</v>
      </c>
      <c r="DC1260" s="18">
        <f t="shared" si="625"/>
        <v>130288.13052967589</v>
      </c>
      <c r="DD1260" s="17">
        <f t="shared" si="635"/>
        <v>1</v>
      </c>
      <c r="DE1260" s="17">
        <f t="shared" si="636"/>
        <v>1</v>
      </c>
      <c r="DF1260" s="17">
        <f t="shared" si="637"/>
        <v>1</v>
      </c>
      <c r="DG1260" s="17">
        <v>1</v>
      </c>
      <c r="DH1260" s="17">
        <v>1</v>
      </c>
      <c r="DI1260" s="17">
        <v>1</v>
      </c>
      <c r="DJ1260" s="20" t="s">
        <v>981</v>
      </c>
      <c r="DK1260" s="45"/>
      <c r="DL1260" s="46"/>
      <c r="DN1260" s="46"/>
      <c r="DO1260" s="46"/>
      <c r="DP1260" s="46"/>
      <c r="DU1260" s="48"/>
    </row>
    <row r="1261" spans="1:125" x14ac:dyDescent="0.2">
      <c r="A1261" s="15" t="s">
        <v>105</v>
      </c>
      <c r="B1261" s="10" t="s">
        <v>1361</v>
      </c>
      <c r="C1261" s="11">
        <f t="shared" si="620"/>
        <v>81.678895719211766</v>
      </c>
      <c r="D1261" s="11">
        <f t="shared" si="643"/>
        <v>0</v>
      </c>
      <c r="E1261" s="11">
        <f t="shared" si="643"/>
        <v>0</v>
      </c>
      <c r="F1261" s="11">
        <f t="shared" si="643"/>
        <v>377</v>
      </c>
      <c r="G1261" s="11">
        <f t="shared" si="643"/>
        <v>9</v>
      </c>
      <c r="H1261" s="11">
        <f t="shared" si="650"/>
        <v>0</v>
      </c>
      <c r="I1261" s="11">
        <f t="shared" si="650"/>
        <v>0</v>
      </c>
      <c r="J1261" s="11">
        <f t="shared" si="650"/>
        <v>0</v>
      </c>
      <c r="K1261" s="11">
        <f t="shared" si="650"/>
        <v>0</v>
      </c>
      <c r="L1261" s="11">
        <f t="shared" si="650"/>
        <v>0</v>
      </c>
      <c r="M1261" s="11">
        <f t="shared" si="645"/>
        <v>0</v>
      </c>
      <c r="N1261" s="11">
        <f t="shared" si="645"/>
        <v>0</v>
      </c>
      <c r="O1261" s="11">
        <f t="shared" si="645"/>
        <v>0</v>
      </c>
      <c r="P1261" s="11">
        <f t="shared" si="645"/>
        <v>0</v>
      </c>
      <c r="Q1261" s="11">
        <f t="shared" si="645"/>
        <v>0</v>
      </c>
      <c r="R1261" s="11">
        <f t="shared" si="645"/>
        <v>0</v>
      </c>
      <c r="S1261" s="11">
        <f t="shared" si="645"/>
        <v>0</v>
      </c>
      <c r="T1261" s="11">
        <f t="shared" si="639"/>
        <v>10404.954868689394</v>
      </c>
      <c r="U1261" s="40">
        <f t="shared" si="621"/>
        <v>1.1843804304033521</v>
      </c>
      <c r="V1261" s="11">
        <f t="shared" si="651"/>
        <v>14.50044616757439</v>
      </c>
      <c r="W1261" s="11">
        <f t="shared" si="651"/>
        <v>176240426.18521956</v>
      </c>
      <c r="X1261" s="11">
        <f t="shared" si="651"/>
        <v>934962.47313113825</v>
      </c>
      <c r="Y1261" s="11">
        <f t="shared" si="651"/>
        <v>1219058.9999999993</v>
      </c>
      <c r="Z1261" s="11">
        <f t="shared" si="651"/>
        <v>1.3038587483810311</v>
      </c>
      <c r="AA1261" s="11">
        <f t="shared" si="651"/>
        <v>130.14655200964796</v>
      </c>
      <c r="AB1261" s="11">
        <f t="shared" si="651"/>
        <v>6623.9999999999991</v>
      </c>
      <c r="AC1261" s="11">
        <f t="shared" si="651"/>
        <v>0</v>
      </c>
      <c r="AD1261" s="11">
        <f t="shared" si="651"/>
        <v>0</v>
      </c>
      <c r="AE1261" s="11">
        <f t="shared" si="649"/>
        <v>0</v>
      </c>
      <c r="AF1261" s="11">
        <f t="shared" si="649"/>
        <v>0</v>
      </c>
      <c r="AG1261" s="11">
        <f t="shared" si="649"/>
        <v>0</v>
      </c>
      <c r="AH1261" s="11">
        <f t="shared" si="648"/>
        <v>0</v>
      </c>
      <c r="AI1261" s="11">
        <f t="shared" si="648"/>
        <v>0</v>
      </c>
      <c r="AJ1261" s="11">
        <f t="shared" si="648"/>
        <v>0</v>
      </c>
      <c r="AK1261" s="11">
        <f t="shared" si="648"/>
        <v>0</v>
      </c>
      <c r="AL1261" s="11">
        <f t="shared" si="646"/>
        <v>0</v>
      </c>
      <c r="AM1261" s="11">
        <f t="shared" si="646"/>
        <v>0</v>
      </c>
      <c r="AN1261" s="11">
        <f t="shared" si="646"/>
        <v>0</v>
      </c>
      <c r="AO1261" s="11">
        <f t="shared" si="646"/>
        <v>0</v>
      </c>
      <c r="AP1261" s="11">
        <f t="shared" si="646"/>
        <v>0</v>
      </c>
      <c r="AQ1261" s="11">
        <f t="shared" si="646"/>
        <v>0</v>
      </c>
      <c r="AR1261" s="11">
        <f t="shared" si="646"/>
        <v>0</v>
      </c>
      <c r="AS1261" s="11">
        <f t="shared" si="646"/>
        <v>0</v>
      </c>
      <c r="AT1261" s="11">
        <f t="shared" si="646"/>
        <v>0</v>
      </c>
      <c r="AU1261" s="11">
        <f t="shared" si="646"/>
        <v>0</v>
      </c>
      <c r="AV1261" s="11">
        <f t="shared" si="646"/>
        <v>352480852.37043911</v>
      </c>
      <c r="AW1261" s="11">
        <f t="shared" si="646"/>
        <v>0</v>
      </c>
      <c r="AX1261" s="11">
        <f t="shared" si="652"/>
        <v>0</v>
      </c>
      <c r="AY1261" s="11">
        <f t="shared" si="652"/>
        <v>212723.52175987206</v>
      </c>
      <c r="AZ1261" s="11">
        <f t="shared" si="652"/>
        <v>1</v>
      </c>
      <c r="BA1261" s="11">
        <f t="shared" si="652"/>
        <v>2</v>
      </c>
      <c r="BB1261" s="11">
        <f t="shared" si="652"/>
        <v>3</v>
      </c>
      <c r="BC1261" s="11">
        <f t="shared" si="644"/>
        <v>1</v>
      </c>
      <c r="BD1261" s="11">
        <f t="shared" si="644"/>
        <v>2</v>
      </c>
      <c r="BE1261" s="11">
        <f t="shared" si="644"/>
        <v>3</v>
      </c>
      <c r="BF1261" s="15" t="str">
        <f t="shared" si="622"/>
        <v>ČSN 42 5715</v>
      </c>
      <c r="BG1261" s="44">
        <v>81.678895719211766</v>
      </c>
      <c r="BJ1261" s="17">
        <f t="shared" si="623"/>
        <v>377</v>
      </c>
      <c r="BK1261" s="17">
        <f t="shared" si="624"/>
        <v>9</v>
      </c>
      <c r="BX1261" s="18">
        <f t="shared" si="626"/>
        <v>10404.954868689394</v>
      </c>
      <c r="BY1261" s="42">
        <v>1.1843804304033521</v>
      </c>
      <c r="BZ1261" s="43">
        <f t="shared" si="627"/>
        <v>14.50044616757439</v>
      </c>
      <c r="CA1261" s="18">
        <f t="shared" si="628"/>
        <v>176240426.18521956</v>
      </c>
      <c r="CB1261" s="18">
        <f t="shared" si="629"/>
        <v>934962.47313113825</v>
      </c>
      <c r="CC1261" s="18">
        <f t="shared" si="630"/>
        <v>1219058.9999999993</v>
      </c>
      <c r="CD1261" s="25">
        <f t="shared" si="631"/>
        <v>1.3038587483810311</v>
      </c>
      <c r="CE1261" s="26">
        <f t="shared" si="632"/>
        <v>130.14655200964796</v>
      </c>
      <c r="CF1261" s="18">
        <f t="shared" si="633"/>
        <v>6623.9999999999991</v>
      </c>
      <c r="CG1261" s="18"/>
      <c r="CZ1261" s="18">
        <f t="shared" si="634"/>
        <v>352480852.37043911</v>
      </c>
      <c r="DC1261" s="18">
        <f t="shared" si="625"/>
        <v>212723.52175987206</v>
      </c>
      <c r="DD1261" s="17">
        <f t="shared" si="635"/>
        <v>1</v>
      </c>
      <c r="DE1261" s="17">
        <f t="shared" si="636"/>
        <v>2</v>
      </c>
      <c r="DF1261" s="17">
        <f t="shared" si="637"/>
        <v>3</v>
      </c>
      <c r="DG1261" s="17">
        <v>1</v>
      </c>
      <c r="DH1261" s="17">
        <v>2</v>
      </c>
      <c r="DI1261" s="17">
        <v>3</v>
      </c>
      <c r="DJ1261" s="20" t="s">
        <v>981</v>
      </c>
      <c r="DK1261" s="45"/>
      <c r="DL1261" s="46"/>
      <c r="DN1261" s="46"/>
      <c r="DO1261" s="46"/>
      <c r="DP1261" s="46"/>
      <c r="DU1261" s="48"/>
    </row>
    <row r="1262" spans="1:125" x14ac:dyDescent="0.2">
      <c r="A1262" s="15" t="s">
        <v>105</v>
      </c>
      <c r="B1262" s="10" t="s">
        <v>1362</v>
      </c>
      <c r="C1262" s="11">
        <f t="shared" si="620"/>
        <v>90.507713553595153</v>
      </c>
      <c r="D1262" s="11">
        <f t="shared" si="643"/>
        <v>0</v>
      </c>
      <c r="E1262" s="11">
        <f t="shared" si="643"/>
        <v>0</v>
      </c>
      <c r="F1262" s="11">
        <f t="shared" si="643"/>
        <v>377</v>
      </c>
      <c r="G1262" s="11">
        <f t="shared" si="643"/>
        <v>10</v>
      </c>
      <c r="H1262" s="11">
        <f t="shared" si="650"/>
        <v>0</v>
      </c>
      <c r="I1262" s="11">
        <f t="shared" si="650"/>
        <v>0</v>
      </c>
      <c r="J1262" s="11">
        <f t="shared" si="650"/>
        <v>0</v>
      </c>
      <c r="K1262" s="11">
        <f t="shared" si="650"/>
        <v>0</v>
      </c>
      <c r="L1262" s="11">
        <f t="shared" si="650"/>
        <v>0</v>
      </c>
      <c r="M1262" s="11">
        <f t="shared" si="645"/>
        <v>0</v>
      </c>
      <c r="N1262" s="11">
        <f t="shared" si="645"/>
        <v>0</v>
      </c>
      <c r="O1262" s="11">
        <f t="shared" si="645"/>
        <v>0</v>
      </c>
      <c r="P1262" s="11">
        <f t="shared" si="645"/>
        <v>0</v>
      </c>
      <c r="Q1262" s="11">
        <f t="shared" si="645"/>
        <v>0</v>
      </c>
      <c r="R1262" s="11">
        <f t="shared" si="645"/>
        <v>0</v>
      </c>
      <c r="S1262" s="11">
        <f t="shared" si="645"/>
        <v>0</v>
      </c>
      <c r="T1262" s="11">
        <f t="shared" si="639"/>
        <v>11529.64503867454</v>
      </c>
      <c r="U1262" s="40">
        <f t="shared" si="621"/>
        <v>1.1843804304033521</v>
      </c>
      <c r="V1262" s="11">
        <f t="shared" si="651"/>
        <v>13.085961228067132</v>
      </c>
      <c r="W1262" s="11">
        <f t="shared" si="651"/>
        <v>194258665.63973784</v>
      </c>
      <c r="X1262" s="11">
        <f t="shared" si="651"/>
        <v>1030549.9503434368</v>
      </c>
      <c r="Y1262" s="11">
        <f t="shared" si="651"/>
        <v>1347223.3333333328</v>
      </c>
      <c r="Z1262" s="11">
        <f t="shared" si="651"/>
        <v>1.3072858165529606</v>
      </c>
      <c r="AA1262" s="11">
        <f t="shared" si="651"/>
        <v>129.80225344731116</v>
      </c>
      <c r="AB1262" s="11">
        <f t="shared" si="651"/>
        <v>7340</v>
      </c>
      <c r="AC1262" s="11">
        <f t="shared" si="651"/>
        <v>0</v>
      </c>
      <c r="AD1262" s="11">
        <f t="shared" si="651"/>
        <v>0</v>
      </c>
      <c r="AE1262" s="11">
        <f t="shared" si="649"/>
        <v>0</v>
      </c>
      <c r="AF1262" s="11">
        <f t="shared" si="649"/>
        <v>0</v>
      </c>
      <c r="AG1262" s="11">
        <f t="shared" si="649"/>
        <v>0</v>
      </c>
      <c r="AH1262" s="11">
        <f t="shared" si="648"/>
        <v>0</v>
      </c>
      <c r="AI1262" s="11">
        <f t="shared" si="648"/>
        <v>0</v>
      </c>
      <c r="AJ1262" s="11">
        <f t="shared" si="648"/>
        <v>0</v>
      </c>
      <c r="AK1262" s="11">
        <f t="shared" si="648"/>
        <v>0</v>
      </c>
      <c r="AL1262" s="11">
        <f t="shared" si="646"/>
        <v>0</v>
      </c>
      <c r="AM1262" s="11">
        <f t="shared" si="646"/>
        <v>0</v>
      </c>
      <c r="AN1262" s="11">
        <f t="shared" si="646"/>
        <v>0</v>
      </c>
      <c r="AO1262" s="11">
        <f t="shared" si="646"/>
        <v>0</v>
      </c>
      <c r="AP1262" s="11">
        <f t="shared" si="646"/>
        <v>0</v>
      </c>
      <c r="AQ1262" s="11">
        <f t="shared" si="646"/>
        <v>0</v>
      </c>
      <c r="AR1262" s="11">
        <f t="shared" si="646"/>
        <v>0</v>
      </c>
      <c r="AS1262" s="11">
        <f t="shared" si="646"/>
        <v>0</v>
      </c>
      <c r="AT1262" s="11">
        <f t="shared" si="646"/>
        <v>0</v>
      </c>
      <c r="AU1262" s="11">
        <f t="shared" si="646"/>
        <v>0</v>
      </c>
      <c r="AV1262" s="11">
        <f t="shared" si="646"/>
        <v>388517331.27947569</v>
      </c>
      <c r="AW1262" s="11">
        <f t="shared" si="646"/>
        <v>0</v>
      </c>
      <c r="AX1262" s="11">
        <f t="shared" si="652"/>
        <v>0</v>
      </c>
      <c r="AY1262" s="11">
        <f t="shared" si="652"/>
        <v>211568.98645967784</v>
      </c>
      <c r="AZ1262" s="11">
        <f t="shared" si="652"/>
        <v>1</v>
      </c>
      <c r="BA1262" s="11">
        <f t="shared" si="652"/>
        <v>2</v>
      </c>
      <c r="BB1262" s="11">
        <f t="shared" si="652"/>
        <v>3</v>
      </c>
      <c r="BC1262" s="11">
        <f t="shared" si="644"/>
        <v>1</v>
      </c>
      <c r="BD1262" s="11">
        <f t="shared" si="644"/>
        <v>2</v>
      </c>
      <c r="BE1262" s="11">
        <f t="shared" si="644"/>
        <v>3</v>
      </c>
      <c r="BF1262" s="15" t="str">
        <f t="shared" si="622"/>
        <v>ČSN 42 5715</v>
      </c>
      <c r="BG1262" s="44">
        <v>90.507713553595153</v>
      </c>
      <c r="BJ1262" s="17">
        <f t="shared" si="623"/>
        <v>377</v>
      </c>
      <c r="BK1262" s="17">
        <f t="shared" si="624"/>
        <v>10</v>
      </c>
      <c r="BX1262" s="18">
        <f t="shared" si="626"/>
        <v>11529.64503867454</v>
      </c>
      <c r="BY1262" s="42">
        <v>1.1843804304033521</v>
      </c>
      <c r="BZ1262" s="43">
        <f t="shared" si="627"/>
        <v>13.085961228067132</v>
      </c>
      <c r="CA1262" s="18">
        <f t="shared" si="628"/>
        <v>194258665.63973784</v>
      </c>
      <c r="CB1262" s="18">
        <f t="shared" si="629"/>
        <v>1030549.9503434368</v>
      </c>
      <c r="CC1262" s="18">
        <f t="shared" si="630"/>
        <v>1347223.3333333328</v>
      </c>
      <c r="CD1262" s="25">
        <f t="shared" si="631"/>
        <v>1.3072858165529606</v>
      </c>
      <c r="CE1262" s="26">
        <f t="shared" si="632"/>
        <v>129.80225344731116</v>
      </c>
      <c r="CF1262" s="18">
        <f t="shared" si="633"/>
        <v>7340</v>
      </c>
      <c r="CG1262" s="18"/>
      <c r="CZ1262" s="18">
        <f t="shared" si="634"/>
        <v>388517331.27947569</v>
      </c>
      <c r="DC1262" s="18">
        <f t="shared" si="625"/>
        <v>211568.98645967784</v>
      </c>
      <c r="DD1262" s="17">
        <f t="shared" si="635"/>
        <v>1</v>
      </c>
      <c r="DE1262" s="17">
        <f t="shared" si="636"/>
        <v>2</v>
      </c>
      <c r="DF1262" s="17">
        <f t="shared" si="637"/>
        <v>3</v>
      </c>
      <c r="DG1262" s="17">
        <v>1</v>
      </c>
      <c r="DH1262" s="17">
        <v>2</v>
      </c>
      <c r="DI1262" s="17">
        <v>3</v>
      </c>
      <c r="DJ1262" s="20" t="s">
        <v>981</v>
      </c>
      <c r="DK1262" s="45"/>
      <c r="DL1262" s="46"/>
      <c r="DN1262" s="46"/>
      <c r="DO1262" s="46"/>
      <c r="DP1262" s="46"/>
      <c r="DU1262" s="48"/>
    </row>
    <row r="1263" spans="1:125" x14ac:dyDescent="0.2">
      <c r="A1263" s="15" t="s">
        <v>105</v>
      </c>
      <c r="B1263" s="10" t="s">
        <v>1363</v>
      </c>
      <c r="C1263" s="11">
        <f t="shared" si="620"/>
        <v>108.01738020837786</v>
      </c>
      <c r="D1263" s="11">
        <f t="shared" si="643"/>
        <v>0</v>
      </c>
      <c r="E1263" s="11">
        <f t="shared" si="643"/>
        <v>0</v>
      </c>
      <c r="F1263" s="11">
        <f t="shared" si="643"/>
        <v>377</v>
      </c>
      <c r="G1263" s="11">
        <f t="shared" si="643"/>
        <v>12</v>
      </c>
      <c r="H1263" s="11">
        <f t="shared" si="650"/>
        <v>0</v>
      </c>
      <c r="I1263" s="11">
        <f t="shared" si="650"/>
        <v>0</v>
      </c>
      <c r="J1263" s="11">
        <f t="shared" si="650"/>
        <v>0</v>
      </c>
      <c r="K1263" s="11">
        <f t="shared" si="650"/>
        <v>0</v>
      </c>
      <c r="L1263" s="11">
        <f t="shared" si="650"/>
        <v>0</v>
      </c>
      <c r="M1263" s="11">
        <f t="shared" si="645"/>
        <v>0</v>
      </c>
      <c r="N1263" s="11">
        <f t="shared" si="645"/>
        <v>0</v>
      </c>
      <c r="O1263" s="11">
        <f t="shared" si="645"/>
        <v>0</v>
      </c>
      <c r="P1263" s="11">
        <f t="shared" si="645"/>
        <v>0</v>
      </c>
      <c r="Q1263" s="11">
        <f t="shared" si="645"/>
        <v>0</v>
      </c>
      <c r="R1263" s="11">
        <f t="shared" si="645"/>
        <v>0</v>
      </c>
      <c r="S1263" s="11">
        <f t="shared" si="645"/>
        <v>0</v>
      </c>
      <c r="T1263" s="11">
        <f t="shared" si="639"/>
        <v>13760.175822723293</v>
      </c>
      <c r="U1263" s="40">
        <f t="shared" si="621"/>
        <v>1.1843804304033521</v>
      </c>
      <c r="V1263" s="11">
        <f t="shared" si="651"/>
        <v>10.96472093767269</v>
      </c>
      <c r="W1263" s="11">
        <f t="shared" si="651"/>
        <v>229397611.16259786</v>
      </c>
      <c r="X1263" s="11">
        <f t="shared" si="651"/>
        <v>1216963.4544434899</v>
      </c>
      <c r="Y1263" s="11">
        <f t="shared" si="651"/>
        <v>1599276.0000000005</v>
      </c>
      <c r="Z1263" s="11">
        <f t="shared" si="651"/>
        <v>1.3141528565714735</v>
      </c>
      <c r="AA1263" s="11">
        <f t="shared" si="651"/>
        <v>129.11671076975281</v>
      </c>
      <c r="AB1263" s="11">
        <f t="shared" si="651"/>
        <v>8760</v>
      </c>
      <c r="AC1263" s="11">
        <f t="shared" si="651"/>
        <v>0</v>
      </c>
      <c r="AD1263" s="11">
        <f t="shared" si="651"/>
        <v>0</v>
      </c>
      <c r="AE1263" s="11">
        <f t="shared" si="649"/>
        <v>0</v>
      </c>
      <c r="AF1263" s="11">
        <f t="shared" si="649"/>
        <v>0</v>
      </c>
      <c r="AG1263" s="11">
        <f t="shared" si="649"/>
        <v>0</v>
      </c>
      <c r="AH1263" s="11">
        <f t="shared" si="648"/>
        <v>0</v>
      </c>
      <c r="AI1263" s="11">
        <f t="shared" si="648"/>
        <v>0</v>
      </c>
      <c r="AJ1263" s="11">
        <f t="shared" si="648"/>
        <v>0</v>
      </c>
      <c r="AK1263" s="11">
        <f t="shared" si="648"/>
        <v>0</v>
      </c>
      <c r="AL1263" s="11">
        <f t="shared" si="646"/>
        <v>0</v>
      </c>
      <c r="AM1263" s="11">
        <f t="shared" si="646"/>
        <v>0</v>
      </c>
      <c r="AN1263" s="11">
        <f t="shared" si="646"/>
        <v>0</v>
      </c>
      <c r="AO1263" s="11">
        <f t="shared" si="646"/>
        <v>0</v>
      </c>
      <c r="AP1263" s="11">
        <f t="shared" si="646"/>
        <v>0</v>
      </c>
      <c r="AQ1263" s="11">
        <f t="shared" si="646"/>
        <v>0</v>
      </c>
      <c r="AR1263" s="11">
        <f t="shared" si="646"/>
        <v>0</v>
      </c>
      <c r="AS1263" s="11">
        <f t="shared" si="646"/>
        <v>0</v>
      </c>
      <c r="AT1263" s="11">
        <f t="shared" si="646"/>
        <v>0</v>
      </c>
      <c r="AU1263" s="11">
        <f t="shared" si="646"/>
        <v>0</v>
      </c>
      <c r="AV1263" s="11">
        <f t="shared" si="646"/>
        <v>458795222.32519573</v>
      </c>
      <c r="AW1263" s="11">
        <f t="shared" si="646"/>
        <v>0</v>
      </c>
      <c r="AX1263" s="11">
        <f t="shared" si="652"/>
        <v>0</v>
      </c>
      <c r="AY1263" s="11">
        <f t="shared" si="652"/>
        <v>209269.3406372501</v>
      </c>
      <c r="AZ1263" s="11">
        <f t="shared" si="652"/>
        <v>1</v>
      </c>
      <c r="BA1263" s="11">
        <f t="shared" si="652"/>
        <v>1</v>
      </c>
      <c r="BB1263" s="11">
        <f t="shared" si="652"/>
        <v>2</v>
      </c>
      <c r="BC1263" s="11">
        <f t="shared" si="644"/>
        <v>1</v>
      </c>
      <c r="BD1263" s="11">
        <f t="shared" si="644"/>
        <v>1</v>
      </c>
      <c r="BE1263" s="11">
        <f t="shared" si="644"/>
        <v>2</v>
      </c>
      <c r="BF1263" s="15" t="str">
        <f t="shared" si="622"/>
        <v>ČSN 42 5715</v>
      </c>
      <c r="BG1263" s="44">
        <v>108.01738020837786</v>
      </c>
      <c r="BJ1263" s="17">
        <f t="shared" si="623"/>
        <v>377</v>
      </c>
      <c r="BK1263" s="17">
        <f t="shared" si="624"/>
        <v>12</v>
      </c>
      <c r="BX1263" s="18">
        <f t="shared" si="626"/>
        <v>13760.175822723293</v>
      </c>
      <c r="BY1263" s="42">
        <v>1.1843804304033521</v>
      </c>
      <c r="BZ1263" s="43">
        <f t="shared" si="627"/>
        <v>10.96472093767269</v>
      </c>
      <c r="CA1263" s="18">
        <f t="shared" si="628"/>
        <v>229397611.16259786</v>
      </c>
      <c r="CB1263" s="18">
        <f t="shared" si="629"/>
        <v>1216963.4544434899</v>
      </c>
      <c r="CC1263" s="18">
        <f t="shared" si="630"/>
        <v>1599276.0000000005</v>
      </c>
      <c r="CD1263" s="25">
        <f t="shared" si="631"/>
        <v>1.3141528565714735</v>
      </c>
      <c r="CE1263" s="26">
        <f t="shared" si="632"/>
        <v>129.11671076975281</v>
      </c>
      <c r="CF1263" s="18">
        <f t="shared" si="633"/>
        <v>8760</v>
      </c>
      <c r="CG1263" s="18"/>
      <c r="CZ1263" s="18">
        <f t="shared" si="634"/>
        <v>458795222.32519573</v>
      </c>
      <c r="DC1263" s="18">
        <f t="shared" si="625"/>
        <v>209269.3406372501</v>
      </c>
      <c r="DD1263" s="17">
        <f t="shared" si="635"/>
        <v>1</v>
      </c>
      <c r="DE1263" s="17">
        <f t="shared" si="636"/>
        <v>1</v>
      </c>
      <c r="DF1263" s="17">
        <f t="shared" si="637"/>
        <v>2</v>
      </c>
      <c r="DG1263" s="17">
        <v>1</v>
      </c>
      <c r="DH1263" s="17">
        <v>1</v>
      </c>
      <c r="DI1263" s="17">
        <v>2</v>
      </c>
      <c r="DJ1263" s="20" t="s">
        <v>981</v>
      </c>
      <c r="DK1263" s="45"/>
      <c r="DL1263" s="46"/>
      <c r="DN1263" s="46"/>
      <c r="DO1263" s="46"/>
      <c r="DP1263" s="46"/>
      <c r="DU1263" s="48"/>
    </row>
    <row r="1264" spans="1:125" x14ac:dyDescent="0.2">
      <c r="A1264" s="15" t="s">
        <v>105</v>
      </c>
      <c r="B1264" s="10" t="s">
        <v>1364</v>
      </c>
      <c r="C1264" s="11">
        <f t="shared" si="620"/>
        <v>125.32975484451508</v>
      </c>
      <c r="D1264" s="11">
        <f t="shared" si="643"/>
        <v>0</v>
      </c>
      <c r="E1264" s="11">
        <f t="shared" si="643"/>
        <v>0</v>
      </c>
      <c r="F1264" s="11">
        <f t="shared" si="643"/>
        <v>377</v>
      </c>
      <c r="G1264" s="11">
        <f t="shared" si="643"/>
        <v>14</v>
      </c>
      <c r="H1264" s="11">
        <f t="shared" si="650"/>
        <v>0</v>
      </c>
      <c r="I1264" s="11">
        <f t="shared" si="650"/>
        <v>0</v>
      </c>
      <c r="J1264" s="11">
        <f t="shared" si="650"/>
        <v>0</v>
      </c>
      <c r="K1264" s="11">
        <f t="shared" si="650"/>
        <v>0</v>
      </c>
      <c r="L1264" s="11">
        <f t="shared" si="650"/>
        <v>0</v>
      </c>
      <c r="M1264" s="11">
        <f t="shared" si="645"/>
        <v>0</v>
      </c>
      <c r="N1264" s="11">
        <f t="shared" si="645"/>
        <v>0</v>
      </c>
      <c r="O1264" s="11">
        <f t="shared" si="645"/>
        <v>0</v>
      </c>
      <c r="P1264" s="11">
        <f t="shared" si="645"/>
        <v>0</v>
      </c>
      <c r="Q1264" s="11">
        <f t="shared" si="645"/>
        <v>0</v>
      </c>
      <c r="R1264" s="11">
        <f t="shared" si="645"/>
        <v>0</v>
      </c>
      <c r="S1264" s="11">
        <f t="shared" si="645"/>
        <v>0</v>
      </c>
      <c r="T1264" s="11">
        <f t="shared" si="639"/>
        <v>15965.573865543329</v>
      </c>
      <c r="U1264" s="40">
        <f t="shared" si="621"/>
        <v>1.1843804304033521</v>
      </c>
      <c r="V1264" s="11">
        <f t="shared" si="651"/>
        <v>9.450113677096887</v>
      </c>
      <c r="W1264" s="11">
        <f t="shared" si="651"/>
        <v>263362119.39580318</v>
      </c>
      <c r="X1264" s="11">
        <f t="shared" si="651"/>
        <v>1397146.5219936508</v>
      </c>
      <c r="Y1264" s="11">
        <f t="shared" si="651"/>
        <v>1845680.6666666679</v>
      </c>
      <c r="Z1264" s="11">
        <f t="shared" si="651"/>
        <v>1.3210358667557527</v>
      </c>
      <c r="AA1264" s="11">
        <f t="shared" si="651"/>
        <v>128.43529499323773</v>
      </c>
      <c r="AB1264" s="11">
        <f t="shared" si="651"/>
        <v>10164</v>
      </c>
      <c r="AC1264" s="11">
        <f t="shared" si="651"/>
        <v>0</v>
      </c>
      <c r="AD1264" s="11">
        <f t="shared" si="651"/>
        <v>0</v>
      </c>
      <c r="AE1264" s="11">
        <f t="shared" si="649"/>
        <v>0</v>
      </c>
      <c r="AF1264" s="11">
        <f t="shared" si="649"/>
        <v>0</v>
      </c>
      <c r="AG1264" s="11">
        <f t="shared" si="649"/>
        <v>0</v>
      </c>
      <c r="AH1264" s="11">
        <f t="shared" si="648"/>
        <v>0</v>
      </c>
      <c r="AI1264" s="11">
        <f t="shared" si="648"/>
        <v>0</v>
      </c>
      <c r="AJ1264" s="11">
        <f t="shared" si="648"/>
        <v>0</v>
      </c>
      <c r="AK1264" s="11">
        <f t="shared" si="648"/>
        <v>0</v>
      </c>
      <c r="AL1264" s="11">
        <f t="shared" si="646"/>
        <v>0</v>
      </c>
      <c r="AM1264" s="11">
        <f t="shared" si="646"/>
        <v>0</v>
      </c>
      <c r="AN1264" s="11">
        <f t="shared" si="646"/>
        <v>0</v>
      </c>
      <c r="AO1264" s="11">
        <f t="shared" si="646"/>
        <v>0</v>
      </c>
      <c r="AP1264" s="11">
        <f t="shared" si="646"/>
        <v>0</v>
      </c>
      <c r="AQ1264" s="11">
        <f t="shared" si="646"/>
        <v>0</v>
      </c>
      <c r="AR1264" s="11">
        <f t="shared" si="646"/>
        <v>0</v>
      </c>
      <c r="AS1264" s="11">
        <f t="shared" si="646"/>
        <v>0</v>
      </c>
      <c r="AT1264" s="11">
        <f t="shared" si="646"/>
        <v>0</v>
      </c>
      <c r="AU1264" s="11">
        <f t="shared" si="646"/>
        <v>0</v>
      </c>
      <c r="AV1264" s="11">
        <f t="shared" si="646"/>
        <v>526724238.79160637</v>
      </c>
      <c r="AW1264" s="11">
        <f t="shared" si="646"/>
        <v>0</v>
      </c>
      <c r="AX1264" s="11">
        <f t="shared" si="652"/>
        <v>0</v>
      </c>
      <c r="AY1264" s="11">
        <f t="shared" si="652"/>
        <v>206982.26118543671</v>
      </c>
      <c r="AZ1264" s="11">
        <f t="shared" si="652"/>
        <v>1</v>
      </c>
      <c r="BA1264" s="11">
        <f t="shared" si="652"/>
        <v>1</v>
      </c>
      <c r="BB1264" s="11">
        <f t="shared" si="652"/>
        <v>2</v>
      </c>
      <c r="BC1264" s="11">
        <f t="shared" si="644"/>
        <v>1</v>
      </c>
      <c r="BD1264" s="11">
        <f t="shared" si="644"/>
        <v>1</v>
      </c>
      <c r="BE1264" s="11">
        <f t="shared" si="644"/>
        <v>2</v>
      </c>
      <c r="BF1264" s="15" t="str">
        <f t="shared" si="622"/>
        <v>ČSN 42 5715</v>
      </c>
      <c r="BG1264" s="44">
        <v>125.32975484451508</v>
      </c>
      <c r="BJ1264" s="17">
        <f t="shared" si="623"/>
        <v>377</v>
      </c>
      <c r="BK1264" s="17">
        <f t="shared" si="624"/>
        <v>14</v>
      </c>
      <c r="BX1264" s="18">
        <f t="shared" si="626"/>
        <v>15965.573865543329</v>
      </c>
      <c r="BY1264" s="42">
        <v>1.1843804304033521</v>
      </c>
      <c r="BZ1264" s="43">
        <f t="shared" si="627"/>
        <v>9.450113677096887</v>
      </c>
      <c r="CA1264" s="18">
        <f t="shared" si="628"/>
        <v>263362119.39580318</v>
      </c>
      <c r="CB1264" s="18">
        <f t="shared" si="629"/>
        <v>1397146.5219936508</v>
      </c>
      <c r="CC1264" s="18">
        <f t="shared" si="630"/>
        <v>1845680.6666666679</v>
      </c>
      <c r="CD1264" s="25">
        <f t="shared" si="631"/>
        <v>1.3210358667557527</v>
      </c>
      <c r="CE1264" s="26">
        <f t="shared" si="632"/>
        <v>128.43529499323773</v>
      </c>
      <c r="CF1264" s="18">
        <f t="shared" si="633"/>
        <v>10164</v>
      </c>
      <c r="CG1264" s="18"/>
      <c r="CZ1264" s="18">
        <f t="shared" si="634"/>
        <v>526724238.79160637</v>
      </c>
      <c r="DC1264" s="18">
        <f t="shared" si="625"/>
        <v>206982.26118543671</v>
      </c>
      <c r="DD1264" s="17">
        <f t="shared" si="635"/>
        <v>1</v>
      </c>
      <c r="DE1264" s="17">
        <f t="shared" si="636"/>
        <v>1</v>
      </c>
      <c r="DF1264" s="17">
        <f t="shared" si="637"/>
        <v>2</v>
      </c>
      <c r="DG1264" s="17">
        <v>1</v>
      </c>
      <c r="DH1264" s="17">
        <v>1</v>
      </c>
      <c r="DI1264" s="17">
        <v>2</v>
      </c>
      <c r="DJ1264" s="20" t="s">
        <v>981</v>
      </c>
      <c r="DK1264" s="45"/>
      <c r="DL1264" s="46"/>
      <c r="DN1264" s="46"/>
      <c r="DO1264" s="46"/>
      <c r="DP1264" s="46"/>
      <c r="DU1264" s="48"/>
    </row>
    <row r="1265" spans="1:125" x14ac:dyDescent="0.2">
      <c r="A1265" s="15" t="s">
        <v>105</v>
      </c>
      <c r="B1265" s="10" t="s">
        <v>1365</v>
      </c>
      <c r="C1265" s="11">
        <f t="shared" ref="C1265:C1272" si="653">IF(A1265="x",BG1265*$C$4,0)</f>
        <v>142.44483746200697</v>
      </c>
      <c r="D1265" s="11">
        <f t="shared" si="643"/>
        <v>0</v>
      </c>
      <c r="E1265" s="11">
        <f t="shared" si="643"/>
        <v>0</v>
      </c>
      <c r="F1265" s="11">
        <f t="shared" si="643"/>
        <v>377</v>
      </c>
      <c r="G1265" s="11">
        <f t="shared" si="643"/>
        <v>16</v>
      </c>
      <c r="H1265" s="11">
        <f t="shared" si="650"/>
        <v>0</v>
      </c>
      <c r="I1265" s="11">
        <f t="shared" si="650"/>
        <v>0</v>
      </c>
      <c r="J1265" s="11">
        <f t="shared" si="650"/>
        <v>0</v>
      </c>
      <c r="K1265" s="11">
        <f t="shared" si="650"/>
        <v>0</v>
      </c>
      <c r="L1265" s="11">
        <f t="shared" si="650"/>
        <v>0</v>
      </c>
      <c r="M1265" s="11">
        <f t="shared" si="645"/>
        <v>0</v>
      </c>
      <c r="N1265" s="11">
        <f t="shared" si="645"/>
        <v>0</v>
      </c>
      <c r="O1265" s="11">
        <f t="shared" si="645"/>
        <v>0</v>
      </c>
      <c r="P1265" s="11">
        <f t="shared" ref="P1265:T1316" si="654">IF($A1265="x",BT1265,"")</f>
        <v>0</v>
      </c>
      <c r="Q1265" s="11">
        <f t="shared" si="654"/>
        <v>0</v>
      </c>
      <c r="R1265" s="11">
        <f t="shared" si="654"/>
        <v>0</v>
      </c>
      <c r="S1265" s="11">
        <f t="shared" si="654"/>
        <v>0</v>
      </c>
      <c r="T1265" s="11">
        <f t="shared" si="639"/>
        <v>18145.839167134644</v>
      </c>
      <c r="U1265" s="40">
        <f t="shared" ref="U1265:U1272" si="655">IF(A1265="x",BY1265*$U$4,0)</f>
        <v>1.1843804304033521</v>
      </c>
      <c r="V1265" s="11">
        <f t="shared" si="651"/>
        <v>8.3146602678335135</v>
      </c>
      <c r="W1265" s="11">
        <f t="shared" si="651"/>
        <v>296178655.11586756</v>
      </c>
      <c r="X1265" s="11">
        <f t="shared" si="651"/>
        <v>1571239.5496863001</v>
      </c>
      <c r="Y1265" s="11">
        <f t="shared" si="651"/>
        <v>2086501.3333333328</v>
      </c>
      <c r="Z1265" s="11">
        <f t="shared" si="651"/>
        <v>1.327933308291473</v>
      </c>
      <c r="AA1265" s="11">
        <f t="shared" si="651"/>
        <v>127.75807215201708</v>
      </c>
      <c r="AB1265" s="11">
        <f t="shared" si="651"/>
        <v>11551.999999999998</v>
      </c>
      <c r="AC1265" s="11">
        <f t="shared" si="651"/>
        <v>0</v>
      </c>
      <c r="AD1265" s="11">
        <f t="shared" si="651"/>
        <v>0</v>
      </c>
      <c r="AE1265" s="11">
        <f t="shared" si="649"/>
        <v>0</v>
      </c>
      <c r="AF1265" s="11">
        <f t="shared" si="649"/>
        <v>0</v>
      </c>
      <c r="AG1265" s="11">
        <f t="shared" si="649"/>
        <v>0</v>
      </c>
      <c r="AH1265" s="11">
        <f t="shared" si="648"/>
        <v>0</v>
      </c>
      <c r="AI1265" s="11">
        <f t="shared" si="648"/>
        <v>0</v>
      </c>
      <c r="AJ1265" s="11">
        <f t="shared" si="648"/>
        <v>0</v>
      </c>
      <c r="AK1265" s="11">
        <f t="shared" si="648"/>
        <v>0</v>
      </c>
      <c r="AL1265" s="11">
        <f t="shared" si="646"/>
        <v>0</v>
      </c>
      <c r="AM1265" s="11">
        <f t="shared" si="646"/>
        <v>0</v>
      </c>
      <c r="AN1265" s="11">
        <f t="shared" si="646"/>
        <v>0</v>
      </c>
      <c r="AO1265" s="11">
        <f t="shared" si="646"/>
        <v>0</v>
      </c>
      <c r="AP1265" s="11">
        <f t="shared" si="646"/>
        <v>0</v>
      </c>
      <c r="AQ1265" s="11">
        <f t="shared" si="646"/>
        <v>0</v>
      </c>
      <c r="AR1265" s="11">
        <f t="shared" si="646"/>
        <v>0</v>
      </c>
      <c r="AS1265" s="11">
        <f t="shared" si="646"/>
        <v>0</v>
      </c>
      <c r="AT1265" s="11">
        <f t="shared" si="646"/>
        <v>0</v>
      </c>
      <c r="AU1265" s="11">
        <f t="shared" si="646"/>
        <v>0</v>
      </c>
      <c r="AV1265" s="11">
        <f t="shared" si="646"/>
        <v>592357310.23173511</v>
      </c>
      <c r="AW1265" s="11">
        <f t="shared" si="646"/>
        <v>0</v>
      </c>
      <c r="AX1265" s="11">
        <f t="shared" si="652"/>
        <v>0</v>
      </c>
      <c r="AY1265" s="11">
        <f t="shared" si="652"/>
        <v>204707.74810423772</v>
      </c>
      <c r="AZ1265" s="11">
        <f t="shared" si="652"/>
        <v>1</v>
      </c>
      <c r="BA1265" s="11">
        <f t="shared" si="652"/>
        <v>1</v>
      </c>
      <c r="BB1265" s="11">
        <f t="shared" si="652"/>
        <v>1</v>
      </c>
      <c r="BC1265" s="11">
        <f t="shared" si="644"/>
        <v>1</v>
      </c>
      <c r="BD1265" s="11">
        <f t="shared" si="644"/>
        <v>1</v>
      </c>
      <c r="BE1265" s="11">
        <f t="shared" si="644"/>
        <v>1</v>
      </c>
      <c r="BF1265" s="15" t="str">
        <f t="shared" ref="BF1265:BF1272" si="656">IF(A1265="x",DJ1265,0)</f>
        <v>ČSN 42 5715</v>
      </c>
      <c r="BG1265" s="44">
        <v>142.44483746200697</v>
      </c>
      <c r="BJ1265" s="17">
        <f t="shared" ref="BJ1265:BJ1272" si="657">VALUE(MID(B1265,FIND(" ",B1265)+1,LEN(B1265)-LEN(BK1265)-FIND(" ",B1265)-1))</f>
        <v>377</v>
      </c>
      <c r="BK1265" s="17">
        <f t="shared" ref="BK1265:BK1272" si="658">VALUE(MID(B1265,FIND("x",B1265)+1,LEN(B1265)-FIND("x",B1265)))</f>
        <v>16</v>
      </c>
      <c r="BX1265" s="18">
        <f t="shared" si="626"/>
        <v>18145.839167134644</v>
      </c>
      <c r="BY1265" s="42">
        <v>1.1843804304033521</v>
      </c>
      <c r="BZ1265" s="43">
        <f t="shared" si="627"/>
        <v>8.3146602678335135</v>
      </c>
      <c r="CA1265" s="18">
        <f t="shared" si="628"/>
        <v>296178655.11586756</v>
      </c>
      <c r="CB1265" s="18">
        <f t="shared" si="629"/>
        <v>1571239.5496863001</v>
      </c>
      <c r="CC1265" s="18">
        <f t="shared" si="630"/>
        <v>2086501.3333333328</v>
      </c>
      <c r="CD1265" s="25">
        <f t="shared" si="631"/>
        <v>1.327933308291473</v>
      </c>
      <c r="CE1265" s="26">
        <f t="shared" si="632"/>
        <v>127.75807215201708</v>
      </c>
      <c r="CF1265" s="18">
        <f t="shared" si="633"/>
        <v>11551.999999999998</v>
      </c>
      <c r="CG1265" s="18"/>
      <c r="CZ1265" s="18">
        <f t="shared" si="634"/>
        <v>592357310.23173511</v>
      </c>
      <c r="DC1265" s="18">
        <f t="shared" si="625"/>
        <v>204707.74810423772</v>
      </c>
      <c r="DD1265" s="17">
        <f t="shared" si="635"/>
        <v>1</v>
      </c>
      <c r="DE1265" s="17">
        <f t="shared" si="636"/>
        <v>1</v>
      </c>
      <c r="DF1265" s="17">
        <f t="shared" si="637"/>
        <v>1</v>
      </c>
      <c r="DG1265" s="17">
        <v>1</v>
      </c>
      <c r="DH1265" s="17">
        <v>1</v>
      </c>
      <c r="DI1265" s="17">
        <v>1</v>
      </c>
      <c r="DJ1265" s="20" t="s">
        <v>981</v>
      </c>
      <c r="DK1265" s="45"/>
      <c r="DL1265" s="46"/>
      <c r="DN1265" s="46"/>
      <c r="DO1265" s="46"/>
      <c r="DP1265" s="46"/>
      <c r="DU1265" s="48"/>
    </row>
    <row r="1266" spans="1:125" x14ac:dyDescent="0.2">
      <c r="A1266" s="15" t="s">
        <v>105</v>
      </c>
      <c r="B1266" s="10" t="s">
        <v>1366</v>
      </c>
      <c r="C1266" s="11">
        <f t="shared" si="653"/>
        <v>159.36262806085341</v>
      </c>
      <c r="D1266" s="11">
        <f t="shared" si="643"/>
        <v>0</v>
      </c>
      <c r="E1266" s="11">
        <f t="shared" si="643"/>
        <v>0</v>
      </c>
      <c r="F1266" s="11">
        <f t="shared" si="643"/>
        <v>377</v>
      </c>
      <c r="G1266" s="11">
        <f t="shared" si="643"/>
        <v>18</v>
      </c>
      <c r="H1266" s="11">
        <f t="shared" si="650"/>
        <v>0</v>
      </c>
      <c r="I1266" s="11">
        <f t="shared" si="650"/>
        <v>0</v>
      </c>
      <c r="J1266" s="11">
        <f t="shared" si="650"/>
        <v>0</v>
      </c>
      <c r="K1266" s="11">
        <f t="shared" si="650"/>
        <v>0</v>
      </c>
      <c r="L1266" s="11">
        <f t="shared" si="650"/>
        <v>0</v>
      </c>
      <c r="M1266" s="11">
        <f t="shared" si="650"/>
        <v>0</v>
      </c>
      <c r="N1266" s="11">
        <f t="shared" si="650"/>
        <v>0</v>
      </c>
      <c r="O1266" s="11">
        <f t="shared" si="650"/>
        <v>0</v>
      </c>
      <c r="P1266" s="11">
        <f t="shared" si="654"/>
        <v>0</v>
      </c>
      <c r="Q1266" s="11">
        <f t="shared" si="654"/>
        <v>0</v>
      </c>
      <c r="R1266" s="11">
        <f t="shared" si="654"/>
        <v>0</v>
      </c>
      <c r="S1266" s="11">
        <f t="shared" si="654"/>
        <v>0</v>
      </c>
      <c r="T1266" s="11">
        <f t="shared" si="639"/>
        <v>20300.971727497243</v>
      </c>
      <c r="U1266" s="40">
        <f t="shared" si="655"/>
        <v>1.1843804304033521</v>
      </c>
      <c r="V1266" s="11">
        <f t="shared" si="651"/>
        <v>7.4319835510687673</v>
      </c>
      <c r="W1266" s="11">
        <f t="shared" si="651"/>
        <v>327873381.50641018</v>
      </c>
      <c r="X1266" s="11">
        <f t="shared" si="651"/>
        <v>1739381.334251513</v>
      </c>
      <c r="Y1266" s="11">
        <f t="shared" si="651"/>
        <v>2321801.9999999986</v>
      </c>
      <c r="Z1266" s="11">
        <f t="shared" si="651"/>
        <v>1.3348435758620532</v>
      </c>
      <c r="AA1266" s="11">
        <f t="shared" si="651"/>
        <v>127.0851092772084</v>
      </c>
      <c r="AB1266" s="11">
        <f t="shared" si="651"/>
        <v>12924</v>
      </c>
      <c r="AC1266" s="11">
        <f t="shared" si="651"/>
        <v>0</v>
      </c>
      <c r="AD1266" s="11">
        <f t="shared" si="651"/>
        <v>0</v>
      </c>
      <c r="AE1266" s="11">
        <f t="shared" si="649"/>
        <v>0</v>
      </c>
      <c r="AF1266" s="11">
        <f t="shared" si="649"/>
        <v>0</v>
      </c>
      <c r="AG1266" s="11">
        <f t="shared" si="649"/>
        <v>0</v>
      </c>
      <c r="AH1266" s="11">
        <f t="shared" si="648"/>
        <v>0</v>
      </c>
      <c r="AI1266" s="11">
        <f t="shared" si="648"/>
        <v>0</v>
      </c>
      <c r="AJ1266" s="11">
        <f t="shared" si="648"/>
        <v>0</v>
      </c>
      <c r="AK1266" s="11">
        <f t="shared" si="648"/>
        <v>0</v>
      </c>
      <c r="AL1266" s="11">
        <f t="shared" si="646"/>
        <v>0</v>
      </c>
      <c r="AM1266" s="11">
        <f t="shared" si="646"/>
        <v>0</v>
      </c>
      <c r="AN1266" s="11">
        <f t="shared" si="646"/>
        <v>0</v>
      </c>
      <c r="AO1266" s="11">
        <f t="shared" si="646"/>
        <v>0</v>
      </c>
      <c r="AP1266" s="11">
        <f t="shared" si="646"/>
        <v>0</v>
      </c>
      <c r="AQ1266" s="11">
        <f t="shared" si="646"/>
        <v>0</v>
      </c>
      <c r="AR1266" s="11">
        <f t="shared" si="646"/>
        <v>0</v>
      </c>
      <c r="AS1266" s="11">
        <f t="shared" si="646"/>
        <v>0</v>
      </c>
      <c r="AT1266" s="11">
        <f t="shared" si="646"/>
        <v>0</v>
      </c>
      <c r="AU1266" s="11">
        <f t="shared" si="646"/>
        <v>0</v>
      </c>
      <c r="AV1266" s="11">
        <f t="shared" si="646"/>
        <v>655746763.01282036</v>
      </c>
      <c r="AW1266" s="11">
        <f t="shared" si="646"/>
        <v>0</v>
      </c>
      <c r="AX1266" s="11">
        <f t="shared" si="652"/>
        <v>0</v>
      </c>
      <c r="AY1266" s="11">
        <f t="shared" si="652"/>
        <v>202445.80139365306</v>
      </c>
      <c r="AZ1266" s="11">
        <f t="shared" si="652"/>
        <v>1</v>
      </c>
      <c r="BA1266" s="11">
        <f t="shared" si="652"/>
        <v>1</v>
      </c>
      <c r="BB1266" s="11">
        <f t="shared" si="652"/>
        <v>1</v>
      </c>
      <c r="BC1266" s="11">
        <f t="shared" si="644"/>
        <v>1</v>
      </c>
      <c r="BD1266" s="11">
        <f t="shared" si="644"/>
        <v>1</v>
      </c>
      <c r="BE1266" s="11">
        <f t="shared" si="644"/>
        <v>1</v>
      </c>
      <c r="BF1266" s="15" t="str">
        <f t="shared" si="656"/>
        <v>ČSN 42 5715</v>
      </c>
      <c r="BG1266" s="44">
        <v>159.36262806085341</v>
      </c>
      <c r="BJ1266" s="17">
        <f t="shared" si="657"/>
        <v>377</v>
      </c>
      <c r="BK1266" s="17">
        <f t="shared" si="658"/>
        <v>18</v>
      </c>
      <c r="BX1266" s="18">
        <f t="shared" ref="BX1266:BX1316" si="659">PI()/4*(BJ1266^2-(BJ1266-2*BK1266)^2)</f>
        <v>20300.971727497243</v>
      </c>
      <c r="BY1266" s="42">
        <v>1.1843804304033521</v>
      </c>
      <c r="BZ1266" s="43">
        <f t="shared" ref="BZ1266:BZ1329" si="660">BY1266/(BX1266*0.00000785)</f>
        <v>7.4319835510687673</v>
      </c>
      <c r="CA1266" s="18">
        <f t="shared" ref="CA1266:CA1316" si="661">PI()/4*((BJ1266/2)^4-((BJ1266-2*BK1266)/2)^4)</f>
        <v>327873381.50641018</v>
      </c>
      <c r="CB1266" s="18">
        <f t="shared" ref="CB1266:CB1272" si="662">PI()/4*((BJ1266/2)^4-(((BJ1266-2*BK1266)/2)^4))/(BJ1266/2)</f>
        <v>1739381.334251513</v>
      </c>
      <c r="CC1266" s="18">
        <f t="shared" ref="CC1266:CC1272" si="663">(BJ1266^3)/6*(1-(1-2*BK1266/BJ1266)^3)</f>
        <v>2321801.9999999986</v>
      </c>
      <c r="CD1266" s="25">
        <f t="shared" ref="CD1266:CD1329" si="664">CC1266/CB1266</f>
        <v>1.3348435758620532</v>
      </c>
      <c r="CE1266" s="26">
        <f t="shared" ref="CE1266:CE1272" si="665">SQRT(CA1266/BX1266)</f>
        <v>127.0851092772084</v>
      </c>
      <c r="CF1266" s="18">
        <f t="shared" ref="CF1266:CF1272" si="666">2*BX1266/PI()</f>
        <v>12924</v>
      </c>
      <c r="CG1266" s="18"/>
      <c r="CZ1266" s="18">
        <f t="shared" ref="CZ1266:CZ1272" si="667">PI()/2*((BJ1266/2)^4-((BJ1266-2*BK1266)/2)^4)</f>
        <v>655746763.01282036</v>
      </c>
      <c r="DC1266" s="18">
        <f t="shared" ref="DC1266:DC1272" si="668">2*PI()*(BJ1266-BK1266)^2/4</f>
        <v>202445.80139365306</v>
      </c>
      <c r="DD1266" s="17">
        <f t="shared" ref="DD1266:DD1272" si="669">IF(BJ1266/BK1266&lt;=90*1^2,IF(BJ1266/BK1266&lt;=70*1^2,IF(BJ1266/BK1266&lt;=50*1^2,1,2),3),4)</f>
        <v>1</v>
      </c>
      <c r="DE1266" s="17">
        <f t="shared" ref="DE1266:DE1272" si="670">IF(BJ1266/BK1266&lt;=90*0.81^2,IF(BJ1266/BK1266&lt;=70*0.81^2,IF(BJ1266/BK1266&lt;=50*0.81^2,1,2),3),4)</f>
        <v>1</v>
      </c>
      <c r="DF1266" s="17">
        <f t="shared" ref="DF1266:DF1272" si="671">IF(BJ1266/BK1266&lt;=90*0.71^2,IF(BJ1266/BK1266&lt;=70*0.71^2,IF(BJ1266/BK1266&lt;=50*0.71^2,1,2),3),4)</f>
        <v>1</v>
      </c>
      <c r="DG1266" s="17">
        <v>1</v>
      </c>
      <c r="DH1266" s="17">
        <v>1</v>
      </c>
      <c r="DI1266" s="17">
        <v>1</v>
      </c>
      <c r="DJ1266" s="20" t="s">
        <v>981</v>
      </c>
      <c r="DK1266" s="45"/>
      <c r="DL1266" s="46"/>
      <c r="DN1266" s="46"/>
      <c r="DO1266" s="46"/>
      <c r="DP1266" s="46"/>
      <c r="DU1266" s="48"/>
    </row>
    <row r="1267" spans="1:125" x14ac:dyDescent="0.2">
      <c r="A1267" s="15" t="s">
        <v>105</v>
      </c>
      <c r="B1267" s="10" t="s">
        <v>1367</v>
      </c>
      <c r="C1267" s="11">
        <f t="shared" si="653"/>
        <v>176.08312664105441</v>
      </c>
      <c r="D1267" s="11">
        <f t="shared" si="643"/>
        <v>0</v>
      </c>
      <c r="E1267" s="11">
        <f t="shared" si="643"/>
        <v>0</v>
      </c>
      <c r="F1267" s="11">
        <f t="shared" si="643"/>
        <v>377</v>
      </c>
      <c r="G1267" s="11">
        <f t="shared" si="643"/>
        <v>20</v>
      </c>
      <c r="H1267" s="11">
        <f t="shared" si="650"/>
        <v>0</v>
      </c>
      <c r="I1267" s="11">
        <f t="shared" si="650"/>
        <v>0</v>
      </c>
      <c r="J1267" s="11">
        <f t="shared" si="650"/>
        <v>0</v>
      </c>
      <c r="K1267" s="11">
        <f t="shared" si="650"/>
        <v>0</v>
      </c>
      <c r="L1267" s="11">
        <f t="shared" si="650"/>
        <v>0</v>
      </c>
      <c r="M1267" s="11">
        <f t="shared" si="650"/>
        <v>0</v>
      </c>
      <c r="N1267" s="11">
        <f t="shared" si="650"/>
        <v>0</v>
      </c>
      <c r="O1267" s="11">
        <f t="shared" si="650"/>
        <v>0</v>
      </c>
      <c r="P1267" s="11">
        <f t="shared" si="654"/>
        <v>0</v>
      </c>
      <c r="Q1267" s="11">
        <f t="shared" si="654"/>
        <v>0</v>
      </c>
      <c r="R1267" s="11">
        <f t="shared" si="654"/>
        <v>0</v>
      </c>
      <c r="S1267" s="11">
        <f t="shared" si="654"/>
        <v>0</v>
      </c>
      <c r="T1267" s="11">
        <f t="shared" si="639"/>
        <v>22430.971546631125</v>
      </c>
      <c r="U1267" s="40">
        <f t="shared" si="655"/>
        <v>1.1843804304033521</v>
      </c>
      <c r="V1267" s="11">
        <f t="shared" si="651"/>
        <v>6.7262573819336646</v>
      </c>
      <c r="W1267" s="11">
        <f t="shared" si="651"/>
        <v>358472160.15815532</v>
      </c>
      <c r="X1267" s="11">
        <f t="shared" si="651"/>
        <v>1901709.0724570574</v>
      </c>
      <c r="Y1267" s="11">
        <f t="shared" si="651"/>
        <v>2551646.6666666684</v>
      </c>
      <c r="Z1267" s="11">
        <f t="shared" si="651"/>
        <v>1.3417649963513476</v>
      </c>
      <c r="AA1267" s="11">
        <f t="shared" si="651"/>
        <v>126.41647440108429</v>
      </c>
      <c r="AB1267" s="11">
        <f t="shared" si="651"/>
        <v>14280.000000000002</v>
      </c>
      <c r="AC1267" s="11">
        <f t="shared" si="651"/>
        <v>0</v>
      </c>
      <c r="AD1267" s="11">
        <f t="shared" si="651"/>
        <v>0</v>
      </c>
      <c r="AE1267" s="11">
        <f t="shared" si="649"/>
        <v>0</v>
      </c>
      <c r="AF1267" s="11">
        <f t="shared" si="649"/>
        <v>0</v>
      </c>
      <c r="AG1267" s="11">
        <f t="shared" si="649"/>
        <v>0</v>
      </c>
      <c r="AH1267" s="11">
        <f t="shared" si="648"/>
        <v>0</v>
      </c>
      <c r="AI1267" s="11">
        <f t="shared" si="648"/>
        <v>0</v>
      </c>
      <c r="AJ1267" s="11">
        <f t="shared" si="648"/>
        <v>0</v>
      </c>
      <c r="AK1267" s="11">
        <f t="shared" si="648"/>
        <v>0</v>
      </c>
      <c r="AL1267" s="11">
        <f t="shared" si="648"/>
        <v>0</v>
      </c>
      <c r="AM1267" s="11">
        <f t="shared" si="648"/>
        <v>0</v>
      </c>
      <c r="AN1267" s="11">
        <f t="shared" si="648"/>
        <v>0</v>
      </c>
      <c r="AO1267" s="11">
        <f t="shared" si="648"/>
        <v>0</v>
      </c>
      <c r="AP1267" s="11">
        <f t="shared" si="648"/>
        <v>0</v>
      </c>
      <c r="AQ1267" s="11">
        <f t="shared" si="648"/>
        <v>0</v>
      </c>
      <c r="AR1267" s="11">
        <f t="shared" si="648"/>
        <v>0</v>
      </c>
      <c r="AS1267" s="11">
        <f t="shared" si="648"/>
        <v>0</v>
      </c>
      <c r="AT1267" s="11">
        <f t="shared" si="648"/>
        <v>0</v>
      </c>
      <c r="AU1267" s="11">
        <f t="shared" si="648"/>
        <v>0</v>
      </c>
      <c r="AV1267" s="11">
        <f t="shared" si="648"/>
        <v>716944320.31631064</v>
      </c>
      <c r="AW1267" s="11">
        <f t="shared" si="648"/>
        <v>0</v>
      </c>
      <c r="AX1267" s="11">
        <f t="shared" si="652"/>
        <v>0</v>
      </c>
      <c r="AY1267" s="11">
        <f t="shared" si="652"/>
        <v>200196.42105368277</v>
      </c>
      <c r="AZ1267" s="11">
        <f t="shared" si="652"/>
        <v>1</v>
      </c>
      <c r="BA1267" s="11">
        <f t="shared" si="652"/>
        <v>1</v>
      </c>
      <c r="BB1267" s="11">
        <f t="shared" si="652"/>
        <v>1</v>
      </c>
      <c r="BC1267" s="11">
        <f t="shared" si="644"/>
        <v>1</v>
      </c>
      <c r="BD1267" s="11">
        <f t="shared" si="644"/>
        <v>1</v>
      </c>
      <c r="BE1267" s="11">
        <f t="shared" si="644"/>
        <v>1</v>
      </c>
      <c r="BF1267" s="15" t="str">
        <f t="shared" si="656"/>
        <v>ČSN 42 5715</v>
      </c>
      <c r="BG1267" s="44">
        <v>176.08312664105441</v>
      </c>
      <c r="BJ1267" s="17">
        <f t="shared" si="657"/>
        <v>377</v>
      </c>
      <c r="BK1267" s="17">
        <f t="shared" si="658"/>
        <v>20</v>
      </c>
      <c r="BX1267" s="18">
        <f t="shared" si="659"/>
        <v>22430.971546631125</v>
      </c>
      <c r="BY1267" s="42">
        <v>1.1843804304033521</v>
      </c>
      <c r="BZ1267" s="43">
        <f t="shared" si="660"/>
        <v>6.7262573819336646</v>
      </c>
      <c r="CA1267" s="18">
        <f t="shared" si="661"/>
        <v>358472160.15815532</v>
      </c>
      <c r="CB1267" s="18">
        <f t="shared" si="662"/>
        <v>1901709.0724570574</v>
      </c>
      <c r="CC1267" s="18">
        <f t="shared" si="663"/>
        <v>2551646.6666666684</v>
      </c>
      <c r="CD1267" s="25">
        <f t="shared" si="664"/>
        <v>1.3417649963513476</v>
      </c>
      <c r="CE1267" s="26">
        <f t="shared" si="665"/>
        <v>126.41647440108429</v>
      </c>
      <c r="CF1267" s="18">
        <f t="shared" si="666"/>
        <v>14280.000000000002</v>
      </c>
      <c r="CG1267" s="18"/>
      <c r="CZ1267" s="18">
        <f t="shared" si="667"/>
        <v>716944320.31631064</v>
      </c>
      <c r="DC1267" s="18">
        <f t="shared" si="668"/>
        <v>200196.42105368277</v>
      </c>
      <c r="DD1267" s="17">
        <f t="shared" si="669"/>
        <v>1</v>
      </c>
      <c r="DE1267" s="17">
        <f t="shared" si="670"/>
        <v>1</v>
      </c>
      <c r="DF1267" s="17">
        <f t="shared" si="671"/>
        <v>1</v>
      </c>
      <c r="DG1267" s="17">
        <v>1</v>
      </c>
      <c r="DH1267" s="17">
        <v>1</v>
      </c>
      <c r="DI1267" s="17">
        <v>1</v>
      </c>
      <c r="DJ1267" s="20" t="s">
        <v>981</v>
      </c>
      <c r="DK1267" s="45"/>
      <c r="DL1267" s="46"/>
      <c r="DN1267" s="46"/>
      <c r="DO1267" s="46"/>
      <c r="DP1267" s="46"/>
      <c r="DU1267" s="48"/>
    </row>
    <row r="1268" spans="1:125" x14ac:dyDescent="0.2">
      <c r="A1268" s="15" t="s">
        <v>105</v>
      </c>
      <c r="B1268" s="10" t="s">
        <v>1368</v>
      </c>
      <c r="C1268" s="11">
        <f t="shared" si="653"/>
        <v>192.6063332026099</v>
      </c>
      <c r="D1268" s="11">
        <f t="shared" si="643"/>
        <v>0</v>
      </c>
      <c r="E1268" s="11">
        <f t="shared" si="643"/>
        <v>0</v>
      </c>
      <c r="F1268" s="11">
        <f t="shared" si="643"/>
        <v>377</v>
      </c>
      <c r="G1268" s="11">
        <f t="shared" si="643"/>
        <v>22</v>
      </c>
      <c r="H1268" s="11">
        <f t="shared" si="650"/>
        <v>0</v>
      </c>
      <c r="I1268" s="11">
        <f t="shared" si="650"/>
        <v>0</v>
      </c>
      <c r="J1268" s="11">
        <f t="shared" si="650"/>
        <v>0</v>
      </c>
      <c r="K1268" s="11">
        <f t="shared" si="650"/>
        <v>0</v>
      </c>
      <c r="L1268" s="11">
        <f t="shared" si="650"/>
        <v>0</v>
      </c>
      <c r="M1268" s="11">
        <f t="shared" si="650"/>
        <v>0</v>
      </c>
      <c r="N1268" s="11">
        <f t="shared" si="650"/>
        <v>0</v>
      </c>
      <c r="O1268" s="11">
        <f t="shared" si="650"/>
        <v>0</v>
      </c>
      <c r="P1268" s="11">
        <f t="shared" si="654"/>
        <v>0</v>
      </c>
      <c r="Q1268" s="11">
        <f t="shared" si="654"/>
        <v>0</v>
      </c>
      <c r="R1268" s="11">
        <f t="shared" si="654"/>
        <v>0</v>
      </c>
      <c r="S1268" s="11">
        <f t="shared" si="654"/>
        <v>0</v>
      </c>
      <c r="T1268" s="11">
        <f t="shared" si="639"/>
        <v>24535.838624536285</v>
      </c>
      <c r="U1268" s="40">
        <f t="shared" si="655"/>
        <v>1.1843804304033521</v>
      </c>
      <c r="V1268" s="11">
        <f t="shared" si="651"/>
        <v>6.1492288997447337</v>
      </c>
      <c r="W1268" s="11">
        <f t="shared" si="651"/>
        <v>388000551.06893259</v>
      </c>
      <c r="X1268" s="11">
        <f t="shared" si="651"/>
        <v>2058358.3611083957</v>
      </c>
      <c r="Y1268" s="11">
        <f t="shared" si="651"/>
        <v>2776099.3333333335</v>
      </c>
      <c r="Z1268" s="11">
        <f t="shared" si="651"/>
        <v>1.3486958276004208</v>
      </c>
      <c r="AA1268" s="11">
        <f t="shared" si="651"/>
        <v>125.75223656062741</v>
      </c>
      <c r="AB1268" s="11">
        <f t="shared" si="651"/>
        <v>15620</v>
      </c>
      <c r="AC1268" s="11">
        <f t="shared" si="651"/>
        <v>0</v>
      </c>
      <c r="AD1268" s="11">
        <f t="shared" si="651"/>
        <v>0</v>
      </c>
      <c r="AE1268" s="11">
        <f t="shared" si="649"/>
        <v>0</v>
      </c>
      <c r="AF1268" s="11">
        <f t="shared" si="649"/>
        <v>0</v>
      </c>
      <c r="AG1268" s="11">
        <f t="shared" si="649"/>
        <v>0</v>
      </c>
      <c r="AH1268" s="11">
        <f t="shared" si="648"/>
        <v>0</v>
      </c>
      <c r="AI1268" s="11">
        <f t="shared" si="648"/>
        <v>0</v>
      </c>
      <c r="AJ1268" s="11">
        <f t="shared" si="648"/>
        <v>0</v>
      </c>
      <c r="AK1268" s="11">
        <f t="shared" si="648"/>
        <v>0</v>
      </c>
      <c r="AL1268" s="11">
        <f t="shared" si="648"/>
        <v>0</v>
      </c>
      <c r="AM1268" s="11">
        <f t="shared" si="648"/>
        <v>0</v>
      </c>
      <c r="AN1268" s="11">
        <f t="shared" si="648"/>
        <v>0</v>
      </c>
      <c r="AO1268" s="11">
        <f t="shared" si="648"/>
        <v>0</v>
      </c>
      <c r="AP1268" s="11">
        <f t="shared" si="648"/>
        <v>0</v>
      </c>
      <c r="AQ1268" s="11">
        <f t="shared" si="648"/>
        <v>0</v>
      </c>
      <c r="AR1268" s="11">
        <f t="shared" si="648"/>
        <v>0</v>
      </c>
      <c r="AS1268" s="11">
        <f t="shared" si="648"/>
        <v>0</v>
      </c>
      <c r="AT1268" s="11">
        <f t="shared" si="648"/>
        <v>0</v>
      </c>
      <c r="AU1268" s="11">
        <f t="shared" si="648"/>
        <v>0</v>
      </c>
      <c r="AV1268" s="11">
        <f t="shared" si="648"/>
        <v>776001102.13786519</v>
      </c>
      <c r="AW1268" s="11">
        <f t="shared" si="648"/>
        <v>0</v>
      </c>
      <c r="AX1268" s="11">
        <f t="shared" si="652"/>
        <v>0</v>
      </c>
      <c r="AY1268" s="11">
        <f t="shared" si="652"/>
        <v>197959.60708432682</v>
      </c>
      <c r="AZ1268" s="11">
        <f t="shared" si="652"/>
        <v>1</v>
      </c>
      <c r="BA1268" s="11">
        <f t="shared" si="652"/>
        <v>1</v>
      </c>
      <c r="BB1268" s="11">
        <f t="shared" si="652"/>
        <v>1</v>
      </c>
      <c r="BC1268" s="11">
        <f t="shared" si="644"/>
        <v>1</v>
      </c>
      <c r="BD1268" s="11">
        <f t="shared" si="644"/>
        <v>1</v>
      </c>
      <c r="BE1268" s="11">
        <f t="shared" si="644"/>
        <v>1</v>
      </c>
      <c r="BF1268" s="15" t="str">
        <f t="shared" si="656"/>
        <v>ČSN 42 5715</v>
      </c>
      <c r="BG1268" s="44">
        <v>192.6063332026099</v>
      </c>
      <c r="BJ1268" s="17">
        <f t="shared" si="657"/>
        <v>377</v>
      </c>
      <c r="BK1268" s="17">
        <f t="shared" si="658"/>
        <v>22</v>
      </c>
      <c r="BX1268" s="18">
        <f t="shared" si="659"/>
        <v>24535.838624536285</v>
      </c>
      <c r="BY1268" s="42">
        <v>1.1843804304033521</v>
      </c>
      <c r="BZ1268" s="43">
        <f t="shared" si="660"/>
        <v>6.1492288997447337</v>
      </c>
      <c r="CA1268" s="18">
        <f t="shared" si="661"/>
        <v>388000551.06893259</v>
      </c>
      <c r="CB1268" s="18">
        <f t="shared" si="662"/>
        <v>2058358.3611083957</v>
      </c>
      <c r="CC1268" s="18">
        <f t="shared" si="663"/>
        <v>2776099.3333333335</v>
      </c>
      <c r="CD1268" s="25">
        <f t="shared" si="664"/>
        <v>1.3486958276004208</v>
      </c>
      <c r="CE1268" s="26">
        <f t="shared" si="665"/>
        <v>125.75223656062741</v>
      </c>
      <c r="CF1268" s="18">
        <f t="shared" si="666"/>
        <v>15620</v>
      </c>
      <c r="CG1268" s="18"/>
      <c r="CZ1268" s="18">
        <f t="shared" si="667"/>
        <v>776001102.13786519</v>
      </c>
      <c r="DC1268" s="18">
        <f t="shared" si="668"/>
        <v>197959.60708432682</v>
      </c>
      <c r="DD1268" s="17">
        <f t="shared" si="669"/>
        <v>1</v>
      </c>
      <c r="DE1268" s="17">
        <f t="shared" si="670"/>
        <v>1</v>
      </c>
      <c r="DF1268" s="17">
        <f t="shared" si="671"/>
        <v>1</v>
      </c>
      <c r="DG1268" s="17">
        <v>1</v>
      </c>
      <c r="DH1268" s="17">
        <v>1</v>
      </c>
      <c r="DI1268" s="17">
        <v>1</v>
      </c>
      <c r="DJ1268" s="20" t="s">
        <v>981</v>
      </c>
      <c r="DK1268" s="45"/>
      <c r="DL1268" s="46"/>
      <c r="DN1268" s="46"/>
      <c r="DO1268" s="46"/>
      <c r="DP1268" s="46"/>
      <c r="DU1268" s="48"/>
    </row>
    <row r="1269" spans="1:125" x14ac:dyDescent="0.2">
      <c r="A1269" s="15" t="s">
        <v>105</v>
      </c>
      <c r="B1269" s="10" t="s">
        <v>1369</v>
      </c>
      <c r="C1269" s="11">
        <f t="shared" si="653"/>
        <v>217.0212205099829</v>
      </c>
      <c r="D1269" s="11">
        <f t="shared" si="643"/>
        <v>0</v>
      </c>
      <c r="E1269" s="11">
        <f t="shared" si="643"/>
        <v>0</v>
      </c>
      <c r="F1269" s="11">
        <f t="shared" si="643"/>
        <v>377</v>
      </c>
      <c r="G1269" s="11">
        <f t="shared" si="643"/>
        <v>25</v>
      </c>
      <c r="H1269" s="11">
        <f t="shared" si="650"/>
        <v>0</v>
      </c>
      <c r="I1269" s="11">
        <f t="shared" si="650"/>
        <v>0</v>
      </c>
      <c r="J1269" s="11">
        <f t="shared" si="650"/>
        <v>0</v>
      </c>
      <c r="K1269" s="11">
        <f t="shared" si="650"/>
        <v>0</v>
      </c>
      <c r="L1269" s="11">
        <f t="shared" si="650"/>
        <v>0</v>
      </c>
      <c r="M1269" s="11">
        <f t="shared" si="650"/>
        <v>0</v>
      </c>
      <c r="N1269" s="11">
        <f t="shared" si="650"/>
        <v>0</v>
      </c>
      <c r="O1269" s="11">
        <f t="shared" si="650"/>
        <v>0</v>
      </c>
      <c r="P1269" s="11">
        <f t="shared" si="654"/>
        <v>0</v>
      </c>
      <c r="Q1269" s="11">
        <f t="shared" si="654"/>
        <v>0</v>
      </c>
      <c r="R1269" s="11">
        <f t="shared" si="654"/>
        <v>0</v>
      </c>
      <c r="S1269" s="11">
        <f t="shared" si="654"/>
        <v>0</v>
      </c>
      <c r="T1269" s="11">
        <f t="shared" si="654"/>
        <v>27646.01535159018</v>
      </c>
      <c r="U1269" s="40">
        <f t="shared" si="655"/>
        <v>1.1843804304033521</v>
      </c>
      <c r="V1269" s="11">
        <f t="shared" si="651"/>
        <v>5.457440648523451</v>
      </c>
      <c r="W1269" s="11">
        <f t="shared" si="651"/>
        <v>430341330.71477169</v>
      </c>
      <c r="X1269" s="11">
        <f t="shared" si="651"/>
        <v>2282977.8817759771</v>
      </c>
      <c r="Y1269" s="11">
        <f t="shared" si="651"/>
        <v>3102808.3333333321</v>
      </c>
      <c r="Z1269" s="11">
        <f t="shared" si="651"/>
        <v>1.3591057355840834</v>
      </c>
      <c r="AA1269" s="11">
        <f t="shared" si="651"/>
        <v>124.76427774006468</v>
      </c>
      <c r="AB1269" s="11">
        <f t="shared" si="651"/>
        <v>17600</v>
      </c>
      <c r="AC1269" s="11">
        <f t="shared" si="651"/>
        <v>0</v>
      </c>
      <c r="AD1269" s="11">
        <f t="shared" si="651"/>
        <v>0</v>
      </c>
      <c r="AE1269" s="11">
        <f t="shared" si="649"/>
        <v>0</v>
      </c>
      <c r="AF1269" s="11">
        <f t="shared" si="649"/>
        <v>0</v>
      </c>
      <c r="AG1269" s="11">
        <f t="shared" si="649"/>
        <v>0</v>
      </c>
      <c r="AH1269" s="11">
        <f t="shared" si="648"/>
        <v>0</v>
      </c>
      <c r="AI1269" s="11">
        <f t="shared" si="648"/>
        <v>0</v>
      </c>
      <c r="AJ1269" s="11">
        <f t="shared" si="648"/>
        <v>0</v>
      </c>
      <c r="AK1269" s="11">
        <f t="shared" si="648"/>
        <v>0</v>
      </c>
      <c r="AL1269" s="11">
        <f t="shared" si="648"/>
        <v>0</v>
      </c>
      <c r="AM1269" s="11">
        <f t="shared" si="648"/>
        <v>0</v>
      </c>
      <c r="AN1269" s="11">
        <f t="shared" si="648"/>
        <v>0</v>
      </c>
      <c r="AO1269" s="11">
        <f t="shared" si="648"/>
        <v>0</v>
      </c>
      <c r="AP1269" s="11">
        <f t="shared" si="648"/>
        <v>0</v>
      </c>
      <c r="AQ1269" s="11">
        <f t="shared" si="648"/>
        <v>0</v>
      </c>
      <c r="AR1269" s="11">
        <f t="shared" si="648"/>
        <v>0</v>
      </c>
      <c r="AS1269" s="11">
        <f t="shared" si="648"/>
        <v>0</v>
      </c>
      <c r="AT1269" s="11">
        <f t="shared" si="648"/>
        <v>0</v>
      </c>
      <c r="AU1269" s="11">
        <f t="shared" si="648"/>
        <v>0</v>
      </c>
      <c r="AV1269" s="11">
        <f t="shared" si="648"/>
        <v>860682661.42954338</v>
      </c>
      <c r="AW1269" s="11">
        <f t="shared" si="648"/>
        <v>0</v>
      </c>
      <c r="AX1269" s="11">
        <f t="shared" si="652"/>
        <v>0</v>
      </c>
      <c r="AY1269" s="11">
        <f t="shared" si="652"/>
        <v>194627.94807519487</v>
      </c>
      <c r="AZ1269" s="11">
        <f t="shared" si="652"/>
        <v>1</v>
      </c>
      <c r="BA1269" s="11">
        <f t="shared" si="652"/>
        <v>1</v>
      </c>
      <c r="BB1269" s="11">
        <f t="shared" si="652"/>
        <v>1</v>
      </c>
      <c r="BC1269" s="11">
        <f t="shared" si="644"/>
        <v>1</v>
      </c>
      <c r="BD1269" s="11">
        <f t="shared" si="644"/>
        <v>1</v>
      </c>
      <c r="BE1269" s="11">
        <f t="shared" si="644"/>
        <v>1</v>
      </c>
      <c r="BF1269" s="15" t="str">
        <f t="shared" si="656"/>
        <v>ČSN 42 5715</v>
      </c>
      <c r="BG1269" s="44">
        <v>217.0212205099829</v>
      </c>
      <c r="BJ1269" s="17">
        <f t="shared" si="657"/>
        <v>377</v>
      </c>
      <c r="BK1269" s="17">
        <f t="shared" si="658"/>
        <v>25</v>
      </c>
      <c r="BX1269" s="18">
        <f t="shared" si="659"/>
        <v>27646.01535159018</v>
      </c>
      <c r="BY1269" s="42">
        <v>1.1843804304033521</v>
      </c>
      <c r="BZ1269" s="43">
        <f t="shared" si="660"/>
        <v>5.457440648523451</v>
      </c>
      <c r="CA1269" s="18">
        <f t="shared" si="661"/>
        <v>430341330.71477169</v>
      </c>
      <c r="CB1269" s="18">
        <f t="shared" si="662"/>
        <v>2282977.8817759771</v>
      </c>
      <c r="CC1269" s="18">
        <f t="shared" si="663"/>
        <v>3102808.3333333321</v>
      </c>
      <c r="CD1269" s="25">
        <f t="shared" si="664"/>
        <v>1.3591057355840834</v>
      </c>
      <c r="CE1269" s="26">
        <f t="shared" si="665"/>
        <v>124.76427774006468</v>
      </c>
      <c r="CF1269" s="18">
        <f t="shared" si="666"/>
        <v>17600</v>
      </c>
      <c r="CG1269" s="18"/>
      <c r="CZ1269" s="18">
        <f t="shared" si="667"/>
        <v>860682661.42954338</v>
      </c>
      <c r="DC1269" s="18">
        <f t="shared" si="668"/>
        <v>194627.94807519487</v>
      </c>
      <c r="DD1269" s="17">
        <f t="shared" si="669"/>
        <v>1</v>
      </c>
      <c r="DE1269" s="17">
        <f t="shared" si="670"/>
        <v>1</v>
      </c>
      <c r="DF1269" s="17">
        <f t="shared" si="671"/>
        <v>1</v>
      </c>
      <c r="DG1269" s="17">
        <v>1</v>
      </c>
      <c r="DH1269" s="17">
        <v>1</v>
      </c>
      <c r="DI1269" s="17">
        <v>1</v>
      </c>
      <c r="DJ1269" s="20" t="s">
        <v>981</v>
      </c>
      <c r="DK1269" s="45"/>
      <c r="DL1269" s="46"/>
      <c r="DN1269" s="46"/>
      <c r="DO1269" s="46"/>
      <c r="DP1269" s="46"/>
      <c r="DU1269" s="48"/>
    </row>
    <row r="1270" spans="1:125" x14ac:dyDescent="0.2">
      <c r="A1270" s="15" t="s">
        <v>105</v>
      </c>
      <c r="B1270" s="10" t="s">
        <v>1370</v>
      </c>
      <c r="C1270" s="11">
        <f t="shared" si="653"/>
        <v>240.9922007754038</v>
      </c>
      <c r="D1270" s="11">
        <f t="shared" si="643"/>
        <v>0</v>
      </c>
      <c r="E1270" s="11">
        <f t="shared" si="643"/>
        <v>0</v>
      </c>
      <c r="F1270" s="11">
        <f t="shared" si="643"/>
        <v>377</v>
      </c>
      <c r="G1270" s="11">
        <f t="shared" si="643"/>
        <v>28</v>
      </c>
      <c r="H1270" s="11">
        <f t="shared" si="650"/>
        <v>0</v>
      </c>
      <c r="I1270" s="11">
        <f t="shared" si="650"/>
        <v>0</v>
      </c>
      <c r="J1270" s="11">
        <f t="shared" si="650"/>
        <v>0</v>
      </c>
      <c r="K1270" s="11">
        <f t="shared" si="650"/>
        <v>0</v>
      </c>
      <c r="L1270" s="11">
        <f t="shared" si="650"/>
        <v>0</v>
      </c>
      <c r="M1270" s="11">
        <f t="shared" si="650"/>
        <v>0</v>
      </c>
      <c r="N1270" s="11">
        <f t="shared" si="650"/>
        <v>0</v>
      </c>
      <c r="O1270" s="11">
        <f t="shared" si="650"/>
        <v>0</v>
      </c>
      <c r="P1270" s="11">
        <f t="shared" si="654"/>
        <v>0</v>
      </c>
      <c r="Q1270" s="11">
        <f t="shared" si="654"/>
        <v>0</v>
      </c>
      <c r="R1270" s="11">
        <f t="shared" si="654"/>
        <v>0</v>
      </c>
      <c r="S1270" s="11">
        <f t="shared" si="654"/>
        <v>0</v>
      </c>
      <c r="T1270" s="11">
        <f t="shared" si="654"/>
        <v>30699.64341087946</v>
      </c>
      <c r="U1270" s="40">
        <f t="shared" si="655"/>
        <v>1.1843804304033521</v>
      </c>
      <c r="V1270" s="11">
        <f t="shared" si="651"/>
        <v>4.9146006658827641</v>
      </c>
      <c r="W1270" s="11">
        <f t="shared" si="651"/>
        <v>470414473.44033229</v>
      </c>
      <c r="X1270" s="11">
        <f t="shared" si="651"/>
        <v>2495567.4983572005</v>
      </c>
      <c r="Y1270" s="11">
        <f t="shared" si="651"/>
        <v>3417745.3333333335</v>
      </c>
      <c r="Z1270" s="11">
        <f t="shared" si="651"/>
        <v>1.3695263043709258</v>
      </c>
      <c r="AA1270" s="11">
        <f t="shared" si="651"/>
        <v>123.78661074607382</v>
      </c>
      <c r="AB1270" s="11">
        <f t="shared" si="651"/>
        <v>19544</v>
      </c>
      <c r="AC1270" s="11">
        <f t="shared" si="651"/>
        <v>0</v>
      </c>
      <c r="AD1270" s="11">
        <f t="shared" si="651"/>
        <v>0</v>
      </c>
      <c r="AE1270" s="11">
        <f t="shared" si="649"/>
        <v>0</v>
      </c>
      <c r="AF1270" s="11">
        <f t="shared" si="649"/>
        <v>0</v>
      </c>
      <c r="AG1270" s="11">
        <f t="shared" si="649"/>
        <v>0</v>
      </c>
      <c r="AH1270" s="11">
        <f t="shared" si="648"/>
        <v>0</v>
      </c>
      <c r="AI1270" s="11">
        <f t="shared" si="648"/>
        <v>0</v>
      </c>
      <c r="AJ1270" s="11">
        <f t="shared" si="648"/>
        <v>0</v>
      </c>
      <c r="AK1270" s="11">
        <f t="shared" si="648"/>
        <v>0</v>
      </c>
      <c r="AL1270" s="11">
        <f t="shared" si="648"/>
        <v>0</v>
      </c>
      <c r="AM1270" s="11">
        <f t="shared" si="648"/>
        <v>0</v>
      </c>
      <c r="AN1270" s="11">
        <f t="shared" si="648"/>
        <v>0</v>
      </c>
      <c r="AO1270" s="11">
        <f t="shared" si="648"/>
        <v>0</v>
      </c>
      <c r="AP1270" s="11">
        <f t="shared" si="648"/>
        <v>0</v>
      </c>
      <c r="AQ1270" s="11">
        <f t="shared" si="648"/>
        <v>0</v>
      </c>
      <c r="AR1270" s="11">
        <f t="shared" si="648"/>
        <v>0</v>
      </c>
      <c r="AS1270" s="11">
        <f t="shared" si="648"/>
        <v>0</v>
      </c>
      <c r="AT1270" s="11">
        <f t="shared" si="648"/>
        <v>0</v>
      </c>
      <c r="AU1270" s="11">
        <f t="shared" si="648"/>
        <v>0</v>
      </c>
      <c r="AV1270" s="11">
        <f t="shared" si="648"/>
        <v>940828946.88066459</v>
      </c>
      <c r="AW1270" s="11">
        <f t="shared" si="648"/>
        <v>0</v>
      </c>
      <c r="AX1270" s="11">
        <f t="shared" si="652"/>
        <v>0</v>
      </c>
      <c r="AY1270" s="11">
        <f t="shared" si="652"/>
        <v>191324.56339994518</v>
      </c>
      <c r="AZ1270" s="11">
        <f t="shared" si="652"/>
        <v>1</v>
      </c>
      <c r="BA1270" s="11">
        <f t="shared" si="652"/>
        <v>1</v>
      </c>
      <c r="BB1270" s="11">
        <f t="shared" si="652"/>
        <v>1</v>
      </c>
      <c r="BC1270" s="11">
        <f t="shared" si="644"/>
        <v>1</v>
      </c>
      <c r="BD1270" s="11">
        <f t="shared" si="644"/>
        <v>1</v>
      </c>
      <c r="BE1270" s="11">
        <f t="shared" si="644"/>
        <v>1</v>
      </c>
      <c r="BF1270" s="15" t="str">
        <f t="shared" si="656"/>
        <v>ČSN 42 5715</v>
      </c>
      <c r="BG1270" s="44">
        <v>240.9922007754038</v>
      </c>
      <c r="BJ1270" s="17">
        <f t="shared" si="657"/>
        <v>377</v>
      </c>
      <c r="BK1270" s="17">
        <f t="shared" si="658"/>
        <v>28</v>
      </c>
      <c r="BX1270" s="18">
        <f t="shared" si="659"/>
        <v>30699.64341087946</v>
      </c>
      <c r="BY1270" s="42">
        <v>1.1843804304033521</v>
      </c>
      <c r="BZ1270" s="43">
        <f t="shared" si="660"/>
        <v>4.9146006658827641</v>
      </c>
      <c r="CA1270" s="18">
        <f t="shared" si="661"/>
        <v>470414473.44033229</v>
      </c>
      <c r="CB1270" s="18">
        <f t="shared" si="662"/>
        <v>2495567.4983572005</v>
      </c>
      <c r="CC1270" s="18">
        <f t="shared" si="663"/>
        <v>3417745.3333333335</v>
      </c>
      <c r="CD1270" s="25">
        <f t="shared" si="664"/>
        <v>1.3695263043709258</v>
      </c>
      <c r="CE1270" s="26">
        <f t="shared" si="665"/>
        <v>123.78661074607382</v>
      </c>
      <c r="CF1270" s="18">
        <f t="shared" si="666"/>
        <v>19544</v>
      </c>
      <c r="CG1270" s="18"/>
      <c r="CZ1270" s="18">
        <f t="shared" si="667"/>
        <v>940828946.88066459</v>
      </c>
      <c r="DC1270" s="18">
        <f t="shared" si="668"/>
        <v>191324.56339994518</v>
      </c>
      <c r="DD1270" s="17">
        <f t="shared" si="669"/>
        <v>1</v>
      </c>
      <c r="DE1270" s="17">
        <f t="shared" si="670"/>
        <v>1</v>
      </c>
      <c r="DF1270" s="17">
        <f t="shared" si="671"/>
        <v>1</v>
      </c>
      <c r="DG1270" s="17">
        <v>1</v>
      </c>
      <c r="DH1270" s="17">
        <v>1</v>
      </c>
      <c r="DI1270" s="17">
        <v>1</v>
      </c>
      <c r="DJ1270" s="20" t="s">
        <v>981</v>
      </c>
      <c r="DK1270" s="45"/>
      <c r="DL1270" s="46"/>
      <c r="DN1270" s="46"/>
      <c r="DO1270" s="46"/>
      <c r="DP1270" s="46"/>
      <c r="DU1270" s="48"/>
    </row>
    <row r="1271" spans="1:125" x14ac:dyDescent="0.2">
      <c r="A1271" s="15" t="s">
        <v>105</v>
      </c>
      <c r="B1271" s="10" t="s">
        <v>1371</v>
      </c>
      <c r="C1271" s="11">
        <f t="shared" si="653"/>
        <v>272.26298573070591</v>
      </c>
      <c r="D1271" s="11">
        <f t="shared" si="643"/>
        <v>0</v>
      </c>
      <c r="E1271" s="11">
        <f t="shared" si="643"/>
        <v>0</v>
      </c>
      <c r="F1271" s="11">
        <f t="shared" si="643"/>
        <v>377</v>
      </c>
      <c r="G1271" s="11">
        <f t="shared" si="643"/>
        <v>32</v>
      </c>
      <c r="H1271" s="11">
        <f t="shared" si="650"/>
        <v>0</v>
      </c>
      <c r="I1271" s="11">
        <f t="shared" si="650"/>
        <v>0</v>
      </c>
      <c r="J1271" s="11">
        <f t="shared" si="650"/>
        <v>0</v>
      </c>
      <c r="K1271" s="11">
        <f t="shared" si="650"/>
        <v>0</v>
      </c>
      <c r="L1271" s="11">
        <f t="shared" si="650"/>
        <v>0</v>
      </c>
      <c r="M1271" s="11">
        <f t="shared" si="650"/>
        <v>0</v>
      </c>
      <c r="N1271" s="11">
        <f t="shared" si="650"/>
        <v>0</v>
      </c>
      <c r="O1271" s="11">
        <f t="shared" si="650"/>
        <v>0</v>
      </c>
      <c r="P1271" s="11">
        <f t="shared" si="654"/>
        <v>0</v>
      </c>
      <c r="Q1271" s="11">
        <f t="shared" si="654"/>
        <v>0</v>
      </c>
      <c r="R1271" s="11">
        <f t="shared" si="654"/>
        <v>0</v>
      </c>
      <c r="S1271" s="11">
        <f t="shared" si="654"/>
        <v>0</v>
      </c>
      <c r="T1271" s="11">
        <f t="shared" si="654"/>
        <v>34683.182895631318</v>
      </c>
      <c r="U1271" s="40">
        <f t="shared" si="655"/>
        <v>1.1843804304033521</v>
      </c>
      <c r="V1271" s="11">
        <f t="shared" si="651"/>
        <v>4.3501338502723161</v>
      </c>
      <c r="W1271" s="11">
        <f t="shared" si="651"/>
        <v>520460177.9297055</v>
      </c>
      <c r="X1271" s="11">
        <f t="shared" si="651"/>
        <v>2761061.9518817267</v>
      </c>
      <c r="Y1271" s="11">
        <f t="shared" si="651"/>
        <v>3819722.6666666665</v>
      </c>
      <c r="Z1271" s="11">
        <f t="shared" si="651"/>
        <v>1.3834251940864415</v>
      </c>
      <c r="AA1271" s="11">
        <f t="shared" si="651"/>
        <v>122.49948979485588</v>
      </c>
      <c r="AB1271" s="11">
        <f t="shared" si="651"/>
        <v>22080</v>
      </c>
      <c r="AC1271" s="11">
        <f t="shared" si="651"/>
        <v>0</v>
      </c>
      <c r="AD1271" s="11">
        <f t="shared" si="651"/>
        <v>0</v>
      </c>
      <c r="AE1271" s="11">
        <f t="shared" si="649"/>
        <v>0</v>
      </c>
      <c r="AF1271" s="11">
        <f t="shared" si="649"/>
        <v>0</v>
      </c>
      <c r="AG1271" s="11">
        <f t="shared" si="649"/>
        <v>0</v>
      </c>
      <c r="AH1271" s="11">
        <f t="shared" si="648"/>
        <v>0</v>
      </c>
      <c r="AI1271" s="11">
        <f t="shared" si="648"/>
        <v>0</v>
      </c>
      <c r="AJ1271" s="11">
        <f t="shared" si="648"/>
        <v>0</v>
      </c>
      <c r="AK1271" s="11">
        <f t="shared" si="648"/>
        <v>0</v>
      </c>
      <c r="AL1271" s="11">
        <f t="shared" si="648"/>
        <v>0</v>
      </c>
      <c r="AM1271" s="11">
        <f t="shared" si="648"/>
        <v>0</v>
      </c>
      <c r="AN1271" s="11">
        <f t="shared" si="648"/>
        <v>0</v>
      </c>
      <c r="AO1271" s="11">
        <f t="shared" si="648"/>
        <v>0</v>
      </c>
      <c r="AP1271" s="11">
        <f t="shared" si="648"/>
        <v>0</v>
      </c>
      <c r="AQ1271" s="11">
        <f t="shared" si="648"/>
        <v>0</v>
      </c>
      <c r="AR1271" s="11">
        <f t="shared" si="648"/>
        <v>0</v>
      </c>
      <c r="AS1271" s="11">
        <f t="shared" si="648"/>
        <v>0</v>
      </c>
      <c r="AT1271" s="11">
        <f t="shared" si="648"/>
        <v>0</v>
      </c>
      <c r="AU1271" s="11">
        <f t="shared" si="648"/>
        <v>0</v>
      </c>
      <c r="AV1271" s="11">
        <f t="shared" si="648"/>
        <v>1040920355.859411</v>
      </c>
      <c r="AW1271" s="11">
        <f t="shared" si="648"/>
        <v>0</v>
      </c>
      <c r="AX1271" s="11">
        <f t="shared" si="652"/>
        <v>0</v>
      </c>
      <c r="AY1271" s="11">
        <f t="shared" si="652"/>
        <v>186964.03279676256</v>
      </c>
      <c r="AZ1271" s="11">
        <f t="shared" si="652"/>
        <v>1</v>
      </c>
      <c r="BA1271" s="11">
        <f t="shared" si="652"/>
        <v>1</v>
      </c>
      <c r="BB1271" s="11">
        <f t="shared" si="652"/>
        <v>1</v>
      </c>
      <c r="BC1271" s="11">
        <f t="shared" si="644"/>
        <v>1</v>
      </c>
      <c r="BD1271" s="11">
        <f t="shared" si="644"/>
        <v>1</v>
      </c>
      <c r="BE1271" s="11">
        <f t="shared" si="644"/>
        <v>1</v>
      </c>
      <c r="BF1271" s="15" t="str">
        <f t="shared" si="656"/>
        <v>ČSN 42 5715</v>
      </c>
      <c r="BG1271" s="44">
        <v>272.26298573070591</v>
      </c>
      <c r="BJ1271" s="17">
        <f t="shared" si="657"/>
        <v>377</v>
      </c>
      <c r="BK1271" s="17">
        <f t="shared" si="658"/>
        <v>32</v>
      </c>
      <c r="BX1271" s="18">
        <f t="shared" si="659"/>
        <v>34683.182895631318</v>
      </c>
      <c r="BY1271" s="42">
        <v>1.1843804304033521</v>
      </c>
      <c r="BZ1271" s="43">
        <f t="shared" si="660"/>
        <v>4.3501338502723161</v>
      </c>
      <c r="CA1271" s="18">
        <f t="shared" si="661"/>
        <v>520460177.9297055</v>
      </c>
      <c r="CB1271" s="18">
        <f t="shared" si="662"/>
        <v>2761061.9518817267</v>
      </c>
      <c r="CC1271" s="18">
        <f t="shared" si="663"/>
        <v>3819722.6666666665</v>
      </c>
      <c r="CD1271" s="25">
        <f t="shared" si="664"/>
        <v>1.3834251940864415</v>
      </c>
      <c r="CE1271" s="26">
        <f t="shared" si="665"/>
        <v>122.49948979485588</v>
      </c>
      <c r="CF1271" s="18">
        <f t="shared" si="666"/>
        <v>22080</v>
      </c>
      <c r="CG1271" s="18"/>
      <c r="CZ1271" s="18">
        <f t="shared" si="667"/>
        <v>1040920355.859411</v>
      </c>
      <c r="DC1271" s="18">
        <f t="shared" si="668"/>
        <v>186964.03279676256</v>
      </c>
      <c r="DD1271" s="17">
        <f t="shared" si="669"/>
        <v>1</v>
      </c>
      <c r="DE1271" s="17">
        <f t="shared" si="670"/>
        <v>1</v>
      </c>
      <c r="DF1271" s="17">
        <f t="shared" si="671"/>
        <v>1</v>
      </c>
      <c r="DG1271" s="17">
        <v>1</v>
      </c>
      <c r="DH1271" s="17">
        <v>1</v>
      </c>
      <c r="DI1271" s="17">
        <v>1</v>
      </c>
      <c r="DJ1271" s="20" t="s">
        <v>981</v>
      </c>
      <c r="DK1271" s="45"/>
      <c r="DL1271" s="46"/>
      <c r="DN1271" s="46"/>
      <c r="DO1271" s="46"/>
      <c r="DP1271" s="46"/>
      <c r="DU1271" s="48"/>
    </row>
    <row r="1272" spans="1:125" x14ac:dyDescent="0.2">
      <c r="A1272" s="15" t="s">
        <v>105</v>
      </c>
      <c r="B1272" s="10" t="s">
        <v>1372</v>
      </c>
      <c r="C1272" s="11">
        <f t="shared" si="653"/>
        <v>302.74460261142616</v>
      </c>
      <c r="D1272" s="11">
        <f t="shared" si="643"/>
        <v>0</v>
      </c>
      <c r="E1272" s="11">
        <f t="shared" si="643"/>
        <v>0</v>
      </c>
      <c r="F1272" s="11">
        <f t="shared" si="643"/>
        <v>377</v>
      </c>
      <c r="G1272" s="11">
        <f t="shared" si="643"/>
        <v>36</v>
      </c>
      <c r="H1272" s="11">
        <f t="shared" si="650"/>
        <v>0</v>
      </c>
      <c r="I1272" s="11">
        <f t="shared" si="650"/>
        <v>0</v>
      </c>
      <c r="J1272" s="11">
        <f t="shared" si="650"/>
        <v>0</v>
      </c>
      <c r="K1272" s="11">
        <f t="shared" si="650"/>
        <v>0</v>
      </c>
      <c r="L1272" s="11">
        <f t="shared" si="650"/>
        <v>0</v>
      </c>
      <c r="M1272" s="11">
        <f t="shared" si="650"/>
        <v>0</v>
      </c>
      <c r="N1272" s="11">
        <f t="shared" si="650"/>
        <v>0</v>
      </c>
      <c r="O1272" s="11">
        <f t="shared" si="650"/>
        <v>0</v>
      </c>
      <c r="P1272" s="11">
        <f t="shared" si="654"/>
        <v>0</v>
      </c>
      <c r="Q1272" s="11">
        <f t="shared" si="654"/>
        <v>0</v>
      </c>
      <c r="R1272" s="11">
        <f t="shared" si="654"/>
        <v>0</v>
      </c>
      <c r="S1272" s="11">
        <f t="shared" si="654"/>
        <v>0</v>
      </c>
      <c r="T1272" s="11">
        <f t="shared" si="654"/>
        <v>38566.191415468304</v>
      </c>
      <c r="U1272" s="40">
        <f t="shared" si="655"/>
        <v>1.1843804304033521</v>
      </c>
      <c r="V1272" s="11">
        <f t="shared" si="651"/>
        <v>3.9121438340669901</v>
      </c>
      <c r="W1272" s="11">
        <f t="shared" si="651"/>
        <v>566812136.00706458</v>
      </c>
      <c r="X1272" s="11">
        <f t="shared" si="651"/>
        <v>3006960.9337244807</v>
      </c>
      <c r="Y1272" s="11">
        <f t="shared" si="651"/>
        <v>4201668</v>
      </c>
      <c r="Z1272" s="11">
        <f t="shared" si="651"/>
        <v>1.3973137970887211</v>
      </c>
      <c r="AA1272" s="11">
        <f t="shared" si="651"/>
        <v>121.2316996498853</v>
      </c>
      <c r="AB1272" s="11">
        <f t="shared" si="651"/>
        <v>24552.000000000004</v>
      </c>
      <c r="AC1272" s="11">
        <f t="shared" si="651"/>
        <v>0</v>
      </c>
      <c r="AD1272" s="11">
        <f t="shared" si="651"/>
        <v>0</v>
      </c>
      <c r="AE1272" s="11">
        <f t="shared" si="649"/>
        <v>0</v>
      </c>
      <c r="AF1272" s="11">
        <f t="shared" si="649"/>
        <v>0</v>
      </c>
      <c r="AG1272" s="11">
        <f t="shared" si="649"/>
        <v>0</v>
      </c>
      <c r="AH1272" s="11">
        <f t="shared" si="648"/>
        <v>0</v>
      </c>
      <c r="AI1272" s="11">
        <f t="shared" si="648"/>
        <v>0</v>
      </c>
      <c r="AJ1272" s="11">
        <f t="shared" si="648"/>
        <v>0</v>
      </c>
      <c r="AK1272" s="11">
        <f t="shared" si="648"/>
        <v>0</v>
      </c>
      <c r="AL1272" s="11">
        <f t="shared" si="648"/>
        <v>0</v>
      </c>
      <c r="AM1272" s="11">
        <f t="shared" si="648"/>
        <v>0</v>
      </c>
      <c r="AN1272" s="11">
        <f t="shared" si="648"/>
        <v>0</v>
      </c>
      <c r="AO1272" s="11">
        <f t="shared" si="648"/>
        <v>0</v>
      </c>
      <c r="AP1272" s="11">
        <f t="shared" si="648"/>
        <v>0</v>
      </c>
      <c r="AQ1272" s="11">
        <f t="shared" si="648"/>
        <v>0</v>
      </c>
      <c r="AR1272" s="11">
        <f t="shared" si="648"/>
        <v>0</v>
      </c>
      <c r="AS1272" s="11">
        <f t="shared" si="648"/>
        <v>0</v>
      </c>
      <c r="AT1272" s="11">
        <f t="shared" si="648"/>
        <v>0</v>
      </c>
      <c r="AU1272" s="11">
        <f t="shared" si="648"/>
        <v>0</v>
      </c>
      <c r="AV1272" s="11">
        <f t="shared" si="648"/>
        <v>1133624272.0141292</v>
      </c>
      <c r="AW1272" s="11">
        <f t="shared" si="648"/>
        <v>0</v>
      </c>
      <c r="AX1272" s="11">
        <f t="shared" si="652"/>
        <v>0</v>
      </c>
      <c r="AY1272" s="11">
        <f t="shared" si="652"/>
        <v>182653.76767603736</v>
      </c>
      <c r="AZ1272" s="11">
        <f t="shared" si="652"/>
        <v>1</v>
      </c>
      <c r="BA1272" s="11">
        <f t="shared" si="652"/>
        <v>1</v>
      </c>
      <c r="BB1272" s="11">
        <f t="shared" si="652"/>
        <v>1</v>
      </c>
      <c r="BC1272" s="11">
        <f t="shared" si="644"/>
        <v>1</v>
      </c>
      <c r="BD1272" s="11">
        <f t="shared" si="644"/>
        <v>1</v>
      </c>
      <c r="BE1272" s="11">
        <f t="shared" si="644"/>
        <v>1</v>
      </c>
      <c r="BF1272" s="15" t="str">
        <f t="shared" si="656"/>
        <v>ČSN 42 5715</v>
      </c>
      <c r="BG1272" s="44">
        <v>302.74460261142616</v>
      </c>
      <c r="BJ1272" s="17">
        <f t="shared" si="657"/>
        <v>377</v>
      </c>
      <c r="BK1272" s="17">
        <f t="shared" si="658"/>
        <v>36</v>
      </c>
      <c r="BX1272" s="18">
        <f t="shared" si="659"/>
        <v>38566.191415468304</v>
      </c>
      <c r="BY1272" s="42">
        <v>1.1843804304033521</v>
      </c>
      <c r="BZ1272" s="43">
        <f t="shared" si="660"/>
        <v>3.9121438340669901</v>
      </c>
      <c r="CA1272" s="18">
        <f t="shared" si="661"/>
        <v>566812136.00706458</v>
      </c>
      <c r="CB1272" s="18">
        <f t="shared" si="662"/>
        <v>3006960.9337244807</v>
      </c>
      <c r="CC1272" s="18">
        <f t="shared" si="663"/>
        <v>4201668</v>
      </c>
      <c r="CD1272" s="25">
        <f t="shared" si="664"/>
        <v>1.3973137970887211</v>
      </c>
      <c r="CE1272" s="26">
        <f t="shared" si="665"/>
        <v>121.2316996498853</v>
      </c>
      <c r="CF1272" s="18">
        <f t="shared" si="666"/>
        <v>24552.000000000004</v>
      </c>
      <c r="CG1272" s="18"/>
      <c r="CZ1272" s="18">
        <f t="shared" si="667"/>
        <v>1133624272.0141292</v>
      </c>
      <c r="DC1272" s="18">
        <f t="shared" si="668"/>
        <v>182653.76767603736</v>
      </c>
      <c r="DD1272" s="17">
        <f t="shared" si="669"/>
        <v>1</v>
      </c>
      <c r="DE1272" s="17">
        <f t="shared" si="670"/>
        <v>1</v>
      </c>
      <c r="DF1272" s="17">
        <f t="shared" si="671"/>
        <v>1</v>
      </c>
      <c r="DG1272" s="17">
        <v>1</v>
      </c>
      <c r="DH1272" s="17">
        <v>1</v>
      </c>
      <c r="DI1272" s="17">
        <v>1</v>
      </c>
      <c r="DJ1272" s="20" t="s">
        <v>981</v>
      </c>
      <c r="DK1272" s="45"/>
      <c r="DL1272" s="46"/>
      <c r="DN1272" s="46"/>
      <c r="DO1272" s="46"/>
      <c r="DP1272" s="46"/>
      <c r="DU1272" s="48"/>
    </row>
    <row r="1273" spans="1:125" x14ac:dyDescent="0.2">
      <c r="A1273" s="15"/>
      <c r="D1273" s="11" t="str">
        <f t="shared" si="643"/>
        <v/>
      </c>
      <c r="E1273" s="11" t="str">
        <f t="shared" si="643"/>
        <v/>
      </c>
      <c r="F1273" s="11" t="str">
        <f t="shared" si="643"/>
        <v/>
      </c>
      <c r="G1273" s="11" t="str">
        <f t="shared" si="643"/>
        <v/>
      </c>
      <c r="H1273" s="11" t="str">
        <f t="shared" si="650"/>
        <v/>
      </c>
      <c r="I1273" s="11" t="str">
        <f t="shared" si="650"/>
        <v/>
      </c>
      <c r="J1273" s="11" t="str">
        <f t="shared" si="650"/>
        <v/>
      </c>
      <c r="K1273" s="11" t="str">
        <f t="shared" si="650"/>
        <v/>
      </c>
      <c r="L1273" s="11" t="str">
        <f t="shared" si="650"/>
        <v/>
      </c>
      <c r="M1273" s="11" t="str">
        <f t="shared" si="650"/>
        <v/>
      </c>
      <c r="N1273" s="11" t="str">
        <f t="shared" si="650"/>
        <v/>
      </c>
      <c r="O1273" s="11" t="str">
        <f t="shared" si="650"/>
        <v/>
      </c>
      <c r="P1273" s="11" t="str">
        <f t="shared" si="654"/>
        <v/>
      </c>
      <c r="Q1273" s="11" t="str">
        <f t="shared" si="654"/>
        <v/>
      </c>
      <c r="R1273" s="11" t="str">
        <f t="shared" si="654"/>
        <v/>
      </c>
      <c r="S1273" s="11" t="str">
        <f t="shared" si="654"/>
        <v/>
      </c>
      <c r="T1273" s="11" t="str">
        <f t="shared" si="654"/>
        <v/>
      </c>
      <c r="V1273" s="11" t="str">
        <f t="shared" si="651"/>
        <v/>
      </c>
      <c r="W1273" s="11" t="str">
        <f t="shared" si="651"/>
        <v/>
      </c>
      <c r="X1273" s="11" t="str">
        <f t="shared" si="651"/>
        <v/>
      </c>
      <c r="Y1273" s="11" t="str">
        <f t="shared" si="651"/>
        <v/>
      </c>
      <c r="Z1273" s="11" t="str">
        <f t="shared" si="651"/>
        <v/>
      </c>
      <c r="AA1273" s="11" t="str">
        <f t="shared" si="651"/>
        <v/>
      </c>
      <c r="AB1273" s="11" t="str">
        <f t="shared" si="651"/>
        <v/>
      </c>
      <c r="AC1273" s="11" t="str">
        <f t="shared" si="651"/>
        <v/>
      </c>
      <c r="AD1273" s="11" t="str">
        <f t="shared" si="651"/>
        <v/>
      </c>
      <c r="AE1273" s="11" t="str">
        <f t="shared" si="649"/>
        <v/>
      </c>
      <c r="AF1273" s="11" t="str">
        <f t="shared" si="649"/>
        <v/>
      </c>
      <c r="AG1273" s="11" t="str">
        <f t="shared" si="649"/>
        <v/>
      </c>
      <c r="AH1273" s="11" t="str">
        <f t="shared" si="648"/>
        <v/>
      </c>
      <c r="AI1273" s="11" t="str">
        <f t="shared" si="648"/>
        <v/>
      </c>
      <c r="AJ1273" s="11" t="str">
        <f t="shared" si="648"/>
        <v/>
      </c>
      <c r="AK1273" s="11" t="str">
        <f t="shared" si="648"/>
        <v/>
      </c>
      <c r="AL1273" s="11" t="str">
        <f t="shared" si="648"/>
        <v/>
      </c>
      <c r="AM1273" s="11" t="str">
        <f t="shared" si="648"/>
        <v/>
      </c>
      <c r="AN1273" s="11" t="str">
        <f t="shared" si="648"/>
        <v/>
      </c>
      <c r="AO1273" s="11" t="str">
        <f t="shared" si="648"/>
        <v/>
      </c>
      <c r="AP1273" s="11" t="str">
        <f t="shared" si="648"/>
        <v/>
      </c>
      <c r="AQ1273" s="11" t="str">
        <f t="shared" si="648"/>
        <v/>
      </c>
      <c r="AR1273" s="11" t="str">
        <f t="shared" si="648"/>
        <v/>
      </c>
      <c r="AS1273" s="11" t="str">
        <f t="shared" si="648"/>
        <v/>
      </c>
      <c r="AT1273" s="11" t="str">
        <f t="shared" si="648"/>
        <v/>
      </c>
      <c r="AU1273" s="11" t="str">
        <f t="shared" si="648"/>
        <v/>
      </c>
      <c r="AV1273" s="11" t="str">
        <f t="shared" si="648"/>
        <v/>
      </c>
      <c r="AW1273" s="11" t="str">
        <f t="shared" si="648"/>
        <v/>
      </c>
      <c r="AX1273" s="11" t="str">
        <f t="shared" si="652"/>
        <v/>
      </c>
      <c r="AY1273" s="11" t="str">
        <f t="shared" si="652"/>
        <v/>
      </c>
      <c r="AZ1273" s="11" t="str">
        <f t="shared" si="652"/>
        <v/>
      </c>
      <c r="BA1273" s="11" t="str">
        <f t="shared" si="652"/>
        <v/>
      </c>
      <c r="BB1273" s="11" t="str">
        <f t="shared" si="652"/>
        <v/>
      </c>
      <c r="BC1273" s="11" t="str">
        <f t="shared" si="644"/>
        <v/>
      </c>
      <c r="BD1273" s="11" t="str">
        <f t="shared" si="644"/>
        <v/>
      </c>
      <c r="BE1273" s="11" t="str">
        <f t="shared" si="644"/>
        <v/>
      </c>
      <c r="BG1273" s="44"/>
      <c r="CF1273" s="18"/>
      <c r="CG1273" s="18"/>
      <c r="DK1273" s="45"/>
      <c r="DL1273" s="46"/>
      <c r="DN1273" s="46"/>
      <c r="DO1273" s="46"/>
      <c r="DP1273" s="46"/>
      <c r="DU1273" s="48"/>
    </row>
    <row r="1274" spans="1:125" x14ac:dyDescent="0.2">
      <c r="A1274" s="15" t="s">
        <v>105</v>
      </c>
      <c r="B1274" s="10" t="s">
        <v>1373</v>
      </c>
      <c r="C1274" s="11">
        <f t="shared" ref="C1274:C1316" si="672">IF(A1274="x",BG1274*$C$4,0)</f>
        <v>39.335096217434412</v>
      </c>
      <c r="D1274" s="11">
        <f t="shared" si="643"/>
        <v>0</v>
      </c>
      <c r="E1274" s="11">
        <f t="shared" si="643"/>
        <v>0</v>
      </c>
      <c r="F1274" s="11">
        <f t="shared" si="643"/>
        <v>324</v>
      </c>
      <c r="G1274" s="11">
        <f t="shared" si="643"/>
        <v>5</v>
      </c>
      <c r="H1274" s="11">
        <f t="shared" si="650"/>
        <v>0</v>
      </c>
      <c r="I1274" s="11">
        <f t="shared" si="650"/>
        <v>0</v>
      </c>
      <c r="J1274" s="11">
        <f t="shared" si="650"/>
        <v>0</v>
      </c>
      <c r="K1274" s="11">
        <f t="shared" si="650"/>
        <v>0</v>
      </c>
      <c r="L1274" s="11">
        <f t="shared" si="650"/>
        <v>0</v>
      </c>
      <c r="M1274" s="11">
        <f t="shared" si="650"/>
        <v>0</v>
      </c>
      <c r="N1274" s="11">
        <f t="shared" si="650"/>
        <v>0</v>
      </c>
      <c r="O1274" s="11">
        <f t="shared" si="650"/>
        <v>0</v>
      </c>
      <c r="P1274" s="11">
        <f t="shared" si="654"/>
        <v>0</v>
      </c>
      <c r="Q1274" s="11">
        <f t="shared" si="654"/>
        <v>0</v>
      </c>
      <c r="R1274" s="11">
        <f t="shared" si="654"/>
        <v>0</v>
      </c>
      <c r="S1274" s="11">
        <f t="shared" si="654"/>
        <v>0</v>
      </c>
      <c r="T1274" s="11">
        <f t="shared" si="654"/>
        <v>5010.8402824757204</v>
      </c>
      <c r="U1274" s="40">
        <f t="shared" ref="U1274:U1316" si="673">IF(A1274="x",BY1274*$U$4,0)</f>
        <v>1.0178760197630929</v>
      </c>
      <c r="V1274" s="11">
        <f t="shared" si="651"/>
        <v>25.877044106782741</v>
      </c>
      <c r="W1274" s="11">
        <f t="shared" si="651"/>
        <v>63754173.624009207</v>
      </c>
      <c r="X1274" s="11">
        <f t="shared" si="651"/>
        <v>393544.28162968648</v>
      </c>
      <c r="Y1274" s="11">
        <f t="shared" si="651"/>
        <v>508846.66666666692</v>
      </c>
      <c r="Z1274" s="11">
        <f t="shared" si="651"/>
        <v>1.2929845265684143</v>
      </c>
      <c r="AA1274" s="11">
        <f t="shared" si="651"/>
        <v>112.79738472145532</v>
      </c>
      <c r="AB1274" s="11">
        <f t="shared" si="651"/>
        <v>3190.0000000000005</v>
      </c>
      <c r="AC1274" s="11">
        <f t="shared" si="651"/>
        <v>0</v>
      </c>
      <c r="AD1274" s="11">
        <f t="shared" si="651"/>
        <v>0</v>
      </c>
      <c r="AE1274" s="11">
        <f t="shared" si="649"/>
        <v>0</v>
      </c>
      <c r="AF1274" s="11">
        <f t="shared" si="649"/>
        <v>0</v>
      </c>
      <c r="AG1274" s="11">
        <f t="shared" si="649"/>
        <v>0</v>
      </c>
      <c r="AH1274" s="11">
        <f t="shared" si="648"/>
        <v>0</v>
      </c>
      <c r="AI1274" s="11">
        <f t="shared" si="648"/>
        <v>0</v>
      </c>
      <c r="AJ1274" s="11">
        <f t="shared" si="648"/>
        <v>0</v>
      </c>
      <c r="AK1274" s="11">
        <f t="shared" si="648"/>
        <v>0</v>
      </c>
      <c r="AL1274" s="11">
        <f t="shared" si="648"/>
        <v>0</v>
      </c>
      <c r="AM1274" s="11">
        <f t="shared" si="648"/>
        <v>0</v>
      </c>
      <c r="AN1274" s="11">
        <f t="shared" si="648"/>
        <v>0</v>
      </c>
      <c r="AO1274" s="11">
        <f t="shared" ref="AO1274:BC1301" si="674">IF($A1274="x",CS1274,"")</f>
        <v>0</v>
      </c>
      <c r="AP1274" s="11">
        <f t="shared" si="674"/>
        <v>0</v>
      </c>
      <c r="AQ1274" s="11">
        <f t="shared" si="674"/>
        <v>0</v>
      </c>
      <c r="AR1274" s="11">
        <f t="shared" si="674"/>
        <v>0</v>
      </c>
      <c r="AS1274" s="11">
        <f t="shared" si="674"/>
        <v>0</v>
      </c>
      <c r="AT1274" s="11">
        <f t="shared" si="674"/>
        <v>0</v>
      </c>
      <c r="AU1274" s="11">
        <f t="shared" si="674"/>
        <v>0</v>
      </c>
      <c r="AV1274" s="11">
        <f t="shared" si="674"/>
        <v>127508347.24801841</v>
      </c>
      <c r="AW1274" s="11">
        <f t="shared" si="674"/>
        <v>0</v>
      </c>
      <c r="AX1274" s="11">
        <f t="shared" si="652"/>
        <v>0</v>
      </c>
      <c r="AY1274" s="11">
        <f t="shared" si="652"/>
        <v>159845.80501097545</v>
      </c>
      <c r="AZ1274" s="11">
        <f t="shared" si="652"/>
        <v>2</v>
      </c>
      <c r="BA1274" s="11">
        <f t="shared" si="652"/>
        <v>4</v>
      </c>
      <c r="BB1274" s="11">
        <f t="shared" si="652"/>
        <v>4</v>
      </c>
      <c r="BC1274" s="11">
        <f t="shared" si="644"/>
        <v>2</v>
      </c>
      <c r="BD1274" s="11">
        <f t="shared" si="644"/>
        <v>4</v>
      </c>
      <c r="BE1274" s="11">
        <f t="shared" si="644"/>
        <v>4</v>
      </c>
      <c r="BF1274" s="15" t="str">
        <f t="shared" ref="BF1274:BF1316" si="675">IF(A1274="x",DJ1274,0)</f>
        <v>ČSN 42 5738</v>
      </c>
      <c r="BG1274" s="44">
        <v>39.335096217434412</v>
      </c>
      <c r="BJ1274" s="17">
        <f t="shared" ref="BJ1274:BJ1316" si="676">VALUE(MID(B1274,FIND(" ",B1274)+1,LEN(B1274)-LEN(BK1274)-FIND(" ",B1274)-1))</f>
        <v>324</v>
      </c>
      <c r="BK1274" s="17">
        <f t="shared" ref="BK1274:BK1316" si="677">VALUE(MID(B1274,FIND("x",B1274)+1,LEN(B1274)-FIND("x",B1274)))</f>
        <v>5</v>
      </c>
      <c r="BX1274" s="18">
        <f t="shared" si="659"/>
        <v>5010.8402824757204</v>
      </c>
      <c r="BY1274" s="42">
        <v>1.0178760197630929</v>
      </c>
      <c r="BZ1274" s="43">
        <f t="shared" si="660"/>
        <v>25.877044106782741</v>
      </c>
      <c r="CA1274" s="18">
        <f t="shared" si="661"/>
        <v>63754173.624009207</v>
      </c>
      <c r="CB1274" s="18">
        <f t="shared" ref="CB1274:CB1316" si="678">PI()/4*((BJ1274/2)^4-(((BJ1274-2*BK1274)/2)^4))/(BJ1274/2)</f>
        <v>393544.28162968648</v>
      </c>
      <c r="CC1274" s="18">
        <f t="shared" ref="CC1274:CC1316" si="679">(BJ1274^3)/6*(1-(1-2*BK1274/BJ1274)^3)</f>
        <v>508846.66666666692</v>
      </c>
      <c r="CD1274" s="25">
        <f t="shared" si="664"/>
        <v>1.2929845265684143</v>
      </c>
      <c r="CE1274" s="26">
        <f t="shared" ref="CE1274:CE1337" si="680">SQRT(CA1274/BX1274)</f>
        <v>112.79738472145532</v>
      </c>
      <c r="CF1274" s="18">
        <f t="shared" ref="CF1274:CF1316" si="681">2*BX1274/PI()</f>
        <v>3190.0000000000005</v>
      </c>
      <c r="CG1274" s="18"/>
      <c r="CZ1274" s="18">
        <f t="shared" ref="CZ1274:CZ1316" si="682">PI()/2*((BJ1274/2)^4-((BJ1274-2*BK1274)/2)^4)</f>
        <v>127508347.24801841</v>
      </c>
      <c r="DC1274" s="18">
        <f t="shared" ref="DC1274:DC1316" si="683">2*PI()*(BJ1274-BK1274)^2/4</f>
        <v>159845.80501097545</v>
      </c>
      <c r="DD1274" s="17">
        <f t="shared" ref="DD1274:DD1316" si="684">IF(BJ1274/BK1274&lt;=90*1^2,IF(BJ1274/BK1274&lt;=70*1^2,IF(BJ1274/BK1274&lt;=50*1^2,1,2),3),4)</f>
        <v>2</v>
      </c>
      <c r="DE1274" s="17">
        <f t="shared" ref="DE1274:DE1316" si="685">IF(BJ1274/BK1274&lt;=90*0.81^2,IF(BJ1274/BK1274&lt;=70*0.81^2,IF(BJ1274/BK1274&lt;=50*0.81^2,1,2),3),4)</f>
        <v>4</v>
      </c>
      <c r="DF1274" s="17">
        <f t="shared" ref="DF1274:DF1316" si="686">IF(BJ1274/BK1274&lt;=90*0.71^2,IF(BJ1274/BK1274&lt;=70*0.71^2,IF(BJ1274/BK1274&lt;=50*0.71^2,1,2),3),4)</f>
        <v>4</v>
      </c>
      <c r="DG1274" s="17">
        <v>2</v>
      </c>
      <c r="DH1274" s="17">
        <v>4</v>
      </c>
      <c r="DI1274" s="17">
        <v>4</v>
      </c>
      <c r="DJ1274" s="20" t="s">
        <v>1374</v>
      </c>
      <c r="DK1274" s="45"/>
      <c r="DL1274" s="46"/>
      <c r="DN1274" s="46"/>
      <c r="DO1274" s="46"/>
      <c r="DP1274" s="46"/>
      <c r="DU1274" s="48"/>
    </row>
    <row r="1275" spans="1:125" x14ac:dyDescent="0.2">
      <c r="A1275" s="15" t="s">
        <v>105</v>
      </c>
      <c r="B1275" s="10" t="s">
        <v>1375</v>
      </c>
      <c r="C1275" s="11">
        <f t="shared" si="672"/>
        <v>47.054146446937182</v>
      </c>
      <c r="D1275" s="11">
        <f t="shared" ref="D1275:I1321" si="687">IF($A1275="x",BH1275,"")</f>
        <v>0</v>
      </c>
      <c r="E1275" s="11">
        <f t="shared" si="687"/>
        <v>0</v>
      </c>
      <c r="F1275" s="11">
        <f t="shared" si="687"/>
        <v>324</v>
      </c>
      <c r="G1275" s="11">
        <f t="shared" si="687"/>
        <v>6</v>
      </c>
      <c r="H1275" s="11">
        <f t="shared" si="650"/>
        <v>0</v>
      </c>
      <c r="I1275" s="11">
        <f t="shared" si="650"/>
        <v>0</v>
      </c>
      <c r="J1275" s="11">
        <f t="shared" si="650"/>
        <v>0</v>
      </c>
      <c r="K1275" s="11">
        <f t="shared" si="650"/>
        <v>0</v>
      </c>
      <c r="L1275" s="11">
        <f t="shared" si="650"/>
        <v>0</v>
      </c>
      <c r="M1275" s="11">
        <f t="shared" si="650"/>
        <v>0</v>
      </c>
      <c r="N1275" s="11">
        <f t="shared" si="650"/>
        <v>0</v>
      </c>
      <c r="O1275" s="11">
        <f t="shared" si="650"/>
        <v>0</v>
      </c>
      <c r="P1275" s="11">
        <f t="shared" si="654"/>
        <v>0</v>
      </c>
      <c r="Q1275" s="11">
        <f t="shared" si="654"/>
        <v>0</v>
      </c>
      <c r="R1275" s="11">
        <f t="shared" si="654"/>
        <v>0</v>
      </c>
      <c r="S1275" s="11">
        <f t="shared" si="654"/>
        <v>0</v>
      </c>
      <c r="T1275" s="11">
        <f t="shared" si="654"/>
        <v>5994.1587830493254</v>
      </c>
      <c r="U1275" s="40">
        <f t="shared" si="673"/>
        <v>1.0178760197630929</v>
      </c>
      <c r="V1275" s="11">
        <f t="shared" si="651"/>
        <v>21.632015382766497</v>
      </c>
      <c r="W1275" s="11">
        <f t="shared" si="651"/>
        <v>75796137.811658725</v>
      </c>
      <c r="X1275" s="11">
        <f t="shared" si="651"/>
        <v>467877.39389912796</v>
      </c>
      <c r="Y1275" s="11">
        <f t="shared" si="651"/>
        <v>606815.99999999895</v>
      </c>
      <c r="Z1275" s="11">
        <f t="shared" si="651"/>
        <v>1.2969551594339808</v>
      </c>
      <c r="AA1275" s="11">
        <f t="shared" si="651"/>
        <v>112.44998888394788</v>
      </c>
      <c r="AB1275" s="11">
        <f t="shared" si="651"/>
        <v>3816</v>
      </c>
      <c r="AC1275" s="11">
        <f t="shared" si="651"/>
        <v>0</v>
      </c>
      <c r="AD1275" s="11">
        <f t="shared" si="651"/>
        <v>0</v>
      </c>
      <c r="AE1275" s="11">
        <f t="shared" si="649"/>
        <v>0</v>
      </c>
      <c r="AF1275" s="11">
        <f t="shared" si="649"/>
        <v>0</v>
      </c>
      <c r="AG1275" s="11">
        <f t="shared" si="649"/>
        <v>0</v>
      </c>
      <c r="AH1275" s="11">
        <f t="shared" si="649"/>
        <v>0</v>
      </c>
      <c r="AI1275" s="11">
        <f t="shared" si="649"/>
        <v>0</v>
      </c>
      <c r="AJ1275" s="11">
        <f t="shared" si="649"/>
        <v>0</v>
      </c>
      <c r="AK1275" s="11">
        <f t="shared" si="649"/>
        <v>0</v>
      </c>
      <c r="AL1275" s="11">
        <f t="shared" si="649"/>
        <v>0</v>
      </c>
      <c r="AM1275" s="11">
        <f t="shared" si="649"/>
        <v>0</v>
      </c>
      <c r="AN1275" s="11">
        <f t="shared" si="649"/>
        <v>0</v>
      </c>
      <c r="AO1275" s="11">
        <f t="shared" si="674"/>
        <v>0</v>
      </c>
      <c r="AP1275" s="11">
        <f t="shared" si="674"/>
        <v>0</v>
      </c>
      <c r="AQ1275" s="11">
        <f t="shared" si="674"/>
        <v>0</v>
      </c>
      <c r="AR1275" s="11">
        <f t="shared" si="674"/>
        <v>0</v>
      </c>
      <c r="AS1275" s="11">
        <f t="shared" si="674"/>
        <v>0</v>
      </c>
      <c r="AT1275" s="11">
        <f t="shared" si="674"/>
        <v>0</v>
      </c>
      <c r="AU1275" s="11">
        <f t="shared" si="674"/>
        <v>0</v>
      </c>
      <c r="AV1275" s="11">
        <f t="shared" si="674"/>
        <v>151592275.62331745</v>
      </c>
      <c r="AW1275" s="11">
        <f t="shared" si="674"/>
        <v>0</v>
      </c>
      <c r="AX1275" s="11">
        <f t="shared" si="652"/>
        <v>0</v>
      </c>
      <c r="AY1275" s="11">
        <f t="shared" si="652"/>
        <v>158845.20775080711</v>
      </c>
      <c r="AZ1275" s="11">
        <f t="shared" si="652"/>
        <v>2</v>
      </c>
      <c r="BA1275" s="11">
        <f t="shared" si="652"/>
        <v>3</v>
      </c>
      <c r="BB1275" s="11">
        <f t="shared" si="652"/>
        <v>4</v>
      </c>
      <c r="BC1275" s="11">
        <f t="shared" si="644"/>
        <v>2</v>
      </c>
      <c r="BD1275" s="11">
        <f t="shared" si="644"/>
        <v>3</v>
      </c>
      <c r="BE1275" s="11">
        <f t="shared" si="644"/>
        <v>4</v>
      </c>
      <c r="BF1275" s="15" t="str">
        <f t="shared" si="675"/>
        <v>ČSN 42 5738</v>
      </c>
      <c r="BG1275" s="44">
        <v>47.054146446937182</v>
      </c>
      <c r="BJ1275" s="17">
        <f t="shared" si="676"/>
        <v>324</v>
      </c>
      <c r="BK1275" s="17">
        <f t="shared" si="677"/>
        <v>6</v>
      </c>
      <c r="BX1275" s="18">
        <f t="shared" si="659"/>
        <v>5994.1587830493254</v>
      </c>
      <c r="BY1275" s="42">
        <v>1.0178760197630929</v>
      </c>
      <c r="BZ1275" s="43">
        <f t="shared" si="660"/>
        <v>21.632015382766497</v>
      </c>
      <c r="CA1275" s="18">
        <f t="shared" si="661"/>
        <v>75796137.811658725</v>
      </c>
      <c r="CB1275" s="18">
        <f t="shared" si="678"/>
        <v>467877.39389912796</v>
      </c>
      <c r="CC1275" s="18">
        <f t="shared" si="679"/>
        <v>606815.99999999895</v>
      </c>
      <c r="CD1275" s="25">
        <f t="shared" si="664"/>
        <v>1.2969551594339808</v>
      </c>
      <c r="CE1275" s="26">
        <f t="shared" si="680"/>
        <v>112.44998888394788</v>
      </c>
      <c r="CF1275" s="18">
        <f t="shared" si="681"/>
        <v>3816</v>
      </c>
      <c r="CG1275" s="18"/>
      <c r="CZ1275" s="18">
        <f t="shared" si="682"/>
        <v>151592275.62331745</v>
      </c>
      <c r="DC1275" s="18">
        <f t="shared" si="683"/>
        <v>158845.20775080711</v>
      </c>
      <c r="DD1275" s="17">
        <f t="shared" si="684"/>
        <v>2</v>
      </c>
      <c r="DE1275" s="17">
        <f t="shared" si="685"/>
        <v>3</v>
      </c>
      <c r="DF1275" s="17">
        <f t="shared" si="686"/>
        <v>4</v>
      </c>
      <c r="DG1275" s="17">
        <v>2</v>
      </c>
      <c r="DH1275" s="17">
        <v>3</v>
      </c>
      <c r="DI1275" s="17">
        <v>4</v>
      </c>
      <c r="DJ1275" s="20" t="s">
        <v>1374</v>
      </c>
      <c r="DK1275" s="45"/>
      <c r="DL1275" s="46"/>
      <c r="DN1275" s="46"/>
      <c r="DO1275" s="46"/>
      <c r="DP1275" s="46"/>
      <c r="DU1275" s="48"/>
    </row>
    <row r="1276" spans="1:125" x14ac:dyDescent="0.2">
      <c r="A1276" s="15" t="s">
        <v>105</v>
      </c>
      <c r="B1276" s="10" t="s">
        <v>1376</v>
      </c>
      <c r="C1276" s="11">
        <f t="shared" si="672"/>
        <v>54.723873671778563</v>
      </c>
      <c r="D1276" s="11">
        <f t="shared" si="687"/>
        <v>0</v>
      </c>
      <c r="E1276" s="11">
        <f t="shared" si="687"/>
        <v>0</v>
      </c>
      <c r="F1276" s="11">
        <f t="shared" si="687"/>
        <v>324</v>
      </c>
      <c r="G1276" s="11">
        <f t="shared" si="687"/>
        <v>7</v>
      </c>
      <c r="H1276" s="11">
        <f t="shared" si="650"/>
        <v>0</v>
      </c>
      <c r="I1276" s="11">
        <f t="shared" si="650"/>
        <v>0</v>
      </c>
      <c r="J1276" s="11">
        <f t="shared" si="650"/>
        <v>0</v>
      </c>
      <c r="K1276" s="11">
        <f t="shared" si="650"/>
        <v>0</v>
      </c>
      <c r="L1276" s="11">
        <f t="shared" si="650"/>
        <v>0</v>
      </c>
      <c r="M1276" s="11">
        <f t="shared" si="650"/>
        <v>0</v>
      </c>
      <c r="N1276" s="11">
        <f t="shared" si="650"/>
        <v>0</v>
      </c>
      <c r="O1276" s="11">
        <f t="shared" si="650"/>
        <v>0</v>
      </c>
      <c r="P1276" s="11">
        <f t="shared" si="654"/>
        <v>0</v>
      </c>
      <c r="Q1276" s="11">
        <f t="shared" si="654"/>
        <v>0</v>
      </c>
      <c r="R1276" s="11">
        <f t="shared" si="654"/>
        <v>0</v>
      </c>
      <c r="S1276" s="11">
        <f t="shared" si="654"/>
        <v>0</v>
      </c>
      <c r="T1276" s="11">
        <f t="shared" si="654"/>
        <v>6971.194098315751</v>
      </c>
      <c r="U1276" s="40">
        <f t="shared" si="673"/>
        <v>1.0178760197630929</v>
      </c>
      <c r="V1276" s="11">
        <f t="shared" si="651"/>
        <v>18.600218724794264</v>
      </c>
      <c r="W1276" s="11">
        <f t="shared" si="651"/>
        <v>87608739.032058626</v>
      </c>
      <c r="X1276" s="11">
        <f t="shared" si="651"/>
        <v>540794.68538307794</v>
      </c>
      <c r="Y1276" s="11">
        <f t="shared" si="651"/>
        <v>703537.33333333291</v>
      </c>
      <c r="Z1276" s="11">
        <f t="shared" si="651"/>
        <v>1.3009324099310895</v>
      </c>
      <c r="AA1276" s="11">
        <f t="shared" si="651"/>
        <v>112.10374659216346</v>
      </c>
      <c r="AB1276" s="11">
        <f t="shared" si="651"/>
        <v>4438</v>
      </c>
      <c r="AC1276" s="11">
        <f t="shared" si="651"/>
        <v>0</v>
      </c>
      <c r="AD1276" s="11">
        <f t="shared" si="651"/>
        <v>0</v>
      </c>
      <c r="AE1276" s="11">
        <f t="shared" si="649"/>
        <v>0</v>
      </c>
      <c r="AF1276" s="11">
        <f t="shared" si="649"/>
        <v>0</v>
      </c>
      <c r="AG1276" s="11">
        <f t="shared" si="649"/>
        <v>0</v>
      </c>
      <c r="AH1276" s="11">
        <f t="shared" si="649"/>
        <v>0</v>
      </c>
      <c r="AI1276" s="11">
        <f t="shared" si="649"/>
        <v>0</v>
      </c>
      <c r="AJ1276" s="11">
        <f t="shared" si="649"/>
        <v>0</v>
      </c>
      <c r="AK1276" s="11">
        <f t="shared" si="649"/>
        <v>0</v>
      </c>
      <c r="AL1276" s="11">
        <f t="shared" si="649"/>
        <v>0</v>
      </c>
      <c r="AM1276" s="11">
        <f t="shared" si="649"/>
        <v>0</v>
      </c>
      <c r="AN1276" s="11">
        <f t="shared" si="649"/>
        <v>0</v>
      </c>
      <c r="AO1276" s="11">
        <f t="shared" si="674"/>
        <v>0</v>
      </c>
      <c r="AP1276" s="11">
        <f t="shared" si="674"/>
        <v>0</v>
      </c>
      <c r="AQ1276" s="11">
        <f t="shared" si="674"/>
        <v>0</v>
      </c>
      <c r="AR1276" s="11">
        <f t="shared" si="674"/>
        <v>0</v>
      </c>
      <c r="AS1276" s="11">
        <f t="shared" si="674"/>
        <v>0</v>
      </c>
      <c r="AT1276" s="11">
        <f t="shared" si="674"/>
        <v>0</v>
      </c>
      <c r="AU1276" s="11">
        <f t="shared" si="674"/>
        <v>0</v>
      </c>
      <c r="AV1276" s="11">
        <f t="shared" si="674"/>
        <v>175217478.06411725</v>
      </c>
      <c r="AW1276" s="11">
        <f t="shared" si="674"/>
        <v>0</v>
      </c>
      <c r="AX1276" s="11">
        <f t="shared" si="652"/>
        <v>0</v>
      </c>
      <c r="AY1276" s="11">
        <f t="shared" si="652"/>
        <v>157847.75208329235</v>
      </c>
      <c r="AZ1276" s="11">
        <f t="shared" si="652"/>
        <v>1</v>
      </c>
      <c r="BA1276" s="11">
        <f t="shared" si="652"/>
        <v>3</v>
      </c>
      <c r="BB1276" s="11">
        <f t="shared" si="652"/>
        <v>4</v>
      </c>
      <c r="BC1276" s="11">
        <f t="shared" si="644"/>
        <v>1</v>
      </c>
      <c r="BD1276" s="11">
        <f t="shared" si="644"/>
        <v>3</v>
      </c>
      <c r="BE1276" s="11">
        <f t="shared" si="644"/>
        <v>4</v>
      </c>
      <c r="BF1276" s="15" t="str">
        <f t="shared" si="675"/>
        <v>ČSN 42 5738</v>
      </c>
      <c r="BG1276" s="44">
        <v>54.723873671778563</v>
      </c>
      <c r="BJ1276" s="17">
        <f t="shared" si="676"/>
        <v>324</v>
      </c>
      <c r="BK1276" s="17">
        <f t="shared" si="677"/>
        <v>7</v>
      </c>
      <c r="BX1276" s="18">
        <f t="shared" si="659"/>
        <v>6971.194098315751</v>
      </c>
      <c r="BY1276" s="42">
        <v>1.0178760197630929</v>
      </c>
      <c r="BZ1276" s="43">
        <f t="shared" si="660"/>
        <v>18.600218724794264</v>
      </c>
      <c r="CA1276" s="18">
        <f t="shared" si="661"/>
        <v>87608739.032058626</v>
      </c>
      <c r="CB1276" s="18">
        <f t="shared" si="678"/>
        <v>540794.68538307794</v>
      </c>
      <c r="CC1276" s="18">
        <f t="shared" si="679"/>
        <v>703537.33333333291</v>
      </c>
      <c r="CD1276" s="25">
        <f t="shared" si="664"/>
        <v>1.3009324099310895</v>
      </c>
      <c r="CE1276" s="26">
        <f t="shared" si="680"/>
        <v>112.10374659216346</v>
      </c>
      <c r="CF1276" s="18">
        <f t="shared" si="681"/>
        <v>4438</v>
      </c>
      <c r="CG1276" s="18"/>
      <c r="CZ1276" s="18">
        <f t="shared" si="682"/>
        <v>175217478.06411725</v>
      </c>
      <c r="DC1276" s="18">
        <f t="shared" si="683"/>
        <v>157847.75208329235</v>
      </c>
      <c r="DD1276" s="17">
        <f t="shared" si="684"/>
        <v>1</v>
      </c>
      <c r="DE1276" s="17">
        <f t="shared" si="685"/>
        <v>3</v>
      </c>
      <c r="DF1276" s="17">
        <f t="shared" si="686"/>
        <v>4</v>
      </c>
      <c r="DG1276" s="17">
        <v>1</v>
      </c>
      <c r="DH1276" s="17">
        <v>3</v>
      </c>
      <c r="DI1276" s="17">
        <v>4</v>
      </c>
      <c r="DJ1276" s="20" t="s">
        <v>1374</v>
      </c>
      <c r="DK1276" s="45"/>
      <c r="DL1276" s="46"/>
      <c r="DN1276" s="46"/>
      <c r="DO1276" s="46"/>
      <c r="DP1276" s="46"/>
      <c r="DU1276" s="48"/>
    </row>
    <row r="1277" spans="1:125" x14ac:dyDescent="0.2">
      <c r="A1277" s="15" t="s">
        <v>105</v>
      </c>
      <c r="B1277" s="10" t="s">
        <v>1377</v>
      </c>
      <c r="C1277" s="11">
        <f t="shared" si="672"/>
        <v>62.344277891958662</v>
      </c>
      <c r="D1277" s="11">
        <f t="shared" si="687"/>
        <v>0</v>
      </c>
      <c r="E1277" s="11">
        <f t="shared" si="687"/>
        <v>0</v>
      </c>
      <c r="F1277" s="11">
        <f t="shared" si="687"/>
        <v>324</v>
      </c>
      <c r="G1277" s="11">
        <f t="shared" si="687"/>
        <v>8</v>
      </c>
      <c r="H1277" s="11">
        <f t="shared" si="650"/>
        <v>0</v>
      </c>
      <c r="I1277" s="11">
        <f t="shared" si="650"/>
        <v>0</v>
      </c>
      <c r="J1277" s="11">
        <f t="shared" si="650"/>
        <v>0</v>
      </c>
      <c r="K1277" s="11">
        <f t="shared" si="650"/>
        <v>0</v>
      </c>
      <c r="L1277" s="11">
        <f t="shared" si="650"/>
        <v>0</v>
      </c>
      <c r="M1277" s="11">
        <f t="shared" si="650"/>
        <v>0</v>
      </c>
      <c r="N1277" s="11">
        <f t="shared" si="650"/>
        <v>0</v>
      </c>
      <c r="O1277" s="11">
        <f t="shared" si="650"/>
        <v>0</v>
      </c>
      <c r="P1277" s="11">
        <f t="shared" si="654"/>
        <v>0</v>
      </c>
      <c r="Q1277" s="11">
        <f t="shared" si="654"/>
        <v>0</v>
      </c>
      <c r="R1277" s="11">
        <f t="shared" si="654"/>
        <v>0</v>
      </c>
      <c r="S1277" s="11">
        <f t="shared" si="654"/>
        <v>0</v>
      </c>
      <c r="T1277" s="11">
        <f t="shared" si="654"/>
        <v>7941.9462282749973</v>
      </c>
      <c r="U1277" s="40">
        <f t="shared" si="673"/>
        <v>1.0178760197630929</v>
      </c>
      <c r="V1277" s="11">
        <f t="shared" si="651"/>
        <v>16.326695154398131</v>
      </c>
      <c r="W1277" s="11">
        <f t="shared" si="651"/>
        <v>99194908.391154706</v>
      </c>
      <c r="X1277" s="11">
        <f t="shared" si="651"/>
        <v>612314.24932811549</v>
      </c>
      <c r="Y1277" s="11">
        <f t="shared" ref="Y1277:AH1308" si="688">IF($A1277="x",CC1277,"")</f>
        <v>799018.66666666663</v>
      </c>
      <c r="Z1277" s="11">
        <f t="shared" si="688"/>
        <v>1.3049160092932992</v>
      </c>
      <c r="AA1277" s="11">
        <f t="shared" si="688"/>
        <v>111.75866856758807</v>
      </c>
      <c r="AB1277" s="11">
        <f t="shared" si="688"/>
        <v>5056</v>
      </c>
      <c r="AC1277" s="11">
        <f t="shared" si="688"/>
        <v>0</v>
      </c>
      <c r="AD1277" s="11">
        <f t="shared" si="688"/>
        <v>0</v>
      </c>
      <c r="AE1277" s="11">
        <f t="shared" si="649"/>
        <v>0</v>
      </c>
      <c r="AF1277" s="11">
        <f t="shared" si="649"/>
        <v>0</v>
      </c>
      <c r="AG1277" s="11">
        <f t="shared" si="649"/>
        <v>0</v>
      </c>
      <c r="AH1277" s="11">
        <f t="shared" si="649"/>
        <v>0</v>
      </c>
      <c r="AI1277" s="11">
        <f t="shared" si="649"/>
        <v>0</v>
      </c>
      <c r="AJ1277" s="11">
        <f t="shared" si="649"/>
        <v>0</v>
      </c>
      <c r="AK1277" s="11">
        <f t="shared" si="649"/>
        <v>0</v>
      </c>
      <c r="AL1277" s="11">
        <f t="shared" si="649"/>
        <v>0</v>
      </c>
      <c r="AM1277" s="11">
        <f t="shared" si="649"/>
        <v>0</v>
      </c>
      <c r="AN1277" s="11">
        <f t="shared" si="649"/>
        <v>0</v>
      </c>
      <c r="AO1277" s="11">
        <f t="shared" si="674"/>
        <v>0</v>
      </c>
      <c r="AP1277" s="11">
        <f t="shared" si="674"/>
        <v>0</v>
      </c>
      <c r="AQ1277" s="11">
        <f t="shared" si="674"/>
        <v>0</v>
      </c>
      <c r="AR1277" s="11">
        <f t="shared" si="674"/>
        <v>0</v>
      </c>
      <c r="AS1277" s="11">
        <f t="shared" si="674"/>
        <v>0</v>
      </c>
      <c r="AT1277" s="11">
        <f t="shared" si="674"/>
        <v>0</v>
      </c>
      <c r="AU1277" s="11">
        <f t="shared" si="674"/>
        <v>0</v>
      </c>
      <c r="AV1277" s="11">
        <f t="shared" si="674"/>
        <v>198389816.78230941</v>
      </c>
      <c r="AW1277" s="11">
        <f t="shared" si="674"/>
        <v>0</v>
      </c>
      <c r="AX1277" s="11">
        <f t="shared" si="652"/>
        <v>0</v>
      </c>
      <c r="AY1277" s="11">
        <f t="shared" si="652"/>
        <v>156853.4380084312</v>
      </c>
      <c r="AZ1277" s="11">
        <f t="shared" si="652"/>
        <v>1</v>
      </c>
      <c r="BA1277" s="11">
        <f t="shared" si="652"/>
        <v>2</v>
      </c>
      <c r="BB1277" s="11">
        <f t="shared" si="652"/>
        <v>3</v>
      </c>
      <c r="BC1277" s="11">
        <f t="shared" si="644"/>
        <v>1</v>
      </c>
      <c r="BD1277" s="11">
        <f t="shared" si="644"/>
        <v>2</v>
      </c>
      <c r="BE1277" s="11">
        <f t="shared" si="644"/>
        <v>3</v>
      </c>
      <c r="BF1277" s="15" t="str">
        <f t="shared" si="675"/>
        <v>ČSN 42 5738</v>
      </c>
      <c r="BG1277" s="44">
        <v>62.344277891958662</v>
      </c>
      <c r="BJ1277" s="17">
        <f t="shared" si="676"/>
        <v>324</v>
      </c>
      <c r="BK1277" s="17">
        <f t="shared" si="677"/>
        <v>8</v>
      </c>
      <c r="BX1277" s="18">
        <f t="shared" si="659"/>
        <v>7941.9462282749973</v>
      </c>
      <c r="BY1277" s="42">
        <v>1.0178760197630929</v>
      </c>
      <c r="BZ1277" s="43">
        <f t="shared" si="660"/>
        <v>16.326695154398131</v>
      </c>
      <c r="CA1277" s="18">
        <f t="shared" si="661"/>
        <v>99194908.391154706</v>
      </c>
      <c r="CB1277" s="18">
        <f t="shared" si="678"/>
        <v>612314.24932811549</v>
      </c>
      <c r="CC1277" s="18">
        <f t="shared" si="679"/>
        <v>799018.66666666663</v>
      </c>
      <c r="CD1277" s="25">
        <f t="shared" si="664"/>
        <v>1.3049160092932992</v>
      </c>
      <c r="CE1277" s="26">
        <f t="shared" si="680"/>
        <v>111.75866856758807</v>
      </c>
      <c r="CF1277" s="18">
        <f t="shared" si="681"/>
        <v>5056</v>
      </c>
      <c r="CG1277" s="18"/>
      <c r="CZ1277" s="18">
        <f t="shared" si="682"/>
        <v>198389816.78230941</v>
      </c>
      <c r="DC1277" s="18">
        <f t="shared" si="683"/>
        <v>156853.4380084312</v>
      </c>
      <c r="DD1277" s="17">
        <f t="shared" si="684"/>
        <v>1</v>
      </c>
      <c r="DE1277" s="17">
        <f t="shared" si="685"/>
        <v>2</v>
      </c>
      <c r="DF1277" s="17">
        <f t="shared" si="686"/>
        <v>3</v>
      </c>
      <c r="DG1277" s="17">
        <v>1</v>
      </c>
      <c r="DH1277" s="17">
        <v>2</v>
      </c>
      <c r="DI1277" s="17">
        <v>3</v>
      </c>
      <c r="DJ1277" s="20" t="s">
        <v>1374</v>
      </c>
      <c r="DK1277" s="45"/>
      <c r="DL1277" s="46"/>
      <c r="DN1277" s="46"/>
      <c r="DO1277" s="46"/>
      <c r="DP1277" s="46"/>
      <c r="DU1277" s="48"/>
    </row>
    <row r="1278" spans="1:125" x14ac:dyDescent="0.2">
      <c r="A1278" s="15" t="s">
        <v>105</v>
      </c>
      <c r="B1278" s="10" t="s">
        <v>1378</v>
      </c>
      <c r="C1278" s="11">
        <f t="shared" si="672"/>
        <v>45.870394335064539</v>
      </c>
      <c r="D1278" s="11">
        <f t="shared" si="687"/>
        <v>0</v>
      </c>
      <c r="E1278" s="11">
        <f t="shared" si="687"/>
        <v>0</v>
      </c>
      <c r="F1278" s="11">
        <f t="shared" si="687"/>
        <v>377</v>
      </c>
      <c r="G1278" s="11">
        <f t="shared" si="687"/>
        <v>5</v>
      </c>
      <c r="H1278" s="11">
        <f t="shared" si="650"/>
        <v>0</v>
      </c>
      <c r="I1278" s="11">
        <f t="shared" si="650"/>
        <v>0</v>
      </c>
      <c r="J1278" s="11">
        <f t="shared" si="650"/>
        <v>0</v>
      </c>
      <c r="K1278" s="11">
        <f t="shared" si="650"/>
        <v>0</v>
      </c>
      <c r="L1278" s="11">
        <f t="shared" si="650"/>
        <v>0</v>
      </c>
      <c r="M1278" s="11">
        <f t="shared" si="650"/>
        <v>0</v>
      </c>
      <c r="N1278" s="11">
        <f t="shared" si="650"/>
        <v>0</v>
      </c>
      <c r="O1278" s="11">
        <f t="shared" si="650"/>
        <v>0</v>
      </c>
      <c r="P1278" s="11">
        <f t="shared" si="654"/>
        <v>0</v>
      </c>
      <c r="Q1278" s="11">
        <f t="shared" si="654"/>
        <v>0</v>
      </c>
      <c r="R1278" s="11">
        <f t="shared" si="654"/>
        <v>0</v>
      </c>
      <c r="S1278" s="11">
        <f t="shared" si="654"/>
        <v>0</v>
      </c>
      <c r="T1278" s="11">
        <f t="shared" si="654"/>
        <v>5843.3623356770149</v>
      </c>
      <c r="U1278" s="40">
        <f t="shared" si="673"/>
        <v>1.1843804304033521</v>
      </c>
      <c r="V1278" s="11">
        <f t="shared" ref="V1278:AG1322" si="689">IF($A1278="x",BZ1278,"")</f>
        <v>25.82014930484214</v>
      </c>
      <c r="W1278" s="11">
        <f t="shared" si="689"/>
        <v>101096742.18984</v>
      </c>
      <c r="X1278" s="11">
        <f t="shared" si="689"/>
        <v>536322.23973389925</v>
      </c>
      <c r="Y1278" s="11">
        <f t="shared" si="688"/>
        <v>691961.66666666779</v>
      </c>
      <c r="Z1278" s="11">
        <f t="shared" si="688"/>
        <v>1.2901976002523974</v>
      </c>
      <c r="AA1278" s="11">
        <f t="shared" si="688"/>
        <v>131.53374091844267</v>
      </c>
      <c r="AB1278" s="11">
        <f t="shared" si="688"/>
        <v>3720</v>
      </c>
      <c r="AC1278" s="11">
        <f t="shared" si="688"/>
        <v>0</v>
      </c>
      <c r="AD1278" s="11">
        <f t="shared" si="688"/>
        <v>0</v>
      </c>
      <c r="AE1278" s="11">
        <f t="shared" si="649"/>
        <v>0</v>
      </c>
      <c r="AF1278" s="11">
        <f t="shared" si="649"/>
        <v>0</v>
      </c>
      <c r="AG1278" s="11">
        <f t="shared" si="649"/>
        <v>0</v>
      </c>
      <c r="AH1278" s="11">
        <f t="shared" si="649"/>
        <v>0</v>
      </c>
      <c r="AI1278" s="11">
        <f t="shared" si="649"/>
        <v>0</v>
      </c>
      <c r="AJ1278" s="11">
        <f t="shared" si="649"/>
        <v>0</v>
      </c>
      <c r="AK1278" s="11">
        <f t="shared" si="649"/>
        <v>0</v>
      </c>
      <c r="AL1278" s="11">
        <f t="shared" si="649"/>
        <v>0</v>
      </c>
      <c r="AM1278" s="11">
        <f t="shared" si="649"/>
        <v>0</v>
      </c>
      <c r="AN1278" s="11">
        <f t="shared" si="649"/>
        <v>0</v>
      </c>
      <c r="AO1278" s="11">
        <f t="shared" si="674"/>
        <v>0</v>
      </c>
      <c r="AP1278" s="11">
        <f t="shared" si="674"/>
        <v>0</v>
      </c>
      <c r="AQ1278" s="11">
        <f t="shared" si="674"/>
        <v>0</v>
      </c>
      <c r="AR1278" s="11">
        <f t="shared" si="674"/>
        <v>0</v>
      </c>
      <c r="AS1278" s="11">
        <f t="shared" si="674"/>
        <v>0</v>
      </c>
      <c r="AT1278" s="11">
        <f t="shared" si="674"/>
        <v>0</v>
      </c>
      <c r="AU1278" s="11">
        <f t="shared" si="674"/>
        <v>0</v>
      </c>
      <c r="AV1278" s="11">
        <f t="shared" si="674"/>
        <v>202193484.37968001</v>
      </c>
      <c r="AW1278" s="11">
        <f t="shared" si="674"/>
        <v>0</v>
      </c>
      <c r="AX1278" s="11">
        <f t="shared" si="652"/>
        <v>0</v>
      </c>
      <c r="AY1278" s="11">
        <f t="shared" si="652"/>
        <v>217373.07888718497</v>
      </c>
      <c r="AZ1278" s="11">
        <f t="shared" si="652"/>
        <v>3</v>
      </c>
      <c r="BA1278" s="11">
        <f t="shared" si="652"/>
        <v>4</v>
      </c>
      <c r="BB1278" s="11">
        <f t="shared" si="652"/>
        <v>4</v>
      </c>
      <c r="BC1278" s="11">
        <f t="shared" si="644"/>
        <v>3</v>
      </c>
      <c r="BD1278" s="11">
        <f t="shared" si="644"/>
        <v>4</v>
      </c>
      <c r="BE1278" s="11">
        <f t="shared" si="644"/>
        <v>4</v>
      </c>
      <c r="BF1278" s="15" t="str">
        <f t="shared" si="675"/>
        <v>ČSN 42 5738</v>
      </c>
      <c r="BG1278" s="44">
        <v>45.870394335064539</v>
      </c>
      <c r="BJ1278" s="17">
        <f t="shared" si="676"/>
        <v>377</v>
      </c>
      <c r="BK1278" s="17">
        <f t="shared" si="677"/>
        <v>5</v>
      </c>
      <c r="BX1278" s="18">
        <f t="shared" si="659"/>
        <v>5843.3623356770149</v>
      </c>
      <c r="BY1278" s="42">
        <v>1.1843804304033521</v>
      </c>
      <c r="BZ1278" s="43">
        <f t="shared" si="660"/>
        <v>25.82014930484214</v>
      </c>
      <c r="CA1278" s="18">
        <f t="shared" si="661"/>
        <v>101096742.18984</v>
      </c>
      <c r="CB1278" s="18">
        <f t="shared" si="678"/>
        <v>536322.23973389925</v>
      </c>
      <c r="CC1278" s="18">
        <f t="shared" si="679"/>
        <v>691961.66666666779</v>
      </c>
      <c r="CD1278" s="25">
        <f t="shared" si="664"/>
        <v>1.2901976002523974</v>
      </c>
      <c r="CE1278" s="26">
        <f t="shared" si="680"/>
        <v>131.53374091844267</v>
      </c>
      <c r="CF1278" s="18">
        <f t="shared" si="681"/>
        <v>3720</v>
      </c>
      <c r="CG1278" s="18"/>
      <c r="CZ1278" s="18">
        <f t="shared" si="682"/>
        <v>202193484.37968001</v>
      </c>
      <c r="DC1278" s="18">
        <f t="shared" si="683"/>
        <v>217373.07888718497</v>
      </c>
      <c r="DD1278" s="17">
        <f t="shared" si="684"/>
        <v>3</v>
      </c>
      <c r="DE1278" s="17">
        <f t="shared" si="685"/>
        <v>4</v>
      </c>
      <c r="DF1278" s="17">
        <f t="shared" si="686"/>
        <v>4</v>
      </c>
      <c r="DG1278" s="17">
        <v>3</v>
      </c>
      <c r="DH1278" s="17">
        <v>4</v>
      </c>
      <c r="DI1278" s="17">
        <v>4</v>
      </c>
      <c r="DJ1278" s="20" t="s">
        <v>1374</v>
      </c>
      <c r="DK1278" s="45"/>
      <c r="DL1278" s="46"/>
      <c r="DN1278" s="46"/>
      <c r="DO1278" s="46"/>
      <c r="DP1278" s="46"/>
      <c r="DU1278" s="48"/>
    </row>
    <row r="1279" spans="1:125" x14ac:dyDescent="0.2">
      <c r="A1279" s="15" t="s">
        <v>105</v>
      </c>
      <c r="B1279" s="10" t="s">
        <v>1379</v>
      </c>
      <c r="C1279" s="11">
        <f t="shared" si="672"/>
        <v>54.896504188093381</v>
      </c>
      <c r="D1279" s="11">
        <f t="shared" si="687"/>
        <v>0</v>
      </c>
      <c r="E1279" s="11">
        <f t="shared" si="687"/>
        <v>0</v>
      </c>
      <c r="F1279" s="11">
        <f t="shared" si="687"/>
        <v>377</v>
      </c>
      <c r="G1279" s="11">
        <f t="shared" si="687"/>
        <v>6</v>
      </c>
      <c r="H1279" s="11">
        <f t="shared" si="650"/>
        <v>0</v>
      </c>
      <c r="I1279" s="11">
        <f t="shared" si="650"/>
        <v>0</v>
      </c>
      <c r="J1279" s="11">
        <f t="shared" si="650"/>
        <v>0</v>
      </c>
      <c r="K1279" s="11">
        <f t="shared" si="650"/>
        <v>0</v>
      </c>
      <c r="L1279" s="11">
        <f t="shared" si="650"/>
        <v>0</v>
      </c>
      <c r="M1279" s="11">
        <f t="shared" si="650"/>
        <v>0</v>
      </c>
      <c r="N1279" s="11">
        <f t="shared" si="650"/>
        <v>0</v>
      </c>
      <c r="O1279" s="11">
        <f t="shared" si="650"/>
        <v>0</v>
      </c>
      <c r="P1279" s="11">
        <f t="shared" si="654"/>
        <v>0</v>
      </c>
      <c r="Q1279" s="11">
        <f t="shared" si="654"/>
        <v>0</v>
      </c>
      <c r="R1279" s="11">
        <f t="shared" si="654"/>
        <v>0</v>
      </c>
      <c r="S1279" s="11">
        <f t="shared" si="654"/>
        <v>0</v>
      </c>
      <c r="T1279" s="11">
        <f t="shared" si="654"/>
        <v>6993.1852468908792</v>
      </c>
      <c r="U1279" s="40">
        <f t="shared" si="673"/>
        <v>1.1843804304033521</v>
      </c>
      <c r="V1279" s="11">
        <f t="shared" si="689"/>
        <v>21.574787828843835</v>
      </c>
      <c r="W1279" s="11">
        <f t="shared" si="689"/>
        <v>120350095.65452445</v>
      </c>
      <c r="X1279" s="11">
        <f t="shared" si="689"/>
        <v>638462.04591259651</v>
      </c>
      <c r="Y1279" s="11">
        <f t="shared" si="688"/>
        <v>825918.00000000047</v>
      </c>
      <c r="Z1279" s="11">
        <f t="shared" si="688"/>
        <v>1.293605477862761</v>
      </c>
      <c r="AA1279" s="11">
        <f t="shared" si="688"/>
        <v>131.18546032240005</v>
      </c>
      <c r="AB1279" s="11">
        <f t="shared" si="688"/>
        <v>4452</v>
      </c>
      <c r="AC1279" s="11">
        <f t="shared" si="688"/>
        <v>0</v>
      </c>
      <c r="AD1279" s="11">
        <f t="shared" si="688"/>
        <v>0</v>
      </c>
      <c r="AE1279" s="11">
        <f t="shared" si="649"/>
        <v>0</v>
      </c>
      <c r="AF1279" s="11">
        <f t="shared" si="649"/>
        <v>0</v>
      </c>
      <c r="AG1279" s="11">
        <f t="shared" si="649"/>
        <v>0</v>
      </c>
      <c r="AH1279" s="11">
        <f t="shared" si="649"/>
        <v>0</v>
      </c>
      <c r="AI1279" s="11">
        <f t="shared" si="649"/>
        <v>0</v>
      </c>
      <c r="AJ1279" s="11">
        <f t="shared" si="649"/>
        <v>0</v>
      </c>
      <c r="AK1279" s="11">
        <f t="shared" si="649"/>
        <v>0</v>
      </c>
      <c r="AL1279" s="11">
        <f t="shared" si="649"/>
        <v>0</v>
      </c>
      <c r="AM1279" s="11">
        <f t="shared" si="649"/>
        <v>0</v>
      </c>
      <c r="AN1279" s="11">
        <f t="shared" si="649"/>
        <v>0</v>
      </c>
      <c r="AO1279" s="11">
        <f t="shared" si="674"/>
        <v>0</v>
      </c>
      <c r="AP1279" s="11">
        <f t="shared" si="674"/>
        <v>0</v>
      </c>
      <c r="AQ1279" s="11">
        <f t="shared" si="674"/>
        <v>0</v>
      </c>
      <c r="AR1279" s="11">
        <f t="shared" si="674"/>
        <v>0</v>
      </c>
      <c r="AS1279" s="11">
        <f t="shared" si="674"/>
        <v>0</v>
      </c>
      <c r="AT1279" s="11">
        <f t="shared" si="674"/>
        <v>0</v>
      </c>
      <c r="AU1279" s="11">
        <f t="shared" si="674"/>
        <v>0</v>
      </c>
      <c r="AV1279" s="11">
        <f t="shared" si="674"/>
        <v>240700191.30904889</v>
      </c>
      <c r="AW1279" s="11">
        <f t="shared" si="674"/>
        <v>0</v>
      </c>
      <c r="AX1279" s="11">
        <f t="shared" si="652"/>
        <v>0</v>
      </c>
      <c r="AY1279" s="11">
        <f t="shared" si="652"/>
        <v>216205.97721637637</v>
      </c>
      <c r="AZ1279" s="11">
        <f t="shared" si="652"/>
        <v>2</v>
      </c>
      <c r="BA1279" s="11">
        <f t="shared" si="652"/>
        <v>4</v>
      </c>
      <c r="BB1279" s="11">
        <f t="shared" si="652"/>
        <v>4</v>
      </c>
      <c r="BC1279" s="11">
        <f t="shared" si="644"/>
        <v>2</v>
      </c>
      <c r="BD1279" s="11">
        <f t="shared" si="644"/>
        <v>4</v>
      </c>
      <c r="BE1279" s="11">
        <f t="shared" si="644"/>
        <v>4</v>
      </c>
      <c r="BF1279" s="15" t="str">
        <f t="shared" si="675"/>
        <v>ČSN 42 5738</v>
      </c>
      <c r="BG1279" s="44">
        <v>54.896504188093381</v>
      </c>
      <c r="BJ1279" s="17">
        <f t="shared" si="676"/>
        <v>377</v>
      </c>
      <c r="BK1279" s="17">
        <f t="shared" si="677"/>
        <v>6</v>
      </c>
      <c r="BX1279" s="18">
        <f t="shared" si="659"/>
        <v>6993.1852468908792</v>
      </c>
      <c r="BY1279" s="42">
        <v>1.1843804304033521</v>
      </c>
      <c r="BZ1279" s="43">
        <f t="shared" si="660"/>
        <v>21.574787828843835</v>
      </c>
      <c r="CA1279" s="18">
        <f t="shared" si="661"/>
        <v>120350095.65452445</v>
      </c>
      <c r="CB1279" s="18">
        <f t="shared" si="678"/>
        <v>638462.04591259651</v>
      </c>
      <c r="CC1279" s="18">
        <f t="shared" si="679"/>
        <v>825918.00000000047</v>
      </c>
      <c r="CD1279" s="25">
        <f t="shared" si="664"/>
        <v>1.293605477862761</v>
      </c>
      <c r="CE1279" s="26">
        <f t="shared" si="680"/>
        <v>131.18546032240005</v>
      </c>
      <c r="CF1279" s="18">
        <f t="shared" si="681"/>
        <v>4452</v>
      </c>
      <c r="CG1279" s="18"/>
      <c r="CZ1279" s="18">
        <f t="shared" si="682"/>
        <v>240700191.30904889</v>
      </c>
      <c r="DC1279" s="18">
        <f t="shared" si="683"/>
        <v>216205.97721637637</v>
      </c>
      <c r="DD1279" s="17">
        <f t="shared" si="684"/>
        <v>2</v>
      </c>
      <c r="DE1279" s="17">
        <f t="shared" si="685"/>
        <v>4</v>
      </c>
      <c r="DF1279" s="17">
        <f t="shared" si="686"/>
        <v>4</v>
      </c>
      <c r="DG1279" s="17">
        <v>2</v>
      </c>
      <c r="DH1279" s="17">
        <v>4</v>
      </c>
      <c r="DI1279" s="17">
        <v>4</v>
      </c>
      <c r="DJ1279" s="20" t="s">
        <v>1374</v>
      </c>
      <c r="DK1279" s="45"/>
      <c r="DL1279" s="46"/>
      <c r="DN1279" s="46"/>
      <c r="DO1279" s="46"/>
      <c r="DP1279" s="46"/>
      <c r="DU1279" s="48"/>
    </row>
    <row r="1280" spans="1:125" x14ac:dyDescent="0.2">
      <c r="A1280" s="15" t="s">
        <v>105</v>
      </c>
      <c r="B1280" s="10" t="s">
        <v>1380</v>
      </c>
      <c r="C1280" s="11">
        <f t="shared" si="672"/>
        <v>63.873291036460834</v>
      </c>
      <c r="D1280" s="11">
        <f t="shared" si="687"/>
        <v>0</v>
      </c>
      <c r="E1280" s="11">
        <f t="shared" si="687"/>
        <v>0</v>
      </c>
      <c r="F1280" s="11">
        <f t="shared" si="687"/>
        <v>377</v>
      </c>
      <c r="G1280" s="11">
        <f t="shared" si="687"/>
        <v>7</v>
      </c>
      <c r="H1280" s="11">
        <f t="shared" si="650"/>
        <v>0</v>
      </c>
      <c r="I1280" s="11">
        <f t="shared" si="650"/>
        <v>0</v>
      </c>
      <c r="J1280" s="11">
        <f t="shared" si="650"/>
        <v>0</v>
      </c>
      <c r="K1280" s="11">
        <f t="shared" si="650"/>
        <v>0</v>
      </c>
      <c r="L1280" s="11">
        <f t="shared" si="650"/>
        <v>0</v>
      </c>
      <c r="M1280" s="11">
        <f t="shared" si="650"/>
        <v>0</v>
      </c>
      <c r="N1280" s="11">
        <f t="shared" si="650"/>
        <v>0</v>
      </c>
      <c r="O1280" s="11">
        <f t="shared" si="650"/>
        <v>0</v>
      </c>
      <c r="P1280" s="11">
        <f t="shared" si="654"/>
        <v>0</v>
      </c>
      <c r="Q1280" s="11">
        <f t="shared" si="654"/>
        <v>0</v>
      </c>
      <c r="R1280" s="11">
        <f t="shared" si="654"/>
        <v>0</v>
      </c>
      <c r="S1280" s="11">
        <f t="shared" si="654"/>
        <v>0</v>
      </c>
      <c r="T1280" s="11">
        <f t="shared" si="654"/>
        <v>8136.7249727975641</v>
      </c>
      <c r="U1280" s="40">
        <f t="shared" si="673"/>
        <v>1.1843804304033521</v>
      </c>
      <c r="V1280" s="11">
        <f t="shared" si="689"/>
        <v>18.542655485330645</v>
      </c>
      <c r="W1280" s="11">
        <f t="shared" si="689"/>
        <v>139289543.53745669</v>
      </c>
      <c r="X1280" s="11">
        <f t="shared" si="689"/>
        <v>738936.57049048645</v>
      </c>
      <c r="Y1280" s="11">
        <f t="shared" si="688"/>
        <v>958414.33333333267</v>
      </c>
      <c r="Z1280" s="11">
        <f t="shared" si="688"/>
        <v>1.2970184067316668</v>
      </c>
      <c r="AA1280" s="11">
        <f t="shared" si="688"/>
        <v>130.83816339279608</v>
      </c>
      <c r="AB1280" s="11">
        <f t="shared" si="688"/>
        <v>5180</v>
      </c>
      <c r="AC1280" s="11">
        <f t="shared" si="688"/>
        <v>0</v>
      </c>
      <c r="AD1280" s="11">
        <f t="shared" si="688"/>
        <v>0</v>
      </c>
      <c r="AE1280" s="11">
        <f t="shared" si="649"/>
        <v>0</v>
      </c>
      <c r="AF1280" s="11">
        <f t="shared" si="649"/>
        <v>0</v>
      </c>
      <c r="AG1280" s="11">
        <f t="shared" si="649"/>
        <v>0</v>
      </c>
      <c r="AH1280" s="11">
        <f t="shared" si="649"/>
        <v>0</v>
      </c>
      <c r="AI1280" s="11">
        <f t="shared" si="649"/>
        <v>0</v>
      </c>
      <c r="AJ1280" s="11">
        <f t="shared" si="649"/>
        <v>0</v>
      </c>
      <c r="AK1280" s="11">
        <f t="shared" si="649"/>
        <v>0</v>
      </c>
      <c r="AL1280" s="11">
        <f t="shared" si="649"/>
        <v>0</v>
      </c>
      <c r="AM1280" s="11">
        <f t="shared" si="649"/>
        <v>0</v>
      </c>
      <c r="AN1280" s="11">
        <f t="shared" si="649"/>
        <v>0</v>
      </c>
      <c r="AO1280" s="11">
        <f t="shared" si="674"/>
        <v>0</v>
      </c>
      <c r="AP1280" s="11">
        <f t="shared" si="674"/>
        <v>0</v>
      </c>
      <c r="AQ1280" s="11">
        <f t="shared" si="674"/>
        <v>0</v>
      </c>
      <c r="AR1280" s="11">
        <f t="shared" si="674"/>
        <v>0</v>
      </c>
      <c r="AS1280" s="11">
        <f t="shared" si="674"/>
        <v>0</v>
      </c>
      <c r="AT1280" s="11">
        <f t="shared" si="674"/>
        <v>0</v>
      </c>
      <c r="AU1280" s="11">
        <f t="shared" si="674"/>
        <v>0</v>
      </c>
      <c r="AV1280" s="11">
        <f t="shared" si="674"/>
        <v>278579087.07491338</v>
      </c>
      <c r="AW1280" s="11">
        <f t="shared" si="674"/>
        <v>0</v>
      </c>
      <c r="AX1280" s="11">
        <f t="shared" si="652"/>
        <v>0</v>
      </c>
      <c r="AY1280" s="11">
        <f t="shared" si="652"/>
        <v>215042.01713822133</v>
      </c>
      <c r="AZ1280" s="11">
        <f t="shared" si="652"/>
        <v>2</v>
      </c>
      <c r="BA1280" s="11">
        <f t="shared" si="652"/>
        <v>3</v>
      </c>
      <c r="BB1280" s="11">
        <f t="shared" si="652"/>
        <v>4</v>
      </c>
      <c r="BC1280" s="11">
        <f t="shared" si="644"/>
        <v>2</v>
      </c>
      <c r="BD1280" s="11">
        <f t="shared" si="644"/>
        <v>3</v>
      </c>
      <c r="BE1280" s="11">
        <f t="shared" si="644"/>
        <v>4</v>
      </c>
      <c r="BF1280" s="15" t="str">
        <f t="shared" si="675"/>
        <v>ČSN 42 5738</v>
      </c>
      <c r="BG1280" s="44">
        <v>63.873291036460834</v>
      </c>
      <c r="BJ1280" s="17">
        <f t="shared" si="676"/>
        <v>377</v>
      </c>
      <c r="BK1280" s="17">
        <f t="shared" si="677"/>
        <v>7</v>
      </c>
      <c r="BX1280" s="18">
        <f t="shared" si="659"/>
        <v>8136.7249727975641</v>
      </c>
      <c r="BY1280" s="42">
        <v>1.1843804304033521</v>
      </c>
      <c r="BZ1280" s="43">
        <f t="shared" si="660"/>
        <v>18.542655485330645</v>
      </c>
      <c r="CA1280" s="18">
        <f t="shared" si="661"/>
        <v>139289543.53745669</v>
      </c>
      <c r="CB1280" s="18">
        <f t="shared" si="678"/>
        <v>738936.57049048645</v>
      </c>
      <c r="CC1280" s="18">
        <f t="shared" si="679"/>
        <v>958414.33333333267</v>
      </c>
      <c r="CD1280" s="25">
        <f t="shared" si="664"/>
        <v>1.2970184067316668</v>
      </c>
      <c r="CE1280" s="26">
        <f t="shared" si="680"/>
        <v>130.83816339279608</v>
      </c>
      <c r="CF1280" s="18">
        <f t="shared" si="681"/>
        <v>5180</v>
      </c>
      <c r="CG1280" s="18"/>
      <c r="CZ1280" s="18">
        <f t="shared" si="682"/>
        <v>278579087.07491338</v>
      </c>
      <c r="DC1280" s="18">
        <f t="shared" si="683"/>
        <v>215042.01713822133</v>
      </c>
      <c r="DD1280" s="17">
        <f t="shared" si="684"/>
        <v>2</v>
      </c>
      <c r="DE1280" s="17">
        <f t="shared" si="685"/>
        <v>3</v>
      </c>
      <c r="DF1280" s="17">
        <f t="shared" si="686"/>
        <v>4</v>
      </c>
      <c r="DG1280" s="17">
        <v>2</v>
      </c>
      <c r="DH1280" s="17">
        <v>3</v>
      </c>
      <c r="DI1280" s="17">
        <v>4</v>
      </c>
      <c r="DJ1280" s="20" t="s">
        <v>1374</v>
      </c>
      <c r="DK1280" s="45"/>
      <c r="DL1280" s="46"/>
      <c r="DN1280" s="46"/>
      <c r="DO1280" s="46"/>
      <c r="DP1280" s="46"/>
      <c r="DU1280" s="48"/>
    </row>
    <row r="1281" spans="1:125" x14ac:dyDescent="0.2">
      <c r="A1281" s="15" t="s">
        <v>105</v>
      </c>
      <c r="B1281" s="10" t="s">
        <v>1381</v>
      </c>
      <c r="C1281" s="11">
        <f t="shared" si="672"/>
        <v>72.800754880167105</v>
      </c>
      <c r="D1281" s="11">
        <f t="shared" si="687"/>
        <v>0</v>
      </c>
      <c r="E1281" s="11">
        <f t="shared" si="687"/>
        <v>0</v>
      </c>
      <c r="F1281" s="11">
        <f t="shared" si="687"/>
        <v>377</v>
      </c>
      <c r="G1281" s="11">
        <f t="shared" si="687"/>
        <v>8</v>
      </c>
      <c r="H1281" s="11">
        <f t="shared" si="650"/>
        <v>0</v>
      </c>
      <c r="I1281" s="11">
        <f t="shared" si="650"/>
        <v>0</v>
      </c>
      <c r="J1281" s="11">
        <f t="shared" si="650"/>
        <v>0</v>
      </c>
      <c r="K1281" s="11">
        <f t="shared" si="650"/>
        <v>0</v>
      </c>
      <c r="L1281" s="11">
        <f t="shared" si="650"/>
        <v>0</v>
      </c>
      <c r="M1281" s="11">
        <f t="shared" si="650"/>
        <v>0</v>
      </c>
      <c r="N1281" s="11">
        <f t="shared" si="650"/>
        <v>0</v>
      </c>
      <c r="O1281" s="11">
        <f t="shared" si="650"/>
        <v>0</v>
      </c>
      <c r="P1281" s="11">
        <f t="shared" si="654"/>
        <v>0</v>
      </c>
      <c r="Q1281" s="11">
        <f t="shared" si="654"/>
        <v>0</v>
      </c>
      <c r="R1281" s="11">
        <f t="shared" si="654"/>
        <v>0</v>
      </c>
      <c r="S1281" s="11">
        <f t="shared" si="654"/>
        <v>0</v>
      </c>
      <c r="T1281" s="11">
        <f t="shared" si="654"/>
        <v>9273.9815133970696</v>
      </c>
      <c r="U1281" s="40">
        <f t="shared" si="673"/>
        <v>1.1843804304033521</v>
      </c>
      <c r="V1281" s="11">
        <f t="shared" si="689"/>
        <v>16.26879326118102</v>
      </c>
      <c r="W1281" s="11">
        <f t="shared" si="689"/>
        <v>157918516.45781448</v>
      </c>
      <c r="X1281" s="11">
        <f t="shared" si="689"/>
        <v>837764.01303880359</v>
      </c>
      <c r="Y1281" s="11">
        <f t="shared" si="688"/>
        <v>1089458.6666666665</v>
      </c>
      <c r="Z1281" s="11">
        <f t="shared" si="688"/>
        <v>1.3004362203562507</v>
      </c>
      <c r="AA1281" s="11">
        <f t="shared" si="688"/>
        <v>130.4918579835539</v>
      </c>
      <c r="AB1281" s="11">
        <f t="shared" si="688"/>
        <v>5904</v>
      </c>
      <c r="AC1281" s="11">
        <f t="shared" si="688"/>
        <v>0</v>
      </c>
      <c r="AD1281" s="11">
        <f t="shared" si="688"/>
        <v>0</v>
      </c>
      <c r="AE1281" s="11">
        <f t="shared" si="649"/>
        <v>0</v>
      </c>
      <c r="AF1281" s="11">
        <f t="shared" si="649"/>
        <v>0</v>
      </c>
      <c r="AG1281" s="11">
        <f t="shared" si="649"/>
        <v>0</v>
      </c>
      <c r="AH1281" s="11">
        <f t="shared" si="649"/>
        <v>0</v>
      </c>
      <c r="AI1281" s="11">
        <f t="shared" si="649"/>
        <v>0</v>
      </c>
      <c r="AJ1281" s="11">
        <f t="shared" si="649"/>
        <v>0</v>
      </c>
      <c r="AK1281" s="11">
        <f t="shared" si="649"/>
        <v>0</v>
      </c>
      <c r="AL1281" s="11">
        <f t="shared" si="649"/>
        <v>0</v>
      </c>
      <c r="AM1281" s="11">
        <f t="shared" si="649"/>
        <v>0</v>
      </c>
      <c r="AN1281" s="11">
        <f t="shared" si="649"/>
        <v>0</v>
      </c>
      <c r="AO1281" s="11">
        <f t="shared" si="674"/>
        <v>0</v>
      </c>
      <c r="AP1281" s="11">
        <f t="shared" si="674"/>
        <v>0</v>
      </c>
      <c r="AQ1281" s="11">
        <f t="shared" si="674"/>
        <v>0</v>
      </c>
      <c r="AR1281" s="11">
        <f t="shared" si="674"/>
        <v>0</v>
      </c>
      <c r="AS1281" s="11">
        <f t="shared" si="674"/>
        <v>0</v>
      </c>
      <c r="AT1281" s="11">
        <f t="shared" si="674"/>
        <v>0</v>
      </c>
      <c r="AU1281" s="11">
        <f t="shared" si="674"/>
        <v>0</v>
      </c>
      <c r="AV1281" s="11">
        <f t="shared" si="674"/>
        <v>315837032.91562897</v>
      </c>
      <c r="AW1281" s="11">
        <f t="shared" si="674"/>
        <v>0</v>
      </c>
      <c r="AX1281" s="11">
        <f t="shared" si="652"/>
        <v>0</v>
      </c>
      <c r="AY1281" s="11">
        <f t="shared" si="652"/>
        <v>213881.1986527199</v>
      </c>
      <c r="AZ1281" s="11">
        <f t="shared" si="652"/>
        <v>1</v>
      </c>
      <c r="BA1281" s="11">
        <f t="shared" si="652"/>
        <v>3</v>
      </c>
      <c r="BB1281" s="11">
        <f t="shared" si="652"/>
        <v>4</v>
      </c>
      <c r="BC1281" s="11">
        <f t="shared" si="652"/>
        <v>1</v>
      </c>
      <c r="BD1281" s="11">
        <f t="shared" si="652"/>
        <v>3</v>
      </c>
      <c r="BE1281" s="11">
        <f t="shared" si="652"/>
        <v>4</v>
      </c>
      <c r="BF1281" s="15" t="str">
        <f t="shared" si="675"/>
        <v>ČSN 42 5738</v>
      </c>
      <c r="BG1281" s="44">
        <v>72.800754880167105</v>
      </c>
      <c r="BJ1281" s="17">
        <f t="shared" si="676"/>
        <v>377</v>
      </c>
      <c r="BK1281" s="17">
        <f t="shared" si="677"/>
        <v>8</v>
      </c>
      <c r="BX1281" s="18">
        <f t="shared" si="659"/>
        <v>9273.9815133970696</v>
      </c>
      <c r="BY1281" s="42">
        <v>1.1843804304033521</v>
      </c>
      <c r="BZ1281" s="43">
        <f t="shared" si="660"/>
        <v>16.26879326118102</v>
      </c>
      <c r="CA1281" s="18">
        <f t="shared" si="661"/>
        <v>157918516.45781448</v>
      </c>
      <c r="CB1281" s="18">
        <f t="shared" si="678"/>
        <v>837764.01303880359</v>
      </c>
      <c r="CC1281" s="18">
        <f t="shared" si="679"/>
        <v>1089458.6666666665</v>
      </c>
      <c r="CD1281" s="25">
        <f t="shared" si="664"/>
        <v>1.3004362203562507</v>
      </c>
      <c r="CE1281" s="26">
        <f t="shared" si="680"/>
        <v>130.4918579835539</v>
      </c>
      <c r="CF1281" s="18">
        <f t="shared" si="681"/>
        <v>5904</v>
      </c>
      <c r="CG1281" s="18"/>
      <c r="CZ1281" s="18">
        <f t="shared" si="682"/>
        <v>315837032.91562897</v>
      </c>
      <c r="DC1281" s="18">
        <f t="shared" si="683"/>
        <v>213881.1986527199</v>
      </c>
      <c r="DD1281" s="17">
        <f t="shared" si="684"/>
        <v>1</v>
      </c>
      <c r="DE1281" s="17">
        <f t="shared" si="685"/>
        <v>3</v>
      </c>
      <c r="DF1281" s="17">
        <f t="shared" si="686"/>
        <v>4</v>
      </c>
      <c r="DG1281" s="17">
        <v>1</v>
      </c>
      <c r="DH1281" s="17">
        <v>3</v>
      </c>
      <c r="DI1281" s="17">
        <v>4</v>
      </c>
      <c r="DJ1281" s="20" t="s">
        <v>1374</v>
      </c>
      <c r="DK1281" s="45"/>
      <c r="DL1281" s="46"/>
      <c r="DN1281" s="46"/>
      <c r="DO1281" s="46"/>
      <c r="DP1281" s="46"/>
      <c r="DU1281" s="48"/>
    </row>
    <row r="1282" spans="1:125" x14ac:dyDescent="0.2">
      <c r="A1282" s="15" t="s">
        <v>105</v>
      </c>
      <c r="B1282" s="10" t="s">
        <v>1382</v>
      </c>
      <c r="C1282" s="11">
        <f t="shared" si="672"/>
        <v>51.912462406081183</v>
      </c>
      <c r="D1282" s="11">
        <f t="shared" si="687"/>
        <v>0</v>
      </c>
      <c r="E1282" s="11">
        <f t="shared" si="687"/>
        <v>0</v>
      </c>
      <c r="F1282" s="11">
        <f t="shared" si="687"/>
        <v>426</v>
      </c>
      <c r="G1282" s="11">
        <f t="shared" si="687"/>
        <v>5</v>
      </c>
      <c r="H1282" s="11">
        <f t="shared" si="650"/>
        <v>0</v>
      </c>
      <c r="I1282" s="11">
        <f t="shared" si="650"/>
        <v>0</v>
      </c>
      <c r="J1282" s="11">
        <f t="shared" si="650"/>
        <v>0</v>
      </c>
      <c r="K1282" s="11">
        <f t="shared" si="650"/>
        <v>0</v>
      </c>
      <c r="L1282" s="11">
        <f t="shared" si="650"/>
        <v>0</v>
      </c>
      <c r="M1282" s="11">
        <f t="shared" si="650"/>
        <v>0</v>
      </c>
      <c r="N1282" s="11">
        <f t="shared" si="650"/>
        <v>0</v>
      </c>
      <c r="O1282" s="11">
        <f t="shared" si="650"/>
        <v>0</v>
      </c>
      <c r="P1282" s="11">
        <f t="shared" si="654"/>
        <v>0</v>
      </c>
      <c r="Q1282" s="11">
        <f t="shared" si="654"/>
        <v>0</v>
      </c>
      <c r="R1282" s="11">
        <f t="shared" si="654"/>
        <v>0</v>
      </c>
      <c r="S1282" s="11">
        <f t="shared" si="654"/>
        <v>0</v>
      </c>
      <c r="T1282" s="11">
        <f t="shared" si="654"/>
        <v>6613.0525358065142</v>
      </c>
      <c r="U1282" s="40">
        <f t="shared" si="673"/>
        <v>1.3383184704292519</v>
      </c>
      <c r="V1282" s="11">
        <f t="shared" si="689"/>
        <v>25.780292600269306</v>
      </c>
      <c r="W1282" s="11">
        <f t="shared" si="689"/>
        <v>146533671.35153469</v>
      </c>
      <c r="X1282" s="11">
        <f t="shared" si="689"/>
        <v>687951.50869265117</v>
      </c>
      <c r="Y1282" s="11">
        <f t="shared" si="688"/>
        <v>886246.66666666756</v>
      </c>
      <c r="Z1282" s="11">
        <f t="shared" si="688"/>
        <v>1.2882400219614993</v>
      </c>
      <c r="AA1282" s="11">
        <f t="shared" si="688"/>
        <v>148.85647449808826</v>
      </c>
      <c r="AB1282" s="11">
        <f t="shared" si="688"/>
        <v>4210</v>
      </c>
      <c r="AC1282" s="11">
        <f t="shared" si="688"/>
        <v>0</v>
      </c>
      <c r="AD1282" s="11">
        <f t="shared" si="688"/>
        <v>0</v>
      </c>
      <c r="AE1282" s="11">
        <f t="shared" si="649"/>
        <v>0</v>
      </c>
      <c r="AF1282" s="11">
        <f t="shared" si="649"/>
        <v>0</v>
      </c>
      <c r="AG1282" s="11">
        <f t="shared" si="649"/>
        <v>0</v>
      </c>
      <c r="AH1282" s="11">
        <f t="shared" si="649"/>
        <v>0</v>
      </c>
      <c r="AI1282" s="11">
        <f t="shared" si="649"/>
        <v>0</v>
      </c>
      <c r="AJ1282" s="11">
        <f t="shared" si="649"/>
        <v>0</v>
      </c>
      <c r="AK1282" s="11">
        <f t="shared" si="649"/>
        <v>0</v>
      </c>
      <c r="AL1282" s="11">
        <f t="shared" si="649"/>
        <v>0</v>
      </c>
      <c r="AM1282" s="11">
        <f t="shared" si="649"/>
        <v>0</v>
      </c>
      <c r="AN1282" s="11">
        <f t="shared" si="649"/>
        <v>0</v>
      </c>
      <c r="AO1282" s="11">
        <f t="shared" si="674"/>
        <v>0</v>
      </c>
      <c r="AP1282" s="11">
        <f t="shared" si="674"/>
        <v>0</v>
      </c>
      <c r="AQ1282" s="11">
        <f t="shared" si="674"/>
        <v>0</v>
      </c>
      <c r="AR1282" s="11">
        <f t="shared" si="674"/>
        <v>0</v>
      </c>
      <c r="AS1282" s="11">
        <f t="shared" si="674"/>
        <v>0</v>
      </c>
      <c r="AT1282" s="11">
        <f t="shared" si="674"/>
        <v>0</v>
      </c>
      <c r="AU1282" s="11">
        <f t="shared" si="674"/>
        <v>0</v>
      </c>
      <c r="AV1282" s="11">
        <f t="shared" si="674"/>
        <v>293067342.70306939</v>
      </c>
      <c r="AW1282" s="11">
        <f t="shared" si="674"/>
        <v>0</v>
      </c>
      <c r="AX1282" s="11">
        <f t="shared" si="652"/>
        <v>0</v>
      </c>
      <c r="AY1282" s="11">
        <f t="shared" si="652"/>
        <v>278409.51175745425</v>
      </c>
      <c r="AZ1282" s="11">
        <f t="shared" si="652"/>
        <v>3</v>
      </c>
      <c r="BA1282" s="11">
        <f t="shared" si="652"/>
        <v>4</v>
      </c>
      <c r="BB1282" s="11">
        <f t="shared" si="652"/>
        <v>4</v>
      </c>
      <c r="BC1282" s="11">
        <f t="shared" si="652"/>
        <v>3</v>
      </c>
      <c r="BD1282" s="11">
        <f t="shared" si="652"/>
        <v>4</v>
      </c>
      <c r="BE1282" s="11">
        <f t="shared" si="652"/>
        <v>4</v>
      </c>
      <c r="BF1282" s="15" t="str">
        <f t="shared" si="675"/>
        <v>ČSN 42 5738</v>
      </c>
      <c r="BG1282" s="44">
        <v>51.912462406081183</v>
      </c>
      <c r="BJ1282" s="17">
        <f t="shared" si="676"/>
        <v>426</v>
      </c>
      <c r="BK1282" s="17">
        <f t="shared" si="677"/>
        <v>5</v>
      </c>
      <c r="BX1282" s="18">
        <f t="shared" si="659"/>
        <v>6613.0525358065142</v>
      </c>
      <c r="BY1282" s="42">
        <v>1.3383184704292519</v>
      </c>
      <c r="BZ1282" s="43">
        <f t="shared" si="660"/>
        <v>25.780292600269306</v>
      </c>
      <c r="CA1282" s="18">
        <f t="shared" si="661"/>
        <v>146533671.35153469</v>
      </c>
      <c r="CB1282" s="18">
        <f t="shared" si="678"/>
        <v>687951.50869265117</v>
      </c>
      <c r="CC1282" s="18">
        <f t="shared" si="679"/>
        <v>886246.66666666756</v>
      </c>
      <c r="CD1282" s="25">
        <f t="shared" si="664"/>
        <v>1.2882400219614993</v>
      </c>
      <c r="CE1282" s="26">
        <f t="shared" si="680"/>
        <v>148.85647449808826</v>
      </c>
      <c r="CF1282" s="18">
        <f t="shared" si="681"/>
        <v>4210</v>
      </c>
      <c r="CG1282" s="18"/>
      <c r="CZ1282" s="18">
        <f t="shared" si="682"/>
        <v>293067342.70306939</v>
      </c>
      <c r="DC1282" s="18">
        <f t="shared" si="683"/>
        <v>278409.51175745425</v>
      </c>
      <c r="DD1282" s="17">
        <f t="shared" si="684"/>
        <v>3</v>
      </c>
      <c r="DE1282" s="17">
        <f t="shared" si="685"/>
        <v>4</v>
      </c>
      <c r="DF1282" s="17">
        <f t="shared" si="686"/>
        <v>4</v>
      </c>
      <c r="DG1282" s="17">
        <v>3</v>
      </c>
      <c r="DH1282" s="17">
        <v>4</v>
      </c>
      <c r="DI1282" s="17">
        <v>4</v>
      </c>
      <c r="DJ1282" s="20" t="s">
        <v>1374</v>
      </c>
      <c r="DK1282" s="45"/>
      <c r="DL1282" s="46"/>
      <c r="DN1282" s="46"/>
      <c r="DO1282" s="46"/>
      <c r="DP1282" s="46"/>
      <c r="DU1282" s="48"/>
    </row>
    <row r="1283" spans="1:125" x14ac:dyDescent="0.2">
      <c r="A1283" s="15" t="s">
        <v>105</v>
      </c>
      <c r="B1283" s="10" t="s">
        <v>1383</v>
      </c>
      <c r="C1283" s="11">
        <f t="shared" si="672"/>
        <v>62.14698587331354</v>
      </c>
      <c r="D1283" s="11">
        <f t="shared" si="687"/>
        <v>0</v>
      </c>
      <c r="E1283" s="11">
        <f t="shared" si="687"/>
        <v>0</v>
      </c>
      <c r="F1283" s="11">
        <f t="shared" si="687"/>
        <v>426</v>
      </c>
      <c r="G1283" s="11">
        <f t="shared" si="687"/>
        <v>6</v>
      </c>
      <c r="H1283" s="11">
        <f t="shared" si="650"/>
        <v>0</v>
      </c>
      <c r="I1283" s="11">
        <f t="shared" si="650"/>
        <v>0</v>
      </c>
      <c r="J1283" s="11">
        <f t="shared" si="650"/>
        <v>0</v>
      </c>
      <c r="K1283" s="11">
        <f t="shared" si="650"/>
        <v>0</v>
      </c>
      <c r="L1283" s="11">
        <f t="shared" si="650"/>
        <v>0</v>
      </c>
      <c r="M1283" s="11">
        <f t="shared" si="650"/>
        <v>0</v>
      </c>
      <c r="N1283" s="11">
        <f t="shared" si="650"/>
        <v>0</v>
      </c>
      <c r="O1283" s="11">
        <f t="shared" si="650"/>
        <v>0</v>
      </c>
      <c r="P1283" s="11">
        <f t="shared" si="654"/>
        <v>0</v>
      </c>
      <c r="Q1283" s="11">
        <f t="shared" si="654"/>
        <v>0</v>
      </c>
      <c r="R1283" s="11">
        <f t="shared" si="654"/>
        <v>0</v>
      </c>
      <c r="S1283" s="11">
        <f t="shared" si="654"/>
        <v>0</v>
      </c>
      <c r="T1283" s="11">
        <f t="shared" si="654"/>
        <v>7916.8134870462791</v>
      </c>
      <c r="U1283" s="40">
        <f t="shared" si="673"/>
        <v>1.3383184704292519</v>
      </c>
      <c r="V1283" s="11">
        <f t="shared" si="689"/>
        <v>21.534728541097969</v>
      </c>
      <c r="W1283" s="11">
        <f t="shared" si="689"/>
        <v>174601363.05006215</v>
      </c>
      <c r="X1283" s="11">
        <f t="shared" si="689"/>
        <v>819724.70915522135</v>
      </c>
      <c r="Y1283" s="11">
        <f t="shared" si="688"/>
        <v>1058471.9999999977</v>
      </c>
      <c r="Z1283" s="11">
        <f t="shared" si="688"/>
        <v>1.29125301235682</v>
      </c>
      <c r="AA1283" s="11">
        <f t="shared" si="688"/>
        <v>148.50757556434621</v>
      </c>
      <c r="AB1283" s="11">
        <f t="shared" si="688"/>
        <v>5040</v>
      </c>
      <c r="AC1283" s="11">
        <f t="shared" si="688"/>
        <v>0</v>
      </c>
      <c r="AD1283" s="11">
        <f t="shared" si="688"/>
        <v>0</v>
      </c>
      <c r="AE1283" s="11">
        <f t="shared" si="649"/>
        <v>0</v>
      </c>
      <c r="AF1283" s="11">
        <f t="shared" si="649"/>
        <v>0</v>
      </c>
      <c r="AG1283" s="11">
        <f t="shared" si="649"/>
        <v>0</v>
      </c>
      <c r="AH1283" s="11">
        <f t="shared" si="649"/>
        <v>0</v>
      </c>
      <c r="AI1283" s="11">
        <f t="shared" si="649"/>
        <v>0</v>
      </c>
      <c r="AJ1283" s="11">
        <f t="shared" si="649"/>
        <v>0</v>
      </c>
      <c r="AK1283" s="11">
        <f t="shared" si="649"/>
        <v>0</v>
      </c>
      <c r="AL1283" s="11">
        <f t="shared" si="649"/>
        <v>0</v>
      </c>
      <c r="AM1283" s="11">
        <f t="shared" si="649"/>
        <v>0</v>
      </c>
      <c r="AN1283" s="11">
        <f t="shared" si="649"/>
        <v>0</v>
      </c>
      <c r="AO1283" s="11">
        <f t="shared" si="674"/>
        <v>0</v>
      </c>
      <c r="AP1283" s="11">
        <f t="shared" si="674"/>
        <v>0</v>
      </c>
      <c r="AQ1283" s="11">
        <f t="shared" si="674"/>
        <v>0</v>
      </c>
      <c r="AR1283" s="11">
        <f t="shared" si="674"/>
        <v>0</v>
      </c>
      <c r="AS1283" s="11">
        <f t="shared" si="674"/>
        <v>0</v>
      </c>
      <c r="AT1283" s="11">
        <f t="shared" si="674"/>
        <v>0</v>
      </c>
      <c r="AU1283" s="11">
        <f t="shared" si="674"/>
        <v>0</v>
      </c>
      <c r="AV1283" s="11">
        <f t="shared" si="674"/>
        <v>349202726.1001243</v>
      </c>
      <c r="AW1283" s="11">
        <f t="shared" si="674"/>
        <v>0</v>
      </c>
      <c r="AX1283" s="11">
        <f t="shared" si="652"/>
        <v>0</v>
      </c>
      <c r="AY1283" s="11">
        <f t="shared" si="652"/>
        <v>277088.47204661975</v>
      </c>
      <c r="AZ1283" s="11">
        <f t="shared" si="652"/>
        <v>3</v>
      </c>
      <c r="BA1283" s="11">
        <f t="shared" si="652"/>
        <v>4</v>
      </c>
      <c r="BB1283" s="11">
        <f t="shared" si="652"/>
        <v>4</v>
      </c>
      <c r="BC1283" s="11">
        <f t="shared" si="652"/>
        <v>3</v>
      </c>
      <c r="BD1283" s="11">
        <f t="shared" si="652"/>
        <v>4</v>
      </c>
      <c r="BE1283" s="11">
        <f t="shared" si="652"/>
        <v>4</v>
      </c>
      <c r="BF1283" s="15" t="str">
        <f t="shared" si="675"/>
        <v>ČSN 42 5738</v>
      </c>
      <c r="BG1283" s="44">
        <v>62.14698587331354</v>
      </c>
      <c r="BJ1283" s="17">
        <f t="shared" si="676"/>
        <v>426</v>
      </c>
      <c r="BK1283" s="17">
        <f t="shared" si="677"/>
        <v>6</v>
      </c>
      <c r="BX1283" s="18">
        <f t="shared" si="659"/>
        <v>7916.8134870462791</v>
      </c>
      <c r="BY1283" s="42">
        <v>1.3383184704292519</v>
      </c>
      <c r="BZ1283" s="43">
        <f t="shared" si="660"/>
        <v>21.534728541097969</v>
      </c>
      <c r="CA1283" s="18">
        <f t="shared" si="661"/>
        <v>174601363.05006215</v>
      </c>
      <c r="CB1283" s="18">
        <f t="shared" si="678"/>
        <v>819724.70915522135</v>
      </c>
      <c r="CC1283" s="18">
        <f t="shared" si="679"/>
        <v>1058471.9999999977</v>
      </c>
      <c r="CD1283" s="25">
        <f t="shared" si="664"/>
        <v>1.29125301235682</v>
      </c>
      <c r="CE1283" s="26">
        <f t="shared" si="680"/>
        <v>148.50757556434621</v>
      </c>
      <c r="CF1283" s="18">
        <f t="shared" si="681"/>
        <v>5040</v>
      </c>
      <c r="CG1283" s="18"/>
      <c r="CZ1283" s="18">
        <f t="shared" si="682"/>
        <v>349202726.1001243</v>
      </c>
      <c r="DC1283" s="18">
        <f t="shared" si="683"/>
        <v>277088.47204661975</v>
      </c>
      <c r="DD1283" s="17">
        <f t="shared" si="684"/>
        <v>3</v>
      </c>
      <c r="DE1283" s="17">
        <f t="shared" si="685"/>
        <v>4</v>
      </c>
      <c r="DF1283" s="17">
        <f t="shared" si="686"/>
        <v>4</v>
      </c>
      <c r="DG1283" s="17">
        <v>3</v>
      </c>
      <c r="DH1283" s="17">
        <v>4</v>
      </c>
      <c r="DI1283" s="17">
        <v>4</v>
      </c>
      <c r="DJ1283" s="20" t="s">
        <v>1374</v>
      </c>
      <c r="DK1283" s="45"/>
      <c r="DL1283" s="46"/>
      <c r="DN1283" s="46"/>
      <c r="DO1283" s="46"/>
      <c r="DP1283" s="46"/>
      <c r="DU1283" s="48"/>
    </row>
    <row r="1284" spans="1:125" x14ac:dyDescent="0.2">
      <c r="A1284" s="15" t="s">
        <v>105</v>
      </c>
      <c r="B1284" s="10" t="s">
        <v>1384</v>
      </c>
      <c r="C1284" s="11">
        <f t="shared" si="672"/>
        <v>72.33218633588416</v>
      </c>
      <c r="D1284" s="11">
        <f t="shared" si="687"/>
        <v>0</v>
      </c>
      <c r="E1284" s="11">
        <f t="shared" si="687"/>
        <v>0</v>
      </c>
      <c r="F1284" s="11">
        <f t="shared" si="687"/>
        <v>426</v>
      </c>
      <c r="G1284" s="11">
        <f t="shared" si="687"/>
        <v>7</v>
      </c>
      <c r="H1284" s="11">
        <f t="shared" si="650"/>
        <v>0</v>
      </c>
      <c r="I1284" s="11">
        <f t="shared" si="650"/>
        <v>0</v>
      </c>
      <c r="J1284" s="11">
        <f t="shared" si="650"/>
        <v>0</v>
      </c>
      <c r="K1284" s="11">
        <f t="shared" si="650"/>
        <v>0</v>
      </c>
      <c r="L1284" s="11">
        <f t="shared" si="650"/>
        <v>0</v>
      </c>
      <c r="M1284" s="11">
        <f t="shared" si="650"/>
        <v>0</v>
      </c>
      <c r="N1284" s="11">
        <f t="shared" si="650"/>
        <v>0</v>
      </c>
      <c r="O1284" s="11">
        <f t="shared" si="650"/>
        <v>0</v>
      </c>
      <c r="P1284" s="11">
        <f t="shared" si="654"/>
        <v>0</v>
      </c>
      <c r="Q1284" s="11">
        <f t="shared" si="654"/>
        <v>0</v>
      </c>
      <c r="R1284" s="11">
        <f t="shared" si="654"/>
        <v>0</v>
      </c>
      <c r="S1284" s="11">
        <f t="shared" si="654"/>
        <v>0</v>
      </c>
      <c r="T1284" s="11">
        <f t="shared" si="654"/>
        <v>9214.2912529788628</v>
      </c>
      <c r="U1284" s="40">
        <f t="shared" si="673"/>
        <v>1.3383184704292519</v>
      </c>
      <c r="V1284" s="11">
        <f t="shared" si="689"/>
        <v>18.502392063950523</v>
      </c>
      <c r="W1284" s="11">
        <f t="shared" si="689"/>
        <v>202265210.86695227</v>
      </c>
      <c r="X1284" s="11">
        <f t="shared" si="689"/>
        <v>949601.92895282758</v>
      </c>
      <c r="Y1284" s="11">
        <f t="shared" si="688"/>
        <v>1229041.3333333354</v>
      </c>
      <c r="Z1284" s="11">
        <f t="shared" si="688"/>
        <v>1.2942700471224393</v>
      </c>
      <c r="AA1284" s="11">
        <f t="shared" si="688"/>
        <v>148.15954238590237</v>
      </c>
      <c r="AB1284" s="11">
        <f t="shared" si="688"/>
        <v>5866</v>
      </c>
      <c r="AC1284" s="11">
        <f t="shared" si="688"/>
        <v>0</v>
      </c>
      <c r="AD1284" s="11">
        <f t="shared" si="688"/>
        <v>0</v>
      </c>
      <c r="AE1284" s="11">
        <f t="shared" si="649"/>
        <v>0</v>
      </c>
      <c r="AF1284" s="11">
        <f t="shared" si="649"/>
        <v>0</v>
      </c>
      <c r="AG1284" s="11">
        <f t="shared" si="649"/>
        <v>0</v>
      </c>
      <c r="AH1284" s="11">
        <f t="shared" si="649"/>
        <v>0</v>
      </c>
      <c r="AI1284" s="11">
        <f t="shared" si="649"/>
        <v>0</v>
      </c>
      <c r="AJ1284" s="11">
        <f t="shared" si="649"/>
        <v>0</v>
      </c>
      <c r="AK1284" s="11">
        <f t="shared" si="649"/>
        <v>0</v>
      </c>
      <c r="AL1284" s="11">
        <f t="shared" si="649"/>
        <v>0</v>
      </c>
      <c r="AM1284" s="11">
        <f t="shared" si="649"/>
        <v>0</v>
      </c>
      <c r="AN1284" s="11">
        <f t="shared" si="649"/>
        <v>0</v>
      </c>
      <c r="AO1284" s="11">
        <f t="shared" si="674"/>
        <v>0</v>
      </c>
      <c r="AP1284" s="11">
        <f t="shared" si="674"/>
        <v>0</v>
      </c>
      <c r="AQ1284" s="11">
        <f t="shared" si="674"/>
        <v>0</v>
      </c>
      <c r="AR1284" s="11">
        <f t="shared" si="674"/>
        <v>0</v>
      </c>
      <c r="AS1284" s="11">
        <f t="shared" si="674"/>
        <v>0</v>
      </c>
      <c r="AT1284" s="11">
        <f t="shared" si="674"/>
        <v>0</v>
      </c>
      <c r="AU1284" s="11">
        <f t="shared" si="674"/>
        <v>0</v>
      </c>
      <c r="AV1284" s="11">
        <f t="shared" si="674"/>
        <v>404530421.73390454</v>
      </c>
      <c r="AW1284" s="11">
        <f t="shared" si="674"/>
        <v>0</v>
      </c>
      <c r="AX1284" s="11">
        <f t="shared" si="652"/>
        <v>0</v>
      </c>
      <c r="AY1284" s="11">
        <f t="shared" si="652"/>
        <v>275770.57392843883</v>
      </c>
      <c r="AZ1284" s="11">
        <f t="shared" si="652"/>
        <v>2</v>
      </c>
      <c r="BA1284" s="11">
        <f t="shared" si="652"/>
        <v>4</v>
      </c>
      <c r="BB1284" s="11">
        <f t="shared" si="652"/>
        <v>4</v>
      </c>
      <c r="BC1284" s="11">
        <f t="shared" si="652"/>
        <v>2</v>
      </c>
      <c r="BD1284" s="11">
        <f t="shared" si="652"/>
        <v>4</v>
      </c>
      <c r="BE1284" s="11">
        <f t="shared" si="652"/>
        <v>4</v>
      </c>
      <c r="BF1284" s="15" t="str">
        <f t="shared" si="675"/>
        <v>ČSN 42 5738</v>
      </c>
      <c r="BG1284" s="44">
        <v>72.33218633588416</v>
      </c>
      <c r="BJ1284" s="17">
        <f t="shared" si="676"/>
        <v>426</v>
      </c>
      <c r="BK1284" s="17">
        <f t="shared" si="677"/>
        <v>7</v>
      </c>
      <c r="BX1284" s="18">
        <f t="shared" si="659"/>
        <v>9214.2912529788628</v>
      </c>
      <c r="BY1284" s="42">
        <v>1.3383184704292519</v>
      </c>
      <c r="BZ1284" s="43">
        <f t="shared" si="660"/>
        <v>18.502392063950523</v>
      </c>
      <c r="CA1284" s="18">
        <f t="shared" si="661"/>
        <v>202265210.86695227</v>
      </c>
      <c r="CB1284" s="18">
        <f t="shared" si="678"/>
        <v>949601.92895282758</v>
      </c>
      <c r="CC1284" s="18">
        <f t="shared" si="679"/>
        <v>1229041.3333333354</v>
      </c>
      <c r="CD1284" s="25">
        <f t="shared" si="664"/>
        <v>1.2942700471224393</v>
      </c>
      <c r="CE1284" s="26">
        <f t="shared" si="680"/>
        <v>148.15954238590237</v>
      </c>
      <c r="CF1284" s="18">
        <f t="shared" si="681"/>
        <v>5866</v>
      </c>
      <c r="CG1284" s="18"/>
      <c r="CZ1284" s="18">
        <f t="shared" si="682"/>
        <v>404530421.73390454</v>
      </c>
      <c r="DC1284" s="18">
        <f t="shared" si="683"/>
        <v>275770.57392843883</v>
      </c>
      <c r="DD1284" s="17">
        <f t="shared" si="684"/>
        <v>2</v>
      </c>
      <c r="DE1284" s="17">
        <f t="shared" si="685"/>
        <v>4</v>
      </c>
      <c r="DF1284" s="17">
        <f t="shared" si="686"/>
        <v>4</v>
      </c>
      <c r="DG1284" s="17">
        <v>2</v>
      </c>
      <c r="DH1284" s="17">
        <v>4</v>
      </c>
      <c r="DI1284" s="17">
        <v>4</v>
      </c>
      <c r="DJ1284" s="20" t="s">
        <v>1374</v>
      </c>
      <c r="DK1284" s="45"/>
      <c r="DL1284" s="46"/>
      <c r="DN1284" s="46"/>
      <c r="DO1284" s="46"/>
      <c r="DP1284" s="46"/>
      <c r="DU1284" s="48"/>
    </row>
    <row r="1285" spans="1:125" x14ac:dyDescent="0.2">
      <c r="A1285" s="15" t="s">
        <v>105</v>
      </c>
      <c r="B1285" s="10" t="s">
        <v>1385</v>
      </c>
      <c r="C1285" s="11">
        <f t="shared" si="672"/>
        <v>82.468063793793718</v>
      </c>
      <c r="D1285" s="11">
        <f t="shared" si="687"/>
        <v>0</v>
      </c>
      <c r="E1285" s="11">
        <f t="shared" si="687"/>
        <v>0</v>
      </c>
      <c r="F1285" s="11">
        <f t="shared" si="687"/>
        <v>426</v>
      </c>
      <c r="G1285" s="11">
        <f t="shared" si="687"/>
        <v>8</v>
      </c>
      <c r="H1285" s="11">
        <f t="shared" si="650"/>
        <v>0</v>
      </c>
      <c r="I1285" s="11">
        <f t="shared" si="650"/>
        <v>0</v>
      </c>
      <c r="J1285" s="11">
        <f t="shared" si="650"/>
        <v>0</v>
      </c>
      <c r="K1285" s="11">
        <f t="shared" si="650"/>
        <v>0</v>
      </c>
      <c r="L1285" s="11">
        <f t="shared" si="650"/>
        <v>0</v>
      </c>
      <c r="M1285" s="11">
        <f t="shared" si="650"/>
        <v>0</v>
      </c>
      <c r="N1285" s="11">
        <f t="shared" si="650"/>
        <v>0</v>
      </c>
      <c r="O1285" s="11">
        <f t="shared" si="650"/>
        <v>0</v>
      </c>
      <c r="P1285" s="11">
        <f t="shared" si="654"/>
        <v>0</v>
      </c>
      <c r="Q1285" s="11">
        <f t="shared" si="654"/>
        <v>0</v>
      </c>
      <c r="R1285" s="11">
        <f t="shared" si="654"/>
        <v>0</v>
      </c>
      <c r="S1285" s="11">
        <f t="shared" si="654"/>
        <v>0</v>
      </c>
      <c r="T1285" s="11">
        <f t="shared" si="654"/>
        <v>10505.485833604269</v>
      </c>
      <c r="U1285" s="40">
        <f t="shared" si="673"/>
        <v>1.3383184704292519</v>
      </c>
      <c r="V1285" s="11">
        <f t="shared" si="689"/>
        <v>16.228324139822629</v>
      </c>
      <c r="W1285" s="11">
        <f t="shared" si="689"/>
        <v>229529107.23550284</v>
      </c>
      <c r="X1285" s="11">
        <f t="shared" si="689"/>
        <v>1077601.4424202011</v>
      </c>
      <c r="Y1285" s="11">
        <f t="shared" si="688"/>
        <v>1397962.666666666</v>
      </c>
      <c r="Z1285" s="11">
        <f t="shared" si="688"/>
        <v>1.2972910128321291</v>
      </c>
      <c r="AA1285" s="11">
        <f t="shared" si="688"/>
        <v>147.81238107817626</v>
      </c>
      <c r="AB1285" s="11">
        <f t="shared" si="688"/>
        <v>6688.0000000000009</v>
      </c>
      <c r="AC1285" s="11">
        <f t="shared" si="688"/>
        <v>0</v>
      </c>
      <c r="AD1285" s="11">
        <f t="shared" si="688"/>
        <v>0</v>
      </c>
      <c r="AE1285" s="11">
        <f t="shared" si="649"/>
        <v>0</v>
      </c>
      <c r="AF1285" s="11">
        <f t="shared" si="649"/>
        <v>0</v>
      </c>
      <c r="AG1285" s="11">
        <f t="shared" si="649"/>
        <v>0</v>
      </c>
      <c r="AH1285" s="11">
        <f t="shared" si="649"/>
        <v>0</v>
      </c>
      <c r="AI1285" s="11">
        <f t="shared" si="649"/>
        <v>0</v>
      </c>
      <c r="AJ1285" s="11">
        <f t="shared" si="649"/>
        <v>0</v>
      </c>
      <c r="AK1285" s="11">
        <f t="shared" si="649"/>
        <v>0</v>
      </c>
      <c r="AL1285" s="11">
        <f t="shared" si="649"/>
        <v>0</v>
      </c>
      <c r="AM1285" s="11">
        <f t="shared" si="649"/>
        <v>0</v>
      </c>
      <c r="AN1285" s="11">
        <f t="shared" si="649"/>
        <v>0</v>
      </c>
      <c r="AO1285" s="11">
        <f t="shared" si="674"/>
        <v>0</v>
      </c>
      <c r="AP1285" s="11">
        <f t="shared" si="674"/>
        <v>0</v>
      </c>
      <c r="AQ1285" s="11">
        <f t="shared" si="674"/>
        <v>0</v>
      </c>
      <c r="AR1285" s="11">
        <f t="shared" si="674"/>
        <v>0</v>
      </c>
      <c r="AS1285" s="11">
        <f t="shared" si="674"/>
        <v>0</v>
      </c>
      <c r="AT1285" s="11">
        <f t="shared" si="674"/>
        <v>0</v>
      </c>
      <c r="AU1285" s="11">
        <f t="shared" si="674"/>
        <v>0</v>
      </c>
      <c r="AV1285" s="11">
        <f t="shared" si="674"/>
        <v>459058214.47100568</v>
      </c>
      <c r="AW1285" s="11">
        <f t="shared" si="674"/>
        <v>0</v>
      </c>
      <c r="AX1285" s="11">
        <f t="shared" si="652"/>
        <v>0</v>
      </c>
      <c r="AY1285" s="11">
        <f t="shared" si="652"/>
        <v>274455.81740291149</v>
      </c>
      <c r="AZ1285" s="11">
        <f t="shared" si="652"/>
        <v>2</v>
      </c>
      <c r="BA1285" s="11">
        <f t="shared" si="652"/>
        <v>3</v>
      </c>
      <c r="BB1285" s="11">
        <f t="shared" si="652"/>
        <v>4</v>
      </c>
      <c r="BC1285" s="11">
        <f t="shared" si="652"/>
        <v>2</v>
      </c>
      <c r="BD1285" s="11">
        <f t="shared" si="652"/>
        <v>3</v>
      </c>
      <c r="BE1285" s="11">
        <f t="shared" si="652"/>
        <v>4</v>
      </c>
      <c r="BF1285" s="15" t="str">
        <f t="shared" si="675"/>
        <v>ČSN 42 5738</v>
      </c>
      <c r="BG1285" s="44">
        <v>82.468063793793718</v>
      </c>
      <c r="BJ1285" s="17">
        <f t="shared" si="676"/>
        <v>426</v>
      </c>
      <c r="BK1285" s="17">
        <f t="shared" si="677"/>
        <v>8</v>
      </c>
      <c r="BX1285" s="18">
        <f t="shared" si="659"/>
        <v>10505.485833604269</v>
      </c>
      <c r="BY1285" s="42">
        <v>1.3383184704292519</v>
      </c>
      <c r="BZ1285" s="43">
        <f t="shared" si="660"/>
        <v>16.228324139822629</v>
      </c>
      <c r="CA1285" s="18">
        <f t="shared" si="661"/>
        <v>229529107.23550284</v>
      </c>
      <c r="CB1285" s="18">
        <f t="shared" si="678"/>
        <v>1077601.4424202011</v>
      </c>
      <c r="CC1285" s="18">
        <f t="shared" si="679"/>
        <v>1397962.666666666</v>
      </c>
      <c r="CD1285" s="25">
        <f t="shared" si="664"/>
        <v>1.2972910128321291</v>
      </c>
      <c r="CE1285" s="26">
        <f t="shared" si="680"/>
        <v>147.81238107817626</v>
      </c>
      <c r="CF1285" s="18">
        <f t="shared" si="681"/>
        <v>6688.0000000000009</v>
      </c>
      <c r="CG1285" s="18"/>
      <c r="CZ1285" s="18">
        <f t="shared" si="682"/>
        <v>459058214.47100568</v>
      </c>
      <c r="DC1285" s="18">
        <f t="shared" si="683"/>
        <v>274455.81740291149</v>
      </c>
      <c r="DD1285" s="17">
        <f t="shared" si="684"/>
        <v>2</v>
      </c>
      <c r="DE1285" s="17">
        <f t="shared" si="685"/>
        <v>3</v>
      </c>
      <c r="DF1285" s="17">
        <f t="shared" si="686"/>
        <v>4</v>
      </c>
      <c r="DG1285" s="17">
        <v>2</v>
      </c>
      <c r="DH1285" s="17">
        <v>3</v>
      </c>
      <c r="DI1285" s="17">
        <v>4</v>
      </c>
      <c r="DJ1285" s="20" t="s">
        <v>1374</v>
      </c>
      <c r="DK1285" s="45"/>
      <c r="DL1285" s="46"/>
      <c r="DN1285" s="46"/>
      <c r="DO1285" s="46"/>
      <c r="DP1285" s="46"/>
      <c r="DU1285" s="48"/>
    </row>
    <row r="1286" spans="1:125" x14ac:dyDescent="0.2">
      <c r="A1286" s="15" t="s">
        <v>105</v>
      </c>
      <c r="B1286" s="10" t="s">
        <v>1386</v>
      </c>
      <c r="C1286" s="11">
        <f t="shared" si="672"/>
        <v>64.736443618034812</v>
      </c>
      <c r="D1286" s="11">
        <f t="shared" si="687"/>
        <v>0</v>
      </c>
      <c r="E1286" s="11">
        <f t="shared" si="687"/>
        <v>0</v>
      </c>
      <c r="F1286" s="11">
        <f t="shared" si="687"/>
        <v>530</v>
      </c>
      <c r="G1286" s="11">
        <f t="shared" si="687"/>
        <v>5</v>
      </c>
      <c r="H1286" s="11">
        <f t="shared" si="650"/>
        <v>0</v>
      </c>
      <c r="I1286" s="11">
        <f t="shared" si="650"/>
        <v>0</v>
      </c>
      <c r="J1286" s="11">
        <f t="shared" si="650"/>
        <v>0</v>
      </c>
      <c r="K1286" s="11">
        <f t="shared" si="650"/>
        <v>0</v>
      </c>
      <c r="L1286" s="11">
        <f t="shared" si="650"/>
        <v>0</v>
      </c>
      <c r="M1286" s="11">
        <f t="shared" si="650"/>
        <v>0</v>
      </c>
      <c r="N1286" s="11">
        <f t="shared" si="650"/>
        <v>0</v>
      </c>
      <c r="O1286" s="11">
        <f t="shared" si="650"/>
        <v>0</v>
      </c>
      <c r="P1286" s="11">
        <f t="shared" si="654"/>
        <v>0</v>
      </c>
      <c r="Q1286" s="11">
        <f t="shared" si="654"/>
        <v>0</v>
      </c>
      <c r="R1286" s="11">
        <f t="shared" si="654"/>
        <v>0</v>
      </c>
      <c r="S1286" s="11">
        <f t="shared" si="654"/>
        <v>0</v>
      </c>
      <c r="T1286" s="11">
        <f t="shared" si="654"/>
        <v>8246.6807156732066</v>
      </c>
      <c r="U1286" s="40">
        <f t="shared" si="673"/>
        <v>1.6650441064025905</v>
      </c>
      <c r="V1286" s="11">
        <f t="shared" si="689"/>
        <v>25.720351835001519</v>
      </c>
      <c r="W1286" s="11">
        <f t="shared" si="689"/>
        <v>284149692.40941495</v>
      </c>
      <c r="X1286" s="11">
        <f t="shared" si="689"/>
        <v>1072262.9902242073</v>
      </c>
      <c r="Y1286" s="11">
        <f t="shared" si="688"/>
        <v>1378166.666666666</v>
      </c>
      <c r="Z1286" s="11">
        <f t="shared" si="688"/>
        <v>1.2852879183851111</v>
      </c>
      <c r="AA1286" s="11">
        <f t="shared" si="688"/>
        <v>185.62394780846572</v>
      </c>
      <c r="AB1286" s="11">
        <f t="shared" si="688"/>
        <v>5250</v>
      </c>
      <c r="AC1286" s="11">
        <f t="shared" si="688"/>
        <v>0</v>
      </c>
      <c r="AD1286" s="11">
        <f t="shared" si="688"/>
        <v>0</v>
      </c>
      <c r="AE1286" s="11">
        <f t="shared" si="649"/>
        <v>0</v>
      </c>
      <c r="AF1286" s="11">
        <f t="shared" si="649"/>
        <v>0</v>
      </c>
      <c r="AG1286" s="11">
        <f t="shared" si="649"/>
        <v>0</v>
      </c>
      <c r="AH1286" s="11">
        <f t="shared" si="649"/>
        <v>0</v>
      </c>
      <c r="AI1286" s="11">
        <f t="shared" si="649"/>
        <v>0</v>
      </c>
      <c r="AJ1286" s="11">
        <f t="shared" si="649"/>
        <v>0</v>
      </c>
      <c r="AK1286" s="11">
        <f t="shared" si="649"/>
        <v>0</v>
      </c>
      <c r="AL1286" s="11">
        <f t="shared" si="649"/>
        <v>0</v>
      </c>
      <c r="AM1286" s="11">
        <f t="shared" si="649"/>
        <v>0</v>
      </c>
      <c r="AN1286" s="11">
        <f t="shared" si="649"/>
        <v>0</v>
      </c>
      <c r="AO1286" s="11">
        <f t="shared" si="674"/>
        <v>0</v>
      </c>
      <c r="AP1286" s="11">
        <f t="shared" si="674"/>
        <v>0</v>
      </c>
      <c r="AQ1286" s="11">
        <f t="shared" si="674"/>
        <v>0</v>
      </c>
      <c r="AR1286" s="11">
        <f t="shared" si="674"/>
        <v>0</v>
      </c>
      <c r="AS1286" s="11">
        <f t="shared" si="674"/>
        <v>0</v>
      </c>
      <c r="AT1286" s="11">
        <f t="shared" si="674"/>
        <v>0</v>
      </c>
      <c r="AU1286" s="11">
        <f t="shared" si="674"/>
        <v>0</v>
      </c>
      <c r="AV1286" s="11">
        <f t="shared" si="674"/>
        <v>568299384.81882989</v>
      </c>
      <c r="AW1286" s="11">
        <f t="shared" si="674"/>
        <v>0</v>
      </c>
      <c r="AX1286" s="11">
        <f t="shared" si="652"/>
        <v>0</v>
      </c>
      <c r="AY1286" s="11">
        <f t="shared" si="652"/>
        <v>432950.73757284338</v>
      </c>
      <c r="AZ1286" s="11">
        <f t="shared" si="652"/>
        <v>4</v>
      </c>
      <c r="BA1286" s="11">
        <f t="shared" si="652"/>
        <v>4</v>
      </c>
      <c r="BB1286" s="11">
        <f t="shared" si="652"/>
        <v>4</v>
      </c>
      <c r="BC1286" s="11">
        <f t="shared" si="652"/>
        <v>4</v>
      </c>
      <c r="BD1286" s="11">
        <f t="shared" si="652"/>
        <v>4</v>
      </c>
      <c r="BE1286" s="11">
        <f t="shared" si="652"/>
        <v>4</v>
      </c>
      <c r="BF1286" s="15" t="str">
        <f t="shared" si="675"/>
        <v>ČSN 42 5738</v>
      </c>
      <c r="BG1286" s="44">
        <v>64.736443618034812</v>
      </c>
      <c r="BJ1286" s="17">
        <f t="shared" si="676"/>
        <v>530</v>
      </c>
      <c r="BK1286" s="17">
        <f t="shared" si="677"/>
        <v>5</v>
      </c>
      <c r="BX1286" s="18">
        <f t="shared" si="659"/>
        <v>8246.6807156732066</v>
      </c>
      <c r="BY1286" s="42">
        <v>1.6650441064025905</v>
      </c>
      <c r="BZ1286" s="43">
        <f t="shared" si="660"/>
        <v>25.720351835001519</v>
      </c>
      <c r="CA1286" s="18">
        <f t="shared" si="661"/>
        <v>284149692.40941495</v>
      </c>
      <c r="CB1286" s="18">
        <f t="shared" si="678"/>
        <v>1072262.9902242073</v>
      </c>
      <c r="CC1286" s="18">
        <f t="shared" si="679"/>
        <v>1378166.666666666</v>
      </c>
      <c r="CD1286" s="25">
        <f t="shared" si="664"/>
        <v>1.2852879183851111</v>
      </c>
      <c r="CE1286" s="26">
        <f t="shared" si="680"/>
        <v>185.62394780846572</v>
      </c>
      <c r="CF1286" s="18">
        <f t="shared" si="681"/>
        <v>5250</v>
      </c>
      <c r="CG1286" s="18"/>
      <c r="CZ1286" s="18">
        <f t="shared" si="682"/>
        <v>568299384.81882989</v>
      </c>
      <c r="DC1286" s="18">
        <f t="shared" si="683"/>
        <v>432950.73757284338</v>
      </c>
      <c r="DD1286" s="17">
        <f t="shared" si="684"/>
        <v>4</v>
      </c>
      <c r="DE1286" s="17">
        <f t="shared" si="685"/>
        <v>4</v>
      </c>
      <c r="DF1286" s="17">
        <f t="shared" si="686"/>
        <v>4</v>
      </c>
      <c r="DG1286" s="17">
        <v>4</v>
      </c>
      <c r="DH1286" s="17">
        <v>4</v>
      </c>
      <c r="DI1286" s="17">
        <v>4</v>
      </c>
      <c r="DJ1286" s="20" t="s">
        <v>1374</v>
      </c>
      <c r="DK1286" s="45"/>
      <c r="DL1286" s="46"/>
      <c r="DN1286" s="46"/>
      <c r="DO1286" s="46"/>
      <c r="DP1286" s="46"/>
      <c r="DU1286" s="48"/>
    </row>
    <row r="1287" spans="1:125" x14ac:dyDescent="0.2">
      <c r="A1287" s="15" t="s">
        <v>105</v>
      </c>
      <c r="B1287" s="10" t="s">
        <v>1387</v>
      </c>
      <c r="C1287" s="11">
        <f t="shared" si="672"/>
        <v>77.535763327657577</v>
      </c>
      <c r="D1287" s="11">
        <f t="shared" si="687"/>
        <v>0</v>
      </c>
      <c r="E1287" s="11">
        <f t="shared" si="687"/>
        <v>0</v>
      </c>
      <c r="F1287" s="11">
        <f t="shared" si="687"/>
        <v>530</v>
      </c>
      <c r="G1287" s="11">
        <f t="shared" si="687"/>
        <v>6</v>
      </c>
      <c r="H1287" s="11">
        <f t="shared" si="650"/>
        <v>0</v>
      </c>
      <c r="I1287" s="11">
        <f t="shared" si="650"/>
        <v>0</v>
      </c>
      <c r="J1287" s="11">
        <f t="shared" ref="J1287:S1324" si="690">IF($A1287="x",BN1287,"")</f>
        <v>0</v>
      </c>
      <c r="K1287" s="11">
        <f t="shared" si="690"/>
        <v>0</v>
      </c>
      <c r="L1287" s="11">
        <f t="shared" si="690"/>
        <v>0</v>
      </c>
      <c r="M1287" s="11">
        <f t="shared" si="690"/>
        <v>0</v>
      </c>
      <c r="N1287" s="11">
        <f t="shared" si="690"/>
        <v>0</v>
      </c>
      <c r="O1287" s="11">
        <f t="shared" si="690"/>
        <v>0</v>
      </c>
      <c r="P1287" s="11">
        <f t="shared" si="654"/>
        <v>0</v>
      </c>
      <c r="Q1287" s="11">
        <f t="shared" si="654"/>
        <v>0</v>
      </c>
      <c r="R1287" s="11">
        <f t="shared" si="654"/>
        <v>0</v>
      </c>
      <c r="S1287" s="11">
        <f t="shared" si="654"/>
        <v>0</v>
      </c>
      <c r="T1287" s="11">
        <f t="shared" si="654"/>
        <v>9877.1673028863097</v>
      </c>
      <c r="U1287" s="40">
        <f t="shared" si="673"/>
        <v>1.6650441064025905</v>
      </c>
      <c r="V1287" s="11">
        <f t="shared" si="689"/>
        <v>21.474530396590012</v>
      </c>
      <c r="W1287" s="11">
        <f t="shared" si="689"/>
        <v>339048583.4225269</v>
      </c>
      <c r="X1287" s="11">
        <f t="shared" si="689"/>
        <v>1279428.6166887807</v>
      </c>
      <c r="Y1287" s="11">
        <f t="shared" si="688"/>
        <v>1647527.9999999984</v>
      </c>
      <c r="Z1287" s="11">
        <f t="shared" si="688"/>
        <v>1.2877060732500072</v>
      </c>
      <c r="AA1287" s="11">
        <f t="shared" si="688"/>
        <v>185.27412123661523</v>
      </c>
      <c r="AB1287" s="11">
        <f t="shared" si="688"/>
        <v>6288</v>
      </c>
      <c r="AC1287" s="11">
        <f t="shared" si="688"/>
        <v>0</v>
      </c>
      <c r="AD1287" s="11">
        <f t="shared" si="688"/>
        <v>0</v>
      </c>
      <c r="AE1287" s="11">
        <f t="shared" si="649"/>
        <v>0</v>
      </c>
      <c r="AF1287" s="11">
        <f t="shared" si="649"/>
        <v>0</v>
      </c>
      <c r="AG1287" s="11">
        <f t="shared" si="649"/>
        <v>0</v>
      </c>
      <c r="AH1287" s="11">
        <f t="shared" si="649"/>
        <v>0</v>
      </c>
      <c r="AI1287" s="11">
        <f t="shared" si="649"/>
        <v>0</v>
      </c>
      <c r="AJ1287" s="11">
        <f t="shared" si="649"/>
        <v>0</v>
      </c>
      <c r="AK1287" s="11">
        <f t="shared" si="649"/>
        <v>0</v>
      </c>
      <c r="AL1287" s="11">
        <f t="shared" si="649"/>
        <v>0</v>
      </c>
      <c r="AM1287" s="11">
        <f t="shared" si="649"/>
        <v>0</v>
      </c>
      <c r="AN1287" s="11">
        <f t="shared" si="649"/>
        <v>0</v>
      </c>
      <c r="AO1287" s="11">
        <f t="shared" si="674"/>
        <v>0</v>
      </c>
      <c r="AP1287" s="11">
        <f t="shared" si="674"/>
        <v>0</v>
      </c>
      <c r="AQ1287" s="11">
        <f t="shared" si="674"/>
        <v>0</v>
      </c>
      <c r="AR1287" s="11">
        <f t="shared" si="674"/>
        <v>0</v>
      </c>
      <c r="AS1287" s="11">
        <f t="shared" si="674"/>
        <v>0</v>
      </c>
      <c r="AT1287" s="11">
        <f t="shared" si="674"/>
        <v>0</v>
      </c>
      <c r="AU1287" s="11">
        <f t="shared" si="674"/>
        <v>0</v>
      </c>
      <c r="AV1287" s="11">
        <f t="shared" si="674"/>
        <v>678097166.84505379</v>
      </c>
      <c r="AW1287" s="11">
        <f t="shared" si="674"/>
        <v>0</v>
      </c>
      <c r="AX1287" s="11">
        <f t="shared" si="652"/>
        <v>0</v>
      </c>
      <c r="AY1287" s="11">
        <f t="shared" si="652"/>
        <v>431302.97222603549</v>
      </c>
      <c r="AZ1287" s="11">
        <f t="shared" si="652"/>
        <v>3</v>
      </c>
      <c r="BA1287" s="11">
        <f t="shared" si="652"/>
        <v>4</v>
      </c>
      <c r="BB1287" s="11">
        <f t="shared" si="652"/>
        <v>4</v>
      </c>
      <c r="BC1287" s="11">
        <f t="shared" si="652"/>
        <v>3</v>
      </c>
      <c r="BD1287" s="11">
        <f t="shared" si="652"/>
        <v>4</v>
      </c>
      <c r="BE1287" s="11">
        <f t="shared" si="652"/>
        <v>4</v>
      </c>
      <c r="BF1287" s="15" t="str">
        <f t="shared" si="675"/>
        <v>ČSN 42 5738</v>
      </c>
      <c r="BG1287" s="44">
        <v>77.535763327657577</v>
      </c>
      <c r="BJ1287" s="17">
        <f t="shared" si="676"/>
        <v>530</v>
      </c>
      <c r="BK1287" s="17">
        <f t="shared" si="677"/>
        <v>6</v>
      </c>
      <c r="BX1287" s="18">
        <f t="shared" si="659"/>
        <v>9877.1673028863097</v>
      </c>
      <c r="BY1287" s="42">
        <v>1.6650441064025905</v>
      </c>
      <c r="BZ1287" s="43">
        <f t="shared" si="660"/>
        <v>21.474530396590012</v>
      </c>
      <c r="CA1287" s="18">
        <f t="shared" si="661"/>
        <v>339048583.4225269</v>
      </c>
      <c r="CB1287" s="18">
        <f t="shared" si="678"/>
        <v>1279428.6166887807</v>
      </c>
      <c r="CC1287" s="18">
        <f t="shared" si="679"/>
        <v>1647527.9999999984</v>
      </c>
      <c r="CD1287" s="25">
        <f t="shared" si="664"/>
        <v>1.2877060732500072</v>
      </c>
      <c r="CE1287" s="26">
        <f t="shared" si="680"/>
        <v>185.27412123661523</v>
      </c>
      <c r="CF1287" s="18">
        <f t="shared" si="681"/>
        <v>6288</v>
      </c>
      <c r="CG1287" s="18"/>
      <c r="CZ1287" s="18">
        <f t="shared" si="682"/>
        <v>678097166.84505379</v>
      </c>
      <c r="DC1287" s="18">
        <f t="shared" si="683"/>
        <v>431302.97222603549</v>
      </c>
      <c r="DD1287" s="17">
        <f t="shared" si="684"/>
        <v>3</v>
      </c>
      <c r="DE1287" s="17">
        <f t="shared" si="685"/>
        <v>4</v>
      </c>
      <c r="DF1287" s="17">
        <f t="shared" si="686"/>
        <v>4</v>
      </c>
      <c r="DG1287" s="17">
        <v>3</v>
      </c>
      <c r="DH1287" s="17">
        <v>4</v>
      </c>
      <c r="DI1287" s="17">
        <v>4</v>
      </c>
      <c r="DJ1287" s="20" t="s">
        <v>1374</v>
      </c>
      <c r="DK1287" s="45"/>
      <c r="DL1287" s="46"/>
      <c r="DN1287" s="46"/>
      <c r="DO1287" s="46"/>
      <c r="DP1287" s="46"/>
      <c r="DU1287" s="48"/>
    </row>
    <row r="1288" spans="1:125" x14ac:dyDescent="0.2">
      <c r="A1288" s="15" t="s">
        <v>105</v>
      </c>
      <c r="B1288" s="10" t="s">
        <v>1388</v>
      </c>
      <c r="C1288" s="11">
        <f t="shared" si="672"/>
        <v>90.285760032619052</v>
      </c>
      <c r="D1288" s="11">
        <f t="shared" si="687"/>
        <v>0</v>
      </c>
      <c r="E1288" s="11">
        <f t="shared" si="687"/>
        <v>0</v>
      </c>
      <c r="F1288" s="11">
        <f t="shared" si="687"/>
        <v>530</v>
      </c>
      <c r="G1288" s="11">
        <f t="shared" si="687"/>
        <v>7</v>
      </c>
      <c r="H1288" s="11">
        <f t="shared" si="687"/>
        <v>0</v>
      </c>
      <c r="I1288" s="11">
        <f t="shared" si="687"/>
        <v>0</v>
      </c>
      <c r="J1288" s="11">
        <f t="shared" si="690"/>
        <v>0</v>
      </c>
      <c r="K1288" s="11">
        <f t="shared" si="690"/>
        <v>0</v>
      </c>
      <c r="L1288" s="11">
        <f t="shared" si="690"/>
        <v>0</v>
      </c>
      <c r="M1288" s="11">
        <f t="shared" si="690"/>
        <v>0</v>
      </c>
      <c r="N1288" s="11">
        <f t="shared" si="690"/>
        <v>0</v>
      </c>
      <c r="O1288" s="11">
        <f t="shared" si="690"/>
        <v>0</v>
      </c>
      <c r="P1288" s="11">
        <f t="shared" si="654"/>
        <v>0</v>
      </c>
      <c r="Q1288" s="11">
        <f t="shared" si="654"/>
        <v>0</v>
      </c>
      <c r="R1288" s="11">
        <f t="shared" si="654"/>
        <v>0</v>
      </c>
      <c r="S1288" s="11">
        <f t="shared" si="654"/>
        <v>0</v>
      </c>
      <c r="T1288" s="11">
        <f t="shared" si="654"/>
        <v>11501.370704792233</v>
      </c>
      <c r="U1288" s="40">
        <f t="shared" si="673"/>
        <v>1.6650441064025905</v>
      </c>
      <c r="V1288" s="11">
        <f t="shared" si="689"/>
        <v>18.441934872133022</v>
      </c>
      <c r="W1288" s="11">
        <f t="shared" si="689"/>
        <v>393315249.33445621</v>
      </c>
      <c r="X1288" s="11">
        <f t="shared" si="689"/>
        <v>1484208.4880545516</v>
      </c>
      <c r="Y1288" s="11">
        <f t="shared" si="688"/>
        <v>1914817.3333333347</v>
      </c>
      <c r="Z1288" s="11">
        <f t="shared" si="688"/>
        <v>1.2901269253911962</v>
      </c>
      <c r="AA1288" s="11">
        <f t="shared" si="688"/>
        <v>184.92498479113092</v>
      </c>
      <c r="AB1288" s="11">
        <f t="shared" si="688"/>
        <v>7322</v>
      </c>
      <c r="AC1288" s="11">
        <f t="shared" si="688"/>
        <v>0</v>
      </c>
      <c r="AD1288" s="11">
        <f t="shared" si="688"/>
        <v>0</v>
      </c>
      <c r="AE1288" s="11">
        <f t="shared" si="649"/>
        <v>0</v>
      </c>
      <c r="AF1288" s="11">
        <f t="shared" si="649"/>
        <v>0</v>
      </c>
      <c r="AG1288" s="11">
        <f t="shared" si="649"/>
        <v>0</v>
      </c>
      <c r="AH1288" s="11">
        <f t="shared" si="649"/>
        <v>0</v>
      </c>
      <c r="AI1288" s="11">
        <f t="shared" si="649"/>
        <v>0</v>
      </c>
      <c r="AJ1288" s="11">
        <f t="shared" si="649"/>
        <v>0</v>
      </c>
      <c r="AK1288" s="11">
        <f t="shared" si="649"/>
        <v>0</v>
      </c>
      <c r="AL1288" s="11">
        <f t="shared" si="649"/>
        <v>0</v>
      </c>
      <c r="AM1288" s="11">
        <f t="shared" si="649"/>
        <v>0</v>
      </c>
      <c r="AN1288" s="11">
        <f t="shared" si="649"/>
        <v>0</v>
      </c>
      <c r="AO1288" s="11">
        <f t="shared" si="674"/>
        <v>0</v>
      </c>
      <c r="AP1288" s="11">
        <f t="shared" si="674"/>
        <v>0</v>
      </c>
      <c r="AQ1288" s="11">
        <f t="shared" si="674"/>
        <v>0</v>
      </c>
      <c r="AR1288" s="11">
        <f t="shared" si="674"/>
        <v>0</v>
      </c>
      <c r="AS1288" s="11">
        <f t="shared" si="674"/>
        <v>0</v>
      </c>
      <c r="AT1288" s="11">
        <f t="shared" si="674"/>
        <v>0</v>
      </c>
      <c r="AU1288" s="11">
        <f t="shared" si="674"/>
        <v>0</v>
      </c>
      <c r="AV1288" s="11">
        <f t="shared" si="674"/>
        <v>786630498.66891241</v>
      </c>
      <c r="AW1288" s="11">
        <f t="shared" si="674"/>
        <v>0</v>
      </c>
      <c r="AX1288" s="11">
        <f t="shared" si="652"/>
        <v>0</v>
      </c>
      <c r="AY1288" s="11">
        <f t="shared" si="652"/>
        <v>429658.34847188124</v>
      </c>
      <c r="AZ1288" s="11">
        <f t="shared" si="652"/>
        <v>3</v>
      </c>
      <c r="BA1288" s="11">
        <f t="shared" si="652"/>
        <v>4</v>
      </c>
      <c r="BB1288" s="11">
        <f t="shared" si="652"/>
        <v>4</v>
      </c>
      <c r="BC1288" s="11">
        <f t="shared" si="652"/>
        <v>3</v>
      </c>
      <c r="BD1288" s="11">
        <f t="shared" si="652"/>
        <v>4</v>
      </c>
      <c r="BE1288" s="11">
        <f t="shared" si="652"/>
        <v>4</v>
      </c>
      <c r="BF1288" s="15" t="str">
        <f t="shared" si="675"/>
        <v>ČSN 42 5738</v>
      </c>
      <c r="BG1288" s="44">
        <v>90.285760032619052</v>
      </c>
      <c r="BJ1288" s="17">
        <f t="shared" si="676"/>
        <v>530</v>
      </c>
      <c r="BK1288" s="17">
        <f t="shared" si="677"/>
        <v>7</v>
      </c>
      <c r="BX1288" s="18">
        <f t="shared" si="659"/>
        <v>11501.370704792233</v>
      </c>
      <c r="BY1288" s="42">
        <v>1.6650441064025905</v>
      </c>
      <c r="BZ1288" s="43">
        <f t="shared" si="660"/>
        <v>18.441934872133022</v>
      </c>
      <c r="CA1288" s="18">
        <f t="shared" si="661"/>
        <v>393315249.33445621</v>
      </c>
      <c r="CB1288" s="18">
        <f t="shared" si="678"/>
        <v>1484208.4880545516</v>
      </c>
      <c r="CC1288" s="18">
        <f t="shared" si="679"/>
        <v>1914817.3333333347</v>
      </c>
      <c r="CD1288" s="25">
        <f t="shared" si="664"/>
        <v>1.2901269253911962</v>
      </c>
      <c r="CE1288" s="26">
        <f t="shared" si="680"/>
        <v>184.92498479113092</v>
      </c>
      <c r="CF1288" s="18">
        <f t="shared" si="681"/>
        <v>7322</v>
      </c>
      <c r="CG1288" s="18"/>
      <c r="CZ1288" s="18">
        <f t="shared" si="682"/>
        <v>786630498.66891241</v>
      </c>
      <c r="DC1288" s="18">
        <f t="shared" si="683"/>
        <v>429658.34847188124</v>
      </c>
      <c r="DD1288" s="17">
        <f t="shared" si="684"/>
        <v>3</v>
      </c>
      <c r="DE1288" s="17">
        <f t="shared" si="685"/>
        <v>4</v>
      </c>
      <c r="DF1288" s="17">
        <f t="shared" si="686"/>
        <v>4</v>
      </c>
      <c r="DG1288" s="17">
        <v>3</v>
      </c>
      <c r="DH1288" s="17">
        <v>4</v>
      </c>
      <c r="DI1288" s="17">
        <v>4</v>
      </c>
      <c r="DJ1288" s="20" t="s">
        <v>1374</v>
      </c>
      <c r="DK1288" s="45"/>
      <c r="DL1288" s="46"/>
      <c r="DN1288" s="46"/>
      <c r="DO1288" s="46"/>
      <c r="DP1288" s="46"/>
      <c r="DU1288" s="48"/>
    </row>
    <row r="1289" spans="1:125" x14ac:dyDescent="0.2">
      <c r="A1289" s="15" t="s">
        <v>105</v>
      </c>
      <c r="B1289" s="10" t="s">
        <v>1389</v>
      </c>
      <c r="C1289" s="11">
        <f t="shared" si="672"/>
        <v>102.98643373291927</v>
      </c>
      <c r="D1289" s="11">
        <f t="shared" si="687"/>
        <v>0</v>
      </c>
      <c r="E1289" s="11">
        <f t="shared" si="687"/>
        <v>0</v>
      </c>
      <c r="F1289" s="11">
        <f t="shared" si="687"/>
        <v>530</v>
      </c>
      <c r="G1289" s="11">
        <f t="shared" si="687"/>
        <v>8</v>
      </c>
      <c r="H1289" s="11">
        <f t="shared" si="687"/>
        <v>0</v>
      </c>
      <c r="I1289" s="11">
        <f t="shared" si="687"/>
        <v>0</v>
      </c>
      <c r="J1289" s="11">
        <f t="shared" si="690"/>
        <v>0</v>
      </c>
      <c r="K1289" s="11">
        <f t="shared" si="690"/>
        <v>0</v>
      </c>
      <c r="L1289" s="11">
        <f t="shared" si="690"/>
        <v>0</v>
      </c>
      <c r="M1289" s="11">
        <f t="shared" si="690"/>
        <v>0</v>
      </c>
      <c r="N1289" s="11">
        <f t="shared" si="690"/>
        <v>0</v>
      </c>
      <c r="O1289" s="11">
        <f t="shared" si="690"/>
        <v>0</v>
      </c>
      <c r="P1289" s="11">
        <f t="shared" si="654"/>
        <v>0</v>
      </c>
      <c r="Q1289" s="11">
        <f t="shared" si="654"/>
        <v>0</v>
      </c>
      <c r="R1289" s="11">
        <f t="shared" si="654"/>
        <v>0</v>
      </c>
      <c r="S1289" s="11">
        <f t="shared" si="654"/>
        <v>0</v>
      </c>
      <c r="T1289" s="11">
        <f t="shared" si="654"/>
        <v>13119.290921390975</v>
      </c>
      <c r="U1289" s="40">
        <f t="shared" si="673"/>
        <v>1.6650441064025905</v>
      </c>
      <c r="V1289" s="11">
        <f t="shared" si="689"/>
        <v>16.167606218122366</v>
      </c>
      <c r="W1289" s="11">
        <f t="shared" si="689"/>
        <v>446954562.75540847</v>
      </c>
      <c r="X1289" s="11">
        <f t="shared" si="689"/>
        <v>1686620.9915298433</v>
      </c>
      <c r="Y1289" s="11">
        <f t="shared" si="688"/>
        <v>2180042.6666666656</v>
      </c>
      <c r="Z1289" s="11">
        <f t="shared" si="688"/>
        <v>1.2925504174410078</v>
      </c>
      <c r="AA1289" s="11">
        <f t="shared" si="688"/>
        <v>184.57654238824608</v>
      </c>
      <c r="AB1289" s="11">
        <f t="shared" si="688"/>
        <v>8352</v>
      </c>
      <c r="AC1289" s="11">
        <f t="shared" si="688"/>
        <v>0</v>
      </c>
      <c r="AD1289" s="11">
        <f t="shared" si="688"/>
        <v>0</v>
      </c>
      <c r="AE1289" s="11">
        <f t="shared" si="649"/>
        <v>0</v>
      </c>
      <c r="AF1289" s="11">
        <f t="shared" si="649"/>
        <v>0</v>
      </c>
      <c r="AG1289" s="11">
        <f t="shared" si="649"/>
        <v>0</v>
      </c>
      <c r="AH1289" s="11">
        <f t="shared" si="649"/>
        <v>0</v>
      </c>
      <c r="AI1289" s="11">
        <f t="shared" si="649"/>
        <v>0</v>
      </c>
      <c r="AJ1289" s="11">
        <f t="shared" si="649"/>
        <v>0</v>
      </c>
      <c r="AK1289" s="11">
        <f t="shared" si="649"/>
        <v>0</v>
      </c>
      <c r="AL1289" s="11">
        <f t="shared" si="649"/>
        <v>0</v>
      </c>
      <c r="AM1289" s="11">
        <f t="shared" si="649"/>
        <v>0</v>
      </c>
      <c r="AN1289" s="11">
        <f t="shared" si="649"/>
        <v>0</v>
      </c>
      <c r="AO1289" s="11">
        <f t="shared" si="674"/>
        <v>0</v>
      </c>
      <c r="AP1289" s="11">
        <f t="shared" si="674"/>
        <v>0</v>
      </c>
      <c r="AQ1289" s="11">
        <f t="shared" si="674"/>
        <v>0</v>
      </c>
      <c r="AR1289" s="11">
        <f t="shared" si="674"/>
        <v>0</v>
      </c>
      <c r="AS1289" s="11">
        <f t="shared" si="674"/>
        <v>0</v>
      </c>
      <c r="AT1289" s="11">
        <f t="shared" si="674"/>
        <v>0</v>
      </c>
      <c r="AU1289" s="11">
        <f t="shared" si="674"/>
        <v>0</v>
      </c>
      <c r="AV1289" s="11">
        <f t="shared" si="674"/>
        <v>893909125.51081693</v>
      </c>
      <c r="AW1289" s="11">
        <f t="shared" si="674"/>
        <v>0</v>
      </c>
      <c r="AX1289" s="11">
        <f t="shared" si="652"/>
        <v>0</v>
      </c>
      <c r="AY1289" s="11">
        <f t="shared" si="652"/>
        <v>428016.86631038057</v>
      </c>
      <c r="AZ1289" s="11">
        <f t="shared" si="652"/>
        <v>2</v>
      </c>
      <c r="BA1289" s="11">
        <f t="shared" si="652"/>
        <v>4</v>
      </c>
      <c r="BB1289" s="11">
        <f t="shared" si="652"/>
        <v>4</v>
      </c>
      <c r="BC1289" s="11">
        <f t="shared" si="652"/>
        <v>2</v>
      </c>
      <c r="BD1289" s="11">
        <f t="shared" si="652"/>
        <v>4</v>
      </c>
      <c r="BE1289" s="11">
        <f t="shared" si="652"/>
        <v>4</v>
      </c>
      <c r="BF1289" s="15" t="str">
        <f t="shared" si="675"/>
        <v>ČSN 42 5738</v>
      </c>
      <c r="BG1289" s="44">
        <v>102.98643373291927</v>
      </c>
      <c r="BJ1289" s="17">
        <f t="shared" si="676"/>
        <v>530</v>
      </c>
      <c r="BK1289" s="17">
        <f t="shared" si="677"/>
        <v>8</v>
      </c>
      <c r="BX1289" s="18">
        <f t="shared" si="659"/>
        <v>13119.290921390975</v>
      </c>
      <c r="BY1289" s="42">
        <v>1.6650441064025905</v>
      </c>
      <c r="BZ1289" s="43">
        <f t="shared" si="660"/>
        <v>16.167606218122366</v>
      </c>
      <c r="CA1289" s="18">
        <f t="shared" si="661"/>
        <v>446954562.75540847</v>
      </c>
      <c r="CB1289" s="18">
        <f t="shared" si="678"/>
        <v>1686620.9915298433</v>
      </c>
      <c r="CC1289" s="18">
        <f t="shared" si="679"/>
        <v>2180042.6666666656</v>
      </c>
      <c r="CD1289" s="25">
        <f t="shared" si="664"/>
        <v>1.2925504174410078</v>
      </c>
      <c r="CE1289" s="26">
        <f t="shared" si="680"/>
        <v>184.57654238824608</v>
      </c>
      <c r="CF1289" s="18">
        <f t="shared" si="681"/>
        <v>8352</v>
      </c>
      <c r="CG1289" s="18"/>
      <c r="CZ1289" s="18">
        <f t="shared" si="682"/>
        <v>893909125.51081693</v>
      </c>
      <c r="DC1289" s="18">
        <f t="shared" si="683"/>
        <v>428016.86631038057</v>
      </c>
      <c r="DD1289" s="17">
        <f t="shared" si="684"/>
        <v>2</v>
      </c>
      <c r="DE1289" s="17">
        <f t="shared" si="685"/>
        <v>4</v>
      </c>
      <c r="DF1289" s="17">
        <f t="shared" si="686"/>
        <v>4</v>
      </c>
      <c r="DG1289" s="17">
        <v>2</v>
      </c>
      <c r="DH1289" s="17">
        <v>4</v>
      </c>
      <c r="DI1289" s="17">
        <v>4</v>
      </c>
      <c r="DJ1289" s="20" t="s">
        <v>1374</v>
      </c>
      <c r="DK1289" s="45"/>
      <c r="DL1289" s="46"/>
      <c r="DN1289" s="46"/>
      <c r="DO1289" s="46"/>
      <c r="DP1289" s="46"/>
      <c r="DU1289" s="48"/>
    </row>
    <row r="1290" spans="1:125" x14ac:dyDescent="0.2">
      <c r="A1290" s="15" t="s">
        <v>105</v>
      </c>
      <c r="B1290" s="10" t="s">
        <v>1390</v>
      </c>
      <c r="C1290" s="11">
        <f t="shared" si="672"/>
        <v>115.63778442855795</v>
      </c>
      <c r="D1290" s="11">
        <f t="shared" si="687"/>
        <v>0</v>
      </c>
      <c r="E1290" s="11">
        <f t="shared" si="687"/>
        <v>0</v>
      </c>
      <c r="F1290" s="11">
        <f t="shared" si="687"/>
        <v>530</v>
      </c>
      <c r="G1290" s="11">
        <f t="shared" si="687"/>
        <v>9</v>
      </c>
      <c r="H1290" s="11">
        <f t="shared" si="687"/>
        <v>0</v>
      </c>
      <c r="I1290" s="11">
        <f t="shared" si="687"/>
        <v>0</v>
      </c>
      <c r="J1290" s="11">
        <f t="shared" si="690"/>
        <v>0</v>
      </c>
      <c r="K1290" s="11">
        <f t="shared" si="690"/>
        <v>0</v>
      </c>
      <c r="L1290" s="11">
        <f t="shared" si="690"/>
        <v>0</v>
      </c>
      <c r="M1290" s="11">
        <f t="shared" si="690"/>
        <v>0</v>
      </c>
      <c r="N1290" s="11">
        <f t="shared" si="690"/>
        <v>0</v>
      </c>
      <c r="O1290" s="11">
        <f t="shared" si="690"/>
        <v>0</v>
      </c>
      <c r="P1290" s="11">
        <f t="shared" si="654"/>
        <v>0</v>
      </c>
      <c r="Q1290" s="11">
        <f t="shared" si="654"/>
        <v>0</v>
      </c>
      <c r="R1290" s="11">
        <f t="shared" si="654"/>
        <v>0</v>
      </c>
      <c r="S1290" s="11">
        <f t="shared" si="654"/>
        <v>0</v>
      </c>
      <c r="T1290" s="11">
        <f t="shared" si="654"/>
        <v>14730.927952682539</v>
      </c>
      <c r="U1290" s="40">
        <f t="shared" si="673"/>
        <v>1.6650441064025905</v>
      </c>
      <c r="V1290" s="11">
        <f t="shared" si="689"/>
        <v>14.398789414988057</v>
      </c>
      <c r="W1290" s="11">
        <f t="shared" si="689"/>
        <v>499971377.4460336</v>
      </c>
      <c r="X1290" s="11">
        <f t="shared" si="689"/>
        <v>1886684.4431925796</v>
      </c>
      <c r="Y1290" s="11">
        <f t="shared" si="688"/>
        <v>2443211.9999999981</v>
      </c>
      <c r="Z1290" s="11">
        <f t="shared" si="688"/>
        <v>1.2949764910690007</v>
      </c>
      <c r="AA1290" s="11">
        <f t="shared" si="688"/>
        <v>184.22879796600748</v>
      </c>
      <c r="AB1290" s="11">
        <f t="shared" si="688"/>
        <v>9378</v>
      </c>
      <c r="AC1290" s="11">
        <f t="shared" si="688"/>
        <v>0</v>
      </c>
      <c r="AD1290" s="11">
        <f t="shared" si="688"/>
        <v>0</v>
      </c>
      <c r="AE1290" s="11">
        <f t="shared" si="649"/>
        <v>0</v>
      </c>
      <c r="AF1290" s="11">
        <f t="shared" si="649"/>
        <v>0</v>
      </c>
      <c r="AG1290" s="11">
        <f t="shared" si="649"/>
        <v>0</v>
      </c>
      <c r="AH1290" s="11">
        <f t="shared" si="649"/>
        <v>0</v>
      </c>
      <c r="AI1290" s="11">
        <f t="shared" si="649"/>
        <v>0</v>
      </c>
      <c r="AJ1290" s="11">
        <f t="shared" si="649"/>
        <v>0</v>
      </c>
      <c r="AK1290" s="11">
        <f t="shared" si="649"/>
        <v>0</v>
      </c>
      <c r="AL1290" s="11">
        <f t="shared" si="649"/>
        <v>0</v>
      </c>
      <c r="AM1290" s="11">
        <f t="shared" si="649"/>
        <v>0</v>
      </c>
      <c r="AN1290" s="11">
        <f t="shared" si="649"/>
        <v>0</v>
      </c>
      <c r="AO1290" s="11">
        <f t="shared" si="674"/>
        <v>0</v>
      </c>
      <c r="AP1290" s="11">
        <f t="shared" si="674"/>
        <v>0</v>
      </c>
      <c r="AQ1290" s="11">
        <f t="shared" si="674"/>
        <v>0</v>
      </c>
      <c r="AR1290" s="11">
        <f t="shared" si="674"/>
        <v>0</v>
      </c>
      <c r="AS1290" s="11">
        <f t="shared" si="674"/>
        <v>0</v>
      </c>
      <c r="AT1290" s="11">
        <f t="shared" si="674"/>
        <v>0</v>
      </c>
      <c r="AU1290" s="11">
        <f t="shared" si="674"/>
        <v>0</v>
      </c>
      <c r="AV1290" s="11">
        <f t="shared" si="674"/>
        <v>999942754.89206719</v>
      </c>
      <c r="AW1290" s="11">
        <f t="shared" si="674"/>
        <v>0</v>
      </c>
      <c r="AX1290" s="11">
        <f t="shared" si="652"/>
        <v>0</v>
      </c>
      <c r="AY1290" s="11">
        <f t="shared" si="652"/>
        <v>426378.52574153349</v>
      </c>
      <c r="AZ1290" s="11">
        <f t="shared" si="652"/>
        <v>2</v>
      </c>
      <c r="BA1290" s="11">
        <f t="shared" si="652"/>
        <v>3</v>
      </c>
      <c r="BB1290" s="11">
        <f t="shared" si="652"/>
        <v>4</v>
      </c>
      <c r="BC1290" s="11">
        <f t="shared" si="652"/>
        <v>2</v>
      </c>
      <c r="BD1290" s="11">
        <f t="shared" si="652"/>
        <v>3</v>
      </c>
      <c r="BE1290" s="11">
        <f t="shared" si="652"/>
        <v>4</v>
      </c>
      <c r="BF1290" s="15" t="str">
        <f t="shared" si="675"/>
        <v>ČSN 42 5738</v>
      </c>
      <c r="BG1290" s="44">
        <v>115.63778442855795</v>
      </c>
      <c r="BJ1290" s="17">
        <f t="shared" si="676"/>
        <v>530</v>
      </c>
      <c r="BK1290" s="17">
        <f t="shared" si="677"/>
        <v>9</v>
      </c>
      <c r="BX1290" s="18">
        <f t="shared" si="659"/>
        <v>14730.927952682539</v>
      </c>
      <c r="BY1290" s="42">
        <v>1.6650441064025905</v>
      </c>
      <c r="BZ1290" s="43">
        <f t="shared" si="660"/>
        <v>14.398789414988057</v>
      </c>
      <c r="CA1290" s="18">
        <f t="shared" si="661"/>
        <v>499971377.4460336</v>
      </c>
      <c r="CB1290" s="18">
        <f t="shared" si="678"/>
        <v>1886684.4431925796</v>
      </c>
      <c r="CC1290" s="18">
        <f t="shared" si="679"/>
        <v>2443211.9999999981</v>
      </c>
      <c r="CD1290" s="25">
        <f t="shared" si="664"/>
        <v>1.2949764910690007</v>
      </c>
      <c r="CE1290" s="26">
        <f t="shared" si="680"/>
        <v>184.22879796600748</v>
      </c>
      <c r="CF1290" s="18">
        <f t="shared" si="681"/>
        <v>9378</v>
      </c>
      <c r="CG1290" s="18"/>
      <c r="CZ1290" s="18">
        <f t="shared" si="682"/>
        <v>999942754.89206719</v>
      </c>
      <c r="DC1290" s="18">
        <f t="shared" si="683"/>
        <v>426378.52574153349</v>
      </c>
      <c r="DD1290" s="17">
        <f t="shared" si="684"/>
        <v>2</v>
      </c>
      <c r="DE1290" s="17">
        <f t="shared" si="685"/>
        <v>3</v>
      </c>
      <c r="DF1290" s="17">
        <f t="shared" si="686"/>
        <v>4</v>
      </c>
      <c r="DG1290" s="17">
        <v>2</v>
      </c>
      <c r="DH1290" s="17">
        <v>3</v>
      </c>
      <c r="DI1290" s="17">
        <v>4</v>
      </c>
      <c r="DJ1290" s="20" t="s">
        <v>1374</v>
      </c>
      <c r="DK1290" s="45"/>
      <c r="DL1290" s="46"/>
      <c r="DN1290" s="46"/>
      <c r="DO1290" s="46"/>
      <c r="DP1290" s="46"/>
      <c r="DU1290" s="48"/>
    </row>
    <row r="1291" spans="1:125" x14ac:dyDescent="0.2">
      <c r="A1291" s="15" t="s">
        <v>105</v>
      </c>
      <c r="B1291" s="10" t="s">
        <v>1391</v>
      </c>
      <c r="C1291" s="11">
        <f t="shared" si="672"/>
        <v>92.332664726065573</v>
      </c>
      <c r="D1291" s="11">
        <f t="shared" si="687"/>
        <v>0</v>
      </c>
      <c r="E1291" s="11">
        <f t="shared" si="687"/>
        <v>0</v>
      </c>
      <c r="F1291" s="11">
        <f t="shared" si="687"/>
        <v>630</v>
      </c>
      <c r="G1291" s="11">
        <f t="shared" si="687"/>
        <v>6</v>
      </c>
      <c r="H1291" s="11">
        <f t="shared" si="687"/>
        <v>0</v>
      </c>
      <c r="I1291" s="11">
        <f t="shared" si="687"/>
        <v>0</v>
      </c>
      <c r="J1291" s="11">
        <f t="shared" si="690"/>
        <v>0</v>
      </c>
      <c r="K1291" s="11">
        <f t="shared" si="690"/>
        <v>0</v>
      </c>
      <c r="L1291" s="11">
        <f t="shared" si="690"/>
        <v>0</v>
      </c>
      <c r="M1291" s="11">
        <f t="shared" si="690"/>
        <v>0</v>
      </c>
      <c r="N1291" s="11">
        <f t="shared" si="690"/>
        <v>0</v>
      </c>
      <c r="O1291" s="11">
        <f t="shared" si="690"/>
        <v>0</v>
      </c>
      <c r="P1291" s="11">
        <f t="shared" si="654"/>
        <v>0</v>
      </c>
      <c r="Q1291" s="11">
        <f t="shared" si="654"/>
        <v>0</v>
      </c>
      <c r="R1291" s="11">
        <f t="shared" si="654"/>
        <v>0</v>
      </c>
      <c r="S1291" s="11">
        <f t="shared" si="654"/>
        <v>0</v>
      </c>
      <c r="T1291" s="11">
        <f t="shared" si="654"/>
        <v>11762.122895040186</v>
      </c>
      <c r="U1291" s="40">
        <f t="shared" si="673"/>
        <v>1.9792033717615698</v>
      </c>
      <c r="V1291" s="11">
        <f t="shared" si="689"/>
        <v>21.435570798628124</v>
      </c>
      <c r="W1291" s="11">
        <f t="shared" si="689"/>
        <v>572538975.10042357</v>
      </c>
      <c r="X1291" s="11">
        <f t="shared" si="689"/>
        <v>1817584.0479378526</v>
      </c>
      <c r="Y1291" s="11">
        <f t="shared" si="688"/>
        <v>2336328.0000000047</v>
      </c>
      <c r="Z1291" s="11">
        <f t="shared" si="688"/>
        <v>1.2854030066178757</v>
      </c>
      <c r="AA1291" s="11">
        <f t="shared" si="688"/>
        <v>220.62751414998084</v>
      </c>
      <c r="AB1291" s="11">
        <f t="shared" si="688"/>
        <v>7488</v>
      </c>
      <c r="AC1291" s="11">
        <f t="shared" si="688"/>
        <v>0</v>
      </c>
      <c r="AD1291" s="11">
        <f t="shared" si="688"/>
        <v>0</v>
      </c>
      <c r="AE1291" s="11">
        <f t="shared" si="649"/>
        <v>0</v>
      </c>
      <c r="AF1291" s="11">
        <f t="shared" si="649"/>
        <v>0</v>
      </c>
      <c r="AG1291" s="11">
        <f t="shared" si="649"/>
        <v>0</v>
      </c>
      <c r="AH1291" s="11">
        <f t="shared" si="649"/>
        <v>0</v>
      </c>
      <c r="AI1291" s="11">
        <f t="shared" si="649"/>
        <v>0</v>
      </c>
      <c r="AJ1291" s="11">
        <f t="shared" si="649"/>
        <v>0</v>
      </c>
      <c r="AK1291" s="11">
        <f t="shared" si="649"/>
        <v>0</v>
      </c>
      <c r="AL1291" s="11">
        <f t="shared" si="649"/>
        <v>0</v>
      </c>
      <c r="AM1291" s="11">
        <f t="shared" si="649"/>
        <v>0</v>
      </c>
      <c r="AN1291" s="11">
        <f t="shared" si="649"/>
        <v>0</v>
      </c>
      <c r="AO1291" s="11">
        <f t="shared" si="674"/>
        <v>0</v>
      </c>
      <c r="AP1291" s="11">
        <f t="shared" si="674"/>
        <v>0</v>
      </c>
      <c r="AQ1291" s="11">
        <f t="shared" si="674"/>
        <v>0</v>
      </c>
      <c r="AR1291" s="11">
        <f t="shared" si="674"/>
        <v>0</v>
      </c>
      <c r="AS1291" s="11">
        <f t="shared" si="674"/>
        <v>0</v>
      </c>
      <c r="AT1291" s="11">
        <f t="shared" si="674"/>
        <v>0</v>
      </c>
      <c r="AU1291" s="11">
        <f t="shared" si="674"/>
        <v>0</v>
      </c>
      <c r="AV1291" s="11">
        <f t="shared" si="674"/>
        <v>1145077950.2008471</v>
      </c>
      <c r="AW1291" s="11">
        <f t="shared" si="674"/>
        <v>0</v>
      </c>
      <c r="AX1291" s="11">
        <f t="shared" si="652"/>
        <v>0</v>
      </c>
      <c r="AY1291" s="11">
        <f t="shared" si="652"/>
        <v>611630.39054208959</v>
      </c>
      <c r="AZ1291" s="11">
        <f t="shared" si="652"/>
        <v>4</v>
      </c>
      <c r="BA1291" s="11">
        <f t="shared" si="652"/>
        <v>4</v>
      </c>
      <c r="BB1291" s="11">
        <f t="shared" si="652"/>
        <v>4</v>
      </c>
      <c r="BC1291" s="11">
        <f t="shared" si="652"/>
        <v>4</v>
      </c>
      <c r="BD1291" s="11">
        <f t="shared" si="652"/>
        <v>4</v>
      </c>
      <c r="BE1291" s="11">
        <f t="shared" si="652"/>
        <v>4</v>
      </c>
      <c r="BF1291" s="15" t="str">
        <f t="shared" si="675"/>
        <v>ČSN 42 5738</v>
      </c>
      <c r="BG1291" s="44">
        <v>92.332664726065573</v>
      </c>
      <c r="BJ1291" s="17">
        <f t="shared" si="676"/>
        <v>630</v>
      </c>
      <c r="BK1291" s="17">
        <f t="shared" si="677"/>
        <v>6</v>
      </c>
      <c r="BX1291" s="18">
        <f t="shared" si="659"/>
        <v>11762.122895040186</v>
      </c>
      <c r="BY1291" s="42">
        <v>1.9792033717615698</v>
      </c>
      <c r="BZ1291" s="43">
        <f t="shared" si="660"/>
        <v>21.435570798628124</v>
      </c>
      <c r="CA1291" s="18">
        <f t="shared" si="661"/>
        <v>572538975.10042357</v>
      </c>
      <c r="CB1291" s="18">
        <f t="shared" si="678"/>
        <v>1817584.0479378526</v>
      </c>
      <c r="CC1291" s="18">
        <f t="shared" si="679"/>
        <v>2336328.0000000047</v>
      </c>
      <c r="CD1291" s="25">
        <f t="shared" si="664"/>
        <v>1.2854030066178757</v>
      </c>
      <c r="CE1291" s="26">
        <f t="shared" si="680"/>
        <v>220.62751414998084</v>
      </c>
      <c r="CF1291" s="18">
        <f t="shared" si="681"/>
        <v>7488</v>
      </c>
      <c r="CG1291" s="18"/>
      <c r="CZ1291" s="18">
        <f t="shared" si="682"/>
        <v>1145077950.2008471</v>
      </c>
      <c r="DC1291" s="18">
        <f t="shared" si="683"/>
        <v>611630.39054208959</v>
      </c>
      <c r="DD1291" s="17">
        <f t="shared" si="684"/>
        <v>4</v>
      </c>
      <c r="DE1291" s="17">
        <f t="shared" si="685"/>
        <v>4</v>
      </c>
      <c r="DF1291" s="17">
        <f t="shared" si="686"/>
        <v>4</v>
      </c>
      <c r="DG1291" s="17">
        <v>4</v>
      </c>
      <c r="DH1291" s="17">
        <v>4</v>
      </c>
      <c r="DI1291" s="17">
        <v>4</v>
      </c>
      <c r="DJ1291" s="20" t="s">
        <v>1374</v>
      </c>
      <c r="DK1291" s="45"/>
      <c r="DL1291" s="46"/>
      <c r="DN1291" s="46"/>
      <c r="DO1291" s="46"/>
      <c r="DP1291" s="46"/>
      <c r="DU1291" s="48"/>
    </row>
    <row r="1292" spans="1:125" x14ac:dyDescent="0.2">
      <c r="A1292" s="15" t="s">
        <v>105</v>
      </c>
      <c r="B1292" s="10" t="s">
        <v>1392</v>
      </c>
      <c r="C1292" s="11">
        <f t="shared" si="672"/>
        <v>107.5488116640949</v>
      </c>
      <c r="D1292" s="11">
        <f t="shared" si="687"/>
        <v>0</v>
      </c>
      <c r="E1292" s="11">
        <f t="shared" si="687"/>
        <v>0</v>
      </c>
      <c r="F1292" s="11">
        <f t="shared" si="687"/>
        <v>630</v>
      </c>
      <c r="G1292" s="11">
        <f t="shared" si="687"/>
        <v>7</v>
      </c>
      <c r="H1292" s="11">
        <f t="shared" si="687"/>
        <v>0</v>
      </c>
      <c r="I1292" s="11">
        <f t="shared" si="687"/>
        <v>0</v>
      </c>
      <c r="J1292" s="11">
        <f t="shared" si="690"/>
        <v>0</v>
      </c>
      <c r="K1292" s="11">
        <f t="shared" si="690"/>
        <v>0</v>
      </c>
      <c r="L1292" s="11">
        <f t="shared" si="690"/>
        <v>0</v>
      </c>
      <c r="M1292" s="11">
        <f t="shared" si="690"/>
        <v>0</v>
      </c>
      <c r="N1292" s="11">
        <f t="shared" si="690"/>
        <v>0</v>
      </c>
      <c r="O1292" s="11">
        <f t="shared" si="690"/>
        <v>0</v>
      </c>
      <c r="P1292" s="11">
        <f t="shared" si="654"/>
        <v>0</v>
      </c>
      <c r="Q1292" s="11">
        <f t="shared" si="654"/>
        <v>0</v>
      </c>
      <c r="R1292" s="11">
        <f t="shared" si="654"/>
        <v>0</v>
      </c>
      <c r="S1292" s="11">
        <f t="shared" si="654"/>
        <v>0</v>
      </c>
      <c r="T1292" s="11">
        <f t="shared" si="654"/>
        <v>13700.485562305088</v>
      </c>
      <c r="U1292" s="40">
        <f t="shared" si="673"/>
        <v>1.9792033717615698</v>
      </c>
      <c r="V1292" s="11">
        <f t="shared" si="689"/>
        <v>18.402838126591082</v>
      </c>
      <c r="W1292" s="11">
        <f t="shared" si="689"/>
        <v>664778385.57555807</v>
      </c>
      <c r="X1292" s="11">
        <f t="shared" si="689"/>
        <v>2110407.5732557401</v>
      </c>
      <c r="Y1292" s="11">
        <f t="shared" si="688"/>
        <v>2717017.3333333354</v>
      </c>
      <c r="Z1292" s="11">
        <f t="shared" si="688"/>
        <v>1.2874372551372977</v>
      </c>
      <c r="AA1292" s="11">
        <f t="shared" si="688"/>
        <v>220.27766568583388</v>
      </c>
      <c r="AB1292" s="11">
        <f t="shared" si="688"/>
        <v>8722</v>
      </c>
      <c r="AC1292" s="11">
        <f t="shared" si="688"/>
        <v>0</v>
      </c>
      <c r="AD1292" s="11">
        <f t="shared" si="688"/>
        <v>0</v>
      </c>
      <c r="AE1292" s="11">
        <f t="shared" si="649"/>
        <v>0</v>
      </c>
      <c r="AF1292" s="11">
        <f t="shared" si="649"/>
        <v>0</v>
      </c>
      <c r="AG1292" s="11">
        <f t="shared" si="649"/>
        <v>0</v>
      </c>
      <c r="AH1292" s="11">
        <f t="shared" si="649"/>
        <v>0</v>
      </c>
      <c r="AI1292" s="11">
        <f t="shared" ref="AI1292:AT1318" si="691">IF($A1292="x",CM1292,"")</f>
        <v>0</v>
      </c>
      <c r="AJ1292" s="11">
        <f t="shared" si="691"/>
        <v>0</v>
      </c>
      <c r="AK1292" s="11">
        <f t="shared" si="691"/>
        <v>0</v>
      </c>
      <c r="AL1292" s="11">
        <f t="shared" si="691"/>
        <v>0</v>
      </c>
      <c r="AM1292" s="11">
        <f t="shared" si="691"/>
        <v>0</v>
      </c>
      <c r="AN1292" s="11">
        <f t="shared" si="691"/>
        <v>0</v>
      </c>
      <c r="AO1292" s="11">
        <f t="shared" si="674"/>
        <v>0</v>
      </c>
      <c r="AP1292" s="11">
        <f t="shared" si="674"/>
        <v>0</v>
      </c>
      <c r="AQ1292" s="11">
        <f t="shared" si="674"/>
        <v>0</v>
      </c>
      <c r="AR1292" s="11">
        <f t="shared" si="674"/>
        <v>0</v>
      </c>
      <c r="AS1292" s="11">
        <f t="shared" si="674"/>
        <v>0</v>
      </c>
      <c r="AT1292" s="11">
        <f t="shared" si="674"/>
        <v>0</v>
      </c>
      <c r="AU1292" s="11">
        <f t="shared" si="674"/>
        <v>0</v>
      </c>
      <c r="AV1292" s="11">
        <f t="shared" si="674"/>
        <v>1329556771.1511161</v>
      </c>
      <c r="AW1292" s="11">
        <f t="shared" si="674"/>
        <v>0</v>
      </c>
      <c r="AX1292" s="11">
        <f t="shared" si="652"/>
        <v>0</v>
      </c>
      <c r="AY1292" s="11">
        <f t="shared" si="652"/>
        <v>609671.60752257635</v>
      </c>
      <c r="AZ1292" s="11">
        <f t="shared" si="652"/>
        <v>3</v>
      </c>
      <c r="BA1292" s="11">
        <f t="shared" si="652"/>
        <v>4</v>
      </c>
      <c r="BB1292" s="11">
        <f t="shared" si="652"/>
        <v>4</v>
      </c>
      <c r="BC1292" s="11">
        <f t="shared" si="652"/>
        <v>3</v>
      </c>
      <c r="BD1292" s="11">
        <f t="shared" si="652"/>
        <v>4</v>
      </c>
      <c r="BE1292" s="11">
        <f t="shared" si="652"/>
        <v>4</v>
      </c>
      <c r="BF1292" s="15" t="str">
        <f t="shared" si="675"/>
        <v>ČSN 42 5738</v>
      </c>
      <c r="BG1292" s="44">
        <v>107.5488116640949</v>
      </c>
      <c r="BJ1292" s="17">
        <f t="shared" si="676"/>
        <v>630</v>
      </c>
      <c r="BK1292" s="17">
        <f t="shared" si="677"/>
        <v>7</v>
      </c>
      <c r="BX1292" s="18">
        <f t="shared" si="659"/>
        <v>13700.485562305088</v>
      </c>
      <c r="BY1292" s="42">
        <v>1.9792033717615698</v>
      </c>
      <c r="BZ1292" s="43">
        <f t="shared" si="660"/>
        <v>18.402838126591082</v>
      </c>
      <c r="CA1292" s="18">
        <f t="shared" si="661"/>
        <v>664778385.57555807</v>
      </c>
      <c r="CB1292" s="18">
        <f t="shared" si="678"/>
        <v>2110407.5732557401</v>
      </c>
      <c r="CC1292" s="18">
        <f t="shared" si="679"/>
        <v>2717017.3333333354</v>
      </c>
      <c r="CD1292" s="25">
        <f t="shared" si="664"/>
        <v>1.2874372551372977</v>
      </c>
      <c r="CE1292" s="26">
        <f t="shared" si="680"/>
        <v>220.27766568583388</v>
      </c>
      <c r="CF1292" s="18">
        <f t="shared" si="681"/>
        <v>8722</v>
      </c>
      <c r="CG1292" s="18"/>
      <c r="CZ1292" s="18">
        <f t="shared" si="682"/>
        <v>1329556771.1511161</v>
      </c>
      <c r="DC1292" s="18">
        <f t="shared" si="683"/>
        <v>609671.60752257635</v>
      </c>
      <c r="DD1292" s="17">
        <f t="shared" si="684"/>
        <v>3</v>
      </c>
      <c r="DE1292" s="17">
        <f t="shared" si="685"/>
        <v>4</v>
      </c>
      <c r="DF1292" s="17">
        <f t="shared" si="686"/>
        <v>4</v>
      </c>
      <c r="DG1292" s="17">
        <v>3</v>
      </c>
      <c r="DH1292" s="17">
        <v>4</v>
      </c>
      <c r="DI1292" s="17">
        <v>4</v>
      </c>
      <c r="DJ1292" s="20" t="s">
        <v>1374</v>
      </c>
      <c r="DK1292" s="45"/>
      <c r="DL1292" s="46"/>
      <c r="DN1292" s="46"/>
      <c r="DO1292" s="46"/>
      <c r="DP1292" s="46"/>
      <c r="DU1292" s="48"/>
    </row>
    <row r="1293" spans="1:125" x14ac:dyDescent="0.2">
      <c r="A1293" s="15" t="s">
        <v>105</v>
      </c>
      <c r="B1293" s="10" t="s">
        <v>1393</v>
      </c>
      <c r="C1293" s="11">
        <f t="shared" si="672"/>
        <v>122.71563559746295</v>
      </c>
      <c r="D1293" s="11">
        <f t="shared" si="687"/>
        <v>0</v>
      </c>
      <c r="E1293" s="11">
        <f t="shared" si="687"/>
        <v>0</v>
      </c>
      <c r="F1293" s="11">
        <f t="shared" si="687"/>
        <v>630</v>
      </c>
      <c r="G1293" s="11">
        <f t="shared" si="687"/>
        <v>8</v>
      </c>
      <c r="H1293" s="11">
        <f t="shared" si="687"/>
        <v>0</v>
      </c>
      <c r="I1293" s="11">
        <f t="shared" si="687"/>
        <v>0</v>
      </c>
      <c r="J1293" s="11">
        <f t="shared" si="690"/>
        <v>0</v>
      </c>
      <c r="K1293" s="11">
        <f t="shared" si="690"/>
        <v>0</v>
      </c>
      <c r="L1293" s="11">
        <f t="shared" si="690"/>
        <v>0</v>
      </c>
      <c r="M1293" s="11">
        <f t="shared" si="690"/>
        <v>0</v>
      </c>
      <c r="N1293" s="11">
        <f t="shared" si="690"/>
        <v>0</v>
      </c>
      <c r="O1293" s="11">
        <f t="shared" si="690"/>
        <v>0</v>
      </c>
      <c r="P1293" s="11">
        <f t="shared" si="654"/>
        <v>0</v>
      </c>
      <c r="Q1293" s="11">
        <f t="shared" si="654"/>
        <v>0</v>
      </c>
      <c r="R1293" s="11">
        <f t="shared" si="654"/>
        <v>0</v>
      </c>
      <c r="S1293" s="11">
        <f t="shared" si="654"/>
        <v>0</v>
      </c>
      <c r="T1293" s="11">
        <f t="shared" si="654"/>
        <v>15632.56504426281</v>
      </c>
      <c r="U1293" s="40">
        <f t="shared" si="673"/>
        <v>1.9792033717615698</v>
      </c>
      <c r="V1293" s="11">
        <f t="shared" si="689"/>
        <v>16.128371597681614</v>
      </c>
      <c r="W1293" s="11">
        <f t="shared" si="689"/>
        <v>756123722.34342575</v>
      </c>
      <c r="X1293" s="11">
        <f t="shared" si="689"/>
        <v>2400392.7693442088</v>
      </c>
      <c r="Y1293" s="11">
        <f t="shared" si="688"/>
        <v>3095242.6666666684</v>
      </c>
      <c r="Z1293" s="11">
        <f t="shared" si="688"/>
        <v>1.2894734170992748</v>
      </c>
      <c r="AA1293" s="11">
        <f t="shared" si="688"/>
        <v>219.92839743880279</v>
      </c>
      <c r="AB1293" s="11">
        <f t="shared" si="688"/>
        <v>9952</v>
      </c>
      <c r="AC1293" s="11">
        <f t="shared" si="688"/>
        <v>0</v>
      </c>
      <c r="AD1293" s="11">
        <f t="shared" si="688"/>
        <v>0</v>
      </c>
      <c r="AE1293" s="11">
        <f t="shared" si="688"/>
        <v>0</v>
      </c>
      <c r="AF1293" s="11">
        <f t="shared" si="688"/>
        <v>0</v>
      </c>
      <c r="AG1293" s="11">
        <f t="shared" si="688"/>
        <v>0</v>
      </c>
      <c r="AH1293" s="11">
        <f t="shared" si="688"/>
        <v>0</v>
      </c>
      <c r="AI1293" s="11">
        <f t="shared" si="691"/>
        <v>0</v>
      </c>
      <c r="AJ1293" s="11">
        <f t="shared" si="691"/>
        <v>0</v>
      </c>
      <c r="AK1293" s="11">
        <f t="shared" si="691"/>
        <v>0</v>
      </c>
      <c r="AL1293" s="11">
        <f t="shared" si="691"/>
        <v>0</v>
      </c>
      <c r="AM1293" s="11">
        <f t="shared" si="691"/>
        <v>0</v>
      </c>
      <c r="AN1293" s="11">
        <f t="shared" si="691"/>
        <v>0</v>
      </c>
      <c r="AO1293" s="11">
        <f t="shared" si="674"/>
        <v>0</v>
      </c>
      <c r="AP1293" s="11">
        <f t="shared" si="674"/>
        <v>0</v>
      </c>
      <c r="AQ1293" s="11">
        <f t="shared" si="674"/>
        <v>0</v>
      </c>
      <c r="AR1293" s="11">
        <f t="shared" si="674"/>
        <v>0</v>
      </c>
      <c r="AS1293" s="11">
        <f t="shared" si="674"/>
        <v>0</v>
      </c>
      <c r="AT1293" s="11">
        <f t="shared" si="674"/>
        <v>0</v>
      </c>
      <c r="AU1293" s="11">
        <f t="shared" si="674"/>
        <v>0</v>
      </c>
      <c r="AV1293" s="11">
        <f t="shared" si="674"/>
        <v>1512247444.6868515</v>
      </c>
      <c r="AW1293" s="11">
        <f t="shared" si="674"/>
        <v>0</v>
      </c>
      <c r="AX1293" s="11">
        <f t="shared" si="652"/>
        <v>0</v>
      </c>
      <c r="AY1293" s="11">
        <f t="shared" si="652"/>
        <v>607715.96609571681</v>
      </c>
      <c r="AZ1293" s="11">
        <f t="shared" si="652"/>
        <v>3</v>
      </c>
      <c r="BA1293" s="11">
        <f t="shared" si="652"/>
        <v>4</v>
      </c>
      <c r="BB1293" s="11">
        <f t="shared" si="652"/>
        <v>4</v>
      </c>
      <c r="BC1293" s="11">
        <f t="shared" si="652"/>
        <v>3</v>
      </c>
      <c r="BD1293" s="11">
        <f t="shared" si="652"/>
        <v>4</v>
      </c>
      <c r="BE1293" s="11">
        <f t="shared" si="652"/>
        <v>4</v>
      </c>
      <c r="BF1293" s="15" t="str">
        <f t="shared" si="675"/>
        <v>ČSN 42 5738</v>
      </c>
      <c r="BG1293" s="44">
        <v>122.71563559746295</v>
      </c>
      <c r="BJ1293" s="17">
        <f t="shared" si="676"/>
        <v>630</v>
      </c>
      <c r="BK1293" s="17">
        <f t="shared" si="677"/>
        <v>8</v>
      </c>
      <c r="BX1293" s="18">
        <f t="shared" si="659"/>
        <v>15632.56504426281</v>
      </c>
      <c r="BY1293" s="42">
        <v>1.9792033717615698</v>
      </c>
      <c r="BZ1293" s="43">
        <f t="shared" si="660"/>
        <v>16.128371597681614</v>
      </c>
      <c r="CA1293" s="18">
        <f t="shared" si="661"/>
        <v>756123722.34342575</v>
      </c>
      <c r="CB1293" s="18">
        <f t="shared" si="678"/>
        <v>2400392.7693442088</v>
      </c>
      <c r="CC1293" s="18">
        <f t="shared" si="679"/>
        <v>3095242.6666666684</v>
      </c>
      <c r="CD1293" s="25">
        <f t="shared" si="664"/>
        <v>1.2894734170992748</v>
      </c>
      <c r="CE1293" s="26">
        <f t="shared" si="680"/>
        <v>219.92839743880279</v>
      </c>
      <c r="CF1293" s="18">
        <f t="shared" si="681"/>
        <v>9952</v>
      </c>
      <c r="CG1293" s="18"/>
      <c r="CZ1293" s="18">
        <f t="shared" si="682"/>
        <v>1512247444.6868515</v>
      </c>
      <c r="DC1293" s="18">
        <f t="shared" si="683"/>
        <v>607715.96609571681</v>
      </c>
      <c r="DD1293" s="17">
        <f t="shared" si="684"/>
        <v>3</v>
      </c>
      <c r="DE1293" s="17">
        <f t="shared" si="685"/>
        <v>4</v>
      </c>
      <c r="DF1293" s="17">
        <f t="shared" si="686"/>
        <v>4</v>
      </c>
      <c r="DG1293" s="17">
        <v>3</v>
      </c>
      <c r="DH1293" s="17">
        <v>4</v>
      </c>
      <c r="DI1293" s="17">
        <v>4</v>
      </c>
      <c r="DJ1293" s="20" t="s">
        <v>1374</v>
      </c>
      <c r="DK1293" s="45"/>
      <c r="DL1293" s="46"/>
      <c r="DN1293" s="46"/>
      <c r="DO1293" s="46"/>
      <c r="DP1293" s="46"/>
      <c r="DU1293" s="48"/>
    </row>
    <row r="1294" spans="1:125" x14ac:dyDescent="0.2">
      <c r="A1294" s="15" t="s">
        <v>105</v>
      </c>
      <c r="B1294" s="10" t="s">
        <v>1394</v>
      </c>
      <c r="C1294" s="11">
        <f t="shared" si="672"/>
        <v>137.83313652616971</v>
      </c>
      <c r="D1294" s="11">
        <f t="shared" si="687"/>
        <v>0</v>
      </c>
      <c r="E1294" s="11">
        <f t="shared" si="687"/>
        <v>0</v>
      </c>
      <c r="F1294" s="11">
        <f t="shared" si="687"/>
        <v>630</v>
      </c>
      <c r="G1294" s="11">
        <f t="shared" si="687"/>
        <v>9</v>
      </c>
      <c r="H1294" s="11">
        <f t="shared" si="687"/>
        <v>0</v>
      </c>
      <c r="I1294" s="11">
        <f t="shared" si="687"/>
        <v>0</v>
      </c>
      <c r="J1294" s="11">
        <f t="shared" si="690"/>
        <v>0</v>
      </c>
      <c r="K1294" s="11">
        <f t="shared" si="690"/>
        <v>0</v>
      </c>
      <c r="L1294" s="11">
        <f t="shared" si="690"/>
        <v>0</v>
      </c>
      <c r="M1294" s="11">
        <f t="shared" si="690"/>
        <v>0</v>
      </c>
      <c r="N1294" s="11">
        <f t="shared" si="690"/>
        <v>0</v>
      </c>
      <c r="O1294" s="11">
        <f t="shared" si="690"/>
        <v>0</v>
      </c>
      <c r="P1294" s="11">
        <f t="shared" si="654"/>
        <v>0</v>
      </c>
      <c r="Q1294" s="11">
        <f t="shared" si="654"/>
        <v>0</v>
      </c>
      <c r="R1294" s="11">
        <f t="shared" si="654"/>
        <v>0</v>
      </c>
      <c r="S1294" s="11">
        <f t="shared" si="654"/>
        <v>0</v>
      </c>
      <c r="T1294" s="11">
        <f t="shared" si="654"/>
        <v>17558.361340913354</v>
      </c>
      <c r="U1294" s="40">
        <f t="shared" si="673"/>
        <v>1.9792033717615698</v>
      </c>
      <c r="V1294" s="11">
        <f t="shared" si="689"/>
        <v>14.359416187164735</v>
      </c>
      <c r="W1294" s="11">
        <f t="shared" si="689"/>
        <v>846580781.64247262</v>
      </c>
      <c r="X1294" s="11">
        <f t="shared" si="689"/>
        <v>2687558.0369602307</v>
      </c>
      <c r="Y1294" s="11">
        <f t="shared" si="688"/>
        <v>3471011.9999999991</v>
      </c>
      <c r="Z1294" s="11">
        <f t="shared" si="688"/>
        <v>1.2915114584561291</v>
      </c>
      <c r="AA1294" s="11">
        <f t="shared" si="688"/>
        <v>219.57971217760533</v>
      </c>
      <c r="AB1294" s="11">
        <f t="shared" si="688"/>
        <v>11178</v>
      </c>
      <c r="AC1294" s="11">
        <f t="shared" si="688"/>
        <v>0</v>
      </c>
      <c r="AD1294" s="11">
        <f t="shared" si="688"/>
        <v>0</v>
      </c>
      <c r="AE1294" s="11">
        <f t="shared" si="688"/>
        <v>0</v>
      </c>
      <c r="AF1294" s="11">
        <f t="shared" si="688"/>
        <v>0</v>
      </c>
      <c r="AG1294" s="11">
        <f t="shared" si="688"/>
        <v>0</v>
      </c>
      <c r="AH1294" s="11">
        <f t="shared" si="688"/>
        <v>0</v>
      </c>
      <c r="AI1294" s="11">
        <f t="shared" si="691"/>
        <v>0</v>
      </c>
      <c r="AJ1294" s="11">
        <f t="shared" si="691"/>
        <v>0</v>
      </c>
      <c r="AK1294" s="11">
        <f t="shared" si="691"/>
        <v>0</v>
      </c>
      <c r="AL1294" s="11">
        <f t="shared" si="691"/>
        <v>0</v>
      </c>
      <c r="AM1294" s="11">
        <f t="shared" si="691"/>
        <v>0</v>
      </c>
      <c r="AN1294" s="11">
        <f t="shared" si="691"/>
        <v>0</v>
      </c>
      <c r="AO1294" s="11">
        <f t="shared" si="674"/>
        <v>0</v>
      </c>
      <c r="AP1294" s="11">
        <f t="shared" si="674"/>
        <v>0</v>
      </c>
      <c r="AQ1294" s="11">
        <f t="shared" si="674"/>
        <v>0</v>
      </c>
      <c r="AR1294" s="11">
        <f t="shared" si="674"/>
        <v>0</v>
      </c>
      <c r="AS1294" s="11">
        <f t="shared" si="674"/>
        <v>0</v>
      </c>
      <c r="AT1294" s="11">
        <f t="shared" si="674"/>
        <v>0</v>
      </c>
      <c r="AU1294" s="11">
        <f t="shared" si="674"/>
        <v>0</v>
      </c>
      <c r="AV1294" s="11">
        <f t="shared" si="674"/>
        <v>1693161563.2849452</v>
      </c>
      <c r="AW1294" s="11">
        <f t="shared" si="674"/>
        <v>0</v>
      </c>
      <c r="AX1294" s="11">
        <f t="shared" si="652"/>
        <v>0</v>
      </c>
      <c r="AY1294" s="11">
        <f t="shared" si="652"/>
        <v>605763.46626151074</v>
      </c>
      <c r="AZ1294" s="11">
        <f t="shared" si="652"/>
        <v>2</v>
      </c>
      <c r="BA1294" s="11">
        <f t="shared" si="652"/>
        <v>4</v>
      </c>
      <c r="BB1294" s="11">
        <f t="shared" si="652"/>
        <v>4</v>
      </c>
      <c r="BC1294" s="11">
        <f t="shared" si="652"/>
        <v>2</v>
      </c>
      <c r="BD1294" s="11">
        <f t="shared" si="652"/>
        <v>4</v>
      </c>
      <c r="BE1294" s="11">
        <f t="shared" si="652"/>
        <v>4</v>
      </c>
      <c r="BF1294" s="15" t="str">
        <f t="shared" si="675"/>
        <v>ČSN 42 5738</v>
      </c>
      <c r="BG1294" s="44">
        <v>137.83313652616971</v>
      </c>
      <c r="BJ1294" s="17">
        <f t="shared" si="676"/>
        <v>630</v>
      </c>
      <c r="BK1294" s="17">
        <f t="shared" si="677"/>
        <v>9</v>
      </c>
      <c r="BX1294" s="18">
        <f t="shared" si="659"/>
        <v>17558.361340913354</v>
      </c>
      <c r="BY1294" s="42">
        <v>1.9792033717615698</v>
      </c>
      <c r="BZ1294" s="43">
        <f t="shared" si="660"/>
        <v>14.359416187164735</v>
      </c>
      <c r="CA1294" s="18">
        <f t="shared" si="661"/>
        <v>846580781.64247262</v>
      </c>
      <c r="CB1294" s="18">
        <f t="shared" si="678"/>
        <v>2687558.0369602307</v>
      </c>
      <c r="CC1294" s="18">
        <f t="shared" si="679"/>
        <v>3471011.9999999991</v>
      </c>
      <c r="CD1294" s="25">
        <f t="shared" si="664"/>
        <v>1.2915114584561291</v>
      </c>
      <c r="CE1294" s="26">
        <f t="shared" si="680"/>
        <v>219.57971217760533</v>
      </c>
      <c r="CF1294" s="18">
        <f t="shared" si="681"/>
        <v>11178</v>
      </c>
      <c r="CG1294" s="18"/>
      <c r="CZ1294" s="18">
        <f t="shared" si="682"/>
        <v>1693161563.2849452</v>
      </c>
      <c r="DC1294" s="18">
        <f t="shared" si="683"/>
        <v>605763.46626151074</v>
      </c>
      <c r="DD1294" s="17">
        <f t="shared" si="684"/>
        <v>2</v>
      </c>
      <c r="DE1294" s="17">
        <f t="shared" si="685"/>
        <v>4</v>
      </c>
      <c r="DF1294" s="17">
        <f t="shared" si="686"/>
        <v>4</v>
      </c>
      <c r="DG1294" s="17">
        <v>2</v>
      </c>
      <c r="DH1294" s="17">
        <v>4</v>
      </c>
      <c r="DI1294" s="17">
        <v>4</v>
      </c>
      <c r="DJ1294" s="20" t="s">
        <v>1374</v>
      </c>
      <c r="DK1294" s="45"/>
      <c r="DL1294" s="46"/>
      <c r="DN1294" s="46"/>
      <c r="DO1294" s="46"/>
      <c r="DP1294" s="46"/>
      <c r="DU1294" s="48"/>
    </row>
    <row r="1295" spans="1:125" x14ac:dyDescent="0.2">
      <c r="A1295" s="15" t="s">
        <v>105</v>
      </c>
      <c r="B1295" s="10" t="s">
        <v>1395</v>
      </c>
      <c r="C1295" s="11">
        <f t="shared" si="672"/>
        <v>123.08555813242346</v>
      </c>
      <c r="D1295" s="11">
        <f t="shared" si="687"/>
        <v>0</v>
      </c>
      <c r="E1295" s="11">
        <f t="shared" si="687"/>
        <v>0</v>
      </c>
      <c r="F1295" s="11">
        <f t="shared" si="687"/>
        <v>720</v>
      </c>
      <c r="G1295" s="11">
        <f t="shared" si="687"/>
        <v>7</v>
      </c>
      <c r="H1295" s="11">
        <f t="shared" si="687"/>
        <v>0</v>
      </c>
      <c r="I1295" s="11">
        <f t="shared" si="687"/>
        <v>0</v>
      </c>
      <c r="J1295" s="11">
        <f t="shared" si="690"/>
        <v>0</v>
      </c>
      <c r="K1295" s="11">
        <f t="shared" si="690"/>
        <v>0</v>
      </c>
      <c r="L1295" s="11">
        <f t="shared" si="690"/>
        <v>0</v>
      </c>
      <c r="M1295" s="11">
        <f t="shared" si="690"/>
        <v>0</v>
      </c>
      <c r="N1295" s="11">
        <f t="shared" si="690"/>
        <v>0</v>
      </c>
      <c r="O1295" s="11">
        <f t="shared" si="690"/>
        <v>0</v>
      </c>
      <c r="P1295" s="11">
        <f t="shared" si="654"/>
        <v>0</v>
      </c>
      <c r="Q1295" s="11">
        <f t="shared" si="654"/>
        <v>0</v>
      </c>
      <c r="R1295" s="11">
        <f t="shared" si="654"/>
        <v>0</v>
      </c>
      <c r="S1295" s="11">
        <f t="shared" si="654"/>
        <v>0</v>
      </c>
      <c r="T1295" s="11">
        <f t="shared" si="654"/>
        <v>15679.688934066657</v>
      </c>
      <c r="U1295" s="40">
        <f t="shared" si="673"/>
        <v>2.2619467105846511</v>
      </c>
      <c r="V1295" s="11">
        <f t="shared" si="689"/>
        <v>18.377027694435974</v>
      </c>
      <c r="W1295" s="11">
        <f t="shared" si="689"/>
        <v>996479511.06003773</v>
      </c>
      <c r="X1295" s="11">
        <f t="shared" si="689"/>
        <v>2767998.6418334381</v>
      </c>
      <c r="Y1295" s="11">
        <f t="shared" si="688"/>
        <v>3558697.3333333372</v>
      </c>
      <c r="Z1295" s="11">
        <f t="shared" si="688"/>
        <v>1.2856571818894262</v>
      </c>
      <c r="AA1295" s="11">
        <f t="shared" si="688"/>
        <v>252.09571594931953</v>
      </c>
      <c r="AB1295" s="11">
        <f t="shared" si="688"/>
        <v>9982</v>
      </c>
      <c r="AC1295" s="11">
        <f t="shared" si="688"/>
        <v>0</v>
      </c>
      <c r="AD1295" s="11">
        <f t="shared" si="688"/>
        <v>0</v>
      </c>
      <c r="AE1295" s="11">
        <f t="shared" si="688"/>
        <v>0</v>
      </c>
      <c r="AF1295" s="11">
        <f t="shared" si="688"/>
        <v>0</v>
      </c>
      <c r="AG1295" s="11">
        <f t="shared" si="688"/>
        <v>0</v>
      </c>
      <c r="AH1295" s="11">
        <f t="shared" si="688"/>
        <v>0</v>
      </c>
      <c r="AI1295" s="11">
        <f t="shared" si="691"/>
        <v>0</v>
      </c>
      <c r="AJ1295" s="11">
        <f t="shared" si="691"/>
        <v>0</v>
      </c>
      <c r="AK1295" s="11">
        <f t="shared" si="691"/>
        <v>0</v>
      </c>
      <c r="AL1295" s="11">
        <f t="shared" si="691"/>
        <v>0</v>
      </c>
      <c r="AM1295" s="11">
        <f t="shared" si="691"/>
        <v>0</v>
      </c>
      <c r="AN1295" s="11">
        <f t="shared" si="691"/>
        <v>0</v>
      </c>
      <c r="AO1295" s="11">
        <f t="shared" si="674"/>
        <v>0</v>
      </c>
      <c r="AP1295" s="11">
        <f t="shared" si="674"/>
        <v>0</v>
      </c>
      <c r="AQ1295" s="11">
        <f t="shared" si="674"/>
        <v>0</v>
      </c>
      <c r="AR1295" s="11">
        <f t="shared" si="674"/>
        <v>0</v>
      </c>
      <c r="AS1295" s="11">
        <f t="shared" si="674"/>
        <v>0</v>
      </c>
      <c r="AT1295" s="11">
        <f t="shared" si="674"/>
        <v>0</v>
      </c>
      <c r="AU1295" s="11">
        <f t="shared" si="674"/>
        <v>0</v>
      </c>
      <c r="AV1295" s="11">
        <f t="shared" si="674"/>
        <v>1992959022.1200755</v>
      </c>
      <c r="AW1295" s="11">
        <f t="shared" si="674"/>
        <v>0</v>
      </c>
      <c r="AX1295" s="11">
        <f t="shared" si="652"/>
        <v>0</v>
      </c>
      <c r="AY1295" s="11">
        <f t="shared" si="652"/>
        <v>798544.15785639477</v>
      </c>
      <c r="AZ1295" s="11">
        <f t="shared" si="652"/>
        <v>4</v>
      </c>
      <c r="BA1295" s="11">
        <f t="shared" si="652"/>
        <v>4</v>
      </c>
      <c r="BB1295" s="11">
        <f t="shared" si="652"/>
        <v>4</v>
      </c>
      <c r="BC1295" s="11">
        <f t="shared" si="652"/>
        <v>4</v>
      </c>
      <c r="BD1295" s="11">
        <f t="shared" si="652"/>
        <v>4</v>
      </c>
      <c r="BE1295" s="11">
        <f t="shared" si="652"/>
        <v>4</v>
      </c>
      <c r="BF1295" s="15" t="str">
        <f t="shared" si="675"/>
        <v>ČSN 42 5738</v>
      </c>
      <c r="BG1295" s="44">
        <v>123.08555813242346</v>
      </c>
      <c r="BJ1295" s="17">
        <f t="shared" si="676"/>
        <v>720</v>
      </c>
      <c r="BK1295" s="17">
        <f t="shared" si="677"/>
        <v>7</v>
      </c>
      <c r="BX1295" s="18">
        <f t="shared" si="659"/>
        <v>15679.688934066657</v>
      </c>
      <c r="BY1295" s="42">
        <v>2.2619467105846511</v>
      </c>
      <c r="BZ1295" s="43">
        <f t="shared" si="660"/>
        <v>18.377027694435974</v>
      </c>
      <c r="CA1295" s="18">
        <f t="shared" si="661"/>
        <v>996479511.06003773</v>
      </c>
      <c r="CB1295" s="18">
        <f t="shared" si="678"/>
        <v>2767998.6418334381</v>
      </c>
      <c r="CC1295" s="18">
        <f t="shared" si="679"/>
        <v>3558697.3333333372</v>
      </c>
      <c r="CD1295" s="25">
        <f t="shared" si="664"/>
        <v>1.2856571818894262</v>
      </c>
      <c r="CE1295" s="26">
        <f t="shared" si="680"/>
        <v>252.09571594931953</v>
      </c>
      <c r="CF1295" s="18">
        <f t="shared" si="681"/>
        <v>9982</v>
      </c>
      <c r="CG1295" s="18"/>
      <c r="CZ1295" s="18">
        <f t="shared" si="682"/>
        <v>1992959022.1200755</v>
      </c>
      <c r="DC1295" s="18">
        <f t="shared" si="683"/>
        <v>798544.15785639477</v>
      </c>
      <c r="DD1295" s="17">
        <f t="shared" si="684"/>
        <v>4</v>
      </c>
      <c r="DE1295" s="17">
        <f t="shared" si="685"/>
        <v>4</v>
      </c>
      <c r="DF1295" s="17">
        <f t="shared" si="686"/>
        <v>4</v>
      </c>
      <c r="DG1295" s="17">
        <v>4</v>
      </c>
      <c r="DH1295" s="17">
        <v>4</v>
      </c>
      <c r="DI1295" s="17">
        <v>4</v>
      </c>
      <c r="DJ1295" s="20" t="s">
        <v>1374</v>
      </c>
      <c r="DK1295" s="45"/>
      <c r="DL1295" s="46"/>
      <c r="DN1295" s="46"/>
      <c r="DO1295" s="46"/>
      <c r="DP1295" s="46"/>
      <c r="DU1295" s="48"/>
    </row>
    <row r="1296" spans="1:125" x14ac:dyDescent="0.2">
      <c r="A1296" s="15" t="s">
        <v>105</v>
      </c>
      <c r="B1296" s="10" t="s">
        <v>1396</v>
      </c>
      <c r="C1296" s="11">
        <f t="shared" si="672"/>
        <v>140.47191727555321</v>
      </c>
      <c r="D1296" s="11">
        <f t="shared" si="687"/>
        <v>0</v>
      </c>
      <c r="E1296" s="11">
        <f t="shared" si="687"/>
        <v>0</v>
      </c>
      <c r="F1296" s="11">
        <f t="shared" si="687"/>
        <v>720</v>
      </c>
      <c r="G1296" s="11">
        <f t="shared" si="687"/>
        <v>8</v>
      </c>
      <c r="H1296" s="11">
        <f t="shared" si="687"/>
        <v>0</v>
      </c>
      <c r="I1296" s="11">
        <f t="shared" si="687"/>
        <v>0</v>
      </c>
      <c r="J1296" s="11">
        <f t="shared" si="690"/>
        <v>0</v>
      </c>
      <c r="K1296" s="11">
        <f t="shared" si="690"/>
        <v>0</v>
      </c>
      <c r="L1296" s="11">
        <f t="shared" si="690"/>
        <v>0</v>
      </c>
      <c r="M1296" s="11">
        <f t="shared" si="690"/>
        <v>0</v>
      </c>
      <c r="N1296" s="11">
        <f t="shared" si="690"/>
        <v>0</v>
      </c>
      <c r="O1296" s="11">
        <f t="shared" si="690"/>
        <v>0</v>
      </c>
      <c r="P1296" s="11">
        <f t="shared" si="654"/>
        <v>0</v>
      </c>
      <c r="Q1296" s="11">
        <f t="shared" si="654"/>
        <v>0</v>
      </c>
      <c r="R1296" s="11">
        <f t="shared" si="654"/>
        <v>0</v>
      </c>
      <c r="S1296" s="11">
        <f t="shared" si="654"/>
        <v>0</v>
      </c>
      <c r="T1296" s="11">
        <f t="shared" si="654"/>
        <v>17894.511754847463</v>
      </c>
      <c r="U1296" s="40">
        <f t="shared" si="673"/>
        <v>2.2619467105846511</v>
      </c>
      <c r="V1296" s="11">
        <f t="shared" si="689"/>
        <v>16.102483360767195</v>
      </c>
      <c r="W1296" s="11">
        <f t="shared" si="689"/>
        <v>1134082576.9752128</v>
      </c>
      <c r="X1296" s="11">
        <f t="shared" si="689"/>
        <v>3150229.3804867021</v>
      </c>
      <c r="Y1296" s="11">
        <f t="shared" si="688"/>
        <v>4055722.6666666698</v>
      </c>
      <c r="Z1296" s="11">
        <f t="shared" si="688"/>
        <v>1.2874372551372977</v>
      </c>
      <c r="AA1296" s="11">
        <f t="shared" si="688"/>
        <v>251.745903640953</v>
      </c>
      <c r="AB1296" s="11">
        <f t="shared" si="688"/>
        <v>11392</v>
      </c>
      <c r="AC1296" s="11">
        <f t="shared" si="688"/>
        <v>0</v>
      </c>
      <c r="AD1296" s="11">
        <f t="shared" si="688"/>
        <v>0</v>
      </c>
      <c r="AE1296" s="11">
        <f t="shared" si="688"/>
        <v>0</v>
      </c>
      <c r="AF1296" s="11">
        <f t="shared" si="688"/>
        <v>0</v>
      </c>
      <c r="AG1296" s="11">
        <f t="shared" si="688"/>
        <v>0</v>
      </c>
      <c r="AH1296" s="11">
        <f t="shared" si="688"/>
        <v>0</v>
      </c>
      <c r="AI1296" s="11">
        <f t="shared" si="691"/>
        <v>0</v>
      </c>
      <c r="AJ1296" s="11">
        <f t="shared" si="691"/>
        <v>0</v>
      </c>
      <c r="AK1296" s="11">
        <f t="shared" si="691"/>
        <v>0</v>
      </c>
      <c r="AL1296" s="11">
        <f t="shared" si="691"/>
        <v>0</v>
      </c>
      <c r="AM1296" s="11">
        <f t="shared" si="691"/>
        <v>0</v>
      </c>
      <c r="AN1296" s="11">
        <f t="shared" si="691"/>
        <v>0</v>
      </c>
      <c r="AO1296" s="11">
        <f t="shared" si="674"/>
        <v>0</v>
      </c>
      <c r="AP1296" s="11">
        <f t="shared" si="674"/>
        <v>0</v>
      </c>
      <c r="AQ1296" s="11">
        <f t="shared" si="674"/>
        <v>0</v>
      </c>
      <c r="AR1296" s="11">
        <f t="shared" si="674"/>
        <v>0</v>
      </c>
      <c r="AS1296" s="11">
        <f t="shared" si="674"/>
        <v>0</v>
      </c>
      <c r="AT1296" s="11">
        <f t="shared" si="674"/>
        <v>0</v>
      </c>
      <c r="AU1296" s="11">
        <f t="shared" si="674"/>
        <v>0</v>
      </c>
      <c r="AV1296" s="11">
        <f t="shared" si="674"/>
        <v>2268165153.9504256</v>
      </c>
      <c r="AW1296" s="11">
        <f t="shared" si="674"/>
        <v>0</v>
      </c>
      <c r="AX1296" s="11">
        <f t="shared" si="652"/>
        <v>0</v>
      </c>
      <c r="AY1296" s="11">
        <f t="shared" si="652"/>
        <v>796305.77309071203</v>
      </c>
      <c r="AZ1296" s="11">
        <f t="shared" si="652"/>
        <v>3</v>
      </c>
      <c r="BA1296" s="11">
        <f t="shared" si="652"/>
        <v>4</v>
      </c>
      <c r="BB1296" s="11">
        <f t="shared" si="652"/>
        <v>4</v>
      </c>
      <c r="BC1296" s="11">
        <f t="shared" si="652"/>
        <v>3</v>
      </c>
      <c r="BD1296" s="11">
        <f t="shared" si="652"/>
        <v>4</v>
      </c>
      <c r="BE1296" s="11">
        <f t="shared" si="652"/>
        <v>4</v>
      </c>
      <c r="BF1296" s="15" t="str">
        <f t="shared" si="675"/>
        <v>ČSN 42 5738</v>
      </c>
      <c r="BG1296" s="44">
        <v>140.47191727555321</v>
      </c>
      <c r="BJ1296" s="17">
        <f t="shared" si="676"/>
        <v>720</v>
      </c>
      <c r="BK1296" s="17">
        <f t="shared" si="677"/>
        <v>8</v>
      </c>
      <c r="BX1296" s="18">
        <f t="shared" si="659"/>
        <v>17894.511754847463</v>
      </c>
      <c r="BY1296" s="42">
        <v>2.2619467105846511</v>
      </c>
      <c r="BZ1296" s="43">
        <f t="shared" si="660"/>
        <v>16.102483360767195</v>
      </c>
      <c r="CA1296" s="18">
        <f t="shared" si="661"/>
        <v>1134082576.9752128</v>
      </c>
      <c r="CB1296" s="18">
        <f t="shared" si="678"/>
        <v>3150229.3804867021</v>
      </c>
      <c r="CC1296" s="18">
        <f t="shared" si="679"/>
        <v>4055722.6666666698</v>
      </c>
      <c r="CD1296" s="25">
        <f t="shared" si="664"/>
        <v>1.2874372551372977</v>
      </c>
      <c r="CE1296" s="26">
        <f t="shared" si="680"/>
        <v>251.745903640953</v>
      </c>
      <c r="CF1296" s="18">
        <f t="shared" si="681"/>
        <v>11392</v>
      </c>
      <c r="CG1296" s="18"/>
      <c r="CZ1296" s="18">
        <f t="shared" si="682"/>
        <v>2268165153.9504256</v>
      </c>
      <c r="DC1296" s="18">
        <f t="shared" si="683"/>
        <v>796305.77309071203</v>
      </c>
      <c r="DD1296" s="17">
        <f t="shared" si="684"/>
        <v>3</v>
      </c>
      <c r="DE1296" s="17">
        <f t="shared" si="685"/>
        <v>4</v>
      </c>
      <c r="DF1296" s="17">
        <f t="shared" si="686"/>
        <v>4</v>
      </c>
      <c r="DG1296" s="17">
        <v>3</v>
      </c>
      <c r="DH1296" s="17">
        <v>4</v>
      </c>
      <c r="DI1296" s="17">
        <v>4</v>
      </c>
      <c r="DJ1296" s="20" t="s">
        <v>1374</v>
      </c>
      <c r="DK1296" s="45"/>
      <c r="DL1296" s="46"/>
      <c r="DN1296" s="46"/>
      <c r="DO1296" s="46"/>
      <c r="DP1296" s="46"/>
      <c r="DU1296" s="48"/>
    </row>
    <row r="1297" spans="1:125" x14ac:dyDescent="0.2">
      <c r="A1297" s="15" t="s">
        <v>105</v>
      </c>
      <c r="B1297" s="10" t="s">
        <v>1397</v>
      </c>
      <c r="C1297" s="11">
        <f t="shared" si="672"/>
        <v>157.80895341402072</v>
      </c>
      <c r="D1297" s="11">
        <f t="shared" si="687"/>
        <v>0</v>
      </c>
      <c r="E1297" s="11">
        <f t="shared" si="687"/>
        <v>0</v>
      </c>
      <c r="F1297" s="11">
        <f t="shared" si="687"/>
        <v>720</v>
      </c>
      <c r="G1297" s="11">
        <f t="shared" si="687"/>
        <v>9</v>
      </c>
      <c r="H1297" s="11">
        <f t="shared" si="687"/>
        <v>0</v>
      </c>
      <c r="I1297" s="11">
        <f t="shared" si="687"/>
        <v>0</v>
      </c>
      <c r="J1297" s="11">
        <f t="shared" si="690"/>
        <v>0</v>
      </c>
      <c r="K1297" s="11">
        <f t="shared" si="690"/>
        <v>0</v>
      </c>
      <c r="L1297" s="11">
        <f t="shared" si="690"/>
        <v>0</v>
      </c>
      <c r="M1297" s="11">
        <f t="shared" si="690"/>
        <v>0</v>
      </c>
      <c r="N1297" s="11">
        <f t="shared" si="690"/>
        <v>0</v>
      </c>
      <c r="O1297" s="11">
        <f t="shared" si="690"/>
        <v>0</v>
      </c>
      <c r="P1297" s="11">
        <f t="shared" si="654"/>
        <v>0</v>
      </c>
      <c r="Q1297" s="11">
        <f t="shared" si="654"/>
        <v>0</v>
      </c>
      <c r="R1297" s="11">
        <f t="shared" si="654"/>
        <v>0</v>
      </c>
      <c r="S1297" s="11">
        <f t="shared" si="654"/>
        <v>0</v>
      </c>
      <c r="T1297" s="11">
        <f t="shared" si="654"/>
        <v>20103.051390321085</v>
      </c>
      <c r="U1297" s="40">
        <f t="shared" si="673"/>
        <v>2.2619467105846511</v>
      </c>
      <c r="V1297" s="11">
        <f t="shared" si="689"/>
        <v>14.3334497926129</v>
      </c>
      <c r="W1297" s="11">
        <f t="shared" si="689"/>
        <v>1270517873.6311402</v>
      </c>
      <c r="X1297" s="11">
        <f t="shared" si="689"/>
        <v>3529216.3156420561</v>
      </c>
      <c r="Y1297" s="11">
        <f t="shared" si="688"/>
        <v>4549932.0000000047</v>
      </c>
      <c r="Z1297" s="11">
        <f t="shared" si="688"/>
        <v>1.2892187933717669</v>
      </c>
      <c r="AA1297" s="11">
        <f t="shared" si="688"/>
        <v>251.3965990223416</v>
      </c>
      <c r="AB1297" s="11">
        <f t="shared" si="688"/>
        <v>12798</v>
      </c>
      <c r="AC1297" s="11">
        <f t="shared" si="688"/>
        <v>0</v>
      </c>
      <c r="AD1297" s="11">
        <f t="shared" si="688"/>
        <v>0</v>
      </c>
      <c r="AE1297" s="11">
        <f t="shared" si="688"/>
        <v>0</v>
      </c>
      <c r="AF1297" s="11">
        <f t="shared" si="688"/>
        <v>0</v>
      </c>
      <c r="AG1297" s="11">
        <f t="shared" si="688"/>
        <v>0</v>
      </c>
      <c r="AH1297" s="11">
        <f t="shared" si="688"/>
        <v>0</v>
      </c>
      <c r="AI1297" s="11">
        <f t="shared" si="691"/>
        <v>0</v>
      </c>
      <c r="AJ1297" s="11">
        <f t="shared" si="691"/>
        <v>0</v>
      </c>
      <c r="AK1297" s="11">
        <f t="shared" si="691"/>
        <v>0</v>
      </c>
      <c r="AL1297" s="11">
        <f t="shared" si="691"/>
        <v>0</v>
      </c>
      <c r="AM1297" s="11">
        <f t="shared" si="691"/>
        <v>0</v>
      </c>
      <c r="AN1297" s="11">
        <f t="shared" si="691"/>
        <v>0</v>
      </c>
      <c r="AO1297" s="11">
        <f t="shared" si="674"/>
        <v>0</v>
      </c>
      <c r="AP1297" s="11">
        <f t="shared" si="674"/>
        <v>0</v>
      </c>
      <c r="AQ1297" s="11">
        <f t="shared" si="674"/>
        <v>0</v>
      </c>
      <c r="AR1297" s="11">
        <f t="shared" si="674"/>
        <v>0</v>
      </c>
      <c r="AS1297" s="11">
        <f t="shared" si="674"/>
        <v>0</v>
      </c>
      <c r="AT1297" s="11">
        <f t="shared" si="674"/>
        <v>0</v>
      </c>
      <c r="AU1297" s="11">
        <f t="shared" si="674"/>
        <v>0</v>
      </c>
      <c r="AV1297" s="11">
        <f t="shared" si="674"/>
        <v>2541035747.2622805</v>
      </c>
      <c r="AW1297" s="11">
        <f t="shared" si="674"/>
        <v>0</v>
      </c>
      <c r="AX1297" s="11">
        <f t="shared" si="652"/>
        <v>0</v>
      </c>
      <c r="AY1297" s="11">
        <f t="shared" si="652"/>
        <v>794070.52991768287</v>
      </c>
      <c r="AZ1297" s="11">
        <f t="shared" si="652"/>
        <v>3</v>
      </c>
      <c r="BA1297" s="11">
        <f t="shared" si="652"/>
        <v>4</v>
      </c>
      <c r="BB1297" s="11">
        <f t="shared" si="652"/>
        <v>4</v>
      </c>
      <c r="BC1297" s="11">
        <f t="shared" si="652"/>
        <v>3</v>
      </c>
      <c r="BD1297" s="11">
        <f t="shared" si="652"/>
        <v>4</v>
      </c>
      <c r="BE1297" s="11">
        <f t="shared" si="652"/>
        <v>4</v>
      </c>
      <c r="BF1297" s="15" t="str">
        <f t="shared" si="675"/>
        <v>ČSN 42 5738</v>
      </c>
      <c r="BG1297" s="44">
        <v>157.80895341402072</v>
      </c>
      <c r="BJ1297" s="17">
        <f t="shared" si="676"/>
        <v>720</v>
      </c>
      <c r="BK1297" s="17">
        <f t="shared" si="677"/>
        <v>9</v>
      </c>
      <c r="BX1297" s="18">
        <f t="shared" si="659"/>
        <v>20103.051390321085</v>
      </c>
      <c r="BY1297" s="42">
        <v>2.2619467105846511</v>
      </c>
      <c r="BZ1297" s="43">
        <f t="shared" si="660"/>
        <v>14.3334497926129</v>
      </c>
      <c r="CA1297" s="18">
        <f t="shared" si="661"/>
        <v>1270517873.6311402</v>
      </c>
      <c r="CB1297" s="18">
        <f t="shared" si="678"/>
        <v>3529216.3156420561</v>
      </c>
      <c r="CC1297" s="18">
        <f t="shared" si="679"/>
        <v>4549932.0000000047</v>
      </c>
      <c r="CD1297" s="25">
        <f t="shared" si="664"/>
        <v>1.2892187933717669</v>
      </c>
      <c r="CE1297" s="26">
        <f t="shared" si="680"/>
        <v>251.3965990223416</v>
      </c>
      <c r="CF1297" s="18">
        <f t="shared" si="681"/>
        <v>12798</v>
      </c>
      <c r="CG1297" s="18"/>
      <c r="CZ1297" s="18">
        <f t="shared" si="682"/>
        <v>2541035747.2622805</v>
      </c>
      <c r="DC1297" s="18">
        <f t="shared" si="683"/>
        <v>794070.52991768287</v>
      </c>
      <c r="DD1297" s="17">
        <f t="shared" si="684"/>
        <v>3</v>
      </c>
      <c r="DE1297" s="17">
        <f t="shared" si="685"/>
        <v>4</v>
      </c>
      <c r="DF1297" s="17">
        <f t="shared" si="686"/>
        <v>4</v>
      </c>
      <c r="DG1297" s="17">
        <v>3</v>
      </c>
      <c r="DH1297" s="17">
        <v>4</v>
      </c>
      <c r="DI1297" s="17">
        <v>4</v>
      </c>
      <c r="DJ1297" s="20" t="s">
        <v>1374</v>
      </c>
      <c r="DK1297" s="45"/>
      <c r="DL1297" s="46"/>
      <c r="DN1297" s="46"/>
      <c r="DO1297" s="46"/>
      <c r="DP1297" s="46"/>
      <c r="DU1297" s="48"/>
    </row>
    <row r="1298" spans="1:125" x14ac:dyDescent="0.2">
      <c r="A1298" s="15" t="s">
        <v>105</v>
      </c>
      <c r="B1298" s="10" t="s">
        <v>1398</v>
      </c>
      <c r="C1298" s="11">
        <f t="shared" si="672"/>
        <v>175.09666654782791</v>
      </c>
      <c r="D1298" s="11">
        <f t="shared" si="687"/>
        <v>0</v>
      </c>
      <c r="E1298" s="11">
        <f t="shared" si="687"/>
        <v>0</v>
      </c>
      <c r="F1298" s="11">
        <f t="shared" si="687"/>
        <v>720</v>
      </c>
      <c r="G1298" s="11">
        <f t="shared" si="687"/>
        <v>10</v>
      </c>
      <c r="H1298" s="11">
        <f t="shared" si="687"/>
        <v>0</v>
      </c>
      <c r="I1298" s="11">
        <f t="shared" si="687"/>
        <v>0</v>
      </c>
      <c r="J1298" s="11">
        <f t="shared" si="690"/>
        <v>0</v>
      </c>
      <c r="K1298" s="11">
        <f t="shared" si="690"/>
        <v>0</v>
      </c>
      <c r="L1298" s="11">
        <f t="shared" si="690"/>
        <v>0</v>
      </c>
      <c r="M1298" s="11">
        <f t="shared" si="690"/>
        <v>0</v>
      </c>
      <c r="N1298" s="11">
        <f t="shared" si="690"/>
        <v>0</v>
      </c>
      <c r="O1298" s="11">
        <f t="shared" si="690"/>
        <v>0</v>
      </c>
      <c r="P1298" s="11">
        <f t="shared" si="654"/>
        <v>0</v>
      </c>
      <c r="Q1298" s="11">
        <f t="shared" si="654"/>
        <v>0</v>
      </c>
      <c r="R1298" s="11">
        <f t="shared" si="654"/>
        <v>0</v>
      </c>
      <c r="S1298" s="11">
        <f t="shared" si="654"/>
        <v>0</v>
      </c>
      <c r="T1298" s="11">
        <f t="shared" si="654"/>
        <v>22305.30784048753</v>
      </c>
      <c r="U1298" s="40">
        <f t="shared" si="673"/>
        <v>2.2619467105846511</v>
      </c>
      <c r="V1298" s="11">
        <f t="shared" si="689"/>
        <v>12.918273975060556</v>
      </c>
      <c r="W1298" s="11">
        <f t="shared" si="689"/>
        <v>1405792026.6467266</v>
      </c>
      <c r="X1298" s="11">
        <f t="shared" si="689"/>
        <v>3904977.8517964627</v>
      </c>
      <c r="Y1298" s="11">
        <f t="shared" si="688"/>
        <v>5041333.3333333377</v>
      </c>
      <c r="Z1298" s="11">
        <f t="shared" si="688"/>
        <v>1.2910017738036852</v>
      </c>
      <c r="AA1298" s="11">
        <f t="shared" si="688"/>
        <v>251.04780421266383</v>
      </c>
      <c r="AB1298" s="11">
        <f t="shared" si="688"/>
        <v>14200</v>
      </c>
      <c r="AC1298" s="11">
        <f t="shared" si="688"/>
        <v>0</v>
      </c>
      <c r="AD1298" s="11">
        <f t="shared" si="688"/>
        <v>0</v>
      </c>
      <c r="AE1298" s="11">
        <f t="shared" si="688"/>
        <v>0</v>
      </c>
      <c r="AF1298" s="11">
        <f t="shared" si="688"/>
        <v>0</v>
      </c>
      <c r="AG1298" s="11">
        <f t="shared" si="688"/>
        <v>0</v>
      </c>
      <c r="AH1298" s="11">
        <f t="shared" si="688"/>
        <v>0</v>
      </c>
      <c r="AI1298" s="11">
        <f t="shared" si="691"/>
        <v>0</v>
      </c>
      <c r="AJ1298" s="11">
        <f t="shared" si="691"/>
        <v>0</v>
      </c>
      <c r="AK1298" s="11">
        <f t="shared" si="691"/>
        <v>0</v>
      </c>
      <c r="AL1298" s="11">
        <f t="shared" si="691"/>
        <v>0</v>
      </c>
      <c r="AM1298" s="11">
        <f t="shared" si="691"/>
        <v>0</v>
      </c>
      <c r="AN1298" s="11">
        <f t="shared" si="691"/>
        <v>0</v>
      </c>
      <c r="AO1298" s="11">
        <f t="shared" si="674"/>
        <v>0</v>
      </c>
      <c r="AP1298" s="11">
        <f t="shared" si="674"/>
        <v>0</v>
      </c>
      <c r="AQ1298" s="11">
        <f t="shared" si="674"/>
        <v>0</v>
      </c>
      <c r="AR1298" s="11">
        <f t="shared" si="674"/>
        <v>0</v>
      </c>
      <c r="AS1298" s="11">
        <f t="shared" si="674"/>
        <v>0</v>
      </c>
      <c r="AT1298" s="11">
        <f t="shared" si="674"/>
        <v>0</v>
      </c>
      <c r="AU1298" s="11">
        <f t="shared" si="674"/>
        <v>0</v>
      </c>
      <c r="AV1298" s="11">
        <f t="shared" si="674"/>
        <v>2811584053.2934532</v>
      </c>
      <c r="AW1298" s="11">
        <f t="shared" si="674"/>
        <v>0</v>
      </c>
      <c r="AX1298" s="11">
        <f t="shared" si="652"/>
        <v>0</v>
      </c>
      <c r="AY1298" s="11">
        <f t="shared" si="652"/>
        <v>791838.4283373073</v>
      </c>
      <c r="AZ1298" s="11">
        <f t="shared" si="652"/>
        <v>3</v>
      </c>
      <c r="BA1298" s="11">
        <f t="shared" si="652"/>
        <v>4</v>
      </c>
      <c r="BB1298" s="11">
        <f t="shared" si="652"/>
        <v>4</v>
      </c>
      <c r="BC1298" s="11">
        <f t="shared" si="652"/>
        <v>3</v>
      </c>
      <c r="BD1298" s="11">
        <f t="shared" si="652"/>
        <v>4</v>
      </c>
      <c r="BE1298" s="11">
        <f t="shared" si="652"/>
        <v>4</v>
      </c>
      <c r="BF1298" s="15" t="str">
        <f t="shared" si="675"/>
        <v>ČSN 42 5738</v>
      </c>
      <c r="BG1298" s="44">
        <v>175.09666654782791</v>
      </c>
      <c r="BJ1298" s="17">
        <f t="shared" si="676"/>
        <v>720</v>
      </c>
      <c r="BK1298" s="17">
        <f t="shared" si="677"/>
        <v>10</v>
      </c>
      <c r="BX1298" s="18">
        <f t="shared" si="659"/>
        <v>22305.30784048753</v>
      </c>
      <c r="BY1298" s="42">
        <v>2.2619467105846511</v>
      </c>
      <c r="BZ1298" s="43">
        <f t="shared" si="660"/>
        <v>12.918273975060556</v>
      </c>
      <c r="CA1298" s="18">
        <f t="shared" si="661"/>
        <v>1405792026.6467266</v>
      </c>
      <c r="CB1298" s="18">
        <f t="shared" si="678"/>
        <v>3904977.8517964627</v>
      </c>
      <c r="CC1298" s="18">
        <f t="shared" si="679"/>
        <v>5041333.3333333377</v>
      </c>
      <c r="CD1298" s="25">
        <f t="shared" si="664"/>
        <v>1.2910017738036852</v>
      </c>
      <c r="CE1298" s="26">
        <f t="shared" si="680"/>
        <v>251.04780421266383</v>
      </c>
      <c r="CF1298" s="18">
        <f t="shared" si="681"/>
        <v>14200</v>
      </c>
      <c r="CG1298" s="18"/>
      <c r="CZ1298" s="18">
        <f t="shared" si="682"/>
        <v>2811584053.2934532</v>
      </c>
      <c r="DC1298" s="18">
        <f t="shared" si="683"/>
        <v>791838.4283373073</v>
      </c>
      <c r="DD1298" s="17">
        <f t="shared" si="684"/>
        <v>3</v>
      </c>
      <c r="DE1298" s="17">
        <f t="shared" si="685"/>
        <v>4</v>
      </c>
      <c r="DF1298" s="17">
        <f t="shared" si="686"/>
        <v>4</v>
      </c>
      <c r="DG1298" s="17">
        <v>3</v>
      </c>
      <c r="DH1298" s="17">
        <v>4</v>
      </c>
      <c r="DI1298" s="17">
        <v>4</v>
      </c>
      <c r="DJ1298" s="20" t="s">
        <v>1374</v>
      </c>
      <c r="DK1298" s="45"/>
      <c r="DL1298" s="46"/>
      <c r="DN1298" s="46"/>
      <c r="DO1298" s="46"/>
      <c r="DP1298" s="46"/>
      <c r="DU1298" s="48"/>
    </row>
    <row r="1299" spans="1:125" x14ac:dyDescent="0.2">
      <c r="A1299" s="15" t="s">
        <v>105</v>
      </c>
      <c r="B1299" s="10" t="s">
        <v>1399</v>
      </c>
      <c r="C1299" s="11">
        <f t="shared" si="672"/>
        <v>140.34860976389905</v>
      </c>
      <c r="D1299" s="11">
        <f t="shared" si="687"/>
        <v>0</v>
      </c>
      <c r="E1299" s="11">
        <f t="shared" si="687"/>
        <v>0</v>
      </c>
      <c r="F1299" s="11">
        <f t="shared" si="687"/>
        <v>820</v>
      </c>
      <c r="G1299" s="11">
        <f t="shared" si="687"/>
        <v>7</v>
      </c>
      <c r="H1299" s="11">
        <f t="shared" si="687"/>
        <v>0</v>
      </c>
      <c r="I1299" s="11">
        <f t="shared" si="687"/>
        <v>0</v>
      </c>
      <c r="J1299" s="11">
        <f t="shared" si="690"/>
        <v>0</v>
      </c>
      <c r="K1299" s="11">
        <f t="shared" si="690"/>
        <v>0</v>
      </c>
      <c r="L1299" s="11">
        <f t="shared" si="690"/>
        <v>0</v>
      </c>
      <c r="M1299" s="11">
        <f t="shared" si="690"/>
        <v>0</v>
      </c>
      <c r="N1299" s="11">
        <f t="shared" si="690"/>
        <v>0</v>
      </c>
      <c r="O1299" s="11">
        <f t="shared" si="690"/>
        <v>0</v>
      </c>
      <c r="P1299" s="11">
        <f t="shared" si="654"/>
        <v>0</v>
      </c>
      <c r="Q1299" s="11">
        <f t="shared" si="654"/>
        <v>0</v>
      </c>
      <c r="R1299" s="11">
        <f t="shared" si="654"/>
        <v>0</v>
      </c>
      <c r="S1299" s="11">
        <f t="shared" si="654"/>
        <v>0</v>
      </c>
      <c r="T1299" s="11">
        <f t="shared" si="654"/>
        <v>17878.803791579514</v>
      </c>
      <c r="U1299" s="40">
        <f t="shared" si="673"/>
        <v>2.5761059759436304</v>
      </c>
      <c r="V1299" s="11">
        <f t="shared" si="689"/>
        <v>18.355051612390554</v>
      </c>
      <c r="W1299" s="11">
        <f t="shared" si="689"/>
        <v>1477276390.5877883</v>
      </c>
      <c r="X1299" s="11">
        <f t="shared" si="689"/>
        <v>3603113.1477750936</v>
      </c>
      <c r="Y1299" s="11">
        <f t="shared" si="688"/>
        <v>4626897.3333333367</v>
      </c>
      <c r="Z1299" s="11">
        <f t="shared" si="688"/>
        <v>1.2841387832048587</v>
      </c>
      <c r="AA1299" s="11">
        <f t="shared" si="688"/>
        <v>287.44956079284589</v>
      </c>
      <c r="AB1299" s="11">
        <f t="shared" si="688"/>
        <v>11382</v>
      </c>
      <c r="AC1299" s="11">
        <f t="shared" si="688"/>
        <v>0</v>
      </c>
      <c r="AD1299" s="11">
        <f t="shared" si="688"/>
        <v>0</v>
      </c>
      <c r="AE1299" s="11">
        <f t="shared" si="688"/>
        <v>0</v>
      </c>
      <c r="AF1299" s="11">
        <f t="shared" si="688"/>
        <v>0</v>
      </c>
      <c r="AG1299" s="11">
        <f t="shared" si="688"/>
        <v>0</v>
      </c>
      <c r="AH1299" s="11">
        <f t="shared" si="688"/>
        <v>0</v>
      </c>
      <c r="AI1299" s="11">
        <f t="shared" si="691"/>
        <v>0</v>
      </c>
      <c r="AJ1299" s="11">
        <f t="shared" si="691"/>
        <v>0</v>
      </c>
      <c r="AK1299" s="11">
        <f t="shared" si="691"/>
        <v>0</v>
      </c>
      <c r="AL1299" s="11">
        <f t="shared" si="691"/>
        <v>0</v>
      </c>
      <c r="AM1299" s="11">
        <f t="shared" si="691"/>
        <v>0</v>
      </c>
      <c r="AN1299" s="11">
        <f t="shared" si="691"/>
        <v>0</v>
      </c>
      <c r="AO1299" s="11">
        <f t="shared" si="674"/>
        <v>0</v>
      </c>
      <c r="AP1299" s="11">
        <f t="shared" si="674"/>
        <v>0</v>
      </c>
      <c r="AQ1299" s="11">
        <f t="shared" si="674"/>
        <v>0</v>
      </c>
      <c r="AR1299" s="11">
        <f t="shared" si="674"/>
        <v>0</v>
      </c>
      <c r="AS1299" s="11">
        <f t="shared" si="674"/>
        <v>0</v>
      </c>
      <c r="AT1299" s="11">
        <f t="shared" si="674"/>
        <v>0</v>
      </c>
      <c r="AU1299" s="11">
        <f t="shared" si="674"/>
        <v>0</v>
      </c>
      <c r="AV1299" s="11">
        <f t="shared" si="674"/>
        <v>2954552781.1755767</v>
      </c>
      <c r="AW1299" s="11">
        <f t="shared" si="674"/>
        <v>0</v>
      </c>
      <c r="AX1299" s="11">
        <f t="shared" si="652"/>
        <v>0</v>
      </c>
      <c r="AY1299" s="11">
        <f t="shared" si="652"/>
        <v>1038247.677325296</v>
      </c>
      <c r="AZ1299" s="11">
        <f t="shared" si="652"/>
        <v>4</v>
      </c>
      <c r="BA1299" s="11">
        <f t="shared" si="652"/>
        <v>4</v>
      </c>
      <c r="BB1299" s="11">
        <f t="shared" si="652"/>
        <v>4</v>
      </c>
      <c r="BC1299" s="11">
        <f t="shared" si="652"/>
        <v>4</v>
      </c>
      <c r="BD1299" s="11">
        <f t="shared" ref="BD1299:BE1362" si="692">IF($A1299="x",DH1299,"")</f>
        <v>4</v>
      </c>
      <c r="BE1299" s="11">
        <f t="shared" si="692"/>
        <v>4</v>
      </c>
      <c r="BF1299" s="15" t="str">
        <f t="shared" si="675"/>
        <v>ČSN 42 5738</v>
      </c>
      <c r="BG1299" s="44">
        <v>140.34860976389905</v>
      </c>
      <c r="BJ1299" s="17">
        <f t="shared" si="676"/>
        <v>820</v>
      </c>
      <c r="BK1299" s="17">
        <f t="shared" si="677"/>
        <v>7</v>
      </c>
      <c r="BX1299" s="18">
        <f t="shared" si="659"/>
        <v>17878.803791579514</v>
      </c>
      <c r="BY1299" s="42">
        <v>2.5761059759436304</v>
      </c>
      <c r="BZ1299" s="43">
        <f t="shared" si="660"/>
        <v>18.355051612390554</v>
      </c>
      <c r="CA1299" s="18">
        <f t="shared" si="661"/>
        <v>1477276390.5877883</v>
      </c>
      <c r="CB1299" s="18">
        <f t="shared" si="678"/>
        <v>3603113.1477750936</v>
      </c>
      <c r="CC1299" s="18">
        <f t="shared" si="679"/>
        <v>4626897.3333333367</v>
      </c>
      <c r="CD1299" s="25">
        <f t="shared" si="664"/>
        <v>1.2841387832048587</v>
      </c>
      <c r="CE1299" s="26">
        <f t="shared" si="680"/>
        <v>287.44956079284589</v>
      </c>
      <c r="CF1299" s="18">
        <f t="shared" si="681"/>
        <v>11382</v>
      </c>
      <c r="CG1299" s="18"/>
      <c r="CZ1299" s="18">
        <f t="shared" si="682"/>
        <v>2954552781.1755767</v>
      </c>
      <c r="DC1299" s="18">
        <f t="shared" si="683"/>
        <v>1038247.677325296</v>
      </c>
      <c r="DD1299" s="17">
        <f t="shared" si="684"/>
        <v>4</v>
      </c>
      <c r="DE1299" s="17">
        <f t="shared" si="685"/>
        <v>4</v>
      </c>
      <c r="DF1299" s="17">
        <f t="shared" si="686"/>
        <v>4</v>
      </c>
      <c r="DG1299" s="17">
        <v>4</v>
      </c>
      <c r="DH1299" s="17">
        <v>4</v>
      </c>
      <c r="DI1299" s="17">
        <v>4</v>
      </c>
      <c r="DJ1299" s="20" t="s">
        <v>1374</v>
      </c>
      <c r="DK1299" s="45"/>
      <c r="DL1299" s="46"/>
      <c r="DN1299" s="46"/>
      <c r="DO1299" s="46"/>
      <c r="DP1299" s="46"/>
      <c r="DU1299" s="48"/>
    </row>
    <row r="1300" spans="1:125" x14ac:dyDescent="0.2">
      <c r="A1300" s="15" t="s">
        <v>105</v>
      </c>
      <c r="B1300" s="10" t="s">
        <v>1400</v>
      </c>
      <c r="C1300" s="11">
        <f t="shared" si="672"/>
        <v>160.20111914009595</v>
      </c>
      <c r="D1300" s="11">
        <f t="shared" si="687"/>
        <v>0</v>
      </c>
      <c r="E1300" s="11">
        <f t="shared" si="687"/>
        <v>0</v>
      </c>
      <c r="F1300" s="11">
        <f t="shared" si="687"/>
        <v>820</v>
      </c>
      <c r="G1300" s="11">
        <f t="shared" si="687"/>
        <v>8</v>
      </c>
      <c r="H1300" s="11">
        <f t="shared" si="687"/>
        <v>0</v>
      </c>
      <c r="I1300" s="11">
        <f t="shared" si="687"/>
        <v>0</v>
      </c>
      <c r="J1300" s="11">
        <f t="shared" si="690"/>
        <v>0</v>
      </c>
      <c r="K1300" s="11">
        <f t="shared" si="690"/>
        <v>0</v>
      </c>
      <c r="L1300" s="11">
        <f t="shared" si="690"/>
        <v>0</v>
      </c>
      <c r="M1300" s="11">
        <f t="shared" si="690"/>
        <v>0</v>
      </c>
      <c r="N1300" s="11">
        <f t="shared" si="690"/>
        <v>0</v>
      </c>
      <c r="O1300" s="11">
        <f t="shared" si="690"/>
        <v>0</v>
      </c>
      <c r="P1300" s="11">
        <f t="shared" si="654"/>
        <v>0</v>
      </c>
      <c r="Q1300" s="11">
        <f t="shared" si="654"/>
        <v>0</v>
      </c>
      <c r="R1300" s="11">
        <f t="shared" si="654"/>
        <v>0</v>
      </c>
      <c r="S1300" s="11">
        <f t="shared" si="654"/>
        <v>0</v>
      </c>
      <c r="T1300" s="11">
        <f t="shared" si="654"/>
        <v>20407.785877719296</v>
      </c>
      <c r="U1300" s="40">
        <f t="shared" si="673"/>
        <v>2.5761059759436304</v>
      </c>
      <c r="V1300" s="11">
        <f t="shared" si="689"/>
        <v>16.080449311286124</v>
      </c>
      <c r="W1300" s="11">
        <f t="shared" si="689"/>
        <v>1682132158.7568908</v>
      </c>
      <c r="X1300" s="11">
        <f t="shared" si="689"/>
        <v>4102761.3628216847</v>
      </c>
      <c r="Y1300" s="11">
        <f t="shared" si="688"/>
        <v>5274922.6666666707</v>
      </c>
      <c r="Z1300" s="11">
        <f t="shared" si="688"/>
        <v>1.2857005807032436</v>
      </c>
      <c r="AA1300" s="11">
        <f t="shared" si="688"/>
        <v>287.09928596219112</v>
      </c>
      <c r="AB1300" s="11">
        <f t="shared" si="688"/>
        <v>12992</v>
      </c>
      <c r="AC1300" s="11">
        <f t="shared" si="688"/>
        <v>0</v>
      </c>
      <c r="AD1300" s="11">
        <f t="shared" si="688"/>
        <v>0</v>
      </c>
      <c r="AE1300" s="11">
        <f t="shared" si="688"/>
        <v>0</v>
      </c>
      <c r="AF1300" s="11">
        <f t="shared" si="688"/>
        <v>0</v>
      </c>
      <c r="AG1300" s="11">
        <f t="shared" si="688"/>
        <v>0</v>
      </c>
      <c r="AH1300" s="11">
        <f t="shared" si="688"/>
        <v>0</v>
      </c>
      <c r="AI1300" s="11">
        <f t="shared" si="691"/>
        <v>0</v>
      </c>
      <c r="AJ1300" s="11">
        <f t="shared" si="691"/>
        <v>0</v>
      </c>
      <c r="AK1300" s="11">
        <f t="shared" si="691"/>
        <v>0</v>
      </c>
      <c r="AL1300" s="11">
        <f t="shared" si="691"/>
        <v>0</v>
      </c>
      <c r="AM1300" s="11">
        <f t="shared" si="691"/>
        <v>0</v>
      </c>
      <c r="AN1300" s="11">
        <f t="shared" si="691"/>
        <v>0</v>
      </c>
      <c r="AO1300" s="11">
        <f t="shared" si="674"/>
        <v>0</v>
      </c>
      <c r="AP1300" s="11">
        <f t="shared" si="674"/>
        <v>0</v>
      </c>
      <c r="AQ1300" s="11">
        <f t="shared" si="674"/>
        <v>0</v>
      </c>
      <c r="AR1300" s="11">
        <f t="shared" si="674"/>
        <v>0</v>
      </c>
      <c r="AS1300" s="11">
        <f t="shared" si="674"/>
        <v>0</v>
      </c>
      <c r="AT1300" s="11">
        <f t="shared" si="674"/>
        <v>0</v>
      </c>
      <c r="AU1300" s="11">
        <f t="shared" si="674"/>
        <v>0</v>
      </c>
      <c r="AV1300" s="11">
        <f t="shared" si="674"/>
        <v>3364264317.5137815</v>
      </c>
      <c r="AW1300" s="11">
        <f t="shared" si="674"/>
        <v>0</v>
      </c>
      <c r="AX1300" s="11">
        <f t="shared" si="674"/>
        <v>0</v>
      </c>
      <c r="AY1300" s="11">
        <f t="shared" si="674"/>
        <v>1035695.1332942543</v>
      </c>
      <c r="AZ1300" s="11">
        <f t="shared" si="674"/>
        <v>4</v>
      </c>
      <c r="BA1300" s="11">
        <f t="shared" si="674"/>
        <v>4</v>
      </c>
      <c r="BB1300" s="11">
        <f t="shared" si="674"/>
        <v>4</v>
      </c>
      <c r="BC1300" s="11">
        <f t="shared" si="674"/>
        <v>4</v>
      </c>
      <c r="BD1300" s="11">
        <f t="shared" si="692"/>
        <v>4</v>
      </c>
      <c r="BE1300" s="11">
        <f t="shared" si="692"/>
        <v>4</v>
      </c>
      <c r="BF1300" s="15" t="str">
        <f t="shared" si="675"/>
        <v>ČSN 42 5738</v>
      </c>
      <c r="BG1300" s="44">
        <v>160.20111914009595</v>
      </c>
      <c r="BJ1300" s="17">
        <f t="shared" si="676"/>
        <v>820</v>
      </c>
      <c r="BK1300" s="17">
        <f t="shared" si="677"/>
        <v>8</v>
      </c>
      <c r="BX1300" s="18">
        <f t="shared" si="659"/>
        <v>20407.785877719296</v>
      </c>
      <c r="BY1300" s="42">
        <v>2.5761059759436304</v>
      </c>
      <c r="BZ1300" s="43">
        <f t="shared" si="660"/>
        <v>16.080449311286124</v>
      </c>
      <c r="CA1300" s="18">
        <f t="shared" si="661"/>
        <v>1682132158.7568908</v>
      </c>
      <c r="CB1300" s="18">
        <f t="shared" si="678"/>
        <v>4102761.3628216847</v>
      </c>
      <c r="CC1300" s="18">
        <f t="shared" si="679"/>
        <v>5274922.6666666707</v>
      </c>
      <c r="CD1300" s="25">
        <f t="shared" si="664"/>
        <v>1.2857005807032436</v>
      </c>
      <c r="CE1300" s="26">
        <f t="shared" si="680"/>
        <v>287.09928596219112</v>
      </c>
      <c r="CF1300" s="18">
        <f t="shared" si="681"/>
        <v>12992</v>
      </c>
      <c r="CG1300" s="18"/>
      <c r="CZ1300" s="18">
        <f t="shared" si="682"/>
        <v>3364264317.5137815</v>
      </c>
      <c r="DC1300" s="18">
        <f t="shared" si="683"/>
        <v>1035695.1332942543</v>
      </c>
      <c r="DD1300" s="17">
        <f t="shared" si="684"/>
        <v>4</v>
      </c>
      <c r="DE1300" s="17">
        <f t="shared" si="685"/>
        <v>4</v>
      </c>
      <c r="DF1300" s="17">
        <f t="shared" si="686"/>
        <v>4</v>
      </c>
      <c r="DG1300" s="17">
        <v>4</v>
      </c>
      <c r="DH1300" s="17">
        <v>4</v>
      </c>
      <c r="DI1300" s="17">
        <v>4</v>
      </c>
      <c r="DJ1300" s="20" t="s">
        <v>1374</v>
      </c>
      <c r="DK1300" s="45"/>
      <c r="DL1300" s="46"/>
      <c r="DN1300" s="46"/>
      <c r="DO1300" s="46"/>
      <c r="DP1300" s="46"/>
      <c r="DU1300" s="48"/>
    </row>
    <row r="1301" spans="1:125" x14ac:dyDescent="0.2">
      <c r="A1301" s="15" t="s">
        <v>105</v>
      </c>
      <c r="B1301" s="10" t="s">
        <v>1401</v>
      </c>
      <c r="C1301" s="11">
        <f t="shared" si="672"/>
        <v>180.00430551163203</v>
      </c>
      <c r="D1301" s="11">
        <f t="shared" si="687"/>
        <v>0</v>
      </c>
      <c r="E1301" s="11">
        <f t="shared" si="687"/>
        <v>0</v>
      </c>
      <c r="F1301" s="11">
        <f t="shared" si="687"/>
        <v>820</v>
      </c>
      <c r="G1301" s="11">
        <f t="shared" si="687"/>
        <v>9</v>
      </c>
      <c r="H1301" s="11">
        <f t="shared" si="687"/>
        <v>0</v>
      </c>
      <c r="I1301" s="11">
        <f t="shared" si="687"/>
        <v>0</v>
      </c>
      <c r="J1301" s="11">
        <f t="shared" si="690"/>
        <v>0</v>
      </c>
      <c r="K1301" s="11">
        <f t="shared" si="690"/>
        <v>0</v>
      </c>
      <c r="L1301" s="11">
        <f t="shared" si="690"/>
        <v>0</v>
      </c>
      <c r="M1301" s="11">
        <f t="shared" si="690"/>
        <v>0</v>
      </c>
      <c r="N1301" s="11">
        <f t="shared" si="690"/>
        <v>0</v>
      </c>
      <c r="O1301" s="11">
        <f t="shared" si="690"/>
        <v>0</v>
      </c>
      <c r="P1301" s="11">
        <f t="shared" si="654"/>
        <v>0</v>
      </c>
      <c r="Q1301" s="11">
        <f t="shared" si="654"/>
        <v>0</v>
      </c>
      <c r="R1301" s="11">
        <f t="shared" si="654"/>
        <v>0</v>
      </c>
      <c r="S1301" s="11">
        <f t="shared" si="654"/>
        <v>0</v>
      </c>
      <c r="T1301" s="11">
        <f t="shared" si="654"/>
        <v>22930.484778551901</v>
      </c>
      <c r="U1301" s="40">
        <f t="shared" si="673"/>
        <v>2.5761059759436304</v>
      </c>
      <c r="V1301" s="11">
        <f t="shared" si="689"/>
        <v>14.311357545706899</v>
      </c>
      <c r="W1301" s="11">
        <f t="shared" si="689"/>
        <v>1885464843.5376246</v>
      </c>
      <c r="X1301" s="11">
        <f t="shared" si="689"/>
        <v>4598694.7403356694</v>
      </c>
      <c r="Y1301" s="11">
        <f t="shared" si="688"/>
        <v>5919732.0000000037</v>
      </c>
      <c r="Z1301" s="11">
        <f t="shared" si="688"/>
        <v>1.2872635245991364</v>
      </c>
      <c r="AA1301" s="11">
        <f t="shared" si="688"/>
        <v>286.74945509974384</v>
      </c>
      <c r="AB1301" s="11">
        <f t="shared" si="688"/>
        <v>14598.000000000002</v>
      </c>
      <c r="AC1301" s="11">
        <f t="shared" si="688"/>
        <v>0</v>
      </c>
      <c r="AD1301" s="11">
        <f t="shared" si="688"/>
        <v>0</v>
      </c>
      <c r="AE1301" s="11">
        <f t="shared" si="688"/>
        <v>0</v>
      </c>
      <c r="AF1301" s="11">
        <f t="shared" si="688"/>
        <v>0</v>
      </c>
      <c r="AG1301" s="11">
        <f t="shared" si="688"/>
        <v>0</v>
      </c>
      <c r="AH1301" s="11">
        <f t="shared" si="688"/>
        <v>0</v>
      </c>
      <c r="AI1301" s="11">
        <f t="shared" si="691"/>
        <v>0</v>
      </c>
      <c r="AJ1301" s="11">
        <f t="shared" si="691"/>
        <v>0</v>
      </c>
      <c r="AK1301" s="11">
        <f t="shared" si="691"/>
        <v>0</v>
      </c>
      <c r="AL1301" s="11">
        <f t="shared" si="691"/>
        <v>0</v>
      </c>
      <c r="AM1301" s="11">
        <f t="shared" si="691"/>
        <v>0</v>
      </c>
      <c r="AN1301" s="11">
        <f t="shared" si="691"/>
        <v>0</v>
      </c>
      <c r="AO1301" s="11">
        <f t="shared" si="674"/>
        <v>0</v>
      </c>
      <c r="AP1301" s="11">
        <f t="shared" si="674"/>
        <v>0</v>
      </c>
      <c r="AQ1301" s="11">
        <f t="shared" si="674"/>
        <v>0</v>
      </c>
      <c r="AR1301" s="11">
        <f t="shared" si="674"/>
        <v>0</v>
      </c>
      <c r="AS1301" s="11">
        <f t="shared" si="674"/>
        <v>0</v>
      </c>
      <c r="AT1301" s="11">
        <f t="shared" si="674"/>
        <v>0</v>
      </c>
      <c r="AU1301" s="11">
        <f t="shared" ref="AU1301:BC1329" si="693">IF($A1301="x",CY1301,"")</f>
        <v>0</v>
      </c>
      <c r="AV1301" s="11">
        <f t="shared" si="693"/>
        <v>3770929687.0752492</v>
      </c>
      <c r="AW1301" s="11">
        <f t="shared" si="693"/>
        <v>0</v>
      </c>
      <c r="AX1301" s="11">
        <f t="shared" si="693"/>
        <v>0</v>
      </c>
      <c r="AY1301" s="11">
        <f t="shared" si="693"/>
        <v>1033145.7308558661</v>
      </c>
      <c r="AZ1301" s="11">
        <f t="shared" si="693"/>
        <v>4</v>
      </c>
      <c r="BA1301" s="11">
        <f t="shared" si="693"/>
        <v>4</v>
      </c>
      <c r="BB1301" s="11">
        <f t="shared" si="693"/>
        <v>4</v>
      </c>
      <c r="BC1301" s="11">
        <f t="shared" si="693"/>
        <v>4</v>
      </c>
      <c r="BD1301" s="11">
        <f t="shared" si="692"/>
        <v>4</v>
      </c>
      <c r="BE1301" s="11">
        <f t="shared" si="692"/>
        <v>4</v>
      </c>
      <c r="BF1301" s="15" t="str">
        <f t="shared" si="675"/>
        <v>ČSN 42 5738</v>
      </c>
      <c r="BG1301" s="44">
        <v>180.00430551163203</v>
      </c>
      <c r="BJ1301" s="17">
        <f t="shared" si="676"/>
        <v>820</v>
      </c>
      <c r="BK1301" s="17">
        <f t="shared" si="677"/>
        <v>9</v>
      </c>
      <c r="BX1301" s="18">
        <f t="shared" si="659"/>
        <v>22930.484778551901</v>
      </c>
      <c r="BY1301" s="42">
        <v>2.5761059759436304</v>
      </c>
      <c r="BZ1301" s="43">
        <f t="shared" si="660"/>
        <v>14.311357545706899</v>
      </c>
      <c r="CA1301" s="18">
        <f t="shared" si="661"/>
        <v>1885464843.5376246</v>
      </c>
      <c r="CB1301" s="18">
        <f t="shared" si="678"/>
        <v>4598694.7403356694</v>
      </c>
      <c r="CC1301" s="18">
        <f t="shared" si="679"/>
        <v>5919732.0000000037</v>
      </c>
      <c r="CD1301" s="25">
        <f t="shared" si="664"/>
        <v>1.2872635245991364</v>
      </c>
      <c r="CE1301" s="26">
        <f t="shared" si="680"/>
        <v>286.74945509974384</v>
      </c>
      <c r="CF1301" s="18">
        <f t="shared" si="681"/>
        <v>14598.000000000002</v>
      </c>
      <c r="CG1301" s="18"/>
      <c r="CZ1301" s="18">
        <f t="shared" si="682"/>
        <v>3770929687.0752492</v>
      </c>
      <c r="DC1301" s="18">
        <f t="shared" si="683"/>
        <v>1033145.7308558661</v>
      </c>
      <c r="DD1301" s="17">
        <f t="shared" si="684"/>
        <v>4</v>
      </c>
      <c r="DE1301" s="17">
        <f t="shared" si="685"/>
        <v>4</v>
      </c>
      <c r="DF1301" s="17">
        <f t="shared" si="686"/>
        <v>4</v>
      </c>
      <c r="DG1301" s="17">
        <v>4</v>
      </c>
      <c r="DH1301" s="17">
        <v>4</v>
      </c>
      <c r="DI1301" s="17">
        <v>4</v>
      </c>
      <c r="DJ1301" s="20" t="s">
        <v>1374</v>
      </c>
      <c r="DK1301" s="45"/>
      <c r="DL1301" s="46"/>
      <c r="DN1301" s="46"/>
      <c r="DO1301" s="46"/>
      <c r="DP1301" s="46"/>
      <c r="DU1301" s="48"/>
    </row>
    <row r="1302" spans="1:125" x14ac:dyDescent="0.2">
      <c r="A1302" s="15" t="s">
        <v>105</v>
      </c>
      <c r="B1302" s="10" t="s">
        <v>1402</v>
      </c>
      <c r="C1302" s="11">
        <f t="shared" si="672"/>
        <v>199.75816887850635</v>
      </c>
      <c r="D1302" s="11">
        <f t="shared" si="687"/>
        <v>0</v>
      </c>
      <c r="E1302" s="11">
        <f t="shared" si="687"/>
        <v>0</v>
      </c>
      <c r="F1302" s="11">
        <f t="shared" si="687"/>
        <v>820</v>
      </c>
      <c r="G1302" s="11">
        <f t="shared" si="687"/>
        <v>10</v>
      </c>
      <c r="H1302" s="11">
        <f t="shared" si="687"/>
        <v>0</v>
      </c>
      <c r="I1302" s="11">
        <f t="shared" si="687"/>
        <v>0</v>
      </c>
      <c r="J1302" s="11">
        <f t="shared" si="690"/>
        <v>0</v>
      </c>
      <c r="K1302" s="11">
        <f t="shared" si="690"/>
        <v>0</v>
      </c>
      <c r="L1302" s="11">
        <f t="shared" si="690"/>
        <v>0</v>
      </c>
      <c r="M1302" s="11">
        <f t="shared" si="690"/>
        <v>0</v>
      </c>
      <c r="N1302" s="11">
        <f t="shared" si="690"/>
        <v>0</v>
      </c>
      <c r="O1302" s="11">
        <f t="shared" si="690"/>
        <v>0</v>
      </c>
      <c r="P1302" s="11">
        <f t="shared" si="654"/>
        <v>0</v>
      </c>
      <c r="Q1302" s="11">
        <f t="shared" si="654"/>
        <v>0</v>
      </c>
      <c r="R1302" s="11">
        <f t="shared" si="654"/>
        <v>0</v>
      </c>
      <c r="S1302" s="11">
        <f t="shared" si="654"/>
        <v>0</v>
      </c>
      <c r="T1302" s="11">
        <f t="shared" si="654"/>
        <v>25446.900494077323</v>
      </c>
      <c r="U1302" s="40">
        <f t="shared" si="673"/>
        <v>2.5761059759436304</v>
      </c>
      <c r="V1302" s="11">
        <f t="shared" si="689"/>
        <v>12.89612329952033</v>
      </c>
      <c r="W1302" s="11">
        <f t="shared" si="689"/>
        <v>2087282013.0266926</v>
      </c>
      <c r="X1302" s="11">
        <f t="shared" si="689"/>
        <v>5090931.7390894946</v>
      </c>
      <c r="Y1302" s="11">
        <f t="shared" si="688"/>
        <v>6561333.3333333405</v>
      </c>
      <c r="Z1302" s="11">
        <f t="shared" si="688"/>
        <v>1.2888275996619087</v>
      </c>
      <c r="AA1302" s="11">
        <f t="shared" si="688"/>
        <v>286.40006983239374</v>
      </c>
      <c r="AB1302" s="11">
        <f t="shared" si="688"/>
        <v>16200</v>
      </c>
      <c r="AC1302" s="11">
        <f t="shared" si="688"/>
        <v>0</v>
      </c>
      <c r="AD1302" s="11">
        <f t="shared" si="688"/>
        <v>0</v>
      </c>
      <c r="AE1302" s="11">
        <f t="shared" si="688"/>
        <v>0</v>
      </c>
      <c r="AF1302" s="11">
        <f t="shared" si="688"/>
        <v>0</v>
      </c>
      <c r="AG1302" s="11">
        <f t="shared" si="688"/>
        <v>0</v>
      </c>
      <c r="AH1302" s="11">
        <f t="shared" si="688"/>
        <v>0</v>
      </c>
      <c r="AI1302" s="11">
        <f t="shared" si="691"/>
        <v>0</v>
      </c>
      <c r="AJ1302" s="11">
        <f t="shared" si="691"/>
        <v>0</v>
      </c>
      <c r="AK1302" s="11">
        <f t="shared" si="691"/>
        <v>0</v>
      </c>
      <c r="AL1302" s="11">
        <f t="shared" si="691"/>
        <v>0</v>
      </c>
      <c r="AM1302" s="11">
        <f t="shared" si="691"/>
        <v>0</v>
      </c>
      <c r="AN1302" s="11">
        <f t="shared" si="691"/>
        <v>0</v>
      </c>
      <c r="AO1302" s="11">
        <f t="shared" si="691"/>
        <v>0</v>
      </c>
      <c r="AP1302" s="11">
        <f t="shared" si="691"/>
        <v>0</v>
      </c>
      <c r="AQ1302" s="11">
        <f t="shared" si="691"/>
        <v>0</v>
      </c>
      <c r="AR1302" s="11">
        <f t="shared" si="691"/>
        <v>0</v>
      </c>
      <c r="AS1302" s="11">
        <f t="shared" si="691"/>
        <v>0</v>
      </c>
      <c r="AT1302" s="11">
        <f t="shared" si="691"/>
        <v>0</v>
      </c>
      <c r="AU1302" s="11">
        <f t="shared" si="693"/>
        <v>0</v>
      </c>
      <c r="AV1302" s="11">
        <f t="shared" si="693"/>
        <v>4174564026.0533853</v>
      </c>
      <c r="AW1302" s="11">
        <f t="shared" si="693"/>
        <v>0</v>
      </c>
      <c r="AX1302" s="11">
        <f t="shared" si="693"/>
        <v>0</v>
      </c>
      <c r="AY1302" s="11">
        <f t="shared" si="693"/>
        <v>1030599.4700101316</v>
      </c>
      <c r="AZ1302" s="11">
        <f t="shared" si="693"/>
        <v>3</v>
      </c>
      <c r="BA1302" s="11">
        <f t="shared" si="693"/>
        <v>4</v>
      </c>
      <c r="BB1302" s="11">
        <f t="shared" si="693"/>
        <v>4</v>
      </c>
      <c r="BC1302" s="11">
        <f t="shared" si="693"/>
        <v>3</v>
      </c>
      <c r="BD1302" s="11">
        <f t="shared" si="692"/>
        <v>4</v>
      </c>
      <c r="BE1302" s="11">
        <f t="shared" si="692"/>
        <v>4</v>
      </c>
      <c r="BF1302" s="15" t="str">
        <f t="shared" si="675"/>
        <v>ČSN 42 5738</v>
      </c>
      <c r="BG1302" s="44">
        <v>199.75816887850635</v>
      </c>
      <c r="BJ1302" s="17">
        <f t="shared" si="676"/>
        <v>820</v>
      </c>
      <c r="BK1302" s="17">
        <f t="shared" si="677"/>
        <v>10</v>
      </c>
      <c r="BX1302" s="18">
        <f t="shared" si="659"/>
        <v>25446.900494077323</v>
      </c>
      <c r="BY1302" s="42">
        <v>2.5761059759436304</v>
      </c>
      <c r="BZ1302" s="43">
        <f t="shared" si="660"/>
        <v>12.89612329952033</v>
      </c>
      <c r="CA1302" s="18">
        <f t="shared" si="661"/>
        <v>2087282013.0266926</v>
      </c>
      <c r="CB1302" s="18">
        <f t="shared" si="678"/>
        <v>5090931.7390894946</v>
      </c>
      <c r="CC1302" s="18">
        <f t="shared" si="679"/>
        <v>6561333.3333333405</v>
      </c>
      <c r="CD1302" s="25">
        <f t="shared" si="664"/>
        <v>1.2888275996619087</v>
      </c>
      <c r="CE1302" s="26">
        <f t="shared" si="680"/>
        <v>286.40006983239374</v>
      </c>
      <c r="CF1302" s="18">
        <f t="shared" si="681"/>
        <v>16200</v>
      </c>
      <c r="CG1302" s="18"/>
      <c r="CZ1302" s="18">
        <f t="shared" si="682"/>
        <v>4174564026.0533853</v>
      </c>
      <c r="DC1302" s="18">
        <f t="shared" si="683"/>
        <v>1030599.4700101316</v>
      </c>
      <c r="DD1302" s="17">
        <f t="shared" si="684"/>
        <v>3</v>
      </c>
      <c r="DE1302" s="17">
        <f t="shared" si="685"/>
        <v>4</v>
      </c>
      <c r="DF1302" s="17">
        <f t="shared" si="686"/>
        <v>4</v>
      </c>
      <c r="DG1302" s="17">
        <v>3</v>
      </c>
      <c r="DH1302" s="17">
        <v>4</v>
      </c>
      <c r="DI1302" s="17">
        <v>4</v>
      </c>
      <c r="DJ1302" s="20" t="s">
        <v>1374</v>
      </c>
      <c r="DK1302" s="45"/>
      <c r="DL1302" s="46"/>
      <c r="DN1302" s="46"/>
      <c r="DO1302" s="46"/>
      <c r="DP1302" s="46"/>
      <c r="DU1302" s="48"/>
    </row>
    <row r="1303" spans="1:125" x14ac:dyDescent="0.2">
      <c r="A1303" s="15" t="s">
        <v>105</v>
      </c>
      <c r="B1303" s="10" t="s">
        <v>1403</v>
      </c>
      <c r="C1303" s="11">
        <f t="shared" si="672"/>
        <v>219.46270924071985</v>
      </c>
      <c r="D1303" s="11">
        <f t="shared" si="687"/>
        <v>0</v>
      </c>
      <c r="E1303" s="11">
        <f t="shared" si="687"/>
        <v>0</v>
      </c>
      <c r="F1303" s="11">
        <f t="shared" si="687"/>
        <v>820</v>
      </c>
      <c r="G1303" s="11">
        <f t="shared" si="687"/>
        <v>11</v>
      </c>
      <c r="H1303" s="11">
        <f t="shared" si="687"/>
        <v>0</v>
      </c>
      <c r="I1303" s="11">
        <f t="shared" si="687"/>
        <v>0</v>
      </c>
      <c r="J1303" s="11">
        <f t="shared" si="690"/>
        <v>0</v>
      </c>
      <c r="K1303" s="11">
        <f t="shared" si="690"/>
        <v>0</v>
      </c>
      <c r="L1303" s="11">
        <f t="shared" si="690"/>
        <v>0</v>
      </c>
      <c r="M1303" s="11">
        <f t="shared" si="690"/>
        <v>0</v>
      </c>
      <c r="N1303" s="11">
        <f t="shared" si="690"/>
        <v>0</v>
      </c>
      <c r="O1303" s="11">
        <f t="shared" si="690"/>
        <v>0</v>
      </c>
      <c r="P1303" s="11">
        <f t="shared" si="654"/>
        <v>0</v>
      </c>
      <c r="Q1303" s="11">
        <f t="shared" si="654"/>
        <v>0</v>
      </c>
      <c r="R1303" s="11">
        <f t="shared" si="654"/>
        <v>0</v>
      </c>
      <c r="S1303" s="11">
        <f t="shared" si="654"/>
        <v>0</v>
      </c>
      <c r="T1303" s="11">
        <f t="shared" si="654"/>
        <v>27957.033024295568</v>
      </c>
      <c r="U1303" s="40">
        <f t="shared" si="673"/>
        <v>2.5761059759436304</v>
      </c>
      <c r="V1303" s="11">
        <f t="shared" si="689"/>
        <v>11.738240108564407</v>
      </c>
      <c r="W1303" s="11">
        <f t="shared" si="689"/>
        <v>2287591216.471241</v>
      </c>
      <c r="X1303" s="11">
        <f t="shared" si="689"/>
        <v>5579490.7718810756</v>
      </c>
      <c r="Y1303" s="11">
        <f t="shared" si="688"/>
        <v>7199734.6666666726</v>
      </c>
      <c r="Z1303" s="11">
        <f t="shared" si="688"/>
        <v>1.2903927904946326</v>
      </c>
      <c r="AA1303" s="11">
        <f t="shared" si="688"/>
        <v>286.05113179290169</v>
      </c>
      <c r="AB1303" s="11">
        <f t="shared" si="688"/>
        <v>17798</v>
      </c>
      <c r="AC1303" s="11">
        <f t="shared" si="688"/>
        <v>0</v>
      </c>
      <c r="AD1303" s="11">
        <f t="shared" si="688"/>
        <v>0</v>
      </c>
      <c r="AE1303" s="11">
        <f t="shared" si="688"/>
        <v>0</v>
      </c>
      <c r="AF1303" s="11">
        <f t="shared" si="688"/>
        <v>0</v>
      </c>
      <c r="AG1303" s="11">
        <f t="shared" si="688"/>
        <v>0</v>
      </c>
      <c r="AH1303" s="11">
        <f t="shared" si="688"/>
        <v>0</v>
      </c>
      <c r="AI1303" s="11">
        <f t="shared" si="691"/>
        <v>0</v>
      </c>
      <c r="AJ1303" s="11">
        <f t="shared" si="691"/>
        <v>0</v>
      </c>
      <c r="AK1303" s="11">
        <f t="shared" si="691"/>
        <v>0</v>
      </c>
      <c r="AL1303" s="11">
        <f t="shared" si="691"/>
        <v>0</v>
      </c>
      <c r="AM1303" s="11">
        <f t="shared" si="691"/>
        <v>0</v>
      </c>
      <c r="AN1303" s="11">
        <f t="shared" si="691"/>
        <v>0</v>
      </c>
      <c r="AO1303" s="11">
        <f t="shared" si="691"/>
        <v>0</v>
      </c>
      <c r="AP1303" s="11">
        <f t="shared" si="691"/>
        <v>0</v>
      </c>
      <c r="AQ1303" s="11">
        <f t="shared" si="691"/>
        <v>0</v>
      </c>
      <c r="AR1303" s="11">
        <f t="shared" si="691"/>
        <v>0</v>
      </c>
      <c r="AS1303" s="11">
        <f t="shared" si="691"/>
        <v>0</v>
      </c>
      <c r="AT1303" s="11">
        <f t="shared" si="691"/>
        <v>0</v>
      </c>
      <c r="AU1303" s="11">
        <f t="shared" si="693"/>
        <v>0</v>
      </c>
      <c r="AV1303" s="11">
        <f t="shared" si="693"/>
        <v>4575182432.942482</v>
      </c>
      <c r="AW1303" s="11">
        <f t="shared" si="693"/>
        <v>0</v>
      </c>
      <c r="AX1303" s="11">
        <f t="shared" si="693"/>
        <v>0</v>
      </c>
      <c r="AY1303" s="11">
        <f t="shared" si="693"/>
        <v>1028056.3507570507</v>
      </c>
      <c r="AZ1303" s="11">
        <f t="shared" si="693"/>
        <v>3</v>
      </c>
      <c r="BA1303" s="11">
        <f t="shared" si="693"/>
        <v>4</v>
      </c>
      <c r="BB1303" s="11">
        <f t="shared" si="693"/>
        <v>4</v>
      </c>
      <c r="BC1303" s="11">
        <f t="shared" si="693"/>
        <v>3</v>
      </c>
      <c r="BD1303" s="11">
        <f t="shared" si="692"/>
        <v>4</v>
      </c>
      <c r="BE1303" s="11">
        <f t="shared" si="692"/>
        <v>4</v>
      </c>
      <c r="BF1303" s="15" t="str">
        <f t="shared" si="675"/>
        <v>ČSN 42 5738</v>
      </c>
      <c r="BG1303" s="44">
        <v>219.46270924071985</v>
      </c>
      <c r="BJ1303" s="17">
        <f t="shared" si="676"/>
        <v>820</v>
      </c>
      <c r="BK1303" s="17">
        <f t="shared" si="677"/>
        <v>11</v>
      </c>
      <c r="BX1303" s="18">
        <f t="shared" si="659"/>
        <v>27957.033024295568</v>
      </c>
      <c r="BY1303" s="42">
        <v>2.5761059759436304</v>
      </c>
      <c r="BZ1303" s="43">
        <f t="shared" si="660"/>
        <v>11.738240108564407</v>
      </c>
      <c r="CA1303" s="18">
        <f t="shared" si="661"/>
        <v>2287591216.471241</v>
      </c>
      <c r="CB1303" s="18">
        <f t="shared" si="678"/>
        <v>5579490.7718810756</v>
      </c>
      <c r="CC1303" s="18">
        <f t="shared" si="679"/>
        <v>7199734.6666666726</v>
      </c>
      <c r="CD1303" s="25">
        <f t="shared" si="664"/>
        <v>1.2903927904946326</v>
      </c>
      <c r="CE1303" s="26">
        <f t="shared" si="680"/>
        <v>286.05113179290169</v>
      </c>
      <c r="CF1303" s="18">
        <f t="shared" si="681"/>
        <v>17798</v>
      </c>
      <c r="CG1303" s="18"/>
      <c r="CZ1303" s="18">
        <f t="shared" si="682"/>
        <v>4575182432.942482</v>
      </c>
      <c r="DC1303" s="18">
        <f t="shared" si="683"/>
        <v>1028056.3507570507</v>
      </c>
      <c r="DD1303" s="17">
        <f t="shared" si="684"/>
        <v>3</v>
      </c>
      <c r="DE1303" s="17">
        <f t="shared" si="685"/>
        <v>4</v>
      </c>
      <c r="DF1303" s="17">
        <f t="shared" si="686"/>
        <v>4</v>
      </c>
      <c r="DG1303" s="17">
        <v>3</v>
      </c>
      <c r="DH1303" s="17">
        <v>4</v>
      </c>
      <c r="DI1303" s="17">
        <v>4</v>
      </c>
      <c r="DJ1303" s="20" t="s">
        <v>1374</v>
      </c>
      <c r="DK1303" s="45"/>
      <c r="DL1303" s="46"/>
      <c r="DN1303" s="46"/>
      <c r="DO1303" s="46"/>
      <c r="DP1303" s="46"/>
      <c r="DU1303" s="48"/>
    </row>
    <row r="1304" spans="1:125" x14ac:dyDescent="0.2">
      <c r="A1304" s="15" t="s">
        <v>105</v>
      </c>
      <c r="B1304" s="10" t="s">
        <v>1404</v>
      </c>
      <c r="C1304" s="11">
        <f t="shared" si="672"/>
        <v>239.1179265982712</v>
      </c>
      <c r="D1304" s="11">
        <f t="shared" si="687"/>
        <v>0</v>
      </c>
      <c r="E1304" s="11">
        <f t="shared" si="687"/>
        <v>0</v>
      </c>
      <c r="F1304" s="11">
        <f t="shared" si="687"/>
        <v>820</v>
      </c>
      <c r="G1304" s="11">
        <f t="shared" si="687"/>
        <v>12</v>
      </c>
      <c r="H1304" s="11">
        <f t="shared" si="687"/>
        <v>0</v>
      </c>
      <c r="I1304" s="11">
        <f t="shared" si="687"/>
        <v>0</v>
      </c>
      <c r="J1304" s="11">
        <f t="shared" si="690"/>
        <v>0</v>
      </c>
      <c r="K1304" s="11">
        <f t="shared" si="690"/>
        <v>0</v>
      </c>
      <c r="L1304" s="11">
        <f t="shared" si="690"/>
        <v>0</v>
      </c>
      <c r="M1304" s="11">
        <f t="shared" si="690"/>
        <v>0</v>
      </c>
      <c r="N1304" s="11">
        <f t="shared" si="690"/>
        <v>0</v>
      </c>
      <c r="O1304" s="11">
        <f t="shared" si="690"/>
        <v>0</v>
      </c>
      <c r="P1304" s="11">
        <f t="shared" si="654"/>
        <v>0</v>
      </c>
      <c r="Q1304" s="11">
        <f t="shared" si="654"/>
        <v>0</v>
      </c>
      <c r="R1304" s="11">
        <f t="shared" si="654"/>
        <v>0</v>
      </c>
      <c r="S1304" s="11">
        <f t="shared" si="654"/>
        <v>0</v>
      </c>
      <c r="T1304" s="11">
        <f t="shared" si="654"/>
        <v>30460.882369206633</v>
      </c>
      <c r="U1304" s="40">
        <f t="shared" si="673"/>
        <v>2.5761059759436304</v>
      </c>
      <c r="V1304" s="11">
        <f t="shared" si="689"/>
        <v>10.77337033066364</v>
      </c>
      <c r="W1304" s="11">
        <f t="shared" si="689"/>
        <v>2486399984.2688608</v>
      </c>
      <c r="X1304" s="11">
        <f t="shared" si="689"/>
        <v>6064390.2055338072</v>
      </c>
      <c r="Y1304" s="11">
        <f t="shared" si="688"/>
        <v>7834944.0000000037</v>
      </c>
      <c r="Z1304" s="11">
        <f t="shared" si="688"/>
        <v>1.2919590815331361</v>
      </c>
      <c r="AA1304" s="11">
        <f t="shared" si="688"/>
        <v>285.70264261991002</v>
      </c>
      <c r="AB1304" s="11">
        <f t="shared" si="688"/>
        <v>19392</v>
      </c>
      <c r="AC1304" s="11">
        <f t="shared" si="688"/>
        <v>0</v>
      </c>
      <c r="AD1304" s="11">
        <f t="shared" si="688"/>
        <v>0</v>
      </c>
      <c r="AE1304" s="11">
        <f t="shared" si="688"/>
        <v>0</v>
      </c>
      <c r="AF1304" s="11">
        <f t="shared" si="688"/>
        <v>0</v>
      </c>
      <c r="AG1304" s="11">
        <f t="shared" si="688"/>
        <v>0</v>
      </c>
      <c r="AH1304" s="11">
        <f t="shared" si="688"/>
        <v>0</v>
      </c>
      <c r="AI1304" s="11">
        <f t="shared" si="691"/>
        <v>0</v>
      </c>
      <c r="AJ1304" s="11">
        <f t="shared" si="691"/>
        <v>0</v>
      </c>
      <c r="AK1304" s="11">
        <f t="shared" si="691"/>
        <v>0</v>
      </c>
      <c r="AL1304" s="11">
        <f t="shared" si="691"/>
        <v>0</v>
      </c>
      <c r="AM1304" s="11">
        <f t="shared" si="691"/>
        <v>0</v>
      </c>
      <c r="AN1304" s="11">
        <f t="shared" si="691"/>
        <v>0</v>
      </c>
      <c r="AO1304" s="11">
        <f t="shared" si="691"/>
        <v>0</v>
      </c>
      <c r="AP1304" s="11">
        <f t="shared" si="691"/>
        <v>0</v>
      </c>
      <c r="AQ1304" s="11">
        <f t="shared" si="691"/>
        <v>0</v>
      </c>
      <c r="AR1304" s="11">
        <f t="shared" si="691"/>
        <v>0</v>
      </c>
      <c r="AS1304" s="11">
        <f t="shared" si="691"/>
        <v>0</v>
      </c>
      <c r="AT1304" s="11">
        <f t="shared" si="691"/>
        <v>0</v>
      </c>
      <c r="AU1304" s="11">
        <f t="shared" si="693"/>
        <v>0</v>
      </c>
      <c r="AV1304" s="11">
        <f t="shared" si="693"/>
        <v>4972799968.5377216</v>
      </c>
      <c r="AW1304" s="11">
        <f t="shared" si="693"/>
        <v>0</v>
      </c>
      <c r="AX1304" s="11">
        <f t="shared" si="693"/>
        <v>0</v>
      </c>
      <c r="AY1304" s="11">
        <f t="shared" si="693"/>
        <v>1025516.3730966233</v>
      </c>
      <c r="AZ1304" s="11">
        <f t="shared" si="693"/>
        <v>2</v>
      </c>
      <c r="BA1304" s="11">
        <f t="shared" si="693"/>
        <v>4</v>
      </c>
      <c r="BB1304" s="11">
        <f t="shared" si="693"/>
        <v>4</v>
      </c>
      <c r="BC1304" s="11">
        <f t="shared" si="693"/>
        <v>2</v>
      </c>
      <c r="BD1304" s="11">
        <f t="shared" si="692"/>
        <v>4</v>
      </c>
      <c r="BE1304" s="11">
        <f t="shared" si="692"/>
        <v>4</v>
      </c>
      <c r="BF1304" s="15" t="str">
        <f t="shared" si="675"/>
        <v>ČSN 42 5738</v>
      </c>
      <c r="BG1304" s="44">
        <v>239.1179265982712</v>
      </c>
      <c r="BJ1304" s="17">
        <f t="shared" si="676"/>
        <v>820</v>
      </c>
      <c r="BK1304" s="17">
        <f t="shared" si="677"/>
        <v>12</v>
      </c>
      <c r="BX1304" s="18">
        <f t="shared" si="659"/>
        <v>30460.882369206633</v>
      </c>
      <c r="BY1304" s="42">
        <v>2.5761059759436304</v>
      </c>
      <c r="BZ1304" s="43">
        <f t="shared" si="660"/>
        <v>10.77337033066364</v>
      </c>
      <c r="CA1304" s="18">
        <f t="shared" si="661"/>
        <v>2486399984.2688608</v>
      </c>
      <c r="CB1304" s="18">
        <f t="shared" si="678"/>
        <v>6064390.2055338072</v>
      </c>
      <c r="CC1304" s="18">
        <f t="shared" si="679"/>
        <v>7834944.0000000037</v>
      </c>
      <c r="CD1304" s="25">
        <f t="shared" si="664"/>
        <v>1.2919590815331361</v>
      </c>
      <c r="CE1304" s="26">
        <f t="shared" si="680"/>
        <v>285.70264261991002</v>
      </c>
      <c r="CF1304" s="18">
        <f t="shared" si="681"/>
        <v>19392</v>
      </c>
      <c r="CG1304" s="18"/>
      <c r="CZ1304" s="18">
        <f t="shared" si="682"/>
        <v>4972799968.5377216</v>
      </c>
      <c r="DC1304" s="18">
        <f t="shared" si="683"/>
        <v>1025516.3730966233</v>
      </c>
      <c r="DD1304" s="17">
        <f t="shared" si="684"/>
        <v>2</v>
      </c>
      <c r="DE1304" s="17">
        <f t="shared" si="685"/>
        <v>4</v>
      </c>
      <c r="DF1304" s="17">
        <f t="shared" si="686"/>
        <v>4</v>
      </c>
      <c r="DG1304" s="17">
        <v>2</v>
      </c>
      <c r="DH1304" s="17">
        <v>4</v>
      </c>
      <c r="DI1304" s="17">
        <v>4</v>
      </c>
      <c r="DJ1304" s="20" t="s">
        <v>1374</v>
      </c>
      <c r="DK1304" s="45"/>
      <c r="DL1304" s="46"/>
      <c r="DN1304" s="46"/>
      <c r="DO1304" s="46"/>
      <c r="DP1304" s="46"/>
      <c r="DU1304" s="48"/>
    </row>
    <row r="1305" spans="1:125" x14ac:dyDescent="0.2">
      <c r="A1305" s="15" t="s">
        <v>105</v>
      </c>
      <c r="B1305" s="10" t="s">
        <v>1405</v>
      </c>
      <c r="C1305" s="11">
        <f t="shared" si="672"/>
        <v>179.93032100464103</v>
      </c>
      <c r="D1305" s="11">
        <f t="shared" si="687"/>
        <v>0</v>
      </c>
      <c r="E1305" s="11">
        <f t="shared" si="687"/>
        <v>0</v>
      </c>
      <c r="F1305" s="11">
        <f t="shared" si="687"/>
        <v>920</v>
      </c>
      <c r="G1305" s="11">
        <f t="shared" si="687"/>
        <v>8</v>
      </c>
      <c r="H1305" s="11">
        <f t="shared" si="687"/>
        <v>0</v>
      </c>
      <c r="I1305" s="11">
        <f t="shared" si="687"/>
        <v>0</v>
      </c>
      <c r="J1305" s="11">
        <f t="shared" si="690"/>
        <v>0</v>
      </c>
      <c r="K1305" s="11">
        <f t="shared" si="690"/>
        <v>0</v>
      </c>
      <c r="L1305" s="11">
        <f t="shared" si="690"/>
        <v>0</v>
      </c>
      <c r="M1305" s="11">
        <f t="shared" si="690"/>
        <v>0</v>
      </c>
      <c r="N1305" s="11">
        <f t="shared" si="690"/>
        <v>0</v>
      </c>
      <c r="O1305" s="11">
        <f t="shared" si="690"/>
        <v>0</v>
      </c>
      <c r="P1305" s="11">
        <f t="shared" si="654"/>
        <v>0</v>
      </c>
      <c r="Q1305" s="11">
        <f t="shared" si="654"/>
        <v>0</v>
      </c>
      <c r="R1305" s="11">
        <f t="shared" si="654"/>
        <v>0</v>
      </c>
      <c r="S1305" s="11">
        <f t="shared" si="654"/>
        <v>0</v>
      </c>
      <c r="T1305" s="11">
        <f t="shared" si="654"/>
        <v>22921.060000591129</v>
      </c>
      <c r="U1305" s="40">
        <f t="shared" si="673"/>
        <v>2.8902652413026098</v>
      </c>
      <c r="V1305" s="11">
        <f t="shared" si="689"/>
        <v>16.063247290200025</v>
      </c>
      <c r="W1305" s="11">
        <f t="shared" si="689"/>
        <v>2383240134.6214633</v>
      </c>
      <c r="X1305" s="11">
        <f t="shared" si="689"/>
        <v>5180956.8143944852</v>
      </c>
      <c r="Y1305" s="11">
        <f t="shared" si="688"/>
        <v>6654122.6666666754</v>
      </c>
      <c r="Z1305" s="11">
        <f t="shared" si="688"/>
        <v>1.2843424303748734</v>
      </c>
      <c r="AA1305" s="11">
        <f t="shared" si="688"/>
        <v>322.45309736456244</v>
      </c>
      <c r="AB1305" s="11">
        <f t="shared" si="688"/>
        <v>14592</v>
      </c>
      <c r="AC1305" s="11">
        <f t="shared" si="688"/>
        <v>0</v>
      </c>
      <c r="AD1305" s="11">
        <f t="shared" si="688"/>
        <v>0</v>
      </c>
      <c r="AE1305" s="11">
        <f t="shared" si="688"/>
        <v>0</v>
      </c>
      <c r="AF1305" s="11">
        <f t="shared" si="688"/>
        <v>0</v>
      </c>
      <c r="AG1305" s="11">
        <f t="shared" si="688"/>
        <v>0</v>
      </c>
      <c r="AH1305" s="11">
        <f t="shared" si="688"/>
        <v>0</v>
      </c>
      <c r="AI1305" s="11">
        <f t="shared" si="691"/>
        <v>0</v>
      </c>
      <c r="AJ1305" s="11">
        <f t="shared" si="691"/>
        <v>0</v>
      </c>
      <c r="AK1305" s="11">
        <f t="shared" si="691"/>
        <v>0</v>
      </c>
      <c r="AL1305" s="11">
        <f t="shared" si="691"/>
        <v>0</v>
      </c>
      <c r="AM1305" s="11">
        <f t="shared" si="691"/>
        <v>0</v>
      </c>
      <c r="AN1305" s="11">
        <f t="shared" si="691"/>
        <v>0</v>
      </c>
      <c r="AO1305" s="11">
        <f t="shared" si="691"/>
        <v>0</v>
      </c>
      <c r="AP1305" s="11">
        <f t="shared" si="691"/>
        <v>0</v>
      </c>
      <c r="AQ1305" s="11">
        <f t="shared" si="691"/>
        <v>0</v>
      </c>
      <c r="AR1305" s="11">
        <f t="shared" si="691"/>
        <v>0</v>
      </c>
      <c r="AS1305" s="11">
        <f t="shared" si="691"/>
        <v>0</v>
      </c>
      <c r="AT1305" s="11">
        <f t="shared" si="691"/>
        <v>0</v>
      </c>
      <c r="AU1305" s="11">
        <f t="shared" si="693"/>
        <v>0</v>
      </c>
      <c r="AV1305" s="11">
        <f t="shared" si="693"/>
        <v>4766480269.2429266</v>
      </c>
      <c r="AW1305" s="11">
        <f t="shared" si="693"/>
        <v>0</v>
      </c>
      <c r="AX1305" s="11">
        <f t="shared" si="693"/>
        <v>0</v>
      </c>
      <c r="AY1305" s="11">
        <f t="shared" si="693"/>
        <v>1306500.4200336945</v>
      </c>
      <c r="AZ1305" s="11">
        <f t="shared" si="693"/>
        <v>4</v>
      </c>
      <c r="BA1305" s="11">
        <f t="shared" si="693"/>
        <v>4</v>
      </c>
      <c r="BB1305" s="11">
        <f t="shared" si="693"/>
        <v>4</v>
      </c>
      <c r="BC1305" s="11">
        <f t="shared" si="693"/>
        <v>4</v>
      </c>
      <c r="BD1305" s="11">
        <f t="shared" si="692"/>
        <v>4</v>
      </c>
      <c r="BE1305" s="11">
        <f t="shared" si="692"/>
        <v>4</v>
      </c>
      <c r="BF1305" s="15" t="str">
        <f t="shared" si="675"/>
        <v>ČSN 42 5738</v>
      </c>
      <c r="BG1305" s="44">
        <v>179.93032100464103</v>
      </c>
      <c r="BJ1305" s="17">
        <f t="shared" si="676"/>
        <v>920</v>
      </c>
      <c r="BK1305" s="17">
        <f t="shared" si="677"/>
        <v>8</v>
      </c>
      <c r="BX1305" s="18">
        <f t="shared" si="659"/>
        <v>22921.060000591129</v>
      </c>
      <c r="BY1305" s="42">
        <v>2.8902652413026098</v>
      </c>
      <c r="BZ1305" s="43">
        <f t="shared" si="660"/>
        <v>16.063247290200025</v>
      </c>
      <c r="CA1305" s="18">
        <f t="shared" si="661"/>
        <v>2383240134.6214633</v>
      </c>
      <c r="CB1305" s="18">
        <f t="shared" si="678"/>
        <v>5180956.8143944852</v>
      </c>
      <c r="CC1305" s="18">
        <f t="shared" si="679"/>
        <v>6654122.6666666754</v>
      </c>
      <c r="CD1305" s="25">
        <f t="shared" si="664"/>
        <v>1.2843424303748734</v>
      </c>
      <c r="CE1305" s="26">
        <f t="shared" si="680"/>
        <v>322.45309736456244</v>
      </c>
      <c r="CF1305" s="18">
        <f t="shared" si="681"/>
        <v>14592</v>
      </c>
      <c r="CG1305" s="18"/>
      <c r="CZ1305" s="18">
        <f t="shared" si="682"/>
        <v>4766480269.2429266</v>
      </c>
      <c r="DC1305" s="18">
        <f t="shared" si="683"/>
        <v>1306500.4200336945</v>
      </c>
      <c r="DD1305" s="17">
        <f t="shared" si="684"/>
        <v>4</v>
      </c>
      <c r="DE1305" s="17">
        <f t="shared" si="685"/>
        <v>4</v>
      </c>
      <c r="DF1305" s="17">
        <f t="shared" si="686"/>
        <v>4</v>
      </c>
      <c r="DG1305" s="17">
        <v>4</v>
      </c>
      <c r="DH1305" s="17">
        <v>4</v>
      </c>
      <c r="DI1305" s="17">
        <v>4</v>
      </c>
      <c r="DJ1305" s="20" t="s">
        <v>1374</v>
      </c>
      <c r="DK1305" s="45"/>
      <c r="DL1305" s="46"/>
      <c r="DN1305" s="46"/>
      <c r="DO1305" s="46"/>
      <c r="DP1305" s="46"/>
      <c r="DU1305" s="48"/>
    </row>
    <row r="1306" spans="1:125" x14ac:dyDescent="0.2">
      <c r="A1306" s="15" t="s">
        <v>105</v>
      </c>
      <c r="B1306" s="10" t="s">
        <v>1406</v>
      </c>
      <c r="C1306" s="11">
        <f t="shared" si="672"/>
        <v>202.19965760924515</v>
      </c>
      <c r="D1306" s="11">
        <f t="shared" si="687"/>
        <v>0</v>
      </c>
      <c r="E1306" s="11">
        <f t="shared" si="687"/>
        <v>0</v>
      </c>
      <c r="F1306" s="11">
        <f t="shared" si="687"/>
        <v>920</v>
      </c>
      <c r="G1306" s="11">
        <f t="shared" si="687"/>
        <v>9</v>
      </c>
      <c r="H1306" s="11">
        <f t="shared" si="687"/>
        <v>0</v>
      </c>
      <c r="I1306" s="11">
        <f t="shared" si="687"/>
        <v>0</v>
      </c>
      <c r="J1306" s="11">
        <f t="shared" si="690"/>
        <v>0</v>
      </c>
      <c r="K1306" s="11">
        <f t="shared" si="690"/>
        <v>0</v>
      </c>
      <c r="L1306" s="11">
        <f t="shared" si="690"/>
        <v>0</v>
      </c>
      <c r="M1306" s="11">
        <f t="shared" si="690"/>
        <v>0</v>
      </c>
      <c r="N1306" s="11">
        <f t="shared" si="690"/>
        <v>0</v>
      </c>
      <c r="O1306" s="11">
        <f t="shared" si="690"/>
        <v>0</v>
      </c>
      <c r="P1306" s="11">
        <f t="shared" si="654"/>
        <v>0</v>
      </c>
      <c r="Q1306" s="11">
        <f t="shared" si="654"/>
        <v>0</v>
      </c>
      <c r="R1306" s="11">
        <f t="shared" si="654"/>
        <v>0</v>
      </c>
      <c r="S1306" s="11">
        <f t="shared" si="654"/>
        <v>0</v>
      </c>
      <c r="T1306" s="11">
        <f t="shared" si="654"/>
        <v>25757.918166782714</v>
      </c>
      <c r="U1306" s="40">
        <f t="shared" si="673"/>
        <v>2.8902652413026098</v>
      </c>
      <c r="V1306" s="11">
        <f t="shared" si="689"/>
        <v>14.294115407891129</v>
      </c>
      <c r="W1306" s="11">
        <f t="shared" si="689"/>
        <v>2672390449.2832484</v>
      </c>
      <c r="X1306" s="11">
        <f t="shared" si="689"/>
        <v>5809544.4549635835</v>
      </c>
      <c r="Y1306" s="11">
        <f t="shared" si="688"/>
        <v>7469531.9999999944</v>
      </c>
      <c r="Z1306" s="11">
        <f t="shared" si="688"/>
        <v>1.2857345456093625</v>
      </c>
      <c r="AA1306" s="11">
        <f t="shared" si="688"/>
        <v>322.10285624315719</v>
      </c>
      <c r="AB1306" s="11">
        <f t="shared" si="688"/>
        <v>16398</v>
      </c>
      <c r="AC1306" s="11">
        <f t="shared" si="688"/>
        <v>0</v>
      </c>
      <c r="AD1306" s="11">
        <f t="shared" si="688"/>
        <v>0</v>
      </c>
      <c r="AE1306" s="11">
        <f t="shared" si="688"/>
        <v>0</v>
      </c>
      <c r="AF1306" s="11">
        <f t="shared" si="688"/>
        <v>0</v>
      </c>
      <c r="AG1306" s="11">
        <f t="shared" si="688"/>
        <v>0</v>
      </c>
      <c r="AH1306" s="11">
        <f t="shared" si="688"/>
        <v>0</v>
      </c>
      <c r="AI1306" s="11">
        <f t="shared" si="691"/>
        <v>0</v>
      </c>
      <c r="AJ1306" s="11">
        <f t="shared" si="691"/>
        <v>0</v>
      </c>
      <c r="AK1306" s="11">
        <f t="shared" si="691"/>
        <v>0</v>
      </c>
      <c r="AL1306" s="11">
        <f t="shared" si="691"/>
        <v>0</v>
      </c>
      <c r="AM1306" s="11">
        <f t="shared" si="691"/>
        <v>0</v>
      </c>
      <c r="AN1306" s="11">
        <f t="shared" si="691"/>
        <v>0</v>
      </c>
      <c r="AO1306" s="11">
        <f t="shared" si="691"/>
        <v>0</v>
      </c>
      <c r="AP1306" s="11">
        <f t="shared" si="691"/>
        <v>0</v>
      </c>
      <c r="AQ1306" s="11">
        <f t="shared" si="691"/>
        <v>0</v>
      </c>
      <c r="AR1306" s="11">
        <f t="shared" si="691"/>
        <v>0</v>
      </c>
      <c r="AS1306" s="11">
        <f t="shared" si="691"/>
        <v>0</v>
      </c>
      <c r="AT1306" s="11">
        <f t="shared" si="691"/>
        <v>0</v>
      </c>
      <c r="AU1306" s="11">
        <f t="shared" si="693"/>
        <v>0</v>
      </c>
      <c r="AV1306" s="11">
        <f t="shared" si="693"/>
        <v>5344780898.5664968</v>
      </c>
      <c r="AW1306" s="11">
        <f t="shared" si="693"/>
        <v>0</v>
      </c>
      <c r="AX1306" s="11">
        <f t="shared" si="693"/>
        <v>0</v>
      </c>
      <c r="AY1306" s="11">
        <f t="shared" si="693"/>
        <v>1303636.8583299473</v>
      </c>
      <c r="AZ1306" s="11">
        <f t="shared" si="693"/>
        <v>4</v>
      </c>
      <c r="BA1306" s="11">
        <f t="shared" si="693"/>
        <v>4</v>
      </c>
      <c r="BB1306" s="11">
        <f t="shared" si="693"/>
        <v>4</v>
      </c>
      <c r="BC1306" s="11">
        <f t="shared" si="693"/>
        <v>4</v>
      </c>
      <c r="BD1306" s="11">
        <f t="shared" si="692"/>
        <v>4</v>
      </c>
      <c r="BE1306" s="11">
        <f t="shared" si="692"/>
        <v>4</v>
      </c>
      <c r="BF1306" s="15" t="str">
        <f t="shared" si="675"/>
        <v>ČSN 42 5738</v>
      </c>
      <c r="BG1306" s="44">
        <v>202.19965760924515</v>
      </c>
      <c r="BJ1306" s="17">
        <f t="shared" si="676"/>
        <v>920</v>
      </c>
      <c r="BK1306" s="17">
        <f t="shared" si="677"/>
        <v>9</v>
      </c>
      <c r="BX1306" s="18">
        <f t="shared" si="659"/>
        <v>25757.918166782714</v>
      </c>
      <c r="BY1306" s="42">
        <v>2.8902652413026098</v>
      </c>
      <c r="BZ1306" s="43">
        <f t="shared" si="660"/>
        <v>14.294115407891129</v>
      </c>
      <c r="CA1306" s="18">
        <f t="shared" si="661"/>
        <v>2672390449.2832484</v>
      </c>
      <c r="CB1306" s="18">
        <f t="shared" si="678"/>
        <v>5809544.4549635835</v>
      </c>
      <c r="CC1306" s="18">
        <f t="shared" si="679"/>
        <v>7469531.9999999944</v>
      </c>
      <c r="CD1306" s="25">
        <f t="shared" si="664"/>
        <v>1.2857345456093625</v>
      </c>
      <c r="CE1306" s="26">
        <f t="shared" si="680"/>
        <v>322.10285624315719</v>
      </c>
      <c r="CF1306" s="18">
        <f t="shared" si="681"/>
        <v>16398</v>
      </c>
      <c r="CG1306" s="18"/>
      <c r="CZ1306" s="18">
        <f t="shared" si="682"/>
        <v>5344780898.5664968</v>
      </c>
      <c r="DC1306" s="18">
        <f t="shared" si="683"/>
        <v>1303636.8583299473</v>
      </c>
      <c r="DD1306" s="17">
        <f t="shared" si="684"/>
        <v>4</v>
      </c>
      <c r="DE1306" s="17">
        <f t="shared" si="685"/>
        <v>4</v>
      </c>
      <c r="DF1306" s="17">
        <f t="shared" si="686"/>
        <v>4</v>
      </c>
      <c r="DG1306" s="17">
        <v>4</v>
      </c>
      <c r="DH1306" s="17">
        <v>4</v>
      </c>
      <c r="DI1306" s="17">
        <v>4</v>
      </c>
      <c r="DJ1306" s="20" t="s">
        <v>1374</v>
      </c>
      <c r="DK1306" s="45"/>
      <c r="DL1306" s="46"/>
      <c r="DN1306" s="46"/>
      <c r="DO1306" s="46"/>
      <c r="DP1306" s="46"/>
      <c r="DU1306" s="48"/>
    </row>
    <row r="1307" spans="1:125" x14ac:dyDescent="0.2">
      <c r="A1307" s="15" t="s">
        <v>105</v>
      </c>
      <c r="B1307" s="10" t="s">
        <v>1407</v>
      </c>
      <c r="C1307" s="11">
        <f t="shared" si="672"/>
        <v>224.41967120918801</v>
      </c>
      <c r="D1307" s="11">
        <f t="shared" si="687"/>
        <v>0</v>
      </c>
      <c r="E1307" s="11">
        <f t="shared" si="687"/>
        <v>0</v>
      </c>
      <c r="F1307" s="11">
        <f t="shared" si="687"/>
        <v>920</v>
      </c>
      <c r="G1307" s="11">
        <f t="shared" si="687"/>
        <v>10</v>
      </c>
      <c r="H1307" s="11">
        <f t="shared" si="687"/>
        <v>0</v>
      </c>
      <c r="I1307" s="11">
        <f t="shared" si="687"/>
        <v>0</v>
      </c>
      <c r="J1307" s="11">
        <f t="shared" si="690"/>
        <v>0</v>
      </c>
      <c r="K1307" s="11">
        <f t="shared" si="690"/>
        <v>0</v>
      </c>
      <c r="L1307" s="11">
        <f t="shared" si="690"/>
        <v>0</v>
      </c>
      <c r="M1307" s="11">
        <f t="shared" si="690"/>
        <v>0</v>
      </c>
      <c r="N1307" s="11">
        <f t="shared" si="690"/>
        <v>0</v>
      </c>
      <c r="O1307" s="11">
        <f t="shared" si="690"/>
        <v>0</v>
      </c>
      <c r="P1307" s="11">
        <f t="shared" si="654"/>
        <v>0</v>
      </c>
      <c r="Q1307" s="11">
        <f t="shared" si="654"/>
        <v>0</v>
      </c>
      <c r="R1307" s="11">
        <f t="shared" si="654"/>
        <v>0</v>
      </c>
      <c r="S1307" s="11">
        <f t="shared" si="654"/>
        <v>0</v>
      </c>
      <c r="T1307" s="11">
        <f t="shared" si="654"/>
        <v>28588.493147667119</v>
      </c>
      <c r="U1307" s="40">
        <f t="shared" si="673"/>
        <v>2.8902652413026098</v>
      </c>
      <c r="V1307" s="11">
        <f t="shared" si="689"/>
        <v>12.878840904318611</v>
      </c>
      <c r="W1307" s="11">
        <f t="shared" si="689"/>
        <v>2959623753.1122384</v>
      </c>
      <c r="X1307" s="11">
        <f t="shared" si="689"/>
        <v>6433964.6806787793</v>
      </c>
      <c r="Y1307" s="11">
        <f t="shared" si="688"/>
        <v>8281333.3333333284</v>
      </c>
      <c r="Z1307" s="11">
        <f t="shared" si="688"/>
        <v>1.2871275713095232</v>
      </c>
      <c r="AA1307" s="11">
        <f t="shared" si="688"/>
        <v>321.75301086392341</v>
      </c>
      <c r="AB1307" s="11">
        <f t="shared" si="688"/>
        <v>18200</v>
      </c>
      <c r="AC1307" s="11">
        <f t="shared" si="688"/>
        <v>0</v>
      </c>
      <c r="AD1307" s="11">
        <f t="shared" si="688"/>
        <v>0</v>
      </c>
      <c r="AE1307" s="11">
        <f t="shared" si="688"/>
        <v>0</v>
      </c>
      <c r="AF1307" s="11">
        <f t="shared" si="688"/>
        <v>0</v>
      </c>
      <c r="AG1307" s="11">
        <f t="shared" si="688"/>
        <v>0</v>
      </c>
      <c r="AH1307" s="11">
        <f t="shared" si="688"/>
        <v>0</v>
      </c>
      <c r="AI1307" s="11">
        <f t="shared" si="691"/>
        <v>0</v>
      </c>
      <c r="AJ1307" s="11">
        <f t="shared" si="691"/>
        <v>0</v>
      </c>
      <c r="AK1307" s="11">
        <f t="shared" si="691"/>
        <v>0</v>
      </c>
      <c r="AL1307" s="11">
        <f t="shared" si="691"/>
        <v>0</v>
      </c>
      <c r="AM1307" s="11">
        <f t="shared" si="691"/>
        <v>0</v>
      </c>
      <c r="AN1307" s="11">
        <f t="shared" si="691"/>
        <v>0</v>
      </c>
      <c r="AO1307" s="11">
        <f t="shared" si="691"/>
        <v>0</v>
      </c>
      <c r="AP1307" s="11">
        <f t="shared" si="691"/>
        <v>0</v>
      </c>
      <c r="AQ1307" s="11">
        <f t="shared" si="691"/>
        <v>0</v>
      </c>
      <c r="AR1307" s="11">
        <f t="shared" si="691"/>
        <v>0</v>
      </c>
      <c r="AS1307" s="11">
        <f t="shared" si="691"/>
        <v>0</v>
      </c>
      <c r="AT1307" s="11">
        <f t="shared" si="691"/>
        <v>0</v>
      </c>
      <c r="AU1307" s="11">
        <f t="shared" si="693"/>
        <v>0</v>
      </c>
      <c r="AV1307" s="11">
        <f t="shared" si="693"/>
        <v>5919247506.2244768</v>
      </c>
      <c r="AW1307" s="11">
        <f t="shared" si="693"/>
        <v>0</v>
      </c>
      <c r="AX1307" s="11">
        <f t="shared" si="693"/>
        <v>0</v>
      </c>
      <c r="AY1307" s="11">
        <f t="shared" si="693"/>
        <v>1300776.4382188539</v>
      </c>
      <c r="AZ1307" s="11">
        <f t="shared" si="693"/>
        <v>4</v>
      </c>
      <c r="BA1307" s="11">
        <f t="shared" si="693"/>
        <v>4</v>
      </c>
      <c r="BB1307" s="11">
        <f t="shared" si="693"/>
        <v>4</v>
      </c>
      <c r="BC1307" s="11">
        <f t="shared" si="693"/>
        <v>4</v>
      </c>
      <c r="BD1307" s="11">
        <f t="shared" si="692"/>
        <v>4</v>
      </c>
      <c r="BE1307" s="11">
        <f t="shared" si="692"/>
        <v>4</v>
      </c>
      <c r="BF1307" s="15" t="str">
        <f t="shared" si="675"/>
        <v>ČSN 42 5738</v>
      </c>
      <c r="BG1307" s="44">
        <v>224.41967120918801</v>
      </c>
      <c r="BJ1307" s="17">
        <f t="shared" si="676"/>
        <v>920</v>
      </c>
      <c r="BK1307" s="17">
        <f t="shared" si="677"/>
        <v>10</v>
      </c>
      <c r="BX1307" s="18">
        <f t="shared" si="659"/>
        <v>28588.493147667119</v>
      </c>
      <c r="BY1307" s="42">
        <v>2.8902652413026098</v>
      </c>
      <c r="BZ1307" s="43">
        <f t="shared" si="660"/>
        <v>12.878840904318611</v>
      </c>
      <c r="CA1307" s="18">
        <f t="shared" si="661"/>
        <v>2959623753.1122384</v>
      </c>
      <c r="CB1307" s="18">
        <f t="shared" si="678"/>
        <v>6433964.6806787793</v>
      </c>
      <c r="CC1307" s="18">
        <f t="shared" si="679"/>
        <v>8281333.3333333284</v>
      </c>
      <c r="CD1307" s="25">
        <f t="shared" si="664"/>
        <v>1.2871275713095232</v>
      </c>
      <c r="CE1307" s="26">
        <f t="shared" si="680"/>
        <v>321.75301086392341</v>
      </c>
      <c r="CF1307" s="18">
        <f t="shared" si="681"/>
        <v>18200</v>
      </c>
      <c r="CG1307" s="18"/>
      <c r="CZ1307" s="18">
        <f t="shared" si="682"/>
        <v>5919247506.2244768</v>
      </c>
      <c r="DC1307" s="18">
        <f t="shared" si="683"/>
        <v>1300776.4382188539</v>
      </c>
      <c r="DD1307" s="17">
        <f t="shared" si="684"/>
        <v>4</v>
      </c>
      <c r="DE1307" s="17">
        <f t="shared" si="685"/>
        <v>4</v>
      </c>
      <c r="DF1307" s="17">
        <f t="shared" si="686"/>
        <v>4</v>
      </c>
      <c r="DG1307" s="17">
        <v>4</v>
      </c>
      <c r="DH1307" s="17">
        <v>4</v>
      </c>
      <c r="DI1307" s="17">
        <v>4</v>
      </c>
      <c r="DJ1307" s="20" t="s">
        <v>1374</v>
      </c>
      <c r="DK1307" s="45"/>
      <c r="DL1307" s="46"/>
      <c r="DN1307" s="46"/>
      <c r="DO1307" s="46"/>
      <c r="DP1307" s="46"/>
      <c r="DU1307" s="48"/>
    </row>
    <row r="1308" spans="1:125" x14ac:dyDescent="0.2">
      <c r="A1308" s="15" t="s">
        <v>105</v>
      </c>
      <c r="B1308" s="10" t="s">
        <v>1408</v>
      </c>
      <c r="C1308" s="11">
        <f t="shared" si="672"/>
        <v>246.5903618044687</v>
      </c>
      <c r="D1308" s="11">
        <f t="shared" si="687"/>
        <v>0</v>
      </c>
      <c r="E1308" s="11">
        <f t="shared" si="687"/>
        <v>0</v>
      </c>
      <c r="F1308" s="11">
        <f t="shared" si="687"/>
        <v>920</v>
      </c>
      <c r="G1308" s="11">
        <f t="shared" si="687"/>
        <v>11</v>
      </c>
      <c r="H1308" s="11">
        <f t="shared" si="687"/>
        <v>0</v>
      </c>
      <c r="I1308" s="11">
        <f t="shared" si="687"/>
        <v>0</v>
      </c>
      <c r="J1308" s="11">
        <f t="shared" si="690"/>
        <v>0</v>
      </c>
      <c r="K1308" s="11">
        <f t="shared" si="690"/>
        <v>0</v>
      </c>
      <c r="L1308" s="11">
        <f t="shared" si="690"/>
        <v>0</v>
      </c>
      <c r="M1308" s="11">
        <f t="shared" si="690"/>
        <v>0</v>
      </c>
      <c r="N1308" s="11">
        <f t="shared" si="690"/>
        <v>0</v>
      </c>
      <c r="O1308" s="11">
        <f t="shared" si="690"/>
        <v>0</v>
      </c>
      <c r="P1308" s="11">
        <f t="shared" si="654"/>
        <v>0</v>
      </c>
      <c r="Q1308" s="11">
        <f t="shared" si="654"/>
        <v>0</v>
      </c>
      <c r="R1308" s="11">
        <f t="shared" si="654"/>
        <v>0</v>
      </c>
      <c r="S1308" s="11">
        <f t="shared" si="654"/>
        <v>0</v>
      </c>
      <c r="T1308" s="11">
        <f t="shared" si="654"/>
        <v>31412.78494324434</v>
      </c>
      <c r="U1308" s="40">
        <f t="shared" si="673"/>
        <v>2.8902652413026098</v>
      </c>
      <c r="V1308" s="11">
        <f t="shared" si="689"/>
        <v>11.720917314661405</v>
      </c>
      <c r="W1308" s="11">
        <f t="shared" si="689"/>
        <v>3244948537.8333764</v>
      </c>
      <c r="X1308" s="11">
        <f t="shared" si="689"/>
        <v>7054235.951811688</v>
      </c>
      <c r="Y1308" s="11">
        <f t="shared" si="688"/>
        <v>9089534.666666653</v>
      </c>
      <c r="Z1308" s="11">
        <f t="shared" si="688"/>
        <v>1.2885214966947987</v>
      </c>
      <c r="AA1308" s="11">
        <f t="shared" si="688"/>
        <v>321.40356251914824</v>
      </c>
      <c r="AB1308" s="11">
        <f t="shared" si="688"/>
        <v>19998</v>
      </c>
      <c r="AC1308" s="11">
        <f t="shared" si="688"/>
        <v>0</v>
      </c>
      <c r="AD1308" s="11">
        <f t="shared" si="688"/>
        <v>0</v>
      </c>
      <c r="AE1308" s="11">
        <f t="shared" si="688"/>
        <v>0</v>
      </c>
      <c r="AF1308" s="11">
        <f t="shared" si="688"/>
        <v>0</v>
      </c>
      <c r="AG1308" s="11">
        <f t="shared" si="688"/>
        <v>0</v>
      </c>
      <c r="AH1308" s="11">
        <f t="shared" ref="AH1308:AN1364" si="694">IF($A1308="x",CL1308,"")</f>
        <v>0</v>
      </c>
      <c r="AI1308" s="11">
        <f t="shared" si="691"/>
        <v>0</v>
      </c>
      <c r="AJ1308" s="11">
        <f t="shared" si="691"/>
        <v>0</v>
      </c>
      <c r="AK1308" s="11">
        <f t="shared" si="691"/>
        <v>0</v>
      </c>
      <c r="AL1308" s="11">
        <f t="shared" si="691"/>
        <v>0</v>
      </c>
      <c r="AM1308" s="11">
        <f t="shared" si="691"/>
        <v>0</v>
      </c>
      <c r="AN1308" s="11">
        <f t="shared" si="691"/>
        <v>0</v>
      </c>
      <c r="AO1308" s="11">
        <f t="shared" si="691"/>
        <v>0</v>
      </c>
      <c r="AP1308" s="11">
        <f t="shared" si="691"/>
        <v>0</v>
      </c>
      <c r="AQ1308" s="11">
        <f t="shared" si="691"/>
        <v>0</v>
      </c>
      <c r="AR1308" s="11">
        <f t="shared" si="691"/>
        <v>0</v>
      </c>
      <c r="AS1308" s="11">
        <f t="shared" si="691"/>
        <v>0</v>
      </c>
      <c r="AT1308" s="11">
        <f t="shared" si="691"/>
        <v>0</v>
      </c>
      <c r="AU1308" s="11">
        <f t="shared" si="693"/>
        <v>0</v>
      </c>
      <c r="AV1308" s="11">
        <f t="shared" si="693"/>
        <v>6489897075.6667528</v>
      </c>
      <c r="AW1308" s="11">
        <f t="shared" si="693"/>
        <v>0</v>
      </c>
      <c r="AX1308" s="11">
        <f t="shared" si="693"/>
        <v>0</v>
      </c>
      <c r="AY1308" s="11">
        <f t="shared" si="693"/>
        <v>1297919.1597004139</v>
      </c>
      <c r="AZ1308" s="11">
        <f t="shared" si="693"/>
        <v>3</v>
      </c>
      <c r="BA1308" s="11">
        <f t="shared" si="693"/>
        <v>4</v>
      </c>
      <c r="BB1308" s="11">
        <f t="shared" si="693"/>
        <v>4</v>
      </c>
      <c r="BC1308" s="11">
        <f t="shared" si="693"/>
        <v>3</v>
      </c>
      <c r="BD1308" s="11">
        <f t="shared" si="692"/>
        <v>4</v>
      </c>
      <c r="BE1308" s="11">
        <f t="shared" si="692"/>
        <v>4</v>
      </c>
      <c r="BF1308" s="15" t="str">
        <f t="shared" si="675"/>
        <v>ČSN 42 5738</v>
      </c>
      <c r="BG1308" s="44">
        <v>246.5903618044687</v>
      </c>
      <c r="BJ1308" s="17">
        <f t="shared" si="676"/>
        <v>920</v>
      </c>
      <c r="BK1308" s="17">
        <f t="shared" si="677"/>
        <v>11</v>
      </c>
      <c r="BX1308" s="18">
        <f t="shared" si="659"/>
        <v>31412.78494324434</v>
      </c>
      <c r="BY1308" s="42">
        <v>2.8902652413026098</v>
      </c>
      <c r="BZ1308" s="43">
        <f t="shared" si="660"/>
        <v>11.720917314661405</v>
      </c>
      <c r="CA1308" s="18">
        <f t="shared" si="661"/>
        <v>3244948537.8333764</v>
      </c>
      <c r="CB1308" s="18">
        <f t="shared" si="678"/>
        <v>7054235.951811688</v>
      </c>
      <c r="CC1308" s="18">
        <f t="shared" si="679"/>
        <v>9089534.666666653</v>
      </c>
      <c r="CD1308" s="25">
        <f t="shared" si="664"/>
        <v>1.2885214966947987</v>
      </c>
      <c r="CE1308" s="26">
        <f t="shared" si="680"/>
        <v>321.40356251914824</v>
      </c>
      <c r="CF1308" s="18">
        <f t="shared" si="681"/>
        <v>19998</v>
      </c>
      <c r="CG1308" s="18"/>
      <c r="CZ1308" s="18">
        <f t="shared" si="682"/>
        <v>6489897075.6667528</v>
      </c>
      <c r="DC1308" s="18">
        <f t="shared" si="683"/>
        <v>1297919.1597004139</v>
      </c>
      <c r="DD1308" s="17">
        <f t="shared" si="684"/>
        <v>3</v>
      </c>
      <c r="DE1308" s="17">
        <f t="shared" si="685"/>
        <v>4</v>
      </c>
      <c r="DF1308" s="17">
        <f t="shared" si="686"/>
        <v>4</v>
      </c>
      <c r="DG1308" s="17">
        <v>3</v>
      </c>
      <c r="DH1308" s="17">
        <v>4</v>
      </c>
      <c r="DI1308" s="17">
        <v>4</v>
      </c>
      <c r="DJ1308" s="20" t="s">
        <v>1374</v>
      </c>
      <c r="DK1308" s="45"/>
      <c r="DL1308" s="46"/>
      <c r="DN1308" s="46"/>
      <c r="DO1308" s="46"/>
      <c r="DP1308" s="46"/>
      <c r="DU1308" s="48"/>
    </row>
    <row r="1309" spans="1:125" x14ac:dyDescent="0.2">
      <c r="A1309" s="15" t="s">
        <v>105</v>
      </c>
      <c r="B1309" s="10" t="s">
        <v>1409</v>
      </c>
      <c r="C1309" s="11">
        <f t="shared" si="672"/>
        <v>268.71172939508904</v>
      </c>
      <c r="D1309" s="11">
        <f t="shared" si="687"/>
        <v>0</v>
      </c>
      <c r="E1309" s="11">
        <f t="shared" si="687"/>
        <v>0</v>
      </c>
      <c r="F1309" s="11">
        <f t="shared" si="687"/>
        <v>920</v>
      </c>
      <c r="G1309" s="11">
        <f t="shared" si="687"/>
        <v>12</v>
      </c>
      <c r="H1309" s="11">
        <f t="shared" si="687"/>
        <v>0</v>
      </c>
      <c r="I1309" s="11">
        <f t="shared" si="687"/>
        <v>0</v>
      </c>
      <c r="J1309" s="11">
        <f t="shared" si="690"/>
        <v>0</v>
      </c>
      <c r="K1309" s="11">
        <f t="shared" si="690"/>
        <v>0</v>
      </c>
      <c r="L1309" s="11">
        <f t="shared" si="690"/>
        <v>0</v>
      </c>
      <c r="M1309" s="11">
        <f t="shared" si="690"/>
        <v>0</v>
      </c>
      <c r="N1309" s="11">
        <f t="shared" si="690"/>
        <v>0</v>
      </c>
      <c r="O1309" s="11">
        <f t="shared" si="690"/>
        <v>0</v>
      </c>
      <c r="P1309" s="11">
        <f t="shared" si="654"/>
        <v>0</v>
      </c>
      <c r="Q1309" s="11">
        <f t="shared" si="654"/>
        <v>0</v>
      </c>
      <c r="R1309" s="11">
        <f t="shared" si="654"/>
        <v>0</v>
      </c>
      <c r="S1309" s="11">
        <f t="shared" si="654"/>
        <v>0</v>
      </c>
      <c r="T1309" s="11">
        <f t="shared" si="654"/>
        <v>34230.793553514384</v>
      </c>
      <c r="U1309" s="40">
        <f t="shared" si="673"/>
        <v>2.8902652413026098</v>
      </c>
      <c r="V1309" s="11">
        <f t="shared" si="689"/>
        <v>10.756006996081073</v>
      </c>
      <c r="W1309" s="11">
        <f t="shared" si="689"/>
        <v>3528373276.3220487</v>
      </c>
      <c r="X1309" s="11">
        <f t="shared" si="689"/>
        <v>7670376.687656628</v>
      </c>
      <c r="Y1309" s="11">
        <f t="shared" si="689"/>
        <v>9894143.9999999888</v>
      </c>
      <c r="Z1309" s="11">
        <f t="shared" si="689"/>
        <v>1.2899163108797389</v>
      </c>
      <c r="AA1309" s="11">
        <f t="shared" si="689"/>
        <v>321.05451250527534</v>
      </c>
      <c r="AB1309" s="11">
        <f t="shared" si="689"/>
        <v>21792</v>
      </c>
      <c r="AC1309" s="11">
        <f t="shared" si="689"/>
        <v>0</v>
      </c>
      <c r="AD1309" s="11">
        <f t="shared" si="689"/>
        <v>0</v>
      </c>
      <c r="AE1309" s="11">
        <f t="shared" si="689"/>
        <v>0</v>
      </c>
      <c r="AF1309" s="11">
        <f t="shared" si="689"/>
        <v>0</v>
      </c>
      <c r="AG1309" s="11">
        <f t="shared" si="689"/>
        <v>0</v>
      </c>
      <c r="AH1309" s="11">
        <f t="shared" si="694"/>
        <v>0</v>
      </c>
      <c r="AI1309" s="11">
        <f t="shared" si="691"/>
        <v>0</v>
      </c>
      <c r="AJ1309" s="11">
        <f t="shared" si="691"/>
        <v>0</v>
      </c>
      <c r="AK1309" s="11">
        <f t="shared" si="691"/>
        <v>0</v>
      </c>
      <c r="AL1309" s="11">
        <f t="shared" si="691"/>
        <v>0</v>
      </c>
      <c r="AM1309" s="11">
        <f t="shared" si="691"/>
        <v>0</v>
      </c>
      <c r="AN1309" s="11">
        <f t="shared" si="691"/>
        <v>0</v>
      </c>
      <c r="AO1309" s="11">
        <f t="shared" si="691"/>
        <v>0</v>
      </c>
      <c r="AP1309" s="11">
        <f t="shared" si="691"/>
        <v>0</v>
      </c>
      <c r="AQ1309" s="11">
        <f t="shared" si="691"/>
        <v>0</v>
      </c>
      <c r="AR1309" s="11">
        <f t="shared" si="691"/>
        <v>0</v>
      </c>
      <c r="AS1309" s="11">
        <f t="shared" si="691"/>
        <v>0</v>
      </c>
      <c r="AT1309" s="11">
        <f t="shared" si="691"/>
        <v>0</v>
      </c>
      <c r="AU1309" s="11">
        <f t="shared" si="693"/>
        <v>0</v>
      </c>
      <c r="AV1309" s="11">
        <f t="shared" si="693"/>
        <v>7056746552.6440973</v>
      </c>
      <c r="AW1309" s="11">
        <f t="shared" si="693"/>
        <v>0</v>
      </c>
      <c r="AX1309" s="11">
        <f t="shared" si="693"/>
        <v>0</v>
      </c>
      <c r="AY1309" s="11">
        <f t="shared" si="693"/>
        <v>1295065.0227746277</v>
      </c>
      <c r="AZ1309" s="11">
        <f t="shared" si="693"/>
        <v>3</v>
      </c>
      <c r="BA1309" s="11">
        <f t="shared" si="693"/>
        <v>4</v>
      </c>
      <c r="BB1309" s="11">
        <f t="shared" si="693"/>
        <v>4</v>
      </c>
      <c r="BC1309" s="11">
        <f t="shared" si="693"/>
        <v>3</v>
      </c>
      <c r="BD1309" s="11">
        <f t="shared" si="692"/>
        <v>4</v>
      </c>
      <c r="BE1309" s="11">
        <f t="shared" si="692"/>
        <v>4</v>
      </c>
      <c r="BF1309" s="15" t="str">
        <f t="shared" si="675"/>
        <v>ČSN 42 5738</v>
      </c>
      <c r="BG1309" s="44">
        <v>268.71172939508904</v>
      </c>
      <c r="BJ1309" s="17">
        <f t="shared" si="676"/>
        <v>920</v>
      </c>
      <c r="BK1309" s="17">
        <f t="shared" si="677"/>
        <v>12</v>
      </c>
      <c r="BX1309" s="18">
        <f t="shared" si="659"/>
        <v>34230.793553514384</v>
      </c>
      <c r="BY1309" s="42">
        <v>2.8902652413026098</v>
      </c>
      <c r="BZ1309" s="43">
        <f t="shared" si="660"/>
        <v>10.756006996081073</v>
      </c>
      <c r="CA1309" s="18">
        <f t="shared" si="661"/>
        <v>3528373276.3220487</v>
      </c>
      <c r="CB1309" s="18">
        <f t="shared" si="678"/>
        <v>7670376.687656628</v>
      </c>
      <c r="CC1309" s="18">
        <f t="shared" si="679"/>
        <v>9894143.9999999888</v>
      </c>
      <c r="CD1309" s="25">
        <f t="shared" si="664"/>
        <v>1.2899163108797389</v>
      </c>
      <c r="CE1309" s="26">
        <f t="shared" si="680"/>
        <v>321.05451250527534</v>
      </c>
      <c r="CF1309" s="18">
        <f t="shared" si="681"/>
        <v>21792</v>
      </c>
      <c r="CG1309" s="18"/>
      <c r="CZ1309" s="18">
        <f t="shared" si="682"/>
        <v>7056746552.6440973</v>
      </c>
      <c r="DC1309" s="18">
        <f t="shared" si="683"/>
        <v>1295065.0227746277</v>
      </c>
      <c r="DD1309" s="17">
        <f t="shared" si="684"/>
        <v>3</v>
      </c>
      <c r="DE1309" s="17">
        <f t="shared" si="685"/>
        <v>4</v>
      </c>
      <c r="DF1309" s="17">
        <f t="shared" si="686"/>
        <v>4</v>
      </c>
      <c r="DG1309" s="17">
        <v>3</v>
      </c>
      <c r="DH1309" s="17">
        <v>4</v>
      </c>
      <c r="DI1309" s="17">
        <v>4</v>
      </c>
      <c r="DJ1309" s="20" t="s">
        <v>1374</v>
      </c>
      <c r="DK1309" s="45"/>
      <c r="DL1309" s="46"/>
      <c r="DN1309" s="46"/>
      <c r="DO1309" s="46"/>
      <c r="DP1309" s="46"/>
      <c r="DU1309" s="48"/>
    </row>
    <row r="1310" spans="1:125" x14ac:dyDescent="0.2">
      <c r="A1310" s="15" t="s">
        <v>105</v>
      </c>
      <c r="B1310" s="10" t="s">
        <v>1410</v>
      </c>
      <c r="C1310" s="11">
        <f t="shared" si="672"/>
        <v>224.39500970685646</v>
      </c>
      <c r="D1310" s="11">
        <f t="shared" si="687"/>
        <v>0</v>
      </c>
      <c r="E1310" s="11">
        <f t="shared" si="687"/>
        <v>0</v>
      </c>
      <c r="F1310" s="11">
        <f t="shared" si="687"/>
        <v>1020</v>
      </c>
      <c r="G1310" s="11">
        <f t="shared" si="687"/>
        <v>9</v>
      </c>
      <c r="H1310" s="11">
        <f t="shared" si="687"/>
        <v>0</v>
      </c>
      <c r="I1310" s="11">
        <f t="shared" si="687"/>
        <v>0</v>
      </c>
      <c r="J1310" s="11">
        <f t="shared" si="690"/>
        <v>0</v>
      </c>
      <c r="K1310" s="11">
        <f t="shared" si="690"/>
        <v>0</v>
      </c>
      <c r="L1310" s="11">
        <f t="shared" si="690"/>
        <v>0</v>
      </c>
      <c r="M1310" s="11">
        <f t="shared" si="690"/>
        <v>0</v>
      </c>
      <c r="N1310" s="11">
        <f t="shared" si="690"/>
        <v>0</v>
      </c>
      <c r="O1310" s="11">
        <f t="shared" si="690"/>
        <v>0</v>
      </c>
      <c r="P1310" s="11">
        <f t="shared" si="654"/>
        <v>0</v>
      </c>
      <c r="Q1310" s="11">
        <f t="shared" si="654"/>
        <v>0</v>
      </c>
      <c r="R1310" s="11">
        <f t="shared" si="654"/>
        <v>0</v>
      </c>
      <c r="S1310" s="11">
        <f t="shared" si="654"/>
        <v>0</v>
      </c>
      <c r="T1310" s="11">
        <f t="shared" si="654"/>
        <v>28585.351555013527</v>
      </c>
      <c r="U1310" s="40">
        <f t="shared" si="673"/>
        <v>3.2044245066615891</v>
      </c>
      <c r="V1310" s="11">
        <f t="shared" si="689"/>
        <v>14.280284177655137</v>
      </c>
      <c r="W1310" s="11">
        <f t="shared" si="689"/>
        <v>3652500441.2797422</v>
      </c>
      <c r="X1310" s="11">
        <f t="shared" si="689"/>
        <v>7161765.5711367493</v>
      </c>
      <c r="Y1310" s="11">
        <f t="shared" si="689"/>
        <v>9199332.0000000242</v>
      </c>
      <c r="Z1310" s="11">
        <f t="shared" si="689"/>
        <v>1.2845061610331183</v>
      </c>
      <c r="AA1310" s="11">
        <f t="shared" si="689"/>
        <v>357.45664072723559</v>
      </c>
      <c r="AB1310" s="11">
        <f t="shared" si="689"/>
        <v>18198</v>
      </c>
      <c r="AC1310" s="11">
        <f t="shared" si="689"/>
        <v>0</v>
      </c>
      <c r="AD1310" s="11">
        <f t="shared" si="689"/>
        <v>0</v>
      </c>
      <c r="AE1310" s="11">
        <f t="shared" si="689"/>
        <v>0</v>
      </c>
      <c r="AF1310" s="11">
        <f t="shared" si="689"/>
        <v>0</v>
      </c>
      <c r="AG1310" s="11">
        <f t="shared" si="689"/>
        <v>0</v>
      </c>
      <c r="AH1310" s="11">
        <f t="shared" si="694"/>
        <v>0</v>
      </c>
      <c r="AI1310" s="11">
        <f t="shared" si="691"/>
        <v>0</v>
      </c>
      <c r="AJ1310" s="11">
        <f t="shared" si="691"/>
        <v>0</v>
      </c>
      <c r="AK1310" s="11">
        <f t="shared" si="691"/>
        <v>0</v>
      </c>
      <c r="AL1310" s="11">
        <f t="shared" si="691"/>
        <v>0</v>
      </c>
      <c r="AM1310" s="11">
        <f t="shared" si="691"/>
        <v>0</v>
      </c>
      <c r="AN1310" s="11">
        <f t="shared" si="691"/>
        <v>0</v>
      </c>
      <c r="AO1310" s="11">
        <f t="shared" si="691"/>
        <v>0</v>
      </c>
      <c r="AP1310" s="11">
        <f t="shared" si="691"/>
        <v>0</v>
      </c>
      <c r="AQ1310" s="11">
        <f t="shared" si="691"/>
        <v>0</v>
      </c>
      <c r="AR1310" s="11">
        <f t="shared" si="691"/>
        <v>0</v>
      </c>
      <c r="AS1310" s="11">
        <f t="shared" si="691"/>
        <v>0</v>
      </c>
      <c r="AT1310" s="11">
        <f t="shared" si="691"/>
        <v>0</v>
      </c>
      <c r="AU1310" s="11">
        <f t="shared" si="693"/>
        <v>0</v>
      </c>
      <c r="AV1310" s="11">
        <f t="shared" si="693"/>
        <v>7305000882.5594845</v>
      </c>
      <c r="AW1310" s="11">
        <f t="shared" si="693"/>
        <v>0</v>
      </c>
      <c r="AX1310" s="11">
        <f t="shared" si="693"/>
        <v>0</v>
      </c>
      <c r="AY1310" s="11">
        <f t="shared" si="693"/>
        <v>1605543.9123399265</v>
      </c>
      <c r="AZ1310" s="11">
        <f t="shared" si="693"/>
        <v>4</v>
      </c>
      <c r="BA1310" s="11">
        <f t="shared" si="693"/>
        <v>4</v>
      </c>
      <c r="BB1310" s="11">
        <f t="shared" si="693"/>
        <v>4</v>
      </c>
      <c r="BC1310" s="11">
        <f t="shared" si="693"/>
        <v>4</v>
      </c>
      <c r="BD1310" s="11">
        <f t="shared" si="692"/>
        <v>4</v>
      </c>
      <c r="BE1310" s="11">
        <f t="shared" si="692"/>
        <v>4</v>
      </c>
      <c r="BF1310" s="15" t="str">
        <f t="shared" si="675"/>
        <v>ČSN 42 5738</v>
      </c>
      <c r="BG1310" s="44">
        <v>224.39500970685646</v>
      </c>
      <c r="BJ1310" s="17">
        <f t="shared" si="676"/>
        <v>1020</v>
      </c>
      <c r="BK1310" s="17">
        <f t="shared" si="677"/>
        <v>9</v>
      </c>
      <c r="BX1310" s="18">
        <f t="shared" si="659"/>
        <v>28585.351555013527</v>
      </c>
      <c r="BY1310" s="42">
        <v>3.2044245066615891</v>
      </c>
      <c r="BZ1310" s="43">
        <f t="shared" si="660"/>
        <v>14.280284177655137</v>
      </c>
      <c r="CA1310" s="18">
        <f t="shared" si="661"/>
        <v>3652500441.2797422</v>
      </c>
      <c r="CB1310" s="18">
        <f t="shared" si="678"/>
        <v>7161765.5711367493</v>
      </c>
      <c r="CC1310" s="18">
        <f t="shared" si="679"/>
        <v>9199332.0000000242</v>
      </c>
      <c r="CD1310" s="25">
        <f t="shared" si="664"/>
        <v>1.2845061610331183</v>
      </c>
      <c r="CE1310" s="26">
        <f t="shared" si="680"/>
        <v>357.45664072723559</v>
      </c>
      <c r="CF1310" s="18">
        <f t="shared" si="681"/>
        <v>18198</v>
      </c>
      <c r="CG1310" s="18"/>
      <c r="CZ1310" s="18">
        <f t="shared" si="682"/>
        <v>7305000882.5594845</v>
      </c>
      <c r="DC1310" s="18">
        <f t="shared" si="683"/>
        <v>1605543.9123399265</v>
      </c>
      <c r="DD1310" s="17">
        <f t="shared" si="684"/>
        <v>4</v>
      </c>
      <c r="DE1310" s="17">
        <f t="shared" si="685"/>
        <v>4</v>
      </c>
      <c r="DF1310" s="17">
        <f t="shared" si="686"/>
        <v>4</v>
      </c>
      <c r="DG1310" s="17">
        <v>4</v>
      </c>
      <c r="DH1310" s="17">
        <v>4</v>
      </c>
      <c r="DI1310" s="17">
        <v>4</v>
      </c>
      <c r="DJ1310" s="20" t="s">
        <v>1374</v>
      </c>
      <c r="DK1310" s="45"/>
      <c r="DL1310" s="46"/>
      <c r="DN1310" s="46"/>
      <c r="DO1310" s="46"/>
      <c r="DP1310" s="46"/>
      <c r="DU1310" s="48"/>
    </row>
    <row r="1311" spans="1:125" x14ac:dyDescent="0.2">
      <c r="A1311" s="15" t="s">
        <v>105</v>
      </c>
      <c r="B1311" s="10" t="s">
        <v>1411</v>
      </c>
      <c r="C1311" s="11">
        <f t="shared" si="672"/>
        <v>249.08117353986697</v>
      </c>
      <c r="D1311" s="11">
        <f t="shared" si="687"/>
        <v>0</v>
      </c>
      <c r="E1311" s="11">
        <f t="shared" si="687"/>
        <v>0</v>
      </c>
      <c r="F1311" s="11">
        <f t="shared" si="687"/>
        <v>1020</v>
      </c>
      <c r="G1311" s="11">
        <f t="shared" si="687"/>
        <v>10</v>
      </c>
      <c r="H1311" s="11">
        <f t="shared" si="687"/>
        <v>0</v>
      </c>
      <c r="I1311" s="11">
        <f t="shared" si="687"/>
        <v>0</v>
      </c>
      <c r="J1311" s="11">
        <f t="shared" si="690"/>
        <v>0</v>
      </c>
      <c r="K1311" s="11">
        <f t="shared" si="690"/>
        <v>0</v>
      </c>
      <c r="L1311" s="11">
        <f t="shared" si="690"/>
        <v>0</v>
      </c>
      <c r="M1311" s="11">
        <f t="shared" si="690"/>
        <v>0</v>
      </c>
      <c r="N1311" s="11">
        <f t="shared" si="690"/>
        <v>0</v>
      </c>
      <c r="O1311" s="11">
        <f t="shared" si="690"/>
        <v>0</v>
      </c>
      <c r="P1311" s="11">
        <f t="shared" si="654"/>
        <v>0</v>
      </c>
      <c r="Q1311" s="11">
        <f t="shared" si="654"/>
        <v>0</v>
      </c>
      <c r="R1311" s="11">
        <f t="shared" si="654"/>
        <v>0</v>
      </c>
      <c r="S1311" s="11">
        <f t="shared" si="654"/>
        <v>0</v>
      </c>
      <c r="T1311" s="11">
        <f t="shared" si="654"/>
        <v>31730.085801256912</v>
      </c>
      <c r="U1311" s="40">
        <f t="shared" si="673"/>
        <v>3.2044245066615891</v>
      </c>
      <c r="V1311" s="11">
        <f t="shared" si="689"/>
        <v>12.864980765592485</v>
      </c>
      <c r="W1311" s="11">
        <f t="shared" si="689"/>
        <v>4046379191.8052874</v>
      </c>
      <c r="X1311" s="11">
        <f t="shared" si="689"/>
        <v>7934076.8466770342</v>
      </c>
      <c r="Y1311" s="11">
        <f t="shared" si="689"/>
        <v>10201333.333333353</v>
      </c>
      <c r="Z1311" s="11">
        <f t="shared" si="689"/>
        <v>1.2857618511227169</v>
      </c>
      <c r="AA1311" s="11">
        <f t="shared" si="689"/>
        <v>357.10642671338189</v>
      </c>
      <c r="AB1311" s="11">
        <f t="shared" si="689"/>
        <v>20200</v>
      </c>
      <c r="AC1311" s="11">
        <f t="shared" si="689"/>
        <v>0</v>
      </c>
      <c r="AD1311" s="11">
        <f t="shared" si="689"/>
        <v>0</v>
      </c>
      <c r="AE1311" s="11">
        <f t="shared" si="689"/>
        <v>0</v>
      </c>
      <c r="AF1311" s="11">
        <f t="shared" si="689"/>
        <v>0</v>
      </c>
      <c r="AG1311" s="11">
        <f t="shared" si="689"/>
        <v>0</v>
      </c>
      <c r="AH1311" s="11">
        <f t="shared" si="694"/>
        <v>0</v>
      </c>
      <c r="AI1311" s="11">
        <f t="shared" si="691"/>
        <v>0</v>
      </c>
      <c r="AJ1311" s="11">
        <f t="shared" si="691"/>
        <v>0</v>
      </c>
      <c r="AK1311" s="11">
        <f t="shared" si="691"/>
        <v>0</v>
      </c>
      <c r="AL1311" s="11">
        <f t="shared" si="691"/>
        <v>0</v>
      </c>
      <c r="AM1311" s="11">
        <f t="shared" si="691"/>
        <v>0</v>
      </c>
      <c r="AN1311" s="11">
        <f t="shared" si="691"/>
        <v>0</v>
      </c>
      <c r="AO1311" s="11">
        <f t="shared" si="691"/>
        <v>0</v>
      </c>
      <c r="AP1311" s="11">
        <f t="shared" si="691"/>
        <v>0</v>
      </c>
      <c r="AQ1311" s="11">
        <f t="shared" si="691"/>
        <v>0</v>
      </c>
      <c r="AR1311" s="11">
        <f t="shared" si="691"/>
        <v>0</v>
      </c>
      <c r="AS1311" s="11">
        <f t="shared" si="691"/>
        <v>0</v>
      </c>
      <c r="AT1311" s="11">
        <f t="shared" si="691"/>
        <v>0</v>
      </c>
      <c r="AU1311" s="11">
        <f t="shared" si="693"/>
        <v>0</v>
      </c>
      <c r="AV1311" s="11">
        <f t="shared" si="693"/>
        <v>8092758383.6105747</v>
      </c>
      <c r="AW1311" s="11">
        <f t="shared" si="693"/>
        <v>0</v>
      </c>
      <c r="AX1311" s="11">
        <f t="shared" si="693"/>
        <v>0</v>
      </c>
      <c r="AY1311" s="11">
        <f t="shared" si="693"/>
        <v>1602369.3329634741</v>
      </c>
      <c r="AZ1311" s="11">
        <f t="shared" si="693"/>
        <v>4</v>
      </c>
      <c r="BA1311" s="11">
        <f t="shared" si="693"/>
        <v>4</v>
      </c>
      <c r="BB1311" s="11">
        <f t="shared" si="693"/>
        <v>4</v>
      </c>
      <c r="BC1311" s="11">
        <f t="shared" si="693"/>
        <v>4</v>
      </c>
      <c r="BD1311" s="11">
        <f t="shared" si="692"/>
        <v>4</v>
      </c>
      <c r="BE1311" s="11">
        <f t="shared" si="692"/>
        <v>4</v>
      </c>
      <c r="BF1311" s="15" t="str">
        <f t="shared" si="675"/>
        <v>ČSN 42 5738</v>
      </c>
      <c r="BG1311" s="44">
        <v>249.08117353986697</v>
      </c>
      <c r="BJ1311" s="17">
        <f t="shared" si="676"/>
        <v>1020</v>
      </c>
      <c r="BK1311" s="17">
        <f t="shared" si="677"/>
        <v>10</v>
      </c>
      <c r="BX1311" s="18">
        <f t="shared" si="659"/>
        <v>31730.085801256912</v>
      </c>
      <c r="BY1311" s="42">
        <v>3.2044245066615891</v>
      </c>
      <c r="BZ1311" s="43">
        <f t="shared" si="660"/>
        <v>12.864980765592485</v>
      </c>
      <c r="CA1311" s="18">
        <f t="shared" si="661"/>
        <v>4046379191.8052874</v>
      </c>
      <c r="CB1311" s="18">
        <f t="shared" si="678"/>
        <v>7934076.8466770342</v>
      </c>
      <c r="CC1311" s="18">
        <f t="shared" si="679"/>
        <v>10201333.333333353</v>
      </c>
      <c r="CD1311" s="25">
        <f t="shared" si="664"/>
        <v>1.2857618511227169</v>
      </c>
      <c r="CE1311" s="26">
        <f t="shared" si="680"/>
        <v>357.10642671338189</v>
      </c>
      <c r="CF1311" s="18">
        <f t="shared" si="681"/>
        <v>20200</v>
      </c>
      <c r="CG1311" s="18"/>
      <c r="CZ1311" s="18">
        <f t="shared" si="682"/>
        <v>8092758383.6105747</v>
      </c>
      <c r="DC1311" s="18">
        <f t="shared" si="683"/>
        <v>1602369.3329634741</v>
      </c>
      <c r="DD1311" s="17">
        <f t="shared" si="684"/>
        <v>4</v>
      </c>
      <c r="DE1311" s="17">
        <f t="shared" si="685"/>
        <v>4</v>
      </c>
      <c r="DF1311" s="17">
        <f t="shared" si="686"/>
        <v>4</v>
      </c>
      <c r="DG1311" s="17">
        <v>4</v>
      </c>
      <c r="DH1311" s="17">
        <v>4</v>
      </c>
      <c r="DI1311" s="17">
        <v>4</v>
      </c>
      <c r="DJ1311" s="20" t="s">
        <v>1374</v>
      </c>
      <c r="DK1311" s="45"/>
      <c r="DL1311" s="46"/>
      <c r="DN1311" s="46"/>
      <c r="DO1311" s="46"/>
      <c r="DP1311" s="46"/>
      <c r="DU1311" s="48"/>
    </row>
    <row r="1312" spans="1:125" x14ac:dyDescent="0.2">
      <c r="A1312" s="15" t="s">
        <v>105</v>
      </c>
      <c r="B1312" s="10" t="s">
        <v>1412</v>
      </c>
      <c r="C1312" s="11">
        <f t="shared" si="672"/>
        <v>273.71801436821613</v>
      </c>
      <c r="D1312" s="11">
        <f t="shared" si="687"/>
        <v>0</v>
      </c>
      <c r="E1312" s="11">
        <f t="shared" si="687"/>
        <v>0</v>
      </c>
      <c r="F1312" s="11">
        <f t="shared" si="687"/>
        <v>1020</v>
      </c>
      <c r="G1312" s="11">
        <f t="shared" si="687"/>
        <v>11</v>
      </c>
      <c r="H1312" s="11">
        <f t="shared" si="687"/>
        <v>0</v>
      </c>
      <c r="I1312" s="11">
        <f t="shared" si="687"/>
        <v>0</v>
      </c>
      <c r="J1312" s="11">
        <f t="shared" si="690"/>
        <v>0</v>
      </c>
      <c r="K1312" s="11">
        <f t="shared" si="690"/>
        <v>0</v>
      </c>
      <c r="L1312" s="11">
        <f t="shared" si="690"/>
        <v>0</v>
      </c>
      <c r="M1312" s="11">
        <f t="shared" si="690"/>
        <v>0</v>
      </c>
      <c r="N1312" s="11">
        <f t="shared" si="690"/>
        <v>0</v>
      </c>
      <c r="O1312" s="11">
        <f t="shared" si="690"/>
        <v>0</v>
      </c>
      <c r="P1312" s="11">
        <f t="shared" si="654"/>
        <v>0</v>
      </c>
      <c r="Q1312" s="11">
        <f t="shared" si="654"/>
        <v>0</v>
      </c>
      <c r="R1312" s="11">
        <f t="shared" si="654"/>
        <v>0</v>
      </c>
      <c r="S1312" s="11">
        <f t="shared" si="654"/>
        <v>0</v>
      </c>
      <c r="T1312" s="11">
        <f t="shared" si="654"/>
        <v>34868.536862193112</v>
      </c>
      <c r="U1312" s="40">
        <f t="shared" si="673"/>
        <v>3.2044245066615891</v>
      </c>
      <c r="V1312" s="11">
        <f t="shared" si="689"/>
        <v>11.707028176636102</v>
      </c>
      <c r="W1312" s="11">
        <f t="shared" si="689"/>
        <v>4437901746.2698441</v>
      </c>
      <c r="X1312" s="11">
        <f t="shared" si="689"/>
        <v>8701768.1299408711</v>
      </c>
      <c r="Y1312" s="11">
        <f t="shared" si="689"/>
        <v>11199334.666666679</v>
      </c>
      <c r="Z1312" s="11">
        <f t="shared" si="689"/>
        <v>1.2870182817365854</v>
      </c>
      <c r="AA1312" s="11">
        <f t="shared" si="689"/>
        <v>356.75656966620812</v>
      </c>
      <c r="AB1312" s="11">
        <f t="shared" si="689"/>
        <v>22198</v>
      </c>
      <c r="AC1312" s="11">
        <f t="shared" si="689"/>
        <v>0</v>
      </c>
      <c r="AD1312" s="11">
        <f t="shared" si="689"/>
        <v>0</v>
      </c>
      <c r="AE1312" s="11">
        <f t="shared" si="689"/>
        <v>0</v>
      </c>
      <c r="AF1312" s="11">
        <f t="shared" si="689"/>
        <v>0</v>
      </c>
      <c r="AG1312" s="11">
        <f t="shared" si="689"/>
        <v>0</v>
      </c>
      <c r="AH1312" s="11">
        <f t="shared" si="694"/>
        <v>0</v>
      </c>
      <c r="AI1312" s="11">
        <f t="shared" si="691"/>
        <v>0</v>
      </c>
      <c r="AJ1312" s="11">
        <f t="shared" si="691"/>
        <v>0</v>
      </c>
      <c r="AK1312" s="11">
        <f t="shared" si="691"/>
        <v>0</v>
      </c>
      <c r="AL1312" s="11">
        <f t="shared" si="691"/>
        <v>0</v>
      </c>
      <c r="AM1312" s="11">
        <f t="shared" si="691"/>
        <v>0</v>
      </c>
      <c r="AN1312" s="11">
        <f t="shared" si="691"/>
        <v>0</v>
      </c>
      <c r="AO1312" s="11">
        <f t="shared" si="691"/>
        <v>0</v>
      </c>
      <c r="AP1312" s="11">
        <f t="shared" si="691"/>
        <v>0</v>
      </c>
      <c r="AQ1312" s="11">
        <f t="shared" si="691"/>
        <v>0</v>
      </c>
      <c r="AR1312" s="11">
        <f t="shared" si="691"/>
        <v>0</v>
      </c>
      <c r="AS1312" s="11">
        <f t="shared" si="691"/>
        <v>0</v>
      </c>
      <c r="AT1312" s="11">
        <f t="shared" si="691"/>
        <v>0</v>
      </c>
      <c r="AU1312" s="11">
        <f t="shared" si="693"/>
        <v>0</v>
      </c>
      <c r="AV1312" s="11">
        <f t="shared" si="693"/>
        <v>8875803492.5396881</v>
      </c>
      <c r="AW1312" s="11">
        <f t="shared" si="693"/>
        <v>0</v>
      </c>
      <c r="AX1312" s="11">
        <f t="shared" si="693"/>
        <v>0</v>
      </c>
      <c r="AY1312" s="11">
        <f t="shared" si="693"/>
        <v>1599197.8951796752</v>
      </c>
      <c r="AZ1312" s="11">
        <f t="shared" si="693"/>
        <v>4</v>
      </c>
      <c r="BA1312" s="11">
        <f t="shared" si="693"/>
        <v>4</v>
      </c>
      <c r="BB1312" s="11">
        <f t="shared" si="693"/>
        <v>4</v>
      </c>
      <c r="BC1312" s="11">
        <f t="shared" si="693"/>
        <v>4</v>
      </c>
      <c r="BD1312" s="11">
        <f t="shared" si="692"/>
        <v>4</v>
      </c>
      <c r="BE1312" s="11">
        <f t="shared" si="692"/>
        <v>4</v>
      </c>
      <c r="BF1312" s="15" t="str">
        <f t="shared" si="675"/>
        <v>ČSN 42 5738</v>
      </c>
      <c r="BG1312" s="44">
        <v>273.71801436821613</v>
      </c>
      <c r="BJ1312" s="17">
        <f t="shared" si="676"/>
        <v>1020</v>
      </c>
      <c r="BK1312" s="17">
        <f t="shared" si="677"/>
        <v>11</v>
      </c>
      <c r="BX1312" s="18">
        <f t="shared" si="659"/>
        <v>34868.536862193112</v>
      </c>
      <c r="BY1312" s="42">
        <v>3.2044245066615891</v>
      </c>
      <c r="BZ1312" s="43">
        <f t="shared" si="660"/>
        <v>11.707028176636102</v>
      </c>
      <c r="CA1312" s="18">
        <f t="shared" si="661"/>
        <v>4437901746.2698441</v>
      </c>
      <c r="CB1312" s="18">
        <f t="shared" si="678"/>
        <v>8701768.1299408711</v>
      </c>
      <c r="CC1312" s="18">
        <f t="shared" si="679"/>
        <v>11199334.666666679</v>
      </c>
      <c r="CD1312" s="25">
        <f t="shared" si="664"/>
        <v>1.2870182817365854</v>
      </c>
      <c r="CE1312" s="26">
        <f t="shared" si="680"/>
        <v>356.75656966620812</v>
      </c>
      <c r="CF1312" s="18">
        <f t="shared" si="681"/>
        <v>22198</v>
      </c>
      <c r="CG1312" s="18"/>
      <c r="CZ1312" s="18">
        <f t="shared" si="682"/>
        <v>8875803492.5396881</v>
      </c>
      <c r="DC1312" s="18">
        <f t="shared" si="683"/>
        <v>1599197.8951796752</v>
      </c>
      <c r="DD1312" s="17">
        <f t="shared" si="684"/>
        <v>4</v>
      </c>
      <c r="DE1312" s="17">
        <f t="shared" si="685"/>
        <v>4</v>
      </c>
      <c r="DF1312" s="17">
        <f t="shared" si="686"/>
        <v>4</v>
      </c>
      <c r="DG1312" s="17">
        <v>4</v>
      </c>
      <c r="DH1312" s="17">
        <v>4</v>
      </c>
      <c r="DI1312" s="17">
        <v>4</v>
      </c>
      <c r="DJ1312" s="20" t="s">
        <v>1374</v>
      </c>
      <c r="DK1312" s="45"/>
      <c r="DL1312" s="46"/>
      <c r="DN1312" s="46"/>
      <c r="DO1312" s="46"/>
      <c r="DP1312" s="46"/>
      <c r="DU1312" s="48"/>
    </row>
    <row r="1313" spans="1:125" x14ac:dyDescent="0.2">
      <c r="A1313" s="15" t="s">
        <v>105</v>
      </c>
      <c r="B1313" s="10" t="s">
        <v>1413</v>
      </c>
      <c r="C1313" s="11">
        <f t="shared" si="672"/>
        <v>298.30553219190409</v>
      </c>
      <c r="D1313" s="11">
        <f t="shared" si="687"/>
        <v>0</v>
      </c>
      <c r="E1313" s="11">
        <f t="shared" si="687"/>
        <v>0</v>
      </c>
      <c r="F1313" s="11">
        <f t="shared" si="687"/>
        <v>1020</v>
      </c>
      <c r="G1313" s="11">
        <f t="shared" si="687"/>
        <v>12</v>
      </c>
      <c r="H1313" s="11">
        <f t="shared" si="687"/>
        <v>0</v>
      </c>
      <c r="I1313" s="11">
        <f t="shared" si="687"/>
        <v>0</v>
      </c>
      <c r="J1313" s="11">
        <f t="shared" si="690"/>
        <v>0</v>
      </c>
      <c r="K1313" s="11">
        <f t="shared" si="690"/>
        <v>0</v>
      </c>
      <c r="L1313" s="11">
        <f t="shared" si="690"/>
        <v>0</v>
      </c>
      <c r="M1313" s="11">
        <f t="shared" si="690"/>
        <v>0</v>
      </c>
      <c r="N1313" s="11">
        <f t="shared" si="690"/>
        <v>0</v>
      </c>
      <c r="O1313" s="11">
        <f t="shared" si="690"/>
        <v>0</v>
      </c>
      <c r="P1313" s="11">
        <f t="shared" si="654"/>
        <v>0</v>
      </c>
      <c r="Q1313" s="11">
        <f t="shared" si="654"/>
        <v>0</v>
      </c>
      <c r="R1313" s="11">
        <f t="shared" si="654"/>
        <v>0</v>
      </c>
      <c r="S1313" s="11">
        <f t="shared" si="654"/>
        <v>0</v>
      </c>
      <c r="T1313" s="11">
        <f t="shared" si="654"/>
        <v>38000.70473782214</v>
      </c>
      <c r="U1313" s="40">
        <f t="shared" si="673"/>
        <v>3.2044245066615891</v>
      </c>
      <c r="V1313" s="11">
        <f t="shared" si="689"/>
        <v>10.742088767566475</v>
      </c>
      <c r="W1313" s="11">
        <f t="shared" si="689"/>
        <v>4827077520.0265951</v>
      </c>
      <c r="X1313" s="11">
        <f t="shared" si="689"/>
        <v>9464857.8824050892</v>
      </c>
      <c r="Y1313" s="11">
        <f t="shared" si="689"/>
        <v>12193344.000000017</v>
      </c>
      <c r="Z1313" s="11">
        <f t="shared" si="689"/>
        <v>1.288275444966491</v>
      </c>
      <c r="AA1313" s="11">
        <f t="shared" si="689"/>
        <v>356.40707063693333</v>
      </c>
      <c r="AB1313" s="11">
        <f t="shared" si="689"/>
        <v>24192</v>
      </c>
      <c r="AC1313" s="11">
        <f t="shared" si="689"/>
        <v>0</v>
      </c>
      <c r="AD1313" s="11">
        <f t="shared" si="689"/>
        <v>0</v>
      </c>
      <c r="AE1313" s="11">
        <f t="shared" si="689"/>
        <v>0</v>
      </c>
      <c r="AF1313" s="11">
        <f t="shared" si="689"/>
        <v>0</v>
      </c>
      <c r="AG1313" s="11">
        <f t="shared" si="689"/>
        <v>0</v>
      </c>
      <c r="AH1313" s="11">
        <f t="shared" si="694"/>
        <v>0</v>
      </c>
      <c r="AI1313" s="11">
        <f t="shared" si="691"/>
        <v>0</v>
      </c>
      <c r="AJ1313" s="11">
        <f t="shared" si="691"/>
        <v>0</v>
      </c>
      <c r="AK1313" s="11">
        <f t="shared" si="691"/>
        <v>0</v>
      </c>
      <c r="AL1313" s="11">
        <f t="shared" si="691"/>
        <v>0</v>
      </c>
      <c r="AM1313" s="11">
        <f t="shared" si="691"/>
        <v>0</v>
      </c>
      <c r="AN1313" s="11">
        <f t="shared" si="691"/>
        <v>0</v>
      </c>
      <c r="AO1313" s="11">
        <f t="shared" si="691"/>
        <v>0</v>
      </c>
      <c r="AP1313" s="11">
        <f t="shared" si="691"/>
        <v>0</v>
      </c>
      <c r="AQ1313" s="11">
        <f t="shared" si="691"/>
        <v>0</v>
      </c>
      <c r="AR1313" s="11">
        <f t="shared" si="691"/>
        <v>0</v>
      </c>
      <c r="AS1313" s="11">
        <f t="shared" si="691"/>
        <v>0</v>
      </c>
      <c r="AT1313" s="11">
        <f t="shared" si="691"/>
        <v>0</v>
      </c>
      <c r="AU1313" s="11">
        <f t="shared" si="693"/>
        <v>0</v>
      </c>
      <c r="AV1313" s="11">
        <f t="shared" si="693"/>
        <v>9654155040.0531902</v>
      </c>
      <c r="AW1313" s="11">
        <f t="shared" si="693"/>
        <v>0</v>
      </c>
      <c r="AX1313" s="11">
        <f t="shared" si="693"/>
        <v>0</v>
      </c>
      <c r="AY1313" s="11">
        <f t="shared" si="693"/>
        <v>1596029.5989885298</v>
      </c>
      <c r="AZ1313" s="11">
        <f t="shared" si="693"/>
        <v>3</v>
      </c>
      <c r="BA1313" s="11">
        <f t="shared" si="693"/>
        <v>4</v>
      </c>
      <c r="BB1313" s="11">
        <f t="shared" si="693"/>
        <v>4</v>
      </c>
      <c r="BC1313" s="11">
        <f t="shared" si="693"/>
        <v>3</v>
      </c>
      <c r="BD1313" s="11">
        <f t="shared" si="692"/>
        <v>4</v>
      </c>
      <c r="BE1313" s="11">
        <f t="shared" si="692"/>
        <v>4</v>
      </c>
      <c r="BF1313" s="15" t="str">
        <f t="shared" si="675"/>
        <v>ČSN 42 5738</v>
      </c>
      <c r="BG1313" s="44">
        <v>298.30553219190409</v>
      </c>
      <c r="BJ1313" s="17">
        <f t="shared" si="676"/>
        <v>1020</v>
      </c>
      <c r="BK1313" s="17">
        <f t="shared" si="677"/>
        <v>12</v>
      </c>
      <c r="BX1313" s="18">
        <f t="shared" si="659"/>
        <v>38000.70473782214</v>
      </c>
      <c r="BY1313" s="42">
        <v>3.2044245066615891</v>
      </c>
      <c r="BZ1313" s="43">
        <f t="shared" si="660"/>
        <v>10.742088767566475</v>
      </c>
      <c r="CA1313" s="18">
        <f t="shared" si="661"/>
        <v>4827077520.0265951</v>
      </c>
      <c r="CB1313" s="18">
        <f t="shared" si="678"/>
        <v>9464857.8824050892</v>
      </c>
      <c r="CC1313" s="18">
        <f t="shared" si="679"/>
        <v>12193344.000000017</v>
      </c>
      <c r="CD1313" s="25">
        <f t="shared" si="664"/>
        <v>1.288275444966491</v>
      </c>
      <c r="CE1313" s="26">
        <f t="shared" si="680"/>
        <v>356.40707063693333</v>
      </c>
      <c r="CF1313" s="18">
        <f t="shared" si="681"/>
        <v>24192</v>
      </c>
      <c r="CG1313" s="18"/>
      <c r="CZ1313" s="18">
        <f t="shared" si="682"/>
        <v>9654155040.0531902</v>
      </c>
      <c r="DC1313" s="18">
        <f t="shared" si="683"/>
        <v>1596029.5989885298</v>
      </c>
      <c r="DD1313" s="17">
        <f t="shared" si="684"/>
        <v>3</v>
      </c>
      <c r="DE1313" s="17">
        <f t="shared" si="685"/>
        <v>4</v>
      </c>
      <c r="DF1313" s="17">
        <f t="shared" si="686"/>
        <v>4</v>
      </c>
      <c r="DG1313" s="17">
        <v>3</v>
      </c>
      <c r="DH1313" s="17">
        <v>4</v>
      </c>
      <c r="DI1313" s="17">
        <v>4</v>
      </c>
      <c r="DJ1313" s="20" t="s">
        <v>1374</v>
      </c>
      <c r="DK1313" s="45"/>
      <c r="DL1313" s="46"/>
      <c r="DN1313" s="46"/>
      <c r="DO1313" s="46"/>
      <c r="DP1313" s="46"/>
      <c r="DU1313" s="48"/>
    </row>
    <row r="1314" spans="1:125" x14ac:dyDescent="0.2">
      <c r="A1314" s="15" t="s">
        <v>105</v>
      </c>
      <c r="B1314" s="10" t="s">
        <v>1414</v>
      </c>
      <c r="C1314" s="11">
        <f t="shared" si="672"/>
        <v>298.4041782012257</v>
      </c>
      <c r="D1314" s="11">
        <f t="shared" si="687"/>
        <v>0</v>
      </c>
      <c r="E1314" s="11">
        <f t="shared" si="687"/>
        <v>0</v>
      </c>
      <c r="F1314" s="11">
        <f t="shared" si="687"/>
        <v>1220</v>
      </c>
      <c r="G1314" s="11">
        <f t="shared" si="687"/>
        <v>10</v>
      </c>
      <c r="H1314" s="11">
        <f t="shared" si="687"/>
        <v>0</v>
      </c>
      <c r="I1314" s="11">
        <f t="shared" si="687"/>
        <v>0</v>
      </c>
      <c r="J1314" s="11">
        <f t="shared" si="690"/>
        <v>0</v>
      </c>
      <c r="K1314" s="11">
        <f t="shared" si="690"/>
        <v>0</v>
      </c>
      <c r="L1314" s="11">
        <f t="shared" si="690"/>
        <v>0</v>
      </c>
      <c r="M1314" s="11">
        <f t="shared" si="690"/>
        <v>0</v>
      </c>
      <c r="N1314" s="11">
        <f t="shared" si="690"/>
        <v>0</v>
      </c>
      <c r="O1314" s="11">
        <f t="shared" si="690"/>
        <v>0</v>
      </c>
      <c r="P1314" s="11">
        <f t="shared" si="654"/>
        <v>0</v>
      </c>
      <c r="Q1314" s="11">
        <f t="shared" si="654"/>
        <v>0</v>
      </c>
      <c r="R1314" s="11">
        <f t="shared" si="654"/>
        <v>0</v>
      </c>
      <c r="S1314" s="11">
        <f t="shared" si="654"/>
        <v>0</v>
      </c>
      <c r="T1314" s="11">
        <f t="shared" si="654"/>
        <v>38013.2711084365</v>
      </c>
      <c r="U1314" s="40">
        <f t="shared" si="673"/>
        <v>3.8327430373795477</v>
      </c>
      <c r="V1314" s="11">
        <f t="shared" si="689"/>
        <v>12.844133284202769</v>
      </c>
      <c r="W1314" s="11">
        <f t="shared" si="689"/>
        <v>6957378944.6215897</v>
      </c>
      <c r="X1314" s="11">
        <f t="shared" si="689"/>
        <v>11405539.253478017</v>
      </c>
      <c r="Y1314" s="11">
        <f t="shared" si="689"/>
        <v>14641333.333333336</v>
      </c>
      <c r="Z1314" s="11">
        <f t="shared" si="689"/>
        <v>1.28370373446995</v>
      </c>
      <c r="AA1314" s="11">
        <f t="shared" si="689"/>
        <v>427.81421201264453</v>
      </c>
      <c r="AB1314" s="11">
        <f t="shared" si="689"/>
        <v>24200.000000000004</v>
      </c>
      <c r="AC1314" s="11">
        <f t="shared" si="689"/>
        <v>0</v>
      </c>
      <c r="AD1314" s="11">
        <f t="shared" si="689"/>
        <v>0</v>
      </c>
      <c r="AE1314" s="11">
        <f t="shared" si="689"/>
        <v>0</v>
      </c>
      <c r="AF1314" s="11">
        <f t="shared" si="689"/>
        <v>0</v>
      </c>
      <c r="AG1314" s="11">
        <f t="shared" si="689"/>
        <v>0</v>
      </c>
      <c r="AH1314" s="11">
        <f t="shared" si="694"/>
        <v>0</v>
      </c>
      <c r="AI1314" s="11">
        <f t="shared" si="691"/>
        <v>0</v>
      </c>
      <c r="AJ1314" s="11">
        <f t="shared" si="691"/>
        <v>0</v>
      </c>
      <c r="AK1314" s="11">
        <f t="shared" si="691"/>
        <v>0</v>
      </c>
      <c r="AL1314" s="11">
        <f t="shared" si="691"/>
        <v>0</v>
      </c>
      <c r="AM1314" s="11">
        <f t="shared" si="691"/>
        <v>0</v>
      </c>
      <c r="AN1314" s="11">
        <f t="shared" si="691"/>
        <v>0</v>
      </c>
      <c r="AO1314" s="11">
        <f t="shared" si="691"/>
        <v>0</v>
      </c>
      <c r="AP1314" s="11">
        <f t="shared" si="691"/>
        <v>0</v>
      </c>
      <c r="AQ1314" s="11">
        <f t="shared" si="691"/>
        <v>0</v>
      </c>
      <c r="AR1314" s="11">
        <f t="shared" si="691"/>
        <v>0</v>
      </c>
      <c r="AS1314" s="11">
        <f t="shared" si="691"/>
        <v>0</v>
      </c>
      <c r="AT1314" s="11">
        <f t="shared" si="691"/>
        <v>0</v>
      </c>
      <c r="AU1314" s="11">
        <f t="shared" si="693"/>
        <v>0</v>
      </c>
      <c r="AV1314" s="11">
        <f t="shared" si="693"/>
        <v>13914757889.243179</v>
      </c>
      <c r="AW1314" s="11">
        <f t="shared" si="693"/>
        <v>0</v>
      </c>
      <c r="AX1314" s="11">
        <f t="shared" si="693"/>
        <v>0</v>
      </c>
      <c r="AY1314" s="11">
        <f t="shared" si="693"/>
        <v>2299802.9020604081</v>
      </c>
      <c r="AZ1314" s="11">
        <f t="shared" si="693"/>
        <v>4</v>
      </c>
      <c r="BA1314" s="11">
        <f t="shared" si="693"/>
        <v>4</v>
      </c>
      <c r="BB1314" s="11">
        <f t="shared" si="693"/>
        <v>4</v>
      </c>
      <c r="BC1314" s="11">
        <f t="shared" si="693"/>
        <v>4</v>
      </c>
      <c r="BD1314" s="11">
        <f t="shared" si="692"/>
        <v>4</v>
      </c>
      <c r="BE1314" s="11">
        <f t="shared" si="692"/>
        <v>4</v>
      </c>
      <c r="BF1314" s="15" t="str">
        <f t="shared" si="675"/>
        <v>ČSN 42 5738</v>
      </c>
      <c r="BG1314" s="44">
        <v>298.4041782012257</v>
      </c>
      <c r="BJ1314" s="17">
        <f t="shared" si="676"/>
        <v>1220</v>
      </c>
      <c r="BK1314" s="17">
        <f t="shared" si="677"/>
        <v>10</v>
      </c>
      <c r="BX1314" s="18">
        <f t="shared" si="659"/>
        <v>38013.2711084365</v>
      </c>
      <c r="BY1314" s="42">
        <v>3.8327430373795477</v>
      </c>
      <c r="BZ1314" s="43">
        <f t="shared" si="660"/>
        <v>12.844133284202769</v>
      </c>
      <c r="CA1314" s="18">
        <f t="shared" si="661"/>
        <v>6957378944.6215897</v>
      </c>
      <c r="CB1314" s="18">
        <f t="shared" si="678"/>
        <v>11405539.253478017</v>
      </c>
      <c r="CC1314" s="18">
        <f t="shared" si="679"/>
        <v>14641333.333333336</v>
      </c>
      <c r="CD1314" s="25">
        <f t="shared" si="664"/>
        <v>1.28370373446995</v>
      </c>
      <c r="CE1314" s="26">
        <f t="shared" si="680"/>
        <v>427.81421201264453</v>
      </c>
      <c r="CF1314" s="18">
        <f t="shared" si="681"/>
        <v>24200.000000000004</v>
      </c>
      <c r="CG1314" s="18"/>
      <c r="CZ1314" s="18">
        <f t="shared" si="682"/>
        <v>13914757889.243179</v>
      </c>
      <c r="DC1314" s="18">
        <f t="shared" si="683"/>
        <v>2299802.9020604081</v>
      </c>
      <c r="DD1314" s="17">
        <f t="shared" si="684"/>
        <v>4</v>
      </c>
      <c r="DE1314" s="17">
        <f t="shared" si="685"/>
        <v>4</v>
      </c>
      <c r="DF1314" s="17">
        <f t="shared" si="686"/>
        <v>4</v>
      </c>
      <c r="DG1314" s="17">
        <v>4</v>
      </c>
      <c r="DH1314" s="17">
        <v>4</v>
      </c>
      <c r="DI1314" s="17">
        <v>4</v>
      </c>
      <c r="DJ1314" s="20" t="s">
        <v>1374</v>
      </c>
      <c r="DK1314" s="45"/>
      <c r="DL1314" s="46"/>
      <c r="DN1314" s="46"/>
      <c r="DO1314" s="46"/>
      <c r="DP1314" s="46"/>
      <c r="DU1314" s="48"/>
    </row>
    <row r="1315" spans="1:125" x14ac:dyDescent="0.2">
      <c r="A1315" s="15" t="s">
        <v>105</v>
      </c>
      <c r="B1315" s="10" t="s">
        <v>1415</v>
      </c>
      <c r="C1315" s="11">
        <f t="shared" si="672"/>
        <v>327.97331949571111</v>
      </c>
      <c r="D1315" s="11">
        <f t="shared" si="687"/>
        <v>0</v>
      </c>
      <c r="E1315" s="11">
        <f t="shared" si="687"/>
        <v>0</v>
      </c>
      <c r="F1315" s="11">
        <f t="shared" si="687"/>
        <v>1220</v>
      </c>
      <c r="G1315" s="11">
        <f t="shared" si="687"/>
        <v>11</v>
      </c>
      <c r="H1315" s="11">
        <f t="shared" si="687"/>
        <v>0</v>
      </c>
      <c r="I1315" s="11">
        <f t="shared" si="687"/>
        <v>0</v>
      </c>
      <c r="J1315" s="11">
        <f t="shared" si="690"/>
        <v>0</v>
      </c>
      <c r="K1315" s="11">
        <f t="shared" si="690"/>
        <v>0</v>
      </c>
      <c r="L1315" s="11">
        <f t="shared" si="690"/>
        <v>0</v>
      </c>
      <c r="M1315" s="11">
        <f t="shared" si="690"/>
        <v>0</v>
      </c>
      <c r="N1315" s="11">
        <f t="shared" si="690"/>
        <v>0</v>
      </c>
      <c r="O1315" s="11">
        <f t="shared" si="690"/>
        <v>0</v>
      </c>
      <c r="P1315" s="11">
        <f t="shared" si="654"/>
        <v>0</v>
      </c>
      <c r="Q1315" s="11">
        <f t="shared" si="654"/>
        <v>0</v>
      </c>
      <c r="R1315" s="11">
        <f t="shared" si="654"/>
        <v>0</v>
      </c>
      <c r="S1315" s="11">
        <f t="shared" si="654"/>
        <v>0</v>
      </c>
      <c r="T1315" s="11">
        <f t="shared" si="654"/>
        <v>41780.040700090656</v>
      </c>
      <c r="U1315" s="40">
        <f t="shared" si="673"/>
        <v>3.8327430373795477</v>
      </c>
      <c r="V1315" s="11">
        <f t="shared" si="689"/>
        <v>11.68614277305463</v>
      </c>
      <c r="W1315" s="11">
        <f t="shared" si="689"/>
        <v>7634268381.9342403</v>
      </c>
      <c r="X1315" s="11">
        <f t="shared" si="689"/>
        <v>12515194.068744656</v>
      </c>
      <c r="Y1315" s="11">
        <f t="shared" si="689"/>
        <v>16078934.666666694</v>
      </c>
      <c r="Z1315" s="11">
        <f t="shared" si="689"/>
        <v>1.2847531231514895</v>
      </c>
      <c r="AA1315" s="11">
        <f t="shared" si="689"/>
        <v>427.46374115239297</v>
      </c>
      <c r="AB1315" s="11">
        <f t="shared" si="689"/>
        <v>26598</v>
      </c>
      <c r="AC1315" s="11">
        <f t="shared" si="689"/>
        <v>0</v>
      </c>
      <c r="AD1315" s="11">
        <f t="shared" si="689"/>
        <v>0</v>
      </c>
      <c r="AE1315" s="11">
        <f t="shared" si="689"/>
        <v>0</v>
      </c>
      <c r="AF1315" s="11">
        <f t="shared" si="689"/>
        <v>0</v>
      </c>
      <c r="AG1315" s="11">
        <f t="shared" si="689"/>
        <v>0</v>
      </c>
      <c r="AH1315" s="11">
        <f t="shared" si="694"/>
        <v>0</v>
      </c>
      <c r="AI1315" s="11">
        <f t="shared" si="691"/>
        <v>0</v>
      </c>
      <c r="AJ1315" s="11">
        <f t="shared" si="691"/>
        <v>0</v>
      </c>
      <c r="AK1315" s="11">
        <f t="shared" si="691"/>
        <v>0</v>
      </c>
      <c r="AL1315" s="11">
        <f t="shared" si="691"/>
        <v>0</v>
      </c>
      <c r="AM1315" s="11">
        <f t="shared" si="691"/>
        <v>0</v>
      </c>
      <c r="AN1315" s="11">
        <f t="shared" si="691"/>
        <v>0</v>
      </c>
      <c r="AO1315" s="11">
        <f t="shared" si="691"/>
        <v>0</v>
      </c>
      <c r="AP1315" s="11">
        <f t="shared" si="691"/>
        <v>0</v>
      </c>
      <c r="AQ1315" s="11">
        <f t="shared" si="691"/>
        <v>0</v>
      </c>
      <c r="AR1315" s="11">
        <f t="shared" si="691"/>
        <v>0</v>
      </c>
      <c r="AS1315" s="11">
        <f t="shared" si="691"/>
        <v>0</v>
      </c>
      <c r="AT1315" s="11">
        <f t="shared" si="691"/>
        <v>0</v>
      </c>
      <c r="AU1315" s="11">
        <f t="shared" si="693"/>
        <v>0</v>
      </c>
      <c r="AV1315" s="11">
        <f t="shared" si="693"/>
        <v>15268536763.868481</v>
      </c>
      <c r="AW1315" s="11">
        <f t="shared" si="693"/>
        <v>0</v>
      </c>
      <c r="AX1315" s="11">
        <f t="shared" si="693"/>
        <v>0</v>
      </c>
      <c r="AY1315" s="11">
        <f t="shared" si="693"/>
        <v>2296003.1457458911</v>
      </c>
      <c r="AZ1315" s="11">
        <f t="shared" si="693"/>
        <v>4</v>
      </c>
      <c r="BA1315" s="11">
        <f t="shared" si="693"/>
        <v>4</v>
      </c>
      <c r="BB1315" s="11">
        <f t="shared" si="693"/>
        <v>4</v>
      </c>
      <c r="BC1315" s="11">
        <f t="shared" si="693"/>
        <v>4</v>
      </c>
      <c r="BD1315" s="11">
        <f t="shared" si="692"/>
        <v>4</v>
      </c>
      <c r="BE1315" s="11">
        <f t="shared" si="692"/>
        <v>4</v>
      </c>
      <c r="BF1315" s="15" t="str">
        <f t="shared" si="675"/>
        <v>ČSN 42 5738</v>
      </c>
      <c r="BG1315" s="44">
        <v>327.97331949571111</v>
      </c>
      <c r="BJ1315" s="17">
        <f t="shared" si="676"/>
        <v>1220</v>
      </c>
      <c r="BK1315" s="17">
        <f t="shared" si="677"/>
        <v>11</v>
      </c>
      <c r="BX1315" s="18">
        <f t="shared" si="659"/>
        <v>41780.040700090656</v>
      </c>
      <c r="BY1315" s="42">
        <v>3.8327430373795477</v>
      </c>
      <c r="BZ1315" s="43">
        <f t="shared" si="660"/>
        <v>11.68614277305463</v>
      </c>
      <c r="CA1315" s="18">
        <f t="shared" si="661"/>
        <v>7634268381.9342403</v>
      </c>
      <c r="CB1315" s="18">
        <f t="shared" si="678"/>
        <v>12515194.068744656</v>
      </c>
      <c r="CC1315" s="18">
        <f t="shared" si="679"/>
        <v>16078934.666666694</v>
      </c>
      <c r="CD1315" s="25">
        <f t="shared" si="664"/>
        <v>1.2847531231514895</v>
      </c>
      <c r="CE1315" s="26">
        <f t="shared" si="680"/>
        <v>427.46374115239297</v>
      </c>
      <c r="CF1315" s="18">
        <f t="shared" si="681"/>
        <v>26598</v>
      </c>
      <c r="CG1315" s="18"/>
      <c r="CZ1315" s="18">
        <f t="shared" si="682"/>
        <v>15268536763.868481</v>
      </c>
      <c r="DC1315" s="18">
        <f t="shared" si="683"/>
        <v>2296003.1457458911</v>
      </c>
      <c r="DD1315" s="17">
        <f t="shared" si="684"/>
        <v>4</v>
      </c>
      <c r="DE1315" s="17">
        <f t="shared" si="685"/>
        <v>4</v>
      </c>
      <c r="DF1315" s="17">
        <f t="shared" si="686"/>
        <v>4</v>
      </c>
      <c r="DG1315" s="17">
        <v>4</v>
      </c>
      <c r="DH1315" s="17">
        <v>4</v>
      </c>
      <c r="DI1315" s="17">
        <v>4</v>
      </c>
      <c r="DJ1315" s="20" t="s">
        <v>1374</v>
      </c>
      <c r="DK1315" s="45"/>
      <c r="DL1315" s="46"/>
      <c r="DN1315" s="46"/>
      <c r="DO1315" s="46"/>
      <c r="DP1315" s="46"/>
      <c r="DU1315" s="48"/>
    </row>
    <row r="1316" spans="1:125" x14ac:dyDescent="0.2">
      <c r="A1316" s="15" t="s">
        <v>105</v>
      </c>
      <c r="B1316" s="10" t="s">
        <v>1416</v>
      </c>
      <c r="C1316" s="11">
        <f t="shared" si="672"/>
        <v>357.49313778553517</v>
      </c>
      <c r="D1316" s="11">
        <f t="shared" si="687"/>
        <v>0</v>
      </c>
      <c r="E1316" s="11">
        <f t="shared" si="687"/>
        <v>0</v>
      </c>
      <c r="F1316" s="11">
        <f t="shared" si="687"/>
        <v>1220</v>
      </c>
      <c r="G1316" s="11">
        <f t="shared" si="687"/>
        <v>12</v>
      </c>
      <c r="H1316" s="11">
        <f t="shared" si="687"/>
        <v>0</v>
      </c>
      <c r="I1316" s="11">
        <f t="shared" si="687"/>
        <v>0</v>
      </c>
      <c r="J1316" s="11">
        <f t="shared" si="690"/>
        <v>0</v>
      </c>
      <c r="K1316" s="11">
        <f t="shared" si="690"/>
        <v>0</v>
      </c>
      <c r="L1316" s="11">
        <f t="shared" si="690"/>
        <v>0</v>
      </c>
      <c r="M1316" s="11">
        <f t="shared" si="690"/>
        <v>0</v>
      </c>
      <c r="N1316" s="11">
        <f t="shared" si="690"/>
        <v>0</v>
      </c>
      <c r="O1316" s="11">
        <f t="shared" si="690"/>
        <v>0</v>
      </c>
      <c r="P1316" s="11">
        <f t="shared" si="654"/>
        <v>0</v>
      </c>
      <c r="Q1316" s="11">
        <f t="shared" si="654"/>
        <v>0</v>
      </c>
      <c r="R1316" s="11">
        <f t="shared" si="654"/>
        <v>0</v>
      </c>
      <c r="S1316" s="11">
        <f t="shared" si="654"/>
        <v>0</v>
      </c>
      <c r="T1316" s="11">
        <f t="shared" ref="T1316:T1379" si="695">IF($A1316="x",BX1316,"")</f>
        <v>45540.527106437643</v>
      </c>
      <c r="U1316" s="40">
        <f t="shared" si="673"/>
        <v>3.8327430373795477</v>
      </c>
      <c r="V1316" s="11">
        <f t="shared" si="689"/>
        <v>10.721165337945193</v>
      </c>
      <c r="W1316" s="11">
        <f t="shared" si="689"/>
        <v>8307776197.918993</v>
      </c>
      <c r="X1316" s="11">
        <f t="shared" si="689"/>
        <v>13619305.242490152</v>
      </c>
      <c r="Y1316" s="11">
        <f t="shared" si="689"/>
        <v>17511743.999999952</v>
      </c>
      <c r="Z1316" s="11">
        <f t="shared" si="689"/>
        <v>1.2858030338703317</v>
      </c>
      <c r="AA1316" s="11">
        <f t="shared" si="689"/>
        <v>427.11356803548165</v>
      </c>
      <c r="AB1316" s="11">
        <f t="shared" si="689"/>
        <v>28992</v>
      </c>
      <c r="AC1316" s="11">
        <f t="shared" si="689"/>
        <v>0</v>
      </c>
      <c r="AD1316" s="11">
        <f t="shared" si="689"/>
        <v>0</v>
      </c>
      <c r="AE1316" s="11">
        <f t="shared" si="689"/>
        <v>0</v>
      </c>
      <c r="AF1316" s="11">
        <f t="shared" si="689"/>
        <v>0</v>
      </c>
      <c r="AG1316" s="11">
        <f t="shared" si="689"/>
        <v>0</v>
      </c>
      <c r="AH1316" s="11">
        <f t="shared" si="694"/>
        <v>0</v>
      </c>
      <c r="AI1316" s="11">
        <f t="shared" si="691"/>
        <v>0</v>
      </c>
      <c r="AJ1316" s="11">
        <f t="shared" si="691"/>
        <v>0</v>
      </c>
      <c r="AK1316" s="11">
        <f t="shared" si="691"/>
        <v>0</v>
      </c>
      <c r="AL1316" s="11">
        <f t="shared" si="691"/>
        <v>0</v>
      </c>
      <c r="AM1316" s="11">
        <f t="shared" si="691"/>
        <v>0</v>
      </c>
      <c r="AN1316" s="11">
        <f t="shared" si="691"/>
        <v>0</v>
      </c>
      <c r="AO1316" s="11">
        <f t="shared" si="691"/>
        <v>0</v>
      </c>
      <c r="AP1316" s="11">
        <f t="shared" si="691"/>
        <v>0</v>
      </c>
      <c r="AQ1316" s="11">
        <f t="shared" si="691"/>
        <v>0</v>
      </c>
      <c r="AR1316" s="11">
        <f t="shared" si="691"/>
        <v>0</v>
      </c>
      <c r="AS1316" s="11">
        <f t="shared" si="691"/>
        <v>0</v>
      </c>
      <c r="AT1316" s="11">
        <f t="shared" si="691"/>
        <v>0</v>
      </c>
      <c r="AU1316" s="11">
        <f t="shared" si="693"/>
        <v>0</v>
      </c>
      <c r="AV1316" s="11">
        <f t="shared" si="693"/>
        <v>16615552395.837986</v>
      </c>
      <c r="AW1316" s="11">
        <f t="shared" si="693"/>
        <v>0</v>
      </c>
      <c r="AX1316" s="11">
        <f t="shared" si="693"/>
        <v>0</v>
      </c>
      <c r="AY1316" s="11">
        <f t="shared" si="693"/>
        <v>2292206.5310240281</v>
      </c>
      <c r="AZ1316" s="11">
        <f t="shared" si="693"/>
        <v>4</v>
      </c>
      <c r="BA1316" s="11">
        <f t="shared" si="693"/>
        <v>4</v>
      </c>
      <c r="BB1316" s="11">
        <f t="shared" si="693"/>
        <v>4</v>
      </c>
      <c r="BC1316" s="11">
        <f t="shared" si="693"/>
        <v>4</v>
      </c>
      <c r="BD1316" s="11">
        <f t="shared" si="692"/>
        <v>4</v>
      </c>
      <c r="BE1316" s="11">
        <f t="shared" si="692"/>
        <v>4</v>
      </c>
      <c r="BF1316" s="15" t="str">
        <f t="shared" si="675"/>
        <v>ČSN 42 5738</v>
      </c>
      <c r="BG1316" s="44">
        <v>357.49313778553517</v>
      </c>
      <c r="BJ1316" s="17">
        <f t="shared" si="676"/>
        <v>1220</v>
      </c>
      <c r="BK1316" s="17">
        <f t="shared" si="677"/>
        <v>12</v>
      </c>
      <c r="BX1316" s="18">
        <f t="shared" si="659"/>
        <v>45540.527106437643</v>
      </c>
      <c r="BY1316" s="42">
        <v>3.8327430373795477</v>
      </c>
      <c r="BZ1316" s="43">
        <f t="shared" si="660"/>
        <v>10.721165337945193</v>
      </c>
      <c r="CA1316" s="18">
        <f t="shared" si="661"/>
        <v>8307776197.918993</v>
      </c>
      <c r="CB1316" s="18">
        <f t="shared" si="678"/>
        <v>13619305.242490152</v>
      </c>
      <c r="CC1316" s="18">
        <f t="shared" si="679"/>
        <v>17511743.999999952</v>
      </c>
      <c r="CD1316" s="25">
        <f t="shared" si="664"/>
        <v>1.2858030338703317</v>
      </c>
      <c r="CE1316" s="26">
        <f t="shared" si="680"/>
        <v>427.11356803548165</v>
      </c>
      <c r="CF1316" s="18">
        <f t="shared" si="681"/>
        <v>28992</v>
      </c>
      <c r="CG1316" s="18"/>
      <c r="CZ1316" s="18">
        <f t="shared" si="682"/>
        <v>16615552395.837986</v>
      </c>
      <c r="DC1316" s="18">
        <f t="shared" si="683"/>
        <v>2292206.5310240281</v>
      </c>
      <c r="DD1316" s="17">
        <f t="shared" si="684"/>
        <v>4</v>
      </c>
      <c r="DE1316" s="17">
        <f t="shared" si="685"/>
        <v>4</v>
      </c>
      <c r="DF1316" s="17">
        <f t="shared" si="686"/>
        <v>4</v>
      </c>
      <c r="DG1316" s="17">
        <v>4</v>
      </c>
      <c r="DH1316" s="17">
        <v>4</v>
      </c>
      <c r="DI1316" s="17">
        <v>4</v>
      </c>
      <c r="DJ1316" s="20" t="s">
        <v>1374</v>
      </c>
      <c r="DK1316" s="45"/>
      <c r="DL1316" s="46"/>
      <c r="DN1316" s="46"/>
      <c r="DO1316" s="46"/>
      <c r="DP1316" s="46"/>
      <c r="DU1316" s="48"/>
    </row>
    <row r="1317" spans="1:125" x14ac:dyDescent="0.2">
      <c r="A1317" s="15"/>
      <c r="D1317" s="11" t="str">
        <f t="shared" si="687"/>
        <v/>
      </c>
      <c r="E1317" s="11" t="str">
        <f t="shared" si="687"/>
        <v/>
      </c>
      <c r="F1317" s="11" t="str">
        <f t="shared" si="687"/>
        <v/>
      </c>
      <c r="G1317" s="11" t="str">
        <f t="shared" si="687"/>
        <v/>
      </c>
      <c r="H1317" s="11" t="str">
        <f t="shared" si="687"/>
        <v/>
      </c>
      <c r="I1317" s="11" t="str">
        <f t="shared" si="687"/>
        <v/>
      </c>
      <c r="J1317" s="11" t="str">
        <f t="shared" si="690"/>
        <v/>
      </c>
      <c r="K1317" s="11" t="str">
        <f t="shared" si="690"/>
        <v/>
      </c>
      <c r="L1317" s="11" t="str">
        <f t="shared" si="690"/>
        <v/>
      </c>
      <c r="M1317" s="11" t="str">
        <f t="shared" si="690"/>
        <v/>
      </c>
      <c r="N1317" s="11" t="str">
        <f t="shared" si="690"/>
        <v/>
      </c>
      <c r="O1317" s="11" t="str">
        <f t="shared" si="690"/>
        <v/>
      </c>
      <c r="P1317" s="11" t="str">
        <f t="shared" si="690"/>
        <v/>
      </c>
      <c r="Q1317" s="11" t="str">
        <f t="shared" si="690"/>
        <v/>
      </c>
      <c r="R1317" s="11" t="str">
        <f t="shared" si="690"/>
        <v/>
      </c>
      <c r="S1317" s="11" t="str">
        <f t="shared" si="690"/>
        <v/>
      </c>
      <c r="T1317" s="11" t="str">
        <f t="shared" si="695"/>
        <v/>
      </c>
      <c r="V1317" s="11" t="str">
        <f t="shared" si="689"/>
        <v/>
      </c>
      <c r="W1317" s="11" t="str">
        <f t="shared" si="689"/>
        <v/>
      </c>
      <c r="X1317" s="11" t="str">
        <f t="shared" si="689"/>
        <v/>
      </c>
      <c r="Y1317" s="11" t="str">
        <f t="shared" si="689"/>
        <v/>
      </c>
      <c r="Z1317" s="11" t="str">
        <f t="shared" si="689"/>
        <v/>
      </c>
      <c r="AA1317" s="11" t="str">
        <f t="shared" si="689"/>
        <v/>
      </c>
      <c r="AB1317" s="11" t="str">
        <f t="shared" si="689"/>
        <v/>
      </c>
      <c r="AC1317" s="11" t="str">
        <f t="shared" si="689"/>
        <v/>
      </c>
      <c r="AD1317" s="11" t="str">
        <f t="shared" si="689"/>
        <v/>
      </c>
      <c r="AE1317" s="11" t="str">
        <f t="shared" si="689"/>
        <v/>
      </c>
      <c r="AF1317" s="11" t="str">
        <f t="shared" si="689"/>
        <v/>
      </c>
      <c r="AG1317" s="11" t="str">
        <f t="shared" si="689"/>
        <v/>
      </c>
      <c r="AH1317" s="11" t="str">
        <f t="shared" si="694"/>
        <v/>
      </c>
      <c r="AI1317" s="11" t="str">
        <f t="shared" si="691"/>
        <v/>
      </c>
      <c r="AJ1317" s="11" t="str">
        <f t="shared" si="691"/>
        <v/>
      </c>
      <c r="AK1317" s="11" t="str">
        <f t="shared" si="691"/>
        <v/>
      </c>
      <c r="AL1317" s="11" t="str">
        <f t="shared" si="691"/>
        <v/>
      </c>
      <c r="AM1317" s="11" t="str">
        <f t="shared" si="691"/>
        <v/>
      </c>
      <c r="AN1317" s="11" t="str">
        <f t="shared" si="691"/>
        <v/>
      </c>
      <c r="AO1317" s="11" t="str">
        <f t="shared" si="691"/>
        <v/>
      </c>
      <c r="AP1317" s="11" t="str">
        <f t="shared" si="691"/>
        <v/>
      </c>
      <c r="AQ1317" s="11" t="str">
        <f t="shared" si="691"/>
        <v/>
      </c>
      <c r="AR1317" s="11" t="str">
        <f t="shared" si="691"/>
        <v/>
      </c>
      <c r="AS1317" s="11" t="str">
        <f t="shared" si="691"/>
        <v/>
      </c>
      <c r="AT1317" s="11" t="str">
        <f t="shared" si="691"/>
        <v/>
      </c>
      <c r="AU1317" s="11" t="str">
        <f t="shared" si="693"/>
        <v/>
      </c>
      <c r="AV1317" s="11" t="str">
        <f t="shared" si="693"/>
        <v/>
      </c>
      <c r="AW1317" s="11" t="str">
        <f t="shared" si="693"/>
        <v/>
      </c>
      <c r="AX1317" s="11" t="str">
        <f t="shared" si="693"/>
        <v/>
      </c>
      <c r="AY1317" s="11" t="str">
        <f t="shared" si="693"/>
        <v/>
      </c>
      <c r="AZ1317" s="11" t="str">
        <f t="shared" si="693"/>
        <v/>
      </c>
      <c r="BA1317" s="11" t="str">
        <f t="shared" si="693"/>
        <v/>
      </c>
      <c r="BB1317" s="11" t="str">
        <f t="shared" si="693"/>
        <v/>
      </c>
      <c r="BC1317" s="11" t="str">
        <f t="shared" si="693"/>
        <v/>
      </c>
      <c r="BD1317" s="11" t="str">
        <f t="shared" si="692"/>
        <v/>
      </c>
      <c r="BE1317" s="11" t="str">
        <f t="shared" si="692"/>
        <v/>
      </c>
      <c r="CF1317" s="18"/>
      <c r="CG1317" s="18"/>
      <c r="CH1317" s="49"/>
      <c r="CI1317" s="49"/>
      <c r="CM1317" s="50"/>
      <c r="CN1317" s="50"/>
      <c r="CO1317" s="26"/>
      <c r="CP1317" s="26"/>
      <c r="CQ1317" s="26"/>
      <c r="CR1317" s="26"/>
      <c r="CS1317" s="26"/>
      <c r="CT1317" s="26"/>
      <c r="CU1317" s="26"/>
      <c r="CV1317" s="26"/>
      <c r="CW1317" s="26"/>
    </row>
    <row r="1318" spans="1:125" x14ac:dyDescent="0.2">
      <c r="A1318" s="15" t="s">
        <v>105</v>
      </c>
      <c r="B1318" s="10" t="s">
        <v>1417</v>
      </c>
      <c r="C1318" s="11">
        <f t="shared" ref="C1318:C1371" si="696">IF(A1318="x",BG1318*$C$4,0)</f>
        <v>0.88</v>
      </c>
      <c r="D1318" s="11">
        <f t="shared" si="687"/>
        <v>20</v>
      </c>
      <c r="E1318" s="11">
        <f t="shared" si="687"/>
        <v>20</v>
      </c>
      <c r="F1318" s="11">
        <f t="shared" si="687"/>
        <v>0</v>
      </c>
      <c r="G1318" s="11">
        <f t="shared" si="687"/>
        <v>3</v>
      </c>
      <c r="H1318" s="11">
        <f t="shared" si="687"/>
        <v>0</v>
      </c>
      <c r="I1318" s="11">
        <f t="shared" si="687"/>
        <v>3.5</v>
      </c>
      <c r="J1318" s="11">
        <f t="shared" si="690"/>
        <v>2</v>
      </c>
      <c r="K1318" s="11">
        <f t="shared" si="690"/>
        <v>0</v>
      </c>
      <c r="L1318" s="11">
        <f t="shared" si="690"/>
        <v>5.9820676343472439</v>
      </c>
      <c r="M1318" s="11">
        <f t="shared" si="690"/>
        <v>5.9820676343472439</v>
      </c>
      <c r="N1318" s="11">
        <f t="shared" si="690"/>
        <v>8.4599211795270097</v>
      </c>
      <c r="O1318" s="11">
        <f t="shared" si="690"/>
        <v>6.9751076630173916</v>
      </c>
      <c r="P1318" s="11">
        <f t="shared" si="690"/>
        <v>14.142135623730949</v>
      </c>
      <c r="Q1318" s="11">
        <f t="shared" si="690"/>
        <v>14.142135623730949</v>
      </c>
      <c r="R1318" s="11">
        <f t="shared" si="690"/>
        <v>0</v>
      </c>
      <c r="S1318" s="11">
        <f t="shared" si="690"/>
        <v>0</v>
      </c>
      <c r="T1318" s="11">
        <f t="shared" si="695"/>
        <v>111.91205780556085</v>
      </c>
      <c r="U1318" s="40">
        <f t="shared" ref="U1318:U1371" si="697">IF(A1318="x",BY1318*$U$4,0)</f>
        <v>0.08</v>
      </c>
      <c r="V1318" s="11">
        <f t="shared" si="689"/>
        <v>91.063313483646638</v>
      </c>
      <c r="W1318" s="11">
        <f t="shared" si="689"/>
        <v>3861.5759457814934</v>
      </c>
      <c r="X1318" s="11">
        <f t="shared" si="689"/>
        <v>275.47400323055246</v>
      </c>
      <c r="Y1318" s="11">
        <f t="shared" si="689"/>
        <v>526.53750000000002</v>
      </c>
      <c r="Z1318" s="11">
        <f t="shared" si="689"/>
        <v>1.9113872591430161</v>
      </c>
      <c r="AA1318" s="11">
        <f t="shared" si="689"/>
        <v>5.8741340021307966</v>
      </c>
      <c r="AB1318" s="11">
        <f t="shared" si="689"/>
        <v>60</v>
      </c>
      <c r="AC1318" s="11">
        <f t="shared" si="689"/>
        <v>0</v>
      </c>
      <c r="AD1318" s="11">
        <f t="shared" si="689"/>
        <v>0</v>
      </c>
      <c r="AE1318" s="11">
        <f t="shared" si="689"/>
        <v>0</v>
      </c>
      <c r="AF1318" s="11">
        <f t="shared" si="689"/>
        <v>0</v>
      </c>
      <c r="AG1318" s="11">
        <f t="shared" si="689"/>
        <v>0</v>
      </c>
      <c r="AH1318" s="11">
        <f t="shared" si="694"/>
        <v>0</v>
      </c>
      <c r="AI1318" s="11">
        <f t="shared" si="691"/>
        <v>6130</v>
      </c>
      <c r="AJ1318" s="11">
        <f t="shared" si="691"/>
        <v>433.45645686735361</v>
      </c>
      <c r="AK1318" s="11">
        <f t="shared" si="691"/>
        <v>7.3981175211767791</v>
      </c>
      <c r="AL1318" s="11">
        <f t="shared" ref="AL1318:AW1342" si="698">IF($A1318="x",CP1318,"")</f>
        <v>1870.0000000000002</v>
      </c>
      <c r="AM1318" s="11">
        <f t="shared" si="698"/>
        <v>222.61904761904762</v>
      </c>
      <c r="AN1318" s="11">
        <f t="shared" si="698"/>
        <v>267.14285714285717</v>
      </c>
      <c r="AO1318" s="11">
        <f t="shared" si="698"/>
        <v>4.0861263528467369</v>
      </c>
      <c r="AP1318" s="11">
        <f t="shared" si="698"/>
        <v>6.32</v>
      </c>
      <c r="AQ1318" s="11">
        <f t="shared" si="698"/>
        <v>8.4515425472851664</v>
      </c>
      <c r="AR1318" s="11">
        <f t="shared" si="698"/>
        <v>10.6</v>
      </c>
      <c r="AS1318" s="11">
        <f t="shared" si="698"/>
        <v>0</v>
      </c>
      <c r="AT1318" s="11">
        <f t="shared" si="698"/>
        <v>0</v>
      </c>
      <c r="AU1318" s="11">
        <f t="shared" si="693"/>
        <v>2130</v>
      </c>
      <c r="AV1318" s="11">
        <f t="shared" si="693"/>
        <v>329</v>
      </c>
      <c r="AW1318" s="11">
        <f t="shared" si="693"/>
        <v>0</v>
      </c>
      <c r="AX1318" s="11">
        <f t="shared" si="693"/>
        <v>0</v>
      </c>
      <c r="AY1318" s="11">
        <f t="shared" si="693"/>
        <v>0</v>
      </c>
      <c r="AZ1318" s="11">
        <f t="shared" si="693"/>
        <v>0</v>
      </c>
      <c r="BA1318" s="11">
        <f t="shared" si="693"/>
        <v>0</v>
      </c>
      <c r="BB1318" s="11">
        <f t="shared" si="693"/>
        <v>0</v>
      </c>
      <c r="BC1318" s="11">
        <f t="shared" si="693"/>
        <v>1</v>
      </c>
      <c r="BD1318" s="11">
        <f t="shared" si="692"/>
        <v>1</v>
      </c>
      <c r="BE1318" s="11">
        <f t="shared" si="692"/>
        <v>2</v>
      </c>
      <c r="BF1318" s="15" t="str">
        <f t="shared" ref="BF1318:BF1371" si="699">IF(A1318="x",DJ1318,0)</f>
        <v>ČSN 42 5541</v>
      </c>
      <c r="BG1318" s="44">
        <v>0.88</v>
      </c>
      <c r="BH1318" s="17">
        <f t="shared" ref="BH1318:BH1371" si="700">VALUE(MID(B1318,FIND(" ",B1318)+1,LEN(B1318)-LEN(BK1318)-FIND(" ",B1318)-1))</f>
        <v>20</v>
      </c>
      <c r="BI1318" s="17">
        <f t="shared" ref="BI1318:BI1371" si="701">VALUE(MID(B1318,FIND(" ",B1318)+1,LEN(B1318)-LEN(BK1318)-FIND(" ",B1318)-1))</f>
        <v>20</v>
      </c>
      <c r="BK1318" s="17">
        <f t="shared" ref="BK1318:BK1371" si="702">VALUE(MID(B1318,FIND("x",B1318)+1,LEN(B1318)-FIND("x",B1318)))</f>
        <v>3</v>
      </c>
      <c r="BM1318" s="17">
        <v>3.5</v>
      </c>
      <c r="BN1318" s="17">
        <v>2</v>
      </c>
      <c r="BP1318" s="26">
        <f>((BI1318-BN1318)*BK1318*BK1318/2+(BH1318-BN1318-BK1318)*BK1318*((BH1318-BN1318-BK1318)/2+BK1318)+(BK1318-BN1318)*BN1318*(BK1318-BN1318)/2+(BK1318-BN1318)*BN1318*(BH1318-BN1318/2)+1/4*PI()*BN1318^2*(0.4244*BM1318+BK1318-BN1318)+((2*BM1318)^2-PI()*BM1318^2)/4*(BK1318+0.2234*BM1318)+1/4*PI()*BN1318^2*(BH1318-BN1318+0.4244*BN1318))/BX1318</f>
        <v>5.9820676343472439</v>
      </c>
      <c r="BQ1318" s="26">
        <v>5.9820676343472439</v>
      </c>
      <c r="BR1318" s="26">
        <f>SQRT(2)*BP1318</f>
        <v>8.4599211795270097</v>
      </c>
      <c r="BS1318" s="26">
        <f t="shared" ref="BS1318:BS1370" si="703">BT1318+BN1318+(BK1318-BN1318)/SQRT(2)-(BN1318)/SQRT(2)-BR1318</f>
        <v>6.9751076630173916</v>
      </c>
      <c r="BT1318" s="26">
        <f>BH1318/SQRT(2)</f>
        <v>14.142135623730949</v>
      </c>
      <c r="BU1318" s="26">
        <f>BI1318/SQRT(2)</f>
        <v>14.142135623730949</v>
      </c>
      <c r="BV1318" s="26"/>
      <c r="BW1318" s="26"/>
      <c r="BX1318" s="18">
        <f>(BI1318-BN1318)*BK1318+(BH1318-BN1318-BK1318)*BK1318+(BK1318-BN1318)*BN1318*2+1/2*PI()*BN1318^2+((2*BM1318)^2-PI()*BM1318^2)/4</f>
        <v>111.91205780556085</v>
      </c>
      <c r="BY1318" s="42">
        <v>0.08</v>
      </c>
      <c r="BZ1318" s="43">
        <f t="shared" si="660"/>
        <v>91.063313483646638</v>
      </c>
      <c r="CA1318" s="18">
        <f>((BI1318-BN1318)*BK1318*(BK1318/2)^2+(BH1318-BN1318-BK1318)*BK1318*((BH1318-BN1318-BK1318)/2+BK1318)^2+(BK1318-BN1318)*BN1318*((BK1318-BN1318)/2)^2+(BK1318-BN1318)*BN1318*(BH1318-BN1318/2)^2+1/4*PI()*BN1318^2*(0.4244*BM1318+BK1318-BN1318)^2+((2*BM1318)^2-PI()*BM1318^2)/4*(BK1318+0.2234*BM1318)^2+1/4*PI()*BN1318^2*(BH1318-BN1318+0.4244*BN1318)^2+1/12*(BI1318-BN1318)*BK1318^3+1/12*BK1318*(BH1318-BN1318-BK1318)^3+1/12*BN1318*(BK1318-BN1318)^3+1/12*(BK1318-BN1318)*BN1318^3+0.05488*BN1318^4+0.00754*BM1318^4+0.05488*BN1318^4)-(BX1318*BP1318^2)</f>
        <v>3861.5759457814934</v>
      </c>
      <c r="CB1318" s="18">
        <f t="shared" ref="CB1318:CB1371" si="704">CA1318/(BH1318-BP1318)</f>
        <v>275.47400323055246</v>
      </c>
      <c r="CC1318" s="18">
        <f>(BI1318*(BK1318*(BH1318-BI1318-BK1318)/(2*BI1318))^2)/2+((BK1318-(BK1318*(BH1318-BI1318-BK1318)/(2*BI1318)))^2)*BI1318/2+(BH1318-BK1318)*BK1318*((BH1318-BK1318)/2+(BK1318*(BH1318-BI1318-BK1318)/(2*BI1318)))</f>
        <v>526.53750000000002</v>
      </c>
      <c r="CD1318" s="25">
        <f t="shared" si="664"/>
        <v>1.9113872591430161</v>
      </c>
      <c r="CE1318" s="26">
        <f t="shared" si="680"/>
        <v>5.8741340021307966</v>
      </c>
      <c r="CF1318" s="18">
        <f t="shared" ref="CF1318:CF1371" si="705">BH1318*BK1318</f>
        <v>60</v>
      </c>
      <c r="CG1318" s="18"/>
      <c r="CH1318" s="51"/>
      <c r="CI1318" s="51"/>
      <c r="CJ1318" s="18"/>
      <c r="CL1318" s="26"/>
      <c r="CM1318" s="18">
        <v>6130</v>
      </c>
      <c r="CN1318" s="18">
        <v>433.45645686735361</v>
      </c>
      <c r="CO1318" s="26">
        <v>7.3981175211767791</v>
      </c>
      <c r="CP1318" s="18">
        <v>1870.0000000000002</v>
      </c>
      <c r="CQ1318" s="18">
        <v>222.61904761904762</v>
      </c>
      <c r="CR1318" s="18">
        <v>267.14285714285717</v>
      </c>
      <c r="CS1318" s="26">
        <v>4.0861263528467369</v>
      </c>
      <c r="CT1318" s="26">
        <v>6.32</v>
      </c>
      <c r="CU1318" s="26">
        <v>8.4515425472851664</v>
      </c>
      <c r="CV1318" s="26">
        <v>10.6</v>
      </c>
      <c r="CW1318" s="26"/>
      <c r="CY1318" s="18">
        <v>2130</v>
      </c>
      <c r="CZ1318" s="18">
        <v>329</v>
      </c>
      <c r="DA1318" s="18"/>
      <c r="DG1318" s="17">
        <v>1</v>
      </c>
      <c r="DH1318" s="17">
        <v>1</v>
      </c>
      <c r="DI1318" s="17">
        <v>2</v>
      </c>
      <c r="DJ1318" s="20" t="s">
        <v>1418</v>
      </c>
    </row>
    <row r="1319" spans="1:125" x14ac:dyDescent="0.2">
      <c r="A1319" s="15" t="s">
        <v>105</v>
      </c>
      <c r="B1319" s="10" t="s">
        <v>1419</v>
      </c>
      <c r="C1319" s="11">
        <f t="shared" si="696"/>
        <v>1.1100000000000001</v>
      </c>
      <c r="D1319" s="11">
        <f t="shared" si="687"/>
        <v>25</v>
      </c>
      <c r="E1319" s="11">
        <f t="shared" si="687"/>
        <v>25</v>
      </c>
      <c r="F1319" s="11">
        <f t="shared" si="687"/>
        <v>0</v>
      </c>
      <c r="G1319" s="11">
        <f t="shared" si="687"/>
        <v>3</v>
      </c>
      <c r="H1319" s="11">
        <f t="shared" si="687"/>
        <v>0</v>
      </c>
      <c r="I1319" s="11">
        <f t="shared" si="687"/>
        <v>3.5</v>
      </c>
      <c r="J1319" s="11">
        <f t="shared" si="690"/>
        <v>2</v>
      </c>
      <c r="K1319" s="11">
        <f t="shared" si="690"/>
        <v>0</v>
      </c>
      <c r="L1319" s="11">
        <f t="shared" si="690"/>
        <v>7.224005331276512</v>
      </c>
      <c r="M1319" s="11">
        <f t="shared" si="690"/>
        <v>7.224005331276512</v>
      </c>
      <c r="N1319" s="11">
        <f t="shared" si="690"/>
        <v>10.216286314146787</v>
      </c>
      <c r="O1319" s="11">
        <f t="shared" si="690"/>
        <v>8.7542764343303485</v>
      </c>
      <c r="P1319" s="11">
        <f t="shared" si="690"/>
        <v>17.677669529663685</v>
      </c>
      <c r="Q1319" s="11">
        <f t="shared" si="690"/>
        <v>17.677669529663685</v>
      </c>
      <c r="R1319" s="11">
        <f t="shared" si="690"/>
        <v>0</v>
      </c>
      <c r="S1319" s="11">
        <f t="shared" si="690"/>
        <v>0</v>
      </c>
      <c r="T1319" s="11">
        <f t="shared" si="695"/>
        <v>141.91205780556086</v>
      </c>
      <c r="U1319" s="40">
        <f t="shared" si="697"/>
        <v>0.1</v>
      </c>
      <c r="V1319" s="11">
        <f t="shared" si="689"/>
        <v>89.765828923703623</v>
      </c>
      <c r="W1319" s="11">
        <f t="shared" si="689"/>
        <v>7941.1976153185587</v>
      </c>
      <c r="X1319" s="11">
        <f t="shared" si="689"/>
        <v>446.73717354849003</v>
      </c>
      <c r="Y1319" s="11">
        <f t="shared" si="689"/>
        <v>840.93000000000006</v>
      </c>
      <c r="Z1319" s="11">
        <f t="shared" si="689"/>
        <v>1.8823819681724412</v>
      </c>
      <c r="AA1319" s="11">
        <f t="shared" si="689"/>
        <v>7.4805469483856388</v>
      </c>
      <c r="AB1319" s="11">
        <f t="shared" si="689"/>
        <v>75</v>
      </c>
      <c r="AC1319" s="11">
        <f t="shared" si="689"/>
        <v>0</v>
      </c>
      <c r="AD1319" s="11">
        <f t="shared" si="689"/>
        <v>0</v>
      </c>
      <c r="AE1319" s="11">
        <f t="shared" si="689"/>
        <v>0</v>
      </c>
      <c r="AF1319" s="11">
        <f t="shared" si="689"/>
        <v>0</v>
      </c>
      <c r="AG1319" s="11">
        <f t="shared" si="689"/>
        <v>0</v>
      </c>
      <c r="AH1319" s="11">
        <f t="shared" si="694"/>
        <v>0</v>
      </c>
      <c r="AI1319" s="11">
        <f t="shared" si="694"/>
        <v>12600</v>
      </c>
      <c r="AJ1319" s="11">
        <f t="shared" si="694"/>
        <v>712.76363543603986</v>
      </c>
      <c r="AK1319" s="11">
        <f t="shared" si="694"/>
        <v>9.4197873843413884</v>
      </c>
      <c r="AL1319" s="11">
        <f t="shared" si="698"/>
        <v>3370</v>
      </c>
      <c r="AM1319" s="11">
        <f t="shared" si="698"/>
        <v>330.39215686274514</v>
      </c>
      <c r="AN1319" s="11">
        <f t="shared" si="698"/>
        <v>382.95454545454544</v>
      </c>
      <c r="AO1319" s="11">
        <f t="shared" si="698"/>
        <v>4.871590537616763</v>
      </c>
      <c r="AP1319" s="11">
        <f t="shared" si="698"/>
        <v>8.0500000000000007</v>
      </c>
      <c r="AQ1319" s="11">
        <f t="shared" si="698"/>
        <v>10.608261463011065</v>
      </c>
      <c r="AR1319" s="11">
        <f t="shared" si="698"/>
        <v>13.3</v>
      </c>
      <c r="AS1319" s="11">
        <f t="shared" si="698"/>
        <v>0</v>
      </c>
      <c r="AT1319" s="11">
        <f t="shared" si="698"/>
        <v>0</v>
      </c>
      <c r="AU1319" s="11">
        <f t="shared" si="693"/>
        <v>4630</v>
      </c>
      <c r="AV1319" s="11">
        <f t="shared" si="693"/>
        <v>428</v>
      </c>
      <c r="AW1319" s="11">
        <f t="shared" si="693"/>
        <v>0</v>
      </c>
      <c r="AX1319" s="11">
        <f t="shared" si="693"/>
        <v>0</v>
      </c>
      <c r="AY1319" s="11">
        <f t="shared" si="693"/>
        <v>0</v>
      </c>
      <c r="AZ1319" s="11">
        <f t="shared" si="693"/>
        <v>0</v>
      </c>
      <c r="BA1319" s="11">
        <f t="shared" si="693"/>
        <v>0</v>
      </c>
      <c r="BB1319" s="11">
        <f t="shared" si="693"/>
        <v>0</v>
      </c>
      <c r="BC1319" s="11">
        <f t="shared" si="693"/>
        <v>1</v>
      </c>
      <c r="BD1319" s="11">
        <f t="shared" si="692"/>
        <v>3</v>
      </c>
      <c r="BE1319" s="11">
        <f t="shared" si="692"/>
        <v>3</v>
      </c>
      <c r="BF1319" s="15" t="str">
        <f t="shared" si="699"/>
        <v>ČSN 42 5541</v>
      </c>
      <c r="BG1319" s="44">
        <v>1.1100000000000001</v>
      </c>
      <c r="BH1319" s="17">
        <f t="shared" si="700"/>
        <v>25</v>
      </c>
      <c r="BI1319" s="17">
        <f t="shared" si="701"/>
        <v>25</v>
      </c>
      <c r="BK1319" s="17">
        <f t="shared" si="702"/>
        <v>3</v>
      </c>
      <c r="BM1319" s="17">
        <v>3.5</v>
      </c>
      <c r="BN1319" s="17">
        <v>2</v>
      </c>
      <c r="BP1319" s="26">
        <f>((BI1319-BN1319)*BK1319*BK1319/2+(BH1319-BN1319-BK1319)*BK1319*((BH1319-BN1319-BK1319)/2+BK1319)+(BK1319-BN1319)*BN1319*(BK1319-BN1319)/2+(BK1319-BN1319)*BN1319*(BH1319-BN1319/2)+1/4*PI()*BN1319^2*(0.4244*BM1319+BK1319-BN1319)+((2*BM1319)^2-PI()*BM1319^2)/4*(BK1319+0.2234*BM1319)+1/4*PI()*BN1319^2*(BH1319-BN1319+0.4244*BN1319))/BX1319</f>
        <v>7.224005331276512</v>
      </c>
      <c r="BQ1319" s="26">
        <v>7.224005331276512</v>
      </c>
      <c r="BR1319" s="26">
        <f t="shared" ref="BR1319:BR1371" si="706">SQRT(2)*BP1319</f>
        <v>10.216286314146787</v>
      </c>
      <c r="BS1319" s="26">
        <f t="shared" si="703"/>
        <v>8.7542764343303485</v>
      </c>
      <c r="BT1319" s="26">
        <f t="shared" ref="BT1319:BU1350" si="707">BH1319/SQRT(2)</f>
        <v>17.677669529663685</v>
      </c>
      <c r="BU1319" s="26">
        <f t="shared" si="707"/>
        <v>17.677669529663685</v>
      </c>
      <c r="BV1319" s="26"/>
      <c r="BW1319" s="26"/>
      <c r="BX1319" s="18">
        <f t="shared" ref="BX1319:BX1371" si="708">(BI1319-BN1319)*BK1319+(BH1319-BN1319-BK1319)*BK1319+(BK1319-BN1319)*BN1319*2+1/2*PI()*BN1319^2+((2*BM1319)^2-PI()*BM1319^2)/4</f>
        <v>141.91205780556086</v>
      </c>
      <c r="BY1319" s="42">
        <v>0.1</v>
      </c>
      <c r="BZ1319" s="43">
        <f t="shared" si="660"/>
        <v>89.765828923703623</v>
      </c>
      <c r="CA1319" s="18">
        <f>((BI1319-BN1319)*BK1319*(BK1319/2)^2+(BH1319-BN1319-BK1319)*BK1319*((BH1319-BN1319-BK1319)/2+BK1319)^2+(BK1319-BN1319)*BN1319*((BK1319-BN1319)/2)^2+(BK1319-BN1319)*BN1319*(BH1319-BN1319/2)^2+1/4*PI()*BN1319^2*(0.4244*BM1319+BK1319-BN1319)^2+((2*BM1319)^2-PI()*BM1319^2)/4*(BK1319+0.2234*BM1319)^2+1/4*PI()*BN1319^2*(BH1319-BN1319+0.4244*BN1319)^2+1/12*(BI1319-BN1319)*BK1319^3+1/12*BK1319*(BH1319-BN1319-BK1319)^3+1/12*BN1319*(BK1319-BN1319)^3+1/12*(BK1319-BN1319)*BN1319^3+0.05488*BN1319^4+0.00754*BM1319^4+0.05488*BN1319^4)-(BX1319*BP1319^2)</f>
        <v>7941.1976153185587</v>
      </c>
      <c r="CB1319" s="18">
        <f t="shared" si="704"/>
        <v>446.73717354849003</v>
      </c>
      <c r="CC1319" s="18">
        <f>(BI1319*(BK1319*(BH1319-BI1319-BK1319)/(2*BI1319))^2)/2+((BK1319-(BK1319*(BH1319-BI1319-BK1319)/(2*BI1319)))^2)*BI1319/2+(BH1319-BK1319)*BK1319*((BH1319-BK1319)/2+(BK1319*(BH1319-BI1319-BK1319)/(2*BI1319)))</f>
        <v>840.93000000000006</v>
      </c>
      <c r="CD1319" s="25">
        <f t="shared" si="664"/>
        <v>1.8823819681724412</v>
      </c>
      <c r="CE1319" s="26">
        <f t="shared" si="680"/>
        <v>7.4805469483856388</v>
      </c>
      <c r="CF1319" s="18">
        <f t="shared" si="705"/>
        <v>75</v>
      </c>
      <c r="CG1319" s="18"/>
      <c r="CH1319" s="52"/>
      <c r="CI1319" s="52"/>
      <c r="CM1319" s="18">
        <v>12600</v>
      </c>
      <c r="CN1319" s="18">
        <v>712.76363543603986</v>
      </c>
      <c r="CO1319" s="26">
        <v>9.4197873843413884</v>
      </c>
      <c r="CP1319" s="18">
        <v>3370</v>
      </c>
      <c r="CQ1319" s="18">
        <v>330.39215686274514</v>
      </c>
      <c r="CR1319" s="18">
        <v>382.95454545454544</v>
      </c>
      <c r="CS1319" s="26">
        <v>4.871590537616763</v>
      </c>
      <c r="CT1319" s="26">
        <v>8.0500000000000007</v>
      </c>
      <c r="CU1319" s="26">
        <v>10.608261463011065</v>
      </c>
      <c r="CV1319" s="26">
        <v>13.3</v>
      </c>
      <c r="CW1319" s="26"/>
      <c r="CY1319" s="18">
        <v>4630</v>
      </c>
      <c r="CZ1319" s="18">
        <v>428</v>
      </c>
      <c r="DA1319" s="18"/>
      <c r="DG1319" s="17">
        <v>1</v>
      </c>
      <c r="DH1319" s="17">
        <v>3</v>
      </c>
      <c r="DI1319" s="17">
        <v>3</v>
      </c>
      <c r="DJ1319" s="20" t="s">
        <v>1418</v>
      </c>
    </row>
    <row r="1320" spans="1:125" x14ac:dyDescent="0.2">
      <c r="A1320" s="15" t="s">
        <v>105</v>
      </c>
      <c r="B1320" s="10" t="s">
        <v>1420</v>
      </c>
      <c r="C1320" s="11">
        <f t="shared" si="696"/>
        <v>1.45</v>
      </c>
      <c r="D1320" s="11">
        <f t="shared" si="687"/>
        <v>25</v>
      </c>
      <c r="E1320" s="11">
        <f t="shared" si="687"/>
        <v>25</v>
      </c>
      <c r="F1320" s="11">
        <f t="shared" si="687"/>
        <v>0</v>
      </c>
      <c r="G1320" s="11">
        <f t="shared" si="687"/>
        <v>4</v>
      </c>
      <c r="H1320" s="11">
        <f t="shared" si="687"/>
        <v>0</v>
      </c>
      <c r="I1320" s="11">
        <f t="shared" si="687"/>
        <v>3.5</v>
      </c>
      <c r="J1320" s="11">
        <f t="shared" si="690"/>
        <v>2</v>
      </c>
      <c r="K1320" s="11">
        <f t="shared" si="690"/>
        <v>0</v>
      </c>
      <c r="L1320" s="11">
        <f t="shared" si="690"/>
        <v>7.6168311792450742</v>
      </c>
      <c r="M1320" s="11">
        <f t="shared" si="690"/>
        <v>7.6168311792450742</v>
      </c>
      <c r="N1320" s="11">
        <f t="shared" si="690"/>
        <v>10.77182595599464</v>
      </c>
      <c r="O1320" s="11">
        <f t="shared" si="690"/>
        <v>8.9058435736690456</v>
      </c>
      <c r="P1320" s="11">
        <f t="shared" si="690"/>
        <v>17.677669529663685</v>
      </c>
      <c r="Q1320" s="11">
        <f t="shared" si="690"/>
        <v>17.677669529663685</v>
      </c>
      <c r="R1320" s="11">
        <f t="shared" si="690"/>
        <v>0</v>
      </c>
      <c r="S1320" s="11">
        <f t="shared" si="690"/>
        <v>0</v>
      </c>
      <c r="T1320" s="11">
        <f t="shared" si="695"/>
        <v>184.91205780556086</v>
      </c>
      <c r="U1320" s="40">
        <f t="shared" si="697"/>
        <v>0.1</v>
      </c>
      <c r="V1320" s="11">
        <f t="shared" si="689"/>
        <v>68.891416029666942</v>
      </c>
      <c r="W1320" s="11">
        <f t="shared" si="689"/>
        <v>10098.780844728492</v>
      </c>
      <c r="X1320" s="11">
        <f t="shared" si="689"/>
        <v>580.95166358108906</v>
      </c>
      <c r="Y1320" s="11">
        <f t="shared" si="689"/>
        <v>1089.68</v>
      </c>
      <c r="Z1320" s="11">
        <f t="shared" si="689"/>
        <v>1.8756810046519521</v>
      </c>
      <c r="AA1320" s="11">
        <f t="shared" si="689"/>
        <v>7.3901262530811884</v>
      </c>
      <c r="AB1320" s="11">
        <f t="shared" si="689"/>
        <v>100</v>
      </c>
      <c r="AC1320" s="11">
        <f t="shared" si="689"/>
        <v>0</v>
      </c>
      <c r="AD1320" s="11">
        <f t="shared" si="689"/>
        <v>0</v>
      </c>
      <c r="AE1320" s="11">
        <f t="shared" si="689"/>
        <v>0</v>
      </c>
      <c r="AF1320" s="11">
        <f t="shared" si="689"/>
        <v>0</v>
      </c>
      <c r="AG1320" s="11">
        <f t="shared" si="689"/>
        <v>0</v>
      </c>
      <c r="AH1320" s="11">
        <f t="shared" si="694"/>
        <v>0</v>
      </c>
      <c r="AI1320" s="11">
        <f t="shared" si="694"/>
        <v>16000</v>
      </c>
      <c r="AJ1320" s="11">
        <f t="shared" si="694"/>
        <v>905.09667991878086</v>
      </c>
      <c r="AK1320" s="11">
        <f t="shared" si="694"/>
        <v>9.2998110995055416</v>
      </c>
      <c r="AL1320" s="11">
        <f t="shared" si="698"/>
        <v>4330</v>
      </c>
      <c r="AM1320" s="11">
        <f t="shared" si="698"/>
        <v>404.67289719626172</v>
      </c>
      <c r="AN1320" s="11">
        <f t="shared" si="698"/>
        <v>486.51685393258424</v>
      </c>
      <c r="AO1320" s="11">
        <f t="shared" si="698"/>
        <v>4.8379133317377034</v>
      </c>
      <c r="AP1320" s="11">
        <f t="shared" si="698"/>
        <v>7.91</v>
      </c>
      <c r="AQ1320" s="11">
        <f t="shared" si="698"/>
        <v>10.449363099691253</v>
      </c>
      <c r="AR1320" s="11">
        <f t="shared" si="698"/>
        <v>13.1</v>
      </c>
      <c r="AS1320" s="11">
        <f t="shared" si="698"/>
        <v>0</v>
      </c>
      <c r="AT1320" s="11">
        <f t="shared" si="698"/>
        <v>0</v>
      </c>
      <c r="AU1320" s="11">
        <f t="shared" si="693"/>
        <v>5820</v>
      </c>
      <c r="AV1320" s="11">
        <f t="shared" si="693"/>
        <v>961</v>
      </c>
      <c r="AW1320" s="11">
        <f t="shared" si="693"/>
        <v>0</v>
      </c>
      <c r="AX1320" s="11">
        <f t="shared" si="693"/>
        <v>0</v>
      </c>
      <c r="AY1320" s="11">
        <f t="shared" si="693"/>
        <v>0</v>
      </c>
      <c r="AZ1320" s="11">
        <f t="shared" si="693"/>
        <v>0</v>
      </c>
      <c r="BA1320" s="11">
        <f t="shared" si="693"/>
        <v>0</v>
      </c>
      <c r="BB1320" s="11">
        <f t="shared" si="693"/>
        <v>0</v>
      </c>
      <c r="BC1320" s="11">
        <f t="shared" si="693"/>
        <v>1</v>
      </c>
      <c r="BD1320" s="11">
        <f t="shared" si="692"/>
        <v>1</v>
      </c>
      <c r="BE1320" s="11">
        <f t="shared" si="692"/>
        <v>1</v>
      </c>
      <c r="BF1320" s="15" t="str">
        <f t="shared" si="699"/>
        <v>ČSN 42 5541</v>
      </c>
      <c r="BG1320" s="44">
        <v>1.45</v>
      </c>
      <c r="BH1320" s="17">
        <f t="shared" si="700"/>
        <v>25</v>
      </c>
      <c r="BI1320" s="17">
        <f t="shared" si="701"/>
        <v>25</v>
      </c>
      <c r="BK1320" s="17">
        <f t="shared" si="702"/>
        <v>4</v>
      </c>
      <c r="BM1320" s="17">
        <v>3.5</v>
      </c>
      <c r="BN1320" s="17">
        <v>2</v>
      </c>
      <c r="BP1320" s="26">
        <f>((BI1320-BN1320)*BK1320*BK1320/2+(BH1320-BN1320-BK1320)*BK1320*((BH1320-BN1320-BK1320)/2+BK1320)+(BK1320-BN1320)*BN1320*(BK1320-BN1320)/2+(BK1320-BN1320)*BN1320*(BH1320-BN1320/2)+1/4*PI()*BN1320^2*(0.4244*BM1320+BK1320-BN1320)+((2*BM1320)^2-PI()*BM1320^2)/4*(BK1320+0.2234*BM1320)+1/4*PI()*BN1320^2*(BH1320-BN1320+0.4244*BN1320))/BX1320</f>
        <v>7.6168311792450742</v>
      </c>
      <c r="BQ1320" s="26">
        <v>7.6168311792450742</v>
      </c>
      <c r="BR1320" s="26">
        <f t="shared" si="706"/>
        <v>10.77182595599464</v>
      </c>
      <c r="BS1320" s="26">
        <f t="shared" si="703"/>
        <v>8.9058435736690456</v>
      </c>
      <c r="BT1320" s="26">
        <f t="shared" si="707"/>
        <v>17.677669529663685</v>
      </c>
      <c r="BU1320" s="26">
        <f t="shared" si="707"/>
        <v>17.677669529663685</v>
      </c>
      <c r="BV1320" s="26"/>
      <c r="BW1320" s="26"/>
      <c r="BX1320" s="18">
        <f t="shared" si="708"/>
        <v>184.91205780556086</v>
      </c>
      <c r="BY1320" s="42">
        <v>0.1</v>
      </c>
      <c r="BZ1320" s="43">
        <f t="shared" si="660"/>
        <v>68.891416029666942</v>
      </c>
      <c r="CA1320" s="18">
        <f>((BI1320-BN1320)*BK1320*(BK1320/2)^2+(BH1320-BN1320-BK1320)*BK1320*((BH1320-BN1320-BK1320)/2+BK1320)^2+(BK1320-BN1320)*BN1320*((BK1320-BN1320)/2)^2+(BK1320-BN1320)*BN1320*(BH1320-BN1320/2)^2+1/4*PI()*BN1320^2*(0.4244*BM1320+BK1320-BN1320)^2+((2*BM1320)^2-PI()*BM1320^2)/4*(BK1320+0.2234*BM1320)^2+1/4*PI()*BN1320^2*(BH1320-BN1320+0.4244*BN1320)^2+1/12*(BI1320-BN1320)*BK1320^3+1/12*BK1320*(BH1320-BN1320-BK1320)^3+1/12*BN1320*(BK1320-BN1320)^3+1/12*(BK1320-BN1320)*BN1320^3+0.05488*BN1320^4+0.00754*BM1320^4+0.05488*BN1320^4)-(BX1320*BP1320^2)</f>
        <v>10098.780844728492</v>
      </c>
      <c r="CB1320" s="18">
        <f t="shared" si="704"/>
        <v>580.95166358108906</v>
      </c>
      <c r="CC1320" s="18">
        <f t="shared" ref="CC1320:CC1371" si="709">(BI1320*(BK1320*(BH1320-BI1320-BK1320)/(2*BI1320))^2)/2+((BK1320-(BK1320*(BH1320-BI1320-BK1320)/(2*BI1320)))^2)*BI1320/2+(BH1320-BK1320)*BK1320*((BH1320-BK1320)/2+(BK1320*(BH1320-BI1320-BK1320)/(2*BI1320)))</f>
        <v>1089.68</v>
      </c>
      <c r="CD1320" s="25">
        <f t="shared" si="664"/>
        <v>1.8756810046519521</v>
      </c>
      <c r="CE1320" s="26">
        <f t="shared" si="680"/>
        <v>7.3901262530811884</v>
      </c>
      <c r="CF1320" s="18">
        <f t="shared" si="705"/>
        <v>100</v>
      </c>
      <c r="CG1320" s="18"/>
      <c r="CH1320" s="52"/>
      <c r="CI1320" s="52"/>
      <c r="CM1320" s="18">
        <v>16000</v>
      </c>
      <c r="CN1320" s="18">
        <v>905.09667991878086</v>
      </c>
      <c r="CO1320" s="26">
        <v>9.2998110995055416</v>
      </c>
      <c r="CP1320" s="18">
        <v>4330</v>
      </c>
      <c r="CQ1320" s="18">
        <v>404.67289719626172</v>
      </c>
      <c r="CR1320" s="18">
        <v>486.51685393258424</v>
      </c>
      <c r="CS1320" s="26">
        <v>4.8379133317377034</v>
      </c>
      <c r="CT1320" s="26">
        <v>7.91</v>
      </c>
      <c r="CU1320" s="26">
        <v>10.449363099691253</v>
      </c>
      <c r="CV1320" s="26">
        <v>13.1</v>
      </c>
      <c r="CW1320" s="26"/>
      <c r="CY1320" s="18">
        <v>5820</v>
      </c>
      <c r="CZ1320" s="18">
        <v>961</v>
      </c>
      <c r="DA1320" s="18"/>
      <c r="DG1320" s="17">
        <v>1</v>
      </c>
      <c r="DH1320" s="17">
        <v>1</v>
      </c>
      <c r="DI1320" s="17">
        <v>1</v>
      </c>
      <c r="DJ1320" s="20" t="s">
        <v>1418</v>
      </c>
    </row>
    <row r="1321" spans="1:125" x14ac:dyDescent="0.2">
      <c r="A1321" s="15" t="s">
        <v>105</v>
      </c>
      <c r="B1321" s="10" t="s">
        <v>1421</v>
      </c>
      <c r="C1321" s="11">
        <f t="shared" si="696"/>
        <v>1.36</v>
      </c>
      <c r="D1321" s="11">
        <f t="shared" si="687"/>
        <v>30</v>
      </c>
      <c r="E1321" s="11">
        <f t="shared" si="687"/>
        <v>30</v>
      </c>
      <c r="F1321" s="11">
        <f t="shared" si="687"/>
        <v>0</v>
      </c>
      <c r="G1321" s="11">
        <f t="shared" si="687"/>
        <v>3</v>
      </c>
      <c r="H1321" s="11">
        <f t="shared" si="687"/>
        <v>0</v>
      </c>
      <c r="I1321" s="11">
        <f t="shared" ref="I1321:N1366" si="710">IF($A1321="x",BM1321,"")</f>
        <v>5</v>
      </c>
      <c r="J1321" s="11">
        <f t="shared" si="690"/>
        <v>2.5</v>
      </c>
      <c r="K1321" s="11">
        <f t="shared" si="690"/>
        <v>0</v>
      </c>
      <c r="L1321" s="11">
        <f t="shared" si="690"/>
        <v>8.3832965029877045</v>
      </c>
      <c r="M1321" s="11">
        <f t="shared" si="690"/>
        <v>8.3832965029877045</v>
      </c>
      <c r="N1321" s="11">
        <f t="shared" si="690"/>
        <v>11.855771611920153</v>
      </c>
      <c r="O1321" s="11">
        <f t="shared" si="690"/>
        <v>10.443218261303175</v>
      </c>
      <c r="P1321" s="11">
        <f t="shared" si="690"/>
        <v>21.213203435596423</v>
      </c>
      <c r="Q1321" s="11">
        <f t="shared" si="690"/>
        <v>21.213203435596423</v>
      </c>
      <c r="R1321" s="11">
        <f t="shared" si="690"/>
        <v>0</v>
      </c>
      <c r="S1321" s="11">
        <f t="shared" si="690"/>
        <v>0</v>
      </c>
      <c r="T1321" s="11">
        <f t="shared" si="695"/>
        <v>173.68252295753192</v>
      </c>
      <c r="U1321" s="40">
        <f t="shared" si="697"/>
        <v>0.12</v>
      </c>
      <c r="V1321" s="11">
        <f t="shared" si="689"/>
        <v>88.014752109280877</v>
      </c>
      <c r="W1321" s="11">
        <f t="shared" si="689"/>
        <v>13982.876308075967</v>
      </c>
      <c r="X1321" s="11">
        <f t="shared" si="689"/>
        <v>646.85516503515805</v>
      </c>
      <c r="Y1321" s="11">
        <f t="shared" si="689"/>
        <v>1230.5249999999999</v>
      </c>
      <c r="Z1321" s="11">
        <f t="shared" si="689"/>
        <v>1.9023191998986635</v>
      </c>
      <c r="AA1321" s="11">
        <f t="shared" si="689"/>
        <v>8.9726390708251849</v>
      </c>
      <c r="AB1321" s="11">
        <f t="shared" si="689"/>
        <v>90</v>
      </c>
      <c r="AC1321" s="11">
        <f t="shared" si="689"/>
        <v>0</v>
      </c>
      <c r="AD1321" s="11">
        <f t="shared" si="689"/>
        <v>0</v>
      </c>
      <c r="AE1321" s="11">
        <f t="shared" si="689"/>
        <v>0</v>
      </c>
      <c r="AF1321" s="11">
        <f t="shared" si="689"/>
        <v>0</v>
      </c>
      <c r="AG1321" s="11">
        <f t="shared" si="689"/>
        <v>0</v>
      </c>
      <c r="AH1321" s="11">
        <f t="shared" si="694"/>
        <v>0</v>
      </c>
      <c r="AI1321" s="11">
        <f t="shared" si="694"/>
        <v>22200</v>
      </c>
      <c r="AJ1321" s="11">
        <f t="shared" si="694"/>
        <v>1046.5180361560901</v>
      </c>
      <c r="AK1321" s="11">
        <f t="shared" si="694"/>
        <v>11.295406451144276</v>
      </c>
      <c r="AL1321" s="11">
        <f t="shared" si="698"/>
        <v>6050</v>
      </c>
      <c r="AM1321" s="11">
        <f t="shared" si="698"/>
        <v>512.71186440677968</v>
      </c>
      <c r="AN1321" s="11">
        <f t="shared" si="698"/>
        <v>576.19047619047615</v>
      </c>
      <c r="AO1321" s="11">
        <f t="shared" si="698"/>
        <v>5.8966189416078718</v>
      </c>
      <c r="AP1321" s="11">
        <f t="shared" si="698"/>
        <v>9.64</v>
      </c>
      <c r="AQ1321" s="11">
        <f t="shared" si="698"/>
        <v>12.730630994465331</v>
      </c>
      <c r="AR1321" s="11">
        <f t="shared" si="698"/>
        <v>16</v>
      </c>
      <c r="AS1321" s="11">
        <f t="shared" si="698"/>
        <v>0</v>
      </c>
      <c r="AT1321" s="11">
        <f t="shared" si="698"/>
        <v>0</v>
      </c>
      <c r="AU1321" s="11">
        <f t="shared" si="693"/>
        <v>8090</v>
      </c>
      <c r="AV1321" s="11">
        <f t="shared" si="693"/>
        <v>527</v>
      </c>
      <c r="AW1321" s="11">
        <f t="shared" si="693"/>
        <v>0</v>
      </c>
      <c r="AX1321" s="11">
        <f t="shared" si="693"/>
        <v>0</v>
      </c>
      <c r="AY1321" s="11">
        <f t="shared" si="693"/>
        <v>0</v>
      </c>
      <c r="AZ1321" s="11">
        <f t="shared" si="693"/>
        <v>0</v>
      </c>
      <c r="BA1321" s="11">
        <f t="shared" si="693"/>
        <v>0</v>
      </c>
      <c r="BB1321" s="11">
        <f t="shared" si="693"/>
        <v>0</v>
      </c>
      <c r="BC1321" s="11">
        <f t="shared" si="693"/>
        <v>2</v>
      </c>
      <c r="BD1321" s="11">
        <f t="shared" si="692"/>
        <v>3</v>
      </c>
      <c r="BE1321" s="11">
        <f t="shared" si="692"/>
        <v>3</v>
      </c>
      <c r="BF1321" s="15" t="str">
        <f t="shared" si="699"/>
        <v>ČSN 42 5541</v>
      </c>
      <c r="BG1321" s="44">
        <v>1.36</v>
      </c>
      <c r="BH1321" s="17">
        <f t="shared" si="700"/>
        <v>30</v>
      </c>
      <c r="BI1321" s="17">
        <f t="shared" si="701"/>
        <v>30</v>
      </c>
      <c r="BK1321" s="17">
        <f t="shared" si="702"/>
        <v>3</v>
      </c>
      <c r="BM1321" s="17">
        <v>5</v>
      </c>
      <c r="BN1321" s="17">
        <v>2.5</v>
      </c>
      <c r="BP1321" s="26">
        <f t="shared" ref="BP1321:BP1384" si="711">((BI1321-BN1321)*BK1321*BK1321/2+(BH1321-BN1321-BK1321)*BK1321*((BH1321-BN1321-BK1321)/2+BK1321)+(BK1321-BN1321)*BN1321*(BK1321-BN1321)/2+(BK1321-BN1321)*BN1321*(BH1321-BN1321/2)+1/4*PI()*BN1321^2*(0.4244*BM1321+BK1321-BN1321)+((2*BM1321)^2-PI()*BM1321^2)/4*(BK1321+0.2234*BM1321)+1/4*PI()*BN1321^2*(BH1321-BN1321+0.4244*BN1321))/BX1321</f>
        <v>8.3832965029877045</v>
      </c>
      <c r="BQ1321" s="26">
        <v>8.3832965029877045</v>
      </c>
      <c r="BR1321" s="26">
        <f t="shared" si="706"/>
        <v>11.855771611920153</v>
      </c>
      <c r="BS1321" s="26">
        <f t="shared" si="703"/>
        <v>10.443218261303175</v>
      </c>
      <c r="BT1321" s="26">
        <f t="shared" si="707"/>
        <v>21.213203435596423</v>
      </c>
      <c r="BU1321" s="26">
        <f t="shared" si="707"/>
        <v>21.213203435596423</v>
      </c>
      <c r="BV1321" s="26"/>
      <c r="BW1321" s="26"/>
      <c r="BX1321" s="18">
        <f t="shared" si="708"/>
        <v>173.68252295753192</v>
      </c>
      <c r="BY1321" s="42">
        <v>0.12</v>
      </c>
      <c r="BZ1321" s="43">
        <f t="shared" si="660"/>
        <v>88.014752109280877</v>
      </c>
      <c r="CA1321" s="18">
        <f>((BI1321-BN1321)*BK1321*(BK1321/2)^2+(BH1321-BN1321-BK1321)*BK1321*((BH1321-BN1321-BK1321)/2+BK1321)^2+(BK1321-BN1321)*BN1321*((BK1321-BN1321)/2)^2+(BK1321-BN1321)*BN1321*(BH1321-BN1321/2)^2+1/4*PI()*BN1321^2*(0.4244*BM1321+BK1321-BN1321)^2+((2*BM1321)^2-PI()*BM1321^2)/4*(BK1321+0.2234*BM1321)^2+1/4*PI()*BN1321^2*(BH1321-BN1321+0.4244*BN1321)^2+1/12*(BI1321-BN1321)*BK1321^3+1/12*BK1321*(BH1321-BN1321-BK1321)^3+1/12*BN1321*(BK1321-BN1321)^3+1/12*(BK1321-BN1321)*BN1321^3+0.05488*BN1321^4+0.00754*BM1321^4+0.05488*BN1321^4)-(BX1321*BP1321^2)</f>
        <v>13982.876308075967</v>
      </c>
      <c r="CB1321" s="18">
        <f t="shared" si="704"/>
        <v>646.85516503515805</v>
      </c>
      <c r="CC1321" s="18">
        <f t="shared" si="709"/>
        <v>1230.5249999999999</v>
      </c>
      <c r="CD1321" s="25">
        <f t="shared" si="664"/>
        <v>1.9023191998986635</v>
      </c>
      <c r="CE1321" s="26">
        <f t="shared" si="680"/>
        <v>8.9726390708251849</v>
      </c>
      <c r="CF1321" s="18">
        <f t="shared" si="705"/>
        <v>90</v>
      </c>
      <c r="CG1321" s="18"/>
      <c r="CH1321" s="52"/>
      <c r="CI1321" s="52"/>
      <c r="CM1321" s="18">
        <v>22200</v>
      </c>
      <c r="CN1321" s="18">
        <v>1046.5180361560901</v>
      </c>
      <c r="CO1321" s="26">
        <v>11.295406451144276</v>
      </c>
      <c r="CP1321" s="18">
        <v>6050</v>
      </c>
      <c r="CQ1321" s="18">
        <v>512.71186440677968</v>
      </c>
      <c r="CR1321" s="18">
        <v>576.19047619047615</v>
      </c>
      <c r="CS1321" s="26">
        <v>5.8966189416078718</v>
      </c>
      <c r="CT1321" s="26">
        <v>9.64</v>
      </c>
      <c r="CU1321" s="26">
        <v>12.730630994465331</v>
      </c>
      <c r="CV1321" s="26">
        <v>16</v>
      </c>
      <c r="CW1321" s="26"/>
      <c r="CY1321" s="18">
        <v>8090</v>
      </c>
      <c r="CZ1321" s="18">
        <v>527</v>
      </c>
      <c r="DA1321" s="18"/>
      <c r="DG1321" s="17">
        <v>2</v>
      </c>
      <c r="DH1321" s="17">
        <v>3</v>
      </c>
      <c r="DI1321" s="17">
        <v>3</v>
      </c>
      <c r="DJ1321" s="20" t="s">
        <v>1418</v>
      </c>
    </row>
    <row r="1322" spans="1:125" x14ac:dyDescent="0.2">
      <c r="A1322" s="15" t="s">
        <v>105</v>
      </c>
      <c r="B1322" s="10" t="s">
        <v>1422</v>
      </c>
      <c r="C1322" s="11">
        <f t="shared" si="696"/>
        <v>1.78</v>
      </c>
      <c r="D1322" s="11">
        <f t="shared" ref="D1322:M1369" si="712">IF($A1322="x",BH1322,"")</f>
        <v>30</v>
      </c>
      <c r="E1322" s="11">
        <f t="shared" si="712"/>
        <v>30</v>
      </c>
      <c r="F1322" s="11">
        <f t="shared" si="712"/>
        <v>0</v>
      </c>
      <c r="G1322" s="11">
        <f t="shared" si="712"/>
        <v>4</v>
      </c>
      <c r="H1322" s="11">
        <f t="shared" si="712"/>
        <v>0</v>
      </c>
      <c r="I1322" s="11">
        <f t="shared" si="710"/>
        <v>5</v>
      </c>
      <c r="J1322" s="11">
        <f t="shared" si="690"/>
        <v>2.5</v>
      </c>
      <c r="K1322" s="11">
        <f t="shared" si="690"/>
        <v>0</v>
      </c>
      <c r="L1322" s="11">
        <f t="shared" si="690"/>
        <v>8.8077185913018248</v>
      </c>
      <c r="M1322" s="11">
        <f t="shared" si="690"/>
        <v>8.8077185913018248</v>
      </c>
      <c r="N1322" s="11">
        <f t="shared" si="690"/>
        <v>12.455995085384693</v>
      </c>
      <c r="O1322" s="11">
        <f t="shared" si="690"/>
        <v>10.550101569025184</v>
      </c>
      <c r="P1322" s="11">
        <f t="shared" si="690"/>
        <v>21.213203435596423</v>
      </c>
      <c r="Q1322" s="11">
        <f t="shared" si="690"/>
        <v>21.213203435596423</v>
      </c>
      <c r="R1322" s="11">
        <f t="shared" si="690"/>
        <v>0</v>
      </c>
      <c r="S1322" s="11">
        <f t="shared" si="690"/>
        <v>0</v>
      </c>
      <c r="T1322" s="11">
        <f t="shared" si="695"/>
        <v>226.68252295753192</v>
      </c>
      <c r="U1322" s="40">
        <f t="shared" si="697"/>
        <v>0.12</v>
      </c>
      <c r="V1322" s="11">
        <f t="shared" si="689"/>
        <v>67.436271682424959</v>
      </c>
      <c r="W1322" s="11">
        <f t="shared" si="689"/>
        <v>17967.855407667335</v>
      </c>
      <c r="X1322" s="11">
        <f t="shared" si="689"/>
        <v>847.84903810745902</v>
      </c>
      <c r="Y1322" s="11">
        <f t="shared" si="689"/>
        <v>1598.4</v>
      </c>
      <c r="Z1322" s="11">
        <f t="shared" si="689"/>
        <v>1.8852412731019859</v>
      </c>
      <c r="AA1322" s="11">
        <f t="shared" si="689"/>
        <v>8.9030559611819839</v>
      </c>
      <c r="AB1322" s="11">
        <f t="shared" ref="AB1322:AG1364" si="713">IF($A1322="x",CF1322,"")</f>
        <v>120</v>
      </c>
      <c r="AC1322" s="11">
        <f t="shared" si="713"/>
        <v>0</v>
      </c>
      <c r="AD1322" s="11">
        <f t="shared" si="713"/>
        <v>0</v>
      </c>
      <c r="AE1322" s="11">
        <f t="shared" si="713"/>
        <v>0</v>
      </c>
      <c r="AF1322" s="11">
        <f t="shared" si="713"/>
        <v>0</v>
      </c>
      <c r="AG1322" s="11">
        <f t="shared" si="713"/>
        <v>0</v>
      </c>
      <c r="AH1322" s="11">
        <f t="shared" si="694"/>
        <v>0</v>
      </c>
      <c r="AI1322" s="11">
        <f t="shared" si="694"/>
        <v>28500</v>
      </c>
      <c r="AJ1322" s="11">
        <f t="shared" si="694"/>
        <v>1343.5028842544402</v>
      </c>
      <c r="AK1322" s="11">
        <f t="shared" si="694"/>
        <v>11.204939124910565</v>
      </c>
      <c r="AL1322" s="11">
        <f t="shared" si="698"/>
        <v>7740</v>
      </c>
      <c r="AM1322" s="11">
        <f t="shared" si="698"/>
        <v>624.19354838709671</v>
      </c>
      <c r="AN1322" s="11">
        <f t="shared" si="698"/>
        <v>730.18867924528308</v>
      </c>
      <c r="AO1322" s="11">
        <f t="shared" si="698"/>
        <v>5.8392564851665378</v>
      </c>
      <c r="AP1322" s="11">
        <f t="shared" si="698"/>
        <v>9.56</v>
      </c>
      <c r="AQ1322" s="11">
        <f t="shared" si="698"/>
        <v>12.628197244213702</v>
      </c>
      <c r="AR1322" s="11">
        <f t="shared" si="698"/>
        <v>15.9</v>
      </c>
      <c r="AS1322" s="11">
        <f t="shared" si="698"/>
        <v>0</v>
      </c>
      <c r="AT1322" s="11">
        <f t="shared" si="698"/>
        <v>0</v>
      </c>
      <c r="AU1322" s="11">
        <f t="shared" si="693"/>
        <v>10400</v>
      </c>
      <c r="AV1322" s="11">
        <f t="shared" si="693"/>
        <v>1200</v>
      </c>
      <c r="AW1322" s="11">
        <f t="shared" si="693"/>
        <v>0</v>
      </c>
      <c r="AX1322" s="11">
        <f t="shared" si="693"/>
        <v>0</v>
      </c>
      <c r="AY1322" s="11">
        <f t="shared" si="693"/>
        <v>0</v>
      </c>
      <c r="AZ1322" s="11">
        <f t="shared" si="693"/>
        <v>0</v>
      </c>
      <c r="BA1322" s="11">
        <f t="shared" si="693"/>
        <v>0</v>
      </c>
      <c r="BB1322" s="11">
        <f t="shared" si="693"/>
        <v>0</v>
      </c>
      <c r="BC1322" s="11">
        <f t="shared" si="693"/>
        <v>1</v>
      </c>
      <c r="BD1322" s="11">
        <f t="shared" si="692"/>
        <v>2</v>
      </c>
      <c r="BE1322" s="11">
        <f t="shared" si="692"/>
        <v>3</v>
      </c>
      <c r="BF1322" s="15" t="str">
        <f t="shared" si="699"/>
        <v>ČSN 42 5541</v>
      </c>
      <c r="BG1322" s="44">
        <v>1.78</v>
      </c>
      <c r="BH1322" s="17">
        <f t="shared" si="700"/>
        <v>30</v>
      </c>
      <c r="BI1322" s="17">
        <f t="shared" si="701"/>
        <v>30</v>
      </c>
      <c r="BK1322" s="17">
        <f t="shared" si="702"/>
        <v>4</v>
      </c>
      <c r="BM1322" s="17">
        <v>5</v>
      </c>
      <c r="BN1322" s="17">
        <v>2.5</v>
      </c>
      <c r="BP1322" s="26">
        <f t="shared" si="711"/>
        <v>8.8077185913018248</v>
      </c>
      <c r="BQ1322" s="26">
        <v>8.8077185913018248</v>
      </c>
      <c r="BR1322" s="26">
        <f t="shared" si="706"/>
        <v>12.455995085384693</v>
      </c>
      <c r="BS1322" s="26">
        <f t="shared" si="703"/>
        <v>10.550101569025184</v>
      </c>
      <c r="BT1322" s="26">
        <f t="shared" si="707"/>
        <v>21.213203435596423</v>
      </c>
      <c r="BU1322" s="26">
        <f t="shared" si="707"/>
        <v>21.213203435596423</v>
      </c>
      <c r="BV1322" s="26"/>
      <c r="BW1322" s="26"/>
      <c r="BX1322" s="18">
        <f t="shared" si="708"/>
        <v>226.68252295753192</v>
      </c>
      <c r="BY1322" s="42">
        <v>0.12</v>
      </c>
      <c r="BZ1322" s="43">
        <f t="shared" si="660"/>
        <v>67.436271682424959</v>
      </c>
      <c r="CA1322" s="18">
        <f>((BI1322-BN1322)*BK1322*(BK1322/2)^2+(BH1322-BN1322-BK1322)*BK1322*((BH1322-BN1322-BK1322)/2+BK1322)^2+(BK1322-BN1322)*BN1322*((BK1322-BN1322)/2)^2+(BK1322-BN1322)*BN1322*(BH1322-BN1322/2)^2+1/4*PI()*BN1322^2*(0.4244*BM1322+BK1322-BN1322)^2+((2*BM1322)^2-PI()*BM1322^2)/4*(BK1322+0.2234*BM1322)^2+1/4*PI()*BN1322^2*(BH1322-BN1322+0.4244*BN1322)^2+1/12*(BI1322-BN1322)*BK1322^3+1/12*BK1322*(BH1322-BN1322-BK1322)^3+1/12*BN1322*(BK1322-BN1322)^3+1/12*(BK1322-BN1322)*BN1322^3+0.05488*BN1322^4+0.00754*BM1322^4+0.05488*BN1322^4)-(BX1322*BP1322^2)</f>
        <v>17967.855407667335</v>
      </c>
      <c r="CB1322" s="18">
        <f t="shared" si="704"/>
        <v>847.84903810745902</v>
      </c>
      <c r="CC1322" s="18">
        <f t="shared" si="709"/>
        <v>1598.4</v>
      </c>
      <c r="CD1322" s="25">
        <f t="shared" si="664"/>
        <v>1.8852412731019859</v>
      </c>
      <c r="CE1322" s="26">
        <f t="shared" si="680"/>
        <v>8.9030559611819839</v>
      </c>
      <c r="CF1322" s="18">
        <f t="shared" si="705"/>
        <v>120</v>
      </c>
      <c r="CG1322" s="18"/>
      <c r="CH1322" s="52"/>
      <c r="CI1322" s="52"/>
      <c r="CM1322" s="18">
        <v>28500</v>
      </c>
      <c r="CN1322" s="18">
        <v>1343.5028842544402</v>
      </c>
      <c r="CO1322" s="26">
        <v>11.204939124910565</v>
      </c>
      <c r="CP1322" s="18">
        <v>7740</v>
      </c>
      <c r="CQ1322" s="18">
        <v>624.19354838709671</v>
      </c>
      <c r="CR1322" s="18">
        <v>730.18867924528308</v>
      </c>
      <c r="CS1322" s="26">
        <v>5.8392564851665378</v>
      </c>
      <c r="CT1322" s="26">
        <v>9.56</v>
      </c>
      <c r="CU1322" s="26">
        <v>12.628197244213702</v>
      </c>
      <c r="CV1322" s="26">
        <v>15.9</v>
      </c>
      <c r="CW1322" s="26"/>
      <c r="CY1322" s="18">
        <v>10400</v>
      </c>
      <c r="CZ1322" s="18">
        <v>1200</v>
      </c>
      <c r="DA1322" s="18"/>
      <c r="DG1322" s="17">
        <v>1</v>
      </c>
      <c r="DH1322" s="17">
        <v>2</v>
      </c>
      <c r="DI1322" s="17">
        <v>3</v>
      </c>
      <c r="DJ1322" s="20" t="s">
        <v>1418</v>
      </c>
    </row>
    <row r="1323" spans="1:125" x14ac:dyDescent="0.2">
      <c r="A1323" s="15" t="s">
        <v>105</v>
      </c>
      <c r="B1323" s="10" t="s">
        <v>1423</v>
      </c>
      <c r="C1323" s="11">
        <f t="shared" si="696"/>
        <v>1.6</v>
      </c>
      <c r="D1323" s="11">
        <f t="shared" si="712"/>
        <v>35</v>
      </c>
      <c r="E1323" s="11">
        <f t="shared" si="712"/>
        <v>35</v>
      </c>
      <c r="F1323" s="11">
        <f t="shared" si="712"/>
        <v>0</v>
      </c>
      <c r="G1323" s="11">
        <f t="shared" si="712"/>
        <v>3</v>
      </c>
      <c r="H1323" s="11">
        <f t="shared" si="712"/>
        <v>0</v>
      </c>
      <c r="I1323" s="11">
        <f t="shared" si="710"/>
        <v>5</v>
      </c>
      <c r="J1323" s="11">
        <f t="shared" si="690"/>
        <v>2.5</v>
      </c>
      <c r="K1323" s="11">
        <f t="shared" si="690"/>
        <v>0</v>
      </c>
      <c r="L1323" s="11">
        <f t="shared" si="690"/>
        <v>9.6195085935510107</v>
      </c>
      <c r="M1323" s="11">
        <f t="shared" si="690"/>
        <v>9.6195085935510107</v>
      </c>
      <c r="N1323" s="11">
        <f t="shared" si="690"/>
        <v>13.604039516364377</v>
      </c>
      <c r="O1323" s="11">
        <f t="shared" si="690"/>
        <v>12.230484262791688</v>
      </c>
      <c r="P1323" s="11">
        <f t="shared" si="690"/>
        <v>24.748737341529161</v>
      </c>
      <c r="Q1323" s="11">
        <f t="shared" si="690"/>
        <v>24.748737341529161</v>
      </c>
      <c r="R1323" s="11">
        <f t="shared" si="690"/>
        <v>0</v>
      </c>
      <c r="S1323" s="11">
        <f t="shared" si="690"/>
        <v>0</v>
      </c>
      <c r="T1323" s="11">
        <f t="shared" si="695"/>
        <v>203.68252295753192</v>
      </c>
      <c r="U1323" s="40">
        <f t="shared" si="697"/>
        <v>0.14000000000000001</v>
      </c>
      <c r="V1323" s="11">
        <f t="shared" ref="V1323:AA1365" si="714">IF($A1323="x",BZ1323,"")</f>
        <v>87.559770202655514</v>
      </c>
      <c r="W1323" s="11">
        <f t="shared" si="714"/>
        <v>22833.052108433614</v>
      </c>
      <c r="X1323" s="11">
        <f t="shared" si="714"/>
        <v>899.63002460353903</v>
      </c>
      <c r="Y1323" s="11">
        <f t="shared" si="714"/>
        <v>1695.2357142857143</v>
      </c>
      <c r="Z1323" s="11">
        <f t="shared" si="714"/>
        <v>1.8843698719735298</v>
      </c>
      <c r="AA1323" s="11">
        <f t="shared" si="714"/>
        <v>10.587784688623723</v>
      </c>
      <c r="AB1323" s="11">
        <f t="shared" si="713"/>
        <v>105</v>
      </c>
      <c r="AC1323" s="11">
        <f t="shared" si="713"/>
        <v>0</v>
      </c>
      <c r="AD1323" s="11">
        <f t="shared" si="713"/>
        <v>0</v>
      </c>
      <c r="AE1323" s="11">
        <f t="shared" si="713"/>
        <v>0</v>
      </c>
      <c r="AF1323" s="11">
        <f t="shared" si="713"/>
        <v>0</v>
      </c>
      <c r="AG1323" s="11">
        <f t="shared" si="713"/>
        <v>0</v>
      </c>
      <c r="AH1323" s="11">
        <f t="shared" si="694"/>
        <v>0</v>
      </c>
      <c r="AI1323" s="11">
        <f t="shared" si="694"/>
        <v>36300</v>
      </c>
      <c r="AJ1323" s="11">
        <f t="shared" si="694"/>
        <v>1466.7414946898098</v>
      </c>
      <c r="AK1323" s="11">
        <f t="shared" si="694"/>
        <v>13.339459376998313</v>
      </c>
      <c r="AL1323" s="11">
        <f t="shared" si="698"/>
        <v>9750</v>
      </c>
      <c r="AM1323" s="11">
        <f t="shared" si="698"/>
        <v>722.22222222222217</v>
      </c>
      <c r="AN1323" s="11">
        <f t="shared" si="698"/>
        <v>792.68292682926824</v>
      </c>
      <c r="AO1323" s="11">
        <f t="shared" si="698"/>
        <v>6.9133289844371522</v>
      </c>
      <c r="AP1323" s="11">
        <f t="shared" si="698"/>
        <v>11.4</v>
      </c>
      <c r="AQ1323" s="11">
        <f t="shared" si="698"/>
        <v>15.016330979251602</v>
      </c>
      <c r="AR1323" s="11">
        <f t="shared" si="698"/>
        <v>18.899999999999999</v>
      </c>
      <c r="AS1323" s="11">
        <f t="shared" si="698"/>
        <v>0</v>
      </c>
      <c r="AT1323" s="11">
        <f t="shared" si="698"/>
        <v>0</v>
      </c>
      <c r="AU1323" s="11">
        <f t="shared" si="693"/>
        <v>13300</v>
      </c>
      <c r="AV1323" s="11">
        <f t="shared" si="693"/>
        <v>626</v>
      </c>
      <c r="AW1323" s="11">
        <f t="shared" si="693"/>
        <v>0</v>
      </c>
      <c r="AX1323" s="11">
        <f t="shared" si="693"/>
        <v>0</v>
      </c>
      <c r="AY1323" s="11">
        <f t="shared" si="693"/>
        <v>0</v>
      </c>
      <c r="AZ1323" s="11">
        <f t="shared" si="693"/>
        <v>0</v>
      </c>
      <c r="BA1323" s="11">
        <f t="shared" si="693"/>
        <v>0</v>
      </c>
      <c r="BB1323" s="11">
        <f t="shared" si="693"/>
        <v>0</v>
      </c>
      <c r="BC1323" s="11">
        <f t="shared" si="693"/>
        <v>3</v>
      </c>
      <c r="BD1323" s="11">
        <f t="shared" si="692"/>
        <v>3</v>
      </c>
      <c r="BE1323" s="11">
        <f t="shared" si="692"/>
        <v>4</v>
      </c>
      <c r="BF1323" s="15" t="str">
        <f t="shared" si="699"/>
        <v>ČSN 42 5541</v>
      </c>
      <c r="BG1323" s="44">
        <v>1.6</v>
      </c>
      <c r="BH1323" s="17">
        <f t="shared" si="700"/>
        <v>35</v>
      </c>
      <c r="BI1323" s="17">
        <f t="shared" si="701"/>
        <v>35</v>
      </c>
      <c r="BK1323" s="17">
        <f t="shared" si="702"/>
        <v>3</v>
      </c>
      <c r="BM1323" s="17">
        <v>5</v>
      </c>
      <c r="BN1323" s="17">
        <v>2.5</v>
      </c>
      <c r="BP1323" s="26">
        <f t="shared" si="711"/>
        <v>9.6195085935510107</v>
      </c>
      <c r="BQ1323" s="26">
        <v>9.6195085935510107</v>
      </c>
      <c r="BR1323" s="26">
        <f t="shared" si="706"/>
        <v>13.604039516364377</v>
      </c>
      <c r="BS1323" s="26">
        <f t="shared" si="703"/>
        <v>12.230484262791688</v>
      </c>
      <c r="BT1323" s="26">
        <f t="shared" si="707"/>
        <v>24.748737341529161</v>
      </c>
      <c r="BU1323" s="26">
        <f t="shared" si="707"/>
        <v>24.748737341529161</v>
      </c>
      <c r="BV1323" s="26"/>
      <c r="BW1323" s="26"/>
      <c r="BX1323" s="18">
        <f t="shared" si="708"/>
        <v>203.68252295753192</v>
      </c>
      <c r="BY1323" s="42">
        <v>0.14000000000000001</v>
      </c>
      <c r="BZ1323" s="43">
        <f t="shared" si="660"/>
        <v>87.559770202655514</v>
      </c>
      <c r="CA1323" s="18">
        <f t="shared" ref="CA1323:CA1386" si="715">((BI1323-BN1323)*BK1323*(BK1323/2)^2+(BH1323-BN1323-BK1323)*BK1323*((BH1323-BN1323-BK1323)/2+BK1323)^2+(BK1323-BN1323)*BN1323*((BK1323-BN1323)/2)^2+(BK1323-BN1323)*BN1323*(BH1323-BN1323/2)^2+1/4*PI()*BN1323^2*(0.4244*BM1323+BK1323-BN1323)^2+((2*BM1323)^2-PI()*BM1323^2)/4*(BK1323+0.2234*BM1323)^2+1/4*PI()*BN1323^2*(BH1323-BN1323+0.4244*BN1323)^2+1/12*(BI1323-BN1323)*BK1323^3+1/12*BK1323*(BH1323-BN1323-BK1323)^3+1/12*BN1323*(BK1323-BN1323)^3+1/12*(BK1323-BN1323)*BN1323^3+0.05488*BN1323^4+0.00754*BM1323^4+0.05488*BN1323^4)-(BX1323*BP1323^2)</f>
        <v>22833.052108433614</v>
      </c>
      <c r="CB1323" s="18">
        <f t="shared" si="704"/>
        <v>899.63002460353903</v>
      </c>
      <c r="CC1323" s="18">
        <f t="shared" si="709"/>
        <v>1695.2357142857143</v>
      </c>
      <c r="CD1323" s="25">
        <f t="shared" si="664"/>
        <v>1.8843698719735298</v>
      </c>
      <c r="CE1323" s="26">
        <f t="shared" si="680"/>
        <v>10.587784688623723</v>
      </c>
      <c r="CF1323" s="18">
        <f t="shared" si="705"/>
        <v>105</v>
      </c>
      <c r="CG1323" s="18"/>
      <c r="CH1323" s="52"/>
      <c r="CI1323" s="52"/>
      <c r="CM1323" s="18">
        <v>36300</v>
      </c>
      <c r="CN1323" s="18">
        <v>1466.7414946898098</v>
      </c>
      <c r="CO1323" s="26">
        <v>13.339459376998313</v>
      </c>
      <c r="CP1323" s="18">
        <v>9750</v>
      </c>
      <c r="CQ1323" s="18">
        <v>722.22222222222217</v>
      </c>
      <c r="CR1323" s="18">
        <v>792.68292682926824</v>
      </c>
      <c r="CS1323" s="26">
        <v>6.9133289844371522</v>
      </c>
      <c r="CT1323" s="26">
        <v>11.4</v>
      </c>
      <c r="CU1323" s="26">
        <v>15.016330979251602</v>
      </c>
      <c r="CV1323" s="26">
        <v>18.899999999999999</v>
      </c>
      <c r="CW1323" s="26"/>
      <c r="CY1323" s="18">
        <v>13300</v>
      </c>
      <c r="CZ1323" s="18">
        <v>626</v>
      </c>
      <c r="DA1323" s="18"/>
      <c r="DG1323" s="17">
        <v>3</v>
      </c>
      <c r="DH1323" s="17">
        <v>3</v>
      </c>
      <c r="DI1323" s="17">
        <v>4</v>
      </c>
      <c r="DJ1323" s="20" t="s">
        <v>1418</v>
      </c>
    </row>
    <row r="1324" spans="1:125" x14ac:dyDescent="0.2">
      <c r="A1324" s="15" t="s">
        <v>105</v>
      </c>
      <c r="B1324" s="10" t="s">
        <v>1424</v>
      </c>
      <c r="C1324" s="11">
        <f t="shared" si="696"/>
        <v>2.09</v>
      </c>
      <c r="D1324" s="11">
        <f t="shared" si="712"/>
        <v>35</v>
      </c>
      <c r="E1324" s="11">
        <f t="shared" si="712"/>
        <v>35</v>
      </c>
      <c r="F1324" s="11">
        <f t="shared" si="712"/>
        <v>0</v>
      </c>
      <c r="G1324" s="11">
        <f t="shared" si="712"/>
        <v>4</v>
      </c>
      <c r="H1324" s="11">
        <f t="shared" si="712"/>
        <v>0</v>
      </c>
      <c r="I1324" s="11">
        <f t="shared" si="710"/>
        <v>5</v>
      </c>
      <c r="J1324" s="11">
        <f t="shared" si="690"/>
        <v>2.5</v>
      </c>
      <c r="K1324" s="11">
        <f t="shared" si="690"/>
        <v>0</v>
      </c>
      <c r="L1324" s="11">
        <f t="shared" si="690"/>
        <v>10.048838351545003</v>
      </c>
      <c r="M1324" s="11">
        <f t="shared" si="690"/>
        <v>10.048838351545003</v>
      </c>
      <c r="N1324" s="11">
        <f t="shared" si="690"/>
        <v>14.211203482849839</v>
      </c>
      <c r="O1324" s="11">
        <f t="shared" ref="O1324:S1374" si="716">IF($A1324="x",BS1324,"")</f>
        <v>12.330427077492775</v>
      </c>
      <c r="P1324" s="11">
        <f t="shared" si="716"/>
        <v>24.748737341529161</v>
      </c>
      <c r="Q1324" s="11">
        <f t="shared" si="716"/>
        <v>24.748737341529161</v>
      </c>
      <c r="R1324" s="11">
        <f t="shared" si="716"/>
        <v>0</v>
      </c>
      <c r="S1324" s="11">
        <f t="shared" si="716"/>
        <v>0</v>
      </c>
      <c r="T1324" s="11">
        <f t="shared" si="695"/>
        <v>266.68252295753189</v>
      </c>
      <c r="U1324" s="40">
        <f t="shared" si="697"/>
        <v>0.14000000000000001</v>
      </c>
      <c r="V1324" s="11">
        <f t="shared" si="714"/>
        <v>66.875004431012741</v>
      </c>
      <c r="W1324" s="11">
        <f t="shared" si="714"/>
        <v>29468.494204560429</v>
      </c>
      <c r="X1324" s="11">
        <f t="shared" si="714"/>
        <v>1181.0469836936488</v>
      </c>
      <c r="Y1324" s="11">
        <f t="shared" si="714"/>
        <v>2207.4857142857145</v>
      </c>
      <c r="Z1324" s="11">
        <f t="shared" si="714"/>
        <v>1.8690922078154286</v>
      </c>
      <c r="AA1324" s="11">
        <f t="shared" si="714"/>
        <v>10.511911472218491</v>
      </c>
      <c r="AB1324" s="11">
        <f t="shared" si="713"/>
        <v>140</v>
      </c>
      <c r="AC1324" s="11">
        <f t="shared" si="713"/>
        <v>0</v>
      </c>
      <c r="AD1324" s="11">
        <f t="shared" si="713"/>
        <v>0</v>
      </c>
      <c r="AE1324" s="11">
        <f t="shared" si="713"/>
        <v>0</v>
      </c>
      <c r="AF1324" s="11">
        <f t="shared" si="713"/>
        <v>0</v>
      </c>
      <c r="AG1324" s="11">
        <f t="shared" si="713"/>
        <v>0</v>
      </c>
      <c r="AH1324" s="11">
        <f t="shared" si="694"/>
        <v>0</v>
      </c>
      <c r="AI1324" s="11">
        <f t="shared" si="694"/>
        <v>46800</v>
      </c>
      <c r="AJ1324" s="11">
        <f t="shared" si="694"/>
        <v>1891.0055634017388</v>
      </c>
      <c r="AK1324" s="11">
        <f t="shared" si="694"/>
        <v>13.239369277892527</v>
      </c>
      <c r="AL1324" s="11">
        <f t="shared" si="698"/>
        <v>12500</v>
      </c>
      <c r="AM1324" s="11">
        <f t="shared" si="698"/>
        <v>880.28169014084517</v>
      </c>
      <c r="AN1324" s="11">
        <f t="shared" si="698"/>
        <v>1008.0645161290322</v>
      </c>
      <c r="AO1324" s="11">
        <f t="shared" si="698"/>
        <v>6.8422568937996671</v>
      </c>
      <c r="AP1324" s="11">
        <f t="shared" si="698"/>
        <v>11.3</v>
      </c>
      <c r="AQ1324" s="11">
        <f t="shared" si="698"/>
        <v>14.915492285283765</v>
      </c>
      <c r="AR1324" s="11">
        <f t="shared" si="698"/>
        <v>18.7</v>
      </c>
      <c r="AS1324" s="11">
        <f t="shared" si="698"/>
        <v>0</v>
      </c>
      <c r="AT1324" s="11">
        <f t="shared" si="698"/>
        <v>0</v>
      </c>
      <c r="AU1324" s="11">
        <f t="shared" si="693"/>
        <v>17100</v>
      </c>
      <c r="AV1324" s="11">
        <f t="shared" si="693"/>
        <v>1430</v>
      </c>
      <c r="AW1324" s="11">
        <f t="shared" si="693"/>
        <v>0</v>
      </c>
      <c r="AX1324" s="11">
        <f t="shared" si="693"/>
        <v>0</v>
      </c>
      <c r="AY1324" s="11">
        <f t="shared" si="693"/>
        <v>0</v>
      </c>
      <c r="AZ1324" s="11">
        <f t="shared" si="693"/>
        <v>0</v>
      </c>
      <c r="BA1324" s="11">
        <f t="shared" si="693"/>
        <v>0</v>
      </c>
      <c r="BB1324" s="11">
        <f t="shared" si="693"/>
        <v>0</v>
      </c>
      <c r="BC1324" s="11">
        <f t="shared" si="693"/>
        <v>1</v>
      </c>
      <c r="BD1324" s="11">
        <f t="shared" si="692"/>
        <v>3</v>
      </c>
      <c r="BE1324" s="11">
        <f t="shared" si="692"/>
        <v>3</v>
      </c>
      <c r="BF1324" s="15" t="str">
        <f t="shared" si="699"/>
        <v>ČSN 42 5541</v>
      </c>
      <c r="BG1324" s="44">
        <v>2.09</v>
      </c>
      <c r="BH1324" s="17">
        <f t="shared" si="700"/>
        <v>35</v>
      </c>
      <c r="BI1324" s="17">
        <f t="shared" si="701"/>
        <v>35</v>
      </c>
      <c r="BK1324" s="17">
        <f t="shared" si="702"/>
        <v>4</v>
      </c>
      <c r="BM1324" s="17">
        <v>5</v>
      </c>
      <c r="BN1324" s="17">
        <v>2.5</v>
      </c>
      <c r="BP1324" s="26">
        <f t="shared" si="711"/>
        <v>10.048838351545003</v>
      </c>
      <c r="BQ1324" s="26">
        <v>10.048838351545003</v>
      </c>
      <c r="BR1324" s="26">
        <f t="shared" si="706"/>
        <v>14.211203482849839</v>
      </c>
      <c r="BS1324" s="26">
        <f t="shared" si="703"/>
        <v>12.330427077492775</v>
      </c>
      <c r="BT1324" s="26">
        <f t="shared" si="707"/>
        <v>24.748737341529161</v>
      </c>
      <c r="BU1324" s="26">
        <f t="shared" si="707"/>
        <v>24.748737341529161</v>
      </c>
      <c r="BV1324" s="26"/>
      <c r="BW1324" s="26"/>
      <c r="BX1324" s="18">
        <f t="shared" si="708"/>
        <v>266.68252295753189</v>
      </c>
      <c r="BY1324" s="42">
        <v>0.14000000000000001</v>
      </c>
      <c r="BZ1324" s="43">
        <f t="shared" si="660"/>
        <v>66.875004431012741</v>
      </c>
      <c r="CA1324" s="18">
        <f t="shared" si="715"/>
        <v>29468.494204560429</v>
      </c>
      <c r="CB1324" s="18">
        <f t="shared" si="704"/>
        <v>1181.0469836936488</v>
      </c>
      <c r="CC1324" s="18">
        <f t="shared" si="709"/>
        <v>2207.4857142857145</v>
      </c>
      <c r="CD1324" s="25">
        <f t="shared" si="664"/>
        <v>1.8690922078154286</v>
      </c>
      <c r="CE1324" s="26">
        <f t="shared" si="680"/>
        <v>10.511911472218491</v>
      </c>
      <c r="CF1324" s="18">
        <f t="shared" si="705"/>
        <v>140</v>
      </c>
      <c r="CG1324" s="18"/>
      <c r="CH1324" s="52"/>
      <c r="CI1324" s="52"/>
      <c r="CM1324" s="18">
        <v>46800</v>
      </c>
      <c r="CN1324" s="18">
        <v>1891.0055634017388</v>
      </c>
      <c r="CO1324" s="26">
        <v>13.239369277892527</v>
      </c>
      <c r="CP1324" s="18">
        <v>12500</v>
      </c>
      <c r="CQ1324" s="18">
        <v>880.28169014084517</v>
      </c>
      <c r="CR1324" s="18">
        <v>1008.0645161290322</v>
      </c>
      <c r="CS1324" s="26">
        <v>6.8422568937996671</v>
      </c>
      <c r="CT1324" s="26">
        <v>11.3</v>
      </c>
      <c r="CU1324" s="26">
        <v>14.915492285283765</v>
      </c>
      <c r="CV1324" s="26">
        <v>18.7</v>
      </c>
      <c r="CW1324" s="26"/>
      <c r="CY1324" s="18">
        <v>17100</v>
      </c>
      <c r="CZ1324" s="18">
        <v>1430</v>
      </c>
      <c r="DA1324" s="18"/>
      <c r="DG1324" s="17">
        <v>1</v>
      </c>
      <c r="DH1324" s="17">
        <v>3</v>
      </c>
      <c r="DI1324" s="17">
        <v>3</v>
      </c>
      <c r="DJ1324" s="20" t="s">
        <v>1418</v>
      </c>
    </row>
    <row r="1325" spans="1:125" x14ac:dyDescent="0.2">
      <c r="A1325" s="15" t="s">
        <v>105</v>
      </c>
      <c r="B1325" s="10" t="s">
        <v>1425</v>
      </c>
      <c r="C1325" s="11">
        <f t="shared" si="696"/>
        <v>1.84</v>
      </c>
      <c r="D1325" s="11">
        <f t="shared" si="712"/>
        <v>40</v>
      </c>
      <c r="E1325" s="11">
        <f t="shared" si="712"/>
        <v>40</v>
      </c>
      <c r="F1325" s="11">
        <f t="shared" si="712"/>
        <v>0</v>
      </c>
      <c r="G1325" s="11">
        <f t="shared" si="712"/>
        <v>3</v>
      </c>
      <c r="H1325" s="11">
        <f t="shared" si="712"/>
        <v>0</v>
      </c>
      <c r="I1325" s="11">
        <f t="shared" si="710"/>
        <v>6</v>
      </c>
      <c r="J1325" s="11">
        <f t="shared" si="710"/>
        <v>3</v>
      </c>
      <c r="K1325" s="11">
        <f t="shared" si="710"/>
        <v>0</v>
      </c>
      <c r="L1325" s="11">
        <f t="shared" si="710"/>
        <v>10.766153154676678</v>
      </c>
      <c r="M1325" s="11">
        <f t="shared" si="710"/>
        <v>10.766153154676678</v>
      </c>
      <c r="N1325" s="11">
        <f t="shared" si="710"/>
        <v>15.225639805929641</v>
      </c>
      <c r="O1325" s="11">
        <f t="shared" si="716"/>
        <v>13.937311097972616</v>
      </c>
      <c r="P1325" s="11">
        <f t="shared" si="716"/>
        <v>28.284271247461898</v>
      </c>
      <c r="Q1325" s="11">
        <f t="shared" si="716"/>
        <v>28.284271247461898</v>
      </c>
      <c r="R1325" s="11">
        <f t="shared" si="716"/>
        <v>0</v>
      </c>
      <c r="S1325" s="11">
        <f t="shared" si="716"/>
        <v>0</v>
      </c>
      <c r="T1325" s="11">
        <f t="shared" si="695"/>
        <v>234.86283305884595</v>
      </c>
      <c r="U1325" s="40">
        <f t="shared" si="697"/>
        <v>0.15</v>
      </c>
      <c r="V1325" s="11">
        <f t="shared" si="714"/>
        <v>81.359319420239657</v>
      </c>
      <c r="W1325" s="11">
        <f t="shared" si="714"/>
        <v>34300.405484650633</v>
      </c>
      <c r="X1325" s="11">
        <f t="shared" si="714"/>
        <v>1173.3113902571408</v>
      </c>
      <c r="Y1325" s="11">
        <f t="shared" si="714"/>
        <v>2235.0187499999997</v>
      </c>
      <c r="Z1325" s="11">
        <f t="shared" si="714"/>
        <v>1.9048811496751745</v>
      </c>
      <c r="AA1325" s="11">
        <f t="shared" si="714"/>
        <v>12.084883814541492</v>
      </c>
      <c r="AB1325" s="11">
        <f t="shared" si="713"/>
        <v>120</v>
      </c>
      <c r="AC1325" s="11">
        <f t="shared" si="713"/>
        <v>0</v>
      </c>
      <c r="AD1325" s="11">
        <f t="shared" si="713"/>
        <v>0</v>
      </c>
      <c r="AE1325" s="11">
        <f t="shared" si="713"/>
        <v>0</v>
      </c>
      <c r="AF1325" s="11">
        <f t="shared" si="713"/>
        <v>0</v>
      </c>
      <c r="AG1325" s="11">
        <f t="shared" si="713"/>
        <v>0</v>
      </c>
      <c r="AH1325" s="11">
        <f t="shared" si="694"/>
        <v>0</v>
      </c>
      <c r="AI1325" s="11">
        <f t="shared" si="694"/>
        <v>54500</v>
      </c>
      <c r="AJ1325" s="11">
        <f t="shared" si="694"/>
        <v>1926.865978733342</v>
      </c>
      <c r="AK1325" s="11">
        <f t="shared" si="694"/>
        <v>15.228752201576507</v>
      </c>
      <c r="AL1325" s="11">
        <f t="shared" si="698"/>
        <v>14800</v>
      </c>
      <c r="AM1325" s="11">
        <f t="shared" si="698"/>
        <v>980.13245033112594</v>
      </c>
      <c r="AN1325" s="11">
        <f t="shared" si="698"/>
        <v>1049.6453900709221</v>
      </c>
      <c r="AO1325" s="11">
        <f t="shared" si="698"/>
        <v>7.9359135204622362</v>
      </c>
      <c r="AP1325" s="11">
        <f t="shared" si="698"/>
        <v>13</v>
      </c>
      <c r="AQ1325" s="11">
        <f t="shared" si="698"/>
        <v>17.184852310571955</v>
      </c>
      <c r="AR1325" s="11">
        <f t="shared" si="698"/>
        <v>21.5</v>
      </c>
      <c r="AS1325" s="11">
        <f t="shared" si="698"/>
        <v>0</v>
      </c>
      <c r="AT1325" s="11">
        <f t="shared" si="698"/>
        <v>0</v>
      </c>
      <c r="AU1325" s="11">
        <f t="shared" si="693"/>
        <v>19800</v>
      </c>
      <c r="AV1325" s="11">
        <f t="shared" si="693"/>
        <v>725</v>
      </c>
      <c r="AW1325" s="11">
        <f t="shared" si="693"/>
        <v>0</v>
      </c>
      <c r="AX1325" s="11">
        <f t="shared" si="693"/>
        <v>0</v>
      </c>
      <c r="AY1325" s="11">
        <f t="shared" si="693"/>
        <v>0</v>
      </c>
      <c r="AZ1325" s="11">
        <f t="shared" si="693"/>
        <v>0</v>
      </c>
      <c r="BA1325" s="11">
        <f t="shared" si="693"/>
        <v>0</v>
      </c>
      <c r="BB1325" s="11">
        <f t="shared" si="693"/>
        <v>0</v>
      </c>
      <c r="BC1325" s="11">
        <f t="shared" si="693"/>
        <v>3</v>
      </c>
      <c r="BD1325" s="11">
        <f t="shared" si="692"/>
        <v>4</v>
      </c>
      <c r="BE1325" s="11">
        <f t="shared" si="692"/>
        <v>4</v>
      </c>
      <c r="BF1325" s="15" t="str">
        <f t="shared" si="699"/>
        <v>ČSN 42 5541</v>
      </c>
      <c r="BG1325" s="44">
        <v>1.84</v>
      </c>
      <c r="BH1325" s="17">
        <f t="shared" si="700"/>
        <v>40</v>
      </c>
      <c r="BI1325" s="17">
        <f t="shared" si="701"/>
        <v>40</v>
      </c>
      <c r="BK1325" s="17">
        <f t="shared" si="702"/>
        <v>3</v>
      </c>
      <c r="BM1325" s="17">
        <v>6</v>
      </c>
      <c r="BN1325" s="17">
        <v>3</v>
      </c>
      <c r="BP1325" s="26">
        <f t="shared" si="711"/>
        <v>10.766153154676678</v>
      </c>
      <c r="BQ1325" s="26">
        <v>10.766153154676678</v>
      </c>
      <c r="BR1325" s="26">
        <f t="shared" si="706"/>
        <v>15.225639805929641</v>
      </c>
      <c r="BS1325" s="26">
        <f t="shared" si="703"/>
        <v>13.937311097972616</v>
      </c>
      <c r="BT1325" s="26">
        <f t="shared" si="707"/>
        <v>28.284271247461898</v>
      </c>
      <c r="BU1325" s="26">
        <f t="shared" si="707"/>
        <v>28.284271247461898</v>
      </c>
      <c r="BV1325" s="26"/>
      <c r="BW1325" s="26"/>
      <c r="BX1325" s="18">
        <f t="shared" si="708"/>
        <v>234.86283305884595</v>
      </c>
      <c r="BY1325" s="42">
        <v>0.15</v>
      </c>
      <c r="BZ1325" s="43">
        <f t="shared" si="660"/>
        <v>81.359319420239657</v>
      </c>
      <c r="CA1325" s="18">
        <f t="shared" si="715"/>
        <v>34300.405484650633</v>
      </c>
      <c r="CB1325" s="18">
        <f t="shared" si="704"/>
        <v>1173.3113902571408</v>
      </c>
      <c r="CC1325" s="18">
        <f t="shared" si="709"/>
        <v>2235.0187499999997</v>
      </c>
      <c r="CD1325" s="25">
        <f t="shared" si="664"/>
        <v>1.9048811496751745</v>
      </c>
      <c r="CE1325" s="26">
        <f t="shared" si="680"/>
        <v>12.084883814541492</v>
      </c>
      <c r="CF1325" s="18">
        <f t="shared" si="705"/>
        <v>120</v>
      </c>
      <c r="CG1325" s="18"/>
      <c r="CH1325" s="52"/>
      <c r="CI1325" s="52"/>
      <c r="CM1325" s="18">
        <v>54500</v>
      </c>
      <c r="CN1325" s="18">
        <v>1926.865978733342</v>
      </c>
      <c r="CO1325" s="26">
        <v>15.228752201576507</v>
      </c>
      <c r="CP1325" s="18">
        <v>14800</v>
      </c>
      <c r="CQ1325" s="18">
        <v>980.13245033112594</v>
      </c>
      <c r="CR1325" s="18">
        <v>1049.6453900709221</v>
      </c>
      <c r="CS1325" s="26">
        <v>7.9359135204622362</v>
      </c>
      <c r="CT1325" s="26">
        <v>13</v>
      </c>
      <c r="CU1325" s="26">
        <v>17.184852310571955</v>
      </c>
      <c r="CV1325" s="26">
        <v>21.5</v>
      </c>
      <c r="CW1325" s="26"/>
      <c r="CY1325" s="18">
        <v>19800</v>
      </c>
      <c r="CZ1325" s="18">
        <v>725</v>
      </c>
      <c r="DA1325" s="18"/>
      <c r="DG1325" s="17">
        <v>3</v>
      </c>
      <c r="DH1325" s="17">
        <v>4</v>
      </c>
      <c r="DI1325" s="17">
        <v>4</v>
      </c>
      <c r="DJ1325" s="20" t="s">
        <v>1418</v>
      </c>
    </row>
    <row r="1326" spans="1:125" x14ac:dyDescent="0.2">
      <c r="A1326" s="15" t="s">
        <v>105</v>
      </c>
      <c r="B1326" s="10" t="s">
        <v>1426</v>
      </c>
      <c r="C1326" s="11">
        <f t="shared" si="696"/>
        <v>2.42</v>
      </c>
      <c r="D1326" s="11">
        <f t="shared" si="712"/>
        <v>40</v>
      </c>
      <c r="E1326" s="11">
        <f t="shared" si="712"/>
        <v>40</v>
      </c>
      <c r="F1326" s="11">
        <f t="shared" si="712"/>
        <v>0</v>
      </c>
      <c r="G1326" s="11">
        <f t="shared" si="712"/>
        <v>4</v>
      </c>
      <c r="H1326" s="11">
        <f t="shared" si="712"/>
        <v>0</v>
      </c>
      <c r="I1326" s="11">
        <f t="shared" si="710"/>
        <v>6</v>
      </c>
      <c r="J1326" s="11">
        <f t="shared" si="710"/>
        <v>3</v>
      </c>
      <c r="K1326" s="11">
        <f t="shared" si="710"/>
        <v>0</v>
      </c>
      <c r="L1326" s="11">
        <f t="shared" si="710"/>
        <v>11.225335147814025</v>
      </c>
      <c r="M1326" s="11">
        <f t="shared" si="710"/>
        <v>11.225335147814025</v>
      </c>
      <c r="N1326" s="11">
        <f t="shared" si="710"/>
        <v>15.875021208221987</v>
      </c>
      <c r="O1326" s="11">
        <f t="shared" si="716"/>
        <v>13.995036476866815</v>
      </c>
      <c r="P1326" s="11">
        <f t="shared" si="716"/>
        <v>28.284271247461898</v>
      </c>
      <c r="Q1326" s="11">
        <f t="shared" si="716"/>
        <v>28.284271247461898</v>
      </c>
      <c r="R1326" s="11">
        <f t="shared" si="716"/>
        <v>0</v>
      </c>
      <c r="S1326" s="11">
        <f t="shared" si="716"/>
        <v>0</v>
      </c>
      <c r="T1326" s="11">
        <f t="shared" si="695"/>
        <v>307.86283305884592</v>
      </c>
      <c r="U1326" s="40">
        <f t="shared" si="697"/>
        <v>0.15</v>
      </c>
      <c r="V1326" s="11">
        <f t="shared" si="714"/>
        <v>62.067512550710049</v>
      </c>
      <c r="W1326" s="11">
        <f t="shared" si="714"/>
        <v>44580.334720336032</v>
      </c>
      <c r="X1326" s="11">
        <f t="shared" si="714"/>
        <v>1549.2911889449624</v>
      </c>
      <c r="Y1326" s="11">
        <f t="shared" si="714"/>
        <v>2916.8</v>
      </c>
      <c r="Z1326" s="11">
        <f t="shared" si="714"/>
        <v>1.8826673906189868</v>
      </c>
      <c r="AA1326" s="11">
        <f t="shared" si="714"/>
        <v>12.033529630561183</v>
      </c>
      <c r="AB1326" s="11">
        <f t="shared" si="713"/>
        <v>160</v>
      </c>
      <c r="AC1326" s="11">
        <f t="shared" si="713"/>
        <v>0</v>
      </c>
      <c r="AD1326" s="11">
        <f t="shared" si="713"/>
        <v>0</v>
      </c>
      <c r="AE1326" s="11">
        <f t="shared" si="713"/>
        <v>0</v>
      </c>
      <c r="AF1326" s="11">
        <f t="shared" si="713"/>
        <v>0</v>
      </c>
      <c r="AG1326" s="11">
        <f t="shared" si="713"/>
        <v>0</v>
      </c>
      <c r="AH1326" s="11">
        <f t="shared" si="694"/>
        <v>0</v>
      </c>
      <c r="AI1326" s="11">
        <f t="shared" si="694"/>
        <v>70900</v>
      </c>
      <c r="AJ1326" s="11">
        <f t="shared" si="694"/>
        <v>2506.6935393063109</v>
      </c>
      <c r="AK1326" s="11">
        <f t="shared" si="694"/>
        <v>15.172172065818565</v>
      </c>
      <c r="AL1326" s="11">
        <f t="shared" si="698"/>
        <v>19000</v>
      </c>
      <c r="AM1326" s="11">
        <f t="shared" si="698"/>
        <v>1202.5316455696202</v>
      </c>
      <c r="AN1326" s="11">
        <f t="shared" si="698"/>
        <v>1347.5177304964539</v>
      </c>
      <c r="AO1326" s="11">
        <f t="shared" si="698"/>
        <v>7.8541907086797735</v>
      </c>
      <c r="AP1326" s="11">
        <f t="shared" si="698"/>
        <v>13</v>
      </c>
      <c r="AQ1326" s="11">
        <f t="shared" si="698"/>
        <v>17.09408646894569</v>
      </c>
      <c r="AR1326" s="11">
        <f t="shared" si="698"/>
        <v>21.4</v>
      </c>
      <c r="AS1326" s="11">
        <f t="shared" si="698"/>
        <v>0</v>
      </c>
      <c r="AT1326" s="11">
        <f t="shared" si="698"/>
        <v>0</v>
      </c>
      <c r="AU1326" s="11">
        <f t="shared" si="693"/>
        <v>25900</v>
      </c>
      <c r="AV1326" s="11">
        <f t="shared" si="693"/>
        <v>1670</v>
      </c>
      <c r="AW1326" s="11">
        <f t="shared" si="693"/>
        <v>0</v>
      </c>
      <c r="AX1326" s="11">
        <f t="shared" si="693"/>
        <v>0</v>
      </c>
      <c r="AY1326" s="11">
        <f t="shared" si="693"/>
        <v>0</v>
      </c>
      <c r="AZ1326" s="11">
        <f t="shared" si="693"/>
        <v>0</v>
      </c>
      <c r="BA1326" s="11">
        <f t="shared" si="693"/>
        <v>0</v>
      </c>
      <c r="BB1326" s="11">
        <f t="shared" si="693"/>
        <v>0</v>
      </c>
      <c r="BC1326" s="11">
        <f t="shared" si="693"/>
        <v>2</v>
      </c>
      <c r="BD1326" s="11">
        <f t="shared" si="692"/>
        <v>3</v>
      </c>
      <c r="BE1326" s="11">
        <f t="shared" si="692"/>
        <v>3</v>
      </c>
      <c r="BF1326" s="15" t="str">
        <f t="shared" si="699"/>
        <v>ČSN 42 5541</v>
      </c>
      <c r="BG1326" s="44">
        <v>2.42</v>
      </c>
      <c r="BH1326" s="17">
        <f t="shared" si="700"/>
        <v>40</v>
      </c>
      <c r="BI1326" s="17">
        <f t="shared" si="701"/>
        <v>40</v>
      </c>
      <c r="BK1326" s="17">
        <f t="shared" si="702"/>
        <v>4</v>
      </c>
      <c r="BM1326" s="17">
        <v>6</v>
      </c>
      <c r="BN1326" s="17">
        <v>3</v>
      </c>
      <c r="BP1326" s="26">
        <f t="shared" si="711"/>
        <v>11.225335147814025</v>
      </c>
      <c r="BQ1326" s="26">
        <v>11.225335147814025</v>
      </c>
      <c r="BR1326" s="26">
        <f t="shared" si="706"/>
        <v>15.875021208221987</v>
      </c>
      <c r="BS1326" s="26">
        <f t="shared" si="703"/>
        <v>13.995036476866815</v>
      </c>
      <c r="BT1326" s="26">
        <f t="shared" si="707"/>
        <v>28.284271247461898</v>
      </c>
      <c r="BU1326" s="26">
        <f t="shared" si="707"/>
        <v>28.284271247461898</v>
      </c>
      <c r="BV1326" s="26"/>
      <c r="BW1326" s="26"/>
      <c r="BX1326" s="18">
        <f t="shared" si="708"/>
        <v>307.86283305884592</v>
      </c>
      <c r="BY1326" s="42">
        <v>0.15</v>
      </c>
      <c r="BZ1326" s="43">
        <f t="shared" si="660"/>
        <v>62.067512550710049</v>
      </c>
      <c r="CA1326" s="18">
        <f t="shared" si="715"/>
        <v>44580.334720336032</v>
      </c>
      <c r="CB1326" s="18">
        <f t="shared" si="704"/>
        <v>1549.2911889449624</v>
      </c>
      <c r="CC1326" s="18">
        <f t="shared" si="709"/>
        <v>2916.8</v>
      </c>
      <c r="CD1326" s="25">
        <f t="shared" si="664"/>
        <v>1.8826673906189868</v>
      </c>
      <c r="CE1326" s="26">
        <f t="shared" si="680"/>
        <v>12.033529630561183</v>
      </c>
      <c r="CF1326" s="18">
        <f t="shared" si="705"/>
        <v>160</v>
      </c>
      <c r="CG1326" s="18"/>
      <c r="CH1326" s="52"/>
      <c r="CI1326" s="52"/>
      <c r="CM1326" s="18">
        <v>70900</v>
      </c>
      <c r="CN1326" s="18">
        <v>2506.6935393063109</v>
      </c>
      <c r="CO1326" s="26">
        <v>15.172172065818565</v>
      </c>
      <c r="CP1326" s="18">
        <v>19000</v>
      </c>
      <c r="CQ1326" s="18">
        <v>1202.5316455696202</v>
      </c>
      <c r="CR1326" s="18">
        <v>1347.5177304964539</v>
      </c>
      <c r="CS1326" s="26">
        <v>7.8541907086797735</v>
      </c>
      <c r="CT1326" s="26">
        <v>13</v>
      </c>
      <c r="CU1326" s="26">
        <v>17.09408646894569</v>
      </c>
      <c r="CV1326" s="26">
        <v>21.4</v>
      </c>
      <c r="CW1326" s="26"/>
      <c r="CY1326" s="18">
        <v>25900</v>
      </c>
      <c r="CZ1326" s="18">
        <v>1670</v>
      </c>
      <c r="DA1326" s="18"/>
      <c r="DG1326" s="17">
        <v>2</v>
      </c>
      <c r="DH1326" s="17">
        <v>3</v>
      </c>
      <c r="DI1326" s="17">
        <v>3</v>
      </c>
      <c r="DJ1326" s="20" t="s">
        <v>1418</v>
      </c>
    </row>
    <row r="1327" spans="1:125" x14ac:dyDescent="0.2">
      <c r="A1327" s="15" t="s">
        <v>105</v>
      </c>
      <c r="B1327" s="10" t="s">
        <v>1427</v>
      </c>
      <c r="C1327" s="11">
        <f t="shared" si="696"/>
        <v>2.97</v>
      </c>
      <c r="D1327" s="11">
        <f t="shared" si="712"/>
        <v>40</v>
      </c>
      <c r="E1327" s="11">
        <f t="shared" si="712"/>
        <v>40</v>
      </c>
      <c r="F1327" s="11">
        <f t="shared" si="712"/>
        <v>0</v>
      </c>
      <c r="G1327" s="11">
        <f t="shared" si="712"/>
        <v>5</v>
      </c>
      <c r="H1327" s="11">
        <f t="shared" si="712"/>
        <v>0</v>
      </c>
      <c r="I1327" s="11">
        <f t="shared" si="710"/>
        <v>6</v>
      </c>
      <c r="J1327" s="11">
        <f t="shared" si="710"/>
        <v>3</v>
      </c>
      <c r="K1327" s="11">
        <f t="shared" si="710"/>
        <v>0</v>
      </c>
      <c r="L1327" s="11">
        <f t="shared" si="710"/>
        <v>11.643152469232001</v>
      </c>
      <c r="M1327" s="11">
        <f t="shared" si="710"/>
        <v>11.643152469232001</v>
      </c>
      <c r="N1327" s="11">
        <f t="shared" si="710"/>
        <v>16.465904130765686</v>
      </c>
      <c r="O1327" s="11">
        <f t="shared" si="716"/>
        <v>14.111260335509666</v>
      </c>
      <c r="P1327" s="11">
        <f t="shared" si="716"/>
        <v>28.284271247461898</v>
      </c>
      <c r="Q1327" s="11">
        <f t="shared" si="716"/>
        <v>28.284271247461898</v>
      </c>
      <c r="R1327" s="11">
        <f t="shared" si="716"/>
        <v>0</v>
      </c>
      <c r="S1327" s="11">
        <f t="shared" si="716"/>
        <v>0</v>
      </c>
      <c r="T1327" s="11">
        <f t="shared" si="695"/>
        <v>378.86283305884592</v>
      </c>
      <c r="U1327" s="40">
        <f t="shared" si="697"/>
        <v>0.15</v>
      </c>
      <c r="V1327" s="11">
        <f t="shared" si="714"/>
        <v>50.435879657293086</v>
      </c>
      <c r="W1327" s="11">
        <f t="shared" si="714"/>
        <v>54130.891756496494</v>
      </c>
      <c r="X1327" s="11">
        <f t="shared" si="714"/>
        <v>1908.9178265589258</v>
      </c>
      <c r="Y1327" s="11">
        <f t="shared" si="714"/>
        <v>3574.21875</v>
      </c>
      <c r="Z1327" s="11">
        <f t="shared" si="714"/>
        <v>1.8723795756274104</v>
      </c>
      <c r="AA1327" s="11">
        <f t="shared" si="714"/>
        <v>11.953128535415606</v>
      </c>
      <c r="AB1327" s="11">
        <f t="shared" si="713"/>
        <v>200</v>
      </c>
      <c r="AC1327" s="11">
        <f t="shared" si="713"/>
        <v>0</v>
      </c>
      <c r="AD1327" s="11">
        <f t="shared" si="713"/>
        <v>0</v>
      </c>
      <c r="AE1327" s="11">
        <f t="shared" si="713"/>
        <v>0</v>
      </c>
      <c r="AF1327" s="11">
        <f t="shared" si="713"/>
        <v>0</v>
      </c>
      <c r="AG1327" s="11">
        <f t="shared" si="713"/>
        <v>0</v>
      </c>
      <c r="AH1327" s="11">
        <f t="shared" si="694"/>
        <v>0</v>
      </c>
      <c r="AI1327" s="11">
        <f t="shared" si="694"/>
        <v>85900</v>
      </c>
      <c r="AJ1327" s="11">
        <f t="shared" si="694"/>
        <v>3037.0236251962215</v>
      </c>
      <c r="AK1327" s="11">
        <f t="shared" si="694"/>
        <v>15.054868864163195</v>
      </c>
      <c r="AL1327" s="11">
        <f t="shared" si="698"/>
        <v>23100</v>
      </c>
      <c r="AM1327" s="11">
        <f t="shared" si="698"/>
        <v>1408.5365853658536</v>
      </c>
      <c r="AN1327" s="11">
        <f t="shared" si="698"/>
        <v>1626.7605633802816</v>
      </c>
      <c r="AO1327" s="11">
        <f t="shared" si="698"/>
        <v>7.8070396485401963</v>
      </c>
      <c r="AP1327" s="11">
        <f t="shared" si="698"/>
        <v>12.9</v>
      </c>
      <c r="AQ1327" s="11">
        <f t="shared" si="698"/>
        <v>16.958742423630031</v>
      </c>
      <c r="AR1327" s="11">
        <f t="shared" si="698"/>
        <v>21.3</v>
      </c>
      <c r="AS1327" s="11">
        <f t="shared" si="698"/>
        <v>0</v>
      </c>
      <c r="AT1327" s="11">
        <f t="shared" si="698"/>
        <v>0</v>
      </c>
      <c r="AU1327" s="11">
        <f t="shared" si="693"/>
        <v>31400</v>
      </c>
      <c r="AV1327" s="11">
        <f t="shared" si="693"/>
        <v>3150</v>
      </c>
      <c r="AW1327" s="11">
        <f t="shared" si="693"/>
        <v>0</v>
      </c>
      <c r="AX1327" s="11">
        <f t="shared" si="693"/>
        <v>0</v>
      </c>
      <c r="AY1327" s="11">
        <f t="shared" si="693"/>
        <v>0</v>
      </c>
      <c r="AZ1327" s="11">
        <f t="shared" si="693"/>
        <v>0</v>
      </c>
      <c r="BA1327" s="11">
        <f t="shared" si="693"/>
        <v>0</v>
      </c>
      <c r="BB1327" s="11">
        <f t="shared" si="693"/>
        <v>0</v>
      </c>
      <c r="BC1327" s="11">
        <f t="shared" si="693"/>
        <v>1</v>
      </c>
      <c r="BD1327" s="11">
        <f t="shared" si="692"/>
        <v>2</v>
      </c>
      <c r="BE1327" s="11">
        <f t="shared" si="692"/>
        <v>3</v>
      </c>
      <c r="BF1327" s="15" t="str">
        <f t="shared" si="699"/>
        <v>ČSN 42 5541</v>
      </c>
      <c r="BG1327" s="44">
        <v>2.97</v>
      </c>
      <c r="BH1327" s="17">
        <f t="shared" si="700"/>
        <v>40</v>
      </c>
      <c r="BI1327" s="17">
        <f t="shared" si="701"/>
        <v>40</v>
      </c>
      <c r="BK1327" s="17">
        <f t="shared" si="702"/>
        <v>5</v>
      </c>
      <c r="BM1327" s="17">
        <v>6</v>
      </c>
      <c r="BN1327" s="17">
        <v>3</v>
      </c>
      <c r="BP1327" s="26">
        <f t="shared" si="711"/>
        <v>11.643152469232001</v>
      </c>
      <c r="BQ1327" s="26">
        <v>11.643152469232001</v>
      </c>
      <c r="BR1327" s="26">
        <f t="shared" si="706"/>
        <v>16.465904130765686</v>
      </c>
      <c r="BS1327" s="26">
        <f t="shared" si="703"/>
        <v>14.111260335509666</v>
      </c>
      <c r="BT1327" s="26">
        <f t="shared" si="707"/>
        <v>28.284271247461898</v>
      </c>
      <c r="BU1327" s="26">
        <f t="shared" si="707"/>
        <v>28.284271247461898</v>
      </c>
      <c r="BV1327" s="26"/>
      <c r="BW1327" s="26"/>
      <c r="BX1327" s="18">
        <f t="shared" si="708"/>
        <v>378.86283305884592</v>
      </c>
      <c r="BY1327" s="42">
        <v>0.15</v>
      </c>
      <c r="BZ1327" s="43">
        <f t="shared" si="660"/>
        <v>50.435879657293086</v>
      </c>
      <c r="CA1327" s="18">
        <f t="shared" si="715"/>
        <v>54130.891756496494</v>
      </c>
      <c r="CB1327" s="18">
        <f t="shared" si="704"/>
        <v>1908.9178265589258</v>
      </c>
      <c r="CC1327" s="18">
        <f t="shared" si="709"/>
        <v>3574.21875</v>
      </c>
      <c r="CD1327" s="25">
        <f t="shared" si="664"/>
        <v>1.8723795756274104</v>
      </c>
      <c r="CE1327" s="26">
        <f t="shared" si="680"/>
        <v>11.953128535415606</v>
      </c>
      <c r="CF1327" s="18">
        <f t="shared" si="705"/>
        <v>200</v>
      </c>
      <c r="CG1327" s="18"/>
      <c r="CH1327" s="52"/>
      <c r="CI1327" s="52"/>
      <c r="CM1327" s="18">
        <v>85900</v>
      </c>
      <c r="CN1327" s="18">
        <v>3037.0236251962215</v>
      </c>
      <c r="CO1327" s="26">
        <v>15.054868864163195</v>
      </c>
      <c r="CP1327" s="18">
        <v>23100</v>
      </c>
      <c r="CQ1327" s="18">
        <v>1408.5365853658536</v>
      </c>
      <c r="CR1327" s="18">
        <v>1626.7605633802816</v>
      </c>
      <c r="CS1327" s="26">
        <v>7.8070396485401963</v>
      </c>
      <c r="CT1327" s="26">
        <v>12.9</v>
      </c>
      <c r="CU1327" s="26">
        <v>16.958742423630031</v>
      </c>
      <c r="CV1327" s="26">
        <v>21.3</v>
      </c>
      <c r="CW1327" s="26"/>
      <c r="CY1327" s="18">
        <v>31400</v>
      </c>
      <c r="CZ1327" s="18">
        <v>3150</v>
      </c>
      <c r="DA1327" s="18"/>
      <c r="DG1327" s="17">
        <v>1</v>
      </c>
      <c r="DH1327" s="17">
        <v>2</v>
      </c>
      <c r="DI1327" s="17">
        <v>3</v>
      </c>
      <c r="DJ1327" s="20" t="s">
        <v>1418</v>
      </c>
    </row>
    <row r="1328" spans="1:125" x14ac:dyDescent="0.2">
      <c r="A1328" s="15" t="s">
        <v>105</v>
      </c>
      <c r="B1328" s="10" t="s">
        <v>1428</v>
      </c>
      <c r="C1328" s="11">
        <f t="shared" si="696"/>
        <v>2.09</v>
      </c>
      <c r="D1328" s="11">
        <f t="shared" si="712"/>
        <v>45</v>
      </c>
      <c r="E1328" s="11">
        <f t="shared" si="712"/>
        <v>45</v>
      </c>
      <c r="F1328" s="11">
        <f t="shared" si="712"/>
        <v>0</v>
      </c>
      <c r="G1328" s="11">
        <f t="shared" si="712"/>
        <v>3</v>
      </c>
      <c r="H1328" s="11">
        <f t="shared" si="712"/>
        <v>0</v>
      </c>
      <c r="I1328" s="11">
        <f t="shared" si="710"/>
        <v>7</v>
      </c>
      <c r="J1328" s="11">
        <f t="shared" si="710"/>
        <v>3.5</v>
      </c>
      <c r="K1328" s="11">
        <f t="shared" si="710"/>
        <v>0</v>
      </c>
      <c r="L1328" s="11">
        <f t="shared" si="710"/>
        <v>11.893383567903483</v>
      </c>
      <c r="M1328" s="11">
        <f t="shared" si="710"/>
        <v>11.893383567903483</v>
      </c>
      <c r="N1328" s="11">
        <f t="shared" si="710"/>
        <v>16.819784344234417</v>
      </c>
      <c r="O1328" s="11">
        <f t="shared" si="716"/>
        <v>15.671593684414031</v>
      </c>
      <c r="P1328" s="11">
        <f t="shared" si="716"/>
        <v>31.819805153394636</v>
      </c>
      <c r="Q1328" s="11">
        <f t="shared" si="716"/>
        <v>31.819805153394636</v>
      </c>
      <c r="R1328" s="11">
        <f t="shared" si="716"/>
        <v>0</v>
      </c>
      <c r="S1328" s="11">
        <f t="shared" si="716"/>
        <v>0</v>
      </c>
      <c r="T1328" s="11">
        <f t="shared" si="695"/>
        <v>266.25774499676254</v>
      </c>
      <c r="U1328" s="40">
        <f t="shared" si="697"/>
        <v>0.17</v>
      </c>
      <c r="V1328" s="11">
        <f t="shared" si="714"/>
        <v>81.334914616952588</v>
      </c>
      <c r="W1328" s="11">
        <f t="shared" si="714"/>
        <v>48971.331252694734</v>
      </c>
      <c r="X1328" s="11">
        <f t="shared" si="714"/>
        <v>1479.2007317672471</v>
      </c>
      <c r="Y1328" s="11">
        <f t="shared" si="714"/>
        <v>2849.8499999999995</v>
      </c>
      <c r="Z1328" s="11">
        <f t="shared" si="714"/>
        <v>1.9266147851314237</v>
      </c>
      <c r="AA1328" s="11">
        <f t="shared" si="714"/>
        <v>13.561877909183945</v>
      </c>
      <c r="AB1328" s="11">
        <f t="shared" si="713"/>
        <v>135</v>
      </c>
      <c r="AC1328" s="11">
        <f t="shared" si="713"/>
        <v>0</v>
      </c>
      <c r="AD1328" s="11">
        <f t="shared" si="713"/>
        <v>0</v>
      </c>
      <c r="AE1328" s="11">
        <f t="shared" si="713"/>
        <v>0</v>
      </c>
      <c r="AF1328" s="11">
        <f t="shared" si="713"/>
        <v>0</v>
      </c>
      <c r="AG1328" s="11">
        <f t="shared" si="713"/>
        <v>0</v>
      </c>
      <c r="AH1328" s="11">
        <f t="shared" si="694"/>
        <v>0</v>
      </c>
      <c r="AI1328" s="11">
        <f t="shared" si="694"/>
        <v>77800</v>
      </c>
      <c r="AJ1328" s="11">
        <f t="shared" si="694"/>
        <v>2445.0181145028178</v>
      </c>
      <c r="AK1328" s="11">
        <f t="shared" si="694"/>
        <v>17.102081832558245</v>
      </c>
      <c r="AL1328" s="11">
        <f t="shared" si="698"/>
        <v>21500</v>
      </c>
      <c r="AM1328" s="11">
        <f t="shared" si="698"/>
        <v>1287.4251497005989</v>
      </c>
      <c r="AN1328" s="11">
        <f t="shared" si="698"/>
        <v>1360.7594936708861</v>
      </c>
      <c r="AO1328" s="11">
        <f t="shared" si="698"/>
        <v>8.9903875149613501</v>
      </c>
      <c r="AP1328" s="11">
        <f t="shared" si="698"/>
        <v>14.5</v>
      </c>
      <c r="AQ1328" s="11">
        <f t="shared" si="698"/>
        <v>19.311455947884088</v>
      </c>
      <c r="AR1328" s="11">
        <f t="shared" si="698"/>
        <v>24.2</v>
      </c>
      <c r="AS1328" s="11">
        <f t="shared" si="698"/>
        <v>0</v>
      </c>
      <c r="AT1328" s="11">
        <f t="shared" si="698"/>
        <v>0</v>
      </c>
      <c r="AU1328" s="11">
        <f t="shared" si="693"/>
        <v>28100</v>
      </c>
      <c r="AV1328" s="11">
        <f t="shared" si="693"/>
        <v>824</v>
      </c>
      <c r="AW1328" s="11">
        <f t="shared" si="693"/>
        <v>0</v>
      </c>
      <c r="AX1328" s="11">
        <f t="shared" si="693"/>
        <v>0</v>
      </c>
      <c r="AY1328" s="11">
        <f t="shared" si="693"/>
        <v>0</v>
      </c>
      <c r="AZ1328" s="11">
        <f t="shared" si="693"/>
        <v>0</v>
      </c>
      <c r="BA1328" s="11">
        <f t="shared" si="693"/>
        <v>0</v>
      </c>
      <c r="BB1328" s="11">
        <f t="shared" si="693"/>
        <v>0</v>
      </c>
      <c r="BC1328" s="11">
        <f t="shared" si="693"/>
        <v>3</v>
      </c>
      <c r="BD1328" s="11">
        <f t="shared" si="692"/>
        <v>4</v>
      </c>
      <c r="BE1328" s="11">
        <f t="shared" si="692"/>
        <v>4</v>
      </c>
      <c r="BF1328" s="15" t="str">
        <f t="shared" si="699"/>
        <v>ČSN 42 5541</v>
      </c>
      <c r="BG1328" s="44">
        <v>2.09</v>
      </c>
      <c r="BH1328" s="17">
        <f t="shared" si="700"/>
        <v>45</v>
      </c>
      <c r="BI1328" s="17">
        <f t="shared" si="701"/>
        <v>45</v>
      </c>
      <c r="BK1328" s="17">
        <f t="shared" si="702"/>
        <v>3</v>
      </c>
      <c r="BM1328" s="17">
        <v>7</v>
      </c>
      <c r="BN1328" s="17">
        <v>3.5</v>
      </c>
      <c r="BP1328" s="26">
        <f t="shared" si="711"/>
        <v>11.893383567903483</v>
      </c>
      <c r="BQ1328" s="26">
        <v>11.893383567903483</v>
      </c>
      <c r="BR1328" s="26">
        <f t="shared" si="706"/>
        <v>16.819784344234417</v>
      </c>
      <c r="BS1328" s="26">
        <f t="shared" si="703"/>
        <v>15.671593684414031</v>
      </c>
      <c r="BT1328" s="26">
        <f t="shared" si="707"/>
        <v>31.819805153394636</v>
      </c>
      <c r="BU1328" s="26">
        <f t="shared" si="707"/>
        <v>31.819805153394636</v>
      </c>
      <c r="BV1328" s="26"/>
      <c r="BW1328" s="26"/>
      <c r="BX1328" s="18">
        <f t="shared" si="708"/>
        <v>266.25774499676254</v>
      </c>
      <c r="BY1328" s="42">
        <v>0.17</v>
      </c>
      <c r="BZ1328" s="43">
        <f t="shared" si="660"/>
        <v>81.334914616952588</v>
      </c>
      <c r="CA1328" s="18">
        <f t="shared" si="715"/>
        <v>48971.331252694734</v>
      </c>
      <c r="CB1328" s="18">
        <f t="shared" si="704"/>
        <v>1479.2007317672471</v>
      </c>
      <c r="CC1328" s="18">
        <f t="shared" si="709"/>
        <v>2849.8499999999995</v>
      </c>
      <c r="CD1328" s="25">
        <f t="shared" si="664"/>
        <v>1.9266147851314237</v>
      </c>
      <c r="CE1328" s="26">
        <f t="shared" si="680"/>
        <v>13.561877909183945</v>
      </c>
      <c r="CF1328" s="18">
        <f t="shared" si="705"/>
        <v>135</v>
      </c>
      <c r="CG1328" s="18"/>
      <c r="CH1328" s="52"/>
      <c r="CI1328" s="52"/>
      <c r="CM1328" s="18">
        <v>77800</v>
      </c>
      <c r="CN1328" s="18">
        <v>2445.0181145028178</v>
      </c>
      <c r="CO1328" s="26">
        <v>17.102081832558245</v>
      </c>
      <c r="CP1328" s="18">
        <v>21500</v>
      </c>
      <c r="CQ1328" s="18">
        <v>1287.4251497005989</v>
      </c>
      <c r="CR1328" s="18">
        <v>1360.7594936708861</v>
      </c>
      <c r="CS1328" s="26">
        <v>8.9903875149613501</v>
      </c>
      <c r="CT1328" s="26">
        <v>14.5</v>
      </c>
      <c r="CU1328" s="26">
        <v>19.311455947884088</v>
      </c>
      <c r="CV1328" s="26">
        <v>24.2</v>
      </c>
      <c r="CW1328" s="26"/>
      <c r="CY1328" s="18">
        <v>28100</v>
      </c>
      <c r="CZ1328" s="18">
        <v>824</v>
      </c>
      <c r="DA1328" s="18"/>
      <c r="DG1328" s="17">
        <v>3</v>
      </c>
      <c r="DH1328" s="17">
        <v>4</v>
      </c>
      <c r="DI1328" s="17">
        <v>4</v>
      </c>
      <c r="DJ1328" s="20" t="s">
        <v>1418</v>
      </c>
    </row>
    <row r="1329" spans="1:114" x14ac:dyDescent="0.2">
      <c r="A1329" s="15" t="s">
        <v>105</v>
      </c>
      <c r="B1329" s="10" t="s">
        <v>1429</v>
      </c>
      <c r="C1329" s="11">
        <f t="shared" si="696"/>
        <v>2.74</v>
      </c>
      <c r="D1329" s="11">
        <f t="shared" si="712"/>
        <v>45</v>
      </c>
      <c r="E1329" s="11">
        <f t="shared" si="712"/>
        <v>45</v>
      </c>
      <c r="F1329" s="11">
        <f t="shared" si="712"/>
        <v>0</v>
      </c>
      <c r="G1329" s="11">
        <f t="shared" si="712"/>
        <v>4</v>
      </c>
      <c r="H1329" s="11">
        <f t="shared" si="712"/>
        <v>0</v>
      </c>
      <c r="I1329" s="11">
        <f t="shared" si="710"/>
        <v>7</v>
      </c>
      <c r="J1329" s="11">
        <f t="shared" si="710"/>
        <v>3.5</v>
      </c>
      <c r="K1329" s="11">
        <f t="shared" si="710"/>
        <v>0</v>
      </c>
      <c r="L1329" s="11">
        <f t="shared" si="710"/>
        <v>12.386531633555547</v>
      </c>
      <c r="M1329" s="11">
        <f t="shared" si="710"/>
        <v>12.386531633555547</v>
      </c>
      <c r="N1329" s="11">
        <f t="shared" si="710"/>
        <v>17.517201026937624</v>
      </c>
      <c r="O1329" s="11">
        <f t="shared" si="716"/>
        <v>15.681283782897378</v>
      </c>
      <c r="P1329" s="11">
        <f t="shared" si="716"/>
        <v>31.819805153394636</v>
      </c>
      <c r="Q1329" s="11">
        <f t="shared" si="716"/>
        <v>31.819805153394636</v>
      </c>
      <c r="R1329" s="11">
        <f t="shared" si="716"/>
        <v>0</v>
      </c>
      <c r="S1329" s="11">
        <f t="shared" si="716"/>
        <v>0</v>
      </c>
      <c r="T1329" s="11">
        <f t="shared" si="695"/>
        <v>349.25774499676248</v>
      </c>
      <c r="U1329" s="40">
        <f t="shared" si="697"/>
        <v>0.17</v>
      </c>
      <c r="V1329" s="11">
        <f t="shared" si="714"/>
        <v>62.005929047084585</v>
      </c>
      <c r="W1329" s="11">
        <f t="shared" si="714"/>
        <v>64041.35078738413</v>
      </c>
      <c r="X1329" s="11">
        <f t="shared" si="714"/>
        <v>1963.6473516958226</v>
      </c>
      <c r="Y1329" s="11">
        <f t="shared" si="714"/>
        <v>3726.2666666666669</v>
      </c>
      <c r="Z1329" s="11">
        <f t="shared" si="714"/>
        <v>1.8976251837931242</v>
      </c>
      <c r="AA1329" s="11">
        <f t="shared" si="714"/>
        <v>13.541202072382351</v>
      </c>
      <c r="AB1329" s="11">
        <f t="shared" si="713"/>
        <v>180</v>
      </c>
      <c r="AC1329" s="11">
        <f t="shared" si="713"/>
        <v>0</v>
      </c>
      <c r="AD1329" s="11">
        <f t="shared" si="713"/>
        <v>0</v>
      </c>
      <c r="AE1329" s="11">
        <f t="shared" si="713"/>
        <v>0</v>
      </c>
      <c r="AF1329" s="11">
        <f t="shared" si="713"/>
        <v>0</v>
      </c>
      <c r="AG1329" s="11">
        <f t="shared" si="713"/>
        <v>0</v>
      </c>
      <c r="AH1329" s="11">
        <f t="shared" si="694"/>
        <v>0</v>
      </c>
      <c r="AI1329" s="11">
        <f t="shared" si="694"/>
        <v>102000</v>
      </c>
      <c r="AJ1329" s="11">
        <f t="shared" si="694"/>
        <v>3205.5507413790151</v>
      </c>
      <c r="AK1329" s="11">
        <f t="shared" si="694"/>
        <v>17.095719063999216</v>
      </c>
      <c r="AL1329" s="11">
        <f t="shared" si="698"/>
        <v>27600</v>
      </c>
      <c r="AM1329" s="11">
        <f t="shared" si="698"/>
        <v>1586.2068965517242</v>
      </c>
      <c r="AN1329" s="11">
        <f t="shared" si="698"/>
        <v>1746.8354430379745</v>
      </c>
      <c r="AO1329" s="11">
        <f t="shared" si="698"/>
        <v>8.8928676227566736</v>
      </c>
      <c r="AP1329" s="11">
        <f t="shared" si="698"/>
        <v>14.6</v>
      </c>
      <c r="AQ1329" s="11">
        <f t="shared" si="698"/>
        <v>19.255483348087665</v>
      </c>
      <c r="AR1329" s="11">
        <f t="shared" si="698"/>
        <v>24.1</v>
      </c>
      <c r="AS1329" s="11">
        <f t="shared" si="698"/>
        <v>0</v>
      </c>
      <c r="AT1329" s="11">
        <f t="shared" si="698"/>
        <v>0</v>
      </c>
      <c r="AU1329" s="11">
        <f t="shared" si="693"/>
        <v>37100</v>
      </c>
      <c r="AV1329" s="11">
        <f t="shared" si="693"/>
        <v>1900</v>
      </c>
      <c r="AW1329" s="11">
        <f t="shared" si="693"/>
        <v>0</v>
      </c>
      <c r="AX1329" s="11">
        <f t="shared" ref="AX1329:BE1369" si="717">IF($A1329="x",DB1329,"")</f>
        <v>0</v>
      </c>
      <c r="AY1329" s="11">
        <f t="shared" si="717"/>
        <v>0</v>
      </c>
      <c r="AZ1329" s="11">
        <f t="shared" si="717"/>
        <v>0</v>
      </c>
      <c r="BA1329" s="11">
        <f t="shared" si="717"/>
        <v>0</v>
      </c>
      <c r="BB1329" s="11">
        <f t="shared" si="717"/>
        <v>0</v>
      </c>
      <c r="BC1329" s="11">
        <f t="shared" si="717"/>
        <v>3</v>
      </c>
      <c r="BD1329" s="11">
        <f t="shared" si="692"/>
        <v>3</v>
      </c>
      <c r="BE1329" s="11">
        <f t="shared" si="692"/>
        <v>4</v>
      </c>
      <c r="BF1329" s="15" t="str">
        <f t="shared" si="699"/>
        <v>ČSN 42 5541</v>
      </c>
      <c r="BG1329" s="44">
        <v>2.74</v>
      </c>
      <c r="BH1329" s="17">
        <f t="shared" si="700"/>
        <v>45</v>
      </c>
      <c r="BI1329" s="17">
        <f t="shared" si="701"/>
        <v>45</v>
      </c>
      <c r="BK1329" s="17">
        <f t="shared" si="702"/>
        <v>4</v>
      </c>
      <c r="BM1329" s="17">
        <v>7</v>
      </c>
      <c r="BN1329" s="17">
        <v>3.5</v>
      </c>
      <c r="BP1329" s="26">
        <f t="shared" si="711"/>
        <v>12.386531633555547</v>
      </c>
      <c r="BQ1329" s="26">
        <v>12.386531633555547</v>
      </c>
      <c r="BR1329" s="26">
        <f t="shared" si="706"/>
        <v>17.517201026937624</v>
      </c>
      <c r="BS1329" s="26">
        <f t="shared" si="703"/>
        <v>15.681283782897378</v>
      </c>
      <c r="BT1329" s="26">
        <f t="shared" si="707"/>
        <v>31.819805153394636</v>
      </c>
      <c r="BU1329" s="26">
        <f t="shared" si="707"/>
        <v>31.819805153394636</v>
      </c>
      <c r="BV1329" s="26"/>
      <c r="BW1329" s="26"/>
      <c r="BX1329" s="18">
        <f t="shared" si="708"/>
        <v>349.25774499676248</v>
      </c>
      <c r="BY1329" s="42">
        <v>0.17</v>
      </c>
      <c r="BZ1329" s="43">
        <f t="shared" si="660"/>
        <v>62.005929047084585</v>
      </c>
      <c r="CA1329" s="18">
        <f t="shared" si="715"/>
        <v>64041.35078738413</v>
      </c>
      <c r="CB1329" s="18">
        <f t="shared" si="704"/>
        <v>1963.6473516958226</v>
      </c>
      <c r="CC1329" s="18">
        <f t="shared" si="709"/>
        <v>3726.2666666666669</v>
      </c>
      <c r="CD1329" s="25">
        <f t="shared" si="664"/>
        <v>1.8976251837931242</v>
      </c>
      <c r="CE1329" s="26">
        <f t="shared" si="680"/>
        <v>13.541202072382351</v>
      </c>
      <c r="CF1329" s="18">
        <f t="shared" si="705"/>
        <v>180</v>
      </c>
      <c r="CG1329" s="18"/>
      <c r="CH1329" s="52"/>
      <c r="CI1329" s="52"/>
      <c r="CM1329" s="18">
        <v>102000</v>
      </c>
      <c r="CN1329" s="18">
        <v>3205.5507413790151</v>
      </c>
      <c r="CO1329" s="26">
        <v>17.095719063999216</v>
      </c>
      <c r="CP1329" s="18">
        <v>27600</v>
      </c>
      <c r="CQ1329" s="18">
        <v>1586.2068965517242</v>
      </c>
      <c r="CR1329" s="18">
        <v>1746.8354430379745</v>
      </c>
      <c r="CS1329" s="26">
        <v>8.8928676227566736</v>
      </c>
      <c r="CT1329" s="26">
        <v>14.6</v>
      </c>
      <c r="CU1329" s="26">
        <v>19.255483348087665</v>
      </c>
      <c r="CV1329" s="26">
        <v>24.1</v>
      </c>
      <c r="CW1329" s="26"/>
      <c r="CY1329" s="18">
        <v>37100</v>
      </c>
      <c r="CZ1329" s="18">
        <v>1900</v>
      </c>
      <c r="DA1329" s="18"/>
      <c r="DG1329" s="17">
        <v>3</v>
      </c>
      <c r="DH1329" s="17">
        <v>3</v>
      </c>
      <c r="DI1329" s="17">
        <v>4</v>
      </c>
      <c r="DJ1329" s="20" t="s">
        <v>1418</v>
      </c>
    </row>
    <row r="1330" spans="1:114" x14ac:dyDescent="0.2">
      <c r="A1330" s="15" t="s">
        <v>105</v>
      </c>
      <c r="B1330" s="10" t="s">
        <v>1430</v>
      </c>
      <c r="C1330" s="11">
        <f t="shared" si="696"/>
        <v>3.38</v>
      </c>
      <c r="D1330" s="11">
        <f t="shared" si="712"/>
        <v>45</v>
      </c>
      <c r="E1330" s="11">
        <f t="shared" si="712"/>
        <v>45</v>
      </c>
      <c r="F1330" s="11">
        <f t="shared" si="712"/>
        <v>0</v>
      </c>
      <c r="G1330" s="11">
        <f t="shared" si="712"/>
        <v>5</v>
      </c>
      <c r="H1330" s="11">
        <f t="shared" si="712"/>
        <v>0</v>
      </c>
      <c r="I1330" s="11">
        <f t="shared" si="710"/>
        <v>7</v>
      </c>
      <c r="J1330" s="11">
        <f t="shared" si="710"/>
        <v>3.5</v>
      </c>
      <c r="K1330" s="11">
        <f t="shared" si="710"/>
        <v>0</v>
      </c>
      <c r="L1330" s="11">
        <f t="shared" si="710"/>
        <v>12.82598346766156</v>
      </c>
      <c r="M1330" s="11">
        <f t="shared" si="710"/>
        <v>12.82598346766156</v>
      </c>
      <c r="N1330" s="11">
        <f t="shared" si="710"/>
        <v>18.13867977074008</v>
      </c>
      <c r="O1330" s="11">
        <f t="shared" si="716"/>
        <v>15.766911820281468</v>
      </c>
      <c r="P1330" s="11">
        <f t="shared" si="716"/>
        <v>31.819805153394636</v>
      </c>
      <c r="Q1330" s="11">
        <f t="shared" si="716"/>
        <v>31.819805153394636</v>
      </c>
      <c r="R1330" s="11">
        <f t="shared" si="716"/>
        <v>0</v>
      </c>
      <c r="S1330" s="11">
        <f t="shared" si="716"/>
        <v>0</v>
      </c>
      <c r="T1330" s="11">
        <f t="shared" si="695"/>
        <v>430.25774499676248</v>
      </c>
      <c r="U1330" s="40">
        <f t="shared" si="697"/>
        <v>0.17</v>
      </c>
      <c r="V1330" s="11">
        <f t="shared" si="714"/>
        <v>50.332739403858888</v>
      </c>
      <c r="W1330" s="11">
        <f t="shared" si="714"/>
        <v>78150.270436156701</v>
      </c>
      <c r="X1330" s="11">
        <f t="shared" si="714"/>
        <v>2428.9870789867668</v>
      </c>
      <c r="Y1330" s="11">
        <f t="shared" si="714"/>
        <v>4572.9166666666661</v>
      </c>
      <c r="Z1330" s="11">
        <f t="shared" si="714"/>
        <v>1.8826434715223856</v>
      </c>
      <c r="AA1330" s="11">
        <f t="shared" si="714"/>
        <v>13.477237889079486</v>
      </c>
      <c r="AB1330" s="11">
        <f t="shared" si="713"/>
        <v>225</v>
      </c>
      <c r="AC1330" s="11">
        <f t="shared" si="713"/>
        <v>0</v>
      </c>
      <c r="AD1330" s="11">
        <f t="shared" si="713"/>
        <v>0</v>
      </c>
      <c r="AE1330" s="11">
        <f t="shared" si="713"/>
        <v>0</v>
      </c>
      <c r="AF1330" s="11">
        <f t="shared" si="713"/>
        <v>0</v>
      </c>
      <c r="AG1330" s="11">
        <f t="shared" si="713"/>
        <v>0</v>
      </c>
      <c r="AH1330" s="11">
        <f t="shared" si="694"/>
        <v>0</v>
      </c>
      <c r="AI1330" s="11">
        <f t="shared" si="694"/>
        <v>124000</v>
      </c>
      <c r="AJ1330" s="11">
        <f t="shared" si="694"/>
        <v>3896.9440385391949</v>
      </c>
      <c r="AK1330" s="11">
        <f t="shared" si="694"/>
        <v>16.981522105608079</v>
      </c>
      <c r="AL1330" s="11">
        <f t="shared" si="698"/>
        <v>33500</v>
      </c>
      <c r="AM1330" s="11">
        <f t="shared" si="698"/>
        <v>1861.1111111111111</v>
      </c>
      <c r="AN1330" s="11">
        <f t="shared" si="698"/>
        <v>2106.9182389937105</v>
      </c>
      <c r="AO1330" s="11">
        <f t="shared" si="698"/>
        <v>8.8264928903945794</v>
      </c>
      <c r="AP1330" s="11">
        <f t="shared" si="698"/>
        <v>14.5</v>
      </c>
      <c r="AQ1330" s="11">
        <f t="shared" si="698"/>
        <v>19.144493409515352</v>
      </c>
      <c r="AR1330" s="11">
        <f t="shared" si="698"/>
        <v>24</v>
      </c>
      <c r="AS1330" s="11">
        <f t="shared" si="698"/>
        <v>0</v>
      </c>
      <c r="AT1330" s="11">
        <f t="shared" si="698"/>
        <v>0</v>
      </c>
      <c r="AU1330" s="11">
        <f t="shared" si="698"/>
        <v>45400</v>
      </c>
      <c r="AV1330" s="11">
        <f t="shared" si="698"/>
        <v>3610</v>
      </c>
      <c r="AW1330" s="11">
        <f t="shared" si="698"/>
        <v>0</v>
      </c>
      <c r="AX1330" s="11">
        <f t="shared" si="717"/>
        <v>0</v>
      </c>
      <c r="AY1330" s="11">
        <f t="shared" si="717"/>
        <v>0</v>
      </c>
      <c r="AZ1330" s="11">
        <f t="shared" si="717"/>
        <v>0</v>
      </c>
      <c r="BA1330" s="11">
        <f t="shared" si="717"/>
        <v>0</v>
      </c>
      <c r="BB1330" s="11">
        <f t="shared" si="717"/>
        <v>0</v>
      </c>
      <c r="BC1330" s="11">
        <f t="shared" si="717"/>
        <v>1</v>
      </c>
      <c r="BD1330" s="11">
        <f t="shared" si="692"/>
        <v>3</v>
      </c>
      <c r="BE1330" s="11">
        <f t="shared" si="692"/>
        <v>3</v>
      </c>
      <c r="BF1330" s="15" t="str">
        <f t="shared" si="699"/>
        <v>ČSN 42 5541</v>
      </c>
      <c r="BG1330" s="44">
        <v>3.38</v>
      </c>
      <c r="BH1330" s="17">
        <f t="shared" si="700"/>
        <v>45</v>
      </c>
      <c r="BI1330" s="17">
        <f t="shared" si="701"/>
        <v>45</v>
      </c>
      <c r="BK1330" s="17">
        <f t="shared" si="702"/>
        <v>5</v>
      </c>
      <c r="BM1330" s="17">
        <v>7</v>
      </c>
      <c r="BN1330" s="17">
        <v>3.5</v>
      </c>
      <c r="BP1330" s="26">
        <f t="shared" si="711"/>
        <v>12.82598346766156</v>
      </c>
      <c r="BQ1330" s="26">
        <v>12.82598346766156</v>
      </c>
      <c r="BR1330" s="26">
        <f t="shared" si="706"/>
        <v>18.13867977074008</v>
      </c>
      <c r="BS1330" s="26">
        <f t="shared" si="703"/>
        <v>15.766911820281468</v>
      </c>
      <c r="BT1330" s="26">
        <f t="shared" si="707"/>
        <v>31.819805153394636</v>
      </c>
      <c r="BU1330" s="26">
        <f t="shared" si="707"/>
        <v>31.819805153394636</v>
      </c>
      <c r="BV1330" s="26"/>
      <c r="BW1330" s="26"/>
      <c r="BX1330" s="18">
        <f t="shared" si="708"/>
        <v>430.25774499676248</v>
      </c>
      <c r="BY1330" s="42">
        <v>0.17</v>
      </c>
      <c r="BZ1330" s="43">
        <f t="shared" ref="BZ1330:BZ1393" si="718">BY1330/(BX1330*0.00000785)</f>
        <v>50.332739403858888</v>
      </c>
      <c r="CA1330" s="18">
        <f t="shared" si="715"/>
        <v>78150.270436156701</v>
      </c>
      <c r="CB1330" s="18">
        <f t="shared" si="704"/>
        <v>2428.9870789867668</v>
      </c>
      <c r="CC1330" s="18">
        <f t="shared" si="709"/>
        <v>4572.9166666666661</v>
      </c>
      <c r="CD1330" s="25">
        <f t="shared" ref="CD1330:CD1371" si="719">CC1330/CB1330</f>
        <v>1.8826434715223856</v>
      </c>
      <c r="CE1330" s="26">
        <f t="shared" si="680"/>
        <v>13.477237889079486</v>
      </c>
      <c r="CF1330" s="18">
        <f t="shared" si="705"/>
        <v>225</v>
      </c>
      <c r="CG1330" s="18"/>
      <c r="CH1330" s="52"/>
      <c r="CI1330" s="52"/>
      <c r="CM1330" s="18">
        <v>124000</v>
      </c>
      <c r="CN1330" s="18">
        <v>3896.9440385391949</v>
      </c>
      <c r="CO1330" s="26">
        <v>16.981522105608079</v>
      </c>
      <c r="CP1330" s="18">
        <v>33500</v>
      </c>
      <c r="CQ1330" s="18">
        <v>1861.1111111111111</v>
      </c>
      <c r="CR1330" s="18">
        <v>2106.9182389937105</v>
      </c>
      <c r="CS1330" s="26">
        <v>8.8264928903945794</v>
      </c>
      <c r="CT1330" s="26">
        <v>14.5</v>
      </c>
      <c r="CU1330" s="26">
        <v>19.144493409515352</v>
      </c>
      <c r="CV1330" s="26">
        <v>24</v>
      </c>
      <c r="CW1330" s="26"/>
      <c r="CY1330" s="18">
        <v>45400</v>
      </c>
      <c r="CZ1330" s="18">
        <v>3610</v>
      </c>
      <c r="DA1330" s="18"/>
      <c r="DG1330" s="17">
        <v>1</v>
      </c>
      <c r="DH1330" s="17">
        <v>3</v>
      </c>
      <c r="DI1330" s="17">
        <v>3</v>
      </c>
      <c r="DJ1330" s="20" t="s">
        <v>1418</v>
      </c>
    </row>
    <row r="1331" spans="1:114" x14ac:dyDescent="0.2">
      <c r="A1331" s="15" t="s">
        <v>105</v>
      </c>
      <c r="B1331" s="10" t="s">
        <v>1431</v>
      </c>
      <c r="C1331" s="11">
        <f t="shared" si="696"/>
        <v>3.06</v>
      </c>
      <c r="D1331" s="11">
        <f t="shared" si="712"/>
        <v>50</v>
      </c>
      <c r="E1331" s="11">
        <f t="shared" si="712"/>
        <v>50</v>
      </c>
      <c r="F1331" s="11">
        <f t="shared" si="712"/>
        <v>0</v>
      </c>
      <c r="G1331" s="11">
        <f t="shared" si="712"/>
        <v>4</v>
      </c>
      <c r="H1331" s="11">
        <f t="shared" si="712"/>
        <v>0</v>
      </c>
      <c r="I1331" s="11">
        <f t="shared" si="710"/>
        <v>7</v>
      </c>
      <c r="J1331" s="11">
        <f t="shared" si="710"/>
        <v>3.5</v>
      </c>
      <c r="K1331" s="11">
        <f t="shared" si="710"/>
        <v>0</v>
      </c>
      <c r="L1331" s="11">
        <f t="shared" si="710"/>
        <v>13.623229883888047</v>
      </c>
      <c r="M1331" s="11">
        <f t="shared" si="710"/>
        <v>13.623229883888047</v>
      </c>
      <c r="N1331" s="11">
        <f t="shared" si="710"/>
        <v>19.266156465120922</v>
      </c>
      <c r="O1331" s="11">
        <f t="shared" si="716"/>
        <v>17.46786225064681</v>
      </c>
      <c r="P1331" s="11">
        <f t="shared" si="716"/>
        <v>35.35533905932737</v>
      </c>
      <c r="Q1331" s="11">
        <f t="shared" si="716"/>
        <v>35.35533905932737</v>
      </c>
      <c r="R1331" s="11">
        <f t="shared" si="716"/>
        <v>0</v>
      </c>
      <c r="S1331" s="11">
        <f t="shared" si="716"/>
        <v>0</v>
      </c>
      <c r="T1331" s="11">
        <f t="shared" si="695"/>
        <v>389.25774499676248</v>
      </c>
      <c r="U1331" s="40">
        <f t="shared" si="697"/>
        <v>0.19</v>
      </c>
      <c r="V1331" s="11">
        <f t="shared" si="714"/>
        <v>62.179422162177566</v>
      </c>
      <c r="W1331" s="11">
        <f t="shared" si="714"/>
        <v>89428.517997102113</v>
      </c>
      <c r="X1331" s="11">
        <f t="shared" si="714"/>
        <v>2458.3963257774922</v>
      </c>
      <c r="Y1331" s="11">
        <f t="shared" si="714"/>
        <v>4635.84</v>
      </c>
      <c r="Z1331" s="11">
        <f t="shared" si="714"/>
        <v>1.8857171040287288</v>
      </c>
      <c r="AA1331" s="11">
        <f t="shared" si="714"/>
        <v>15.157214116153558</v>
      </c>
      <c r="AB1331" s="11">
        <f t="shared" si="713"/>
        <v>200</v>
      </c>
      <c r="AC1331" s="11">
        <f t="shared" si="713"/>
        <v>0</v>
      </c>
      <c r="AD1331" s="11">
        <f t="shared" si="713"/>
        <v>0</v>
      </c>
      <c r="AE1331" s="11">
        <f t="shared" si="713"/>
        <v>0</v>
      </c>
      <c r="AF1331" s="11">
        <f t="shared" si="713"/>
        <v>0</v>
      </c>
      <c r="AG1331" s="11">
        <f t="shared" si="713"/>
        <v>0</v>
      </c>
      <c r="AH1331" s="11">
        <f t="shared" si="694"/>
        <v>0</v>
      </c>
      <c r="AI1331" s="11">
        <f t="shared" si="694"/>
        <v>142000</v>
      </c>
      <c r="AJ1331" s="11">
        <f t="shared" si="694"/>
        <v>4016.3665171395896</v>
      </c>
      <c r="AK1331" s="11">
        <f t="shared" si="694"/>
        <v>19.105982319977976</v>
      </c>
      <c r="AL1331" s="11">
        <f t="shared" si="698"/>
        <v>38200</v>
      </c>
      <c r="AM1331" s="11">
        <f t="shared" si="698"/>
        <v>1989.5833333333333</v>
      </c>
      <c r="AN1331" s="11">
        <f t="shared" si="698"/>
        <v>2170.454545454545</v>
      </c>
      <c r="AO1331" s="11">
        <f t="shared" si="698"/>
        <v>9.909617254910378</v>
      </c>
      <c r="AP1331" s="11">
        <f t="shared" si="698"/>
        <v>16.3</v>
      </c>
      <c r="AQ1331" s="11">
        <f t="shared" si="698"/>
        <v>21.534930075753884</v>
      </c>
      <c r="AR1331" s="11">
        <f t="shared" si="698"/>
        <v>27</v>
      </c>
      <c r="AS1331" s="11">
        <f t="shared" si="698"/>
        <v>0</v>
      </c>
      <c r="AT1331" s="11">
        <f t="shared" si="698"/>
        <v>0</v>
      </c>
      <c r="AU1331" s="11">
        <f t="shared" si="698"/>
        <v>52000</v>
      </c>
      <c r="AV1331" s="11">
        <f t="shared" si="698"/>
        <v>2130</v>
      </c>
      <c r="AW1331" s="11">
        <f t="shared" si="698"/>
        <v>0</v>
      </c>
      <c r="AX1331" s="11">
        <f t="shared" si="717"/>
        <v>0</v>
      </c>
      <c r="AY1331" s="11">
        <f t="shared" si="717"/>
        <v>0</v>
      </c>
      <c r="AZ1331" s="11">
        <f t="shared" si="717"/>
        <v>0</v>
      </c>
      <c r="BA1331" s="11">
        <f t="shared" si="717"/>
        <v>0</v>
      </c>
      <c r="BB1331" s="11">
        <f t="shared" si="717"/>
        <v>0</v>
      </c>
      <c r="BC1331" s="11">
        <f t="shared" si="717"/>
        <v>3</v>
      </c>
      <c r="BD1331" s="11">
        <f t="shared" si="692"/>
        <v>4</v>
      </c>
      <c r="BE1331" s="11">
        <f t="shared" si="692"/>
        <v>4</v>
      </c>
      <c r="BF1331" s="15" t="str">
        <f t="shared" si="699"/>
        <v>ČSN 42 5541</v>
      </c>
      <c r="BG1331" s="44">
        <v>3.06</v>
      </c>
      <c r="BH1331" s="17">
        <f t="shared" si="700"/>
        <v>50</v>
      </c>
      <c r="BI1331" s="17">
        <f t="shared" si="701"/>
        <v>50</v>
      </c>
      <c r="BK1331" s="17">
        <f t="shared" si="702"/>
        <v>4</v>
      </c>
      <c r="BM1331" s="17">
        <v>7</v>
      </c>
      <c r="BN1331" s="17">
        <v>3.5</v>
      </c>
      <c r="BP1331" s="26">
        <f t="shared" si="711"/>
        <v>13.623229883888047</v>
      </c>
      <c r="BQ1331" s="26">
        <v>13.623229883888047</v>
      </c>
      <c r="BR1331" s="26">
        <f t="shared" si="706"/>
        <v>19.266156465120922</v>
      </c>
      <c r="BS1331" s="26">
        <f t="shared" si="703"/>
        <v>17.46786225064681</v>
      </c>
      <c r="BT1331" s="26">
        <f t="shared" si="707"/>
        <v>35.35533905932737</v>
      </c>
      <c r="BU1331" s="26">
        <f t="shared" si="707"/>
        <v>35.35533905932737</v>
      </c>
      <c r="BV1331" s="26"/>
      <c r="BW1331" s="26"/>
      <c r="BX1331" s="18">
        <f t="shared" si="708"/>
        <v>389.25774499676248</v>
      </c>
      <c r="BY1331" s="42">
        <v>0.19</v>
      </c>
      <c r="BZ1331" s="43">
        <f t="shared" si="718"/>
        <v>62.179422162177566</v>
      </c>
      <c r="CA1331" s="18">
        <f t="shared" si="715"/>
        <v>89428.517997102113</v>
      </c>
      <c r="CB1331" s="18">
        <f t="shared" si="704"/>
        <v>2458.3963257774922</v>
      </c>
      <c r="CC1331" s="18">
        <f t="shared" si="709"/>
        <v>4635.84</v>
      </c>
      <c r="CD1331" s="25">
        <f t="shared" si="719"/>
        <v>1.8857171040287288</v>
      </c>
      <c r="CE1331" s="26">
        <f t="shared" si="680"/>
        <v>15.157214116153558</v>
      </c>
      <c r="CF1331" s="18">
        <f t="shared" si="705"/>
        <v>200</v>
      </c>
      <c r="CG1331" s="18"/>
      <c r="CH1331" s="52"/>
      <c r="CI1331" s="52"/>
      <c r="CM1331" s="18">
        <v>142000</v>
      </c>
      <c r="CN1331" s="18">
        <v>4016.3665171395896</v>
      </c>
      <c r="CO1331" s="26">
        <v>19.105982319977976</v>
      </c>
      <c r="CP1331" s="18">
        <v>38200</v>
      </c>
      <c r="CQ1331" s="18">
        <v>1989.5833333333333</v>
      </c>
      <c r="CR1331" s="18">
        <v>2170.454545454545</v>
      </c>
      <c r="CS1331" s="26">
        <v>9.909617254910378</v>
      </c>
      <c r="CT1331" s="26">
        <v>16.3</v>
      </c>
      <c r="CU1331" s="26">
        <v>21.534930075753884</v>
      </c>
      <c r="CV1331" s="26">
        <v>27</v>
      </c>
      <c r="CW1331" s="26"/>
      <c r="CY1331" s="18">
        <v>52000</v>
      </c>
      <c r="CZ1331" s="18">
        <v>2130</v>
      </c>
      <c r="DA1331" s="18"/>
      <c r="DG1331" s="17">
        <v>3</v>
      </c>
      <c r="DH1331" s="17">
        <v>4</v>
      </c>
      <c r="DI1331" s="17">
        <v>4</v>
      </c>
      <c r="DJ1331" s="20" t="s">
        <v>1418</v>
      </c>
    </row>
    <row r="1332" spans="1:114" x14ac:dyDescent="0.2">
      <c r="A1332" s="15" t="s">
        <v>105</v>
      </c>
      <c r="B1332" s="10" t="s">
        <v>1432</v>
      </c>
      <c r="C1332" s="11">
        <f t="shared" si="696"/>
        <v>3.77</v>
      </c>
      <c r="D1332" s="11">
        <f t="shared" si="712"/>
        <v>50</v>
      </c>
      <c r="E1332" s="11">
        <f t="shared" si="712"/>
        <v>50</v>
      </c>
      <c r="F1332" s="11">
        <f t="shared" si="712"/>
        <v>0</v>
      </c>
      <c r="G1332" s="11">
        <f t="shared" si="712"/>
        <v>5</v>
      </c>
      <c r="H1332" s="11">
        <f t="shared" si="712"/>
        <v>0</v>
      </c>
      <c r="I1332" s="11">
        <f t="shared" si="710"/>
        <v>7</v>
      </c>
      <c r="J1332" s="11">
        <f t="shared" si="710"/>
        <v>3.5</v>
      </c>
      <c r="K1332" s="11">
        <f t="shared" si="710"/>
        <v>0</v>
      </c>
      <c r="L1332" s="11">
        <f t="shared" si="710"/>
        <v>14.066060218800745</v>
      </c>
      <c r="M1332" s="11">
        <f t="shared" si="710"/>
        <v>14.066060218800745</v>
      </c>
      <c r="N1332" s="11">
        <f t="shared" si="710"/>
        <v>19.892413130584679</v>
      </c>
      <c r="O1332" s="11">
        <f t="shared" si="716"/>
        <v>17.5487123663696</v>
      </c>
      <c r="P1332" s="11">
        <f t="shared" si="716"/>
        <v>35.35533905932737</v>
      </c>
      <c r="Q1332" s="11">
        <f t="shared" si="716"/>
        <v>35.35533905932737</v>
      </c>
      <c r="R1332" s="11">
        <f t="shared" si="716"/>
        <v>0</v>
      </c>
      <c r="S1332" s="11">
        <f t="shared" si="716"/>
        <v>0</v>
      </c>
      <c r="T1332" s="11">
        <f t="shared" si="695"/>
        <v>480.25774499676248</v>
      </c>
      <c r="U1332" s="40">
        <f t="shared" si="697"/>
        <v>0.19</v>
      </c>
      <c r="V1332" s="11">
        <f t="shared" si="714"/>
        <v>50.397566532142278</v>
      </c>
      <c r="W1332" s="11">
        <f t="shared" si="714"/>
        <v>109347.7473848033</v>
      </c>
      <c r="X1332" s="11">
        <f t="shared" si="714"/>
        <v>3043.0213901013535</v>
      </c>
      <c r="Y1332" s="11">
        <f t="shared" si="714"/>
        <v>5696.875</v>
      </c>
      <c r="Z1332" s="11">
        <f t="shared" si="714"/>
        <v>1.8721113885467151</v>
      </c>
      <c r="AA1332" s="11">
        <f t="shared" si="714"/>
        <v>15.089252699508602</v>
      </c>
      <c r="AB1332" s="11">
        <f t="shared" si="713"/>
        <v>250</v>
      </c>
      <c r="AC1332" s="11">
        <f t="shared" si="713"/>
        <v>0</v>
      </c>
      <c r="AD1332" s="11">
        <f t="shared" si="713"/>
        <v>0</v>
      </c>
      <c r="AE1332" s="11">
        <f t="shared" si="713"/>
        <v>0</v>
      </c>
      <c r="AF1332" s="11">
        <f t="shared" si="713"/>
        <v>0</v>
      </c>
      <c r="AG1332" s="11">
        <f t="shared" si="713"/>
        <v>0</v>
      </c>
      <c r="AH1332" s="11">
        <f t="shared" si="694"/>
        <v>0</v>
      </c>
      <c r="AI1332" s="11">
        <f t="shared" si="694"/>
        <v>174000</v>
      </c>
      <c r="AJ1332" s="11">
        <f t="shared" si="694"/>
        <v>4921.4631970583705</v>
      </c>
      <c r="AK1332" s="11">
        <f t="shared" si="694"/>
        <v>19.039432764659772</v>
      </c>
      <c r="AL1332" s="11">
        <f t="shared" si="698"/>
        <v>46400</v>
      </c>
      <c r="AM1332" s="11">
        <f t="shared" si="698"/>
        <v>2343.4343434343436</v>
      </c>
      <c r="AN1332" s="11">
        <f t="shared" si="698"/>
        <v>2636.363636363636</v>
      </c>
      <c r="AO1332" s="11">
        <f t="shared" si="698"/>
        <v>9.8319208025017506</v>
      </c>
      <c r="AP1332" s="11">
        <f t="shared" si="698"/>
        <v>16.3</v>
      </c>
      <c r="AQ1332" s="11">
        <f t="shared" si="698"/>
        <v>21.40872096444188</v>
      </c>
      <c r="AR1332" s="11">
        <f t="shared" si="698"/>
        <v>26.9</v>
      </c>
      <c r="AS1332" s="11">
        <f t="shared" si="698"/>
        <v>0</v>
      </c>
      <c r="AT1332" s="11">
        <f t="shared" si="698"/>
        <v>0</v>
      </c>
      <c r="AU1332" s="11">
        <f t="shared" si="698"/>
        <v>63700</v>
      </c>
      <c r="AV1332" s="11">
        <f t="shared" si="698"/>
        <v>4070.0000000000005</v>
      </c>
      <c r="AW1332" s="11">
        <f t="shared" si="698"/>
        <v>0</v>
      </c>
      <c r="AX1332" s="11">
        <f t="shared" si="717"/>
        <v>0</v>
      </c>
      <c r="AY1332" s="11">
        <f t="shared" si="717"/>
        <v>0</v>
      </c>
      <c r="AZ1332" s="11">
        <f t="shared" si="717"/>
        <v>0</v>
      </c>
      <c r="BA1332" s="11">
        <f t="shared" si="717"/>
        <v>0</v>
      </c>
      <c r="BB1332" s="11">
        <f t="shared" si="717"/>
        <v>0</v>
      </c>
      <c r="BC1332" s="11">
        <f t="shared" si="717"/>
        <v>2</v>
      </c>
      <c r="BD1332" s="11">
        <f t="shared" si="692"/>
        <v>3</v>
      </c>
      <c r="BE1332" s="11">
        <f t="shared" si="692"/>
        <v>3</v>
      </c>
      <c r="BF1332" s="15" t="str">
        <f t="shared" si="699"/>
        <v>ČSN 42 5541</v>
      </c>
      <c r="BG1332" s="44">
        <v>3.77</v>
      </c>
      <c r="BH1332" s="17">
        <f t="shared" si="700"/>
        <v>50</v>
      </c>
      <c r="BI1332" s="17">
        <f t="shared" si="701"/>
        <v>50</v>
      </c>
      <c r="BK1332" s="17">
        <f t="shared" si="702"/>
        <v>5</v>
      </c>
      <c r="BM1332" s="17">
        <v>7</v>
      </c>
      <c r="BN1332" s="17">
        <v>3.5</v>
      </c>
      <c r="BP1332" s="26">
        <f t="shared" si="711"/>
        <v>14.066060218800745</v>
      </c>
      <c r="BQ1332" s="26">
        <v>14.066060218800745</v>
      </c>
      <c r="BR1332" s="26">
        <f t="shared" si="706"/>
        <v>19.892413130584679</v>
      </c>
      <c r="BS1332" s="26">
        <f t="shared" si="703"/>
        <v>17.5487123663696</v>
      </c>
      <c r="BT1332" s="26">
        <f t="shared" si="707"/>
        <v>35.35533905932737</v>
      </c>
      <c r="BU1332" s="26">
        <f t="shared" si="707"/>
        <v>35.35533905932737</v>
      </c>
      <c r="BV1332" s="26"/>
      <c r="BW1332" s="26"/>
      <c r="BX1332" s="18">
        <f t="shared" si="708"/>
        <v>480.25774499676248</v>
      </c>
      <c r="BY1332" s="42">
        <v>0.19</v>
      </c>
      <c r="BZ1332" s="43">
        <f t="shared" si="718"/>
        <v>50.397566532142278</v>
      </c>
      <c r="CA1332" s="18">
        <f t="shared" si="715"/>
        <v>109347.7473848033</v>
      </c>
      <c r="CB1332" s="18">
        <f t="shared" si="704"/>
        <v>3043.0213901013535</v>
      </c>
      <c r="CC1332" s="18">
        <f t="shared" si="709"/>
        <v>5696.875</v>
      </c>
      <c r="CD1332" s="25">
        <f t="shared" si="719"/>
        <v>1.8721113885467151</v>
      </c>
      <c r="CE1332" s="26">
        <f t="shared" si="680"/>
        <v>15.089252699508602</v>
      </c>
      <c r="CF1332" s="18">
        <f t="shared" si="705"/>
        <v>250</v>
      </c>
      <c r="CG1332" s="18"/>
      <c r="CH1332" s="52"/>
      <c r="CI1332" s="52"/>
      <c r="CM1332" s="18">
        <v>174000</v>
      </c>
      <c r="CN1332" s="18">
        <v>4921.4631970583705</v>
      </c>
      <c r="CO1332" s="26">
        <v>19.039432764659772</v>
      </c>
      <c r="CP1332" s="18">
        <v>46400</v>
      </c>
      <c r="CQ1332" s="18">
        <v>2343.4343434343436</v>
      </c>
      <c r="CR1332" s="18">
        <v>2636.363636363636</v>
      </c>
      <c r="CS1332" s="26">
        <v>9.8319208025017506</v>
      </c>
      <c r="CT1332" s="26">
        <v>16.3</v>
      </c>
      <c r="CU1332" s="26">
        <v>21.40872096444188</v>
      </c>
      <c r="CV1332" s="26">
        <v>26.9</v>
      </c>
      <c r="CW1332" s="26"/>
      <c r="CY1332" s="18">
        <v>63700</v>
      </c>
      <c r="CZ1332" s="18">
        <v>4070.0000000000005</v>
      </c>
      <c r="DA1332" s="18"/>
      <c r="DG1332" s="17">
        <v>2</v>
      </c>
      <c r="DH1332" s="17">
        <v>3</v>
      </c>
      <c r="DI1332" s="17">
        <v>3</v>
      </c>
      <c r="DJ1332" s="20" t="s">
        <v>1418</v>
      </c>
    </row>
    <row r="1333" spans="1:114" x14ac:dyDescent="0.2">
      <c r="A1333" s="15" t="s">
        <v>105</v>
      </c>
      <c r="B1333" s="10" t="s">
        <v>1433</v>
      </c>
      <c r="C1333" s="11">
        <f t="shared" si="696"/>
        <v>4.47</v>
      </c>
      <c r="D1333" s="11">
        <f t="shared" si="712"/>
        <v>50</v>
      </c>
      <c r="E1333" s="11">
        <f t="shared" si="712"/>
        <v>50</v>
      </c>
      <c r="F1333" s="11">
        <f t="shared" si="712"/>
        <v>0</v>
      </c>
      <c r="G1333" s="11">
        <f t="shared" si="712"/>
        <v>6</v>
      </c>
      <c r="H1333" s="11">
        <f t="shared" si="712"/>
        <v>0</v>
      </c>
      <c r="I1333" s="11">
        <f t="shared" si="710"/>
        <v>7</v>
      </c>
      <c r="J1333" s="11">
        <f t="shared" si="710"/>
        <v>3.5</v>
      </c>
      <c r="K1333" s="11">
        <f t="shared" si="710"/>
        <v>0</v>
      </c>
      <c r="L1333" s="11">
        <f t="shared" si="710"/>
        <v>14.479769579967567</v>
      </c>
      <c r="M1333" s="11">
        <f t="shared" si="710"/>
        <v>14.479769579967567</v>
      </c>
      <c r="N1333" s="11">
        <f t="shared" si="710"/>
        <v>20.477486520027508</v>
      </c>
      <c r="O1333" s="11">
        <f t="shared" si="716"/>
        <v>17.670745758113316</v>
      </c>
      <c r="P1333" s="11">
        <f t="shared" si="716"/>
        <v>35.35533905932737</v>
      </c>
      <c r="Q1333" s="11">
        <f t="shared" si="716"/>
        <v>35.35533905932737</v>
      </c>
      <c r="R1333" s="11">
        <f t="shared" si="716"/>
        <v>0</v>
      </c>
      <c r="S1333" s="11">
        <f t="shared" si="716"/>
        <v>0</v>
      </c>
      <c r="T1333" s="11">
        <f t="shared" si="695"/>
        <v>569.25774499676254</v>
      </c>
      <c r="U1333" s="40">
        <f t="shared" si="697"/>
        <v>0.19</v>
      </c>
      <c r="V1333" s="11">
        <f t="shared" si="714"/>
        <v>42.518212301509585</v>
      </c>
      <c r="W1333" s="11">
        <f t="shared" si="714"/>
        <v>128127.98652818082</v>
      </c>
      <c r="X1333" s="11">
        <f t="shared" si="714"/>
        <v>3607.1834279520931</v>
      </c>
      <c r="Y1333" s="11">
        <f t="shared" si="714"/>
        <v>6727.4400000000005</v>
      </c>
      <c r="Z1333" s="11">
        <f t="shared" si="714"/>
        <v>1.8650118948398948</v>
      </c>
      <c r="AA1333" s="11">
        <f t="shared" si="714"/>
        <v>15.002634421961696</v>
      </c>
      <c r="AB1333" s="11">
        <f t="shared" si="713"/>
        <v>300</v>
      </c>
      <c r="AC1333" s="11">
        <f t="shared" si="713"/>
        <v>0</v>
      </c>
      <c r="AD1333" s="11">
        <f t="shared" si="713"/>
        <v>0</v>
      </c>
      <c r="AE1333" s="11">
        <f t="shared" si="713"/>
        <v>0</v>
      </c>
      <c r="AF1333" s="11">
        <f t="shared" si="713"/>
        <v>0</v>
      </c>
      <c r="AG1333" s="11">
        <f t="shared" si="713"/>
        <v>0</v>
      </c>
      <c r="AH1333" s="11">
        <f t="shared" si="694"/>
        <v>0</v>
      </c>
      <c r="AI1333" s="11">
        <f t="shared" si="694"/>
        <v>203000</v>
      </c>
      <c r="AJ1333" s="11">
        <f t="shared" si="694"/>
        <v>5741.7070632347659</v>
      </c>
      <c r="AK1333" s="11">
        <f t="shared" si="694"/>
        <v>18.888257108333466</v>
      </c>
      <c r="AL1333" s="11">
        <f t="shared" si="698"/>
        <v>54300</v>
      </c>
      <c r="AM1333" s="11">
        <f t="shared" si="698"/>
        <v>2661.7647058823532</v>
      </c>
      <c r="AN1333" s="11">
        <f t="shared" si="698"/>
        <v>3067.7966101694919</v>
      </c>
      <c r="AO1333" s="11">
        <f t="shared" si="698"/>
        <v>9.7688576591559872</v>
      </c>
      <c r="AP1333" s="11">
        <f t="shared" si="698"/>
        <v>16.2</v>
      </c>
      <c r="AQ1333" s="11">
        <f t="shared" si="698"/>
        <v>21.29382692299254</v>
      </c>
      <c r="AR1333" s="11">
        <f t="shared" si="698"/>
        <v>26.7</v>
      </c>
      <c r="AS1333" s="11">
        <f t="shared" si="698"/>
        <v>0</v>
      </c>
      <c r="AT1333" s="11">
        <f t="shared" si="698"/>
        <v>0</v>
      </c>
      <c r="AU1333" s="11">
        <f t="shared" si="698"/>
        <v>74500</v>
      </c>
      <c r="AV1333" s="11">
        <f t="shared" si="698"/>
        <v>6850</v>
      </c>
      <c r="AW1333" s="11">
        <f t="shared" si="698"/>
        <v>0</v>
      </c>
      <c r="AX1333" s="11">
        <f t="shared" si="717"/>
        <v>0</v>
      </c>
      <c r="AY1333" s="11">
        <f t="shared" si="717"/>
        <v>0</v>
      </c>
      <c r="AZ1333" s="11">
        <f t="shared" si="717"/>
        <v>0</v>
      </c>
      <c r="BA1333" s="11">
        <f t="shared" si="717"/>
        <v>0</v>
      </c>
      <c r="BB1333" s="11">
        <f t="shared" si="717"/>
        <v>0</v>
      </c>
      <c r="BC1333" s="11">
        <f t="shared" si="717"/>
        <v>1</v>
      </c>
      <c r="BD1333" s="11">
        <f t="shared" si="692"/>
        <v>3</v>
      </c>
      <c r="BE1333" s="11">
        <f t="shared" si="692"/>
        <v>3</v>
      </c>
      <c r="BF1333" s="15" t="str">
        <f t="shared" si="699"/>
        <v>ČSN 42 5541</v>
      </c>
      <c r="BG1333" s="44">
        <v>4.47</v>
      </c>
      <c r="BH1333" s="17">
        <f t="shared" si="700"/>
        <v>50</v>
      </c>
      <c r="BI1333" s="17">
        <f t="shared" si="701"/>
        <v>50</v>
      </c>
      <c r="BK1333" s="17">
        <f t="shared" si="702"/>
        <v>6</v>
      </c>
      <c r="BM1333" s="17">
        <v>7</v>
      </c>
      <c r="BN1333" s="17">
        <v>3.5</v>
      </c>
      <c r="BP1333" s="26">
        <f t="shared" si="711"/>
        <v>14.479769579967567</v>
      </c>
      <c r="BQ1333" s="26">
        <v>14.479769579967567</v>
      </c>
      <c r="BR1333" s="26">
        <f t="shared" si="706"/>
        <v>20.477486520027508</v>
      </c>
      <c r="BS1333" s="26">
        <f t="shared" si="703"/>
        <v>17.670745758113316</v>
      </c>
      <c r="BT1333" s="26">
        <f t="shared" si="707"/>
        <v>35.35533905932737</v>
      </c>
      <c r="BU1333" s="26">
        <f t="shared" si="707"/>
        <v>35.35533905932737</v>
      </c>
      <c r="BV1333" s="26"/>
      <c r="BW1333" s="26"/>
      <c r="BX1333" s="18">
        <f t="shared" si="708"/>
        <v>569.25774499676254</v>
      </c>
      <c r="BY1333" s="42">
        <v>0.19</v>
      </c>
      <c r="BZ1333" s="43">
        <f t="shared" si="718"/>
        <v>42.518212301509585</v>
      </c>
      <c r="CA1333" s="18">
        <f t="shared" si="715"/>
        <v>128127.98652818082</v>
      </c>
      <c r="CB1333" s="18">
        <f t="shared" si="704"/>
        <v>3607.1834279520931</v>
      </c>
      <c r="CC1333" s="18">
        <f t="shared" si="709"/>
        <v>6727.4400000000005</v>
      </c>
      <c r="CD1333" s="25">
        <f t="shared" si="719"/>
        <v>1.8650118948398948</v>
      </c>
      <c r="CE1333" s="26">
        <f t="shared" si="680"/>
        <v>15.002634421961696</v>
      </c>
      <c r="CF1333" s="18">
        <f t="shared" si="705"/>
        <v>300</v>
      </c>
      <c r="CG1333" s="18"/>
      <c r="CH1333" s="52"/>
      <c r="CI1333" s="52"/>
      <c r="CM1333" s="18">
        <v>203000</v>
      </c>
      <c r="CN1333" s="18">
        <v>5741.7070632347659</v>
      </c>
      <c r="CO1333" s="26">
        <v>18.888257108333466</v>
      </c>
      <c r="CP1333" s="18">
        <v>54300</v>
      </c>
      <c r="CQ1333" s="18">
        <v>2661.7647058823532</v>
      </c>
      <c r="CR1333" s="18">
        <v>3067.7966101694919</v>
      </c>
      <c r="CS1333" s="26">
        <v>9.7688576591559872</v>
      </c>
      <c r="CT1333" s="26">
        <v>16.2</v>
      </c>
      <c r="CU1333" s="26">
        <v>21.29382692299254</v>
      </c>
      <c r="CV1333" s="26">
        <v>26.7</v>
      </c>
      <c r="CW1333" s="26"/>
      <c r="CY1333" s="18">
        <v>74500</v>
      </c>
      <c r="CZ1333" s="18">
        <v>6850</v>
      </c>
      <c r="DA1333" s="18"/>
      <c r="DG1333" s="17">
        <v>1</v>
      </c>
      <c r="DH1333" s="17">
        <v>3</v>
      </c>
      <c r="DI1333" s="17">
        <v>3</v>
      </c>
      <c r="DJ1333" s="20" t="s">
        <v>1418</v>
      </c>
    </row>
    <row r="1334" spans="1:114" x14ac:dyDescent="0.2">
      <c r="A1334" s="15" t="s">
        <v>105</v>
      </c>
      <c r="B1334" s="10" t="s">
        <v>1434</v>
      </c>
      <c r="C1334" s="11">
        <f t="shared" si="696"/>
        <v>4.18</v>
      </c>
      <c r="D1334" s="11">
        <f t="shared" si="712"/>
        <v>55</v>
      </c>
      <c r="E1334" s="11">
        <f t="shared" si="712"/>
        <v>55</v>
      </c>
      <c r="F1334" s="11">
        <f t="shared" si="712"/>
        <v>0</v>
      </c>
      <c r="G1334" s="11">
        <f t="shared" si="712"/>
        <v>5</v>
      </c>
      <c r="H1334" s="11">
        <f t="shared" si="712"/>
        <v>0</v>
      </c>
      <c r="I1334" s="11">
        <f t="shared" si="710"/>
        <v>8</v>
      </c>
      <c r="J1334" s="11">
        <f t="shared" si="710"/>
        <v>4</v>
      </c>
      <c r="K1334" s="11">
        <f t="shared" si="710"/>
        <v>0</v>
      </c>
      <c r="L1334" s="11">
        <f t="shared" si="710"/>
        <v>15.233440427211063</v>
      </c>
      <c r="M1334" s="11">
        <f t="shared" si="710"/>
        <v>15.233440427211063</v>
      </c>
      <c r="N1334" s="11">
        <f t="shared" si="710"/>
        <v>21.543338053764483</v>
      </c>
      <c r="O1334" s="11">
        <f t="shared" si="716"/>
        <v>19.22621456793598</v>
      </c>
      <c r="P1334" s="11">
        <f t="shared" si="716"/>
        <v>38.890872965260108</v>
      </c>
      <c r="Q1334" s="11">
        <f t="shared" si="716"/>
        <v>38.890872965260108</v>
      </c>
      <c r="R1334" s="11">
        <f t="shared" si="716"/>
        <v>0</v>
      </c>
      <c r="S1334" s="11">
        <f t="shared" si="716"/>
        <v>0</v>
      </c>
      <c r="T1334" s="11">
        <f t="shared" si="695"/>
        <v>531.86725877128174</v>
      </c>
      <c r="U1334" s="40">
        <f t="shared" si="697"/>
        <v>0.21</v>
      </c>
      <c r="V1334" s="11">
        <f t="shared" si="714"/>
        <v>50.297497948058229</v>
      </c>
      <c r="W1334" s="11">
        <f t="shared" si="714"/>
        <v>146652.14568642387</v>
      </c>
      <c r="X1334" s="11">
        <f t="shared" si="714"/>
        <v>3687.8258331096245</v>
      </c>
      <c r="Y1334" s="11">
        <f t="shared" si="714"/>
        <v>6946.022727272727</v>
      </c>
      <c r="Z1334" s="11">
        <f t="shared" si="714"/>
        <v>1.883500751285683</v>
      </c>
      <c r="AA1334" s="11">
        <f t="shared" si="714"/>
        <v>16.605141569551616</v>
      </c>
      <c r="AB1334" s="11">
        <f t="shared" si="713"/>
        <v>275</v>
      </c>
      <c r="AC1334" s="11">
        <f t="shared" si="713"/>
        <v>0</v>
      </c>
      <c r="AD1334" s="11">
        <f t="shared" si="713"/>
        <v>0</v>
      </c>
      <c r="AE1334" s="11">
        <f t="shared" si="713"/>
        <v>0</v>
      </c>
      <c r="AF1334" s="11">
        <f t="shared" si="713"/>
        <v>0</v>
      </c>
      <c r="AG1334" s="11">
        <f t="shared" si="713"/>
        <v>0</v>
      </c>
      <c r="AH1334" s="11">
        <f t="shared" si="694"/>
        <v>0</v>
      </c>
      <c r="AI1334" s="11">
        <f t="shared" si="694"/>
        <v>233000</v>
      </c>
      <c r="AJ1334" s="11">
        <f t="shared" si="694"/>
        <v>5991.1229096896568</v>
      </c>
      <c r="AK1334" s="11">
        <f t="shared" si="694"/>
        <v>20.927731000087661</v>
      </c>
      <c r="AL1334" s="11">
        <f t="shared" si="698"/>
        <v>62600</v>
      </c>
      <c r="AM1334" s="11">
        <f t="shared" si="698"/>
        <v>2925.2336448598135</v>
      </c>
      <c r="AN1334" s="11">
        <f t="shared" si="698"/>
        <v>3243.523316062176</v>
      </c>
      <c r="AO1334" s="11">
        <f t="shared" si="698"/>
        <v>10.847542253078844</v>
      </c>
      <c r="AP1334" s="11">
        <f t="shared" si="698"/>
        <v>17.899999999999999</v>
      </c>
      <c r="AQ1334" s="11">
        <f t="shared" si="698"/>
        <v>23.587941356625617</v>
      </c>
      <c r="AR1334" s="11">
        <f t="shared" si="698"/>
        <v>29.6</v>
      </c>
      <c r="AS1334" s="11">
        <f t="shared" si="698"/>
        <v>0</v>
      </c>
      <c r="AT1334" s="11">
        <f t="shared" si="698"/>
        <v>0</v>
      </c>
      <c r="AU1334" s="11">
        <f t="shared" si="698"/>
        <v>85300</v>
      </c>
      <c r="AV1334" s="11">
        <f t="shared" si="698"/>
        <v>4520</v>
      </c>
      <c r="AW1334" s="11">
        <f t="shared" si="698"/>
        <v>0</v>
      </c>
      <c r="AX1334" s="11">
        <f t="shared" si="717"/>
        <v>0</v>
      </c>
      <c r="AY1334" s="11">
        <f t="shared" si="717"/>
        <v>0</v>
      </c>
      <c r="AZ1334" s="11">
        <f t="shared" si="717"/>
        <v>0</v>
      </c>
      <c r="BA1334" s="11">
        <f t="shared" si="717"/>
        <v>0</v>
      </c>
      <c r="BB1334" s="11">
        <f t="shared" si="717"/>
        <v>0</v>
      </c>
      <c r="BC1334" s="11">
        <f t="shared" si="717"/>
        <v>3</v>
      </c>
      <c r="BD1334" s="11">
        <f t="shared" si="692"/>
        <v>3</v>
      </c>
      <c r="BE1334" s="11">
        <f t="shared" si="692"/>
        <v>4</v>
      </c>
      <c r="BF1334" s="15" t="str">
        <f t="shared" si="699"/>
        <v>ČSN 42 5541</v>
      </c>
      <c r="BG1334" s="44">
        <v>4.18</v>
      </c>
      <c r="BH1334" s="17">
        <f t="shared" si="700"/>
        <v>55</v>
      </c>
      <c r="BI1334" s="17">
        <f t="shared" si="701"/>
        <v>55</v>
      </c>
      <c r="BK1334" s="17">
        <f t="shared" si="702"/>
        <v>5</v>
      </c>
      <c r="BM1334" s="17">
        <v>8</v>
      </c>
      <c r="BN1334" s="17">
        <v>4</v>
      </c>
      <c r="BP1334" s="26">
        <f t="shared" si="711"/>
        <v>15.233440427211063</v>
      </c>
      <c r="BQ1334" s="26">
        <v>15.233440427211063</v>
      </c>
      <c r="BR1334" s="26">
        <f t="shared" si="706"/>
        <v>21.543338053764483</v>
      </c>
      <c r="BS1334" s="26">
        <f t="shared" si="703"/>
        <v>19.22621456793598</v>
      </c>
      <c r="BT1334" s="26">
        <f t="shared" si="707"/>
        <v>38.890872965260108</v>
      </c>
      <c r="BU1334" s="26">
        <f t="shared" si="707"/>
        <v>38.890872965260108</v>
      </c>
      <c r="BV1334" s="26"/>
      <c r="BW1334" s="26"/>
      <c r="BX1334" s="18">
        <f t="shared" si="708"/>
        <v>531.86725877128174</v>
      </c>
      <c r="BY1334" s="42">
        <v>0.21</v>
      </c>
      <c r="BZ1334" s="43">
        <f t="shared" si="718"/>
        <v>50.297497948058229</v>
      </c>
      <c r="CA1334" s="18">
        <f t="shared" si="715"/>
        <v>146652.14568642387</v>
      </c>
      <c r="CB1334" s="18">
        <f t="shared" si="704"/>
        <v>3687.8258331096245</v>
      </c>
      <c r="CC1334" s="18">
        <f t="shared" si="709"/>
        <v>6946.022727272727</v>
      </c>
      <c r="CD1334" s="25">
        <f t="shared" si="719"/>
        <v>1.883500751285683</v>
      </c>
      <c r="CE1334" s="26">
        <f t="shared" si="680"/>
        <v>16.605141569551616</v>
      </c>
      <c r="CF1334" s="18">
        <f t="shared" si="705"/>
        <v>275</v>
      </c>
      <c r="CG1334" s="18"/>
      <c r="CH1334" s="52"/>
      <c r="CI1334" s="52"/>
      <c r="CM1334" s="18">
        <v>233000</v>
      </c>
      <c r="CN1334" s="18">
        <v>5991.1229096896568</v>
      </c>
      <c r="CO1334" s="26">
        <v>20.927731000087661</v>
      </c>
      <c r="CP1334" s="18">
        <v>62600</v>
      </c>
      <c r="CQ1334" s="18">
        <v>2925.2336448598135</v>
      </c>
      <c r="CR1334" s="18">
        <v>3243.523316062176</v>
      </c>
      <c r="CS1334" s="26">
        <v>10.847542253078844</v>
      </c>
      <c r="CT1334" s="26">
        <v>17.899999999999999</v>
      </c>
      <c r="CU1334" s="26">
        <v>23.587941356625617</v>
      </c>
      <c r="CV1334" s="26">
        <v>29.6</v>
      </c>
      <c r="CW1334" s="26"/>
      <c r="CY1334" s="18">
        <v>85300</v>
      </c>
      <c r="CZ1334" s="18">
        <v>4520</v>
      </c>
      <c r="DA1334" s="18"/>
      <c r="DG1334" s="17">
        <v>3</v>
      </c>
      <c r="DH1334" s="17">
        <v>3</v>
      </c>
      <c r="DI1334" s="17">
        <v>4</v>
      </c>
      <c r="DJ1334" s="20" t="s">
        <v>1418</v>
      </c>
    </row>
    <row r="1335" spans="1:114" x14ac:dyDescent="0.2">
      <c r="A1335" s="15" t="s">
        <v>105</v>
      </c>
      <c r="B1335" s="10" t="s">
        <v>1435</v>
      </c>
      <c r="C1335" s="11">
        <f t="shared" si="696"/>
        <v>4.95</v>
      </c>
      <c r="D1335" s="11">
        <f t="shared" si="712"/>
        <v>55</v>
      </c>
      <c r="E1335" s="11">
        <f t="shared" si="712"/>
        <v>55</v>
      </c>
      <c r="F1335" s="11">
        <f t="shared" si="712"/>
        <v>0</v>
      </c>
      <c r="G1335" s="11">
        <f t="shared" si="712"/>
        <v>6</v>
      </c>
      <c r="H1335" s="11">
        <f t="shared" si="712"/>
        <v>0</v>
      </c>
      <c r="I1335" s="11">
        <f t="shared" si="710"/>
        <v>8</v>
      </c>
      <c r="J1335" s="11">
        <f t="shared" si="710"/>
        <v>4</v>
      </c>
      <c r="K1335" s="11">
        <f t="shared" si="710"/>
        <v>0</v>
      </c>
      <c r="L1335" s="11">
        <f t="shared" si="710"/>
        <v>15.664101999967572</v>
      </c>
      <c r="M1335" s="11">
        <f t="shared" si="710"/>
        <v>15.664101999967572</v>
      </c>
      <c r="N1335" s="11">
        <f t="shared" si="710"/>
        <v>22.152385490749666</v>
      </c>
      <c r="O1335" s="11">
        <f t="shared" si="716"/>
        <v>19.324273912137343</v>
      </c>
      <c r="P1335" s="11">
        <f t="shared" si="716"/>
        <v>38.890872965260108</v>
      </c>
      <c r="Q1335" s="11">
        <f t="shared" si="716"/>
        <v>38.890872965260108</v>
      </c>
      <c r="R1335" s="11">
        <f t="shared" si="716"/>
        <v>0</v>
      </c>
      <c r="S1335" s="11">
        <f t="shared" si="716"/>
        <v>0</v>
      </c>
      <c r="T1335" s="11">
        <f t="shared" si="695"/>
        <v>630.86725877128174</v>
      </c>
      <c r="U1335" s="40">
        <f t="shared" si="697"/>
        <v>0.21</v>
      </c>
      <c r="V1335" s="11">
        <f t="shared" si="714"/>
        <v>42.404470963972749</v>
      </c>
      <c r="W1335" s="11">
        <f t="shared" si="714"/>
        <v>172398.07268156443</v>
      </c>
      <c r="X1335" s="11">
        <f t="shared" si="714"/>
        <v>4382.7160798876967</v>
      </c>
      <c r="Y1335" s="11">
        <f t="shared" si="714"/>
        <v>8210.6727272727276</v>
      </c>
      <c r="Z1335" s="11">
        <f t="shared" si="714"/>
        <v>1.8734210881128122</v>
      </c>
      <c r="AA1335" s="11">
        <f t="shared" si="714"/>
        <v>16.530927029873656</v>
      </c>
      <c r="AB1335" s="11">
        <f t="shared" si="713"/>
        <v>330</v>
      </c>
      <c r="AC1335" s="11">
        <f t="shared" si="713"/>
        <v>0</v>
      </c>
      <c r="AD1335" s="11">
        <f t="shared" si="713"/>
        <v>0</v>
      </c>
      <c r="AE1335" s="11">
        <f t="shared" si="713"/>
        <v>0</v>
      </c>
      <c r="AF1335" s="11">
        <f t="shared" si="713"/>
        <v>0</v>
      </c>
      <c r="AG1335" s="11">
        <f t="shared" si="713"/>
        <v>0</v>
      </c>
      <c r="AH1335" s="11">
        <f t="shared" si="694"/>
        <v>0</v>
      </c>
      <c r="AI1335" s="11">
        <f t="shared" si="694"/>
        <v>274000</v>
      </c>
      <c r="AJ1335" s="11">
        <f t="shared" si="694"/>
        <v>7045.3548380041457</v>
      </c>
      <c r="AK1335" s="11">
        <f t="shared" si="694"/>
        <v>20.838219184082572</v>
      </c>
      <c r="AL1335" s="11">
        <f t="shared" si="698"/>
        <v>73300</v>
      </c>
      <c r="AM1335" s="11">
        <f t="shared" si="698"/>
        <v>3316.7420814479638</v>
      </c>
      <c r="AN1335" s="11">
        <f t="shared" si="698"/>
        <v>3778.3505154639179</v>
      </c>
      <c r="AO1335" s="11">
        <f t="shared" si="698"/>
        <v>10.777978370251251</v>
      </c>
      <c r="AP1335" s="11">
        <f t="shared" si="698"/>
        <v>17.8</v>
      </c>
      <c r="AQ1335" s="11">
        <f t="shared" si="698"/>
        <v>23.48415522753988</v>
      </c>
      <c r="AR1335" s="11">
        <f t="shared" si="698"/>
        <v>29.5</v>
      </c>
      <c r="AS1335" s="11">
        <f t="shared" si="698"/>
        <v>0</v>
      </c>
      <c r="AT1335" s="11">
        <f t="shared" si="698"/>
        <v>0</v>
      </c>
      <c r="AU1335" s="11">
        <f t="shared" si="698"/>
        <v>100000</v>
      </c>
      <c r="AV1335" s="11">
        <f t="shared" si="698"/>
        <v>7640</v>
      </c>
      <c r="AW1335" s="11">
        <f t="shared" si="698"/>
        <v>0</v>
      </c>
      <c r="AX1335" s="11">
        <f t="shared" si="717"/>
        <v>0</v>
      </c>
      <c r="AY1335" s="11">
        <f t="shared" si="717"/>
        <v>0</v>
      </c>
      <c r="AZ1335" s="11">
        <f t="shared" si="717"/>
        <v>0</v>
      </c>
      <c r="BA1335" s="11">
        <f t="shared" si="717"/>
        <v>0</v>
      </c>
      <c r="BB1335" s="11">
        <f t="shared" si="717"/>
        <v>0</v>
      </c>
      <c r="BC1335" s="11">
        <f t="shared" si="717"/>
        <v>2</v>
      </c>
      <c r="BD1335" s="11">
        <f t="shared" si="692"/>
        <v>3</v>
      </c>
      <c r="BE1335" s="11">
        <f t="shared" si="692"/>
        <v>3</v>
      </c>
      <c r="BF1335" s="15" t="str">
        <f t="shared" si="699"/>
        <v>ČSN 42 5541</v>
      </c>
      <c r="BG1335" s="44">
        <v>4.95</v>
      </c>
      <c r="BH1335" s="17">
        <f t="shared" si="700"/>
        <v>55</v>
      </c>
      <c r="BI1335" s="17">
        <f t="shared" si="701"/>
        <v>55</v>
      </c>
      <c r="BK1335" s="17">
        <f t="shared" si="702"/>
        <v>6</v>
      </c>
      <c r="BM1335" s="17">
        <v>8</v>
      </c>
      <c r="BN1335" s="17">
        <v>4</v>
      </c>
      <c r="BP1335" s="26">
        <f t="shared" si="711"/>
        <v>15.664101999967572</v>
      </c>
      <c r="BQ1335" s="26">
        <v>15.664101999967572</v>
      </c>
      <c r="BR1335" s="26">
        <f t="shared" si="706"/>
        <v>22.152385490749666</v>
      </c>
      <c r="BS1335" s="26">
        <f t="shared" si="703"/>
        <v>19.324273912137343</v>
      </c>
      <c r="BT1335" s="26">
        <f t="shared" si="707"/>
        <v>38.890872965260108</v>
      </c>
      <c r="BU1335" s="26">
        <f t="shared" si="707"/>
        <v>38.890872965260108</v>
      </c>
      <c r="BV1335" s="26"/>
      <c r="BW1335" s="26"/>
      <c r="BX1335" s="18">
        <f t="shared" si="708"/>
        <v>630.86725877128174</v>
      </c>
      <c r="BY1335" s="42">
        <v>0.21</v>
      </c>
      <c r="BZ1335" s="43">
        <f t="shared" si="718"/>
        <v>42.404470963972749</v>
      </c>
      <c r="CA1335" s="18">
        <f t="shared" si="715"/>
        <v>172398.07268156443</v>
      </c>
      <c r="CB1335" s="18">
        <f t="shared" si="704"/>
        <v>4382.7160798876967</v>
      </c>
      <c r="CC1335" s="18">
        <f t="shared" si="709"/>
        <v>8210.6727272727276</v>
      </c>
      <c r="CD1335" s="25">
        <f t="shared" si="719"/>
        <v>1.8734210881128122</v>
      </c>
      <c r="CE1335" s="26">
        <f t="shared" si="680"/>
        <v>16.530927029873656</v>
      </c>
      <c r="CF1335" s="18">
        <f t="shared" si="705"/>
        <v>330</v>
      </c>
      <c r="CG1335" s="18"/>
      <c r="CH1335" s="52"/>
      <c r="CI1335" s="52"/>
      <c r="CM1335" s="18">
        <v>274000</v>
      </c>
      <c r="CN1335" s="18">
        <v>7045.3548380041457</v>
      </c>
      <c r="CO1335" s="26">
        <v>20.838219184082572</v>
      </c>
      <c r="CP1335" s="18">
        <v>73300</v>
      </c>
      <c r="CQ1335" s="18">
        <v>3316.7420814479638</v>
      </c>
      <c r="CR1335" s="18">
        <v>3778.3505154639179</v>
      </c>
      <c r="CS1335" s="26">
        <v>10.777978370251251</v>
      </c>
      <c r="CT1335" s="26">
        <v>17.8</v>
      </c>
      <c r="CU1335" s="26">
        <v>23.48415522753988</v>
      </c>
      <c r="CV1335" s="26">
        <v>29.5</v>
      </c>
      <c r="CW1335" s="26"/>
      <c r="CY1335" s="18">
        <v>100000</v>
      </c>
      <c r="CZ1335" s="18">
        <v>7640</v>
      </c>
      <c r="DA1335" s="18"/>
      <c r="DG1335" s="17">
        <v>2</v>
      </c>
      <c r="DH1335" s="17">
        <v>3</v>
      </c>
      <c r="DI1335" s="17">
        <v>3</v>
      </c>
      <c r="DJ1335" s="20" t="s">
        <v>1418</v>
      </c>
    </row>
    <row r="1336" spans="1:114" x14ac:dyDescent="0.2">
      <c r="A1336" s="15" t="s">
        <v>105</v>
      </c>
      <c r="B1336" s="10" t="s">
        <v>1436</v>
      </c>
      <c r="C1336" s="11">
        <f t="shared" si="696"/>
        <v>5.42</v>
      </c>
      <c r="D1336" s="11">
        <f t="shared" si="712"/>
        <v>60</v>
      </c>
      <c r="E1336" s="11">
        <f t="shared" si="712"/>
        <v>60</v>
      </c>
      <c r="F1336" s="11">
        <f t="shared" si="712"/>
        <v>0</v>
      </c>
      <c r="G1336" s="11">
        <f t="shared" si="712"/>
        <v>6</v>
      </c>
      <c r="H1336" s="11">
        <f t="shared" si="712"/>
        <v>0</v>
      </c>
      <c r="I1336" s="11">
        <f t="shared" si="710"/>
        <v>8</v>
      </c>
      <c r="J1336" s="11">
        <f t="shared" si="710"/>
        <v>4</v>
      </c>
      <c r="K1336" s="11">
        <f t="shared" si="710"/>
        <v>0</v>
      </c>
      <c r="L1336" s="11">
        <f t="shared" si="710"/>
        <v>16.905998648246552</v>
      </c>
      <c r="M1336" s="11">
        <f t="shared" si="710"/>
        <v>16.905998648246552</v>
      </c>
      <c r="N1336" s="11">
        <f t="shared" si="710"/>
        <v>23.908692573811486</v>
      </c>
      <c r="O1336" s="11">
        <f t="shared" si="716"/>
        <v>21.103500735008261</v>
      </c>
      <c r="P1336" s="11">
        <f t="shared" si="716"/>
        <v>42.426406871192846</v>
      </c>
      <c r="Q1336" s="11">
        <f t="shared" si="716"/>
        <v>42.426406871192846</v>
      </c>
      <c r="R1336" s="11">
        <f t="shared" si="716"/>
        <v>0</v>
      </c>
      <c r="S1336" s="11">
        <f t="shared" si="716"/>
        <v>0</v>
      </c>
      <c r="T1336" s="11">
        <f t="shared" si="695"/>
        <v>690.86725877128174</v>
      </c>
      <c r="U1336" s="40">
        <f t="shared" si="697"/>
        <v>0.23</v>
      </c>
      <c r="V1336" s="11">
        <f t="shared" si="714"/>
        <v>42.409540596024513</v>
      </c>
      <c r="W1336" s="11">
        <f t="shared" si="714"/>
        <v>227397.88049892921</v>
      </c>
      <c r="X1336" s="11">
        <f t="shared" si="714"/>
        <v>5276.7873338751042</v>
      </c>
      <c r="Y1336" s="11">
        <f t="shared" si="714"/>
        <v>9844.1999999999989</v>
      </c>
      <c r="Z1336" s="11">
        <f t="shared" si="714"/>
        <v>1.8655669400970027</v>
      </c>
      <c r="AA1336" s="11">
        <f t="shared" si="714"/>
        <v>18.142448567916475</v>
      </c>
      <c r="AB1336" s="11">
        <f t="shared" si="713"/>
        <v>360</v>
      </c>
      <c r="AC1336" s="11">
        <f t="shared" si="713"/>
        <v>0</v>
      </c>
      <c r="AD1336" s="11">
        <f t="shared" si="713"/>
        <v>0</v>
      </c>
      <c r="AE1336" s="11">
        <f t="shared" si="713"/>
        <v>0</v>
      </c>
      <c r="AF1336" s="11">
        <f t="shared" si="713"/>
        <v>0</v>
      </c>
      <c r="AG1336" s="11">
        <f t="shared" si="713"/>
        <v>0</v>
      </c>
      <c r="AH1336" s="11">
        <f t="shared" si="694"/>
        <v>0</v>
      </c>
      <c r="AI1336" s="11">
        <f t="shared" si="694"/>
        <v>361000</v>
      </c>
      <c r="AJ1336" s="11">
        <f t="shared" si="694"/>
        <v>8508.8516002781216</v>
      </c>
      <c r="AK1336" s="11">
        <f t="shared" si="694"/>
        <v>22.85675521689075</v>
      </c>
      <c r="AL1336" s="11">
        <f t="shared" si="698"/>
        <v>96100</v>
      </c>
      <c r="AM1336" s="11">
        <f t="shared" si="698"/>
        <v>4037.8151260504201</v>
      </c>
      <c r="AN1336" s="11">
        <f t="shared" si="698"/>
        <v>4533.0188679245293</v>
      </c>
      <c r="AO1336" s="11">
        <f t="shared" si="698"/>
        <v>11.792955782082268</v>
      </c>
      <c r="AP1336" s="11">
        <f t="shared" si="698"/>
        <v>19.600000000000001</v>
      </c>
      <c r="AQ1336" s="11">
        <f t="shared" si="698"/>
        <v>25.745048559395169</v>
      </c>
      <c r="AR1336" s="11">
        <f t="shared" si="698"/>
        <v>32.299999999999997</v>
      </c>
      <c r="AS1336" s="11">
        <f t="shared" si="698"/>
        <v>0</v>
      </c>
      <c r="AT1336" s="11">
        <f t="shared" si="698"/>
        <v>0</v>
      </c>
      <c r="AU1336" s="11">
        <f t="shared" si="698"/>
        <v>133000</v>
      </c>
      <c r="AV1336" s="11">
        <f t="shared" si="698"/>
        <v>8430</v>
      </c>
      <c r="AW1336" s="11">
        <f t="shared" si="698"/>
        <v>0</v>
      </c>
      <c r="AX1336" s="11">
        <f t="shared" si="717"/>
        <v>0</v>
      </c>
      <c r="AY1336" s="11">
        <f t="shared" si="717"/>
        <v>0</v>
      </c>
      <c r="AZ1336" s="11">
        <f t="shared" si="717"/>
        <v>0</v>
      </c>
      <c r="BA1336" s="11">
        <f t="shared" si="717"/>
        <v>0</v>
      </c>
      <c r="BB1336" s="11">
        <f t="shared" si="717"/>
        <v>0</v>
      </c>
      <c r="BC1336" s="11">
        <f t="shared" si="717"/>
        <v>2</v>
      </c>
      <c r="BD1336" s="11">
        <f t="shared" si="692"/>
        <v>3</v>
      </c>
      <c r="BE1336" s="11">
        <f t="shared" si="692"/>
        <v>3</v>
      </c>
      <c r="BF1336" s="15" t="str">
        <f t="shared" si="699"/>
        <v>ČSN 42 5541</v>
      </c>
      <c r="BG1336" s="44">
        <v>5.42</v>
      </c>
      <c r="BH1336" s="17">
        <f t="shared" si="700"/>
        <v>60</v>
      </c>
      <c r="BI1336" s="17">
        <f t="shared" si="701"/>
        <v>60</v>
      </c>
      <c r="BK1336" s="17">
        <f t="shared" si="702"/>
        <v>6</v>
      </c>
      <c r="BM1336" s="17">
        <v>8</v>
      </c>
      <c r="BN1336" s="17">
        <v>4</v>
      </c>
      <c r="BP1336" s="26">
        <f t="shared" si="711"/>
        <v>16.905998648246552</v>
      </c>
      <c r="BQ1336" s="26">
        <v>16.905998648246552</v>
      </c>
      <c r="BR1336" s="26">
        <f t="shared" si="706"/>
        <v>23.908692573811486</v>
      </c>
      <c r="BS1336" s="26">
        <f t="shared" si="703"/>
        <v>21.103500735008261</v>
      </c>
      <c r="BT1336" s="26">
        <f t="shared" si="707"/>
        <v>42.426406871192846</v>
      </c>
      <c r="BU1336" s="26">
        <f t="shared" si="707"/>
        <v>42.426406871192846</v>
      </c>
      <c r="BV1336" s="26"/>
      <c r="BW1336" s="26"/>
      <c r="BX1336" s="18">
        <f t="shared" si="708"/>
        <v>690.86725877128174</v>
      </c>
      <c r="BY1336" s="42">
        <v>0.23</v>
      </c>
      <c r="BZ1336" s="43">
        <f t="shared" si="718"/>
        <v>42.409540596024513</v>
      </c>
      <c r="CA1336" s="18">
        <f t="shared" si="715"/>
        <v>227397.88049892921</v>
      </c>
      <c r="CB1336" s="18">
        <f t="shared" si="704"/>
        <v>5276.7873338751042</v>
      </c>
      <c r="CC1336" s="18">
        <f t="shared" si="709"/>
        <v>9844.1999999999989</v>
      </c>
      <c r="CD1336" s="25">
        <f t="shared" si="719"/>
        <v>1.8655669400970027</v>
      </c>
      <c r="CE1336" s="26">
        <f t="shared" si="680"/>
        <v>18.142448567916475</v>
      </c>
      <c r="CF1336" s="18">
        <f t="shared" si="705"/>
        <v>360</v>
      </c>
      <c r="CG1336" s="18"/>
      <c r="CH1336" s="52"/>
      <c r="CI1336" s="52"/>
      <c r="CM1336" s="18">
        <v>361000</v>
      </c>
      <c r="CN1336" s="18">
        <v>8508.8516002781216</v>
      </c>
      <c r="CO1336" s="26">
        <v>22.85675521689075</v>
      </c>
      <c r="CP1336" s="18">
        <v>96100</v>
      </c>
      <c r="CQ1336" s="18">
        <v>4037.8151260504201</v>
      </c>
      <c r="CR1336" s="18">
        <v>4533.0188679245293</v>
      </c>
      <c r="CS1336" s="26">
        <v>11.792955782082268</v>
      </c>
      <c r="CT1336" s="26">
        <v>19.600000000000001</v>
      </c>
      <c r="CU1336" s="26">
        <v>25.745048559395169</v>
      </c>
      <c r="CV1336" s="26">
        <v>32.299999999999997</v>
      </c>
      <c r="CW1336" s="26"/>
      <c r="CY1336" s="18">
        <v>133000</v>
      </c>
      <c r="CZ1336" s="18">
        <v>8430</v>
      </c>
      <c r="DA1336" s="18"/>
      <c r="DG1336" s="17">
        <v>2</v>
      </c>
      <c r="DH1336" s="17">
        <v>3</v>
      </c>
      <c r="DI1336" s="17">
        <v>3</v>
      </c>
      <c r="DJ1336" s="20" t="s">
        <v>1418</v>
      </c>
    </row>
    <row r="1337" spans="1:114" x14ac:dyDescent="0.2">
      <c r="A1337" s="15" t="s">
        <v>105</v>
      </c>
      <c r="B1337" s="10" t="s">
        <v>1437</v>
      </c>
      <c r="C1337" s="11">
        <f t="shared" si="696"/>
        <v>7.09</v>
      </c>
      <c r="D1337" s="11">
        <f t="shared" si="712"/>
        <v>60</v>
      </c>
      <c r="E1337" s="11">
        <f t="shared" si="712"/>
        <v>60</v>
      </c>
      <c r="F1337" s="11">
        <f t="shared" si="712"/>
        <v>0</v>
      </c>
      <c r="G1337" s="11">
        <f t="shared" si="712"/>
        <v>8</v>
      </c>
      <c r="H1337" s="11">
        <f t="shared" si="712"/>
        <v>0</v>
      </c>
      <c r="I1337" s="11">
        <f t="shared" si="710"/>
        <v>8</v>
      </c>
      <c r="J1337" s="11">
        <f t="shared" si="710"/>
        <v>4</v>
      </c>
      <c r="K1337" s="11">
        <f t="shared" si="710"/>
        <v>0</v>
      </c>
      <c r="L1337" s="11">
        <f t="shared" si="710"/>
        <v>17.712905816280351</v>
      </c>
      <c r="M1337" s="11">
        <f t="shared" si="710"/>
        <v>17.712905816280351</v>
      </c>
      <c r="N1337" s="11">
        <f t="shared" si="710"/>
        <v>25.049831634420951</v>
      </c>
      <c r="O1337" s="11">
        <f t="shared" si="716"/>
        <v>21.376575236771895</v>
      </c>
      <c r="P1337" s="11">
        <f t="shared" si="716"/>
        <v>42.426406871192846</v>
      </c>
      <c r="Q1337" s="11">
        <f t="shared" si="716"/>
        <v>42.426406871192846</v>
      </c>
      <c r="R1337" s="11">
        <f t="shared" si="716"/>
        <v>0</v>
      </c>
      <c r="S1337" s="11">
        <f t="shared" si="716"/>
        <v>0</v>
      </c>
      <c r="T1337" s="11">
        <f t="shared" si="695"/>
        <v>902.86725877128174</v>
      </c>
      <c r="U1337" s="40">
        <f t="shared" si="697"/>
        <v>0.23</v>
      </c>
      <c r="V1337" s="11">
        <f t="shared" si="714"/>
        <v>32.451462574020624</v>
      </c>
      <c r="W1337" s="11">
        <f t="shared" si="714"/>
        <v>291055.53260019934</v>
      </c>
      <c r="X1337" s="11">
        <f t="shared" si="714"/>
        <v>6882.8454217186318</v>
      </c>
      <c r="Y1337" s="11">
        <f t="shared" si="714"/>
        <v>12787.2</v>
      </c>
      <c r="Z1337" s="11">
        <f t="shared" si="714"/>
        <v>1.8578362895744163</v>
      </c>
      <c r="AA1337" s="11">
        <f t="shared" si="714"/>
        <v>17.954610056742421</v>
      </c>
      <c r="AB1337" s="11">
        <f t="shared" si="713"/>
        <v>480</v>
      </c>
      <c r="AC1337" s="11">
        <f t="shared" si="713"/>
        <v>0</v>
      </c>
      <c r="AD1337" s="11">
        <f t="shared" si="713"/>
        <v>0</v>
      </c>
      <c r="AE1337" s="11">
        <f t="shared" si="713"/>
        <v>0</v>
      </c>
      <c r="AF1337" s="11">
        <f t="shared" si="713"/>
        <v>0</v>
      </c>
      <c r="AG1337" s="11">
        <f t="shared" si="713"/>
        <v>0</v>
      </c>
      <c r="AH1337" s="11">
        <f t="shared" si="694"/>
        <v>0</v>
      </c>
      <c r="AI1337" s="11">
        <f t="shared" si="694"/>
        <v>461000</v>
      </c>
      <c r="AJ1337" s="11">
        <f t="shared" si="694"/>
        <v>10865.874204233281</v>
      </c>
      <c r="AK1337" s="11">
        <f t="shared" si="694"/>
        <v>22.594700424317939</v>
      </c>
      <c r="AL1337" s="11">
        <f t="shared" si="698"/>
        <v>123000</v>
      </c>
      <c r="AM1337" s="11">
        <f t="shared" si="698"/>
        <v>4920</v>
      </c>
      <c r="AN1337" s="11">
        <f t="shared" si="698"/>
        <v>5747.663551401869</v>
      </c>
      <c r="AO1337" s="11">
        <f t="shared" si="698"/>
        <v>11.671016433229696</v>
      </c>
      <c r="AP1337" s="11">
        <f t="shared" si="698"/>
        <v>19.3</v>
      </c>
      <c r="AQ1337" s="11">
        <f t="shared" si="698"/>
        <v>25.43094791488101</v>
      </c>
      <c r="AR1337" s="11">
        <f t="shared" si="698"/>
        <v>32</v>
      </c>
      <c r="AS1337" s="11">
        <f t="shared" si="698"/>
        <v>0</v>
      </c>
      <c r="AT1337" s="11">
        <f t="shared" si="698"/>
        <v>0</v>
      </c>
      <c r="AU1337" s="11">
        <f t="shared" si="698"/>
        <v>169000</v>
      </c>
      <c r="AV1337" s="11">
        <f t="shared" si="698"/>
        <v>9130</v>
      </c>
      <c r="AW1337" s="11">
        <f t="shared" si="698"/>
        <v>0</v>
      </c>
      <c r="AX1337" s="11">
        <f t="shared" si="717"/>
        <v>0</v>
      </c>
      <c r="AY1337" s="11">
        <f t="shared" si="717"/>
        <v>0</v>
      </c>
      <c r="AZ1337" s="11">
        <f t="shared" si="717"/>
        <v>0</v>
      </c>
      <c r="BA1337" s="11">
        <f t="shared" si="717"/>
        <v>0</v>
      </c>
      <c r="BB1337" s="11">
        <f t="shared" si="717"/>
        <v>0</v>
      </c>
      <c r="BC1337" s="11">
        <f t="shared" si="717"/>
        <v>1</v>
      </c>
      <c r="BD1337" s="11">
        <f t="shared" si="692"/>
        <v>2</v>
      </c>
      <c r="BE1337" s="11">
        <f t="shared" si="692"/>
        <v>3</v>
      </c>
      <c r="BF1337" s="15" t="str">
        <f t="shared" si="699"/>
        <v>ČSN 42 5541</v>
      </c>
      <c r="BG1337" s="44">
        <v>7.09</v>
      </c>
      <c r="BH1337" s="17">
        <f t="shared" si="700"/>
        <v>60</v>
      </c>
      <c r="BI1337" s="17">
        <f t="shared" si="701"/>
        <v>60</v>
      </c>
      <c r="BK1337" s="17">
        <f t="shared" si="702"/>
        <v>8</v>
      </c>
      <c r="BM1337" s="17">
        <v>8</v>
      </c>
      <c r="BN1337" s="17">
        <v>4</v>
      </c>
      <c r="BP1337" s="26">
        <f t="shared" si="711"/>
        <v>17.712905816280351</v>
      </c>
      <c r="BQ1337" s="26">
        <v>17.712905816280351</v>
      </c>
      <c r="BR1337" s="26">
        <f t="shared" si="706"/>
        <v>25.049831634420951</v>
      </c>
      <c r="BS1337" s="26">
        <f t="shared" si="703"/>
        <v>21.376575236771895</v>
      </c>
      <c r="BT1337" s="26">
        <f t="shared" si="707"/>
        <v>42.426406871192846</v>
      </c>
      <c r="BU1337" s="26">
        <f t="shared" si="707"/>
        <v>42.426406871192846</v>
      </c>
      <c r="BV1337" s="26"/>
      <c r="BW1337" s="26"/>
      <c r="BX1337" s="18">
        <f t="shared" si="708"/>
        <v>902.86725877128174</v>
      </c>
      <c r="BY1337" s="42">
        <v>0.23</v>
      </c>
      <c r="BZ1337" s="43">
        <f t="shared" si="718"/>
        <v>32.451462574020624</v>
      </c>
      <c r="CA1337" s="18">
        <f t="shared" si="715"/>
        <v>291055.53260019934</v>
      </c>
      <c r="CB1337" s="18">
        <f t="shared" si="704"/>
        <v>6882.8454217186318</v>
      </c>
      <c r="CC1337" s="18">
        <f t="shared" si="709"/>
        <v>12787.2</v>
      </c>
      <c r="CD1337" s="25">
        <f t="shared" si="719"/>
        <v>1.8578362895744163</v>
      </c>
      <c r="CE1337" s="26">
        <f t="shared" si="680"/>
        <v>17.954610056742421</v>
      </c>
      <c r="CF1337" s="18">
        <f t="shared" si="705"/>
        <v>480</v>
      </c>
      <c r="CG1337" s="18"/>
      <c r="CH1337" s="52"/>
      <c r="CI1337" s="52"/>
      <c r="CM1337" s="18">
        <v>461000</v>
      </c>
      <c r="CN1337" s="18">
        <v>10865.874204233281</v>
      </c>
      <c r="CO1337" s="26">
        <v>22.594700424317939</v>
      </c>
      <c r="CP1337" s="18">
        <v>123000</v>
      </c>
      <c r="CQ1337" s="18">
        <v>4920</v>
      </c>
      <c r="CR1337" s="18">
        <v>5747.663551401869</v>
      </c>
      <c r="CS1337" s="26">
        <v>11.671016433229696</v>
      </c>
      <c r="CT1337" s="26">
        <v>19.3</v>
      </c>
      <c r="CU1337" s="26">
        <v>25.43094791488101</v>
      </c>
      <c r="CV1337" s="26">
        <v>32</v>
      </c>
      <c r="CW1337" s="26"/>
      <c r="CY1337" s="18">
        <v>169000</v>
      </c>
      <c r="CZ1337" s="18">
        <v>9130</v>
      </c>
      <c r="DA1337" s="18"/>
      <c r="DG1337" s="17">
        <v>1</v>
      </c>
      <c r="DH1337" s="17">
        <v>2</v>
      </c>
      <c r="DI1337" s="17">
        <v>3</v>
      </c>
      <c r="DJ1337" s="20" t="s">
        <v>1418</v>
      </c>
    </row>
    <row r="1338" spans="1:114" x14ac:dyDescent="0.2">
      <c r="A1338" s="15" t="s">
        <v>105</v>
      </c>
      <c r="B1338" s="10" t="s">
        <v>1438</v>
      </c>
      <c r="C1338" s="11">
        <f t="shared" si="696"/>
        <v>5.91</v>
      </c>
      <c r="D1338" s="11">
        <f t="shared" si="712"/>
        <v>65</v>
      </c>
      <c r="E1338" s="11">
        <f t="shared" si="712"/>
        <v>65</v>
      </c>
      <c r="F1338" s="11">
        <f t="shared" si="712"/>
        <v>0</v>
      </c>
      <c r="G1338" s="11">
        <f t="shared" si="712"/>
        <v>6</v>
      </c>
      <c r="H1338" s="11">
        <f t="shared" si="712"/>
        <v>0</v>
      </c>
      <c r="I1338" s="11">
        <f t="shared" si="710"/>
        <v>9</v>
      </c>
      <c r="J1338" s="11">
        <f t="shared" si="710"/>
        <v>4.5</v>
      </c>
      <c r="K1338" s="11">
        <f t="shared" si="710"/>
        <v>0</v>
      </c>
      <c r="L1338" s="11">
        <f t="shared" si="710"/>
        <v>18.07754316617779</v>
      </c>
      <c r="M1338" s="11">
        <f t="shared" si="710"/>
        <v>18.07754316617779</v>
      </c>
      <c r="N1338" s="11">
        <f t="shared" si="710"/>
        <v>25.565506719993696</v>
      </c>
      <c r="O1338" s="11">
        <f t="shared" si="716"/>
        <v>22.775113713572249</v>
      </c>
      <c r="P1338" s="11">
        <f t="shared" si="716"/>
        <v>45.961940777125584</v>
      </c>
      <c r="Q1338" s="11">
        <f t="shared" si="716"/>
        <v>45.961940777125584</v>
      </c>
      <c r="R1338" s="11">
        <f t="shared" si="716"/>
        <v>0</v>
      </c>
      <c r="S1338" s="11">
        <f t="shared" si="716"/>
        <v>0</v>
      </c>
      <c r="T1338" s="11">
        <f t="shared" si="695"/>
        <v>752.69137438240341</v>
      </c>
      <c r="U1338" s="40">
        <f t="shared" si="697"/>
        <v>0.25</v>
      </c>
      <c r="V1338" s="11">
        <f t="shared" si="714"/>
        <v>42.31101197897069</v>
      </c>
      <c r="W1338" s="11">
        <f t="shared" si="714"/>
        <v>291038.55731184751</v>
      </c>
      <c r="X1338" s="11">
        <f t="shared" si="714"/>
        <v>6202.5430241765134</v>
      </c>
      <c r="Y1338" s="11">
        <f t="shared" si="714"/>
        <v>11627.953846153847</v>
      </c>
      <c r="Z1338" s="11">
        <f t="shared" si="714"/>
        <v>1.8747074870468381</v>
      </c>
      <c r="AA1338" s="11">
        <f t="shared" si="714"/>
        <v>19.663770411128873</v>
      </c>
      <c r="AB1338" s="11">
        <f t="shared" si="713"/>
        <v>390</v>
      </c>
      <c r="AC1338" s="11">
        <f t="shared" si="713"/>
        <v>0</v>
      </c>
      <c r="AD1338" s="11">
        <f t="shared" si="713"/>
        <v>0</v>
      </c>
      <c r="AE1338" s="11">
        <f t="shared" si="713"/>
        <v>0</v>
      </c>
      <c r="AF1338" s="11">
        <f t="shared" si="713"/>
        <v>0</v>
      </c>
      <c r="AG1338" s="11">
        <f t="shared" si="713"/>
        <v>0</v>
      </c>
      <c r="AH1338" s="11">
        <f t="shared" si="694"/>
        <v>0</v>
      </c>
      <c r="AI1338" s="11">
        <f t="shared" si="694"/>
        <v>463000</v>
      </c>
      <c r="AJ1338" s="11">
        <f t="shared" si="694"/>
        <v>10073.5519904422</v>
      </c>
      <c r="AK1338" s="11">
        <f t="shared" si="694"/>
        <v>24.796649733006429</v>
      </c>
      <c r="AL1338" s="11">
        <f t="shared" si="698"/>
        <v>124000</v>
      </c>
      <c r="AM1338" s="11">
        <f t="shared" si="698"/>
        <v>4881.889763779528</v>
      </c>
      <c r="AN1338" s="11">
        <f t="shared" si="698"/>
        <v>5414.8471615720528</v>
      </c>
      <c r="AO1338" s="11">
        <f t="shared" si="698"/>
        <v>12.832561505566872</v>
      </c>
      <c r="AP1338" s="11">
        <f t="shared" si="698"/>
        <v>21.2</v>
      </c>
      <c r="AQ1338" s="11">
        <f t="shared" si="698"/>
        <v>27.89660286714539</v>
      </c>
      <c r="AR1338" s="11">
        <f t="shared" si="698"/>
        <v>35</v>
      </c>
      <c r="AS1338" s="11">
        <f t="shared" si="698"/>
        <v>0</v>
      </c>
      <c r="AT1338" s="11">
        <f t="shared" si="698"/>
        <v>0</v>
      </c>
      <c r="AU1338" s="11">
        <f t="shared" si="698"/>
        <v>170000</v>
      </c>
      <c r="AV1338" s="11">
        <f t="shared" si="698"/>
        <v>9220</v>
      </c>
      <c r="AW1338" s="11">
        <f t="shared" si="698"/>
        <v>0</v>
      </c>
      <c r="AX1338" s="11">
        <f t="shared" si="717"/>
        <v>0</v>
      </c>
      <c r="AY1338" s="11">
        <f t="shared" si="717"/>
        <v>0</v>
      </c>
      <c r="AZ1338" s="11">
        <f t="shared" si="717"/>
        <v>0</v>
      </c>
      <c r="BA1338" s="11">
        <f t="shared" si="717"/>
        <v>0</v>
      </c>
      <c r="BB1338" s="11">
        <f t="shared" si="717"/>
        <v>0</v>
      </c>
      <c r="BC1338" s="11">
        <f t="shared" si="717"/>
        <v>3</v>
      </c>
      <c r="BD1338" s="11">
        <f t="shared" si="692"/>
        <v>3</v>
      </c>
      <c r="BE1338" s="11">
        <f t="shared" si="692"/>
        <v>4</v>
      </c>
      <c r="BF1338" s="15" t="str">
        <f t="shared" si="699"/>
        <v>ČSN 42 5541</v>
      </c>
      <c r="BG1338" s="44">
        <v>5.91</v>
      </c>
      <c r="BH1338" s="17">
        <f t="shared" si="700"/>
        <v>65</v>
      </c>
      <c r="BI1338" s="17">
        <f t="shared" si="701"/>
        <v>65</v>
      </c>
      <c r="BK1338" s="17">
        <f t="shared" si="702"/>
        <v>6</v>
      </c>
      <c r="BM1338" s="17">
        <v>9</v>
      </c>
      <c r="BN1338" s="17">
        <v>4.5</v>
      </c>
      <c r="BP1338" s="26">
        <f t="shared" si="711"/>
        <v>18.07754316617779</v>
      </c>
      <c r="BQ1338" s="26">
        <v>18.07754316617779</v>
      </c>
      <c r="BR1338" s="26">
        <f t="shared" si="706"/>
        <v>25.565506719993696</v>
      </c>
      <c r="BS1338" s="26">
        <f t="shared" si="703"/>
        <v>22.775113713572249</v>
      </c>
      <c r="BT1338" s="26">
        <f t="shared" si="707"/>
        <v>45.961940777125584</v>
      </c>
      <c r="BU1338" s="26">
        <f t="shared" si="707"/>
        <v>45.961940777125584</v>
      </c>
      <c r="BV1338" s="26"/>
      <c r="BW1338" s="26"/>
      <c r="BX1338" s="18">
        <f t="shared" si="708"/>
        <v>752.69137438240341</v>
      </c>
      <c r="BY1338" s="42">
        <v>0.25</v>
      </c>
      <c r="BZ1338" s="43">
        <f t="shared" si="718"/>
        <v>42.31101197897069</v>
      </c>
      <c r="CA1338" s="18">
        <f t="shared" si="715"/>
        <v>291038.55731184751</v>
      </c>
      <c r="CB1338" s="18">
        <f t="shared" si="704"/>
        <v>6202.5430241765134</v>
      </c>
      <c r="CC1338" s="18">
        <f t="shared" si="709"/>
        <v>11627.953846153847</v>
      </c>
      <c r="CD1338" s="25">
        <f t="shared" si="719"/>
        <v>1.8747074870468381</v>
      </c>
      <c r="CE1338" s="26">
        <f t="shared" ref="CE1338:CE1371" si="720">SQRT(CA1338/BX1338)</f>
        <v>19.663770411128873</v>
      </c>
      <c r="CF1338" s="18">
        <f t="shared" si="705"/>
        <v>390</v>
      </c>
      <c r="CG1338" s="18"/>
      <c r="CH1338" s="52"/>
      <c r="CI1338" s="52"/>
      <c r="CM1338" s="18">
        <v>463000</v>
      </c>
      <c r="CN1338" s="18">
        <v>10073.5519904422</v>
      </c>
      <c r="CO1338" s="26">
        <v>24.796649733006429</v>
      </c>
      <c r="CP1338" s="18">
        <v>124000</v>
      </c>
      <c r="CQ1338" s="18">
        <v>4881.889763779528</v>
      </c>
      <c r="CR1338" s="18">
        <v>5414.8471615720528</v>
      </c>
      <c r="CS1338" s="26">
        <v>12.832561505566872</v>
      </c>
      <c r="CT1338" s="26">
        <v>21.2</v>
      </c>
      <c r="CU1338" s="26">
        <v>27.89660286714539</v>
      </c>
      <c r="CV1338" s="26">
        <v>35</v>
      </c>
      <c r="CW1338" s="26"/>
      <c r="CY1338" s="18">
        <v>170000</v>
      </c>
      <c r="CZ1338" s="18">
        <v>9220</v>
      </c>
      <c r="DA1338" s="18"/>
      <c r="DG1338" s="17">
        <v>3</v>
      </c>
      <c r="DH1338" s="17">
        <v>3</v>
      </c>
      <c r="DI1338" s="17">
        <v>4</v>
      </c>
      <c r="DJ1338" s="20" t="s">
        <v>1418</v>
      </c>
    </row>
    <row r="1339" spans="1:114" x14ac:dyDescent="0.2">
      <c r="A1339" s="15" t="s">
        <v>105</v>
      </c>
      <c r="B1339" s="10" t="s">
        <v>1439</v>
      </c>
      <c r="C1339" s="11">
        <f t="shared" si="696"/>
        <v>7.73</v>
      </c>
      <c r="D1339" s="11">
        <f t="shared" si="712"/>
        <v>65</v>
      </c>
      <c r="E1339" s="11">
        <f t="shared" si="712"/>
        <v>65</v>
      </c>
      <c r="F1339" s="11">
        <f t="shared" si="712"/>
        <v>0</v>
      </c>
      <c r="G1339" s="11">
        <f t="shared" si="712"/>
        <v>8</v>
      </c>
      <c r="H1339" s="11">
        <f t="shared" si="712"/>
        <v>0</v>
      </c>
      <c r="I1339" s="11">
        <f t="shared" si="710"/>
        <v>9</v>
      </c>
      <c r="J1339" s="11">
        <f t="shared" si="710"/>
        <v>4.5</v>
      </c>
      <c r="K1339" s="11">
        <f t="shared" si="710"/>
        <v>0</v>
      </c>
      <c r="L1339" s="11">
        <f t="shared" si="710"/>
        <v>18.909361266653882</v>
      </c>
      <c r="M1339" s="11">
        <f t="shared" si="710"/>
        <v>18.909361266653882</v>
      </c>
      <c r="N1339" s="11">
        <f t="shared" si="710"/>
        <v>26.741875159114407</v>
      </c>
      <c r="O1339" s="11">
        <f t="shared" si="716"/>
        <v>23.01295883682463</v>
      </c>
      <c r="P1339" s="11">
        <f t="shared" si="716"/>
        <v>45.961940777125584</v>
      </c>
      <c r="Q1339" s="11">
        <f t="shared" si="716"/>
        <v>45.961940777125584</v>
      </c>
      <c r="R1339" s="11">
        <f t="shared" si="716"/>
        <v>0</v>
      </c>
      <c r="S1339" s="11">
        <f t="shared" si="716"/>
        <v>0</v>
      </c>
      <c r="T1339" s="11">
        <f t="shared" si="695"/>
        <v>984.69137438240341</v>
      </c>
      <c r="U1339" s="40">
        <f t="shared" si="697"/>
        <v>0.25</v>
      </c>
      <c r="V1339" s="11">
        <f t="shared" si="714"/>
        <v>32.342249141703157</v>
      </c>
      <c r="W1339" s="11">
        <f t="shared" si="714"/>
        <v>374133.27103654639</v>
      </c>
      <c r="X1339" s="11">
        <f t="shared" si="714"/>
        <v>8117.3375183855869</v>
      </c>
      <c r="Y1339" s="11">
        <f t="shared" si="714"/>
        <v>15123.261538461538</v>
      </c>
      <c r="Z1339" s="11">
        <f t="shared" si="714"/>
        <v>1.8630815220147852</v>
      </c>
      <c r="AA1339" s="11">
        <f t="shared" si="714"/>
        <v>19.492300530507425</v>
      </c>
      <c r="AB1339" s="11">
        <f t="shared" si="713"/>
        <v>520</v>
      </c>
      <c r="AC1339" s="11">
        <f t="shared" si="713"/>
        <v>0</v>
      </c>
      <c r="AD1339" s="11">
        <f t="shared" si="713"/>
        <v>0</v>
      </c>
      <c r="AE1339" s="11">
        <f t="shared" si="713"/>
        <v>0</v>
      </c>
      <c r="AF1339" s="11">
        <f t="shared" si="713"/>
        <v>0</v>
      </c>
      <c r="AG1339" s="11">
        <f t="shared" si="713"/>
        <v>0</v>
      </c>
      <c r="AH1339" s="11">
        <f t="shared" si="694"/>
        <v>0</v>
      </c>
      <c r="AI1339" s="11">
        <f t="shared" si="694"/>
        <v>594000</v>
      </c>
      <c r="AJ1339" s="11">
        <f t="shared" si="694"/>
        <v>12923.736246917206</v>
      </c>
      <c r="AK1339" s="11">
        <f t="shared" si="694"/>
        <v>24.556988522194409</v>
      </c>
      <c r="AL1339" s="11">
        <f t="shared" si="698"/>
        <v>159000</v>
      </c>
      <c r="AM1339" s="11">
        <f t="shared" si="698"/>
        <v>5977.4436090225563</v>
      </c>
      <c r="AN1339" s="11">
        <f t="shared" si="698"/>
        <v>6883.1168831168834</v>
      </c>
      <c r="AO1339" s="11">
        <f t="shared" si="698"/>
        <v>12.705169018826719</v>
      </c>
      <c r="AP1339" s="11">
        <f t="shared" si="698"/>
        <v>21</v>
      </c>
      <c r="AQ1339" s="11">
        <f t="shared" si="698"/>
        <v>27.630631130137914</v>
      </c>
      <c r="AR1339" s="11">
        <f t="shared" si="698"/>
        <v>34.700000000000003</v>
      </c>
      <c r="AS1339" s="11">
        <f t="shared" si="698"/>
        <v>0</v>
      </c>
      <c r="AT1339" s="11">
        <f t="shared" si="698"/>
        <v>0</v>
      </c>
      <c r="AU1339" s="11">
        <f t="shared" si="698"/>
        <v>218000</v>
      </c>
      <c r="AV1339" s="11">
        <f t="shared" si="698"/>
        <v>21000</v>
      </c>
      <c r="AW1339" s="11">
        <f t="shared" si="698"/>
        <v>0</v>
      </c>
      <c r="AX1339" s="11">
        <f t="shared" si="717"/>
        <v>0</v>
      </c>
      <c r="AY1339" s="11">
        <f t="shared" si="717"/>
        <v>0</v>
      </c>
      <c r="AZ1339" s="11">
        <f t="shared" si="717"/>
        <v>0</v>
      </c>
      <c r="BA1339" s="11">
        <f t="shared" si="717"/>
        <v>0</v>
      </c>
      <c r="BB1339" s="11">
        <f t="shared" si="717"/>
        <v>0</v>
      </c>
      <c r="BC1339" s="11">
        <f t="shared" si="717"/>
        <v>1</v>
      </c>
      <c r="BD1339" s="11">
        <f t="shared" si="692"/>
        <v>2</v>
      </c>
      <c r="BE1339" s="11">
        <f t="shared" si="692"/>
        <v>3</v>
      </c>
      <c r="BF1339" s="15" t="str">
        <f t="shared" si="699"/>
        <v>ČSN 42 5541</v>
      </c>
      <c r="BG1339" s="44">
        <v>7.73</v>
      </c>
      <c r="BH1339" s="17">
        <f t="shared" si="700"/>
        <v>65</v>
      </c>
      <c r="BI1339" s="17">
        <f t="shared" si="701"/>
        <v>65</v>
      </c>
      <c r="BK1339" s="17">
        <f t="shared" si="702"/>
        <v>8</v>
      </c>
      <c r="BM1339" s="17">
        <v>9</v>
      </c>
      <c r="BN1339" s="17">
        <v>4.5</v>
      </c>
      <c r="BP1339" s="26">
        <f t="shared" si="711"/>
        <v>18.909361266653882</v>
      </c>
      <c r="BQ1339" s="26">
        <v>18.909361266653882</v>
      </c>
      <c r="BR1339" s="26">
        <f t="shared" si="706"/>
        <v>26.741875159114407</v>
      </c>
      <c r="BS1339" s="26">
        <f t="shared" si="703"/>
        <v>23.01295883682463</v>
      </c>
      <c r="BT1339" s="26">
        <f t="shared" si="707"/>
        <v>45.961940777125584</v>
      </c>
      <c r="BU1339" s="26">
        <f t="shared" si="707"/>
        <v>45.961940777125584</v>
      </c>
      <c r="BV1339" s="26"/>
      <c r="BW1339" s="26"/>
      <c r="BX1339" s="18">
        <f t="shared" si="708"/>
        <v>984.69137438240341</v>
      </c>
      <c r="BY1339" s="42">
        <v>0.25</v>
      </c>
      <c r="BZ1339" s="43">
        <f t="shared" si="718"/>
        <v>32.342249141703157</v>
      </c>
      <c r="CA1339" s="18">
        <f t="shared" si="715"/>
        <v>374133.27103654639</v>
      </c>
      <c r="CB1339" s="18">
        <f t="shared" si="704"/>
        <v>8117.3375183855869</v>
      </c>
      <c r="CC1339" s="18">
        <f t="shared" si="709"/>
        <v>15123.261538461538</v>
      </c>
      <c r="CD1339" s="25">
        <f t="shared" si="719"/>
        <v>1.8630815220147852</v>
      </c>
      <c r="CE1339" s="26">
        <f t="shared" si="720"/>
        <v>19.492300530507425</v>
      </c>
      <c r="CF1339" s="18">
        <f t="shared" si="705"/>
        <v>520</v>
      </c>
      <c r="CG1339" s="18"/>
      <c r="CH1339" s="52"/>
      <c r="CI1339" s="52"/>
      <c r="CM1339" s="18">
        <v>594000</v>
      </c>
      <c r="CN1339" s="18">
        <v>12923.736246917206</v>
      </c>
      <c r="CO1339" s="26">
        <v>24.556988522194409</v>
      </c>
      <c r="CP1339" s="18">
        <v>159000</v>
      </c>
      <c r="CQ1339" s="18">
        <v>5977.4436090225563</v>
      </c>
      <c r="CR1339" s="18">
        <v>6883.1168831168834</v>
      </c>
      <c r="CS1339" s="26">
        <v>12.705169018826719</v>
      </c>
      <c r="CT1339" s="26">
        <v>21</v>
      </c>
      <c r="CU1339" s="26">
        <v>27.630631130137914</v>
      </c>
      <c r="CV1339" s="26">
        <v>34.700000000000003</v>
      </c>
      <c r="CW1339" s="26"/>
      <c r="CY1339" s="18">
        <v>218000</v>
      </c>
      <c r="CZ1339" s="18">
        <v>21000</v>
      </c>
      <c r="DA1339" s="18"/>
      <c r="DG1339" s="17">
        <v>1</v>
      </c>
      <c r="DH1339" s="17">
        <v>2</v>
      </c>
      <c r="DI1339" s="17">
        <v>3</v>
      </c>
      <c r="DJ1339" s="20" t="s">
        <v>1418</v>
      </c>
    </row>
    <row r="1340" spans="1:114" x14ac:dyDescent="0.2">
      <c r="A1340" s="15" t="s">
        <v>105</v>
      </c>
      <c r="B1340" s="10" t="s">
        <v>1440</v>
      </c>
      <c r="C1340" s="11">
        <f t="shared" si="696"/>
        <v>6.4</v>
      </c>
      <c r="D1340" s="11">
        <f t="shared" si="712"/>
        <v>70</v>
      </c>
      <c r="E1340" s="11">
        <f t="shared" si="712"/>
        <v>70</v>
      </c>
      <c r="F1340" s="11">
        <f t="shared" si="712"/>
        <v>0</v>
      </c>
      <c r="G1340" s="11">
        <f t="shared" si="712"/>
        <v>6</v>
      </c>
      <c r="H1340" s="11">
        <f t="shared" si="712"/>
        <v>0</v>
      </c>
      <c r="I1340" s="11">
        <f t="shared" si="710"/>
        <v>10</v>
      </c>
      <c r="J1340" s="11">
        <f t="shared" si="710"/>
        <v>5</v>
      </c>
      <c r="K1340" s="11">
        <f t="shared" si="710"/>
        <v>0</v>
      </c>
      <c r="L1340" s="11">
        <f t="shared" si="710"/>
        <v>19.239017187102021</v>
      </c>
      <c r="M1340" s="11">
        <f t="shared" si="710"/>
        <v>19.239017187102021</v>
      </c>
      <c r="N1340" s="11">
        <f t="shared" si="710"/>
        <v>27.208079032728754</v>
      </c>
      <c r="O1340" s="11">
        <f t="shared" si="716"/>
        <v>24.460968525583375</v>
      </c>
      <c r="P1340" s="11">
        <f t="shared" si="716"/>
        <v>49.497474683058321</v>
      </c>
      <c r="Q1340" s="11">
        <f t="shared" si="716"/>
        <v>49.497474683058321</v>
      </c>
      <c r="R1340" s="11">
        <f t="shared" si="716"/>
        <v>0</v>
      </c>
      <c r="S1340" s="11">
        <f t="shared" si="716"/>
        <v>0</v>
      </c>
      <c r="T1340" s="11">
        <f t="shared" si="695"/>
        <v>814.73009183012766</v>
      </c>
      <c r="U1340" s="40">
        <f t="shared" si="697"/>
        <v>0.27</v>
      </c>
      <c r="V1340" s="11">
        <f t="shared" si="714"/>
        <v>42.216317776280334</v>
      </c>
      <c r="W1340" s="11">
        <f t="shared" si="714"/>
        <v>365328.83373493783</v>
      </c>
      <c r="X1340" s="11">
        <f t="shared" si="714"/>
        <v>7197.0401968283122</v>
      </c>
      <c r="Y1340" s="11">
        <f t="shared" si="714"/>
        <v>13561.885714285714</v>
      </c>
      <c r="Z1340" s="11">
        <f t="shared" si="714"/>
        <v>1.8843698719735298</v>
      </c>
      <c r="AA1340" s="11">
        <f t="shared" si="714"/>
        <v>21.175569377247445</v>
      </c>
      <c r="AB1340" s="11">
        <f t="shared" si="713"/>
        <v>420</v>
      </c>
      <c r="AC1340" s="11">
        <f t="shared" si="713"/>
        <v>0</v>
      </c>
      <c r="AD1340" s="11">
        <f t="shared" si="713"/>
        <v>0</v>
      </c>
      <c r="AE1340" s="11">
        <f t="shared" si="713"/>
        <v>0</v>
      </c>
      <c r="AF1340" s="11">
        <f t="shared" si="713"/>
        <v>0</v>
      </c>
      <c r="AG1340" s="11">
        <f t="shared" si="713"/>
        <v>0</v>
      </c>
      <c r="AH1340" s="11">
        <f t="shared" si="694"/>
        <v>0</v>
      </c>
      <c r="AI1340" s="11">
        <f t="shared" si="694"/>
        <v>581000</v>
      </c>
      <c r="AJ1340" s="11">
        <f t="shared" si="694"/>
        <v>11737.972567696688</v>
      </c>
      <c r="AK1340" s="11">
        <f t="shared" si="694"/>
        <v>26.699877070556376</v>
      </c>
      <c r="AL1340" s="11">
        <f t="shared" si="698"/>
        <v>156000</v>
      </c>
      <c r="AM1340" s="11">
        <f t="shared" si="698"/>
        <v>5756.4575645756449</v>
      </c>
      <c r="AN1340" s="11">
        <f t="shared" si="698"/>
        <v>6341.4634146341459</v>
      </c>
      <c r="AO1340" s="11">
        <f t="shared" si="698"/>
        <v>13.835137980691963</v>
      </c>
      <c r="AP1340" s="11">
        <f t="shared" si="698"/>
        <v>22.8</v>
      </c>
      <c r="AQ1340" s="11">
        <f t="shared" si="698"/>
        <v>30.051081256130811</v>
      </c>
      <c r="AR1340" s="11">
        <f t="shared" si="698"/>
        <v>37.700000000000003</v>
      </c>
      <c r="AS1340" s="11">
        <f t="shared" si="698"/>
        <v>0</v>
      </c>
      <c r="AT1340" s="11">
        <f t="shared" si="698"/>
        <v>0</v>
      </c>
      <c r="AU1340" s="11">
        <f t="shared" si="698"/>
        <v>212000</v>
      </c>
      <c r="AV1340" s="11">
        <f t="shared" si="698"/>
        <v>10000</v>
      </c>
      <c r="AW1340" s="11">
        <f t="shared" si="698"/>
        <v>0</v>
      </c>
      <c r="AX1340" s="11">
        <f t="shared" si="717"/>
        <v>0</v>
      </c>
      <c r="AY1340" s="11">
        <f t="shared" si="717"/>
        <v>0</v>
      </c>
      <c r="AZ1340" s="11">
        <f t="shared" si="717"/>
        <v>0</v>
      </c>
      <c r="BA1340" s="11">
        <f t="shared" si="717"/>
        <v>0</v>
      </c>
      <c r="BB1340" s="11">
        <f t="shared" si="717"/>
        <v>0</v>
      </c>
      <c r="BC1340" s="11">
        <f t="shared" si="717"/>
        <v>3</v>
      </c>
      <c r="BD1340" s="11">
        <f t="shared" si="692"/>
        <v>3</v>
      </c>
      <c r="BE1340" s="11">
        <f t="shared" si="692"/>
        <v>4</v>
      </c>
      <c r="BF1340" s="15" t="str">
        <f t="shared" si="699"/>
        <v>ČSN 42 5541</v>
      </c>
      <c r="BG1340" s="44">
        <v>6.4</v>
      </c>
      <c r="BH1340" s="17">
        <f t="shared" si="700"/>
        <v>70</v>
      </c>
      <c r="BI1340" s="17">
        <f t="shared" si="701"/>
        <v>70</v>
      </c>
      <c r="BK1340" s="17">
        <f t="shared" si="702"/>
        <v>6</v>
      </c>
      <c r="BM1340" s="17">
        <v>10</v>
      </c>
      <c r="BN1340" s="17">
        <v>5</v>
      </c>
      <c r="BP1340" s="26">
        <f t="shared" si="711"/>
        <v>19.239017187102021</v>
      </c>
      <c r="BQ1340" s="26">
        <v>19.239017187102021</v>
      </c>
      <c r="BR1340" s="26">
        <f t="shared" si="706"/>
        <v>27.208079032728754</v>
      </c>
      <c r="BS1340" s="26">
        <f t="shared" si="703"/>
        <v>24.460968525583375</v>
      </c>
      <c r="BT1340" s="26">
        <f t="shared" si="707"/>
        <v>49.497474683058321</v>
      </c>
      <c r="BU1340" s="26">
        <f t="shared" si="707"/>
        <v>49.497474683058321</v>
      </c>
      <c r="BV1340" s="26"/>
      <c r="BW1340" s="26"/>
      <c r="BX1340" s="18">
        <f t="shared" si="708"/>
        <v>814.73009183012766</v>
      </c>
      <c r="BY1340" s="42">
        <v>0.27</v>
      </c>
      <c r="BZ1340" s="43">
        <f t="shared" si="718"/>
        <v>42.216317776280334</v>
      </c>
      <c r="CA1340" s="18">
        <f t="shared" si="715"/>
        <v>365328.83373493783</v>
      </c>
      <c r="CB1340" s="18">
        <f t="shared" si="704"/>
        <v>7197.0401968283122</v>
      </c>
      <c r="CC1340" s="18">
        <f t="shared" si="709"/>
        <v>13561.885714285714</v>
      </c>
      <c r="CD1340" s="25">
        <f t="shared" si="719"/>
        <v>1.8843698719735298</v>
      </c>
      <c r="CE1340" s="26">
        <f t="shared" si="720"/>
        <v>21.175569377247445</v>
      </c>
      <c r="CF1340" s="18">
        <f t="shared" si="705"/>
        <v>420</v>
      </c>
      <c r="CG1340" s="18"/>
      <c r="CH1340" s="52"/>
      <c r="CI1340" s="52"/>
      <c r="CM1340" s="18">
        <v>581000</v>
      </c>
      <c r="CN1340" s="18">
        <v>11737.972567696688</v>
      </c>
      <c r="CO1340" s="26">
        <v>26.699877070556376</v>
      </c>
      <c r="CP1340" s="18">
        <v>156000</v>
      </c>
      <c r="CQ1340" s="18">
        <v>5756.4575645756449</v>
      </c>
      <c r="CR1340" s="18">
        <v>6341.4634146341459</v>
      </c>
      <c r="CS1340" s="26">
        <v>13.835137980691963</v>
      </c>
      <c r="CT1340" s="26">
        <v>22.8</v>
      </c>
      <c r="CU1340" s="26">
        <v>30.051081256130811</v>
      </c>
      <c r="CV1340" s="26">
        <v>37.700000000000003</v>
      </c>
      <c r="CW1340" s="26"/>
      <c r="CY1340" s="18">
        <v>212000</v>
      </c>
      <c r="CZ1340" s="18">
        <v>10000</v>
      </c>
      <c r="DA1340" s="18"/>
      <c r="DG1340" s="17">
        <v>3</v>
      </c>
      <c r="DH1340" s="17">
        <v>3</v>
      </c>
      <c r="DI1340" s="17">
        <v>4</v>
      </c>
      <c r="DJ1340" s="20" t="s">
        <v>1418</v>
      </c>
    </row>
    <row r="1341" spans="1:114" x14ac:dyDescent="0.2">
      <c r="A1341" s="15" t="s">
        <v>105</v>
      </c>
      <c r="B1341" s="10" t="s">
        <v>1441</v>
      </c>
      <c r="C1341" s="11">
        <f t="shared" si="696"/>
        <v>7.39</v>
      </c>
      <c r="D1341" s="11">
        <f t="shared" si="712"/>
        <v>70</v>
      </c>
      <c r="E1341" s="11">
        <f t="shared" si="712"/>
        <v>70</v>
      </c>
      <c r="F1341" s="11">
        <f t="shared" si="712"/>
        <v>0</v>
      </c>
      <c r="G1341" s="11">
        <f t="shared" si="712"/>
        <v>7</v>
      </c>
      <c r="H1341" s="11">
        <f t="shared" si="712"/>
        <v>0</v>
      </c>
      <c r="I1341" s="11">
        <f t="shared" si="710"/>
        <v>10</v>
      </c>
      <c r="J1341" s="11">
        <f t="shared" si="710"/>
        <v>5</v>
      </c>
      <c r="K1341" s="11">
        <f t="shared" si="710"/>
        <v>0</v>
      </c>
      <c r="L1341" s="11">
        <f t="shared" si="710"/>
        <v>19.678888397098309</v>
      </c>
      <c r="M1341" s="11">
        <f t="shared" si="710"/>
        <v>19.678888397098309</v>
      </c>
      <c r="N1341" s="11">
        <f t="shared" si="710"/>
        <v>27.830150863602967</v>
      </c>
      <c r="O1341" s="11">
        <f t="shared" si="716"/>
        <v>24.546003475895709</v>
      </c>
      <c r="P1341" s="11">
        <f t="shared" si="716"/>
        <v>49.497474683058321</v>
      </c>
      <c r="Q1341" s="11">
        <f t="shared" si="716"/>
        <v>49.497474683058321</v>
      </c>
      <c r="R1341" s="11">
        <f t="shared" si="716"/>
        <v>0</v>
      </c>
      <c r="S1341" s="11">
        <f t="shared" si="716"/>
        <v>0</v>
      </c>
      <c r="T1341" s="11">
        <f t="shared" si="695"/>
        <v>941.73009183012766</v>
      </c>
      <c r="U1341" s="40">
        <f t="shared" si="697"/>
        <v>0.27</v>
      </c>
      <c r="V1341" s="11">
        <f t="shared" si="714"/>
        <v>36.523102274194926</v>
      </c>
      <c r="W1341" s="11">
        <f t="shared" si="714"/>
        <v>419528.49609638337</v>
      </c>
      <c r="X1341" s="11">
        <f t="shared" si="714"/>
        <v>8337.0275960317194</v>
      </c>
      <c r="Y1341" s="11">
        <f t="shared" si="714"/>
        <v>15632.224999999999</v>
      </c>
      <c r="Z1341" s="11">
        <f t="shared" si="714"/>
        <v>1.8750357750333784</v>
      </c>
      <c r="AA1341" s="11">
        <f t="shared" si="714"/>
        <v>21.106562524613143</v>
      </c>
      <c r="AB1341" s="11">
        <f t="shared" si="713"/>
        <v>490</v>
      </c>
      <c r="AC1341" s="11">
        <f t="shared" si="713"/>
        <v>0</v>
      </c>
      <c r="AD1341" s="11">
        <f t="shared" si="713"/>
        <v>0</v>
      </c>
      <c r="AE1341" s="11">
        <f t="shared" si="713"/>
        <v>0</v>
      </c>
      <c r="AF1341" s="11">
        <f t="shared" si="713"/>
        <v>0</v>
      </c>
      <c r="AG1341" s="11">
        <f t="shared" si="713"/>
        <v>0</v>
      </c>
      <c r="AH1341" s="11">
        <f t="shared" si="694"/>
        <v>0</v>
      </c>
      <c r="AI1341" s="11">
        <f t="shared" si="694"/>
        <v>667000</v>
      </c>
      <c r="AJ1341" s="11">
        <f t="shared" si="694"/>
        <v>13475.434944326491</v>
      </c>
      <c r="AK1341" s="11">
        <f t="shared" si="694"/>
        <v>26.609546041825237</v>
      </c>
      <c r="AL1341" s="11">
        <f t="shared" si="698"/>
        <v>178000</v>
      </c>
      <c r="AM1341" s="11">
        <f t="shared" si="698"/>
        <v>6425.9927797833934</v>
      </c>
      <c r="AN1341" s="11">
        <f t="shared" si="698"/>
        <v>7206.4777327935226</v>
      </c>
      <c r="AO1341" s="11">
        <f t="shared" si="698"/>
        <v>13.746259865768575</v>
      </c>
      <c r="AP1341" s="11">
        <f t="shared" si="698"/>
        <v>22.7</v>
      </c>
      <c r="AQ1341" s="11">
        <f t="shared" si="698"/>
        <v>29.968135944274582</v>
      </c>
      <c r="AR1341" s="11">
        <f t="shared" si="698"/>
        <v>37.6</v>
      </c>
      <c r="AS1341" s="11">
        <f t="shared" si="698"/>
        <v>0</v>
      </c>
      <c r="AT1341" s="11">
        <f t="shared" si="698"/>
        <v>0</v>
      </c>
      <c r="AU1341" s="11">
        <f t="shared" si="698"/>
        <v>244000</v>
      </c>
      <c r="AV1341" s="11">
        <f t="shared" si="698"/>
        <v>15600</v>
      </c>
      <c r="AW1341" s="11">
        <f t="shared" si="698"/>
        <v>0</v>
      </c>
      <c r="AX1341" s="11">
        <f t="shared" si="717"/>
        <v>0</v>
      </c>
      <c r="AY1341" s="11">
        <f t="shared" si="717"/>
        <v>0</v>
      </c>
      <c r="AZ1341" s="11">
        <f t="shared" si="717"/>
        <v>0</v>
      </c>
      <c r="BA1341" s="11">
        <f t="shared" si="717"/>
        <v>0</v>
      </c>
      <c r="BB1341" s="11">
        <f t="shared" si="717"/>
        <v>0</v>
      </c>
      <c r="BC1341" s="11">
        <f t="shared" si="717"/>
        <v>2</v>
      </c>
      <c r="BD1341" s="11">
        <f t="shared" si="692"/>
        <v>3</v>
      </c>
      <c r="BE1341" s="11">
        <f t="shared" si="692"/>
        <v>3</v>
      </c>
      <c r="BF1341" s="15" t="str">
        <f t="shared" si="699"/>
        <v>ČSN 42 5541</v>
      </c>
      <c r="BG1341" s="44">
        <v>7.39</v>
      </c>
      <c r="BH1341" s="17">
        <f t="shared" si="700"/>
        <v>70</v>
      </c>
      <c r="BI1341" s="17">
        <f t="shared" si="701"/>
        <v>70</v>
      </c>
      <c r="BK1341" s="17">
        <f t="shared" si="702"/>
        <v>7</v>
      </c>
      <c r="BM1341" s="17">
        <v>10</v>
      </c>
      <c r="BN1341" s="17">
        <v>5</v>
      </c>
      <c r="BP1341" s="26">
        <f t="shared" si="711"/>
        <v>19.678888397098309</v>
      </c>
      <c r="BQ1341" s="26">
        <v>19.678888397098309</v>
      </c>
      <c r="BR1341" s="26">
        <f t="shared" si="706"/>
        <v>27.830150863602967</v>
      </c>
      <c r="BS1341" s="26">
        <f t="shared" si="703"/>
        <v>24.546003475895709</v>
      </c>
      <c r="BT1341" s="26">
        <f t="shared" si="707"/>
        <v>49.497474683058321</v>
      </c>
      <c r="BU1341" s="26">
        <f t="shared" si="707"/>
        <v>49.497474683058321</v>
      </c>
      <c r="BV1341" s="26"/>
      <c r="BW1341" s="26"/>
      <c r="BX1341" s="18">
        <f t="shared" si="708"/>
        <v>941.73009183012766</v>
      </c>
      <c r="BY1341" s="42">
        <v>0.27</v>
      </c>
      <c r="BZ1341" s="43">
        <f t="shared" si="718"/>
        <v>36.523102274194926</v>
      </c>
      <c r="CA1341" s="18">
        <f t="shared" si="715"/>
        <v>419528.49609638337</v>
      </c>
      <c r="CB1341" s="18">
        <f t="shared" si="704"/>
        <v>8337.0275960317194</v>
      </c>
      <c r="CC1341" s="18">
        <f t="shared" si="709"/>
        <v>15632.224999999999</v>
      </c>
      <c r="CD1341" s="25">
        <f t="shared" si="719"/>
        <v>1.8750357750333784</v>
      </c>
      <c r="CE1341" s="26">
        <f t="shared" si="720"/>
        <v>21.106562524613143</v>
      </c>
      <c r="CF1341" s="18">
        <f t="shared" si="705"/>
        <v>490</v>
      </c>
      <c r="CG1341" s="18"/>
      <c r="CH1341" s="52"/>
      <c r="CI1341" s="52"/>
      <c r="CM1341" s="18">
        <v>667000</v>
      </c>
      <c r="CN1341" s="18">
        <v>13475.434944326491</v>
      </c>
      <c r="CO1341" s="26">
        <v>26.609546041825237</v>
      </c>
      <c r="CP1341" s="18">
        <v>178000</v>
      </c>
      <c r="CQ1341" s="18">
        <v>6425.9927797833934</v>
      </c>
      <c r="CR1341" s="18">
        <v>7206.4777327935226</v>
      </c>
      <c r="CS1341" s="26">
        <v>13.746259865768575</v>
      </c>
      <c r="CT1341" s="26">
        <v>22.7</v>
      </c>
      <c r="CU1341" s="26">
        <v>29.968135944274582</v>
      </c>
      <c r="CV1341" s="26">
        <v>37.6</v>
      </c>
      <c r="CW1341" s="26"/>
      <c r="CY1341" s="18">
        <v>244000</v>
      </c>
      <c r="CZ1341" s="18">
        <v>15600</v>
      </c>
      <c r="DA1341" s="18"/>
      <c r="DG1341" s="17">
        <v>2</v>
      </c>
      <c r="DH1341" s="17">
        <v>3</v>
      </c>
      <c r="DI1341" s="17">
        <v>3</v>
      </c>
      <c r="DJ1341" s="20" t="s">
        <v>1418</v>
      </c>
    </row>
    <row r="1342" spans="1:114" x14ac:dyDescent="0.2">
      <c r="A1342" s="15" t="s">
        <v>105</v>
      </c>
      <c r="B1342" s="10" t="s">
        <v>1442</v>
      </c>
      <c r="C1342" s="11">
        <f t="shared" si="696"/>
        <v>8.3699999999999992</v>
      </c>
      <c r="D1342" s="11">
        <f t="shared" si="712"/>
        <v>70</v>
      </c>
      <c r="E1342" s="11">
        <f t="shared" si="712"/>
        <v>70</v>
      </c>
      <c r="F1342" s="11">
        <f t="shared" si="712"/>
        <v>0</v>
      </c>
      <c r="G1342" s="11">
        <f t="shared" si="712"/>
        <v>8</v>
      </c>
      <c r="H1342" s="11">
        <f t="shared" si="712"/>
        <v>0</v>
      </c>
      <c r="I1342" s="11">
        <f t="shared" si="710"/>
        <v>10</v>
      </c>
      <c r="J1342" s="11">
        <f t="shared" si="710"/>
        <v>5</v>
      </c>
      <c r="K1342" s="11">
        <f t="shared" si="710"/>
        <v>0</v>
      </c>
      <c r="L1342" s="11">
        <f t="shared" si="710"/>
        <v>20.097676703090006</v>
      </c>
      <c r="M1342" s="11">
        <f t="shared" si="710"/>
        <v>20.097676703090006</v>
      </c>
      <c r="N1342" s="11">
        <f t="shared" si="710"/>
        <v>28.422406965699679</v>
      </c>
      <c r="O1342" s="11">
        <f t="shared" si="716"/>
        <v>24.66085415498555</v>
      </c>
      <c r="P1342" s="11">
        <f t="shared" si="716"/>
        <v>49.497474683058321</v>
      </c>
      <c r="Q1342" s="11">
        <f t="shared" si="716"/>
        <v>49.497474683058321</v>
      </c>
      <c r="R1342" s="11">
        <f t="shared" si="716"/>
        <v>0</v>
      </c>
      <c r="S1342" s="11">
        <f t="shared" si="716"/>
        <v>0</v>
      </c>
      <c r="T1342" s="11">
        <f t="shared" si="695"/>
        <v>1066.7300918301275</v>
      </c>
      <c r="U1342" s="40">
        <f t="shared" si="697"/>
        <v>0.27</v>
      </c>
      <c r="V1342" s="11">
        <f t="shared" si="714"/>
        <v>32.243305707809711</v>
      </c>
      <c r="W1342" s="11">
        <f t="shared" si="714"/>
        <v>471495.90727296687</v>
      </c>
      <c r="X1342" s="11">
        <f t="shared" si="714"/>
        <v>9448.3758695491906</v>
      </c>
      <c r="Y1342" s="11">
        <f t="shared" si="714"/>
        <v>17659.885714285716</v>
      </c>
      <c r="Z1342" s="11">
        <f t="shared" si="714"/>
        <v>1.8690922078154286</v>
      </c>
      <c r="AA1342" s="11">
        <f t="shared" si="714"/>
        <v>21.023822944436983</v>
      </c>
      <c r="AB1342" s="11">
        <f t="shared" si="713"/>
        <v>560</v>
      </c>
      <c r="AC1342" s="11">
        <f t="shared" si="713"/>
        <v>0</v>
      </c>
      <c r="AD1342" s="11">
        <f t="shared" si="713"/>
        <v>0</v>
      </c>
      <c r="AE1342" s="11">
        <f t="shared" si="713"/>
        <v>0</v>
      </c>
      <c r="AF1342" s="11">
        <f t="shared" si="713"/>
        <v>0</v>
      </c>
      <c r="AG1342" s="11">
        <f t="shared" si="713"/>
        <v>0</v>
      </c>
      <c r="AH1342" s="11">
        <f t="shared" si="694"/>
        <v>0</v>
      </c>
      <c r="AI1342" s="11">
        <f t="shared" si="694"/>
        <v>749000</v>
      </c>
      <c r="AJ1342" s="11">
        <f t="shared" si="694"/>
        <v>15132.085117392116</v>
      </c>
      <c r="AK1342" s="11">
        <f t="shared" si="694"/>
        <v>26.457513110645905</v>
      </c>
      <c r="AL1342" s="11">
        <f t="shared" si="698"/>
        <v>200000</v>
      </c>
      <c r="AM1342" s="11">
        <f t="shared" si="698"/>
        <v>7067.1378091872784</v>
      </c>
      <c r="AN1342" s="11">
        <f t="shared" si="698"/>
        <v>8064.5161290322576</v>
      </c>
      <c r="AO1342" s="11">
        <f t="shared" ref="AO1342:AW1370" si="721">IF($A1342="x",CS1342,"")</f>
        <v>13.671718540493265</v>
      </c>
      <c r="AP1342" s="11">
        <f t="shared" si="721"/>
        <v>22.6</v>
      </c>
      <c r="AQ1342" s="11">
        <f t="shared" si="721"/>
        <v>29.796819751270764</v>
      </c>
      <c r="AR1342" s="11">
        <f t="shared" si="721"/>
        <v>37.4</v>
      </c>
      <c r="AS1342" s="11">
        <f t="shared" si="721"/>
        <v>0</v>
      </c>
      <c r="AT1342" s="11">
        <f t="shared" si="721"/>
        <v>0</v>
      </c>
      <c r="AU1342" s="11">
        <f t="shared" si="721"/>
        <v>274000</v>
      </c>
      <c r="AV1342" s="11">
        <f t="shared" si="721"/>
        <v>22900</v>
      </c>
      <c r="AW1342" s="11">
        <f t="shared" si="721"/>
        <v>0</v>
      </c>
      <c r="AX1342" s="11">
        <f t="shared" si="717"/>
        <v>0</v>
      </c>
      <c r="AY1342" s="11">
        <f t="shared" si="717"/>
        <v>0</v>
      </c>
      <c r="AZ1342" s="11">
        <f t="shared" si="717"/>
        <v>0</v>
      </c>
      <c r="BA1342" s="11">
        <f t="shared" si="717"/>
        <v>0</v>
      </c>
      <c r="BB1342" s="11">
        <f t="shared" si="717"/>
        <v>0</v>
      </c>
      <c r="BC1342" s="11">
        <f t="shared" si="717"/>
        <v>1</v>
      </c>
      <c r="BD1342" s="11">
        <f t="shared" si="692"/>
        <v>3</v>
      </c>
      <c r="BE1342" s="11">
        <f t="shared" si="692"/>
        <v>3</v>
      </c>
      <c r="BF1342" s="15" t="str">
        <f t="shared" si="699"/>
        <v>ČSN 42 5541</v>
      </c>
      <c r="BG1342" s="44">
        <v>8.3699999999999992</v>
      </c>
      <c r="BH1342" s="17">
        <f t="shared" si="700"/>
        <v>70</v>
      </c>
      <c r="BI1342" s="17">
        <f t="shared" si="701"/>
        <v>70</v>
      </c>
      <c r="BK1342" s="17">
        <f t="shared" si="702"/>
        <v>8</v>
      </c>
      <c r="BM1342" s="17">
        <v>10</v>
      </c>
      <c r="BN1342" s="17">
        <v>5</v>
      </c>
      <c r="BP1342" s="26">
        <f t="shared" si="711"/>
        <v>20.097676703090006</v>
      </c>
      <c r="BQ1342" s="26">
        <v>20.097676703090006</v>
      </c>
      <c r="BR1342" s="26">
        <f t="shared" si="706"/>
        <v>28.422406965699679</v>
      </c>
      <c r="BS1342" s="26">
        <f t="shared" si="703"/>
        <v>24.66085415498555</v>
      </c>
      <c r="BT1342" s="26">
        <f t="shared" si="707"/>
        <v>49.497474683058321</v>
      </c>
      <c r="BU1342" s="26">
        <f t="shared" si="707"/>
        <v>49.497474683058321</v>
      </c>
      <c r="BV1342" s="26"/>
      <c r="BW1342" s="26"/>
      <c r="BX1342" s="18">
        <f t="shared" si="708"/>
        <v>1066.7300918301275</v>
      </c>
      <c r="BY1342" s="42">
        <v>0.27</v>
      </c>
      <c r="BZ1342" s="43">
        <f t="shared" si="718"/>
        <v>32.243305707809711</v>
      </c>
      <c r="CA1342" s="18">
        <f t="shared" si="715"/>
        <v>471495.90727296687</v>
      </c>
      <c r="CB1342" s="18">
        <f t="shared" si="704"/>
        <v>9448.3758695491906</v>
      </c>
      <c r="CC1342" s="18">
        <f t="shared" si="709"/>
        <v>17659.885714285716</v>
      </c>
      <c r="CD1342" s="25">
        <f t="shared" si="719"/>
        <v>1.8690922078154286</v>
      </c>
      <c r="CE1342" s="26">
        <f t="shared" si="720"/>
        <v>21.023822944436983</v>
      </c>
      <c r="CF1342" s="18">
        <f t="shared" si="705"/>
        <v>560</v>
      </c>
      <c r="CG1342" s="18"/>
      <c r="CH1342" s="52"/>
      <c r="CI1342" s="52"/>
      <c r="CM1342" s="18">
        <v>749000</v>
      </c>
      <c r="CN1342" s="18">
        <v>15132.085117392116</v>
      </c>
      <c r="CO1342" s="26">
        <v>26.457513110645905</v>
      </c>
      <c r="CP1342" s="18">
        <v>200000</v>
      </c>
      <c r="CQ1342" s="18">
        <v>7067.1378091872784</v>
      </c>
      <c r="CR1342" s="18">
        <v>8064.5161290322576</v>
      </c>
      <c r="CS1342" s="26">
        <v>13.671718540493265</v>
      </c>
      <c r="CT1342" s="26">
        <v>22.6</v>
      </c>
      <c r="CU1342" s="26">
        <v>29.796819751270764</v>
      </c>
      <c r="CV1342" s="26">
        <v>37.4</v>
      </c>
      <c r="CW1342" s="26"/>
      <c r="CY1342" s="18">
        <v>274000</v>
      </c>
      <c r="CZ1342" s="18">
        <v>22900</v>
      </c>
      <c r="DA1342" s="18"/>
      <c r="DG1342" s="17">
        <v>1</v>
      </c>
      <c r="DH1342" s="17">
        <v>3</v>
      </c>
      <c r="DI1342" s="17">
        <v>3</v>
      </c>
      <c r="DJ1342" s="20" t="s">
        <v>1418</v>
      </c>
    </row>
    <row r="1343" spans="1:114" x14ac:dyDescent="0.2">
      <c r="A1343" s="15" t="s">
        <v>105</v>
      </c>
      <c r="B1343" s="10" t="s">
        <v>1443</v>
      </c>
      <c r="C1343" s="11">
        <f t="shared" si="696"/>
        <v>7.34</v>
      </c>
      <c r="D1343" s="11">
        <f t="shared" si="712"/>
        <v>80</v>
      </c>
      <c r="E1343" s="11">
        <f t="shared" si="712"/>
        <v>80</v>
      </c>
      <c r="F1343" s="11">
        <f t="shared" si="712"/>
        <v>0</v>
      </c>
      <c r="G1343" s="11">
        <f t="shared" si="712"/>
        <v>6</v>
      </c>
      <c r="H1343" s="11">
        <f t="shared" si="712"/>
        <v>0</v>
      </c>
      <c r="I1343" s="11">
        <f t="shared" si="710"/>
        <v>10</v>
      </c>
      <c r="J1343" s="11">
        <f t="shared" si="710"/>
        <v>5</v>
      </c>
      <c r="K1343" s="11">
        <f t="shared" si="710"/>
        <v>0</v>
      </c>
      <c r="L1343" s="11">
        <f t="shared" si="710"/>
        <v>21.718521697178627</v>
      </c>
      <c r="M1343" s="11">
        <f t="shared" si="710"/>
        <v>21.718521697178627</v>
      </c>
      <c r="N1343" s="11">
        <f t="shared" si="710"/>
        <v>30.714627938844345</v>
      </c>
      <c r="O1343" s="11">
        <f t="shared" si="716"/>
        <v>28.025487431333261</v>
      </c>
      <c r="P1343" s="11">
        <f t="shared" si="716"/>
        <v>56.568542494923797</v>
      </c>
      <c r="Q1343" s="11">
        <f t="shared" si="716"/>
        <v>56.568542494923797</v>
      </c>
      <c r="R1343" s="11">
        <f t="shared" si="716"/>
        <v>0</v>
      </c>
      <c r="S1343" s="11">
        <f t="shared" si="716"/>
        <v>0</v>
      </c>
      <c r="T1343" s="11">
        <f t="shared" si="695"/>
        <v>934.73009183012766</v>
      </c>
      <c r="U1343" s="40">
        <f t="shared" si="697"/>
        <v>0.31</v>
      </c>
      <c r="V1343" s="11">
        <f t="shared" si="714"/>
        <v>42.247966771406112</v>
      </c>
      <c r="W1343" s="11">
        <f t="shared" si="714"/>
        <v>556778.34715885762</v>
      </c>
      <c r="X1343" s="11">
        <f t="shared" si="714"/>
        <v>9553.2639763515454</v>
      </c>
      <c r="Y1343" s="11">
        <f t="shared" si="714"/>
        <v>17880.149999999998</v>
      </c>
      <c r="Z1343" s="11">
        <f t="shared" si="714"/>
        <v>1.8716273353548161</v>
      </c>
      <c r="AA1343" s="11">
        <f t="shared" si="714"/>
        <v>24.406081467930829</v>
      </c>
      <c r="AB1343" s="11">
        <f t="shared" si="713"/>
        <v>480</v>
      </c>
      <c r="AC1343" s="11">
        <f t="shared" si="713"/>
        <v>0</v>
      </c>
      <c r="AD1343" s="11">
        <f t="shared" si="713"/>
        <v>0</v>
      </c>
      <c r="AE1343" s="11">
        <f t="shared" si="713"/>
        <v>0</v>
      </c>
      <c r="AF1343" s="11">
        <f t="shared" si="713"/>
        <v>0</v>
      </c>
      <c r="AG1343" s="11">
        <f t="shared" si="713"/>
        <v>0</v>
      </c>
      <c r="AH1343" s="11">
        <f t="shared" si="694"/>
        <v>0</v>
      </c>
      <c r="AI1343" s="11">
        <f t="shared" si="694"/>
        <v>885000</v>
      </c>
      <c r="AJ1343" s="11">
        <f t="shared" si="694"/>
        <v>15644.737533752364</v>
      </c>
      <c r="AK1343" s="11">
        <f t="shared" si="694"/>
        <v>30.765631216848501</v>
      </c>
      <c r="AL1343" s="11">
        <f t="shared" si="694"/>
        <v>235000</v>
      </c>
      <c r="AM1343" s="11">
        <f t="shared" si="694"/>
        <v>7679.7385620915029</v>
      </c>
      <c r="AN1343" s="11">
        <f t="shared" si="694"/>
        <v>8333.3333333333339</v>
      </c>
      <c r="AO1343" s="11">
        <f t="shared" si="721"/>
        <v>15.853608371463007</v>
      </c>
      <c r="AP1343" s="11">
        <f t="shared" si="721"/>
        <v>26.3</v>
      </c>
      <c r="AQ1343" s="11">
        <f t="shared" si="721"/>
        <v>34.610128034534121</v>
      </c>
      <c r="AR1343" s="11">
        <f t="shared" si="721"/>
        <v>43.5</v>
      </c>
      <c r="AS1343" s="11">
        <f t="shared" si="721"/>
        <v>0</v>
      </c>
      <c r="AT1343" s="11">
        <f t="shared" si="721"/>
        <v>0</v>
      </c>
      <c r="AU1343" s="11">
        <f t="shared" si="721"/>
        <v>325000</v>
      </c>
      <c r="AV1343" s="11">
        <f t="shared" si="721"/>
        <v>11600</v>
      </c>
      <c r="AW1343" s="11">
        <f t="shared" si="721"/>
        <v>0</v>
      </c>
      <c r="AX1343" s="11">
        <f t="shared" si="717"/>
        <v>0</v>
      </c>
      <c r="AY1343" s="11">
        <f t="shared" si="717"/>
        <v>0</v>
      </c>
      <c r="AZ1343" s="11">
        <f t="shared" si="717"/>
        <v>0</v>
      </c>
      <c r="BA1343" s="11">
        <f t="shared" si="717"/>
        <v>0</v>
      </c>
      <c r="BB1343" s="11">
        <f t="shared" si="717"/>
        <v>0</v>
      </c>
      <c r="BC1343" s="11">
        <f t="shared" si="717"/>
        <v>3</v>
      </c>
      <c r="BD1343" s="11">
        <f t="shared" si="692"/>
        <v>4</v>
      </c>
      <c r="BE1343" s="11">
        <f t="shared" si="692"/>
        <v>4</v>
      </c>
      <c r="BF1343" s="15" t="str">
        <f t="shared" si="699"/>
        <v>ČSN 42 5541</v>
      </c>
      <c r="BG1343" s="44">
        <v>7.34</v>
      </c>
      <c r="BH1343" s="17">
        <f t="shared" si="700"/>
        <v>80</v>
      </c>
      <c r="BI1343" s="17">
        <f t="shared" si="701"/>
        <v>80</v>
      </c>
      <c r="BK1343" s="17">
        <f t="shared" si="702"/>
        <v>6</v>
      </c>
      <c r="BM1343" s="17">
        <v>10</v>
      </c>
      <c r="BN1343" s="17">
        <v>5</v>
      </c>
      <c r="BP1343" s="26">
        <f t="shared" si="711"/>
        <v>21.718521697178627</v>
      </c>
      <c r="BQ1343" s="26">
        <v>21.718521697178627</v>
      </c>
      <c r="BR1343" s="26">
        <f t="shared" si="706"/>
        <v>30.714627938844345</v>
      </c>
      <c r="BS1343" s="26">
        <f t="shared" si="703"/>
        <v>28.025487431333261</v>
      </c>
      <c r="BT1343" s="26">
        <f t="shared" si="707"/>
        <v>56.568542494923797</v>
      </c>
      <c r="BU1343" s="26">
        <f t="shared" si="707"/>
        <v>56.568542494923797</v>
      </c>
      <c r="BV1343" s="26"/>
      <c r="BW1343" s="26"/>
      <c r="BX1343" s="18">
        <f t="shared" si="708"/>
        <v>934.73009183012766</v>
      </c>
      <c r="BY1343" s="42">
        <v>0.31</v>
      </c>
      <c r="BZ1343" s="43">
        <f t="shared" si="718"/>
        <v>42.247966771406112</v>
      </c>
      <c r="CA1343" s="18">
        <f t="shared" si="715"/>
        <v>556778.34715885762</v>
      </c>
      <c r="CB1343" s="18">
        <f t="shared" si="704"/>
        <v>9553.2639763515454</v>
      </c>
      <c r="CC1343" s="18">
        <f t="shared" si="709"/>
        <v>17880.149999999998</v>
      </c>
      <c r="CD1343" s="25">
        <f t="shared" si="719"/>
        <v>1.8716273353548161</v>
      </c>
      <c r="CE1343" s="26">
        <f t="shared" si="720"/>
        <v>24.406081467930829</v>
      </c>
      <c r="CF1343" s="18">
        <f t="shared" si="705"/>
        <v>480</v>
      </c>
      <c r="CG1343" s="18"/>
      <c r="CH1343" s="52"/>
      <c r="CI1343" s="52"/>
      <c r="CM1343" s="18">
        <v>885000</v>
      </c>
      <c r="CN1343" s="18">
        <v>15644.737533752364</v>
      </c>
      <c r="CO1343" s="26">
        <v>30.765631216848501</v>
      </c>
      <c r="CP1343" s="18">
        <v>235000</v>
      </c>
      <c r="CQ1343" s="18">
        <v>7679.7385620915029</v>
      </c>
      <c r="CR1343" s="18">
        <v>8333.3333333333339</v>
      </c>
      <c r="CS1343" s="26">
        <v>15.853608371463007</v>
      </c>
      <c r="CT1343" s="26">
        <v>26.3</v>
      </c>
      <c r="CU1343" s="26">
        <v>34.610128034534121</v>
      </c>
      <c r="CV1343" s="26">
        <v>43.5</v>
      </c>
      <c r="CW1343" s="26"/>
      <c r="CY1343" s="18">
        <v>325000</v>
      </c>
      <c r="CZ1343" s="18">
        <v>11600</v>
      </c>
      <c r="DA1343" s="18"/>
      <c r="DG1343" s="17">
        <v>3</v>
      </c>
      <c r="DH1343" s="17">
        <v>4</v>
      </c>
      <c r="DI1343" s="17">
        <v>4</v>
      </c>
      <c r="DJ1343" s="20" t="s">
        <v>1418</v>
      </c>
    </row>
    <row r="1344" spans="1:114" x14ac:dyDescent="0.2">
      <c r="A1344" s="15" t="s">
        <v>105</v>
      </c>
      <c r="B1344" s="10" t="s">
        <v>1444</v>
      </c>
      <c r="C1344" s="11">
        <f t="shared" si="696"/>
        <v>9.6300000000000008</v>
      </c>
      <c r="D1344" s="11">
        <f t="shared" si="712"/>
        <v>80</v>
      </c>
      <c r="E1344" s="11">
        <f t="shared" si="712"/>
        <v>80</v>
      </c>
      <c r="F1344" s="11">
        <f t="shared" si="712"/>
        <v>0</v>
      </c>
      <c r="G1344" s="11">
        <f t="shared" si="712"/>
        <v>8</v>
      </c>
      <c r="H1344" s="11">
        <f t="shared" si="712"/>
        <v>0</v>
      </c>
      <c r="I1344" s="11">
        <f t="shared" si="710"/>
        <v>10</v>
      </c>
      <c r="J1344" s="11">
        <f t="shared" si="710"/>
        <v>5</v>
      </c>
      <c r="K1344" s="11">
        <f t="shared" si="710"/>
        <v>0</v>
      </c>
      <c r="L1344" s="11">
        <f t="shared" si="710"/>
        <v>22.584549152598168</v>
      </c>
      <c r="M1344" s="11">
        <f t="shared" si="710"/>
        <v>22.584549152598168</v>
      </c>
      <c r="N1344" s="11">
        <f t="shared" si="710"/>
        <v>31.939375711686122</v>
      </c>
      <c r="O1344" s="11">
        <f t="shared" si="716"/>
        <v>28.214953220864583</v>
      </c>
      <c r="P1344" s="11">
        <f t="shared" si="716"/>
        <v>56.568542494923797</v>
      </c>
      <c r="Q1344" s="11">
        <f t="shared" si="716"/>
        <v>56.568542494923797</v>
      </c>
      <c r="R1344" s="11">
        <f t="shared" si="716"/>
        <v>0</v>
      </c>
      <c r="S1344" s="11">
        <f t="shared" si="716"/>
        <v>0</v>
      </c>
      <c r="T1344" s="11">
        <f t="shared" si="695"/>
        <v>1226.7300918301275</v>
      </c>
      <c r="U1344" s="40">
        <f t="shared" si="697"/>
        <v>0.31</v>
      </c>
      <c r="V1344" s="11">
        <f t="shared" si="714"/>
        <v>32.191633777368111</v>
      </c>
      <c r="W1344" s="11">
        <f t="shared" si="714"/>
        <v>721103.25215998932</v>
      </c>
      <c r="X1344" s="11">
        <f t="shared" si="714"/>
        <v>12559.393708786331</v>
      </c>
      <c r="Y1344" s="11">
        <f t="shared" si="714"/>
        <v>23334.400000000001</v>
      </c>
      <c r="Z1344" s="11">
        <f t="shared" si="714"/>
        <v>1.8579240798602934</v>
      </c>
      <c r="AA1344" s="11">
        <f t="shared" si="714"/>
        <v>24.245113288956741</v>
      </c>
      <c r="AB1344" s="11">
        <f t="shared" si="713"/>
        <v>640</v>
      </c>
      <c r="AC1344" s="11">
        <f t="shared" si="713"/>
        <v>0</v>
      </c>
      <c r="AD1344" s="11">
        <f t="shared" si="713"/>
        <v>0</v>
      </c>
      <c r="AE1344" s="11">
        <f t="shared" si="713"/>
        <v>0</v>
      </c>
      <c r="AF1344" s="11">
        <f t="shared" si="713"/>
        <v>0</v>
      </c>
      <c r="AG1344" s="11">
        <f t="shared" si="713"/>
        <v>0</v>
      </c>
      <c r="AH1344" s="11">
        <f t="shared" si="694"/>
        <v>0</v>
      </c>
      <c r="AI1344" s="11">
        <f t="shared" si="694"/>
        <v>1150000</v>
      </c>
      <c r="AJ1344" s="11">
        <f t="shared" si="694"/>
        <v>20329.319959113243</v>
      </c>
      <c r="AK1344" s="11">
        <f t="shared" si="694"/>
        <v>30.577104990392666</v>
      </c>
      <c r="AL1344" s="11">
        <f t="shared" si="694"/>
        <v>303000</v>
      </c>
      <c r="AM1344" s="11">
        <f t="shared" si="694"/>
        <v>9528.3018867924511</v>
      </c>
      <c r="AN1344" s="11">
        <f t="shared" si="694"/>
        <v>10706.713780918728</v>
      </c>
      <c r="AO1344" s="11">
        <f t="shared" si="721"/>
        <v>15.695268822630409</v>
      </c>
      <c r="AP1344" s="11">
        <f t="shared" si="721"/>
        <v>26.2</v>
      </c>
      <c r="AQ1344" s="11">
        <f t="shared" si="721"/>
        <v>34.334556770371833</v>
      </c>
      <c r="AR1344" s="11">
        <f t="shared" si="721"/>
        <v>43.2</v>
      </c>
      <c r="AS1344" s="11">
        <f t="shared" si="721"/>
        <v>0</v>
      </c>
      <c r="AT1344" s="11">
        <f t="shared" si="721"/>
        <v>0</v>
      </c>
      <c r="AU1344" s="11">
        <f t="shared" si="721"/>
        <v>421000</v>
      </c>
      <c r="AV1344" s="11">
        <f t="shared" si="721"/>
        <v>26600</v>
      </c>
      <c r="AW1344" s="11">
        <f t="shared" si="721"/>
        <v>0</v>
      </c>
      <c r="AX1344" s="11">
        <f t="shared" si="717"/>
        <v>0</v>
      </c>
      <c r="AY1344" s="11">
        <f t="shared" si="717"/>
        <v>0</v>
      </c>
      <c r="AZ1344" s="11">
        <f t="shared" si="717"/>
        <v>0</v>
      </c>
      <c r="BA1344" s="11">
        <f t="shared" si="717"/>
        <v>0</v>
      </c>
      <c r="BB1344" s="11">
        <f t="shared" si="717"/>
        <v>0</v>
      </c>
      <c r="BC1344" s="11">
        <f t="shared" si="717"/>
        <v>2</v>
      </c>
      <c r="BD1344" s="11">
        <f t="shared" si="692"/>
        <v>3</v>
      </c>
      <c r="BE1344" s="11">
        <f t="shared" si="692"/>
        <v>3</v>
      </c>
      <c r="BF1344" s="15" t="str">
        <f t="shared" si="699"/>
        <v>ČSN 42 5541</v>
      </c>
      <c r="BG1344" s="44">
        <v>9.6300000000000008</v>
      </c>
      <c r="BH1344" s="17">
        <f t="shared" si="700"/>
        <v>80</v>
      </c>
      <c r="BI1344" s="17">
        <f t="shared" si="701"/>
        <v>80</v>
      </c>
      <c r="BK1344" s="17">
        <f t="shared" si="702"/>
        <v>8</v>
      </c>
      <c r="BM1344" s="17">
        <v>10</v>
      </c>
      <c r="BN1344" s="17">
        <v>5</v>
      </c>
      <c r="BP1344" s="26">
        <f t="shared" si="711"/>
        <v>22.584549152598168</v>
      </c>
      <c r="BQ1344" s="26">
        <v>22.584549152598168</v>
      </c>
      <c r="BR1344" s="26">
        <f t="shared" si="706"/>
        <v>31.939375711686122</v>
      </c>
      <c r="BS1344" s="26">
        <f t="shared" si="703"/>
        <v>28.214953220864583</v>
      </c>
      <c r="BT1344" s="26">
        <f t="shared" si="707"/>
        <v>56.568542494923797</v>
      </c>
      <c r="BU1344" s="26">
        <f t="shared" si="707"/>
        <v>56.568542494923797</v>
      </c>
      <c r="BV1344" s="26"/>
      <c r="BW1344" s="26"/>
      <c r="BX1344" s="18">
        <f t="shared" si="708"/>
        <v>1226.7300918301275</v>
      </c>
      <c r="BY1344" s="42">
        <v>0.31</v>
      </c>
      <c r="BZ1344" s="43">
        <f t="shared" si="718"/>
        <v>32.191633777368111</v>
      </c>
      <c r="CA1344" s="18">
        <f t="shared" si="715"/>
        <v>721103.25215998932</v>
      </c>
      <c r="CB1344" s="18">
        <f t="shared" si="704"/>
        <v>12559.393708786331</v>
      </c>
      <c r="CC1344" s="18">
        <f t="shared" si="709"/>
        <v>23334.400000000001</v>
      </c>
      <c r="CD1344" s="25">
        <f t="shared" si="719"/>
        <v>1.8579240798602934</v>
      </c>
      <c r="CE1344" s="26">
        <f t="shared" si="720"/>
        <v>24.245113288956741</v>
      </c>
      <c r="CF1344" s="18">
        <f t="shared" si="705"/>
        <v>640</v>
      </c>
      <c r="CG1344" s="18"/>
      <c r="CH1344" s="52"/>
      <c r="CI1344" s="52"/>
      <c r="CM1344" s="18">
        <v>1150000</v>
      </c>
      <c r="CN1344" s="18">
        <v>20329.319959113243</v>
      </c>
      <c r="CO1344" s="26">
        <v>30.577104990392666</v>
      </c>
      <c r="CP1344" s="18">
        <v>303000</v>
      </c>
      <c r="CQ1344" s="18">
        <v>9528.3018867924511</v>
      </c>
      <c r="CR1344" s="18">
        <v>10706.713780918728</v>
      </c>
      <c r="CS1344" s="26">
        <v>15.695268822630409</v>
      </c>
      <c r="CT1344" s="26">
        <v>26.2</v>
      </c>
      <c r="CU1344" s="26">
        <v>34.334556770371833</v>
      </c>
      <c r="CV1344" s="26">
        <v>43.2</v>
      </c>
      <c r="CW1344" s="26"/>
      <c r="CY1344" s="18">
        <v>421000</v>
      </c>
      <c r="CZ1344" s="18">
        <v>26600</v>
      </c>
      <c r="DA1344" s="18"/>
      <c r="DG1344" s="17">
        <v>2</v>
      </c>
      <c r="DH1344" s="17">
        <v>3</v>
      </c>
      <c r="DI1344" s="17">
        <v>3</v>
      </c>
      <c r="DJ1344" s="20" t="s">
        <v>1418</v>
      </c>
    </row>
    <row r="1345" spans="1:114" x14ac:dyDescent="0.2">
      <c r="A1345" s="15" t="s">
        <v>105</v>
      </c>
      <c r="B1345" s="10" t="s">
        <v>1445</v>
      </c>
      <c r="C1345" s="11">
        <f t="shared" si="696"/>
        <v>11.86</v>
      </c>
      <c r="D1345" s="11">
        <f t="shared" si="712"/>
        <v>80</v>
      </c>
      <c r="E1345" s="11">
        <f t="shared" si="712"/>
        <v>80</v>
      </c>
      <c r="F1345" s="11">
        <f t="shared" si="712"/>
        <v>0</v>
      </c>
      <c r="G1345" s="11">
        <f t="shared" si="712"/>
        <v>10</v>
      </c>
      <c r="H1345" s="11">
        <f t="shared" si="712"/>
        <v>0</v>
      </c>
      <c r="I1345" s="11">
        <f t="shared" si="710"/>
        <v>10</v>
      </c>
      <c r="J1345" s="11">
        <f t="shared" si="710"/>
        <v>5</v>
      </c>
      <c r="K1345" s="11">
        <f t="shared" si="710"/>
        <v>0</v>
      </c>
      <c r="L1345" s="11">
        <f t="shared" si="710"/>
        <v>23.388252158660368</v>
      </c>
      <c r="M1345" s="11">
        <f t="shared" si="710"/>
        <v>23.388252158660368</v>
      </c>
      <c r="N1345" s="11">
        <f t="shared" si="710"/>
        <v>33.075983402979311</v>
      </c>
      <c r="O1345" s="11">
        <f t="shared" si="716"/>
        <v>28.492559091944479</v>
      </c>
      <c r="P1345" s="11">
        <f t="shared" si="716"/>
        <v>56.568542494923797</v>
      </c>
      <c r="Q1345" s="11">
        <f t="shared" si="716"/>
        <v>56.568542494923797</v>
      </c>
      <c r="R1345" s="11">
        <f t="shared" si="716"/>
        <v>0</v>
      </c>
      <c r="S1345" s="11">
        <f t="shared" si="716"/>
        <v>0</v>
      </c>
      <c r="T1345" s="11">
        <f t="shared" si="695"/>
        <v>1510.7300918301275</v>
      </c>
      <c r="U1345" s="40">
        <f t="shared" si="697"/>
        <v>0.31</v>
      </c>
      <c r="V1345" s="11">
        <f t="shared" si="714"/>
        <v>26.139974356394216</v>
      </c>
      <c r="W1345" s="11">
        <f t="shared" si="714"/>
        <v>873766.98903958173</v>
      </c>
      <c r="X1345" s="11">
        <f t="shared" si="714"/>
        <v>15434.375767524532</v>
      </c>
      <c r="Y1345" s="11">
        <f t="shared" si="714"/>
        <v>28593.75</v>
      </c>
      <c r="Z1345" s="11">
        <f t="shared" si="714"/>
        <v>1.8526016491165198</v>
      </c>
      <c r="AA1345" s="11">
        <f t="shared" si="714"/>
        <v>24.049407241881937</v>
      </c>
      <c r="AB1345" s="11">
        <f t="shared" si="713"/>
        <v>800</v>
      </c>
      <c r="AC1345" s="11">
        <f t="shared" si="713"/>
        <v>0</v>
      </c>
      <c r="AD1345" s="11">
        <f t="shared" si="713"/>
        <v>0</v>
      </c>
      <c r="AE1345" s="11">
        <f t="shared" si="713"/>
        <v>0</v>
      </c>
      <c r="AF1345" s="11">
        <f t="shared" si="713"/>
        <v>0</v>
      </c>
      <c r="AG1345" s="11">
        <f t="shared" si="713"/>
        <v>0</v>
      </c>
      <c r="AH1345" s="11">
        <f t="shared" si="694"/>
        <v>0</v>
      </c>
      <c r="AI1345" s="11">
        <f t="shared" si="694"/>
        <v>1390000</v>
      </c>
      <c r="AJ1345" s="11">
        <f t="shared" si="694"/>
        <v>24571.960646232525</v>
      </c>
      <c r="AK1345" s="11">
        <f t="shared" si="694"/>
        <v>30.340234035427336</v>
      </c>
      <c r="AL1345" s="11">
        <f t="shared" si="694"/>
        <v>368000</v>
      </c>
      <c r="AM1345" s="11">
        <f t="shared" si="694"/>
        <v>11151.515151515152</v>
      </c>
      <c r="AN1345" s="11">
        <f t="shared" si="694"/>
        <v>12867.132867132867</v>
      </c>
      <c r="AO1345" s="11">
        <f t="shared" si="721"/>
        <v>15.611169375531199</v>
      </c>
      <c r="AP1345" s="11">
        <f t="shared" si="721"/>
        <v>25.9</v>
      </c>
      <c r="AQ1345" s="11">
        <f t="shared" si="721"/>
        <v>34.082097998414206</v>
      </c>
      <c r="AR1345" s="11">
        <f t="shared" si="721"/>
        <v>42.8</v>
      </c>
      <c r="AS1345" s="11">
        <f t="shared" si="721"/>
        <v>0</v>
      </c>
      <c r="AT1345" s="11">
        <f t="shared" si="721"/>
        <v>0</v>
      </c>
      <c r="AU1345" s="11">
        <f t="shared" si="721"/>
        <v>509000</v>
      </c>
      <c r="AV1345" s="11">
        <f t="shared" si="721"/>
        <v>50400</v>
      </c>
      <c r="AW1345" s="11">
        <f t="shared" si="721"/>
        <v>0</v>
      </c>
      <c r="AX1345" s="11">
        <f t="shared" si="717"/>
        <v>0</v>
      </c>
      <c r="AY1345" s="11">
        <f t="shared" si="717"/>
        <v>0</v>
      </c>
      <c r="AZ1345" s="11">
        <f t="shared" si="717"/>
        <v>0</v>
      </c>
      <c r="BA1345" s="11">
        <f t="shared" si="717"/>
        <v>0</v>
      </c>
      <c r="BB1345" s="11">
        <f t="shared" si="717"/>
        <v>0</v>
      </c>
      <c r="BC1345" s="11">
        <f t="shared" si="717"/>
        <v>1</v>
      </c>
      <c r="BD1345" s="11">
        <f t="shared" si="692"/>
        <v>2</v>
      </c>
      <c r="BE1345" s="11">
        <f t="shared" si="692"/>
        <v>3</v>
      </c>
      <c r="BF1345" s="15" t="str">
        <f t="shared" si="699"/>
        <v>ČSN 42 5541</v>
      </c>
      <c r="BG1345" s="44">
        <v>11.86</v>
      </c>
      <c r="BH1345" s="17">
        <f t="shared" si="700"/>
        <v>80</v>
      </c>
      <c r="BI1345" s="17">
        <f t="shared" si="701"/>
        <v>80</v>
      </c>
      <c r="BK1345" s="17">
        <f t="shared" si="702"/>
        <v>10</v>
      </c>
      <c r="BM1345" s="17">
        <v>10</v>
      </c>
      <c r="BN1345" s="17">
        <v>5</v>
      </c>
      <c r="BP1345" s="26">
        <f t="shared" si="711"/>
        <v>23.388252158660368</v>
      </c>
      <c r="BQ1345" s="26">
        <v>23.388252158660368</v>
      </c>
      <c r="BR1345" s="26">
        <f t="shared" si="706"/>
        <v>33.075983402979311</v>
      </c>
      <c r="BS1345" s="26">
        <f t="shared" si="703"/>
        <v>28.492559091944479</v>
      </c>
      <c r="BT1345" s="26">
        <f t="shared" si="707"/>
        <v>56.568542494923797</v>
      </c>
      <c r="BU1345" s="26">
        <f t="shared" si="707"/>
        <v>56.568542494923797</v>
      </c>
      <c r="BV1345" s="26"/>
      <c r="BW1345" s="26"/>
      <c r="BX1345" s="18">
        <f t="shared" si="708"/>
        <v>1510.7300918301275</v>
      </c>
      <c r="BY1345" s="42">
        <v>0.31</v>
      </c>
      <c r="BZ1345" s="43">
        <f t="shared" si="718"/>
        <v>26.139974356394216</v>
      </c>
      <c r="CA1345" s="18">
        <f t="shared" si="715"/>
        <v>873766.98903958173</v>
      </c>
      <c r="CB1345" s="18">
        <f t="shared" si="704"/>
        <v>15434.375767524532</v>
      </c>
      <c r="CC1345" s="18">
        <f t="shared" si="709"/>
        <v>28593.75</v>
      </c>
      <c r="CD1345" s="25">
        <f t="shared" si="719"/>
        <v>1.8526016491165198</v>
      </c>
      <c r="CE1345" s="26">
        <f t="shared" si="720"/>
        <v>24.049407241881937</v>
      </c>
      <c r="CF1345" s="18">
        <f t="shared" si="705"/>
        <v>800</v>
      </c>
      <c r="CG1345" s="18"/>
      <c r="CH1345" s="52"/>
      <c r="CI1345" s="52"/>
      <c r="CM1345" s="18">
        <v>1390000</v>
      </c>
      <c r="CN1345" s="18">
        <v>24571.960646232525</v>
      </c>
      <c r="CO1345" s="26">
        <v>30.340234035427336</v>
      </c>
      <c r="CP1345" s="18">
        <v>368000</v>
      </c>
      <c r="CQ1345" s="18">
        <v>11151.515151515152</v>
      </c>
      <c r="CR1345" s="18">
        <v>12867.132867132867</v>
      </c>
      <c r="CS1345" s="26">
        <v>15.611169375531199</v>
      </c>
      <c r="CT1345" s="26">
        <v>25.9</v>
      </c>
      <c r="CU1345" s="26">
        <v>34.082097998414206</v>
      </c>
      <c r="CV1345" s="26">
        <v>42.8</v>
      </c>
      <c r="CW1345" s="26"/>
      <c r="CY1345" s="18">
        <v>509000</v>
      </c>
      <c r="CZ1345" s="18">
        <v>50400</v>
      </c>
      <c r="DA1345" s="18"/>
      <c r="DG1345" s="17">
        <v>1</v>
      </c>
      <c r="DH1345" s="17">
        <v>2</v>
      </c>
      <c r="DI1345" s="17">
        <v>3</v>
      </c>
      <c r="DJ1345" s="20" t="s">
        <v>1418</v>
      </c>
    </row>
    <row r="1346" spans="1:114" x14ac:dyDescent="0.2">
      <c r="A1346" s="15" t="s">
        <v>105</v>
      </c>
      <c r="B1346" s="10" t="s">
        <v>1446</v>
      </c>
      <c r="C1346" s="11">
        <f t="shared" si="696"/>
        <v>8.2799999999999994</v>
      </c>
      <c r="D1346" s="11">
        <f t="shared" si="712"/>
        <v>90</v>
      </c>
      <c r="E1346" s="11">
        <f t="shared" si="712"/>
        <v>90</v>
      </c>
      <c r="F1346" s="11">
        <f t="shared" si="712"/>
        <v>0</v>
      </c>
      <c r="G1346" s="11">
        <f t="shared" si="712"/>
        <v>6</v>
      </c>
      <c r="H1346" s="11">
        <f t="shared" si="712"/>
        <v>0</v>
      </c>
      <c r="I1346" s="11">
        <f t="shared" si="710"/>
        <v>10</v>
      </c>
      <c r="J1346" s="11">
        <f t="shared" si="710"/>
        <v>5</v>
      </c>
      <c r="K1346" s="11">
        <f t="shared" si="710"/>
        <v>0</v>
      </c>
      <c r="L1346" s="11">
        <f t="shared" si="710"/>
        <v>24.202689881516275</v>
      </c>
      <c r="M1346" s="11">
        <f t="shared" si="710"/>
        <v>24.202689881516275</v>
      </c>
      <c r="N1346" s="11">
        <f t="shared" si="710"/>
        <v>34.227772276350393</v>
      </c>
      <c r="O1346" s="11">
        <f t="shared" si="716"/>
        <v>31.583410905692702</v>
      </c>
      <c r="P1346" s="11">
        <f t="shared" si="716"/>
        <v>63.639610306789272</v>
      </c>
      <c r="Q1346" s="11">
        <f t="shared" si="716"/>
        <v>63.639610306789272</v>
      </c>
      <c r="R1346" s="11">
        <f t="shared" si="716"/>
        <v>0</v>
      </c>
      <c r="S1346" s="11">
        <f t="shared" si="716"/>
        <v>0</v>
      </c>
      <c r="T1346" s="11">
        <f t="shared" si="695"/>
        <v>1054.7300918301275</v>
      </c>
      <c r="U1346" s="40">
        <f t="shared" si="697"/>
        <v>0.35</v>
      </c>
      <c r="V1346" s="11">
        <f t="shared" si="714"/>
        <v>42.272414152688661</v>
      </c>
      <c r="W1346" s="11">
        <f t="shared" si="714"/>
        <v>805574.8755351773</v>
      </c>
      <c r="X1346" s="11">
        <f t="shared" si="714"/>
        <v>12243.279764545814</v>
      </c>
      <c r="Y1346" s="11">
        <f t="shared" si="714"/>
        <v>22798.799999999996</v>
      </c>
      <c r="Z1346" s="11">
        <f t="shared" si="714"/>
        <v>1.8621480876407759</v>
      </c>
      <c r="AA1346" s="11">
        <f t="shared" si="714"/>
        <v>27.636452064078885</v>
      </c>
      <c r="AB1346" s="11">
        <f t="shared" si="713"/>
        <v>540</v>
      </c>
      <c r="AC1346" s="11">
        <f t="shared" si="713"/>
        <v>0</v>
      </c>
      <c r="AD1346" s="11">
        <f t="shared" si="713"/>
        <v>0</v>
      </c>
      <c r="AE1346" s="11">
        <f t="shared" si="713"/>
        <v>0</v>
      </c>
      <c r="AF1346" s="11">
        <f t="shared" si="713"/>
        <v>0</v>
      </c>
      <c r="AG1346" s="11">
        <f t="shared" si="713"/>
        <v>0</v>
      </c>
      <c r="AH1346" s="11">
        <f t="shared" si="694"/>
        <v>0</v>
      </c>
      <c r="AI1346" s="11">
        <f t="shared" si="694"/>
        <v>1280000</v>
      </c>
      <c r="AJ1346" s="11">
        <f t="shared" si="694"/>
        <v>20113.259553750682</v>
      </c>
      <c r="AK1346" s="11">
        <f t="shared" si="694"/>
        <v>34.914862437758778</v>
      </c>
      <c r="AL1346" s="11">
        <f t="shared" si="694"/>
        <v>338000</v>
      </c>
      <c r="AM1346" s="11">
        <f t="shared" si="694"/>
        <v>9912.0234604105572</v>
      </c>
      <c r="AN1346" s="11">
        <f t="shared" si="694"/>
        <v>10662.460567823344</v>
      </c>
      <c r="AO1346" s="11">
        <f t="shared" si="721"/>
        <v>17.94170454290121</v>
      </c>
      <c r="AP1346" s="11">
        <f t="shared" si="721"/>
        <v>29.9</v>
      </c>
      <c r="AQ1346" s="11">
        <f t="shared" si="721"/>
        <v>39.27922024247863</v>
      </c>
      <c r="AR1346" s="11">
        <f t="shared" si="721"/>
        <v>49.3</v>
      </c>
      <c r="AS1346" s="11">
        <f t="shared" si="721"/>
        <v>0</v>
      </c>
      <c r="AT1346" s="11">
        <f t="shared" si="721"/>
        <v>0</v>
      </c>
      <c r="AU1346" s="11">
        <f t="shared" si="721"/>
        <v>471000</v>
      </c>
      <c r="AV1346" s="11">
        <f t="shared" si="721"/>
        <v>13200</v>
      </c>
      <c r="AW1346" s="11">
        <f t="shared" si="721"/>
        <v>0</v>
      </c>
      <c r="AX1346" s="11">
        <f t="shared" si="717"/>
        <v>0</v>
      </c>
      <c r="AY1346" s="11">
        <f t="shared" si="717"/>
        <v>0</v>
      </c>
      <c r="AZ1346" s="11">
        <f t="shared" si="717"/>
        <v>0</v>
      </c>
      <c r="BA1346" s="11">
        <f t="shared" si="717"/>
        <v>0</v>
      </c>
      <c r="BB1346" s="11">
        <f t="shared" si="717"/>
        <v>0</v>
      </c>
      <c r="BC1346" s="11">
        <f t="shared" si="717"/>
        <v>3</v>
      </c>
      <c r="BD1346" s="11">
        <f t="shared" si="692"/>
        <v>4</v>
      </c>
      <c r="BE1346" s="11">
        <f t="shared" si="692"/>
        <v>4</v>
      </c>
      <c r="BF1346" s="15" t="str">
        <f t="shared" si="699"/>
        <v>ČSN 42 5541</v>
      </c>
      <c r="BG1346" s="44">
        <v>8.2799999999999994</v>
      </c>
      <c r="BH1346" s="17">
        <f t="shared" si="700"/>
        <v>90</v>
      </c>
      <c r="BI1346" s="17">
        <f t="shared" si="701"/>
        <v>90</v>
      </c>
      <c r="BK1346" s="17">
        <f t="shared" si="702"/>
        <v>6</v>
      </c>
      <c r="BM1346" s="17">
        <v>10</v>
      </c>
      <c r="BN1346" s="17">
        <v>5</v>
      </c>
      <c r="BP1346" s="26">
        <f t="shared" si="711"/>
        <v>24.202689881516275</v>
      </c>
      <c r="BQ1346" s="26">
        <v>24.202689881516275</v>
      </c>
      <c r="BR1346" s="26">
        <f t="shared" si="706"/>
        <v>34.227772276350393</v>
      </c>
      <c r="BS1346" s="26">
        <f t="shared" si="703"/>
        <v>31.583410905692702</v>
      </c>
      <c r="BT1346" s="26">
        <f t="shared" si="707"/>
        <v>63.639610306789272</v>
      </c>
      <c r="BU1346" s="26">
        <f t="shared" si="707"/>
        <v>63.639610306789272</v>
      </c>
      <c r="BV1346" s="26"/>
      <c r="BW1346" s="26"/>
      <c r="BX1346" s="18">
        <f t="shared" si="708"/>
        <v>1054.7300918301275</v>
      </c>
      <c r="BY1346" s="42">
        <v>0.35</v>
      </c>
      <c r="BZ1346" s="43">
        <f t="shared" si="718"/>
        <v>42.272414152688661</v>
      </c>
      <c r="CA1346" s="18">
        <f t="shared" si="715"/>
        <v>805574.8755351773</v>
      </c>
      <c r="CB1346" s="18">
        <f t="shared" si="704"/>
        <v>12243.279764545814</v>
      </c>
      <c r="CC1346" s="18">
        <f t="shared" si="709"/>
        <v>22798.799999999996</v>
      </c>
      <c r="CD1346" s="25">
        <f t="shared" si="719"/>
        <v>1.8621480876407759</v>
      </c>
      <c r="CE1346" s="26">
        <f t="shared" si="720"/>
        <v>27.636452064078885</v>
      </c>
      <c r="CF1346" s="18">
        <f t="shared" si="705"/>
        <v>540</v>
      </c>
      <c r="CG1346" s="18"/>
      <c r="CH1346" s="52"/>
      <c r="CI1346" s="52"/>
      <c r="CM1346" s="18">
        <v>1280000</v>
      </c>
      <c r="CN1346" s="18">
        <v>20113.259553750682</v>
      </c>
      <c r="CO1346" s="26">
        <v>34.914862437758778</v>
      </c>
      <c r="CP1346" s="18">
        <v>338000</v>
      </c>
      <c r="CQ1346" s="18">
        <v>9912.0234604105572</v>
      </c>
      <c r="CR1346" s="18">
        <v>10662.460567823344</v>
      </c>
      <c r="CS1346" s="26">
        <v>17.94170454290121</v>
      </c>
      <c r="CT1346" s="26">
        <v>29.9</v>
      </c>
      <c r="CU1346" s="26">
        <v>39.27922024247863</v>
      </c>
      <c r="CV1346" s="26">
        <v>49.3</v>
      </c>
      <c r="CW1346" s="26"/>
      <c r="CY1346" s="18">
        <v>471000</v>
      </c>
      <c r="CZ1346" s="18">
        <v>13200</v>
      </c>
      <c r="DA1346" s="18"/>
      <c r="DG1346" s="17">
        <v>3</v>
      </c>
      <c r="DH1346" s="17">
        <v>4</v>
      </c>
      <c r="DI1346" s="17">
        <v>4</v>
      </c>
      <c r="DJ1346" s="20" t="s">
        <v>1418</v>
      </c>
    </row>
    <row r="1347" spans="1:114" x14ac:dyDescent="0.2">
      <c r="A1347" s="15" t="s">
        <v>105</v>
      </c>
      <c r="B1347" s="10" t="s">
        <v>1447</v>
      </c>
      <c r="C1347" s="11">
        <f t="shared" si="696"/>
        <v>10.89</v>
      </c>
      <c r="D1347" s="11">
        <f t="shared" si="712"/>
        <v>90</v>
      </c>
      <c r="E1347" s="11">
        <f t="shared" si="712"/>
        <v>90</v>
      </c>
      <c r="F1347" s="11">
        <f t="shared" si="712"/>
        <v>0</v>
      </c>
      <c r="G1347" s="11">
        <f t="shared" si="712"/>
        <v>8</v>
      </c>
      <c r="H1347" s="11">
        <f t="shared" si="712"/>
        <v>0</v>
      </c>
      <c r="I1347" s="11">
        <f t="shared" si="710"/>
        <v>10</v>
      </c>
      <c r="J1347" s="11">
        <f t="shared" si="710"/>
        <v>5</v>
      </c>
      <c r="K1347" s="11">
        <f t="shared" si="710"/>
        <v>0</v>
      </c>
      <c r="L1347" s="11">
        <f t="shared" si="710"/>
        <v>25.074450898277327</v>
      </c>
      <c r="M1347" s="11">
        <f t="shared" si="710"/>
        <v>25.074450898277327</v>
      </c>
      <c r="N1347" s="11">
        <f t="shared" si="710"/>
        <v>35.460628529402037</v>
      </c>
      <c r="O1347" s="11">
        <f t="shared" si="716"/>
        <v>31.764768215014151</v>
      </c>
      <c r="P1347" s="11">
        <f t="shared" si="716"/>
        <v>63.639610306789272</v>
      </c>
      <c r="Q1347" s="11">
        <f t="shared" si="716"/>
        <v>63.639610306789272</v>
      </c>
      <c r="R1347" s="11">
        <f t="shared" si="716"/>
        <v>0</v>
      </c>
      <c r="S1347" s="11">
        <f t="shared" si="716"/>
        <v>0</v>
      </c>
      <c r="T1347" s="11">
        <f t="shared" si="695"/>
        <v>1386.7300918301275</v>
      </c>
      <c r="U1347" s="40">
        <f t="shared" si="697"/>
        <v>0.35</v>
      </c>
      <c r="V1347" s="11">
        <f t="shared" si="714"/>
        <v>32.15188559318306</v>
      </c>
      <c r="W1347" s="11">
        <f t="shared" si="714"/>
        <v>1046307.8933595899</v>
      </c>
      <c r="X1347" s="11">
        <f t="shared" si="714"/>
        <v>16115.503185352774</v>
      </c>
      <c r="Y1347" s="11">
        <f t="shared" si="714"/>
        <v>29810.133333333335</v>
      </c>
      <c r="Z1347" s="11">
        <f t="shared" si="714"/>
        <v>1.8497798666583045</v>
      </c>
      <c r="AA1347" s="11">
        <f t="shared" si="714"/>
        <v>27.468426430979886</v>
      </c>
      <c r="AB1347" s="11">
        <f t="shared" si="713"/>
        <v>720</v>
      </c>
      <c r="AC1347" s="11">
        <f t="shared" si="713"/>
        <v>0</v>
      </c>
      <c r="AD1347" s="11">
        <f t="shared" si="713"/>
        <v>0</v>
      </c>
      <c r="AE1347" s="11">
        <f t="shared" si="713"/>
        <v>0</v>
      </c>
      <c r="AF1347" s="11">
        <f t="shared" si="713"/>
        <v>0</v>
      </c>
      <c r="AG1347" s="11">
        <f t="shared" si="713"/>
        <v>0</v>
      </c>
      <c r="AH1347" s="11">
        <f t="shared" si="694"/>
        <v>0</v>
      </c>
      <c r="AI1347" s="11">
        <f t="shared" si="694"/>
        <v>1660000</v>
      </c>
      <c r="AJ1347" s="11">
        <f t="shared" si="694"/>
        <v>26084.38348377042</v>
      </c>
      <c r="AK1347" s="11">
        <f t="shared" si="694"/>
        <v>34.557844323923717</v>
      </c>
      <c r="AL1347" s="11">
        <f t="shared" si="694"/>
        <v>437000</v>
      </c>
      <c r="AM1347" s="11">
        <f t="shared" si="694"/>
        <v>12344.632768361584</v>
      </c>
      <c r="AN1347" s="11">
        <f t="shared" si="694"/>
        <v>13699.059561128526</v>
      </c>
      <c r="AO1347" s="11">
        <f t="shared" si="721"/>
        <v>17.731003615380406</v>
      </c>
      <c r="AP1347" s="11">
        <f t="shared" si="721"/>
        <v>29.7</v>
      </c>
      <c r="AQ1347" s="11">
        <f t="shared" si="721"/>
        <v>38.868899738820431</v>
      </c>
      <c r="AR1347" s="11">
        <f t="shared" si="721"/>
        <v>49</v>
      </c>
      <c r="AS1347" s="11">
        <f t="shared" si="721"/>
        <v>0</v>
      </c>
      <c r="AT1347" s="11">
        <f t="shared" si="721"/>
        <v>0</v>
      </c>
      <c r="AU1347" s="11">
        <f t="shared" si="721"/>
        <v>614000</v>
      </c>
      <c r="AV1347" s="11">
        <f t="shared" si="721"/>
        <v>30400</v>
      </c>
      <c r="AW1347" s="11">
        <f t="shared" si="721"/>
        <v>0</v>
      </c>
      <c r="AX1347" s="11">
        <f t="shared" si="717"/>
        <v>0</v>
      </c>
      <c r="AY1347" s="11">
        <f t="shared" si="717"/>
        <v>0</v>
      </c>
      <c r="AZ1347" s="11">
        <f t="shared" si="717"/>
        <v>0</v>
      </c>
      <c r="BA1347" s="11">
        <f t="shared" si="717"/>
        <v>0</v>
      </c>
      <c r="BB1347" s="11">
        <f t="shared" si="717"/>
        <v>0</v>
      </c>
      <c r="BC1347" s="11">
        <f t="shared" si="717"/>
        <v>3</v>
      </c>
      <c r="BD1347" s="11">
        <f t="shared" si="692"/>
        <v>3</v>
      </c>
      <c r="BE1347" s="11">
        <f t="shared" si="692"/>
        <v>4</v>
      </c>
      <c r="BF1347" s="15" t="str">
        <f t="shared" si="699"/>
        <v>ČSN 42 5541</v>
      </c>
      <c r="BG1347" s="44">
        <v>10.89</v>
      </c>
      <c r="BH1347" s="17">
        <f t="shared" si="700"/>
        <v>90</v>
      </c>
      <c r="BI1347" s="17">
        <f t="shared" si="701"/>
        <v>90</v>
      </c>
      <c r="BK1347" s="17">
        <f t="shared" si="702"/>
        <v>8</v>
      </c>
      <c r="BM1347" s="17">
        <v>10</v>
      </c>
      <c r="BN1347" s="17">
        <v>5</v>
      </c>
      <c r="BP1347" s="26">
        <f t="shared" si="711"/>
        <v>25.074450898277327</v>
      </c>
      <c r="BQ1347" s="26">
        <v>25.074450898277327</v>
      </c>
      <c r="BR1347" s="26">
        <f t="shared" si="706"/>
        <v>35.460628529402037</v>
      </c>
      <c r="BS1347" s="26">
        <f t="shared" si="703"/>
        <v>31.764768215014151</v>
      </c>
      <c r="BT1347" s="26">
        <f t="shared" si="707"/>
        <v>63.639610306789272</v>
      </c>
      <c r="BU1347" s="26">
        <f t="shared" si="707"/>
        <v>63.639610306789272</v>
      </c>
      <c r="BV1347" s="26"/>
      <c r="BW1347" s="26"/>
      <c r="BX1347" s="18">
        <f t="shared" si="708"/>
        <v>1386.7300918301275</v>
      </c>
      <c r="BY1347" s="42">
        <v>0.35</v>
      </c>
      <c r="BZ1347" s="43">
        <f t="shared" si="718"/>
        <v>32.15188559318306</v>
      </c>
      <c r="CA1347" s="18">
        <f t="shared" si="715"/>
        <v>1046307.8933595899</v>
      </c>
      <c r="CB1347" s="18">
        <f t="shared" si="704"/>
        <v>16115.503185352774</v>
      </c>
      <c r="CC1347" s="18">
        <f t="shared" si="709"/>
        <v>29810.133333333335</v>
      </c>
      <c r="CD1347" s="25">
        <f t="shared" si="719"/>
        <v>1.8497798666583045</v>
      </c>
      <c r="CE1347" s="26">
        <f t="shared" si="720"/>
        <v>27.468426430979886</v>
      </c>
      <c r="CF1347" s="18">
        <f t="shared" si="705"/>
        <v>720</v>
      </c>
      <c r="CG1347" s="18"/>
      <c r="CH1347" s="52"/>
      <c r="CI1347" s="52"/>
      <c r="CM1347" s="18">
        <v>1660000</v>
      </c>
      <c r="CN1347" s="18">
        <v>26084.38348377042</v>
      </c>
      <c r="CO1347" s="26">
        <v>34.557844323923717</v>
      </c>
      <c r="CP1347" s="18">
        <v>437000</v>
      </c>
      <c r="CQ1347" s="18">
        <v>12344.632768361584</v>
      </c>
      <c r="CR1347" s="18">
        <v>13699.059561128526</v>
      </c>
      <c r="CS1347" s="26">
        <v>17.731003615380406</v>
      </c>
      <c r="CT1347" s="26">
        <v>29.7</v>
      </c>
      <c r="CU1347" s="26">
        <v>38.868899738820431</v>
      </c>
      <c r="CV1347" s="26">
        <v>49</v>
      </c>
      <c r="CW1347" s="26"/>
      <c r="CY1347" s="18">
        <v>614000</v>
      </c>
      <c r="CZ1347" s="18">
        <v>30400</v>
      </c>
      <c r="DA1347" s="18"/>
      <c r="DG1347" s="17">
        <v>3</v>
      </c>
      <c r="DH1347" s="17">
        <v>3</v>
      </c>
      <c r="DI1347" s="17">
        <v>4</v>
      </c>
      <c r="DJ1347" s="20" t="s">
        <v>1418</v>
      </c>
    </row>
    <row r="1348" spans="1:114" x14ac:dyDescent="0.2">
      <c r="A1348" s="15" t="s">
        <v>105</v>
      </c>
      <c r="B1348" s="10" t="s">
        <v>1448</v>
      </c>
      <c r="C1348" s="11">
        <f t="shared" si="696"/>
        <v>13.43</v>
      </c>
      <c r="D1348" s="11">
        <f t="shared" si="712"/>
        <v>90</v>
      </c>
      <c r="E1348" s="11">
        <f t="shared" si="712"/>
        <v>90</v>
      </c>
      <c r="F1348" s="11">
        <f t="shared" si="712"/>
        <v>0</v>
      </c>
      <c r="G1348" s="11">
        <f t="shared" si="712"/>
        <v>10</v>
      </c>
      <c r="H1348" s="11">
        <f t="shared" si="712"/>
        <v>0</v>
      </c>
      <c r="I1348" s="11">
        <f t="shared" si="710"/>
        <v>10</v>
      </c>
      <c r="J1348" s="11">
        <f t="shared" si="710"/>
        <v>5</v>
      </c>
      <c r="K1348" s="11">
        <f t="shared" si="710"/>
        <v>0</v>
      </c>
      <c r="L1348" s="11">
        <f t="shared" si="710"/>
        <v>25.883502069504377</v>
      </c>
      <c r="M1348" s="11">
        <f t="shared" si="710"/>
        <v>25.883502069504377</v>
      </c>
      <c r="N1348" s="11">
        <f t="shared" si="710"/>
        <v>36.604799668405164</v>
      </c>
      <c r="O1348" s="11">
        <f t="shared" si="716"/>
        <v>32.034810638384116</v>
      </c>
      <c r="P1348" s="11">
        <f t="shared" si="716"/>
        <v>63.639610306789272</v>
      </c>
      <c r="Q1348" s="11">
        <f t="shared" si="716"/>
        <v>63.639610306789272</v>
      </c>
      <c r="R1348" s="11">
        <f t="shared" si="716"/>
        <v>0</v>
      </c>
      <c r="S1348" s="11">
        <f t="shared" si="716"/>
        <v>0</v>
      </c>
      <c r="T1348" s="11">
        <f t="shared" si="695"/>
        <v>1710.7300918301275</v>
      </c>
      <c r="U1348" s="40">
        <f t="shared" si="697"/>
        <v>0.35</v>
      </c>
      <c r="V1348" s="11">
        <f t="shared" si="714"/>
        <v>26.062549243784392</v>
      </c>
      <c r="W1348" s="11">
        <f t="shared" si="714"/>
        <v>1271704.5285076816</v>
      </c>
      <c r="X1348" s="11">
        <f t="shared" si="714"/>
        <v>19834.279312732437</v>
      </c>
      <c r="Y1348" s="11">
        <f t="shared" si="714"/>
        <v>36583.333333333328</v>
      </c>
      <c r="Z1348" s="11">
        <f t="shared" si="714"/>
        <v>1.8444498414343187</v>
      </c>
      <c r="AA1348" s="11">
        <f t="shared" si="714"/>
        <v>27.264802841629994</v>
      </c>
      <c r="AB1348" s="11">
        <f t="shared" si="713"/>
        <v>900</v>
      </c>
      <c r="AC1348" s="11">
        <f t="shared" si="713"/>
        <v>0</v>
      </c>
      <c r="AD1348" s="11">
        <f t="shared" si="713"/>
        <v>0</v>
      </c>
      <c r="AE1348" s="11">
        <f t="shared" si="713"/>
        <v>0</v>
      </c>
      <c r="AF1348" s="11">
        <f t="shared" si="713"/>
        <v>0</v>
      </c>
      <c r="AG1348" s="11">
        <f t="shared" si="713"/>
        <v>0</v>
      </c>
      <c r="AH1348" s="11">
        <f t="shared" si="694"/>
        <v>0</v>
      </c>
      <c r="AI1348" s="11">
        <f t="shared" si="694"/>
        <v>2020000</v>
      </c>
      <c r="AJ1348" s="11">
        <f t="shared" si="694"/>
        <v>31741.237733262798</v>
      </c>
      <c r="AK1348" s="11">
        <f t="shared" si="694"/>
        <v>34.369849428061251</v>
      </c>
      <c r="AL1348" s="11">
        <f t="shared" si="694"/>
        <v>531000</v>
      </c>
      <c r="AM1348" s="11">
        <f t="shared" si="694"/>
        <v>14547.945205479453</v>
      </c>
      <c r="AN1348" s="11">
        <f t="shared" si="694"/>
        <v>16542.056074766355</v>
      </c>
      <c r="AO1348" s="11">
        <f t="shared" si="721"/>
        <v>17.621756887140219</v>
      </c>
      <c r="AP1348" s="11">
        <f t="shared" si="721"/>
        <v>29.5</v>
      </c>
      <c r="AQ1348" s="11">
        <f t="shared" si="721"/>
        <v>38.692066672533954</v>
      </c>
      <c r="AR1348" s="11">
        <f t="shared" si="721"/>
        <v>48.6</v>
      </c>
      <c r="AS1348" s="11">
        <f t="shared" si="721"/>
        <v>0</v>
      </c>
      <c r="AT1348" s="11">
        <f t="shared" si="721"/>
        <v>0</v>
      </c>
      <c r="AU1348" s="11">
        <f t="shared" si="721"/>
        <v>744000</v>
      </c>
      <c r="AV1348" s="11">
        <f t="shared" si="721"/>
        <v>57700</v>
      </c>
      <c r="AW1348" s="11">
        <f t="shared" si="721"/>
        <v>0</v>
      </c>
      <c r="AX1348" s="11">
        <f t="shared" si="717"/>
        <v>0</v>
      </c>
      <c r="AY1348" s="11">
        <f t="shared" si="717"/>
        <v>0</v>
      </c>
      <c r="AZ1348" s="11">
        <f t="shared" si="717"/>
        <v>0</v>
      </c>
      <c r="BA1348" s="11">
        <f t="shared" si="717"/>
        <v>0</v>
      </c>
      <c r="BB1348" s="11">
        <f t="shared" si="717"/>
        <v>0</v>
      </c>
      <c r="BC1348" s="11">
        <f t="shared" si="717"/>
        <v>1</v>
      </c>
      <c r="BD1348" s="11">
        <f t="shared" si="692"/>
        <v>3</v>
      </c>
      <c r="BE1348" s="11">
        <f t="shared" si="692"/>
        <v>3</v>
      </c>
      <c r="BF1348" s="15" t="str">
        <f t="shared" si="699"/>
        <v>ČSN 42 5541</v>
      </c>
      <c r="BG1348" s="44">
        <v>13.43</v>
      </c>
      <c r="BH1348" s="17">
        <f t="shared" si="700"/>
        <v>90</v>
      </c>
      <c r="BI1348" s="17">
        <f t="shared" si="701"/>
        <v>90</v>
      </c>
      <c r="BK1348" s="17">
        <f t="shared" si="702"/>
        <v>10</v>
      </c>
      <c r="BM1348" s="17">
        <v>10</v>
      </c>
      <c r="BN1348" s="17">
        <v>5</v>
      </c>
      <c r="BP1348" s="26">
        <f t="shared" si="711"/>
        <v>25.883502069504377</v>
      </c>
      <c r="BQ1348" s="26">
        <v>25.883502069504377</v>
      </c>
      <c r="BR1348" s="26">
        <f t="shared" si="706"/>
        <v>36.604799668405164</v>
      </c>
      <c r="BS1348" s="26">
        <f t="shared" si="703"/>
        <v>32.034810638384116</v>
      </c>
      <c r="BT1348" s="26">
        <f t="shared" si="707"/>
        <v>63.639610306789272</v>
      </c>
      <c r="BU1348" s="26">
        <f t="shared" si="707"/>
        <v>63.639610306789272</v>
      </c>
      <c r="BV1348" s="26"/>
      <c r="BW1348" s="26"/>
      <c r="BX1348" s="18">
        <f t="shared" si="708"/>
        <v>1710.7300918301275</v>
      </c>
      <c r="BY1348" s="42">
        <v>0.35</v>
      </c>
      <c r="BZ1348" s="43">
        <f t="shared" si="718"/>
        <v>26.062549243784392</v>
      </c>
      <c r="CA1348" s="18">
        <f t="shared" si="715"/>
        <v>1271704.5285076816</v>
      </c>
      <c r="CB1348" s="18">
        <f t="shared" si="704"/>
        <v>19834.279312732437</v>
      </c>
      <c r="CC1348" s="18">
        <f t="shared" si="709"/>
        <v>36583.333333333328</v>
      </c>
      <c r="CD1348" s="25">
        <f t="shared" si="719"/>
        <v>1.8444498414343187</v>
      </c>
      <c r="CE1348" s="26">
        <f t="shared" si="720"/>
        <v>27.264802841629994</v>
      </c>
      <c r="CF1348" s="18">
        <f t="shared" si="705"/>
        <v>900</v>
      </c>
      <c r="CG1348" s="18"/>
      <c r="CH1348" s="52"/>
      <c r="CI1348" s="52"/>
      <c r="CM1348" s="18">
        <v>2020000</v>
      </c>
      <c r="CN1348" s="18">
        <v>31741.237733262798</v>
      </c>
      <c r="CO1348" s="26">
        <v>34.369849428061251</v>
      </c>
      <c r="CP1348" s="18">
        <v>531000</v>
      </c>
      <c r="CQ1348" s="18">
        <v>14547.945205479453</v>
      </c>
      <c r="CR1348" s="18">
        <v>16542.056074766355</v>
      </c>
      <c r="CS1348" s="26">
        <v>17.621756887140219</v>
      </c>
      <c r="CT1348" s="26">
        <v>29.5</v>
      </c>
      <c r="CU1348" s="26">
        <v>38.692066672533954</v>
      </c>
      <c r="CV1348" s="26">
        <v>48.6</v>
      </c>
      <c r="CW1348" s="26"/>
      <c r="CY1348" s="18">
        <v>744000</v>
      </c>
      <c r="CZ1348" s="18">
        <v>57700</v>
      </c>
      <c r="DA1348" s="18"/>
      <c r="DG1348" s="17">
        <v>1</v>
      </c>
      <c r="DH1348" s="17">
        <v>3</v>
      </c>
      <c r="DI1348" s="17">
        <v>3</v>
      </c>
      <c r="DJ1348" s="20" t="s">
        <v>1418</v>
      </c>
    </row>
    <row r="1349" spans="1:114" x14ac:dyDescent="0.2">
      <c r="A1349" s="15" t="s">
        <v>105</v>
      </c>
      <c r="B1349" s="10" t="s">
        <v>1449</v>
      </c>
      <c r="C1349" s="11">
        <f t="shared" si="696"/>
        <v>9.26</v>
      </c>
      <c r="D1349" s="11">
        <f t="shared" si="712"/>
        <v>100</v>
      </c>
      <c r="E1349" s="11">
        <f t="shared" si="712"/>
        <v>100</v>
      </c>
      <c r="F1349" s="11">
        <f t="shared" si="712"/>
        <v>0</v>
      </c>
      <c r="G1349" s="11">
        <f t="shared" si="712"/>
        <v>6</v>
      </c>
      <c r="H1349" s="11">
        <f t="shared" si="712"/>
        <v>0</v>
      </c>
      <c r="I1349" s="11">
        <f t="shared" si="710"/>
        <v>12</v>
      </c>
      <c r="J1349" s="11">
        <f t="shared" si="710"/>
        <v>6</v>
      </c>
      <c r="K1349" s="11">
        <f t="shared" si="710"/>
        <v>0</v>
      </c>
      <c r="L1349" s="11">
        <f t="shared" si="710"/>
        <v>26.481839201344123</v>
      </c>
      <c r="M1349" s="11">
        <f t="shared" si="710"/>
        <v>26.481839201344123</v>
      </c>
      <c r="N1349" s="11">
        <f t="shared" si="710"/>
        <v>37.450976155124351</v>
      </c>
      <c r="O1349" s="11">
        <f t="shared" si="716"/>
        <v>35.017061276411098</v>
      </c>
      <c r="P1349" s="11">
        <f t="shared" si="716"/>
        <v>70.710678118654741</v>
      </c>
      <c r="Q1349" s="11">
        <f t="shared" si="716"/>
        <v>70.710678118654741</v>
      </c>
      <c r="R1349" s="11">
        <f t="shared" si="716"/>
        <v>0</v>
      </c>
      <c r="S1349" s="11">
        <f t="shared" si="716"/>
        <v>0</v>
      </c>
      <c r="T1349" s="11">
        <f t="shared" si="695"/>
        <v>1179.4513322353837</v>
      </c>
      <c r="U1349" s="40">
        <f t="shared" si="697"/>
        <v>0.39</v>
      </c>
      <c r="V1349" s="11">
        <f t="shared" si="714"/>
        <v>42.122576239123205</v>
      </c>
      <c r="W1349" s="11">
        <f t="shared" si="714"/>
        <v>1107280.7389907483</v>
      </c>
      <c r="X1349" s="11">
        <f t="shared" si="714"/>
        <v>15061.322630516519</v>
      </c>
      <c r="Y1349" s="11">
        <f t="shared" si="714"/>
        <v>28317.72</v>
      </c>
      <c r="Z1349" s="11">
        <f t="shared" si="714"/>
        <v>1.8801615697829894</v>
      </c>
      <c r="AA1349" s="11">
        <f t="shared" si="714"/>
        <v>30.640006994713094</v>
      </c>
      <c r="AB1349" s="11">
        <f t="shared" si="713"/>
        <v>600</v>
      </c>
      <c r="AC1349" s="11">
        <f t="shared" si="713"/>
        <v>0</v>
      </c>
      <c r="AD1349" s="11">
        <f t="shared" si="713"/>
        <v>0</v>
      </c>
      <c r="AE1349" s="11">
        <f t="shared" si="713"/>
        <v>0</v>
      </c>
      <c r="AF1349" s="11">
        <f t="shared" si="713"/>
        <v>0</v>
      </c>
      <c r="AG1349" s="11">
        <f t="shared" si="713"/>
        <v>0</v>
      </c>
      <c r="AH1349" s="11">
        <f t="shared" si="694"/>
        <v>0</v>
      </c>
      <c r="AI1349" s="11">
        <f t="shared" si="694"/>
        <v>1760000</v>
      </c>
      <c r="AJ1349" s="11">
        <f t="shared" si="694"/>
        <v>24890.158697766474</v>
      </c>
      <c r="AK1349" s="11">
        <f t="shared" si="694"/>
        <v>38.620272186104714</v>
      </c>
      <c r="AL1349" s="11">
        <f t="shared" si="694"/>
        <v>471000</v>
      </c>
      <c r="AM1349" s="11">
        <f t="shared" si="694"/>
        <v>12627.345844504021</v>
      </c>
      <c r="AN1349" s="11">
        <f t="shared" si="694"/>
        <v>13380.681818181816</v>
      </c>
      <c r="AO1349" s="11">
        <f t="shared" si="721"/>
        <v>19.978802325787232</v>
      </c>
      <c r="AP1349" s="11">
        <f t="shared" si="721"/>
        <v>33</v>
      </c>
      <c r="AQ1349" s="11">
        <f t="shared" si="721"/>
        <v>43.374600081192561</v>
      </c>
      <c r="AR1349" s="11">
        <f t="shared" si="721"/>
        <v>54.6</v>
      </c>
      <c r="AS1349" s="11">
        <f t="shared" si="721"/>
        <v>0</v>
      </c>
      <c r="AT1349" s="11">
        <f t="shared" si="721"/>
        <v>0</v>
      </c>
      <c r="AU1349" s="11">
        <f t="shared" si="721"/>
        <v>644000</v>
      </c>
      <c r="AV1349" s="11">
        <f t="shared" si="721"/>
        <v>14800</v>
      </c>
      <c r="AW1349" s="11">
        <f t="shared" si="721"/>
        <v>0</v>
      </c>
      <c r="AX1349" s="11">
        <f t="shared" si="717"/>
        <v>0</v>
      </c>
      <c r="AY1349" s="11">
        <f t="shared" si="717"/>
        <v>0</v>
      </c>
      <c r="AZ1349" s="11">
        <f t="shared" si="717"/>
        <v>0</v>
      </c>
      <c r="BA1349" s="11">
        <f t="shared" si="717"/>
        <v>0</v>
      </c>
      <c r="BB1349" s="11">
        <f t="shared" si="717"/>
        <v>0</v>
      </c>
      <c r="BC1349" s="11">
        <f t="shared" si="717"/>
        <v>4</v>
      </c>
      <c r="BD1349" s="11">
        <f t="shared" si="692"/>
        <v>4</v>
      </c>
      <c r="BE1349" s="11">
        <f t="shared" si="692"/>
        <v>4</v>
      </c>
      <c r="BF1349" s="15" t="str">
        <f t="shared" si="699"/>
        <v>ČSN 42 5541</v>
      </c>
      <c r="BG1349" s="44">
        <v>9.26</v>
      </c>
      <c r="BH1349" s="17">
        <f t="shared" si="700"/>
        <v>100</v>
      </c>
      <c r="BI1349" s="17">
        <f t="shared" si="701"/>
        <v>100</v>
      </c>
      <c r="BK1349" s="17">
        <f t="shared" si="702"/>
        <v>6</v>
      </c>
      <c r="BM1349" s="17">
        <v>12</v>
      </c>
      <c r="BN1349" s="17">
        <v>6</v>
      </c>
      <c r="BP1349" s="26">
        <f t="shared" si="711"/>
        <v>26.481839201344123</v>
      </c>
      <c r="BQ1349" s="26">
        <v>26.481839201344123</v>
      </c>
      <c r="BR1349" s="26">
        <f t="shared" si="706"/>
        <v>37.450976155124351</v>
      </c>
      <c r="BS1349" s="26">
        <f t="shared" si="703"/>
        <v>35.017061276411098</v>
      </c>
      <c r="BT1349" s="26">
        <f t="shared" si="707"/>
        <v>70.710678118654741</v>
      </c>
      <c r="BU1349" s="26">
        <f t="shared" si="707"/>
        <v>70.710678118654741</v>
      </c>
      <c r="BV1349" s="26"/>
      <c r="BW1349" s="26"/>
      <c r="BX1349" s="18">
        <f t="shared" si="708"/>
        <v>1179.4513322353837</v>
      </c>
      <c r="BY1349" s="42">
        <v>0.39</v>
      </c>
      <c r="BZ1349" s="43">
        <f t="shared" si="718"/>
        <v>42.122576239123205</v>
      </c>
      <c r="CA1349" s="18">
        <f t="shared" si="715"/>
        <v>1107280.7389907483</v>
      </c>
      <c r="CB1349" s="18">
        <f t="shared" si="704"/>
        <v>15061.322630516519</v>
      </c>
      <c r="CC1349" s="18">
        <f t="shared" si="709"/>
        <v>28317.72</v>
      </c>
      <c r="CD1349" s="25">
        <f t="shared" si="719"/>
        <v>1.8801615697829894</v>
      </c>
      <c r="CE1349" s="26">
        <f t="shared" si="720"/>
        <v>30.640006994713094</v>
      </c>
      <c r="CF1349" s="18">
        <f t="shared" si="705"/>
        <v>600</v>
      </c>
      <c r="CG1349" s="18"/>
      <c r="CH1349" s="52"/>
      <c r="CI1349" s="52"/>
      <c r="CM1349" s="18">
        <v>1760000</v>
      </c>
      <c r="CN1349" s="18">
        <v>24890.158697766474</v>
      </c>
      <c r="CO1349" s="26">
        <v>38.620272186104714</v>
      </c>
      <c r="CP1349" s="18">
        <v>471000</v>
      </c>
      <c r="CQ1349" s="18">
        <v>12627.345844504021</v>
      </c>
      <c r="CR1349" s="18">
        <v>13380.681818181816</v>
      </c>
      <c r="CS1349" s="26">
        <v>19.978802325787232</v>
      </c>
      <c r="CT1349" s="26">
        <v>33</v>
      </c>
      <c r="CU1349" s="26">
        <v>43.374600081192561</v>
      </c>
      <c r="CV1349" s="26">
        <v>54.6</v>
      </c>
      <c r="CW1349" s="26"/>
      <c r="CY1349" s="18">
        <v>644000</v>
      </c>
      <c r="CZ1349" s="18">
        <v>14800</v>
      </c>
      <c r="DA1349" s="18"/>
      <c r="DG1349" s="17">
        <v>4</v>
      </c>
      <c r="DH1349" s="17">
        <v>4</v>
      </c>
      <c r="DI1349" s="17">
        <v>4</v>
      </c>
      <c r="DJ1349" s="20" t="s">
        <v>1418</v>
      </c>
    </row>
    <row r="1350" spans="1:114" x14ac:dyDescent="0.2">
      <c r="A1350" s="15" t="s">
        <v>105</v>
      </c>
      <c r="B1350" s="10" t="s">
        <v>1450</v>
      </c>
      <c r="C1350" s="11">
        <f t="shared" si="696"/>
        <v>12.18</v>
      </c>
      <c r="D1350" s="11">
        <f t="shared" si="712"/>
        <v>100</v>
      </c>
      <c r="E1350" s="11">
        <f t="shared" si="712"/>
        <v>100</v>
      </c>
      <c r="F1350" s="11">
        <f t="shared" si="712"/>
        <v>0</v>
      </c>
      <c r="G1350" s="11">
        <f t="shared" si="712"/>
        <v>8</v>
      </c>
      <c r="H1350" s="11">
        <f t="shared" si="712"/>
        <v>0</v>
      </c>
      <c r="I1350" s="11">
        <f t="shared" si="710"/>
        <v>12</v>
      </c>
      <c r="J1350" s="11">
        <f t="shared" si="710"/>
        <v>6</v>
      </c>
      <c r="K1350" s="11">
        <f t="shared" si="710"/>
        <v>0</v>
      </c>
      <c r="L1350" s="11">
        <f t="shared" si="710"/>
        <v>27.414585065644676</v>
      </c>
      <c r="M1350" s="11">
        <f t="shared" si="710"/>
        <v>27.414585065644676</v>
      </c>
      <c r="N1350" s="11">
        <f t="shared" si="710"/>
        <v>38.770078006665607</v>
      </c>
      <c r="O1350" s="11">
        <f t="shared" si="716"/>
        <v>35.112172987242936</v>
      </c>
      <c r="P1350" s="11">
        <f t="shared" si="716"/>
        <v>70.710678118654741</v>
      </c>
      <c r="Q1350" s="11">
        <f t="shared" si="716"/>
        <v>70.710678118654741</v>
      </c>
      <c r="R1350" s="11">
        <f t="shared" si="716"/>
        <v>0</v>
      </c>
      <c r="S1350" s="11">
        <f t="shared" si="716"/>
        <v>0</v>
      </c>
      <c r="T1350" s="11">
        <f t="shared" si="695"/>
        <v>1551.4513322353837</v>
      </c>
      <c r="U1350" s="40">
        <f t="shared" si="697"/>
        <v>0.39</v>
      </c>
      <c r="V1350" s="11">
        <f t="shared" si="714"/>
        <v>32.022614973579323</v>
      </c>
      <c r="W1350" s="11">
        <f t="shared" si="714"/>
        <v>1445317.3596229421</v>
      </c>
      <c r="X1350" s="11">
        <f t="shared" si="714"/>
        <v>19911.95284796616</v>
      </c>
      <c r="Y1350" s="11">
        <f t="shared" si="714"/>
        <v>37086.720000000001</v>
      </c>
      <c r="Z1350" s="11">
        <f t="shared" si="714"/>
        <v>1.862535547526073</v>
      </c>
      <c r="AA1350" s="11">
        <f t="shared" si="714"/>
        <v>30.521967892684746</v>
      </c>
      <c r="AB1350" s="11">
        <f t="shared" si="713"/>
        <v>800</v>
      </c>
      <c r="AC1350" s="11">
        <f t="shared" si="713"/>
        <v>0</v>
      </c>
      <c r="AD1350" s="11">
        <f t="shared" si="713"/>
        <v>0</v>
      </c>
      <c r="AE1350" s="11">
        <f t="shared" si="713"/>
        <v>0</v>
      </c>
      <c r="AF1350" s="11">
        <f t="shared" si="713"/>
        <v>0</v>
      </c>
      <c r="AG1350" s="11">
        <f t="shared" si="713"/>
        <v>0</v>
      </c>
      <c r="AH1350" s="11">
        <f t="shared" si="694"/>
        <v>0</v>
      </c>
      <c r="AI1350" s="11">
        <f t="shared" si="694"/>
        <v>2300000</v>
      </c>
      <c r="AJ1350" s="11">
        <f t="shared" si="694"/>
        <v>32526.911934581185</v>
      </c>
      <c r="AK1350" s="11">
        <f t="shared" si="694"/>
        <v>38.521045776846911</v>
      </c>
      <c r="AL1350" s="11">
        <f t="shared" si="694"/>
        <v>608000</v>
      </c>
      <c r="AM1350" s="11">
        <f t="shared" si="694"/>
        <v>15751.295336787563</v>
      </c>
      <c r="AN1350" s="11">
        <f t="shared" si="694"/>
        <v>17223.796033994335</v>
      </c>
      <c r="AO1350" s="11">
        <f t="shared" si="721"/>
        <v>19.805505914167632</v>
      </c>
      <c r="AP1350" s="11">
        <f t="shared" si="721"/>
        <v>33</v>
      </c>
      <c r="AQ1350" s="11">
        <f t="shared" si="721"/>
        <v>43.25468462415931</v>
      </c>
      <c r="AR1350" s="11">
        <f t="shared" si="721"/>
        <v>54.4</v>
      </c>
      <c r="AS1350" s="11">
        <f t="shared" si="721"/>
        <v>0</v>
      </c>
      <c r="AT1350" s="11">
        <f t="shared" si="721"/>
        <v>0</v>
      </c>
      <c r="AU1350" s="11">
        <f t="shared" si="721"/>
        <v>845000</v>
      </c>
      <c r="AV1350" s="11">
        <f t="shared" si="721"/>
        <v>34200</v>
      </c>
      <c r="AW1350" s="11">
        <f t="shared" si="721"/>
        <v>0</v>
      </c>
      <c r="AX1350" s="11">
        <f t="shared" si="717"/>
        <v>0</v>
      </c>
      <c r="AY1350" s="11">
        <f t="shared" si="717"/>
        <v>0</v>
      </c>
      <c r="AZ1350" s="11">
        <f t="shared" si="717"/>
        <v>0</v>
      </c>
      <c r="BA1350" s="11">
        <f t="shared" si="717"/>
        <v>0</v>
      </c>
      <c r="BB1350" s="11">
        <f t="shared" si="717"/>
        <v>0</v>
      </c>
      <c r="BC1350" s="11">
        <f t="shared" si="717"/>
        <v>3</v>
      </c>
      <c r="BD1350" s="11">
        <f t="shared" si="692"/>
        <v>4</v>
      </c>
      <c r="BE1350" s="11">
        <f t="shared" si="692"/>
        <v>4</v>
      </c>
      <c r="BF1350" s="15" t="str">
        <f t="shared" si="699"/>
        <v>ČSN 42 5541</v>
      </c>
      <c r="BG1350" s="44">
        <v>12.18</v>
      </c>
      <c r="BH1350" s="17">
        <f t="shared" si="700"/>
        <v>100</v>
      </c>
      <c r="BI1350" s="17">
        <f t="shared" si="701"/>
        <v>100</v>
      </c>
      <c r="BK1350" s="17">
        <f t="shared" si="702"/>
        <v>8</v>
      </c>
      <c r="BM1350" s="17">
        <v>12</v>
      </c>
      <c r="BN1350" s="17">
        <v>6</v>
      </c>
      <c r="BP1350" s="26">
        <f t="shared" si="711"/>
        <v>27.414585065644676</v>
      </c>
      <c r="BQ1350" s="26">
        <v>27.414585065644676</v>
      </c>
      <c r="BR1350" s="26">
        <f t="shared" si="706"/>
        <v>38.770078006665607</v>
      </c>
      <c r="BS1350" s="26">
        <f t="shared" si="703"/>
        <v>35.112172987242936</v>
      </c>
      <c r="BT1350" s="26">
        <f t="shared" si="707"/>
        <v>70.710678118654741</v>
      </c>
      <c r="BU1350" s="26">
        <f t="shared" si="707"/>
        <v>70.710678118654741</v>
      </c>
      <c r="BV1350" s="26"/>
      <c r="BW1350" s="26"/>
      <c r="BX1350" s="18">
        <f t="shared" si="708"/>
        <v>1551.4513322353837</v>
      </c>
      <c r="BY1350" s="42">
        <v>0.39</v>
      </c>
      <c r="BZ1350" s="43">
        <f t="shared" si="718"/>
        <v>32.022614973579323</v>
      </c>
      <c r="CA1350" s="18">
        <f t="shared" si="715"/>
        <v>1445317.3596229421</v>
      </c>
      <c r="CB1350" s="18">
        <f t="shared" si="704"/>
        <v>19911.95284796616</v>
      </c>
      <c r="CC1350" s="18">
        <f t="shared" si="709"/>
        <v>37086.720000000001</v>
      </c>
      <c r="CD1350" s="25">
        <f t="shared" si="719"/>
        <v>1.862535547526073</v>
      </c>
      <c r="CE1350" s="26">
        <f t="shared" si="720"/>
        <v>30.521967892684746</v>
      </c>
      <c r="CF1350" s="18">
        <f t="shared" si="705"/>
        <v>800</v>
      </c>
      <c r="CG1350" s="18"/>
      <c r="CH1350" s="52"/>
      <c r="CI1350" s="52"/>
      <c r="CM1350" s="18">
        <v>2300000</v>
      </c>
      <c r="CN1350" s="18">
        <v>32526.911934581185</v>
      </c>
      <c r="CO1350" s="26">
        <v>38.521045776846911</v>
      </c>
      <c r="CP1350" s="18">
        <v>608000</v>
      </c>
      <c r="CQ1350" s="18">
        <v>15751.295336787563</v>
      </c>
      <c r="CR1350" s="18">
        <v>17223.796033994335</v>
      </c>
      <c r="CS1350" s="26">
        <v>19.805505914167632</v>
      </c>
      <c r="CT1350" s="26">
        <v>33</v>
      </c>
      <c r="CU1350" s="26">
        <v>43.25468462415931</v>
      </c>
      <c r="CV1350" s="26">
        <v>54.4</v>
      </c>
      <c r="CW1350" s="26"/>
      <c r="CY1350" s="18">
        <v>845000</v>
      </c>
      <c r="CZ1350" s="18">
        <v>34200</v>
      </c>
      <c r="DA1350" s="18"/>
      <c r="DG1350" s="17">
        <v>3</v>
      </c>
      <c r="DH1350" s="17">
        <v>4</v>
      </c>
      <c r="DI1350" s="17">
        <v>4</v>
      </c>
      <c r="DJ1350" s="20" t="s">
        <v>1418</v>
      </c>
    </row>
    <row r="1351" spans="1:114" x14ac:dyDescent="0.2">
      <c r="A1351" s="15" t="s">
        <v>105</v>
      </c>
      <c r="B1351" s="10" t="s">
        <v>1451</v>
      </c>
      <c r="C1351" s="11">
        <f t="shared" si="696"/>
        <v>15.04</v>
      </c>
      <c r="D1351" s="11">
        <f t="shared" si="712"/>
        <v>100</v>
      </c>
      <c r="E1351" s="11">
        <f t="shared" si="712"/>
        <v>100</v>
      </c>
      <c r="F1351" s="11">
        <f t="shared" si="712"/>
        <v>0</v>
      </c>
      <c r="G1351" s="11">
        <f t="shared" si="712"/>
        <v>10</v>
      </c>
      <c r="H1351" s="11">
        <f t="shared" si="712"/>
        <v>0</v>
      </c>
      <c r="I1351" s="11">
        <f t="shared" si="710"/>
        <v>12</v>
      </c>
      <c r="J1351" s="11">
        <f t="shared" si="710"/>
        <v>6</v>
      </c>
      <c r="K1351" s="11">
        <f t="shared" si="710"/>
        <v>0</v>
      </c>
      <c r="L1351" s="11">
        <f t="shared" si="710"/>
        <v>28.262137287666878</v>
      </c>
      <c r="M1351" s="11">
        <f t="shared" si="710"/>
        <v>28.262137287666878</v>
      </c>
      <c r="N1351" s="11">
        <f t="shared" si="710"/>
        <v>39.968697853868861</v>
      </c>
      <c r="O1351" s="11">
        <f t="shared" si="716"/>
        <v>35.327766702412774</v>
      </c>
      <c r="P1351" s="11">
        <f t="shared" si="716"/>
        <v>70.710678118654741</v>
      </c>
      <c r="Q1351" s="11">
        <f t="shared" si="716"/>
        <v>70.710678118654741</v>
      </c>
      <c r="R1351" s="11">
        <f t="shared" si="716"/>
        <v>0</v>
      </c>
      <c r="S1351" s="11">
        <f t="shared" si="716"/>
        <v>0</v>
      </c>
      <c r="T1351" s="11">
        <f t="shared" si="695"/>
        <v>1915.4513322353837</v>
      </c>
      <c r="U1351" s="40">
        <f t="shared" si="697"/>
        <v>0.39</v>
      </c>
      <c r="V1351" s="11">
        <f t="shared" si="714"/>
        <v>25.937244045997605</v>
      </c>
      <c r="W1351" s="11">
        <f t="shared" si="714"/>
        <v>1763822.0914451247</v>
      </c>
      <c r="X1351" s="11">
        <f t="shared" si="714"/>
        <v>24587.04545628859</v>
      </c>
      <c r="Y1351" s="11">
        <f t="shared" si="714"/>
        <v>45575</v>
      </c>
      <c r="Z1351" s="11">
        <f t="shared" si="714"/>
        <v>1.8536184057179328</v>
      </c>
      <c r="AA1351" s="11">
        <f t="shared" si="714"/>
        <v>30.345327427681291</v>
      </c>
      <c r="AB1351" s="11">
        <f t="shared" si="713"/>
        <v>1000</v>
      </c>
      <c r="AC1351" s="11">
        <f t="shared" si="713"/>
        <v>0</v>
      </c>
      <c r="AD1351" s="11">
        <f t="shared" si="713"/>
        <v>0</v>
      </c>
      <c r="AE1351" s="11">
        <f t="shared" si="713"/>
        <v>0</v>
      </c>
      <c r="AF1351" s="11">
        <f t="shared" si="713"/>
        <v>0</v>
      </c>
      <c r="AG1351" s="11">
        <f t="shared" si="713"/>
        <v>0</v>
      </c>
      <c r="AH1351" s="11">
        <f t="shared" si="694"/>
        <v>0</v>
      </c>
      <c r="AI1351" s="11">
        <f t="shared" si="694"/>
        <v>2800000</v>
      </c>
      <c r="AJ1351" s="11">
        <f t="shared" si="694"/>
        <v>39597.979746446661</v>
      </c>
      <c r="AK1351" s="11">
        <f t="shared" si="694"/>
        <v>38.188130791298668</v>
      </c>
      <c r="AL1351" s="11">
        <f t="shared" si="694"/>
        <v>739000</v>
      </c>
      <c r="AM1351" s="11">
        <f t="shared" si="694"/>
        <v>18521.303258145363</v>
      </c>
      <c r="AN1351" s="11">
        <f t="shared" si="694"/>
        <v>20875.706214689268</v>
      </c>
      <c r="AO1351" s="11">
        <f t="shared" si="721"/>
        <v>19.618762278322588</v>
      </c>
      <c r="AP1351" s="11">
        <f t="shared" si="721"/>
        <v>32.799999999999997</v>
      </c>
      <c r="AQ1351" s="11">
        <f t="shared" si="721"/>
        <v>42.938910093294176</v>
      </c>
      <c r="AR1351" s="11">
        <f t="shared" si="721"/>
        <v>54.1</v>
      </c>
      <c r="AS1351" s="11">
        <f t="shared" si="721"/>
        <v>0</v>
      </c>
      <c r="AT1351" s="11">
        <f t="shared" si="721"/>
        <v>0</v>
      </c>
      <c r="AU1351" s="11">
        <f t="shared" si="721"/>
        <v>1030000</v>
      </c>
      <c r="AV1351" s="11">
        <f t="shared" si="721"/>
        <v>65000</v>
      </c>
      <c r="AW1351" s="11">
        <f t="shared" si="721"/>
        <v>0</v>
      </c>
      <c r="AX1351" s="11">
        <f t="shared" si="717"/>
        <v>0</v>
      </c>
      <c r="AY1351" s="11">
        <f t="shared" si="717"/>
        <v>0</v>
      </c>
      <c r="AZ1351" s="11">
        <f t="shared" si="717"/>
        <v>0</v>
      </c>
      <c r="BA1351" s="11">
        <f t="shared" si="717"/>
        <v>0</v>
      </c>
      <c r="BB1351" s="11">
        <f t="shared" si="717"/>
        <v>0</v>
      </c>
      <c r="BC1351" s="11">
        <f t="shared" si="717"/>
        <v>2</v>
      </c>
      <c r="BD1351" s="11">
        <f t="shared" si="692"/>
        <v>3</v>
      </c>
      <c r="BE1351" s="11">
        <f t="shared" si="692"/>
        <v>3</v>
      </c>
      <c r="BF1351" s="15" t="str">
        <f t="shared" si="699"/>
        <v>ČSN 42 5541</v>
      </c>
      <c r="BG1351" s="44">
        <v>15.04</v>
      </c>
      <c r="BH1351" s="17">
        <f t="shared" si="700"/>
        <v>100</v>
      </c>
      <c r="BI1351" s="17">
        <f t="shared" si="701"/>
        <v>100</v>
      </c>
      <c r="BK1351" s="17">
        <f t="shared" si="702"/>
        <v>10</v>
      </c>
      <c r="BM1351" s="17">
        <v>12</v>
      </c>
      <c r="BN1351" s="17">
        <v>6</v>
      </c>
      <c r="BP1351" s="26">
        <f t="shared" si="711"/>
        <v>28.262137287666878</v>
      </c>
      <c r="BQ1351" s="26">
        <v>28.262137287666878</v>
      </c>
      <c r="BR1351" s="26">
        <f t="shared" si="706"/>
        <v>39.968697853868861</v>
      </c>
      <c r="BS1351" s="26">
        <f t="shared" si="703"/>
        <v>35.327766702412774</v>
      </c>
      <c r="BT1351" s="26">
        <f t="shared" ref="BT1351:BU1371" si="722">BH1351/SQRT(2)</f>
        <v>70.710678118654741</v>
      </c>
      <c r="BU1351" s="26">
        <f t="shared" si="722"/>
        <v>70.710678118654741</v>
      </c>
      <c r="BV1351" s="26"/>
      <c r="BW1351" s="26"/>
      <c r="BX1351" s="18">
        <f t="shared" si="708"/>
        <v>1915.4513322353837</v>
      </c>
      <c r="BY1351" s="42">
        <v>0.39</v>
      </c>
      <c r="BZ1351" s="43">
        <f t="shared" si="718"/>
        <v>25.937244045997605</v>
      </c>
      <c r="CA1351" s="18">
        <f t="shared" si="715"/>
        <v>1763822.0914451247</v>
      </c>
      <c r="CB1351" s="18">
        <f t="shared" si="704"/>
        <v>24587.04545628859</v>
      </c>
      <c r="CC1351" s="18">
        <f t="shared" si="709"/>
        <v>45575</v>
      </c>
      <c r="CD1351" s="25">
        <f t="shared" si="719"/>
        <v>1.8536184057179328</v>
      </c>
      <c r="CE1351" s="26">
        <f t="shared" si="720"/>
        <v>30.345327427681291</v>
      </c>
      <c r="CF1351" s="18">
        <f t="shared" si="705"/>
        <v>1000</v>
      </c>
      <c r="CG1351" s="18"/>
      <c r="CH1351" s="52"/>
      <c r="CI1351" s="52"/>
      <c r="CM1351" s="18">
        <v>2800000</v>
      </c>
      <c r="CN1351" s="18">
        <v>39597.979746446661</v>
      </c>
      <c r="CO1351" s="26">
        <v>38.188130791298668</v>
      </c>
      <c r="CP1351" s="18">
        <v>739000</v>
      </c>
      <c r="CQ1351" s="18">
        <v>18521.303258145363</v>
      </c>
      <c r="CR1351" s="18">
        <v>20875.706214689268</v>
      </c>
      <c r="CS1351" s="26">
        <v>19.618762278322588</v>
      </c>
      <c r="CT1351" s="26">
        <v>32.799999999999997</v>
      </c>
      <c r="CU1351" s="26">
        <v>42.938910093294176</v>
      </c>
      <c r="CV1351" s="26">
        <v>54.1</v>
      </c>
      <c r="CW1351" s="26"/>
      <c r="CY1351" s="18">
        <v>1030000</v>
      </c>
      <c r="CZ1351" s="18">
        <v>65000</v>
      </c>
      <c r="DA1351" s="18"/>
      <c r="DG1351" s="17">
        <v>2</v>
      </c>
      <c r="DH1351" s="17">
        <v>3</v>
      </c>
      <c r="DI1351" s="17">
        <v>3</v>
      </c>
      <c r="DJ1351" s="20" t="s">
        <v>1418</v>
      </c>
    </row>
    <row r="1352" spans="1:114" x14ac:dyDescent="0.2">
      <c r="A1352" s="15" t="s">
        <v>105</v>
      </c>
      <c r="B1352" s="10" t="s">
        <v>1452</v>
      </c>
      <c r="C1352" s="11">
        <f t="shared" si="696"/>
        <v>17.829999999999998</v>
      </c>
      <c r="D1352" s="11">
        <f t="shared" si="712"/>
        <v>100</v>
      </c>
      <c r="E1352" s="11">
        <f t="shared" si="712"/>
        <v>100</v>
      </c>
      <c r="F1352" s="11">
        <f t="shared" si="712"/>
        <v>0</v>
      </c>
      <c r="G1352" s="11">
        <f t="shared" si="712"/>
        <v>12</v>
      </c>
      <c r="H1352" s="11">
        <f t="shared" si="712"/>
        <v>0</v>
      </c>
      <c r="I1352" s="11">
        <f t="shared" si="710"/>
        <v>12</v>
      </c>
      <c r="J1352" s="11">
        <f t="shared" si="710"/>
        <v>6</v>
      </c>
      <c r="K1352" s="11">
        <f t="shared" si="710"/>
        <v>0</v>
      </c>
      <c r="L1352" s="11">
        <f t="shared" si="710"/>
        <v>29.063841949551321</v>
      </c>
      <c r="M1352" s="11">
        <f t="shared" si="710"/>
        <v>29.063841949551321</v>
      </c>
      <c r="N1352" s="11">
        <f t="shared" si="710"/>
        <v>41.102479459723575</v>
      </c>
      <c r="O1352" s="11">
        <f t="shared" si="716"/>
        <v>35.608198658931165</v>
      </c>
      <c r="P1352" s="11">
        <f t="shared" si="716"/>
        <v>70.710678118654741</v>
      </c>
      <c r="Q1352" s="11">
        <f t="shared" si="716"/>
        <v>70.710678118654741</v>
      </c>
      <c r="R1352" s="11">
        <f t="shared" si="716"/>
        <v>0</v>
      </c>
      <c r="S1352" s="11">
        <f t="shared" si="716"/>
        <v>0</v>
      </c>
      <c r="T1352" s="11">
        <f t="shared" si="695"/>
        <v>2271.4513322353837</v>
      </c>
      <c r="U1352" s="40">
        <f t="shared" si="697"/>
        <v>0.39</v>
      </c>
      <c r="V1352" s="11">
        <f t="shared" si="714"/>
        <v>21.872151939759032</v>
      </c>
      <c r="W1352" s="11">
        <f t="shared" si="714"/>
        <v>2064110.3807812908</v>
      </c>
      <c r="X1352" s="11">
        <f t="shared" si="714"/>
        <v>29098.141730671796</v>
      </c>
      <c r="Y1352" s="11">
        <f t="shared" si="714"/>
        <v>53819.520000000004</v>
      </c>
      <c r="Z1352" s="11">
        <f t="shared" si="714"/>
        <v>1.8495861522067534</v>
      </c>
      <c r="AA1352" s="11">
        <f t="shared" si="714"/>
        <v>30.144962013522804</v>
      </c>
      <c r="AB1352" s="11">
        <f t="shared" si="713"/>
        <v>1200</v>
      </c>
      <c r="AC1352" s="11">
        <f t="shared" si="713"/>
        <v>0</v>
      </c>
      <c r="AD1352" s="11">
        <f t="shared" si="713"/>
        <v>0</v>
      </c>
      <c r="AE1352" s="11">
        <f t="shared" si="713"/>
        <v>0</v>
      </c>
      <c r="AF1352" s="11">
        <f t="shared" si="713"/>
        <v>0</v>
      </c>
      <c r="AG1352" s="11">
        <f t="shared" si="713"/>
        <v>0</v>
      </c>
      <c r="AH1352" s="11">
        <f t="shared" si="694"/>
        <v>0</v>
      </c>
      <c r="AI1352" s="11">
        <f t="shared" si="694"/>
        <v>3280000</v>
      </c>
      <c r="AJ1352" s="11">
        <f t="shared" si="694"/>
        <v>46386.204845837521</v>
      </c>
      <c r="AK1352" s="11">
        <f t="shared" si="694"/>
        <v>38.012286444054453</v>
      </c>
      <c r="AL1352" s="11">
        <f t="shared" si="694"/>
        <v>867000</v>
      </c>
      <c r="AM1352" s="11">
        <f t="shared" si="694"/>
        <v>21146.341463414632</v>
      </c>
      <c r="AN1352" s="11">
        <f t="shared" si="694"/>
        <v>24285.714285714286</v>
      </c>
      <c r="AO1352" s="11">
        <f t="shared" si="721"/>
        <v>19.543242463603356</v>
      </c>
      <c r="AP1352" s="11">
        <f t="shared" si="721"/>
        <v>32.5</v>
      </c>
      <c r="AQ1352" s="11">
        <f t="shared" si="721"/>
        <v>42.705837379162894</v>
      </c>
      <c r="AR1352" s="11">
        <f t="shared" si="721"/>
        <v>53.7</v>
      </c>
      <c r="AS1352" s="11">
        <f t="shared" si="721"/>
        <v>0</v>
      </c>
      <c r="AT1352" s="11">
        <f t="shared" si="721"/>
        <v>0</v>
      </c>
      <c r="AU1352" s="11">
        <f t="shared" si="721"/>
        <v>1200000</v>
      </c>
      <c r="AV1352" s="11">
        <f t="shared" si="721"/>
        <v>110000</v>
      </c>
      <c r="AW1352" s="11">
        <f t="shared" si="721"/>
        <v>0</v>
      </c>
      <c r="AX1352" s="11">
        <f t="shared" si="717"/>
        <v>0</v>
      </c>
      <c r="AY1352" s="11">
        <f t="shared" si="717"/>
        <v>0</v>
      </c>
      <c r="AZ1352" s="11">
        <f t="shared" si="717"/>
        <v>0</v>
      </c>
      <c r="BA1352" s="11">
        <f t="shared" si="717"/>
        <v>0</v>
      </c>
      <c r="BB1352" s="11">
        <f t="shared" si="717"/>
        <v>0</v>
      </c>
      <c r="BC1352" s="11">
        <f t="shared" si="717"/>
        <v>1</v>
      </c>
      <c r="BD1352" s="11">
        <f t="shared" si="692"/>
        <v>3</v>
      </c>
      <c r="BE1352" s="11">
        <f t="shared" si="692"/>
        <v>3</v>
      </c>
      <c r="BF1352" s="15" t="str">
        <f t="shared" si="699"/>
        <v>ČSN 42 5541</v>
      </c>
      <c r="BG1352" s="44">
        <v>17.829999999999998</v>
      </c>
      <c r="BH1352" s="17">
        <f t="shared" si="700"/>
        <v>100</v>
      </c>
      <c r="BI1352" s="17">
        <f t="shared" si="701"/>
        <v>100</v>
      </c>
      <c r="BK1352" s="17">
        <f t="shared" si="702"/>
        <v>12</v>
      </c>
      <c r="BM1352" s="17">
        <v>12</v>
      </c>
      <c r="BN1352" s="17">
        <v>6</v>
      </c>
      <c r="BP1352" s="26">
        <f t="shared" si="711"/>
        <v>29.063841949551321</v>
      </c>
      <c r="BQ1352" s="26">
        <v>29.063841949551321</v>
      </c>
      <c r="BR1352" s="26">
        <f t="shared" si="706"/>
        <v>41.102479459723575</v>
      </c>
      <c r="BS1352" s="26">
        <f t="shared" si="703"/>
        <v>35.608198658931165</v>
      </c>
      <c r="BT1352" s="26">
        <f t="shared" si="722"/>
        <v>70.710678118654741</v>
      </c>
      <c r="BU1352" s="26">
        <f t="shared" si="722"/>
        <v>70.710678118654741</v>
      </c>
      <c r="BV1352" s="26"/>
      <c r="BW1352" s="26"/>
      <c r="BX1352" s="18">
        <f t="shared" si="708"/>
        <v>2271.4513322353837</v>
      </c>
      <c r="BY1352" s="42">
        <v>0.39</v>
      </c>
      <c r="BZ1352" s="43">
        <f t="shared" si="718"/>
        <v>21.872151939759032</v>
      </c>
      <c r="CA1352" s="18">
        <f t="shared" si="715"/>
        <v>2064110.3807812908</v>
      </c>
      <c r="CB1352" s="18">
        <f t="shared" si="704"/>
        <v>29098.141730671796</v>
      </c>
      <c r="CC1352" s="18">
        <f t="shared" si="709"/>
        <v>53819.520000000004</v>
      </c>
      <c r="CD1352" s="25">
        <f t="shared" si="719"/>
        <v>1.8495861522067534</v>
      </c>
      <c r="CE1352" s="26">
        <f t="shared" si="720"/>
        <v>30.144962013522804</v>
      </c>
      <c r="CF1352" s="18">
        <f t="shared" si="705"/>
        <v>1200</v>
      </c>
      <c r="CG1352" s="18"/>
      <c r="CH1352" s="52"/>
      <c r="CI1352" s="52"/>
      <c r="CM1352" s="18">
        <v>3280000</v>
      </c>
      <c r="CN1352" s="18">
        <v>46386.204845837521</v>
      </c>
      <c r="CO1352" s="26">
        <v>38.012286444054453</v>
      </c>
      <c r="CP1352" s="18">
        <v>867000</v>
      </c>
      <c r="CQ1352" s="18">
        <v>21146.341463414632</v>
      </c>
      <c r="CR1352" s="18">
        <v>24285.714285714286</v>
      </c>
      <c r="CS1352" s="26">
        <v>19.543242463603356</v>
      </c>
      <c r="CT1352" s="26">
        <v>32.5</v>
      </c>
      <c r="CU1352" s="26">
        <v>42.705837379162894</v>
      </c>
      <c r="CV1352" s="26">
        <v>53.7</v>
      </c>
      <c r="CW1352" s="26"/>
      <c r="CY1352" s="18">
        <v>1200000</v>
      </c>
      <c r="CZ1352" s="18">
        <v>110000</v>
      </c>
      <c r="DA1352" s="18"/>
      <c r="DG1352" s="17">
        <v>1</v>
      </c>
      <c r="DH1352" s="17">
        <v>3</v>
      </c>
      <c r="DI1352" s="17">
        <v>3</v>
      </c>
      <c r="DJ1352" s="20" t="s">
        <v>1418</v>
      </c>
    </row>
    <row r="1353" spans="1:114" x14ac:dyDescent="0.2">
      <c r="A1353" s="15" t="s">
        <v>105</v>
      </c>
      <c r="B1353" s="10" t="s">
        <v>1453</v>
      </c>
      <c r="C1353" s="11">
        <f t="shared" si="696"/>
        <v>13.43</v>
      </c>
      <c r="D1353" s="11">
        <f t="shared" si="712"/>
        <v>110</v>
      </c>
      <c r="E1353" s="11">
        <f t="shared" si="712"/>
        <v>110</v>
      </c>
      <c r="F1353" s="11">
        <f t="shared" si="712"/>
        <v>0</v>
      </c>
      <c r="G1353" s="11">
        <f t="shared" si="712"/>
        <v>8</v>
      </c>
      <c r="H1353" s="11">
        <f t="shared" si="712"/>
        <v>0</v>
      </c>
      <c r="I1353" s="11">
        <f t="shared" si="710"/>
        <v>12</v>
      </c>
      <c r="J1353" s="11">
        <f t="shared" si="710"/>
        <v>6</v>
      </c>
      <c r="K1353" s="11">
        <f t="shared" si="710"/>
        <v>0</v>
      </c>
      <c r="L1353" s="11">
        <f t="shared" si="710"/>
        <v>29.90160274949578</v>
      </c>
      <c r="M1353" s="11">
        <f t="shared" si="710"/>
        <v>29.90160274949578</v>
      </c>
      <c r="N1353" s="11">
        <f t="shared" si="710"/>
        <v>42.287252145029562</v>
      </c>
      <c r="O1353" s="11">
        <f t="shared" si="716"/>
        <v>38.666066660744455</v>
      </c>
      <c r="P1353" s="11">
        <f t="shared" si="716"/>
        <v>77.781745930520216</v>
      </c>
      <c r="Q1353" s="11">
        <f t="shared" si="716"/>
        <v>77.781745930520216</v>
      </c>
      <c r="R1353" s="11">
        <f t="shared" si="716"/>
        <v>0</v>
      </c>
      <c r="S1353" s="11">
        <f t="shared" si="716"/>
        <v>0</v>
      </c>
      <c r="T1353" s="11">
        <f t="shared" si="695"/>
        <v>1711.4513322353837</v>
      </c>
      <c r="U1353" s="40">
        <f t="shared" si="697"/>
        <v>0.43</v>
      </c>
      <c r="V1353" s="11">
        <f t="shared" si="714"/>
        <v>32.006209602319288</v>
      </c>
      <c r="W1353" s="11">
        <f t="shared" si="714"/>
        <v>1949463.134021193</v>
      </c>
      <c r="X1353" s="11">
        <f t="shared" si="714"/>
        <v>24338.353836523504</v>
      </c>
      <c r="Y1353" s="11">
        <f t="shared" si="714"/>
        <v>45163.927272727276</v>
      </c>
      <c r="Z1353" s="11">
        <f t="shared" si="714"/>
        <v>1.8556689403106525</v>
      </c>
      <c r="AA1353" s="11">
        <f t="shared" si="714"/>
        <v>33.750113404939221</v>
      </c>
      <c r="AB1353" s="11">
        <f t="shared" si="713"/>
        <v>880</v>
      </c>
      <c r="AC1353" s="11">
        <f t="shared" si="713"/>
        <v>0</v>
      </c>
      <c r="AD1353" s="11">
        <f t="shared" si="713"/>
        <v>0</v>
      </c>
      <c r="AE1353" s="11">
        <f t="shared" si="713"/>
        <v>0</v>
      </c>
      <c r="AF1353" s="11">
        <f t="shared" si="713"/>
        <v>0</v>
      </c>
      <c r="AG1353" s="11">
        <f t="shared" si="713"/>
        <v>0</v>
      </c>
      <c r="AH1353" s="11">
        <f t="shared" si="694"/>
        <v>0</v>
      </c>
      <c r="AI1353" s="11">
        <f t="shared" si="694"/>
        <v>3100000</v>
      </c>
      <c r="AJ1353" s="11">
        <f t="shared" si="694"/>
        <v>39855.109485059947</v>
      </c>
      <c r="AK1353" s="11">
        <f t="shared" si="694"/>
        <v>42.577758243900341</v>
      </c>
      <c r="AL1353" s="11">
        <f t="shared" si="694"/>
        <v>815000</v>
      </c>
      <c r="AM1353" s="11">
        <f t="shared" si="694"/>
        <v>19312.796208530806</v>
      </c>
      <c r="AN1353" s="11">
        <f t="shared" si="694"/>
        <v>21005.15463917526</v>
      </c>
      <c r="AO1353" s="11">
        <f t="shared" si="721"/>
        <v>21.831357885722614</v>
      </c>
      <c r="AP1353" s="11">
        <f t="shared" si="721"/>
        <v>36.5</v>
      </c>
      <c r="AQ1353" s="11">
        <f t="shared" si="721"/>
        <v>47.878989763973863</v>
      </c>
      <c r="AR1353" s="11">
        <f t="shared" si="721"/>
        <v>60.2</v>
      </c>
      <c r="AS1353" s="11">
        <f t="shared" si="721"/>
        <v>0</v>
      </c>
      <c r="AT1353" s="11">
        <f t="shared" si="721"/>
        <v>0</v>
      </c>
      <c r="AU1353" s="11">
        <f t="shared" si="721"/>
        <v>1140000</v>
      </c>
      <c r="AV1353" s="11">
        <f t="shared" si="721"/>
        <v>38000</v>
      </c>
      <c r="AW1353" s="11">
        <f t="shared" si="721"/>
        <v>0</v>
      </c>
      <c r="AX1353" s="11">
        <f t="shared" si="717"/>
        <v>0</v>
      </c>
      <c r="AY1353" s="11">
        <f t="shared" si="717"/>
        <v>0</v>
      </c>
      <c r="AZ1353" s="11">
        <f t="shared" si="717"/>
        <v>0</v>
      </c>
      <c r="BA1353" s="11">
        <f t="shared" si="717"/>
        <v>0</v>
      </c>
      <c r="BB1353" s="11">
        <f t="shared" si="717"/>
        <v>0</v>
      </c>
      <c r="BC1353" s="11">
        <f t="shared" si="717"/>
        <v>3</v>
      </c>
      <c r="BD1353" s="11">
        <f t="shared" si="692"/>
        <v>4</v>
      </c>
      <c r="BE1353" s="11">
        <f t="shared" si="692"/>
        <v>4</v>
      </c>
      <c r="BF1353" s="15" t="str">
        <f t="shared" si="699"/>
        <v>ČSN 42 5541</v>
      </c>
      <c r="BG1353" s="44">
        <v>13.43</v>
      </c>
      <c r="BH1353" s="17">
        <f t="shared" si="700"/>
        <v>110</v>
      </c>
      <c r="BI1353" s="17">
        <f t="shared" si="701"/>
        <v>110</v>
      </c>
      <c r="BK1353" s="17">
        <f t="shared" si="702"/>
        <v>8</v>
      </c>
      <c r="BM1353" s="17">
        <v>12</v>
      </c>
      <c r="BN1353" s="17">
        <v>6</v>
      </c>
      <c r="BP1353" s="26">
        <f t="shared" si="711"/>
        <v>29.90160274949578</v>
      </c>
      <c r="BQ1353" s="26">
        <v>29.90160274949578</v>
      </c>
      <c r="BR1353" s="26">
        <f t="shared" si="706"/>
        <v>42.287252145029562</v>
      </c>
      <c r="BS1353" s="26">
        <f t="shared" si="703"/>
        <v>38.666066660744455</v>
      </c>
      <c r="BT1353" s="26">
        <f t="shared" si="722"/>
        <v>77.781745930520216</v>
      </c>
      <c r="BU1353" s="26">
        <f t="shared" si="722"/>
        <v>77.781745930520216</v>
      </c>
      <c r="BV1353" s="26"/>
      <c r="BW1353" s="26"/>
      <c r="BX1353" s="18">
        <f t="shared" si="708"/>
        <v>1711.4513322353837</v>
      </c>
      <c r="BY1353" s="42">
        <v>0.43</v>
      </c>
      <c r="BZ1353" s="43">
        <f t="shared" si="718"/>
        <v>32.006209602319288</v>
      </c>
      <c r="CA1353" s="18">
        <f t="shared" si="715"/>
        <v>1949463.134021193</v>
      </c>
      <c r="CB1353" s="18">
        <f t="shared" si="704"/>
        <v>24338.353836523504</v>
      </c>
      <c r="CC1353" s="18">
        <f t="shared" si="709"/>
        <v>45163.927272727276</v>
      </c>
      <c r="CD1353" s="25">
        <f t="shared" si="719"/>
        <v>1.8556689403106525</v>
      </c>
      <c r="CE1353" s="26">
        <f t="shared" si="720"/>
        <v>33.750113404939221</v>
      </c>
      <c r="CF1353" s="18">
        <f t="shared" si="705"/>
        <v>880</v>
      </c>
      <c r="CG1353" s="18"/>
      <c r="CH1353" s="52"/>
      <c r="CI1353" s="52"/>
      <c r="CM1353" s="18">
        <v>3100000</v>
      </c>
      <c r="CN1353" s="18">
        <v>39855.109485059947</v>
      </c>
      <c r="CO1353" s="26">
        <v>42.577758243900341</v>
      </c>
      <c r="CP1353" s="18">
        <v>815000</v>
      </c>
      <c r="CQ1353" s="18">
        <v>19312.796208530806</v>
      </c>
      <c r="CR1353" s="18">
        <v>21005.15463917526</v>
      </c>
      <c r="CS1353" s="26">
        <v>21.831357885722614</v>
      </c>
      <c r="CT1353" s="26">
        <v>36.5</v>
      </c>
      <c r="CU1353" s="26">
        <v>47.878989763973863</v>
      </c>
      <c r="CV1353" s="26">
        <v>60.2</v>
      </c>
      <c r="CW1353" s="26"/>
      <c r="CY1353" s="18">
        <v>1140000</v>
      </c>
      <c r="CZ1353" s="18">
        <v>38000</v>
      </c>
      <c r="DA1353" s="18"/>
      <c r="DG1353" s="17">
        <v>3</v>
      </c>
      <c r="DH1353" s="17">
        <v>4</v>
      </c>
      <c r="DI1353" s="17">
        <v>4</v>
      </c>
      <c r="DJ1353" s="20" t="s">
        <v>1418</v>
      </c>
    </row>
    <row r="1354" spans="1:114" x14ac:dyDescent="0.2">
      <c r="A1354" s="15" t="s">
        <v>105</v>
      </c>
      <c r="B1354" s="10" t="s">
        <v>1454</v>
      </c>
      <c r="C1354" s="11">
        <f t="shared" si="696"/>
        <v>16.61</v>
      </c>
      <c r="D1354" s="11">
        <f t="shared" si="712"/>
        <v>110</v>
      </c>
      <c r="E1354" s="11">
        <f t="shared" si="712"/>
        <v>110</v>
      </c>
      <c r="F1354" s="11">
        <f t="shared" si="712"/>
        <v>0</v>
      </c>
      <c r="G1354" s="11">
        <f t="shared" si="712"/>
        <v>10</v>
      </c>
      <c r="H1354" s="11">
        <f t="shared" si="712"/>
        <v>0</v>
      </c>
      <c r="I1354" s="11">
        <f t="shared" si="710"/>
        <v>12</v>
      </c>
      <c r="J1354" s="11">
        <f t="shared" si="710"/>
        <v>6</v>
      </c>
      <c r="K1354" s="11">
        <f t="shared" si="710"/>
        <v>0</v>
      </c>
      <c r="L1354" s="11">
        <f t="shared" si="710"/>
        <v>30.75348076646986</v>
      </c>
      <c r="M1354" s="11">
        <f t="shared" si="710"/>
        <v>30.75348076646986</v>
      </c>
      <c r="N1354" s="11">
        <f t="shared" si="710"/>
        <v>43.491989590121804</v>
      </c>
      <c r="O1354" s="11">
        <f t="shared" si="716"/>
        <v>38.875542778025306</v>
      </c>
      <c r="P1354" s="11">
        <f t="shared" si="716"/>
        <v>77.781745930520216</v>
      </c>
      <c r="Q1354" s="11">
        <f t="shared" si="716"/>
        <v>77.781745930520216</v>
      </c>
      <c r="R1354" s="11">
        <f t="shared" si="716"/>
        <v>0</v>
      </c>
      <c r="S1354" s="11">
        <f t="shared" si="716"/>
        <v>0</v>
      </c>
      <c r="T1354" s="11">
        <f t="shared" si="695"/>
        <v>2115.4513322353837</v>
      </c>
      <c r="U1354" s="40">
        <f t="shared" si="697"/>
        <v>0.43</v>
      </c>
      <c r="V1354" s="11">
        <f t="shared" si="714"/>
        <v>25.893798277936131</v>
      </c>
      <c r="W1354" s="11">
        <f t="shared" si="714"/>
        <v>2383691.2645864887</v>
      </c>
      <c r="X1354" s="11">
        <f t="shared" si="714"/>
        <v>30079.444342054092</v>
      </c>
      <c r="Y1354" s="11">
        <f t="shared" si="714"/>
        <v>55568.181818181816</v>
      </c>
      <c r="Z1354" s="11">
        <f t="shared" si="714"/>
        <v>1.8473805960734422</v>
      </c>
      <c r="AA1354" s="11">
        <f t="shared" si="714"/>
        <v>33.567846706589037</v>
      </c>
      <c r="AB1354" s="11">
        <f t="shared" si="713"/>
        <v>1100</v>
      </c>
      <c r="AC1354" s="11">
        <f t="shared" si="713"/>
        <v>0</v>
      </c>
      <c r="AD1354" s="11">
        <f t="shared" si="713"/>
        <v>0</v>
      </c>
      <c r="AE1354" s="11">
        <f t="shared" si="713"/>
        <v>0</v>
      </c>
      <c r="AF1354" s="11">
        <f t="shared" si="713"/>
        <v>0</v>
      </c>
      <c r="AG1354" s="11">
        <f t="shared" si="713"/>
        <v>0</v>
      </c>
      <c r="AH1354" s="11">
        <f t="shared" si="694"/>
        <v>0</v>
      </c>
      <c r="AI1354" s="11">
        <f t="shared" si="694"/>
        <v>3790000</v>
      </c>
      <c r="AJ1354" s="11">
        <f t="shared" si="694"/>
        <v>48726.085467218451</v>
      </c>
      <c r="AK1354" s="11">
        <f t="shared" si="694"/>
        <v>42.281625430635984</v>
      </c>
      <c r="AL1354" s="11">
        <f t="shared" si="694"/>
        <v>994000</v>
      </c>
      <c r="AM1354" s="11">
        <f t="shared" si="694"/>
        <v>22903.225806451614</v>
      </c>
      <c r="AN1354" s="11">
        <f t="shared" si="694"/>
        <v>25487.179487179485</v>
      </c>
      <c r="AO1354" s="11">
        <f t="shared" si="721"/>
        <v>21.653358273678979</v>
      </c>
      <c r="AP1354" s="11">
        <f t="shared" si="721"/>
        <v>36.299999999999997</v>
      </c>
      <c r="AQ1354" s="11">
        <f t="shared" si="721"/>
        <v>47.483860217257771</v>
      </c>
      <c r="AR1354" s="11">
        <f t="shared" si="721"/>
        <v>59.8</v>
      </c>
      <c r="AS1354" s="11">
        <f t="shared" si="721"/>
        <v>0</v>
      </c>
      <c r="AT1354" s="11">
        <f t="shared" si="721"/>
        <v>0</v>
      </c>
      <c r="AU1354" s="11">
        <f t="shared" si="721"/>
        <v>1400000</v>
      </c>
      <c r="AV1354" s="11">
        <f t="shared" si="721"/>
        <v>72600</v>
      </c>
      <c r="AW1354" s="11">
        <f t="shared" si="721"/>
        <v>0</v>
      </c>
      <c r="AX1354" s="11">
        <f t="shared" si="717"/>
        <v>0</v>
      </c>
      <c r="AY1354" s="11">
        <f t="shared" si="717"/>
        <v>0</v>
      </c>
      <c r="AZ1354" s="11">
        <f t="shared" si="717"/>
        <v>0</v>
      </c>
      <c r="BA1354" s="11">
        <f t="shared" si="717"/>
        <v>0</v>
      </c>
      <c r="BB1354" s="11">
        <f t="shared" si="717"/>
        <v>0</v>
      </c>
      <c r="BC1354" s="11">
        <f t="shared" si="717"/>
        <v>3</v>
      </c>
      <c r="BD1354" s="11">
        <f t="shared" si="692"/>
        <v>3</v>
      </c>
      <c r="BE1354" s="11">
        <f t="shared" si="692"/>
        <v>4</v>
      </c>
      <c r="BF1354" s="15" t="str">
        <f t="shared" si="699"/>
        <v>ČSN 42 5541</v>
      </c>
      <c r="BG1354" s="44">
        <v>16.61</v>
      </c>
      <c r="BH1354" s="17">
        <f t="shared" si="700"/>
        <v>110</v>
      </c>
      <c r="BI1354" s="17">
        <f t="shared" si="701"/>
        <v>110</v>
      </c>
      <c r="BK1354" s="17">
        <f t="shared" si="702"/>
        <v>10</v>
      </c>
      <c r="BM1354" s="17">
        <v>12</v>
      </c>
      <c r="BN1354" s="17">
        <v>6</v>
      </c>
      <c r="BP1354" s="26">
        <f t="shared" si="711"/>
        <v>30.75348076646986</v>
      </c>
      <c r="BQ1354" s="26">
        <v>30.75348076646986</v>
      </c>
      <c r="BR1354" s="26">
        <f t="shared" si="706"/>
        <v>43.491989590121804</v>
      </c>
      <c r="BS1354" s="26">
        <f t="shared" si="703"/>
        <v>38.875542778025306</v>
      </c>
      <c r="BT1354" s="26">
        <f t="shared" si="722"/>
        <v>77.781745930520216</v>
      </c>
      <c r="BU1354" s="26">
        <f t="shared" si="722"/>
        <v>77.781745930520216</v>
      </c>
      <c r="BV1354" s="26"/>
      <c r="BW1354" s="26"/>
      <c r="BX1354" s="18">
        <f t="shared" si="708"/>
        <v>2115.4513322353837</v>
      </c>
      <c r="BY1354" s="42">
        <v>0.43</v>
      </c>
      <c r="BZ1354" s="43">
        <f t="shared" si="718"/>
        <v>25.893798277936131</v>
      </c>
      <c r="CA1354" s="18">
        <f t="shared" si="715"/>
        <v>2383691.2645864887</v>
      </c>
      <c r="CB1354" s="18">
        <f t="shared" si="704"/>
        <v>30079.444342054092</v>
      </c>
      <c r="CC1354" s="18">
        <f t="shared" si="709"/>
        <v>55568.181818181816</v>
      </c>
      <c r="CD1354" s="25">
        <f t="shared" si="719"/>
        <v>1.8473805960734422</v>
      </c>
      <c r="CE1354" s="26">
        <f t="shared" si="720"/>
        <v>33.567846706589037</v>
      </c>
      <c r="CF1354" s="18">
        <f t="shared" si="705"/>
        <v>1100</v>
      </c>
      <c r="CG1354" s="18"/>
      <c r="CH1354" s="52"/>
      <c r="CI1354" s="52"/>
      <c r="CM1354" s="18">
        <v>3790000</v>
      </c>
      <c r="CN1354" s="18">
        <v>48726.085467218451</v>
      </c>
      <c r="CO1354" s="26">
        <v>42.281625430635984</v>
      </c>
      <c r="CP1354" s="18">
        <v>994000</v>
      </c>
      <c r="CQ1354" s="18">
        <v>22903.225806451614</v>
      </c>
      <c r="CR1354" s="18">
        <v>25487.179487179485</v>
      </c>
      <c r="CS1354" s="26">
        <v>21.653358273678979</v>
      </c>
      <c r="CT1354" s="26">
        <v>36.299999999999997</v>
      </c>
      <c r="CU1354" s="26">
        <v>47.483860217257771</v>
      </c>
      <c r="CV1354" s="26">
        <v>59.8</v>
      </c>
      <c r="CW1354" s="26"/>
      <c r="CY1354" s="18">
        <v>1400000</v>
      </c>
      <c r="CZ1354" s="18">
        <v>72600</v>
      </c>
      <c r="DA1354" s="18"/>
      <c r="DG1354" s="17">
        <v>3</v>
      </c>
      <c r="DH1354" s="17">
        <v>3</v>
      </c>
      <c r="DI1354" s="17">
        <v>4</v>
      </c>
      <c r="DJ1354" s="20" t="s">
        <v>1418</v>
      </c>
    </row>
    <row r="1355" spans="1:114" x14ac:dyDescent="0.2">
      <c r="A1355" s="15" t="s">
        <v>105</v>
      </c>
      <c r="B1355" s="10" t="s">
        <v>1455</v>
      </c>
      <c r="C1355" s="11">
        <f t="shared" si="696"/>
        <v>14.71</v>
      </c>
      <c r="D1355" s="11">
        <f t="shared" si="712"/>
        <v>120</v>
      </c>
      <c r="E1355" s="11">
        <f t="shared" si="712"/>
        <v>120</v>
      </c>
      <c r="F1355" s="11">
        <f t="shared" si="712"/>
        <v>0</v>
      </c>
      <c r="G1355" s="11">
        <f t="shared" si="712"/>
        <v>8</v>
      </c>
      <c r="H1355" s="11">
        <f t="shared" si="712"/>
        <v>0</v>
      </c>
      <c r="I1355" s="11">
        <f t="shared" si="710"/>
        <v>13</v>
      </c>
      <c r="J1355" s="11">
        <f t="shared" si="710"/>
        <v>6.5</v>
      </c>
      <c r="K1355" s="11">
        <f t="shared" si="710"/>
        <v>0</v>
      </c>
      <c r="L1355" s="11">
        <f t="shared" si="710"/>
        <v>32.301196094855435</v>
      </c>
      <c r="M1355" s="11">
        <f t="shared" si="710"/>
        <v>32.301196094855435</v>
      </c>
      <c r="N1355" s="11">
        <f t="shared" si="710"/>
        <v>45.680789598217416</v>
      </c>
      <c r="O1355" s="11">
        <f t="shared" si="716"/>
        <v>42.136490238235538</v>
      </c>
      <c r="P1355" s="11">
        <f t="shared" si="716"/>
        <v>84.852813742385692</v>
      </c>
      <c r="Q1355" s="11">
        <f t="shared" si="716"/>
        <v>84.852813742385692</v>
      </c>
      <c r="R1355" s="11">
        <f t="shared" si="716"/>
        <v>0</v>
      </c>
      <c r="S1355" s="11">
        <f t="shared" si="716"/>
        <v>0</v>
      </c>
      <c r="T1355" s="11">
        <f t="shared" si="695"/>
        <v>1874.1338551929155</v>
      </c>
      <c r="U1355" s="40">
        <f t="shared" si="697"/>
        <v>0.47</v>
      </c>
      <c r="V1355" s="11">
        <f t="shared" si="714"/>
        <v>31.946817085167655</v>
      </c>
      <c r="W1355" s="11">
        <f t="shared" si="714"/>
        <v>2549424.7061119829</v>
      </c>
      <c r="X1355" s="11">
        <f t="shared" si="714"/>
        <v>29070.233487670514</v>
      </c>
      <c r="Y1355" s="11">
        <f t="shared" si="714"/>
        <v>54041.599999999999</v>
      </c>
      <c r="Z1355" s="11">
        <f t="shared" si="714"/>
        <v>1.8590012365370416</v>
      </c>
      <c r="AA1355" s="11">
        <f t="shared" si="714"/>
        <v>36.882537451209792</v>
      </c>
      <c r="AB1355" s="11">
        <f t="shared" si="713"/>
        <v>960</v>
      </c>
      <c r="AC1355" s="11">
        <f t="shared" si="713"/>
        <v>0</v>
      </c>
      <c r="AD1355" s="11">
        <f t="shared" si="713"/>
        <v>0</v>
      </c>
      <c r="AE1355" s="11">
        <f t="shared" si="713"/>
        <v>0</v>
      </c>
      <c r="AF1355" s="11">
        <f t="shared" si="713"/>
        <v>0</v>
      </c>
      <c r="AG1355" s="11">
        <f t="shared" si="713"/>
        <v>0</v>
      </c>
      <c r="AH1355" s="11">
        <f t="shared" si="694"/>
        <v>0</v>
      </c>
      <c r="AI1355" s="11">
        <f t="shared" si="694"/>
        <v>4050000</v>
      </c>
      <c r="AJ1355" s="11">
        <f t="shared" si="694"/>
        <v>47729.707730091963</v>
      </c>
      <c r="AK1355" s="11">
        <f t="shared" si="694"/>
        <v>46.537892099551726</v>
      </c>
      <c r="AL1355" s="11">
        <f t="shared" si="694"/>
        <v>1070000</v>
      </c>
      <c r="AM1355" s="11">
        <f t="shared" si="694"/>
        <v>23516.483516483517</v>
      </c>
      <c r="AN1355" s="11">
        <f t="shared" si="694"/>
        <v>25295.508274231681</v>
      </c>
      <c r="AO1355" s="11">
        <f t="shared" si="721"/>
        <v>23.92054584178597</v>
      </c>
      <c r="AP1355" s="11">
        <f t="shared" si="721"/>
        <v>39.9</v>
      </c>
      <c r="AQ1355" s="11">
        <f t="shared" si="721"/>
        <v>52.325595213418289</v>
      </c>
      <c r="AR1355" s="11">
        <f t="shared" si="721"/>
        <v>65.7</v>
      </c>
      <c r="AS1355" s="11">
        <f t="shared" si="721"/>
        <v>0</v>
      </c>
      <c r="AT1355" s="11">
        <f t="shared" si="721"/>
        <v>0</v>
      </c>
      <c r="AU1355" s="11">
        <f t="shared" si="721"/>
        <v>1490000</v>
      </c>
      <c r="AV1355" s="11">
        <f t="shared" si="721"/>
        <v>41700</v>
      </c>
      <c r="AW1355" s="11">
        <f t="shared" si="721"/>
        <v>0</v>
      </c>
      <c r="AX1355" s="11">
        <f t="shared" si="717"/>
        <v>0</v>
      </c>
      <c r="AY1355" s="11">
        <f t="shared" si="717"/>
        <v>0</v>
      </c>
      <c r="AZ1355" s="11">
        <f t="shared" si="717"/>
        <v>0</v>
      </c>
      <c r="BA1355" s="11">
        <f t="shared" si="717"/>
        <v>0</v>
      </c>
      <c r="BB1355" s="11">
        <f t="shared" si="717"/>
        <v>0</v>
      </c>
      <c r="BC1355" s="11">
        <f t="shared" si="717"/>
        <v>3</v>
      </c>
      <c r="BD1355" s="11">
        <f t="shared" si="692"/>
        <v>4</v>
      </c>
      <c r="BE1355" s="11">
        <f t="shared" si="692"/>
        <v>4</v>
      </c>
      <c r="BF1355" s="15" t="str">
        <f t="shared" si="699"/>
        <v>ČSN 42 5541</v>
      </c>
      <c r="BG1355" s="44">
        <v>14.71</v>
      </c>
      <c r="BH1355" s="17">
        <f t="shared" si="700"/>
        <v>120</v>
      </c>
      <c r="BI1355" s="17">
        <f t="shared" si="701"/>
        <v>120</v>
      </c>
      <c r="BK1355" s="17">
        <f t="shared" si="702"/>
        <v>8</v>
      </c>
      <c r="BM1355" s="17">
        <v>13</v>
      </c>
      <c r="BN1355" s="17">
        <v>6.5</v>
      </c>
      <c r="BP1355" s="26">
        <f t="shared" si="711"/>
        <v>32.301196094855435</v>
      </c>
      <c r="BQ1355" s="26">
        <v>32.301196094855435</v>
      </c>
      <c r="BR1355" s="26">
        <f t="shared" si="706"/>
        <v>45.680789598217416</v>
      </c>
      <c r="BS1355" s="26">
        <f t="shared" si="703"/>
        <v>42.136490238235538</v>
      </c>
      <c r="BT1355" s="26">
        <f t="shared" si="722"/>
        <v>84.852813742385692</v>
      </c>
      <c r="BU1355" s="26">
        <f t="shared" si="722"/>
        <v>84.852813742385692</v>
      </c>
      <c r="BV1355" s="26"/>
      <c r="BW1355" s="26"/>
      <c r="BX1355" s="18">
        <f t="shared" si="708"/>
        <v>1874.1338551929155</v>
      </c>
      <c r="BY1355" s="42">
        <v>0.47</v>
      </c>
      <c r="BZ1355" s="43">
        <f t="shared" si="718"/>
        <v>31.946817085167655</v>
      </c>
      <c r="CA1355" s="18">
        <f t="shared" si="715"/>
        <v>2549424.7061119829</v>
      </c>
      <c r="CB1355" s="18">
        <f t="shared" si="704"/>
        <v>29070.233487670514</v>
      </c>
      <c r="CC1355" s="18">
        <f t="shared" si="709"/>
        <v>54041.599999999999</v>
      </c>
      <c r="CD1355" s="25">
        <f t="shared" si="719"/>
        <v>1.8590012365370416</v>
      </c>
      <c r="CE1355" s="26">
        <f t="shared" si="720"/>
        <v>36.882537451209792</v>
      </c>
      <c r="CF1355" s="18">
        <f t="shared" si="705"/>
        <v>960</v>
      </c>
      <c r="CG1355" s="18"/>
      <c r="CH1355" s="52"/>
      <c r="CI1355" s="52"/>
      <c r="CM1355" s="18">
        <v>4050000</v>
      </c>
      <c r="CN1355" s="18">
        <v>47729.707730091963</v>
      </c>
      <c r="CO1355" s="26">
        <v>46.537892099551726</v>
      </c>
      <c r="CP1355" s="18">
        <v>1070000</v>
      </c>
      <c r="CQ1355" s="18">
        <v>23516.483516483517</v>
      </c>
      <c r="CR1355" s="18">
        <v>25295.508274231681</v>
      </c>
      <c r="CS1355" s="26">
        <v>23.92054584178597</v>
      </c>
      <c r="CT1355" s="26">
        <v>39.9</v>
      </c>
      <c r="CU1355" s="26">
        <v>52.325595213418289</v>
      </c>
      <c r="CV1355" s="26">
        <v>65.7</v>
      </c>
      <c r="CW1355" s="26"/>
      <c r="CY1355" s="18">
        <v>1490000</v>
      </c>
      <c r="CZ1355" s="18">
        <v>41700</v>
      </c>
      <c r="DA1355" s="18"/>
      <c r="DG1355" s="17">
        <v>3</v>
      </c>
      <c r="DH1355" s="17">
        <v>4</v>
      </c>
      <c r="DI1355" s="17">
        <v>4</v>
      </c>
      <c r="DJ1355" s="20" t="s">
        <v>1418</v>
      </c>
    </row>
    <row r="1356" spans="1:114" x14ac:dyDescent="0.2">
      <c r="A1356" s="15" t="s">
        <v>105</v>
      </c>
      <c r="B1356" s="10" t="s">
        <v>1456</v>
      </c>
      <c r="C1356" s="11">
        <f t="shared" si="696"/>
        <v>18.2</v>
      </c>
      <c r="D1356" s="11">
        <f t="shared" si="712"/>
        <v>120</v>
      </c>
      <c r="E1356" s="11">
        <f t="shared" si="712"/>
        <v>120</v>
      </c>
      <c r="F1356" s="11">
        <f t="shared" si="712"/>
        <v>0</v>
      </c>
      <c r="G1356" s="11">
        <f t="shared" si="712"/>
        <v>10</v>
      </c>
      <c r="H1356" s="11">
        <f t="shared" si="712"/>
        <v>0</v>
      </c>
      <c r="I1356" s="11">
        <f t="shared" si="710"/>
        <v>13</v>
      </c>
      <c r="J1356" s="11">
        <f t="shared" si="710"/>
        <v>6.5</v>
      </c>
      <c r="K1356" s="11">
        <f t="shared" si="710"/>
        <v>0</v>
      </c>
      <c r="L1356" s="11">
        <f t="shared" si="710"/>
        <v>33.176326965714523</v>
      </c>
      <c r="M1356" s="11">
        <f t="shared" si="710"/>
        <v>33.176326965714523</v>
      </c>
      <c r="N1356" s="11">
        <f t="shared" si="710"/>
        <v>46.918411544637713</v>
      </c>
      <c r="O1356" s="11">
        <f t="shared" si="716"/>
        <v>42.313081854188347</v>
      </c>
      <c r="P1356" s="11">
        <f t="shared" si="716"/>
        <v>84.852813742385692</v>
      </c>
      <c r="Q1356" s="11">
        <f t="shared" si="716"/>
        <v>84.852813742385692</v>
      </c>
      <c r="R1356" s="11">
        <f t="shared" si="716"/>
        <v>0</v>
      </c>
      <c r="S1356" s="11">
        <f t="shared" si="716"/>
        <v>0</v>
      </c>
      <c r="T1356" s="11">
        <f t="shared" si="695"/>
        <v>2318.1338551929157</v>
      </c>
      <c r="U1356" s="40">
        <f t="shared" si="697"/>
        <v>0.47</v>
      </c>
      <c r="V1356" s="11">
        <f t="shared" si="714"/>
        <v>25.827935401938014</v>
      </c>
      <c r="W1356" s="11">
        <f t="shared" si="714"/>
        <v>3124708.6628190088</v>
      </c>
      <c r="X1356" s="11">
        <f t="shared" si="714"/>
        <v>35989.13238311289</v>
      </c>
      <c r="Y1356" s="11">
        <f t="shared" si="714"/>
        <v>66562.5</v>
      </c>
      <c r="Z1356" s="11">
        <f t="shared" si="714"/>
        <v>1.8495166621808585</v>
      </c>
      <c r="AA1356" s="11">
        <f t="shared" si="714"/>
        <v>36.714321859730589</v>
      </c>
      <c r="AB1356" s="11">
        <f t="shared" si="713"/>
        <v>1200</v>
      </c>
      <c r="AC1356" s="11">
        <f t="shared" si="713"/>
        <v>0</v>
      </c>
      <c r="AD1356" s="11">
        <f t="shared" si="713"/>
        <v>0</v>
      </c>
      <c r="AE1356" s="11">
        <f t="shared" si="713"/>
        <v>0</v>
      </c>
      <c r="AF1356" s="11">
        <f t="shared" si="713"/>
        <v>0</v>
      </c>
      <c r="AG1356" s="11">
        <f t="shared" si="713"/>
        <v>0</v>
      </c>
      <c r="AH1356" s="11">
        <f t="shared" si="694"/>
        <v>0</v>
      </c>
      <c r="AI1356" s="11">
        <f t="shared" si="694"/>
        <v>4970000</v>
      </c>
      <c r="AJ1356" s="11">
        <f t="shared" si="694"/>
        <v>58572.011708285689</v>
      </c>
      <c r="AK1356" s="11">
        <f t="shared" si="694"/>
        <v>46.284353504292838</v>
      </c>
      <c r="AL1356" s="11">
        <f t="shared" si="694"/>
        <v>1300000</v>
      </c>
      <c r="AM1356" s="11">
        <f t="shared" si="694"/>
        <v>27777.777777777777</v>
      </c>
      <c r="AN1356" s="11">
        <f t="shared" si="694"/>
        <v>30660.377358490568</v>
      </c>
      <c r="AO1356" s="11">
        <f t="shared" si="721"/>
        <v>23.671603823699968</v>
      </c>
      <c r="AP1356" s="11">
        <f t="shared" si="721"/>
        <v>39.700000000000003</v>
      </c>
      <c r="AQ1356" s="11">
        <f t="shared" si="721"/>
        <v>52.027844004188161</v>
      </c>
      <c r="AR1356" s="11">
        <f t="shared" si="721"/>
        <v>65.400000000000006</v>
      </c>
      <c r="AS1356" s="11">
        <f t="shared" si="721"/>
        <v>0</v>
      </c>
      <c r="AT1356" s="11">
        <f t="shared" si="721"/>
        <v>0</v>
      </c>
      <c r="AU1356" s="11">
        <f t="shared" si="721"/>
        <v>1830000</v>
      </c>
      <c r="AV1356" s="11">
        <f t="shared" si="721"/>
        <v>79900</v>
      </c>
      <c r="AW1356" s="11">
        <f t="shared" si="721"/>
        <v>0</v>
      </c>
      <c r="AX1356" s="11">
        <f t="shared" si="717"/>
        <v>0</v>
      </c>
      <c r="AY1356" s="11">
        <f t="shared" si="717"/>
        <v>0</v>
      </c>
      <c r="AZ1356" s="11">
        <f t="shared" si="717"/>
        <v>0</v>
      </c>
      <c r="BA1356" s="11">
        <f t="shared" si="717"/>
        <v>0</v>
      </c>
      <c r="BB1356" s="11">
        <f t="shared" si="717"/>
        <v>0</v>
      </c>
      <c r="BC1356" s="11">
        <f t="shared" si="717"/>
        <v>3</v>
      </c>
      <c r="BD1356" s="11">
        <f t="shared" si="692"/>
        <v>3</v>
      </c>
      <c r="BE1356" s="11">
        <f t="shared" si="692"/>
        <v>4</v>
      </c>
      <c r="BF1356" s="15" t="str">
        <f t="shared" si="699"/>
        <v>ČSN 42 5541</v>
      </c>
      <c r="BG1356" s="44">
        <v>18.2</v>
      </c>
      <c r="BH1356" s="17">
        <f t="shared" si="700"/>
        <v>120</v>
      </c>
      <c r="BI1356" s="17">
        <f t="shared" si="701"/>
        <v>120</v>
      </c>
      <c r="BK1356" s="17">
        <f t="shared" si="702"/>
        <v>10</v>
      </c>
      <c r="BM1356" s="17">
        <v>13</v>
      </c>
      <c r="BN1356" s="17">
        <v>6.5</v>
      </c>
      <c r="BP1356" s="26">
        <f t="shared" si="711"/>
        <v>33.176326965714523</v>
      </c>
      <c r="BQ1356" s="26">
        <v>33.176326965714523</v>
      </c>
      <c r="BR1356" s="26">
        <f t="shared" si="706"/>
        <v>46.918411544637713</v>
      </c>
      <c r="BS1356" s="26">
        <f t="shared" si="703"/>
        <v>42.313081854188347</v>
      </c>
      <c r="BT1356" s="26">
        <f t="shared" si="722"/>
        <v>84.852813742385692</v>
      </c>
      <c r="BU1356" s="26">
        <f t="shared" si="722"/>
        <v>84.852813742385692</v>
      </c>
      <c r="BV1356" s="26"/>
      <c r="BW1356" s="26"/>
      <c r="BX1356" s="18">
        <f t="shared" si="708"/>
        <v>2318.1338551929157</v>
      </c>
      <c r="BY1356" s="42">
        <v>0.47</v>
      </c>
      <c r="BZ1356" s="43">
        <f t="shared" si="718"/>
        <v>25.827935401938014</v>
      </c>
      <c r="CA1356" s="18">
        <f t="shared" si="715"/>
        <v>3124708.6628190088</v>
      </c>
      <c r="CB1356" s="18">
        <f t="shared" si="704"/>
        <v>35989.13238311289</v>
      </c>
      <c r="CC1356" s="18">
        <f t="shared" si="709"/>
        <v>66562.5</v>
      </c>
      <c r="CD1356" s="25">
        <f t="shared" si="719"/>
        <v>1.8495166621808585</v>
      </c>
      <c r="CE1356" s="26">
        <f t="shared" si="720"/>
        <v>36.714321859730589</v>
      </c>
      <c r="CF1356" s="18">
        <f t="shared" si="705"/>
        <v>1200</v>
      </c>
      <c r="CG1356" s="18"/>
      <c r="CH1356" s="52"/>
      <c r="CI1356" s="52"/>
      <c r="CM1356" s="18">
        <v>4970000</v>
      </c>
      <c r="CN1356" s="18">
        <v>58572.011708285689</v>
      </c>
      <c r="CO1356" s="26">
        <v>46.284353504292838</v>
      </c>
      <c r="CP1356" s="18">
        <v>1300000</v>
      </c>
      <c r="CQ1356" s="18">
        <v>27777.777777777777</v>
      </c>
      <c r="CR1356" s="18">
        <v>30660.377358490568</v>
      </c>
      <c r="CS1356" s="26">
        <v>23.671603823699968</v>
      </c>
      <c r="CT1356" s="26">
        <v>39.700000000000003</v>
      </c>
      <c r="CU1356" s="26">
        <v>52.027844004188161</v>
      </c>
      <c r="CV1356" s="26">
        <v>65.400000000000006</v>
      </c>
      <c r="CW1356" s="26"/>
      <c r="CY1356" s="18">
        <v>1830000</v>
      </c>
      <c r="CZ1356" s="18">
        <v>79900</v>
      </c>
      <c r="DA1356" s="18"/>
      <c r="DG1356" s="17">
        <v>3</v>
      </c>
      <c r="DH1356" s="17">
        <v>3</v>
      </c>
      <c r="DI1356" s="17">
        <v>4</v>
      </c>
      <c r="DJ1356" s="20" t="s">
        <v>1418</v>
      </c>
    </row>
    <row r="1357" spans="1:114" x14ac:dyDescent="0.2">
      <c r="A1357" s="15" t="s">
        <v>105</v>
      </c>
      <c r="B1357" s="10" t="s">
        <v>1457</v>
      </c>
      <c r="C1357" s="11">
        <f t="shared" si="696"/>
        <v>21.62</v>
      </c>
      <c r="D1357" s="11">
        <f t="shared" si="712"/>
        <v>120</v>
      </c>
      <c r="E1357" s="11">
        <f t="shared" si="712"/>
        <v>120</v>
      </c>
      <c r="F1357" s="11">
        <f t="shared" si="712"/>
        <v>0</v>
      </c>
      <c r="G1357" s="11">
        <f t="shared" si="712"/>
        <v>12</v>
      </c>
      <c r="H1357" s="11">
        <f t="shared" si="712"/>
        <v>0</v>
      </c>
      <c r="I1357" s="11">
        <f t="shared" si="710"/>
        <v>13</v>
      </c>
      <c r="J1357" s="11">
        <f t="shared" si="710"/>
        <v>6.5</v>
      </c>
      <c r="K1357" s="11">
        <f t="shared" si="710"/>
        <v>0</v>
      </c>
      <c r="L1357" s="11">
        <f t="shared" si="710"/>
        <v>33.998916980450225</v>
      </c>
      <c r="M1357" s="11">
        <f t="shared" si="710"/>
        <v>33.998916980450225</v>
      </c>
      <c r="N1357" s="11">
        <f t="shared" si="710"/>
        <v>48.081729499749628</v>
      </c>
      <c r="O1357" s="11">
        <f t="shared" si="716"/>
        <v>42.563977461449525</v>
      </c>
      <c r="P1357" s="11">
        <f t="shared" si="716"/>
        <v>84.852813742385692</v>
      </c>
      <c r="Q1357" s="11">
        <f t="shared" si="716"/>
        <v>84.852813742385692</v>
      </c>
      <c r="R1357" s="11">
        <f t="shared" si="716"/>
        <v>0</v>
      </c>
      <c r="S1357" s="11">
        <f t="shared" si="716"/>
        <v>0</v>
      </c>
      <c r="T1357" s="11">
        <f t="shared" si="695"/>
        <v>2754.1338551929157</v>
      </c>
      <c r="U1357" s="40">
        <f t="shared" si="697"/>
        <v>0.47</v>
      </c>
      <c r="V1357" s="11">
        <f t="shared" si="714"/>
        <v>21.739179942935024</v>
      </c>
      <c r="W1357" s="11">
        <f t="shared" si="714"/>
        <v>3672208.3447472937</v>
      </c>
      <c r="X1357" s="11">
        <f t="shared" si="714"/>
        <v>42699.559305695329</v>
      </c>
      <c r="Y1357" s="11">
        <f t="shared" si="714"/>
        <v>78753.599999999991</v>
      </c>
      <c r="Z1357" s="11">
        <f t="shared" si="714"/>
        <v>1.8443656393778218</v>
      </c>
      <c r="AA1357" s="11">
        <f t="shared" si="714"/>
        <v>36.514985680790296</v>
      </c>
      <c r="AB1357" s="11">
        <f t="shared" si="713"/>
        <v>1440</v>
      </c>
      <c r="AC1357" s="11">
        <f t="shared" si="713"/>
        <v>0</v>
      </c>
      <c r="AD1357" s="11">
        <f t="shared" si="713"/>
        <v>0</v>
      </c>
      <c r="AE1357" s="11">
        <f t="shared" si="713"/>
        <v>0</v>
      </c>
      <c r="AF1357" s="11">
        <f t="shared" si="713"/>
        <v>0</v>
      </c>
      <c r="AG1357" s="11">
        <f t="shared" si="713"/>
        <v>0</v>
      </c>
      <c r="AH1357" s="11">
        <f t="shared" si="694"/>
        <v>0</v>
      </c>
      <c r="AI1357" s="11">
        <f t="shared" si="694"/>
        <v>5840000</v>
      </c>
      <c r="AJ1357" s="11">
        <f t="shared" si="694"/>
        <v>68825.06003549062</v>
      </c>
      <c r="AK1357" s="11">
        <f t="shared" si="694"/>
        <v>46.082929199828037</v>
      </c>
      <c r="AL1357" s="11">
        <f t="shared" si="694"/>
        <v>1530000</v>
      </c>
      <c r="AM1357" s="11">
        <f t="shared" si="694"/>
        <v>31875</v>
      </c>
      <c r="AN1357" s="11">
        <f t="shared" si="694"/>
        <v>35831.381733021073</v>
      </c>
      <c r="AO1357" s="11">
        <f t="shared" si="721"/>
        <v>23.587361793206895</v>
      </c>
      <c r="AP1357" s="11">
        <f t="shared" si="721"/>
        <v>39.5</v>
      </c>
      <c r="AQ1357" s="11">
        <f t="shared" si="721"/>
        <v>51.73358325462906</v>
      </c>
      <c r="AR1357" s="11">
        <f t="shared" si="721"/>
        <v>65.099999999999994</v>
      </c>
      <c r="AS1357" s="11">
        <f t="shared" si="721"/>
        <v>0</v>
      </c>
      <c r="AT1357" s="11">
        <f t="shared" si="721"/>
        <v>0</v>
      </c>
      <c r="AU1357" s="11">
        <f t="shared" si="721"/>
        <v>2150000</v>
      </c>
      <c r="AV1357" s="11">
        <f t="shared" si="721"/>
        <v>135000</v>
      </c>
      <c r="AW1357" s="11">
        <f t="shared" si="721"/>
        <v>0</v>
      </c>
      <c r="AX1357" s="11">
        <f t="shared" si="717"/>
        <v>0</v>
      </c>
      <c r="AY1357" s="11">
        <f t="shared" si="717"/>
        <v>0</v>
      </c>
      <c r="AZ1357" s="11">
        <f t="shared" si="717"/>
        <v>0</v>
      </c>
      <c r="BA1357" s="11">
        <f t="shared" si="717"/>
        <v>0</v>
      </c>
      <c r="BB1357" s="11">
        <f t="shared" si="717"/>
        <v>0</v>
      </c>
      <c r="BC1357" s="11">
        <f t="shared" si="717"/>
        <v>2</v>
      </c>
      <c r="BD1357" s="11">
        <f t="shared" si="692"/>
        <v>3</v>
      </c>
      <c r="BE1357" s="11">
        <f t="shared" si="692"/>
        <v>3</v>
      </c>
      <c r="BF1357" s="15" t="str">
        <f t="shared" si="699"/>
        <v>ČSN 42 5541</v>
      </c>
      <c r="BG1357" s="44">
        <v>21.62</v>
      </c>
      <c r="BH1357" s="17">
        <f t="shared" si="700"/>
        <v>120</v>
      </c>
      <c r="BI1357" s="17">
        <f t="shared" si="701"/>
        <v>120</v>
      </c>
      <c r="BK1357" s="17">
        <f t="shared" si="702"/>
        <v>12</v>
      </c>
      <c r="BM1357" s="17">
        <v>13</v>
      </c>
      <c r="BN1357" s="17">
        <v>6.5</v>
      </c>
      <c r="BP1357" s="26">
        <f t="shared" si="711"/>
        <v>33.998916980450225</v>
      </c>
      <c r="BQ1357" s="26">
        <v>33.998916980450225</v>
      </c>
      <c r="BR1357" s="26">
        <f t="shared" si="706"/>
        <v>48.081729499749628</v>
      </c>
      <c r="BS1357" s="26">
        <f t="shared" si="703"/>
        <v>42.563977461449525</v>
      </c>
      <c r="BT1357" s="26">
        <f t="shared" si="722"/>
        <v>84.852813742385692</v>
      </c>
      <c r="BU1357" s="26">
        <f t="shared" si="722"/>
        <v>84.852813742385692</v>
      </c>
      <c r="BV1357" s="26"/>
      <c r="BW1357" s="26"/>
      <c r="BX1357" s="18">
        <f t="shared" si="708"/>
        <v>2754.1338551929157</v>
      </c>
      <c r="BY1357" s="42">
        <v>0.47</v>
      </c>
      <c r="BZ1357" s="43">
        <f t="shared" si="718"/>
        <v>21.739179942935024</v>
      </c>
      <c r="CA1357" s="18">
        <f t="shared" si="715"/>
        <v>3672208.3447472937</v>
      </c>
      <c r="CB1357" s="18">
        <f t="shared" si="704"/>
        <v>42699.559305695329</v>
      </c>
      <c r="CC1357" s="18">
        <f t="shared" si="709"/>
        <v>78753.599999999991</v>
      </c>
      <c r="CD1357" s="25">
        <f t="shared" si="719"/>
        <v>1.8443656393778218</v>
      </c>
      <c r="CE1357" s="26">
        <f t="shared" si="720"/>
        <v>36.514985680790296</v>
      </c>
      <c r="CF1357" s="18">
        <f t="shared" si="705"/>
        <v>1440</v>
      </c>
      <c r="CG1357" s="18"/>
      <c r="CH1357" s="52"/>
      <c r="CI1357" s="52"/>
      <c r="CM1357" s="18">
        <v>5840000</v>
      </c>
      <c r="CN1357" s="18">
        <v>68825.06003549062</v>
      </c>
      <c r="CO1357" s="26">
        <v>46.082929199828037</v>
      </c>
      <c r="CP1357" s="18">
        <v>1530000</v>
      </c>
      <c r="CQ1357" s="18">
        <v>31875</v>
      </c>
      <c r="CR1357" s="18">
        <v>35831.381733021073</v>
      </c>
      <c r="CS1357" s="26">
        <v>23.587361793206895</v>
      </c>
      <c r="CT1357" s="26">
        <v>39.5</v>
      </c>
      <c r="CU1357" s="26">
        <v>51.73358325462906</v>
      </c>
      <c r="CV1357" s="26">
        <v>65.099999999999994</v>
      </c>
      <c r="CW1357" s="26"/>
      <c r="CY1357" s="18">
        <v>2150000</v>
      </c>
      <c r="CZ1357" s="18">
        <v>135000</v>
      </c>
      <c r="DA1357" s="18"/>
      <c r="DG1357" s="17">
        <v>2</v>
      </c>
      <c r="DH1357" s="17">
        <v>3</v>
      </c>
      <c r="DI1357" s="17">
        <v>3</v>
      </c>
      <c r="DJ1357" s="20" t="s">
        <v>1418</v>
      </c>
    </row>
    <row r="1358" spans="1:114" x14ac:dyDescent="0.2">
      <c r="A1358" s="15" t="s">
        <v>105</v>
      </c>
      <c r="B1358" s="10" t="s">
        <v>1458</v>
      </c>
      <c r="C1358" s="11">
        <f t="shared" si="696"/>
        <v>23.53</v>
      </c>
      <c r="D1358" s="11">
        <f t="shared" si="712"/>
        <v>130</v>
      </c>
      <c r="E1358" s="11">
        <f t="shared" si="712"/>
        <v>130</v>
      </c>
      <c r="F1358" s="11">
        <f t="shared" si="712"/>
        <v>0</v>
      </c>
      <c r="G1358" s="11">
        <f t="shared" si="712"/>
        <v>12</v>
      </c>
      <c r="H1358" s="11">
        <f t="shared" si="712"/>
        <v>0</v>
      </c>
      <c r="I1358" s="11">
        <f t="shared" si="710"/>
        <v>14</v>
      </c>
      <c r="J1358" s="11">
        <f t="shared" si="710"/>
        <v>7</v>
      </c>
      <c r="K1358" s="11">
        <f t="shared" si="710"/>
        <v>0</v>
      </c>
      <c r="L1358" s="11">
        <f t="shared" si="710"/>
        <v>36.431489651797484</v>
      </c>
      <c r="M1358" s="11">
        <f t="shared" si="710"/>
        <v>36.431489651797484</v>
      </c>
      <c r="N1358" s="11">
        <f t="shared" si="710"/>
        <v>51.521906763027069</v>
      </c>
      <c r="O1358" s="11">
        <f t="shared" si="716"/>
        <v>45.987761228851006</v>
      </c>
      <c r="P1358" s="11">
        <f t="shared" si="716"/>
        <v>91.923881554251167</v>
      </c>
      <c r="Q1358" s="11">
        <f t="shared" si="716"/>
        <v>91.923881554251167</v>
      </c>
      <c r="R1358" s="11">
        <f t="shared" si="716"/>
        <v>0</v>
      </c>
      <c r="S1358" s="11">
        <f t="shared" si="716"/>
        <v>0</v>
      </c>
      <c r="T1358" s="11">
        <f t="shared" si="695"/>
        <v>2997.0309799870502</v>
      </c>
      <c r="U1358" s="40">
        <f t="shared" si="697"/>
        <v>0.51</v>
      </c>
      <c r="V1358" s="11">
        <f t="shared" si="714"/>
        <v>21.677504603747128</v>
      </c>
      <c r="W1358" s="11">
        <f t="shared" si="714"/>
        <v>4715580.7313502152</v>
      </c>
      <c r="X1358" s="11">
        <f t="shared" si="714"/>
        <v>50397.09100638474</v>
      </c>
      <c r="Y1358" s="11">
        <f t="shared" si="714"/>
        <v>93023.630769230775</v>
      </c>
      <c r="Z1358" s="11">
        <f t="shared" si="714"/>
        <v>1.8458134966053048</v>
      </c>
      <c r="AA1358" s="11">
        <f t="shared" si="714"/>
        <v>39.666325933291212</v>
      </c>
      <c r="AB1358" s="11">
        <f t="shared" si="713"/>
        <v>1560</v>
      </c>
      <c r="AC1358" s="11">
        <f t="shared" si="713"/>
        <v>0</v>
      </c>
      <c r="AD1358" s="11">
        <f t="shared" si="713"/>
        <v>0</v>
      </c>
      <c r="AE1358" s="11">
        <f t="shared" si="713"/>
        <v>0</v>
      </c>
      <c r="AF1358" s="11">
        <f t="shared" si="713"/>
        <v>0</v>
      </c>
      <c r="AG1358" s="11">
        <f t="shared" si="713"/>
        <v>0</v>
      </c>
      <c r="AH1358" s="11">
        <f t="shared" si="694"/>
        <v>0</v>
      </c>
      <c r="AI1358" s="11">
        <f t="shared" si="694"/>
        <v>7500000</v>
      </c>
      <c r="AJ1358" s="11">
        <f t="shared" si="694"/>
        <v>81589.243983063177</v>
      </c>
      <c r="AK1358" s="11">
        <f t="shared" si="694"/>
        <v>50</v>
      </c>
      <c r="AL1358" s="11">
        <f t="shared" si="694"/>
        <v>1960000</v>
      </c>
      <c r="AM1358" s="11">
        <f t="shared" si="694"/>
        <v>38132.295719844355</v>
      </c>
      <c r="AN1358" s="11">
        <f t="shared" si="694"/>
        <v>42516.268980477224</v>
      </c>
      <c r="AO1358" s="11">
        <f t="shared" si="721"/>
        <v>25.560386016907753</v>
      </c>
      <c r="AP1358" s="11">
        <f t="shared" si="721"/>
        <v>42.9</v>
      </c>
      <c r="AQ1358" s="11">
        <f t="shared" si="721"/>
        <v>56.154548643305233</v>
      </c>
      <c r="AR1358" s="11">
        <f t="shared" si="721"/>
        <v>70.7</v>
      </c>
      <c r="AS1358" s="11">
        <f t="shared" si="721"/>
        <v>0</v>
      </c>
      <c r="AT1358" s="11">
        <f t="shared" si="721"/>
        <v>0</v>
      </c>
      <c r="AU1358" s="11">
        <f t="shared" si="721"/>
        <v>2770000</v>
      </c>
      <c r="AV1358" s="11">
        <f t="shared" si="721"/>
        <v>148000</v>
      </c>
      <c r="AW1358" s="11">
        <f t="shared" si="721"/>
        <v>0</v>
      </c>
      <c r="AX1358" s="11">
        <f t="shared" si="717"/>
        <v>0</v>
      </c>
      <c r="AY1358" s="11">
        <f t="shared" si="717"/>
        <v>0</v>
      </c>
      <c r="AZ1358" s="11">
        <f t="shared" si="717"/>
        <v>0</v>
      </c>
      <c r="BA1358" s="11">
        <f t="shared" si="717"/>
        <v>0</v>
      </c>
      <c r="BB1358" s="11">
        <f t="shared" si="717"/>
        <v>0</v>
      </c>
      <c r="BC1358" s="11">
        <f t="shared" si="717"/>
        <v>3</v>
      </c>
      <c r="BD1358" s="11">
        <f t="shared" si="692"/>
        <v>3</v>
      </c>
      <c r="BE1358" s="11">
        <f t="shared" si="692"/>
        <v>4</v>
      </c>
      <c r="BF1358" s="15" t="str">
        <f t="shared" si="699"/>
        <v>ČSN 42 5541</v>
      </c>
      <c r="BG1358" s="44">
        <v>23.53</v>
      </c>
      <c r="BH1358" s="17">
        <f t="shared" si="700"/>
        <v>130</v>
      </c>
      <c r="BI1358" s="17">
        <f t="shared" si="701"/>
        <v>130</v>
      </c>
      <c r="BK1358" s="17">
        <f t="shared" si="702"/>
        <v>12</v>
      </c>
      <c r="BM1358" s="17">
        <v>14</v>
      </c>
      <c r="BN1358" s="17">
        <v>7</v>
      </c>
      <c r="BP1358" s="26">
        <f t="shared" si="711"/>
        <v>36.431489651797484</v>
      </c>
      <c r="BQ1358" s="26">
        <v>36.431489651797484</v>
      </c>
      <c r="BR1358" s="26">
        <f t="shared" si="706"/>
        <v>51.521906763027069</v>
      </c>
      <c r="BS1358" s="26">
        <f t="shared" si="703"/>
        <v>45.987761228851006</v>
      </c>
      <c r="BT1358" s="26">
        <f t="shared" si="722"/>
        <v>91.923881554251167</v>
      </c>
      <c r="BU1358" s="26">
        <f t="shared" si="722"/>
        <v>91.923881554251167</v>
      </c>
      <c r="BV1358" s="26"/>
      <c r="BW1358" s="26"/>
      <c r="BX1358" s="18">
        <f t="shared" si="708"/>
        <v>2997.0309799870502</v>
      </c>
      <c r="BY1358" s="42">
        <v>0.51</v>
      </c>
      <c r="BZ1358" s="43">
        <f t="shared" si="718"/>
        <v>21.677504603747128</v>
      </c>
      <c r="CA1358" s="18">
        <f t="shared" si="715"/>
        <v>4715580.7313502152</v>
      </c>
      <c r="CB1358" s="18">
        <f t="shared" si="704"/>
        <v>50397.09100638474</v>
      </c>
      <c r="CC1358" s="18">
        <f t="shared" si="709"/>
        <v>93023.630769230775</v>
      </c>
      <c r="CD1358" s="25">
        <f t="shared" si="719"/>
        <v>1.8458134966053048</v>
      </c>
      <c r="CE1358" s="26">
        <f t="shared" si="720"/>
        <v>39.666325933291212</v>
      </c>
      <c r="CF1358" s="18">
        <f t="shared" si="705"/>
        <v>1560</v>
      </c>
      <c r="CG1358" s="18"/>
      <c r="CH1358" s="52"/>
      <c r="CI1358" s="52"/>
      <c r="CM1358" s="18">
        <v>7500000</v>
      </c>
      <c r="CN1358" s="18">
        <v>81589.243983063177</v>
      </c>
      <c r="CO1358" s="26">
        <v>50</v>
      </c>
      <c r="CP1358" s="18">
        <v>1960000</v>
      </c>
      <c r="CQ1358" s="18">
        <v>38132.295719844355</v>
      </c>
      <c r="CR1358" s="18">
        <v>42516.268980477224</v>
      </c>
      <c r="CS1358" s="26">
        <v>25.560386016907753</v>
      </c>
      <c r="CT1358" s="26">
        <v>42.9</v>
      </c>
      <c r="CU1358" s="26">
        <v>56.154548643305233</v>
      </c>
      <c r="CV1358" s="26">
        <v>70.7</v>
      </c>
      <c r="CW1358" s="26"/>
      <c r="CY1358" s="18">
        <v>2770000</v>
      </c>
      <c r="CZ1358" s="18">
        <v>148000</v>
      </c>
      <c r="DA1358" s="18"/>
      <c r="DG1358" s="17">
        <v>3</v>
      </c>
      <c r="DH1358" s="17">
        <v>3</v>
      </c>
      <c r="DI1358" s="17">
        <v>4</v>
      </c>
      <c r="DJ1358" s="20" t="s">
        <v>1418</v>
      </c>
    </row>
    <row r="1359" spans="1:114" x14ac:dyDescent="0.2">
      <c r="A1359" s="15" t="s">
        <v>105</v>
      </c>
      <c r="B1359" s="10" t="s">
        <v>1459</v>
      </c>
      <c r="C1359" s="11">
        <f t="shared" si="696"/>
        <v>27.2</v>
      </c>
      <c r="D1359" s="11">
        <f t="shared" si="712"/>
        <v>130</v>
      </c>
      <c r="E1359" s="11">
        <f t="shared" si="712"/>
        <v>130</v>
      </c>
      <c r="F1359" s="11">
        <f t="shared" si="712"/>
        <v>0</v>
      </c>
      <c r="G1359" s="11">
        <f t="shared" si="712"/>
        <v>14</v>
      </c>
      <c r="H1359" s="11">
        <f t="shared" si="712"/>
        <v>0</v>
      </c>
      <c r="I1359" s="11">
        <f t="shared" si="710"/>
        <v>14</v>
      </c>
      <c r="J1359" s="11">
        <f t="shared" si="710"/>
        <v>7</v>
      </c>
      <c r="K1359" s="11">
        <f t="shared" si="710"/>
        <v>0</v>
      </c>
      <c r="L1359" s="11">
        <f t="shared" si="710"/>
        <v>37.235279227996408</v>
      </c>
      <c r="M1359" s="11">
        <f t="shared" si="710"/>
        <v>37.235279227996408</v>
      </c>
      <c r="N1359" s="11">
        <f t="shared" si="710"/>
        <v>52.65863688298171</v>
      </c>
      <c r="O1359" s="11">
        <f t="shared" si="716"/>
        <v>46.265244671269457</v>
      </c>
      <c r="P1359" s="11">
        <f t="shared" si="716"/>
        <v>91.923881554251167</v>
      </c>
      <c r="Q1359" s="11">
        <f t="shared" si="716"/>
        <v>91.923881554251167</v>
      </c>
      <c r="R1359" s="11">
        <f t="shared" si="716"/>
        <v>0</v>
      </c>
      <c r="S1359" s="11">
        <f t="shared" si="716"/>
        <v>0</v>
      </c>
      <c r="T1359" s="11">
        <f t="shared" si="695"/>
        <v>3465.0309799870502</v>
      </c>
      <c r="U1359" s="40">
        <f t="shared" si="697"/>
        <v>0.51</v>
      </c>
      <c r="V1359" s="11">
        <f t="shared" si="714"/>
        <v>18.749660029442175</v>
      </c>
      <c r="W1359" s="11">
        <f t="shared" si="714"/>
        <v>5394742.3952565743</v>
      </c>
      <c r="X1359" s="11">
        <f t="shared" si="714"/>
        <v>58155.108433040295</v>
      </c>
      <c r="Y1359" s="11">
        <f t="shared" si="714"/>
        <v>107153.63076923077</v>
      </c>
      <c r="Z1359" s="11">
        <f t="shared" si="714"/>
        <v>1.8425488947820861</v>
      </c>
      <c r="AA1359" s="11">
        <f t="shared" si="714"/>
        <v>39.457702570221002</v>
      </c>
      <c r="AB1359" s="11">
        <f t="shared" si="713"/>
        <v>1820</v>
      </c>
      <c r="AC1359" s="11">
        <f t="shared" si="713"/>
        <v>0</v>
      </c>
      <c r="AD1359" s="11">
        <f t="shared" si="713"/>
        <v>0</v>
      </c>
      <c r="AE1359" s="11">
        <f t="shared" si="713"/>
        <v>0</v>
      </c>
      <c r="AF1359" s="11">
        <f t="shared" si="713"/>
        <v>0</v>
      </c>
      <c r="AG1359" s="11">
        <f t="shared" si="713"/>
        <v>0</v>
      </c>
      <c r="AH1359" s="11">
        <f t="shared" si="694"/>
        <v>0</v>
      </c>
      <c r="AI1359" s="11">
        <f t="shared" si="694"/>
        <v>8570000</v>
      </c>
      <c r="AJ1359" s="11">
        <f t="shared" si="694"/>
        <v>93229.309457980184</v>
      </c>
      <c r="AK1359" s="11">
        <f t="shared" si="694"/>
        <v>49.696485127278002</v>
      </c>
      <c r="AL1359" s="11">
        <f t="shared" si="694"/>
        <v>2250000</v>
      </c>
      <c r="AM1359" s="11">
        <f t="shared" si="694"/>
        <v>42775.665399239544</v>
      </c>
      <c r="AN1359" s="11">
        <f t="shared" si="694"/>
        <v>48491.379310344826</v>
      </c>
      <c r="AO1359" s="11">
        <f t="shared" si="721"/>
        <v>25.463993904939148</v>
      </c>
      <c r="AP1359" s="11">
        <f t="shared" si="721"/>
        <v>42.7</v>
      </c>
      <c r="AQ1359" s="11">
        <f t="shared" si="721"/>
        <v>55.840447881410675</v>
      </c>
      <c r="AR1359" s="11">
        <f t="shared" si="721"/>
        <v>70.3</v>
      </c>
      <c r="AS1359" s="11">
        <f t="shared" si="721"/>
        <v>0</v>
      </c>
      <c r="AT1359" s="11">
        <f t="shared" si="721"/>
        <v>0</v>
      </c>
      <c r="AU1359" s="11">
        <f t="shared" si="721"/>
        <v>3160000</v>
      </c>
      <c r="AV1359" s="11">
        <f t="shared" si="721"/>
        <v>231000</v>
      </c>
      <c r="AW1359" s="11">
        <f t="shared" si="721"/>
        <v>0</v>
      </c>
      <c r="AX1359" s="11">
        <f t="shared" si="717"/>
        <v>0</v>
      </c>
      <c r="AY1359" s="11">
        <f t="shared" si="717"/>
        <v>0</v>
      </c>
      <c r="AZ1359" s="11">
        <f t="shared" si="717"/>
        <v>0</v>
      </c>
      <c r="BA1359" s="11">
        <f t="shared" si="717"/>
        <v>0</v>
      </c>
      <c r="BB1359" s="11">
        <f t="shared" si="717"/>
        <v>0</v>
      </c>
      <c r="BC1359" s="11">
        <f t="shared" si="717"/>
        <v>2</v>
      </c>
      <c r="BD1359" s="11">
        <f t="shared" si="692"/>
        <v>3</v>
      </c>
      <c r="BE1359" s="11">
        <f t="shared" si="692"/>
        <v>3</v>
      </c>
      <c r="BF1359" s="15" t="str">
        <f t="shared" si="699"/>
        <v>ČSN 42 5541</v>
      </c>
      <c r="BG1359" s="44">
        <v>27.2</v>
      </c>
      <c r="BH1359" s="17">
        <f t="shared" si="700"/>
        <v>130</v>
      </c>
      <c r="BI1359" s="17">
        <f t="shared" si="701"/>
        <v>130</v>
      </c>
      <c r="BK1359" s="17">
        <f t="shared" si="702"/>
        <v>14</v>
      </c>
      <c r="BM1359" s="17">
        <v>14</v>
      </c>
      <c r="BN1359" s="17">
        <v>7</v>
      </c>
      <c r="BP1359" s="26">
        <f t="shared" si="711"/>
        <v>37.235279227996408</v>
      </c>
      <c r="BQ1359" s="26">
        <v>37.235279227996408</v>
      </c>
      <c r="BR1359" s="26">
        <f t="shared" si="706"/>
        <v>52.65863688298171</v>
      </c>
      <c r="BS1359" s="26">
        <f t="shared" si="703"/>
        <v>46.265244671269457</v>
      </c>
      <c r="BT1359" s="26">
        <f t="shared" si="722"/>
        <v>91.923881554251167</v>
      </c>
      <c r="BU1359" s="26">
        <f t="shared" si="722"/>
        <v>91.923881554251167</v>
      </c>
      <c r="BV1359" s="26"/>
      <c r="BW1359" s="26"/>
      <c r="BX1359" s="18">
        <f t="shared" si="708"/>
        <v>3465.0309799870502</v>
      </c>
      <c r="BY1359" s="42">
        <v>0.51</v>
      </c>
      <c r="BZ1359" s="43">
        <f t="shared" si="718"/>
        <v>18.749660029442175</v>
      </c>
      <c r="CA1359" s="18">
        <f t="shared" si="715"/>
        <v>5394742.3952565743</v>
      </c>
      <c r="CB1359" s="18">
        <f t="shared" si="704"/>
        <v>58155.108433040295</v>
      </c>
      <c r="CC1359" s="18">
        <f t="shared" si="709"/>
        <v>107153.63076923077</v>
      </c>
      <c r="CD1359" s="25">
        <f t="shared" si="719"/>
        <v>1.8425488947820861</v>
      </c>
      <c r="CE1359" s="26">
        <f t="shared" si="720"/>
        <v>39.457702570221002</v>
      </c>
      <c r="CF1359" s="18">
        <f t="shared" si="705"/>
        <v>1820</v>
      </c>
      <c r="CG1359" s="18"/>
      <c r="CH1359" s="52"/>
      <c r="CI1359" s="52"/>
      <c r="CM1359" s="18">
        <v>8570000</v>
      </c>
      <c r="CN1359" s="18">
        <v>93229.309457980184</v>
      </c>
      <c r="CO1359" s="26">
        <v>49.696485127278002</v>
      </c>
      <c r="CP1359" s="18">
        <v>2250000</v>
      </c>
      <c r="CQ1359" s="18">
        <v>42775.665399239544</v>
      </c>
      <c r="CR1359" s="18">
        <v>48491.379310344826</v>
      </c>
      <c r="CS1359" s="26">
        <v>25.463993904939148</v>
      </c>
      <c r="CT1359" s="26">
        <v>42.7</v>
      </c>
      <c r="CU1359" s="26">
        <v>55.840447881410675</v>
      </c>
      <c r="CV1359" s="26">
        <v>70.3</v>
      </c>
      <c r="CW1359" s="26"/>
      <c r="CY1359" s="18">
        <v>3160000</v>
      </c>
      <c r="CZ1359" s="18">
        <v>231000</v>
      </c>
      <c r="DA1359" s="18"/>
      <c r="DG1359" s="17">
        <v>2</v>
      </c>
      <c r="DH1359" s="17">
        <v>3</v>
      </c>
      <c r="DI1359" s="17">
        <v>3</v>
      </c>
      <c r="DJ1359" s="20" t="s">
        <v>1418</v>
      </c>
    </row>
    <row r="1360" spans="1:114" x14ac:dyDescent="0.2">
      <c r="A1360" s="15" t="s">
        <v>105</v>
      </c>
      <c r="B1360" s="10" t="s">
        <v>1460</v>
      </c>
      <c r="C1360" s="11">
        <f t="shared" si="696"/>
        <v>21.38</v>
      </c>
      <c r="D1360" s="11">
        <f t="shared" si="712"/>
        <v>140</v>
      </c>
      <c r="E1360" s="11">
        <f t="shared" si="712"/>
        <v>140</v>
      </c>
      <c r="F1360" s="11">
        <f t="shared" si="712"/>
        <v>0</v>
      </c>
      <c r="G1360" s="11">
        <f t="shared" si="712"/>
        <v>10</v>
      </c>
      <c r="H1360" s="11">
        <f t="shared" si="712"/>
        <v>0</v>
      </c>
      <c r="I1360" s="11">
        <f t="shared" si="710"/>
        <v>15</v>
      </c>
      <c r="J1360" s="11">
        <f t="shared" si="710"/>
        <v>7.5</v>
      </c>
      <c r="K1360" s="11">
        <f t="shared" si="710"/>
        <v>0</v>
      </c>
      <c r="L1360" s="11">
        <f t="shared" si="710"/>
        <v>37.999115281732799</v>
      </c>
      <c r="M1360" s="11">
        <f t="shared" si="710"/>
        <v>37.999115281732799</v>
      </c>
      <c r="N1360" s="11">
        <f t="shared" si="710"/>
        <v>53.738864189605259</v>
      </c>
      <c r="O1360" s="11">
        <f t="shared" si="716"/>
        <v>49.220551270578646</v>
      </c>
      <c r="P1360" s="11">
        <f t="shared" si="716"/>
        <v>98.994949366116643</v>
      </c>
      <c r="Q1360" s="11">
        <f t="shared" si="716"/>
        <v>98.994949366116643</v>
      </c>
      <c r="R1360" s="11">
        <f t="shared" si="716"/>
        <v>0</v>
      </c>
      <c r="S1360" s="11">
        <f t="shared" si="716"/>
        <v>0</v>
      </c>
      <c r="T1360" s="11">
        <f t="shared" si="695"/>
        <v>2724.1427066177871</v>
      </c>
      <c r="U1360" s="40">
        <f t="shared" si="697"/>
        <v>0.55000000000000004</v>
      </c>
      <c r="V1360" s="11">
        <f t="shared" si="714"/>
        <v>25.719538883667695</v>
      </c>
      <c r="W1360" s="11">
        <f t="shared" si="714"/>
        <v>5035699.9421431748</v>
      </c>
      <c r="X1360" s="11">
        <f t="shared" si="714"/>
        <v>49369.17906204531</v>
      </c>
      <c r="Y1360" s="11">
        <f t="shared" si="714"/>
        <v>91553.57142857142</v>
      </c>
      <c r="Z1360" s="11">
        <f t="shared" si="714"/>
        <v>1.8544681756508523</v>
      </c>
      <c r="AA1360" s="11">
        <f t="shared" si="714"/>
        <v>42.994707109283944</v>
      </c>
      <c r="AB1360" s="11">
        <f t="shared" si="713"/>
        <v>1400</v>
      </c>
      <c r="AC1360" s="11">
        <f t="shared" si="713"/>
        <v>0</v>
      </c>
      <c r="AD1360" s="11">
        <f t="shared" si="713"/>
        <v>0</v>
      </c>
      <c r="AE1360" s="11">
        <f t="shared" si="713"/>
        <v>0</v>
      </c>
      <c r="AF1360" s="11">
        <f t="shared" si="713"/>
        <v>0</v>
      </c>
      <c r="AG1360" s="11">
        <f t="shared" si="713"/>
        <v>0</v>
      </c>
      <c r="AH1360" s="11">
        <f t="shared" si="694"/>
        <v>0</v>
      </c>
      <c r="AI1360" s="11">
        <f t="shared" si="694"/>
        <v>8010000</v>
      </c>
      <c r="AJ1360" s="11">
        <f t="shared" si="694"/>
        <v>80913.218818632071</v>
      </c>
      <c r="AK1360" s="11">
        <f t="shared" si="694"/>
        <v>54.266499253005726</v>
      </c>
      <c r="AL1360" s="11">
        <f t="shared" si="694"/>
        <v>2100000</v>
      </c>
      <c r="AM1360" s="11">
        <f t="shared" si="694"/>
        <v>39179.104477611938</v>
      </c>
      <c r="AN1360" s="11">
        <f t="shared" si="694"/>
        <v>42510.121457489884</v>
      </c>
      <c r="AO1360" s="11">
        <f t="shared" si="721"/>
        <v>27.785946511310563</v>
      </c>
      <c r="AP1360" s="11">
        <f t="shared" si="721"/>
        <v>46.5</v>
      </c>
      <c r="AQ1360" s="11">
        <f t="shared" si="721"/>
        <v>60.996624786082371</v>
      </c>
      <c r="AR1360" s="11">
        <f t="shared" si="721"/>
        <v>76.7</v>
      </c>
      <c r="AS1360" s="11">
        <f t="shared" si="721"/>
        <v>0</v>
      </c>
      <c r="AT1360" s="11">
        <f t="shared" si="721"/>
        <v>0</v>
      </c>
      <c r="AU1360" s="11">
        <f t="shared" si="721"/>
        <v>2950000</v>
      </c>
      <c r="AV1360" s="11">
        <f t="shared" si="721"/>
        <v>94500</v>
      </c>
      <c r="AW1360" s="11">
        <f t="shared" si="721"/>
        <v>0</v>
      </c>
      <c r="AX1360" s="11">
        <f t="shared" si="717"/>
        <v>0</v>
      </c>
      <c r="AY1360" s="11">
        <f t="shared" si="717"/>
        <v>0</v>
      </c>
      <c r="AZ1360" s="11">
        <f t="shared" si="717"/>
        <v>0</v>
      </c>
      <c r="BA1360" s="11">
        <f t="shared" si="717"/>
        <v>0</v>
      </c>
      <c r="BB1360" s="11">
        <f t="shared" si="717"/>
        <v>0</v>
      </c>
      <c r="BC1360" s="11">
        <f t="shared" si="717"/>
        <v>3</v>
      </c>
      <c r="BD1360" s="11">
        <f t="shared" si="692"/>
        <v>4</v>
      </c>
      <c r="BE1360" s="11">
        <f t="shared" si="692"/>
        <v>4</v>
      </c>
      <c r="BF1360" s="15" t="str">
        <f t="shared" si="699"/>
        <v>ČSN 42 5541</v>
      </c>
      <c r="BG1360" s="44">
        <v>21.38</v>
      </c>
      <c r="BH1360" s="17">
        <f t="shared" si="700"/>
        <v>140</v>
      </c>
      <c r="BI1360" s="17">
        <f t="shared" si="701"/>
        <v>140</v>
      </c>
      <c r="BK1360" s="17">
        <f t="shared" si="702"/>
        <v>10</v>
      </c>
      <c r="BM1360" s="17">
        <v>15</v>
      </c>
      <c r="BN1360" s="17">
        <v>7.5</v>
      </c>
      <c r="BP1360" s="26">
        <f t="shared" si="711"/>
        <v>37.999115281732799</v>
      </c>
      <c r="BQ1360" s="26">
        <v>37.999115281732799</v>
      </c>
      <c r="BR1360" s="26">
        <f t="shared" si="706"/>
        <v>53.738864189605259</v>
      </c>
      <c r="BS1360" s="26">
        <f t="shared" si="703"/>
        <v>49.220551270578646</v>
      </c>
      <c r="BT1360" s="26">
        <f t="shared" si="722"/>
        <v>98.994949366116643</v>
      </c>
      <c r="BU1360" s="26">
        <f t="shared" si="722"/>
        <v>98.994949366116643</v>
      </c>
      <c r="BV1360" s="26"/>
      <c r="BW1360" s="26"/>
      <c r="BX1360" s="18">
        <f t="shared" si="708"/>
        <v>2724.1427066177871</v>
      </c>
      <c r="BY1360" s="42">
        <v>0.55000000000000004</v>
      </c>
      <c r="BZ1360" s="43">
        <f t="shared" si="718"/>
        <v>25.719538883667695</v>
      </c>
      <c r="CA1360" s="18">
        <f t="shared" si="715"/>
        <v>5035699.9421431748</v>
      </c>
      <c r="CB1360" s="18">
        <f t="shared" si="704"/>
        <v>49369.17906204531</v>
      </c>
      <c r="CC1360" s="18">
        <f t="shared" si="709"/>
        <v>91553.57142857142</v>
      </c>
      <c r="CD1360" s="25">
        <f t="shared" si="719"/>
        <v>1.8544681756508523</v>
      </c>
      <c r="CE1360" s="26">
        <f t="shared" si="720"/>
        <v>42.994707109283944</v>
      </c>
      <c r="CF1360" s="18">
        <f t="shared" si="705"/>
        <v>1400</v>
      </c>
      <c r="CG1360" s="18"/>
      <c r="CH1360" s="52"/>
      <c r="CI1360" s="52"/>
      <c r="CM1360" s="18">
        <v>8010000</v>
      </c>
      <c r="CN1360" s="18">
        <v>80913.218818632071</v>
      </c>
      <c r="CO1360" s="26">
        <v>54.266499253005726</v>
      </c>
      <c r="CP1360" s="18">
        <v>2100000</v>
      </c>
      <c r="CQ1360" s="18">
        <v>39179.104477611938</v>
      </c>
      <c r="CR1360" s="18">
        <v>42510.121457489884</v>
      </c>
      <c r="CS1360" s="26">
        <v>27.785946511310563</v>
      </c>
      <c r="CT1360" s="26">
        <v>46.5</v>
      </c>
      <c r="CU1360" s="26">
        <v>60.996624786082371</v>
      </c>
      <c r="CV1360" s="26">
        <v>76.7</v>
      </c>
      <c r="CW1360" s="26"/>
      <c r="CY1360" s="18">
        <v>2950000</v>
      </c>
      <c r="CZ1360" s="18">
        <v>94500</v>
      </c>
      <c r="DA1360" s="18"/>
      <c r="DG1360" s="17">
        <v>3</v>
      </c>
      <c r="DH1360" s="17">
        <v>4</v>
      </c>
      <c r="DI1360" s="17">
        <v>4</v>
      </c>
      <c r="DJ1360" s="20" t="s">
        <v>1418</v>
      </c>
    </row>
    <row r="1361" spans="1:114" x14ac:dyDescent="0.2">
      <c r="A1361" s="15" t="s">
        <v>105</v>
      </c>
      <c r="B1361" s="10" t="s">
        <v>1461</v>
      </c>
      <c r="C1361" s="11">
        <f t="shared" si="696"/>
        <v>25.44</v>
      </c>
      <c r="D1361" s="11">
        <f t="shared" si="712"/>
        <v>140</v>
      </c>
      <c r="E1361" s="11">
        <f t="shared" si="712"/>
        <v>140</v>
      </c>
      <c r="F1361" s="11">
        <f t="shared" si="712"/>
        <v>0</v>
      </c>
      <c r="G1361" s="11">
        <f t="shared" si="712"/>
        <v>12</v>
      </c>
      <c r="H1361" s="11">
        <f t="shared" si="712"/>
        <v>0</v>
      </c>
      <c r="I1361" s="11">
        <f t="shared" si="710"/>
        <v>15</v>
      </c>
      <c r="J1361" s="11">
        <f t="shared" si="710"/>
        <v>7.5</v>
      </c>
      <c r="K1361" s="11">
        <f t="shared" si="710"/>
        <v>0</v>
      </c>
      <c r="L1361" s="11">
        <f t="shared" si="710"/>
        <v>38.857375206148923</v>
      </c>
      <c r="M1361" s="11">
        <f t="shared" si="710"/>
        <v>38.857375206148923</v>
      </c>
      <c r="N1361" s="11">
        <f t="shared" si="710"/>
        <v>54.952627014755848</v>
      </c>
      <c r="O1361" s="11">
        <f t="shared" si="716"/>
        <v>49.42100200780115</v>
      </c>
      <c r="P1361" s="11">
        <f t="shared" si="716"/>
        <v>98.994949366116643</v>
      </c>
      <c r="Q1361" s="11">
        <f t="shared" si="716"/>
        <v>98.994949366116643</v>
      </c>
      <c r="R1361" s="11">
        <f t="shared" si="716"/>
        <v>0</v>
      </c>
      <c r="S1361" s="11">
        <f t="shared" si="716"/>
        <v>0</v>
      </c>
      <c r="T1361" s="11">
        <f t="shared" si="695"/>
        <v>3240.1427066177871</v>
      </c>
      <c r="U1361" s="40">
        <f t="shared" si="697"/>
        <v>0.55000000000000004</v>
      </c>
      <c r="V1361" s="11">
        <f t="shared" si="714"/>
        <v>21.623644577263608</v>
      </c>
      <c r="W1361" s="11">
        <f t="shared" si="714"/>
        <v>5939513.5953674978</v>
      </c>
      <c r="X1361" s="11">
        <f t="shared" si="714"/>
        <v>58724.139377175707</v>
      </c>
      <c r="Y1361" s="11">
        <f t="shared" si="714"/>
        <v>108495.08571428571</v>
      </c>
      <c r="Z1361" s="11">
        <f t="shared" si="714"/>
        <v>1.8475381140528806</v>
      </c>
      <c r="AA1361" s="11">
        <f t="shared" si="714"/>
        <v>42.814745929245341</v>
      </c>
      <c r="AB1361" s="11">
        <f t="shared" si="713"/>
        <v>1680</v>
      </c>
      <c r="AC1361" s="11">
        <f t="shared" si="713"/>
        <v>0</v>
      </c>
      <c r="AD1361" s="11">
        <f t="shared" si="713"/>
        <v>0</v>
      </c>
      <c r="AE1361" s="11">
        <f t="shared" si="713"/>
        <v>0</v>
      </c>
      <c r="AF1361" s="11">
        <f t="shared" si="713"/>
        <v>0</v>
      </c>
      <c r="AG1361" s="11">
        <f t="shared" si="713"/>
        <v>0</v>
      </c>
      <c r="AH1361" s="11">
        <f t="shared" si="694"/>
        <v>0</v>
      </c>
      <c r="AI1361" s="11">
        <f t="shared" si="694"/>
        <v>9450000</v>
      </c>
      <c r="AJ1361" s="11">
        <f t="shared" si="694"/>
        <v>95459.415460183925</v>
      </c>
      <c r="AK1361" s="11">
        <f t="shared" si="694"/>
        <v>54.006172486732169</v>
      </c>
      <c r="AL1361" s="11">
        <f t="shared" si="694"/>
        <v>2470000</v>
      </c>
      <c r="AM1361" s="11">
        <f t="shared" si="694"/>
        <v>45072.992700729927</v>
      </c>
      <c r="AN1361" s="11">
        <f t="shared" si="694"/>
        <v>49798.38709677419</v>
      </c>
      <c r="AO1361" s="11">
        <f t="shared" si="721"/>
        <v>27.610608088420395</v>
      </c>
      <c r="AP1361" s="11">
        <f t="shared" si="721"/>
        <v>46.3</v>
      </c>
      <c r="AQ1361" s="11">
        <f t="shared" si="721"/>
        <v>60.654862506471915</v>
      </c>
      <c r="AR1361" s="11">
        <f t="shared" si="721"/>
        <v>76.3</v>
      </c>
      <c r="AS1361" s="11">
        <f t="shared" si="721"/>
        <v>0</v>
      </c>
      <c r="AT1361" s="11">
        <f t="shared" si="721"/>
        <v>0</v>
      </c>
      <c r="AU1361" s="11">
        <f t="shared" si="721"/>
        <v>3490000</v>
      </c>
      <c r="AV1361" s="11">
        <f t="shared" si="721"/>
        <v>161000</v>
      </c>
      <c r="AW1361" s="11">
        <f t="shared" si="721"/>
        <v>0</v>
      </c>
      <c r="AX1361" s="11">
        <f t="shared" si="717"/>
        <v>0</v>
      </c>
      <c r="AY1361" s="11">
        <f t="shared" si="717"/>
        <v>0</v>
      </c>
      <c r="AZ1361" s="11">
        <f t="shared" si="717"/>
        <v>0</v>
      </c>
      <c r="BA1361" s="11">
        <f t="shared" si="717"/>
        <v>0</v>
      </c>
      <c r="BB1361" s="11">
        <f t="shared" si="717"/>
        <v>0</v>
      </c>
      <c r="BC1361" s="11">
        <f t="shared" si="717"/>
        <v>3</v>
      </c>
      <c r="BD1361" s="11">
        <f t="shared" si="692"/>
        <v>3</v>
      </c>
      <c r="BE1361" s="11">
        <f t="shared" si="692"/>
        <v>4</v>
      </c>
      <c r="BF1361" s="15" t="str">
        <f t="shared" si="699"/>
        <v>ČSN 42 5541</v>
      </c>
      <c r="BG1361" s="44">
        <v>25.44</v>
      </c>
      <c r="BH1361" s="17">
        <f t="shared" si="700"/>
        <v>140</v>
      </c>
      <c r="BI1361" s="17">
        <f t="shared" si="701"/>
        <v>140</v>
      </c>
      <c r="BK1361" s="17">
        <f t="shared" si="702"/>
        <v>12</v>
      </c>
      <c r="BM1361" s="17">
        <v>15</v>
      </c>
      <c r="BN1361" s="17">
        <v>7.5</v>
      </c>
      <c r="BP1361" s="26">
        <f t="shared" si="711"/>
        <v>38.857375206148923</v>
      </c>
      <c r="BQ1361" s="26">
        <v>38.857375206148923</v>
      </c>
      <c r="BR1361" s="26">
        <f t="shared" si="706"/>
        <v>54.952627014755848</v>
      </c>
      <c r="BS1361" s="26">
        <f t="shared" si="703"/>
        <v>49.42100200780115</v>
      </c>
      <c r="BT1361" s="26">
        <f t="shared" si="722"/>
        <v>98.994949366116643</v>
      </c>
      <c r="BU1361" s="26">
        <f t="shared" si="722"/>
        <v>98.994949366116643</v>
      </c>
      <c r="BV1361" s="26"/>
      <c r="BW1361" s="26"/>
      <c r="BX1361" s="18">
        <f t="shared" si="708"/>
        <v>3240.1427066177871</v>
      </c>
      <c r="BY1361" s="42">
        <v>0.55000000000000004</v>
      </c>
      <c r="BZ1361" s="43">
        <f t="shared" si="718"/>
        <v>21.623644577263608</v>
      </c>
      <c r="CA1361" s="18">
        <f t="shared" si="715"/>
        <v>5939513.5953674978</v>
      </c>
      <c r="CB1361" s="18">
        <f t="shared" si="704"/>
        <v>58724.139377175707</v>
      </c>
      <c r="CC1361" s="18">
        <f t="shared" si="709"/>
        <v>108495.08571428571</v>
      </c>
      <c r="CD1361" s="25">
        <f t="shared" si="719"/>
        <v>1.8475381140528806</v>
      </c>
      <c r="CE1361" s="26">
        <f t="shared" si="720"/>
        <v>42.814745929245341</v>
      </c>
      <c r="CF1361" s="18">
        <f t="shared" si="705"/>
        <v>1680</v>
      </c>
      <c r="CG1361" s="18"/>
      <c r="CH1361" s="52"/>
      <c r="CI1361" s="52"/>
      <c r="CM1361" s="18">
        <v>9450000</v>
      </c>
      <c r="CN1361" s="18">
        <v>95459.415460183925</v>
      </c>
      <c r="CO1361" s="26">
        <v>54.006172486732169</v>
      </c>
      <c r="CP1361" s="18">
        <v>2470000</v>
      </c>
      <c r="CQ1361" s="18">
        <v>45072.992700729927</v>
      </c>
      <c r="CR1361" s="18">
        <v>49798.38709677419</v>
      </c>
      <c r="CS1361" s="26">
        <v>27.610608088420395</v>
      </c>
      <c r="CT1361" s="26">
        <v>46.3</v>
      </c>
      <c r="CU1361" s="26">
        <v>60.654862506471915</v>
      </c>
      <c r="CV1361" s="26">
        <v>76.3</v>
      </c>
      <c r="CW1361" s="26"/>
      <c r="CY1361" s="18">
        <v>3490000</v>
      </c>
      <c r="CZ1361" s="18">
        <v>161000</v>
      </c>
      <c r="DA1361" s="18"/>
      <c r="DG1361" s="17">
        <v>3</v>
      </c>
      <c r="DH1361" s="17">
        <v>3</v>
      </c>
      <c r="DI1361" s="17">
        <v>4</v>
      </c>
      <c r="DJ1361" s="20" t="s">
        <v>1418</v>
      </c>
    </row>
    <row r="1362" spans="1:114" x14ac:dyDescent="0.2">
      <c r="A1362" s="15" t="s">
        <v>105</v>
      </c>
      <c r="B1362" s="10" t="s">
        <v>1462</v>
      </c>
      <c r="C1362" s="11">
        <f t="shared" si="696"/>
        <v>29.42</v>
      </c>
      <c r="D1362" s="11">
        <f t="shared" si="712"/>
        <v>140</v>
      </c>
      <c r="E1362" s="11">
        <f t="shared" si="712"/>
        <v>140</v>
      </c>
      <c r="F1362" s="11">
        <f t="shared" si="712"/>
        <v>0</v>
      </c>
      <c r="G1362" s="11">
        <f t="shared" si="712"/>
        <v>14</v>
      </c>
      <c r="H1362" s="11">
        <f t="shared" si="712"/>
        <v>0</v>
      </c>
      <c r="I1362" s="11">
        <f t="shared" si="710"/>
        <v>15</v>
      </c>
      <c r="J1362" s="11">
        <f t="shared" si="710"/>
        <v>7.5</v>
      </c>
      <c r="K1362" s="11">
        <f t="shared" si="710"/>
        <v>0</v>
      </c>
      <c r="L1362" s="11">
        <f t="shared" si="710"/>
        <v>39.675081935862892</v>
      </c>
      <c r="M1362" s="11">
        <f t="shared" si="710"/>
        <v>39.675081935862892</v>
      </c>
      <c r="N1362" s="11">
        <f t="shared" si="710"/>
        <v>56.109038961961097</v>
      </c>
      <c r="O1362" s="11">
        <f t="shared" si="716"/>
        <v>49.678803622968992</v>
      </c>
      <c r="P1362" s="11">
        <f t="shared" si="716"/>
        <v>98.994949366116643</v>
      </c>
      <c r="Q1362" s="11">
        <f t="shared" si="716"/>
        <v>98.994949366116643</v>
      </c>
      <c r="R1362" s="11">
        <f t="shared" si="716"/>
        <v>0</v>
      </c>
      <c r="S1362" s="11">
        <f t="shared" si="716"/>
        <v>0</v>
      </c>
      <c r="T1362" s="11">
        <f t="shared" si="695"/>
        <v>3748.1427066177871</v>
      </c>
      <c r="U1362" s="40">
        <f t="shared" si="697"/>
        <v>0.55000000000000004</v>
      </c>
      <c r="V1362" s="11">
        <f t="shared" si="714"/>
        <v>18.69290999614562</v>
      </c>
      <c r="W1362" s="11">
        <f t="shared" si="714"/>
        <v>6805820.9881033599</v>
      </c>
      <c r="X1362" s="11">
        <f t="shared" si="714"/>
        <v>67837.792638439438</v>
      </c>
      <c r="Y1362" s="11">
        <f t="shared" si="714"/>
        <v>125057.79999999999</v>
      </c>
      <c r="Z1362" s="11">
        <f t="shared" si="714"/>
        <v>1.8434827422308777</v>
      </c>
      <c r="AA1362" s="11">
        <f t="shared" si="714"/>
        <v>42.612027827553042</v>
      </c>
      <c r="AB1362" s="11">
        <f t="shared" si="713"/>
        <v>1960</v>
      </c>
      <c r="AC1362" s="11">
        <f t="shared" si="713"/>
        <v>0</v>
      </c>
      <c r="AD1362" s="11">
        <f t="shared" si="713"/>
        <v>0</v>
      </c>
      <c r="AE1362" s="11">
        <f t="shared" si="713"/>
        <v>0</v>
      </c>
      <c r="AF1362" s="11">
        <f t="shared" si="713"/>
        <v>0</v>
      </c>
      <c r="AG1362" s="11">
        <f t="shared" si="713"/>
        <v>0</v>
      </c>
      <c r="AH1362" s="11">
        <f t="shared" si="694"/>
        <v>0</v>
      </c>
      <c r="AI1362" s="11">
        <f t="shared" si="694"/>
        <v>10800000</v>
      </c>
      <c r="AJ1362" s="11">
        <f t="shared" si="694"/>
        <v>109096.47481163876</v>
      </c>
      <c r="AK1362" s="11">
        <f t="shared" si="694"/>
        <v>53.665631459994955</v>
      </c>
      <c r="AL1362" s="11">
        <f t="shared" si="694"/>
        <v>2830000</v>
      </c>
      <c r="AM1362" s="11">
        <f t="shared" si="694"/>
        <v>50535.714285714283</v>
      </c>
      <c r="AN1362" s="11">
        <f t="shared" si="694"/>
        <v>56827.309236947796</v>
      </c>
      <c r="AO1362" s="11">
        <f t="shared" si="721"/>
        <v>27.471197037382019</v>
      </c>
      <c r="AP1362" s="11">
        <f t="shared" si="721"/>
        <v>46.1</v>
      </c>
      <c r="AQ1362" s="11">
        <f t="shared" si="721"/>
        <v>60.354508254700129</v>
      </c>
      <c r="AR1362" s="11">
        <f t="shared" si="721"/>
        <v>75.900000000000006</v>
      </c>
      <c r="AS1362" s="11">
        <f t="shared" si="721"/>
        <v>0</v>
      </c>
      <c r="AT1362" s="11">
        <f t="shared" si="721"/>
        <v>0</v>
      </c>
      <c r="AU1362" s="11">
        <f t="shared" si="721"/>
        <v>3990000</v>
      </c>
      <c r="AV1362" s="11">
        <f t="shared" si="721"/>
        <v>251000</v>
      </c>
      <c r="AW1362" s="11">
        <f t="shared" si="721"/>
        <v>0</v>
      </c>
      <c r="AX1362" s="11">
        <f t="shared" si="717"/>
        <v>0</v>
      </c>
      <c r="AY1362" s="11">
        <f t="shared" si="717"/>
        <v>0</v>
      </c>
      <c r="AZ1362" s="11">
        <f t="shared" si="717"/>
        <v>0</v>
      </c>
      <c r="BA1362" s="11">
        <f t="shared" si="717"/>
        <v>0</v>
      </c>
      <c r="BB1362" s="11">
        <f t="shared" si="717"/>
        <v>0</v>
      </c>
      <c r="BC1362" s="11">
        <f t="shared" si="717"/>
        <v>2</v>
      </c>
      <c r="BD1362" s="11">
        <f t="shared" si="692"/>
        <v>3</v>
      </c>
      <c r="BE1362" s="11">
        <f t="shared" si="692"/>
        <v>3</v>
      </c>
      <c r="BF1362" s="15" t="str">
        <f t="shared" si="699"/>
        <v>ČSN 42 5541</v>
      </c>
      <c r="BG1362" s="44">
        <v>29.42</v>
      </c>
      <c r="BH1362" s="17">
        <f t="shared" si="700"/>
        <v>140</v>
      </c>
      <c r="BI1362" s="17">
        <f t="shared" si="701"/>
        <v>140</v>
      </c>
      <c r="BK1362" s="17">
        <f t="shared" si="702"/>
        <v>14</v>
      </c>
      <c r="BM1362" s="17">
        <v>15</v>
      </c>
      <c r="BN1362" s="17">
        <v>7.5</v>
      </c>
      <c r="BP1362" s="26">
        <f t="shared" si="711"/>
        <v>39.675081935862892</v>
      </c>
      <c r="BQ1362" s="26">
        <v>39.675081935862892</v>
      </c>
      <c r="BR1362" s="26">
        <f t="shared" si="706"/>
        <v>56.109038961961097</v>
      </c>
      <c r="BS1362" s="26">
        <f t="shared" si="703"/>
        <v>49.678803622968992</v>
      </c>
      <c r="BT1362" s="26">
        <f t="shared" si="722"/>
        <v>98.994949366116643</v>
      </c>
      <c r="BU1362" s="26">
        <f t="shared" si="722"/>
        <v>98.994949366116643</v>
      </c>
      <c r="BV1362" s="26"/>
      <c r="BW1362" s="26"/>
      <c r="BX1362" s="18">
        <f t="shared" si="708"/>
        <v>3748.1427066177871</v>
      </c>
      <c r="BY1362" s="42">
        <v>0.55000000000000004</v>
      </c>
      <c r="BZ1362" s="43">
        <f t="shared" si="718"/>
        <v>18.69290999614562</v>
      </c>
      <c r="CA1362" s="18">
        <f t="shared" si="715"/>
        <v>6805820.9881033599</v>
      </c>
      <c r="CB1362" s="18">
        <f t="shared" si="704"/>
        <v>67837.792638439438</v>
      </c>
      <c r="CC1362" s="18">
        <f t="shared" si="709"/>
        <v>125057.79999999999</v>
      </c>
      <c r="CD1362" s="25">
        <f t="shared" si="719"/>
        <v>1.8434827422308777</v>
      </c>
      <c r="CE1362" s="26">
        <f t="shared" si="720"/>
        <v>42.612027827553042</v>
      </c>
      <c r="CF1362" s="18">
        <f t="shared" si="705"/>
        <v>1960</v>
      </c>
      <c r="CG1362" s="18"/>
      <c r="CH1362" s="52"/>
      <c r="CI1362" s="52"/>
      <c r="CM1362" s="18">
        <v>10800000</v>
      </c>
      <c r="CN1362" s="18">
        <v>109096.47481163876</v>
      </c>
      <c r="CO1362" s="26">
        <v>53.665631459994955</v>
      </c>
      <c r="CP1362" s="18">
        <v>2830000</v>
      </c>
      <c r="CQ1362" s="18">
        <v>50535.714285714283</v>
      </c>
      <c r="CR1362" s="18">
        <v>56827.309236947796</v>
      </c>
      <c r="CS1362" s="26">
        <v>27.471197037382019</v>
      </c>
      <c r="CT1362" s="26">
        <v>46.1</v>
      </c>
      <c r="CU1362" s="26">
        <v>60.354508254700129</v>
      </c>
      <c r="CV1362" s="26">
        <v>75.900000000000006</v>
      </c>
      <c r="CW1362" s="26"/>
      <c r="CY1362" s="18">
        <v>3990000</v>
      </c>
      <c r="CZ1362" s="18">
        <v>251000</v>
      </c>
      <c r="DA1362" s="18"/>
      <c r="DG1362" s="17">
        <v>2</v>
      </c>
      <c r="DH1362" s="17">
        <v>3</v>
      </c>
      <c r="DI1362" s="17">
        <v>3</v>
      </c>
      <c r="DJ1362" s="20" t="s">
        <v>1418</v>
      </c>
    </row>
    <row r="1363" spans="1:114" x14ac:dyDescent="0.2">
      <c r="A1363" s="15" t="s">
        <v>105</v>
      </c>
      <c r="B1363" s="10" t="s">
        <v>1463</v>
      </c>
      <c r="C1363" s="11">
        <f t="shared" si="696"/>
        <v>24.58</v>
      </c>
      <c r="D1363" s="11">
        <f t="shared" si="712"/>
        <v>160</v>
      </c>
      <c r="E1363" s="11">
        <f t="shared" si="712"/>
        <v>160</v>
      </c>
      <c r="F1363" s="11">
        <f t="shared" si="712"/>
        <v>0</v>
      </c>
      <c r="G1363" s="11">
        <f t="shared" si="712"/>
        <v>10</v>
      </c>
      <c r="H1363" s="11">
        <f t="shared" si="712"/>
        <v>0</v>
      </c>
      <c r="I1363" s="11">
        <f t="shared" si="710"/>
        <v>17</v>
      </c>
      <c r="J1363" s="11">
        <f t="shared" si="710"/>
        <v>8.5</v>
      </c>
      <c r="K1363" s="11">
        <f t="shared" si="710"/>
        <v>0</v>
      </c>
      <c r="L1363" s="11">
        <f t="shared" si="710"/>
        <v>42.792408410064212</v>
      </c>
      <c r="M1363" s="11">
        <f t="shared" si="710"/>
        <v>42.792408410064212</v>
      </c>
      <c r="N1363" s="11">
        <f t="shared" si="710"/>
        <v>60.517604340121302</v>
      </c>
      <c r="O1363" s="11">
        <f t="shared" si="716"/>
        <v>56.169733181420447</v>
      </c>
      <c r="P1363" s="11">
        <f t="shared" si="716"/>
        <v>113.13708498984759</v>
      </c>
      <c r="Q1363" s="11">
        <f t="shared" si="716"/>
        <v>113.13708498984759</v>
      </c>
      <c r="R1363" s="11">
        <f t="shared" si="716"/>
        <v>0</v>
      </c>
      <c r="S1363" s="11">
        <f t="shared" si="716"/>
        <v>0</v>
      </c>
      <c r="T1363" s="11">
        <f t="shared" si="695"/>
        <v>3131.0099653890684</v>
      </c>
      <c r="U1363" s="40">
        <f t="shared" si="697"/>
        <v>0.63</v>
      </c>
      <c r="V1363" s="11">
        <f t="shared" si="714"/>
        <v>25.632233035735808</v>
      </c>
      <c r="W1363" s="11">
        <f t="shared" si="714"/>
        <v>7596463.3541892068</v>
      </c>
      <c r="X1363" s="11">
        <f t="shared" si="714"/>
        <v>64812.042045589551</v>
      </c>
      <c r="Y1363" s="11">
        <f t="shared" si="714"/>
        <v>120546.875</v>
      </c>
      <c r="Z1363" s="11">
        <f t="shared" si="714"/>
        <v>1.8599456396576104</v>
      </c>
      <c r="AA1363" s="11">
        <f t="shared" si="714"/>
        <v>49.256494273211203</v>
      </c>
      <c r="AB1363" s="11">
        <f t="shared" si="713"/>
        <v>1600</v>
      </c>
      <c r="AC1363" s="11">
        <f t="shared" si="713"/>
        <v>0</v>
      </c>
      <c r="AD1363" s="11">
        <f t="shared" si="713"/>
        <v>0</v>
      </c>
      <c r="AE1363" s="11">
        <f t="shared" si="713"/>
        <v>0</v>
      </c>
      <c r="AF1363" s="11">
        <f t="shared" si="713"/>
        <v>0</v>
      </c>
      <c r="AG1363" s="11">
        <f t="shared" si="713"/>
        <v>0</v>
      </c>
      <c r="AH1363" s="11">
        <f t="shared" si="694"/>
        <v>0</v>
      </c>
      <c r="AI1363" s="11">
        <f t="shared" si="694"/>
        <v>12100000</v>
      </c>
      <c r="AJ1363" s="11">
        <f t="shared" si="694"/>
        <v>106949.90065446531</v>
      </c>
      <c r="AK1363" s="11">
        <f t="shared" si="694"/>
        <v>62.17567608386436</v>
      </c>
      <c r="AL1363" s="11">
        <f t="shared" si="694"/>
        <v>3180000</v>
      </c>
      <c r="AM1363" s="11">
        <f t="shared" si="694"/>
        <v>52736.318407960207</v>
      </c>
      <c r="AN1363" s="11">
        <f t="shared" si="694"/>
        <v>56382.97872340426</v>
      </c>
      <c r="AO1363" s="11">
        <f t="shared" si="721"/>
        <v>31.874353968269986</v>
      </c>
      <c r="AP1363" s="11">
        <f t="shared" si="721"/>
        <v>53.2</v>
      </c>
      <c r="AQ1363" s="11">
        <f t="shared" si="721"/>
        <v>69.824060043958809</v>
      </c>
      <c r="AR1363" s="11">
        <f t="shared" si="721"/>
        <v>87.8</v>
      </c>
      <c r="AS1363" s="11">
        <f t="shared" si="721"/>
        <v>0</v>
      </c>
      <c r="AT1363" s="11">
        <f t="shared" si="721"/>
        <v>0</v>
      </c>
      <c r="AU1363" s="11">
        <f t="shared" si="721"/>
        <v>4450000</v>
      </c>
      <c r="AV1363" s="11">
        <f t="shared" si="721"/>
        <v>109000</v>
      </c>
      <c r="AW1363" s="11">
        <f t="shared" si="721"/>
        <v>0</v>
      </c>
      <c r="AX1363" s="11">
        <f t="shared" si="717"/>
        <v>0</v>
      </c>
      <c r="AY1363" s="11">
        <f t="shared" si="717"/>
        <v>0</v>
      </c>
      <c r="AZ1363" s="11">
        <f t="shared" si="717"/>
        <v>0</v>
      </c>
      <c r="BA1363" s="11">
        <f t="shared" si="717"/>
        <v>0</v>
      </c>
      <c r="BB1363" s="11">
        <f t="shared" si="717"/>
        <v>0</v>
      </c>
      <c r="BC1363" s="11">
        <f t="shared" si="717"/>
        <v>4</v>
      </c>
      <c r="BD1363" s="11">
        <f t="shared" si="717"/>
        <v>4</v>
      </c>
      <c r="BE1363" s="11">
        <f t="shared" si="717"/>
        <v>4</v>
      </c>
      <c r="BF1363" s="15" t="str">
        <f t="shared" si="699"/>
        <v>ČSN 42 5541</v>
      </c>
      <c r="BG1363" s="44">
        <v>24.58</v>
      </c>
      <c r="BH1363" s="17">
        <f t="shared" si="700"/>
        <v>160</v>
      </c>
      <c r="BI1363" s="17">
        <f t="shared" si="701"/>
        <v>160</v>
      </c>
      <c r="BK1363" s="17">
        <f t="shared" si="702"/>
        <v>10</v>
      </c>
      <c r="BM1363" s="17">
        <v>17</v>
      </c>
      <c r="BN1363" s="17">
        <v>8.5</v>
      </c>
      <c r="BP1363" s="26">
        <f t="shared" si="711"/>
        <v>42.792408410064212</v>
      </c>
      <c r="BQ1363" s="26">
        <v>42.792408410064212</v>
      </c>
      <c r="BR1363" s="26">
        <f t="shared" si="706"/>
        <v>60.517604340121302</v>
      </c>
      <c r="BS1363" s="26">
        <f t="shared" si="703"/>
        <v>56.169733181420447</v>
      </c>
      <c r="BT1363" s="26">
        <f t="shared" si="722"/>
        <v>113.13708498984759</v>
      </c>
      <c r="BU1363" s="26">
        <f t="shared" si="722"/>
        <v>113.13708498984759</v>
      </c>
      <c r="BV1363" s="26"/>
      <c r="BW1363" s="26"/>
      <c r="BX1363" s="18">
        <f t="shared" si="708"/>
        <v>3131.0099653890684</v>
      </c>
      <c r="BY1363" s="42">
        <v>0.63</v>
      </c>
      <c r="BZ1363" s="43">
        <f t="shared" si="718"/>
        <v>25.632233035735808</v>
      </c>
      <c r="CA1363" s="18">
        <f t="shared" si="715"/>
        <v>7596463.3541892068</v>
      </c>
      <c r="CB1363" s="18">
        <f t="shared" si="704"/>
        <v>64812.042045589551</v>
      </c>
      <c r="CC1363" s="18">
        <f t="shared" si="709"/>
        <v>120546.875</v>
      </c>
      <c r="CD1363" s="25">
        <f t="shared" si="719"/>
        <v>1.8599456396576104</v>
      </c>
      <c r="CE1363" s="26">
        <f t="shared" si="720"/>
        <v>49.256494273211203</v>
      </c>
      <c r="CF1363" s="18">
        <f t="shared" si="705"/>
        <v>1600</v>
      </c>
      <c r="CG1363" s="18"/>
      <c r="CH1363" s="52"/>
      <c r="CI1363" s="52"/>
      <c r="CM1363" s="18">
        <v>12100000</v>
      </c>
      <c r="CN1363" s="18">
        <v>106949.90065446531</v>
      </c>
      <c r="CO1363" s="26">
        <v>62.17567608386436</v>
      </c>
      <c r="CP1363" s="18">
        <v>3180000</v>
      </c>
      <c r="CQ1363" s="18">
        <v>52736.318407960207</v>
      </c>
      <c r="CR1363" s="18">
        <v>56382.97872340426</v>
      </c>
      <c r="CS1363" s="26">
        <v>31.874353968269986</v>
      </c>
      <c r="CT1363" s="26">
        <v>53.2</v>
      </c>
      <c r="CU1363" s="26">
        <v>69.824060043958809</v>
      </c>
      <c r="CV1363" s="26">
        <v>87.8</v>
      </c>
      <c r="CW1363" s="26"/>
      <c r="CY1363" s="18">
        <v>4450000</v>
      </c>
      <c r="CZ1363" s="18">
        <v>109000</v>
      </c>
      <c r="DA1363" s="18"/>
      <c r="DG1363" s="17">
        <v>4</v>
      </c>
      <c r="DH1363" s="17">
        <v>4</v>
      </c>
      <c r="DI1363" s="17">
        <v>4</v>
      </c>
      <c r="DJ1363" s="20" t="s">
        <v>1418</v>
      </c>
    </row>
    <row r="1364" spans="1:114" x14ac:dyDescent="0.2">
      <c r="A1364" s="15" t="s">
        <v>105</v>
      </c>
      <c r="B1364" s="10" t="s">
        <v>1464</v>
      </c>
      <c r="C1364" s="11">
        <f t="shared" si="696"/>
        <v>29.26</v>
      </c>
      <c r="D1364" s="11">
        <f t="shared" si="712"/>
        <v>160</v>
      </c>
      <c r="E1364" s="11">
        <f t="shared" si="712"/>
        <v>160</v>
      </c>
      <c r="F1364" s="11">
        <f t="shared" si="712"/>
        <v>0</v>
      </c>
      <c r="G1364" s="11">
        <f t="shared" si="712"/>
        <v>12</v>
      </c>
      <c r="H1364" s="11">
        <f t="shared" si="712"/>
        <v>0</v>
      </c>
      <c r="I1364" s="11">
        <f t="shared" si="710"/>
        <v>17</v>
      </c>
      <c r="J1364" s="11">
        <f t="shared" si="710"/>
        <v>8.5</v>
      </c>
      <c r="K1364" s="11">
        <f t="shared" si="710"/>
        <v>0</v>
      </c>
      <c r="L1364" s="11">
        <f t="shared" si="710"/>
        <v>43.689844830902921</v>
      </c>
      <c r="M1364" s="11">
        <f t="shared" si="710"/>
        <v>43.689844830902921</v>
      </c>
      <c r="N1364" s="11">
        <f t="shared" si="710"/>
        <v>61.786771097838979</v>
      </c>
      <c r="O1364" s="11">
        <f t="shared" si="716"/>
        <v>56.314779986075877</v>
      </c>
      <c r="P1364" s="11">
        <f t="shared" si="716"/>
        <v>113.13708498984759</v>
      </c>
      <c r="Q1364" s="11">
        <f t="shared" si="716"/>
        <v>113.13708498984759</v>
      </c>
      <c r="R1364" s="11">
        <f t="shared" si="716"/>
        <v>0</v>
      </c>
      <c r="S1364" s="11">
        <f t="shared" si="716"/>
        <v>0</v>
      </c>
      <c r="T1364" s="11">
        <f t="shared" si="695"/>
        <v>3727.0099653890684</v>
      </c>
      <c r="U1364" s="40">
        <f t="shared" si="697"/>
        <v>0.63</v>
      </c>
      <c r="V1364" s="11">
        <f t="shared" si="714"/>
        <v>21.533287491944169</v>
      </c>
      <c r="W1364" s="11">
        <f t="shared" si="714"/>
        <v>8985652.0970147513</v>
      </c>
      <c r="X1364" s="11">
        <f t="shared" si="714"/>
        <v>77255.954855799093</v>
      </c>
      <c r="Y1364" s="11">
        <f t="shared" si="714"/>
        <v>143041.19999999998</v>
      </c>
      <c r="Z1364" s="11">
        <f t="shared" si="714"/>
        <v>1.851523293796463</v>
      </c>
      <c r="AA1364" s="11">
        <f t="shared" si="714"/>
        <v>49.101473239054776</v>
      </c>
      <c r="AB1364" s="11">
        <f t="shared" si="713"/>
        <v>1920</v>
      </c>
      <c r="AC1364" s="11">
        <f t="shared" si="713"/>
        <v>0</v>
      </c>
      <c r="AD1364" s="11">
        <f t="shared" si="713"/>
        <v>0</v>
      </c>
      <c r="AE1364" s="11">
        <f t="shared" ref="AE1364:AN1408" si="723">IF($A1364="x",CI1364,"")</f>
        <v>0</v>
      </c>
      <c r="AF1364" s="11">
        <f t="shared" si="723"/>
        <v>0</v>
      </c>
      <c r="AG1364" s="11">
        <f t="shared" si="723"/>
        <v>0</v>
      </c>
      <c r="AH1364" s="11">
        <f t="shared" si="694"/>
        <v>0</v>
      </c>
      <c r="AI1364" s="11">
        <f t="shared" ref="AI1364:AQ1394" si="724">IF($A1364="x",CM1364,"")</f>
        <v>14300000</v>
      </c>
      <c r="AJ1364" s="11">
        <f t="shared" si="724"/>
        <v>126395.33713709537</v>
      </c>
      <c r="AK1364" s="11">
        <f t="shared" si="724"/>
        <v>61.917527089329958</v>
      </c>
      <c r="AL1364" s="11">
        <f t="shared" si="724"/>
        <v>3750000</v>
      </c>
      <c r="AM1364" s="11">
        <f t="shared" si="724"/>
        <v>60876.623376623378</v>
      </c>
      <c r="AN1364" s="11">
        <f t="shared" si="724"/>
        <v>66371.681415929197</v>
      </c>
      <c r="AO1364" s="11">
        <f t="shared" si="721"/>
        <v>31.707442821755688</v>
      </c>
      <c r="AP1364" s="11">
        <f t="shared" si="721"/>
        <v>53.1</v>
      </c>
      <c r="AQ1364" s="11">
        <f t="shared" si="721"/>
        <v>69.544670004288335</v>
      </c>
      <c r="AR1364" s="11">
        <f t="shared" si="721"/>
        <v>87.5</v>
      </c>
      <c r="AS1364" s="11">
        <f t="shared" si="721"/>
        <v>0</v>
      </c>
      <c r="AT1364" s="11">
        <f t="shared" si="721"/>
        <v>0</v>
      </c>
      <c r="AU1364" s="11">
        <f t="shared" si="721"/>
        <v>5270000</v>
      </c>
      <c r="AV1364" s="11">
        <f t="shared" si="721"/>
        <v>186000</v>
      </c>
      <c r="AW1364" s="11">
        <f t="shared" si="721"/>
        <v>0</v>
      </c>
      <c r="AX1364" s="11">
        <f t="shared" si="717"/>
        <v>0</v>
      </c>
      <c r="AY1364" s="11">
        <f t="shared" si="717"/>
        <v>0</v>
      </c>
      <c r="AZ1364" s="11">
        <f t="shared" si="717"/>
        <v>0</v>
      </c>
      <c r="BA1364" s="11">
        <f t="shared" si="717"/>
        <v>0</v>
      </c>
      <c r="BB1364" s="11">
        <f t="shared" si="717"/>
        <v>0</v>
      </c>
      <c r="BC1364" s="11">
        <f t="shared" si="717"/>
        <v>3</v>
      </c>
      <c r="BD1364" s="11">
        <f t="shared" si="717"/>
        <v>4</v>
      </c>
      <c r="BE1364" s="11">
        <f t="shared" si="717"/>
        <v>4</v>
      </c>
      <c r="BF1364" s="15" t="str">
        <f t="shared" si="699"/>
        <v>ČSN 42 5541</v>
      </c>
      <c r="BG1364" s="44">
        <v>29.26</v>
      </c>
      <c r="BH1364" s="17">
        <f t="shared" si="700"/>
        <v>160</v>
      </c>
      <c r="BI1364" s="17">
        <f t="shared" si="701"/>
        <v>160</v>
      </c>
      <c r="BK1364" s="17">
        <f t="shared" si="702"/>
        <v>12</v>
      </c>
      <c r="BM1364" s="17">
        <v>17</v>
      </c>
      <c r="BN1364" s="17">
        <v>8.5</v>
      </c>
      <c r="BP1364" s="26">
        <f t="shared" si="711"/>
        <v>43.689844830902921</v>
      </c>
      <c r="BQ1364" s="26">
        <v>43.689844830902921</v>
      </c>
      <c r="BR1364" s="26">
        <f t="shared" si="706"/>
        <v>61.786771097838979</v>
      </c>
      <c r="BS1364" s="26">
        <f t="shared" si="703"/>
        <v>56.314779986075877</v>
      </c>
      <c r="BT1364" s="26">
        <f t="shared" si="722"/>
        <v>113.13708498984759</v>
      </c>
      <c r="BU1364" s="26">
        <f t="shared" si="722"/>
        <v>113.13708498984759</v>
      </c>
      <c r="BV1364" s="26"/>
      <c r="BW1364" s="26"/>
      <c r="BX1364" s="18">
        <f t="shared" si="708"/>
        <v>3727.0099653890684</v>
      </c>
      <c r="BY1364" s="42">
        <v>0.63</v>
      </c>
      <c r="BZ1364" s="43">
        <f t="shared" si="718"/>
        <v>21.533287491944169</v>
      </c>
      <c r="CA1364" s="18">
        <f t="shared" si="715"/>
        <v>8985652.0970147513</v>
      </c>
      <c r="CB1364" s="18">
        <f t="shared" si="704"/>
        <v>77255.954855799093</v>
      </c>
      <c r="CC1364" s="18">
        <f t="shared" si="709"/>
        <v>143041.19999999998</v>
      </c>
      <c r="CD1364" s="25">
        <f t="shared" si="719"/>
        <v>1.851523293796463</v>
      </c>
      <c r="CE1364" s="26">
        <f t="shared" si="720"/>
        <v>49.101473239054776</v>
      </c>
      <c r="CF1364" s="18">
        <f t="shared" si="705"/>
        <v>1920</v>
      </c>
      <c r="CG1364" s="18"/>
      <c r="CH1364" s="52"/>
      <c r="CI1364" s="52"/>
      <c r="CM1364" s="18">
        <v>14300000</v>
      </c>
      <c r="CN1364" s="18">
        <v>126395.33713709537</v>
      </c>
      <c r="CO1364" s="26">
        <v>61.917527089329958</v>
      </c>
      <c r="CP1364" s="18">
        <v>3750000</v>
      </c>
      <c r="CQ1364" s="18">
        <v>60876.623376623378</v>
      </c>
      <c r="CR1364" s="18">
        <v>66371.681415929197</v>
      </c>
      <c r="CS1364" s="26">
        <v>31.707442821755688</v>
      </c>
      <c r="CT1364" s="26">
        <v>53.1</v>
      </c>
      <c r="CU1364" s="26">
        <v>69.544670004288335</v>
      </c>
      <c r="CV1364" s="26">
        <v>87.5</v>
      </c>
      <c r="CW1364" s="26"/>
      <c r="CY1364" s="18">
        <v>5270000</v>
      </c>
      <c r="CZ1364" s="18">
        <v>186000</v>
      </c>
      <c r="DA1364" s="18"/>
      <c r="DG1364" s="17">
        <v>3</v>
      </c>
      <c r="DH1364" s="17">
        <v>4</v>
      </c>
      <c r="DI1364" s="17">
        <v>4</v>
      </c>
      <c r="DJ1364" s="20" t="s">
        <v>1418</v>
      </c>
    </row>
    <row r="1365" spans="1:114" x14ac:dyDescent="0.2">
      <c r="A1365" s="15" t="s">
        <v>105</v>
      </c>
      <c r="B1365" s="10" t="s">
        <v>1465</v>
      </c>
      <c r="C1365" s="11">
        <f t="shared" si="696"/>
        <v>33.869999999999997</v>
      </c>
      <c r="D1365" s="11">
        <f t="shared" si="712"/>
        <v>160</v>
      </c>
      <c r="E1365" s="11">
        <f t="shared" si="712"/>
        <v>160</v>
      </c>
      <c r="F1365" s="11">
        <f t="shared" si="712"/>
        <v>0</v>
      </c>
      <c r="G1365" s="11">
        <f t="shared" si="712"/>
        <v>14</v>
      </c>
      <c r="H1365" s="11">
        <f t="shared" si="712"/>
        <v>0</v>
      </c>
      <c r="I1365" s="11">
        <f t="shared" si="710"/>
        <v>17</v>
      </c>
      <c r="J1365" s="11">
        <f t="shared" si="710"/>
        <v>8.5</v>
      </c>
      <c r="K1365" s="11">
        <f t="shared" si="710"/>
        <v>0</v>
      </c>
      <c r="L1365" s="11">
        <f t="shared" si="710"/>
        <v>44.53698102871391</v>
      </c>
      <c r="M1365" s="11">
        <f t="shared" si="710"/>
        <v>44.53698102871391</v>
      </c>
      <c r="N1365" s="11">
        <f t="shared" si="710"/>
        <v>62.984802597960453</v>
      </c>
      <c r="O1365" s="11">
        <f t="shared" si="716"/>
        <v>56.530962048327495</v>
      </c>
      <c r="P1365" s="11">
        <f t="shared" si="716"/>
        <v>113.13708498984759</v>
      </c>
      <c r="Q1365" s="11">
        <f t="shared" si="716"/>
        <v>113.13708498984759</v>
      </c>
      <c r="R1365" s="11">
        <f t="shared" si="716"/>
        <v>0</v>
      </c>
      <c r="S1365" s="11">
        <f t="shared" si="716"/>
        <v>0</v>
      </c>
      <c r="T1365" s="11">
        <f t="shared" si="695"/>
        <v>4315.0099653890693</v>
      </c>
      <c r="U1365" s="40">
        <f t="shared" si="697"/>
        <v>0.63</v>
      </c>
      <c r="V1365" s="11">
        <f t="shared" si="714"/>
        <v>18.598978383315835</v>
      </c>
      <c r="W1365" s="11">
        <f t="shared" si="714"/>
        <v>10324029.232952433</v>
      </c>
      <c r="X1365" s="11">
        <f t="shared" si="714"/>
        <v>89414.163296040817</v>
      </c>
      <c r="Y1365" s="11">
        <f t="shared" ref="Y1365:AD1407" si="725">IF($A1365="x",CC1365,"")</f>
        <v>165072.07500000001</v>
      </c>
      <c r="Z1365" s="11">
        <f t="shared" si="725"/>
        <v>1.8461513133379537</v>
      </c>
      <c r="AA1365" s="11">
        <f t="shared" si="725"/>
        <v>48.914059925341938</v>
      </c>
      <c r="AB1365" s="11">
        <f t="shared" si="725"/>
        <v>2240</v>
      </c>
      <c r="AC1365" s="11">
        <f t="shared" si="725"/>
        <v>0</v>
      </c>
      <c r="AD1365" s="11">
        <f t="shared" si="725"/>
        <v>0</v>
      </c>
      <c r="AE1365" s="11">
        <f t="shared" si="723"/>
        <v>0</v>
      </c>
      <c r="AF1365" s="11">
        <f t="shared" si="723"/>
        <v>0</v>
      </c>
      <c r="AG1365" s="11">
        <f t="shared" si="723"/>
        <v>0</v>
      </c>
      <c r="AH1365" s="11">
        <f t="shared" si="723"/>
        <v>0</v>
      </c>
      <c r="AI1365" s="11">
        <f t="shared" si="724"/>
        <v>16399999.999999998</v>
      </c>
      <c r="AJ1365" s="11">
        <f t="shared" si="724"/>
        <v>144956.89014324226</v>
      </c>
      <c r="AK1365" s="11">
        <f t="shared" si="724"/>
        <v>61.614091702274536</v>
      </c>
      <c r="AL1365" s="11">
        <f t="shared" si="724"/>
        <v>4300000</v>
      </c>
      <c r="AM1365" s="11">
        <f t="shared" si="724"/>
        <v>68471.337579617844</v>
      </c>
      <c r="AN1365" s="11">
        <f t="shared" si="724"/>
        <v>75837.742504409165</v>
      </c>
      <c r="AO1365" s="11">
        <f t="shared" si="721"/>
        <v>31.549490810001519</v>
      </c>
      <c r="AP1365" s="11">
        <f t="shared" si="721"/>
        <v>52.9</v>
      </c>
      <c r="AQ1365" s="11">
        <f t="shared" si="721"/>
        <v>69.388866648871087</v>
      </c>
      <c r="AR1365" s="11">
        <f t="shared" si="721"/>
        <v>87.2</v>
      </c>
      <c r="AS1365" s="11">
        <f t="shared" si="721"/>
        <v>0</v>
      </c>
      <c r="AT1365" s="11">
        <f t="shared" si="721"/>
        <v>0</v>
      </c>
      <c r="AU1365" s="11">
        <f t="shared" si="721"/>
        <v>6060000</v>
      </c>
      <c r="AV1365" s="11">
        <f t="shared" si="721"/>
        <v>291000</v>
      </c>
      <c r="AW1365" s="11">
        <f t="shared" si="721"/>
        <v>0</v>
      </c>
      <c r="AX1365" s="11">
        <f t="shared" si="717"/>
        <v>0</v>
      </c>
      <c r="AY1365" s="11">
        <f t="shared" si="717"/>
        <v>0</v>
      </c>
      <c r="AZ1365" s="11">
        <f t="shared" si="717"/>
        <v>0</v>
      </c>
      <c r="BA1365" s="11">
        <f t="shared" si="717"/>
        <v>0</v>
      </c>
      <c r="BB1365" s="11">
        <f t="shared" si="717"/>
        <v>0</v>
      </c>
      <c r="BC1365" s="11">
        <f t="shared" si="717"/>
        <v>3</v>
      </c>
      <c r="BD1365" s="11">
        <f t="shared" si="717"/>
        <v>3</v>
      </c>
      <c r="BE1365" s="11">
        <f t="shared" si="717"/>
        <v>4</v>
      </c>
      <c r="BF1365" s="15" t="str">
        <f t="shared" si="699"/>
        <v>ČSN 42 5541</v>
      </c>
      <c r="BG1365" s="44">
        <v>33.869999999999997</v>
      </c>
      <c r="BH1365" s="17">
        <f t="shared" si="700"/>
        <v>160</v>
      </c>
      <c r="BI1365" s="17">
        <f t="shared" si="701"/>
        <v>160</v>
      </c>
      <c r="BK1365" s="17">
        <f t="shared" si="702"/>
        <v>14</v>
      </c>
      <c r="BM1365" s="17">
        <v>17</v>
      </c>
      <c r="BN1365" s="17">
        <v>8.5</v>
      </c>
      <c r="BP1365" s="26">
        <f t="shared" si="711"/>
        <v>44.53698102871391</v>
      </c>
      <c r="BQ1365" s="26">
        <v>44.53698102871391</v>
      </c>
      <c r="BR1365" s="26">
        <f t="shared" si="706"/>
        <v>62.984802597960453</v>
      </c>
      <c r="BS1365" s="26">
        <f t="shared" si="703"/>
        <v>56.530962048327495</v>
      </c>
      <c r="BT1365" s="26">
        <f t="shared" si="722"/>
        <v>113.13708498984759</v>
      </c>
      <c r="BU1365" s="26">
        <f t="shared" si="722"/>
        <v>113.13708498984759</v>
      </c>
      <c r="BV1365" s="26"/>
      <c r="BW1365" s="26"/>
      <c r="BX1365" s="18">
        <f t="shared" si="708"/>
        <v>4315.0099653890693</v>
      </c>
      <c r="BY1365" s="42">
        <v>0.63</v>
      </c>
      <c r="BZ1365" s="43">
        <f t="shared" si="718"/>
        <v>18.598978383315835</v>
      </c>
      <c r="CA1365" s="18">
        <f t="shared" si="715"/>
        <v>10324029.232952433</v>
      </c>
      <c r="CB1365" s="18">
        <f t="shared" si="704"/>
        <v>89414.163296040817</v>
      </c>
      <c r="CC1365" s="18">
        <f t="shared" si="709"/>
        <v>165072.07500000001</v>
      </c>
      <c r="CD1365" s="25">
        <f t="shared" si="719"/>
        <v>1.8461513133379537</v>
      </c>
      <c r="CE1365" s="26">
        <f t="shared" si="720"/>
        <v>48.914059925341938</v>
      </c>
      <c r="CF1365" s="18">
        <f t="shared" si="705"/>
        <v>2240</v>
      </c>
      <c r="CG1365" s="18"/>
      <c r="CH1365" s="52"/>
      <c r="CI1365" s="52"/>
      <c r="CM1365" s="18">
        <v>16399999.999999998</v>
      </c>
      <c r="CN1365" s="18">
        <v>144956.89014324226</v>
      </c>
      <c r="CO1365" s="26">
        <v>61.614091702274536</v>
      </c>
      <c r="CP1365" s="18">
        <v>4300000</v>
      </c>
      <c r="CQ1365" s="18">
        <v>68471.337579617844</v>
      </c>
      <c r="CR1365" s="18">
        <v>75837.742504409165</v>
      </c>
      <c r="CS1365" s="26">
        <v>31.549490810001519</v>
      </c>
      <c r="CT1365" s="26">
        <v>52.9</v>
      </c>
      <c r="CU1365" s="26">
        <v>69.388866648871087</v>
      </c>
      <c r="CV1365" s="26">
        <v>87.2</v>
      </c>
      <c r="CW1365" s="26"/>
      <c r="CY1365" s="18">
        <v>6060000</v>
      </c>
      <c r="CZ1365" s="18">
        <v>291000</v>
      </c>
      <c r="DA1365" s="18"/>
      <c r="DG1365" s="17">
        <v>3</v>
      </c>
      <c r="DH1365" s="17">
        <v>3</v>
      </c>
      <c r="DI1365" s="17">
        <v>4</v>
      </c>
      <c r="DJ1365" s="20" t="s">
        <v>1418</v>
      </c>
    </row>
    <row r="1366" spans="1:114" x14ac:dyDescent="0.2">
      <c r="A1366" s="15" t="s">
        <v>105</v>
      </c>
      <c r="B1366" s="10" t="s">
        <v>1466</v>
      </c>
      <c r="C1366" s="11">
        <f t="shared" si="696"/>
        <v>38.43</v>
      </c>
      <c r="D1366" s="11">
        <f t="shared" si="712"/>
        <v>160</v>
      </c>
      <c r="E1366" s="11">
        <f t="shared" si="712"/>
        <v>160</v>
      </c>
      <c r="F1366" s="11">
        <f t="shared" si="712"/>
        <v>0</v>
      </c>
      <c r="G1366" s="11">
        <f t="shared" si="712"/>
        <v>16</v>
      </c>
      <c r="H1366" s="11">
        <f t="shared" si="712"/>
        <v>0</v>
      </c>
      <c r="I1366" s="11">
        <f t="shared" si="710"/>
        <v>17</v>
      </c>
      <c r="J1366" s="11">
        <f t="shared" si="710"/>
        <v>8.5</v>
      </c>
      <c r="K1366" s="11">
        <f t="shared" si="710"/>
        <v>0</v>
      </c>
      <c r="L1366" s="11">
        <f t="shared" si="710"/>
        <v>45.351194059472547</v>
      </c>
      <c r="M1366" s="11">
        <f t="shared" si="710"/>
        <v>45.351194059472547</v>
      </c>
      <c r="N1366" s="11">
        <f t="shared" ref="N1366:T1410" si="726">IF($A1366="x",BR1366,"")</f>
        <v>64.136273708720225</v>
      </c>
      <c r="O1366" s="11">
        <f t="shared" si="716"/>
        <v>56.793704499940816</v>
      </c>
      <c r="P1366" s="11">
        <f t="shared" si="716"/>
        <v>113.13708498984759</v>
      </c>
      <c r="Q1366" s="11">
        <f t="shared" si="716"/>
        <v>113.13708498984759</v>
      </c>
      <c r="R1366" s="11">
        <f t="shared" si="716"/>
        <v>0</v>
      </c>
      <c r="S1366" s="11">
        <f t="shared" si="716"/>
        <v>0</v>
      </c>
      <c r="T1366" s="11">
        <f t="shared" si="695"/>
        <v>4895.0099653890693</v>
      </c>
      <c r="U1366" s="40">
        <f t="shared" si="697"/>
        <v>0.63</v>
      </c>
      <c r="V1366" s="11">
        <f t="shared" ref="V1366:AA1429" si="727">IF($A1366="x",BZ1366,"")</f>
        <v>16.3952224076187</v>
      </c>
      <c r="W1366" s="11">
        <f t="shared" si="727"/>
        <v>11613720.807926513</v>
      </c>
      <c r="X1366" s="11">
        <f t="shared" si="727"/>
        <v>101298.22733566869</v>
      </c>
      <c r="Y1366" s="11">
        <f t="shared" si="725"/>
        <v>186675.20000000001</v>
      </c>
      <c r="Z1366" s="11">
        <f t="shared" si="725"/>
        <v>1.8428279043958034</v>
      </c>
      <c r="AA1366" s="11">
        <f t="shared" si="725"/>
        <v>48.708964897346085</v>
      </c>
      <c r="AB1366" s="11">
        <f t="shared" si="725"/>
        <v>2560</v>
      </c>
      <c r="AC1366" s="11">
        <f t="shared" si="725"/>
        <v>0</v>
      </c>
      <c r="AD1366" s="11">
        <f t="shared" si="725"/>
        <v>0</v>
      </c>
      <c r="AE1366" s="11">
        <f t="shared" si="723"/>
        <v>0</v>
      </c>
      <c r="AF1366" s="11">
        <f t="shared" si="723"/>
        <v>0</v>
      </c>
      <c r="AG1366" s="11">
        <f t="shared" si="723"/>
        <v>0</v>
      </c>
      <c r="AH1366" s="11">
        <f t="shared" si="723"/>
        <v>0</v>
      </c>
      <c r="AI1366" s="11">
        <f t="shared" si="724"/>
        <v>18500000</v>
      </c>
      <c r="AJ1366" s="11">
        <f t="shared" si="724"/>
        <v>163518.44314938909</v>
      </c>
      <c r="AK1366" s="11">
        <f t="shared" si="724"/>
        <v>61.445180478875905</v>
      </c>
      <c r="AL1366" s="11">
        <f t="shared" si="724"/>
        <v>4840000</v>
      </c>
      <c r="AM1366" s="11">
        <f t="shared" si="724"/>
        <v>75625</v>
      </c>
      <c r="AN1366" s="11">
        <f t="shared" si="724"/>
        <v>85061.511423550081</v>
      </c>
      <c r="AO1366" s="11">
        <f t="shared" si="721"/>
        <v>31.428571428571431</v>
      </c>
      <c r="AP1366" s="11">
        <f t="shared" si="721"/>
        <v>52.7</v>
      </c>
      <c r="AQ1366" s="11">
        <f t="shared" si="721"/>
        <v>68.809111878813113</v>
      </c>
      <c r="AR1366" s="11">
        <f t="shared" si="721"/>
        <v>86.8</v>
      </c>
      <c r="AS1366" s="11">
        <f t="shared" si="721"/>
        <v>0</v>
      </c>
      <c r="AT1366" s="11">
        <f t="shared" si="721"/>
        <v>0</v>
      </c>
      <c r="AU1366" s="11">
        <f t="shared" si="721"/>
        <v>6810000</v>
      </c>
      <c r="AV1366" s="11">
        <f t="shared" si="721"/>
        <v>428000</v>
      </c>
      <c r="AW1366" s="11">
        <f t="shared" si="721"/>
        <v>0</v>
      </c>
      <c r="AX1366" s="11">
        <f t="shared" si="717"/>
        <v>0</v>
      </c>
      <c r="AY1366" s="11">
        <f t="shared" si="717"/>
        <v>0</v>
      </c>
      <c r="AZ1366" s="11">
        <f t="shared" si="717"/>
        <v>0</v>
      </c>
      <c r="BA1366" s="11">
        <f t="shared" si="717"/>
        <v>0</v>
      </c>
      <c r="BB1366" s="11">
        <f t="shared" si="717"/>
        <v>0</v>
      </c>
      <c r="BC1366" s="11">
        <f t="shared" si="717"/>
        <v>2</v>
      </c>
      <c r="BD1366" s="11">
        <f t="shared" si="717"/>
        <v>3</v>
      </c>
      <c r="BE1366" s="11">
        <f t="shared" si="717"/>
        <v>3</v>
      </c>
      <c r="BF1366" s="15" t="str">
        <f t="shared" si="699"/>
        <v>ČSN 42 5541</v>
      </c>
      <c r="BG1366" s="44">
        <v>38.43</v>
      </c>
      <c r="BH1366" s="17">
        <f t="shared" si="700"/>
        <v>160</v>
      </c>
      <c r="BI1366" s="17">
        <f t="shared" si="701"/>
        <v>160</v>
      </c>
      <c r="BK1366" s="17">
        <f t="shared" si="702"/>
        <v>16</v>
      </c>
      <c r="BM1366" s="17">
        <v>17</v>
      </c>
      <c r="BN1366" s="17">
        <v>8.5</v>
      </c>
      <c r="BP1366" s="26">
        <f t="shared" si="711"/>
        <v>45.351194059472547</v>
      </c>
      <c r="BQ1366" s="26">
        <v>45.351194059472547</v>
      </c>
      <c r="BR1366" s="26">
        <f t="shared" si="706"/>
        <v>64.136273708720225</v>
      </c>
      <c r="BS1366" s="26">
        <f t="shared" si="703"/>
        <v>56.793704499940816</v>
      </c>
      <c r="BT1366" s="26">
        <f t="shared" si="722"/>
        <v>113.13708498984759</v>
      </c>
      <c r="BU1366" s="26">
        <f t="shared" si="722"/>
        <v>113.13708498984759</v>
      </c>
      <c r="BV1366" s="26"/>
      <c r="BW1366" s="26"/>
      <c r="BX1366" s="18">
        <f t="shared" si="708"/>
        <v>4895.0099653890693</v>
      </c>
      <c r="BY1366" s="42">
        <v>0.63</v>
      </c>
      <c r="BZ1366" s="43">
        <f t="shared" si="718"/>
        <v>16.3952224076187</v>
      </c>
      <c r="CA1366" s="18">
        <f t="shared" si="715"/>
        <v>11613720.807926513</v>
      </c>
      <c r="CB1366" s="18">
        <f t="shared" si="704"/>
        <v>101298.22733566869</v>
      </c>
      <c r="CC1366" s="18">
        <f t="shared" si="709"/>
        <v>186675.20000000001</v>
      </c>
      <c r="CD1366" s="25">
        <f t="shared" si="719"/>
        <v>1.8428279043958034</v>
      </c>
      <c r="CE1366" s="26">
        <f t="shared" si="720"/>
        <v>48.708964897346085</v>
      </c>
      <c r="CF1366" s="18">
        <f t="shared" si="705"/>
        <v>2560</v>
      </c>
      <c r="CG1366" s="18"/>
      <c r="CH1366" s="52"/>
      <c r="CI1366" s="52"/>
      <c r="CM1366" s="18">
        <v>18500000</v>
      </c>
      <c r="CN1366" s="18">
        <v>163518.44314938909</v>
      </c>
      <c r="CO1366" s="26">
        <v>61.445180478875905</v>
      </c>
      <c r="CP1366" s="18">
        <v>4840000</v>
      </c>
      <c r="CQ1366" s="18">
        <v>75625</v>
      </c>
      <c r="CR1366" s="18">
        <v>85061.511423550081</v>
      </c>
      <c r="CS1366" s="26">
        <v>31.428571428571431</v>
      </c>
      <c r="CT1366" s="26">
        <v>52.7</v>
      </c>
      <c r="CU1366" s="26">
        <v>68.809111878813113</v>
      </c>
      <c r="CV1366" s="26">
        <v>86.8</v>
      </c>
      <c r="CW1366" s="26"/>
      <c r="CY1366" s="18">
        <v>6810000</v>
      </c>
      <c r="CZ1366" s="18">
        <v>428000</v>
      </c>
      <c r="DA1366" s="18"/>
      <c r="DG1366" s="17">
        <v>2</v>
      </c>
      <c r="DH1366" s="17">
        <v>3</v>
      </c>
      <c r="DI1366" s="17">
        <v>3</v>
      </c>
      <c r="DJ1366" s="20" t="s">
        <v>1418</v>
      </c>
    </row>
    <row r="1367" spans="1:114" x14ac:dyDescent="0.2">
      <c r="A1367" s="15" t="s">
        <v>105</v>
      </c>
      <c r="B1367" s="10" t="s">
        <v>1467</v>
      </c>
      <c r="C1367" s="11">
        <f t="shared" si="696"/>
        <v>33.049999999999997</v>
      </c>
      <c r="D1367" s="11">
        <f t="shared" si="712"/>
        <v>180</v>
      </c>
      <c r="E1367" s="11">
        <f t="shared" si="712"/>
        <v>180</v>
      </c>
      <c r="F1367" s="11">
        <f t="shared" si="712"/>
        <v>0</v>
      </c>
      <c r="G1367" s="11">
        <f t="shared" si="712"/>
        <v>12</v>
      </c>
      <c r="H1367" s="11">
        <f t="shared" si="712"/>
        <v>0</v>
      </c>
      <c r="I1367" s="11">
        <f t="shared" si="712"/>
        <v>18</v>
      </c>
      <c r="J1367" s="11">
        <f t="shared" si="712"/>
        <v>9</v>
      </c>
      <c r="K1367" s="11">
        <f t="shared" si="712"/>
        <v>0</v>
      </c>
      <c r="L1367" s="11">
        <f t="shared" si="712"/>
        <v>48.586260424962447</v>
      </c>
      <c r="M1367" s="11">
        <f t="shared" si="712"/>
        <v>48.586260424962447</v>
      </c>
      <c r="N1367" s="11">
        <f t="shared" si="726"/>
        <v>68.711348437973072</v>
      </c>
      <c r="O1367" s="11">
        <f t="shared" si="716"/>
        <v>63.325231488486196</v>
      </c>
      <c r="P1367" s="11">
        <f t="shared" si="716"/>
        <v>127.27922061357854</v>
      </c>
      <c r="Q1367" s="11">
        <f t="shared" si="716"/>
        <v>127.27922061357854</v>
      </c>
      <c r="R1367" s="11">
        <f t="shared" si="716"/>
        <v>0</v>
      </c>
      <c r="S1367" s="11">
        <f t="shared" si="716"/>
        <v>0</v>
      </c>
      <c r="T1367" s="11">
        <f t="shared" si="695"/>
        <v>4210.7654975296127</v>
      </c>
      <c r="U1367" s="40">
        <f t="shared" si="697"/>
        <v>0.7</v>
      </c>
      <c r="V1367" s="11">
        <f t="shared" si="727"/>
        <v>21.177140967505487</v>
      </c>
      <c r="W1367" s="11">
        <f t="shared" si="727"/>
        <v>12955084.338858945</v>
      </c>
      <c r="X1367" s="11">
        <f t="shared" si="727"/>
        <v>98582.419013055813</v>
      </c>
      <c r="Y1367" s="11">
        <f t="shared" si="725"/>
        <v>182390.39999999997</v>
      </c>
      <c r="Z1367" s="11">
        <f t="shared" si="725"/>
        <v>1.8501311068035873</v>
      </c>
      <c r="AA1367" s="11">
        <f t="shared" si="725"/>
        <v>55.467628026573394</v>
      </c>
      <c r="AB1367" s="11">
        <f t="shared" si="725"/>
        <v>2160</v>
      </c>
      <c r="AC1367" s="11">
        <f t="shared" si="725"/>
        <v>0</v>
      </c>
      <c r="AD1367" s="11">
        <f t="shared" si="725"/>
        <v>0</v>
      </c>
      <c r="AE1367" s="11">
        <f t="shared" si="723"/>
        <v>0</v>
      </c>
      <c r="AF1367" s="11">
        <f t="shared" si="723"/>
        <v>0</v>
      </c>
      <c r="AG1367" s="11">
        <f t="shared" si="723"/>
        <v>0</v>
      </c>
      <c r="AH1367" s="11">
        <f t="shared" si="723"/>
        <v>0</v>
      </c>
      <c r="AI1367" s="11">
        <f t="shared" si="724"/>
        <v>20600000</v>
      </c>
      <c r="AJ1367" s="11">
        <f t="shared" si="724"/>
        <v>161848.88547158756</v>
      </c>
      <c r="AK1367" s="11">
        <f t="shared" si="724"/>
        <v>69.950780116842651</v>
      </c>
      <c r="AL1367" s="11">
        <f t="shared" si="724"/>
        <v>5400000</v>
      </c>
      <c r="AM1367" s="11">
        <f t="shared" si="724"/>
        <v>78832.116788321175</v>
      </c>
      <c r="AN1367" s="11">
        <f t="shared" si="724"/>
        <v>85039.370078740161</v>
      </c>
      <c r="AO1367" s="11">
        <f t="shared" si="721"/>
        <v>35.814247619370249</v>
      </c>
      <c r="AP1367" s="11">
        <f t="shared" si="721"/>
        <v>60.1</v>
      </c>
      <c r="AQ1367" s="11">
        <f t="shared" si="721"/>
        <v>78.586080011007283</v>
      </c>
      <c r="AR1367" s="11">
        <f t="shared" si="721"/>
        <v>98.9</v>
      </c>
      <c r="AS1367" s="11">
        <f t="shared" si="721"/>
        <v>0</v>
      </c>
      <c r="AT1367" s="11">
        <f t="shared" si="721"/>
        <v>0</v>
      </c>
      <c r="AU1367" s="11">
        <f t="shared" si="721"/>
        <v>7610000</v>
      </c>
      <c r="AV1367" s="11">
        <f t="shared" si="721"/>
        <v>211000</v>
      </c>
      <c r="AW1367" s="11">
        <f t="shared" si="721"/>
        <v>0</v>
      </c>
      <c r="AX1367" s="11">
        <f t="shared" si="717"/>
        <v>0</v>
      </c>
      <c r="AY1367" s="11">
        <f t="shared" si="717"/>
        <v>0</v>
      </c>
      <c r="AZ1367" s="11">
        <f t="shared" si="717"/>
        <v>0</v>
      </c>
      <c r="BA1367" s="11">
        <f t="shared" si="717"/>
        <v>0</v>
      </c>
      <c r="BB1367" s="11">
        <f t="shared" si="717"/>
        <v>0</v>
      </c>
      <c r="BC1367" s="11">
        <f t="shared" si="717"/>
        <v>3</v>
      </c>
      <c r="BD1367" s="11">
        <f t="shared" si="717"/>
        <v>4</v>
      </c>
      <c r="BE1367" s="11">
        <f t="shared" si="717"/>
        <v>4</v>
      </c>
      <c r="BF1367" s="15" t="str">
        <f t="shared" si="699"/>
        <v>ČSN 42 5541</v>
      </c>
      <c r="BG1367" s="44">
        <v>33.049999999999997</v>
      </c>
      <c r="BH1367" s="17">
        <f t="shared" si="700"/>
        <v>180</v>
      </c>
      <c r="BI1367" s="17">
        <f t="shared" si="701"/>
        <v>180</v>
      </c>
      <c r="BK1367" s="17">
        <f t="shared" si="702"/>
        <v>12</v>
      </c>
      <c r="BM1367" s="17">
        <v>18</v>
      </c>
      <c r="BN1367" s="17">
        <v>9</v>
      </c>
      <c r="BP1367" s="26">
        <f t="shared" si="711"/>
        <v>48.586260424962447</v>
      </c>
      <c r="BQ1367" s="26">
        <v>48.586260424962447</v>
      </c>
      <c r="BR1367" s="26">
        <f t="shared" si="706"/>
        <v>68.711348437973072</v>
      </c>
      <c r="BS1367" s="26">
        <f t="shared" si="703"/>
        <v>63.325231488486196</v>
      </c>
      <c r="BT1367" s="26">
        <f t="shared" si="722"/>
        <v>127.27922061357854</v>
      </c>
      <c r="BU1367" s="26">
        <f t="shared" si="722"/>
        <v>127.27922061357854</v>
      </c>
      <c r="BV1367" s="26"/>
      <c r="BW1367" s="26"/>
      <c r="BX1367" s="18">
        <f t="shared" si="708"/>
        <v>4210.7654975296127</v>
      </c>
      <c r="BY1367" s="42">
        <v>0.7</v>
      </c>
      <c r="BZ1367" s="43">
        <f t="shared" si="718"/>
        <v>21.177140967505487</v>
      </c>
      <c r="CA1367" s="18">
        <f t="shared" si="715"/>
        <v>12955084.338858945</v>
      </c>
      <c r="CB1367" s="18">
        <f t="shared" si="704"/>
        <v>98582.419013055813</v>
      </c>
      <c r="CC1367" s="18">
        <f t="shared" si="709"/>
        <v>182390.39999999997</v>
      </c>
      <c r="CD1367" s="25">
        <f t="shared" si="719"/>
        <v>1.8501311068035873</v>
      </c>
      <c r="CE1367" s="26">
        <f t="shared" si="720"/>
        <v>55.467628026573394</v>
      </c>
      <c r="CF1367" s="18">
        <f t="shared" si="705"/>
        <v>2160</v>
      </c>
      <c r="CG1367" s="18"/>
      <c r="CH1367" s="52"/>
      <c r="CI1367" s="52"/>
      <c r="CM1367" s="18">
        <v>20600000</v>
      </c>
      <c r="CN1367" s="18">
        <v>161848.88547158756</v>
      </c>
      <c r="CO1367" s="26">
        <v>69.950780116842651</v>
      </c>
      <c r="CP1367" s="18">
        <v>5400000</v>
      </c>
      <c r="CQ1367" s="18">
        <v>78832.116788321175</v>
      </c>
      <c r="CR1367" s="18">
        <v>85039.370078740161</v>
      </c>
      <c r="CS1367" s="26">
        <v>35.814247619370249</v>
      </c>
      <c r="CT1367" s="26">
        <v>60.1</v>
      </c>
      <c r="CU1367" s="26">
        <v>78.586080011007283</v>
      </c>
      <c r="CV1367" s="26">
        <v>98.9</v>
      </c>
      <c r="CW1367" s="26"/>
      <c r="CY1367" s="18">
        <v>7610000</v>
      </c>
      <c r="CZ1367" s="18">
        <v>211000</v>
      </c>
      <c r="DA1367" s="18"/>
      <c r="DG1367" s="17">
        <v>3</v>
      </c>
      <c r="DH1367" s="17">
        <v>4</v>
      </c>
      <c r="DI1367" s="17">
        <v>4</v>
      </c>
      <c r="DJ1367" s="20" t="s">
        <v>1418</v>
      </c>
    </row>
    <row r="1368" spans="1:114" x14ac:dyDescent="0.2">
      <c r="A1368" s="15" t="s">
        <v>105</v>
      </c>
      <c r="B1368" s="10" t="s">
        <v>1468</v>
      </c>
      <c r="C1368" s="11">
        <f t="shared" si="696"/>
        <v>38.299999999999997</v>
      </c>
      <c r="D1368" s="11">
        <f t="shared" si="712"/>
        <v>180</v>
      </c>
      <c r="E1368" s="11">
        <f t="shared" si="712"/>
        <v>180</v>
      </c>
      <c r="F1368" s="11">
        <f t="shared" si="712"/>
        <v>0</v>
      </c>
      <c r="G1368" s="11">
        <f t="shared" si="712"/>
        <v>14</v>
      </c>
      <c r="H1368" s="11">
        <f t="shared" si="712"/>
        <v>0</v>
      </c>
      <c r="I1368" s="11">
        <f t="shared" si="712"/>
        <v>18</v>
      </c>
      <c r="J1368" s="11">
        <f t="shared" si="712"/>
        <v>9</v>
      </c>
      <c r="K1368" s="11">
        <f t="shared" si="712"/>
        <v>0</v>
      </c>
      <c r="L1368" s="11">
        <f t="shared" si="712"/>
        <v>49.451371595165462</v>
      </c>
      <c r="M1368" s="11">
        <f t="shared" si="712"/>
        <v>49.451371595165462</v>
      </c>
      <c r="N1368" s="11">
        <f t="shared" si="726"/>
        <v>69.934800387834642</v>
      </c>
      <c r="O1368" s="11">
        <f t="shared" si="716"/>
        <v>63.515993100997733</v>
      </c>
      <c r="P1368" s="11">
        <f t="shared" si="716"/>
        <v>127.27922061357854</v>
      </c>
      <c r="Q1368" s="11">
        <f t="shared" si="716"/>
        <v>127.27922061357854</v>
      </c>
      <c r="R1368" s="11">
        <f t="shared" si="716"/>
        <v>0</v>
      </c>
      <c r="S1368" s="11">
        <f t="shared" si="716"/>
        <v>0</v>
      </c>
      <c r="T1368" s="11">
        <f t="shared" si="695"/>
        <v>4878.7654975296127</v>
      </c>
      <c r="U1368" s="40">
        <f t="shared" si="697"/>
        <v>0.7</v>
      </c>
      <c r="V1368" s="11">
        <f t="shared" si="727"/>
        <v>18.277569308761748</v>
      </c>
      <c r="W1368" s="11">
        <f t="shared" si="727"/>
        <v>14912410.587746587</v>
      </c>
      <c r="X1368" s="11">
        <f t="shared" si="727"/>
        <v>114228.78026341902</v>
      </c>
      <c r="Y1368" s="11">
        <f t="shared" si="725"/>
        <v>210692.06666666665</v>
      </c>
      <c r="Z1368" s="11">
        <f t="shared" si="725"/>
        <v>1.8444744501411729</v>
      </c>
      <c r="AA1368" s="11">
        <f t="shared" si="725"/>
        <v>55.28648183926375</v>
      </c>
      <c r="AB1368" s="11">
        <f t="shared" si="725"/>
        <v>2520</v>
      </c>
      <c r="AC1368" s="11">
        <f t="shared" si="725"/>
        <v>0</v>
      </c>
      <c r="AD1368" s="11">
        <f t="shared" si="725"/>
        <v>0</v>
      </c>
      <c r="AE1368" s="11">
        <f t="shared" si="723"/>
        <v>0</v>
      </c>
      <c r="AF1368" s="11">
        <f t="shared" si="723"/>
        <v>0</v>
      </c>
      <c r="AG1368" s="11">
        <f t="shared" si="723"/>
        <v>0</v>
      </c>
      <c r="AH1368" s="11">
        <f t="shared" si="723"/>
        <v>0</v>
      </c>
      <c r="AI1368" s="11">
        <f t="shared" si="724"/>
        <v>23700000</v>
      </c>
      <c r="AJ1368" s="11">
        <f t="shared" si="724"/>
        <v>186204.78571245752</v>
      </c>
      <c r="AK1368" s="11">
        <f t="shared" si="724"/>
        <v>69.68900470697784</v>
      </c>
      <c r="AL1368" s="11">
        <f t="shared" si="724"/>
        <v>6190000</v>
      </c>
      <c r="AM1368" s="11">
        <f t="shared" si="724"/>
        <v>88681.948424068774</v>
      </c>
      <c r="AN1368" s="11">
        <f t="shared" si="724"/>
        <v>97174.254317111467</v>
      </c>
      <c r="AO1368" s="11">
        <f t="shared" si="721"/>
        <v>35.615202132668287</v>
      </c>
      <c r="AP1368" s="11">
        <f t="shared" si="721"/>
        <v>59.9</v>
      </c>
      <c r="AQ1368" s="11">
        <f t="shared" si="721"/>
        <v>78.406256023397503</v>
      </c>
      <c r="AR1368" s="11">
        <f t="shared" si="721"/>
        <v>98.6</v>
      </c>
      <c r="AS1368" s="11">
        <f t="shared" si="721"/>
        <v>0</v>
      </c>
      <c r="AT1368" s="11">
        <f t="shared" si="721"/>
        <v>0</v>
      </c>
      <c r="AU1368" s="11">
        <f t="shared" si="721"/>
        <v>8770000</v>
      </c>
      <c r="AV1368" s="11">
        <f t="shared" si="721"/>
        <v>331000</v>
      </c>
      <c r="AW1368" s="11">
        <f t="shared" si="721"/>
        <v>0</v>
      </c>
      <c r="AX1368" s="11">
        <f t="shared" si="717"/>
        <v>0</v>
      </c>
      <c r="AY1368" s="11">
        <f t="shared" si="717"/>
        <v>0</v>
      </c>
      <c r="AZ1368" s="11">
        <f t="shared" si="717"/>
        <v>0</v>
      </c>
      <c r="BA1368" s="11">
        <f t="shared" si="717"/>
        <v>0</v>
      </c>
      <c r="BB1368" s="11">
        <f t="shared" si="717"/>
        <v>0</v>
      </c>
      <c r="BC1368" s="11">
        <f t="shared" si="717"/>
        <v>3</v>
      </c>
      <c r="BD1368" s="11">
        <f t="shared" si="717"/>
        <v>4</v>
      </c>
      <c r="BE1368" s="11">
        <f t="shared" si="717"/>
        <v>4</v>
      </c>
      <c r="BF1368" s="15" t="str">
        <f t="shared" si="699"/>
        <v>ČSN 42 5541</v>
      </c>
      <c r="BG1368" s="44">
        <v>38.299999999999997</v>
      </c>
      <c r="BH1368" s="17">
        <f t="shared" si="700"/>
        <v>180</v>
      </c>
      <c r="BI1368" s="17">
        <f t="shared" si="701"/>
        <v>180</v>
      </c>
      <c r="BK1368" s="17">
        <f t="shared" si="702"/>
        <v>14</v>
      </c>
      <c r="BM1368" s="17">
        <v>18</v>
      </c>
      <c r="BN1368" s="17">
        <v>9</v>
      </c>
      <c r="BP1368" s="26">
        <f t="shared" si="711"/>
        <v>49.451371595165462</v>
      </c>
      <c r="BQ1368" s="26">
        <v>49.451371595165462</v>
      </c>
      <c r="BR1368" s="26">
        <f t="shared" si="706"/>
        <v>69.934800387834642</v>
      </c>
      <c r="BS1368" s="26">
        <f t="shared" si="703"/>
        <v>63.515993100997733</v>
      </c>
      <c r="BT1368" s="26">
        <f t="shared" si="722"/>
        <v>127.27922061357854</v>
      </c>
      <c r="BU1368" s="26">
        <f t="shared" si="722"/>
        <v>127.27922061357854</v>
      </c>
      <c r="BV1368" s="26"/>
      <c r="BW1368" s="26"/>
      <c r="BX1368" s="18">
        <f t="shared" si="708"/>
        <v>4878.7654975296127</v>
      </c>
      <c r="BY1368" s="42">
        <v>0.7</v>
      </c>
      <c r="BZ1368" s="43">
        <f t="shared" si="718"/>
        <v>18.277569308761748</v>
      </c>
      <c r="CA1368" s="18">
        <f t="shared" si="715"/>
        <v>14912410.587746587</v>
      </c>
      <c r="CB1368" s="18">
        <f t="shared" si="704"/>
        <v>114228.78026341902</v>
      </c>
      <c r="CC1368" s="18">
        <f t="shared" si="709"/>
        <v>210692.06666666665</v>
      </c>
      <c r="CD1368" s="25">
        <f t="shared" si="719"/>
        <v>1.8444744501411729</v>
      </c>
      <c r="CE1368" s="26">
        <f t="shared" si="720"/>
        <v>55.28648183926375</v>
      </c>
      <c r="CF1368" s="18">
        <f t="shared" si="705"/>
        <v>2520</v>
      </c>
      <c r="CG1368" s="18"/>
      <c r="CH1368" s="52"/>
      <c r="CI1368" s="52"/>
      <c r="CM1368" s="18">
        <v>23700000</v>
      </c>
      <c r="CN1368" s="18">
        <v>186204.78571245752</v>
      </c>
      <c r="CO1368" s="26">
        <v>69.68900470697784</v>
      </c>
      <c r="CP1368" s="18">
        <v>6190000</v>
      </c>
      <c r="CQ1368" s="18">
        <v>88681.948424068774</v>
      </c>
      <c r="CR1368" s="18">
        <v>97174.254317111467</v>
      </c>
      <c r="CS1368" s="26">
        <v>35.615202132668287</v>
      </c>
      <c r="CT1368" s="26">
        <v>59.9</v>
      </c>
      <c r="CU1368" s="26">
        <v>78.406256023397503</v>
      </c>
      <c r="CV1368" s="26">
        <v>98.6</v>
      </c>
      <c r="CW1368" s="26"/>
      <c r="CY1368" s="18">
        <v>8770000</v>
      </c>
      <c r="CZ1368" s="18">
        <v>331000</v>
      </c>
      <c r="DA1368" s="18"/>
      <c r="DG1368" s="17">
        <v>3</v>
      </c>
      <c r="DH1368" s="17">
        <v>4</v>
      </c>
      <c r="DI1368" s="17">
        <v>4</v>
      </c>
      <c r="DJ1368" s="20" t="s">
        <v>1418</v>
      </c>
    </row>
    <row r="1369" spans="1:114" x14ac:dyDescent="0.2">
      <c r="A1369" s="15" t="s">
        <v>105</v>
      </c>
      <c r="B1369" s="10" t="s">
        <v>1469</v>
      </c>
      <c r="C1369" s="11">
        <f t="shared" si="696"/>
        <v>42.69</v>
      </c>
      <c r="D1369" s="11">
        <f t="shared" si="712"/>
        <v>200</v>
      </c>
      <c r="E1369" s="11">
        <f t="shared" si="712"/>
        <v>200</v>
      </c>
      <c r="F1369" s="11">
        <f t="shared" si="712"/>
        <v>0</v>
      </c>
      <c r="G1369" s="11">
        <f t="shared" si="712"/>
        <v>14</v>
      </c>
      <c r="H1369" s="11">
        <f t="shared" si="712"/>
        <v>0</v>
      </c>
      <c r="I1369" s="11">
        <f t="shared" si="712"/>
        <v>18</v>
      </c>
      <c r="J1369" s="11">
        <f t="shared" si="712"/>
        <v>9</v>
      </c>
      <c r="K1369" s="11">
        <f t="shared" si="712"/>
        <v>0</v>
      </c>
      <c r="L1369" s="11">
        <f t="shared" si="712"/>
        <v>54.437719497778559</v>
      </c>
      <c r="M1369" s="11">
        <f t="shared" si="712"/>
        <v>54.437719497778559</v>
      </c>
      <c r="N1369" s="11">
        <f t="shared" si="726"/>
        <v>76.986561218420718</v>
      </c>
      <c r="O1369" s="11">
        <f t="shared" si="716"/>
        <v>70.606367894142579</v>
      </c>
      <c r="P1369" s="11">
        <f t="shared" si="716"/>
        <v>141.42135623730948</v>
      </c>
      <c r="Q1369" s="11">
        <f t="shared" si="716"/>
        <v>141.42135623730948</v>
      </c>
      <c r="R1369" s="11">
        <f t="shared" si="716"/>
        <v>0</v>
      </c>
      <c r="S1369" s="11">
        <f t="shared" si="716"/>
        <v>0</v>
      </c>
      <c r="T1369" s="11">
        <f t="shared" si="695"/>
        <v>5438.7654975296127</v>
      </c>
      <c r="U1369" s="40">
        <f t="shared" si="697"/>
        <v>0.78</v>
      </c>
      <c r="V1369" s="11">
        <f t="shared" si="727"/>
        <v>18.269413779647845</v>
      </c>
      <c r="W1369" s="11">
        <f t="shared" si="727"/>
        <v>20730452.287759118</v>
      </c>
      <c r="X1369" s="11">
        <f t="shared" si="727"/>
        <v>142416.37473825336</v>
      </c>
      <c r="Y1369" s="11">
        <f t="shared" si="725"/>
        <v>261916.06</v>
      </c>
      <c r="Z1369" s="11">
        <f t="shared" si="725"/>
        <v>1.8390866954826983</v>
      </c>
      <c r="AA1369" s="11">
        <f t="shared" si="725"/>
        <v>61.738236748054668</v>
      </c>
      <c r="AB1369" s="11">
        <f t="shared" si="725"/>
        <v>2800</v>
      </c>
      <c r="AC1369" s="11">
        <f t="shared" si="725"/>
        <v>0</v>
      </c>
      <c r="AD1369" s="11">
        <f t="shared" si="725"/>
        <v>0</v>
      </c>
      <c r="AE1369" s="11">
        <f t="shared" si="723"/>
        <v>0</v>
      </c>
      <c r="AF1369" s="11">
        <f t="shared" si="723"/>
        <v>0</v>
      </c>
      <c r="AG1369" s="11">
        <f t="shared" si="723"/>
        <v>0</v>
      </c>
      <c r="AH1369" s="11">
        <f t="shared" si="723"/>
        <v>0</v>
      </c>
      <c r="AI1369" s="11">
        <f t="shared" si="724"/>
        <v>33000000</v>
      </c>
      <c r="AJ1369" s="11">
        <f t="shared" si="724"/>
        <v>233345.23779156068</v>
      </c>
      <c r="AK1369" s="11">
        <f t="shared" si="724"/>
        <v>77.885662805090348</v>
      </c>
      <c r="AL1369" s="11">
        <f t="shared" si="724"/>
        <v>8570000</v>
      </c>
      <c r="AM1369" s="11">
        <f t="shared" si="724"/>
        <v>111443.43302990896</v>
      </c>
      <c r="AN1369" s="11">
        <f t="shared" si="724"/>
        <v>121216.40735502122</v>
      </c>
      <c r="AO1369" s="11">
        <f t="shared" si="721"/>
        <v>39.690901313258479</v>
      </c>
      <c r="AP1369" s="11">
        <f t="shared" si="721"/>
        <v>67</v>
      </c>
      <c r="AQ1369" s="11">
        <f t="shared" si="721"/>
        <v>87.447463219520628</v>
      </c>
      <c r="AR1369" s="11">
        <f t="shared" si="721"/>
        <v>110</v>
      </c>
      <c r="AS1369" s="11">
        <f t="shared" si="721"/>
        <v>0</v>
      </c>
      <c r="AT1369" s="11">
        <f t="shared" si="721"/>
        <v>0</v>
      </c>
      <c r="AU1369" s="11">
        <f t="shared" si="721"/>
        <v>12200000</v>
      </c>
      <c r="AV1369" s="11">
        <f t="shared" si="721"/>
        <v>371000</v>
      </c>
      <c r="AW1369" s="11">
        <f t="shared" si="721"/>
        <v>0</v>
      </c>
      <c r="AX1369" s="11">
        <f t="shared" si="717"/>
        <v>0</v>
      </c>
      <c r="AY1369" s="11">
        <f t="shared" si="717"/>
        <v>0</v>
      </c>
      <c r="AZ1369" s="11">
        <f t="shared" si="717"/>
        <v>0</v>
      </c>
      <c r="BA1369" s="11">
        <f t="shared" ref="BA1369:BE1419" si="728">IF($A1369="x",DE1369,"")</f>
        <v>0</v>
      </c>
      <c r="BB1369" s="11">
        <f t="shared" si="728"/>
        <v>0</v>
      </c>
      <c r="BC1369" s="11">
        <f t="shared" si="728"/>
        <v>3</v>
      </c>
      <c r="BD1369" s="11">
        <f t="shared" si="728"/>
        <v>4</v>
      </c>
      <c r="BE1369" s="11">
        <f t="shared" si="728"/>
        <v>4</v>
      </c>
      <c r="BF1369" s="15" t="str">
        <f t="shared" si="699"/>
        <v>ČSN 42 5541</v>
      </c>
      <c r="BG1369" s="44">
        <v>42.69</v>
      </c>
      <c r="BH1369" s="17">
        <f t="shared" si="700"/>
        <v>200</v>
      </c>
      <c r="BI1369" s="17">
        <f t="shared" si="701"/>
        <v>200</v>
      </c>
      <c r="BK1369" s="17">
        <f t="shared" si="702"/>
        <v>14</v>
      </c>
      <c r="BM1369" s="17">
        <v>18</v>
      </c>
      <c r="BN1369" s="17">
        <v>9</v>
      </c>
      <c r="BP1369" s="26">
        <f t="shared" si="711"/>
        <v>54.437719497778559</v>
      </c>
      <c r="BQ1369" s="26">
        <v>54.437719497778559</v>
      </c>
      <c r="BR1369" s="26">
        <f t="shared" si="706"/>
        <v>76.986561218420718</v>
      </c>
      <c r="BS1369" s="26">
        <f t="shared" si="703"/>
        <v>70.606367894142579</v>
      </c>
      <c r="BT1369" s="26">
        <f t="shared" si="722"/>
        <v>141.42135623730948</v>
      </c>
      <c r="BU1369" s="26">
        <f t="shared" si="722"/>
        <v>141.42135623730948</v>
      </c>
      <c r="BV1369" s="26"/>
      <c r="BW1369" s="26"/>
      <c r="BX1369" s="18">
        <f t="shared" si="708"/>
        <v>5438.7654975296127</v>
      </c>
      <c r="BY1369" s="42">
        <v>0.78</v>
      </c>
      <c r="BZ1369" s="43">
        <f t="shared" si="718"/>
        <v>18.269413779647845</v>
      </c>
      <c r="CA1369" s="18">
        <f t="shared" si="715"/>
        <v>20730452.287759118</v>
      </c>
      <c r="CB1369" s="18">
        <f t="shared" si="704"/>
        <v>142416.37473825336</v>
      </c>
      <c r="CC1369" s="18">
        <f t="shared" si="709"/>
        <v>261916.06</v>
      </c>
      <c r="CD1369" s="25">
        <f t="shared" si="719"/>
        <v>1.8390866954826983</v>
      </c>
      <c r="CE1369" s="26">
        <f t="shared" si="720"/>
        <v>61.738236748054668</v>
      </c>
      <c r="CF1369" s="18">
        <f t="shared" si="705"/>
        <v>2800</v>
      </c>
      <c r="CG1369" s="18"/>
      <c r="CH1369" s="52"/>
      <c r="CI1369" s="52"/>
      <c r="CM1369" s="18">
        <v>33000000</v>
      </c>
      <c r="CN1369" s="18">
        <v>233345.23779156068</v>
      </c>
      <c r="CO1369" s="26">
        <v>77.885662805090348</v>
      </c>
      <c r="CP1369" s="18">
        <v>8570000</v>
      </c>
      <c r="CQ1369" s="18">
        <v>111443.43302990896</v>
      </c>
      <c r="CR1369" s="18">
        <v>121216.40735502122</v>
      </c>
      <c r="CS1369" s="26">
        <v>39.690901313258479</v>
      </c>
      <c r="CT1369" s="26">
        <v>67</v>
      </c>
      <c r="CU1369" s="26">
        <v>87.447463219520628</v>
      </c>
      <c r="CV1369" s="26">
        <v>110</v>
      </c>
      <c r="CW1369" s="26"/>
      <c r="CY1369" s="18">
        <v>12200000</v>
      </c>
      <c r="CZ1369" s="18">
        <v>371000</v>
      </c>
      <c r="DA1369" s="18"/>
      <c r="DG1369" s="17">
        <v>3</v>
      </c>
      <c r="DH1369" s="17">
        <v>4</v>
      </c>
      <c r="DI1369" s="17">
        <v>4</v>
      </c>
      <c r="DJ1369" s="20" t="s">
        <v>1418</v>
      </c>
    </row>
    <row r="1370" spans="1:114" x14ac:dyDescent="0.2">
      <c r="A1370" s="15" t="s">
        <v>105</v>
      </c>
      <c r="B1370" s="10" t="s">
        <v>1470</v>
      </c>
      <c r="C1370" s="11">
        <f t="shared" si="696"/>
        <v>48.5</v>
      </c>
      <c r="D1370" s="11">
        <f t="shared" ref="D1370:M1395" si="729">IF($A1370="x",BH1370,"")</f>
        <v>200</v>
      </c>
      <c r="E1370" s="11">
        <f t="shared" si="729"/>
        <v>200</v>
      </c>
      <c r="F1370" s="11">
        <f t="shared" si="729"/>
        <v>0</v>
      </c>
      <c r="G1370" s="11">
        <f t="shared" si="729"/>
        <v>16</v>
      </c>
      <c r="H1370" s="11">
        <f t="shared" si="729"/>
        <v>0</v>
      </c>
      <c r="I1370" s="11">
        <f t="shared" si="729"/>
        <v>18</v>
      </c>
      <c r="J1370" s="11">
        <f t="shared" si="729"/>
        <v>9</v>
      </c>
      <c r="K1370" s="11">
        <f t="shared" si="729"/>
        <v>0</v>
      </c>
      <c r="L1370" s="11">
        <f t="shared" si="729"/>
        <v>55.270310420073557</v>
      </c>
      <c r="M1370" s="11">
        <f t="shared" si="729"/>
        <v>55.270310420073557</v>
      </c>
      <c r="N1370" s="11">
        <f t="shared" si="726"/>
        <v>78.164022592639029</v>
      </c>
      <c r="O1370" s="11">
        <f t="shared" si="716"/>
        <v>70.843120082297375</v>
      </c>
      <c r="P1370" s="11">
        <f t="shared" si="716"/>
        <v>141.42135623730948</v>
      </c>
      <c r="Q1370" s="11">
        <f t="shared" si="716"/>
        <v>141.42135623730948</v>
      </c>
      <c r="R1370" s="11">
        <f t="shared" si="716"/>
        <v>0</v>
      </c>
      <c r="S1370" s="11">
        <f t="shared" si="716"/>
        <v>0</v>
      </c>
      <c r="T1370" s="11">
        <f t="shared" si="695"/>
        <v>6178.7654975296127</v>
      </c>
      <c r="U1370" s="40">
        <f t="shared" si="697"/>
        <v>0.78</v>
      </c>
      <c r="V1370" s="11">
        <f t="shared" si="727"/>
        <v>16.081376994250387</v>
      </c>
      <c r="W1370" s="11">
        <f t="shared" si="727"/>
        <v>23392893.394055173</v>
      </c>
      <c r="X1370" s="11">
        <f t="shared" si="727"/>
        <v>161631.61450806906</v>
      </c>
      <c r="Y1370" s="11">
        <f t="shared" si="725"/>
        <v>296693.76000000001</v>
      </c>
      <c r="Z1370" s="11">
        <f t="shared" si="725"/>
        <v>1.8356171278929365</v>
      </c>
      <c r="AA1370" s="11">
        <f t="shared" si="725"/>
        <v>61.530594960185844</v>
      </c>
      <c r="AB1370" s="11">
        <f t="shared" si="725"/>
        <v>3200</v>
      </c>
      <c r="AC1370" s="11">
        <f t="shared" si="725"/>
        <v>0</v>
      </c>
      <c r="AD1370" s="11">
        <f t="shared" si="725"/>
        <v>0</v>
      </c>
      <c r="AE1370" s="11">
        <f t="shared" si="723"/>
        <v>0</v>
      </c>
      <c r="AF1370" s="11">
        <f t="shared" si="723"/>
        <v>0</v>
      </c>
      <c r="AG1370" s="11">
        <f t="shared" si="723"/>
        <v>0</v>
      </c>
      <c r="AH1370" s="11">
        <f t="shared" si="723"/>
        <v>0</v>
      </c>
      <c r="AI1370" s="11">
        <f t="shared" si="724"/>
        <v>37200000</v>
      </c>
      <c r="AJ1370" s="11">
        <f t="shared" si="724"/>
        <v>263043.72260139562</v>
      </c>
      <c r="AK1370" s="11">
        <f t="shared" si="724"/>
        <v>77.58490494760018</v>
      </c>
      <c r="AL1370" s="11">
        <f t="shared" si="724"/>
        <v>9660000</v>
      </c>
      <c r="AM1370" s="11">
        <f t="shared" si="724"/>
        <v>123846.15384615384</v>
      </c>
      <c r="AN1370" s="11">
        <f t="shared" si="724"/>
        <v>136056.33802816903</v>
      </c>
      <c r="AO1370" s="11">
        <f t="shared" si="721"/>
        <v>39.536145438275909</v>
      </c>
      <c r="AP1370" s="11">
        <f t="shared" si="721"/>
        <v>66.7</v>
      </c>
      <c r="AQ1370" s="11">
        <f t="shared" si="721"/>
        <v>87.021925593384694</v>
      </c>
      <c r="AR1370" s="11">
        <f t="shared" ref="AR1370:AZ1398" si="730">IF($A1370="x",CV1370,"")</f>
        <v>110</v>
      </c>
      <c r="AS1370" s="11">
        <f t="shared" si="730"/>
        <v>0</v>
      </c>
      <c r="AT1370" s="11">
        <f t="shared" si="730"/>
        <v>0</v>
      </c>
      <c r="AU1370" s="11">
        <f t="shared" si="730"/>
        <v>13800000</v>
      </c>
      <c r="AV1370" s="11">
        <f t="shared" si="730"/>
        <v>548000</v>
      </c>
      <c r="AW1370" s="11">
        <f t="shared" si="730"/>
        <v>0</v>
      </c>
      <c r="AX1370" s="11">
        <f t="shared" si="730"/>
        <v>0</v>
      </c>
      <c r="AY1370" s="11">
        <f t="shared" si="730"/>
        <v>0</v>
      </c>
      <c r="AZ1370" s="11">
        <f t="shared" si="730"/>
        <v>0</v>
      </c>
      <c r="BA1370" s="11">
        <f t="shared" si="728"/>
        <v>0</v>
      </c>
      <c r="BB1370" s="11">
        <f t="shared" si="728"/>
        <v>0</v>
      </c>
      <c r="BC1370" s="11">
        <f t="shared" si="728"/>
        <v>3</v>
      </c>
      <c r="BD1370" s="11">
        <f t="shared" si="728"/>
        <v>4</v>
      </c>
      <c r="BE1370" s="11">
        <f t="shared" si="728"/>
        <v>4</v>
      </c>
      <c r="BF1370" s="15" t="str">
        <f t="shared" si="699"/>
        <v>ČSN 42 5541</v>
      </c>
      <c r="BG1370" s="44">
        <v>48.5</v>
      </c>
      <c r="BH1370" s="17">
        <f t="shared" si="700"/>
        <v>200</v>
      </c>
      <c r="BI1370" s="17">
        <f t="shared" si="701"/>
        <v>200</v>
      </c>
      <c r="BK1370" s="17">
        <f t="shared" si="702"/>
        <v>16</v>
      </c>
      <c r="BM1370" s="17">
        <v>18</v>
      </c>
      <c r="BN1370" s="17">
        <v>9</v>
      </c>
      <c r="BP1370" s="26">
        <f t="shared" si="711"/>
        <v>55.270310420073557</v>
      </c>
      <c r="BQ1370" s="26">
        <v>55.270310420073557</v>
      </c>
      <c r="BR1370" s="26">
        <f t="shared" si="706"/>
        <v>78.164022592639029</v>
      </c>
      <c r="BS1370" s="26">
        <f t="shared" si="703"/>
        <v>70.843120082297375</v>
      </c>
      <c r="BT1370" s="26">
        <f t="shared" si="722"/>
        <v>141.42135623730948</v>
      </c>
      <c r="BU1370" s="26">
        <f t="shared" si="722"/>
        <v>141.42135623730948</v>
      </c>
      <c r="BV1370" s="26"/>
      <c r="BW1370" s="26"/>
      <c r="BX1370" s="18">
        <f t="shared" si="708"/>
        <v>6178.7654975296127</v>
      </c>
      <c r="BY1370" s="42">
        <v>0.78</v>
      </c>
      <c r="BZ1370" s="43">
        <f t="shared" si="718"/>
        <v>16.081376994250387</v>
      </c>
      <c r="CA1370" s="18">
        <f t="shared" si="715"/>
        <v>23392893.394055173</v>
      </c>
      <c r="CB1370" s="18">
        <f t="shared" si="704"/>
        <v>161631.61450806906</v>
      </c>
      <c r="CC1370" s="18">
        <f t="shared" si="709"/>
        <v>296693.76000000001</v>
      </c>
      <c r="CD1370" s="25">
        <f t="shared" si="719"/>
        <v>1.8356171278929365</v>
      </c>
      <c r="CE1370" s="26">
        <f t="shared" si="720"/>
        <v>61.530594960185844</v>
      </c>
      <c r="CF1370" s="18">
        <f t="shared" si="705"/>
        <v>3200</v>
      </c>
      <c r="CG1370" s="18"/>
      <c r="CH1370" s="52"/>
      <c r="CI1370" s="52"/>
      <c r="CM1370" s="18">
        <v>37200000</v>
      </c>
      <c r="CN1370" s="18">
        <v>263043.72260139562</v>
      </c>
      <c r="CO1370" s="26">
        <v>77.58490494760018</v>
      </c>
      <c r="CP1370" s="18">
        <v>9660000</v>
      </c>
      <c r="CQ1370" s="18">
        <v>123846.15384615384</v>
      </c>
      <c r="CR1370" s="18">
        <v>136056.33802816903</v>
      </c>
      <c r="CS1370" s="26">
        <v>39.536145438275909</v>
      </c>
      <c r="CT1370" s="26">
        <v>66.7</v>
      </c>
      <c r="CU1370" s="26">
        <v>87.021925593384694</v>
      </c>
      <c r="CV1370" s="26">
        <v>110</v>
      </c>
      <c r="CW1370" s="26"/>
      <c r="CY1370" s="18">
        <v>13800000</v>
      </c>
      <c r="CZ1370" s="18">
        <v>548000</v>
      </c>
      <c r="DA1370" s="18"/>
      <c r="DG1370" s="17">
        <v>3</v>
      </c>
      <c r="DH1370" s="17">
        <v>4</v>
      </c>
      <c r="DI1370" s="17">
        <v>4</v>
      </c>
      <c r="DJ1370" s="20" t="s">
        <v>1418</v>
      </c>
    </row>
    <row r="1371" spans="1:114" x14ac:dyDescent="0.2">
      <c r="A1371" s="15" t="s">
        <v>105</v>
      </c>
      <c r="B1371" s="10" t="s">
        <v>1471</v>
      </c>
      <c r="C1371" s="11">
        <f t="shared" si="696"/>
        <v>59.93</v>
      </c>
      <c r="D1371" s="11">
        <f t="shared" si="729"/>
        <v>200</v>
      </c>
      <c r="E1371" s="11">
        <f t="shared" si="729"/>
        <v>200</v>
      </c>
      <c r="F1371" s="11">
        <f t="shared" si="729"/>
        <v>0</v>
      </c>
      <c r="G1371" s="11">
        <f t="shared" si="729"/>
        <v>20</v>
      </c>
      <c r="H1371" s="11">
        <f t="shared" si="729"/>
        <v>0</v>
      </c>
      <c r="I1371" s="11">
        <f t="shared" si="729"/>
        <v>18</v>
      </c>
      <c r="J1371" s="11">
        <f t="shared" si="729"/>
        <v>9</v>
      </c>
      <c r="K1371" s="11">
        <f t="shared" si="729"/>
        <v>0</v>
      </c>
      <c r="L1371" s="11">
        <f t="shared" si="729"/>
        <v>56.866039983410197</v>
      </c>
      <c r="M1371" s="11">
        <f t="shared" si="729"/>
        <v>56.866039983410197</v>
      </c>
      <c r="N1371" s="11">
        <f t="shared" si="726"/>
        <v>80.420724982989398</v>
      </c>
      <c r="O1371" s="11">
        <f t="shared" si="716"/>
        <v>71.41484481669319</v>
      </c>
      <c r="P1371" s="11">
        <f t="shared" si="716"/>
        <v>141.42135623730948</v>
      </c>
      <c r="Q1371" s="11">
        <f t="shared" si="716"/>
        <v>141.42135623730948</v>
      </c>
      <c r="R1371" s="11">
        <f t="shared" si="716"/>
        <v>0</v>
      </c>
      <c r="S1371" s="11">
        <f t="shared" si="716"/>
        <v>0</v>
      </c>
      <c r="T1371" s="11">
        <f t="shared" si="695"/>
        <v>7634.7654975296127</v>
      </c>
      <c r="U1371" s="40">
        <f t="shared" si="697"/>
        <v>0.78</v>
      </c>
      <c r="V1371" s="11">
        <f t="shared" si="727"/>
        <v>13.01455262208011</v>
      </c>
      <c r="W1371" s="11">
        <f t="shared" si="727"/>
        <v>28486349.479477245</v>
      </c>
      <c r="X1371" s="11">
        <f t="shared" si="727"/>
        <v>199018.80361708402</v>
      </c>
      <c r="Y1371" s="11">
        <f t="shared" si="725"/>
        <v>364600</v>
      </c>
      <c r="Z1371" s="11">
        <f t="shared" si="725"/>
        <v>1.8319876985166557</v>
      </c>
      <c r="AA1371" s="11">
        <f t="shared" si="725"/>
        <v>61.083026623355181</v>
      </c>
      <c r="AB1371" s="11">
        <f t="shared" si="725"/>
        <v>4000</v>
      </c>
      <c r="AC1371" s="11">
        <f t="shared" si="725"/>
        <v>0</v>
      </c>
      <c r="AD1371" s="11">
        <f t="shared" si="725"/>
        <v>0</v>
      </c>
      <c r="AE1371" s="11">
        <f t="shared" si="723"/>
        <v>0</v>
      </c>
      <c r="AF1371" s="11">
        <f t="shared" si="723"/>
        <v>0</v>
      </c>
      <c r="AG1371" s="11">
        <f t="shared" si="723"/>
        <v>0</v>
      </c>
      <c r="AH1371" s="11">
        <f t="shared" si="723"/>
        <v>0</v>
      </c>
      <c r="AI1371" s="11">
        <f t="shared" si="724"/>
        <v>45300000</v>
      </c>
      <c r="AJ1371" s="11">
        <f t="shared" si="724"/>
        <v>320319.37187750603</v>
      </c>
      <c r="AK1371" s="11">
        <f t="shared" si="724"/>
        <v>77.05251736642532</v>
      </c>
      <c r="AL1371" s="11">
        <f t="shared" si="724"/>
        <v>11800000</v>
      </c>
      <c r="AM1371" s="11">
        <f t="shared" si="724"/>
        <v>146948.94146948942</v>
      </c>
      <c r="AN1371" s="11">
        <f t="shared" si="724"/>
        <v>165034.96503496505</v>
      </c>
      <c r="AO1371" s="11">
        <f t="shared" si="724"/>
        <v>39.325905808102945</v>
      </c>
      <c r="AP1371" s="11">
        <f t="shared" si="724"/>
        <v>66.2</v>
      </c>
      <c r="AQ1371" s="11">
        <f t="shared" si="724"/>
        <v>86.432118684178462</v>
      </c>
      <c r="AR1371" s="11">
        <f t="shared" si="730"/>
        <v>109</v>
      </c>
      <c r="AS1371" s="11">
        <f t="shared" si="730"/>
        <v>0</v>
      </c>
      <c r="AT1371" s="11">
        <f t="shared" si="730"/>
        <v>0</v>
      </c>
      <c r="AU1371" s="11">
        <f t="shared" si="730"/>
        <v>16800000</v>
      </c>
      <c r="AV1371" s="11">
        <f t="shared" si="730"/>
        <v>1040000</v>
      </c>
      <c r="AW1371" s="11">
        <f t="shared" si="730"/>
        <v>0</v>
      </c>
      <c r="AX1371" s="11">
        <f t="shared" si="730"/>
        <v>0</v>
      </c>
      <c r="AY1371" s="11">
        <f t="shared" si="730"/>
        <v>0</v>
      </c>
      <c r="AZ1371" s="11">
        <f t="shared" si="730"/>
        <v>0</v>
      </c>
      <c r="BA1371" s="11">
        <f t="shared" si="728"/>
        <v>0</v>
      </c>
      <c r="BB1371" s="11">
        <f t="shared" si="728"/>
        <v>0</v>
      </c>
      <c r="BC1371" s="11">
        <f t="shared" si="728"/>
        <v>2</v>
      </c>
      <c r="BD1371" s="11">
        <f t="shared" si="728"/>
        <v>3</v>
      </c>
      <c r="BE1371" s="11">
        <f t="shared" si="728"/>
        <v>3</v>
      </c>
      <c r="BF1371" s="15" t="str">
        <f t="shared" si="699"/>
        <v>ČSN 42 5541</v>
      </c>
      <c r="BG1371" s="44">
        <v>59.93</v>
      </c>
      <c r="BH1371" s="17">
        <f t="shared" si="700"/>
        <v>200</v>
      </c>
      <c r="BI1371" s="17">
        <f t="shared" si="701"/>
        <v>200</v>
      </c>
      <c r="BK1371" s="17">
        <f t="shared" si="702"/>
        <v>20</v>
      </c>
      <c r="BM1371" s="17">
        <v>18</v>
      </c>
      <c r="BN1371" s="17">
        <v>9</v>
      </c>
      <c r="BP1371" s="26">
        <f t="shared" si="711"/>
        <v>56.866039983410197</v>
      </c>
      <c r="BQ1371" s="26">
        <v>56.866039983410197</v>
      </c>
      <c r="BR1371" s="26">
        <f t="shared" si="706"/>
        <v>80.420724982989398</v>
      </c>
      <c r="BS1371" s="26">
        <f>BT1371+BN1371+(BK1371-BN1371)/SQRT(2)-(BN1371)/SQRT(2)-BR1371</f>
        <v>71.41484481669319</v>
      </c>
      <c r="BT1371" s="26">
        <f t="shared" si="722"/>
        <v>141.42135623730948</v>
      </c>
      <c r="BU1371" s="26">
        <f t="shared" si="722"/>
        <v>141.42135623730948</v>
      </c>
      <c r="BV1371" s="26"/>
      <c r="BW1371" s="26"/>
      <c r="BX1371" s="18">
        <f t="shared" si="708"/>
        <v>7634.7654975296127</v>
      </c>
      <c r="BY1371" s="42">
        <v>0.78</v>
      </c>
      <c r="BZ1371" s="43">
        <f t="shared" si="718"/>
        <v>13.01455262208011</v>
      </c>
      <c r="CA1371" s="18">
        <f t="shared" si="715"/>
        <v>28486349.479477245</v>
      </c>
      <c r="CB1371" s="18">
        <f t="shared" si="704"/>
        <v>199018.80361708402</v>
      </c>
      <c r="CC1371" s="18">
        <f t="shared" si="709"/>
        <v>364600</v>
      </c>
      <c r="CD1371" s="25">
        <f t="shared" si="719"/>
        <v>1.8319876985166557</v>
      </c>
      <c r="CE1371" s="26">
        <f t="shared" si="720"/>
        <v>61.083026623355181</v>
      </c>
      <c r="CF1371" s="18">
        <f t="shared" si="705"/>
        <v>4000</v>
      </c>
      <c r="CG1371" s="18"/>
      <c r="CH1371" s="52"/>
      <c r="CI1371" s="52"/>
      <c r="CM1371" s="18">
        <v>45300000</v>
      </c>
      <c r="CN1371" s="18">
        <v>320319.37187750603</v>
      </c>
      <c r="CO1371" s="26">
        <v>77.05251736642532</v>
      </c>
      <c r="CP1371" s="18">
        <v>11800000</v>
      </c>
      <c r="CQ1371" s="18">
        <v>146948.94146948942</v>
      </c>
      <c r="CR1371" s="18">
        <v>165034.96503496505</v>
      </c>
      <c r="CS1371" s="26">
        <v>39.325905808102945</v>
      </c>
      <c r="CT1371" s="26">
        <v>66.2</v>
      </c>
      <c r="CU1371" s="26">
        <v>86.432118684178462</v>
      </c>
      <c r="CV1371" s="26">
        <v>109</v>
      </c>
      <c r="CW1371" s="26"/>
      <c r="CY1371" s="18">
        <v>16800000</v>
      </c>
      <c r="CZ1371" s="18">
        <v>1040000</v>
      </c>
      <c r="DA1371" s="18"/>
      <c r="DG1371" s="17">
        <v>2</v>
      </c>
      <c r="DH1371" s="17">
        <v>3</v>
      </c>
      <c r="DI1371" s="17">
        <v>3</v>
      </c>
      <c r="DJ1371" s="20" t="s">
        <v>1418</v>
      </c>
    </row>
    <row r="1372" spans="1:114" x14ac:dyDescent="0.2">
      <c r="A1372" s="15"/>
      <c r="D1372" s="11" t="str">
        <f t="shared" si="729"/>
        <v/>
      </c>
      <c r="E1372" s="11" t="str">
        <f t="shared" si="729"/>
        <v/>
      </c>
      <c r="F1372" s="11" t="str">
        <f t="shared" si="729"/>
        <v/>
      </c>
      <c r="G1372" s="11" t="str">
        <f t="shared" si="729"/>
        <v/>
      </c>
      <c r="H1372" s="11" t="str">
        <f t="shared" si="729"/>
        <v/>
      </c>
      <c r="I1372" s="11" t="str">
        <f t="shared" si="729"/>
        <v/>
      </c>
      <c r="J1372" s="11" t="str">
        <f t="shared" si="729"/>
        <v/>
      </c>
      <c r="K1372" s="11" t="str">
        <f t="shared" si="729"/>
        <v/>
      </c>
      <c r="L1372" s="11" t="str">
        <f t="shared" si="729"/>
        <v/>
      </c>
      <c r="M1372" s="11" t="str">
        <f t="shared" si="729"/>
        <v/>
      </c>
      <c r="N1372" s="11" t="str">
        <f t="shared" si="726"/>
        <v/>
      </c>
      <c r="O1372" s="11" t="str">
        <f t="shared" si="716"/>
        <v/>
      </c>
      <c r="P1372" s="11" t="str">
        <f t="shared" si="716"/>
        <v/>
      </c>
      <c r="Q1372" s="11" t="str">
        <f t="shared" si="716"/>
        <v/>
      </c>
      <c r="R1372" s="11" t="str">
        <f t="shared" si="716"/>
        <v/>
      </c>
      <c r="S1372" s="11" t="str">
        <f t="shared" si="716"/>
        <v/>
      </c>
      <c r="T1372" s="11" t="str">
        <f t="shared" si="695"/>
        <v/>
      </c>
      <c r="V1372" s="11" t="str">
        <f t="shared" si="727"/>
        <v/>
      </c>
      <c r="W1372" s="11" t="str">
        <f t="shared" si="727"/>
        <v/>
      </c>
      <c r="X1372" s="11" t="str">
        <f t="shared" si="727"/>
        <v/>
      </c>
      <c r="Y1372" s="11" t="str">
        <f t="shared" si="725"/>
        <v/>
      </c>
      <c r="Z1372" s="11" t="str">
        <f t="shared" si="725"/>
        <v/>
      </c>
      <c r="AA1372" s="11" t="str">
        <f t="shared" si="725"/>
        <v/>
      </c>
      <c r="AB1372" s="11" t="str">
        <f t="shared" si="725"/>
        <v/>
      </c>
      <c r="AC1372" s="11" t="str">
        <f t="shared" si="725"/>
        <v/>
      </c>
      <c r="AD1372" s="11" t="str">
        <f t="shared" si="725"/>
        <v/>
      </c>
      <c r="AE1372" s="11" t="str">
        <f t="shared" si="723"/>
        <v/>
      </c>
      <c r="AF1372" s="11" t="str">
        <f t="shared" si="723"/>
        <v/>
      </c>
      <c r="AG1372" s="11" t="str">
        <f t="shared" si="723"/>
        <v/>
      </c>
      <c r="AH1372" s="11" t="str">
        <f t="shared" si="723"/>
        <v/>
      </c>
      <c r="AI1372" s="11" t="str">
        <f t="shared" si="724"/>
        <v/>
      </c>
      <c r="AJ1372" s="11" t="str">
        <f t="shared" si="724"/>
        <v/>
      </c>
      <c r="AK1372" s="11" t="str">
        <f t="shared" si="724"/>
        <v/>
      </c>
      <c r="AL1372" s="11" t="str">
        <f t="shared" si="724"/>
        <v/>
      </c>
      <c r="AM1372" s="11" t="str">
        <f t="shared" si="724"/>
        <v/>
      </c>
      <c r="AN1372" s="11" t="str">
        <f t="shared" si="724"/>
        <v/>
      </c>
      <c r="AO1372" s="11" t="str">
        <f t="shared" si="724"/>
        <v/>
      </c>
      <c r="AP1372" s="11" t="str">
        <f t="shared" si="724"/>
        <v/>
      </c>
      <c r="AQ1372" s="11" t="str">
        <f t="shared" si="724"/>
        <v/>
      </c>
      <c r="AR1372" s="11" t="str">
        <f t="shared" si="730"/>
        <v/>
      </c>
      <c r="AS1372" s="11" t="str">
        <f t="shared" si="730"/>
        <v/>
      </c>
      <c r="AT1372" s="11" t="str">
        <f t="shared" si="730"/>
        <v/>
      </c>
      <c r="AU1372" s="11" t="str">
        <f t="shared" si="730"/>
        <v/>
      </c>
      <c r="AV1372" s="11" t="str">
        <f t="shared" si="730"/>
        <v/>
      </c>
      <c r="AW1372" s="11" t="str">
        <f t="shared" si="730"/>
        <v/>
      </c>
      <c r="AX1372" s="11" t="str">
        <f t="shared" si="730"/>
        <v/>
      </c>
      <c r="AY1372" s="11" t="str">
        <f t="shared" si="730"/>
        <v/>
      </c>
      <c r="AZ1372" s="11" t="str">
        <f t="shared" si="730"/>
        <v/>
      </c>
      <c r="BA1372" s="11" t="str">
        <f t="shared" si="728"/>
        <v/>
      </c>
      <c r="BB1372" s="11" t="str">
        <f t="shared" si="728"/>
        <v/>
      </c>
      <c r="BC1372" s="11" t="str">
        <f t="shared" si="728"/>
        <v/>
      </c>
      <c r="BD1372" s="11" t="str">
        <f t="shared" si="728"/>
        <v/>
      </c>
      <c r="BE1372" s="11" t="str">
        <f t="shared" si="728"/>
        <v/>
      </c>
      <c r="CF1372" s="18"/>
      <c r="CG1372" s="18"/>
      <c r="CH1372" s="18">
        <f>((BH1372-BN1372)*BK1372*(BK1372/2)^2+(BI1372-BN1372-BK1372)*BK1372*((BI1372-BN1372-BK1372)/2+BK1372)^2+(BK1372-BN1372)*BN1372*((BK1372-BN1372)/2)^2+(BK1372-BN1372)*BN1372*(BI1372-BN1372/2)^2+1/4*PI()*BN1372^2*(0.4244*BM1372+BK1372-BN1372)^2+((2*BM1372)^2-PI()*BM1372^2)/4*(BK1372+0.2234*BM1372)^2+1/4*PI()*BN1372^2*(BI1372-BN1372+0.4244*BN1372)^2+1/12*(BH1372-BN1372)*BK1372^3+1/12*BK1372*(BI1372-BN1372-BK1372)^3+1/12*BN1372*(BK1372-BN1372)^3+1/12*(BK1372-BN1372)*BN1372^3+0.05488*BN1372^4+0.00754*BM1372^4+0.05488*BN1372^4)-(BX1372*BP1372^2)</f>
        <v>0</v>
      </c>
      <c r="CM1372" s="50"/>
      <c r="CP1372" s="50"/>
    </row>
    <row r="1373" spans="1:114" x14ac:dyDescent="0.2">
      <c r="A1373" s="15" t="s">
        <v>105</v>
      </c>
      <c r="B1373" s="10" t="s">
        <v>1472</v>
      </c>
      <c r="C1373" s="11">
        <f t="shared" ref="C1373:C1417" si="731">IF(A1373="x",BG1373*$C$4,0)</f>
        <v>1.1200000000000001</v>
      </c>
      <c r="D1373" s="11">
        <f t="shared" si="729"/>
        <v>30</v>
      </c>
      <c r="E1373" s="11">
        <f t="shared" si="729"/>
        <v>20</v>
      </c>
      <c r="F1373" s="11">
        <f t="shared" si="729"/>
        <v>0</v>
      </c>
      <c r="G1373" s="11">
        <f t="shared" si="729"/>
        <v>3</v>
      </c>
      <c r="H1373" s="11">
        <f t="shared" si="729"/>
        <v>0</v>
      </c>
      <c r="I1373" s="11">
        <f t="shared" si="729"/>
        <v>4</v>
      </c>
      <c r="J1373" s="11">
        <f t="shared" si="729"/>
        <v>2</v>
      </c>
      <c r="K1373" s="11">
        <f t="shared" si="729"/>
        <v>0</v>
      </c>
      <c r="L1373" s="11">
        <f t="shared" si="729"/>
        <v>9.9145648738635863</v>
      </c>
      <c r="M1373" s="11">
        <f t="shared" si="729"/>
        <v>5.0348600679873945</v>
      </c>
      <c r="N1373" s="11">
        <f t="shared" si="726"/>
        <v>8.5</v>
      </c>
      <c r="O1373" s="11">
        <f t="shared" si="716"/>
        <v>10.5</v>
      </c>
      <c r="P1373" s="11">
        <f t="shared" si="716"/>
        <v>20.5</v>
      </c>
      <c r="Q1373" s="11">
        <f t="shared" si="716"/>
        <v>14.9</v>
      </c>
      <c r="R1373" s="11">
        <f t="shared" si="716"/>
        <v>5.3</v>
      </c>
      <c r="S1373" s="11">
        <f t="shared" si="716"/>
        <v>0.42099999999999999</v>
      </c>
      <c r="T1373" s="11">
        <f t="shared" si="695"/>
        <v>142.71681469282044</v>
      </c>
      <c r="U1373" s="40">
        <f t="shared" ref="U1373:U1417" si="732">IF(A1373="x",BY1373*$U$4,0)</f>
        <v>0.1</v>
      </c>
      <c r="V1373" s="11">
        <f t="shared" si="727"/>
        <v>89.259654026075737</v>
      </c>
      <c r="W1373" s="11">
        <f t="shared" si="727"/>
        <v>12434.673614760128</v>
      </c>
      <c r="X1373" s="11">
        <f t="shared" si="727"/>
        <v>619.0890830430335</v>
      </c>
      <c r="Y1373" s="11">
        <f t="shared" si="725"/>
        <v>1146.75</v>
      </c>
      <c r="Z1373" s="11">
        <f t="shared" si="725"/>
        <v>1.8523182388604456</v>
      </c>
      <c r="AA1373" s="11">
        <f t="shared" si="725"/>
        <v>9.3342541847370928</v>
      </c>
      <c r="AB1373" s="11">
        <f t="shared" si="725"/>
        <v>90</v>
      </c>
      <c r="AC1373" s="11">
        <f t="shared" si="725"/>
        <v>60</v>
      </c>
      <c r="AD1373" s="11">
        <f t="shared" si="725"/>
        <v>4357.2269392794897</v>
      </c>
      <c r="AE1373" s="11">
        <f t="shared" si="723"/>
        <v>291.15844950829688</v>
      </c>
      <c r="AF1373" s="11">
        <f t="shared" si="723"/>
        <v>555.82500000000005</v>
      </c>
      <c r="AG1373" s="11">
        <f t="shared" si="723"/>
        <v>1.9090120892547244</v>
      </c>
      <c r="AH1373" s="11">
        <f t="shared" si="723"/>
        <v>5.5254482782291028</v>
      </c>
      <c r="AI1373" s="11">
        <f t="shared" si="724"/>
        <v>14199.999999999998</v>
      </c>
      <c r="AJ1373" s="11">
        <f t="shared" si="724"/>
        <v>1352.3809523809523</v>
      </c>
      <c r="AK1373" s="11">
        <f t="shared" si="724"/>
        <v>9.9649736226795547</v>
      </c>
      <c r="AL1373" s="11">
        <f t="shared" si="724"/>
        <v>2600</v>
      </c>
      <c r="AM1373" s="11">
        <f t="shared" si="724"/>
        <v>126.82926829268293</v>
      </c>
      <c r="AN1373" s="11">
        <f t="shared" si="724"/>
        <v>174.49664429530202</v>
      </c>
      <c r="AO1373" s="11">
        <f t="shared" si="724"/>
        <v>4.2640143271122088</v>
      </c>
      <c r="AP1373" s="11">
        <f t="shared" si="724"/>
        <v>0</v>
      </c>
      <c r="AQ1373" s="11">
        <f t="shared" si="724"/>
        <v>0</v>
      </c>
      <c r="AR1373" s="11">
        <f t="shared" si="730"/>
        <v>0</v>
      </c>
      <c r="AS1373" s="11">
        <f t="shared" si="730"/>
        <v>0</v>
      </c>
      <c r="AT1373" s="11">
        <f t="shared" si="730"/>
        <v>0</v>
      </c>
      <c r="AU1373" s="11">
        <f t="shared" si="730"/>
        <v>0</v>
      </c>
      <c r="AV1373" s="11">
        <f t="shared" si="730"/>
        <v>450</v>
      </c>
      <c r="AW1373" s="11">
        <f t="shared" si="730"/>
        <v>0</v>
      </c>
      <c r="AX1373" s="11">
        <f t="shared" si="730"/>
        <v>0</v>
      </c>
      <c r="AY1373" s="11">
        <f t="shared" si="730"/>
        <v>0</v>
      </c>
      <c r="AZ1373" s="11">
        <f t="shared" si="730"/>
        <v>0</v>
      </c>
      <c r="BA1373" s="11">
        <f t="shared" si="728"/>
        <v>0</v>
      </c>
      <c r="BB1373" s="11">
        <f t="shared" si="728"/>
        <v>0</v>
      </c>
      <c r="BC1373" s="11">
        <f t="shared" si="728"/>
        <v>2</v>
      </c>
      <c r="BD1373" s="11">
        <f t="shared" si="728"/>
        <v>3</v>
      </c>
      <c r="BE1373" s="11">
        <f t="shared" si="728"/>
        <v>4</v>
      </c>
      <c r="BF1373" s="15" t="str">
        <f t="shared" ref="BF1373:BF1417" si="733">IF(A1373="x",DJ1373,0)</f>
        <v>ČSN 42 5545</v>
      </c>
      <c r="BG1373" s="44">
        <v>1.1200000000000001</v>
      </c>
      <c r="BH1373" s="17">
        <f t="shared" ref="BH1373:BH1417" si="734">VALUE(MID(B1373,FIND(" ",B1373)+1,LEN(B1373)-LEN(BK1373)-FIND(" ",B1373)-1-LEN(BI1373)-1))</f>
        <v>30</v>
      </c>
      <c r="BI1373" s="17">
        <f t="shared" ref="BI1373:BI1417" si="735">VALUE(MID(B1373,FIND("x",B1373)+1,LEN(B1373)-LEN(BK1373)-FIND("x",B1373)-1))</f>
        <v>20</v>
      </c>
      <c r="BK1373" s="17">
        <f t="shared" ref="BK1373:BK1417" si="736">VALUE(MID(B1373,FIND("x",B1373,FIND("x",B1373)+1)+1,LEN(B1373)-FIND("x",B1373,FIND("x",B1373)+1)))</f>
        <v>3</v>
      </c>
      <c r="BM1373" s="17">
        <v>4</v>
      </c>
      <c r="BN1373" s="17">
        <f>BM1373/2</f>
        <v>2</v>
      </c>
      <c r="BP1373" s="26">
        <f t="shared" si="711"/>
        <v>9.9145648738635863</v>
      </c>
      <c r="BQ1373" s="26">
        <f>((BH1373-BN1373)*BK1373*BK1373/2+(BI1373-BN1373-BK1373)*BK1373*((BI1373-BN1373-BK1373)/2+BK1373)+(BK1373-BN1373)*BN1373*(BK1373-BN1373)/2+(BK1373-BN1373)*BN1373*(BI1373-BN1373/2)+1/4*PI()*BN1373^2*(0.4244*BM1373+BK1373-BN1373)+((2*BM1373)^2-PI()*BM1373^2)/4*(BK1373+0.2234*BM1373)+1/4*PI()*BN1373^2*(BI1373-BN1373+0.4244*BN1373))/BX1373</f>
        <v>5.0348600679873945</v>
      </c>
      <c r="BR1373" s="26">
        <v>8.5</v>
      </c>
      <c r="BS1373" s="26">
        <v>10.5</v>
      </c>
      <c r="BT1373" s="26">
        <v>20.5</v>
      </c>
      <c r="BU1373" s="26">
        <v>14.9</v>
      </c>
      <c r="BV1373" s="26">
        <v>5.3</v>
      </c>
      <c r="BW1373" s="53">
        <v>0.42099999999999999</v>
      </c>
      <c r="BX1373" s="18">
        <f>(BI1373-BN1373)*BK1373+(BH1373-BN1373-BK1373)*BK1373+(BK1373-BN1373)*BN1373*2+1/2*PI()*BN1373^2+((2*BM1373)^2-PI()*BM1373^2)/4</f>
        <v>142.71681469282044</v>
      </c>
      <c r="BY1373" s="42">
        <v>0.1</v>
      </c>
      <c r="BZ1373" s="43">
        <f t="shared" si="718"/>
        <v>89.259654026075737</v>
      </c>
      <c r="CA1373" s="18">
        <f t="shared" si="715"/>
        <v>12434.673614760128</v>
      </c>
      <c r="CB1373" s="18">
        <f>CA1373/(BH1373-BP1373)</f>
        <v>619.0890830430335</v>
      </c>
      <c r="CC1373" s="18">
        <f>IF((BH1373-BK1373)*BK1373&lt;BI1373*BK1373,(BI1373*(BK1373*(BH1373-BI1373-BK1373)/(2*BI1373))^2)/2+((BK1373-(BK1373*(BH1373-BI1373-BK1373)/(2*BI1373)))^2)*BI1373/2+(BH1373-BK1373)*BK1373*((BH1373-BK1373)/2+(BK1373*(BH1373-BI1373-BK1373)/(2*BI1373))),BI1373*BK1373*(((BH1373-BI1373-BK1373)/2)+BK1373/2)+(BK1373*((BH1373-BI1373-BK1373)/2)^2)/2+((BH1373-BK1373-((BH1373-BI1373-BK1373)/2))^2)*BK1373/2)</f>
        <v>1146.75</v>
      </c>
      <c r="CD1373" s="25">
        <f t="shared" ref="CD1373:CD1417" si="737">CC1373/CB1373</f>
        <v>1.8523182388604456</v>
      </c>
      <c r="CE1373" s="26">
        <f t="shared" ref="CE1373:CE1426" si="738">SQRT(CA1373/BX1373)</f>
        <v>9.3342541847370928</v>
      </c>
      <c r="CF1373" s="18">
        <f t="shared" ref="CF1373:CF1417" si="739">BH1373*BK1373</f>
        <v>90</v>
      </c>
      <c r="CG1373" s="18">
        <f>BI1373*BK1373</f>
        <v>60</v>
      </c>
      <c r="CH1373" s="18">
        <f>((BH1373-BN1373)*BK1373*(BK1373/2)^2+(BI1373-BN1373-BK1373)*BK1373*((BI1373-BN1373-BK1373)/2+BK1373)^2+(BK1373-BN1373)*BN1373*((BK1373-BN1373)/2)^2+(BK1373-BN1373)*BN1373*(BI1373-BN1373/2)^2+1/4*PI()*BN1373^2*(0.4244*BM1373+BK1373-BN1373)^2+((2*BM1373)^2-PI()*BM1373^2)/4*(BK1373+0.2234*BM1373)^2+1/4*PI()*BN1373^2*(BI1373-BN1373+0.4244*BN1373)^2+1/12*(BH1373-BN1373)*BK1373^3+1/12*BK1373*(BI1373-BN1373-BK1373)^3+1/12*BN1373*(BK1373-BN1373)^3+1/12*(BK1373-BN1373)*BN1373^3+0.05488*BN1373^4+0.00754*BM1373^4+0.05488*BN1373^4)-(BX1373*BQ1373^2)</f>
        <v>4357.2269392794897</v>
      </c>
      <c r="CI1373" s="18">
        <f>CH1373/(BI1373-BQ1373)</f>
        <v>291.15844950829688</v>
      </c>
      <c r="CJ1373" s="18">
        <f>IF((BI1373-BK1373)*BK1373&gt;BH1373*BK1373,((BI1373-BK1373-((BI1373-BH1373-BK1373)/2))^2)*BK1373/2+BK1373/2*((BI1373-BH1373-BK1373)/2)^2+BH1373*BK1373*(BK1373/2+((BI1373-BH1373-BK1373)/2)),(BI1373-BK1373)*BK1373*((BK1373*(BH1373-BI1373+BK1373)/(2*BH1373))+(BI1373-BK1373)/2)+(BH1373*(BK1373-(BK1373*(BH1373-BI1373+BK1373)/(2*BH1373)))^2)/2+(BH1373*(BK1373*(BH1373-BI1373+BK1373)/(2*BH1373))^2)/2)</f>
        <v>555.82500000000005</v>
      </c>
      <c r="CK1373" s="25">
        <f>CJ1373/CI1373</f>
        <v>1.9090120892547244</v>
      </c>
      <c r="CL1373" s="26">
        <f>SQRT(CH1373/BX1373)</f>
        <v>5.5254482782291028</v>
      </c>
      <c r="CM1373" s="18">
        <v>14199.999999999998</v>
      </c>
      <c r="CN1373" s="18">
        <f>CM1373/MAX(BR1373:BS1373)</f>
        <v>1352.3809523809523</v>
      </c>
      <c r="CO1373" s="26">
        <v>9.9649736226795547</v>
      </c>
      <c r="CP1373" s="18">
        <v>2600</v>
      </c>
      <c r="CQ1373" s="18">
        <f>CP1373/BT1373</f>
        <v>126.82926829268293</v>
      </c>
      <c r="CR1373" s="18">
        <f>CP1373/MAX(BU1373:BV1373)</f>
        <v>174.49664429530202</v>
      </c>
      <c r="CS1373" s="26">
        <v>4.2640143271122088</v>
      </c>
      <c r="CT1373" s="26"/>
      <c r="CU1373" s="26"/>
      <c r="CV1373" s="26"/>
      <c r="CW1373" s="26"/>
      <c r="CZ1373" s="18">
        <f>1/3*(BH1373*BK1373^3+BI1373*BK1373^3)</f>
        <v>450</v>
      </c>
      <c r="DG1373" s="17">
        <v>2</v>
      </c>
      <c r="DH1373" s="17">
        <v>3</v>
      </c>
      <c r="DI1373" s="17">
        <v>4</v>
      </c>
      <c r="DJ1373" s="20" t="s">
        <v>1473</v>
      </c>
    </row>
    <row r="1374" spans="1:114" x14ac:dyDescent="0.2">
      <c r="A1374" s="15" t="s">
        <v>105</v>
      </c>
      <c r="B1374" s="10" t="s">
        <v>1474</v>
      </c>
      <c r="C1374" s="11">
        <f t="shared" si="731"/>
        <v>1.46</v>
      </c>
      <c r="D1374" s="11">
        <f t="shared" si="729"/>
        <v>30</v>
      </c>
      <c r="E1374" s="11">
        <f t="shared" si="729"/>
        <v>20</v>
      </c>
      <c r="F1374" s="11">
        <f t="shared" si="729"/>
        <v>0</v>
      </c>
      <c r="G1374" s="11">
        <f t="shared" si="729"/>
        <v>4</v>
      </c>
      <c r="H1374" s="11">
        <f t="shared" si="729"/>
        <v>0</v>
      </c>
      <c r="I1374" s="11">
        <f t="shared" si="729"/>
        <v>4</v>
      </c>
      <c r="J1374" s="11">
        <f t="shared" si="729"/>
        <v>2</v>
      </c>
      <c r="K1374" s="11">
        <f t="shared" si="729"/>
        <v>0</v>
      </c>
      <c r="L1374" s="11">
        <f t="shared" si="729"/>
        <v>10.333207270846836</v>
      </c>
      <c r="M1374" s="11">
        <f t="shared" si="729"/>
        <v>5.4256498800774597</v>
      </c>
      <c r="N1374" s="11">
        <f t="shared" si="726"/>
        <v>8.9</v>
      </c>
      <c r="O1374" s="11">
        <f t="shared" si="716"/>
        <v>10.4</v>
      </c>
      <c r="P1374" s="11">
        <f t="shared" si="716"/>
        <v>20.3</v>
      </c>
      <c r="Q1374" s="11">
        <f t="shared" si="716"/>
        <v>15.1</v>
      </c>
      <c r="R1374" s="11">
        <f t="shared" si="716"/>
        <v>5.6</v>
      </c>
      <c r="S1374" s="11">
        <f t="shared" si="716"/>
        <v>0.41399999999999998</v>
      </c>
      <c r="T1374" s="11">
        <f t="shared" si="695"/>
        <v>185.71681469282044</v>
      </c>
      <c r="U1374" s="40">
        <f t="shared" si="732"/>
        <v>0.1</v>
      </c>
      <c r="V1374" s="11">
        <f t="shared" si="727"/>
        <v>68.592892486633744</v>
      </c>
      <c r="W1374" s="11">
        <f t="shared" si="727"/>
        <v>15852.187725125823</v>
      </c>
      <c r="X1374" s="11">
        <f t="shared" si="727"/>
        <v>806.03827697981762</v>
      </c>
      <c r="Y1374" s="11">
        <f t="shared" si="725"/>
        <v>1476</v>
      </c>
      <c r="Z1374" s="11">
        <f t="shared" si="725"/>
        <v>1.8311785459252545</v>
      </c>
      <c r="AA1374" s="11">
        <f t="shared" si="725"/>
        <v>9.2388728507398579</v>
      </c>
      <c r="AB1374" s="11">
        <f t="shared" si="725"/>
        <v>120</v>
      </c>
      <c r="AC1374" s="11">
        <f t="shared" si="725"/>
        <v>80</v>
      </c>
      <c r="AD1374" s="11">
        <f t="shared" si="725"/>
        <v>5516.5968189436871</v>
      </c>
      <c r="AE1374" s="11">
        <f t="shared" si="723"/>
        <v>224.48596980277236</v>
      </c>
      <c r="AF1374" s="11">
        <f t="shared" si="723"/>
        <v>725.86666666666667</v>
      </c>
      <c r="AG1374" s="11">
        <f t="shared" si="723"/>
        <v>3.2334611704437233</v>
      </c>
      <c r="AH1374" s="11">
        <f t="shared" si="723"/>
        <v>5.4501695020221099</v>
      </c>
      <c r="AI1374" s="11">
        <f t="shared" si="724"/>
        <v>18000.000000000004</v>
      </c>
      <c r="AJ1374" s="11">
        <f t="shared" si="724"/>
        <v>1730.7692307692312</v>
      </c>
      <c r="AK1374" s="11">
        <f t="shared" si="724"/>
        <v>9.8373875367592962</v>
      </c>
      <c r="AL1374" s="11">
        <f t="shared" si="724"/>
        <v>3400.0000000000005</v>
      </c>
      <c r="AM1374" s="11">
        <f t="shared" si="724"/>
        <v>167.48768472906406</v>
      </c>
      <c r="AN1374" s="11">
        <f t="shared" si="724"/>
        <v>225.16556291390731</v>
      </c>
      <c r="AO1374" s="11">
        <f t="shared" si="724"/>
        <v>4.275461366036784</v>
      </c>
      <c r="AP1374" s="11">
        <f t="shared" si="724"/>
        <v>0</v>
      </c>
      <c r="AQ1374" s="11">
        <f t="shared" si="724"/>
        <v>0</v>
      </c>
      <c r="AR1374" s="11">
        <f t="shared" si="730"/>
        <v>0</v>
      </c>
      <c r="AS1374" s="11">
        <f t="shared" si="730"/>
        <v>0</v>
      </c>
      <c r="AT1374" s="11">
        <f t="shared" si="730"/>
        <v>0</v>
      </c>
      <c r="AU1374" s="11">
        <f t="shared" si="730"/>
        <v>0</v>
      </c>
      <c r="AV1374" s="11">
        <f t="shared" si="730"/>
        <v>1066.6666666666665</v>
      </c>
      <c r="AW1374" s="11">
        <f t="shared" si="730"/>
        <v>0</v>
      </c>
      <c r="AX1374" s="11">
        <f t="shared" si="730"/>
        <v>0</v>
      </c>
      <c r="AY1374" s="11">
        <f t="shared" si="730"/>
        <v>0</v>
      </c>
      <c r="AZ1374" s="11">
        <f t="shared" si="730"/>
        <v>0</v>
      </c>
      <c r="BA1374" s="11">
        <f t="shared" si="728"/>
        <v>0</v>
      </c>
      <c r="BB1374" s="11">
        <f t="shared" si="728"/>
        <v>0</v>
      </c>
      <c r="BC1374" s="11">
        <f t="shared" si="728"/>
        <v>1</v>
      </c>
      <c r="BD1374" s="11">
        <f t="shared" si="728"/>
        <v>2</v>
      </c>
      <c r="BE1374" s="11">
        <f t="shared" si="728"/>
        <v>3</v>
      </c>
      <c r="BF1374" s="15" t="str">
        <f t="shared" si="733"/>
        <v>ČSN 42 5545</v>
      </c>
      <c r="BG1374" s="44">
        <v>1.46</v>
      </c>
      <c r="BH1374" s="17">
        <f t="shared" si="734"/>
        <v>30</v>
      </c>
      <c r="BI1374" s="17">
        <f t="shared" si="735"/>
        <v>20</v>
      </c>
      <c r="BK1374" s="17">
        <f t="shared" si="736"/>
        <v>4</v>
      </c>
      <c r="BM1374" s="17">
        <v>4</v>
      </c>
      <c r="BN1374" s="17">
        <f t="shared" ref="BN1374:BN1417" si="740">BM1374/2</f>
        <v>2</v>
      </c>
      <c r="BP1374" s="26">
        <f t="shared" si="711"/>
        <v>10.333207270846836</v>
      </c>
      <c r="BQ1374" s="26">
        <f t="shared" ref="BQ1374:BQ1417" si="741">((BH1374-BN1374)*BK1374*BK1374/2+(BI1374-BN1374-BK1374)*BK1374*((BI1374-BN1374-BK1374)/2+BK1374)+(BK1374-BN1374)*BN1374*(BK1374-BN1374)/2+(BK1374-BN1374)*BN1374*(BI1374-BN1374/2)+1/4*PI()*BN1374^2*(0.4244*BM1374+BK1374-BN1374)+((2*BM1374)^2-PI()*BM1374^2)/4*(BK1374+0.2234*BM1374)+1/4*PI()*BN1374^2*(BI1374-BN1374+0.4244*BN1374))/BX1374</f>
        <v>5.4256498800774597</v>
      </c>
      <c r="BR1374" s="26">
        <v>8.9</v>
      </c>
      <c r="BS1374" s="26">
        <v>10.4</v>
      </c>
      <c r="BT1374" s="26">
        <v>20.3</v>
      </c>
      <c r="BU1374" s="26">
        <v>15.1</v>
      </c>
      <c r="BV1374" s="26">
        <v>5.6</v>
      </c>
      <c r="BW1374" s="53">
        <v>0.41399999999999998</v>
      </c>
      <c r="BX1374" s="18">
        <f t="shared" ref="BX1374:BX1417" si="742">(BI1374-BN1374)*BK1374+(BH1374-BN1374-BK1374)*BK1374+(BK1374-BN1374)*BN1374*2+1/2*PI()*BN1374^2+((2*BM1374)^2-PI()*BM1374^2)/4</f>
        <v>185.71681469282044</v>
      </c>
      <c r="BY1374" s="42">
        <v>0.1</v>
      </c>
      <c r="BZ1374" s="43">
        <f t="shared" si="718"/>
        <v>68.592892486633744</v>
      </c>
      <c r="CA1374" s="18">
        <f t="shared" si="715"/>
        <v>15852.187725125823</v>
      </c>
      <c r="CB1374" s="18">
        <f t="shared" ref="CB1374:CB1417" si="743">CA1374/(BH1374-BP1374)</f>
        <v>806.03827697981762</v>
      </c>
      <c r="CC1374" s="18">
        <f t="shared" ref="CC1374:CC1417" si="744">IF((BH1374-BK1374)*BK1374&lt;BI1374*BK1374,(BI1374*(BK1374*(BH1374-BI1374-BK1374)/(2*BI1374))^2)/2+((BK1374-(BK1374*(BH1374-BI1374-BK1374)/(2*BI1374)))^2)*BI1374/2+(BH1374-BK1374)*BK1374*((BH1374-BK1374)/2+(BK1374*(BH1374-BI1374-BK1374)/(2*BI1374))),BI1374*BK1374*(((BH1374-BI1374-BK1374)/2)+BK1374/2)+(BK1374*((BH1374-BI1374-BK1374)/2)^2)/2+((BH1374-BK1374-((BH1374-BI1374-BK1374)/2))^2)*BK1374/2)</f>
        <v>1476</v>
      </c>
      <c r="CD1374" s="25">
        <f t="shared" si="737"/>
        <v>1.8311785459252545</v>
      </c>
      <c r="CE1374" s="26">
        <f t="shared" si="738"/>
        <v>9.2388728507398579</v>
      </c>
      <c r="CF1374" s="18">
        <f t="shared" si="739"/>
        <v>120</v>
      </c>
      <c r="CG1374" s="18">
        <f t="shared" ref="CG1374:CG1417" si="745">BI1374*BK1374</f>
        <v>80</v>
      </c>
      <c r="CH1374" s="18">
        <f t="shared" ref="CH1374:CH1417" si="746">((BH1374-BN1374)*BK1374*(BK1374/2)^2+(BI1374-BN1374-BK1374)*BK1374*((BI1374-BN1374-BK1374)/2+BK1374)^2+(BK1374-BN1374)*BN1374*((BK1374-BN1374)/2)^2+(BK1374-BN1374)*BN1374*(BI1374-BN1374/2)^2+1/4*PI()*BN1374^2*(0.4244*BM1374+BK1374-BN1374)^2+((2*BM1374)^2-PI()*BM1374^2)/4*(BK1374+0.2234*BM1374)^2+1/4*PI()*BN1374^2*(BI1374-BN1374+0.4244*BN1374)^2+1/12*(BH1374-BN1374)*BK1374^3+1/12*BK1374*(BI1374-BN1374-BK1374)^3+1/12*BN1374*(BK1374-BN1374)^3+1/12*(BK1374-BN1374)*BN1374^3+0.05488*BN1374^4+0.00754*BM1374^4+0.05488*BN1374^4)-(BX1374*BQ1374^2)</f>
        <v>5516.5968189436871</v>
      </c>
      <c r="CI1374" s="18">
        <f t="shared" ref="CI1374:CI1417" si="747">CH1374/(BH1374-BQ1374)</f>
        <v>224.48596980277236</v>
      </c>
      <c r="CJ1374" s="18">
        <f t="shared" ref="CJ1374:CJ1417" si="748">IF((BI1374-BK1374)*BK1374&gt;BH1374*BK1374,((BI1374-BK1374-((BI1374-BH1374-BK1374)/2))^2)*BK1374/2+BK1374/2*((BI1374-BH1374-BK1374)/2)^2+BH1374*BK1374*(BK1374/2+((BI1374-BH1374-BK1374)/2)),(BI1374-BK1374)*BK1374*((BK1374*(BH1374-BI1374+BK1374)/(2*BH1374))+(BI1374-BK1374)/2)+(BH1374*(BK1374-(BK1374*(BH1374-BI1374+BK1374)/(2*BH1374)))^2)/2+(BH1374*(BK1374*(BH1374-BI1374+BK1374)/(2*BH1374))^2)/2)</f>
        <v>725.86666666666667</v>
      </c>
      <c r="CK1374" s="25">
        <f t="shared" ref="CK1374:CK1417" si="749">CJ1374/CI1374</f>
        <v>3.2334611704437233</v>
      </c>
      <c r="CL1374" s="26">
        <f t="shared" ref="CL1374:CL1426" si="750">SQRT(CH1374/BX1374)</f>
        <v>5.4501695020221099</v>
      </c>
      <c r="CM1374" s="18">
        <v>18000.000000000004</v>
      </c>
      <c r="CN1374" s="18">
        <f t="shared" ref="CN1374:CN1417" si="751">CM1374/MAX(BR1374:BS1374)</f>
        <v>1730.7692307692312</v>
      </c>
      <c r="CO1374" s="26">
        <v>9.8373875367592962</v>
      </c>
      <c r="CP1374" s="18">
        <v>3400.0000000000005</v>
      </c>
      <c r="CQ1374" s="18">
        <f t="shared" ref="CQ1374:CQ1417" si="752">CP1374/BT1374</f>
        <v>167.48768472906406</v>
      </c>
      <c r="CR1374" s="18">
        <f t="shared" ref="CR1374:CR1417" si="753">CP1374/MAX(BU1374:BV1374)</f>
        <v>225.16556291390731</v>
      </c>
      <c r="CS1374" s="26">
        <v>4.275461366036784</v>
      </c>
      <c r="CT1374" s="26"/>
      <c r="CU1374" s="26"/>
      <c r="CV1374" s="26"/>
      <c r="CW1374" s="26"/>
      <c r="CZ1374" s="18">
        <f t="shared" ref="CZ1374:CZ1417" si="754">1/3*(BH1374*BK1374^3+BI1374*BK1374^3)</f>
        <v>1066.6666666666665</v>
      </c>
      <c r="DG1374" s="17">
        <v>1</v>
      </c>
      <c r="DH1374" s="17">
        <v>2</v>
      </c>
      <c r="DI1374" s="17">
        <v>3</v>
      </c>
      <c r="DJ1374" s="20" t="s">
        <v>1473</v>
      </c>
    </row>
    <row r="1375" spans="1:114" x14ac:dyDescent="0.2">
      <c r="A1375" s="15" t="s">
        <v>105</v>
      </c>
      <c r="B1375" s="10" t="s">
        <v>1475</v>
      </c>
      <c r="C1375" s="11">
        <f t="shared" si="731"/>
        <v>1.47</v>
      </c>
      <c r="D1375" s="11">
        <f t="shared" si="729"/>
        <v>40</v>
      </c>
      <c r="E1375" s="11">
        <f t="shared" si="729"/>
        <v>25</v>
      </c>
      <c r="F1375" s="11">
        <f t="shared" si="729"/>
        <v>0</v>
      </c>
      <c r="G1375" s="11">
        <f t="shared" si="729"/>
        <v>3</v>
      </c>
      <c r="H1375" s="11">
        <f t="shared" si="729"/>
        <v>0</v>
      </c>
      <c r="I1375" s="11">
        <f t="shared" si="729"/>
        <v>4</v>
      </c>
      <c r="J1375" s="11">
        <f t="shared" si="729"/>
        <v>2</v>
      </c>
      <c r="K1375" s="11">
        <f t="shared" si="729"/>
        <v>0</v>
      </c>
      <c r="L1375" s="11">
        <f t="shared" si="729"/>
        <v>13.20548214317129</v>
      </c>
      <c r="M1375" s="11">
        <f t="shared" si="729"/>
        <v>5.8426686836229118</v>
      </c>
      <c r="N1375" s="11">
        <f t="shared" si="726"/>
        <v>10.1</v>
      </c>
      <c r="O1375" s="11">
        <f t="shared" si="726"/>
        <v>13.7</v>
      </c>
      <c r="P1375" s="11">
        <f t="shared" si="726"/>
        <v>27.1</v>
      </c>
      <c r="Q1375" s="11">
        <f t="shared" si="726"/>
        <v>19.2</v>
      </c>
      <c r="R1375" s="11">
        <f t="shared" si="726"/>
        <v>6.3</v>
      </c>
      <c r="S1375" s="11">
        <f t="shared" si="726"/>
        <v>0.38100000000000001</v>
      </c>
      <c r="T1375" s="11">
        <f t="shared" si="695"/>
        <v>187.71681469282044</v>
      </c>
      <c r="U1375" s="40">
        <f t="shared" si="732"/>
        <v>0.13</v>
      </c>
      <c r="V1375" s="11">
        <f t="shared" si="727"/>
        <v>88.220704049553177</v>
      </c>
      <c r="W1375" s="11">
        <f t="shared" si="727"/>
        <v>30180.367622294892</v>
      </c>
      <c r="X1375" s="11">
        <f t="shared" si="727"/>
        <v>1126.3635264331983</v>
      </c>
      <c r="Y1375" s="11">
        <f t="shared" si="725"/>
        <v>2058</v>
      </c>
      <c r="Z1375" s="11">
        <f t="shared" si="725"/>
        <v>1.8271188223902903</v>
      </c>
      <c r="AA1375" s="11">
        <f t="shared" si="725"/>
        <v>12.679749527036158</v>
      </c>
      <c r="AB1375" s="11">
        <f t="shared" si="725"/>
        <v>120</v>
      </c>
      <c r="AC1375" s="11">
        <f t="shared" si="725"/>
        <v>75</v>
      </c>
      <c r="AD1375" s="11">
        <f t="shared" si="725"/>
        <v>9092.7171432283831</v>
      </c>
      <c r="AE1375" s="11">
        <f t="shared" si="723"/>
        <v>266.20104067874837</v>
      </c>
      <c r="AF1375" s="11">
        <f t="shared" si="723"/>
        <v>887.77500000000009</v>
      </c>
      <c r="AG1375" s="11">
        <f t="shared" si="723"/>
        <v>3.3349794491275775</v>
      </c>
      <c r="AH1375" s="11">
        <f t="shared" si="723"/>
        <v>6.9597758466212012</v>
      </c>
      <c r="AI1375" s="11">
        <f t="shared" si="724"/>
        <v>33800</v>
      </c>
      <c r="AJ1375" s="11">
        <f t="shared" si="724"/>
        <v>2467.1532846715331</v>
      </c>
      <c r="AK1375" s="11">
        <f t="shared" si="724"/>
        <v>13.408476201364314</v>
      </c>
      <c r="AL1375" s="11">
        <f t="shared" si="724"/>
        <v>5500.0000000000009</v>
      </c>
      <c r="AM1375" s="11">
        <f t="shared" si="724"/>
        <v>202.95202952029521</v>
      </c>
      <c r="AN1375" s="11">
        <f t="shared" si="724"/>
        <v>286.45833333333337</v>
      </c>
      <c r="AO1375" s="11">
        <f t="shared" si="724"/>
        <v>5.4088186463345371</v>
      </c>
      <c r="AP1375" s="11">
        <f t="shared" si="724"/>
        <v>0</v>
      </c>
      <c r="AQ1375" s="11">
        <f t="shared" si="724"/>
        <v>0</v>
      </c>
      <c r="AR1375" s="11">
        <f t="shared" si="730"/>
        <v>0</v>
      </c>
      <c r="AS1375" s="11">
        <f t="shared" si="730"/>
        <v>0</v>
      </c>
      <c r="AT1375" s="11">
        <f t="shared" si="730"/>
        <v>0</v>
      </c>
      <c r="AU1375" s="11">
        <f t="shared" si="730"/>
        <v>0</v>
      </c>
      <c r="AV1375" s="11">
        <f t="shared" si="730"/>
        <v>585</v>
      </c>
      <c r="AW1375" s="11">
        <f t="shared" si="730"/>
        <v>0</v>
      </c>
      <c r="AX1375" s="11">
        <f t="shared" si="730"/>
        <v>0</v>
      </c>
      <c r="AY1375" s="11">
        <f t="shared" si="730"/>
        <v>0</v>
      </c>
      <c r="AZ1375" s="11">
        <f t="shared" si="730"/>
        <v>0</v>
      </c>
      <c r="BA1375" s="11">
        <f t="shared" si="728"/>
        <v>0</v>
      </c>
      <c r="BB1375" s="11">
        <f t="shared" si="728"/>
        <v>0</v>
      </c>
      <c r="BC1375" s="11">
        <f t="shared" si="728"/>
        <v>3</v>
      </c>
      <c r="BD1375" s="11">
        <f t="shared" si="728"/>
        <v>4</v>
      </c>
      <c r="BE1375" s="11">
        <f t="shared" si="728"/>
        <v>4</v>
      </c>
      <c r="BF1375" s="15" t="str">
        <f t="shared" si="733"/>
        <v>ČSN 42 5545</v>
      </c>
      <c r="BG1375" s="44">
        <v>1.47</v>
      </c>
      <c r="BH1375" s="17">
        <f t="shared" si="734"/>
        <v>40</v>
      </c>
      <c r="BI1375" s="17">
        <f t="shared" si="735"/>
        <v>25</v>
      </c>
      <c r="BK1375" s="17">
        <f t="shared" si="736"/>
        <v>3</v>
      </c>
      <c r="BM1375" s="17">
        <v>4</v>
      </c>
      <c r="BN1375" s="17">
        <f t="shared" si="740"/>
        <v>2</v>
      </c>
      <c r="BP1375" s="26">
        <f t="shared" si="711"/>
        <v>13.20548214317129</v>
      </c>
      <c r="BQ1375" s="26">
        <f t="shared" si="741"/>
        <v>5.8426686836229118</v>
      </c>
      <c r="BR1375" s="26">
        <v>10.1</v>
      </c>
      <c r="BS1375" s="26">
        <v>13.7</v>
      </c>
      <c r="BT1375" s="26">
        <v>27.1</v>
      </c>
      <c r="BU1375" s="26">
        <v>19.2</v>
      </c>
      <c r="BV1375" s="26">
        <v>6.3</v>
      </c>
      <c r="BW1375" s="53">
        <v>0.38100000000000001</v>
      </c>
      <c r="BX1375" s="18">
        <f t="shared" si="742"/>
        <v>187.71681469282044</v>
      </c>
      <c r="BY1375" s="42">
        <v>0.13</v>
      </c>
      <c r="BZ1375" s="43">
        <f t="shared" si="718"/>
        <v>88.220704049553177</v>
      </c>
      <c r="CA1375" s="18">
        <f t="shared" si="715"/>
        <v>30180.367622294892</v>
      </c>
      <c r="CB1375" s="18">
        <f t="shared" si="743"/>
        <v>1126.3635264331983</v>
      </c>
      <c r="CC1375" s="18">
        <f t="shared" si="744"/>
        <v>2058</v>
      </c>
      <c r="CD1375" s="25">
        <f t="shared" si="737"/>
        <v>1.8271188223902903</v>
      </c>
      <c r="CE1375" s="26">
        <f t="shared" si="738"/>
        <v>12.679749527036158</v>
      </c>
      <c r="CF1375" s="18">
        <f t="shared" si="739"/>
        <v>120</v>
      </c>
      <c r="CG1375" s="18">
        <f t="shared" si="745"/>
        <v>75</v>
      </c>
      <c r="CH1375" s="18">
        <f t="shared" si="746"/>
        <v>9092.7171432283831</v>
      </c>
      <c r="CI1375" s="18">
        <f t="shared" si="747"/>
        <v>266.20104067874837</v>
      </c>
      <c r="CJ1375" s="18">
        <f t="shared" si="748"/>
        <v>887.77500000000009</v>
      </c>
      <c r="CK1375" s="25">
        <f t="shared" si="749"/>
        <v>3.3349794491275775</v>
      </c>
      <c r="CL1375" s="26">
        <f t="shared" si="750"/>
        <v>6.9597758466212012</v>
      </c>
      <c r="CM1375" s="18">
        <v>33800</v>
      </c>
      <c r="CN1375" s="18">
        <f t="shared" si="751"/>
        <v>2467.1532846715331</v>
      </c>
      <c r="CO1375" s="26">
        <v>13.408476201364314</v>
      </c>
      <c r="CP1375" s="18">
        <v>5500.0000000000009</v>
      </c>
      <c r="CQ1375" s="18">
        <f t="shared" si="752"/>
        <v>202.95202952029521</v>
      </c>
      <c r="CR1375" s="18">
        <f t="shared" si="753"/>
        <v>286.45833333333337</v>
      </c>
      <c r="CS1375" s="26">
        <v>5.4088186463345371</v>
      </c>
      <c r="CT1375" s="26"/>
      <c r="CU1375" s="26"/>
      <c r="CV1375" s="26"/>
      <c r="CW1375" s="26"/>
      <c r="CZ1375" s="18">
        <f t="shared" si="754"/>
        <v>585</v>
      </c>
      <c r="DG1375" s="17">
        <v>3</v>
      </c>
      <c r="DH1375" s="17">
        <v>4</v>
      </c>
      <c r="DI1375" s="17">
        <v>4</v>
      </c>
      <c r="DJ1375" s="20" t="s">
        <v>1473</v>
      </c>
    </row>
    <row r="1376" spans="1:114" x14ac:dyDescent="0.2">
      <c r="A1376" s="15" t="s">
        <v>105</v>
      </c>
      <c r="B1376" s="10" t="s">
        <v>1476</v>
      </c>
      <c r="C1376" s="11">
        <f t="shared" si="731"/>
        <v>1.93</v>
      </c>
      <c r="D1376" s="11">
        <f t="shared" si="729"/>
        <v>40</v>
      </c>
      <c r="E1376" s="11">
        <f t="shared" si="729"/>
        <v>25</v>
      </c>
      <c r="F1376" s="11">
        <f t="shared" si="729"/>
        <v>0</v>
      </c>
      <c r="G1376" s="11">
        <f t="shared" si="729"/>
        <v>4</v>
      </c>
      <c r="H1376" s="11">
        <f t="shared" si="729"/>
        <v>0</v>
      </c>
      <c r="I1376" s="11">
        <f t="shared" si="729"/>
        <v>4</v>
      </c>
      <c r="J1376" s="11">
        <f t="shared" si="729"/>
        <v>2</v>
      </c>
      <c r="K1376" s="11">
        <f t="shared" si="729"/>
        <v>0</v>
      </c>
      <c r="L1376" s="11">
        <f t="shared" si="729"/>
        <v>13.63547818502696</v>
      </c>
      <c r="M1376" s="11">
        <f t="shared" si="729"/>
        <v>6.2402826544504286</v>
      </c>
      <c r="N1376" s="11">
        <f t="shared" si="726"/>
        <v>10.6</v>
      </c>
      <c r="O1376" s="11">
        <f t="shared" si="726"/>
        <v>13.6</v>
      </c>
      <c r="P1376" s="11">
        <f t="shared" si="726"/>
        <v>26.9</v>
      </c>
      <c r="Q1376" s="11">
        <f t="shared" si="726"/>
        <v>19.399999999999999</v>
      </c>
      <c r="R1376" s="11">
        <f t="shared" si="726"/>
        <v>6.6</v>
      </c>
      <c r="S1376" s="11">
        <f t="shared" si="726"/>
        <v>0.376</v>
      </c>
      <c r="T1376" s="11">
        <f t="shared" si="695"/>
        <v>245.71681469282044</v>
      </c>
      <c r="U1376" s="40">
        <f t="shared" si="732"/>
        <v>0.13</v>
      </c>
      <c r="V1376" s="11">
        <f t="shared" si="727"/>
        <v>67.396728933032222</v>
      </c>
      <c r="W1376" s="11">
        <f t="shared" si="727"/>
        <v>38843.705793094923</v>
      </c>
      <c r="X1376" s="11">
        <f t="shared" si="727"/>
        <v>1473.3324604064944</v>
      </c>
      <c r="Y1376" s="11">
        <f t="shared" si="725"/>
        <v>2671</v>
      </c>
      <c r="Z1376" s="11">
        <f t="shared" si="725"/>
        <v>1.8128970017147843</v>
      </c>
      <c r="AA1376" s="11">
        <f t="shared" si="725"/>
        <v>12.573115051942446</v>
      </c>
      <c r="AB1376" s="11">
        <f t="shared" si="725"/>
        <v>160</v>
      </c>
      <c r="AC1376" s="11">
        <f t="shared" si="725"/>
        <v>100</v>
      </c>
      <c r="AD1376" s="11">
        <f t="shared" si="725"/>
        <v>11605.870849171415</v>
      </c>
      <c r="AE1376" s="11">
        <f t="shared" si="723"/>
        <v>343.77867357060018</v>
      </c>
      <c r="AF1376" s="11">
        <f t="shared" si="723"/>
        <v>1165.8999999999999</v>
      </c>
      <c r="AG1376" s="11">
        <f t="shared" si="723"/>
        <v>3.3914261984042606</v>
      </c>
      <c r="AH1376" s="11">
        <f t="shared" si="723"/>
        <v>6.872605705306273</v>
      </c>
      <c r="AI1376" s="11">
        <f t="shared" si="724"/>
        <v>43400</v>
      </c>
      <c r="AJ1376" s="11">
        <f t="shared" si="724"/>
        <v>3191.1764705882356</v>
      </c>
      <c r="AK1376" s="11">
        <f t="shared" si="724"/>
        <v>13.28242313087647</v>
      </c>
      <c r="AL1376" s="11">
        <f t="shared" si="724"/>
        <v>7099.9999999999991</v>
      </c>
      <c r="AM1376" s="11">
        <f t="shared" si="724"/>
        <v>263.94052044609663</v>
      </c>
      <c r="AN1376" s="11">
        <f t="shared" si="724"/>
        <v>365.97938144329896</v>
      </c>
      <c r="AO1376" s="11">
        <f t="shared" si="724"/>
        <v>5.3723168761611761</v>
      </c>
      <c r="AP1376" s="11">
        <f t="shared" si="724"/>
        <v>0</v>
      </c>
      <c r="AQ1376" s="11">
        <f t="shared" si="724"/>
        <v>0</v>
      </c>
      <c r="AR1376" s="11">
        <f t="shared" si="730"/>
        <v>0</v>
      </c>
      <c r="AS1376" s="11">
        <f t="shared" si="730"/>
        <v>0</v>
      </c>
      <c r="AT1376" s="11">
        <f t="shared" si="730"/>
        <v>0</v>
      </c>
      <c r="AU1376" s="11">
        <f t="shared" si="730"/>
        <v>0</v>
      </c>
      <c r="AV1376" s="11">
        <f t="shared" si="730"/>
        <v>1386.6666666666665</v>
      </c>
      <c r="AW1376" s="11">
        <f t="shared" si="730"/>
        <v>0</v>
      </c>
      <c r="AX1376" s="11">
        <f t="shared" si="730"/>
        <v>0</v>
      </c>
      <c r="AY1376" s="11">
        <f t="shared" si="730"/>
        <v>0</v>
      </c>
      <c r="AZ1376" s="11">
        <f t="shared" si="730"/>
        <v>0</v>
      </c>
      <c r="BA1376" s="11">
        <f t="shared" si="728"/>
        <v>0</v>
      </c>
      <c r="BB1376" s="11">
        <f t="shared" si="728"/>
        <v>0</v>
      </c>
      <c r="BC1376" s="11">
        <f t="shared" si="728"/>
        <v>2</v>
      </c>
      <c r="BD1376" s="11">
        <f t="shared" si="728"/>
        <v>3</v>
      </c>
      <c r="BE1376" s="11">
        <f t="shared" si="728"/>
        <v>3</v>
      </c>
      <c r="BF1376" s="15" t="str">
        <f t="shared" si="733"/>
        <v>ČSN 42 5545</v>
      </c>
      <c r="BG1376" s="44">
        <v>1.93</v>
      </c>
      <c r="BH1376" s="17">
        <f t="shared" si="734"/>
        <v>40</v>
      </c>
      <c r="BI1376" s="17">
        <f t="shared" si="735"/>
        <v>25</v>
      </c>
      <c r="BK1376" s="17">
        <f t="shared" si="736"/>
        <v>4</v>
      </c>
      <c r="BM1376" s="17">
        <v>4</v>
      </c>
      <c r="BN1376" s="17">
        <f t="shared" si="740"/>
        <v>2</v>
      </c>
      <c r="BP1376" s="26">
        <f t="shared" si="711"/>
        <v>13.63547818502696</v>
      </c>
      <c r="BQ1376" s="26">
        <f t="shared" si="741"/>
        <v>6.2402826544504286</v>
      </c>
      <c r="BR1376" s="26">
        <v>10.6</v>
      </c>
      <c r="BS1376" s="26">
        <v>13.6</v>
      </c>
      <c r="BT1376" s="26">
        <v>26.9</v>
      </c>
      <c r="BU1376" s="26">
        <v>19.399999999999999</v>
      </c>
      <c r="BV1376" s="26">
        <v>6.6</v>
      </c>
      <c r="BW1376" s="53">
        <v>0.376</v>
      </c>
      <c r="BX1376" s="18">
        <f t="shared" si="742"/>
        <v>245.71681469282044</v>
      </c>
      <c r="BY1376" s="42">
        <v>0.13</v>
      </c>
      <c r="BZ1376" s="43">
        <f t="shared" si="718"/>
        <v>67.396728933032222</v>
      </c>
      <c r="CA1376" s="18">
        <f t="shared" si="715"/>
        <v>38843.705793094923</v>
      </c>
      <c r="CB1376" s="18">
        <f t="shared" si="743"/>
        <v>1473.3324604064944</v>
      </c>
      <c r="CC1376" s="18">
        <f t="shared" si="744"/>
        <v>2671</v>
      </c>
      <c r="CD1376" s="25">
        <f t="shared" si="737"/>
        <v>1.8128970017147843</v>
      </c>
      <c r="CE1376" s="26">
        <f t="shared" si="738"/>
        <v>12.573115051942446</v>
      </c>
      <c r="CF1376" s="18">
        <f t="shared" si="739"/>
        <v>160</v>
      </c>
      <c r="CG1376" s="18">
        <f t="shared" si="745"/>
        <v>100</v>
      </c>
      <c r="CH1376" s="18">
        <f t="shared" si="746"/>
        <v>11605.870849171415</v>
      </c>
      <c r="CI1376" s="18">
        <f t="shared" si="747"/>
        <v>343.77867357060018</v>
      </c>
      <c r="CJ1376" s="18">
        <f t="shared" si="748"/>
        <v>1165.8999999999999</v>
      </c>
      <c r="CK1376" s="25">
        <f t="shared" si="749"/>
        <v>3.3914261984042606</v>
      </c>
      <c r="CL1376" s="26">
        <f t="shared" si="750"/>
        <v>6.872605705306273</v>
      </c>
      <c r="CM1376" s="18">
        <v>43400</v>
      </c>
      <c r="CN1376" s="18">
        <f t="shared" si="751"/>
        <v>3191.1764705882356</v>
      </c>
      <c r="CO1376" s="26">
        <v>13.28242313087647</v>
      </c>
      <c r="CP1376" s="18">
        <v>7099.9999999999991</v>
      </c>
      <c r="CQ1376" s="18">
        <f t="shared" si="752"/>
        <v>263.94052044609663</v>
      </c>
      <c r="CR1376" s="18">
        <f t="shared" si="753"/>
        <v>365.97938144329896</v>
      </c>
      <c r="CS1376" s="26">
        <v>5.3723168761611761</v>
      </c>
      <c r="CT1376" s="26"/>
      <c r="CU1376" s="26"/>
      <c r="CV1376" s="26"/>
      <c r="CW1376" s="26"/>
      <c r="CZ1376" s="18">
        <f t="shared" si="754"/>
        <v>1386.6666666666665</v>
      </c>
      <c r="DG1376" s="17">
        <v>2</v>
      </c>
      <c r="DH1376" s="17">
        <v>3</v>
      </c>
      <c r="DI1376" s="17">
        <v>3</v>
      </c>
      <c r="DJ1376" s="20" t="s">
        <v>1473</v>
      </c>
    </row>
    <row r="1377" spans="1:114" x14ac:dyDescent="0.2">
      <c r="A1377" s="15" t="s">
        <v>105</v>
      </c>
      <c r="B1377" s="10" t="s">
        <v>1477</v>
      </c>
      <c r="C1377" s="11">
        <f t="shared" si="731"/>
        <v>2.37</v>
      </c>
      <c r="D1377" s="11">
        <f t="shared" si="729"/>
        <v>40</v>
      </c>
      <c r="E1377" s="11">
        <f t="shared" si="729"/>
        <v>25</v>
      </c>
      <c r="F1377" s="11">
        <f t="shared" si="729"/>
        <v>0</v>
      </c>
      <c r="G1377" s="11">
        <f t="shared" si="729"/>
        <v>5</v>
      </c>
      <c r="H1377" s="11">
        <f t="shared" si="729"/>
        <v>0</v>
      </c>
      <c r="I1377" s="11">
        <f t="shared" si="729"/>
        <v>4</v>
      </c>
      <c r="J1377" s="11">
        <f t="shared" si="729"/>
        <v>2</v>
      </c>
      <c r="K1377" s="11">
        <f t="shared" si="729"/>
        <v>0</v>
      </c>
      <c r="L1377" s="11">
        <f t="shared" si="729"/>
        <v>14.036478188294593</v>
      </c>
      <c r="M1377" s="11">
        <f t="shared" si="729"/>
        <v>6.6218304760632574</v>
      </c>
      <c r="N1377" s="11">
        <f t="shared" si="726"/>
        <v>11.1</v>
      </c>
      <c r="O1377" s="11">
        <f t="shared" si="726"/>
        <v>13.5</v>
      </c>
      <c r="P1377" s="11">
        <f t="shared" si="726"/>
        <v>26.7</v>
      </c>
      <c r="Q1377" s="11">
        <f t="shared" si="726"/>
        <v>19.5</v>
      </c>
      <c r="R1377" s="11">
        <f t="shared" si="726"/>
        <v>6.9</v>
      </c>
      <c r="S1377" s="11">
        <f t="shared" si="726"/>
        <v>0.37</v>
      </c>
      <c r="T1377" s="11">
        <f t="shared" si="695"/>
        <v>301.71681469282038</v>
      </c>
      <c r="U1377" s="40">
        <f t="shared" si="732"/>
        <v>0.13</v>
      </c>
      <c r="V1377" s="11">
        <f t="shared" si="727"/>
        <v>54.887592430009178</v>
      </c>
      <c r="W1377" s="11">
        <f t="shared" si="727"/>
        <v>46837.928211466475</v>
      </c>
      <c r="X1377" s="11">
        <f t="shared" si="727"/>
        <v>1803.9897881014756</v>
      </c>
      <c r="Y1377" s="11">
        <f t="shared" si="725"/>
        <v>3250</v>
      </c>
      <c r="Z1377" s="11">
        <f t="shared" si="725"/>
        <v>1.8015623045296227</v>
      </c>
      <c r="AA1377" s="11">
        <f t="shared" si="725"/>
        <v>12.459456014920324</v>
      </c>
      <c r="AB1377" s="11">
        <f t="shared" si="725"/>
        <v>200</v>
      </c>
      <c r="AC1377" s="11">
        <f t="shared" si="725"/>
        <v>125</v>
      </c>
      <c r="AD1377" s="11">
        <f t="shared" si="725"/>
        <v>13878.569254077547</v>
      </c>
      <c r="AE1377" s="11">
        <f t="shared" si="723"/>
        <v>415.79779394806843</v>
      </c>
      <c r="AF1377" s="11">
        <f t="shared" si="723"/>
        <v>1437.5</v>
      </c>
      <c r="AG1377" s="11">
        <f t="shared" si="723"/>
        <v>3.4572092996230239</v>
      </c>
      <c r="AH1377" s="11">
        <f t="shared" si="723"/>
        <v>6.7822312155345701</v>
      </c>
      <c r="AI1377" s="11">
        <f t="shared" si="724"/>
        <v>52100</v>
      </c>
      <c r="AJ1377" s="11">
        <f t="shared" si="724"/>
        <v>3859.2592592592591</v>
      </c>
      <c r="AK1377" s="11">
        <f t="shared" si="724"/>
        <v>13.134555808682331</v>
      </c>
      <c r="AL1377" s="11">
        <f t="shared" si="724"/>
        <v>8600</v>
      </c>
      <c r="AM1377" s="11">
        <f t="shared" si="724"/>
        <v>322.09737827715355</v>
      </c>
      <c r="AN1377" s="11">
        <f t="shared" si="724"/>
        <v>441.02564102564105</v>
      </c>
      <c r="AO1377" s="11">
        <f t="shared" si="724"/>
        <v>5.3363677901783513</v>
      </c>
      <c r="AP1377" s="11">
        <f t="shared" si="724"/>
        <v>0</v>
      </c>
      <c r="AQ1377" s="11">
        <f t="shared" si="724"/>
        <v>0</v>
      </c>
      <c r="AR1377" s="11">
        <f t="shared" si="730"/>
        <v>0</v>
      </c>
      <c r="AS1377" s="11">
        <f t="shared" si="730"/>
        <v>0</v>
      </c>
      <c r="AT1377" s="11">
        <f t="shared" si="730"/>
        <v>0</v>
      </c>
      <c r="AU1377" s="11">
        <f t="shared" si="730"/>
        <v>0</v>
      </c>
      <c r="AV1377" s="11">
        <f t="shared" si="730"/>
        <v>2708.333333333333</v>
      </c>
      <c r="AW1377" s="11">
        <f t="shared" si="730"/>
        <v>0</v>
      </c>
      <c r="AX1377" s="11">
        <f t="shared" si="730"/>
        <v>0</v>
      </c>
      <c r="AY1377" s="11">
        <f t="shared" si="730"/>
        <v>0</v>
      </c>
      <c r="AZ1377" s="11">
        <f t="shared" si="730"/>
        <v>0</v>
      </c>
      <c r="BA1377" s="11">
        <f t="shared" si="728"/>
        <v>0</v>
      </c>
      <c r="BB1377" s="11">
        <f t="shared" si="728"/>
        <v>0</v>
      </c>
      <c r="BC1377" s="11">
        <f t="shared" si="728"/>
        <v>1</v>
      </c>
      <c r="BD1377" s="11">
        <f t="shared" si="728"/>
        <v>2</v>
      </c>
      <c r="BE1377" s="11">
        <f t="shared" si="728"/>
        <v>3</v>
      </c>
      <c r="BF1377" s="15" t="str">
        <f t="shared" si="733"/>
        <v>ČSN 42 5545</v>
      </c>
      <c r="BG1377" s="44">
        <v>2.37</v>
      </c>
      <c r="BH1377" s="17">
        <f t="shared" si="734"/>
        <v>40</v>
      </c>
      <c r="BI1377" s="17">
        <f t="shared" si="735"/>
        <v>25</v>
      </c>
      <c r="BK1377" s="17">
        <f t="shared" si="736"/>
        <v>5</v>
      </c>
      <c r="BM1377" s="17">
        <v>4</v>
      </c>
      <c r="BN1377" s="17">
        <f t="shared" si="740"/>
        <v>2</v>
      </c>
      <c r="BP1377" s="26">
        <f t="shared" si="711"/>
        <v>14.036478188294593</v>
      </c>
      <c r="BQ1377" s="26">
        <f t="shared" si="741"/>
        <v>6.6218304760632574</v>
      </c>
      <c r="BR1377" s="26">
        <v>11.1</v>
      </c>
      <c r="BS1377" s="26">
        <v>13.5</v>
      </c>
      <c r="BT1377" s="26">
        <v>26.7</v>
      </c>
      <c r="BU1377" s="26">
        <v>19.5</v>
      </c>
      <c r="BV1377" s="26">
        <v>6.9</v>
      </c>
      <c r="BW1377" s="53">
        <v>0.37</v>
      </c>
      <c r="BX1377" s="18">
        <f t="shared" si="742"/>
        <v>301.71681469282038</v>
      </c>
      <c r="BY1377" s="42">
        <v>0.13</v>
      </c>
      <c r="BZ1377" s="43">
        <f t="shared" si="718"/>
        <v>54.887592430009178</v>
      </c>
      <c r="CA1377" s="18">
        <f t="shared" si="715"/>
        <v>46837.928211466475</v>
      </c>
      <c r="CB1377" s="18">
        <f t="shared" si="743"/>
        <v>1803.9897881014756</v>
      </c>
      <c r="CC1377" s="18">
        <f t="shared" si="744"/>
        <v>3250</v>
      </c>
      <c r="CD1377" s="25">
        <f t="shared" si="737"/>
        <v>1.8015623045296227</v>
      </c>
      <c r="CE1377" s="26">
        <f t="shared" si="738"/>
        <v>12.459456014920324</v>
      </c>
      <c r="CF1377" s="18">
        <f t="shared" si="739"/>
        <v>200</v>
      </c>
      <c r="CG1377" s="18">
        <f t="shared" si="745"/>
        <v>125</v>
      </c>
      <c r="CH1377" s="18">
        <f t="shared" si="746"/>
        <v>13878.569254077547</v>
      </c>
      <c r="CI1377" s="18">
        <f t="shared" si="747"/>
        <v>415.79779394806843</v>
      </c>
      <c r="CJ1377" s="18">
        <f t="shared" si="748"/>
        <v>1437.5</v>
      </c>
      <c r="CK1377" s="25">
        <f t="shared" si="749"/>
        <v>3.4572092996230239</v>
      </c>
      <c r="CL1377" s="26">
        <f t="shared" si="750"/>
        <v>6.7822312155345701</v>
      </c>
      <c r="CM1377" s="18">
        <v>52100</v>
      </c>
      <c r="CN1377" s="18">
        <f t="shared" si="751"/>
        <v>3859.2592592592591</v>
      </c>
      <c r="CO1377" s="26">
        <v>13.134555808682331</v>
      </c>
      <c r="CP1377" s="18">
        <v>8600</v>
      </c>
      <c r="CQ1377" s="18">
        <f t="shared" si="752"/>
        <v>322.09737827715355</v>
      </c>
      <c r="CR1377" s="18">
        <f t="shared" si="753"/>
        <v>441.02564102564105</v>
      </c>
      <c r="CS1377" s="26">
        <v>5.3363677901783513</v>
      </c>
      <c r="CT1377" s="26"/>
      <c r="CU1377" s="26"/>
      <c r="CV1377" s="26"/>
      <c r="CW1377" s="26"/>
      <c r="CZ1377" s="18">
        <f t="shared" si="754"/>
        <v>2708.333333333333</v>
      </c>
      <c r="DG1377" s="17">
        <v>1</v>
      </c>
      <c r="DH1377" s="17">
        <v>2</v>
      </c>
      <c r="DI1377" s="17">
        <v>3</v>
      </c>
      <c r="DJ1377" s="20" t="s">
        <v>1473</v>
      </c>
    </row>
    <row r="1378" spans="1:114" x14ac:dyDescent="0.2">
      <c r="A1378" s="15" t="s">
        <v>105</v>
      </c>
      <c r="B1378" s="10" t="s">
        <v>1478</v>
      </c>
      <c r="C1378" s="11">
        <f t="shared" si="731"/>
        <v>2.2400000000000002</v>
      </c>
      <c r="D1378" s="11">
        <f t="shared" si="729"/>
        <v>45</v>
      </c>
      <c r="E1378" s="11">
        <f t="shared" si="729"/>
        <v>30</v>
      </c>
      <c r="F1378" s="11">
        <f t="shared" si="729"/>
        <v>0</v>
      </c>
      <c r="G1378" s="11">
        <f t="shared" si="729"/>
        <v>4</v>
      </c>
      <c r="H1378" s="11">
        <f t="shared" si="729"/>
        <v>0</v>
      </c>
      <c r="I1378" s="11">
        <f t="shared" si="729"/>
        <v>4</v>
      </c>
      <c r="J1378" s="11">
        <f t="shared" si="729"/>
        <v>2</v>
      </c>
      <c r="K1378" s="11">
        <f t="shared" si="729"/>
        <v>0</v>
      </c>
      <c r="L1378" s="11">
        <f t="shared" si="729"/>
        <v>14.826478568510593</v>
      </c>
      <c r="M1378" s="11">
        <f t="shared" si="729"/>
        <v>7.4166105420872697</v>
      </c>
      <c r="N1378" s="11">
        <f t="shared" si="726"/>
        <v>12.7</v>
      </c>
      <c r="O1378" s="11">
        <f t="shared" si="726"/>
        <v>15.8</v>
      </c>
      <c r="P1378" s="11">
        <f t="shared" si="726"/>
        <v>30.7</v>
      </c>
      <c r="Q1378" s="11">
        <f t="shared" si="726"/>
        <v>22.6</v>
      </c>
      <c r="R1378" s="11">
        <f t="shared" si="726"/>
        <v>8.1999999999999993</v>
      </c>
      <c r="S1378" s="11">
        <f t="shared" si="726"/>
        <v>0.43099999999999999</v>
      </c>
      <c r="T1378" s="11">
        <f t="shared" si="695"/>
        <v>285.71681469282038</v>
      </c>
      <c r="U1378" s="40">
        <f t="shared" si="732"/>
        <v>0.15</v>
      </c>
      <c r="V1378" s="11">
        <f t="shared" si="727"/>
        <v>66.878388922684692</v>
      </c>
      <c r="W1378" s="11">
        <f t="shared" si="727"/>
        <v>57633.713246047439</v>
      </c>
      <c r="X1378" s="11">
        <f t="shared" si="727"/>
        <v>1910.0758052687972</v>
      </c>
      <c r="Y1378" s="11">
        <f t="shared" si="725"/>
        <v>3481</v>
      </c>
      <c r="Z1378" s="11">
        <f t="shared" si="725"/>
        <v>1.822440758842099</v>
      </c>
      <c r="AA1378" s="11">
        <f t="shared" si="725"/>
        <v>14.202683228364986</v>
      </c>
      <c r="AB1378" s="11">
        <f t="shared" si="725"/>
        <v>180</v>
      </c>
      <c r="AC1378" s="11">
        <f t="shared" si="725"/>
        <v>120</v>
      </c>
      <c r="AD1378" s="11">
        <f t="shared" si="725"/>
        <v>20499.294893725877</v>
      </c>
      <c r="AE1378" s="11">
        <f t="shared" si="723"/>
        <v>545.43496979381666</v>
      </c>
      <c r="AF1378" s="11">
        <f t="shared" si="723"/>
        <v>1679.9111111111113</v>
      </c>
      <c r="AG1378" s="11">
        <f t="shared" si="723"/>
        <v>3.0799475723863932</v>
      </c>
      <c r="AH1378" s="11">
        <f t="shared" si="723"/>
        <v>8.4703540106521782</v>
      </c>
      <c r="AI1378" s="11">
        <f t="shared" si="724"/>
        <v>66200</v>
      </c>
      <c r="AJ1378" s="11">
        <f t="shared" si="724"/>
        <v>4189.8734177215192</v>
      </c>
      <c r="AK1378" s="11">
        <f t="shared" si="724"/>
        <v>15.214089899449506</v>
      </c>
      <c r="AL1378" s="11">
        <f t="shared" si="724"/>
        <v>12000</v>
      </c>
      <c r="AM1378" s="11">
        <f t="shared" si="724"/>
        <v>390.87947882736159</v>
      </c>
      <c r="AN1378" s="11">
        <f t="shared" si="724"/>
        <v>530.97345132743362</v>
      </c>
      <c r="AO1378" s="11">
        <f t="shared" si="724"/>
        <v>6.4775027563129575</v>
      </c>
      <c r="AP1378" s="11">
        <f t="shared" si="724"/>
        <v>0</v>
      </c>
      <c r="AQ1378" s="11">
        <f t="shared" si="724"/>
        <v>0</v>
      </c>
      <c r="AR1378" s="11">
        <f t="shared" si="730"/>
        <v>0</v>
      </c>
      <c r="AS1378" s="11">
        <f t="shared" si="730"/>
        <v>0</v>
      </c>
      <c r="AT1378" s="11">
        <f t="shared" si="730"/>
        <v>0</v>
      </c>
      <c r="AU1378" s="11">
        <f t="shared" si="730"/>
        <v>0</v>
      </c>
      <c r="AV1378" s="11">
        <f t="shared" si="730"/>
        <v>1600</v>
      </c>
      <c r="AW1378" s="11">
        <f t="shared" si="730"/>
        <v>0</v>
      </c>
      <c r="AX1378" s="11">
        <f t="shared" si="730"/>
        <v>0</v>
      </c>
      <c r="AY1378" s="11">
        <f t="shared" si="730"/>
        <v>0</v>
      </c>
      <c r="AZ1378" s="11">
        <f t="shared" si="730"/>
        <v>0</v>
      </c>
      <c r="BA1378" s="11">
        <f t="shared" si="728"/>
        <v>0</v>
      </c>
      <c r="BB1378" s="11">
        <f t="shared" si="728"/>
        <v>0</v>
      </c>
      <c r="BC1378" s="11">
        <f t="shared" si="728"/>
        <v>3</v>
      </c>
      <c r="BD1378" s="11">
        <f t="shared" si="728"/>
        <v>4</v>
      </c>
      <c r="BE1378" s="11">
        <f t="shared" si="728"/>
        <v>4</v>
      </c>
      <c r="BF1378" s="15" t="str">
        <f t="shared" si="733"/>
        <v>ČSN 42 5545</v>
      </c>
      <c r="BG1378" s="44">
        <v>2.2400000000000002</v>
      </c>
      <c r="BH1378" s="17">
        <f t="shared" si="734"/>
        <v>45</v>
      </c>
      <c r="BI1378" s="17">
        <f t="shared" si="735"/>
        <v>30</v>
      </c>
      <c r="BK1378" s="17">
        <f t="shared" si="736"/>
        <v>4</v>
      </c>
      <c r="BM1378" s="17">
        <v>4</v>
      </c>
      <c r="BN1378" s="17">
        <f t="shared" si="740"/>
        <v>2</v>
      </c>
      <c r="BP1378" s="26">
        <f t="shared" si="711"/>
        <v>14.826478568510593</v>
      </c>
      <c r="BQ1378" s="26">
        <f t="shared" si="741"/>
        <v>7.4166105420872697</v>
      </c>
      <c r="BR1378" s="26">
        <v>12.7</v>
      </c>
      <c r="BS1378" s="26">
        <v>15.8</v>
      </c>
      <c r="BT1378" s="26">
        <v>30.7</v>
      </c>
      <c r="BU1378" s="26">
        <v>22.6</v>
      </c>
      <c r="BV1378" s="26">
        <v>8.1999999999999993</v>
      </c>
      <c r="BW1378" s="53">
        <v>0.43099999999999999</v>
      </c>
      <c r="BX1378" s="18">
        <f t="shared" si="742"/>
        <v>285.71681469282038</v>
      </c>
      <c r="BY1378" s="42">
        <v>0.15</v>
      </c>
      <c r="BZ1378" s="43">
        <f t="shared" si="718"/>
        <v>66.878388922684692</v>
      </c>
      <c r="CA1378" s="18">
        <f t="shared" si="715"/>
        <v>57633.713246047439</v>
      </c>
      <c r="CB1378" s="18">
        <f t="shared" si="743"/>
        <v>1910.0758052687972</v>
      </c>
      <c r="CC1378" s="18">
        <f t="shared" si="744"/>
        <v>3481</v>
      </c>
      <c r="CD1378" s="25">
        <f t="shared" si="737"/>
        <v>1.822440758842099</v>
      </c>
      <c r="CE1378" s="26">
        <f t="shared" si="738"/>
        <v>14.202683228364986</v>
      </c>
      <c r="CF1378" s="18">
        <f t="shared" si="739"/>
        <v>180</v>
      </c>
      <c r="CG1378" s="18">
        <f t="shared" si="745"/>
        <v>120</v>
      </c>
      <c r="CH1378" s="18">
        <f t="shared" si="746"/>
        <v>20499.294893725877</v>
      </c>
      <c r="CI1378" s="18">
        <f t="shared" si="747"/>
        <v>545.43496979381666</v>
      </c>
      <c r="CJ1378" s="18">
        <f t="shared" si="748"/>
        <v>1679.9111111111113</v>
      </c>
      <c r="CK1378" s="25">
        <f t="shared" si="749"/>
        <v>3.0799475723863932</v>
      </c>
      <c r="CL1378" s="26">
        <f t="shared" si="750"/>
        <v>8.4703540106521782</v>
      </c>
      <c r="CM1378" s="18">
        <v>66200</v>
      </c>
      <c r="CN1378" s="18">
        <f t="shared" si="751"/>
        <v>4189.8734177215192</v>
      </c>
      <c r="CO1378" s="26">
        <v>15.214089899449506</v>
      </c>
      <c r="CP1378" s="18">
        <v>12000</v>
      </c>
      <c r="CQ1378" s="18">
        <f t="shared" si="752"/>
        <v>390.87947882736159</v>
      </c>
      <c r="CR1378" s="18">
        <f t="shared" si="753"/>
        <v>530.97345132743362</v>
      </c>
      <c r="CS1378" s="26">
        <v>6.4775027563129575</v>
      </c>
      <c r="CT1378" s="26"/>
      <c r="CU1378" s="26"/>
      <c r="CV1378" s="26"/>
      <c r="CW1378" s="26"/>
      <c r="CZ1378" s="18">
        <f t="shared" si="754"/>
        <v>1600</v>
      </c>
      <c r="DG1378" s="17">
        <v>3</v>
      </c>
      <c r="DH1378" s="17">
        <v>4</v>
      </c>
      <c r="DI1378" s="17">
        <v>4</v>
      </c>
      <c r="DJ1378" s="20" t="s">
        <v>1473</v>
      </c>
    </row>
    <row r="1379" spans="1:114" x14ac:dyDescent="0.2">
      <c r="A1379" s="15" t="s">
        <v>105</v>
      </c>
      <c r="B1379" s="10" t="s">
        <v>1479</v>
      </c>
      <c r="C1379" s="11">
        <f t="shared" si="731"/>
        <v>2.76</v>
      </c>
      <c r="D1379" s="11">
        <f t="shared" si="729"/>
        <v>45</v>
      </c>
      <c r="E1379" s="11">
        <f t="shared" si="729"/>
        <v>30</v>
      </c>
      <c r="F1379" s="11">
        <f t="shared" si="729"/>
        <v>0</v>
      </c>
      <c r="G1379" s="11">
        <f t="shared" si="729"/>
        <v>5</v>
      </c>
      <c r="H1379" s="11">
        <f t="shared" si="729"/>
        <v>0</v>
      </c>
      <c r="I1379" s="11">
        <f t="shared" si="729"/>
        <v>4</v>
      </c>
      <c r="J1379" s="11">
        <f t="shared" si="729"/>
        <v>2</v>
      </c>
      <c r="K1379" s="11">
        <f t="shared" si="729"/>
        <v>0</v>
      </c>
      <c r="L1379" s="11">
        <f t="shared" si="729"/>
        <v>15.227447844434183</v>
      </c>
      <c r="M1379" s="11">
        <f t="shared" si="729"/>
        <v>7.8006664661108207</v>
      </c>
      <c r="N1379" s="11">
        <f t="shared" si="726"/>
        <v>13.1</v>
      </c>
      <c r="O1379" s="11">
        <f t="shared" si="726"/>
        <v>15.8</v>
      </c>
      <c r="P1379" s="11">
        <f t="shared" si="726"/>
        <v>30.5</v>
      </c>
      <c r="Q1379" s="11">
        <f t="shared" si="726"/>
        <v>22.7</v>
      </c>
      <c r="R1379" s="11">
        <f t="shared" si="726"/>
        <v>8.5</v>
      </c>
      <c r="S1379" s="11">
        <f t="shared" si="726"/>
        <v>0.42499999999999999</v>
      </c>
      <c r="T1379" s="11">
        <f t="shared" si="695"/>
        <v>351.71681469282038</v>
      </c>
      <c r="U1379" s="40">
        <f t="shared" si="732"/>
        <v>0.15</v>
      </c>
      <c r="V1379" s="11">
        <f t="shared" si="727"/>
        <v>54.328594643579123</v>
      </c>
      <c r="W1379" s="11">
        <f t="shared" si="727"/>
        <v>69784.277776506962</v>
      </c>
      <c r="X1379" s="11">
        <f t="shared" si="727"/>
        <v>2343.9131926572563</v>
      </c>
      <c r="Y1379" s="11">
        <f t="shared" si="725"/>
        <v>4250</v>
      </c>
      <c r="Z1379" s="11">
        <f t="shared" si="725"/>
        <v>1.8132070817784185</v>
      </c>
      <c r="AA1379" s="11">
        <f t="shared" si="725"/>
        <v>14.085823051930848</v>
      </c>
      <c r="AB1379" s="11">
        <f t="shared" si="725"/>
        <v>225</v>
      </c>
      <c r="AC1379" s="11">
        <f t="shared" si="725"/>
        <v>150</v>
      </c>
      <c r="AD1379" s="11">
        <f t="shared" si="725"/>
        <v>24640.771612811302</v>
      </c>
      <c r="AE1379" s="11">
        <f t="shared" si="723"/>
        <v>662.39820104204739</v>
      </c>
      <c r="AF1379" s="11">
        <f t="shared" si="723"/>
        <v>2069.4444444444443</v>
      </c>
      <c r="AG1379" s="11">
        <f t="shared" si="723"/>
        <v>3.1241697836571891</v>
      </c>
      <c r="AH1379" s="11">
        <f t="shared" si="723"/>
        <v>8.3700988314996909</v>
      </c>
      <c r="AI1379" s="11">
        <f t="shared" si="724"/>
        <v>79900</v>
      </c>
      <c r="AJ1379" s="11">
        <f t="shared" si="724"/>
        <v>5056.9620253164558</v>
      </c>
      <c r="AK1379" s="11">
        <f t="shared" si="724"/>
        <v>15.066142053081684</v>
      </c>
      <c r="AL1379" s="11">
        <f t="shared" si="724"/>
        <v>14600</v>
      </c>
      <c r="AM1379" s="11">
        <f t="shared" si="724"/>
        <v>478.68852459016392</v>
      </c>
      <c r="AN1379" s="11">
        <f t="shared" si="724"/>
        <v>643.17180616740086</v>
      </c>
      <c r="AO1379" s="11">
        <f t="shared" si="724"/>
        <v>6.4402851433203425</v>
      </c>
      <c r="AP1379" s="11">
        <f t="shared" si="724"/>
        <v>0</v>
      </c>
      <c r="AQ1379" s="11">
        <f t="shared" si="724"/>
        <v>0</v>
      </c>
      <c r="AR1379" s="11">
        <f t="shared" si="730"/>
        <v>0</v>
      </c>
      <c r="AS1379" s="11">
        <f t="shared" si="730"/>
        <v>0</v>
      </c>
      <c r="AT1379" s="11">
        <f t="shared" si="730"/>
        <v>0</v>
      </c>
      <c r="AU1379" s="11">
        <f t="shared" si="730"/>
        <v>0</v>
      </c>
      <c r="AV1379" s="11">
        <f t="shared" si="730"/>
        <v>3125</v>
      </c>
      <c r="AW1379" s="11">
        <f t="shared" si="730"/>
        <v>0</v>
      </c>
      <c r="AX1379" s="11">
        <f t="shared" si="730"/>
        <v>0</v>
      </c>
      <c r="AY1379" s="11">
        <f t="shared" si="730"/>
        <v>0</v>
      </c>
      <c r="AZ1379" s="11">
        <f t="shared" si="730"/>
        <v>0</v>
      </c>
      <c r="BA1379" s="11">
        <f t="shared" si="728"/>
        <v>0</v>
      </c>
      <c r="BB1379" s="11">
        <f t="shared" si="728"/>
        <v>0</v>
      </c>
      <c r="BC1379" s="11">
        <f t="shared" si="728"/>
        <v>1</v>
      </c>
      <c r="BD1379" s="11">
        <f t="shared" si="728"/>
        <v>3</v>
      </c>
      <c r="BE1379" s="11">
        <f t="shared" si="728"/>
        <v>3</v>
      </c>
      <c r="BF1379" s="15" t="str">
        <f t="shared" si="733"/>
        <v>ČSN 42 5545</v>
      </c>
      <c r="BG1379" s="44">
        <v>2.76</v>
      </c>
      <c r="BH1379" s="17">
        <f t="shared" si="734"/>
        <v>45</v>
      </c>
      <c r="BI1379" s="17">
        <f t="shared" si="735"/>
        <v>30</v>
      </c>
      <c r="BK1379" s="17">
        <f t="shared" si="736"/>
        <v>5</v>
      </c>
      <c r="BM1379" s="17">
        <v>4</v>
      </c>
      <c r="BN1379" s="17">
        <f t="shared" si="740"/>
        <v>2</v>
      </c>
      <c r="BP1379" s="26">
        <f t="shared" si="711"/>
        <v>15.227447844434183</v>
      </c>
      <c r="BQ1379" s="26">
        <f t="shared" si="741"/>
        <v>7.8006664661108207</v>
      </c>
      <c r="BR1379" s="26">
        <v>13.1</v>
      </c>
      <c r="BS1379" s="26">
        <v>15.8</v>
      </c>
      <c r="BT1379" s="26">
        <v>30.5</v>
      </c>
      <c r="BU1379" s="26">
        <v>22.7</v>
      </c>
      <c r="BV1379" s="26">
        <v>8.5</v>
      </c>
      <c r="BW1379" s="53">
        <v>0.42499999999999999</v>
      </c>
      <c r="BX1379" s="18">
        <f t="shared" si="742"/>
        <v>351.71681469282038</v>
      </c>
      <c r="BY1379" s="42">
        <v>0.15</v>
      </c>
      <c r="BZ1379" s="43">
        <f t="shared" si="718"/>
        <v>54.328594643579123</v>
      </c>
      <c r="CA1379" s="18">
        <f t="shared" si="715"/>
        <v>69784.277776506962</v>
      </c>
      <c r="CB1379" s="18">
        <f t="shared" si="743"/>
        <v>2343.9131926572563</v>
      </c>
      <c r="CC1379" s="18">
        <f t="shared" si="744"/>
        <v>4250</v>
      </c>
      <c r="CD1379" s="25">
        <f t="shared" si="737"/>
        <v>1.8132070817784185</v>
      </c>
      <c r="CE1379" s="26">
        <f t="shared" si="738"/>
        <v>14.085823051930848</v>
      </c>
      <c r="CF1379" s="18">
        <f t="shared" si="739"/>
        <v>225</v>
      </c>
      <c r="CG1379" s="18">
        <f t="shared" si="745"/>
        <v>150</v>
      </c>
      <c r="CH1379" s="18">
        <f t="shared" si="746"/>
        <v>24640.771612811302</v>
      </c>
      <c r="CI1379" s="18">
        <f t="shared" si="747"/>
        <v>662.39820104204739</v>
      </c>
      <c r="CJ1379" s="18">
        <f t="shared" si="748"/>
        <v>2069.4444444444443</v>
      </c>
      <c r="CK1379" s="25">
        <f t="shared" si="749"/>
        <v>3.1241697836571891</v>
      </c>
      <c r="CL1379" s="26">
        <f t="shared" si="750"/>
        <v>8.3700988314996909</v>
      </c>
      <c r="CM1379" s="18">
        <v>79900</v>
      </c>
      <c r="CN1379" s="18">
        <f t="shared" si="751"/>
        <v>5056.9620253164558</v>
      </c>
      <c r="CO1379" s="26">
        <v>15.066142053081684</v>
      </c>
      <c r="CP1379" s="18">
        <v>14600</v>
      </c>
      <c r="CQ1379" s="18">
        <f t="shared" si="752"/>
        <v>478.68852459016392</v>
      </c>
      <c r="CR1379" s="18">
        <f t="shared" si="753"/>
        <v>643.17180616740086</v>
      </c>
      <c r="CS1379" s="26">
        <v>6.4402851433203425</v>
      </c>
      <c r="CT1379" s="26"/>
      <c r="CU1379" s="26"/>
      <c r="CV1379" s="26"/>
      <c r="CW1379" s="26"/>
      <c r="CZ1379" s="18">
        <f t="shared" si="754"/>
        <v>3125</v>
      </c>
      <c r="DG1379" s="17">
        <v>1</v>
      </c>
      <c r="DH1379" s="17">
        <v>3</v>
      </c>
      <c r="DI1379" s="17">
        <v>3</v>
      </c>
      <c r="DJ1379" s="20" t="s">
        <v>1473</v>
      </c>
    </row>
    <row r="1380" spans="1:114" x14ac:dyDescent="0.2">
      <c r="A1380" s="15" t="s">
        <v>105</v>
      </c>
      <c r="B1380" s="10" t="s">
        <v>1480</v>
      </c>
      <c r="C1380" s="11">
        <f t="shared" si="731"/>
        <v>2.42</v>
      </c>
      <c r="D1380" s="11">
        <f t="shared" si="729"/>
        <v>50</v>
      </c>
      <c r="E1380" s="11">
        <f t="shared" si="729"/>
        <v>30</v>
      </c>
      <c r="F1380" s="11">
        <f t="shared" si="729"/>
        <v>0</v>
      </c>
      <c r="G1380" s="11">
        <f t="shared" si="729"/>
        <v>4</v>
      </c>
      <c r="H1380" s="11">
        <f t="shared" si="729"/>
        <v>0</v>
      </c>
      <c r="I1380" s="11">
        <f t="shared" si="729"/>
        <v>6</v>
      </c>
      <c r="J1380" s="11">
        <f t="shared" si="729"/>
        <v>3</v>
      </c>
      <c r="K1380" s="11">
        <f t="shared" si="729"/>
        <v>0</v>
      </c>
      <c r="L1380" s="11">
        <f t="shared" si="729"/>
        <v>16.749502575912423</v>
      </c>
      <c r="M1380" s="11">
        <f t="shared" si="729"/>
        <v>7.0004476491104946</v>
      </c>
      <c r="N1380" s="11">
        <f t="shared" si="726"/>
        <v>12.1</v>
      </c>
      <c r="O1380" s="11">
        <f t="shared" si="726"/>
        <v>16.7</v>
      </c>
      <c r="P1380" s="11">
        <f t="shared" si="726"/>
        <v>33.700000000000003</v>
      </c>
      <c r="Q1380" s="11">
        <f t="shared" si="726"/>
        <v>23.4</v>
      </c>
      <c r="R1380" s="11">
        <f t="shared" si="726"/>
        <v>7.3</v>
      </c>
      <c r="S1380" s="11">
        <f t="shared" si="726"/>
        <v>0.34799999999999998</v>
      </c>
      <c r="T1380" s="11">
        <f t="shared" si="726"/>
        <v>307.86283305884592</v>
      </c>
      <c r="U1380" s="40">
        <f t="shared" si="732"/>
        <v>0.16</v>
      </c>
      <c r="V1380" s="11">
        <f t="shared" si="727"/>
        <v>66.20534672075739</v>
      </c>
      <c r="W1380" s="11">
        <f t="shared" si="727"/>
        <v>76411.529000181341</v>
      </c>
      <c r="X1380" s="11">
        <f t="shared" si="727"/>
        <v>2298.0567185387945</v>
      </c>
      <c r="Y1380" s="11">
        <f t="shared" si="725"/>
        <v>4216</v>
      </c>
      <c r="Z1380" s="11">
        <f t="shared" si="725"/>
        <v>1.8345935354810208</v>
      </c>
      <c r="AA1380" s="11">
        <f t="shared" si="725"/>
        <v>15.754361777322906</v>
      </c>
      <c r="AB1380" s="11">
        <f t="shared" si="725"/>
        <v>200</v>
      </c>
      <c r="AC1380" s="11">
        <f t="shared" si="725"/>
        <v>120</v>
      </c>
      <c r="AD1380" s="11">
        <f t="shared" si="725"/>
        <v>20492.464400055789</v>
      </c>
      <c r="AE1380" s="11">
        <f t="shared" si="723"/>
        <v>476.57390088229317</v>
      </c>
      <c r="AF1380" s="11">
        <f t="shared" si="723"/>
        <v>1705.92</v>
      </c>
      <c r="AG1380" s="11">
        <f t="shared" si="723"/>
        <v>3.5795497756838714</v>
      </c>
      <c r="AH1380" s="11">
        <f t="shared" si="723"/>
        <v>8.1586530289673505</v>
      </c>
      <c r="AI1380" s="11">
        <f t="shared" si="724"/>
        <v>84399.999999999985</v>
      </c>
      <c r="AJ1380" s="11">
        <f t="shared" si="724"/>
        <v>5053.8922155688615</v>
      </c>
      <c r="AK1380" s="11">
        <f t="shared" si="724"/>
        <v>16.553729912801344</v>
      </c>
      <c r="AL1380" s="11">
        <f t="shared" si="724"/>
        <v>12800</v>
      </c>
      <c r="AM1380" s="11">
        <f t="shared" si="724"/>
        <v>379.82195845697328</v>
      </c>
      <c r="AN1380" s="11">
        <f t="shared" si="724"/>
        <v>547.008547008547</v>
      </c>
      <c r="AO1380" s="11">
        <f t="shared" si="724"/>
        <v>6.4465837122030427</v>
      </c>
      <c r="AP1380" s="11">
        <f t="shared" si="724"/>
        <v>0</v>
      </c>
      <c r="AQ1380" s="11">
        <f t="shared" si="724"/>
        <v>0</v>
      </c>
      <c r="AR1380" s="11">
        <f t="shared" si="730"/>
        <v>0</v>
      </c>
      <c r="AS1380" s="11">
        <f t="shared" si="730"/>
        <v>0</v>
      </c>
      <c r="AT1380" s="11">
        <f t="shared" si="730"/>
        <v>0</v>
      </c>
      <c r="AU1380" s="11">
        <f t="shared" si="730"/>
        <v>0</v>
      </c>
      <c r="AV1380" s="11">
        <f t="shared" si="730"/>
        <v>1706.6666666666665</v>
      </c>
      <c r="AW1380" s="11">
        <f t="shared" si="730"/>
        <v>0</v>
      </c>
      <c r="AX1380" s="11">
        <f t="shared" si="730"/>
        <v>0</v>
      </c>
      <c r="AY1380" s="11">
        <f t="shared" si="730"/>
        <v>0</v>
      </c>
      <c r="AZ1380" s="11">
        <f t="shared" si="730"/>
        <v>0</v>
      </c>
      <c r="BA1380" s="11">
        <f t="shared" si="728"/>
        <v>0</v>
      </c>
      <c r="BB1380" s="11">
        <f t="shared" si="728"/>
        <v>0</v>
      </c>
      <c r="BC1380" s="11">
        <f t="shared" si="728"/>
        <v>3</v>
      </c>
      <c r="BD1380" s="11">
        <f t="shared" si="728"/>
        <v>4</v>
      </c>
      <c r="BE1380" s="11">
        <f t="shared" si="728"/>
        <v>4</v>
      </c>
      <c r="BF1380" s="15" t="str">
        <f t="shared" si="733"/>
        <v>ČSN 42 5545</v>
      </c>
      <c r="BG1380" s="44">
        <v>2.42</v>
      </c>
      <c r="BH1380" s="17">
        <f t="shared" si="734"/>
        <v>50</v>
      </c>
      <c r="BI1380" s="17">
        <f t="shared" si="735"/>
        <v>30</v>
      </c>
      <c r="BK1380" s="17">
        <f t="shared" si="736"/>
        <v>4</v>
      </c>
      <c r="BM1380" s="17">
        <v>6</v>
      </c>
      <c r="BN1380" s="17">
        <f t="shared" si="740"/>
        <v>3</v>
      </c>
      <c r="BP1380" s="26">
        <f t="shared" si="711"/>
        <v>16.749502575912423</v>
      </c>
      <c r="BQ1380" s="26">
        <f t="shared" si="741"/>
        <v>7.0004476491104946</v>
      </c>
      <c r="BR1380" s="26">
        <v>12.1</v>
      </c>
      <c r="BS1380" s="26">
        <v>16.7</v>
      </c>
      <c r="BT1380" s="26">
        <v>33.700000000000003</v>
      </c>
      <c r="BU1380" s="26">
        <v>23.4</v>
      </c>
      <c r="BV1380" s="26">
        <v>7.3</v>
      </c>
      <c r="BW1380" s="53">
        <v>0.34799999999999998</v>
      </c>
      <c r="BX1380" s="18">
        <f t="shared" si="742"/>
        <v>307.86283305884592</v>
      </c>
      <c r="BY1380" s="42">
        <v>0.16</v>
      </c>
      <c r="BZ1380" s="43">
        <f t="shared" si="718"/>
        <v>66.20534672075739</v>
      </c>
      <c r="CA1380" s="18">
        <f t="shared" si="715"/>
        <v>76411.529000181341</v>
      </c>
      <c r="CB1380" s="18">
        <f t="shared" si="743"/>
        <v>2298.0567185387945</v>
      </c>
      <c r="CC1380" s="18">
        <f t="shared" si="744"/>
        <v>4216</v>
      </c>
      <c r="CD1380" s="25">
        <f t="shared" si="737"/>
        <v>1.8345935354810208</v>
      </c>
      <c r="CE1380" s="26">
        <f t="shared" si="738"/>
        <v>15.754361777322906</v>
      </c>
      <c r="CF1380" s="18">
        <f t="shared" si="739"/>
        <v>200</v>
      </c>
      <c r="CG1380" s="18">
        <f t="shared" si="745"/>
        <v>120</v>
      </c>
      <c r="CH1380" s="18">
        <f t="shared" si="746"/>
        <v>20492.464400055789</v>
      </c>
      <c r="CI1380" s="18">
        <f t="shared" si="747"/>
        <v>476.57390088229317</v>
      </c>
      <c r="CJ1380" s="18">
        <f t="shared" si="748"/>
        <v>1705.92</v>
      </c>
      <c r="CK1380" s="25">
        <f t="shared" si="749"/>
        <v>3.5795497756838714</v>
      </c>
      <c r="CL1380" s="26">
        <f t="shared" si="750"/>
        <v>8.1586530289673505</v>
      </c>
      <c r="CM1380" s="18">
        <v>84399.999999999985</v>
      </c>
      <c r="CN1380" s="18">
        <f t="shared" si="751"/>
        <v>5053.8922155688615</v>
      </c>
      <c r="CO1380" s="26">
        <v>16.553729912801344</v>
      </c>
      <c r="CP1380" s="18">
        <v>12800</v>
      </c>
      <c r="CQ1380" s="18">
        <f t="shared" si="752"/>
        <v>379.82195845697328</v>
      </c>
      <c r="CR1380" s="18">
        <f t="shared" si="753"/>
        <v>547.008547008547</v>
      </c>
      <c r="CS1380" s="26">
        <v>6.4465837122030427</v>
      </c>
      <c r="CT1380" s="26"/>
      <c r="CU1380" s="26"/>
      <c r="CV1380" s="26"/>
      <c r="CW1380" s="26"/>
      <c r="CZ1380" s="18">
        <f t="shared" si="754"/>
        <v>1706.6666666666665</v>
      </c>
      <c r="DG1380" s="17">
        <v>3</v>
      </c>
      <c r="DH1380" s="17">
        <v>4</v>
      </c>
      <c r="DI1380" s="17">
        <v>4</v>
      </c>
      <c r="DJ1380" s="20" t="s">
        <v>1473</v>
      </c>
    </row>
    <row r="1381" spans="1:114" x14ac:dyDescent="0.2">
      <c r="A1381" s="15" t="s">
        <v>105</v>
      </c>
      <c r="B1381" s="10" t="s">
        <v>1481</v>
      </c>
      <c r="C1381" s="11">
        <f t="shared" si="731"/>
        <v>2.97</v>
      </c>
      <c r="D1381" s="11">
        <f t="shared" si="729"/>
        <v>50</v>
      </c>
      <c r="E1381" s="11">
        <f t="shared" si="729"/>
        <v>30</v>
      </c>
      <c r="F1381" s="11">
        <f t="shared" si="729"/>
        <v>0</v>
      </c>
      <c r="G1381" s="11">
        <f t="shared" si="729"/>
        <v>5</v>
      </c>
      <c r="H1381" s="11">
        <f t="shared" si="729"/>
        <v>0</v>
      </c>
      <c r="I1381" s="11">
        <f t="shared" si="729"/>
        <v>6</v>
      </c>
      <c r="J1381" s="11">
        <f t="shared" si="729"/>
        <v>3</v>
      </c>
      <c r="K1381" s="11">
        <f t="shared" si="729"/>
        <v>0</v>
      </c>
      <c r="L1381" s="11">
        <f t="shared" si="729"/>
        <v>17.201063277492018</v>
      </c>
      <c r="M1381" s="11">
        <f t="shared" si="729"/>
        <v>7.4049805120044869</v>
      </c>
      <c r="N1381" s="11">
        <f t="shared" si="726"/>
        <v>12.6</v>
      </c>
      <c r="O1381" s="11">
        <f t="shared" si="726"/>
        <v>16.600000000000001</v>
      </c>
      <c r="P1381" s="11">
        <f t="shared" si="726"/>
        <v>33.4</v>
      </c>
      <c r="Q1381" s="11">
        <f t="shared" si="726"/>
        <v>23.6</v>
      </c>
      <c r="R1381" s="11">
        <f t="shared" si="726"/>
        <v>7.6</v>
      </c>
      <c r="S1381" s="11">
        <f t="shared" si="726"/>
        <v>0.34499999999999997</v>
      </c>
      <c r="T1381" s="11">
        <f t="shared" si="726"/>
        <v>378.86283305884592</v>
      </c>
      <c r="U1381" s="40">
        <f t="shared" si="732"/>
        <v>0.16</v>
      </c>
      <c r="V1381" s="11">
        <f t="shared" si="727"/>
        <v>53.79827163444596</v>
      </c>
      <c r="W1381" s="11">
        <f t="shared" si="727"/>
        <v>92931.63977020212</v>
      </c>
      <c r="X1381" s="11">
        <f t="shared" si="727"/>
        <v>2833.3735497720754</v>
      </c>
      <c r="Y1381" s="11">
        <f t="shared" si="725"/>
        <v>5156.25</v>
      </c>
      <c r="Z1381" s="11">
        <f t="shared" si="725"/>
        <v>1.8198271104827612</v>
      </c>
      <c r="AA1381" s="11">
        <f t="shared" si="725"/>
        <v>15.661768450267225</v>
      </c>
      <c r="AB1381" s="11">
        <f t="shared" si="725"/>
        <v>250</v>
      </c>
      <c r="AC1381" s="11">
        <f t="shared" si="725"/>
        <v>150</v>
      </c>
      <c r="AD1381" s="11">
        <f t="shared" si="725"/>
        <v>24792.321231395628</v>
      </c>
      <c r="AE1381" s="11">
        <f t="shared" si="723"/>
        <v>582.04742078784136</v>
      </c>
      <c r="AF1381" s="11">
        <f t="shared" si="723"/>
        <v>2109.375</v>
      </c>
      <c r="AG1381" s="11">
        <f t="shared" si="723"/>
        <v>3.6240603852256839</v>
      </c>
      <c r="AH1381" s="11">
        <f t="shared" si="723"/>
        <v>8.0894239023988312</v>
      </c>
      <c r="AI1381" s="11">
        <f t="shared" si="724"/>
        <v>102000</v>
      </c>
      <c r="AJ1381" s="11">
        <f t="shared" si="724"/>
        <v>6144.5783132530114</v>
      </c>
      <c r="AK1381" s="11">
        <f t="shared" si="724"/>
        <v>16.405160395404387</v>
      </c>
      <c r="AL1381" s="11">
        <f t="shared" si="724"/>
        <v>15600.000000000002</v>
      </c>
      <c r="AM1381" s="11">
        <f t="shared" si="724"/>
        <v>467.06586826347313</v>
      </c>
      <c r="AN1381" s="11">
        <f t="shared" si="724"/>
        <v>661.01694915254245</v>
      </c>
      <c r="AO1381" s="11">
        <f t="shared" si="724"/>
        <v>6.4156800004421886</v>
      </c>
      <c r="AP1381" s="11">
        <f t="shared" si="724"/>
        <v>0</v>
      </c>
      <c r="AQ1381" s="11">
        <f t="shared" si="724"/>
        <v>0</v>
      </c>
      <c r="AR1381" s="11">
        <f t="shared" si="730"/>
        <v>0</v>
      </c>
      <c r="AS1381" s="11">
        <f t="shared" si="730"/>
        <v>0</v>
      </c>
      <c r="AT1381" s="11">
        <f t="shared" si="730"/>
        <v>0</v>
      </c>
      <c r="AU1381" s="11">
        <f t="shared" si="730"/>
        <v>0</v>
      </c>
      <c r="AV1381" s="11">
        <f t="shared" si="730"/>
        <v>3333.333333333333</v>
      </c>
      <c r="AW1381" s="11">
        <f t="shared" si="730"/>
        <v>0</v>
      </c>
      <c r="AX1381" s="11">
        <f t="shared" si="730"/>
        <v>0</v>
      </c>
      <c r="AY1381" s="11">
        <f t="shared" si="730"/>
        <v>0</v>
      </c>
      <c r="AZ1381" s="11">
        <f t="shared" si="730"/>
        <v>0</v>
      </c>
      <c r="BA1381" s="11">
        <f t="shared" si="728"/>
        <v>0</v>
      </c>
      <c r="BB1381" s="11">
        <f t="shared" si="728"/>
        <v>0</v>
      </c>
      <c r="BC1381" s="11">
        <f t="shared" si="728"/>
        <v>2</v>
      </c>
      <c r="BD1381" s="11">
        <f t="shared" si="728"/>
        <v>3</v>
      </c>
      <c r="BE1381" s="11">
        <f t="shared" si="728"/>
        <v>3</v>
      </c>
      <c r="BF1381" s="15" t="str">
        <f t="shared" si="733"/>
        <v>ČSN 42 5545</v>
      </c>
      <c r="BG1381" s="44">
        <v>2.97</v>
      </c>
      <c r="BH1381" s="17">
        <f t="shared" si="734"/>
        <v>50</v>
      </c>
      <c r="BI1381" s="17">
        <f t="shared" si="735"/>
        <v>30</v>
      </c>
      <c r="BK1381" s="17">
        <f t="shared" si="736"/>
        <v>5</v>
      </c>
      <c r="BM1381" s="17">
        <v>6</v>
      </c>
      <c r="BN1381" s="17">
        <f t="shared" si="740"/>
        <v>3</v>
      </c>
      <c r="BP1381" s="26">
        <f t="shared" si="711"/>
        <v>17.201063277492018</v>
      </c>
      <c r="BQ1381" s="26">
        <f t="shared" si="741"/>
        <v>7.4049805120044869</v>
      </c>
      <c r="BR1381" s="26">
        <v>12.6</v>
      </c>
      <c r="BS1381" s="26">
        <v>16.600000000000001</v>
      </c>
      <c r="BT1381" s="26">
        <v>33.4</v>
      </c>
      <c r="BU1381" s="26">
        <v>23.6</v>
      </c>
      <c r="BV1381" s="26">
        <v>7.6</v>
      </c>
      <c r="BW1381" s="53">
        <v>0.34499999999999997</v>
      </c>
      <c r="BX1381" s="18">
        <f t="shared" si="742"/>
        <v>378.86283305884592</v>
      </c>
      <c r="BY1381" s="42">
        <v>0.16</v>
      </c>
      <c r="BZ1381" s="43">
        <f t="shared" si="718"/>
        <v>53.79827163444596</v>
      </c>
      <c r="CA1381" s="18">
        <f t="shared" si="715"/>
        <v>92931.63977020212</v>
      </c>
      <c r="CB1381" s="18">
        <f t="shared" si="743"/>
        <v>2833.3735497720754</v>
      </c>
      <c r="CC1381" s="18">
        <f t="shared" si="744"/>
        <v>5156.25</v>
      </c>
      <c r="CD1381" s="25">
        <f t="shared" si="737"/>
        <v>1.8198271104827612</v>
      </c>
      <c r="CE1381" s="26">
        <f t="shared" si="738"/>
        <v>15.661768450267225</v>
      </c>
      <c r="CF1381" s="18">
        <f t="shared" si="739"/>
        <v>250</v>
      </c>
      <c r="CG1381" s="18">
        <f t="shared" si="745"/>
        <v>150</v>
      </c>
      <c r="CH1381" s="18">
        <f t="shared" si="746"/>
        <v>24792.321231395628</v>
      </c>
      <c r="CI1381" s="18">
        <f t="shared" si="747"/>
        <v>582.04742078784136</v>
      </c>
      <c r="CJ1381" s="18">
        <f t="shared" si="748"/>
        <v>2109.375</v>
      </c>
      <c r="CK1381" s="25">
        <f t="shared" si="749"/>
        <v>3.6240603852256839</v>
      </c>
      <c r="CL1381" s="26">
        <f t="shared" si="750"/>
        <v>8.0894239023988312</v>
      </c>
      <c r="CM1381" s="18">
        <v>102000</v>
      </c>
      <c r="CN1381" s="18">
        <f t="shared" si="751"/>
        <v>6144.5783132530114</v>
      </c>
      <c r="CO1381" s="26">
        <v>16.405160395404387</v>
      </c>
      <c r="CP1381" s="18">
        <v>15600.000000000002</v>
      </c>
      <c r="CQ1381" s="18">
        <f t="shared" si="752"/>
        <v>467.06586826347313</v>
      </c>
      <c r="CR1381" s="18">
        <f t="shared" si="753"/>
        <v>661.01694915254245</v>
      </c>
      <c r="CS1381" s="26">
        <v>6.4156800004421886</v>
      </c>
      <c r="CT1381" s="26"/>
      <c r="CU1381" s="26"/>
      <c r="CV1381" s="26"/>
      <c r="CW1381" s="26"/>
      <c r="CZ1381" s="18">
        <f t="shared" si="754"/>
        <v>3333.333333333333</v>
      </c>
      <c r="DG1381" s="17">
        <v>2</v>
      </c>
      <c r="DH1381" s="17">
        <v>3</v>
      </c>
      <c r="DI1381" s="17">
        <v>3</v>
      </c>
      <c r="DJ1381" s="20" t="s">
        <v>1473</v>
      </c>
    </row>
    <row r="1382" spans="1:114" x14ac:dyDescent="0.2">
      <c r="A1382" s="15" t="s">
        <v>105</v>
      </c>
      <c r="B1382" s="10" t="s">
        <v>1482</v>
      </c>
      <c r="C1382" s="11">
        <f t="shared" si="731"/>
        <v>3.76</v>
      </c>
      <c r="D1382" s="11">
        <f t="shared" si="729"/>
        <v>60</v>
      </c>
      <c r="E1382" s="11">
        <f t="shared" si="729"/>
        <v>40</v>
      </c>
      <c r="F1382" s="11">
        <f t="shared" si="729"/>
        <v>0</v>
      </c>
      <c r="G1382" s="11">
        <f t="shared" si="729"/>
        <v>5</v>
      </c>
      <c r="H1382" s="11">
        <f t="shared" si="729"/>
        <v>0</v>
      </c>
      <c r="I1382" s="11">
        <f t="shared" si="729"/>
        <v>6</v>
      </c>
      <c r="J1382" s="11">
        <f t="shared" si="729"/>
        <v>3</v>
      </c>
      <c r="K1382" s="11">
        <f t="shared" si="729"/>
        <v>0</v>
      </c>
      <c r="L1382" s="11">
        <f t="shared" si="729"/>
        <v>19.572472016196578</v>
      </c>
      <c r="M1382" s="11">
        <f t="shared" si="729"/>
        <v>9.7338056087066143</v>
      </c>
      <c r="N1382" s="11">
        <f t="shared" si="726"/>
        <v>16.7</v>
      </c>
      <c r="O1382" s="11">
        <f t="shared" si="726"/>
        <v>21.1</v>
      </c>
      <c r="P1382" s="11">
        <f t="shared" si="726"/>
        <v>41</v>
      </c>
      <c r="Q1382" s="11">
        <f t="shared" si="726"/>
        <v>29.9</v>
      </c>
      <c r="R1382" s="11">
        <f t="shared" si="726"/>
        <v>10.7</v>
      </c>
      <c r="S1382" s="11">
        <f t="shared" si="726"/>
        <v>0.43</v>
      </c>
      <c r="T1382" s="11">
        <f t="shared" si="726"/>
        <v>478.86283305884592</v>
      </c>
      <c r="U1382" s="40">
        <f t="shared" si="732"/>
        <v>0.2</v>
      </c>
      <c r="V1382" s="11">
        <f t="shared" si="727"/>
        <v>53.204603171277142</v>
      </c>
      <c r="W1382" s="11">
        <f t="shared" si="727"/>
        <v>171569.36345694496</v>
      </c>
      <c r="X1382" s="11">
        <f t="shared" si="727"/>
        <v>4243.8747065039743</v>
      </c>
      <c r="Y1382" s="11">
        <f t="shared" si="725"/>
        <v>7781.25</v>
      </c>
      <c r="Z1382" s="11">
        <f t="shared" si="725"/>
        <v>1.8335249125227004</v>
      </c>
      <c r="AA1382" s="11">
        <f t="shared" si="725"/>
        <v>18.928417420342051</v>
      </c>
      <c r="AB1382" s="11">
        <f t="shared" si="725"/>
        <v>300</v>
      </c>
      <c r="AC1382" s="11">
        <f t="shared" si="725"/>
        <v>200</v>
      </c>
      <c r="AD1382" s="11">
        <f t="shared" si="725"/>
        <v>60953.203851148835</v>
      </c>
      <c r="AE1382" s="11">
        <f t="shared" si="723"/>
        <v>1212.6082865287799</v>
      </c>
      <c r="AF1382" s="11">
        <f t="shared" si="723"/>
        <v>3747.3958333333335</v>
      </c>
      <c r="AG1382" s="11">
        <f t="shared" si="723"/>
        <v>3.0903597435084764</v>
      </c>
      <c r="AH1382" s="11">
        <f t="shared" si="723"/>
        <v>11.282171672579027</v>
      </c>
      <c r="AI1382" s="11">
        <f t="shared" si="724"/>
        <v>197000</v>
      </c>
      <c r="AJ1382" s="11">
        <f t="shared" si="724"/>
        <v>9336.4928909952596</v>
      </c>
      <c r="AK1382" s="11">
        <f t="shared" si="724"/>
        <v>20.27987885639514</v>
      </c>
      <c r="AL1382" s="11">
        <f t="shared" si="724"/>
        <v>35900</v>
      </c>
      <c r="AM1382" s="11">
        <f t="shared" si="724"/>
        <v>875.60975609756099</v>
      </c>
      <c r="AN1382" s="11">
        <f t="shared" si="724"/>
        <v>1200.6688963210702</v>
      </c>
      <c r="AO1382" s="11">
        <f t="shared" si="724"/>
        <v>8.6572402030435871</v>
      </c>
      <c r="AP1382" s="11">
        <f t="shared" si="724"/>
        <v>0</v>
      </c>
      <c r="AQ1382" s="11">
        <f t="shared" si="724"/>
        <v>0</v>
      </c>
      <c r="AR1382" s="11">
        <f t="shared" si="730"/>
        <v>0</v>
      </c>
      <c r="AS1382" s="11">
        <f t="shared" si="730"/>
        <v>0</v>
      </c>
      <c r="AT1382" s="11">
        <f t="shared" si="730"/>
        <v>0</v>
      </c>
      <c r="AU1382" s="11">
        <f t="shared" si="730"/>
        <v>0</v>
      </c>
      <c r="AV1382" s="11">
        <f t="shared" si="730"/>
        <v>4166.6666666666661</v>
      </c>
      <c r="AW1382" s="11">
        <f t="shared" si="730"/>
        <v>0</v>
      </c>
      <c r="AX1382" s="11">
        <f t="shared" si="730"/>
        <v>0</v>
      </c>
      <c r="AY1382" s="11">
        <f t="shared" si="730"/>
        <v>0</v>
      </c>
      <c r="AZ1382" s="11">
        <f t="shared" si="730"/>
        <v>0</v>
      </c>
      <c r="BA1382" s="11">
        <f t="shared" si="728"/>
        <v>0</v>
      </c>
      <c r="BB1382" s="11">
        <f t="shared" si="728"/>
        <v>0</v>
      </c>
      <c r="BC1382" s="11">
        <f t="shared" si="728"/>
        <v>3</v>
      </c>
      <c r="BD1382" s="11">
        <f t="shared" si="728"/>
        <v>4</v>
      </c>
      <c r="BE1382" s="11">
        <f t="shared" si="728"/>
        <v>4</v>
      </c>
      <c r="BF1382" s="15" t="str">
        <f t="shared" si="733"/>
        <v>ČSN 42 5545</v>
      </c>
      <c r="BG1382" s="44">
        <v>3.76</v>
      </c>
      <c r="BH1382" s="17">
        <f t="shared" si="734"/>
        <v>60</v>
      </c>
      <c r="BI1382" s="17">
        <f t="shared" si="735"/>
        <v>40</v>
      </c>
      <c r="BK1382" s="17">
        <f t="shared" si="736"/>
        <v>5</v>
      </c>
      <c r="BM1382" s="17">
        <v>6</v>
      </c>
      <c r="BN1382" s="17">
        <f t="shared" si="740"/>
        <v>3</v>
      </c>
      <c r="BP1382" s="26">
        <f t="shared" si="711"/>
        <v>19.572472016196578</v>
      </c>
      <c r="BQ1382" s="26">
        <f t="shared" si="741"/>
        <v>9.7338056087066143</v>
      </c>
      <c r="BR1382" s="26">
        <v>16.7</v>
      </c>
      <c r="BS1382" s="26">
        <v>21.1</v>
      </c>
      <c r="BT1382" s="26">
        <v>41</v>
      </c>
      <c r="BU1382" s="26">
        <v>29.9</v>
      </c>
      <c r="BV1382" s="26">
        <v>10.7</v>
      </c>
      <c r="BW1382" s="53">
        <v>0.43</v>
      </c>
      <c r="BX1382" s="18">
        <f t="shared" si="742"/>
        <v>478.86283305884592</v>
      </c>
      <c r="BY1382" s="42">
        <v>0.2</v>
      </c>
      <c r="BZ1382" s="43">
        <f t="shared" si="718"/>
        <v>53.204603171277142</v>
      </c>
      <c r="CA1382" s="18">
        <f t="shared" si="715"/>
        <v>171569.36345694496</v>
      </c>
      <c r="CB1382" s="18">
        <f t="shared" si="743"/>
        <v>4243.8747065039743</v>
      </c>
      <c r="CC1382" s="18">
        <f t="shared" si="744"/>
        <v>7781.25</v>
      </c>
      <c r="CD1382" s="25">
        <f t="shared" si="737"/>
        <v>1.8335249125227004</v>
      </c>
      <c r="CE1382" s="26">
        <f t="shared" si="738"/>
        <v>18.928417420342051</v>
      </c>
      <c r="CF1382" s="18">
        <f t="shared" si="739"/>
        <v>300</v>
      </c>
      <c r="CG1382" s="18">
        <f t="shared" si="745"/>
        <v>200</v>
      </c>
      <c r="CH1382" s="18">
        <f t="shared" si="746"/>
        <v>60953.203851148835</v>
      </c>
      <c r="CI1382" s="18">
        <f t="shared" si="747"/>
        <v>1212.6082865287799</v>
      </c>
      <c r="CJ1382" s="18">
        <f t="shared" si="748"/>
        <v>3747.3958333333335</v>
      </c>
      <c r="CK1382" s="25">
        <f t="shared" si="749"/>
        <v>3.0903597435084764</v>
      </c>
      <c r="CL1382" s="26">
        <f t="shared" si="750"/>
        <v>11.282171672579027</v>
      </c>
      <c r="CM1382" s="18">
        <v>197000</v>
      </c>
      <c r="CN1382" s="18">
        <f t="shared" si="751"/>
        <v>9336.4928909952596</v>
      </c>
      <c r="CO1382" s="26">
        <v>20.27987885639514</v>
      </c>
      <c r="CP1382" s="18">
        <v>35900</v>
      </c>
      <c r="CQ1382" s="18">
        <f t="shared" si="752"/>
        <v>875.60975609756099</v>
      </c>
      <c r="CR1382" s="18">
        <f t="shared" si="753"/>
        <v>1200.6688963210702</v>
      </c>
      <c r="CS1382" s="26">
        <v>8.6572402030435871</v>
      </c>
      <c r="CT1382" s="26"/>
      <c r="CU1382" s="26"/>
      <c r="CV1382" s="26"/>
      <c r="CW1382" s="26"/>
      <c r="CZ1382" s="18">
        <f t="shared" si="754"/>
        <v>4166.6666666666661</v>
      </c>
      <c r="DG1382" s="17">
        <v>3</v>
      </c>
      <c r="DH1382" s="17">
        <v>4</v>
      </c>
      <c r="DI1382" s="17">
        <v>4</v>
      </c>
      <c r="DJ1382" s="20" t="s">
        <v>1473</v>
      </c>
    </row>
    <row r="1383" spans="1:114" x14ac:dyDescent="0.2">
      <c r="A1383" s="15" t="s">
        <v>105</v>
      </c>
      <c r="B1383" s="10" t="s">
        <v>1483</v>
      </c>
      <c r="C1383" s="11">
        <f t="shared" si="731"/>
        <v>4.46</v>
      </c>
      <c r="D1383" s="11">
        <f t="shared" si="729"/>
        <v>60</v>
      </c>
      <c r="E1383" s="11">
        <f t="shared" si="729"/>
        <v>40</v>
      </c>
      <c r="F1383" s="11">
        <f t="shared" si="729"/>
        <v>0</v>
      </c>
      <c r="G1383" s="11">
        <f t="shared" si="729"/>
        <v>6</v>
      </c>
      <c r="H1383" s="11">
        <f t="shared" si="729"/>
        <v>0</v>
      </c>
      <c r="I1383" s="11">
        <f t="shared" si="729"/>
        <v>6</v>
      </c>
      <c r="J1383" s="11">
        <f t="shared" si="729"/>
        <v>3</v>
      </c>
      <c r="K1383" s="11">
        <f t="shared" si="729"/>
        <v>0</v>
      </c>
      <c r="L1383" s="11">
        <f t="shared" si="729"/>
        <v>19.992193516304113</v>
      </c>
      <c r="M1383" s="11">
        <f t="shared" si="729"/>
        <v>10.128241619260187</v>
      </c>
      <c r="N1383" s="11">
        <f t="shared" si="726"/>
        <v>17.100000000000001</v>
      </c>
      <c r="O1383" s="11">
        <f t="shared" si="726"/>
        <v>21.1</v>
      </c>
      <c r="P1383" s="11">
        <f t="shared" si="726"/>
        <v>40.799999999999997</v>
      </c>
      <c r="Q1383" s="11">
        <f t="shared" si="726"/>
        <v>30.1</v>
      </c>
      <c r="R1383" s="11">
        <f t="shared" si="726"/>
        <v>11</v>
      </c>
      <c r="S1383" s="11">
        <f t="shared" si="726"/>
        <v>0.42699999999999999</v>
      </c>
      <c r="T1383" s="11">
        <f t="shared" si="726"/>
        <v>567.86283305884592</v>
      </c>
      <c r="U1383" s="40">
        <f t="shared" si="732"/>
        <v>0.2</v>
      </c>
      <c r="V1383" s="11">
        <f t="shared" si="727"/>
        <v>44.865952696941612</v>
      </c>
      <c r="W1383" s="11">
        <f t="shared" si="727"/>
        <v>201139.78725947419</v>
      </c>
      <c r="X1383" s="11">
        <f t="shared" si="727"/>
        <v>5027.5135014323605</v>
      </c>
      <c r="Y1383" s="11">
        <f t="shared" si="725"/>
        <v>9174</v>
      </c>
      <c r="Z1383" s="11">
        <f t="shared" si="725"/>
        <v>1.824758898685461</v>
      </c>
      <c r="AA1383" s="11">
        <f t="shared" si="725"/>
        <v>18.820331588225706</v>
      </c>
      <c r="AB1383" s="11">
        <f t="shared" si="725"/>
        <v>360</v>
      </c>
      <c r="AC1383" s="11">
        <f t="shared" si="725"/>
        <v>240</v>
      </c>
      <c r="AD1383" s="11">
        <f t="shared" si="725"/>
        <v>71106.613554497686</v>
      </c>
      <c r="AE1383" s="11">
        <f t="shared" si="723"/>
        <v>1425.7891813567708</v>
      </c>
      <c r="AF1383" s="11">
        <f t="shared" si="723"/>
        <v>4446.6000000000004</v>
      </c>
      <c r="AG1383" s="11">
        <f t="shared" si="723"/>
        <v>3.1186938841608041</v>
      </c>
      <c r="AH1383" s="11">
        <f t="shared" si="723"/>
        <v>11.190082168460611</v>
      </c>
      <c r="AI1383" s="11">
        <f t="shared" si="724"/>
        <v>230000</v>
      </c>
      <c r="AJ1383" s="11">
        <f t="shared" si="724"/>
        <v>10900.473933649288</v>
      </c>
      <c r="AK1383" s="11">
        <f t="shared" si="724"/>
        <v>20.122862059478237</v>
      </c>
      <c r="AL1383" s="11">
        <f t="shared" si="724"/>
        <v>42199.999999999993</v>
      </c>
      <c r="AM1383" s="11">
        <f t="shared" si="724"/>
        <v>1034.313725490196</v>
      </c>
      <c r="AN1383" s="11">
        <f t="shared" si="724"/>
        <v>1401.9933554817273</v>
      </c>
      <c r="AO1383" s="11">
        <f t="shared" si="724"/>
        <v>8.6194996750326123</v>
      </c>
      <c r="AP1383" s="11">
        <f t="shared" si="724"/>
        <v>0</v>
      </c>
      <c r="AQ1383" s="11">
        <f t="shared" si="724"/>
        <v>0</v>
      </c>
      <c r="AR1383" s="11">
        <f t="shared" si="730"/>
        <v>0</v>
      </c>
      <c r="AS1383" s="11">
        <f t="shared" si="730"/>
        <v>0</v>
      </c>
      <c r="AT1383" s="11">
        <f t="shared" si="730"/>
        <v>0</v>
      </c>
      <c r="AU1383" s="11">
        <f t="shared" si="730"/>
        <v>0</v>
      </c>
      <c r="AV1383" s="11">
        <f t="shared" si="730"/>
        <v>7200</v>
      </c>
      <c r="AW1383" s="11">
        <f t="shared" si="730"/>
        <v>0</v>
      </c>
      <c r="AX1383" s="11">
        <f t="shared" si="730"/>
        <v>0</v>
      </c>
      <c r="AY1383" s="11">
        <f t="shared" si="730"/>
        <v>0</v>
      </c>
      <c r="AZ1383" s="11">
        <f t="shared" si="730"/>
        <v>0</v>
      </c>
      <c r="BA1383" s="11">
        <f t="shared" si="728"/>
        <v>0</v>
      </c>
      <c r="BB1383" s="11">
        <f t="shared" si="728"/>
        <v>0</v>
      </c>
      <c r="BC1383" s="11">
        <f t="shared" si="728"/>
        <v>2</v>
      </c>
      <c r="BD1383" s="11">
        <f t="shared" si="728"/>
        <v>3</v>
      </c>
      <c r="BE1383" s="11">
        <f t="shared" si="728"/>
        <v>4</v>
      </c>
      <c r="BF1383" s="15" t="str">
        <f t="shared" si="733"/>
        <v>ČSN 42 5545</v>
      </c>
      <c r="BG1383" s="44">
        <v>4.46</v>
      </c>
      <c r="BH1383" s="17">
        <f t="shared" si="734"/>
        <v>60</v>
      </c>
      <c r="BI1383" s="17">
        <f t="shared" si="735"/>
        <v>40</v>
      </c>
      <c r="BK1383" s="17">
        <f t="shared" si="736"/>
        <v>6</v>
      </c>
      <c r="BM1383" s="17">
        <v>6</v>
      </c>
      <c r="BN1383" s="17">
        <f t="shared" si="740"/>
        <v>3</v>
      </c>
      <c r="BP1383" s="26">
        <f t="shared" si="711"/>
        <v>19.992193516304113</v>
      </c>
      <c r="BQ1383" s="26">
        <f t="shared" si="741"/>
        <v>10.128241619260187</v>
      </c>
      <c r="BR1383" s="26">
        <v>17.100000000000001</v>
      </c>
      <c r="BS1383" s="26">
        <v>21.1</v>
      </c>
      <c r="BT1383" s="26">
        <v>40.799999999999997</v>
      </c>
      <c r="BU1383" s="26">
        <v>30.1</v>
      </c>
      <c r="BV1383" s="26">
        <v>11</v>
      </c>
      <c r="BW1383" s="53">
        <v>0.42699999999999999</v>
      </c>
      <c r="BX1383" s="18">
        <f t="shared" si="742"/>
        <v>567.86283305884592</v>
      </c>
      <c r="BY1383" s="42">
        <v>0.2</v>
      </c>
      <c r="BZ1383" s="43">
        <f t="shared" si="718"/>
        <v>44.865952696941612</v>
      </c>
      <c r="CA1383" s="18">
        <f t="shared" si="715"/>
        <v>201139.78725947419</v>
      </c>
      <c r="CB1383" s="18">
        <f t="shared" si="743"/>
        <v>5027.5135014323605</v>
      </c>
      <c r="CC1383" s="18">
        <f t="shared" si="744"/>
        <v>9174</v>
      </c>
      <c r="CD1383" s="25">
        <f t="shared" si="737"/>
        <v>1.824758898685461</v>
      </c>
      <c r="CE1383" s="26">
        <f t="shared" si="738"/>
        <v>18.820331588225706</v>
      </c>
      <c r="CF1383" s="18">
        <f t="shared" si="739"/>
        <v>360</v>
      </c>
      <c r="CG1383" s="18">
        <f t="shared" si="745"/>
        <v>240</v>
      </c>
      <c r="CH1383" s="18">
        <f t="shared" si="746"/>
        <v>71106.613554497686</v>
      </c>
      <c r="CI1383" s="18">
        <f t="shared" si="747"/>
        <v>1425.7891813567708</v>
      </c>
      <c r="CJ1383" s="18">
        <f t="shared" si="748"/>
        <v>4446.6000000000004</v>
      </c>
      <c r="CK1383" s="25">
        <f t="shared" si="749"/>
        <v>3.1186938841608041</v>
      </c>
      <c r="CL1383" s="26">
        <f t="shared" si="750"/>
        <v>11.190082168460611</v>
      </c>
      <c r="CM1383" s="18">
        <v>230000</v>
      </c>
      <c r="CN1383" s="18">
        <f t="shared" si="751"/>
        <v>10900.473933649288</v>
      </c>
      <c r="CO1383" s="26">
        <v>20.122862059478237</v>
      </c>
      <c r="CP1383" s="18">
        <v>42199.999999999993</v>
      </c>
      <c r="CQ1383" s="18">
        <f t="shared" si="752"/>
        <v>1034.313725490196</v>
      </c>
      <c r="CR1383" s="18">
        <f t="shared" si="753"/>
        <v>1401.9933554817273</v>
      </c>
      <c r="CS1383" s="26">
        <v>8.6194996750326123</v>
      </c>
      <c r="CT1383" s="26"/>
      <c r="CU1383" s="26"/>
      <c r="CV1383" s="26"/>
      <c r="CW1383" s="26"/>
      <c r="CZ1383" s="18">
        <f t="shared" si="754"/>
        <v>7200</v>
      </c>
      <c r="DG1383" s="17">
        <v>2</v>
      </c>
      <c r="DH1383" s="17">
        <v>3</v>
      </c>
      <c r="DI1383" s="17">
        <v>4</v>
      </c>
      <c r="DJ1383" s="20" t="s">
        <v>1473</v>
      </c>
    </row>
    <row r="1384" spans="1:114" x14ac:dyDescent="0.2">
      <c r="A1384" s="15" t="s">
        <v>105</v>
      </c>
      <c r="B1384" s="10" t="s">
        <v>1484</v>
      </c>
      <c r="C1384" s="11">
        <f t="shared" si="731"/>
        <v>5.14</v>
      </c>
      <c r="D1384" s="11">
        <f t="shared" si="729"/>
        <v>60</v>
      </c>
      <c r="E1384" s="11">
        <f t="shared" si="729"/>
        <v>40</v>
      </c>
      <c r="F1384" s="11">
        <f t="shared" si="729"/>
        <v>0</v>
      </c>
      <c r="G1384" s="11">
        <f t="shared" si="729"/>
        <v>7</v>
      </c>
      <c r="H1384" s="11">
        <f t="shared" si="729"/>
        <v>0</v>
      </c>
      <c r="I1384" s="11">
        <f t="shared" si="729"/>
        <v>6</v>
      </c>
      <c r="J1384" s="11">
        <f t="shared" si="729"/>
        <v>3</v>
      </c>
      <c r="K1384" s="11">
        <f t="shared" si="729"/>
        <v>0</v>
      </c>
      <c r="L1384" s="11">
        <f t="shared" si="729"/>
        <v>20.393763738943669</v>
      </c>
      <c r="M1384" s="11">
        <f t="shared" si="729"/>
        <v>10.511737545482747</v>
      </c>
      <c r="N1384" s="11">
        <f t="shared" si="726"/>
        <v>17.600000000000001</v>
      </c>
      <c r="O1384" s="11">
        <f t="shared" si="726"/>
        <v>21</v>
      </c>
      <c r="P1384" s="11">
        <f t="shared" si="726"/>
        <v>40.6</v>
      </c>
      <c r="Q1384" s="11">
        <f t="shared" si="726"/>
        <v>30.3</v>
      </c>
      <c r="R1384" s="11">
        <f t="shared" si="726"/>
        <v>13.3</v>
      </c>
      <c r="S1384" s="11">
        <f t="shared" si="726"/>
        <v>0.42299999999999999</v>
      </c>
      <c r="T1384" s="11">
        <f t="shared" si="726"/>
        <v>654.86283305884592</v>
      </c>
      <c r="U1384" s="40">
        <f t="shared" si="732"/>
        <v>0.2</v>
      </c>
      <c r="V1384" s="11">
        <f t="shared" si="727"/>
        <v>38.90540998847618</v>
      </c>
      <c r="W1384" s="11">
        <f t="shared" si="727"/>
        <v>229188.13906856824</v>
      </c>
      <c r="X1384" s="11">
        <f t="shared" si="727"/>
        <v>5786.6679771822282</v>
      </c>
      <c r="Y1384" s="11">
        <f t="shared" si="725"/>
        <v>10515.75</v>
      </c>
      <c r="Z1384" s="11">
        <f t="shared" si="725"/>
        <v>1.8172374916731546</v>
      </c>
      <c r="AA1384" s="11">
        <f t="shared" si="725"/>
        <v>18.707721579928506</v>
      </c>
      <c r="AB1384" s="11">
        <f t="shared" si="725"/>
        <v>420</v>
      </c>
      <c r="AC1384" s="11">
        <f t="shared" si="725"/>
        <v>280</v>
      </c>
      <c r="AD1384" s="11">
        <f t="shared" si="725"/>
        <v>80620.198765893059</v>
      </c>
      <c r="AE1384" s="11">
        <f t="shared" si="723"/>
        <v>1629.0771744105577</v>
      </c>
      <c r="AF1384" s="11">
        <f t="shared" si="723"/>
        <v>5132.6624999999995</v>
      </c>
      <c r="AG1384" s="11">
        <f t="shared" si="723"/>
        <v>3.150656445639004</v>
      </c>
      <c r="AH1384" s="11">
        <f t="shared" si="723"/>
        <v>11.095497016304668</v>
      </c>
      <c r="AI1384" s="11">
        <f t="shared" si="724"/>
        <v>262000</v>
      </c>
      <c r="AJ1384" s="11">
        <f t="shared" si="724"/>
        <v>12476.190476190477</v>
      </c>
      <c r="AK1384" s="11">
        <f t="shared" si="724"/>
        <v>20</v>
      </c>
      <c r="AL1384" s="11">
        <f t="shared" si="724"/>
        <v>48200</v>
      </c>
      <c r="AM1384" s="11">
        <f t="shared" si="724"/>
        <v>1187.192118226601</v>
      </c>
      <c r="AN1384" s="11">
        <f t="shared" si="724"/>
        <v>1590.7590759075906</v>
      </c>
      <c r="AO1384" s="11">
        <f t="shared" si="724"/>
        <v>8.5783323705451036</v>
      </c>
      <c r="AP1384" s="11">
        <f t="shared" si="724"/>
        <v>0</v>
      </c>
      <c r="AQ1384" s="11">
        <f t="shared" si="724"/>
        <v>0</v>
      </c>
      <c r="AR1384" s="11">
        <f t="shared" si="730"/>
        <v>0</v>
      </c>
      <c r="AS1384" s="11">
        <f t="shared" si="730"/>
        <v>0</v>
      </c>
      <c r="AT1384" s="11">
        <f t="shared" si="730"/>
        <v>0</v>
      </c>
      <c r="AU1384" s="11">
        <f t="shared" si="730"/>
        <v>0</v>
      </c>
      <c r="AV1384" s="11">
        <f t="shared" si="730"/>
        <v>11433.333333333332</v>
      </c>
      <c r="AW1384" s="11">
        <f t="shared" si="730"/>
        <v>0</v>
      </c>
      <c r="AX1384" s="11">
        <f t="shared" si="730"/>
        <v>0</v>
      </c>
      <c r="AY1384" s="11">
        <f t="shared" si="730"/>
        <v>0</v>
      </c>
      <c r="AZ1384" s="11">
        <f t="shared" si="730"/>
        <v>0</v>
      </c>
      <c r="BA1384" s="11">
        <f t="shared" si="728"/>
        <v>0</v>
      </c>
      <c r="BB1384" s="11">
        <f t="shared" si="728"/>
        <v>0</v>
      </c>
      <c r="BC1384" s="11">
        <f t="shared" si="728"/>
        <v>1</v>
      </c>
      <c r="BD1384" s="11">
        <f t="shared" si="728"/>
        <v>3</v>
      </c>
      <c r="BE1384" s="11">
        <f t="shared" si="728"/>
        <v>3</v>
      </c>
      <c r="BF1384" s="15" t="str">
        <f t="shared" si="733"/>
        <v>ČSN 42 5545</v>
      </c>
      <c r="BG1384" s="44">
        <v>5.14</v>
      </c>
      <c r="BH1384" s="17">
        <f t="shared" si="734"/>
        <v>60</v>
      </c>
      <c r="BI1384" s="17">
        <f t="shared" si="735"/>
        <v>40</v>
      </c>
      <c r="BK1384" s="17">
        <f t="shared" si="736"/>
        <v>7</v>
      </c>
      <c r="BM1384" s="17">
        <v>6</v>
      </c>
      <c r="BN1384" s="17">
        <f t="shared" si="740"/>
        <v>3</v>
      </c>
      <c r="BP1384" s="26">
        <f t="shared" si="711"/>
        <v>20.393763738943669</v>
      </c>
      <c r="BQ1384" s="26">
        <f t="shared" si="741"/>
        <v>10.511737545482747</v>
      </c>
      <c r="BR1384" s="26">
        <v>17.600000000000001</v>
      </c>
      <c r="BS1384" s="26">
        <v>21</v>
      </c>
      <c r="BT1384" s="26">
        <v>40.6</v>
      </c>
      <c r="BU1384" s="26">
        <v>30.3</v>
      </c>
      <c r="BV1384" s="26">
        <v>13.3</v>
      </c>
      <c r="BW1384" s="53">
        <v>0.42299999999999999</v>
      </c>
      <c r="BX1384" s="18">
        <f t="shared" si="742"/>
        <v>654.86283305884592</v>
      </c>
      <c r="BY1384" s="42">
        <v>0.2</v>
      </c>
      <c r="BZ1384" s="43">
        <f t="shared" si="718"/>
        <v>38.90540998847618</v>
      </c>
      <c r="CA1384" s="18">
        <f t="shared" si="715"/>
        <v>229188.13906856824</v>
      </c>
      <c r="CB1384" s="18">
        <f t="shared" si="743"/>
        <v>5786.6679771822282</v>
      </c>
      <c r="CC1384" s="18">
        <f t="shared" si="744"/>
        <v>10515.75</v>
      </c>
      <c r="CD1384" s="25">
        <f t="shared" si="737"/>
        <v>1.8172374916731546</v>
      </c>
      <c r="CE1384" s="26">
        <f t="shared" si="738"/>
        <v>18.707721579928506</v>
      </c>
      <c r="CF1384" s="18">
        <f t="shared" si="739"/>
        <v>420</v>
      </c>
      <c r="CG1384" s="18">
        <f t="shared" si="745"/>
        <v>280</v>
      </c>
      <c r="CH1384" s="18">
        <f t="shared" si="746"/>
        <v>80620.198765893059</v>
      </c>
      <c r="CI1384" s="18">
        <f t="shared" si="747"/>
        <v>1629.0771744105577</v>
      </c>
      <c r="CJ1384" s="18">
        <f t="shared" si="748"/>
        <v>5132.6624999999995</v>
      </c>
      <c r="CK1384" s="25">
        <f t="shared" si="749"/>
        <v>3.150656445639004</v>
      </c>
      <c r="CL1384" s="26">
        <f t="shared" si="750"/>
        <v>11.095497016304668</v>
      </c>
      <c r="CM1384" s="18">
        <v>262000</v>
      </c>
      <c r="CN1384" s="18">
        <f t="shared" si="751"/>
        <v>12476.190476190477</v>
      </c>
      <c r="CO1384" s="26">
        <v>20</v>
      </c>
      <c r="CP1384" s="18">
        <v>48200</v>
      </c>
      <c r="CQ1384" s="18">
        <f t="shared" si="752"/>
        <v>1187.192118226601</v>
      </c>
      <c r="CR1384" s="18">
        <f t="shared" si="753"/>
        <v>1590.7590759075906</v>
      </c>
      <c r="CS1384" s="26">
        <v>8.5783323705451036</v>
      </c>
      <c r="CT1384" s="26"/>
      <c r="CU1384" s="26"/>
      <c r="CV1384" s="26"/>
      <c r="CW1384" s="26"/>
      <c r="CZ1384" s="18">
        <f t="shared" si="754"/>
        <v>11433.333333333332</v>
      </c>
      <c r="DG1384" s="17">
        <v>1</v>
      </c>
      <c r="DH1384" s="17">
        <v>3</v>
      </c>
      <c r="DI1384" s="17">
        <v>3</v>
      </c>
      <c r="DJ1384" s="20" t="s">
        <v>1473</v>
      </c>
    </row>
    <row r="1385" spans="1:114" x14ac:dyDescent="0.2">
      <c r="A1385" s="15" t="s">
        <v>105</v>
      </c>
      <c r="B1385" s="10" t="s">
        <v>1485</v>
      </c>
      <c r="C1385" s="11">
        <f t="shared" si="731"/>
        <v>4.3499999999999996</v>
      </c>
      <c r="D1385" s="11">
        <f t="shared" si="729"/>
        <v>65</v>
      </c>
      <c r="E1385" s="11">
        <f t="shared" si="729"/>
        <v>50</v>
      </c>
      <c r="F1385" s="11">
        <f t="shared" si="729"/>
        <v>0</v>
      </c>
      <c r="G1385" s="11">
        <f t="shared" si="729"/>
        <v>5</v>
      </c>
      <c r="H1385" s="11">
        <f t="shared" si="729"/>
        <v>0</v>
      </c>
      <c r="I1385" s="11">
        <f t="shared" si="729"/>
        <v>6</v>
      </c>
      <c r="J1385" s="11">
        <f t="shared" si="729"/>
        <v>3</v>
      </c>
      <c r="K1385" s="11">
        <f t="shared" si="729"/>
        <v>0</v>
      </c>
      <c r="L1385" s="11">
        <f t="shared" si="729"/>
        <v>19.951460284788055</v>
      </c>
      <c r="M1385" s="11">
        <f t="shared" si="729"/>
        <v>12.556075529618052</v>
      </c>
      <c r="N1385" s="11">
        <f t="shared" si="726"/>
        <v>20.8</v>
      </c>
      <c r="O1385" s="11">
        <f t="shared" si="726"/>
        <v>23.9</v>
      </c>
      <c r="P1385" s="11">
        <f t="shared" si="726"/>
        <v>45.3</v>
      </c>
      <c r="Q1385" s="11">
        <f t="shared" si="726"/>
        <v>35.9</v>
      </c>
      <c r="R1385" s="11">
        <f t="shared" si="726"/>
        <v>14.8</v>
      </c>
      <c r="S1385" s="11">
        <f t="shared" si="726"/>
        <v>0.57399999999999995</v>
      </c>
      <c r="T1385" s="11">
        <f t="shared" si="726"/>
        <v>553.86283305884592</v>
      </c>
      <c r="U1385" s="40">
        <f t="shared" si="732"/>
        <v>0.23</v>
      </c>
      <c r="V1385" s="11">
        <f t="shared" si="727"/>
        <v>52.900034644880911</v>
      </c>
      <c r="W1385" s="11">
        <f t="shared" si="727"/>
        <v>231472.67280751394</v>
      </c>
      <c r="X1385" s="11">
        <f t="shared" si="727"/>
        <v>5138.2946988035328</v>
      </c>
      <c r="Y1385" s="11">
        <f t="shared" si="725"/>
        <v>9500</v>
      </c>
      <c r="Z1385" s="11">
        <f t="shared" si="725"/>
        <v>1.8488624255459896</v>
      </c>
      <c r="AA1385" s="11">
        <f t="shared" si="725"/>
        <v>20.443194086483548</v>
      </c>
      <c r="AB1385" s="11">
        <f t="shared" si="725"/>
        <v>325</v>
      </c>
      <c r="AC1385" s="11">
        <f t="shared" si="725"/>
        <v>250</v>
      </c>
      <c r="AD1385" s="11">
        <f t="shared" si="725"/>
        <v>119167.34857326242</v>
      </c>
      <c r="AE1385" s="11">
        <f t="shared" si="723"/>
        <v>2272.2812942910668</v>
      </c>
      <c r="AF1385" s="11">
        <f t="shared" si="723"/>
        <v>5836.5384615384619</v>
      </c>
      <c r="AG1385" s="11">
        <f t="shared" si="723"/>
        <v>2.5685809570330571</v>
      </c>
      <c r="AH1385" s="11">
        <f t="shared" si="723"/>
        <v>14.668223776512367</v>
      </c>
      <c r="AI1385" s="11">
        <f t="shared" si="724"/>
        <v>287000</v>
      </c>
      <c r="AJ1385" s="11">
        <f t="shared" si="724"/>
        <v>12008.368200836821</v>
      </c>
      <c r="AK1385" s="11">
        <f t="shared" si="724"/>
        <v>22.760723659766303</v>
      </c>
      <c r="AL1385" s="11">
        <f t="shared" si="724"/>
        <v>63799.999999999993</v>
      </c>
      <c r="AM1385" s="11">
        <f t="shared" si="724"/>
        <v>1408.3885209713023</v>
      </c>
      <c r="AN1385" s="11">
        <f t="shared" si="724"/>
        <v>1777.1587743732589</v>
      </c>
      <c r="AO1385" s="11">
        <f t="shared" si="724"/>
        <v>10.731377119160719</v>
      </c>
      <c r="AP1385" s="11">
        <f t="shared" si="724"/>
        <v>0</v>
      </c>
      <c r="AQ1385" s="11">
        <f t="shared" si="724"/>
        <v>0</v>
      </c>
      <c r="AR1385" s="11">
        <f t="shared" si="730"/>
        <v>0</v>
      </c>
      <c r="AS1385" s="11">
        <f t="shared" si="730"/>
        <v>0</v>
      </c>
      <c r="AT1385" s="11">
        <f t="shared" si="730"/>
        <v>0</v>
      </c>
      <c r="AU1385" s="11">
        <f t="shared" si="730"/>
        <v>0</v>
      </c>
      <c r="AV1385" s="11">
        <f t="shared" si="730"/>
        <v>4791.6666666666661</v>
      </c>
      <c r="AW1385" s="11">
        <f t="shared" si="730"/>
        <v>0</v>
      </c>
      <c r="AX1385" s="11">
        <f t="shared" si="730"/>
        <v>0</v>
      </c>
      <c r="AY1385" s="11">
        <f t="shared" si="730"/>
        <v>0</v>
      </c>
      <c r="AZ1385" s="11">
        <f t="shared" si="730"/>
        <v>0</v>
      </c>
      <c r="BA1385" s="11">
        <f t="shared" si="728"/>
        <v>0</v>
      </c>
      <c r="BB1385" s="11">
        <f t="shared" si="728"/>
        <v>0</v>
      </c>
      <c r="BC1385" s="11">
        <f t="shared" si="728"/>
        <v>3</v>
      </c>
      <c r="BD1385" s="11">
        <f t="shared" si="728"/>
        <v>4</v>
      </c>
      <c r="BE1385" s="11">
        <f t="shared" si="728"/>
        <v>4</v>
      </c>
      <c r="BF1385" s="15" t="str">
        <f t="shared" si="733"/>
        <v>ČSN 42 5545</v>
      </c>
      <c r="BG1385" s="44">
        <v>4.3499999999999996</v>
      </c>
      <c r="BH1385" s="17">
        <f t="shared" si="734"/>
        <v>65</v>
      </c>
      <c r="BI1385" s="17">
        <f t="shared" si="735"/>
        <v>50</v>
      </c>
      <c r="BK1385" s="17">
        <f t="shared" si="736"/>
        <v>5</v>
      </c>
      <c r="BM1385" s="17">
        <v>6</v>
      </c>
      <c r="BN1385" s="17">
        <f t="shared" si="740"/>
        <v>3</v>
      </c>
      <c r="BP1385" s="26">
        <f t="shared" ref="BP1385:BP1417" si="755">((BI1385-BN1385)*BK1385*BK1385/2+(BH1385-BN1385-BK1385)*BK1385*((BH1385-BN1385-BK1385)/2+BK1385)+(BK1385-BN1385)*BN1385*(BK1385-BN1385)/2+(BK1385-BN1385)*BN1385*(BH1385-BN1385/2)+1/4*PI()*BN1385^2*(0.4244*BM1385+BK1385-BN1385)+((2*BM1385)^2-PI()*BM1385^2)/4*(BK1385+0.2234*BM1385)+1/4*PI()*BN1385^2*(BH1385-BN1385+0.4244*BN1385))/BX1385</f>
        <v>19.951460284788055</v>
      </c>
      <c r="BQ1385" s="26">
        <f t="shared" si="741"/>
        <v>12.556075529618052</v>
      </c>
      <c r="BR1385" s="26">
        <v>20.8</v>
      </c>
      <c r="BS1385" s="26">
        <v>23.9</v>
      </c>
      <c r="BT1385" s="26">
        <v>45.3</v>
      </c>
      <c r="BU1385" s="26">
        <v>35.9</v>
      </c>
      <c r="BV1385" s="26">
        <v>14.8</v>
      </c>
      <c r="BW1385" s="53">
        <v>0.57399999999999995</v>
      </c>
      <c r="BX1385" s="18">
        <f t="shared" si="742"/>
        <v>553.86283305884592</v>
      </c>
      <c r="BY1385" s="42">
        <v>0.23</v>
      </c>
      <c r="BZ1385" s="43">
        <f t="shared" si="718"/>
        <v>52.900034644880911</v>
      </c>
      <c r="CA1385" s="18">
        <f t="shared" si="715"/>
        <v>231472.67280751394</v>
      </c>
      <c r="CB1385" s="18">
        <f t="shared" si="743"/>
        <v>5138.2946988035328</v>
      </c>
      <c r="CC1385" s="18">
        <f t="shared" si="744"/>
        <v>9500</v>
      </c>
      <c r="CD1385" s="25">
        <f t="shared" si="737"/>
        <v>1.8488624255459896</v>
      </c>
      <c r="CE1385" s="26">
        <f t="shared" si="738"/>
        <v>20.443194086483548</v>
      </c>
      <c r="CF1385" s="18">
        <f t="shared" si="739"/>
        <v>325</v>
      </c>
      <c r="CG1385" s="18">
        <f t="shared" si="745"/>
        <v>250</v>
      </c>
      <c r="CH1385" s="18">
        <f t="shared" si="746"/>
        <v>119167.34857326242</v>
      </c>
      <c r="CI1385" s="18">
        <f t="shared" si="747"/>
        <v>2272.2812942910668</v>
      </c>
      <c r="CJ1385" s="18">
        <f t="shared" si="748"/>
        <v>5836.5384615384619</v>
      </c>
      <c r="CK1385" s="25">
        <f t="shared" si="749"/>
        <v>2.5685809570330571</v>
      </c>
      <c r="CL1385" s="26">
        <f t="shared" si="750"/>
        <v>14.668223776512367</v>
      </c>
      <c r="CM1385" s="18">
        <v>287000</v>
      </c>
      <c r="CN1385" s="18">
        <f t="shared" si="751"/>
        <v>12008.368200836821</v>
      </c>
      <c r="CO1385" s="26">
        <v>22.760723659766303</v>
      </c>
      <c r="CP1385" s="18">
        <v>63799.999999999993</v>
      </c>
      <c r="CQ1385" s="18">
        <f t="shared" si="752"/>
        <v>1408.3885209713023</v>
      </c>
      <c r="CR1385" s="18">
        <f t="shared" si="753"/>
        <v>1777.1587743732589</v>
      </c>
      <c r="CS1385" s="26">
        <v>10.731377119160719</v>
      </c>
      <c r="CT1385" s="26"/>
      <c r="CU1385" s="26"/>
      <c r="CV1385" s="26"/>
      <c r="CW1385" s="26"/>
      <c r="CZ1385" s="18">
        <f t="shared" si="754"/>
        <v>4791.6666666666661</v>
      </c>
      <c r="DG1385" s="17">
        <v>3</v>
      </c>
      <c r="DH1385" s="17">
        <v>4</v>
      </c>
      <c r="DI1385" s="17">
        <v>4</v>
      </c>
      <c r="DJ1385" s="20" t="s">
        <v>1473</v>
      </c>
    </row>
    <row r="1386" spans="1:114" x14ac:dyDescent="0.2">
      <c r="A1386" s="15" t="s">
        <v>105</v>
      </c>
      <c r="B1386" s="10" t="s">
        <v>1486</v>
      </c>
      <c r="C1386" s="11">
        <f t="shared" si="731"/>
        <v>5.16</v>
      </c>
      <c r="D1386" s="11">
        <f t="shared" si="729"/>
        <v>65</v>
      </c>
      <c r="E1386" s="11">
        <f t="shared" si="729"/>
        <v>50</v>
      </c>
      <c r="F1386" s="11">
        <f t="shared" si="729"/>
        <v>0</v>
      </c>
      <c r="G1386" s="11">
        <f t="shared" si="729"/>
        <v>6</v>
      </c>
      <c r="H1386" s="11">
        <f t="shared" si="729"/>
        <v>0</v>
      </c>
      <c r="I1386" s="11">
        <f t="shared" si="729"/>
        <v>6</v>
      </c>
      <c r="J1386" s="11">
        <f t="shared" si="729"/>
        <v>3</v>
      </c>
      <c r="K1386" s="11">
        <f t="shared" si="729"/>
        <v>0</v>
      </c>
      <c r="L1386" s="11">
        <f t="shared" si="729"/>
        <v>20.366200814666726</v>
      </c>
      <c r="M1386" s="11">
        <f t="shared" si="729"/>
        <v>12.95427767958593</v>
      </c>
      <c r="N1386" s="11">
        <f t="shared" si="726"/>
        <v>21.3</v>
      </c>
      <c r="O1386" s="11">
        <f t="shared" si="726"/>
        <v>23.9</v>
      </c>
      <c r="P1386" s="11">
        <f t="shared" si="726"/>
        <v>45.2</v>
      </c>
      <c r="Q1386" s="11">
        <f t="shared" si="726"/>
        <v>36.1</v>
      </c>
      <c r="R1386" s="11">
        <f t="shared" si="726"/>
        <v>15.1</v>
      </c>
      <c r="S1386" s="11">
        <f t="shared" si="726"/>
        <v>0.57199999999999995</v>
      </c>
      <c r="T1386" s="11">
        <f t="shared" si="726"/>
        <v>657.86283305884592</v>
      </c>
      <c r="U1386" s="40">
        <f t="shared" si="732"/>
        <v>0.23</v>
      </c>
      <c r="V1386" s="11">
        <f t="shared" si="727"/>
        <v>44.537191622594698</v>
      </c>
      <c r="W1386" s="11">
        <f t="shared" si="727"/>
        <v>272013.68813771434</v>
      </c>
      <c r="X1386" s="11">
        <f t="shared" si="727"/>
        <v>6094.3431458350606</v>
      </c>
      <c r="Y1386" s="11">
        <f t="shared" si="725"/>
        <v>11221.5</v>
      </c>
      <c r="Z1386" s="11">
        <f t="shared" si="725"/>
        <v>1.8412976971388448</v>
      </c>
      <c r="AA1386" s="11">
        <f t="shared" si="725"/>
        <v>20.334228709416891</v>
      </c>
      <c r="AB1386" s="11">
        <f t="shared" si="725"/>
        <v>390</v>
      </c>
      <c r="AC1386" s="11">
        <f t="shared" si="725"/>
        <v>300</v>
      </c>
      <c r="AD1386" s="11">
        <f t="shared" si="725"/>
        <v>139608.17371940688</v>
      </c>
      <c r="AE1386" s="11">
        <f t="shared" si="723"/>
        <v>2682.4139909121386</v>
      </c>
      <c r="AF1386" s="11">
        <f t="shared" si="723"/>
        <v>6916.9384615384606</v>
      </c>
      <c r="AG1386" s="11">
        <f t="shared" si="723"/>
        <v>2.5786245094801337</v>
      </c>
      <c r="AH1386" s="11">
        <f t="shared" si="723"/>
        <v>14.567591260773295</v>
      </c>
      <c r="AI1386" s="11">
        <f t="shared" si="724"/>
        <v>337000</v>
      </c>
      <c r="AJ1386" s="11">
        <f t="shared" si="724"/>
        <v>14100.418410041842</v>
      </c>
      <c r="AK1386" s="11">
        <f t="shared" si="724"/>
        <v>22.630909277164413</v>
      </c>
      <c r="AL1386" s="11">
        <f t="shared" si="724"/>
        <v>75100</v>
      </c>
      <c r="AM1386" s="11">
        <f t="shared" si="724"/>
        <v>1661.5044247787609</v>
      </c>
      <c r="AN1386" s="11">
        <f t="shared" si="724"/>
        <v>2080.332409972299</v>
      </c>
      <c r="AO1386" s="11">
        <f t="shared" si="724"/>
        <v>10.683339300135689</v>
      </c>
      <c r="AP1386" s="11">
        <f t="shared" si="724"/>
        <v>0</v>
      </c>
      <c r="AQ1386" s="11">
        <f t="shared" si="724"/>
        <v>0</v>
      </c>
      <c r="AR1386" s="11">
        <f t="shared" si="730"/>
        <v>0</v>
      </c>
      <c r="AS1386" s="11">
        <f t="shared" si="730"/>
        <v>0</v>
      </c>
      <c r="AT1386" s="11">
        <f t="shared" si="730"/>
        <v>0</v>
      </c>
      <c r="AU1386" s="11">
        <f t="shared" si="730"/>
        <v>0</v>
      </c>
      <c r="AV1386" s="11">
        <f t="shared" si="730"/>
        <v>8280</v>
      </c>
      <c r="AW1386" s="11">
        <f t="shared" si="730"/>
        <v>0</v>
      </c>
      <c r="AX1386" s="11">
        <f t="shared" si="730"/>
        <v>0</v>
      </c>
      <c r="AY1386" s="11">
        <f t="shared" si="730"/>
        <v>0</v>
      </c>
      <c r="AZ1386" s="11">
        <f t="shared" si="730"/>
        <v>0</v>
      </c>
      <c r="BA1386" s="11">
        <f t="shared" si="728"/>
        <v>0</v>
      </c>
      <c r="BB1386" s="11">
        <f t="shared" si="728"/>
        <v>0</v>
      </c>
      <c r="BC1386" s="11">
        <f t="shared" si="728"/>
        <v>3</v>
      </c>
      <c r="BD1386" s="11">
        <f t="shared" si="728"/>
        <v>4</v>
      </c>
      <c r="BE1386" s="11">
        <f t="shared" si="728"/>
        <v>4</v>
      </c>
      <c r="BF1386" s="15" t="str">
        <f t="shared" si="733"/>
        <v>ČSN 42 5545</v>
      </c>
      <c r="BG1386" s="44">
        <v>5.16</v>
      </c>
      <c r="BH1386" s="17">
        <f t="shared" si="734"/>
        <v>65</v>
      </c>
      <c r="BI1386" s="17">
        <f t="shared" si="735"/>
        <v>50</v>
      </c>
      <c r="BK1386" s="17">
        <f t="shared" si="736"/>
        <v>6</v>
      </c>
      <c r="BM1386" s="17">
        <v>6</v>
      </c>
      <c r="BN1386" s="17">
        <f t="shared" si="740"/>
        <v>3</v>
      </c>
      <c r="BP1386" s="26">
        <f t="shared" si="755"/>
        <v>20.366200814666726</v>
      </c>
      <c r="BQ1386" s="26">
        <f t="shared" si="741"/>
        <v>12.95427767958593</v>
      </c>
      <c r="BR1386" s="26">
        <v>21.3</v>
      </c>
      <c r="BS1386" s="26">
        <v>23.9</v>
      </c>
      <c r="BT1386" s="26">
        <v>45.2</v>
      </c>
      <c r="BU1386" s="26">
        <v>36.1</v>
      </c>
      <c r="BV1386" s="26">
        <v>15.1</v>
      </c>
      <c r="BW1386" s="53">
        <v>0.57199999999999995</v>
      </c>
      <c r="BX1386" s="18">
        <f t="shared" si="742"/>
        <v>657.86283305884592</v>
      </c>
      <c r="BY1386" s="42">
        <v>0.23</v>
      </c>
      <c r="BZ1386" s="43">
        <f t="shared" si="718"/>
        <v>44.537191622594698</v>
      </c>
      <c r="CA1386" s="18">
        <f t="shared" si="715"/>
        <v>272013.68813771434</v>
      </c>
      <c r="CB1386" s="18">
        <f t="shared" si="743"/>
        <v>6094.3431458350606</v>
      </c>
      <c r="CC1386" s="18">
        <f t="shared" si="744"/>
        <v>11221.5</v>
      </c>
      <c r="CD1386" s="25">
        <f t="shared" si="737"/>
        <v>1.8412976971388448</v>
      </c>
      <c r="CE1386" s="26">
        <f t="shared" si="738"/>
        <v>20.334228709416891</v>
      </c>
      <c r="CF1386" s="18">
        <f t="shared" si="739"/>
        <v>390</v>
      </c>
      <c r="CG1386" s="18">
        <f t="shared" si="745"/>
        <v>300</v>
      </c>
      <c r="CH1386" s="18">
        <f t="shared" si="746"/>
        <v>139608.17371940688</v>
      </c>
      <c r="CI1386" s="18">
        <f t="shared" si="747"/>
        <v>2682.4139909121386</v>
      </c>
      <c r="CJ1386" s="18">
        <f t="shared" si="748"/>
        <v>6916.9384615384606</v>
      </c>
      <c r="CK1386" s="25">
        <f t="shared" si="749"/>
        <v>2.5786245094801337</v>
      </c>
      <c r="CL1386" s="26">
        <f t="shared" si="750"/>
        <v>14.567591260773295</v>
      </c>
      <c r="CM1386" s="18">
        <v>337000</v>
      </c>
      <c r="CN1386" s="18">
        <f t="shared" si="751"/>
        <v>14100.418410041842</v>
      </c>
      <c r="CO1386" s="26">
        <v>22.630909277164413</v>
      </c>
      <c r="CP1386" s="18">
        <v>75100</v>
      </c>
      <c r="CQ1386" s="18">
        <f t="shared" si="752"/>
        <v>1661.5044247787609</v>
      </c>
      <c r="CR1386" s="18">
        <f t="shared" si="753"/>
        <v>2080.332409972299</v>
      </c>
      <c r="CS1386" s="26">
        <v>10.683339300135689</v>
      </c>
      <c r="CT1386" s="26"/>
      <c r="CU1386" s="26"/>
      <c r="CV1386" s="26"/>
      <c r="CW1386" s="26"/>
      <c r="CZ1386" s="18">
        <f t="shared" si="754"/>
        <v>8280</v>
      </c>
      <c r="DG1386" s="17">
        <v>3</v>
      </c>
      <c r="DH1386" s="17">
        <v>4</v>
      </c>
      <c r="DI1386" s="17">
        <v>4</v>
      </c>
      <c r="DJ1386" s="20" t="s">
        <v>1473</v>
      </c>
    </row>
    <row r="1387" spans="1:114" x14ac:dyDescent="0.2">
      <c r="A1387" s="15" t="s">
        <v>105</v>
      </c>
      <c r="B1387" s="10" t="s">
        <v>1487</v>
      </c>
      <c r="C1387" s="11">
        <f t="shared" si="731"/>
        <v>5.97</v>
      </c>
      <c r="D1387" s="11">
        <f t="shared" si="729"/>
        <v>65</v>
      </c>
      <c r="E1387" s="11">
        <f t="shared" si="729"/>
        <v>50</v>
      </c>
      <c r="F1387" s="11">
        <f t="shared" si="729"/>
        <v>0</v>
      </c>
      <c r="G1387" s="11">
        <f t="shared" si="729"/>
        <v>7</v>
      </c>
      <c r="H1387" s="11">
        <f t="shared" si="729"/>
        <v>0</v>
      </c>
      <c r="I1387" s="11">
        <f t="shared" si="729"/>
        <v>6</v>
      </c>
      <c r="J1387" s="11">
        <f t="shared" si="729"/>
        <v>3</v>
      </c>
      <c r="K1387" s="11">
        <f t="shared" si="729"/>
        <v>0</v>
      </c>
      <c r="L1387" s="11">
        <f t="shared" si="729"/>
        <v>20.764222343466571</v>
      </c>
      <c r="M1387" s="11">
        <f t="shared" si="729"/>
        <v>13.340476232144665</v>
      </c>
      <c r="N1387" s="11">
        <f t="shared" si="726"/>
        <v>21.9</v>
      </c>
      <c r="O1387" s="11">
        <f t="shared" si="726"/>
        <v>24</v>
      </c>
      <c r="P1387" s="11">
        <f t="shared" si="726"/>
        <v>45</v>
      </c>
      <c r="Q1387" s="11">
        <f t="shared" si="726"/>
        <v>36.200000000000003</v>
      </c>
      <c r="R1387" s="11">
        <f t="shared" si="726"/>
        <v>15.3</v>
      </c>
      <c r="S1387" s="11">
        <f t="shared" si="726"/>
        <v>0.56899999999999995</v>
      </c>
      <c r="T1387" s="11">
        <f t="shared" si="726"/>
        <v>759.86283305884592</v>
      </c>
      <c r="U1387" s="40">
        <f t="shared" si="732"/>
        <v>0.23</v>
      </c>
      <c r="V1387" s="11">
        <f t="shared" si="727"/>
        <v>38.558752688797213</v>
      </c>
      <c r="W1387" s="11">
        <f t="shared" si="727"/>
        <v>310672.97605906561</v>
      </c>
      <c r="X1387" s="11">
        <f t="shared" si="727"/>
        <v>7023.115507797128</v>
      </c>
      <c r="Y1387" s="11">
        <f t="shared" si="725"/>
        <v>12887</v>
      </c>
      <c r="Z1387" s="11">
        <f t="shared" si="725"/>
        <v>1.8349406307916669</v>
      </c>
      <c r="AA1387" s="11">
        <f t="shared" si="725"/>
        <v>20.220139039644728</v>
      </c>
      <c r="AB1387" s="11">
        <f t="shared" si="725"/>
        <v>455</v>
      </c>
      <c r="AC1387" s="11">
        <f t="shared" si="725"/>
        <v>350</v>
      </c>
      <c r="AD1387" s="11">
        <f t="shared" si="725"/>
        <v>158941.43571574692</v>
      </c>
      <c r="AE1387" s="11">
        <f t="shared" si="723"/>
        <v>3076.7112068239153</v>
      </c>
      <c r="AF1387" s="11">
        <f t="shared" si="723"/>
        <v>7972.7846153846158</v>
      </c>
      <c r="AG1387" s="11">
        <f t="shared" si="723"/>
        <v>2.591333433473241</v>
      </c>
      <c r="AH1387" s="11">
        <f t="shared" si="723"/>
        <v>14.462752845087797</v>
      </c>
      <c r="AI1387" s="11">
        <f t="shared" si="724"/>
        <v>384000</v>
      </c>
      <c r="AJ1387" s="11">
        <f t="shared" si="724"/>
        <v>16000</v>
      </c>
      <c r="AK1387" s="11">
        <f t="shared" si="724"/>
        <v>22.478059477960656</v>
      </c>
      <c r="AL1387" s="11">
        <f t="shared" si="724"/>
        <v>86100</v>
      </c>
      <c r="AM1387" s="11">
        <f t="shared" si="724"/>
        <v>1913.3333333333333</v>
      </c>
      <c r="AN1387" s="11">
        <f t="shared" si="724"/>
        <v>2378.453038674033</v>
      </c>
      <c r="AO1387" s="11">
        <f t="shared" si="724"/>
        <v>10.643752800784624</v>
      </c>
      <c r="AP1387" s="11">
        <f t="shared" si="724"/>
        <v>0</v>
      </c>
      <c r="AQ1387" s="11">
        <f t="shared" si="724"/>
        <v>0</v>
      </c>
      <c r="AR1387" s="11">
        <f t="shared" si="730"/>
        <v>0</v>
      </c>
      <c r="AS1387" s="11">
        <f t="shared" si="730"/>
        <v>0</v>
      </c>
      <c r="AT1387" s="11">
        <f t="shared" si="730"/>
        <v>0</v>
      </c>
      <c r="AU1387" s="11">
        <f t="shared" si="730"/>
        <v>0</v>
      </c>
      <c r="AV1387" s="11">
        <f t="shared" si="730"/>
        <v>13148.333333333332</v>
      </c>
      <c r="AW1387" s="11">
        <f t="shared" si="730"/>
        <v>0</v>
      </c>
      <c r="AX1387" s="11">
        <f t="shared" si="730"/>
        <v>0</v>
      </c>
      <c r="AY1387" s="11">
        <f t="shared" si="730"/>
        <v>0</v>
      </c>
      <c r="AZ1387" s="11">
        <f t="shared" si="730"/>
        <v>0</v>
      </c>
      <c r="BA1387" s="11">
        <f t="shared" si="728"/>
        <v>0</v>
      </c>
      <c r="BB1387" s="11">
        <f t="shared" si="728"/>
        <v>0</v>
      </c>
      <c r="BC1387" s="11">
        <f t="shared" si="728"/>
        <v>2</v>
      </c>
      <c r="BD1387" s="11">
        <f t="shared" si="728"/>
        <v>3</v>
      </c>
      <c r="BE1387" s="11">
        <f t="shared" si="728"/>
        <v>3</v>
      </c>
      <c r="BF1387" s="15" t="str">
        <f t="shared" si="733"/>
        <v>ČSN 42 5545</v>
      </c>
      <c r="BG1387" s="44">
        <v>5.97</v>
      </c>
      <c r="BH1387" s="17">
        <f t="shared" si="734"/>
        <v>65</v>
      </c>
      <c r="BI1387" s="17">
        <f t="shared" si="735"/>
        <v>50</v>
      </c>
      <c r="BK1387" s="17">
        <f t="shared" si="736"/>
        <v>7</v>
      </c>
      <c r="BM1387" s="17">
        <v>6</v>
      </c>
      <c r="BN1387" s="17">
        <f t="shared" si="740"/>
        <v>3</v>
      </c>
      <c r="BP1387" s="26">
        <f t="shared" si="755"/>
        <v>20.764222343466571</v>
      </c>
      <c r="BQ1387" s="26">
        <f t="shared" si="741"/>
        <v>13.340476232144665</v>
      </c>
      <c r="BR1387" s="26">
        <v>21.9</v>
      </c>
      <c r="BS1387" s="26">
        <v>24</v>
      </c>
      <c r="BT1387" s="26">
        <v>45</v>
      </c>
      <c r="BU1387" s="26">
        <v>36.200000000000003</v>
      </c>
      <c r="BV1387" s="26">
        <v>15.3</v>
      </c>
      <c r="BW1387" s="53">
        <v>0.56899999999999995</v>
      </c>
      <c r="BX1387" s="18">
        <f t="shared" si="742"/>
        <v>759.86283305884592</v>
      </c>
      <c r="BY1387" s="42">
        <v>0.23</v>
      </c>
      <c r="BZ1387" s="43">
        <f t="shared" si="718"/>
        <v>38.558752688797213</v>
      </c>
      <c r="CA1387" s="18">
        <f t="shared" ref="CA1387:CA1417" si="756">((BI1387-BN1387)*BK1387*(BK1387/2)^2+(BH1387-BN1387-BK1387)*BK1387*((BH1387-BN1387-BK1387)/2+BK1387)^2+(BK1387-BN1387)*BN1387*((BK1387-BN1387)/2)^2+(BK1387-BN1387)*BN1387*(BH1387-BN1387/2)^2+1/4*PI()*BN1387^2*(0.4244*BM1387+BK1387-BN1387)^2+((2*BM1387)^2-PI()*BM1387^2)/4*(BK1387+0.2234*BM1387)^2+1/4*PI()*BN1387^2*(BH1387-BN1387+0.4244*BN1387)^2+1/12*(BI1387-BN1387)*BK1387^3+1/12*BK1387*(BH1387-BN1387-BK1387)^3+1/12*BN1387*(BK1387-BN1387)^3+1/12*(BK1387-BN1387)*BN1387^3+0.05488*BN1387^4+0.00754*BM1387^4+0.05488*BN1387^4)-(BX1387*BP1387^2)</f>
        <v>310672.97605906561</v>
      </c>
      <c r="CB1387" s="18">
        <f t="shared" si="743"/>
        <v>7023.115507797128</v>
      </c>
      <c r="CC1387" s="18">
        <f t="shared" si="744"/>
        <v>12887</v>
      </c>
      <c r="CD1387" s="25">
        <f t="shared" si="737"/>
        <v>1.8349406307916669</v>
      </c>
      <c r="CE1387" s="26">
        <f t="shared" si="738"/>
        <v>20.220139039644728</v>
      </c>
      <c r="CF1387" s="18">
        <f t="shared" si="739"/>
        <v>455</v>
      </c>
      <c r="CG1387" s="18">
        <f t="shared" si="745"/>
        <v>350</v>
      </c>
      <c r="CH1387" s="18">
        <f t="shared" si="746"/>
        <v>158941.43571574692</v>
      </c>
      <c r="CI1387" s="18">
        <f t="shared" si="747"/>
        <v>3076.7112068239153</v>
      </c>
      <c r="CJ1387" s="18">
        <f t="shared" si="748"/>
        <v>7972.7846153846158</v>
      </c>
      <c r="CK1387" s="25">
        <f t="shared" si="749"/>
        <v>2.591333433473241</v>
      </c>
      <c r="CL1387" s="26">
        <f t="shared" si="750"/>
        <v>14.462752845087797</v>
      </c>
      <c r="CM1387" s="18">
        <v>384000</v>
      </c>
      <c r="CN1387" s="18">
        <f t="shared" si="751"/>
        <v>16000</v>
      </c>
      <c r="CO1387" s="26">
        <v>22.478059477960656</v>
      </c>
      <c r="CP1387" s="18">
        <v>86100</v>
      </c>
      <c r="CQ1387" s="18">
        <f t="shared" si="752"/>
        <v>1913.3333333333333</v>
      </c>
      <c r="CR1387" s="18">
        <f t="shared" si="753"/>
        <v>2378.453038674033</v>
      </c>
      <c r="CS1387" s="26">
        <v>10.643752800784624</v>
      </c>
      <c r="CT1387" s="26"/>
      <c r="CU1387" s="26"/>
      <c r="CV1387" s="26"/>
      <c r="CW1387" s="26"/>
      <c r="CZ1387" s="18">
        <f t="shared" si="754"/>
        <v>13148.333333333332</v>
      </c>
      <c r="DG1387" s="17">
        <v>2</v>
      </c>
      <c r="DH1387" s="17">
        <v>3</v>
      </c>
      <c r="DI1387" s="17">
        <v>3</v>
      </c>
      <c r="DJ1387" s="20" t="s">
        <v>1473</v>
      </c>
    </row>
    <row r="1388" spans="1:114" x14ac:dyDescent="0.2">
      <c r="A1388" s="15" t="s">
        <v>105</v>
      </c>
      <c r="B1388" s="10" t="s">
        <v>1488</v>
      </c>
      <c r="C1388" s="11">
        <f t="shared" si="731"/>
        <v>6.75</v>
      </c>
      <c r="D1388" s="11">
        <f t="shared" si="729"/>
        <v>65</v>
      </c>
      <c r="E1388" s="11">
        <f t="shared" si="729"/>
        <v>50</v>
      </c>
      <c r="F1388" s="11">
        <f t="shared" si="729"/>
        <v>0</v>
      </c>
      <c r="G1388" s="11">
        <f t="shared" si="729"/>
        <v>8</v>
      </c>
      <c r="H1388" s="11">
        <f t="shared" si="729"/>
        <v>0</v>
      </c>
      <c r="I1388" s="11">
        <f t="shared" si="729"/>
        <v>6</v>
      </c>
      <c r="J1388" s="11">
        <f t="shared" si="729"/>
        <v>3</v>
      </c>
      <c r="K1388" s="11">
        <f t="shared" si="729"/>
        <v>0</v>
      </c>
      <c r="L1388" s="11">
        <f t="shared" si="729"/>
        <v>21.150763082829901</v>
      </c>
      <c r="M1388" s="11">
        <f t="shared" si="729"/>
        <v>13.718148825828658</v>
      </c>
      <c r="N1388" s="11">
        <f t="shared" si="726"/>
        <v>22.3</v>
      </c>
      <c r="O1388" s="11">
        <f t="shared" si="726"/>
        <v>24</v>
      </c>
      <c r="P1388" s="11">
        <f t="shared" si="726"/>
        <v>43.9</v>
      </c>
      <c r="Q1388" s="11">
        <f t="shared" si="726"/>
        <v>36.299999999999997</v>
      </c>
      <c r="R1388" s="11">
        <f t="shared" si="726"/>
        <v>15.6</v>
      </c>
      <c r="S1388" s="11">
        <f t="shared" si="726"/>
        <v>0.56599999999999995</v>
      </c>
      <c r="T1388" s="11">
        <f t="shared" si="726"/>
        <v>859.86283305884592</v>
      </c>
      <c r="U1388" s="40">
        <f t="shared" si="732"/>
        <v>0.23</v>
      </c>
      <c r="V1388" s="11">
        <f t="shared" si="727"/>
        <v>34.074461566266699</v>
      </c>
      <c r="W1388" s="11">
        <f t="shared" si="727"/>
        <v>347547.86035517417</v>
      </c>
      <c r="X1388" s="11">
        <f t="shared" si="727"/>
        <v>7925.9728284823223</v>
      </c>
      <c r="Y1388" s="11">
        <f t="shared" si="725"/>
        <v>14498</v>
      </c>
      <c r="Z1388" s="11">
        <f t="shared" si="725"/>
        <v>1.8291760915329935</v>
      </c>
      <c r="AA1388" s="11">
        <f t="shared" si="725"/>
        <v>20.104474274817996</v>
      </c>
      <c r="AB1388" s="11">
        <f t="shared" si="725"/>
        <v>520</v>
      </c>
      <c r="AC1388" s="11">
        <f t="shared" si="725"/>
        <v>400</v>
      </c>
      <c r="AD1388" s="11">
        <f t="shared" si="725"/>
        <v>177248.95332777605</v>
      </c>
      <c r="AE1388" s="11">
        <f t="shared" si="723"/>
        <v>3456.3680769981524</v>
      </c>
      <c r="AF1388" s="11">
        <f t="shared" si="723"/>
        <v>9005.7846153846149</v>
      </c>
      <c r="AG1388" s="11">
        <f t="shared" si="723"/>
        <v>2.6055629535862734</v>
      </c>
      <c r="AH1388" s="11">
        <f t="shared" si="723"/>
        <v>14.357447966496752</v>
      </c>
      <c r="AI1388" s="11">
        <f t="shared" si="724"/>
        <v>423000</v>
      </c>
      <c r="AJ1388" s="11">
        <f t="shared" si="724"/>
        <v>17625</v>
      </c>
      <c r="AK1388" s="11">
        <f t="shared" si="724"/>
        <v>22.177927430584649</v>
      </c>
      <c r="AL1388" s="11">
        <f t="shared" si="724"/>
        <v>96800</v>
      </c>
      <c r="AM1388" s="11">
        <f t="shared" si="724"/>
        <v>2205.01138952164</v>
      </c>
      <c r="AN1388" s="11">
        <f t="shared" si="724"/>
        <v>2666.666666666667</v>
      </c>
      <c r="AO1388" s="11">
        <f t="shared" si="724"/>
        <v>10.609342087749067</v>
      </c>
      <c r="AP1388" s="11">
        <f t="shared" si="724"/>
        <v>0</v>
      </c>
      <c r="AQ1388" s="11">
        <f t="shared" si="724"/>
        <v>0</v>
      </c>
      <c r="AR1388" s="11">
        <f t="shared" si="730"/>
        <v>0</v>
      </c>
      <c r="AS1388" s="11">
        <f t="shared" si="730"/>
        <v>0</v>
      </c>
      <c r="AT1388" s="11">
        <f t="shared" si="730"/>
        <v>0</v>
      </c>
      <c r="AU1388" s="11">
        <f t="shared" si="730"/>
        <v>0</v>
      </c>
      <c r="AV1388" s="11">
        <f t="shared" si="730"/>
        <v>19626.666666666664</v>
      </c>
      <c r="AW1388" s="11">
        <f t="shared" si="730"/>
        <v>0</v>
      </c>
      <c r="AX1388" s="11">
        <f t="shared" si="730"/>
        <v>0</v>
      </c>
      <c r="AY1388" s="11">
        <f t="shared" si="730"/>
        <v>0</v>
      </c>
      <c r="AZ1388" s="11">
        <f t="shared" si="730"/>
        <v>0</v>
      </c>
      <c r="BA1388" s="11">
        <f t="shared" si="728"/>
        <v>0</v>
      </c>
      <c r="BB1388" s="11">
        <f t="shared" si="728"/>
        <v>0</v>
      </c>
      <c r="BC1388" s="11">
        <f t="shared" si="728"/>
        <v>1</v>
      </c>
      <c r="BD1388" s="11">
        <f t="shared" si="728"/>
        <v>2</v>
      </c>
      <c r="BE1388" s="11">
        <f t="shared" si="728"/>
        <v>3</v>
      </c>
      <c r="BF1388" s="15" t="str">
        <f t="shared" si="733"/>
        <v>ČSN 42 5545</v>
      </c>
      <c r="BG1388" s="44">
        <v>6.75</v>
      </c>
      <c r="BH1388" s="17">
        <f t="shared" si="734"/>
        <v>65</v>
      </c>
      <c r="BI1388" s="17">
        <f t="shared" si="735"/>
        <v>50</v>
      </c>
      <c r="BK1388" s="17">
        <f t="shared" si="736"/>
        <v>8</v>
      </c>
      <c r="BM1388" s="17">
        <v>6</v>
      </c>
      <c r="BN1388" s="17">
        <f t="shared" si="740"/>
        <v>3</v>
      </c>
      <c r="BP1388" s="26">
        <f t="shared" si="755"/>
        <v>21.150763082829901</v>
      </c>
      <c r="BQ1388" s="26">
        <f t="shared" si="741"/>
        <v>13.718148825828658</v>
      </c>
      <c r="BR1388" s="26">
        <v>22.3</v>
      </c>
      <c r="BS1388" s="26">
        <v>24</v>
      </c>
      <c r="BT1388" s="26">
        <v>43.9</v>
      </c>
      <c r="BU1388" s="26">
        <v>36.299999999999997</v>
      </c>
      <c r="BV1388" s="26">
        <v>15.6</v>
      </c>
      <c r="BW1388" s="53">
        <v>0.56599999999999995</v>
      </c>
      <c r="BX1388" s="18">
        <f t="shared" si="742"/>
        <v>859.86283305884592</v>
      </c>
      <c r="BY1388" s="42">
        <v>0.23</v>
      </c>
      <c r="BZ1388" s="43">
        <f t="shared" si="718"/>
        <v>34.074461566266699</v>
      </c>
      <c r="CA1388" s="18">
        <f t="shared" si="756"/>
        <v>347547.86035517417</v>
      </c>
      <c r="CB1388" s="18">
        <f t="shared" si="743"/>
        <v>7925.9728284823223</v>
      </c>
      <c r="CC1388" s="18">
        <f t="shared" si="744"/>
        <v>14498</v>
      </c>
      <c r="CD1388" s="25">
        <f t="shared" si="737"/>
        <v>1.8291760915329935</v>
      </c>
      <c r="CE1388" s="26">
        <f t="shared" si="738"/>
        <v>20.104474274817996</v>
      </c>
      <c r="CF1388" s="18">
        <f t="shared" si="739"/>
        <v>520</v>
      </c>
      <c r="CG1388" s="18">
        <f t="shared" si="745"/>
        <v>400</v>
      </c>
      <c r="CH1388" s="18">
        <f t="shared" si="746"/>
        <v>177248.95332777605</v>
      </c>
      <c r="CI1388" s="18">
        <f t="shared" si="747"/>
        <v>3456.3680769981524</v>
      </c>
      <c r="CJ1388" s="18">
        <f t="shared" si="748"/>
        <v>9005.7846153846149</v>
      </c>
      <c r="CK1388" s="25">
        <f t="shared" si="749"/>
        <v>2.6055629535862734</v>
      </c>
      <c r="CL1388" s="26">
        <f t="shared" si="750"/>
        <v>14.357447966496752</v>
      </c>
      <c r="CM1388" s="18">
        <v>423000</v>
      </c>
      <c r="CN1388" s="18">
        <f t="shared" si="751"/>
        <v>17625</v>
      </c>
      <c r="CO1388" s="26">
        <v>22.177927430584649</v>
      </c>
      <c r="CP1388" s="18">
        <v>96800</v>
      </c>
      <c r="CQ1388" s="18">
        <f t="shared" si="752"/>
        <v>2205.01138952164</v>
      </c>
      <c r="CR1388" s="18">
        <f t="shared" si="753"/>
        <v>2666.666666666667</v>
      </c>
      <c r="CS1388" s="26">
        <v>10.609342087749067</v>
      </c>
      <c r="CT1388" s="26"/>
      <c r="CU1388" s="26"/>
      <c r="CV1388" s="26"/>
      <c r="CW1388" s="26"/>
      <c r="CZ1388" s="18">
        <f t="shared" si="754"/>
        <v>19626.666666666664</v>
      </c>
      <c r="DG1388" s="17">
        <v>1</v>
      </c>
      <c r="DH1388" s="17">
        <v>2</v>
      </c>
      <c r="DI1388" s="17">
        <v>3</v>
      </c>
      <c r="DJ1388" s="20" t="s">
        <v>1473</v>
      </c>
    </row>
    <row r="1389" spans="1:114" x14ac:dyDescent="0.2">
      <c r="A1389" s="15" t="s">
        <v>105</v>
      </c>
      <c r="B1389" s="10" t="s">
        <v>1489</v>
      </c>
      <c r="C1389" s="11">
        <f t="shared" si="731"/>
        <v>4.75</v>
      </c>
      <c r="D1389" s="11">
        <f t="shared" si="729"/>
        <v>75</v>
      </c>
      <c r="E1389" s="11">
        <f t="shared" si="729"/>
        <v>50</v>
      </c>
      <c r="F1389" s="11">
        <f t="shared" si="729"/>
        <v>0</v>
      </c>
      <c r="G1389" s="11">
        <f t="shared" si="729"/>
        <v>5</v>
      </c>
      <c r="H1389" s="11">
        <f t="shared" si="729"/>
        <v>0</v>
      </c>
      <c r="I1389" s="11">
        <f t="shared" si="729"/>
        <v>7</v>
      </c>
      <c r="J1389" s="11">
        <f t="shared" si="729"/>
        <v>3.5</v>
      </c>
      <c r="K1389" s="11">
        <f t="shared" si="729"/>
        <v>0</v>
      </c>
      <c r="L1389" s="11">
        <f t="shared" si="729"/>
        <v>23.960226315299696</v>
      </c>
      <c r="M1389" s="11">
        <f t="shared" si="729"/>
        <v>11.677395985585807</v>
      </c>
      <c r="N1389" s="11">
        <f t="shared" si="726"/>
        <v>20.2</v>
      </c>
      <c r="O1389" s="11">
        <f t="shared" si="726"/>
        <v>26.5</v>
      </c>
      <c r="P1389" s="11">
        <f t="shared" si="726"/>
        <v>51.5</v>
      </c>
      <c r="Q1389" s="11">
        <f t="shared" si="726"/>
        <v>37.200000000000003</v>
      </c>
      <c r="R1389" s="11">
        <f t="shared" si="726"/>
        <v>13.1</v>
      </c>
      <c r="S1389" s="11">
        <f t="shared" si="726"/>
        <v>0.433</v>
      </c>
      <c r="T1389" s="11">
        <f t="shared" si="726"/>
        <v>605.25774499676254</v>
      </c>
      <c r="U1389" s="40">
        <f t="shared" si="732"/>
        <v>0.24</v>
      </c>
      <c r="V1389" s="11">
        <f t="shared" si="727"/>
        <v>50.512775194321293</v>
      </c>
      <c r="W1389" s="11">
        <f t="shared" si="727"/>
        <v>343573.96752114489</v>
      </c>
      <c r="X1389" s="11">
        <f t="shared" si="727"/>
        <v>6731.4947288673948</v>
      </c>
      <c r="Y1389" s="11">
        <f t="shared" si="725"/>
        <v>12375</v>
      </c>
      <c r="Z1389" s="11">
        <f t="shared" si="725"/>
        <v>1.8383732734619775</v>
      </c>
      <c r="AA1389" s="11">
        <f t="shared" si="725"/>
        <v>23.825386100800358</v>
      </c>
      <c r="AB1389" s="11">
        <f t="shared" si="725"/>
        <v>375</v>
      </c>
      <c r="AC1389" s="11">
        <f t="shared" si="725"/>
        <v>250</v>
      </c>
      <c r="AD1389" s="11">
        <f t="shared" si="725"/>
        <v>122876.45337910317</v>
      </c>
      <c r="AE1389" s="11">
        <f t="shared" si="723"/>
        <v>1940.4832648880433</v>
      </c>
      <c r="AF1389" s="11">
        <f t="shared" si="723"/>
        <v>5925</v>
      </c>
      <c r="AG1389" s="11">
        <f t="shared" si="723"/>
        <v>3.0533631014549587</v>
      </c>
      <c r="AH1389" s="11">
        <f t="shared" si="723"/>
        <v>14.248336266879987</v>
      </c>
      <c r="AI1389" s="11">
        <f t="shared" si="724"/>
        <v>395000</v>
      </c>
      <c r="AJ1389" s="11">
        <f t="shared" si="724"/>
        <v>14905.66037735849</v>
      </c>
      <c r="AK1389" s="11">
        <f t="shared" si="724"/>
        <v>25.55176240464581</v>
      </c>
      <c r="AL1389" s="11">
        <f t="shared" si="724"/>
        <v>71900</v>
      </c>
      <c r="AM1389" s="11">
        <f t="shared" si="724"/>
        <v>1396.1165048543689</v>
      </c>
      <c r="AN1389" s="11">
        <f t="shared" si="724"/>
        <v>1932.7956989247311</v>
      </c>
      <c r="AO1389" s="11">
        <f t="shared" si="724"/>
        <v>10.901512519215467</v>
      </c>
      <c r="AP1389" s="11">
        <f t="shared" si="724"/>
        <v>0</v>
      </c>
      <c r="AQ1389" s="11">
        <f t="shared" si="724"/>
        <v>0</v>
      </c>
      <c r="AR1389" s="11">
        <f t="shared" si="730"/>
        <v>0</v>
      </c>
      <c r="AS1389" s="11">
        <f t="shared" si="730"/>
        <v>0</v>
      </c>
      <c r="AT1389" s="11">
        <f t="shared" si="730"/>
        <v>0</v>
      </c>
      <c r="AU1389" s="11">
        <f t="shared" si="730"/>
        <v>0</v>
      </c>
      <c r="AV1389" s="11">
        <f t="shared" si="730"/>
        <v>5208.333333333333</v>
      </c>
      <c r="AW1389" s="11">
        <f t="shared" si="730"/>
        <v>0</v>
      </c>
      <c r="AX1389" s="11">
        <f t="shared" si="730"/>
        <v>0</v>
      </c>
      <c r="AY1389" s="11">
        <f t="shared" si="730"/>
        <v>0</v>
      </c>
      <c r="AZ1389" s="11">
        <f t="shared" si="730"/>
        <v>0</v>
      </c>
      <c r="BA1389" s="11">
        <f t="shared" si="728"/>
        <v>0</v>
      </c>
      <c r="BB1389" s="11">
        <f t="shared" si="728"/>
        <v>0</v>
      </c>
      <c r="BC1389" s="11">
        <f t="shared" si="728"/>
        <v>4</v>
      </c>
      <c r="BD1389" s="11">
        <f t="shared" si="728"/>
        <v>4</v>
      </c>
      <c r="BE1389" s="11">
        <f t="shared" si="728"/>
        <v>4</v>
      </c>
      <c r="BF1389" s="15" t="str">
        <f t="shared" si="733"/>
        <v>ČSN 42 5545</v>
      </c>
      <c r="BG1389" s="44">
        <v>4.75</v>
      </c>
      <c r="BH1389" s="17">
        <f t="shared" si="734"/>
        <v>75</v>
      </c>
      <c r="BI1389" s="17">
        <f t="shared" si="735"/>
        <v>50</v>
      </c>
      <c r="BK1389" s="17">
        <f t="shared" si="736"/>
        <v>5</v>
      </c>
      <c r="BM1389" s="17">
        <v>7</v>
      </c>
      <c r="BN1389" s="17">
        <f t="shared" si="740"/>
        <v>3.5</v>
      </c>
      <c r="BP1389" s="26">
        <f t="shared" si="755"/>
        <v>23.960226315299696</v>
      </c>
      <c r="BQ1389" s="26">
        <f t="shared" si="741"/>
        <v>11.677395985585807</v>
      </c>
      <c r="BR1389" s="26">
        <v>20.2</v>
      </c>
      <c r="BS1389" s="26">
        <v>26.5</v>
      </c>
      <c r="BT1389" s="26">
        <v>51.5</v>
      </c>
      <c r="BU1389" s="26">
        <v>37.200000000000003</v>
      </c>
      <c r="BV1389" s="26">
        <v>13.1</v>
      </c>
      <c r="BW1389" s="53">
        <v>0.433</v>
      </c>
      <c r="BX1389" s="18">
        <f t="shared" si="742"/>
        <v>605.25774499676254</v>
      </c>
      <c r="BY1389" s="42">
        <v>0.24</v>
      </c>
      <c r="BZ1389" s="43">
        <f t="shared" si="718"/>
        <v>50.512775194321293</v>
      </c>
      <c r="CA1389" s="18">
        <f t="shared" si="756"/>
        <v>343573.96752114489</v>
      </c>
      <c r="CB1389" s="18">
        <f t="shared" si="743"/>
        <v>6731.4947288673948</v>
      </c>
      <c r="CC1389" s="18">
        <f t="shared" si="744"/>
        <v>12375</v>
      </c>
      <c r="CD1389" s="25">
        <f t="shared" si="737"/>
        <v>1.8383732734619775</v>
      </c>
      <c r="CE1389" s="26">
        <f t="shared" si="738"/>
        <v>23.825386100800358</v>
      </c>
      <c r="CF1389" s="18">
        <f t="shared" si="739"/>
        <v>375</v>
      </c>
      <c r="CG1389" s="18">
        <f t="shared" si="745"/>
        <v>250</v>
      </c>
      <c r="CH1389" s="18">
        <f t="shared" si="746"/>
        <v>122876.45337910317</v>
      </c>
      <c r="CI1389" s="18">
        <f t="shared" si="747"/>
        <v>1940.4832648880433</v>
      </c>
      <c r="CJ1389" s="18">
        <f t="shared" si="748"/>
        <v>5925</v>
      </c>
      <c r="CK1389" s="25">
        <f t="shared" si="749"/>
        <v>3.0533631014549587</v>
      </c>
      <c r="CL1389" s="26">
        <f t="shared" si="750"/>
        <v>14.248336266879987</v>
      </c>
      <c r="CM1389" s="18">
        <v>395000</v>
      </c>
      <c r="CN1389" s="18">
        <f t="shared" si="751"/>
        <v>14905.66037735849</v>
      </c>
      <c r="CO1389" s="26">
        <v>25.55176240464581</v>
      </c>
      <c r="CP1389" s="18">
        <v>71900</v>
      </c>
      <c r="CQ1389" s="18">
        <f t="shared" si="752"/>
        <v>1396.1165048543689</v>
      </c>
      <c r="CR1389" s="18">
        <f t="shared" si="753"/>
        <v>1932.7956989247311</v>
      </c>
      <c r="CS1389" s="26">
        <v>10.901512519215467</v>
      </c>
      <c r="CT1389" s="26"/>
      <c r="CU1389" s="26"/>
      <c r="CV1389" s="26"/>
      <c r="CW1389" s="26"/>
      <c r="CZ1389" s="18">
        <f t="shared" si="754"/>
        <v>5208.333333333333</v>
      </c>
      <c r="DG1389" s="17">
        <v>4</v>
      </c>
      <c r="DH1389" s="17">
        <v>4</v>
      </c>
      <c r="DI1389" s="17">
        <v>4</v>
      </c>
      <c r="DJ1389" s="20" t="s">
        <v>1473</v>
      </c>
    </row>
    <row r="1390" spans="1:114" x14ac:dyDescent="0.2">
      <c r="A1390" s="15" t="s">
        <v>105</v>
      </c>
      <c r="B1390" s="10" t="s">
        <v>1490</v>
      </c>
      <c r="C1390" s="11">
        <f t="shared" si="731"/>
        <v>5.65</v>
      </c>
      <c r="D1390" s="11">
        <f t="shared" si="729"/>
        <v>75</v>
      </c>
      <c r="E1390" s="11">
        <f t="shared" si="729"/>
        <v>50</v>
      </c>
      <c r="F1390" s="11">
        <f t="shared" si="729"/>
        <v>0</v>
      </c>
      <c r="G1390" s="11">
        <f t="shared" si="729"/>
        <v>6</v>
      </c>
      <c r="H1390" s="11">
        <f t="shared" si="729"/>
        <v>0</v>
      </c>
      <c r="I1390" s="11">
        <f t="shared" si="729"/>
        <v>7</v>
      </c>
      <c r="J1390" s="11">
        <f t="shared" si="729"/>
        <v>3.5</v>
      </c>
      <c r="K1390" s="11">
        <f t="shared" si="729"/>
        <v>0</v>
      </c>
      <c r="L1390" s="11">
        <f t="shared" si="729"/>
        <v>24.402933842282824</v>
      </c>
      <c r="M1390" s="11">
        <f t="shared" si="729"/>
        <v>12.085682830157337</v>
      </c>
      <c r="N1390" s="11">
        <f t="shared" si="726"/>
        <v>20.7</v>
      </c>
      <c r="O1390" s="11">
        <f t="shared" si="726"/>
        <v>26.4</v>
      </c>
      <c r="P1390" s="11">
        <f t="shared" si="726"/>
        <v>51.3</v>
      </c>
      <c r="Q1390" s="11">
        <f t="shared" si="726"/>
        <v>37.4</v>
      </c>
      <c r="R1390" s="11">
        <f t="shared" si="726"/>
        <v>13.4</v>
      </c>
      <c r="S1390" s="11">
        <f t="shared" si="726"/>
        <v>0.43099999999999999</v>
      </c>
      <c r="T1390" s="11">
        <f t="shared" si="726"/>
        <v>719.25774499676254</v>
      </c>
      <c r="U1390" s="40">
        <f t="shared" si="732"/>
        <v>0.24</v>
      </c>
      <c r="V1390" s="11">
        <f t="shared" si="727"/>
        <v>42.506665545577029</v>
      </c>
      <c r="W1390" s="11">
        <f t="shared" si="727"/>
        <v>404797.92482285772</v>
      </c>
      <c r="X1390" s="11">
        <f t="shared" si="727"/>
        <v>8000.4228616942646</v>
      </c>
      <c r="Y1390" s="11">
        <f t="shared" si="725"/>
        <v>14641.5</v>
      </c>
      <c r="Z1390" s="11">
        <f t="shared" si="725"/>
        <v>1.8300907655897756</v>
      </c>
      <c r="AA1390" s="11">
        <f t="shared" si="725"/>
        <v>23.723396374615824</v>
      </c>
      <c r="AB1390" s="11">
        <f t="shared" si="725"/>
        <v>450</v>
      </c>
      <c r="AC1390" s="11">
        <f t="shared" si="725"/>
        <v>300</v>
      </c>
      <c r="AD1390" s="11">
        <f t="shared" si="725"/>
        <v>144223.21833321184</v>
      </c>
      <c r="AE1390" s="11">
        <f t="shared" si="723"/>
        <v>2292.3751670683914</v>
      </c>
      <c r="AF1390" s="11">
        <f t="shared" si="723"/>
        <v>7042.6799999999994</v>
      </c>
      <c r="AG1390" s="11">
        <f t="shared" si="723"/>
        <v>3.0722196354127083</v>
      </c>
      <c r="AH1390" s="11">
        <f t="shared" si="723"/>
        <v>14.160393360375073</v>
      </c>
      <c r="AI1390" s="11">
        <f t="shared" si="724"/>
        <v>465000</v>
      </c>
      <c r="AJ1390" s="11">
        <f t="shared" si="724"/>
        <v>17613.636363636364</v>
      </c>
      <c r="AK1390" s="11">
        <f t="shared" si="724"/>
        <v>25.430917632426482</v>
      </c>
      <c r="AL1390" s="11">
        <f t="shared" si="724"/>
        <v>84600.000000000015</v>
      </c>
      <c r="AM1390" s="11">
        <f t="shared" si="724"/>
        <v>1649.1228070175443</v>
      </c>
      <c r="AN1390" s="11">
        <f t="shared" si="724"/>
        <v>2262.0320855614978</v>
      </c>
      <c r="AO1390" s="11">
        <f t="shared" si="724"/>
        <v>10.847277143073141</v>
      </c>
      <c r="AP1390" s="11">
        <f t="shared" si="724"/>
        <v>0</v>
      </c>
      <c r="AQ1390" s="11">
        <f t="shared" si="724"/>
        <v>0</v>
      </c>
      <c r="AR1390" s="11">
        <f t="shared" si="730"/>
        <v>0</v>
      </c>
      <c r="AS1390" s="11">
        <f t="shared" si="730"/>
        <v>0</v>
      </c>
      <c r="AT1390" s="11">
        <f t="shared" si="730"/>
        <v>0</v>
      </c>
      <c r="AU1390" s="11">
        <f t="shared" si="730"/>
        <v>0</v>
      </c>
      <c r="AV1390" s="11">
        <f t="shared" si="730"/>
        <v>9000</v>
      </c>
      <c r="AW1390" s="11">
        <f t="shared" si="730"/>
        <v>0</v>
      </c>
      <c r="AX1390" s="11">
        <f t="shared" si="730"/>
        <v>0</v>
      </c>
      <c r="AY1390" s="11">
        <f t="shared" si="730"/>
        <v>0</v>
      </c>
      <c r="AZ1390" s="11">
        <f t="shared" si="730"/>
        <v>0</v>
      </c>
      <c r="BA1390" s="11">
        <f t="shared" si="728"/>
        <v>0</v>
      </c>
      <c r="BB1390" s="11">
        <f t="shared" si="728"/>
        <v>0</v>
      </c>
      <c r="BC1390" s="11">
        <f t="shared" si="728"/>
        <v>3</v>
      </c>
      <c r="BD1390" s="11">
        <f t="shared" si="728"/>
        <v>4</v>
      </c>
      <c r="BE1390" s="11">
        <f t="shared" si="728"/>
        <v>4</v>
      </c>
      <c r="BF1390" s="15" t="str">
        <f t="shared" si="733"/>
        <v>ČSN 42 5545</v>
      </c>
      <c r="BG1390" s="44">
        <v>5.65</v>
      </c>
      <c r="BH1390" s="17">
        <f t="shared" si="734"/>
        <v>75</v>
      </c>
      <c r="BI1390" s="17">
        <f t="shared" si="735"/>
        <v>50</v>
      </c>
      <c r="BK1390" s="17">
        <f t="shared" si="736"/>
        <v>6</v>
      </c>
      <c r="BM1390" s="17">
        <v>7</v>
      </c>
      <c r="BN1390" s="17">
        <f t="shared" si="740"/>
        <v>3.5</v>
      </c>
      <c r="BP1390" s="26">
        <f t="shared" si="755"/>
        <v>24.402933842282824</v>
      </c>
      <c r="BQ1390" s="26">
        <f t="shared" si="741"/>
        <v>12.085682830157337</v>
      </c>
      <c r="BR1390" s="26">
        <v>20.7</v>
      </c>
      <c r="BS1390" s="26">
        <v>26.4</v>
      </c>
      <c r="BT1390" s="26">
        <v>51.3</v>
      </c>
      <c r="BU1390" s="26">
        <v>37.4</v>
      </c>
      <c r="BV1390" s="26">
        <v>13.4</v>
      </c>
      <c r="BW1390" s="53">
        <v>0.43099999999999999</v>
      </c>
      <c r="BX1390" s="18">
        <f t="shared" si="742"/>
        <v>719.25774499676254</v>
      </c>
      <c r="BY1390" s="42">
        <v>0.24</v>
      </c>
      <c r="BZ1390" s="43">
        <f t="shared" si="718"/>
        <v>42.506665545577029</v>
      </c>
      <c r="CA1390" s="18">
        <f t="shared" si="756"/>
        <v>404797.92482285772</v>
      </c>
      <c r="CB1390" s="18">
        <f t="shared" si="743"/>
        <v>8000.4228616942646</v>
      </c>
      <c r="CC1390" s="18">
        <f t="shared" si="744"/>
        <v>14641.5</v>
      </c>
      <c r="CD1390" s="25">
        <f t="shared" si="737"/>
        <v>1.8300907655897756</v>
      </c>
      <c r="CE1390" s="26">
        <f t="shared" si="738"/>
        <v>23.723396374615824</v>
      </c>
      <c r="CF1390" s="18">
        <f t="shared" si="739"/>
        <v>450</v>
      </c>
      <c r="CG1390" s="18">
        <f t="shared" si="745"/>
        <v>300</v>
      </c>
      <c r="CH1390" s="18">
        <f t="shared" si="746"/>
        <v>144223.21833321184</v>
      </c>
      <c r="CI1390" s="18">
        <f t="shared" si="747"/>
        <v>2292.3751670683914</v>
      </c>
      <c r="CJ1390" s="18">
        <f t="shared" si="748"/>
        <v>7042.6799999999994</v>
      </c>
      <c r="CK1390" s="25">
        <f t="shared" si="749"/>
        <v>3.0722196354127083</v>
      </c>
      <c r="CL1390" s="26">
        <f t="shared" si="750"/>
        <v>14.160393360375073</v>
      </c>
      <c r="CM1390" s="18">
        <v>465000</v>
      </c>
      <c r="CN1390" s="18">
        <f t="shared" si="751"/>
        <v>17613.636363636364</v>
      </c>
      <c r="CO1390" s="26">
        <v>25.430917632426482</v>
      </c>
      <c r="CP1390" s="18">
        <v>84600.000000000015</v>
      </c>
      <c r="CQ1390" s="18">
        <f t="shared" si="752"/>
        <v>1649.1228070175443</v>
      </c>
      <c r="CR1390" s="18">
        <f t="shared" si="753"/>
        <v>2262.0320855614978</v>
      </c>
      <c r="CS1390" s="26">
        <v>10.847277143073141</v>
      </c>
      <c r="CT1390" s="26"/>
      <c r="CU1390" s="26"/>
      <c r="CV1390" s="26"/>
      <c r="CW1390" s="26"/>
      <c r="CZ1390" s="18">
        <f t="shared" si="754"/>
        <v>9000</v>
      </c>
      <c r="DG1390" s="17">
        <v>3</v>
      </c>
      <c r="DH1390" s="17">
        <v>4</v>
      </c>
      <c r="DI1390" s="17">
        <v>4</v>
      </c>
      <c r="DJ1390" s="20" t="s">
        <v>1473</v>
      </c>
    </row>
    <row r="1391" spans="1:114" x14ac:dyDescent="0.2">
      <c r="A1391" s="15" t="s">
        <v>105</v>
      </c>
      <c r="B1391" s="10" t="s">
        <v>1491</v>
      </c>
      <c r="C1391" s="11">
        <f t="shared" si="731"/>
        <v>6.53</v>
      </c>
      <c r="D1391" s="11">
        <f t="shared" si="729"/>
        <v>75</v>
      </c>
      <c r="E1391" s="11">
        <f t="shared" si="729"/>
        <v>50</v>
      </c>
      <c r="F1391" s="11">
        <f t="shared" si="729"/>
        <v>0</v>
      </c>
      <c r="G1391" s="11">
        <f t="shared" si="729"/>
        <v>7</v>
      </c>
      <c r="H1391" s="11">
        <f t="shared" si="729"/>
        <v>0</v>
      </c>
      <c r="I1391" s="11">
        <f t="shared" si="729"/>
        <v>7</v>
      </c>
      <c r="J1391" s="11">
        <f t="shared" si="729"/>
        <v>3.5</v>
      </c>
      <c r="K1391" s="11">
        <f t="shared" si="729"/>
        <v>0</v>
      </c>
      <c r="L1391" s="11">
        <f t="shared" si="729"/>
        <v>24.822488462084685</v>
      </c>
      <c r="M1391" s="11">
        <f t="shared" si="729"/>
        <v>12.480614657852728</v>
      </c>
      <c r="N1391" s="11">
        <f t="shared" si="726"/>
        <v>21.2</v>
      </c>
      <c r="O1391" s="11">
        <f t="shared" si="726"/>
        <v>26.4</v>
      </c>
      <c r="P1391" s="11">
        <f t="shared" si="726"/>
        <v>51.1</v>
      </c>
      <c r="Q1391" s="11">
        <f t="shared" si="726"/>
        <v>37.6</v>
      </c>
      <c r="R1391" s="11">
        <f t="shared" si="726"/>
        <v>13.7</v>
      </c>
      <c r="S1391" s="11">
        <f t="shared" si="726"/>
        <v>0.42899999999999999</v>
      </c>
      <c r="T1391" s="11">
        <f t="shared" si="726"/>
        <v>831.25774499676254</v>
      </c>
      <c r="U1391" s="40">
        <f t="shared" si="732"/>
        <v>0.24</v>
      </c>
      <c r="V1391" s="11">
        <f t="shared" si="727"/>
        <v>36.779505023153057</v>
      </c>
      <c r="W1391" s="11">
        <f t="shared" si="727"/>
        <v>463475.24708740792</v>
      </c>
      <c r="X1391" s="11">
        <f t="shared" si="727"/>
        <v>9236.7124809925062</v>
      </c>
      <c r="Y1391" s="11">
        <f t="shared" si="725"/>
        <v>16842</v>
      </c>
      <c r="Z1391" s="11">
        <f t="shared" si="725"/>
        <v>1.8233760155096099</v>
      </c>
      <c r="AA1391" s="11">
        <f t="shared" si="725"/>
        <v>23.612687523528678</v>
      </c>
      <c r="AB1391" s="11">
        <f t="shared" si="725"/>
        <v>525</v>
      </c>
      <c r="AC1391" s="11">
        <f t="shared" si="725"/>
        <v>350</v>
      </c>
      <c r="AD1391" s="11">
        <f t="shared" si="725"/>
        <v>164440.64698403416</v>
      </c>
      <c r="AE1391" s="11">
        <f t="shared" si="723"/>
        <v>2630.2345437996005</v>
      </c>
      <c r="AF1391" s="11">
        <f t="shared" si="723"/>
        <v>8141.7466666666669</v>
      </c>
      <c r="AG1391" s="11">
        <f t="shared" si="723"/>
        <v>3.0954451137673873</v>
      </c>
      <c r="AH1391" s="11">
        <f t="shared" si="723"/>
        <v>14.064902827874812</v>
      </c>
      <c r="AI1391" s="11">
        <f t="shared" si="724"/>
        <v>532000</v>
      </c>
      <c r="AJ1391" s="11">
        <f t="shared" si="724"/>
        <v>20151.515151515152</v>
      </c>
      <c r="AK1391" s="11">
        <f t="shared" si="724"/>
        <v>25.302026383463964</v>
      </c>
      <c r="AL1391" s="11">
        <f t="shared" si="724"/>
        <v>96900</v>
      </c>
      <c r="AM1391" s="11">
        <f t="shared" si="724"/>
        <v>1896.2818003913894</v>
      </c>
      <c r="AN1391" s="11">
        <f t="shared" si="724"/>
        <v>2577.127659574468</v>
      </c>
      <c r="AO1391" s="11">
        <f t="shared" si="724"/>
        <v>10.798448879118975</v>
      </c>
      <c r="AP1391" s="11">
        <f t="shared" si="724"/>
        <v>0</v>
      </c>
      <c r="AQ1391" s="11">
        <f t="shared" si="724"/>
        <v>0</v>
      </c>
      <c r="AR1391" s="11">
        <f t="shared" si="730"/>
        <v>0</v>
      </c>
      <c r="AS1391" s="11">
        <f t="shared" si="730"/>
        <v>0</v>
      </c>
      <c r="AT1391" s="11">
        <f t="shared" si="730"/>
        <v>0</v>
      </c>
      <c r="AU1391" s="11">
        <f t="shared" si="730"/>
        <v>0</v>
      </c>
      <c r="AV1391" s="11">
        <f t="shared" si="730"/>
        <v>14291.666666666666</v>
      </c>
      <c r="AW1391" s="11">
        <f t="shared" si="730"/>
        <v>0</v>
      </c>
      <c r="AX1391" s="11">
        <f t="shared" si="730"/>
        <v>0</v>
      </c>
      <c r="AY1391" s="11">
        <f t="shared" si="730"/>
        <v>0</v>
      </c>
      <c r="AZ1391" s="11">
        <f t="shared" si="730"/>
        <v>0</v>
      </c>
      <c r="BA1391" s="11">
        <f t="shared" si="728"/>
        <v>0</v>
      </c>
      <c r="BB1391" s="11">
        <f t="shared" si="728"/>
        <v>0</v>
      </c>
      <c r="BC1391" s="11">
        <f t="shared" si="728"/>
        <v>3</v>
      </c>
      <c r="BD1391" s="11">
        <f t="shared" si="728"/>
        <v>3</v>
      </c>
      <c r="BE1391" s="11">
        <f t="shared" si="728"/>
        <v>4</v>
      </c>
      <c r="BF1391" s="15" t="str">
        <f t="shared" si="733"/>
        <v>ČSN 42 5545</v>
      </c>
      <c r="BG1391" s="44">
        <v>6.53</v>
      </c>
      <c r="BH1391" s="17">
        <f t="shared" si="734"/>
        <v>75</v>
      </c>
      <c r="BI1391" s="17">
        <f t="shared" si="735"/>
        <v>50</v>
      </c>
      <c r="BK1391" s="17">
        <f t="shared" si="736"/>
        <v>7</v>
      </c>
      <c r="BM1391" s="17">
        <v>7</v>
      </c>
      <c r="BN1391" s="17">
        <f t="shared" si="740"/>
        <v>3.5</v>
      </c>
      <c r="BP1391" s="26">
        <f t="shared" si="755"/>
        <v>24.822488462084685</v>
      </c>
      <c r="BQ1391" s="26">
        <f t="shared" si="741"/>
        <v>12.480614657852728</v>
      </c>
      <c r="BR1391" s="26">
        <v>21.2</v>
      </c>
      <c r="BS1391" s="26">
        <v>26.4</v>
      </c>
      <c r="BT1391" s="26">
        <v>51.1</v>
      </c>
      <c r="BU1391" s="26">
        <v>37.6</v>
      </c>
      <c r="BV1391" s="26">
        <v>13.7</v>
      </c>
      <c r="BW1391" s="53">
        <v>0.42899999999999999</v>
      </c>
      <c r="BX1391" s="18">
        <f t="shared" si="742"/>
        <v>831.25774499676254</v>
      </c>
      <c r="BY1391" s="42">
        <v>0.24</v>
      </c>
      <c r="BZ1391" s="43">
        <f t="shared" si="718"/>
        <v>36.779505023153057</v>
      </c>
      <c r="CA1391" s="18">
        <f t="shared" si="756"/>
        <v>463475.24708740792</v>
      </c>
      <c r="CB1391" s="18">
        <f t="shared" si="743"/>
        <v>9236.7124809925062</v>
      </c>
      <c r="CC1391" s="18">
        <f t="shared" si="744"/>
        <v>16842</v>
      </c>
      <c r="CD1391" s="25">
        <f t="shared" si="737"/>
        <v>1.8233760155096099</v>
      </c>
      <c r="CE1391" s="26">
        <f t="shared" si="738"/>
        <v>23.612687523528678</v>
      </c>
      <c r="CF1391" s="18">
        <f t="shared" si="739"/>
        <v>525</v>
      </c>
      <c r="CG1391" s="18">
        <f t="shared" si="745"/>
        <v>350</v>
      </c>
      <c r="CH1391" s="18">
        <f t="shared" si="746"/>
        <v>164440.64698403416</v>
      </c>
      <c r="CI1391" s="18">
        <f t="shared" si="747"/>
        <v>2630.2345437996005</v>
      </c>
      <c r="CJ1391" s="18">
        <f t="shared" si="748"/>
        <v>8141.7466666666669</v>
      </c>
      <c r="CK1391" s="25">
        <f t="shared" si="749"/>
        <v>3.0954451137673873</v>
      </c>
      <c r="CL1391" s="26">
        <f t="shared" si="750"/>
        <v>14.064902827874812</v>
      </c>
      <c r="CM1391" s="18">
        <v>532000</v>
      </c>
      <c r="CN1391" s="18">
        <f t="shared" si="751"/>
        <v>20151.515151515152</v>
      </c>
      <c r="CO1391" s="26">
        <v>25.302026383463964</v>
      </c>
      <c r="CP1391" s="18">
        <v>96900</v>
      </c>
      <c r="CQ1391" s="18">
        <f t="shared" si="752"/>
        <v>1896.2818003913894</v>
      </c>
      <c r="CR1391" s="18">
        <f t="shared" si="753"/>
        <v>2577.127659574468</v>
      </c>
      <c r="CS1391" s="26">
        <v>10.798448879118975</v>
      </c>
      <c r="CT1391" s="26"/>
      <c r="CU1391" s="26"/>
      <c r="CV1391" s="26"/>
      <c r="CW1391" s="26"/>
      <c r="CZ1391" s="18">
        <f t="shared" si="754"/>
        <v>14291.666666666666</v>
      </c>
      <c r="DG1391" s="17">
        <v>3</v>
      </c>
      <c r="DH1391" s="17">
        <v>3</v>
      </c>
      <c r="DI1391" s="17">
        <v>4</v>
      </c>
      <c r="DJ1391" s="20" t="s">
        <v>1473</v>
      </c>
    </row>
    <row r="1392" spans="1:114" x14ac:dyDescent="0.2">
      <c r="A1392" s="15" t="s">
        <v>105</v>
      </c>
      <c r="B1392" s="10" t="s">
        <v>1492</v>
      </c>
      <c r="C1392" s="11">
        <f t="shared" si="731"/>
        <v>7.39</v>
      </c>
      <c r="D1392" s="11">
        <f t="shared" si="729"/>
        <v>75</v>
      </c>
      <c r="E1392" s="11">
        <f t="shared" si="729"/>
        <v>50</v>
      </c>
      <c r="F1392" s="11">
        <f t="shared" si="729"/>
        <v>0</v>
      </c>
      <c r="G1392" s="11">
        <f t="shared" si="729"/>
        <v>8</v>
      </c>
      <c r="H1392" s="11">
        <f t="shared" si="729"/>
        <v>0</v>
      </c>
      <c r="I1392" s="11">
        <f t="shared" si="729"/>
        <v>7</v>
      </c>
      <c r="J1392" s="11">
        <f t="shared" si="729"/>
        <v>3.5</v>
      </c>
      <c r="K1392" s="11">
        <f t="shared" si="729"/>
        <v>0</v>
      </c>
      <c r="L1392" s="11">
        <f t="shared" si="729"/>
        <v>25.226642253846723</v>
      </c>
      <c r="M1392" s="11">
        <f t="shared" si="729"/>
        <v>12.866289046255869</v>
      </c>
      <c r="N1392" s="11">
        <f t="shared" si="726"/>
        <v>21.7</v>
      </c>
      <c r="O1392" s="11">
        <f t="shared" si="726"/>
        <v>26.3</v>
      </c>
      <c r="P1392" s="11">
        <f t="shared" si="726"/>
        <v>50.8</v>
      </c>
      <c r="Q1392" s="11">
        <f t="shared" si="726"/>
        <v>37.799999999999997</v>
      </c>
      <c r="R1392" s="11">
        <f t="shared" si="726"/>
        <v>14</v>
      </c>
      <c r="S1392" s="11">
        <f t="shared" si="726"/>
        <v>0.42599999999999999</v>
      </c>
      <c r="T1392" s="11">
        <f t="shared" si="726"/>
        <v>941.25774499676254</v>
      </c>
      <c r="U1392" s="40">
        <f t="shared" si="732"/>
        <v>0.24</v>
      </c>
      <c r="V1392" s="11">
        <f t="shared" si="727"/>
        <v>32.481271543479806</v>
      </c>
      <c r="W1392" s="11">
        <f t="shared" si="727"/>
        <v>519719.30629135866</v>
      </c>
      <c r="X1392" s="11">
        <f t="shared" si="727"/>
        <v>10441.716810466238</v>
      </c>
      <c r="Y1392" s="11">
        <f t="shared" si="725"/>
        <v>18978</v>
      </c>
      <c r="Z1392" s="11">
        <f t="shared" si="725"/>
        <v>1.8175172095241496</v>
      </c>
      <c r="AA1392" s="11">
        <f t="shared" si="725"/>
        <v>23.497959106874472</v>
      </c>
      <c r="AB1392" s="11">
        <f t="shared" si="725"/>
        <v>600</v>
      </c>
      <c r="AC1392" s="11">
        <f t="shared" si="725"/>
        <v>400</v>
      </c>
      <c r="AD1392" s="11">
        <f t="shared" si="725"/>
        <v>183615.55374629959</v>
      </c>
      <c r="AE1392" s="11">
        <f t="shared" si="723"/>
        <v>2955.1679905775054</v>
      </c>
      <c r="AF1392" s="11">
        <f t="shared" si="723"/>
        <v>9223.68</v>
      </c>
      <c r="AG1392" s="11">
        <f t="shared" si="723"/>
        <v>3.1212032714923557</v>
      </c>
      <c r="AH1392" s="11">
        <f t="shared" si="723"/>
        <v>13.966913773807509</v>
      </c>
      <c r="AI1392" s="11">
        <f t="shared" si="724"/>
        <v>595000</v>
      </c>
      <c r="AJ1392" s="11">
        <f t="shared" si="724"/>
        <v>22623.574144486691</v>
      </c>
      <c r="AK1392" s="11">
        <f t="shared" si="724"/>
        <v>25.145696597743317</v>
      </c>
      <c r="AL1392" s="11">
        <f t="shared" si="724"/>
        <v>109000</v>
      </c>
      <c r="AM1392" s="11">
        <f t="shared" si="724"/>
        <v>2145.6692913385828</v>
      </c>
      <c r="AN1392" s="11">
        <f t="shared" si="724"/>
        <v>2883.597883597884</v>
      </c>
      <c r="AO1392" s="11">
        <f t="shared" si="724"/>
        <v>10.762630668941807</v>
      </c>
      <c r="AP1392" s="11">
        <f t="shared" si="724"/>
        <v>0</v>
      </c>
      <c r="AQ1392" s="11">
        <f t="shared" si="724"/>
        <v>0</v>
      </c>
      <c r="AR1392" s="11">
        <f t="shared" si="730"/>
        <v>0</v>
      </c>
      <c r="AS1392" s="11">
        <f t="shared" si="730"/>
        <v>0</v>
      </c>
      <c r="AT1392" s="11">
        <f t="shared" si="730"/>
        <v>0</v>
      </c>
      <c r="AU1392" s="11">
        <f t="shared" si="730"/>
        <v>0</v>
      </c>
      <c r="AV1392" s="11">
        <f t="shared" si="730"/>
        <v>21333.333333333332</v>
      </c>
      <c r="AW1392" s="11">
        <f t="shared" si="730"/>
        <v>0</v>
      </c>
      <c r="AX1392" s="11">
        <f t="shared" si="730"/>
        <v>0</v>
      </c>
      <c r="AY1392" s="11">
        <f t="shared" si="730"/>
        <v>0</v>
      </c>
      <c r="AZ1392" s="11">
        <f t="shared" si="730"/>
        <v>0</v>
      </c>
      <c r="BA1392" s="11">
        <f t="shared" si="728"/>
        <v>0</v>
      </c>
      <c r="BB1392" s="11">
        <f t="shared" si="728"/>
        <v>0</v>
      </c>
      <c r="BC1392" s="11">
        <f t="shared" si="728"/>
        <v>2</v>
      </c>
      <c r="BD1392" s="11">
        <f t="shared" si="728"/>
        <v>3</v>
      </c>
      <c r="BE1392" s="11">
        <f t="shared" si="728"/>
        <v>3</v>
      </c>
      <c r="BF1392" s="15" t="str">
        <f t="shared" si="733"/>
        <v>ČSN 42 5545</v>
      </c>
      <c r="BG1392" s="44">
        <v>7.39</v>
      </c>
      <c r="BH1392" s="17">
        <f t="shared" si="734"/>
        <v>75</v>
      </c>
      <c r="BI1392" s="17">
        <f t="shared" si="735"/>
        <v>50</v>
      </c>
      <c r="BK1392" s="17">
        <f t="shared" si="736"/>
        <v>8</v>
      </c>
      <c r="BM1392" s="17">
        <v>7</v>
      </c>
      <c r="BN1392" s="17">
        <f t="shared" si="740"/>
        <v>3.5</v>
      </c>
      <c r="BP1392" s="26">
        <f t="shared" si="755"/>
        <v>25.226642253846723</v>
      </c>
      <c r="BQ1392" s="26">
        <f t="shared" si="741"/>
        <v>12.866289046255869</v>
      </c>
      <c r="BR1392" s="26">
        <v>21.7</v>
      </c>
      <c r="BS1392" s="26">
        <v>26.3</v>
      </c>
      <c r="BT1392" s="26">
        <v>50.8</v>
      </c>
      <c r="BU1392" s="26">
        <v>37.799999999999997</v>
      </c>
      <c r="BV1392" s="26">
        <v>14</v>
      </c>
      <c r="BW1392" s="53">
        <v>0.42599999999999999</v>
      </c>
      <c r="BX1392" s="18">
        <f t="shared" si="742"/>
        <v>941.25774499676254</v>
      </c>
      <c r="BY1392" s="42">
        <v>0.24</v>
      </c>
      <c r="BZ1392" s="43">
        <f t="shared" si="718"/>
        <v>32.481271543479806</v>
      </c>
      <c r="CA1392" s="18">
        <f t="shared" si="756"/>
        <v>519719.30629135866</v>
      </c>
      <c r="CB1392" s="18">
        <f t="shared" si="743"/>
        <v>10441.716810466238</v>
      </c>
      <c r="CC1392" s="18">
        <f t="shared" si="744"/>
        <v>18978</v>
      </c>
      <c r="CD1392" s="25">
        <f t="shared" si="737"/>
        <v>1.8175172095241496</v>
      </c>
      <c r="CE1392" s="26">
        <f t="shared" si="738"/>
        <v>23.497959106874472</v>
      </c>
      <c r="CF1392" s="18">
        <f t="shared" si="739"/>
        <v>600</v>
      </c>
      <c r="CG1392" s="18">
        <f t="shared" si="745"/>
        <v>400</v>
      </c>
      <c r="CH1392" s="18">
        <f t="shared" si="746"/>
        <v>183615.55374629959</v>
      </c>
      <c r="CI1392" s="18">
        <f t="shared" si="747"/>
        <v>2955.1679905775054</v>
      </c>
      <c r="CJ1392" s="18">
        <f t="shared" si="748"/>
        <v>9223.68</v>
      </c>
      <c r="CK1392" s="25">
        <f t="shared" si="749"/>
        <v>3.1212032714923557</v>
      </c>
      <c r="CL1392" s="26">
        <f t="shared" si="750"/>
        <v>13.966913773807509</v>
      </c>
      <c r="CM1392" s="18">
        <v>595000</v>
      </c>
      <c r="CN1392" s="18">
        <f t="shared" si="751"/>
        <v>22623.574144486691</v>
      </c>
      <c r="CO1392" s="26">
        <v>25.145696597743317</v>
      </c>
      <c r="CP1392" s="18">
        <v>109000</v>
      </c>
      <c r="CQ1392" s="18">
        <f t="shared" si="752"/>
        <v>2145.6692913385828</v>
      </c>
      <c r="CR1392" s="18">
        <f t="shared" si="753"/>
        <v>2883.597883597884</v>
      </c>
      <c r="CS1392" s="26">
        <v>10.762630668941807</v>
      </c>
      <c r="CT1392" s="26"/>
      <c r="CU1392" s="26"/>
      <c r="CV1392" s="26"/>
      <c r="CW1392" s="26"/>
      <c r="CZ1392" s="18">
        <f t="shared" si="754"/>
        <v>21333.333333333332</v>
      </c>
      <c r="DG1392" s="17">
        <v>2</v>
      </c>
      <c r="DH1392" s="17">
        <v>3</v>
      </c>
      <c r="DI1392" s="17">
        <v>3</v>
      </c>
      <c r="DJ1392" s="20" t="s">
        <v>1473</v>
      </c>
    </row>
    <row r="1393" spans="1:114" x14ac:dyDescent="0.2">
      <c r="A1393" s="15" t="s">
        <v>105</v>
      </c>
      <c r="B1393" s="10" t="s">
        <v>1493</v>
      </c>
      <c r="C1393" s="11">
        <f t="shared" si="731"/>
        <v>6.37</v>
      </c>
      <c r="D1393" s="11">
        <f t="shared" si="729"/>
        <v>80</v>
      </c>
      <c r="E1393" s="11">
        <f t="shared" si="729"/>
        <v>60</v>
      </c>
      <c r="F1393" s="11">
        <f t="shared" si="729"/>
        <v>0</v>
      </c>
      <c r="G1393" s="11">
        <f t="shared" si="729"/>
        <v>6</v>
      </c>
      <c r="H1393" s="11">
        <f t="shared" si="729"/>
        <v>0</v>
      </c>
      <c r="I1393" s="11">
        <f t="shared" si="729"/>
        <v>8</v>
      </c>
      <c r="J1393" s="11">
        <f t="shared" si="729"/>
        <v>4</v>
      </c>
      <c r="K1393" s="11">
        <f t="shared" si="729"/>
        <v>0</v>
      </c>
      <c r="L1393" s="11">
        <f t="shared" si="729"/>
        <v>24.678673529765415</v>
      </c>
      <c r="M1393" s="11">
        <f t="shared" si="729"/>
        <v>14.848054120657386</v>
      </c>
      <c r="N1393" s="11">
        <f t="shared" si="726"/>
        <v>24.8</v>
      </c>
      <c r="O1393" s="11">
        <f t="shared" si="726"/>
        <v>29.3</v>
      </c>
      <c r="P1393" s="11">
        <f t="shared" si="726"/>
        <v>55.7</v>
      </c>
      <c r="Q1393" s="11">
        <f t="shared" si="726"/>
        <v>43.3</v>
      </c>
      <c r="R1393" s="11">
        <f t="shared" si="726"/>
        <v>17.3</v>
      </c>
      <c r="S1393" s="11">
        <f t="shared" si="726"/>
        <v>0.53500000000000003</v>
      </c>
      <c r="T1393" s="11">
        <f t="shared" si="726"/>
        <v>810.86725877128174</v>
      </c>
      <c r="U1393" s="40">
        <f t="shared" si="732"/>
        <v>0.27</v>
      </c>
      <c r="V1393" s="11">
        <f t="shared" si="727"/>
        <v>42.41742910019304</v>
      </c>
      <c r="W1393" s="11">
        <f t="shared" si="727"/>
        <v>513517.00106355536</v>
      </c>
      <c r="X1393" s="11">
        <f t="shared" si="727"/>
        <v>9282.441941081277</v>
      </c>
      <c r="Y1393" s="11">
        <f t="shared" si="725"/>
        <v>17214</v>
      </c>
      <c r="Z1393" s="11">
        <f t="shared" si="725"/>
        <v>1.8544689112264789</v>
      </c>
      <c r="AA1393" s="11">
        <f t="shared" si="725"/>
        <v>25.165324263476883</v>
      </c>
      <c r="AB1393" s="11">
        <f t="shared" si="725"/>
        <v>480</v>
      </c>
      <c r="AC1393" s="11">
        <f t="shared" si="725"/>
        <v>360</v>
      </c>
      <c r="AD1393" s="11">
        <f t="shared" si="725"/>
        <v>247528.96344927489</v>
      </c>
      <c r="AE1393" s="11">
        <f t="shared" si="723"/>
        <v>3799.2566470337392</v>
      </c>
      <c r="AF1393" s="11">
        <f t="shared" si="723"/>
        <v>10111.949999999999</v>
      </c>
      <c r="AG1393" s="11">
        <f t="shared" si="723"/>
        <v>2.6615601259511856</v>
      </c>
      <c r="AH1393" s="11">
        <f t="shared" si="723"/>
        <v>17.471819290908947</v>
      </c>
      <c r="AI1393" s="11">
        <f t="shared" si="724"/>
        <v>627000</v>
      </c>
      <c r="AJ1393" s="11">
        <f t="shared" si="724"/>
        <v>21399.317406143346</v>
      </c>
      <c r="AK1393" s="11">
        <f t="shared" si="724"/>
        <v>27.805028419791281</v>
      </c>
      <c r="AL1393" s="11">
        <f t="shared" si="724"/>
        <v>136000</v>
      </c>
      <c r="AM1393" s="11">
        <f t="shared" si="724"/>
        <v>2441.6517055655295</v>
      </c>
      <c r="AN1393" s="11">
        <f t="shared" si="724"/>
        <v>3140.877598152425</v>
      </c>
      <c r="AO1393" s="11">
        <f t="shared" si="724"/>
        <v>12.949679713628958</v>
      </c>
      <c r="AP1393" s="11">
        <f t="shared" si="724"/>
        <v>0</v>
      </c>
      <c r="AQ1393" s="11">
        <f t="shared" si="724"/>
        <v>0</v>
      </c>
      <c r="AR1393" s="11">
        <f t="shared" si="730"/>
        <v>0</v>
      </c>
      <c r="AS1393" s="11">
        <f t="shared" si="730"/>
        <v>0</v>
      </c>
      <c r="AT1393" s="11">
        <f t="shared" si="730"/>
        <v>0</v>
      </c>
      <c r="AU1393" s="11">
        <f t="shared" si="730"/>
        <v>0</v>
      </c>
      <c r="AV1393" s="11">
        <f t="shared" si="730"/>
        <v>10080</v>
      </c>
      <c r="AW1393" s="11">
        <f t="shared" si="730"/>
        <v>0</v>
      </c>
      <c r="AX1393" s="11">
        <f t="shared" si="730"/>
        <v>0</v>
      </c>
      <c r="AY1393" s="11">
        <f t="shared" si="730"/>
        <v>0</v>
      </c>
      <c r="AZ1393" s="11">
        <f t="shared" si="730"/>
        <v>0</v>
      </c>
      <c r="BA1393" s="11">
        <f t="shared" si="728"/>
        <v>0</v>
      </c>
      <c r="BB1393" s="11">
        <f t="shared" si="728"/>
        <v>0</v>
      </c>
      <c r="BC1393" s="11">
        <f t="shared" si="728"/>
        <v>4</v>
      </c>
      <c r="BD1393" s="11">
        <f t="shared" si="728"/>
        <v>4</v>
      </c>
      <c r="BE1393" s="11">
        <f t="shared" si="728"/>
        <v>4</v>
      </c>
      <c r="BF1393" s="15" t="str">
        <f t="shared" si="733"/>
        <v>ČSN 42 5545</v>
      </c>
      <c r="BG1393" s="44">
        <v>6.37</v>
      </c>
      <c r="BH1393" s="17">
        <f t="shared" si="734"/>
        <v>80</v>
      </c>
      <c r="BI1393" s="17">
        <f t="shared" si="735"/>
        <v>60</v>
      </c>
      <c r="BK1393" s="17">
        <f t="shared" si="736"/>
        <v>6</v>
      </c>
      <c r="BM1393" s="17">
        <v>8</v>
      </c>
      <c r="BN1393" s="17">
        <f t="shared" si="740"/>
        <v>4</v>
      </c>
      <c r="BP1393" s="26">
        <f t="shared" si="755"/>
        <v>24.678673529765415</v>
      </c>
      <c r="BQ1393" s="26">
        <f t="shared" si="741"/>
        <v>14.848054120657386</v>
      </c>
      <c r="BR1393" s="26">
        <v>24.8</v>
      </c>
      <c r="BS1393" s="26">
        <v>29.3</v>
      </c>
      <c r="BT1393" s="26">
        <v>55.7</v>
      </c>
      <c r="BU1393" s="26">
        <v>43.3</v>
      </c>
      <c r="BV1393" s="26">
        <v>17.3</v>
      </c>
      <c r="BW1393" s="53">
        <v>0.53500000000000003</v>
      </c>
      <c r="BX1393" s="18">
        <f t="shared" si="742"/>
        <v>810.86725877128174</v>
      </c>
      <c r="BY1393" s="42">
        <v>0.27</v>
      </c>
      <c r="BZ1393" s="43">
        <f t="shared" si="718"/>
        <v>42.41742910019304</v>
      </c>
      <c r="CA1393" s="18">
        <f t="shared" si="756"/>
        <v>513517.00106355536</v>
      </c>
      <c r="CB1393" s="18">
        <f t="shared" si="743"/>
        <v>9282.441941081277</v>
      </c>
      <c r="CC1393" s="18">
        <f t="shared" si="744"/>
        <v>17214</v>
      </c>
      <c r="CD1393" s="25">
        <f t="shared" si="737"/>
        <v>1.8544689112264789</v>
      </c>
      <c r="CE1393" s="26">
        <f t="shared" si="738"/>
        <v>25.165324263476883</v>
      </c>
      <c r="CF1393" s="18">
        <f t="shared" si="739"/>
        <v>480</v>
      </c>
      <c r="CG1393" s="18">
        <f t="shared" si="745"/>
        <v>360</v>
      </c>
      <c r="CH1393" s="18">
        <f t="shared" si="746"/>
        <v>247528.96344927489</v>
      </c>
      <c r="CI1393" s="18">
        <f t="shared" si="747"/>
        <v>3799.2566470337392</v>
      </c>
      <c r="CJ1393" s="18">
        <f t="shared" si="748"/>
        <v>10111.949999999999</v>
      </c>
      <c r="CK1393" s="25">
        <f t="shared" si="749"/>
        <v>2.6615601259511856</v>
      </c>
      <c r="CL1393" s="26">
        <f t="shared" si="750"/>
        <v>17.471819290908947</v>
      </c>
      <c r="CM1393" s="18">
        <v>627000</v>
      </c>
      <c r="CN1393" s="18">
        <f t="shared" si="751"/>
        <v>21399.317406143346</v>
      </c>
      <c r="CO1393" s="26">
        <v>27.805028419791281</v>
      </c>
      <c r="CP1393" s="18">
        <v>136000</v>
      </c>
      <c r="CQ1393" s="18">
        <f t="shared" si="752"/>
        <v>2441.6517055655295</v>
      </c>
      <c r="CR1393" s="18">
        <f t="shared" si="753"/>
        <v>3140.877598152425</v>
      </c>
      <c r="CS1393" s="26">
        <v>12.949679713628958</v>
      </c>
      <c r="CT1393" s="26"/>
      <c r="CU1393" s="26"/>
      <c r="CV1393" s="26"/>
      <c r="CW1393" s="26"/>
      <c r="CZ1393" s="18">
        <f t="shared" si="754"/>
        <v>10080</v>
      </c>
      <c r="DG1393" s="17">
        <v>4</v>
      </c>
      <c r="DH1393" s="17">
        <v>4</v>
      </c>
      <c r="DI1393" s="17">
        <v>4</v>
      </c>
      <c r="DJ1393" s="20" t="s">
        <v>1473</v>
      </c>
    </row>
    <row r="1394" spans="1:114" x14ac:dyDescent="0.2">
      <c r="A1394" s="15" t="s">
        <v>105</v>
      </c>
      <c r="B1394" s="10" t="s">
        <v>1494</v>
      </c>
      <c r="C1394" s="11">
        <f t="shared" si="731"/>
        <v>7.36</v>
      </c>
      <c r="D1394" s="11">
        <f t="shared" si="729"/>
        <v>80</v>
      </c>
      <c r="E1394" s="11">
        <f t="shared" si="729"/>
        <v>60</v>
      </c>
      <c r="F1394" s="11">
        <f t="shared" si="729"/>
        <v>0</v>
      </c>
      <c r="G1394" s="11">
        <f t="shared" si="729"/>
        <v>7</v>
      </c>
      <c r="H1394" s="11">
        <f t="shared" si="729"/>
        <v>0</v>
      </c>
      <c r="I1394" s="11">
        <f t="shared" si="729"/>
        <v>8</v>
      </c>
      <c r="J1394" s="11">
        <f t="shared" si="729"/>
        <v>4</v>
      </c>
      <c r="K1394" s="11">
        <f t="shared" si="729"/>
        <v>0</v>
      </c>
      <c r="L1394" s="11">
        <f t="shared" si="729"/>
        <v>25.107955334958383</v>
      </c>
      <c r="M1394" s="11">
        <f t="shared" si="729"/>
        <v>15.254399486986431</v>
      </c>
      <c r="N1394" s="11">
        <f t="shared" si="726"/>
        <v>25.4</v>
      </c>
      <c r="O1394" s="11">
        <f t="shared" si="726"/>
        <v>29.3</v>
      </c>
      <c r="P1394" s="11">
        <f t="shared" si="726"/>
        <v>55.5</v>
      </c>
      <c r="Q1394" s="11">
        <f t="shared" si="726"/>
        <v>43.4</v>
      </c>
      <c r="R1394" s="11">
        <f t="shared" si="726"/>
        <v>17.600000000000001</v>
      </c>
      <c r="S1394" s="11">
        <f t="shared" si="726"/>
        <v>0.54300000000000004</v>
      </c>
      <c r="T1394" s="11">
        <f t="shared" si="726"/>
        <v>937.86725877128174</v>
      </c>
      <c r="U1394" s="40">
        <f t="shared" si="732"/>
        <v>0.27</v>
      </c>
      <c r="V1394" s="11">
        <f t="shared" si="727"/>
        <v>36.673531501313064</v>
      </c>
      <c r="W1394" s="11">
        <f t="shared" si="727"/>
        <v>589194.88628778723</v>
      </c>
      <c r="X1394" s="11">
        <f t="shared" si="727"/>
        <v>10733.702668266977</v>
      </c>
      <c r="Y1394" s="11">
        <f t="shared" si="725"/>
        <v>19825.75</v>
      </c>
      <c r="Z1394" s="11">
        <f t="shared" si="725"/>
        <v>1.847056007859494</v>
      </c>
      <c r="AA1394" s="11">
        <f t="shared" si="725"/>
        <v>25.064485661478066</v>
      </c>
      <c r="AB1394" s="11">
        <f t="shared" si="725"/>
        <v>560</v>
      </c>
      <c r="AC1394" s="11">
        <f t="shared" si="725"/>
        <v>420</v>
      </c>
      <c r="AD1394" s="11">
        <f t="shared" si="725"/>
        <v>283308.0970761822</v>
      </c>
      <c r="AE1394" s="11">
        <f t="shared" si="723"/>
        <v>4375.7119376665378</v>
      </c>
      <c r="AF1394" s="11">
        <f t="shared" si="723"/>
        <v>11679.871874999999</v>
      </c>
      <c r="AG1394" s="11">
        <f t="shared" si="723"/>
        <v>2.6692506365555211</v>
      </c>
      <c r="AH1394" s="11">
        <f t="shared" si="723"/>
        <v>17.38036153549282</v>
      </c>
      <c r="AI1394" s="11">
        <f t="shared" si="724"/>
        <v>718000</v>
      </c>
      <c r="AJ1394" s="11">
        <f t="shared" si="724"/>
        <v>24505.119453924915</v>
      </c>
      <c r="AK1394" s="11">
        <f t="shared" si="724"/>
        <v>27.66691927509892</v>
      </c>
      <c r="AL1394" s="11">
        <f t="shared" si="724"/>
        <v>156000</v>
      </c>
      <c r="AM1394" s="11">
        <f t="shared" si="724"/>
        <v>2810.8108108108108</v>
      </c>
      <c r="AN1394" s="11">
        <f t="shared" si="724"/>
        <v>3594.4700460829495</v>
      </c>
      <c r="AO1394" s="11">
        <f t="shared" ref="AO1394:AV1437" si="757">IF($A1394="x",CS1394,"")</f>
        <v>12.896173875985809</v>
      </c>
      <c r="AP1394" s="11">
        <f t="shared" si="757"/>
        <v>0</v>
      </c>
      <c r="AQ1394" s="11">
        <f t="shared" si="757"/>
        <v>0</v>
      </c>
      <c r="AR1394" s="11">
        <f t="shared" si="730"/>
        <v>0</v>
      </c>
      <c r="AS1394" s="11">
        <f t="shared" si="730"/>
        <v>0</v>
      </c>
      <c r="AT1394" s="11">
        <f t="shared" si="730"/>
        <v>0</v>
      </c>
      <c r="AU1394" s="11">
        <f t="shared" si="730"/>
        <v>0</v>
      </c>
      <c r="AV1394" s="11">
        <f t="shared" si="730"/>
        <v>16006.666666666666</v>
      </c>
      <c r="AW1394" s="11">
        <f t="shared" si="730"/>
        <v>0</v>
      </c>
      <c r="AX1394" s="11">
        <f t="shared" si="730"/>
        <v>0</v>
      </c>
      <c r="AY1394" s="11">
        <f t="shared" si="730"/>
        <v>0</v>
      </c>
      <c r="AZ1394" s="11">
        <f t="shared" si="730"/>
        <v>0</v>
      </c>
      <c r="BA1394" s="11">
        <f t="shared" si="728"/>
        <v>0</v>
      </c>
      <c r="BB1394" s="11">
        <f t="shared" si="728"/>
        <v>0</v>
      </c>
      <c r="BC1394" s="11">
        <f t="shared" si="728"/>
        <v>3</v>
      </c>
      <c r="BD1394" s="11">
        <f t="shared" si="728"/>
        <v>4</v>
      </c>
      <c r="BE1394" s="11">
        <f t="shared" si="728"/>
        <v>4</v>
      </c>
      <c r="BF1394" s="15" t="str">
        <f t="shared" si="733"/>
        <v>ČSN 42 5545</v>
      </c>
      <c r="BG1394" s="44">
        <v>7.36</v>
      </c>
      <c r="BH1394" s="17">
        <f t="shared" si="734"/>
        <v>80</v>
      </c>
      <c r="BI1394" s="17">
        <f t="shared" si="735"/>
        <v>60</v>
      </c>
      <c r="BK1394" s="17">
        <f t="shared" si="736"/>
        <v>7</v>
      </c>
      <c r="BM1394" s="17">
        <v>8</v>
      </c>
      <c r="BN1394" s="17">
        <f t="shared" si="740"/>
        <v>4</v>
      </c>
      <c r="BP1394" s="26">
        <f t="shared" si="755"/>
        <v>25.107955334958383</v>
      </c>
      <c r="BQ1394" s="26">
        <f t="shared" si="741"/>
        <v>15.254399486986431</v>
      </c>
      <c r="BR1394" s="26">
        <v>25.4</v>
      </c>
      <c r="BS1394" s="26">
        <v>29.3</v>
      </c>
      <c r="BT1394" s="26">
        <v>55.5</v>
      </c>
      <c r="BU1394" s="26">
        <v>43.4</v>
      </c>
      <c r="BV1394" s="26">
        <v>17.600000000000001</v>
      </c>
      <c r="BW1394" s="53">
        <v>0.54300000000000004</v>
      </c>
      <c r="BX1394" s="18">
        <f t="shared" si="742"/>
        <v>937.86725877128174</v>
      </c>
      <c r="BY1394" s="42">
        <v>0.27</v>
      </c>
      <c r="BZ1394" s="43">
        <f t="shared" ref="BZ1394:BZ1457" si="758">BY1394/(BX1394*0.00000785)</f>
        <v>36.673531501313064</v>
      </c>
      <c r="CA1394" s="18">
        <f t="shared" si="756"/>
        <v>589194.88628778723</v>
      </c>
      <c r="CB1394" s="18">
        <f t="shared" si="743"/>
        <v>10733.702668266977</v>
      </c>
      <c r="CC1394" s="18">
        <f t="shared" si="744"/>
        <v>19825.75</v>
      </c>
      <c r="CD1394" s="25">
        <f t="shared" si="737"/>
        <v>1.847056007859494</v>
      </c>
      <c r="CE1394" s="26">
        <f t="shared" si="738"/>
        <v>25.064485661478066</v>
      </c>
      <c r="CF1394" s="18">
        <f t="shared" si="739"/>
        <v>560</v>
      </c>
      <c r="CG1394" s="18">
        <f t="shared" si="745"/>
        <v>420</v>
      </c>
      <c r="CH1394" s="18">
        <f t="shared" si="746"/>
        <v>283308.0970761822</v>
      </c>
      <c r="CI1394" s="18">
        <f t="shared" si="747"/>
        <v>4375.7119376665378</v>
      </c>
      <c r="CJ1394" s="18">
        <f t="shared" si="748"/>
        <v>11679.871874999999</v>
      </c>
      <c r="CK1394" s="25">
        <f t="shared" si="749"/>
        <v>2.6692506365555211</v>
      </c>
      <c r="CL1394" s="26">
        <f t="shared" si="750"/>
        <v>17.38036153549282</v>
      </c>
      <c r="CM1394" s="18">
        <v>718000</v>
      </c>
      <c r="CN1394" s="18">
        <f t="shared" si="751"/>
        <v>24505.119453924915</v>
      </c>
      <c r="CO1394" s="26">
        <v>27.66691927509892</v>
      </c>
      <c r="CP1394" s="18">
        <v>156000</v>
      </c>
      <c r="CQ1394" s="18">
        <f t="shared" si="752"/>
        <v>2810.8108108108108</v>
      </c>
      <c r="CR1394" s="18">
        <f t="shared" si="753"/>
        <v>3594.4700460829495</v>
      </c>
      <c r="CS1394" s="26">
        <v>12.896173875985809</v>
      </c>
      <c r="CT1394" s="26"/>
      <c r="CU1394" s="26"/>
      <c r="CV1394" s="26"/>
      <c r="CW1394" s="26"/>
      <c r="CZ1394" s="18">
        <f t="shared" si="754"/>
        <v>16006.666666666666</v>
      </c>
      <c r="DG1394" s="17">
        <v>3</v>
      </c>
      <c r="DH1394" s="17">
        <v>4</v>
      </c>
      <c r="DI1394" s="17">
        <v>4</v>
      </c>
      <c r="DJ1394" s="20" t="s">
        <v>1473</v>
      </c>
    </row>
    <row r="1395" spans="1:114" x14ac:dyDescent="0.2">
      <c r="A1395" s="15" t="s">
        <v>105</v>
      </c>
      <c r="B1395" s="10" t="s">
        <v>1495</v>
      </c>
      <c r="C1395" s="11">
        <f t="shared" si="731"/>
        <v>8.34</v>
      </c>
      <c r="D1395" s="11">
        <f t="shared" si="729"/>
        <v>80</v>
      </c>
      <c r="E1395" s="11">
        <f t="shared" si="729"/>
        <v>60</v>
      </c>
      <c r="F1395" s="11">
        <f t="shared" si="729"/>
        <v>0</v>
      </c>
      <c r="G1395" s="11">
        <f t="shared" si="729"/>
        <v>8</v>
      </c>
      <c r="H1395" s="11">
        <f t="shared" si="729"/>
        <v>0</v>
      </c>
      <c r="I1395" s="11">
        <f t="shared" ref="I1395:S1426" si="759">IF($A1395="x",BM1395,"")</f>
        <v>8</v>
      </c>
      <c r="J1395" s="11">
        <f t="shared" si="759"/>
        <v>4</v>
      </c>
      <c r="K1395" s="11">
        <f t="shared" si="759"/>
        <v>0</v>
      </c>
      <c r="L1395" s="11">
        <f t="shared" si="759"/>
        <v>25.519395679628211</v>
      </c>
      <c r="M1395" s="11">
        <f t="shared" si="759"/>
        <v>15.648617061030439</v>
      </c>
      <c r="N1395" s="11">
        <f t="shared" si="726"/>
        <v>25.9</v>
      </c>
      <c r="O1395" s="11">
        <f t="shared" si="726"/>
        <v>29.3</v>
      </c>
      <c r="P1395" s="11">
        <f t="shared" si="726"/>
        <v>55.4</v>
      </c>
      <c r="Q1395" s="11">
        <f t="shared" si="726"/>
        <v>43.5</v>
      </c>
      <c r="R1395" s="11">
        <f t="shared" si="726"/>
        <v>17.8</v>
      </c>
      <c r="S1395" s="11">
        <f t="shared" si="726"/>
        <v>0.54100000000000004</v>
      </c>
      <c r="T1395" s="11">
        <f t="shared" si="726"/>
        <v>1062.8672587712815</v>
      </c>
      <c r="U1395" s="40">
        <f t="shared" si="732"/>
        <v>0.27</v>
      </c>
      <c r="V1395" s="11">
        <f t="shared" si="727"/>
        <v>32.360489209499846</v>
      </c>
      <c r="W1395" s="11">
        <f t="shared" si="727"/>
        <v>661988.11279382952</v>
      </c>
      <c r="X1395" s="11">
        <f t="shared" si="727"/>
        <v>12150.895186496566</v>
      </c>
      <c r="Y1395" s="11">
        <f t="shared" si="725"/>
        <v>22368</v>
      </c>
      <c r="Z1395" s="11">
        <f t="shared" si="725"/>
        <v>1.840852024207881</v>
      </c>
      <c r="AA1395" s="11">
        <f t="shared" si="725"/>
        <v>24.956609350209678</v>
      </c>
      <c r="AB1395" s="11">
        <f t="shared" si="725"/>
        <v>640</v>
      </c>
      <c r="AC1395" s="11">
        <f t="shared" si="725"/>
        <v>480</v>
      </c>
      <c r="AD1395" s="11">
        <f t="shared" si="725"/>
        <v>317466.68811718503</v>
      </c>
      <c r="AE1395" s="11">
        <f t="shared" si="723"/>
        <v>4933.3312450840158</v>
      </c>
      <c r="AF1395" s="11">
        <f t="shared" si="723"/>
        <v>13219.199999999999</v>
      </c>
      <c r="AG1395" s="11">
        <f t="shared" si="723"/>
        <v>2.6795687018123333</v>
      </c>
      <c r="AH1395" s="11">
        <f t="shared" si="723"/>
        <v>17.282619408940317</v>
      </c>
      <c r="AI1395" s="11">
        <f t="shared" si="723"/>
        <v>806000</v>
      </c>
      <c r="AJ1395" s="11">
        <f t="shared" si="723"/>
        <v>27508.532423208191</v>
      </c>
      <c r="AK1395" s="11">
        <f t="shared" si="723"/>
        <v>27.574940770390896</v>
      </c>
      <c r="AL1395" s="11">
        <f t="shared" si="723"/>
        <v>175000</v>
      </c>
      <c r="AM1395" s="11">
        <f t="shared" si="723"/>
        <v>3158.8447653429603</v>
      </c>
      <c r="AN1395" s="11">
        <f t="shared" si="723"/>
        <v>4022.9885057471265</v>
      </c>
      <c r="AO1395" s="11">
        <f t="shared" si="757"/>
        <v>12.848904218751166</v>
      </c>
      <c r="AP1395" s="11">
        <f t="shared" si="757"/>
        <v>0</v>
      </c>
      <c r="AQ1395" s="11">
        <f t="shared" si="757"/>
        <v>0</v>
      </c>
      <c r="AR1395" s="11">
        <f t="shared" si="730"/>
        <v>0</v>
      </c>
      <c r="AS1395" s="11">
        <f t="shared" si="730"/>
        <v>0</v>
      </c>
      <c r="AT1395" s="11">
        <f t="shared" si="730"/>
        <v>0</v>
      </c>
      <c r="AU1395" s="11">
        <f t="shared" si="730"/>
        <v>0</v>
      </c>
      <c r="AV1395" s="11">
        <f t="shared" si="730"/>
        <v>23893.333333333332</v>
      </c>
      <c r="AW1395" s="11">
        <f t="shared" si="730"/>
        <v>0</v>
      </c>
      <c r="AX1395" s="11">
        <f t="shared" si="730"/>
        <v>0</v>
      </c>
      <c r="AY1395" s="11">
        <f t="shared" si="730"/>
        <v>0</v>
      </c>
      <c r="AZ1395" s="11">
        <f t="shared" si="730"/>
        <v>0</v>
      </c>
      <c r="BA1395" s="11">
        <f t="shared" si="728"/>
        <v>0</v>
      </c>
      <c r="BB1395" s="11">
        <f t="shared" si="728"/>
        <v>0</v>
      </c>
      <c r="BC1395" s="11">
        <f t="shared" si="728"/>
        <v>2</v>
      </c>
      <c r="BD1395" s="11">
        <f t="shared" si="728"/>
        <v>3</v>
      </c>
      <c r="BE1395" s="11">
        <f t="shared" si="728"/>
        <v>4</v>
      </c>
      <c r="BF1395" s="15" t="str">
        <f t="shared" si="733"/>
        <v>ČSN 42 5545</v>
      </c>
      <c r="BG1395" s="44">
        <v>8.34</v>
      </c>
      <c r="BH1395" s="17">
        <f t="shared" si="734"/>
        <v>80</v>
      </c>
      <c r="BI1395" s="17">
        <f t="shared" si="735"/>
        <v>60</v>
      </c>
      <c r="BK1395" s="17">
        <f t="shared" si="736"/>
        <v>8</v>
      </c>
      <c r="BM1395" s="17">
        <v>8</v>
      </c>
      <c r="BN1395" s="17">
        <f t="shared" si="740"/>
        <v>4</v>
      </c>
      <c r="BP1395" s="26">
        <f t="shared" si="755"/>
        <v>25.519395679628211</v>
      </c>
      <c r="BQ1395" s="26">
        <f t="shared" si="741"/>
        <v>15.648617061030439</v>
      </c>
      <c r="BR1395" s="26">
        <v>25.9</v>
      </c>
      <c r="BS1395" s="26">
        <v>29.3</v>
      </c>
      <c r="BT1395" s="26">
        <v>55.4</v>
      </c>
      <c r="BU1395" s="26">
        <v>43.5</v>
      </c>
      <c r="BV1395" s="26">
        <v>17.8</v>
      </c>
      <c r="BW1395" s="53">
        <v>0.54100000000000004</v>
      </c>
      <c r="BX1395" s="18">
        <f t="shared" si="742"/>
        <v>1062.8672587712815</v>
      </c>
      <c r="BY1395" s="42">
        <v>0.27</v>
      </c>
      <c r="BZ1395" s="43">
        <f t="shared" si="758"/>
        <v>32.360489209499846</v>
      </c>
      <c r="CA1395" s="18">
        <f t="shared" si="756"/>
        <v>661988.11279382952</v>
      </c>
      <c r="CB1395" s="18">
        <f t="shared" si="743"/>
        <v>12150.895186496566</v>
      </c>
      <c r="CC1395" s="18">
        <f t="shared" si="744"/>
        <v>22368</v>
      </c>
      <c r="CD1395" s="25">
        <f t="shared" si="737"/>
        <v>1.840852024207881</v>
      </c>
      <c r="CE1395" s="26">
        <f t="shared" si="738"/>
        <v>24.956609350209678</v>
      </c>
      <c r="CF1395" s="18">
        <f t="shared" si="739"/>
        <v>640</v>
      </c>
      <c r="CG1395" s="18">
        <f t="shared" si="745"/>
        <v>480</v>
      </c>
      <c r="CH1395" s="18">
        <f t="shared" si="746"/>
        <v>317466.68811718503</v>
      </c>
      <c r="CI1395" s="18">
        <f t="shared" si="747"/>
        <v>4933.3312450840158</v>
      </c>
      <c r="CJ1395" s="18">
        <f t="shared" si="748"/>
        <v>13219.199999999999</v>
      </c>
      <c r="CK1395" s="25">
        <f t="shared" si="749"/>
        <v>2.6795687018123333</v>
      </c>
      <c r="CL1395" s="26">
        <f t="shared" si="750"/>
        <v>17.282619408940317</v>
      </c>
      <c r="CM1395" s="18">
        <v>806000</v>
      </c>
      <c r="CN1395" s="18">
        <f t="shared" si="751"/>
        <v>27508.532423208191</v>
      </c>
      <c r="CO1395" s="26">
        <v>27.574940770390896</v>
      </c>
      <c r="CP1395" s="18">
        <v>175000</v>
      </c>
      <c r="CQ1395" s="18">
        <f t="shared" si="752"/>
        <v>3158.8447653429603</v>
      </c>
      <c r="CR1395" s="18">
        <f t="shared" si="753"/>
        <v>4022.9885057471265</v>
      </c>
      <c r="CS1395" s="26">
        <v>12.848904218751166</v>
      </c>
      <c r="CT1395" s="26"/>
      <c r="CU1395" s="26"/>
      <c r="CV1395" s="26"/>
      <c r="CW1395" s="26"/>
      <c r="CZ1395" s="18">
        <f t="shared" si="754"/>
        <v>23893.333333333332</v>
      </c>
      <c r="DG1395" s="17">
        <v>2</v>
      </c>
      <c r="DH1395" s="17">
        <v>3</v>
      </c>
      <c r="DI1395" s="17">
        <v>4</v>
      </c>
      <c r="DJ1395" s="20" t="s">
        <v>1473</v>
      </c>
    </row>
    <row r="1396" spans="1:114" x14ac:dyDescent="0.2">
      <c r="A1396" s="15" t="s">
        <v>105</v>
      </c>
      <c r="B1396" s="10" t="s">
        <v>1496</v>
      </c>
      <c r="C1396" s="11">
        <f t="shared" si="731"/>
        <v>6.84</v>
      </c>
      <c r="D1396" s="11">
        <f t="shared" ref="D1396:R1433" si="760">IF($A1396="x",BH1396,"")</f>
        <v>90</v>
      </c>
      <c r="E1396" s="11">
        <f t="shared" si="760"/>
        <v>60</v>
      </c>
      <c r="F1396" s="11">
        <f t="shared" si="760"/>
        <v>0</v>
      </c>
      <c r="G1396" s="11">
        <f t="shared" si="760"/>
        <v>6</v>
      </c>
      <c r="H1396" s="11">
        <f t="shared" si="760"/>
        <v>0</v>
      </c>
      <c r="I1396" s="11">
        <f t="shared" si="759"/>
        <v>8</v>
      </c>
      <c r="J1396" s="11">
        <f t="shared" si="759"/>
        <v>4</v>
      </c>
      <c r="K1396" s="11">
        <f t="shared" si="759"/>
        <v>0</v>
      </c>
      <c r="L1396" s="11">
        <f t="shared" si="759"/>
        <v>28.795194455601703</v>
      </c>
      <c r="M1396" s="11">
        <f t="shared" si="759"/>
        <v>14.031760661373548</v>
      </c>
      <c r="N1396" s="11">
        <f t="shared" si="726"/>
        <v>24.3</v>
      </c>
      <c r="O1396" s="11">
        <f t="shared" si="726"/>
        <v>31.8</v>
      </c>
      <c r="P1396" s="11">
        <f t="shared" si="726"/>
        <v>61.7</v>
      </c>
      <c r="Q1396" s="11">
        <f t="shared" si="726"/>
        <v>44.7</v>
      </c>
      <c r="R1396" s="11">
        <f t="shared" si="726"/>
        <v>15.8</v>
      </c>
      <c r="S1396" s="11">
        <f t="shared" si="726"/>
        <v>0.434</v>
      </c>
      <c r="T1396" s="11">
        <f t="shared" si="726"/>
        <v>870.86725877128174</v>
      </c>
      <c r="U1396" s="40">
        <f t="shared" si="732"/>
        <v>0.28999999999999998</v>
      </c>
      <c r="V1396" s="11">
        <f t="shared" si="727"/>
        <v>42.42055811279274</v>
      </c>
      <c r="W1396" s="11">
        <f t="shared" si="727"/>
        <v>713498.17478508223</v>
      </c>
      <c r="X1396" s="11">
        <f t="shared" si="727"/>
        <v>11657.551534372686</v>
      </c>
      <c r="Y1396" s="11">
        <f t="shared" si="725"/>
        <v>21384</v>
      </c>
      <c r="Z1396" s="11">
        <f t="shared" si="725"/>
        <v>1.8343474559772308</v>
      </c>
      <c r="AA1396" s="11">
        <f t="shared" si="725"/>
        <v>28.623349383321514</v>
      </c>
      <c r="AB1396" s="11">
        <f t="shared" si="725"/>
        <v>540</v>
      </c>
      <c r="AC1396" s="11">
        <f t="shared" si="725"/>
        <v>360</v>
      </c>
      <c r="AD1396" s="11">
        <f t="shared" si="725"/>
        <v>255551.25729100042</v>
      </c>
      <c r="AE1396" s="11">
        <f t="shared" si="723"/>
        <v>3363.9223380166459</v>
      </c>
      <c r="AF1396" s="11">
        <f t="shared" si="723"/>
        <v>10238.399999999998</v>
      </c>
      <c r="AG1396" s="11">
        <f t="shared" si="723"/>
        <v>3.0435898844313138</v>
      </c>
      <c r="AH1396" s="11">
        <f t="shared" si="723"/>
        <v>17.130223506561137</v>
      </c>
      <c r="AI1396" s="11">
        <f t="shared" si="723"/>
        <v>821000</v>
      </c>
      <c r="AJ1396" s="11">
        <f t="shared" si="723"/>
        <v>25817.61006289308</v>
      </c>
      <c r="AK1396" s="11">
        <f t="shared" si="723"/>
        <v>30.701705469144898</v>
      </c>
      <c r="AL1396" s="11">
        <f t="shared" si="723"/>
        <v>149000</v>
      </c>
      <c r="AM1396" s="11">
        <f t="shared" si="723"/>
        <v>2414.9108589951375</v>
      </c>
      <c r="AN1396" s="11">
        <f t="shared" si="723"/>
        <v>3333.333333333333</v>
      </c>
      <c r="AO1396" s="11">
        <f t="shared" si="757"/>
        <v>13.079286610206129</v>
      </c>
      <c r="AP1396" s="11">
        <f t="shared" si="757"/>
        <v>0</v>
      </c>
      <c r="AQ1396" s="11">
        <f t="shared" si="757"/>
        <v>0</v>
      </c>
      <c r="AR1396" s="11">
        <f t="shared" si="730"/>
        <v>0</v>
      </c>
      <c r="AS1396" s="11">
        <f t="shared" si="730"/>
        <v>0</v>
      </c>
      <c r="AT1396" s="11">
        <f t="shared" si="730"/>
        <v>0</v>
      </c>
      <c r="AU1396" s="11">
        <f t="shared" si="730"/>
        <v>0</v>
      </c>
      <c r="AV1396" s="11">
        <f t="shared" si="730"/>
        <v>10800</v>
      </c>
      <c r="AW1396" s="11">
        <f t="shared" si="730"/>
        <v>0</v>
      </c>
      <c r="AX1396" s="11">
        <f t="shared" si="730"/>
        <v>0</v>
      </c>
      <c r="AY1396" s="11">
        <f t="shared" si="730"/>
        <v>0</v>
      </c>
      <c r="AZ1396" s="11">
        <f t="shared" si="730"/>
        <v>0</v>
      </c>
      <c r="BA1396" s="11">
        <f t="shared" si="728"/>
        <v>0</v>
      </c>
      <c r="BB1396" s="11">
        <f t="shared" si="728"/>
        <v>0</v>
      </c>
      <c r="BC1396" s="11">
        <f t="shared" si="728"/>
        <v>4</v>
      </c>
      <c r="BD1396" s="11">
        <f t="shared" si="728"/>
        <v>4</v>
      </c>
      <c r="BE1396" s="11">
        <f t="shared" si="728"/>
        <v>4</v>
      </c>
      <c r="BF1396" s="15" t="str">
        <f t="shared" si="733"/>
        <v>ČSN 42 5545</v>
      </c>
      <c r="BG1396" s="44">
        <v>6.84</v>
      </c>
      <c r="BH1396" s="17">
        <f t="shared" si="734"/>
        <v>90</v>
      </c>
      <c r="BI1396" s="17">
        <f t="shared" si="735"/>
        <v>60</v>
      </c>
      <c r="BK1396" s="17">
        <f t="shared" si="736"/>
        <v>6</v>
      </c>
      <c r="BM1396" s="17">
        <v>8</v>
      </c>
      <c r="BN1396" s="17">
        <f t="shared" si="740"/>
        <v>4</v>
      </c>
      <c r="BP1396" s="26">
        <f t="shared" si="755"/>
        <v>28.795194455601703</v>
      </c>
      <c r="BQ1396" s="26">
        <f t="shared" si="741"/>
        <v>14.031760661373548</v>
      </c>
      <c r="BR1396" s="26">
        <v>24.3</v>
      </c>
      <c r="BS1396" s="26">
        <v>31.8</v>
      </c>
      <c r="BT1396" s="26">
        <v>61.7</v>
      </c>
      <c r="BU1396" s="26">
        <v>44.7</v>
      </c>
      <c r="BV1396" s="26">
        <v>15.8</v>
      </c>
      <c r="BW1396" s="53">
        <v>0.434</v>
      </c>
      <c r="BX1396" s="18">
        <f t="shared" si="742"/>
        <v>870.86725877128174</v>
      </c>
      <c r="BY1396" s="42">
        <v>0.28999999999999998</v>
      </c>
      <c r="BZ1396" s="43">
        <f t="shared" si="758"/>
        <v>42.42055811279274</v>
      </c>
      <c r="CA1396" s="18">
        <f t="shared" si="756"/>
        <v>713498.17478508223</v>
      </c>
      <c r="CB1396" s="18">
        <f t="shared" si="743"/>
        <v>11657.551534372686</v>
      </c>
      <c r="CC1396" s="18">
        <f t="shared" si="744"/>
        <v>21384</v>
      </c>
      <c r="CD1396" s="25">
        <f t="shared" si="737"/>
        <v>1.8343474559772308</v>
      </c>
      <c r="CE1396" s="26">
        <f t="shared" si="738"/>
        <v>28.623349383321514</v>
      </c>
      <c r="CF1396" s="18">
        <f t="shared" si="739"/>
        <v>540</v>
      </c>
      <c r="CG1396" s="18">
        <f t="shared" si="745"/>
        <v>360</v>
      </c>
      <c r="CH1396" s="18">
        <f t="shared" si="746"/>
        <v>255551.25729100042</v>
      </c>
      <c r="CI1396" s="18">
        <f t="shared" si="747"/>
        <v>3363.9223380166459</v>
      </c>
      <c r="CJ1396" s="18">
        <f t="shared" si="748"/>
        <v>10238.399999999998</v>
      </c>
      <c r="CK1396" s="25">
        <f t="shared" si="749"/>
        <v>3.0435898844313138</v>
      </c>
      <c r="CL1396" s="26">
        <f t="shared" si="750"/>
        <v>17.130223506561137</v>
      </c>
      <c r="CM1396" s="18">
        <v>821000</v>
      </c>
      <c r="CN1396" s="18">
        <f t="shared" si="751"/>
        <v>25817.61006289308</v>
      </c>
      <c r="CO1396" s="26">
        <v>30.701705469144898</v>
      </c>
      <c r="CP1396" s="18">
        <v>149000</v>
      </c>
      <c r="CQ1396" s="18">
        <f t="shared" si="752"/>
        <v>2414.9108589951375</v>
      </c>
      <c r="CR1396" s="18">
        <f t="shared" si="753"/>
        <v>3333.333333333333</v>
      </c>
      <c r="CS1396" s="26">
        <v>13.079286610206129</v>
      </c>
      <c r="CT1396" s="26"/>
      <c r="CU1396" s="26"/>
      <c r="CV1396" s="26"/>
      <c r="CW1396" s="26"/>
      <c r="CZ1396" s="18">
        <f t="shared" si="754"/>
        <v>10800</v>
      </c>
      <c r="DG1396" s="17">
        <v>4</v>
      </c>
      <c r="DH1396" s="17">
        <v>4</v>
      </c>
      <c r="DI1396" s="17">
        <v>4</v>
      </c>
      <c r="DJ1396" s="20" t="s">
        <v>1473</v>
      </c>
    </row>
    <row r="1397" spans="1:114" x14ac:dyDescent="0.2">
      <c r="A1397" s="15" t="s">
        <v>105</v>
      </c>
      <c r="B1397" s="10" t="s">
        <v>1497</v>
      </c>
      <c r="C1397" s="11">
        <f t="shared" si="731"/>
        <v>8.9700000000000006</v>
      </c>
      <c r="D1397" s="11">
        <f t="shared" si="760"/>
        <v>90</v>
      </c>
      <c r="E1397" s="11">
        <f t="shared" si="760"/>
        <v>60</v>
      </c>
      <c r="F1397" s="11">
        <f t="shared" si="760"/>
        <v>0</v>
      </c>
      <c r="G1397" s="11">
        <f t="shared" si="760"/>
        <v>8</v>
      </c>
      <c r="H1397" s="11">
        <f t="shared" si="760"/>
        <v>0</v>
      </c>
      <c r="I1397" s="11">
        <f t="shared" si="759"/>
        <v>8</v>
      </c>
      <c r="J1397" s="11">
        <f t="shared" si="759"/>
        <v>4</v>
      </c>
      <c r="K1397" s="11">
        <f t="shared" si="759"/>
        <v>0</v>
      </c>
      <c r="L1397" s="11">
        <f t="shared" si="759"/>
        <v>29.652957137021186</v>
      </c>
      <c r="M1397" s="11">
        <f t="shared" si="759"/>
        <v>14.833221084174539</v>
      </c>
      <c r="N1397" s="11">
        <f t="shared" si="726"/>
        <v>25.3</v>
      </c>
      <c r="O1397" s="11">
        <f t="shared" si="726"/>
        <v>31.7</v>
      </c>
      <c r="P1397" s="11">
        <f t="shared" si="726"/>
        <v>61.3</v>
      </c>
      <c r="Q1397" s="11">
        <f t="shared" si="726"/>
        <v>45.1</v>
      </c>
      <c r="R1397" s="11">
        <f t="shared" si="726"/>
        <v>16.399999999999999</v>
      </c>
      <c r="S1397" s="11">
        <f t="shared" si="726"/>
        <v>0.43099999999999999</v>
      </c>
      <c r="T1397" s="11">
        <f t="shared" si="726"/>
        <v>1142.8672587712815</v>
      </c>
      <c r="U1397" s="40">
        <f t="shared" si="732"/>
        <v>0.28999999999999998</v>
      </c>
      <c r="V1397" s="11">
        <f t="shared" si="727"/>
        <v>32.324554645964263</v>
      </c>
      <c r="W1397" s="11">
        <f t="shared" si="727"/>
        <v>922139.41193675902</v>
      </c>
      <c r="X1397" s="11">
        <f t="shared" si="727"/>
        <v>15280.606442150378</v>
      </c>
      <c r="Y1397" s="11">
        <f t="shared" si="725"/>
        <v>27848</v>
      </c>
      <c r="Z1397" s="11">
        <f t="shared" si="725"/>
        <v>1.822440758842099</v>
      </c>
      <c r="AA1397" s="11">
        <f t="shared" si="725"/>
        <v>28.405366456729972</v>
      </c>
      <c r="AB1397" s="11">
        <f t="shared" si="725"/>
        <v>720</v>
      </c>
      <c r="AC1397" s="11">
        <f t="shared" si="725"/>
        <v>480</v>
      </c>
      <c r="AD1397" s="11">
        <f t="shared" si="725"/>
        <v>327988.71829961403</v>
      </c>
      <c r="AE1397" s="11">
        <f t="shared" si="723"/>
        <v>4363.4797583505333</v>
      </c>
      <c r="AF1397" s="11">
        <f t="shared" si="723"/>
        <v>13439.28888888889</v>
      </c>
      <c r="AG1397" s="11">
        <f t="shared" si="723"/>
        <v>3.0799475723863932</v>
      </c>
      <c r="AH1397" s="11">
        <f t="shared" si="723"/>
        <v>16.940708021304356</v>
      </c>
      <c r="AI1397" s="11">
        <f t="shared" si="723"/>
        <v>1058800</v>
      </c>
      <c r="AJ1397" s="11">
        <f t="shared" si="723"/>
        <v>33400.630914826499</v>
      </c>
      <c r="AK1397" s="11">
        <f t="shared" si="723"/>
        <v>30.475759708735094</v>
      </c>
      <c r="AL1397" s="11">
        <f t="shared" si="723"/>
        <v>193000</v>
      </c>
      <c r="AM1397" s="11">
        <f t="shared" si="723"/>
        <v>3148.4502446982056</v>
      </c>
      <c r="AN1397" s="11">
        <f t="shared" si="723"/>
        <v>4279.3791574279376</v>
      </c>
      <c r="AO1397" s="11">
        <f t="shared" si="757"/>
        <v>13.011465928712072</v>
      </c>
      <c r="AP1397" s="11">
        <f t="shared" si="757"/>
        <v>0</v>
      </c>
      <c r="AQ1397" s="11">
        <f t="shared" si="757"/>
        <v>0</v>
      </c>
      <c r="AR1397" s="11">
        <f t="shared" si="730"/>
        <v>0</v>
      </c>
      <c r="AS1397" s="11">
        <f t="shared" si="730"/>
        <v>0</v>
      </c>
      <c r="AT1397" s="11">
        <f t="shared" si="730"/>
        <v>0</v>
      </c>
      <c r="AU1397" s="11">
        <f t="shared" si="730"/>
        <v>0</v>
      </c>
      <c r="AV1397" s="11">
        <f t="shared" si="730"/>
        <v>25600</v>
      </c>
      <c r="AW1397" s="11">
        <f t="shared" si="730"/>
        <v>0</v>
      </c>
      <c r="AX1397" s="11">
        <f t="shared" si="730"/>
        <v>0</v>
      </c>
      <c r="AY1397" s="11">
        <f t="shared" si="730"/>
        <v>0</v>
      </c>
      <c r="AZ1397" s="11">
        <f t="shared" si="730"/>
        <v>0</v>
      </c>
      <c r="BA1397" s="11">
        <f t="shared" si="728"/>
        <v>0</v>
      </c>
      <c r="BB1397" s="11">
        <f t="shared" si="728"/>
        <v>0</v>
      </c>
      <c r="BC1397" s="11">
        <f t="shared" si="728"/>
        <v>3</v>
      </c>
      <c r="BD1397" s="11">
        <f t="shared" si="728"/>
        <v>4</v>
      </c>
      <c r="BE1397" s="11">
        <f t="shared" si="728"/>
        <v>4</v>
      </c>
      <c r="BF1397" s="15" t="str">
        <f t="shared" si="733"/>
        <v>ČSN 42 5545</v>
      </c>
      <c r="BG1397" s="44">
        <v>8.9700000000000006</v>
      </c>
      <c r="BH1397" s="17">
        <f t="shared" si="734"/>
        <v>90</v>
      </c>
      <c r="BI1397" s="17">
        <f t="shared" si="735"/>
        <v>60</v>
      </c>
      <c r="BK1397" s="17">
        <f t="shared" si="736"/>
        <v>8</v>
      </c>
      <c r="BM1397" s="17">
        <v>8</v>
      </c>
      <c r="BN1397" s="17">
        <f t="shared" si="740"/>
        <v>4</v>
      </c>
      <c r="BP1397" s="26">
        <f t="shared" si="755"/>
        <v>29.652957137021186</v>
      </c>
      <c r="BQ1397" s="26">
        <f t="shared" si="741"/>
        <v>14.833221084174539</v>
      </c>
      <c r="BR1397" s="26">
        <v>25.3</v>
      </c>
      <c r="BS1397" s="26">
        <v>31.7</v>
      </c>
      <c r="BT1397" s="26">
        <v>61.3</v>
      </c>
      <c r="BU1397" s="26">
        <v>45.1</v>
      </c>
      <c r="BV1397" s="26">
        <v>16.399999999999999</v>
      </c>
      <c r="BW1397" s="53">
        <v>0.43099999999999999</v>
      </c>
      <c r="BX1397" s="18">
        <f t="shared" si="742"/>
        <v>1142.8672587712815</v>
      </c>
      <c r="BY1397" s="42">
        <v>0.28999999999999998</v>
      </c>
      <c r="BZ1397" s="43">
        <f t="shared" si="758"/>
        <v>32.324554645964263</v>
      </c>
      <c r="CA1397" s="18">
        <f t="shared" si="756"/>
        <v>922139.41193675902</v>
      </c>
      <c r="CB1397" s="18">
        <f t="shared" si="743"/>
        <v>15280.606442150378</v>
      </c>
      <c r="CC1397" s="18">
        <f t="shared" si="744"/>
        <v>27848</v>
      </c>
      <c r="CD1397" s="25">
        <f t="shared" si="737"/>
        <v>1.822440758842099</v>
      </c>
      <c r="CE1397" s="26">
        <f t="shared" si="738"/>
        <v>28.405366456729972</v>
      </c>
      <c r="CF1397" s="18">
        <f t="shared" si="739"/>
        <v>720</v>
      </c>
      <c r="CG1397" s="18">
        <f t="shared" si="745"/>
        <v>480</v>
      </c>
      <c r="CH1397" s="18">
        <f t="shared" si="746"/>
        <v>327988.71829961403</v>
      </c>
      <c r="CI1397" s="18">
        <f t="shared" si="747"/>
        <v>4363.4797583505333</v>
      </c>
      <c r="CJ1397" s="18">
        <f t="shared" si="748"/>
        <v>13439.28888888889</v>
      </c>
      <c r="CK1397" s="25">
        <f t="shared" si="749"/>
        <v>3.0799475723863932</v>
      </c>
      <c r="CL1397" s="26">
        <f t="shared" si="750"/>
        <v>16.940708021304356</v>
      </c>
      <c r="CM1397" s="18">
        <v>1058800</v>
      </c>
      <c r="CN1397" s="18">
        <f t="shared" si="751"/>
        <v>33400.630914826499</v>
      </c>
      <c r="CO1397" s="26">
        <v>30.475759708735094</v>
      </c>
      <c r="CP1397" s="18">
        <v>193000</v>
      </c>
      <c r="CQ1397" s="18">
        <f t="shared" si="752"/>
        <v>3148.4502446982056</v>
      </c>
      <c r="CR1397" s="18">
        <f t="shared" si="753"/>
        <v>4279.3791574279376</v>
      </c>
      <c r="CS1397" s="26">
        <v>13.011465928712072</v>
      </c>
      <c r="CT1397" s="26"/>
      <c r="CU1397" s="26"/>
      <c r="CV1397" s="26"/>
      <c r="CW1397" s="26"/>
      <c r="CZ1397" s="18">
        <f t="shared" si="754"/>
        <v>25600</v>
      </c>
      <c r="DG1397" s="17">
        <v>3</v>
      </c>
      <c r="DH1397" s="17">
        <v>4</v>
      </c>
      <c r="DI1397" s="17">
        <v>4</v>
      </c>
      <c r="DJ1397" s="20" t="s">
        <v>1473</v>
      </c>
    </row>
    <row r="1398" spans="1:114" x14ac:dyDescent="0.2">
      <c r="A1398" s="15" t="s">
        <v>105</v>
      </c>
      <c r="B1398" s="10" t="s">
        <v>1498</v>
      </c>
      <c r="C1398" s="11">
        <f t="shared" si="731"/>
        <v>8.77</v>
      </c>
      <c r="D1398" s="11">
        <f t="shared" si="760"/>
        <v>100</v>
      </c>
      <c r="E1398" s="11">
        <f t="shared" si="760"/>
        <v>65</v>
      </c>
      <c r="F1398" s="11">
        <f t="shared" si="760"/>
        <v>0</v>
      </c>
      <c r="G1398" s="11">
        <f t="shared" si="760"/>
        <v>7</v>
      </c>
      <c r="H1398" s="11">
        <f t="shared" si="760"/>
        <v>0</v>
      </c>
      <c r="I1398" s="11">
        <f t="shared" si="759"/>
        <v>10</v>
      </c>
      <c r="J1398" s="11">
        <f t="shared" si="759"/>
        <v>5</v>
      </c>
      <c r="K1398" s="11">
        <f t="shared" si="759"/>
        <v>0</v>
      </c>
      <c r="L1398" s="11">
        <f t="shared" si="759"/>
        <v>32.325402766484693</v>
      </c>
      <c r="M1398" s="11">
        <f t="shared" si="759"/>
        <v>15.161699976349432</v>
      </c>
      <c r="N1398" s="11">
        <f t="shared" si="726"/>
        <v>26.3</v>
      </c>
      <c r="O1398" s="11">
        <f t="shared" si="726"/>
        <v>35</v>
      </c>
      <c r="P1398" s="11">
        <f t="shared" si="726"/>
        <v>67.7</v>
      </c>
      <c r="Q1398" s="11">
        <f t="shared" si="726"/>
        <v>48.8</v>
      </c>
      <c r="R1398" s="11">
        <f t="shared" si="726"/>
        <v>16.7</v>
      </c>
      <c r="S1398" s="11">
        <f t="shared" si="726"/>
        <v>0.41099999999999998</v>
      </c>
      <c r="T1398" s="11">
        <f t="shared" si="726"/>
        <v>1116.7300918301275</v>
      </c>
      <c r="U1398" s="40">
        <f t="shared" si="732"/>
        <v>0.32</v>
      </c>
      <c r="V1398" s="11">
        <f t="shared" si="727"/>
        <v>36.503297894825593</v>
      </c>
      <c r="W1398" s="11">
        <f t="shared" si="727"/>
        <v>1122741.0209360342</v>
      </c>
      <c r="X1398" s="11">
        <f t="shared" si="727"/>
        <v>16590.287446587205</v>
      </c>
      <c r="Y1398" s="11">
        <f t="shared" si="725"/>
        <v>30492</v>
      </c>
      <c r="Z1398" s="11">
        <f t="shared" si="725"/>
        <v>1.8379428384330088</v>
      </c>
      <c r="AA1398" s="11">
        <f t="shared" si="725"/>
        <v>31.707769014265953</v>
      </c>
      <c r="AB1398" s="11">
        <f t="shared" si="725"/>
        <v>700</v>
      </c>
      <c r="AC1398" s="11">
        <f t="shared" si="725"/>
        <v>455</v>
      </c>
      <c r="AD1398" s="11">
        <f t="shared" si="725"/>
        <v>374960.72550243046</v>
      </c>
      <c r="AE1398" s="11">
        <f t="shared" si="723"/>
        <v>4419.710501010768</v>
      </c>
      <c r="AF1398" s="11">
        <f t="shared" si="723"/>
        <v>14007.91</v>
      </c>
      <c r="AG1398" s="11">
        <f t="shared" si="723"/>
        <v>3.1694179962231583</v>
      </c>
      <c r="AH1398" s="11">
        <f t="shared" si="723"/>
        <v>18.32393661953197</v>
      </c>
      <c r="AI1398" s="11">
        <f t="shared" si="723"/>
        <v>1280000</v>
      </c>
      <c r="AJ1398" s="11">
        <f t="shared" si="723"/>
        <v>36571.428571428572</v>
      </c>
      <c r="AK1398" s="11">
        <f t="shared" si="723"/>
        <v>33.806170189140666</v>
      </c>
      <c r="AL1398" s="11">
        <f t="shared" si="723"/>
        <v>222000</v>
      </c>
      <c r="AM1398" s="11">
        <f t="shared" si="723"/>
        <v>3279.1728212703101</v>
      </c>
      <c r="AN1398" s="11">
        <f t="shared" si="723"/>
        <v>4549.1803278688531</v>
      </c>
      <c r="AO1398" s="11">
        <f t="shared" si="757"/>
        <v>14.078859531733588</v>
      </c>
      <c r="AP1398" s="11">
        <f t="shared" si="757"/>
        <v>0</v>
      </c>
      <c r="AQ1398" s="11">
        <f t="shared" si="757"/>
        <v>0</v>
      </c>
      <c r="AR1398" s="11">
        <f t="shared" si="730"/>
        <v>0</v>
      </c>
      <c r="AS1398" s="11">
        <f t="shared" si="730"/>
        <v>0</v>
      </c>
      <c r="AT1398" s="11">
        <f t="shared" si="730"/>
        <v>0</v>
      </c>
      <c r="AU1398" s="11">
        <f t="shared" ref="AU1398:BE1431" si="761">IF($A1398="x",CY1398,"")</f>
        <v>0</v>
      </c>
      <c r="AV1398" s="11">
        <f t="shared" si="761"/>
        <v>18865</v>
      </c>
      <c r="AW1398" s="11">
        <f t="shared" si="761"/>
        <v>0</v>
      </c>
      <c r="AX1398" s="11">
        <f t="shared" si="761"/>
        <v>0</v>
      </c>
      <c r="AY1398" s="11">
        <f t="shared" si="761"/>
        <v>0</v>
      </c>
      <c r="AZ1398" s="11">
        <f t="shared" si="761"/>
        <v>0</v>
      </c>
      <c r="BA1398" s="11">
        <f t="shared" si="728"/>
        <v>0</v>
      </c>
      <c r="BB1398" s="11">
        <f t="shared" si="728"/>
        <v>0</v>
      </c>
      <c r="BC1398" s="11">
        <f t="shared" si="728"/>
        <v>4</v>
      </c>
      <c r="BD1398" s="11">
        <f t="shared" si="728"/>
        <v>4</v>
      </c>
      <c r="BE1398" s="11">
        <f t="shared" si="728"/>
        <v>4</v>
      </c>
      <c r="BF1398" s="15" t="str">
        <f t="shared" si="733"/>
        <v>ČSN 42 5545</v>
      </c>
      <c r="BG1398" s="44">
        <v>8.77</v>
      </c>
      <c r="BH1398" s="17">
        <f t="shared" si="734"/>
        <v>100</v>
      </c>
      <c r="BI1398" s="17">
        <f t="shared" si="735"/>
        <v>65</v>
      </c>
      <c r="BK1398" s="17">
        <f t="shared" si="736"/>
        <v>7</v>
      </c>
      <c r="BM1398" s="17">
        <v>10</v>
      </c>
      <c r="BN1398" s="17">
        <f t="shared" si="740"/>
        <v>5</v>
      </c>
      <c r="BP1398" s="26">
        <f t="shared" si="755"/>
        <v>32.325402766484693</v>
      </c>
      <c r="BQ1398" s="26">
        <f t="shared" si="741"/>
        <v>15.161699976349432</v>
      </c>
      <c r="BR1398" s="26">
        <v>26.3</v>
      </c>
      <c r="BS1398" s="26">
        <v>35</v>
      </c>
      <c r="BT1398" s="26">
        <v>67.7</v>
      </c>
      <c r="BU1398" s="26">
        <v>48.8</v>
      </c>
      <c r="BV1398" s="26">
        <v>16.7</v>
      </c>
      <c r="BW1398" s="53">
        <v>0.41099999999999998</v>
      </c>
      <c r="BX1398" s="18">
        <f t="shared" si="742"/>
        <v>1116.7300918301275</v>
      </c>
      <c r="BY1398" s="42">
        <v>0.32</v>
      </c>
      <c r="BZ1398" s="43">
        <f t="shared" si="758"/>
        <v>36.503297894825593</v>
      </c>
      <c r="CA1398" s="18">
        <f t="shared" si="756"/>
        <v>1122741.0209360342</v>
      </c>
      <c r="CB1398" s="18">
        <f t="shared" si="743"/>
        <v>16590.287446587205</v>
      </c>
      <c r="CC1398" s="18">
        <f t="shared" si="744"/>
        <v>30492</v>
      </c>
      <c r="CD1398" s="25">
        <f t="shared" si="737"/>
        <v>1.8379428384330088</v>
      </c>
      <c r="CE1398" s="26">
        <f t="shared" si="738"/>
        <v>31.707769014265953</v>
      </c>
      <c r="CF1398" s="18">
        <f t="shared" si="739"/>
        <v>700</v>
      </c>
      <c r="CG1398" s="18">
        <f t="shared" si="745"/>
        <v>455</v>
      </c>
      <c r="CH1398" s="18">
        <f t="shared" si="746"/>
        <v>374960.72550243046</v>
      </c>
      <c r="CI1398" s="18">
        <f t="shared" si="747"/>
        <v>4419.710501010768</v>
      </c>
      <c r="CJ1398" s="18">
        <f t="shared" si="748"/>
        <v>14007.91</v>
      </c>
      <c r="CK1398" s="25">
        <f t="shared" si="749"/>
        <v>3.1694179962231583</v>
      </c>
      <c r="CL1398" s="26">
        <f t="shared" si="750"/>
        <v>18.32393661953197</v>
      </c>
      <c r="CM1398" s="18">
        <v>1280000</v>
      </c>
      <c r="CN1398" s="18">
        <f t="shared" si="751"/>
        <v>36571.428571428572</v>
      </c>
      <c r="CO1398" s="26">
        <v>33.806170189140666</v>
      </c>
      <c r="CP1398" s="18">
        <v>222000</v>
      </c>
      <c r="CQ1398" s="18">
        <f t="shared" si="752"/>
        <v>3279.1728212703101</v>
      </c>
      <c r="CR1398" s="18">
        <f t="shared" si="753"/>
        <v>4549.1803278688531</v>
      </c>
      <c r="CS1398" s="26">
        <v>14.078859531733588</v>
      </c>
      <c r="CT1398" s="26"/>
      <c r="CU1398" s="26"/>
      <c r="CV1398" s="26"/>
      <c r="CW1398" s="26"/>
      <c r="CZ1398" s="18">
        <f t="shared" si="754"/>
        <v>18865</v>
      </c>
      <c r="DG1398" s="17">
        <v>4</v>
      </c>
      <c r="DH1398" s="17">
        <v>4</v>
      </c>
      <c r="DI1398" s="17">
        <v>4</v>
      </c>
      <c r="DJ1398" s="20" t="s">
        <v>1473</v>
      </c>
    </row>
    <row r="1399" spans="1:114" x14ac:dyDescent="0.2">
      <c r="A1399" s="15" t="s">
        <v>105</v>
      </c>
      <c r="B1399" s="10" t="s">
        <v>1499</v>
      </c>
      <c r="C1399" s="11">
        <f t="shared" si="731"/>
        <v>9.94</v>
      </c>
      <c r="D1399" s="11">
        <f t="shared" si="760"/>
        <v>100</v>
      </c>
      <c r="E1399" s="11">
        <f t="shared" si="760"/>
        <v>65</v>
      </c>
      <c r="F1399" s="11">
        <f t="shared" si="760"/>
        <v>0</v>
      </c>
      <c r="G1399" s="11">
        <f t="shared" si="760"/>
        <v>8</v>
      </c>
      <c r="H1399" s="11">
        <f t="shared" si="760"/>
        <v>0</v>
      </c>
      <c r="I1399" s="11">
        <f t="shared" si="759"/>
        <v>10</v>
      </c>
      <c r="J1399" s="11">
        <f t="shared" si="759"/>
        <v>5</v>
      </c>
      <c r="K1399" s="11">
        <f t="shared" si="759"/>
        <v>0</v>
      </c>
      <c r="L1399" s="11">
        <f t="shared" si="759"/>
        <v>32.775605004870428</v>
      </c>
      <c r="M1399" s="11">
        <f t="shared" si="759"/>
        <v>15.572079539166742</v>
      </c>
      <c r="N1399" s="11">
        <f t="shared" si="726"/>
        <v>26.8</v>
      </c>
      <c r="O1399" s="11">
        <f t="shared" si="726"/>
        <v>34.9</v>
      </c>
      <c r="P1399" s="11">
        <f t="shared" si="726"/>
        <v>68.099999999999994</v>
      </c>
      <c r="Q1399" s="11">
        <f t="shared" si="726"/>
        <v>49.1</v>
      </c>
      <c r="R1399" s="11">
        <f t="shared" si="726"/>
        <v>17</v>
      </c>
      <c r="S1399" s="11">
        <f t="shared" si="726"/>
        <v>0.41</v>
      </c>
      <c r="T1399" s="11">
        <f t="shared" si="726"/>
        <v>1266.7300918301275</v>
      </c>
      <c r="U1399" s="40">
        <f t="shared" si="732"/>
        <v>0.32</v>
      </c>
      <c r="V1399" s="11">
        <f t="shared" si="727"/>
        <v>32.180755374095675</v>
      </c>
      <c r="W1399" s="11">
        <f t="shared" si="727"/>
        <v>1265737.7842808135</v>
      </c>
      <c r="X1399" s="11">
        <f t="shared" si="727"/>
        <v>18828.548540637912</v>
      </c>
      <c r="Y1399" s="11">
        <f t="shared" si="725"/>
        <v>34478</v>
      </c>
      <c r="Z1399" s="11">
        <f t="shared" si="725"/>
        <v>1.8311554884640027</v>
      </c>
      <c r="AA1399" s="11">
        <f t="shared" si="725"/>
        <v>31.610388142634985</v>
      </c>
      <c r="AB1399" s="11">
        <f t="shared" si="725"/>
        <v>800</v>
      </c>
      <c r="AC1399" s="11">
        <f t="shared" si="725"/>
        <v>520</v>
      </c>
      <c r="AD1399" s="11">
        <f t="shared" si="725"/>
        <v>421545.12440689374</v>
      </c>
      <c r="AE1399" s="11">
        <f t="shared" si="723"/>
        <v>4992.9587523413138</v>
      </c>
      <c r="AF1399" s="11">
        <f t="shared" si="723"/>
        <v>15900.16</v>
      </c>
      <c r="AG1399" s="11">
        <f t="shared" si="723"/>
        <v>3.184516594002313</v>
      </c>
      <c r="AH1399" s="11">
        <f t="shared" si="723"/>
        <v>18.242316716762538</v>
      </c>
      <c r="AI1399" s="11">
        <f t="shared" si="723"/>
        <v>1438800</v>
      </c>
      <c r="AJ1399" s="11">
        <f t="shared" si="723"/>
        <v>41226.361031518623</v>
      </c>
      <c r="AK1399" s="11">
        <f t="shared" si="723"/>
        <v>33.658778733441466</v>
      </c>
      <c r="AL1399" s="11">
        <f t="shared" si="723"/>
        <v>251000</v>
      </c>
      <c r="AM1399" s="11">
        <f t="shared" si="723"/>
        <v>3685.7562408223203</v>
      </c>
      <c r="AN1399" s="11">
        <f t="shared" si="723"/>
        <v>5112.0162932790226</v>
      </c>
      <c r="AO1399" s="11">
        <f t="shared" si="757"/>
        <v>14.058371003625938</v>
      </c>
      <c r="AP1399" s="11">
        <f t="shared" si="757"/>
        <v>0</v>
      </c>
      <c r="AQ1399" s="11">
        <f t="shared" si="757"/>
        <v>0</v>
      </c>
      <c r="AR1399" s="11">
        <f t="shared" si="757"/>
        <v>0</v>
      </c>
      <c r="AS1399" s="11">
        <f t="shared" si="757"/>
        <v>0</v>
      </c>
      <c r="AT1399" s="11">
        <f t="shared" si="757"/>
        <v>0</v>
      </c>
      <c r="AU1399" s="11">
        <f t="shared" si="761"/>
        <v>0</v>
      </c>
      <c r="AV1399" s="11">
        <f t="shared" si="761"/>
        <v>28160</v>
      </c>
      <c r="AW1399" s="11">
        <f t="shared" si="761"/>
        <v>0</v>
      </c>
      <c r="AX1399" s="11">
        <f t="shared" si="761"/>
        <v>0</v>
      </c>
      <c r="AY1399" s="11">
        <f t="shared" si="761"/>
        <v>0</v>
      </c>
      <c r="AZ1399" s="11">
        <f t="shared" si="761"/>
        <v>0</v>
      </c>
      <c r="BA1399" s="11">
        <f t="shared" si="728"/>
        <v>0</v>
      </c>
      <c r="BB1399" s="11">
        <f t="shared" si="728"/>
        <v>0</v>
      </c>
      <c r="BC1399" s="11">
        <f t="shared" si="728"/>
        <v>3</v>
      </c>
      <c r="BD1399" s="11">
        <f t="shared" si="728"/>
        <v>4</v>
      </c>
      <c r="BE1399" s="11">
        <f t="shared" si="728"/>
        <v>4</v>
      </c>
      <c r="BF1399" s="15" t="str">
        <f t="shared" si="733"/>
        <v>ČSN 42 5545</v>
      </c>
      <c r="BG1399" s="44">
        <v>9.94</v>
      </c>
      <c r="BH1399" s="17">
        <f t="shared" si="734"/>
        <v>100</v>
      </c>
      <c r="BI1399" s="17">
        <f t="shared" si="735"/>
        <v>65</v>
      </c>
      <c r="BK1399" s="17">
        <f t="shared" si="736"/>
        <v>8</v>
      </c>
      <c r="BM1399" s="17">
        <v>10</v>
      </c>
      <c r="BN1399" s="17">
        <f t="shared" si="740"/>
        <v>5</v>
      </c>
      <c r="BP1399" s="26">
        <f t="shared" si="755"/>
        <v>32.775605004870428</v>
      </c>
      <c r="BQ1399" s="26">
        <f t="shared" si="741"/>
        <v>15.572079539166742</v>
      </c>
      <c r="BR1399" s="26">
        <v>26.8</v>
      </c>
      <c r="BS1399" s="26">
        <v>34.9</v>
      </c>
      <c r="BT1399" s="26">
        <v>68.099999999999994</v>
      </c>
      <c r="BU1399" s="26">
        <v>49.1</v>
      </c>
      <c r="BV1399" s="26">
        <v>17</v>
      </c>
      <c r="BW1399" s="53">
        <v>0.41</v>
      </c>
      <c r="BX1399" s="18">
        <f t="shared" si="742"/>
        <v>1266.7300918301275</v>
      </c>
      <c r="BY1399" s="42">
        <v>0.32</v>
      </c>
      <c r="BZ1399" s="43">
        <f t="shared" si="758"/>
        <v>32.180755374095675</v>
      </c>
      <c r="CA1399" s="18">
        <f t="shared" si="756"/>
        <v>1265737.7842808135</v>
      </c>
      <c r="CB1399" s="18">
        <f t="shared" si="743"/>
        <v>18828.548540637912</v>
      </c>
      <c r="CC1399" s="18">
        <f t="shared" si="744"/>
        <v>34478</v>
      </c>
      <c r="CD1399" s="25">
        <f t="shared" si="737"/>
        <v>1.8311554884640027</v>
      </c>
      <c r="CE1399" s="26">
        <f t="shared" si="738"/>
        <v>31.610388142634985</v>
      </c>
      <c r="CF1399" s="18">
        <f t="shared" si="739"/>
        <v>800</v>
      </c>
      <c r="CG1399" s="18">
        <f t="shared" si="745"/>
        <v>520</v>
      </c>
      <c r="CH1399" s="18">
        <f t="shared" si="746"/>
        <v>421545.12440689374</v>
      </c>
      <c r="CI1399" s="18">
        <f t="shared" si="747"/>
        <v>4992.9587523413138</v>
      </c>
      <c r="CJ1399" s="18">
        <f t="shared" si="748"/>
        <v>15900.16</v>
      </c>
      <c r="CK1399" s="25">
        <f t="shared" si="749"/>
        <v>3.184516594002313</v>
      </c>
      <c r="CL1399" s="26">
        <f t="shared" si="750"/>
        <v>18.242316716762538</v>
      </c>
      <c r="CM1399" s="18">
        <v>1438800</v>
      </c>
      <c r="CN1399" s="18">
        <f t="shared" si="751"/>
        <v>41226.361031518623</v>
      </c>
      <c r="CO1399" s="26">
        <v>33.658778733441466</v>
      </c>
      <c r="CP1399" s="18">
        <v>251000</v>
      </c>
      <c r="CQ1399" s="18">
        <f t="shared" si="752"/>
        <v>3685.7562408223203</v>
      </c>
      <c r="CR1399" s="18">
        <f t="shared" si="753"/>
        <v>5112.0162932790226</v>
      </c>
      <c r="CS1399" s="26">
        <v>14.058371003625938</v>
      </c>
      <c r="CT1399" s="26"/>
      <c r="CU1399" s="26"/>
      <c r="CV1399" s="26"/>
      <c r="CW1399" s="26"/>
      <c r="CZ1399" s="18">
        <f t="shared" si="754"/>
        <v>28160</v>
      </c>
      <c r="DG1399" s="17">
        <v>3</v>
      </c>
      <c r="DH1399" s="17">
        <v>4</v>
      </c>
      <c r="DI1399" s="17">
        <v>4</v>
      </c>
      <c r="DJ1399" s="20" t="s">
        <v>1473</v>
      </c>
    </row>
    <row r="1400" spans="1:114" x14ac:dyDescent="0.2">
      <c r="A1400" s="15" t="s">
        <v>105</v>
      </c>
      <c r="B1400" s="10" t="s">
        <v>1500</v>
      </c>
      <c r="C1400" s="11">
        <f t="shared" si="731"/>
        <v>12.25</v>
      </c>
      <c r="D1400" s="11">
        <f t="shared" si="760"/>
        <v>100</v>
      </c>
      <c r="E1400" s="11">
        <f t="shared" si="760"/>
        <v>65</v>
      </c>
      <c r="F1400" s="11">
        <f t="shared" si="760"/>
        <v>0</v>
      </c>
      <c r="G1400" s="11">
        <f t="shared" si="760"/>
        <v>10</v>
      </c>
      <c r="H1400" s="11">
        <f t="shared" si="760"/>
        <v>0</v>
      </c>
      <c r="I1400" s="11">
        <f t="shared" si="759"/>
        <v>10</v>
      </c>
      <c r="J1400" s="11">
        <f t="shared" si="759"/>
        <v>5</v>
      </c>
      <c r="K1400" s="11">
        <f t="shared" si="759"/>
        <v>0</v>
      </c>
      <c r="L1400" s="11">
        <f t="shared" si="759"/>
        <v>33.622748537874322</v>
      </c>
      <c r="M1400" s="11">
        <f t="shared" si="759"/>
        <v>16.363375162567706</v>
      </c>
      <c r="N1400" s="11">
        <f t="shared" si="726"/>
        <v>27.8</v>
      </c>
      <c r="O1400" s="11">
        <f t="shared" si="726"/>
        <v>34.700000000000003</v>
      </c>
      <c r="P1400" s="11">
        <f t="shared" si="726"/>
        <v>67.7</v>
      </c>
      <c r="Q1400" s="11">
        <f t="shared" si="726"/>
        <v>49.4</v>
      </c>
      <c r="R1400" s="11">
        <f t="shared" si="726"/>
        <v>17.600000000000001</v>
      </c>
      <c r="S1400" s="11">
        <f t="shared" si="726"/>
        <v>0.40600000000000003</v>
      </c>
      <c r="T1400" s="11">
        <f t="shared" si="726"/>
        <v>1560.7300918301275</v>
      </c>
      <c r="U1400" s="40">
        <f t="shared" si="732"/>
        <v>0.32</v>
      </c>
      <c r="V1400" s="11">
        <f t="shared" si="727"/>
        <v>26.118757768289345</v>
      </c>
      <c r="W1400" s="11">
        <f t="shared" si="727"/>
        <v>1538355.5512641026</v>
      </c>
      <c r="X1400" s="11">
        <f t="shared" si="727"/>
        <v>23175.945333347761</v>
      </c>
      <c r="Y1400" s="11">
        <f t="shared" si="725"/>
        <v>42187.5</v>
      </c>
      <c r="Z1400" s="11">
        <f t="shared" si="725"/>
        <v>1.820314096931209</v>
      </c>
      <c r="AA1400" s="11">
        <f t="shared" si="725"/>
        <v>31.395287148263638</v>
      </c>
      <c r="AB1400" s="11">
        <f t="shared" si="725"/>
        <v>1000</v>
      </c>
      <c r="AC1400" s="11">
        <f t="shared" si="725"/>
        <v>650</v>
      </c>
      <c r="AD1400" s="11">
        <f t="shared" si="725"/>
        <v>509156.72994112386</v>
      </c>
      <c r="AE1400" s="11">
        <f t="shared" si="723"/>
        <v>6087.7244978595354</v>
      </c>
      <c r="AF1400" s="11">
        <f t="shared" si="723"/>
        <v>19618.75</v>
      </c>
      <c r="AG1400" s="11">
        <f t="shared" si="723"/>
        <v>3.2226737604334788</v>
      </c>
      <c r="AH1400" s="11">
        <f t="shared" si="723"/>
        <v>18.061833825872498</v>
      </c>
      <c r="AI1400" s="11">
        <f t="shared" si="723"/>
        <v>1744200</v>
      </c>
      <c r="AJ1400" s="11">
        <f t="shared" si="723"/>
        <v>50265.129682997111</v>
      </c>
      <c r="AK1400" s="11">
        <f t="shared" si="723"/>
        <v>33.437657260593525</v>
      </c>
      <c r="AL1400" s="11">
        <f t="shared" si="723"/>
        <v>306000</v>
      </c>
      <c r="AM1400" s="11">
        <f t="shared" si="723"/>
        <v>4519.9409158050221</v>
      </c>
      <c r="AN1400" s="11">
        <f t="shared" si="723"/>
        <v>6194.3319838056686</v>
      </c>
      <c r="AO1400" s="11">
        <f t="shared" si="757"/>
        <v>14.005493427717788</v>
      </c>
      <c r="AP1400" s="11">
        <f t="shared" si="757"/>
        <v>0</v>
      </c>
      <c r="AQ1400" s="11">
        <f t="shared" si="757"/>
        <v>0</v>
      </c>
      <c r="AR1400" s="11">
        <f t="shared" si="757"/>
        <v>0</v>
      </c>
      <c r="AS1400" s="11">
        <f t="shared" si="757"/>
        <v>0</v>
      </c>
      <c r="AT1400" s="11">
        <f t="shared" si="757"/>
        <v>0</v>
      </c>
      <c r="AU1400" s="11">
        <f t="shared" si="761"/>
        <v>0</v>
      </c>
      <c r="AV1400" s="11">
        <f t="shared" si="761"/>
        <v>55000</v>
      </c>
      <c r="AW1400" s="11">
        <f t="shared" si="761"/>
        <v>0</v>
      </c>
      <c r="AX1400" s="11">
        <f t="shared" si="761"/>
        <v>0</v>
      </c>
      <c r="AY1400" s="11">
        <f t="shared" si="761"/>
        <v>0</v>
      </c>
      <c r="AZ1400" s="11">
        <f t="shared" si="761"/>
        <v>0</v>
      </c>
      <c r="BA1400" s="11">
        <f t="shared" si="728"/>
        <v>0</v>
      </c>
      <c r="BB1400" s="11">
        <f t="shared" si="728"/>
        <v>0</v>
      </c>
      <c r="BC1400" s="11">
        <f t="shared" si="728"/>
        <v>2</v>
      </c>
      <c r="BD1400" s="11">
        <f t="shared" si="728"/>
        <v>3</v>
      </c>
      <c r="BE1400" s="11">
        <f t="shared" si="728"/>
        <v>4</v>
      </c>
      <c r="BF1400" s="15" t="str">
        <f t="shared" si="733"/>
        <v>ČSN 42 5545</v>
      </c>
      <c r="BG1400" s="44">
        <v>12.25</v>
      </c>
      <c r="BH1400" s="17">
        <f t="shared" si="734"/>
        <v>100</v>
      </c>
      <c r="BI1400" s="17">
        <f t="shared" si="735"/>
        <v>65</v>
      </c>
      <c r="BK1400" s="17">
        <f t="shared" si="736"/>
        <v>10</v>
      </c>
      <c r="BM1400" s="17">
        <v>10</v>
      </c>
      <c r="BN1400" s="17">
        <f t="shared" si="740"/>
        <v>5</v>
      </c>
      <c r="BP1400" s="26">
        <f t="shared" si="755"/>
        <v>33.622748537874322</v>
      </c>
      <c r="BQ1400" s="26">
        <f t="shared" si="741"/>
        <v>16.363375162567706</v>
      </c>
      <c r="BR1400" s="26">
        <v>27.8</v>
      </c>
      <c r="BS1400" s="26">
        <v>34.700000000000003</v>
      </c>
      <c r="BT1400" s="26">
        <v>67.7</v>
      </c>
      <c r="BU1400" s="26">
        <v>49.4</v>
      </c>
      <c r="BV1400" s="26">
        <v>17.600000000000001</v>
      </c>
      <c r="BW1400" s="53">
        <v>0.40600000000000003</v>
      </c>
      <c r="BX1400" s="18">
        <f t="shared" si="742"/>
        <v>1560.7300918301275</v>
      </c>
      <c r="BY1400" s="42">
        <v>0.32</v>
      </c>
      <c r="BZ1400" s="43">
        <f t="shared" si="758"/>
        <v>26.118757768289345</v>
      </c>
      <c r="CA1400" s="18">
        <f t="shared" si="756"/>
        <v>1538355.5512641026</v>
      </c>
      <c r="CB1400" s="18">
        <f t="shared" si="743"/>
        <v>23175.945333347761</v>
      </c>
      <c r="CC1400" s="18">
        <f t="shared" si="744"/>
        <v>42187.5</v>
      </c>
      <c r="CD1400" s="25">
        <f t="shared" si="737"/>
        <v>1.820314096931209</v>
      </c>
      <c r="CE1400" s="26">
        <f t="shared" si="738"/>
        <v>31.395287148263638</v>
      </c>
      <c r="CF1400" s="18">
        <f t="shared" si="739"/>
        <v>1000</v>
      </c>
      <c r="CG1400" s="18">
        <f t="shared" si="745"/>
        <v>650</v>
      </c>
      <c r="CH1400" s="18">
        <f t="shared" si="746"/>
        <v>509156.72994112386</v>
      </c>
      <c r="CI1400" s="18">
        <f t="shared" si="747"/>
        <v>6087.7244978595354</v>
      </c>
      <c r="CJ1400" s="18">
        <f t="shared" si="748"/>
        <v>19618.75</v>
      </c>
      <c r="CK1400" s="25">
        <f t="shared" si="749"/>
        <v>3.2226737604334788</v>
      </c>
      <c r="CL1400" s="26">
        <f t="shared" si="750"/>
        <v>18.061833825872498</v>
      </c>
      <c r="CM1400" s="18">
        <v>1744200</v>
      </c>
      <c r="CN1400" s="18">
        <f t="shared" si="751"/>
        <v>50265.129682997111</v>
      </c>
      <c r="CO1400" s="26">
        <v>33.437657260593525</v>
      </c>
      <c r="CP1400" s="18">
        <v>306000</v>
      </c>
      <c r="CQ1400" s="18">
        <f t="shared" si="752"/>
        <v>4519.9409158050221</v>
      </c>
      <c r="CR1400" s="18">
        <f t="shared" si="753"/>
        <v>6194.3319838056686</v>
      </c>
      <c r="CS1400" s="26">
        <v>14.005493427717788</v>
      </c>
      <c r="CT1400" s="26"/>
      <c r="CU1400" s="26"/>
      <c r="CV1400" s="26"/>
      <c r="CW1400" s="26"/>
      <c r="CZ1400" s="18">
        <f t="shared" si="754"/>
        <v>55000</v>
      </c>
      <c r="DG1400" s="17">
        <v>2</v>
      </c>
      <c r="DH1400" s="17">
        <v>3</v>
      </c>
      <c r="DI1400" s="17">
        <v>4</v>
      </c>
      <c r="DJ1400" s="20" t="s">
        <v>1473</v>
      </c>
    </row>
    <row r="1401" spans="1:114" x14ac:dyDescent="0.2">
      <c r="A1401" s="15" t="s">
        <v>105</v>
      </c>
      <c r="B1401" s="10" t="s">
        <v>1501</v>
      </c>
      <c r="C1401" s="11">
        <f t="shared" si="731"/>
        <v>14.5</v>
      </c>
      <c r="D1401" s="11">
        <f t="shared" si="760"/>
        <v>100</v>
      </c>
      <c r="E1401" s="11">
        <f t="shared" si="760"/>
        <v>65</v>
      </c>
      <c r="F1401" s="11">
        <f t="shared" si="760"/>
        <v>0</v>
      </c>
      <c r="G1401" s="11">
        <f t="shared" si="760"/>
        <v>12</v>
      </c>
      <c r="H1401" s="11">
        <f t="shared" si="760"/>
        <v>0</v>
      </c>
      <c r="I1401" s="11">
        <f t="shared" si="759"/>
        <v>10</v>
      </c>
      <c r="J1401" s="11">
        <f t="shared" si="759"/>
        <v>5</v>
      </c>
      <c r="K1401" s="11">
        <f t="shared" si="759"/>
        <v>0</v>
      </c>
      <c r="L1401" s="11">
        <f t="shared" si="759"/>
        <v>34.425293641901717</v>
      </c>
      <c r="M1401" s="11">
        <f t="shared" si="759"/>
        <v>17.128654823763593</v>
      </c>
      <c r="N1401" s="11">
        <f t="shared" si="726"/>
        <v>28.7</v>
      </c>
      <c r="O1401" s="11">
        <f t="shared" si="726"/>
        <v>34.6</v>
      </c>
      <c r="P1401" s="11">
        <f t="shared" si="726"/>
        <v>67.2</v>
      </c>
      <c r="Q1401" s="11">
        <f t="shared" si="726"/>
        <v>49.8</v>
      </c>
      <c r="R1401" s="11">
        <f t="shared" si="726"/>
        <v>18.2</v>
      </c>
      <c r="S1401" s="11">
        <f t="shared" si="726"/>
        <v>0.40100000000000002</v>
      </c>
      <c r="T1401" s="11">
        <f t="shared" si="726"/>
        <v>1846.7300918301275</v>
      </c>
      <c r="U1401" s="40">
        <f t="shared" si="732"/>
        <v>0.32</v>
      </c>
      <c r="V1401" s="11">
        <f t="shared" si="727"/>
        <v>22.073789445751238</v>
      </c>
      <c r="W1401" s="11">
        <f t="shared" si="727"/>
        <v>1794134.6183312535</v>
      </c>
      <c r="X1401" s="11">
        <f t="shared" si="727"/>
        <v>27360.162446380262</v>
      </c>
      <c r="Y1401" s="11">
        <f t="shared" si="725"/>
        <v>49557</v>
      </c>
      <c r="Z1401" s="11">
        <f t="shared" si="725"/>
        <v>1.811283105395318</v>
      </c>
      <c r="AA1401" s="11">
        <f t="shared" si="725"/>
        <v>31.169210365993703</v>
      </c>
      <c r="AB1401" s="11">
        <f t="shared" si="725"/>
        <v>1200</v>
      </c>
      <c r="AC1401" s="11">
        <f t="shared" si="725"/>
        <v>780</v>
      </c>
      <c r="AD1401" s="11">
        <f t="shared" si="725"/>
        <v>590106.15502078657</v>
      </c>
      <c r="AE1401" s="11">
        <f t="shared" si="723"/>
        <v>7120.7502878811865</v>
      </c>
      <c r="AF1401" s="11">
        <f t="shared" si="723"/>
        <v>23258.76</v>
      </c>
      <c r="AG1401" s="11">
        <f t="shared" si="723"/>
        <v>3.2663355769663922</v>
      </c>
      <c r="AH1401" s="11">
        <f t="shared" si="723"/>
        <v>17.875712422872816</v>
      </c>
      <c r="AI1401" s="11">
        <f t="shared" si="723"/>
        <v>2027800</v>
      </c>
      <c r="AJ1401" s="11">
        <f t="shared" si="723"/>
        <v>58606.936416184966</v>
      </c>
      <c r="AK1401" s="11">
        <f t="shared" si="723"/>
        <v>33.107523436646666</v>
      </c>
      <c r="AL1401" s="11">
        <f t="shared" si="723"/>
        <v>359000</v>
      </c>
      <c r="AM1401" s="11">
        <f t="shared" si="723"/>
        <v>5342.2619047619046</v>
      </c>
      <c r="AN1401" s="11">
        <f t="shared" si="723"/>
        <v>7208.8353413654622</v>
      </c>
      <c r="AO1401" s="11">
        <f t="shared" si="757"/>
        <v>13.93032856949376</v>
      </c>
      <c r="AP1401" s="11">
        <f t="shared" si="757"/>
        <v>0</v>
      </c>
      <c r="AQ1401" s="11">
        <f t="shared" si="757"/>
        <v>0</v>
      </c>
      <c r="AR1401" s="11">
        <f t="shared" si="757"/>
        <v>0</v>
      </c>
      <c r="AS1401" s="11">
        <f t="shared" si="757"/>
        <v>0</v>
      </c>
      <c r="AT1401" s="11">
        <f t="shared" si="757"/>
        <v>0</v>
      </c>
      <c r="AU1401" s="11">
        <f t="shared" si="761"/>
        <v>0</v>
      </c>
      <c r="AV1401" s="11">
        <f t="shared" si="761"/>
        <v>95040</v>
      </c>
      <c r="AW1401" s="11">
        <f t="shared" si="761"/>
        <v>0</v>
      </c>
      <c r="AX1401" s="11">
        <f t="shared" si="761"/>
        <v>0</v>
      </c>
      <c r="AY1401" s="11">
        <f t="shared" si="761"/>
        <v>0</v>
      </c>
      <c r="AZ1401" s="11">
        <f t="shared" si="761"/>
        <v>0</v>
      </c>
      <c r="BA1401" s="11">
        <f t="shared" si="728"/>
        <v>0</v>
      </c>
      <c r="BB1401" s="11">
        <f t="shared" si="728"/>
        <v>0</v>
      </c>
      <c r="BC1401" s="11">
        <f t="shared" si="728"/>
        <v>1</v>
      </c>
      <c r="BD1401" s="11">
        <f t="shared" si="728"/>
        <v>3</v>
      </c>
      <c r="BE1401" s="11">
        <f t="shared" si="728"/>
        <v>3</v>
      </c>
      <c r="BF1401" s="15" t="str">
        <f t="shared" si="733"/>
        <v>ČSN 42 5545</v>
      </c>
      <c r="BG1401" s="44">
        <v>14.5</v>
      </c>
      <c r="BH1401" s="17">
        <f t="shared" si="734"/>
        <v>100</v>
      </c>
      <c r="BI1401" s="17">
        <f t="shared" si="735"/>
        <v>65</v>
      </c>
      <c r="BK1401" s="17">
        <f t="shared" si="736"/>
        <v>12</v>
      </c>
      <c r="BM1401" s="17">
        <v>10</v>
      </c>
      <c r="BN1401" s="17">
        <f t="shared" si="740"/>
        <v>5</v>
      </c>
      <c r="BP1401" s="26">
        <f t="shared" si="755"/>
        <v>34.425293641901717</v>
      </c>
      <c r="BQ1401" s="26">
        <f t="shared" si="741"/>
        <v>17.128654823763593</v>
      </c>
      <c r="BR1401" s="26">
        <v>28.7</v>
      </c>
      <c r="BS1401" s="26">
        <v>34.6</v>
      </c>
      <c r="BT1401" s="26">
        <v>67.2</v>
      </c>
      <c r="BU1401" s="26">
        <v>49.8</v>
      </c>
      <c r="BV1401" s="26">
        <v>18.2</v>
      </c>
      <c r="BW1401" s="53">
        <v>0.40100000000000002</v>
      </c>
      <c r="BX1401" s="18">
        <f t="shared" si="742"/>
        <v>1846.7300918301275</v>
      </c>
      <c r="BY1401" s="42">
        <v>0.32</v>
      </c>
      <c r="BZ1401" s="43">
        <f t="shared" si="758"/>
        <v>22.073789445751238</v>
      </c>
      <c r="CA1401" s="18">
        <f t="shared" si="756"/>
        <v>1794134.6183312535</v>
      </c>
      <c r="CB1401" s="18">
        <f t="shared" si="743"/>
        <v>27360.162446380262</v>
      </c>
      <c r="CC1401" s="18">
        <f t="shared" si="744"/>
        <v>49557</v>
      </c>
      <c r="CD1401" s="25">
        <f t="shared" si="737"/>
        <v>1.811283105395318</v>
      </c>
      <c r="CE1401" s="26">
        <f t="shared" si="738"/>
        <v>31.169210365993703</v>
      </c>
      <c r="CF1401" s="18">
        <f t="shared" si="739"/>
        <v>1200</v>
      </c>
      <c r="CG1401" s="18">
        <f t="shared" si="745"/>
        <v>780</v>
      </c>
      <c r="CH1401" s="18">
        <f t="shared" si="746"/>
        <v>590106.15502078657</v>
      </c>
      <c r="CI1401" s="18">
        <f t="shared" si="747"/>
        <v>7120.7502878811865</v>
      </c>
      <c r="CJ1401" s="18">
        <f t="shared" si="748"/>
        <v>23258.76</v>
      </c>
      <c r="CK1401" s="25">
        <f t="shared" si="749"/>
        <v>3.2663355769663922</v>
      </c>
      <c r="CL1401" s="26">
        <f t="shared" si="750"/>
        <v>17.875712422872816</v>
      </c>
      <c r="CM1401" s="18">
        <v>2027800</v>
      </c>
      <c r="CN1401" s="18">
        <f t="shared" si="751"/>
        <v>58606.936416184966</v>
      </c>
      <c r="CO1401" s="26">
        <v>33.107523436646666</v>
      </c>
      <c r="CP1401" s="18">
        <v>359000</v>
      </c>
      <c r="CQ1401" s="18">
        <f t="shared" si="752"/>
        <v>5342.2619047619046</v>
      </c>
      <c r="CR1401" s="18">
        <f t="shared" si="753"/>
        <v>7208.8353413654622</v>
      </c>
      <c r="CS1401" s="26">
        <v>13.93032856949376</v>
      </c>
      <c r="CT1401" s="26"/>
      <c r="CU1401" s="26"/>
      <c r="CV1401" s="26"/>
      <c r="CW1401" s="26"/>
      <c r="CZ1401" s="18">
        <f t="shared" si="754"/>
        <v>95040</v>
      </c>
      <c r="DG1401" s="17">
        <v>1</v>
      </c>
      <c r="DH1401" s="17">
        <v>3</v>
      </c>
      <c r="DI1401" s="17">
        <v>3</v>
      </c>
      <c r="DJ1401" s="20" t="s">
        <v>1473</v>
      </c>
    </row>
    <row r="1402" spans="1:114" x14ac:dyDescent="0.2">
      <c r="A1402" s="15" t="s">
        <v>105</v>
      </c>
      <c r="B1402" s="10" t="s">
        <v>1502</v>
      </c>
      <c r="C1402" s="11">
        <f t="shared" si="731"/>
        <v>13.43</v>
      </c>
      <c r="D1402" s="11">
        <f t="shared" si="760"/>
        <v>110</v>
      </c>
      <c r="E1402" s="11">
        <f t="shared" si="760"/>
        <v>70</v>
      </c>
      <c r="F1402" s="11">
        <f t="shared" si="760"/>
        <v>0</v>
      </c>
      <c r="G1402" s="11">
        <f t="shared" si="760"/>
        <v>10</v>
      </c>
      <c r="H1402" s="11">
        <f t="shared" si="760"/>
        <v>0</v>
      </c>
      <c r="I1402" s="11">
        <f t="shared" si="759"/>
        <v>10</v>
      </c>
      <c r="J1402" s="11">
        <f t="shared" si="759"/>
        <v>5</v>
      </c>
      <c r="K1402" s="11">
        <f t="shared" si="759"/>
        <v>0</v>
      </c>
      <c r="L1402" s="11">
        <f t="shared" si="759"/>
        <v>36.927148973200005</v>
      </c>
      <c r="M1402" s="11">
        <f t="shared" si="759"/>
        <v>17.178038155108268</v>
      </c>
      <c r="N1402" s="11">
        <f t="shared" si="726"/>
        <v>29.5</v>
      </c>
      <c r="O1402" s="11">
        <f t="shared" si="726"/>
        <v>37.799999999999997</v>
      </c>
      <c r="P1402" s="11">
        <f t="shared" si="726"/>
        <v>74.3</v>
      </c>
      <c r="Q1402" s="11">
        <f t="shared" si="726"/>
        <v>53.7</v>
      </c>
      <c r="R1402" s="11">
        <f t="shared" si="726"/>
        <v>18.600000000000001</v>
      </c>
      <c r="S1402" s="11">
        <f t="shared" si="726"/>
        <v>0.39300000000000002</v>
      </c>
      <c r="T1402" s="11">
        <f t="shared" si="726"/>
        <v>1710.7300918301275</v>
      </c>
      <c r="U1402" s="40">
        <f t="shared" si="732"/>
        <v>0.35</v>
      </c>
      <c r="V1402" s="11">
        <f t="shared" si="727"/>
        <v>26.062549243784392</v>
      </c>
      <c r="W1402" s="11">
        <f t="shared" si="727"/>
        <v>2063821.2396577685</v>
      </c>
      <c r="X1402" s="11">
        <f t="shared" si="727"/>
        <v>28243.338129791147</v>
      </c>
      <c r="Y1402" s="11">
        <f t="shared" si="725"/>
        <v>51250</v>
      </c>
      <c r="Z1402" s="11">
        <f t="shared" si="725"/>
        <v>1.8145872051130303</v>
      </c>
      <c r="AA1402" s="11">
        <f t="shared" si="725"/>
        <v>34.733239539102989</v>
      </c>
      <c r="AB1402" s="11">
        <f t="shared" si="725"/>
        <v>1100</v>
      </c>
      <c r="AC1402" s="11">
        <f t="shared" si="725"/>
        <v>700</v>
      </c>
      <c r="AD1402" s="11">
        <f t="shared" si="725"/>
        <v>649935.61190976494</v>
      </c>
      <c r="AE1402" s="11">
        <f t="shared" si="723"/>
        <v>7001.9594392523913</v>
      </c>
      <c r="AF1402" s="11">
        <f t="shared" si="723"/>
        <v>22931.81818181818</v>
      </c>
      <c r="AG1402" s="11">
        <f t="shared" si="723"/>
        <v>3.275057272292146</v>
      </c>
      <c r="AH1402" s="11">
        <f t="shared" si="723"/>
        <v>19.491462181602635</v>
      </c>
      <c r="AI1402" s="11">
        <f t="shared" si="723"/>
        <v>2325200</v>
      </c>
      <c r="AJ1402" s="11">
        <f t="shared" si="723"/>
        <v>61513.227513227517</v>
      </c>
      <c r="AK1402" s="11">
        <f t="shared" si="723"/>
        <v>36.875006194865172</v>
      </c>
      <c r="AL1402" s="11">
        <f t="shared" si="723"/>
        <v>391500</v>
      </c>
      <c r="AM1402" s="11">
        <f t="shared" si="723"/>
        <v>5269.1790040376854</v>
      </c>
      <c r="AN1402" s="11">
        <f t="shared" si="723"/>
        <v>7290.5027932960893</v>
      </c>
      <c r="AO1402" s="11">
        <f t="shared" si="757"/>
        <v>15.131006854173737</v>
      </c>
      <c r="AP1402" s="11">
        <f t="shared" si="757"/>
        <v>0</v>
      </c>
      <c r="AQ1402" s="11">
        <f t="shared" si="757"/>
        <v>0</v>
      </c>
      <c r="AR1402" s="11">
        <f t="shared" si="757"/>
        <v>0</v>
      </c>
      <c r="AS1402" s="11">
        <f t="shared" si="757"/>
        <v>0</v>
      </c>
      <c r="AT1402" s="11">
        <f t="shared" si="757"/>
        <v>0</v>
      </c>
      <c r="AU1402" s="11">
        <f t="shared" si="761"/>
        <v>0</v>
      </c>
      <c r="AV1402" s="11">
        <f t="shared" si="761"/>
        <v>60000</v>
      </c>
      <c r="AW1402" s="11">
        <f t="shared" si="761"/>
        <v>0</v>
      </c>
      <c r="AX1402" s="11">
        <f t="shared" si="761"/>
        <v>0</v>
      </c>
      <c r="AY1402" s="11">
        <f t="shared" si="761"/>
        <v>0</v>
      </c>
      <c r="AZ1402" s="11">
        <f t="shared" si="761"/>
        <v>0</v>
      </c>
      <c r="BA1402" s="11">
        <f t="shared" si="728"/>
        <v>0</v>
      </c>
      <c r="BB1402" s="11">
        <f t="shared" si="728"/>
        <v>0</v>
      </c>
      <c r="BC1402" s="11">
        <f t="shared" si="728"/>
        <v>3</v>
      </c>
      <c r="BD1402" s="11">
        <f t="shared" si="728"/>
        <v>3</v>
      </c>
      <c r="BE1402" s="11">
        <f t="shared" si="728"/>
        <v>4</v>
      </c>
      <c r="BF1402" s="15" t="str">
        <f t="shared" si="733"/>
        <v>ČSN 42 5545</v>
      </c>
      <c r="BG1402" s="44">
        <v>13.43</v>
      </c>
      <c r="BH1402" s="17">
        <f t="shared" si="734"/>
        <v>110</v>
      </c>
      <c r="BI1402" s="17">
        <f t="shared" si="735"/>
        <v>70</v>
      </c>
      <c r="BK1402" s="17">
        <f t="shared" si="736"/>
        <v>10</v>
      </c>
      <c r="BM1402" s="17">
        <v>10</v>
      </c>
      <c r="BN1402" s="17">
        <f t="shared" si="740"/>
        <v>5</v>
      </c>
      <c r="BP1402" s="26">
        <f t="shared" si="755"/>
        <v>36.927148973200005</v>
      </c>
      <c r="BQ1402" s="26">
        <f t="shared" si="741"/>
        <v>17.178038155108268</v>
      </c>
      <c r="BR1402" s="26">
        <v>29.5</v>
      </c>
      <c r="BS1402" s="26">
        <v>37.799999999999997</v>
      </c>
      <c r="BT1402" s="26">
        <v>74.3</v>
      </c>
      <c r="BU1402" s="26">
        <v>53.7</v>
      </c>
      <c r="BV1402" s="26">
        <v>18.600000000000001</v>
      </c>
      <c r="BW1402" s="53">
        <v>0.39300000000000002</v>
      </c>
      <c r="BX1402" s="18">
        <f t="shared" si="742"/>
        <v>1710.7300918301275</v>
      </c>
      <c r="BY1402" s="42">
        <v>0.35</v>
      </c>
      <c r="BZ1402" s="43">
        <f t="shared" si="758"/>
        <v>26.062549243784392</v>
      </c>
      <c r="CA1402" s="18">
        <f t="shared" si="756"/>
        <v>2063821.2396577685</v>
      </c>
      <c r="CB1402" s="18">
        <f t="shared" si="743"/>
        <v>28243.338129791147</v>
      </c>
      <c r="CC1402" s="18">
        <f t="shared" si="744"/>
        <v>51250</v>
      </c>
      <c r="CD1402" s="25">
        <f t="shared" si="737"/>
        <v>1.8145872051130303</v>
      </c>
      <c r="CE1402" s="26">
        <f t="shared" si="738"/>
        <v>34.733239539102989</v>
      </c>
      <c r="CF1402" s="18">
        <f t="shared" si="739"/>
        <v>1100</v>
      </c>
      <c r="CG1402" s="18">
        <f t="shared" si="745"/>
        <v>700</v>
      </c>
      <c r="CH1402" s="18">
        <f t="shared" si="746"/>
        <v>649935.61190976494</v>
      </c>
      <c r="CI1402" s="18">
        <f t="shared" si="747"/>
        <v>7001.9594392523913</v>
      </c>
      <c r="CJ1402" s="18">
        <f t="shared" si="748"/>
        <v>22931.81818181818</v>
      </c>
      <c r="CK1402" s="25">
        <f t="shared" si="749"/>
        <v>3.275057272292146</v>
      </c>
      <c r="CL1402" s="26">
        <f t="shared" si="750"/>
        <v>19.491462181602635</v>
      </c>
      <c r="CM1402" s="18">
        <v>2325200</v>
      </c>
      <c r="CN1402" s="18">
        <f t="shared" si="751"/>
        <v>61513.227513227517</v>
      </c>
      <c r="CO1402" s="26">
        <v>36.875006194865172</v>
      </c>
      <c r="CP1402" s="18">
        <v>391500</v>
      </c>
      <c r="CQ1402" s="18">
        <f t="shared" si="752"/>
        <v>5269.1790040376854</v>
      </c>
      <c r="CR1402" s="18">
        <f t="shared" si="753"/>
        <v>7290.5027932960893</v>
      </c>
      <c r="CS1402" s="26">
        <v>15.131006854173737</v>
      </c>
      <c r="CT1402" s="26"/>
      <c r="CU1402" s="26"/>
      <c r="CV1402" s="26"/>
      <c r="CW1402" s="26"/>
      <c r="CZ1402" s="18">
        <f t="shared" si="754"/>
        <v>60000</v>
      </c>
      <c r="DG1402" s="17">
        <v>3</v>
      </c>
      <c r="DH1402" s="17">
        <v>3</v>
      </c>
      <c r="DI1402" s="17">
        <v>4</v>
      </c>
      <c r="DJ1402" s="20" t="s">
        <v>1473</v>
      </c>
    </row>
    <row r="1403" spans="1:114" x14ac:dyDescent="0.2">
      <c r="A1403" s="15" t="s">
        <v>105</v>
      </c>
      <c r="B1403" s="10" t="s">
        <v>1503</v>
      </c>
      <c r="C1403" s="11">
        <f t="shared" si="731"/>
        <v>15.91</v>
      </c>
      <c r="D1403" s="11">
        <f t="shared" si="760"/>
        <v>110</v>
      </c>
      <c r="E1403" s="11">
        <f t="shared" si="760"/>
        <v>70</v>
      </c>
      <c r="F1403" s="11">
        <f t="shared" si="760"/>
        <v>0</v>
      </c>
      <c r="G1403" s="11">
        <f t="shared" si="760"/>
        <v>12</v>
      </c>
      <c r="H1403" s="11">
        <f t="shared" si="760"/>
        <v>0</v>
      </c>
      <c r="I1403" s="11">
        <f t="shared" si="759"/>
        <v>10</v>
      </c>
      <c r="J1403" s="11">
        <f t="shared" si="759"/>
        <v>5</v>
      </c>
      <c r="K1403" s="11">
        <f t="shared" si="759"/>
        <v>0</v>
      </c>
      <c r="L1403" s="11">
        <f t="shared" si="759"/>
        <v>37.735944977446927</v>
      </c>
      <c r="M1403" s="11">
        <f t="shared" si="759"/>
        <v>17.947716478218158</v>
      </c>
      <c r="N1403" s="11">
        <f t="shared" si="726"/>
        <v>30.4</v>
      </c>
      <c r="O1403" s="11">
        <f t="shared" si="726"/>
        <v>37.700000000000003</v>
      </c>
      <c r="P1403" s="11">
        <f t="shared" si="726"/>
        <v>73.900000000000006</v>
      </c>
      <c r="Q1403" s="11">
        <f t="shared" si="726"/>
        <v>54</v>
      </c>
      <c r="R1403" s="11">
        <f t="shared" si="726"/>
        <v>19.2</v>
      </c>
      <c r="S1403" s="11">
        <f t="shared" si="726"/>
        <v>0.38900000000000001</v>
      </c>
      <c r="T1403" s="11">
        <f t="shared" si="726"/>
        <v>2026.7300918301275</v>
      </c>
      <c r="U1403" s="40">
        <f t="shared" si="732"/>
        <v>0.35</v>
      </c>
      <c r="V1403" s="11">
        <f t="shared" si="727"/>
        <v>21.998976302209812</v>
      </c>
      <c r="W1403" s="11">
        <f t="shared" si="727"/>
        <v>2412362.442637125</v>
      </c>
      <c r="X1403" s="11">
        <f t="shared" si="727"/>
        <v>33382.605527523257</v>
      </c>
      <c r="Y1403" s="11">
        <f t="shared" si="725"/>
        <v>60312</v>
      </c>
      <c r="Z1403" s="11">
        <f t="shared" si="725"/>
        <v>1.8066894134513862</v>
      </c>
      <c r="AA1403" s="11">
        <f t="shared" si="725"/>
        <v>34.500335734686637</v>
      </c>
      <c r="AB1403" s="11">
        <f t="shared" si="725"/>
        <v>1320</v>
      </c>
      <c r="AC1403" s="11">
        <f t="shared" si="725"/>
        <v>840</v>
      </c>
      <c r="AD1403" s="11">
        <f t="shared" si="725"/>
        <v>754766.93892937677</v>
      </c>
      <c r="AE1403" s="11">
        <f t="shared" si="723"/>
        <v>8199.3287950404865</v>
      </c>
      <c r="AF1403" s="11">
        <f t="shared" si="723"/>
        <v>27219.054545454546</v>
      </c>
      <c r="AG1403" s="11">
        <f t="shared" si="723"/>
        <v>3.319668624817008</v>
      </c>
      <c r="AH1403" s="11">
        <f t="shared" si="723"/>
        <v>19.297830005699797</v>
      </c>
      <c r="AI1403" s="11">
        <f t="shared" si="723"/>
        <v>2710600</v>
      </c>
      <c r="AJ1403" s="11">
        <f t="shared" si="723"/>
        <v>71899.204244031818</v>
      </c>
      <c r="AK1403" s="11">
        <f t="shared" si="723"/>
        <v>36.541359251683438</v>
      </c>
      <c r="AL1403" s="11">
        <f t="shared" si="723"/>
        <v>459200</v>
      </c>
      <c r="AM1403" s="11">
        <f t="shared" si="723"/>
        <v>6213.802435723951</v>
      </c>
      <c r="AN1403" s="11">
        <f t="shared" si="723"/>
        <v>8503.7037037037044</v>
      </c>
      <c r="AO1403" s="11">
        <f t="shared" si="757"/>
        <v>15.040176081140944</v>
      </c>
      <c r="AP1403" s="11">
        <f t="shared" si="757"/>
        <v>0</v>
      </c>
      <c r="AQ1403" s="11">
        <f t="shared" si="757"/>
        <v>0</v>
      </c>
      <c r="AR1403" s="11">
        <f t="shared" si="757"/>
        <v>0</v>
      </c>
      <c r="AS1403" s="11">
        <f t="shared" si="757"/>
        <v>0</v>
      </c>
      <c r="AT1403" s="11">
        <f t="shared" si="757"/>
        <v>0</v>
      </c>
      <c r="AU1403" s="11">
        <f t="shared" si="761"/>
        <v>0</v>
      </c>
      <c r="AV1403" s="11">
        <f t="shared" si="761"/>
        <v>103680</v>
      </c>
      <c r="AW1403" s="11">
        <f t="shared" si="761"/>
        <v>0</v>
      </c>
      <c r="AX1403" s="11">
        <f t="shared" si="761"/>
        <v>0</v>
      </c>
      <c r="AY1403" s="11">
        <f t="shared" si="761"/>
        <v>0</v>
      </c>
      <c r="AZ1403" s="11">
        <f t="shared" si="761"/>
        <v>0</v>
      </c>
      <c r="BA1403" s="11">
        <f t="shared" si="728"/>
        <v>0</v>
      </c>
      <c r="BB1403" s="11">
        <f t="shared" si="728"/>
        <v>0</v>
      </c>
      <c r="BC1403" s="11">
        <f t="shared" si="728"/>
        <v>2</v>
      </c>
      <c r="BD1403" s="11">
        <f t="shared" si="728"/>
        <v>3</v>
      </c>
      <c r="BE1403" s="11">
        <f t="shared" si="728"/>
        <v>3</v>
      </c>
      <c r="BF1403" s="15" t="str">
        <f t="shared" si="733"/>
        <v>ČSN 42 5545</v>
      </c>
      <c r="BG1403" s="44">
        <v>15.91</v>
      </c>
      <c r="BH1403" s="17">
        <f t="shared" si="734"/>
        <v>110</v>
      </c>
      <c r="BI1403" s="17">
        <f t="shared" si="735"/>
        <v>70</v>
      </c>
      <c r="BK1403" s="17">
        <f t="shared" si="736"/>
        <v>12</v>
      </c>
      <c r="BM1403" s="17">
        <v>10</v>
      </c>
      <c r="BN1403" s="17">
        <f t="shared" si="740"/>
        <v>5</v>
      </c>
      <c r="BP1403" s="26">
        <f t="shared" si="755"/>
        <v>37.735944977446927</v>
      </c>
      <c r="BQ1403" s="26">
        <f t="shared" si="741"/>
        <v>17.947716478218158</v>
      </c>
      <c r="BR1403" s="26">
        <v>30.4</v>
      </c>
      <c r="BS1403" s="26">
        <v>37.700000000000003</v>
      </c>
      <c r="BT1403" s="26">
        <v>73.900000000000006</v>
      </c>
      <c r="BU1403" s="26">
        <v>54</v>
      </c>
      <c r="BV1403" s="26">
        <v>19.2</v>
      </c>
      <c r="BW1403" s="53">
        <v>0.38900000000000001</v>
      </c>
      <c r="BX1403" s="18">
        <f t="shared" si="742"/>
        <v>2026.7300918301275</v>
      </c>
      <c r="BY1403" s="42">
        <v>0.35</v>
      </c>
      <c r="BZ1403" s="43">
        <f t="shared" si="758"/>
        <v>21.998976302209812</v>
      </c>
      <c r="CA1403" s="18">
        <f t="shared" si="756"/>
        <v>2412362.442637125</v>
      </c>
      <c r="CB1403" s="18">
        <f t="shared" si="743"/>
        <v>33382.605527523257</v>
      </c>
      <c r="CC1403" s="18">
        <f t="shared" si="744"/>
        <v>60312</v>
      </c>
      <c r="CD1403" s="25">
        <f t="shared" si="737"/>
        <v>1.8066894134513862</v>
      </c>
      <c r="CE1403" s="26">
        <f t="shared" si="738"/>
        <v>34.500335734686637</v>
      </c>
      <c r="CF1403" s="18">
        <f t="shared" si="739"/>
        <v>1320</v>
      </c>
      <c r="CG1403" s="18">
        <f t="shared" si="745"/>
        <v>840</v>
      </c>
      <c r="CH1403" s="18">
        <f t="shared" si="746"/>
        <v>754766.93892937677</v>
      </c>
      <c r="CI1403" s="18">
        <f t="shared" si="747"/>
        <v>8199.3287950404865</v>
      </c>
      <c r="CJ1403" s="18">
        <f t="shared" si="748"/>
        <v>27219.054545454546</v>
      </c>
      <c r="CK1403" s="25">
        <f t="shared" si="749"/>
        <v>3.319668624817008</v>
      </c>
      <c r="CL1403" s="26">
        <f t="shared" si="750"/>
        <v>19.297830005699797</v>
      </c>
      <c r="CM1403" s="18">
        <v>2710600</v>
      </c>
      <c r="CN1403" s="18">
        <f t="shared" si="751"/>
        <v>71899.204244031818</v>
      </c>
      <c r="CO1403" s="26">
        <v>36.541359251683438</v>
      </c>
      <c r="CP1403" s="18">
        <v>459200</v>
      </c>
      <c r="CQ1403" s="18">
        <f t="shared" si="752"/>
        <v>6213.802435723951</v>
      </c>
      <c r="CR1403" s="18">
        <f t="shared" si="753"/>
        <v>8503.7037037037044</v>
      </c>
      <c r="CS1403" s="26">
        <v>15.040176081140944</v>
      </c>
      <c r="CT1403" s="26"/>
      <c r="CU1403" s="26"/>
      <c r="CV1403" s="26"/>
      <c r="CW1403" s="26"/>
      <c r="CZ1403" s="18">
        <f t="shared" si="754"/>
        <v>103680</v>
      </c>
      <c r="DG1403" s="17">
        <v>2</v>
      </c>
      <c r="DH1403" s="17">
        <v>3</v>
      </c>
      <c r="DI1403" s="17">
        <v>3</v>
      </c>
      <c r="DJ1403" s="20" t="s">
        <v>1473</v>
      </c>
    </row>
    <row r="1404" spans="1:114" x14ac:dyDescent="0.2">
      <c r="A1404" s="15" t="s">
        <v>105</v>
      </c>
      <c r="B1404" s="10" t="s">
        <v>1504</v>
      </c>
      <c r="C1404" s="11">
        <f t="shared" si="731"/>
        <v>12.16</v>
      </c>
      <c r="D1404" s="11">
        <f t="shared" si="760"/>
        <v>120</v>
      </c>
      <c r="E1404" s="11">
        <f t="shared" si="760"/>
        <v>80</v>
      </c>
      <c r="F1404" s="11">
        <f t="shared" si="760"/>
        <v>0</v>
      </c>
      <c r="G1404" s="11">
        <f t="shared" si="760"/>
        <v>8</v>
      </c>
      <c r="H1404" s="11">
        <f t="shared" si="760"/>
        <v>0</v>
      </c>
      <c r="I1404" s="11">
        <f t="shared" si="759"/>
        <v>11</v>
      </c>
      <c r="J1404" s="11">
        <f t="shared" si="759"/>
        <v>5.5</v>
      </c>
      <c r="K1404" s="11">
        <f t="shared" si="759"/>
        <v>0</v>
      </c>
      <c r="L1404" s="11">
        <f t="shared" si="759"/>
        <v>38.35806781590879</v>
      </c>
      <c r="M1404" s="11">
        <f t="shared" si="759"/>
        <v>18.693343481775688</v>
      </c>
      <c r="N1404" s="11">
        <f t="shared" si="726"/>
        <v>32.4</v>
      </c>
      <c r="O1404" s="11">
        <f t="shared" si="726"/>
        <v>42.5</v>
      </c>
      <c r="P1404" s="11">
        <f t="shared" si="726"/>
        <v>82.4</v>
      </c>
      <c r="Q1404" s="11">
        <f t="shared" si="726"/>
        <v>59.6</v>
      </c>
      <c r="R1404" s="11">
        <f t="shared" si="726"/>
        <v>21</v>
      </c>
      <c r="S1404" s="11">
        <f t="shared" si="726"/>
        <v>0.434</v>
      </c>
      <c r="T1404" s="11">
        <f t="shared" si="726"/>
        <v>1548.9834111144544</v>
      </c>
      <c r="U1404" s="40">
        <f t="shared" si="732"/>
        <v>0.39</v>
      </c>
      <c r="V1404" s="11">
        <f t="shared" si="727"/>
        <v>32.073635073132117</v>
      </c>
      <c r="W1404" s="11">
        <f t="shared" si="727"/>
        <v>2252932.1123518893</v>
      </c>
      <c r="X1404" s="11">
        <f t="shared" si="727"/>
        <v>27595.281641201731</v>
      </c>
      <c r="Y1404" s="11">
        <f t="shared" si="725"/>
        <v>50688</v>
      </c>
      <c r="Z1404" s="11">
        <f t="shared" si="725"/>
        <v>1.8368357554401324</v>
      </c>
      <c r="AA1404" s="11">
        <f t="shared" si="725"/>
        <v>38.137363769651522</v>
      </c>
      <c r="AB1404" s="11">
        <f t="shared" si="725"/>
        <v>960</v>
      </c>
      <c r="AC1404" s="11">
        <f t="shared" si="725"/>
        <v>640</v>
      </c>
      <c r="AD1404" s="11">
        <f t="shared" si="725"/>
        <v>806192.79400757502</v>
      </c>
      <c r="AE1404" s="11">
        <f t="shared" si="723"/>
        <v>7957.9449338804989</v>
      </c>
      <c r="AF1404" s="11">
        <f t="shared" si="723"/>
        <v>24268.800000000003</v>
      </c>
      <c r="AG1404" s="11">
        <f t="shared" si="723"/>
        <v>3.0496315570967281</v>
      </c>
      <c r="AH1404" s="11">
        <f t="shared" si="723"/>
        <v>22.813718194669722</v>
      </c>
      <c r="AI1404" s="11">
        <f t="shared" si="723"/>
        <v>2592600</v>
      </c>
      <c r="AJ1404" s="11">
        <f t="shared" si="723"/>
        <v>61002.352941176468</v>
      </c>
      <c r="AK1404" s="11">
        <f t="shared" si="723"/>
        <v>40.897984807204409</v>
      </c>
      <c r="AL1404" s="11">
        <f t="shared" si="723"/>
        <v>471200</v>
      </c>
      <c r="AM1404" s="11">
        <f t="shared" si="723"/>
        <v>5718.4466019417468</v>
      </c>
      <c r="AN1404" s="11">
        <f t="shared" si="723"/>
        <v>7906.040268456376</v>
      </c>
      <c r="AO1404" s="11">
        <f t="shared" si="757"/>
        <v>17.435595774162696</v>
      </c>
      <c r="AP1404" s="11">
        <f t="shared" si="757"/>
        <v>0</v>
      </c>
      <c r="AQ1404" s="11">
        <f t="shared" si="757"/>
        <v>0</v>
      </c>
      <c r="AR1404" s="11">
        <f t="shared" si="757"/>
        <v>0</v>
      </c>
      <c r="AS1404" s="11">
        <f t="shared" si="757"/>
        <v>0</v>
      </c>
      <c r="AT1404" s="11">
        <f t="shared" si="757"/>
        <v>0</v>
      </c>
      <c r="AU1404" s="11">
        <f t="shared" si="761"/>
        <v>0</v>
      </c>
      <c r="AV1404" s="11">
        <f t="shared" si="761"/>
        <v>34133.333333333328</v>
      </c>
      <c r="AW1404" s="11">
        <f t="shared" si="761"/>
        <v>0</v>
      </c>
      <c r="AX1404" s="11">
        <f t="shared" si="761"/>
        <v>0</v>
      </c>
      <c r="AY1404" s="11">
        <f t="shared" si="761"/>
        <v>0</v>
      </c>
      <c r="AZ1404" s="11">
        <f t="shared" si="761"/>
        <v>0</v>
      </c>
      <c r="BA1404" s="11">
        <f t="shared" si="728"/>
        <v>0</v>
      </c>
      <c r="BB1404" s="11">
        <f t="shared" si="728"/>
        <v>0</v>
      </c>
      <c r="BC1404" s="11">
        <f t="shared" si="728"/>
        <v>4</v>
      </c>
      <c r="BD1404" s="11">
        <f t="shared" si="728"/>
        <v>4</v>
      </c>
      <c r="BE1404" s="11">
        <f t="shared" si="728"/>
        <v>4</v>
      </c>
      <c r="BF1404" s="15" t="str">
        <f t="shared" si="733"/>
        <v>ČSN 42 5545</v>
      </c>
      <c r="BG1404" s="44">
        <v>12.16</v>
      </c>
      <c r="BH1404" s="17">
        <f t="shared" si="734"/>
        <v>120</v>
      </c>
      <c r="BI1404" s="17">
        <f t="shared" si="735"/>
        <v>80</v>
      </c>
      <c r="BK1404" s="17">
        <f t="shared" si="736"/>
        <v>8</v>
      </c>
      <c r="BM1404" s="17">
        <v>11</v>
      </c>
      <c r="BN1404" s="17">
        <f t="shared" si="740"/>
        <v>5.5</v>
      </c>
      <c r="BP1404" s="26">
        <f t="shared" si="755"/>
        <v>38.35806781590879</v>
      </c>
      <c r="BQ1404" s="26">
        <f t="shared" si="741"/>
        <v>18.693343481775688</v>
      </c>
      <c r="BR1404" s="26">
        <v>32.4</v>
      </c>
      <c r="BS1404" s="26">
        <v>42.5</v>
      </c>
      <c r="BT1404" s="26">
        <v>82.4</v>
      </c>
      <c r="BU1404" s="26">
        <v>59.6</v>
      </c>
      <c r="BV1404" s="26">
        <v>21</v>
      </c>
      <c r="BW1404" s="53">
        <v>0.434</v>
      </c>
      <c r="BX1404" s="18">
        <f t="shared" si="742"/>
        <v>1548.9834111144544</v>
      </c>
      <c r="BY1404" s="42">
        <v>0.39</v>
      </c>
      <c r="BZ1404" s="43">
        <f t="shared" si="758"/>
        <v>32.073635073132117</v>
      </c>
      <c r="CA1404" s="18">
        <f t="shared" si="756"/>
        <v>2252932.1123518893</v>
      </c>
      <c r="CB1404" s="18">
        <f t="shared" si="743"/>
        <v>27595.281641201731</v>
      </c>
      <c r="CC1404" s="18">
        <f t="shared" si="744"/>
        <v>50688</v>
      </c>
      <c r="CD1404" s="25">
        <f t="shared" si="737"/>
        <v>1.8368357554401324</v>
      </c>
      <c r="CE1404" s="26">
        <f t="shared" si="738"/>
        <v>38.137363769651522</v>
      </c>
      <c r="CF1404" s="18">
        <f t="shared" si="739"/>
        <v>960</v>
      </c>
      <c r="CG1404" s="18">
        <f t="shared" si="745"/>
        <v>640</v>
      </c>
      <c r="CH1404" s="18">
        <f t="shared" si="746"/>
        <v>806192.79400757502</v>
      </c>
      <c r="CI1404" s="18">
        <f t="shared" si="747"/>
        <v>7957.9449338804989</v>
      </c>
      <c r="CJ1404" s="18">
        <f t="shared" si="748"/>
        <v>24268.800000000003</v>
      </c>
      <c r="CK1404" s="25">
        <f t="shared" si="749"/>
        <v>3.0496315570967281</v>
      </c>
      <c r="CL1404" s="26">
        <f t="shared" si="750"/>
        <v>22.813718194669722</v>
      </c>
      <c r="CM1404" s="18">
        <v>2592600</v>
      </c>
      <c r="CN1404" s="18">
        <f t="shared" si="751"/>
        <v>61002.352941176468</v>
      </c>
      <c r="CO1404" s="26">
        <v>40.897984807204409</v>
      </c>
      <c r="CP1404" s="18">
        <v>471200</v>
      </c>
      <c r="CQ1404" s="18">
        <f t="shared" si="752"/>
        <v>5718.4466019417468</v>
      </c>
      <c r="CR1404" s="18">
        <f t="shared" si="753"/>
        <v>7906.040268456376</v>
      </c>
      <c r="CS1404" s="26">
        <v>17.435595774162696</v>
      </c>
      <c r="CT1404" s="26"/>
      <c r="CU1404" s="26"/>
      <c r="CV1404" s="26"/>
      <c r="CW1404" s="26"/>
      <c r="CZ1404" s="18">
        <f t="shared" si="754"/>
        <v>34133.333333333328</v>
      </c>
      <c r="DG1404" s="17">
        <v>4</v>
      </c>
      <c r="DH1404" s="17">
        <v>4</v>
      </c>
      <c r="DI1404" s="17">
        <v>4</v>
      </c>
      <c r="DJ1404" s="20" t="s">
        <v>1473</v>
      </c>
    </row>
    <row r="1405" spans="1:114" x14ac:dyDescent="0.2">
      <c r="A1405" s="15" t="s">
        <v>105</v>
      </c>
      <c r="B1405" s="10" t="s">
        <v>1505</v>
      </c>
      <c r="C1405" s="11">
        <f t="shared" si="731"/>
        <v>15.02</v>
      </c>
      <c r="D1405" s="11">
        <f t="shared" si="760"/>
        <v>120</v>
      </c>
      <c r="E1405" s="11">
        <f t="shared" si="760"/>
        <v>80</v>
      </c>
      <c r="F1405" s="11">
        <f t="shared" si="760"/>
        <v>0</v>
      </c>
      <c r="G1405" s="11">
        <f t="shared" si="760"/>
        <v>10</v>
      </c>
      <c r="H1405" s="11">
        <f t="shared" si="760"/>
        <v>0</v>
      </c>
      <c r="I1405" s="11">
        <f t="shared" si="759"/>
        <v>11</v>
      </c>
      <c r="J1405" s="11">
        <f t="shared" si="759"/>
        <v>5.5</v>
      </c>
      <c r="K1405" s="11">
        <f t="shared" si="759"/>
        <v>0</v>
      </c>
      <c r="L1405" s="11">
        <f t="shared" si="759"/>
        <v>39.232415987792912</v>
      </c>
      <c r="M1405" s="11">
        <f t="shared" si="759"/>
        <v>19.503895835219094</v>
      </c>
      <c r="N1405" s="11">
        <f t="shared" si="726"/>
        <v>33.4</v>
      </c>
      <c r="O1405" s="11">
        <f t="shared" si="726"/>
        <v>42.3</v>
      </c>
      <c r="P1405" s="11">
        <f t="shared" si="726"/>
        <v>81.900000000000006</v>
      </c>
      <c r="Q1405" s="11">
        <f t="shared" si="726"/>
        <v>60</v>
      </c>
      <c r="R1405" s="11">
        <f t="shared" si="726"/>
        <v>21.6</v>
      </c>
      <c r="S1405" s="11">
        <f t="shared" si="726"/>
        <v>0.43099999999999999</v>
      </c>
      <c r="T1405" s="11">
        <f t="shared" si="726"/>
        <v>1912.9834111144544</v>
      </c>
      <c r="U1405" s="40">
        <f t="shared" si="732"/>
        <v>0.39</v>
      </c>
      <c r="V1405" s="11">
        <f t="shared" si="727"/>
        <v>25.970705429942658</v>
      </c>
      <c r="W1405" s="11">
        <f t="shared" si="727"/>
        <v>2751840.3619058183</v>
      </c>
      <c r="X1405" s="11">
        <f t="shared" si="727"/>
        <v>34071.099136627752</v>
      </c>
      <c r="Y1405" s="11">
        <f t="shared" si="725"/>
        <v>62250</v>
      </c>
      <c r="Z1405" s="11">
        <f t="shared" si="725"/>
        <v>1.827061690917944</v>
      </c>
      <c r="AA1405" s="11">
        <f t="shared" si="725"/>
        <v>37.927657120712496</v>
      </c>
      <c r="AB1405" s="11">
        <f t="shared" si="725"/>
        <v>1200</v>
      </c>
      <c r="AC1405" s="11">
        <f t="shared" si="725"/>
        <v>800</v>
      </c>
      <c r="AD1405" s="11">
        <f t="shared" si="725"/>
        <v>979864.02264694916</v>
      </c>
      <c r="AE1405" s="11">
        <f t="shared" si="723"/>
        <v>9750.2687371869761</v>
      </c>
      <c r="AF1405" s="11">
        <f t="shared" si="723"/>
        <v>29979.166666666668</v>
      </c>
      <c r="AG1405" s="11">
        <f t="shared" si="723"/>
        <v>3.0747015774373287</v>
      </c>
      <c r="AH1405" s="11">
        <f t="shared" si="723"/>
        <v>22.632227711627042</v>
      </c>
      <c r="AI1405" s="11">
        <f t="shared" si="723"/>
        <v>3161300</v>
      </c>
      <c r="AJ1405" s="11">
        <f t="shared" si="723"/>
        <v>74735.224586288416</v>
      </c>
      <c r="AK1405" s="11">
        <f t="shared" si="723"/>
        <v>40.68329989138487</v>
      </c>
      <c r="AL1405" s="11">
        <f t="shared" si="723"/>
        <v>575000</v>
      </c>
      <c r="AM1405" s="11">
        <f t="shared" si="723"/>
        <v>7020.7570207570207</v>
      </c>
      <c r="AN1405" s="11">
        <f t="shared" si="723"/>
        <v>9583.3333333333339</v>
      </c>
      <c r="AO1405" s="11">
        <f t="shared" si="757"/>
        <v>17.350709507649771</v>
      </c>
      <c r="AP1405" s="11">
        <f t="shared" si="757"/>
        <v>0</v>
      </c>
      <c r="AQ1405" s="11">
        <f t="shared" si="757"/>
        <v>0</v>
      </c>
      <c r="AR1405" s="11">
        <f t="shared" si="757"/>
        <v>0</v>
      </c>
      <c r="AS1405" s="11">
        <f t="shared" si="757"/>
        <v>0</v>
      </c>
      <c r="AT1405" s="11">
        <f t="shared" si="757"/>
        <v>0</v>
      </c>
      <c r="AU1405" s="11">
        <f t="shared" si="761"/>
        <v>0</v>
      </c>
      <c r="AV1405" s="11">
        <f t="shared" si="761"/>
        <v>66666.666666666657</v>
      </c>
      <c r="AW1405" s="11">
        <f t="shared" si="761"/>
        <v>0</v>
      </c>
      <c r="AX1405" s="11">
        <f t="shared" si="761"/>
        <v>0</v>
      </c>
      <c r="AY1405" s="11">
        <f t="shared" si="761"/>
        <v>0</v>
      </c>
      <c r="AZ1405" s="11">
        <f t="shared" si="761"/>
        <v>0</v>
      </c>
      <c r="BA1405" s="11">
        <f t="shared" si="728"/>
        <v>0</v>
      </c>
      <c r="BB1405" s="11">
        <f t="shared" si="728"/>
        <v>0</v>
      </c>
      <c r="BC1405" s="11">
        <f t="shared" si="728"/>
        <v>3</v>
      </c>
      <c r="BD1405" s="11">
        <f t="shared" si="728"/>
        <v>4</v>
      </c>
      <c r="BE1405" s="11">
        <f t="shared" si="728"/>
        <v>4</v>
      </c>
      <c r="BF1405" s="15" t="str">
        <f t="shared" si="733"/>
        <v>ČSN 42 5545</v>
      </c>
      <c r="BG1405" s="44">
        <v>15.02</v>
      </c>
      <c r="BH1405" s="17">
        <f t="shared" si="734"/>
        <v>120</v>
      </c>
      <c r="BI1405" s="17">
        <f t="shared" si="735"/>
        <v>80</v>
      </c>
      <c r="BK1405" s="17">
        <f t="shared" si="736"/>
        <v>10</v>
      </c>
      <c r="BM1405" s="17">
        <v>11</v>
      </c>
      <c r="BN1405" s="17">
        <f t="shared" si="740"/>
        <v>5.5</v>
      </c>
      <c r="BP1405" s="26">
        <f t="shared" si="755"/>
        <v>39.232415987792912</v>
      </c>
      <c r="BQ1405" s="26">
        <f t="shared" si="741"/>
        <v>19.503895835219094</v>
      </c>
      <c r="BR1405" s="26">
        <v>33.4</v>
      </c>
      <c r="BS1405" s="26">
        <v>42.3</v>
      </c>
      <c r="BT1405" s="26">
        <v>81.900000000000006</v>
      </c>
      <c r="BU1405" s="26">
        <v>60</v>
      </c>
      <c r="BV1405" s="26">
        <v>21.6</v>
      </c>
      <c r="BW1405" s="53">
        <v>0.43099999999999999</v>
      </c>
      <c r="BX1405" s="18">
        <f t="shared" si="742"/>
        <v>1912.9834111144544</v>
      </c>
      <c r="BY1405" s="42">
        <v>0.39</v>
      </c>
      <c r="BZ1405" s="43">
        <f t="shared" si="758"/>
        <v>25.970705429942658</v>
      </c>
      <c r="CA1405" s="18">
        <f t="shared" si="756"/>
        <v>2751840.3619058183</v>
      </c>
      <c r="CB1405" s="18">
        <f t="shared" si="743"/>
        <v>34071.099136627752</v>
      </c>
      <c r="CC1405" s="18">
        <f t="shared" si="744"/>
        <v>62250</v>
      </c>
      <c r="CD1405" s="25">
        <f t="shared" si="737"/>
        <v>1.827061690917944</v>
      </c>
      <c r="CE1405" s="26">
        <f t="shared" si="738"/>
        <v>37.927657120712496</v>
      </c>
      <c r="CF1405" s="18">
        <f t="shared" si="739"/>
        <v>1200</v>
      </c>
      <c r="CG1405" s="18">
        <f t="shared" si="745"/>
        <v>800</v>
      </c>
      <c r="CH1405" s="18">
        <f t="shared" si="746"/>
        <v>979864.02264694916</v>
      </c>
      <c r="CI1405" s="18">
        <f t="shared" si="747"/>
        <v>9750.2687371869761</v>
      </c>
      <c r="CJ1405" s="18">
        <f t="shared" si="748"/>
        <v>29979.166666666668</v>
      </c>
      <c r="CK1405" s="25">
        <f t="shared" si="749"/>
        <v>3.0747015774373287</v>
      </c>
      <c r="CL1405" s="26">
        <f t="shared" si="750"/>
        <v>22.632227711627042</v>
      </c>
      <c r="CM1405" s="18">
        <v>3161300</v>
      </c>
      <c r="CN1405" s="18">
        <f t="shared" si="751"/>
        <v>74735.224586288416</v>
      </c>
      <c r="CO1405" s="26">
        <v>40.68329989138487</v>
      </c>
      <c r="CP1405" s="18">
        <v>575000</v>
      </c>
      <c r="CQ1405" s="18">
        <f t="shared" si="752"/>
        <v>7020.7570207570207</v>
      </c>
      <c r="CR1405" s="18">
        <f t="shared" si="753"/>
        <v>9583.3333333333339</v>
      </c>
      <c r="CS1405" s="26">
        <v>17.350709507649771</v>
      </c>
      <c r="CT1405" s="26"/>
      <c r="CU1405" s="26"/>
      <c r="CV1405" s="26"/>
      <c r="CW1405" s="26"/>
      <c r="CZ1405" s="18">
        <f t="shared" si="754"/>
        <v>66666.666666666657</v>
      </c>
      <c r="DG1405" s="17">
        <v>3</v>
      </c>
      <c r="DH1405" s="17">
        <v>4</v>
      </c>
      <c r="DI1405" s="17">
        <v>4</v>
      </c>
      <c r="DJ1405" s="20" t="s">
        <v>1473</v>
      </c>
    </row>
    <row r="1406" spans="1:114" x14ac:dyDescent="0.2">
      <c r="A1406" s="15" t="s">
        <v>105</v>
      </c>
      <c r="B1406" s="10" t="s">
        <v>1506</v>
      </c>
      <c r="C1406" s="11">
        <f t="shared" si="731"/>
        <v>17.809999999999999</v>
      </c>
      <c r="D1406" s="11">
        <f t="shared" si="760"/>
        <v>120</v>
      </c>
      <c r="E1406" s="11">
        <f t="shared" si="760"/>
        <v>80</v>
      </c>
      <c r="F1406" s="11">
        <f t="shared" si="760"/>
        <v>0</v>
      </c>
      <c r="G1406" s="11">
        <f t="shared" si="760"/>
        <v>12</v>
      </c>
      <c r="H1406" s="11">
        <f t="shared" si="760"/>
        <v>0</v>
      </c>
      <c r="I1406" s="11">
        <f t="shared" si="759"/>
        <v>11</v>
      </c>
      <c r="J1406" s="11">
        <f t="shared" si="759"/>
        <v>5.5</v>
      </c>
      <c r="K1406" s="11">
        <f t="shared" si="759"/>
        <v>0</v>
      </c>
      <c r="L1406" s="11">
        <f t="shared" si="759"/>
        <v>40.055784784822357</v>
      </c>
      <c r="M1406" s="11">
        <f t="shared" si="759"/>
        <v>20.28466986262162</v>
      </c>
      <c r="N1406" s="11">
        <f t="shared" si="726"/>
        <v>34.4</v>
      </c>
      <c r="O1406" s="11">
        <f t="shared" si="726"/>
        <v>42.2</v>
      </c>
      <c r="P1406" s="11">
        <f t="shared" si="726"/>
        <v>81.5</v>
      </c>
      <c r="Q1406" s="11">
        <f t="shared" si="726"/>
        <v>60.3</v>
      </c>
      <c r="R1406" s="11">
        <f t="shared" si="726"/>
        <v>22.2</v>
      </c>
      <c r="S1406" s="11">
        <f t="shared" si="726"/>
        <v>0.42799999999999999</v>
      </c>
      <c r="T1406" s="11">
        <f t="shared" si="726"/>
        <v>2268.9834111144546</v>
      </c>
      <c r="U1406" s="40">
        <f t="shared" si="732"/>
        <v>0.39</v>
      </c>
      <c r="V1406" s="11">
        <f t="shared" si="727"/>
        <v>21.895941776858717</v>
      </c>
      <c r="W1406" s="11">
        <f t="shared" si="727"/>
        <v>3224964.9195223427</v>
      </c>
      <c r="X1406" s="11">
        <f t="shared" si="727"/>
        <v>40340.191105035374</v>
      </c>
      <c r="Y1406" s="11">
        <f t="shared" si="725"/>
        <v>73392</v>
      </c>
      <c r="Z1406" s="11">
        <f t="shared" si="725"/>
        <v>1.8193270281964284</v>
      </c>
      <c r="AA1406" s="11">
        <f t="shared" si="725"/>
        <v>37.700476303379119</v>
      </c>
      <c r="AB1406" s="11">
        <f t="shared" si="725"/>
        <v>1440</v>
      </c>
      <c r="AC1406" s="11">
        <f t="shared" si="725"/>
        <v>960</v>
      </c>
      <c r="AD1406" s="11">
        <f t="shared" si="725"/>
        <v>1142193.4997661696</v>
      </c>
      <c r="AE1406" s="11">
        <f t="shared" si="723"/>
        <v>11454.542628425972</v>
      </c>
      <c r="AF1406" s="11">
        <f t="shared" si="723"/>
        <v>35572.800000000003</v>
      </c>
      <c r="AG1406" s="11">
        <f t="shared" si="723"/>
        <v>3.1055626709809752</v>
      </c>
      <c r="AH1406" s="11">
        <f t="shared" si="723"/>
        <v>22.436452059377718</v>
      </c>
      <c r="AI1406" s="11">
        <f t="shared" si="723"/>
        <v>3696500</v>
      </c>
      <c r="AJ1406" s="11">
        <f t="shared" si="723"/>
        <v>87594.78672985782</v>
      </c>
      <c r="AK1406" s="11">
        <f t="shared" si="723"/>
        <v>40.353613182914607</v>
      </c>
      <c r="AL1406" s="11">
        <f t="shared" si="723"/>
        <v>675000</v>
      </c>
      <c r="AM1406" s="11">
        <f t="shared" si="723"/>
        <v>8282.2085889570553</v>
      </c>
      <c r="AN1406" s="11">
        <f t="shared" si="723"/>
        <v>11194.029850746268</v>
      </c>
      <c r="AO1406" s="11">
        <f t="shared" si="757"/>
        <v>17.244037467885317</v>
      </c>
      <c r="AP1406" s="11">
        <f t="shared" si="757"/>
        <v>0</v>
      </c>
      <c r="AQ1406" s="11">
        <f t="shared" si="757"/>
        <v>0</v>
      </c>
      <c r="AR1406" s="11">
        <f t="shared" si="757"/>
        <v>0</v>
      </c>
      <c r="AS1406" s="11">
        <f t="shared" si="757"/>
        <v>0</v>
      </c>
      <c r="AT1406" s="11">
        <f t="shared" si="757"/>
        <v>0</v>
      </c>
      <c r="AU1406" s="11">
        <f t="shared" si="761"/>
        <v>0</v>
      </c>
      <c r="AV1406" s="11">
        <f t="shared" si="761"/>
        <v>115200</v>
      </c>
      <c r="AW1406" s="11">
        <f t="shared" si="761"/>
        <v>0</v>
      </c>
      <c r="AX1406" s="11">
        <f t="shared" si="761"/>
        <v>0</v>
      </c>
      <c r="AY1406" s="11">
        <f t="shared" si="761"/>
        <v>0</v>
      </c>
      <c r="AZ1406" s="11">
        <f t="shared" si="761"/>
        <v>0</v>
      </c>
      <c r="BA1406" s="11">
        <f t="shared" si="728"/>
        <v>0</v>
      </c>
      <c r="BB1406" s="11">
        <f t="shared" si="728"/>
        <v>0</v>
      </c>
      <c r="BC1406" s="11">
        <f t="shared" si="728"/>
        <v>2</v>
      </c>
      <c r="BD1406" s="11">
        <f t="shared" si="728"/>
        <v>3</v>
      </c>
      <c r="BE1406" s="11">
        <f t="shared" si="728"/>
        <v>4</v>
      </c>
      <c r="BF1406" s="15" t="str">
        <f t="shared" si="733"/>
        <v>ČSN 42 5545</v>
      </c>
      <c r="BG1406" s="44">
        <v>17.809999999999999</v>
      </c>
      <c r="BH1406" s="17">
        <f t="shared" si="734"/>
        <v>120</v>
      </c>
      <c r="BI1406" s="17">
        <f t="shared" si="735"/>
        <v>80</v>
      </c>
      <c r="BK1406" s="17">
        <f t="shared" si="736"/>
        <v>12</v>
      </c>
      <c r="BM1406" s="17">
        <v>11</v>
      </c>
      <c r="BN1406" s="17">
        <f t="shared" si="740"/>
        <v>5.5</v>
      </c>
      <c r="BP1406" s="26">
        <f t="shared" si="755"/>
        <v>40.055784784822357</v>
      </c>
      <c r="BQ1406" s="26">
        <f t="shared" si="741"/>
        <v>20.28466986262162</v>
      </c>
      <c r="BR1406" s="26">
        <v>34.4</v>
      </c>
      <c r="BS1406" s="26">
        <v>42.2</v>
      </c>
      <c r="BT1406" s="26">
        <v>81.5</v>
      </c>
      <c r="BU1406" s="26">
        <v>60.3</v>
      </c>
      <c r="BV1406" s="26">
        <v>22.2</v>
      </c>
      <c r="BW1406" s="53">
        <v>0.42799999999999999</v>
      </c>
      <c r="BX1406" s="18">
        <f t="shared" si="742"/>
        <v>2268.9834111144546</v>
      </c>
      <c r="BY1406" s="42">
        <v>0.39</v>
      </c>
      <c r="BZ1406" s="43">
        <f t="shared" si="758"/>
        <v>21.895941776858717</v>
      </c>
      <c r="CA1406" s="18">
        <f t="shared" si="756"/>
        <v>3224964.9195223427</v>
      </c>
      <c r="CB1406" s="18">
        <f t="shared" si="743"/>
        <v>40340.191105035374</v>
      </c>
      <c r="CC1406" s="18">
        <f t="shared" si="744"/>
        <v>73392</v>
      </c>
      <c r="CD1406" s="25">
        <f t="shared" si="737"/>
        <v>1.8193270281964284</v>
      </c>
      <c r="CE1406" s="26">
        <f t="shared" si="738"/>
        <v>37.700476303379119</v>
      </c>
      <c r="CF1406" s="18">
        <f t="shared" si="739"/>
        <v>1440</v>
      </c>
      <c r="CG1406" s="18">
        <f t="shared" si="745"/>
        <v>960</v>
      </c>
      <c r="CH1406" s="18">
        <f t="shared" si="746"/>
        <v>1142193.4997661696</v>
      </c>
      <c r="CI1406" s="18">
        <f t="shared" si="747"/>
        <v>11454.542628425972</v>
      </c>
      <c r="CJ1406" s="18">
        <f t="shared" si="748"/>
        <v>35572.800000000003</v>
      </c>
      <c r="CK1406" s="25">
        <f t="shared" si="749"/>
        <v>3.1055626709809752</v>
      </c>
      <c r="CL1406" s="26">
        <f t="shared" si="750"/>
        <v>22.436452059377718</v>
      </c>
      <c r="CM1406" s="18">
        <v>3696500</v>
      </c>
      <c r="CN1406" s="18">
        <f t="shared" si="751"/>
        <v>87594.78672985782</v>
      </c>
      <c r="CO1406" s="26">
        <v>40.353613182914607</v>
      </c>
      <c r="CP1406" s="18">
        <v>675000</v>
      </c>
      <c r="CQ1406" s="18">
        <f t="shared" si="752"/>
        <v>8282.2085889570553</v>
      </c>
      <c r="CR1406" s="18">
        <f t="shared" si="753"/>
        <v>11194.029850746268</v>
      </c>
      <c r="CS1406" s="26">
        <v>17.244037467885317</v>
      </c>
      <c r="CT1406" s="26"/>
      <c r="CU1406" s="26"/>
      <c r="CV1406" s="26"/>
      <c r="CW1406" s="26"/>
      <c r="CZ1406" s="18">
        <f t="shared" si="754"/>
        <v>115200</v>
      </c>
      <c r="DG1406" s="17">
        <v>2</v>
      </c>
      <c r="DH1406" s="17">
        <v>3</v>
      </c>
      <c r="DI1406" s="17">
        <v>4</v>
      </c>
      <c r="DJ1406" s="20" t="s">
        <v>1473</v>
      </c>
    </row>
    <row r="1407" spans="1:114" x14ac:dyDescent="0.2">
      <c r="A1407" s="15" t="s">
        <v>105</v>
      </c>
      <c r="B1407" s="10" t="s">
        <v>1507</v>
      </c>
      <c r="C1407" s="11">
        <f t="shared" si="731"/>
        <v>16.59</v>
      </c>
      <c r="D1407" s="11">
        <f t="shared" si="760"/>
        <v>130</v>
      </c>
      <c r="E1407" s="11">
        <f t="shared" si="760"/>
        <v>90</v>
      </c>
      <c r="F1407" s="11">
        <f t="shared" si="760"/>
        <v>0</v>
      </c>
      <c r="G1407" s="11">
        <f t="shared" si="760"/>
        <v>10</v>
      </c>
      <c r="H1407" s="11">
        <f t="shared" si="760"/>
        <v>0</v>
      </c>
      <c r="I1407" s="11">
        <f t="shared" si="759"/>
        <v>11</v>
      </c>
      <c r="J1407" s="11">
        <f t="shared" si="759"/>
        <v>5.5</v>
      </c>
      <c r="K1407" s="11">
        <f t="shared" si="759"/>
        <v>0</v>
      </c>
      <c r="L1407" s="11">
        <f t="shared" si="759"/>
        <v>41.640669512218466</v>
      </c>
      <c r="M1407" s="11">
        <f t="shared" si="759"/>
        <v>21.886453005759609</v>
      </c>
      <c r="N1407" s="11">
        <f t="shared" si="726"/>
        <v>37.4</v>
      </c>
      <c r="O1407" s="11">
        <f t="shared" si="726"/>
        <v>46.6</v>
      </c>
      <c r="P1407" s="11">
        <f t="shared" si="726"/>
        <v>89.3</v>
      </c>
      <c r="Q1407" s="11">
        <f t="shared" si="726"/>
        <v>66.5</v>
      </c>
      <c r="R1407" s="11">
        <f t="shared" si="726"/>
        <v>24.8</v>
      </c>
      <c r="S1407" s="11">
        <f t="shared" si="726"/>
        <v>0.46600000000000003</v>
      </c>
      <c r="T1407" s="11">
        <f t="shared" si="726"/>
        <v>2112.9834111144546</v>
      </c>
      <c r="U1407" s="40">
        <f t="shared" si="732"/>
        <v>0.43</v>
      </c>
      <c r="V1407" s="11">
        <f t="shared" si="727"/>
        <v>25.924041701209145</v>
      </c>
      <c r="W1407" s="11">
        <f t="shared" si="727"/>
        <v>3583069.9792567501</v>
      </c>
      <c r="X1407" s="11">
        <f t="shared" si="727"/>
        <v>40551.121873339936</v>
      </c>
      <c r="Y1407" s="11">
        <f t="shared" si="725"/>
        <v>74250</v>
      </c>
      <c r="Z1407" s="11">
        <f t="shared" si="725"/>
        <v>1.8310220918651123</v>
      </c>
      <c r="AA1407" s="11">
        <f t="shared" si="725"/>
        <v>41.179360831490214</v>
      </c>
      <c r="AB1407" s="11">
        <f t="shared" ref="AB1407:AK1449" si="762">IF($A1407="x",CF1407,"")</f>
        <v>1300</v>
      </c>
      <c r="AC1407" s="11">
        <f t="shared" si="762"/>
        <v>900</v>
      </c>
      <c r="AD1407" s="11">
        <f t="shared" si="762"/>
        <v>1411202.2796277988</v>
      </c>
      <c r="AE1407" s="11">
        <f t="shared" si="723"/>
        <v>13052.964395877038</v>
      </c>
      <c r="AF1407" s="11">
        <f t="shared" si="723"/>
        <v>38019.230769230773</v>
      </c>
      <c r="AG1407" s="11">
        <f t="shared" si="723"/>
        <v>2.9126893796814217</v>
      </c>
      <c r="AH1407" s="11">
        <f t="shared" si="723"/>
        <v>25.843217991871267</v>
      </c>
      <c r="AI1407" s="11">
        <f t="shared" si="723"/>
        <v>4192599.9999999995</v>
      </c>
      <c r="AJ1407" s="11">
        <f t="shared" si="723"/>
        <v>89969.957081545057</v>
      </c>
      <c r="AK1407" s="11">
        <f t="shared" si="723"/>
        <v>44.575937657097896</v>
      </c>
      <c r="AL1407" s="11">
        <f t="shared" si="723"/>
        <v>806700</v>
      </c>
      <c r="AM1407" s="11">
        <f t="shared" si="723"/>
        <v>9033.594624860023</v>
      </c>
      <c r="AN1407" s="11">
        <f t="shared" si="723"/>
        <v>12130.827067669174</v>
      </c>
      <c r="AO1407" s="11">
        <f t="shared" si="757"/>
        <v>19.553063056245602</v>
      </c>
      <c r="AP1407" s="11">
        <f t="shared" si="757"/>
        <v>0</v>
      </c>
      <c r="AQ1407" s="11">
        <f t="shared" si="757"/>
        <v>0</v>
      </c>
      <c r="AR1407" s="11">
        <f t="shared" si="757"/>
        <v>0</v>
      </c>
      <c r="AS1407" s="11">
        <f t="shared" si="757"/>
        <v>0</v>
      </c>
      <c r="AT1407" s="11">
        <f t="shared" si="757"/>
        <v>0</v>
      </c>
      <c r="AU1407" s="11">
        <f t="shared" si="761"/>
        <v>0</v>
      </c>
      <c r="AV1407" s="11">
        <f t="shared" si="761"/>
        <v>73333.333333333328</v>
      </c>
      <c r="AW1407" s="11">
        <f t="shared" si="761"/>
        <v>0</v>
      </c>
      <c r="AX1407" s="11">
        <f t="shared" si="761"/>
        <v>0</v>
      </c>
      <c r="AY1407" s="11">
        <f t="shared" si="761"/>
        <v>0</v>
      </c>
      <c r="AZ1407" s="11">
        <f t="shared" si="761"/>
        <v>0</v>
      </c>
      <c r="BA1407" s="11">
        <f t="shared" si="728"/>
        <v>0</v>
      </c>
      <c r="BB1407" s="11">
        <f t="shared" si="728"/>
        <v>0</v>
      </c>
      <c r="BC1407" s="11">
        <f t="shared" si="728"/>
        <v>3</v>
      </c>
      <c r="BD1407" s="11">
        <f t="shared" si="728"/>
        <v>4</v>
      </c>
      <c r="BE1407" s="11">
        <f t="shared" si="728"/>
        <v>4</v>
      </c>
      <c r="BF1407" s="15" t="str">
        <f t="shared" si="733"/>
        <v>ČSN 42 5545</v>
      </c>
      <c r="BG1407" s="44">
        <v>16.59</v>
      </c>
      <c r="BH1407" s="17">
        <f t="shared" si="734"/>
        <v>130</v>
      </c>
      <c r="BI1407" s="17">
        <f t="shared" si="735"/>
        <v>90</v>
      </c>
      <c r="BK1407" s="17">
        <f t="shared" si="736"/>
        <v>10</v>
      </c>
      <c r="BM1407" s="17">
        <v>11</v>
      </c>
      <c r="BN1407" s="17">
        <f t="shared" si="740"/>
        <v>5.5</v>
      </c>
      <c r="BP1407" s="26">
        <f t="shared" si="755"/>
        <v>41.640669512218466</v>
      </c>
      <c r="BQ1407" s="26">
        <f t="shared" si="741"/>
        <v>21.886453005759609</v>
      </c>
      <c r="BR1407" s="26">
        <v>37.4</v>
      </c>
      <c r="BS1407" s="26">
        <v>46.6</v>
      </c>
      <c r="BT1407" s="26">
        <v>89.3</v>
      </c>
      <c r="BU1407" s="26">
        <v>66.5</v>
      </c>
      <c r="BV1407" s="26">
        <v>24.8</v>
      </c>
      <c r="BW1407" s="53">
        <v>0.46600000000000003</v>
      </c>
      <c r="BX1407" s="18">
        <f t="shared" si="742"/>
        <v>2112.9834111144546</v>
      </c>
      <c r="BY1407" s="42">
        <v>0.43</v>
      </c>
      <c r="BZ1407" s="43">
        <f t="shared" si="758"/>
        <v>25.924041701209145</v>
      </c>
      <c r="CA1407" s="18">
        <f t="shared" si="756"/>
        <v>3583069.9792567501</v>
      </c>
      <c r="CB1407" s="18">
        <f t="shared" si="743"/>
        <v>40551.121873339936</v>
      </c>
      <c r="CC1407" s="18">
        <f t="shared" si="744"/>
        <v>74250</v>
      </c>
      <c r="CD1407" s="25">
        <f t="shared" si="737"/>
        <v>1.8310220918651123</v>
      </c>
      <c r="CE1407" s="26">
        <f t="shared" si="738"/>
        <v>41.179360831490214</v>
      </c>
      <c r="CF1407" s="18">
        <f t="shared" si="739"/>
        <v>1300</v>
      </c>
      <c r="CG1407" s="18">
        <f t="shared" si="745"/>
        <v>900</v>
      </c>
      <c r="CH1407" s="18">
        <f t="shared" si="746"/>
        <v>1411202.2796277988</v>
      </c>
      <c r="CI1407" s="18">
        <f t="shared" si="747"/>
        <v>13052.964395877038</v>
      </c>
      <c r="CJ1407" s="18">
        <f t="shared" si="748"/>
        <v>38019.230769230773</v>
      </c>
      <c r="CK1407" s="25">
        <f t="shared" si="749"/>
        <v>2.9126893796814217</v>
      </c>
      <c r="CL1407" s="26">
        <f t="shared" si="750"/>
        <v>25.843217991871267</v>
      </c>
      <c r="CM1407" s="18">
        <v>4192599.9999999995</v>
      </c>
      <c r="CN1407" s="18">
        <f t="shared" si="751"/>
        <v>89969.957081545057</v>
      </c>
      <c r="CO1407" s="26">
        <v>44.575937657097896</v>
      </c>
      <c r="CP1407" s="18">
        <v>806700</v>
      </c>
      <c r="CQ1407" s="18">
        <f t="shared" si="752"/>
        <v>9033.594624860023</v>
      </c>
      <c r="CR1407" s="18">
        <f t="shared" si="753"/>
        <v>12130.827067669174</v>
      </c>
      <c r="CS1407" s="26">
        <v>19.553063056245602</v>
      </c>
      <c r="CT1407" s="26"/>
      <c r="CU1407" s="26"/>
      <c r="CV1407" s="26"/>
      <c r="CW1407" s="26"/>
      <c r="CZ1407" s="18">
        <f t="shared" si="754"/>
        <v>73333.333333333328</v>
      </c>
      <c r="DG1407" s="17">
        <v>3</v>
      </c>
      <c r="DH1407" s="17">
        <v>4</v>
      </c>
      <c r="DI1407" s="17">
        <v>4</v>
      </c>
      <c r="DJ1407" s="20" t="s">
        <v>1473</v>
      </c>
    </row>
    <row r="1408" spans="1:114" x14ac:dyDescent="0.2">
      <c r="A1408" s="15" t="s">
        <v>105</v>
      </c>
      <c r="B1408" s="10" t="s">
        <v>1508</v>
      </c>
      <c r="C1408" s="11">
        <f t="shared" si="731"/>
        <v>19.7</v>
      </c>
      <c r="D1408" s="11">
        <f t="shared" si="760"/>
        <v>130</v>
      </c>
      <c r="E1408" s="11">
        <f t="shared" si="760"/>
        <v>90</v>
      </c>
      <c r="F1408" s="11">
        <f t="shared" si="760"/>
        <v>0</v>
      </c>
      <c r="G1408" s="11">
        <f t="shared" si="760"/>
        <v>12</v>
      </c>
      <c r="H1408" s="11">
        <f t="shared" si="760"/>
        <v>0</v>
      </c>
      <c r="I1408" s="11">
        <f t="shared" si="759"/>
        <v>11</v>
      </c>
      <c r="J1408" s="11">
        <f t="shared" si="759"/>
        <v>5.5</v>
      </c>
      <c r="K1408" s="11">
        <f t="shared" si="759"/>
        <v>0</v>
      </c>
      <c r="L1408" s="11">
        <f t="shared" si="759"/>
        <v>42.463809712092292</v>
      </c>
      <c r="M1408" s="11">
        <f t="shared" si="759"/>
        <v>22.670800496597913</v>
      </c>
      <c r="N1408" s="11">
        <f t="shared" si="726"/>
        <v>38.4</v>
      </c>
      <c r="O1408" s="11">
        <f t="shared" si="726"/>
        <v>46.5</v>
      </c>
      <c r="P1408" s="11">
        <f t="shared" si="726"/>
        <v>89</v>
      </c>
      <c r="Q1408" s="11">
        <f t="shared" si="726"/>
        <v>66.8</v>
      </c>
      <c r="R1408" s="11">
        <f t="shared" si="726"/>
        <v>25.4</v>
      </c>
      <c r="S1408" s="11">
        <f t="shared" si="726"/>
        <v>0.46400000000000002</v>
      </c>
      <c r="T1408" s="11">
        <f t="shared" si="726"/>
        <v>2508.9834111144546</v>
      </c>
      <c r="U1408" s="40">
        <f t="shared" si="732"/>
        <v>0.43</v>
      </c>
      <c r="V1408" s="11">
        <f t="shared" si="727"/>
        <v>21.83237634056858</v>
      </c>
      <c r="W1408" s="11">
        <f t="shared" si="727"/>
        <v>4207025.122581684</v>
      </c>
      <c r="X1408" s="11">
        <f t="shared" si="727"/>
        <v>48060.409171849053</v>
      </c>
      <c r="Y1408" s="11">
        <f t="shared" si="727"/>
        <v>87672</v>
      </c>
      <c r="Z1408" s="11">
        <f t="shared" si="727"/>
        <v>1.8242041944859904</v>
      </c>
      <c r="AA1408" s="11">
        <f t="shared" si="727"/>
        <v>40.948562249822849</v>
      </c>
      <c r="AB1408" s="11">
        <f t="shared" si="762"/>
        <v>1560</v>
      </c>
      <c r="AC1408" s="11">
        <f t="shared" si="762"/>
        <v>1080</v>
      </c>
      <c r="AD1408" s="11">
        <f t="shared" si="762"/>
        <v>1649160.6053444729</v>
      </c>
      <c r="AE1408" s="11">
        <f t="shared" si="723"/>
        <v>15365.442144122189</v>
      </c>
      <c r="AF1408" s="11">
        <f t="shared" si="723"/>
        <v>45115.200000000004</v>
      </c>
      <c r="AG1408" s="11">
        <f t="shared" ref="AG1408:AP1439" si="763">IF($A1408="x",CK1408,"")</f>
        <v>2.9361472046711081</v>
      </c>
      <c r="AH1408" s="11">
        <f t="shared" si="763"/>
        <v>25.637907780620811</v>
      </c>
      <c r="AI1408" s="11">
        <f t="shared" si="763"/>
        <v>4913000</v>
      </c>
      <c r="AJ1408" s="11">
        <f t="shared" si="763"/>
        <v>105655.91397849462</v>
      </c>
      <c r="AK1408" s="11">
        <f t="shared" si="763"/>
        <v>44.242180302605867</v>
      </c>
      <c r="AL1408" s="11">
        <f t="shared" si="763"/>
        <v>948000</v>
      </c>
      <c r="AM1408" s="11">
        <f t="shared" si="763"/>
        <v>10651.685393258427</v>
      </c>
      <c r="AN1408" s="11">
        <f t="shared" si="763"/>
        <v>14191.616766467067</v>
      </c>
      <c r="AO1408" s="11">
        <f t="shared" si="757"/>
        <v>19.434228645045021</v>
      </c>
      <c r="AP1408" s="11">
        <f t="shared" si="757"/>
        <v>0</v>
      </c>
      <c r="AQ1408" s="11">
        <f t="shared" si="757"/>
        <v>0</v>
      </c>
      <c r="AR1408" s="11">
        <f t="shared" si="757"/>
        <v>0</v>
      </c>
      <c r="AS1408" s="11">
        <f t="shared" si="757"/>
        <v>0</v>
      </c>
      <c r="AT1408" s="11">
        <f t="shared" si="757"/>
        <v>0</v>
      </c>
      <c r="AU1408" s="11">
        <f t="shared" si="761"/>
        <v>0</v>
      </c>
      <c r="AV1408" s="11">
        <f t="shared" si="761"/>
        <v>126720</v>
      </c>
      <c r="AW1408" s="11">
        <f t="shared" si="761"/>
        <v>0</v>
      </c>
      <c r="AX1408" s="11">
        <f t="shared" si="761"/>
        <v>0</v>
      </c>
      <c r="AY1408" s="11">
        <f t="shared" si="761"/>
        <v>0</v>
      </c>
      <c r="AZ1408" s="11">
        <f t="shared" si="761"/>
        <v>0</v>
      </c>
      <c r="BA1408" s="11">
        <f t="shared" si="728"/>
        <v>0</v>
      </c>
      <c r="BB1408" s="11">
        <f t="shared" si="728"/>
        <v>0</v>
      </c>
      <c r="BC1408" s="11">
        <f t="shared" si="728"/>
        <v>3</v>
      </c>
      <c r="BD1408" s="11">
        <f t="shared" si="728"/>
        <v>3</v>
      </c>
      <c r="BE1408" s="11">
        <f t="shared" si="728"/>
        <v>4</v>
      </c>
      <c r="BF1408" s="15" t="str">
        <f t="shared" si="733"/>
        <v>ČSN 42 5545</v>
      </c>
      <c r="BG1408" s="44">
        <v>19.7</v>
      </c>
      <c r="BH1408" s="17">
        <f t="shared" si="734"/>
        <v>130</v>
      </c>
      <c r="BI1408" s="17">
        <f t="shared" si="735"/>
        <v>90</v>
      </c>
      <c r="BK1408" s="17">
        <f t="shared" si="736"/>
        <v>12</v>
      </c>
      <c r="BM1408" s="17">
        <v>11</v>
      </c>
      <c r="BN1408" s="17">
        <f t="shared" si="740"/>
        <v>5.5</v>
      </c>
      <c r="BP1408" s="26">
        <f t="shared" si="755"/>
        <v>42.463809712092292</v>
      </c>
      <c r="BQ1408" s="26">
        <f t="shared" si="741"/>
        <v>22.670800496597913</v>
      </c>
      <c r="BR1408" s="26">
        <v>38.4</v>
      </c>
      <c r="BS1408" s="26">
        <v>46.5</v>
      </c>
      <c r="BT1408" s="26">
        <v>89</v>
      </c>
      <c r="BU1408" s="26">
        <v>66.8</v>
      </c>
      <c r="BV1408" s="26">
        <v>25.4</v>
      </c>
      <c r="BW1408" s="53">
        <v>0.46400000000000002</v>
      </c>
      <c r="BX1408" s="18">
        <f t="shared" si="742"/>
        <v>2508.9834111144546</v>
      </c>
      <c r="BY1408" s="42">
        <v>0.43</v>
      </c>
      <c r="BZ1408" s="43">
        <f t="shared" si="758"/>
        <v>21.83237634056858</v>
      </c>
      <c r="CA1408" s="18">
        <f t="shared" si="756"/>
        <v>4207025.122581684</v>
      </c>
      <c r="CB1408" s="18">
        <f t="shared" si="743"/>
        <v>48060.409171849053</v>
      </c>
      <c r="CC1408" s="18">
        <f t="shared" si="744"/>
        <v>87672</v>
      </c>
      <c r="CD1408" s="25">
        <f t="shared" si="737"/>
        <v>1.8242041944859904</v>
      </c>
      <c r="CE1408" s="26">
        <f t="shared" si="738"/>
        <v>40.948562249822849</v>
      </c>
      <c r="CF1408" s="18">
        <f t="shared" si="739"/>
        <v>1560</v>
      </c>
      <c r="CG1408" s="18">
        <f t="shared" si="745"/>
        <v>1080</v>
      </c>
      <c r="CH1408" s="18">
        <f t="shared" si="746"/>
        <v>1649160.6053444729</v>
      </c>
      <c r="CI1408" s="18">
        <f t="shared" si="747"/>
        <v>15365.442144122189</v>
      </c>
      <c r="CJ1408" s="18">
        <f t="shared" si="748"/>
        <v>45115.200000000004</v>
      </c>
      <c r="CK1408" s="25">
        <f t="shared" si="749"/>
        <v>2.9361472046711081</v>
      </c>
      <c r="CL1408" s="26">
        <f t="shared" si="750"/>
        <v>25.637907780620811</v>
      </c>
      <c r="CM1408" s="18">
        <v>4913000</v>
      </c>
      <c r="CN1408" s="18">
        <f t="shared" si="751"/>
        <v>105655.91397849462</v>
      </c>
      <c r="CO1408" s="26">
        <v>44.242180302605867</v>
      </c>
      <c r="CP1408" s="18">
        <v>948000</v>
      </c>
      <c r="CQ1408" s="18">
        <f t="shared" si="752"/>
        <v>10651.685393258427</v>
      </c>
      <c r="CR1408" s="18">
        <f t="shared" si="753"/>
        <v>14191.616766467067</v>
      </c>
      <c r="CS1408" s="26">
        <v>19.434228645045021</v>
      </c>
      <c r="CT1408" s="26"/>
      <c r="CU1408" s="26"/>
      <c r="CV1408" s="26"/>
      <c r="CW1408" s="26"/>
      <c r="CZ1408" s="18">
        <f t="shared" si="754"/>
        <v>126720</v>
      </c>
      <c r="DG1408" s="17">
        <v>3</v>
      </c>
      <c r="DH1408" s="17">
        <v>3</v>
      </c>
      <c r="DI1408" s="17">
        <v>4</v>
      </c>
      <c r="DJ1408" s="20" t="s">
        <v>1473</v>
      </c>
    </row>
    <row r="1409" spans="1:114" x14ac:dyDescent="0.2">
      <c r="A1409" s="15" t="s">
        <v>105</v>
      </c>
      <c r="B1409" s="10" t="s">
        <v>1509</v>
      </c>
      <c r="C1409" s="11">
        <f t="shared" si="731"/>
        <v>22.74</v>
      </c>
      <c r="D1409" s="11">
        <f t="shared" si="760"/>
        <v>130</v>
      </c>
      <c r="E1409" s="11">
        <f t="shared" si="760"/>
        <v>90</v>
      </c>
      <c r="F1409" s="11">
        <f t="shared" si="760"/>
        <v>0</v>
      </c>
      <c r="G1409" s="11">
        <f t="shared" si="760"/>
        <v>14</v>
      </c>
      <c r="H1409" s="11">
        <f t="shared" si="760"/>
        <v>0</v>
      </c>
      <c r="I1409" s="11">
        <f t="shared" si="759"/>
        <v>11</v>
      </c>
      <c r="J1409" s="11">
        <f t="shared" si="759"/>
        <v>5.5</v>
      </c>
      <c r="K1409" s="11">
        <f t="shared" si="759"/>
        <v>0</v>
      </c>
      <c r="L1409" s="11">
        <f t="shared" si="759"/>
        <v>43.256010335764032</v>
      </c>
      <c r="M1409" s="11">
        <f t="shared" si="759"/>
        <v>23.435278343508127</v>
      </c>
      <c r="N1409" s="11">
        <f t="shared" si="726"/>
        <v>39.4</v>
      </c>
      <c r="O1409" s="11">
        <f t="shared" si="726"/>
        <v>46.4</v>
      </c>
      <c r="P1409" s="11">
        <f t="shared" si="726"/>
        <v>88.6</v>
      </c>
      <c r="Q1409" s="11">
        <f t="shared" si="726"/>
        <v>67.099999999999994</v>
      </c>
      <c r="R1409" s="11">
        <f t="shared" si="726"/>
        <v>26</v>
      </c>
      <c r="S1409" s="11">
        <f t="shared" si="726"/>
        <v>0.46</v>
      </c>
      <c r="T1409" s="11">
        <f t="shared" si="726"/>
        <v>2896.9834111144546</v>
      </c>
      <c r="U1409" s="40">
        <f t="shared" si="732"/>
        <v>0.43</v>
      </c>
      <c r="V1409" s="11">
        <f t="shared" si="727"/>
        <v>18.908313335015549</v>
      </c>
      <c r="W1409" s="11">
        <f t="shared" si="727"/>
        <v>4801441.866556881</v>
      </c>
      <c r="X1409" s="11">
        <f t="shared" si="727"/>
        <v>55351.868010014841</v>
      </c>
      <c r="Y1409" s="11">
        <f t="shared" si="727"/>
        <v>100646</v>
      </c>
      <c r="Z1409" s="11">
        <f t="shared" si="727"/>
        <v>1.8182945511755821</v>
      </c>
      <c r="AA1409" s="11">
        <f t="shared" si="727"/>
        <v>40.711099654700973</v>
      </c>
      <c r="AB1409" s="11">
        <f t="shared" si="762"/>
        <v>1820</v>
      </c>
      <c r="AC1409" s="11">
        <f t="shared" si="762"/>
        <v>1260</v>
      </c>
      <c r="AD1409" s="11">
        <f t="shared" si="762"/>
        <v>1873286.9187911379</v>
      </c>
      <c r="AE1409" s="11">
        <f t="shared" si="762"/>
        <v>17578.865591463011</v>
      </c>
      <c r="AF1409" s="11">
        <f t="shared" si="762"/>
        <v>52072.892307692309</v>
      </c>
      <c r="AG1409" s="11">
        <f t="shared" si="763"/>
        <v>2.9622441810455027</v>
      </c>
      <c r="AH1409" s="11">
        <f t="shared" si="763"/>
        <v>25.428992051788921</v>
      </c>
      <c r="AI1409" s="11">
        <f t="shared" si="763"/>
        <v>5594000</v>
      </c>
      <c r="AJ1409" s="11">
        <f t="shared" si="763"/>
        <v>120560.34482758622</v>
      </c>
      <c r="AK1409" s="11">
        <f t="shared" si="763"/>
        <v>43.919989950378849</v>
      </c>
      <c r="AL1409" s="11">
        <f t="shared" si="763"/>
        <v>1085200</v>
      </c>
      <c r="AM1409" s="11">
        <f t="shared" si="763"/>
        <v>12248.306997742664</v>
      </c>
      <c r="AN1409" s="11">
        <f t="shared" si="763"/>
        <v>16172.876304023846</v>
      </c>
      <c r="AO1409" s="11">
        <f t="shared" si="757"/>
        <v>19.344428049227098</v>
      </c>
      <c r="AP1409" s="11">
        <f t="shared" si="757"/>
        <v>0</v>
      </c>
      <c r="AQ1409" s="11">
        <f t="shared" si="757"/>
        <v>0</v>
      </c>
      <c r="AR1409" s="11">
        <f t="shared" si="757"/>
        <v>0</v>
      </c>
      <c r="AS1409" s="11">
        <f t="shared" si="757"/>
        <v>0</v>
      </c>
      <c r="AT1409" s="11">
        <f t="shared" si="757"/>
        <v>0</v>
      </c>
      <c r="AU1409" s="11">
        <f t="shared" si="761"/>
        <v>0</v>
      </c>
      <c r="AV1409" s="11">
        <f t="shared" si="761"/>
        <v>201226.66666666666</v>
      </c>
      <c r="AW1409" s="11">
        <f t="shared" si="761"/>
        <v>0</v>
      </c>
      <c r="AX1409" s="11">
        <f t="shared" si="761"/>
        <v>0</v>
      </c>
      <c r="AY1409" s="11">
        <f t="shared" si="761"/>
        <v>0</v>
      </c>
      <c r="AZ1409" s="11">
        <f t="shared" si="761"/>
        <v>0</v>
      </c>
      <c r="BA1409" s="11">
        <f t="shared" si="728"/>
        <v>0</v>
      </c>
      <c r="BB1409" s="11">
        <f t="shared" si="728"/>
        <v>0</v>
      </c>
      <c r="BC1409" s="11">
        <f t="shared" si="728"/>
        <v>2</v>
      </c>
      <c r="BD1409" s="11">
        <f t="shared" si="728"/>
        <v>3</v>
      </c>
      <c r="BE1409" s="11">
        <f t="shared" si="728"/>
        <v>3</v>
      </c>
      <c r="BF1409" s="15" t="str">
        <f t="shared" si="733"/>
        <v>ČSN 42 5545</v>
      </c>
      <c r="BG1409" s="44">
        <v>22.74</v>
      </c>
      <c r="BH1409" s="17">
        <f t="shared" si="734"/>
        <v>130</v>
      </c>
      <c r="BI1409" s="17">
        <f t="shared" si="735"/>
        <v>90</v>
      </c>
      <c r="BK1409" s="17">
        <f t="shared" si="736"/>
        <v>14</v>
      </c>
      <c r="BM1409" s="17">
        <v>11</v>
      </c>
      <c r="BN1409" s="17">
        <f t="shared" si="740"/>
        <v>5.5</v>
      </c>
      <c r="BP1409" s="26">
        <f t="shared" si="755"/>
        <v>43.256010335764032</v>
      </c>
      <c r="BQ1409" s="26">
        <f t="shared" si="741"/>
        <v>23.435278343508127</v>
      </c>
      <c r="BR1409" s="26">
        <v>39.4</v>
      </c>
      <c r="BS1409" s="26">
        <v>46.4</v>
      </c>
      <c r="BT1409" s="26">
        <v>88.6</v>
      </c>
      <c r="BU1409" s="26">
        <v>67.099999999999994</v>
      </c>
      <c r="BV1409" s="26">
        <v>26</v>
      </c>
      <c r="BW1409" s="53">
        <v>0.46</v>
      </c>
      <c r="BX1409" s="18">
        <f t="shared" si="742"/>
        <v>2896.9834111144546</v>
      </c>
      <c r="BY1409" s="42">
        <v>0.43</v>
      </c>
      <c r="BZ1409" s="43">
        <f t="shared" si="758"/>
        <v>18.908313335015549</v>
      </c>
      <c r="CA1409" s="18">
        <f t="shared" si="756"/>
        <v>4801441.866556881</v>
      </c>
      <c r="CB1409" s="18">
        <f t="shared" si="743"/>
        <v>55351.868010014841</v>
      </c>
      <c r="CC1409" s="18">
        <f t="shared" si="744"/>
        <v>100646</v>
      </c>
      <c r="CD1409" s="25">
        <f t="shared" si="737"/>
        <v>1.8182945511755821</v>
      </c>
      <c r="CE1409" s="26">
        <f t="shared" si="738"/>
        <v>40.711099654700973</v>
      </c>
      <c r="CF1409" s="18">
        <f t="shared" si="739"/>
        <v>1820</v>
      </c>
      <c r="CG1409" s="18">
        <f t="shared" si="745"/>
        <v>1260</v>
      </c>
      <c r="CH1409" s="18">
        <f t="shared" si="746"/>
        <v>1873286.9187911379</v>
      </c>
      <c r="CI1409" s="18">
        <f t="shared" si="747"/>
        <v>17578.865591463011</v>
      </c>
      <c r="CJ1409" s="18">
        <f t="shared" si="748"/>
        <v>52072.892307692309</v>
      </c>
      <c r="CK1409" s="25">
        <f t="shared" si="749"/>
        <v>2.9622441810455027</v>
      </c>
      <c r="CL1409" s="26">
        <f t="shared" si="750"/>
        <v>25.428992051788921</v>
      </c>
      <c r="CM1409" s="18">
        <v>5594000</v>
      </c>
      <c r="CN1409" s="18">
        <f t="shared" si="751"/>
        <v>120560.34482758622</v>
      </c>
      <c r="CO1409" s="26">
        <v>43.919989950378849</v>
      </c>
      <c r="CP1409" s="18">
        <v>1085200</v>
      </c>
      <c r="CQ1409" s="18">
        <f t="shared" si="752"/>
        <v>12248.306997742664</v>
      </c>
      <c r="CR1409" s="18">
        <f t="shared" si="753"/>
        <v>16172.876304023846</v>
      </c>
      <c r="CS1409" s="26">
        <v>19.344428049227098</v>
      </c>
      <c r="CT1409" s="26"/>
      <c r="CU1409" s="26"/>
      <c r="CV1409" s="26"/>
      <c r="CW1409" s="26"/>
      <c r="CZ1409" s="18">
        <f t="shared" si="754"/>
        <v>201226.66666666666</v>
      </c>
      <c r="DG1409" s="17">
        <v>2</v>
      </c>
      <c r="DH1409" s="17">
        <v>3</v>
      </c>
      <c r="DI1409" s="17">
        <v>3</v>
      </c>
      <c r="DJ1409" s="20" t="s">
        <v>1473</v>
      </c>
    </row>
    <row r="1410" spans="1:114" x14ac:dyDescent="0.2">
      <c r="A1410" s="15" t="s">
        <v>105</v>
      </c>
      <c r="B1410" s="10" t="s">
        <v>1510</v>
      </c>
      <c r="C1410" s="11">
        <f t="shared" si="731"/>
        <v>14.04</v>
      </c>
      <c r="D1410" s="11">
        <f t="shared" si="760"/>
        <v>140</v>
      </c>
      <c r="E1410" s="11">
        <f t="shared" si="760"/>
        <v>90</v>
      </c>
      <c r="F1410" s="11">
        <f t="shared" si="760"/>
        <v>0</v>
      </c>
      <c r="G1410" s="11">
        <f t="shared" si="760"/>
        <v>8</v>
      </c>
      <c r="H1410" s="11">
        <f t="shared" si="760"/>
        <v>0</v>
      </c>
      <c r="I1410" s="11">
        <f t="shared" si="759"/>
        <v>11</v>
      </c>
      <c r="J1410" s="11">
        <f t="shared" si="759"/>
        <v>5.5</v>
      </c>
      <c r="K1410" s="11">
        <f t="shared" si="759"/>
        <v>0</v>
      </c>
      <c r="L1410" s="11">
        <f t="shared" si="759"/>
        <v>44.945177310510715</v>
      </c>
      <c r="M1410" s="11">
        <f t="shared" si="759"/>
        <v>20.308048509701042</v>
      </c>
      <c r="N1410" s="11">
        <f t="shared" si="726"/>
        <v>35.799999999999997</v>
      </c>
      <c r="O1410" s="11">
        <f t="shared" si="726"/>
        <v>48.9</v>
      </c>
      <c r="P1410" s="11">
        <f t="shared" si="726"/>
        <v>95.1</v>
      </c>
      <c r="Q1410" s="11">
        <f t="shared" si="726"/>
        <v>68</v>
      </c>
      <c r="R1410" s="11">
        <f t="shared" si="726"/>
        <v>22.9</v>
      </c>
      <c r="S1410" s="11">
        <f t="shared" si="726"/>
        <v>0.41</v>
      </c>
      <c r="T1410" s="11">
        <f t="shared" ref="T1410:T1473" si="764">IF($A1410="x",BX1410,"")</f>
        <v>1788.9834111144544</v>
      </c>
      <c r="U1410" s="40">
        <f t="shared" si="732"/>
        <v>0.45</v>
      </c>
      <c r="V1410" s="11">
        <f t="shared" si="727"/>
        <v>32.043248924605997</v>
      </c>
      <c r="W1410" s="11">
        <f t="shared" si="727"/>
        <v>3595747.6870548013</v>
      </c>
      <c r="X1410" s="11">
        <f t="shared" si="727"/>
        <v>37828.145751224489</v>
      </c>
      <c r="Y1410" s="11">
        <f t="shared" si="727"/>
        <v>69048</v>
      </c>
      <c r="Z1410" s="11">
        <f t="shared" si="727"/>
        <v>1.8253075488841515</v>
      </c>
      <c r="AA1410" s="11">
        <f t="shared" si="727"/>
        <v>44.832344225025508</v>
      </c>
      <c r="AB1410" s="11">
        <f t="shared" si="762"/>
        <v>1120</v>
      </c>
      <c r="AC1410" s="11">
        <f t="shared" si="762"/>
        <v>720</v>
      </c>
      <c r="AD1410" s="11">
        <f t="shared" si="762"/>
        <v>1180867.9418008074</v>
      </c>
      <c r="AE1410" s="11">
        <f t="shared" si="762"/>
        <v>9865.8926276802904</v>
      </c>
      <c r="AF1410" s="11">
        <f t="shared" si="762"/>
        <v>30991.54285714286</v>
      </c>
      <c r="AG1410" s="11">
        <f t="shared" si="763"/>
        <v>3.141281182220784</v>
      </c>
      <c r="AH1410" s="11">
        <f t="shared" si="763"/>
        <v>25.691976111824477</v>
      </c>
      <c r="AI1410" s="11">
        <f t="shared" si="763"/>
        <v>4080000</v>
      </c>
      <c r="AJ1410" s="11">
        <f t="shared" si="763"/>
        <v>83435.582822085897</v>
      </c>
      <c r="AK1410" s="11">
        <f t="shared" si="763"/>
        <v>47.742325131255889</v>
      </c>
      <c r="AL1410" s="11">
        <f t="shared" si="763"/>
        <v>697000</v>
      </c>
      <c r="AM1410" s="11">
        <f t="shared" si="763"/>
        <v>7329.1272344900108</v>
      </c>
      <c r="AN1410" s="11">
        <f t="shared" si="763"/>
        <v>10250</v>
      </c>
      <c r="AO1410" s="11">
        <f t="shared" si="757"/>
        <v>19.732852679233563</v>
      </c>
      <c r="AP1410" s="11">
        <f t="shared" si="757"/>
        <v>0</v>
      </c>
      <c r="AQ1410" s="11">
        <f t="shared" si="757"/>
        <v>0</v>
      </c>
      <c r="AR1410" s="11">
        <f t="shared" si="757"/>
        <v>0</v>
      </c>
      <c r="AS1410" s="11">
        <f t="shared" si="757"/>
        <v>0</v>
      </c>
      <c r="AT1410" s="11">
        <f t="shared" si="757"/>
        <v>0</v>
      </c>
      <c r="AU1410" s="11">
        <f t="shared" si="761"/>
        <v>0</v>
      </c>
      <c r="AV1410" s="11">
        <f t="shared" si="761"/>
        <v>39253.333333333328</v>
      </c>
      <c r="AW1410" s="11">
        <f t="shared" si="761"/>
        <v>0</v>
      </c>
      <c r="AX1410" s="11">
        <f t="shared" si="761"/>
        <v>0</v>
      </c>
      <c r="AY1410" s="11">
        <f t="shared" si="761"/>
        <v>0</v>
      </c>
      <c r="AZ1410" s="11">
        <f t="shared" si="761"/>
        <v>0</v>
      </c>
      <c r="BA1410" s="11">
        <f t="shared" si="728"/>
        <v>0</v>
      </c>
      <c r="BB1410" s="11">
        <f t="shared" si="728"/>
        <v>0</v>
      </c>
      <c r="BC1410" s="11">
        <f t="shared" si="728"/>
        <v>4</v>
      </c>
      <c r="BD1410" s="11">
        <f t="shared" si="728"/>
        <v>4</v>
      </c>
      <c r="BE1410" s="11">
        <f t="shared" si="728"/>
        <v>4</v>
      </c>
      <c r="BF1410" s="15" t="str">
        <f t="shared" si="733"/>
        <v>ČSN 42 5545</v>
      </c>
      <c r="BG1410" s="44">
        <v>14.04</v>
      </c>
      <c r="BH1410" s="17">
        <f t="shared" si="734"/>
        <v>140</v>
      </c>
      <c r="BI1410" s="17">
        <f t="shared" si="735"/>
        <v>90</v>
      </c>
      <c r="BK1410" s="17">
        <f t="shared" si="736"/>
        <v>8</v>
      </c>
      <c r="BM1410" s="17">
        <v>11</v>
      </c>
      <c r="BN1410" s="17">
        <f t="shared" si="740"/>
        <v>5.5</v>
      </c>
      <c r="BP1410" s="26">
        <f t="shared" si="755"/>
        <v>44.945177310510715</v>
      </c>
      <c r="BQ1410" s="26">
        <f t="shared" si="741"/>
        <v>20.308048509701042</v>
      </c>
      <c r="BR1410" s="26">
        <v>35.799999999999997</v>
      </c>
      <c r="BS1410" s="26">
        <v>48.9</v>
      </c>
      <c r="BT1410" s="26">
        <v>95.1</v>
      </c>
      <c r="BU1410" s="26">
        <v>68</v>
      </c>
      <c r="BV1410" s="26">
        <v>22.9</v>
      </c>
      <c r="BW1410" s="53">
        <v>0.41</v>
      </c>
      <c r="BX1410" s="18">
        <f t="shared" si="742"/>
        <v>1788.9834111144544</v>
      </c>
      <c r="BY1410" s="42">
        <v>0.45</v>
      </c>
      <c r="BZ1410" s="43">
        <f t="shared" si="758"/>
        <v>32.043248924605997</v>
      </c>
      <c r="CA1410" s="18">
        <f t="shared" si="756"/>
        <v>3595747.6870548013</v>
      </c>
      <c r="CB1410" s="18">
        <f t="shared" si="743"/>
        <v>37828.145751224489</v>
      </c>
      <c r="CC1410" s="18">
        <f t="shared" si="744"/>
        <v>69048</v>
      </c>
      <c r="CD1410" s="25">
        <f t="shared" si="737"/>
        <v>1.8253075488841515</v>
      </c>
      <c r="CE1410" s="26">
        <f t="shared" si="738"/>
        <v>44.832344225025508</v>
      </c>
      <c r="CF1410" s="18">
        <f t="shared" si="739"/>
        <v>1120</v>
      </c>
      <c r="CG1410" s="18">
        <f t="shared" si="745"/>
        <v>720</v>
      </c>
      <c r="CH1410" s="18">
        <f t="shared" si="746"/>
        <v>1180867.9418008074</v>
      </c>
      <c r="CI1410" s="18">
        <f t="shared" si="747"/>
        <v>9865.8926276802904</v>
      </c>
      <c r="CJ1410" s="18">
        <f t="shared" si="748"/>
        <v>30991.54285714286</v>
      </c>
      <c r="CK1410" s="25">
        <f t="shared" si="749"/>
        <v>3.141281182220784</v>
      </c>
      <c r="CL1410" s="26">
        <f t="shared" si="750"/>
        <v>25.691976111824477</v>
      </c>
      <c r="CM1410" s="18">
        <v>4080000</v>
      </c>
      <c r="CN1410" s="18">
        <f t="shared" si="751"/>
        <v>83435.582822085897</v>
      </c>
      <c r="CO1410" s="26">
        <v>47.742325131255889</v>
      </c>
      <c r="CP1410" s="18">
        <v>697000</v>
      </c>
      <c r="CQ1410" s="18">
        <f t="shared" si="752"/>
        <v>7329.1272344900108</v>
      </c>
      <c r="CR1410" s="18">
        <f t="shared" si="753"/>
        <v>10250</v>
      </c>
      <c r="CS1410" s="26">
        <v>19.732852679233563</v>
      </c>
      <c r="CT1410" s="26"/>
      <c r="CU1410" s="26"/>
      <c r="CV1410" s="26"/>
      <c r="CW1410" s="26"/>
      <c r="CZ1410" s="18">
        <f t="shared" si="754"/>
        <v>39253.333333333328</v>
      </c>
      <c r="DG1410" s="17">
        <v>4</v>
      </c>
      <c r="DH1410" s="17">
        <v>4</v>
      </c>
      <c r="DI1410" s="17">
        <v>4</v>
      </c>
      <c r="DJ1410" s="20" t="s">
        <v>1473</v>
      </c>
    </row>
    <row r="1411" spans="1:114" x14ac:dyDescent="0.2">
      <c r="A1411" s="15" t="s">
        <v>105</v>
      </c>
      <c r="B1411" s="10" t="s">
        <v>1511</v>
      </c>
      <c r="C1411" s="11">
        <f t="shared" si="731"/>
        <v>17.37</v>
      </c>
      <c r="D1411" s="11">
        <f t="shared" si="760"/>
        <v>140</v>
      </c>
      <c r="E1411" s="11">
        <f t="shared" si="760"/>
        <v>90</v>
      </c>
      <c r="F1411" s="11">
        <f t="shared" si="760"/>
        <v>0</v>
      </c>
      <c r="G1411" s="11">
        <f t="shared" si="760"/>
        <v>10</v>
      </c>
      <c r="H1411" s="11">
        <f t="shared" si="760"/>
        <v>0</v>
      </c>
      <c r="I1411" s="11">
        <f t="shared" si="759"/>
        <v>11</v>
      </c>
      <c r="J1411" s="11">
        <f t="shared" si="759"/>
        <v>5.5</v>
      </c>
      <c r="K1411" s="11">
        <f t="shared" si="759"/>
        <v>0</v>
      </c>
      <c r="L1411" s="11">
        <f t="shared" si="759"/>
        <v>45.830043886487736</v>
      </c>
      <c r="M1411" s="11">
        <f t="shared" si="759"/>
        <v>21.12339021365058</v>
      </c>
      <c r="N1411" s="11">
        <f t="shared" si="759"/>
        <v>36.799999999999997</v>
      </c>
      <c r="O1411" s="11">
        <f t="shared" si="759"/>
        <v>48.7</v>
      </c>
      <c r="P1411" s="11">
        <f t="shared" si="759"/>
        <v>95.2</v>
      </c>
      <c r="Q1411" s="11">
        <f t="shared" si="759"/>
        <v>68.400000000000006</v>
      </c>
      <c r="R1411" s="11">
        <f t="shared" si="759"/>
        <v>23.5</v>
      </c>
      <c r="S1411" s="11">
        <f t="shared" si="759"/>
        <v>0.40600000000000003</v>
      </c>
      <c r="T1411" s="11">
        <f t="shared" si="764"/>
        <v>2212.9834111144546</v>
      </c>
      <c r="U1411" s="40">
        <f t="shared" si="732"/>
        <v>0.45</v>
      </c>
      <c r="V1411" s="11">
        <f t="shared" si="727"/>
        <v>25.903872788392267</v>
      </c>
      <c r="W1411" s="11">
        <f t="shared" si="727"/>
        <v>4404698.2588155149</v>
      </c>
      <c r="X1411" s="11">
        <f t="shared" si="727"/>
        <v>46773.922815744983</v>
      </c>
      <c r="Y1411" s="11">
        <f t="shared" si="727"/>
        <v>85000</v>
      </c>
      <c r="Z1411" s="11">
        <f t="shared" si="727"/>
        <v>1.8172518977045773</v>
      </c>
      <c r="AA1411" s="11">
        <f t="shared" si="727"/>
        <v>44.613778027165516</v>
      </c>
      <c r="AB1411" s="11">
        <f t="shared" si="762"/>
        <v>1400</v>
      </c>
      <c r="AC1411" s="11">
        <f t="shared" si="762"/>
        <v>900</v>
      </c>
      <c r="AD1411" s="11">
        <f t="shared" si="762"/>
        <v>1439262.3000747657</v>
      </c>
      <c r="AE1411" s="11">
        <f t="shared" si="762"/>
        <v>12107.195037455012</v>
      </c>
      <c r="AF1411" s="11">
        <f t="shared" si="762"/>
        <v>38357.142857142862</v>
      </c>
      <c r="AG1411" s="11">
        <f t="shared" si="763"/>
        <v>3.1681279386745311</v>
      </c>
      <c r="AH1411" s="11">
        <f t="shared" si="763"/>
        <v>25.502390742507295</v>
      </c>
      <c r="AI1411" s="11">
        <f t="shared" si="763"/>
        <v>4997400</v>
      </c>
      <c r="AJ1411" s="11">
        <f t="shared" si="763"/>
        <v>102616.01642710471</v>
      </c>
      <c r="AK1411" s="11">
        <f t="shared" si="763"/>
        <v>47.5527808684812</v>
      </c>
      <c r="AL1411" s="11">
        <f t="shared" si="763"/>
        <v>852000</v>
      </c>
      <c r="AM1411" s="11">
        <f t="shared" si="763"/>
        <v>8949.5798319327732</v>
      </c>
      <c r="AN1411" s="11">
        <f t="shared" si="763"/>
        <v>12456.140350877193</v>
      </c>
      <c r="AO1411" s="11">
        <f t="shared" si="757"/>
        <v>19.634672444198049</v>
      </c>
      <c r="AP1411" s="11">
        <f t="shared" si="757"/>
        <v>0</v>
      </c>
      <c r="AQ1411" s="11">
        <f t="shared" si="757"/>
        <v>0</v>
      </c>
      <c r="AR1411" s="11">
        <f t="shared" si="757"/>
        <v>0</v>
      </c>
      <c r="AS1411" s="11">
        <f t="shared" si="757"/>
        <v>0</v>
      </c>
      <c r="AT1411" s="11">
        <f t="shared" si="757"/>
        <v>0</v>
      </c>
      <c r="AU1411" s="11">
        <f t="shared" si="761"/>
        <v>0</v>
      </c>
      <c r="AV1411" s="11">
        <f t="shared" si="761"/>
        <v>76666.666666666657</v>
      </c>
      <c r="AW1411" s="11">
        <f t="shared" si="761"/>
        <v>0</v>
      </c>
      <c r="AX1411" s="11">
        <f t="shared" si="761"/>
        <v>0</v>
      </c>
      <c r="AY1411" s="11">
        <f t="shared" si="761"/>
        <v>0</v>
      </c>
      <c r="AZ1411" s="11">
        <f t="shared" si="761"/>
        <v>0</v>
      </c>
      <c r="BA1411" s="11">
        <f t="shared" si="728"/>
        <v>0</v>
      </c>
      <c r="BB1411" s="11">
        <f t="shared" si="728"/>
        <v>0</v>
      </c>
      <c r="BC1411" s="11">
        <f t="shared" si="728"/>
        <v>3</v>
      </c>
      <c r="BD1411" s="11">
        <f t="shared" si="728"/>
        <v>4</v>
      </c>
      <c r="BE1411" s="11">
        <f t="shared" si="728"/>
        <v>4</v>
      </c>
      <c r="BF1411" s="15" t="str">
        <f t="shared" si="733"/>
        <v>ČSN 42 5545</v>
      </c>
      <c r="BG1411" s="44">
        <v>17.37</v>
      </c>
      <c r="BH1411" s="17">
        <f t="shared" si="734"/>
        <v>140</v>
      </c>
      <c r="BI1411" s="17">
        <f t="shared" si="735"/>
        <v>90</v>
      </c>
      <c r="BK1411" s="17">
        <f t="shared" si="736"/>
        <v>10</v>
      </c>
      <c r="BM1411" s="17">
        <v>11</v>
      </c>
      <c r="BN1411" s="17">
        <f t="shared" si="740"/>
        <v>5.5</v>
      </c>
      <c r="BP1411" s="26">
        <f t="shared" si="755"/>
        <v>45.830043886487736</v>
      </c>
      <c r="BQ1411" s="26">
        <f t="shared" si="741"/>
        <v>21.12339021365058</v>
      </c>
      <c r="BR1411" s="26">
        <v>36.799999999999997</v>
      </c>
      <c r="BS1411" s="26">
        <v>48.7</v>
      </c>
      <c r="BT1411" s="26">
        <v>95.2</v>
      </c>
      <c r="BU1411" s="26">
        <v>68.400000000000006</v>
      </c>
      <c r="BV1411" s="26">
        <v>23.5</v>
      </c>
      <c r="BW1411" s="53">
        <v>0.40600000000000003</v>
      </c>
      <c r="BX1411" s="18">
        <f t="shared" si="742"/>
        <v>2212.9834111144546</v>
      </c>
      <c r="BY1411" s="42">
        <v>0.45</v>
      </c>
      <c r="BZ1411" s="43">
        <f t="shared" si="758"/>
        <v>25.903872788392267</v>
      </c>
      <c r="CA1411" s="18">
        <f t="shared" si="756"/>
        <v>4404698.2588155149</v>
      </c>
      <c r="CB1411" s="18">
        <f t="shared" si="743"/>
        <v>46773.922815744983</v>
      </c>
      <c r="CC1411" s="18">
        <f t="shared" si="744"/>
        <v>85000</v>
      </c>
      <c r="CD1411" s="25">
        <f t="shared" si="737"/>
        <v>1.8172518977045773</v>
      </c>
      <c r="CE1411" s="26">
        <f t="shared" si="738"/>
        <v>44.613778027165516</v>
      </c>
      <c r="CF1411" s="18">
        <f t="shared" si="739"/>
        <v>1400</v>
      </c>
      <c r="CG1411" s="18">
        <f t="shared" si="745"/>
        <v>900</v>
      </c>
      <c r="CH1411" s="18">
        <f t="shared" si="746"/>
        <v>1439262.3000747657</v>
      </c>
      <c r="CI1411" s="18">
        <f t="shared" si="747"/>
        <v>12107.195037455012</v>
      </c>
      <c r="CJ1411" s="18">
        <f t="shared" si="748"/>
        <v>38357.142857142862</v>
      </c>
      <c r="CK1411" s="25">
        <f t="shared" si="749"/>
        <v>3.1681279386745311</v>
      </c>
      <c r="CL1411" s="26">
        <f t="shared" si="750"/>
        <v>25.502390742507295</v>
      </c>
      <c r="CM1411" s="18">
        <v>4997400</v>
      </c>
      <c r="CN1411" s="18">
        <f t="shared" si="751"/>
        <v>102616.01642710471</v>
      </c>
      <c r="CO1411" s="26">
        <v>47.5527808684812</v>
      </c>
      <c r="CP1411" s="18">
        <v>852000</v>
      </c>
      <c r="CQ1411" s="18">
        <f t="shared" si="752"/>
        <v>8949.5798319327732</v>
      </c>
      <c r="CR1411" s="18">
        <f t="shared" si="753"/>
        <v>12456.140350877193</v>
      </c>
      <c r="CS1411" s="26">
        <v>19.634672444198049</v>
      </c>
      <c r="CT1411" s="26"/>
      <c r="CU1411" s="26"/>
      <c r="CV1411" s="26"/>
      <c r="CW1411" s="26"/>
      <c r="CZ1411" s="18">
        <f t="shared" si="754"/>
        <v>76666.666666666657</v>
      </c>
      <c r="DG1411" s="17">
        <v>3</v>
      </c>
      <c r="DH1411" s="17">
        <v>4</v>
      </c>
      <c r="DI1411" s="17">
        <v>4</v>
      </c>
      <c r="DJ1411" s="20" t="s">
        <v>1473</v>
      </c>
    </row>
    <row r="1412" spans="1:114" x14ac:dyDescent="0.2">
      <c r="A1412" s="15" t="s">
        <v>105</v>
      </c>
      <c r="B1412" s="10" t="s">
        <v>1512</v>
      </c>
      <c r="C1412" s="11">
        <f t="shared" si="731"/>
        <v>20.64</v>
      </c>
      <c r="D1412" s="11">
        <f t="shared" si="760"/>
        <v>140</v>
      </c>
      <c r="E1412" s="11">
        <f t="shared" si="760"/>
        <v>90</v>
      </c>
      <c r="F1412" s="11">
        <f t="shared" si="760"/>
        <v>0</v>
      </c>
      <c r="G1412" s="11">
        <f t="shared" si="760"/>
        <v>12</v>
      </c>
      <c r="H1412" s="11">
        <f t="shared" si="760"/>
        <v>0</v>
      </c>
      <c r="I1412" s="11">
        <f t="shared" si="759"/>
        <v>11</v>
      </c>
      <c r="J1412" s="11">
        <f t="shared" si="759"/>
        <v>5.5</v>
      </c>
      <c r="K1412" s="11">
        <f t="shared" si="759"/>
        <v>0</v>
      </c>
      <c r="L1412" s="11">
        <f t="shared" si="759"/>
        <v>46.662933119378046</v>
      </c>
      <c r="M1412" s="11">
        <f t="shared" si="759"/>
        <v>21.909861476924252</v>
      </c>
      <c r="N1412" s="11">
        <f t="shared" si="759"/>
        <v>37.799999999999997</v>
      </c>
      <c r="O1412" s="11">
        <f t="shared" si="759"/>
        <v>48.5</v>
      </c>
      <c r="P1412" s="11">
        <f t="shared" si="759"/>
        <v>94.8</v>
      </c>
      <c r="Q1412" s="11">
        <f t="shared" si="759"/>
        <v>68.8</v>
      </c>
      <c r="R1412" s="11">
        <f t="shared" si="759"/>
        <v>24.1</v>
      </c>
      <c r="S1412" s="11">
        <f t="shared" si="759"/>
        <v>0.40400000000000003</v>
      </c>
      <c r="T1412" s="11">
        <f t="shared" si="764"/>
        <v>2628.9834111144546</v>
      </c>
      <c r="U1412" s="40">
        <f t="shared" si="732"/>
        <v>0.45</v>
      </c>
      <c r="V1412" s="11">
        <f t="shared" si="727"/>
        <v>21.80494579082589</v>
      </c>
      <c r="W1412" s="11">
        <f t="shared" si="727"/>
        <v>5177367.908764502</v>
      </c>
      <c r="X1412" s="11">
        <f t="shared" si="727"/>
        <v>55469.580112115073</v>
      </c>
      <c r="Y1412" s="11">
        <f t="shared" si="727"/>
        <v>100452</v>
      </c>
      <c r="Z1412" s="11">
        <f t="shared" si="727"/>
        <v>1.8109385323805678</v>
      </c>
      <c r="AA1412" s="11">
        <f t="shared" si="727"/>
        <v>44.37727092729908</v>
      </c>
      <c r="AB1412" s="11">
        <f t="shared" si="762"/>
        <v>1680</v>
      </c>
      <c r="AC1412" s="11">
        <f t="shared" si="762"/>
        <v>1080</v>
      </c>
      <c r="AD1412" s="11">
        <f t="shared" si="762"/>
        <v>1682428.2205377105</v>
      </c>
      <c r="AE1412" s="11">
        <f t="shared" si="762"/>
        <v>14246.983207737965</v>
      </c>
      <c r="AF1412" s="11">
        <f t="shared" si="762"/>
        <v>45595.542857142857</v>
      </c>
      <c r="AG1412" s="11">
        <f t="shared" si="763"/>
        <v>3.2003647503689443</v>
      </c>
      <c r="AH1412" s="11">
        <f t="shared" si="763"/>
        <v>25.297310385993232</v>
      </c>
      <c r="AI1412" s="11">
        <f t="shared" si="763"/>
        <v>5863800</v>
      </c>
      <c r="AJ1412" s="11">
        <f t="shared" si="763"/>
        <v>120903.09278350516</v>
      </c>
      <c r="AK1412" s="11">
        <f t="shared" si="763"/>
        <v>47.218447126620227</v>
      </c>
      <c r="AL1412" s="11">
        <f t="shared" si="763"/>
        <v>1001100.0000000001</v>
      </c>
      <c r="AM1412" s="11">
        <f t="shared" si="763"/>
        <v>10560.126582278483</v>
      </c>
      <c r="AN1412" s="11">
        <f t="shared" si="763"/>
        <v>14550.872093023258</v>
      </c>
      <c r="AO1412" s="11">
        <f t="shared" si="757"/>
        <v>19.510161143176127</v>
      </c>
      <c r="AP1412" s="11">
        <f t="shared" si="757"/>
        <v>0</v>
      </c>
      <c r="AQ1412" s="11">
        <f t="shared" si="757"/>
        <v>0</v>
      </c>
      <c r="AR1412" s="11">
        <f t="shared" si="757"/>
        <v>0</v>
      </c>
      <c r="AS1412" s="11">
        <f t="shared" si="757"/>
        <v>0</v>
      </c>
      <c r="AT1412" s="11">
        <f t="shared" si="757"/>
        <v>0</v>
      </c>
      <c r="AU1412" s="11">
        <f t="shared" si="761"/>
        <v>0</v>
      </c>
      <c r="AV1412" s="11">
        <f t="shared" si="761"/>
        <v>132480</v>
      </c>
      <c r="AW1412" s="11">
        <f t="shared" si="761"/>
        <v>0</v>
      </c>
      <c r="AX1412" s="11">
        <f t="shared" si="761"/>
        <v>0</v>
      </c>
      <c r="AY1412" s="11">
        <f t="shared" si="761"/>
        <v>0</v>
      </c>
      <c r="AZ1412" s="11">
        <f t="shared" si="761"/>
        <v>0</v>
      </c>
      <c r="BA1412" s="11">
        <f t="shared" si="728"/>
        <v>0</v>
      </c>
      <c r="BB1412" s="11">
        <f t="shared" si="728"/>
        <v>0</v>
      </c>
      <c r="BC1412" s="11">
        <f t="shared" si="728"/>
        <v>3</v>
      </c>
      <c r="BD1412" s="11">
        <f t="shared" si="728"/>
        <v>4</v>
      </c>
      <c r="BE1412" s="11">
        <f t="shared" si="728"/>
        <v>4</v>
      </c>
      <c r="BF1412" s="15" t="str">
        <f t="shared" si="733"/>
        <v>ČSN 42 5545</v>
      </c>
      <c r="BG1412" s="44">
        <v>20.64</v>
      </c>
      <c r="BH1412" s="17">
        <f t="shared" si="734"/>
        <v>140</v>
      </c>
      <c r="BI1412" s="17">
        <f t="shared" si="735"/>
        <v>90</v>
      </c>
      <c r="BK1412" s="17">
        <f t="shared" si="736"/>
        <v>12</v>
      </c>
      <c r="BM1412" s="17">
        <v>11</v>
      </c>
      <c r="BN1412" s="17">
        <f t="shared" si="740"/>
        <v>5.5</v>
      </c>
      <c r="BP1412" s="26">
        <f t="shared" si="755"/>
        <v>46.662933119378046</v>
      </c>
      <c r="BQ1412" s="26">
        <f t="shared" si="741"/>
        <v>21.909861476924252</v>
      </c>
      <c r="BR1412" s="26">
        <v>37.799999999999997</v>
      </c>
      <c r="BS1412" s="26">
        <v>48.5</v>
      </c>
      <c r="BT1412" s="26">
        <v>94.8</v>
      </c>
      <c r="BU1412" s="26">
        <v>68.8</v>
      </c>
      <c r="BV1412" s="26">
        <v>24.1</v>
      </c>
      <c r="BW1412" s="53">
        <v>0.40400000000000003</v>
      </c>
      <c r="BX1412" s="18">
        <f t="shared" si="742"/>
        <v>2628.9834111144546</v>
      </c>
      <c r="BY1412" s="42">
        <v>0.45</v>
      </c>
      <c r="BZ1412" s="43">
        <f t="shared" si="758"/>
        <v>21.80494579082589</v>
      </c>
      <c r="CA1412" s="18">
        <f t="shared" si="756"/>
        <v>5177367.908764502</v>
      </c>
      <c r="CB1412" s="18">
        <f t="shared" si="743"/>
        <v>55469.580112115073</v>
      </c>
      <c r="CC1412" s="18">
        <f t="shared" si="744"/>
        <v>100452</v>
      </c>
      <c r="CD1412" s="25">
        <f t="shared" si="737"/>
        <v>1.8109385323805678</v>
      </c>
      <c r="CE1412" s="26">
        <f t="shared" si="738"/>
        <v>44.37727092729908</v>
      </c>
      <c r="CF1412" s="18">
        <f t="shared" si="739"/>
        <v>1680</v>
      </c>
      <c r="CG1412" s="18">
        <f t="shared" si="745"/>
        <v>1080</v>
      </c>
      <c r="CH1412" s="18">
        <f t="shared" si="746"/>
        <v>1682428.2205377105</v>
      </c>
      <c r="CI1412" s="18">
        <f t="shared" si="747"/>
        <v>14246.983207737965</v>
      </c>
      <c r="CJ1412" s="18">
        <f t="shared" si="748"/>
        <v>45595.542857142857</v>
      </c>
      <c r="CK1412" s="25">
        <f t="shared" si="749"/>
        <v>3.2003647503689443</v>
      </c>
      <c r="CL1412" s="26">
        <f t="shared" si="750"/>
        <v>25.297310385993232</v>
      </c>
      <c r="CM1412" s="18">
        <v>5863800</v>
      </c>
      <c r="CN1412" s="18">
        <f t="shared" si="751"/>
        <v>120903.09278350516</v>
      </c>
      <c r="CO1412" s="26">
        <v>47.218447126620227</v>
      </c>
      <c r="CP1412" s="18">
        <v>1001100.0000000001</v>
      </c>
      <c r="CQ1412" s="18">
        <f t="shared" si="752"/>
        <v>10560.126582278483</v>
      </c>
      <c r="CR1412" s="18">
        <f t="shared" si="753"/>
        <v>14550.872093023258</v>
      </c>
      <c r="CS1412" s="26">
        <v>19.510161143176127</v>
      </c>
      <c r="CT1412" s="26"/>
      <c r="CU1412" s="26"/>
      <c r="CV1412" s="26"/>
      <c r="CW1412" s="26"/>
      <c r="CZ1412" s="18">
        <f t="shared" si="754"/>
        <v>132480</v>
      </c>
      <c r="DG1412" s="17">
        <v>3</v>
      </c>
      <c r="DH1412" s="17">
        <v>4</v>
      </c>
      <c r="DI1412" s="17">
        <v>4</v>
      </c>
      <c r="DJ1412" s="20" t="s">
        <v>1473</v>
      </c>
    </row>
    <row r="1413" spans="1:114" x14ac:dyDescent="0.2">
      <c r="A1413" s="15" t="s">
        <v>105</v>
      </c>
      <c r="B1413" s="10" t="s">
        <v>1513</v>
      </c>
      <c r="C1413" s="11">
        <f t="shared" si="731"/>
        <v>23.84</v>
      </c>
      <c r="D1413" s="11">
        <f t="shared" si="760"/>
        <v>140</v>
      </c>
      <c r="E1413" s="11">
        <f t="shared" si="760"/>
        <v>90</v>
      </c>
      <c r="F1413" s="11">
        <f t="shared" si="760"/>
        <v>0</v>
      </c>
      <c r="G1413" s="11">
        <f t="shared" si="760"/>
        <v>14</v>
      </c>
      <c r="H1413" s="11">
        <f t="shared" si="760"/>
        <v>0</v>
      </c>
      <c r="I1413" s="11">
        <f t="shared" si="759"/>
        <v>11</v>
      </c>
      <c r="J1413" s="11">
        <f t="shared" si="759"/>
        <v>5.5</v>
      </c>
      <c r="K1413" s="11">
        <f t="shared" si="759"/>
        <v>0</v>
      </c>
      <c r="L1413" s="11">
        <f t="shared" si="759"/>
        <v>47.463883665151521</v>
      </c>
      <c r="M1413" s="11">
        <f t="shared" si="759"/>
        <v>22.677638720034921</v>
      </c>
      <c r="N1413" s="11">
        <f t="shared" si="759"/>
        <v>38.700000000000003</v>
      </c>
      <c r="O1413" s="11">
        <f t="shared" si="759"/>
        <v>48.4</v>
      </c>
      <c r="P1413" s="11">
        <f t="shared" si="759"/>
        <v>94.3</v>
      </c>
      <c r="Q1413" s="11">
        <f t="shared" si="759"/>
        <v>69.099999999999994</v>
      </c>
      <c r="R1413" s="11">
        <f t="shared" si="759"/>
        <v>24.7</v>
      </c>
      <c r="S1413" s="11">
        <f t="shared" si="759"/>
        <v>0.4</v>
      </c>
      <c r="T1413" s="11">
        <f t="shared" si="764"/>
        <v>3036.9834111144546</v>
      </c>
      <c r="U1413" s="40">
        <f t="shared" si="732"/>
        <v>0.45</v>
      </c>
      <c r="V1413" s="11">
        <f t="shared" si="727"/>
        <v>18.875585738973541</v>
      </c>
      <c r="W1413" s="11">
        <f t="shared" si="727"/>
        <v>5915457.4237665012</v>
      </c>
      <c r="X1413" s="11">
        <f t="shared" si="727"/>
        <v>63925.931388356519</v>
      </c>
      <c r="Y1413" s="11">
        <f t="shared" si="727"/>
        <v>115416</v>
      </c>
      <c r="Z1413" s="11">
        <f t="shared" si="727"/>
        <v>1.8054645038933588</v>
      </c>
      <c r="AA1413" s="11">
        <f t="shared" si="727"/>
        <v>44.133966051161501</v>
      </c>
      <c r="AB1413" s="11">
        <f t="shared" si="762"/>
        <v>1960</v>
      </c>
      <c r="AC1413" s="11">
        <f t="shared" si="762"/>
        <v>1260</v>
      </c>
      <c r="AD1413" s="11">
        <f t="shared" si="762"/>
        <v>1911646.8753163868</v>
      </c>
      <c r="AE1413" s="11">
        <f t="shared" si="762"/>
        <v>16293.968638720497</v>
      </c>
      <c r="AF1413" s="11">
        <f t="shared" si="762"/>
        <v>52718.400000000009</v>
      </c>
      <c r="AG1413" s="11">
        <f t="shared" si="763"/>
        <v>3.2354548587212566</v>
      </c>
      <c r="AH1413" s="11">
        <f t="shared" si="763"/>
        <v>25.088958076180365</v>
      </c>
      <c r="AI1413" s="11">
        <f t="shared" si="763"/>
        <v>6686000</v>
      </c>
      <c r="AJ1413" s="11">
        <f t="shared" si="763"/>
        <v>138140.49586776859</v>
      </c>
      <c r="AK1413" s="11">
        <f t="shared" si="763"/>
        <v>46.897143892386005</v>
      </c>
      <c r="AL1413" s="11">
        <f t="shared" si="763"/>
        <v>1145900</v>
      </c>
      <c r="AM1413" s="11">
        <f t="shared" si="763"/>
        <v>12151.643690349947</v>
      </c>
      <c r="AN1413" s="11">
        <f t="shared" si="763"/>
        <v>16583.212735166428</v>
      </c>
      <c r="AO1413" s="11">
        <f t="shared" si="757"/>
        <v>19.414963030448558</v>
      </c>
      <c r="AP1413" s="11">
        <f t="shared" si="757"/>
        <v>0</v>
      </c>
      <c r="AQ1413" s="11">
        <f t="shared" si="757"/>
        <v>0</v>
      </c>
      <c r="AR1413" s="11">
        <f t="shared" si="757"/>
        <v>0</v>
      </c>
      <c r="AS1413" s="11">
        <f t="shared" si="757"/>
        <v>0</v>
      </c>
      <c r="AT1413" s="11">
        <f t="shared" si="757"/>
        <v>0</v>
      </c>
      <c r="AU1413" s="11">
        <f t="shared" si="761"/>
        <v>0</v>
      </c>
      <c r="AV1413" s="11">
        <f t="shared" si="761"/>
        <v>210373.33333333331</v>
      </c>
      <c r="AW1413" s="11">
        <f t="shared" si="761"/>
        <v>0</v>
      </c>
      <c r="AX1413" s="11">
        <f t="shared" si="761"/>
        <v>0</v>
      </c>
      <c r="AY1413" s="11">
        <f t="shared" si="761"/>
        <v>0</v>
      </c>
      <c r="AZ1413" s="11">
        <f t="shared" si="761"/>
        <v>0</v>
      </c>
      <c r="BA1413" s="11">
        <f t="shared" si="728"/>
        <v>0</v>
      </c>
      <c r="BB1413" s="11">
        <f t="shared" si="728"/>
        <v>0</v>
      </c>
      <c r="BC1413" s="11">
        <f t="shared" si="728"/>
        <v>2</v>
      </c>
      <c r="BD1413" s="11">
        <f t="shared" si="728"/>
        <v>3</v>
      </c>
      <c r="BE1413" s="11">
        <f t="shared" si="728"/>
        <v>3</v>
      </c>
      <c r="BF1413" s="15" t="str">
        <f t="shared" si="733"/>
        <v>ČSN 42 5545</v>
      </c>
      <c r="BG1413" s="44">
        <v>23.84</v>
      </c>
      <c r="BH1413" s="17">
        <f t="shared" si="734"/>
        <v>140</v>
      </c>
      <c r="BI1413" s="17">
        <f t="shared" si="735"/>
        <v>90</v>
      </c>
      <c r="BK1413" s="17">
        <f t="shared" si="736"/>
        <v>14</v>
      </c>
      <c r="BM1413" s="17">
        <v>11</v>
      </c>
      <c r="BN1413" s="17">
        <f t="shared" si="740"/>
        <v>5.5</v>
      </c>
      <c r="BP1413" s="26">
        <f t="shared" si="755"/>
        <v>47.463883665151521</v>
      </c>
      <c r="BQ1413" s="26">
        <f t="shared" si="741"/>
        <v>22.677638720034921</v>
      </c>
      <c r="BR1413" s="26">
        <v>38.700000000000003</v>
      </c>
      <c r="BS1413" s="26">
        <v>48.4</v>
      </c>
      <c r="BT1413" s="26">
        <v>94.3</v>
      </c>
      <c r="BU1413" s="26">
        <v>69.099999999999994</v>
      </c>
      <c r="BV1413" s="26">
        <v>24.7</v>
      </c>
      <c r="BW1413" s="53">
        <v>0.4</v>
      </c>
      <c r="BX1413" s="18">
        <f t="shared" si="742"/>
        <v>3036.9834111144546</v>
      </c>
      <c r="BY1413" s="42">
        <v>0.45</v>
      </c>
      <c r="BZ1413" s="43">
        <f t="shared" si="758"/>
        <v>18.875585738973541</v>
      </c>
      <c r="CA1413" s="18">
        <f t="shared" si="756"/>
        <v>5915457.4237665012</v>
      </c>
      <c r="CB1413" s="18">
        <f t="shared" si="743"/>
        <v>63925.931388356519</v>
      </c>
      <c r="CC1413" s="18">
        <f t="shared" si="744"/>
        <v>115416</v>
      </c>
      <c r="CD1413" s="25">
        <f t="shared" si="737"/>
        <v>1.8054645038933588</v>
      </c>
      <c r="CE1413" s="26">
        <f t="shared" si="738"/>
        <v>44.133966051161501</v>
      </c>
      <c r="CF1413" s="18">
        <f t="shared" si="739"/>
        <v>1960</v>
      </c>
      <c r="CG1413" s="18">
        <f t="shared" si="745"/>
        <v>1260</v>
      </c>
      <c r="CH1413" s="18">
        <f t="shared" si="746"/>
        <v>1911646.8753163868</v>
      </c>
      <c r="CI1413" s="18">
        <f t="shared" si="747"/>
        <v>16293.968638720497</v>
      </c>
      <c r="CJ1413" s="18">
        <f t="shared" si="748"/>
        <v>52718.400000000009</v>
      </c>
      <c r="CK1413" s="25">
        <f t="shared" si="749"/>
        <v>3.2354548587212566</v>
      </c>
      <c r="CL1413" s="26">
        <f t="shared" si="750"/>
        <v>25.088958076180365</v>
      </c>
      <c r="CM1413" s="18">
        <v>6686000</v>
      </c>
      <c r="CN1413" s="18">
        <f t="shared" si="751"/>
        <v>138140.49586776859</v>
      </c>
      <c r="CO1413" s="26">
        <v>46.897143892386005</v>
      </c>
      <c r="CP1413" s="18">
        <v>1145900</v>
      </c>
      <c r="CQ1413" s="18">
        <f t="shared" si="752"/>
        <v>12151.643690349947</v>
      </c>
      <c r="CR1413" s="18">
        <f t="shared" si="753"/>
        <v>16583.212735166428</v>
      </c>
      <c r="CS1413" s="26">
        <v>19.414963030448558</v>
      </c>
      <c r="CT1413" s="26"/>
      <c r="CU1413" s="26"/>
      <c r="CV1413" s="26"/>
      <c r="CW1413" s="26"/>
      <c r="CZ1413" s="18">
        <f t="shared" si="754"/>
        <v>210373.33333333331</v>
      </c>
      <c r="DG1413" s="17">
        <v>2</v>
      </c>
      <c r="DH1413" s="17">
        <v>3</v>
      </c>
      <c r="DI1413" s="17">
        <v>3</v>
      </c>
      <c r="DJ1413" s="20" t="s">
        <v>1473</v>
      </c>
    </row>
    <row r="1414" spans="1:114" x14ac:dyDescent="0.2">
      <c r="A1414" s="15" t="s">
        <v>105</v>
      </c>
      <c r="B1414" s="10" t="s">
        <v>1514</v>
      </c>
      <c r="C1414" s="11">
        <f t="shared" si="731"/>
        <v>19.75</v>
      </c>
      <c r="D1414" s="11">
        <f t="shared" si="760"/>
        <v>160</v>
      </c>
      <c r="E1414" s="11">
        <f t="shared" si="760"/>
        <v>100</v>
      </c>
      <c r="F1414" s="11">
        <f t="shared" si="760"/>
        <v>0</v>
      </c>
      <c r="G1414" s="11">
        <f t="shared" si="760"/>
        <v>10</v>
      </c>
      <c r="H1414" s="11">
        <f t="shared" si="760"/>
        <v>0</v>
      </c>
      <c r="I1414" s="11">
        <f t="shared" si="759"/>
        <v>12</v>
      </c>
      <c r="J1414" s="11">
        <f t="shared" si="759"/>
        <v>6</v>
      </c>
      <c r="K1414" s="11">
        <f t="shared" si="759"/>
        <v>0</v>
      </c>
      <c r="L1414" s="11">
        <f t="shared" si="759"/>
        <v>52.344963651277737</v>
      </c>
      <c r="M1414" s="11">
        <f t="shared" si="759"/>
        <v>22.713517764109316</v>
      </c>
      <c r="N1414" s="11">
        <f t="shared" si="759"/>
        <v>40.1</v>
      </c>
      <c r="O1414" s="11">
        <f t="shared" si="759"/>
        <v>55</v>
      </c>
      <c r="P1414" s="11">
        <f t="shared" si="759"/>
        <v>108.6</v>
      </c>
      <c r="Q1414" s="11">
        <f t="shared" si="759"/>
        <v>76.7</v>
      </c>
      <c r="R1414" s="11">
        <f t="shared" si="759"/>
        <v>25.4</v>
      </c>
      <c r="S1414" s="11">
        <f t="shared" si="759"/>
        <v>0.38700000000000001</v>
      </c>
      <c r="T1414" s="11">
        <f t="shared" si="764"/>
        <v>2515.4513322353837</v>
      </c>
      <c r="U1414" s="40">
        <f t="shared" si="732"/>
        <v>0.51</v>
      </c>
      <c r="V1414" s="11">
        <f t="shared" si="727"/>
        <v>25.827632613550655</v>
      </c>
      <c r="W1414" s="11">
        <f t="shared" si="727"/>
        <v>6602182.9803643078</v>
      </c>
      <c r="X1414" s="11">
        <f t="shared" si="727"/>
        <v>61327.209615889631</v>
      </c>
      <c r="Y1414" s="11">
        <f t="shared" si="727"/>
        <v>111250</v>
      </c>
      <c r="Z1414" s="11">
        <f t="shared" si="727"/>
        <v>1.8140398152270665</v>
      </c>
      <c r="AA1414" s="11">
        <f t="shared" si="727"/>
        <v>51.231352193149498</v>
      </c>
      <c r="AB1414" s="11">
        <f t="shared" si="762"/>
        <v>1600</v>
      </c>
      <c r="AC1414" s="11">
        <f t="shared" si="762"/>
        <v>1000</v>
      </c>
      <c r="AD1414" s="11">
        <f t="shared" si="762"/>
        <v>2016054.6606908671</v>
      </c>
      <c r="AE1414" s="11">
        <f t="shared" si="762"/>
        <v>14685.019441512151</v>
      </c>
      <c r="AF1414" s="11">
        <f t="shared" si="762"/>
        <v>47734.375</v>
      </c>
      <c r="AG1414" s="11">
        <f t="shared" si="763"/>
        <v>3.2505489822548492</v>
      </c>
      <c r="AH1414" s="11">
        <f t="shared" si="763"/>
        <v>28.310216578067259</v>
      </c>
      <c r="AI1414" s="11">
        <f t="shared" si="763"/>
        <v>7421500</v>
      </c>
      <c r="AJ1414" s="11">
        <f t="shared" si="763"/>
        <v>134936.36363636365</v>
      </c>
      <c r="AK1414" s="11">
        <f t="shared" si="763"/>
        <v>54.2682198209936</v>
      </c>
      <c r="AL1414" s="11">
        <f t="shared" si="763"/>
        <v>1204900</v>
      </c>
      <c r="AM1414" s="11">
        <f t="shared" si="763"/>
        <v>11094.843462246778</v>
      </c>
      <c r="AN1414" s="11">
        <f t="shared" si="763"/>
        <v>15709.256844850064</v>
      </c>
      <c r="AO1414" s="11">
        <f t="shared" si="757"/>
        <v>21.866296454473506</v>
      </c>
      <c r="AP1414" s="11">
        <f t="shared" si="757"/>
        <v>0</v>
      </c>
      <c r="AQ1414" s="11">
        <f t="shared" si="757"/>
        <v>0</v>
      </c>
      <c r="AR1414" s="11">
        <f t="shared" si="757"/>
        <v>0</v>
      </c>
      <c r="AS1414" s="11">
        <f t="shared" si="757"/>
        <v>0</v>
      </c>
      <c r="AT1414" s="11">
        <f t="shared" si="757"/>
        <v>0</v>
      </c>
      <c r="AU1414" s="11">
        <f t="shared" si="761"/>
        <v>0</v>
      </c>
      <c r="AV1414" s="11">
        <f t="shared" si="761"/>
        <v>86666.666666666657</v>
      </c>
      <c r="AW1414" s="11">
        <f t="shared" si="761"/>
        <v>0</v>
      </c>
      <c r="AX1414" s="11">
        <f t="shared" si="761"/>
        <v>0</v>
      </c>
      <c r="AY1414" s="11">
        <f t="shared" si="761"/>
        <v>0</v>
      </c>
      <c r="AZ1414" s="11">
        <f t="shared" si="761"/>
        <v>0</v>
      </c>
      <c r="BA1414" s="11">
        <f t="shared" si="728"/>
        <v>0</v>
      </c>
      <c r="BB1414" s="11">
        <f t="shared" si="728"/>
        <v>0</v>
      </c>
      <c r="BC1414" s="11">
        <f t="shared" si="728"/>
        <v>4</v>
      </c>
      <c r="BD1414" s="11">
        <f t="shared" si="728"/>
        <v>4</v>
      </c>
      <c r="BE1414" s="11">
        <f t="shared" si="728"/>
        <v>4</v>
      </c>
      <c r="BF1414" s="15" t="str">
        <f t="shared" si="733"/>
        <v>ČSN 42 5545</v>
      </c>
      <c r="BG1414" s="44">
        <v>19.75</v>
      </c>
      <c r="BH1414" s="17">
        <f t="shared" si="734"/>
        <v>160</v>
      </c>
      <c r="BI1414" s="17">
        <f t="shared" si="735"/>
        <v>100</v>
      </c>
      <c r="BK1414" s="17">
        <f t="shared" si="736"/>
        <v>10</v>
      </c>
      <c r="BM1414" s="17">
        <v>12</v>
      </c>
      <c r="BN1414" s="17">
        <f t="shared" si="740"/>
        <v>6</v>
      </c>
      <c r="BP1414" s="26">
        <f t="shared" si="755"/>
        <v>52.344963651277737</v>
      </c>
      <c r="BQ1414" s="26">
        <f t="shared" si="741"/>
        <v>22.713517764109316</v>
      </c>
      <c r="BR1414" s="26">
        <v>40.1</v>
      </c>
      <c r="BS1414" s="26">
        <v>55</v>
      </c>
      <c r="BT1414" s="26">
        <v>108.6</v>
      </c>
      <c r="BU1414" s="26">
        <v>76.7</v>
      </c>
      <c r="BV1414" s="26">
        <v>25.4</v>
      </c>
      <c r="BW1414" s="53">
        <v>0.38700000000000001</v>
      </c>
      <c r="BX1414" s="18">
        <f t="shared" si="742"/>
        <v>2515.4513322353837</v>
      </c>
      <c r="BY1414" s="42">
        <v>0.51</v>
      </c>
      <c r="BZ1414" s="43">
        <f t="shared" si="758"/>
        <v>25.827632613550655</v>
      </c>
      <c r="CA1414" s="18">
        <f t="shared" si="756"/>
        <v>6602182.9803643078</v>
      </c>
      <c r="CB1414" s="18">
        <f t="shared" si="743"/>
        <v>61327.209615889631</v>
      </c>
      <c r="CC1414" s="18">
        <f t="shared" si="744"/>
        <v>111250</v>
      </c>
      <c r="CD1414" s="25">
        <f t="shared" si="737"/>
        <v>1.8140398152270665</v>
      </c>
      <c r="CE1414" s="26">
        <f t="shared" si="738"/>
        <v>51.231352193149498</v>
      </c>
      <c r="CF1414" s="18">
        <f t="shared" si="739"/>
        <v>1600</v>
      </c>
      <c r="CG1414" s="18">
        <f t="shared" si="745"/>
        <v>1000</v>
      </c>
      <c r="CH1414" s="18">
        <f t="shared" si="746"/>
        <v>2016054.6606908671</v>
      </c>
      <c r="CI1414" s="18">
        <f t="shared" si="747"/>
        <v>14685.019441512151</v>
      </c>
      <c r="CJ1414" s="18">
        <f t="shared" si="748"/>
        <v>47734.375</v>
      </c>
      <c r="CK1414" s="25">
        <f t="shared" si="749"/>
        <v>3.2505489822548492</v>
      </c>
      <c r="CL1414" s="26">
        <f t="shared" si="750"/>
        <v>28.310216578067259</v>
      </c>
      <c r="CM1414" s="18">
        <v>7421500</v>
      </c>
      <c r="CN1414" s="18">
        <f t="shared" si="751"/>
        <v>134936.36363636365</v>
      </c>
      <c r="CO1414" s="26">
        <v>54.2682198209936</v>
      </c>
      <c r="CP1414" s="18">
        <v>1204900</v>
      </c>
      <c r="CQ1414" s="18">
        <f t="shared" si="752"/>
        <v>11094.843462246778</v>
      </c>
      <c r="CR1414" s="18">
        <f t="shared" si="753"/>
        <v>15709.256844850064</v>
      </c>
      <c r="CS1414" s="26">
        <v>21.866296454473506</v>
      </c>
      <c r="CT1414" s="26"/>
      <c r="CU1414" s="26"/>
      <c r="CV1414" s="26"/>
      <c r="CW1414" s="26"/>
      <c r="CZ1414" s="18">
        <f t="shared" si="754"/>
        <v>86666.666666666657</v>
      </c>
      <c r="DG1414" s="17">
        <v>4</v>
      </c>
      <c r="DH1414" s="17">
        <v>4</v>
      </c>
      <c r="DI1414" s="17">
        <v>4</v>
      </c>
      <c r="DJ1414" s="20" t="s">
        <v>1473</v>
      </c>
    </row>
    <row r="1415" spans="1:114" x14ac:dyDescent="0.2">
      <c r="A1415" s="15" t="s">
        <v>105</v>
      </c>
      <c r="B1415" s="10" t="s">
        <v>1515</v>
      </c>
      <c r="C1415" s="11">
        <f t="shared" si="731"/>
        <v>23.48</v>
      </c>
      <c r="D1415" s="11">
        <f t="shared" si="760"/>
        <v>160</v>
      </c>
      <c r="E1415" s="11">
        <f t="shared" si="760"/>
        <v>100</v>
      </c>
      <c r="F1415" s="11">
        <f t="shared" si="760"/>
        <v>0</v>
      </c>
      <c r="G1415" s="11">
        <f t="shared" si="760"/>
        <v>12</v>
      </c>
      <c r="H1415" s="11">
        <f t="shared" si="760"/>
        <v>0</v>
      </c>
      <c r="I1415" s="11">
        <f t="shared" si="759"/>
        <v>12</v>
      </c>
      <c r="J1415" s="11">
        <f t="shared" si="759"/>
        <v>6</v>
      </c>
      <c r="K1415" s="11">
        <f t="shared" si="759"/>
        <v>0</v>
      </c>
      <c r="L1415" s="11">
        <f t="shared" si="759"/>
        <v>53.202791846924953</v>
      </c>
      <c r="M1415" s="11">
        <f t="shared" si="759"/>
        <v>23.512701596795516</v>
      </c>
      <c r="N1415" s="11">
        <f t="shared" si="759"/>
        <v>41.1</v>
      </c>
      <c r="O1415" s="11">
        <f t="shared" si="759"/>
        <v>54.8</v>
      </c>
      <c r="P1415" s="11">
        <f t="shared" si="759"/>
        <v>108.1</v>
      </c>
      <c r="Q1415" s="11">
        <f t="shared" si="759"/>
        <v>77.2</v>
      </c>
      <c r="R1415" s="11">
        <f t="shared" si="759"/>
        <v>26</v>
      </c>
      <c r="S1415" s="11">
        <f t="shared" si="759"/>
        <v>0.38500000000000001</v>
      </c>
      <c r="T1415" s="11">
        <f t="shared" si="764"/>
        <v>2991.4513322353837</v>
      </c>
      <c r="U1415" s="40">
        <f t="shared" si="732"/>
        <v>0.51</v>
      </c>
      <c r="V1415" s="11">
        <f t="shared" si="727"/>
        <v>21.717937432628769</v>
      </c>
      <c r="W1415" s="11">
        <f t="shared" si="727"/>
        <v>7780128.9741058964</v>
      </c>
      <c r="X1415" s="11">
        <f t="shared" si="727"/>
        <v>72849.553922368897</v>
      </c>
      <c r="Y1415" s="11">
        <f t="shared" si="727"/>
        <v>131712</v>
      </c>
      <c r="Z1415" s="11">
        <f t="shared" si="727"/>
        <v>1.8080000893396964</v>
      </c>
      <c r="AA1415" s="11">
        <f t="shared" si="727"/>
        <v>50.997915779743828</v>
      </c>
      <c r="AB1415" s="11">
        <f t="shared" si="762"/>
        <v>1920</v>
      </c>
      <c r="AC1415" s="11">
        <f t="shared" si="762"/>
        <v>1200</v>
      </c>
      <c r="AD1415" s="11">
        <f t="shared" si="762"/>
        <v>2363565.7116327565</v>
      </c>
      <c r="AE1415" s="11">
        <f t="shared" si="762"/>
        <v>17317.111110591548</v>
      </c>
      <c r="AF1415" s="11">
        <f t="shared" si="762"/>
        <v>56817.600000000006</v>
      </c>
      <c r="AG1415" s="11">
        <f t="shared" si="763"/>
        <v>3.2810091496871578</v>
      </c>
      <c r="AH1415" s="11">
        <f t="shared" si="763"/>
        <v>28.108836518241411</v>
      </c>
      <c r="AI1415" s="11">
        <f t="shared" si="763"/>
        <v>8734100</v>
      </c>
      <c r="AJ1415" s="11">
        <f t="shared" si="763"/>
        <v>159381.38686131389</v>
      </c>
      <c r="AK1415" s="11">
        <f t="shared" si="763"/>
        <v>54.04723562708611</v>
      </c>
      <c r="AL1415" s="11">
        <f t="shared" si="763"/>
        <v>1417400</v>
      </c>
      <c r="AM1415" s="11">
        <f t="shared" si="763"/>
        <v>13111.933395004626</v>
      </c>
      <c r="AN1415" s="11">
        <f t="shared" si="763"/>
        <v>18360.103626943004</v>
      </c>
      <c r="AO1415" s="11">
        <f t="shared" si="757"/>
        <v>21.772616350417671</v>
      </c>
      <c r="AP1415" s="11">
        <f t="shared" si="757"/>
        <v>0</v>
      </c>
      <c r="AQ1415" s="11">
        <f t="shared" si="757"/>
        <v>0</v>
      </c>
      <c r="AR1415" s="11">
        <f t="shared" si="757"/>
        <v>0</v>
      </c>
      <c r="AS1415" s="11">
        <f t="shared" si="757"/>
        <v>0</v>
      </c>
      <c r="AT1415" s="11">
        <f t="shared" si="757"/>
        <v>0</v>
      </c>
      <c r="AU1415" s="11">
        <f t="shared" si="761"/>
        <v>0</v>
      </c>
      <c r="AV1415" s="11">
        <f t="shared" si="761"/>
        <v>149760</v>
      </c>
      <c r="AW1415" s="11">
        <f t="shared" si="761"/>
        <v>0</v>
      </c>
      <c r="AX1415" s="11">
        <f t="shared" si="761"/>
        <v>0</v>
      </c>
      <c r="AY1415" s="11">
        <f t="shared" si="761"/>
        <v>0</v>
      </c>
      <c r="AZ1415" s="11">
        <f t="shared" si="761"/>
        <v>0</v>
      </c>
      <c r="BA1415" s="11">
        <f t="shared" si="728"/>
        <v>0</v>
      </c>
      <c r="BB1415" s="11">
        <f t="shared" si="728"/>
        <v>0</v>
      </c>
      <c r="BC1415" s="11">
        <f t="shared" si="728"/>
        <v>3</v>
      </c>
      <c r="BD1415" s="11">
        <f t="shared" si="728"/>
        <v>4</v>
      </c>
      <c r="BE1415" s="11">
        <f t="shared" si="728"/>
        <v>4</v>
      </c>
      <c r="BF1415" s="15" t="str">
        <f t="shared" si="733"/>
        <v>ČSN 42 5545</v>
      </c>
      <c r="BG1415" s="44">
        <v>23.48</v>
      </c>
      <c r="BH1415" s="17">
        <f t="shared" si="734"/>
        <v>160</v>
      </c>
      <c r="BI1415" s="17">
        <f t="shared" si="735"/>
        <v>100</v>
      </c>
      <c r="BK1415" s="17">
        <f t="shared" si="736"/>
        <v>12</v>
      </c>
      <c r="BM1415" s="17">
        <v>12</v>
      </c>
      <c r="BN1415" s="17">
        <f t="shared" si="740"/>
        <v>6</v>
      </c>
      <c r="BP1415" s="26">
        <f t="shared" si="755"/>
        <v>53.202791846924953</v>
      </c>
      <c r="BQ1415" s="26">
        <f t="shared" si="741"/>
        <v>23.512701596795516</v>
      </c>
      <c r="BR1415" s="26">
        <v>41.1</v>
      </c>
      <c r="BS1415" s="26">
        <v>54.8</v>
      </c>
      <c r="BT1415" s="26">
        <v>108.1</v>
      </c>
      <c r="BU1415" s="26">
        <v>77.2</v>
      </c>
      <c r="BV1415" s="26">
        <v>26</v>
      </c>
      <c r="BW1415" s="53">
        <v>0.38500000000000001</v>
      </c>
      <c r="BX1415" s="18">
        <f t="shared" si="742"/>
        <v>2991.4513322353837</v>
      </c>
      <c r="BY1415" s="42">
        <v>0.51</v>
      </c>
      <c r="BZ1415" s="43">
        <f t="shared" si="758"/>
        <v>21.717937432628769</v>
      </c>
      <c r="CA1415" s="18">
        <f t="shared" si="756"/>
        <v>7780128.9741058964</v>
      </c>
      <c r="CB1415" s="18">
        <f t="shared" si="743"/>
        <v>72849.553922368897</v>
      </c>
      <c r="CC1415" s="18">
        <f t="shared" si="744"/>
        <v>131712</v>
      </c>
      <c r="CD1415" s="25">
        <f t="shared" si="737"/>
        <v>1.8080000893396964</v>
      </c>
      <c r="CE1415" s="26">
        <f t="shared" si="738"/>
        <v>50.997915779743828</v>
      </c>
      <c r="CF1415" s="18">
        <f t="shared" si="739"/>
        <v>1920</v>
      </c>
      <c r="CG1415" s="18">
        <f t="shared" si="745"/>
        <v>1200</v>
      </c>
      <c r="CH1415" s="18">
        <f t="shared" si="746"/>
        <v>2363565.7116327565</v>
      </c>
      <c r="CI1415" s="18">
        <f t="shared" si="747"/>
        <v>17317.111110591548</v>
      </c>
      <c r="CJ1415" s="18">
        <f t="shared" si="748"/>
        <v>56817.600000000006</v>
      </c>
      <c r="CK1415" s="25">
        <f t="shared" si="749"/>
        <v>3.2810091496871578</v>
      </c>
      <c r="CL1415" s="26">
        <f t="shared" si="750"/>
        <v>28.108836518241411</v>
      </c>
      <c r="CM1415" s="18">
        <v>8734100</v>
      </c>
      <c r="CN1415" s="18">
        <f t="shared" si="751"/>
        <v>159381.38686131389</v>
      </c>
      <c r="CO1415" s="26">
        <v>54.04723562708611</v>
      </c>
      <c r="CP1415" s="18">
        <v>1417400</v>
      </c>
      <c r="CQ1415" s="18">
        <f t="shared" si="752"/>
        <v>13111.933395004626</v>
      </c>
      <c r="CR1415" s="18">
        <f t="shared" si="753"/>
        <v>18360.103626943004</v>
      </c>
      <c r="CS1415" s="26">
        <v>21.772616350417671</v>
      </c>
      <c r="CT1415" s="26"/>
      <c r="CU1415" s="26"/>
      <c r="CV1415" s="26"/>
      <c r="CW1415" s="26"/>
      <c r="CZ1415" s="18">
        <f t="shared" si="754"/>
        <v>149760</v>
      </c>
      <c r="DG1415" s="17">
        <v>3</v>
      </c>
      <c r="DH1415" s="17">
        <v>4</v>
      </c>
      <c r="DI1415" s="17">
        <v>4</v>
      </c>
      <c r="DJ1415" s="20" t="s">
        <v>1473</v>
      </c>
    </row>
    <row r="1416" spans="1:114" x14ac:dyDescent="0.2">
      <c r="A1416" s="15" t="s">
        <v>105</v>
      </c>
      <c r="B1416" s="10" t="s">
        <v>1516</v>
      </c>
      <c r="C1416" s="11">
        <f t="shared" si="731"/>
        <v>27.16</v>
      </c>
      <c r="D1416" s="11">
        <f t="shared" si="760"/>
        <v>160</v>
      </c>
      <c r="E1416" s="11">
        <f t="shared" si="760"/>
        <v>100</v>
      </c>
      <c r="F1416" s="11">
        <f t="shared" si="760"/>
        <v>0</v>
      </c>
      <c r="G1416" s="11">
        <f t="shared" si="760"/>
        <v>14</v>
      </c>
      <c r="H1416" s="11">
        <f t="shared" si="760"/>
        <v>0</v>
      </c>
      <c r="I1416" s="11">
        <f t="shared" si="759"/>
        <v>12</v>
      </c>
      <c r="J1416" s="11">
        <f t="shared" si="759"/>
        <v>6</v>
      </c>
      <c r="K1416" s="11">
        <f t="shared" si="759"/>
        <v>0</v>
      </c>
      <c r="L1416" s="11">
        <f t="shared" si="759"/>
        <v>54.02357154279381</v>
      </c>
      <c r="M1416" s="11">
        <f t="shared" si="759"/>
        <v>24.291556215821135</v>
      </c>
      <c r="N1416" s="11">
        <f t="shared" si="759"/>
        <v>42</v>
      </c>
      <c r="O1416" s="11">
        <f t="shared" si="759"/>
        <v>54.7</v>
      </c>
      <c r="P1416" s="11">
        <f t="shared" si="759"/>
        <v>107.7</v>
      </c>
      <c r="Q1416" s="11">
        <f t="shared" si="759"/>
        <v>77.5</v>
      </c>
      <c r="R1416" s="11">
        <f t="shared" si="759"/>
        <v>26.6</v>
      </c>
      <c r="S1416" s="11">
        <f t="shared" si="759"/>
        <v>0.38300000000000001</v>
      </c>
      <c r="T1416" s="11">
        <f t="shared" si="764"/>
        <v>3459.4513322353837</v>
      </c>
      <c r="U1416" s="40">
        <f t="shared" si="732"/>
        <v>0.51</v>
      </c>
      <c r="V1416" s="11">
        <f t="shared" si="727"/>
        <v>18.779900807062884</v>
      </c>
      <c r="W1416" s="11">
        <f t="shared" si="727"/>
        <v>8911479.9872832093</v>
      </c>
      <c r="X1416" s="11">
        <f t="shared" si="727"/>
        <v>84089.265103717931</v>
      </c>
      <c r="Y1416" s="11">
        <f t="shared" si="727"/>
        <v>151606</v>
      </c>
      <c r="Z1416" s="11">
        <f t="shared" si="727"/>
        <v>1.8029174094101683</v>
      </c>
      <c r="AA1416" s="11">
        <f t="shared" si="727"/>
        <v>50.754120379660037</v>
      </c>
      <c r="AB1416" s="11">
        <f t="shared" si="762"/>
        <v>2240</v>
      </c>
      <c r="AC1416" s="11">
        <f t="shared" si="762"/>
        <v>1400</v>
      </c>
      <c r="AD1416" s="11">
        <f t="shared" si="762"/>
        <v>2692854.9757371591</v>
      </c>
      <c r="AE1416" s="11">
        <f t="shared" si="762"/>
        <v>19842.943450296181</v>
      </c>
      <c r="AF1416" s="11">
        <f t="shared" si="762"/>
        <v>65774.974999999991</v>
      </c>
      <c r="AG1416" s="11">
        <f t="shared" si="763"/>
        <v>3.3147791387279399</v>
      </c>
      <c r="AH1416" s="11">
        <f t="shared" si="763"/>
        <v>27.899914338802159</v>
      </c>
      <c r="AI1416" s="11">
        <f t="shared" si="763"/>
        <v>9988200</v>
      </c>
      <c r="AJ1416" s="11">
        <f t="shared" si="763"/>
        <v>182599.634369287</v>
      </c>
      <c r="AK1416" s="11">
        <f t="shared" si="763"/>
        <v>53.728605098032709</v>
      </c>
      <c r="AL1416" s="11">
        <f t="shared" si="763"/>
        <v>1623600</v>
      </c>
      <c r="AM1416" s="11">
        <f t="shared" si="763"/>
        <v>15075.208913649025</v>
      </c>
      <c r="AN1416" s="11">
        <f t="shared" si="763"/>
        <v>20949.677419354837</v>
      </c>
      <c r="AO1416" s="11">
        <f t="shared" si="757"/>
        <v>21.662145667345484</v>
      </c>
      <c r="AP1416" s="11">
        <f t="shared" si="757"/>
        <v>0</v>
      </c>
      <c r="AQ1416" s="11">
        <f t="shared" si="757"/>
        <v>0</v>
      </c>
      <c r="AR1416" s="11">
        <f t="shared" si="757"/>
        <v>0</v>
      </c>
      <c r="AS1416" s="11">
        <f t="shared" si="757"/>
        <v>0</v>
      </c>
      <c r="AT1416" s="11">
        <f t="shared" si="757"/>
        <v>0</v>
      </c>
      <c r="AU1416" s="11">
        <f t="shared" si="761"/>
        <v>0</v>
      </c>
      <c r="AV1416" s="11">
        <f t="shared" si="761"/>
        <v>237813.33333333331</v>
      </c>
      <c r="AW1416" s="11">
        <f t="shared" si="761"/>
        <v>0</v>
      </c>
      <c r="AX1416" s="11">
        <f t="shared" si="761"/>
        <v>0</v>
      </c>
      <c r="AY1416" s="11">
        <f t="shared" si="761"/>
        <v>0</v>
      </c>
      <c r="AZ1416" s="11">
        <f t="shared" si="761"/>
        <v>0</v>
      </c>
      <c r="BA1416" s="11">
        <f t="shared" si="728"/>
        <v>0</v>
      </c>
      <c r="BB1416" s="11">
        <f t="shared" si="728"/>
        <v>0</v>
      </c>
      <c r="BC1416" s="11">
        <f t="shared" si="728"/>
        <v>3</v>
      </c>
      <c r="BD1416" s="11">
        <f t="shared" si="728"/>
        <v>3</v>
      </c>
      <c r="BE1416" s="11">
        <f t="shared" si="728"/>
        <v>4</v>
      </c>
      <c r="BF1416" s="15" t="str">
        <f t="shared" si="733"/>
        <v>ČSN 42 5545</v>
      </c>
      <c r="BG1416" s="44">
        <v>27.16</v>
      </c>
      <c r="BH1416" s="17">
        <f t="shared" si="734"/>
        <v>160</v>
      </c>
      <c r="BI1416" s="17">
        <f t="shared" si="735"/>
        <v>100</v>
      </c>
      <c r="BK1416" s="17">
        <f t="shared" si="736"/>
        <v>14</v>
      </c>
      <c r="BM1416" s="17">
        <v>12</v>
      </c>
      <c r="BN1416" s="17">
        <f t="shared" si="740"/>
        <v>6</v>
      </c>
      <c r="BP1416" s="26">
        <f t="shared" si="755"/>
        <v>54.02357154279381</v>
      </c>
      <c r="BQ1416" s="26">
        <f t="shared" si="741"/>
        <v>24.291556215821135</v>
      </c>
      <c r="BR1416" s="26">
        <v>42</v>
      </c>
      <c r="BS1416" s="26">
        <v>54.7</v>
      </c>
      <c r="BT1416" s="26">
        <v>107.7</v>
      </c>
      <c r="BU1416" s="26">
        <v>77.5</v>
      </c>
      <c r="BV1416" s="26">
        <v>26.6</v>
      </c>
      <c r="BW1416" s="53">
        <v>0.38300000000000001</v>
      </c>
      <c r="BX1416" s="18">
        <f t="shared" si="742"/>
        <v>3459.4513322353837</v>
      </c>
      <c r="BY1416" s="42">
        <v>0.51</v>
      </c>
      <c r="BZ1416" s="43">
        <f t="shared" si="758"/>
        <v>18.779900807062884</v>
      </c>
      <c r="CA1416" s="18">
        <f t="shared" si="756"/>
        <v>8911479.9872832093</v>
      </c>
      <c r="CB1416" s="18">
        <f t="shared" si="743"/>
        <v>84089.265103717931</v>
      </c>
      <c r="CC1416" s="18">
        <f t="shared" si="744"/>
        <v>151606</v>
      </c>
      <c r="CD1416" s="25">
        <f t="shared" si="737"/>
        <v>1.8029174094101683</v>
      </c>
      <c r="CE1416" s="26">
        <f t="shared" si="738"/>
        <v>50.754120379660037</v>
      </c>
      <c r="CF1416" s="18">
        <f t="shared" si="739"/>
        <v>2240</v>
      </c>
      <c r="CG1416" s="18">
        <f t="shared" si="745"/>
        <v>1400</v>
      </c>
      <c r="CH1416" s="18">
        <f t="shared" si="746"/>
        <v>2692854.9757371591</v>
      </c>
      <c r="CI1416" s="18">
        <f t="shared" si="747"/>
        <v>19842.943450296181</v>
      </c>
      <c r="CJ1416" s="18">
        <f t="shared" si="748"/>
        <v>65774.974999999991</v>
      </c>
      <c r="CK1416" s="25">
        <f t="shared" si="749"/>
        <v>3.3147791387279399</v>
      </c>
      <c r="CL1416" s="26">
        <f t="shared" si="750"/>
        <v>27.899914338802159</v>
      </c>
      <c r="CM1416" s="18">
        <v>9988200</v>
      </c>
      <c r="CN1416" s="18">
        <f t="shared" si="751"/>
        <v>182599.634369287</v>
      </c>
      <c r="CO1416" s="26">
        <v>53.728605098032709</v>
      </c>
      <c r="CP1416" s="18">
        <v>1623600</v>
      </c>
      <c r="CQ1416" s="18">
        <f t="shared" si="752"/>
        <v>15075.208913649025</v>
      </c>
      <c r="CR1416" s="18">
        <f t="shared" si="753"/>
        <v>20949.677419354837</v>
      </c>
      <c r="CS1416" s="26">
        <v>21.662145667345484</v>
      </c>
      <c r="CT1416" s="26"/>
      <c r="CU1416" s="26"/>
      <c r="CV1416" s="26"/>
      <c r="CW1416" s="26"/>
      <c r="CZ1416" s="18">
        <f t="shared" si="754"/>
        <v>237813.33333333331</v>
      </c>
      <c r="DG1416" s="17">
        <v>3</v>
      </c>
      <c r="DH1416" s="17">
        <v>3</v>
      </c>
      <c r="DI1416" s="17">
        <v>4</v>
      </c>
      <c r="DJ1416" s="20" t="s">
        <v>1473</v>
      </c>
    </row>
    <row r="1417" spans="1:114" x14ac:dyDescent="0.2">
      <c r="A1417" s="15" t="s">
        <v>105</v>
      </c>
      <c r="B1417" s="10" t="s">
        <v>1517</v>
      </c>
      <c r="C1417" s="11">
        <f t="shared" si="731"/>
        <v>30.77</v>
      </c>
      <c r="D1417" s="11">
        <f t="shared" si="760"/>
        <v>160</v>
      </c>
      <c r="E1417" s="11">
        <f t="shared" si="760"/>
        <v>100</v>
      </c>
      <c r="F1417" s="11">
        <f t="shared" si="760"/>
        <v>0</v>
      </c>
      <c r="G1417" s="11">
        <f t="shared" si="760"/>
        <v>16</v>
      </c>
      <c r="H1417" s="11">
        <f t="shared" si="760"/>
        <v>0</v>
      </c>
      <c r="I1417" s="11">
        <f t="shared" si="759"/>
        <v>12</v>
      </c>
      <c r="J1417" s="11">
        <f t="shared" si="759"/>
        <v>6</v>
      </c>
      <c r="K1417" s="11">
        <f t="shared" si="759"/>
        <v>0</v>
      </c>
      <c r="L1417" s="11">
        <f t="shared" si="759"/>
        <v>54.819476587299583</v>
      </c>
      <c r="M1417" s="11">
        <f t="shared" si="759"/>
        <v>25.056009677147717</v>
      </c>
      <c r="N1417" s="11">
        <f t="shared" si="759"/>
        <v>42.9</v>
      </c>
      <c r="O1417" s="11">
        <f t="shared" si="759"/>
        <v>54.5</v>
      </c>
      <c r="P1417" s="11">
        <f t="shared" si="759"/>
        <v>107.2</v>
      </c>
      <c r="Q1417" s="11">
        <f t="shared" si="759"/>
        <v>77.900000000000006</v>
      </c>
      <c r="R1417" s="11">
        <f t="shared" si="759"/>
        <v>27.2</v>
      </c>
      <c r="S1417" s="11">
        <f t="shared" si="759"/>
        <v>0.38</v>
      </c>
      <c r="T1417" s="11">
        <f t="shared" si="764"/>
        <v>3919.4513322353837</v>
      </c>
      <c r="U1417" s="40">
        <f t="shared" si="732"/>
        <v>0.51</v>
      </c>
      <c r="V1417" s="11">
        <f t="shared" si="727"/>
        <v>16.575828441066193</v>
      </c>
      <c r="W1417" s="11">
        <f t="shared" si="727"/>
        <v>9998156.3288494945</v>
      </c>
      <c r="X1417" s="11">
        <f t="shared" si="727"/>
        <v>95057.107575129543</v>
      </c>
      <c r="Y1417" s="11">
        <f t="shared" si="727"/>
        <v>170944</v>
      </c>
      <c r="Z1417" s="11">
        <f t="shared" si="727"/>
        <v>1.7983294922464617</v>
      </c>
      <c r="AA1417" s="11">
        <f t="shared" si="727"/>
        <v>50.506505767441361</v>
      </c>
      <c r="AB1417" s="11">
        <f t="shared" si="762"/>
        <v>2560</v>
      </c>
      <c r="AC1417" s="11">
        <f t="shared" si="762"/>
        <v>1600</v>
      </c>
      <c r="AD1417" s="11">
        <f t="shared" si="762"/>
        <v>3005345.9800450206</v>
      </c>
      <c r="AE1417" s="11">
        <f t="shared" si="762"/>
        <v>22271.062037329397</v>
      </c>
      <c r="AF1417" s="11">
        <f t="shared" si="762"/>
        <v>74617.599999999991</v>
      </c>
      <c r="AG1417" s="11">
        <f t="shared" si="763"/>
        <v>3.3504284562150883</v>
      </c>
      <c r="AH1417" s="11">
        <f t="shared" si="763"/>
        <v>27.690742420757697</v>
      </c>
      <c r="AI1417" s="11">
        <f t="shared" si="763"/>
        <v>11186000</v>
      </c>
      <c r="AJ1417" s="11">
        <f t="shared" si="763"/>
        <v>205247.70642201835</v>
      </c>
      <c r="AK1417" s="11">
        <f t="shared" si="763"/>
        <v>53.418830280823528</v>
      </c>
      <c r="AL1417" s="11">
        <f t="shared" si="763"/>
        <v>1824700</v>
      </c>
      <c r="AM1417" s="11">
        <f t="shared" si="763"/>
        <v>17021.455223880595</v>
      </c>
      <c r="AN1417" s="11">
        <f t="shared" si="763"/>
        <v>23423.620025673939</v>
      </c>
      <c r="AO1417" s="11">
        <f t="shared" si="757"/>
        <v>21.57509429591331</v>
      </c>
      <c r="AP1417" s="11">
        <f t="shared" si="757"/>
        <v>0</v>
      </c>
      <c r="AQ1417" s="11">
        <f t="shared" si="757"/>
        <v>0</v>
      </c>
      <c r="AR1417" s="11">
        <f t="shared" si="757"/>
        <v>0</v>
      </c>
      <c r="AS1417" s="11">
        <f t="shared" si="757"/>
        <v>0</v>
      </c>
      <c r="AT1417" s="11">
        <f t="shared" si="757"/>
        <v>0</v>
      </c>
      <c r="AU1417" s="11">
        <f t="shared" si="761"/>
        <v>0</v>
      </c>
      <c r="AV1417" s="11">
        <f t="shared" si="761"/>
        <v>354986.66666666663</v>
      </c>
      <c r="AW1417" s="11">
        <f t="shared" si="761"/>
        <v>0</v>
      </c>
      <c r="AX1417" s="11">
        <f t="shared" si="761"/>
        <v>0</v>
      </c>
      <c r="AY1417" s="11">
        <f t="shared" si="761"/>
        <v>0</v>
      </c>
      <c r="AZ1417" s="11">
        <f t="shared" si="761"/>
        <v>0</v>
      </c>
      <c r="BA1417" s="11">
        <f t="shared" si="728"/>
        <v>0</v>
      </c>
      <c r="BB1417" s="11">
        <f t="shared" si="728"/>
        <v>0</v>
      </c>
      <c r="BC1417" s="11">
        <f t="shared" si="728"/>
        <v>2</v>
      </c>
      <c r="BD1417" s="11">
        <f t="shared" si="728"/>
        <v>3</v>
      </c>
      <c r="BE1417" s="11">
        <f t="shared" si="728"/>
        <v>3</v>
      </c>
      <c r="BF1417" s="15" t="str">
        <f t="shared" si="733"/>
        <v>ČSN 42 5545</v>
      </c>
      <c r="BG1417" s="44">
        <v>30.77</v>
      </c>
      <c r="BH1417" s="17">
        <f t="shared" si="734"/>
        <v>160</v>
      </c>
      <c r="BI1417" s="17">
        <f t="shared" si="735"/>
        <v>100</v>
      </c>
      <c r="BK1417" s="17">
        <f t="shared" si="736"/>
        <v>16</v>
      </c>
      <c r="BM1417" s="17">
        <v>12</v>
      </c>
      <c r="BN1417" s="17">
        <f t="shared" si="740"/>
        <v>6</v>
      </c>
      <c r="BP1417" s="26">
        <f t="shared" si="755"/>
        <v>54.819476587299583</v>
      </c>
      <c r="BQ1417" s="26">
        <f t="shared" si="741"/>
        <v>25.056009677147717</v>
      </c>
      <c r="BR1417" s="17">
        <v>42.9</v>
      </c>
      <c r="BS1417" s="17">
        <v>54.5</v>
      </c>
      <c r="BT1417" s="17">
        <v>107.2</v>
      </c>
      <c r="BU1417" s="17">
        <v>77.900000000000006</v>
      </c>
      <c r="BV1417" s="17">
        <v>27.2</v>
      </c>
      <c r="BW1417" s="53">
        <v>0.38</v>
      </c>
      <c r="BX1417" s="18">
        <f t="shared" si="742"/>
        <v>3919.4513322353837</v>
      </c>
      <c r="BY1417" s="42">
        <v>0.51</v>
      </c>
      <c r="BZ1417" s="43">
        <f t="shared" si="758"/>
        <v>16.575828441066193</v>
      </c>
      <c r="CA1417" s="18">
        <f t="shared" si="756"/>
        <v>9998156.3288494945</v>
      </c>
      <c r="CB1417" s="18">
        <f t="shared" si="743"/>
        <v>95057.107575129543</v>
      </c>
      <c r="CC1417" s="18">
        <f t="shared" si="744"/>
        <v>170944</v>
      </c>
      <c r="CD1417" s="25">
        <f t="shared" si="737"/>
        <v>1.7983294922464617</v>
      </c>
      <c r="CE1417" s="26">
        <f t="shared" si="738"/>
        <v>50.506505767441361</v>
      </c>
      <c r="CF1417" s="18">
        <f t="shared" si="739"/>
        <v>2560</v>
      </c>
      <c r="CG1417" s="18">
        <f t="shared" si="745"/>
        <v>1600</v>
      </c>
      <c r="CH1417" s="18">
        <f t="shared" si="746"/>
        <v>3005345.9800450206</v>
      </c>
      <c r="CI1417" s="18">
        <f t="shared" si="747"/>
        <v>22271.062037329397</v>
      </c>
      <c r="CJ1417" s="18">
        <f t="shared" si="748"/>
        <v>74617.599999999991</v>
      </c>
      <c r="CK1417" s="25">
        <f t="shared" si="749"/>
        <v>3.3504284562150883</v>
      </c>
      <c r="CL1417" s="26">
        <f t="shared" si="750"/>
        <v>27.690742420757697</v>
      </c>
      <c r="CM1417" s="18">
        <v>11186000</v>
      </c>
      <c r="CN1417" s="18">
        <f t="shared" si="751"/>
        <v>205247.70642201835</v>
      </c>
      <c r="CO1417" s="26">
        <v>53.418830280823528</v>
      </c>
      <c r="CP1417" s="18">
        <v>1824700</v>
      </c>
      <c r="CQ1417" s="18">
        <f t="shared" si="752"/>
        <v>17021.455223880595</v>
      </c>
      <c r="CR1417" s="18">
        <f t="shared" si="753"/>
        <v>23423.620025673939</v>
      </c>
      <c r="CS1417" s="26">
        <v>21.57509429591331</v>
      </c>
      <c r="CT1417" s="26"/>
      <c r="CU1417" s="26"/>
      <c r="CV1417" s="26"/>
      <c r="CW1417" s="26"/>
      <c r="CZ1417" s="18">
        <f t="shared" si="754"/>
        <v>354986.66666666663</v>
      </c>
      <c r="DG1417" s="17">
        <v>2</v>
      </c>
      <c r="DH1417" s="17">
        <v>3</v>
      </c>
      <c r="DI1417" s="17">
        <v>3</v>
      </c>
      <c r="DJ1417" s="20" t="s">
        <v>1473</v>
      </c>
    </row>
    <row r="1418" spans="1:114" x14ac:dyDescent="0.2">
      <c r="A1418" s="15"/>
      <c r="D1418" s="11" t="str">
        <f t="shared" si="760"/>
        <v/>
      </c>
      <c r="E1418" s="11" t="str">
        <f t="shared" si="760"/>
        <v/>
      </c>
      <c r="F1418" s="11" t="str">
        <f t="shared" si="760"/>
        <v/>
      </c>
      <c r="G1418" s="11" t="str">
        <f t="shared" si="760"/>
        <v/>
      </c>
      <c r="H1418" s="11" t="str">
        <f t="shared" si="760"/>
        <v/>
      </c>
      <c r="I1418" s="11" t="str">
        <f t="shared" si="759"/>
        <v/>
      </c>
      <c r="J1418" s="11" t="str">
        <f t="shared" si="759"/>
        <v/>
      </c>
      <c r="K1418" s="11" t="str">
        <f t="shared" si="759"/>
        <v/>
      </c>
      <c r="L1418" s="11" t="str">
        <f t="shared" si="759"/>
        <v/>
      </c>
      <c r="M1418" s="11" t="str">
        <f t="shared" si="759"/>
        <v/>
      </c>
      <c r="N1418" s="11" t="str">
        <f t="shared" si="759"/>
        <v/>
      </c>
      <c r="O1418" s="11" t="str">
        <f t="shared" si="759"/>
        <v/>
      </c>
      <c r="P1418" s="11" t="str">
        <f t="shared" si="759"/>
        <v/>
      </c>
      <c r="Q1418" s="11" t="str">
        <f t="shared" si="759"/>
        <v/>
      </c>
      <c r="R1418" s="11" t="str">
        <f t="shared" si="759"/>
        <v/>
      </c>
      <c r="S1418" s="11" t="str">
        <f t="shared" si="759"/>
        <v/>
      </c>
      <c r="T1418" s="11" t="str">
        <f t="shared" si="764"/>
        <v/>
      </c>
      <c r="V1418" s="11" t="str">
        <f t="shared" si="727"/>
        <v/>
      </c>
      <c r="W1418" s="11" t="str">
        <f t="shared" si="727"/>
        <v/>
      </c>
      <c r="X1418" s="11" t="str">
        <f t="shared" si="727"/>
        <v/>
      </c>
      <c r="Y1418" s="11" t="str">
        <f t="shared" si="727"/>
        <v/>
      </c>
      <c r="Z1418" s="11" t="str">
        <f t="shared" si="727"/>
        <v/>
      </c>
      <c r="AA1418" s="11" t="str">
        <f t="shared" si="727"/>
        <v/>
      </c>
      <c r="AB1418" s="11" t="str">
        <f t="shared" si="762"/>
        <v/>
      </c>
      <c r="AC1418" s="11" t="str">
        <f t="shared" si="762"/>
        <v/>
      </c>
      <c r="AD1418" s="11" t="str">
        <f t="shared" si="762"/>
        <v/>
      </c>
      <c r="AE1418" s="11" t="str">
        <f t="shared" si="762"/>
        <v/>
      </c>
      <c r="AF1418" s="11" t="str">
        <f t="shared" si="762"/>
        <v/>
      </c>
      <c r="AG1418" s="11" t="str">
        <f t="shared" si="763"/>
        <v/>
      </c>
      <c r="AH1418" s="11" t="str">
        <f t="shared" si="763"/>
        <v/>
      </c>
      <c r="AI1418" s="11" t="str">
        <f t="shared" si="763"/>
        <v/>
      </c>
      <c r="AJ1418" s="11" t="str">
        <f t="shared" si="763"/>
        <v/>
      </c>
      <c r="AK1418" s="11" t="str">
        <f t="shared" si="763"/>
        <v/>
      </c>
      <c r="AL1418" s="11" t="str">
        <f t="shared" si="763"/>
        <v/>
      </c>
      <c r="AM1418" s="11" t="str">
        <f t="shared" si="763"/>
        <v/>
      </c>
      <c r="AN1418" s="11" t="str">
        <f t="shared" si="763"/>
        <v/>
      </c>
      <c r="AO1418" s="11" t="str">
        <f t="shared" si="757"/>
        <v/>
      </c>
      <c r="AP1418" s="11" t="str">
        <f t="shared" si="757"/>
        <v/>
      </c>
      <c r="AQ1418" s="11" t="str">
        <f t="shared" si="757"/>
        <v/>
      </c>
      <c r="AR1418" s="11" t="str">
        <f t="shared" si="757"/>
        <v/>
      </c>
      <c r="AS1418" s="11" t="str">
        <f t="shared" si="757"/>
        <v/>
      </c>
      <c r="AT1418" s="11" t="str">
        <f t="shared" si="757"/>
        <v/>
      </c>
      <c r="AU1418" s="11" t="str">
        <f t="shared" si="761"/>
        <v/>
      </c>
      <c r="AV1418" s="11" t="str">
        <f t="shared" si="761"/>
        <v/>
      </c>
      <c r="AW1418" s="11" t="str">
        <f t="shared" si="761"/>
        <v/>
      </c>
      <c r="AX1418" s="11" t="str">
        <f t="shared" si="761"/>
        <v/>
      </c>
      <c r="AY1418" s="11" t="str">
        <f t="shared" si="761"/>
        <v/>
      </c>
      <c r="AZ1418" s="11" t="str">
        <f t="shared" si="761"/>
        <v/>
      </c>
      <c r="BA1418" s="11" t="str">
        <f t="shared" si="728"/>
        <v/>
      </c>
      <c r="BB1418" s="11" t="str">
        <f t="shared" si="728"/>
        <v/>
      </c>
      <c r="BC1418" s="11" t="str">
        <f t="shared" si="728"/>
        <v/>
      </c>
      <c r="BD1418" s="11" t="str">
        <f t="shared" si="728"/>
        <v/>
      </c>
      <c r="BE1418" s="11" t="str">
        <f t="shared" si="728"/>
        <v/>
      </c>
      <c r="BG1418" s="44"/>
      <c r="CH1418" s="18"/>
      <c r="DJ1418" s="20"/>
    </row>
    <row r="1419" spans="1:114" x14ac:dyDescent="0.2">
      <c r="A1419" s="15" t="s">
        <v>105</v>
      </c>
      <c r="B1419" s="10" t="s">
        <v>1518</v>
      </c>
      <c r="C1419" s="11">
        <f t="shared" ref="C1419:C1426" si="765">IF(A1419="x",BG1419*$C$4,0)</f>
        <v>0.88</v>
      </c>
      <c r="D1419" s="11">
        <f t="shared" si="760"/>
        <v>20</v>
      </c>
      <c r="E1419" s="11">
        <f t="shared" si="760"/>
        <v>20</v>
      </c>
      <c r="F1419" s="11">
        <f t="shared" si="760"/>
        <v>0</v>
      </c>
      <c r="G1419" s="11">
        <f t="shared" si="760"/>
        <v>3</v>
      </c>
      <c r="H1419" s="11">
        <f t="shared" si="760"/>
        <v>3</v>
      </c>
      <c r="I1419" s="11">
        <f t="shared" si="759"/>
        <v>3</v>
      </c>
      <c r="J1419" s="11">
        <f t="shared" si="759"/>
        <v>1.5</v>
      </c>
      <c r="K1419" s="11">
        <f t="shared" si="759"/>
        <v>1</v>
      </c>
      <c r="L1419" s="11">
        <f t="shared" si="759"/>
        <v>5.79</v>
      </c>
      <c r="M1419" s="11">
        <f t="shared" si="759"/>
        <v>0</v>
      </c>
      <c r="N1419" s="11">
        <f t="shared" si="759"/>
        <v>0</v>
      </c>
      <c r="O1419" s="11">
        <f t="shared" si="759"/>
        <v>0</v>
      </c>
      <c r="P1419" s="11">
        <f t="shared" si="759"/>
        <v>0</v>
      </c>
      <c r="Q1419" s="11">
        <f t="shared" si="759"/>
        <v>0</v>
      </c>
      <c r="R1419" s="11">
        <f t="shared" si="759"/>
        <v>0</v>
      </c>
      <c r="S1419" s="11">
        <f t="shared" si="759"/>
        <v>0</v>
      </c>
      <c r="T1419" s="11">
        <f t="shared" si="764"/>
        <v>112</v>
      </c>
      <c r="U1419" s="40">
        <f t="shared" ref="U1419:U1426" si="766">IF(A1419="x",BY1419*$U$4,0)</f>
        <v>0.08</v>
      </c>
      <c r="V1419" s="11">
        <f t="shared" si="727"/>
        <v>90.991810737033674</v>
      </c>
      <c r="W1419" s="11">
        <f t="shared" si="727"/>
        <v>3730</v>
      </c>
      <c r="X1419" s="11">
        <f t="shared" si="727"/>
        <v>262</v>
      </c>
      <c r="Y1419" s="11">
        <f t="shared" si="727"/>
        <v>0</v>
      </c>
      <c r="Z1419" s="11">
        <f t="shared" si="727"/>
        <v>0</v>
      </c>
      <c r="AA1419" s="11">
        <f t="shared" si="727"/>
        <v>5.7709246597552655</v>
      </c>
      <c r="AB1419" s="11">
        <f t="shared" si="762"/>
        <v>0</v>
      </c>
      <c r="AC1419" s="11">
        <f t="shared" si="762"/>
        <v>0</v>
      </c>
      <c r="AD1419" s="11">
        <f t="shared" si="762"/>
        <v>1950</v>
      </c>
      <c r="AE1419" s="11">
        <f t="shared" si="762"/>
        <v>195</v>
      </c>
      <c r="AF1419" s="11">
        <f t="shared" si="762"/>
        <v>0</v>
      </c>
      <c r="AG1419" s="11">
        <f t="shared" si="763"/>
        <v>0</v>
      </c>
      <c r="AH1419" s="11">
        <f t="shared" si="763"/>
        <v>4.1726148019814007</v>
      </c>
      <c r="AI1419" s="11">
        <f t="shared" si="763"/>
        <v>0</v>
      </c>
      <c r="AJ1419" s="11">
        <f t="shared" si="763"/>
        <v>0</v>
      </c>
      <c r="AK1419" s="11">
        <f t="shared" si="763"/>
        <v>0</v>
      </c>
      <c r="AL1419" s="11">
        <f t="shared" si="763"/>
        <v>0</v>
      </c>
      <c r="AM1419" s="11">
        <f t="shared" si="763"/>
        <v>0</v>
      </c>
      <c r="AN1419" s="11">
        <f t="shared" si="763"/>
        <v>0</v>
      </c>
      <c r="AO1419" s="11">
        <f t="shared" si="757"/>
        <v>0</v>
      </c>
      <c r="AP1419" s="11">
        <f t="shared" si="757"/>
        <v>4.24</v>
      </c>
      <c r="AQ1419" s="11">
        <f t="shared" si="757"/>
        <v>0</v>
      </c>
      <c r="AR1419" s="11">
        <f t="shared" si="757"/>
        <v>0</v>
      </c>
      <c r="AS1419" s="11">
        <f t="shared" si="757"/>
        <v>0</v>
      </c>
      <c r="AT1419" s="11">
        <f t="shared" si="757"/>
        <v>0</v>
      </c>
      <c r="AU1419" s="11">
        <f t="shared" si="761"/>
        <v>0</v>
      </c>
      <c r="AV1419" s="11">
        <f t="shared" si="761"/>
        <v>329</v>
      </c>
      <c r="AW1419" s="11">
        <f t="shared" si="761"/>
        <v>0</v>
      </c>
      <c r="AX1419" s="11">
        <f t="shared" si="761"/>
        <v>0</v>
      </c>
      <c r="AY1419" s="11">
        <f t="shared" si="761"/>
        <v>0</v>
      </c>
      <c r="AZ1419" s="11">
        <f t="shared" si="761"/>
        <v>0</v>
      </c>
      <c r="BA1419" s="11">
        <f t="shared" si="728"/>
        <v>0</v>
      </c>
      <c r="BB1419" s="11">
        <f t="shared" si="728"/>
        <v>0</v>
      </c>
      <c r="BC1419" s="11">
        <f t="shared" si="728"/>
        <v>0</v>
      </c>
      <c r="BD1419" s="11">
        <f t="shared" si="728"/>
        <v>0</v>
      </c>
      <c r="BE1419" s="11">
        <f t="shared" si="728"/>
        <v>0</v>
      </c>
      <c r="BF1419" s="15" t="str">
        <f t="shared" ref="BF1419:BF1426" si="767">IF(A1419="x",DJ1419,0)</f>
        <v>ČSN 42 5580</v>
      </c>
      <c r="BG1419" s="54">
        <v>0.88</v>
      </c>
      <c r="BH1419" s="17">
        <f t="shared" ref="BH1419:BH1425" si="768">VALUE(MID(B1419,FIND(" ",B1419)+1,LEN(B1419)-FIND(" ",B1419)))</f>
        <v>20</v>
      </c>
      <c r="BI1419" s="17">
        <f t="shared" ref="BI1419:BI1425" si="769">VALUE(MID(B1419,FIND(" ",B1419)+1,LEN(B1419)-FIND(" ",B1419)))</f>
        <v>20</v>
      </c>
      <c r="BK1419" s="17">
        <v>3</v>
      </c>
      <c r="BL1419" s="17">
        <f>BK1419</f>
        <v>3</v>
      </c>
      <c r="BM1419" s="17">
        <v>3</v>
      </c>
      <c r="BN1419" s="17">
        <v>1.5</v>
      </c>
      <c r="BO1419" s="17">
        <v>1</v>
      </c>
      <c r="BP1419" s="17">
        <v>5.79</v>
      </c>
      <c r="BX1419" s="18">
        <v>112</v>
      </c>
      <c r="BY1419" s="42">
        <v>0.08</v>
      </c>
      <c r="BZ1419" s="43">
        <f t="shared" si="758"/>
        <v>90.991810737033674</v>
      </c>
      <c r="CA1419" s="18">
        <v>3730</v>
      </c>
      <c r="CB1419" s="18">
        <v>262</v>
      </c>
      <c r="CE1419" s="26">
        <f t="shared" si="738"/>
        <v>5.7709246597552655</v>
      </c>
      <c r="CH1419" s="18">
        <v>1950</v>
      </c>
      <c r="CI1419" s="18">
        <v>195</v>
      </c>
      <c r="CL1419" s="26">
        <f t="shared" si="750"/>
        <v>4.1726148019814007</v>
      </c>
      <c r="CT1419" s="17">
        <v>4.24</v>
      </c>
      <c r="CZ1419" s="18">
        <v>329</v>
      </c>
      <c r="DJ1419" s="20" t="s">
        <v>1519</v>
      </c>
    </row>
    <row r="1420" spans="1:114" x14ac:dyDescent="0.2">
      <c r="A1420" s="15" t="s">
        <v>105</v>
      </c>
      <c r="B1420" s="10" t="s">
        <v>1520</v>
      </c>
      <c r="C1420" s="11">
        <f t="shared" si="765"/>
        <v>1.29</v>
      </c>
      <c r="D1420" s="11">
        <f t="shared" si="760"/>
        <v>25</v>
      </c>
      <c r="E1420" s="11">
        <f t="shared" si="760"/>
        <v>25</v>
      </c>
      <c r="F1420" s="11">
        <f t="shared" si="760"/>
        <v>0</v>
      </c>
      <c r="G1420" s="11">
        <f t="shared" si="760"/>
        <v>3.5</v>
      </c>
      <c r="H1420" s="11">
        <f t="shared" si="760"/>
        <v>3.5</v>
      </c>
      <c r="I1420" s="11">
        <f t="shared" si="759"/>
        <v>3.5</v>
      </c>
      <c r="J1420" s="11">
        <f t="shared" si="759"/>
        <v>2</v>
      </c>
      <c r="K1420" s="11">
        <f t="shared" si="759"/>
        <v>1</v>
      </c>
      <c r="L1420" s="11">
        <f t="shared" si="759"/>
        <v>7.17</v>
      </c>
      <c r="M1420" s="11">
        <f t="shared" si="759"/>
        <v>0</v>
      </c>
      <c r="N1420" s="11">
        <f t="shared" si="759"/>
        <v>0</v>
      </c>
      <c r="O1420" s="11">
        <f t="shared" si="759"/>
        <v>0</v>
      </c>
      <c r="P1420" s="11">
        <f t="shared" si="759"/>
        <v>0</v>
      </c>
      <c r="Q1420" s="11">
        <f t="shared" si="759"/>
        <v>0</v>
      </c>
      <c r="R1420" s="11">
        <f t="shared" si="759"/>
        <v>0</v>
      </c>
      <c r="S1420" s="11">
        <f t="shared" si="759"/>
        <v>0</v>
      </c>
      <c r="T1420" s="11">
        <f t="shared" si="764"/>
        <v>164</v>
      </c>
      <c r="U1420" s="40">
        <f t="shared" si="766"/>
        <v>0.09</v>
      </c>
      <c r="V1420" s="11">
        <f t="shared" si="727"/>
        <v>69.908342395525864</v>
      </c>
      <c r="W1420" s="11">
        <f t="shared" si="727"/>
        <v>8620</v>
      </c>
      <c r="X1420" s="11">
        <f t="shared" si="727"/>
        <v>483</v>
      </c>
      <c r="Y1420" s="11">
        <f t="shared" si="727"/>
        <v>0</v>
      </c>
      <c r="Z1420" s="11">
        <f t="shared" si="727"/>
        <v>0</v>
      </c>
      <c r="AA1420" s="11">
        <f t="shared" si="727"/>
        <v>7.2498948688761065</v>
      </c>
      <c r="AB1420" s="11">
        <f t="shared" si="762"/>
        <v>0</v>
      </c>
      <c r="AC1420" s="11">
        <f t="shared" si="762"/>
        <v>0</v>
      </c>
      <c r="AD1420" s="11">
        <f t="shared" si="762"/>
        <v>4380</v>
      </c>
      <c r="AE1420" s="11">
        <f t="shared" si="762"/>
        <v>350</v>
      </c>
      <c r="AF1420" s="11">
        <f t="shared" si="762"/>
        <v>0</v>
      </c>
      <c r="AG1420" s="11">
        <f t="shared" si="763"/>
        <v>0</v>
      </c>
      <c r="AH1420" s="11">
        <f t="shared" si="763"/>
        <v>5.1679122547863301</v>
      </c>
      <c r="AI1420" s="11">
        <f t="shared" si="763"/>
        <v>0</v>
      </c>
      <c r="AJ1420" s="11">
        <f t="shared" si="763"/>
        <v>0</v>
      </c>
      <c r="AK1420" s="11">
        <f t="shared" si="763"/>
        <v>0</v>
      </c>
      <c r="AL1420" s="11">
        <f t="shared" si="763"/>
        <v>0</v>
      </c>
      <c r="AM1420" s="11">
        <f t="shared" si="763"/>
        <v>0</v>
      </c>
      <c r="AN1420" s="11">
        <f t="shared" si="763"/>
        <v>0</v>
      </c>
      <c r="AO1420" s="11">
        <f t="shared" si="757"/>
        <v>0</v>
      </c>
      <c r="AP1420" s="11">
        <f t="shared" si="757"/>
        <v>5.35</v>
      </c>
      <c r="AQ1420" s="11">
        <f t="shared" si="757"/>
        <v>0</v>
      </c>
      <c r="AR1420" s="11">
        <f t="shared" si="757"/>
        <v>0</v>
      </c>
      <c r="AS1420" s="11">
        <f t="shared" si="757"/>
        <v>0</v>
      </c>
      <c r="AT1420" s="11">
        <f t="shared" si="757"/>
        <v>0</v>
      </c>
      <c r="AU1420" s="11">
        <f t="shared" si="761"/>
        <v>0</v>
      </c>
      <c r="AV1420" s="11">
        <f t="shared" si="761"/>
        <v>686</v>
      </c>
      <c r="AW1420" s="11">
        <f t="shared" si="761"/>
        <v>0</v>
      </c>
      <c r="AX1420" s="11">
        <f t="shared" si="761"/>
        <v>0</v>
      </c>
      <c r="AY1420" s="11">
        <f t="shared" si="761"/>
        <v>0</v>
      </c>
      <c r="AZ1420" s="11">
        <f t="shared" si="761"/>
        <v>0</v>
      </c>
      <c r="BA1420" s="11">
        <f t="shared" si="761"/>
        <v>0</v>
      </c>
      <c r="BB1420" s="11">
        <f t="shared" si="761"/>
        <v>0</v>
      </c>
      <c r="BC1420" s="11">
        <f t="shared" si="761"/>
        <v>0</v>
      </c>
      <c r="BD1420" s="11">
        <f t="shared" si="761"/>
        <v>0</v>
      </c>
      <c r="BE1420" s="11">
        <f t="shared" si="761"/>
        <v>0</v>
      </c>
      <c r="BF1420" s="15" t="str">
        <f t="shared" si="767"/>
        <v>ČSN 42 5580</v>
      </c>
      <c r="BG1420" s="54">
        <v>1.29</v>
      </c>
      <c r="BH1420" s="17">
        <f t="shared" si="768"/>
        <v>25</v>
      </c>
      <c r="BI1420" s="17">
        <f t="shared" si="769"/>
        <v>25</v>
      </c>
      <c r="BK1420" s="17">
        <v>3.5</v>
      </c>
      <c r="BL1420" s="17">
        <f t="shared" ref="BL1420:BL1426" si="770">BK1420</f>
        <v>3.5</v>
      </c>
      <c r="BM1420" s="17">
        <v>3.5</v>
      </c>
      <c r="BN1420" s="17">
        <v>2</v>
      </c>
      <c r="BO1420" s="17">
        <v>1</v>
      </c>
      <c r="BP1420" s="17">
        <v>7.17</v>
      </c>
      <c r="BX1420" s="18">
        <v>164</v>
      </c>
      <c r="BY1420" s="42">
        <v>0.09</v>
      </c>
      <c r="BZ1420" s="43">
        <f t="shared" si="758"/>
        <v>69.908342395525864</v>
      </c>
      <c r="CA1420" s="18">
        <v>8620</v>
      </c>
      <c r="CB1420" s="18">
        <v>483</v>
      </c>
      <c r="CE1420" s="26">
        <f t="shared" si="738"/>
        <v>7.2498948688761065</v>
      </c>
      <c r="CH1420" s="18">
        <v>4380</v>
      </c>
      <c r="CI1420" s="18">
        <v>350</v>
      </c>
      <c r="CL1420" s="26">
        <f t="shared" si="750"/>
        <v>5.1679122547863301</v>
      </c>
      <c r="CT1420" s="17">
        <v>5.35</v>
      </c>
      <c r="CZ1420" s="18">
        <v>686</v>
      </c>
      <c r="DJ1420" s="20" t="s">
        <v>1519</v>
      </c>
    </row>
    <row r="1421" spans="1:114" x14ac:dyDescent="0.2">
      <c r="A1421" s="15" t="s">
        <v>105</v>
      </c>
      <c r="B1421" s="10" t="s">
        <v>1521</v>
      </c>
      <c r="C1421" s="11">
        <f t="shared" si="765"/>
        <v>1.77</v>
      </c>
      <c r="D1421" s="11">
        <f t="shared" si="760"/>
        <v>30</v>
      </c>
      <c r="E1421" s="11">
        <f t="shared" si="760"/>
        <v>30</v>
      </c>
      <c r="F1421" s="11">
        <f t="shared" si="760"/>
        <v>0</v>
      </c>
      <c r="G1421" s="11">
        <f t="shared" si="760"/>
        <v>4</v>
      </c>
      <c r="H1421" s="11">
        <f t="shared" si="760"/>
        <v>4</v>
      </c>
      <c r="I1421" s="11">
        <f t="shared" si="759"/>
        <v>4</v>
      </c>
      <c r="J1421" s="11">
        <f t="shared" si="759"/>
        <v>2</v>
      </c>
      <c r="K1421" s="11">
        <f t="shared" si="759"/>
        <v>1</v>
      </c>
      <c r="L1421" s="11">
        <f t="shared" si="759"/>
        <v>8.51</v>
      </c>
      <c r="M1421" s="11">
        <f t="shared" si="759"/>
        <v>0</v>
      </c>
      <c r="N1421" s="11">
        <f t="shared" si="759"/>
        <v>0</v>
      </c>
      <c r="O1421" s="11">
        <f t="shared" si="759"/>
        <v>0</v>
      </c>
      <c r="P1421" s="11">
        <f t="shared" si="759"/>
        <v>0</v>
      </c>
      <c r="Q1421" s="11">
        <f t="shared" si="759"/>
        <v>0</v>
      </c>
      <c r="R1421" s="11">
        <f t="shared" si="759"/>
        <v>0</v>
      </c>
      <c r="S1421" s="11">
        <f t="shared" si="759"/>
        <v>0</v>
      </c>
      <c r="T1421" s="11">
        <f t="shared" si="764"/>
        <v>226</v>
      </c>
      <c r="U1421" s="40">
        <f t="shared" si="766"/>
        <v>0.11</v>
      </c>
      <c r="V1421" s="11">
        <f t="shared" si="727"/>
        <v>62.003269263288438</v>
      </c>
      <c r="W1421" s="11">
        <f t="shared" si="727"/>
        <v>17200</v>
      </c>
      <c r="X1421" s="11">
        <f t="shared" si="727"/>
        <v>801</v>
      </c>
      <c r="Y1421" s="11">
        <f t="shared" si="727"/>
        <v>0</v>
      </c>
      <c r="Z1421" s="11">
        <f t="shared" si="727"/>
        <v>0</v>
      </c>
      <c r="AA1421" s="11">
        <f t="shared" si="727"/>
        <v>8.7238864441409074</v>
      </c>
      <c r="AB1421" s="11">
        <f t="shared" si="762"/>
        <v>0</v>
      </c>
      <c r="AC1421" s="11">
        <f t="shared" si="762"/>
        <v>0</v>
      </c>
      <c r="AD1421" s="11">
        <f t="shared" si="762"/>
        <v>8720</v>
      </c>
      <c r="AE1421" s="11">
        <f t="shared" si="762"/>
        <v>581</v>
      </c>
      <c r="AF1421" s="11">
        <f t="shared" si="762"/>
        <v>0</v>
      </c>
      <c r="AG1421" s="11">
        <f t="shared" si="763"/>
        <v>0</v>
      </c>
      <c r="AH1421" s="11">
        <f t="shared" si="763"/>
        <v>6.2116077465065498</v>
      </c>
      <c r="AI1421" s="11">
        <f t="shared" si="763"/>
        <v>0</v>
      </c>
      <c r="AJ1421" s="11">
        <f t="shared" si="763"/>
        <v>0</v>
      </c>
      <c r="AK1421" s="11">
        <f t="shared" si="763"/>
        <v>0</v>
      </c>
      <c r="AL1421" s="11">
        <f t="shared" si="763"/>
        <v>0</v>
      </c>
      <c r="AM1421" s="11">
        <f t="shared" si="763"/>
        <v>0</v>
      </c>
      <c r="AN1421" s="11">
        <f t="shared" si="763"/>
        <v>0</v>
      </c>
      <c r="AO1421" s="11">
        <f t="shared" si="757"/>
        <v>0</v>
      </c>
      <c r="AP1421" s="11">
        <f t="shared" si="757"/>
        <v>6.44</v>
      </c>
      <c r="AQ1421" s="11">
        <f t="shared" si="757"/>
        <v>0</v>
      </c>
      <c r="AR1421" s="11">
        <f t="shared" si="757"/>
        <v>0</v>
      </c>
      <c r="AS1421" s="11">
        <f t="shared" si="757"/>
        <v>0</v>
      </c>
      <c r="AT1421" s="11">
        <f t="shared" si="757"/>
        <v>0</v>
      </c>
      <c r="AU1421" s="11">
        <f t="shared" si="761"/>
        <v>0</v>
      </c>
      <c r="AV1421" s="11">
        <f t="shared" si="761"/>
        <v>1200</v>
      </c>
      <c r="AW1421" s="11">
        <f t="shared" si="761"/>
        <v>0</v>
      </c>
      <c r="AX1421" s="11">
        <f t="shared" si="761"/>
        <v>0</v>
      </c>
      <c r="AY1421" s="11">
        <f t="shared" si="761"/>
        <v>0</v>
      </c>
      <c r="AZ1421" s="11">
        <f t="shared" si="761"/>
        <v>0</v>
      </c>
      <c r="BA1421" s="11">
        <f t="shared" si="761"/>
        <v>0</v>
      </c>
      <c r="BB1421" s="11">
        <f t="shared" si="761"/>
        <v>0</v>
      </c>
      <c r="BC1421" s="11">
        <f t="shared" si="761"/>
        <v>0</v>
      </c>
      <c r="BD1421" s="11">
        <f t="shared" si="761"/>
        <v>0</v>
      </c>
      <c r="BE1421" s="11">
        <f t="shared" si="761"/>
        <v>0</v>
      </c>
      <c r="BF1421" s="15" t="str">
        <f t="shared" si="767"/>
        <v>ČSN 42 5580</v>
      </c>
      <c r="BG1421" s="54">
        <v>1.77</v>
      </c>
      <c r="BH1421" s="17">
        <f t="shared" si="768"/>
        <v>30</v>
      </c>
      <c r="BI1421" s="17">
        <f t="shared" si="769"/>
        <v>30</v>
      </c>
      <c r="BK1421" s="17">
        <v>4</v>
      </c>
      <c r="BL1421" s="17">
        <f t="shared" si="770"/>
        <v>4</v>
      </c>
      <c r="BM1421" s="17">
        <v>4</v>
      </c>
      <c r="BN1421" s="17">
        <v>2</v>
      </c>
      <c r="BO1421" s="17">
        <v>1</v>
      </c>
      <c r="BP1421" s="17">
        <v>8.51</v>
      </c>
      <c r="BX1421" s="18">
        <v>226</v>
      </c>
      <c r="BY1421" s="42">
        <v>0.11</v>
      </c>
      <c r="BZ1421" s="43">
        <f t="shared" si="758"/>
        <v>62.003269263288438</v>
      </c>
      <c r="CA1421" s="18">
        <v>17200</v>
      </c>
      <c r="CB1421" s="18">
        <v>801</v>
      </c>
      <c r="CE1421" s="26">
        <f t="shared" si="738"/>
        <v>8.7238864441409074</v>
      </c>
      <c r="CH1421" s="18">
        <v>8720</v>
      </c>
      <c r="CI1421" s="18">
        <v>581</v>
      </c>
      <c r="CL1421" s="26">
        <f t="shared" si="750"/>
        <v>6.2116077465065498</v>
      </c>
      <c r="CT1421" s="17">
        <v>6.44</v>
      </c>
      <c r="CZ1421" s="18">
        <v>1200</v>
      </c>
      <c r="DJ1421" s="20" t="s">
        <v>1519</v>
      </c>
    </row>
    <row r="1422" spans="1:114" x14ac:dyDescent="0.2">
      <c r="A1422" s="15" t="s">
        <v>105</v>
      </c>
      <c r="B1422" s="10" t="s">
        <v>1522</v>
      </c>
      <c r="C1422" s="11">
        <f t="shared" si="765"/>
        <v>2.96</v>
      </c>
      <c r="D1422" s="11">
        <f t="shared" si="760"/>
        <v>40</v>
      </c>
      <c r="E1422" s="11">
        <f t="shared" si="760"/>
        <v>40</v>
      </c>
      <c r="F1422" s="11">
        <f t="shared" si="760"/>
        <v>0</v>
      </c>
      <c r="G1422" s="11">
        <f t="shared" si="760"/>
        <v>5</v>
      </c>
      <c r="H1422" s="11">
        <f t="shared" si="760"/>
        <v>5</v>
      </c>
      <c r="I1422" s="11">
        <f t="shared" si="759"/>
        <v>5</v>
      </c>
      <c r="J1422" s="11">
        <f t="shared" si="759"/>
        <v>2.5</v>
      </c>
      <c r="K1422" s="11">
        <f t="shared" si="759"/>
        <v>1</v>
      </c>
      <c r="L1422" s="11">
        <f t="shared" si="759"/>
        <v>11.2</v>
      </c>
      <c r="M1422" s="11">
        <f t="shared" si="759"/>
        <v>0</v>
      </c>
      <c r="N1422" s="11">
        <f t="shared" si="759"/>
        <v>0</v>
      </c>
      <c r="O1422" s="11">
        <f t="shared" si="759"/>
        <v>0</v>
      </c>
      <c r="P1422" s="11">
        <f t="shared" si="759"/>
        <v>0</v>
      </c>
      <c r="Q1422" s="11">
        <f t="shared" si="759"/>
        <v>0</v>
      </c>
      <c r="R1422" s="11">
        <f t="shared" si="759"/>
        <v>0</v>
      </c>
      <c r="S1422" s="11">
        <f t="shared" si="759"/>
        <v>0</v>
      </c>
      <c r="T1422" s="11">
        <f t="shared" si="764"/>
        <v>377</v>
      </c>
      <c r="U1422" s="40">
        <f t="shared" si="766"/>
        <v>0.15</v>
      </c>
      <c r="V1422" s="11">
        <f t="shared" si="727"/>
        <v>50.685093513997536</v>
      </c>
      <c r="W1422" s="11">
        <f t="shared" si="727"/>
        <v>51600</v>
      </c>
      <c r="X1422" s="11">
        <f t="shared" si="727"/>
        <v>1790</v>
      </c>
      <c r="Y1422" s="11">
        <f t="shared" si="727"/>
        <v>0</v>
      </c>
      <c r="Z1422" s="11">
        <f t="shared" si="727"/>
        <v>0</v>
      </c>
      <c r="AA1422" s="11">
        <f t="shared" si="727"/>
        <v>11.699146401562762</v>
      </c>
      <c r="AB1422" s="11">
        <f t="shared" si="762"/>
        <v>0</v>
      </c>
      <c r="AC1422" s="11">
        <f t="shared" si="762"/>
        <v>0</v>
      </c>
      <c r="AD1422" s="11">
        <f t="shared" si="762"/>
        <v>25800</v>
      </c>
      <c r="AE1422" s="11">
        <f t="shared" si="762"/>
        <v>1290</v>
      </c>
      <c r="AF1422" s="11">
        <f t="shared" si="762"/>
        <v>0</v>
      </c>
      <c r="AG1422" s="11">
        <f t="shared" si="763"/>
        <v>0</v>
      </c>
      <c r="AH1422" s="11">
        <f t="shared" si="763"/>
        <v>8.2725457546392249</v>
      </c>
      <c r="AI1422" s="11">
        <f t="shared" si="763"/>
        <v>0</v>
      </c>
      <c r="AJ1422" s="11">
        <f t="shared" si="763"/>
        <v>0</v>
      </c>
      <c r="AK1422" s="11">
        <f t="shared" si="763"/>
        <v>0</v>
      </c>
      <c r="AL1422" s="11">
        <f t="shared" si="763"/>
        <v>0</v>
      </c>
      <c r="AM1422" s="11">
        <f t="shared" si="763"/>
        <v>0</v>
      </c>
      <c r="AN1422" s="11">
        <f t="shared" si="763"/>
        <v>0</v>
      </c>
      <c r="AO1422" s="11">
        <f t="shared" si="757"/>
        <v>0</v>
      </c>
      <c r="AP1422" s="11">
        <f t="shared" si="757"/>
        <v>8.6199999999999992</v>
      </c>
      <c r="AQ1422" s="11">
        <f t="shared" si="757"/>
        <v>0</v>
      </c>
      <c r="AR1422" s="11">
        <f t="shared" si="757"/>
        <v>0</v>
      </c>
      <c r="AS1422" s="11">
        <f t="shared" si="757"/>
        <v>0</v>
      </c>
      <c r="AT1422" s="11">
        <f t="shared" si="757"/>
        <v>0</v>
      </c>
      <c r="AU1422" s="11">
        <f t="shared" si="761"/>
        <v>0</v>
      </c>
      <c r="AV1422" s="11">
        <f t="shared" si="761"/>
        <v>3150</v>
      </c>
      <c r="AW1422" s="11">
        <f t="shared" si="761"/>
        <v>0</v>
      </c>
      <c r="AX1422" s="11">
        <f t="shared" si="761"/>
        <v>0</v>
      </c>
      <c r="AY1422" s="11">
        <f t="shared" si="761"/>
        <v>0</v>
      </c>
      <c r="AZ1422" s="11">
        <f t="shared" si="761"/>
        <v>0</v>
      </c>
      <c r="BA1422" s="11">
        <f t="shared" si="761"/>
        <v>0</v>
      </c>
      <c r="BB1422" s="11">
        <f t="shared" si="761"/>
        <v>0</v>
      </c>
      <c r="BC1422" s="11">
        <f t="shared" si="761"/>
        <v>0</v>
      </c>
      <c r="BD1422" s="11">
        <f t="shared" si="761"/>
        <v>0</v>
      </c>
      <c r="BE1422" s="11">
        <f t="shared" si="761"/>
        <v>0</v>
      </c>
      <c r="BF1422" s="15" t="str">
        <f t="shared" si="767"/>
        <v>ČSN 42 5580</v>
      </c>
      <c r="BG1422" s="54">
        <v>2.96</v>
      </c>
      <c r="BH1422" s="17">
        <f t="shared" si="768"/>
        <v>40</v>
      </c>
      <c r="BI1422" s="17">
        <f t="shared" si="769"/>
        <v>40</v>
      </c>
      <c r="BK1422" s="17">
        <v>5</v>
      </c>
      <c r="BL1422" s="17">
        <f t="shared" si="770"/>
        <v>5</v>
      </c>
      <c r="BM1422" s="17">
        <v>5</v>
      </c>
      <c r="BN1422" s="17">
        <v>2.5</v>
      </c>
      <c r="BO1422" s="17">
        <v>1</v>
      </c>
      <c r="BP1422" s="17">
        <v>11.2</v>
      </c>
      <c r="BX1422" s="18">
        <v>377</v>
      </c>
      <c r="BY1422" s="42">
        <v>0.15</v>
      </c>
      <c r="BZ1422" s="43">
        <f t="shared" si="758"/>
        <v>50.685093513997536</v>
      </c>
      <c r="CA1422" s="18">
        <v>51600</v>
      </c>
      <c r="CB1422" s="18">
        <v>1790</v>
      </c>
      <c r="CE1422" s="26">
        <f t="shared" si="738"/>
        <v>11.699146401562762</v>
      </c>
      <c r="CH1422" s="18">
        <v>25800</v>
      </c>
      <c r="CI1422" s="18">
        <v>1290</v>
      </c>
      <c r="CL1422" s="26">
        <f t="shared" si="750"/>
        <v>8.2725457546392249</v>
      </c>
      <c r="CT1422" s="17">
        <v>8.6199999999999992</v>
      </c>
      <c r="CZ1422" s="18">
        <v>3150</v>
      </c>
      <c r="DJ1422" s="20" t="s">
        <v>1519</v>
      </c>
    </row>
    <row r="1423" spans="1:114" x14ac:dyDescent="0.2">
      <c r="A1423" s="15" t="s">
        <v>105</v>
      </c>
      <c r="B1423" s="10" t="s">
        <v>1523</v>
      </c>
      <c r="C1423" s="11">
        <f t="shared" si="765"/>
        <v>4.4400000000000004</v>
      </c>
      <c r="D1423" s="11">
        <f t="shared" si="760"/>
        <v>50</v>
      </c>
      <c r="E1423" s="11">
        <f t="shared" si="760"/>
        <v>50</v>
      </c>
      <c r="F1423" s="11">
        <f t="shared" si="760"/>
        <v>0</v>
      </c>
      <c r="G1423" s="11">
        <f t="shared" si="760"/>
        <v>6</v>
      </c>
      <c r="H1423" s="11">
        <f t="shared" si="760"/>
        <v>6</v>
      </c>
      <c r="I1423" s="11">
        <f t="shared" si="759"/>
        <v>6</v>
      </c>
      <c r="J1423" s="11">
        <f t="shared" si="759"/>
        <v>3</v>
      </c>
      <c r="K1423" s="11">
        <f t="shared" si="759"/>
        <v>1.5</v>
      </c>
      <c r="L1423" s="11">
        <f t="shared" si="759"/>
        <v>13.9</v>
      </c>
      <c r="M1423" s="11">
        <f t="shared" si="759"/>
        <v>0</v>
      </c>
      <c r="N1423" s="11">
        <f t="shared" si="759"/>
        <v>0</v>
      </c>
      <c r="O1423" s="11">
        <f t="shared" si="759"/>
        <v>0</v>
      </c>
      <c r="P1423" s="11">
        <f t="shared" si="759"/>
        <v>0</v>
      </c>
      <c r="Q1423" s="11">
        <f t="shared" si="759"/>
        <v>0</v>
      </c>
      <c r="R1423" s="11">
        <f t="shared" si="759"/>
        <v>0</v>
      </c>
      <c r="S1423" s="11">
        <f t="shared" si="759"/>
        <v>0</v>
      </c>
      <c r="T1423" s="11">
        <f t="shared" si="764"/>
        <v>567</v>
      </c>
      <c r="U1423" s="40">
        <f t="shared" si="766"/>
        <v>0.19</v>
      </c>
      <c r="V1423" s="11">
        <f t="shared" si="727"/>
        <v>42.687516148238025</v>
      </c>
      <c r="W1423" s="11">
        <f t="shared" si="727"/>
        <v>121000</v>
      </c>
      <c r="X1423" s="11">
        <f t="shared" si="727"/>
        <v>3350</v>
      </c>
      <c r="Y1423" s="11">
        <f t="shared" si="727"/>
        <v>0</v>
      </c>
      <c r="Z1423" s="11">
        <f t="shared" si="727"/>
        <v>0</v>
      </c>
      <c r="AA1423" s="11">
        <f t="shared" si="727"/>
        <v>14.608349669642589</v>
      </c>
      <c r="AB1423" s="11">
        <f t="shared" si="762"/>
        <v>0</v>
      </c>
      <c r="AC1423" s="11">
        <f t="shared" si="762"/>
        <v>0</v>
      </c>
      <c r="AD1423" s="11">
        <f t="shared" si="762"/>
        <v>60400</v>
      </c>
      <c r="AE1423" s="11">
        <f t="shared" si="762"/>
        <v>2420</v>
      </c>
      <c r="AF1423" s="11">
        <f t="shared" si="762"/>
        <v>0</v>
      </c>
      <c r="AG1423" s="11">
        <f t="shared" si="763"/>
        <v>0</v>
      </c>
      <c r="AH1423" s="11">
        <f t="shared" si="763"/>
        <v>10.321122671116736</v>
      </c>
      <c r="AI1423" s="11">
        <f t="shared" si="763"/>
        <v>0</v>
      </c>
      <c r="AJ1423" s="11">
        <f t="shared" si="763"/>
        <v>0</v>
      </c>
      <c r="AK1423" s="11">
        <f t="shared" si="763"/>
        <v>0</v>
      </c>
      <c r="AL1423" s="11">
        <f t="shared" si="763"/>
        <v>0</v>
      </c>
      <c r="AM1423" s="11">
        <f t="shared" si="763"/>
        <v>0</v>
      </c>
      <c r="AN1423" s="11">
        <f t="shared" si="763"/>
        <v>0</v>
      </c>
      <c r="AO1423" s="11">
        <f t="shared" si="757"/>
        <v>0</v>
      </c>
      <c r="AP1423" s="11">
        <f t="shared" si="757"/>
        <v>10.8</v>
      </c>
      <c r="AQ1423" s="11">
        <f t="shared" si="757"/>
        <v>0</v>
      </c>
      <c r="AR1423" s="11">
        <f t="shared" si="757"/>
        <v>0</v>
      </c>
      <c r="AS1423" s="11">
        <f t="shared" si="757"/>
        <v>0</v>
      </c>
      <c r="AT1423" s="11">
        <f t="shared" si="757"/>
        <v>0</v>
      </c>
      <c r="AU1423" s="11">
        <f t="shared" si="761"/>
        <v>0</v>
      </c>
      <c r="AV1423" s="11">
        <f t="shared" si="761"/>
        <v>6850</v>
      </c>
      <c r="AW1423" s="11">
        <f t="shared" si="761"/>
        <v>0</v>
      </c>
      <c r="AX1423" s="11">
        <f t="shared" si="761"/>
        <v>0</v>
      </c>
      <c r="AY1423" s="11">
        <f t="shared" si="761"/>
        <v>0</v>
      </c>
      <c r="AZ1423" s="11">
        <f t="shared" si="761"/>
        <v>0</v>
      </c>
      <c r="BA1423" s="11">
        <f t="shared" si="761"/>
        <v>0</v>
      </c>
      <c r="BB1423" s="11">
        <f t="shared" si="761"/>
        <v>0</v>
      </c>
      <c r="BC1423" s="11">
        <f t="shared" si="761"/>
        <v>0</v>
      </c>
      <c r="BD1423" s="11">
        <f t="shared" si="761"/>
        <v>0</v>
      </c>
      <c r="BE1423" s="11">
        <f t="shared" si="761"/>
        <v>0</v>
      </c>
      <c r="BF1423" s="15" t="str">
        <f t="shared" si="767"/>
        <v>ČSN 42 5580</v>
      </c>
      <c r="BG1423" s="54">
        <v>4.4400000000000004</v>
      </c>
      <c r="BH1423" s="17">
        <f t="shared" si="768"/>
        <v>50</v>
      </c>
      <c r="BI1423" s="17">
        <f t="shared" si="769"/>
        <v>50</v>
      </c>
      <c r="BK1423" s="17">
        <v>6</v>
      </c>
      <c r="BL1423" s="17">
        <f t="shared" si="770"/>
        <v>6</v>
      </c>
      <c r="BM1423" s="17">
        <v>6</v>
      </c>
      <c r="BN1423" s="17">
        <v>3</v>
      </c>
      <c r="BO1423" s="17">
        <v>1.5</v>
      </c>
      <c r="BP1423" s="17">
        <v>13.9</v>
      </c>
      <c r="BX1423" s="18">
        <v>567</v>
      </c>
      <c r="BY1423" s="42">
        <v>0.19</v>
      </c>
      <c r="BZ1423" s="43">
        <f t="shared" si="758"/>
        <v>42.687516148238025</v>
      </c>
      <c r="CA1423" s="18">
        <v>121000</v>
      </c>
      <c r="CB1423" s="18">
        <v>3350</v>
      </c>
      <c r="CE1423" s="26">
        <f t="shared" si="738"/>
        <v>14.608349669642589</v>
      </c>
      <c r="CH1423" s="18">
        <v>60400</v>
      </c>
      <c r="CI1423" s="18">
        <v>2420</v>
      </c>
      <c r="CL1423" s="26">
        <f t="shared" si="750"/>
        <v>10.321122671116736</v>
      </c>
      <c r="CT1423" s="17">
        <v>10.8</v>
      </c>
      <c r="CZ1423" s="18">
        <v>6850</v>
      </c>
      <c r="DJ1423" s="20" t="s">
        <v>1519</v>
      </c>
    </row>
    <row r="1424" spans="1:114" x14ac:dyDescent="0.2">
      <c r="A1424" s="15" t="s">
        <v>105</v>
      </c>
      <c r="B1424" s="10" t="s">
        <v>1524</v>
      </c>
      <c r="C1424" s="11">
        <f t="shared" si="765"/>
        <v>6.23</v>
      </c>
      <c r="D1424" s="11">
        <f t="shared" si="760"/>
        <v>60</v>
      </c>
      <c r="E1424" s="11">
        <f t="shared" si="760"/>
        <v>60</v>
      </c>
      <c r="F1424" s="11">
        <f t="shared" si="760"/>
        <v>0</v>
      </c>
      <c r="G1424" s="11">
        <f t="shared" si="760"/>
        <v>7</v>
      </c>
      <c r="H1424" s="11">
        <f t="shared" si="760"/>
        <v>7</v>
      </c>
      <c r="I1424" s="11">
        <f t="shared" si="759"/>
        <v>7</v>
      </c>
      <c r="J1424" s="11">
        <f t="shared" si="759"/>
        <v>3.5</v>
      </c>
      <c r="K1424" s="11">
        <f t="shared" si="759"/>
        <v>2</v>
      </c>
      <c r="L1424" s="11">
        <f t="shared" si="759"/>
        <v>16.600000000000001</v>
      </c>
      <c r="M1424" s="11">
        <f t="shared" si="759"/>
        <v>0</v>
      </c>
      <c r="N1424" s="11">
        <f t="shared" si="759"/>
        <v>0</v>
      </c>
      <c r="O1424" s="11">
        <f t="shared" si="759"/>
        <v>0</v>
      </c>
      <c r="P1424" s="11">
        <f t="shared" si="759"/>
        <v>0</v>
      </c>
      <c r="Q1424" s="11">
        <f t="shared" si="759"/>
        <v>0</v>
      </c>
      <c r="R1424" s="11">
        <f t="shared" si="759"/>
        <v>0</v>
      </c>
      <c r="S1424" s="11">
        <f t="shared" si="759"/>
        <v>0</v>
      </c>
      <c r="T1424" s="11">
        <f t="shared" si="764"/>
        <v>794</v>
      </c>
      <c r="U1424" s="40">
        <f t="shared" si="766"/>
        <v>0.23</v>
      </c>
      <c r="V1424" s="11">
        <f t="shared" si="727"/>
        <v>36.900961029376376</v>
      </c>
      <c r="W1424" s="11">
        <f t="shared" si="727"/>
        <v>244000</v>
      </c>
      <c r="X1424" s="11">
        <f t="shared" si="727"/>
        <v>5610</v>
      </c>
      <c r="Y1424" s="11">
        <f t="shared" si="727"/>
        <v>0</v>
      </c>
      <c r="Z1424" s="11">
        <f t="shared" si="727"/>
        <v>0</v>
      </c>
      <c r="AA1424" s="11">
        <f t="shared" si="727"/>
        <v>17.530110835194584</v>
      </c>
      <c r="AB1424" s="11">
        <f t="shared" si="762"/>
        <v>0</v>
      </c>
      <c r="AC1424" s="11">
        <f t="shared" si="762"/>
        <v>0</v>
      </c>
      <c r="AD1424" s="11">
        <f t="shared" si="762"/>
        <v>122000</v>
      </c>
      <c r="AE1424" s="11">
        <f t="shared" si="762"/>
        <v>4050</v>
      </c>
      <c r="AF1424" s="11">
        <f t="shared" si="762"/>
        <v>0</v>
      </c>
      <c r="AG1424" s="11">
        <f t="shared" si="763"/>
        <v>0</v>
      </c>
      <c r="AH1424" s="11">
        <f t="shared" si="763"/>
        <v>12.395660246517862</v>
      </c>
      <c r="AI1424" s="11">
        <f t="shared" si="763"/>
        <v>0</v>
      </c>
      <c r="AJ1424" s="11">
        <f t="shared" si="763"/>
        <v>0</v>
      </c>
      <c r="AK1424" s="11">
        <f t="shared" si="763"/>
        <v>0</v>
      </c>
      <c r="AL1424" s="11">
        <f t="shared" si="763"/>
        <v>0</v>
      </c>
      <c r="AM1424" s="11">
        <f t="shared" si="763"/>
        <v>0</v>
      </c>
      <c r="AN1424" s="11">
        <f t="shared" si="763"/>
        <v>0</v>
      </c>
      <c r="AO1424" s="11">
        <f t="shared" si="757"/>
        <v>0</v>
      </c>
      <c r="AP1424" s="11">
        <f t="shared" si="757"/>
        <v>12.9</v>
      </c>
      <c r="AQ1424" s="11">
        <f t="shared" si="757"/>
        <v>0</v>
      </c>
      <c r="AR1424" s="11">
        <f t="shared" si="757"/>
        <v>0</v>
      </c>
      <c r="AS1424" s="11">
        <f t="shared" si="757"/>
        <v>0</v>
      </c>
      <c r="AT1424" s="11">
        <f t="shared" si="757"/>
        <v>0</v>
      </c>
      <c r="AU1424" s="11">
        <f t="shared" si="761"/>
        <v>0</v>
      </c>
      <c r="AV1424" s="11">
        <f t="shared" si="761"/>
        <v>13100</v>
      </c>
      <c r="AW1424" s="11">
        <f t="shared" si="761"/>
        <v>0</v>
      </c>
      <c r="AX1424" s="11">
        <f t="shared" si="761"/>
        <v>0</v>
      </c>
      <c r="AY1424" s="11">
        <f t="shared" si="761"/>
        <v>0</v>
      </c>
      <c r="AZ1424" s="11">
        <f t="shared" si="761"/>
        <v>0</v>
      </c>
      <c r="BA1424" s="11">
        <f t="shared" si="761"/>
        <v>0</v>
      </c>
      <c r="BB1424" s="11">
        <f t="shared" si="761"/>
        <v>0</v>
      </c>
      <c r="BC1424" s="11">
        <f t="shared" si="761"/>
        <v>0</v>
      </c>
      <c r="BD1424" s="11">
        <f t="shared" si="761"/>
        <v>0</v>
      </c>
      <c r="BE1424" s="11">
        <f t="shared" si="761"/>
        <v>0</v>
      </c>
      <c r="BF1424" s="15" t="str">
        <f t="shared" si="767"/>
        <v>ČSN 42 5580</v>
      </c>
      <c r="BG1424" s="54">
        <v>6.23</v>
      </c>
      <c r="BH1424" s="17">
        <f t="shared" si="768"/>
        <v>60</v>
      </c>
      <c r="BI1424" s="17">
        <f t="shared" si="769"/>
        <v>60</v>
      </c>
      <c r="BK1424" s="17">
        <v>7</v>
      </c>
      <c r="BL1424" s="17">
        <f t="shared" si="770"/>
        <v>7</v>
      </c>
      <c r="BM1424" s="17">
        <v>7</v>
      </c>
      <c r="BN1424" s="17">
        <v>3.5</v>
      </c>
      <c r="BO1424" s="17">
        <v>2</v>
      </c>
      <c r="BP1424" s="17">
        <v>16.600000000000001</v>
      </c>
      <c r="BX1424" s="18">
        <v>794</v>
      </c>
      <c r="BY1424" s="42">
        <v>0.23</v>
      </c>
      <c r="BZ1424" s="43">
        <f t="shared" si="758"/>
        <v>36.900961029376376</v>
      </c>
      <c r="CA1424" s="18">
        <v>244000</v>
      </c>
      <c r="CB1424" s="18">
        <v>5610</v>
      </c>
      <c r="CE1424" s="26">
        <f t="shared" si="738"/>
        <v>17.530110835194584</v>
      </c>
      <c r="CH1424" s="18">
        <v>122000</v>
      </c>
      <c r="CI1424" s="18">
        <v>4050</v>
      </c>
      <c r="CL1424" s="26">
        <f t="shared" si="750"/>
        <v>12.395660246517862</v>
      </c>
      <c r="CT1424" s="17">
        <v>12.9</v>
      </c>
      <c r="CZ1424" s="18">
        <v>13100</v>
      </c>
      <c r="DJ1424" s="20" t="s">
        <v>1519</v>
      </c>
    </row>
    <row r="1425" spans="1:114" x14ac:dyDescent="0.2">
      <c r="A1425" s="15" t="s">
        <v>105</v>
      </c>
      <c r="B1425" s="10" t="s">
        <v>1525</v>
      </c>
      <c r="C1425" s="11">
        <f t="shared" si="765"/>
        <v>10.77</v>
      </c>
      <c r="D1425" s="11">
        <f t="shared" si="760"/>
        <v>80</v>
      </c>
      <c r="E1425" s="11">
        <f t="shared" si="760"/>
        <v>80</v>
      </c>
      <c r="F1425" s="11">
        <f t="shared" si="760"/>
        <v>0</v>
      </c>
      <c r="G1425" s="11">
        <f t="shared" si="760"/>
        <v>8.5</v>
      </c>
      <c r="H1425" s="11">
        <f t="shared" si="760"/>
        <v>8.5</v>
      </c>
      <c r="I1425" s="11">
        <f t="shared" si="759"/>
        <v>8.5</v>
      </c>
      <c r="J1425" s="11">
        <f t="shared" si="759"/>
        <v>4.0999999999999996</v>
      </c>
      <c r="K1425" s="11">
        <f t="shared" si="759"/>
        <v>2</v>
      </c>
      <c r="L1425" s="11">
        <f t="shared" si="759"/>
        <v>23.2</v>
      </c>
      <c r="M1425" s="11">
        <f t="shared" si="759"/>
        <v>0</v>
      </c>
      <c r="N1425" s="11">
        <f t="shared" si="759"/>
        <v>0</v>
      </c>
      <c r="O1425" s="11">
        <f t="shared" si="759"/>
        <v>0</v>
      </c>
      <c r="P1425" s="11">
        <f t="shared" si="759"/>
        <v>0</v>
      </c>
      <c r="Q1425" s="11">
        <f t="shared" si="759"/>
        <v>0</v>
      </c>
      <c r="R1425" s="11">
        <f t="shared" si="759"/>
        <v>0</v>
      </c>
      <c r="S1425" s="11">
        <f t="shared" si="759"/>
        <v>0</v>
      </c>
      <c r="T1425" s="11">
        <f t="shared" si="764"/>
        <v>1290</v>
      </c>
      <c r="U1425" s="40">
        <f t="shared" si="766"/>
        <v>0.3</v>
      </c>
      <c r="V1425" s="11">
        <f t="shared" si="727"/>
        <v>29.625240705080731</v>
      </c>
      <c r="W1425" s="11">
        <f t="shared" si="727"/>
        <v>770000</v>
      </c>
      <c r="X1425" s="11">
        <f t="shared" si="727"/>
        <v>13600</v>
      </c>
      <c r="Y1425" s="11">
        <f t="shared" si="727"/>
        <v>0</v>
      </c>
      <c r="Z1425" s="11">
        <f t="shared" si="727"/>
        <v>0</v>
      </c>
      <c r="AA1425" s="11">
        <f t="shared" si="727"/>
        <v>24.431521131648793</v>
      </c>
      <c r="AB1425" s="11">
        <f t="shared" si="762"/>
        <v>0</v>
      </c>
      <c r="AC1425" s="11">
        <f t="shared" si="762"/>
        <v>0</v>
      </c>
      <c r="AD1425" s="11">
        <f t="shared" si="762"/>
        <v>316000</v>
      </c>
      <c r="AE1425" s="11">
        <f t="shared" si="762"/>
        <v>7890</v>
      </c>
      <c r="AF1425" s="11">
        <f t="shared" si="762"/>
        <v>0</v>
      </c>
      <c r="AG1425" s="11">
        <f t="shared" si="763"/>
        <v>0</v>
      </c>
      <c r="AH1425" s="11">
        <f t="shared" si="763"/>
        <v>15.65123766064772</v>
      </c>
      <c r="AI1425" s="11">
        <f t="shared" si="763"/>
        <v>0</v>
      </c>
      <c r="AJ1425" s="11">
        <f t="shared" si="763"/>
        <v>0</v>
      </c>
      <c r="AK1425" s="11">
        <f t="shared" si="763"/>
        <v>0</v>
      </c>
      <c r="AL1425" s="11">
        <f t="shared" si="763"/>
        <v>0</v>
      </c>
      <c r="AM1425" s="11">
        <f t="shared" si="763"/>
        <v>0</v>
      </c>
      <c r="AN1425" s="11">
        <f t="shared" si="763"/>
        <v>0</v>
      </c>
      <c r="AO1425" s="11">
        <f t="shared" si="757"/>
        <v>0</v>
      </c>
      <c r="AP1425" s="11">
        <f t="shared" si="757"/>
        <v>18.100000000000001</v>
      </c>
      <c r="AQ1425" s="11">
        <f t="shared" si="757"/>
        <v>0</v>
      </c>
      <c r="AR1425" s="11">
        <f t="shared" si="757"/>
        <v>0</v>
      </c>
      <c r="AS1425" s="11">
        <f t="shared" si="757"/>
        <v>0</v>
      </c>
      <c r="AT1425" s="11">
        <f t="shared" si="757"/>
        <v>0</v>
      </c>
      <c r="AU1425" s="11">
        <f t="shared" si="761"/>
        <v>0</v>
      </c>
      <c r="AV1425" s="11">
        <f t="shared" si="761"/>
        <v>31700</v>
      </c>
      <c r="AW1425" s="11">
        <f t="shared" si="761"/>
        <v>0</v>
      </c>
      <c r="AX1425" s="11">
        <f t="shared" si="761"/>
        <v>0</v>
      </c>
      <c r="AY1425" s="11">
        <f t="shared" si="761"/>
        <v>0</v>
      </c>
      <c r="AZ1425" s="11">
        <f t="shared" si="761"/>
        <v>0</v>
      </c>
      <c r="BA1425" s="11">
        <f t="shared" si="761"/>
        <v>0</v>
      </c>
      <c r="BB1425" s="11">
        <f t="shared" si="761"/>
        <v>0</v>
      </c>
      <c r="BC1425" s="11">
        <f t="shared" si="761"/>
        <v>0</v>
      </c>
      <c r="BD1425" s="11">
        <f t="shared" si="761"/>
        <v>0</v>
      </c>
      <c r="BE1425" s="11">
        <f t="shared" si="761"/>
        <v>0</v>
      </c>
      <c r="BF1425" s="15" t="str">
        <f t="shared" si="767"/>
        <v>ČSN 42 5580</v>
      </c>
      <c r="BG1425" s="54">
        <v>10.77</v>
      </c>
      <c r="BH1425" s="17">
        <f t="shared" si="768"/>
        <v>80</v>
      </c>
      <c r="BI1425" s="17">
        <f t="shared" si="769"/>
        <v>80</v>
      </c>
      <c r="BK1425" s="17">
        <v>8.5</v>
      </c>
      <c r="BL1425" s="17">
        <f t="shared" si="770"/>
        <v>8.5</v>
      </c>
      <c r="BM1425" s="17">
        <v>8.5</v>
      </c>
      <c r="BN1425" s="17">
        <v>4.0999999999999996</v>
      </c>
      <c r="BO1425" s="17">
        <v>2</v>
      </c>
      <c r="BP1425" s="17">
        <v>23.2</v>
      </c>
      <c r="BX1425" s="18">
        <v>1290</v>
      </c>
      <c r="BY1425" s="42">
        <v>0.3</v>
      </c>
      <c r="BZ1425" s="43">
        <f t="shared" si="758"/>
        <v>29.625240705080731</v>
      </c>
      <c r="CA1425" s="18">
        <v>770000</v>
      </c>
      <c r="CB1425" s="18">
        <v>13600</v>
      </c>
      <c r="CE1425" s="26">
        <f t="shared" si="738"/>
        <v>24.431521131648793</v>
      </c>
      <c r="CH1425" s="18">
        <v>316000</v>
      </c>
      <c r="CI1425" s="18">
        <v>7890</v>
      </c>
      <c r="CL1425" s="26">
        <f t="shared" si="750"/>
        <v>15.65123766064772</v>
      </c>
      <c r="CT1425" s="17">
        <v>18.100000000000001</v>
      </c>
      <c r="CZ1425" s="18">
        <v>31700</v>
      </c>
      <c r="DJ1425" s="20" t="s">
        <v>1519</v>
      </c>
    </row>
    <row r="1426" spans="1:114" x14ac:dyDescent="0.2">
      <c r="A1426" s="15" t="s">
        <v>105</v>
      </c>
      <c r="B1426" s="10" t="s">
        <v>1526</v>
      </c>
      <c r="C1426" s="11">
        <f t="shared" si="765"/>
        <v>9.3000000000000007</v>
      </c>
      <c r="D1426" s="11">
        <f t="shared" si="760"/>
        <v>80</v>
      </c>
      <c r="E1426" s="11">
        <f t="shared" si="760"/>
        <v>60</v>
      </c>
      <c r="F1426" s="11">
        <f t="shared" si="760"/>
        <v>0</v>
      </c>
      <c r="G1426" s="11">
        <f t="shared" si="760"/>
        <v>9</v>
      </c>
      <c r="H1426" s="11">
        <f t="shared" si="760"/>
        <v>9</v>
      </c>
      <c r="I1426" s="11">
        <f t="shared" si="759"/>
        <v>9</v>
      </c>
      <c r="J1426" s="11">
        <f t="shared" si="759"/>
        <v>4.5</v>
      </c>
      <c r="K1426" s="11">
        <f t="shared" si="759"/>
        <v>2.5</v>
      </c>
      <c r="L1426" s="11">
        <f t="shared" si="759"/>
        <v>15</v>
      </c>
      <c r="M1426" s="11">
        <f t="shared" si="759"/>
        <v>0</v>
      </c>
      <c r="N1426" s="11">
        <f t="shared" si="759"/>
        <v>0</v>
      </c>
      <c r="O1426" s="11">
        <f t="shared" si="759"/>
        <v>0</v>
      </c>
      <c r="P1426" s="11">
        <f t="shared" si="759"/>
        <v>0</v>
      </c>
      <c r="Q1426" s="11">
        <f t="shared" si="759"/>
        <v>0</v>
      </c>
      <c r="R1426" s="11">
        <f t="shared" si="759"/>
        <v>0</v>
      </c>
      <c r="S1426" s="11">
        <f t="shared" ref="S1426:T1489" si="771">IF($A1426="x",BW1426,"")</f>
        <v>0</v>
      </c>
      <c r="T1426" s="11">
        <f t="shared" si="764"/>
        <v>1180</v>
      </c>
      <c r="U1426" s="40">
        <f t="shared" si="766"/>
        <v>0.27</v>
      </c>
      <c r="V1426" s="11">
        <f t="shared" si="727"/>
        <v>29.148224117456554</v>
      </c>
      <c r="W1426" s="11">
        <f t="shared" si="727"/>
        <v>308000</v>
      </c>
      <c r="X1426" s="11">
        <f t="shared" si="727"/>
        <v>6840</v>
      </c>
      <c r="Y1426" s="11">
        <f t="shared" si="727"/>
        <v>0</v>
      </c>
      <c r="Z1426" s="11">
        <f t="shared" si="727"/>
        <v>0</v>
      </c>
      <c r="AA1426" s="11">
        <f t="shared" si="727"/>
        <v>16.156018975989795</v>
      </c>
      <c r="AB1426" s="11">
        <f t="shared" si="762"/>
        <v>0</v>
      </c>
      <c r="AC1426" s="11">
        <f t="shared" si="762"/>
        <v>0</v>
      </c>
      <c r="AD1426" s="11">
        <f t="shared" si="762"/>
        <v>367000</v>
      </c>
      <c r="AE1426" s="11">
        <f t="shared" si="762"/>
        <v>9180</v>
      </c>
      <c r="AF1426" s="11">
        <f t="shared" si="762"/>
        <v>0</v>
      </c>
      <c r="AG1426" s="11">
        <f t="shared" si="763"/>
        <v>0</v>
      </c>
      <c r="AH1426" s="11">
        <f t="shared" si="763"/>
        <v>17.635672631134383</v>
      </c>
      <c r="AI1426" s="11">
        <f t="shared" si="763"/>
        <v>0</v>
      </c>
      <c r="AJ1426" s="11">
        <f t="shared" si="763"/>
        <v>0</v>
      </c>
      <c r="AK1426" s="11">
        <f t="shared" si="763"/>
        <v>0</v>
      </c>
      <c r="AL1426" s="11">
        <f t="shared" si="763"/>
        <v>0</v>
      </c>
      <c r="AM1426" s="11">
        <f t="shared" si="763"/>
        <v>0</v>
      </c>
      <c r="AN1426" s="11">
        <f t="shared" si="763"/>
        <v>0</v>
      </c>
      <c r="AO1426" s="11">
        <f t="shared" si="757"/>
        <v>0</v>
      </c>
      <c r="AP1426" s="11">
        <f t="shared" si="757"/>
        <v>10.3</v>
      </c>
      <c r="AQ1426" s="11">
        <f t="shared" si="757"/>
        <v>0</v>
      </c>
      <c r="AR1426" s="11">
        <f t="shared" si="757"/>
        <v>0</v>
      </c>
      <c r="AS1426" s="11">
        <f t="shared" si="757"/>
        <v>0</v>
      </c>
      <c r="AT1426" s="11">
        <f t="shared" si="757"/>
        <v>0</v>
      </c>
      <c r="AU1426" s="11">
        <f t="shared" si="761"/>
        <v>0</v>
      </c>
      <c r="AV1426" s="11">
        <f t="shared" si="761"/>
        <v>32000</v>
      </c>
      <c r="AW1426" s="11">
        <f t="shared" si="761"/>
        <v>0</v>
      </c>
      <c r="AX1426" s="11">
        <f t="shared" si="761"/>
        <v>0</v>
      </c>
      <c r="AY1426" s="11">
        <f t="shared" si="761"/>
        <v>0</v>
      </c>
      <c r="AZ1426" s="11">
        <f t="shared" si="761"/>
        <v>0</v>
      </c>
      <c r="BA1426" s="11">
        <f t="shared" si="761"/>
        <v>0</v>
      </c>
      <c r="BB1426" s="11">
        <f t="shared" si="761"/>
        <v>0</v>
      </c>
      <c r="BC1426" s="11">
        <f t="shared" si="761"/>
        <v>0</v>
      </c>
      <c r="BD1426" s="11">
        <f t="shared" si="761"/>
        <v>0</v>
      </c>
      <c r="BE1426" s="11">
        <f t="shared" si="761"/>
        <v>0</v>
      </c>
      <c r="BF1426" s="15" t="str">
        <f t="shared" si="767"/>
        <v>ČSN 42 5580</v>
      </c>
      <c r="BG1426" s="54">
        <v>9.3000000000000007</v>
      </c>
      <c r="BH1426" s="17">
        <v>80</v>
      </c>
      <c r="BI1426" s="17">
        <v>60</v>
      </c>
      <c r="BK1426" s="17">
        <v>9</v>
      </c>
      <c r="BL1426" s="17">
        <f t="shared" si="770"/>
        <v>9</v>
      </c>
      <c r="BM1426" s="17">
        <v>9</v>
      </c>
      <c r="BN1426" s="17">
        <v>4.5</v>
      </c>
      <c r="BO1426" s="17">
        <v>2.5</v>
      </c>
      <c r="BP1426" s="17">
        <v>15</v>
      </c>
      <c r="BX1426" s="18">
        <v>1180</v>
      </c>
      <c r="BY1426" s="42">
        <v>0.27</v>
      </c>
      <c r="BZ1426" s="43">
        <f t="shared" si="758"/>
        <v>29.148224117456554</v>
      </c>
      <c r="CA1426" s="18">
        <v>308000</v>
      </c>
      <c r="CB1426" s="18">
        <v>6840</v>
      </c>
      <c r="CE1426" s="26">
        <f t="shared" si="738"/>
        <v>16.156018975989795</v>
      </c>
      <c r="CH1426" s="18">
        <v>367000</v>
      </c>
      <c r="CI1426" s="18">
        <v>9180</v>
      </c>
      <c r="CL1426" s="26">
        <f t="shared" si="750"/>
        <v>17.635672631134383</v>
      </c>
      <c r="CT1426" s="17">
        <v>10.3</v>
      </c>
      <c r="CZ1426" s="18">
        <v>32000</v>
      </c>
      <c r="DJ1426" s="20" t="s">
        <v>1519</v>
      </c>
    </row>
    <row r="1427" spans="1:114" x14ac:dyDescent="0.2">
      <c r="A1427" s="15"/>
      <c r="D1427" s="11" t="str">
        <f t="shared" si="760"/>
        <v/>
      </c>
      <c r="E1427" s="11" t="str">
        <f t="shared" si="760"/>
        <v/>
      </c>
      <c r="F1427" s="11" t="str">
        <f t="shared" si="760"/>
        <v/>
      </c>
      <c r="G1427" s="11" t="str">
        <f t="shared" si="760"/>
        <v/>
      </c>
      <c r="H1427" s="11" t="str">
        <f t="shared" si="760"/>
        <v/>
      </c>
      <c r="I1427" s="11" t="str">
        <f t="shared" si="760"/>
        <v/>
      </c>
      <c r="J1427" s="11" t="str">
        <f t="shared" si="760"/>
        <v/>
      </c>
      <c r="K1427" s="11" t="str">
        <f t="shared" si="760"/>
        <v/>
      </c>
      <c r="L1427" s="11" t="str">
        <f t="shared" si="760"/>
        <v/>
      </c>
      <c r="M1427" s="11" t="str">
        <f t="shared" si="760"/>
        <v/>
      </c>
      <c r="N1427" s="11" t="str">
        <f t="shared" si="760"/>
        <v/>
      </c>
      <c r="O1427" s="11" t="str">
        <f t="shared" si="760"/>
        <v/>
      </c>
      <c r="P1427" s="11" t="str">
        <f t="shared" si="760"/>
        <v/>
      </c>
      <c r="Q1427" s="11" t="str">
        <f t="shared" si="760"/>
        <v/>
      </c>
      <c r="R1427" s="11" t="str">
        <f t="shared" si="760"/>
        <v/>
      </c>
      <c r="S1427" s="11" t="str">
        <f t="shared" si="771"/>
        <v/>
      </c>
      <c r="T1427" s="11" t="str">
        <f t="shared" si="764"/>
        <v/>
      </c>
      <c r="V1427" s="11" t="str">
        <f t="shared" si="727"/>
        <v/>
      </c>
      <c r="W1427" s="11" t="str">
        <f t="shared" si="727"/>
        <v/>
      </c>
      <c r="X1427" s="11" t="str">
        <f t="shared" si="727"/>
        <v/>
      </c>
      <c r="Y1427" s="11" t="str">
        <f t="shared" si="727"/>
        <v/>
      </c>
      <c r="Z1427" s="11" t="str">
        <f t="shared" si="727"/>
        <v/>
      </c>
      <c r="AA1427" s="11" t="str">
        <f t="shared" si="727"/>
        <v/>
      </c>
      <c r="AB1427" s="11" t="str">
        <f t="shared" si="762"/>
        <v/>
      </c>
      <c r="AC1427" s="11" t="str">
        <f t="shared" si="762"/>
        <v/>
      </c>
      <c r="AD1427" s="11" t="str">
        <f t="shared" si="762"/>
        <v/>
      </c>
      <c r="AE1427" s="11" t="str">
        <f t="shared" si="762"/>
        <v/>
      </c>
      <c r="AF1427" s="11" t="str">
        <f t="shared" si="762"/>
        <v/>
      </c>
      <c r="AG1427" s="11" t="str">
        <f t="shared" si="763"/>
        <v/>
      </c>
      <c r="AH1427" s="11" t="str">
        <f t="shared" si="763"/>
        <v/>
      </c>
      <c r="AI1427" s="11" t="str">
        <f t="shared" si="763"/>
        <v/>
      </c>
      <c r="AJ1427" s="11" t="str">
        <f t="shared" si="763"/>
        <v/>
      </c>
      <c r="AK1427" s="11" t="str">
        <f t="shared" si="763"/>
        <v/>
      </c>
      <c r="AL1427" s="11" t="str">
        <f t="shared" si="763"/>
        <v/>
      </c>
      <c r="AM1427" s="11" t="str">
        <f t="shared" si="763"/>
        <v/>
      </c>
      <c r="AN1427" s="11" t="str">
        <f t="shared" si="763"/>
        <v/>
      </c>
      <c r="AO1427" s="11" t="str">
        <f t="shared" si="757"/>
        <v/>
      </c>
      <c r="AP1427" s="11" t="str">
        <f t="shared" si="757"/>
        <v/>
      </c>
      <c r="AQ1427" s="11" t="str">
        <f t="shared" si="757"/>
        <v/>
      </c>
      <c r="AR1427" s="11" t="str">
        <f t="shared" si="757"/>
        <v/>
      </c>
      <c r="AS1427" s="11" t="str">
        <f t="shared" si="757"/>
        <v/>
      </c>
      <c r="AT1427" s="11" t="str">
        <f t="shared" si="757"/>
        <v/>
      </c>
      <c r="AU1427" s="11" t="str">
        <f t="shared" si="761"/>
        <v/>
      </c>
      <c r="AV1427" s="11" t="str">
        <f t="shared" si="761"/>
        <v/>
      </c>
      <c r="AW1427" s="11" t="str">
        <f t="shared" si="761"/>
        <v/>
      </c>
      <c r="AX1427" s="11" t="str">
        <f t="shared" si="761"/>
        <v/>
      </c>
      <c r="AY1427" s="11" t="str">
        <f t="shared" si="761"/>
        <v/>
      </c>
      <c r="AZ1427" s="11" t="str">
        <f t="shared" si="761"/>
        <v/>
      </c>
      <c r="BA1427" s="11" t="str">
        <f t="shared" si="761"/>
        <v/>
      </c>
      <c r="BB1427" s="11" t="str">
        <f t="shared" si="761"/>
        <v/>
      </c>
      <c r="BC1427" s="11" t="str">
        <f t="shared" si="761"/>
        <v/>
      </c>
      <c r="BD1427" s="11" t="str">
        <f t="shared" si="761"/>
        <v/>
      </c>
      <c r="BE1427" s="11" t="str">
        <f t="shared" si="761"/>
        <v/>
      </c>
      <c r="BG1427" s="54"/>
      <c r="CH1427" s="18"/>
      <c r="DJ1427" s="20"/>
    </row>
    <row r="1428" spans="1:114" x14ac:dyDescent="0.2">
      <c r="A1428" s="15" t="s">
        <v>105</v>
      </c>
      <c r="B1428" s="10" t="s">
        <v>1527</v>
      </c>
      <c r="C1428" s="11">
        <f t="shared" ref="C1428:C1491" si="772">IF(A1428="x",BG1428*$C$4,0)</f>
        <v>0.28260000000000002</v>
      </c>
      <c r="D1428" s="11">
        <f t="shared" si="760"/>
        <v>10</v>
      </c>
      <c r="E1428" s="11">
        <f t="shared" si="760"/>
        <v>10</v>
      </c>
      <c r="F1428" s="11">
        <f t="shared" si="760"/>
        <v>0</v>
      </c>
      <c r="G1428" s="11">
        <f t="shared" si="760"/>
        <v>1</v>
      </c>
      <c r="H1428" s="11">
        <f t="shared" si="760"/>
        <v>0</v>
      </c>
      <c r="I1428" s="11">
        <f t="shared" si="760"/>
        <v>1</v>
      </c>
      <c r="J1428" s="11">
        <f t="shared" si="760"/>
        <v>0</v>
      </c>
      <c r="K1428" s="11">
        <f t="shared" si="760"/>
        <v>0</v>
      </c>
      <c r="L1428" s="11">
        <f t="shared" si="760"/>
        <v>0</v>
      </c>
      <c r="M1428" s="11">
        <f t="shared" si="760"/>
        <v>0</v>
      </c>
      <c r="N1428" s="11">
        <f t="shared" si="760"/>
        <v>0</v>
      </c>
      <c r="O1428" s="11">
        <f t="shared" si="760"/>
        <v>0</v>
      </c>
      <c r="P1428" s="11">
        <f t="shared" si="760"/>
        <v>0</v>
      </c>
      <c r="Q1428" s="11">
        <f t="shared" si="760"/>
        <v>0</v>
      </c>
      <c r="R1428" s="11">
        <f t="shared" si="760"/>
        <v>0</v>
      </c>
      <c r="S1428" s="11">
        <f t="shared" si="771"/>
        <v>0</v>
      </c>
      <c r="T1428" s="11">
        <f t="shared" si="764"/>
        <v>33.424777960769376</v>
      </c>
      <c r="U1428" s="40">
        <f t="shared" ref="U1428:U1491" si="773">IF(A1428="x",BY1428*$U$4,0)</f>
        <v>0.04</v>
      </c>
      <c r="V1428" s="11">
        <f t="shared" si="727"/>
        <v>152.44802545149341</v>
      </c>
      <c r="W1428" s="11">
        <f t="shared" si="727"/>
        <v>432.60397409788612</v>
      </c>
      <c r="X1428" s="11">
        <f t="shared" si="727"/>
        <v>86.520794819577219</v>
      </c>
      <c r="Y1428" s="11">
        <f t="shared" si="727"/>
        <v>109.60766721564147</v>
      </c>
      <c r="Z1428" s="11">
        <f t="shared" si="727"/>
        <v>1.2668361108356385</v>
      </c>
      <c r="AA1428" s="11">
        <f t="shared" si="727"/>
        <v>3.597584363088238</v>
      </c>
      <c r="AB1428" s="11">
        <f t="shared" si="762"/>
        <v>21.424777960769379</v>
      </c>
      <c r="AC1428" s="11">
        <f t="shared" si="762"/>
        <v>0</v>
      </c>
      <c r="AD1428" s="11">
        <f t="shared" si="762"/>
        <v>0</v>
      </c>
      <c r="AE1428" s="11">
        <f t="shared" si="762"/>
        <v>0</v>
      </c>
      <c r="AF1428" s="11">
        <f t="shared" si="762"/>
        <v>0</v>
      </c>
      <c r="AG1428" s="11">
        <f t="shared" si="763"/>
        <v>0</v>
      </c>
      <c r="AH1428" s="11">
        <f t="shared" si="763"/>
        <v>0</v>
      </c>
      <c r="AI1428" s="11">
        <f t="shared" si="763"/>
        <v>0</v>
      </c>
      <c r="AJ1428" s="11">
        <f t="shared" si="763"/>
        <v>0</v>
      </c>
      <c r="AK1428" s="11">
        <f t="shared" si="763"/>
        <v>0</v>
      </c>
      <c r="AL1428" s="11">
        <f t="shared" si="763"/>
        <v>0</v>
      </c>
      <c r="AM1428" s="11">
        <f t="shared" si="763"/>
        <v>0</v>
      </c>
      <c r="AN1428" s="11">
        <f t="shared" si="763"/>
        <v>0</v>
      </c>
      <c r="AO1428" s="11">
        <f t="shared" si="757"/>
        <v>0</v>
      </c>
      <c r="AP1428" s="11">
        <f t="shared" si="757"/>
        <v>0</v>
      </c>
      <c r="AQ1428" s="11">
        <f t="shared" si="757"/>
        <v>0</v>
      </c>
      <c r="AR1428" s="11">
        <f t="shared" si="757"/>
        <v>0</v>
      </c>
      <c r="AS1428" s="11">
        <f t="shared" si="757"/>
        <v>0</v>
      </c>
      <c r="AT1428" s="11">
        <f t="shared" si="757"/>
        <v>0</v>
      </c>
      <c r="AU1428" s="11">
        <f t="shared" si="761"/>
        <v>0</v>
      </c>
      <c r="AV1428" s="11">
        <f t="shared" si="761"/>
        <v>729</v>
      </c>
      <c r="AW1428" s="11">
        <f t="shared" si="761"/>
        <v>0</v>
      </c>
      <c r="AX1428" s="11">
        <f t="shared" si="761"/>
        <v>0</v>
      </c>
      <c r="AY1428" s="11">
        <f t="shared" si="761"/>
        <v>158.13716694115408</v>
      </c>
      <c r="AZ1428" s="11">
        <f t="shared" si="761"/>
        <v>1</v>
      </c>
      <c r="BA1428" s="11">
        <f t="shared" si="761"/>
        <v>1</v>
      </c>
      <c r="BB1428" s="11">
        <f t="shared" si="761"/>
        <v>1</v>
      </c>
      <c r="BC1428" s="11">
        <f t="shared" si="761"/>
        <v>1</v>
      </c>
      <c r="BD1428" s="11">
        <f t="shared" si="761"/>
        <v>1</v>
      </c>
      <c r="BE1428" s="11">
        <f t="shared" si="761"/>
        <v>1</v>
      </c>
      <c r="BF1428" s="15" t="str">
        <f t="shared" ref="BF1428:BF1491" si="774">IF(A1428="x",DJ1428,0)</f>
        <v>ČSN 42 6935</v>
      </c>
      <c r="BG1428" s="42">
        <v>0.28260000000000002</v>
      </c>
      <c r="BH1428" s="17">
        <f t="shared" ref="BH1428:BH1491" si="775">VALUE(MID(B1428,FIND(" ",B1428)+1,LEN(B1428)-LEN(BK1428)-FIND(" ",B1428)-1))</f>
        <v>10</v>
      </c>
      <c r="BI1428" s="17">
        <f t="shared" ref="BI1428:BI1491" si="776">VALUE(MID(B1428,FIND(" ",B1428)+1,LEN(B1428)-LEN(BK1428)-FIND(" ",B1428)-1))</f>
        <v>10</v>
      </c>
      <c r="BK1428" s="17">
        <f t="shared" ref="BK1428:BK1491" si="777">VALUE(MID(B1428,FIND("x",B1428)+1,LEN(B1428)-FIND("x",B1428)))</f>
        <v>1</v>
      </c>
      <c r="BM1428" s="17">
        <f>BK1428</f>
        <v>1</v>
      </c>
      <c r="BX1428" s="18">
        <f>2*BK1428*(BH1428+BI1428-4*(BM1428+BK1428))+PI()*((BM1428+BK1428)^2-BK1428^2)</f>
        <v>33.424777960769376</v>
      </c>
      <c r="BY1428" s="42">
        <v>0.04</v>
      </c>
      <c r="BZ1428" s="43">
        <f t="shared" si="758"/>
        <v>152.44802545149341</v>
      </c>
      <c r="CA1428" s="18">
        <f t="shared" ref="CA1428:CA1491" si="778">2*((1/12*BK1428*((BH1428-2*(BM1428+BK1428))^3))+((1/12*(BI1428-2*(BM1428+BK1428))*(BK1428^3))+((BI1428-2*(BM1428+BK1428))*BK1428*((BH1428-BK1428)/2)^2))+(((PI()/8-8/(9*PI()))*(BM1428+BK1428)^4)+(1/2*PI()*((BM1428+BK1428)^2)*((BH1428/2-BK1428-BM1428+(4/(3*PI())*(BM1428+BK1428)))^2)))-((PI()/8-8/(9*PI()))*((BM1428)^4))-(1/2*PI()*((BM1428)^2)*((BH1428/2-BK1428-BM1428+(4/(3*PI()))*(BM1428))^2)))</f>
        <v>432.60397409788612</v>
      </c>
      <c r="CB1428" s="18">
        <f t="shared" ref="CB1428:CB1491" si="779">(2*CA1428)/BH1428</f>
        <v>86.520794819577219</v>
      </c>
      <c r="CC1428" s="18">
        <f t="shared" ref="CC1428:CC1491" si="780">2*(BK1428*(BH1428/2-BM1428-BK1428)^2+(BI1428-2*(BM1428+BK1428))*BK1428*(BH1428/2-BK1428/2)+1/2*PI()*((BM1428+BK1428)^2)*(BH1428/2-(1-4/(3*PI()))*(BM1428+BK1428))-1/2*PI()*((BM1428)^2)*(BH1428/2-BK1428-(1-4/(3*PI()))*(BM1428)))</f>
        <v>109.60766721564147</v>
      </c>
      <c r="CD1428" s="25">
        <f t="shared" ref="CD1428:CD1491" si="781">CC1428/CB1428</f>
        <v>1.2668361108356385</v>
      </c>
      <c r="CE1428" s="26">
        <f t="shared" ref="CE1428:CE1491" si="782">SQRT(CA1428/BX1428)</f>
        <v>3.597584363088238</v>
      </c>
      <c r="CF1428" s="18">
        <f>2*BK1428*(BH1428-2*(BM1428+BK1428))+PI()*(BM1428+BK1428)^2-PI()*(BM1428)^2</f>
        <v>21.424777960769379</v>
      </c>
      <c r="CG1428" s="18"/>
      <c r="CH1428" s="18"/>
      <c r="CI1428" s="18"/>
      <c r="CJ1428" s="18"/>
      <c r="CL1428" s="26"/>
      <c r="CZ1428" s="18">
        <f>2*(BK1428^2)*((BI1428-BK1428)^2)*((BH1428-BK1428)^2)/(BI1428*BK1428+BH1428*BK1428-2*BK1428^2)</f>
        <v>729</v>
      </c>
      <c r="DC1428" s="18">
        <f>((BI1428-2*(BM1428+BK1428))*(BH1428-BK1428)+PI()*(BM1428+BK1428/2)^2+(BH1428-2*(BM1428+BK1428))*(BM1428+BK1428/2)*2)*2</f>
        <v>158.13716694115408</v>
      </c>
      <c r="DD1428" s="17">
        <f>IF(MAX((BH1428-2*(BM1428+BK1428))/BK1428,(BI1428-2*(BM1428+BK1428))/BK1428)&lt;=124*1,IF(MAX((BH1428-2*(BM1428+BK1428))/BK1428,(BI1428-2*(BM1428+BK1428))/BK1428)&lt;=83*1,IF(MAX((BH1428-2*(BM1428+BK1428))/BK1428,(BI1428-2*(BM1428+BK1428))/BK1428)&lt;=72*1,1,2),3),4)</f>
        <v>1</v>
      </c>
      <c r="DE1428" s="17">
        <f>IF(MAX((BH1428-2*(BM1428+BK1428))/BK1428,(BI1428-2*(BM1428+BK1428))/BK1428)&lt;=124*0.81,IF(MAX((BH1428-2*(BM1428+BK1428))/BK1428,(BI1428-2*(BM1428+BK1428))/BK1428)&lt;=83*0.81,IF(MAX((BH1428-2*(BM1428+BK1428))/BK1428,(BI1428-2*(BM1428+BK1428))/BK1428)&lt;=72*0.81,1,2),3),4)</f>
        <v>1</v>
      </c>
      <c r="DF1428" s="17">
        <f>IF(MAX((BH1428-2*(BM1428+BK1428))/BK1428,(BI1428-2*(BM1428+BK1428))/BK1428)&lt;=124*0.71,IF(MAX((BH1428-2*(BM1428+BK1428))/BK1428,(BI1428-2*(BM1428+BK1428))/BK1428)&lt;=83*0.71,IF(MAX((BH1428-2*(BM1428+BK1428))/BK1428,(BI1428-2*(BM1428+BK1428))/BK1428)&lt;=72*0.71,1,2),3),4)</f>
        <v>1</v>
      </c>
      <c r="DG1428" s="17">
        <f>IF(MAX((BH1428-2*(BM1428+BK1428))/BK1428,(BI1428-2*(BM1428+BK1428))/BK1428)&lt;=42*1,IF(MAX((BH1428-2*(BM1428+BK1428))/BK1428,(BI1428-2*(BM1428+BK1428))/BK1428)&lt;=38*1,IF(MAX((BH1428-2*(BM1428+BK1428))/BK1428,(BI1428-2*(BM1428+BK1428))/BK1428)&lt;=33*1,1,2),3),4)</f>
        <v>1</v>
      </c>
      <c r="DH1428" s="17">
        <f>IF(MAX((BH1428-2*(BM1428+BK1428))/BK1428,(BI1428-2*(BM1428+BK1428))/BK1428)&lt;=42*0.81,IF(MAX((BH1428-2*(BM1428+BK1428))/BK1428,(BI1428-2*(BM1428+BK1428))/BK1428)&lt;=38*0.81,IF(MAX((BH1428-2*(BM1428+BK1428))/BK1428,(BI1428-2*(BM1428+BK1428))/BK1428)&lt;=33*0.81,1,2),3),4)</f>
        <v>1</v>
      </c>
      <c r="DI1428" s="17">
        <f>IF(MAX((BH1428-2*(BM1428+BK1428))/BK1428,(BI1428-2*(BM1428+BK1428))/BK1428)&lt;=42*0.71,IF(MAX((BH1428-2*(BM1428+BK1428))/BK1428,(BI1428-2*(BM1428+BK1428))/BK1428)&lt;=38*0.71,IF(MAX((BH1428-2*(BM1428+BK1428))/BK1428,(BI1428-2*(BM1428+BK1428))/BK1428)&lt;=33*0.71,1,2),3),4)</f>
        <v>1</v>
      </c>
      <c r="DJ1428" s="20" t="s">
        <v>1528</v>
      </c>
    </row>
    <row r="1429" spans="1:114" x14ac:dyDescent="0.2">
      <c r="A1429" s="15" t="s">
        <v>105</v>
      </c>
      <c r="B1429" s="10" t="s">
        <v>1529</v>
      </c>
      <c r="C1429" s="11">
        <f t="shared" si="772"/>
        <v>0.34539999999999998</v>
      </c>
      <c r="D1429" s="11">
        <f t="shared" si="760"/>
        <v>12</v>
      </c>
      <c r="E1429" s="11">
        <f t="shared" si="760"/>
        <v>12</v>
      </c>
      <c r="F1429" s="11">
        <f t="shared" si="760"/>
        <v>0</v>
      </c>
      <c r="G1429" s="11">
        <f t="shared" si="760"/>
        <v>1</v>
      </c>
      <c r="H1429" s="11">
        <f t="shared" si="760"/>
        <v>0</v>
      </c>
      <c r="I1429" s="11">
        <f t="shared" si="760"/>
        <v>1</v>
      </c>
      <c r="J1429" s="11">
        <f t="shared" si="760"/>
        <v>0</v>
      </c>
      <c r="K1429" s="11">
        <f t="shared" si="760"/>
        <v>0</v>
      </c>
      <c r="L1429" s="11">
        <f t="shared" si="760"/>
        <v>0</v>
      </c>
      <c r="M1429" s="11">
        <f t="shared" si="760"/>
        <v>0</v>
      </c>
      <c r="N1429" s="11">
        <f t="shared" si="760"/>
        <v>0</v>
      </c>
      <c r="O1429" s="11">
        <f t="shared" si="760"/>
        <v>0</v>
      </c>
      <c r="P1429" s="11">
        <f t="shared" si="760"/>
        <v>0</v>
      </c>
      <c r="Q1429" s="11">
        <f t="shared" si="760"/>
        <v>0</v>
      </c>
      <c r="R1429" s="11">
        <f t="shared" si="760"/>
        <v>0</v>
      </c>
      <c r="S1429" s="11">
        <f t="shared" si="771"/>
        <v>0</v>
      </c>
      <c r="T1429" s="11">
        <f t="shared" si="764"/>
        <v>41.424777960769376</v>
      </c>
      <c r="U1429" s="40">
        <f t="shared" si="773"/>
        <v>4.8000000000000001E-2</v>
      </c>
      <c r="V1429" s="11">
        <f t="shared" si="727"/>
        <v>147.60850830195002</v>
      </c>
      <c r="W1429" s="11">
        <f t="shared" si="727"/>
        <v>807.9107531566051</v>
      </c>
      <c r="X1429" s="11">
        <f t="shared" si="727"/>
        <v>134.65179219276752</v>
      </c>
      <c r="Y1429" s="11">
        <f t="shared" ref="Y1429:AE1477" si="783">IF($A1429="x",CC1429,"")</f>
        <v>167.03244517641085</v>
      </c>
      <c r="Z1429" s="11">
        <f t="shared" si="783"/>
        <v>1.2404769550878847</v>
      </c>
      <c r="AA1429" s="11">
        <f t="shared" si="783"/>
        <v>4.416229145976871</v>
      </c>
      <c r="AB1429" s="11">
        <f t="shared" si="762"/>
        <v>25.424777960769379</v>
      </c>
      <c r="AC1429" s="11">
        <f t="shared" si="762"/>
        <v>0</v>
      </c>
      <c r="AD1429" s="11">
        <f t="shared" si="762"/>
        <v>0</v>
      </c>
      <c r="AE1429" s="11">
        <f t="shared" si="762"/>
        <v>0</v>
      </c>
      <c r="AF1429" s="11">
        <f t="shared" si="762"/>
        <v>0</v>
      </c>
      <c r="AG1429" s="11">
        <f t="shared" si="763"/>
        <v>0</v>
      </c>
      <c r="AH1429" s="11">
        <f t="shared" si="763"/>
        <v>0</v>
      </c>
      <c r="AI1429" s="11">
        <f t="shared" si="763"/>
        <v>0</v>
      </c>
      <c r="AJ1429" s="11">
        <f t="shared" si="763"/>
        <v>0</v>
      </c>
      <c r="AK1429" s="11">
        <f t="shared" si="763"/>
        <v>0</v>
      </c>
      <c r="AL1429" s="11">
        <f t="shared" si="763"/>
        <v>0</v>
      </c>
      <c r="AM1429" s="11">
        <f t="shared" si="763"/>
        <v>0</v>
      </c>
      <c r="AN1429" s="11">
        <f t="shared" si="763"/>
        <v>0</v>
      </c>
      <c r="AO1429" s="11">
        <f t="shared" si="757"/>
        <v>0</v>
      </c>
      <c r="AP1429" s="11">
        <f t="shared" si="757"/>
        <v>0</v>
      </c>
      <c r="AQ1429" s="11">
        <f t="shared" si="757"/>
        <v>0</v>
      </c>
      <c r="AR1429" s="11">
        <f t="shared" si="757"/>
        <v>0</v>
      </c>
      <c r="AS1429" s="11">
        <f t="shared" si="757"/>
        <v>0</v>
      </c>
      <c r="AT1429" s="11">
        <f t="shared" si="757"/>
        <v>0</v>
      </c>
      <c r="AU1429" s="11">
        <f t="shared" si="761"/>
        <v>0</v>
      </c>
      <c r="AV1429" s="11">
        <f t="shared" si="761"/>
        <v>1331</v>
      </c>
      <c r="AW1429" s="11">
        <f t="shared" si="761"/>
        <v>0</v>
      </c>
      <c r="AX1429" s="11">
        <f t="shared" si="761"/>
        <v>0</v>
      </c>
      <c r="AY1429" s="11">
        <f t="shared" si="761"/>
        <v>238.13716694115408</v>
      </c>
      <c r="AZ1429" s="11">
        <f t="shared" si="761"/>
        <v>1</v>
      </c>
      <c r="BA1429" s="11">
        <f t="shared" si="761"/>
        <v>1</v>
      </c>
      <c r="BB1429" s="11">
        <f t="shared" si="761"/>
        <v>1</v>
      </c>
      <c r="BC1429" s="11">
        <f t="shared" si="761"/>
        <v>1</v>
      </c>
      <c r="BD1429" s="11">
        <f t="shared" si="761"/>
        <v>1</v>
      </c>
      <c r="BE1429" s="11">
        <f t="shared" si="761"/>
        <v>1</v>
      </c>
      <c r="BF1429" s="15" t="str">
        <f t="shared" si="774"/>
        <v>ČSN 42 6935</v>
      </c>
      <c r="BG1429" s="42">
        <v>0.34539999999999998</v>
      </c>
      <c r="BH1429" s="17">
        <f t="shared" si="775"/>
        <v>12</v>
      </c>
      <c r="BI1429" s="17">
        <f t="shared" si="776"/>
        <v>12</v>
      </c>
      <c r="BK1429" s="17">
        <f t="shared" si="777"/>
        <v>1</v>
      </c>
      <c r="BM1429" s="17">
        <f t="shared" ref="BM1429:BM1494" si="784">BK1429</f>
        <v>1</v>
      </c>
      <c r="BX1429" s="18">
        <f t="shared" ref="BX1429:BX1492" si="785">2*BK1429*(BH1429+BI1429-4*(BM1429+BK1429))+PI()*((BM1429+BK1429)^2-BK1429^2)</f>
        <v>41.424777960769376</v>
      </c>
      <c r="BY1429" s="42">
        <v>4.8000000000000001E-2</v>
      </c>
      <c r="BZ1429" s="43">
        <f t="shared" si="758"/>
        <v>147.60850830195002</v>
      </c>
      <c r="CA1429" s="18">
        <f t="shared" si="778"/>
        <v>807.9107531566051</v>
      </c>
      <c r="CB1429" s="18">
        <f t="shared" si="779"/>
        <v>134.65179219276752</v>
      </c>
      <c r="CC1429" s="18">
        <f t="shared" si="780"/>
        <v>167.03244517641085</v>
      </c>
      <c r="CD1429" s="25">
        <f t="shared" si="781"/>
        <v>1.2404769550878847</v>
      </c>
      <c r="CE1429" s="26">
        <f t="shared" si="782"/>
        <v>4.416229145976871</v>
      </c>
      <c r="CF1429" s="18">
        <f t="shared" ref="CF1429:CF1492" si="786">2*BK1429*(BH1429-2*(BM1429+BK1429))+PI()*(BM1429+BK1429)^2-PI()*(BM1429)^2</f>
        <v>25.424777960769379</v>
      </c>
      <c r="CG1429" s="18"/>
      <c r="CH1429" s="18"/>
      <c r="CI1429" s="18"/>
      <c r="CJ1429" s="18"/>
      <c r="CL1429" s="26"/>
      <c r="CZ1429" s="18">
        <f t="shared" ref="CZ1429:CZ1492" si="787">2*(BK1429^2)*((BI1429-BK1429)^2)*((BH1429-BK1429)^2)/(BI1429*BK1429+BH1429*BK1429-2*BK1429^2)</f>
        <v>1331</v>
      </c>
      <c r="DC1429" s="18">
        <f t="shared" ref="DC1429:DC1492" si="788">((BI1429-2*(BM1429+BK1429))*(BH1429-BK1429)+PI()*(BM1429+BK1429/2)^2+(BH1429-2*(BM1429+BK1429))*(BM1429+BK1429/2)*2)*2</f>
        <v>238.13716694115408</v>
      </c>
      <c r="DD1429" s="17">
        <f t="shared" ref="DD1429:DD1492" si="789">IF(MAX((BH1429-2*(BM1429+BK1429))/BK1429,(BI1429-2*(BM1429+BK1429))/BK1429)&lt;=124*1,IF(MAX((BH1429-2*(BM1429+BK1429))/BK1429,(BI1429-2*(BM1429+BK1429))/BK1429)&lt;=83*1,IF(MAX((BH1429-2*(BM1429+BK1429))/BK1429,(BI1429-2*(BM1429+BK1429))/BK1429)&lt;=72*1,1,2),3),4)</f>
        <v>1</v>
      </c>
      <c r="DE1429" s="17">
        <f t="shared" ref="DE1429:DE1492" si="790">IF(MAX((BH1429-2*(BM1429+BK1429))/BK1429,(BI1429-2*(BM1429+BK1429))/BK1429)&lt;=124*0.81,IF(MAX((BH1429-2*(BM1429+BK1429))/BK1429,(BI1429-2*(BM1429+BK1429))/BK1429)&lt;=83*0.81,IF(MAX((BH1429-2*(BM1429+BK1429))/BK1429,(BI1429-2*(BM1429+BK1429))/BK1429)&lt;=72*0.81,1,2),3),4)</f>
        <v>1</v>
      </c>
      <c r="DF1429" s="17">
        <f t="shared" ref="DF1429:DF1492" si="791">IF(MAX((BH1429-2*(BM1429+BK1429))/BK1429,(BI1429-2*(BM1429+BK1429))/BK1429)&lt;=124*0.71,IF(MAX((BH1429-2*(BM1429+BK1429))/BK1429,(BI1429-2*(BM1429+BK1429))/BK1429)&lt;=83*0.71,IF(MAX((BH1429-2*(BM1429+BK1429))/BK1429,(BI1429-2*(BM1429+BK1429))/BK1429)&lt;=72*0.71,1,2),3),4)</f>
        <v>1</v>
      </c>
      <c r="DG1429" s="17">
        <f t="shared" ref="DG1429:DG1492" si="792">IF(MAX((BH1429-2*(BM1429+BK1429))/BK1429,(BI1429-2*(BM1429+BK1429))/BK1429)&lt;=42*1,IF(MAX((BH1429-2*(BM1429+BK1429))/BK1429,(BI1429-2*(BM1429+BK1429))/BK1429)&lt;=38*1,IF(MAX((BH1429-2*(BM1429+BK1429))/BK1429,(BI1429-2*(BM1429+BK1429))/BK1429)&lt;=33*1,1,2),3),4)</f>
        <v>1</v>
      </c>
      <c r="DH1429" s="17">
        <f t="shared" ref="DH1429:DH1492" si="793">IF(MAX((BH1429-2*(BM1429+BK1429))/BK1429,(BI1429-2*(BM1429+BK1429))/BK1429)&lt;=42*0.81,IF(MAX((BH1429-2*(BM1429+BK1429))/BK1429,(BI1429-2*(BM1429+BK1429))/BK1429)&lt;=38*0.81,IF(MAX((BH1429-2*(BM1429+BK1429))/BK1429,(BI1429-2*(BM1429+BK1429))/BK1429)&lt;=33*0.81,1,2),3),4)</f>
        <v>1</v>
      </c>
      <c r="DI1429" s="17">
        <f t="shared" ref="DI1429:DI1492" si="794">IF(MAX((BH1429-2*(BM1429+BK1429))/BK1429,(BI1429-2*(BM1429+BK1429))/BK1429)&lt;=42*0.71,IF(MAX((BH1429-2*(BM1429+BK1429))/BK1429,(BI1429-2*(BM1429+BK1429))/BK1429)&lt;=38*0.71,IF(MAX((BH1429-2*(BM1429+BK1429))/BK1429,(BI1429-2*(BM1429+BK1429))/BK1429)&lt;=33*0.71,1,2),3),4)</f>
        <v>1</v>
      </c>
      <c r="DJ1429" s="20" t="s">
        <v>1528</v>
      </c>
    </row>
    <row r="1430" spans="1:114" x14ac:dyDescent="0.2">
      <c r="A1430" s="15" t="s">
        <v>105</v>
      </c>
      <c r="B1430" s="10" t="s">
        <v>1530</v>
      </c>
      <c r="C1430" s="11">
        <f t="shared" si="772"/>
        <v>0.42193750000000002</v>
      </c>
      <c r="D1430" s="11">
        <f t="shared" si="760"/>
        <v>12</v>
      </c>
      <c r="E1430" s="11">
        <f t="shared" si="760"/>
        <v>12</v>
      </c>
      <c r="F1430" s="11">
        <f t="shared" si="760"/>
        <v>0</v>
      </c>
      <c r="G1430" s="11">
        <f t="shared" si="760"/>
        <v>1.25</v>
      </c>
      <c r="H1430" s="11">
        <f t="shared" si="760"/>
        <v>0</v>
      </c>
      <c r="I1430" s="11">
        <f t="shared" si="760"/>
        <v>1.25</v>
      </c>
      <c r="J1430" s="11">
        <f t="shared" si="760"/>
        <v>0</v>
      </c>
      <c r="K1430" s="11">
        <f t="shared" si="760"/>
        <v>0</v>
      </c>
      <c r="L1430" s="11">
        <f t="shared" si="760"/>
        <v>0</v>
      </c>
      <c r="M1430" s="11">
        <f t="shared" si="760"/>
        <v>0</v>
      </c>
      <c r="N1430" s="11">
        <f t="shared" si="760"/>
        <v>0</v>
      </c>
      <c r="O1430" s="11">
        <f t="shared" si="760"/>
        <v>0</v>
      </c>
      <c r="P1430" s="11">
        <f t="shared" si="760"/>
        <v>0</v>
      </c>
      <c r="Q1430" s="11">
        <f t="shared" si="760"/>
        <v>0</v>
      </c>
      <c r="R1430" s="11">
        <f t="shared" si="760"/>
        <v>0</v>
      </c>
      <c r="S1430" s="11">
        <f t="shared" si="771"/>
        <v>0</v>
      </c>
      <c r="T1430" s="11">
        <f t="shared" si="764"/>
        <v>49.726215563702155</v>
      </c>
      <c r="U1430" s="40">
        <f t="shared" si="773"/>
        <v>4.8000000000000001E-2</v>
      </c>
      <c r="V1430" s="11">
        <f t="shared" ref="V1430:AA1493" si="795">IF($A1430="x",BZ1430,"")</f>
        <v>122.96631891673806</v>
      </c>
      <c r="W1430" s="11">
        <f t="shared" si="795"/>
        <v>916.08536376154041</v>
      </c>
      <c r="X1430" s="11">
        <f t="shared" si="795"/>
        <v>152.68089396025672</v>
      </c>
      <c r="Y1430" s="11">
        <f t="shared" si="783"/>
        <v>194.45842113962419</v>
      </c>
      <c r="Z1430" s="11">
        <f t="shared" si="783"/>
        <v>1.2736264249948803</v>
      </c>
      <c r="AA1430" s="11">
        <f t="shared" si="783"/>
        <v>4.2921537261145968</v>
      </c>
      <c r="AB1430" s="11">
        <f t="shared" si="762"/>
        <v>32.226215563702162</v>
      </c>
      <c r="AC1430" s="11">
        <f t="shared" si="762"/>
        <v>0</v>
      </c>
      <c r="AD1430" s="11">
        <f t="shared" si="762"/>
        <v>0</v>
      </c>
      <c r="AE1430" s="11">
        <f t="shared" si="762"/>
        <v>0</v>
      </c>
      <c r="AF1430" s="11">
        <f t="shared" si="762"/>
        <v>0</v>
      </c>
      <c r="AG1430" s="11">
        <f t="shared" si="763"/>
        <v>0</v>
      </c>
      <c r="AH1430" s="11">
        <f t="shared" si="763"/>
        <v>0</v>
      </c>
      <c r="AI1430" s="11">
        <f t="shared" si="763"/>
        <v>0</v>
      </c>
      <c r="AJ1430" s="11">
        <f t="shared" si="763"/>
        <v>0</v>
      </c>
      <c r="AK1430" s="11">
        <f t="shared" si="763"/>
        <v>0</v>
      </c>
      <c r="AL1430" s="11">
        <f t="shared" si="763"/>
        <v>0</v>
      </c>
      <c r="AM1430" s="11">
        <f t="shared" si="763"/>
        <v>0</v>
      </c>
      <c r="AN1430" s="11">
        <f t="shared" si="763"/>
        <v>0</v>
      </c>
      <c r="AO1430" s="11">
        <f t="shared" si="757"/>
        <v>0</v>
      </c>
      <c r="AP1430" s="11">
        <f t="shared" si="757"/>
        <v>0</v>
      </c>
      <c r="AQ1430" s="11">
        <f t="shared" si="757"/>
        <v>0</v>
      </c>
      <c r="AR1430" s="11">
        <f t="shared" si="757"/>
        <v>0</v>
      </c>
      <c r="AS1430" s="11">
        <f t="shared" si="757"/>
        <v>0</v>
      </c>
      <c r="AT1430" s="11">
        <f t="shared" si="757"/>
        <v>0</v>
      </c>
      <c r="AU1430" s="11">
        <f t="shared" si="761"/>
        <v>0</v>
      </c>
      <c r="AV1430" s="11">
        <f t="shared" si="761"/>
        <v>1552.87109375</v>
      </c>
      <c r="AW1430" s="11">
        <f t="shared" si="761"/>
        <v>0</v>
      </c>
      <c r="AX1430" s="11">
        <f t="shared" si="761"/>
        <v>0</v>
      </c>
      <c r="AY1430" s="11">
        <f t="shared" si="761"/>
        <v>225.08932334555323</v>
      </c>
      <c r="AZ1430" s="11">
        <f t="shared" si="761"/>
        <v>1</v>
      </c>
      <c r="BA1430" s="11">
        <f t="shared" si="761"/>
        <v>1</v>
      </c>
      <c r="BB1430" s="11">
        <f t="shared" si="761"/>
        <v>1</v>
      </c>
      <c r="BC1430" s="11">
        <f t="shared" si="761"/>
        <v>1</v>
      </c>
      <c r="BD1430" s="11">
        <f t="shared" si="761"/>
        <v>1</v>
      </c>
      <c r="BE1430" s="11">
        <f t="shared" si="761"/>
        <v>1</v>
      </c>
      <c r="BF1430" s="15" t="str">
        <f t="shared" si="774"/>
        <v>ČSN 42 6935</v>
      </c>
      <c r="BG1430" s="42">
        <v>0.42193750000000002</v>
      </c>
      <c r="BH1430" s="17">
        <f t="shared" si="775"/>
        <v>12</v>
      </c>
      <c r="BI1430" s="17">
        <f t="shared" si="776"/>
        <v>12</v>
      </c>
      <c r="BK1430" s="17">
        <f t="shared" si="777"/>
        <v>1.25</v>
      </c>
      <c r="BM1430" s="17">
        <f t="shared" si="784"/>
        <v>1.25</v>
      </c>
      <c r="BX1430" s="18">
        <f t="shared" si="785"/>
        <v>49.726215563702155</v>
      </c>
      <c r="BY1430" s="42">
        <v>4.8000000000000001E-2</v>
      </c>
      <c r="BZ1430" s="43">
        <f t="shared" si="758"/>
        <v>122.96631891673806</v>
      </c>
      <c r="CA1430" s="18">
        <f t="shared" si="778"/>
        <v>916.08536376154041</v>
      </c>
      <c r="CB1430" s="18">
        <f t="shared" si="779"/>
        <v>152.68089396025672</v>
      </c>
      <c r="CC1430" s="18">
        <f t="shared" si="780"/>
        <v>194.45842113962419</v>
      </c>
      <c r="CD1430" s="25">
        <f t="shared" si="781"/>
        <v>1.2736264249948803</v>
      </c>
      <c r="CE1430" s="26">
        <f t="shared" si="782"/>
        <v>4.2921537261145968</v>
      </c>
      <c r="CF1430" s="18">
        <f t="shared" si="786"/>
        <v>32.226215563702162</v>
      </c>
      <c r="CG1430" s="18"/>
      <c r="CH1430" s="18"/>
      <c r="CI1430" s="18"/>
      <c r="CJ1430" s="18"/>
      <c r="CL1430" s="26"/>
      <c r="CZ1430" s="18">
        <f t="shared" si="787"/>
        <v>1552.87109375</v>
      </c>
      <c r="DC1430" s="18">
        <f t="shared" si="788"/>
        <v>225.08932334555323</v>
      </c>
      <c r="DD1430" s="17">
        <f t="shared" si="789"/>
        <v>1</v>
      </c>
      <c r="DE1430" s="17">
        <f t="shared" si="790"/>
        <v>1</v>
      </c>
      <c r="DF1430" s="17">
        <f t="shared" si="791"/>
        <v>1</v>
      </c>
      <c r="DG1430" s="17">
        <f t="shared" si="792"/>
        <v>1</v>
      </c>
      <c r="DH1430" s="17">
        <f t="shared" si="793"/>
        <v>1</v>
      </c>
      <c r="DI1430" s="17">
        <f t="shared" si="794"/>
        <v>1</v>
      </c>
      <c r="DJ1430" s="20" t="s">
        <v>1528</v>
      </c>
    </row>
    <row r="1431" spans="1:114" x14ac:dyDescent="0.2">
      <c r="A1431" s="15" t="s">
        <v>105</v>
      </c>
      <c r="B1431" s="10" t="s">
        <v>1531</v>
      </c>
      <c r="C1431" s="11">
        <f t="shared" si="772"/>
        <v>0.49454999999999999</v>
      </c>
      <c r="D1431" s="11">
        <f t="shared" si="760"/>
        <v>12</v>
      </c>
      <c r="E1431" s="11">
        <f t="shared" si="760"/>
        <v>12</v>
      </c>
      <c r="F1431" s="11">
        <f t="shared" si="760"/>
        <v>0</v>
      </c>
      <c r="G1431" s="11">
        <f t="shared" si="760"/>
        <v>1.5</v>
      </c>
      <c r="H1431" s="11">
        <f t="shared" si="760"/>
        <v>0</v>
      </c>
      <c r="I1431" s="11">
        <f t="shared" si="760"/>
        <v>1.5</v>
      </c>
      <c r="J1431" s="11">
        <f t="shared" si="760"/>
        <v>0</v>
      </c>
      <c r="K1431" s="11">
        <f t="shared" si="760"/>
        <v>0</v>
      </c>
      <c r="L1431" s="11">
        <f t="shared" si="760"/>
        <v>0</v>
      </c>
      <c r="M1431" s="11">
        <f t="shared" si="760"/>
        <v>0</v>
      </c>
      <c r="N1431" s="11">
        <f t="shared" si="760"/>
        <v>0</v>
      </c>
      <c r="O1431" s="11">
        <f t="shared" si="760"/>
        <v>0</v>
      </c>
      <c r="P1431" s="11">
        <f t="shared" si="760"/>
        <v>0</v>
      </c>
      <c r="Q1431" s="11">
        <f t="shared" si="760"/>
        <v>0</v>
      </c>
      <c r="R1431" s="11">
        <f t="shared" si="760"/>
        <v>0</v>
      </c>
      <c r="S1431" s="11">
        <f t="shared" si="771"/>
        <v>0</v>
      </c>
      <c r="T1431" s="11">
        <f t="shared" si="764"/>
        <v>57.205750411731103</v>
      </c>
      <c r="U1431" s="40">
        <f t="shared" si="773"/>
        <v>4.8000000000000001E-2</v>
      </c>
      <c r="V1431" s="11">
        <f t="shared" si="795"/>
        <v>106.88872425445433</v>
      </c>
      <c r="W1431" s="11">
        <f t="shared" si="795"/>
        <v>992.99292673857383</v>
      </c>
      <c r="X1431" s="11">
        <f t="shared" si="795"/>
        <v>165.49882112309564</v>
      </c>
      <c r="Y1431" s="11">
        <f t="shared" si="783"/>
        <v>216.61725123519329</v>
      </c>
      <c r="Z1431" s="11">
        <f t="shared" si="783"/>
        <v>1.3088748896529994</v>
      </c>
      <c r="AA1431" s="11">
        <f t="shared" si="783"/>
        <v>4.1663258568760417</v>
      </c>
      <c r="AB1431" s="11">
        <f t="shared" si="762"/>
        <v>39.20575041173111</v>
      </c>
      <c r="AC1431" s="11">
        <f t="shared" si="762"/>
        <v>0</v>
      </c>
      <c r="AD1431" s="11">
        <f t="shared" si="762"/>
        <v>0</v>
      </c>
      <c r="AE1431" s="11">
        <f t="shared" si="762"/>
        <v>0</v>
      </c>
      <c r="AF1431" s="11">
        <f t="shared" si="762"/>
        <v>0</v>
      </c>
      <c r="AG1431" s="11">
        <f t="shared" si="763"/>
        <v>0</v>
      </c>
      <c r="AH1431" s="11">
        <f t="shared" si="763"/>
        <v>0</v>
      </c>
      <c r="AI1431" s="11">
        <f t="shared" si="763"/>
        <v>0</v>
      </c>
      <c r="AJ1431" s="11">
        <f t="shared" si="763"/>
        <v>0</v>
      </c>
      <c r="AK1431" s="11">
        <f t="shared" si="763"/>
        <v>0</v>
      </c>
      <c r="AL1431" s="11">
        <f t="shared" si="763"/>
        <v>0</v>
      </c>
      <c r="AM1431" s="11">
        <f t="shared" si="763"/>
        <v>0</v>
      </c>
      <c r="AN1431" s="11">
        <f t="shared" si="763"/>
        <v>0</v>
      </c>
      <c r="AO1431" s="11">
        <f t="shared" si="757"/>
        <v>0</v>
      </c>
      <c r="AP1431" s="11">
        <f t="shared" si="757"/>
        <v>0</v>
      </c>
      <c r="AQ1431" s="11">
        <f t="shared" si="757"/>
        <v>0</v>
      </c>
      <c r="AR1431" s="11">
        <f t="shared" si="757"/>
        <v>0</v>
      </c>
      <c r="AS1431" s="11">
        <f t="shared" si="757"/>
        <v>0</v>
      </c>
      <c r="AT1431" s="11">
        <f t="shared" si="757"/>
        <v>0</v>
      </c>
      <c r="AU1431" s="11">
        <f t="shared" si="761"/>
        <v>0</v>
      </c>
      <c r="AV1431" s="11">
        <f t="shared" si="761"/>
        <v>1736.4375</v>
      </c>
      <c r="AW1431" s="11">
        <f t="shared" ref="AW1431:BE1459" si="796">IF($A1431="x",DA1431,"")</f>
        <v>0</v>
      </c>
      <c r="AX1431" s="11">
        <f t="shared" si="796"/>
        <v>0</v>
      </c>
      <c r="AY1431" s="11">
        <f t="shared" si="796"/>
        <v>211.80862561759665</v>
      </c>
      <c r="AZ1431" s="11">
        <f t="shared" si="796"/>
        <v>1</v>
      </c>
      <c r="BA1431" s="11">
        <f t="shared" si="796"/>
        <v>1</v>
      </c>
      <c r="BB1431" s="11">
        <f t="shared" si="796"/>
        <v>1</v>
      </c>
      <c r="BC1431" s="11">
        <f t="shared" si="796"/>
        <v>1</v>
      </c>
      <c r="BD1431" s="11">
        <f t="shared" si="796"/>
        <v>1</v>
      </c>
      <c r="BE1431" s="11">
        <f t="shared" si="796"/>
        <v>1</v>
      </c>
      <c r="BF1431" s="15" t="str">
        <f t="shared" si="774"/>
        <v>ČSN 42 6935</v>
      </c>
      <c r="BG1431" s="42">
        <v>0.49454999999999999</v>
      </c>
      <c r="BH1431" s="17">
        <f t="shared" si="775"/>
        <v>12</v>
      </c>
      <c r="BI1431" s="17">
        <f t="shared" si="776"/>
        <v>12</v>
      </c>
      <c r="BK1431" s="17">
        <f t="shared" si="777"/>
        <v>1.5</v>
      </c>
      <c r="BM1431" s="17">
        <f t="shared" si="784"/>
        <v>1.5</v>
      </c>
      <c r="BX1431" s="18">
        <f t="shared" si="785"/>
        <v>57.205750411731103</v>
      </c>
      <c r="BY1431" s="42">
        <v>4.8000000000000001E-2</v>
      </c>
      <c r="BZ1431" s="43">
        <f t="shared" si="758"/>
        <v>106.88872425445433</v>
      </c>
      <c r="CA1431" s="18">
        <f t="shared" si="778"/>
        <v>992.99292673857383</v>
      </c>
      <c r="CB1431" s="18">
        <f t="shared" si="779"/>
        <v>165.49882112309564</v>
      </c>
      <c r="CC1431" s="18">
        <f t="shared" si="780"/>
        <v>216.61725123519329</v>
      </c>
      <c r="CD1431" s="25">
        <f t="shared" si="781"/>
        <v>1.3088748896529994</v>
      </c>
      <c r="CE1431" s="26">
        <f t="shared" si="782"/>
        <v>4.1663258568760417</v>
      </c>
      <c r="CF1431" s="18">
        <f t="shared" si="786"/>
        <v>39.20575041173111</v>
      </c>
      <c r="CG1431" s="18"/>
      <c r="CH1431" s="18"/>
      <c r="CI1431" s="18"/>
      <c r="CJ1431" s="18"/>
      <c r="CL1431" s="26"/>
      <c r="CZ1431" s="18">
        <f t="shared" si="787"/>
        <v>1736.4375</v>
      </c>
      <c r="DC1431" s="18">
        <f t="shared" si="788"/>
        <v>211.80862561759665</v>
      </c>
      <c r="DD1431" s="17">
        <f t="shared" si="789"/>
        <v>1</v>
      </c>
      <c r="DE1431" s="17">
        <f t="shared" si="790"/>
        <v>1</v>
      </c>
      <c r="DF1431" s="17">
        <f t="shared" si="791"/>
        <v>1</v>
      </c>
      <c r="DG1431" s="17">
        <f t="shared" si="792"/>
        <v>1</v>
      </c>
      <c r="DH1431" s="17">
        <f t="shared" si="793"/>
        <v>1</v>
      </c>
      <c r="DI1431" s="17">
        <f t="shared" si="794"/>
        <v>1</v>
      </c>
      <c r="DJ1431" s="20" t="s">
        <v>1528</v>
      </c>
    </row>
    <row r="1432" spans="1:114" x14ac:dyDescent="0.2">
      <c r="A1432" s="15" t="s">
        <v>105</v>
      </c>
      <c r="B1432" s="10" t="s">
        <v>1532</v>
      </c>
      <c r="C1432" s="11">
        <f t="shared" si="772"/>
        <v>0.40820000000000001</v>
      </c>
      <c r="D1432" s="11">
        <f t="shared" si="760"/>
        <v>14</v>
      </c>
      <c r="E1432" s="11">
        <f t="shared" si="760"/>
        <v>14</v>
      </c>
      <c r="F1432" s="11">
        <f t="shared" si="760"/>
        <v>0</v>
      </c>
      <c r="G1432" s="11">
        <f t="shared" si="760"/>
        <v>1</v>
      </c>
      <c r="H1432" s="11">
        <f t="shared" si="760"/>
        <v>0</v>
      </c>
      <c r="I1432" s="11">
        <f t="shared" si="760"/>
        <v>1</v>
      </c>
      <c r="J1432" s="11">
        <f t="shared" si="760"/>
        <v>0</v>
      </c>
      <c r="K1432" s="11">
        <f t="shared" si="760"/>
        <v>0</v>
      </c>
      <c r="L1432" s="11">
        <f t="shared" si="760"/>
        <v>0</v>
      </c>
      <c r="M1432" s="11">
        <f t="shared" si="760"/>
        <v>0</v>
      </c>
      <c r="N1432" s="11">
        <f t="shared" si="760"/>
        <v>0</v>
      </c>
      <c r="O1432" s="11">
        <f t="shared" si="760"/>
        <v>0</v>
      </c>
      <c r="P1432" s="11">
        <f t="shared" si="760"/>
        <v>0</v>
      </c>
      <c r="Q1432" s="11">
        <f t="shared" si="760"/>
        <v>0</v>
      </c>
      <c r="R1432" s="11">
        <f t="shared" si="760"/>
        <v>0</v>
      </c>
      <c r="S1432" s="11">
        <f t="shared" si="771"/>
        <v>0</v>
      </c>
      <c r="T1432" s="11">
        <f t="shared" si="764"/>
        <v>49.424777960769376</v>
      </c>
      <c r="U1432" s="40">
        <f t="shared" si="773"/>
        <v>5.6000000000000001E-2</v>
      </c>
      <c r="V1432" s="11">
        <f t="shared" si="795"/>
        <v>144.33566029261311</v>
      </c>
      <c r="W1432" s="11">
        <f t="shared" si="795"/>
        <v>1354.0670881368628</v>
      </c>
      <c r="X1432" s="11">
        <f t="shared" si="795"/>
        <v>193.43815544812327</v>
      </c>
      <c r="Y1432" s="11">
        <f t="shared" si="783"/>
        <v>236.45722313718022</v>
      </c>
      <c r="Z1432" s="11">
        <f t="shared" si="783"/>
        <v>1.2223918419269353</v>
      </c>
      <c r="AA1432" s="11">
        <f t="shared" si="783"/>
        <v>5.2341688398835293</v>
      </c>
      <c r="AB1432" s="11">
        <f t="shared" si="762"/>
        <v>29.424777960769379</v>
      </c>
      <c r="AC1432" s="11">
        <f t="shared" si="762"/>
        <v>0</v>
      </c>
      <c r="AD1432" s="11">
        <f t="shared" si="762"/>
        <v>0</v>
      </c>
      <c r="AE1432" s="11">
        <f t="shared" si="762"/>
        <v>0</v>
      </c>
      <c r="AF1432" s="11">
        <f t="shared" si="762"/>
        <v>0</v>
      </c>
      <c r="AG1432" s="11">
        <f t="shared" si="763"/>
        <v>0</v>
      </c>
      <c r="AH1432" s="11">
        <f t="shared" si="763"/>
        <v>0</v>
      </c>
      <c r="AI1432" s="11">
        <f t="shared" si="763"/>
        <v>0</v>
      </c>
      <c r="AJ1432" s="11">
        <f t="shared" si="763"/>
        <v>0</v>
      </c>
      <c r="AK1432" s="11">
        <f t="shared" si="763"/>
        <v>0</v>
      </c>
      <c r="AL1432" s="11">
        <f t="shared" si="763"/>
        <v>0</v>
      </c>
      <c r="AM1432" s="11">
        <f t="shared" si="763"/>
        <v>0</v>
      </c>
      <c r="AN1432" s="11">
        <f t="shared" si="763"/>
        <v>0</v>
      </c>
      <c r="AO1432" s="11">
        <f t="shared" si="757"/>
        <v>0</v>
      </c>
      <c r="AP1432" s="11">
        <f t="shared" si="757"/>
        <v>0</v>
      </c>
      <c r="AQ1432" s="11">
        <f t="shared" si="757"/>
        <v>0</v>
      </c>
      <c r="AR1432" s="11">
        <f t="shared" si="757"/>
        <v>0</v>
      </c>
      <c r="AS1432" s="11">
        <f t="shared" si="757"/>
        <v>0</v>
      </c>
      <c r="AT1432" s="11">
        <f t="shared" si="757"/>
        <v>0</v>
      </c>
      <c r="AU1432" s="11">
        <f t="shared" si="757"/>
        <v>0</v>
      </c>
      <c r="AV1432" s="11">
        <f t="shared" si="757"/>
        <v>2197</v>
      </c>
      <c r="AW1432" s="11">
        <f t="shared" si="796"/>
        <v>0</v>
      </c>
      <c r="AX1432" s="11">
        <f t="shared" si="796"/>
        <v>0</v>
      </c>
      <c r="AY1432" s="11">
        <f t="shared" si="796"/>
        <v>334.13716694115408</v>
      </c>
      <c r="AZ1432" s="11">
        <f t="shared" si="796"/>
        <v>1</v>
      </c>
      <c r="BA1432" s="11">
        <f t="shared" si="796"/>
        <v>1</v>
      </c>
      <c r="BB1432" s="11">
        <f t="shared" si="796"/>
        <v>1</v>
      </c>
      <c r="BC1432" s="11">
        <f t="shared" si="796"/>
        <v>1</v>
      </c>
      <c r="BD1432" s="11">
        <f t="shared" si="796"/>
        <v>1</v>
      </c>
      <c r="BE1432" s="11">
        <f t="shared" si="796"/>
        <v>1</v>
      </c>
      <c r="BF1432" s="15" t="str">
        <f t="shared" si="774"/>
        <v>ČSN 42 6935</v>
      </c>
      <c r="BG1432" s="42">
        <v>0.40820000000000001</v>
      </c>
      <c r="BH1432" s="17">
        <f t="shared" si="775"/>
        <v>14</v>
      </c>
      <c r="BI1432" s="17">
        <f t="shared" si="776"/>
        <v>14</v>
      </c>
      <c r="BK1432" s="17">
        <f t="shared" si="777"/>
        <v>1</v>
      </c>
      <c r="BM1432" s="17">
        <f t="shared" si="784"/>
        <v>1</v>
      </c>
      <c r="BX1432" s="18">
        <f t="shared" si="785"/>
        <v>49.424777960769376</v>
      </c>
      <c r="BY1432" s="42">
        <v>5.6000000000000001E-2</v>
      </c>
      <c r="BZ1432" s="43">
        <f t="shared" si="758"/>
        <v>144.33566029261311</v>
      </c>
      <c r="CA1432" s="18">
        <f t="shared" si="778"/>
        <v>1354.0670881368628</v>
      </c>
      <c r="CB1432" s="18">
        <f t="shared" si="779"/>
        <v>193.43815544812327</v>
      </c>
      <c r="CC1432" s="18">
        <f t="shared" si="780"/>
        <v>236.45722313718022</v>
      </c>
      <c r="CD1432" s="25">
        <f t="shared" si="781"/>
        <v>1.2223918419269353</v>
      </c>
      <c r="CE1432" s="26">
        <f t="shared" si="782"/>
        <v>5.2341688398835293</v>
      </c>
      <c r="CF1432" s="18">
        <f t="shared" si="786"/>
        <v>29.424777960769379</v>
      </c>
      <c r="CG1432" s="18"/>
      <c r="CH1432" s="18"/>
      <c r="CI1432" s="18"/>
      <c r="CJ1432" s="18"/>
      <c r="CL1432" s="26"/>
      <c r="CZ1432" s="18">
        <f t="shared" si="787"/>
        <v>2197</v>
      </c>
      <c r="DC1432" s="18">
        <f t="shared" si="788"/>
        <v>334.13716694115408</v>
      </c>
      <c r="DD1432" s="17">
        <f t="shared" si="789"/>
        <v>1</v>
      </c>
      <c r="DE1432" s="17">
        <f t="shared" si="790"/>
        <v>1</v>
      </c>
      <c r="DF1432" s="17">
        <f t="shared" si="791"/>
        <v>1</v>
      </c>
      <c r="DG1432" s="17">
        <f t="shared" si="792"/>
        <v>1</v>
      </c>
      <c r="DH1432" s="17">
        <f t="shared" si="793"/>
        <v>1</v>
      </c>
      <c r="DI1432" s="17">
        <f t="shared" si="794"/>
        <v>1</v>
      </c>
      <c r="DJ1432" s="20" t="s">
        <v>1528</v>
      </c>
    </row>
    <row r="1433" spans="1:114" x14ac:dyDescent="0.2">
      <c r="A1433" s="15" t="s">
        <v>105</v>
      </c>
      <c r="B1433" s="10" t="s">
        <v>1533</v>
      </c>
      <c r="C1433" s="11">
        <f t="shared" si="772"/>
        <v>0.50043749999999998</v>
      </c>
      <c r="D1433" s="11">
        <f t="shared" si="760"/>
        <v>14</v>
      </c>
      <c r="E1433" s="11">
        <f t="shared" si="760"/>
        <v>14</v>
      </c>
      <c r="F1433" s="11">
        <f t="shared" si="760"/>
        <v>0</v>
      </c>
      <c r="G1433" s="11">
        <f t="shared" si="760"/>
        <v>1.25</v>
      </c>
      <c r="H1433" s="11">
        <f t="shared" si="760"/>
        <v>0</v>
      </c>
      <c r="I1433" s="11">
        <f t="shared" si="760"/>
        <v>1.25</v>
      </c>
      <c r="J1433" s="11">
        <f t="shared" si="760"/>
        <v>0</v>
      </c>
      <c r="K1433" s="11">
        <f t="shared" si="760"/>
        <v>0</v>
      </c>
      <c r="L1433" s="11">
        <f t="shared" si="760"/>
        <v>0</v>
      </c>
      <c r="M1433" s="11">
        <f t="shared" si="760"/>
        <v>0</v>
      </c>
      <c r="N1433" s="11">
        <f t="shared" ref="N1433:R1483" si="797">IF($A1433="x",BR1433,"")</f>
        <v>0</v>
      </c>
      <c r="O1433" s="11">
        <f t="shared" si="797"/>
        <v>0</v>
      </c>
      <c r="P1433" s="11">
        <f t="shared" si="797"/>
        <v>0</v>
      </c>
      <c r="Q1433" s="11">
        <f t="shared" si="797"/>
        <v>0</v>
      </c>
      <c r="R1433" s="11">
        <f t="shared" si="797"/>
        <v>0</v>
      </c>
      <c r="S1433" s="11">
        <f t="shared" si="771"/>
        <v>0</v>
      </c>
      <c r="T1433" s="11">
        <f t="shared" si="764"/>
        <v>59.726215563702155</v>
      </c>
      <c r="U1433" s="40">
        <f t="shared" si="773"/>
        <v>5.6000000000000001E-2</v>
      </c>
      <c r="V1433" s="11">
        <f t="shared" si="795"/>
        <v>119.44098407130437</v>
      </c>
      <c r="W1433" s="11">
        <f t="shared" si="795"/>
        <v>1560.2492549378244</v>
      </c>
      <c r="X1433" s="11">
        <f t="shared" si="795"/>
        <v>222.89275070540347</v>
      </c>
      <c r="Y1433" s="11">
        <f t="shared" si="783"/>
        <v>278.55963670332636</v>
      </c>
      <c r="Z1433" s="11">
        <f t="shared" si="783"/>
        <v>1.2497474046228521</v>
      </c>
      <c r="AA1433" s="11">
        <f t="shared" si="783"/>
        <v>5.1111013547707422</v>
      </c>
      <c r="AB1433" s="11">
        <f t="shared" si="762"/>
        <v>37.226215563702162</v>
      </c>
      <c r="AC1433" s="11">
        <f t="shared" si="762"/>
        <v>0</v>
      </c>
      <c r="AD1433" s="11">
        <f t="shared" si="762"/>
        <v>0</v>
      </c>
      <c r="AE1433" s="11">
        <f t="shared" si="762"/>
        <v>0</v>
      </c>
      <c r="AF1433" s="11">
        <f t="shared" si="762"/>
        <v>0</v>
      </c>
      <c r="AG1433" s="11">
        <f t="shared" si="763"/>
        <v>0</v>
      </c>
      <c r="AH1433" s="11">
        <f t="shared" si="763"/>
        <v>0</v>
      </c>
      <c r="AI1433" s="11">
        <f t="shared" si="763"/>
        <v>0</v>
      </c>
      <c r="AJ1433" s="11">
        <f t="shared" si="763"/>
        <v>0</v>
      </c>
      <c r="AK1433" s="11">
        <f t="shared" si="763"/>
        <v>0</v>
      </c>
      <c r="AL1433" s="11">
        <f t="shared" si="763"/>
        <v>0</v>
      </c>
      <c r="AM1433" s="11">
        <f t="shared" si="763"/>
        <v>0</v>
      </c>
      <c r="AN1433" s="11">
        <f t="shared" si="763"/>
        <v>0</v>
      </c>
      <c r="AO1433" s="11">
        <f t="shared" si="757"/>
        <v>0</v>
      </c>
      <c r="AP1433" s="11">
        <f t="shared" si="757"/>
        <v>0</v>
      </c>
      <c r="AQ1433" s="11">
        <f t="shared" si="757"/>
        <v>0</v>
      </c>
      <c r="AR1433" s="11">
        <f t="shared" si="757"/>
        <v>0</v>
      </c>
      <c r="AS1433" s="11">
        <f t="shared" si="757"/>
        <v>0</v>
      </c>
      <c r="AT1433" s="11">
        <f t="shared" si="757"/>
        <v>0</v>
      </c>
      <c r="AU1433" s="11">
        <f t="shared" si="757"/>
        <v>0</v>
      </c>
      <c r="AV1433" s="11">
        <f t="shared" si="757"/>
        <v>2590.83984375</v>
      </c>
      <c r="AW1433" s="11">
        <f t="shared" si="796"/>
        <v>0</v>
      </c>
      <c r="AX1433" s="11">
        <f t="shared" si="796"/>
        <v>0</v>
      </c>
      <c r="AY1433" s="11">
        <f t="shared" si="796"/>
        <v>319.08932334555323</v>
      </c>
      <c r="AZ1433" s="11">
        <f t="shared" si="796"/>
        <v>1</v>
      </c>
      <c r="BA1433" s="11">
        <f t="shared" si="796"/>
        <v>1</v>
      </c>
      <c r="BB1433" s="11">
        <f t="shared" si="796"/>
        <v>1</v>
      </c>
      <c r="BC1433" s="11">
        <f t="shared" si="796"/>
        <v>1</v>
      </c>
      <c r="BD1433" s="11">
        <f t="shared" si="796"/>
        <v>1</v>
      </c>
      <c r="BE1433" s="11">
        <f t="shared" si="796"/>
        <v>1</v>
      </c>
      <c r="BF1433" s="15" t="str">
        <f t="shared" si="774"/>
        <v>ČSN 42 6935</v>
      </c>
      <c r="BG1433" s="42">
        <v>0.50043749999999998</v>
      </c>
      <c r="BH1433" s="17">
        <f t="shared" si="775"/>
        <v>14</v>
      </c>
      <c r="BI1433" s="17">
        <f t="shared" si="776"/>
        <v>14</v>
      </c>
      <c r="BK1433" s="17">
        <f t="shared" si="777"/>
        <v>1.25</v>
      </c>
      <c r="BM1433" s="17">
        <f t="shared" si="784"/>
        <v>1.25</v>
      </c>
      <c r="BX1433" s="18">
        <f t="shared" si="785"/>
        <v>59.726215563702155</v>
      </c>
      <c r="BY1433" s="42">
        <v>5.6000000000000001E-2</v>
      </c>
      <c r="BZ1433" s="43">
        <f t="shared" si="758"/>
        <v>119.44098407130437</v>
      </c>
      <c r="CA1433" s="18">
        <f t="shared" si="778"/>
        <v>1560.2492549378244</v>
      </c>
      <c r="CB1433" s="18">
        <f t="shared" si="779"/>
        <v>222.89275070540347</v>
      </c>
      <c r="CC1433" s="18">
        <f t="shared" si="780"/>
        <v>278.55963670332636</v>
      </c>
      <c r="CD1433" s="25">
        <f t="shared" si="781"/>
        <v>1.2497474046228521</v>
      </c>
      <c r="CE1433" s="26">
        <f t="shared" si="782"/>
        <v>5.1111013547707422</v>
      </c>
      <c r="CF1433" s="18">
        <f t="shared" si="786"/>
        <v>37.226215563702162</v>
      </c>
      <c r="CG1433" s="18"/>
      <c r="CH1433" s="18"/>
      <c r="CI1433" s="18"/>
      <c r="CJ1433" s="18"/>
      <c r="CL1433" s="26"/>
      <c r="CZ1433" s="18">
        <f t="shared" si="787"/>
        <v>2590.83984375</v>
      </c>
      <c r="DC1433" s="18">
        <f t="shared" si="788"/>
        <v>319.08932334555323</v>
      </c>
      <c r="DD1433" s="17">
        <f t="shared" si="789"/>
        <v>1</v>
      </c>
      <c r="DE1433" s="17">
        <f t="shared" si="790"/>
        <v>1</v>
      </c>
      <c r="DF1433" s="17">
        <f t="shared" si="791"/>
        <v>1</v>
      </c>
      <c r="DG1433" s="17">
        <f t="shared" si="792"/>
        <v>1</v>
      </c>
      <c r="DH1433" s="17">
        <f t="shared" si="793"/>
        <v>1</v>
      </c>
      <c r="DI1433" s="17">
        <f t="shared" si="794"/>
        <v>1</v>
      </c>
      <c r="DJ1433" s="20" t="s">
        <v>1528</v>
      </c>
    </row>
    <row r="1434" spans="1:114" x14ac:dyDescent="0.2">
      <c r="A1434" s="15" t="s">
        <v>105</v>
      </c>
      <c r="B1434" s="10" t="s">
        <v>1534</v>
      </c>
      <c r="C1434" s="11">
        <f t="shared" si="772"/>
        <v>0.58875</v>
      </c>
      <c r="D1434" s="11">
        <f t="shared" ref="D1434:M1459" si="798">IF($A1434="x",BH1434,"")</f>
        <v>14</v>
      </c>
      <c r="E1434" s="11">
        <f t="shared" si="798"/>
        <v>14</v>
      </c>
      <c r="F1434" s="11">
        <f t="shared" si="798"/>
        <v>0</v>
      </c>
      <c r="G1434" s="11">
        <f t="shared" si="798"/>
        <v>1.5</v>
      </c>
      <c r="H1434" s="11">
        <f t="shared" si="798"/>
        <v>0</v>
      </c>
      <c r="I1434" s="11">
        <f t="shared" si="798"/>
        <v>1.5</v>
      </c>
      <c r="J1434" s="11">
        <f t="shared" si="798"/>
        <v>0</v>
      </c>
      <c r="K1434" s="11">
        <f t="shared" si="798"/>
        <v>0</v>
      </c>
      <c r="L1434" s="11">
        <f t="shared" si="798"/>
        <v>0</v>
      </c>
      <c r="M1434" s="11">
        <f t="shared" si="798"/>
        <v>0</v>
      </c>
      <c r="N1434" s="11">
        <f t="shared" si="797"/>
        <v>0</v>
      </c>
      <c r="O1434" s="11">
        <f t="shared" si="797"/>
        <v>0</v>
      </c>
      <c r="P1434" s="11">
        <f t="shared" si="797"/>
        <v>0</v>
      </c>
      <c r="Q1434" s="11">
        <f t="shared" si="797"/>
        <v>0</v>
      </c>
      <c r="R1434" s="11">
        <f t="shared" si="797"/>
        <v>0</v>
      </c>
      <c r="S1434" s="11">
        <f t="shared" si="771"/>
        <v>0</v>
      </c>
      <c r="T1434" s="11">
        <f t="shared" si="764"/>
        <v>69.205750411731103</v>
      </c>
      <c r="U1434" s="40">
        <f t="shared" si="773"/>
        <v>5.6000000000000001E-2</v>
      </c>
      <c r="V1434" s="11">
        <f t="shared" si="795"/>
        <v>103.08042206524783</v>
      </c>
      <c r="W1434" s="11">
        <f t="shared" si="795"/>
        <v>1720.9331796206916</v>
      </c>
      <c r="X1434" s="11">
        <f t="shared" si="795"/>
        <v>245.84759708867023</v>
      </c>
      <c r="Y1434" s="11">
        <f t="shared" si="783"/>
        <v>314.32300164692441</v>
      </c>
      <c r="Z1434" s="11">
        <f t="shared" si="783"/>
        <v>1.2785278577831982</v>
      </c>
      <c r="AA1434" s="11">
        <f t="shared" si="783"/>
        <v>4.986673258073373</v>
      </c>
      <c r="AB1434" s="11">
        <f t="shared" si="762"/>
        <v>45.20575041173111</v>
      </c>
      <c r="AC1434" s="11">
        <f t="shared" si="762"/>
        <v>0</v>
      </c>
      <c r="AD1434" s="11">
        <f t="shared" si="762"/>
        <v>0</v>
      </c>
      <c r="AE1434" s="11">
        <f t="shared" si="762"/>
        <v>0</v>
      </c>
      <c r="AF1434" s="11">
        <f t="shared" si="762"/>
        <v>0</v>
      </c>
      <c r="AG1434" s="11">
        <f t="shared" si="763"/>
        <v>0</v>
      </c>
      <c r="AH1434" s="11">
        <f t="shared" si="763"/>
        <v>0</v>
      </c>
      <c r="AI1434" s="11">
        <f t="shared" si="763"/>
        <v>0</v>
      </c>
      <c r="AJ1434" s="11">
        <f t="shared" si="763"/>
        <v>0</v>
      </c>
      <c r="AK1434" s="11">
        <f t="shared" si="763"/>
        <v>0</v>
      </c>
      <c r="AL1434" s="11">
        <f t="shared" si="763"/>
        <v>0</v>
      </c>
      <c r="AM1434" s="11">
        <f t="shared" si="763"/>
        <v>0</v>
      </c>
      <c r="AN1434" s="11">
        <f t="shared" si="763"/>
        <v>0</v>
      </c>
      <c r="AO1434" s="11">
        <f t="shared" si="757"/>
        <v>0</v>
      </c>
      <c r="AP1434" s="11">
        <f t="shared" si="757"/>
        <v>0</v>
      </c>
      <c r="AQ1434" s="11">
        <f t="shared" si="757"/>
        <v>0</v>
      </c>
      <c r="AR1434" s="11">
        <f t="shared" si="757"/>
        <v>0</v>
      </c>
      <c r="AS1434" s="11">
        <f t="shared" si="757"/>
        <v>0</v>
      </c>
      <c r="AT1434" s="11">
        <f t="shared" si="757"/>
        <v>0</v>
      </c>
      <c r="AU1434" s="11">
        <f t="shared" si="757"/>
        <v>0</v>
      </c>
      <c r="AV1434" s="11">
        <f t="shared" si="757"/>
        <v>2929.6875</v>
      </c>
      <c r="AW1434" s="11">
        <f t="shared" si="796"/>
        <v>0</v>
      </c>
      <c r="AX1434" s="11">
        <f t="shared" si="796"/>
        <v>0</v>
      </c>
      <c r="AY1434" s="11">
        <f t="shared" si="796"/>
        <v>303.80862561759665</v>
      </c>
      <c r="AZ1434" s="11">
        <f t="shared" si="796"/>
        <v>1</v>
      </c>
      <c r="BA1434" s="11">
        <f t="shared" si="796"/>
        <v>1</v>
      </c>
      <c r="BB1434" s="11">
        <f t="shared" si="796"/>
        <v>1</v>
      </c>
      <c r="BC1434" s="11">
        <f t="shared" si="796"/>
        <v>1</v>
      </c>
      <c r="BD1434" s="11">
        <f t="shared" si="796"/>
        <v>1</v>
      </c>
      <c r="BE1434" s="11">
        <f t="shared" si="796"/>
        <v>1</v>
      </c>
      <c r="BF1434" s="15" t="str">
        <f t="shared" si="774"/>
        <v>ČSN 42 6935</v>
      </c>
      <c r="BG1434" s="42">
        <v>0.58875</v>
      </c>
      <c r="BH1434" s="17">
        <f t="shared" si="775"/>
        <v>14</v>
      </c>
      <c r="BI1434" s="17">
        <f t="shared" si="776"/>
        <v>14</v>
      </c>
      <c r="BK1434" s="17">
        <f t="shared" si="777"/>
        <v>1.5</v>
      </c>
      <c r="BM1434" s="17">
        <f t="shared" si="784"/>
        <v>1.5</v>
      </c>
      <c r="BX1434" s="18">
        <f t="shared" si="785"/>
        <v>69.205750411731103</v>
      </c>
      <c r="BY1434" s="42">
        <v>5.6000000000000001E-2</v>
      </c>
      <c r="BZ1434" s="43">
        <f t="shared" si="758"/>
        <v>103.08042206524783</v>
      </c>
      <c r="CA1434" s="18">
        <f t="shared" si="778"/>
        <v>1720.9331796206916</v>
      </c>
      <c r="CB1434" s="18">
        <f t="shared" si="779"/>
        <v>245.84759708867023</v>
      </c>
      <c r="CC1434" s="18">
        <f t="shared" si="780"/>
        <v>314.32300164692441</v>
      </c>
      <c r="CD1434" s="25">
        <f t="shared" si="781"/>
        <v>1.2785278577831982</v>
      </c>
      <c r="CE1434" s="26">
        <f t="shared" si="782"/>
        <v>4.986673258073373</v>
      </c>
      <c r="CF1434" s="18">
        <f t="shared" si="786"/>
        <v>45.20575041173111</v>
      </c>
      <c r="CG1434" s="18"/>
      <c r="CH1434" s="18"/>
      <c r="CI1434" s="18"/>
      <c r="CJ1434" s="18"/>
      <c r="CL1434" s="26"/>
      <c r="CZ1434" s="18">
        <f t="shared" si="787"/>
        <v>2929.6875</v>
      </c>
      <c r="DC1434" s="18">
        <f t="shared" si="788"/>
        <v>303.80862561759665</v>
      </c>
      <c r="DD1434" s="17">
        <f t="shared" si="789"/>
        <v>1</v>
      </c>
      <c r="DE1434" s="17">
        <f t="shared" si="790"/>
        <v>1</v>
      </c>
      <c r="DF1434" s="17">
        <f t="shared" si="791"/>
        <v>1</v>
      </c>
      <c r="DG1434" s="17">
        <f t="shared" si="792"/>
        <v>1</v>
      </c>
      <c r="DH1434" s="17">
        <f t="shared" si="793"/>
        <v>1</v>
      </c>
      <c r="DI1434" s="17">
        <f t="shared" si="794"/>
        <v>1</v>
      </c>
      <c r="DJ1434" s="20" t="s">
        <v>1528</v>
      </c>
    </row>
    <row r="1435" spans="1:114" x14ac:dyDescent="0.2">
      <c r="A1435" s="15" t="s">
        <v>105</v>
      </c>
      <c r="B1435" s="10" t="s">
        <v>1535</v>
      </c>
      <c r="C1435" s="11">
        <f t="shared" si="772"/>
        <v>0.43959999999999999</v>
      </c>
      <c r="D1435" s="11">
        <f t="shared" si="798"/>
        <v>15</v>
      </c>
      <c r="E1435" s="11">
        <f t="shared" si="798"/>
        <v>15</v>
      </c>
      <c r="F1435" s="11">
        <f t="shared" si="798"/>
        <v>0</v>
      </c>
      <c r="G1435" s="11">
        <f t="shared" si="798"/>
        <v>1</v>
      </c>
      <c r="H1435" s="11">
        <f t="shared" si="798"/>
        <v>0</v>
      </c>
      <c r="I1435" s="11">
        <f t="shared" si="798"/>
        <v>1</v>
      </c>
      <c r="J1435" s="11">
        <f t="shared" si="798"/>
        <v>0</v>
      </c>
      <c r="K1435" s="11">
        <f t="shared" si="798"/>
        <v>0</v>
      </c>
      <c r="L1435" s="11">
        <f t="shared" si="798"/>
        <v>0</v>
      </c>
      <c r="M1435" s="11">
        <f t="shared" si="798"/>
        <v>0</v>
      </c>
      <c r="N1435" s="11">
        <f t="shared" si="797"/>
        <v>0</v>
      </c>
      <c r="O1435" s="11">
        <f t="shared" si="797"/>
        <v>0</v>
      </c>
      <c r="P1435" s="11">
        <f t="shared" si="797"/>
        <v>0</v>
      </c>
      <c r="Q1435" s="11">
        <f t="shared" si="797"/>
        <v>0</v>
      </c>
      <c r="R1435" s="11">
        <f t="shared" si="797"/>
        <v>0</v>
      </c>
      <c r="S1435" s="11">
        <f t="shared" si="771"/>
        <v>0</v>
      </c>
      <c r="T1435" s="11">
        <f t="shared" si="764"/>
        <v>53.424777960769376</v>
      </c>
      <c r="U1435" s="40">
        <f t="shared" si="773"/>
        <v>0.06</v>
      </c>
      <c r="V1435" s="11">
        <f t="shared" si="795"/>
        <v>143.06680146660466</v>
      </c>
      <c r="W1435" s="11">
        <f t="shared" si="795"/>
        <v>1701.2138390975688</v>
      </c>
      <c r="X1435" s="11">
        <f t="shared" si="795"/>
        <v>226.82851187967583</v>
      </c>
      <c r="Y1435" s="11">
        <f t="shared" si="783"/>
        <v>275.66961211756495</v>
      </c>
      <c r="Z1435" s="11">
        <f t="shared" si="783"/>
        <v>1.2153216975818169</v>
      </c>
      <c r="AA1435" s="11">
        <f t="shared" si="783"/>
        <v>5.6429745365036803</v>
      </c>
      <c r="AB1435" s="11">
        <f t="shared" si="762"/>
        <v>31.424777960769379</v>
      </c>
      <c r="AC1435" s="11">
        <f t="shared" si="762"/>
        <v>0</v>
      </c>
      <c r="AD1435" s="11">
        <f t="shared" si="762"/>
        <v>0</v>
      </c>
      <c r="AE1435" s="11">
        <f t="shared" si="762"/>
        <v>0</v>
      </c>
      <c r="AF1435" s="11">
        <f t="shared" si="762"/>
        <v>0</v>
      </c>
      <c r="AG1435" s="11">
        <f t="shared" si="763"/>
        <v>0</v>
      </c>
      <c r="AH1435" s="11">
        <f t="shared" si="763"/>
        <v>0</v>
      </c>
      <c r="AI1435" s="11">
        <f t="shared" si="763"/>
        <v>0</v>
      </c>
      <c r="AJ1435" s="11">
        <f t="shared" si="763"/>
        <v>0</v>
      </c>
      <c r="AK1435" s="11">
        <f t="shared" si="763"/>
        <v>0</v>
      </c>
      <c r="AL1435" s="11">
        <f t="shared" si="763"/>
        <v>0</v>
      </c>
      <c r="AM1435" s="11">
        <f t="shared" si="763"/>
        <v>0</v>
      </c>
      <c r="AN1435" s="11">
        <f t="shared" si="763"/>
        <v>0</v>
      </c>
      <c r="AO1435" s="11">
        <f t="shared" si="757"/>
        <v>0</v>
      </c>
      <c r="AP1435" s="11">
        <f t="shared" si="757"/>
        <v>0</v>
      </c>
      <c r="AQ1435" s="11">
        <f t="shared" si="757"/>
        <v>0</v>
      </c>
      <c r="AR1435" s="11">
        <f t="shared" si="757"/>
        <v>0</v>
      </c>
      <c r="AS1435" s="11">
        <f t="shared" si="757"/>
        <v>0</v>
      </c>
      <c r="AT1435" s="11">
        <f t="shared" si="757"/>
        <v>0</v>
      </c>
      <c r="AU1435" s="11">
        <f t="shared" si="757"/>
        <v>0</v>
      </c>
      <c r="AV1435" s="11">
        <f t="shared" si="757"/>
        <v>2744</v>
      </c>
      <c r="AW1435" s="11">
        <f t="shared" si="796"/>
        <v>0</v>
      </c>
      <c r="AX1435" s="11">
        <f t="shared" si="796"/>
        <v>0</v>
      </c>
      <c r="AY1435" s="11">
        <f t="shared" si="796"/>
        <v>388.13716694115408</v>
      </c>
      <c r="AZ1435" s="11">
        <f t="shared" si="796"/>
        <v>1</v>
      </c>
      <c r="BA1435" s="11">
        <f t="shared" si="796"/>
        <v>1</v>
      </c>
      <c r="BB1435" s="11">
        <f t="shared" si="796"/>
        <v>1</v>
      </c>
      <c r="BC1435" s="11">
        <f t="shared" si="796"/>
        <v>1</v>
      </c>
      <c r="BD1435" s="11">
        <f t="shared" si="796"/>
        <v>1</v>
      </c>
      <c r="BE1435" s="11">
        <f t="shared" si="796"/>
        <v>1</v>
      </c>
      <c r="BF1435" s="15" t="str">
        <f t="shared" si="774"/>
        <v>ČSN 42 6935</v>
      </c>
      <c r="BG1435" s="42">
        <v>0.43959999999999999</v>
      </c>
      <c r="BH1435" s="17">
        <f t="shared" si="775"/>
        <v>15</v>
      </c>
      <c r="BI1435" s="17">
        <f t="shared" si="776"/>
        <v>15</v>
      </c>
      <c r="BK1435" s="17">
        <f t="shared" si="777"/>
        <v>1</v>
      </c>
      <c r="BM1435" s="17">
        <f t="shared" si="784"/>
        <v>1</v>
      </c>
      <c r="BX1435" s="18">
        <f t="shared" si="785"/>
        <v>53.424777960769376</v>
      </c>
      <c r="BY1435" s="42">
        <v>0.06</v>
      </c>
      <c r="BZ1435" s="43">
        <f t="shared" si="758"/>
        <v>143.06680146660466</v>
      </c>
      <c r="CA1435" s="18">
        <f t="shared" si="778"/>
        <v>1701.2138390975688</v>
      </c>
      <c r="CB1435" s="18">
        <f t="shared" si="779"/>
        <v>226.82851187967583</v>
      </c>
      <c r="CC1435" s="18">
        <f t="shared" si="780"/>
        <v>275.66961211756495</v>
      </c>
      <c r="CD1435" s="25">
        <f t="shared" si="781"/>
        <v>1.2153216975818169</v>
      </c>
      <c r="CE1435" s="26">
        <f t="shared" si="782"/>
        <v>5.6429745365036803</v>
      </c>
      <c r="CF1435" s="18">
        <f t="shared" si="786"/>
        <v>31.424777960769379</v>
      </c>
      <c r="CG1435" s="18"/>
      <c r="CH1435" s="18"/>
      <c r="CI1435" s="18"/>
      <c r="CJ1435" s="18"/>
      <c r="CL1435" s="26"/>
      <c r="CZ1435" s="18">
        <f t="shared" si="787"/>
        <v>2744</v>
      </c>
      <c r="DC1435" s="18">
        <f t="shared" si="788"/>
        <v>388.13716694115408</v>
      </c>
      <c r="DD1435" s="17">
        <f t="shared" si="789"/>
        <v>1</v>
      </c>
      <c r="DE1435" s="17">
        <f t="shared" si="790"/>
        <v>1</v>
      </c>
      <c r="DF1435" s="17">
        <f t="shared" si="791"/>
        <v>1</v>
      </c>
      <c r="DG1435" s="17">
        <f t="shared" si="792"/>
        <v>1</v>
      </c>
      <c r="DH1435" s="17">
        <f t="shared" si="793"/>
        <v>1</v>
      </c>
      <c r="DI1435" s="17">
        <f t="shared" si="794"/>
        <v>1</v>
      </c>
      <c r="DJ1435" s="20" t="s">
        <v>1528</v>
      </c>
    </row>
    <row r="1436" spans="1:114" x14ac:dyDescent="0.2">
      <c r="A1436" s="15" t="s">
        <v>105</v>
      </c>
      <c r="B1436" s="10" t="s">
        <v>1536</v>
      </c>
      <c r="C1436" s="11">
        <f t="shared" si="772"/>
        <v>0.53968749999999999</v>
      </c>
      <c r="D1436" s="11">
        <f t="shared" si="798"/>
        <v>15</v>
      </c>
      <c r="E1436" s="11">
        <f t="shared" si="798"/>
        <v>15</v>
      </c>
      <c r="F1436" s="11">
        <f t="shared" si="798"/>
        <v>0</v>
      </c>
      <c r="G1436" s="11">
        <f t="shared" si="798"/>
        <v>1.25</v>
      </c>
      <c r="H1436" s="11">
        <f t="shared" si="798"/>
        <v>0</v>
      </c>
      <c r="I1436" s="11">
        <f t="shared" si="798"/>
        <v>1.25</v>
      </c>
      <c r="J1436" s="11">
        <f t="shared" si="798"/>
        <v>0</v>
      </c>
      <c r="K1436" s="11">
        <f t="shared" si="798"/>
        <v>0</v>
      </c>
      <c r="L1436" s="11">
        <f t="shared" si="798"/>
        <v>0</v>
      </c>
      <c r="M1436" s="11">
        <f t="shared" si="798"/>
        <v>0</v>
      </c>
      <c r="N1436" s="11">
        <f t="shared" si="797"/>
        <v>0</v>
      </c>
      <c r="O1436" s="11">
        <f t="shared" si="797"/>
        <v>0</v>
      </c>
      <c r="P1436" s="11">
        <f t="shared" si="797"/>
        <v>0</v>
      </c>
      <c r="Q1436" s="11">
        <f t="shared" si="797"/>
        <v>0</v>
      </c>
      <c r="R1436" s="11">
        <f t="shared" si="797"/>
        <v>0</v>
      </c>
      <c r="S1436" s="11">
        <f t="shared" si="771"/>
        <v>0</v>
      </c>
      <c r="T1436" s="11">
        <f t="shared" si="764"/>
        <v>64.726215563702155</v>
      </c>
      <c r="U1436" s="40">
        <f t="shared" si="773"/>
        <v>0.06</v>
      </c>
      <c r="V1436" s="11">
        <f t="shared" si="795"/>
        <v>118.08680664156</v>
      </c>
      <c r="W1436" s="11">
        <f t="shared" si="795"/>
        <v>1972.4383621987429</v>
      </c>
      <c r="X1436" s="11">
        <f t="shared" si="795"/>
        <v>262.99178162649906</v>
      </c>
      <c r="Y1436" s="11">
        <f t="shared" si="783"/>
        <v>326.23524448517747</v>
      </c>
      <c r="Z1436" s="11">
        <f t="shared" si="783"/>
        <v>1.2404769550878847</v>
      </c>
      <c r="AA1436" s="11">
        <f t="shared" si="783"/>
        <v>5.5202864324710879</v>
      </c>
      <c r="AB1436" s="11">
        <f t="shared" si="762"/>
        <v>39.726215563702162</v>
      </c>
      <c r="AC1436" s="11">
        <f t="shared" si="762"/>
        <v>0</v>
      </c>
      <c r="AD1436" s="11">
        <f t="shared" si="762"/>
        <v>0</v>
      </c>
      <c r="AE1436" s="11">
        <f t="shared" si="762"/>
        <v>0</v>
      </c>
      <c r="AF1436" s="11">
        <f t="shared" si="762"/>
        <v>0</v>
      </c>
      <c r="AG1436" s="11">
        <f t="shared" si="763"/>
        <v>0</v>
      </c>
      <c r="AH1436" s="11">
        <f t="shared" si="763"/>
        <v>0</v>
      </c>
      <c r="AI1436" s="11">
        <f t="shared" si="763"/>
        <v>0</v>
      </c>
      <c r="AJ1436" s="11">
        <f t="shared" si="763"/>
        <v>0</v>
      </c>
      <c r="AK1436" s="11">
        <f t="shared" si="763"/>
        <v>0</v>
      </c>
      <c r="AL1436" s="11">
        <f t="shared" si="763"/>
        <v>0</v>
      </c>
      <c r="AM1436" s="11">
        <f t="shared" si="763"/>
        <v>0</v>
      </c>
      <c r="AN1436" s="11">
        <f t="shared" si="763"/>
        <v>0</v>
      </c>
      <c r="AO1436" s="11">
        <f t="shared" si="757"/>
        <v>0</v>
      </c>
      <c r="AP1436" s="11">
        <f t="shared" si="757"/>
        <v>0</v>
      </c>
      <c r="AQ1436" s="11">
        <f t="shared" si="757"/>
        <v>0</v>
      </c>
      <c r="AR1436" s="11">
        <f t="shared" si="757"/>
        <v>0</v>
      </c>
      <c r="AS1436" s="11">
        <f t="shared" si="757"/>
        <v>0</v>
      </c>
      <c r="AT1436" s="11">
        <f t="shared" si="757"/>
        <v>0</v>
      </c>
      <c r="AU1436" s="11">
        <f t="shared" si="757"/>
        <v>0</v>
      </c>
      <c r="AV1436" s="11">
        <f t="shared" si="757"/>
        <v>3249.51171875</v>
      </c>
      <c r="AW1436" s="11">
        <f t="shared" si="796"/>
        <v>0</v>
      </c>
      <c r="AX1436" s="11">
        <f t="shared" si="796"/>
        <v>0</v>
      </c>
      <c r="AY1436" s="11">
        <f t="shared" si="796"/>
        <v>372.08932334555323</v>
      </c>
      <c r="AZ1436" s="11">
        <f t="shared" si="796"/>
        <v>1</v>
      </c>
      <c r="BA1436" s="11">
        <f t="shared" si="796"/>
        <v>1</v>
      </c>
      <c r="BB1436" s="11">
        <f t="shared" si="796"/>
        <v>1</v>
      </c>
      <c r="BC1436" s="11">
        <f t="shared" si="796"/>
        <v>1</v>
      </c>
      <c r="BD1436" s="11">
        <f t="shared" si="796"/>
        <v>1</v>
      </c>
      <c r="BE1436" s="11">
        <f t="shared" si="796"/>
        <v>1</v>
      </c>
      <c r="BF1436" s="15" t="str">
        <f t="shared" si="774"/>
        <v>ČSN 42 6935</v>
      </c>
      <c r="BG1436" s="42">
        <v>0.53968749999999999</v>
      </c>
      <c r="BH1436" s="17">
        <f t="shared" si="775"/>
        <v>15</v>
      </c>
      <c r="BI1436" s="17">
        <f t="shared" si="776"/>
        <v>15</v>
      </c>
      <c r="BK1436" s="17">
        <f t="shared" si="777"/>
        <v>1.25</v>
      </c>
      <c r="BM1436" s="17">
        <f t="shared" si="784"/>
        <v>1.25</v>
      </c>
      <c r="BX1436" s="18">
        <f t="shared" si="785"/>
        <v>64.726215563702155</v>
      </c>
      <c r="BY1436" s="42">
        <v>0.06</v>
      </c>
      <c r="BZ1436" s="43">
        <f t="shared" si="758"/>
        <v>118.08680664156</v>
      </c>
      <c r="CA1436" s="18">
        <f t="shared" si="778"/>
        <v>1972.4383621987429</v>
      </c>
      <c r="CB1436" s="18">
        <f t="shared" si="779"/>
        <v>262.99178162649906</v>
      </c>
      <c r="CC1436" s="18">
        <f t="shared" si="780"/>
        <v>326.23524448517747</v>
      </c>
      <c r="CD1436" s="25">
        <f t="shared" si="781"/>
        <v>1.2404769550878847</v>
      </c>
      <c r="CE1436" s="26">
        <f t="shared" si="782"/>
        <v>5.5202864324710879</v>
      </c>
      <c r="CF1436" s="18">
        <f t="shared" si="786"/>
        <v>39.726215563702162</v>
      </c>
      <c r="CG1436" s="18"/>
      <c r="CH1436" s="18"/>
      <c r="CI1436" s="18"/>
      <c r="CJ1436" s="18"/>
      <c r="CL1436" s="26"/>
      <c r="CZ1436" s="18">
        <f t="shared" si="787"/>
        <v>3249.51171875</v>
      </c>
      <c r="DC1436" s="18">
        <f t="shared" si="788"/>
        <v>372.08932334555323</v>
      </c>
      <c r="DD1436" s="17">
        <f t="shared" si="789"/>
        <v>1</v>
      </c>
      <c r="DE1436" s="17">
        <f t="shared" si="790"/>
        <v>1</v>
      </c>
      <c r="DF1436" s="17">
        <f t="shared" si="791"/>
        <v>1</v>
      </c>
      <c r="DG1436" s="17">
        <f t="shared" si="792"/>
        <v>1</v>
      </c>
      <c r="DH1436" s="17">
        <f t="shared" si="793"/>
        <v>1</v>
      </c>
      <c r="DI1436" s="17">
        <f t="shared" si="794"/>
        <v>1</v>
      </c>
      <c r="DJ1436" s="20" t="s">
        <v>1528</v>
      </c>
    </row>
    <row r="1437" spans="1:114" x14ac:dyDescent="0.2">
      <c r="A1437" s="15" t="s">
        <v>105</v>
      </c>
      <c r="B1437" s="10" t="s">
        <v>1537</v>
      </c>
      <c r="C1437" s="11">
        <f t="shared" si="772"/>
        <v>0.63585000000000003</v>
      </c>
      <c r="D1437" s="11">
        <f t="shared" si="798"/>
        <v>15</v>
      </c>
      <c r="E1437" s="11">
        <f t="shared" si="798"/>
        <v>15</v>
      </c>
      <c r="F1437" s="11">
        <f t="shared" si="798"/>
        <v>0</v>
      </c>
      <c r="G1437" s="11">
        <f t="shared" si="798"/>
        <v>1.5</v>
      </c>
      <c r="H1437" s="11">
        <f t="shared" si="798"/>
        <v>0</v>
      </c>
      <c r="I1437" s="11">
        <f t="shared" si="798"/>
        <v>1.5</v>
      </c>
      <c r="J1437" s="11">
        <f t="shared" si="798"/>
        <v>0</v>
      </c>
      <c r="K1437" s="11">
        <f t="shared" si="798"/>
        <v>0</v>
      </c>
      <c r="L1437" s="11">
        <f t="shared" si="798"/>
        <v>0</v>
      </c>
      <c r="M1437" s="11">
        <f t="shared" si="798"/>
        <v>0</v>
      </c>
      <c r="N1437" s="11">
        <f t="shared" si="797"/>
        <v>0</v>
      </c>
      <c r="O1437" s="11">
        <f t="shared" si="797"/>
        <v>0</v>
      </c>
      <c r="P1437" s="11">
        <f t="shared" si="797"/>
        <v>0</v>
      </c>
      <c r="Q1437" s="11">
        <f t="shared" si="797"/>
        <v>0</v>
      </c>
      <c r="R1437" s="11">
        <f t="shared" si="797"/>
        <v>0</v>
      </c>
      <c r="S1437" s="11">
        <f t="shared" si="771"/>
        <v>0</v>
      </c>
      <c r="T1437" s="11">
        <f t="shared" si="764"/>
        <v>75.205750411731103</v>
      </c>
      <c r="U1437" s="40">
        <f t="shared" si="773"/>
        <v>0.06</v>
      </c>
      <c r="V1437" s="11">
        <f t="shared" si="795"/>
        <v>101.63201696766227</v>
      </c>
      <c r="W1437" s="11">
        <f t="shared" si="795"/>
        <v>2190.0576188705486</v>
      </c>
      <c r="X1437" s="11">
        <f t="shared" si="795"/>
        <v>292.00768251607315</v>
      </c>
      <c r="Y1437" s="11">
        <f t="shared" si="783"/>
        <v>369.92587685278994</v>
      </c>
      <c r="Z1437" s="11">
        <f t="shared" si="783"/>
        <v>1.2668361108356383</v>
      </c>
      <c r="AA1437" s="11">
        <f t="shared" si="783"/>
        <v>5.3963765446323571</v>
      </c>
      <c r="AB1437" s="11">
        <f t="shared" si="762"/>
        <v>48.20575041173111</v>
      </c>
      <c r="AC1437" s="11">
        <f t="shared" si="762"/>
        <v>0</v>
      </c>
      <c r="AD1437" s="11">
        <f t="shared" si="762"/>
        <v>0</v>
      </c>
      <c r="AE1437" s="11">
        <f t="shared" si="762"/>
        <v>0</v>
      </c>
      <c r="AF1437" s="11">
        <f t="shared" si="762"/>
        <v>0</v>
      </c>
      <c r="AG1437" s="11">
        <f t="shared" si="763"/>
        <v>0</v>
      </c>
      <c r="AH1437" s="11">
        <f t="shared" si="763"/>
        <v>0</v>
      </c>
      <c r="AI1437" s="11">
        <f t="shared" si="763"/>
        <v>0</v>
      </c>
      <c r="AJ1437" s="11">
        <f t="shared" si="763"/>
        <v>0</v>
      </c>
      <c r="AK1437" s="11">
        <f t="shared" si="763"/>
        <v>0</v>
      </c>
      <c r="AL1437" s="11">
        <f t="shared" si="763"/>
        <v>0</v>
      </c>
      <c r="AM1437" s="11">
        <f t="shared" si="763"/>
        <v>0</v>
      </c>
      <c r="AN1437" s="11">
        <f t="shared" si="763"/>
        <v>0</v>
      </c>
      <c r="AO1437" s="11">
        <f t="shared" si="757"/>
        <v>0</v>
      </c>
      <c r="AP1437" s="11">
        <f t="shared" si="757"/>
        <v>0</v>
      </c>
      <c r="AQ1437" s="11">
        <f t="shared" ref="AQ1437:AY1472" si="799">IF($A1437="x",CU1437,"")</f>
        <v>0</v>
      </c>
      <c r="AR1437" s="11">
        <f t="shared" si="799"/>
        <v>0</v>
      </c>
      <c r="AS1437" s="11">
        <f t="shared" si="799"/>
        <v>0</v>
      </c>
      <c r="AT1437" s="11">
        <f t="shared" si="799"/>
        <v>0</v>
      </c>
      <c r="AU1437" s="11">
        <f t="shared" si="799"/>
        <v>0</v>
      </c>
      <c r="AV1437" s="11">
        <f t="shared" si="799"/>
        <v>3690.5625</v>
      </c>
      <c r="AW1437" s="11">
        <f t="shared" si="796"/>
        <v>0</v>
      </c>
      <c r="AX1437" s="11">
        <f t="shared" si="796"/>
        <v>0</v>
      </c>
      <c r="AY1437" s="11">
        <f t="shared" si="796"/>
        <v>355.80862561759665</v>
      </c>
      <c r="AZ1437" s="11">
        <f t="shared" si="796"/>
        <v>1</v>
      </c>
      <c r="BA1437" s="11">
        <f t="shared" si="796"/>
        <v>1</v>
      </c>
      <c r="BB1437" s="11">
        <f t="shared" si="796"/>
        <v>1</v>
      </c>
      <c r="BC1437" s="11">
        <f t="shared" si="796"/>
        <v>1</v>
      </c>
      <c r="BD1437" s="11">
        <f t="shared" si="796"/>
        <v>1</v>
      </c>
      <c r="BE1437" s="11">
        <f t="shared" si="796"/>
        <v>1</v>
      </c>
      <c r="BF1437" s="15" t="str">
        <f t="shared" si="774"/>
        <v>ČSN 42 6935</v>
      </c>
      <c r="BG1437" s="42">
        <v>0.63585000000000003</v>
      </c>
      <c r="BH1437" s="17">
        <f t="shared" si="775"/>
        <v>15</v>
      </c>
      <c r="BI1437" s="17">
        <f t="shared" si="776"/>
        <v>15</v>
      </c>
      <c r="BK1437" s="17">
        <f t="shared" si="777"/>
        <v>1.5</v>
      </c>
      <c r="BM1437" s="17">
        <f t="shared" si="784"/>
        <v>1.5</v>
      </c>
      <c r="BX1437" s="18">
        <f t="shared" si="785"/>
        <v>75.205750411731103</v>
      </c>
      <c r="BY1437" s="42">
        <v>0.06</v>
      </c>
      <c r="BZ1437" s="43">
        <f t="shared" si="758"/>
        <v>101.63201696766227</v>
      </c>
      <c r="CA1437" s="18">
        <f t="shared" si="778"/>
        <v>2190.0576188705486</v>
      </c>
      <c r="CB1437" s="18">
        <f t="shared" si="779"/>
        <v>292.00768251607315</v>
      </c>
      <c r="CC1437" s="18">
        <f t="shared" si="780"/>
        <v>369.92587685278994</v>
      </c>
      <c r="CD1437" s="25">
        <f t="shared" si="781"/>
        <v>1.2668361108356383</v>
      </c>
      <c r="CE1437" s="26">
        <f t="shared" si="782"/>
        <v>5.3963765446323571</v>
      </c>
      <c r="CF1437" s="18">
        <f t="shared" si="786"/>
        <v>48.20575041173111</v>
      </c>
      <c r="CG1437" s="18"/>
      <c r="CH1437" s="18"/>
      <c r="CI1437" s="18"/>
      <c r="CJ1437" s="18"/>
      <c r="CL1437" s="26"/>
      <c r="CZ1437" s="18">
        <f t="shared" si="787"/>
        <v>3690.5625</v>
      </c>
      <c r="DC1437" s="18">
        <f t="shared" si="788"/>
        <v>355.80862561759665</v>
      </c>
      <c r="DD1437" s="17">
        <f t="shared" si="789"/>
        <v>1</v>
      </c>
      <c r="DE1437" s="17">
        <f t="shared" si="790"/>
        <v>1</v>
      </c>
      <c r="DF1437" s="17">
        <f t="shared" si="791"/>
        <v>1</v>
      </c>
      <c r="DG1437" s="17">
        <f t="shared" si="792"/>
        <v>1</v>
      </c>
      <c r="DH1437" s="17">
        <f t="shared" si="793"/>
        <v>1</v>
      </c>
      <c r="DI1437" s="17">
        <f t="shared" si="794"/>
        <v>1</v>
      </c>
      <c r="DJ1437" s="20" t="s">
        <v>1528</v>
      </c>
    </row>
    <row r="1438" spans="1:114" x14ac:dyDescent="0.2">
      <c r="A1438" s="15" t="s">
        <v>105</v>
      </c>
      <c r="B1438" s="10" t="s">
        <v>1538</v>
      </c>
      <c r="C1438" s="11">
        <f t="shared" si="772"/>
        <v>0.57893749999999999</v>
      </c>
      <c r="D1438" s="11">
        <f t="shared" si="798"/>
        <v>16</v>
      </c>
      <c r="E1438" s="11">
        <f t="shared" si="798"/>
        <v>16</v>
      </c>
      <c r="F1438" s="11">
        <f t="shared" si="798"/>
        <v>0</v>
      </c>
      <c r="G1438" s="11">
        <f t="shared" si="798"/>
        <v>1.25</v>
      </c>
      <c r="H1438" s="11">
        <f t="shared" si="798"/>
        <v>0</v>
      </c>
      <c r="I1438" s="11">
        <f t="shared" si="798"/>
        <v>1.25</v>
      </c>
      <c r="J1438" s="11">
        <f t="shared" si="798"/>
        <v>0</v>
      </c>
      <c r="K1438" s="11">
        <f t="shared" si="798"/>
        <v>0</v>
      </c>
      <c r="L1438" s="11">
        <f t="shared" si="798"/>
        <v>0</v>
      </c>
      <c r="M1438" s="11">
        <f t="shared" si="798"/>
        <v>0</v>
      </c>
      <c r="N1438" s="11">
        <f t="shared" si="797"/>
        <v>0</v>
      </c>
      <c r="O1438" s="11">
        <f t="shared" si="797"/>
        <v>0</v>
      </c>
      <c r="P1438" s="11">
        <f t="shared" si="797"/>
        <v>0</v>
      </c>
      <c r="Q1438" s="11">
        <f t="shared" si="797"/>
        <v>0</v>
      </c>
      <c r="R1438" s="11">
        <f t="shared" si="797"/>
        <v>0</v>
      </c>
      <c r="S1438" s="11">
        <f t="shared" si="771"/>
        <v>0</v>
      </c>
      <c r="T1438" s="11">
        <f t="shared" si="764"/>
        <v>69.726215563702155</v>
      </c>
      <c r="U1438" s="40">
        <f t="shared" si="773"/>
        <v>6.4000000000000001E-2</v>
      </c>
      <c r="V1438" s="11">
        <f t="shared" si="795"/>
        <v>116.92684273951058</v>
      </c>
      <c r="W1438" s="11">
        <f t="shared" si="795"/>
        <v>2451.3655772415132</v>
      </c>
      <c r="X1438" s="11">
        <f t="shared" si="795"/>
        <v>306.42069715518915</v>
      </c>
      <c r="Y1438" s="11">
        <f t="shared" si="783"/>
        <v>377.66085226702853</v>
      </c>
      <c r="Z1438" s="11">
        <f t="shared" si="783"/>
        <v>1.2324913289906108</v>
      </c>
      <c r="AA1438" s="11">
        <f t="shared" si="783"/>
        <v>5.929335087584743</v>
      </c>
      <c r="AB1438" s="11">
        <f t="shared" si="762"/>
        <v>42.226215563702162</v>
      </c>
      <c r="AC1438" s="11">
        <f t="shared" si="762"/>
        <v>0</v>
      </c>
      <c r="AD1438" s="11">
        <f t="shared" si="762"/>
        <v>0</v>
      </c>
      <c r="AE1438" s="11">
        <f t="shared" si="762"/>
        <v>0</v>
      </c>
      <c r="AF1438" s="11">
        <f t="shared" si="762"/>
        <v>0</v>
      </c>
      <c r="AG1438" s="11">
        <f t="shared" si="763"/>
        <v>0</v>
      </c>
      <c r="AH1438" s="11">
        <f t="shared" si="763"/>
        <v>0</v>
      </c>
      <c r="AI1438" s="11">
        <f t="shared" si="763"/>
        <v>0</v>
      </c>
      <c r="AJ1438" s="11">
        <f t="shared" si="763"/>
        <v>0</v>
      </c>
      <c r="AK1438" s="11">
        <f t="shared" si="763"/>
        <v>0</v>
      </c>
      <c r="AL1438" s="11">
        <f t="shared" si="763"/>
        <v>0</v>
      </c>
      <c r="AM1438" s="11">
        <f t="shared" si="763"/>
        <v>0</v>
      </c>
      <c r="AN1438" s="11">
        <f t="shared" si="763"/>
        <v>0</v>
      </c>
      <c r="AO1438" s="11">
        <f t="shared" si="763"/>
        <v>0</v>
      </c>
      <c r="AP1438" s="11">
        <f t="shared" si="763"/>
        <v>0</v>
      </c>
      <c r="AQ1438" s="11">
        <f t="shared" si="799"/>
        <v>0</v>
      </c>
      <c r="AR1438" s="11">
        <f t="shared" si="799"/>
        <v>0</v>
      </c>
      <c r="AS1438" s="11">
        <f t="shared" si="799"/>
        <v>0</v>
      </c>
      <c r="AT1438" s="11">
        <f t="shared" si="799"/>
        <v>0</v>
      </c>
      <c r="AU1438" s="11">
        <f t="shared" si="799"/>
        <v>0</v>
      </c>
      <c r="AV1438" s="11">
        <f t="shared" si="799"/>
        <v>4011.30859375</v>
      </c>
      <c r="AW1438" s="11">
        <f t="shared" si="796"/>
        <v>0</v>
      </c>
      <c r="AX1438" s="11">
        <f t="shared" si="796"/>
        <v>0</v>
      </c>
      <c r="AY1438" s="11">
        <f t="shared" si="796"/>
        <v>429.08932334555323</v>
      </c>
      <c r="AZ1438" s="11">
        <f t="shared" si="796"/>
        <v>1</v>
      </c>
      <c r="BA1438" s="11">
        <f t="shared" si="796"/>
        <v>1</v>
      </c>
      <c r="BB1438" s="11">
        <f t="shared" si="796"/>
        <v>1</v>
      </c>
      <c r="BC1438" s="11">
        <f t="shared" si="796"/>
        <v>1</v>
      </c>
      <c r="BD1438" s="11">
        <f t="shared" si="796"/>
        <v>1</v>
      </c>
      <c r="BE1438" s="11">
        <f t="shared" si="796"/>
        <v>1</v>
      </c>
      <c r="BF1438" s="15" t="str">
        <f t="shared" si="774"/>
        <v>ČSN 42 6935</v>
      </c>
      <c r="BG1438" s="42">
        <v>0.57893749999999999</v>
      </c>
      <c r="BH1438" s="17">
        <f t="shared" si="775"/>
        <v>16</v>
      </c>
      <c r="BI1438" s="17">
        <f t="shared" si="776"/>
        <v>16</v>
      </c>
      <c r="BK1438" s="17">
        <f t="shared" si="777"/>
        <v>1.25</v>
      </c>
      <c r="BM1438" s="17">
        <f t="shared" si="784"/>
        <v>1.25</v>
      </c>
      <c r="BX1438" s="18">
        <f t="shared" si="785"/>
        <v>69.726215563702155</v>
      </c>
      <c r="BY1438" s="42">
        <v>6.4000000000000001E-2</v>
      </c>
      <c r="BZ1438" s="43">
        <f t="shared" si="758"/>
        <v>116.92684273951058</v>
      </c>
      <c r="CA1438" s="18">
        <f t="shared" si="778"/>
        <v>2451.3655772415132</v>
      </c>
      <c r="CB1438" s="18">
        <f t="shared" si="779"/>
        <v>306.42069715518915</v>
      </c>
      <c r="CC1438" s="18">
        <f t="shared" si="780"/>
        <v>377.66085226702853</v>
      </c>
      <c r="CD1438" s="25">
        <f t="shared" si="781"/>
        <v>1.2324913289906108</v>
      </c>
      <c r="CE1438" s="26">
        <f t="shared" si="782"/>
        <v>5.929335087584743</v>
      </c>
      <c r="CF1438" s="18">
        <f t="shared" si="786"/>
        <v>42.226215563702162</v>
      </c>
      <c r="CG1438" s="18"/>
      <c r="CH1438" s="18"/>
      <c r="CI1438" s="18"/>
      <c r="CJ1438" s="18"/>
      <c r="CL1438" s="26"/>
      <c r="CZ1438" s="18">
        <f t="shared" si="787"/>
        <v>4011.30859375</v>
      </c>
      <c r="DC1438" s="18">
        <f t="shared" si="788"/>
        <v>429.08932334555323</v>
      </c>
      <c r="DD1438" s="17">
        <f t="shared" si="789"/>
        <v>1</v>
      </c>
      <c r="DE1438" s="17">
        <f t="shared" si="790"/>
        <v>1</v>
      </c>
      <c r="DF1438" s="17">
        <f t="shared" si="791"/>
        <v>1</v>
      </c>
      <c r="DG1438" s="17">
        <f t="shared" si="792"/>
        <v>1</v>
      </c>
      <c r="DH1438" s="17">
        <f t="shared" si="793"/>
        <v>1</v>
      </c>
      <c r="DI1438" s="17">
        <f t="shared" si="794"/>
        <v>1</v>
      </c>
      <c r="DJ1438" s="20" t="s">
        <v>1528</v>
      </c>
    </row>
    <row r="1439" spans="1:114" x14ac:dyDescent="0.2">
      <c r="A1439" s="15" t="s">
        <v>105</v>
      </c>
      <c r="B1439" s="10" t="s">
        <v>1539</v>
      </c>
      <c r="C1439" s="11">
        <f t="shared" si="772"/>
        <v>0.68294999999999995</v>
      </c>
      <c r="D1439" s="11">
        <f t="shared" si="798"/>
        <v>16</v>
      </c>
      <c r="E1439" s="11">
        <f t="shared" si="798"/>
        <v>16</v>
      </c>
      <c r="F1439" s="11">
        <f t="shared" si="798"/>
        <v>0</v>
      </c>
      <c r="G1439" s="11">
        <f t="shared" si="798"/>
        <v>1.5</v>
      </c>
      <c r="H1439" s="11">
        <f t="shared" si="798"/>
        <v>0</v>
      </c>
      <c r="I1439" s="11">
        <f t="shared" si="798"/>
        <v>1.5</v>
      </c>
      <c r="J1439" s="11">
        <f t="shared" si="798"/>
        <v>0</v>
      </c>
      <c r="K1439" s="11">
        <f t="shared" si="798"/>
        <v>0</v>
      </c>
      <c r="L1439" s="11">
        <f t="shared" si="798"/>
        <v>0</v>
      </c>
      <c r="M1439" s="11">
        <f t="shared" si="798"/>
        <v>0</v>
      </c>
      <c r="N1439" s="11">
        <f t="shared" si="797"/>
        <v>0</v>
      </c>
      <c r="O1439" s="11">
        <f t="shared" si="797"/>
        <v>0</v>
      </c>
      <c r="P1439" s="11">
        <f t="shared" si="797"/>
        <v>0</v>
      </c>
      <c r="Q1439" s="11">
        <f t="shared" si="797"/>
        <v>0</v>
      </c>
      <c r="R1439" s="11">
        <f t="shared" si="797"/>
        <v>0</v>
      </c>
      <c r="S1439" s="11">
        <f t="shared" si="771"/>
        <v>0</v>
      </c>
      <c r="T1439" s="11">
        <f t="shared" si="764"/>
        <v>81.205750411731103</v>
      </c>
      <c r="U1439" s="40">
        <f t="shared" si="773"/>
        <v>6.4000000000000001E-2</v>
      </c>
      <c r="V1439" s="11">
        <f t="shared" si="795"/>
        <v>100.39764672700373</v>
      </c>
      <c r="W1439" s="11">
        <f t="shared" si="795"/>
        <v>2737.2849333262716</v>
      </c>
      <c r="X1439" s="11">
        <f t="shared" si="795"/>
        <v>342.16061666578395</v>
      </c>
      <c r="Y1439" s="11">
        <f t="shared" si="783"/>
        <v>430.02875205865547</v>
      </c>
      <c r="Z1439" s="11">
        <f t="shared" si="783"/>
        <v>1.2568037673333383</v>
      </c>
      <c r="AA1439" s="11">
        <f t="shared" si="783"/>
        <v>5.8058606986804202</v>
      </c>
      <c r="AB1439" s="11">
        <f t="shared" si="762"/>
        <v>51.20575041173111</v>
      </c>
      <c r="AC1439" s="11">
        <f t="shared" si="762"/>
        <v>0</v>
      </c>
      <c r="AD1439" s="11">
        <f t="shared" si="762"/>
        <v>0</v>
      </c>
      <c r="AE1439" s="11">
        <f t="shared" si="762"/>
        <v>0</v>
      </c>
      <c r="AF1439" s="11">
        <f t="shared" si="762"/>
        <v>0</v>
      </c>
      <c r="AG1439" s="11">
        <f t="shared" si="763"/>
        <v>0</v>
      </c>
      <c r="AH1439" s="11">
        <f t="shared" si="763"/>
        <v>0</v>
      </c>
      <c r="AI1439" s="11">
        <f t="shared" si="763"/>
        <v>0</v>
      </c>
      <c r="AJ1439" s="11">
        <f t="shared" si="763"/>
        <v>0</v>
      </c>
      <c r="AK1439" s="11">
        <f t="shared" si="763"/>
        <v>0</v>
      </c>
      <c r="AL1439" s="11">
        <f t="shared" ref="AL1439:AY1479" si="800">IF($A1439="x",CP1439,"")</f>
        <v>0</v>
      </c>
      <c r="AM1439" s="11">
        <f t="shared" si="800"/>
        <v>0</v>
      </c>
      <c r="AN1439" s="11">
        <f t="shared" si="800"/>
        <v>0</v>
      </c>
      <c r="AO1439" s="11">
        <f t="shared" si="800"/>
        <v>0</v>
      </c>
      <c r="AP1439" s="11">
        <f t="shared" si="800"/>
        <v>0</v>
      </c>
      <c r="AQ1439" s="11">
        <f t="shared" si="799"/>
        <v>0</v>
      </c>
      <c r="AR1439" s="11">
        <f t="shared" si="799"/>
        <v>0</v>
      </c>
      <c r="AS1439" s="11">
        <f t="shared" si="799"/>
        <v>0</v>
      </c>
      <c r="AT1439" s="11">
        <f t="shared" si="799"/>
        <v>0</v>
      </c>
      <c r="AU1439" s="11">
        <f t="shared" si="799"/>
        <v>0</v>
      </c>
      <c r="AV1439" s="11">
        <f t="shared" si="799"/>
        <v>4572.9375</v>
      </c>
      <c r="AW1439" s="11">
        <f t="shared" si="796"/>
        <v>0</v>
      </c>
      <c r="AX1439" s="11">
        <f t="shared" si="796"/>
        <v>0</v>
      </c>
      <c r="AY1439" s="11">
        <f t="shared" si="796"/>
        <v>411.80862561759665</v>
      </c>
      <c r="AZ1439" s="11">
        <f t="shared" si="796"/>
        <v>1</v>
      </c>
      <c r="BA1439" s="11">
        <f t="shared" si="796"/>
        <v>1</v>
      </c>
      <c r="BB1439" s="11">
        <f t="shared" si="796"/>
        <v>1</v>
      </c>
      <c r="BC1439" s="11">
        <f t="shared" si="796"/>
        <v>1</v>
      </c>
      <c r="BD1439" s="11">
        <f t="shared" si="796"/>
        <v>1</v>
      </c>
      <c r="BE1439" s="11">
        <f t="shared" si="796"/>
        <v>1</v>
      </c>
      <c r="BF1439" s="15" t="str">
        <f t="shared" si="774"/>
        <v>ČSN 42 6935</v>
      </c>
      <c r="BG1439" s="42">
        <v>0.68294999999999995</v>
      </c>
      <c r="BH1439" s="17">
        <f t="shared" si="775"/>
        <v>16</v>
      </c>
      <c r="BI1439" s="17">
        <f t="shared" si="776"/>
        <v>16</v>
      </c>
      <c r="BK1439" s="17">
        <f t="shared" si="777"/>
        <v>1.5</v>
      </c>
      <c r="BM1439" s="17">
        <f t="shared" si="784"/>
        <v>1.5</v>
      </c>
      <c r="BX1439" s="18">
        <f t="shared" si="785"/>
        <v>81.205750411731103</v>
      </c>
      <c r="BY1439" s="42">
        <v>6.4000000000000001E-2</v>
      </c>
      <c r="BZ1439" s="43">
        <f t="shared" si="758"/>
        <v>100.39764672700373</v>
      </c>
      <c r="CA1439" s="18">
        <f t="shared" si="778"/>
        <v>2737.2849333262716</v>
      </c>
      <c r="CB1439" s="18">
        <f t="shared" si="779"/>
        <v>342.16061666578395</v>
      </c>
      <c r="CC1439" s="18">
        <f t="shared" si="780"/>
        <v>430.02875205865547</v>
      </c>
      <c r="CD1439" s="25">
        <f t="shared" si="781"/>
        <v>1.2568037673333383</v>
      </c>
      <c r="CE1439" s="26">
        <f t="shared" si="782"/>
        <v>5.8058606986804202</v>
      </c>
      <c r="CF1439" s="18">
        <f t="shared" si="786"/>
        <v>51.20575041173111</v>
      </c>
      <c r="CG1439" s="18"/>
      <c r="CH1439" s="18"/>
      <c r="CI1439" s="18"/>
      <c r="CJ1439" s="18"/>
      <c r="CL1439" s="26"/>
      <c r="CZ1439" s="18">
        <f t="shared" si="787"/>
        <v>4572.9375</v>
      </c>
      <c r="DC1439" s="18">
        <f t="shared" si="788"/>
        <v>411.80862561759665</v>
      </c>
      <c r="DD1439" s="17">
        <f t="shared" si="789"/>
        <v>1</v>
      </c>
      <c r="DE1439" s="17">
        <f t="shared" si="790"/>
        <v>1</v>
      </c>
      <c r="DF1439" s="17">
        <f t="shared" si="791"/>
        <v>1</v>
      </c>
      <c r="DG1439" s="17">
        <f t="shared" si="792"/>
        <v>1</v>
      </c>
      <c r="DH1439" s="17">
        <f t="shared" si="793"/>
        <v>1</v>
      </c>
      <c r="DI1439" s="17">
        <f t="shared" si="794"/>
        <v>1</v>
      </c>
      <c r="DJ1439" s="20" t="s">
        <v>1528</v>
      </c>
    </row>
    <row r="1440" spans="1:114" x14ac:dyDescent="0.2">
      <c r="A1440" s="15" t="s">
        <v>105</v>
      </c>
      <c r="B1440" s="10" t="s">
        <v>1540</v>
      </c>
      <c r="C1440" s="11">
        <f t="shared" si="772"/>
        <v>0.65743750000000001</v>
      </c>
      <c r="D1440" s="11">
        <f t="shared" si="798"/>
        <v>18</v>
      </c>
      <c r="E1440" s="11">
        <f t="shared" si="798"/>
        <v>18</v>
      </c>
      <c r="F1440" s="11">
        <f t="shared" si="798"/>
        <v>0</v>
      </c>
      <c r="G1440" s="11">
        <f t="shared" si="798"/>
        <v>1.25</v>
      </c>
      <c r="H1440" s="11">
        <f t="shared" si="798"/>
        <v>0</v>
      </c>
      <c r="I1440" s="11">
        <f t="shared" si="798"/>
        <v>1.25</v>
      </c>
      <c r="J1440" s="11">
        <f t="shared" si="798"/>
        <v>0</v>
      </c>
      <c r="K1440" s="11">
        <f t="shared" si="798"/>
        <v>0</v>
      </c>
      <c r="L1440" s="11">
        <f t="shared" si="798"/>
        <v>0</v>
      </c>
      <c r="M1440" s="11">
        <f t="shared" si="798"/>
        <v>0</v>
      </c>
      <c r="N1440" s="11">
        <f t="shared" si="797"/>
        <v>0</v>
      </c>
      <c r="O1440" s="11">
        <f t="shared" si="797"/>
        <v>0</v>
      </c>
      <c r="P1440" s="11">
        <f t="shared" si="797"/>
        <v>0</v>
      </c>
      <c r="Q1440" s="11">
        <f t="shared" si="797"/>
        <v>0</v>
      </c>
      <c r="R1440" s="11">
        <f t="shared" si="797"/>
        <v>0</v>
      </c>
      <c r="S1440" s="11">
        <f t="shared" si="771"/>
        <v>0</v>
      </c>
      <c r="T1440" s="11">
        <f t="shared" si="764"/>
        <v>79.726215563702155</v>
      </c>
      <c r="U1440" s="40">
        <f t="shared" si="773"/>
        <v>7.1999999999999995E-2</v>
      </c>
      <c r="V1440" s="11">
        <f t="shared" si="795"/>
        <v>115.0433951673585</v>
      </c>
      <c r="W1440" s="11">
        <f t="shared" si="795"/>
        <v>3629.4343306726055</v>
      </c>
      <c r="X1440" s="11">
        <f t="shared" si="795"/>
        <v>403.27048118584503</v>
      </c>
      <c r="Y1440" s="11">
        <f t="shared" si="783"/>
        <v>491.76206783073059</v>
      </c>
      <c r="Z1440" s="11">
        <f t="shared" si="783"/>
        <v>1.2194348229621714</v>
      </c>
      <c r="AA1440" s="11">
        <f t="shared" si="783"/>
        <v>6.7471271832183577</v>
      </c>
      <c r="AB1440" s="11">
        <f t="shared" si="762"/>
        <v>47.226215563702162</v>
      </c>
      <c r="AC1440" s="11">
        <f t="shared" si="762"/>
        <v>0</v>
      </c>
      <c r="AD1440" s="11">
        <f t="shared" si="762"/>
        <v>0</v>
      </c>
      <c r="AE1440" s="11">
        <f t="shared" si="762"/>
        <v>0</v>
      </c>
      <c r="AF1440" s="11">
        <f t="shared" si="762"/>
        <v>0</v>
      </c>
      <c r="AG1440" s="11">
        <f t="shared" si="762"/>
        <v>0</v>
      </c>
      <c r="AH1440" s="11">
        <f t="shared" si="762"/>
        <v>0</v>
      </c>
      <c r="AI1440" s="11">
        <f t="shared" si="762"/>
        <v>0</v>
      </c>
      <c r="AJ1440" s="11">
        <f t="shared" si="762"/>
        <v>0</v>
      </c>
      <c r="AK1440" s="11">
        <f t="shared" si="762"/>
        <v>0</v>
      </c>
      <c r="AL1440" s="11">
        <f t="shared" si="800"/>
        <v>0</v>
      </c>
      <c r="AM1440" s="11">
        <f t="shared" si="800"/>
        <v>0</v>
      </c>
      <c r="AN1440" s="11">
        <f t="shared" si="800"/>
        <v>0</v>
      </c>
      <c r="AO1440" s="11">
        <f t="shared" si="800"/>
        <v>0</v>
      </c>
      <c r="AP1440" s="11">
        <f t="shared" si="800"/>
        <v>0</v>
      </c>
      <c r="AQ1440" s="11">
        <f t="shared" si="799"/>
        <v>0</v>
      </c>
      <c r="AR1440" s="11">
        <f t="shared" si="799"/>
        <v>0</v>
      </c>
      <c r="AS1440" s="11">
        <f t="shared" si="799"/>
        <v>0</v>
      </c>
      <c r="AT1440" s="11">
        <f t="shared" si="799"/>
        <v>0</v>
      </c>
      <c r="AU1440" s="11">
        <f t="shared" si="799"/>
        <v>0</v>
      </c>
      <c r="AV1440" s="11">
        <f t="shared" si="799"/>
        <v>5874.27734375</v>
      </c>
      <c r="AW1440" s="11">
        <f t="shared" si="796"/>
        <v>0</v>
      </c>
      <c r="AX1440" s="11">
        <f t="shared" si="796"/>
        <v>0</v>
      </c>
      <c r="AY1440" s="11">
        <f t="shared" si="796"/>
        <v>555.08932334555323</v>
      </c>
      <c r="AZ1440" s="11">
        <f t="shared" si="796"/>
        <v>1</v>
      </c>
      <c r="BA1440" s="11">
        <f t="shared" si="796"/>
        <v>1</v>
      </c>
      <c r="BB1440" s="11">
        <f t="shared" si="796"/>
        <v>1</v>
      </c>
      <c r="BC1440" s="11">
        <f t="shared" si="796"/>
        <v>1</v>
      </c>
      <c r="BD1440" s="11">
        <f t="shared" si="796"/>
        <v>1</v>
      </c>
      <c r="BE1440" s="11">
        <f t="shared" si="796"/>
        <v>1</v>
      </c>
      <c r="BF1440" s="15" t="str">
        <f t="shared" si="774"/>
        <v>ČSN 42 6935</v>
      </c>
      <c r="BG1440" s="42">
        <v>0.65743750000000001</v>
      </c>
      <c r="BH1440" s="17">
        <f t="shared" si="775"/>
        <v>18</v>
      </c>
      <c r="BI1440" s="17">
        <f t="shared" si="776"/>
        <v>18</v>
      </c>
      <c r="BK1440" s="17">
        <f t="shared" si="777"/>
        <v>1.25</v>
      </c>
      <c r="BM1440" s="17">
        <f t="shared" si="784"/>
        <v>1.25</v>
      </c>
      <c r="BX1440" s="18">
        <f t="shared" si="785"/>
        <v>79.726215563702155</v>
      </c>
      <c r="BY1440" s="42">
        <v>7.1999999999999995E-2</v>
      </c>
      <c r="BZ1440" s="43">
        <f t="shared" si="758"/>
        <v>115.0433951673585</v>
      </c>
      <c r="CA1440" s="18">
        <f t="shared" si="778"/>
        <v>3629.4343306726055</v>
      </c>
      <c r="CB1440" s="18">
        <f t="shared" si="779"/>
        <v>403.27048118584503</v>
      </c>
      <c r="CC1440" s="18">
        <f t="shared" si="780"/>
        <v>491.76206783073059</v>
      </c>
      <c r="CD1440" s="25">
        <f t="shared" si="781"/>
        <v>1.2194348229621714</v>
      </c>
      <c r="CE1440" s="26">
        <f t="shared" si="782"/>
        <v>6.7471271832183577</v>
      </c>
      <c r="CF1440" s="18">
        <f t="shared" si="786"/>
        <v>47.226215563702162</v>
      </c>
      <c r="CG1440" s="18"/>
      <c r="CH1440" s="18"/>
      <c r="CI1440" s="18"/>
      <c r="CJ1440" s="18"/>
      <c r="CL1440" s="26"/>
      <c r="CZ1440" s="18">
        <f t="shared" si="787"/>
        <v>5874.27734375</v>
      </c>
      <c r="DC1440" s="18">
        <f t="shared" si="788"/>
        <v>555.08932334555323</v>
      </c>
      <c r="DD1440" s="17">
        <f t="shared" si="789"/>
        <v>1</v>
      </c>
      <c r="DE1440" s="17">
        <f t="shared" si="790"/>
        <v>1</v>
      </c>
      <c r="DF1440" s="17">
        <f t="shared" si="791"/>
        <v>1</v>
      </c>
      <c r="DG1440" s="17">
        <f t="shared" si="792"/>
        <v>1</v>
      </c>
      <c r="DH1440" s="17">
        <f t="shared" si="793"/>
        <v>1</v>
      </c>
      <c r="DI1440" s="17">
        <f t="shared" si="794"/>
        <v>1</v>
      </c>
      <c r="DJ1440" s="20" t="s">
        <v>1528</v>
      </c>
    </row>
    <row r="1441" spans="1:114" x14ac:dyDescent="0.2">
      <c r="A1441" s="15" t="s">
        <v>105</v>
      </c>
      <c r="B1441" s="10" t="s">
        <v>1541</v>
      </c>
      <c r="C1441" s="11">
        <f t="shared" si="772"/>
        <v>0.77715000000000001</v>
      </c>
      <c r="D1441" s="11">
        <f t="shared" si="798"/>
        <v>18</v>
      </c>
      <c r="E1441" s="11">
        <f t="shared" si="798"/>
        <v>18</v>
      </c>
      <c r="F1441" s="11">
        <f t="shared" si="798"/>
        <v>0</v>
      </c>
      <c r="G1441" s="11">
        <f t="shared" si="798"/>
        <v>1.5</v>
      </c>
      <c r="H1441" s="11">
        <f t="shared" si="798"/>
        <v>0</v>
      </c>
      <c r="I1441" s="11">
        <f t="shared" si="798"/>
        <v>1.5</v>
      </c>
      <c r="J1441" s="11">
        <f t="shared" si="798"/>
        <v>0</v>
      </c>
      <c r="K1441" s="11">
        <f t="shared" si="798"/>
        <v>0</v>
      </c>
      <c r="L1441" s="11">
        <f t="shared" si="798"/>
        <v>0</v>
      </c>
      <c r="M1441" s="11">
        <f t="shared" si="798"/>
        <v>0</v>
      </c>
      <c r="N1441" s="11">
        <f t="shared" si="797"/>
        <v>0</v>
      </c>
      <c r="O1441" s="11">
        <f t="shared" si="797"/>
        <v>0</v>
      </c>
      <c r="P1441" s="11">
        <f t="shared" si="797"/>
        <v>0</v>
      </c>
      <c r="Q1441" s="11">
        <f t="shared" si="797"/>
        <v>0</v>
      </c>
      <c r="R1441" s="11">
        <f t="shared" si="797"/>
        <v>0</v>
      </c>
      <c r="S1441" s="11">
        <f t="shared" si="771"/>
        <v>0</v>
      </c>
      <c r="T1441" s="11">
        <f t="shared" si="764"/>
        <v>93.205750411731103</v>
      </c>
      <c r="U1441" s="40">
        <f t="shared" si="773"/>
        <v>7.1999999999999995E-2</v>
      </c>
      <c r="V1441" s="11">
        <f t="shared" si="795"/>
        <v>98.405672201300007</v>
      </c>
      <c r="W1441" s="11">
        <f t="shared" si="795"/>
        <v>4090.0481878553137</v>
      </c>
      <c r="X1441" s="11">
        <f t="shared" si="795"/>
        <v>454.44979865059042</v>
      </c>
      <c r="Y1441" s="11">
        <f t="shared" si="783"/>
        <v>563.73450247038659</v>
      </c>
      <c r="Z1441" s="11">
        <f t="shared" si="783"/>
        <v>1.2404769550878845</v>
      </c>
      <c r="AA1441" s="11">
        <f t="shared" si="783"/>
        <v>6.6243437189653056</v>
      </c>
      <c r="AB1441" s="11">
        <f t="shared" si="762"/>
        <v>57.20575041173111</v>
      </c>
      <c r="AC1441" s="11">
        <f t="shared" si="762"/>
        <v>0</v>
      </c>
      <c r="AD1441" s="11">
        <f t="shared" si="762"/>
        <v>0</v>
      </c>
      <c r="AE1441" s="11">
        <f t="shared" si="762"/>
        <v>0</v>
      </c>
      <c r="AF1441" s="11">
        <f t="shared" si="762"/>
        <v>0</v>
      </c>
      <c r="AG1441" s="11">
        <f t="shared" si="762"/>
        <v>0</v>
      </c>
      <c r="AH1441" s="11">
        <f t="shared" si="762"/>
        <v>0</v>
      </c>
      <c r="AI1441" s="11">
        <f t="shared" si="762"/>
        <v>0</v>
      </c>
      <c r="AJ1441" s="11">
        <f t="shared" si="762"/>
        <v>0</v>
      </c>
      <c r="AK1441" s="11">
        <f t="shared" si="762"/>
        <v>0</v>
      </c>
      <c r="AL1441" s="11">
        <f t="shared" si="800"/>
        <v>0</v>
      </c>
      <c r="AM1441" s="11">
        <f t="shared" si="800"/>
        <v>0</v>
      </c>
      <c r="AN1441" s="11">
        <f t="shared" si="800"/>
        <v>0</v>
      </c>
      <c r="AO1441" s="11">
        <f t="shared" si="800"/>
        <v>0</v>
      </c>
      <c r="AP1441" s="11">
        <f t="shared" si="800"/>
        <v>0</v>
      </c>
      <c r="AQ1441" s="11">
        <f t="shared" si="799"/>
        <v>0</v>
      </c>
      <c r="AR1441" s="11">
        <f t="shared" si="799"/>
        <v>0</v>
      </c>
      <c r="AS1441" s="11">
        <f t="shared" si="799"/>
        <v>0</v>
      </c>
      <c r="AT1441" s="11">
        <f t="shared" si="799"/>
        <v>0</v>
      </c>
      <c r="AU1441" s="11">
        <f t="shared" si="799"/>
        <v>0</v>
      </c>
      <c r="AV1441" s="11">
        <f t="shared" si="799"/>
        <v>6738.1875</v>
      </c>
      <c r="AW1441" s="11">
        <f t="shared" si="796"/>
        <v>0</v>
      </c>
      <c r="AX1441" s="11">
        <f t="shared" si="796"/>
        <v>0</v>
      </c>
      <c r="AY1441" s="11">
        <f t="shared" si="796"/>
        <v>535.80862561759659</v>
      </c>
      <c r="AZ1441" s="11">
        <f t="shared" si="796"/>
        <v>1</v>
      </c>
      <c r="BA1441" s="11">
        <f t="shared" si="796"/>
        <v>1</v>
      </c>
      <c r="BB1441" s="11">
        <f t="shared" si="796"/>
        <v>1</v>
      </c>
      <c r="BC1441" s="11">
        <f t="shared" si="796"/>
        <v>1</v>
      </c>
      <c r="BD1441" s="11">
        <f t="shared" si="796"/>
        <v>1</v>
      </c>
      <c r="BE1441" s="11">
        <f t="shared" si="796"/>
        <v>1</v>
      </c>
      <c r="BF1441" s="15" t="str">
        <f t="shared" si="774"/>
        <v>ČSN 42 6935</v>
      </c>
      <c r="BG1441" s="42">
        <v>0.77715000000000001</v>
      </c>
      <c r="BH1441" s="17">
        <f t="shared" si="775"/>
        <v>18</v>
      </c>
      <c r="BI1441" s="17">
        <f t="shared" si="776"/>
        <v>18</v>
      </c>
      <c r="BK1441" s="17">
        <f t="shared" si="777"/>
        <v>1.5</v>
      </c>
      <c r="BM1441" s="17">
        <f t="shared" si="784"/>
        <v>1.5</v>
      </c>
      <c r="BX1441" s="18">
        <f t="shared" si="785"/>
        <v>93.205750411731103</v>
      </c>
      <c r="BY1441" s="42">
        <v>7.1999999999999995E-2</v>
      </c>
      <c r="BZ1441" s="43">
        <f t="shared" si="758"/>
        <v>98.405672201300007</v>
      </c>
      <c r="CA1441" s="18">
        <f t="shared" si="778"/>
        <v>4090.0481878553137</v>
      </c>
      <c r="CB1441" s="18">
        <f t="shared" si="779"/>
        <v>454.44979865059042</v>
      </c>
      <c r="CC1441" s="18">
        <f t="shared" si="780"/>
        <v>563.73450247038659</v>
      </c>
      <c r="CD1441" s="25">
        <f t="shared" si="781"/>
        <v>1.2404769550878845</v>
      </c>
      <c r="CE1441" s="26">
        <f t="shared" si="782"/>
        <v>6.6243437189653056</v>
      </c>
      <c r="CF1441" s="18">
        <f t="shared" si="786"/>
        <v>57.20575041173111</v>
      </c>
      <c r="CG1441" s="18"/>
      <c r="CH1441" s="18"/>
      <c r="CI1441" s="18"/>
      <c r="CJ1441" s="18"/>
      <c r="CL1441" s="26"/>
      <c r="CZ1441" s="18">
        <f t="shared" si="787"/>
        <v>6738.1875</v>
      </c>
      <c r="DC1441" s="18">
        <f t="shared" si="788"/>
        <v>535.80862561759659</v>
      </c>
      <c r="DD1441" s="17">
        <f t="shared" si="789"/>
        <v>1</v>
      </c>
      <c r="DE1441" s="17">
        <f t="shared" si="790"/>
        <v>1</v>
      </c>
      <c r="DF1441" s="17">
        <f t="shared" si="791"/>
        <v>1</v>
      </c>
      <c r="DG1441" s="17">
        <f t="shared" si="792"/>
        <v>1</v>
      </c>
      <c r="DH1441" s="17">
        <f t="shared" si="793"/>
        <v>1</v>
      </c>
      <c r="DI1441" s="17">
        <f t="shared" si="794"/>
        <v>1</v>
      </c>
      <c r="DJ1441" s="20" t="s">
        <v>1528</v>
      </c>
    </row>
    <row r="1442" spans="1:114" x14ac:dyDescent="0.2">
      <c r="A1442" s="15" t="s">
        <v>105</v>
      </c>
      <c r="B1442" s="10" t="s">
        <v>1542</v>
      </c>
      <c r="C1442" s="11">
        <f t="shared" si="772"/>
        <v>1.0047999999999999</v>
      </c>
      <c r="D1442" s="11">
        <f t="shared" si="798"/>
        <v>18</v>
      </c>
      <c r="E1442" s="11">
        <f t="shared" si="798"/>
        <v>18</v>
      </c>
      <c r="F1442" s="11">
        <f t="shared" si="798"/>
        <v>0</v>
      </c>
      <c r="G1442" s="11">
        <f t="shared" si="798"/>
        <v>2</v>
      </c>
      <c r="H1442" s="11">
        <f t="shared" si="798"/>
        <v>0</v>
      </c>
      <c r="I1442" s="11">
        <f t="shared" si="798"/>
        <v>2</v>
      </c>
      <c r="J1442" s="11">
        <f t="shared" si="798"/>
        <v>0</v>
      </c>
      <c r="K1442" s="11">
        <f t="shared" si="798"/>
        <v>0</v>
      </c>
      <c r="L1442" s="11">
        <f t="shared" si="798"/>
        <v>0</v>
      </c>
      <c r="M1442" s="11">
        <f t="shared" si="798"/>
        <v>0</v>
      </c>
      <c r="N1442" s="11">
        <f t="shared" si="797"/>
        <v>0</v>
      </c>
      <c r="O1442" s="11">
        <f t="shared" si="797"/>
        <v>0</v>
      </c>
      <c r="P1442" s="11">
        <f t="shared" si="797"/>
        <v>0</v>
      </c>
      <c r="Q1442" s="11">
        <f t="shared" si="797"/>
        <v>0</v>
      </c>
      <c r="R1442" s="11">
        <f t="shared" si="797"/>
        <v>0</v>
      </c>
      <c r="S1442" s="11">
        <f t="shared" si="771"/>
        <v>0</v>
      </c>
      <c r="T1442" s="11">
        <f t="shared" si="764"/>
        <v>117.69911184307752</v>
      </c>
      <c r="U1442" s="40">
        <f t="shared" si="773"/>
        <v>7.1999999999999995E-2</v>
      </c>
      <c r="V1442" s="11">
        <f t="shared" si="795"/>
        <v>77.927304451723813</v>
      </c>
      <c r="W1442" s="11">
        <f t="shared" si="795"/>
        <v>4784.3066886256593</v>
      </c>
      <c r="X1442" s="11">
        <f t="shared" si="795"/>
        <v>531.58963206951773</v>
      </c>
      <c r="Y1442" s="11">
        <f t="shared" si="783"/>
        <v>683.16222588205426</v>
      </c>
      <c r="Z1442" s="11">
        <f t="shared" si="783"/>
        <v>1.2851308315071031</v>
      </c>
      <c r="AA1442" s="11">
        <f t="shared" si="783"/>
        <v>6.3756271725615363</v>
      </c>
      <c r="AB1442" s="11">
        <f t="shared" si="762"/>
        <v>77.699111843077517</v>
      </c>
      <c r="AC1442" s="11">
        <f t="shared" si="762"/>
        <v>0</v>
      </c>
      <c r="AD1442" s="11">
        <f t="shared" si="762"/>
        <v>0</v>
      </c>
      <c r="AE1442" s="11">
        <f t="shared" si="762"/>
        <v>0</v>
      </c>
      <c r="AF1442" s="11">
        <f t="shared" si="762"/>
        <v>0</v>
      </c>
      <c r="AG1442" s="11">
        <f t="shared" si="762"/>
        <v>0</v>
      </c>
      <c r="AH1442" s="11">
        <f t="shared" si="762"/>
        <v>0</v>
      </c>
      <c r="AI1442" s="11">
        <f t="shared" si="762"/>
        <v>0</v>
      </c>
      <c r="AJ1442" s="11">
        <f t="shared" si="762"/>
        <v>0</v>
      </c>
      <c r="AK1442" s="11">
        <f t="shared" si="762"/>
        <v>0</v>
      </c>
      <c r="AL1442" s="11">
        <f t="shared" si="800"/>
        <v>0</v>
      </c>
      <c r="AM1442" s="11">
        <f t="shared" si="800"/>
        <v>0</v>
      </c>
      <c r="AN1442" s="11">
        <f t="shared" si="800"/>
        <v>0</v>
      </c>
      <c r="AO1442" s="11">
        <f t="shared" si="800"/>
        <v>0</v>
      </c>
      <c r="AP1442" s="11">
        <f t="shared" si="800"/>
        <v>0</v>
      </c>
      <c r="AQ1442" s="11">
        <f t="shared" si="799"/>
        <v>0</v>
      </c>
      <c r="AR1442" s="11">
        <f t="shared" si="799"/>
        <v>0</v>
      </c>
      <c r="AS1442" s="11">
        <f t="shared" si="799"/>
        <v>0</v>
      </c>
      <c r="AT1442" s="11">
        <f t="shared" si="799"/>
        <v>0</v>
      </c>
      <c r="AU1442" s="11">
        <f t="shared" si="799"/>
        <v>0</v>
      </c>
      <c r="AV1442" s="11">
        <f t="shared" si="799"/>
        <v>8192</v>
      </c>
      <c r="AW1442" s="11">
        <f t="shared" si="796"/>
        <v>0</v>
      </c>
      <c r="AX1442" s="11">
        <f t="shared" si="796"/>
        <v>0</v>
      </c>
      <c r="AY1442" s="11">
        <f t="shared" si="796"/>
        <v>496.54866776461625</v>
      </c>
      <c r="AZ1442" s="11">
        <f t="shared" si="796"/>
        <v>1</v>
      </c>
      <c r="BA1442" s="11">
        <f t="shared" si="796"/>
        <v>1</v>
      </c>
      <c r="BB1442" s="11">
        <f t="shared" si="796"/>
        <v>1</v>
      </c>
      <c r="BC1442" s="11">
        <f t="shared" si="796"/>
        <v>1</v>
      </c>
      <c r="BD1442" s="11">
        <f t="shared" si="796"/>
        <v>1</v>
      </c>
      <c r="BE1442" s="11">
        <f t="shared" si="796"/>
        <v>1</v>
      </c>
      <c r="BF1442" s="15" t="str">
        <f t="shared" si="774"/>
        <v>ČSN 42 6935</v>
      </c>
      <c r="BG1442" s="42">
        <v>1.0047999999999999</v>
      </c>
      <c r="BH1442" s="17">
        <f t="shared" si="775"/>
        <v>18</v>
      </c>
      <c r="BI1442" s="17">
        <f t="shared" si="776"/>
        <v>18</v>
      </c>
      <c r="BK1442" s="17">
        <f t="shared" si="777"/>
        <v>2</v>
      </c>
      <c r="BM1442" s="17">
        <f t="shared" si="784"/>
        <v>2</v>
      </c>
      <c r="BX1442" s="18">
        <f t="shared" si="785"/>
        <v>117.69911184307752</v>
      </c>
      <c r="BY1442" s="42">
        <v>7.1999999999999995E-2</v>
      </c>
      <c r="BZ1442" s="43">
        <f t="shared" si="758"/>
        <v>77.927304451723813</v>
      </c>
      <c r="CA1442" s="18">
        <f t="shared" si="778"/>
        <v>4784.3066886256593</v>
      </c>
      <c r="CB1442" s="18">
        <f t="shared" si="779"/>
        <v>531.58963206951773</v>
      </c>
      <c r="CC1442" s="18">
        <f t="shared" si="780"/>
        <v>683.16222588205426</v>
      </c>
      <c r="CD1442" s="25">
        <f t="shared" si="781"/>
        <v>1.2851308315071031</v>
      </c>
      <c r="CE1442" s="26">
        <f t="shared" si="782"/>
        <v>6.3756271725615363</v>
      </c>
      <c r="CF1442" s="18">
        <f t="shared" si="786"/>
        <v>77.699111843077517</v>
      </c>
      <c r="CG1442" s="18"/>
      <c r="CH1442" s="18"/>
      <c r="CI1442" s="18"/>
      <c r="CJ1442" s="18"/>
      <c r="CL1442" s="26"/>
      <c r="CZ1442" s="18">
        <f t="shared" si="787"/>
        <v>8192</v>
      </c>
      <c r="DC1442" s="18">
        <f t="shared" si="788"/>
        <v>496.54866776461625</v>
      </c>
      <c r="DD1442" s="17">
        <f t="shared" si="789"/>
        <v>1</v>
      </c>
      <c r="DE1442" s="17">
        <f t="shared" si="790"/>
        <v>1</v>
      </c>
      <c r="DF1442" s="17">
        <f t="shared" si="791"/>
        <v>1</v>
      </c>
      <c r="DG1442" s="17">
        <f t="shared" si="792"/>
        <v>1</v>
      </c>
      <c r="DH1442" s="17">
        <f t="shared" si="793"/>
        <v>1</v>
      </c>
      <c r="DI1442" s="17">
        <f t="shared" si="794"/>
        <v>1</v>
      </c>
      <c r="DJ1442" s="20" t="s">
        <v>1528</v>
      </c>
    </row>
    <row r="1443" spans="1:114" x14ac:dyDescent="0.2">
      <c r="A1443" s="15" t="s">
        <v>105</v>
      </c>
      <c r="B1443" s="10" t="s">
        <v>1543</v>
      </c>
      <c r="C1443" s="11">
        <f t="shared" si="772"/>
        <v>0.59660000000000002</v>
      </c>
      <c r="D1443" s="11">
        <f t="shared" si="798"/>
        <v>20</v>
      </c>
      <c r="E1443" s="11">
        <f t="shared" si="798"/>
        <v>20</v>
      </c>
      <c r="F1443" s="11">
        <f t="shared" si="798"/>
        <v>0</v>
      </c>
      <c r="G1443" s="11">
        <f t="shared" si="798"/>
        <v>1</v>
      </c>
      <c r="H1443" s="11">
        <f t="shared" si="798"/>
        <v>0</v>
      </c>
      <c r="I1443" s="11">
        <f t="shared" si="798"/>
        <v>1</v>
      </c>
      <c r="J1443" s="11">
        <f t="shared" si="798"/>
        <v>0</v>
      </c>
      <c r="K1443" s="11">
        <f t="shared" si="798"/>
        <v>0</v>
      </c>
      <c r="L1443" s="11">
        <f t="shared" si="798"/>
        <v>0</v>
      </c>
      <c r="M1443" s="11">
        <f t="shared" si="798"/>
        <v>0</v>
      </c>
      <c r="N1443" s="11">
        <f t="shared" si="797"/>
        <v>0</v>
      </c>
      <c r="O1443" s="11">
        <f t="shared" si="797"/>
        <v>0</v>
      </c>
      <c r="P1443" s="11">
        <f t="shared" si="797"/>
        <v>0</v>
      </c>
      <c r="Q1443" s="11">
        <f t="shared" si="797"/>
        <v>0</v>
      </c>
      <c r="R1443" s="11">
        <f t="shared" si="797"/>
        <v>0</v>
      </c>
      <c r="S1443" s="11">
        <f t="shared" si="771"/>
        <v>0</v>
      </c>
      <c r="T1443" s="11">
        <f t="shared" si="764"/>
        <v>73.424777960769376</v>
      </c>
      <c r="U1443" s="40">
        <f t="shared" si="773"/>
        <v>0.08</v>
      </c>
      <c r="V1443" s="11">
        <f t="shared" si="795"/>
        <v>138.79623589727208</v>
      </c>
      <c r="W1443" s="11">
        <f t="shared" si="795"/>
        <v>4337.6334286068686</v>
      </c>
      <c r="X1443" s="11">
        <f t="shared" si="795"/>
        <v>433.76334286068686</v>
      </c>
      <c r="Y1443" s="11">
        <f t="shared" si="783"/>
        <v>516.73155701948838</v>
      </c>
      <c r="Z1443" s="11">
        <f t="shared" si="783"/>
        <v>1.1912753014388509</v>
      </c>
      <c r="AA1443" s="11">
        <f t="shared" si="783"/>
        <v>7.686083578336218</v>
      </c>
      <c r="AB1443" s="11">
        <f t="shared" si="762"/>
        <v>41.424777960769376</v>
      </c>
      <c r="AC1443" s="11">
        <f t="shared" si="762"/>
        <v>0</v>
      </c>
      <c r="AD1443" s="11">
        <f t="shared" si="762"/>
        <v>0</v>
      </c>
      <c r="AE1443" s="11">
        <f t="shared" si="762"/>
        <v>0</v>
      </c>
      <c r="AF1443" s="11">
        <f t="shared" si="762"/>
        <v>0</v>
      </c>
      <c r="AG1443" s="11">
        <f t="shared" si="762"/>
        <v>0</v>
      </c>
      <c r="AH1443" s="11">
        <f t="shared" si="762"/>
        <v>0</v>
      </c>
      <c r="AI1443" s="11">
        <f t="shared" si="762"/>
        <v>0</v>
      </c>
      <c r="AJ1443" s="11">
        <f t="shared" si="762"/>
        <v>0</v>
      </c>
      <c r="AK1443" s="11">
        <f t="shared" si="762"/>
        <v>0</v>
      </c>
      <c r="AL1443" s="11">
        <f t="shared" si="800"/>
        <v>0</v>
      </c>
      <c r="AM1443" s="11">
        <f t="shared" si="800"/>
        <v>0</v>
      </c>
      <c r="AN1443" s="11">
        <f t="shared" si="800"/>
        <v>0</v>
      </c>
      <c r="AO1443" s="11">
        <f t="shared" si="800"/>
        <v>0</v>
      </c>
      <c r="AP1443" s="11">
        <f t="shared" si="800"/>
        <v>0</v>
      </c>
      <c r="AQ1443" s="11">
        <f t="shared" si="799"/>
        <v>0</v>
      </c>
      <c r="AR1443" s="11">
        <f t="shared" si="799"/>
        <v>0</v>
      </c>
      <c r="AS1443" s="11">
        <f t="shared" si="799"/>
        <v>0</v>
      </c>
      <c r="AT1443" s="11">
        <f t="shared" si="799"/>
        <v>0</v>
      </c>
      <c r="AU1443" s="11">
        <f t="shared" si="799"/>
        <v>0</v>
      </c>
      <c r="AV1443" s="11">
        <f t="shared" si="799"/>
        <v>6859</v>
      </c>
      <c r="AW1443" s="11">
        <f t="shared" si="796"/>
        <v>0</v>
      </c>
      <c r="AX1443" s="11">
        <f t="shared" si="796"/>
        <v>0</v>
      </c>
      <c r="AY1443" s="11">
        <f t="shared" si="796"/>
        <v>718.13716694115408</v>
      </c>
      <c r="AZ1443" s="11">
        <f t="shared" si="796"/>
        <v>1</v>
      </c>
      <c r="BA1443" s="11">
        <f t="shared" si="796"/>
        <v>1</v>
      </c>
      <c r="BB1443" s="11">
        <f t="shared" si="796"/>
        <v>1</v>
      </c>
      <c r="BC1443" s="11">
        <f t="shared" si="796"/>
        <v>1</v>
      </c>
      <c r="BD1443" s="11">
        <f t="shared" si="796"/>
        <v>1</v>
      </c>
      <c r="BE1443" s="11">
        <f t="shared" si="796"/>
        <v>1</v>
      </c>
      <c r="BF1443" s="15" t="str">
        <f t="shared" si="774"/>
        <v>ČSN 42 6935</v>
      </c>
      <c r="BG1443" s="42">
        <v>0.59660000000000002</v>
      </c>
      <c r="BH1443" s="17">
        <f t="shared" si="775"/>
        <v>20</v>
      </c>
      <c r="BI1443" s="17">
        <f t="shared" si="776"/>
        <v>20</v>
      </c>
      <c r="BK1443" s="17">
        <f t="shared" si="777"/>
        <v>1</v>
      </c>
      <c r="BM1443" s="17">
        <f t="shared" si="784"/>
        <v>1</v>
      </c>
      <c r="BX1443" s="18">
        <f t="shared" si="785"/>
        <v>73.424777960769376</v>
      </c>
      <c r="BY1443" s="42">
        <v>0.08</v>
      </c>
      <c r="BZ1443" s="43">
        <f t="shared" si="758"/>
        <v>138.79623589727208</v>
      </c>
      <c r="CA1443" s="18">
        <f t="shared" si="778"/>
        <v>4337.6334286068686</v>
      </c>
      <c r="CB1443" s="18">
        <f t="shared" si="779"/>
        <v>433.76334286068686</v>
      </c>
      <c r="CC1443" s="18">
        <f t="shared" si="780"/>
        <v>516.73155701948838</v>
      </c>
      <c r="CD1443" s="25">
        <f t="shared" si="781"/>
        <v>1.1912753014388509</v>
      </c>
      <c r="CE1443" s="26">
        <f t="shared" si="782"/>
        <v>7.686083578336218</v>
      </c>
      <c r="CF1443" s="18">
        <f t="shared" si="786"/>
        <v>41.424777960769376</v>
      </c>
      <c r="CG1443" s="18"/>
      <c r="CH1443" s="18"/>
      <c r="CI1443" s="18"/>
      <c r="CJ1443" s="18"/>
      <c r="CL1443" s="26"/>
      <c r="CZ1443" s="18">
        <f t="shared" si="787"/>
        <v>6859</v>
      </c>
      <c r="DC1443" s="18">
        <f t="shared" si="788"/>
        <v>718.13716694115408</v>
      </c>
      <c r="DD1443" s="17">
        <f t="shared" si="789"/>
        <v>1</v>
      </c>
      <c r="DE1443" s="17">
        <f t="shared" si="790"/>
        <v>1</v>
      </c>
      <c r="DF1443" s="17">
        <f t="shared" si="791"/>
        <v>1</v>
      </c>
      <c r="DG1443" s="17">
        <f t="shared" si="792"/>
        <v>1</v>
      </c>
      <c r="DH1443" s="17">
        <f t="shared" si="793"/>
        <v>1</v>
      </c>
      <c r="DI1443" s="17">
        <f t="shared" si="794"/>
        <v>1</v>
      </c>
      <c r="DJ1443" s="20" t="s">
        <v>1528</v>
      </c>
    </row>
    <row r="1444" spans="1:114" x14ac:dyDescent="0.2">
      <c r="A1444" s="15" t="s">
        <v>105</v>
      </c>
      <c r="B1444" s="10" t="s">
        <v>1544</v>
      </c>
      <c r="C1444" s="11">
        <f t="shared" si="772"/>
        <v>0.73593750000000002</v>
      </c>
      <c r="D1444" s="11">
        <f t="shared" si="798"/>
        <v>20</v>
      </c>
      <c r="E1444" s="11">
        <f t="shared" si="798"/>
        <v>20</v>
      </c>
      <c r="F1444" s="11">
        <f t="shared" si="798"/>
        <v>0</v>
      </c>
      <c r="G1444" s="11">
        <f t="shared" si="798"/>
        <v>1.25</v>
      </c>
      <c r="H1444" s="11">
        <f t="shared" si="798"/>
        <v>0</v>
      </c>
      <c r="I1444" s="11">
        <f t="shared" si="798"/>
        <v>1.25</v>
      </c>
      <c r="J1444" s="11">
        <f t="shared" si="798"/>
        <v>0</v>
      </c>
      <c r="K1444" s="11">
        <f t="shared" si="798"/>
        <v>0</v>
      </c>
      <c r="L1444" s="11">
        <f t="shared" si="798"/>
        <v>0</v>
      </c>
      <c r="M1444" s="11">
        <f t="shared" si="798"/>
        <v>0</v>
      </c>
      <c r="N1444" s="11">
        <f t="shared" si="797"/>
        <v>0</v>
      </c>
      <c r="O1444" s="11">
        <f t="shared" si="797"/>
        <v>0</v>
      </c>
      <c r="P1444" s="11">
        <f t="shared" si="797"/>
        <v>0</v>
      </c>
      <c r="Q1444" s="11">
        <f t="shared" si="797"/>
        <v>0</v>
      </c>
      <c r="R1444" s="11">
        <f t="shared" si="797"/>
        <v>0</v>
      </c>
      <c r="S1444" s="11">
        <f t="shared" si="771"/>
        <v>0</v>
      </c>
      <c r="T1444" s="11">
        <f t="shared" si="764"/>
        <v>89.726215563702155</v>
      </c>
      <c r="U1444" s="40">
        <f t="shared" si="773"/>
        <v>0.08</v>
      </c>
      <c r="V1444" s="11">
        <f t="shared" si="795"/>
        <v>113.57976861636938</v>
      </c>
      <c r="W1444" s="11">
        <f t="shared" si="795"/>
        <v>5134.4555152311013</v>
      </c>
      <c r="X1444" s="11">
        <f t="shared" si="795"/>
        <v>513.44555152311011</v>
      </c>
      <c r="Y1444" s="11">
        <f t="shared" si="783"/>
        <v>620.86328339443276</v>
      </c>
      <c r="Z1444" s="11">
        <f t="shared" si="783"/>
        <v>1.2092095871756479</v>
      </c>
      <c r="AA1444" s="11">
        <f t="shared" si="783"/>
        <v>7.564627068401383</v>
      </c>
      <c r="AB1444" s="11">
        <f t="shared" si="762"/>
        <v>52.226215563702162</v>
      </c>
      <c r="AC1444" s="11">
        <f t="shared" si="762"/>
        <v>0</v>
      </c>
      <c r="AD1444" s="11">
        <f t="shared" si="762"/>
        <v>0</v>
      </c>
      <c r="AE1444" s="11">
        <f t="shared" si="762"/>
        <v>0</v>
      </c>
      <c r="AF1444" s="11">
        <f t="shared" si="762"/>
        <v>0</v>
      </c>
      <c r="AG1444" s="11">
        <f t="shared" si="762"/>
        <v>0</v>
      </c>
      <c r="AH1444" s="11">
        <f t="shared" si="762"/>
        <v>0</v>
      </c>
      <c r="AI1444" s="11">
        <f t="shared" si="762"/>
        <v>0</v>
      </c>
      <c r="AJ1444" s="11">
        <f t="shared" si="762"/>
        <v>0</v>
      </c>
      <c r="AK1444" s="11">
        <f t="shared" si="762"/>
        <v>0</v>
      </c>
      <c r="AL1444" s="11">
        <f t="shared" si="800"/>
        <v>0</v>
      </c>
      <c r="AM1444" s="11">
        <f t="shared" si="800"/>
        <v>0</v>
      </c>
      <c r="AN1444" s="11">
        <f t="shared" si="800"/>
        <v>0</v>
      </c>
      <c r="AO1444" s="11">
        <f t="shared" si="800"/>
        <v>0</v>
      </c>
      <c r="AP1444" s="11">
        <f t="shared" si="800"/>
        <v>0</v>
      </c>
      <c r="AQ1444" s="11">
        <f t="shared" si="799"/>
        <v>0</v>
      </c>
      <c r="AR1444" s="11">
        <f t="shared" si="799"/>
        <v>0</v>
      </c>
      <c r="AS1444" s="11">
        <f t="shared" si="799"/>
        <v>0</v>
      </c>
      <c r="AT1444" s="11">
        <f t="shared" si="799"/>
        <v>0</v>
      </c>
      <c r="AU1444" s="11">
        <f t="shared" si="799"/>
        <v>0</v>
      </c>
      <c r="AV1444" s="11">
        <f t="shared" si="799"/>
        <v>8239.74609375</v>
      </c>
      <c r="AW1444" s="11">
        <f t="shared" si="796"/>
        <v>0</v>
      </c>
      <c r="AX1444" s="11">
        <f t="shared" si="796"/>
        <v>0</v>
      </c>
      <c r="AY1444" s="11">
        <f t="shared" si="796"/>
        <v>697.08932334555323</v>
      </c>
      <c r="AZ1444" s="11">
        <f t="shared" si="796"/>
        <v>1</v>
      </c>
      <c r="BA1444" s="11">
        <f t="shared" si="796"/>
        <v>1</v>
      </c>
      <c r="BB1444" s="11">
        <f t="shared" si="796"/>
        <v>1</v>
      </c>
      <c r="BC1444" s="11">
        <f t="shared" si="796"/>
        <v>1</v>
      </c>
      <c r="BD1444" s="11">
        <f t="shared" si="796"/>
        <v>1</v>
      </c>
      <c r="BE1444" s="11">
        <f t="shared" si="796"/>
        <v>1</v>
      </c>
      <c r="BF1444" s="15" t="str">
        <f t="shared" si="774"/>
        <v>ČSN 42 6935</v>
      </c>
      <c r="BG1444" s="42">
        <v>0.73593750000000002</v>
      </c>
      <c r="BH1444" s="17">
        <f t="shared" si="775"/>
        <v>20</v>
      </c>
      <c r="BI1444" s="17">
        <f t="shared" si="776"/>
        <v>20</v>
      </c>
      <c r="BK1444" s="17">
        <f t="shared" si="777"/>
        <v>1.25</v>
      </c>
      <c r="BM1444" s="17">
        <f t="shared" si="784"/>
        <v>1.25</v>
      </c>
      <c r="BX1444" s="18">
        <f t="shared" si="785"/>
        <v>89.726215563702155</v>
      </c>
      <c r="BY1444" s="42">
        <v>0.08</v>
      </c>
      <c r="BZ1444" s="43">
        <f t="shared" si="758"/>
        <v>113.57976861636938</v>
      </c>
      <c r="CA1444" s="18">
        <f t="shared" si="778"/>
        <v>5134.4555152311013</v>
      </c>
      <c r="CB1444" s="18">
        <f t="shared" si="779"/>
        <v>513.44555152311011</v>
      </c>
      <c r="CC1444" s="18">
        <f t="shared" si="780"/>
        <v>620.86328339443276</v>
      </c>
      <c r="CD1444" s="25">
        <f t="shared" si="781"/>
        <v>1.2092095871756479</v>
      </c>
      <c r="CE1444" s="26">
        <f t="shared" si="782"/>
        <v>7.564627068401383</v>
      </c>
      <c r="CF1444" s="18">
        <f t="shared" si="786"/>
        <v>52.226215563702162</v>
      </c>
      <c r="CG1444" s="18"/>
      <c r="CH1444" s="18"/>
      <c r="CI1444" s="18"/>
      <c r="CJ1444" s="18"/>
      <c r="CL1444" s="26"/>
      <c r="CZ1444" s="18">
        <f t="shared" si="787"/>
        <v>8239.74609375</v>
      </c>
      <c r="DC1444" s="18">
        <f t="shared" si="788"/>
        <v>697.08932334555323</v>
      </c>
      <c r="DD1444" s="17">
        <f t="shared" si="789"/>
        <v>1</v>
      </c>
      <c r="DE1444" s="17">
        <f t="shared" si="790"/>
        <v>1</v>
      </c>
      <c r="DF1444" s="17">
        <f t="shared" si="791"/>
        <v>1</v>
      </c>
      <c r="DG1444" s="17">
        <f t="shared" si="792"/>
        <v>1</v>
      </c>
      <c r="DH1444" s="17">
        <f t="shared" si="793"/>
        <v>1</v>
      </c>
      <c r="DI1444" s="17">
        <f t="shared" si="794"/>
        <v>1</v>
      </c>
      <c r="DJ1444" s="20" t="s">
        <v>1528</v>
      </c>
    </row>
    <row r="1445" spans="1:114" x14ac:dyDescent="0.2">
      <c r="A1445" s="15" t="s">
        <v>105</v>
      </c>
      <c r="B1445" s="10" t="s">
        <v>1545</v>
      </c>
      <c r="C1445" s="11">
        <f t="shared" si="772"/>
        <v>0.87134999999999996</v>
      </c>
      <c r="D1445" s="11">
        <f t="shared" si="798"/>
        <v>20</v>
      </c>
      <c r="E1445" s="11">
        <f t="shared" si="798"/>
        <v>20</v>
      </c>
      <c r="F1445" s="11">
        <f t="shared" si="798"/>
        <v>0</v>
      </c>
      <c r="G1445" s="11">
        <f t="shared" si="798"/>
        <v>1.5</v>
      </c>
      <c r="H1445" s="11">
        <f t="shared" si="798"/>
        <v>0</v>
      </c>
      <c r="I1445" s="11">
        <f t="shared" si="798"/>
        <v>1.5</v>
      </c>
      <c r="J1445" s="11">
        <f t="shared" si="798"/>
        <v>0</v>
      </c>
      <c r="K1445" s="11">
        <f t="shared" si="798"/>
        <v>0</v>
      </c>
      <c r="L1445" s="11">
        <f t="shared" si="798"/>
        <v>0</v>
      </c>
      <c r="M1445" s="11">
        <f t="shared" si="798"/>
        <v>0</v>
      </c>
      <c r="N1445" s="11">
        <f t="shared" si="797"/>
        <v>0</v>
      </c>
      <c r="O1445" s="11">
        <f t="shared" si="797"/>
        <v>0</v>
      </c>
      <c r="P1445" s="11">
        <f t="shared" si="797"/>
        <v>0</v>
      </c>
      <c r="Q1445" s="11">
        <f t="shared" si="797"/>
        <v>0</v>
      </c>
      <c r="R1445" s="11">
        <f t="shared" si="797"/>
        <v>0</v>
      </c>
      <c r="S1445" s="11">
        <f t="shared" si="771"/>
        <v>0</v>
      </c>
      <c r="T1445" s="11">
        <f t="shared" si="764"/>
        <v>105.2057504117311</v>
      </c>
      <c r="U1445" s="40">
        <f t="shared" si="773"/>
        <v>0.08</v>
      </c>
      <c r="V1445" s="11">
        <f t="shared" si="795"/>
        <v>96.868115693906034</v>
      </c>
      <c r="W1445" s="11">
        <f t="shared" si="795"/>
        <v>5827.2229432078175</v>
      </c>
      <c r="X1445" s="11">
        <f t="shared" si="795"/>
        <v>582.72229432078177</v>
      </c>
      <c r="Y1445" s="11">
        <f t="shared" si="783"/>
        <v>715.44025288211776</v>
      </c>
      <c r="Z1445" s="11">
        <f t="shared" si="783"/>
        <v>1.2277550727933473</v>
      </c>
      <c r="AA1445" s="11">
        <f t="shared" si="783"/>
        <v>7.4423669235324441</v>
      </c>
      <c r="AB1445" s="11">
        <f t="shared" si="762"/>
        <v>63.20575041173111</v>
      </c>
      <c r="AC1445" s="11">
        <f t="shared" si="762"/>
        <v>0</v>
      </c>
      <c r="AD1445" s="11">
        <f t="shared" si="762"/>
        <v>0</v>
      </c>
      <c r="AE1445" s="11">
        <f t="shared" si="762"/>
        <v>0</v>
      </c>
      <c r="AF1445" s="11">
        <f t="shared" si="762"/>
        <v>0</v>
      </c>
      <c r="AG1445" s="11">
        <f t="shared" si="762"/>
        <v>0</v>
      </c>
      <c r="AH1445" s="11">
        <f t="shared" si="762"/>
        <v>0</v>
      </c>
      <c r="AI1445" s="11">
        <f t="shared" si="762"/>
        <v>0</v>
      </c>
      <c r="AJ1445" s="11">
        <f t="shared" si="762"/>
        <v>0</v>
      </c>
      <c r="AK1445" s="11">
        <f t="shared" si="762"/>
        <v>0</v>
      </c>
      <c r="AL1445" s="11">
        <f t="shared" si="800"/>
        <v>0</v>
      </c>
      <c r="AM1445" s="11">
        <f t="shared" si="800"/>
        <v>0</v>
      </c>
      <c r="AN1445" s="11">
        <f t="shared" si="800"/>
        <v>0</v>
      </c>
      <c r="AO1445" s="11">
        <f t="shared" si="800"/>
        <v>0</v>
      </c>
      <c r="AP1445" s="11">
        <f t="shared" si="800"/>
        <v>0</v>
      </c>
      <c r="AQ1445" s="11">
        <f t="shared" si="799"/>
        <v>0</v>
      </c>
      <c r="AR1445" s="11">
        <f t="shared" si="799"/>
        <v>0</v>
      </c>
      <c r="AS1445" s="11">
        <f t="shared" si="799"/>
        <v>0</v>
      </c>
      <c r="AT1445" s="11">
        <f t="shared" si="799"/>
        <v>0</v>
      </c>
      <c r="AU1445" s="11">
        <f t="shared" si="799"/>
        <v>0</v>
      </c>
      <c r="AV1445" s="11">
        <f t="shared" si="799"/>
        <v>9497.4375</v>
      </c>
      <c r="AW1445" s="11">
        <f t="shared" si="796"/>
        <v>0</v>
      </c>
      <c r="AX1445" s="11">
        <f t="shared" si="796"/>
        <v>0</v>
      </c>
      <c r="AY1445" s="11">
        <f t="shared" si="796"/>
        <v>675.8086256175967</v>
      </c>
      <c r="AZ1445" s="11">
        <f t="shared" si="796"/>
        <v>1</v>
      </c>
      <c r="BA1445" s="11">
        <f t="shared" si="796"/>
        <v>1</v>
      </c>
      <c r="BB1445" s="11">
        <f t="shared" si="796"/>
        <v>1</v>
      </c>
      <c r="BC1445" s="11">
        <f t="shared" si="796"/>
        <v>1</v>
      </c>
      <c r="BD1445" s="11">
        <f t="shared" si="796"/>
        <v>1</v>
      </c>
      <c r="BE1445" s="11">
        <f t="shared" si="796"/>
        <v>1</v>
      </c>
      <c r="BF1445" s="15" t="str">
        <f t="shared" si="774"/>
        <v>ČSN 42 6935</v>
      </c>
      <c r="BG1445" s="42">
        <v>0.87134999999999996</v>
      </c>
      <c r="BH1445" s="17">
        <f t="shared" si="775"/>
        <v>20</v>
      </c>
      <c r="BI1445" s="17">
        <f t="shared" si="776"/>
        <v>20</v>
      </c>
      <c r="BK1445" s="17">
        <f t="shared" si="777"/>
        <v>1.5</v>
      </c>
      <c r="BM1445" s="17">
        <f t="shared" si="784"/>
        <v>1.5</v>
      </c>
      <c r="BX1445" s="18">
        <f t="shared" si="785"/>
        <v>105.2057504117311</v>
      </c>
      <c r="BY1445" s="42">
        <v>0.08</v>
      </c>
      <c r="BZ1445" s="43">
        <f t="shared" si="758"/>
        <v>96.868115693906034</v>
      </c>
      <c r="CA1445" s="18">
        <f t="shared" si="778"/>
        <v>5827.2229432078175</v>
      </c>
      <c r="CB1445" s="18">
        <f t="shared" si="779"/>
        <v>582.72229432078177</v>
      </c>
      <c r="CC1445" s="18">
        <f t="shared" si="780"/>
        <v>715.44025288211776</v>
      </c>
      <c r="CD1445" s="25">
        <f t="shared" si="781"/>
        <v>1.2277550727933473</v>
      </c>
      <c r="CE1445" s="26">
        <f t="shared" si="782"/>
        <v>7.4423669235324441</v>
      </c>
      <c r="CF1445" s="18">
        <f t="shared" si="786"/>
        <v>63.20575041173111</v>
      </c>
      <c r="CG1445" s="18"/>
      <c r="CH1445" s="18"/>
      <c r="CI1445" s="18"/>
      <c r="CJ1445" s="18"/>
      <c r="CL1445" s="26"/>
      <c r="CZ1445" s="18">
        <f t="shared" si="787"/>
        <v>9497.4375</v>
      </c>
      <c r="DC1445" s="18">
        <f t="shared" si="788"/>
        <v>675.8086256175967</v>
      </c>
      <c r="DD1445" s="17">
        <f t="shared" si="789"/>
        <v>1</v>
      </c>
      <c r="DE1445" s="17">
        <f t="shared" si="790"/>
        <v>1</v>
      </c>
      <c r="DF1445" s="17">
        <f t="shared" si="791"/>
        <v>1</v>
      </c>
      <c r="DG1445" s="17">
        <f t="shared" si="792"/>
        <v>1</v>
      </c>
      <c r="DH1445" s="17">
        <f t="shared" si="793"/>
        <v>1</v>
      </c>
      <c r="DI1445" s="17">
        <f t="shared" si="794"/>
        <v>1</v>
      </c>
      <c r="DJ1445" s="20" t="s">
        <v>1528</v>
      </c>
    </row>
    <row r="1446" spans="1:114" x14ac:dyDescent="0.2">
      <c r="A1446" s="15" t="s">
        <v>105</v>
      </c>
      <c r="B1446" s="10" t="s">
        <v>1546</v>
      </c>
      <c r="C1446" s="11">
        <f t="shared" si="772"/>
        <v>1.1304000000000001</v>
      </c>
      <c r="D1446" s="11">
        <f t="shared" si="798"/>
        <v>20</v>
      </c>
      <c r="E1446" s="11">
        <f t="shared" si="798"/>
        <v>20</v>
      </c>
      <c r="F1446" s="11">
        <f t="shared" si="798"/>
        <v>0</v>
      </c>
      <c r="G1446" s="11">
        <f t="shared" si="798"/>
        <v>2</v>
      </c>
      <c r="H1446" s="11">
        <f t="shared" si="798"/>
        <v>0</v>
      </c>
      <c r="I1446" s="11">
        <f t="shared" si="798"/>
        <v>2</v>
      </c>
      <c r="J1446" s="11">
        <f t="shared" si="798"/>
        <v>0</v>
      </c>
      <c r="K1446" s="11">
        <f t="shared" si="798"/>
        <v>0</v>
      </c>
      <c r="L1446" s="11">
        <f t="shared" si="798"/>
        <v>0</v>
      </c>
      <c r="M1446" s="11">
        <f t="shared" si="798"/>
        <v>0</v>
      </c>
      <c r="N1446" s="11">
        <f t="shared" si="797"/>
        <v>0</v>
      </c>
      <c r="O1446" s="11">
        <f t="shared" si="797"/>
        <v>0</v>
      </c>
      <c r="P1446" s="11">
        <f t="shared" si="797"/>
        <v>0</v>
      </c>
      <c r="Q1446" s="11">
        <f t="shared" si="797"/>
        <v>0</v>
      </c>
      <c r="R1446" s="11">
        <f t="shared" si="797"/>
        <v>0</v>
      </c>
      <c r="S1446" s="11">
        <f t="shared" si="771"/>
        <v>0</v>
      </c>
      <c r="T1446" s="11">
        <f t="shared" si="764"/>
        <v>133.6991118430775</v>
      </c>
      <c r="U1446" s="40">
        <f t="shared" si="773"/>
        <v>0.08</v>
      </c>
      <c r="V1446" s="11">
        <f t="shared" si="795"/>
        <v>76.224012725746704</v>
      </c>
      <c r="W1446" s="11">
        <f t="shared" si="795"/>
        <v>6921.663585566178</v>
      </c>
      <c r="X1446" s="11">
        <f t="shared" si="795"/>
        <v>692.16635855661775</v>
      </c>
      <c r="Y1446" s="11">
        <f t="shared" si="783"/>
        <v>876.86133772513176</v>
      </c>
      <c r="Z1446" s="11">
        <f t="shared" si="783"/>
        <v>1.2668361108356385</v>
      </c>
      <c r="AA1446" s="11">
        <f t="shared" si="783"/>
        <v>7.1951687261764761</v>
      </c>
      <c r="AB1446" s="11">
        <f t="shared" si="762"/>
        <v>85.699111843077517</v>
      </c>
      <c r="AC1446" s="11">
        <f t="shared" si="762"/>
        <v>0</v>
      </c>
      <c r="AD1446" s="11">
        <f t="shared" si="762"/>
        <v>0</v>
      </c>
      <c r="AE1446" s="11">
        <f t="shared" si="762"/>
        <v>0</v>
      </c>
      <c r="AF1446" s="11">
        <f t="shared" si="762"/>
        <v>0</v>
      </c>
      <c r="AG1446" s="11">
        <f t="shared" si="762"/>
        <v>0</v>
      </c>
      <c r="AH1446" s="11">
        <f t="shared" si="762"/>
        <v>0</v>
      </c>
      <c r="AI1446" s="11">
        <f t="shared" si="762"/>
        <v>0</v>
      </c>
      <c r="AJ1446" s="11">
        <f t="shared" si="762"/>
        <v>0</v>
      </c>
      <c r="AK1446" s="11">
        <f t="shared" si="762"/>
        <v>0</v>
      </c>
      <c r="AL1446" s="11">
        <f t="shared" si="800"/>
        <v>0</v>
      </c>
      <c r="AM1446" s="11">
        <f t="shared" si="800"/>
        <v>0</v>
      </c>
      <c r="AN1446" s="11">
        <f t="shared" si="800"/>
        <v>0</v>
      </c>
      <c r="AO1446" s="11">
        <f t="shared" si="800"/>
        <v>0</v>
      </c>
      <c r="AP1446" s="11">
        <f t="shared" si="800"/>
        <v>0</v>
      </c>
      <c r="AQ1446" s="11">
        <f t="shared" si="799"/>
        <v>0</v>
      </c>
      <c r="AR1446" s="11">
        <f t="shared" si="799"/>
        <v>0</v>
      </c>
      <c r="AS1446" s="11">
        <f t="shared" si="799"/>
        <v>0</v>
      </c>
      <c r="AT1446" s="11">
        <f t="shared" si="799"/>
        <v>0</v>
      </c>
      <c r="AU1446" s="11">
        <f t="shared" si="799"/>
        <v>0</v>
      </c>
      <c r="AV1446" s="11">
        <f t="shared" si="799"/>
        <v>11664</v>
      </c>
      <c r="AW1446" s="11">
        <f t="shared" si="796"/>
        <v>0</v>
      </c>
      <c r="AX1446" s="11">
        <f t="shared" si="796"/>
        <v>0</v>
      </c>
      <c r="AY1446" s="11">
        <f t="shared" si="796"/>
        <v>632.54866776461631</v>
      </c>
      <c r="AZ1446" s="11">
        <f t="shared" si="796"/>
        <v>1</v>
      </c>
      <c r="BA1446" s="11">
        <f t="shared" si="796"/>
        <v>1</v>
      </c>
      <c r="BB1446" s="11">
        <f t="shared" si="796"/>
        <v>1</v>
      </c>
      <c r="BC1446" s="11">
        <f t="shared" si="796"/>
        <v>1</v>
      </c>
      <c r="BD1446" s="11">
        <f t="shared" si="796"/>
        <v>1</v>
      </c>
      <c r="BE1446" s="11">
        <f t="shared" si="796"/>
        <v>1</v>
      </c>
      <c r="BF1446" s="15" t="str">
        <f t="shared" si="774"/>
        <v>ČSN 42 6935</v>
      </c>
      <c r="BG1446" s="42">
        <v>1.1304000000000001</v>
      </c>
      <c r="BH1446" s="17">
        <f t="shared" si="775"/>
        <v>20</v>
      </c>
      <c r="BI1446" s="17">
        <f t="shared" si="776"/>
        <v>20</v>
      </c>
      <c r="BK1446" s="17">
        <f t="shared" si="777"/>
        <v>2</v>
      </c>
      <c r="BM1446" s="17">
        <f t="shared" si="784"/>
        <v>2</v>
      </c>
      <c r="BX1446" s="18">
        <f t="shared" si="785"/>
        <v>133.6991118430775</v>
      </c>
      <c r="BY1446" s="42">
        <v>0.08</v>
      </c>
      <c r="BZ1446" s="43">
        <f t="shared" si="758"/>
        <v>76.224012725746704</v>
      </c>
      <c r="CA1446" s="18">
        <f t="shared" si="778"/>
        <v>6921.663585566178</v>
      </c>
      <c r="CB1446" s="18">
        <f t="shared" si="779"/>
        <v>692.16635855661775</v>
      </c>
      <c r="CC1446" s="18">
        <f t="shared" si="780"/>
        <v>876.86133772513176</v>
      </c>
      <c r="CD1446" s="25">
        <f t="shared" si="781"/>
        <v>1.2668361108356385</v>
      </c>
      <c r="CE1446" s="26">
        <f t="shared" si="782"/>
        <v>7.1951687261764761</v>
      </c>
      <c r="CF1446" s="18">
        <f t="shared" si="786"/>
        <v>85.699111843077517</v>
      </c>
      <c r="CG1446" s="18"/>
      <c r="CH1446" s="18"/>
      <c r="CI1446" s="18"/>
      <c r="CJ1446" s="18"/>
      <c r="CL1446" s="26"/>
      <c r="CZ1446" s="18">
        <f t="shared" si="787"/>
        <v>11664</v>
      </c>
      <c r="DC1446" s="18">
        <f t="shared" si="788"/>
        <v>632.54866776461631</v>
      </c>
      <c r="DD1446" s="17">
        <f t="shared" si="789"/>
        <v>1</v>
      </c>
      <c r="DE1446" s="17">
        <f t="shared" si="790"/>
        <v>1</v>
      </c>
      <c r="DF1446" s="17">
        <f t="shared" si="791"/>
        <v>1</v>
      </c>
      <c r="DG1446" s="17">
        <f t="shared" si="792"/>
        <v>1</v>
      </c>
      <c r="DH1446" s="17">
        <f t="shared" si="793"/>
        <v>1</v>
      </c>
      <c r="DI1446" s="17">
        <f t="shared" si="794"/>
        <v>1</v>
      </c>
      <c r="DJ1446" s="20" t="s">
        <v>1528</v>
      </c>
    </row>
    <row r="1447" spans="1:114" x14ac:dyDescent="0.2">
      <c r="A1447" s="15" t="s">
        <v>105</v>
      </c>
      <c r="B1447" s="10" t="s">
        <v>1547</v>
      </c>
      <c r="C1447" s="11">
        <f t="shared" si="772"/>
        <v>0.81443750000000004</v>
      </c>
      <c r="D1447" s="11">
        <f t="shared" si="798"/>
        <v>22</v>
      </c>
      <c r="E1447" s="11">
        <f t="shared" si="798"/>
        <v>22</v>
      </c>
      <c r="F1447" s="11">
        <f t="shared" si="798"/>
        <v>0</v>
      </c>
      <c r="G1447" s="11">
        <f t="shared" si="798"/>
        <v>1.25</v>
      </c>
      <c r="H1447" s="11">
        <f t="shared" si="798"/>
        <v>0</v>
      </c>
      <c r="I1447" s="11">
        <f t="shared" si="798"/>
        <v>1.25</v>
      </c>
      <c r="J1447" s="11">
        <f t="shared" si="798"/>
        <v>0</v>
      </c>
      <c r="K1447" s="11">
        <f t="shared" si="798"/>
        <v>0</v>
      </c>
      <c r="L1447" s="11">
        <f t="shared" si="798"/>
        <v>0</v>
      </c>
      <c r="M1447" s="11">
        <f t="shared" si="798"/>
        <v>0</v>
      </c>
      <c r="N1447" s="11">
        <f t="shared" si="797"/>
        <v>0</v>
      </c>
      <c r="O1447" s="11">
        <f t="shared" si="797"/>
        <v>0</v>
      </c>
      <c r="P1447" s="11">
        <f t="shared" si="797"/>
        <v>0</v>
      </c>
      <c r="Q1447" s="11">
        <f t="shared" si="797"/>
        <v>0</v>
      </c>
      <c r="R1447" s="11">
        <f t="shared" si="797"/>
        <v>0</v>
      </c>
      <c r="S1447" s="11">
        <f t="shared" si="771"/>
        <v>0</v>
      </c>
      <c r="T1447" s="11">
        <f t="shared" si="764"/>
        <v>99.726215563702155</v>
      </c>
      <c r="U1447" s="40">
        <f t="shared" si="773"/>
        <v>8.7999999999999995E-2</v>
      </c>
      <c r="V1447" s="11">
        <f t="shared" si="795"/>
        <v>112.40967101215035</v>
      </c>
      <c r="W1447" s="11">
        <f t="shared" si="795"/>
        <v>7006.4291309170039</v>
      </c>
      <c r="X1447" s="11">
        <f t="shared" si="795"/>
        <v>636.94810281063667</v>
      </c>
      <c r="Y1447" s="11">
        <f t="shared" si="783"/>
        <v>764.96449895813498</v>
      </c>
      <c r="Z1447" s="11">
        <f t="shared" si="783"/>
        <v>1.2009840292837128</v>
      </c>
      <c r="AA1447" s="11">
        <f t="shared" si="783"/>
        <v>8.3819235896864868</v>
      </c>
      <c r="AB1447" s="11">
        <f t="shared" si="762"/>
        <v>57.226215563702162</v>
      </c>
      <c r="AC1447" s="11">
        <f t="shared" si="762"/>
        <v>0</v>
      </c>
      <c r="AD1447" s="11">
        <f t="shared" si="762"/>
        <v>0</v>
      </c>
      <c r="AE1447" s="11">
        <f t="shared" si="762"/>
        <v>0</v>
      </c>
      <c r="AF1447" s="11">
        <f t="shared" si="762"/>
        <v>0</v>
      </c>
      <c r="AG1447" s="11">
        <f t="shared" si="762"/>
        <v>0</v>
      </c>
      <c r="AH1447" s="11">
        <f t="shared" si="762"/>
        <v>0</v>
      </c>
      <c r="AI1447" s="11">
        <f t="shared" si="762"/>
        <v>0</v>
      </c>
      <c r="AJ1447" s="11">
        <f t="shared" si="762"/>
        <v>0</v>
      </c>
      <c r="AK1447" s="11">
        <f t="shared" si="762"/>
        <v>0</v>
      </c>
      <c r="AL1447" s="11">
        <f t="shared" si="800"/>
        <v>0</v>
      </c>
      <c r="AM1447" s="11">
        <f t="shared" si="800"/>
        <v>0</v>
      </c>
      <c r="AN1447" s="11">
        <f t="shared" si="800"/>
        <v>0</v>
      </c>
      <c r="AO1447" s="11">
        <f t="shared" si="800"/>
        <v>0</v>
      </c>
      <c r="AP1447" s="11">
        <f t="shared" si="800"/>
        <v>0</v>
      </c>
      <c r="AQ1447" s="11">
        <f t="shared" si="799"/>
        <v>0</v>
      </c>
      <c r="AR1447" s="11">
        <f t="shared" si="799"/>
        <v>0</v>
      </c>
      <c r="AS1447" s="11">
        <f t="shared" si="799"/>
        <v>0</v>
      </c>
      <c r="AT1447" s="11">
        <f t="shared" si="799"/>
        <v>0</v>
      </c>
      <c r="AU1447" s="11">
        <f t="shared" si="799"/>
        <v>0</v>
      </c>
      <c r="AV1447" s="11">
        <f t="shared" si="799"/>
        <v>11167.71484375</v>
      </c>
      <c r="AW1447" s="11">
        <f t="shared" si="796"/>
        <v>0</v>
      </c>
      <c r="AX1447" s="11">
        <f t="shared" si="796"/>
        <v>0</v>
      </c>
      <c r="AY1447" s="11">
        <f t="shared" si="796"/>
        <v>855.08932334555323</v>
      </c>
      <c r="AZ1447" s="11">
        <f t="shared" si="796"/>
        <v>1</v>
      </c>
      <c r="BA1447" s="11">
        <f t="shared" si="796"/>
        <v>1</v>
      </c>
      <c r="BB1447" s="11">
        <f t="shared" si="796"/>
        <v>1</v>
      </c>
      <c r="BC1447" s="11">
        <f t="shared" si="796"/>
        <v>1</v>
      </c>
      <c r="BD1447" s="11">
        <f t="shared" si="796"/>
        <v>1</v>
      </c>
      <c r="BE1447" s="11">
        <f t="shared" si="796"/>
        <v>1</v>
      </c>
      <c r="BF1447" s="15" t="str">
        <f t="shared" si="774"/>
        <v>ČSN 42 6935</v>
      </c>
      <c r="BG1447" s="42">
        <v>0.81443750000000004</v>
      </c>
      <c r="BH1447" s="17">
        <f t="shared" si="775"/>
        <v>22</v>
      </c>
      <c r="BI1447" s="17">
        <f t="shared" si="776"/>
        <v>22</v>
      </c>
      <c r="BK1447" s="17">
        <f t="shared" si="777"/>
        <v>1.25</v>
      </c>
      <c r="BM1447" s="17">
        <f t="shared" si="784"/>
        <v>1.25</v>
      </c>
      <c r="BX1447" s="18">
        <f t="shared" si="785"/>
        <v>99.726215563702155</v>
      </c>
      <c r="BY1447" s="42">
        <v>8.7999999999999995E-2</v>
      </c>
      <c r="BZ1447" s="43">
        <f t="shared" si="758"/>
        <v>112.40967101215035</v>
      </c>
      <c r="CA1447" s="18">
        <f t="shared" si="778"/>
        <v>7006.4291309170039</v>
      </c>
      <c r="CB1447" s="18">
        <f t="shared" si="779"/>
        <v>636.94810281063667</v>
      </c>
      <c r="CC1447" s="18">
        <f t="shared" si="780"/>
        <v>764.96449895813498</v>
      </c>
      <c r="CD1447" s="25">
        <f t="shared" si="781"/>
        <v>1.2009840292837128</v>
      </c>
      <c r="CE1447" s="26">
        <f t="shared" si="782"/>
        <v>8.3819235896864868</v>
      </c>
      <c r="CF1447" s="18">
        <f t="shared" si="786"/>
        <v>57.226215563702162</v>
      </c>
      <c r="CG1447" s="18"/>
      <c r="CH1447" s="18"/>
      <c r="CI1447" s="18"/>
      <c r="CJ1447" s="18"/>
      <c r="CL1447" s="26"/>
      <c r="CZ1447" s="18">
        <f t="shared" si="787"/>
        <v>11167.71484375</v>
      </c>
      <c r="DC1447" s="18">
        <f t="shared" si="788"/>
        <v>855.08932334555323</v>
      </c>
      <c r="DD1447" s="17">
        <f t="shared" si="789"/>
        <v>1</v>
      </c>
      <c r="DE1447" s="17">
        <f t="shared" si="790"/>
        <v>1</v>
      </c>
      <c r="DF1447" s="17">
        <f t="shared" si="791"/>
        <v>1</v>
      </c>
      <c r="DG1447" s="17">
        <f t="shared" si="792"/>
        <v>1</v>
      </c>
      <c r="DH1447" s="17">
        <f t="shared" si="793"/>
        <v>1</v>
      </c>
      <c r="DI1447" s="17">
        <f t="shared" si="794"/>
        <v>1</v>
      </c>
      <c r="DJ1447" s="20" t="s">
        <v>1528</v>
      </c>
    </row>
    <row r="1448" spans="1:114" x14ac:dyDescent="0.2">
      <c r="A1448" s="15" t="s">
        <v>105</v>
      </c>
      <c r="B1448" s="10" t="s">
        <v>1548</v>
      </c>
      <c r="C1448" s="11">
        <f t="shared" si="772"/>
        <v>0.96555000000000002</v>
      </c>
      <c r="D1448" s="11">
        <f t="shared" si="798"/>
        <v>22</v>
      </c>
      <c r="E1448" s="11">
        <f t="shared" si="798"/>
        <v>22</v>
      </c>
      <c r="F1448" s="11">
        <f t="shared" si="798"/>
        <v>0</v>
      </c>
      <c r="G1448" s="11">
        <f t="shared" si="798"/>
        <v>1.5</v>
      </c>
      <c r="H1448" s="11">
        <f t="shared" si="798"/>
        <v>0</v>
      </c>
      <c r="I1448" s="11">
        <f t="shared" si="798"/>
        <v>1.5</v>
      </c>
      <c r="J1448" s="11">
        <f t="shared" si="798"/>
        <v>0</v>
      </c>
      <c r="K1448" s="11">
        <f t="shared" si="798"/>
        <v>0</v>
      </c>
      <c r="L1448" s="11">
        <f t="shared" si="798"/>
        <v>0</v>
      </c>
      <c r="M1448" s="11">
        <f t="shared" si="798"/>
        <v>0</v>
      </c>
      <c r="N1448" s="11">
        <f t="shared" si="797"/>
        <v>0</v>
      </c>
      <c r="O1448" s="11">
        <f t="shared" si="797"/>
        <v>0</v>
      </c>
      <c r="P1448" s="11">
        <f t="shared" si="797"/>
        <v>0</v>
      </c>
      <c r="Q1448" s="11">
        <f t="shared" si="797"/>
        <v>0</v>
      </c>
      <c r="R1448" s="11">
        <f t="shared" si="797"/>
        <v>0</v>
      </c>
      <c r="S1448" s="11">
        <f t="shared" si="771"/>
        <v>0</v>
      </c>
      <c r="T1448" s="11">
        <f t="shared" si="764"/>
        <v>117.2057504117311</v>
      </c>
      <c r="U1448" s="40">
        <f t="shared" si="773"/>
        <v>8.7999999999999995E-2</v>
      </c>
      <c r="V1448" s="11">
        <f t="shared" si="795"/>
        <v>95.645401726641921</v>
      </c>
      <c r="W1448" s="11">
        <f t="shared" si="795"/>
        <v>7996.8091993837843</v>
      </c>
      <c r="X1448" s="11">
        <f t="shared" si="795"/>
        <v>726.98265448943494</v>
      </c>
      <c r="Y1448" s="11">
        <f t="shared" si="783"/>
        <v>885.14600329384871</v>
      </c>
      <c r="Z1448" s="11">
        <f t="shared" si="783"/>
        <v>1.2175613789788327</v>
      </c>
      <c r="AA1448" s="11">
        <f t="shared" si="783"/>
        <v>8.2600734113717085</v>
      </c>
      <c r="AB1448" s="11">
        <f t="shared" si="762"/>
        <v>69.205750411731103</v>
      </c>
      <c r="AC1448" s="11">
        <f t="shared" si="762"/>
        <v>0</v>
      </c>
      <c r="AD1448" s="11">
        <f t="shared" si="762"/>
        <v>0</v>
      </c>
      <c r="AE1448" s="11">
        <f t="shared" si="762"/>
        <v>0</v>
      </c>
      <c r="AF1448" s="11">
        <f t="shared" si="762"/>
        <v>0</v>
      </c>
      <c r="AG1448" s="11">
        <f t="shared" si="762"/>
        <v>0</v>
      </c>
      <c r="AH1448" s="11">
        <f t="shared" si="762"/>
        <v>0</v>
      </c>
      <c r="AI1448" s="11">
        <f t="shared" si="762"/>
        <v>0</v>
      </c>
      <c r="AJ1448" s="11">
        <f t="shared" si="762"/>
        <v>0</v>
      </c>
      <c r="AK1448" s="11">
        <f t="shared" si="762"/>
        <v>0</v>
      </c>
      <c r="AL1448" s="11">
        <f t="shared" si="800"/>
        <v>0</v>
      </c>
      <c r="AM1448" s="11">
        <f t="shared" si="800"/>
        <v>0</v>
      </c>
      <c r="AN1448" s="11">
        <f t="shared" si="800"/>
        <v>0</v>
      </c>
      <c r="AO1448" s="11">
        <f t="shared" si="800"/>
        <v>0</v>
      </c>
      <c r="AP1448" s="11">
        <f t="shared" si="800"/>
        <v>0</v>
      </c>
      <c r="AQ1448" s="11">
        <f t="shared" si="799"/>
        <v>0</v>
      </c>
      <c r="AR1448" s="11">
        <f t="shared" si="799"/>
        <v>0</v>
      </c>
      <c r="AS1448" s="11">
        <f t="shared" si="799"/>
        <v>0</v>
      </c>
      <c r="AT1448" s="11">
        <f t="shared" si="799"/>
        <v>0</v>
      </c>
      <c r="AU1448" s="11">
        <f t="shared" si="799"/>
        <v>0</v>
      </c>
      <c r="AV1448" s="11">
        <f t="shared" si="799"/>
        <v>12922.6875</v>
      </c>
      <c r="AW1448" s="11">
        <f t="shared" si="796"/>
        <v>0</v>
      </c>
      <c r="AX1448" s="11">
        <f t="shared" si="796"/>
        <v>0</v>
      </c>
      <c r="AY1448" s="11">
        <f t="shared" si="796"/>
        <v>831.8086256175967</v>
      </c>
      <c r="AZ1448" s="11">
        <f t="shared" si="796"/>
        <v>1</v>
      </c>
      <c r="BA1448" s="11">
        <f t="shared" si="796"/>
        <v>1</v>
      </c>
      <c r="BB1448" s="11">
        <f t="shared" si="796"/>
        <v>1</v>
      </c>
      <c r="BC1448" s="11">
        <f t="shared" si="796"/>
        <v>1</v>
      </c>
      <c r="BD1448" s="11">
        <f t="shared" si="796"/>
        <v>1</v>
      </c>
      <c r="BE1448" s="11">
        <f t="shared" si="796"/>
        <v>1</v>
      </c>
      <c r="BF1448" s="15" t="str">
        <f t="shared" si="774"/>
        <v>ČSN 42 6935</v>
      </c>
      <c r="BG1448" s="42">
        <v>0.96555000000000002</v>
      </c>
      <c r="BH1448" s="17">
        <f t="shared" si="775"/>
        <v>22</v>
      </c>
      <c r="BI1448" s="17">
        <f t="shared" si="776"/>
        <v>22</v>
      </c>
      <c r="BK1448" s="17">
        <f t="shared" si="777"/>
        <v>1.5</v>
      </c>
      <c r="BM1448" s="17">
        <f t="shared" si="784"/>
        <v>1.5</v>
      </c>
      <c r="BX1448" s="18">
        <f t="shared" si="785"/>
        <v>117.2057504117311</v>
      </c>
      <c r="BY1448" s="42">
        <v>8.7999999999999995E-2</v>
      </c>
      <c r="BZ1448" s="43">
        <f t="shared" si="758"/>
        <v>95.645401726641921</v>
      </c>
      <c r="CA1448" s="18">
        <f t="shared" si="778"/>
        <v>7996.8091993837843</v>
      </c>
      <c r="CB1448" s="18">
        <f t="shared" si="779"/>
        <v>726.98265448943494</v>
      </c>
      <c r="CC1448" s="18">
        <f t="shared" si="780"/>
        <v>885.14600329384871</v>
      </c>
      <c r="CD1448" s="25">
        <f t="shared" si="781"/>
        <v>1.2175613789788327</v>
      </c>
      <c r="CE1448" s="26">
        <f t="shared" si="782"/>
        <v>8.2600734113717085</v>
      </c>
      <c r="CF1448" s="18">
        <f t="shared" si="786"/>
        <v>69.205750411731103</v>
      </c>
      <c r="CG1448" s="18"/>
      <c r="CH1448" s="18"/>
      <c r="CI1448" s="18"/>
      <c r="CJ1448" s="18"/>
      <c r="CL1448" s="26"/>
      <c r="CZ1448" s="18">
        <f t="shared" si="787"/>
        <v>12922.6875</v>
      </c>
      <c r="DC1448" s="18">
        <f t="shared" si="788"/>
        <v>831.8086256175967</v>
      </c>
      <c r="DD1448" s="17">
        <f t="shared" si="789"/>
        <v>1</v>
      </c>
      <c r="DE1448" s="17">
        <f t="shared" si="790"/>
        <v>1</v>
      </c>
      <c r="DF1448" s="17">
        <f t="shared" si="791"/>
        <v>1</v>
      </c>
      <c r="DG1448" s="17">
        <f t="shared" si="792"/>
        <v>1</v>
      </c>
      <c r="DH1448" s="17">
        <f t="shared" si="793"/>
        <v>1</v>
      </c>
      <c r="DI1448" s="17">
        <f t="shared" si="794"/>
        <v>1</v>
      </c>
      <c r="DJ1448" s="20" t="s">
        <v>1528</v>
      </c>
    </row>
    <row r="1449" spans="1:114" x14ac:dyDescent="0.2">
      <c r="A1449" s="15" t="s">
        <v>105</v>
      </c>
      <c r="B1449" s="10" t="s">
        <v>1549</v>
      </c>
      <c r="C1449" s="11">
        <f t="shared" si="772"/>
        <v>1.256</v>
      </c>
      <c r="D1449" s="11">
        <f t="shared" si="798"/>
        <v>22</v>
      </c>
      <c r="E1449" s="11">
        <f t="shared" si="798"/>
        <v>22</v>
      </c>
      <c r="F1449" s="11">
        <f t="shared" si="798"/>
        <v>0</v>
      </c>
      <c r="G1449" s="11">
        <f t="shared" si="798"/>
        <v>2</v>
      </c>
      <c r="H1449" s="11">
        <f t="shared" si="798"/>
        <v>0</v>
      </c>
      <c r="I1449" s="11">
        <f t="shared" si="798"/>
        <v>2</v>
      </c>
      <c r="J1449" s="11">
        <f t="shared" si="798"/>
        <v>0</v>
      </c>
      <c r="K1449" s="11">
        <f t="shared" si="798"/>
        <v>0</v>
      </c>
      <c r="L1449" s="11">
        <f t="shared" si="798"/>
        <v>0</v>
      </c>
      <c r="M1449" s="11">
        <f t="shared" si="798"/>
        <v>0</v>
      </c>
      <c r="N1449" s="11">
        <f t="shared" si="797"/>
        <v>0</v>
      </c>
      <c r="O1449" s="11">
        <f t="shared" si="797"/>
        <v>0</v>
      </c>
      <c r="P1449" s="11">
        <f t="shared" si="797"/>
        <v>0</v>
      </c>
      <c r="Q1449" s="11">
        <f t="shared" si="797"/>
        <v>0</v>
      </c>
      <c r="R1449" s="11">
        <f t="shared" si="797"/>
        <v>0</v>
      </c>
      <c r="S1449" s="11">
        <f t="shared" si="771"/>
        <v>0</v>
      </c>
      <c r="T1449" s="11">
        <f t="shared" si="764"/>
        <v>149.6991118430775</v>
      </c>
      <c r="U1449" s="40">
        <f t="shared" si="773"/>
        <v>8.7999999999999995E-2</v>
      </c>
      <c r="V1449" s="11">
        <f t="shared" si="795"/>
        <v>74.88482025567167</v>
      </c>
      <c r="W1449" s="11">
        <f t="shared" si="795"/>
        <v>9614.4187061928533</v>
      </c>
      <c r="X1449" s="11">
        <f t="shared" si="795"/>
        <v>874.03806419935029</v>
      </c>
      <c r="Y1449" s="11">
        <f t="shared" si="783"/>
        <v>1094.5604495682092</v>
      </c>
      <c r="Z1449" s="11">
        <f t="shared" si="783"/>
        <v>1.252302953843166</v>
      </c>
      <c r="AA1449" s="11">
        <f t="shared" si="783"/>
        <v>8.0140473480425367</v>
      </c>
      <c r="AB1449" s="11">
        <f t="shared" si="762"/>
        <v>93.699111843077517</v>
      </c>
      <c r="AC1449" s="11">
        <f t="shared" si="762"/>
        <v>0</v>
      </c>
      <c r="AD1449" s="11">
        <f t="shared" si="762"/>
        <v>0</v>
      </c>
      <c r="AE1449" s="11">
        <f t="shared" si="762"/>
        <v>0</v>
      </c>
      <c r="AF1449" s="11">
        <f t="shared" ref="AF1449:AL1489" si="801">IF($A1449="x",CJ1449,"")</f>
        <v>0</v>
      </c>
      <c r="AG1449" s="11">
        <f t="shared" si="801"/>
        <v>0</v>
      </c>
      <c r="AH1449" s="11">
        <f t="shared" si="801"/>
        <v>0</v>
      </c>
      <c r="AI1449" s="11">
        <f t="shared" si="801"/>
        <v>0</v>
      </c>
      <c r="AJ1449" s="11">
        <f t="shared" si="801"/>
        <v>0</v>
      </c>
      <c r="AK1449" s="11">
        <f t="shared" si="801"/>
        <v>0</v>
      </c>
      <c r="AL1449" s="11">
        <f t="shared" si="800"/>
        <v>0</v>
      </c>
      <c r="AM1449" s="11">
        <f t="shared" si="800"/>
        <v>0</v>
      </c>
      <c r="AN1449" s="11">
        <f t="shared" si="800"/>
        <v>0</v>
      </c>
      <c r="AO1449" s="11">
        <f t="shared" si="800"/>
        <v>0</v>
      </c>
      <c r="AP1449" s="11">
        <f t="shared" si="800"/>
        <v>0</v>
      </c>
      <c r="AQ1449" s="11">
        <f t="shared" si="799"/>
        <v>0</v>
      </c>
      <c r="AR1449" s="11">
        <f t="shared" si="799"/>
        <v>0</v>
      </c>
      <c r="AS1449" s="11">
        <f t="shared" si="799"/>
        <v>0</v>
      </c>
      <c r="AT1449" s="11">
        <f t="shared" si="799"/>
        <v>0</v>
      </c>
      <c r="AU1449" s="11">
        <f t="shared" si="799"/>
        <v>0</v>
      </c>
      <c r="AV1449" s="11">
        <f t="shared" si="799"/>
        <v>16000</v>
      </c>
      <c r="AW1449" s="11">
        <f t="shared" si="796"/>
        <v>0</v>
      </c>
      <c r="AX1449" s="11">
        <f t="shared" si="796"/>
        <v>0</v>
      </c>
      <c r="AY1449" s="11">
        <f t="shared" si="796"/>
        <v>784.54866776461631</v>
      </c>
      <c r="AZ1449" s="11">
        <f t="shared" si="796"/>
        <v>1</v>
      </c>
      <c r="BA1449" s="11">
        <f t="shared" si="796"/>
        <v>1</v>
      </c>
      <c r="BB1449" s="11">
        <f t="shared" si="796"/>
        <v>1</v>
      </c>
      <c r="BC1449" s="11">
        <f t="shared" si="796"/>
        <v>1</v>
      </c>
      <c r="BD1449" s="11">
        <f t="shared" si="796"/>
        <v>1</v>
      </c>
      <c r="BE1449" s="11">
        <f t="shared" si="796"/>
        <v>1</v>
      </c>
      <c r="BF1449" s="15" t="str">
        <f t="shared" si="774"/>
        <v>ČSN 42 6935</v>
      </c>
      <c r="BG1449" s="42">
        <v>1.256</v>
      </c>
      <c r="BH1449" s="17">
        <f t="shared" si="775"/>
        <v>22</v>
      </c>
      <c r="BI1449" s="17">
        <f t="shared" si="776"/>
        <v>22</v>
      </c>
      <c r="BK1449" s="17">
        <f t="shared" si="777"/>
        <v>2</v>
      </c>
      <c r="BM1449" s="17">
        <f t="shared" si="784"/>
        <v>2</v>
      </c>
      <c r="BX1449" s="18">
        <f t="shared" si="785"/>
        <v>149.6991118430775</v>
      </c>
      <c r="BY1449" s="42">
        <v>8.7999999999999995E-2</v>
      </c>
      <c r="BZ1449" s="43">
        <f t="shared" si="758"/>
        <v>74.88482025567167</v>
      </c>
      <c r="CA1449" s="18">
        <f t="shared" si="778"/>
        <v>9614.4187061928533</v>
      </c>
      <c r="CB1449" s="18">
        <f t="shared" si="779"/>
        <v>874.03806419935029</v>
      </c>
      <c r="CC1449" s="18">
        <f t="shared" si="780"/>
        <v>1094.5604495682092</v>
      </c>
      <c r="CD1449" s="25">
        <f t="shared" si="781"/>
        <v>1.252302953843166</v>
      </c>
      <c r="CE1449" s="26">
        <f t="shared" si="782"/>
        <v>8.0140473480425367</v>
      </c>
      <c r="CF1449" s="18">
        <f t="shared" si="786"/>
        <v>93.699111843077517</v>
      </c>
      <c r="CG1449" s="18"/>
      <c r="CH1449" s="18"/>
      <c r="CI1449" s="18"/>
      <c r="CJ1449" s="18"/>
      <c r="CL1449" s="26"/>
      <c r="CZ1449" s="18">
        <f t="shared" si="787"/>
        <v>16000</v>
      </c>
      <c r="DC1449" s="18">
        <f t="shared" si="788"/>
        <v>784.54866776461631</v>
      </c>
      <c r="DD1449" s="17">
        <f t="shared" si="789"/>
        <v>1</v>
      </c>
      <c r="DE1449" s="17">
        <f t="shared" si="790"/>
        <v>1</v>
      </c>
      <c r="DF1449" s="17">
        <f t="shared" si="791"/>
        <v>1</v>
      </c>
      <c r="DG1449" s="17">
        <f t="shared" si="792"/>
        <v>1</v>
      </c>
      <c r="DH1449" s="17">
        <f t="shared" si="793"/>
        <v>1</v>
      </c>
      <c r="DI1449" s="17">
        <f t="shared" si="794"/>
        <v>1</v>
      </c>
      <c r="DJ1449" s="20" t="s">
        <v>1528</v>
      </c>
    </row>
    <row r="1450" spans="1:114" x14ac:dyDescent="0.2">
      <c r="A1450" s="15" t="s">
        <v>105</v>
      </c>
      <c r="B1450" s="10" t="s">
        <v>1550</v>
      </c>
      <c r="C1450" s="11">
        <f t="shared" si="772"/>
        <v>1.1068499999999999</v>
      </c>
      <c r="D1450" s="11">
        <f t="shared" si="798"/>
        <v>25</v>
      </c>
      <c r="E1450" s="11">
        <f t="shared" si="798"/>
        <v>25</v>
      </c>
      <c r="F1450" s="11">
        <f t="shared" si="798"/>
        <v>0</v>
      </c>
      <c r="G1450" s="11">
        <f t="shared" si="798"/>
        <v>1.5</v>
      </c>
      <c r="H1450" s="11">
        <f t="shared" si="798"/>
        <v>0</v>
      </c>
      <c r="I1450" s="11">
        <f t="shared" si="798"/>
        <v>1.5</v>
      </c>
      <c r="J1450" s="11">
        <f t="shared" si="798"/>
        <v>0</v>
      </c>
      <c r="K1450" s="11">
        <f t="shared" si="798"/>
        <v>0</v>
      </c>
      <c r="L1450" s="11">
        <f t="shared" si="798"/>
        <v>0</v>
      </c>
      <c r="M1450" s="11">
        <f t="shared" si="798"/>
        <v>0</v>
      </c>
      <c r="N1450" s="11">
        <f t="shared" si="797"/>
        <v>0</v>
      </c>
      <c r="O1450" s="11">
        <f t="shared" si="797"/>
        <v>0</v>
      </c>
      <c r="P1450" s="11">
        <f t="shared" si="797"/>
        <v>0</v>
      </c>
      <c r="Q1450" s="11">
        <f t="shared" si="797"/>
        <v>0</v>
      </c>
      <c r="R1450" s="11">
        <f t="shared" si="797"/>
        <v>0</v>
      </c>
      <c r="S1450" s="11">
        <f t="shared" si="771"/>
        <v>0</v>
      </c>
      <c r="T1450" s="11">
        <f t="shared" si="764"/>
        <v>135.20575041173112</v>
      </c>
      <c r="U1450" s="40">
        <f t="shared" si="773"/>
        <v>0.1</v>
      </c>
      <c r="V1450" s="11">
        <f t="shared" si="795"/>
        <v>94.218281873308754</v>
      </c>
      <c r="W1450" s="11">
        <f t="shared" si="795"/>
        <v>12166.960147691727</v>
      </c>
      <c r="X1450" s="11">
        <f t="shared" si="795"/>
        <v>973.35681181533812</v>
      </c>
      <c r="Y1450" s="11">
        <f t="shared" si="783"/>
        <v>1173.4546289114455</v>
      </c>
      <c r="Z1450" s="11">
        <f t="shared" si="783"/>
        <v>1.2055749902473269</v>
      </c>
      <c r="AA1450" s="11">
        <f t="shared" si="783"/>
        <v>9.4862258742778138</v>
      </c>
      <c r="AB1450" s="11">
        <f t="shared" si="783"/>
        <v>78.205750411731103</v>
      </c>
      <c r="AC1450" s="11">
        <f t="shared" si="783"/>
        <v>0</v>
      </c>
      <c r="AD1450" s="11">
        <f t="shared" si="783"/>
        <v>0</v>
      </c>
      <c r="AE1450" s="11">
        <f t="shared" si="783"/>
        <v>0</v>
      </c>
      <c r="AF1450" s="11">
        <f t="shared" si="801"/>
        <v>0</v>
      </c>
      <c r="AG1450" s="11">
        <f t="shared" si="801"/>
        <v>0</v>
      </c>
      <c r="AH1450" s="11">
        <f t="shared" si="801"/>
        <v>0</v>
      </c>
      <c r="AI1450" s="11">
        <f t="shared" si="801"/>
        <v>0</v>
      </c>
      <c r="AJ1450" s="11">
        <f t="shared" si="801"/>
        <v>0</v>
      </c>
      <c r="AK1450" s="11">
        <f t="shared" si="801"/>
        <v>0</v>
      </c>
      <c r="AL1450" s="11">
        <f t="shared" si="800"/>
        <v>0</v>
      </c>
      <c r="AM1450" s="11">
        <f t="shared" si="800"/>
        <v>0</v>
      </c>
      <c r="AN1450" s="11">
        <f t="shared" si="800"/>
        <v>0</v>
      </c>
      <c r="AO1450" s="11">
        <f t="shared" si="800"/>
        <v>0</v>
      </c>
      <c r="AP1450" s="11">
        <f t="shared" si="800"/>
        <v>0</v>
      </c>
      <c r="AQ1450" s="11">
        <f t="shared" si="799"/>
        <v>0</v>
      </c>
      <c r="AR1450" s="11">
        <f t="shared" si="799"/>
        <v>0</v>
      </c>
      <c r="AS1450" s="11">
        <f t="shared" si="799"/>
        <v>0</v>
      </c>
      <c r="AT1450" s="11">
        <f t="shared" si="799"/>
        <v>0</v>
      </c>
      <c r="AU1450" s="11">
        <f t="shared" si="799"/>
        <v>0</v>
      </c>
      <c r="AV1450" s="11">
        <f t="shared" si="799"/>
        <v>19466.8125</v>
      </c>
      <c r="AW1450" s="11">
        <f t="shared" si="796"/>
        <v>0</v>
      </c>
      <c r="AX1450" s="11">
        <f t="shared" si="796"/>
        <v>0</v>
      </c>
      <c r="AY1450" s="11">
        <f t="shared" si="796"/>
        <v>1095.8086256175966</v>
      </c>
      <c r="AZ1450" s="11">
        <f t="shared" si="796"/>
        <v>1</v>
      </c>
      <c r="BA1450" s="11">
        <f t="shared" si="796"/>
        <v>1</v>
      </c>
      <c r="BB1450" s="11">
        <f t="shared" si="796"/>
        <v>1</v>
      </c>
      <c r="BC1450" s="11">
        <f t="shared" si="796"/>
        <v>1</v>
      </c>
      <c r="BD1450" s="11">
        <f t="shared" si="796"/>
        <v>1</v>
      </c>
      <c r="BE1450" s="11">
        <f t="shared" si="796"/>
        <v>1</v>
      </c>
      <c r="BF1450" s="15" t="str">
        <f t="shared" si="774"/>
        <v>ČSN 42 6935</v>
      </c>
      <c r="BG1450" s="42">
        <v>1.1068499999999999</v>
      </c>
      <c r="BH1450" s="17">
        <f t="shared" si="775"/>
        <v>25</v>
      </c>
      <c r="BI1450" s="17">
        <f t="shared" si="776"/>
        <v>25</v>
      </c>
      <c r="BK1450" s="17">
        <f t="shared" si="777"/>
        <v>1.5</v>
      </c>
      <c r="BM1450" s="17">
        <f t="shared" si="784"/>
        <v>1.5</v>
      </c>
      <c r="BX1450" s="18">
        <f t="shared" si="785"/>
        <v>135.20575041173112</v>
      </c>
      <c r="BY1450" s="42">
        <v>0.1</v>
      </c>
      <c r="BZ1450" s="43">
        <f t="shared" si="758"/>
        <v>94.218281873308754</v>
      </c>
      <c r="CA1450" s="18">
        <f t="shared" si="778"/>
        <v>12166.960147691727</v>
      </c>
      <c r="CB1450" s="18">
        <f t="shared" si="779"/>
        <v>973.35681181533812</v>
      </c>
      <c r="CC1450" s="18">
        <f t="shared" si="780"/>
        <v>1173.4546289114455</v>
      </c>
      <c r="CD1450" s="25">
        <f t="shared" si="781"/>
        <v>1.2055749902473269</v>
      </c>
      <c r="CE1450" s="26">
        <f t="shared" si="782"/>
        <v>9.4862258742778138</v>
      </c>
      <c r="CF1450" s="18">
        <f t="shared" si="786"/>
        <v>78.205750411731103</v>
      </c>
      <c r="CG1450" s="18"/>
      <c r="CH1450" s="18"/>
      <c r="CI1450" s="18"/>
      <c r="CJ1450" s="18"/>
      <c r="CL1450" s="26"/>
      <c r="CZ1450" s="18">
        <f t="shared" si="787"/>
        <v>19466.8125</v>
      </c>
      <c r="DC1450" s="18">
        <f t="shared" si="788"/>
        <v>1095.8086256175966</v>
      </c>
      <c r="DD1450" s="17">
        <f t="shared" si="789"/>
        <v>1</v>
      </c>
      <c r="DE1450" s="17">
        <f t="shared" si="790"/>
        <v>1</v>
      </c>
      <c r="DF1450" s="17">
        <f t="shared" si="791"/>
        <v>1</v>
      </c>
      <c r="DG1450" s="17">
        <f t="shared" si="792"/>
        <v>1</v>
      </c>
      <c r="DH1450" s="17">
        <f t="shared" si="793"/>
        <v>1</v>
      </c>
      <c r="DI1450" s="17">
        <f t="shared" si="794"/>
        <v>1</v>
      </c>
      <c r="DJ1450" s="20" t="s">
        <v>1528</v>
      </c>
    </row>
    <row r="1451" spans="1:114" x14ac:dyDescent="0.2">
      <c r="A1451" s="15" t="s">
        <v>105</v>
      </c>
      <c r="B1451" s="10" t="s">
        <v>1551</v>
      </c>
      <c r="C1451" s="11">
        <f t="shared" si="772"/>
        <v>1.4443999999999999</v>
      </c>
      <c r="D1451" s="11">
        <f t="shared" si="798"/>
        <v>25</v>
      </c>
      <c r="E1451" s="11">
        <f t="shared" si="798"/>
        <v>25</v>
      </c>
      <c r="F1451" s="11">
        <f t="shared" si="798"/>
        <v>0</v>
      </c>
      <c r="G1451" s="11">
        <f t="shared" si="798"/>
        <v>2</v>
      </c>
      <c r="H1451" s="11">
        <f t="shared" si="798"/>
        <v>0</v>
      </c>
      <c r="I1451" s="11">
        <f t="shared" si="798"/>
        <v>2</v>
      </c>
      <c r="J1451" s="11">
        <f t="shared" si="798"/>
        <v>0</v>
      </c>
      <c r="K1451" s="11">
        <f t="shared" si="798"/>
        <v>0</v>
      </c>
      <c r="L1451" s="11">
        <f t="shared" si="798"/>
        <v>0</v>
      </c>
      <c r="M1451" s="11">
        <f t="shared" si="798"/>
        <v>0</v>
      </c>
      <c r="N1451" s="11">
        <f t="shared" si="797"/>
        <v>0</v>
      </c>
      <c r="O1451" s="11">
        <f t="shared" si="797"/>
        <v>0</v>
      </c>
      <c r="P1451" s="11">
        <f t="shared" si="797"/>
        <v>0</v>
      </c>
      <c r="Q1451" s="11">
        <f t="shared" si="797"/>
        <v>0</v>
      </c>
      <c r="R1451" s="11">
        <f t="shared" si="797"/>
        <v>0</v>
      </c>
      <c r="S1451" s="11">
        <f t="shared" si="771"/>
        <v>0</v>
      </c>
      <c r="T1451" s="11">
        <f t="shared" si="764"/>
        <v>173.6991118430775</v>
      </c>
      <c r="U1451" s="40">
        <f t="shared" si="773"/>
        <v>0.1</v>
      </c>
      <c r="V1451" s="11">
        <f t="shared" si="795"/>
        <v>73.338621988425572</v>
      </c>
      <c r="W1451" s="11">
        <f t="shared" si="795"/>
        <v>14834.923056544403</v>
      </c>
      <c r="X1451" s="11">
        <f t="shared" si="795"/>
        <v>1186.7938445235523</v>
      </c>
      <c r="Y1451" s="11">
        <f t="shared" si="783"/>
        <v>1466.1091173328257</v>
      </c>
      <c r="Z1451" s="11">
        <f t="shared" si="783"/>
        <v>1.2353528155695876</v>
      </c>
      <c r="AA1451" s="11">
        <f t="shared" si="783"/>
        <v>9.2415294145664095</v>
      </c>
      <c r="AB1451" s="11">
        <f t="shared" si="783"/>
        <v>105.69911184307752</v>
      </c>
      <c r="AC1451" s="11">
        <f t="shared" si="783"/>
        <v>0</v>
      </c>
      <c r="AD1451" s="11">
        <f t="shared" si="783"/>
        <v>0</v>
      </c>
      <c r="AE1451" s="11">
        <f t="shared" si="783"/>
        <v>0</v>
      </c>
      <c r="AF1451" s="11">
        <f t="shared" si="801"/>
        <v>0</v>
      </c>
      <c r="AG1451" s="11">
        <f t="shared" si="801"/>
        <v>0</v>
      </c>
      <c r="AH1451" s="11">
        <f t="shared" si="801"/>
        <v>0</v>
      </c>
      <c r="AI1451" s="11">
        <f t="shared" si="801"/>
        <v>0</v>
      </c>
      <c r="AJ1451" s="11">
        <f t="shared" si="801"/>
        <v>0</v>
      </c>
      <c r="AK1451" s="11">
        <f t="shared" si="801"/>
        <v>0</v>
      </c>
      <c r="AL1451" s="11">
        <f t="shared" si="800"/>
        <v>0</v>
      </c>
      <c r="AM1451" s="11">
        <f t="shared" si="800"/>
        <v>0</v>
      </c>
      <c r="AN1451" s="11">
        <f t="shared" si="800"/>
        <v>0</v>
      </c>
      <c r="AO1451" s="11">
        <f t="shared" si="800"/>
        <v>0</v>
      </c>
      <c r="AP1451" s="11">
        <f t="shared" si="800"/>
        <v>0</v>
      </c>
      <c r="AQ1451" s="11">
        <f t="shared" si="799"/>
        <v>0</v>
      </c>
      <c r="AR1451" s="11">
        <f t="shared" si="799"/>
        <v>0</v>
      </c>
      <c r="AS1451" s="11">
        <f t="shared" si="799"/>
        <v>0</v>
      </c>
      <c r="AT1451" s="11">
        <f t="shared" si="799"/>
        <v>0</v>
      </c>
      <c r="AU1451" s="11">
        <f t="shared" si="799"/>
        <v>0</v>
      </c>
      <c r="AV1451" s="11">
        <f t="shared" si="799"/>
        <v>24334</v>
      </c>
      <c r="AW1451" s="11">
        <f t="shared" si="796"/>
        <v>0</v>
      </c>
      <c r="AX1451" s="11">
        <f t="shared" si="796"/>
        <v>0</v>
      </c>
      <c r="AY1451" s="11">
        <f t="shared" si="796"/>
        <v>1042.5486677646163</v>
      </c>
      <c r="AZ1451" s="11">
        <f t="shared" si="796"/>
        <v>1</v>
      </c>
      <c r="BA1451" s="11">
        <f t="shared" si="796"/>
        <v>1</v>
      </c>
      <c r="BB1451" s="11">
        <f t="shared" si="796"/>
        <v>1</v>
      </c>
      <c r="BC1451" s="11">
        <f t="shared" si="796"/>
        <v>1</v>
      </c>
      <c r="BD1451" s="11">
        <f t="shared" si="796"/>
        <v>1</v>
      </c>
      <c r="BE1451" s="11">
        <f t="shared" si="796"/>
        <v>1</v>
      </c>
      <c r="BF1451" s="15" t="str">
        <f t="shared" si="774"/>
        <v>ČSN 42 6935</v>
      </c>
      <c r="BG1451" s="42">
        <v>1.4443999999999999</v>
      </c>
      <c r="BH1451" s="17">
        <f t="shared" si="775"/>
        <v>25</v>
      </c>
      <c r="BI1451" s="17">
        <f t="shared" si="776"/>
        <v>25</v>
      </c>
      <c r="BK1451" s="17">
        <f t="shared" si="777"/>
        <v>2</v>
      </c>
      <c r="BM1451" s="17">
        <f t="shared" si="784"/>
        <v>2</v>
      </c>
      <c r="BX1451" s="18">
        <f t="shared" si="785"/>
        <v>173.6991118430775</v>
      </c>
      <c r="BY1451" s="42">
        <v>0.1</v>
      </c>
      <c r="BZ1451" s="43">
        <f t="shared" si="758"/>
        <v>73.338621988425572</v>
      </c>
      <c r="CA1451" s="18">
        <f t="shared" si="778"/>
        <v>14834.923056544403</v>
      </c>
      <c r="CB1451" s="18">
        <f t="shared" si="779"/>
        <v>1186.7938445235523</v>
      </c>
      <c r="CC1451" s="18">
        <f t="shared" si="780"/>
        <v>1466.1091173328257</v>
      </c>
      <c r="CD1451" s="25">
        <f t="shared" si="781"/>
        <v>1.2353528155695876</v>
      </c>
      <c r="CE1451" s="26">
        <f t="shared" si="782"/>
        <v>9.2415294145664095</v>
      </c>
      <c r="CF1451" s="18">
        <f t="shared" si="786"/>
        <v>105.69911184307752</v>
      </c>
      <c r="CG1451" s="18"/>
      <c r="CH1451" s="18"/>
      <c r="CI1451" s="18"/>
      <c r="CJ1451" s="18"/>
      <c r="CL1451" s="26"/>
      <c r="CZ1451" s="18">
        <f t="shared" si="787"/>
        <v>24334</v>
      </c>
      <c r="DC1451" s="18">
        <f t="shared" si="788"/>
        <v>1042.5486677646163</v>
      </c>
      <c r="DD1451" s="17">
        <f t="shared" si="789"/>
        <v>1</v>
      </c>
      <c r="DE1451" s="17">
        <f t="shared" si="790"/>
        <v>1</v>
      </c>
      <c r="DF1451" s="17">
        <f t="shared" si="791"/>
        <v>1</v>
      </c>
      <c r="DG1451" s="17">
        <f t="shared" si="792"/>
        <v>1</v>
      </c>
      <c r="DH1451" s="17">
        <f t="shared" si="793"/>
        <v>1</v>
      </c>
      <c r="DI1451" s="17">
        <f t="shared" si="794"/>
        <v>1</v>
      </c>
      <c r="DJ1451" s="20" t="s">
        <v>1528</v>
      </c>
    </row>
    <row r="1452" spans="1:114" x14ac:dyDescent="0.2">
      <c r="A1452" s="15" t="s">
        <v>105</v>
      </c>
      <c r="B1452" s="10" t="s">
        <v>1552</v>
      </c>
      <c r="C1452" s="11">
        <f t="shared" si="772"/>
        <v>1.2481500000000001</v>
      </c>
      <c r="D1452" s="11">
        <f t="shared" si="798"/>
        <v>28</v>
      </c>
      <c r="E1452" s="11">
        <f t="shared" si="798"/>
        <v>28</v>
      </c>
      <c r="F1452" s="11">
        <f t="shared" si="798"/>
        <v>0</v>
      </c>
      <c r="G1452" s="11">
        <f t="shared" si="798"/>
        <v>1.5</v>
      </c>
      <c r="H1452" s="11">
        <f t="shared" si="798"/>
        <v>0</v>
      </c>
      <c r="I1452" s="11">
        <f t="shared" si="798"/>
        <v>1.5</v>
      </c>
      <c r="J1452" s="11">
        <f t="shared" si="798"/>
        <v>0</v>
      </c>
      <c r="K1452" s="11">
        <f t="shared" si="798"/>
        <v>0</v>
      </c>
      <c r="L1452" s="11">
        <f t="shared" si="798"/>
        <v>0</v>
      </c>
      <c r="M1452" s="11">
        <f t="shared" si="798"/>
        <v>0</v>
      </c>
      <c r="N1452" s="11">
        <f t="shared" si="797"/>
        <v>0</v>
      </c>
      <c r="O1452" s="11">
        <f t="shared" si="797"/>
        <v>0</v>
      </c>
      <c r="P1452" s="11">
        <f t="shared" si="797"/>
        <v>0</v>
      </c>
      <c r="Q1452" s="11">
        <f t="shared" si="797"/>
        <v>0</v>
      </c>
      <c r="R1452" s="11">
        <f t="shared" si="797"/>
        <v>0</v>
      </c>
      <c r="S1452" s="11">
        <f t="shared" si="771"/>
        <v>0</v>
      </c>
      <c r="T1452" s="11">
        <f t="shared" si="764"/>
        <v>153.20575041173112</v>
      </c>
      <c r="U1452" s="40">
        <f t="shared" si="773"/>
        <v>0.112</v>
      </c>
      <c r="V1452" s="11">
        <f t="shared" si="795"/>
        <v>93.126503967532557</v>
      </c>
      <c r="W1452" s="11">
        <f t="shared" si="795"/>
        <v>17580.036972852457</v>
      </c>
      <c r="X1452" s="11">
        <f t="shared" si="795"/>
        <v>1255.7169266323183</v>
      </c>
      <c r="Y1452" s="11">
        <f t="shared" si="783"/>
        <v>1502.2632545290421</v>
      </c>
      <c r="Z1452" s="11">
        <f t="shared" si="783"/>
        <v>1.1963390973457142</v>
      </c>
      <c r="AA1452" s="11">
        <f t="shared" si="783"/>
        <v>10.712044270927356</v>
      </c>
      <c r="AB1452" s="11">
        <f t="shared" si="783"/>
        <v>87.205750411731103</v>
      </c>
      <c r="AC1452" s="11">
        <f t="shared" si="783"/>
        <v>0</v>
      </c>
      <c r="AD1452" s="11">
        <f t="shared" si="783"/>
        <v>0</v>
      </c>
      <c r="AE1452" s="11">
        <f t="shared" si="783"/>
        <v>0</v>
      </c>
      <c r="AF1452" s="11">
        <f t="shared" si="801"/>
        <v>0</v>
      </c>
      <c r="AG1452" s="11">
        <f t="shared" si="801"/>
        <v>0</v>
      </c>
      <c r="AH1452" s="11">
        <f t="shared" si="801"/>
        <v>0</v>
      </c>
      <c r="AI1452" s="11">
        <f t="shared" si="801"/>
        <v>0</v>
      </c>
      <c r="AJ1452" s="11">
        <f t="shared" si="801"/>
        <v>0</v>
      </c>
      <c r="AK1452" s="11">
        <f t="shared" si="801"/>
        <v>0</v>
      </c>
      <c r="AL1452" s="11">
        <f t="shared" si="800"/>
        <v>0</v>
      </c>
      <c r="AM1452" s="11">
        <f t="shared" si="800"/>
        <v>0</v>
      </c>
      <c r="AN1452" s="11">
        <f t="shared" si="800"/>
        <v>0</v>
      </c>
      <c r="AO1452" s="11">
        <f t="shared" si="800"/>
        <v>0</v>
      </c>
      <c r="AP1452" s="11">
        <f t="shared" si="800"/>
        <v>0</v>
      </c>
      <c r="AQ1452" s="11">
        <f t="shared" si="799"/>
        <v>0</v>
      </c>
      <c r="AR1452" s="11">
        <f t="shared" si="799"/>
        <v>0</v>
      </c>
      <c r="AS1452" s="11">
        <f t="shared" si="799"/>
        <v>0</v>
      </c>
      <c r="AT1452" s="11">
        <f t="shared" si="799"/>
        <v>0</v>
      </c>
      <c r="AU1452" s="11">
        <f t="shared" si="799"/>
        <v>0</v>
      </c>
      <c r="AV1452" s="11">
        <f t="shared" si="799"/>
        <v>27914.4375</v>
      </c>
      <c r="AW1452" s="11">
        <f t="shared" si="796"/>
        <v>0</v>
      </c>
      <c r="AX1452" s="11">
        <f t="shared" si="796"/>
        <v>0</v>
      </c>
      <c r="AY1452" s="11">
        <f t="shared" si="796"/>
        <v>1395.8086256175966</v>
      </c>
      <c r="AZ1452" s="11">
        <f t="shared" si="796"/>
        <v>1</v>
      </c>
      <c r="BA1452" s="11">
        <f t="shared" si="796"/>
        <v>1</v>
      </c>
      <c r="BB1452" s="11">
        <f t="shared" si="796"/>
        <v>1</v>
      </c>
      <c r="BC1452" s="11">
        <f t="shared" si="796"/>
        <v>1</v>
      </c>
      <c r="BD1452" s="11">
        <f t="shared" si="796"/>
        <v>1</v>
      </c>
      <c r="BE1452" s="11">
        <f t="shared" si="796"/>
        <v>1</v>
      </c>
      <c r="BF1452" s="15" t="str">
        <f t="shared" si="774"/>
        <v>ČSN 42 6935</v>
      </c>
      <c r="BG1452" s="42">
        <v>1.2481500000000001</v>
      </c>
      <c r="BH1452" s="17">
        <f t="shared" si="775"/>
        <v>28</v>
      </c>
      <c r="BI1452" s="17">
        <f t="shared" si="776"/>
        <v>28</v>
      </c>
      <c r="BK1452" s="17">
        <f t="shared" si="777"/>
        <v>1.5</v>
      </c>
      <c r="BM1452" s="17">
        <f t="shared" si="784"/>
        <v>1.5</v>
      </c>
      <c r="BX1452" s="18">
        <f t="shared" si="785"/>
        <v>153.20575041173112</v>
      </c>
      <c r="BY1452" s="42">
        <v>0.112</v>
      </c>
      <c r="BZ1452" s="43">
        <f t="shared" si="758"/>
        <v>93.126503967532557</v>
      </c>
      <c r="CA1452" s="18">
        <f t="shared" si="778"/>
        <v>17580.036972852457</v>
      </c>
      <c r="CB1452" s="18">
        <f t="shared" si="779"/>
        <v>1255.7169266323183</v>
      </c>
      <c r="CC1452" s="18">
        <f t="shared" si="780"/>
        <v>1502.2632545290421</v>
      </c>
      <c r="CD1452" s="25">
        <f t="shared" si="781"/>
        <v>1.1963390973457142</v>
      </c>
      <c r="CE1452" s="26">
        <f t="shared" si="782"/>
        <v>10.712044270927356</v>
      </c>
      <c r="CF1452" s="18">
        <f t="shared" si="786"/>
        <v>87.205750411731103</v>
      </c>
      <c r="CG1452" s="18"/>
      <c r="CH1452" s="18"/>
      <c r="CI1452" s="18"/>
      <c r="CJ1452" s="18"/>
      <c r="CL1452" s="26"/>
      <c r="CZ1452" s="18">
        <f t="shared" si="787"/>
        <v>27914.4375</v>
      </c>
      <c r="DC1452" s="18">
        <f t="shared" si="788"/>
        <v>1395.8086256175966</v>
      </c>
      <c r="DD1452" s="17">
        <f t="shared" si="789"/>
        <v>1</v>
      </c>
      <c r="DE1452" s="17">
        <f t="shared" si="790"/>
        <v>1</v>
      </c>
      <c r="DF1452" s="17">
        <f t="shared" si="791"/>
        <v>1</v>
      </c>
      <c r="DG1452" s="17">
        <f t="shared" si="792"/>
        <v>1</v>
      </c>
      <c r="DH1452" s="17">
        <f t="shared" si="793"/>
        <v>1</v>
      </c>
      <c r="DI1452" s="17">
        <f t="shared" si="794"/>
        <v>1</v>
      </c>
      <c r="DJ1452" s="20" t="s">
        <v>1528</v>
      </c>
    </row>
    <row r="1453" spans="1:114" x14ac:dyDescent="0.2">
      <c r="A1453" s="15" t="s">
        <v>105</v>
      </c>
      <c r="B1453" s="10" t="s">
        <v>1553</v>
      </c>
      <c r="C1453" s="11">
        <f t="shared" si="772"/>
        <v>1.6328</v>
      </c>
      <c r="D1453" s="11">
        <f t="shared" si="798"/>
        <v>28</v>
      </c>
      <c r="E1453" s="11">
        <f t="shared" si="798"/>
        <v>28</v>
      </c>
      <c r="F1453" s="11">
        <f t="shared" si="798"/>
        <v>0</v>
      </c>
      <c r="G1453" s="11">
        <f t="shared" si="798"/>
        <v>2</v>
      </c>
      <c r="H1453" s="11">
        <f t="shared" si="798"/>
        <v>0</v>
      </c>
      <c r="I1453" s="11">
        <f t="shared" si="798"/>
        <v>2</v>
      </c>
      <c r="J1453" s="11">
        <f t="shared" si="798"/>
        <v>0</v>
      </c>
      <c r="K1453" s="11">
        <f t="shared" si="798"/>
        <v>0</v>
      </c>
      <c r="L1453" s="11">
        <f t="shared" si="798"/>
        <v>0</v>
      </c>
      <c r="M1453" s="11">
        <f t="shared" si="798"/>
        <v>0</v>
      </c>
      <c r="N1453" s="11">
        <f t="shared" si="797"/>
        <v>0</v>
      </c>
      <c r="O1453" s="11">
        <f t="shared" si="797"/>
        <v>0</v>
      </c>
      <c r="P1453" s="11">
        <f t="shared" si="797"/>
        <v>0</v>
      </c>
      <c r="Q1453" s="11">
        <f t="shared" si="797"/>
        <v>0</v>
      </c>
      <c r="R1453" s="11">
        <f t="shared" si="797"/>
        <v>0</v>
      </c>
      <c r="S1453" s="11">
        <f t="shared" si="771"/>
        <v>0</v>
      </c>
      <c r="T1453" s="11">
        <f t="shared" si="764"/>
        <v>197.6991118430775</v>
      </c>
      <c r="U1453" s="40">
        <f t="shared" si="773"/>
        <v>0.112</v>
      </c>
      <c r="V1453" s="11">
        <f t="shared" si="795"/>
        <v>72.167830146306557</v>
      </c>
      <c r="W1453" s="11">
        <f t="shared" si="795"/>
        <v>21665.073410189805</v>
      </c>
      <c r="X1453" s="11">
        <f t="shared" si="795"/>
        <v>1547.5052435849861</v>
      </c>
      <c r="Y1453" s="11">
        <f t="shared" si="783"/>
        <v>1891.6577850974418</v>
      </c>
      <c r="Z1453" s="11">
        <f t="shared" si="783"/>
        <v>1.2223918419269353</v>
      </c>
      <c r="AA1453" s="11">
        <f t="shared" si="783"/>
        <v>10.468337679767059</v>
      </c>
      <c r="AB1453" s="11">
        <f t="shared" si="783"/>
        <v>117.69911184307752</v>
      </c>
      <c r="AC1453" s="11">
        <f t="shared" si="783"/>
        <v>0</v>
      </c>
      <c r="AD1453" s="11">
        <f t="shared" si="783"/>
        <v>0</v>
      </c>
      <c r="AE1453" s="11">
        <f t="shared" si="783"/>
        <v>0</v>
      </c>
      <c r="AF1453" s="11">
        <f t="shared" si="801"/>
        <v>0</v>
      </c>
      <c r="AG1453" s="11">
        <f t="shared" si="801"/>
        <v>0</v>
      </c>
      <c r="AH1453" s="11">
        <f t="shared" si="801"/>
        <v>0</v>
      </c>
      <c r="AI1453" s="11">
        <f t="shared" si="801"/>
        <v>0</v>
      </c>
      <c r="AJ1453" s="11">
        <f t="shared" si="801"/>
        <v>0</v>
      </c>
      <c r="AK1453" s="11">
        <f t="shared" si="801"/>
        <v>0</v>
      </c>
      <c r="AL1453" s="11">
        <f t="shared" si="800"/>
        <v>0</v>
      </c>
      <c r="AM1453" s="11">
        <f t="shared" si="800"/>
        <v>0</v>
      </c>
      <c r="AN1453" s="11">
        <f t="shared" si="800"/>
        <v>0</v>
      </c>
      <c r="AO1453" s="11">
        <f t="shared" si="800"/>
        <v>0</v>
      </c>
      <c r="AP1453" s="11">
        <f t="shared" si="800"/>
        <v>0</v>
      </c>
      <c r="AQ1453" s="11">
        <f t="shared" si="799"/>
        <v>0</v>
      </c>
      <c r="AR1453" s="11">
        <f t="shared" si="799"/>
        <v>0</v>
      </c>
      <c r="AS1453" s="11">
        <f t="shared" si="799"/>
        <v>0</v>
      </c>
      <c r="AT1453" s="11">
        <f t="shared" si="799"/>
        <v>0</v>
      </c>
      <c r="AU1453" s="11">
        <f t="shared" si="799"/>
        <v>0</v>
      </c>
      <c r="AV1453" s="11">
        <f t="shared" si="799"/>
        <v>35152</v>
      </c>
      <c r="AW1453" s="11">
        <f t="shared" si="796"/>
        <v>0</v>
      </c>
      <c r="AX1453" s="11">
        <f t="shared" si="796"/>
        <v>0</v>
      </c>
      <c r="AY1453" s="11">
        <f t="shared" si="796"/>
        <v>1336.5486677646163</v>
      </c>
      <c r="AZ1453" s="11">
        <f t="shared" si="796"/>
        <v>1</v>
      </c>
      <c r="BA1453" s="11">
        <f t="shared" si="796"/>
        <v>1</v>
      </c>
      <c r="BB1453" s="11">
        <f t="shared" si="796"/>
        <v>1</v>
      </c>
      <c r="BC1453" s="11">
        <f t="shared" si="796"/>
        <v>1</v>
      </c>
      <c r="BD1453" s="11">
        <f t="shared" si="796"/>
        <v>1</v>
      </c>
      <c r="BE1453" s="11">
        <f t="shared" si="796"/>
        <v>1</v>
      </c>
      <c r="BF1453" s="15" t="str">
        <f t="shared" si="774"/>
        <v>ČSN 42 6935</v>
      </c>
      <c r="BG1453" s="42">
        <v>1.6328</v>
      </c>
      <c r="BH1453" s="17">
        <f t="shared" si="775"/>
        <v>28</v>
      </c>
      <c r="BI1453" s="17">
        <f t="shared" si="776"/>
        <v>28</v>
      </c>
      <c r="BK1453" s="17">
        <f t="shared" si="777"/>
        <v>2</v>
      </c>
      <c r="BM1453" s="17">
        <f t="shared" si="784"/>
        <v>2</v>
      </c>
      <c r="BX1453" s="18">
        <f t="shared" si="785"/>
        <v>197.6991118430775</v>
      </c>
      <c r="BY1453" s="42">
        <v>0.112</v>
      </c>
      <c r="BZ1453" s="43">
        <f t="shared" si="758"/>
        <v>72.167830146306557</v>
      </c>
      <c r="CA1453" s="18">
        <f t="shared" si="778"/>
        <v>21665.073410189805</v>
      </c>
      <c r="CB1453" s="18">
        <f t="shared" si="779"/>
        <v>1547.5052435849861</v>
      </c>
      <c r="CC1453" s="18">
        <f t="shared" si="780"/>
        <v>1891.6577850974418</v>
      </c>
      <c r="CD1453" s="25">
        <f t="shared" si="781"/>
        <v>1.2223918419269353</v>
      </c>
      <c r="CE1453" s="26">
        <f t="shared" si="782"/>
        <v>10.468337679767059</v>
      </c>
      <c r="CF1453" s="18">
        <f t="shared" si="786"/>
        <v>117.69911184307752</v>
      </c>
      <c r="CG1453" s="18"/>
      <c r="CH1453" s="18"/>
      <c r="CI1453" s="18"/>
      <c r="CJ1453" s="18"/>
      <c r="CL1453" s="26"/>
      <c r="CZ1453" s="18">
        <f t="shared" si="787"/>
        <v>35152</v>
      </c>
      <c r="DC1453" s="18">
        <f t="shared" si="788"/>
        <v>1336.5486677646163</v>
      </c>
      <c r="DD1453" s="17">
        <f t="shared" si="789"/>
        <v>1</v>
      </c>
      <c r="DE1453" s="17">
        <f t="shared" si="790"/>
        <v>1</v>
      </c>
      <c r="DF1453" s="17">
        <f t="shared" si="791"/>
        <v>1</v>
      </c>
      <c r="DG1453" s="17">
        <f t="shared" si="792"/>
        <v>1</v>
      </c>
      <c r="DH1453" s="17">
        <f t="shared" si="793"/>
        <v>1</v>
      </c>
      <c r="DI1453" s="17">
        <f t="shared" si="794"/>
        <v>1</v>
      </c>
      <c r="DJ1453" s="20" t="s">
        <v>1528</v>
      </c>
    </row>
    <row r="1454" spans="1:114" x14ac:dyDescent="0.2">
      <c r="A1454" s="15" t="s">
        <v>105</v>
      </c>
      <c r="B1454" s="10" t="s">
        <v>1554</v>
      </c>
      <c r="C1454" s="11">
        <f t="shared" si="772"/>
        <v>2.0017499999999999</v>
      </c>
      <c r="D1454" s="11">
        <f t="shared" si="798"/>
        <v>28</v>
      </c>
      <c r="E1454" s="11">
        <f t="shared" si="798"/>
        <v>28</v>
      </c>
      <c r="F1454" s="11">
        <f t="shared" si="798"/>
        <v>0</v>
      </c>
      <c r="G1454" s="11">
        <f t="shared" si="798"/>
        <v>2.5</v>
      </c>
      <c r="H1454" s="11">
        <f t="shared" si="798"/>
        <v>0</v>
      </c>
      <c r="I1454" s="11">
        <f t="shared" si="798"/>
        <v>2.5</v>
      </c>
      <c r="J1454" s="11">
        <f t="shared" si="798"/>
        <v>0</v>
      </c>
      <c r="K1454" s="11">
        <f t="shared" si="798"/>
        <v>0</v>
      </c>
      <c r="L1454" s="11">
        <f t="shared" si="798"/>
        <v>0</v>
      </c>
      <c r="M1454" s="11">
        <f t="shared" si="798"/>
        <v>0</v>
      </c>
      <c r="N1454" s="11">
        <f t="shared" si="797"/>
        <v>0</v>
      </c>
      <c r="O1454" s="11">
        <f t="shared" si="797"/>
        <v>0</v>
      </c>
      <c r="P1454" s="11">
        <f t="shared" si="797"/>
        <v>0</v>
      </c>
      <c r="Q1454" s="11">
        <f t="shared" si="797"/>
        <v>0</v>
      </c>
      <c r="R1454" s="11">
        <f t="shared" si="797"/>
        <v>0</v>
      </c>
      <c r="S1454" s="11">
        <f t="shared" si="771"/>
        <v>0</v>
      </c>
      <c r="T1454" s="11">
        <f t="shared" si="764"/>
        <v>238.90486225480862</v>
      </c>
      <c r="U1454" s="40">
        <f t="shared" si="773"/>
        <v>0.112</v>
      </c>
      <c r="V1454" s="11">
        <f t="shared" si="795"/>
        <v>59.720492035652185</v>
      </c>
      <c r="W1454" s="11">
        <f t="shared" si="795"/>
        <v>24963.98807900519</v>
      </c>
      <c r="X1454" s="11">
        <f t="shared" si="795"/>
        <v>1783.1420056432278</v>
      </c>
      <c r="Y1454" s="11">
        <f t="shared" si="783"/>
        <v>2228.4770936266109</v>
      </c>
      <c r="Z1454" s="11">
        <f t="shared" si="783"/>
        <v>1.2497474046228521</v>
      </c>
      <c r="AA1454" s="11">
        <f t="shared" si="783"/>
        <v>10.222202709541484</v>
      </c>
      <c r="AB1454" s="11">
        <f t="shared" si="783"/>
        <v>148.90486225480865</v>
      </c>
      <c r="AC1454" s="11">
        <f t="shared" si="783"/>
        <v>0</v>
      </c>
      <c r="AD1454" s="11">
        <f t="shared" si="783"/>
        <v>0</v>
      </c>
      <c r="AE1454" s="11">
        <f t="shared" si="783"/>
        <v>0</v>
      </c>
      <c r="AF1454" s="11">
        <f t="shared" si="801"/>
        <v>0</v>
      </c>
      <c r="AG1454" s="11">
        <f t="shared" si="801"/>
        <v>0</v>
      </c>
      <c r="AH1454" s="11">
        <f t="shared" si="801"/>
        <v>0</v>
      </c>
      <c r="AI1454" s="11">
        <f t="shared" si="801"/>
        <v>0</v>
      </c>
      <c r="AJ1454" s="11">
        <f t="shared" si="801"/>
        <v>0</v>
      </c>
      <c r="AK1454" s="11">
        <f t="shared" si="801"/>
        <v>0</v>
      </c>
      <c r="AL1454" s="11">
        <f t="shared" si="800"/>
        <v>0</v>
      </c>
      <c r="AM1454" s="11">
        <f t="shared" si="800"/>
        <v>0</v>
      </c>
      <c r="AN1454" s="11">
        <f t="shared" si="800"/>
        <v>0</v>
      </c>
      <c r="AO1454" s="11">
        <f t="shared" si="800"/>
        <v>0</v>
      </c>
      <c r="AP1454" s="11">
        <f t="shared" si="800"/>
        <v>0</v>
      </c>
      <c r="AQ1454" s="11">
        <f t="shared" si="799"/>
        <v>0</v>
      </c>
      <c r="AR1454" s="11">
        <f t="shared" si="799"/>
        <v>0</v>
      </c>
      <c r="AS1454" s="11">
        <f t="shared" si="799"/>
        <v>0</v>
      </c>
      <c r="AT1454" s="11">
        <f t="shared" si="799"/>
        <v>0</v>
      </c>
      <c r="AU1454" s="11">
        <f t="shared" si="799"/>
        <v>0</v>
      </c>
      <c r="AV1454" s="11">
        <f t="shared" si="799"/>
        <v>41453.4375</v>
      </c>
      <c r="AW1454" s="11">
        <f t="shared" si="796"/>
        <v>0</v>
      </c>
      <c r="AX1454" s="11">
        <f t="shared" si="796"/>
        <v>0</v>
      </c>
      <c r="AY1454" s="11">
        <f t="shared" si="796"/>
        <v>1276.3572933822129</v>
      </c>
      <c r="AZ1454" s="11">
        <f t="shared" si="796"/>
        <v>1</v>
      </c>
      <c r="BA1454" s="11">
        <f t="shared" si="796"/>
        <v>1</v>
      </c>
      <c r="BB1454" s="11">
        <f t="shared" si="796"/>
        <v>1</v>
      </c>
      <c r="BC1454" s="11">
        <f t="shared" si="796"/>
        <v>1</v>
      </c>
      <c r="BD1454" s="11">
        <f t="shared" si="796"/>
        <v>1</v>
      </c>
      <c r="BE1454" s="11">
        <f t="shared" si="796"/>
        <v>1</v>
      </c>
      <c r="BF1454" s="15" t="str">
        <f t="shared" si="774"/>
        <v>ČSN 42 6935</v>
      </c>
      <c r="BG1454" s="42">
        <v>2.0017499999999999</v>
      </c>
      <c r="BH1454" s="17">
        <f t="shared" si="775"/>
        <v>28</v>
      </c>
      <c r="BI1454" s="17">
        <f t="shared" si="776"/>
        <v>28</v>
      </c>
      <c r="BK1454" s="17">
        <f t="shared" si="777"/>
        <v>2.5</v>
      </c>
      <c r="BM1454" s="17">
        <f t="shared" si="784"/>
        <v>2.5</v>
      </c>
      <c r="BX1454" s="18">
        <f t="shared" si="785"/>
        <v>238.90486225480862</v>
      </c>
      <c r="BY1454" s="42">
        <v>0.112</v>
      </c>
      <c r="BZ1454" s="43">
        <f t="shared" si="758"/>
        <v>59.720492035652185</v>
      </c>
      <c r="CA1454" s="18">
        <f t="shared" si="778"/>
        <v>24963.98807900519</v>
      </c>
      <c r="CB1454" s="18">
        <f t="shared" si="779"/>
        <v>1783.1420056432278</v>
      </c>
      <c r="CC1454" s="18">
        <f t="shared" si="780"/>
        <v>2228.4770936266109</v>
      </c>
      <c r="CD1454" s="25">
        <f t="shared" si="781"/>
        <v>1.2497474046228521</v>
      </c>
      <c r="CE1454" s="26">
        <f t="shared" si="782"/>
        <v>10.222202709541484</v>
      </c>
      <c r="CF1454" s="18">
        <f t="shared" si="786"/>
        <v>148.90486225480865</v>
      </c>
      <c r="CG1454" s="18"/>
      <c r="CH1454" s="18"/>
      <c r="CI1454" s="18"/>
      <c r="CJ1454" s="18"/>
      <c r="CL1454" s="26"/>
      <c r="CZ1454" s="18">
        <f t="shared" si="787"/>
        <v>41453.4375</v>
      </c>
      <c r="DC1454" s="18">
        <f t="shared" si="788"/>
        <v>1276.3572933822129</v>
      </c>
      <c r="DD1454" s="17">
        <f t="shared" si="789"/>
        <v>1</v>
      </c>
      <c r="DE1454" s="17">
        <f t="shared" si="790"/>
        <v>1</v>
      </c>
      <c r="DF1454" s="17">
        <f t="shared" si="791"/>
        <v>1</v>
      </c>
      <c r="DG1454" s="17">
        <f t="shared" si="792"/>
        <v>1</v>
      </c>
      <c r="DH1454" s="17">
        <f t="shared" si="793"/>
        <v>1</v>
      </c>
      <c r="DI1454" s="17">
        <f t="shared" si="794"/>
        <v>1</v>
      </c>
      <c r="DJ1454" s="20" t="s">
        <v>1528</v>
      </c>
    </row>
    <row r="1455" spans="1:114" x14ac:dyDescent="0.2">
      <c r="A1455" s="15" t="s">
        <v>105</v>
      </c>
      <c r="B1455" s="10" t="s">
        <v>1555</v>
      </c>
      <c r="C1455" s="11">
        <f t="shared" si="772"/>
        <v>1.3423499999999999</v>
      </c>
      <c r="D1455" s="11">
        <f t="shared" si="798"/>
        <v>30</v>
      </c>
      <c r="E1455" s="11">
        <f t="shared" si="798"/>
        <v>30</v>
      </c>
      <c r="F1455" s="11">
        <f t="shared" si="798"/>
        <v>0</v>
      </c>
      <c r="G1455" s="11">
        <f t="shared" si="798"/>
        <v>1.5</v>
      </c>
      <c r="H1455" s="11">
        <f t="shared" si="798"/>
        <v>0</v>
      </c>
      <c r="I1455" s="11">
        <f t="shared" si="798"/>
        <v>1.5</v>
      </c>
      <c r="J1455" s="11">
        <f t="shared" si="798"/>
        <v>0</v>
      </c>
      <c r="K1455" s="11">
        <f t="shared" si="798"/>
        <v>0</v>
      </c>
      <c r="L1455" s="11">
        <f t="shared" si="798"/>
        <v>0</v>
      </c>
      <c r="M1455" s="11">
        <f t="shared" si="798"/>
        <v>0</v>
      </c>
      <c r="N1455" s="11">
        <f t="shared" si="797"/>
        <v>0</v>
      </c>
      <c r="O1455" s="11">
        <f t="shared" si="797"/>
        <v>0</v>
      </c>
      <c r="P1455" s="11">
        <f t="shared" si="797"/>
        <v>0</v>
      </c>
      <c r="Q1455" s="11">
        <f t="shared" si="797"/>
        <v>0</v>
      </c>
      <c r="R1455" s="11">
        <f t="shared" si="797"/>
        <v>0</v>
      </c>
      <c r="S1455" s="11">
        <f t="shared" si="771"/>
        <v>0</v>
      </c>
      <c r="T1455" s="11">
        <f t="shared" si="764"/>
        <v>165.20575041173112</v>
      </c>
      <c r="U1455" s="40">
        <f t="shared" si="773"/>
        <v>0.12</v>
      </c>
      <c r="V1455" s="11">
        <f t="shared" si="795"/>
        <v>92.530823931514718</v>
      </c>
      <c r="W1455" s="11">
        <f t="shared" si="795"/>
        <v>21959.269232322273</v>
      </c>
      <c r="X1455" s="11">
        <f t="shared" si="795"/>
        <v>1463.9512821548183</v>
      </c>
      <c r="Y1455" s="11">
        <f t="shared" si="783"/>
        <v>1743.9690049407732</v>
      </c>
      <c r="Z1455" s="11">
        <f t="shared" si="783"/>
        <v>1.1912753014388509</v>
      </c>
      <c r="AA1455" s="11">
        <f t="shared" si="783"/>
        <v>11.529125367504326</v>
      </c>
      <c r="AB1455" s="11">
        <f t="shared" si="783"/>
        <v>93.205750411731103</v>
      </c>
      <c r="AC1455" s="11">
        <f t="shared" si="783"/>
        <v>0</v>
      </c>
      <c r="AD1455" s="11">
        <f t="shared" si="783"/>
        <v>0</v>
      </c>
      <c r="AE1455" s="11">
        <f t="shared" si="783"/>
        <v>0</v>
      </c>
      <c r="AF1455" s="11">
        <f t="shared" si="801"/>
        <v>0</v>
      </c>
      <c r="AG1455" s="11">
        <f t="shared" si="801"/>
        <v>0</v>
      </c>
      <c r="AH1455" s="11">
        <f t="shared" si="801"/>
        <v>0</v>
      </c>
      <c r="AI1455" s="11">
        <f t="shared" si="801"/>
        <v>0</v>
      </c>
      <c r="AJ1455" s="11">
        <f t="shared" si="801"/>
        <v>0</v>
      </c>
      <c r="AK1455" s="11">
        <f t="shared" si="801"/>
        <v>0</v>
      </c>
      <c r="AL1455" s="11">
        <f t="shared" si="800"/>
        <v>0</v>
      </c>
      <c r="AM1455" s="11">
        <f t="shared" si="800"/>
        <v>0</v>
      </c>
      <c r="AN1455" s="11">
        <f t="shared" si="800"/>
        <v>0</v>
      </c>
      <c r="AO1455" s="11">
        <f t="shared" si="800"/>
        <v>0</v>
      </c>
      <c r="AP1455" s="11">
        <f t="shared" si="800"/>
        <v>0</v>
      </c>
      <c r="AQ1455" s="11">
        <f t="shared" si="799"/>
        <v>0</v>
      </c>
      <c r="AR1455" s="11">
        <f t="shared" si="799"/>
        <v>0</v>
      </c>
      <c r="AS1455" s="11">
        <f t="shared" si="799"/>
        <v>0</v>
      </c>
      <c r="AT1455" s="11">
        <f t="shared" si="799"/>
        <v>0</v>
      </c>
      <c r="AU1455" s="11">
        <f t="shared" si="799"/>
        <v>0</v>
      </c>
      <c r="AV1455" s="11">
        <f t="shared" si="799"/>
        <v>34723.6875</v>
      </c>
      <c r="AW1455" s="11">
        <f t="shared" si="796"/>
        <v>0</v>
      </c>
      <c r="AX1455" s="11">
        <f t="shared" si="796"/>
        <v>0</v>
      </c>
      <c r="AY1455" s="11">
        <f t="shared" si="796"/>
        <v>1615.8086256175966</v>
      </c>
      <c r="AZ1455" s="11">
        <f t="shared" si="796"/>
        <v>1</v>
      </c>
      <c r="BA1455" s="11">
        <f t="shared" si="796"/>
        <v>1</v>
      </c>
      <c r="BB1455" s="11">
        <f t="shared" si="796"/>
        <v>1</v>
      </c>
      <c r="BC1455" s="11">
        <f t="shared" si="796"/>
        <v>1</v>
      </c>
      <c r="BD1455" s="11">
        <f t="shared" si="796"/>
        <v>1</v>
      </c>
      <c r="BE1455" s="11">
        <f t="shared" si="796"/>
        <v>1</v>
      </c>
      <c r="BF1455" s="15" t="str">
        <f t="shared" si="774"/>
        <v>ČSN 42 6935</v>
      </c>
      <c r="BG1455" s="42">
        <v>1.3423499999999999</v>
      </c>
      <c r="BH1455" s="17">
        <f t="shared" si="775"/>
        <v>30</v>
      </c>
      <c r="BI1455" s="17">
        <f t="shared" si="776"/>
        <v>30</v>
      </c>
      <c r="BK1455" s="17">
        <f t="shared" si="777"/>
        <v>1.5</v>
      </c>
      <c r="BM1455" s="17">
        <f t="shared" si="784"/>
        <v>1.5</v>
      </c>
      <c r="BX1455" s="18">
        <f t="shared" si="785"/>
        <v>165.20575041173112</v>
      </c>
      <c r="BY1455" s="42">
        <v>0.12</v>
      </c>
      <c r="BZ1455" s="43">
        <f t="shared" si="758"/>
        <v>92.530823931514718</v>
      </c>
      <c r="CA1455" s="18">
        <f t="shared" si="778"/>
        <v>21959.269232322273</v>
      </c>
      <c r="CB1455" s="18">
        <f t="shared" si="779"/>
        <v>1463.9512821548183</v>
      </c>
      <c r="CC1455" s="18">
        <f t="shared" si="780"/>
        <v>1743.9690049407732</v>
      </c>
      <c r="CD1455" s="25">
        <f t="shared" si="781"/>
        <v>1.1912753014388509</v>
      </c>
      <c r="CE1455" s="26">
        <f t="shared" si="782"/>
        <v>11.529125367504326</v>
      </c>
      <c r="CF1455" s="18">
        <f t="shared" si="786"/>
        <v>93.205750411731103</v>
      </c>
      <c r="CG1455" s="18"/>
      <c r="CH1455" s="18"/>
      <c r="CI1455" s="18"/>
      <c r="CJ1455" s="18"/>
      <c r="CL1455" s="26"/>
      <c r="CZ1455" s="18">
        <f t="shared" si="787"/>
        <v>34723.6875</v>
      </c>
      <c r="DC1455" s="18">
        <f t="shared" si="788"/>
        <v>1615.8086256175966</v>
      </c>
      <c r="DD1455" s="17">
        <f t="shared" si="789"/>
        <v>1</v>
      </c>
      <c r="DE1455" s="17">
        <f t="shared" si="790"/>
        <v>1</v>
      </c>
      <c r="DF1455" s="17">
        <f t="shared" si="791"/>
        <v>1</v>
      </c>
      <c r="DG1455" s="17">
        <f t="shared" si="792"/>
        <v>1</v>
      </c>
      <c r="DH1455" s="17">
        <f t="shared" si="793"/>
        <v>1</v>
      </c>
      <c r="DI1455" s="17">
        <f t="shared" si="794"/>
        <v>1</v>
      </c>
      <c r="DJ1455" s="20" t="s">
        <v>1528</v>
      </c>
    </row>
    <row r="1456" spans="1:114" x14ac:dyDescent="0.2">
      <c r="A1456" s="15" t="s">
        <v>105</v>
      </c>
      <c r="B1456" s="10" t="s">
        <v>1556</v>
      </c>
      <c r="C1456" s="11">
        <f t="shared" si="772"/>
        <v>1.7584</v>
      </c>
      <c r="D1456" s="11">
        <f t="shared" si="798"/>
        <v>30</v>
      </c>
      <c r="E1456" s="11">
        <f t="shared" si="798"/>
        <v>30</v>
      </c>
      <c r="F1456" s="11">
        <f t="shared" si="798"/>
        <v>0</v>
      </c>
      <c r="G1456" s="11">
        <f t="shared" si="798"/>
        <v>2</v>
      </c>
      <c r="H1456" s="11">
        <f t="shared" si="798"/>
        <v>0</v>
      </c>
      <c r="I1456" s="11">
        <f t="shared" si="798"/>
        <v>2</v>
      </c>
      <c r="J1456" s="11">
        <f t="shared" si="798"/>
        <v>0</v>
      </c>
      <c r="K1456" s="11">
        <f t="shared" si="798"/>
        <v>0</v>
      </c>
      <c r="L1456" s="11">
        <f t="shared" si="798"/>
        <v>0</v>
      </c>
      <c r="M1456" s="11">
        <f t="shared" si="798"/>
        <v>0</v>
      </c>
      <c r="N1456" s="11">
        <f t="shared" si="797"/>
        <v>0</v>
      </c>
      <c r="O1456" s="11">
        <f t="shared" si="797"/>
        <v>0</v>
      </c>
      <c r="P1456" s="11">
        <f t="shared" si="797"/>
        <v>0</v>
      </c>
      <c r="Q1456" s="11">
        <f t="shared" si="797"/>
        <v>0</v>
      </c>
      <c r="R1456" s="11">
        <f t="shared" si="797"/>
        <v>0</v>
      </c>
      <c r="S1456" s="11">
        <f t="shared" si="771"/>
        <v>0</v>
      </c>
      <c r="T1456" s="11">
        <f t="shared" si="764"/>
        <v>213.6991118430775</v>
      </c>
      <c r="U1456" s="40">
        <f t="shared" si="773"/>
        <v>0.12</v>
      </c>
      <c r="V1456" s="11">
        <f t="shared" si="795"/>
        <v>71.533400733302329</v>
      </c>
      <c r="W1456" s="11">
        <f t="shared" si="795"/>
        <v>27219.4214255611</v>
      </c>
      <c r="X1456" s="11">
        <f t="shared" si="795"/>
        <v>1814.6280950374066</v>
      </c>
      <c r="Y1456" s="11">
        <f t="shared" si="783"/>
        <v>2205.3568969405196</v>
      </c>
      <c r="Z1456" s="11">
        <f t="shared" si="783"/>
        <v>1.2153216975818169</v>
      </c>
      <c r="AA1456" s="11">
        <f t="shared" si="783"/>
        <v>11.285949073007361</v>
      </c>
      <c r="AB1456" s="11">
        <f t="shared" si="783"/>
        <v>125.69911184307752</v>
      </c>
      <c r="AC1456" s="11">
        <f t="shared" si="783"/>
        <v>0</v>
      </c>
      <c r="AD1456" s="11">
        <f t="shared" si="783"/>
        <v>0</v>
      </c>
      <c r="AE1456" s="11">
        <f t="shared" si="783"/>
        <v>0</v>
      </c>
      <c r="AF1456" s="11">
        <f t="shared" si="801"/>
        <v>0</v>
      </c>
      <c r="AG1456" s="11">
        <f t="shared" si="801"/>
        <v>0</v>
      </c>
      <c r="AH1456" s="11">
        <f t="shared" si="801"/>
        <v>0</v>
      </c>
      <c r="AI1456" s="11">
        <f t="shared" si="801"/>
        <v>0</v>
      </c>
      <c r="AJ1456" s="11">
        <f t="shared" si="801"/>
        <v>0</v>
      </c>
      <c r="AK1456" s="11">
        <f t="shared" si="801"/>
        <v>0</v>
      </c>
      <c r="AL1456" s="11">
        <f t="shared" si="800"/>
        <v>0</v>
      </c>
      <c r="AM1456" s="11">
        <f t="shared" si="800"/>
        <v>0</v>
      </c>
      <c r="AN1456" s="11">
        <f t="shared" si="800"/>
        <v>0</v>
      </c>
      <c r="AO1456" s="11">
        <f t="shared" si="800"/>
        <v>0</v>
      </c>
      <c r="AP1456" s="11">
        <f t="shared" si="800"/>
        <v>0</v>
      </c>
      <c r="AQ1456" s="11">
        <f t="shared" si="799"/>
        <v>0</v>
      </c>
      <c r="AR1456" s="11">
        <f t="shared" si="799"/>
        <v>0</v>
      </c>
      <c r="AS1456" s="11">
        <f t="shared" si="799"/>
        <v>0</v>
      </c>
      <c r="AT1456" s="11">
        <f t="shared" si="799"/>
        <v>0</v>
      </c>
      <c r="AU1456" s="11">
        <f t="shared" si="799"/>
        <v>0</v>
      </c>
      <c r="AV1456" s="11">
        <f t="shared" si="799"/>
        <v>43904</v>
      </c>
      <c r="AW1456" s="11">
        <f t="shared" si="796"/>
        <v>0</v>
      </c>
      <c r="AX1456" s="11">
        <f t="shared" si="796"/>
        <v>0</v>
      </c>
      <c r="AY1456" s="11">
        <f t="shared" si="796"/>
        <v>1552.5486677646163</v>
      </c>
      <c r="AZ1456" s="11">
        <f t="shared" si="796"/>
        <v>1</v>
      </c>
      <c r="BA1456" s="11">
        <f t="shared" si="796"/>
        <v>1</v>
      </c>
      <c r="BB1456" s="11">
        <f t="shared" si="796"/>
        <v>1</v>
      </c>
      <c r="BC1456" s="11">
        <f t="shared" si="796"/>
        <v>1</v>
      </c>
      <c r="BD1456" s="11">
        <f t="shared" si="796"/>
        <v>1</v>
      </c>
      <c r="BE1456" s="11">
        <f t="shared" si="796"/>
        <v>1</v>
      </c>
      <c r="BF1456" s="15" t="str">
        <f t="shared" si="774"/>
        <v>ČSN 42 6935</v>
      </c>
      <c r="BG1456" s="42">
        <v>1.7584</v>
      </c>
      <c r="BH1456" s="17">
        <f t="shared" si="775"/>
        <v>30</v>
      </c>
      <c r="BI1456" s="17">
        <f t="shared" si="776"/>
        <v>30</v>
      </c>
      <c r="BK1456" s="17">
        <f t="shared" si="777"/>
        <v>2</v>
      </c>
      <c r="BM1456" s="17">
        <f t="shared" si="784"/>
        <v>2</v>
      </c>
      <c r="BX1456" s="18">
        <f t="shared" si="785"/>
        <v>213.6991118430775</v>
      </c>
      <c r="BY1456" s="42">
        <v>0.12</v>
      </c>
      <c r="BZ1456" s="43">
        <f t="shared" si="758"/>
        <v>71.533400733302329</v>
      </c>
      <c r="CA1456" s="18">
        <f t="shared" si="778"/>
        <v>27219.4214255611</v>
      </c>
      <c r="CB1456" s="18">
        <f t="shared" si="779"/>
        <v>1814.6280950374066</v>
      </c>
      <c r="CC1456" s="18">
        <f t="shared" si="780"/>
        <v>2205.3568969405196</v>
      </c>
      <c r="CD1456" s="25">
        <f t="shared" si="781"/>
        <v>1.2153216975818169</v>
      </c>
      <c r="CE1456" s="26">
        <f t="shared" si="782"/>
        <v>11.285949073007361</v>
      </c>
      <c r="CF1456" s="18">
        <f t="shared" si="786"/>
        <v>125.69911184307752</v>
      </c>
      <c r="CG1456" s="18"/>
      <c r="CH1456" s="18"/>
      <c r="CI1456" s="18"/>
      <c r="CJ1456" s="18"/>
      <c r="CL1456" s="26"/>
      <c r="CZ1456" s="18">
        <f t="shared" si="787"/>
        <v>43904</v>
      </c>
      <c r="DC1456" s="18">
        <f t="shared" si="788"/>
        <v>1552.5486677646163</v>
      </c>
      <c r="DD1456" s="17">
        <f t="shared" si="789"/>
        <v>1</v>
      </c>
      <c r="DE1456" s="17">
        <f t="shared" si="790"/>
        <v>1</v>
      </c>
      <c r="DF1456" s="17">
        <f t="shared" si="791"/>
        <v>1</v>
      </c>
      <c r="DG1456" s="17">
        <f t="shared" si="792"/>
        <v>1</v>
      </c>
      <c r="DH1456" s="17">
        <f t="shared" si="793"/>
        <v>1</v>
      </c>
      <c r="DI1456" s="17">
        <f t="shared" si="794"/>
        <v>1</v>
      </c>
      <c r="DJ1456" s="20" t="s">
        <v>1528</v>
      </c>
    </row>
    <row r="1457" spans="1:114" x14ac:dyDescent="0.2">
      <c r="A1457" s="15" t="s">
        <v>105</v>
      </c>
      <c r="B1457" s="10" t="s">
        <v>1557</v>
      </c>
      <c r="C1457" s="11">
        <f t="shared" si="772"/>
        <v>2.1587499999999999</v>
      </c>
      <c r="D1457" s="11">
        <f t="shared" si="798"/>
        <v>30</v>
      </c>
      <c r="E1457" s="11">
        <f t="shared" si="798"/>
        <v>30</v>
      </c>
      <c r="F1457" s="11">
        <f t="shared" si="798"/>
        <v>0</v>
      </c>
      <c r="G1457" s="11">
        <f t="shared" si="798"/>
        <v>2.5</v>
      </c>
      <c r="H1457" s="11">
        <f t="shared" si="798"/>
        <v>0</v>
      </c>
      <c r="I1457" s="11">
        <f t="shared" si="798"/>
        <v>2.5</v>
      </c>
      <c r="J1457" s="11">
        <f t="shared" si="798"/>
        <v>0</v>
      </c>
      <c r="K1457" s="11">
        <f t="shared" si="798"/>
        <v>0</v>
      </c>
      <c r="L1457" s="11">
        <f t="shared" si="798"/>
        <v>0</v>
      </c>
      <c r="M1457" s="11">
        <f t="shared" si="798"/>
        <v>0</v>
      </c>
      <c r="N1457" s="11">
        <f t="shared" si="797"/>
        <v>0</v>
      </c>
      <c r="O1457" s="11">
        <f t="shared" si="797"/>
        <v>0</v>
      </c>
      <c r="P1457" s="11">
        <f t="shared" si="797"/>
        <v>0</v>
      </c>
      <c r="Q1457" s="11">
        <f t="shared" si="797"/>
        <v>0</v>
      </c>
      <c r="R1457" s="11">
        <f t="shared" si="797"/>
        <v>0</v>
      </c>
      <c r="S1457" s="11">
        <f t="shared" si="771"/>
        <v>0</v>
      </c>
      <c r="T1457" s="11">
        <f t="shared" si="764"/>
        <v>258.90486225480862</v>
      </c>
      <c r="U1457" s="40">
        <f t="shared" si="773"/>
        <v>0.12</v>
      </c>
      <c r="V1457" s="11">
        <f t="shared" si="795"/>
        <v>59.043403320780001</v>
      </c>
      <c r="W1457" s="11">
        <f t="shared" si="795"/>
        <v>31559.013795179886</v>
      </c>
      <c r="X1457" s="11">
        <f t="shared" si="795"/>
        <v>2103.9342530119925</v>
      </c>
      <c r="Y1457" s="11">
        <f t="shared" si="783"/>
        <v>2609.8819558814198</v>
      </c>
      <c r="Z1457" s="11">
        <f t="shared" si="783"/>
        <v>1.2404769550878847</v>
      </c>
      <c r="AA1457" s="11">
        <f t="shared" si="783"/>
        <v>11.040572864942176</v>
      </c>
      <c r="AB1457" s="11">
        <f t="shared" si="783"/>
        <v>158.90486225480865</v>
      </c>
      <c r="AC1457" s="11">
        <f t="shared" si="783"/>
        <v>0</v>
      </c>
      <c r="AD1457" s="11">
        <f t="shared" si="783"/>
        <v>0</v>
      </c>
      <c r="AE1457" s="11">
        <f t="shared" si="783"/>
        <v>0</v>
      </c>
      <c r="AF1457" s="11">
        <f t="shared" si="801"/>
        <v>0</v>
      </c>
      <c r="AG1457" s="11">
        <f t="shared" si="801"/>
        <v>0</v>
      </c>
      <c r="AH1457" s="11">
        <f t="shared" si="801"/>
        <v>0</v>
      </c>
      <c r="AI1457" s="11">
        <f t="shared" si="801"/>
        <v>0</v>
      </c>
      <c r="AJ1457" s="11">
        <f t="shared" si="801"/>
        <v>0</v>
      </c>
      <c r="AK1457" s="11">
        <f t="shared" si="801"/>
        <v>0</v>
      </c>
      <c r="AL1457" s="11">
        <f t="shared" si="800"/>
        <v>0</v>
      </c>
      <c r="AM1457" s="11">
        <f t="shared" si="800"/>
        <v>0</v>
      </c>
      <c r="AN1457" s="11">
        <f t="shared" si="800"/>
        <v>0</v>
      </c>
      <c r="AO1457" s="11">
        <f t="shared" si="800"/>
        <v>0</v>
      </c>
      <c r="AP1457" s="11">
        <f t="shared" si="800"/>
        <v>0</v>
      </c>
      <c r="AQ1457" s="11">
        <f t="shared" si="799"/>
        <v>0</v>
      </c>
      <c r="AR1457" s="11">
        <f t="shared" si="799"/>
        <v>0</v>
      </c>
      <c r="AS1457" s="11">
        <f t="shared" si="799"/>
        <v>0</v>
      </c>
      <c r="AT1457" s="11">
        <f t="shared" si="799"/>
        <v>0</v>
      </c>
      <c r="AU1457" s="11">
        <f t="shared" si="799"/>
        <v>0</v>
      </c>
      <c r="AV1457" s="11">
        <f t="shared" si="799"/>
        <v>51992.1875</v>
      </c>
      <c r="AW1457" s="11">
        <f t="shared" si="796"/>
        <v>0</v>
      </c>
      <c r="AX1457" s="11">
        <f t="shared" si="796"/>
        <v>0</v>
      </c>
      <c r="AY1457" s="11">
        <f t="shared" si="796"/>
        <v>1488.3572933822129</v>
      </c>
      <c r="AZ1457" s="11">
        <f t="shared" si="796"/>
        <v>1</v>
      </c>
      <c r="BA1457" s="11">
        <f t="shared" si="796"/>
        <v>1</v>
      </c>
      <c r="BB1457" s="11">
        <f t="shared" si="796"/>
        <v>1</v>
      </c>
      <c r="BC1457" s="11">
        <f t="shared" si="796"/>
        <v>1</v>
      </c>
      <c r="BD1457" s="11">
        <f t="shared" si="796"/>
        <v>1</v>
      </c>
      <c r="BE1457" s="11">
        <f t="shared" si="796"/>
        <v>1</v>
      </c>
      <c r="BF1457" s="15" t="str">
        <f t="shared" si="774"/>
        <v>ČSN 42 6935</v>
      </c>
      <c r="BG1457" s="42">
        <v>2.1587499999999999</v>
      </c>
      <c r="BH1457" s="17">
        <f t="shared" si="775"/>
        <v>30</v>
      </c>
      <c r="BI1457" s="17">
        <f t="shared" si="776"/>
        <v>30</v>
      </c>
      <c r="BK1457" s="17">
        <f t="shared" si="777"/>
        <v>2.5</v>
      </c>
      <c r="BM1457" s="17">
        <f t="shared" si="784"/>
        <v>2.5</v>
      </c>
      <c r="BX1457" s="18">
        <f t="shared" si="785"/>
        <v>258.90486225480862</v>
      </c>
      <c r="BY1457" s="42">
        <v>0.12</v>
      </c>
      <c r="BZ1457" s="43">
        <f t="shared" si="758"/>
        <v>59.043403320780001</v>
      </c>
      <c r="CA1457" s="18">
        <f t="shared" si="778"/>
        <v>31559.013795179886</v>
      </c>
      <c r="CB1457" s="18">
        <f t="shared" si="779"/>
        <v>2103.9342530119925</v>
      </c>
      <c r="CC1457" s="18">
        <f t="shared" si="780"/>
        <v>2609.8819558814198</v>
      </c>
      <c r="CD1457" s="25">
        <f t="shared" si="781"/>
        <v>1.2404769550878847</v>
      </c>
      <c r="CE1457" s="26">
        <f t="shared" si="782"/>
        <v>11.040572864942176</v>
      </c>
      <c r="CF1457" s="18">
        <f t="shared" si="786"/>
        <v>158.90486225480865</v>
      </c>
      <c r="CG1457" s="18"/>
      <c r="CH1457" s="18"/>
      <c r="CI1457" s="18"/>
      <c r="CJ1457" s="18"/>
      <c r="CL1457" s="26"/>
      <c r="CZ1457" s="18">
        <f t="shared" si="787"/>
        <v>51992.1875</v>
      </c>
      <c r="DC1457" s="18">
        <f t="shared" si="788"/>
        <v>1488.3572933822129</v>
      </c>
      <c r="DD1457" s="17">
        <f t="shared" si="789"/>
        <v>1</v>
      </c>
      <c r="DE1457" s="17">
        <f t="shared" si="790"/>
        <v>1</v>
      </c>
      <c r="DF1457" s="17">
        <f t="shared" si="791"/>
        <v>1</v>
      </c>
      <c r="DG1457" s="17">
        <f t="shared" si="792"/>
        <v>1</v>
      </c>
      <c r="DH1457" s="17">
        <f t="shared" si="793"/>
        <v>1</v>
      </c>
      <c r="DI1457" s="17">
        <f t="shared" si="794"/>
        <v>1</v>
      </c>
      <c r="DJ1457" s="20" t="s">
        <v>1528</v>
      </c>
    </row>
    <row r="1458" spans="1:114" x14ac:dyDescent="0.2">
      <c r="A1458" s="15" t="s">
        <v>105</v>
      </c>
      <c r="B1458" s="10" t="s">
        <v>1558</v>
      </c>
      <c r="C1458" s="11">
        <f t="shared" si="772"/>
        <v>2.5434000000000001</v>
      </c>
      <c r="D1458" s="11">
        <f t="shared" si="798"/>
        <v>30</v>
      </c>
      <c r="E1458" s="11">
        <f t="shared" si="798"/>
        <v>30</v>
      </c>
      <c r="F1458" s="11">
        <f t="shared" si="798"/>
        <v>0</v>
      </c>
      <c r="G1458" s="11">
        <f t="shared" si="798"/>
        <v>3</v>
      </c>
      <c r="H1458" s="11">
        <f t="shared" si="798"/>
        <v>0</v>
      </c>
      <c r="I1458" s="11">
        <f t="shared" si="798"/>
        <v>3</v>
      </c>
      <c r="J1458" s="11">
        <f t="shared" si="798"/>
        <v>0</v>
      </c>
      <c r="K1458" s="11">
        <f t="shared" si="798"/>
        <v>0</v>
      </c>
      <c r="L1458" s="11">
        <f t="shared" si="798"/>
        <v>0</v>
      </c>
      <c r="M1458" s="11">
        <f t="shared" si="798"/>
        <v>0</v>
      </c>
      <c r="N1458" s="11">
        <f t="shared" si="797"/>
        <v>0</v>
      </c>
      <c r="O1458" s="11">
        <f t="shared" si="797"/>
        <v>0</v>
      </c>
      <c r="P1458" s="11">
        <f t="shared" si="797"/>
        <v>0</v>
      </c>
      <c r="Q1458" s="11">
        <f t="shared" si="797"/>
        <v>0</v>
      </c>
      <c r="R1458" s="11">
        <f t="shared" si="797"/>
        <v>0</v>
      </c>
      <c r="S1458" s="11">
        <f t="shared" si="771"/>
        <v>0</v>
      </c>
      <c r="T1458" s="11">
        <f t="shared" si="764"/>
        <v>300.82300164692441</v>
      </c>
      <c r="U1458" s="40">
        <f t="shared" si="773"/>
        <v>0.12</v>
      </c>
      <c r="V1458" s="11">
        <f t="shared" si="795"/>
        <v>50.816008483831133</v>
      </c>
      <c r="W1458" s="11">
        <f t="shared" si="795"/>
        <v>35040.921901928778</v>
      </c>
      <c r="X1458" s="11">
        <f t="shared" si="795"/>
        <v>2336.0614601285852</v>
      </c>
      <c r="Y1458" s="11">
        <f t="shared" si="783"/>
        <v>2959.4070148223195</v>
      </c>
      <c r="Z1458" s="11">
        <f t="shared" si="783"/>
        <v>1.2668361108356383</v>
      </c>
      <c r="AA1458" s="11">
        <f t="shared" si="783"/>
        <v>10.792753089264714</v>
      </c>
      <c r="AB1458" s="11">
        <f t="shared" si="783"/>
        <v>192.82300164692444</v>
      </c>
      <c r="AC1458" s="11">
        <f t="shared" si="783"/>
        <v>0</v>
      </c>
      <c r="AD1458" s="11">
        <f t="shared" si="783"/>
        <v>0</v>
      </c>
      <c r="AE1458" s="11">
        <f t="shared" si="783"/>
        <v>0</v>
      </c>
      <c r="AF1458" s="11">
        <f t="shared" si="801"/>
        <v>0</v>
      </c>
      <c r="AG1458" s="11">
        <f t="shared" si="801"/>
        <v>0</v>
      </c>
      <c r="AH1458" s="11">
        <f t="shared" si="801"/>
        <v>0</v>
      </c>
      <c r="AI1458" s="11">
        <f t="shared" si="801"/>
        <v>0</v>
      </c>
      <c r="AJ1458" s="11">
        <f t="shared" si="801"/>
        <v>0</v>
      </c>
      <c r="AK1458" s="11">
        <f t="shared" si="801"/>
        <v>0</v>
      </c>
      <c r="AL1458" s="11">
        <f t="shared" si="800"/>
        <v>0</v>
      </c>
      <c r="AM1458" s="11">
        <f t="shared" si="800"/>
        <v>0</v>
      </c>
      <c r="AN1458" s="11">
        <f t="shared" si="800"/>
        <v>0</v>
      </c>
      <c r="AO1458" s="11">
        <f t="shared" si="800"/>
        <v>0</v>
      </c>
      <c r="AP1458" s="11">
        <f t="shared" si="800"/>
        <v>0</v>
      </c>
      <c r="AQ1458" s="11">
        <f t="shared" si="799"/>
        <v>0</v>
      </c>
      <c r="AR1458" s="11">
        <f t="shared" si="799"/>
        <v>0</v>
      </c>
      <c r="AS1458" s="11">
        <f t="shared" si="799"/>
        <v>0</v>
      </c>
      <c r="AT1458" s="11">
        <f t="shared" si="799"/>
        <v>0</v>
      </c>
      <c r="AU1458" s="11">
        <f t="shared" si="799"/>
        <v>0</v>
      </c>
      <c r="AV1458" s="11">
        <f t="shared" si="799"/>
        <v>59049</v>
      </c>
      <c r="AW1458" s="11">
        <f t="shared" si="796"/>
        <v>0</v>
      </c>
      <c r="AX1458" s="11">
        <f t="shared" si="796"/>
        <v>0</v>
      </c>
      <c r="AY1458" s="11">
        <f t="shared" si="796"/>
        <v>1423.2345024703866</v>
      </c>
      <c r="AZ1458" s="11">
        <f t="shared" si="796"/>
        <v>1</v>
      </c>
      <c r="BA1458" s="11">
        <f t="shared" si="796"/>
        <v>1</v>
      </c>
      <c r="BB1458" s="11">
        <f t="shared" si="796"/>
        <v>1</v>
      </c>
      <c r="BC1458" s="11">
        <f t="shared" si="796"/>
        <v>1</v>
      </c>
      <c r="BD1458" s="11">
        <f t="shared" si="796"/>
        <v>1</v>
      </c>
      <c r="BE1458" s="11">
        <f t="shared" si="796"/>
        <v>1</v>
      </c>
      <c r="BF1458" s="15" t="str">
        <f t="shared" si="774"/>
        <v>ČSN 42 6935</v>
      </c>
      <c r="BG1458" s="42">
        <v>2.5434000000000001</v>
      </c>
      <c r="BH1458" s="17">
        <f t="shared" si="775"/>
        <v>30</v>
      </c>
      <c r="BI1458" s="17">
        <f t="shared" si="776"/>
        <v>30</v>
      </c>
      <c r="BK1458" s="17">
        <f t="shared" si="777"/>
        <v>3</v>
      </c>
      <c r="BM1458" s="17">
        <f t="shared" si="784"/>
        <v>3</v>
      </c>
      <c r="BX1458" s="18">
        <f t="shared" si="785"/>
        <v>300.82300164692441</v>
      </c>
      <c r="BY1458" s="42">
        <v>0.12</v>
      </c>
      <c r="BZ1458" s="43">
        <f t="shared" ref="BZ1458:BZ1492" si="802">BY1458/(BX1458*0.00000785)</f>
        <v>50.816008483831133</v>
      </c>
      <c r="CA1458" s="18">
        <f t="shared" si="778"/>
        <v>35040.921901928778</v>
      </c>
      <c r="CB1458" s="18">
        <f t="shared" si="779"/>
        <v>2336.0614601285852</v>
      </c>
      <c r="CC1458" s="18">
        <f t="shared" si="780"/>
        <v>2959.4070148223195</v>
      </c>
      <c r="CD1458" s="25">
        <f t="shared" si="781"/>
        <v>1.2668361108356383</v>
      </c>
      <c r="CE1458" s="26">
        <f t="shared" si="782"/>
        <v>10.792753089264714</v>
      </c>
      <c r="CF1458" s="18">
        <f t="shared" si="786"/>
        <v>192.82300164692444</v>
      </c>
      <c r="CG1458" s="18"/>
      <c r="CH1458" s="18"/>
      <c r="CI1458" s="18"/>
      <c r="CJ1458" s="18"/>
      <c r="CL1458" s="26"/>
      <c r="CZ1458" s="18">
        <f t="shared" si="787"/>
        <v>59049</v>
      </c>
      <c r="DC1458" s="18">
        <f t="shared" si="788"/>
        <v>1423.2345024703866</v>
      </c>
      <c r="DD1458" s="17">
        <f t="shared" si="789"/>
        <v>1</v>
      </c>
      <c r="DE1458" s="17">
        <f t="shared" si="790"/>
        <v>1</v>
      </c>
      <c r="DF1458" s="17">
        <f t="shared" si="791"/>
        <v>1</v>
      </c>
      <c r="DG1458" s="17">
        <f t="shared" si="792"/>
        <v>1</v>
      </c>
      <c r="DH1458" s="17">
        <f t="shared" si="793"/>
        <v>1</v>
      </c>
      <c r="DI1458" s="17">
        <f t="shared" si="794"/>
        <v>1</v>
      </c>
      <c r="DJ1458" s="20" t="s">
        <v>1528</v>
      </c>
    </row>
    <row r="1459" spans="1:114" x14ac:dyDescent="0.2">
      <c r="A1459" s="15" t="s">
        <v>105</v>
      </c>
      <c r="B1459" s="10" t="s">
        <v>1559</v>
      </c>
      <c r="C1459" s="11">
        <f t="shared" si="772"/>
        <v>1.8839999999999999</v>
      </c>
      <c r="D1459" s="11">
        <f t="shared" si="798"/>
        <v>32</v>
      </c>
      <c r="E1459" s="11">
        <f t="shared" si="798"/>
        <v>32</v>
      </c>
      <c r="F1459" s="11">
        <f t="shared" si="798"/>
        <v>0</v>
      </c>
      <c r="G1459" s="11">
        <f t="shared" si="798"/>
        <v>2</v>
      </c>
      <c r="H1459" s="11">
        <f t="shared" si="798"/>
        <v>0</v>
      </c>
      <c r="I1459" s="11">
        <f t="shared" ref="I1459:T1495" si="803">IF($A1459="x",BM1459,"")</f>
        <v>2</v>
      </c>
      <c r="J1459" s="11">
        <f t="shared" si="803"/>
        <v>0</v>
      </c>
      <c r="K1459" s="11">
        <f t="shared" si="803"/>
        <v>0</v>
      </c>
      <c r="L1459" s="11">
        <f t="shared" si="803"/>
        <v>0</v>
      </c>
      <c r="M1459" s="11">
        <f t="shared" si="803"/>
        <v>0</v>
      </c>
      <c r="N1459" s="11">
        <f t="shared" si="797"/>
        <v>0</v>
      </c>
      <c r="O1459" s="11">
        <f t="shared" si="797"/>
        <v>0</v>
      </c>
      <c r="P1459" s="11">
        <f t="shared" si="797"/>
        <v>0</v>
      </c>
      <c r="Q1459" s="11">
        <f t="shared" si="797"/>
        <v>0</v>
      </c>
      <c r="R1459" s="11">
        <f t="shared" si="797"/>
        <v>0</v>
      </c>
      <c r="S1459" s="11">
        <f t="shared" si="771"/>
        <v>0</v>
      </c>
      <c r="T1459" s="11">
        <f t="shared" si="764"/>
        <v>229.6991118430775</v>
      </c>
      <c r="U1459" s="40">
        <f t="shared" si="773"/>
        <v>0.128</v>
      </c>
      <c r="V1459" s="11">
        <f t="shared" si="795"/>
        <v>70.98735538523087</v>
      </c>
      <c r="W1459" s="11">
        <f t="shared" si="795"/>
        <v>33649.167664618544</v>
      </c>
      <c r="X1459" s="11">
        <f t="shared" si="795"/>
        <v>2103.072979038659</v>
      </c>
      <c r="Y1459" s="11">
        <f t="shared" si="783"/>
        <v>2543.056008783597</v>
      </c>
      <c r="Z1459" s="11">
        <f t="shared" si="783"/>
        <v>1.2092095871756479</v>
      </c>
      <c r="AA1459" s="11">
        <f t="shared" si="783"/>
        <v>12.103403309442212</v>
      </c>
      <c r="AB1459" s="11">
        <f t="shared" si="783"/>
        <v>133.6991118430775</v>
      </c>
      <c r="AC1459" s="11">
        <f t="shared" si="783"/>
        <v>0</v>
      </c>
      <c r="AD1459" s="11">
        <f t="shared" si="783"/>
        <v>0</v>
      </c>
      <c r="AE1459" s="11">
        <f t="shared" si="783"/>
        <v>0</v>
      </c>
      <c r="AF1459" s="11">
        <f t="shared" si="801"/>
        <v>0</v>
      </c>
      <c r="AG1459" s="11">
        <f t="shared" si="801"/>
        <v>0</v>
      </c>
      <c r="AH1459" s="11">
        <f t="shared" si="801"/>
        <v>0</v>
      </c>
      <c r="AI1459" s="11">
        <f t="shared" si="801"/>
        <v>0</v>
      </c>
      <c r="AJ1459" s="11">
        <f t="shared" si="801"/>
        <v>0</v>
      </c>
      <c r="AK1459" s="11">
        <f t="shared" si="801"/>
        <v>0</v>
      </c>
      <c r="AL1459" s="11">
        <f t="shared" si="800"/>
        <v>0</v>
      </c>
      <c r="AM1459" s="11">
        <f t="shared" si="800"/>
        <v>0</v>
      </c>
      <c r="AN1459" s="11">
        <f t="shared" si="800"/>
        <v>0</v>
      </c>
      <c r="AO1459" s="11">
        <f t="shared" si="800"/>
        <v>0</v>
      </c>
      <c r="AP1459" s="11">
        <f t="shared" si="800"/>
        <v>0</v>
      </c>
      <c r="AQ1459" s="11">
        <f t="shared" si="799"/>
        <v>0</v>
      </c>
      <c r="AR1459" s="11">
        <f t="shared" si="799"/>
        <v>0</v>
      </c>
      <c r="AS1459" s="11">
        <f t="shared" si="799"/>
        <v>0</v>
      </c>
      <c r="AT1459" s="11">
        <f t="shared" si="799"/>
        <v>0</v>
      </c>
      <c r="AU1459" s="11">
        <f t="shared" si="799"/>
        <v>0</v>
      </c>
      <c r="AV1459" s="11">
        <f t="shared" si="799"/>
        <v>54000</v>
      </c>
      <c r="AW1459" s="11">
        <f t="shared" si="796"/>
        <v>0</v>
      </c>
      <c r="AX1459" s="11">
        <f t="shared" si="796"/>
        <v>0</v>
      </c>
      <c r="AY1459" s="11">
        <f t="shared" si="796"/>
        <v>1784.5486677646163</v>
      </c>
      <c r="AZ1459" s="11">
        <f t="shared" ref="AZ1459:BE1501" si="804">IF($A1459="x",DD1459,"")</f>
        <v>1</v>
      </c>
      <c r="BA1459" s="11">
        <f t="shared" si="804"/>
        <v>1</v>
      </c>
      <c r="BB1459" s="11">
        <f t="shared" si="804"/>
        <v>1</v>
      </c>
      <c r="BC1459" s="11">
        <f t="shared" si="804"/>
        <v>1</v>
      </c>
      <c r="BD1459" s="11">
        <f t="shared" si="804"/>
        <v>1</v>
      </c>
      <c r="BE1459" s="11">
        <f t="shared" si="804"/>
        <v>1</v>
      </c>
      <c r="BF1459" s="15" t="str">
        <f t="shared" si="774"/>
        <v>ČSN 42 6935</v>
      </c>
      <c r="BG1459" s="42">
        <v>1.8839999999999999</v>
      </c>
      <c r="BH1459" s="17">
        <f t="shared" si="775"/>
        <v>32</v>
      </c>
      <c r="BI1459" s="17">
        <f t="shared" si="776"/>
        <v>32</v>
      </c>
      <c r="BK1459" s="17">
        <f t="shared" si="777"/>
        <v>2</v>
      </c>
      <c r="BM1459" s="17">
        <f t="shared" si="784"/>
        <v>2</v>
      </c>
      <c r="BX1459" s="18">
        <f t="shared" si="785"/>
        <v>229.6991118430775</v>
      </c>
      <c r="BY1459" s="42">
        <v>0.128</v>
      </c>
      <c r="BZ1459" s="43">
        <f t="shared" si="802"/>
        <v>70.98735538523087</v>
      </c>
      <c r="CA1459" s="18">
        <f t="shared" si="778"/>
        <v>33649.167664618544</v>
      </c>
      <c r="CB1459" s="18">
        <f t="shared" si="779"/>
        <v>2103.072979038659</v>
      </c>
      <c r="CC1459" s="18">
        <f t="shared" si="780"/>
        <v>2543.056008783597</v>
      </c>
      <c r="CD1459" s="25">
        <f t="shared" si="781"/>
        <v>1.2092095871756479</v>
      </c>
      <c r="CE1459" s="26">
        <f t="shared" si="782"/>
        <v>12.103403309442212</v>
      </c>
      <c r="CF1459" s="18">
        <f t="shared" si="786"/>
        <v>133.6991118430775</v>
      </c>
      <c r="CG1459" s="18"/>
      <c r="CH1459" s="18"/>
      <c r="CI1459" s="18"/>
      <c r="CJ1459" s="18"/>
      <c r="CL1459" s="26"/>
      <c r="CZ1459" s="18">
        <f t="shared" si="787"/>
        <v>54000</v>
      </c>
      <c r="DC1459" s="18">
        <f t="shared" si="788"/>
        <v>1784.5486677646163</v>
      </c>
      <c r="DD1459" s="17">
        <f t="shared" si="789"/>
        <v>1</v>
      </c>
      <c r="DE1459" s="17">
        <f t="shared" si="790"/>
        <v>1</v>
      </c>
      <c r="DF1459" s="17">
        <f t="shared" si="791"/>
        <v>1</v>
      </c>
      <c r="DG1459" s="17">
        <f t="shared" si="792"/>
        <v>1</v>
      </c>
      <c r="DH1459" s="17">
        <f t="shared" si="793"/>
        <v>1</v>
      </c>
      <c r="DI1459" s="17">
        <f t="shared" si="794"/>
        <v>1</v>
      </c>
      <c r="DJ1459" s="20" t="s">
        <v>1528</v>
      </c>
    </row>
    <row r="1460" spans="1:114" x14ac:dyDescent="0.2">
      <c r="A1460" s="15" t="s">
        <v>105</v>
      </c>
      <c r="B1460" s="10" t="s">
        <v>1560</v>
      </c>
      <c r="C1460" s="11">
        <f t="shared" si="772"/>
        <v>2.31575</v>
      </c>
      <c r="D1460" s="11">
        <f t="shared" ref="D1460:R1500" si="805">IF($A1460="x",BH1460,"")</f>
        <v>32</v>
      </c>
      <c r="E1460" s="11">
        <f t="shared" si="805"/>
        <v>32</v>
      </c>
      <c r="F1460" s="11">
        <f t="shared" si="805"/>
        <v>0</v>
      </c>
      <c r="G1460" s="11">
        <f t="shared" si="805"/>
        <v>2.5</v>
      </c>
      <c r="H1460" s="11">
        <f t="shared" si="805"/>
        <v>0</v>
      </c>
      <c r="I1460" s="11">
        <f t="shared" si="803"/>
        <v>2.5</v>
      </c>
      <c r="J1460" s="11">
        <f t="shared" si="803"/>
        <v>0</v>
      </c>
      <c r="K1460" s="11">
        <f t="shared" si="803"/>
        <v>0</v>
      </c>
      <c r="L1460" s="11">
        <f t="shared" si="803"/>
        <v>0</v>
      </c>
      <c r="M1460" s="11">
        <f t="shared" si="803"/>
        <v>0</v>
      </c>
      <c r="N1460" s="11">
        <f t="shared" si="797"/>
        <v>0</v>
      </c>
      <c r="O1460" s="11">
        <f t="shared" si="797"/>
        <v>0</v>
      </c>
      <c r="P1460" s="11">
        <f t="shared" si="797"/>
        <v>0</v>
      </c>
      <c r="Q1460" s="11">
        <f t="shared" si="797"/>
        <v>0</v>
      </c>
      <c r="R1460" s="11">
        <f t="shared" si="797"/>
        <v>0</v>
      </c>
      <c r="S1460" s="11">
        <f t="shared" si="771"/>
        <v>0</v>
      </c>
      <c r="T1460" s="11">
        <f t="shared" si="764"/>
        <v>278.90486225480862</v>
      </c>
      <c r="U1460" s="40">
        <f t="shared" si="773"/>
        <v>0.128</v>
      </c>
      <c r="V1460" s="11">
        <f t="shared" si="795"/>
        <v>58.463421369755288</v>
      </c>
      <c r="W1460" s="11">
        <f t="shared" si="795"/>
        <v>39221.849235864211</v>
      </c>
      <c r="X1460" s="11">
        <f t="shared" si="795"/>
        <v>2451.3655772415132</v>
      </c>
      <c r="Y1460" s="11">
        <f t="shared" si="783"/>
        <v>3021.2868181362282</v>
      </c>
      <c r="Z1460" s="11">
        <f t="shared" si="783"/>
        <v>1.2324913289906108</v>
      </c>
      <c r="AA1460" s="11">
        <f t="shared" si="783"/>
        <v>11.858670175169486</v>
      </c>
      <c r="AB1460" s="11">
        <f t="shared" si="783"/>
        <v>168.90486225480865</v>
      </c>
      <c r="AC1460" s="11">
        <f t="shared" si="783"/>
        <v>0</v>
      </c>
      <c r="AD1460" s="11">
        <f t="shared" si="783"/>
        <v>0</v>
      </c>
      <c r="AE1460" s="11">
        <f t="shared" si="783"/>
        <v>0</v>
      </c>
      <c r="AF1460" s="11">
        <f t="shared" si="801"/>
        <v>0</v>
      </c>
      <c r="AG1460" s="11">
        <f t="shared" si="801"/>
        <v>0</v>
      </c>
      <c r="AH1460" s="11">
        <f t="shared" si="801"/>
        <v>0</v>
      </c>
      <c r="AI1460" s="11">
        <f t="shared" si="801"/>
        <v>0</v>
      </c>
      <c r="AJ1460" s="11">
        <f t="shared" si="801"/>
        <v>0</v>
      </c>
      <c r="AK1460" s="11">
        <f t="shared" si="801"/>
        <v>0</v>
      </c>
      <c r="AL1460" s="11">
        <f t="shared" si="800"/>
        <v>0</v>
      </c>
      <c r="AM1460" s="11">
        <f t="shared" si="800"/>
        <v>0</v>
      </c>
      <c r="AN1460" s="11">
        <f t="shared" si="800"/>
        <v>0</v>
      </c>
      <c r="AO1460" s="11">
        <f t="shared" si="800"/>
        <v>0</v>
      </c>
      <c r="AP1460" s="11">
        <f t="shared" si="800"/>
        <v>0</v>
      </c>
      <c r="AQ1460" s="11">
        <f t="shared" si="799"/>
        <v>0</v>
      </c>
      <c r="AR1460" s="11">
        <f t="shared" si="799"/>
        <v>0</v>
      </c>
      <c r="AS1460" s="11">
        <f t="shared" si="799"/>
        <v>0</v>
      </c>
      <c r="AT1460" s="11">
        <f t="shared" si="799"/>
        <v>0</v>
      </c>
      <c r="AU1460" s="11">
        <f t="shared" si="799"/>
        <v>0</v>
      </c>
      <c r="AV1460" s="11">
        <f t="shared" si="799"/>
        <v>64180.9375</v>
      </c>
      <c r="AW1460" s="11">
        <f t="shared" si="799"/>
        <v>0</v>
      </c>
      <c r="AX1460" s="11">
        <f t="shared" si="799"/>
        <v>0</v>
      </c>
      <c r="AY1460" s="11">
        <f t="shared" si="799"/>
        <v>1716.3572933822129</v>
      </c>
      <c r="AZ1460" s="11">
        <f t="shared" si="804"/>
        <v>1</v>
      </c>
      <c r="BA1460" s="11">
        <f t="shared" si="804"/>
        <v>1</v>
      </c>
      <c r="BB1460" s="11">
        <f t="shared" si="804"/>
        <v>1</v>
      </c>
      <c r="BC1460" s="11">
        <f t="shared" si="804"/>
        <v>1</v>
      </c>
      <c r="BD1460" s="11">
        <f t="shared" si="804"/>
        <v>1</v>
      </c>
      <c r="BE1460" s="11">
        <f t="shared" si="804"/>
        <v>1</v>
      </c>
      <c r="BF1460" s="15" t="str">
        <f t="shared" si="774"/>
        <v>ČSN 42 6935</v>
      </c>
      <c r="BG1460" s="42">
        <v>2.31575</v>
      </c>
      <c r="BH1460" s="17">
        <f t="shared" si="775"/>
        <v>32</v>
      </c>
      <c r="BI1460" s="17">
        <f t="shared" si="776"/>
        <v>32</v>
      </c>
      <c r="BK1460" s="17">
        <f t="shared" si="777"/>
        <v>2.5</v>
      </c>
      <c r="BM1460" s="17">
        <f t="shared" si="784"/>
        <v>2.5</v>
      </c>
      <c r="BX1460" s="18">
        <f t="shared" si="785"/>
        <v>278.90486225480862</v>
      </c>
      <c r="BY1460" s="42">
        <v>0.128</v>
      </c>
      <c r="BZ1460" s="43">
        <f t="shared" si="802"/>
        <v>58.463421369755288</v>
      </c>
      <c r="CA1460" s="18">
        <f t="shared" si="778"/>
        <v>39221.849235864211</v>
      </c>
      <c r="CB1460" s="18">
        <f t="shared" si="779"/>
        <v>2451.3655772415132</v>
      </c>
      <c r="CC1460" s="18">
        <f t="shared" si="780"/>
        <v>3021.2868181362282</v>
      </c>
      <c r="CD1460" s="25">
        <f t="shared" si="781"/>
        <v>1.2324913289906108</v>
      </c>
      <c r="CE1460" s="26">
        <f t="shared" si="782"/>
        <v>11.858670175169486</v>
      </c>
      <c r="CF1460" s="18">
        <f t="shared" si="786"/>
        <v>168.90486225480865</v>
      </c>
      <c r="CG1460" s="18"/>
      <c r="CH1460" s="18"/>
      <c r="CI1460" s="18"/>
      <c r="CJ1460" s="18"/>
      <c r="CL1460" s="26"/>
      <c r="CZ1460" s="18">
        <f t="shared" si="787"/>
        <v>64180.9375</v>
      </c>
      <c r="DC1460" s="18">
        <f t="shared" si="788"/>
        <v>1716.3572933822129</v>
      </c>
      <c r="DD1460" s="17">
        <f t="shared" si="789"/>
        <v>1</v>
      </c>
      <c r="DE1460" s="17">
        <f t="shared" si="790"/>
        <v>1</v>
      </c>
      <c r="DF1460" s="17">
        <f t="shared" si="791"/>
        <v>1</v>
      </c>
      <c r="DG1460" s="17">
        <f t="shared" si="792"/>
        <v>1</v>
      </c>
      <c r="DH1460" s="17">
        <f t="shared" si="793"/>
        <v>1</v>
      </c>
      <c r="DI1460" s="17">
        <f t="shared" si="794"/>
        <v>1</v>
      </c>
      <c r="DJ1460" s="20" t="s">
        <v>1528</v>
      </c>
    </row>
    <row r="1461" spans="1:114" x14ac:dyDescent="0.2">
      <c r="A1461" s="15" t="s">
        <v>105</v>
      </c>
      <c r="B1461" s="10" t="s">
        <v>1561</v>
      </c>
      <c r="C1461" s="11">
        <f t="shared" si="772"/>
        <v>1.57785</v>
      </c>
      <c r="D1461" s="11">
        <f t="shared" si="805"/>
        <v>35</v>
      </c>
      <c r="E1461" s="11">
        <f t="shared" si="805"/>
        <v>35</v>
      </c>
      <c r="F1461" s="11">
        <f t="shared" si="805"/>
        <v>0</v>
      </c>
      <c r="G1461" s="11">
        <f t="shared" si="805"/>
        <v>1.5</v>
      </c>
      <c r="H1461" s="11">
        <f t="shared" si="805"/>
        <v>0</v>
      </c>
      <c r="I1461" s="11">
        <f t="shared" si="803"/>
        <v>1.5</v>
      </c>
      <c r="J1461" s="11">
        <f t="shared" si="803"/>
        <v>0</v>
      </c>
      <c r="K1461" s="11">
        <f t="shared" si="803"/>
        <v>0</v>
      </c>
      <c r="L1461" s="11">
        <f t="shared" si="803"/>
        <v>0</v>
      </c>
      <c r="M1461" s="11">
        <f t="shared" si="803"/>
        <v>0</v>
      </c>
      <c r="N1461" s="11">
        <f t="shared" si="797"/>
        <v>0</v>
      </c>
      <c r="O1461" s="11">
        <f t="shared" si="797"/>
        <v>0</v>
      </c>
      <c r="P1461" s="11">
        <f t="shared" si="797"/>
        <v>0</v>
      </c>
      <c r="Q1461" s="11">
        <f t="shared" si="797"/>
        <v>0</v>
      </c>
      <c r="R1461" s="11">
        <f t="shared" si="797"/>
        <v>0</v>
      </c>
      <c r="S1461" s="11">
        <f t="shared" si="771"/>
        <v>0</v>
      </c>
      <c r="T1461" s="11">
        <f t="shared" si="764"/>
        <v>195.20575041173112</v>
      </c>
      <c r="U1461" s="40">
        <f t="shared" si="773"/>
        <v>0.14000000000000001</v>
      </c>
      <c r="V1461" s="11">
        <f t="shared" si="795"/>
        <v>91.362036552929453</v>
      </c>
      <c r="W1461" s="11">
        <f t="shared" si="795"/>
        <v>35954.150197099458</v>
      </c>
      <c r="X1461" s="11">
        <f t="shared" si="795"/>
        <v>2054.5228684056833</v>
      </c>
      <c r="Y1461" s="11">
        <f t="shared" si="783"/>
        <v>2426.9833809701008</v>
      </c>
      <c r="Z1461" s="11">
        <f t="shared" si="783"/>
        <v>1.1812880831321426</v>
      </c>
      <c r="AA1461" s="11">
        <f t="shared" si="783"/>
        <v>13.571511237729567</v>
      </c>
      <c r="AB1461" s="11">
        <f t="shared" si="783"/>
        <v>108.2057504117311</v>
      </c>
      <c r="AC1461" s="11">
        <f t="shared" si="783"/>
        <v>0</v>
      </c>
      <c r="AD1461" s="11">
        <f t="shared" si="783"/>
        <v>0</v>
      </c>
      <c r="AE1461" s="11">
        <f t="shared" si="783"/>
        <v>0</v>
      </c>
      <c r="AF1461" s="11">
        <f t="shared" si="801"/>
        <v>0</v>
      </c>
      <c r="AG1461" s="11">
        <f t="shared" si="801"/>
        <v>0</v>
      </c>
      <c r="AH1461" s="11">
        <f t="shared" si="801"/>
        <v>0</v>
      </c>
      <c r="AI1461" s="11">
        <f t="shared" si="801"/>
        <v>0</v>
      </c>
      <c r="AJ1461" s="11">
        <f t="shared" si="801"/>
        <v>0</v>
      </c>
      <c r="AK1461" s="11">
        <f t="shared" si="801"/>
        <v>0</v>
      </c>
      <c r="AL1461" s="11">
        <f t="shared" si="800"/>
        <v>0</v>
      </c>
      <c r="AM1461" s="11">
        <f t="shared" si="800"/>
        <v>0</v>
      </c>
      <c r="AN1461" s="11">
        <f t="shared" si="800"/>
        <v>0</v>
      </c>
      <c r="AO1461" s="11">
        <f t="shared" si="800"/>
        <v>0</v>
      </c>
      <c r="AP1461" s="11">
        <f t="shared" si="800"/>
        <v>0</v>
      </c>
      <c r="AQ1461" s="11">
        <f t="shared" si="799"/>
        <v>0</v>
      </c>
      <c r="AR1461" s="11">
        <f t="shared" si="799"/>
        <v>0</v>
      </c>
      <c r="AS1461" s="11">
        <f t="shared" si="799"/>
        <v>0</v>
      </c>
      <c r="AT1461" s="11">
        <f t="shared" si="799"/>
        <v>0</v>
      </c>
      <c r="AU1461" s="11">
        <f t="shared" si="799"/>
        <v>0</v>
      </c>
      <c r="AV1461" s="11">
        <f t="shared" si="799"/>
        <v>56393.0625</v>
      </c>
      <c r="AW1461" s="11">
        <f t="shared" si="799"/>
        <v>0</v>
      </c>
      <c r="AX1461" s="11">
        <f t="shared" si="799"/>
        <v>0</v>
      </c>
      <c r="AY1461" s="11">
        <f t="shared" si="799"/>
        <v>2235.8086256175966</v>
      </c>
      <c r="AZ1461" s="11">
        <f t="shared" si="804"/>
        <v>1</v>
      </c>
      <c r="BA1461" s="11">
        <f t="shared" si="804"/>
        <v>1</v>
      </c>
      <c r="BB1461" s="11">
        <f t="shared" si="804"/>
        <v>1</v>
      </c>
      <c r="BC1461" s="11">
        <f t="shared" si="804"/>
        <v>1</v>
      </c>
      <c r="BD1461" s="11">
        <f t="shared" si="804"/>
        <v>1</v>
      </c>
      <c r="BE1461" s="11">
        <f t="shared" si="804"/>
        <v>1</v>
      </c>
      <c r="BF1461" s="15" t="str">
        <f t="shared" si="774"/>
        <v>ČSN 42 6935</v>
      </c>
      <c r="BG1461" s="42">
        <v>1.57785</v>
      </c>
      <c r="BH1461" s="17">
        <f t="shared" si="775"/>
        <v>35</v>
      </c>
      <c r="BI1461" s="17">
        <f t="shared" si="776"/>
        <v>35</v>
      </c>
      <c r="BK1461" s="17">
        <f t="shared" si="777"/>
        <v>1.5</v>
      </c>
      <c r="BM1461" s="17">
        <f t="shared" si="784"/>
        <v>1.5</v>
      </c>
      <c r="BX1461" s="18">
        <f t="shared" si="785"/>
        <v>195.20575041173112</v>
      </c>
      <c r="BY1461" s="42">
        <v>0.14000000000000001</v>
      </c>
      <c r="BZ1461" s="43">
        <f t="shared" si="802"/>
        <v>91.362036552929453</v>
      </c>
      <c r="CA1461" s="18">
        <f t="shared" si="778"/>
        <v>35954.150197099458</v>
      </c>
      <c r="CB1461" s="18">
        <f t="shared" si="779"/>
        <v>2054.5228684056833</v>
      </c>
      <c r="CC1461" s="18">
        <f t="shared" si="780"/>
        <v>2426.9833809701008</v>
      </c>
      <c r="CD1461" s="25">
        <f t="shared" si="781"/>
        <v>1.1812880831321426</v>
      </c>
      <c r="CE1461" s="26">
        <f t="shared" si="782"/>
        <v>13.571511237729567</v>
      </c>
      <c r="CF1461" s="18">
        <f t="shared" si="786"/>
        <v>108.2057504117311</v>
      </c>
      <c r="CG1461" s="18"/>
      <c r="CH1461" s="18"/>
      <c r="CI1461" s="18"/>
      <c r="CJ1461" s="18"/>
      <c r="CL1461" s="26"/>
      <c r="CZ1461" s="18">
        <f t="shared" si="787"/>
        <v>56393.0625</v>
      </c>
      <c r="DC1461" s="18">
        <f t="shared" si="788"/>
        <v>2235.8086256175966</v>
      </c>
      <c r="DD1461" s="17">
        <f t="shared" si="789"/>
        <v>1</v>
      </c>
      <c r="DE1461" s="17">
        <f t="shared" si="790"/>
        <v>1</v>
      </c>
      <c r="DF1461" s="17">
        <f t="shared" si="791"/>
        <v>1</v>
      </c>
      <c r="DG1461" s="17">
        <f t="shared" si="792"/>
        <v>1</v>
      </c>
      <c r="DH1461" s="17">
        <f t="shared" si="793"/>
        <v>1</v>
      </c>
      <c r="DI1461" s="17">
        <f t="shared" si="794"/>
        <v>1</v>
      </c>
      <c r="DJ1461" s="20" t="s">
        <v>1528</v>
      </c>
    </row>
    <row r="1462" spans="1:114" x14ac:dyDescent="0.2">
      <c r="A1462" s="15" t="s">
        <v>105</v>
      </c>
      <c r="B1462" s="10" t="s">
        <v>1562</v>
      </c>
      <c r="C1462" s="11">
        <f t="shared" si="772"/>
        <v>2.0724</v>
      </c>
      <c r="D1462" s="11">
        <f t="shared" si="805"/>
        <v>35</v>
      </c>
      <c r="E1462" s="11">
        <f t="shared" si="805"/>
        <v>35</v>
      </c>
      <c r="F1462" s="11">
        <f t="shared" si="805"/>
        <v>0</v>
      </c>
      <c r="G1462" s="11">
        <f t="shared" si="805"/>
        <v>2</v>
      </c>
      <c r="H1462" s="11">
        <f t="shared" si="805"/>
        <v>0</v>
      </c>
      <c r="I1462" s="11">
        <f t="shared" si="803"/>
        <v>2</v>
      </c>
      <c r="J1462" s="11">
        <f t="shared" si="803"/>
        <v>0</v>
      </c>
      <c r="K1462" s="11">
        <f t="shared" si="803"/>
        <v>0</v>
      </c>
      <c r="L1462" s="11">
        <f t="shared" si="803"/>
        <v>0</v>
      </c>
      <c r="M1462" s="11">
        <f t="shared" si="803"/>
        <v>0</v>
      </c>
      <c r="N1462" s="11">
        <f t="shared" si="797"/>
        <v>0</v>
      </c>
      <c r="O1462" s="11">
        <f t="shared" si="797"/>
        <v>0</v>
      </c>
      <c r="P1462" s="11">
        <f t="shared" si="797"/>
        <v>0</v>
      </c>
      <c r="Q1462" s="11">
        <f t="shared" si="797"/>
        <v>0</v>
      </c>
      <c r="R1462" s="11">
        <f t="shared" si="797"/>
        <v>0</v>
      </c>
      <c r="S1462" s="11">
        <f t="shared" si="771"/>
        <v>0</v>
      </c>
      <c r="T1462" s="11">
        <f t="shared" si="764"/>
        <v>253.6991118430775</v>
      </c>
      <c r="U1462" s="40">
        <f t="shared" si="773"/>
        <v>0.14000000000000001</v>
      </c>
      <c r="V1462" s="11">
        <f t="shared" si="795"/>
        <v>70.297427432421799</v>
      </c>
      <c r="W1462" s="11">
        <f t="shared" si="795"/>
        <v>45075.158692616256</v>
      </c>
      <c r="X1462" s="11">
        <f t="shared" si="795"/>
        <v>2575.7233538637861</v>
      </c>
      <c r="Y1462" s="11">
        <f t="shared" si="783"/>
        <v>3094.6046765482133</v>
      </c>
      <c r="Z1462" s="11">
        <f t="shared" si="783"/>
        <v>1.2014507194284141</v>
      </c>
      <c r="AA1462" s="11">
        <f t="shared" si="783"/>
        <v>13.329355740248351</v>
      </c>
      <c r="AB1462" s="11">
        <f t="shared" si="783"/>
        <v>145.6991118430775</v>
      </c>
      <c r="AC1462" s="11">
        <f t="shared" si="783"/>
        <v>0</v>
      </c>
      <c r="AD1462" s="11">
        <f t="shared" si="783"/>
        <v>0</v>
      </c>
      <c r="AE1462" s="11">
        <f t="shared" si="783"/>
        <v>0</v>
      </c>
      <c r="AF1462" s="11">
        <f t="shared" si="801"/>
        <v>0</v>
      </c>
      <c r="AG1462" s="11">
        <f t="shared" si="801"/>
        <v>0</v>
      </c>
      <c r="AH1462" s="11">
        <f t="shared" si="801"/>
        <v>0</v>
      </c>
      <c r="AI1462" s="11">
        <f t="shared" si="801"/>
        <v>0</v>
      </c>
      <c r="AJ1462" s="11">
        <f t="shared" si="801"/>
        <v>0</v>
      </c>
      <c r="AK1462" s="11">
        <f t="shared" si="801"/>
        <v>0</v>
      </c>
      <c r="AL1462" s="11">
        <f t="shared" si="800"/>
        <v>0</v>
      </c>
      <c r="AM1462" s="11">
        <f t="shared" si="800"/>
        <v>0</v>
      </c>
      <c r="AN1462" s="11">
        <f t="shared" si="800"/>
        <v>0</v>
      </c>
      <c r="AO1462" s="11">
        <f t="shared" si="800"/>
        <v>0</v>
      </c>
      <c r="AP1462" s="11">
        <f t="shared" si="800"/>
        <v>0</v>
      </c>
      <c r="AQ1462" s="11">
        <f t="shared" si="799"/>
        <v>0</v>
      </c>
      <c r="AR1462" s="11">
        <f t="shared" si="799"/>
        <v>0</v>
      </c>
      <c r="AS1462" s="11">
        <f t="shared" si="799"/>
        <v>0</v>
      </c>
      <c r="AT1462" s="11">
        <f t="shared" si="799"/>
        <v>0</v>
      </c>
      <c r="AU1462" s="11">
        <f t="shared" si="799"/>
        <v>0</v>
      </c>
      <c r="AV1462" s="11">
        <f t="shared" si="799"/>
        <v>71874</v>
      </c>
      <c r="AW1462" s="11">
        <f t="shared" si="799"/>
        <v>0</v>
      </c>
      <c r="AX1462" s="11">
        <f t="shared" si="799"/>
        <v>0</v>
      </c>
      <c r="AY1462" s="11">
        <f t="shared" si="799"/>
        <v>2162.5486677646163</v>
      </c>
      <c r="AZ1462" s="11">
        <f t="shared" si="804"/>
        <v>1</v>
      </c>
      <c r="BA1462" s="11">
        <f t="shared" si="804"/>
        <v>1</v>
      </c>
      <c r="BB1462" s="11">
        <f t="shared" si="804"/>
        <v>1</v>
      </c>
      <c r="BC1462" s="11">
        <f t="shared" si="804"/>
        <v>1</v>
      </c>
      <c r="BD1462" s="11">
        <f t="shared" si="804"/>
        <v>1</v>
      </c>
      <c r="BE1462" s="11">
        <f t="shared" si="804"/>
        <v>1</v>
      </c>
      <c r="BF1462" s="15" t="str">
        <f t="shared" si="774"/>
        <v>ČSN 42 6935</v>
      </c>
      <c r="BG1462" s="42">
        <v>2.0724</v>
      </c>
      <c r="BH1462" s="17">
        <f t="shared" si="775"/>
        <v>35</v>
      </c>
      <c r="BI1462" s="17">
        <f t="shared" si="776"/>
        <v>35</v>
      </c>
      <c r="BK1462" s="17">
        <f t="shared" si="777"/>
        <v>2</v>
      </c>
      <c r="BM1462" s="17">
        <f t="shared" si="784"/>
        <v>2</v>
      </c>
      <c r="BX1462" s="18">
        <f t="shared" si="785"/>
        <v>253.6991118430775</v>
      </c>
      <c r="BY1462" s="42">
        <v>0.14000000000000001</v>
      </c>
      <c r="BZ1462" s="43">
        <f t="shared" si="802"/>
        <v>70.297427432421799</v>
      </c>
      <c r="CA1462" s="18">
        <f t="shared" si="778"/>
        <v>45075.158692616256</v>
      </c>
      <c r="CB1462" s="18">
        <f t="shared" si="779"/>
        <v>2575.7233538637861</v>
      </c>
      <c r="CC1462" s="18">
        <f t="shared" si="780"/>
        <v>3094.6046765482133</v>
      </c>
      <c r="CD1462" s="25">
        <f t="shared" si="781"/>
        <v>1.2014507194284141</v>
      </c>
      <c r="CE1462" s="26">
        <f t="shared" si="782"/>
        <v>13.329355740248351</v>
      </c>
      <c r="CF1462" s="18">
        <f t="shared" si="786"/>
        <v>145.6991118430775</v>
      </c>
      <c r="CG1462" s="18"/>
      <c r="CH1462" s="18"/>
      <c r="CI1462" s="18"/>
      <c r="CJ1462" s="18"/>
      <c r="CL1462" s="26"/>
      <c r="CZ1462" s="18">
        <f t="shared" si="787"/>
        <v>71874</v>
      </c>
      <c r="DC1462" s="18">
        <f t="shared" si="788"/>
        <v>2162.5486677646163</v>
      </c>
      <c r="DD1462" s="17">
        <f t="shared" si="789"/>
        <v>1</v>
      </c>
      <c r="DE1462" s="17">
        <f t="shared" si="790"/>
        <v>1</v>
      </c>
      <c r="DF1462" s="17">
        <f t="shared" si="791"/>
        <v>1</v>
      </c>
      <c r="DG1462" s="17">
        <f t="shared" si="792"/>
        <v>1</v>
      </c>
      <c r="DH1462" s="17">
        <f t="shared" si="793"/>
        <v>1</v>
      </c>
      <c r="DI1462" s="17">
        <f t="shared" si="794"/>
        <v>1</v>
      </c>
      <c r="DJ1462" s="20" t="s">
        <v>1528</v>
      </c>
    </row>
    <row r="1463" spans="1:114" x14ac:dyDescent="0.2">
      <c r="A1463" s="15" t="s">
        <v>105</v>
      </c>
      <c r="B1463" s="10" t="s">
        <v>1563</v>
      </c>
      <c r="C1463" s="11">
        <f t="shared" si="772"/>
        <v>2.55125</v>
      </c>
      <c r="D1463" s="11">
        <f t="shared" si="805"/>
        <v>35</v>
      </c>
      <c r="E1463" s="11">
        <f t="shared" si="805"/>
        <v>35</v>
      </c>
      <c r="F1463" s="11">
        <f t="shared" si="805"/>
        <v>0</v>
      </c>
      <c r="G1463" s="11">
        <f t="shared" si="805"/>
        <v>2.5</v>
      </c>
      <c r="H1463" s="11">
        <f t="shared" si="805"/>
        <v>0</v>
      </c>
      <c r="I1463" s="11">
        <f t="shared" si="803"/>
        <v>2.5</v>
      </c>
      <c r="J1463" s="11">
        <f t="shared" si="803"/>
        <v>0</v>
      </c>
      <c r="K1463" s="11">
        <f t="shared" si="803"/>
        <v>0</v>
      </c>
      <c r="L1463" s="11">
        <f t="shared" si="803"/>
        <v>0</v>
      </c>
      <c r="M1463" s="11">
        <f t="shared" si="803"/>
        <v>0</v>
      </c>
      <c r="N1463" s="11">
        <f t="shared" si="797"/>
        <v>0</v>
      </c>
      <c r="O1463" s="11">
        <f t="shared" si="797"/>
        <v>0</v>
      </c>
      <c r="P1463" s="11">
        <f t="shared" si="797"/>
        <v>0</v>
      </c>
      <c r="Q1463" s="11">
        <f t="shared" si="797"/>
        <v>0</v>
      </c>
      <c r="R1463" s="11">
        <f t="shared" si="797"/>
        <v>0</v>
      </c>
      <c r="S1463" s="11">
        <f t="shared" si="771"/>
        <v>0</v>
      </c>
      <c r="T1463" s="11">
        <f t="shared" si="764"/>
        <v>308.90486225480862</v>
      </c>
      <c r="U1463" s="40">
        <f t="shared" si="773"/>
        <v>0.14000000000000001</v>
      </c>
      <c r="V1463" s="11">
        <f t="shared" si="795"/>
        <v>57.73426411704525</v>
      </c>
      <c r="W1463" s="11">
        <f t="shared" si="795"/>
        <v>52893.245630346195</v>
      </c>
      <c r="X1463" s="11">
        <f t="shared" si="795"/>
        <v>3022.4711788769255</v>
      </c>
      <c r="Y1463" s="11">
        <f t="shared" si="783"/>
        <v>3694.6441115184412</v>
      </c>
      <c r="Z1463" s="11">
        <f t="shared" si="783"/>
        <v>1.2223918419269355</v>
      </c>
      <c r="AA1463" s="11">
        <f t="shared" si="783"/>
        <v>13.085422099708822</v>
      </c>
      <c r="AB1463" s="11">
        <f t="shared" si="783"/>
        <v>183.90486225480865</v>
      </c>
      <c r="AC1463" s="11">
        <f t="shared" si="783"/>
        <v>0</v>
      </c>
      <c r="AD1463" s="11">
        <f t="shared" si="783"/>
        <v>0</v>
      </c>
      <c r="AE1463" s="11">
        <f t="shared" si="783"/>
        <v>0</v>
      </c>
      <c r="AF1463" s="11">
        <f t="shared" si="801"/>
        <v>0</v>
      </c>
      <c r="AG1463" s="11">
        <f t="shared" si="801"/>
        <v>0</v>
      </c>
      <c r="AH1463" s="11">
        <f t="shared" si="801"/>
        <v>0</v>
      </c>
      <c r="AI1463" s="11">
        <f t="shared" si="801"/>
        <v>0</v>
      </c>
      <c r="AJ1463" s="11">
        <f t="shared" si="801"/>
        <v>0</v>
      </c>
      <c r="AK1463" s="11">
        <f t="shared" si="801"/>
        <v>0</v>
      </c>
      <c r="AL1463" s="11">
        <f t="shared" si="800"/>
        <v>0</v>
      </c>
      <c r="AM1463" s="11">
        <f t="shared" si="800"/>
        <v>0</v>
      </c>
      <c r="AN1463" s="11">
        <f t="shared" si="800"/>
        <v>0</v>
      </c>
      <c r="AO1463" s="11">
        <f t="shared" si="800"/>
        <v>0</v>
      </c>
      <c r="AP1463" s="11">
        <f t="shared" si="800"/>
        <v>0</v>
      </c>
      <c r="AQ1463" s="11">
        <f t="shared" si="799"/>
        <v>0</v>
      </c>
      <c r="AR1463" s="11">
        <f t="shared" si="799"/>
        <v>0</v>
      </c>
      <c r="AS1463" s="11">
        <f t="shared" si="799"/>
        <v>0</v>
      </c>
      <c r="AT1463" s="11">
        <f t="shared" si="799"/>
        <v>0</v>
      </c>
      <c r="AU1463" s="11">
        <f t="shared" si="799"/>
        <v>0</v>
      </c>
      <c r="AV1463" s="11">
        <f t="shared" si="799"/>
        <v>85820.3125</v>
      </c>
      <c r="AW1463" s="11">
        <f t="shared" si="799"/>
        <v>0</v>
      </c>
      <c r="AX1463" s="11">
        <f t="shared" si="799"/>
        <v>0</v>
      </c>
      <c r="AY1463" s="11">
        <f t="shared" si="799"/>
        <v>2088.3572933822129</v>
      </c>
      <c r="AZ1463" s="11">
        <f t="shared" si="804"/>
        <v>1</v>
      </c>
      <c r="BA1463" s="11">
        <f t="shared" si="804"/>
        <v>1</v>
      </c>
      <c r="BB1463" s="11">
        <f t="shared" si="804"/>
        <v>1</v>
      </c>
      <c r="BC1463" s="11">
        <f t="shared" si="804"/>
        <v>1</v>
      </c>
      <c r="BD1463" s="11">
        <f t="shared" si="804"/>
        <v>1</v>
      </c>
      <c r="BE1463" s="11">
        <f t="shared" si="804"/>
        <v>1</v>
      </c>
      <c r="BF1463" s="15" t="str">
        <f t="shared" si="774"/>
        <v>ČSN 42 6935</v>
      </c>
      <c r="BG1463" s="42">
        <v>2.55125</v>
      </c>
      <c r="BH1463" s="17">
        <f t="shared" si="775"/>
        <v>35</v>
      </c>
      <c r="BI1463" s="17">
        <f t="shared" si="776"/>
        <v>35</v>
      </c>
      <c r="BK1463" s="17">
        <f t="shared" si="777"/>
        <v>2.5</v>
      </c>
      <c r="BM1463" s="17">
        <f t="shared" si="784"/>
        <v>2.5</v>
      </c>
      <c r="BX1463" s="18">
        <f t="shared" si="785"/>
        <v>308.90486225480862</v>
      </c>
      <c r="BY1463" s="42">
        <v>0.14000000000000001</v>
      </c>
      <c r="BZ1463" s="43">
        <f t="shared" si="802"/>
        <v>57.73426411704525</v>
      </c>
      <c r="CA1463" s="18">
        <f t="shared" si="778"/>
        <v>52893.245630346195</v>
      </c>
      <c r="CB1463" s="18">
        <f t="shared" si="779"/>
        <v>3022.4711788769255</v>
      </c>
      <c r="CC1463" s="18">
        <f t="shared" si="780"/>
        <v>3694.6441115184412</v>
      </c>
      <c r="CD1463" s="25">
        <f t="shared" si="781"/>
        <v>1.2223918419269355</v>
      </c>
      <c r="CE1463" s="26">
        <f t="shared" si="782"/>
        <v>13.085422099708822</v>
      </c>
      <c r="CF1463" s="18">
        <f t="shared" si="786"/>
        <v>183.90486225480865</v>
      </c>
      <c r="CG1463" s="18"/>
      <c r="CH1463" s="18"/>
      <c r="CI1463" s="18"/>
      <c r="CJ1463" s="18"/>
      <c r="CL1463" s="26"/>
      <c r="CZ1463" s="18">
        <f t="shared" si="787"/>
        <v>85820.3125</v>
      </c>
      <c r="DC1463" s="18">
        <f t="shared" si="788"/>
        <v>2088.3572933822129</v>
      </c>
      <c r="DD1463" s="17">
        <f t="shared" si="789"/>
        <v>1</v>
      </c>
      <c r="DE1463" s="17">
        <f t="shared" si="790"/>
        <v>1</v>
      </c>
      <c r="DF1463" s="17">
        <f t="shared" si="791"/>
        <v>1</v>
      </c>
      <c r="DG1463" s="17">
        <f t="shared" si="792"/>
        <v>1</v>
      </c>
      <c r="DH1463" s="17">
        <f t="shared" si="793"/>
        <v>1</v>
      </c>
      <c r="DI1463" s="17">
        <f t="shared" si="794"/>
        <v>1</v>
      </c>
      <c r="DJ1463" s="20" t="s">
        <v>1528</v>
      </c>
    </row>
    <row r="1464" spans="1:114" x14ac:dyDescent="0.2">
      <c r="A1464" s="15" t="s">
        <v>105</v>
      </c>
      <c r="B1464" s="10" t="s">
        <v>1564</v>
      </c>
      <c r="C1464" s="11">
        <f t="shared" si="772"/>
        <v>3.0144000000000002</v>
      </c>
      <c r="D1464" s="11">
        <f t="shared" si="805"/>
        <v>35</v>
      </c>
      <c r="E1464" s="11">
        <f t="shared" si="805"/>
        <v>35</v>
      </c>
      <c r="F1464" s="11">
        <f t="shared" si="805"/>
        <v>0</v>
      </c>
      <c r="G1464" s="11">
        <f t="shared" si="805"/>
        <v>3</v>
      </c>
      <c r="H1464" s="11">
        <f t="shared" si="805"/>
        <v>0</v>
      </c>
      <c r="I1464" s="11">
        <f t="shared" si="803"/>
        <v>3</v>
      </c>
      <c r="J1464" s="11">
        <f t="shared" si="803"/>
        <v>0</v>
      </c>
      <c r="K1464" s="11">
        <f t="shared" si="803"/>
        <v>0</v>
      </c>
      <c r="L1464" s="11">
        <f t="shared" si="803"/>
        <v>0</v>
      </c>
      <c r="M1464" s="11">
        <f t="shared" si="803"/>
        <v>0</v>
      </c>
      <c r="N1464" s="11">
        <f t="shared" si="797"/>
        <v>0</v>
      </c>
      <c r="O1464" s="11">
        <f t="shared" si="797"/>
        <v>0</v>
      </c>
      <c r="P1464" s="11">
        <f t="shared" si="797"/>
        <v>0</v>
      </c>
      <c r="Q1464" s="11">
        <f t="shared" si="797"/>
        <v>0</v>
      </c>
      <c r="R1464" s="11">
        <f t="shared" si="797"/>
        <v>0</v>
      </c>
      <c r="S1464" s="11">
        <f t="shared" si="771"/>
        <v>0</v>
      </c>
      <c r="T1464" s="11">
        <f t="shared" si="764"/>
        <v>360.82300164692441</v>
      </c>
      <c r="U1464" s="40">
        <f t="shared" si="773"/>
        <v>0.14000000000000001</v>
      </c>
      <c r="V1464" s="11">
        <f t="shared" si="795"/>
        <v>49.426990028507291</v>
      </c>
      <c r="W1464" s="11">
        <f t="shared" si="795"/>
        <v>59483.100736333661</v>
      </c>
      <c r="X1464" s="11">
        <f t="shared" si="795"/>
        <v>3399.0343277904949</v>
      </c>
      <c r="Y1464" s="11">
        <f t="shared" si="783"/>
        <v>4228.9645189396315</v>
      </c>
      <c r="Z1464" s="11">
        <f t="shared" si="783"/>
        <v>1.2441664635051284</v>
      </c>
      <c r="AA1464" s="11">
        <f t="shared" si="783"/>
        <v>12.839546726988164</v>
      </c>
      <c r="AB1464" s="11">
        <f t="shared" si="783"/>
        <v>222.82300164692444</v>
      </c>
      <c r="AC1464" s="11">
        <f t="shared" si="783"/>
        <v>0</v>
      </c>
      <c r="AD1464" s="11">
        <f t="shared" si="783"/>
        <v>0</v>
      </c>
      <c r="AE1464" s="11">
        <f t="shared" si="783"/>
        <v>0</v>
      </c>
      <c r="AF1464" s="11">
        <f t="shared" si="801"/>
        <v>0</v>
      </c>
      <c r="AG1464" s="11">
        <f t="shared" si="801"/>
        <v>0</v>
      </c>
      <c r="AH1464" s="11">
        <f t="shared" si="801"/>
        <v>0</v>
      </c>
      <c r="AI1464" s="11">
        <f t="shared" si="801"/>
        <v>0</v>
      </c>
      <c r="AJ1464" s="11">
        <f t="shared" si="801"/>
        <v>0</v>
      </c>
      <c r="AK1464" s="11">
        <f t="shared" si="801"/>
        <v>0</v>
      </c>
      <c r="AL1464" s="11">
        <f t="shared" si="800"/>
        <v>0</v>
      </c>
      <c r="AM1464" s="11">
        <f t="shared" si="800"/>
        <v>0</v>
      </c>
      <c r="AN1464" s="11">
        <f t="shared" si="800"/>
        <v>0</v>
      </c>
      <c r="AO1464" s="11">
        <f t="shared" si="800"/>
        <v>0</v>
      </c>
      <c r="AP1464" s="11">
        <f t="shared" si="800"/>
        <v>0</v>
      </c>
      <c r="AQ1464" s="11">
        <f t="shared" si="799"/>
        <v>0</v>
      </c>
      <c r="AR1464" s="11">
        <f t="shared" si="799"/>
        <v>0</v>
      </c>
      <c r="AS1464" s="11">
        <f t="shared" si="799"/>
        <v>0</v>
      </c>
      <c r="AT1464" s="11">
        <f t="shared" si="799"/>
        <v>0</v>
      </c>
      <c r="AU1464" s="11">
        <f t="shared" si="799"/>
        <v>0</v>
      </c>
      <c r="AV1464" s="11">
        <f t="shared" si="799"/>
        <v>98304</v>
      </c>
      <c r="AW1464" s="11">
        <f t="shared" si="799"/>
        <v>0</v>
      </c>
      <c r="AX1464" s="11">
        <f t="shared" si="799"/>
        <v>0</v>
      </c>
      <c r="AY1464" s="11">
        <f t="shared" si="799"/>
        <v>2013.2345024703866</v>
      </c>
      <c r="AZ1464" s="11">
        <f t="shared" si="804"/>
        <v>1</v>
      </c>
      <c r="BA1464" s="11">
        <f t="shared" si="804"/>
        <v>1</v>
      </c>
      <c r="BB1464" s="11">
        <f t="shared" si="804"/>
        <v>1</v>
      </c>
      <c r="BC1464" s="11">
        <f t="shared" si="804"/>
        <v>1</v>
      </c>
      <c r="BD1464" s="11">
        <f t="shared" si="804"/>
        <v>1</v>
      </c>
      <c r="BE1464" s="11">
        <f t="shared" si="804"/>
        <v>1</v>
      </c>
      <c r="BF1464" s="15" t="str">
        <f t="shared" si="774"/>
        <v>ČSN 42 6935</v>
      </c>
      <c r="BG1464" s="42">
        <v>3.0144000000000002</v>
      </c>
      <c r="BH1464" s="17">
        <f t="shared" si="775"/>
        <v>35</v>
      </c>
      <c r="BI1464" s="17">
        <f t="shared" si="776"/>
        <v>35</v>
      </c>
      <c r="BK1464" s="17">
        <f t="shared" si="777"/>
        <v>3</v>
      </c>
      <c r="BM1464" s="17">
        <f t="shared" si="784"/>
        <v>3</v>
      </c>
      <c r="BX1464" s="18">
        <f t="shared" si="785"/>
        <v>360.82300164692441</v>
      </c>
      <c r="BY1464" s="42">
        <v>0.14000000000000001</v>
      </c>
      <c r="BZ1464" s="43">
        <f t="shared" si="802"/>
        <v>49.426990028507291</v>
      </c>
      <c r="CA1464" s="18">
        <f t="shared" si="778"/>
        <v>59483.100736333661</v>
      </c>
      <c r="CB1464" s="18">
        <f t="shared" si="779"/>
        <v>3399.0343277904949</v>
      </c>
      <c r="CC1464" s="18">
        <f t="shared" si="780"/>
        <v>4228.9645189396315</v>
      </c>
      <c r="CD1464" s="25">
        <f t="shared" si="781"/>
        <v>1.2441664635051284</v>
      </c>
      <c r="CE1464" s="26">
        <f t="shared" si="782"/>
        <v>12.839546726988164</v>
      </c>
      <c r="CF1464" s="18">
        <f t="shared" si="786"/>
        <v>222.82300164692444</v>
      </c>
      <c r="CG1464" s="18"/>
      <c r="CH1464" s="18"/>
      <c r="CI1464" s="18"/>
      <c r="CJ1464" s="18"/>
      <c r="CL1464" s="26"/>
      <c r="CZ1464" s="18">
        <f t="shared" si="787"/>
        <v>98304</v>
      </c>
      <c r="DC1464" s="18">
        <f t="shared" si="788"/>
        <v>2013.2345024703866</v>
      </c>
      <c r="DD1464" s="17">
        <f t="shared" si="789"/>
        <v>1</v>
      </c>
      <c r="DE1464" s="17">
        <f t="shared" si="790"/>
        <v>1</v>
      </c>
      <c r="DF1464" s="17">
        <f t="shared" si="791"/>
        <v>1</v>
      </c>
      <c r="DG1464" s="17">
        <f t="shared" si="792"/>
        <v>1</v>
      </c>
      <c r="DH1464" s="17">
        <f t="shared" si="793"/>
        <v>1</v>
      </c>
      <c r="DI1464" s="17">
        <f t="shared" si="794"/>
        <v>1</v>
      </c>
      <c r="DJ1464" s="20" t="s">
        <v>1528</v>
      </c>
    </row>
    <row r="1465" spans="1:114" x14ac:dyDescent="0.2">
      <c r="A1465" s="15" t="s">
        <v>105</v>
      </c>
      <c r="B1465" s="10" t="s">
        <v>1565</v>
      </c>
      <c r="C1465" s="11">
        <f t="shared" si="772"/>
        <v>1.71915</v>
      </c>
      <c r="D1465" s="11">
        <f t="shared" si="805"/>
        <v>38</v>
      </c>
      <c r="E1465" s="11">
        <f t="shared" si="805"/>
        <v>38</v>
      </c>
      <c r="F1465" s="11">
        <f t="shared" si="805"/>
        <v>0</v>
      </c>
      <c r="G1465" s="11">
        <f t="shared" si="805"/>
        <v>1.5</v>
      </c>
      <c r="H1465" s="11">
        <f t="shared" si="805"/>
        <v>0</v>
      </c>
      <c r="I1465" s="11">
        <f t="shared" si="803"/>
        <v>1.5</v>
      </c>
      <c r="J1465" s="11">
        <f t="shared" si="803"/>
        <v>0</v>
      </c>
      <c r="K1465" s="11">
        <f t="shared" si="803"/>
        <v>0</v>
      </c>
      <c r="L1465" s="11">
        <f t="shared" si="803"/>
        <v>0</v>
      </c>
      <c r="M1465" s="11">
        <f t="shared" si="803"/>
        <v>0</v>
      </c>
      <c r="N1465" s="11">
        <f t="shared" si="797"/>
        <v>0</v>
      </c>
      <c r="O1465" s="11">
        <f t="shared" si="797"/>
        <v>0</v>
      </c>
      <c r="P1465" s="11">
        <f t="shared" si="797"/>
        <v>0</v>
      </c>
      <c r="Q1465" s="11">
        <f t="shared" si="797"/>
        <v>0</v>
      </c>
      <c r="R1465" s="11">
        <f t="shared" si="797"/>
        <v>0</v>
      </c>
      <c r="S1465" s="11">
        <f t="shared" si="771"/>
        <v>0</v>
      </c>
      <c r="T1465" s="11">
        <f t="shared" si="764"/>
        <v>213.20575041173112</v>
      </c>
      <c r="U1465" s="40">
        <f t="shared" si="773"/>
        <v>0.152</v>
      </c>
      <c r="V1465" s="11">
        <f t="shared" si="795"/>
        <v>90.818644841651334</v>
      </c>
      <c r="W1465" s="11">
        <f t="shared" si="795"/>
        <v>46680.313278436159</v>
      </c>
      <c r="X1465" s="11">
        <f t="shared" si="795"/>
        <v>2456.8585936019031</v>
      </c>
      <c r="Y1465" s="11">
        <f t="shared" si="783"/>
        <v>2890.7920065876974</v>
      </c>
      <c r="Z1465" s="11">
        <f t="shared" si="783"/>
        <v>1.1766212406834622</v>
      </c>
      <c r="AA1465" s="11">
        <f t="shared" si="783"/>
        <v>14.796787063000147</v>
      </c>
      <c r="AB1465" s="11">
        <f t="shared" si="783"/>
        <v>117.2057504117311</v>
      </c>
      <c r="AC1465" s="11">
        <f t="shared" si="783"/>
        <v>0</v>
      </c>
      <c r="AD1465" s="11">
        <f t="shared" si="783"/>
        <v>0</v>
      </c>
      <c r="AE1465" s="11">
        <f t="shared" si="783"/>
        <v>0</v>
      </c>
      <c r="AF1465" s="11">
        <f t="shared" si="801"/>
        <v>0</v>
      </c>
      <c r="AG1465" s="11">
        <f t="shared" si="801"/>
        <v>0</v>
      </c>
      <c r="AH1465" s="11">
        <f t="shared" si="801"/>
        <v>0</v>
      </c>
      <c r="AI1465" s="11">
        <f t="shared" si="801"/>
        <v>0</v>
      </c>
      <c r="AJ1465" s="11">
        <f t="shared" si="801"/>
        <v>0</v>
      </c>
      <c r="AK1465" s="11">
        <f t="shared" si="801"/>
        <v>0</v>
      </c>
      <c r="AL1465" s="11">
        <f t="shared" si="800"/>
        <v>0</v>
      </c>
      <c r="AM1465" s="11">
        <f t="shared" si="800"/>
        <v>0</v>
      </c>
      <c r="AN1465" s="11">
        <f t="shared" si="800"/>
        <v>0</v>
      </c>
      <c r="AO1465" s="11">
        <f t="shared" si="800"/>
        <v>0</v>
      </c>
      <c r="AP1465" s="11">
        <f t="shared" si="800"/>
        <v>0</v>
      </c>
      <c r="AQ1465" s="11">
        <f t="shared" si="799"/>
        <v>0</v>
      </c>
      <c r="AR1465" s="11">
        <f t="shared" si="799"/>
        <v>0</v>
      </c>
      <c r="AS1465" s="11">
        <f t="shared" si="799"/>
        <v>0</v>
      </c>
      <c r="AT1465" s="11">
        <f t="shared" si="799"/>
        <v>0</v>
      </c>
      <c r="AU1465" s="11">
        <f t="shared" si="799"/>
        <v>0</v>
      </c>
      <c r="AV1465" s="11">
        <f t="shared" si="799"/>
        <v>72940.6875</v>
      </c>
      <c r="AW1465" s="11">
        <f t="shared" si="799"/>
        <v>0</v>
      </c>
      <c r="AX1465" s="11">
        <f t="shared" si="799"/>
        <v>0</v>
      </c>
      <c r="AY1465" s="11">
        <f t="shared" si="799"/>
        <v>2655.8086256175966</v>
      </c>
      <c r="AZ1465" s="11">
        <f t="shared" si="804"/>
        <v>1</v>
      </c>
      <c r="BA1465" s="11">
        <f t="shared" si="804"/>
        <v>1</v>
      </c>
      <c r="BB1465" s="11">
        <f t="shared" si="804"/>
        <v>1</v>
      </c>
      <c r="BC1465" s="11">
        <f t="shared" si="804"/>
        <v>1</v>
      </c>
      <c r="BD1465" s="11">
        <f t="shared" si="804"/>
        <v>1</v>
      </c>
      <c r="BE1465" s="11">
        <f t="shared" si="804"/>
        <v>1</v>
      </c>
      <c r="BF1465" s="15" t="str">
        <f t="shared" si="774"/>
        <v>ČSN 42 6935</v>
      </c>
      <c r="BG1465" s="42">
        <v>1.71915</v>
      </c>
      <c r="BH1465" s="17">
        <f t="shared" si="775"/>
        <v>38</v>
      </c>
      <c r="BI1465" s="17">
        <f t="shared" si="776"/>
        <v>38</v>
      </c>
      <c r="BK1465" s="17">
        <f t="shared" si="777"/>
        <v>1.5</v>
      </c>
      <c r="BM1465" s="17">
        <f t="shared" si="784"/>
        <v>1.5</v>
      </c>
      <c r="BX1465" s="18">
        <f t="shared" si="785"/>
        <v>213.20575041173112</v>
      </c>
      <c r="BY1465" s="42">
        <v>0.152</v>
      </c>
      <c r="BZ1465" s="43">
        <f t="shared" si="802"/>
        <v>90.818644841651334</v>
      </c>
      <c r="CA1465" s="18">
        <f t="shared" si="778"/>
        <v>46680.313278436159</v>
      </c>
      <c r="CB1465" s="18">
        <f t="shared" si="779"/>
        <v>2456.8585936019031</v>
      </c>
      <c r="CC1465" s="18">
        <f t="shared" si="780"/>
        <v>2890.7920065876974</v>
      </c>
      <c r="CD1465" s="25">
        <f t="shared" si="781"/>
        <v>1.1766212406834622</v>
      </c>
      <c r="CE1465" s="26">
        <f t="shared" si="782"/>
        <v>14.796787063000147</v>
      </c>
      <c r="CF1465" s="18">
        <f t="shared" si="786"/>
        <v>117.2057504117311</v>
      </c>
      <c r="CG1465" s="18"/>
      <c r="CH1465" s="18"/>
      <c r="CI1465" s="18"/>
      <c r="CJ1465" s="18"/>
      <c r="CL1465" s="26"/>
      <c r="CZ1465" s="18">
        <f t="shared" si="787"/>
        <v>72940.6875</v>
      </c>
      <c r="DC1465" s="18">
        <f t="shared" si="788"/>
        <v>2655.8086256175966</v>
      </c>
      <c r="DD1465" s="17">
        <f t="shared" si="789"/>
        <v>1</v>
      </c>
      <c r="DE1465" s="17">
        <f t="shared" si="790"/>
        <v>1</v>
      </c>
      <c r="DF1465" s="17">
        <f t="shared" si="791"/>
        <v>1</v>
      </c>
      <c r="DG1465" s="17">
        <f t="shared" si="792"/>
        <v>1</v>
      </c>
      <c r="DH1465" s="17">
        <f t="shared" si="793"/>
        <v>1</v>
      </c>
      <c r="DI1465" s="17">
        <f t="shared" si="794"/>
        <v>1</v>
      </c>
      <c r="DJ1465" s="20" t="s">
        <v>1528</v>
      </c>
    </row>
    <row r="1466" spans="1:114" x14ac:dyDescent="0.2">
      <c r="A1466" s="15" t="s">
        <v>105</v>
      </c>
      <c r="B1466" s="10" t="s">
        <v>1566</v>
      </c>
      <c r="C1466" s="11">
        <f t="shared" si="772"/>
        <v>2.2608000000000001</v>
      </c>
      <c r="D1466" s="11">
        <f t="shared" si="805"/>
        <v>38</v>
      </c>
      <c r="E1466" s="11">
        <f t="shared" si="805"/>
        <v>38</v>
      </c>
      <c r="F1466" s="11">
        <f t="shared" si="805"/>
        <v>0</v>
      </c>
      <c r="G1466" s="11">
        <f t="shared" si="805"/>
        <v>2</v>
      </c>
      <c r="H1466" s="11">
        <f t="shared" si="805"/>
        <v>0</v>
      </c>
      <c r="I1466" s="11">
        <f t="shared" si="803"/>
        <v>2</v>
      </c>
      <c r="J1466" s="11">
        <f t="shared" si="803"/>
        <v>0</v>
      </c>
      <c r="K1466" s="11">
        <f t="shared" si="803"/>
        <v>0</v>
      </c>
      <c r="L1466" s="11">
        <f t="shared" si="803"/>
        <v>0</v>
      </c>
      <c r="M1466" s="11">
        <f t="shared" si="803"/>
        <v>0</v>
      </c>
      <c r="N1466" s="11">
        <f t="shared" si="797"/>
        <v>0</v>
      </c>
      <c r="O1466" s="11">
        <f t="shared" si="797"/>
        <v>0</v>
      </c>
      <c r="P1466" s="11">
        <f t="shared" si="797"/>
        <v>0</v>
      </c>
      <c r="Q1466" s="11">
        <f t="shared" si="797"/>
        <v>0</v>
      </c>
      <c r="R1466" s="11">
        <f t="shared" si="797"/>
        <v>0</v>
      </c>
      <c r="S1466" s="11">
        <f t="shared" si="771"/>
        <v>0</v>
      </c>
      <c r="T1466" s="11">
        <f t="shared" si="764"/>
        <v>277.6991118430775</v>
      </c>
      <c r="U1466" s="40">
        <f t="shared" si="773"/>
        <v>0.152</v>
      </c>
      <c r="V1466" s="11">
        <f t="shared" si="795"/>
        <v>69.726752802084803</v>
      </c>
      <c r="W1466" s="11">
        <f t="shared" si="795"/>
        <v>58830.795723907831</v>
      </c>
      <c r="X1466" s="11">
        <f t="shared" si="795"/>
        <v>3096.3576696793593</v>
      </c>
      <c r="Y1466" s="11">
        <f t="shared" si="783"/>
        <v>3700.1533443128292</v>
      </c>
      <c r="Z1466" s="11">
        <f t="shared" si="783"/>
        <v>1.1950019148453206</v>
      </c>
      <c r="AA1466" s="11">
        <f t="shared" si="783"/>
        <v>14.555097396150819</v>
      </c>
      <c r="AB1466" s="11">
        <f t="shared" si="783"/>
        <v>157.6991118430775</v>
      </c>
      <c r="AC1466" s="11">
        <f t="shared" si="783"/>
        <v>0</v>
      </c>
      <c r="AD1466" s="11">
        <f t="shared" si="783"/>
        <v>0</v>
      </c>
      <c r="AE1466" s="11">
        <f t="shared" si="783"/>
        <v>0</v>
      </c>
      <c r="AF1466" s="11">
        <f t="shared" si="801"/>
        <v>0</v>
      </c>
      <c r="AG1466" s="11">
        <f t="shared" si="801"/>
        <v>0</v>
      </c>
      <c r="AH1466" s="11">
        <f t="shared" si="801"/>
        <v>0</v>
      </c>
      <c r="AI1466" s="11">
        <f t="shared" si="801"/>
        <v>0</v>
      </c>
      <c r="AJ1466" s="11">
        <f t="shared" si="801"/>
        <v>0</v>
      </c>
      <c r="AK1466" s="11">
        <f t="shared" si="801"/>
        <v>0</v>
      </c>
      <c r="AL1466" s="11">
        <f t="shared" si="800"/>
        <v>0</v>
      </c>
      <c r="AM1466" s="11">
        <f t="shared" si="800"/>
        <v>0</v>
      </c>
      <c r="AN1466" s="11">
        <f t="shared" si="800"/>
        <v>0</v>
      </c>
      <c r="AO1466" s="11">
        <f t="shared" si="800"/>
        <v>0</v>
      </c>
      <c r="AP1466" s="11">
        <f t="shared" si="800"/>
        <v>0</v>
      </c>
      <c r="AQ1466" s="11">
        <f t="shared" si="799"/>
        <v>0</v>
      </c>
      <c r="AR1466" s="11">
        <f t="shared" si="799"/>
        <v>0</v>
      </c>
      <c r="AS1466" s="11">
        <f t="shared" si="799"/>
        <v>0</v>
      </c>
      <c r="AT1466" s="11">
        <f t="shared" si="799"/>
        <v>0</v>
      </c>
      <c r="AU1466" s="11">
        <f t="shared" si="799"/>
        <v>0</v>
      </c>
      <c r="AV1466" s="11">
        <f t="shared" si="799"/>
        <v>93312</v>
      </c>
      <c r="AW1466" s="11">
        <f t="shared" si="799"/>
        <v>0</v>
      </c>
      <c r="AX1466" s="11">
        <f t="shared" si="799"/>
        <v>0</v>
      </c>
      <c r="AY1466" s="11">
        <f t="shared" si="799"/>
        <v>2576.5486677646163</v>
      </c>
      <c r="AZ1466" s="11">
        <f t="shared" si="804"/>
        <v>1</v>
      </c>
      <c r="BA1466" s="11">
        <f t="shared" si="804"/>
        <v>1</v>
      </c>
      <c r="BB1466" s="11">
        <f t="shared" si="804"/>
        <v>1</v>
      </c>
      <c r="BC1466" s="11">
        <f t="shared" si="804"/>
        <v>1</v>
      </c>
      <c r="BD1466" s="11">
        <f t="shared" si="804"/>
        <v>1</v>
      </c>
      <c r="BE1466" s="11">
        <f t="shared" si="804"/>
        <v>1</v>
      </c>
      <c r="BF1466" s="15" t="str">
        <f t="shared" si="774"/>
        <v>ČSN 42 6935</v>
      </c>
      <c r="BG1466" s="42">
        <v>2.2608000000000001</v>
      </c>
      <c r="BH1466" s="17">
        <f t="shared" si="775"/>
        <v>38</v>
      </c>
      <c r="BI1466" s="17">
        <f t="shared" si="776"/>
        <v>38</v>
      </c>
      <c r="BK1466" s="17">
        <f t="shared" si="777"/>
        <v>2</v>
      </c>
      <c r="BM1466" s="17">
        <f t="shared" si="784"/>
        <v>2</v>
      </c>
      <c r="BX1466" s="18">
        <f t="shared" si="785"/>
        <v>277.6991118430775</v>
      </c>
      <c r="BY1466" s="42">
        <v>0.152</v>
      </c>
      <c r="BZ1466" s="43">
        <f t="shared" si="802"/>
        <v>69.726752802084803</v>
      </c>
      <c r="CA1466" s="18">
        <f t="shared" si="778"/>
        <v>58830.795723907831</v>
      </c>
      <c r="CB1466" s="18">
        <f t="shared" si="779"/>
        <v>3096.3576696793593</v>
      </c>
      <c r="CC1466" s="18">
        <f t="shared" si="780"/>
        <v>3700.1533443128292</v>
      </c>
      <c r="CD1466" s="25">
        <f t="shared" si="781"/>
        <v>1.1950019148453206</v>
      </c>
      <c r="CE1466" s="26">
        <f t="shared" si="782"/>
        <v>14.555097396150819</v>
      </c>
      <c r="CF1466" s="18">
        <f t="shared" si="786"/>
        <v>157.6991118430775</v>
      </c>
      <c r="CG1466" s="18"/>
      <c r="CH1466" s="18"/>
      <c r="CI1466" s="18"/>
      <c r="CJ1466" s="18"/>
      <c r="CL1466" s="26"/>
      <c r="CZ1466" s="18">
        <f t="shared" si="787"/>
        <v>93312</v>
      </c>
      <c r="DC1466" s="18">
        <f t="shared" si="788"/>
        <v>2576.5486677646163</v>
      </c>
      <c r="DD1466" s="17">
        <f t="shared" si="789"/>
        <v>1</v>
      </c>
      <c r="DE1466" s="17">
        <f t="shared" si="790"/>
        <v>1</v>
      </c>
      <c r="DF1466" s="17">
        <f t="shared" si="791"/>
        <v>1</v>
      </c>
      <c r="DG1466" s="17">
        <f t="shared" si="792"/>
        <v>1</v>
      </c>
      <c r="DH1466" s="17">
        <f t="shared" si="793"/>
        <v>1</v>
      </c>
      <c r="DI1466" s="17">
        <f t="shared" si="794"/>
        <v>1</v>
      </c>
      <c r="DJ1466" s="20" t="s">
        <v>1528</v>
      </c>
    </row>
    <row r="1467" spans="1:114" x14ac:dyDescent="0.2">
      <c r="A1467" s="15" t="s">
        <v>105</v>
      </c>
      <c r="B1467" s="10" t="s">
        <v>1567</v>
      </c>
      <c r="C1467" s="11">
        <f t="shared" si="772"/>
        <v>2.7867500000000001</v>
      </c>
      <c r="D1467" s="11">
        <f t="shared" si="805"/>
        <v>38</v>
      </c>
      <c r="E1467" s="11">
        <f t="shared" si="805"/>
        <v>38</v>
      </c>
      <c r="F1467" s="11">
        <f t="shared" si="805"/>
        <v>0</v>
      </c>
      <c r="G1467" s="11">
        <f t="shared" si="805"/>
        <v>2.5</v>
      </c>
      <c r="H1467" s="11">
        <f t="shared" si="805"/>
        <v>0</v>
      </c>
      <c r="I1467" s="11">
        <f t="shared" si="803"/>
        <v>2.5</v>
      </c>
      <c r="J1467" s="11">
        <f t="shared" si="803"/>
        <v>0</v>
      </c>
      <c r="K1467" s="11">
        <f t="shared" si="803"/>
        <v>0</v>
      </c>
      <c r="L1467" s="11">
        <f t="shared" si="803"/>
        <v>0</v>
      </c>
      <c r="M1467" s="11">
        <f t="shared" si="803"/>
        <v>0</v>
      </c>
      <c r="N1467" s="11">
        <f t="shared" si="797"/>
        <v>0</v>
      </c>
      <c r="O1467" s="11">
        <f t="shared" si="797"/>
        <v>0</v>
      </c>
      <c r="P1467" s="11">
        <f t="shared" si="797"/>
        <v>0</v>
      </c>
      <c r="Q1467" s="11">
        <f t="shared" si="797"/>
        <v>0</v>
      </c>
      <c r="R1467" s="11">
        <f t="shared" si="797"/>
        <v>0</v>
      </c>
      <c r="S1467" s="11">
        <f t="shared" si="771"/>
        <v>0</v>
      </c>
      <c r="T1467" s="11">
        <f t="shared" si="764"/>
        <v>338.90486225480862</v>
      </c>
      <c r="U1467" s="40">
        <f t="shared" si="773"/>
        <v>0.152</v>
      </c>
      <c r="V1467" s="11">
        <f t="shared" si="795"/>
        <v>57.134197473633414</v>
      </c>
      <c r="W1467" s="11">
        <f t="shared" si="795"/>
        <v>69417.213904974851</v>
      </c>
      <c r="X1467" s="11">
        <f t="shared" si="795"/>
        <v>3653.5375739460446</v>
      </c>
      <c r="Y1467" s="11">
        <f t="shared" si="783"/>
        <v>4435.5014049006541</v>
      </c>
      <c r="Z1467" s="11">
        <f t="shared" si="783"/>
        <v>1.2140292292409738</v>
      </c>
      <c r="AA1467" s="11">
        <f t="shared" si="783"/>
        <v>14.311814207296131</v>
      </c>
      <c r="AB1467" s="11">
        <f t="shared" si="783"/>
        <v>198.90486225480865</v>
      </c>
      <c r="AC1467" s="11">
        <f t="shared" si="783"/>
        <v>0</v>
      </c>
      <c r="AD1467" s="11">
        <f t="shared" si="783"/>
        <v>0</v>
      </c>
      <c r="AE1467" s="11">
        <f t="shared" si="783"/>
        <v>0</v>
      </c>
      <c r="AF1467" s="11">
        <f t="shared" si="801"/>
        <v>0</v>
      </c>
      <c r="AG1467" s="11">
        <f t="shared" si="801"/>
        <v>0</v>
      </c>
      <c r="AH1467" s="11">
        <f t="shared" si="801"/>
        <v>0</v>
      </c>
      <c r="AI1467" s="11">
        <f t="shared" si="801"/>
        <v>0</v>
      </c>
      <c r="AJ1467" s="11">
        <f t="shared" si="801"/>
        <v>0</v>
      </c>
      <c r="AK1467" s="11">
        <f t="shared" si="801"/>
        <v>0</v>
      </c>
      <c r="AL1467" s="11">
        <f t="shared" si="800"/>
        <v>0</v>
      </c>
      <c r="AM1467" s="11">
        <f t="shared" si="800"/>
        <v>0</v>
      </c>
      <c r="AN1467" s="11">
        <f t="shared" si="800"/>
        <v>0</v>
      </c>
      <c r="AO1467" s="11">
        <f t="shared" si="800"/>
        <v>0</v>
      </c>
      <c r="AP1467" s="11">
        <f t="shared" si="800"/>
        <v>0</v>
      </c>
      <c r="AQ1467" s="11">
        <f t="shared" si="799"/>
        <v>0</v>
      </c>
      <c r="AR1467" s="11">
        <f t="shared" si="799"/>
        <v>0</v>
      </c>
      <c r="AS1467" s="11">
        <f t="shared" si="799"/>
        <v>0</v>
      </c>
      <c r="AT1467" s="11">
        <f t="shared" si="799"/>
        <v>0</v>
      </c>
      <c r="AU1467" s="11">
        <f t="shared" si="799"/>
        <v>0</v>
      </c>
      <c r="AV1467" s="11">
        <f t="shared" si="799"/>
        <v>111847.1875</v>
      </c>
      <c r="AW1467" s="11">
        <f t="shared" si="799"/>
        <v>0</v>
      </c>
      <c r="AX1467" s="11">
        <f t="shared" si="799"/>
        <v>0</v>
      </c>
      <c r="AY1467" s="11">
        <f t="shared" si="799"/>
        <v>2496.3572933822129</v>
      </c>
      <c r="AZ1467" s="11">
        <f t="shared" si="804"/>
        <v>1</v>
      </c>
      <c r="BA1467" s="11">
        <f t="shared" si="804"/>
        <v>1</v>
      </c>
      <c r="BB1467" s="11">
        <f t="shared" si="804"/>
        <v>1</v>
      </c>
      <c r="BC1467" s="11">
        <f t="shared" si="804"/>
        <v>1</v>
      </c>
      <c r="BD1467" s="11">
        <f t="shared" si="804"/>
        <v>1</v>
      </c>
      <c r="BE1467" s="11">
        <f t="shared" si="804"/>
        <v>1</v>
      </c>
      <c r="BF1467" s="15" t="str">
        <f t="shared" si="774"/>
        <v>ČSN 42 6935</v>
      </c>
      <c r="BG1467" s="42">
        <v>2.7867500000000001</v>
      </c>
      <c r="BH1467" s="17">
        <f t="shared" si="775"/>
        <v>38</v>
      </c>
      <c r="BI1467" s="17">
        <f t="shared" si="776"/>
        <v>38</v>
      </c>
      <c r="BK1467" s="17">
        <f t="shared" si="777"/>
        <v>2.5</v>
      </c>
      <c r="BM1467" s="17">
        <f t="shared" si="784"/>
        <v>2.5</v>
      </c>
      <c r="BX1467" s="18">
        <f t="shared" si="785"/>
        <v>338.90486225480862</v>
      </c>
      <c r="BY1467" s="42">
        <v>0.152</v>
      </c>
      <c r="BZ1467" s="43">
        <f t="shared" si="802"/>
        <v>57.134197473633414</v>
      </c>
      <c r="CA1467" s="18">
        <f t="shared" si="778"/>
        <v>69417.213904974851</v>
      </c>
      <c r="CB1467" s="18">
        <f t="shared" si="779"/>
        <v>3653.5375739460446</v>
      </c>
      <c r="CC1467" s="18">
        <f t="shared" si="780"/>
        <v>4435.5014049006541</v>
      </c>
      <c r="CD1467" s="25">
        <f t="shared" si="781"/>
        <v>1.2140292292409738</v>
      </c>
      <c r="CE1467" s="26">
        <f t="shared" si="782"/>
        <v>14.311814207296131</v>
      </c>
      <c r="CF1467" s="18">
        <f t="shared" si="786"/>
        <v>198.90486225480865</v>
      </c>
      <c r="CG1467" s="18"/>
      <c r="CH1467" s="18"/>
      <c r="CI1467" s="18"/>
      <c r="CJ1467" s="18"/>
      <c r="CL1467" s="26"/>
      <c r="CZ1467" s="18">
        <f t="shared" si="787"/>
        <v>111847.1875</v>
      </c>
      <c r="DC1467" s="18">
        <f t="shared" si="788"/>
        <v>2496.3572933822129</v>
      </c>
      <c r="DD1467" s="17">
        <f t="shared" si="789"/>
        <v>1</v>
      </c>
      <c r="DE1467" s="17">
        <f t="shared" si="790"/>
        <v>1</v>
      </c>
      <c r="DF1467" s="17">
        <f t="shared" si="791"/>
        <v>1</v>
      </c>
      <c r="DG1467" s="17">
        <f t="shared" si="792"/>
        <v>1</v>
      </c>
      <c r="DH1467" s="17">
        <f t="shared" si="793"/>
        <v>1</v>
      </c>
      <c r="DI1467" s="17">
        <f t="shared" si="794"/>
        <v>1</v>
      </c>
      <c r="DJ1467" s="20" t="s">
        <v>1528</v>
      </c>
    </row>
    <row r="1468" spans="1:114" x14ac:dyDescent="0.2">
      <c r="A1468" s="15" t="s">
        <v>105</v>
      </c>
      <c r="B1468" s="10" t="s">
        <v>1568</v>
      </c>
      <c r="C1468" s="11">
        <f t="shared" si="772"/>
        <v>3.2970000000000002</v>
      </c>
      <c r="D1468" s="11">
        <f t="shared" si="805"/>
        <v>38</v>
      </c>
      <c r="E1468" s="11">
        <f t="shared" si="805"/>
        <v>38</v>
      </c>
      <c r="F1468" s="11">
        <f t="shared" si="805"/>
        <v>0</v>
      </c>
      <c r="G1468" s="11">
        <f t="shared" si="805"/>
        <v>3</v>
      </c>
      <c r="H1468" s="11">
        <f t="shared" si="805"/>
        <v>0</v>
      </c>
      <c r="I1468" s="11">
        <f t="shared" si="803"/>
        <v>3</v>
      </c>
      <c r="J1468" s="11">
        <f t="shared" si="803"/>
        <v>0</v>
      </c>
      <c r="K1468" s="11">
        <f t="shared" si="803"/>
        <v>0</v>
      </c>
      <c r="L1468" s="11">
        <f t="shared" si="803"/>
        <v>0</v>
      </c>
      <c r="M1468" s="11">
        <f t="shared" si="803"/>
        <v>0</v>
      </c>
      <c r="N1468" s="11">
        <f t="shared" si="797"/>
        <v>0</v>
      </c>
      <c r="O1468" s="11">
        <f t="shared" si="797"/>
        <v>0</v>
      </c>
      <c r="P1468" s="11">
        <f t="shared" si="797"/>
        <v>0</v>
      </c>
      <c r="Q1468" s="11">
        <f t="shared" si="797"/>
        <v>0</v>
      </c>
      <c r="R1468" s="11">
        <f t="shared" si="797"/>
        <v>0</v>
      </c>
      <c r="S1468" s="11">
        <f t="shared" si="771"/>
        <v>0</v>
      </c>
      <c r="T1468" s="11">
        <f t="shared" si="764"/>
        <v>396.82300164692441</v>
      </c>
      <c r="U1468" s="40">
        <f t="shared" si="773"/>
        <v>0.152</v>
      </c>
      <c r="V1468" s="11">
        <f t="shared" si="795"/>
        <v>48.795198979088312</v>
      </c>
      <c r="W1468" s="11">
        <f t="shared" si="795"/>
        <v>78521.346046858132</v>
      </c>
      <c r="X1468" s="11">
        <f t="shared" si="795"/>
        <v>4132.7024235188492</v>
      </c>
      <c r="Y1468" s="11">
        <f t="shared" si="783"/>
        <v>5098.6990214100169</v>
      </c>
      <c r="Z1468" s="11">
        <f t="shared" si="783"/>
        <v>1.2337445329704275</v>
      </c>
      <c r="AA1468" s="11">
        <f t="shared" si="783"/>
        <v>14.066804412579627</v>
      </c>
      <c r="AB1468" s="11">
        <f t="shared" si="783"/>
        <v>240.82300164692444</v>
      </c>
      <c r="AC1468" s="11">
        <f t="shared" si="783"/>
        <v>0</v>
      </c>
      <c r="AD1468" s="11">
        <f t="shared" si="783"/>
        <v>0</v>
      </c>
      <c r="AE1468" s="11">
        <f t="shared" si="783"/>
        <v>0</v>
      </c>
      <c r="AF1468" s="11">
        <f t="shared" si="801"/>
        <v>0</v>
      </c>
      <c r="AG1468" s="11">
        <f t="shared" si="801"/>
        <v>0</v>
      </c>
      <c r="AH1468" s="11">
        <f t="shared" si="801"/>
        <v>0</v>
      </c>
      <c r="AI1468" s="11">
        <f t="shared" si="801"/>
        <v>0</v>
      </c>
      <c r="AJ1468" s="11">
        <f t="shared" si="801"/>
        <v>0</v>
      </c>
      <c r="AK1468" s="11">
        <f t="shared" si="801"/>
        <v>0</v>
      </c>
      <c r="AL1468" s="11">
        <f t="shared" si="800"/>
        <v>0</v>
      </c>
      <c r="AM1468" s="11">
        <f t="shared" si="800"/>
        <v>0</v>
      </c>
      <c r="AN1468" s="11">
        <f t="shared" si="800"/>
        <v>0</v>
      </c>
      <c r="AO1468" s="11">
        <f t="shared" si="800"/>
        <v>0</v>
      </c>
      <c r="AP1468" s="11">
        <f t="shared" si="800"/>
        <v>0</v>
      </c>
      <c r="AQ1468" s="11">
        <f t="shared" si="799"/>
        <v>0</v>
      </c>
      <c r="AR1468" s="11">
        <f t="shared" si="799"/>
        <v>0</v>
      </c>
      <c r="AS1468" s="11">
        <f t="shared" si="799"/>
        <v>0</v>
      </c>
      <c r="AT1468" s="11">
        <f t="shared" si="799"/>
        <v>0</v>
      </c>
      <c r="AU1468" s="11">
        <f t="shared" si="799"/>
        <v>0</v>
      </c>
      <c r="AV1468" s="11">
        <f t="shared" si="799"/>
        <v>128625</v>
      </c>
      <c r="AW1468" s="11">
        <f t="shared" si="799"/>
        <v>0</v>
      </c>
      <c r="AX1468" s="11">
        <f t="shared" si="799"/>
        <v>0</v>
      </c>
      <c r="AY1468" s="11">
        <f t="shared" si="799"/>
        <v>2415.2345024703864</v>
      </c>
      <c r="AZ1468" s="11">
        <f t="shared" si="804"/>
        <v>1</v>
      </c>
      <c r="BA1468" s="11">
        <f t="shared" si="804"/>
        <v>1</v>
      </c>
      <c r="BB1468" s="11">
        <f t="shared" si="804"/>
        <v>1</v>
      </c>
      <c r="BC1468" s="11">
        <f t="shared" si="804"/>
        <v>1</v>
      </c>
      <c r="BD1468" s="11">
        <f t="shared" si="804"/>
        <v>1</v>
      </c>
      <c r="BE1468" s="11">
        <f t="shared" si="804"/>
        <v>1</v>
      </c>
      <c r="BF1468" s="15" t="str">
        <f t="shared" si="774"/>
        <v>ČSN 42 6935</v>
      </c>
      <c r="BG1468" s="42">
        <v>3.2970000000000002</v>
      </c>
      <c r="BH1468" s="17">
        <f t="shared" si="775"/>
        <v>38</v>
      </c>
      <c r="BI1468" s="17">
        <f t="shared" si="776"/>
        <v>38</v>
      </c>
      <c r="BK1468" s="17">
        <f t="shared" si="777"/>
        <v>3</v>
      </c>
      <c r="BM1468" s="17">
        <f t="shared" si="784"/>
        <v>3</v>
      </c>
      <c r="BX1468" s="18">
        <f t="shared" si="785"/>
        <v>396.82300164692441</v>
      </c>
      <c r="BY1468" s="42">
        <v>0.152</v>
      </c>
      <c r="BZ1468" s="43">
        <f t="shared" si="802"/>
        <v>48.795198979088312</v>
      </c>
      <c r="CA1468" s="18">
        <f t="shared" si="778"/>
        <v>78521.346046858132</v>
      </c>
      <c r="CB1468" s="18">
        <f t="shared" si="779"/>
        <v>4132.7024235188492</v>
      </c>
      <c r="CC1468" s="18">
        <f t="shared" si="780"/>
        <v>5098.6990214100169</v>
      </c>
      <c r="CD1468" s="25">
        <f t="shared" si="781"/>
        <v>1.2337445329704275</v>
      </c>
      <c r="CE1468" s="26">
        <f t="shared" si="782"/>
        <v>14.066804412579627</v>
      </c>
      <c r="CF1468" s="18">
        <f t="shared" si="786"/>
        <v>240.82300164692444</v>
      </c>
      <c r="CG1468" s="18"/>
      <c r="CH1468" s="18"/>
      <c r="CI1468" s="18"/>
      <c r="CJ1468" s="18"/>
      <c r="CL1468" s="26"/>
      <c r="CZ1468" s="18">
        <f t="shared" si="787"/>
        <v>128625</v>
      </c>
      <c r="DC1468" s="18">
        <f t="shared" si="788"/>
        <v>2415.2345024703864</v>
      </c>
      <c r="DD1468" s="17">
        <f t="shared" si="789"/>
        <v>1</v>
      </c>
      <c r="DE1468" s="17">
        <f t="shared" si="790"/>
        <v>1</v>
      </c>
      <c r="DF1468" s="17">
        <f t="shared" si="791"/>
        <v>1</v>
      </c>
      <c r="DG1468" s="17">
        <f t="shared" si="792"/>
        <v>1</v>
      </c>
      <c r="DH1468" s="17">
        <f t="shared" si="793"/>
        <v>1</v>
      </c>
      <c r="DI1468" s="17">
        <f t="shared" si="794"/>
        <v>1</v>
      </c>
      <c r="DJ1468" s="20" t="s">
        <v>1528</v>
      </c>
    </row>
    <row r="1469" spans="1:114" x14ac:dyDescent="0.2">
      <c r="A1469" s="15" t="s">
        <v>105</v>
      </c>
      <c r="B1469" s="10" t="s">
        <v>1569</v>
      </c>
      <c r="C1469" s="11">
        <f t="shared" si="772"/>
        <v>1.81335</v>
      </c>
      <c r="D1469" s="11">
        <f t="shared" si="805"/>
        <v>40</v>
      </c>
      <c r="E1469" s="11">
        <f t="shared" si="805"/>
        <v>40</v>
      </c>
      <c r="F1469" s="11">
        <f t="shared" si="805"/>
        <v>0</v>
      </c>
      <c r="G1469" s="11">
        <f t="shared" si="805"/>
        <v>1.5</v>
      </c>
      <c r="H1469" s="11">
        <f t="shared" si="805"/>
        <v>0</v>
      </c>
      <c r="I1469" s="11">
        <f t="shared" si="803"/>
        <v>1.5</v>
      </c>
      <c r="J1469" s="11">
        <f t="shared" si="803"/>
        <v>0</v>
      </c>
      <c r="K1469" s="11">
        <f t="shared" si="803"/>
        <v>0</v>
      </c>
      <c r="L1469" s="11">
        <f t="shared" si="803"/>
        <v>0</v>
      </c>
      <c r="M1469" s="11">
        <f t="shared" si="803"/>
        <v>0</v>
      </c>
      <c r="N1469" s="11">
        <f t="shared" si="797"/>
        <v>0</v>
      </c>
      <c r="O1469" s="11">
        <f t="shared" si="797"/>
        <v>0</v>
      </c>
      <c r="P1469" s="11">
        <f t="shared" si="797"/>
        <v>0</v>
      </c>
      <c r="Q1469" s="11">
        <f t="shared" si="797"/>
        <v>0</v>
      </c>
      <c r="R1469" s="11">
        <f t="shared" si="797"/>
        <v>0</v>
      </c>
      <c r="S1469" s="11">
        <f t="shared" si="771"/>
        <v>0</v>
      </c>
      <c r="T1469" s="11">
        <f t="shared" si="764"/>
        <v>225.20575041173112</v>
      </c>
      <c r="U1469" s="40">
        <f t="shared" si="773"/>
        <v>0.16</v>
      </c>
      <c r="V1469" s="11">
        <f t="shared" si="795"/>
        <v>90.504641057486168</v>
      </c>
      <c r="W1469" s="11">
        <f t="shared" si="795"/>
        <v>54901.603042023286</v>
      </c>
      <c r="X1469" s="11">
        <f t="shared" si="795"/>
        <v>2745.0801521011645</v>
      </c>
      <c r="Y1469" s="11">
        <f t="shared" si="783"/>
        <v>3222.4977569994289</v>
      </c>
      <c r="Z1469" s="11">
        <f t="shared" si="783"/>
        <v>1.1739175464632008</v>
      </c>
      <c r="AA1469" s="11">
        <f t="shared" si="783"/>
        <v>15.613590140657799</v>
      </c>
      <c r="AB1469" s="11">
        <f t="shared" si="783"/>
        <v>123.20575041173109</v>
      </c>
      <c r="AC1469" s="11">
        <f t="shared" si="783"/>
        <v>0</v>
      </c>
      <c r="AD1469" s="11">
        <f t="shared" si="783"/>
        <v>0</v>
      </c>
      <c r="AE1469" s="11">
        <f t="shared" si="783"/>
        <v>0</v>
      </c>
      <c r="AF1469" s="11">
        <f t="shared" si="801"/>
        <v>0</v>
      </c>
      <c r="AG1469" s="11">
        <f t="shared" si="801"/>
        <v>0</v>
      </c>
      <c r="AH1469" s="11">
        <f t="shared" si="801"/>
        <v>0</v>
      </c>
      <c r="AI1469" s="11">
        <f t="shared" si="801"/>
        <v>0</v>
      </c>
      <c r="AJ1469" s="11">
        <f t="shared" si="801"/>
        <v>0</v>
      </c>
      <c r="AK1469" s="11">
        <f t="shared" si="801"/>
        <v>0</v>
      </c>
      <c r="AL1469" s="11">
        <f t="shared" si="800"/>
        <v>0</v>
      </c>
      <c r="AM1469" s="11">
        <f t="shared" si="800"/>
        <v>0</v>
      </c>
      <c r="AN1469" s="11">
        <f t="shared" si="800"/>
        <v>0</v>
      </c>
      <c r="AO1469" s="11">
        <f t="shared" si="800"/>
        <v>0</v>
      </c>
      <c r="AP1469" s="11">
        <f t="shared" si="800"/>
        <v>0</v>
      </c>
      <c r="AQ1469" s="11">
        <f t="shared" si="799"/>
        <v>0</v>
      </c>
      <c r="AR1469" s="11">
        <f t="shared" si="799"/>
        <v>0</v>
      </c>
      <c r="AS1469" s="11">
        <f t="shared" si="799"/>
        <v>0</v>
      </c>
      <c r="AT1469" s="11">
        <f t="shared" si="799"/>
        <v>0</v>
      </c>
      <c r="AU1469" s="11">
        <f t="shared" si="799"/>
        <v>0</v>
      </c>
      <c r="AV1469" s="11">
        <f t="shared" si="799"/>
        <v>85599.9375</v>
      </c>
      <c r="AW1469" s="11">
        <f t="shared" si="799"/>
        <v>0</v>
      </c>
      <c r="AX1469" s="11">
        <f t="shared" si="799"/>
        <v>0</v>
      </c>
      <c r="AY1469" s="11">
        <f t="shared" si="799"/>
        <v>2955.8086256175966</v>
      </c>
      <c r="AZ1469" s="11">
        <f t="shared" si="804"/>
        <v>1</v>
      </c>
      <c r="BA1469" s="11">
        <f t="shared" si="804"/>
        <v>1</v>
      </c>
      <c r="BB1469" s="11">
        <f t="shared" si="804"/>
        <v>1</v>
      </c>
      <c r="BC1469" s="11">
        <f t="shared" si="804"/>
        <v>1</v>
      </c>
      <c r="BD1469" s="11">
        <f t="shared" si="804"/>
        <v>1</v>
      </c>
      <c r="BE1469" s="11">
        <f t="shared" si="804"/>
        <v>1</v>
      </c>
      <c r="BF1469" s="15" t="str">
        <f t="shared" si="774"/>
        <v>ČSN 42 6935</v>
      </c>
      <c r="BG1469" s="42">
        <v>1.81335</v>
      </c>
      <c r="BH1469" s="17">
        <f t="shared" si="775"/>
        <v>40</v>
      </c>
      <c r="BI1469" s="17">
        <f t="shared" si="776"/>
        <v>40</v>
      </c>
      <c r="BK1469" s="17">
        <f t="shared" si="777"/>
        <v>1.5</v>
      </c>
      <c r="BM1469" s="17">
        <f t="shared" si="784"/>
        <v>1.5</v>
      </c>
      <c r="BX1469" s="18">
        <f t="shared" si="785"/>
        <v>225.20575041173112</v>
      </c>
      <c r="BY1469" s="42">
        <v>0.16</v>
      </c>
      <c r="BZ1469" s="43">
        <f t="shared" si="802"/>
        <v>90.504641057486168</v>
      </c>
      <c r="CA1469" s="18">
        <f t="shared" si="778"/>
        <v>54901.603042023286</v>
      </c>
      <c r="CB1469" s="18">
        <f t="shared" si="779"/>
        <v>2745.0801521011645</v>
      </c>
      <c r="CC1469" s="18">
        <f t="shared" si="780"/>
        <v>3222.4977569994289</v>
      </c>
      <c r="CD1469" s="25">
        <f t="shared" si="781"/>
        <v>1.1739175464632008</v>
      </c>
      <c r="CE1469" s="26">
        <f t="shared" si="782"/>
        <v>15.613590140657799</v>
      </c>
      <c r="CF1469" s="18">
        <f t="shared" si="786"/>
        <v>123.20575041173109</v>
      </c>
      <c r="CG1469" s="18"/>
      <c r="CH1469" s="18"/>
      <c r="CI1469" s="18"/>
      <c r="CJ1469" s="18"/>
      <c r="CL1469" s="26"/>
      <c r="CZ1469" s="18">
        <f t="shared" si="787"/>
        <v>85599.9375</v>
      </c>
      <c r="DC1469" s="18">
        <f t="shared" si="788"/>
        <v>2955.8086256175966</v>
      </c>
      <c r="DD1469" s="17">
        <f t="shared" si="789"/>
        <v>1</v>
      </c>
      <c r="DE1469" s="17">
        <f t="shared" si="790"/>
        <v>1</v>
      </c>
      <c r="DF1469" s="17">
        <f t="shared" si="791"/>
        <v>1</v>
      </c>
      <c r="DG1469" s="17">
        <f t="shared" si="792"/>
        <v>1</v>
      </c>
      <c r="DH1469" s="17">
        <f t="shared" si="793"/>
        <v>1</v>
      </c>
      <c r="DI1469" s="17">
        <f t="shared" si="794"/>
        <v>1</v>
      </c>
      <c r="DJ1469" s="20" t="s">
        <v>1528</v>
      </c>
    </row>
    <row r="1470" spans="1:114" x14ac:dyDescent="0.2">
      <c r="A1470" s="15" t="s">
        <v>105</v>
      </c>
      <c r="B1470" s="10" t="s">
        <v>1570</v>
      </c>
      <c r="C1470" s="11">
        <f t="shared" si="772"/>
        <v>2.3864000000000001</v>
      </c>
      <c r="D1470" s="11">
        <f t="shared" si="805"/>
        <v>40</v>
      </c>
      <c r="E1470" s="11">
        <f t="shared" si="805"/>
        <v>40</v>
      </c>
      <c r="F1470" s="11">
        <f t="shared" si="805"/>
        <v>0</v>
      </c>
      <c r="G1470" s="11">
        <f t="shared" si="805"/>
        <v>2</v>
      </c>
      <c r="H1470" s="11">
        <f t="shared" si="805"/>
        <v>0</v>
      </c>
      <c r="I1470" s="11">
        <f t="shared" si="803"/>
        <v>2</v>
      </c>
      <c r="J1470" s="11">
        <f t="shared" si="803"/>
        <v>0</v>
      </c>
      <c r="K1470" s="11">
        <f t="shared" si="803"/>
        <v>0</v>
      </c>
      <c r="L1470" s="11">
        <f t="shared" si="803"/>
        <v>0</v>
      </c>
      <c r="M1470" s="11">
        <f t="shared" si="803"/>
        <v>0</v>
      </c>
      <c r="N1470" s="11">
        <f t="shared" si="797"/>
        <v>0</v>
      </c>
      <c r="O1470" s="11">
        <f t="shared" si="797"/>
        <v>0</v>
      </c>
      <c r="P1470" s="11">
        <f t="shared" si="797"/>
        <v>0</v>
      </c>
      <c r="Q1470" s="11">
        <f t="shared" si="797"/>
        <v>0</v>
      </c>
      <c r="R1470" s="11">
        <f t="shared" si="797"/>
        <v>0</v>
      </c>
      <c r="S1470" s="11">
        <f t="shared" si="771"/>
        <v>0</v>
      </c>
      <c r="T1470" s="11">
        <f t="shared" si="764"/>
        <v>293.6991118430775</v>
      </c>
      <c r="U1470" s="40">
        <f t="shared" si="773"/>
        <v>0.16</v>
      </c>
      <c r="V1470" s="11">
        <f t="shared" si="795"/>
        <v>69.398117948636042</v>
      </c>
      <c r="W1470" s="11">
        <f t="shared" si="795"/>
        <v>69402.134857709898</v>
      </c>
      <c r="X1470" s="11">
        <f t="shared" si="795"/>
        <v>3470.1067428854949</v>
      </c>
      <c r="Y1470" s="11">
        <f t="shared" si="783"/>
        <v>4133.852456155907</v>
      </c>
      <c r="Z1470" s="11">
        <f t="shared" si="783"/>
        <v>1.1912753014388509</v>
      </c>
      <c r="AA1470" s="11">
        <f t="shared" si="783"/>
        <v>15.372167156672436</v>
      </c>
      <c r="AB1470" s="11">
        <f t="shared" si="783"/>
        <v>165.6991118430775</v>
      </c>
      <c r="AC1470" s="11">
        <f t="shared" si="783"/>
        <v>0</v>
      </c>
      <c r="AD1470" s="11">
        <f t="shared" si="783"/>
        <v>0</v>
      </c>
      <c r="AE1470" s="11">
        <f t="shared" si="783"/>
        <v>0</v>
      </c>
      <c r="AF1470" s="11">
        <f t="shared" si="801"/>
        <v>0</v>
      </c>
      <c r="AG1470" s="11">
        <f t="shared" si="801"/>
        <v>0</v>
      </c>
      <c r="AH1470" s="11">
        <f t="shared" si="801"/>
        <v>0</v>
      </c>
      <c r="AI1470" s="11">
        <f t="shared" si="801"/>
        <v>0</v>
      </c>
      <c r="AJ1470" s="11">
        <f t="shared" si="801"/>
        <v>0</v>
      </c>
      <c r="AK1470" s="11">
        <f t="shared" si="801"/>
        <v>0</v>
      </c>
      <c r="AL1470" s="11">
        <f t="shared" si="800"/>
        <v>0</v>
      </c>
      <c r="AM1470" s="11">
        <f t="shared" si="800"/>
        <v>0</v>
      </c>
      <c r="AN1470" s="11">
        <f t="shared" si="800"/>
        <v>0</v>
      </c>
      <c r="AO1470" s="11">
        <f t="shared" si="800"/>
        <v>0</v>
      </c>
      <c r="AP1470" s="11">
        <f t="shared" si="800"/>
        <v>0</v>
      </c>
      <c r="AQ1470" s="11">
        <f t="shared" si="799"/>
        <v>0</v>
      </c>
      <c r="AR1470" s="11">
        <f t="shared" si="799"/>
        <v>0</v>
      </c>
      <c r="AS1470" s="11">
        <f t="shared" si="799"/>
        <v>0</v>
      </c>
      <c r="AT1470" s="11">
        <f t="shared" si="799"/>
        <v>0</v>
      </c>
      <c r="AU1470" s="11">
        <f t="shared" si="799"/>
        <v>0</v>
      </c>
      <c r="AV1470" s="11">
        <f t="shared" si="799"/>
        <v>109744</v>
      </c>
      <c r="AW1470" s="11">
        <f t="shared" si="799"/>
        <v>0</v>
      </c>
      <c r="AX1470" s="11">
        <f t="shared" si="799"/>
        <v>0</v>
      </c>
      <c r="AY1470" s="11">
        <f t="shared" si="799"/>
        <v>2872.5486677646163</v>
      </c>
      <c r="AZ1470" s="11">
        <f t="shared" si="804"/>
        <v>1</v>
      </c>
      <c r="BA1470" s="11">
        <f t="shared" si="804"/>
        <v>1</v>
      </c>
      <c r="BB1470" s="11">
        <f t="shared" si="804"/>
        <v>1</v>
      </c>
      <c r="BC1470" s="11">
        <f t="shared" si="804"/>
        <v>1</v>
      </c>
      <c r="BD1470" s="11">
        <f t="shared" si="804"/>
        <v>1</v>
      </c>
      <c r="BE1470" s="11">
        <f t="shared" si="804"/>
        <v>1</v>
      </c>
      <c r="BF1470" s="15" t="str">
        <f t="shared" si="774"/>
        <v>ČSN 42 6935</v>
      </c>
      <c r="BG1470" s="42">
        <v>2.3864000000000001</v>
      </c>
      <c r="BH1470" s="17">
        <f t="shared" si="775"/>
        <v>40</v>
      </c>
      <c r="BI1470" s="17">
        <f t="shared" si="776"/>
        <v>40</v>
      </c>
      <c r="BK1470" s="17">
        <f t="shared" si="777"/>
        <v>2</v>
      </c>
      <c r="BM1470" s="17">
        <f t="shared" si="784"/>
        <v>2</v>
      </c>
      <c r="BX1470" s="18">
        <f t="shared" si="785"/>
        <v>293.6991118430775</v>
      </c>
      <c r="BY1470" s="42">
        <v>0.16</v>
      </c>
      <c r="BZ1470" s="43">
        <f t="shared" si="802"/>
        <v>69.398117948636042</v>
      </c>
      <c r="CA1470" s="18">
        <f t="shared" si="778"/>
        <v>69402.134857709898</v>
      </c>
      <c r="CB1470" s="18">
        <f t="shared" si="779"/>
        <v>3470.1067428854949</v>
      </c>
      <c r="CC1470" s="18">
        <f t="shared" si="780"/>
        <v>4133.852456155907</v>
      </c>
      <c r="CD1470" s="25">
        <f t="shared" si="781"/>
        <v>1.1912753014388509</v>
      </c>
      <c r="CE1470" s="26">
        <f t="shared" si="782"/>
        <v>15.372167156672436</v>
      </c>
      <c r="CF1470" s="18">
        <f t="shared" si="786"/>
        <v>165.6991118430775</v>
      </c>
      <c r="CG1470" s="18"/>
      <c r="CH1470" s="18"/>
      <c r="CI1470" s="18"/>
      <c r="CJ1470" s="18"/>
      <c r="CL1470" s="26"/>
      <c r="CZ1470" s="18">
        <f t="shared" si="787"/>
        <v>109744</v>
      </c>
      <c r="DC1470" s="18">
        <f t="shared" si="788"/>
        <v>2872.5486677646163</v>
      </c>
      <c r="DD1470" s="17">
        <f t="shared" si="789"/>
        <v>1</v>
      </c>
      <c r="DE1470" s="17">
        <f t="shared" si="790"/>
        <v>1</v>
      </c>
      <c r="DF1470" s="17">
        <f t="shared" si="791"/>
        <v>1</v>
      </c>
      <c r="DG1470" s="17">
        <f t="shared" si="792"/>
        <v>1</v>
      </c>
      <c r="DH1470" s="17">
        <f t="shared" si="793"/>
        <v>1</v>
      </c>
      <c r="DI1470" s="17">
        <f t="shared" si="794"/>
        <v>1</v>
      </c>
      <c r="DJ1470" s="20" t="s">
        <v>1528</v>
      </c>
    </row>
    <row r="1471" spans="1:114" x14ac:dyDescent="0.2">
      <c r="A1471" s="15" t="s">
        <v>105</v>
      </c>
      <c r="B1471" s="10" t="s">
        <v>1571</v>
      </c>
      <c r="C1471" s="11">
        <f t="shared" si="772"/>
        <v>2.9437500000000001</v>
      </c>
      <c r="D1471" s="11">
        <f t="shared" si="805"/>
        <v>40</v>
      </c>
      <c r="E1471" s="11">
        <f t="shared" si="805"/>
        <v>40</v>
      </c>
      <c r="F1471" s="11">
        <f t="shared" si="805"/>
        <v>0</v>
      </c>
      <c r="G1471" s="11">
        <f t="shared" si="805"/>
        <v>2.5</v>
      </c>
      <c r="H1471" s="11">
        <f t="shared" si="805"/>
        <v>0</v>
      </c>
      <c r="I1471" s="11">
        <f t="shared" si="803"/>
        <v>2.5</v>
      </c>
      <c r="J1471" s="11">
        <f t="shared" si="803"/>
        <v>0</v>
      </c>
      <c r="K1471" s="11">
        <f t="shared" si="803"/>
        <v>0</v>
      </c>
      <c r="L1471" s="11">
        <f t="shared" si="803"/>
        <v>0</v>
      </c>
      <c r="M1471" s="11">
        <f t="shared" si="803"/>
        <v>0</v>
      </c>
      <c r="N1471" s="11">
        <f t="shared" si="797"/>
        <v>0</v>
      </c>
      <c r="O1471" s="11">
        <f t="shared" si="797"/>
        <v>0</v>
      </c>
      <c r="P1471" s="11">
        <f t="shared" si="797"/>
        <v>0</v>
      </c>
      <c r="Q1471" s="11">
        <f t="shared" si="797"/>
        <v>0</v>
      </c>
      <c r="R1471" s="11">
        <f t="shared" si="797"/>
        <v>0</v>
      </c>
      <c r="S1471" s="11">
        <f t="shared" si="771"/>
        <v>0</v>
      </c>
      <c r="T1471" s="11">
        <f t="shared" si="764"/>
        <v>358.90486225480862</v>
      </c>
      <c r="U1471" s="40">
        <f t="shared" si="773"/>
        <v>0.16</v>
      </c>
      <c r="V1471" s="11">
        <f t="shared" si="795"/>
        <v>56.789884308184689</v>
      </c>
      <c r="W1471" s="11">
        <f t="shared" si="795"/>
        <v>82151.288243697622</v>
      </c>
      <c r="X1471" s="11">
        <f t="shared" si="795"/>
        <v>4107.5644121848809</v>
      </c>
      <c r="Y1471" s="11">
        <f t="shared" si="783"/>
        <v>4966.906267155462</v>
      </c>
      <c r="Z1471" s="11">
        <f t="shared" si="783"/>
        <v>1.2092095871756479</v>
      </c>
      <c r="AA1471" s="11">
        <f t="shared" si="783"/>
        <v>15.129254136802766</v>
      </c>
      <c r="AB1471" s="11">
        <f t="shared" si="783"/>
        <v>208.90486225480865</v>
      </c>
      <c r="AC1471" s="11">
        <f t="shared" si="783"/>
        <v>0</v>
      </c>
      <c r="AD1471" s="11">
        <f t="shared" si="783"/>
        <v>0</v>
      </c>
      <c r="AE1471" s="11">
        <f t="shared" si="783"/>
        <v>0</v>
      </c>
      <c r="AF1471" s="11">
        <f t="shared" si="801"/>
        <v>0</v>
      </c>
      <c r="AG1471" s="11">
        <f t="shared" si="801"/>
        <v>0</v>
      </c>
      <c r="AH1471" s="11">
        <f t="shared" si="801"/>
        <v>0</v>
      </c>
      <c r="AI1471" s="11">
        <f t="shared" si="801"/>
        <v>0</v>
      </c>
      <c r="AJ1471" s="11">
        <f t="shared" si="801"/>
        <v>0</v>
      </c>
      <c r="AK1471" s="11">
        <f t="shared" si="801"/>
        <v>0</v>
      </c>
      <c r="AL1471" s="11">
        <f t="shared" si="800"/>
        <v>0</v>
      </c>
      <c r="AM1471" s="11">
        <f t="shared" si="800"/>
        <v>0</v>
      </c>
      <c r="AN1471" s="11">
        <f t="shared" si="800"/>
        <v>0</v>
      </c>
      <c r="AO1471" s="11">
        <f t="shared" si="800"/>
        <v>0</v>
      </c>
      <c r="AP1471" s="11">
        <f t="shared" si="800"/>
        <v>0</v>
      </c>
      <c r="AQ1471" s="11">
        <f t="shared" si="799"/>
        <v>0</v>
      </c>
      <c r="AR1471" s="11">
        <f t="shared" si="799"/>
        <v>0</v>
      </c>
      <c r="AS1471" s="11">
        <f t="shared" si="799"/>
        <v>0</v>
      </c>
      <c r="AT1471" s="11">
        <f t="shared" si="799"/>
        <v>0</v>
      </c>
      <c r="AU1471" s="11">
        <f t="shared" si="799"/>
        <v>0</v>
      </c>
      <c r="AV1471" s="11">
        <f t="shared" si="799"/>
        <v>131835.9375</v>
      </c>
      <c r="AW1471" s="11">
        <f t="shared" si="799"/>
        <v>0</v>
      </c>
      <c r="AX1471" s="11">
        <f t="shared" si="799"/>
        <v>0</v>
      </c>
      <c r="AY1471" s="11">
        <f t="shared" si="799"/>
        <v>2788.3572933822129</v>
      </c>
      <c r="AZ1471" s="11">
        <f t="shared" si="804"/>
        <v>1</v>
      </c>
      <c r="BA1471" s="11">
        <f t="shared" si="804"/>
        <v>1</v>
      </c>
      <c r="BB1471" s="11">
        <f t="shared" si="804"/>
        <v>1</v>
      </c>
      <c r="BC1471" s="11">
        <f t="shared" si="804"/>
        <v>1</v>
      </c>
      <c r="BD1471" s="11">
        <f t="shared" si="804"/>
        <v>1</v>
      </c>
      <c r="BE1471" s="11">
        <f t="shared" si="804"/>
        <v>1</v>
      </c>
      <c r="BF1471" s="15" t="str">
        <f t="shared" si="774"/>
        <v>ČSN 42 6935</v>
      </c>
      <c r="BG1471" s="42">
        <v>2.9437500000000001</v>
      </c>
      <c r="BH1471" s="17">
        <f t="shared" si="775"/>
        <v>40</v>
      </c>
      <c r="BI1471" s="17">
        <f t="shared" si="776"/>
        <v>40</v>
      </c>
      <c r="BK1471" s="17">
        <f t="shared" si="777"/>
        <v>2.5</v>
      </c>
      <c r="BM1471" s="17">
        <f t="shared" si="784"/>
        <v>2.5</v>
      </c>
      <c r="BX1471" s="18">
        <f t="shared" si="785"/>
        <v>358.90486225480862</v>
      </c>
      <c r="BY1471" s="42">
        <v>0.16</v>
      </c>
      <c r="BZ1471" s="43">
        <f t="shared" si="802"/>
        <v>56.789884308184689</v>
      </c>
      <c r="CA1471" s="18">
        <f t="shared" si="778"/>
        <v>82151.288243697622</v>
      </c>
      <c r="CB1471" s="18">
        <f t="shared" si="779"/>
        <v>4107.5644121848809</v>
      </c>
      <c r="CC1471" s="18">
        <f t="shared" si="780"/>
        <v>4966.906267155462</v>
      </c>
      <c r="CD1471" s="25">
        <f t="shared" si="781"/>
        <v>1.2092095871756479</v>
      </c>
      <c r="CE1471" s="26">
        <f t="shared" si="782"/>
        <v>15.129254136802766</v>
      </c>
      <c r="CF1471" s="18">
        <f t="shared" si="786"/>
        <v>208.90486225480865</v>
      </c>
      <c r="CG1471" s="18"/>
      <c r="CH1471" s="18"/>
      <c r="CI1471" s="18"/>
      <c r="CJ1471" s="18"/>
      <c r="CL1471" s="26"/>
      <c r="CZ1471" s="18">
        <f t="shared" si="787"/>
        <v>131835.9375</v>
      </c>
      <c r="DC1471" s="18">
        <f t="shared" si="788"/>
        <v>2788.3572933822129</v>
      </c>
      <c r="DD1471" s="17">
        <f t="shared" si="789"/>
        <v>1</v>
      </c>
      <c r="DE1471" s="17">
        <f t="shared" si="790"/>
        <v>1</v>
      </c>
      <c r="DF1471" s="17">
        <f t="shared" si="791"/>
        <v>1</v>
      </c>
      <c r="DG1471" s="17">
        <f t="shared" si="792"/>
        <v>1</v>
      </c>
      <c r="DH1471" s="17">
        <f t="shared" si="793"/>
        <v>1</v>
      </c>
      <c r="DI1471" s="17">
        <f t="shared" si="794"/>
        <v>1</v>
      </c>
      <c r="DJ1471" s="20" t="s">
        <v>1528</v>
      </c>
    </row>
    <row r="1472" spans="1:114" x14ac:dyDescent="0.2">
      <c r="A1472" s="15" t="s">
        <v>105</v>
      </c>
      <c r="B1472" s="10" t="s">
        <v>1572</v>
      </c>
      <c r="C1472" s="11">
        <f t="shared" si="772"/>
        <v>3.4853999999999998</v>
      </c>
      <c r="D1472" s="11">
        <f t="shared" si="805"/>
        <v>40</v>
      </c>
      <c r="E1472" s="11">
        <f t="shared" si="805"/>
        <v>40</v>
      </c>
      <c r="F1472" s="11">
        <f t="shared" si="805"/>
        <v>0</v>
      </c>
      <c r="G1472" s="11">
        <f t="shared" si="805"/>
        <v>3</v>
      </c>
      <c r="H1472" s="11">
        <f t="shared" si="805"/>
        <v>0</v>
      </c>
      <c r="I1472" s="11">
        <f t="shared" si="803"/>
        <v>3</v>
      </c>
      <c r="J1472" s="11">
        <f t="shared" si="803"/>
        <v>0</v>
      </c>
      <c r="K1472" s="11">
        <f t="shared" si="803"/>
        <v>0</v>
      </c>
      <c r="L1472" s="11">
        <f t="shared" si="803"/>
        <v>0</v>
      </c>
      <c r="M1472" s="11">
        <f t="shared" si="803"/>
        <v>0</v>
      </c>
      <c r="N1472" s="11">
        <f t="shared" si="797"/>
        <v>0</v>
      </c>
      <c r="O1472" s="11">
        <f t="shared" si="797"/>
        <v>0</v>
      </c>
      <c r="P1472" s="11">
        <f t="shared" si="797"/>
        <v>0</v>
      </c>
      <c r="Q1472" s="11">
        <f t="shared" si="797"/>
        <v>0</v>
      </c>
      <c r="R1472" s="11">
        <f t="shared" si="797"/>
        <v>0</v>
      </c>
      <c r="S1472" s="11">
        <f t="shared" si="771"/>
        <v>0</v>
      </c>
      <c r="T1472" s="11">
        <f t="shared" si="764"/>
        <v>420.82300164692441</v>
      </c>
      <c r="U1472" s="40">
        <f t="shared" si="773"/>
        <v>0.16</v>
      </c>
      <c r="V1472" s="11">
        <f t="shared" si="795"/>
        <v>48.434057846953017</v>
      </c>
      <c r="W1472" s="11">
        <f t="shared" si="795"/>
        <v>93235.56709132508</v>
      </c>
      <c r="X1472" s="11">
        <f t="shared" si="795"/>
        <v>4661.7783545662542</v>
      </c>
      <c r="Y1472" s="11">
        <f t="shared" si="783"/>
        <v>5723.5220230569421</v>
      </c>
      <c r="Z1472" s="11">
        <f t="shared" si="783"/>
        <v>1.2277550727933473</v>
      </c>
      <c r="AA1472" s="11">
        <f t="shared" si="783"/>
        <v>14.884733847064888</v>
      </c>
      <c r="AB1472" s="11">
        <f t="shared" si="783"/>
        <v>252.82300164692444</v>
      </c>
      <c r="AC1472" s="11">
        <f t="shared" si="783"/>
        <v>0</v>
      </c>
      <c r="AD1472" s="11">
        <f t="shared" si="783"/>
        <v>0</v>
      </c>
      <c r="AE1472" s="11">
        <f t="shared" si="783"/>
        <v>0</v>
      </c>
      <c r="AF1472" s="11">
        <f t="shared" si="801"/>
        <v>0</v>
      </c>
      <c r="AG1472" s="11">
        <f t="shared" si="801"/>
        <v>0</v>
      </c>
      <c r="AH1472" s="11">
        <f t="shared" si="801"/>
        <v>0</v>
      </c>
      <c r="AI1472" s="11">
        <f t="shared" si="801"/>
        <v>0</v>
      </c>
      <c r="AJ1472" s="11">
        <f t="shared" si="801"/>
        <v>0</v>
      </c>
      <c r="AK1472" s="11">
        <f t="shared" si="801"/>
        <v>0</v>
      </c>
      <c r="AL1472" s="11">
        <f t="shared" si="800"/>
        <v>0</v>
      </c>
      <c r="AM1472" s="11">
        <f t="shared" si="800"/>
        <v>0</v>
      </c>
      <c r="AN1472" s="11">
        <f t="shared" si="800"/>
        <v>0</v>
      </c>
      <c r="AO1472" s="11">
        <f t="shared" si="800"/>
        <v>0</v>
      </c>
      <c r="AP1472" s="11">
        <f t="shared" si="800"/>
        <v>0</v>
      </c>
      <c r="AQ1472" s="11">
        <f t="shared" si="799"/>
        <v>0</v>
      </c>
      <c r="AR1472" s="11">
        <f t="shared" si="799"/>
        <v>0</v>
      </c>
      <c r="AS1472" s="11">
        <f t="shared" si="799"/>
        <v>0</v>
      </c>
      <c r="AT1472" s="11">
        <f t="shared" si="799"/>
        <v>0</v>
      </c>
      <c r="AU1472" s="11">
        <f t="shared" si="799"/>
        <v>0</v>
      </c>
      <c r="AV1472" s="11">
        <f t="shared" si="799"/>
        <v>151959</v>
      </c>
      <c r="AW1472" s="11">
        <f t="shared" si="799"/>
        <v>0</v>
      </c>
      <c r="AX1472" s="11">
        <f t="shared" si="799"/>
        <v>0</v>
      </c>
      <c r="AY1472" s="11">
        <f t="shared" si="799"/>
        <v>2703.2345024703868</v>
      </c>
      <c r="AZ1472" s="11">
        <f t="shared" si="804"/>
        <v>1</v>
      </c>
      <c r="BA1472" s="11">
        <f t="shared" si="804"/>
        <v>1</v>
      </c>
      <c r="BB1472" s="11">
        <f t="shared" si="804"/>
        <v>1</v>
      </c>
      <c r="BC1472" s="11">
        <f t="shared" si="804"/>
        <v>1</v>
      </c>
      <c r="BD1472" s="11">
        <f t="shared" si="804"/>
        <v>1</v>
      </c>
      <c r="BE1472" s="11">
        <f t="shared" si="804"/>
        <v>1</v>
      </c>
      <c r="BF1472" s="15" t="str">
        <f t="shared" si="774"/>
        <v>ČSN 42 6935</v>
      </c>
      <c r="BG1472" s="42">
        <v>3.4853999999999998</v>
      </c>
      <c r="BH1472" s="17">
        <f t="shared" si="775"/>
        <v>40</v>
      </c>
      <c r="BI1472" s="17">
        <f t="shared" si="776"/>
        <v>40</v>
      </c>
      <c r="BK1472" s="17">
        <f t="shared" si="777"/>
        <v>3</v>
      </c>
      <c r="BM1472" s="17">
        <v>3</v>
      </c>
      <c r="BX1472" s="18">
        <f t="shared" si="785"/>
        <v>420.82300164692441</v>
      </c>
      <c r="BY1472" s="42">
        <v>0.16</v>
      </c>
      <c r="BZ1472" s="43">
        <f t="shared" si="802"/>
        <v>48.434057846953017</v>
      </c>
      <c r="CA1472" s="18">
        <f t="shared" si="778"/>
        <v>93235.56709132508</v>
      </c>
      <c r="CB1472" s="18">
        <f t="shared" si="779"/>
        <v>4661.7783545662542</v>
      </c>
      <c r="CC1472" s="18">
        <f t="shared" si="780"/>
        <v>5723.5220230569421</v>
      </c>
      <c r="CD1472" s="25">
        <f t="shared" si="781"/>
        <v>1.2277550727933473</v>
      </c>
      <c r="CE1472" s="26">
        <f t="shared" si="782"/>
        <v>14.884733847064888</v>
      </c>
      <c r="CF1472" s="18">
        <f t="shared" si="786"/>
        <v>252.82300164692444</v>
      </c>
      <c r="CG1472" s="18"/>
      <c r="CH1472" s="18"/>
      <c r="CI1472" s="18"/>
      <c r="CJ1472" s="18"/>
      <c r="CL1472" s="26"/>
      <c r="CZ1472" s="18">
        <f t="shared" si="787"/>
        <v>151959</v>
      </c>
      <c r="DC1472" s="18">
        <f t="shared" si="788"/>
        <v>2703.2345024703868</v>
      </c>
      <c r="DD1472" s="17">
        <f t="shared" si="789"/>
        <v>1</v>
      </c>
      <c r="DE1472" s="17">
        <f t="shared" si="790"/>
        <v>1</v>
      </c>
      <c r="DF1472" s="17">
        <f t="shared" si="791"/>
        <v>1</v>
      </c>
      <c r="DG1472" s="17">
        <f t="shared" si="792"/>
        <v>1</v>
      </c>
      <c r="DH1472" s="17">
        <f t="shared" si="793"/>
        <v>1</v>
      </c>
      <c r="DI1472" s="17">
        <f t="shared" si="794"/>
        <v>1</v>
      </c>
      <c r="DJ1472" s="20" t="s">
        <v>1528</v>
      </c>
    </row>
    <row r="1473" spans="1:114" x14ac:dyDescent="0.2">
      <c r="A1473" s="15" t="s">
        <v>105</v>
      </c>
      <c r="B1473" s="10" t="s">
        <v>1573</v>
      </c>
      <c r="C1473" s="11">
        <f t="shared" si="772"/>
        <v>2.7004000000000001</v>
      </c>
      <c r="D1473" s="11">
        <f t="shared" si="805"/>
        <v>45</v>
      </c>
      <c r="E1473" s="11">
        <f t="shared" si="805"/>
        <v>45</v>
      </c>
      <c r="F1473" s="11">
        <f t="shared" si="805"/>
        <v>0</v>
      </c>
      <c r="G1473" s="11">
        <f t="shared" si="805"/>
        <v>2</v>
      </c>
      <c r="H1473" s="11">
        <f t="shared" si="805"/>
        <v>0</v>
      </c>
      <c r="I1473" s="11">
        <f t="shared" si="803"/>
        <v>2</v>
      </c>
      <c r="J1473" s="11">
        <f t="shared" si="803"/>
        <v>0</v>
      </c>
      <c r="K1473" s="11">
        <f t="shared" si="803"/>
        <v>0</v>
      </c>
      <c r="L1473" s="11">
        <f t="shared" si="803"/>
        <v>0</v>
      </c>
      <c r="M1473" s="11">
        <f t="shared" si="803"/>
        <v>0</v>
      </c>
      <c r="N1473" s="11">
        <f t="shared" si="797"/>
        <v>0</v>
      </c>
      <c r="O1473" s="11">
        <f t="shared" si="797"/>
        <v>0</v>
      </c>
      <c r="P1473" s="11">
        <f t="shared" si="797"/>
        <v>0</v>
      </c>
      <c r="Q1473" s="11">
        <f t="shared" si="797"/>
        <v>0</v>
      </c>
      <c r="R1473" s="11">
        <f t="shared" si="797"/>
        <v>0</v>
      </c>
      <c r="S1473" s="11">
        <f t="shared" si="771"/>
        <v>0</v>
      </c>
      <c r="T1473" s="11">
        <f t="shared" si="764"/>
        <v>333.6991118430775</v>
      </c>
      <c r="U1473" s="40">
        <f t="shared" si="773"/>
        <v>0.18</v>
      </c>
      <c r="V1473" s="11">
        <f t="shared" si="795"/>
        <v>68.714406157950222</v>
      </c>
      <c r="W1473" s="11">
        <f t="shared" si="795"/>
        <v>101200.349920842</v>
      </c>
      <c r="X1473" s="11">
        <f t="shared" si="795"/>
        <v>4497.7933298152002</v>
      </c>
      <c r="Y1473" s="11">
        <f t="shared" si="783"/>
        <v>5323.1002357636007</v>
      </c>
      <c r="Z1473" s="11">
        <f t="shared" si="783"/>
        <v>1.1834915136001392</v>
      </c>
      <c r="AA1473" s="11">
        <f t="shared" si="783"/>
        <v>17.414599126105415</v>
      </c>
      <c r="AB1473" s="11">
        <f t="shared" si="783"/>
        <v>185.6991118430775</v>
      </c>
      <c r="AC1473" s="11">
        <f t="shared" si="783"/>
        <v>0</v>
      </c>
      <c r="AD1473" s="11">
        <f t="shared" si="783"/>
        <v>0</v>
      </c>
      <c r="AE1473" s="11">
        <f t="shared" si="783"/>
        <v>0</v>
      </c>
      <c r="AF1473" s="11">
        <f t="shared" si="801"/>
        <v>0</v>
      </c>
      <c r="AG1473" s="11">
        <f t="shared" si="801"/>
        <v>0</v>
      </c>
      <c r="AH1473" s="11">
        <f t="shared" si="801"/>
        <v>0</v>
      </c>
      <c r="AI1473" s="11">
        <f t="shared" si="801"/>
        <v>0</v>
      </c>
      <c r="AJ1473" s="11">
        <f t="shared" si="801"/>
        <v>0</v>
      </c>
      <c r="AK1473" s="11">
        <f t="shared" si="801"/>
        <v>0</v>
      </c>
      <c r="AL1473" s="11">
        <f t="shared" si="800"/>
        <v>0</v>
      </c>
      <c r="AM1473" s="11">
        <f t="shared" si="800"/>
        <v>0</v>
      </c>
      <c r="AN1473" s="11">
        <f t="shared" si="800"/>
        <v>0</v>
      </c>
      <c r="AO1473" s="11">
        <f t="shared" si="800"/>
        <v>0</v>
      </c>
      <c r="AP1473" s="11">
        <f t="shared" si="800"/>
        <v>0</v>
      </c>
      <c r="AQ1473" s="11">
        <f t="shared" si="800"/>
        <v>0</v>
      </c>
      <c r="AR1473" s="11">
        <f t="shared" si="800"/>
        <v>0</v>
      </c>
      <c r="AS1473" s="11">
        <f t="shared" si="800"/>
        <v>0</v>
      </c>
      <c r="AT1473" s="11">
        <f t="shared" si="800"/>
        <v>0</v>
      </c>
      <c r="AU1473" s="11">
        <f t="shared" si="800"/>
        <v>0</v>
      </c>
      <c r="AV1473" s="11">
        <f t="shared" si="800"/>
        <v>159014</v>
      </c>
      <c r="AW1473" s="11">
        <f t="shared" si="800"/>
        <v>0</v>
      </c>
      <c r="AX1473" s="11">
        <f t="shared" si="800"/>
        <v>0</v>
      </c>
      <c r="AY1473" s="11">
        <f t="shared" si="800"/>
        <v>3682.5486677646163</v>
      </c>
      <c r="AZ1473" s="11">
        <f t="shared" si="804"/>
        <v>1</v>
      </c>
      <c r="BA1473" s="11">
        <f t="shared" si="804"/>
        <v>1</v>
      </c>
      <c r="BB1473" s="11">
        <f t="shared" si="804"/>
        <v>1</v>
      </c>
      <c r="BC1473" s="11">
        <f t="shared" si="804"/>
        <v>1</v>
      </c>
      <c r="BD1473" s="11">
        <f t="shared" si="804"/>
        <v>1</v>
      </c>
      <c r="BE1473" s="11">
        <f t="shared" si="804"/>
        <v>1</v>
      </c>
      <c r="BF1473" s="15" t="str">
        <f t="shared" si="774"/>
        <v>ČSN 42 6935</v>
      </c>
      <c r="BG1473" s="42">
        <v>2.7004000000000001</v>
      </c>
      <c r="BH1473" s="17">
        <f t="shared" si="775"/>
        <v>45</v>
      </c>
      <c r="BI1473" s="17">
        <f t="shared" si="776"/>
        <v>45</v>
      </c>
      <c r="BK1473" s="17">
        <f t="shared" si="777"/>
        <v>2</v>
      </c>
      <c r="BM1473" s="17">
        <f t="shared" si="784"/>
        <v>2</v>
      </c>
      <c r="BX1473" s="18">
        <f t="shared" si="785"/>
        <v>333.6991118430775</v>
      </c>
      <c r="BY1473" s="42">
        <v>0.18</v>
      </c>
      <c r="BZ1473" s="43">
        <f t="shared" si="802"/>
        <v>68.714406157950222</v>
      </c>
      <c r="CA1473" s="18">
        <f t="shared" si="778"/>
        <v>101200.349920842</v>
      </c>
      <c r="CB1473" s="18">
        <f t="shared" si="779"/>
        <v>4497.7933298152002</v>
      </c>
      <c r="CC1473" s="18">
        <f t="shared" si="780"/>
        <v>5323.1002357636007</v>
      </c>
      <c r="CD1473" s="25">
        <f t="shared" si="781"/>
        <v>1.1834915136001392</v>
      </c>
      <c r="CE1473" s="26">
        <f t="shared" si="782"/>
        <v>17.414599126105415</v>
      </c>
      <c r="CF1473" s="18">
        <f t="shared" si="786"/>
        <v>185.6991118430775</v>
      </c>
      <c r="CG1473" s="18"/>
      <c r="CH1473" s="18"/>
      <c r="CI1473" s="18"/>
      <c r="CJ1473" s="18"/>
      <c r="CL1473" s="26"/>
      <c r="CZ1473" s="18">
        <f t="shared" si="787"/>
        <v>159014</v>
      </c>
      <c r="DC1473" s="18">
        <f t="shared" si="788"/>
        <v>3682.5486677646163</v>
      </c>
      <c r="DD1473" s="17">
        <f t="shared" si="789"/>
        <v>1</v>
      </c>
      <c r="DE1473" s="17">
        <f t="shared" si="790"/>
        <v>1</v>
      </c>
      <c r="DF1473" s="17">
        <f t="shared" si="791"/>
        <v>1</v>
      </c>
      <c r="DG1473" s="17">
        <f t="shared" si="792"/>
        <v>1</v>
      </c>
      <c r="DH1473" s="17">
        <f t="shared" si="793"/>
        <v>1</v>
      </c>
      <c r="DI1473" s="17">
        <f t="shared" si="794"/>
        <v>1</v>
      </c>
      <c r="DJ1473" s="20" t="s">
        <v>1528</v>
      </c>
    </row>
    <row r="1474" spans="1:114" x14ac:dyDescent="0.2">
      <c r="A1474" s="15" t="s">
        <v>105</v>
      </c>
      <c r="B1474" s="10" t="s">
        <v>1574</v>
      </c>
      <c r="C1474" s="11">
        <f t="shared" si="772"/>
        <v>3.3362500000000002</v>
      </c>
      <c r="D1474" s="11">
        <f t="shared" si="805"/>
        <v>45</v>
      </c>
      <c r="E1474" s="11">
        <f t="shared" si="805"/>
        <v>45</v>
      </c>
      <c r="F1474" s="11">
        <f t="shared" si="805"/>
        <v>0</v>
      </c>
      <c r="G1474" s="11">
        <f t="shared" si="805"/>
        <v>2.5</v>
      </c>
      <c r="H1474" s="11">
        <f t="shared" si="805"/>
        <v>0</v>
      </c>
      <c r="I1474" s="11">
        <f t="shared" si="803"/>
        <v>2.5</v>
      </c>
      <c r="J1474" s="11">
        <f t="shared" si="803"/>
        <v>0</v>
      </c>
      <c r="K1474" s="11">
        <f t="shared" si="803"/>
        <v>0</v>
      </c>
      <c r="L1474" s="11">
        <f t="shared" si="803"/>
        <v>0</v>
      </c>
      <c r="M1474" s="11">
        <f t="shared" si="803"/>
        <v>0</v>
      </c>
      <c r="N1474" s="11">
        <f t="shared" si="797"/>
        <v>0</v>
      </c>
      <c r="O1474" s="11">
        <f t="shared" si="797"/>
        <v>0</v>
      </c>
      <c r="P1474" s="11">
        <f t="shared" si="797"/>
        <v>0</v>
      </c>
      <c r="Q1474" s="11">
        <f t="shared" si="797"/>
        <v>0</v>
      </c>
      <c r="R1474" s="11">
        <f t="shared" si="797"/>
        <v>0</v>
      </c>
      <c r="S1474" s="11">
        <f t="shared" si="771"/>
        <v>0</v>
      </c>
      <c r="T1474" s="11">
        <f t="shared" si="771"/>
        <v>408.90486225480862</v>
      </c>
      <c r="U1474" s="40">
        <f t="shared" si="773"/>
        <v>0.18</v>
      </c>
      <c r="V1474" s="11">
        <f t="shared" si="795"/>
        <v>56.07645793031368</v>
      </c>
      <c r="W1474" s="11">
        <f t="shared" si="795"/>
        <v>120583.14163523415</v>
      </c>
      <c r="X1474" s="11">
        <f t="shared" si="795"/>
        <v>5359.25073934374</v>
      </c>
      <c r="Y1474" s="11">
        <f t="shared" si="783"/>
        <v>6426.6684227924843</v>
      </c>
      <c r="Z1474" s="11">
        <f t="shared" si="783"/>
        <v>1.1991729320691298</v>
      </c>
      <c r="AA1474" s="11">
        <f t="shared" si="783"/>
        <v>17.172446022586122</v>
      </c>
      <c r="AB1474" s="11">
        <f t="shared" si="783"/>
        <v>233.90486225480865</v>
      </c>
      <c r="AC1474" s="11">
        <f t="shared" si="783"/>
        <v>0</v>
      </c>
      <c r="AD1474" s="11">
        <f t="shared" si="783"/>
        <v>0</v>
      </c>
      <c r="AE1474" s="11">
        <f t="shared" si="783"/>
        <v>0</v>
      </c>
      <c r="AF1474" s="11">
        <f t="shared" si="801"/>
        <v>0</v>
      </c>
      <c r="AG1474" s="11">
        <f t="shared" si="801"/>
        <v>0</v>
      </c>
      <c r="AH1474" s="11">
        <f t="shared" si="801"/>
        <v>0</v>
      </c>
      <c r="AI1474" s="11">
        <f t="shared" si="801"/>
        <v>0</v>
      </c>
      <c r="AJ1474" s="11">
        <f t="shared" si="801"/>
        <v>0</v>
      </c>
      <c r="AK1474" s="11">
        <f t="shared" si="801"/>
        <v>0</v>
      </c>
      <c r="AL1474" s="11">
        <f t="shared" si="800"/>
        <v>0</v>
      </c>
      <c r="AM1474" s="11">
        <f t="shared" si="800"/>
        <v>0</v>
      </c>
      <c r="AN1474" s="11">
        <f t="shared" si="800"/>
        <v>0</v>
      </c>
      <c r="AO1474" s="11">
        <f t="shared" si="800"/>
        <v>0</v>
      </c>
      <c r="AP1474" s="11">
        <f t="shared" si="800"/>
        <v>0</v>
      </c>
      <c r="AQ1474" s="11">
        <f t="shared" si="800"/>
        <v>0</v>
      </c>
      <c r="AR1474" s="11">
        <f t="shared" si="800"/>
        <v>0</v>
      </c>
      <c r="AS1474" s="11">
        <f t="shared" si="800"/>
        <v>0</v>
      </c>
      <c r="AT1474" s="11">
        <f t="shared" si="800"/>
        <v>0</v>
      </c>
      <c r="AU1474" s="11">
        <f t="shared" si="800"/>
        <v>0</v>
      </c>
      <c r="AV1474" s="11">
        <f t="shared" si="800"/>
        <v>191914.0625</v>
      </c>
      <c r="AW1474" s="11">
        <f t="shared" si="800"/>
        <v>0</v>
      </c>
      <c r="AX1474" s="11">
        <f t="shared" si="800"/>
        <v>0</v>
      </c>
      <c r="AY1474" s="11">
        <f t="shared" si="800"/>
        <v>3588.3572933822129</v>
      </c>
      <c r="AZ1474" s="11">
        <f t="shared" si="804"/>
        <v>1</v>
      </c>
      <c r="BA1474" s="11">
        <f t="shared" si="804"/>
        <v>1</v>
      </c>
      <c r="BB1474" s="11">
        <f t="shared" si="804"/>
        <v>1</v>
      </c>
      <c r="BC1474" s="11">
        <f t="shared" si="804"/>
        <v>1</v>
      </c>
      <c r="BD1474" s="11">
        <f t="shared" si="804"/>
        <v>1</v>
      </c>
      <c r="BE1474" s="11">
        <f t="shared" si="804"/>
        <v>1</v>
      </c>
      <c r="BF1474" s="15" t="str">
        <f t="shared" si="774"/>
        <v>ČSN 42 6935</v>
      </c>
      <c r="BG1474" s="42">
        <v>3.3362500000000002</v>
      </c>
      <c r="BH1474" s="17">
        <f t="shared" si="775"/>
        <v>45</v>
      </c>
      <c r="BI1474" s="17">
        <f t="shared" si="776"/>
        <v>45</v>
      </c>
      <c r="BK1474" s="17">
        <f t="shared" si="777"/>
        <v>2.5</v>
      </c>
      <c r="BM1474" s="17">
        <f t="shared" si="784"/>
        <v>2.5</v>
      </c>
      <c r="BX1474" s="18">
        <f t="shared" si="785"/>
        <v>408.90486225480862</v>
      </c>
      <c r="BY1474" s="42">
        <v>0.18</v>
      </c>
      <c r="BZ1474" s="43">
        <f t="shared" si="802"/>
        <v>56.07645793031368</v>
      </c>
      <c r="CA1474" s="18">
        <f t="shared" si="778"/>
        <v>120583.14163523415</v>
      </c>
      <c r="CB1474" s="18">
        <f t="shared" si="779"/>
        <v>5359.25073934374</v>
      </c>
      <c r="CC1474" s="18">
        <f t="shared" si="780"/>
        <v>6426.6684227924843</v>
      </c>
      <c r="CD1474" s="25">
        <f t="shared" si="781"/>
        <v>1.1991729320691298</v>
      </c>
      <c r="CE1474" s="26">
        <f t="shared" si="782"/>
        <v>17.172446022586122</v>
      </c>
      <c r="CF1474" s="18">
        <f t="shared" si="786"/>
        <v>233.90486225480865</v>
      </c>
      <c r="CG1474" s="18"/>
      <c r="CH1474" s="18"/>
      <c r="CI1474" s="18"/>
      <c r="CJ1474" s="18"/>
      <c r="CL1474" s="26"/>
      <c r="CZ1474" s="18">
        <f t="shared" si="787"/>
        <v>191914.0625</v>
      </c>
      <c r="DC1474" s="18">
        <f t="shared" si="788"/>
        <v>3588.3572933822129</v>
      </c>
      <c r="DD1474" s="17">
        <f t="shared" si="789"/>
        <v>1</v>
      </c>
      <c r="DE1474" s="17">
        <f t="shared" si="790"/>
        <v>1</v>
      </c>
      <c r="DF1474" s="17">
        <f t="shared" si="791"/>
        <v>1</v>
      </c>
      <c r="DG1474" s="17">
        <f t="shared" si="792"/>
        <v>1</v>
      </c>
      <c r="DH1474" s="17">
        <f t="shared" si="793"/>
        <v>1</v>
      </c>
      <c r="DI1474" s="17">
        <f t="shared" si="794"/>
        <v>1</v>
      </c>
      <c r="DJ1474" s="20" t="s">
        <v>1528</v>
      </c>
    </row>
    <row r="1475" spans="1:114" x14ac:dyDescent="0.2">
      <c r="A1475" s="15" t="s">
        <v>105</v>
      </c>
      <c r="B1475" s="10" t="s">
        <v>1575</v>
      </c>
      <c r="C1475" s="11">
        <f t="shared" si="772"/>
        <v>3.9563999999999999</v>
      </c>
      <c r="D1475" s="11">
        <f t="shared" si="805"/>
        <v>45</v>
      </c>
      <c r="E1475" s="11">
        <f t="shared" si="805"/>
        <v>45</v>
      </c>
      <c r="F1475" s="11">
        <f t="shared" si="805"/>
        <v>0</v>
      </c>
      <c r="G1475" s="11">
        <f t="shared" si="805"/>
        <v>3</v>
      </c>
      <c r="H1475" s="11">
        <f t="shared" si="805"/>
        <v>0</v>
      </c>
      <c r="I1475" s="11">
        <f t="shared" si="803"/>
        <v>3</v>
      </c>
      <c r="J1475" s="11">
        <f t="shared" si="803"/>
        <v>0</v>
      </c>
      <c r="K1475" s="11">
        <f t="shared" si="803"/>
        <v>0</v>
      </c>
      <c r="L1475" s="11">
        <f t="shared" si="803"/>
        <v>0</v>
      </c>
      <c r="M1475" s="11">
        <f t="shared" si="803"/>
        <v>0</v>
      </c>
      <c r="N1475" s="11">
        <f t="shared" si="797"/>
        <v>0</v>
      </c>
      <c r="O1475" s="11">
        <f t="shared" si="797"/>
        <v>0</v>
      </c>
      <c r="P1475" s="11">
        <f t="shared" si="797"/>
        <v>0</v>
      </c>
      <c r="Q1475" s="11">
        <f t="shared" si="797"/>
        <v>0</v>
      </c>
      <c r="R1475" s="11">
        <f t="shared" si="797"/>
        <v>0</v>
      </c>
      <c r="S1475" s="11">
        <f t="shared" si="771"/>
        <v>0</v>
      </c>
      <c r="T1475" s="11">
        <f t="shared" si="771"/>
        <v>480.82300164692441</v>
      </c>
      <c r="U1475" s="40">
        <f t="shared" si="773"/>
        <v>0.18</v>
      </c>
      <c r="V1475" s="11">
        <f t="shared" si="795"/>
        <v>47.688933822201555</v>
      </c>
      <c r="W1475" s="11">
        <f t="shared" si="795"/>
        <v>137798.32096690306</v>
      </c>
      <c r="X1475" s="11">
        <f t="shared" si="795"/>
        <v>6124.3698207512471</v>
      </c>
      <c r="Y1475" s="11">
        <f t="shared" si="783"/>
        <v>7443.0795271742527</v>
      </c>
      <c r="Z1475" s="11">
        <f t="shared" si="783"/>
        <v>1.2153216975818169</v>
      </c>
      <c r="AA1475" s="11">
        <f t="shared" si="783"/>
        <v>16.928923609511038</v>
      </c>
      <c r="AB1475" s="11">
        <f t="shared" si="783"/>
        <v>282.82300164692441</v>
      </c>
      <c r="AC1475" s="11">
        <f t="shared" si="783"/>
        <v>0</v>
      </c>
      <c r="AD1475" s="11">
        <f t="shared" si="783"/>
        <v>0</v>
      </c>
      <c r="AE1475" s="11">
        <f t="shared" si="783"/>
        <v>0</v>
      </c>
      <c r="AF1475" s="11">
        <f t="shared" si="801"/>
        <v>0</v>
      </c>
      <c r="AG1475" s="11">
        <f t="shared" si="801"/>
        <v>0</v>
      </c>
      <c r="AH1475" s="11">
        <f t="shared" si="801"/>
        <v>0</v>
      </c>
      <c r="AI1475" s="11">
        <f t="shared" si="801"/>
        <v>0</v>
      </c>
      <c r="AJ1475" s="11">
        <f t="shared" si="801"/>
        <v>0</v>
      </c>
      <c r="AK1475" s="11">
        <f t="shared" si="801"/>
        <v>0</v>
      </c>
      <c r="AL1475" s="11">
        <f t="shared" si="800"/>
        <v>0</v>
      </c>
      <c r="AM1475" s="11">
        <f t="shared" si="800"/>
        <v>0</v>
      </c>
      <c r="AN1475" s="11">
        <f t="shared" si="800"/>
        <v>0</v>
      </c>
      <c r="AO1475" s="11">
        <f t="shared" si="800"/>
        <v>0</v>
      </c>
      <c r="AP1475" s="11">
        <f t="shared" si="800"/>
        <v>0</v>
      </c>
      <c r="AQ1475" s="11">
        <f t="shared" si="800"/>
        <v>0</v>
      </c>
      <c r="AR1475" s="11">
        <f t="shared" si="800"/>
        <v>0</v>
      </c>
      <c r="AS1475" s="11">
        <f t="shared" si="800"/>
        <v>0</v>
      </c>
      <c r="AT1475" s="11">
        <f t="shared" si="800"/>
        <v>0</v>
      </c>
      <c r="AU1475" s="11">
        <f t="shared" si="800"/>
        <v>0</v>
      </c>
      <c r="AV1475" s="11">
        <f t="shared" si="800"/>
        <v>222264</v>
      </c>
      <c r="AW1475" s="11">
        <f t="shared" si="800"/>
        <v>0</v>
      </c>
      <c r="AX1475" s="11">
        <f t="shared" si="800"/>
        <v>0</v>
      </c>
      <c r="AY1475" s="11">
        <f t="shared" si="800"/>
        <v>3493.2345024703868</v>
      </c>
      <c r="AZ1475" s="11">
        <f t="shared" si="804"/>
        <v>1</v>
      </c>
      <c r="BA1475" s="11">
        <f t="shared" si="804"/>
        <v>1</v>
      </c>
      <c r="BB1475" s="11">
        <f t="shared" si="804"/>
        <v>1</v>
      </c>
      <c r="BC1475" s="11">
        <f t="shared" si="804"/>
        <v>1</v>
      </c>
      <c r="BD1475" s="11">
        <f t="shared" si="804"/>
        <v>1</v>
      </c>
      <c r="BE1475" s="11">
        <f t="shared" si="804"/>
        <v>1</v>
      </c>
      <c r="BF1475" s="15" t="str">
        <f t="shared" si="774"/>
        <v>ČSN 42 6935</v>
      </c>
      <c r="BG1475" s="42">
        <v>3.9563999999999999</v>
      </c>
      <c r="BH1475" s="17">
        <f t="shared" si="775"/>
        <v>45</v>
      </c>
      <c r="BI1475" s="17">
        <f t="shared" si="776"/>
        <v>45</v>
      </c>
      <c r="BK1475" s="17">
        <f t="shared" si="777"/>
        <v>3</v>
      </c>
      <c r="BM1475" s="17">
        <f t="shared" si="784"/>
        <v>3</v>
      </c>
      <c r="BX1475" s="18">
        <f t="shared" si="785"/>
        <v>480.82300164692441</v>
      </c>
      <c r="BY1475" s="42">
        <v>0.18</v>
      </c>
      <c r="BZ1475" s="43">
        <f t="shared" si="802"/>
        <v>47.688933822201555</v>
      </c>
      <c r="CA1475" s="18">
        <f t="shared" si="778"/>
        <v>137798.32096690306</v>
      </c>
      <c r="CB1475" s="18">
        <f t="shared" si="779"/>
        <v>6124.3698207512471</v>
      </c>
      <c r="CC1475" s="18">
        <f t="shared" si="780"/>
        <v>7443.0795271742527</v>
      </c>
      <c r="CD1475" s="25">
        <f t="shared" si="781"/>
        <v>1.2153216975818169</v>
      </c>
      <c r="CE1475" s="26">
        <f t="shared" si="782"/>
        <v>16.928923609511038</v>
      </c>
      <c r="CF1475" s="18">
        <f t="shared" si="786"/>
        <v>282.82300164692441</v>
      </c>
      <c r="CG1475" s="18"/>
      <c r="CH1475" s="18"/>
      <c r="CI1475" s="18"/>
      <c r="CJ1475" s="18"/>
      <c r="CL1475" s="26"/>
      <c r="CZ1475" s="18">
        <f t="shared" si="787"/>
        <v>222264</v>
      </c>
      <c r="DC1475" s="18">
        <f t="shared" si="788"/>
        <v>3493.2345024703868</v>
      </c>
      <c r="DD1475" s="17">
        <f t="shared" si="789"/>
        <v>1</v>
      </c>
      <c r="DE1475" s="17">
        <f t="shared" si="790"/>
        <v>1</v>
      </c>
      <c r="DF1475" s="17">
        <f t="shared" si="791"/>
        <v>1</v>
      </c>
      <c r="DG1475" s="17">
        <f t="shared" si="792"/>
        <v>1</v>
      </c>
      <c r="DH1475" s="17">
        <f t="shared" si="793"/>
        <v>1</v>
      </c>
      <c r="DI1475" s="17">
        <f t="shared" si="794"/>
        <v>1</v>
      </c>
      <c r="DJ1475" s="20" t="s">
        <v>1528</v>
      </c>
    </row>
    <row r="1476" spans="1:114" x14ac:dyDescent="0.2">
      <c r="A1476" s="15" t="s">
        <v>105</v>
      </c>
      <c r="B1476" s="10" t="s">
        <v>1576</v>
      </c>
      <c r="C1476" s="11">
        <f t="shared" si="772"/>
        <v>2.8887999999999998</v>
      </c>
      <c r="D1476" s="11">
        <f t="shared" si="805"/>
        <v>48</v>
      </c>
      <c r="E1476" s="11">
        <f t="shared" si="805"/>
        <v>48</v>
      </c>
      <c r="F1476" s="11">
        <f t="shared" si="805"/>
        <v>0</v>
      </c>
      <c r="G1476" s="11">
        <f t="shared" si="805"/>
        <v>2</v>
      </c>
      <c r="H1476" s="11">
        <f t="shared" si="805"/>
        <v>0</v>
      </c>
      <c r="I1476" s="11">
        <f t="shared" si="803"/>
        <v>2</v>
      </c>
      <c r="J1476" s="11">
        <f t="shared" si="803"/>
        <v>0</v>
      </c>
      <c r="K1476" s="11">
        <f t="shared" si="803"/>
        <v>0</v>
      </c>
      <c r="L1476" s="11">
        <f t="shared" si="803"/>
        <v>0</v>
      </c>
      <c r="M1476" s="11">
        <f t="shared" si="803"/>
        <v>0</v>
      </c>
      <c r="N1476" s="11">
        <f t="shared" si="797"/>
        <v>0</v>
      </c>
      <c r="O1476" s="11">
        <f t="shared" si="797"/>
        <v>0</v>
      </c>
      <c r="P1476" s="11">
        <f t="shared" si="797"/>
        <v>0</v>
      </c>
      <c r="Q1476" s="11">
        <f t="shared" si="797"/>
        <v>0</v>
      </c>
      <c r="R1476" s="11">
        <f t="shared" si="797"/>
        <v>0</v>
      </c>
      <c r="S1476" s="11">
        <f t="shared" si="771"/>
        <v>0</v>
      </c>
      <c r="T1476" s="11">
        <f t="shared" si="771"/>
        <v>357.6991118430775</v>
      </c>
      <c r="U1476" s="40">
        <f t="shared" si="773"/>
        <v>0.192</v>
      </c>
      <c r="V1476" s="11">
        <f t="shared" si="795"/>
        <v>68.377577456341669</v>
      </c>
      <c r="W1476" s="11">
        <f t="shared" si="795"/>
        <v>124281.47362977972</v>
      </c>
      <c r="X1476" s="11">
        <f t="shared" si="795"/>
        <v>5178.3947345741553</v>
      </c>
      <c r="Y1476" s="11">
        <f t="shared" si="783"/>
        <v>6108.6489035282166</v>
      </c>
      <c r="Z1476" s="11">
        <f t="shared" si="783"/>
        <v>1.179641417202731</v>
      </c>
      <c r="AA1476" s="11">
        <f t="shared" si="783"/>
        <v>18.639929531262386</v>
      </c>
      <c r="AB1476" s="11">
        <f t="shared" si="783"/>
        <v>197.6991118430775</v>
      </c>
      <c r="AC1476" s="11">
        <f t="shared" si="783"/>
        <v>0</v>
      </c>
      <c r="AD1476" s="11">
        <f t="shared" si="783"/>
        <v>0</v>
      </c>
      <c r="AE1476" s="11">
        <f t="shared" si="783"/>
        <v>0</v>
      </c>
      <c r="AF1476" s="11">
        <f t="shared" si="801"/>
        <v>0</v>
      </c>
      <c r="AG1476" s="11">
        <f t="shared" si="801"/>
        <v>0</v>
      </c>
      <c r="AH1476" s="11">
        <f t="shared" si="801"/>
        <v>0</v>
      </c>
      <c r="AI1476" s="11">
        <f t="shared" si="801"/>
        <v>0</v>
      </c>
      <c r="AJ1476" s="11">
        <f t="shared" si="801"/>
        <v>0</v>
      </c>
      <c r="AK1476" s="11">
        <f t="shared" si="801"/>
        <v>0</v>
      </c>
      <c r="AL1476" s="11">
        <f t="shared" si="800"/>
        <v>0</v>
      </c>
      <c r="AM1476" s="11">
        <f t="shared" si="800"/>
        <v>0</v>
      </c>
      <c r="AN1476" s="11">
        <f t="shared" si="800"/>
        <v>0</v>
      </c>
      <c r="AO1476" s="11">
        <f t="shared" si="800"/>
        <v>0</v>
      </c>
      <c r="AP1476" s="11">
        <f t="shared" si="800"/>
        <v>0</v>
      </c>
      <c r="AQ1476" s="11">
        <f t="shared" si="800"/>
        <v>0</v>
      </c>
      <c r="AR1476" s="11">
        <f t="shared" si="800"/>
        <v>0</v>
      </c>
      <c r="AS1476" s="11">
        <f t="shared" si="800"/>
        <v>0</v>
      </c>
      <c r="AT1476" s="11">
        <f t="shared" si="800"/>
        <v>0</v>
      </c>
      <c r="AU1476" s="11">
        <f t="shared" si="800"/>
        <v>0</v>
      </c>
      <c r="AV1476" s="11">
        <f t="shared" si="800"/>
        <v>194672</v>
      </c>
      <c r="AW1476" s="11">
        <f t="shared" si="800"/>
        <v>0</v>
      </c>
      <c r="AX1476" s="11">
        <f t="shared" si="800"/>
        <v>0</v>
      </c>
      <c r="AY1476" s="11">
        <f t="shared" si="800"/>
        <v>4216.5486677646168</v>
      </c>
      <c r="AZ1476" s="11">
        <f t="shared" si="804"/>
        <v>1</v>
      </c>
      <c r="BA1476" s="11">
        <f t="shared" si="804"/>
        <v>1</v>
      </c>
      <c r="BB1476" s="11">
        <f t="shared" si="804"/>
        <v>1</v>
      </c>
      <c r="BC1476" s="11">
        <f t="shared" si="804"/>
        <v>1</v>
      </c>
      <c r="BD1476" s="11">
        <f t="shared" si="804"/>
        <v>1</v>
      </c>
      <c r="BE1476" s="11">
        <f t="shared" si="804"/>
        <v>1</v>
      </c>
      <c r="BF1476" s="15" t="str">
        <f t="shared" si="774"/>
        <v>ČSN 42 6935</v>
      </c>
      <c r="BG1476" s="42">
        <v>2.8887999999999998</v>
      </c>
      <c r="BH1476" s="17">
        <f t="shared" si="775"/>
        <v>48</v>
      </c>
      <c r="BI1476" s="17">
        <f t="shared" si="776"/>
        <v>48</v>
      </c>
      <c r="BK1476" s="17">
        <f t="shared" si="777"/>
        <v>2</v>
      </c>
      <c r="BM1476" s="17">
        <f t="shared" si="784"/>
        <v>2</v>
      </c>
      <c r="BX1476" s="18">
        <f t="shared" si="785"/>
        <v>357.6991118430775</v>
      </c>
      <c r="BY1476" s="42">
        <v>0.192</v>
      </c>
      <c r="BZ1476" s="43">
        <f t="shared" si="802"/>
        <v>68.377577456341669</v>
      </c>
      <c r="CA1476" s="18">
        <f t="shared" si="778"/>
        <v>124281.47362977972</v>
      </c>
      <c r="CB1476" s="18">
        <f t="shared" si="779"/>
        <v>5178.3947345741553</v>
      </c>
      <c r="CC1476" s="18">
        <f t="shared" si="780"/>
        <v>6108.6489035282166</v>
      </c>
      <c r="CD1476" s="25">
        <f t="shared" si="781"/>
        <v>1.179641417202731</v>
      </c>
      <c r="CE1476" s="26">
        <f t="shared" si="782"/>
        <v>18.639929531262386</v>
      </c>
      <c r="CF1476" s="18">
        <f t="shared" si="786"/>
        <v>197.6991118430775</v>
      </c>
      <c r="CG1476" s="18"/>
      <c r="CH1476" s="18"/>
      <c r="CI1476" s="18"/>
      <c r="CJ1476" s="18"/>
      <c r="CL1476" s="26"/>
      <c r="CZ1476" s="18">
        <f t="shared" si="787"/>
        <v>194672</v>
      </c>
      <c r="DC1476" s="18">
        <f t="shared" si="788"/>
        <v>4216.5486677646168</v>
      </c>
      <c r="DD1476" s="17">
        <f t="shared" si="789"/>
        <v>1</v>
      </c>
      <c r="DE1476" s="17">
        <f t="shared" si="790"/>
        <v>1</v>
      </c>
      <c r="DF1476" s="17">
        <f t="shared" si="791"/>
        <v>1</v>
      </c>
      <c r="DG1476" s="17">
        <f t="shared" si="792"/>
        <v>1</v>
      </c>
      <c r="DH1476" s="17">
        <f t="shared" si="793"/>
        <v>1</v>
      </c>
      <c r="DI1476" s="17">
        <f t="shared" si="794"/>
        <v>1</v>
      </c>
      <c r="DJ1476" s="20" t="s">
        <v>1528</v>
      </c>
    </row>
    <row r="1477" spans="1:114" x14ac:dyDescent="0.2">
      <c r="A1477" s="15" t="s">
        <v>105</v>
      </c>
      <c r="B1477" s="10" t="s">
        <v>1577</v>
      </c>
      <c r="C1477" s="11">
        <f t="shared" si="772"/>
        <v>3.5717500000000002</v>
      </c>
      <c r="D1477" s="11">
        <f t="shared" si="805"/>
        <v>48</v>
      </c>
      <c r="E1477" s="11">
        <f t="shared" si="805"/>
        <v>48</v>
      </c>
      <c r="F1477" s="11">
        <f t="shared" si="805"/>
        <v>0</v>
      </c>
      <c r="G1477" s="11">
        <f t="shared" si="805"/>
        <v>2.5</v>
      </c>
      <c r="H1477" s="11">
        <f t="shared" si="805"/>
        <v>0</v>
      </c>
      <c r="I1477" s="11">
        <f t="shared" si="803"/>
        <v>2.5</v>
      </c>
      <c r="J1477" s="11">
        <f t="shared" si="803"/>
        <v>0</v>
      </c>
      <c r="K1477" s="11">
        <f t="shared" si="803"/>
        <v>0</v>
      </c>
      <c r="L1477" s="11">
        <f t="shared" si="803"/>
        <v>0</v>
      </c>
      <c r="M1477" s="11">
        <f t="shared" si="803"/>
        <v>0</v>
      </c>
      <c r="N1477" s="11">
        <f t="shared" si="797"/>
        <v>0</v>
      </c>
      <c r="O1477" s="11">
        <f t="shared" si="797"/>
        <v>0</v>
      </c>
      <c r="P1477" s="11">
        <f t="shared" si="797"/>
        <v>0</v>
      </c>
      <c r="Q1477" s="11">
        <f t="shared" si="797"/>
        <v>0</v>
      </c>
      <c r="R1477" s="11">
        <f t="shared" si="797"/>
        <v>0</v>
      </c>
      <c r="S1477" s="11">
        <f t="shared" si="771"/>
        <v>0</v>
      </c>
      <c r="T1477" s="11">
        <f t="shared" si="771"/>
        <v>438.90486225480862</v>
      </c>
      <c r="U1477" s="40">
        <f t="shared" si="773"/>
        <v>0.192</v>
      </c>
      <c r="V1477" s="11">
        <f t="shared" si="795"/>
        <v>55.72642462984399</v>
      </c>
      <c r="W1477" s="11">
        <f t="shared" si="795"/>
        <v>148565.68284368495</v>
      </c>
      <c r="X1477" s="11">
        <f t="shared" si="795"/>
        <v>6190.2367851535391</v>
      </c>
      <c r="Y1477" s="11">
        <f t="shared" si="783"/>
        <v>7392.5257161746968</v>
      </c>
      <c r="Z1477" s="11">
        <f t="shared" si="783"/>
        <v>1.1942234154765594</v>
      </c>
      <c r="AA1477" s="11">
        <f t="shared" si="783"/>
        <v>18.398145778320501</v>
      </c>
      <c r="AB1477" s="11">
        <f t="shared" ref="AB1477:AK1510" si="806">IF($A1477="x",CF1477,"")</f>
        <v>248.90486225480865</v>
      </c>
      <c r="AC1477" s="11">
        <f t="shared" si="806"/>
        <v>0</v>
      </c>
      <c r="AD1477" s="11">
        <f t="shared" si="806"/>
        <v>0</v>
      </c>
      <c r="AE1477" s="11">
        <f t="shared" si="806"/>
        <v>0</v>
      </c>
      <c r="AF1477" s="11">
        <f t="shared" si="801"/>
        <v>0</v>
      </c>
      <c r="AG1477" s="11">
        <f t="shared" si="801"/>
        <v>0</v>
      </c>
      <c r="AH1477" s="11">
        <f t="shared" si="801"/>
        <v>0</v>
      </c>
      <c r="AI1477" s="11">
        <f t="shared" si="801"/>
        <v>0</v>
      </c>
      <c r="AJ1477" s="11">
        <f t="shared" si="801"/>
        <v>0</v>
      </c>
      <c r="AK1477" s="11">
        <f t="shared" si="801"/>
        <v>0</v>
      </c>
      <c r="AL1477" s="11">
        <f t="shared" si="800"/>
        <v>0</v>
      </c>
      <c r="AM1477" s="11">
        <f t="shared" si="800"/>
        <v>0</v>
      </c>
      <c r="AN1477" s="11">
        <f t="shared" si="800"/>
        <v>0</v>
      </c>
      <c r="AO1477" s="11">
        <f t="shared" si="800"/>
        <v>0</v>
      </c>
      <c r="AP1477" s="11">
        <f t="shared" si="800"/>
        <v>0</v>
      </c>
      <c r="AQ1477" s="11">
        <f t="shared" si="800"/>
        <v>0</v>
      </c>
      <c r="AR1477" s="11">
        <f t="shared" si="800"/>
        <v>0</v>
      </c>
      <c r="AS1477" s="11">
        <f t="shared" si="800"/>
        <v>0</v>
      </c>
      <c r="AT1477" s="11">
        <f t="shared" si="800"/>
        <v>0</v>
      </c>
      <c r="AU1477" s="11">
        <f t="shared" si="800"/>
        <v>0</v>
      </c>
      <c r="AV1477" s="11">
        <f t="shared" si="800"/>
        <v>235490.9375</v>
      </c>
      <c r="AW1477" s="11">
        <f t="shared" si="800"/>
        <v>0</v>
      </c>
      <c r="AX1477" s="11">
        <f t="shared" si="800"/>
        <v>0</v>
      </c>
      <c r="AY1477" s="11">
        <f t="shared" si="800"/>
        <v>4116.3572933822124</v>
      </c>
      <c r="AZ1477" s="11">
        <f t="shared" si="804"/>
        <v>1</v>
      </c>
      <c r="BA1477" s="11">
        <f t="shared" si="804"/>
        <v>1</v>
      </c>
      <c r="BB1477" s="11">
        <f t="shared" si="804"/>
        <v>1</v>
      </c>
      <c r="BC1477" s="11">
        <f t="shared" si="804"/>
        <v>1</v>
      </c>
      <c r="BD1477" s="11">
        <f t="shared" si="804"/>
        <v>1</v>
      </c>
      <c r="BE1477" s="11">
        <f t="shared" si="804"/>
        <v>1</v>
      </c>
      <c r="BF1477" s="15" t="str">
        <f t="shared" si="774"/>
        <v>ČSN 42 6935</v>
      </c>
      <c r="BG1477" s="42">
        <v>3.5717500000000002</v>
      </c>
      <c r="BH1477" s="17">
        <f t="shared" si="775"/>
        <v>48</v>
      </c>
      <c r="BI1477" s="17">
        <f t="shared" si="776"/>
        <v>48</v>
      </c>
      <c r="BK1477" s="17">
        <f t="shared" si="777"/>
        <v>2.5</v>
      </c>
      <c r="BM1477" s="17">
        <f t="shared" si="784"/>
        <v>2.5</v>
      </c>
      <c r="BX1477" s="18">
        <f t="shared" si="785"/>
        <v>438.90486225480862</v>
      </c>
      <c r="BY1477" s="42">
        <v>0.192</v>
      </c>
      <c r="BZ1477" s="43">
        <f t="shared" si="802"/>
        <v>55.72642462984399</v>
      </c>
      <c r="CA1477" s="18">
        <f t="shared" si="778"/>
        <v>148565.68284368495</v>
      </c>
      <c r="CB1477" s="18">
        <f t="shared" si="779"/>
        <v>6190.2367851535391</v>
      </c>
      <c r="CC1477" s="18">
        <f t="shared" si="780"/>
        <v>7392.5257161746968</v>
      </c>
      <c r="CD1477" s="25">
        <f t="shared" si="781"/>
        <v>1.1942234154765594</v>
      </c>
      <c r="CE1477" s="26">
        <f t="shared" si="782"/>
        <v>18.398145778320501</v>
      </c>
      <c r="CF1477" s="18">
        <f t="shared" si="786"/>
        <v>248.90486225480865</v>
      </c>
      <c r="CG1477" s="18"/>
      <c r="CH1477" s="18"/>
      <c r="CI1477" s="18"/>
      <c r="CJ1477" s="18"/>
      <c r="CL1477" s="26"/>
      <c r="CZ1477" s="18">
        <f t="shared" si="787"/>
        <v>235490.9375</v>
      </c>
      <c r="DC1477" s="18">
        <f t="shared" si="788"/>
        <v>4116.3572933822124</v>
      </c>
      <c r="DD1477" s="17">
        <f t="shared" si="789"/>
        <v>1</v>
      </c>
      <c r="DE1477" s="17">
        <f t="shared" si="790"/>
        <v>1</v>
      </c>
      <c r="DF1477" s="17">
        <f t="shared" si="791"/>
        <v>1</v>
      </c>
      <c r="DG1477" s="17">
        <f t="shared" si="792"/>
        <v>1</v>
      </c>
      <c r="DH1477" s="17">
        <f t="shared" si="793"/>
        <v>1</v>
      </c>
      <c r="DI1477" s="17">
        <f t="shared" si="794"/>
        <v>1</v>
      </c>
      <c r="DJ1477" s="20" t="s">
        <v>1528</v>
      </c>
    </row>
    <row r="1478" spans="1:114" x14ac:dyDescent="0.2">
      <c r="A1478" s="15" t="s">
        <v>105</v>
      </c>
      <c r="B1478" s="10" t="s">
        <v>1578</v>
      </c>
      <c r="C1478" s="11">
        <f t="shared" si="772"/>
        <v>4.2389999999999999</v>
      </c>
      <c r="D1478" s="11">
        <f t="shared" si="805"/>
        <v>48</v>
      </c>
      <c r="E1478" s="11">
        <f t="shared" si="805"/>
        <v>48</v>
      </c>
      <c r="F1478" s="11">
        <f t="shared" si="805"/>
        <v>0</v>
      </c>
      <c r="G1478" s="11">
        <f t="shared" si="805"/>
        <v>3</v>
      </c>
      <c r="H1478" s="11">
        <f t="shared" si="805"/>
        <v>0</v>
      </c>
      <c r="I1478" s="11">
        <f t="shared" si="803"/>
        <v>3</v>
      </c>
      <c r="J1478" s="11">
        <f t="shared" si="803"/>
        <v>0</v>
      </c>
      <c r="K1478" s="11">
        <f t="shared" si="803"/>
        <v>0</v>
      </c>
      <c r="L1478" s="11">
        <f t="shared" si="803"/>
        <v>0</v>
      </c>
      <c r="M1478" s="11">
        <f t="shared" si="803"/>
        <v>0</v>
      </c>
      <c r="N1478" s="11">
        <f t="shared" si="797"/>
        <v>0</v>
      </c>
      <c r="O1478" s="11">
        <f t="shared" si="797"/>
        <v>0</v>
      </c>
      <c r="P1478" s="11">
        <f t="shared" si="797"/>
        <v>0</v>
      </c>
      <c r="Q1478" s="11">
        <f t="shared" si="797"/>
        <v>0</v>
      </c>
      <c r="R1478" s="11">
        <f t="shared" si="797"/>
        <v>0</v>
      </c>
      <c r="S1478" s="11">
        <f t="shared" si="771"/>
        <v>0</v>
      </c>
      <c r="T1478" s="11">
        <f t="shared" si="771"/>
        <v>516.82300164692447</v>
      </c>
      <c r="U1478" s="40">
        <f t="shared" si="773"/>
        <v>0.192</v>
      </c>
      <c r="V1478" s="11">
        <f t="shared" si="795"/>
        <v>47.324903590153902</v>
      </c>
      <c r="W1478" s="11">
        <f t="shared" si="795"/>
        <v>170348.9113021314</v>
      </c>
      <c r="X1478" s="11">
        <f t="shared" si="795"/>
        <v>7097.8713042554746</v>
      </c>
      <c r="Y1478" s="11">
        <f t="shared" si="795"/>
        <v>8582.8140296446381</v>
      </c>
      <c r="Z1478" s="11">
        <f t="shared" si="795"/>
        <v>1.2092095871756476</v>
      </c>
      <c r="AA1478" s="11">
        <f t="shared" si="795"/>
        <v>18.155104964163318</v>
      </c>
      <c r="AB1478" s="11">
        <f t="shared" si="806"/>
        <v>300.82300164692441</v>
      </c>
      <c r="AC1478" s="11">
        <f t="shared" si="806"/>
        <v>0</v>
      </c>
      <c r="AD1478" s="11">
        <f t="shared" si="806"/>
        <v>0</v>
      </c>
      <c r="AE1478" s="11">
        <f t="shared" si="806"/>
        <v>0</v>
      </c>
      <c r="AF1478" s="11">
        <f t="shared" si="801"/>
        <v>0</v>
      </c>
      <c r="AG1478" s="11">
        <f t="shared" si="801"/>
        <v>0</v>
      </c>
      <c r="AH1478" s="11">
        <f t="shared" si="801"/>
        <v>0</v>
      </c>
      <c r="AI1478" s="11">
        <f t="shared" si="801"/>
        <v>0</v>
      </c>
      <c r="AJ1478" s="11">
        <f t="shared" si="801"/>
        <v>0</v>
      </c>
      <c r="AK1478" s="11">
        <f t="shared" si="801"/>
        <v>0</v>
      </c>
      <c r="AL1478" s="11">
        <f t="shared" si="800"/>
        <v>0</v>
      </c>
      <c r="AM1478" s="11">
        <f t="shared" si="800"/>
        <v>0</v>
      </c>
      <c r="AN1478" s="11">
        <f t="shared" si="800"/>
        <v>0</v>
      </c>
      <c r="AO1478" s="11">
        <f t="shared" si="800"/>
        <v>0</v>
      </c>
      <c r="AP1478" s="11">
        <f t="shared" si="800"/>
        <v>0</v>
      </c>
      <c r="AQ1478" s="11">
        <f t="shared" si="800"/>
        <v>0</v>
      </c>
      <c r="AR1478" s="11">
        <f t="shared" si="800"/>
        <v>0</v>
      </c>
      <c r="AS1478" s="11">
        <f t="shared" si="800"/>
        <v>0</v>
      </c>
      <c r="AT1478" s="11">
        <f t="shared" si="800"/>
        <v>0</v>
      </c>
      <c r="AU1478" s="11">
        <f t="shared" si="800"/>
        <v>0</v>
      </c>
      <c r="AV1478" s="11">
        <f t="shared" si="800"/>
        <v>273375</v>
      </c>
      <c r="AW1478" s="11">
        <f t="shared" si="800"/>
        <v>0</v>
      </c>
      <c r="AX1478" s="11">
        <f t="shared" si="800"/>
        <v>0</v>
      </c>
      <c r="AY1478" s="11">
        <f t="shared" si="800"/>
        <v>4015.2345024703868</v>
      </c>
      <c r="AZ1478" s="11">
        <f t="shared" si="804"/>
        <v>1</v>
      </c>
      <c r="BA1478" s="11">
        <f t="shared" si="804"/>
        <v>1</v>
      </c>
      <c r="BB1478" s="11">
        <f t="shared" si="804"/>
        <v>1</v>
      </c>
      <c r="BC1478" s="11">
        <f t="shared" si="804"/>
        <v>1</v>
      </c>
      <c r="BD1478" s="11">
        <f t="shared" si="804"/>
        <v>1</v>
      </c>
      <c r="BE1478" s="11">
        <f t="shared" si="804"/>
        <v>1</v>
      </c>
      <c r="BF1478" s="15" t="str">
        <f t="shared" si="774"/>
        <v>ČSN 42 6935</v>
      </c>
      <c r="BG1478" s="42">
        <v>4.2389999999999999</v>
      </c>
      <c r="BH1478" s="17">
        <f t="shared" si="775"/>
        <v>48</v>
      </c>
      <c r="BI1478" s="17">
        <f t="shared" si="776"/>
        <v>48</v>
      </c>
      <c r="BK1478" s="17">
        <f t="shared" si="777"/>
        <v>3</v>
      </c>
      <c r="BM1478" s="17">
        <f t="shared" si="784"/>
        <v>3</v>
      </c>
      <c r="BX1478" s="18">
        <f t="shared" si="785"/>
        <v>516.82300164692447</v>
      </c>
      <c r="BY1478" s="42">
        <v>0.192</v>
      </c>
      <c r="BZ1478" s="43">
        <f t="shared" si="802"/>
        <v>47.324903590153902</v>
      </c>
      <c r="CA1478" s="18">
        <f t="shared" si="778"/>
        <v>170348.9113021314</v>
      </c>
      <c r="CB1478" s="18">
        <f t="shared" si="779"/>
        <v>7097.8713042554746</v>
      </c>
      <c r="CC1478" s="18">
        <f t="shared" si="780"/>
        <v>8582.8140296446381</v>
      </c>
      <c r="CD1478" s="25">
        <f t="shared" si="781"/>
        <v>1.2092095871756476</v>
      </c>
      <c r="CE1478" s="26">
        <f t="shared" si="782"/>
        <v>18.155104964163318</v>
      </c>
      <c r="CF1478" s="18">
        <f t="shared" si="786"/>
        <v>300.82300164692441</v>
      </c>
      <c r="CG1478" s="18"/>
      <c r="CH1478" s="18"/>
      <c r="CI1478" s="18"/>
      <c r="CJ1478" s="18"/>
      <c r="CL1478" s="26"/>
      <c r="CZ1478" s="18">
        <f t="shared" si="787"/>
        <v>273375</v>
      </c>
      <c r="DC1478" s="18">
        <f t="shared" si="788"/>
        <v>4015.2345024703868</v>
      </c>
      <c r="DD1478" s="17">
        <f t="shared" si="789"/>
        <v>1</v>
      </c>
      <c r="DE1478" s="17">
        <f t="shared" si="790"/>
        <v>1</v>
      </c>
      <c r="DF1478" s="17">
        <f t="shared" si="791"/>
        <v>1</v>
      </c>
      <c r="DG1478" s="17">
        <f t="shared" si="792"/>
        <v>1</v>
      </c>
      <c r="DH1478" s="17">
        <f t="shared" si="793"/>
        <v>1</v>
      </c>
      <c r="DI1478" s="17">
        <f t="shared" si="794"/>
        <v>1</v>
      </c>
      <c r="DJ1478" s="20" t="s">
        <v>1528</v>
      </c>
    </row>
    <row r="1479" spans="1:114" x14ac:dyDescent="0.2">
      <c r="A1479" s="15" t="s">
        <v>105</v>
      </c>
      <c r="B1479" s="10" t="s">
        <v>1579</v>
      </c>
      <c r="C1479" s="11">
        <f t="shared" si="772"/>
        <v>2.2843499999999999</v>
      </c>
      <c r="D1479" s="11">
        <f t="shared" si="805"/>
        <v>50</v>
      </c>
      <c r="E1479" s="11">
        <f t="shared" si="805"/>
        <v>50</v>
      </c>
      <c r="F1479" s="11">
        <f t="shared" si="805"/>
        <v>0</v>
      </c>
      <c r="G1479" s="11">
        <f t="shared" si="805"/>
        <v>1.5</v>
      </c>
      <c r="H1479" s="11">
        <f t="shared" si="805"/>
        <v>0</v>
      </c>
      <c r="I1479" s="11">
        <f t="shared" si="803"/>
        <v>1.5</v>
      </c>
      <c r="J1479" s="11">
        <f t="shared" si="803"/>
        <v>0</v>
      </c>
      <c r="K1479" s="11">
        <f t="shared" si="803"/>
        <v>0</v>
      </c>
      <c r="L1479" s="11">
        <f t="shared" si="803"/>
        <v>0</v>
      </c>
      <c r="M1479" s="11">
        <f t="shared" si="803"/>
        <v>0</v>
      </c>
      <c r="N1479" s="11">
        <f t="shared" si="797"/>
        <v>0</v>
      </c>
      <c r="O1479" s="11">
        <f t="shared" si="797"/>
        <v>0</v>
      </c>
      <c r="P1479" s="11">
        <f t="shared" si="797"/>
        <v>0</v>
      </c>
      <c r="Q1479" s="11">
        <f t="shared" si="797"/>
        <v>0</v>
      </c>
      <c r="R1479" s="11">
        <f t="shared" si="797"/>
        <v>0</v>
      </c>
      <c r="S1479" s="11">
        <f t="shared" si="771"/>
        <v>0</v>
      </c>
      <c r="T1479" s="11">
        <f t="shared" si="771"/>
        <v>285.20575041173112</v>
      </c>
      <c r="U1479" s="40">
        <f t="shared" si="773"/>
        <v>0.2</v>
      </c>
      <c r="V1479" s="11">
        <f t="shared" si="795"/>
        <v>89.330972357987477</v>
      </c>
      <c r="W1479" s="11">
        <f t="shared" si="795"/>
        <v>110654.22437231084</v>
      </c>
      <c r="X1479" s="11">
        <f t="shared" si="795"/>
        <v>4426.1689748924337</v>
      </c>
      <c r="Y1479" s="11">
        <f t="shared" si="795"/>
        <v>5151.0265090580842</v>
      </c>
      <c r="Z1479" s="11">
        <f t="shared" si="795"/>
        <v>1.163766349246363</v>
      </c>
      <c r="AA1479" s="11">
        <f t="shared" si="795"/>
        <v>19.697216586458978</v>
      </c>
      <c r="AB1479" s="11">
        <f t="shared" si="806"/>
        <v>153.20575041173109</v>
      </c>
      <c r="AC1479" s="11">
        <f t="shared" si="806"/>
        <v>0</v>
      </c>
      <c r="AD1479" s="11">
        <f t="shared" si="806"/>
        <v>0</v>
      </c>
      <c r="AE1479" s="11">
        <f t="shared" si="806"/>
        <v>0</v>
      </c>
      <c r="AF1479" s="11">
        <f t="shared" si="801"/>
        <v>0</v>
      </c>
      <c r="AG1479" s="11">
        <f t="shared" si="801"/>
        <v>0</v>
      </c>
      <c r="AH1479" s="11">
        <f t="shared" si="801"/>
        <v>0</v>
      </c>
      <c r="AI1479" s="11">
        <f t="shared" si="801"/>
        <v>0</v>
      </c>
      <c r="AJ1479" s="11">
        <f t="shared" si="801"/>
        <v>0</v>
      </c>
      <c r="AK1479" s="11">
        <f t="shared" si="801"/>
        <v>0</v>
      </c>
      <c r="AL1479" s="11">
        <f t="shared" si="800"/>
        <v>0</v>
      </c>
      <c r="AM1479" s="11">
        <f t="shared" ref="AM1479:AY1498" si="807">IF($A1479="x",CQ1479,"")</f>
        <v>0</v>
      </c>
      <c r="AN1479" s="11">
        <f t="shared" si="807"/>
        <v>0</v>
      </c>
      <c r="AO1479" s="11">
        <f t="shared" si="807"/>
        <v>0</v>
      </c>
      <c r="AP1479" s="11">
        <f t="shared" si="807"/>
        <v>0</v>
      </c>
      <c r="AQ1479" s="11">
        <f t="shared" si="807"/>
        <v>0</v>
      </c>
      <c r="AR1479" s="11">
        <f t="shared" si="807"/>
        <v>0</v>
      </c>
      <c r="AS1479" s="11">
        <f t="shared" si="807"/>
        <v>0</v>
      </c>
      <c r="AT1479" s="11">
        <f t="shared" si="807"/>
        <v>0</v>
      </c>
      <c r="AU1479" s="11">
        <f t="shared" si="807"/>
        <v>0</v>
      </c>
      <c r="AV1479" s="11">
        <f t="shared" si="807"/>
        <v>171126.1875</v>
      </c>
      <c r="AW1479" s="11">
        <f t="shared" si="807"/>
        <v>0</v>
      </c>
      <c r="AX1479" s="11">
        <f t="shared" si="807"/>
        <v>0</v>
      </c>
      <c r="AY1479" s="11">
        <f t="shared" si="807"/>
        <v>4695.8086256175966</v>
      </c>
      <c r="AZ1479" s="11">
        <f t="shared" si="804"/>
        <v>1</v>
      </c>
      <c r="BA1479" s="11">
        <f t="shared" si="804"/>
        <v>1</v>
      </c>
      <c r="BB1479" s="11">
        <f t="shared" si="804"/>
        <v>1</v>
      </c>
      <c r="BC1479" s="11">
        <f t="shared" si="804"/>
        <v>1</v>
      </c>
      <c r="BD1479" s="11">
        <f t="shared" si="804"/>
        <v>2</v>
      </c>
      <c r="BE1479" s="11">
        <f t="shared" si="804"/>
        <v>3</v>
      </c>
      <c r="BF1479" s="15" t="str">
        <f t="shared" si="774"/>
        <v>ČSN 42 6935</v>
      </c>
      <c r="BG1479" s="42">
        <v>2.2843499999999999</v>
      </c>
      <c r="BH1479" s="17">
        <f t="shared" si="775"/>
        <v>50</v>
      </c>
      <c r="BI1479" s="17">
        <f t="shared" si="776"/>
        <v>50</v>
      </c>
      <c r="BK1479" s="17">
        <f t="shared" si="777"/>
        <v>1.5</v>
      </c>
      <c r="BM1479" s="17">
        <f t="shared" si="784"/>
        <v>1.5</v>
      </c>
      <c r="BX1479" s="18">
        <f t="shared" si="785"/>
        <v>285.20575041173112</v>
      </c>
      <c r="BY1479" s="42">
        <v>0.2</v>
      </c>
      <c r="BZ1479" s="43">
        <f t="shared" si="802"/>
        <v>89.330972357987477</v>
      </c>
      <c r="CA1479" s="18">
        <f t="shared" si="778"/>
        <v>110654.22437231084</v>
      </c>
      <c r="CB1479" s="18">
        <f t="shared" si="779"/>
        <v>4426.1689748924337</v>
      </c>
      <c r="CC1479" s="18">
        <f t="shared" si="780"/>
        <v>5151.0265090580842</v>
      </c>
      <c r="CD1479" s="25">
        <f t="shared" si="781"/>
        <v>1.163766349246363</v>
      </c>
      <c r="CE1479" s="26">
        <f t="shared" si="782"/>
        <v>19.697216586458978</v>
      </c>
      <c r="CF1479" s="18">
        <f t="shared" si="786"/>
        <v>153.20575041173109</v>
      </c>
      <c r="CG1479" s="18"/>
      <c r="CH1479" s="18"/>
      <c r="CI1479" s="18"/>
      <c r="CJ1479" s="18"/>
      <c r="CL1479" s="26"/>
      <c r="CZ1479" s="18">
        <f t="shared" si="787"/>
        <v>171126.1875</v>
      </c>
      <c r="DC1479" s="18">
        <f t="shared" si="788"/>
        <v>4695.8086256175966</v>
      </c>
      <c r="DD1479" s="17">
        <f t="shared" si="789"/>
        <v>1</v>
      </c>
      <c r="DE1479" s="17">
        <f t="shared" si="790"/>
        <v>1</v>
      </c>
      <c r="DF1479" s="17">
        <f t="shared" si="791"/>
        <v>1</v>
      </c>
      <c r="DG1479" s="17">
        <f t="shared" si="792"/>
        <v>1</v>
      </c>
      <c r="DH1479" s="17">
        <f t="shared" si="793"/>
        <v>2</v>
      </c>
      <c r="DI1479" s="17">
        <f t="shared" si="794"/>
        <v>3</v>
      </c>
      <c r="DJ1479" s="20" t="s">
        <v>1528</v>
      </c>
    </row>
    <row r="1480" spans="1:114" x14ac:dyDescent="0.2">
      <c r="A1480" s="15" t="s">
        <v>105</v>
      </c>
      <c r="B1480" s="10" t="s">
        <v>1580</v>
      </c>
      <c r="C1480" s="11">
        <f t="shared" si="772"/>
        <v>3.0144000000000002</v>
      </c>
      <c r="D1480" s="11">
        <f t="shared" si="805"/>
        <v>50</v>
      </c>
      <c r="E1480" s="11">
        <f t="shared" si="805"/>
        <v>50</v>
      </c>
      <c r="F1480" s="11">
        <f t="shared" si="805"/>
        <v>0</v>
      </c>
      <c r="G1480" s="11">
        <f t="shared" si="805"/>
        <v>2</v>
      </c>
      <c r="H1480" s="11">
        <f t="shared" si="805"/>
        <v>0</v>
      </c>
      <c r="I1480" s="11">
        <f t="shared" si="803"/>
        <v>2</v>
      </c>
      <c r="J1480" s="11">
        <f t="shared" si="803"/>
        <v>0</v>
      </c>
      <c r="K1480" s="11">
        <f t="shared" si="803"/>
        <v>0</v>
      </c>
      <c r="L1480" s="11">
        <f t="shared" si="803"/>
        <v>0</v>
      </c>
      <c r="M1480" s="11">
        <f t="shared" si="803"/>
        <v>0</v>
      </c>
      <c r="N1480" s="11">
        <f t="shared" si="797"/>
        <v>0</v>
      </c>
      <c r="O1480" s="11">
        <f t="shared" si="797"/>
        <v>0</v>
      </c>
      <c r="P1480" s="11">
        <f t="shared" si="797"/>
        <v>0</v>
      </c>
      <c r="Q1480" s="11">
        <f t="shared" si="797"/>
        <v>0</v>
      </c>
      <c r="R1480" s="11">
        <f t="shared" si="797"/>
        <v>0</v>
      </c>
      <c r="S1480" s="11">
        <f t="shared" si="771"/>
        <v>0</v>
      </c>
      <c r="T1480" s="11">
        <f t="shared" si="771"/>
        <v>373.6991118430775</v>
      </c>
      <c r="U1480" s="40">
        <f t="shared" si="773"/>
        <v>0.2</v>
      </c>
      <c r="V1480" s="11">
        <f t="shared" si="795"/>
        <v>68.177060632319467</v>
      </c>
      <c r="W1480" s="11">
        <f t="shared" si="795"/>
        <v>141469.80388201258</v>
      </c>
      <c r="X1480" s="11">
        <f t="shared" si="795"/>
        <v>5658.7921552805028</v>
      </c>
      <c r="Y1480" s="11">
        <f t="shared" si="795"/>
        <v>6662.3480153712944</v>
      </c>
      <c r="Z1480" s="11">
        <f t="shared" si="795"/>
        <v>1.1773445344081639</v>
      </c>
      <c r="AA1480" s="11">
        <f t="shared" si="795"/>
        <v>19.456774381396645</v>
      </c>
      <c r="AB1480" s="11">
        <f t="shared" si="806"/>
        <v>205.6991118430775</v>
      </c>
      <c r="AC1480" s="11">
        <f t="shared" si="806"/>
        <v>0</v>
      </c>
      <c r="AD1480" s="11">
        <f t="shared" si="806"/>
        <v>0</v>
      </c>
      <c r="AE1480" s="11">
        <f t="shared" si="806"/>
        <v>0</v>
      </c>
      <c r="AF1480" s="11">
        <f t="shared" si="801"/>
        <v>0</v>
      </c>
      <c r="AG1480" s="11">
        <f t="shared" si="801"/>
        <v>0</v>
      </c>
      <c r="AH1480" s="11">
        <f t="shared" si="801"/>
        <v>0</v>
      </c>
      <c r="AI1480" s="11">
        <f t="shared" si="801"/>
        <v>0</v>
      </c>
      <c r="AJ1480" s="11">
        <f t="shared" si="801"/>
        <v>0</v>
      </c>
      <c r="AK1480" s="11">
        <f t="shared" si="801"/>
        <v>0</v>
      </c>
      <c r="AL1480" s="11">
        <f t="shared" si="801"/>
        <v>0</v>
      </c>
      <c r="AM1480" s="11">
        <f t="shared" si="807"/>
        <v>0</v>
      </c>
      <c r="AN1480" s="11">
        <f t="shared" si="807"/>
        <v>0</v>
      </c>
      <c r="AO1480" s="11">
        <f t="shared" si="807"/>
        <v>0</v>
      </c>
      <c r="AP1480" s="11">
        <f t="shared" si="807"/>
        <v>0</v>
      </c>
      <c r="AQ1480" s="11">
        <f t="shared" si="807"/>
        <v>0</v>
      </c>
      <c r="AR1480" s="11">
        <f t="shared" si="807"/>
        <v>0</v>
      </c>
      <c r="AS1480" s="11">
        <f t="shared" si="807"/>
        <v>0</v>
      </c>
      <c r="AT1480" s="11">
        <f t="shared" si="807"/>
        <v>0</v>
      </c>
      <c r="AU1480" s="11">
        <f t="shared" si="807"/>
        <v>0</v>
      </c>
      <c r="AV1480" s="11">
        <f t="shared" si="807"/>
        <v>221184</v>
      </c>
      <c r="AW1480" s="11">
        <f t="shared" si="807"/>
        <v>0</v>
      </c>
      <c r="AX1480" s="11">
        <f t="shared" si="807"/>
        <v>0</v>
      </c>
      <c r="AY1480" s="11">
        <f t="shared" si="807"/>
        <v>4592.5486677646168</v>
      </c>
      <c r="AZ1480" s="11">
        <f t="shared" si="804"/>
        <v>1</v>
      </c>
      <c r="BA1480" s="11">
        <f t="shared" si="804"/>
        <v>1</v>
      </c>
      <c r="BB1480" s="11">
        <f t="shared" si="804"/>
        <v>1</v>
      </c>
      <c r="BC1480" s="11">
        <f t="shared" si="804"/>
        <v>1</v>
      </c>
      <c r="BD1480" s="11">
        <f t="shared" si="804"/>
        <v>1</v>
      </c>
      <c r="BE1480" s="11">
        <f t="shared" si="804"/>
        <v>1</v>
      </c>
      <c r="BF1480" s="15" t="str">
        <f t="shared" si="774"/>
        <v>ČSN 42 6935</v>
      </c>
      <c r="BG1480" s="42">
        <v>3.0144000000000002</v>
      </c>
      <c r="BH1480" s="17">
        <f t="shared" si="775"/>
        <v>50</v>
      </c>
      <c r="BI1480" s="17">
        <f t="shared" si="776"/>
        <v>50</v>
      </c>
      <c r="BK1480" s="17">
        <f t="shared" si="777"/>
        <v>2</v>
      </c>
      <c r="BM1480" s="17">
        <f t="shared" si="784"/>
        <v>2</v>
      </c>
      <c r="BX1480" s="18">
        <f t="shared" si="785"/>
        <v>373.6991118430775</v>
      </c>
      <c r="BY1480" s="42">
        <v>0.2</v>
      </c>
      <c r="BZ1480" s="43">
        <f t="shared" si="802"/>
        <v>68.177060632319467</v>
      </c>
      <c r="CA1480" s="18">
        <f t="shared" si="778"/>
        <v>141469.80388201258</v>
      </c>
      <c r="CB1480" s="18">
        <f t="shared" si="779"/>
        <v>5658.7921552805028</v>
      </c>
      <c r="CC1480" s="18">
        <f t="shared" si="780"/>
        <v>6662.3480153712944</v>
      </c>
      <c r="CD1480" s="25">
        <f t="shared" si="781"/>
        <v>1.1773445344081639</v>
      </c>
      <c r="CE1480" s="26">
        <f t="shared" si="782"/>
        <v>19.456774381396645</v>
      </c>
      <c r="CF1480" s="18">
        <f t="shared" si="786"/>
        <v>205.6991118430775</v>
      </c>
      <c r="CG1480" s="18"/>
      <c r="CH1480" s="18"/>
      <c r="CI1480" s="18"/>
      <c r="CJ1480" s="18"/>
      <c r="CL1480" s="26"/>
      <c r="CZ1480" s="18">
        <f t="shared" si="787"/>
        <v>221184</v>
      </c>
      <c r="DC1480" s="18">
        <f t="shared" si="788"/>
        <v>4592.5486677646168</v>
      </c>
      <c r="DD1480" s="17">
        <f t="shared" si="789"/>
        <v>1</v>
      </c>
      <c r="DE1480" s="17">
        <f t="shared" si="790"/>
        <v>1</v>
      </c>
      <c r="DF1480" s="17">
        <f t="shared" si="791"/>
        <v>1</v>
      </c>
      <c r="DG1480" s="17">
        <f t="shared" si="792"/>
        <v>1</v>
      </c>
      <c r="DH1480" s="17">
        <f t="shared" si="793"/>
        <v>1</v>
      </c>
      <c r="DI1480" s="17">
        <f t="shared" si="794"/>
        <v>1</v>
      </c>
      <c r="DJ1480" s="20" t="s">
        <v>1528</v>
      </c>
    </row>
    <row r="1481" spans="1:114" x14ac:dyDescent="0.2">
      <c r="A1481" s="15" t="s">
        <v>105</v>
      </c>
      <c r="B1481" s="10" t="s">
        <v>1581</v>
      </c>
      <c r="C1481" s="11">
        <f t="shared" si="772"/>
        <v>3.7287499999999998</v>
      </c>
      <c r="D1481" s="11">
        <f t="shared" si="805"/>
        <v>50</v>
      </c>
      <c r="E1481" s="11">
        <f t="shared" si="805"/>
        <v>50</v>
      </c>
      <c r="F1481" s="11">
        <f t="shared" si="805"/>
        <v>0</v>
      </c>
      <c r="G1481" s="11">
        <f t="shared" si="805"/>
        <v>2.5</v>
      </c>
      <c r="H1481" s="11">
        <f t="shared" si="805"/>
        <v>0</v>
      </c>
      <c r="I1481" s="11">
        <f t="shared" si="803"/>
        <v>2.5</v>
      </c>
      <c r="J1481" s="11">
        <f t="shared" si="803"/>
        <v>0</v>
      </c>
      <c r="K1481" s="11">
        <f t="shared" si="803"/>
        <v>0</v>
      </c>
      <c r="L1481" s="11">
        <f t="shared" si="803"/>
        <v>0</v>
      </c>
      <c r="M1481" s="11">
        <f t="shared" si="803"/>
        <v>0</v>
      </c>
      <c r="N1481" s="11">
        <f t="shared" si="797"/>
        <v>0</v>
      </c>
      <c r="O1481" s="11">
        <f t="shared" si="797"/>
        <v>0</v>
      </c>
      <c r="P1481" s="11">
        <f t="shared" si="797"/>
        <v>0</v>
      </c>
      <c r="Q1481" s="11">
        <f t="shared" si="797"/>
        <v>0</v>
      </c>
      <c r="R1481" s="11">
        <f t="shared" si="797"/>
        <v>0</v>
      </c>
      <c r="S1481" s="11">
        <f t="shared" si="771"/>
        <v>0</v>
      </c>
      <c r="T1481" s="11">
        <f t="shared" si="771"/>
        <v>458.90486225480862</v>
      </c>
      <c r="U1481" s="40">
        <f t="shared" si="773"/>
        <v>0.2</v>
      </c>
      <c r="V1481" s="11">
        <f t="shared" si="795"/>
        <v>55.518494358908839</v>
      </c>
      <c r="W1481" s="11">
        <f t="shared" si="795"/>
        <v>169438.8058049558</v>
      </c>
      <c r="X1481" s="11">
        <f t="shared" si="795"/>
        <v>6777.5522321982316</v>
      </c>
      <c r="Y1481" s="11">
        <f t="shared" si="795"/>
        <v>8073.9305784295047</v>
      </c>
      <c r="Z1481" s="11">
        <f t="shared" si="795"/>
        <v>1.1912753014388509</v>
      </c>
      <c r="AA1481" s="11">
        <f t="shared" si="795"/>
        <v>19.215208945840544</v>
      </c>
      <c r="AB1481" s="11">
        <f t="shared" si="806"/>
        <v>258.90486225480862</v>
      </c>
      <c r="AC1481" s="11">
        <f t="shared" si="806"/>
        <v>0</v>
      </c>
      <c r="AD1481" s="11">
        <f t="shared" si="806"/>
        <v>0</v>
      </c>
      <c r="AE1481" s="11">
        <f t="shared" si="806"/>
        <v>0</v>
      </c>
      <c r="AF1481" s="11">
        <f t="shared" si="801"/>
        <v>0</v>
      </c>
      <c r="AG1481" s="11">
        <f t="shared" si="801"/>
        <v>0</v>
      </c>
      <c r="AH1481" s="11">
        <f t="shared" si="801"/>
        <v>0</v>
      </c>
      <c r="AI1481" s="11">
        <f t="shared" si="801"/>
        <v>0</v>
      </c>
      <c r="AJ1481" s="11">
        <f t="shared" si="801"/>
        <v>0</v>
      </c>
      <c r="AK1481" s="11">
        <f t="shared" si="801"/>
        <v>0</v>
      </c>
      <c r="AL1481" s="11">
        <f t="shared" si="801"/>
        <v>0</v>
      </c>
      <c r="AM1481" s="11">
        <f t="shared" si="807"/>
        <v>0</v>
      </c>
      <c r="AN1481" s="11">
        <f t="shared" si="807"/>
        <v>0</v>
      </c>
      <c r="AO1481" s="11">
        <f t="shared" si="807"/>
        <v>0</v>
      </c>
      <c r="AP1481" s="11">
        <f t="shared" si="807"/>
        <v>0</v>
      </c>
      <c r="AQ1481" s="11">
        <f t="shared" si="807"/>
        <v>0</v>
      </c>
      <c r="AR1481" s="11">
        <f t="shared" si="807"/>
        <v>0</v>
      </c>
      <c r="AS1481" s="11">
        <f t="shared" si="807"/>
        <v>0</v>
      </c>
      <c r="AT1481" s="11">
        <f t="shared" si="807"/>
        <v>0</v>
      </c>
      <c r="AU1481" s="11">
        <f t="shared" si="807"/>
        <v>0</v>
      </c>
      <c r="AV1481" s="11">
        <f t="shared" si="807"/>
        <v>267929.6875</v>
      </c>
      <c r="AW1481" s="11">
        <f t="shared" si="807"/>
        <v>0</v>
      </c>
      <c r="AX1481" s="11">
        <f t="shared" si="807"/>
        <v>0</v>
      </c>
      <c r="AY1481" s="11">
        <f t="shared" si="807"/>
        <v>4488.3572933822124</v>
      </c>
      <c r="AZ1481" s="11">
        <f t="shared" si="804"/>
        <v>1</v>
      </c>
      <c r="BA1481" s="11">
        <f t="shared" si="804"/>
        <v>1</v>
      </c>
      <c r="BB1481" s="11">
        <f t="shared" si="804"/>
        <v>1</v>
      </c>
      <c r="BC1481" s="11">
        <f t="shared" si="804"/>
        <v>1</v>
      </c>
      <c r="BD1481" s="11">
        <f t="shared" si="804"/>
        <v>1</v>
      </c>
      <c r="BE1481" s="11">
        <f t="shared" si="804"/>
        <v>1</v>
      </c>
      <c r="BF1481" s="15" t="str">
        <f t="shared" si="774"/>
        <v>ČSN 42 6935</v>
      </c>
      <c r="BG1481" s="42">
        <v>3.7287499999999998</v>
      </c>
      <c r="BH1481" s="17">
        <f t="shared" si="775"/>
        <v>50</v>
      </c>
      <c r="BI1481" s="17">
        <f t="shared" si="776"/>
        <v>50</v>
      </c>
      <c r="BK1481" s="17">
        <f t="shared" si="777"/>
        <v>2.5</v>
      </c>
      <c r="BM1481" s="17">
        <f t="shared" si="784"/>
        <v>2.5</v>
      </c>
      <c r="BX1481" s="18">
        <f t="shared" si="785"/>
        <v>458.90486225480862</v>
      </c>
      <c r="BY1481" s="42">
        <v>0.2</v>
      </c>
      <c r="BZ1481" s="43">
        <f t="shared" si="802"/>
        <v>55.518494358908839</v>
      </c>
      <c r="CA1481" s="18">
        <f t="shared" si="778"/>
        <v>169438.8058049558</v>
      </c>
      <c r="CB1481" s="18">
        <f t="shared" si="779"/>
        <v>6777.5522321982316</v>
      </c>
      <c r="CC1481" s="18">
        <f t="shared" si="780"/>
        <v>8073.9305784295047</v>
      </c>
      <c r="CD1481" s="25">
        <f t="shared" si="781"/>
        <v>1.1912753014388509</v>
      </c>
      <c r="CE1481" s="26">
        <f t="shared" si="782"/>
        <v>19.215208945840544</v>
      </c>
      <c r="CF1481" s="18">
        <f t="shared" si="786"/>
        <v>258.90486225480862</v>
      </c>
      <c r="CG1481" s="18"/>
      <c r="CH1481" s="18"/>
      <c r="CI1481" s="18"/>
      <c r="CJ1481" s="18"/>
      <c r="CL1481" s="26"/>
      <c r="CZ1481" s="18">
        <f t="shared" si="787"/>
        <v>267929.6875</v>
      </c>
      <c r="DC1481" s="18">
        <f t="shared" si="788"/>
        <v>4488.3572933822124</v>
      </c>
      <c r="DD1481" s="17">
        <f t="shared" si="789"/>
        <v>1</v>
      </c>
      <c r="DE1481" s="17">
        <f t="shared" si="790"/>
        <v>1</v>
      </c>
      <c r="DF1481" s="17">
        <f t="shared" si="791"/>
        <v>1</v>
      </c>
      <c r="DG1481" s="17">
        <f t="shared" si="792"/>
        <v>1</v>
      </c>
      <c r="DH1481" s="17">
        <f t="shared" si="793"/>
        <v>1</v>
      </c>
      <c r="DI1481" s="17">
        <f t="shared" si="794"/>
        <v>1</v>
      </c>
      <c r="DJ1481" s="20" t="s">
        <v>1528</v>
      </c>
    </row>
    <row r="1482" spans="1:114" x14ac:dyDescent="0.2">
      <c r="A1482" s="15" t="s">
        <v>105</v>
      </c>
      <c r="B1482" s="10" t="s">
        <v>1582</v>
      </c>
      <c r="C1482" s="11">
        <f t="shared" si="772"/>
        <v>4.4273999999999996</v>
      </c>
      <c r="D1482" s="11">
        <f t="shared" si="805"/>
        <v>50</v>
      </c>
      <c r="E1482" s="11">
        <f t="shared" si="805"/>
        <v>50</v>
      </c>
      <c r="F1482" s="11">
        <f t="shared" si="805"/>
        <v>0</v>
      </c>
      <c r="G1482" s="11">
        <f t="shared" si="805"/>
        <v>3</v>
      </c>
      <c r="H1482" s="11">
        <f t="shared" si="805"/>
        <v>0</v>
      </c>
      <c r="I1482" s="11">
        <f t="shared" si="803"/>
        <v>3</v>
      </c>
      <c r="J1482" s="11">
        <f t="shared" si="803"/>
        <v>0</v>
      </c>
      <c r="K1482" s="11">
        <f t="shared" si="803"/>
        <v>0</v>
      </c>
      <c r="L1482" s="11">
        <f t="shared" si="803"/>
        <v>0</v>
      </c>
      <c r="M1482" s="11">
        <f t="shared" si="803"/>
        <v>0</v>
      </c>
      <c r="N1482" s="11">
        <f t="shared" si="797"/>
        <v>0</v>
      </c>
      <c r="O1482" s="11">
        <f t="shared" si="797"/>
        <v>0</v>
      </c>
      <c r="P1482" s="11">
        <f t="shared" si="797"/>
        <v>0</v>
      </c>
      <c r="Q1482" s="11">
        <f t="shared" si="797"/>
        <v>0</v>
      </c>
      <c r="R1482" s="11">
        <f t="shared" si="797"/>
        <v>0</v>
      </c>
      <c r="S1482" s="11">
        <f t="shared" si="771"/>
        <v>0</v>
      </c>
      <c r="T1482" s="11">
        <f t="shared" si="771"/>
        <v>540.82300164692447</v>
      </c>
      <c r="U1482" s="40">
        <f t="shared" si="773"/>
        <v>0.2</v>
      </c>
      <c r="V1482" s="11">
        <f t="shared" si="795"/>
        <v>47.109140936654377</v>
      </c>
      <c r="W1482" s="11">
        <f t="shared" si="795"/>
        <v>194671.36236306763</v>
      </c>
      <c r="X1482" s="11">
        <f t="shared" si="795"/>
        <v>7786.854494522705</v>
      </c>
      <c r="Y1482" s="11">
        <f t="shared" si="795"/>
        <v>9387.6370312915642</v>
      </c>
      <c r="Z1482" s="11">
        <f t="shared" si="795"/>
        <v>1.2055749902473269</v>
      </c>
      <c r="AA1482" s="11">
        <f t="shared" si="795"/>
        <v>18.972451748555628</v>
      </c>
      <c r="AB1482" s="11">
        <f t="shared" si="806"/>
        <v>312.82300164692441</v>
      </c>
      <c r="AC1482" s="11">
        <f t="shared" si="806"/>
        <v>0</v>
      </c>
      <c r="AD1482" s="11">
        <f t="shared" si="806"/>
        <v>0</v>
      </c>
      <c r="AE1482" s="11">
        <f t="shared" si="806"/>
        <v>0</v>
      </c>
      <c r="AF1482" s="11">
        <f t="shared" si="801"/>
        <v>0</v>
      </c>
      <c r="AG1482" s="11">
        <f t="shared" si="801"/>
        <v>0</v>
      </c>
      <c r="AH1482" s="11">
        <f t="shared" si="801"/>
        <v>0</v>
      </c>
      <c r="AI1482" s="11">
        <f t="shared" si="801"/>
        <v>0</v>
      </c>
      <c r="AJ1482" s="11">
        <f t="shared" si="801"/>
        <v>0</v>
      </c>
      <c r="AK1482" s="11">
        <f t="shared" si="801"/>
        <v>0</v>
      </c>
      <c r="AL1482" s="11">
        <f t="shared" si="801"/>
        <v>0</v>
      </c>
      <c r="AM1482" s="11">
        <f t="shared" si="807"/>
        <v>0</v>
      </c>
      <c r="AN1482" s="11">
        <f t="shared" si="807"/>
        <v>0</v>
      </c>
      <c r="AO1482" s="11">
        <f t="shared" si="807"/>
        <v>0</v>
      </c>
      <c r="AP1482" s="11">
        <f t="shared" si="807"/>
        <v>0</v>
      </c>
      <c r="AQ1482" s="11">
        <f t="shared" si="807"/>
        <v>0</v>
      </c>
      <c r="AR1482" s="11">
        <f t="shared" si="807"/>
        <v>0</v>
      </c>
      <c r="AS1482" s="11">
        <f t="shared" si="807"/>
        <v>0</v>
      </c>
      <c r="AT1482" s="11">
        <f t="shared" si="807"/>
        <v>0</v>
      </c>
      <c r="AU1482" s="11">
        <f t="shared" si="807"/>
        <v>0</v>
      </c>
      <c r="AV1482" s="11">
        <f t="shared" si="807"/>
        <v>311469</v>
      </c>
      <c r="AW1482" s="11">
        <f t="shared" si="807"/>
        <v>0</v>
      </c>
      <c r="AX1482" s="11">
        <f t="shared" si="807"/>
        <v>0</v>
      </c>
      <c r="AY1482" s="11">
        <f t="shared" si="807"/>
        <v>4383.2345024703864</v>
      </c>
      <c r="AZ1482" s="11">
        <f t="shared" si="804"/>
        <v>1</v>
      </c>
      <c r="BA1482" s="11">
        <f t="shared" si="804"/>
        <v>1</v>
      </c>
      <c r="BB1482" s="11">
        <f t="shared" si="804"/>
        <v>1</v>
      </c>
      <c r="BC1482" s="11">
        <f t="shared" si="804"/>
        <v>1</v>
      </c>
      <c r="BD1482" s="11">
        <f t="shared" si="804"/>
        <v>1</v>
      </c>
      <c r="BE1482" s="11">
        <f t="shared" si="804"/>
        <v>1</v>
      </c>
      <c r="BF1482" s="15" t="str">
        <f t="shared" si="774"/>
        <v>ČSN 42 6935</v>
      </c>
      <c r="BG1482" s="42">
        <v>4.4273999999999996</v>
      </c>
      <c r="BH1482" s="17">
        <f t="shared" si="775"/>
        <v>50</v>
      </c>
      <c r="BI1482" s="17">
        <f t="shared" si="776"/>
        <v>50</v>
      </c>
      <c r="BK1482" s="17">
        <f t="shared" si="777"/>
        <v>3</v>
      </c>
      <c r="BM1482" s="17">
        <f t="shared" si="784"/>
        <v>3</v>
      </c>
      <c r="BX1482" s="18">
        <f t="shared" si="785"/>
        <v>540.82300164692447</v>
      </c>
      <c r="BY1482" s="42">
        <v>0.2</v>
      </c>
      <c r="BZ1482" s="43">
        <f t="shared" si="802"/>
        <v>47.109140936654377</v>
      </c>
      <c r="CA1482" s="18">
        <f t="shared" si="778"/>
        <v>194671.36236306763</v>
      </c>
      <c r="CB1482" s="18">
        <f t="shared" si="779"/>
        <v>7786.854494522705</v>
      </c>
      <c r="CC1482" s="18">
        <f t="shared" si="780"/>
        <v>9387.6370312915642</v>
      </c>
      <c r="CD1482" s="25">
        <f t="shared" si="781"/>
        <v>1.2055749902473269</v>
      </c>
      <c r="CE1482" s="26">
        <f t="shared" si="782"/>
        <v>18.972451748555628</v>
      </c>
      <c r="CF1482" s="18">
        <f t="shared" si="786"/>
        <v>312.82300164692441</v>
      </c>
      <c r="CG1482" s="18"/>
      <c r="CH1482" s="18"/>
      <c r="CI1482" s="18"/>
      <c r="CJ1482" s="18"/>
      <c r="CL1482" s="26"/>
      <c r="CZ1482" s="18">
        <f t="shared" si="787"/>
        <v>311469</v>
      </c>
      <c r="DC1482" s="18">
        <f t="shared" si="788"/>
        <v>4383.2345024703864</v>
      </c>
      <c r="DD1482" s="17">
        <f t="shared" si="789"/>
        <v>1</v>
      </c>
      <c r="DE1482" s="17">
        <f t="shared" si="790"/>
        <v>1</v>
      </c>
      <c r="DF1482" s="17">
        <f t="shared" si="791"/>
        <v>1</v>
      </c>
      <c r="DG1482" s="17">
        <f t="shared" si="792"/>
        <v>1</v>
      </c>
      <c r="DH1482" s="17">
        <f t="shared" si="793"/>
        <v>1</v>
      </c>
      <c r="DI1482" s="17">
        <f t="shared" si="794"/>
        <v>1</v>
      </c>
      <c r="DJ1482" s="20" t="s">
        <v>1528</v>
      </c>
    </row>
    <row r="1483" spans="1:114" x14ac:dyDescent="0.2">
      <c r="A1483" s="15" t="s">
        <v>105</v>
      </c>
      <c r="B1483" s="10" t="s">
        <v>1583</v>
      </c>
      <c r="C1483" s="11">
        <f t="shared" si="772"/>
        <v>5.1103500000000004</v>
      </c>
      <c r="D1483" s="11">
        <f t="shared" si="805"/>
        <v>50</v>
      </c>
      <c r="E1483" s="11">
        <f t="shared" si="805"/>
        <v>50</v>
      </c>
      <c r="F1483" s="11">
        <f t="shared" si="805"/>
        <v>0</v>
      </c>
      <c r="G1483" s="11">
        <f t="shared" si="805"/>
        <v>3.5</v>
      </c>
      <c r="H1483" s="11">
        <f t="shared" si="805"/>
        <v>0</v>
      </c>
      <c r="I1483" s="11">
        <f t="shared" si="803"/>
        <v>3.5</v>
      </c>
      <c r="J1483" s="11">
        <f t="shared" si="803"/>
        <v>0</v>
      </c>
      <c r="K1483" s="11">
        <f t="shared" si="803"/>
        <v>0</v>
      </c>
      <c r="L1483" s="11">
        <f t="shared" si="803"/>
        <v>0</v>
      </c>
      <c r="M1483" s="11">
        <f t="shared" si="803"/>
        <v>0</v>
      </c>
      <c r="N1483" s="11">
        <f t="shared" si="797"/>
        <v>0</v>
      </c>
      <c r="O1483" s="11">
        <f t="shared" si="797"/>
        <v>0</v>
      </c>
      <c r="P1483" s="11">
        <f t="shared" si="797"/>
        <v>0</v>
      </c>
      <c r="Q1483" s="11">
        <f t="shared" si="797"/>
        <v>0</v>
      </c>
      <c r="R1483" s="11">
        <f t="shared" si="797"/>
        <v>0</v>
      </c>
      <c r="S1483" s="11">
        <f t="shared" si="771"/>
        <v>0</v>
      </c>
      <c r="T1483" s="11">
        <f t="shared" si="771"/>
        <v>619.45353001942487</v>
      </c>
      <c r="U1483" s="40">
        <f t="shared" si="773"/>
        <v>0.2</v>
      </c>
      <c r="V1483" s="11">
        <f t="shared" si="795"/>
        <v>41.129327337226563</v>
      </c>
      <c r="W1483" s="11">
        <f t="shared" si="795"/>
        <v>217275.82590471613</v>
      </c>
      <c r="X1483" s="11">
        <f t="shared" si="795"/>
        <v>8691.0330361886445</v>
      </c>
      <c r="Y1483" s="11">
        <f t="shared" si="795"/>
        <v>10605.330207016314</v>
      </c>
      <c r="Z1483" s="11">
        <f t="shared" si="795"/>
        <v>1.220261177567352</v>
      </c>
      <c r="AA1483" s="11">
        <f t="shared" si="795"/>
        <v>18.72842855712878</v>
      </c>
      <c r="AB1483" s="11">
        <f t="shared" si="806"/>
        <v>367.45353001942487</v>
      </c>
      <c r="AC1483" s="11">
        <f t="shared" si="806"/>
        <v>0</v>
      </c>
      <c r="AD1483" s="11">
        <f t="shared" si="806"/>
        <v>0</v>
      </c>
      <c r="AE1483" s="11">
        <f t="shared" si="806"/>
        <v>0</v>
      </c>
      <c r="AF1483" s="11">
        <f t="shared" si="801"/>
        <v>0</v>
      </c>
      <c r="AG1483" s="11">
        <f t="shared" si="801"/>
        <v>0</v>
      </c>
      <c r="AH1483" s="11">
        <f t="shared" si="801"/>
        <v>0</v>
      </c>
      <c r="AI1483" s="11">
        <f t="shared" si="801"/>
        <v>0</v>
      </c>
      <c r="AJ1483" s="11">
        <f t="shared" si="801"/>
        <v>0</v>
      </c>
      <c r="AK1483" s="11">
        <f t="shared" si="801"/>
        <v>0</v>
      </c>
      <c r="AL1483" s="11">
        <f t="shared" si="801"/>
        <v>0</v>
      </c>
      <c r="AM1483" s="11">
        <f t="shared" si="807"/>
        <v>0</v>
      </c>
      <c r="AN1483" s="11">
        <f t="shared" si="807"/>
        <v>0</v>
      </c>
      <c r="AO1483" s="11">
        <f t="shared" si="807"/>
        <v>0</v>
      </c>
      <c r="AP1483" s="11">
        <f t="shared" si="807"/>
        <v>0</v>
      </c>
      <c r="AQ1483" s="11">
        <f t="shared" si="807"/>
        <v>0</v>
      </c>
      <c r="AR1483" s="11">
        <f t="shared" si="807"/>
        <v>0</v>
      </c>
      <c r="AS1483" s="11">
        <f t="shared" si="807"/>
        <v>0</v>
      </c>
      <c r="AT1483" s="11">
        <f t="shared" si="807"/>
        <v>0</v>
      </c>
      <c r="AU1483" s="11">
        <f t="shared" si="807"/>
        <v>0</v>
      </c>
      <c r="AV1483" s="11">
        <f t="shared" si="807"/>
        <v>351906.1875</v>
      </c>
      <c r="AW1483" s="11">
        <f t="shared" si="807"/>
        <v>0</v>
      </c>
      <c r="AX1483" s="11">
        <f t="shared" si="807"/>
        <v>0</v>
      </c>
      <c r="AY1483" s="11">
        <f t="shared" si="807"/>
        <v>4277.1802950291367</v>
      </c>
      <c r="AZ1483" s="11">
        <f t="shared" si="804"/>
        <v>1</v>
      </c>
      <c r="BA1483" s="11">
        <f t="shared" si="804"/>
        <v>1</v>
      </c>
      <c r="BB1483" s="11">
        <f t="shared" si="804"/>
        <v>1</v>
      </c>
      <c r="BC1483" s="11">
        <f t="shared" si="804"/>
        <v>1</v>
      </c>
      <c r="BD1483" s="11">
        <f t="shared" si="804"/>
        <v>1</v>
      </c>
      <c r="BE1483" s="11">
        <f t="shared" si="804"/>
        <v>1</v>
      </c>
      <c r="BF1483" s="15" t="str">
        <f t="shared" si="774"/>
        <v>ČSN 42 6935</v>
      </c>
      <c r="BG1483" s="42">
        <v>5.1103500000000004</v>
      </c>
      <c r="BH1483" s="17">
        <f t="shared" si="775"/>
        <v>50</v>
      </c>
      <c r="BI1483" s="17">
        <f t="shared" si="776"/>
        <v>50</v>
      </c>
      <c r="BK1483" s="17">
        <f t="shared" si="777"/>
        <v>3.5</v>
      </c>
      <c r="BM1483" s="17">
        <f t="shared" si="784"/>
        <v>3.5</v>
      </c>
      <c r="BX1483" s="18">
        <f t="shared" si="785"/>
        <v>619.45353001942487</v>
      </c>
      <c r="BY1483" s="42">
        <v>0.2</v>
      </c>
      <c r="BZ1483" s="43">
        <f t="shared" si="802"/>
        <v>41.129327337226563</v>
      </c>
      <c r="CA1483" s="18">
        <f t="shared" si="778"/>
        <v>217275.82590471613</v>
      </c>
      <c r="CB1483" s="18">
        <f t="shared" si="779"/>
        <v>8691.0330361886445</v>
      </c>
      <c r="CC1483" s="18">
        <f t="shared" si="780"/>
        <v>10605.330207016314</v>
      </c>
      <c r="CD1483" s="25">
        <f t="shared" si="781"/>
        <v>1.220261177567352</v>
      </c>
      <c r="CE1483" s="26">
        <f t="shared" si="782"/>
        <v>18.72842855712878</v>
      </c>
      <c r="CF1483" s="18">
        <f t="shared" si="786"/>
        <v>367.45353001942487</v>
      </c>
      <c r="CG1483" s="18"/>
      <c r="CH1483" s="18"/>
      <c r="CI1483" s="18"/>
      <c r="CJ1483" s="18"/>
      <c r="CL1483" s="26"/>
      <c r="CZ1483" s="18">
        <f t="shared" si="787"/>
        <v>351906.1875</v>
      </c>
      <c r="DC1483" s="18">
        <f t="shared" si="788"/>
        <v>4277.1802950291367</v>
      </c>
      <c r="DD1483" s="17">
        <f t="shared" si="789"/>
        <v>1</v>
      </c>
      <c r="DE1483" s="17">
        <f t="shared" si="790"/>
        <v>1</v>
      </c>
      <c r="DF1483" s="17">
        <f t="shared" si="791"/>
        <v>1</v>
      </c>
      <c r="DG1483" s="17">
        <f t="shared" si="792"/>
        <v>1</v>
      </c>
      <c r="DH1483" s="17">
        <f t="shared" si="793"/>
        <v>1</v>
      </c>
      <c r="DI1483" s="17">
        <f t="shared" si="794"/>
        <v>1</v>
      </c>
      <c r="DJ1483" s="20" t="s">
        <v>1528</v>
      </c>
    </row>
    <row r="1484" spans="1:114" x14ac:dyDescent="0.2">
      <c r="A1484" s="15" t="s">
        <v>105</v>
      </c>
      <c r="B1484" s="10" t="s">
        <v>1584</v>
      </c>
      <c r="C1484" s="11">
        <f t="shared" si="772"/>
        <v>3.3283999999999998</v>
      </c>
      <c r="D1484" s="11">
        <f t="shared" si="805"/>
        <v>55</v>
      </c>
      <c r="E1484" s="11">
        <f t="shared" si="805"/>
        <v>55</v>
      </c>
      <c r="F1484" s="11">
        <f t="shared" si="805"/>
        <v>0</v>
      </c>
      <c r="G1484" s="11">
        <f t="shared" si="805"/>
        <v>2</v>
      </c>
      <c r="H1484" s="11">
        <f t="shared" si="805"/>
        <v>0</v>
      </c>
      <c r="I1484" s="11">
        <f t="shared" si="803"/>
        <v>2</v>
      </c>
      <c r="J1484" s="11">
        <f t="shared" si="803"/>
        <v>0</v>
      </c>
      <c r="K1484" s="11">
        <f t="shared" si="803"/>
        <v>0</v>
      </c>
      <c r="L1484" s="11">
        <f t="shared" si="803"/>
        <v>0</v>
      </c>
      <c r="M1484" s="11">
        <f t="shared" si="803"/>
        <v>0</v>
      </c>
      <c r="N1484" s="11">
        <f t="shared" si="803"/>
        <v>0</v>
      </c>
      <c r="O1484" s="11">
        <f t="shared" si="803"/>
        <v>0</v>
      </c>
      <c r="P1484" s="11">
        <f t="shared" si="803"/>
        <v>0</v>
      </c>
      <c r="Q1484" s="11">
        <f t="shared" si="803"/>
        <v>0</v>
      </c>
      <c r="R1484" s="11">
        <f t="shared" si="803"/>
        <v>0</v>
      </c>
      <c r="S1484" s="11">
        <f t="shared" si="771"/>
        <v>0</v>
      </c>
      <c r="T1484" s="11">
        <f t="shared" si="771"/>
        <v>413.6991118430775</v>
      </c>
      <c r="U1484" s="40">
        <f t="shared" si="773"/>
        <v>0.22</v>
      </c>
      <c r="V1484" s="11">
        <f t="shared" si="795"/>
        <v>67.743625511182799</v>
      </c>
      <c r="W1484" s="11">
        <f t="shared" si="795"/>
        <v>191210.49674122161</v>
      </c>
      <c r="X1484" s="11">
        <f t="shared" si="795"/>
        <v>6953.1089724080584</v>
      </c>
      <c r="Y1484" s="11">
        <f t="shared" si="795"/>
        <v>8151.5957949789881</v>
      </c>
      <c r="Z1484" s="11">
        <f t="shared" si="795"/>
        <v>1.1723670414668994</v>
      </c>
      <c r="AA1484" s="11">
        <f t="shared" si="795"/>
        <v>21.498767875645989</v>
      </c>
      <c r="AB1484" s="11">
        <f t="shared" si="806"/>
        <v>225.6991118430775</v>
      </c>
      <c r="AC1484" s="11">
        <f t="shared" si="806"/>
        <v>0</v>
      </c>
      <c r="AD1484" s="11">
        <f t="shared" si="806"/>
        <v>0</v>
      </c>
      <c r="AE1484" s="11">
        <f t="shared" si="806"/>
        <v>0</v>
      </c>
      <c r="AF1484" s="11">
        <f t="shared" si="801"/>
        <v>0</v>
      </c>
      <c r="AG1484" s="11">
        <f t="shared" si="801"/>
        <v>0</v>
      </c>
      <c r="AH1484" s="11">
        <f t="shared" si="801"/>
        <v>0</v>
      </c>
      <c r="AI1484" s="11">
        <f t="shared" si="801"/>
        <v>0</v>
      </c>
      <c r="AJ1484" s="11">
        <f t="shared" si="801"/>
        <v>0</v>
      </c>
      <c r="AK1484" s="11">
        <f t="shared" si="801"/>
        <v>0</v>
      </c>
      <c r="AL1484" s="11">
        <f t="shared" si="801"/>
        <v>0</v>
      </c>
      <c r="AM1484" s="11">
        <f t="shared" si="807"/>
        <v>0</v>
      </c>
      <c r="AN1484" s="11">
        <f t="shared" si="807"/>
        <v>0</v>
      </c>
      <c r="AO1484" s="11">
        <f t="shared" si="807"/>
        <v>0</v>
      </c>
      <c r="AP1484" s="11">
        <f t="shared" si="807"/>
        <v>0</v>
      </c>
      <c r="AQ1484" s="11">
        <f t="shared" si="807"/>
        <v>0</v>
      </c>
      <c r="AR1484" s="11">
        <f t="shared" si="807"/>
        <v>0</v>
      </c>
      <c r="AS1484" s="11">
        <f t="shared" si="807"/>
        <v>0</v>
      </c>
      <c r="AT1484" s="11">
        <f t="shared" si="807"/>
        <v>0</v>
      </c>
      <c r="AU1484" s="11">
        <f t="shared" si="807"/>
        <v>0</v>
      </c>
      <c r="AV1484" s="11">
        <f t="shared" si="807"/>
        <v>297754</v>
      </c>
      <c r="AW1484" s="11">
        <f t="shared" si="807"/>
        <v>0</v>
      </c>
      <c r="AX1484" s="11">
        <f t="shared" si="807"/>
        <v>0</v>
      </c>
      <c r="AY1484" s="11">
        <f t="shared" si="807"/>
        <v>5602.5486677646159</v>
      </c>
      <c r="AZ1484" s="11">
        <f t="shared" si="804"/>
        <v>1</v>
      </c>
      <c r="BA1484" s="11">
        <f t="shared" si="804"/>
        <v>1</v>
      </c>
      <c r="BB1484" s="11">
        <f t="shared" si="804"/>
        <v>1</v>
      </c>
      <c r="BC1484" s="11">
        <f t="shared" si="804"/>
        <v>1</v>
      </c>
      <c r="BD1484" s="11">
        <f t="shared" si="804"/>
        <v>1</v>
      </c>
      <c r="BE1484" s="11">
        <f t="shared" si="804"/>
        <v>2</v>
      </c>
      <c r="BF1484" s="15" t="str">
        <f t="shared" si="774"/>
        <v>ČSN 42 6935</v>
      </c>
      <c r="BG1484" s="42">
        <v>3.3283999999999998</v>
      </c>
      <c r="BH1484" s="17">
        <f t="shared" si="775"/>
        <v>55</v>
      </c>
      <c r="BI1484" s="17">
        <f t="shared" si="776"/>
        <v>55</v>
      </c>
      <c r="BK1484" s="17">
        <f t="shared" si="777"/>
        <v>2</v>
      </c>
      <c r="BM1484" s="17">
        <f t="shared" si="784"/>
        <v>2</v>
      </c>
      <c r="BX1484" s="18">
        <f t="shared" si="785"/>
        <v>413.6991118430775</v>
      </c>
      <c r="BY1484" s="42">
        <v>0.22</v>
      </c>
      <c r="BZ1484" s="43">
        <f t="shared" si="802"/>
        <v>67.743625511182799</v>
      </c>
      <c r="CA1484" s="18">
        <f t="shared" si="778"/>
        <v>191210.49674122161</v>
      </c>
      <c r="CB1484" s="18">
        <f t="shared" si="779"/>
        <v>6953.1089724080584</v>
      </c>
      <c r="CC1484" s="18">
        <f t="shared" si="780"/>
        <v>8151.5957949789881</v>
      </c>
      <c r="CD1484" s="25">
        <f t="shared" si="781"/>
        <v>1.1723670414668994</v>
      </c>
      <c r="CE1484" s="26">
        <f t="shared" si="782"/>
        <v>21.498767875645989</v>
      </c>
      <c r="CF1484" s="18">
        <f t="shared" si="786"/>
        <v>225.6991118430775</v>
      </c>
      <c r="CG1484" s="18"/>
      <c r="CH1484" s="18"/>
      <c r="CI1484" s="18"/>
      <c r="CJ1484" s="18"/>
      <c r="CL1484" s="26"/>
      <c r="CZ1484" s="18">
        <f t="shared" si="787"/>
        <v>297754</v>
      </c>
      <c r="DC1484" s="18">
        <f t="shared" si="788"/>
        <v>5602.5486677646159</v>
      </c>
      <c r="DD1484" s="17">
        <f t="shared" si="789"/>
        <v>1</v>
      </c>
      <c r="DE1484" s="17">
        <f t="shared" si="790"/>
        <v>1</v>
      </c>
      <c r="DF1484" s="17">
        <f t="shared" si="791"/>
        <v>1</v>
      </c>
      <c r="DG1484" s="17">
        <f t="shared" si="792"/>
        <v>1</v>
      </c>
      <c r="DH1484" s="17">
        <f t="shared" si="793"/>
        <v>1</v>
      </c>
      <c r="DI1484" s="17">
        <f t="shared" si="794"/>
        <v>2</v>
      </c>
      <c r="DJ1484" s="20" t="s">
        <v>1528</v>
      </c>
    </row>
    <row r="1485" spans="1:114" x14ac:dyDescent="0.2">
      <c r="A1485" s="15" t="s">
        <v>105</v>
      </c>
      <c r="B1485" s="10" t="s">
        <v>1585</v>
      </c>
      <c r="C1485" s="11">
        <f t="shared" si="772"/>
        <v>4.1212499999999999</v>
      </c>
      <c r="D1485" s="11">
        <f t="shared" si="805"/>
        <v>55</v>
      </c>
      <c r="E1485" s="11">
        <f t="shared" si="805"/>
        <v>55</v>
      </c>
      <c r="F1485" s="11">
        <f t="shared" si="805"/>
        <v>0</v>
      </c>
      <c r="G1485" s="11">
        <f t="shared" si="805"/>
        <v>2.5</v>
      </c>
      <c r="H1485" s="11">
        <f t="shared" si="805"/>
        <v>0</v>
      </c>
      <c r="I1485" s="11">
        <f t="shared" si="803"/>
        <v>2.5</v>
      </c>
      <c r="J1485" s="11">
        <f t="shared" si="803"/>
        <v>0</v>
      </c>
      <c r="K1485" s="11">
        <f t="shared" si="803"/>
        <v>0</v>
      </c>
      <c r="L1485" s="11">
        <f t="shared" si="803"/>
        <v>0</v>
      </c>
      <c r="M1485" s="11">
        <f t="shared" si="803"/>
        <v>0</v>
      </c>
      <c r="N1485" s="11">
        <f t="shared" si="803"/>
        <v>0</v>
      </c>
      <c r="O1485" s="11">
        <f t="shared" si="803"/>
        <v>0</v>
      </c>
      <c r="P1485" s="11">
        <f t="shared" si="803"/>
        <v>0</v>
      </c>
      <c r="Q1485" s="11">
        <f t="shared" si="803"/>
        <v>0</v>
      </c>
      <c r="R1485" s="11">
        <f t="shared" si="803"/>
        <v>0</v>
      </c>
      <c r="S1485" s="11">
        <f t="shared" si="771"/>
        <v>0</v>
      </c>
      <c r="T1485" s="11">
        <f t="shared" si="771"/>
        <v>508.90486225480862</v>
      </c>
      <c r="U1485" s="40">
        <f t="shared" si="773"/>
        <v>0.22</v>
      </c>
      <c r="V1485" s="11">
        <f t="shared" si="795"/>
        <v>55.070170842608334</v>
      </c>
      <c r="W1485" s="11">
        <f t="shared" si="795"/>
        <v>229968.28075286257</v>
      </c>
      <c r="X1485" s="11">
        <f t="shared" si="795"/>
        <v>8362.4829364677298</v>
      </c>
      <c r="Y1485" s="11">
        <f t="shared" si="795"/>
        <v>9908.6927340665279</v>
      </c>
      <c r="Z1485" s="11">
        <f t="shared" si="795"/>
        <v>1.1848984098796749</v>
      </c>
      <c r="AA1485" s="11">
        <f t="shared" si="795"/>
        <v>21.25767040164693</v>
      </c>
      <c r="AB1485" s="11">
        <f t="shared" si="806"/>
        <v>283.90486225480862</v>
      </c>
      <c r="AC1485" s="11">
        <f t="shared" si="806"/>
        <v>0</v>
      </c>
      <c r="AD1485" s="11">
        <f t="shared" si="806"/>
        <v>0</v>
      </c>
      <c r="AE1485" s="11">
        <f t="shared" si="806"/>
        <v>0</v>
      </c>
      <c r="AF1485" s="11">
        <f t="shared" si="801"/>
        <v>0</v>
      </c>
      <c r="AG1485" s="11">
        <f t="shared" si="801"/>
        <v>0</v>
      </c>
      <c r="AH1485" s="11">
        <f t="shared" si="801"/>
        <v>0</v>
      </c>
      <c r="AI1485" s="11">
        <f t="shared" si="801"/>
        <v>0</v>
      </c>
      <c r="AJ1485" s="11">
        <f t="shared" si="801"/>
        <v>0</v>
      </c>
      <c r="AK1485" s="11">
        <f t="shared" si="801"/>
        <v>0</v>
      </c>
      <c r="AL1485" s="11">
        <f t="shared" si="801"/>
        <v>0</v>
      </c>
      <c r="AM1485" s="11">
        <f t="shared" si="807"/>
        <v>0</v>
      </c>
      <c r="AN1485" s="11">
        <f t="shared" si="807"/>
        <v>0</v>
      </c>
      <c r="AO1485" s="11">
        <f t="shared" si="807"/>
        <v>0</v>
      </c>
      <c r="AP1485" s="11">
        <f t="shared" si="807"/>
        <v>0</v>
      </c>
      <c r="AQ1485" s="11">
        <f t="shared" si="807"/>
        <v>0</v>
      </c>
      <c r="AR1485" s="11">
        <f t="shared" si="807"/>
        <v>0</v>
      </c>
      <c r="AS1485" s="11">
        <f t="shared" si="807"/>
        <v>0</v>
      </c>
      <c r="AT1485" s="11">
        <f t="shared" si="807"/>
        <v>0</v>
      </c>
      <c r="AU1485" s="11">
        <f t="shared" si="807"/>
        <v>0</v>
      </c>
      <c r="AV1485" s="11">
        <f t="shared" si="807"/>
        <v>361757.8125</v>
      </c>
      <c r="AW1485" s="11">
        <f t="shared" si="807"/>
        <v>0</v>
      </c>
      <c r="AX1485" s="11">
        <f t="shared" si="807"/>
        <v>0</v>
      </c>
      <c r="AY1485" s="11">
        <f t="shared" si="807"/>
        <v>5488.3572933822134</v>
      </c>
      <c r="AZ1485" s="11">
        <f t="shared" si="804"/>
        <v>1</v>
      </c>
      <c r="BA1485" s="11">
        <f t="shared" si="804"/>
        <v>1</v>
      </c>
      <c r="BB1485" s="11">
        <f t="shared" si="804"/>
        <v>1</v>
      </c>
      <c r="BC1485" s="11">
        <f t="shared" si="804"/>
        <v>1</v>
      </c>
      <c r="BD1485" s="11">
        <f t="shared" si="804"/>
        <v>1</v>
      </c>
      <c r="BE1485" s="11">
        <f t="shared" si="804"/>
        <v>1</v>
      </c>
      <c r="BF1485" s="15" t="str">
        <f t="shared" si="774"/>
        <v>ČSN 42 6935</v>
      </c>
      <c r="BG1485" s="42">
        <v>4.1212499999999999</v>
      </c>
      <c r="BH1485" s="17">
        <f t="shared" si="775"/>
        <v>55</v>
      </c>
      <c r="BI1485" s="17">
        <f t="shared" si="776"/>
        <v>55</v>
      </c>
      <c r="BK1485" s="17">
        <f t="shared" si="777"/>
        <v>2.5</v>
      </c>
      <c r="BM1485" s="17">
        <f t="shared" si="784"/>
        <v>2.5</v>
      </c>
      <c r="BX1485" s="18">
        <f t="shared" si="785"/>
        <v>508.90486225480862</v>
      </c>
      <c r="BY1485" s="42">
        <v>0.22</v>
      </c>
      <c r="BZ1485" s="43">
        <f t="shared" si="802"/>
        <v>55.070170842608334</v>
      </c>
      <c r="CA1485" s="18">
        <f t="shared" si="778"/>
        <v>229968.28075286257</v>
      </c>
      <c r="CB1485" s="18">
        <f t="shared" si="779"/>
        <v>8362.4829364677298</v>
      </c>
      <c r="CC1485" s="18">
        <f t="shared" si="780"/>
        <v>9908.6927340665279</v>
      </c>
      <c r="CD1485" s="25">
        <f t="shared" si="781"/>
        <v>1.1848984098796749</v>
      </c>
      <c r="CE1485" s="26">
        <f t="shared" si="782"/>
        <v>21.25767040164693</v>
      </c>
      <c r="CF1485" s="18">
        <f t="shared" si="786"/>
        <v>283.90486225480862</v>
      </c>
      <c r="CG1485" s="18"/>
      <c r="CH1485" s="18"/>
      <c r="CI1485" s="18"/>
      <c r="CJ1485" s="18"/>
      <c r="CL1485" s="26"/>
      <c r="CZ1485" s="18">
        <f t="shared" si="787"/>
        <v>361757.8125</v>
      </c>
      <c r="DC1485" s="18">
        <f t="shared" si="788"/>
        <v>5488.3572933822134</v>
      </c>
      <c r="DD1485" s="17">
        <f t="shared" si="789"/>
        <v>1</v>
      </c>
      <c r="DE1485" s="17">
        <f t="shared" si="790"/>
        <v>1</v>
      </c>
      <c r="DF1485" s="17">
        <f t="shared" si="791"/>
        <v>1</v>
      </c>
      <c r="DG1485" s="17">
        <f t="shared" si="792"/>
        <v>1</v>
      </c>
      <c r="DH1485" s="17">
        <f t="shared" si="793"/>
        <v>1</v>
      </c>
      <c r="DI1485" s="17">
        <f t="shared" si="794"/>
        <v>1</v>
      </c>
      <c r="DJ1485" s="20" t="s">
        <v>1528</v>
      </c>
    </row>
    <row r="1486" spans="1:114" x14ac:dyDescent="0.2">
      <c r="A1486" s="15" t="s">
        <v>105</v>
      </c>
      <c r="B1486" s="10" t="s">
        <v>1586</v>
      </c>
      <c r="C1486" s="11">
        <f t="shared" si="772"/>
        <v>4.8983999999999996</v>
      </c>
      <c r="D1486" s="11">
        <f t="shared" si="805"/>
        <v>55</v>
      </c>
      <c r="E1486" s="11">
        <f t="shared" si="805"/>
        <v>55</v>
      </c>
      <c r="F1486" s="11">
        <f t="shared" si="805"/>
        <v>0</v>
      </c>
      <c r="G1486" s="11">
        <f t="shared" si="805"/>
        <v>3</v>
      </c>
      <c r="H1486" s="11">
        <f t="shared" si="805"/>
        <v>0</v>
      </c>
      <c r="I1486" s="11">
        <f t="shared" si="803"/>
        <v>3</v>
      </c>
      <c r="J1486" s="11">
        <f t="shared" si="803"/>
        <v>0</v>
      </c>
      <c r="K1486" s="11">
        <f t="shared" si="803"/>
        <v>0</v>
      </c>
      <c r="L1486" s="11">
        <f t="shared" si="803"/>
        <v>0</v>
      </c>
      <c r="M1486" s="11">
        <f t="shared" si="803"/>
        <v>0</v>
      </c>
      <c r="N1486" s="11">
        <f t="shared" si="803"/>
        <v>0</v>
      </c>
      <c r="O1486" s="11">
        <f t="shared" si="803"/>
        <v>0</v>
      </c>
      <c r="P1486" s="11">
        <f t="shared" si="803"/>
        <v>0</v>
      </c>
      <c r="Q1486" s="11">
        <f t="shared" si="803"/>
        <v>0</v>
      </c>
      <c r="R1486" s="11">
        <f t="shared" si="803"/>
        <v>0</v>
      </c>
      <c r="S1486" s="11">
        <f t="shared" si="771"/>
        <v>0</v>
      </c>
      <c r="T1486" s="11">
        <f t="shared" si="771"/>
        <v>600.82300164692447</v>
      </c>
      <c r="U1486" s="40">
        <f t="shared" si="773"/>
        <v>0.22</v>
      </c>
      <c r="V1486" s="11">
        <f t="shared" si="795"/>
        <v>46.645147789257969</v>
      </c>
      <c r="W1486" s="11">
        <f t="shared" si="795"/>
        <v>265354.69127981871</v>
      </c>
      <c r="X1486" s="11">
        <f t="shared" si="795"/>
        <v>9649.2615010843165</v>
      </c>
      <c r="Y1486" s="11">
        <f t="shared" si="795"/>
        <v>11557.194535408875</v>
      </c>
      <c r="Z1486" s="11">
        <f t="shared" si="795"/>
        <v>1.1977283996407557</v>
      </c>
      <c r="AA1486" s="11">
        <f t="shared" si="795"/>
        <v>21.015518509799815</v>
      </c>
      <c r="AB1486" s="11">
        <f t="shared" si="806"/>
        <v>342.82300164692441</v>
      </c>
      <c r="AC1486" s="11">
        <f t="shared" si="806"/>
        <v>0</v>
      </c>
      <c r="AD1486" s="11">
        <f t="shared" si="806"/>
        <v>0</v>
      </c>
      <c r="AE1486" s="11">
        <f t="shared" si="806"/>
        <v>0</v>
      </c>
      <c r="AF1486" s="11">
        <f t="shared" si="801"/>
        <v>0</v>
      </c>
      <c r="AG1486" s="11">
        <f t="shared" si="801"/>
        <v>0</v>
      </c>
      <c r="AH1486" s="11">
        <f t="shared" si="801"/>
        <v>0</v>
      </c>
      <c r="AI1486" s="11">
        <f t="shared" si="801"/>
        <v>0</v>
      </c>
      <c r="AJ1486" s="11">
        <f t="shared" si="801"/>
        <v>0</v>
      </c>
      <c r="AK1486" s="11">
        <f t="shared" si="801"/>
        <v>0</v>
      </c>
      <c r="AL1486" s="11">
        <f t="shared" si="801"/>
        <v>0</v>
      </c>
      <c r="AM1486" s="11">
        <f t="shared" si="807"/>
        <v>0</v>
      </c>
      <c r="AN1486" s="11">
        <f t="shared" si="807"/>
        <v>0</v>
      </c>
      <c r="AO1486" s="11">
        <f t="shared" si="807"/>
        <v>0</v>
      </c>
      <c r="AP1486" s="11">
        <f t="shared" si="807"/>
        <v>0</v>
      </c>
      <c r="AQ1486" s="11">
        <f t="shared" si="807"/>
        <v>0</v>
      </c>
      <c r="AR1486" s="11">
        <f t="shared" si="807"/>
        <v>0</v>
      </c>
      <c r="AS1486" s="11">
        <f t="shared" si="807"/>
        <v>0</v>
      </c>
      <c r="AT1486" s="11">
        <f t="shared" si="807"/>
        <v>0</v>
      </c>
      <c r="AU1486" s="11">
        <f t="shared" si="807"/>
        <v>0</v>
      </c>
      <c r="AV1486" s="11">
        <f t="shared" si="807"/>
        <v>421824</v>
      </c>
      <c r="AW1486" s="11">
        <f t="shared" si="807"/>
        <v>0</v>
      </c>
      <c r="AX1486" s="11">
        <f t="shared" si="807"/>
        <v>0</v>
      </c>
      <c r="AY1486" s="11">
        <f t="shared" si="807"/>
        <v>5373.2345024703864</v>
      </c>
      <c r="AZ1486" s="11">
        <f t="shared" si="804"/>
        <v>1</v>
      </c>
      <c r="BA1486" s="11">
        <f t="shared" si="804"/>
        <v>1</v>
      </c>
      <c r="BB1486" s="11">
        <f t="shared" si="804"/>
        <v>1</v>
      </c>
      <c r="BC1486" s="11">
        <f t="shared" si="804"/>
        <v>1</v>
      </c>
      <c r="BD1486" s="11">
        <f t="shared" si="804"/>
        <v>1</v>
      </c>
      <c r="BE1486" s="11">
        <f t="shared" si="804"/>
        <v>1</v>
      </c>
      <c r="BF1486" s="15" t="str">
        <f t="shared" si="774"/>
        <v>ČSN 42 6935</v>
      </c>
      <c r="BG1486" s="42">
        <v>4.8983999999999996</v>
      </c>
      <c r="BH1486" s="17">
        <f t="shared" si="775"/>
        <v>55</v>
      </c>
      <c r="BI1486" s="17">
        <f t="shared" si="776"/>
        <v>55</v>
      </c>
      <c r="BK1486" s="17">
        <f t="shared" si="777"/>
        <v>3</v>
      </c>
      <c r="BM1486" s="17">
        <f t="shared" si="784"/>
        <v>3</v>
      </c>
      <c r="BX1486" s="18">
        <f t="shared" si="785"/>
        <v>600.82300164692447</v>
      </c>
      <c r="BY1486" s="42">
        <v>0.22</v>
      </c>
      <c r="BZ1486" s="43">
        <f t="shared" si="802"/>
        <v>46.645147789257969</v>
      </c>
      <c r="CA1486" s="18">
        <f t="shared" si="778"/>
        <v>265354.69127981871</v>
      </c>
      <c r="CB1486" s="18">
        <f t="shared" si="779"/>
        <v>9649.2615010843165</v>
      </c>
      <c r="CC1486" s="18">
        <f t="shared" si="780"/>
        <v>11557.194535408875</v>
      </c>
      <c r="CD1486" s="25">
        <f t="shared" si="781"/>
        <v>1.1977283996407557</v>
      </c>
      <c r="CE1486" s="26">
        <f t="shared" si="782"/>
        <v>21.015518509799815</v>
      </c>
      <c r="CF1486" s="18">
        <f t="shared" si="786"/>
        <v>342.82300164692441</v>
      </c>
      <c r="CG1486" s="18"/>
      <c r="CH1486" s="18"/>
      <c r="CI1486" s="18"/>
      <c r="CJ1486" s="18"/>
      <c r="CL1486" s="26"/>
      <c r="CZ1486" s="18">
        <f t="shared" si="787"/>
        <v>421824</v>
      </c>
      <c r="DC1486" s="18">
        <f t="shared" si="788"/>
        <v>5373.2345024703864</v>
      </c>
      <c r="DD1486" s="17">
        <f t="shared" si="789"/>
        <v>1</v>
      </c>
      <c r="DE1486" s="17">
        <f t="shared" si="790"/>
        <v>1</v>
      </c>
      <c r="DF1486" s="17">
        <f t="shared" si="791"/>
        <v>1</v>
      </c>
      <c r="DG1486" s="17">
        <f t="shared" si="792"/>
        <v>1</v>
      </c>
      <c r="DH1486" s="17">
        <f t="shared" si="793"/>
        <v>1</v>
      </c>
      <c r="DI1486" s="17">
        <f t="shared" si="794"/>
        <v>1</v>
      </c>
      <c r="DJ1486" s="20" t="s">
        <v>1528</v>
      </c>
    </row>
    <row r="1487" spans="1:114" x14ac:dyDescent="0.2">
      <c r="A1487" s="15" t="s">
        <v>105</v>
      </c>
      <c r="B1487" s="10" t="s">
        <v>1587</v>
      </c>
      <c r="C1487" s="11">
        <f t="shared" si="772"/>
        <v>3.6423999999999999</v>
      </c>
      <c r="D1487" s="11">
        <f t="shared" si="805"/>
        <v>60</v>
      </c>
      <c r="E1487" s="11">
        <f t="shared" si="805"/>
        <v>60</v>
      </c>
      <c r="F1487" s="11">
        <f t="shared" si="805"/>
        <v>0</v>
      </c>
      <c r="G1487" s="11">
        <f t="shared" si="805"/>
        <v>2</v>
      </c>
      <c r="H1487" s="11">
        <f t="shared" si="805"/>
        <v>0</v>
      </c>
      <c r="I1487" s="11">
        <f t="shared" si="803"/>
        <v>2</v>
      </c>
      <c r="J1487" s="11">
        <f t="shared" si="803"/>
        <v>0</v>
      </c>
      <c r="K1487" s="11">
        <f t="shared" si="803"/>
        <v>0</v>
      </c>
      <c r="L1487" s="11">
        <f t="shared" si="803"/>
        <v>0</v>
      </c>
      <c r="M1487" s="11">
        <f t="shared" si="803"/>
        <v>0</v>
      </c>
      <c r="N1487" s="11">
        <f t="shared" si="803"/>
        <v>0</v>
      </c>
      <c r="O1487" s="11">
        <f t="shared" si="803"/>
        <v>0</v>
      </c>
      <c r="P1487" s="11">
        <f t="shared" si="803"/>
        <v>0</v>
      </c>
      <c r="Q1487" s="11">
        <f t="shared" si="803"/>
        <v>0</v>
      </c>
      <c r="R1487" s="11">
        <f t="shared" si="803"/>
        <v>0</v>
      </c>
      <c r="S1487" s="11">
        <f t="shared" si="771"/>
        <v>0</v>
      </c>
      <c r="T1487" s="11">
        <f t="shared" si="771"/>
        <v>453.6991118430775</v>
      </c>
      <c r="U1487" s="40">
        <f t="shared" si="773"/>
        <v>0.24</v>
      </c>
      <c r="V1487" s="11">
        <f t="shared" si="795"/>
        <v>67.3866172747056</v>
      </c>
      <c r="W1487" s="11">
        <f t="shared" si="795"/>
        <v>251422.42849846915</v>
      </c>
      <c r="X1487" s="11">
        <f t="shared" si="795"/>
        <v>8380.7476166156375</v>
      </c>
      <c r="Y1487" s="11">
        <f t="shared" si="795"/>
        <v>9790.8435745866827</v>
      </c>
      <c r="Z1487" s="11">
        <f t="shared" si="795"/>
        <v>1.1682541966990385</v>
      </c>
      <c r="AA1487" s="11">
        <f t="shared" si="795"/>
        <v>23.540627970905735</v>
      </c>
      <c r="AB1487" s="11">
        <f t="shared" si="806"/>
        <v>245.6991118430775</v>
      </c>
      <c r="AC1487" s="11">
        <f t="shared" si="806"/>
        <v>0</v>
      </c>
      <c r="AD1487" s="11">
        <f t="shared" si="806"/>
        <v>0</v>
      </c>
      <c r="AE1487" s="11">
        <f t="shared" si="806"/>
        <v>0</v>
      </c>
      <c r="AF1487" s="11">
        <f t="shared" si="801"/>
        <v>0</v>
      </c>
      <c r="AG1487" s="11">
        <f t="shared" si="801"/>
        <v>0</v>
      </c>
      <c r="AH1487" s="11">
        <f t="shared" si="801"/>
        <v>0</v>
      </c>
      <c r="AI1487" s="11">
        <f t="shared" si="801"/>
        <v>0</v>
      </c>
      <c r="AJ1487" s="11">
        <f t="shared" si="801"/>
        <v>0</v>
      </c>
      <c r="AK1487" s="11">
        <f t="shared" si="801"/>
        <v>0</v>
      </c>
      <c r="AL1487" s="11">
        <f t="shared" si="801"/>
        <v>0</v>
      </c>
      <c r="AM1487" s="11">
        <f t="shared" si="807"/>
        <v>0</v>
      </c>
      <c r="AN1487" s="11">
        <f t="shared" si="807"/>
        <v>0</v>
      </c>
      <c r="AO1487" s="11">
        <f t="shared" si="807"/>
        <v>0</v>
      </c>
      <c r="AP1487" s="11">
        <f t="shared" si="807"/>
        <v>0</v>
      </c>
      <c r="AQ1487" s="11">
        <f t="shared" si="807"/>
        <v>0</v>
      </c>
      <c r="AR1487" s="11">
        <f t="shared" si="807"/>
        <v>0</v>
      </c>
      <c r="AS1487" s="11">
        <f t="shared" si="807"/>
        <v>0</v>
      </c>
      <c r="AT1487" s="11">
        <f t="shared" si="807"/>
        <v>0</v>
      </c>
      <c r="AU1487" s="11">
        <f t="shared" si="807"/>
        <v>0</v>
      </c>
      <c r="AV1487" s="11">
        <f t="shared" si="807"/>
        <v>390224</v>
      </c>
      <c r="AW1487" s="11">
        <f t="shared" si="807"/>
        <v>0</v>
      </c>
      <c r="AX1487" s="11">
        <f t="shared" si="807"/>
        <v>0</v>
      </c>
      <c r="AY1487" s="11">
        <f t="shared" si="807"/>
        <v>6712.5486677646159</v>
      </c>
      <c r="AZ1487" s="11">
        <f t="shared" si="804"/>
        <v>1</v>
      </c>
      <c r="BA1487" s="11">
        <f t="shared" si="804"/>
        <v>1</v>
      </c>
      <c r="BB1487" s="11">
        <f t="shared" si="804"/>
        <v>1</v>
      </c>
      <c r="BC1487" s="11">
        <f t="shared" si="804"/>
        <v>1</v>
      </c>
      <c r="BD1487" s="11">
        <f t="shared" si="804"/>
        <v>1</v>
      </c>
      <c r="BE1487" s="11">
        <f t="shared" si="804"/>
        <v>2</v>
      </c>
      <c r="BF1487" s="15" t="str">
        <f t="shared" si="774"/>
        <v>ČSN 42 6935</v>
      </c>
      <c r="BG1487" s="42">
        <v>3.6423999999999999</v>
      </c>
      <c r="BH1487" s="17">
        <f t="shared" si="775"/>
        <v>60</v>
      </c>
      <c r="BI1487" s="17">
        <f t="shared" si="776"/>
        <v>60</v>
      </c>
      <c r="BK1487" s="17">
        <f t="shared" si="777"/>
        <v>2</v>
      </c>
      <c r="BM1487" s="17">
        <f t="shared" si="784"/>
        <v>2</v>
      </c>
      <c r="BX1487" s="18">
        <f t="shared" si="785"/>
        <v>453.6991118430775</v>
      </c>
      <c r="BY1487" s="42">
        <v>0.24</v>
      </c>
      <c r="BZ1487" s="43">
        <f t="shared" si="802"/>
        <v>67.3866172747056</v>
      </c>
      <c r="CA1487" s="18">
        <f t="shared" si="778"/>
        <v>251422.42849846915</v>
      </c>
      <c r="CB1487" s="18">
        <f t="shared" si="779"/>
        <v>8380.7476166156375</v>
      </c>
      <c r="CC1487" s="18">
        <f t="shared" si="780"/>
        <v>9790.8435745866827</v>
      </c>
      <c r="CD1487" s="25">
        <f t="shared" si="781"/>
        <v>1.1682541966990385</v>
      </c>
      <c r="CE1487" s="26">
        <f t="shared" si="782"/>
        <v>23.540627970905735</v>
      </c>
      <c r="CF1487" s="18">
        <f t="shared" si="786"/>
        <v>245.6991118430775</v>
      </c>
      <c r="CG1487" s="18"/>
      <c r="CH1487" s="18"/>
      <c r="CI1487" s="18"/>
      <c r="CJ1487" s="18"/>
      <c r="CL1487" s="26"/>
      <c r="CZ1487" s="18">
        <f t="shared" si="787"/>
        <v>390224</v>
      </c>
      <c r="DC1487" s="18">
        <f t="shared" si="788"/>
        <v>6712.5486677646159</v>
      </c>
      <c r="DD1487" s="17">
        <f t="shared" si="789"/>
        <v>1</v>
      </c>
      <c r="DE1487" s="17">
        <f t="shared" si="790"/>
        <v>1</v>
      </c>
      <c r="DF1487" s="17">
        <f t="shared" si="791"/>
        <v>1</v>
      </c>
      <c r="DG1487" s="17">
        <f t="shared" si="792"/>
        <v>1</v>
      </c>
      <c r="DH1487" s="17">
        <f t="shared" si="793"/>
        <v>1</v>
      </c>
      <c r="DI1487" s="17">
        <f t="shared" si="794"/>
        <v>2</v>
      </c>
      <c r="DJ1487" s="20" t="s">
        <v>1528</v>
      </c>
    </row>
    <row r="1488" spans="1:114" x14ac:dyDescent="0.2">
      <c r="A1488" s="15" t="s">
        <v>105</v>
      </c>
      <c r="B1488" s="10" t="s">
        <v>1588</v>
      </c>
      <c r="C1488" s="11">
        <f t="shared" si="772"/>
        <v>4.5137499999999999</v>
      </c>
      <c r="D1488" s="11">
        <f t="shared" si="805"/>
        <v>60</v>
      </c>
      <c r="E1488" s="11">
        <f t="shared" si="805"/>
        <v>60</v>
      </c>
      <c r="F1488" s="11">
        <f t="shared" si="805"/>
        <v>0</v>
      </c>
      <c r="G1488" s="11">
        <f t="shared" si="805"/>
        <v>2.5</v>
      </c>
      <c r="H1488" s="11">
        <f t="shared" si="805"/>
        <v>0</v>
      </c>
      <c r="I1488" s="11">
        <f t="shared" si="803"/>
        <v>2.5</v>
      </c>
      <c r="J1488" s="11">
        <f t="shared" si="803"/>
        <v>0</v>
      </c>
      <c r="K1488" s="11">
        <f t="shared" si="803"/>
        <v>0</v>
      </c>
      <c r="L1488" s="11">
        <f t="shared" si="803"/>
        <v>0</v>
      </c>
      <c r="M1488" s="11">
        <f t="shared" si="803"/>
        <v>0</v>
      </c>
      <c r="N1488" s="11">
        <f t="shared" si="803"/>
        <v>0</v>
      </c>
      <c r="O1488" s="11">
        <f t="shared" si="803"/>
        <v>0</v>
      </c>
      <c r="P1488" s="11">
        <f t="shared" si="803"/>
        <v>0</v>
      </c>
      <c r="Q1488" s="11">
        <f t="shared" si="803"/>
        <v>0</v>
      </c>
      <c r="R1488" s="11">
        <f t="shared" si="803"/>
        <v>0</v>
      </c>
      <c r="S1488" s="11">
        <f t="shared" si="771"/>
        <v>0</v>
      </c>
      <c r="T1488" s="11">
        <f t="shared" si="771"/>
        <v>558.90486225480868</v>
      </c>
      <c r="U1488" s="40">
        <f t="shared" si="773"/>
        <v>0.24</v>
      </c>
      <c r="V1488" s="11">
        <f t="shared" si="795"/>
        <v>54.70206196507332</v>
      </c>
      <c r="W1488" s="11">
        <f t="shared" si="795"/>
        <v>303421.5664789544</v>
      </c>
      <c r="X1488" s="11">
        <f t="shared" si="795"/>
        <v>10114.052215965146</v>
      </c>
      <c r="Y1488" s="11">
        <f t="shared" si="795"/>
        <v>11930.954889703549</v>
      </c>
      <c r="Z1488" s="11">
        <f t="shared" si="795"/>
        <v>1.1796414172027312</v>
      </c>
      <c r="AA1488" s="11">
        <f t="shared" si="795"/>
        <v>23.299911914077981</v>
      </c>
      <c r="AB1488" s="11">
        <f t="shared" si="806"/>
        <v>308.90486225480862</v>
      </c>
      <c r="AC1488" s="11">
        <f t="shared" si="806"/>
        <v>0</v>
      </c>
      <c r="AD1488" s="11">
        <f t="shared" si="806"/>
        <v>0</v>
      </c>
      <c r="AE1488" s="11">
        <f t="shared" si="806"/>
        <v>0</v>
      </c>
      <c r="AF1488" s="11">
        <f t="shared" si="801"/>
        <v>0</v>
      </c>
      <c r="AG1488" s="11">
        <f t="shared" si="801"/>
        <v>0</v>
      </c>
      <c r="AH1488" s="11">
        <f t="shared" si="801"/>
        <v>0</v>
      </c>
      <c r="AI1488" s="11">
        <f t="shared" si="801"/>
        <v>0</v>
      </c>
      <c r="AJ1488" s="11">
        <f t="shared" si="801"/>
        <v>0</v>
      </c>
      <c r="AK1488" s="11">
        <f t="shared" si="801"/>
        <v>0</v>
      </c>
      <c r="AL1488" s="11">
        <f t="shared" si="801"/>
        <v>0</v>
      </c>
      <c r="AM1488" s="11">
        <f t="shared" si="807"/>
        <v>0</v>
      </c>
      <c r="AN1488" s="11">
        <f t="shared" si="807"/>
        <v>0</v>
      </c>
      <c r="AO1488" s="11">
        <f t="shared" si="807"/>
        <v>0</v>
      </c>
      <c r="AP1488" s="11">
        <f t="shared" si="807"/>
        <v>0</v>
      </c>
      <c r="AQ1488" s="11">
        <f t="shared" si="807"/>
        <v>0</v>
      </c>
      <c r="AR1488" s="11">
        <f t="shared" si="807"/>
        <v>0</v>
      </c>
      <c r="AS1488" s="11">
        <f t="shared" si="807"/>
        <v>0</v>
      </c>
      <c r="AT1488" s="11">
        <f t="shared" si="807"/>
        <v>0</v>
      </c>
      <c r="AU1488" s="11">
        <f t="shared" si="807"/>
        <v>0</v>
      </c>
      <c r="AV1488" s="11">
        <f t="shared" si="807"/>
        <v>475273.4375</v>
      </c>
      <c r="AW1488" s="11">
        <f t="shared" si="807"/>
        <v>0</v>
      </c>
      <c r="AX1488" s="11">
        <f t="shared" si="807"/>
        <v>0</v>
      </c>
      <c r="AY1488" s="11">
        <f t="shared" si="807"/>
        <v>6588.3572933822134</v>
      </c>
      <c r="AZ1488" s="11">
        <f t="shared" si="804"/>
        <v>1</v>
      </c>
      <c r="BA1488" s="11">
        <f t="shared" si="804"/>
        <v>1</v>
      </c>
      <c r="BB1488" s="11">
        <f t="shared" si="804"/>
        <v>1</v>
      </c>
      <c r="BC1488" s="11">
        <f t="shared" si="804"/>
        <v>1</v>
      </c>
      <c r="BD1488" s="11">
        <f t="shared" si="804"/>
        <v>1</v>
      </c>
      <c r="BE1488" s="11">
        <f t="shared" si="804"/>
        <v>1</v>
      </c>
      <c r="BF1488" s="15" t="str">
        <f t="shared" si="774"/>
        <v>ČSN 42 6935</v>
      </c>
      <c r="BG1488" s="42">
        <v>4.5137499999999999</v>
      </c>
      <c r="BH1488" s="17">
        <f t="shared" si="775"/>
        <v>60</v>
      </c>
      <c r="BI1488" s="17">
        <f t="shared" si="776"/>
        <v>60</v>
      </c>
      <c r="BK1488" s="17">
        <f t="shared" si="777"/>
        <v>2.5</v>
      </c>
      <c r="BM1488" s="17">
        <f t="shared" si="784"/>
        <v>2.5</v>
      </c>
      <c r="BX1488" s="18">
        <f t="shared" si="785"/>
        <v>558.90486225480868</v>
      </c>
      <c r="BY1488" s="42">
        <v>0.24</v>
      </c>
      <c r="BZ1488" s="43">
        <f t="shared" si="802"/>
        <v>54.70206196507332</v>
      </c>
      <c r="CA1488" s="18">
        <f t="shared" si="778"/>
        <v>303421.5664789544</v>
      </c>
      <c r="CB1488" s="18">
        <f t="shared" si="779"/>
        <v>10114.052215965146</v>
      </c>
      <c r="CC1488" s="18">
        <f t="shared" si="780"/>
        <v>11930.954889703549</v>
      </c>
      <c r="CD1488" s="25">
        <f t="shared" si="781"/>
        <v>1.1796414172027312</v>
      </c>
      <c r="CE1488" s="26">
        <f t="shared" si="782"/>
        <v>23.299911914077981</v>
      </c>
      <c r="CF1488" s="18">
        <f t="shared" si="786"/>
        <v>308.90486225480862</v>
      </c>
      <c r="CG1488" s="18"/>
      <c r="CH1488" s="18"/>
      <c r="CI1488" s="18"/>
      <c r="CJ1488" s="18"/>
      <c r="CL1488" s="26"/>
      <c r="CZ1488" s="18">
        <f t="shared" si="787"/>
        <v>475273.4375</v>
      </c>
      <c r="DC1488" s="18">
        <f t="shared" si="788"/>
        <v>6588.3572933822134</v>
      </c>
      <c r="DD1488" s="17">
        <f t="shared" si="789"/>
        <v>1</v>
      </c>
      <c r="DE1488" s="17">
        <f t="shared" si="790"/>
        <v>1</v>
      </c>
      <c r="DF1488" s="17">
        <f t="shared" si="791"/>
        <v>1</v>
      </c>
      <c r="DG1488" s="17">
        <f t="shared" si="792"/>
        <v>1</v>
      </c>
      <c r="DH1488" s="17">
        <f t="shared" si="793"/>
        <v>1</v>
      </c>
      <c r="DI1488" s="17">
        <f t="shared" si="794"/>
        <v>1</v>
      </c>
      <c r="DJ1488" s="20" t="s">
        <v>1528</v>
      </c>
    </row>
    <row r="1489" spans="1:114" x14ac:dyDescent="0.2">
      <c r="A1489" s="15" t="s">
        <v>105</v>
      </c>
      <c r="B1489" s="10" t="s">
        <v>1589</v>
      </c>
      <c r="C1489" s="11">
        <f t="shared" si="772"/>
        <v>5.3693999999999997</v>
      </c>
      <c r="D1489" s="11">
        <f t="shared" si="805"/>
        <v>60</v>
      </c>
      <c r="E1489" s="11">
        <f t="shared" si="805"/>
        <v>60</v>
      </c>
      <c r="F1489" s="11">
        <f t="shared" si="805"/>
        <v>0</v>
      </c>
      <c r="G1489" s="11">
        <f t="shared" si="805"/>
        <v>3</v>
      </c>
      <c r="H1489" s="11">
        <f t="shared" si="805"/>
        <v>0</v>
      </c>
      <c r="I1489" s="11">
        <f t="shared" si="803"/>
        <v>3</v>
      </c>
      <c r="J1489" s="11">
        <f t="shared" si="803"/>
        <v>0</v>
      </c>
      <c r="K1489" s="11">
        <f t="shared" si="803"/>
        <v>0</v>
      </c>
      <c r="L1489" s="11">
        <f t="shared" si="803"/>
        <v>0</v>
      </c>
      <c r="M1489" s="11">
        <f t="shared" si="803"/>
        <v>0</v>
      </c>
      <c r="N1489" s="11">
        <f t="shared" si="803"/>
        <v>0</v>
      </c>
      <c r="O1489" s="11">
        <f t="shared" si="803"/>
        <v>0</v>
      </c>
      <c r="P1489" s="11">
        <f t="shared" si="803"/>
        <v>0</v>
      </c>
      <c r="Q1489" s="11">
        <f t="shared" si="803"/>
        <v>0</v>
      </c>
      <c r="R1489" s="11">
        <f t="shared" si="803"/>
        <v>0</v>
      </c>
      <c r="S1489" s="11">
        <f t="shared" si="771"/>
        <v>0</v>
      </c>
      <c r="T1489" s="11">
        <f t="shared" si="771"/>
        <v>660.82300164692447</v>
      </c>
      <c r="U1489" s="40">
        <f t="shared" si="773"/>
        <v>0.24</v>
      </c>
      <c r="V1489" s="11">
        <f t="shared" si="795"/>
        <v>46.265411965757359</v>
      </c>
      <c r="W1489" s="11">
        <f t="shared" si="795"/>
        <v>351348.30771715636</v>
      </c>
      <c r="X1489" s="11">
        <f t="shared" si="795"/>
        <v>11711.610257238546</v>
      </c>
      <c r="Y1489" s="11">
        <f t="shared" si="795"/>
        <v>13951.752039526185</v>
      </c>
      <c r="Z1489" s="11">
        <f t="shared" si="795"/>
        <v>1.1912753014388509</v>
      </c>
      <c r="AA1489" s="11">
        <f t="shared" si="795"/>
        <v>23.058250735008652</v>
      </c>
      <c r="AB1489" s="11">
        <f t="shared" si="806"/>
        <v>372.82300164692441</v>
      </c>
      <c r="AC1489" s="11">
        <f t="shared" si="806"/>
        <v>0</v>
      </c>
      <c r="AD1489" s="11">
        <f t="shared" si="806"/>
        <v>0</v>
      </c>
      <c r="AE1489" s="11">
        <f t="shared" si="806"/>
        <v>0</v>
      </c>
      <c r="AF1489" s="11">
        <f t="shared" si="801"/>
        <v>0</v>
      </c>
      <c r="AG1489" s="11">
        <f t="shared" si="801"/>
        <v>0</v>
      </c>
      <c r="AH1489" s="11">
        <f t="shared" si="801"/>
        <v>0</v>
      </c>
      <c r="AI1489" s="11">
        <f t="shared" si="801"/>
        <v>0</v>
      </c>
      <c r="AJ1489" s="11">
        <f t="shared" si="801"/>
        <v>0</v>
      </c>
      <c r="AK1489" s="11">
        <f t="shared" si="801"/>
        <v>0</v>
      </c>
      <c r="AL1489" s="11">
        <f t="shared" ref="AL1489:AT1526" si="808">IF($A1489="x",CP1489,"")</f>
        <v>0</v>
      </c>
      <c r="AM1489" s="11">
        <f t="shared" si="807"/>
        <v>0</v>
      </c>
      <c r="AN1489" s="11">
        <f t="shared" si="807"/>
        <v>0</v>
      </c>
      <c r="AO1489" s="11">
        <f t="shared" si="807"/>
        <v>0</v>
      </c>
      <c r="AP1489" s="11">
        <f t="shared" si="807"/>
        <v>0</v>
      </c>
      <c r="AQ1489" s="11">
        <f t="shared" si="807"/>
        <v>0</v>
      </c>
      <c r="AR1489" s="11">
        <f t="shared" si="807"/>
        <v>0</v>
      </c>
      <c r="AS1489" s="11">
        <f t="shared" si="807"/>
        <v>0</v>
      </c>
      <c r="AT1489" s="11">
        <f t="shared" si="807"/>
        <v>0</v>
      </c>
      <c r="AU1489" s="11">
        <f t="shared" si="807"/>
        <v>0</v>
      </c>
      <c r="AV1489" s="11">
        <f t="shared" si="807"/>
        <v>555579</v>
      </c>
      <c r="AW1489" s="11">
        <f t="shared" si="807"/>
        <v>0</v>
      </c>
      <c r="AX1489" s="11">
        <f t="shared" si="807"/>
        <v>0</v>
      </c>
      <c r="AY1489" s="11">
        <f t="shared" si="807"/>
        <v>6463.2345024703864</v>
      </c>
      <c r="AZ1489" s="11">
        <f t="shared" si="804"/>
        <v>1</v>
      </c>
      <c r="BA1489" s="11">
        <f t="shared" si="804"/>
        <v>1</v>
      </c>
      <c r="BB1489" s="11">
        <f t="shared" si="804"/>
        <v>1</v>
      </c>
      <c r="BC1489" s="11">
        <f t="shared" si="804"/>
        <v>1</v>
      </c>
      <c r="BD1489" s="11">
        <f t="shared" si="804"/>
        <v>1</v>
      </c>
      <c r="BE1489" s="11">
        <f t="shared" si="804"/>
        <v>1</v>
      </c>
      <c r="BF1489" s="15" t="str">
        <f t="shared" si="774"/>
        <v>ČSN 42 6935</v>
      </c>
      <c r="BG1489" s="42">
        <v>5.3693999999999997</v>
      </c>
      <c r="BH1489" s="17">
        <f t="shared" si="775"/>
        <v>60</v>
      </c>
      <c r="BI1489" s="17">
        <f t="shared" si="776"/>
        <v>60</v>
      </c>
      <c r="BK1489" s="17">
        <f t="shared" si="777"/>
        <v>3</v>
      </c>
      <c r="BM1489" s="17">
        <f t="shared" si="784"/>
        <v>3</v>
      </c>
      <c r="BX1489" s="18">
        <f t="shared" si="785"/>
        <v>660.82300164692447</v>
      </c>
      <c r="BY1489" s="42">
        <v>0.24</v>
      </c>
      <c r="BZ1489" s="43">
        <f t="shared" si="802"/>
        <v>46.265411965757359</v>
      </c>
      <c r="CA1489" s="18">
        <f t="shared" si="778"/>
        <v>351348.30771715636</v>
      </c>
      <c r="CB1489" s="18">
        <f t="shared" si="779"/>
        <v>11711.610257238546</v>
      </c>
      <c r="CC1489" s="18">
        <f t="shared" si="780"/>
        <v>13951.752039526185</v>
      </c>
      <c r="CD1489" s="25">
        <f t="shared" si="781"/>
        <v>1.1912753014388509</v>
      </c>
      <c r="CE1489" s="26">
        <f t="shared" si="782"/>
        <v>23.058250735008652</v>
      </c>
      <c r="CF1489" s="18">
        <f t="shared" si="786"/>
        <v>372.82300164692441</v>
      </c>
      <c r="CG1489" s="18"/>
      <c r="CH1489" s="18"/>
      <c r="CI1489" s="18"/>
      <c r="CJ1489" s="18"/>
      <c r="CL1489" s="26"/>
      <c r="CZ1489" s="18">
        <f t="shared" si="787"/>
        <v>555579</v>
      </c>
      <c r="DC1489" s="18">
        <f t="shared" si="788"/>
        <v>6463.2345024703864</v>
      </c>
      <c r="DD1489" s="17">
        <f t="shared" si="789"/>
        <v>1</v>
      </c>
      <c r="DE1489" s="17">
        <f t="shared" si="790"/>
        <v>1</v>
      </c>
      <c r="DF1489" s="17">
        <f t="shared" si="791"/>
        <v>1</v>
      </c>
      <c r="DG1489" s="17">
        <f t="shared" si="792"/>
        <v>1</v>
      </c>
      <c r="DH1489" s="17">
        <f t="shared" si="793"/>
        <v>1</v>
      </c>
      <c r="DI1489" s="17">
        <f t="shared" si="794"/>
        <v>1</v>
      </c>
      <c r="DJ1489" s="20" t="s">
        <v>1528</v>
      </c>
    </row>
    <row r="1490" spans="1:114" x14ac:dyDescent="0.2">
      <c r="A1490" s="15" t="s">
        <v>105</v>
      </c>
      <c r="B1490" s="10" t="s">
        <v>1590</v>
      </c>
      <c r="C1490" s="11">
        <f t="shared" si="772"/>
        <v>7.0335999999999999</v>
      </c>
      <c r="D1490" s="11">
        <f t="shared" si="805"/>
        <v>60</v>
      </c>
      <c r="E1490" s="11">
        <f t="shared" si="805"/>
        <v>60</v>
      </c>
      <c r="F1490" s="11">
        <f t="shared" si="805"/>
        <v>0</v>
      </c>
      <c r="G1490" s="11">
        <f t="shared" si="805"/>
        <v>4</v>
      </c>
      <c r="H1490" s="11">
        <f t="shared" si="805"/>
        <v>0</v>
      </c>
      <c r="I1490" s="11">
        <f t="shared" si="803"/>
        <v>4</v>
      </c>
      <c r="J1490" s="11">
        <f t="shared" si="803"/>
        <v>0</v>
      </c>
      <c r="K1490" s="11">
        <f t="shared" si="803"/>
        <v>0</v>
      </c>
      <c r="L1490" s="11">
        <f t="shared" si="803"/>
        <v>0</v>
      </c>
      <c r="M1490" s="11">
        <f t="shared" si="803"/>
        <v>0</v>
      </c>
      <c r="N1490" s="11">
        <f t="shared" si="803"/>
        <v>0</v>
      </c>
      <c r="O1490" s="11">
        <f t="shared" si="803"/>
        <v>0</v>
      </c>
      <c r="P1490" s="11">
        <f t="shared" si="803"/>
        <v>0</v>
      </c>
      <c r="Q1490" s="11">
        <f t="shared" si="803"/>
        <v>0</v>
      </c>
      <c r="R1490" s="11">
        <f t="shared" si="803"/>
        <v>0</v>
      </c>
      <c r="S1490" s="11">
        <f t="shared" si="803"/>
        <v>0</v>
      </c>
      <c r="T1490" s="11">
        <f t="shared" si="803"/>
        <v>854.79644737231001</v>
      </c>
      <c r="U1490" s="40">
        <f t="shared" si="773"/>
        <v>0.24</v>
      </c>
      <c r="V1490" s="11">
        <f t="shared" si="795"/>
        <v>35.766700366651165</v>
      </c>
      <c r="W1490" s="11">
        <f t="shared" si="795"/>
        <v>435510.74280897761</v>
      </c>
      <c r="X1490" s="11">
        <f t="shared" si="795"/>
        <v>14517.024760299253</v>
      </c>
      <c r="Y1490" s="11">
        <f t="shared" si="795"/>
        <v>17642.855175524157</v>
      </c>
      <c r="Z1490" s="11">
        <f t="shared" si="795"/>
        <v>1.2153216975818169</v>
      </c>
      <c r="AA1490" s="11">
        <f t="shared" si="795"/>
        <v>22.571898146014721</v>
      </c>
      <c r="AB1490" s="11">
        <f t="shared" si="806"/>
        <v>502.79644737231007</v>
      </c>
      <c r="AC1490" s="11">
        <f t="shared" si="806"/>
        <v>0</v>
      </c>
      <c r="AD1490" s="11">
        <f t="shared" si="806"/>
        <v>0</v>
      </c>
      <c r="AE1490" s="11">
        <f t="shared" si="806"/>
        <v>0</v>
      </c>
      <c r="AF1490" s="11">
        <f t="shared" si="806"/>
        <v>0</v>
      </c>
      <c r="AG1490" s="11">
        <f t="shared" si="806"/>
        <v>0</v>
      </c>
      <c r="AH1490" s="11">
        <f t="shared" si="806"/>
        <v>0</v>
      </c>
      <c r="AI1490" s="11">
        <f t="shared" si="806"/>
        <v>0</v>
      </c>
      <c r="AJ1490" s="11">
        <f t="shared" si="806"/>
        <v>0</v>
      </c>
      <c r="AK1490" s="11">
        <f t="shared" si="806"/>
        <v>0</v>
      </c>
      <c r="AL1490" s="11">
        <f t="shared" si="808"/>
        <v>0</v>
      </c>
      <c r="AM1490" s="11">
        <f t="shared" si="807"/>
        <v>0</v>
      </c>
      <c r="AN1490" s="11">
        <f t="shared" si="807"/>
        <v>0</v>
      </c>
      <c r="AO1490" s="11">
        <f t="shared" si="807"/>
        <v>0</v>
      </c>
      <c r="AP1490" s="11">
        <f t="shared" si="807"/>
        <v>0</v>
      </c>
      <c r="AQ1490" s="11">
        <f t="shared" si="807"/>
        <v>0</v>
      </c>
      <c r="AR1490" s="11">
        <f t="shared" si="807"/>
        <v>0</v>
      </c>
      <c r="AS1490" s="11">
        <f t="shared" si="807"/>
        <v>0</v>
      </c>
      <c r="AT1490" s="11">
        <f t="shared" si="807"/>
        <v>0</v>
      </c>
      <c r="AU1490" s="11">
        <f t="shared" si="807"/>
        <v>0</v>
      </c>
      <c r="AV1490" s="11">
        <f t="shared" si="807"/>
        <v>702464</v>
      </c>
      <c r="AW1490" s="11">
        <f t="shared" si="807"/>
        <v>0</v>
      </c>
      <c r="AX1490" s="11">
        <f t="shared" si="807"/>
        <v>0</v>
      </c>
      <c r="AY1490" s="11">
        <f t="shared" si="807"/>
        <v>6210.1946710584652</v>
      </c>
      <c r="AZ1490" s="11">
        <f t="shared" si="804"/>
        <v>1</v>
      </c>
      <c r="BA1490" s="11">
        <f t="shared" si="804"/>
        <v>1</v>
      </c>
      <c r="BB1490" s="11">
        <f t="shared" si="804"/>
        <v>1</v>
      </c>
      <c r="BC1490" s="11">
        <f t="shared" si="804"/>
        <v>1</v>
      </c>
      <c r="BD1490" s="11">
        <f t="shared" si="804"/>
        <v>1</v>
      </c>
      <c r="BE1490" s="11">
        <f t="shared" si="804"/>
        <v>1</v>
      </c>
      <c r="BF1490" s="15" t="str">
        <f t="shared" si="774"/>
        <v>ČSN 42 6935</v>
      </c>
      <c r="BG1490" s="42">
        <v>7.0335999999999999</v>
      </c>
      <c r="BH1490" s="17">
        <f t="shared" si="775"/>
        <v>60</v>
      </c>
      <c r="BI1490" s="17">
        <f t="shared" si="776"/>
        <v>60</v>
      </c>
      <c r="BK1490" s="17">
        <f t="shared" si="777"/>
        <v>4</v>
      </c>
      <c r="BM1490" s="17">
        <f t="shared" si="784"/>
        <v>4</v>
      </c>
      <c r="BX1490" s="18">
        <f t="shared" si="785"/>
        <v>854.79644737231001</v>
      </c>
      <c r="BY1490" s="42">
        <v>0.24</v>
      </c>
      <c r="BZ1490" s="43">
        <f t="shared" si="802"/>
        <v>35.766700366651165</v>
      </c>
      <c r="CA1490" s="18">
        <f t="shared" si="778"/>
        <v>435510.74280897761</v>
      </c>
      <c r="CB1490" s="18">
        <f t="shared" si="779"/>
        <v>14517.024760299253</v>
      </c>
      <c r="CC1490" s="18">
        <f t="shared" si="780"/>
        <v>17642.855175524157</v>
      </c>
      <c r="CD1490" s="25">
        <f t="shared" si="781"/>
        <v>1.2153216975818169</v>
      </c>
      <c r="CE1490" s="26">
        <f t="shared" si="782"/>
        <v>22.571898146014721</v>
      </c>
      <c r="CF1490" s="18">
        <f t="shared" si="786"/>
        <v>502.79644737231007</v>
      </c>
      <c r="CG1490" s="18"/>
      <c r="CH1490" s="18"/>
      <c r="CI1490" s="18"/>
      <c r="CJ1490" s="18"/>
      <c r="CL1490" s="26"/>
      <c r="CZ1490" s="18">
        <f t="shared" si="787"/>
        <v>702464</v>
      </c>
      <c r="DC1490" s="18">
        <f t="shared" si="788"/>
        <v>6210.1946710584652</v>
      </c>
      <c r="DD1490" s="17">
        <f t="shared" si="789"/>
        <v>1</v>
      </c>
      <c r="DE1490" s="17">
        <f t="shared" si="790"/>
        <v>1</v>
      </c>
      <c r="DF1490" s="17">
        <f t="shared" si="791"/>
        <v>1</v>
      </c>
      <c r="DG1490" s="17">
        <f t="shared" si="792"/>
        <v>1</v>
      </c>
      <c r="DH1490" s="17">
        <f t="shared" si="793"/>
        <v>1</v>
      </c>
      <c r="DI1490" s="17">
        <f t="shared" si="794"/>
        <v>1</v>
      </c>
      <c r="DJ1490" s="20" t="s">
        <v>1528</v>
      </c>
    </row>
    <row r="1491" spans="1:114" x14ac:dyDescent="0.2">
      <c r="A1491" s="15" t="s">
        <v>105</v>
      </c>
      <c r="B1491" s="10" t="s">
        <v>1591</v>
      </c>
      <c r="C1491" s="11">
        <f t="shared" si="772"/>
        <v>9.1373999999999995</v>
      </c>
      <c r="D1491" s="11">
        <f t="shared" si="805"/>
        <v>100</v>
      </c>
      <c r="E1491" s="11">
        <f t="shared" si="805"/>
        <v>100</v>
      </c>
      <c r="F1491" s="11">
        <f t="shared" si="805"/>
        <v>0</v>
      </c>
      <c r="G1491" s="11">
        <f t="shared" si="805"/>
        <v>3</v>
      </c>
      <c r="H1491" s="11">
        <f t="shared" si="805"/>
        <v>0</v>
      </c>
      <c r="I1491" s="11">
        <f t="shared" si="803"/>
        <v>3</v>
      </c>
      <c r="J1491" s="11">
        <f t="shared" si="803"/>
        <v>0</v>
      </c>
      <c r="K1491" s="11">
        <f t="shared" si="803"/>
        <v>0</v>
      </c>
      <c r="L1491" s="11">
        <f t="shared" si="803"/>
        <v>0</v>
      </c>
      <c r="M1491" s="11">
        <f t="shared" si="803"/>
        <v>0</v>
      </c>
      <c r="N1491" s="11">
        <f t="shared" si="803"/>
        <v>0</v>
      </c>
      <c r="O1491" s="11">
        <f t="shared" si="803"/>
        <v>0</v>
      </c>
      <c r="P1491" s="11">
        <f t="shared" si="803"/>
        <v>0</v>
      </c>
      <c r="Q1491" s="11">
        <f t="shared" si="803"/>
        <v>0</v>
      </c>
      <c r="R1491" s="11">
        <f t="shared" si="803"/>
        <v>0</v>
      </c>
      <c r="S1491" s="11">
        <f t="shared" si="803"/>
        <v>0</v>
      </c>
      <c r="T1491" s="11">
        <f t="shared" si="803"/>
        <v>1140.8230016469245</v>
      </c>
      <c r="U1491" s="40">
        <f t="shared" si="773"/>
        <v>0.4</v>
      </c>
      <c r="V1491" s="11">
        <f t="shared" si="795"/>
        <v>44.665486178993739</v>
      </c>
      <c r="W1491" s="11">
        <f t="shared" si="795"/>
        <v>1770467.5899569734</v>
      </c>
      <c r="X1491" s="11">
        <f t="shared" si="795"/>
        <v>35409.351799139469</v>
      </c>
      <c r="Y1491" s="11">
        <f t="shared" si="795"/>
        <v>41208.212072464674</v>
      </c>
      <c r="Z1491" s="11">
        <f t="shared" si="795"/>
        <v>1.163766349246363</v>
      </c>
      <c r="AA1491" s="11">
        <f t="shared" si="795"/>
        <v>39.394433172917957</v>
      </c>
      <c r="AB1491" s="11">
        <f t="shared" si="806"/>
        <v>612.82300164692435</v>
      </c>
      <c r="AC1491" s="11">
        <f t="shared" si="806"/>
        <v>0</v>
      </c>
      <c r="AD1491" s="11">
        <f t="shared" si="806"/>
        <v>0</v>
      </c>
      <c r="AE1491" s="11">
        <f t="shared" si="806"/>
        <v>0</v>
      </c>
      <c r="AF1491" s="11">
        <f t="shared" si="806"/>
        <v>0</v>
      </c>
      <c r="AG1491" s="11">
        <f t="shared" si="806"/>
        <v>0</v>
      </c>
      <c r="AH1491" s="11">
        <f t="shared" si="806"/>
        <v>0</v>
      </c>
      <c r="AI1491" s="11">
        <f t="shared" si="806"/>
        <v>0</v>
      </c>
      <c r="AJ1491" s="11">
        <f t="shared" si="806"/>
        <v>0</v>
      </c>
      <c r="AK1491" s="11">
        <f t="shared" si="806"/>
        <v>0</v>
      </c>
      <c r="AL1491" s="11">
        <f t="shared" si="808"/>
        <v>0</v>
      </c>
      <c r="AM1491" s="11">
        <f t="shared" si="807"/>
        <v>0</v>
      </c>
      <c r="AN1491" s="11">
        <f t="shared" si="807"/>
        <v>0</v>
      </c>
      <c r="AO1491" s="11">
        <f t="shared" si="807"/>
        <v>0</v>
      </c>
      <c r="AP1491" s="11">
        <f t="shared" si="807"/>
        <v>0</v>
      </c>
      <c r="AQ1491" s="11">
        <f t="shared" si="807"/>
        <v>0</v>
      </c>
      <c r="AR1491" s="11">
        <f t="shared" si="807"/>
        <v>0</v>
      </c>
      <c r="AS1491" s="11">
        <f t="shared" si="807"/>
        <v>0</v>
      </c>
      <c r="AT1491" s="11">
        <f t="shared" si="807"/>
        <v>0</v>
      </c>
      <c r="AU1491" s="11">
        <f t="shared" si="807"/>
        <v>0</v>
      </c>
      <c r="AV1491" s="11">
        <f t="shared" si="807"/>
        <v>2738019</v>
      </c>
      <c r="AW1491" s="11">
        <f t="shared" si="807"/>
        <v>0</v>
      </c>
      <c r="AX1491" s="11">
        <f t="shared" si="807"/>
        <v>0</v>
      </c>
      <c r="AY1491" s="11">
        <f t="shared" si="807"/>
        <v>18783.234502470386</v>
      </c>
      <c r="AZ1491" s="11">
        <f t="shared" si="804"/>
        <v>1</v>
      </c>
      <c r="BA1491" s="11">
        <f t="shared" si="804"/>
        <v>1</v>
      </c>
      <c r="BB1491" s="11">
        <f t="shared" si="804"/>
        <v>1</v>
      </c>
      <c r="BC1491" s="11">
        <f t="shared" si="804"/>
        <v>1</v>
      </c>
      <c r="BD1491" s="11">
        <f t="shared" si="804"/>
        <v>2</v>
      </c>
      <c r="BE1491" s="11">
        <f t="shared" si="804"/>
        <v>3</v>
      </c>
      <c r="BF1491" s="15" t="str">
        <f t="shared" si="774"/>
        <v>ČSN 42 6935</v>
      </c>
      <c r="BG1491" s="42">
        <v>9.1373999999999995</v>
      </c>
      <c r="BH1491" s="17">
        <f t="shared" si="775"/>
        <v>100</v>
      </c>
      <c r="BI1491" s="17">
        <f t="shared" si="776"/>
        <v>100</v>
      </c>
      <c r="BK1491" s="17">
        <f t="shared" si="777"/>
        <v>3</v>
      </c>
      <c r="BM1491" s="17">
        <f t="shared" si="784"/>
        <v>3</v>
      </c>
      <c r="BX1491" s="18">
        <f t="shared" si="785"/>
        <v>1140.8230016469245</v>
      </c>
      <c r="BY1491" s="42">
        <v>0.4</v>
      </c>
      <c r="BZ1491" s="43">
        <f t="shared" si="802"/>
        <v>44.665486178993739</v>
      </c>
      <c r="CA1491" s="18">
        <f t="shared" si="778"/>
        <v>1770467.5899569734</v>
      </c>
      <c r="CB1491" s="18">
        <f t="shared" si="779"/>
        <v>35409.351799139469</v>
      </c>
      <c r="CC1491" s="18">
        <f t="shared" si="780"/>
        <v>41208.212072464674</v>
      </c>
      <c r="CD1491" s="25">
        <f t="shared" si="781"/>
        <v>1.163766349246363</v>
      </c>
      <c r="CE1491" s="26">
        <f t="shared" si="782"/>
        <v>39.394433172917957</v>
      </c>
      <c r="CF1491" s="18">
        <f t="shared" si="786"/>
        <v>612.82300164692435</v>
      </c>
      <c r="CG1491" s="18"/>
      <c r="CH1491" s="18"/>
      <c r="CI1491" s="18"/>
      <c r="CJ1491" s="18"/>
      <c r="CL1491" s="26"/>
      <c r="CZ1491" s="18">
        <f t="shared" si="787"/>
        <v>2738019</v>
      </c>
      <c r="DC1491" s="18">
        <f t="shared" si="788"/>
        <v>18783.234502470386</v>
      </c>
      <c r="DD1491" s="17">
        <f t="shared" si="789"/>
        <v>1</v>
      </c>
      <c r="DE1491" s="17">
        <f t="shared" si="790"/>
        <v>1</v>
      </c>
      <c r="DF1491" s="17">
        <f t="shared" si="791"/>
        <v>1</v>
      </c>
      <c r="DG1491" s="17">
        <f t="shared" si="792"/>
        <v>1</v>
      </c>
      <c r="DH1491" s="17">
        <f t="shared" si="793"/>
        <v>2</v>
      </c>
      <c r="DI1491" s="17">
        <f t="shared" si="794"/>
        <v>3</v>
      </c>
      <c r="DJ1491" s="20" t="s">
        <v>1528</v>
      </c>
    </row>
    <row r="1492" spans="1:114" x14ac:dyDescent="0.2">
      <c r="A1492" s="15" t="s">
        <v>105</v>
      </c>
      <c r="B1492" s="10" t="s">
        <v>1592</v>
      </c>
      <c r="C1492" s="11">
        <f t="shared" ref="C1492" si="809">IF(A1492="x",BG1492*$C$4,0)</f>
        <v>10.60535</v>
      </c>
      <c r="D1492" s="11">
        <f t="shared" si="805"/>
        <v>100</v>
      </c>
      <c r="E1492" s="11">
        <f t="shared" si="805"/>
        <v>100</v>
      </c>
      <c r="F1492" s="11">
        <f t="shared" si="805"/>
        <v>0</v>
      </c>
      <c r="G1492" s="11">
        <f t="shared" si="805"/>
        <v>3.5</v>
      </c>
      <c r="H1492" s="11">
        <f t="shared" si="805"/>
        <v>0</v>
      </c>
      <c r="I1492" s="11">
        <f t="shared" si="803"/>
        <v>3.5</v>
      </c>
      <c r="J1492" s="11">
        <f t="shared" si="803"/>
        <v>0</v>
      </c>
      <c r="K1492" s="11">
        <f t="shared" si="803"/>
        <v>0</v>
      </c>
      <c r="L1492" s="11">
        <f t="shared" si="803"/>
        <v>0</v>
      </c>
      <c r="M1492" s="11">
        <f t="shared" si="803"/>
        <v>0</v>
      </c>
      <c r="N1492" s="11">
        <f t="shared" si="803"/>
        <v>0</v>
      </c>
      <c r="O1492" s="11">
        <f t="shared" si="803"/>
        <v>0</v>
      </c>
      <c r="P1492" s="11">
        <f t="shared" si="803"/>
        <v>0</v>
      </c>
      <c r="Q1492" s="11">
        <f t="shared" si="803"/>
        <v>0</v>
      </c>
      <c r="R1492" s="11">
        <f t="shared" si="803"/>
        <v>0</v>
      </c>
      <c r="S1492" s="11">
        <f t="shared" si="803"/>
        <v>0</v>
      </c>
      <c r="T1492" s="11">
        <f t="shared" si="803"/>
        <v>1319.453530019425</v>
      </c>
      <c r="U1492" s="40">
        <f t="shared" ref="U1492" si="810">IF(A1492="x",BY1492*$U$4,0)</f>
        <v>0.4</v>
      </c>
      <c r="V1492" s="11">
        <f t="shared" si="795"/>
        <v>38.618574169860075</v>
      </c>
      <c r="W1492" s="11">
        <f t="shared" si="795"/>
        <v>2022796.6258510058</v>
      </c>
      <c r="X1492" s="11">
        <f t="shared" si="795"/>
        <v>40455.932517020119</v>
      </c>
      <c r="Y1492" s="11">
        <f t="shared" si="795"/>
        <v>47354.168457501939</v>
      </c>
      <c r="Z1492" s="11">
        <f t="shared" si="795"/>
        <v>1.1705123454410469</v>
      </c>
      <c r="AA1492" s="11">
        <f t="shared" si="795"/>
        <v>39.154263624120887</v>
      </c>
      <c r="AB1492" s="11">
        <f t="shared" si="806"/>
        <v>717.45353001942499</v>
      </c>
      <c r="AC1492" s="11">
        <f t="shared" si="806"/>
        <v>0</v>
      </c>
      <c r="AD1492" s="11">
        <f t="shared" si="806"/>
        <v>0</v>
      </c>
      <c r="AE1492" s="11">
        <f t="shared" si="806"/>
        <v>0</v>
      </c>
      <c r="AF1492" s="11">
        <f t="shared" si="806"/>
        <v>0</v>
      </c>
      <c r="AG1492" s="11">
        <f t="shared" si="806"/>
        <v>0</v>
      </c>
      <c r="AH1492" s="11">
        <f t="shared" si="806"/>
        <v>0</v>
      </c>
      <c r="AI1492" s="11">
        <f t="shared" si="806"/>
        <v>0</v>
      </c>
      <c r="AJ1492" s="11">
        <f t="shared" si="806"/>
        <v>0</v>
      </c>
      <c r="AK1492" s="11">
        <f t="shared" si="806"/>
        <v>0</v>
      </c>
      <c r="AL1492" s="11">
        <f t="shared" si="808"/>
        <v>0</v>
      </c>
      <c r="AM1492" s="11">
        <f t="shared" si="807"/>
        <v>0</v>
      </c>
      <c r="AN1492" s="11">
        <f t="shared" si="807"/>
        <v>0</v>
      </c>
      <c r="AO1492" s="11">
        <f t="shared" si="807"/>
        <v>0</v>
      </c>
      <c r="AP1492" s="11">
        <f t="shared" si="807"/>
        <v>0</v>
      </c>
      <c r="AQ1492" s="11">
        <f t="shared" si="807"/>
        <v>0</v>
      </c>
      <c r="AR1492" s="11">
        <f t="shared" si="807"/>
        <v>0</v>
      </c>
      <c r="AS1492" s="11">
        <f t="shared" si="807"/>
        <v>0</v>
      </c>
      <c r="AT1492" s="11">
        <f t="shared" si="807"/>
        <v>0</v>
      </c>
      <c r="AU1492" s="11">
        <f t="shared" si="807"/>
        <v>0</v>
      </c>
      <c r="AV1492" s="11">
        <f t="shared" si="807"/>
        <v>3145212.4375</v>
      </c>
      <c r="AW1492" s="11">
        <f t="shared" si="807"/>
        <v>0</v>
      </c>
      <c r="AX1492" s="11">
        <f t="shared" si="807"/>
        <v>0</v>
      </c>
      <c r="AY1492" s="11">
        <f t="shared" si="807"/>
        <v>18577.180295029139</v>
      </c>
      <c r="AZ1492" s="11">
        <f t="shared" si="804"/>
        <v>1</v>
      </c>
      <c r="BA1492" s="11">
        <f t="shared" si="804"/>
        <v>1</v>
      </c>
      <c r="BB1492" s="11">
        <f t="shared" si="804"/>
        <v>1</v>
      </c>
      <c r="BC1492" s="11">
        <f t="shared" si="804"/>
        <v>1</v>
      </c>
      <c r="BD1492" s="11">
        <f t="shared" si="804"/>
        <v>1</v>
      </c>
      <c r="BE1492" s="11">
        <f t="shared" si="804"/>
        <v>2</v>
      </c>
      <c r="BF1492" s="15" t="str">
        <f t="shared" ref="BF1492" si="811">IF(A1492="x",DJ1492,0)</f>
        <v>ČSN 42 6935</v>
      </c>
      <c r="BG1492" s="42">
        <v>10.60535</v>
      </c>
      <c r="BH1492" s="17">
        <f t="shared" ref="BH1492" si="812">VALUE(MID(B1492,FIND(" ",B1492)+1,LEN(B1492)-LEN(BK1492)-FIND(" ",B1492)-1))</f>
        <v>100</v>
      </c>
      <c r="BI1492" s="17">
        <f t="shared" ref="BI1492" si="813">VALUE(MID(B1492,FIND(" ",B1492)+1,LEN(B1492)-LEN(BK1492)-FIND(" ",B1492)-1))</f>
        <v>100</v>
      </c>
      <c r="BK1492" s="17">
        <f t="shared" ref="BK1492" si="814">VALUE(MID(B1492,FIND("x",B1492)+1,LEN(B1492)-FIND("x",B1492)))</f>
        <v>3.5</v>
      </c>
      <c r="BM1492" s="17">
        <f t="shared" si="784"/>
        <v>3.5</v>
      </c>
      <c r="BX1492" s="18">
        <f t="shared" si="785"/>
        <v>1319.453530019425</v>
      </c>
      <c r="BY1492" s="42">
        <v>0.4</v>
      </c>
      <c r="BZ1492" s="43">
        <f t="shared" si="802"/>
        <v>38.618574169860075</v>
      </c>
      <c r="CA1492" s="18">
        <f t="shared" ref="CA1492" si="815">2*((1/12*BK1492*((BH1492-2*(BM1492+BK1492))^3))+((1/12*(BI1492-2*(BM1492+BK1492))*(BK1492^3))+((BI1492-2*(BM1492+BK1492))*BK1492*((BH1492-BK1492)/2)^2))+(((PI()/8-8/(9*PI()))*(BM1492+BK1492)^4)+(1/2*PI()*((BM1492+BK1492)^2)*((BH1492/2-BK1492-BM1492+(4/(3*PI())*(BM1492+BK1492)))^2)))-((PI()/8-8/(9*PI()))*((BM1492)^4))-(1/2*PI()*((BM1492)^2)*((BH1492/2-BK1492-BM1492+(4/(3*PI()))*(BM1492))^2)))</f>
        <v>2022796.6258510058</v>
      </c>
      <c r="CB1492" s="18">
        <f>(2*CA1492)/BH1492</f>
        <v>40455.932517020119</v>
      </c>
      <c r="CC1492" s="18">
        <f t="shared" ref="CC1492" si="816">2*(BK1492*(BH1492/2-BM1492-BK1492)^2+(BI1492-2*(BM1492+BK1492))*BK1492*(BH1492/2-BK1492/2)+1/2*PI()*((BM1492+BK1492)^2)*(BH1492/2-(1-4/(3*PI()))*(BM1492+BK1492))-1/2*PI()*((BM1492)^2)*(BH1492/2-BK1492-(1-4/(3*PI()))*(BM1492)))</f>
        <v>47354.168457501939</v>
      </c>
      <c r="CD1492" s="25">
        <f t="shared" ref="CD1492" si="817">CC1492/CB1492</f>
        <v>1.1705123454410469</v>
      </c>
      <c r="CE1492" s="26">
        <f t="shared" ref="CE1492" si="818">SQRT(CA1492/BX1492)</f>
        <v>39.154263624120887</v>
      </c>
      <c r="CF1492" s="18">
        <f t="shared" si="786"/>
        <v>717.45353001942499</v>
      </c>
      <c r="CG1492" s="18"/>
      <c r="CH1492" s="18"/>
      <c r="CI1492" s="18"/>
      <c r="CJ1492" s="18"/>
      <c r="CL1492" s="26"/>
      <c r="CZ1492" s="18">
        <f t="shared" si="787"/>
        <v>3145212.4375</v>
      </c>
      <c r="DC1492" s="18">
        <f t="shared" si="788"/>
        <v>18577.180295029139</v>
      </c>
      <c r="DD1492" s="17">
        <f t="shared" si="789"/>
        <v>1</v>
      </c>
      <c r="DE1492" s="17">
        <f t="shared" si="790"/>
        <v>1</v>
      </c>
      <c r="DF1492" s="17">
        <f t="shared" si="791"/>
        <v>1</v>
      </c>
      <c r="DG1492" s="17">
        <f t="shared" si="792"/>
        <v>1</v>
      </c>
      <c r="DH1492" s="17">
        <f t="shared" si="793"/>
        <v>1</v>
      </c>
      <c r="DI1492" s="17">
        <f t="shared" si="794"/>
        <v>2</v>
      </c>
      <c r="DJ1492" s="20" t="s">
        <v>1528</v>
      </c>
    </row>
    <row r="1493" spans="1:114" x14ac:dyDescent="0.2">
      <c r="A1493" s="15"/>
      <c r="D1493" s="11" t="str">
        <f t="shared" si="805"/>
        <v/>
      </c>
      <c r="E1493" s="11" t="str">
        <f t="shared" si="805"/>
        <v/>
      </c>
      <c r="F1493" s="11" t="str">
        <f t="shared" si="805"/>
        <v/>
      </c>
      <c r="G1493" s="11" t="str">
        <f t="shared" si="805"/>
        <v/>
      </c>
      <c r="H1493" s="11" t="str">
        <f t="shared" si="805"/>
        <v/>
      </c>
      <c r="I1493" s="11" t="str">
        <f t="shared" si="803"/>
        <v/>
      </c>
      <c r="J1493" s="11" t="str">
        <f t="shared" si="803"/>
        <v/>
      </c>
      <c r="K1493" s="11" t="str">
        <f t="shared" si="803"/>
        <v/>
      </c>
      <c r="L1493" s="11" t="str">
        <f t="shared" si="803"/>
        <v/>
      </c>
      <c r="M1493" s="11" t="str">
        <f t="shared" si="803"/>
        <v/>
      </c>
      <c r="N1493" s="11" t="str">
        <f t="shared" si="803"/>
        <v/>
      </c>
      <c r="O1493" s="11" t="str">
        <f t="shared" si="803"/>
        <v/>
      </c>
      <c r="P1493" s="11" t="str">
        <f t="shared" si="803"/>
        <v/>
      </c>
      <c r="Q1493" s="11" t="str">
        <f t="shared" si="803"/>
        <v/>
      </c>
      <c r="R1493" s="11" t="str">
        <f t="shared" si="803"/>
        <v/>
      </c>
      <c r="S1493" s="11" t="str">
        <f t="shared" si="803"/>
        <v/>
      </c>
      <c r="T1493" s="11" t="str">
        <f t="shared" si="803"/>
        <v/>
      </c>
      <c r="V1493" s="11" t="str">
        <f t="shared" si="795"/>
        <v/>
      </c>
      <c r="W1493" s="11" t="str">
        <f t="shared" si="795"/>
        <v/>
      </c>
      <c r="X1493" s="11" t="str">
        <f t="shared" si="795"/>
        <v/>
      </c>
      <c r="Y1493" s="11" t="str">
        <f t="shared" si="795"/>
        <v/>
      </c>
      <c r="Z1493" s="11" t="str">
        <f t="shared" si="795"/>
        <v/>
      </c>
      <c r="AA1493" s="11" t="str">
        <f t="shared" si="795"/>
        <v/>
      </c>
      <c r="AB1493" s="11" t="str">
        <f t="shared" si="806"/>
        <v/>
      </c>
      <c r="AC1493" s="11" t="str">
        <f t="shared" si="806"/>
        <v/>
      </c>
      <c r="AD1493" s="11" t="str">
        <f t="shared" si="806"/>
        <v/>
      </c>
      <c r="AE1493" s="11" t="str">
        <f t="shared" si="806"/>
        <v/>
      </c>
      <c r="AF1493" s="11" t="str">
        <f t="shared" si="806"/>
        <v/>
      </c>
      <c r="AG1493" s="11" t="str">
        <f t="shared" si="806"/>
        <v/>
      </c>
      <c r="AH1493" s="11" t="str">
        <f t="shared" si="806"/>
        <v/>
      </c>
      <c r="AI1493" s="11" t="str">
        <f t="shared" si="806"/>
        <v/>
      </c>
      <c r="AJ1493" s="11" t="str">
        <f t="shared" si="806"/>
        <v/>
      </c>
      <c r="AK1493" s="11" t="str">
        <f t="shared" si="806"/>
        <v/>
      </c>
      <c r="AL1493" s="11" t="str">
        <f t="shared" si="808"/>
        <v/>
      </c>
      <c r="AM1493" s="11" t="str">
        <f t="shared" si="807"/>
        <v/>
      </c>
      <c r="AN1493" s="11" t="str">
        <f t="shared" si="807"/>
        <v/>
      </c>
      <c r="AO1493" s="11" t="str">
        <f t="shared" si="807"/>
        <v/>
      </c>
      <c r="AP1493" s="11" t="str">
        <f t="shared" si="807"/>
        <v/>
      </c>
      <c r="AQ1493" s="11" t="str">
        <f t="shared" si="807"/>
        <v/>
      </c>
      <c r="AR1493" s="11" t="str">
        <f t="shared" si="807"/>
        <v/>
      </c>
      <c r="AS1493" s="11" t="str">
        <f t="shared" si="807"/>
        <v/>
      </c>
      <c r="AT1493" s="11" t="str">
        <f t="shared" si="807"/>
        <v/>
      </c>
      <c r="AU1493" s="11" t="str">
        <f t="shared" si="807"/>
        <v/>
      </c>
      <c r="AV1493" s="11" t="str">
        <f t="shared" si="807"/>
        <v/>
      </c>
      <c r="AW1493" s="11" t="str">
        <f t="shared" si="807"/>
        <v/>
      </c>
      <c r="AX1493" s="11" t="str">
        <f t="shared" si="807"/>
        <v/>
      </c>
      <c r="AY1493" s="11" t="str">
        <f t="shared" si="807"/>
        <v/>
      </c>
      <c r="AZ1493" s="11" t="str">
        <f t="shared" si="804"/>
        <v/>
      </c>
      <c r="BA1493" s="11" t="str">
        <f t="shared" si="804"/>
        <v/>
      </c>
      <c r="BB1493" s="11" t="str">
        <f t="shared" si="804"/>
        <v/>
      </c>
      <c r="BC1493" s="11" t="str">
        <f t="shared" si="804"/>
        <v/>
      </c>
      <c r="BD1493" s="11" t="str">
        <f t="shared" si="804"/>
        <v/>
      </c>
      <c r="BE1493" s="11" t="str">
        <f t="shared" si="804"/>
        <v/>
      </c>
      <c r="CH1493" s="18"/>
    </row>
    <row r="1494" spans="1:114" x14ac:dyDescent="0.2">
      <c r="A1494" s="15" t="s">
        <v>105</v>
      </c>
      <c r="B1494" s="10" t="s">
        <v>1593</v>
      </c>
      <c r="C1494" s="11">
        <f t="shared" ref="C1494:C1557" si="819">IF(A1494="x",BG1494*$C$4,0)</f>
        <v>0.66128399999999998</v>
      </c>
      <c r="D1494" s="11">
        <f t="shared" si="805"/>
        <v>15</v>
      </c>
      <c r="E1494" s="11">
        <f t="shared" si="805"/>
        <v>12</v>
      </c>
      <c r="F1494" s="11">
        <f t="shared" si="805"/>
        <v>0</v>
      </c>
      <c r="G1494" s="11">
        <f t="shared" si="805"/>
        <v>1.8</v>
      </c>
      <c r="H1494" s="11">
        <f t="shared" si="805"/>
        <v>0</v>
      </c>
      <c r="I1494" s="11">
        <f t="shared" si="803"/>
        <v>1.8</v>
      </c>
      <c r="J1494" s="11">
        <f t="shared" si="803"/>
        <v>0</v>
      </c>
      <c r="K1494" s="11">
        <f t="shared" si="803"/>
        <v>0</v>
      </c>
      <c r="L1494" s="11">
        <f t="shared" si="803"/>
        <v>0</v>
      </c>
      <c r="M1494" s="11">
        <f t="shared" si="803"/>
        <v>0</v>
      </c>
      <c r="N1494" s="11">
        <f t="shared" si="803"/>
        <v>0</v>
      </c>
      <c r="O1494" s="11">
        <f t="shared" si="803"/>
        <v>0</v>
      </c>
      <c r="P1494" s="11">
        <f t="shared" si="803"/>
        <v>0</v>
      </c>
      <c r="Q1494" s="11">
        <f t="shared" si="803"/>
        <v>0</v>
      </c>
      <c r="R1494" s="11">
        <f t="shared" si="803"/>
        <v>0</v>
      </c>
      <c r="S1494" s="11">
        <f t="shared" si="803"/>
        <v>0</v>
      </c>
      <c r="T1494" s="11">
        <f t="shared" si="803"/>
        <v>75.896280592892793</v>
      </c>
      <c r="U1494" s="40">
        <f t="shared" ref="U1494:U1557" si="820">IF(A1494="x",BY1494*$U$4,0)</f>
        <v>5.3999999999999999E-2</v>
      </c>
      <c r="V1494" s="11">
        <f t="shared" ref="V1494:AD1527" si="821">IF($A1494="x",BZ1494,"")</f>
        <v>90.636600871372863</v>
      </c>
      <c r="W1494" s="11">
        <f t="shared" si="821"/>
        <v>1912.4463642191156</v>
      </c>
      <c r="X1494" s="11">
        <f t="shared" si="821"/>
        <v>254.99284856254874</v>
      </c>
      <c r="Y1494" s="11">
        <f t="shared" si="821"/>
        <v>342.32749431228194</v>
      </c>
      <c r="Z1494" s="11">
        <f t="shared" si="821"/>
        <v>1.3424984121792356</v>
      </c>
      <c r="AA1494" s="11">
        <f t="shared" si="821"/>
        <v>5.0197765494441038</v>
      </c>
      <c r="AB1494" s="11">
        <f t="shared" si="806"/>
        <v>58.616280592892799</v>
      </c>
      <c r="AC1494" s="11">
        <f t="shared" si="806"/>
        <v>47.816280592892795</v>
      </c>
      <c r="AD1494" s="11">
        <f t="shared" si="806"/>
        <v>1331.9545126162782</v>
      </c>
      <c r="AE1494" s="11">
        <f t="shared" si="806"/>
        <v>221.9924187693797</v>
      </c>
      <c r="AF1494" s="11">
        <f t="shared" si="806"/>
        <v>291.66307342294266</v>
      </c>
      <c r="AG1494" s="11">
        <f t="shared" si="806"/>
        <v>1.3138424953418857</v>
      </c>
      <c r="AH1494" s="11">
        <f t="shared" si="806"/>
        <v>4.1892323655520149</v>
      </c>
      <c r="AI1494" s="11">
        <f t="shared" si="806"/>
        <v>0</v>
      </c>
      <c r="AJ1494" s="11">
        <f t="shared" si="806"/>
        <v>0</v>
      </c>
      <c r="AK1494" s="11">
        <f t="shared" si="806"/>
        <v>0</v>
      </c>
      <c r="AL1494" s="11">
        <f t="shared" si="808"/>
        <v>0</v>
      </c>
      <c r="AM1494" s="11">
        <f t="shared" si="807"/>
        <v>0</v>
      </c>
      <c r="AN1494" s="11">
        <f t="shared" si="807"/>
        <v>0</v>
      </c>
      <c r="AO1494" s="11">
        <f t="shared" si="807"/>
        <v>0</v>
      </c>
      <c r="AP1494" s="11">
        <f t="shared" si="807"/>
        <v>0</v>
      </c>
      <c r="AQ1494" s="11">
        <f t="shared" si="807"/>
        <v>0</v>
      </c>
      <c r="AR1494" s="11">
        <f t="shared" si="807"/>
        <v>0</v>
      </c>
      <c r="AS1494" s="11">
        <f t="shared" si="807"/>
        <v>0</v>
      </c>
      <c r="AT1494" s="11">
        <f t="shared" si="807"/>
        <v>0</v>
      </c>
      <c r="AU1494" s="11">
        <f t="shared" si="807"/>
        <v>0</v>
      </c>
      <c r="AV1494" s="11">
        <f t="shared" si="807"/>
        <v>2788.9122461538454</v>
      </c>
      <c r="AW1494" s="11">
        <f t="shared" si="807"/>
        <v>0</v>
      </c>
      <c r="AX1494" s="11">
        <f t="shared" si="807"/>
        <v>0</v>
      </c>
      <c r="AY1494" s="11">
        <f t="shared" si="807"/>
        <v>256.76442088933919</v>
      </c>
      <c r="AZ1494" s="11">
        <f t="shared" si="804"/>
        <v>1</v>
      </c>
      <c r="BA1494" s="11">
        <f t="shared" si="804"/>
        <v>1</v>
      </c>
      <c r="BB1494" s="11">
        <f t="shared" si="804"/>
        <v>1</v>
      </c>
      <c r="BC1494" s="11">
        <f t="shared" si="804"/>
        <v>1</v>
      </c>
      <c r="BD1494" s="11">
        <f t="shared" si="804"/>
        <v>1</v>
      </c>
      <c r="BE1494" s="11">
        <f t="shared" si="804"/>
        <v>1</v>
      </c>
      <c r="BF1494" s="15" t="str">
        <f t="shared" ref="BF1494:BF1557" si="822">IF(A1494="x",DJ1494,0)</f>
        <v>ČSN 42 6936</v>
      </c>
      <c r="BG1494" s="42">
        <v>0.66128399999999998</v>
      </c>
      <c r="BH1494" s="17">
        <f t="shared" ref="BH1494:BH1557" si="823">VALUE(MID(B1494,FIND(" ",B1494)+1,LEN(B1494)-LEN(BK1494)-FIND(" ",B1494)-1-LEN(BI1494)-1))</f>
        <v>15</v>
      </c>
      <c r="BI1494" s="17">
        <f t="shared" ref="BI1494:BI1557" si="824">VALUE(MID(B1494,FIND("x",B1494)+1,LEN(B1494)-LEN(BK1494)-FIND("x",B1494)-1))</f>
        <v>12</v>
      </c>
      <c r="BK1494" s="17">
        <f t="shared" ref="BK1494:BK1557" si="825">VALUE(MID(B1494,FIND("x",B1494,FIND("x",B1494)+1)+1,LEN(B1494)-FIND("x",B1494,FIND("x",B1494)+1)))</f>
        <v>1.8</v>
      </c>
      <c r="BM1494" s="17">
        <f t="shared" si="784"/>
        <v>1.8</v>
      </c>
      <c r="BX1494" s="18">
        <f>2*BK1494*(BH1494+BI1494-4*(BM1494+BK1494))+PI()*((BM1494+BK1494)^2-BK1494^2)</f>
        <v>75.896280592892793</v>
      </c>
      <c r="BY1494" s="42">
        <v>5.3999999999999999E-2</v>
      </c>
      <c r="BZ1494" s="43">
        <f t="shared" ref="BZ1494:BZ1557" si="826">BY1494/(BX1494*0.00000785)</f>
        <v>90.636600871372863</v>
      </c>
      <c r="CA1494" s="18">
        <f t="shared" ref="CA1494:CA1557" si="827">2*((1/12*BK1494*((BH1494-2*(BM1494+BK1494))^3))+((1/12*(BI1494-2*(BM1494+BK1494))*(BK1494^3))+((BI1494-2*(BM1494+BK1494))*BK1494*((BH1494-BK1494)/2)^2))+(((PI()/8-8/(9*PI()))*(BM1494+BK1494)^4)+(1/2*PI()*((BM1494+BK1494)^2)*((BH1494/2-BK1494-BM1494+(4/(3*PI())*(BM1494+BK1494)))^2)))-((PI()/8-8/(9*PI()))*((BM1494)^4))-(1/2*PI()*((BM1494)^2)*((BH1494/2-BK1494-BM1494+(4/(3*PI()))*(BM1494))^2)))</f>
        <v>1912.4463642191156</v>
      </c>
      <c r="CB1494" s="18">
        <f>(2*CA1494)/BH1494</f>
        <v>254.99284856254874</v>
      </c>
      <c r="CC1494" s="18">
        <f t="shared" ref="CC1494:CC1557" si="828">2*(BK1494*(BH1494/2-BM1494-BK1494)^2+(BI1494-2*(BM1494+BK1494))*BK1494*(BH1494/2-BK1494/2)+1/2*PI()*((BM1494+BK1494)^2)*(BH1494/2-(1-4/(3*PI()))*(BM1494+BK1494))-1/2*PI()*((BM1494)^2)*(BH1494/2-BK1494-(1-4/(3*PI()))*(BM1494)))</f>
        <v>342.32749431228194</v>
      </c>
      <c r="CD1494" s="25">
        <f t="shared" ref="CD1494:CD1557" si="829">CC1494/CB1494</f>
        <v>1.3424984121792356</v>
      </c>
      <c r="CE1494" s="26">
        <f t="shared" ref="CE1494:CE1557" si="830">SQRT(CA1494/BX1494)</f>
        <v>5.0197765494441038</v>
      </c>
      <c r="CF1494" s="18">
        <f t="shared" ref="CF1494:CF1557" si="831">2*BK1494*(BH1494-2*(BM1494+BK1494))+PI()*(BM1494+BK1494)^2-PI()*(BM1494)^2</f>
        <v>58.616280592892799</v>
      </c>
      <c r="CG1494" s="18">
        <f t="shared" ref="CG1494:CG1557" si="832">2*BK1494*(BI1494-2*(BM1494+BK1494))+PI()*(BM1494+BK1494)^2-PI()*(BM1494)^2</f>
        <v>47.816280592892795</v>
      </c>
      <c r="CH1494" s="18">
        <f t="shared" ref="CH1494:CH1557" si="833">2*((1/12*BK1494*((BI1494-2*(BM1494+BK1494))^3))+((1/12*(BH1494-2*(BM1494+BK1494))*(BK1494^3))+((BH1494-2*(BM1494+BK1494))*BK1494*((BI1494-BK1494)/2)^2))+(((PI()/8-8/(9*PI()))*(BM1494+BK1494)^4)+(1/2*PI()*((BM1494+BK1494)^2)*((BI1494/2-BK1494-BM1494+(4/(3*PI())*(BM1494+BK1494)))^2)))-((PI()/8-8/(9*PI()))*((BM1494)^4))-(1/2*PI()*((BM1494)^2)*((BI1494/2-BK1494-BM1494+(4/(3*PI()))*(BM1494))^2)))</f>
        <v>1331.9545126162782</v>
      </c>
      <c r="CI1494" s="18">
        <f t="shared" ref="CI1494:CI1557" si="834">2*CH1494/BI1494</f>
        <v>221.9924187693797</v>
      </c>
      <c r="CJ1494" s="18">
        <f t="shared" ref="CJ1494:CJ1557" si="835">2*(BK1494*(BI1494/2-BM1494-BK1494)^2+(BH1494-2*(BM1494+BK1494))*BK1494*(BI1494/2-BK1494/2)+1/2*PI()*((BM1494+BK1494)^2)*(BI1494/2-(1-4/(3*PI()))*(BM1494+BK1494))-1/2*PI()*((BM1494)^2)*(BI1494/2-BK1494-(1-4/(3*PI()))*(BM1494)))</f>
        <v>291.66307342294266</v>
      </c>
      <c r="CK1494" s="25">
        <f t="shared" ref="CK1494:CK1557" si="836">CJ1494/CI1494</f>
        <v>1.3138424953418857</v>
      </c>
      <c r="CL1494" s="26">
        <f t="shared" ref="CL1494:CL1557" si="837">SQRT(CH1494/BX1494)</f>
        <v>4.1892323655520149</v>
      </c>
      <c r="CZ1494" s="18">
        <f t="shared" ref="CZ1494:CZ1557" si="838">2*(BK1494^2)*((BI1494-BK1494)^2)*((BH1494-BK1494)^2)/(BI1494*BK1494+BH1494*BK1494-2*BK1494^2)</f>
        <v>2788.9122461538454</v>
      </c>
      <c r="DC1494" s="18">
        <f t="shared" ref="DC1494:DC1557" si="839">((BI1494-2*(BM1494+BK1494))*(BH1494-BK1494)+PI()*(BM1494+BK1494/2)^2+(BH1494-2*(BM1494+BK1494))*(BM1494+BK1494/2)*2)*2</f>
        <v>256.76442088933919</v>
      </c>
      <c r="DD1494" s="17">
        <f t="shared" ref="DD1494:DD1557" si="840">IF(MAX((BH1494-2*(BM1494+BK1494))/BK1494,(BI1494-2*(BM1494+BK1494))/BK1494)&lt;=124*1,IF(MAX((BH1494-2*(BM1494+BK1494))/BK1494,(BI1494-2*(BM1494+BK1494))/BK1494)&lt;=83*1,IF(MAX((BH1494-2*(BM1494+BK1494))/BK1494,(BI1494-2*(BM1494+BK1494))/BK1494)&lt;=72*1,1,2),3),4)</f>
        <v>1</v>
      </c>
      <c r="DE1494" s="17">
        <f t="shared" ref="DE1494:DE1557" si="841">IF(MAX((BH1494-2*(BM1494+BK1494))/BK1494,(BI1494-2*(BM1494+BK1494))/BK1494)&lt;=124*0.81,IF(MAX((BH1494-2*(BM1494+BK1494))/BK1494,(BI1494-2*(BM1494+BK1494))/BK1494)&lt;=83*0.81,IF(MAX((BH1494-2*(BM1494+BK1494))/BK1494,(BI1494-2*(BM1494+BK1494))/BK1494)&lt;=72*0.81,1,2),3),4)</f>
        <v>1</v>
      </c>
      <c r="DF1494" s="17">
        <f t="shared" ref="DF1494:DF1557" si="842">IF(MAX((BH1494-2*(BM1494+BK1494))/BK1494,(BI1494-2*(BM1494+BK1494))/BK1494)&lt;=124*0.71,IF(MAX((BH1494-2*(BM1494+BK1494))/BK1494,(BI1494-2*(BM1494+BK1494))/BK1494)&lt;=83*0.71,IF(MAX((BH1494-2*(BM1494+BK1494))/BK1494,(BI1494-2*(BM1494+BK1494))/BK1494)&lt;=72*0.71,1,2),3),4)</f>
        <v>1</v>
      </c>
      <c r="DG1494" s="17">
        <f t="shared" ref="DG1494:DG1557" si="843">IF(MAX((BH1494-2*(BM1494+BK1494))/BK1494,(BI1494-2*(BM1494+BK1494))/BK1494)&lt;=42*1,IF(MAX((BH1494-2*(BM1494+BK1494))/BK1494,(BI1494-2*(BM1494+BK1494))/BK1494)&lt;=38*1,IF(MAX((BH1494-2*(BM1494+BK1494))/BK1494,(BI1494-2*(BM1494+BK1494))/BK1494)&lt;=33*1,1,2),3),4)</f>
        <v>1</v>
      </c>
      <c r="DH1494" s="17">
        <f t="shared" ref="DH1494:DH1557" si="844">IF(MAX((BH1494-2*(BM1494+BK1494))/BK1494,(BI1494-2*(BM1494+BK1494))/BK1494)&lt;=42*0.81,IF(MAX((BH1494-2*(BM1494+BK1494))/BK1494,(BI1494-2*(BM1494+BK1494))/BK1494)&lt;=38*0.81,IF(MAX((BH1494-2*(BM1494+BK1494))/BK1494,(BI1494-2*(BM1494+BK1494))/BK1494)&lt;=33*0.81,1,2),3),4)</f>
        <v>1</v>
      </c>
      <c r="DI1494" s="17">
        <f t="shared" ref="DI1494:DI1557" si="845">IF(MAX((BH1494-2*(BM1494+BK1494))/BK1494,(BI1494-2*(BM1494+BK1494))/BK1494)&lt;=42*0.71,IF(MAX((BH1494-2*(BM1494+BK1494))/BK1494,(BI1494-2*(BM1494+BK1494))/BK1494)&lt;=38*0.71,IF(MAX((BH1494-2*(BM1494+BK1494))/BK1494,(BI1494-2*(BM1494+BK1494))/BK1494)&lt;=33*0.71,1,2),3),4)</f>
        <v>1</v>
      </c>
      <c r="DJ1494" s="20" t="s">
        <v>1594</v>
      </c>
    </row>
    <row r="1495" spans="1:114" x14ac:dyDescent="0.2">
      <c r="A1495" s="15" t="s">
        <v>105</v>
      </c>
      <c r="B1495" s="10" t="s">
        <v>1595</v>
      </c>
      <c r="C1495" s="11">
        <f t="shared" si="819"/>
        <v>0.72219999999999995</v>
      </c>
      <c r="D1495" s="11">
        <f t="shared" si="805"/>
        <v>15</v>
      </c>
      <c r="E1495" s="11">
        <f t="shared" si="805"/>
        <v>12</v>
      </c>
      <c r="F1495" s="11">
        <f t="shared" si="805"/>
        <v>0</v>
      </c>
      <c r="G1495" s="11">
        <f t="shared" si="805"/>
        <v>2</v>
      </c>
      <c r="H1495" s="11">
        <f t="shared" si="805"/>
        <v>0</v>
      </c>
      <c r="I1495" s="11">
        <f t="shared" si="803"/>
        <v>2</v>
      </c>
      <c r="J1495" s="11">
        <f t="shared" si="803"/>
        <v>0</v>
      </c>
      <c r="K1495" s="11">
        <f t="shared" si="803"/>
        <v>0</v>
      </c>
      <c r="L1495" s="11">
        <f t="shared" si="803"/>
        <v>0</v>
      </c>
      <c r="M1495" s="11">
        <f t="shared" si="803"/>
        <v>0</v>
      </c>
      <c r="N1495" s="11">
        <f t="shared" si="803"/>
        <v>0</v>
      </c>
      <c r="O1495" s="11">
        <f t="shared" si="803"/>
        <v>0</v>
      </c>
      <c r="P1495" s="11">
        <f t="shared" si="803"/>
        <v>0</v>
      </c>
      <c r="Q1495" s="11">
        <f t="shared" si="803"/>
        <v>0</v>
      </c>
      <c r="R1495" s="11">
        <f t="shared" si="803"/>
        <v>0</v>
      </c>
      <c r="S1495" s="11">
        <f t="shared" ref="S1495:T1558" si="846">IF($A1495="x",BW1495,"")</f>
        <v>0</v>
      </c>
      <c r="T1495" s="11">
        <f t="shared" si="846"/>
        <v>81.699111843077517</v>
      </c>
      <c r="U1495" s="40">
        <f t="shared" si="820"/>
        <v>5.3999999999999999E-2</v>
      </c>
      <c r="V1495" s="11">
        <f t="shared" si="821"/>
        <v>84.198967853315921</v>
      </c>
      <c r="W1495" s="11">
        <f t="shared" si="821"/>
        <v>1968.6430126264211</v>
      </c>
      <c r="X1495" s="11">
        <f t="shared" si="821"/>
        <v>262.48573501685615</v>
      </c>
      <c r="Y1495" s="11">
        <f t="shared" si="821"/>
        <v>359.613558117438</v>
      </c>
      <c r="Z1495" s="11">
        <f t="shared" si="821"/>
        <v>1.3700308631794582</v>
      </c>
      <c r="AA1495" s="11">
        <f t="shared" si="821"/>
        <v>4.9087941142291083</v>
      </c>
      <c r="AB1495" s="11">
        <f t="shared" si="806"/>
        <v>65.699111843077517</v>
      </c>
      <c r="AC1495" s="11">
        <f t="shared" si="806"/>
        <v>53.699111843077517</v>
      </c>
      <c r="AD1495" s="11">
        <f t="shared" si="806"/>
        <v>1368.6253399210311</v>
      </c>
      <c r="AE1495" s="11">
        <f t="shared" si="806"/>
        <v>228.10422332017185</v>
      </c>
      <c r="AF1495" s="11">
        <f t="shared" si="806"/>
        <v>306.06489035282175</v>
      </c>
      <c r="AG1495" s="11">
        <f t="shared" si="806"/>
        <v>1.3417765173213065</v>
      </c>
      <c r="AH1495" s="11">
        <f t="shared" si="806"/>
        <v>4.0929234364170126</v>
      </c>
      <c r="AI1495" s="11">
        <f t="shared" si="806"/>
        <v>0</v>
      </c>
      <c r="AJ1495" s="11">
        <f t="shared" si="806"/>
        <v>0</v>
      </c>
      <c r="AK1495" s="11">
        <f t="shared" si="806"/>
        <v>0</v>
      </c>
      <c r="AL1495" s="11">
        <f t="shared" si="808"/>
        <v>0</v>
      </c>
      <c r="AM1495" s="11">
        <f t="shared" si="807"/>
        <v>0</v>
      </c>
      <c r="AN1495" s="11">
        <f t="shared" si="807"/>
        <v>0</v>
      </c>
      <c r="AO1495" s="11">
        <f t="shared" si="807"/>
        <v>0</v>
      </c>
      <c r="AP1495" s="11">
        <f t="shared" si="807"/>
        <v>0</v>
      </c>
      <c r="AQ1495" s="11">
        <f t="shared" si="807"/>
        <v>0</v>
      </c>
      <c r="AR1495" s="11">
        <f t="shared" si="807"/>
        <v>0</v>
      </c>
      <c r="AS1495" s="11">
        <f t="shared" si="807"/>
        <v>0</v>
      </c>
      <c r="AT1495" s="11">
        <f t="shared" si="807"/>
        <v>0</v>
      </c>
      <c r="AU1495" s="11">
        <f t="shared" si="807"/>
        <v>0</v>
      </c>
      <c r="AV1495" s="11">
        <f t="shared" si="807"/>
        <v>2939.1304347826085</v>
      </c>
      <c r="AW1495" s="11">
        <f t="shared" si="807"/>
        <v>0</v>
      </c>
      <c r="AX1495" s="11">
        <f t="shared" si="807"/>
        <v>0</v>
      </c>
      <c r="AY1495" s="11">
        <f t="shared" si="807"/>
        <v>244.54866776461628</v>
      </c>
      <c r="AZ1495" s="11">
        <f t="shared" si="804"/>
        <v>1</v>
      </c>
      <c r="BA1495" s="11">
        <f t="shared" si="804"/>
        <v>1</v>
      </c>
      <c r="BB1495" s="11">
        <f t="shared" si="804"/>
        <v>1</v>
      </c>
      <c r="BC1495" s="11">
        <f t="shared" si="804"/>
        <v>1</v>
      </c>
      <c r="BD1495" s="11">
        <f t="shared" si="804"/>
        <v>1</v>
      </c>
      <c r="BE1495" s="11">
        <f t="shared" si="804"/>
        <v>1</v>
      </c>
      <c r="BF1495" s="15" t="str">
        <f t="shared" si="822"/>
        <v>ČSN 42 6936</v>
      </c>
      <c r="BG1495" s="42">
        <v>0.72219999999999995</v>
      </c>
      <c r="BH1495" s="17">
        <f t="shared" si="823"/>
        <v>15</v>
      </c>
      <c r="BI1495" s="17">
        <f t="shared" si="824"/>
        <v>12</v>
      </c>
      <c r="BK1495" s="17">
        <f t="shared" si="825"/>
        <v>2</v>
      </c>
      <c r="BM1495" s="17">
        <f t="shared" ref="BM1495:BM1558" si="847">BK1495</f>
        <v>2</v>
      </c>
      <c r="BX1495" s="18">
        <f>2*BK1495*(BH1495+BI1495-4*(BM1495+BK1495))+PI()*((BM1495+BK1495)^2-BK1495^2)</f>
        <v>81.699111843077517</v>
      </c>
      <c r="BY1495" s="42">
        <v>5.3999999999999999E-2</v>
      </c>
      <c r="BZ1495" s="43">
        <f t="shared" si="826"/>
        <v>84.198967853315921</v>
      </c>
      <c r="CA1495" s="18">
        <f t="shared" si="827"/>
        <v>1968.6430126264211</v>
      </c>
      <c r="CB1495" s="18">
        <f t="shared" ref="CB1495:CB1558" si="848">2*CA1495/BH1495</f>
        <v>262.48573501685615</v>
      </c>
      <c r="CC1495" s="18">
        <f t="shared" si="828"/>
        <v>359.613558117438</v>
      </c>
      <c r="CD1495" s="25">
        <f t="shared" si="829"/>
        <v>1.3700308631794582</v>
      </c>
      <c r="CE1495" s="26">
        <f t="shared" si="830"/>
        <v>4.9087941142291083</v>
      </c>
      <c r="CF1495" s="18">
        <f t="shared" si="831"/>
        <v>65.699111843077517</v>
      </c>
      <c r="CG1495" s="18">
        <f t="shared" si="832"/>
        <v>53.699111843077517</v>
      </c>
      <c r="CH1495" s="18">
        <f t="shared" si="833"/>
        <v>1368.6253399210311</v>
      </c>
      <c r="CI1495" s="18">
        <f t="shared" si="834"/>
        <v>228.10422332017185</v>
      </c>
      <c r="CJ1495" s="18">
        <f t="shared" si="835"/>
        <v>306.06489035282175</v>
      </c>
      <c r="CK1495" s="25">
        <f t="shared" si="836"/>
        <v>1.3417765173213065</v>
      </c>
      <c r="CL1495" s="26">
        <f t="shared" si="837"/>
        <v>4.0929234364170126</v>
      </c>
      <c r="CZ1495" s="18">
        <f t="shared" si="838"/>
        <v>2939.1304347826085</v>
      </c>
      <c r="DC1495" s="18">
        <f t="shared" si="839"/>
        <v>244.54866776461628</v>
      </c>
      <c r="DD1495" s="17">
        <f t="shared" si="840"/>
        <v>1</v>
      </c>
      <c r="DE1495" s="17">
        <f t="shared" si="841"/>
        <v>1</v>
      </c>
      <c r="DF1495" s="17">
        <f t="shared" si="842"/>
        <v>1</v>
      </c>
      <c r="DG1495" s="17">
        <f t="shared" si="843"/>
        <v>1</v>
      </c>
      <c r="DH1495" s="17">
        <f t="shared" si="844"/>
        <v>1</v>
      </c>
      <c r="DI1495" s="17">
        <f t="shared" si="845"/>
        <v>1</v>
      </c>
      <c r="DJ1495" s="20" t="s">
        <v>1594</v>
      </c>
    </row>
    <row r="1496" spans="1:114" x14ac:dyDescent="0.2">
      <c r="A1496" s="15" t="s">
        <v>105</v>
      </c>
      <c r="B1496" s="10" t="s">
        <v>1596</v>
      </c>
      <c r="C1496" s="11">
        <f t="shared" si="819"/>
        <v>0.43959999999999999</v>
      </c>
      <c r="D1496" s="11">
        <f t="shared" si="805"/>
        <v>18</v>
      </c>
      <c r="E1496" s="11">
        <f t="shared" si="805"/>
        <v>12</v>
      </c>
      <c r="F1496" s="11">
        <f t="shared" si="805"/>
        <v>0</v>
      </c>
      <c r="G1496" s="11">
        <f t="shared" si="805"/>
        <v>1</v>
      </c>
      <c r="H1496" s="11">
        <f t="shared" si="805"/>
        <v>0</v>
      </c>
      <c r="I1496" s="11">
        <f t="shared" si="805"/>
        <v>1</v>
      </c>
      <c r="J1496" s="11">
        <f t="shared" si="805"/>
        <v>0</v>
      </c>
      <c r="K1496" s="11">
        <f t="shared" si="805"/>
        <v>0</v>
      </c>
      <c r="L1496" s="11">
        <f t="shared" si="805"/>
        <v>0</v>
      </c>
      <c r="M1496" s="11">
        <f t="shared" si="805"/>
        <v>0</v>
      </c>
      <c r="N1496" s="11">
        <f t="shared" si="805"/>
        <v>0</v>
      </c>
      <c r="O1496" s="11">
        <f t="shared" si="805"/>
        <v>0</v>
      </c>
      <c r="P1496" s="11">
        <f t="shared" si="805"/>
        <v>0</v>
      </c>
      <c r="Q1496" s="11">
        <f t="shared" si="805"/>
        <v>0</v>
      </c>
      <c r="R1496" s="11">
        <f t="shared" si="805"/>
        <v>0</v>
      </c>
      <c r="S1496" s="11">
        <f t="shared" si="846"/>
        <v>0</v>
      </c>
      <c r="T1496" s="11">
        <f t="shared" si="846"/>
        <v>53.424777960769376</v>
      </c>
      <c r="U1496" s="40">
        <f t="shared" si="820"/>
        <v>0.06</v>
      </c>
      <c r="V1496" s="11">
        <f t="shared" si="821"/>
        <v>143.06680146660466</v>
      </c>
      <c r="W1496" s="11">
        <f t="shared" si="821"/>
        <v>2218.9284258619941</v>
      </c>
      <c r="X1496" s="11">
        <f t="shared" si="821"/>
        <v>246.54760287355489</v>
      </c>
      <c r="Y1496" s="11">
        <f t="shared" si="821"/>
        <v>309.30677905871897</v>
      </c>
      <c r="Z1496" s="11">
        <f t="shared" si="821"/>
        <v>1.2545519625974662</v>
      </c>
      <c r="AA1496" s="11">
        <f t="shared" si="821"/>
        <v>6.4446640611769119</v>
      </c>
      <c r="AB1496" s="11">
        <f t="shared" si="806"/>
        <v>37.424777960769376</v>
      </c>
      <c r="AC1496" s="11">
        <f t="shared" si="806"/>
        <v>25.424777960769379</v>
      </c>
      <c r="AD1496" s="11">
        <f t="shared" si="806"/>
        <v>1171.9107531566051</v>
      </c>
      <c r="AE1496" s="11">
        <f t="shared" si="806"/>
        <v>195.31845885943417</v>
      </c>
      <c r="AF1496" s="11">
        <f t="shared" si="806"/>
        <v>233.03244517641085</v>
      </c>
      <c r="AG1496" s="11">
        <f t="shared" si="806"/>
        <v>1.1930897188991159</v>
      </c>
      <c r="AH1496" s="11">
        <f t="shared" si="806"/>
        <v>4.6835580420742726</v>
      </c>
      <c r="AI1496" s="11">
        <f t="shared" si="806"/>
        <v>0</v>
      </c>
      <c r="AJ1496" s="11">
        <f t="shared" si="806"/>
        <v>0</v>
      </c>
      <c r="AK1496" s="11">
        <f t="shared" si="806"/>
        <v>0</v>
      </c>
      <c r="AL1496" s="11">
        <f t="shared" si="808"/>
        <v>0</v>
      </c>
      <c r="AM1496" s="11">
        <f t="shared" si="807"/>
        <v>0</v>
      </c>
      <c r="AN1496" s="11">
        <f t="shared" si="807"/>
        <v>0</v>
      </c>
      <c r="AO1496" s="11">
        <f t="shared" si="807"/>
        <v>0</v>
      </c>
      <c r="AP1496" s="11">
        <f t="shared" si="807"/>
        <v>0</v>
      </c>
      <c r="AQ1496" s="11">
        <f t="shared" si="807"/>
        <v>0</v>
      </c>
      <c r="AR1496" s="11">
        <f t="shared" si="807"/>
        <v>0</v>
      </c>
      <c r="AS1496" s="11">
        <f t="shared" si="807"/>
        <v>0</v>
      </c>
      <c r="AT1496" s="11">
        <f t="shared" si="807"/>
        <v>0</v>
      </c>
      <c r="AU1496" s="11">
        <f t="shared" si="807"/>
        <v>0</v>
      </c>
      <c r="AV1496" s="11">
        <f t="shared" si="807"/>
        <v>2497.7857142857142</v>
      </c>
      <c r="AW1496" s="11">
        <f t="shared" si="807"/>
        <v>0</v>
      </c>
      <c r="AX1496" s="11">
        <f t="shared" si="807"/>
        <v>0</v>
      </c>
      <c r="AY1496" s="11">
        <f t="shared" si="807"/>
        <v>370.13716694115408</v>
      </c>
      <c r="AZ1496" s="11">
        <f t="shared" si="804"/>
        <v>1</v>
      </c>
      <c r="BA1496" s="11">
        <f t="shared" si="804"/>
        <v>1</v>
      </c>
      <c r="BB1496" s="11">
        <f t="shared" si="804"/>
        <v>1</v>
      </c>
      <c r="BC1496" s="11">
        <f t="shared" si="804"/>
        <v>1</v>
      </c>
      <c r="BD1496" s="11">
        <f t="shared" si="804"/>
        <v>1</v>
      </c>
      <c r="BE1496" s="11">
        <f t="shared" si="804"/>
        <v>1</v>
      </c>
      <c r="BF1496" s="15" t="str">
        <f t="shared" si="822"/>
        <v>ČSN 42 6936</v>
      </c>
      <c r="BG1496" s="42">
        <v>0.43959999999999999</v>
      </c>
      <c r="BH1496" s="17">
        <f t="shared" si="823"/>
        <v>18</v>
      </c>
      <c r="BI1496" s="17">
        <f t="shared" si="824"/>
        <v>12</v>
      </c>
      <c r="BK1496" s="17">
        <f t="shared" si="825"/>
        <v>1</v>
      </c>
      <c r="BM1496" s="17">
        <f t="shared" si="847"/>
        <v>1</v>
      </c>
      <c r="BX1496" s="18">
        <f t="shared" ref="BX1496:BX1559" si="849">2*BK1496*(BH1496+BI1496-4*(BM1496+BK1496))+PI()*((BM1496+BK1496)^2-BK1496^2)</f>
        <v>53.424777960769376</v>
      </c>
      <c r="BY1496" s="42">
        <v>0.06</v>
      </c>
      <c r="BZ1496" s="43">
        <f t="shared" si="826"/>
        <v>143.06680146660466</v>
      </c>
      <c r="CA1496" s="18">
        <f t="shared" si="827"/>
        <v>2218.9284258619941</v>
      </c>
      <c r="CB1496" s="18">
        <f t="shared" si="848"/>
        <v>246.54760287355489</v>
      </c>
      <c r="CC1496" s="18">
        <f t="shared" si="828"/>
        <v>309.30677905871897</v>
      </c>
      <c r="CD1496" s="25">
        <f t="shared" si="829"/>
        <v>1.2545519625974662</v>
      </c>
      <c r="CE1496" s="26">
        <f t="shared" si="830"/>
        <v>6.4446640611769119</v>
      </c>
      <c r="CF1496" s="18">
        <f t="shared" si="831"/>
        <v>37.424777960769376</v>
      </c>
      <c r="CG1496" s="18">
        <f t="shared" si="832"/>
        <v>25.424777960769379</v>
      </c>
      <c r="CH1496" s="18">
        <f t="shared" si="833"/>
        <v>1171.9107531566051</v>
      </c>
      <c r="CI1496" s="18">
        <f t="shared" si="834"/>
        <v>195.31845885943417</v>
      </c>
      <c r="CJ1496" s="18">
        <f t="shared" si="835"/>
        <v>233.03244517641085</v>
      </c>
      <c r="CK1496" s="25">
        <f t="shared" si="836"/>
        <v>1.1930897188991159</v>
      </c>
      <c r="CL1496" s="26">
        <f t="shared" si="837"/>
        <v>4.6835580420742726</v>
      </c>
      <c r="CZ1496" s="18">
        <f t="shared" si="838"/>
        <v>2497.7857142857142</v>
      </c>
      <c r="DC1496" s="18">
        <f t="shared" si="839"/>
        <v>370.13716694115408</v>
      </c>
      <c r="DD1496" s="17">
        <f t="shared" si="840"/>
        <v>1</v>
      </c>
      <c r="DE1496" s="17">
        <f t="shared" si="841"/>
        <v>1</v>
      </c>
      <c r="DF1496" s="17">
        <f t="shared" si="842"/>
        <v>1</v>
      </c>
      <c r="DG1496" s="17">
        <f t="shared" si="843"/>
        <v>1</v>
      </c>
      <c r="DH1496" s="17">
        <f t="shared" si="844"/>
        <v>1</v>
      </c>
      <c r="DI1496" s="17">
        <f t="shared" si="845"/>
        <v>1</v>
      </c>
      <c r="DJ1496" s="20" t="s">
        <v>1594</v>
      </c>
    </row>
    <row r="1497" spans="1:114" x14ac:dyDescent="0.2">
      <c r="A1497" s="15" t="s">
        <v>105</v>
      </c>
      <c r="B1497" s="10" t="s">
        <v>1597</v>
      </c>
      <c r="C1497" s="11">
        <f t="shared" si="819"/>
        <v>0.63585000000000003</v>
      </c>
      <c r="D1497" s="11">
        <f t="shared" si="805"/>
        <v>18</v>
      </c>
      <c r="E1497" s="11">
        <f t="shared" si="805"/>
        <v>12</v>
      </c>
      <c r="F1497" s="11">
        <f t="shared" si="805"/>
        <v>0</v>
      </c>
      <c r="G1497" s="11">
        <f t="shared" si="805"/>
        <v>1.5</v>
      </c>
      <c r="H1497" s="11">
        <f t="shared" si="805"/>
        <v>0</v>
      </c>
      <c r="I1497" s="11">
        <f t="shared" si="805"/>
        <v>1.5</v>
      </c>
      <c r="J1497" s="11">
        <f t="shared" si="805"/>
        <v>0</v>
      </c>
      <c r="K1497" s="11">
        <f t="shared" si="805"/>
        <v>0</v>
      </c>
      <c r="L1497" s="11">
        <f t="shared" si="805"/>
        <v>0</v>
      </c>
      <c r="M1497" s="11">
        <f t="shared" si="805"/>
        <v>0</v>
      </c>
      <c r="N1497" s="11">
        <f t="shared" si="805"/>
        <v>0</v>
      </c>
      <c r="O1497" s="11">
        <f t="shared" si="805"/>
        <v>0</v>
      </c>
      <c r="P1497" s="11">
        <f t="shared" si="805"/>
        <v>0</v>
      </c>
      <c r="Q1497" s="11">
        <f t="shared" si="805"/>
        <v>0</v>
      </c>
      <c r="R1497" s="11">
        <f t="shared" si="805"/>
        <v>0</v>
      </c>
      <c r="S1497" s="11">
        <f t="shared" si="846"/>
        <v>0</v>
      </c>
      <c r="T1497" s="11">
        <f t="shared" si="846"/>
        <v>75.205750411731103</v>
      </c>
      <c r="U1497" s="40">
        <f t="shared" si="820"/>
        <v>0.06</v>
      </c>
      <c r="V1497" s="11">
        <f t="shared" si="821"/>
        <v>101.63201696766227</v>
      </c>
      <c r="W1497" s="11">
        <f t="shared" si="821"/>
        <v>2861.5481878553137</v>
      </c>
      <c r="X1497" s="11">
        <f t="shared" si="821"/>
        <v>317.94979865059042</v>
      </c>
      <c r="Y1497" s="11">
        <f t="shared" si="821"/>
        <v>415.23450247038659</v>
      </c>
      <c r="Z1497" s="11">
        <f t="shared" si="821"/>
        <v>1.3059750445909444</v>
      </c>
      <c r="AA1497" s="11">
        <f t="shared" si="821"/>
        <v>6.1684352077841575</v>
      </c>
      <c r="AB1497" s="11">
        <f t="shared" si="806"/>
        <v>57.20575041173111</v>
      </c>
      <c r="AC1497" s="11">
        <f t="shared" si="806"/>
        <v>39.20575041173111</v>
      </c>
      <c r="AD1497" s="11">
        <f t="shared" si="806"/>
        <v>1492.4929267385739</v>
      </c>
      <c r="AE1497" s="11">
        <f t="shared" si="806"/>
        <v>248.74882112309567</v>
      </c>
      <c r="AF1497" s="11">
        <f t="shared" si="806"/>
        <v>311.11725123519329</v>
      </c>
      <c r="AG1497" s="11">
        <f t="shared" si="806"/>
        <v>1.2507285454881976</v>
      </c>
      <c r="AH1497" s="11">
        <f t="shared" si="806"/>
        <v>4.4548246723208678</v>
      </c>
      <c r="AI1497" s="11">
        <f t="shared" si="806"/>
        <v>0</v>
      </c>
      <c r="AJ1497" s="11">
        <f t="shared" si="806"/>
        <v>0</v>
      </c>
      <c r="AK1497" s="11">
        <f t="shared" si="806"/>
        <v>0</v>
      </c>
      <c r="AL1497" s="11">
        <f t="shared" si="808"/>
        <v>0</v>
      </c>
      <c r="AM1497" s="11">
        <f t="shared" si="807"/>
        <v>0</v>
      </c>
      <c r="AN1497" s="11">
        <f t="shared" si="807"/>
        <v>0</v>
      </c>
      <c r="AO1497" s="11">
        <f t="shared" si="807"/>
        <v>0</v>
      </c>
      <c r="AP1497" s="11">
        <f t="shared" si="807"/>
        <v>0</v>
      </c>
      <c r="AQ1497" s="11">
        <f t="shared" si="807"/>
        <v>0</v>
      </c>
      <c r="AR1497" s="11">
        <f t="shared" si="807"/>
        <v>0</v>
      </c>
      <c r="AS1497" s="11">
        <f t="shared" si="807"/>
        <v>0</v>
      </c>
      <c r="AT1497" s="11">
        <f t="shared" si="807"/>
        <v>0</v>
      </c>
      <c r="AU1497" s="11">
        <f t="shared" si="807"/>
        <v>0</v>
      </c>
      <c r="AV1497" s="11">
        <f t="shared" si="807"/>
        <v>3335.0625</v>
      </c>
      <c r="AW1497" s="11">
        <f t="shared" si="807"/>
        <v>0</v>
      </c>
      <c r="AX1497" s="11">
        <f t="shared" si="807"/>
        <v>0</v>
      </c>
      <c r="AY1497" s="11">
        <f t="shared" si="807"/>
        <v>337.80862561759665</v>
      </c>
      <c r="AZ1497" s="11">
        <f t="shared" si="804"/>
        <v>1</v>
      </c>
      <c r="BA1497" s="11">
        <f t="shared" si="804"/>
        <v>1</v>
      </c>
      <c r="BB1497" s="11">
        <f t="shared" si="804"/>
        <v>1</v>
      </c>
      <c r="BC1497" s="11">
        <f t="shared" si="804"/>
        <v>1</v>
      </c>
      <c r="BD1497" s="11">
        <f t="shared" si="804"/>
        <v>1</v>
      </c>
      <c r="BE1497" s="11">
        <f t="shared" si="804"/>
        <v>1</v>
      </c>
      <c r="BF1497" s="15" t="str">
        <f t="shared" si="822"/>
        <v>ČSN 42 6936</v>
      </c>
      <c r="BG1497" s="42">
        <v>0.63585000000000003</v>
      </c>
      <c r="BH1497" s="17">
        <f t="shared" si="823"/>
        <v>18</v>
      </c>
      <c r="BI1497" s="17">
        <f t="shared" si="824"/>
        <v>12</v>
      </c>
      <c r="BK1497" s="17">
        <f t="shared" si="825"/>
        <v>1.5</v>
      </c>
      <c r="BM1497" s="17">
        <f t="shared" si="847"/>
        <v>1.5</v>
      </c>
      <c r="BX1497" s="18">
        <f t="shared" si="849"/>
        <v>75.205750411731103</v>
      </c>
      <c r="BY1497" s="42">
        <v>0.06</v>
      </c>
      <c r="BZ1497" s="43">
        <f t="shared" si="826"/>
        <v>101.63201696766227</v>
      </c>
      <c r="CA1497" s="18">
        <f t="shared" si="827"/>
        <v>2861.5481878553137</v>
      </c>
      <c r="CB1497" s="18">
        <f t="shared" si="848"/>
        <v>317.94979865059042</v>
      </c>
      <c r="CC1497" s="18">
        <f t="shared" si="828"/>
        <v>415.23450247038659</v>
      </c>
      <c r="CD1497" s="25">
        <f t="shared" si="829"/>
        <v>1.3059750445909444</v>
      </c>
      <c r="CE1497" s="26">
        <f t="shared" si="830"/>
        <v>6.1684352077841575</v>
      </c>
      <c r="CF1497" s="18">
        <f t="shared" si="831"/>
        <v>57.20575041173111</v>
      </c>
      <c r="CG1497" s="18">
        <f t="shared" si="832"/>
        <v>39.20575041173111</v>
      </c>
      <c r="CH1497" s="18">
        <f t="shared" si="833"/>
        <v>1492.4929267385739</v>
      </c>
      <c r="CI1497" s="18">
        <f t="shared" si="834"/>
        <v>248.74882112309567</v>
      </c>
      <c r="CJ1497" s="18">
        <f t="shared" si="835"/>
        <v>311.11725123519329</v>
      </c>
      <c r="CK1497" s="25">
        <f t="shared" si="836"/>
        <v>1.2507285454881976</v>
      </c>
      <c r="CL1497" s="26">
        <f t="shared" si="837"/>
        <v>4.4548246723208678</v>
      </c>
      <c r="CZ1497" s="18">
        <f t="shared" si="838"/>
        <v>3335.0625</v>
      </c>
      <c r="DC1497" s="18">
        <f t="shared" si="839"/>
        <v>337.80862561759665</v>
      </c>
      <c r="DD1497" s="17">
        <f t="shared" si="840"/>
        <v>1</v>
      </c>
      <c r="DE1497" s="17">
        <f t="shared" si="841"/>
        <v>1</v>
      </c>
      <c r="DF1497" s="17">
        <f t="shared" si="842"/>
        <v>1</v>
      </c>
      <c r="DG1497" s="17">
        <f t="shared" si="843"/>
        <v>1</v>
      </c>
      <c r="DH1497" s="17">
        <f t="shared" si="844"/>
        <v>1</v>
      </c>
      <c r="DI1497" s="17">
        <f t="shared" si="845"/>
        <v>1</v>
      </c>
      <c r="DJ1497" s="20" t="s">
        <v>1594</v>
      </c>
    </row>
    <row r="1498" spans="1:114" x14ac:dyDescent="0.2">
      <c r="A1498" s="15" t="s">
        <v>105</v>
      </c>
      <c r="B1498" s="10" t="s">
        <v>1598</v>
      </c>
      <c r="C1498" s="11">
        <f t="shared" si="819"/>
        <v>0.81640000000000001</v>
      </c>
      <c r="D1498" s="11">
        <f t="shared" si="805"/>
        <v>18</v>
      </c>
      <c r="E1498" s="11">
        <f t="shared" si="805"/>
        <v>12</v>
      </c>
      <c r="F1498" s="11">
        <f t="shared" si="805"/>
        <v>0</v>
      </c>
      <c r="G1498" s="11">
        <f t="shared" si="805"/>
        <v>2</v>
      </c>
      <c r="H1498" s="11">
        <f t="shared" si="805"/>
        <v>0</v>
      </c>
      <c r="I1498" s="11">
        <f t="shared" si="805"/>
        <v>2</v>
      </c>
      <c r="J1498" s="11">
        <f t="shared" si="805"/>
        <v>0</v>
      </c>
      <c r="K1498" s="11">
        <f t="shared" si="805"/>
        <v>0</v>
      </c>
      <c r="L1498" s="11">
        <f t="shared" si="805"/>
        <v>0</v>
      </c>
      <c r="M1498" s="11">
        <f t="shared" si="805"/>
        <v>0</v>
      </c>
      <c r="N1498" s="11">
        <f t="shared" si="805"/>
        <v>0</v>
      </c>
      <c r="O1498" s="11">
        <f t="shared" si="805"/>
        <v>0</v>
      </c>
      <c r="P1498" s="11">
        <f t="shared" si="805"/>
        <v>0</v>
      </c>
      <c r="Q1498" s="11">
        <f t="shared" si="805"/>
        <v>0</v>
      </c>
      <c r="R1498" s="11">
        <f t="shared" si="805"/>
        <v>0</v>
      </c>
      <c r="S1498" s="11">
        <f t="shared" si="846"/>
        <v>0</v>
      </c>
      <c r="T1498" s="11">
        <f t="shared" si="846"/>
        <v>93.699111843077517</v>
      </c>
      <c r="U1498" s="40">
        <f t="shared" si="820"/>
        <v>0.06</v>
      </c>
      <c r="V1498" s="11">
        <f t="shared" si="821"/>
        <v>81.57294078423557</v>
      </c>
      <c r="W1498" s="11">
        <f t="shared" si="821"/>
        <v>3240.3066886256593</v>
      </c>
      <c r="X1498" s="11">
        <f t="shared" si="821"/>
        <v>360.03407651396213</v>
      </c>
      <c r="Y1498" s="11">
        <f t="shared" si="821"/>
        <v>491.16222588205426</v>
      </c>
      <c r="Z1498" s="11">
        <f t="shared" si="821"/>
        <v>1.3642103842995732</v>
      </c>
      <c r="AA1498" s="11">
        <f t="shared" si="821"/>
        <v>5.8806498552839708</v>
      </c>
      <c r="AB1498" s="11">
        <f t="shared" si="806"/>
        <v>77.699111843077517</v>
      </c>
      <c r="AC1498" s="11">
        <f t="shared" si="806"/>
        <v>53.699111843077517</v>
      </c>
      <c r="AD1498" s="11">
        <f t="shared" si="806"/>
        <v>1672.6253399210311</v>
      </c>
      <c r="AE1498" s="11">
        <f t="shared" si="806"/>
        <v>278.77088998683854</v>
      </c>
      <c r="AF1498" s="11">
        <f t="shared" si="806"/>
        <v>366.06489035282175</v>
      </c>
      <c r="AG1498" s="11">
        <f t="shared" si="806"/>
        <v>1.3131388660060761</v>
      </c>
      <c r="AH1498" s="11">
        <f t="shared" si="806"/>
        <v>4.2250475289034375</v>
      </c>
      <c r="AI1498" s="11">
        <f t="shared" si="806"/>
        <v>0</v>
      </c>
      <c r="AJ1498" s="11">
        <f t="shared" si="806"/>
        <v>0</v>
      </c>
      <c r="AK1498" s="11">
        <f t="shared" si="806"/>
        <v>0</v>
      </c>
      <c r="AL1498" s="11">
        <f t="shared" si="808"/>
        <v>0</v>
      </c>
      <c r="AM1498" s="11">
        <f t="shared" si="807"/>
        <v>0</v>
      </c>
      <c r="AN1498" s="11">
        <f t="shared" si="807"/>
        <v>0</v>
      </c>
      <c r="AO1498" s="11">
        <f t="shared" si="807"/>
        <v>0</v>
      </c>
      <c r="AP1498" s="11">
        <f t="shared" si="807"/>
        <v>0</v>
      </c>
      <c r="AQ1498" s="11">
        <f t="shared" si="807"/>
        <v>0</v>
      </c>
      <c r="AR1498" s="11">
        <f t="shared" si="807"/>
        <v>0</v>
      </c>
      <c r="AS1498" s="11">
        <f t="shared" si="807"/>
        <v>0</v>
      </c>
      <c r="AT1498" s="11">
        <f t="shared" si="807"/>
        <v>0</v>
      </c>
      <c r="AU1498" s="11">
        <f t="shared" ref="AU1498:BB1531" si="850">IF($A1498="x",CY1498,"")</f>
        <v>0</v>
      </c>
      <c r="AV1498" s="11">
        <f t="shared" si="850"/>
        <v>3938.4615384615386</v>
      </c>
      <c r="AW1498" s="11">
        <f t="shared" si="850"/>
        <v>0</v>
      </c>
      <c r="AX1498" s="11">
        <f t="shared" si="850"/>
        <v>0</v>
      </c>
      <c r="AY1498" s="11">
        <f t="shared" si="850"/>
        <v>304.54866776461631</v>
      </c>
      <c r="AZ1498" s="11">
        <f t="shared" si="804"/>
        <v>1</v>
      </c>
      <c r="BA1498" s="11">
        <f t="shared" si="804"/>
        <v>1</v>
      </c>
      <c r="BB1498" s="11">
        <f t="shared" si="804"/>
        <v>1</v>
      </c>
      <c r="BC1498" s="11">
        <f t="shared" si="804"/>
        <v>1</v>
      </c>
      <c r="BD1498" s="11">
        <f t="shared" si="804"/>
        <v>1</v>
      </c>
      <c r="BE1498" s="11">
        <f t="shared" si="804"/>
        <v>1</v>
      </c>
      <c r="BF1498" s="15" t="str">
        <f t="shared" si="822"/>
        <v>ČSN 42 6936</v>
      </c>
      <c r="BG1498" s="42">
        <v>0.81640000000000001</v>
      </c>
      <c r="BH1498" s="17">
        <f t="shared" si="823"/>
        <v>18</v>
      </c>
      <c r="BI1498" s="17">
        <f t="shared" si="824"/>
        <v>12</v>
      </c>
      <c r="BK1498" s="17">
        <f t="shared" si="825"/>
        <v>2</v>
      </c>
      <c r="BM1498" s="17">
        <f t="shared" si="847"/>
        <v>2</v>
      </c>
      <c r="BX1498" s="18">
        <f t="shared" si="849"/>
        <v>93.699111843077517</v>
      </c>
      <c r="BY1498" s="42">
        <v>0.06</v>
      </c>
      <c r="BZ1498" s="43">
        <f t="shared" si="826"/>
        <v>81.57294078423557</v>
      </c>
      <c r="CA1498" s="18">
        <f t="shared" si="827"/>
        <v>3240.3066886256593</v>
      </c>
      <c r="CB1498" s="18">
        <f t="shared" si="848"/>
        <v>360.03407651396213</v>
      </c>
      <c r="CC1498" s="18">
        <f t="shared" si="828"/>
        <v>491.16222588205426</v>
      </c>
      <c r="CD1498" s="25">
        <f t="shared" si="829"/>
        <v>1.3642103842995732</v>
      </c>
      <c r="CE1498" s="26">
        <f t="shared" si="830"/>
        <v>5.8806498552839708</v>
      </c>
      <c r="CF1498" s="18">
        <f t="shared" si="831"/>
        <v>77.699111843077517</v>
      </c>
      <c r="CG1498" s="18">
        <f t="shared" si="832"/>
        <v>53.699111843077517</v>
      </c>
      <c r="CH1498" s="18">
        <f t="shared" si="833"/>
        <v>1672.6253399210311</v>
      </c>
      <c r="CI1498" s="18">
        <f t="shared" si="834"/>
        <v>278.77088998683854</v>
      </c>
      <c r="CJ1498" s="18">
        <f t="shared" si="835"/>
        <v>366.06489035282175</v>
      </c>
      <c r="CK1498" s="25">
        <f t="shared" si="836"/>
        <v>1.3131388660060761</v>
      </c>
      <c r="CL1498" s="26">
        <f t="shared" si="837"/>
        <v>4.2250475289034375</v>
      </c>
      <c r="CZ1498" s="18">
        <f t="shared" si="838"/>
        <v>3938.4615384615386</v>
      </c>
      <c r="DC1498" s="18">
        <f t="shared" si="839"/>
        <v>304.54866776461631</v>
      </c>
      <c r="DD1498" s="17">
        <f t="shared" si="840"/>
        <v>1</v>
      </c>
      <c r="DE1498" s="17">
        <f t="shared" si="841"/>
        <v>1</v>
      </c>
      <c r="DF1498" s="17">
        <f t="shared" si="842"/>
        <v>1</v>
      </c>
      <c r="DG1498" s="17">
        <f t="shared" si="843"/>
        <v>1</v>
      </c>
      <c r="DH1498" s="17">
        <f t="shared" si="844"/>
        <v>1</v>
      </c>
      <c r="DI1498" s="17">
        <f t="shared" si="845"/>
        <v>1</v>
      </c>
      <c r="DJ1498" s="20" t="s">
        <v>1594</v>
      </c>
    </row>
    <row r="1499" spans="1:114" x14ac:dyDescent="0.2">
      <c r="A1499" s="15" t="s">
        <v>105</v>
      </c>
      <c r="B1499" s="10" t="s">
        <v>1599</v>
      </c>
      <c r="C1499" s="11">
        <f t="shared" si="819"/>
        <v>0.43959999999999999</v>
      </c>
      <c r="D1499" s="11">
        <f t="shared" si="805"/>
        <v>20</v>
      </c>
      <c r="E1499" s="11">
        <f t="shared" si="805"/>
        <v>10</v>
      </c>
      <c r="F1499" s="11">
        <f t="shared" si="805"/>
        <v>0</v>
      </c>
      <c r="G1499" s="11">
        <f t="shared" si="805"/>
        <v>1</v>
      </c>
      <c r="H1499" s="11">
        <f t="shared" si="805"/>
        <v>0</v>
      </c>
      <c r="I1499" s="11">
        <f t="shared" si="805"/>
        <v>1</v>
      </c>
      <c r="J1499" s="11">
        <f t="shared" si="805"/>
        <v>0</v>
      </c>
      <c r="K1499" s="11">
        <f t="shared" si="805"/>
        <v>0</v>
      </c>
      <c r="L1499" s="11">
        <f t="shared" si="805"/>
        <v>0</v>
      </c>
      <c r="M1499" s="11">
        <f t="shared" si="805"/>
        <v>0</v>
      </c>
      <c r="N1499" s="11">
        <f t="shared" si="805"/>
        <v>0</v>
      </c>
      <c r="O1499" s="11">
        <f t="shared" si="805"/>
        <v>0</v>
      </c>
      <c r="P1499" s="11">
        <f t="shared" si="805"/>
        <v>0</v>
      </c>
      <c r="Q1499" s="11">
        <f t="shared" si="805"/>
        <v>0</v>
      </c>
      <c r="R1499" s="11">
        <f t="shared" si="805"/>
        <v>0</v>
      </c>
      <c r="S1499" s="11">
        <f t="shared" si="846"/>
        <v>0</v>
      </c>
      <c r="T1499" s="11">
        <f t="shared" si="846"/>
        <v>53.424777960769376</v>
      </c>
      <c r="U1499" s="40">
        <f t="shared" si="820"/>
        <v>0.06</v>
      </c>
      <c r="V1499" s="11">
        <f t="shared" si="821"/>
        <v>143.06680146660466</v>
      </c>
      <c r="W1499" s="11">
        <f t="shared" si="821"/>
        <v>2530.9667619402016</v>
      </c>
      <c r="X1499" s="11">
        <f t="shared" si="821"/>
        <v>253.09667619402018</v>
      </c>
      <c r="Y1499" s="11">
        <f t="shared" si="821"/>
        <v>326.73155701948832</v>
      </c>
      <c r="Z1499" s="11">
        <f t="shared" si="821"/>
        <v>1.2909357875921719</v>
      </c>
      <c r="AA1499" s="11">
        <f t="shared" si="821"/>
        <v>6.8829063097226975</v>
      </c>
      <c r="AB1499" s="11">
        <f t="shared" si="806"/>
        <v>41.424777960769376</v>
      </c>
      <c r="AC1499" s="11">
        <f t="shared" si="806"/>
        <v>21.424777960769379</v>
      </c>
      <c r="AD1499" s="11">
        <f t="shared" si="806"/>
        <v>839.27064076455281</v>
      </c>
      <c r="AE1499" s="11">
        <f t="shared" si="806"/>
        <v>167.85412815291056</v>
      </c>
      <c r="AF1499" s="11">
        <f t="shared" si="806"/>
        <v>199.60766721564147</v>
      </c>
      <c r="AG1499" s="11">
        <f t="shared" si="806"/>
        <v>1.1891734174914321</v>
      </c>
      <c r="AH1499" s="11">
        <f t="shared" si="806"/>
        <v>3.9635072099325681</v>
      </c>
      <c r="AI1499" s="11">
        <f t="shared" si="806"/>
        <v>0</v>
      </c>
      <c r="AJ1499" s="11">
        <f t="shared" si="806"/>
        <v>0</v>
      </c>
      <c r="AK1499" s="11">
        <f t="shared" si="806"/>
        <v>0</v>
      </c>
      <c r="AL1499" s="11">
        <f t="shared" si="808"/>
        <v>0</v>
      </c>
      <c r="AM1499" s="11">
        <f t="shared" si="808"/>
        <v>0</v>
      </c>
      <c r="AN1499" s="11">
        <f t="shared" si="808"/>
        <v>0</v>
      </c>
      <c r="AO1499" s="11">
        <f t="shared" si="808"/>
        <v>0</v>
      </c>
      <c r="AP1499" s="11">
        <f t="shared" si="808"/>
        <v>0</v>
      </c>
      <c r="AQ1499" s="11">
        <f t="shared" si="808"/>
        <v>0</v>
      </c>
      <c r="AR1499" s="11">
        <f t="shared" si="808"/>
        <v>0</v>
      </c>
      <c r="AS1499" s="11">
        <f t="shared" si="808"/>
        <v>0</v>
      </c>
      <c r="AT1499" s="11">
        <f t="shared" si="808"/>
        <v>0</v>
      </c>
      <c r="AU1499" s="11">
        <f t="shared" si="850"/>
        <v>0</v>
      </c>
      <c r="AV1499" s="11">
        <f t="shared" si="850"/>
        <v>2088.6428571428573</v>
      </c>
      <c r="AW1499" s="11">
        <f t="shared" si="850"/>
        <v>0</v>
      </c>
      <c r="AX1499" s="11">
        <f t="shared" si="850"/>
        <v>0</v>
      </c>
      <c r="AY1499" s="11">
        <f t="shared" si="850"/>
        <v>338.13716694115408</v>
      </c>
      <c r="AZ1499" s="11">
        <f t="shared" si="804"/>
        <v>1</v>
      </c>
      <c r="BA1499" s="11">
        <f t="shared" si="804"/>
        <v>1</v>
      </c>
      <c r="BB1499" s="11">
        <f t="shared" si="804"/>
        <v>1</v>
      </c>
      <c r="BC1499" s="11">
        <f t="shared" si="804"/>
        <v>1</v>
      </c>
      <c r="BD1499" s="11">
        <f t="shared" si="804"/>
        <v>1</v>
      </c>
      <c r="BE1499" s="11">
        <f t="shared" si="804"/>
        <v>1</v>
      </c>
      <c r="BF1499" s="15" t="str">
        <f t="shared" si="822"/>
        <v>ČSN 42 6936</v>
      </c>
      <c r="BG1499" s="42">
        <v>0.43959999999999999</v>
      </c>
      <c r="BH1499" s="17">
        <f t="shared" si="823"/>
        <v>20</v>
      </c>
      <c r="BI1499" s="17">
        <f t="shared" si="824"/>
        <v>10</v>
      </c>
      <c r="BK1499" s="17">
        <f t="shared" si="825"/>
        <v>1</v>
      </c>
      <c r="BM1499" s="17">
        <f t="shared" si="847"/>
        <v>1</v>
      </c>
      <c r="BX1499" s="18">
        <f t="shared" si="849"/>
        <v>53.424777960769376</v>
      </c>
      <c r="BY1499" s="42">
        <v>0.06</v>
      </c>
      <c r="BZ1499" s="43">
        <f t="shared" si="826"/>
        <v>143.06680146660466</v>
      </c>
      <c r="CA1499" s="18">
        <f t="shared" si="827"/>
        <v>2530.9667619402016</v>
      </c>
      <c r="CB1499" s="18">
        <f t="shared" si="848"/>
        <v>253.09667619402018</v>
      </c>
      <c r="CC1499" s="18">
        <f t="shared" si="828"/>
        <v>326.73155701948832</v>
      </c>
      <c r="CD1499" s="25">
        <f t="shared" si="829"/>
        <v>1.2909357875921719</v>
      </c>
      <c r="CE1499" s="26">
        <f t="shared" si="830"/>
        <v>6.8829063097226975</v>
      </c>
      <c r="CF1499" s="18">
        <f t="shared" si="831"/>
        <v>41.424777960769376</v>
      </c>
      <c r="CG1499" s="18">
        <f t="shared" si="832"/>
        <v>21.424777960769379</v>
      </c>
      <c r="CH1499" s="18">
        <f t="shared" si="833"/>
        <v>839.27064076455281</v>
      </c>
      <c r="CI1499" s="18">
        <f t="shared" si="834"/>
        <v>167.85412815291056</v>
      </c>
      <c r="CJ1499" s="18">
        <f t="shared" si="835"/>
        <v>199.60766721564147</v>
      </c>
      <c r="CK1499" s="25">
        <f t="shared" si="836"/>
        <v>1.1891734174914321</v>
      </c>
      <c r="CL1499" s="26">
        <f t="shared" si="837"/>
        <v>3.9635072099325681</v>
      </c>
      <c r="CZ1499" s="18">
        <f t="shared" si="838"/>
        <v>2088.6428571428573</v>
      </c>
      <c r="DC1499" s="18">
        <f t="shared" si="839"/>
        <v>338.13716694115408</v>
      </c>
      <c r="DD1499" s="17">
        <f t="shared" si="840"/>
        <v>1</v>
      </c>
      <c r="DE1499" s="17">
        <f t="shared" si="841"/>
        <v>1</v>
      </c>
      <c r="DF1499" s="17">
        <f t="shared" si="842"/>
        <v>1</v>
      </c>
      <c r="DG1499" s="17">
        <f t="shared" si="843"/>
        <v>1</v>
      </c>
      <c r="DH1499" s="17">
        <f t="shared" si="844"/>
        <v>1</v>
      </c>
      <c r="DI1499" s="17">
        <f t="shared" si="845"/>
        <v>1</v>
      </c>
      <c r="DJ1499" s="20" t="s">
        <v>1594</v>
      </c>
    </row>
    <row r="1500" spans="1:114" x14ac:dyDescent="0.2">
      <c r="A1500" s="15" t="s">
        <v>105</v>
      </c>
      <c r="B1500" s="10" t="s">
        <v>1600</v>
      </c>
      <c r="C1500" s="11">
        <f t="shared" si="819"/>
        <v>0.87134999999999996</v>
      </c>
      <c r="D1500" s="11">
        <f t="shared" si="805"/>
        <v>25</v>
      </c>
      <c r="E1500" s="11">
        <f t="shared" si="805"/>
        <v>15</v>
      </c>
      <c r="F1500" s="11">
        <f t="shared" si="805"/>
        <v>0</v>
      </c>
      <c r="G1500" s="11">
        <f t="shared" si="805"/>
        <v>1.5</v>
      </c>
      <c r="H1500" s="11">
        <f t="shared" si="805"/>
        <v>0</v>
      </c>
      <c r="I1500" s="11">
        <f t="shared" si="805"/>
        <v>1.5</v>
      </c>
      <c r="J1500" s="11">
        <f t="shared" si="805"/>
        <v>0</v>
      </c>
      <c r="K1500" s="11">
        <f t="shared" si="805"/>
        <v>0</v>
      </c>
      <c r="L1500" s="11">
        <f t="shared" si="805"/>
        <v>0</v>
      </c>
      <c r="M1500" s="11">
        <f t="shared" si="805"/>
        <v>0</v>
      </c>
      <c r="N1500" s="11">
        <f t="shared" si="805"/>
        <v>0</v>
      </c>
      <c r="O1500" s="11">
        <f t="shared" si="805"/>
        <v>0</v>
      </c>
      <c r="P1500" s="11">
        <f t="shared" si="805"/>
        <v>0</v>
      </c>
      <c r="Q1500" s="11">
        <f t="shared" si="805"/>
        <v>0</v>
      </c>
      <c r="R1500" s="11">
        <f t="shared" si="805"/>
        <v>0</v>
      </c>
      <c r="S1500" s="11">
        <f t="shared" si="846"/>
        <v>0</v>
      </c>
      <c r="T1500" s="11">
        <f t="shared" si="846"/>
        <v>105.2057504117311</v>
      </c>
      <c r="U1500" s="40">
        <f t="shared" si="820"/>
        <v>0.08</v>
      </c>
      <c r="V1500" s="11">
        <f t="shared" si="821"/>
        <v>96.868115693906034</v>
      </c>
      <c r="W1500" s="11">
        <f t="shared" si="821"/>
        <v>8019.460147691726</v>
      </c>
      <c r="X1500" s="11">
        <f t="shared" si="821"/>
        <v>641.55681181533805</v>
      </c>
      <c r="Y1500" s="11">
        <f t="shared" si="821"/>
        <v>820.95462891144552</v>
      </c>
      <c r="Z1500" s="11">
        <f t="shared" si="821"/>
        <v>1.2796288867832086</v>
      </c>
      <c r="AA1500" s="11">
        <f t="shared" si="821"/>
        <v>8.7307756299954367</v>
      </c>
      <c r="AB1500" s="11">
        <f t="shared" si="806"/>
        <v>78.205750411731103</v>
      </c>
      <c r="AC1500" s="11">
        <f t="shared" si="806"/>
        <v>48.20575041173111</v>
      </c>
      <c r="AD1500" s="11">
        <f t="shared" si="806"/>
        <v>3562.5576188705486</v>
      </c>
      <c r="AE1500" s="11">
        <f t="shared" si="806"/>
        <v>475.00768251607315</v>
      </c>
      <c r="AF1500" s="11">
        <f t="shared" si="806"/>
        <v>572.42587685278988</v>
      </c>
      <c r="AG1500" s="11">
        <f t="shared" si="806"/>
        <v>1.2050876184164039</v>
      </c>
      <c r="AH1500" s="11">
        <f t="shared" si="806"/>
        <v>5.8191722050788997</v>
      </c>
      <c r="AI1500" s="11">
        <f t="shared" si="806"/>
        <v>0</v>
      </c>
      <c r="AJ1500" s="11">
        <f t="shared" si="806"/>
        <v>0</v>
      </c>
      <c r="AK1500" s="11">
        <f t="shared" si="806"/>
        <v>0</v>
      </c>
      <c r="AL1500" s="11">
        <f t="shared" si="808"/>
        <v>0</v>
      </c>
      <c r="AM1500" s="11">
        <f t="shared" si="808"/>
        <v>0</v>
      </c>
      <c r="AN1500" s="11">
        <f t="shared" si="808"/>
        <v>0</v>
      </c>
      <c r="AO1500" s="11">
        <f t="shared" si="808"/>
        <v>0</v>
      </c>
      <c r="AP1500" s="11">
        <f t="shared" si="808"/>
        <v>0</v>
      </c>
      <c r="AQ1500" s="11">
        <f t="shared" si="808"/>
        <v>0</v>
      </c>
      <c r="AR1500" s="11">
        <f t="shared" si="808"/>
        <v>0</v>
      </c>
      <c r="AS1500" s="11">
        <f t="shared" si="808"/>
        <v>0</v>
      </c>
      <c r="AT1500" s="11">
        <f t="shared" si="808"/>
        <v>0</v>
      </c>
      <c r="AU1500" s="11">
        <f t="shared" si="850"/>
        <v>0</v>
      </c>
      <c r="AV1500" s="11">
        <f t="shared" si="850"/>
        <v>8160.6131756756758</v>
      </c>
      <c r="AW1500" s="11">
        <f t="shared" si="850"/>
        <v>0</v>
      </c>
      <c r="AX1500" s="11">
        <f t="shared" si="850"/>
        <v>0</v>
      </c>
      <c r="AY1500" s="11">
        <f t="shared" si="850"/>
        <v>625.80862561759659</v>
      </c>
      <c r="AZ1500" s="11">
        <f t="shared" si="804"/>
        <v>1</v>
      </c>
      <c r="BA1500" s="11">
        <f t="shared" si="804"/>
        <v>1</v>
      </c>
      <c r="BB1500" s="11">
        <f t="shared" si="804"/>
        <v>1</v>
      </c>
      <c r="BC1500" s="11">
        <f t="shared" si="804"/>
        <v>1</v>
      </c>
      <c r="BD1500" s="11">
        <f t="shared" si="804"/>
        <v>1</v>
      </c>
      <c r="BE1500" s="11">
        <f t="shared" si="804"/>
        <v>1</v>
      </c>
      <c r="BF1500" s="15" t="str">
        <f t="shared" si="822"/>
        <v>ČSN 42 6936</v>
      </c>
      <c r="BG1500" s="42">
        <v>0.87134999999999996</v>
      </c>
      <c r="BH1500" s="17">
        <f t="shared" si="823"/>
        <v>25</v>
      </c>
      <c r="BI1500" s="17">
        <f t="shared" si="824"/>
        <v>15</v>
      </c>
      <c r="BK1500" s="17">
        <f t="shared" si="825"/>
        <v>1.5</v>
      </c>
      <c r="BM1500" s="17">
        <f t="shared" si="847"/>
        <v>1.5</v>
      </c>
      <c r="BX1500" s="18">
        <f t="shared" si="849"/>
        <v>105.2057504117311</v>
      </c>
      <c r="BY1500" s="42">
        <v>0.08</v>
      </c>
      <c r="BZ1500" s="43">
        <f t="shared" si="826"/>
        <v>96.868115693906034</v>
      </c>
      <c r="CA1500" s="18">
        <f t="shared" si="827"/>
        <v>8019.460147691726</v>
      </c>
      <c r="CB1500" s="18">
        <f t="shared" si="848"/>
        <v>641.55681181533805</v>
      </c>
      <c r="CC1500" s="18">
        <f t="shared" si="828"/>
        <v>820.95462891144552</v>
      </c>
      <c r="CD1500" s="25">
        <f t="shared" si="829"/>
        <v>1.2796288867832086</v>
      </c>
      <c r="CE1500" s="26">
        <f t="shared" si="830"/>
        <v>8.7307756299954367</v>
      </c>
      <c r="CF1500" s="18">
        <f t="shared" si="831"/>
        <v>78.205750411731103</v>
      </c>
      <c r="CG1500" s="18">
        <f t="shared" si="832"/>
        <v>48.20575041173111</v>
      </c>
      <c r="CH1500" s="18">
        <f t="shared" si="833"/>
        <v>3562.5576188705486</v>
      </c>
      <c r="CI1500" s="18">
        <f t="shared" si="834"/>
        <v>475.00768251607315</v>
      </c>
      <c r="CJ1500" s="18">
        <f t="shared" si="835"/>
        <v>572.42587685278988</v>
      </c>
      <c r="CK1500" s="25">
        <f t="shared" si="836"/>
        <v>1.2050876184164039</v>
      </c>
      <c r="CL1500" s="26">
        <f t="shared" si="837"/>
        <v>5.8191722050788997</v>
      </c>
      <c r="CZ1500" s="18">
        <f t="shared" si="838"/>
        <v>8160.6131756756758</v>
      </c>
      <c r="DC1500" s="18">
        <f t="shared" si="839"/>
        <v>625.80862561759659</v>
      </c>
      <c r="DD1500" s="17">
        <f t="shared" si="840"/>
        <v>1</v>
      </c>
      <c r="DE1500" s="17">
        <f t="shared" si="841"/>
        <v>1</v>
      </c>
      <c r="DF1500" s="17">
        <f t="shared" si="842"/>
        <v>1</v>
      </c>
      <c r="DG1500" s="17">
        <f t="shared" si="843"/>
        <v>1</v>
      </c>
      <c r="DH1500" s="17">
        <f t="shared" si="844"/>
        <v>1</v>
      </c>
      <c r="DI1500" s="17">
        <f t="shared" si="845"/>
        <v>1</v>
      </c>
      <c r="DJ1500" s="20" t="s">
        <v>1594</v>
      </c>
    </row>
    <row r="1501" spans="1:114" x14ac:dyDescent="0.2">
      <c r="A1501" s="15" t="s">
        <v>105</v>
      </c>
      <c r="B1501" s="10" t="s">
        <v>1601</v>
      </c>
      <c r="C1501" s="11">
        <f t="shared" si="819"/>
        <v>0.89490000000000003</v>
      </c>
      <c r="D1501" s="11">
        <f t="shared" ref="D1501:R1517" si="851">IF($A1501="x",BH1501,"")</f>
        <v>27</v>
      </c>
      <c r="E1501" s="11">
        <f t="shared" si="851"/>
        <v>14</v>
      </c>
      <c r="F1501" s="11">
        <f t="shared" si="851"/>
        <v>0</v>
      </c>
      <c r="G1501" s="11">
        <f t="shared" si="851"/>
        <v>1.5</v>
      </c>
      <c r="H1501" s="11">
        <f t="shared" si="851"/>
        <v>0</v>
      </c>
      <c r="I1501" s="11">
        <f t="shared" si="851"/>
        <v>1.5</v>
      </c>
      <c r="J1501" s="11">
        <f t="shared" si="851"/>
        <v>0</v>
      </c>
      <c r="K1501" s="11">
        <f t="shared" si="851"/>
        <v>0</v>
      </c>
      <c r="L1501" s="11">
        <f t="shared" si="851"/>
        <v>0</v>
      </c>
      <c r="M1501" s="11">
        <f t="shared" si="851"/>
        <v>0</v>
      </c>
      <c r="N1501" s="11">
        <f t="shared" si="851"/>
        <v>0</v>
      </c>
      <c r="O1501" s="11">
        <f t="shared" si="851"/>
        <v>0</v>
      </c>
      <c r="P1501" s="11">
        <f t="shared" si="851"/>
        <v>0</v>
      </c>
      <c r="Q1501" s="11">
        <f t="shared" si="851"/>
        <v>0</v>
      </c>
      <c r="R1501" s="11">
        <f t="shared" si="851"/>
        <v>0</v>
      </c>
      <c r="S1501" s="11">
        <f t="shared" si="846"/>
        <v>0</v>
      </c>
      <c r="T1501" s="11">
        <f t="shared" si="846"/>
        <v>108.2057504117311</v>
      </c>
      <c r="U1501" s="40">
        <f t="shared" si="820"/>
        <v>8.2000000000000003E-2</v>
      </c>
      <c r="V1501" s="11">
        <f t="shared" si="821"/>
        <v>96.537012431078523</v>
      </c>
      <c r="W1501" s="11">
        <f t="shared" si="821"/>
        <v>9280.3251559263481</v>
      </c>
      <c r="X1501" s="11">
        <f t="shared" si="821"/>
        <v>687.43149303158134</v>
      </c>
      <c r="Y1501" s="11">
        <f t="shared" si="821"/>
        <v>890.91037932317658</v>
      </c>
      <c r="Z1501" s="11">
        <f t="shared" si="821"/>
        <v>1.2959987843941378</v>
      </c>
      <c r="AA1501" s="11">
        <f t="shared" si="821"/>
        <v>9.2609689016596484</v>
      </c>
      <c r="AB1501" s="11">
        <f t="shared" si="806"/>
        <v>84.205750411731103</v>
      </c>
      <c r="AC1501" s="11">
        <f t="shared" si="806"/>
        <v>45.20575041173111</v>
      </c>
      <c r="AD1501" s="11">
        <f t="shared" si="806"/>
        <v>3251.6831796206916</v>
      </c>
      <c r="AE1501" s="11">
        <f t="shared" si="806"/>
        <v>464.52616851724167</v>
      </c>
      <c r="AF1501" s="11">
        <f t="shared" si="806"/>
        <v>558.07300164692447</v>
      </c>
      <c r="AG1501" s="11">
        <f t="shared" si="806"/>
        <v>1.2013811911356522</v>
      </c>
      <c r="AH1501" s="11">
        <f t="shared" si="806"/>
        <v>5.4818726430666711</v>
      </c>
      <c r="AI1501" s="11">
        <f t="shared" si="806"/>
        <v>0</v>
      </c>
      <c r="AJ1501" s="11">
        <f t="shared" si="806"/>
        <v>0</v>
      </c>
      <c r="AK1501" s="11">
        <f t="shared" si="806"/>
        <v>0</v>
      </c>
      <c r="AL1501" s="11">
        <f t="shared" si="808"/>
        <v>0</v>
      </c>
      <c r="AM1501" s="11">
        <f t="shared" si="808"/>
        <v>0</v>
      </c>
      <c r="AN1501" s="11">
        <f t="shared" si="808"/>
        <v>0</v>
      </c>
      <c r="AO1501" s="11">
        <f t="shared" si="808"/>
        <v>0</v>
      </c>
      <c r="AP1501" s="11">
        <f t="shared" si="808"/>
        <v>0</v>
      </c>
      <c r="AQ1501" s="11">
        <f t="shared" si="808"/>
        <v>0</v>
      </c>
      <c r="AR1501" s="11">
        <f t="shared" si="808"/>
        <v>0</v>
      </c>
      <c r="AS1501" s="11">
        <f t="shared" si="808"/>
        <v>0</v>
      </c>
      <c r="AT1501" s="11">
        <f t="shared" si="808"/>
        <v>0</v>
      </c>
      <c r="AU1501" s="11">
        <f t="shared" si="850"/>
        <v>0</v>
      </c>
      <c r="AV1501" s="11">
        <f t="shared" si="850"/>
        <v>8021.175986842105</v>
      </c>
      <c r="AW1501" s="11">
        <f t="shared" si="850"/>
        <v>0</v>
      </c>
      <c r="AX1501" s="11">
        <f t="shared" si="850"/>
        <v>0</v>
      </c>
      <c r="AY1501" s="11">
        <f t="shared" si="850"/>
        <v>628.80862561759659</v>
      </c>
      <c r="AZ1501" s="11">
        <f t="shared" si="804"/>
        <v>1</v>
      </c>
      <c r="BA1501" s="11">
        <f t="shared" si="804"/>
        <v>1</v>
      </c>
      <c r="BB1501" s="11">
        <f t="shared" si="804"/>
        <v>1</v>
      </c>
      <c r="BC1501" s="11">
        <f t="shared" ref="BC1501:BE1564" si="852">IF($A1501="x",DG1501,"")</f>
        <v>1</v>
      </c>
      <c r="BD1501" s="11">
        <f t="shared" si="852"/>
        <v>1</v>
      </c>
      <c r="BE1501" s="11">
        <f t="shared" si="852"/>
        <v>1</v>
      </c>
      <c r="BF1501" s="15" t="str">
        <f t="shared" si="822"/>
        <v>ČSN 42 6936</v>
      </c>
      <c r="BG1501" s="42">
        <v>0.89490000000000003</v>
      </c>
      <c r="BH1501" s="17">
        <f t="shared" si="823"/>
        <v>27</v>
      </c>
      <c r="BI1501" s="17">
        <f t="shared" si="824"/>
        <v>14</v>
      </c>
      <c r="BK1501" s="17">
        <f t="shared" si="825"/>
        <v>1.5</v>
      </c>
      <c r="BM1501" s="17">
        <f t="shared" si="847"/>
        <v>1.5</v>
      </c>
      <c r="BX1501" s="18">
        <f t="shared" si="849"/>
        <v>108.2057504117311</v>
      </c>
      <c r="BY1501" s="42">
        <v>8.2000000000000003E-2</v>
      </c>
      <c r="BZ1501" s="43">
        <f t="shared" si="826"/>
        <v>96.537012431078523</v>
      </c>
      <c r="CA1501" s="18">
        <f t="shared" si="827"/>
        <v>9280.3251559263481</v>
      </c>
      <c r="CB1501" s="18">
        <f t="shared" si="848"/>
        <v>687.43149303158134</v>
      </c>
      <c r="CC1501" s="18">
        <f t="shared" si="828"/>
        <v>890.91037932317658</v>
      </c>
      <c r="CD1501" s="25">
        <f t="shared" si="829"/>
        <v>1.2959987843941378</v>
      </c>
      <c r="CE1501" s="26">
        <f t="shared" si="830"/>
        <v>9.2609689016596484</v>
      </c>
      <c r="CF1501" s="18">
        <f t="shared" si="831"/>
        <v>84.205750411731103</v>
      </c>
      <c r="CG1501" s="18">
        <f t="shared" si="832"/>
        <v>45.20575041173111</v>
      </c>
      <c r="CH1501" s="18">
        <f t="shared" si="833"/>
        <v>3251.6831796206916</v>
      </c>
      <c r="CI1501" s="18">
        <f t="shared" si="834"/>
        <v>464.52616851724167</v>
      </c>
      <c r="CJ1501" s="18">
        <f t="shared" si="835"/>
        <v>558.07300164692447</v>
      </c>
      <c r="CK1501" s="25">
        <f t="shared" si="836"/>
        <v>1.2013811911356522</v>
      </c>
      <c r="CL1501" s="26">
        <f t="shared" si="837"/>
        <v>5.4818726430666711</v>
      </c>
      <c r="CZ1501" s="18">
        <f t="shared" si="838"/>
        <v>8021.175986842105</v>
      </c>
      <c r="DC1501" s="18">
        <f t="shared" si="839"/>
        <v>628.80862561759659</v>
      </c>
      <c r="DD1501" s="17">
        <f t="shared" si="840"/>
        <v>1</v>
      </c>
      <c r="DE1501" s="17">
        <f t="shared" si="841"/>
        <v>1</v>
      </c>
      <c r="DF1501" s="17">
        <f t="shared" si="842"/>
        <v>1</v>
      </c>
      <c r="DG1501" s="17">
        <f t="shared" si="843"/>
        <v>1</v>
      </c>
      <c r="DH1501" s="17">
        <f t="shared" si="844"/>
        <v>1</v>
      </c>
      <c r="DI1501" s="17">
        <f t="shared" si="845"/>
        <v>1</v>
      </c>
      <c r="DJ1501" s="20" t="s">
        <v>1594</v>
      </c>
    </row>
    <row r="1502" spans="1:114" x14ac:dyDescent="0.2">
      <c r="A1502" s="15" t="s">
        <v>105</v>
      </c>
      <c r="B1502" s="10" t="s">
        <v>1602</v>
      </c>
      <c r="C1502" s="11">
        <f t="shared" si="819"/>
        <v>1.1617999999999999</v>
      </c>
      <c r="D1502" s="11">
        <f t="shared" si="851"/>
        <v>27</v>
      </c>
      <c r="E1502" s="11">
        <f t="shared" si="851"/>
        <v>14</v>
      </c>
      <c r="F1502" s="11">
        <f t="shared" si="851"/>
        <v>0</v>
      </c>
      <c r="G1502" s="11">
        <f t="shared" si="851"/>
        <v>2</v>
      </c>
      <c r="H1502" s="11">
        <f t="shared" si="851"/>
        <v>0</v>
      </c>
      <c r="I1502" s="11">
        <f t="shared" si="851"/>
        <v>2</v>
      </c>
      <c r="J1502" s="11">
        <f t="shared" si="851"/>
        <v>0</v>
      </c>
      <c r="K1502" s="11">
        <f t="shared" si="851"/>
        <v>0</v>
      </c>
      <c r="L1502" s="11">
        <f t="shared" si="851"/>
        <v>0</v>
      </c>
      <c r="M1502" s="11">
        <f t="shared" si="851"/>
        <v>0</v>
      </c>
      <c r="N1502" s="11">
        <f t="shared" si="851"/>
        <v>0</v>
      </c>
      <c r="O1502" s="11">
        <f t="shared" si="851"/>
        <v>0</v>
      </c>
      <c r="P1502" s="11">
        <f t="shared" si="851"/>
        <v>0</v>
      </c>
      <c r="Q1502" s="11">
        <f t="shared" si="851"/>
        <v>0</v>
      </c>
      <c r="R1502" s="11">
        <f t="shared" si="851"/>
        <v>0</v>
      </c>
      <c r="S1502" s="11">
        <f t="shared" si="846"/>
        <v>0</v>
      </c>
      <c r="T1502" s="11">
        <f t="shared" si="846"/>
        <v>137.6991118430775</v>
      </c>
      <c r="U1502" s="40">
        <f t="shared" si="820"/>
        <v>8.2000000000000003E-2</v>
      </c>
      <c r="V1502" s="11">
        <f t="shared" si="821"/>
        <v>75.860038113503691</v>
      </c>
      <c r="W1502" s="11">
        <f t="shared" si="821"/>
        <v>11053.840403053131</v>
      </c>
      <c r="X1502" s="11">
        <f t="shared" si="821"/>
        <v>818.80299281875045</v>
      </c>
      <c r="Y1502" s="11">
        <f t="shared" si="821"/>
        <v>1093.8082291759031</v>
      </c>
      <c r="Z1502" s="11">
        <f t="shared" si="821"/>
        <v>1.3358625197624645</v>
      </c>
      <c r="AA1502" s="11">
        <f t="shared" si="821"/>
        <v>8.9596496018893497</v>
      </c>
      <c r="AB1502" s="11">
        <f t="shared" si="806"/>
        <v>113.69911184307752</v>
      </c>
      <c r="AC1502" s="11">
        <f t="shared" si="806"/>
        <v>61.699111843077517</v>
      </c>
      <c r="AD1502" s="11">
        <f t="shared" si="806"/>
        <v>3809.1208991364188</v>
      </c>
      <c r="AE1502" s="11">
        <f t="shared" si="806"/>
        <v>544.16012844805982</v>
      </c>
      <c r="AF1502" s="11">
        <f t="shared" si="806"/>
        <v>679.76400219589925</v>
      </c>
      <c r="AG1502" s="11">
        <f t="shared" si="806"/>
        <v>1.2491984742332749</v>
      </c>
      <c r="AH1502" s="11">
        <f t="shared" si="806"/>
        <v>5.2595284544864809</v>
      </c>
      <c r="AI1502" s="11">
        <f t="shared" si="806"/>
        <v>0</v>
      </c>
      <c r="AJ1502" s="11">
        <f t="shared" si="806"/>
        <v>0</v>
      </c>
      <c r="AK1502" s="11">
        <f t="shared" si="806"/>
        <v>0</v>
      </c>
      <c r="AL1502" s="11">
        <f t="shared" si="808"/>
        <v>0</v>
      </c>
      <c r="AM1502" s="11">
        <f t="shared" si="808"/>
        <v>0</v>
      </c>
      <c r="AN1502" s="11">
        <f t="shared" si="808"/>
        <v>0</v>
      </c>
      <c r="AO1502" s="11">
        <f t="shared" si="808"/>
        <v>0</v>
      </c>
      <c r="AP1502" s="11">
        <f t="shared" si="808"/>
        <v>0</v>
      </c>
      <c r="AQ1502" s="11">
        <f t="shared" si="808"/>
        <v>0</v>
      </c>
      <c r="AR1502" s="11">
        <f t="shared" si="808"/>
        <v>0</v>
      </c>
      <c r="AS1502" s="11">
        <f t="shared" si="808"/>
        <v>0</v>
      </c>
      <c r="AT1502" s="11">
        <f t="shared" si="808"/>
        <v>0</v>
      </c>
      <c r="AU1502" s="11">
        <f t="shared" si="850"/>
        <v>0</v>
      </c>
      <c r="AV1502" s="11">
        <f t="shared" si="850"/>
        <v>9729.72972972973</v>
      </c>
      <c r="AW1502" s="11">
        <f t="shared" si="850"/>
        <v>0</v>
      </c>
      <c r="AX1502" s="11">
        <f t="shared" si="850"/>
        <v>0</v>
      </c>
      <c r="AY1502" s="11">
        <f t="shared" si="850"/>
        <v>584.54866776461631</v>
      </c>
      <c r="AZ1502" s="11">
        <f t="shared" si="850"/>
        <v>1</v>
      </c>
      <c r="BA1502" s="11">
        <f t="shared" si="850"/>
        <v>1</v>
      </c>
      <c r="BB1502" s="11">
        <f t="shared" si="850"/>
        <v>1</v>
      </c>
      <c r="BC1502" s="11">
        <f t="shared" si="852"/>
        <v>1</v>
      </c>
      <c r="BD1502" s="11">
        <f t="shared" si="852"/>
        <v>1</v>
      </c>
      <c r="BE1502" s="11">
        <f t="shared" si="852"/>
        <v>1</v>
      </c>
      <c r="BF1502" s="15" t="str">
        <f t="shared" si="822"/>
        <v>ČSN 42 6936</v>
      </c>
      <c r="BG1502" s="42">
        <v>1.1617999999999999</v>
      </c>
      <c r="BH1502" s="17">
        <f t="shared" si="823"/>
        <v>27</v>
      </c>
      <c r="BI1502" s="17">
        <f t="shared" si="824"/>
        <v>14</v>
      </c>
      <c r="BK1502" s="17">
        <f t="shared" si="825"/>
        <v>2</v>
      </c>
      <c r="BM1502" s="17">
        <f t="shared" si="847"/>
        <v>2</v>
      </c>
      <c r="BX1502" s="18">
        <f t="shared" si="849"/>
        <v>137.6991118430775</v>
      </c>
      <c r="BY1502" s="42">
        <v>8.2000000000000003E-2</v>
      </c>
      <c r="BZ1502" s="43">
        <f t="shared" si="826"/>
        <v>75.860038113503691</v>
      </c>
      <c r="CA1502" s="18">
        <f t="shared" si="827"/>
        <v>11053.840403053131</v>
      </c>
      <c r="CB1502" s="18">
        <f t="shared" si="848"/>
        <v>818.80299281875045</v>
      </c>
      <c r="CC1502" s="18">
        <f t="shared" si="828"/>
        <v>1093.8082291759031</v>
      </c>
      <c r="CD1502" s="25">
        <f t="shared" si="829"/>
        <v>1.3358625197624645</v>
      </c>
      <c r="CE1502" s="26">
        <f t="shared" si="830"/>
        <v>8.9596496018893497</v>
      </c>
      <c r="CF1502" s="18">
        <f t="shared" si="831"/>
        <v>113.69911184307752</v>
      </c>
      <c r="CG1502" s="18">
        <f t="shared" si="832"/>
        <v>61.699111843077517</v>
      </c>
      <c r="CH1502" s="18">
        <f t="shared" si="833"/>
        <v>3809.1208991364188</v>
      </c>
      <c r="CI1502" s="18">
        <f t="shared" si="834"/>
        <v>544.16012844805982</v>
      </c>
      <c r="CJ1502" s="18">
        <f t="shared" si="835"/>
        <v>679.76400219589925</v>
      </c>
      <c r="CK1502" s="25">
        <f t="shared" si="836"/>
        <v>1.2491984742332749</v>
      </c>
      <c r="CL1502" s="26">
        <f t="shared" si="837"/>
        <v>5.2595284544864809</v>
      </c>
      <c r="CZ1502" s="18">
        <f t="shared" si="838"/>
        <v>9729.72972972973</v>
      </c>
      <c r="DC1502" s="18">
        <f t="shared" si="839"/>
        <v>584.54866776461631</v>
      </c>
      <c r="DD1502" s="17">
        <f t="shared" si="840"/>
        <v>1</v>
      </c>
      <c r="DE1502" s="17">
        <f t="shared" si="841"/>
        <v>1</v>
      </c>
      <c r="DF1502" s="17">
        <f t="shared" si="842"/>
        <v>1</v>
      </c>
      <c r="DG1502" s="17">
        <f t="shared" si="843"/>
        <v>1</v>
      </c>
      <c r="DH1502" s="17">
        <f t="shared" si="844"/>
        <v>1</v>
      </c>
      <c r="DI1502" s="17">
        <f t="shared" si="845"/>
        <v>1</v>
      </c>
      <c r="DJ1502" s="20" t="s">
        <v>1594</v>
      </c>
    </row>
    <row r="1503" spans="1:114" x14ac:dyDescent="0.2">
      <c r="A1503" s="15" t="s">
        <v>105</v>
      </c>
      <c r="B1503" s="10" t="s">
        <v>1603</v>
      </c>
      <c r="C1503" s="11">
        <f t="shared" si="819"/>
        <v>0.89490000000000003</v>
      </c>
      <c r="D1503" s="11">
        <f t="shared" si="851"/>
        <v>28</v>
      </c>
      <c r="E1503" s="11">
        <f t="shared" si="851"/>
        <v>13</v>
      </c>
      <c r="F1503" s="11">
        <f t="shared" si="851"/>
        <v>0</v>
      </c>
      <c r="G1503" s="11">
        <f t="shared" si="851"/>
        <v>1.5</v>
      </c>
      <c r="H1503" s="11">
        <f t="shared" si="851"/>
        <v>0</v>
      </c>
      <c r="I1503" s="11">
        <f t="shared" si="851"/>
        <v>1.5</v>
      </c>
      <c r="J1503" s="11">
        <f t="shared" si="851"/>
        <v>0</v>
      </c>
      <c r="K1503" s="11">
        <f t="shared" si="851"/>
        <v>0</v>
      </c>
      <c r="L1503" s="11">
        <f t="shared" si="851"/>
        <v>0</v>
      </c>
      <c r="M1503" s="11">
        <f t="shared" si="851"/>
        <v>0</v>
      </c>
      <c r="N1503" s="11">
        <f t="shared" si="851"/>
        <v>0</v>
      </c>
      <c r="O1503" s="11">
        <f t="shared" si="851"/>
        <v>0</v>
      </c>
      <c r="P1503" s="11">
        <f t="shared" si="851"/>
        <v>0</v>
      </c>
      <c r="Q1503" s="11">
        <f t="shared" si="851"/>
        <v>0</v>
      </c>
      <c r="R1503" s="11">
        <f t="shared" si="851"/>
        <v>0</v>
      </c>
      <c r="S1503" s="11">
        <f t="shared" si="846"/>
        <v>0</v>
      </c>
      <c r="T1503" s="11">
        <f t="shared" si="846"/>
        <v>108.2057504117311</v>
      </c>
      <c r="U1503" s="40">
        <f t="shared" si="820"/>
        <v>8.2000000000000003E-2</v>
      </c>
      <c r="V1503" s="11">
        <f t="shared" si="821"/>
        <v>96.537012431078523</v>
      </c>
      <c r="W1503" s="11">
        <f t="shared" si="821"/>
        <v>9671.2869728524583</v>
      </c>
      <c r="X1503" s="11">
        <f t="shared" si="821"/>
        <v>690.80621234660418</v>
      </c>
      <c r="Y1503" s="11">
        <f t="shared" si="821"/>
        <v>906.01325452904211</v>
      </c>
      <c r="Z1503" s="11">
        <f t="shared" si="821"/>
        <v>1.3115302646908744</v>
      </c>
      <c r="AA1503" s="11">
        <f t="shared" si="821"/>
        <v>9.4540297467979144</v>
      </c>
      <c r="AB1503" s="11">
        <f t="shared" si="806"/>
        <v>87.205750411731103</v>
      </c>
      <c r="AC1503" s="11">
        <f t="shared" si="806"/>
        <v>42.20575041173111</v>
      </c>
      <c r="AD1503" s="11">
        <f t="shared" si="806"/>
        <v>2820.1616155766997</v>
      </c>
      <c r="AE1503" s="11">
        <f t="shared" si="806"/>
        <v>433.87101778103073</v>
      </c>
      <c r="AF1503" s="11">
        <f t="shared" si="806"/>
        <v>521.97012644105882</v>
      </c>
      <c r="AG1503" s="11">
        <f t="shared" si="806"/>
        <v>1.2030536842737225</v>
      </c>
      <c r="AH1503" s="11">
        <f t="shared" si="806"/>
        <v>5.105189037592571</v>
      </c>
      <c r="AI1503" s="11">
        <f t="shared" si="806"/>
        <v>0</v>
      </c>
      <c r="AJ1503" s="11">
        <f t="shared" si="806"/>
        <v>0</v>
      </c>
      <c r="AK1503" s="11">
        <f t="shared" si="806"/>
        <v>0</v>
      </c>
      <c r="AL1503" s="11">
        <f t="shared" si="808"/>
        <v>0</v>
      </c>
      <c r="AM1503" s="11">
        <f t="shared" si="808"/>
        <v>0</v>
      </c>
      <c r="AN1503" s="11">
        <f t="shared" si="808"/>
        <v>0</v>
      </c>
      <c r="AO1503" s="11">
        <f t="shared" si="808"/>
        <v>0</v>
      </c>
      <c r="AP1503" s="11">
        <f t="shared" si="808"/>
        <v>0</v>
      </c>
      <c r="AQ1503" s="11">
        <f t="shared" si="808"/>
        <v>0</v>
      </c>
      <c r="AR1503" s="11">
        <f t="shared" si="808"/>
        <v>0</v>
      </c>
      <c r="AS1503" s="11">
        <f t="shared" si="808"/>
        <v>0</v>
      </c>
      <c r="AT1503" s="11">
        <f t="shared" si="808"/>
        <v>0</v>
      </c>
      <c r="AU1503" s="11">
        <f t="shared" si="850"/>
        <v>0</v>
      </c>
      <c r="AV1503" s="11">
        <f t="shared" si="850"/>
        <v>7332.0444078947367</v>
      </c>
      <c r="AW1503" s="11">
        <f t="shared" si="850"/>
        <v>0</v>
      </c>
      <c r="AX1503" s="11">
        <f t="shared" si="850"/>
        <v>0</v>
      </c>
      <c r="AY1503" s="11">
        <f t="shared" si="850"/>
        <v>600.80862561759659</v>
      </c>
      <c r="AZ1503" s="11">
        <f t="shared" si="850"/>
        <v>1</v>
      </c>
      <c r="BA1503" s="11">
        <f t="shared" si="850"/>
        <v>1</v>
      </c>
      <c r="BB1503" s="11">
        <f t="shared" si="850"/>
        <v>1</v>
      </c>
      <c r="BC1503" s="11">
        <f t="shared" si="852"/>
        <v>1</v>
      </c>
      <c r="BD1503" s="11">
        <f t="shared" si="852"/>
        <v>1</v>
      </c>
      <c r="BE1503" s="11">
        <f t="shared" si="852"/>
        <v>1</v>
      </c>
      <c r="BF1503" s="15" t="str">
        <f t="shared" si="822"/>
        <v>ČSN 42 6936</v>
      </c>
      <c r="BG1503" s="42">
        <v>0.89490000000000003</v>
      </c>
      <c r="BH1503" s="17">
        <f t="shared" si="823"/>
        <v>28</v>
      </c>
      <c r="BI1503" s="17">
        <f t="shared" si="824"/>
        <v>13</v>
      </c>
      <c r="BK1503" s="17">
        <f t="shared" si="825"/>
        <v>1.5</v>
      </c>
      <c r="BM1503" s="17">
        <f t="shared" si="847"/>
        <v>1.5</v>
      </c>
      <c r="BX1503" s="18">
        <f t="shared" si="849"/>
        <v>108.2057504117311</v>
      </c>
      <c r="BY1503" s="42">
        <v>8.2000000000000003E-2</v>
      </c>
      <c r="BZ1503" s="43">
        <f t="shared" si="826"/>
        <v>96.537012431078523</v>
      </c>
      <c r="CA1503" s="18">
        <f t="shared" si="827"/>
        <v>9671.2869728524583</v>
      </c>
      <c r="CB1503" s="18">
        <f t="shared" si="848"/>
        <v>690.80621234660418</v>
      </c>
      <c r="CC1503" s="18">
        <f t="shared" si="828"/>
        <v>906.01325452904211</v>
      </c>
      <c r="CD1503" s="25">
        <f t="shared" si="829"/>
        <v>1.3115302646908744</v>
      </c>
      <c r="CE1503" s="26">
        <f t="shared" si="830"/>
        <v>9.4540297467979144</v>
      </c>
      <c r="CF1503" s="18">
        <f t="shared" si="831"/>
        <v>87.205750411731103</v>
      </c>
      <c r="CG1503" s="18">
        <f t="shared" si="832"/>
        <v>42.20575041173111</v>
      </c>
      <c r="CH1503" s="18">
        <f t="shared" si="833"/>
        <v>2820.1616155766997</v>
      </c>
      <c r="CI1503" s="18">
        <f t="shared" si="834"/>
        <v>433.87101778103073</v>
      </c>
      <c r="CJ1503" s="18">
        <f t="shared" si="835"/>
        <v>521.97012644105882</v>
      </c>
      <c r="CK1503" s="25">
        <f t="shared" si="836"/>
        <v>1.2030536842737225</v>
      </c>
      <c r="CL1503" s="26">
        <f t="shared" si="837"/>
        <v>5.105189037592571</v>
      </c>
      <c r="CZ1503" s="18">
        <f t="shared" si="838"/>
        <v>7332.0444078947367</v>
      </c>
      <c r="DC1503" s="18">
        <f t="shared" si="839"/>
        <v>600.80862561759659</v>
      </c>
      <c r="DD1503" s="17">
        <f t="shared" si="840"/>
        <v>1</v>
      </c>
      <c r="DE1503" s="17">
        <f t="shared" si="841"/>
        <v>1</v>
      </c>
      <c r="DF1503" s="17">
        <f t="shared" si="842"/>
        <v>1</v>
      </c>
      <c r="DG1503" s="17">
        <f t="shared" si="843"/>
        <v>1</v>
      </c>
      <c r="DH1503" s="17">
        <f t="shared" si="844"/>
        <v>1</v>
      </c>
      <c r="DI1503" s="17">
        <f t="shared" si="845"/>
        <v>1</v>
      </c>
      <c r="DJ1503" s="20" t="s">
        <v>1594</v>
      </c>
    </row>
    <row r="1504" spans="1:114" x14ac:dyDescent="0.2">
      <c r="A1504" s="15" t="s">
        <v>105</v>
      </c>
      <c r="B1504" s="10" t="s">
        <v>1604</v>
      </c>
      <c r="C1504" s="11">
        <f t="shared" si="819"/>
        <v>1.1775</v>
      </c>
      <c r="D1504" s="11">
        <f t="shared" si="851"/>
        <v>28</v>
      </c>
      <c r="E1504" s="11">
        <f t="shared" si="851"/>
        <v>25</v>
      </c>
      <c r="F1504" s="11">
        <f t="shared" si="851"/>
        <v>0</v>
      </c>
      <c r="G1504" s="11">
        <f t="shared" si="851"/>
        <v>1.5</v>
      </c>
      <c r="H1504" s="11">
        <f t="shared" si="851"/>
        <v>0</v>
      </c>
      <c r="I1504" s="11">
        <f t="shared" si="851"/>
        <v>1.5</v>
      </c>
      <c r="J1504" s="11">
        <f t="shared" si="851"/>
        <v>0</v>
      </c>
      <c r="K1504" s="11">
        <f t="shared" si="851"/>
        <v>0</v>
      </c>
      <c r="L1504" s="11">
        <f t="shared" si="851"/>
        <v>0</v>
      </c>
      <c r="M1504" s="11">
        <f t="shared" si="851"/>
        <v>0</v>
      </c>
      <c r="N1504" s="11">
        <f t="shared" si="851"/>
        <v>0</v>
      </c>
      <c r="O1504" s="11">
        <f t="shared" si="851"/>
        <v>0</v>
      </c>
      <c r="P1504" s="11">
        <f t="shared" si="851"/>
        <v>0</v>
      </c>
      <c r="Q1504" s="11">
        <f t="shared" si="851"/>
        <v>0</v>
      </c>
      <c r="R1504" s="11">
        <f t="shared" si="851"/>
        <v>0</v>
      </c>
      <c r="S1504" s="11">
        <f t="shared" si="846"/>
        <v>0</v>
      </c>
      <c r="T1504" s="11">
        <f t="shared" si="846"/>
        <v>144.20575041173112</v>
      </c>
      <c r="U1504" s="40">
        <f t="shared" si="820"/>
        <v>0.106</v>
      </c>
      <c r="V1504" s="11">
        <f t="shared" si="821"/>
        <v>93.63832353995582</v>
      </c>
      <c r="W1504" s="11">
        <f t="shared" si="821"/>
        <v>15998.286972852458</v>
      </c>
      <c r="X1504" s="11">
        <f t="shared" si="821"/>
        <v>1142.7347837751756</v>
      </c>
      <c r="Y1504" s="11">
        <f t="shared" si="821"/>
        <v>1383.0132545290421</v>
      </c>
      <c r="Z1504" s="11">
        <f t="shared" si="821"/>
        <v>1.2102661738886382</v>
      </c>
      <c r="AA1504" s="11">
        <f t="shared" si="821"/>
        <v>10.532839149153093</v>
      </c>
      <c r="AB1504" s="11">
        <f t="shared" si="806"/>
        <v>87.205750411731103</v>
      </c>
      <c r="AC1504" s="11">
        <f t="shared" si="806"/>
        <v>78.205750411731103</v>
      </c>
      <c r="AD1504" s="11">
        <f t="shared" si="806"/>
        <v>13411.210147691727</v>
      </c>
      <c r="AE1504" s="11">
        <f t="shared" si="806"/>
        <v>1072.8968118153382</v>
      </c>
      <c r="AF1504" s="11">
        <f t="shared" si="806"/>
        <v>1279.2046289114455</v>
      </c>
      <c r="AG1504" s="11">
        <f t="shared" si="806"/>
        <v>1.1922904559172238</v>
      </c>
      <c r="AH1504" s="11">
        <f t="shared" si="806"/>
        <v>9.643677855595044</v>
      </c>
      <c r="AI1504" s="11">
        <f t="shared" si="806"/>
        <v>0</v>
      </c>
      <c r="AJ1504" s="11">
        <f t="shared" si="806"/>
        <v>0</v>
      </c>
      <c r="AK1504" s="11">
        <f t="shared" si="806"/>
        <v>0</v>
      </c>
      <c r="AL1504" s="11">
        <f t="shared" si="808"/>
        <v>0</v>
      </c>
      <c r="AM1504" s="11">
        <f t="shared" si="808"/>
        <v>0</v>
      </c>
      <c r="AN1504" s="11">
        <f t="shared" si="808"/>
        <v>0</v>
      </c>
      <c r="AO1504" s="11">
        <f t="shared" si="808"/>
        <v>0</v>
      </c>
      <c r="AP1504" s="11">
        <f t="shared" si="808"/>
        <v>0</v>
      </c>
      <c r="AQ1504" s="11">
        <f t="shared" si="808"/>
        <v>0</v>
      </c>
      <c r="AR1504" s="11">
        <f t="shared" si="808"/>
        <v>0</v>
      </c>
      <c r="AS1504" s="11">
        <f t="shared" si="808"/>
        <v>0</v>
      </c>
      <c r="AT1504" s="11">
        <f t="shared" si="808"/>
        <v>0</v>
      </c>
      <c r="AU1504" s="11">
        <f t="shared" si="850"/>
        <v>0</v>
      </c>
      <c r="AV1504" s="11">
        <f t="shared" si="850"/>
        <v>23269.053749999999</v>
      </c>
      <c r="AW1504" s="11">
        <f t="shared" si="850"/>
        <v>0</v>
      </c>
      <c r="AX1504" s="11">
        <f t="shared" si="850"/>
        <v>0</v>
      </c>
      <c r="AY1504" s="11">
        <f t="shared" si="850"/>
        <v>1236.8086256175966</v>
      </c>
      <c r="AZ1504" s="11">
        <f t="shared" si="850"/>
        <v>1</v>
      </c>
      <c r="BA1504" s="11">
        <f t="shared" si="850"/>
        <v>1</v>
      </c>
      <c r="BB1504" s="11">
        <f t="shared" si="850"/>
        <v>1</v>
      </c>
      <c r="BC1504" s="11">
        <f t="shared" si="852"/>
        <v>1</v>
      </c>
      <c r="BD1504" s="11">
        <f t="shared" si="852"/>
        <v>1</v>
      </c>
      <c r="BE1504" s="11">
        <f t="shared" si="852"/>
        <v>1</v>
      </c>
      <c r="BF1504" s="15" t="str">
        <f t="shared" si="822"/>
        <v>ČSN 42 6936</v>
      </c>
      <c r="BG1504" s="42">
        <v>1.1775</v>
      </c>
      <c r="BH1504" s="17">
        <f t="shared" si="823"/>
        <v>28</v>
      </c>
      <c r="BI1504" s="17">
        <f t="shared" si="824"/>
        <v>25</v>
      </c>
      <c r="BK1504" s="17">
        <f t="shared" si="825"/>
        <v>1.5</v>
      </c>
      <c r="BM1504" s="17">
        <f t="shared" si="847"/>
        <v>1.5</v>
      </c>
      <c r="BX1504" s="18">
        <f t="shared" si="849"/>
        <v>144.20575041173112</v>
      </c>
      <c r="BY1504" s="42">
        <v>0.106</v>
      </c>
      <c r="BZ1504" s="43">
        <f t="shared" si="826"/>
        <v>93.63832353995582</v>
      </c>
      <c r="CA1504" s="18">
        <f t="shared" si="827"/>
        <v>15998.286972852458</v>
      </c>
      <c r="CB1504" s="18">
        <f t="shared" si="848"/>
        <v>1142.7347837751756</v>
      </c>
      <c r="CC1504" s="18">
        <f t="shared" si="828"/>
        <v>1383.0132545290421</v>
      </c>
      <c r="CD1504" s="25">
        <f t="shared" si="829"/>
        <v>1.2102661738886382</v>
      </c>
      <c r="CE1504" s="26">
        <f t="shared" si="830"/>
        <v>10.532839149153093</v>
      </c>
      <c r="CF1504" s="18">
        <f t="shared" si="831"/>
        <v>87.205750411731103</v>
      </c>
      <c r="CG1504" s="18">
        <f t="shared" si="832"/>
        <v>78.205750411731103</v>
      </c>
      <c r="CH1504" s="18">
        <f t="shared" si="833"/>
        <v>13411.210147691727</v>
      </c>
      <c r="CI1504" s="18">
        <f t="shared" si="834"/>
        <v>1072.8968118153382</v>
      </c>
      <c r="CJ1504" s="18">
        <f t="shared" si="835"/>
        <v>1279.2046289114455</v>
      </c>
      <c r="CK1504" s="25">
        <f t="shared" si="836"/>
        <v>1.1922904559172238</v>
      </c>
      <c r="CL1504" s="26">
        <f t="shared" si="837"/>
        <v>9.643677855595044</v>
      </c>
      <c r="CZ1504" s="18">
        <f t="shared" si="838"/>
        <v>23269.053749999999</v>
      </c>
      <c r="DC1504" s="18">
        <f t="shared" si="839"/>
        <v>1236.8086256175966</v>
      </c>
      <c r="DD1504" s="17">
        <f t="shared" si="840"/>
        <v>1</v>
      </c>
      <c r="DE1504" s="17">
        <f t="shared" si="841"/>
        <v>1</v>
      </c>
      <c r="DF1504" s="17">
        <f t="shared" si="842"/>
        <v>1</v>
      </c>
      <c r="DG1504" s="17">
        <f t="shared" si="843"/>
        <v>1</v>
      </c>
      <c r="DH1504" s="17">
        <f t="shared" si="844"/>
        <v>1</v>
      </c>
      <c r="DI1504" s="17">
        <f t="shared" si="845"/>
        <v>1</v>
      </c>
      <c r="DJ1504" s="20" t="s">
        <v>1594</v>
      </c>
    </row>
    <row r="1505" spans="1:114" x14ac:dyDescent="0.2">
      <c r="A1505" s="15" t="s">
        <v>105</v>
      </c>
      <c r="B1505" s="10" t="s">
        <v>1605</v>
      </c>
      <c r="C1505" s="11">
        <f t="shared" si="819"/>
        <v>1.5386</v>
      </c>
      <c r="D1505" s="11">
        <f t="shared" si="851"/>
        <v>28</v>
      </c>
      <c r="E1505" s="11">
        <f t="shared" si="851"/>
        <v>25</v>
      </c>
      <c r="F1505" s="11">
        <f t="shared" si="851"/>
        <v>0</v>
      </c>
      <c r="G1505" s="11">
        <f t="shared" si="851"/>
        <v>2</v>
      </c>
      <c r="H1505" s="11">
        <f t="shared" si="851"/>
        <v>0</v>
      </c>
      <c r="I1505" s="11">
        <f t="shared" si="851"/>
        <v>2</v>
      </c>
      <c r="J1505" s="11">
        <f t="shared" si="851"/>
        <v>0</v>
      </c>
      <c r="K1505" s="11">
        <f t="shared" si="851"/>
        <v>0</v>
      </c>
      <c r="L1505" s="11">
        <f t="shared" si="851"/>
        <v>0</v>
      </c>
      <c r="M1505" s="11">
        <f t="shared" si="851"/>
        <v>0</v>
      </c>
      <c r="N1505" s="11">
        <f t="shared" si="851"/>
        <v>0</v>
      </c>
      <c r="O1505" s="11">
        <f t="shared" si="851"/>
        <v>0</v>
      </c>
      <c r="P1505" s="11">
        <f t="shared" si="851"/>
        <v>0</v>
      </c>
      <c r="Q1505" s="11">
        <f t="shared" si="851"/>
        <v>0</v>
      </c>
      <c r="R1505" s="11">
        <f t="shared" si="851"/>
        <v>0</v>
      </c>
      <c r="S1505" s="11">
        <f t="shared" si="846"/>
        <v>0</v>
      </c>
      <c r="T1505" s="11">
        <f t="shared" si="846"/>
        <v>185.6991118430775</v>
      </c>
      <c r="U1505" s="40">
        <f t="shared" si="820"/>
        <v>0.106</v>
      </c>
      <c r="V1505" s="11">
        <f t="shared" si="821"/>
        <v>72.715397393965347</v>
      </c>
      <c r="W1505" s="11">
        <f t="shared" si="821"/>
        <v>19633.073410189805</v>
      </c>
      <c r="X1505" s="11">
        <f t="shared" si="821"/>
        <v>1402.362386442129</v>
      </c>
      <c r="Y1505" s="11">
        <f t="shared" si="821"/>
        <v>1735.6577850974418</v>
      </c>
      <c r="Z1505" s="11">
        <f t="shared" si="821"/>
        <v>1.2376670979467024</v>
      </c>
      <c r="AA1505" s="11">
        <f t="shared" si="821"/>
        <v>10.282275402696779</v>
      </c>
      <c r="AB1505" s="11">
        <f t="shared" si="806"/>
        <v>117.69911184307752</v>
      </c>
      <c r="AC1505" s="11">
        <f t="shared" si="806"/>
        <v>105.69911184307752</v>
      </c>
      <c r="AD1505" s="11">
        <f t="shared" si="806"/>
        <v>16425.923056544401</v>
      </c>
      <c r="AE1505" s="11">
        <f t="shared" si="806"/>
        <v>1314.073844523552</v>
      </c>
      <c r="AF1505" s="11">
        <f t="shared" si="806"/>
        <v>1604.1091173328257</v>
      </c>
      <c r="AG1505" s="11">
        <f t="shared" si="806"/>
        <v>1.2207145922719684</v>
      </c>
      <c r="AH1505" s="11">
        <f t="shared" si="806"/>
        <v>9.4050255296222431</v>
      </c>
      <c r="AI1505" s="11">
        <f t="shared" si="806"/>
        <v>0</v>
      </c>
      <c r="AJ1505" s="11">
        <f t="shared" si="806"/>
        <v>0</v>
      </c>
      <c r="AK1505" s="11">
        <f t="shared" si="806"/>
        <v>0</v>
      </c>
      <c r="AL1505" s="11">
        <f t="shared" si="808"/>
        <v>0</v>
      </c>
      <c r="AM1505" s="11">
        <f t="shared" si="808"/>
        <v>0</v>
      </c>
      <c r="AN1505" s="11">
        <f t="shared" si="808"/>
        <v>0</v>
      </c>
      <c r="AO1505" s="11">
        <f t="shared" si="808"/>
        <v>0</v>
      </c>
      <c r="AP1505" s="11">
        <f t="shared" si="808"/>
        <v>0</v>
      </c>
      <c r="AQ1505" s="11">
        <f t="shared" si="808"/>
        <v>0</v>
      </c>
      <c r="AR1505" s="11">
        <f t="shared" si="808"/>
        <v>0</v>
      </c>
      <c r="AS1505" s="11">
        <f t="shared" si="808"/>
        <v>0</v>
      </c>
      <c r="AT1505" s="11">
        <f t="shared" si="808"/>
        <v>0</v>
      </c>
      <c r="AU1505" s="11">
        <f t="shared" si="850"/>
        <v>0</v>
      </c>
      <c r="AV1505" s="11">
        <f t="shared" si="850"/>
        <v>29192.163265306124</v>
      </c>
      <c r="AW1505" s="11">
        <f t="shared" si="850"/>
        <v>0</v>
      </c>
      <c r="AX1505" s="11">
        <f t="shared" si="850"/>
        <v>0</v>
      </c>
      <c r="AY1505" s="11">
        <f t="shared" si="850"/>
        <v>1180.5486677646163</v>
      </c>
      <c r="AZ1505" s="11">
        <f t="shared" si="850"/>
        <v>1</v>
      </c>
      <c r="BA1505" s="11">
        <f t="shared" si="850"/>
        <v>1</v>
      </c>
      <c r="BB1505" s="11">
        <f t="shared" si="850"/>
        <v>1</v>
      </c>
      <c r="BC1505" s="11">
        <f t="shared" si="852"/>
        <v>1</v>
      </c>
      <c r="BD1505" s="11">
        <f t="shared" si="852"/>
        <v>1</v>
      </c>
      <c r="BE1505" s="11">
        <f t="shared" si="852"/>
        <v>1</v>
      </c>
      <c r="BF1505" s="15" t="str">
        <f t="shared" si="822"/>
        <v>ČSN 42 6936</v>
      </c>
      <c r="BG1505" s="42">
        <v>1.5386</v>
      </c>
      <c r="BH1505" s="17">
        <f t="shared" si="823"/>
        <v>28</v>
      </c>
      <c r="BI1505" s="17">
        <f t="shared" si="824"/>
        <v>25</v>
      </c>
      <c r="BK1505" s="17">
        <f t="shared" si="825"/>
        <v>2</v>
      </c>
      <c r="BM1505" s="17">
        <f t="shared" si="847"/>
        <v>2</v>
      </c>
      <c r="BX1505" s="18">
        <f t="shared" si="849"/>
        <v>185.6991118430775</v>
      </c>
      <c r="BY1505" s="42">
        <v>0.106</v>
      </c>
      <c r="BZ1505" s="43">
        <f t="shared" si="826"/>
        <v>72.715397393965347</v>
      </c>
      <c r="CA1505" s="18">
        <f t="shared" si="827"/>
        <v>19633.073410189805</v>
      </c>
      <c r="CB1505" s="18">
        <f t="shared" si="848"/>
        <v>1402.362386442129</v>
      </c>
      <c r="CC1505" s="18">
        <f t="shared" si="828"/>
        <v>1735.6577850974418</v>
      </c>
      <c r="CD1505" s="25">
        <f t="shared" si="829"/>
        <v>1.2376670979467024</v>
      </c>
      <c r="CE1505" s="26">
        <f t="shared" si="830"/>
        <v>10.282275402696779</v>
      </c>
      <c r="CF1505" s="18">
        <f t="shared" si="831"/>
        <v>117.69911184307752</v>
      </c>
      <c r="CG1505" s="18">
        <f t="shared" si="832"/>
        <v>105.69911184307752</v>
      </c>
      <c r="CH1505" s="18">
        <f t="shared" si="833"/>
        <v>16425.923056544401</v>
      </c>
      <c r="CI1505" s="18">
        <f t="shared" si="834"/>
        <v>1314.073844523552</v>
      </c>
      <c r="CJ1505" s="18">
        <f t="shared" si="835"/>
        <v>1604.1091173328257</v>
      </c>
      <c r="CK1505" s="25">
        <f t="shared" si="836"/>
        <v>1.2207145922719684</v>
      </c>
      <c r="CL1505" s="26">
        <f t="shared" si="837"/>
        <v>9.4050255296222431</v>
      </c>
      <c r="CZ1505" s="18">
        <f t="shared" si="838"/>
        <v>29192.163265306124</v>
      </c>
      <c r="DC1505" s="18">
        <f t="shared" si="839"/>
        <v>1180.5486677646163</v>
      </c>
      <c r="DD1505" s="17">
        <f t="shared" si="840"/>
        <v>1</v>
      </c>
      <c r="DE1505" s="17">
        <f t="shared" si="841"/>
        <v>1</v>
      </c>
      <c r="DF1505" s="17">
        <f t="shared" si="842"/>
        <v>1</v>
      </c>
      <c r="DG1505" s="17">
        <f t="shared" si="843"/>
        <v>1</v>
      </c>
      <c r="DH1505" s="17">
        <f t="shared" si="844"/>
        <v>1</v>
      </c>
      <c r="DI1505" s="17">
        <f t="shared" si="845"/>
        <v>1</v>
      </c>
      <c r="DJ1505" s="20" t="s">
        <v>1594</v>
      </c>
    </row>
    <row r="1506" spans="1:114" x14ac:dyDescent="0.2">
      <c r="A1506" s="15" t="s">
        <v>105</v>
      </c>
      <c r="B1506" s="10" t="s">
        <v>1606</v>
      </c>
      <c r="C1506" s="11">
        <f t="shared" si="819"/>
        <v>0.83406250000000004</v>
      </c>
      <c r="D1506" s="11">
        <f t="shared" si="851"/>
        <v>30</v>
      </c>
      <c r="E1506" s="11">
        <f t="shared" si="851"/>
        <v>15</v>
      </c>
      <c r="F1506" s="11">
        <f t="shared" si="851"/>
        <v>0</v>
      </c>
      <c r="G1506" s="11">
        <f t="shared" si="851"/>
        <v>1.25</v>
      </c>
      <c r="H1506" s="11">
        <f t="shared" si="851"/>
        <v>0</v>
      </c>
      <c r="I1506" s="11">
        <f t="shared" si="851"/>
        <v>1.25</v>
      </c>
      <c r="J1506" s="11">
        <f t="shared" si="851"/>
        <v>0</v>
      </c>
      <c r="K1506" s="11">
        <f t="shared" si="851"/>
        <v>0</v>
      </c>
      <c r="L1506" s="11">
        <f t="shared" si="851"/>
        <v>0</v>
      </c>
      <c r="M1506" s="11">
        <f t="shared" si="851"/>
        <v>0</v>
      </c>
      <c r="N1506" s="11">
        <f t="shared" si="851"/>
        <v>0</v>
      </c>
      <c r="O1506" s="11">
        <f t="shared" si="851"/>
        <v>0</v>
      </c>
      <c r="P1506" s="11">
        <f t="shared" si="851"/>
        <v>0</v>
      </c>
      <c r="Q1506" s="11">
        <f t="shared" si="851"/>
        <v>0</v>
      </c>
      <c r="R1506" s="11">
        <f t="shared" si="851"/>
        <v>0</v>
      </c>
      <c r="S1506" s="11">
        <f t="shared" si="846"/>
        <v>0</v>
      </c>
      <c r="T1506" s="11">
        <f t="shared" si="846"/>
        <v>102.22621556370216</v>
      </c>
      <c r="U1506" s="40">
        <f t="shared" si="820"/>
        <v>0.09</v>
      </c>
      <c r="V1506" s="11">
        <f t="shared" si="821"/>
        <v>112.15291586062736</v>
      </c>
      <c r="W1506" s="11">
        <f t="shared" si="821"/>
        <v>11209.94165493465</v>
      </c>
      <c r="X1506" s="11">
        <f t="shared" si="821"/>
        <v>747.32944366230993</v>
      </c>
      <c r="Y1506" s="11">
        <f t="shared" si="821"/>
        <v>952.30686121294366</v>
      </c>
      <c r="Z1506" s="11">
        <f t="shared" si="821"/>
        <v>1.2742798631700309</v>
      </c>
      <c r="AA1506" s="11">
        <f t="shared" si="821"/>
        <v>10.47178059747198</v>
      </c>
      <c r="AB1506" s="11">
        <f t="shared" si="806"/>
        <v>77.226215563702155</v>
      </c>
      <c r="AC1506" s="11">
        <f t="shared" si="806"/>
        <v>39.726215563702162</v>
      </c>
      <c r="AD1506" s="11">
        <f t="shared" si="806"/>
        <v>3749.7821121987436</v>
      </c>
      <c r="AE1506" s="11">
        <f t="shared" si="806"/>
        <v>499.9709482931658</v>
      </c>
      <c r="AF1506" s="11">
        <f t="shared" si="806"/>
        <v>584.04774448517742</v>
      </c>
      <c r="AG1506" s="11">
        <f t="shared" si="806"/>
        <v>1.1681633632494819</v>
      </c>
      <c r="AH1506" s="11">
        <f t="shared" si="806"/>
        <v>6.0565021369526884</v>
      </c>
      <c r="AI1506" s="11">
        <f t="shared" si="806"/>
        <v>0</v>
      </c>
      <c r="AJ1506" s="11">
        <f t="shared" si="806"/>
        <v>0</v>
      </c>
      <c r="AK1506" s="11">
        <f t="shared" si="806"/>
        <v>0</v>
      </c>
      <c r="AL1506" s="11">
        <f t="shared" si="808"/>
        <v>0</v>
      </c>
      <c r="AM1506" s="11">
        <f t="shared" si="808"/>
        <v>0</v>
      </c>
      <c r="AN1506" s="11">
        <f t="shared" si="808"/>
        <v>0</v>
      </c>
      <c r="AO1506" s="11">
        <f t="shared" si="808"/>
        <v>0</v>
      </c>
      <c r="AP1506" s="11">
        <f t="shared" si="808"/>
        <v>0</v>
      </c>
      <c r="AQ1506" s="11">
        <f t="shared" si="808"/>
        <v>0</v>
      </c>
      <c r="AR1506" s="11">
        <f t="shared" si="808"/>
        <v>0</v>
      </c>
      <c r="AS1506" s="11">
        <f t="shared" si="808"/>
        <v>0</v>
      </c>
      <c r="AT1506" s="11">
        <f t="shared" si="808"/>
        <v>0</v>
      </c>
      <c r="AU1506" s="11">
        <f t="shared" si="850"/>
        <v>0</v>
      </c>
      <c r="AV1506" s="11">
        <f t="shared" si="850"/>
        <v>9192.4689797794126</v>
      </c>
      <c r="AW1506" s="11">
        <f t="shared" si="850"/>
        <v>0</v>
      </c>
      <c r="AX1506" s="11">
        <f t="shared" si="850"/>
        <v>0</v>
      </c>
      <c r="AY1506" s="11">
        <f t="shared" si="850"/>
        <v>784.58932334555323</v>
      </c>
      <c r="AZ1506" s="11">
        <f t="shared" si="850"/>
        <v>1</v>
      </c>
      <c r="BA1506" s="11">
        <f t="shared" si="850"/>
        <v>1</v>
      </c>
      <c r="BB1506" s="11">
        <f t="shared" si="850"/>
        <v>1</v>
      </c>
      <c r="BC1506" s="11">
        <f t="shared" si="852"/>
        <v>1</v>
      </c>
      <c r="BD1506" s="11">
        <f t="shared" si="852"/>
        <v>1</v>
      </c>
      <c r="BE1506" s="11">
        <f t="shared" si="852"/>
        <v>1</v>
      </c>
      <c r="BF1506" s="15" t="str">
        <f t="shared" si="822"/>
        <v>ČSN 42 6936</v>
      </c>
      <c r="BG1506" s="42">
        <v>0.83406250000000004</v>
      </c>
      <c r="BH1506" s="17">
        <f t="shared" si="823"/>
        <v>30</v>
      </c>
      <c r="BI1506" s="17">
        <f t="shared" si="824"/>
        <v>15</v>
      </c>
      <c r="BK1506" s="17">
        <f t="shared" si="825"/>
        <v>1.25</v>
      </c>
      <c r="BM1506" s="17">
        <f t="shared" si="847"/>
        <v>1.25</v>
      </c>
      <c r="BX1506" s="18">
        <f t="shared" si="849"/>
        <v>102.22621556370216</v>
      </c>
      <c r="BY1506" s="42">
        <v>0.09</v>
      </c>
      <c r="BZ1506" s="43">
        <f t="shared" si="826"/>
        <v>112.15291586062736</v>
      </c>
      <c r="CA1506" s="18">
        <f t="shared" si="827"/>
        <v>11209.94165493465</v>
      </c>
      <c r="CB1506" s="18">
        <f t="shared" si="848"/>
        <v>747.32944366230993</v>
      </c>
      <c r="CC1506" s="18">
        <f t="shared" si="828"/>
        <v>952.30686121294366</v>
      </c>
      <c r="CD1506" s="25">
        <f t="shared" si="829"/>
        <v>1.2742798631700309</v>
      </c>
      <c r="CE1506" s="26">
        <f t="shared" si="830"/>
        <v>10.47178059747198</v>
      </c>
      <c r="CF1506" s="18">
        <f t="shared" si="831"/>
        <v>77.226215563702155</v>
      </c>
      <c r="CG1506" s="18">
        <f t="shared" si="832"/>
        <v>39.726215563702162</v>
      </c>
      <c r="CH1506" s="18">
        <f t="shared" si="833"/>
        <v>3749.7821121987436</v>
      </c>
      <c r="CI1506" s="18">
        <f t="shared" si="834"/>
        <v>499.9709482931658</v>
      </c>
      <c r="CJ1506" s="18">
        <f t="shared" si="835"/>
        <v>584.04774448517742</v>
      </c>
      <c r="CK1506" s="25">
        <f t="shared" si="836"/>
        <v>1.1681633632494819</v>
      </c>
      <c r="CL1506" s="26">
        <f t="shared" si="837"/>
        <v>6.0565021369526884</v>
      </c>
      <c r="CZ1506" s="18">
        <f t="shared" si="838"/>
        <v>9192.4689797794126</v>
      </c>
      <c r="DC1506" s="18">
        <f t="shared" si="839"/>
        <v>784.58932334555323</v>
      </c>
      <c r="DD1506" s="17">
        <f t="shared" si="840"/>
        <v>1</v>
      </c>
      <c r="DE1506" s="17">
        <f t="shared" si="841"/>
        <v>1</v>
      </c>
      <c r="DF1506" s="17">
        <f t="shared" si="842"/>
        <v>1</v>
      </c>
      <c r="DG1506" s="17">
        <f t="shared" si="843"/>
        <v>1</v>
      </c>
      <c r="DH1506" s="17">
        <f t="shared" si="844"/>
        <v>1</v>
      </c>
      <c r="DI1506" s="17">
        <f t="shared" si="845"/>
        <v>1</v>
      </c>
      <c r="DJ1506" s="20" t="s">
        <v>1594</v>
      </c>
    </row>
    <row r="1507" spans="1:114" x14ac:dyDescent="0.2">
      <c r="A1507" s="15" t="s">
        <v>105</v>
      </c>
      <c r="B1507" s="10" t="s">
        <v>1607</v>
      </c>
      <c r="C1507" s="11">
        <f t="shared" si="819"/>
        <v>0.98909999999999998</v>
      </c>
      <c r="D1507" s="11">
        <f t="shared" si="851"/>
        <v>30</v>
      </c>
      <c r="E1507" s="11">
        <f t="shared" si="851"/>
        <v>15</v>
      </c>
      <c r="F1507" s="11">
        <f t="shared" si="851"/>
        <v>0</v>
      </c>
      <c r="G1507" s="11">
        <f t="shared" si="851"/>
        <v>1.5</v>
      </c>
      <c r="H1507" s="11">
        <f t="shared" si="851"/>
        <v>0</v>
      </c>
      <c r="I1507" s="11">
        <f t="shared" si="851"/>
        <v>1.5</v>
      </c>
      <c r="J1507" s="11">
        <f t="shared" si="851"/>
        <v>0</v>
      </c>
      <c r="K1507" s="11">
        <f t="shared" si="851"/>
        <v>0</v>
      </c>
      <c r="L1507" s="11">
        <f t="shared" si="851"/>
        <v>0</v>
      </c>
      <c r="M1507" s="11">
        <f t="shared" si="851"/>
        <v>0</v>
      </c>
      <c r="N1507" s="11">
        <f t="shared" si="851"/>
        <v>0</v>
      </c>
      <c r="O1507" s="11">
        <f t="shared" si="851"/>
        <v>0</v>
      </c>
      <c r="P1507" s="11">
        <f t="shared" si="851"/>
        <v>0</v>
      </c>
      <c r="Q1507" s="11">
        <f t="shared" si="851"/>
        <v>0</v>
      </c>
      <c r="R1507" s="11">
        <f t="shared" si="851"/>
        <v>0</v>
      </c>
      <c r="S1507" s="11">
        <f t="shared" si="846"/>
        <v>0</v>
      </c>
      <c r="T1507" s="11">
        <f t="shared" si="846"/>
        <v>120.2057504117311</v>
      </c>
      <c r="U1507" s="40">
        <f t="shared" si="820"/>
        <v>0.09</v>
      </c>
      <c r="V1507" s="11">
        <f t="shared" si="821"/>
        <v>95.377867644403111</v>
      </c>
      <c r="W1507" s="11">
        <f t="shared" si="821"/>
        <v>12813.019232322275</v>
      </c>
      <c r="X1507" s="11">
        <f t="shared" si="821"/>
        <v>854.20128215481827</v>
      </c>
      <c r="Y1507" s="11">
        <f t="shared" si="821"/>
        <v>1102.7190049407732</v>
      </c>
      <c r="Z1507" s="11">
        <f t="shared" si="821"/>
        <v>1.2909357875921716</v>
      </c>
      <c r="AA1507" s="11">
        <f t="shared" si="821"/>
        <v>10.324359464584047</v>
      </c>
      <c r="AB1507" s="11">
        <f t="shared" si="806"/>
        <v>93.205750411731103</v>
      </c>
      <c r="AC1507" s="11">
        <f t="shared" si="806"/>
        <v>48.20575041173111</v>
      </c>
      <c r="AD1507" s="11">
        <f t="shared" si="806"/>
        <v>4248.807618870549</v>
      </c>
      <c r="AE1507" s="11">
        <f t="shared" si="806"/>
        <v>566.50768251607326</v>
      </c>
      <c r="AF1507" s="11">
        <f t="shared" si="806"/>
        <v>673.67587685278988</v>
      </c>
      <c r="AG1507" s="11">
        <f t="shared" si="806"/>
        <v>1.1891734174914319</v>
      </c>
      <c r="AH1507" s="11">
        <f t="shared" si="806"/>
        <v>5.9452608148988517</v>
      </c>
      <c r="AI1507" s="11">
        <f t="shared" si="806"/>
        <v>0</v>
      </c>
      <c r="AJ1507" s="11">
        <f t="shared" si="806"/>
        <v>0</v>
      </c>
      <c r="AK1507" s="11">
        <f t="shared" si="806"/>
        <v>0</v>
      </c>
      <c r="AL1507" s="11">
        <f t="shared" si="808"/>
        <v>0</v>
      </c>
      <c r="AM1507" s="11">
        <f t="shared" si="808"/>
        <v>0</v>
      </c>
      <c r="AN1507" s="11">
        <f t="shared" si="808"/>
        <v>0</v>
      </c>
      <c r="AO1507" s="11">
        <f t="shared" si="808"/>
        <v>0</v>
      </c>
      <c r="AP1507" s="11">
        <f t="shared" si="808"/>
        <v>0</v>
      </c>
      <c r="AQ1507" s="11">
        <f t="shared" si="808"/>
        <v>0</v>
      </c>
      <c r="AR1507" s="11">
        <f t="shared" si="808"/>
        <v>0</v>
      </c>
      <c r="AS1507" s="11">
        <f t="shared" si="808"/>
        <v>0</v>
      </c>
      <c r="AT1507" s="11">
        <f t="shared" si="808"/>
        <v>0</v>
      </c>
      <c r="AU1507" s="11">
        <f t="shared" si="850"/>
        <v>0</v>
      </c>
      <c r="AV1507" s="11">
        <f t="shared" si="850"/>
        <v>10573.754464285714</v>
      </c>
      <c r="AW1507" s="11">
        <f t="shared" si="850"/>
        <v>0</v>
      </c>
      <c r="AX1507" s="11">
        <f t="shared" si="850"/>
        <v>0</v>
      </c>
      <c r="AY1507" s="11">
        <f t="shared" si="850"/>
        <v>760.8086256175967</v>
      </c>
      <c r="AZ1507" s="11">
        <f t="shared" si="850"/>
        <v>1</v>
      </c>
      <c r="BA1507" s="11">
        <f t="shared" si="850"/>
        <v>1</v>
      </c>
      <c r="BB1507" s="11">
        <f t="shared" si="850"/>
        <v>1</v>
      </c>
      <c r="BC1507" s="11">
        <f t="shared" si="852"/>
        <v>1</v>
      </c>
      <c r="BD1507" s="11">
        <f t="shared" si="852"/>
        <v>1</v>
      </c>
      <c r="BE1507" s="11">
        <f t="shared" si="852"/>
        <v>1</v>
      </c>
      <c r="BF1507" s="15" t="str">
        <f t="shared" si="822"/>
        <v>ČSN 42 6936</v>
      </c>
      <c r="BG1507" s="42">
        <v>0.98909999999999998</v>
      </c>
      <c r="BH1507" s="17">
        <f t="shared" si="823"/>
        <v>30</v>
      </c>
      <c r="BI1507" s="17">
        <f t="shared" si="824"/>
        <v>15</v>
      </c>
      <c r="BK1507" s="17">
        <f t="shared" si="825"/>
        <v>1.5</v>
      </c>
      <c r="BM1507" s="17">
        <f t="shared" si="847"/>
        <v>1.5</v>
      </c>
      <c r="BX1507" s="18">
        <f t="shared" si="849"/>
        <v>120.2057504117311</v>
      </c>
      <c r="BY1507" s="42">
        <v>0.09</v>
      </c>
      <c r="BZ1507" s="43">
        <f t="shared" si="826"/>
        <v>95.377867644403111</v>
      </c>
      <c r="CA1507" s="18">
        <f t="shared" si="827"/>
        <v>12813.019232322275</v>
      </c>
      <c r="CB1507" s="18">
        <f t="shared" si="848"/>
        <v>854.20128215481827</v>
      </c>
      <c r="CC1507" s="18">
        <f t="shared" si="828"/>
        <v>1102.7190049407732</v>
      </c>
      <c r="CD1507" s="25">
        <f t="shared" si="829"/>
        <v>1.2909357875921716</v>
      </c>
      <c r="CE1507" s="26">
        <f t="shared" si="830"/>
        <v>10.324359464584047</v>
      </c>
      <c r="CF1507" s="18">
        <f t="shared" si="831"/>
        <v>93.205750411731103</v>
      </c>
      <c r="CG1507" s="18">
        <f t="shared" si="832"/>
        <v>48.20575041173111</v>
      </c>
      <c r="CH1507" s="18">
        <f t="shared" si="833"/>
        <v>4248.807618870549</v>
      </c>
      <c r="CI1507" s="18">
        <f t="shared" si="834"/>
        <v>566.50768251607326</v>
      </c>
      <c r="CJ1507" s="18">
        <f t="shared" si="835"/>
        <v>673.67587685278988</v>
      </c>
      <c r="CK1507" s="25">
        <f t="shared" si="836"/>
        <v>1.1891734174914319</v>
      </c>
      <c r="CL1507" s="26">
        <f t="shared" si="837"/>
        <v>5.9452608148988517</v>
      </c>
      <c r="CZ1507" s="18">
        <f t="shared" si="838"/>
        <v>10573.754464285714</v>
      </c>
      <c r="DC1507" s="18">
        <f t="shared" si="839"/>
        <v>760.8086256175967</v>
      </c>
      <c r="DD1507" s="17">
        <f t="shared" si="840"/>
        <v>1</v>
      </c>
      <c r="DE1507" s="17">
        <f t="shared" si="841"/>
        <v>1</v>
      </c>
      <c r="DF1507" s="17">
        <f t="shared" si="842"/>
        <v>1</v>
      </c>
      <c r="DG1507" s="17">
        <f t="shared" si="843"/>
        <v>1</v>
      </c>
      <c r="DH1507" s="17">
        <f t="shared" si="844"/>
        <v>1</v>
      </c>
      <c r="DI1507" s="17">
        <f t="shared" si="845"/>
        <v>1</v>
      </c>
      <c r="DJ1507" s="20" t="s">
        <v>1594</v>
      </c>
    </row>
    <row r="1508" spans="1:114" x14ac:dyDescent="0.2">
      <c r="A1508" s="15" t="s">
        <v>105</v>
      </c>
      <c r="B1508" s="10" t="s">
        <v>1608</v>
      </c>
      <c r="C1508" s="11">
        <f t="shared" si="819"/>
        <v>1.2874000000000001</v>
      </c>
      <c r="D1508" s="11">
        <f t="shared" si="851"/>
        <v>30</v>
      </c>
      <c r="E1508" s="11">
        <f t="shared" si="851"/>
        <v>15</v>
      </c>
      <c r="F1508" s="11">
        <f t="shared" si="851"/>
        <v>0</v>
      </c>
      <c r="G1508" s="11">
        <f t="shared" si="851"/>
        <v>2</v>
      </c>
      <c r="H1508" s="11">
        <f t="shared" si="851"/>
        <v>0</v>
      </c>
      <c r="I1508" s="11">
        <f t="shared" si="851"/>
        <v>2</v>
      </c>
      <c r="J1508" s="11">
        <f t="shared" si="851"/>
        <v>0</v>
      </c>
      <c r="K1508" s="11">
        <f t="shared" si="851"/>
        <v>0</v>
      </c>
      <c r="L1508" s="11">
        <f t="shared" si="851"/>
        <v>0</v>
      </c>
      <c r="M1508" s="11">
        <f t="shared" si="851"/>
        <v>0</v>
      </c>
      <c r="N1508" s="11">
        <f t="shared" si="851"/>
        <v>0</v>
      </c>
      <c r="O1508" s="11">
        <f t="shared" si="851"/>
        <v>0</v>
      </c>
      <c r="P1508" s="11">
        <f t="shared" si="851"/>
        <v>0</v>
      </c>
      <c r="Q1508" s="11">
        <f t="shared" si="851"/>
        <v>0</v>
      </c>
      <c r="R1508" s="11">
        <f t="shared" si="851"/>
        <v>0</v>
      </c>
      <c r="S1508" s="11">
        <f t="shared" si="846"/>
        <v>0</v>
      </c>
      <c r="T1508" s="11">
        <f t="shared" si="846"/>
        <v>153.6991118430775</v>
      </c>
      <c r="U1508" s="40">
        <f t="shared" si="820"/>
        <v>0.09</v>
      </c>
      <c r="V1508" s="11">
        <f t="shared" si="821"/>
        <v>74.59358753205845</v>
      </c>
      <c r="W1508" s="11">
        <f t="shared" si="821"/>
        <v>15439.4214255611</v>
      </c>
      <c r="X1508" s="11">
        <f t="shared" si="821"/>
        <v>1029.2947617040734</v>
      </c>
      <c r="Y1508" s="11">
        <f t="shared" si="821"/>
        <v>1365.3568969405194</v>
      </c>
      <c r="Z1508" s="11">
        <f t="shared" si="821"/>
        <v>1.3264974696656091</v>
      </c>
      <c r="AA1508" s="11">
        <f t="shared" si="821"/>
        <v>10.022586932292622</v>
      </c>
      <c r="AB1508" s="11">
        <f t="shared" si="806"/>
        <v>125.69911184307752</v>
      </c>
      <c r="AC1508" s="11">
        <f t="shared" si="806"/>
        <v>65.699111843077517</v>
      </c>
      <c r="AD1508" s="11">
        <f t="shared" si="806"/>
        <v>5034.6430126264204</v>
      </c>
      <c r="AE1508" s="11">
        <f t="shared" si="806"/>
        <v>671.28573501685605</v>
      </c>
      <c r="AF1508" s="11">
        <f t="shared" si="806"/>
        <v>827.61355811743795</v>
      </c>
      <c r="AG1508" s="11">
        <f t="shared" si="806"/>
        <v>1.2328782140687922</v>
      </c>
      <c r="AH1508" s="11">
        <f t="shared" si="806"/>
        <v>5.723328345369473</v>
      </c>
      <c r="AI1508" s="11">
        <f t="shared" si="806"/>
        <v>0</v>
      </c>
      <c r="AJ1508" s="11">
        <f t="shared" si="806"/>
        <v>0</v>
      </c>
      <c r="AK1508" s="11">
        <f t="shared" si="806"/>
        <v>0</v>
      </c>
      <c r="AL1508" s="11">
        <f t="shared" si="808"/>
        <v>0</v>
      </c>
      <c r="AM1508" s="11">
        <f t="shared" si="808"/>
        <v>0</v>
      </c>
      <c r="AN1508" s="11">
        <f t="shared" si="808"/>
        <v>0</v>
      </c>
      <c r="AO1508" s="11">
        <f t="shared" si="808"/>
        <v>0</v>
      </c>
      <c r="AP1508" s="11">
        <f t="shared" si="808"/>
        <v>0</v>
      </c>
      <c r="AQ1508" s="11">
        <f t="shared" si="808"/>
        <v>0</v>
      </c>
      <c r="AR1508" s="11">
        <f t="shared" si="808"/>
        <v>0</v>
      </c>
      <c r="AS1508" s="11">
        <f t="shared" si="808"/>
        <v>0</v>
      </c>
      <c r="AT1508" s="11">
        <f t="shared" si="808"/>
        <v>0</v>
      </c>
      <c r="AU1508" s="11">
        <f t="shared" si="850"/>
        <v>0</v>
      </c>
      <c r="AV1508" s="11">
        <f t="shared" si="850"/>
        <v>12926.439024390244</v>
      </c>
      <c r="AW1508" s="11">
        <f t="shared" si="850"/>
        <v>0</v>
      </c>
      <c r="AX1508" s="11">
        <f t="shared" si="850"/>
        <v>0</v>
      </c>
      <c r="AY1508" s="11">
        <f t="shared" si="850"/>
        <v>712.54866776461631</v>
      </c>
      <c r="AZ1508" s="11">
        <f t="shared" si="850"/>
        <v>1</v>
      </c>
      <c r="BA1508" s="11">
        <f t="shared" si="850"/>
        <v>1</v>
      </c>
      <c r="BB1508" s="11">
        <f t="shared" si="850"/>
        <v>1</v>
      </c>
      <c r="BC1508" s="11">
        <f t="shared" si="852"/>
        <v>1</v>
      </c>
      <c r="BD1508" s="11">
        <f t="shared" si="852"/>
        <v>1</v>
      </c>
      <c r="BE1508" s="11">
        <f t="shared" si="852"/>
        <v>1</v>
      </c>
      <c r="BF1508" s="15" t="str">
        <f t="shared" si="822"/>
        <v>ČSN 42 6936</v>
      </c>
      <c r="BG1508" s="42">
        <v>1.2874000000000001</v>
      </c>
      <c r="BH1508" s="17">
        <f t="shared" si="823"/>
        <v>30</v>
      </c>
      <c r="BI1508" s="17">
        <f t="shared" si="824"/>
        <v>15</v>
      </c>
      <c r="BK1508" s="17">
        <f t="shared" si="825"/>
        <v>2</v>
      </c>
      <c r="BM1508" s="17">
        <f t="shared" si="847"/>
        <v>2</v>
      </c>
      <c r="BX1508" s="18">
        <f t="shared" si="849"/>
        <v>153.6991118430775</v>
      </c>
      <c r="BY1508" s="42">
        <v>0.09</v>
      </c>
      <c r="BZ1508" s="43">
        <f t="shared" si="826"/>
        <v>74.59358753205845</v>
      </c>
      <c r="CA1508" s="18">
        <f t="shared" si="827"/>
        <v>15439.4214255611</v>
      </c>
      <c r="CB1508" s="18">
        <f t="shared" si="848"/>
        <v>1029.2947617040734</v>
      </c>
      <c r="CC1508" s="18">
        <f t="shared" si="828"/>
        <v>1365.3568969405194</v>
      </c>
      <c r="CD1508" s="25">
        <f t="shared" si="829"/>
        <v>1.3264974696656091</v>
      </c>
      <c r="CE1508" s="26">
        <f t="shared" si="830"/>
        <v>10.022586932292622</v>
      </c>
      <c r="CF1508" s="18">
        <f t="shared" si="831"/>
        <v>125.69911184307752</v>
      </c>
      <c r="CG1508" s="18">
        <f t="shared" si="832"/>
        <v>65.699111843077517</v>
      </c>
      <c r="CH1508" s="18">
        <f t="shared" si="833"/>
        <v>5034.6430126264204</v>
      </c>
      <c r="CI1508" s="18">
        <f t="shared" si="834"/>
        <v>671.28573501685605</v>
      </c>
      <c r="CJ1508" s="18">
        <f t="shared" si="835"/>
        <v>827.61355811743795</v>
      </c>
      <c r="CK1508" s="25">
        <f t="shared" si="836"/>
        <v>1.2328782140687922</v>
      </c>
      <c r="CL1508" s="26">
        <f t="shared" si="837"/>
        <v>5.723328345369473</v>
      </c>
      <c r="CZ1508" s="18">
        <f t="shared" si="838"/>
        <v>12926.439024390244</v>
      </c>
      <c r="DC1508" s="18">
        <f t="shared" si="839"/>
        <v>712.54866776461631</v>
      </c>
      <c r="DD1508" s="17">
        <f t="shared" si="840"/>
        <v>1</v>
      </c>
      <c r="DE1508" s="17">
        <f t="shared" si="841"/>
        <v>1</v>
      </c>
      <c r="DF1508" s="17">
        <f t="shared" si="842"/>
        <v>1</v>
      </c>
      <c r="DG1508" s="17">
        <f t="shared" si="843"/>
        <v>1</v>
      </c>
      <c r="DH1508" s="17">
        <f t="shared" si="844"/>
        <v>1</v>
      </c>
      <c r="DI1508" s="17">
        <f t="shared" si="845"/>
        <v>1</v>
      </c>
      <c r="DJ1508" s="20" t="s">
        <v>1594</v>
      </c>
    </row>
    <row r="1509" spans="1:114" x14ac:dyDescent="0.2">
      <c r="A1509" s="15" t="s">
        <v>105</v>
      </c>
      <c r="B1509" s="10" t="s">
        <v>1609</v>
      </c>
      <c r="C1509" s="11">
        <f t="shared" si="819"/>
        <v>1.05975</v>
      </c>
      <c r="D1509" s="11">
        <f t="shared" si="851"/>
        <v>30</v>
      </c>
      <c r="E1509" s="11">
        <f t="shared" si="851"/>
        <v>18</v>
      </c>
      <c r="F1509" s="11">
        <f t="shared" si="851"/>
        <v>0</v>
      </c>
      <c r="G1509" s="11">
        <f t="shared" si="851"/>
        <v>1.5</v>
      </c>
      <c r="H1509" s="11">
        <f t="shared" si="851"/>
        <v>0</v>
      </c>
      <c r="I1509" s="11">
        <f t="shared" si="851"/>
        <v>1.5</v>
      </c>
      <c r="J1509" s="11">
        <f t="shared" si="851"/>
        <v>0</v>
      </c>
      <c r="K1509" s="11">
        <f t="shared" si="851"/>
        <v>0</v>
      </c>
      <c r="L1509" s="11">
        <f t="shared" si="851"/>
        <v>0</v>
      </c>
      <c r="M1509" s="11">
        <f t="shared" si="851"/>
        <v>0</v>
      </c>
      <c r="N1509" s="11">
        <f t="shared" si="851"/>
        <v>0</v>
      </c>
      <c r="O1509" s="11">
        <f t="shared" si="851"/>
        <v>0</v>
      </c>
      <c r="P1509" s="11">
        <f t="shared" si="851"/>
        <v>0</v>
      </c>
      <c r="Q1509" s="11">
        <f t="shared" si="851"/>
        <v>0</v>
      </c>
      <c r="R1509" s="11">
        <f t="shared" si="851"/>
        <v>0</v>
      </c>
      <c r="S1509" s="11">
        <f t="shared" si="846"/>
        <v>0</v>
      </c>
      <c r="T1509" s="11">
        <f t="shared" si="846"/>
        <v>129.20575041173112</v>
      </c>
      <c r="U1509" s="40">
        <f t="shared" si="820"/>
        <v>9.6000000000000002E-2</v>
      </c>
      <c r="V1509" s="11">
        <f t="shared" si="821"/>
        <v>94.649807180307803</v>
      </c>
      <c r="W1509" s="11">
        <f t="shared" si="821"/>
        <v>14642.269232322275</v>
      </c>
      <c r="X1509" s="11">
        <f t="shared" si="821"/>
        <v>976.15128215481832</v>
      </c>
      <c r="Y1509" s="11">
        <f t="shared" si="821"/>
        <v>1230.9690049407732</v>
      </c>
      <c r="Z1509" s="11">
        <f t="shared" si="821"/>
        <v>1.2610432700794636</v>
      </c>
      <c r="AA1509" s="11">
        <f t="shared" si="821"/>
        <v>10.645431572120618</v>
      </c>
      <c r="AB1509" s="11">
        <f t="shared" si="806"/>
        <v>93.205750411731103</v>
      </c>
      <c r="AC1509" s="11">
        <f t="shared" si="806"/>
        <v>57.20575041173111</v>
      </c>
      <c r="AD1509" s="11">
        <f t="shared" si="806"/>
        <v>6547.0481878553137</v>
      </c>
      <c r="AE1509" s="11">
        <f t="shared" si="806"/>
        <v>727.44979865059042</v>
      </c>
      <c r="AF1509" s="11">
        <f t="shared" si="806"/>
        <v>860.73450247038659</v>
      </c>
      <c r="AG1509" s="11">
        <f t="shared" si="806"/>
        <v>1.1832218581502634</v>
      </c>
      <c r="AH1509" s="11">
        <f t="shared" si="806"/>
        <v>7.1183911318370781</v>
      </c>
      <c r="AI1509" s="11">
        <f t="shared" si="806"/>
        <v>0</v>
      </c>
      <c r="AJ1509" s="11">
        <f t="shared" si="806"/>
        <v>0</v>
      </c>
      <c r="AK1509" s="11">
        <f t="shared" si="806"/>
        <v>0</v>
      </c>
      <c r="AL1509" s="11">
        <f t="shared" si="808"/>
        <v>0</v>
      </c>
      <c r="AM1509" s="11">
        <f t="shared" si="808"/>
        <v>0</v>
      </c>
      <c r="AN1509" s="11">
        <f t="shared" si="808"/>
        <v>0</v>
      </c>
      <c r="AO1509" s="11">
        <f t="shared" si="808"/>
        <v>0</v>
      </c>
      <c r="AP1509" s="11">
        <f t="shared" si="808"/>
        <v>0</v>
      </c>
      <c r="AQ1509" s="11">
        <f t="shared" si="808"/>
        <v>0</v>
      </c>
      <c r="AR1509" s="11">
        <f t="shared" si="808"/>
        <v>0</v>
      </c>
      <c r="AS1509" s="11">
        <f t="shared" si="808"/>
        <v>0</v>
      </c>
      <c r="AT1509" s="11">
        <f t="shared" si="808"/>
        <v>0</v>
      </c>
      <c r="AU1509" s="11">
        <f t="shared" si="850"/>
        <v>0</v>
      </c>
      <c r="AV1509" s="11">
        <f t="shared" si="850"/>
        <v>14742.3375</v>
      </c>
      <c r="AW1509" s="11">
        <f t="shared" si="850"/>
        <v>0</v>
      </c>
      <c r="AX1509" s="11">
        <f t="shared" si="850"/>
        <v>0</v>
      </c>
      <c r="AY1509" s="11">
        <f t="shared" si="850"/>
        <v>931.8086256175967</v>
      </c>
      <c r="AZ1509" s="11">
        <f t="shared" si="850"/>
        <v>1</v>
      </c>
      <c r="BA1509" s="11">
        <f t="shared" si="850"/>
        <v>1</v>
      </c>
      <c r="BB1509" s="11">
        <f t="shared" si="850"/>
        <v>1</v>
      </c>
      <c r="BC1509" s="11">
        <f t="shared" si="852"/>
        <v>1</v>
      </c>
      <c r="BD1509" s="11">
        <f t="shared" si="852"/>
        <v>1</v>
      </c>
      <c r="BE1509" s="11">
        <f t="shared" si="852"/>
        <v>1</v>
      </c>
      <c r="BF1509" s="15" t="str">
        <f t="shared" si="822"/>
        <v>ČSN 42 6936</v>
      </c>
      <c r="BG1509" s="42">
        <v>1.05975</v>
      </c>
      <c r="BH1509" s="17">
        <f t="shared" si="823"/>
        <v>30</v>
      </c>
      <c r="BI1509" s="17">
        <f t="shared" si="824"/>
        <v>18</v>
      </c>
      <c r="BK1509" s="17">
        <f t="shared" si="825"/>
        <v>1.5</v>
      </c>
      <c r="BM1509" s="17">
        <f t="shared" si="847"/>
        <v>1.5</v>
      </c>
      <c r="BX1509" s="18">
        <f t="shared" si="849"/>
        <v>129.20575041173112</v>
      </c>
      <c r="BY1509" s="42">
        <v>9.6000000000000002E-2</v>
      </c>
      <c r="BZ1509" s="43">
        <f t="shared" si="826"/>
        <v>94.649807180307803</v>
      </c>
      <c r="CA1509" s="18">
        <f t="shared" si="827"/>
        <v>14642.269232322275</v>
      </c>
      <c r="CB1509" s="18">
        <f t="shared" si="848"/>
        <v>976.15128215481832</v>
      </c>
      <c r="CC1509" s="18">
        <f t="shared" si="828"/>
        <v>1230.9690049407732</v>
      </c>
      <c r="CD1509" s="25">
        <f t="shared" si="829"/>
        <v>1.2610432700794636</v>
      </c>
      <c r="CE1509" s="26">
        <f t="shared" si="830"/>
        <v>10.645431572120618</v>
      </c>
      <c r="CF1509" s="18">
        <f t="shared" si="831"/>
        <v>93.205750411731103</v>
      </c>
      <c r="CG1509" s="18">
        <f t="shared" si="832"/>
        <v>57.20575041173111</v>
      </c>
      <c r="CH1509" s="18">
        <f t="shared" si="833"/>
        <v>6547.0481878553137</v>
      </c>
      <c r="CI1509" s="18">
        <f t="shared" si="834"/>
        <v>727.44979865059042</v>
      </c>
      <c r="CJ1509" s="18">
        <f t="shared" si="835"/>
        <v>860.73450247038659</v>
      </c>
      <c r="CK1509" s="25">
        <f t="shared" si="836"/>
        <v>1.1832218581502634</v>
      </c>
      <c r="CL1509" s="26">
        <f t="shared" si="837"/>
        <v>7.1183911318370781</v>
      </c>
      <c r="CZ1509" s="18">
        <f t="shared" si="838"/>
        <v>14742.3375</v>
      </c>
      <c r="DC1509" s="18">
        <f t="shared" si="839"/>
        <v>931.8086256175967</v>
      </c>
      <c r="DD1509" s="17">
        <f t="shared" si="840"/>
        <v>1</v>
      </c>
      <c r="DE1509" s="17">
        <f t="shared" si="841"/>
        <v>1</v>
      </c>
      <c r="DF1509" s="17">
        <f t="shared" si="842"/>
        <v>1</v>
      </c>
      <c r="DG1509" s="17">
        <f t="shared" si="843"/>
        <v>1</v>
      </c>
      <c r="DH1509" s="17">
        <f t="shared" si="844"/>
        <v>1</v>
      </c>
      <c r="DI1509" s="17">
        <f t="shared" si="845"/>
        <v>1</v>
      </c>
      <c r="DJ1509" s="20" t="s">
        <v>1594</v>
      </c>
    </row>
    <row r="1510" spans="1:114" x14ac:dyDescent="0.2">
      <c r="A1510" s="15" t="s">
        <v>105</v>
      </c>
      <c r="B1510" s="10" t="s">
        <v>1610</v>
      </c>
      <c r="C1510" s="11">
        <f t="shared" si="819"/>
        <v>1.3815999999999999</v>
      </c>
      <c r="D1510" s="11">
        <f t="shared" si="851"/>
        <v>30</v>
      </c>
      <c r="E1510" s="11">
        <f t="shared" si="851"/>
        <v>18</v>
      </c>
      <c r="F1510" s="11">
        <f t="shared" si="851"/>
        <v>0</v>
      </c>
      <c r="G1510" s="11">
        <f t="shared" si="851"/>
        <v>2</v>
      </c>
      <c r="H1510" s="11">
        <f t="shared" si="851"/>
        <v>0</v>
      </c>
      <c r="I1510" s="11">
        <f t="shared" si="851"/>
        <v>2</v>
      </c>
      <c r="J1510" s="11">
        <f t="shared" si="851"/>
        <v>0</v>
      </c>
      <c r="K1510" s="11">
        <f t="shared" si="851"/>
        <v>0</v>
      </c>
      <c r="L1510" s="11">
        <f t="shared" si="851"/>
        <v>0</v>
      </c>
      <c r="M1510" s="11">
        <f t="shared" si="851"/>
        <v>0</v>
      </c>
      <c r="N1510" s="11">
        <f t="shared" si="851"/>
        <v>0</v>
      </c>
      <c r="O1510" s="11">
        <f t="shared" si="851"/>
        <v>0</v>
      </c>
      <c r="P1510" s="11">
        <f t="shared" si="851"/>
        <v>0</v>
      </c>
      <c r="Q1510" s="11">
        <f t="shared" si="851"/>
        <v>0</v>
      </c>
      <c r="R1510" s="11">
        <f t="shared" si="851"/>
        <v>0</v>
      </c>
      <c r="S1510" s="11">
        <f t="shared" si="846"/>
        <v>0</v>
      </c>
      <c r="T1510" s="11">
        <f t="shared" si="846"/>
        <v>165.6991118430775</v>
      </c>
      <c r="U1510" s="40">
        <f t="shared" si="820"/>
        <v>9.6000000000000002E-2</v>
      </c>
      <c r="V1510" s="11">
        <f t="shared" si="821"/>
        <v>73.804254150975012</v>
      </c>
      <c r="W1510" s="11">
        <f t="shared" si="821"/>
        <v>17795.4214255611</v>
      </c>
      <c r="X1510" s="11">
        <f t="shared" si="821"/>
        <v>1186.36142837074</v>
      </c>
      <c r="Y1510" s="11">
        <f t="shared" si="821"/>
        <v>1533.3568969405194</v>
      </c>
      <c r="Z1510" s="11">
        <f t="shared" si="821"/>
        <v>1.2924871462201168</v>
      </c>
      <c r="AA1510" s="11">
        <f t="shared" si="821"/>
        <v>10.3632040241766</v>
      </c>
      <c r="AB1510" s="11">
        <f t="shared" si="806"/>
        <v>125.69911184307752</v>
      </c>
      <c r="AC1510" s="11">
        <f t="shared" si="806"/>
        <v>77.699111843077517</v>
      </c>
      <c r="AD1510" s="11">
        <f t="shared" si="806"/>
        <v>7872.3066886256602</v>
      </c>
      <c r="AE1510" s="11">
        <f t="shared" ref="AE1510:AM1542" si="853">IF($A1510="x",CI1510,"")</f>
        <v>874.70074318062893</v>
      </c>
      <c r="AF1510" s="11">
        <f t="shared" si="853"/>
        <v>1067.1622258820541</v>
      </c>
      <c r="AG1510" s="11">
        <f t="shared" si="853"/>
        <v>1.2200312326265867</v>
      </c>
      <c r="AH1510" s="11">
        <f t="shared" si="853"/>
        <v>6.8927243723860494</v>
      </c>
      <c r="AI1510" s="11">
        <f t="shared" si="853"/>
        <v>0</v>
      </c>
      <c r="AJ1510" s="11">
        <f t="shared" si="853"/>
        <v>0</v>
      </c>
      <c r="AK1510" s="11">
        <f t="shared" si="853"/>
        <v>0</v>
      </c>
      <c r="AL1510" s="11">
        <f t="shared" si="808"/>
        <v>0</v>
      </c>
      <c r="AM1510" s="11">
        <f t="shared" si="808"/>
        <v>0</v>
      </c>
      <c r="AN1510" s="11">
        <f t="shared" si="808"/>
        <v>0</v>
      </c>
      <c r="AO1510" s="11">
        <f t="shared" si="808"/>
        <v>0</v>
      </c>
      <c r="AP1510" s="11">
        <f t="shared" si="808"/>
        <v>0</v>
      </c>
      <c r="AQ1510" s="11">
        <f t="shared" si="808"/>
        <v>0</v>
      </c>
      <c r="AR1510" s="11">
        <f t="shared" si="808"/>
        <v>0</v>
      </c>
      <c r="AS1510" s="11">
        <f t="shared" si="808"/>
        <v>0</v>
      </c>
      <c r="AT1510" s="11">
        <f t="shared" si="808"/>
        <v>0</v>
      </c>
      <c r="AU1510" s="11">
        <f t="shared" si="850"/>
        <v>0</v>
      </c>
      <c r="AV1510" s="11">
        <f t="shared" si="850"/>
        <v>18245.81818181818</v>
      </c>
      <c r="AW1510" s="11">
        <f t="shared" si="850"/>
        <v>0</v>
      </c>
      <c r="AX1510" s="11">
        <f t="shared" si="850"/>
        <v>0</v>
      </c>
      <c r="AY1510" s="11">
        <f t="shared" si="850"/>
        <v>880.54866776461631</v>
      </c>
      <c r="AZ1510" s="11">
        <f t="shared" si="850"/>
        <v>1</v>
      </c>
      <c r="BA1510" s="11">
        <f t="shared" si="850"/>
        <v>1</v>
      </c>
      <c r="BB1510" s="11">
        <f t="shared" si="850"/>
        <v>1</v>
      </c>
      <c r="BC1510" s="11">
        <f t="shared" si="852"/>
        <v>1</v>
      </c>
      <c r="BD1510" s="11">
        <f t="shared" si="852"/>
        <v>1</v>
      </c>
      <c r="BE1510" s="11">
        <f t="shared" si="852"/>
        <v>1</v>
      </c>
      <c r="BF1510" s="15" t="str">
        <f t="shared" si="822"/>
        <v>ČSN 42 6936</v>
      </c>
      <c r="BG1510" s="42">
        <v>1.3815999999999999</v>
      </c>
      <c r="BH1510" s="17">
        <f t="shared" si="823"/>
        <v>30</v>
      </c>
      <c r="BI1510" s="17">
        <f t="shared" si="824"/>
        <v>18</v>
      </c>
      <c r="BK1510" s="17">
        <f t="shared" si="825"/>
        <v>2</v>
      </c>
      <c r="BM1510" s="17">
        <f t="shared" si="847"/>
        <v>2</v>
      </c>
      <c r="BX1510" s="18">
        <f t="shared" si="849"/>
        <v>165.6991118430775</v>
      </c>
      <c r="BY1510" s="42">
        <v>9.6000000000000002E-2</v>
      </c>
      <c r="BZ1510" s="43">
        <f t="shared" si="826"/>
        <v>73.804254150975012</v>
      </c>
      <c r="CA1510" s="18">
        <f t="shared" si="827"/>
        <v>17795.4214255611</v>
      </c>
      <c r="CB1510" s="18">
        <f t="shared" si="848"/>
        <v>1186.36142837074</v>
      </c>
      <c r="CC1510" s="18">
        <f t="shared" si="828"/>
        <v>1533.3568969405194</v>
      </c>
      <c r="CD1510" s="25">
        <f t="shared" si="829"/>
        <v>1.2924871462201168</v>
      </c>
      <c r="CE1510" s="26">
        <f t="shared" si="830"/>
        <v>10.3632040241766</v>
      </c>
      <c r="CF1510" s="18">
        <f t="shared" si="831"/>
        <v>125.69911184307752</v>
      </c>
      <c r="CG1510" s="18">
        <f t="shared" si="832"/>
        <v>77.699111843077517</v>
      </c>
      <c r="CH1510" s="18">
        <f t="shared" si="833"/>
        <v>7872.3066886256602</v>
      </c>
      <c r="CI1510" s="18">
        <f t="shared" si="834"/>
        <v>874.70074318062893</v>
      </c>
      <c r="CJ1510" s="18">
        <f t="shared" si="835"/>
        <v>1067.1622258820541</v>
      </c>
      <c r="CK1510" s="25">
        <f t="shared" si="836"/>
        <v>1.2200312326265867</v>
      </c>
      <c r="CL1510" s="26">
        <f t="shared" si="837"/>
        <v>6.8927243723860494</v>
      </c>
      <c r="CZ1510" s="18">
        <f t="shared" si="838"/>
        <v>18245.81818181818</v>
      </c>
      <c r="DC1510" s="18">
        <f t="shared" si="839"/>
        <v>880.54866776461631</v>
      </c>
      <c r="DD1510" s="17">
        <f t="shared" si="840"/>
        <v>1</v>
      </c>
      <c r="DE1510" s="17">
        <f t="shared" si="841"/>
        <v>1</v>
      </c>
      <c r="DF1510" s="17">
        <f t="shared" si="842"/>
        <v>1</v>
      </c>
      <c r="DG1510" s="17">
        <f t="shared" si="843"/>
        <v>1</v>
      </c>
      <c r="DH1510" s="17">
        <f t="shared" si="844"/>
        <v>1</v>
      </c>
      <c r="DI1510" s="17">
        <f t="shared" si="845"/>
        <v>1</v>
      </c>
      <c r="DJ1510" s="20" t="s">
        <v>1594</v>
      </c>
    </row>
    <row r="1511" spans="1:114" x14ac:dyDescent="0.2">
      <c r="A1511" s="15" t="s">
        <v>105</v>
      </c>
      <c r="B1511" s="10" t="s">
        <v>1611</v>
      </c>
      <c r="C1511" s="11">
        <f t="shared" si="819"/>
        <v>1.1068499999999999</v>
      </c>
      <c r="D1511" s="11">
        <f t="shared" si="851"/>
        <v>30</v>
      </c>
      <c r="E1511" s="11">
        <f t="shared" si="851"/>
        <v>20</v>
      </c>
      <c r="F1511" s="11">
        <f t="shared" si="851"/>
        <v>0</v>
      </c>
      <c r="G1511" s="11">
        <f t="shared" si="851"/>
        <v>1.5</v>
      </c>
      <c r="H1511" s="11">
        <f t="shared" si="851"/>
        <v>0</v>
      </c>
      <c r="I1511" s="11">
        <f t="shared" si="851"/>
        <v>1.5</v>
      </c>
      <c r="J1511" s="11">
        <f t="shared" si="851"/>
        <v>0</v>
      </c>
      <c r="K1511" s="11">
        <f t="shared" si="851"/>
        <v>0</v>
      </c>
      <c r="L1511" s="11">
        <f t="shared" si="851"/>
        <v>0</v>
      </c>
      <c r="M1511" s="11">
        <f t="shared" si="851"/>
        <v>0</v>
      </c>
      <c r="N1511" s="11">
        <f t="shared" si="851"/>
        <v>0</v>
      </c>
      <c r="O1511" s="11">
        <f t="shared" si="851"/>
        <v>0</v>
      </c>
      <c r="P1511" s="11">
        <f t="shared" si="851"/>
        <v>0</v>
      </c>
      <c r="Q1511" s="11">
        <f t="shared" si="851"/>
        <v>0</v>
      </c>
      <c r="R1511" s="11">
        <f t="shared" si="851"/>
        <v>0</v>
      </c>
      <c r="S1511" s="11">
        <f t="shared" si="846"/>
        <v>0</v>
      </c>
      <c r="T1511" s="11">
        <f t="shared" si="846"/>
        <v>135.20575041173112</v>
      </c>
      <c r="U1511" s="40">
        <f t="shared" si="820"/>
        <v>0.1</v>
      </c>
      <c r="V1511" s="11">
        <f t="shared" si="821"/>
        <v>94.218281873308754</v>
      </c>
      <c r="W1511" s="11">
        <f t="shared" si="821"/>
        <v>15861.769232322275</v>
      </c>
      <c r="X1511" s="11">
        <f t="shared" si="821"/>
        <v>1057.4512821548183</v>
      </c>
      <c r="Y1511" s="11">
        <f t="shared" si="821"/>
        <v>1316.4690049407732</v>
      </c>
      <c r="Z1511" s="11">
        <f t="shared" si="821"/>
        <v>1.2449453011756175</v>
      </c>
      <c r="AA1511" s="11">
        <f t="shared" si="821"/>
        <v>10.831241322970088</v>
      </c>
      <c r="AB1511" s="11">
        <f t="shared" si="821"/>
        <v>93.205750411731103</v>
      </c>
      <c r="AC1511" s="11">
        <f t="shared" si="821"/>
        <v>63.20575041173111</v>
      </c>
      <c r="AD1511" s="11">
        <f t="shared" si="821"/>
        <v>8399.7229432078184</v>
      </c>
      <c r="AE1511" s="11">
        <f t="shared" si="853"/>
        <v>839.97229432078188</v>
      </c>
      <c r="AF1511" s="11">
        <f t="shared" si="853"/>
        <v>992.94025288211765</v>
      </c>
      <c r="AG1511" s="11">
        <f t="shared" si="853"/>
        <v>1.1821107191220261</v>
      </c>
      <c r="AH1511" s="11">
        <f t="shared" si="853"/>
        <v>7.8819722099095824</v>
      </c>
      <c r="AI1511" s="11">
        <f t="shared" si="853"/>
        <v>0</v>
      </c>
      <c r="AJ1511" s="11">
        <f t="shared" si="853"/>
        <v>0</v>
      </c>
      <c r="AK1511" s="11">
        <f t="shared" si="853"/>
        <v>0</v>
      </c>
      <c r="AL1511" s="11">
        <f t="shared" si="808"/>
        <v>0</v>
      </c>
      <c r="AM1511" s="11">
        <f t="shared" si="808"/>
        <v>0</v>
      </c>
      <c r="AN1511" s="11">
        <f t="shared" si="808"/>
        <v>0</v>
      </c>
      <c r="AO1511" s="11">
        <f t="shared" si="808"/>
        <v>0</v>
      </c>
      <c r="AP1511" s="11">
        <f t="shared" si="808"/>
        <v>0</v>
      </c>
      <c r="AQ1511" s="11">
        <f t="shared" si="808"/>
        <v>0</v>
      </c>
      <c r="AR1511" s="11">
        <f t="shared" si="808"/>
        <v>0</v>
      </c>
      <c r="AS1511" s="11">
        <f t="shared" si="808"/>
        <v>0</v>
      </c>
      <c r="AT1511" s="11">
        <f t="shared" si="808"/>
        <v>0</v>
      </c>
      <c r="AU1511" s="11">
        <f t="shared" si="850"/>
        <v>0</v>
      </c>
      <c r="AV1511" s="11">
        <f t="shared" si="850"/>
        <v>17744.206117021276</v>
      </c>
      <c r="AW1511" s="11">
        <f t="shared" si="850"/>
        <v>0</v>
      </c>
      <c r="AX1511" s="11">
        <f t="shared" si="850"/>
        <v>0</v>
      </c>
      <c r="AY1511" s="11">
        <f t="shared" si="850"/>
        <v>1045.8086256175966</v>
      </c>
      <c r="AZ1511" s="11">
        <f t="shared" si="850"/>
        <v>1</v>
      </c>
      <c r="BA1511" s="11">
        <f t="shared" si="850"/>
        <v>1</v>
      </c>
      <c r="BB1511" s="11">
        <f t="shared" si="850"/>
        <v>1</v>
      </c>
      <c r="BC1511" s="11">
        <f t="shared" si="852"/>
        <v>1</v>
      </c>
      <c r="BD1511" s="11">
        <f t="shared" si="852"/>
        <v>1</v>
      </c>
      <c r="BE1511" s="11">
        <f t="shared" si="852"/>
        <v>1</v>
      </c>
      <c r="BF1511" s="15" t="str">
        <f t="shared" si="822"/>
        <v>ČSN 42 6936</v>
      </c>
      <c r="BG1511" s="42">
        <v>1.1068499999999999</v>
      </c>
      <c r="BH1511" s="17">
        <f t="shared" si="823"/>
        <v>30</v>
      </c>
      <c r="BI1511" s="17">
        <f t="shared" si="824"/>
        <v>20</v>
      </c>
      <c r="BK1511" s="17">
        <f t="shared" si="825"/>
        <v>1.5</v>
      </c>
      <c r="BM1511" s="17">
        <f t="shared" si="847"/>
        <v>1.5</v>
      </c>
      <c r="BX1511" s="18">
        <f t="shared" si="849"/>
        <v>135.20575041173112</v>
      </c>
      <c r="BY1511" s="42">
        <v>0.1</v>
      </c>
      <c r="BZ1511" s="43">
        <f t="shared" si="826"/>
        <v>94.218281873308754</v>
      </c>
      <c r="CA1511" s="18">
        <f t="shared" si="827"/>
        <v>15861.769232322275</v>
      </c>
      <c r="CB1511" s="18">
        <f t="shared" si="848"/>
        <v>1057.4512821548183</v>
      </c>
      <c r="CC1511" s="18">
        <f t="shared" si="828"/>
        <v>1316.4690049407732</v>
      </c>
      <c r="CD1511" s="25">
        <f t="shared" si="829"/>
        <v>1.2449453011756175</v>
      </c>
      <c r="CE1511" s="26">
        <f t="shared" si="830"/>
        <v>10.831241322970088</v>
      </c>
      <c r="CF1511" s="18">
        <f t="shared" si="831"/>
        <v>93.205750411731103</v>
      </c>
      <c r="CG1511" s="18">
        <f t="shared" si="832"/>
        <v>63.20575041173111</v>
      </c>
      <c r="CH1511" s="18">
        <f t="shared" si="833"/>
        <v>8399.7229432078184</v>
      </c>
      <c r="CI1511" s="18">
        <f t="shared" si="834"/>
        <v>839.97229432078188</v>
      </c>
      <c r="CJ1511" s="18">
        <f t="shared" si="835"/>
        <v>992.94025288211765</v>
      </c>
      <c r="CK1511" s="25">
        <f t="shared" si="836"/>
        <v>1.1821107191220261</v>
      </c>
      <c r="CL1511" s="26">
        <f t="shared" si="837"/>
        <v>7.8819722099095824</v>
      </c>
      <c r="CZ1511" s="18">
        <f t="shared" si="838"/>
        <v>17744.206117021276</v>
      </c>
      <c r="DC1511" s="18">
        <f t="shared" si="839"/>
        <v>1045.8086256175966</v>
      </c>
      <c r="DD1511" s="17">
        <f t="shared" si="840"/>
        <v>1</v>
      </c>
      <c r="DE1511" s="17">
        <f t="shared" si="841"/>
        <v>1</v>
      </c>
      <c r="DF1511" s="17">
        <f t="shared" si="842"/>
        <v>1</v>
      </c>
      <c r="DG1511" s="17">
        <f t="shared" si="843"/>
        <v>1</v>
      </c>
      <c r="DH1511" s="17">
        <f t="shared" si="844"/>
        <v>1</v>
      </c>
      <c r="DI1511" s="17">
        <f t="shared" si="845"/>
        <v>1</v>
      </c>
      <c r="DJ1511" s="20" t="s">
        <v>1594</v>
      </c>
    </row>
    <row r="1512" spans="1:114" x14ac:dyDescent="0.2">
      <c r="A1512" s="15" t="s">
        <v>105</v>
      </c>
      <c r="B1512" s="10" t="s">
        <v>1612</v>
      </c>
      <c r="C1512" s="11">
        <f t="shared" si="819"/>
        <v>1.4443999999999999</v>
      </c>
      <c r="D1512" s="11">
        <f t="shared" si="851"/>
        <v>30</v>
      </c>
      <c r="E1512" s="11">
        <f t="shared" si="851"/>
        <v>20</v>
      </c>
      <c r="F1512" s="11">
        <f t="shared" si="851"/>
        <v>0</v>
      </c>
      <c r="G1512" s="11">
        <f t="shared" si="851"/>
        <v>2</v>
      </c>
      <c r="H1512" s="11">
        <f t="shared" si="851"/>
        <v>0</v>
      </c>
      <c r="I1512" s="11">
        <f t="shared" si="851"/>
        <v>2</v>
      </c>
      <c r="J1512" s="11">
        <f t="shared" si="851"/>
        <v>0</v>
      </c>
      <c r="K1512" s="11">
        <f t="shared" si="851"/>
        <v>0</v>
      </c>
      <c r="L1512" s="11">
        <f t="shared" si="851"/>
        <v>0</v>
      </c>
      <c r="M1512" s="11">
        <f t="shared" si="851"/>
        <v>0</v>
      </c>
      <c r="N1512" s="11">
        <f t="shared" si="851"/>
        <v>0</v>
      </c>
      <c r="O1512" s="11">
        <f t="shared" si="851"/>
        <v>0</v>
      </c>
      <c r="P1512" s="11">
        <f t="shared" si="851"/>
        <v>0</v>
      </c>
      <c r="Q1512" s="11">
        <f t="shared" si="851"/>
        <v>0</v>
      </c>
      <c r="R1512" s="11">
        <f t="shared" si="851"/>
        <v>0</v>
      </c>
      <c r="S1512" s="11">
        <f t="shared" si="846"/>
        <v>0</v>
      </c>
      <c r="T1512" s="11">
        <f t="shared" si="846"/>
        <v>173.6991118430775</v>
      </c>
      <c r="U1512" s="40">
        <f t="shared" si="820"/>
        <v>0.1</v>
      </c>
      <c r="V1512" s="11">
        <f t="shared" si="821"/>
        <v>73.338621988425572</v>
      </c>
      <c r="W1512" s="11">
        <f t="shared" si="821"/>
        <v>19366.088092227765</v>
      </c>
      <c r="X1512" s="11">
        <f t="shared" si="821"/>
        <v>1291.072539481851</v>
      </c>
      <c r="Y1512" s="11">
        <f t="shared" si="821"/>
        <v>1645.3568969405194</v>
      </c>
      <c r="Z1512" s="11">
        <f t="shared" si="821"/>
        <v>1.2744108844580135</v>
      </c>
      <c r="AA1512" s="11">
        <f t="shared" si="821"/>
        <v>10.55898450601428</v>
      </c>
      <c r="AB1512" s="11">
        <f t="shared" si="821"/>
        <v>125.69911184307752</v>
      </c>
      <c r="AC1512" s="11">
        <f t="shared" si="821"/>
        <v>85.699111843077517</v>
      </c>
      <c r="AD1512" s="11">
        <f t="shared" si="821"/>
        <v>10174.996918899511</v>
      </c>
      <c r="AE1512" s="11">
        <f t="shared" si="853"/>
        <v>1017.4996918899511</v>
      </c>
      <c r="AF1512" s="11">
        <f t="shared" si="853"/>
        <v>1236.8613377251318</v>
      </c>
      <c r="AG1512" s="11">
        <f t="shared" si="853"/>
        <v>1.2155889063983185</v>
      </c>
      <c r="AH1512" s="11">
        <f t="shared" si="853"/>
        <v>7.6536455263052536</v>
      </c>
      <c r="AI1512" s="11">
        <f t="shared" si="853"/>
        <v>0</v>
      </c>
      <c r="AJ1512" s="11">
        <f t="shared" si="853"/>
        <v>0</v>
      </c>
      <c r="AK1512" s="11">
        <f t="shared" si="853"/>
        <v>0</v>
      </c>
      <c r="AL1512" s="11">
        <f t="shared" si="808"/>
        <v>0</v>
      </c>
      <c r="AM1512" s="11">
        <f t="shared" si="808"/>
        <v>0</v>
      </c>
      <c r="AN1512" s="11">
        <f t="shared" si="808"/>
        <v>0</v>
      </c>
      <c r="AO1512" s="11">
        <f t="shared" si="808"/>
        <v>0</v>
      </c>
      <c r="AP1512" s="11">
        <f t="shared" si="808"/>
        <v>0</v>
      </c>
      <c r="AQ1512" s="11">
        <f t="shared" si="808"/>
        <v>0</v>
      </c>
      <c r="AR1512" s="11">
        <f t="shared" si="808"/>
        <v>0</v>
      </c>
      <c r="AS1512" s="11">
        <f t="shared" si="808"/>
        <v>0</v>
      </c>
      <c r="AT1512" s="11">
        <f t="shared" si="808"/>
        <v>0</v>
      </c>
      <c r="AU1512" s="11">
        <f t="shared" si="850"/>
        <v>0</v>
      </c>
      <c r="AV1512" s="11">
        <f t="shared" si="850"/>
        <v>22088.347826086956</v>
      </c>
      <c r="AW1512" s="11">
        <f t="shared" si="850"/>
        <v>0</v>
      </c>
      <c r="AX1512" s="11">
        <f t="shared" si="850"/>
        <v>0</v>
      </c>
      <c r="AY1512" s="11">
        <f t="shared" si="850"/>
        <v>992.54866776461631</v>
      </c>
      <c r="AZ1512" s="11">
        <f t="shared" si="850"/>
        <v>1</v>
      </c>
      <c r="BA1512" s="11">
        <f t="shared" si="850"/>
        <v>1</v>
      </c>
      <c r="BB1512" s="11">
        <f t="shared" si="850"/>
        <v>1</v>
      </c>
      <c r="BC1512" s="11">
        <f t="shared" si="852"/>
        <v>1</v>
      </c>
      <c r="BD1512" s="11">
        <f t="shared" si="852"/>
        <v>1</v>
      </c>
      <c r="BE1512" s="11">
        <f t="shared" si="852"/>
        <v>1</v>
      </c>
      <c r="BF1512" s="15" t="str">
        <f t="shared" si="822"/>
        <v>ČSN 42 6936</v>
      </c>
      <c r="BG1512" s="42">
        <v>1.4443999999999999</v>
      </c>
      <c r="BH1512" s="17">
        <f t="shared" si="823"/>
        <v>30</v>
      </c>
      <c r="BI1512" s="17">
        <f t="shared" si="824"/>
        <v>20</v>
      </c>
      <c r="BK1512" s="17">
        <f t="shared" si="825"/>
        <v>2</v>
      </c>
      <c r="BM1512" s="17">
        <f t="shared" si="847"/>
        <v>2</v>
      </c>
      <c r="BX1512" s="18">
        <f t="shared" si="849"/>
        <v>173.6991118430775</v>
      </c>
      <c r="BY1512" s="42">
        <v>0.1</v>
      </c>
      <c r="BZ1512" s="43">
        <f t="shared" si="826"/>
        <v>73.338621988425572</v>
      </c>
      <c r="CA1512" s="18">
        <f t="shared" si="827"/>
        <v>19366.088092227765</v>
      </c>
      <c r="CB1512" s="18">
        <f t="shared" si="848"/>
        <v>1291.072539481851</v>
      </c>
      <c r="CC1512" s="18">
        <f t="shared" si="828"/>
        <v>1645.3568969405194</v>
      </c>
      <c r="CD1512" s="25">
        <f t="shared" si="829"/>
        <v>1.2744108844580135</v>
      </c>
      <c r="CE1512" s="26">
        <f t="shared" si="830"/>
        <v>10.55898450601428</v>
      </c>
      <c r="CF1512" s="18">
        <f t="shared" si="831"/>
        <v>125.69911184307752</v>
      </c>
      <c r="CG1512" s="18">
        <f t="shared" si="832"/>
        <v>85.699111843077517</v>
      </c>
      <c r="CH1512" s="18">
        <f t="shared" si="833"/>
        <v>10174.996918899511</v>
      </c>
      <c r="CI1512" s="18">
        <f t="shared" si="834"/>
        <v>1017.4996918899511</v>
      </c>
      <c r="CJ1512" s="18">
        <f t="shared" si="835"/>
        <v>1236.8613377251318</v>
      </c>
      <c r="CK1512" s="25">
        <f t="shared" si="836"/>
        <v>1.2155889063983185</v>
      </c>
      <c r="CL1512" s="26">
        <f t="shared" si="837"/>
        <v>7.6536455263052536</v>
      </c>
      <c r="CZ1512" s="18">
        <f t="shared" si="838"/>
        <v>22088.347826086956</v>
      </c>
      <c r="DC1512" s="18">
        <f t="shared" si="839"/>
        <v>992.54866776461631</v>
      </c>
      <c r="DD1512" s="17">
        <f t="shared" si="840"/>
        <v>1</v>
      </c>
      <c r="DE1512" s="17">
        <f t="shared" si="841"/>
        <v>1</v>
      </c>
      <c r="DF1512" s="17">
        <f t="shared" si="842"/>
        <v>1</v>
      </c>
      <c r="DG1512" s="17">
        <f t="shared" si="843"/>
        <v>1</v>
      </c>
      <c r="DH1512" s="17">
        <f t="shared" si="844"/>
        <v>1</v>
      </c>
      <c r="DI1512" s="17">
        <f t="shared" si="845"/>
        <v>1</v>
      </c>
      <c r="DJ1512" s="20" t="s">
        <v>1594</v>
      </c>
    </row>
    <row r="1513" spans="1:114" x14ac:dyDescent="0.2">
      <c r="A1513" s="15" t="s">
        <v>105</v>
      </c>
      <c r="B1513" s="10" t="s">
        <v>1613</v>
      </c>
      <c r="C1513" s="11">
        <f t="shared" si="819"/>
        <v>1.7270000000000001</v>
      </c>
      <c r="D1513" s="11">
        <f t="shared" si="851"/>
        <v>34</v>
      </c>
      <c r="E1513" s="11">
        <f t="shared" si="851"/>
        <v>25</v>
      </c>
      <c r="F1513" s="11">
        <f t="shared" si="851"/>
        <v>0</v>
      </c>
      <c r="G1513" s="11">
        <f t="shared" si="851"/>
        <v>2</v>
      </c>
      <c r="H1513" s="11">
        <f t="shared" si="851"/>
        <v>0</v>
      </c>
      <c r="I1513" s="11">
        <f t="shared" si="851"/>
        <v>2</v>
      </c>
      <c r="J1513" s="11">
        <f t="shared" si="851"/>
        <v>0</v>
      </c>
      <c r="K1513" s="11">
        <f t="shared" si="851"/>
        <v>0</v>
      </c>
      <c r="L1513" s="11">
        <f t="shared" si="851"/>
        <v>0</v>
      </c>
      <c r="M1513" s="11">
        <f t="shared" si="851"/>
        <v>0</v>
      </c>
      <c r="N1513" s="11">
        <f t="shared" si="851"/>
        <v>0</v>
      </c>
      <c r="O1513" s="11">
        <f t="shared" si="851"/>
        <v>0</v>
      </c>
      <c r="P1513" s="11">
        <f t="shared" si="851"/>
        <v>0</v>
      </c>
      <c r="Q1513" s="11">
        <f t="shared" si="851"/>
        <v>0</v>
      </c>
      <c r="R1513" s="11">
        <f t="shared" si="851"/>
        <v>0</v>
      </c>
      <c r="S1513" s="11">
        <f t="shared" si="846"/>
        <v>0</v>
      </c>
      <c r="T1513" s="11">
        <f t="shared" si="846"/>
        <v>209.6991118430775</v>
      </c>
      <c r="U1513" s="40">
        <f t="shared" si="820"/>
        <v>0.11799999999999999</v>
      </c>
      <c r="V1513" s="11">
        <f t="shared" si="821"/>
        <v>71.682931804721363</v>
      </c>
      <c r="W1513" s="11">
        <f t="shared" si="821"/>
        <v>31790.312127362151</v>
      </c>
      <c r="X1513" s="11">
        <f t="shared" si="821"/>
        <v>1870.0183604330678</v>
      </c>
      <c r="Y1513" s="11">
        <f t="shared" si="821"/>
        <v>2328.7551206266744</v>
      </c>
      <c r="Z1513" s="11">
        <f t="shared" si="821"/>
        <v>1.2453113669361888</v>
      </c>
      <c r="AA1513" s="11">
        <f t="shared" si="821"/>
        <v>12.31258099647129</v>
      </c>
      <c r="AB1513" s="11">
        <f t="shared" si="821"/>
        <v>141.6991118430775</v>
      </c>
      <c r="AC1513" s="11">
        <f t="shared" si="821"/>
        <v>105.69911184307752</v>
      </c>
      <c r="AD1513" s="11">
        <f t="shared" si="821"/>
        <v>19607.923056544401</v>
      </c>
      <c r="AE1513" s="11">
        <f t="shared" si="853"/>
        <v>1568.6338445235522</v>
      </c>
      <c r="AF1513" s="11">
        <f t="shared" si="853"/>
        <v>1880.1091173328257</v>
      </c>
      <c r="AG1513" s="11">
        <f t="shared" si="853"/>
        <v>1.1985646770893683</v>
      </c>
      <c r="AH1513" s="11">
        <f t="shared" si="853"/>
        <v>9.6698002181971532</v>
      </c>
      <c r="AI1513" s="11">
        <f t="shared" si="853"/>
        <v>0</v>
      </c>
      <c r="AJ1513" s="11">
        <f t="shared" si="853"/>
        <v>0</v>
      </c>
      <c r="AK1513" s="11">
        <f t="shared" si="853"/>
        <v>0</v>
      </c>
      <c r="AL1513" s="11">
        <f t="shared" si="808"/>
        <v>0</v>
      </c>
      <c r="AM1513" s="11">
        <f t="shared" si="808"/>
        <v>0</v>
      </c>
      <c r="AN1513" s="11">
        <f t="shared" si="808"/>
        <v>0</v>
      </c>
      <c r="AO1513" s="11">
        <f t="shared" si="808"/>
        <v>0</v>
      </c>
      <c r="AP1513" s="11">
        <f t="shared" si="808"/>
        <v>0</v>
      </c>
      <c r="AQ1513" s="11">
        <f t="shared" si="808"/>
        <v>0</v>
      </c>
      <c r="AR1513" s="11">
        <f t="shared" si="808"/>
        <v>0</v>
      </c>
      <c r="AS1513" s="11">
        <f t="shared" si="808"/>
        <v>0</v>
      </c>
      <c r="AT1513" s="11">
        <f t="shared" si="808"/>
        <v>0</v>
      </c>
      <c r="AU1513" s="11">
        <f t="shared" si="850"/>
        <v>0</v>
      </c>
      <c r="AV1513" s="11">
        <f t="shared" si="850"/>
        <v>39396.072727272731</v>
      </c>
      <c r="AW1513" s="11">
        <f t="shared" si="850"/>
        <v>0</v>
      </c>
      <c r="AX1513" s="11">
        <f t="shared" si="850"/>
        <v>0</v>
      </c>
      <c r="AY1513" s="11">
        <f t="shared" si="850"/>
        <v>1456.5486677646163</v>
      </c>
      <c r="AZ1513" s="11">
        <f t="shared" si="850"/>
        <v>1</v>
      </c>
      <c r="BA1513" s="11">
        <f t="shared" si="850"/>
        <v>1</v>
      </c>
      <c r="BB1513" s="11">
        <f t="shared" si="850"/>
        <v>1</v>
      </c>
      <c r="BC1513" s="11">
        <f t="shared" si="852"/>
        <v>1</v>
      </c>
      <c r="BD1513" s="11">
        <f t="shared" si="852"/>
        <v>1</v>
      </c>
      <c r="BE1513" s="11">
        <f t="shared" si="852"/>
        <v>1</v>
      </c>
      <c r="BF1513" s="15" t="str">
        <f t="shared" si="822"/>
        <v>ČSN 42 6936</v>
      </c>
      <c r="BG1513" s="42">
        <v>1.7270000000000001</v>
      </c>
      <c r="BH1513" s="17">
        <f t="shared" si="823"/>
        <v>34</v>
      </c>
      <c r="BI1513" s="17">
        <f t="shared" si="824"/>
        <v>25</v>
      </c>
      <c r="BK1513" s="17">
        <f t="shared" si="825"/>
        <v>2</v>
      </c>
      <c r="BM1513" s="17">
        <f t="shared" si="847"/>
        <v>2</v>
      </c>
      <c r="BX1513" s="18">
        <f t="shared" si="849"/>
        <v>209.6991118430775</v>
      </c>
      <c r="BY1513" s="42">
        <v>0.11799999999999999</v>
      </c>
      <c r="BZ1513" s="43">
        <f t="shared" si="826"/>
        <v>71.682931804721363</v>
      </c>
      <c r="CA1513" s="18">
        <f t="shared" si="827"/>
        <v>31790.312127362151</v>
      </c>
      <c r="CB1513" s="18">
        <f t="shared" si="848"/>
        <v>1870.0183604330678</v>
      </c>
      <c r="CC1513" s="18">
        <f t="shared" si="828"/>
        <v>2328.7551206266744</v>
      </c>
      <c r="CD1513" s="25">
        <f t="shared" si="829"/>
        <v>1.2453113669361888</v>
      </c>
      <c r="CE1513" s="26">
        <f t="shared" si="830"/>
        <v>12.31258099647129</v>
      </c>
      <c r="CF1513" s="18">
        <f t="shared" si="831"/>
        <v>141.6991118430775</v>
      </c>
      <c r="CG1513" s="18">
        <f t="shared" si="832"/>
        <v>105.69911184307752</v>
      </c>
      <c r="CH1513" s="18">
        <f t="shared" si="833"/>
        <v>19607.923056544401</v>
      </c>
      <c r="CI1513" s="18">
        <f t="shared" si="834"/>
        <v>1568.6338445235522</v>
      </c>
      <c r="CJ1513" s="18">
        <f t="shared" si="835"/>
        <v>1880.1091173328257</v>
      </c>
      <c r="CK1513" s="25">
        <f t="shared" si="836"/>
        <v>1.1985646770893683</v>
      </c>
      <c r="CL1513" s="26">
        <f t="shared" si="837"/>
        <v>9.6698002181971532</v>
      </c>
      <c r="CZ1513" s="18">
        <f t="shared" si="838"/>
        <v>39396.072727272731</v>
      </c>
      <c r="DC1513" s="18">
        <f t="shared" si="839"/>
        <v>1456.5486677646163</v>
      </c>
      <c r="DD1513" s="17">
        <f t="shared" si="840"/>
        <v>1</v>
      </c>
      <c r="DE1513" s="17">
        <f t="shared" si="841"/>
        <v>1</v>
      </c>
      <c r="DF1513" s="17">
        <f t="shared" si="842"/>
        <v>1</v>
      </c>
      <c r="DG1513" s="17">
        <f t="shared" si="843"/>
        <v>1</v>
      </c>
      <c r="DH1513" s="17">
        <f t="shared" si="844"/>
        <v>1</v>
      </c>
      <c r="DI1513" s="17">
        <f t="shared" si="845"/>
        <v>1</v>
      </c>
      <c r="DJ1513" s="20" t="s">
        <v>1594</v>
      </c>
    </row>
    <row r="1514" spans="1:114" x14ac:dyDescent="0.2">
      <c r="A1514" s="15" t="s">
        <v>105</v>
      </c>
      <c r="B1514" s="10" t="s">
        <v>1614</v>
      </c>
      <c r="C1514" s="11">
        <f t="shared" si="819"/>
        <v>2.1194999999999999</v>
      </c>
      <c r="D1514" s="11">
        <f t="shared" si="851"/>
        <v>34</v>
      </c>
      <c r="E1514" s="11">
        <f t="shared" si="851"/>
        <v>25</v>
      </c>
      <c r="F1514" s="11">
        <f t="shared" si="851"/>
        <v>0</v>
      </c>
      <c r="G1514" s="11">
        <f t="shared" si="851"/>
        <v>2.5</v>
      </c>
      <c r="H1514" s="11">
        <f t="shared" si="851"/>
        <v>0</v>
      </c>
      <c r="I1514" s="11">
        <f t="shared" si="851"/>
        <v>2.5</v>
      </c>
      <c r="J1514" s="11">
        <f t="shared" si="851"/>
        <v>0</v>
      </c>
      <c r="K1514" s="11">
        <f t="shared" si="851"/>
        <v>0</v>
      </c>
      <c r="L1514" s="11">
        <f t="shared" si="851"/>
        <v>0</v>
      </c>
      <c r="M1514" s="11">
        <f t="shared" si="851"/>
        <v>0</v>
      </c>
      <c r="N1514" s="11">
        <f t="shared" si="851"/>
        <v>0</v>
      </c>
      <c r="O1514" s="11">
        <f t="shared" si="851"/>
        <v>0</v>
      </c>
      <c r="P1514" s="11">
        <f t="shared" si="851"/>
        <v>0</v>
      </c>
      <c r="Q1514" s="11">
        <f t="shared" si="851"/>
        <v>0</v>
      </c>
      <c r="R1514" s="11">
        <f t="shared" si="851"/>
        <v>0</v>
      </c>
      <c r="S1514" s="11">
        <f t="shared" si="846"/>
        <v>0</v>
      </c>
      <c r="T1514" s="11">
        <f t="shared" si="846"/>
        <v>253.90486225480862</v>
      </c>
      <c r="U1514" s="40">
        <f t="shared" si="820"/>
        <v>0.11799999999999999</v>
      </c>
      <c r="V1514" s="11">
        <f t="shared" si="821"/>
        <v>59.202675365360314</v>
      </c>
      <c r="W1514" s="11">
        <f t="shared" si="821"/>
        <v>36846.244401058131</v>
      </c>
      <c r="X1514" s="11">
        <f t="shared" si="821"/>
        <v>2167.4261412387136</v>
      </c>
      <c r="Y1514" s="11">
        <f t="shared" si="821"/>
        <v>2753.9416803910372</v>
      </c>
      <c r="Z1514" s="11">
        <f t="shared" si="821"/>
        <v>1.2706046254554824</v>
      </c>
      <c r="AA1514" s="11">
        <f t="shared" si="821"/>
        <v>12.046506114480069</v>
      </c>
      <c r="AB1514" s="11">
        <f t="shared" si="821"/>
        <v>178.90486225480865</v>
      </c>
      <c r="AC1514" s="11">
        <f t="shared" si="821"/>
        <v>133.90486225480865</v>
      </c>
      <c r="AD1514" s="11">
        <f t="shared" si="821"/>
        <v>22617.342738198677</v>
      </c>
      <c r="AE1514" s="11">
        <f t="shared" si="853"/>
        <v>1809.387419055894</v>
      </c>
      <c r="AF1514" s="11">
        <f t="shared" si="853"/>
        <v>2218.869800244398</v>
      </c>
      <c r="AG1514" s="11">
        <f t="shared" si="853"/>
        <v>1.2263099526812034</v>
      </c>
      <c r="AH1514" s="11">
        <f t="shared" si="853"/>
        <v>9.4381153489319196</v>
      </c>
      <c r="AI1514" s="11">
        <f t="shared" si="853"/>
        <v>0</v>
      </c>
      <c r="AJ1514" s="11">
        <f t="shared" si="853"/>
        <v>0</v>
      </c>
      <c r="AK1514" s="11">
        <f t="shared" si="853"/>
        <v>0</v>
      </c>
      <c r="AL1514" s="11">
        <f t="shared" si="808"/>
        <v>0</v>
      </c>
      <c r="AM1514" s="11">
        <f t="shared" si="808"/>
        <v>0</v>
      </c>
      <c r="AN1514" s="11">
        <f t="shared" si="808"/>
        <v>0</v>
      </c>
      <c r="AO1514" s="11">
        <f t="shared" si="808"/>
        <v>0</v>
      </c>
      <c r="AP1514" s="11">
        <f t="shared" si="808"/>
        <v>0</v>
      </c>
      <c r="AQ1514" s="11">
        <f t="shared" si="808"/>
        <v>0</v>
      </c>
      <c r="AR1514" s="11">
        <f t="shared" si="808"/>
        <v>0</v>
      </c>
      <c r="AS1514" s="11">
        <f t="shared" si="808"/>
        <v>0</v>
      </c>
      <c r="AT1514" s="11">
        <f t="shared" si="808"/>
        <v>0</v>
      </c>
      <c r="AU1514" s="11">
        <f t="shared" si="850"/>
        <v>0</v>
      </c>
      <c r="AV1514" s="11">
        <f t="shared" si="850"/>
        <v>46511.71875</v>
      </c>
      <c r="AW1514" s="11">
        <f t="shared" si="850"/>
        <v>0</v>
      </c>
      <c r="AX1514" s="11">
        <f t="shared" si="850"/>
        <v>0</v>
      </c>
      <c r="AY1514" s="11">
        <f t="shared" si="850"/>
        <v>1393.3572933822129</v>
      </c>
      <c r="AZ1514" s="11">
        <f t="shared" si="850"/>
        <v>1</v>
      </c>
      <c r="BA1514" s="11">
        <f t="shared" si="850"/>
        <v>1</v>
      </c>
      <c r="BB1514" s="11">
        <f t="shared" si="850"/>
        <v>1</v>
      </c>
      <c r="BC1514" s="11">
        <f t="shared" si="852"/>
        <v>1</v>
      </c>
      <c r="BD1514" s="11">
        <f t="shared" si="852"/>
        <v>1</v>
      </c>
      <c r="BE1514" s="11">
        <f t="shared" si="852"/>
        <v>1</v>
      </c>
      <c r="BF1514" s="15" t="str">
        <f t="shared" si="822"/>
        <v>ČSN 42 6936</v>
      </c>
      <c r="BG1514" s="42">
        <v>2.1194999999999999</v>
      </c>
      <c r="BH1514" s="17">
        <f t="shared" si="823"/>
        <v>34</v>
      </c>
      <c r="BI1514" s="17">
        <f t="shared" si="824"/>
        <v>25</v>
      </c>
      <c r="BK1514" s="17">
        <f t="shared" si="825"/>
        <v>2.5</v>
      </c>
      <c r="BM1514" s="17">
        <f t="shared" si="847"/>
        <v>2.5</v>
      </c>
      <c r="BX1514" s="18">
        <f t="shared" si="849"/>
        <v>253.90486225480862</v>
      </c>
      <c r="BY1514" s="42">
        <v>0.11799999999999999</v>
      </c>
      <c r="BZ1514" s="43">
        <f t="shared" si="826"/>
        <v>59.202675365360314</v>
      </c>
      <c r="CA1514" s="18">
        <f t="shared" si="827"/>
        <v>36846.244401058131</v>
      </c>
      <c r="CB1514" s="18">
        <f t="shared" si="848"/>
        <v>2167.4261412387136</v>
      </c>
      <c r="CC1514" s="18">
        <f t="shared" si="828"/>
        <v>2753.9416803910372</v>
      </c>
      <c r="CD1514" s="25">
        <f t="shared" si="829"/>
        <v>1.2706046254554824</v>
      </c>
      <c r="CE1514" s="26">
        <f t="shared" si="830"/>
        <v>12.046506114480069</v>
      </c>
      <c r="CF1514" s="18">
        <f t="shared" si="831"/>
        <v>178.90486225480865</v>
      </c>
      <c r="CG1514" s="18">
        <f t="shared" si="832"/>
        <v>133.90486225480865</v>
      </c>
      <c r="CH1514" s="18">
        <f t="shared" si="833"/>
        <v>22617.342738198677</v>
      </c>
      <c r="CI1514" s="18">
        <f t="shared" si="834"/>
        <v>1809.387419055894</v>
      </c>
      <c r="CJ1514" s="18">
        <f t="shared" si="835"/>
        <v>2218.869800244398</v>
      </c>
      <c r="CK1514" s="25">
        <f t="shared" si="836"/>
        <v>1.2263099526812034</v>
      </c>
      <c r="CL1514" s="26">
        <f t="shared" si="837"/>
        <v>9.4381153489319196</v>
      </c>
      <c r="CZ1514" s="18">
        <f t="shared" si="838"/>
        <v>46511.71875</v>
      </c>
      <c r="DC1514" s="18">
        <f t="shared" si="839"/>
        <v>1393.3572933822129</v>
      </c>
      <c r="DD1514" s="17">
        <f t="shared" si="840"/>
        <v>1</v>
      </c>
      <c r="DE1514" s="17">
        <f t="shared" si="841"/>
        <v>1</v>
      </c>
      <c r="DF1514" s="17">
        <f t="shared" si="842"/>
        <v>1</v>
      </c>
      <c r="DG1514" s="17">
        <f t="shared" si="843"/>
        <v>1</v>
      </c>
      <c r="DH1514" s="17">
        <f t="shared" si="844"/>
        <v>1</v>
      </c>
      <c r="DI1514" s="17">
        <f t="shared" si="845"/>
        <v>1</v>
      </c>
      <c r="DJ1514" s="20" t="s">
        <v>1594</v>
      </c>
    </row>
    <row r="1515" spans="1:114" x14ac:dyDescent="0.2">
      <c r="A1515" s="15" t="s">
        <v>105</v>
      </c>
      <c r="B1515" s="10" t="s">
        <v>1615</v>
      </c>
      <c r="C1515" s="11">
        <f t="shared" si="819"/>
        <v>1.3502000000000001</v>
      </c>
      <c r="D1515" s="11">
        <f t="shared" si="851"/>
        <v>35</v>
      </c>
      <c r="E1515" s="11">
        <f t="shared" si="851"/>
        <v>12</v>
      </c>
      <c r="F1515" s="11">
        <f t="shared" si="851"/>
        <v>0</v>
      </c>
      <c r="G1515" s="11">
        <f t="shared" si="851"/>
        <v>2</v>
      </c>
      <c r="H1515" s="11">
        <f t="shared" si="851"/>
        <v>0</v>
      </c>
      <c r="I1515" s="11">
        <f t="shared" si="851"/>
        <v>2</v>
      </c>
      <c r="J1515" s="11">
        <f t="shared" si="851"/>
        <v>0</v>
      </c>
      <c r="K1515" s="11">
        <f t="shared" si="851"/>
        <v>0</v>
      </c>
      <c r="L1515" s="11">
        <f t="shared" si="851"/>
        <v>0</v>
      </c>
      <c r="M1515" s="11">
        <f t="shared" si="851"/>
        <v>0</v>
      </c>
      <c r="N1515" s="11">
        <f t="shared" si="851"/>
        <v>0</v>
      </c>
      <c r="O1515" s="11">
        <f t="shared" si="851"/>
        <v>0</v>
      </c>
      <c r="P1515" s="11">
        <f t="shared" si="851"/>
        <v>0</v>
      </c>
      <c r="Q1515" s="11">
        <f t="shared" si="851"/>
        <v>0</v>
      </c>
      <c r="R1515" s="11">
        <f t="shared" si="851"/>
        <v>0</v>
      </c>
      <c r="S1515" s="11">
        <f t="shared" si="846"/>
        <v>0</v>
      </c>
      <c r="T1515" s="11">
        <f t="shared" si="846"/>
        <v>161.6991118430775</v>
      </c>
      <c r="U1515" s="40">
        <f t="shared" si="820"/>
        <v>9.4E-2</v>
      </c>
      <c r="V1515" s="11">
        <f t="shared" si="821"/>
        <v>74.054347958413189</v>
      </c>
      <c r="W1515" s="11">
        <f t="shared" si="821"/>
        <v>19997.492025949596</v>
      </c>
      <c r="X1515" s="11">
        <f t="shared" si="821"/>
        <v>1142.7138300542626</v>
      </c>
      <c r="Y1515" s="11">
        <f t="shared" si="821"/>
        <v>1576.6046765482133</v>
      </c>
      <c r="Z1515" s="11">
        <f t="shared" si="821"/>
        <v>1.3797021048334972</v>
      </c>
      <c r="AA1515" s="11">
        <f t="shared" si="821"/>
        <v>11.120746701818339</v>
      </c>
      <c r="AB1515" s="11">
        <f t="shared" si="821"/>
        <v>145.6991118430775</v>
      </c>
      <c r="AC1515" s="11">
        <f t="shared" si="821"/>
        <v>53.699111843077517</v>
      </c>
      <c r="AD1515" s="11">
        <f t="shared" si="821"/>
        <v>3395.2920065876974</v>
      </c>
      <c r="AE1515" s="11">
        <f t="shared" si="853"/>
        <v>565.88200109794957</v>
      </c>
      <c r="AF1515" s="11">
        <f t="shared" si="853"/>
        <v>706.06489035282175</v>
      </c>
      <c r="AG1515" s="11">
        <f t="shared" si="853"/>
        <v>1.2477245944965258</v>
      </c>
      <c r="AH1515" s="11">
        <f t="shared" si="853"/>
        <v>4.5823129728855561</v>
      </c>
      <c r="AI1515" s="11">
        <f t="shared" si="853"/>
        <v>0</v>
      </c>
      <c r="AJ1515" s="11">
        <f t="shared" si="853"/>
        <v>0</v>
      </c>
      <c r="AK1515" s="11">
        <f t="shared" si="853"/>
        <v>0</v>
      </c>
      <c r="AL1515" s="11">
        <f t="shared" si="808"/>
        <v>0</v>
      </c>
      <c r="AM1515" s="11">
        <f t="shared" si="808"/>
        <v>0</v>
      </c>
      <c r="AN1515" s="11">
        <f t="shared" si="808"/>
        <v>0</v>
      </c>
      <c r="AO1515" s="11">
        <f t="shared" si="808"/>
        <v>0</v>
      </c>
      <c r="AP1515" s="11">
        <f t="shared" si="808"/>
        <v>0</v>
      </c>
      <c r="AQ1515" s="11">
        <f t="shared" si="808"/>
        <v>0</v>
      </c>
      <c r="AR1515" s="11">
        <f t="shared" si="808"/>
        <v>0</v>
      </c>
      <c r="AS1515" s="11">
        <f t="shared" si="808"/>
        <v>0</v>
      </c>
      <c r="AT1515" s="11">
        <f t="shared" si="808"/>
        <v>0</v>
      </c>
      <c r="AU1515" s="11">
        <f t="shared" si="850"/>
        <v>0</v>
      </c>
      <c r="AV1515" s="11">
        <f t="shared" si="850"/>
        <v>10130.232558139534</v>
      </c>
      <c r="AW1515" s="11">
        <f t="shared" si="850"/>
        <v>0</v>
      </c>
      <c r="AX1515" s="11">
        <f t="shared" si="850"/>
        <v>0</v>
      </c>
      <c r="AY1515" s="11">
        <f t="shared" si="850"/>
        <v>644.54866776461631</v>
      </c>
      <c r="AZ1515" s="11">
        <f t="shared" si="850"/>
        <v>1</v>
      </c>
      <c r="BA1515" s="11">
        <f t="shared" si="850"/>
        <v>1</v>
      </c>
      <c r="BB1515" s="11">
        <f t="shared" si="850"/>
        <v>1</v>
      </c>
      <c r="BC1515" s="11">
        <f t="shared" si="852"/>
        <v>1</v>
      </c>
      <c r="BD1515" s="11">
        <f t="shared" si="852"/>
        <v>1</v>
      </c>
      <c r="BE1515" s="11">
        <f t="shared" si="852"/>
        <v>1</v>
      </c>
      <c r="BF1515" s="15" t="str">
        <f t="shared" si="822"/>
        <v>ČSN 42 6936</v>
      </c>
      <c r="BG1515" s="42">
        <v>1.3502000000000001</v>
      </c>
      <c r="BH1515" s="17">
        <f t="shared" si="823"/>
        <v>35</v>
      </c>
      <c r="BI1515" s="17">
        <f t="shared" si="824"/>
        <v>12</v>
      </c>
      <c r="BK1515" s="17">
        <f t="shared" si="825"/>
        <v>2</v>
      </c>
      <c r="BM1515" s="17">
        <f t="shared" si="847"/>
        <v>2</v>
      </c>
      <c r="BX1515" s="18">
        <f t="shared" si="849"/>
        <v>161.6991118430775</v>
      </c>
      <c r="BY1515" s="42">
        <v>9.4E-2</v>
      </c>
      <c r="BZ1515" s="43">
        <f t="shared" si="826"/>
        <v>74.054347958413189</v>
      </c>
      <c r="CA1515" s="18">
        <f t="shared" si="827"/>
        <v>19997.492025949596</v>
      </c>
      <c r="CB1515" s="18">
        <f t="shared" si="848"/>
        <v>1142.7138300542626</v>
      </c>
      <c r="CC1515" s="18">
        <f t="shared" si="828"/>
        <v>1576.6046765482133</v>
      </c>
      <c r="CD1515" s="25">
        <f t="shared" si="829"/>
        <v>1.3797021048334972</v>
      </c>
      <c r="CE1515" s="26">
        <f t="shared" si="830"/>
        <v>11.120746701818339</v>
      </c>
      <c r="CF1515" s="18">
        <f t="shared" si="831"/>
        <v>145.6991118430775</v>
      </c>
      <c r="CG1515" s="18">
        <f t="shared" si="832"/>
        <v>53.699111843077517</v>
      </c>
      <c r="CH1515" s="18">
        <f t="shared" si="833"/>
        <v>3395.2920065876974</v>
      </c>
      <c r="CI1515" s="18">
        <f t="shared" si="834"/>
        <v>565.88200109794957</v>
      </c>
      <c r="CJ1515" s="18">
        <f t="shared" si="835"/>
        <v>706.06489035282175</v>
      </c>
      <c r="CK1515" s="25">
        <f t="shared" si="836"/>
        <v>1.2477245944965258</v>
      </c>
      <c r="CL1515" s="26">
        <f t="shared" si="837"/>
        <v>4.5823129728855561</v>
      </c>
      <c r="CZ1515" s="18">
        <f t="shared" si="838"/>
        <v>10130.232558139534</v>
      </c>
      <c r="DC1515" s="18">
        <f t="shared" si="839"/>
        <v>644.54866776461631</v>
      </c>
      <c r="DD1515" s="17">
        <f t="shared" si="840"/>
        <v>1</v>
      </c>
      <c r="DE1515" s="17">
        <f t="shared" si="841"/>
        <v>1</v>
      </c>
      <c r="DF1515" s="17">
        <f t="shared" si="842"/>
        <v>1</v>
      </c>
      <c r="DG1515" s="17">
        <f t="shared" si="843"/>
        <v>1</v>
      </c>
      <c r="DH1515" s="17">
        <f t="shared" si="844"/>
        <v>1</v>
      </c>
      <c r="DI1515" s="17">
        <f t="shared" si="845"/>
        <v>1</v>
      </c>
      <c r="DJ1515" s="20" t="s">
        <v>1594</v>
      </c>
    </row>
    <row r="1516" spans="1:114" x14ac:dyDescent="0.2">
      <c r="A1516" s="15" t="s">
        <v>105</v>
      </c>
      <c r="B1516" s="10" t="s">
        <v>1616</v>
      </c>
      <c r="C1516" s="11">
        <f t="shared" si="819"/>
        <v>1.2245999999999999</v>
      </c>
      <c r="D1516" s="11">
        <f t="shared" si="851"/>
        <v>35</v>
      </c>
      <c r="E1516" s="11">
        <f t="shared" si="851"/>
        <v>20</v>
      </c>
      <c r="F1516" s="11">
        <f t="shared" si="851"/>
        <v>0</v>
      </c>
      <c r="G1516" s="11">
        <f t="shared" si="851"/>
        <v>1.5</v>
      </c>
      <c r="H1516" s="11">
        <f t="shared" si="851"/>
        <v>0</v>
      </c>
      <c r="I1516" s="11">
        <f t="shared" si="851"/>
        <v>1.5</v>
      </c>
      <c r="J1516" s="11">
        <f t="shared" si="851"/>
        <v>0</v>
      </c>
      <c r="K1516" s="11">
        <f t="shared" si="851"/>
        <v>0</v>
      </c>
      <c r="L1516" s="11">
        <f t="shared" si="851"/>
        <v>0</v>
      </c>
      <c r="M1516" s="11">
        <f t="shared" si="851"/>
        <v>0</v>
      </c>
      <c r="N1516" s="11">
        <f t="shared" si="851"/>
        <v>0</v>
      </c>
      <c r="O1516" s="11">
        <f t="shared" si="851"/>
        <v>0</v>
      </c>
      <c r="P1516" s="11">
        <f t="shared" si="851"/>
        <v>0</v>
      </c>
      <c r="Q1516" s="11">
        <f t="shared" si="851"/>
        <v>0</v>
      </c>
      <c r="R1516" s="11">
        <f t="shared" si="851"/>
        <v>0</v>
      </c>
      <c r="S1516" s="11">
        <f t="shared" si="846"/>
        <v>0</v>
      </c>
      <c r="T1516" s="11">
        <f t="shared" si="846"/>
        <v>150.20575041173112</v>
      </c>
      <c r="U1516" s="40">
        <f t="shared" si="820"/>
        <v>0.11</v>
      </c>
      <c r="V1516" s="11">
        <f t="shared" si="821"/>
        <v>93.290295578515938</v>
      </c>
      <c r="W1516" s="11">
        <f t="shared" si="821"/>
        <v>23320.400197099458</v>
      </c>
      <c r="X1516" s="11">
        <f t="shared" si="821"/>
        <v>1332.594296977112</v>
      </c>
      <c r="Y1516" s="11">
        <f t="shared" si="821"/>
        <v>1673.2333809701008</v>
      </c>
      <c r="Z1516" s="11">
        <f t="shared" si="821"/>
        <v>1.2556209979028894</v>
      </c>
      <c r="AA1516" s="11">
        <f t="shared" si="821"/>
        <v>12.460191580704313</v>
      </c>
      <c r="AB1516" s="11">
        <f t="shared" si="821"/>
        <v>108.2057504117311</v>
      </c>
      <c r="AC1516" s="11">
        <f t="shared" si="821"/>
        <v>63.20575041173111</v>
      </c>
      <c r="AD1516" s="11">
        <f t="shared" si="821"/>
        <v>9685.9729432078184</v>
      </c>
      <c r="AE1516" s="11">
        <f t="shared" si="853"/>
        <v>968.59729432078188</v>
      </c>
      <c r="AF1516" s="11">
        <f t="shared" si="853"/>
        <v>1131.6902528821176</v>
      </c>
      <c r="AG1516" s="11">
        <f t="shared" si="853"/>
        <v>1.1683805638500186</v>
      </c>
      <c r="AH1516" s="11">
        <f t="shared" si="853"/>
        <v>8.0302366878246296</v>
      </c>
      <c r="AI1516" s="11">
        <f t="shared" si="853"/>
        <v>0</v>
      </c>
      <c r="AJ1516" s="11">
        <f t="shared" si="853"/>
        <v>0</v>
      </c>
      <c r="AK1516" s="11">
        <f t="shared" si="853"/>
        <v>0</v>
      </c>
      <c r="AL1516" s="11">
        <f t="shared" si="808"/>
        <v>0</v>
      </c>
      <c r="AM1516" s="11">
        <f t="shared" si="808"/>
        <v>0</v>
      </c>
      <c r="AN1516" s="11">
        <f t="shared" si="808"/>
        <v>0</v>
      </c>
      <c r="AO1516" s="11">
        <f t="shared" si="808"/>
        <v>0</v>
      </c>
      <c r="AP1516" s="11">
        <f t="shared" si="808"/>
        <v>0</v>
      </c>
      <c r="AQ1516" s="11">
        <f t="shared" si="808"/>
        <v>0</v>
      </c>
      <c r="AR1516" s="11">
        <f t="shared" si="808"/>
        <v>0</v>
      </c>
      <c r="AS1516" s="11">
        <f t="shared" si="808"/>
        <v>0</v>
      </c>
      <c r="AT1516" s="11">
        <f t="shared" si="808"/>
        <v>0</v>
      </c>
      <c r="AU1516" s="11">
        <f t="shared" si="850"/>
        <v>0</v>
      </c>
      <c r="AV1516" s="11">
        <f t="shared" si="850"/>
        <v>22159.042067307691</v>
      </c>
      <c r="AW1516" s="11">
        <f t="shared" si="850"/>
        <v>0</v>
      </c>
      <c r="AX1516" s="11">
        <f t="shared" si="850"/>
        <v>0</v>
      </c>
      <c r="AY1516" s="11">
        <f t="shared" si="850"/>
        <v>1230.8086256175966</v>
      </c>
      <c r="AZ1516" s="11">
        <f t="shared" si="850"/>
        <v>1</v>
      </c>
      <c r="BA1516" s="11">
        <f t="shared" si="850"/>
        <v>1</v>
      </c>
      <c r="BB1516" s="11">
        <f t="shared" si="850"/>
        <v>1</v>
      </c>
      <c r="BC1516" s="11">
        <f t="shared" si="852"/>
        <v>1</v>
      </c>
      <c r="BD1516" s="11">
        <f t="shared" si="852"/>
        <v>1</v>
      </c>
      <c r="BE1516" s="11">
        <f t="shared" si="852"/>
        <v>1</v>
      </c>
      <c r="BF1516" s="15" t="str">
        <f t="shared" si="822"/>
        <v>ČSN 42 6936</v>
      </c>
      <c r="BG1516" s="42">
        <v>1.2245999999999999</v>
      </c>
      <c r="BH1516" s="17">
        <f t="shared" si="823"/>
        <v>35</v>
      </c>
      <c r="BI1516" s="17">
        <f t="shared" si="824"/>
        <v>20</v>
      </c>
      <c r="BK1516" s="17">
        <f t="shared" si="825"/>
        <v>1.5</v>
      </c>
      <c r="BM1516" s="17">
        <f t="shared" si="847"/>
        <v>1.5</v>
      </c>
      <c r="BX1516" s="18">
        <f t="shared" si="849"/>
        <v>150.20575041173112</v>
      </c>
      <c r="BY1516" s="42">
        <v>0.11</v>
      </c>
      <c r="BZ1516" s="43">
        <f t="shared" si="826"/>
        <v>93.290295578515938</v>
      </c>
      <c r="CA1516" s="18">
        <f t="shared" si="827"/>
        <v>23320.400197099458</v>
      </c>
      <c r="CB1516" s="18">
        <f t="shared" si="848"/>
        <v>1332.594296977112</v>
      </c>
      <c r="CC1516" s="18">
        <f t="shared" si="828"/>
        <v>1673.2333809701008</v>
      </c>
      <c r="CD1516" s="25">
        <f t="shared" si="829"/>
        <v>1.2556209979028894</v>
      </c>
      <c r="CE1516" s="26">
        <f t="shared" si="830"/>
        <v>12.460191580704313</v>
      </c>
      <c r="CF1516" s="18">
        <f t="shared" si="831"/>
        <v>108.2057504117311</v>
      </c>
      <c r="CG1516" s="18">
        <f t="shared" si="832"/>
        <v>63.20575041173111</v>
      </c>
      <c r="CH1516" s="18">
        <f t="shared" si="833"/>
        <v>9685.9729432078184</v>
      </c>
      <c r="CI1516" s="18">
        <f t="shared" si="834"/>
        <v>968.59729432078188</v>
      </c>
      <c r="CJ1516" s="18">
        <f t="shared" si="835"/>
        <v>1131.6902528821176</v>
      </c>
      <c r="CK1516" s="25">
        <f t="shared" si="836"/>
        <v>1.1683805638500186</v>
      </c>
      <c r="CL1516" s="26">
        <f t="shared" si="837"/>
        <v>8.0302366878246296</v>
      </c>
      <c r="CZ1516" s="18">
        <f t="shared" si="838"/>
        <v>22159.042067307691</v>
      </c>
      <c r="DC1516" s="18">
        <f t="shared" si="839"/>
        <v>1230.8086256175966</v>
      </c>
      <c r="DD1516" s="17">
        <f t="shared" si="840"/>
        <v>1</v>
      </c>
      <c r="DE1516" s="17">
        <f t="shared" si="841"/>
        <v>1</v>
      </c>
      <c r="DF1516" s="17">
        <f t="shared" si="842"/>
        <v>1</v>
      </c>
      <c r="DG1516" s="17">
        <f t="shared" si="843"/>
        <v>1</v>
      </c>
      <c r="DH1516" s="17">
        <f t="shared" si="844"/>
        <v>1</v>
      </c>
      <c r="DI1516" s="17">
        <f t="shared" si="845"/>
        <v>1</v>
      </c>
      <c r="DJ1516" s="20" t="s">
        <v>1594</v>
      </c>
    </row>
    <row r="1517" spans="1:114" x14ac:dyDescent="0.2">
      <c r="A1517" s="15" t="s">
        <v>105</v>
      </c>
      <c r="B1517" s="10" t="s">
        <v>1617</v>
      </c>
      <c r="C1517" s="11">
        <f t="shared" si="819"/>
        <v>1.6013999999999999</v>
      </c>
      <c r="D1517" s="11">
        <f t="shared" si="851"/>
        <v>35</v>
      </c>
      <c r="E1517" s="11">
        <f t="shared" si="851"/>
        <v>20</v>
      </c>
      <c r="F1517" s="11">
        <f t="shared" si="851"/>
        <v>0</v>
      </c>
      <c r="G1517" s="11">
        <f t="shared" si="851"/>
        <v>2</v>
      </c>
      <c r="H1517" s="11">
        <f t="shared" si="851"/>
        <v>0</v>
      </c>
      <c r="I1517" s="11">
        <f t="shared" si="851"/>
        <v>2</v>
      </c>
      <c r="J1517" s="11">
        <f t="shared" si="851"/>
        <v>0</v>
      </c>
      <c r="K1517" s="11">
        <f t="shared" si="851"/>
        <v>0</v>
      </c>
      <c r="L1517" s="11">
        <f t="shared" si="851"/>
        <v>0</v>
      </c>
      <c r="M1517" s="11">
        <f t="shared" si="851"/>
        <v>0</v>
      </c>
      <c r="N1517" s="11">
        <f t="shared" si="851"/>
        <v>0</v>
      </c>
      <c r="O1517" s="11">
        <f t="shared" si="851"/>
        <v>0</v>
      </c>
      <c r="P1517" s="11">
        <f t="shared" si="851"/>
        <v>0</v>
      </c>
      <c r="Q1517" s="11">
        <f t="shared" si="851"/>
        <v>0</v>
      </c>
      <c r="R1517" s="11">
        <f t="shared" si="851"/>
        <v>0</v>
      </c>
      <c r="S1517" s="11">
        <f t="shared" si="846"/>
        <v>0</v>
      </c>
      <c r="T1517" s="11">
        <f t="shared" si="846"/>
        <v>193.6991118430775</v>
      </c>
      <c r="U1517" s="40">
        <f t="shared" si="820"/>
        <v>0.11</v>
      </c>
      <c r="V1517" s="11">
        <f t="shared" si="821"/>
        <v>72.342814172815622</v>
      </c>
      <c r="W1517" s="11">
        <f t="shared" si="821"/>
        <v>28720.15869261626</v>
      </c>
      <c r="X1517" s="11">
        <f t="shared" si="821"/>
        <v>1641.1519252923576</v>
      </c>
      <c r="Y1517" s="11">
        <f t="shared" si="821"/>
        <v>2104.6046765482133</v>
      </c>
      <c r="Z1517" s="11">
        <f t="shared" si="821"/>
        <v>1.2823947887538172</v>
      </c>
      <c r="AA1517" s="11">
        <f t="shared" si="821"/>
        <v>12.176699904106222</v>
      </c>
      <c r="AB1517" s="11">
        <f t="shared" si="821"/>
        <v>145.6991118430775</v>
      </c>
      <c r="AC1517" s="11">
        <f t="shared" si="821"/>
        <v>85.699111843077517</v>
      </c>
      <c r="AD1517" s="11">
        <f t="shared" si="821"/>
        <v>11801.663585566179</v>
      </c>
      <c r="AE1517" s="11">
        <f t="shared" si="853"/>
        <v>1180.166358556618</v>
      </c>
      <c r="AF1517" s="11">
        <f t="shared" si="853"/>
        <v>1416.8613377251318</v>
      </c>
      <c r="AG1517" s="11">
        <f t="shared" si="853"/>
        <v>1.2005606899844183</v>
      </c>
      <c r="AH1517" s="11">
        <f t="shared" si="853"/>
        <v>7.8056271148974705</v>
      </c>
      <c r="AI1517" s="11">
        <f t="shared" si="853"/>
        <v>0</v>
      </c>
      <c r="AJ1517" s="11">
        <f t="shared" si="853"/>
        <v>0</v>
      </c>
      <c r="AK1517" s="11">
        <f t="shared" si="853"/>
        <v>0</v>
      </c>
      <c r="AL1517" s="11">
        <f t="shared" si="808"/>
        <v>0</v>
      </c>
      <c r="AM1517" s="11">
        <f t="shared" si="808"/>
        <v>0</v>
      </c>
      <c r="AN1517" s="11">
        <f t="shared" si="808"/>
        <v>0</v>
      </c>
      <c r="AO1517" s="11">
        <f t="shared" si="808"/>
        <v>0</v>
      </c>
      <c r="AP1517" s="11">
        <f t="shared" si="808"/>
        <v>0</v>
      </c>
      <c r="AQ1517" s="11">
        <f t="shared" si="808"/>
        <v>0</v>
      </c>
      <c r="AR1517" s="11">
        <f t="shared" si="808"/>
        <v>0</v>
      </c>
      <c r="AS1517" s="11">
        <f t="shared" si="808"/>
        <v>0</v>
      </c>
      <c r="AT1517" s="11">
        <f t="shared" si="808"/>
        <v>0</v>
      </c>
      <c r="AU1517" s="11">
        <f t="shared" si="850"/>
        <v>0</v>
      </c>
      <c r="AV1517" s="11">
        <f t="shared" si="850"/>
        <v>27673.411764705881</v>
      </c>
      <c r="AW1517" s="11">
        <f t="shared" si="850"/>
        <v>0</v>
      </c>
      <c r="AX1517" s="11">
        <f t="shared" si="850"/>
        <v>0</v>
      </c>
      <c r="AY1517" s="11">
        <f t="shared" si="850"/>
        <v>1172.5486677646163</v>
      </c>
      <c r="AZ1517" s="11">
        <f t="shared" si="850"/>
        <v>1</v>
      </c>
      <c r="BA1517" s="11">
        <f t="shared" si="850"/>
        <v>1</v>
      </c>
      <c r="BB1517" s="11">
        <f t="shared" si="850"/>
        <v>1</v>
      </c>
      <c r="BC1517" s="11">
        <f t="shared" si="852"/>
        <v>1</v>
      </c>
      <c r="BD1517" s="11">
        <f t="shared" si="852"/>
        <v>1</v>
      </c>
      <c r="BE1517" s="11">
        <f t="shared" si="852"/>
        <v>1</v>
      </c>
      <c r="BF1517" s="15" t="str">
        <f t="shared" si="822"/>
        <v>ČSN 42 6936</v>
      </c>
      <c r="BG1517" s="42">
        <v>1.6013999999999999</v>
      </c>
      <c r="BH1517" s="17">
        <f t="shared" si="823"/>
        <v>35</v>
      </c>
      <c r="BI1517" s="17">
        <f t="shared" si="824"/>
        <v>20</v>
      </c>
      <c r="BK1517" s="17">
        <f t="shared" si="825"/>
        <v>2</v>
      </c>
      <c r="BM1517" s="17">
        <f t="shared" si="847"/>
        <v>2</v>
      </c>
      <c r="BX1517" s="18">
        <f t="shared" si="849"/>
        <v>193.6991118430775</v>
      </c>
      <c r="BY1517" s="42">
        <v>0.11</v>
      </c>
      <c r="BZ1517" s="43">
        <f t="shared" si="826"/>
        <v>72.342814172815622</v>
      </c>
      <c r="CA1517" s="18">
        <f t="shared" si="827"/>
        <v>28720.15869261626</v>
      </c>
      <c r="CB1517" s="18">
        <f t="shared" si="848"/>
        <v>1641.1519252923576</v>
      </c>
      <c r="CC1517" s="18">
        <f t="shared" si="828"/>
        <v>2104.6046765482133</v>
      </c>
      <c r="CD1517" s="25">
        <f t="shared" si="829"/>
        <v>1.2823947887538172</v>
      </c>
      <c r="CE1517" s="26">
        <f t="shared" si="830"/>
        <v>12.176699904106222</v>
      </c>
      <c r="CF1517" s="18">
        <f t="shared" si="831"/>
        <v>145.6991118430775</v>
      </c>
      <c r="CG1517" s="18">
        <f t="shared" si="832"/>
        <v>85.699111843077517</v>
      </c>
      <c r="CH1517" s="18">
        <f t="shared" si="833"/>
        <v>11801.663585566179</v>
      </c>
      <c r="CI1517" s="18">
        <f t="shared" si="834"/>
        <v>1180.166358556618</v>
      </c>
      <c r="CJ1517" s="18">
        <f t="shared" si="835"/>
        <v>1416.8613377251318</v>
      </c>
      <c r="CK1517" s="25">
        <f t="shared" si="836"/>
        <v>1.2005606899844183</v>
      </c>
      <c r="CL1517" s="26">
        <f t="shared" si="837"/>
        <v>7.8056271148974705</v>
      </c>
      <c r="CZ1517" s="18">
        <f t="shared" si="838"/>
        <v>27673.411764705881</v>
      </c>
      <c r="DC1517" s="18">
        <f t="shared" si="839"/>
        <v>1172.5486677646163</v>
      </c>
      <c r="DD1517" s="17">
        <f t="shared" si="840"/>
        <v>1</v>
      </c>
      <c r="DE1517" s="17">
        <f t="shared" si="841"/>
        <v>1</v>
      </c>
      <c r="DF1517" s="17">
        <f t="shared" si="842"/>
        <v>1</v>
      </c>
      <c r="DG1517" s="17">
        <f t="shared" si="843"/>
        <v>1</v>
      </c>
      <c r="DH1517" s="17">
        <f t="shared" si="844"/>
        <v>1</v>
      </c>
      <c r="DI1517" s="17">
        <f t="shared" si="845"/>
        <v>1</v>
      </c>
      <c r="DJ1517" s="20" t="s">
        <v>1594</v>
      </c>
    </row>
    <row r="1518" spans="1:114" x14ac:dyDescent="0.2">
      <c r="A1518" s="15" t="s">
        <v>105</v>
      </c>
      <c r="B1518" s="10" t="s">
        <v>1618</v>
      </c>
      <c r="C1518" s="11">
        <f t="shared" si="819"/>
        <v>1.2717000000000001</v>
      </c>
      <c r="D1518" s="11">
        <f t="shared" ref="D1518:R1534" si="854">IF($A1518="x",BH1518,"")</f>
        <v>37</v>
      </c>
      <c r="E1518" s="11">
        <f t="shared" si="854"/>
        <v>20</v>
      </c>
      <c r="F1518" s="11">
        <f t="shared" si="854"/>
        <v>0</v>
      </c>
      <c r="G1518" s="11">
        <f t="shared" si="854"/>
        <v>1.5</v>
      </c>
      <c r="H1518" s="11">
        <f t="shared" si="854"/>
        <v>0</v>
      </c>
      <c r="I1518" s="11">
        <f t="shared" si="854"/>
        <v>1.5</v>
      </c>
      <c r="J1518" s="11">
        <f t="shared" si="854"/>
        <v>0</v>
      </c>
      <c r="K1518" s="11">
        <f t="shared" si="854"/>
        <v>0</v>
      </c>
      <c r="L1518" s="11">
        <f t="shared" si="854"/>
        <v>0</v>
      </c>
      <c r="M1518" s="11">
        <f t="shared" si="854"/>
        <v>0</v>
      </c>
      <c r="N1518" s="11">
        <f t="shared" si="854"/>
        <v>0</v>
      </c>
      <c r="O1518" s="11">
        <f t="shared" si="854"/>
        <v>0</v>
      </c>
      <c r="P1518" s="11">
        <f t="shared" si="854"/>
        <v>0</v>
      </c>
      <c r="Q1518" s="11">
        <f t="shared" si="854"/>
        <v>0</v>
      </c>
      <c r="R1518" s="11">
        <f t="shared" si="854"/>
        <v>0</v>
      </c>
      <c r="S1518" s="11">
        <f t="shared" si="846"/>
        <v>0</v>
      </c>
      <c r="T1518" s="11">
        <f t="shared" si="846"/>
        <v>156.20575041173112</v>
      </c>
      <c r="U1518" s="40">
        <f t="shared" si="820"/>
        <v>0.114</v>
      </c>
      <c r="V1518" s="11">
        <f t="shared" si="821"/>
        <v>92.969003736113066</v>
      </c>
      <c r="W1518" s="11">
        <f t="shared" si="821"/>
        <v>26819.072709451393</v>
      </c>
      <c r="X1518" s="11">
        <f t="shared" si="821"/>
        <v>1449.6796059162916</v>
      </c>
      <c r="Y1518" s="11">
        <f t="shared" si="821"/>
        <v>1826.4391313818321</v>
      </c>
      <c r="Z1518" s="11">
        <f t="shared" si="821"/>
        <v>1.2598915815108014</v>
      </c>
      <c r="AA1518" s="11">
        <f t="shared" si="821"/>
        <v>13.103079320939196</v>
      </c>
      <c r="AB1518" s="11">
        <f t="shared" si="821"/>
        <v>114.2057504117311</v>
      </c>
      <c r="AC1518" s="11">
        <f t="shared" si="821"/>
        <v>63.20575041173111</v>
      </c>
      <c r="AD1518" s="11">
        <f t="shared" si="821"/>
        <v>10200.472943207818</v>
      </c>
      <c r="AE1518" s="11">
        <f t="shared" si="853"/>
        <v>1020.0472943207818</v>
      </c>
      <c r="AF1518" s="11">
        <f t="shared" si="853"/>
        <v>1187.1902528821176</v>
      </c>
      <c r="AG1518" s="11">
        <f t="shared" si="853"/>
        <v>1.163858048045342</v>
      </c>
      <c r="AH1518" s="11">
        <f t="shared" si="853"/>
        <v>8.0809355927970952</v>
      </c>
      <c r="AI1518" s="11">
        <f t="shared" si="853"/>
        <v>0</v>
      </c>
      <c r="AJ1518" s="11">
        <f t="shared" si="853"/>
        <v>0</v>
      </c>
      <c r="AK1518" s="11">
        <f t="shared" si="853"/>
        <v>0</v>
      </c>
      <c r="AL1518" s="11">
        <f t="shared" si="808"/>
        <v>0</v>
      </c>
      <c r="AM1518" s="11">
        <f t="shared" si="808"/>
        <v>0</v>
      </c>
      <c r="AN1518" s="11">
        <f t="shared" si="808"/>
        <v>0</v>
      </c>
      <c r="AO1518" s="11">
        <f t="shared" si="808"/>
        <v>0</v>
      </c>
      <c r="AP1518" s="11">
        <f t="shared" si="808"/>
        <v>0</v>
      </c>
      <c r="AQ1518" s="11">
        <f t="shared" si="808"/>
        <v>0</v>
      </c>
      <c r="AR1518" s="11">
        <f t="shared" si="808"/>
        <v>0</v>
      </c>
      <c r="AS1518" s="11">
        <f t="shared" si="808"/>
        <v>0</v>
      </c>
      <c r="AT1518" s="11">
        <f t="shared" si="808"/>
        <v>0</v>
      </c>
      <c r="AU1518" s="11">
        <f t="shared" si="850"/>
        <v>0</v>
      </c>
      <c r="AV1518" s="11">
        <f t="shared" si="850"/>
        <v>23962.253472222223</v>
      </c>
      <c r="AW1518" s="11">
        <f t="shared" si="850"/>
        <v>0</v>
      </c>
      <c r="AX1518" s="11">
        <f t="shared" si="850"/>
        <v>0</v>
      </c>
      <c r="AY1518" s="11">
        <f t="shared" si="850"/>
        <v>1304.8086256175966</v>
      </c>
      <c r="AZ1518" s="11">
        <f t="shared" si="850"/>
        <v>1</v>
      </c>
      <c r="BA1518" s="11">
        <f t="shared" si="850"/>
        <v>1</v>
      </c>
      <c r="BB1518" s="11">
        <f t="shared" si="850"/>
        <v>1</v>
      </c>
      <c r="BC1518" s="11">
        <f t="shared" si="852"/>
        <v>1</v>
      </c>
      <c r="BD1518" s="11">
        <f t="shared" si="852"/>
        <v>1</v>
      </c>
      <c r="BE1518" s="11">
        <f t="shared" si="852"/>
        <v>1</v>
      </c>
      <c r="BF1518" s="15" t="str">
        <f t="shared" si="822"/>
        <v>ČSN 42 6936</v>
      </c>
      <c r="BG1518" s="42">
        <v>1.2717000000000001</v>
      </c>
      <c r="BH1518" s="17">
        <f t="shared" si="823"/>
        <v>37</v>
      </c>
      <c r="BI1518" s="17">
        <f t="shared" si="824"/>
        <v>20</v>
      </c>
      <c r="BK1518" s="17">
        <f t="shared" si="825"/>
        <v>1.5</v>
      </c>
      <c r="BM1518" s="17">
        <f t="shared" si="847"/>
        <v>1.5</v>
      </c>
      <c r="BX1518" s="18">
        <f t="shared" si="849"/>
        <v>156.20575041173112</v>
      </c>
      <c r="BY1518" s="42">
        <v>0.114</v>
      </c>
      <c r="BZ1518" s="43">
        <f t="shared" si="826"/>
        <v>92.969003736113066</v>
      </c>
      <c r="CA1518" s="18">
        <f t="shared" si="827"/>
        <v>26819.072709451393</v>
      </c>
      <c r="CB1518" s="18">
        <f t="shared" si="848"/>
        <v>1449.6796059162916</v>
      </c>
      <c r="CC1518" s="18">
        <f t="shared" si="828"/>
        <v>1826.4391313818321</v>
      </c>
      <c r="CD1518" s="25">
        <f t="shared" si="829"/>
        <v>1.2598915815108014</v>
      </c>
      <c r="CE1518" s="26">
        <f t="shared" si="830"/>
        <v>13.103079320939196</v>
      </c>
      <c r="CF1518" s="18">
        <f t="shared" si="831"/>
        <v>114.2057504117311</v>
      </c>
      <c r="CG1518" s="18">
        <f t="shared" si="832"/>
        <v>63.20575041173111</v>
      </c>
      <c r="CH1518" s="18">
        <f t="shared" si="833"/>
        <v>10200.472943207818</v>
      </c>
      <c r="CI1518" s="18">
        <f t="shared" si="834"/>
        <v>1020.0472943207818</v>
      </c>
      <c r="CJ1518" s="18">
        <f t="shared" si="835"/>
        <v>1187.1902528821176</v>
      </c>
      <c r="CK1518" s="25">
        <f t="shared" si="836"/>
        <v>1.163858048045342</v>
      </c>
      <c r="CL1518" s="26">
        <f t="shared" si="837"/>
        <v>8.0809355927970952</v>
      </c>
      <c r="CZ1518" s="18">
        <f t="shared" si="838"/>
        <v>23962.253472222223</v>
      </c>
      <c r="DC1518" s="18">
        <f t="shared" si="839"/>
        <v>1304.8086256175966</v>
      </c>
      <c r="DD1518" s="17">
        <f t="shared" si="840"/>
        <v>1</v>
      </c>
      <c r="DE1518" s="17">
        <f t="shared" si="841"/>
        <v>1</v>
      </c>
      <c r="DF1518" s="17">
        <f t="shared" si="842"/>
        <v>1</v>
      </c>
      <c r="DG1518" s="17">
        <f t="shared" si="843"/>
        <v>1</v>
      </c>
      <c r="DH1518" s="17">
        <f t="shared" si="844"/>
        <v>1</v>
      </c>
      <c r="DI1518" s="17">
        <f t="shared" si="845"/>
        <v>1</v>
      </c>
      <c r="DJ1518" s="20" t="s">
        <v>1594</v>
      </c>
    </row>
    <row r="1519" spans="1:114" x14ac:dyDescent="0.2">
      <c r="A1519" s="15" t="s">
        <v>105</v>
      </c>
      <c r="B1519" s="10" t="s">
        <v>1619</v>
      </c>
      <c r="C1519" s="11">
        <f t="shared" si="819"/>
        <v>1.6641999999999999</v>
      </c>
      <c r="D1519" s="11">
        <f t="shared" si="854"/>
        <v>37</v>
      </c>
      <c r="E1519" s="11">
        <f t="shared" si="854"/>
        <v>20</v>
      </c>
      <c r="F1519" s="11">
        <f t="shared" si="854"/>
        <v>0</v>
      </c>
      <c r="G1519" s="11">
        <f t="shared" si="854"/>
        <v>2</v>
      </c>
      <c r="H1519" s="11">
        <f t="shared" si="854"/>
        <v>0</v>
      </c>
      <c r="I1519" s="11">
        <f t="shared" si="854"/>
        <v>2</v>
      </c>
      <c r="J1519" s="11">
        <f t="shared" si="854"/>
        <v>0</v>
      </c>
      <c r="K1519" s="11">
        <f t="shared" si="854"/>
        <v>0</v>
      </c>
      <c r="L1519" s="11">
        <f t="shared" si="854"/>
        <v>0</v>
      </c>
      <c r="M1519" s="11">
        <f t="shared" si="854"/>
        <v>0</v>
      </c>
      <c r="N1519" s="11">
        <f t="shared" si="854"/>
        <v>0</v>
      </c>
      <c r="O1519" s="11">
        <f t="shared" si="854"/>
        <v>0</v>
      </c>
      <c r="P1519" s="11">
        <f t="shared" si="854"/>
        <v>0</v>
      </c>
      <c r="Q1519" s="11">
        <f t="shared" si="854"/>
        <v>0</v>
      </c>
      <c r="R1519" s="11">
        <f t="shared" si="854"/>
        <v>0</v>
      </c>
      <c r="S1519" s="11">
        <f t="shared" si="846"/>
        <v>0</v>
      </c>
      <c r="T1519" s="11">
        <f t="shared" si="846"/>
        <v>201.6991118430775</v>
      </c>
      <c r="U1519" s="40">
        <f t="shared" si="820"/>
        <v>0.114</v>
      </c>
      <c r="V1519" s="11">
        <f t="shared" si="821"/>
        <v>71.999786518291472</v>
      </c>
      <c r="W1519" s="11">
        <f t="shared" si="821"/>
        <v>33125.733824222436</v>
      </c>
      <c r="X1519" s="11">
        <f t="shared" si="821"/>
        <v>1790.5802067147263</v>
      </c>
      <c r="Y1519" s="11">
        <f t="shared" si="821"/>
        <v>2302.3037883912907</v>
      </c>
      <c r="Z1519" s="11">
        <f t="shared" si="821"/>
        <v>1.2857864617053101</v>
      </c>
      <c r="AA1519" s="11">
        <f t="shared" si="821"/>
        <v>12.815358536682854</v>
      </c>
      <c r="AB1519" s="11">
        <f t="shared" si="821"/>
        <v>153.6991118430775</v>
      </c>
      <c r="AC1519" s="11">
        <f t="shared" si="821"/>
        <v>85.699111843077517</v>
      </c>
      <c r="AD1519" s="11">
        <f t="shared" si="821"/>
        <v>12452.330252232845</v>
      </c>
      <c r="AE1519" s="11">
        <f t="shared" si="853"/>
        <v>1245.2330252232846</v>
      </c>
      <c r="AF1519" s="11">
        <f t="shared" si="853"/>
        <v>1488.8613377251318</v>
      </c>
      <c r="AG1519" s="11">
        <f t="shared" si="853"/>
        <v>1.1956487722112588</v>
      </c>
      <c r="AH1519" s="11">
        <f t="shared" si="853"/>
        <v>7.8572997630406771</v>
      </c>
      <c r="AI1519" s="11">
        <f t="shared" si="853"/>
        <v>0</v>
      </c>
      <c r="AJ1519" s="11">
        <f t="shared" si="853"/>
        <v>0</v>
      </c>
      <c r="AK1519" s="11">
        <f t="shared" si="853"/>
        <v>0</v>
      </c>
      <c r="AL1519" s="11">
        <f t="shared" si="808"/>
        <v>0</v>
      </c>
      <c r="AM1519" s="11">
        <f t="shared" si="808"/>
        <v>0</v>
      </c>
      <c r="AN1519" s="11">
        <f t="shared" si="808"/>
        <v>0</v>
      </c>
      <c r="AO1519" s="11">
        <f t="shared" si="808"/>
        <v>0</v>
      </c>
      <c r="AP1519" s="11">
        <f t="shared" si="808"/>
        <v>0</v>
      </c>
      <c r="AQ1519" s="11">
        <f t="shared" si="808"/>
        <v>0</v>
      </c>
      <c r="AR1519" s="11">
        <f t="shared" si="808"/>
        <v>0</v>
      </c>
      <c r="AS1519" s="11">
        <f t="shared" si="808"/>
        <v>0</v>
      </c>
      <c r="AT1519" s="11">
        <f t="shared" si="808"/>
        <v>0</v>
      </c>
      <c r="AU1519" s="11">
        <f t="shared" si="850"/>
        <v>0</v>
      </c>
      <c r="AV1519" s="11">
        <f t="shared" si="850"/>
        <v>29954.716981132075</v>
      </c>
      <c r="AW1519" s="11">
        <f t="shared" si="850"/>
        <v>0</v>
      </c>
      <c r="AX1519" s="11">
        <f t="shared" si="850"/>
        <v>0</v>
      </c>
      <c r="AY1519" s="11">
        <f t="shared" si="850"/>
        <v>1244.5486677646163</v>
      </c>
      <c r="AZ1519" s="11">
        <f t="shared" si="850"/>
        <v>1</v>
      </c>
      <c r="BA1519" s="11">
        <f t="shared" si="850"/>
        <v>1</v>
      </c>
      <c r="BB1519" s="11">
        <f t="shared" si="850"/>
        <v>1</v>
      </c>
      <c r="BC1519" s="11">
        <f t="shared" si="852"/>
        <v>1</v>
      </c>
      <c r="BD1519" s="11">
        <f t="shared" si="852"/>
        <v>1</v>
      </c>
      <c r="BE1519" s="11">
        <f t="shared" si="852"/>
        <v>1</v>
      </c>
      <c r="BF1519" s="15" t="str">
        <f t="shared" si="822"/>
        <v>ČSN 42 6936</v>
      </c>
      <c r="BG1519" s="42">
        <v>1.6641999999999999</v>
      </c>
      <c r="BH1519" s="17">
        <f t="shared" si="823"/>
        <v>37</v>
      </c>
      <c r="BI1519" s="17">
        <f t="shared" si="824"/>
        <v>20</v>
      </c>
      <c r="BK1519" s="17">
        <f t="shared" si="825"/>
        <v>2</v>
      </c>
      <c r="BM1519" s="17">
        <f t="shared" si="847"/>
        <v>2</v>
      </c>
      <c r="BX1519" s="18">
        <f t="shared" si="849"/>
        <v>201.6991118430775</v>
      </c>
      <c r="BY1519" s="42">
        <v>0.114</v>
      </c>
      <c r="BZ1519" s="43">
        <f t="shared" si="826"/>
        <v>71.999786518291472</v>
      </c>
      <c r="CA1519" s="18">
        <f t="shared" si="827"/>
        <v>33125.733824222436</v>
      </c>
      <c r="CB1519" s="18">
        <f t="shared" si="848"/>
        <v>1790.5802067147263</v>
      </c>
      <c r="CC1519" s="18">
        <f t="shared" si="828"/>
        <v>2302.3037883912907</v>
      </c>
      <c r="CD1519" s="25">
        <f t="shared" si="829"/>
        <v>1.2857864617053101</v>
      </c>
      <c r="CE1519" s="26">
        <f t="shared" si="830"/>
        <v>12.815358536682854</v>
      </c>
      <c r="CF1519" s="18">
        <f t="shared" si="831"/>
        <v>153.6991118430775</v>
      </c>
      <c r="CG1519" s="18">
        <f t="shared" si="832"/>
        <v>85.699111843077517</v>
      </c>
      <c r="CH1519" s="18">
        <f t="shared" si="833"/>
        <v>12452.330252232845</v>
      </c>
      <c r="CI1519" s="18">
        <f t="shared" si="834"/>
        <v>1245.2330252232846</v>
      </c>
      <c r="CJ1519" s="18">
        <f t="shared" si="835"/>
        <v>1488.8613377251318</v>
      </c>
      <c r="CK1519" s="25">
        <f t="shared" si="836"/>
        <v>1.1956487722112588</v>
      </c>
      <c r="CL1519" s="26">
        <f t="shared" si="837"/>
        <v>7.8572997630406771</v>
      </c>
      <c r="CZ1519" s="18">
        <f t="shared" si="838"/>
        <v>29954.716981132075</v>
      </c>
      <c r="DC1519" s="18">
        <f t="shared" si="839"/>
        <v>1244.5486677646163</v>
      </c>
      <c r="DD1519" s="17">
        <f t="shared" si="840"/>
        <v>1</v>
      </c>
      <c r="DE1519" s="17">
        <f t="shared" si="841"/>
        <v>1</v>
      </c>
      <c r="DF1519" s="17">
        <f t="shared" si="842"/>
        <v>1</v>
      </c>
      <c r="DG1519" s="17">
        <f t="shared" si="843"/>
        <v>1</v>
      </c>
      <c r="DH1519" s="17">
        <f t="shared" si="844"/>
        <v>1</v>
      </c>
      <c r="DI1519" s="17">
        <f t="shared" si="845"/>
        <v>1</v>
      </c>
      <c r="DJ1519" s="20" t="s">
        <v>1594</v>
      </c>
    </row>
    <row r="1520" spans="1:114" x14ac:dyDescent="0.2">
      <c r="A1520" s="15" t="s">
        <v>105</v>
      </c>
      <c r="B1520" s="10" t="s">
        <v>1620</v>
      </c>
      <c r="C1520" s="11">
        <f t="shared" si="819"/>
        <v>1.2481500000000001</v>
      </c>
      <c r="D1520" s="11">
        <f t="shared" si="854"/>
        <v>38</v>
      </c>
      <c r="E1520" s="11">
        <f t="shared" si="854"/>
        <v>18</v>
      </c>
      <c r="F1520" s="11">
        <f t="shared" si="854"/>
        <v>0</v>
      </c>
      <c r="G1520" s="11">
        <f t="shared" si="854"/>
        <v>1.5</v>
      </c>
      <c r="H1520" s="11">
        <f t="shared" si="854"/>
        <v>0</v>
      </c>
      <c r="I1520" s="11">
        <f t="shared" si="854"/>
        <v>1.5</v>
      </c>
      <c r="J1520" s="11">
        <f t="shared" si="854"/>
        <v>0</v>
      </c>
      <c r="K1520" s="11">
        <f t="shared" si="854"/>
        <v>0</v>
      </c>
      <c r="L1520" s="11">
        <f t="shared" si="854"/>
        <v>0</v>
      </c>
      <c r="M1520" s="11">
        <f t="shared" si="854"/>
        <v>0</v>
      </c>
      <c r="N1520" s="11">
        <f t="shared" si="854"/>
        <v>0</v>
      </c>
      <c r="O1520" s="11">
        <f t="shared" si="854"/>
        <v>0</v>
      </c>
      <c r="P1520" s="11">
        <f t="shared" si="854"/>
        <v>0</v>
      </c>
      <c r="Q1520" s="11">
        <f t="shared" si="854"/>
        <v>0</v>
      </c>
      <c r="R1520" s="11">
        <f t="shared" si="854"/>
        <v>0</v>
      </c>
      <c r="S1520" s="11">
        <f t="shared" si="846"/>
        <v>0</v>
      </c>
      <c r="T1520" s="11">
        <f t="shared" si="846"/>
        <v>153.20575041173112</v>
      </c>
      <c r="U1520" s="40">
        <f t="shared" si="820"/>
        <v>0.112</v>
      </c>
      <c r="V1520" s="11">
        <f t="shared" si="821"/>
        <v>93.126503967532557</v>
      </c>
      <c r="W1520" s="11">
        <f t="shared" si="821"/>
        <v>26685.313278436155</v>
      </c>
      <c r="X1520" s="11">
        <f t="shared" si="821"/>
        <v>1404.4901725492714</v>
      </c>
      <c r="Y1520" s="11">
        <f t="shared" si="821"/>
        <v>1795.7920065876976</v>
      </c>
      <c r="Z1520" s="11">
        <f t="shared" si="821"/>
        <v>1.2786077408631344</v>
      </c>
      <c r="AA1520" s="11">
        <f t="shared" si="821"/>
        <v>13.197711169683052</v>
      </c>
      <c r="AB1520" s="11">
        <f t="shared" si="821"/>
        <v>117.2057504117311</v>
      </c>
      <c r="AC1520" s="11">
        <f t="shared" si="821"/>
        <v>57.20575041173111</v>
      </c>
      <c r="AD1520" s="11">
        <f t="shared" si="821"/>
        <v>8185.0481878553137</v>
      </c>
      <c r="AE1520" s="11">
        <f t="shared" si="853"/>
        <v>909.44979865059042</v>
      </c>
      <c r="AF1520" s="11">
        <f t="shared" si="853"/>
        <v>1058.7345024703868</v>
      </c>
      <c r="AG1520" s="11">
        <f t="shared" si="853"/>
        <v>1.164148371951151</v>
      </c>
      <c r="AH1520" s="11">
        <f t="shared" si="853"/>
        <v>7.309254555713764</v>
      </c>
      <c r="AI1520" s="11">
        <f t="shared" si="853"/>
        <v>0</v>
      </c>
      <c r="AJ1520" s="11">
        <f t="shared" si="853"/>
        <v>0</v>
      </c>
      <c r="AK1520" s="11">
        <f t="shared" si="853"/>
        <v>0</v>
      </c>
      <c r="AL1520" s="11">
        <f t="shared" si="808"/>
        <v>0</v>
      </c>
      <c r="AM1520" s="11">
        <f t="shared" si="808"/>
        <v>0</v>
      </c>
      <c r="AN1520" s="11">
        <f t="shared" si="808"/>
        <v>0</v>
      </c>
      <c r="AO1520" s="11">
        <f t="shared" si="808"/>
        <v>0</v>
      </c>
      <c r="AP1520" s="11">
        <f t="shared" si="808"/>
        <v>0</v>
      </c>
      <c r="AQ1520" s="11">
        <f t="shared" si="808"/>
        <v>0</v>
      </c>
      <c r="AR1520" s="11">
        <f t="shared" si="808"/>
        <v>0</v>
      </c>
      <c r="AS1520" s="11">
        <f t="shared" si="808"/>
        <v>0</v>
      </c>
      <c r="AT1520" s="11">
        <f t="shared" si="808"/>
        <v>0</v>
      </c>
      <c r="AU1520" s="11">
        <f t="shared" si="850"/>
        <v>0</v>
      </c>
      <c r="AV1520" s="11">
        <f t="shared" si="850"/>
        <v>20530.475235849055</v>
      </c>
      <c r="AW1520" s="11">
        <f t="shared" si="850"/>
        <v>0</v>
      </c>
      <c r="AX1520" s="11">
        <f t="shared" si="850"/>
        <v>0</v>
      </c>
      <c r="AY1520" s="11">
        <f t="shared" si="850"/>
        <v>1195.8086256175966</v>
      </c>
      <c r="AZ1520" s="11">
        <f t="shared" si="850"/>
        <v>1</v>
      </c>
      <c r="BA1520" s="11">
        <f t="shared" si="850"/>
        <v>1</v>
      </c>
      <c r="BB1520" s="11">
        <f t="shared" si="850"/>
        <v>1</v>
      </c>
      <c r="BC1520" s="11">
        <f t="shared" si="852"/>
        <v>1</v>
      </c>
      <c r="BD1520" s="11">
        <f t="shared" si="852"/>
        <v>1</v>
      </c>
      <c r="BE1520" s="11">
        <f t="shared" si="852"/>
        <v>1</v>
      </c>
      <c r="BF1520" s="15" t="str">
        <f t="shared" si="822"/>
        <v>ČSN 42 6936</v>
      </c>
      <c r="BG1520" s="42">
        <v>1.2481500000000001</v>
      </c>
      <c r="BH1520" s="17">
        <f t="shared" si="823"/>
        <v>38</v>
      </c>
      <c r="BI1520" s="17">
        <f t="shared" si="824"/>
        <v>18</v>
      </c>
      <c r="BK1520" s="17">
        <f t="shared" si="825"/>
        <v>1.5</v>
      </c>
      <c r="BM1520" s="17">
        <f t="shared" si="847"/>
        <v>1.5</v>
      </c>
      <c r="BX1520" s="18">
        <f t="shared" si="849"/>
        <v>153.20575041173112</v>
      </c>
      <c r="BY1520" s="42">
        <v>0.112</v>
      </c>
      <c r="BZ1520" s="43">
        <f t="shared" si="826"/>
        <v>93.126503967532557</v>
      </c>
      <c r="CA1520" s="18">
        <f t="shared" si="827"/>
        <v>26685.313278436155</v>
      </c>
      <c r="CB1520" s="18">
        <f t="shared" si="848"/>
        <v>1404.4901725492714</v>
      </c>
      <c r="CC1520" s="18">
        <f t="shared" si="828"/>
        <v>1795.7920065876976</v>
      </c>
      <c r="CD1520" s="25">
        <f t="shared" si="829"/>
        <v>1.2786077408631344</v>
      </c>
      <c r="CE1520" s="26">
        <f t="shared" si="830"/>
        <v>13.197711169683052</v>
      </c>
      <c r="CF1520" s="18">
        <f t="shared" si="831"/>
        <v>117.2057504117311</v>
      </c>
      <c r="CG1520" s="18">
        <f t="shared" si="832"/>
        <v>57.20575041173111</v>
      </c>
      <c r="CH1520" s="18">
        <f t="shared" si="833"/>
        <v>8185.0481878553137</v>
      </c>
      <c r="CI1520" s="18">
        <f t="shared" si="834"/>
        <v>909.44979865059042</v>
      </c>
      <c r="CJ1520" s="18">
        <f t="shared" si="835"/>
        <v>1058.7345024703868</v>
      </c>
      <c r="CK1520" s="25">
        <f t="shared" si="836"/>
        <v>1.164148371951151</v>
      </c>
      <c r="CL1520" s="26">
        <f t="shared" si="837"/>
        <v>7.309254555713764</v>
      </c>
      <c r="CZ1520" s="18">
        <f t="shared" si="838"/>
        <v>20530.475235849055</v>
      </c>
      <c r="DC1520" s="18">
        <f t="shared" si="839"/>
        <v>1195.8086256175966</v>
      </c>
      <c r="DD1520" s="17">
        <f t="shared" si="840"/>
        <v>1</v>
      </c>
      <c r="DE1520" s="17">
        <f t="shared" si="841"/>
        <v>1</v>
      </c>
      <c r="DF1520" s="17">
        <f t="shared" si="842"/>
        <v>1</v>
      </c>
      <c r="DG1520" s="17">
        <f t="shared" si="843"/>
        <v>1</v>
      </c>
      <c r="DH1520" s="17">
        <f t="shared" si="844"/>
        <v>1</v>
      </c>
      <c r="DI1520" s="17">
        <f t="shared" si="845"/>
        <v>1</v>
      </c>
      <c r="DJ1520" s="20" t="s">
        <v>1594</v>
      </c>
    </row>
    <row r="1521" spans="1:114" x14ac:dyDescent="0.2">
      <c r="A1521" s="15" t="s">
        <v>105</v>
      </c>
      <c r="B1521" s="10" t="s">
        <v>1621</v>
      </c>
      <c r="C1521" s="11">
        <f t="shared" si="819"/>
        <v>1.5072000000000001</v>
      </c>
      <c r="D1521" s="11">
        <f t="shared" si="854"/>
        <v>40</v>
      </c>
      <c r="E1521" s="11">
        <f t="shared" si="854"/>
        <v>12</v>
      </c>
      <c r="F1521" s="11">
        <f t="shared" si="854"/>
        <v>0</v>
      </c>
      <c r="G1521" s="11">
        <f t="shared" si="854"/>
        <v>2</v>
      </c>
      <c r="H1521" s="11">
        <f t="shared" si="854"/>
        <v>0</v>
      </c>
      <c r="I1521" s="11">
        <f t="shared" si="854"/>
        <v>2</v>
      </c>
      <c r="J1521" s="11">
        <f t="shared" si="854"/>
        <v>0</v>
      </c>
      <c r="K1521" s="11">
        <f t="shared" si="854"/>
        <v>0</v>
      </c>
      <c r="L1521" s="11">
        <f t="shared" si="854"/>
        <v>0</v>
      </c>
      <c r="M1521" s="11">
        <f t="shared" si="854"/>
        <v>0</v>
      </c>
      <c r="N1521" s="11">
        <f t="shared" si="854"/>
        <v>0</v>
      </c>
      <c r="O1521" s="11">
        <f t="shared" si="854"/>
        <v>0</v>
      </c>
      <c r="P1521" s="11">
        <f t="shared" si="854"/>
        <v>0</v>
      </c>
      <c r="Q1521" s="11">
        <f t="shared" si="854"/>
        <v>0</v>
      </c>
      <c r="R1521" s="11">
        <f t="shared" si="854"/>
        <v>0</v>
      </c>
      <c r="S1521" s="11">
        <f t="shared" si="846"/>
        <v>0</v>
      </c>
      <c r="T1521" s="11">
        <f t="shared" si="846"/>
        <v>181.6991118430775</v>
      </c>
      <c r="U1521" s="40">
        <f t="shared" si="820"/>
        <v>0.104</v>
      </c>
      <c r="V1521" s="11">
        <f t="shared" si="821"/>
        <v>72.913992308085398</v>
      </c>
      <c r="W1521" s="11">
        <f t="shared" si="821"/>
        <v>28932.801524376562</v>
      </c>
      <c r="X1521" s="11">
        <f t="shared" si="821"/>
        <v>1446.6400762188282</v>
      </c>
      <c r="Y1521" s="11">
        <f t="shared" si="821"/>
        <v>2005.8524561559066</v>
      </c>
      <c r="Z1521" s="11">
        <f t="shared" si="821"/>
        <v>1.3865594415154916</v>
      </c>
      <c r="AA1521" s="11">
        <f t="shared" si="821"/>
        <v>12.61882279657749</v>
      </c>
      <c r="AB1521" s="11">
        <f t="shared" si="821"/>
        <v>165.6991118430775</v>
      </c>
      <c r="AC1521" s="11">
        <f t="shared" si="821"/>
        <v>53.699111843077517</v>
      </c>
      <c r="AD1521" s="11">
        <f t="shared" si="821"/>
        <v>3901.9586732543644</v>
      </c>
      <c r="AE1521" s="11">
        <f t="shared" si="853"/>
        <v>650.32644554239403</v>
      </c>
      <c r="AF1521" s="11">
        <f t="shared" si="853"/>
        <v>806.06489035282175</v>
      </c>
      <c r="AG1521" s="11">
        <f t="shared" si="853"/>
        <v>1.2394773361562079</v>
      </c>
      <c r="AH1521" s="11">
        <f t="shared" si="853"/>
        <v>4.6340949761625376</v>
      </c>
      <c r="AI1521" s="11">
        <f t="shared" si="853"/>
        <v>0</v>
      </c>
      <c r="AJ1521" s="11">
        <f t="shared" si="853"/>
        <v>0</v>
      </c>
      <c r="AK1521" s="11">
        <f t="shared" si="853"/>
        <v>0</v>
      </c>
      <c r="AL1521" s="11">
        <f t="shared" si="808"/>
        <v>0</v>
      </c>
      <c r="AM1521" s="11">
        <f t="shared" si="808"/>
        <v>0</v>
      </c>
      <c r="AN1521" s="11">
        <f t="shared" si="808"/>
        <v>0</v>
      </c>
      <c r="AO1521" s="11">
        <f t="shared" si="808"/>
        <v>0</v>
      </c>
      <c r="AP1521" s="11">
        <f t="shared" si="808"/>
        <v>0</v>
      </c>
      <c r="AQ1521" s="11">
        <f t="shared" si="808"/>
        <v>0</v>
      </c>
      <c r="AR1521" s="11">
        <f t="shared" si="808"/>
        <v>0</v>
      </c>
      <c r="AS1521" s="11">
        <f t="shared" si="808"/>
        <v>0</v>
      </c>
      <c r="AT1521" s="11">
        <f t="shared" si="808"/>
        <v>0</v>
      </c>
      <c r="AU1521" s="11">
        <f t="shared" si="850"/>
        <v>0</v>
      </c>
      <c r="AV1521" s="11">
        <f t="shared" si="850"/>
        <v>12033.333333333334</v>
      </c>
      <c r="AW1521" s="11">
        <f t="shared" si="850"/>
        <v>0</v>
      </c>
      <c r="AX1521" s="11">
        <f t="shared" si="850"/>
        <v>0</v>
      </c>
      <c r="AY1521" s="11">
        <f t="shared" si="850"/>
        <v>744.54866776461631</v>
      </c>
      <c r="AZ1521" s="11">
        <f t="shared" si="850"/>
        <v>1</v>
      </c>
      <c r="BA1521" s="11">
        <f t="shared" si="850"/>
        <v>1</v>
      </c>
      <c r="BB1521" s="11">
        <f t="shared" si="850"/>
        <v>1</v>
      </c>
      <c r="BC1521" s="11">
        <f t="shared" si="852"/>
        <v>1</v>
      </c>
      <c r="BD1521" s="11">
        <f t="shared" si="852"/>
        <v>1</v>
      </c>
      <c r="BE1521" s="11">
        <f t="shared" si="852"/>
        <v>1</v>
      </c>
      <c r="BF1521" s="15" t="str">
        <f t="shared" si="822"/>
        <v>ČSN 42 6936</v>
      </c>
      <c r="BG1521" s="42">
        <v>1.5072000000000001</v>
      </c>
      <c r="BH1521" s="17">
        <f t="shared" si="823"/>
        <v>40</v>
      </c>
      <c r="BI1521" s="17">
        <f t="shared" si="824"/>
        <v>12</v>
      </c>
      <c r="BK1521" s="17">
        <f t="shared" si="825"/>
        <v>2</v>
      </c>
      <c r="BM1521" s="17">
        <f t="shared" si="847"/>
        <v>2</v>
      </c>
      <c r="BX1521" s="18">
        <f t="shared" si="849"/>
        <v>181.6991118430775</v>
      </c>
      <c r="BY1521" s="42">
        <v>0.104</v>
      </c>
      <c r="BZ1521" s="43">
        <f t="shared" si="826"/>
        <v>72.913992308085398</v>
      </c>
      <c r="CA1521" s="18">
        <f t="shared" si="827"/>
        <v>28932.801524376562</v>
      </c>
      <c r="CB1521" s="18">
        <f t="shared" si="848"/>
        <v>1446.6400762188282</v>
      </c>
      <c r="CC1521" s="18">
        <f t="shared" si="828"/>
        <v>2005.8524561559066</v>
      </c>
      <c r="CD1521" s="25">
        <f t="shared" si="829"/>
        <v>1.3865594415154916</v>
      </c>
      <c r="CE1521" s="26">
        <f t="shared" si="830"/>
        <v>12.61882279657749</v>
      </c>
      <c r="CF1521" s="18">
        <f t="shared" si="831"/>
        <v>165.6991118430775</v>
      </c>
      <c r="CG1521" s="18">
        <f t="shared" si="832"/>
        <v>53.699111843077517</v>
      </c>
      <c r="CH1521" s="18">
        <f t="shared" si="833"/>
        <v>3901.9586732543644</v>
      </c>
      <c r="CI1521" s="18">
        <f t="shared" si="834"/>
        <v>650.32644554239403</v>
      </c>
      <c r="CJ1521" s="18">
        <f t="shared" si="835"/>
        <v>806.06489035282175</v>
      </c>
      <c r="CK1521" s="25">
        <f t="shared" si="836"/>
        <v>1.2394773361562079</v>
      </c>
      <c r="CL1521" s="26">
        <f t="shared" si="837"/>
        <v>4.6340949761625376</v>
      </c>
      <c r="CZ1521" s="18">
        <f t="shared" si="838"/>
        <v>12033.333333333334</v>
      </c>
      <c r="DC1521" s="18">
        <f t="shared" si="839"/>
        <v>744.54866776461631</v>
      </c>
      <c r="DD1521" s="17">
        <f t="shared" si="840"/>
        <v>1</v>
      </c>
      <c r="DE1521" s="17">
        <f t="shared" si="841"/>
        <v>1</v>
      </c>
      <c r="DF1521" s="17">
        <f t="shared" si="842"/>
        <v>1</v>
      </c>
      <c r="DG1521" s="17">
        <f t="shared" si="843"/>
        <v>1</v>
      </c>
      <c r="DH1521" s="17">
        <f t="shared" si="844"/>
        <v>1</v>
      </c>
      <c r="DI1521" s="17">
        <f t="shared" si="845"/>
        <v>1</v>
      </c>
      <c r="DJ1521" s="20" t="s">
        <v>1594</v>
      </c>
    </row>
    <row r="1522" spans="1:114" x14ac:dyDescent="0.2">
      <c r="A1522" s="15" t="s">
        <v>105</v>
      </c>
      <c r="B1522" s="10" t="s">
        <v>1622</v>
      </c>
      <c r="C1522" s="11">
        <f t="shared" si="819"/>
        <v>1.3423499999999999</v>
      </c>
      <c r="D1522" s="11">
        <f t="shared" si="854"/>
        <v>40</v>
      </c>
      <c r="E1522" s="11">
        <f t="shared" si="854"/>
        <v>20</v>
      </c>
      <c r="F1522" s="11">
        <f t="shared" si="854"/>
        <v>0</v>
      </c>
      <c r="G1522" s="11">
        <f t="shared" si="854"/>
        <v>1.5</v>
      </c>
      <c r="H1522" s="11">
        <f t="shared" si="854"/>
        <v>0</v>
      </c>
      <c r="I1522" s="11">
        <f t="shared" si="854"/>
        <v>1.5</v>
      </c>
      <c r="J1522" s="11">
        <f t="shared" si="854"/>
        <v>0</v>
      </c>
      <c r="K1522" s="11">
        <f t="shared" si="854"/>
        <v>0</v>
      </c>
      <c r="L1522" s="11">
        <f t="shared" si="854"/>
        <v>0</v>
      </c>
      <c r="M1522" s="11">
        <f t="shared" si="854"/>
        <v>0</v>
      </c>
      <c r="N1522" s="11">
        <f t="shared" si="854"/>
        <v>0</v>
      </c>
      <c r="O1522" s="11">
        <f t="shared" si="854"/>
        <v>0</v>
      </c>
      <c r="P1522" s="11">
        <f t="shared" si="854"/>
        <v>0</v>
      </c>
      <c r="Q1522" s="11">
        <f t="shared" si="854"/>
        <v>0</v>
      </c>
      <c r="R1522" s="11">
        <f t="shared" si="854"/>
        <v>0</v>
      </c>
      <c r="S1522" s="11">
        <f t="shared" si="846"/>
        <v>0</v>
      </c>
      <c r="T1522" s="11">
        <f t="shared" si="846"/>
        <v>165.20575041173112</v>
      </c>
      <c r="U1522" s="40">
        <f t="shared" si="820"/>
        <v>0.12</v>
      </c>
      <c r="V1522" s="11">
        <f t="shared" si="821"/>
        <v>92.530823931514718</v>
      </c>
      <c r="W1522" s="11">
        <f t="shared" si="821"/>
        <v>32656.603042023286</v>
      </c>
      <c r="X1522" s="11">
        <f t="shared" si="821"/>
        <v>1632.8301521011642</v>
      </c>
      <c r="Y1522" s="11">
        <f t="shared" si="821"/>
        <v>2067.4977569994289</v>
      </c>
      <c r="Z1522" s="11">
        <f t="shared" si="821"/>
        <v>1.2662050332295274</v>
      </c>
      <c r="AA1522" s="11">
        <f t="shared" si="821"/>
        <v>14.059598658425546</v>
      </c>
      <c r="AB1522" s="11">
        <f t="shared" si="821"/>
        <v>123.20575041173109</v>
      </c>
      <c r="AC1522" s="11">
        <f t="shared" si="821"/>
        <v>63.20575041173111</v>
      </c>
      <c r="AD1522" s="11">
        <f t="shared" si="821"/>
        <v>10972.222943207818</v>
      </c>
      <c r="AE1522" s="11">
        <f t="shared" si="853"/>
        <v>1097.2222943207819</v>
      </c>
      <c r="AF1522" s="11">
        <f t="shared" si="853"/>
        <v>1270.4402528821176</v>
      </c>
      <c r="AG1522" s="11">
        <f t="shared" si="853"/>
        <v>1.1578695214797505</v>
      </c>
      <c r="AH1522" s="11">
        <f t="shared" si="853"/>
        <v>8.1495706993109032</v>
      </c>
      <c r="AI1522" s="11">
        <f t="shared" si="853"/>
        <v>0</v>
      </c>
      <c r="AJ1522" s="11">
        <f t="shared" si="853"/>
        <v>0</v>
      </c>
      <c r="AK1522" s="11">
        <f t="shared" si="853"/>
        <v>0</v>
      </c>
      <c r="AL1522" s="11">
        <f t="shared" si="808"/>
        <v>0</v>
      </c>
      <c r="AM1522" s="11">
        <f t="shared" si="808"/>
        <v>0</v>
      </c>
      <c r="AN1522" s="11">
        <f t="shared" si="808"/>
        <v>0</v>
      </c>
      <c r="AO1522" s="11">
        <f t="shared" si="808"/>
        <v>0</v>
      </c>
      <c r="AP1522" s="11">
        <f t="shared" si="808"/>
        <v>0</v>
      </c>
      <c r="AQ1522" s="11">
        <f t="shared" si="808"/>
        <v>0</v>
      </c>
      <c r="AR1522" s="11">
        <f t="shared" si="808"/>
        <v>0</v>
      </c>
      <c r="AS1522" s="11">
        <f t="shared" si="808"/>
        <v>0</v>
      </c>
      <c r="AT1522" s="11">
        <f t="shared" si="808"/>
        <v>0</v>
      </c>
      <c r="AU1522" s="11">
        <f t="shared" si="850"/>
        <v>0</v>
      </c>
      <c r="AV1522" s="11">
        <f t="shared" si="850"/>
        <v>26700.003289473683</v>
      </c>
      <c r="AW1522" s="11">
        <f t="shared" si="850"/>
        <v>0</v>
      </c>
      <c r="AX1522" s="11">
        <f t="shared" si="850"/>
        <v>0</v>
      </c>
      <c r="AY1522" s="11">
        <f t="shared" si="850"/>
        <v>1415.8086256175966</v>
      </c>
      <c r="AZ1522" s="11">
        <f t="shared" si="850"/>
        <v>1</v>
      </c>
      <c r="BA1522" s="11">
        <f t="shared" si="850"/>
        <v>1</v>
      </c>
      <c r="BB1522" s="11">
        <f t="shared" si="850"/>
        <v>1</v>
      </c>
      <c r="BC1522" s="11">
        <f t="shared" si="852"/>
        <v>1</v>
      </c>
      <c r="BD1522" s="11">
        <f t="shared" si="852"/>
        <v>1</v>
      </c>
      <c r="BE1522" s="11">
        <f t="shared" si="852"/>
        <v>1</v>
      </c>
      <c r="BF1522" s="15" t="str">
        <f t="shared" si="822"/>
        <v>ČSN 42 6936</v>
      </c>
      <c r="BG1522" s="42">
        <v>1.3423499999999999</v>
      </c>
      <c r="BH1522" s="17">
        <f t="shared" si="823"/>
        <v>40</v>
      </c>
      <c r="BI1522" s="17">
        <f t="shared" si="824"/>
        <v>20</v>
      </c>
      <c r="BK1522" s="17">
        <f t="shared" si="825"/>
        <v>1.5</v>
      </c>
      <c r="BM1522" s="17">
        <f t="shared" si="847"/>
        <v>1.5</v>
      </c>
      <c r="BX1522" s="18">
        <f t="shared" si="849"/>
        <v>165.20575041173112</v>
      </c>
      <c r="BY1522" s="42">
        <v>0.12</v>
      </c>
      <c r="BZ1522" s="43">
        <f t="shared" si="826"/>
        <v>92.530823931514718</v>
      </c>
      <c r="CA1522" s="18">
        <f t="shared" si="827"/>
        <v>32656.603042023286</v>
      </c>
      <c r="CB1522" s="18">
        <f t="shared" si="848"/>
        <v>1632.8301521011642</v>
      </c>
      <c r="CC1522" s="18">
        <f t="shared" si="828"/>
        <v>2067.4977569994289</v>
      </c>
      <c r="CD1522" s="25">
        <f t="shared" si="829"/>
        <v>1.2662050332295274</v>
      </c>
      <c r="CE1522" s="26">
        <f t="shared" si="830"/>
        <v>14.059598658425546</v>
      </c>
      <c r="CF1522" s="18">
        <f t="shared" si="831"/>
        <v>123.20575041173109</v>
      </c>
      <c r="CG1522" s="18">
        <f t="shared" si="832"/>
        <v>63.20575041173111</v>
      </c>
      <c r="CH1522" s="18">
        <f t="shared" si="833"/>
        <v>10972.222943207818</v>
      </c>
      <c r="CI1522" s="18">
        <f t="shared" si="834"/>
        <v>1097.2222943207819</v>
      </c>
      <c r="CJ1522" s="18">
        <f t="shared" si="835"/>
        <v>1270.4402528821176</v>
      </c>
      <c r="CK1522" s="25">
        <f t="shared" si="836"/>
        <v>1.1578695214797505</v>
      </c>
      <c r="CL1522" s="26">
        <f t="shared" si="837"/>
        <v>8.1495706993109032</v>
      </c>
      <c r="CZ1522" s="18">
        <f t="shared" si="838"/>
        <v>26700.003289473683</v>
      </c>
      <c r="DC1522" s="18">
        <f t="shared" si="839"/>
        <v>1415.8086256175966</v>
      </c>
      <c r="DD1522" s="17">
        <f t="shared" si="840"/>
        <v>1</v>
      </c>
      <c r="DE1522" s="17">
        <f t="shared" si="841"/>
        <v>1</v>
      </c>
      <c r="DF1522" s="17">
        <f t="shared" si="842"/>
        <v>1</v>
      </c>
      <c r="DG1522" s="17">
        <f t="shared" si="843"/>
        <v>1</v>
      </c>
      <c r="DH1522" s="17">
        <f t="shared" si="844"/>
        <v>1</v>
      </c>
      <c r="DI1522" s="17">
        <f t="shared" si="845"/>
        <v>1</v>
      </c>
      <c r="DJ1522" s="20" t="s">
        <v>1594</v>
      </c>
    </row>
    <row r="1523" spans="1:114" x14ac:dyDescent="0.2">
      <c r="A1523" s="15" t="s">
        <v>105</v>
      </c>
      <c r="B1523" s="10" t="s">
        <v>1623</v>
      </c>
      <c r="C1523" s="11">
        <f t="shared" si="819"/>
        <v>1.7584</v>
      </c>
      <c r="D1523" s="11">
        <f t="shared" si="854"/>
        <v>40</v>
      </c>
      <c r="E1523" s="11">
        <f t="shared" si="854"/>
        <v>20</v>
      </c>
      <c r="F1523" s="11">
        <f t="shared" si="854"/>
        <v>0</v>
      </c>
      <c r="G1523" s="11">
        <f t="shared" si="854"/>
        <v>2</v>
      </c>
      <c r="H1523" s="11">
        <f t="shared" si="854"/>
        <v>0</v>
      </c>
      <c r="I1523" s="11">
        <f t="shared" si="854"/>
        <v>2</v>
      </c>
      <c r="J1523" s="11">
        <f t="shared" si="854"/>
        <v>0</v>
      </c>
      <c r="K1523" s="11">
        <f t="shared" si="854"/>
        <v>0</v>
      </c>
      <c r="L1523" s="11">
        <f t="shared" si="854"/>
        <v>0</v>
      </c>
      <c r="M1523" s="11">
        <f t="shared" si="854"/>
        <v>0</v>
      </c>
      <c r="N1523" s="11">
        <f t="shared" si="854"/>
        <v>0</v>
      </c>
      <c r="O1523" s="11">
        <f t="shared" si="854"/>
        <v>0</v>
      </c>
      <c r="P1523" s="11">
        <f t="shared" si="854"/>
        <v>0</v>
      </c>
      <c r="Q1523" s="11">
        <f t="shared" si="854"/>
        <v>0</v>
      </c>
      <c r="R1523" s="11">
        <f t="shared" si="854"/>
        <v>0</v>
      </c>
      <c r="S1523" s="11">
        <f t="shared" si="846"/>
        <v>0</v>
      </c>
      <c r="T1523" s="11">
        <f t="shared" si="846"/>
        <v>213.6991118430775</v>
      </c>
      <c r="U1523" s="40">
        <f t="shared" si="820"/>
        <v>0.12</v>
      </c>
      <c r="V1523" s="11">
        <f t="shared" si="821"/>
        <v>71.533400733302329</v>
      </c>
      <c r="W1523" s="11">
        <f t="shared" si="821"/>
        <v>40495.468191043226</v>
      </c>
      <c r="X1523" s="11">
        <f t="shared" si="821"/>
        <v>2024.7734095521614</v>
      </c>
      <c r="Y1523" s="11">
        <f t="shared" si="821"/>
        <v>2613.8524561559066</v>
      </c>
      <c r="Z1523" s="11">
        <f t="shared" si="821"/>
        <v>1.2909357875921719</v>
      </c>
      <c r="AA1523" s="11">
        <f t="shared" si="821"/>
        <v>13.765812619445395</v>
      </c>
      <c r="AB1523" s="11">
        <f t="shared" si="821"/>
        <v>165.6991118430775</v>
      </c>
      <c r="AC1523" s="11">
        <f t="shared" si="821"/>
        <v>85.699111843077517</v>
      </c>
      <c r="AD1523" s="11">
        <f t="shared" si="821"/>
        <v>13428.330252232845</v>
      </c>
      <c r="AE1523" s="11">
        <f t="shared" si="853"/>
        <v>1342.8330252232845</v>
      </c>
      <c r="AF1523" s="11">
        <f t="shared" si="853"/>
        <v>1596.8613377251318</v>
      </c>
      <c r="AG1523" s="11">
        <f t="shared" si="853"/>
        <v>1.1891734174914321</v>
      </c>
      <c r="AH1523" s="11">
        <f t="shared" si="853"/>
        <v>7.9270144198651362</v>
      </c>
      <c r="AI1523" s="11">
        <f t="shared" si="853"/>
        <v>0</v>
      </c>
      <c r="AJ1523" s="11">
        <f t="shared" si="853"/>
        <v>0</v>
      </c>
      <c r="AK1523" s="11">
        <f t="shared" si="853"/>
        <v>0</v>
      </c>
      <c r="AL1523" s="11">
        <f t="shared" si="808"/>
        <v>0</v>
      </c>
      <c r="AM1523" s="11">
        <f t="shared" si="808"/>
        <v>0</v>
      </c>
      <c r="AN1523" s="11">
        <f t="shared" si="808"/>
        <v>0</v>
      </c>
      <c r="AO1523" s="11">
        <f t="shared" si="808"/>
        <v>0</v>
      </c>
      <c r="AP1523" s="11">
        <f t="shared" si="808"/>
        <v>0</v>
      </c>
      <c r="AQ1523" s="11">
        <f t="shared" si="808"/>
        <v>0</v>
      </c>
      <c r="AR1523" s="11">
        <f t="shared" si="808"/>
        <v>0</v>
      </c>
      <c r="AS1523" s="11">
        <f t="shared" si="808"/>
        <v>0</v>
      </c>
      <c r="AT1523" s="11">
        <f t="shared" si="808"/>
        <v>0</v>
      </c>
      <c r="AU1523" s="11">
        <f t="shared" si="850"/>
        <v>0</v>
      </c>
      <c r="AV1523" s="11">
        <f t="shared" si="850"/>
        <v>33418.285714285717</v>
      </c>
      <c r="AW1523" s="11">
        <f t="shared" si="850"/>
        <v>0</v>
      </c>
      <c r="AX1523" s="11">
        <f t="shared" si="850"/>
        <v>0</v>
      </c>
      <c r="AY1523" s="11">
        <f t="shared" si="850"/>
        <v>1352.5486677646163</v>
      </c>
      <c r="AZ1523" s="11">
        <f t="shared" si="850"/>
        <v>1</v>
      </c>
      <c r="BA1523" s="11">
        <f t="shared" si="850"/>
        <v>1</v>
      </c>
      <c r="BB1523" s="11">
        <f t="shared" si="850"/>
        <v>1</v>
      </c>
      <c r="BC1523" s="11">
        <f t="shared" si="852"/>
        <v>1</v>
      </c>
      <c r="BD1523" s="11">
        <f t="shared" si="852"/>
        <v>1</v>
      </c>
      <c r="BE1523" s="11">
        <f t="shared" si="852"/>
        <v>1</v>
      </c>
      <c r="BF1523" s="15" t="str">
        <f t="shared" si="822"/>
        <v>ČSN 42 6936</v>
      </c>
      <c r="BG1523" s="42">
        <v>1.7584</v>
      </c>
      <c r="BH1523" s="17">
        <f t="shared" si="823"/>
        <v>40</v>
      </c>
      <c r="BI1523" s="17">
        <f t="shared" si="824"/>
        <v>20</v>
      </c>
      <c r="BK1523" s="17">
        <f t="shared" si="825"/>
        <v>2</v>
      </c>
      <c r="BM1523" s="17">
        <f t="shared" si="847"/>
        <v>2</v>
      </c>
      <c r="BX1523" s="18">
        <f t="shared" si="849"/>
        <v>213.6991118430775</v>
      </c>
      <c r="BY1523" s="42">
        <v>0.12</v>
      </c>
      <c r="BZ1523" s="43">
        <f t="shared" si="826"/>
        <v>71.533400733302329</v>
      </c>
      <c r="CA1523" s="18">
        <f t="shared" si="827"/>
        <v>40495.468191043226</v>
      </c>
      <c r="CB1523" s="18">
        <f t="shared" si="848"/>
        <v>2024.7734095521614</v>
      </c>
      <c r="CC1523" s="18">
        <f t="shared" si="828"/>
        <v>2613.8524561559066</v>
      </c>
      <c r="CD1523" s="25">
        <f t="shared" si="829"/>
        <v>1.2909357875921719</v>
      </c>
      <c r="CE1523" s="26">
        <f t="shared" si="830"/>
        <v>13.765812619445395</v>
      </c>
      <c r="CF1523" s="18">
        <f t="shared" si="831"/>
        <v>165.6991118430775</v>
      </c>
      <c r="CG1523" s="18">
        <f t="shared" si="832"/>
        <v>85.699111843077517</v>
      </c>
      <c r="CH1523" s="18">
        <f t="shared" si="833"/>
        <v>13428.330252232845</v>
      </c>
      <c r="CI1523" s="18">
        <f t="shared" si="834"/>
        <v>1342.8330252232845</v>
      </c>
      <c r="CJ1523" s="18">
        <f t="shared" si="835"/>
        <v>1596.8613377251318</v>
      </c>
      <c r="CK1523" s="25">
        <f t="shared" si="836"/>
        <v>1.1891734174914321</v>
      </c>
      <c r="CL1523" s="26">
        <f t="shared" si="837"/>
        <v>7.9270144198651362</v>
      </c>
      <c r="CZ1523" s="18">
        <f t="shared" si="838"/>
        <v>33418.285714285717</v>
      </c>
      <c r="DC1523" s="18">
        <f t="shared" si="839"/>
        <v>1352.5486677646163</v>
      </c>
      <c r="DD1523" s="17">
        <f t="shared" si="840"/>
        <v>1</v>
      </c>
      <c r="DE1523" s="17">
        <f t="shared" si="841"/>
        <v>1</v>
      </c>
      <c r="DF1523" s="17">
        <f t="shared" si="842"/>
        <v>1</v>
      </c>
      <c r="DG1523" s="17">
        <f t="shared" si="843"/>
        <v>1</v>
      </c>
      <c r="DH1523" s="17">
        <f t="shared" si="844"/>
        <v>1</v>
      </c>
      <c r="DI1523" s="17">
        <f t="shared" si="845"/>
        <v>1</v>
      </c>
      <c r="DJ1523" s="20" t="s">
        <v>1594</v>
      </c>
    </row>
    <row r="1524" spans="1:114" x14ac:dyDescent="0.2">
      <c r="A1524" s="15" t="s">
        <v>105</v>
      </c>
      <c r="B1524" s="10" t="s">
        <v>1624</v>
      </c>
      <c r="C1524" s="11">
        <f t="shared" si="819"/>
        <v>2.1587499999999999</v>
      </c>
      <c r="D1524" s="11">
        <f t="shared" si="854"/>
        <v>40</v>
      </c>
      <c r="E1524" s="11">
        <f t="shared" si="854"/>
        <v>20</v>
      </c>
      <c r="F1524" s="11">
        <f t="shared" si="854"/>
        <v>0</v>
      </c>
      <c r="G1524" s="11">
        <f t="shared" si="854"/>
        <v>2.5</v>
      </c>
      <c r="H1524" s="11">
        <f t="shared" si="854"/>
        <v>0</v>
      </c>
      <c r="I1524" s="11">
        <f t="shared" si="854"/>
        <v>2.5</v>
      </c>
      <c r="J1524" s="11">
        <f t="shared" si="854"/>
        <v>0</v>
      </c>
      <c r="K1524" s="11">
        <f t="shared" si="854"/>
        <v>0</v>
      </c>
      <c r="L1524" s="11">
        <f t="shared" si="854"/>
        <v>0</v>
      </c>
      <c r="M1524" s="11">
        <f t="shared" si="854"/>
        <v>0</v>
      </c>
      <c r="N1524" s="11">
        <f t="shared" si="854"/>
        <v>0</v>
      </c>
      <c r="O1524" s="11">
        <f t="shared" si="854"/>
        <v>0</v>
      </c>
      <c r="P1524" s="11">
        <f t="shared" si="854"/>
        <v>0</v>
      </c>
      <c r="Q1524" s="11">
        <f t="shared" si="854"/>
        <v>0</v>
      </c>
      <c r="R1524" s="11">
        <f t="shared" si="854"/>
        <v>0</v>
      </c>
      <c r="S1524" s="11">
        <f t="shared" si="846"/>
        <v>0</v>
      </c>
      <c r="T1524" s="11">
        <f t="shared" si="846"/>
        <v>258.90486225480862</v>
      </c>
      <c r="U1524" s="40">
        <f t="shared" si="820"/>
        <v>0.12</v>
      </c>
      <c r="V1524" s="11">
        <f t="shared" si="821"/>
        <v>59.043403320780001</v>
      </c>
      <c r="W1524" s="11">
        <f t="shared" si="821"/>
        <v>46942.954910364293</v>
      </c>
      <c r="X1524" s="11">
        <f t="shared" si="821"/>
        <v>2347.1477455182148</v>
      </c>
      <c r="Y1524" s="11">
        <f t="shared" si="821"/>
        <v>3091.906267155463</v>
      </c>
      <c r="Z1524" s="11">
        <f t="shared" si="821"/>
        <v>1.3173036393040596</v>
      </c>
      <c r="AA1524" s="11">
        <f t="shared" si="821"/>
        <v>13.465271313567593</v>
      </c>
      <c r="AB1524" s="11">
        <f t="shared" si="821"/>
        <v>208.90486225480865</v>
      </c>
      <c r="AC1524" s="11">
        <f t="shared" si="821"/>
        <v>108.90486225480863</v>
      </c>
      <c r="AD1524" s="11">
        <f t="shared" si="821"/>
        <v>15370.315792735908</v>
      </c>
      <c r="AE1524" s="11">
        <f t="shared" si="853"/>
        <v>1537.0315792735908</v>
      </c>
      <c r="AF1524" s="11">
        <f t="shared" si="853"/>
        <v>1877.8576446073764</v>
      </c>
      <c r="AG1524" s="11">
        <f t="shared" si="853"/>
        <v>1.2217430467465489</v>
      </c>
      <c r="AH1524" s="11">
        <f t="shared" si="853"/>
        <v>7.7049760290392566</v>
      </c>
      <c r="AI1524" s="11">
        <f t="shared" si="853"/>
        <v>0</v>
      </c>
      <c r="AJ1524" s="11">
        <f t="shared" si="853"/>
        <v>0</v>
      </c>
      <c r="AK1524" s="11">
        <f t="shared" si="853"/>
        <v>0</v>
      </c>
      <c r="AL1524" s="11">
        <f t="shared" si="808"/>
        <v>0</v>
      </c>
      <c r="AM1524" s="11">
        <f t="shared" si="808"/>
        <v>0</v>
      </c>
      <c r="AN1524" s="11">
        <f t="shared" si="808"/>
        <v>0</v>
      </c>
      <c r="AO1524" s="11">
        <f t="shared" si="808"/>
        <v>0</v>
      </c>
      <c r="AP1524" s="11">
        <f t="shared" si="808"/>
        <v>0</v>
      </c>
      <c r="AQ1524" s="11">
        <f t="shared" si="808"/>
        <v>0</v>
      </c>
      <c r="AR1524" s="11">
        <f t="shared" si="808"/>
        <v>0</v>
      </c>
      <c r="AS1524" s="11">
        <f t="shared" si="808"/>
        <v>0</v>
      </c>
      <c r="AT1524" s="11">
        <f t="shared" si="808"/>
        <v>0</v>
      </c>
      <c r="AU1524" s="11">
        <f t="shared" si="850"/>
        <v>0</v>
      </c>
      <c r="AV1524" s="11">
        <f t="shared" si="850"/>
        <v>39151.278409090912</v>
      </c>
      <c r="AW1524" s="11">
        <f t="shared" si="850"/>
        <v>0</v>
      </c>
      <c r="AX1524" s="11">
        <f t="shared" si="850"/>
        <v>0</v>
      </c>
      <c r="AY1524" s="11">
        <f t="shared" si="850"/>
        <v>1288.3572933822129</v>
      </c>
      <c r="AZ1524" s="11">
        <f t="shared" si="850"/>
        <v>1</v>
      </c>
      <c r="BA1524" s="11">
        <f t="shared" si="850"/>
        <v>1</v>
      </c>
      <c r="BB1524" s="11">
        <f t="shared" si="850"/>
        <v>1</v>
      </c>
      <c r="BC1524" s="11">
        <f t="shared" si="852"/>
        <v>1</v>
      </c>
      <c r="BD1524" s="11">
        <f t="shared" si="852"/>
        <v>1</v>
      </c>
      <c r="BE1524" s="11">
        <f t="shared" si="852"/>
        <v>1</v>
      </c>
      <c r="BF1524" s="15" t="str">
        <f t="shared" si="822"/>
        <v>ČSN 42 6936</v>
      </c>
      <c r="BG1524" s="42">
        <v>2.1587499999999999</v>
      </c>
      <c r="BH1524" s="17">
        <f t="shared" si="823"/>
        <v>40</v>
      </c>
      <c r="BI1524" s="17">
        <f t="shared" si="824"/>
        <v>20</v>
      </c>
      <c r="BK1524" s="17">
        <f t="shared" si="825"/>
        <v>2.5</v>
      </c>
      <c r="BM1524" s="17">
        <f t="shared" si="847"/>
        <v>2.5</v>
      </c>
      <c r="BX1524" s="18">
        <f t="shared" si="849"/>
        <v>258.90486225480862</v>
      </c>
      <c r="BY1524" s="42">
        <v>0.12</v>
      </c>
      <c r="BZ1524" s="43">
        <f t="shared" si="826"/>
        <v>59.043403320780001</v>
      </c>
      <c r="CA1524" s="18">
        <f t="shared" si="827"/>
        <v>46942.954910364293</v>
      </c>
      <c r="CB1524" s="18">
        <f t="shared" si="848"/>
        <v>2347.1477455182148</v>
      </c>
      <c r="CC1524" s="18">
        <f t="shared" si="828"/>
        <v>3091.906267155463</v>
      </c>
      <c r="CD1524" s="25">
        <f t="shared" si="829"/>
        <v>1.3173036393040596</v>
      </c>
      <c r="CE1524" s="26">
        <f t="shared" si="830"/>
        <v>13.465271313567593</v>
      </c>
      <c r="CF1524" s="18">
        <f t="shared" si="831"/>
        <v>208.90486225480865</v>
      </c>
      <c r="CG1524" s="18">
        <f t="shared" si="832"/>
        <v>108.90486225480863</v>
      </c>
      <c r="CH1524" s="18">
        <f t="shared" si="833"/>
        <v>15370.315792735908</v>
      </c>
      <c r="CI1524" s="18">
        <f t="shared" si="834"/>
        <v>1537.0315792735908</v>
      </c>
      <c r="CJ1524" s="18">
        <f t="shared" si="835"/>
        <v>1877.8576446073764</v>
      </c>
      <c r="CK1524" s="25">
        <f t="shared" si="836"/>
        <v>1.2217430467465489</v>
      </c>
      <c r="CL1524" s="26">
        <f t="shared" si="837"/>
        <v>7.7049760290392566</v>
      </c>
      <c r="CZ1524" s="18">
        <f t="shared" si="838"/>
        <v>39151.278409090912</v>
      </c>
      <c r="DC1524" s="18">
        <f t="shared" si="839"/>
        <v>1288.3572933822129</v>
      </c>
      <c r="DD1524" s="17">
        <f t="shared" si="840"/>
        <v>1</v>
      </c>
      <c r="DE1524" s="17">
        <f t="shared" si="841"/>
        <v>1</v>
      </c>
      <c r="DF1524" s="17">
        <f t="shared" si="842"/>
        <v>1</v>
      </c>
      <c r="DG1524" s="17">
        <f t="shared" si="843"/>
        <v>1</v>
      </c>
      <c r="DH1524" s="17">
        <f t="shared" si="844"/>
        <v>1</v>
      </c>
      <c r="DI1524" s="17">
        <f t="shared" si="845"/>
        <v>1</v>
      </c>
      <c r="DJ1524" s="20" t="s">
        <v>1594</v>
      </c>
    </row>
    <row r="1525" spans="1:114" x14ac:dyDescent="0.2">
      <c r="A1525" s="15" t="s">
        <v>105</v>
      </c>
      <c r="B1525" s="10" t="s">
        <v>1625</v>
      </c>
      <c r="C1525" s="11">
        <f t="shared" si="819"/>
        <v>2.5434000000000001</v>
      </c>
      <c r="D1525" s="11">
        <f t="shared" si="854"/>
        <v>40</v>
      </c>
      <c r="E1525" s="11">
        <f t="shared" si="854"/>
        <v>20</v>
      </c>
      <c r="F1525" s="11">
        <f t="shared" si="854"/>
        <v>0</v>
      </c>
      <c r="G1525" s="11">
        <f t="shared" si="854"/>
        <v>3</v>
      </c>
      <c r="H1525" s="11">
        <f t="shared" si="854"/>
        <v>0</v>
      </c>
      <c r="I1525" s="11">
        <f t="shared" si="854"/>
        <v>3</v>
      </c>
      <c r="J1525" s="11">
        <f t="shared" si="854"/>
        <v>0</v>
      </c>
      <c r="K1525" s="11">
        <f t="shared" si="854"/>
        <v>0</v>
      </c>
      <c r="L1525" s="11">
        <f t="shared" si="854"/>
        <v>0</v>
      </c>
      <c r="M1525" s="11">
        <f t="shared" si="854"/>
        <v>0</v>
      </c>
      <c r="N1525" s="11">
        <f t="shared" si="854"/>
        <v>0</v>
      </c>
      <c r="O1525" s="11">
        <f t="shared" si="854"/>
        <v>0</v>
      </c>
      <c r="P1525" s="11">
        <f t="shared" si="854"/>
        <v>0</v>
      </c>
      <c r="Q1525" s="11">
        <f t="shared" si="854"/>
        <v>0</v>
      </c>
      <c r="R1525" s="11">
        <f t="shared" si="854"/>
        <v>0</v>
      </c>
      <c r="S1525" s="11">
        <f t="shared" si="846"/>
        <v>0</v>
      </c>
      <c r="T1525" s="11">
        <f t="shared" si="846"/>
        <v>300.82300164692441</v>
      </c>
      <c r="U1525" s="40">
        <f t="shared" si="820"/>
        <v>0.12</v>
      </c>
      <c r="V1525" s="11">
        <f t="shared" si="821"/>
        <v>50.816008483831133</v>
      </c>
      <c r="W1525" s="11">
        <f t="shared" si="821"/>
        <v>52075.56709132508</v>
      </c>
      <c r="X1525" s="11">
        <f t="shared" si="821"/>
        <v>2603.7783545662542</v>
      </c>
      <c r="Y1525" s="11">
        <f t="shared" si="821"/>
        <v>3503.5220230569421</v>
      </c>
      <c r="Z1525" s="11">
        <f t="shared" si="821"/>
        <v>1.3455530947604679</v>
      </c>
      <c r="AA1525" s="11">
        <f t="shared" si="821"/>
        <v>13.157139634699536</v>
      </c>
      <c r="AB1525" s="11">
        <f t="shared" si="821"/>
        <v>252.82300164692444</v>
      </c>
      <c r="AC1525" s="11">
        <f t="shared" si="821"/>
        <v>132.82300164692444</v>
      </c>
      <c r="AD1525" s="11">
        <f t="shared" si="821"/>
        <v>16847.426794878687</v>
      </c>
      <c r="AE1525" s="11">
        <f t="shared" si="853"/>
        <v>1684.7426794878688</v>
      </c>
      <c r="AF1525" s="11">
        <f t="shared" si="853"/>
        <v>2115.2920065876979</v>
      </c>
      <c r="AG1525" s="11">
        <f t="shared" si="853"/>
        <v>1.2555579153670566</v>
      </c>
      <c r="AH1525" s="11">
        <f t="shared" si="853"/>
        <v>7.4836121047221917</v>
      </c>
      <c r="AI1525" s="11">
        <f t="shared" si="853"/>
        <v>0</v>
      </c>
      <c r="AJ1525" s="11">
        <f t="shared" si="853"/>
        <v>0</v>
      </c>
      <c r="AK1525" s="11">
        <f t="shared" si="853"/>
        <v>0</v>
      </c>
      <c r="AL1525" s="11">
        <f t="shared" si="808"/>
        <v>0</v>
      </c>
      <c r="AM1525" s="11">
        <f t="shared" si="808"/>
        <v>0</v>
      </c>
      <c r="AN1525" s="11">
        <f t="shared" si="808"/>
        <v>0</v>
      </c>
      <c r="AO1525" s="11">
        <f t="shared" si="808"/>
        <v>0</v>
      </c>
      <c r="AP1525" s="11">
        <f t="shared" si="808"/>
        <v>0</v>
      </c>
      <c r="AQ1525" s="11">
        <f t="shared" si="808"/>
        <v>0</v>
      </c>
      <c r="AR1525" s="11">
        <f t="shared" si="808"/>
        <v>0</v>
      </c>
      <c r="AS1525" s="11">
        <f t="shared" si="808"/>
        <v>0</v>
      </c>
      <c r="AT1525" s="11">
        <f t="shared" si="808"/>
        <v>0</v>
      </c>
      <c r="AU1525" s="11">
        <f t="shared" si="850"/>
        <v>0</v>
      </c>
      <c r="AV1525" s="11">
        <f t="shared" si="850"/>
        <v>43960.111111111109</v>
      </c>
      <c r="AW1525" s="11">
        <f t="shared" si="850"/>
        <v>0</v>
      </c>
      <c r="AX1525" s="11">
        <f t="shared" si="850"/>
        <v>0</v>
      </c>
      <c r="AY1525" s="11">
        <f t="shared" si="850"/>
        <v>1223.2345024703866</v>
      </c>
      <c r="AZ1525" s="11">
        <f t="shared" si="850"/>
        <v>1</v>
      </c>
      <c r="BA1525" s="11">
        <f t="shared" si="850"/>
        <v>1</v>
      </c>
      <c r="BB1525" s="11">
        <f t="shared" si="850"/>
        <v>1</v>
      </c>
      <c r="BC1525" s="11">
        <f t="shared" si="852"/>
        <v>1</v>
      </c>
      <c r="BD1525" s="11">
        <f t="shared" si="852"/>
        <v>1</v>
      </c>
      <c r="BE1525" s="11">
        <f t="shared" si="852"/>
        <v>1</v>
      </c>
      <c r="BF1525" s="15" t="str">
        <f t="shared" si="822"/>
        <v>ČSN 42 6936</v>
      </c>
      <c r="BG1525" s="42">
        <v>2.5434000000000001</v>
      </c>
      <c r="BH1525" s="17">
        <f t="shared" si="823"/>
        <v>40</v>
      </c>
      <c r="BI1525" s="17">
        <f t="shared" si="824"/>
        <v>20</v>
      </c>
      <c r="BK1525" s="17">
        <f t="shared" si="825"/>
        <v>3</v>
      </c>
      <c r="BM1525" s="17">
        <f t="shared" si="847"/>
        <v>3</v>
      </c>
      <c r="BX1525" s="18">
        <f t="shared" si="849"/>
        <v>300.82300164692441</v>
      </c>
      <c r="BY1525" s="42">
        <v>0.12</v>
      </c>
      <c r="BZ1525" s="43">
        <f t="shared" si="826"/>
        <v>50.816008483831133</v>
      </c>
      <c r="CA1525" s="18">
        <f t="shared" si="827"/>
        <v>52075.56709132508</v>
      </c>
      <c r="CB1525" s="18">
        <f t="shared" si="848"/>
        <v>2603.7783545662542</v>
      </c>
      <c r="CC1525" s="18">
        <f t="shared" si="828"/>
        <v>3503.5220230569421</v>
      </c>
      <c r="CD1525" s="25">
        <f t="shared" si="829"/>
        <v>1.3455530947604679</v>
      </c>
      <c r="CE1525" s="26">
        <f t="shared" si="830"/>
        <v>13.157139634699536</v>
      </c>
      <c r="CF1525" s="18">
        <f t="shared" si="831"/>
        <v>252.82300164692444</v>
      </c>
      <c r="CG1525" s="18">
        <f t="shared" si="832"/>
        <v>132.82300164692444</v>
      </c>
      <c r="CH1525" s="18">
        <f t="shared" si="833"/>
        <v>16847.426794878687</v>
      </c>
      <c r="CI1525" s="18">
        <f t="shared" si="834"/>
        <v>1684.7426794878688</v>
      </c>
      <c r="CJ1525" s="18">
        <f t="shared" si="835"/>
        <v>2115.2920065876979</v>
      </c>
      <c r="CK1525" s="25">
        <f t="shared" si="836"/>
        <v>1.2555579153670566</v>
      </c>
      <c r="CL1525" s="26">
        <f t="shared" si="837"/>
        <v>7.4836121047221917</v>
      </c>
      <c r="CZ1525" s="18">
        <f t="shared" si="838"/>
        <v>43960.111111111109</v>
      </c>
      <c r="DC1525" s="18">
        <f t="shared" si="839"/>
        <v>1223.2345024703866</v>
      </c>
      <c r="DD1525" s="17">
        <f t="shared" si="840"/>
        <v>1</v>
      </c>
      <c r="DE1525" s="17">
        <f t="shared" si="841"/>
        <v>1</v>
      </c>
      <c r="DF1525" s="17">
        <f t="shared" si="842"/>
        <v>1</v>
      </c>
      <c r="DG1525" s="17">
        <f t="shared" si="843"/>
        <v>1</v>
      </c>
      <c r="DH1525" s="17">
        <f t="shared" si="844"/>
        <v>1</v>
      </c>
      <c r="DI1525" s="17">
        <f t="shared" si="845"/>
        <v>1</v>
      </c>
      <c r="DJ1525" s="20" t="s">
        <v>1594</v>
      </c>
    </row>
    <row r="1526" spans="1:114" x14ac:dyDescent="0.2">
      <c r="A1526" s="15" t="s">
        <v>105</v>
      </c>
      <c r="B1526" s="10" t="s">
        <v>1626</v>
      </c>
      <c r="C1526" s="11">
        <f t="shared" si="819"/>
        <v>1.4601</v>
      </c>
      <c r="D1526" s="11">
        <f t="shared" si="854"/>
        <v>40</v>
      </c>
      <c r="E1526" s="11">
        <f t="shared" si="854"/>
        <v>25</v>
      </c>
      <c r="F1526" s="11">
        <f t="shared" si="854"/>
        <v>0</v>
      </c>
      <c r="G1526" s="11">
        <f t="shared" si="854"/>
        <v>1.5</v>
      </c>
      <c r="H1526" s="11">
        <f t="shared" si="854"/>
        <v>0</v>
      </c>
      <c r="I1526" s="11">
        <f t="shared" si="854"/>
        <v>1.5</v>
      </c>
      <c r="J1526" s="11">
        <f t="shared" si="854"/>
        <v>0</v>
      </c>
      <c r="K1526" s="11">
        <f t="shared" si="854"/>
        <v>0</v>
      </c>
      <c r="L1526" s="11">
        <f t="shared" si="854"/>
        <v>0</v>
      </c>
      <c r="M1526" s="11">
        <f t="shared" si="854"/>
        <v>0</v>
      </c>
      <c r="N1526" s="11">
        <f t="shared" si="854"/>
        <v>0</v>
      </c>
      <c r="O1526" s="11">
        <f t="shared" si="854"/>
        <v>0</v>
      </c>
      <c r="P1526" s="11">
        <f t="shared" si="854"/>
        <v>0</v>
      </c>
      <c r="Q1526" s="11">
        <f t="shared" si="854"/>
        <v>0</v>
      </c>
      <c r="R1526" s="11">
        <f t="shared" si="854"/>
        <v>0</v>
      </c>
      <c r="S1526" s="11">
        <f t="shared" si="846"/>
        <v>0</v>
      </c>
      <c r="T1526" s="11">
        <f t="shared" si="846"/>
        <v>180.20575041173112</v>
      </c>
      <c r="U1526" s="40">
        <f t="shared" si="820"/>
        <v>0.13</v>
      </c>
      <c r="V1526" s="11">
        <f t="shared" si="821"/>
        <v>91.897786370873021</v>
      </c>
      <c r="W1526" s="11">
        <f t="shared" si="821"/>
        <v>38217.853042023286</v>
      </c>
      <c r="X1526" s="11">
        <f t="shared" si="821"/>
        <v>1910.8926521011642</v>
      </c>
      <c r="Y1526" s="11">
        <f t="shared" si="821"/>
        <v>2356.2477569994289</v>
      </c>
      <c r="Z1526" s="11">
        <f t="shared" si="821"/>
        <v>1.2330612891355068</v>
      </c>
      <c r="AA1526" s="11">
        <f t="shared" si="821"/>
        <v>14.562931958892388</v>
      </c>
      <c r="AB1526" s="11">
        <f t="shared" si="821"/>
        <v>123.20575041173109</v>
      </c>
      <c r="AC1526" s="11">
        <f t="shared" si="821"/>
        <v>78.205750411731103</v>
      </c>
      <c r="AD1526" s="11">
        <f t="shared" si="821"/>
        <v>18388.210147691727</v>
      </c>
      <c r="AE1526" s="11">
        <f t="shared" si="853"/>
        <v>1471.0568118153381</v>
      </c>
      <c r="AF1526" s="11">
        <f t="shared" si="853"/>
        <v>1702.2046289114455</v>
      </c>
      <c r="AG1526" s="11">
        <f t="shared" si="853"/>
        <v>1.1571304488307712</v>
      </c>
      <c r="AH1526" s="11">
        <f t="shared" si="853"/>
        <v>10.101489262624007</v>
      </c>
      <c r="AI1526" s="11">
        <f t="shared" si="853"/>
        <v>0</v>
      </c>
      <c r="AJ1526" s="11">
        <f t="shared" si="853"/>
        <v>0</v>
      </c>
      <c r="AK1526" s="11">
        <f t="shared" si="853"/>
        <v>0</v>
      </c>
      <c r="AL1526" s="11">
        <f t="shared" si="808"/>
        <v>0</v>
      </c>
      <c r="AM1526" s="11">
        <f t="shared" si="808"/>
        <v>0</v>
      </c>
      <c r="AN1526" s="11">
        <f t="shared" ref="AN1526:AW1553" si="855">IF($A1526="x",CR1526,"")</f>
        <v>0</v>
      </c>
      <c r="AO1526" s="11">
        <f t="shared" si="855"/>
        <v>0</v>
      </c>
      <c r="AP1526" s="11">
        <f t="shared" si="855"/>
        <v>0</v>
      </c>
      <c r="AQ1526" s="11">
        <f t="shared" si="855"/>
        <v>0</v>
      </c>
      <c r="AR1526" s="11">
        <f t="shared" si="855"/>
        <v>0</v>
      </c>
      <c r="AS1526" s="11">
        <f t="shared" si="855"/>
        <v>0</v>
      </c>
      <c r="AT1526" s="11">
        <f t="shared" si="855"/>
        <v>0</v>
      </c>
      <c r="AU1526" s="11">
        <f t="shared" si="850"/>
        <v>0</v>
      </c>
      <c r="AV1526" s="11">
        <f t="shared" si="850"/>
        <v>39608.349798387098</v>
      </c>
      <c r="AW1526" s="11">
        <f t="shared" si="850"/>
        <v>0</v>
      </c>
      <c r="AX1526" s="11">
        <f t="shared" si="850"/>
        <v>0</v>
      </c>
      <c r="AY1526" s="11">
        <f t="shared" si="850"/>
        <v>1800.8086256175966</v>
      </c>
      <c r="AZ1526" s="11">
        <f t="shared" si="850"/>
        <v>1</v>
      </c>
      <c r="BA1526" s="11">
        <f t="shared" si="850"/>
        <v>1</v>
      </c>
      <c r="BB1526" s="11">
        <f t="shared" si="850"/>
        <v>1</v>
      </c>
      <c r="BC1526" s="11">
        <f t="shared" si="852"/>
        <v>1</v>
      </c>
      <c r="BD1526" s="11">
        <f t="shared" si="852"/>
        <v>1</v>
      </c>
      <c r="BE1526" s="11">
        <f t="shared" si="852"/>
        <v>1</v>
      </c>
      <c r="BF1526" s="15" t="str">
        <f t="shared" si="822"/>
        <v>ČSN 42 6936</v>
      </c>
      <c r="BG1526" s="42">
        <v>1.4601</v>
      </c>
      <c r="BH1526" s="17">
        <f t="shared" si="823"/>
        <v>40</v>
      </c>
      <c r="BI1526" s="17">
        <f t="shared" si="824"/>
        <v>25</v>
      </c>
      <c r="BK1526" s="17">
        <f t="shared" si="825"/>
        <v>1.5</v>
      </c>
      <c r="BM1526" s="17">
        <f t="shared" si="847"/>
        <v>1.5</v>
      </c>
      <c r="BX1526" s="18">
        <f t="shared" si="849"/>
        <v>180.20575041173112</v>
      </c>
      <c r="BY1526" s="42">
        <v>0.13</v>
      </c>
      <c r="BZ1526" s="43">
        <f t="shared" si="826"/>
        <v>91.897786370873021</v>
      </c>
      <c r="CA1526" s="18">
        <f t="shared" si="827"/>
        <v>38217.853042023286</v>
      </c>
      <c r="CB1526" s="18">
        <f t="shared" si="848"/>
        <v>1910.8926521011642</v>
      </c>
      <c r="CC1526" s="18">
        <f t="shared" si="828"/>
        <v>2356.2477569994289</v>
      </c>
      <c r="CD1526" s="25">
        <f t="shared" si="829"/>
        <v>1.2330612891355068</v>
      </c>
      <c r="CE1526" s="26">
        <f t="shared" si="830"/>
        <v>14.562931958892388</v>
      </c>
      <c r="CF1526" s="18">
        <f t="shared" si="831"/>
        <v>123.20575041173109</v>
      </c>
      <c r="CG1526" s="18">
        <f t="shared" si="832"/>
        <v>78.205750411731103</v>
      </c>
      <c r="CH1526" s="18">
        <f t="shared" si="833"/>
        <v>18388.210147691727</v>
      </c>
      <c r="CI1526" s="18">
        <f t="shared" si="834"/>
        <v>1471.0568118153381</v>
      </c>
      <c r="CJ1526" s="18">
        <f t="shared" si="835"/>
        <v>1702.2046289114455</v>
      </c>
      <c r="CK1526" s="25">
        <f t="shared" si="836"/>
        <v>1.1571304488307712</v>
      </c>
      <c r="CL1526" s="26">
        <f t="shared" si="837"/>
        <v>10.101489262624007</v>
      </c>
      <c r="CZ1526" s="18">
        <f t="shared" si="838"/>
        <v>39608.349798387098</v>
      </c>
      <c r="DC1526" s="18">
        <f t="shared" si="839"/>
        <v>1800.8086256175966</v>
      </c>
      <c r="DD1526" s="17">
        <f t="shared" si="840"/>
        <v>1</v>
      </c>
      <c r="DE1526" s="17">
        <f t="shared" si="841"/>
        <v>1</v>
      </c>
      <c r="DF1526" s="17">
        <f t="shared" si="842"/>
        <v>1</v>
      </c>
      <c r="DG1526" s="17">
        <f t="shared" si="843"/>
        <v>1</v>
      </c>
      <c r="DH1526" s="17">
        <f t="shared" si="844"/>
        <v>1</v>
      </c>
      <c r="DI1526" s="17">
        <f t="shared" si="845"/>
        <v>1</v>
      </c>
      <c r="DJ1526" s="20" t="s">
        <v>1594</v>
      </c>
    </row>
    <row r="1527" spans="1:114" x14ac:dyDescent="0.2">
      <c r="A1527" s="15" t="s">
        <v>105</v>
      </c>
      <c r="B1527" s="10" t="s">
        <v>1627</v>
      </c>
      <c r="C1527" s="11">
        <f t="shared" si="819"/>
        <v>1.9154</v>
      </c>
      <c r="D1527" s="11">
        <f t="shared" si="854"/>
        <v>40</v>
      </c>
      <c r="E1527" s="11">
        <f t="shared" si="854"/>
        <v>25</v>
      </c>
      <c r="F1527" s="11">
        <f t="shared" si="854"/>
        <v>0</v>
      </c>
      <c r="G1527" s="11">
        <f t="shared" si="854"/>
        <v>2</v>
      </c>
      <c r="H1527" s="11">
        <f t="shared" si="854"/>
        <v>0</v>
      </c>
      <c r="I1527" s="11">
        <f t="shared" si="854"/>
        <v>2</v>
      </c>
      <c r="J1527" s="11">
        <f t="shared" si="854"/>
        <v>0</v>
      </c>
      <c r="K1527" s="11">
        <f t="shared" si="854"/>
        <v>0</v>
      </c>
      <c r="L1527" s="11">
        <f t="shared" si="854"/>
        <v>0</v>
      </c>
      <c r="M1527" s="11">
        <f t="shared" si="854"/>
        <v>0</v>
      </c>
      <c r="N1527" s="11">
        <f t="shared" si="854"/>
        <v>0</v>
      </c>
      <c r="O1527" s="11">
        <f t="shared" si="854"/>
        <v>0</v>
      </c>
      <c r="P1527" s="11">
        <f t="shared" si="854"/>
        <v>0</v>
      </c>
      <c r="Q1527" s="11">
        <f t="shared" si="854"/>
        <v>0</v>
      </c>
      <c r="R1527" s="11">
        <f t="shared" si="854"/>
        <v>0</v>
      </c>
      <c r="S1527" s="11">
        <f t="shared" si="846"/>
        <v>0</v>
      </c>
      <c r="T1527" s="11">
        <f t="shared" si="846"/>
        <v>233.6991118430775</v>
      </c>
      <c r="U1527" s="40">
        <f t="shared" si="820"/>
        <v>0.13</v>
      </c>
      <c r="V1527" s="11">
        <f t="shared" si="821"/>
        <v>70.862526705963916</v>
      </c>
      <c r="W1527" s="11">
        <f t="shared" si="821"/>
        <v>47722.134857709898</v>
      </c>
      <c r="X1527" s="11">
        <f t="shared" si="821"/>
        <v>2386.1067428854949</v>
      </c>
      <c r="Y1527" s="11">
        <f t="shared" si="821"/>
        <v>2993.8524561559066</v>
      </c>
      <c r="Z1527" s="11">
        <f t="shared" si="821"/>
        <v>1.2547018129354393</v>
      </c>
      <c r="AA1527" s="11">
        <f t="shared" si="821"/>
        <v>14.289972758812281</v>
      </c>
      <c r="AB1527" s="11">
        <f t="shared" si="821"/>
        <v>165.6991118430775</v>
      </c>
      <c r="AC1527" s="11">
        <f t="shared" si="821"/>
        <v>105.69911184307752</v>
      </c>
      <c r="AD1527" s="11">
        <f t="shared" si="821"/>
        <v>22789.923056544409</v>
      </c>
      <c r="AE1527" s="11">
        <f t="shared" si="853"/>
        <v>1823.1938445235528</v>
      </c>
      <c r="AF1527" s="11">
        <f t="shared" si="853"/>
        <v>2156.1091173328255</v>
      </c>
      <c r="AG1527" s="11">
        <f t="shared" si="853"/>
        <v>1.1826000421234815</v>
      </c>
      <c r="AH1527" s="11">
        <f t="shared" si="853"/>
        <v>9.8751317498851794</v>
      </c>
      <c r="AI1527" s="11">
        <f t="shared" si="853"/>
        <v>0</v>
      </c>
      <c r="AJ1527" s="11">
        <f t="shared" si="853"/>
        <v>0</v>
      </c>
      <c r="AK1527" s="11">
        <f t="shared" si="853"/>
        <v>0</v>
      </c>
      <c r="AL1527" s="11">
        <f t="shared" si="853"/>
        <v>0</v>
      </c>
      <c r="AM1527" s="11">
        <f t="shared" si="853"/>
        <v>0</v>
      </c>
      <c r="AN1527" s="11">
        <f t="shared" si="855"/>
        <v>0</v>
      </c>
      <c r="AO1527" s="11">
        <f t="shared" si="855"/>
        <v>0</v>
      </c>
      <c r="AP1527" s="11">
        <f t="shared" si="855"/>
        <v>0</v>
      </c>
      <c r="AQ1527" s="11">
        <f t="shared" si="855"/>
        <v>0</v>
      </c>
      <c r="AR1527" s="11">
        <f t="shared" si="855"/>
        <v>0</v>
      </c>
      <c r="AS1527" s="11">
        <f t="shared" si="855"/>
        <v>0</v>
      </c>
      <c r="AT1527" s="11">
        <f t="shared" si="855"/>
        <v>0</v>
      </c>
      <c r="AU1527" s="11">
        <f t="shared" si="850"/>
        <v>0</v>
      </c>
      <c r="AV1527" s="11">
        <f t="shared" si="850"/>
        <v>50090.229508196724</v>
      </c>
      <c r="AW1527" s="11">
        <f t="shared" si="850"/>
        <v>0</v>
      </c>
      <c r="AX1527" s="11">
        <f t="shared" si="850"/>
        <v>0</v>
      </c>
      <c r="AY1527" s="11">
        <f t="shared" si="850"/>
        <v>1732.5486677646163</v>
      </c>
      <c r="AZ1527" s="11">
        <f t="shared" si="850"/>
        <v>1</v>
      </c>
      <c r="BA1527" s="11">
        <f t="shared" si="850"/>
        <v>1</v>
      </c>
      <c r="BB1527" s="11">
        <f t="shared" si="850"/>
        <v>1</v>
      </c>
      <c r="BC1527" s="11">
        <f t="shared" si="852"/>
        <v>1</v>
      </c>
      <c r="BD1527" s="11">
        <f t="shared" si="852"/>
        <v>1</v>
      </c>
      <c r="BE1527" s="11">
        <f t="shared" si="852"/>
        <v>1</v>
      </c>
      <c r="BF1527" s="15" t="str">
        <f t="shared" si="822"/>
        <v>ČSN 42 6936</v>
      </c>
      <c r="BG1527" s="42">
        <v>1.9154</v>
      </c>
      <c r="BH1527" s="17">
        <f t="shared" si="823"/>
        <v>40</v>
      </c>
      <c r="BI1527" s="17">
        <f t="shared" si="824"/>
        <v>25</v>
      </c>
      <c r="BK1527" s="17">
        <f t="shared" si="825"/>
        <v>2</v>
      </c>
      <c r="BM1527" s="17">
        <f t="shared" si="847"/>
        <v>2</v>
      </c>
      <c r="BX1527" s="18">
        <f t="shared" si="849"/>
        <v>233.6991118430775</v>
      </c>
      <c r="BY1527" s="42">
        <v>0.13</v>
      </c>
      <c r="BZ1527" s="43">
        <f t="shared" si="826"/>
        <v>70.862526705963916</v>
      </c>
      <c r="CA1527" s="18">
        <f t="shared" si="827"/>
        <v>47722.134857709898</v>
      </c>
      <c r="CB1527" s="18">
        <f t="shared" si="848"/>
        <v>2386.1067428854949</v>
      </c>
      <c r="CC1527" s="18">
        <f t="shared" si="828"/>
        <v>2993.8524561559066</v>
      </c>
      <c r="CD1527" s="25">
        <f t="shared" si="829"/>
        <v>1.2547018129354393</v>
      </c>
      <c r="CE1527" s="26">
        <f t="shared" si="830"/>
        <v>14.289972758812281</v>
      </c>
      <c r="CF1527" s="18">
        <f t="shared" si="831"/>
        <v>165.6991118430775</v>
      </c>
      <c r="CG1527" s="18">
        <f t="shared" si="832"/>
        <v>105.69911184307752</v>
      </c>
      <c r="CH1527" s="18">
        <f t="shared" si="833"/>
        <v>22789.923056544409</v>
      </c>
      <c r="CI1527" s="18">
        <f t="shared" si="834"/>
        <v>1823.1938445235528</v>
      </c>
      <c r="CJ1527" s="18">
        <f t="shared" si="835"/>
        <v>2156.1091173328255</v>
      </c>
      <c r="CK1527" s="25">
        <f t="shared" si="836"/>
        <v>1.1826000421234815</v>
      </c>
      <c r="CL1527" s="26">
        <f t="shared" si="837"/>
        <v>9.8751317498851794</v>
      </c>
      <c r="CZ1527" s="18">
        <f t="shared" si="838"/>
        <v>50090.229508196724</v>
      </c>
      <c r="DC1527" s="18">
        <f t="shared" si="839"/>
        <v>1732.5486677646163</v>
      </c>
      <c r="DD1527" s="17">
        <f t="shared" si="840"/>
        <v>1</v>
      </c>
      <c r="DE1527" s="17">
        <f t="shared" si="841"/>
        <v>1</v>
      </c>
      <c r="DF1527" s="17">
        <f t="shared" si="842"/>
        <v>1</v>
      </c>
      <c r="DG1527" s="17">
        <f t="shared" si="843"/>
        <v>1</v>
      </c>
      <c r="DH1527" s="17">
        <f t="shared" si="844"/>
        <v>1</v>
      </c>
      <c r="DI1527" s="17">
        <f t="shared" si="845"/>
        <v>1</v>
      </c>
      <c r="DJ1527" s="20" t="s">
        <v>1594</v>
      </c>
    </row>
    <row r="1528" spans="1:114" x14ac:dyDescent="0.2">
      <c r="A1528" s="15" t="s">
        <v>105</v>
      </c>
      <c r="B1528" s="10" t="s">
        <v>1628</v>
      </c>
      <c r="C1528" s="11">
        <f t="shared" si="819"/>
        <v>2.355</v>
      </c>
      <c r="D1528" s="11">
        <f t="shared" si="854"/>
        <v>40</v>
      </c>
      <c r="E1528" s="11">
        <f t="shared" si="854"/>
        <v>25</v>
      </c>
      <c r="F1528" s="11">
        <f t="shared" si="854"/>
        <v>0</v>
      </c>
      <c r="G1528" s="11">
        <f t="shared" si="854"/>
        <v>2.5</v>
      </c>
      <c r="H1528" s="11">
        <f t="shared" si="854"/>
        <v>0</v>
      </c>
      <c r="I1528" s="11">
        <f t="shared" si="854"/>
        <v>2.5</v>
      </c>
      <c r="J1528" s="11">
        <f t="shared" si="854"/>
        <v>0</v>
      </c>
      <c r="K1528" s="11">
        <f t="shared" si="854"/>
        <v>0</v>
      </c>
      <c r="L1528" s="11">
        <f t="shared" si="854"/>
        <v>0</v>
      </c>
      <c r="M1528" s="11">
        <f t="shared" si="854"/>
        <v>0</v>
      </c>
      <c r="N1528" s="11">
        <f t="shared" si="854"/>
        <v>0</v>
      </c>
      <c r="O1528" s="11">
        <f t="shared" si="854"/>
        <v>0</v>
      </c>
      <c r="P1528" s="11">
        <f t="shared" si="854"/>
        <v>0</v>
      </c>
      <c r="Q1528" s="11">
        <f t="shared" si="854"/>
        <v>0</v>
      </c>
      <c r="R1528" s="11">
        <f t="shared" si="854"/>
        <v>0</v>
      </c>
      <c r="S1528" s="11">
        <f t="shared" si="846"/>
        <v>0</v>
      </c>
      <c r="T1528" s="11">
        <f t="shared" si="846"/>
        <v>283.90486225480862</v>
      </c>
      <c r="U1528" s="40">
        <f t="shared" si="820"/>
        <v>0.13</v>
      </c>
      <c r="V1528" s="11">
        <f t="shared" ref="V1528:AE1554" si="856">IF($A1528="x",BZ1528,"")</f>
        <v>58.331193846468324</v>
      </c>
      <c r="W1528" s="11">
        <f t="shared" si="856"/>
        <v>55745.038243697636</v>
      </c>
      <c r="X1528" s="11">
        <f t="shared" si="856"/>
        <v>2787.2519121848818</v>
      </c>
      <c r="Y1528" s="11">
        <f t="shared" si="856"/>
        <v>3560.656267155463</v>
      </c>
      <c r="Z1528" s="11">
        <f t="shared" si="856"/>
        <v>1.2774791727972381</v>
      </c>
      <c r="AA1528" s="11">
        <f t="shared" si="856"/>
        <v>14.012534460098859</v>
      </c>
      <c r="AB1528" s="11">
        <f t="shared" si="856"/>
        <v>208.90486225480865</v>
      </c>
      <c r="AC1528" s="11">
        <f t="shared" si="856"/>
        <v>133.90486225480865</v>
      </c>
      <c r="AD1528" s="11">
        <f t="shared" si="856"/>
        <v>26429.842738198677</v>
      </c>
      <c r="AE1528" s="11">
        <f t="shared" si="853"/>
        <v>2114.387419055894</v>
      </c>
      <c r="AF1528" s="11">
        <f t="shared" si="853"/>
        <v>2556.369800244398</v>
      </c>
      <c r="AG1528" s="11">
        <f t="shared" si="853"/>
        <v>1.2090356654627918</v>
      </c>
      <c r="AH1528" s="11">
        <f t="shared" si="853"/>
        <v>9.6485238403579672</v>
      </c>
      <c r="AI1528" s="11">
        <f t="shared" si="853"/>
        <v>0</v>
      </c>
      <c r="AJ1528" s="11">
        <f t="shared" si="853"/>
        <v>0</v>
      </c>
      <c r="AK1528" s="11">
        <f t="shared" si="853"/>
        <v>0</v>
      </c>
      <c r="AL1528" s="11">
        <f t="shared" si="853"/>
        <v>0</v>
      </c>
      <c r="AM1528" s="11">
        <f t="shared" si="853"/>
        <v>0</v>
      </c>
      <c r="AN1528" s="11">
        <f t="shared" si="855"/>
        <v>0</v>
      </c>
      <c r="AO1528" s="11">
        <f t="shared" si="855"/>
        <v>0</v>
      </c>
      <c r="AP1528" s="11">
        <f t="shared" si="855"/>
        <v>0</v>
      </c>
      <c r="AQ1528" s="11">
        <f t="shared" si="855"/>
        <v>0</v>
      </c>
      <c r="AR1528" s="11">
        <f t="shared" si="855"/>
        <v>0</v>
      </c>
      <c r="AS1528" s="11">
        <f t="shared" si="855"/>
        <v>0</v>
      </c>
      <c r="AT1528" s="11">
        <f t="shared" si="855"/>
        <v>0</v>
      </c>
      <c r="AU1528" s="11">
        <f t="shared" si="850"/>
        <v>0</v>
      </c>
      <c r="AV1528" s="11">
        <f t="shared" si="850"/>
        <v>59326.171875</v>
      </c>
      <c r="AW1528" s="11">
        <f t="shared" si="850"/>
        <v>0</v>
      </c>
      <c r="AX1528" s="11">
        <f t="shared" si="850"/>
        <v>0</v>
      </c>
      <c r="AY1528" s="11">
        <f t="shared" si="850"/>
        <v>1663.3572933822129</v>
      </c>
      <c r="AZ1528" s="11">
        <f t="shared" si="850"/>
        <v>1</v>
      </c>
      <c r="BA1528" s="11">
        <f t="shared" si="850"/>
        <v>1</v>
      </c>
      <c r="BB1528" s="11">
        <f t="shared" si="850"/>
        <v>1</v>
      </c>
      <c r="BC1528" s="11">
        <f t="shared" si="852"/>
        <v>1</v>
      </c>
      <c r="BD1528" s="11">
        <f t="shared" si="852"/>
        <v>1</v>
      </c>
      <c r="BE1528" s="11">
        <f t="shared" si="852"/>
        <v>1</v>
      </c>
      <c r="BF1528" s="15" t="str">
        <f t="shared" si="822"/>
        <v>ČSN 42 6936</v>
      </c>
      <c r="BG1528" s="42">
        <v>2.355</v>
      </c>
      <c r="BH1528" s="17">
        <f t="shared" si="823"/>
        <v>40</v>
      </c>
      <c r="BI1528" s="17">
        <f t="shared" si="824"/>
        <v>25</v>
      </c>
      <c r="BK1528" s="17">
        <f t="shared" si="825"/>
        <v>2.5</v>
      </c>
      <c r="BM1528" s="17">
        <f t="shared" si="847"/>
        <v>2.5</v>
      </c>
      <c r="BX1528" s="18">
        <f t="shared" si="849"/>
        <v>283.90486225480862</v>
      </c>
      <c r="BY1528" s="42">
        <v>0.13</v>
      </c>
      <c r="BZ1528" s="43">
        <f t="shared" si="826"/>
        <v>58.331193846468324</v>
      </c>
      <c r="CA1528" s="18">
        <f t="shared" si="827"/>
        <v>55745.038243697636</v>
      </c>
      <c r="CB1528" s="18">
        <f t="shared" si="848"/>
        <v>2787.2519121848818</v>
      </c>
      <c r="CC1528" s="18">
        <f t="shared" si="828"/>
        <v>3560.656267155463</v>
      </c>
      <c r="CD1528" s="25">
        <f t="shared" si="829"/>
        <v>1.2774791727972381</v>
      </c>
      <c r="CE1528" s="26">
        <f t="shared" si="830"/>
        <v>14.012534460098859</v>
      </c>
      <c r="CF1528" s="18">
        <f t="shared" si="831"/>
        <v>208.90486225480865</v>
      </c>
      <c r="CG1528" s="18">
        <f t="shared" si="832"/>
        <v>133.90486225480865</v>
      </c>
      <c r="CH1528" s="18">
        <f t="shared" si="833"/>
        <v>26429.842738198677</v>
      </c>
      <c r="CI1528" s="18">
        <f t="shared" si="834"/>
        <v>2114.387419055894</v>
      </c>
      <c r="CJ1528" s="18">
        <f t="shared" si="835"/>
        <v>2556.369800244398</v>
      </c>
      <c r="CK1528" s="25">
        <f t="shared" si="836"/>
        <v>1.2090356654627918</v>
      </c>
      <c r="CL1528" s="26">
        <f t="shared" si="837"/>
        <v>9.6485238403579672</v>
      </c>
      <c r="CZ1528" s="18">
        <f t="shared" si="838"/>
        <v>59326.171875</v>
      </c>
      <c r="DC1528" s="18">
        <f t="shared" si="839"/>
        <v>1663.3572933822129</v>
      </c>
      <c r="DD1528" s="17">
        <f t="shared" si="840"/>
        <v>1</v>
      </c>
      <c r="DE1528" s="17">
        <f t="shared" si="841"/>
        <v>1</v>
      </c>
      <c r="DF1528" s="17">
        <f t="shared" si="842"/>
        <v>1</v>
      </c>
      <c r="DG1528" s="17">
        <f t="shared" si="843"/>
        <v>1</v>
      </c>
      <c r="DH1528" s="17">
        <f t="shared" si="844"/>
        <v>1</v>
      </c>
      <c r="DI1528" s="17">
        <f t="shared" si="845"/>
        <v>1</v>
      </c>
      <c r="DJ1528" s="20" t="s">
        <v>1594</v>
      </c>
    </row>
    <row r="1529" spans="1:114" x14ac:dyDescent="0.2">
      <c r="A1529" s="15" t="s">
        <v>105</v>
      </c>
      <c r="B1529" s="10" t="s">
        <v>1629</v>
      </c>
      <c r="C1529" s="11">
        <f t="shared" si="819"/>
        <v>1.5072000000000001</v>
      </c>
      <c r="D1529" s="11">
        <f t="shared" si="854"/>
        <v>40</v>
      </c>
      <c r="E1529" s="11">
        <f t="shared" si="854"/>
        <v>27</v>
      </c>
      <c r="F1529" s="11">
        <f t="shared" si="854"/>
        <v>0</v>
      </c>
      <c r="G1529" s="11">
        <f t="shared" si="854"/>
        <v>1.5</v>
      </c>
      <c r="H1529" s="11">
        <f t="shared" si="854"/>
        <v>0</v>
      </c>
      <c r="I1529" s="11">
        <f t="shared" si="854"/>
        <v>1.5</v>
      </c>
      <c r="J1529" s="11">
        <f t="shared" si="854"/>
        <v>0</v>
      </c>
      <c r="K1529" s="11">
        <f t="shared" si="854"/>
        <v>0</v>
      </c>
      <c r="L1529" s="11">
        <f t="shared" si="854"/>
        <v>0</v>
      </c>
      <c r="M1529" s="11">
        <f t="shared" si="854"/>
        <v>0</v>
      </c>
      <c r="N1529" s="11">
        <f t="shared" si="854"/>
        <v>0</v>
      </c>
      <c r="O1529" s="11">
        <f t="shared" si="854"/>
        <v>0</v>
      </c>
      <c r="P1529" s="11">
        <f t="shared" si="854"/>
        <v>0</v>
      </c>
      <c r="Q1529" s="11">
        <f t="shared" si="854"/>
        <v>0</v>
      </c>
      <c r="R1529" s="11">
        <f t="shared" si="854"/>
        <v>0</v>
      </c>
      <c r="S1529" s="11">
        <f t="shared" si="846"/>
        <v>0</v>
      </c>
      <c r="T1529" s="11">
        <f t="shared" si="846"/>
        <v>186.20575041173112</v>
      </c>
      <c r="U1529" s="40">
        <f t="shared" si="820"/>
        <v>0.13400000000000001</v>
      </c>
      <c r="V1529" s="11">
        <f t="shared" si="856"/>
        <v>91.67312855012716</v>
      </c>
      <c r="W1529" s="11">
        <f t="shared" si="856"/>
        <v>40442.353042023286</v>
      </c>
      <c r="X1529" s="11">
        <f t="shared" si="856"/>
        <v>2022.1176521011644</v>
      </c>
      <c r="Y1529" s="11">
        <f t="shared" si="856"/>
        <v>2471.7477569994289</v>
      </c>
      <c r="Z1529" s="11">
        <f t="shared" si="856"/>
        <v>1.2223560555099542</v>
      </c>
      <c r="AA1529" s="11">
        <f t="shared" si="856"/>
        <v>14.737426890159462</v>
      </c>
      <c r="AB1529" s="11">
        <f t="shared" si="856"/>
        <v>123.20575041173109</v>
      </c>
      <c r="AC1529" s="11">
        <f t="shared" si="856"/>
        <v>84.205750411731103</v>
      </c>
      <c r="AD1529" s="11">
        <f t="shared" si="856"/>
        <v>21974.825155926348</v>
      </c>
      <c r="AE1529" s="11">
        <f t="shared" si="853"/>
        <v>1627.7648263649146</v>
      </c>
      <c r="AF1529" s="11">
        <f t="shared" si="853"/>
        <v>1885.4103793231764</v>
      </c>
      <c r="AG1529" s="11">
        <f t="shared" si="853"/>
        <v>1.1582818038485507</v>
      </c>
      <c r="AH1529" s="11">
        <f t="shared" si="853"/>
        <v>10.863409976098445</v>
      </c>
      <c r="AI1529" s="11">
        <f t="shared" si="853"/>
        <v>0</v>
      </c>
      <c r="AJ1529" s="11">
        <f t="shared" si="853"/>
        <v>0</v>
      </c>
      <c r="AK1529" s="11">
        <f t="shared" si="853"/>
        <v>0</v>
      </c>
      <c r="AL1529" s="11">
        <f t="shared" si="853"/>
        <v>0</v>
      </c>
      <c r="AM1529" s="11">
        <f t="shared" si="853"/>
        <v>0</v>
      </c>
      <c r="AN1529" s="11">
        <f t="shared" si="855"/>
        <v>0</v>
      </c>
      <c r="AO1529" s="11">
        <f t="shared" si="855"/>
        <v>0</v>
      </c>
      <c r="AP1529" s="11">
        <f t="shared" si="855"/>
        <v>0</v>
      </c>
      <c r="AQ1529" s="11">
        <f t="shared" si="855"/>
        <v>0</v>
      </c>
      <c r="AR1529" s="11">
        <f t="shared" si="855"/>
        <v>0</v>
      </c>
      <c r="AS1529" s="11">
        <f t="shared" si="855"/>
        <v>0</v>
      </c>
      <c r="AT1529" s="11">
        <f t="shared" si="855"/>
        <v>0</v>
      </c>
      <c r="AU1529" s="11">
        <f t="shared" si="850"/>
        <v>0</v>
      </c>
      <c r="AV1529" s="11">
        <f t="shared" si="850"/>
        <v>45179.6748046875</v>
      </c>
      <c r="AW1529" s="11">
        <f t="shared" si="850"/>
        <v>0</v>
      </c>
      <c r="AX1529" s="11">
        <f t="shared" si="850"/>
        <v>0</v>
      </c>
      <c r="AY1529" s="11">
        <f t="shared" si="850"/>
        <v>1954.8086256175966</v>
      </c>
      <c r="AZ1529" s="11">
        <f t="shared" si="850"/>
        <v>1</v>
      </c>
      <c r="BA1529" s="11">
        <f t="shared" si="850"/>
        <v>1</v>
      </c>
      <c r="BB1529" s="11">
        <f t="shared" si="850"/>
        <v>1</v>
      </c>
      <c r="BC1529" s="11">
        <f t="shared" si="852"/>
        <v>1</v>
      </c>
      <c r="BD1529" s="11">
        <f t="shared" si="852"/>
        <v>1</v>
      </c>
      <c r="BE1529" s="11">
        <f t="shared" si="852"/>
        <v>1</v>
      </c>
      <c r="BF1529" s="15" t="str">
        <f t="shared" si="822"/>
        <v>ČSN 42 6936</v>
      </c>
      <c r="BG1529" s="42">
        <v>1.5072000000000001</v>
      </c>
      <c r="BH1529" s="17">
        <f t="shared" si="823"/>
        <v>40</v>
      </c>
      <c r="BI1529" s="17">
        <f t="shared" si="824"/>
        <v>27</v>
      </c>
      <c r="BK1529" s="17">
        <f t="shared" si="825"/>
        <v>1.5</v>
      </c>
      <c r="BM1529" s="17">
        <f t="shared" si="847"/>
        <v>1.5</v>
      </c>
      <c r="BX1529" s="18">
        <f t="shared" si="849"/>
        <v>186.20575041173112</v>
      </c>
      <c r="BY1529" s="42">
        <v>0.13400000000000001</v>
      </c>
      <c r="BZ1529" s="43">
        <f t="shared" si="826"/>
        <v>91.67312855012716</v>
      </c>
      <c r="CA1529" s="18">
        <f t="shared" si="827"/>
        <v>40442.353042023286</v>
      </c>
      <c r="CB1529" s="18">
        <f t="shared" si="848"/>
        <v>2022.1176521011644</v>
      </c>
      <c r="CC1529" s="18">
        <f t="shared" si="828"/>
        <v>2471.7477569994289</v>
      </c>
      <c r="CD1529" s="25">
        <f t="shared" si="829"/>
        <v>1.2223560555099542</v>
      </c>
      <c r="CE1529" s="26">
        <f t="shared" si="830"/>
        <v>14.737426890159462</v>
      </c>
      <c r="CF1529" s="18">
        <f t="shared" si="831"/>
        <v>123.20575041173109</v>
      </c>
      <c r="CG1529" s="18">
        <f t="shared" si="832"/>
        <v>84.205750411731103</v>
      </c>
      <c r="CH1529" s="18">
        <f t="shared" si="833"/>
        <v>21974.825155926348</v>
      </c>
      <c r="CI1529" s="18">
        <f t="shared" si="834"/>
        <v>1627.7648263649146</v>
      </c>
      <c r="CJ1529" s="18">
        <f t="shared" si="835"/>
        <v>1885.4103793231764</v>
      </c>
      <c r="CK1529" s="25">
        <f t="shared" si="836"/>
        <v>1.1582818038485507</v>
      </c>
      <c r="CL1529" s="26">
        <f t="shared" si="837"/>
        <v>10.863409976098445</v>
      </c>
      <c r="CZ1529" s="18">
        <f t="shared" si="838"/>
        <v>45179.6748046875</v>
      </c>
      <c r="DC1529" s="18">
        <f t="shared" si="839"/>
        <v>1954.8086256175966</v>
      </c>
      <c r="DD1529" s="17">
        <f t="shared" si="840"/>
        <v>1</v>
      </c>
      <c r="DE1529" s="17">
        <f t="shared" si="841"/>
        <v>1</v>
      </c>
      <c r="DF1529" s="17">
        <f t="shared" si="842"/>
        <v>1</v>
      </c>
      <c r="DG1529" s="17">
        <f t="shared" si="843"/>
        <v>1</v>
      </c>
      <c r="DH1529" s="17">
        <f t="shared" si="844"/>
        <v>1</v>
      </c>
      <c r="DI1529" s="17">
        <f t="shared" si="845"/>
        <v>1</v>
      </c>
      <c r="DJ1529" s="20" t="s">
        <v>1594</v>
      </c>
    </row>
    <row r="1530" spans="1:114" x14ac:dyDescent="0.2">
      <c r="A1530" s="15" t="s">
        <v>105</v>
      </c>
      <c r="B1530" s="10" t="s">
        <v>1630</v>
      </c>
      <c r="C1530" s="11">
        <f t="shared" si="819"/>
        <v>1.9782</v>
      </c>
      <c r="D1530" s="11">
        <f t="shared" si="854"/>
        <v>40</v>
      </c>
      <c r="E1530" s="11">
        <f t="shared" si="854"/>
        <v>27</v>
      </c>
      <c r="F1530" s="11">
        <f t="shared" si="854"/>
        <v>0</v>
      </c>
      <c r="G1530" s="11">
        <f t="shared" si="854"/>
        <v>2</v>
      </c>
      <c r="H1530" s="11">
        <f t="shared" si="854"/>
        <v>0</v>
      </c>
      <c r="I1530" s="11">
        <f t="shared" si="854"/>
        <v>2</v>
      </c>
      <c r="J1530" s="11">
        <f t="shared" si="854"/>
        <v>0</v>
      </c>
      <c r="K1530" s="11">
        <f t="shared" si="854"/>
        <v>0</v>
      </c>
      <c r="L1530" s="11">
        <f t="shared" si="854"/>
        <v>0</v>
      </c>
      <c r="M1530" s="11">
        <f t="shared" si="854"/>
        <v>0</v>
      </c>
      <c r="N1530" s="11">
        <f t="shared" si="854"/>
        <v>0</v>
      </c>
      <c r="O1530" s="11">
        <f t="shared" si="854"/>
        <v>0</v>
      </c>
      <c r="P1530" s="11">
        <f t="shared" si="854"/>
        <v>0</v>
      </c>
      <c r="Q1530" s="11">
        <f t="shared" si="854"/>
        <v>0</v>
      </c>
      <c r="R1530" s="11">
        <f t="shared" si="854"/>
        <v>0</v>
      </c>
      <c r="S1530" s="11">
        <f t="shared" si="846"/>
        <v>0</v>
      </c>
      <c r="T1530" s="11">
        <f t="shared" si="846"/>
        <v>241.6991118430775</v>
      </c>
      <c r="U1530" s="40">
        <f t="shared" si="820"/>
        <v>0.13400000000000001</v>
      </c>
      <c r="V1530" s="11">
        <f t="shared" si="856"/>
        <v>70.625264462495053</v>
      </c>
      <c r="W1530" s="11">
        <f t="shared" si="856"/>
        <v>50612.801524376562</v>
      </c>
      <c r="X1530" s="11">
        <f t="shared" si="856"/>
        <v>2530.6400762188282</v>
      </c>
      <c r="Y1530" s="11">
        <f t="shared" si="856"/>
        <v>3145.8524561559066</v>
      </c>
      <c r="Z1530" s="11">
        <f t="shared" si="856"/>
        <v>1.2431054442385587</v>
      </c>
      <c r="AA1530" s="11">
        <f t="shared" si="856"/>
        <v>14.470804000615795</v>
      </c>
      <c r="AB1530" s="11">
        <f t="shared" si="856"/>
        <v>165.6991118430775</v>
      </c>
      <c r="AC1530" s="11">
        <f t="shared" si="856"/>
        <v>113.69911184307752</v>
      </c>
      <c r="AD1530" s="11">
        <f t="shared" si="856"/>
        <v>27338.507069719799</v>
      </c>
      <c r="AE1530" s="11">
        <f t="shared" si="853"/>
        <v>2025.074597757022</v>
      </c>
      <c r="AF1530" s="11">
        <f t="shared" si="853"/>
        <v>2393.8082291759029</v>
      </c>
      <c r="AG1530" s="11">
        <f t="shared" si="853"/>
        <v>1.1820839745001448</v>
      </c>
      <c r="AH1530" s="11">
        <f t="shared" si="853"/>
        <v>10.635303060996616</v>
      </c>
      <c r="AI1530" s="11">
        <f t="shared" si="853"/>
        <v>0</v>
      </c>
      <c r="AJ1530" s="11">
        <f t="shared" si="853"/>
        <v>0</v>
      </c>
      <c r="AK1530" s="11">
        <f t="shared" si="853"/>
        <v>0</v>
      </c>
      <c r="AL1530" s="11">
        <f t="shared" si="853"/>
        <v>0</v>
      </c>
      <c r="AM1530" s="11">
        <f t="shared" si="853"/>
        <v>0</v>
      </c>
      <c r="AN1530" s="11">
        <f t="shared" si="855"/>
        <v>0</v>
      </c>
      <c r="AO1530" s="11">
        <f t="shared" si="855"/>
        <v>0</v>
      </c>
      <c r="AP1530" s="11">
        <f t="shared" si="855"/>
        <v>0</v>
      </c>
      <c r="AQ1530" s="11">
        <f t="shared" si="855"/>
        <v>0</v>
      </c>
      <c r="AR1530" s="11">
        <f t="shared" si="855"/>
        <v>0</v>
      </c>
      <c r="AS1530" s="11">
        <f t="shared" si="855"/>
        <v>0</v>
      </c>
      <c r="AT1530" s="11">
        <f t="shared" si="855"/>
        <v>0</v>
      </c>
      <c r="AU1530" s="11">
        <f t="shared" si="850"/>
        <v>0</v>
      </c>
      <c r="AV1530" s="11">
        <f t="shared" si="850"/>
        <v>57301.5873015873</v>
      </c>
      <c r="AW1530" s="11">
        <f t="shared" si="850"/>
        <v>0</v>
      </c>
      <c r="AX1530" s="11">
        <f t="shared" si="850"/>
        <v>0</v>
      </c>
      <c r="AY1530" s="11">
        <f t="shared" si="850"/>
        <v>1884.5486677646163</v>
      </c>
      <c r="AZ1530" s="11">
        <f t="shared" si="850"/>
        <v>1</v>
      </c>
      <c r="BA1530" s="11">
        <f t="shared" si="850"/>
        <v>1</v>
      </c>
      <c r="BB1530" s="11">
        <f t="shared" si="850"/>
        <v>1</v>
      </c>
      <c r="BC1530" s="11">
        <f t="shared" si="852"/>
        <v>1</v>
      </c>
      <c r="BD1530" s="11">
        <f t="shared" si="852"/>
        <v>1</v>
      </c>
      <c r="BE1530" s="11">
        <f t="shared" si="852"/>
        <v>1</v>
      </c>
      <c r="BF1530" s="15" t="str">
        <f t="shared" si="822"/>
        <v>ČSN 42 6936</v>
      </c>
      <c r="BG1530" s="42">
        <v>1.9782</v>
      </c>
      <c r="BH1530" s="17">
        <f t="shared" si="823"/>
        <v>40</v>
      </c>
      <c r="BI1530" s="17">
        <f t="shared" si="824"/>
        <v>27</v>
      </c>
      <c r="BK1530" s="17">
        <f t="shared" si="825"/>
        <v>2</v>
      </c>
      <c r="BM1530" s="17">
        <f t="shared" si="847"/>
        <v>2</v>
      </c>
      <c r="BX1530" s="18">
        <f t="shared" si="849"/>
        <v>241.6991118430775</v>
      </c>
      <c r="BY1530" s="42">
        <v>0.13400000000000001</v>
      </c>
      <c r="BZ1530" s="43">
        <f t="shared" si="826"/>
        <v>70.625264462495053</v>
      </c>
      <c r="CA1530" s="18">
        <f t="shared" si="827"/>
        <v>50612.801524376562</v>
      </c>
      <c r="CB1530" s="18">
        <f t="shared" si="848"/>
        <v>2530.6400762188282</v>
      </c>
      <c r="CC1530" s="18">
        <f t="shared" si="828"/>
        <v>3145.8524561559066</v>
      </c>
      <c r="CD1530" s="25">
        <f t="shared" si="829"/>
        <v>1.2431054442385587</v>
      </c>
      <c r="CE1530" s="26">
        <f t="shared" si="830"/>
        <v>14.470804000615795</v>
      </c>
      <c r="CF1530" s="18">
        <f t="shared" si="831"/>
        <v>165.6991118430775</v>
      </c>
      <c r="CG1530" s="18">
        <f t="shared" si="832"/>
        <v>113.69911184307752</v>
      </c>
      <c r="CH1530" s="18">
        <f t="shared" si="833"/>
        <v>27338.507069719799</v>
      </c>
      <c r="CI1530" s="18">
        <f t="shared" si="834"/>
        <v>2025.074597757022</v>
      </c>
      <c r="CJ1530" s="18">
        <f t="shared" si="835"/>
        <v>2393.8082291759029</v>
      </c>
      <c r="CK1530" s="25">
        <f t="shared" si="836"/>
        <v>1.1820839745001448</v>
      </c>
      <c r="CL1530" s="26">
        <f t="shared" si="837"/>
        <v>10.635303060996616</v>
      </c>
      <c r="CZ1530" s="18">
        <f t="shared" si="838"/>
        <v>57301.5873015873</v>
      </c>
      <c r="DC1530" s="18">
        <f t="shared" si="839"/>
        <v>1884.5486677646163</v>
      </c>
      <c r="DD1530" s="17">
        <f t="shared" si="840"/>
        <v>1</v>
      </c>
      <c r="DE1530" s="17">
        <f t="shared" si="841"/>
        <v>1</v>
      </c>
      <c r="DF1530" s="17">
        <f t="shared" si="842"/>
        <v>1</v>
      </c>
      <c r="DG1530" s="17">
        <f t="shared" si="843"/>
        <v>1</v>
      </c>
      <c r="DH1530" s="17">
        <f t="shared" si="844"/>
        <v>1</v>
      </c>
      <c r="DI1530" s="17">
        <f t="shared" si="845"/>
        <v>1</v>
      </c>
      <c r="DJ1530" s="20" t="s">
        <v>1594</v>
      </c>
    </row>
    <row r="1531" spans="1:114" x14ac:dyDescent="0.2">
      <c r="A1531" s="15" t="s">
        <v>105</v>
      </c>
      <c r="B1531" s="10" t="s">
        <v>1631</v>
      </c>
      <c r="C1531" s="11">
        <f t="shared" si="819"/>
        <v>2.4335</v>
      </c>
      <c r="D1531" s="11">
        <f t="shared" si="854"/>
        <v>40</v>
      </c>
      <c r="E1531" s="11">
        <f t="shared" si="854"/>
        <v>27</v>
      </c>
      <c r="F1531" s="11">
        <f t="shared" si="854"/>
        <v>0</v>
      </c>
      <c r="G1531" s="11">
        <f t="shared" si="854"/>
        <v>2.5</v>
      </c>
      <c r="H1531" s="11">
        <f t="shared" si="854"/>
        <v>0</v>
      </c>
      <c r="I1531" s="11">
        <f t="shared" si="854"/>
        <v>2.5</v>
      </c>
      <c r="J1531" s="11">
        <f t="shared" si="854"/>
        <v>0</v>
      </c>
      <c r="K1531" s="11">
        <f t="shared" si="854"/>
        <v>0</v>
      </c>
      <c r="L1531" s="11">
        <f t="shared" si="854"/>
        <v>0</v>
      </c>
      <c r="M1531" s="11">
        <f t="shared" si="854"/>
        <v>0</v>
      </c>
      <c r="N1531" s="11">
        <f t="shared" si="854"/>
        <v>0</v>
      </c>
      <c r="O1531" s="11">
        <f t="shared" si="854"/>
        <v>0</v>
      </c>
      <c r="P1531" s="11">
        <f t="shared" si="854"/>
        <v>0</v>
      </c>
      <c r="Q1531" s="11">
        <f t="shared" si="854"/>
        <v>0</v>
      </c>
      <c r="R1531" s="11">
        <f t="shared" si="854"/>
        <v>0</v>
      </c>
      <c r="S1531" s="11">
        <f t="shared" si="846"/>
        <v>0</v>
      </c>
      <c r="T1531" s="11">
        <f t="shared" si="846"/>
        <v>293.90486225480862</v>
      </c>
      <c r="U1531" s="40">
        <f t="shared" si="820"/>
        <v>0.13400000000000001</v>
      </c>
      <c r="V1531" s="11">
        <f t="shared" si="856"/>
        <v>58.080235771901499</v>
      </c>
      <c r="W1531" s="11">
        <f t="shared" si="856"/>
        <v>59265.871577030965</v>
      </c>
      <c r="X1531" s="11">
        <f t="shared" si="856"/>
        <v>2963.2935788515483</v>
      </c>
      <c r="Y1531" s="11">
        <f t="shared" si="856"/>
        <v>3748.156267155463</v>
      </c>
      <c r="Z1531" s="11">
        <f t="shared" si="856"/>
        <v>1.2648616032867372</v>
      </c>
      <c r="AA1531" s="11">
        <f t="shared" si="856"/>
        <v>14.200346849402345</v>
      </c>
      <c r="AB1531" s="11">
        <f t="shared" si="856"/>
        <v>208.90486225480865</v>
      </c>
      <c r="AC1531" s="11">
        <f t="shared" si="856"/>
        <v>143.90486225480865</v>
      </c>
      <c r="AD1531" s="11">
        <f t="shared" si="856"/>
        <v>31829.820534275616</v>
      </c>
      <c r="AE1531" s="11">
        <f t="shared" si="853"/>
        <v>2357.7644840204161</v>
      </c>
      <c r="AF1531" s="11">
        <f t="shared" si="853"/>
        <v>2845.2746624992064</v>
      </c>
      <c r="AG1531" s="11">
        <f t="shared" si="853"/>
        <v>1.2067679710093422</v>
      </c>
      <c r="AH1531" s="11">
        <f t="shared" si="853"/>
        <v>10.406716160723994</v>
      </c>
      <c r="AI1531" s="11">
        <f t="shared" si="853"/>
        <v>0</v>
      </c>
      <c r="AJ1531" s="11">
        <f t="shared" si="853"/>
        <v>0</v>
      </c>
      <c r="AK1531" s="11">
        <f t="shared" si="853"/>
        <v>0</v>
      </c>
      <c r="AL1531" s="11">
        <f t="shared" si="853"/>
        <v>0</v>
      </c>
      <c r="AM1531" s="11">
        <f t="shared" si="853"/>
        <v>0</v>
      </c>
      <c r="AN1531" s="11">
        <f t="shared" si="855"/>
        <v>0</v>
      </c>
      <c r="AO1531" s="11">
        <f t="shared" si="855"/>
        <v>0</v>
      </c>
      <c r="AP1531" s="11">
        <f t="shared" si="855"/>
        <v>0</v>
      </c>
      <c r="AQ1531" s="11">
        <f t="shared" si="855"/>
        <v>0</v>
      </c>
      <c r="AR1531" s="11">
        <f t="shared" si="855"/>
        <v>0</v>
      </c>
      <c r="AS1531" s="11">
        <f t="shared" si="855"/>
        <v>0</v>
      </c>
      <c r="AT1531" s="11">
        <f t="shared" si="855"/>
        <v>0</v>
      </c>
      <c r="AU1531" s="11">
        <f t="shared" si="850"/>
        <v>0</v>
      </c>
      <c r="AV1531" s="11">
        <f t="shared" si="850"/>
        <v>68072.706653225803</v>
      </c>
      <c r="AW1531" s="11">
        <f t="shared" si="850"/>
        <v>0</v>
      </c>
      <c r="AX1531" s="11">
        <f t="shared" ref="AX1531:BE1575" si="857">IF($A1531="x",DB1531,"")</f>
        <v>0</v>
      </c>
      <c r="AY1531" s="11">
        <f t="shared" si="857"/>
        <v>1813.3572933822129</v>
      </c>
      <c r="AZ1531" s="11">
        <f t="shared" si="857"/>
        <v>1</v>
      </c>
      <c r="BA1531" s="11">
        <f t="shared" si="857"/>
        <v>1</v>
      </c>
      <c r="BB1531" s="11">
        <f t="shared" si="857"/>
        <v>1</v>
      </c>
      <c r="BC1531" s="11">
        <f t="shared" si="852"/>
        <v>1</v>
      </c>
      <c r="BD1531" s="11">
        <f t="shared" si="852"/>
        <v>1</v>
      </c>
      <c r="BE1531" s="11">
        <f t="shared" si="852"/>
        <v>1</v>
      </c>
      <c r="BF1531" s="15" t="str">
        <f t="shared" si="822"/>
        <v>ČSN 42 6936</v>
      </c>
      <c r="BG1531" s="42">
        <v>2.4335</v>
      </c>
      <c r="BH1531" s="17">
        <f t="shared" si="823"/>
        <v>40</v>
      </c>
      <c r="BI1531" s="17">
        <f t="shared" si="824"/>
        <v>27</v>
      </c>
      <c r="BK1531" s="17">
        <f t="shared" si="825"/>
        <v>2.5</v>
      </c>
      <c r="BM1531" s="17">
        <f t="shared" si="847"/>
        <v>2.5</v>
      </c>
      <c r="BX1531" s="18">
        <f t="shared" si="849"/>
        <v>293.90486225480862</v>
      </c>
      <c r="BY1531" s="42">
        <v>0.13400000000000001</v>
      </c>
      <c r="BZ1531" s="43">
        <f t="shared" si="826"/>
        <v>58.080235771901499</v>
      </c>
      <c r="CA1531" s="18">
        <f t="shared" si="827"/>
        <v>59265.871577030965</v>
      </c>
      <c r="CB1531" s="18">
        <f t="shared" si="848"/>
        <v>2963.2935788515483</v>
      </c>
      <c r="CC1531" s="18">
        <f t="shared" si="828"/>
        <v>3748.156267155463</v>
      </c>
      <c r="CD1531" s="25">
        <f t="shared" si="829"/>
        <v>1.2648616032867372</v>
      </c>
      <c r="CE1531" s="26">
        <f t="shared" si="830"/>
        <v>14.200346849402345</v>
      </c>
      <c r="CF1531" s="18">
        <f t="shared" si="831"/>
        <v>208.90486225480865</v>
      </c>
      <c r="CG1531" s="18">
        <f t="shared" si="832"/>
        <v>143.90486225480865</v>
      </c>
      <c r="CH1531" s="18">
        <f t="shared" si="833"/>
        <v>31829.820534275616</v>
      </c>
      <c r="CI1531" s="18">
        <f t="shared" si="834"/>
        <v>2357.7644840204161</v>
      </c>
      <c r="CJ1531" s="18">
        <f t="shared" si="835"/>
        <v>2845.2746624992064</v>
      </c>
      <c r="CK1531" s="25">
        <f t="shared" si="836"/>
        <v>1.2067679710093422</v>
      </c>
      <c r="CL1531" s="26">
        <f t="shared" si="837"/>
        <v>10.406716160723994</v>
      </c>
      <c r="CZ1531" s="18">
        <f t="shared" si="838"/>
        <v>68072.706653225803</v>
      </c>
      <c r="DC1531" s="18">
        <f t="shared" si="839"/>
        <v>1813.3572933822129</v>
      </c>
      <c r="DD1531" s="17">
        <f t="shared" si="840"/>
        <v>1</v>
      </c>
      <c r="DE1531" s="17">
        <f t="shared" si="841"/>
        <v>1</v>
      </c>
      <c r="DF1531" s="17">
        <f t="shared" si="842"/>
        <v>1</v>
      </c>
      <c r="DG1531" s="17">
        <f t="shared" si="843"/>
        <v>1</v>
      </c>
      <c r="DH1531" s="17">
        <f t="shared" si="844"/>
        <v>1</v>
      </c>
      <c r="DI1531" s="17">
        <f t="shared" si="845"/>
        <v>1</v>
      </c>
      <c r="DJ1531" s="20" t="s">
        <v>1594</v>
      </c>
    </row>
    <row r="1532" spans="1:114" x14ac:dyDescent="0.2">
      <c r="A1532" s="15" t="s">
        <v>105</v>
      </c>
      <c r="B1532" s="10" t="s">
        <v>1632</v>
      </c>
      <c r="C1532" s="11">
        <f t="shared" si="819"/>
        <v>1.57785</v>
      </c>
      <c r="D1532" s="11">
        <f t="shared" si="854"/>
        <v>40</v>
      </c>
      <c r="E1532" s="11">
        <f t="shared" si="854"/>
        <v>30</v>
      </c>
      <c r="F1532" s="11">
        <f t="shared" si="854"/>
        <v>0</v>
      </c>
      <c r="G1532" s="11">
        <f t="shared" si="854"/>
        <v>1.5</v>
      </c>
      <c r="H1532" s="11">
        <f t="shared" si="854"/>
        <v>0</v>
      </c>
      <c r="I1532" s="11">
        <f t="shared" si="854"/>
        <v>1.5</v>
      </c>
      <c r="J1532" s="11">
        <f t="shared" si="854"/>
        <v>0</v>
      </c>
      <c r="K1532" s="11">
        <f t="shared" si="854"/>
        <v>0</v>
      </c>
      <c r="L1532" s="11">
        <f t="shared" si="854"/>
        <v>0</v>
      </c>
      <c r="M1532" s="11">
        <f t="shared" si="854"/>
        <v>0</v>
      </c>
      <c r="N1532" s="11">
        <f t="shared" si="854"/>
        <v>0</v>
      </c>
      <c r="O1532" s="11">
        <f t="shared" si="854"/>
        <v>0</v>
      </c>
      <c r="P1532" s="11">
        <f t="shared" si="854"/>
        <v>0</v>
      </c>
      <c r="Q1532" s="11">
        <f t="shared" si="854"/>
        <v>0</v>
      </c>
      <c r="R1532" s="11">
        <f t="shared" si="854"/>
        <v>0</v>
      </c>
      <c r="S1532" s="11">
        <f t="shared" si="846"/>
        <v>0</v>
      </c>
      <c r="T1532" s="11">
        <f t="shared" si="846"/>
        <v>195.20575041173112</v>
      </c>
      <c r="U1532" s="40">
        <f t="shared" si="820"/>
        <v>0.14000000000000001</v>
      </c>
      <c r="V1532" s="11">
        <f t="shared" si="856"/>
        <v>91.362036552929453</v>
      </c>
      <c r="W1532" s="11">
        <f t="shared" si="856"/>
        <v>43779.103042023286</v>
      </c>
      <c r="X1532" s="11">
        <f t="shared" si="856"/>
        <v>2188.9551521011645</v>
      </c>
      <c r="Y1532" s="11">
        <f t="shared" si="856"/>
        <v>2644.9977569994289</v>
      </c>
      <c r="Z1532" s="11">
        <f t="shared" si="856"/>
        <v>1.2083380303431581</v>
      </c>
      <c r="AA1532" s="11">
        <f t="shared" si="856"/>
        <v>14.975699816030874</v>
      </c>
      <c r="AB1532" s="11">
        <f t="shared" si="856"/>
        <v>123.20575041173109</v>
      </c>
      <c r="AC1532" s="11">
        <f t="shared" si="856"/>
        <v>93.205750411731103</v>
      </c>
      <c r="AD1532" s="11">
        <f t="shared" si="856"/>
        <v>28056.769232322273</v>
      </c>
      <c r="AE1532" s="11">
        <f t="shared" si="853"/>
        <v>1870.4512821548183</v>
      </c>
      <c r="AF1532" s="11">
        <f t="shared" si="853"/>
        <v>2171.4690049407736</v>
      </c>
      <c r="AG1532" s="11">
        <f t="shared" si="853"/>
        <v>1.1609332066853799</v>
      </c>
      <c r="AH1532" s="11">
        <f t="shared" si="853"/>
        <v>11.988711974442634</v>
      </c>
      <c r="AI1532" s="11">
        <f t="shared" si="853"/>
        <v>0</v>
      </c>
      <c r="AJ1532" s="11">
        <f t="shared" si="853"/>
        <v>0</v>
      </c>
      <c r="AK1532" s="11">
        <f t="shared" si="853"/>
        <v>0</v>
      </c>
      <c r="AL1532" s="11">
        <f t="shared" si="853"/>
        <v>0</v>
      </c>
      <c r="AM1532" s="11">
        <f t="shared" si="853"/>
        <v>0</v>
      </c>
      <c r="AN1532" s="11">
        <f t="shared" si="855"/>
        <v>0</v>
      </c>
      <c r="AO1532" s="11">
        <f t="shared" si="855"/>
        <v>0</v>
      </c>
      <c r="AP1532" s="11">
        <f t="shared" si="855"/>
        <v>0</v>
      </c>
      <c r="AQ1532" s="11">
        <f t="shared" si="855"/>
        <v>0</v>
      </c>
      <c r="AR1532" s="11">
        <f t="shared" si="855"/>
        <v>0</v>
      </c>
      <c r="AS1532" s="11">
        <f t="shared" si="855"/>
        <v>0</v>
      </c>
      <c r="AT1532" s="11">
        <f t="shared" si="855"/>
        <v>0</v>
      </c>
      <c r="AU1532" s="11">
        <f t="shared" si="855"/>
        <v>0</v>
      </c>
      <c r="AV1532" s="11">
        <f t="shared" si="855"/>
        <v>53908.547574626864</v>
      </c>
      <c r="AW1532" s="11">
        <f t="shared" si="855"/>
        <v>0</v>
      </c>
      <c r="AX1532" s="11">
        <f t="shared" si="857"/>
        <v>0</v>
      </c>
      <c r="AY1532" s="11">
        <f t="shared" si="857"/>
        <v>2185.8086256175966</v>
      </c>
      <c r="AZ1532" s="11">
        <f t="shared" si="857"/>
        <v>1</v>
      </c>
      <c r="BA1532" s="11">
        <f t="shared" si="857"/>
        <v>1</v>
      </c>
      <c r="BB1532" s="11">
        <f t="shared" si="857"/>
        <v>1</v>
      </c>
      <c r="BC1532" s="11">
        <f t="shared" si="852"/>
        <v>1</v>
      </c>
      <c r="BD1532" s="11">
        <f t="shared" si="852"/>
        <v>1</v>
      </c>
      <c r="BE1532" s="11">
        <f t="shared" si="852"/>
        <v>1</v>
      </c>
      <c r="BF1532" s="15" t="str">
        <f t="shared" si="822"/>
        <v>ČSN 42 6936</v>
      </c>
      <c r="BG1532" s="42">
        <v>1.57785</v>
      </c>
      <c r="BH1532" s="17">
        <f t="shared" si="823"/>
        <v>40</v>
      </c>
      <c r="BI1532" s="17">
        <f t="shared" si="824"/>
        <v>30</v>
      </c>
      <c r="BK1532" s="17">
        <f t="shared" si="825"/>
        <v>1.5</v>
      </c>
      <c r="BM1532" s="17">
        <f t="shared" si="847"/>
        <v>1.5</v>
      </c>
      <c r="BX1532" s="18">
        <f t="shared" si="849"/>
        <v>195.20575041173112</v>
      </c>
      <c r="BY1532" s="42">
        <v>0.14000000000000001</v>
      </c>
      <c r="BZ1532" s="43">
        <f t="shared" si="826"/>
        <v>91.362036552929453</v>
      </c>
      <c r="CA1532" s="18">
        <f t="shared" si="827"/>
        <v>43779.103042023286</v>
      </c>
      <c r="CB1532" s="18">
        <f t="shared" si="848"/>
        <v>2188.9551521011645</v>
      </c>
      <c r="CC1532" s="18">
        <f t="shared" si="828"/>
        <v>2644.9977569994289</v>
      </c>
      <c r="CD1532" s="25">
        <f t="shared" si="829"/>
        <v>1.2083380303431581</v>
      </c>
      <c r="CE1532" s="26">
        <f t="shared" si="830"/>
        <v>14.975699816030874</v>
      </c>
      <c r="CF1532" s="18">
        <f t="shared" si="831"/>
        <v>123.20575041173109</v>
      </c>
      <c r="CG1532" s="18">
        <f t="shared" si="832"/>
        <v>93.205750411731103</v>
      </c>
      <c r="CH1532" s="18">
        <f t="shared" si="833"/>
        <v>28056.769232322273</v>
      </c>
      <c r="CI1532" s="18">
        <f t="shared" si="834"/>
        <v>1870.4512821548183</v>
      </c>
      <c r="CJ1532" s="18">
        <f t="shared" si="835"/>
        <v>2171.4690049407736</v>
      </c>
      <c r="CK1532" s="25">
        <f t="shared" si="836"/>
        <v>1.1609332066853799</v>
      </c>
      <c r="CL1532" s="26">
        <f t="shared" si="837"/>
        <v>11.988711974442634</v>
      </c>
      <c r="CZ1532" s="18">
        <f t="shared" si="838"/>
        <v>53908.547574626864</v>
      </c>
      <c r="DC1532" s="18">
        <f t="shared" si="839"/>
        <v>2185.8086256175966</v>
      </c>
      <c r="DD1532" s="17">
        <f t="shared" si="840"/>
        <v>1</v>
      </c>
      <c r="DE1532" s="17">
        <f t="shared" si="841"/>
        <v>1</v>
      </c>
      <c r="DF1532" s="17">
        <f t="shared" si="842"/>
        <v>1</v>
      </c>
      <c r="DG1532" s="17">
        <f t="shared" si="843"/>
        <v>1</v>
      </c>
      <c r="DH1532" s="17">
        <f t="shared" si="844"/>
        <v>1</v>
      </c>
      <c r="DI1532" s="17">
        <f t="shared" si="845"/>
        <v>1</v>
      </c>
      <c r="DJ1532" s="20" t="s">
        <v>1594</v>
      </c>
    </row>
    <row r="1533" spans="1:114" x14ac:dyDescent="0.2">
      <c r="A1533" s="15" t="s">
        <v>105</v>
      </c>
      <c r="B1533" s="10" t="s">
        <v>1633</v>
      </c>
      <c r="C1533" s="11">
        <f t="shared" si="819"/>
        <v>2.0724</v>
      </c>
      <c r="D1533" s="11">
        <f t="shared" si="854"/>
        <v>40</v>
      </c>
      <c r="E1533" s="11">
        <f t="shared" si="854"/>
        <v>30</v>
      </c>
      <c r="F1533" s="11">
        <f t="shared" si="854"/>
        <v>0</v>
      </c>
      <c r="G1533" s="11">
        <f t="shared" si="854"/>
        <v>2</v>
      </c>
      <c r="H1533" s="11">
        <f t="shared" si="854"/>
        <v>0</v>
      </c>
      <c r="I1533" s="11">
        <f t="shared" si="854"/>
        <v>2</v>
      </c>
      <c r="J1533" s="11">
        <f t="shared" si="854"/>
        <v>0</v>
      </c>
      <c r="K1533" s="11">
        <f t="shared" si="854"/>
        <v>0</v>
      </c>
      <c r="L1533" s="11">
        <f t="shared" si="854"/>
        <v>0</v>
      </c>
      <c r="M1533" s="11">
        <f t="shared" si="854"/>
        <v>0</v>
      </c>
      <c r="N1533" s="11">
        <f t="shared" si="854"/>
        <v>0</v>
      </c>
      <c r="O1533" s="11">
        <f t="shared" si="854"/>
        <v>0</v>
      </c>
      <c r="P1533" s="11">
        <f t="shared" si="854"/>
        <v>0</v>
      </c>
      <c r="Q1533" s="11">
        <f t="shared" si="854"/>
        <v>0</v>
      </c>
      <c r="R1533" s="11">
        <f t="shared" si="854"/>
        <v>0</v>
      </c>
      <c r="S1533" s="11">
        <f t="shared" si="846"/>
        <v>0</v>
      </c>
      <c r="T1533" s="11">
        <f t="shared" si="846"/>
        <v>253.6991118430775</v>
      </c>
      <c r="U1533" s="40">
        <f t="shared" si="820"/>
        <v>0.14000000000000001</v>
      </c>
      <c r="V1533" s="11">
        <f t="shared" si="856"/>
        <v>70.297427432421799</v>
      </c>
      <c r="W1533" s="11">
        <f t="shared" si="856"/>
        <v>54948.801524376562</v>
      </c>
      <c r="X1533" s="11">
        <f t="shared" si="856"/>
        <v>2747.4400762188279</v>
      </c>
      <c r="Y1533" s="11">
        <f t="shared" si="856"/>
        <v>3373.8524561559066</v>
      </c>
      <c r="Z1533" s="11">
        <f t="shared" si="856"/>
        <v>1.227998559589762</v>
      </c>
      <c r="AA1533" s="11">
        <f t="shared" si="856"/>
        <v>14.71701182624053</v>
      </c>
      <c r="AB1533" s="11">
        <f t="shared" si="856"/>
        <v>165.6991118430775</v>
      </c>
      <c r="AC1533" s="11">
        <f t="shared" si="856"/>
        <v>125.69911184307752</v>
      </c>
      <c r="AD1533" s="11">
        <f t="shared" si="856"/>
        <v>35072.754758894429</v>
      </c>
      <c r="AE1533" s="11">
        <f t="shared" si="853"/>
        <v>2338.1836505929618</v>
      </c>
      <c r="AF1533" s="11">
        <f t="shared" si="853"/>
        <v>2765.3568969405196</v>
      </c>
      <c r="AG1533" s="11">
        <f t="shared" si="853"/>
        <v>1.1826944800675632</v>
      </c>
      <c r="AH1533" s="11">
        <f t="shared" si="853"/>
        <v>11.757783681845547</v>
      </c>
      <c r="AI1533" s="11">
        <f t="shared" si="853"/>
        <v>0</v>
      </c>
      <c r="AJ1533" s="11">
        <f t="shared" si="853"/>
        <v>0</v>
      </c>
      <c r="AK1533" s="11">
        <f t="shared" si="853"/>
        <v>0</v>
      </c>
      <c r="AL1533" s="11">
        <f t="shared" si="853"/>
        <v>0</v>
      </c>
      <c r="AM1533" s="11">
        <f t="shared" si="853"/>
        <v>0</v>
      </c>
      <c r="AN1533" s="11">
        <f t="shared" si="855"/>
        <v>0</v>
      </c>
      <c r="AO1533" s="11">
        <f t="shared" si="855"/>
        <v>0</v>
      </c>
      <c r="AP1533" s="11">
        <f t="shared" si="855"/>
        <v>0</v>
      </c>
      <c r="AQ1533" s="11">
        <f t="shared" si="855"/>
        <v>0</v>
      </c>
      <c r="AR1533" s="11">
        <f t="shared" si="855"/>
        <v>0</v>
      </c>
      <c r="AS1533" s="11">
        <f t="shared" si="855"/>
        <v>0</v>
      </c>
      <c r="AT1533" s="11">
        <f t="shared" si="855"/>
        <v>0</v>
      </c>
      <c r="AU1533" s="11">
        <f t="shared" si="855"/>
        <v>0</v>
      </c>
      <c r="AV1533" s="11">
        <f t="shared" si="855"/>
        <v>68611.878787878784</v>
      </c>
      <c r="AW1533" s="11">
        <f t="shared" si="855"/>
        <v>0</v>
      </c>
      <c r="AX1533" s="11">
        <f t="shared" si="857"/>
        <v>0</v>
      </c>
      <c r="AY1533" s="11">
        <f t="shared" si="857"/>
        <v>2112.5486677646163</v>
      </c>
      <c r="AZ1533" s="11">
        <f t="shared" si="857"/>
        <v>1</v>
      </c>
      <c r="BA1533" s="11">
        <f t="shared" si="857"/>
        <v>1</v>
      </c>
      <c r="BB1533" s="11">
        <f t="shared" si="857"/>
        <v>1</v>
      </c>
      <c r="BC1533" s="11">
        <f t="shared" si="852"/>
        <v>1</v>
      </c>
      <c r="BD1533" s="11">
        <f t="shared" si="852"/>
        <v>1</v>
      </c>
      <c r="BE1533" s="11">
        <f t="shared" si="852"/>
        <v>1</v>
      </c>
      <c r="BF1533" s="15" t="str">
        <f t="shared" si="822"/>
        <v>ČSN 42 6936</v>
      </c>
      <c r="BG1533" s="42">
        <v>2.0724</v>
      </c>
      <c r="BH1533" s="17">
        <f t="shared" si="823"/>
        <v>40</v>
      </c>
      <c r="BI1533" s="17">
        <f t="shared" si="824"/>
        <v>30</v>
      </c>
      <c r="BK1533" s="17">
        <f t="shared" si="825"/>
        <v>2</v>
      </c>
      <c r="BM1533" s="17">
        <f t="shared" si="847"/>
        <v>2</v>
      </c>
      <c r="BX1533" s="18">
        <f t="shared" si="849"/>
        <v>253.6991118430775</v>
      </c>
      <c r="BY1533" s="42">
        <v>0.14000000000000001</v>
      </c>
      <c r="BZ1533" s="43">
        <f t="shared" si="826"/>
        <v>70.297427432421799</v>
      </c>
      <c r="CA1533" s="18">
        <f t="shared" si="827"/>
        <v>54948.801524376562</v>
      </c>
      <c r="CB1533" s="18">
        <f t="shared" si="848"/>
        <v>2747.4400762188279</v>
      </c>
      <c r="CC1533" s="18">
        <f t="shared" si="828"/>
        <v>3373.8524561559066</v>
      </c>
      <c r="CD1533" s="25">
        <f t="shared" si="829"/>
        <v>1.227998559589762</v>
      </c>
      <c r="CE1533" s="26">
        <f t="shared" si="830"/>
        <v>14.71701182624053</v>
      </c>
      <c r="CF1533" s="18">
        <f t="shared" si="831"/>
        <v>165.6991118430775</v>
      </c>
      <c r="CG1533" s="18">
        <f t="shared" si="832"/>
        <v>125.69911184307752</v>
      </c>
      <c r="CH1533" s="18">
        <f t="shared" si="833"/>
        <v>35072.754758894429</v>
      </c>
      <c r="CI1533" s="18">
        <f t="shared" si="834"/>
        <v>2338.1836505929618</v>
      </c>
      <c r="CJ1533" s="18">
        <f t="shared" si="835"/>
        <v>2765.3568969405196</v>
      </c>
      <c r="CK1533" s="25">
        <f t="shared" si="836"/>
        <v>1.1826944800675632</v>
      </c>
      <c r="CL1533" s="26">
        <f t="shared" si="837"/>
        <v>11.757783681845547</v>
      </c>
      <c r="CZ1533" s="18">
        <f t="shared" si="838"/>
        <v>68611.878787878784</v>
      </c>
      <c r="DC1533" s="18">
        <f t="shared" si="839"/>
        <v>2112.5486677646163</v>
      </c>
      <c r="DD1533" s="17">
        <f t="shared" si="840"/>
        <v>1</v>
      </c>
      <c r="DE1533" s="17">
        <f t="shared" si="841"/>
        <v>1</v>
      </c>
      <c r="DF1533" s="17">
        <f t="shared" si="842"/>
        <v>1</v>
      </c>
      <c r="DG1533" s="17">
        <f t="shared" si="843"/>
        <v>1</v>
      </c>
      <c r="DH1533" s="17">
        <f t="shared" si="844"/>
        <v>1</v>
      </c>
      <c r="DI1533" s="17">
        <f t="shared" si="845"/>
        <v>1</v>
      </c>
      <c r="DJ1533" s="20" t="s">
        <v>1594</v>
      </c>
    </row>
    <row r="1534" spans="1:114" x14ac:dyDescent="0.2">
      <c r="A1534" s="15" t="s">
        <v>105</v>
      </c>
      <c r="B1534" s="10" t="s">
        <v>1634</v>
      </c>
      <c r="C1534" s="11">
        <f t="shared" si="819"/>
        <v>2.55125</v>
      </c>
      <c r="D1534" s="11">
        <f t="shared" si="854"/>
        <v>40</v>
      </c>
      <c r="E1534" s="11">
        <f t="shared" si="854"/>
        <v>30</v>
      </c>
      <c r="F1534" s="11">
        <f t="shared" si="854"/>
        <v>0</v>
      </c>
      <c r="G1534" s="11">
        <f t="shared" si="854"/>
        <v>2.5</v>
      </c>
      <c r="H1534" s="11">
        <f t="shared" si="854"/>
        <v>0</v>
      </c>
      <c r="I1534" s="11">
        <f t="shared" si="854"/>
        <v>2.5</v>
      </c>
      <c r="J1534" s="11">
        <f t="shared" si="854"/>
        <v>0</v>
      </c>
      <c r="K1534" s="11">
        <f t="shared" si="854"/>
        <v>0</v>
      </c>
      <c r="L1534" s="11">
        <f t="shared" si="854"/>
        <v>0</v>
      </c>
      <c r="M1534" s="11">
        <f t="shared" si="854"/>
        <v>0</v>
      </c>
      <c r="N1534" s="11">
        <f t="shared" si="854"/>
        <v>0</v>
      </c>
      <c r="O1534" s="11">
        <f t="shared" si="854"/>
        <v>0</v>
      </c>
      <c r="P1534" s="11">
        <f t="shared" si="854"/>
        <v>0</v>
      </c>
      <c r="Q1534" s="11">
        <f t="shared" si="854"/>
        <v>0</v>
      </c>
      <c r="R1534" s="11">
        <f t="shared" si="854"/>
        <v>0</v>
      </c>
      <c r="S1534" s="11">
        <f t="shared" si="846"/>
        <v>0</v>
      </c>
      <c r="T1534" s="11">
        <f t="shared" si="846"/>
        <v>308.90486225480862</v>
      </c>
      <c r="U1534" s="40">
        <f t="shared" si="820"/>
        <v>0.14000000000000001</v>
      </c>
      <c r="V1534" s="11">
        <f t="shared" si="856"/>
        <v>57.73426411704525</v>
      </c>
      <c r="W1534" s="11">
        <f t="shared" si="856"/>
        <v>64547.121577030965</v>
      </c>
      <c r="X1534" s="11">
        <f t="shared" si="856"/>
        <v>3227.3560788515483</v>
      </c>
      <c r="Y1534" s="11">
        <f t="shared" si="856"/>
        <v>4029.406267155462</v>
      </c>
      <c r="Z1534" s="11">
        <f t="shared" si="856"/>
        <v>1.2485161750696323</v>
      </c>
      <c r="AA1534" s="11">
        <f t="shared" si="856"/>
        <v>14.455265337342896</v>
      </c>
      <c r="AB1534" s="11">
        <f t="shared" si="856"/>
        <v>208.90486225480865</v>
      </c>
      <c r="AC1534" s="11">
        <f t="shared" si="856"/>
        <v>158.90486225480865</v>
      </c>
      <c r="AD1534" s="11">
        <f t="shared" si="856"/>
        <v>41038.180461846554</v>
      </c>
      <c r="AE1534" s="11">
        <f t="shared" si="853"/>
        <v>2735.8786974564368</v>
      </c>
      <c r="AF1534" s="11">
        <f t="shared" si="853"/>
        <v>3297.3819558814198</v>
      </c>
      <c r="AG1534" s="11">
        <f t="shared" si="853"/>
        <v>1.2052368984586255</v>
      </c>
      <c r="AH1534" s="11">
        <f t="shared" si="853"/>
        <v>11.526081239918334</v>
      </c>
      <c r="AI1534" s="11">
        <f t="shared" si="853"/>
        <v>0</v>
      </c>
      <c r="AJ1534" s="11">
        <f t="shared" si="853"/>
        <v>0</v>
      </c>
      <c r="AK1534" s="11">
        <f t="shared" si="853"/>
        <v>0</v>
      </c>
      <c r="AL1534" s="11">
        <f t="shared" si="853"/>
        <v>0</v>
      </c>
      <c r="AM1534" s="11">
        <f t="shared" si="853"/>
        <v>0</v>
      </c>
      <c r="AN1534" s="11">
        <f t="shared" si="855"/>
        <v>0</v>
      </c>
      <c r="AO1534" s="11">
        <f t="shared" si="855"/>
        <v>0</v>
      </c>
      <c r="AP1534" s="11">
        <f t="shared" si="855"/>
        <v>0</v>
      </c>
      <c r="AQ1534" s="11">
        <f t="shared" si="855"/>
        <v>0</v>
      </c>
      <c r="AR1534" s="11">
        <f t="shared" si="855"/>
        <v>0</v>
      </c>
      <c r="AS1534" s="11">
        <f t="shared" si="855"/>
        <v>0</v>
      </c>
      <c r="AT1534" s="11">
        <f t="shared" si="855"/>
        <v>0</v>
      </c>
      <c r="AU1534" s="11">
        <f t="shared" si="855"/>
        <v>0</v>
      </c>
      <c r="AV1534" s="11">
        <f t="shared" si="855"/>
        <v>81805.889423076922</v>
      </c>
      <c r="AW1534" s="11">
        <f t="shared" si="855"/>
        <v>0</v>
      </c>
      <c r="AX1534" s="11">
        <f t="shared" si="857"/>
        <v>0</v>
      </c>
      <c r="AY1534" s="11">
        <f t="shared" si="857"/>
        <v>2038.3572933822129</v>
      </c>
      <c r="AZ1534" s="11">
        <f t="shared" si="857"/>
        <v>1</v>
      </c>
      <c r="BA1534" s="11">
        <f t="shared" si="857"/>
        <v>1</v>
      </c>
      <c r="BB1534" s="11">
        <f t="shared" si="857"/>
        <v>1</v>
      </c>
      <c r="BC1534" s="11">
        <f t="shared" si="852"/>
        <v>1</v>
      </c>
      <c r="BD1534" s="11">
        <f t="shared" si="852"/>
        <v>1</v>
      </c>
      <c r="BE1534" s="11">
        <f t="shared" si="852"/>
        <v>1</v>
      </c>
      <c r="BF1534" s="15" t="str">
        <f t="shared" si="822"/>
        <v>ČSN 42 6936</v>
      </c>
      <c r="BG1534" s="42">
        <v>2.55125</v>
      </c>
      <c r="BH1534" s="17">
        <f t="shared" si="823"/>
        <v>40</v>
      </c>
      <c r="BI1534" s="17">
        <f t="shared" si="824"/>
        <v>30</v>
      </c>
      <c r="BK1534" s="17">
        <f t="shared" si="825"/>
        <v>2.5</v>
      </c>
      <c r="BM1534" s="17">
        <f t="shared" si="847"/>
        <v>2.5</v>
      </c>
      <c r="BX1534" s="18">
        <f t="shared" si="849"/>
        <v>308.90486225480862</v>
      </c>
      <c r="BY1534" s="42">
        <v>0.14000000000000001</v>
      </c>
      <c r="BZ1534" s="43">
        <f t="shared" si="826"/>
        <v>57.73426411704525</v>
      </c>
      <c r="CA1534" s="18">
        <f t="shared" si="827"/>
        <v>64547.121577030965</v>
      </c>
      <c r="CB1534" s="18">
        <f t="shared" si="848"/>
        <v>3227.3560788515483</v>
      </c>
      <c r="CC1534" s="18">
        <f t="shared" si="828"/>
        <v>4029.406267155462</v>
      </c>
      <c r="CD1534" s="25">
        <f t="shared" si="829"/>
        <v>1.2485161750696323</v>
      </c>
      <c r="CE1534" s="26">
        <f t="shared" si="830"/>
        <v>14.455265337342896</v>
      </c>
      <c r="CF1534" s="18">
        <f t="shared" si="831"/>
        <v>208.90486225480865</v>
      </c>
      <c r="CG1534" s="18">
        <f t="shared" si="832"/>
        <v>158.90486225480865</v>
      </c>
      <c r="CH1534" s="18">
        <f t="shared" si="833"/>
        <v>41038.180461846554</v>
      </c>
      <c r="CI1534" s="18">
        <f t="shared" si="834"/>
        <v>2735.8786974564368</v>
      </c>
      <c r="CJ1534" s="18">
        <f t="shared" si="835"/>
        <v>3297.3819558814198</v>
      </c>
      <c r="CK1534" s="25">
        <f t="shared" si="836"/>
        <v>1.2052368984586255</v>
      </c>
      <c r="CL1534" s="26">
        <f t="shared" si="837"/>
        <v>11.526081239918334</v>
      </c>
      <c r="CZ1534" s="18">
        <f t="shared" si="838"/>
        <v>81805.889423076922</v>
      </c>
      <c r="DC1534" s="18">
        <f t="shared" si="839"/>
        <v>2038.3572933822129</v>
      </c>
      <c r="DD1534" s="17">
        <f t="shared" si="840"/>
        <v>1</v>
      </c>
      <c r="DE1534" s="17">
        <f t="shared" si="841"/>
        <v>1</v>
      </c>
      <c r="DF1534" s="17">
        <f t="shared" si="842"/>
        <v>1</v>
      </c>
      <c r="DG1534" s="17">
        <f t="shared" si="843"/>
        <v>1</v>
      </c>
      <c r="DH1534" s="17">
        <f t="shared" si="844"/>
        <v>1</v>
      </c>
      <c r="DI1534" s="17">
        <f t="shared" si="845"/>
        <v>1</v>
      </c>
      <c r="DJ1534" s="20" t="s">
        <v>1594</v>
      </c>
    </row>
    <row r="1535" spans="1:114" x14ac:dyDescent="0.2">
      <c r="A1535" s="15" t="s">
        <v>105</v>
      </c>
      <c r="B1535" s="10" t="s">
        <v>1635</v>
      </c>
      <c r="C1535" s="11">
        <f t="shared" si="819"/>
        <v>2.2294</v>
      </c>
      <c r="D1535" s="11">
        <f t="shared" ref="D1535:R1551" si="858">IF($A1535="x",BH1535,"")</f>
        <v>40</v>
      </c>
      <c r="E1535" s="11">
        <f t="shared" si="858"/>
        <v>35</v>
      </c>
      <c r="F1535" s="11">
        <f t="shared" si="858"/>
        <v>0</v>
      </c>
      <c r="G1535" s="11">
        <f t="shared" si="858"/>
        <v>2</v>
      </c>
      <c r="H1535" s="11">
        <f t="shared" si="858"/>
        <v>0</v>
      </c>
      <c r="I1535" s="11">
        <f t="shared" si="858"/>
        <v>2</v>
      </c>
      <c r="J1535" s="11">
        <f t="shared" si="858"/>
        <v>0</v>
      </c>
      <c r="K1535" s="11">
        <f t="shared" si="858"/>
        <v>0</v>
      </c>
      <c r="L1535" s="11">
        <f t="shared" si="858"/>
        <v>0</v>
      </c>
      <c r="M1535" s="11">
        <f t="shared" si="858"/>
        <v>0</v>
      </c>
      <c r="N1535" s="11">
        <f t="shared" si="858"/>
        <v>0</v>
      </c>
      <c r="O1535" s="11">
        <f t="shared" si="858"/>
        <v>0</v>
      </c>
      <c r="P1535" s="11">
        <f t="shared" si="858"/>
        <v>0</v>
      </c>
      <c r="Q1535" s="11">
        <f t="shared" si="858"/>
        <v>0</v>
      </c>
      <c r="R1535" s="11">
        <f t="shared" si="858"/>
        <v>0</v>
      </c>
      <c r="S1535" s="11">
        <f t="shared" si="846"/>
        <v>0</v>
      </c>
      <c r="T1535" s="11">
        <f t="shared" si="846"/>
        <v>273.6991118430775</v>
      </c>
      <c r="U1535" s="40">
        <f t="shared" si="820"/>
        <v>0.15</v>
      </c>
      <c r="V1535" s="11">
        <f t="shared" si="856"/>
        <v>69.814915094545867</v>
      </c>
      <c r="W1535" s="11">
        <f t="shared" si="856"/>
        <v>62175.468191043241</v>
      </c>
      <c r="X1535" s="11">
        <f t="shared" si="856"/>
        <v>3108.7734095521619</v>
      </c>
      <c r="Y1535" s="11">
        <f t="shared" si="856"/>
        <v>3753.8524561559066</v>
      </c>
      <c r="Z1535" s="11">
        <f t="shared" si="856"/>
        <v>1.2075027548233799</v>
      </c>
      <c r="AA1535" s="11">
        <f t="shared" si="856"/>
        <v>15.072067764988844</v>
      </c>
      <c r="AB1535" s="11">
        <f t="shared" si="856"/>
        <v>165.6991118430775</v>
      </c>
      <c r="AC1535" s="11">
        <f t="shared" si="856"/>
        <v>145.6991118430775</v>
      </c>
      <c r="AD1535" s="11">
        <f t="shared" si="856"/>
        <v>50526.825359282921</v>
      </c>
      <c r="AE1535" s="11">
        <f t="shared" si="853"/>
        <v>2887.2471633875953</v>
      </c>
      <c r="AF1535" s="11">
        <f t="shared" si="853"/>
        <v>3424.6046765482133</v>
      </c>
      <c r="AG1535" s="11">
        <f t="shared" si="853"/>
        <v>1.1861141366678627</v>
      </c>
      <c r="AH1535" s="11">
        <f t="shared" si="853"/>
        <v>13.587023043152605</v>
      </c>
      <c r="AI1535" s="11">
        <f t="shared" si="853"/>
        <v>0</v>
      </c>
      <c r="AJ1535" s="11">
        <f t="shared" si="853"/>
        <v>0</v>
      </c>
      <c r="AK1535" s="11">
        <f t="shared" si="853"/>
        <v>0</v>
      </c>
      <c r="AL1535" s="11">
        <f t="shared" si="853"/>
        <v>0</v>
      </c>
      <c r="AM1535" s="11">
        <f t="shared" si="853"/>
        <v>0</v>
      </c>
      <c r="AN1535" s="11">
        <f t="shared" si="855"/>
        <v>0</v>
      </c>
      <c r="AO1535" s="11">
        <f t="shared" si="855"/>
        <v>0</v>
      </c>
      <c r="AP1535" s="11">
        <f t="shared" si="855"/>
        <v>0</v>
      </c>
      <c r="AQ1535" s="11">
        <f t="shared" si="855"/>
        <v>0</v>
      </c>
      <c r="AR1535" s="11">
        <f t="shared" si="855"/>
        <v>0</v>
      </c>
      <c r="AS1535" s="11">
        <f t="shared" si="855"/>
        <v>0</v>
      </c>
      <c r="AT1535" s="11">
        <f t="shared" si="855"/>
        <v>0</v>
      </c>
      <c r="AU1535" s="11">
        <f t="shared" si="855"/>
        <v>0</v>
      </c>
      <c r="AV1535" s="11">
        <f t="shared" si="855"/>
        <v>88592.450704225354</v>
      </c>
      <c r="AW1535" s="11">
        <f t="shared" si="855"/>
        <v>0</v>
      </c>
      <c r="AX1535" s="11">
        <f t="shared" si="857"/>
        <v>0</v>
      </c>
      <c r="AY1535" s="11">
        <f t="shared" si="857"/>
        <v>2492.5486677646163</v>
      </c>
      <c r="AZ1535" s="11">
        <f t="shared" si="857"/>
        <v>1</v>
      </c>
      <c r="BA1535" s="11">
        <f t="shared" si="857"/>
        <v>1</v>
      </c>
      <c r="BB1535" s="11">
        <f t="shared" si="857"/>
        <v>1</v>
      </c>
      <c r="BC1535" s="11">
        <f t="shared" si="852"/>
        <v>1</v>
      </c>
      <c r="BD1535" s="11">
        <f t="shared" si="852"/>
        <v>1</v>
      </c>
      <c r="BE1535" s="11">
        <f t="shared" si="852"/>
        <v>1</v>
      </c>
      <c r="BF1535" s="15" t="str">
        <f t="shared" si="822"/>
        <v>ČSN 42 6936</v>
      </c>
      <c r="BG1535" s="42">
        <v>2.2294</v>
      </c>
      <c r="BH1535" s="17">
        <f t="shared" si="823"/>
        <v>40</v>
      </c>
      <c r="BI1535" s="17">
        <f t="shared" si="824"/>
        <v>35</v>
      </c>
      <c r="BK1535" s="17">
        <f t="shared" si="825"/>
        <v>2</v>
      </c>
      <c r="BM1535" s="17">
        <f t="shared" si="847"/>
        <v>2</v>
      </c>
      <c r="BX1535" s="18">
        <f t="shared" si="849"/>
        <v>273.6991118430775</v>
      </c>
      <c r="BY1535" s="42">
        <v>0.15</v>
      </c>
      <c r="BZ1535" s="43">
        <f t="shared" si="826"/>
        <v>69.814915094545867</v>
      </c>
      <c r="CA1535" s="18">
        <f t="shared" si="827"/>
        <v>62175.468191043241</v>
      </c>
      <c r="CB1535" s="18">
        <f t="shared" si="848"/>
        <v>3108.7734095521619</v>
      </c>
      <c r="CC1535" s="18">
        <f t="shared" si="828"/>
        <v>3753.8524561559066</v>
      </c>
      <c r="CD1535" s="25">
        <f t="shared" si="829"/>
        <v>1.2075027548233799</v>
      </c>
      <c r="CE1535" s="26">
        <f t="shared" si="830"/>
        <v>15.072067764988844</v>
      </c>
      <c r="CF1535" s="18">
        <f t="shared" si="831"/>
        <v>165.6991118430775</v>
      </c>
      <c r="CG1535" s="18">
        <f t="shared" si="832"/>
        <v>145.6991118430775</v>
      </c>
      <c r="CH1535" s="18">
        <f t="shared" si="833"/>
        <v>50526.825359282921</v>
      </c>
      <c r="CI1535" s="18">
        <f t="shared" si="834"/>
        <v>2887.2471633875953</v>
      </c>
      <c r="CJ1535" s="18">
        <f t="shared" si="835"/>
        <v>3424.6046765482133</v>
      </c>
      <c r="CK1535" s="25">
        <f t="shared" si="836"/>
        <v>1.1861141366678627</v>
      </c>
      <c r="CL1535" s="26">
        <f t="shared" si="837"/>
        <v>13.587023043152605</v>
      </c>
      <c r="CZ1535" s="18">
        <f t="shared" si="838"/>
        <v>88592.450704225354</v>
      </c>
      <c r="DC1535" s="18">
        <f t="shared" si="839"/>
        <v>2492.5486677646163</v>
      </c>
      <c r="DD1535" s="17">
        <f t="shared" si="840"/>
        <v>1</v>
      </c>
      <c r="DE1535" s="17">
        <f t="shared" si="841"/>
        <v>1</v>
      </c>
      <c r="DF1535" s="17">
        <f t="shared" si="842"/>
        <v>1</v>
      </c>
      <c r="DG1535" s="17">
        <f t="shared" si="843"/>
        <v>1</v>
      </c>
      <c r="DH1535" s="17">
        <f t="shared" si="844"/>
        <v>1</v>
      </c>
      <c r="DI1535" s="17">
        <f t="shared" si="845"/>
        <v>1</v>
      </c>
      <c r="DJ1535" s="20" t="s">
        <v>1594</v>
      </c>
    </row>
    <row r="1536" spans="1:114" x14ac:dyDescent="0.2">
      <c r="A1536" s="15" t="s">
        <v>105</v>
      </c>
      <c r="B1536" s="10" t="s">
        <v>1636</v>
      </c>
      <c r="C1536" s="11">
        <f t="shared" si="819"/>
        <v>2.7475000000000001</v>
      </c>
      <c r="D1536" s="11">
        <f t="shared" si="858"/>
        <v>40</v>
      </c>
      <c r="E1536" s="11">
        <f t="shared" si="858"/>
        <v>35</v>
      </c>
      <c r="F1536" s="11">
        <f t="shared" si="858"/>
        <v>0</v>
      </c>
      <c r="G1536" s="11">
        <f t="shared" si="858"/>
        <v>2.5</v>
      </c>
      <c r="H1536" s="11">
        <f t="shared" si="858"/>
        <v>0</v>
      </c>
      <c r="I1536" s="11">
        <f t="shared" si="858"/>
        <v>2.5</v>
      </c>
      <c r="J1536" s="11">
        <f t="shared" si="858"/>
        <v>0</v>
      </c>
      <c r="K1536" s="11">
        <f t="shared" si="858"/>
        <v>0</v>
      </c>
      <c r="L1536" s="11">
        <f t="shared" si="858"/>
        <v>0</v>
      </c>
      <c r="M1536" s="11">
        <f t="shared" si="858"/>
        <v>0</v>
      </c>
      <c r="N1536" s="11">
        <f t="shared" si="858"/>
        <v>0</v>
      </c>
      <c r="O1536" s="11">
        <f t="shared" si="858"/>
        <v>0</v>
      </c>
      <c r="P1536" s="11">
        <f t="shared" si="858"/>
        <v>0</v>
      </c>
      <c r="Q1536" s="11">
        <f t="shared" si="858"/>
        <v>0</v>
      </c>
      <c r="R1536" s="11">
        <f t="shared" si="858"/>
        <v>0</v>
      </c>
      <c r="S1536" s="11">
        <f t="shared" si="846"/>
        <v>0</v>
      </c>
      <c r="T1536" s="11">
        <f t="shared" si="846"/>
        <v>333.90486225480862</v>
      </c>
      <c r="U1536" s="40">
        <f t="shared" si="820"/>
        <v>0.15</v>
      </c>
      <c r="V1536" s="11">
        <f t="shared" si="856"/>
        <v>57.226720586641861</v>
      </c>
      <c r="W1536" s="11">
        <f t="shared" si="856"/>
        <v>73349.204910364293</v>
      </c>
      <c r="X1536" s="11">
        <f t="shared" si="856"/>
        <v>3667.4602455182148</v>
      </c>
      <c r="Y1536" s="11">
        <f t="shared" si="856"/>
        <v>4498.156267155462</v>
      </c>
      <c r="Z1536" s="11">
        <f t="shared" si="856"/>
        <v>1.2265044379560464</v>
      </c>
      <c r="AA1536" s="11">
        <f t="shared" si="856"/>
        <v>14.821301217968546</v>
      </c>
      <c r="AB1536" s="11">
        <f t="shared" si="856"/>
        <v>208.90486225480865</v>
      </c>
      <c r="AC1536" s="11">
        <f t="shared" si="856"/>
        <v>183.90486225480865</v>
      </c>
      <c r="AD1536" s="11">
        <f t="shared" si="856"/>
        <v>59507.828963679538</v>
      </c>
      <c r="AE1536" s="11">
        <f t="shared" si="853"/>
        <v>3400.4473693531163</v>
      </c>
      <c r="AF1536" s="11">
        <f t="shared" si="853"/>
        <v>4100.8941115184407</v>
      </c>
      <c r="AG1536" s="11">
        <f t="shared" si="853"/>
        <v>1.2059866441334082</v>
      </c>
      <c r="AH1536" s="11">
        <f t="shared" si="853"/>
        <v>13.349828343828738</v>
      </c>
      <c r="AI1536" s="11">
        <f t="shared" si="853"/>
        <v>0</v>
      </c>
      <c r="AJ1536" s="11">
        <f t="shared" si="853"/>
        <v>0</v>
      </c>
      <c r="AK1536" s="11">
        <f t="shared" si="853"/>
        <v>0</v>
      </c>
      <c r="AL1536" s="11">
        <f t="shared" si="853"/>
        <v>0</v>
      </c>
      <c r="AM1536" s="11">
        <f t="shared" si="853"/>
        <v>0</v>
      </c>
      <c r="AN1536" s="11">
        <f t="shared" si="855"/>
        <v>0</v>
      </c>
      <c r="AO1536" s="11">
        <f t="shared" si="855"/>
        <v>0</v>
      </c>
      <c r="AP1536" s="11">
        <f t="shared" si="855"/>
        <v>0</v>
      </c>
      <c r="AQ1536" s="11">
        <f t="shared" si="855"/>
        <v>0</v>
      </c>
      <c r="AR1536" s="11">
        <f t="shared" si="855"/>
        <v>0</v>
      </c>
      <c r="AS1536" s="11">
        <f t="shared" si="855"/>
        <v>0</v>
      </c>
      <c r="AT1536" s="11">
        <f t="shared" si="855"/>
        <v>0</v>
      </c>
      <c r="AU1536" s="11">
        <f t="shared" si="855"/>
        <v>0</v>
      </c>
      <c r="AV1536" s="11">
        <f t="shared" si="855"/>
        <v>106096.54017857143</v>
      </c>
      <c r="AW1536" s="11">
        <f t="shared" si="855"/>
        <v>0</v>
      </c>
      <c r="AX1536" s="11">
        <f t="shared" si="857"/>
        <v>0</v>
      </c>
      <c r="AY1536" s="11">
        <f t="shared" si="857"/>
        <v>2413.3572933822129</v>
      </c>
      <c r="AZ1536" s="11">
        <f t="shared" si="857"/>
        <v>1</v>
      </c>
      <c r="BA1536" s="11">
        <f t="shared" si="857"/>
        <v>1</v>
      </c>
      <c r="BB1536" s="11">
        <f t="shared" si="857"/>
        <v>1</v>
      </c>
      <c r="BC1536" s="11">
        <f t="shared" si="852"/>
        <v>1</v>
      </c>
      <c r="BD1536" s="11">
        <f t="shared" si="852"/>
        <v>1</v>
      </c>
      <c r="BE1536" s="11">
        <f t="shared" si="852"/>
        <v>1</v>
      </c>
      <c r="BF1536" s="15" t="str">
        <f t="shared" si="822"/>
        <v>ČSN 42 6936</v>
      </c>
      <c r="BG1536" s="42">
        <v>2.7475000000000001</v>
      </c>
      <c r="BH1536" s="17">
        <f t="shared" si="823"/>
        <v>40</v>
      </c>
      <c r="BI1536" s="17">
        <f t="shared" si="824"/>
        <v>35</v>
      </c>
      <c r="BK1536" s="17">
        <f t="shared" si="825"/>
        <v>2.5</v>
      </c>
      <c r="BM1536" s="17">
        <f t="shared" si="847"/>
        <v>2.5</v>
      </c>
      <c r="BX1536" s="18">
        <f t="shared" si="849"/>
        <v>333.90486225480862</v>
      </c>
      <c r="BY1536" s="42">
        <v>0.15</v>
      </c>
      <c r="BZ1536" s="43">
        <f t="shared" si="826"/>
        <v>57.226720586641861</v>
      </c>
      <c r="CA1536" s="18">
        <f t="shared" si="827"/>
        <v>73349.204910364293</v>
      </c>
      <c r="CB1536" s="18">
        <f t="shared" si="848"/>
        <v>3667.4602455182148</v>
      </c>
      <c r="CC1536" s="18">
        <f t="shared" si="828"/>
        <v>4498.156267155462</v>
      </c>
      <c r="CD1536" s="25">
        <f t="shared" si="829"/>
        <v>1.2265044379560464</v>
      </c>
      <c r="CE1536" s="26">
        <f t="shared" si="830"/>
        <v>14.821301217968546</v>
      </c>
      <c r="CF1536" s="18">
        <f t="shared" si="831"/>
        <v>208.90486225480865</v>
      </c>
      <c r="CG1536" s="18">
        <f t="shared" si="832"/>
        <v>183.90486225480865</v>
      </c>
      <c r="CH1536" s="18">
        <f t="shared" si="833"/>
        <v>59507.828963679538</v>
      </c>
      <c r="CI1536" s="18">
        <f t="shared" si="834"/>
        <v>3400.4473693531163</v>
      </c>
      <c r="CJ1536" s="18">
        <f t="shared" si="835"/>
        <v>4100.8941115184407</v>
      </c>
      <c r="CK1536" s="25">
        <f t="shared" si="836"/>
        <v>1.2059866441334082</v>
      </c>
      <c r="CL1536" s="26">
        <f t="shared" si="837"/>
        <v>13.349828343828738</v>
      </c>
      <c r="CZ1536" s="18">
        <f t="shared" si="838"/>
        <v>106096.54017857143</v>
      </c>
      <c r="DC1536" s="18">
        <f t="shared" si="839"/>
        <v>2413.3572933822129</v>
      </c>
      <c r="DD1536" s="17">
        <f t="shared" si="840"/>
        <v>1</v>
      </c>
      <c r="DE1536" s="17">
        <f t="shared" si="841"/>
        <v>1</v>
      </c>
      <c r="DF1536" s="17">
        <f t="shared" si="842"/>
        <v>1</v>
      </c>
      <c r="DG1536" s="17">
        <f t="shared" si="843"/>
        <v>1</v>
      </c>
      <c r="DH1536" s="17">
        <f t="shared" si="844"/>
        <v>1</v>
      </c>
      <c r="DI1536" s="17">
        <f t="shared" si="845"/>
        <v>1</v>
      </c>
      <c r="DJ1536" s="20" t="s">
        <v>1594</v>
      </c>
    </row>
    <row r="1537" spans="1:114" x14ac:dyDescent="0.2">
      <c r="A1537" s="15" t="s">
        <v>105</v>
      </c>
      <c r="B1537" s="10" t="s">
        <v>1637</v>
      </c>
      <c r="C1537" s="11">
        <f t="shared" si="819"/>
        <v>3.2498999999999998</v>
      </c>
      <c r="D1537" s="11">
        <f t="shared" si="858"/>
        <v>40</v>
      </c>
      <c r="E1537" s="11">
        <f t="shared" si="858"/>
        <v>35</v>
      </c>
      <c r="F1537" s="11">
        <f t="shared" si="858"/>
        <v>0</v>
      </c>
      <c r="G1537" s="11">
        <f t="shared" si="858"/>
        <v>3</v>
      </c>
      <c r="H1537" s="11">
        <f t="shared" si="858"/>
        <v>0</v>
      </c>
      <c r="I1537" s="11">
        <f t="shared" si="858"/>
        <v>3</v>
      </c>
      <c r="J1537" s="11">
        <f t="shared" si="858"/>
        <v>0</v>
      </c>
      <c r="K1537" s="11">
        <f t="shared" si="858"/>
        <v>0</v>
      </c>
      <c r="L1537" s="11">
        <f t="shared" si="858"/>
        <v>0</v>
      </c>
      <c r="M1537" s="11">
        <f t="shared" si="858"/>
        <v>0</v>
      </c>
      <c r="N1537" s="11">
        <f t="shared" si="858"/>
        <v>0</v>
      </c>
      <c r="O1537" s="11">
        <f t="shared" si="858"/>
        <v>0</v>
      </c>
      <c r="P1537" s="11">
        <f t="shared" si="858"/>
        <v>0</v>
      </c>
      <c r="Q1537" s="11">
        <f t="shared" si="858"/>
        <v>0</v>
      </c>
      <c r="R1537" s="11">
        <f t="shared" si="858"/>
        <v>0</v>
      </c>
      <c r="S1537" s="11">
        <f t="shared" si="846"/>
        <v>0</v>
      </c>
      <c r="T1537" s="11">
        <f t="shared" si="846"/>
        <v>390.82300164692441</v>
      </c>
      <c r="U1537" s="40">
        <f t="shared" si="820"/>
        <v>0.15</v>
      </c>
      <c r="V1537" s="11">
        <f t="shared" si="856"/>
        <v>48.892414658950365</v>
      </c>
      <c r="W1537" s="11">
        <f t="shared" si="856"/>
        <v>82945.56709132508</v>
      </c>
      <c r="X1537" s="11">
        <f t="shared" si="856"/>
        <v>4147.2783545662542</v>
      </c>
      <c r="Y1537" s="11">
        <f t="shared" si="856"/>
        <v>5168.5220230569421</v>
      </c>
      <c r="Z1537" s="11">
        <f t="shared" si="856"/>
        <v>1.2462443031744599</v>
      </c>
      <c r="AA1537" s="11">
        <f t="shared" si="856"/>
        <v>14.568221379370968</v>
      </c>
      <c r="AB1537" s="11">
        <f t="shared" si="856"/>
        <v>252.82300164692444</v>
      </c>
      <c r="AC1537" s="11">
        <f t="shared" si="856"/>
        <v>222.82300164692444</v>
      </c>
      <c r="AD1537" s="11">
        <f t="shared" si="856"/>
        <v>67185.600736333668</v>
      </c>
      <c r="AE1537" s="11">
        <f t="shared" si="853"/>
        <v>3839.1771849333527</v>
      </c>
      <c r="AF1537" s="11">
        <f t="shared" si="853"/>
        <v>4708.9645189396315</v>
      </c>
      <c r="AG1537" s="11">
        <f t="shared" si="853"/>
        <v>1.2265556633905079</v>
      </c>
      <c r="AH1537" s="11">
        <f t="shared" si="853"/>
        <v>13.111369128850306</v>
      </c>
      <c r="AI1537" s="11">
        <f t="shared" si="853"/>
        <v>0</v>
      </c>
      <c r="AJ1537" s="11">
        <f t="shared" si="853"/>
        <v>0</v>
      </c>
      <c r="AK1537" s="11">
        <f t="shared" si="853"/>
        <v>0</v>
      </c>
      <c r="AL1537" s="11">
        <f t="shared" si="853"/>
        <v>0</v>
      </c>
      <c r="AM1537" s="11">
        <f t="shared" si="853"/>
        <v>0</v>
      </c>
      <c r="AN1537" s="11">
        <f t="shared" si="855"/>
        <v>0</v>
      </c>
      <c r="AO1537" s="11">
        <f t="shared" si="855"/>
        <v>0</v>
      </c>
      <c r="AP1537" s="11">
        <f t="shared" si="855"/>
        <v>0</v>
      </c>
      <c r="AQ1537" s="11">
        <f t="shared" si="855"/>
        <v>0</v>
      </c>
      <c r="AR1537" s="11">
        <f t="shared" si="855"/>
        <v>0</v>
      </c>
      <c r="AS1537" s="11">
        <f t="shared" si="855"/>
        <v>0</v>
      </c>
      <c r="AT1537" s="11">
        <f t="shared" si="855"/>
        <v>0</v>
      </c>
      <c r="AU1537" s="11">
        <f t="shared" si="855"/>
        <v>0</v>
      </c>
      <c r="AV1537" s="11">
        <f t="shared" si="855"/>
        <v>121900.52173913043</v>
      </c>
      <c r="AW1537" s="11">
        <f t="shared" si="855"/>
        <v>0</v>
      </c>
      <c r="AX1537" s="11">
        <f t="shared" si="857"/>
        <v>0</v>
      </c>
      <c r="AY1537" s="11">
        <f t="shared" si="857"/>
        <v>2333.2345024703864</v>
      </c>
      <c r="AZ1537" s="11">
        <f t="shared" si="857"/>
        <v>1</v>
      </c>
      <c r="BA1537" s="11">
        <f t="shared" si="857"/>
        <v>1</v>
      </c>
      <c r="BB1537" s="11">
        <f t="shared" si="857"/>
        <v>1</v>
      </c>
      <c r="BC1537" s="11">
        <f t="shared" si="852"/>
        <v>1</v>
      </c>
      <c r="BD1537" s="11">
        <f t="shared" si="852"/>
        <v>1</v>
      </c>
      <c r="BE1537" s="11">
        <f t="shared" si="852"/>
        <v>1</v>
      </c>
      <c r="BF1537" s="15" t="str">
        <f t="shared" si="822"/>
        <v>ČSN 42 6936</v>
      </c>
      <c r="BG1537" s="42">
        <v>3.2498999999999998</v>
      </c>
      <c r="BH1537" s="17">
        <f t="shared" si="823"/>
        <v>40</v>
      </c>
      <c r="BI1537" s="17">
        <f t="shared" si="824"/>
        <v>35</v>
      </c>
      <c r="BK1537" s="17">
        <f t="shared" si="825"/>
        <v>3</v>
      </c>
      <c r="BM1537" s="17">
        <f t="shared" si="847"/>
        <v>3</v>
      </c>
      <c r="BX1537" s="18">
        <f t="shared" si="849"/>
        <v>390.82300164692441</v>
      </c>
      <c r="BY1537" s="42">
        <v>0.15</v>
      </c>
      <c r="BZ1537" s="43">
        <f t="shared" si="826"/>
        <v>48.892414658950365</v>
      </c>
      <c r="CA1537" s="18">
        <f t="shared" si="827"/>
        <v>82945.56709132508</v>
      </c>
      <c r="CB1537" s="18">
        <f t="shared" si="848"/>
        <v>4147.2783545662542</v>
      </c>
      <c r="CC1537" s="18">
        <f t="shared" si="828"/>
        <v>5168.5220230569421</v>
      </c>
      <c r="CD1537" s="25">
        <f t="shared" si="829"/>
        <v>1.2462443031744599</v>
      </c>
      <c r="CE1537" s="26">
        <f t="shared" si="830"/>
        <v>14.568221379370968</v>
      </c>
      <c r="CF1537" s="18">
        <f t="shared" si="831"/>
        <v>252.82300164692444</v>
      </c>
      <c r="CG1537" s="18">
        <f t="shared" si="832"/>
        <v>222.82300164692444</v>
      </c>
      <c r="CH1537" s="18">
        <f t="shared" si="833"/>
        <v>67185.600736333668</v>
      </c>
      <c r="CI1537" s="18">
        <f t="shared" si="834"/>
        <v>3839.1771849333527</v>
      </c>
      <c r="CJ1537" s="18">
        <f t="shared" si="835"/>
        <v>4708.9645189396315</v>
      </c>
      <c r="CK1537" s="25">
        <f t="shared" si="836"/>
        <v>1.2265556633905079</v>
      </c>
      <c r="CL1537" s="26">
        <f t="shared" si="837"/>
        <v>13.111369128850306</v>
      </c>
      <c r="CZ1537" s="18">
        <f t="shared" si="838"/>
        <v>121900.52173913043</v>
      </c>
      <c r="DC1537" s="18">
        <f t="shared" si="839"/>
        <v>2333.2345024703864</v>
      </c>
      <c r="DD1537" s="17">
        <f t="shared" si="840"/>
        <v>1</v>
      </c>
      <c r="DE1537" s="17">
        <f t="shared" si="841"/>
        <v>1</v>
      </c>
      <c r="DF1537" s="17">
        <f t="shared" si="842"/>
        <v>1</v>
      </c>
      <c r="DG1537" s="17">
        <f t="shared" si="843"/>
        <v>1</v>
      </c>
      <c r="DH1537" s="17">
        <f t="shared" si="844"/>
        <v>1</v>
      </c>
      <c r="DI1537" s="17">
        <f t="shared" si="845"/>
        <v>1</v>
      </c>
      <c r="DJ1537" s="20" t="s">
        <v>1594</v>
      </c>
    </row>
    <row r="1538" spans="1:114" x14ac:dyDescent="0.2">
      <c r="A1538" s="15" t="s">
        <v>105</v>
      </c>
      <c r="B1538" s="10" t="s">
        <v>1638</v>
      </c>
      <c r="C1538" s="11">
        <f t="shared" si="819"/>
        <v>1.81335</v>
      </c>
      <c r="D1538" s="11">
        <f t="shared" si="858"/>
        <v>45</v>
      </c>
      <c r="E1538" s="11">
        <f t="shared" si="858"/>
        <v>35</v>
      </c>
      <c r="F1538" s="11">
        <f t="shared" si="858"/>
        <v>0</v>
      </c>
      <c r="G1538" s="11">
        <f t="shared" si="858"/>
        <v>1.5</v>
      </c>
      <c r="H1538" s="11">
        <f t="shared" si="858"/>
        <v>0</v>
      </c>
      <c r="I1538" s="11">
        <f t="shared" si="858"/>
        <v>1.5</v>
      </c>
      <c r="J1538" s="11">
        <f t="shared" si="858"/>
        <v>0</v>
      </c>
      <c r="K1538" s="11">
        <f t="shared" si="858"/>
        <v>0</v>
      </c>
      <c r="L1538" s="11">
        <f t="shared" si="858"/>
        <v>0</v>
      </c>
      <c r="M1538" s="11">
        <f t="shared" si="858"/>
        <v>0</v>
      </c>
      <c r="N1538" s="11">
        <f t="shared" si="858"/>
        <v>0</v>
      </c>
      <c r="O1538" s="11">
        <f t="shared" si="858"/>
        <v>0</v>
      </c>
      <c r="P1538" s="11">
        <f t="shared" si="858"/>
        <v>0</v>
      </c>
      <c r="Q1538" s="11">
        <f t="shared" si="858"/>
        <v>0</v>
      </c>
      <c r="R1538" s="11">
        <f t="shared" si="858"/>
        <v>0</v>
      </c>
      <c r="S1538" s="11">
        <f t="shared" si="846"/>
        <v>0</v>
      </c>
      <c r="T1538" s="11">
        <f t="shared" si="846"/>
        <v>225.20575041173112</v>
      </c>
      <c r="U1538" s="40">
        <f t="shared" si="820"/>
        <v>0.16</v>
      </c>
      <c r="V1538" s="11">
        <f t="shared" si="856"/>
        <v>90.504641057486168</v>
      </c>
      <c r="W1538" s="11">
        <f t="shared" si="856"/>
        <v>65354.127767093742</v>
      </c>
      <c r="X1538" s="11">
        <f t="shared" si="856"/>
        <v>2904.6279007597218</v>
      </c>
      <c r="Y1538" s="11">
        <f t="shared" si="856"/>
        <v>3478.0121330287561</v>
      </c>
      <c r="Z1538" s="11">
        <f t="shared" si="856"/>
        <v>1.1974036784949502</v>
      </c>
      <c r="AA1538" s="11">
        <f t="shared" si="856"/>
        <v>17.035181834260197</v>
      </c>
      <c r="AB1538" s="11">
        <f t="shared" si="856"/>
        <v>138.20575041173109</v>
      </c>
      <c r="AC1538" s="11">
        <f t="shared" si="856"/>
        <v>108.2057504117311</v>
      </c>
      <c r="AD1538" s="11">
        <f t="shared" si="856"/>
        <v>44376.650197099458</v>
      </c>
      <c r="AE1538" s="11">
        <f t="shared" si="853"/>
        <v>2535.8085826913975</v>
      </c>
      <c r="AF1538" s="11">
        <f t="shared" si="853"/>
        <v>2929.4833809701008</v>
      </c>
      <c r="AG1538" s="11">
        <f t="shared" si="853"/>
        <v>1.155246259897454</v>
      </c>
      <c r="AH1538" s="11">
        <f t="shared" si="853"/>
        <v>14.03742730608149</v>
      </c>
      <c r="AI1538" s="11">
        <f t="shared" si="853"/>
        <v>0</v>
      </c>
      <c r="AJ1538" s="11">
        <f t="shared" si="853"/>
        <v>0</v>
      </c>
      <c r="AK1538" s="11">
        <f t="shared" si="853"/>
        <v>0</v>
      </c>
      <c r="AL1538" s="11">
        <f t="shared" si="853"/>
        <v>0</v>
      </c>
      <c r="AM1538" s="11">
        <f t="shared" si="853"/>
        <v>0</v>
      </c>
      <c r="AN1538" s="11">
        <f t="shared" si="855"/>
        <v>0</v>
      </c>
      <c r="AO1538" s="11">
        <f t="shared" si="855"/>
        <v>0</v>
      </c>
      <c r="AP1538" s="11">
        <f t="shared" si="855"/>
        <v>0</v>
      </c>
      <c r="AQ1538" s="11">
        <f t="shared" si="855"/>
        <v>0</v>
      </c>
      <c r="AR1538" s="11">
        <f t="shared" si="855"/>
        <v>0</v>
      </c>
      <c r="AS1538" s="11">
        <f t="shared" si="855"/>
        <v>0</v>
      </c>
      <c r="AT1538" s="11">
        <f t="shared" si="855"/>
        <v>0</v>
      </c>
      <c r="AU1538" s="11">
        <f t="shared" si="855"/>
        <v>0</v>
      </c>
      <c r="AV1538" s="11">
        <f t="shared" si="855"/>
        <v>82736.788149350643</v>
      </c>
      <c r="AW1538" s="11">
        <f t="shared" si="855"/>
        <v>0</v>
      </c>
      <c r="AX1538" s="11">
        <f t="shared" si="857"/>
        <v>0</v>
      </c>
      <c r="AY1538" s="11">
        <f t="shared" si="857"/>
        <v>2905.8086256175966</v>
      </c>
      <c r="AZ1538" s="11">
        <f t="shared" si="857"/>
        <v>1</v>
      </c>
      <c r="BA1538" s="11">
        <f t="shared" si="857"/>
        <v>1</v>
      </c>
      <c r="BB1538" s="11">
        <f t="shared" si="857"/>
        <v>1</v>
      </c>
      <c r="BC1538" s="11">
        <f t="shared" si="852"/>
        <v>1</v>
      </c>
      <c r="BD1538" s="11">
        <f t="shared" si="852"/>
        <v>1</v>
      </c>
      <c r="BE1538" s="11">
        <f t="shared" si="852"/>
        <v>2</v>
      </c>
      <c r="BF1538" s="15" t="str">
        <f t="shared" si="822"/>
        <v>ČSN 42 6936</v>
      </c>
      <c r="BG1538" s="42">
        <v>1.81335</v>
      </c>
      <c r="BH1538" s="17">
        <f t="shared" si="823"/>
        <v>45</v>
      </c>
      <c r="BI1538" s="17">
        <f t="shared" si="824"/>
        <v>35</v>
      </c>
      <c r="BK1538" s="17">
        <f t="shared" si="825"/>
        <v>1.5</v>
      </c>
      <c r="BM1538" s="17">
        <f t="shared" si="847"/>
        <v>1.5</v>
      </c>
      <c r="BX1538" s="18">
        <f t="shared" si="849"/>
        <v>225.20575041173112</v>
      </c>
      <c r="BY1538" s="42">
        <v>0.16</v>
      </c>
      <c r="BZ1538" s="43">
        <f t="shared" si="826"/>
        <v>90.504641057486168</v>
      </c>
      <c r="CA1538" s="18">
        <f t="shared" si="827"/>
        <v>65354.127767093742</v>
      </c>
      <c r="CB1538" s="18">
        <f t="shared" si="848"/>
        <v>2904.6279007597218</v>
      </c>
      <c r="CC1538" s="18">
        <f t="shared" si="828"/>
        <v>3478.0121330287561</v>
      </c>
      <c r="CD1538" s="25">
        <f t="shared" si="829"/>
        <v>1.1974036784949502</v>
      </c>
      <c r="CE1538" s="26">
        <f t="shared" si="830"/>
        <v>17.035181834260197</v>
      </c>
      <c r="CF1538" s="18">
        <f t="shared" si="831"/>
        <v>138.20575041173109</v>
      </c>
      <c r="CG1538" s="18">
        <f t="shared" si="832"/>
        <v>108.2057504117311</v>
      </c>
      <c r="CH1538" s="18">
        <f t="shared" si="833"/>
        <v>44376.650197099458</v>
      </c>
      <c r="CI1538" s="18">
        <f t="shared" si="834"/>
        <v>2535.8085826913975</v>
      </c>
      <c r="CJ1538" s="18">
        <f t="shared" si="835"/>
        <v>2929.4833809701008</v>
      </c>
      <c r="CK1538" s="25">
        <f t="shared" si="836"/>
        <v>1.155246259897454</v>
      </c>
      <c r="CL1538" s="26">
        <f t="shared" si="837"/>
        <v>14.03742730608149</v>
      </c>
      <c r="CZ1538" s="18">
        <f t="shared" si="838"/>
        <v>82736.788149350643</v>
      </c>
      <c r="DC1538" s="18">
        <f t="shared" si="839"/>
        <v>2905.8086256175966</v>
      </c>
      <c r="DD1538" s="17">
        <f t="shared" si="840"/>
        <v>1</v>
      </c>
      <c r="DE1538" s="17">
        <f t="shared" si="841"/>
        <v>1</v>
      </c>
      <c r="DF1538" s="17">
        <f t="shared" si="842"/>
        <v>1</v>
      </c>
      <c r="DG1538" s="17">
        <f t="shared" si="843"/>
        <v>1</v>
      </c>
      <c r="DH1538" s="17">
        <f t="shared" si="844"/>
        <v>1</v>
      </c>
      <c r="DI1538" s="17">
        <f t="shared" si="845"/>
        <v>2</v>
      </c>
      <c r="DJ1538" s="20" t="s">
        <v>1594</v>
      </c>
    </row>
    <row r="1539" spans="1:114" x14ac:dyDescent="0.2">
      <c r="A1539" s="15" t="s">
        <v>105</v>
      </c>
      <c r="B1539" s="10" t="s">
        <v>1639</v>
      </c>
      <c r="C1539" s="11">
        <f t="shared" si="819"/>
        <v>2.3864000000000001</v>
      </c>
      <c r="D1539" s="11">
        <f t="shared" si="858"/>
        <v>45</v>
      </c>
      <c r="E1539" s="11">
        <f t="shared" si="858"/>
        <v>35</v>
      </c>
      <c r="F1539" s="11">
        <f t="shared" si="858"/>
        <v>0</v>
      </c>
      <c r="G1539" s="11">
        <f t="shared" si="858"/>
        <v>2</v>
      </c>
      <c r="H1539" s="11">
        <f t="shared" si="858"/>
        <v>0</v>
      </c>
      <c r="I1539" s="11">
        <f t="shared" si="858"/>
        <v>2</v>
      </c>
      <c r="J1539" s="11">
        <f t="shared" si="858"/>
        <v>0</v>
      </c>
      <c r="K1539" s="11">
        <f t="shared" si="858"/>
        <v>0</v>
      </c>
      <c r="L1539" s="11">
        <f t="shared" si="858"/>
        <v>0</v>
      </c>
      <c r="M1539" s="11">
        <f t="shared" si="858"/>
        <v>0</v>
      </c>
      <c r="N1539" s="11">
        <f t="shared" si="858"/>
        <v>0</v>
      </c>
      <c r="O1539" s="11">
        <f t="shared" si="858"/>
        <v>0</v>
      </c>
      <c r="P1539" s="11">
        <f t="shared" si="858"/>
        <v>0</v>
      </c>
      <c r="Q1539" s="11">
        <f t="shared" si="858"/>
        <v>0</v>
      </c>
      <c r="R1539" s="11">
        <f t="shared" si="858"/>
        <v>0</v>
      </c>
      <c r="S1539" s="11">
        <f t="shared" si="846"/>
        <v>0</v>
      </c>
      <c r="T1539" s="11">
        <f t="shared" si="846"/>
        <v>293.6991118430775</v>
      </c>
      <c r="U1539" s="40">
        <f t="shared" si="820"/>
        <v>0.16</v>
      </c>
      <c r="V1539" s="11">
        <f t="shared" si="856"/>
        <v>69.398117948636042</v>
      </c>
      <c r="W1539" s="11">
        <f t="shared" si="856"/>
        <v>82697.016587508668</v>
      </c>
      <c r="X1539" s="11">
        <f t="shared" si="856"/>
        <v>3675.4229594448298</v>
      </c>
      <c r="Y1539" s="11">
        <f t="shared" si="856"/>
        <v>4463.1002357636007</v>
      </c>
      <c r="Z1539" s="11">
        <f t="shared" si="856"/>
        <v>1.2143092876684183</v>
      </c>
      <c r="AA1539" s="11">
        <f t="shared" si="856"/>
        <v>16.780063671745047</v>
      </c>
      <c r="AB1539" s="11">
        <f t="shared" si="856"/>
        <v>185.6991118430775</v>
      </c>
      <c r="AC1539" s="11">
        <f t="shared" si="856"/>
        <v>145.6991118430775</v>
      </c>
      <c r="AD1539" s="11">
        <f t="shared" si="856"/>
        <v>55978.492025949592</v>
      </c>
      <c r="AE1539" s="11">
        <f t="shared" si="853"/>
        <v>3198.7709729114054</v>
      </c>
      <c r="AF1539" s="11">
        <f t="shared" si="853"/>
        <v>3754.6046765482133</v>
      </c>
      <c r="AG1539" s="11">
        <f t="shared" si="853"/>
        <v>1.1737647703895813</v>
      </c>
      <c r="AH1539" s="11">
        <f t="shared" si="853"/>
        <v>13.805726990727099</v>
      </c>
      <c r="AI1539" s="11">
        <f t="shared" si="853"/>
        <v>0</v>
      </c>
      <c r="AJ1539" s="11">
        <f t="shared" si="853"/>
        <v>0</v>
      </c>
      <c r="AK1539" s="11">
        <f t="shared" si="853"/>
        <v>0</v>
      </c>
      <c r="AL1539" s="11">
        <f t="shared" si="853"/>
        <v>0</v>
      </c>
      <c r="AM1539" s="11">
        <f t="shared" si="853"/>
        <v>0</v>
      </c>
      <c r="AN1539" s="11">
        <f t="shared" si="855"/>
        <v>0</v>
      </c>
      <c r="AO1539" s="11">
        <f t="shared" si="855"/>
        <v>0</v>
      </c>
      <c r="AP1539" s="11">
        <f t="shared" si="855"/>
        <v>0</v>
      </c>
      <c r="AQ1539" s="11">
        <f t="shared" si="855"/>
        <v>0</v>
      </c>
      <c r="AR1539" s="11">
        <f t="shared" si="855"/>
        <v>0</v>
      </c>
      <c r="AS1539" s="11">
        <f t="shared" si="855"/>
        <v>0</v>
      </c>
      <c r="AT1539" s="11">
        <f t="shared" si="855"/>
        <v>0</v>
      </c>
      <c r="AU1539" s="11">
        <f t="shared" si="855"/>
        <v>0</v>
      </c>
      <c r="AV1539" s="11">
        <f t="shared" si="855"/>
        <v>105976.89473684211</v>
      </c>
      <c r="AW1539" s="11">
        <f t="shared" si="855"/>
        <v>0</v>
      </c>
      <c r="AX1539" s="11">
        <f t="shared" si="857"/>
        <v>0</v>
      </c>
      <c r="AY1539" s="11">
        <f t="shared" si="857"/>
        <v>2822.5486677646163</v>
      </c>
      <c r="AZ1539" s="11">
        <f t="shared" si="857"/>
        <v>1</v>
      </c>
      <c r="BA1539" s="11">
        <f t="shared" si="857"/>
        <v>1</v>
      </c>
      <c r="BB1539" s="11">
        <f t="shared" si="857"/>
        <v>1</v>
      </c>
      <c r="BC1539" s="11">
        <f t="shared" si="852"/>
        <v>1</v>
      </c>
      <c r="BD1539" s="11">
        <f t="shared" si="852"/>
        <v>1</v>
      </c>
      <c r="BE1539" s="11">
        <f t="shared" si="852"/>
        <v>1</v>
      </c>
      <c r="BF1539" s="15" t="str">
        <f t="shared" si="822"/>
        <v>ČSN 42 6936</v>
      </c>
      <c r="BG1539" s="42">
        <v>2.3864000000000001</v>
      </c>
      <c r="BH1539" s="17">
        <f t="shared" si="823"/>
        <v>45</v>
      </c>
      <c r="BI1539" s="17">
        <f t="shared" si="824"/>
        <v>35</v>
      </c>
      <c r="BK1539" s="17">
        <f t="shared" si="825"/>
        <v>2</v>
      </c>
      <c r="BM1539" s="17">
        <f t="shared" si="847"/>
        <v>2</v>
      </c>
      <c r="BX1539" s="18">
        <f t="shared" si="849"/>
        <v>293.6991118430775</v>
      </c>
      <c r="BY1539" s="42">
        <v>0.16</v>
      </c>
      <c r="BZ1539" s="43">
        <f t="shared" si="826"/>
        <v>69.398117948636042</v>
      </c>
      <c r="CA1539" s="18">
        <f t="shared" si="827"/>
        <v>82697.016587508668</v>
      </c>
      <c r="CB1539" s="18">
        <f t="shared" si="848"/>
        <v>3675.4229594448298</v>
      </c>
      <c r="CC1539" s="18">
        <f t="shared" si="828"/>
        <v>4463.1002357636007</v>
      </c>
      <c r="CD1539" s="25">
        <f t="shared" si="829"/>
        <v>1.2143092876684183</v>
      </c>
      <c r="CE1539" s="26">
        <f t="shared" si="830"/>
        <v>16.780063671745047</v>
      </c>
      <c r="CF1539" s="18">
        <f t="shared" si="831"/>
        <v>185.6991118430775</v>
      </c>
      <c r="CG1539" s="18">
        <f t="shared" si="832"/>
        <v>145.6991118430775</v>
      </c>
      <c r="CH1539" s="18">
        <f t="shared" si="833"/>
        <v>55978.492025949592</v>
      </c>
      <c r="CI1539" s="18">
        <f t="shared" si="834"/>
        <v>3198.7709729114054</v>
      </c>
      <c r="CJ1539" s="18">
        <f t="shared" si="835"/>
        <v>3754.6046765482133</v>
      </c>
      <c r="CK1539" s="25">
        <f t="shared" si="836"/>
        <v>1.1737647703895813</v>
      </c>
      <c r="CL1539" s="26">
        <f t="shared" si="837"/>
        <v>13.805726990727099</v>
      </c>
      <c r="CZ1539" s="18">
        <f t="shared" si="838"/>
        <v>105976.89473684211</v>
      </c>
      <c r="DC1539" s="18">
        <f t="shared" si="839"/>
        <v>2822.5486677646163</v>
      </c>
      <c r="DD1539" s="17">
        <f t="shared" si="840"/>
        <v>1</v>
      </c>
      <c r="DE1539" s="17">
        <f t="shared" si="841"/>
        <v>1</v>
      </c>
      <c r="DF1539" s="17">
        <f t="shared" si="842"/>
        <v>1</v>
      </c>
      <c r="DG1539" s="17">
        <f t="shared" si="843"/>
        <v>1</v>
      </c>
      <c r="DH1539" s="17">
        <f t="shared" si="844"/>
        <v>1</v>
      </c>
      <c r="DI1539" s="17">
        <f t="shared" si="845"/>
        <v>1</v>
      </c>
      <c r="DJ1539" s="20" t="s">
        <v>1594</v>
      </c>
    </row>
    <row r="1540" spans="1:114" x14ac:dyDescent="0.2">
      <c r="A1540" s="15" t="s">
        <v>105</v>
      </c>
      <c r="B1540" s="10" t="s">
        <v>1640</v>
      </c>
      <c r="C1540" s="11">
        <f t="shared" si="819"/>
        <v>2.9437500000000001</v>
      </c>
      <c r="D1540" s="11">
        <f t="shared" si="858"/>
        <v>45</v>
      </c>
      <c r="E1540" s="11">
        <f t="shared" si="858"/>
        <v>35</v>
      </c>
      <c r="F1540" s="11">
        <f t="shared" si="858"/>
        <v>0</v>
      </c>
      <c r="G1540" s="11">
        <f t="shared" si="858"/>
        <v>2.5</v>
      </c>
      <c r="H1540" s="11">
        <f t="shared" si="858"/>
        <v>0</v>
      </c>
      <c r="I1540" s="11">
        <f t="shared" si="858"/>
        <v>2.5</v>
      </c>
      <c r="J1540" s="11">
        <f t="shared" si="858"/>
        <v>0</v>
      </c>
      <c r="K1540" s="11">
        <f t="shared" si="858"/>
        <v>0</v>
      </c>
      <c r="L1540" s="11">
        <f t="shared" si="858"/>
        <v>0</v>
      </c>
      <c r="M1540" s="11">
        <f t="shared" si="858"/>
        <v>0</v>
      </c>
      <c r="N1540" s="11">
        <f t="shared" si="858"/>
        <v>0</v>
      </c>
      <c r="O1540" s="11">
        <f t="shared" si="858"/>
        <v>0</v>
      </c>
      <c r="P1540" s="11">
        <f t="shared" si="858"/>
        <v>0</v>
      </c>
      <c r="Q1540" s="11">
        <f t="shared" si="858"/>
        <v>0</v>
      </c>
      <c r="R1540" s="11">
        <f t="shared" si="858"/>
        <v>0</v>
      </c>
      <c r="S1540" s="11">
        <f t="shared" si="846"/>
        <v>0</v>
      </c>
      <c r="T1540" s="11">
        <f t="shared" si="846"/>
        <v>358.90486225480862</v>
      </c>
      <c r="U1540" s="40">
        <f t="shared" si="820"/>
        <v>0.16</v>
      </c>
      <c r="V1540" s="11">
        <f t="shared" si="856"/>
        <v>56.789884308184689</v>
      </c>
      <c r="W1540" s="11">
        <f t="shared" si="856"/>
        <v>97978.974968567491</v>
      </c>
      <c r="X1540" s="11">
        <f t="shared" si="856"/>
        <v>4354.6211097141104</v>
      </c>
      <c r="Y1540" s="11">
        <f t="shared" si="856"/>
        <v>5364.1684227924843</v>
      </c>
      <c r="Z1540" s="11">
        <f t="shared" si="856"/>
        <v>1.2318335597157506</v>
      </c>
      <c r="AA1540" s="11">
        <f t="shared" si="856"/>
        <v>16.522538588779049</v>
      </c>
      <c r="AB1540" s="11">
        <f t="shared" si="856"/>
        <v>233.90486225480865</v>
      </c>
      <c r="AC1540" s="11">
        <f t="shared" si="856"/>
        <v>183.90486225480865</v>
      </c>
      <c r="AD1540" s="11">
        <f t="shared" si="856"/>
        <v>66122.412297012881</v>
      </c>
      <c r="AE1540" s="11">
        <f t="shared" si="853"/>
        <v>3778.4235598293076</v>
      </c>
      <c r="AF1540" s="11">
        <f t="shared" si="853"/>
        <v>4507.1441115184407</v>
      </c>
      <c r="AG1540" s="11">
        <f t="shared" si="853"/>
        <v>1.1928636480665109</v>
      </c>
      <c r="AH1540" s="11">
        <f t="shared" si="853"/>
        <v>13.573275796239457</v>
      </c>
      <c r="AI1540" s="11">
        <f t="shared" si="853"/>
        <v>0</v>
      </c>
      <c r="AJ1540" s="11">
        <f t="shared" si="853"/>
        <v>0</v>
      </c>
      <c r="AK1540" s="11">
        <f t="shared" si="853"/>
        <v>0</v>
      </c>
      <c r="AL1540" s="11">
        <f t="shared" si="853"/>
        <v>0</v>
      </c>
      <c r="AM1540" s="11">
        <f t="shared" si="853"/>
        <v>0</v>
      </c>
      <c r="AN1540" s="11">
        <f t="shared" si="855"/>
        <v>0</v>
      </c>
      <c r="AO1540" s="11">
        <f t="shared" si="855"/>
        <v>0</v>
      </c>
      <c r="AP1540" s="11">
        <f t="shared" si="855"/>
        <v>0</v>
      </c>
      <c r="AQ1540" s="11">
        <f t="shared" si="855"/>
        <v>0</v>
      </c>
      <c r="AR1540" s="11">
        <f t="shared" si="855"/>
        <v>0</v>
      </c>
      <c r="AS1540" s="11">
        <f t="shared" si="855"/>
        <v>0</v>
      </c>
      <c r="AT1540" s="11">
        <f t="shared" si="855"/>
        <v>0</v>
      </c>
      <c r="AU1540" s="11">
        <f t="shared" si="855"/>
        <v>0</v>
      </c>
      <c r="AV1540" s="11">
        <f t="shared" si="855"/>
        <v>127190.10416666667</v>
      </c>
      <c r="AW1540" s="11">
        <f t="shared" si="855"/>
        <v>0</v>
      </c>
      <c r="AX1540" s="11">
        <f t="shared" si="857"/>
        <v>0</v>
      </c>
      <c r="AY1540" s="11">
        <f t="shared" si="857"/>
        <v>2738.3572933822129</v>
      </c>
      <c r="AZ1540" s="11">
        <f t="shared" si="857"/>
        <v>1</v>
      </c>
      <c r="BA1540" s="11">
        <f t="shared" si="857"/>
        <v>1</v>
      </c>
      <c r="BB1540" s="11">
        <f t="shared" si="857"/>
        <v>1</v>
      </c>
      <c r="BC1540" s="11">
        <f t="shared" si="852"/>
        <v>1</v>
      </c>
      <c r="BD1540" s="11">
        <f t="shared" si="852"/>
        <v>1</v>
      </c>
      <c r="BE1540" s="11">
        <f t="shared" si="852"/>
        <v>1</v>
      </c>
      <c r="BF1540" s="15" t="str">
        <f t="shared" si="822"/>
        <v>ČSN 42 6936</v>
      </c>
      <c r="BG1540" s="42">
        <v>2.9437500000000001</v>
      </c>
      <c r="BH1540" s="17">
        <f t="shared" si="823"/>
        <v>45</v>
      </c>
      <c r="BI1540" s="17">
        <f t="shared" si="824"/>
        <v>35</v>
      </c>
      <c r="BK1540" s="17">
        <f t="shared" si="825"/>
        <v>2.5</v>
      </c>
      <c r="BM1540" s="17">
        <f t="shared" si="847"/>
        <v>2.5</v>
      </c>
      <c r="BX1540" s="18">
        <f t="shared" si="849"/>
        <v>358.90486225480862</v>
      </c>
      <c r="BY1540" s="42">
        <v>0.16</v>
      </c>
      <c r="BZ1540" s="43">
        <f t="shared" si="826"/>
        <v>56.789884308184689</v>
      </c>
      <c r="CA1540" s="18">
        <f t="shared" si="827"/>
        <v>97978.974968567491</v>
      </c>
      <c r="CB1540" s="18">
        <f t="shared" si="848"/>
        <v>4354.6211097141104</v>
      </c>
      <c r="CC1540" s="18">
        <f t="shared" si="828"/>
        <v>5364.1684227924843</v>
      </c>
      <c r="CD1540" s="25">
        <f t="shared" si="829"/>
        <v>1.2318335597157506</v>
      </c>
      <c r="CE1540" s="26">
        <f t="shared" si="830"/>
        <v>16.522538588779049</v>
      </c>
      <c r="CF1540" s="18">
        <f t="shared" si="831"/>
        <v>233.90486225480865</v>
      </c>
      <c r="CG1540" s="18">
        <f t="shared" si="832"/>
        <v>183.90486225480865</v>
      </c>
      <c r="CH1540" s="18">
        <f t="shared" si="833"/>
        <v>66122.412297012881</v>
      </c>
      <c r="CI1540" s="18">
        <f t="shared" si="834"/>
        <v>3778.4235598293076</v>
      </c>
      <c r="CJ1540" s="18">
        <f t="shared" si="835"/>
        <v>4507.1441115184407</v>
      </c>
      <c r="CK1540" s="25">
        <f t="shared" si="836"/>
        <v>1.1928636480665109</v>
      </c>
      <c r="CL1540" s="26">
        <f t="shared" si="837"/>
        <v>13.573275796239457</v>
      </c>
      <c r="CZ1540" s="18">
        <f t="shared" si="838"/>
        <v>127190.10416666667</v>
      </c>
      <c r="DC1540" s="18">
        <f t="shared" si="839"/>
        <v>2738.3572933822129</v>
      </c>
      <c r="DD1540" s="17">
        <f t="shared" si="840"/>
        <v>1</v>
      </c>
      <c r="DE1540" s="17">
        <f t="shared" si="841"/>
        <v>1</v>
      </c>
      <c r="DF1540" s="17">
        <f t="shared" si="842"/>
        <v>1</v>
      </c>
      <c r="DG1540" s="17">
        <f t="shared" si="843"/>
        <v>1</v>
      </c>
      <c r="DH1540" s="17">
        <f t="shared" si="844"/>
        <v>1</v>
      </c>
      <c r="DI1540" s="17">
        <f t="shared" si="845"/>
        <v>1</v>
      </c>
      <c r="DJ1540" s="20" t="s">
        <v>1594</v>
      </c>
    </row>
    <row r="1541" spans="1:114" x14ac:dyDescent="0.2">
      <c r="A1541" s="15" t="s">
        <v>105</v>
      </c>
      <c r="B1541" s="10" t="s">
        <v>1641</v>
      </c>
      <c r="C1541" s="11">
        <f t="shared" si="819"/>
        <v>3.4853999999999998</v>
      </c>
      <c r="D1541" s="11">
        <f t="shared" si="858"/>
        <v>45</v>
      </c>
      <c r="E1541" s="11">
        <f t="shared" si="858"/>
        <v>35</v>
      </c>
      <c r="F1541" s="11">
        <f t="shared" si="858"/>
        <v>0</v>
      </c>
      <c r="G1541" s="11">
        <f t="shared" si="858"/>
        <v>3</v>
      </c>
      <c r="H1541" s="11">
        <f t="shared" si="858"/>
        <v>0</v>
      </c>
      <c r="I1541" s="11">
        <f t="shared" si="858"/>
        <v>3</v>
      </c>
      <c r="J1541" s="11">
        <f t="shared" si="858"/>
        <v>0</v>
      </c>
      <c r="K1541" s="11">
        <f t="shared" si="858"/>
        <v>0</v>
      </c>
      <c r="L1541" s="11">
        <f t="shared" si="858"/>
        <v>0</v>
      </c>
      <c r="M1541" s="11">
        <f t="shared" si="858"/>
        <v>0</v>
      </c>
      <c r="N1541" s="11">
        <f t="shared" si="858"/>
        <v>0</v>
      </c>
      <c r="O1541" s="11">
        <f t="shared" si="858"/>
        <v>0</v>
      </c>
      <c r="P1541" s="11">
        <f t="shared" si="858"/>
        <v>0</v>
      </c>
      <c r="Q1541" s="11">
        <f t="shared" si="858"/>
        <v>0</v>
      </c>
      <c r="R1541" s="11">
        <f t="shared" si="858"/>
        <v>0</v>
      </c>
      <c r="S1541" s="11">
        <f t="shared" si="846"/>
        <v>0</v>
      </c>
      <c r="T1541" s="11">
        <f t="shared" si="846"/>
        <v>420.82300164692441</v>
      </c>
      <c r="U1541" s="40">
        <f t="shared" si="820"/>
        <v>0.16</v>
      </c>
      <c r="V1541" s="11">
        <f t="shared" si="856"/>
        <v>48.434057846953017</v>
      </c>
      <c r="W1541" s="11">
        <f t="shared" si="856"/>
        <v>111293.32096690306</v>
      </c>
      <c r="X1541" s="11">
        <f t="shared" si="856"/>
        <v>4946.3698207512471</v>
      </c>
      <c r="Y1541" s="11">
        <f t="shared" si="856"/>
        <v>6183.0795271742527</v>
      </c>
      <c r="Z1541" s="11">
        <f t="shared" si="856"/>
        <v>1.2500237045023812</v>
      </c>
      <c r="AA1541" s="11">
        <f t="shared" si="856"/>
        <v>16.262406628031407</v>
      </c>
      <c r="AB1541" s="11">
        <f t="shared" si="856"/>
        <v>282.82300164692441</v>
      </c>
      <c r="AC1541" s="11">
        <f t="shared" si="856"/>
        <v>222.82300164692444</v>
      </c>
      <c r="AD1541" s="11">
        <f t="shared" si="856"/>
        <v>74888.100736333668</v>
      </c>
      <c r="AE1541" s="11">
        <f t="shared" si="853"/>
        <v>4279.3200420762096</v>
      </c>
      <c r="AF1541" s="11">
        <f t="shared" si="853"/>
        <v>5188.9645189396315</v>
      </c>
      <c r="AG1541" s="11">
        <f t="shared" si="853"/>
        <v>1.2125675265975402</v>
      </c>
      <c r="AH1541" s="11">
        <f t="shared" si="853"/>
        <v>13.34002591696073</v>
      </c>
      <c r="AI1541" s="11">
        <f t="shared" si="853"/>
        <v>0</v>
      </c>
      <c r="AJ1541" s="11">
        <f t="shared" si="853"/>
        <v>0</v>
      </c>
      <c r="AK1541" s="11">
        <f t="shared" si="853"/>
        <v>0</v>
      </c>
      <c r="AL1541" s="11">
        <f t="shared" si="853"/>
        <v>0</v>
      </c>
      <c r="AM1541" s="11">
        <f t="shared" si="853"/>
        <v>0</v>
      </c>
      <c r="AN1541" s="11">
        <f t="shared" si="855"/>
        <v>0</v>
      </c>
      <c r="AO1541" s="11">
        <f t="shared" si="855"/>
        <v>0</v>
      </c>
      <c r="AP1541" s="11">
        <f t="shared" si="855"/>
        <v>0</v>
      </c>
      <c r="AQ1541" s="11">
        <f t="shared" si="855"/>
        <v>0</v>
      </c>
      <c r="AR1541" s="11">
        <f t="shared" si="855"/>
        <v>0</v>
      </c>
      <c r="AS1541" s="11">
        <f t="shared" si="855"/>
        <v>0</v>
      </c>
      <c r="AT1541" s="11">
        <f t="shared" si="855"/>
        <v>0</v>
      </c>
      <c r="AU1541" s="11">
        <f t="shared" si="855"/>
        <v>0</v>
      </c>
      <c r="AV1541" s="11">
        <f t="shared" si="855"/>
        <v>146459.67567567568</v>
      </c>
      <c r="AW1541" s="11">
        <f t="shared" si="855"/>
        <v>0</v>
      </c>
      <c r="AX1541" s="11">
        <f t="shared" si="857"/>
        <v>0</v>
      </c>
      <c r="AY1541" s="11">
        <f t="shared" si="857"/>
        <v>2653.2345024703868</v>
      </c>
      <c r="AZ1541" s="11">
        <f t="shared" si="857"/>
        <v>1</v>
      </c>
      <c r="BA1541" s="11">
        <f t="shared" si="857"/>
        <v>1</v>
      </c>
      <c r="BB1541" s="11">
        <f t="shared" si="857"/>
        <v>1</v>
      </c>
      <c r="BC1541" s="11">
        <f t="shared" si="852"/>
        <v>1</v>
      </c>
      <c r="BD1541" s="11">
        <f t="shared" si="852"/>
        <v>1</v>
      </c>
      <c r="BE1541" s="11">
        <f t="shared" si="852"/>
        <v>1</v>
      </c>
      <c r="BF1541" s="15" t="str">
        <f t="shared" si="822"/>
        <v>ČSN 42 6936</v>
      </c>
      <c r="BG1541" s="42">
        <v>3.4853999999999998</v>
      </c>
      <c r="BH1541" s="17">
        <f t="shared" si="823"/>
        <v>45</v>
      </c>
      <c r="BI1541" s="17">
        <f t="shared" si="824"/>
        <v>35</v>
      </c>
      <c r="BK1541" s="17">
        <f t="shared" si="825"/>
        <v>3</v>
      </c>
      <c r="BM1541" s="17">
        <f t="shared" si="847"/>
        <v>3</v>
      </c>
      <c r="BX1541" s="18">
        <f t="shared" si="849"/>
        <v>420.82300164692441</v>
      </c>
      <c r="BY1541" s="42">
        <v>0.16</v>
      </c>
      <c r="BZ1541" s="43">
        <f t="shared" si="826"/>
        <v>48.434057846953017</v>
      </c>
      <c r="CA1541" s="18">
        <f t="shared" si="827"/>
        <v>111293.32096690306</v>
      </c>
      <c r="CB1541" s="18">
        <f t="shared" si="848"/>
        <v>4946.3698207512471</v>
      </c>
      <c r="CC1541" s="18">
        <f t="shared" si="828"/>
        <v>6183.0795271742527</v>
      </c>
      <c r="CD1541" s="25">
        <f t="shared" si="829"/>
        <v>1.2500237045023812</v>
      </c>
      <c r="CE1541" s="26">
        <f t="shared" si="830"/>
        <v>16.262406628031407</v>
      </c>
      <c r="CF1541" s="18">
        <f t="shared" si="831"/>
        <v>282.82300164692441</v>
      </c>
      <c r="CG1541" s="18">
        <f t="shared" si="832"/>
        <v>222.82300164692444</v>
      </c>
      <c r="CH1541" s="18">
        <f t="shared" si="833"/>
        <v>74888.100736333668</v>
      </c>
      <c r="CI1541" s="18">
        <f t="shared" si="834"/>
        <v>4279.3200420762096</v>
      </c>
      <c r="CJ1541" s="18">
        <f t="shared" si="835"/>
        <v>5188.9645189396315</v>
      </c>
      <c r="CK1541" s="25">
        <f t="shared" si="836"/>
        <v>1.2125675265975402</v>
      </c>
      <c r="CL1541" s="26">
        <f t="shared" si="837"/>
        <v>13.34002591696073</v>
      </c>
      <c r="CZ1541" s="18">
        <f t="shared" si="838"/>
        <v>146459.67567567568</v>
      </c>
      <c r="DC1541" s="18">
        <f t="shared" si="839"/>
        <v>2653.2345024703868</v>
      </c>
      <c r="DD1541" s="17">
        <f t="shared" si="840"/>
        <v>1</v>
      </c>
      <c r="DE1541" s="17">
        <f t="shared" si="841"/>
        <v>1</v>
      </c>
      <c r="DF1541" s="17">
        <f t="shared" si="842"/>
        <v>1</v>
      </c>
      <c r="DG1541" s="17">
        <f t="shared" si="843"/>
        <v>1</v>
      </c>
      <c r="DH1541" s="17">
        <f t="shared" si="844"/>
        <v>1</v>
      </c>
      <c r="DI1541" s="17">
        <f t="shared" si="845"/>
        <v>1</v>
      </c>
      <c r="DJ1541" s="20" t="s">
        <v>1594</v>
      </c>
    </row>
    <row r="1542" spans="1:114" x14ac:dyDescent="0.2">
      <c r="A1542" s="15" t="s">
        <v>105</v>
      </c>
      <c r="B1542" s="10" t="s">
        <v>1642</v>
      </c>
      <c r="C1542" s="11">
        <f t="shared" si="819"/>
        <v>1.57785</v>
      </c>
      <c r="D1542" s="11">
        <f t="shared" si="858"/>
        <v>50</v>
      </c>
      <c r="E1542" s="11">
        <f t="shared" si="858"/>
        <v>20</v>
      </c>
      <c r="F1542" s="11">
        <f t="shared" si="858"/>
        <v>0</v>
      </c>
      <c r="G1542" s="11">
        <f t="shared" si="858"/>
        <v>1.5</v>
      </c>
      <c r="H1542" s="11">
        <f t="shared" si="858"/>
        <v>0</v>
      </c>
      <c r="I1542" s="11">
        <f t="shared" si="858"/>
        <v>1.5</v>
      </c>
      <c r="J1542" s="11">
        <f t="shared" si="858"/>
        <v>0</v>
      </c>
      <c r="K1542" s="11">
        <f t="shared" si="858"/>
        <v>0</v>
      </c>
      <c r="L1542" s="11">
        <f t="shared" si="858"/>
        <v>0</v>
      </c>
      <c r="M1542" s="11">
        <f t="shared" si="858"/>
        <v>0</v>
      </c>
      <c r="N1542" s="11">
        <f t="shared" si="858"/>
        <v>0</v>
      </c>
      <c r="O1542" s="11">
        <f t="shared" si="858"/>
        <v>0</v>
      </c>
      <c r="P1542" s="11">
        <f t="shared" si="858"/>
        <v>0</v>
      </c>
      <c r="Q1542" s="11">
        <f t="shared" si="858"/>
        <v>0</v>
      </c>
      <c r="R1542" s="11">
        <f t="shared" si="858"/>
        <v>0</v>
      </c>
      <c r="S1542" s="11">
        <f t="shared" si="846"/>
        <v>0</v>
      </c>
      <c r="T1542" s="11">
        <f t="shared" si="846"/>
        <v>195.20575041173112</v>
      </c>
      <c r="U1542" s="40">
        <f t="shared" si="820"/>
        <v>0.14000000000000001</v>
      </c>
      <c r="V1542" s="11">
        <f t="shared" si="856"/>
        <v>91.362036552929453</v>
      </c>
      <c r="W1542" s="11">
        <f t="shared" si="856"/>
        <v>57711.724372310855</v>
      </c>
      <c r="X1542" s="11">
        <f t="shared" si="856"/>
        <v>2308.4689748924343</v>
      </c>
      <c r="Y1542" s="11">
        <f t="shared" si="856"/>
        <v>2968.5265090580842</v>
      </c>
      <c r="Z1542" s="11">
        <f t="shared" si="856"/>
        <v>1.2859287005130342</v>
      </c>
      <c r="AA1542" s="11">
        <f t="shared" si="856"/>
        <v>17.194348380528968</v>
      </c>
      <c r="AB1542" s="11">
        <f t="shared" si="856"/>
        <v>153.20575041173109</v>
      </c>
      <c r="AC1542" s="11">
        <f t="shared" si="856"/>
        <v>63.20575041173111</v>
      </c>
      <c r="AD1542" s="11">
        <f t="shared" si="856"/>
        <v>13544.722943207818</v>
      </c>
      <c r="AE1542" s="11">
        <f t="shared" si="853"/>
        <v>1354.4722943207819</v>
      </c>
      <c r="AF1542" s="11">
        <f t="shared" ref="AF1542:AP1568" si="859">IF($A1542="x",CJ1542,"")</f>
        <v>1547.9402528821176</v>
      </c>
      <c r="AG1542" s="11">
        <f t="shared" si="859"/>
        <v>1.1428364089635017</v>
      </c>
      <c r="AH1542" s="11">
        <f t="shared" si="859"/>
        <v>8.3298802770498366</v>
      </c>
      <c r="AI1542" s="11">
        <f t="shared" si="859"/>
        <v>0</v>
      </c>
      <c r="AJ1542" s="11">
        <f t="shared" si="859"/>
        <v>0</v>
      </c>
      <c r="AK1542" s="11">
        <f t="shared" si="859"/>
        <v>0</v>
      </c>
      <c r="AL1542" s="11">
        <f t="shared" si="859"/>
        <v>0</v>
      </c>
      <c r="AM1542" s="11">
        <f t="shared" si="859"/>
        <v>0</v>
      </c>
      <c r="AN1542" s="11">
        <f t="shared" si="855"/>
        <v>0</v>
      </c>
      <c r="AO1542" s="11">
        <f t="shared" si="855"/>
        <v>0</v>
      </c>
      <c r="AP1542" s="11">
        <f t="shared" si="855"/>
        <v>0</v>
      </c>
      <c r="AQ1542" s="11">
        <f t="shared" si="855"/>
        <v>0</v>
      </c>
      <c r="AR1542" s="11">
        <f t="shared" si="855"/>
        <v>0</v>
      </c>
      <c r="AS1542" s="11">
        <f t="shared" si="855"/>
        <v>0</v>
      </c>
      <c r="AT1542" s="11">
        <f t="shared" si="855"/>
        <v>0</v>
      </c>
      <c r="AU1542" s="11">
        <f t="shared" si="855"/>
        <v>0</v>
      </c>
      <c r="AV1542" s="11">
        <f t="shared" si="855"/>
        <v>36047.353544776117</v>
      </c>
      <c r="AW1542" s="11">
        <f t="shared" si="855"/>
        <v>0</v>
      </c>
      <c r="AX1542" s="11">
        <f t="shared" si="857"/>
        <v>0</v>
      </c>
      <c r="AY1542" s="11">
        <f t="shared" si="857"/>
        <v>1785.8086256175966</v>
      </c>
      <c r="AZ1542" s="11">
        <f t="shared" si="857"/>
        <v>1</v>
      </c>
      <c r="BA1542" s="11">
        <f t="shared" si="857"/>
        <v>1</v>
      </c>
      <c r="BB1542" s="11">
        <f t="shared" si="857"/>
        <v>1</v>
      </c>
      <c r="BC1542" s="11">
        <f t="shared" si="852"/>
        <v>1</v>
      </c>
      <c r="BD1542" s="11">
        <f t="shared" si="852"/>
        <v>2</v>
      </c>
      <c r="BE1542" s="11">
        <f t="shared" si="852"/>
        <v>3</v>
      </c>
      <c r="BF1542" s="15" t="str">
        <f t="shared" si="822"/>
        <v>ČSN 42 6936</v>
      </c>
      <c r="BG1542" s="42">
        <v>1.57785</v>
      </c>
      <c r="BH1542" s="17">
        <f t="shared" si="823"/>
        <v>50</v>
      </c>
      <c r="BI1542" s="17">
        <f t="shared" si="824"/>
        <v>20</v>
      </c>
      <c r="BK1542" s="17">
        <f t="shared" si="825"/>
        <v>1.5</v>
      </c>
      <c r="BM1542" s="17">
        <f t="shared" si="847"/>
        <v>1.5</v>
      </c>
      <c r="BX1542" s="18">
        <f t="shared" si="849"/>
        <v>195.20575041173112</v>
      </c>
      <c r="BY1542" s="42">
        <v>0.14000000000000001</v>
      </c>
      <c r="BZ1542" s="43">
        <f t="shared" si="826"/>
        <v>91.362036552929453</v>
      </c>
      <c r="CA1542" s="18">
        <f t="shared" si="827"/>
        <v>57711.724372310855</v>
      </c>
      <c r="CB1542" s="18">
        <f t="shared" si="848"/>
        <v>2308.4689748924343</v>
      </c>
      <c r="CC1542" s="18">
        <f t="shared" si="828"/>
        <v>2968.5265090580842</v>
      </c>
      <c r="CD1542" s="25">
        <f t="shared" si="829"/>
        <v>1.2859287005130342</v>
      </c>
      <c r="CE1542" s="26">
        <f t="shared" si="830"/>
        <v>17.194348380528968</v>
      </c>
      <c r="CF1542" s="18">
        <f t="shared" si="831"/>
        <v>153.20575041173109</v>
      </c>
      <c r="CG1542" s="18">
        <f t="shared" si="832"/>
        <v>63.20575041173111</v>
      </c>
      <c r="CH1542" s="18">
        <f t="shared" si="833"/>
        <v>13544.722943207818</v>
      </c>
      <c r="CI1542" s="18">
        <f t="shared" si="834"/>
        <v>1354.4722943207819</v>
      </c>
      <c r="CJ1542" s="18">
        <f t="shared" si="835"/>
        <v>1547.9402528821176</v>
      </c>
      <c r="CK1542" s="25">
        <f t="shared" si="836"/>
        <v>1.1428364089635017</v>
      </c>
      <c r="CL1542" s="26">
        <f t="shared" si="837"/>
        <v>8.3298802770498366</v>
      </c>
      <c r="CZ1542" s="18">
        <f t="shared" si="838"/>
        <v>36047.353544776117</v>
      </c>
      <c r="DC1542" s="18">
        <f t="shared" si="839"/>
        <v>1785.8086256175966</v>
      </c>
      <c r="DD1542" s="17">
        <f t="shared" si="840"/>
        <v>1</v>
      </c>
      <c r="DE1542" s="17">
        <f t="shared" si="841"/>
        <v>1</v>
      </c>
      <c r="DF1542" s="17">
        <f t="shared" si="842"/>
        <v>1</v>
      </c>
      <c r="DG1542" s="17">
        <f t="shared" si="843"/>
        <v>1</v>
      </c>
      <c r="DH1542" s="17">
        <f t="shared" si="844"/>
        <v>2</v>
      </c>
      <c r="DI1542" s="17">
        <f t="shared" si="845"/>
        <v>3</v>
      </c>
      <c r="DJ1542" s="20" t="s">
        <v>1594</v>
      </c>
    </row>
    <row r="1543" spans="1:114" x14ac:dyDescent="0.2">
      <c r="A1543" s="15" t="s">
        <v>105</v>
      </c>
      <c r="B1543" s="10" t="s">
        <v>1643</v>
      </c>
      <c r="C1543" s="11">
        <f t="shared" si="819"/>
        <v>2.0724</v>
      </c>
      <c r="D1543" s="11">
        <f t="shared" si="858"/>
        <v>50</v>
      </c>
      <c r="E1543" s="11">
        <f t="shared" si="858"/>
        <v>20</v>
      </c>
      <c r="F1543" s="11">
        <f t="shared" si="858"/>
        <v>0</v>
      </c>
      <c r="G1543" s="11">
        <f t="shared" si="858"/>
        <v>2</v>
      </c>
      <c r="H1543" s="11">
        <f t="shared" si="858"/>
        <v>0</v>
      </c>
      <c r="I1543" s="11">
        <f t="shared" si="858"/>
        <v>2</v>
      </c>
      <c r="J1543" s="11">
        <f t="shared" si="858"/>
        <v>0</v>
      </c>
      <c r="K1543" s="11">
        <f t="shared" si="858"/>
        <v>0</v>
      </c>
      <c r="L1543" s="11">
        <f t="shared" si="858"/>
        <v>0</v>
      </c>
      <c r="M1543" s="11">
        <f t="shared" si="858"/>
        <v>0</v>
      </c>
      <c r="N1543" s="11">
        <f t="shared" si="858"/>
        <v>0</v>
      </c>
      <c r="O1543" s="11">
        <f t="shared" si="858"/>
        <v>0</v>
      </c>
      <c r="P1543" s="11">
        <f t="shared" si="858"/>
        <v>0</v>
      </c>
      <c r="Q1543" s="11">
        <f t="shared" si="858"/>
        <v>0</v>
      </c>
      <c r="R1543" s="11">
        <f t="shared" si="858"/>
        <v>0</v>
      </c>
      <c r="S1543" s="11">
        <f t="shared" si="846"/>
        <v>0</v>
      </c>
      <c r="T1543" s="11">
        <f t="shared" si="846"/>
        <v>253.6991118430775</v>
      </c>
      <c r="U1543" s="40">
        <f t="shared" si="820"/>
        <v>0.14000000000000001</v>
      </c>
      <c r="V1543" s="11">
        <f t="shared" si="856"/>
        <v>70.297427432421799</v>
      </c>
      <c r="W1543" s="11">
        <f t="shared" si="856"/>
        <v>72309.803882012566</v>
      </c>
      <c r="X1543" s="11">
        <f t="shared" si="856"/>
        <v>2892.3921552805027</v>
      </c>
      <c r="Y1543" s="11">
        <f t="shared" si="856"/>
        <v>3782.3480153712944</v>
      </c>
      <c r="Z1543" s="11">
        <f t="shared" si="856"/>
        <v>1.3076885195066104</v>
      </c>
      <c r="AA1543" s="11">
        <f t="shared" si="856"/>
        <v>16.88259174198808</v>
      </c>
      <c r="AB1543" s="11">
        <f t="shared" si="856"/>
        <v>205.6991118430775</v>
      </c>
      <c r="AC1543" s="11">
        <f t="shared" si="856"/>
        <v>85.699111843077517</v>
      </c>
      <c r="AD1543" s="11">
        <f t="shared" si="856"/>
        <v>16681.663585566181</v>
      </c>
      <c r="AE1543" s="11">
        <f t="shared" si="856"/>
        <v>1668.166358556618</v>
      </c>
      <c r="AF1543" s="11">
        <f t="shared" si="859"/>
        <v>1956.8613377251318</v>
      </c>
      <c r="AG1543" s="11">
        <f t="shared" si="859"/>
        <v>1.1730612643563363</v>
      </c>
      <c r="AH1543" s="11">
        <f t="shared" si="859"/>
        <v>8.1088675347968522</v>
      </c>
      <c r="AI1543" s="11">
        <f t="shared" si="859"/>
        <v>0</v>
      </c>
      <c r="AJ1543" s="11">
        <f t="shared" si="859"/>
        <v>0</v>
      </c>
      <c r="AK1543" s="11">
        <f t="shared" si="859"/>
        <v>0</v>
      </c>
      <c r="AL1543" s="11">
        <f t="shared" si="859"/>
        <v>0</v>
      </c>
      <c r="AM1543" s="11">
        <f t="shared" si="859"/>
        <v>0</v>
      </c>
      <c r="AN1543" s="11">
        <f t="shared" si="855"/>
        <v>0</v>
      </c>
      <c r="AO1543" s="11">
        <f t="shared" si="855"/>
        <v>0</v>
      </c>
      <c r="AP1543" s="11">
        <f t="shared" si="855"/>
        <v>0</v>
      </c>
      <c r="AQ1543" s="11">
        <f t="shared" si="855"/>
        <v>0</v>
      </c>
      <c r="AR1543" s="11">
        <f t="shared" si="855"/>
        <v>0</v>
      </c>
      <c r="AS1543" s="11">
        <f t="shared" si="855"/>
        <v>0</v>
      </c>
      <c r="AT1543" s="11">
        <f t="shared" si="855"/>
        <v>0</v>
      </c>
      <c r="AU1543" s="11">
        <f t="shared" si="855"/>
        <v>0</v>
      </c>
      <c r="AV1543" s="11">
        <f t="shared" si="855"/>
        <v>45242.181818181816</v>
      </c>
      <c r="AW1543" s="11">
        <f t="shared" si="855"/>
        <v>0</v>
      </c>
      <c r="AX1543" s="11">
        <f t="shared" si="857"/>
        <v>0</v>
      </c>
      <c r="AY1543" s="11">
        <f t="shared" si="857"/>
        <v>1712.5486677646163</v>
      </c>
      <c r="AZ1543" s="11">
        <f t="shared" si="857"/>
        <v>1</v>
      </c>
      <c r="BA1543" s="11">
        <f t="shared" si="857"/>
        <v>1</v>
      </c>
      <c r="BB1543" s="11">
        <f t="shared" si="857"/>
        <v>1</v>
      </c>
      <c r="BC1543" s="11">
        <f t="shared" si="852"/>
        <v>1</v>
      </c>
      <c r="BD1543" s="11">
        <f t="shared" si="852"/>
        <v>1</v>
      </c>
      <c r="BE1543" s="11">
        <f t="shared" si="852"/>
        <v>1</v>
      </c>
      <c r="BF1543" s="15" t="str">
        <f t="shared" si="822"/>
        <v>ČSN 42 6936</v>
      </c>
      <c r="BG1543" s="42">
        <v>2.0724</v>
      </c>
      <c r="BH1543" s="17">
        <f t="shared" si="823"/>
        <v>50</v>
      </c>
      <c r="BI1543" s="17">
        <f t="shared" si="824"/>
        <v>20</v>
      </c>
      <c r="BK1543" s="17">
        <f t="shared" si="825"/>
        <v>2</v>
      </c>
      <c r="BM1543" s="17">
        <f t="shared" si="847"/>
        <v>2</v>
      </c>
      <c r="BX1543" s="18">
        <f t="shared" si="849"/>
        <v>253.6991118430775</v>
      </c>
      <c r="BY1543" s="42">
        <v>0.14000000000000001</v>
      </c>
      <c r="BZ1543" s="43">
        <f t="shared" si="826"/>
        <v>70.297427432421799</v>
      </c>
      <c r="CA1543" s="18">
        <f t="shared" si="827"/>
        <v>72309.803882012566</v>
      </c>
      <c r="CB1543" s="18">
        <f t="shared" si="848"/>
        <v>2892.3921552805027</v>
      </c>
      <c r="CC1543" s="18">
        <f t="shared" si="828"/>
        <v>3782.3480153712944</v>
      </c>
      <c r="CD1543" s="25">
        <f t="shared" si="829"/>
        <v>1.3076885195066104</v>
      </c>
      <c r="CE1543" s="26">
        <f t="shared" si="830"/>
        <v>16.88259174198808</v>
      </c>
      <c r="CF1543" s="18">
        <f t="shared" si="831"/>
        <v>205.6991118430775</v>
      </c>
      <c r="CG1543" s="18">
        <f t="shared" si="832"/>
        <v>85.699111843077517</v>
      </c>
      <c r="CH1543" s="18">
        <f t="shared" si="833"/>
        <v>16681.663585566181</v>
      </c>
      <c r="CI1543" s="18">
        <f t="shared" si="834"/>
        <v>1668.166358556618</v>
      </c>
      <c r="CJ1543" s="18">
        <f t="shared" si="835"/>
        <v>1956.8613377251318</v>
      </c>
      <c r="CK1543" s="25">
        <f t="shared" si="836"/>
        <v>1.1730612643563363</v>
      </c>
      <c r="CL1543" s="26">
        <f t="shared" si="837"/>
        <v>8.1088675347968522</v>
      </c>
      <c r="CZ1543" s="18">
        <f t="shared" si="838"/>
        <v>45242.181818181816</v>
      </c>
      <c r="DC1543" s="18">
        <f t="shared" si="839"/>
        <v>1712.5486677646163</v>
      </c>
      <c r="DD1543" s="17">
        <f t="shared" si="840"/>
        <v>1</v>
      </c>
      <c r="DE1543" s="17">
        <f t="shared" si="841"/>
        <v>1</v>
      </c>
      <c r="DF1543" s="17">
        <f t="shared" si="842"/>
        <v>1</v>
      </c>
      <c r="DG1543" s="17">
        <f t="shared" si="843"/>
        <v>1</v>
      </c>
      <c r="DH1543" s="17">
        <f t="shared" si="844"/>
        <v>1</v>
      </c>
      <c r="DI1543" s="17">
        <f t="shared" si="845"/>
        <v>1</v>
      </c>
      <c r="DJ1543" s="20" t="s">
        <v>1594</v>
      </c>
    </row>
    <row r="1544" spans="1:114" x14ac:dyDescent="0.2">
      <c r="A1544" s="15" t="s">
        <v>105</v>
      </c>
      <c r="B1544" s="10" t="s">
        <v>1644</v>
      </c>
      <c r="C1544" s="11">
        <f t="shared" si="819"/>
        <v>2.55125</v>
      </c>
      <c r="D1544" s="11">
        <f t="shared" si="858"/>
        <v>50</v>
      </c>
      <c r="E1544" s="11">
        <f t="shared" si="858"/>
        <v>20</v>
      </c>
      <c r="F1544" s="11">
        <f t="shared" si="858"/>
        <v>0</v>
      </c>
      <c r="G1544" s="11">
        <f t="shared" si="858"/>
        <v>2.5</v>
      </c>
      <c r="H1544" s="11">
        <f t="shared" si="858"/>
        <v>0</v>
      </c>
      <c r="I1544" s="11">
        <f t="shared" si="858"/>
        <v>2.5</v>
      </c>
      <c r="J1544" s="11">
        <f t="shared" si="858"/>
        <v>0</v>
      </c>
      <c r="K1544" s="11">
        <f t="shared" si="858"/>
        <v>0</v>
      </c>
      <c r="L1544" s="11">
        <f t="shared" si="858"/>
        <v>0</v>
      </c>
      <c r="M1544" s="11">
        <f t="shared" si="858"/>
        <v>0</v>
      </c>
      <c r="N1544" s="11">
        <f t="shared" si="858"/>
        <v>0</v>
      </c>
      <c r="O1544" s="11">
        <f t="shared" si="858"/>
        <v>0</v>
      </c>
      <c r="P1544" s="11">
        <f t="shared" si="858"/>
        <v>0</v>
      </c>
      <c r="Q1544" s="11">
        <f t="shared" si="858"/>
        <v>0</v>
      </c>
      <c r="R1544" s="11">
        <f t="shared" si="858"/>
        <v>0</v>
      </c>
      <c r="S1544" s="11">
        <f t="shared" si="846"/>
        <v>0</v>
      </c>
      <c r="T1544" s="11">
        <f t="shared" si="846"/>
        <v>308.90486225480862</v>
      </c>
      <c r="U1544" s="40">
        <f t="shared" si="820"/>
        <v>0.14000000000000001</v>
      </c>
      <c r="V1544" s="11">
        <f t="shared" si="856"/>
        <v>57.73426411704525</v>
      </c>
      <c r="W1544" s="11">
        <f t="shared" si="856"/>
        <v>84751.305804955802</v>
      </c>
      <c r="X1544" s="11">
        <f t="shared" si="856"/>
        <v>3390.0522321982321</v>
      </c>
      <c r="Y1544" s="11">
        <f t="shared" si="856"/>
        <v>4511.4305784295057</v>
      </c>
      <c r="Z1544" s="11">
        <f t="shared" si="856"/>
        <v>1.3307849759896271</v>
      </c>
      <c r="AA1544" s="11">
        <f t="shared" si="856"/>
        <v>16.563832382595592</v>
      </c>
      <c r="AB1544" s="11">
        <f t="shared" si="856"/>
        <v>258.90486225480862</v>
      </c>
      <c r="AC1544" s="11">
        <f t="shared" si="856"/>
        <v>108.90486225480863</v>
      </c>
      <c r="AD1544" s="11">
        <f t="shared" si="856"/>
        <v>19224.48245940257</v>
      </c>
      <c r="AE1544" s="11">
        <f t="shared" si="856"/>
        <v>1922.448245940257</v>
      </c>
      <c r="AF1544" s="11">
        <f t="shared" si="859"/>
        <v>2315.3576446073762</v>
      </c>
      <c r="AG1544" s="11">
        <f t="shared" si="859"/>
        <v>1.2043797015065807</v>
      </c>
      <c r="AH1544" s="11">
        <f t="shared" si="859"/>
        <v>7.8888728510585056</v>
      </c>
      <c r="AI1544" s="11">
        <f t="shared" si="859"/>
        <v>0</v>
      </c>
      <c r="AJ1544" s="11">
        <f t="shared" si="859"/>
        <v>0</v>
      </c>
      <c r="AK1544" s="11">
        <f t="shared" si="859"/>
        <v>0</v>
      </c>
      <c r="AL1544" s="11">
        <f t="shared" si="859"/>
        <v>0</v>
      </c>
      <c r="AM1544" s="11">
        <f t="shared" si="859"/>
        <v>0</v>
      </c>
      <c r="AN1544" s="11">
        <f t="shared" si="855"/>
        <v>0</v>
      </c>
      <c r="AO1544" s="11">
        <f t="shared" si="855"/>
        <v>0</v>
      </c>
      <c r="AP1544" s="11">
        <f t="shared" si="855"/>
        <v>0</v>
      </c>
      <c r="AQ1544" s="11">
        <f t="shared" si="855"/>
        <v>0</v>
      </c>
      <c r="AR1544" s="11">
        <f t="shared" si="855"/>
        <v>0</v>
      </c>
      <c r="AS1544" s="11">
        <f t="shared" si="855"/>
        <v>0</v>
      </c>
      <c r="AT1544" s="11">
        <f t="shared" si="855"/>
        <v>0</v>
      </c>
      <c r="AU1544" s="11">
        <f t="shared" si="855"/>
        <v>0</v>
      </c>
      <c r="AV1544" s="11">
        <f t="shared" si="855"/>
        <v>53152.043269230766</v>
      </c>
      <c r="AW1544" s="11">
        <f t="shared" si="855"/>
        <v>0</v>
      </c>
      <c r="AX1544" s="11">
        <f t="shared" si="857"/>
        <v>0</v>
      </c>
      <c r="AY1544" s="11">
        <f t="shared" si="857"/>
        <v>1638.3572933822129</v>
      </c>
      <c r="AZ1544" s="11">
        <f t="shared" si="857"/>
        <v>1</v>
      </c>
      <c r="BA1544" s="11">
        <f t="shared" si="857"/>
        <v>1</v>
      </c>
      <c r="BB1544" s="11">
        <f t="shared" si="857"/>
        <v>1</v>
      </c>
      <c r="BC1544" s="11">
        <f t="shared" si="852"/>
        <v>1</v>
      </c>
      <c r="BD1544" s="11">
        <f t="shared" si="852"/>
        <v>1</v>
      </c>
      <c r="BE1544" s="11">
        <f t="shared" si="852"/>
        <v>1</v>
      </c>
      <c r="BF1544" s="15" t="str">
        <f t="shared" si="822"/>
        <v>ČSN 42 6936</v>
      </c>
      <c r="BG1544" s="42">
        <v>2.55125</v>
      </c>
      <c r="BH1544" s="17">
        <f t="shared" si="823"/>
        <v>50</v>
      </c>
      <c r="BI1544" s="17">
        <f t="shared" si="824"/>
        <v>20</v>
      </c>
      <c r="BK1544" s="17">
        <f t="shared" si="825"/>
        <v>2.5</v>
      </c>
      <c r="BM1544" s="17">
        <f t="shared" si="847"/>
        <v>2.5</v>
      </c>
      <c r="BX1544" s="18">
        <f t="shared" si="849"/>
        <v>308.90486225480862</v>
      </c>
      <c r="BY1544" s="42">
        <v>0.14000000000000001</v>
      </c>
      <c r="BZ1544" s="43">
        <f t="shared" si="826"/>
        <v>57.73426411704525</v>
      </c>
      <c r="CA1544" s="18">
        <f t="shared" si="827"/>
        <v>84751.305804955802</v>
      </c>
      <c r="CB1544" s="18">
        <f t="shared" si="848"/>
        <v>3390.0522321982321</v>
      </c>
      <c r="CC1544" s="18">
        <f t="shared" si="828"/>
        <v>4511.4305784295057</v>
      </c>
      <c r="CD1544" s="25">
        <f t="shared" si="829"/>
        <v>1.3307849759896271</v>
      </c>
      <c r="CE1544" s="26">
        <f t="shared" si="830"/>
        <v>16.563832382595592</v>
      </c>
      <c r="CF1544" s="18">
        <f t="shared" si="831"/>
        <v>258.90486225480862</v>
      </c>
      <c r="CG1544" s="18">
        <f t="shared" si="832"/>
        <v>108.90486225480863</v>
      </c>
      <c r="CH1544" s="18">
        <f t="shared" si="833"/>
        <v>19224.48245940257</v>
      </c>
      <c r="CI1544" s="18">
        <f t="shared" si="834"/>
        <v>1922.448245940257</v>
      </c>
      <c r="CJ1544" s="18">
        <f t="shared" si="835"/>
        <v>2315.3576446073762</v>
      </c>
      <c r="CK1544" s="25">
        <f t="shared" si="836"/>
        <v>1.2043797015065807</v>
      </c>
      <c r="CL1544" s="26">
        <f t="shared" si="837"/>
        <v>7.8888728510585056</v>
      </c>
      <c r="CZ1544" s="18">
        <f t="shared" si="838"/>
        <v>53152.043269230766</v>
      </c>
      <c r="DC1544" s="18">
        <f t="shared" si="839"/>
        <v>1638.3572933822129</v>
      </c>
      <c r="DD1544" s="17">
        <f t="shared" si="840"/>
        <v>1</v>
      </c>
      <c r="DE1544" s="17">
        <f t="shared" si="841"/>
        <v>1</v>
      </c>
      <c r="DF1544" s="17">
        <f t="shared" si="842"/>
        <v>1</v>
      </c>
      <c r="DG1544" s="17">
        <f t="shared" si="843"/>
        <v>1</v>
      </c>
      <c r="DH1544" s="17">
        <f t="shared" si="844"/>
        <v>1</v>
      </c>
      <c r="DI1544" s="17">
        <f t="shared" si="845"/>
        <v>1</v>
      </c>
      <c r="DJ1544" s="20" t="s">
        <v>1594</v>
      </c>
    </row>
    <row r="1545" spans="1:114" x14ac:dyDescent="0.2">
      <c r="A1545" s="15" t="s">
        <v>105</v>
      </c>
      <c r="B1545" s="10" t="s">
        <v>1645</v>
      </c>
      <c r="C1545" s="11">
        <f t="shared" si="819"/>
        <v>1.6956</v>
      </c>
      <c r="D1545" s="11">
        <f t="shared" si="858"/>
        <v>50</v>
      </c>
      <c r="E1545" s="11">
        <f t="shared" si="858"/>
        <v>25</v>
      </c>
      <c r="F1545" s="11">
        <f t="shared" si="858"/>
        <v>0</v>
      </c>
      <c r="G1545" s="11">
        <f t="shared" si="858"/>
        <v>1.5</v>
      </c>
      <c r="H1545" s="11">
        <f t="shared" si="858"/>
        <v>0</v>
      </c>
      <c r="I1545" s="11">
        <f t="shared" si="858"/>
        <v>1.5</v>
      </c>
      <c r="J1545" s="11">
        <f t="shared" si="858"/>
        <v>0</v>
      </c>
      <c r="K1545" s="11">
        <f t="shared" si="858"/>
        <v>0</v>
      </c>
      <c r="L1545" s="11">
        <f t="shared" si="858"/>
        <v>0</v>
      </c>
      <c r="M1545" s="11">
        <f t="shared" si="858"/>
        <v>0</v>
      </c>
      <c r="N1545" s="11">
        <f t="shared" si="858"/>
        <v>0</v>
      </c>
      <c r="O1545" s="11">
        <f t="shared" si="858"/>
        <v>0</v>
      </c>
      <c r="P1545" s="11">
        <f t="shared" si="858"/>
        <v>0</v>
      </c>
      <c r="Q1545" s="11">
        <f t="shared" si="858"/>
        <v>0</v>
      </c>
      <c r="R1545" s="11">
        <f t="shared" si="858"/>
        <v>0</v>
      </c>
      <c r="S1545" s="11">
        <f t="shared" si="846"/>
        <v>0</v>
      </c>
      <c r="T1545" s="11">
        <f t="shared" si="846"/>
        <v>210.20575041173112</v>
      </c>
      <c r="U1545" s="40">
        <f t="shared" si="820"/>
        <v>0.15</v>
      </c>
      <c r="V1545" s="11">
        <f t="shared" si="856"/>
        <v>90.90274750975928</v>
      </c>
      <c r="W1545" s="11">
        <f t="shared" si="856"/>
        <v>66535.47437231084</v>
      </c>
      <c r="X1545" s="11">
        <f t="shared" si="856"/>
        <v>2661.4189748924337</v>
      </c>
      <c r="Y1545" s="11">
        <f t="shared" si="856"/>
        <v>3332.2765090580842</v>
      </c>
      <c r="Z1545" s="11">
        <f t="shared" si="856"/>
        <v>1.2520676152437684</v>
      </c>
      <c r="AA1545" s="11">
        <f t="shared" si="856"/>
        <v>17.791162750903347</v>
      </c>
      <c r="AB1545" s="11">
        <f t="shared" si="856"/>
        <v>153.20575041173109</v>
      </c>
      <c r="AC1545" s="11">
        <f t="shared" si="856"/>
        <v>78.205750411731103</v>
      </c>
      <c r="AD1545" s="11">
        <f t="shared" si="856"/>
        <v>22535.710147691727</v>
      </c>
      <c r="AE1545" s="11">
        <f t="shared" si="856"/>
        <v>1802.8568118153382</v>
      </c>
      <c r="AF1545" s="11">
        <f t="shared" si="859"/>
        <v>2054.7046289114455</v>
      </c>
      <c r="AG1545" s="11">
        <f t="shared" si="859"/>
        <v>1.1396937435328078</v>
      </c>
      <c r="AH1545" s="11">
        <f t="shared" si="859"/>
        <v>10.354123191799363</v>
      </c>
      <c r="AI1545" s="11">
        <f t="shared" si="859"/>
        <v>0</v>
      </c>
      <c r="AJ1545" s="11">
        <f t="shared" si="859"/>
        <v>0</v>
      </c>
      <c r="AK1545" s="11">
        <f t="shared" si="859"/>
        <v>0</v>
      </c>
      <c r="AL1545" s="11">
        <f t="shared" si="859"/>
        <v>0</v>
      </c>
      <c r="AM1545" s="11">
        <f t="shared" si="859"/>
        <v>0</v>
      </c>
      <c r="AN1545" s="11">
        <f t="shared" si="855"/>
        <v>0</v>
      </c>
      <c r="AO1545" s="11">
        <f t="shared" si="855"/>
        <v>0</v>
      </c>
      <c r="AP1545" s="11">
        <f t="shared" si="855"/>
        <v>0</v>
      </c>
      <c r="AQ1545" s="11">
        <f t="shared" si="855"/>
        <v>0</v>
      </c>
      <c r="AR1545" s="11">
        <f t="shared" si="855"/>
        <v>0</v>
      </c>
      <c r="AS1545" s="11">
        <f t="shared" si="855"/>
        <v>0</v>
      </c>
      <c r="AT1545" s="11">
        <f t="shared" si="855"/>
        <v>0</v>
      </c>
      <c r="AU1545" s="11">
        <f t="shared" si="855"/>
        <v>0</v>
      </c>
      <c r="AV1545" s="11">
        <f t="shared" si="855"/>
        <v>54126.252604166664</v>
      </c>
      <c r="AW1545" s="11">
        <f t="shared" si="855"/>
        <v>0</v>
      </c>
      <c r="AX1545" s="11">
        <f t="shared" si="857"/>
        <v>0</v>
      </c>
      <c r="AY1545" s="11">
        <f t="shared" si="857"/>
        <v>2270.8086256175966</v>
      </c>
      <c r="AZ1545" s="11">
        <f t="shared" si="857"/>
        <v>1</v>
      </c>
      <c r="BA1545" s="11">
        <f t="shared" si="857"/>
        <v>1</v>
      </c>
      <c r="BB1545" s="11">
        <f t="shared" si="857"/>
        <v>1</v>
      </c>
      <c r="BC1545" s="11">
        <f t="shared" si="852"/>
        <v>1</v>
      </c>
      <c r="BD1545" s="11">
        <f t="shared" si="852"/>
        <v>2</v>
      </c>
      <c r="BE1545" s="11">
        <f t="shared" si="852"/>
        <v>3</v>
      </c>
      <c r="BF1545" s="15" t="str">
        <f t="shared" si="822"/>
        <v>ČSN 42 6936</v>
      </c>
      <c r="BG1545" s="42">
        <v>1.6956</v>
      </c>
      <c r="BH1545" s="17">
        <f t="shared" si="823"/>
        <v>50</v>
      </c>
      <c r="BI1545" s="17">
        <f t="shared" si="824"/>
        <v>25</v>
      </c>
      <c r="BK1545" s="17">
        <f t="shared" si="825"/>
        <v>1.5</v>
      </c>
      <c r="BM1545" s="17">
        <f t="shared" si="847"/>
        <v>1.5</v>
      </c>
      <c r="BX1545" s="18">
        <f t="shared" si="849"/>
        <v>210.20575041173112</v>
      </c>
      <c r="BY1545" s="42">
        <v>0.15</v>
      </c>
      <c r="BZ1545" s="43">
        <f t="shared" si="826"/>
        <v>90.90274750975928</v>
      </c>
      <c r="CA1545" s="18">
        <f t="shared" si="827"/>
        <v>66535.47437231084</v>
      </c>
      <c r="CB1545" s="18">
        <f t="shared" si="848"/>
        <v>2661.4189748924337</v>
      </c>
      <c r="CC1545" s="18">
        <f t="shared" si="828"/>
        <v>3332.2765090580842</v>
      </c>
      <c r="CD1545" s="25">
        <f t="shared" si="829"/>
        <v>1.2520676152437684</v>
      </c>
      <c r="CE1545" s="26">
        <f t="shared" si="830"/>
        <v>17.791162750903347</v>
      </c>
      <c r="CF1545" s="18">
        <f t="shared" si="831"/>
        <v>153.20575041173109</v>
      </c>
      <c r="CG1545" s="18">
        <f t="shared" si="832"/>
        <v>78.205750411731103</v>
      </c>
      <c r="CH1545" s="18">
        <f t="shared" si="833"/>
        <v>22535.710147691727</v>
      </c>
      <c r="CI1545" s="18">
        <f t="shared" si="834"/>
        <v>1802.8568118153382</v>
      </c>
      <c r="CJ1545" s="18">
        <f t="shared" si="835"/>
        <v>2054.7046289114455</v>
      </c>
      <c r="CK1545" s="25">
        <f t="shared" si="836"/>
        <v>1.1396937435328078</v>
      </c>
      <c r="CL1545" s="26">
        <f t="shared" si="837"/>
        <v>10.354123191799363</v>
      </c>
      <c r="CZ1545" s="18">
        <f t="shared" si="838"/>
        <v>54126.252604166664</v>
      </c>
      <c r="DC1545" s="18">
        <f t="shared" si="839"/>
        <v>2270.8086256175966</v>
      </c>
      <c r="DD1545" s="17">
        <f t="shared" si="840"/>
        <v>1</v>
      </c>
      <c r="DE1545" s="17">
        <f t="shared" si="841"/>
        <v>1</v>
      </c>
      <c r="DF1545" s="17">
        <f t="shared" si="842"/>
        <v>1</v>
      </c>
      <c r="DG1545" s="17">
        <f t="shared" si="843"/>
        <v>1</v>
      </c>
      <c r="DH1545" s="17">
        <f t="shared" si="844"/>
        <v>2</v>
      </c>
      <c r="DI1545" s="17">
        <f t="shared" si="845"/>
        <v>3</v>
      </c>
      <c r="DJ1545" s="20" t="s">
        <v>1594</v>
      </c>
    </row>
    <row r="1546" spans="1:114" x14ac:dyDescent="0.2">
      <c r="A1546" s="15" t="s">
        <v>105</v>
      </c>
      <c r="B1546" s="10" t="s">
        <v>1646</v>
      </c>
      <c r="C1546" s="11">
        <f t="shared" si="819"/>
        <v>2.2294</v>
      </c>
      <c r="D1546" s="11">
        <f t="shared" si="858"/>
        <v>50</v>
      </c>
      <c r="E1546" s="11">
        <f t="shared" si="858"/>
        <v>25</v>
      </c>
      <c r="F1546" s="11">
        <f t="shared" si="858"/>
        <v>0</v>
      </c>
      <c r="G1546" s="11">
        <f t="shared" si="858"/>
        <v>2</v>
      </c>
      <c r="H1546" s="11">
        <f t="shared" si="858"/>
        <v>0</v>
      </c>
      <c r="I1546" s="11">
        <f t="shared" si="858"/>
        <v>2</v>
      </c>
      <c r="J1546" s="11">
        <f t="shared" si="858"/>
        <v>0</v>
      </c>
      <c r="K1546" s="11">
        <f t="shared" si="858"/>
        <v>0</v>
      </c>
      <c r="L1546" s="11">
        <f t="shared" si="858"/>
        <v>0</v>
      </c>
      <c r="M1546" s="11">
        <f t="shared" si="858"/>
        <v>0</v>
      </c>
      <c r="N1546" s="11">
        <f t="shared" si="858"/>
        <v>0</v>
      </c>
      <c r="O1546" s="11">
        <f t="shared" si="858"/>
        <v>0</v>
      </c>
      <c r="P1546" s="11">
        <f t="shared" si="858"/>
        <v>0</v>
      </c>
      <c r="Q1546" s="11">
        <f t="shared" si="858"/>
        <v>0</v>
      </c>
      <c r="R1546" s="11">
        <f t="shared" si="858"/>
        <v>0</v>
      </c>
      <c r="S1546" s="11">
        <f t="shared" si="846"/>
        <v>0</v>
      </c>
      <c r="T1546" s="11">
        <f t="shared" si="846"/>
        <v>273.6991118430775</v>
      </c>
      <c r="U1546" s="40">
        <f t="shared" si="820"/>
        <v>0.15</v>
      </c>
      <c r="V1546" s="11">
        <f t="shared" si="856"/>
        <v>69.814915094545867</v>
      </c>
      <c r="W1546" s="11">
        <f t="shared" si="856"/>
        <v>83836.470548679223</v>
      </c>
      <c r="X1546" s="11">
        <f t="shared" si="856"/>
        <v>3353.4588219471689</v>
      </c>
      <c r="Y1546" s="11">
        <f t="shared" si="856"/>
        <v>4262.3480153712944</v>
      </c>
      <c r="Z1546" s="11">
        <f t="shared" si="856"/>
        <v>1.271030372424965</v>
      </c>
      <c r="AA1546" s="11">
        <f t="shared" si="856"/>
        <v>17.501682428551856</v>
      </c>
      <c r="AB1546" s="11">
        <f t="shared" si="856"/>
        <v>205.6991118430775</v>
      </c>
      <c r="AC1546" s="11">
        <f t="shared" si="856"/>
        <v>105.69911184307752</v>
      </c>
      <c r="AD1546" s="11">
        <f t="shared" si="856"/>
        <v>28093.256389877737</v>
      </c>
      <c r="AE1546" s="11">
        <f t="shared" si="856"/>
        <v>2247.4605111902188</v>
      </c>
      <c r="AF1546" s="11">
        <f t="shared" si="859"/>
        <v>2616.1091173328255</v>
      </c>
      <c r="AG1546" s="11">
        <f t="shared" si="859"/>
        <v>1.1640289581539194</v>
      </c>
      <c r="AH1546" s="11">
        <f t="shared" si="859"/>
        <v>10.131280679252972</v>
      </c>
      <c r="AI1546" s="11">
        <f t="shared" si="859"/>
        <v>0</v>
      </c>
      <c r="AJ1546" s="11">
        <f t="shared" si="859"/>
        <v>0</v>
      </c>
      <c r="AK1546" s="11">
        <f t="shared" si="859"/>
        <v>0</v>
      </c>
      <c r="AL1546" s="11">
        <f t="shared" si="859"/>
        <v>0</v>
      </c>
      <c r="AM1546" s="11">
        <f t="shared" si="859"/>
        <v>0</v>
      </c>
      <c r="AN1546" s="11">
        <f t="shared" si="855"/>
        <v>0</v>
      </c>
      <c r="AO1546" s="11">
        <f t="shared" si="855"/>
        <v>0</v>
      </c>
      <c r="AP1546" s="11">
        <f t="shared" si="855"/>
        <v>0</v>
      </c>
      <c r="AQ1546" s="11">
        <f t="shared" si="855"/>
        <v>0</v>
      </c>
      <c r="AR1546" s="11">
        <f t="shared" si="855"/>
        <v>0</v>
      </c>
      <c r="AS1546" s="11">
        <f t="shared" si="855"/>
        <v>0</v>
      </c>
      <c r="AT1546" s="11">
        <f t="shared" si="855"/>
        <v>0</v>
      </c>
      <c r="AU1546" s="11">
        <f t="shared" si="855"/>
        <v>0</v>
      </c>
      <c r="AV1546" s="11">
        <f t="shared" si="855"/>
        <v>68665.690140845065</v>
      </c>
      <c r="AW1546" s="11">
        <f t="shared" si="855"/>
        <v>0</v>
      </c>
      <c r="AX1546" s="11">
        <f t="shared" si="857"/>
        <v>0</v>
      </c>
      <c r="AY1546" s="11">
        <f t="shared" si="857"/>
        <v>2192.5486677646163</v>
      </c>
      <c r="AZ1546" s="11">
        <f t="shared" si="857"/>
        <v>1</v>
      </c>
      <c r="BA1546" s="11">
        <f t="shared" si="857"/>
        <v>1</v>
      </c>
      <c r="BB1546" s="11">
        <f t="shared" si="857"/>
        <v>1</v>
      </c>
      <c r="BC1546" s="11">
        <f t="shared" si="852"/>
        <v>1</v>
      </c>
      <c r="BD1546" s="11">
        <f t="shared" si="852"/>
        <v>1</v>
      </c>
      <c r="BE1546" s="11">
        <f t="shared" si="852"/>
        <v>1</v>
      </c>
      <c r="BF1546" s="15" t="str">
        <f t="shared" si="822"/>
        <v>ČSN 42 6936</v>
      </c>
      <c r="BG1546" s="42">
        <v>2.2294</v>
      </c>
      <c r="BH1546" s="17">
        <f t="shared" si="823"/>
        <v>50</v>
      </c>
      <c r="BI1546" s="17">
        <f t="shared" si="824"/>
        <v>25</v>
      </c>
      <c r="BK1546" s="17">
        <f t="shared" si="825"/>
        <v>2</v>
      </c>
      <c r="BM1546" s="17">
        <f t="shared" si="847"/>
        <v>2</v>
      </c>
      <c r="BX1546" s="18">
        <f t="shared" si="849"/>
        <v>273.6991118430775</v>
      </c>
      <c r="BY1546" s="42">
        <v>0.15</v>
      </c>
      <c r="BZ1546" s="43">
        <f t="shared" si="826"/>
        <v>69.814915094545867</v>
      </c>
      <c r="CA1546" s="18">
        <f t="shared" si="827"/>
        <v>83836.470548679223</v>
      </c>
      <c r="CB1546" s="18">
        <f t="shared" si="848"/>
        <v>3353.4588219471689</v>
      </c>
      <c r="CC1546" s="18">
        <f t="shared" si="828"/>
        <v>4262.3480153712944</v>
      </c>
      <c r="CD1546" s="25">
        <f t="shared" si="829"/>
        <v>1.271030372424965</v>
      </c>
      <c r="CE1546" s="26">
        <f t="shared" si="830"/>
        <v>17.501682428551856</v>
      </c>
      <c r="CF1546" s="18">
        <f t="shared" si="831"/>
        <v>205.6991118430775</v>
      </c>
      <c r="CG1546" s="18">
        <f t="shared" si="832"/>
        <v>105.69911184307752</v>
      </c>
      <c r="CH1546" s="18">
        <f t="shared" si="833"/>
        <v>28093.256389877737</v>
      </c>
      <c r="CI1546" s="18">
        <f t="shared" si="834"/>
        <v>2247.4605111902188</v>
      </c>
      <c r="CJ1546" s="18">
        <f t="shared" si="835"/>
        <v>2616.1091173328255</v>
      </c>
      <c r="CK1546" s="25">
        <f t="shared" si="836"/>
        <v>1.1640289581539194</v>
      </c>
      <c r="CL1546" s="26">
        <f t="shared" si="837"/>
        <v>10.131280679252972</v>
      </c>
      <c r="CZ1546" s="18">
        <f t="shared" si="838"/>
        <v>68665.690140845065</v>
      </c>
      <c r="DC1546" s="18">
        <f t="shared" si="839"/>
        <v>2192.5486677646163</v>
      </c>
      <c r="DD1546" s="17">
        <f t="shared" si="840"/>
        <v>1</v>
      </c>
      <c r="DE1546" s="17">
        <f t="shared" si="841"/>
        <v>1</v>
      </c>
      <c r="DF1546" s="17">
        <f t="shared" si="842"/>
        <v>1</v>
      </c>
      <c r="DG1546" s="17">
        <f t="shared" si="843"/>
        <v>1</v>
      </c>
      <c r="DH1546" s="17">
        <f t="shared" si="844"/>
        <v>1</v>
      </c>
      <c r="DI1546" s="17">
        <f t="shared" si="845"/>
        <v>1</v>
      </c>
      <c r="DJ1546" s="20" t="s">
        <v>1594</v>
      </c>
    </row>
    <row r="1547" spans="1:114" x14ac:dyDescent="0.2">
      <c r="A1547" s="15" t="s">
        <v>105</v>
      </c>
      <c r="B1547" s="10" t="s">
        <v>1647</v>
      </c>
      <c r="C1547" s="11">
        <f t="shared" si="819"/>
        <v>2.7475000000000001</v>
      </c>
      <c r="D1547" s="11">
        <f t="shared" si="858"/>
        <v>50</v>
      </c>
      <c r="E1547" s="11">
        <f t="shared" si="858"/>
        <v>25</v>
      </c>
      <c r="F1547" s="11">
        <f t="shared" si="858"/>
        <v>0</v>
      </c>
      <c r="G1547" s="11">
        <f t="shared" si="858"/>
        <v>2.5</v>
      </c>
      <c r="H1547" s="11">
        <f t="shared" si="858"/>
        <v>0</v>
      </c>
      <c r="I1547" s="11">
        <f t="shared" si="858"/>
        <v>2.5</v>
      </c>
      <c r="J1547" s="11">
        <f t="shared" si="858"/>
        <v>0</v>
      </c>
      <c r="K1547" s="11">
        <f t="shared" si="858"/>
        <v>0</v>
      </c>
      <c r="L1547" s="11">
        <f t="shared" si="858"/>
        <v>0</v>
      </c>
      <c r="M1547" s="11">
        <f t="shared" si="858"/>
        <v>0</v>
      </c>
      <c r="N1547" s="11">
        <f t="shared" si="858"/>
        <v>0</v>
      </c>
      <c r="O1547" s="11">
        <f t="shared" si="858"/>
        <v>0</v>
      </c>
      <c r="P1547" s="11">
        <f t="shared" si="858"/>
        <v>0</v>
      </c>
      <c r="Q1547" s="11">
        <f t="shared" si="858"/>
        <v>0</v>
      </c>
      <c r="R1547" s="11">
        <f t="shared" si="858"/>
        <v>0</v>
      </c>
      <c r="S1547" s="11">
        <f t="shared" si="846"/>
        <v>0</v>
      </c>
      <c r="T1547" s="11">
        <f t="shared" si="846"/>
        <v>333.90486225480862</v>
      </c>
      <c r="U1547" s="40">
        <f t="shared" si="820"/>
        <v>0.15</v>
      </c>
      <c r="V1547" s="11">
        <f t="shared" si="856"/>
        <v>57.226720586641861</v>
      </c>
      <c r="W1547" s="11">
        <f t="shared" si="856"/>
        <v>98865.889138289116</v>
      </c>
      <c r="X1547" s="11">
        <f t="shared" si="856"/>
        <v>3954.6355655315647</v>
      </c>
      <c r="Y1547" s="11">
        <f t="shared" si="856"/>
        <v>5105.1805784295057</v>
      </c>
      <c r="Z1547" s="11">
        <f t="shared" si="856"/>
        <v>1.2909357875921721</v>
      </c>
      <c r="AA1547" s="11">
        <f t="shared" si="856"/>
        <v>17.207265774306741</v>
      </c>
      <c r="AB1547" s="11">
        <f t="shared" si="856"/>
        <v>258.90486225480862</v>
      </c>
      <c r="AC1547" s="11">
        <f t="shared" si="856"/>
        <v>133.90486225480865</v>
      </c>
      <c r="AD1547" s="11">
        <f t="shared" si="856"/>
        <v>32784.009404865341</v>
      </c>
      <c r="AE1547" s="11">
        <f t="shared" si="856"/>
        <v>2622.7207523892271</v>
      </c>
      <c r="AF1547" s="11">
        <f t="shared" si="859"/>
        <v>3118.869800244398</v>
      </c>
      <c r="AG1547" s="11">
        <f t="shared" si="859"/>
        <v>1.1891734174914323</v>
      </c>
      <c r="AH1547" s="11">
        <f t="shared" si="859"/>
        <v>9.9087680248314189</v>
      </c>
      <c r="AI1547" s="11">
        <f t="shared" si="859"/>
        <v>0</v>
      </c>
      <c r="AJ1547" s="11">
        <f t="shared" si="859"/>
        <v>0</v>
      </c>
      <c r="AK1547" s="11">
        <f t="shared" si="859"/>
        <v>0</v>
      </c>
      <c r="AL1547" s="11">
        <f t="shared" si="859"/>
        <v>0</v>
      </c>
      <c r="AM1547" s="11">
        <f t="shared" si="859"/>
        <v>0</v>
      </c>
      <c r="AN1547" s="11">
        <f t="shared" si="855"/>
        <v>0</v>
      </c>
      <c r="AO1547" s="11">
        <f t="shared" si="855"/>
        <v>0</v>
      </c>
      <c r="AP1547" s="11">
        <f t="shared" si="855"/>
        <v>0</v>
      </c>
      <c r="AQ1547" s="11">
        <f t="shared" si="855"/>
        <v>0</v>
      </c>
      <c r="AR1547" s="11">
        <f t="shared" si="855"/>
        <v>0</v>
      </c>
      <c r="AS1547" s="11">
        <f t="shared" si="855"/>
        <v>0</v>
      </c>
      <c r="AT1547" s="11">
        <f t="shared" si="855"/>
        <v>0</v>
      </c>
      <c r="AU1547" s="11">
        <f t="shared" si="855"/>
        <v>0</v>
      </c>
      <c r="AV1547" s="11">
        <f t="shared" si="855"/>
        <v>81587.611607142855</v>
      </c>
      <c r="AW1547" s="11">
        <f t="shared" si="855"/>
        <v>0</v>
      </c>
      <c r="AX1547" s="11">
        <f t="shared" si="857"/>
        <v>0</v>
      </c>
      <c r="AY1547" s="11">
        <f t="shared" si="857"/>
        <v>2113.3572933822129</v>
      </c>
      <c r="AZ1547" s="11">
        <f t="shared" si="857"/>
        <v>1</v>
      </c>
      <c r="BA1547" s="11">
        <f t="shared" si="857"/>
        <v>1</v>
      </c>
      <c r="BB1547" s="11">
        <f t="shared" si="857"/>
        <v>1</v>
      </c>
      <c r="BC1547" s="11">
        <f t="shared" si="852"/>
        <v>1</v>
      </c>
      <c r="BD1547" s="11">
        <f t="shared" si="852"/>
        <v>1</v>
      </c>
      <c r="BE1547" s="11">
        <f t="shared" si="852"/>
        <v>1</v>
      </c>
      <c r="BF1547" s="15" t="str">
        <f t="shared" si="822"/>
        <v>ČSN 42 6936</v>
      </c>
      <c r="BG1547" s="42">
        <v>2.7475000000000001</v>
      </c>
      <c r="BH1547" s="17">
        <f t="shared" si="823"/>
        <v>50</v>
      </c>
      <c r="BI1547" s="17">
        <f t="shared" si="824"/>
        <v>25</v>
      </c>
      <c r="BK1547" s="17">
        <f t="shared" si="825"/>
        <v>2.5</v>
      </c>
      <c r="BM1547" s="17">
        <f t="shared" si="847"/>
        <v>2.5</v>
      </c>
      <c r="BX1547" s="18">
        <f t="shared" si="849"/>
        <v>333.90486225480862</v>
      </c>
      <c r="BY1547" s="42">
        <v>0.15</v>
      </c>
      <c r="BZ1547" s="43">
        <f t="shared" si="826"/>
        <v>57.226720586641861</v>
      </c>
      <c r="CA1547" s="18">
        <f t="shared" si="827"/>
        <v>98865.889138289116</v>
      </c>
      <c r="CB1547" s="18">
        <f t="shared" si="848"/>
        <v>3954.6355655315647</v>
      </c>
      <c r="CC1547" s="18">
        <f t="shared" si="828"/>
        <v>5105.1805784295057</v>
      </c>
      <c r="CD1547" s="25">
        <f t="shared" si="829"/>
        <v>1.2909357875921721</v>
      </c>
      <c r="CE1547" s="26">
        <f t="shared" si="830"/>
        <v>17.207265774306741</v>
      </c>
      <c r="CF1547" s="18">
        <f t="shared" si="831"/>
        <v>258.90486225480862</v>
      </c>
      <c r="CG1547" s="18">
        <f t="shared" si="832"/>
        <v>133.90486225480865</v>
      </c>
      <c r="CH1547" s="18">
        <f t="shared" si="833"/>
        <v>32784.009404865341</v>
      </c>
      <c r="CI1547" s="18">
        <f t="shared" si="834"/>
        <v>2622.7207523892271</v>
      </c>
      <c r="CJ1547" s="18">
        <f t="shared" si="835"/>
        <v>3118.869800244398</v>
      </c>
      <c r="CK1547" s="25">
        <f t="shared" si="836"/>
        <v>1.1891734174914323</v>
      </c>
      <c r="CL1547" s="26">
        <f t="shared" si="837"/>
        <v>9.9087680248314189</v>
      </c>
      <c r="CZ1547" s="18">
        <f t="shared" si="838"/>
        <v>81587.611607142855</v>
      </c>
      <c r="DC1547" s="18">
        <f t="shared" si="839"/>
        <v>2113.3572933822129</v>
      </c>
      <c r="DD1547" s="17">
        <f t="shared" si="840"/>
        <v>1</v>
      </c>
      <c r="DE1547" s="17">
        <f t="shared" si="841"/>
        <v>1</v>
      </c>
      <c r="DF1547" s="17">
        <f t="shared" si="842"/>
        <v>1</v>
      </c>
      <c r="DG1547" s="17">
        <f t="shared" si="843"/>
        <v>1</v>
      </c>
      <c r="DH1547" s="17">
        <f t="shared" si="844"/>
        <v>1</v>
      </c>
      <c r="DI1547" s="17">
        <f t="shared" si="845"/>
        <v>1</v>
      </c>
      <c r="DJ1547" s="20" t="s">
        <v>1594</v>
      </c>
    </row>
    <row r="1548" spans="1:114" x14ac:dyDescent="0.2">
      <c r="A1548" s="15" t="s">
        <v>105</v>
      </c>
      <c r="B1548" s="10" t="s">
        <v>1648</v>
      </c>
      <c r="C1548" s="11">
        <f t="shared" si="819"/>
        <v>1.81335</v>
      </c>
      <c r="D1548" s="11">
        <f t="shared" si="858"/>
        <v>50</v>
      </c>
      <c r="E1548" s="11">
        <f t="shared" si="858"/>
        <v>30</v>
      </c>
      <c r="F1548" s="11">
        <f t="shared" si="858"/>
        <v>0</v>
      </c>
      <c r="G1548" s="11">
        <f t="shared" si="858"/>
        <v>1.5</v>
      </c>
      <c r="H1548" s="11">
        <f t="shared" si="858"/>
        <v>0</v>
      </c>
      <c r="I1548" s="11">
        <f t="shared" si="858"/>
        <v>1.5</v>
      </c>
      <c r="J1548" s="11">
        <f t="shared" si="858"/>
        <v>0</v>
      </c>
      <c r="K1548" s="11">
        <f t="shared" si="858"/>
        <v>0</v>
      </c>
      <c r="L1548" s="11">
        <f t="shared" si="858"/>
        <v>0</v>
      </c>
      <c r="M1548" s="11">
        <f t="shared" si="858"/>
        <v>0</v>
      </c>
      <c r="N1548" s="11">
        <f t="shared" si="858"/>
        <v>0</v>
      </c>
      <c r="O1548" s="11">
        <f t="shared" si="858"/>
        <v>0</v>
      </c>
      <c r="P1548" s="11">
        <f t="shared" si="858"/>
        <v>0</v>
      </c>
      <c r="Q1548" s="11">
        <f t="shared" si="858"/>
        <v>0</v>
      </c>
      <c r="R1548" s="11">
        <f t="shared" si="858"/>
        <v>0</v>
      </c>
      <c r="S1548" s="11">
        <f t="shared" si="846"/>
        <v>0</v>
      </c>
      <c r="T1548" s="11">
        <f t="shared" si="846"/>
        <v>225.20575041173112</v>
      </c>
      <c r="U1548" s="40">
        <f t="shared" si="820"/>
        <v>0.16</v>
      </c>
      <c r="V1548" s="11">
        <f t="shared" si="856"/>
        <v>90.504641057486168</v>
      </c>
      <c r="W1548" s="11">
        <f t="shared" si="856"/>
        <v>75359.22437231084</v>
      </c>
      <c r="X1548" s="11">
        <f t="shared" si="856"/>
        <v>3014.3689748924335</v>
      </c>
      <c r="Y1548" s="11">
        <f t="shared" si="856"/>
        <v>3696.0265090580842</v>
      </c>
      <c r="Z1548" s="11">
        <f t="shared" si="856"/>
        <v>1.2261360635819227</v>
      </c>
      <c r="AA1548" s="11">
        <f t="shared" si="856"/>
        <v>18.292727804489765</v>
      </c>
      <c r="AB1548" s="11">
        <f t="shared" si="856"/>
        <v>153.20575041173109</v>
      </c>
      <c r="AC1548" s="11">
        <f t="shared" si="856"/>
        <v>93.205750411731103</v>
      </c>
      <c r="AD1548" s="11">
        <f t="shared" si="856"/>
        <v>34154.269232322273</v>
      </c>
      <c r="AE1548" s="11">
        <f t="shared" si="856"/>
        <v>2276.9512821548183</v>
      </c>
      <c r="AF1548" s="11">
        <f t="shared" si="859"/>
        <v>2598.9690049407736</v>
      </c>
      <c r="AG1548" s="11">
        <f t="shared" si="859"/>
        <v>1.1414249506828316</v>
      </c>
      <c r="AH1548" s="11">
        <f t="shared" si="859"/>
        <v>12.314953064770171</v>
      </c>
      <c r="AI1548" s="11">
        <f t="shared" si="859"/>
        <v>0</v>
      </c>
      <c r="AJ1548" s="11">
        <f t="shared" si="859"/>
        <v>0</v>
      </c>
      <c r="AK1548" s="11">
        <f t="shared" si="859"/>
        <v>0</v>
      </c>
      <c r="AL1548" s="11">
        <f t="shared" si="859"/>
        <v>0</v>
      </c>
      <c r="AM1548" s="11">
        <f t="shared" si="859"/>
        <v>0</v>
      </c>
      <c r="AN1548" s="11">
        <f t="shared" si="855"/>
        <v>0</v>
      </c>
      <c r="AO1548" s="11">
        <f t="shared" si="855"/>
        <v>0</v>
      </c>
      <c r="AP1548" s="11">
        <f t="shared" si="855"/>
        <v>0</v>
      </c>
      <c r="AQ1548" s="11">
        <f t="shared" si="855"/>
        <v>0</v>
      </c>
      <c r="AR1548" s="11">
        <f t="shared" si="855"/>
        <v>0</v>
      </c>
      <c r="AS1548" s="11">
        <f t="shared" si="855"/>
        <v>0</v>
      </c>
      <c r="AT1548" s="11">
        <f t="shared" si="855"/>
        <v>0</v>
      </c>
      <c r="AU1548" s="11">
        <f t="shared" si="855"/>
        <v>0</v>
      </c>
      <c r="AV1548" s="11">
        <f t="shared" si="855"/>
        <v>74439.547889610389</v>
      </c>
      <c r="AW1548" s="11">
        <f t="shared" si="855"/>
        <v>0</v>
      </c>
      <c r="AX1548" s="11">
        <f t="shared" si="857"/>
        <v>0</v>
      </c>
      <c r="AY1548" s="11">
        <f t="shared" si="857"/>
        <v>2755.8086256175966</v>
      </c>
      <c r="AZ1548" s="11">
        <f t="shared" si="857"/>
        <v>1</v>
      </c>
      <c r="BA1548" s="11">
        <f t="shared" si="857"/>
        <v>1</v>
      </c>
      <c r="BB1548" s="11">
        <f t="shared" si="857"/>
        <v>1</v>
      </c>
      <c r="BC1548" s="11">
        <f t="shared" si="852"/>
        <v>1</v>
      </c>
      <c r="BD1548" s="11">
        <f t="shared" si="852"/>
        <v>2</v>
      </c>
      <c r="BE1548" s="11">
        <f t="shared" si="852"/>
        <v>3</v>
      </c>
      <c r="BF1548" s="15" t="str">
        <f t="shared" si="822"/>
        <v>ČSN 42 6936</v>
      </c>
      <c r="BG1548" s="42">
        <v>1.81335</v>
      </c>
      <c r="BH1548" s="17">
        <f t="shared" si="823"/>
        <v>50</v>
      </c>
      <c r="BI1548" s="17">
        <f t="shared" si="824"/>
        <v>30</v>
      </c>
      <c r="BK1548" s="17">
        <f t="shared" si="825"/>
        <v>1.5</v>
      </c>
      <c r="BM1548" s="17">
        <f t="shared" si="847"/>
        <v>1.5</v>
      </c>
      <c r="BX1548" s="18">
        <f t="shared" si="849"/>
        <v>225.20575041173112</v>
      </c>
      <c r="BY1548" s="42">
        <v>0.16</v>
      </c>
      <c r="BZ1548" s="43">
        <f t="shared" si="826"/>
        <v>90.504641057486168</v>
      </c>
      <c r="CA1548" s="18">
        <f t="shared" si="827"/>
        <v>75359.22437231084</v>
      </c>
      <c r="CB1548" s="18">
        <f t="shared" si="848"/>
        <v>3014.3689748924335</v>
      </c>
      <c r="CC1548" s="18">
        <f t="shared" si="828"/>
        <v>3696.0265090580842</v>
      </c>
      <c r="CD1548" s="25">
        <f t="shared" si="829"/>
        <v>1.2261360635819227</v>
      </c>
      <c r="CE1548" s="26">
        <f t="shared" si="830"/>
        <v>18.292727804489765</v>
      </c>
      <c r="CF1548" s="18">
        <f t="shared" si="831"/>
        <v>153.20575041173109</v>
      </c>
      <c r="CG1548" s="18">
        <f t="shared" si="832"/>
        <v>93.205750411731103</v>
      </c>
      <c r="CH1548" s="18">
        <f t="shared" si="833"/>
        <v>34154.269232322273</v>
      </c>
      <c r="CI1548" s="18">
        <f t="shared" si="834"/>
        <v>2276.9512821548183</v>
      </c>
      <c r="CJ1548" s="18">
        <f t="shared" si="835"/>
        <v>2598.9690049407736</v>
      </c>
      <c r="CK1548" s="25">
        <f t="shared" si="836"/>
        <v>1.1414249506828316</v>
      </c>
      <c r="CL1548" s="26">
        <f t="shared" si="837"/>
        <v>12.314953064770171</v>
      </c>
      <c r="CZ1548" s="18">
        <f t="shared" si="838"/>
        <v>74439.547889610389</v>
      </c>
      <c r="DC1548" s="18">
        <f t="shared" si="839"/>
        <v>2755.8086256175966</v>
      </c>
      <c r="DD1548" s="17">
        <f t="shared" si="840"/>
        <v>1</v>
      </c>
      <c r="DE1548" s="17">
        <f t="shared" si="841"/>
        <v>1</v>
      </c>
      <c r="DF1548" s="17">
        <f t="shared" si="842"/>
        <v>1</v>
      </c>
      <c r="DG1548" s="17">
        <f t="shared" si="843"/>
        <v>1</v>
      </c>
      <c r="DH1548" s="17">
        <f t="shared" si="844"/>
        <v>2</v>
      </c>
      <c r="DI1548" s="17">
        <f t="shared" si="845"/>
        <v>3</v>
      </c>
      <c r="DJ1548" s="20" t="s">
        <v>1594</v>
      </c>
    </row>
    <row r="1549" spans="1:114" x14ac:dyDescent="0.2">
      <c r="A1549" s="15" t="s">
        <v>105</v>
      </c>
      <c r="B1549" s="10" t="s">
        <v>1649</v>
      </c>
      <c r="C1549" s="11">
        <f t="shared" si="819"/>
        <v>2.3864000000000001</v>
      </c>
      <c r="D1549" s="11">
        <f t="shared" si="858"/>
        <v>50</v>
      </c>
      <c r="E1549" s="11">
        <f t="shared" si="858"/>
        <v>30</v>
      </c>
      <c r="F1549" s="11">
        <f t="shared" si="858"/>
        <v>0</v>
      </c>
      <c r="G1549" s="11">
        <f t="shared" si="858"/>
        <v>2</v>
      </c>
      <c r="H1549" s="11">
        <f t="shared" si="858"/>
        <v>0</v>
      </c>
      <c r="I1549" s="11">
        <f t="shared" si="858"/>
        <v>2</v>
      </c>
      <c r="J1549" s="11">
        <f t="shared" si="858"/>
        <v>0</v>
      </c>
      <c r="K1549" s="11">
        <f t="shared" si="858"/>
        <v>0</v>
      </c>
      <c r="L1549" s="11">
        <f t="shared" si="858"/>
        <v>0</v>
      </c>
      <c r="M1549" s="11">
        <f t="shared" si="858"/>
        <v>0</v>
      </c>
      <c r="N1549" s="11">
        <f t="shared" si="858"/>
        <v>0</v>
      </c>
      <c r="O1549" s="11">
        <f t="shared" si="858"/>
        <v>0</v>
      </c>
      <c r="P1549" s="11">
        <f t="shared" si="858"/>
        <v>0</v>
      </c>
      <c r="Q1549" s="11">
        <f t="shared" si="858"/>
        <v>0</v>
      </c>
      <c r="R1549" s="11">
        <f t="shared" si="858"/>
        <v>0</v>
      </c>
      <c r="S1549" s="11">
        <f t="shared" si="846"/>
        <v>0</v>
      </c>
      <c r="T1549" s="11">
        <f t="shared" si="846"/>
        <v>293.6991118430775</v>
      </c>
      <c r="U1549" s="40">
        <f t="shared" si="820"/>
        <v>0.16</v>
      </c>
      <c r="V1549" s="11">
        <f t="shared" si="856"/>
        <v>69.398117948636042</v>
      </c>
      <c r="W1549" s="11">
        <f t="shared" si="856"/>
        <v>95363.137215345909</v>
      </c>
      <c r="X1549" s="11">
        <f t="shared" si="856"/>
        <v>3814.5254886138364</v>
      </c>
      <c r="Y1549" s="11">
        <f t="shared" si="856"/>
        <v>4742.3480153712944</v>
      </c>
      <c r="Z1549" s="11">
        <f t="shared" si="856"/>
        <v>1.2432340613601773</v>
      </c>
      <c r="AA1549" s="11">
        <f t="shared" si="856"/>
        <v>18.019342839487262</v>
      </c>
      <c r="AB1549" s="11">
        <f t="shared" si="856"/>
        <v>205.6991118430775</v>
      </c>
      <c r="AC1549" s="11">
        <f t="shared" si="856"/>
        <v>125.69911184307752</v>
      </c>
      <c r="AD1549" s="11">
        <f t="shared" si="856"/>
        <v>42926.088092227765</v>
      </c>
      <c r="AE1549" s="11">
        <f t="shared" si="856"/>
        <v>2861.7392061485175</v>
      </c>
      <c r="AF1549" s="11">
        <f t="shared" si="859"/>
        <v>3325.3568969405196</v>
      </c>
      <c r="AG1549" s="11">
        <f t="shared" si="859"/>
        <v>1.1620055698282736</v>
      </c>
      <c r="AH1549" s="11">
        <f t="shared" si="859"/>
        <v>12.089527838513021</v>
      </c>
      <c r="AI1549" s="11">
        <f t="shared" si="859"/>
        <v>0</v>
      </c>
      <c r="AJ1549" s="11">
        <f t="shared" si="859"/>
        <v>0</v>
      </c>
      <c r="AK1549" s="11">
        <f t="shared" si="859"/>
        <v>0</v>
      </c>
      <c r="AL1549" s="11">
        <f t="shared" si="859"/>
        <v>0</v>
      </c>
      <c r="AM1549" s="11">
        <f t="shared" si="859"/>
        <v>0</v>
      </c>
      <c r="AN1549" s="11">
        <f t="shared" si="855"/>
        <v>0</v>
      </c>
      <c r="AO1549" s="11">
        <f t="shared" si="855"/>
        <v>0</v>
      </c>
      <c r="AP1549" s="11">
        <f t="shared" si="855"/>
        <v>0</v>
      </c>
      <c r="AQ1549" s="11">
        <f t="shared" si="855"/>
        <v>0</v>
      </c>
      <c r="AR1549" s="11">
        <f t="shared" si="855"/>
        <v>0</v>
      </c>
      <c r="AS1549" s="11">
        <f t="shared" si="855"/>
        <v>0</v>
      </c>
      <c r="AT1549" s="11">
        <f t="shared" si="855"/>
        <v>0</v>
      </c>
      <c r="AU1549" s="11">
        <f t="shared" si="855"/>
        <v>0</v>
      </c>
      <c r="AV1549" s="11">
        <f t="shared" si="855"/>
        <v>95070.31578947368</v>
      </c>
      <c r="AW1549" s="11">
        <f t="shared" si="855"/>
        <v>0</v>
      </c>
      <c r="AX1549" s="11">
        <f t="shared" si="857"/>
        <v>0</v>
      </c>
      <c r="AY1549" s="11">
        <f t="shared" si="857"/>
        <v>2672.5486677646163</v>
      </c>
      <c r="AZ1549" s="11">
        <f t="shared" si="857"/>
        <v>1</v>
      </c>
      <c r="BA1549" s="11">
        <f t="shared" si="857"/>
        <v>1</v>
      </c>
      <c r="BB1549" s="11">
        <f t="shared" si="857"/>
        <v>1</v>
      </c>
      <c r="BC1549" s="11">
        <f t="shared" si="852"/>
        <v>1</v>
      </c>
      <c r="BD1549" s="11">
        <f t="shared" si="852"/>
        <v>1</v>
      </c>
      <c r="BE1549" s="11">
        <f t="shared" si="852"/>
        <v>1</v>
      </c>
      <c r="BF1549" s="15" t="str">
        <f t="shared" si="822"/>
        <v>ČSN 42 6936</v>
      </c>
      <c r="BG1549" s="42">
        <v>2.3864000000000001</v>
      </c>
      <c r="BH1549" s="17">
        <f t="shared" si="823"/>
        <v>50</v>
      </c>
      <c r="BI1549" s="17">
        <f t="shared" si="824"/>
        <v>30</v>
      </c>
      <c r="BK1549" s="17">
        <f t="shared" si="825"/>
        <v>2</v>
      </c>
      <c r="BM1549" s="17">
        <f t="shared" si="847"/>
        <v>2</v>
      </c>
      <c r="BX1549" s="18">
        <f t="shared" si="849"/>
        <v>293.6991118430775</v>
      </c>
      <c r="BY1549" s="42">
        <v>0.16</v>
      </c>
      <c r="BZ1549" s="43">
        <f t="shared" si="826"/>
        <v>69.398117948636042</v>
      </c>
      <c r="CA1549" s="18">
        <f t="shared" si="827"/>
        <v>95363.137215345909</v>
      </c>
      <c r="CB1549" s="18">
        <f t="shared" si="848"/>
        <v>3814.5254886138364</v>
      </c>
      <c r="CC1549" s="18">
        <f t="shared" si="828"/>
        <v>4742.3480153712944</v>
      </c>
      <c r="CD1549" s="25">
        <f t="shared" si="829"/>
        <v>1.2432340613601773</v>
      </c>
      <c r="CE1549" s="26">
        <f t="shared" si="830"/>
        <v>18.019342839487262</v>
      </c>
      <c r="CF1549" s="18">
        <f t="shared" si="831"/>
        <v>205.6991118430775</v>
      </c>
      <c r="CG1549" s="18">
        <f t="shared" si="832"/>
        <v>125.69911184307752</v>
      </c>
      <c r="CH1549" s="18">
        <f t="shared" si="833"/>
        <v>42926.088092227765</v>
      </c>
      <c r="CI1549" s="18">
        <f t="shared" si="834"/>
        <v>2861.7392061485175</v>
      </c>
      <c r="CJ1549" s="18">
        <f t="shared" si="835"/>
        <v>3325.3568969405196</v>
      </c>
      <c r="CK1549" s="25">
        <f t="shared" si="836"/>
        <v>1.1620055698282736</v>
      </c>
      <c r="CL1549" s="26">
        <f t="shared" si="837"/>
        <v>12.089527838513021</v>
      </c>
      <c r="CZ1549" s="18">
        <f t="shared" si="838"/>
        <v>95070.31578947368</v>
      </c>
      <c r="DC1549" s="18">
        <f t="shared" si="839"/>
        <v>2672.5486677646163</v>
      </c>
      <c r="DD1549" s="17">
        <f t="shared" si="840"/>
        <v>1</v>
      </c>
      <c r="DE1549" s="17">
        <f t="shared" si="841"/>
        <v>1</v>
      </c>
      <c r="DF1549" s="17">
        <f t="shared" si="842"/>
        <v>1</v>
      </c>
      <c r="DG1549" s="17">
        <f t="shared" si="843"/>
        <v>1</v>
      </c>
      <c r="DH1549" s="17">
        <f t="shared" si="844"/>
        <v>1</v>
      </c>
      <c r="DI1549" s="17">
        <f t="shared" si="845"/>
        <v>1</v>
      </c>
      <c r="DJ1549" s="20" t="s">
        <v>1594</v>
      </c>
    </row>
    <row r="1550" spans="1:114" x14ac:dyDescent="0.2">
      <c r="A1550" s="15" t="s">
        <v>105</v>
      </c>
      <c r="B1550" s="10" t="s">
        <v>1650</v>
      </c>
      <c r="C1550" s="11">
        <f t="shared" si="819"/>
        <v>2.9437500000000001</v>
      </c>
      <c r="D1550" s="11">
        <f t="shared" si="858"/>
        <v>50</v>
      </c>
      <c r="E1550" s="11">
        <f t="shared" si="858"/>
        <v>30</v>
      </c>
      <c r="F1550" s="11">
        <f t="shared" si="858"/>
        <v>0</v>
      </c>
      <c r="G1550" s="11">
        <f t="shared" si="858"/>
        <v>2.5</v>
      </c>
      <c r="H1550" s="11">
        <f t="shared" si="858"/>
        <v>0</v>
      </c>
      <c r="I1550" s="11">
        <f t="shared" si="858"/>
        <v>2.5</v>
      </c>
      <c r="J1550" s="11">
        <f t="shared" si="858"/>
        <v>0</v>
      </c>
      <c r="K1550" s="11">
        <f t="shared" si="858"/>
        <v>0</v>
      </c>
      <c r="L1550" s="11">
        <f t="shared" si="858"/>
        <v>0</v>
      </c>
      <c r="M1550" s="11">
        <f t="shared" si="858"/>
        <v>0</v>
      </c>
      <c r="N1550" s="11">
        <f t="shared" si="858"/>
        <v>0</v>
      </c>
      <c r="O1550" s="11">
        <f t="shared" si="858"/>
        <v>0</v>
      </c>
      <c r="P1550" s="11">
        <f t="shared" si="858"/>
        <v>0</v>
      </c>
      <c r="Q1550" s="11">
        <f t="shared" si="858"/>
        <v>0</v>
      </c>
      <c r="R1550" s="11">
        <f t="shared" si="858"/>
        <v>0</v>
      </c>
      <c r="S1550" s="11">
        <f t="shared" si="846"/>
        <v>0</v>
      </c>
      <c r="T1550" s="11">
        <f t="shared" si="846"/>
        <v>358.90486225480862</v>
      </c>
      <c r="U1550" s="40">
        <f t="shared" si="820"/>
        <v>0.16</v>
      </c>
      <c r="V1550" s="11">
        <f t="shared" si="856"/>
        <v>56.789884308184689</v>
      </c>
      <c r="W1550" s="11">
        <f t="shared" si="856"/>
        <v>112980.47247162246</v>
      </c>
      <c r="X1550" s="11">
        <f t="shared" si="856"/>
        <v>4519.2188988648986</v>
      </c>
      <c r="Y1550" s="11">
        <f t="shared" si="856"/>
        <v>5698.9305784295057</v>
      </c>
      <c r="Z1550" s="11">
        <f t="shared" si="856"/>
        <v>1.2610432700794638</v>
      </c>
      <c r="AA1550" s="11">
        <f t="shared" si="856"/>
        <v>17.742385953534363</v>
      </c>
      <c r="AB1550" s="11">
        <f t="shared" si="856"/>
        <v>258.90486225480862</v>
      </c>
      <c r="AC1550" s="11">
        <f t="shared" si="856"/>
        <v>158.90486225480865</v>
      </c>
      <c r="AD1550" s="11">
        <f t="shared" si="856"/>
        <v>50517.347128513225</v>
      </c>
      <c r="AE1550" s="11">
        <f t="shared" si="856"/>
        <v>3367.8231419008816</v>
      </c>
      <c r="AF1550" s="11">
        <f t="shared" si="859"/>
        <v>3984.8819558814198</v>
      </c>
      <c r="AG1550" s="11">
        <f t="shared" si="859"/>
        <v>1.1832218581502636</v>
      </c>
      <c r="AH1550" s="11">
        <f t="shared" si="859"/>
        <v>11.863985219728464</v>
      </c>
      <c r="AI1550" s="11">
        <f t="shared" si="859"/>
        <v>0</v>
      </c>
      <c r="AJ1550" s="11">
        <f t="shared" si="859"/>
        <v>0</v>
      </c>
      <c r="AK1550" s="11">
        <f t="shared" si="859"/>
        <v>0</v>
      </c>
      <c r="AL1550" s="11">
        <f t="shared" si="859"/>
        <v>0</v>
      </c>
      <c r="AM1550" s="11">
        <f t="shared" si="859"/>
        <v>0</v>
      </c>
      <c r="AN1550" s="11">
        <f t="shared" si="855"/>
        <v>0</v>
      </c>
      <c r="AO1550" s="11">
        <f t="shared" si="855"/>
        <v>0</v>
      </c>
      <c r="AP1550" s="11">
        <f t="shared" si="855"/>
        <v>0</v>
      </c>
      <c r="AQ1550" s="11">
        <f t="shared" si="855"/>
        <v>0</v>
      </c>
      <c r="AR1550" s="11">
        <f t="shared" si="855"/>
        <v>0</v>
      </c>
      <c r="AS1550" s="11">
        <f t="shared" si="855"/>
        <v>0</v>
      </c>
      <c r="AT1550" s="11">
        <f t="shared" si="855"/>
        <v>0</v>
      </c>
      <c r="AU1550" s="11">
        <f t="shared" si="855"/>
        <v>0</v>
      </c>
      <c r="AV1550" s="11">
        <f t="shared" si="855"/>
        <v>113752.60416666667</v>
      </c>
      <c r="AW1550" s="11">
        <f t="shared" si="855"/>
        <v>0</v>
      </c>
      <c r="AX1550" s="11">
        <f t="shared" si="857"/>
        <v>0</v>
      </c>
      <c r="AY1550" s="11">
        <f t="shared" si="857"/>
        <v>2588.3572933822129</v>
      </c>
      <c r="AZ1550" s="11">
        <f t="shared" si="857"/>
        <v>1</v>
      </c>
      <c r="BA1550" s="11">
        <f t="shared" si="857"/>
        <v>1</v>
      </c>
      <c r="BB1550" s="11">
        <f t="shared" si="857"/>
        <v>1</v>
      </c>
      <c r="BC1550" s="11">
        <f t="shared" si="852"/>
        <v>1</v>
      </c>
      <c r="BD1550" s="11">
        <f t="shared" si="852"/>
        <v>1</v>
      </c>
      <c r="BE1550" s="11">
        <f t="shared" si="852"/>
        <v>1</v>
      </c>
      <c r="BF1550" s="15" t="str">
        <f t="shared" si="822"/>
        <v>ČSN 42 6936</v>
      </c>
      <c r="BG1550" s="42">
        <v>2.9437500000000001</v>
      </c>
      <c r="BH1550" s="17">
        <f t="shared" si="823"/>
        <v>50</v>
      </c>
      <c r="BI1550" s="17">
        <f t="shared" si="824"/>
        <v>30</v>
      </c>
      <c r="BK1550" s="17">
        <f t="shared" si="825"/>
        <v>2.5</v>
      </c>
      <c r="BM1550" s="17">
        <f t="shared" si="847"/>
        <v>2.5</v>
      </c>
      <c r="BX1550" s="18">
        <f t="shared" si="849"/>
        <v>358.90486225480862</v>
      </c>
      <c r="BY1550" s="42">
        <v>0.16</v>
      </c>
      <c r="BZ1550" s="43">
        <f t="shared" si="826"/>
        <v>56.789884308184689</v>
      </c>
      <c r="CA1550" s="18">
        <f t="shared" si="827"/>
        <v>112980.47247162246</v>
      </c>
      <c r="CB1550" s="18">
        <f t="shared" si="848"/>
        <v>4519.2188988648986</v>
      </c>
      <c r="CC1550" s="18">
        <f t="shared" si="828"/>
        <v>5698.9305784295057</v>
      </c>
      <c r="CD1550" s="25">
        <f t="shared" si="829"/>
        <v>1.2610432700794638</v>
      </c>
      <c r="CE1550" s="26">
        <f t="shared" si="830"/>
        <v>17.742385953534363</v>
      </c>
      <c r="CF1550" s="18">
        <f t="shared" si="831"/>
        <v>258.90486225480862</v>
      </c>
      <c r="CG1550" s="18">
        <f t="shared" si="832"/>
        <v>158.90486225480865</v>
      </c>
      <c r="CH1550" s="18">
        <f t="shared" si="833"/>
        <v>50517.347128513225</v>
      </c>
      <c r="CI1550" s="18">
        <f t="shared" si="834"/>
        <v>3367.8231419008816</v>
      </c>
      <c r="CJ1550" s="18">
        <f t="shared" si="835"/>
        <v>3984.8819558814198</v>
      </c>
      <c r="CK1550" s="25">
        <f t="shared" si="836"/>
        <v>1.1832218581502636</v>
      </c>
      <c r="CL1550" s="26">
        <f t="shared" si="837"/>
        <v>11.863985219728464</v>
      </c>
      <c r="CZ1550" s="18">
        <f t="shared" si="838"/>
        <v>113752.60416666667</v>
      </c>
      <c r="DC1550" s="18">
        <f t="shared" si="839"/>
        <v>2588.3572933822129</v>
      </c>
      <c r="DD1550" s="17">
        <f t="shared" si="840"/>
        <v>1</v>
      </c>
      <c r="DE1550" s="17">
        <f t="shared" si="841"/>
        <v>1</v>
      </c>
      <c r="DF1550" s="17">
        <f t="shared" si="842"/>
        <v>1</v>
      </c>
      <c r="DG1550" s="17">
        <f t="shared" si="843"/>
        <v>1</v>
      </c>
      <c r="DH1550" s="17">
        <f t="shared" si="844"/>
        <v>1</v>
      </c>
      <c r="DI1550" s="17">
        <f t="shared" si="845"/>
        <v>1</v>
      </c>
      <c r="DJ1550" s="20" t="s">
        <v>1594</v>
      </c>
    </row>
    <row r="1551" spans="1:114" x14ac:dyDescent="0.2">
      <c r="A1551" s="15" t="s">
        <v>105</v>
      </c>
      <c r="B1551" s="10" t="s">
        <v>1651</v>
      </c>
      <c r="C1551" s="11">
        <f t="shared" si="819"/>
        <v>3.4853999999999998</v>
      </c>
      <c r="D1551" s="11">
        <f t="shared" si="858"/>
        <v>50</v>
      </c>
      <c r="E1551" s="11">
        <f t="shared" si="858"/>
        <v>30</v>
      </c>
      <c r="F1551" s="11">
        <f t="shared" si="858"/>
        <v>0</v>
      </c>
      <c r="G1551" s="11">
        <f t="shared" si="858"/>
        <v>3</v>
      </c>
      <c r="H1551" s="11">
        <f t="shared" si="858"/>
        <v>0</v>
      </c>
      <c r="I1551" s="11">
        <f t="shared" si="858"/>
        <v>3</v>
      </c>
      <c r="J1551" s="11">
        <f t="shared" si="858"/>
        <v>0</v>
      </c>
      <c r="K1551" s="11">
        <f t="shared" si="858"/>
        <v>0</v>
      </c>
      <c r="L1551" s="11">
        <f t="shared" si="858"/>
        <v>0</v>
      </c>
      <c r="M1551" s="11">
        <f t="shared" si="858"/>
        <v>0</v>
      </c>
      <c r="N1551" s="11">
        <f t="shared" si="858"/>
        <v>0</v>
      </c>
      <c r="O1551" s="11">
        <f t="shared" si="858"/>
        <v>0</v>
      </c>
      <c r="P1551" s="11">
        <f t="shared" si="858"/>
        <v>0</v>
      </c>
      <c r="Q1551" s="11">
        <f t="shared" si="858"/>
        <v>0</v>
      </c>
      <c r="R1551" s="11">
        <f t="shared" si="858"/>
        <v>0</v>
      </c>
      <c r="S1551" s="11">
        <f t="shared" si="846"/>
        <v>0</v>
      </c>
      <c r="T1551" s="11">
        <f t="shared" si="846"/>
        <v>420.82300164692441</v>
      </c>
      <c r="U1551" s="40">
        <f t="shared" si="820"/>
        <v>0.16</v>
      </c>
      <c r="V1551" s="11">
        <f t="shared" si="856"/>
        <v>48.434057846953017</v>
      </c>
      <c r="W1551" s="11">
        <f t="shared" si="856"/>
        <v>128311.36236306762</v>
      </c>
      <c r="X1551" s="11">
        <f t="shared" si="856"/>
        <v>5132.4544945227044</v>
      </c>
      <c r="Y1551" s="11">
        <f t="shared" si="856"/>
        <v>6567.6370312915642</v>
      </c>
      <c r="Z1551" s="11">
        <f t="shared" si="856"/>
        <v>1.2796288867832086</v>
      </c>
      <c r="AA1551" s="11">
        <f t="shared" si="856"/>
        <v>17.461551259990873</v>
      </c>
      <c r="AB1551" s="11">
        <f t="shared" si="856"/>
        <v>312.82300164692441</v>
      </c>
      <c r="AC1551" s="11">
        <f t="shared" si="856"/>
        <v>192.82300164692444</v>
      </c>
      <c r="AD1551" s="11">
        <f t="shared" si="856"/>
        <v>57000.921901928778</v>
      </c>
      <c r="AE1551" s="11">
        <f t="shared" si="856"/>
        <v>3800.0614601285852</v>
      </c>
      <c r="AF1551" s="11">
        <f t="shared" si="859"/>
        <v>4579.4070148223191</v>
      </c>
      <c r="AG1551" s="11">
        <f t="shared" si="859"/>
        <v>1.2050876184164039</v>
      </c>
      <c r="AH1551" s="11">
        <f t="shared" si="859"/>
        <v>11.638344410157799</v>
      </c>
      <c r="AI1551" s="11">
        <f t="shared" si="859"/>
        <v>0</v>
      </c>
      <c r="AJ1551" s="11">
        <f t="shared" si="859"/>
        <v>0</v>
      </c>
      <c r="AK1551" s="11">
        <f t="shared" si="859"/>
        <v>0</v>
      </c>
      <c r="AL1551" s="11">
        <f t="shared" si="859"/>
        <v>0</v>
      </c>
      <c r="AM1551" s="11">
        <f t="shared" si="859"/>
        <v>0</v>
      </c>
      <c r="AN1551" s="11">
        <f t="shared" si="855"/>
        <v>0</v>
      </c>
      <c r="AO1551" s="11">
        <f t="shared" si="855"/>
        <v>0</v>
      </c>
      <c r="AP1551" s="11">
        <f t="shared" si="855"/>
        <v>0</v>
      </c>
      <c r="AQ1551" s="11">
        <f t="shared" si="855"/>
        <v>0</v>
      </c>
      <c r="AR1551" s="11">
        <f t="shared" si="855"/>
        <v>0</v>
      </c>
      <c r="AS1551" s="11">
        <f t="shared" si="855"/>
        <v>0</v>
      </c>
      <c r="AT1551" s="11">
        <f t="shared" si="855"/>
        <v>0</v>
      </c>
      <c r="AU1551" s="11">
        <f t="shared" si="855"/>
        <v>0</v>
      </c>
      <c r="AV1551" s="11">
        <f t="shared" si="855"/>
        <v>130569.81081081081</v>
      </c>
      <c r="AW1551" s="11">
        <f t="shared" si="855"/>
        <v>0</v>
      </c>
      <c r="AX1551" s="11">
        <f t="shared" si="857"/>
        <v>0</v>
      </c>
      <c r="AY1551" s="11">
        <f t="shared" si="857"/>
        <v>2503.2345024703864</v>
      </c>
      <c r="AZ1551" s="11">
        <f t="shared" si="857"/>
        <v>1</v>
      </c>
      <c r="BA1551" s="11">
        <f t="shared" si="857"/>
        <v>1</v>
      </c>
      <c r="BB1551" s="11">
        <f t="shared" si="857"/>
        <v>1</v>
      </c>
      <c r="BC1551" s="11">
        <f t="shared" si="852"/>
        <v>1</v>
      </c>
      <c r="BD1551" s="11">
        <f t="shared" si="852"/>
        <v>1</v>
      </c>
      <c r="BE1551" s="11">
        <f t="shared" si="852"/>
        <v>1</v>
      </c>
      <c r="BF1551" s="15" t="str">
        <f t="shared" si="822"/>
        <v>ČSN 42 6936</v>
      </c>
      <c r="BG1551" s="42">
        <v>3.4853999999999998</v>
      </c>
      <c r="BH1551" s="17">
        <f t="shared" si="823"/>
        <v>50</v>
      </c>
      <c r="BI1551" s="17">
        <f t="shared" si="824"/>
        <v>30</v>
      </c>
      <c r="BK1551" s="17">
        <f t="shared" si="825"/>
        <v>3</v>
      </c>
      <c r="BM1551" s="17">
        <f t="shared" si="847"/>
        <v>3</v>
      </c>
      <c r="BX1551" s="18">
        <f t="shared" si="849"/>
        <v>420.82300164692441</v>
      </c>
      <c r="BY1551" s="42">
        <v>0.16</v>
      </c>
      <c r="BZ1551" s="43">
        <f t="shared" si="826"/>
        <v>48.434057846953017</v>
      </c>
      <c r="CA1551" s="18">
        <f t="shared" si="827"/>
        <v>128311.36236306762</v>
      </c>
      <c r="CB1551" s="18">
        <f t="shared" si="848"/>
        <v>5132.4544945227044</v>
      </c>
      <c r="CC1551" s="18">
        <f t="shared" si="828"/>
        <v>6567.6370312915642</v>
      </c>
      <c r="CD1551" s="25">
        <f t="shared" si="829"/>
        <v>1.2796288867832086</v>
      </c>
      <c r="CE1551" s="26">
        <f t="shared" si="830"/>
        <v>17.461551259990873</v>
      </c>
      <c r="CF1551" s="18">
        <f t="shared" si="831"/>
        <v>312.82300164692441</v>
      </c>
      <c r="CG1551" s="18">
        <f t="shared" si="832"/>
        <v>192.82300164692444</v>
      </c>
      <c r="CH1551" s="18">
        <f t="shared" si="833"/>
        <v>57000.921901928778</v>
      </c>
      <c r="CI1551" s="18">
        <f t="shared" si="834"/>
        <v>3800.0614601285852</v>
      </c>
      <c r="CJ1551" s="18">
        <f t="shared" si="835"/>
        <v>4579.4070148223191</v>
      </c>
      <c r="CK1551" s="25">
        <f t="shared" si="836"/>
        <v>1.2050876184164039</v>
      </c>
      <c r="CL1551" s="26">
        <f t="shared" si="837"/>
        <v>11.638344410157799</v>
      </c>
      <c r="CZ1551" s="18">
        <f t="shared" si="838"/>
        <v>130569.81081081081</v>
      </c>
      <c r="DC1551" s="18">
        <f t="shared" si="839"/>
        <v>2503.2345024703864</v>
      </c>
      <c r="DD1551" s="17">
        <f t="shared" si="840"/>
        <v>1</v>
      </c>
      <c r="DE1551" s="17">
        <f t="shared" si="841"/>
        <v>1</v>
      </c>
      <c r="DF1551" s="17">
        <f t="shared" si="842"/>
        <v>1</v>
      </c>
      <c r="DG1551" s="17">
        <f t="shared" si="843"/>
        <v>1</v>
      </c>
      <c r="DH1551" s="17">
        <f t="shared" si="844"/>
        <v>1</v>
      </c>
      <c r="DI1551" s="17">
        <f t="shared" si="845"/>
        <v>1</v>
      </c>
      <c r="DJ1551" s="20" t="s">
        <v>1594</v>
      </c>
    </row>
    <row r="1552" spans="1:114" x14ac:dyDescent="0.2">
      <c r="A1552" s="15" t="s">
        <v>105</v>
      </c>
      <c r="B1552" s="10" t="s">
        <v>1652</v>
      </c>
      <c r="C1552" s="11">
        <f t="shared" si="819"/>
        <v>1.3030999999999999</v>
      </c>
      <c r="D1552" s="11">
        <f t="shared" ref="D1552:S1568" si="860">IF($A1552="x",BH1552,"")</f>
        <v>50</v>
      </c>
      <c r="E1552" s="11">
        <f t="shared" si="860"/>
        <v>35</v>
      </c>
      <c r="F1552" s="11">
        <f t="shared" si="860"/>
        <v>0</v>
      </c>
      <c r="G1552" s="11">
        <f t="shared" si="860"/>
        <v>1</v>
      </c>
      <c r="H1552" s="11">
        <f t="shared" si="860"/>
        <v>0</v>
      </c>
      <c r="I1552" s="11">
        <f t="shared" si="860"/>
        <v>1</v>
      </c>
      <c r="J1552" s="11">
        <f t="shared" si="860"/>
        <v>0</v>
      </c>
      <c r="K1552" s="11">
        <f t="shared" si="860"/>
        <v>0</v>
      </c>
      <c r="L1552" s="11">
        <f t="shared" si="860"/>
        <v>0</v>
      </c>
      <c r="M1552" s="11">
        <f t="shared" si="860"/>
        <v>0</v>
      </c>
      <c r="N1552" s="11">
        <f t="shared" si="860"/>
        <v>0</v>
      </c>
      <c r="O1552" s="11">
        <f t="shared" si="860"/>
        <v>0</v>
      </c>
      <c r="P1552" s="11">
        <f t="shared" si="860"/>
        <v>0</v>
      </c>
      <c r="Q1552" s="11">
        <f t="shared" si="860"/>
        <v>0</v>
      </c>
      <c r="R1552" s="11">
        <f t="shared" si="860"/>
        <v>0</v>
      </c>
      <c r="S1552" s="11">
        <f t="shared" si="846"/>
        <v>0</v>
      </c>
      <c r="T1552" s="11">
        <f t="shared" si="846"/>
        <v>163.42477796076938</v>
      </c>
      <c r="U1552" s="40">
        <f t="shared" si="820"/>
        <v>0.17</v>
      </c>
      <c r="V1552" s="11">
        <f t="shared" si="856"/>
        <v>132.51387718337679</v>
      </c>
      <c r="W1552" s="11">
        <f t="shared" si="856"/>
        <v>58870.155180364622</v>
      </c>
      <c r="X1552" s="11">
        <f t="shared" si="856"/>
        <v>2354.8062072145849</v>
      </c>
      <c r="Y1552" s="11">
        <f t="shared" si="856"/>
        <v>2803.1032264310288</v>
      </c>
      <c r="Z1552" s="11">
        <f t="shared" si="856"/>
        <v>1.1903753344300541</v>
      </c>
      <c r="AA1552" s="11">
        <f t="shared" si="856"/>
        <v>18.97966918909885</v>
      </c>
      <c r="AB1552" s="11">
        <f t="shared" si="856"/>
        <v>101.42477796076938</v>
      </c>
      <c r="AC1552" s="11">
        <f t="shared" si="856"/>
        <v>71.424777960769376</v>
      </c>
      <c r="AD1552" s="11">
        <f t="shared" si="856"/>
        <v>34126.250544192473</v>
      </c>
      <c r="AE1552" s="11">
        <f t="shared" si="856"/>
        <v>1950.0714596681414</v>
      </c>
      <c r="AF1552" s="11">
        <f t="shared" si="859"/>
        <v>2199.9173917252588</v>
      </c>
      <c r="AG1552" s="11">
        <f t="shared" si="859"/>
        <v>1.1281214238680441</v>
      </c>
      <c r="AH1552" s="11">
        <f t="shared" si="859"/>
        <v>14.450581897653972</v>
      </c>
      <c r="AI1552" s="11">
        <f t="shared" si="859"/>
        <v>0</v>
      </c>
      <c r="AJ1552" s="11">
        <f t="shared" si="859"/>
        <v>0</v>
      </c>
      <c r="AK1552" s="11">
        <f t="shared" si="859"/>
        <v>0</v>
      </c>
      <c r="AL1552" s="11">
        <f t="shared" si="859"/>
        <v>0</v>
      </c>
      <c r="AM1552" s="11">
        <f t="shared" si="859"/>
        <v>0</v>
      </c>
      <c r="AN1552" s="11">
        <f t="shared" si="855"/>
        <v>0</v>
      </c>
      <c r="AO1552" s="11">
        <f t="shared" si="855"/>
        <v>0</v>
      </c>
      <c r="AP1552" s="11">
        <f t="shared" si="855"/>
        <v>0</v>
      </c>
      <c r="AQ1552" s="11">
        <f t="shared" si="855"/>
        <v>0</v>
      </c>
      <c r="AR1552" s="11">
        <f t="shared" si="855"/>
        <v>0</v>
      </c>
      <c r="AS1552" s="11">
        <f t="shared" si="855"/>
        <v>0</v>
      </c>
      <c r="AT1552" s="11">
        <f t="shared" si="855"/>
        <v>0</v>
      </c>
      <c r="AU1552" s="11">
        <f t="shared" si="855"/>
        <v>0</v>
      </c>
      <c r="AV1552" s="11">
        <f t="shared" si="855"/>
        <v>66880.867469879522</v>
      </c>
      <c r="AW1552" s="11">
        <f t="shared" si="855"/>
        <v>0</v>
      </c>
      <c r="AX1552" s="11">
        <f t="shared" si="857"/>
        <v>0</v>
      </c>
      <c r="AY1552" s="11">
        <f t="shared" si="857"/>
        <v>3328.1371669411542</v>
      </c>
      <c r="AZ1552" s="11">
        <f t="shared" si="857"/>
        <v>1</v>
      </c>
      <c r="BA1552" s="11">
        <f t="shared" si="857"/>
        <v>1</v>
      </c>
      <c r="BB1552" s="11">
        <f t="shared" si="857"/>
        <v>1</v>
      </c>
      <c r="BC1552" s="11">
        <f t="shared" si="852"/>
        <v>4</v>
      </c>
      <c r="BD1552" s="11">
        <f t="shared" si="852"/>
        <v>4</v>
      </c>
      <c r="BE1552" s="11">
        <f t="shared" si="852"/>
        <v>4</v>
      </c>
      <c r="BF1552" s="15" t="str">
        <f t="shared" si="822"/>
        <v>ČSN 42 6936</v>
      </c>
      <c r="BG1552" s="42">
        <v>1.3030999999999999</v>
      </c>
      <c r="BH1552" s="17">
        <f t="shared" si="823"/>
        <v>50</v>
      </c>
      <c r="BI1552" s="17">
        <f t="shared" si="824"/>
        <v>35</v>
      </c>
      <c r="BK1552" s="17">
        <f t="shared" si="825"/>
        <v>1</v>
      </c>
      <c r="BM1552" s="17">
        <f t="shared" si="847"/>
        <v>1</v>
      </c>
      <c r="BX1552" s="18">
        <f t="shared" si="849"/>
        <v>163.42477796076938</v>
      </c>
      <c r="BY1552" s="42">
        <v>0.17</v>
      </c>
      <c r="BZ1552" s="43">
        <f t="shared" si="826"/>
        <v>132.51387718337679</v>
      </c>
      <c r="CA1552" s="18">
        <f t="shared" si="827"/>
        <v>58870.155180364622</v>
      </c>
      <c r="CB1552" s="18">
        <f t="shared" si="848"/>
        <v>2354.8062072145849</v>
      </c>
      <c r="CC1552" s="18">
        <f t="shared" si="828"/>
        <v>2803.1032264310288</v>
      </c>
      <c r="CD1552" s="25">
        <f t="shared" si="829"/>
        <v>1.1903753344300541</v>
      </c>
      <c r="CE1552" s="26">
        <f t="shared" si="830"/>
        <v>18.97966918909885</v>
      </c>
      <c r="CF1552" s="18">
        <f t="shared" si="831"/>
        <v>101.42477796076938</v>
      </c>
      <c r="CG1552" s="18">
        <f t="shared" si="832"/>
        <v>71.424777960769376</v>
      </c>
      <c r="CH1552" s="18">
        <f t="shared" si="833"/>
        <v>34126.250544192473</v>
      </c>
      <c r="CI1552" s="18">
        <f t="shared" si="834"/>
        <v>1950.0714596681414</v>
      </c>
      <c r="CJ1552" s="18">
        <f t="shared" si="835"/>
        <v>2199.9173917252588</v>
      </c>
      <c r="CK1552" s="25">
        <f t="shared" si="836"/>
        <v>1.1281214238680441</v>
      </c>
      <c r="CL1552" s="26">
        <f t="shared" si="837"/>
        <v>14.450581897653972</v>
      </c>
      <c r="CZ1552" s="18">
        <f t="shared" si="838"/>
        <v>66880.867469879522</v>
      </c>
      <c r="DC1552" s="18">
        <f t="shared" si="839"/>
        <v>3328.1371669411542</v>
      </c>
      <c r="DD1552" s="17">
        <f t="shared" si="840"/>
        <v>1</v>
      </c>
      <c r="DE1552" s="17">
        <f t="shared" si="841"/>
        <v>1</v>
      </c>
      <c r="DF1552" s="17">
        <f t="shared" si="842"/>
        <v>1</v>
      </c>
      <c r="DG1552" s="17">
        <f t="shared" si="843"/>
        <v>4</v>
      </c>
      <c r="DH1552" s="17">
        <f t="shared" si="844"/>
        <v>4</v>
      </c>
      <c r="DI1552" s="17">
        <f t="shared" si="845"/>
        <v>4</v>
      </c>
      <c r="DJ1552" s="20" t="s">
        <v>1594</v>
      </c>
    </row>
    <row r="1553" spans="1:114" x14ac:dyDescent="0.2">
      <c r="A1553" s="15" t="s">
        <v>105</v>
      </c>
      <c r="B1553" s="10" t="s">
        <v>1653</v>
      </c>
      <c r="C1553" s="11">
        <f t="shared" si="819"/>
        <v>2.5434000000000001</v>
      </c>
      <c r="D1553" s="11">
        <f t="shared" si="860"/>
        <v>50</v>
      </c>
      <c r="E1553" s="11">
        <f t="shared" si="860"/>
        <v>35</v>
      </c>
      <c r="F1553" s="11">
        <f t="shared" si="860"/>
        <v>0</v>
      </c>
      <c r="G1553" s="11">
        <f t="shared" si="860"/>
        <v>2</v>
      </c>
      <c r="H1553" s="11">
        <f t="shared" si="860"/>
        <v>0</v>
      </c>
      <c r="I1553" s="11">
        <f t="shared" si="860"/>
        <v>2</v>
      </c>
      <c r="J1553" s="11">
        <f t="shared" si="860"/>
        <v>0</v>
      </c>
      <c r="K1553" s="11">
        <f t="shared" si="860"/>
        <v>0</v>
      </c>
      <c r="L1553" s="11">
        <f t="shared" si="860"/>
        <v>0</v>
      </c>
      <c r="M1553" s="11">
        <f t="shared" si="860"/>
        <v>0</v>
      </c>
      <c r="N1553" s="11">
        <f t="shared" si="860"/>
        <v>0</v>
      </c>
      <c r="O1553" s="11">
        <f t="shared" si="860"/>
        <v>0</v>
      </c>
      <c r="P1553" s="11">
        <f t="shared" si="860"/>
        <v>0</v>
      </c>
      <c r="Q1553" s="11">
        <f t="shared" si="860"/>
        <v>0</v>
      </c>
      <c r="R1553" s="11">
        <f t="shared" si="860"/>
        <v>0</v>
      </c>
      <c r="S1553" s="11">
        <f t="shared" si="846"/>
        <v>0</v>
      </c>
      <c r="T1553" s="11">
        <f t="shared" si="846"/>
        <v>313.6991118430775</v>
      </c>
      <c r="U1553" s="40">
        <f t="shared" si="820"/>
        <v>0.17</v>
      </c>
      <c r="V1553" s="11">
        <f t="shared" si="856"/>
        <v>69.034466907407364</v>
      </c>
      <c r="W1553" s="11">
        <f t="shared" si="856"/>
        <v>106889.80388201257</v>
      </c>
      <c r="X1553" s="11">
        <f t="shared" si="856"/>
        <v>4275.592155280503</v>
      </c>
      <c r="Y1553" s="11">
        <f t="shared" si="856"/>
        <v>5222.3480153712944</v>
      </c>
      <c r="Z1553" s="11">
        <f t="shared" si="856"/>
        <v>1.2214326871475605</v>
      </c>
      <c r="AA1553" s="11">
        <f t="shared" si="856"/>
        <v>18.459141356668798</v>
      </c>
      <c r="AB1553" s="11">
        <f t="shared" si="856"/>
        <v>205.6991118430775</v>
      </c>
      <c r="AC1553" s="11">
        <f t="shared" si="856"/>
        <v>145.6991118430775</v>
      </c>
      <c r="AD1553" s="11">
        <f t="shared" si="856"/>
        <v>61430.158692616256</v>
      </c>
      <c r="AE1553" s="11">
        <f t="shared" si="856"/>
        <v>3510.2947824352145</v>
      </c>
      <c r="AF1553" s="11">
        <f t="shared" si="859"/>
        <v>4084.6046765482133</v>
      </c>
      <c r="AG1553" s="11">
        <f t="shared" si="859"/>
        <v>1.1636073121228241</v>
      </c>
      <c r="AH1553" s="11">
        <f t="shared" si="859"/>
        <v>13.993752034484841</v>
      </c>
      <c r="AI1553" s="11">
        <f t="shared" si="859"/>
        <v>0</v>
      </c>
      <c r="AJ1553" s="11">
        <f t="shared" si="859"/>
        <v>0</v>
      </c>
      <c r="AK1553" s="11">
        <f t="shared" si="859"/>
        <v>0</v>
      </c>
      <c r="AL1553" s="11">
        <f t="shared" si="859"/>
        <v>0</v>
      </c>
      <c r="AM1553" s="11">
        <f t="shared" si="859"/>
        <v>0</v>
      </c>
      <c r="AN1553" s="11">
        <f t="shared" si="855"/>
        <v>0</v>
      </c>
      <c r="AO1553" s="11">
        <f t="shared" si="855"/>
        <v>0</v>
      </c>
      <c r="AP1553" s="11">
        <f t="shared" si="855"/>
        <v>0</v>
      </c>
      <c r="AQ1553" s="11">
        <f t="shared" ref="AQ1553:BB1583" si="861">IF($A1553="x",CU1553,"")</f>
        <v>0</v>
      </c>
      <c r="AR1553" s="11">
        <f t="shared" si="861"/>
        <v>0</v>
      </c>
      <c r="AS1553" s="11">
        <f t="shared" si="861"/>
        <v>0</v>
      </c>
      <c r="AT1553" s="11">
        <f t="shared" si="861"/>
        <v>0</v>
      </c>
      <c r="AU1553" s="11">
        <f t="shared" si="861"/>
        <v>0</v>
      </c>
      <c r="AV1553" s="11">
        <f t="shared" si="861"/>
        <v>123904</v>
      </c>
      <c r="AW1553" s="11">
        <f t="shared" si="861"/>
        <v>0</v>
      </c>
      <c r="AX1553" s="11">
        <f t="shared" si="857"/>
        <v>0</v>
      </c>
      <c r="AY1553" s="11">
        <f t="shared" si="857"/>
        <v>3152.5486677646163</v>
      </c>
      <c r="AZ1553" s="11">
        <f t="shared" si="857"/>
        <v>1</v>
      </c>
      <c r="BA1553" s="11">
        <f t="shared" si="857"/>
        <v>1</v>
      </c>
      <c r="BB1553" s="11">
        <f t="shared" si="857"/>
        <v>1</v>
      </c>
      <c r="BC1553" s="11">
        <f t="shared" si="852"/>
        <v>1</v>
      </c>
      <c r="BD1553" s="11">
        <f t="shared" si="852"/>
        <v>1</v>
      </c>
      <c r="BE1553" s="11">
        <f t="shared" si="852"/>
        <v>1</v>
      </c>
      <c r="BF1553" s="15" t="str">
        <f t="shared" si="822"/>
        <v>ČSN 42 6936</v>
      </c>
      <c r="BG1553" s="42">
        <v>2.5434000000000001</v>
      </c>
      <c r="BH1553" s="17">
        <f t="shared" si="823"/>
        <v>50</v>
      </c>
      <c r="BI1553" s="17">
        <f t="shared" si="824"/>
        <v>35</v>
      </c>
      <c r="BK1553" s="17">
        <f t="shared" si="825"/>
        <v>2</v>
      </c>
      <c r="BM1553" s="17">
        <f t="shared" si="847"/>
        <v>2</v>
      </c>
      <c r="BX1553" s="18">
        <f t="shared" si="849"/>
        <v>313.6991118430775</v>
      </c>
      <c r="BY1553" s="42">
        <v>0.17</v>
      </c>
      <c r="BZ1553" s="43">
        <f t="shared" si="826"/>
        <v>69.034466907407364</v>
      </c>
      <c r="CA1553" s="18">
        <f t="shared" si="827"/>
        <v>106889.80388201257</v>
      </c>
      <c r="CB1553" s="18">
        <f t="shared" si="848"/>
        <v>4275.592155280503</v>
      </c>
      <c r="CC1553" s="18">
        <f t="shared" si="828"/>
        <v>5222.3480153712944</v>
      </c>
      <c r="CD1553" s="25">
        <f t="shared" si="829"/>
        <v>1.2214326871475605</v>
      </c>
      <c r="CE1553" s="26">
        <f t="shared" si="830"/>
        <v>18.459141356668798</v>
      </c>
      <c r="CF1553" s="18">
        <f t="shared" si="831"/>
        <v>205.6991118430775</v>
      </c>
      <c r="CG1553" s="18">
        <f t="shared" si="832"/>
        <v>145.6991118430775</v>
      </c>
      <c r="CH1553" s="18">
        <f t="shared" si="833"/>
        <v>61430.158692616256</v>
      </c>
      <c r="CI1553" s="18">
        <f t="shared" si="834"/>
        <v>3510.2947824352145</v>
      </c>
      <c r="CJ1553" s="18">
        <f t="shared" si="835"/>
        <v>4084.6046765482133</v>
      </c>
      <c r="CK1553" s="25">
        <f t="shared" si="836"/>
        <v>1.1636073121228241</v>
      </c>
      <c r="CL1553" s="26">
        <f t="shared" si="837"/>
        <v>13.993752034484841</v>
      </c>
      <c r="CZ1553" s="18">
        <f t="shared" si="838"/>
        <v>123904</v>
      </c>
      <c r="DC1553" s="18">
        <f t="shared" si="839"/>
        <v>3152.5486677646163</v>
      </c>
      <c r="DD1553" s="17">
        <f t="shared" si="840"/>
        <v>1</v>
      </c>
      <c r="DE1553" s="17">
        <f t="shared" si="841"/>
        <v>1</v>
      </c>
      <c r="DF1553" s="17">
        <f t="shared" si="842"/>
        <v>1</v>
      </c>
      <c r="DG1553" s="17">
        <f t="shared" si="843"/>
        <v>1</v>
      </c>
      <c r="DH1553" s="17">
        <f t="shared" si="844"/>
        <v>1</v>
      </c>
      <c r="DI1553" s="17">
        <f t="shared" si="845"/>
        <v>1</v>
      </c>
      <c r="DJ1553" s="20" t="s">
        <v>1594</v>
      </c>
    </row>
    <row r="1554" spans="1:114" x14ac:dyDescent="0.2">
      <c r="A1554" s="15" t="s">
        <v>105</v>
      </c>
      <c r="B1554" s="10" t="s">
        <v>1654</v>
      </c>
      <c r="C1554" s="11">
        <f t="shared" si="819"/>
        <v>3.14</v>
      </c>
      <c r="D1554" s="11">
        <f t="shared" si="860"/>
        <v>50</v>
      </c>
      <c r="E1554" s="11">
        <f t="shared" si="860"/>
        <v>35</v>
      </c>
      <c r="F1554" s="11">
        <f t="shared" si="860"/>
        <v>0</v>
      </c>
      <c r="G1554" s="11">
        <f t="shared" si="860"/>
        <v>2.5</v>
      </c>
      <c r="H1554" s="11">
        <f t="shared" si="860"/>
        <v>0</v>
      </c>
      <c r="I1554" s="11">
        <f t="shared" si="860"/>
        <v>2.5</v>
      </c>
      <c r="J1554" s="11">
        <f t="shared" si="860"/>
        <v>0</v>
      </c>
      <c r="K1554" s="11">
        <f t="shared" si="860"/>
        <v>0</v>
      </c>
      <c r="L1554" s="11">
        <f t="shared" si="860"/>
        <v>0</v>
      </c>
      <c r="M1554" s="11">
        <f t="shared" si="860"/>
        <v>0</v>
      </c>
      <c r="N1554" s="11">
        <f t="shared" si="860"/>
        <v>0</v>
      </c>
      <c r="O1554" s="11">
        <f t="shared" si="860"/>
        <v>0</v>
      </c>
      <c r="P1554" s="11">
        <f t="shared" si="860"/>
        <v>0</v>
      </c>
      <c r="Q1554" s="11">
        <f t="shared" si="860"/>
        <v>0</v>
      </c>
      <c r="R1554" s="11">
        <f t="shared" si="860"/>
        <v>0</v>
      </c>
      <c r="S1554" s="11">
        <f t="shared" si="846"/>
        <v>0</v>
      </c>
      <c r="T1554" s="11">
        <f t="shared" si="846"/>
        <v>383.90486225480862</v>
      </c>
      <c r="U1554" s="40">
        <f t="shared" si="820"/>
        <v>0.17</v>
      </c>
      <c r="V1554" s="11">
        <f t="shared" si="856"/>
        <v>56.409941849187298</v>
      </c>
      <c r="W1554" s="11">
        <f t="shared" si="856"/>
        <v>127095.0558049558</v>
      </c>
      <c r="X1554" s="11">
        <f t="shared" si="856"/>
        <v>5083.8022321982316</v>
      </c>
      <c r="Y1554" s="11">
        <f t="shared" si="856"/>
        <v>6292.6805784295057</v>
      </c>
      <c r="Z1554" s="11">
        <f t="shared" si="856"/>
        <v>1.2377901993462392</v>
      </c>
      <c r="AA1554" s="11">
        <f t="shared" si="856"/>
        <v>18.195019349539951</v>
      </c>
      <c r="AB1554" s="11">
        <f t="shared" si="856"/>
        <v>258.90486225480862</v>
      </c>
      <c r="AC1554" s="11">
        <f t="shared" si="856"/>
        <v>183.90486225480865</v>
      </c>
      <c r="AD1554" s="11">
        <f t="shared" si="856"/>
        <v>72736.995630346195</v>
      </c>
      <c r="AE1554" s="11">
        <f t="shared" si="856"/>
        <v>4156.399750305497</v>
      </c>
      <c r="AF1554" s="11">
        <f t="shared" si="859"/>
        <v>4913.3941115184407</v>
      </c>
      <c r="AG1554" s="11">
        <f t="shared" si="859"/>
        <v>1.1821274195672118</v>
      </c>
      <c r="AH1554" s="11">
        <f t="shared" si="859"/>
        <v>13.764672192475091</v>
      </c>
      <c r="AI1554" s="11">
        <f t="shared" si="859"/>
        <v>0</v>
      </c>
      <c r="AJ1554" s="11">
        <f t="shared" si="859"/>
        <v>0</v>
      </c>
      <c r="AK1554" s="11">
        <f t="shared" si="859"/>
        <v>0</v>
      </c>
      <c r="AL1554" s="11">
        <f t="shared" si="859"/>
        <v>0</v>
      </c>
      <c r="AM1554" s="11">
        <f t="shared" si="859"/>
        <v>0</v>
      </c>
      <c r="AN1554" s="11">
        <f t="shared" si="859"/>
        <v>0</v>
      </c>
      <c r="AO1554" s="11">
        <f t="shared" si="859"/>
        <v>0</v>
      </c>
      <c r="AP1554" s="11">
        <f t="shared" si="859"/>
        <v>0</v>
      </c>
      <c r="AQ1554" s="11">
        <f t="shared" si="861"/>
        <v>0</v>
      </c>
      <c r="AR1554" s="11">
        <f t="shared" si="861"/>
        <v>0</v>
      </c>
      <c r="AS1554" s="11">
        <f t="shared" si="861"/>
        <v>0</v>
      </c>
      <c r="AT1554" s="11">
        <f t="shared" si="861"/>
        <v>0</v>
      </c>
      <c r="AU1554" s="11">
        <f t="shared" si="861"/>
        <v>0</v>
      </c>
      <c r="AV1554" s="11">
        <f t="shared" si="861"/>
        <v>148947.75390625</v>
      </c>
      <c r="AW1554" s="11">
        <f t="shared" si="861"/>
        <v>0</v>
      </c>
      <c r="AX1554" s="11">
        <f t="shared" si="857"/>
        <v>0</v>
      </c>
      <c r="AY1554" s="11">
        <f t="shared" si="857"/>
        <v>3063.3572933822129</v>
      </c>
      <c r="AZ1554" s="11">
        <f t="shared" si="857"/>
        <v>1</v>
      </c>
      <c r="BA1554" s="11">
        <f t="shared" si="857"/>
        <v>1</v>
      </c>
      <c r="BB1554" s="11">
        <f t="shared" si="857"/>
        <v>1</v>
      </c>
      <c r="BC1554" s="11">
        <f t="shared" si="852"/>
        <v>1</v>
      </c>
      <c r="BD1554" s="11">
        <f t="shared" si="852"/>
        <v>1</v>
      </c>
      <c r="BE1554" s="11">
        <f t="shared" si="852"/>
        <v>1</v>
      </c>
      <c r="BF1554" s="15" t="str">
        <f t="shared" si="822"/>
        <v>ČSN 42 6936</v>
      </c>
      <c r="BG1554" s="42">
        <v>3.14</v>
      </c>
      <c r="BH1554" s="17">
        <f t="shared" si="823"/>
        <v>50</v>
      </c>
      <c r="BI1554" s="17">
        <f t="shared" si="824"/>
        <v>35</v>
      </c>
      <c r="BK1554" s="17">
        <f t="shared" si="825"/>
        <v>2.5</v>
      </c>
      <c r="BM1554" s="17">
        <f t="shared" si="847"/>
        <v>2.5</v>
      </c>
      <c r="BX1554" s="18">
        <f t="shared" si="849"/>
        <v>383.90486225480862</v>
      </c>
      <c r="BY1554" s="42">
        <v>0.17</v>
      </c>
      <c r="BZ1554" s="43">
        <f t="shared" si="826"/>
        <v>56.409941849187298</v>
      </c>
      <c r="CA1554" s="18">
        <f t="shared" si="827"/>
        <v>127095.0558049558</v>
      </c>
      <c r="CB1554" s="18">
        <f t="shared" si="848"/>
        <v>5083.8022321982316</v>
      </c>
      <c r="CC1554" s="18">
        <f t="shared" si="828"/>
        <v>6292.6805784295057</v>
      </c>
      <c r="CD1554" s="25">
        <f t="shared" si="829"/>
        <v>1.2377901993462392</v>
      </c>
      <c r="CE1554" s="26">
        <f t="shared" si="830"/>
        <v>18.195019349539951</v>
      </c>
      <c r="CF1554" s="18">
        <f t="shared" si="831"/>
        <v>258.90486225480862</v>
      </c>
      <c r="CG1554" s="18">
        <f t="shared" si="832"/>
        <v>183.90486225480865</v>
      </c>
      <c r="CH1554" s="18">
        <f t="shared" si="833"/>
        <v>72736.995630346195</v>
      </c>
      <c r="CI1554" s="18">
        <f t="shared" si="834"/>
        <v>4156.399750305497</v>
      </c>
      <c r="CJ1554" s="18">
        <f t="shared" si="835"/>
        <v>4913.3941115184407</v>
      </c>
      <c r="CK1554" s="25">
        <f t="shared" si="836"/>
        <v>1.1821274195672118</v>
      </c>
      <c r="CL1554" s="26">
        <f t="shared" si="837"/>
        <v>13.764672192475091</v>
      </c>
      <c r="CZ1554" s="18">
        <f t="shared" si="838"/>
        <v>148947.75390625</v>
      </c>
      <c r="DC1554" s="18">
        <f t="shared" si="839"/>
        <v>3063.3572933822129</v>
      </c>
      <c r="DD1554" s="17">
        <f t="shared" si="840"/>
        <v>1</v>
      </c>
      <c r="DE1554" s="17">
        <f t="shared" si="841"/>
        <v>1</v>
      </c>
      <c r="DF1554" s="17">
        <f t="shared" si="842"/>
        <v>1</v>
      </c>
      <c r="DG1554" s="17">
        <f t="shared" si="843"/>
        <v>1</v>
      </c>
      <c r="DH1554" s="17">
        <f t="shared" si="844"/>
        <v>1</v>
      </c>
      <c r="DI1554" s="17">
        <f t="shared" si="845"/>
        <v>1</v>
      </c>
      <c r="DJ1554" s="20" t="s">
        <v>1594</v>
      </c>
    </row>
    <row r="1555" spans="1:114" x14ac:dyDescent="0.2">
      <c r="A1555" s="15" t="s">
        <v>105</v>
      </c>
      <c r="B1555" s="10" t="s">
        <v>1655</v>
      </c>
      <c r="C1555" s="11">
        <f t="shared" si="819"/>
        <v>3.7208999999999999</v>
      </c>
      <c r="D1555" s="11">
        <f t="shared" si="860"/>
        <v>50</v>
      </c>
      <c r="E1555" s="11">
        <f t="shared" si="860"/>
        <v>35</v>
      </c>
      <c r="F1555" s="11">
        <f t="shared" si="860"/>
        <v>0</v>
      </c>
      <c r="G1555" s="11">
        <f t="shared" si="860"/>
        <v>3</v>
      </c>
      <c r="H1555" s="11">
        <f t="shared" si="860"/>
        <v>0</v>
      </c>
      <c r="I1555" s="11">
        <f t="shared" si="860"/>
        <v>3</v>
      </c>
      <c r="J1555" s="11">
        <f t="shared" si="860"/>
        <v>0</v>
      </c>
      <c r="K1555" s="11">
        <f t="shared" si="860"/>
        <v>0</v>
      </c>
      <c r="L1555" s="11">
        <f t="shared" si="860"/>
        <v>0</v>
      </c>
      <c r="M1555" s="11">
        <f t="shared" si="860"/>
        <v>0</v>
      </c>
      <c r="N1555" s="11">
        <f t="shared" si="860"/>
        <v>0</v>
      </c>
      <c r="O1555" s="11">
        <f t="shared" si="860"/>
        <v>0</v>
      </c>
      <c r="P1555" s="11">
        <f t="shared" si="860"/>
        <v>0</v>
      </c>
      <c r="Q1555" s="11">
        <f t="shared" si="860"/>
        <v>0</v>
      </c>
      <c r="R1555" s="11">
        <f t="shared" si="860"/>
        <v>0</v>
      </c>
      <c r="S1555" s="11">
        <f t="shared" si="846"/>
        <v>0</v>
      </c>
      <c r="T1555" s="11">
        <f t="shared" si="846"/>
        <v>450.82300164692441</v>
      </c>
      <c r="U1555" s="40">
        <f t="shared" si="820"/>
        <v>0.17</v>
      </c>
      <c r="V1555" s="11">
        <f t="shared" ref="V1555:AJ1576" si="862">IF($A1555="x",BZ1555,"")</f>
        <v>48.036703709218905</v>
      </c>
      <c r="W1555" s="11">
        <f t="shared" si="862"/>
        <v>144901.36236306763</v>
      </c>
      <c r="X1555" s="11">
        <f t="shared" si="862"/>
        <v>5796.0544945227048</v>
      </c>
      <c r="Y1555" s="11">
        <f t="shared" si="862"/>
        <v>7272.6370312915642</v>
      </c>
      <c r="Z1555" s="11">
        <f t="shared" si="862"/>
        <v>1.2547564965381599</v>
      </c>
      <c r="AA1555" s="11">
        <f t="shared" si="862"/>
        <v>17.928056046901037</v>
      </c>
      <c r="AB1555" s="11">
        <f t="shared" si="862"/>
        <v>312.82300164692441</v>
      </c>
      <c r="AC1555" s="11">
        <f t="shared" si="862"/>
        <v>222.82300164692444</v>
      </c>
      <c r="AD1555" s="11">
        <f t="shared" si="862"/>
        <v>82590.600736333668</v>
      </c>
      <c r="AE1555" s="11">
        <f t="shared" si="862"/>
        <v>4719.4628992190665</v>
      </c>
      <c r="AF1555" s="11">
        <f t="shared" si="859"/>
        <v>5668.9645189396315</v>
      </c>
      <c r="AG1555" s="11">
        <f t="shared" si="859"/>
        <v>1.2011884911475159</v>
      </c>
      <c r="AH1555" s="11">
        <f t="shared" si="859"/>
        <v>13.535125263200669</v>
      </c>
      <c r="AI1555" s="11">
        <f t="shared" si="859"/>
        <v>0</v>
      </c>
      <c r="AJ1555" s="11">
        <f t="shared" si="859"/>
        <v>0</v>
      </c>
      <c r="AK1555" s="11">
        <f t="shared" si="859"/>
        <v>0</v>
      </c>
      <c r="AL1555" s="11">
        <f t="shared" si="859"/>
        <v>0</v>
      </c>
      <c r="AM1555" s="11">
        <f t="shared" si="859"/>
        <v>0</v>
      </c>
      <c r="AN1555" s="11">
        <f t="shared" si="859"/>
        <v>0</v>
      </c>
      <c r="AO1555" s="11">
        <f t="shared" si="859"/>
        <v>0</v>
      </c>
      <c r="AP1555" s="11">
        <f t="shared" si="859"/>
        <v>0</v>
      </c>
      <c r="AQ1555" s="11">
        <f t="shared" si="861"/>
        <v>0</v>
      </c>
      <c r="AR1555" s="11">
        <f t="shared" si="861"/>
        <v>0</v>
      </c>
      <c r="AS1555" s="11">
        <f t="shared" si="861"/>
        <v>0</v>
      </c>
      <c r="AT1555" s="11">
        <f t="shared" si="861"/>
        <v>0</v>
      </c>
      <c r="AU1555" s="11">
        <f t="shared" si="861"/>
        <v>0</v>
      </c>
      <c r="AV1555" s="11">
        <f t="shared" si="861"/>
        <v>171798.68354430379</v>
      </c>
      <c r="AW1555" s="11">
        <f t="shared" si="861"/>
        <v>0</v>
      </c>
      <c r="AX1555" s="11">
        <f t="shared" si="857"/>
        <v>0</v>
      </c>
      <c r="AY1555" s="11">
        <f t="shared" si="857"/>
        <v>2973.2345024703868</v>
      </c>
      <c r="AZ1555" s="11">
        <f t="shared" si="857"/>
        <v>1</v>
      </c>
      <c r="BA1555" s="11">
        <f t="shared" si="857"/>
        <v>1</v>
      </c>
      <c r="BB1555" s="11">
        <f t="shared" si="857"/>
        <v>1</v>
      </c>
      <c r="BC1555" s="11">
        <f t="shared" si="852"/>
        <v>1</v>
      </c>
      <c r="BD1555" s="11">
        <f t="shared" si="852"/>
        <v>1</v>
      </c>
      <c r="BE1555" s="11">
        <f t="shared" si="852"/>
        <v>1</v>
      </c>
      <c r="BF1555" s="15" t="str">
        <f t="shared" si="822"/>
        <v>ČSN 42 6936</v>
      </c>
      <c r="BG1555" s="42">
        <v>3.7208999999999999</v>
      </c>
      <c r="BH1555" s="17">
        <f t="shared" si="823"/>
        <v>50</v>
      </c>
      <c r="BI1555" s="17">
        <f t="shared" si="824"/>
        <v>35</v>
      </c>
      <c r="BK1555" s="17">
        <f t="shared" si="825"/>
        <v>3</v>
      </c>
      <c r="BM1555" s="17">
        <f t="shared" si="847"/>
        <v>3</v>
      </c>
      <c r="BX1555" s="18">
        <f t="shared" si="849"/>
        <v>450.82300164692441</v>
      </c>
      <c r="BY1555" s="42">
        <v>0.17</v>
      </c>
      <c r="BZ1555" s="43">
        <f t="shared" si="826"/>
        <v>48.036703709218905</v>
      </c>
      <c r="CA1555" s="18">
        <f t="shared" si="827"/>
        <v>144901.36236306763</v>
      </c>
      <c r="CB1555" s="18">
        <f t="shared" si="848"/>
        <v>5796.0544945227048</v>
      </c>
      <c r="CC1555" s="18">
        <f t="shared" si="828"/>
        <v>7272.6370312915642</v>
      </c>
      <c r="CD1555" s="25">
        <f t="shared" si="829"/>
        <v>1.2547564965381599</v>
      </c>
      <c r="CE1555" s="26">
        <f t="shared" si="830"/>
        <v>17.928056046901037</v>
      </c>
      <c r="CF1555" s="18">
        <f t="shared" si="831"/>
        <v>312.82300164692441</v>
      </c>
      <c r="CG1555" s="18">
        <f t="shared" si="832"/>
        <v>222.82300164692444</v>
      </c>
      <c r="CH1555" s="18">
        <f t="shared" si="833"/>
        <v>82590.600736333668</v>
      </c>
      <c r="CI1555" s="18">
        <f t="shared" si="834"/>
        <v>4719.4628992190665</v>
      </c>
      <c r="CJ1555" s="18">
        <f t="shared" si="835"/>
        <v>5668.9645189396315</v>
      </c>
      <c r="CK1555" s="25">
        <f t="shared" si="836"/>
        <v>1.2011884911475159</v>
      </c>
      <c r="CL1555" s="26">
        <f t="shared" si="837"/>
        <v>13.535125263200669</v>
      </c>
      <c r="CZ1555" s="18">
        <f t="shared" si="838"/>
        <v>171798.68354430379</v>
      </c>
      <c r="DC1555" s="18">
        <f t="shared" si="839"/>
        <v>2973.2345024703868</v>
      </c>
      <c r="DD1555" s="17">
        <f t="shared" si="840"/>
        <v>1</v>
      </c>
      <c r="DE1555" s="17">
        <f t="shared" si="841"/>
        <v>1</v>
      </c>
      <c r="DF1555" s="17">
        <f t="shared" si="842"/>
        <v>1</v>
      </c>
      <c r="DG1555" s="17">
        <f t="shared" si="843"/>
        <v>1</v>
      </c>
      <c r="DH1555" s="17">
        <f t="shared" si="844"/>
        <v>1</v>
      </c>
      <c r="DI1555" s="17">
        <f t="shared" si="845"/>
        <v>1</v>
      </c>
      <c r="DJ1555" s="20" t="s">
        <v>1594</v>
      </c>
    </row>
    <row r="1556" spans="1:114" x14ac:dyDescent="0.2">
      <c r="A1556" s="15" t="s">
        <v>105</v>
      </c>
      <c r="B1556" s="10" t="s">
        <v>1656</v>
      </c>
      <c r="C1556" s="11">
        <f t="shared" si="819"/>
        <v>3.9093</v>
      </c>
      <c r="D1556" s="11">
        <f t="shared" si="860"/>
        <v>56</v>
      </c>
      <c r="E1556" s="11">
        <f t="shared" si="860"/>
        <v>33</v>
      </c>
      <c r="F1556" s="11">
        <f t="shared" si="860"/>
        <v>0</v>
      </c>
      <c r="G1556" s="11">
        <f t="shared" si="860"/>
        <v>3</v>
      </c>
      <c r="H1556" s="11">
        <f t="shared" si="860"/>
        <v>0</v>
      </c>
      <c r="I1556" s="11">
        <f t="shared" si="860"/>
        <v>3</v>
      </c>
      <c r="J1556" s="11">
        <f t="shared" si="860"/>
        <v>0</v>
      </c>
      <c r="K1556" s="11">
        <f t="shared" si="860"/>
        <v>0</v>
      </c>
      <c r="L1556" s="11">
        <f t="shared" si="860"/>
        <v>0</v>
      </c>
      <c r="M1556" s="11">
        <f t="shared" si="860"/>
        <v>0</v>
      </c>
      <c r="N1556" s="11">
        <f t="shared" si="860"/>
        <v>0</v>
      </c>
      <c r="O1556" s="11">
        <f t="shared" si="860"/>
        <v>0</v>
      </c>
      <c r="P1556" s="11">
        <f t="shared" si="860"/>
        <v>0</v>
      </c>
      <c r="Q1556" s="11">
        <f t="shared" si="860"/>
        <v>0</v>
      </c>
      <c r="R1556" s="11">
        <f t="shared" si="860"/>
        <v>0</v>
      </c>
      <c r="S1556" s="11">
        <f t="shared" si="846"/>
        <v>0</v>
      </c>
      <c r="T1556" s="11">
        <f t="shared" si="846"/>
        <v>474.82300164692441</v>
      </c>
      <c r="U1556" s="40">
        <f t="shared" si="820"/>
        <v>0.17799999999999999</v>
      </c>
      <c r="V1556" s="11">
        <f t="shared" si="862"/>
        <v>47.754972183360877</v>
      </c>
      <c r="W1556" s="11">
        <f t="shared" si="862"/>
        <v>184266.59156563933</v>
      </c>
      <c r="X1556" s="11">
        <f t="shared" si="862"/>
        <v>6580.9496987728335</v>
      </c>
      <c r="Y1556" s="11">
        <f t="shared" si="862"/>
        <v>8361.1060362323369</v>
      </c>
      <c r="Z1556" s="11">
        <f t="shared" si="862"/>
        <v>1.2705014350423396</v>
      </c>
      <c r="AA1556" s="11">
        <f t="shared" si="862"/>
        <v>19.699600854785153</v>
      </c>
      <c r="AB1556" s="11">
        <f t="shared" si="862"/>
        <v>348.82300164692441</v>
      </c>
      <c r="AC1556" s="11">
        <f t="shared" si="862"/>
        <v>210.82300164692444</v>
      </c>
      <c r="AD1556" s="11">
        <f t="shared" si="862"/>
        <v>79826.494700101306</v>
      </c>
      <c r="AE1556" s="11">
        <f t="shared" si="862"/>
        <v>4837.9693757637151</v>
      </c>
      <c r="AF1556" s="11">
        <f t="shared" si="859"/>
        <v>5764.1415172927063</v>
      </c>
      <c r="AG1556" s="11">
        <f t="shared" si="859"/>
        <v>1.1914381984658153</v>
      </c>
      <c r="AH1556" s="11">
        <f t="shared" si="859"/>
        <v>12.966048895745917</v>
      </c>
      <c r="AI1556" s="11">
        <f t="shared" si="859"/>
        <v>0</v>
      </c>
      <c r="AJ1556" s="11">
        <f t="shared" si="859"/>
        <v>0</v>
      </c>
      <c r="AK1556" s="11">
        <f t="shared" si="859"/>
        <v>0</v>
      </c>
      <c r="AL1556" s="11">
        <f t="shared" si="859"/>
        <v>0</v>
      </c>
      <c r="AM1556" s="11">
        <f t="shared" si="859"/>
        <v>0</v>
      </c>
      <c r="AN1556" s="11">
        <f t="shared" si="859"/>
        <v>0</v>
      </c>
      <c r="AO1556" s="11">
        <f t="shared" si="859"/>
        <v>0</v>
      </c>
      <c r="AP1556" s="11">
        <f t="shared" si="859"/>
        <v>0</v>
      </c>
      <c r="AQ1556" s="11">
        <f t="shared" si="861"/>
        <v>0</v>
      </c>
      <c r="AR1556" s="11">
        <f t="shared" si="861"/>
        <v>0</v>
      </c>
      <c r="AS1556" s="11">
        <f t="shared" si="861"/>
        <v>0</v>
      </c>
      <c r="AT1556" s="11">
        <f t="shared" si="861"/>
        <v>0</v>
      </c>
      <c r="AU1556" s="11">
        <f t="shared" si="861"/>
        <v>0</v>
      </c>
      <c r="AV1556" s="11">
        <f t="shared" si="861"/>
        <v>182754.21686746989</v>
      </c>
      <c r="AW1556" s="11">
        <f t="shared" si="861"/>
        <v>0</v>
      </c>
      <c r="AX1556" s="11">
        <f t="shared" si="857"/>
        <v>0</v>
      </c>
      <c r="AY1556" s="11">
        <f t="shared" si="857"/>
        <v>3145.2345024703868</v>
      </c>
      <c r="AZ1556" s="11">
        <f t="shared" si="857"/>
        <v>1</v>
      </c>
      <c r="BA1556" s="11">
        <f t="shared" si="857"/>
        <v>1</v>
      </c>
      <c r="BB1556" s="11">
        <f t="shared" si="857"/>
        <v>1</v>
      </c>
      <c r="BC1556" s="11">
        <f t="shared" si="852"/>
        <v>1</v>
      </c>
      <c r="BD1556" s="11">
        <f t="shared" si="852"/>
        <v>1</v>
      </c>
      <c r="BE1556" s="11">
        <f t="shared" si="852"/>
        <v>1</v>
      </c>
      <c r="BF1556" s="15" t="str">
        <f t="shared" si="822"/>
        <v>ČSN 42 6936</v>
      </c>
      <c r="BG1556" s="42">
        <v>3.9093</v>
      </c>
      <c r="BH1556" s="17">
        <f t="shared" si="823"/>
        <v>56</v>
      </c>
      <c r="BI1556" s="17">
        <f t="shared" si="824"/>
        <v>33</v>
      </c>
      <c r="BK1556" s="17">
        <f t="shared" si="825"/>
        <v>3</v>
      </c>
      <c r="BM1556" s="17">
        <f t="shared" si="847"/>
        <v>3</v>
      </c>
      <c r="BX1556" s="18">
        <f t="shared" si="849"/>
        <v>474.82300164692441</v>
      </c>
      <c r="BY1556" s="42">
        <v>0.17799999999999999</v>
      </c>
      <c r="BZ1556" s="43">
        <f t="shared" si="826"/>
        <v>47.754972183360877</v>
      </c>
      <c r="CA1556" s="18">
        <f t="shared" si="827"/>
        <v>184266.59156563933</v>
      </c>
      <c r="CB1556" s="18">
        <f t="shared" si="848"/>
        <v>6580.9496987728335</v>
      </c>
      <c r="CC1556" s="18">
        <f t="shared" si="828"/>
        <v>8361.1060362323369</v>
      </c>
      <c r="CD1556" s="25">
        <f t="shared" si="829"/>
        <v>1.2705014350423396</v>
      </c>
      <c r="CE1556" s="26">
        <f t="shared" si="830"/>
        <v>19.699600854785153</v>
      </c>
      <c r="CF1556" s="18">
        <f t="shared" si="831"/>
        <v>348.82300164692441</v>
      </c>
      <c r="CG1556" s="18">
        <f t="shared" si="832"/>
        <v>210.82300164692444</v>
      </c>
      <c r="CH1556" s="18">
        <f t="shared" si="833"/>
        <v>79826.494700101306</v>
      </c>
      <c r="CI1556" s="18">
        <f t="shared" si="834"/>
        <v>4837.9693757637151</v>
      </c>
      <c r="CJ1556" s="18">
        <f t="shared" si="835"/>
        <v>5764.1415172927063</v>
      </c>
      <c r="CK1556" s="25">
        <f t="shared" si="836"/>
        <v>1.1914381984658153</v>
      </c>
      <c r="CL1556" s="26">
        <f t="shared" si="837"/>
        <v>12.966048895745917</v>
      </c>
      <c r="CZ1556" s="18">
        <f t="shared" si="838"/>
        <v>182754.21686746989</v>
      </c>
      <c r="DC1556" s="18">
        <f t="shared" si="839"/>
        <v>3145.2345024703868</v>
      </c>
      <c r="DD1556" s="17">
        <f t="shared" si="840"/>
        <v>1</v>
      </c>
      <c r="DE1556" s="17">
        <f t="shared" si="841"/>
        <v>1</v>
      </c>
      <c r="DF1556" s="17">
        <f t="shared" si="842"/>
        <v>1</v>
      </c>
      <c r="DG1556" s="17">
        <f t="shared" si="843"/>
        <v>1</v>
      </c>
      <c r="DH1556" s="17">
        <f t="shared" si="844"/>
        <v>1</v>
      </c>
      <c r="DI1556" s="17">
        <f t="shared" si="845"/>
        <v>1</v>
      </c>
      <c r="DJ1556" s="20" t="s">
        <v>1594</v>
      </c>
    </row>
    <row r="1557" spans="1:114" x14ac:dyDescent="0.2">
      <c r="A1557" s="15" t="s">
        <v>105</v>
      </c>
      <c r="B1557" s="10" t="s">
        <v>1657</v>
      </c>
      <c r="C1557" s="11">
        <f t="shared" si="819"/>
        <v>1.81335</v>
      </c>
      <c r="D1557" s="11">
        <f t="shared" si="860"/>
        <v>60</v>
      </c>
      <c r="E1557" s="11">
        <f t="shared" si="860"/>
        <v>20</v>
      </c>
      <c r="F1557" s="11">
        <f t="shared" si="860"/>
        <v>0</v>
      </c>
      <c r="G1557" s="11">
        <f t="shared" si="860"/>
        <v>1.5</v>
      </c>
      <c r="H1557" s="11">
        <f t="shared" si="860"/>
        <v>0</v>
      </c>
      <c r="I1557" s="11">
        <f t="shared" si="860"/>
        <v>1.5</v>
      </c>
      <c r="J1557" s="11">
        <f t="shared" si="860"/>
        <v>0</v>
      </c>
      <c r="K1557" s="11">
        <f t="shared" si="860"/>
        <v>0</v>
      </c>
      <c r="L1557" s="11">
        <f t="shared" si="860"/>
        <v>0</v>
      </c>
      <c r="M1557" s="11">
        <f t="shared" si="860"/>
        <v>0</v>
      </c>
      <c r="N1557" s="11">
        <f t="shared" si="860"/>
        <v>0</v>
      </c>
      <c r="O1557" s="11">
        <f t="shared" si="860"/>
        <v>0</v>
      </c>
      <c r="P1557" s="11">
        <f t="shared" si="860"/>
        <v>0</v>
      </c>
      <c r="Q1557" s="11">
        <f t="shared" si="860"/>
        <v>0</v>
      </c>
      <c r="R1557" s="11">
        <f t="shared" si="860"/>
        <v>0</v>
      </c>
      <c r="S1557" s="11">
        <f t="shared" si="846"/>
        <v>0</v>
      </c>
      <c r="T1557" s="11">
        <f t="shared" si="846"/>
        <v>225.20575041173112</v>
      </c>
      <c r="U1557" s="40">
        <f t="shared" si="820"/>
        <v>0.16</v>
      </c>
      <c r="V1557" s="11">
        <f t="shared" si="862"/>
        <v>90.504641057486168</v>
      </c>
      <c r="W1557" s="11">
        <f t="shared" si="862"/>
        <v>92527.133223184952</v>
      </c>
      <c r="X1557" s="11">
        <f t="shared" si="862"/>
        <v>3084.237774106165</v>
      </c>
      <c r="Y1557" s="11">
        <f t="shared" si="862"/>
        <v>4019.55526111674</v>
      </c>
      <c r="Z1557" s="11">
        <f t="shared" si="862"/>
        <v>1.3032572569025216</v>
      </c>
      <c r="AA1557" s="11">
        <f t="shared" si="862"/>
        <v>20.269583061275902</v>
      </c>
      <c r="AB1557" s="11">
        <f t="shared" si="862"/>
        <v>183.20575041173109</v>
      </c>
      <c r="AC1557" s="11">
        <f t="shared" si="862"/>
        <v>63.20575041173111</v>
      </c>
      <c r="AD1557" s="11">
        <f t="shared" si="862"/>
        <v>16117.222943207818</v>
      </c>
      <c r="AE1557" s="11">
        <f t="shared" si="862"/>
        <v>1611.7222943207819</v>
      </c>
      <c r="AF1557" s="11">
        <f t="shared" si="859"/>
        <v>1825.4402528821176</v>
      </c>
      <c r="AG1557" s="11">
        <f t="shared" si="859"/>
        <v>1.1326022226747205</v>
      </c>
      <c r="AH1557" s="11">
        <f t="shared" si="859"/>
        <v>8.45970792084095</v>
      </c>
      <c r="AI1557" s="11">
        <f t="shared" si="859"/>
        <v>0</v>
      </c>
      <c r="AJ1557" s="11">
        <f t="shared" si="859"/>
        <v>0</v>
      </c>
      <c r="AK1557" s="11">
        <f t="shared" si="859"/>
        <v>0</v>
      </c>
      <c r="AL1557" s="11">
        <f t="shared" si="859"/>
        <v>0</v>
      </c>
      <c r="AM1557" s="11">
        <f t="shared" si="859"/>
        <v>0</v>
      </c>
      <c r="AN1557" s="11">
        <f t="shared" si="859"/>
        <v>0</v>
      </c>
      <c r="AO1557" s="11">
        <f t="shared" si="859"/>
        <v>0</v>
      </c>
      <c r="AP1557" s="11">
        <f t="shared" si="859"/>
        <v>0</v>
      </c>
      <c r="AQ1557" s="11">
        <f t="shared" si="861"/>
        <v>0</v>
      </c>
      <c r="AR1557" s="11">
        <f t="shared" si="861"/>
        <v>0</v>
      </c>
      <c r="AS1557" s="11">
        <f t="shared" si="861"/>
        <v>0</v>
      </c>
      <c r="AT1557" s="11">
        <f t="shared" si="861"/>
        <v>0</v>
      </c>
      <c r="AU1557" s="11">
        <f t="shared" si="861"/>
        <v>0</v>
      </c>
      <c r="AV1557" s="11">
        <f t="shared" si="861"/>
        <v>45633.703733766233</v>
      </c>
      <c r="AW1557" s="11">
        <f t="shared" si="861"/>
        <v>0</v>
      </c>
      <c r="AX1557" s="11">
        <f t="shared" si="857"/>
        <v>0</v>
      </c>
      <c r="AY1557" s="11">
        <f t="shared" si="857"/>
        <v>2155.8086256175966</v>
      </c>
      <c r="AZ1557" s="11">
        <f t="shared" si="857"/>
        <v>1</v>
      </c>
      <c r="BA1557" s="11">
        <f t="shared" si="857"/>
        <v>1</v>
      </c>
      <c r="BB1557" s="11">
        <f t="shared" si="857"/>
        <v>1</v>
      </c>
      <c r="BC1557" s="11">
        <f t="shared" si="852"/>
        <v>2</v>
      </c>
      <c r="BD1557" s="11">
        <f t="shared" si="852"/>
        <v>4</v>
      </c>
      <c r="BE1557" s="11">
        <f t="shared" si="852"/>
        <v>4</v>
      </c>
      <c r="BF1557" s="15" t="str">
        <f t="shared" si="822"/>
        <v>ČSN 42 6936</v>
      </c>
      <c r="BG1557" s="42">
        <v>1.81335</v>
      </c>
      <c r="BH1557" s="17">
        <f t="shared" si="823"/>
        <v>60</v>
      </c>
      <c r="BI1557" s="17">
        <f t="shared" si="824"/>
        <v>20</v>
      </c>
      <c r="BK1557" s="17">
        <f t="shared" si="825"/>
        <v>1.5</v>
      </c>
      <c r="BM1557" s="17">
        <f t="shared" si="847"/>
        <v>1.5</v>
      </c>
      <c r="BX1557" s="18">
        <f t="shared" si="849"/>
        <v>225.20575041173112</v>
      </c>
      <c r="BY1557" s="42">
        <v>0.16</v>
      </c>
      <c r="BZ1557" s="43">
        <f t="shared" si="826"/>
        <v>90.504641057486168</v>
      </c>
      <c r="CA1557" s="18">
        <f t="shared" si="827"/>
        <v>92527.133223184952</v>
      </c>
      <c r="CB1557" s="18">
        <f t="shared" si="848"/>
        <v>3084.237774106165</v>
      </c>
      <c r="CC1557" s="18">
        <f t="shared" si="828"/>
        <v>4019.55526111674</v>
      </c>
      <c r="CD1557" s="25">
        <f t="shared" si="829"/>
        <v>1.3032572569025216</v>
      </c>
      <c r="CE1557" s="26">
        <f t="shared" si="830"/>
        <v>20.269583061275902</v>
      </c>
      <c r="CF1557" s="18">
        <f t="shared" si="831"/>
        <v>183.20575041173109</v>
      </c>
      <c r="CG1557" s="18">
        <f t="shared" si="832"/>
        <v>63.20575041173111</v>
      </c>
      <c r="CH1557" s="18">
        <f t="shared" si="833"/>
        <v>16117.222943207818</v>
      </c>
      <c r="CI1557" s="18">
        <f t="shared" si="834"/>
        <v>1611.7222943207819</v>
      </c>
      <c r="CJ1557" s="18">
        <f t="shared" si="835"/>
        <v>1825.4402528821176</v>
      </c>
      <c r="CK1557" s="25">
        <f t="shared" si="836"/>
        <v>1.1326022226747205</v>
      </c>
      <c r="CL1557" s="26">
        <f t="shared" si="837"/>
        <v>8.45970792084095</v>
      </c>
      <c r="CZ1557" s="18">
        <f t="shared" si="838"/>
        <v>45633.703733766233</v>
      </c>
      <c r="DC1557" s="18">
        <f t="shared" si="839"/>
        <v>2155.8086256175966</v>
      </c>
      <c r="DD1557" s="17">
        <f t="shared" si="840"/>
        <v>1</v>
      </c>
      <c r="DE1557" s="17">
        <f t="shared" si="841"/>
        <v>1</v>
      </c>
      <c r="DF1557" s="17">
        <f t="shared" si="842"/>
        <v>1</v>
      </c>
      <c r="DG1557" s="17">
        <f t="shared" si="843"/>
        <v>2</v>
      </c>
      <c r="DH1557" s="17">
        <f t="shared" si="844"/>
        <v>4</v>
      </c>
      <c r="DI1557" s="17">
        <f t="shared" si="845"/>
        <v>4</v>
      </c>
      <c r="DJ1557" s="20" t="s">
        <v>1594</v>
      </c>
    </row>
    <row r="1558" spans="1:114" x14ac:dyDescent="0.2">
      <c r="A1558" s="15" t="s">
        <v>105</v>
      </c>
      <c r="B1558" s="10" t="s">
        <v>1658</v>
      </c>
      <c r="C1558" s="11">
        <f t="shared" ref="C1558:C1614" si="863">IF(A1558="x",BG1558*$C$4,0)</f>
        <v>2.3864000000000001</v>
      </c>
      <c r="D1558" s="11">
        <f t="shared" si="860"/>
        <v>60</v>
      </c>
      <c r="E1558" s="11">
        <f t="shared" si="860"/>
        <v>20</v>
      </c>
      <c r="F1558" s="11">
        <f t="shared" si="860"/>
        <v>0</v>
      </c>
      <c r="G1558" s="11">
        <f t="shared" si="860"/>
        <v>2</v>
      </c>
      <c r="H1558" s="11">
        <f t="shared" si="860"/>
        <v>0</v>
      </c>
      <c r="I1558" s="11">
        <f t="shared" si="860"/>
        <v>2</v>
      </c>
      <c r="J1558" s="11">
        <f t="shared" si="860"/>
        <v>0</v>
      </c>
      <c r="K1558" s="11">
        <f t="shared" si="860"/>
        <v>0</v>
      </c>
      <c r="L1558" s="11">
        <f t="shared" si="860"/>
        <v>0</v>
      </c>
      <c r="M1558" s="11">
        <f t="shared" si="860"/>
        <v>0</v>
      </c>
      <c r="N1558" s="11">
        <f t="shared" si="860"/>
        <v>0</v>
      </c>
      <c r="O1558" s="11">
        <f t="shared" si="860"/>
        <v>0</v>
      </c>
      <c r="P1558" s="11">
        <f t="shared" si="860"/>
        <v>0</v>
      </c>
      <c r="Q1558" s="11">
        <f t="shared" si="860"/>
        <v>0</v>
      </c>
      <c r="R1558" s="11">
        <f t="shared" si="860"/>
        <v>0</v>
      </c>
      <c r="S1558" s="11">
        <f t="shared" si="846"/>
        <v>0</v>
      </c>
      <c r="T1558" s="11">
        <f t="shared" si="846"/>
        <v>293.6991118430775</v>
      </c>
      <c r="U1558" s="40">
        <f t="shared" ref="U1558:U1614" si="864">IF(A1558="x",BY1558*$U$4,0)</f>
        <v>0.16</v>
      </c>
      <c r="V1558" s="11">
        <f t="shared" si="862"/>
        <v>69.398117948636042</v>
      </c>
      <c r="W1558" s="11">
        <f t="shared" si="862"/>
        <v>116809.09516513579</v>
      </c>
      <c r="X1558" s="11">
        <f t="shared" si="862"/>
        <v>3893.6365055045262</v>
      </c>
      <c r="Y1558" s="11">
        <f t="shared" si="862"/>
        <v>5150.8435745866818</v>
      </c>
      <c r="Z1558" s="11">
        <f t="shared" si="862"/>
        <v>1.3228876314737681</v>
      </c>
      <c r="AA1558" s="11">
        <f t="shared" si="862"/>
        <v>19.942840382795719</v>
      </c>
      <c r="AB1558" s="11">
        <f t="shared" si="862"/>
        <v>245.6991118430775</v>
      </c>
      <c r="AC1558" s="11">
        <f t="shared" si="862"/>
        <v>85.699111843077517</v>
      </c>
      <c r="AD1558" s="11">
        <f t="shared" si="862"/>
        <v>19934.996918899513</v>
      </c>
      <c r="AE1558" s="11">
        <f t="shared" si="862"/>
        <v>1993.4996918899512</v>
      </c>
      <c r="AF1558" s="11">
        <f t="shared" si="859"/>
        <v>2316.8613377251318</v>
      </c>
      <c r="AG1558" s="11">
        <f t="shared" si="859"/>
        <v>1.162208023984501</v>
      </c>
      <c r="AH1558" s="11">
        <f t="shared" si="859"/>
        <v>8.2386635937455566</v>
      </c>
      <c r="AI1558" s="11">
        <f t="shared" si="859"/>
        <v>0</v>
      </c>
      <c r="AJ1558" s="11">
        <f t="shared" si="859"/>
        <v>0</v>
      </c>
      <c r="AK1558" s="11">
        <f t="shared" si="859"/>
        <v>0</v>
      </c>
      <c r="AL1558" s="11">
        <f t="shared" si="859"/>
        <v>0</v>
      </c>
      <c r="AM1558" s="11">
        <f t="shared" si="859"/>
        <v>0</v>
      </c>
      <c r="AN1558" s="11">
        <f t="shared" si="859"/>
        <v>0</v>
      </c>
      <c r="AO1558" s="11">
        <f t="shared" si="859"/>
        <v>0</v>
      </c>
      <c r="AP1558" s="11">
        <f t="shared" si="859"/>
        <v>0</v>
      </c>
      <c r="AQ1558" s="11">
        <f t="shared" si="861"/>
        <v>0</v>
      </c>
      <c r="AR1558" s="11">
        <f t="shared" si="861"/>
        <v>0</v>
      </c>
      <c r="AS1558" s="11">
        <f t="shared" si="861"/>
        <v>0</v>
      </c>
      <c r="AT1558" s="11">
        <f t="shared" si="861"/>
        <v>0</v>
      </c>
      <c r="AU1558" s="11">
        <f t="shared" si="861"/>
        <v>0</v>
      </c>
      <c r="AV1558" s="11">
        <f t="shared" si="861"/>
        <v>57365.052631578947</v>
      </c>
      <c r="AW1558" s="11">
        <f t="shared" si="861"/>
        <v>0</v>
      </c>
      <c r="AX1558" s="11">
        <f t="shared" si="857"/>
        <v>0</v>
      </c>
      <c r="AY1558" s="11">
        <f t="shared" si="857"/>
        <v>2072.5486677646163</v>
      </c>
      <c r="AZ1558" s="11">
        <f t="shared" si="857"/>
        <v>1</v>
      </c>
      <c r="BA1558" s="11">
        <f t="shared" si="857"/>
        <v>1</v>
      </c>
      <c r="BB1558" s="11">
        <f t="shared" si="857"/>
        <v>1</v>
      </c>
      <c r="BC1558" s="11">
        <f t="shared" si="852"/>
        <v>1</v>
      </c>
      <c r="BD1558" s="11">
        <f t="shared" si="852"/>
        <v>1</v>
      </c>
      <c r="BE1558" s="11">
        <f t="shared" si="852"/>
        <v>2</v>
      </c>
      <c r="BF1558" s="15" t="str">
        <f t="shared" ref="BF1558:BF1614" si="865">IF(A1558="x",DJ1558,0)</f>
        <v>ČSN 42 6936</v>
      </c>
      <c r="BG1558" s="42">
        <v>2.3864000000000001</v>
      </c>
      <c r="BH1558" s="17">
        <f t="shared" ref="BH1558:BH1614" si="866">VALUE(MID(B1558,FIND(" ",B1558)+1,LEN(B1558)-LEN(BK1558)-FIND(" ",B1558)-1-LEN(BI1558)-1))</f>
        <v>60</v>
      </c>
      <c r="BI1558" s="17">
        <f t="shared" ref="BI1558:BI1614" si="867">VALUE(MID(B1558,FIND("x",B1558)+1,LEN(B1558)-LEN(BK1558)-FIND("x",B1558)-1))</f>
        <v>20</v>
      </c>
      <c r="BK1558" s="17">
        <f t="shared" ref="BK1558:BK1614" si="868">VALUE(MID(B1558,FIND("x",B1558,FIND("x",B1558)+1)+1,LEN(B1558)-FIND("x",B1558,FIND("x",B1558)+1)))</f>
        <v>2</v>
      </c>
      <c r="BM1558" s="17">
        <f t="shared" si="847"/>
        <v>2</v>
      </c>
      <c r="BX1558" s="18">
        <f t="shared" si="849"/>
        <v>293.6991118430775</v>
      </c>
      <c r="BY1558" s="42">
        <v>0.16</v>
      </c>
      <c r="BZ1558" s="43">
        <f t="shared" ref="BZ1558:BZ1614" si="869">BY1558/(BX1558*0.00000785)</f>
        <v>69.398117948636042</v>
      </c>
      <c r="CA1558" s="18">
        <f t="shared" ref="CA1558:CA1570" si="870">2*((1/12*BK1558*((BH1558-2*(BM1558+BK1558))^3))+((1/12*(BI1558-2*(BM1558+BK1558))*(BK1558^3))+((BI1558-2*(BM1558+BK1558))*BK1558*((BH1558-BK1558)/2)^2))+(((PI()/8-8/(9*PI()))*(BM1558+BK1558)^4)+(1/2*PI()*((BM1558+BK1558)^2)*((BH1558/2-BK1558-BM1558+(4/(3*PI())*(BM1558+BK1558)))^2)))-((PI()/8-8/(9*PI()))*((BM1558)^4))-(1/2*PI()*((BM1558)^2)*((BH1558/2-BK1558-BM1558+(4/(3*PI()))*(BM1558))^2)))</f>
        <v>116809.09516513579</v>
      </c>
      <c r="CB1558" s="18">
        <f t="shared" si="848"/>
        <v>3893.6365055045262</v>
      </c>
      <c r="CC1558" s="18">
        <f t="shared" ref="CC1558:CC1570" si="871">2*(BK1558*(BH1558/2-BM1558-BK1558)^2+(BI1558-2*(BM1558+BK1558))*BK1558*(BH1558/2-BK1558/2)+1/2*PI()*((BM1558+BK1558)^2)*(BH1558/2-(1-4/(3*PI()))*(BM1558+BK1558))-1/2*PI()*((BM1558)^2)*(BH1558/2-BK1558-(1-4/(3*PI()))*(BM1558)))</f>
        <v>5150.8435745866818</v>
      </c>
      <c r="CD1558" s="25">
        <f t="shared" ref="CD1558:CD1614" si="872">CC1558/CB1558</f>
        <v>1.3228876314737681</v>
      </c>
      <c r="CE1558" s="26">
        <f t="shared" ref="CE1558:CE1614" si="873">SQRT(CA1558/BX1558)</f>
        <v>19.942840382795719</v>
      </c>
      <c r="CF1558" s="18">
        <f t="shared" ref="CF1558:CF1614" si="874">2*BK1558*(BH1558-2*(BM1558+BK1558))+PI()*(BM1558+BK1558)^2-PI()*(BM1558)^2</f>
        <v>245.6991118430775</v>
      </c>
      <c r="CG1558" s="18">
        <f t="shared" ref="CG1558:CG1614" si="875">2*BK1558*(BI1558-2*(BM1558+BK1558))+PI()*(BM1558+BK1558)^2-PI()*(BM1558)^2</f>
        <v>85.699111843077517</v>
      </c>
      <c r="CH1558" s="18">
        <f t="shared" ref="CH1558:CH1570" si="876">2*((1/12*BK1558*((BI1558-2*(BM1558+BK1558))^3))+((1/12*(BH1558-2*(BM1558+BK1558))*(BK1558^3))+((BH1558-2*(BM1558+BK1558))*BK1558*((BI1558-BK1558)/2)^2))+(((PI()/8-8/(9*PI()))*(BM1558+BK1558)^4)+(1/2*PI()*((BM1558+BK1558)^2)*((BI1558/2-BK1558-BM1558+(4/(3*PI())*(BM1558+BK1558)))^2)))-((PI()/8-8/(9*PI()))*((BM1558)^4))-(1/2*PI()*((BM1558)^2)*((BI1558/2-BK1558-BM1558+(4/(3*PI()))*(BM1558))^2)))</f>
        <v>19934.996918899513</v>
      </c>
      <c r="CI1558" s="18">
        <f t="shared" ref="CI1558:CI1570" si="877">2*CH1558/BI1558</f>
        <v>1993.4996918899512</v>
      </c>
      <c r="CJ1558" s="18">
        <f t="shared" ref="CJ1558:CJ1570" si="878">2*(BK1558*(BI1558/2-BM1558-BK1558)^2+(BH1558-2*(BM1558+BK1558))*BK1558*(BI1558/2-BK1558/2)+1/2*PI()*((BM1558+BK1558)^2)*(BI1558/2-(1-4/(3*PI()))*(BM1558+BK1558))-1/2*PI()*((BM1558)^2)*(BI1558/2-BK1558-(1-4/(3*PI()))*(BM1558)))</f>
        <v>2316.8613377251318</v>
      </c>
      <c r="CK1558" s="25">
        <f t="shared" ref="CK1558:CK1614" si="879">CJ1558/CI1558</f>
        <v>1.162208023984501</v>
      </c>
      <c r="CL1558" s="26">
        <f t="shared" ref="CL1558:CL1614" si="880">SQRT(CH1558/BX1558)</f>
        <v>8.2386635937455566</v>
      </c>
      <c r="CZ1558" s="18">
        <f t="shared" ref="CZ1558:CZ1614" si="881">2*(BK1558^2)*((BI1558-BK1558)^2)*((BH1558-BK1558)^2)/(BI1558*BK1558+BH1558*BK1558-2*BK1558^2)</f>
        <v>57365.052631578947</v>
      </c>
      <c r="DC1558" s="18">
        <f t="shared" ref="DC1558:DC1614" si="882">((BI1558-2*(BM1558+BK1558))*(BH1558-BK1558)+PI()*(BM1558+BK1558/2)^2+(BH1558-2*(BM1558+BK1558))*(BM1558+BK1558/2)*2)*2</f>
        <v>2072.5486677646163</v>
      </c>
      <c r="DD1558" s="17">
        <f t="shared" ref="DD1558:DD1614" si="883">IF(MAX((BH1558-2*(BM1558+BK1558))/BK1558,(BI1558-2*(BM1558+BK1558))/BK1558)&lt;=124*1,IF(MAX((BH1558-2*(BM1558+BK1558))/BK1558,(BI1558-2*(BM1558+BK1558))/BK1558)&lt;=83*1,IF(MAX((BH1558-2*(BM1558+BK1558))/BK1558,(BI1558-2*(BM1558+BK1558))/BK1558)&lt;=72*1,1,2),3),4)</f>
        <v>1</v>
      </c>
      <c r="DE1558" s="17">
        <f t="shared" ref="DE1558:DE1614" si="884">IF(MAX((BH1558-2*(BM1558+BK1558))/BK1558,(BI1558-2*(BM1558+BK1558))/BK1558)&lt;=124*0.81,IF(MAX((BH1558-2*(BM1558+BK1558))/BK1558,(BI1558-2*(BM1558+BK1558))/BK1558)&lt;=83*0.81,IF(MAX((BH1558-2*(BM1558+BK1558))/BK1558,(BI1558-2*(BM1558+BK1558))/BK1558)&lt;=72*0.81,1,2),3),4)</f>
        <v>1</v>
      </c>
      <c r="DF1558" s="17">
        <f t="shared" ref="DF1558:DF1614" si="885">IF(MAX((BH1558-2*(BM1558+BK1558))/BK1558,(BI1558-2*(BM1558+BK1558))/BK1558)&lt;=124*0.71,IF(MAX((BH1558-2*(BM1558+BK1558))/BK1558,(BI1558-2*(BM1558+BK1558))/BK1558)&lt;=83*0.71,IF(MAX((BH1558-2*(BM1558+BK1558))/BK1558,(BI1558-2*(BM1558+BK1558))/BK1558)&lt;=72*0.71,1,2),3),4)</f>
        <v>1</v>
      </c>
      <c r="DG1558" s="17">
        <f t="shared" ref="DG1558:DG1614" si="886">IF(MAX((BH1558-2*(BM1558+BK1558))/BK1558,(BI1558-2*(BM1558+BK1558))/BK1558)&lt;=42*1,IF(MAX((BH1558-2*(BM1558+BK1558))/BK1558,(BI1558-2*(BM1558+BK1558))/BK1558)&lt;=38*1,IF(MAX((BH1558-2*(BM1558+BK1558))/BK1558,(BI1558-2*(BM1558+BK1558))/BK1558)&lt;=33*1,1,2),3),4)</f>
        <v>1</v>
      </c>
      <c r="DH1558" s="17">
        <f t="shared" ref="DH1558:DH1614" si="887">IF(MAX((BH1558-2*(BM1558+BK1558))/BK1558,(BI1558-2*(BM1558+BK1558))/BK1558)&lt;=42*0.81,IF(MAX((BH1558-2*(BM1558+BK1558))/BK1558,(BI1558-2*(BM1558+BK1558))/BK1558)&lt;=38*0.81,IF(MAX((BH1558-2*(BM1558+BK1558))/BK1558,(BI1558-2*(BM1558+BK1558))/BK1558)&lt;=33*0.81,1,2),3),4)</f>
        <v>1</v>
      </c>
      <c r="DI1558" s="17">
        <f t="shared" ref="DI1558:DI1614" si="888">IF(MAX((BH1558-2*(BM1558+BK1558))/BK1558,(BI1558-2*(BM1558+BK1558))/BK1558)&lt;=42*0.71,IF(MAX((BH1558-2*(BM1558+BK1558))/BK1558,(BI1558-2*(BM1558+BK1558))/BK1558)&lt;=38*0.71,IF(MAX((BH1558-2*(BM1558+BK1558))/BK1558,(BI1558-2*(BM1558+BK1558))/BK1558)&lt;=33*0.71,1,2),3),4)</f>
        <v>2</v>
      </c>
      <c r="DJ1558" s="20" t="s">
        <v>1594</v>
      </c>
    </row>
    <row r="1559" spans="1:114" x14ac:dyDescent="0.2">
      <c r="A1559" s="15" t="s">
        <v>105</v>
      </c>
      <c r="B1559" s="10" t="s">
        <v>1659</v>
      </c>
      <c r="C1559" s="11">
        <f t="shared" si="863"/>
        <v>2.0488499999999998</v>
      </c>
      <c r="D1559" s="11">
        <f t="shared" si="860"/>
        <v>60</v>
      </c>
      <c r="E1559" s="11">
        <f t="shared" si="860"/>
        <v>30</v>
      </c>
      <c r="F1559" s="11">
        <f t="shared" si="860"/>
        <v>0</v>
      </c>
      <c r="G1559" s="11">
        <f t="shared" si="860"/>
        <v>1.5</v>
      </c>
      <c r="H1559" s="11">
        <f t="shared" si="860"/>
        <v>0</v>
      </c>
      <c r="I1559" s="11">
        <f t="shared" si="860"/>
        <v>1.5</v>
      </c>
      <c r="J1559" s="11">
        <f t="shared" si="860"/>
        <v>0</v>
      </c>
      <c r="K1559" s="11">
        <f t="shared" si="860"/>
        <v>0</v>
      </c>
      <c r="L1559" s="11">
        <f t="shared" si="860"/>
        <v>0</v>
      </c>
      <c r="M1559" s="11">
        <f t="shared" si="860"/>
        <v>0</v>
      </c>
      <c r="N1559" s="11">
        <f t="shared" si="860"/>
        <v>0</v>
      </c>
      <c r="O1559" s="11">
        <f t="shared" si="860"/>
        <v>0</v>
      </c>
      <c r="P1559" s="11">
        <f t="shared" si="860"/>
        <v>0</v>
      </c>
      <c r="Q1559" s="11">
        <f t="shared" si="860"/>
        <v>0</v>
      </c>
      <c r="R1559" s="11">
        <f t="shared" si="860"/>
        <v>0</v>
      </c>
      <c r="S1559" s="11">
        <f t="shared" si="860"/>
        <v>0</v>
      </c>
      <c r="T1559" s="11">
        <f t="shared" ref="T1559:T1622" si="889">IF($A1559="x",BX1559,"")</f>
        <v>255.20575041173112</v>
      </c>
      <c r="U1559" s="40">
        <f t="shared" si="864"/>
        <v>0.18</v>
      </c>
      <c r="V1559" s="11">
        <f t="shared" si="862"/>
        <v>89.848823032940786</v>
      </c>
      <c r="W1559" s="11">
        <f t="shared" si="862"/>
        <v>118199.63322318495</v>
      </c>
      <c r="X1559" s="11">
        <f t="shared" si="862"/>
        <v>3939.987774106165</v>
      </c>
      <c r="Y1559" s="11">
        <f t="shared" si="862"/>
        <v>4897.0552611167404</v>
      </c>
      <c r="Z1559" s="11">
        <f t="shared" si="862"/>
        <v>1.2429112834563802</v>
      </c>
      <c r="AA1559" s="11">
        <f t="shared" si="862"/>
        <v>21.521019277676643</v>
      </c>
      <c r="AB1559" s="11">
        <f t="shared" si="862"/>
        <v>183.20575041173109</v>
      </c>
      <c r="AC1559" s="11">
        <f t="shared" si="862"/>
        <v>93.205750411731103</v>
      </c>
      <c r="AD1559" s="11">
        <f t="shared" si="862"/>
        <v>40251.769232322273</v>
      </c>
      <c r="AE1559" s="11">
        <f t="shared" si="862"/>
        <v>2683.4512821548183</v>
      </c>
      <c r="AF1559" s="11">
        <f t="shared" si="859"/>
        <v>3026.4690049407736</v>
      </c>
      <c r="AG1559" s="11">
        <f t="shared" si="859"/>
        <v>1.1278270729441047</v>
      </c>
      <c r="AH1559" s="11">
        <f t="shared" si="859"/>
        <v>12.558774402907824</v>
      </c>
      <c r="AI1559" s="11">
        <f t="shared" si="859"/>
        <v>0</v>
      </c>
      <c r="AJ1559" s="11">
        <f t="shared" si="859"/>
        <v>0</v>
      </c>
      <c r="AK1559" s="11">
        <f t="shared" si="859"/>
        <v>0</v>
      </c>
      <c r="AL1559" s="11">
        <f t="shared" si="859"/>
        <v>0</v>
      </c>
      <c r="AM1559" s="11">
        <f t="shared" si="859"/>
        <v>0</v>
      </c>
      <c r="AN1559" s="11">
        <f t="shared" si="859"/>
        <v>0</v>
      </c>
      <c r="AO1559" s="11">
        <f t="shared" si="859"/>
        <v>0</v>
      </c>
      <c r="AP1559" s="11">
        <f t="shared" si="859"/>
        <v>0</v>
      </c>
      <c r="AQ1559" s="11">
        <f t="shared" si="861"/>
        <v>0</v>
      </c>
      <c r="AR1559" s="11">
        <f t="shared" si="861"/>
        <v>0</v>
      </c>
      <c r="AS1559" s="11">
        <f t="shared" si="861"/>
        <v>0</v>
      </c>
      <c r="AT1559" s="11">
        <f t="shared" si="861"/>
        <v>0</v>
      </c>
      <c r="AU1559" s="11">
        <f t="shared" si="861"/>
        <v>0</v>
      </c>
      <c r="AV1559" s="11">
        <f t="shared" si="861"/>
        <v>95852.50215517242</v>
      </c>
      <c r="AW1559" s="11">
        <f t="shared" si="861"/>
        <v>0</v>
      </c>
      <c r="AX1559" s="11">
        <f t="shared" si="857"/>
        <v>0</v>
      </c>
      <c r="AY1559" s="11">
        <f t="shared" si="857"/>
        <v>3325.8086256175966</v>
      </c>
      <c r="AZ1559" s="11">
        <f t="shared" si="857"/>
        <v>1</v>
      </c>
      <c r="BA1559" s="11">
        <f t="shared" si="857"/>
        <v>1</v>
      </c>
      <c r="BB1559" s="11">
        <f t="shared" si="857"/>
        <v>1</v>
      </c>
      <c r="BC1559" s="11">
        <f t="shared" si="852"/>
        <v>2</v>
      </c>
      <c r="BD1559" s="11">
        <f t="shared" si="852"/>
        <v>4</v>
      </c>
      <c r="BE1559" s="11">
        <f t="shared" si="852"/>
        <v>4</v>
      </c>
      <c r="BF1559" s="15" t="str">
        <f t="shared" si="865"/>
        <v>ČSN 42 6936</v>
      </c>
      <c r="BG1559" s="42">
        <v>2.0488499999999998</v>
      </c>
      <c r="BH1559" s="17">
        <f t="shared" si="866"/>
        <v>60</v>
      </c>
      <c r="BI1559" s="17">
        <f t="shared" si="867"/>
        <v>30</v>
      </c>
      <c r="BK1559" s="17">
        <f t="shared" si="868"/>
        <v>1.5</v>
      </c>
      <c r="BM1559" s="17">
        <f t="shared" ref="BM1559:BM1614" si="890">BK1559</f>
        <v>1.5</v>
      </c>
      <c r="BX1559" s="18">
        <f t="shared" si="849"/>
        <v>255.20575041173112</v>
      </c>
      <c r="BY1559" s="42">
        <v>0.18</v>
      </c>
      <c r="BZ1559" s="43">
        <f t="shared" si="869"/>
        <v>89.848823032940786</v>
      </c>
      <c r="CA1559" s="18">
        <f t="shared" si="870"/>
        <v>118199.63322318495</v>
      </c>
      <c r="CB1559" s="18">
        <f t="shared" ref="CB1559:CB1614" si="891">2*CA1559/BH1559</f>
        <v>3939.987774106165</v>
      </c>
      <c r="CC1559" s="18">
        <f t="shared" si="871"/>
        <v>4897.0552611167404</v>
      </c>
      <c r="CD1559" s="25">
        <f t="shared" si="872"/>
        <v>1.2429112834563802</v>
      </c>
      <c r="CE1559" s="26">
        <f t="shared" si="873"/>
        <v>21.521019277676643</v>
      </c>
      <c r="CF1559" s="18">
        <f t="shared" si="874"/>
        <v>183.20575041173109</v>
      </c>
      <c r="CG1559" s="18">
        <f t="shared" si="875"/>
        <v>93.205750411731103</v>
      </c>
      <c r="CH1559" s="18">
        <f t="shared" si="876"/>
        <v>40251.769232322273</v>
      </c>
      <c r="CI1559" s="18">
        <f t="shared" si="877"/>
        <v>2683.4512821548183</v>
      </c>
      <c r="CJ1559" s="18">
        <f t="shared" si="878"/>
        <v>3026.4690049407736</v>
      </c>
      <c r="CK1559" s="25">
        <f t="shared" si="879"/>
        <v>1.1278270729441047</v>
      </c>
      <c r="CL1559" s="26">
        <f t="shared" si="880"/>
        <v>12.558774402907824</v>
      </c>
      <c r="CZ1559" s="18">
        <f t="shared" si="881"/>
        <v>95852.50215517242</v>
      </c>
      <c r="DC1559" s="18">
        <f t="shared" si="882"/>
        <v>3325.8086256175966</v>
      </c>
      <c r="DD1559" s="17">
        <f t="shared" si="883"/>
        <v>1</v>
      </c>
      <c r="DE1559" s="17">
        <f t="shared" si="884"/>
        <v>1</v>
      </c>
      <c r="DF1559" s="17">
        <f t="shared" si="885"/>
        <v>1</v>
      </c>
      <c r="DG1559" s="17">
        <f t="shared" si="886"/>
        <v>2</v>
      </c>
      <c r="DH1559" s="17">
        <f t="shared" si="887"/>
        <v>4</v>
      </c>
      <c r="DI1559" s="17">
        <f t="shared" si="888"/>
        <v>4</v>
      </c>
      <c r="DJ1559" s="20" t="s">
        <v>1594</v>
      </c>
    </row>
    <row r="1560" spans="1:114" x14ac:dyDescent="0.2">
      <c r="A1560" s="15" t="s">
        <v>105</v>
      </c>
      <c r="B1560" s="10" t="s">
        <v>1660</v>
      </c>
      <c r="C1560" s="11">
        <f t="shared" si="863"/>
        <v>2.7004000000000001</v>
      </c>
      <c r="D1560" s="11">
        <f t="shared" si="860"/>
        <v>60</v>
      </c>
      <c r="E1560" s="11">
        <f t="shared" si="860"/>
        <v>30</v>
      </c>
      <c r="F1560" s="11">
        <f t="shared" si="860"/>
        <v>0</v>
      </c>
      <c r="G1560" s="11">
        <f t="shared" si="860"/>
        <v>2</v>
      </c>
      <c r="H1560" s="11">
        <f t="shared" si="860"/>
        <v>0</v>
      </c>
      <c r="I1560" s="11">
        <f t="shared" si="860"/>
        <v>2</v>
      </c>
      <c r="J1560" s="11">
        <f t="shared" si="860"/>
        <v>0</v>
      </c>
      <c r="K1560" s="11">
        <f t="shared" si="860"/>
        <v>0</v>
      </c>
      <c r="L1560" s="11">
        <f t="shared" si="860"/>
        <v>0</v>
      </c>
      <c r="M1560" s="11">
        <f t="shared" si="860"/>
        <v>0</v>
      </c>
      <c r="N1560" s="11">
        <f t="shared" si="860"/>
        <v>0</v>
      </c>
      <c r="O1560" s="11">
        <f t="shared" si="860"/>
        <v>0</v>
      </c>
      <c r="P1560" s="11">
        <f t="shared" si="860"/>
        <v>0</v>
      </c>
      <c r="Q1560" s="11">
        <f t="shared" si="860"/>
        <v>0</v>
      </c>
      <c r="R1560" s="11">
        <f t="shared" si="860"/>
        <v>0</v>
      </c>
      <c r="S1560" s="11">
        <f t="shared" si="860"/>
        <v>0</v>
      </c>
      <c r="T1560" s="11">
        <f t="shared" si="889"/>
        <v>333.6991118430775</v>
      </c>
      <c r="U1560" s="40">
        <f t="shared" si="864"/>
        <v>0.18</v>
      </c>
      <c r="V1560" s="11">
        <f t="shared" si="862"/>
        <v>68.714406157950222</v>
      </c>
      <c r="W1560" s="11">
        <f t="shared" si="862"/>
        <v>150462.42849846912</v>
      </c>
      <c r="X1560" s="11">
        <f t="shared" si="862"/>
        <v>5015.4142832823036</v>
      </c>
      <c r="Y1560" s="11">
        <f t="shared" si="862"/>
        <v>6310.8435745866818</v>
      </c>
      <c r="Z1560" s="11">
        <f t="shared" si="862"/>
        <v>1.2582895884837242</v>
      </c>
      <c r="AA1560" s="11">
        <f t="shared" si="862"/>
        <v>21.234229562893585</v>
      </c>
      <c r="AB1560" s="11">
        <f t="shared" si="862"/>
        <v>245.6991118430775</v>
      </c>
      <c r="AC1560" s="11">
        <f t="shared" si="862"/>
        <v>125.69911184307752</v>
      </c>
      <c r="AD1560" s="11">
        <f t="shared" si="862"/>
        <v>50779.4214255611</v>
      </c>
      <c r="AE1560" s="11">
        <f t="shared" si="862"/>
        <v>3385.2947617040732</v>
      </c>
      <c r="AF1560" s="11">
        <f t="shared" si="859"/>
        <v>3885.3568969405196</v>
      </c>
      <c r="AG1560" s="11">
        <f t="shared" si="859"/>
        <v>1.1477159805678865</v>
      </c>
      <c r="AH1560" s="11">
        <f t="shared" si="859"/>
        <v>12.335772425071669</v>
      </c>
      <c r="AI1560" s="11">
        <f t="shared" si="859"/>
        <v>0</v>
      </c>
      <c r="AJ1560" s="11">
        <f t="shared" si="859"/>
        <v>0</v>
      </c>
      <c r="AK1560" s="11">
        <f t="shared" si="859"/>
        <v>0</v>
      </c>
      <c r="AL1560" s="11">
        <f t="shared" si="859"/>
        <v>0</v>
      </c>
      <c r="AM1560" s="11">
        <f t="shared" si="859"/>
        <v>0</v>
      </c>
      <c r="AN1560" s="11">
        <f t="shared" si="859"/>
        <v>0</v>
      </c>
      <c r="AO1560" s="11">
        <f t="shared" si="859"/>
        <v>0</v>
      </c>
      <c r="AP1560" s="11">
        <f t="shared" si="859"/>
        <v>0</v>
      </c>
      <c r="AQ1560" s="11">
        <f t="shared" si="861"/>
        <v>0</v>
      </c>
      <c r="AR1560" s="11">
        <f t="shared" si="861"/>
        <v>0</v>
      </c>
      <c r="AS1560" s="11">
        <f t="shared" si="861"/>
        <v>0</v>
      </c>
      <c r="AT1560" s="11">
        <f t="shared" si="861"/>
        <v>0</v>
      </c>
      <c r="AU1560" s="11">
        <f t="shared" si="861"/>
        <v>0</v>
      </c>
      <c r="AV1560" s="11">
        <f t="shared" si="861"/>
        <v>122668.6511627907</v>
      </c>
      <c r="AW1560" s="11">
        <f t="shared" si="861"/>
        <v>0</v>
      </c>
      <c r="AX1560" s="11">
        <f t="shared" si="857"/>
        <v>0</v>
      </c>
      <c r="AY1560" s="11">
        <f t="shared" si="857"/>
        <v>3232.5486677646163</v>
      </c>
      <c r="AZ1560" s="11">
        <f t="shared" si="857"/>
        <v>1</v>
      </c>
      <c r="BA1560" s="11">
        <f t="shared" si="857"/>
        <v>1</v>
      </c>
      <c r="BB1560" s="11">
        <f t="shared" si="857"/>
        <v>1</v>
      </c>
      <c r="BC1560" s="11">
        <f t="shared" si="852"/>
        <v>1</v>
      </c>
      <c r="BD1560" s="11">
        <f t="shared" si="852"/>
        <v>1</v>
      </c>
      <c r="BE1560" s="11">
        <f t="shared" si="852"/>
        <v>2</v>
      </c>
      <c r="BF1560" s="15" t="str">
        <f t="shared" si="865"/>
        <v>ČSN 42 6936</v>
      </c>
      <c r="BG1560" s="42">
        <v>2.7004000000000001</v>
      </c>
      <c r="BH1560" s="17">
        <f t="shared" si="866"/>
        <v>60</v>
      </c>
      <c r="BI1560" s="17">
        <f t="shared" si="867"/>
        <v>30</v>
      </c>
      <c r="BK1560" s="17">
        <f t="shared" si="868"/>
        <v>2</v>
      </c>
      <c r="BM1560" s="17">
        <f t="shared" si="890"/>
        <v>2</v>
      </c>
      <c r="BX1560" s="18">
        <f t="shared" ref="BX1560:BX1614" si="892">2*BK1560*(BH1560+BI1560-4*(BM1560+BK1560))+PI()*((BM1560+BK1560)^2-BK1560^2)</f>
        <v>333.6991118430775</v>
      </c>
      <c r="BY1560" s="42">
        <v>0.18</v>
      </c>
      <c r="BZ1560" s="43">
        <f t="shared" si="869"/>
        <v>68.714406157950222</v>
      </c>
      <c r="CA1560" s="18">
        <f t="shared" si="870"/>
        <v>150462.42849846912</v>
      </c>
      <c r="CB1560" s="18">
        <f t="shared" si="891"/>
        <v>5015.4142832823036</v>
      </c>
      <c r="CC1560" s="18">
        <f t="shared" si="871"/>
        <v>6310.8435745866818</v>
      </c>
      <c r="CD1560" s="25">
        <f t="shared" si="872"/>
        <v>1.2582895884837242</v>
      </c>
      <c r="CE1560" s="26">
        <f t="shared" si="873"/>
        <v>21.234229562893585</v>
      </c>
      <c r="CF1560" s="18">
        <f t="shared" si="874"/>
        <v>245.6991118430775</v>
      </c>
      <c r="CG1560" s="18">
        <f t="shared" si="875"/>
        <v>125.69911184307752</v>
      </c>
      <c r="CH1560" s="18">
        <f t="shared" si="876"/>
        <v>50779.4214255611</v>
      </c>
      <c r="CI1560" s="18">
        <f t="shared" si="877"/>
        <v>3385.2947617040732</v>
      </c>
      <c r="CJ1560" s="18">
        <f t="shared" si="878"/>
        <v>3885.3568969405196</v>
      </c>
      <c r="CK1560" s="25">
        <f t="shared" si="879"/>
        <v>1.1477159805678865</v>
      </c>
      <c r="CL1560" s="26">
        <f t="shared" si="880"/>
        <v>12.335772425071669</v>
      </c>
      <c r="CZ1560" s="18">
        <f t="shared" si="881"/>
        <v>122668.6511627907</v>
      </c>
      <c r="DC1560" s="18">
        <f t="shared" si="882"/>
        <v>3232.5486677646163</v>
      </c>
      <c r="DD1560" s="17">
        <f t="shared" si="883"/>
        <v>1</v>
      </c>
      <c r="DE1560" s="17">
        <f t="shared" si="884"/>
        <v>1</v>
      </c>
      <c r="DF1560" s="17">
        <f t="shared" si="885"/>
        <v>1</v>
      </c>
      <c r="DG1560" s="17">
        <f t="shared" si="886"/>
        <v>1</v>
      </c>
      <c r="DH1560" s="17">
        <f t="shared" si="887"/>
        <v>1</v>
      </c>
      <c r="DI1560" s="17">
        <f t="shared" si="888"/>
        <v>2</v>
      </c>
      <c r="DJ1560" s="20" t="s">
        <v>1594</v>
      </c>
    </row>
    <row r="1561" spans="1:114" x14ac:dyDescent="0.2">
      <c r="A1561" s="15" t="s">
        <v>105</v>
      </c>
      <c r="B1561" s="10" t="s">
        <v>1661</v>
      </c>
      <c r="C1561" s="11">
        <f t="shared" si="863"/>
        <v>3.3362500000000002</v>
      </c>
      <c r="D1561" s="11">
        <f t="shared" si="860"/>
        <v>60</v>
      </c>
      <c r="E1561" s="11">
        <f t="shared" si="860"/>
        <v>30</v>
      </c>
      <c r="F1561" s="11">
        <f t="shared" si="860"/>
        <v>0</v>
      </c>
      <c r="G1561" s="11">
        <f t="shared" si="860"/>
        <v>2.5</v>
      </c>
      <c r="H1561" s="11">
        <f t="shared" si="860"/>
        <v>0</v>
      </c>
      <c r="I1561" s="11">
        <f t="shared" si="860"/>
        <v>2.5</v>
      </c>
      <c r="J1561" s="11">
        <f t="shared" si="860"/>
        <v>0</v>
      </c>
      <c r="K1561" s="11">
        <f t="shared" si="860"/>
        <v>0</v>
      </c>
      <c r="L1561" s="11">
        <f t="shared" si="860"/>
        <v>0</v>
      </c>
      <c r="M1561" s="11">
        <f t="shared" si="860"/>
        <v>0</v>
      </c>
      <c r="N1561" s="11">
        <f t="shared" si="860"/>
        <v>0</v>
      </c>
      <c r="O1561" s="11">
        <f t="shared" si="860"/>
        <v>0</v>
      </c>
      <c r="P1561" s="11">
        <f t="shared" si="860"/>
        <v>0</v>
      </c>
      <c r="Q1561" s="11">
        <f t="shared" si="860"/>
        <v>0</v>
      </c>
      <c r="R1561" s="11">
        <f t="shared" si="860"/>
        <v>0</v>
      </c>
      <c r="S1561" s="11">
        <f t="shared" si="860"/>
        <v>0</v>
      </c>
      <c r="T1561" s="11">
        <f t="shared" si="889"/>
        <v>408.90486225480862</v>
      </c>
      <c r="U1561" s="40">
        <f t="shared" si="864"/>
        <v>0.18</v>
      </c>
      <c r="V1561" s="11">
        <f t="shared" si="862"/>
        <v>56.07645793031368</v>
      </c>
      <c r="W1561" s="11">
        <f t="shared" si="862"/>
        <v>179359.0664789544</v>
      </c>
      <c r="X1561" s="11">
        <f t="shared" si="862"/>
        <v>5978.6355492984794</v>
      </c>
      <c r="Y1561" s="11">
        <f t="shared" si="862"/>
        <v>7618.4548897035493</v>
      </c>
      <c r="Z1561" s="11">
        <f t="shared" si="862"/>
        <v>1.2742798631700309</v>
      </c>
      <c r="AA1561" s="11">
        <f t="shared" si="862"/>
        <v>20.94356119494396</v>
      </c>
      <c r="AB1561" s="11">
        <f t="shared" si="862"/>
        <v>308.90486225480862</v>
      </c>
      <c r="AC1561" s="11">
        <f t="shared" si="862"/>
        <v>158.90486225480865</v>
      </c>
      <c r="AD1561" s="11">
        <f t="shared" si="862"/>
        <v>59996.513795179897</v>
      </c>
      <c r="AE1561" s="11">
        <f t="shared" si="862"/>
        <v>3999.7675863453264</v>
      </c>
      <c r="AF1561" s="11">
        <f t="shared" si="859"/>
        <v>4672.3819558814193</v>
      </c>
      <c r="AG1561" s="11">
        <f t="shared" si="859"/>
        <v>1.1681633632494819</v>
      </c>
      <c r="AH1561" s="11">
        <f t="shared" si="859"/>
        <v>12.113004273905377</v>
      </c>
      <c r="AI1561" s="11">
        <f t="shared" si="859"/>
        <v>0</v>
      </c>
      <c r="AJ1561" s="11">
        <f t="shared" si="859"/>
        <v>0</v>
      </c>
      <c r="AK1561" s="11">
        <f t="shared" si="859"/>
        <v>0</v>
      </c>
      <c r="AL1561" s="11">
        <f t="shared" si="859"/>
        <v>0</v>
      </c>
      <c r="AM1561" s="11">
        <f t="shared" si="859"/>
        <v>0</v>
      </c>
      <c r="AN1561" s="11">
        <f t="shared" si="859"/>
        <v>0</v>
      </c>
      <c r="AO1561" s="11">
        <f t="shared" si="859"/>
        <v>0</v>
      </c>
      <c r="AP1561" s="11">
        <f t="shared" si="859"/>
        <v>0</v>
      </c>
      <c r="AQ1561" s="11">
        <f t="shared" si="861"/>
        <v>0</v>
      </c>
      <c r="AR1561" s="11">
        <f t="shared" si="861"/>
        <v>0</v>
      </c>
      <c r="AS1561" s="11">
        <f t="shared" si="861"/>
        <v>0</v>
      </c>
      <c r="AT1561" s="11">
        <f t="shared" si="861"/>
        <v>0</v>
      </c>
      <c r="AU1561" s="11">
        <f t="shared" si="861"/>
        <v>0</v>
      </c>
      <c r="AV1561" s="11">
        <f t="shared" si="861"/>
        <v>147079.5036764706</v>
      </c>
      <c r="AW1561" s="11">
        <f t="shared" si="861"/>
        <v>0</v>
      </c>
      <c r="AX1561" s="11">
        <f t="shared" si="857"/>
        <v>0</v>
      </c>
      <c r="AY1561" s="11">
        <f t="shared" si="857"/>
        <v>3138.3572933822129</v>
      </c>
      <c r="AZ1561" s="11">
        <f t="shared" si="857"/>
        <v>1</v>
      </c>
      <c r="BA1561" s="11">
        <f t="shared" si="857"/>
        <v>1</v>
      </c>
      <c r="BB1561" s="11">
        <f t="shared" si="857"/>
        <v>1</v>
      </c>
      <c r="BC1561" s="11">
        <f t="shared" si="852"/>
        <v>1</v>
      </c>
      <c r="BD1561" s="11">
        <f t="shared" si="852"/>
        <v>1</v>
      </c>
      <c r="BE1561" s="11">
        <f t="shared" si="852"/>
        <v>1</v>
      </c>
      <c r="BF1561" s="15" t="str">
        <f t="shared" si="865"/>
        <v>ČSN 42 6936</v>
      </c>
      <c r="BG1561" s="42">
        <v>3.3362500000000002</v>
      </c>
      <c r="BH1561" s="17">
        <f t="shared" si="866"/>
        <v>60</v>
      </c>
      <c r="BI1561" s="17">
        <f t="shared" si="867"/>
        <v>30</v>
      </c>
      <c r="BK1561" s="17">
        <f t="shared" si="868"/>
        <v>2.5</v>
      </c>
      <c r="BM1561" s="17">
        <f t="shared" si="890"/>
        <v>2.5</v>
      </c>
      <c r="BX1561" s="18">
        <f t="shared" si="892"/>
        <v>408.90486225480862</v>
      </c>
      <c r="BY1561" s="42">
        <v>0.18</v>
      </c>
      <c r="BZ1561" s="43">
        <f t="shared" si="869"/>
        <v>56.07645793031368</v>
      </c>
      <c r="CA1561" s="18">
        <f t="shared" si="870"/>
        <v>179359.0664789544</v>
      </c>
      <c r="CB1561" s="18">
        <f t="shared" si="891"/>
        <v>5978.6355492984794</v>
      </c>
      <c r="CC1561" s="18">
        <f t="shared" si="871"/>
        <v>7618.4548897035493</v>
      </c>
      <c r="CD1561" s="25">
        <f t="shared" si="872"/>
        <v>1.2742798631700309</v>
      </c>
      <c r="CE1561" s="26">
        <f t="shared" si="873"/>
        <v>20.94356119494396</v>
      </c>
      <c r="CF1561" s="18">
        <f t="shared" si="874"/>
        <v>308.90486225480862</v>
      </c>
      <c r="CG1561" s="18">
        <f t="shared" si="875"/>
        <v>158.90486225480865</v>
      </c>
      <c r="CH1561" s="18">
        <f t="shared" si="876"/>
        <v>59996.513795179897</v>
      </c>
      <c r="CI1561" s="18">
        <f t="shared" si="877"/>
        <v>3999.7675863453264</v>
      </c>
      <c r="CJ1561" s="18">
        <f t="shared" si="878"/>
        <v>4672.3819558814193</v>
      </c>
      <c r="CK1561" s="25">
        <f t="shared" si="879"/>
        <v>1.1681633632494819</v>
      </c>
      <c r="CL1561" s="26">
        <f t="shared" si="880"/>
        <v>12.113004273905377</v>
      </c>
      <c r="CZ1561" s="18">
        <f t="shared" si="881"/>
        <v>147079.5036764706</v>
      </c>
      <c r="DC1561" s="18">
        <f t="shared" si="882"/>
        <v>3138.3572933822129</v>
      </c>
      <c r="DD1561" s="17">
        <f t="shared" si="883"/>
        <v>1</v>
      </c>
      <c r="DE1561" s="17">
        <f t="shared" si="884"/>
        <v>1</v>
      </c>
      <c r="DF1561" s="17">
        <f t="shared" si="885"/>
        <v>1</v>
      </c>
      <c r="DG1561" s="17">
        <f t="shared" si="886"/>
        <v>1</v>
      </c>
      <c r="DH1561" s="17">
        <f t="shared" si="887"/>
        <v>1</v>
      </c>
      <c r="DI1561" s="17">
        <f t="shared" si="888"/>
        <v>1</v>
      </c>
      <c r="DJ1561" s="20" t="s">
        <v>1594</v>
      </c>
    </row>
    <row r="1562" spans="1:114" x14ac:dyDescent="0.2">
      <c r="A1562" s="15" t="s">
        <v>105</v>
      </c>
      <c r="B1562" s="10" t="s">
        <v>1662</v>
      </c>
      <c r="C1562" s="11">
        <f t="shared" si="863"/>
        <v>3.9563999999999999</v>
      </c>
      <c r="D1562" s="11">
        <f t="shared" si="860"/>
        <v>60</v>
      </c>
      <c r="E1562" s="11">
        <f t="shared" si="860"/>
        <v>30</v>
      </c>
      <c r="F1562" s="11">
        <f t="shared" si="860"/>
        <v>0</v>
      </c>
      <c r="G1562" s="11">
        <f t="shared" si="860"/>
        <v>3</v>
      </c>
      <c r="H1562" s="11">
        <f t="shared" si="860"/>
        <v>0</v>
      </c>
      <c r="I1562" s="11">
        <f t="shared" si="860"/>
        <v>3</v>
      </c>
      <c r="J1562" s="11">
        <f t="shared" si="860"/>
        <v>0</v>
      </c>
      <c r="K1562" s="11">
        <f t="shared" si="860"/>
        <v>0</v>
      </c>
      <c r="L1562" s="11">
        <f t="shared" si="860"/>
        <v>0</v>
      </c>
      <c r="M1562" s="11">
        <f t="shared" si="860"/>
        <v>0</v>
      </c>
      <c r="N1562" s="11">
        <f t="shared" si="860"/>
        <v>0</v>
      </c>
      <c r="O1562" s="11">
        <f t="shared" si="860"/>
        <v>0</v>
      </c>
      <c r="P1562" s="11">
        <f t="shared" si="860"/>
        <v>0</v>
      </c>
      <c r="Q1562" s="11">
        <f t="shared" si="860"/>
        <v>0</v>
      </c>
      <c r="R1562" s="11">
        <f t="shared" si="860"/>
        <v>0</v>
      </c>
      <c r="S1562" s="11">
        <f t="shared" si="860"/>
        <v>0</v>
      </c>
      <c r="T1562" s="11">
        <f t="shared" si="889"/>
        <v>480.82300164692441</v>
      </c>
      <c r="U1562" s="40">
        <f t="shared" si="864"/>
        <v>0.18</v>
      </c>
      <c r="V1562" s="11">
        <f t="shared" si="862"/>
        <v>47.688933822201555</v>
      </c>
      <c r="W1562" s="11">
        <f t="shared" si="862"/>
        <v>205008.30771715639</v>
      </c>
      <c r="X1562" s="11">
        <f t="shared" si="862"/>
        <v>6833.6102572385462</v>
      </c>
      <c r="Y1562" s="11">
        <f t="shared" si="862"/>
        <v>8821.7520395261854</v>
      </c>
      <c r="Z1562" s="11">
        <f t="shared" si="862"/>
        <v>1.2909357875921716</v>
      </c>
      <c r="AA1562" s="11">
        <f t="shared" si="862"/>
        <v>20.648718929168094</v>
      </c>
      <c r="AB1562" s="11">
        <f t="shared" si="862"/>
        <v>372.82300164692441</v>
      </c>
      <c r="AC1562" s="11">
        <f t="shared" si="862"/>
        <v>192.82300164692444</v>
      </c>
      <c r="AD1562" s="11">
        <f t="shared" si="862"/>
        <v>67980.921901928785</v>
      </c>
      <c r="AE1562" s="11">
        <f t="shared" si="862"/>
        <v>4532.0614601285861</v>
      </c>
      <c r="AF1562" s="11">
        <f t="shared" si="859"/>
        <v>5389.4070148223191</v>
      </c>
      <c r="AG1562" s="11">
        <f t="shared" si="859"/>
        <v>1.1891734174914319</v>
      </c>
      <c r="AH1562" s="11">
        <f t="shared" si="859"/>
        <v>11.890521629797703</v>
      </c>
      <c r="AI1562" s="11">
        <f t="shared" si="859"/>
        <v>0</v>
      </c>
      <c r="AJ1562" s="11">
        <f t="shared" si="859"/>
        <v>0</v>
      </c>
      <c r="AK1562" s="11">
        <f t="shared" si="859"/>
        <v>0</v>
      </c>
      <c r="AL1562" s="11">
        <f t="shared" si="859"/>
        <v>0</v>
      </c>
      <c r="AM1562" s="11">
        <f t="shared" si="859"/>
        <v>0</v>
      </c>
      <c r="AN1562" s="11">
        <f t="shared" si="859"/>
        <v>0</v>
      </c>
      <c r="AO1562" s="11">
        <f t="shared" si="859"/>
        <v>0</v>
      </c>
      <c r="AP1562" s="11">
        <f t="shared" si="859"/>
        <v>0</v>
      </c>
      <c r="AQ1562" s="11">
        <f t="shared" si="861"/>
        <v>0</v>
      </c>
      <c r="AR1562" s="11">
        <f t="shared" si="861"/>
        <v>0</v>
      </c>
      <c r="AS1562" s="11">
        <f t="shared" si="861"/>
        <v>0</v>
      </c>
      <c r="AT1562" s="11">
        <f t="shared" si="861"/>
        <v>0</v>
      </c>
      <c r="AU1562" s="11">
        <f t="shared" si="861"/>
        <v>0</v>
      </c>
      <c r="AV1562" s="11">
        <f t="shared" si="861"/>
        <v>169180.07142857142</v>
      </c>
      <c r="AW1562" s="11">
        <f t="shared" si="861"/>
        <v>0</v>
      </c>
      <c r="AX1562" s="11">
        <f t="shared" si="857"/>
        <v>0</v>
      </c>
      <c r="AY1562" s="11">
        <f t="shared" si="857"/>
        <v>3043.2345024703868</v>
      </c>
      <c r="AZ1562" s="11">
        <f t="shared" si="857"/>
        <v>1</v>
      </c>
      <c r="BA1562" s="11">
        <f t="shared" si="857"/>
        <v>1</v>
      </c>
      <c r="BB1562" s="11">
        <f t="shared" si="857"/>
        <v>1</v>
      </c>
      <c r="BC1562" s="11">
        <f t="shared" si="852"/>
        <v>1</v>
      </c>
      <c r="BD1562" s="11">
        <f t="shared" si="852"/>
        <v>1</v>
      </c>
      <c r="BE1562" s="11">
        <f t="shared" si="852"/>
        <v>1</v>
      </c>
      <c r="BF1562" s="15" t="str">
        <f t="shared" si="865"/>
        <v>ČSN 42 6936</v>
      </c>
      <c r="BG1562" s="42">
        <v>3.9563999999999999</v>
      </c>
      <c r="BH1562" s="17">
        <f t="shared" si="866"/>
        <v>60</v>
      </c>
      <c r="BI1562" s="17">
        <f t="shared" si="867"/>
        <v>30</v>
      </c>
      <c r="BK1562" s="17">
        <f t="shared" si="868"/>
        <v>3</v>
      </c>
      <c r="BM1562" s="17">
        <f t="shared" si="890"/>
        <v>3</v>
      </c>
      <c r="BX1562" s="18">
        <f t="shared" si="892"/>
        <v>480.82300164692441</v>
      </c>
      <c r="BY1562" s="42">
        <v>0.18</v>
      </c>
      <c r="BZ1562" s="43">
        <f t="shared" si="869"/>
        <v>47.688933822201555</v>
      </c>
      <c r="CA1562" s="18">
        <f t="shared" si="870"/>
        <v>205008.30771715639</v>
      </c>
      <c r="CB1562" s="18">
        <f t="shared" si="891"/>
        <v>6833.6102572385462</v>
      </c>
      <c r="CC1562" s="18">
        <f t="shared" si="871"/>
        <v>8821.7520395261854</v>
      </c>
      <c r="CD1562" s="25">
        <f t="shared" si="872"/>
        <v>1.2909357875921716</v>
      </c>
      <c r="CE1562" s="26">
        <f t="shared" si="873"/>
        <v>20.648718929168094</v>
      </c>
      <c r="CF1562" s="18">
        <f t="shared" si="874"/>
        <v>372.82300164692441</v>
      </c>
      <c r="CG1562" s="18">
        <f t="shared" si="875"/>
        <v>192.82300164692444</v>
      </c>
      <c r="CH1562" s="18">
        <f t="shared" si="876"/>
        <v>67980.921901928785</v>
      </c>
      <c r="CI1562" s="18">
        <f t="shared" si="877"/>
        <v>4532.0614601285861</v>
      </c>
      <c r="CJ1562" s="18">
        <f t="shared" si="878"/>
        <v>5389.4070148223191</v>
      </c>
      <c r="CK1562" s="25">
        <f t="shared" si="879"/>
        <v>1.1891734174914319</v>
      </c>
      <c r="CL1562" s="26">
        <f t="shared" si="880"/>
        <v>11.890521629797703</v>
      </c>
      <c r="CZ1562" s="18">
        <f t="shared" si="881"/>
        <v>169180.07142857142</v>
      </c>
      <c r="DC1562" s="18">
        <f t="shared" si="882"/>
        <v>3043.2345024703868</v>
      </c>
      <c r="DD1562" s="17">
        <f t="shared" si="883"/>
        <v>1</v>
      </c>
      <c r="DE1562" s="17">
        <f t="shared" si="884"/>
        <v>1</v>
      </c>
      <c r="DF1562" s="17">
        <f t="shared" si="885"/>
        <v>1</v>
      </c>
      <c r="DG1562" s="17">
        <f t="shared" si="886"/>
        <v>1</v>
      </c>
      <c r="DH1562" s="17">
        <f t="shared" si="887"/>
        <v>1</v>
      </c>
      <c r="DI1562" s="17">
        <f t="shared" si="888"/>
        <v>1</v>
      </c>
      <c r="DJ1562" s="20" t="s">
        <v>1594</v>
      </c>
    </row>
    <row r="1563" spans="1:114" x14ac:dyDescent="0.2">
      <c r="A1563" s="15" t="s">
        <v>105</v>
      </c>
      <c r="B1563" s="10" t="s">
        <v>1663</v>
      </c>
      <c r="C1563" s="11">
        <f t="shared" si="863"/>
        <v>2.8260000000000001</v>
      </c>
      <c r="D1563" s="11">
        <f t="shared" si="860"/>
        <v>60</v>
      </c>
      <c r="E1563" s="11">
        <f t="shared" si="860"/>
        <v>34</v>
      </c>
      <c r="F1563" s="11">
        <f t="shared" si="860"/>
        <v>0</v>
      </c>
      <c r="G1563" s="11">
        <f t="shared" si="860"/>
        <v>2</v>
      </c>
      <c r="H1563" s="11">
        <f t="shared" si="860"/>
        <v>0</v>
      </c>
      <c r="I1563" s="11">
        <f t="shared" si="860"/>
        <v>2</v>
      </c>
      <c r="J1563" s="11">
        <f t="shared" si="860"/>
        <v>0</v>
      </c>
      <c r="K1563" s="11">
        <f t="shared" si="860"/>
        <v>0</v>
      </c>
      <c r="L1563" s="11">
        <f t="shared" si="860"/>
        <v>0</v>
      </c>
      <c r="M1563" s="11">
        <f t="shared" si="860"/>
        <v>0</v>
      </c>
      <c r="N1563" s="11">
        <f t="shared" si="860"/>
        <v>0</v>
      </c>
      <c r="O1563" s="11">
        <f t="shared" si="860"/>
        <v>0</v>
      </c>
      <c r="P1563" s="11">
        <f t="shared" si="860"/>
        <v>0</v>
      </c>
      <c r="Q1563" s="11">
        <f t="shared" si="860"/>
        <v>0</v>
      </c>
      <c r="R1563" s="11">
        <f t="shared" si="860"/>
        <v>0</v>
      </c>
      <c r="S1563" s="11">
        <f t="shared" si="860"/>
        <v>0</v>
      </c>
      <c r="T1563" s="11">
        <f t="shared" si="889"/>
        <v>349.6991118430775</v>
      </c>
      <c r="U1563" s="40">
        <f t="shared" si="864"/>
        <v>0.188</v>
      </c>
      <c r="V1563" s="11">
        <f t="shared" si="862"/>
        <v>68.48471664616082</v>
      </c>
      <c r="W1563" s="11">
        <f t="shared" si="862"/>
        <v>163923.76183180246</v>
      </c>
      <c r="X1563" s="11">
        <f t="shared" si="862"/>
        <v>5464.1253943934153</v>
      </c>
      <c r="Y1563" s="11">
        <f t="shared" si="862"/>
        <v>6774.8435745866818</v>
      </c>
      <c r="Z1563" s="11">
        <f t="shared" si="862"/>
        <v>1.2398770316541705</v>
      </c>
      <c r="AA1563" s="11">
        <f t="shared" si="862"/>
        <v>21.650787193675701</v>
      </c>
      <c r="AB1563" s="11">
        <f t="shared" si="862"/>
        <v>245.6991118430775</v>
      </c>
      <c r="AC1563" s="11">
        <f t="shared" si="862"/>
        <v>141.6991118430775</v>
      </c>
      <c r="AD1563" s="11">
        <f t="shared" si="862"/>
        <v>67676.978794028822</v>
      </c>
      <c r="AE1563" s="11">
        <f t="shared" si="862"/>
        <v>3980.9987525899305</v>
      </c>
      <c r="AF1563" s="11">
        <f t="shared" si="859"/>
        <v>4568.7551206266744</v>
      </c>
      <c r="AG1563" s="11">
        <f t="shared" si="859"/>
        <v>1.1476404300941732</v>
      </c>
      <c r="AH1563" s="11">
        <f t="shared" si="859"/>
        <v>13.91147619046335</v>
      </c>
      <c r="AI1563" s="11">
        <f t="shared" si="859"/>
        <v>0</v>
      </c>
      <c r="AJ1563" s="11">
        <f t="shared" si="859"/>
        <v>0</v>
      </c>
      <c r="AK1563" s="11">
        <f t="shared" si="859"/>
        <v>0</v>
      </c>
      <c r="AL1563" s="11">
        <f t="shared" si="859"/>
        <v>0</v>
      </c>
      <c r="AM1563" s="11">
        <f t="shared" si="859"/>
        <v>0</v>
      </c>
      <c r="AN1563" s="11">
        <f t="shared" si="859"/>
        <v>0</v>
      </c>
      <c r="AO1563" s="11">
        <f t="shared" si="859"/>
        <v>0</v>
      </c>
      <c r="AP1563" s="11">
        <f t="shared" si="859"/>
        <v>0</v>
      </c>
      <c r="AQ1563" s="11">
        <f t="shared" si="861"/>
        <v>0</v>
      </c>
      <c r="AR1563" s="11">
        <f t="shared" si="861"/>
        <v>0</v>
      </c>
      <c r="AS1563" s="11">
        <f t="shared" si="861"/>
        <v>0</v>
      </c>
      <c r="AT1563" s="11">
        <f t="shared" si="861"/>
        <v>0</v>
      </c>
      <c r="AU1563" s="11">
        <f t="shared" si="861"/>
        <v>0</v>
      </c>
      <c r="AV1563" s="11">
        <f t="shared" si="861"/>
        <v>153099.37777777779</v>
      </c>
      <c r="AW1563" s="11">
        <f t="shared" si="861"/>
        <v>0</v>
      </c>
      <c r="AX1563" s="11">
        <f t="shared" si="857"/>
        <v>0</v>
      </c>
      <c r="AY1563" s="11">
        <f t="shared" si="857"/>
        <v>3696.5486677646163</v>
      </c>
      <c r="AZ1563" s="11">
        <f t="shared" si="857"/>
        <v>1</v>
      </c>
      <c r="BA1563" s="11">
        <f t="shared" si="857"/>
        <v>1</v>
      </c>
      <c r="BB1563" s="11">
        <f t="shared" si="857"/>
        <v>1</v>
      </c>
      <c r="BC1563" s="11">
        <f t="shared" si="852"/>
        <v>1</v>
      </c>
      <c r="BD1563" s="11">
        <f t="shared" si="852"/>
        <v>1</v>
      </c>
      <c r="BE1563" s="11">
        <f t="shared" si="852"/>
        <v>2</v>
      </c>
      <c r="BF1563" s="15" t="str">
        <f t="shared" si="865"/>
        <v>ČSN 42 6936</v>
      </c>
      <c r="BG1563" s="42">
        <v>2.8260000000000001</v>
      </c>
      <c r="BH1563" s="17">
        <f t="shared" si="866"/>
        <v>60</v>
      </c>
      <c r="BI1563" s="17">
        <f t="shared" si="867"/>
        <v>34</v>
      </c>
      <c r="BK1563" s="17">
        <f t="shared" si="868"/>
        <v>2</v>
      </c>
      <c r="BM1563" s="17">
        <f t="shared" si="890"/>
        <v>2</v>
      </c>
      <c r="BX1563" s="18">
        <f t="shared" si="892"/>
        <v>349.6991118430775</v>
      </c>
      <c r="BY1563" s="42">
        <v>0.188</v>
      </c>
      <c r="BZ1563" s="43">
        <f t="shared" si="869"/>
        <v>68.48471664616082</v>
      </c>
      <c r="CA1563" s="18">
        <f t="shared" si="870"/>
        <v>163923.76183180246</v>
      </c>
      <c r="CB1563" s="18">
        <f t="shared" si="891"/>
        <v>5464.1253943934153</v>
      </c>
      <c r="CC1563" s="18">
        <f t="shared" si="871"/>
        <v>6774.8435745866818</v>
      </c>
      <c r="CD1563" s="25">
        <f t="shared" si="872"/>
        <v>1.2398770316541705</v>
      </c>
      <c r="CE1563" s="26">
        <f t="shared" si="873"/>
        <v>21.650787193675701</v>
      </c>
      <c r="CF1563" s="18">
        <f t="shared" si="874"/>
        <v>245.6991118430775</v>
      </c>
      <c r="CG1563" s="18">
        <f t="shared" si="875"/>
        <v>141.6991118430775</v>
      </c>
      <c r="CH1563" s="18">
        <f t="shared" si="876"/>
        <v>67676.978794028822</v>
      </c>
      <c r="CI1563" s="18">
        <f t="shared" si="877"/>
        <v>3980.9987525899305</v>
      </c>
      <c r="CJ1563" s="18">
        <f t="shared" si="878"/>
        <v>4568.7551206266744</v>
      </c>
      <c r="CK1563" s="25">
        <f t="shared" si="879"/>
        <v>1.1476404300941732</v>
      </c>
      <c r="CL1563" s="26">
        <f t="shared" si="880"/>
        <v>13.91147619046335</v>
      </c>
      <c r="CZ1563" s="18">
        <f t="shared" si="881"/>
        <v>153099.37777777779</v>
      </c>
      <c r="DC1563" s="18">
        <f t="shared" si="882"/>
        <v>3696.5486677646163</v>
      </c>
      <c r="DD1563" s="17">
        <f t="shared" si="883"/>
        <v>1</v>
      </c>
      <c r="DE1563" s="17">
        <f t="shared" si="884"/>
        <v>1</v>
      </c>
      <c r="DF1563" s="17">
        <f t="shared" si="885"/>
        <v>1</v>
      </c>
      <c r="DG1563" s="17">
        <f t="shared" si="886"/>
        <v>1</v>
      </c>
      <c r="DH1563" s="17">
        <f t="shared" si="887"/>
        <v>1</v>
      </c>
      <c r="DI1563" s="17">
        <f t="shared" si="888"/>
        <v>2</v>
      </c>
      <c r="DJ1563" s="20" t="s">
        <v>1594</v>
      </c>
    </row>
    <row r="1564" spans="1:114" x14ac:dyDescent="0.2">
      <c r="A1564" s="15" t="s">
        <v>105</v>
      </c>
      <c r="B1564" s="10" t="s">
        <v>1664</v>
      </c>
      <c r="C1564" s="11">
        <f t="shared" si="863"/>
        <v>3.4932500000000002</v>
      </c>
      <c r="D1564" s="11">
        <f t="shared" si="860"/>
        <v>60</v>
      </c>
      <c r="E1564" s="11">
        <f t="shared" si="860"/>
        <v>34</v>
      </c>
      <c r="F1564" s="11">
        <f t="shared" si="860"/>
        <v>0</v>
      </c>
      <c r="G1564" s="11">
        <f t="shared" si="860"/>
        <v>2.5</v>
      </c>
      <c r="H1564" s="11">
        <f t="shared" si="860"/>
        <v>0</v>
      </c>
      <c r="I1564" s="11">
        <f t="shared" si="860"/>
        <v>2.5</v>
      </c>
      <c r="J1564" s="11">
        <f t="shared" si="860"/>
        <v>0</v>
      </c>
      <c r="K1564" s="11">
        <f t="shared" si="860"/>
        <v>0</v>
      </c>
      <c r="L1564" s="11">
        <f t="shared" si="860"/>
        <v>0</v>
      </c>
      <c r="M1564" s="11">
        <f t="shared" si="860"/>
        <v>0</v>
      </c>
      <c r="N1564" s="11">
        <f t="shared" si="860"/>
        <v>0</v>
      </c>
      <c r="O1564" s="11">
        <f t="shared" si="860"/>
        <v>0</v>
      </c>
      <c r="P1564" s="11">
        <f t="shared" si="860"/>
        <v>0</v>
      </c>
      <c r="Q1564" s="11">
        <f t="shared" si="860"/>
        <v>0</v>
      </c>
      <c r="R1564" s="11">
        <f t="shared" si="860"/>
        <v>0</v>
      </c>
      <c r="S1564" s="11">
        <f t="shared" si="860"/>
        <v>0</v>
      </c>
      <c r="T1564" s="11">
        <f t="shared" si="889"/>
        <v>428.90486225480862</v>
      </c>
      <c r="U1564" s="40">
        <f t="shared" si="864"/>
        <v>0.188</v>
      </c>
      <c r="V1564" s="11">
        <f t="shared" si="862"/>
        <v>55.837661667167914</v>
      </c>
      <c r="W1564" s="11">
        <f t="shared" si="862"/>
        <v>195900.73314562105</v>
      </c>
      <c r="X1564" s="11">
        <f t="shared" si="862"/>
        <v>6530.0244381873681</v>
      </c>
      <c r="Y1564" s="11">
        <f t="shared" si="862"/>
        <v>8193.4548897035493</v>
      </c>
      <c r="Z1564" s="11">
        <f t="shared" si="862"/>
        <v>1.2547357161159298</v>
      </c>
      <c r="AA1564" s="11">
        <f t="shared" si="862"/>
        <v>21.371625033199827</v>
      </c>
      <c r="AB1564" s="11">
        <f t="shared" si="862"/>
        <v>308.90486225480862</v>
      </c>
      <c r="AC1564" s="11">
        <f t="shared" si="862"/>
        <v>178.90486225480865</v>
      </c>
      <c r="AD1564" s="11">
        <f t="shared" si="862"/>
        <v>80348.327734391467</v>
      </c>
      <c r="AE1564" s="11">
        <f t="shared" si="862"/>
        <v>4726.3722196700865</v>
      </c>
      <c r="AF1564" s="11">
        <f t="shared" si="859"/>
        <v>5510.1916803910372</v>
      </c>
      <c r="AG1564" s="11">
        <f t="shared" si="859"/>
        <v>1.1658395539519448</v>
      </c>
      <c r="AH1564" s="11">
        <f t="shared" si="859"/>
        <v>13.686989571850988</v>
      </c>
      <c r="AI1564" s="11">
        <f t="shared" si="859"/>
        <v>0</v>
      </c>
      <c r="AJ1564" s="11">
        <f t="shared" si="859"/>
        <v>0</v>
      </c>
      <c r="AK1564" s="11">
        <f t="shared" si="859"/>
        <v>0</v>
      </c>
      <c r="AL1564" s="11">
        <f t="shared" si="859"/>
        <v>0</v>
      </c>
      <c r="AM1564" s="11">
        <f t="shared" si="859"/>
        <v>0</v>
      </c>
      <c r="AN1564" s="11">
        <f t="shared" si="859"/>
        <v>0</v>
      </c>
      <c r="AO1564" s="11">
        <f t="shared" si="859"/>
        <v>0</v>
      </c>
      <c r="AP1564" s="11">
        <f t="shared" si="859"/>
        <v>0</v>
      </c>
      <c r="AQ1564" s="11">
        <f t="shared" si="861"/>
        <v>0</v>
      </c>
      <c r="AR1564" s="11">
        <f t="shared" si="861"/>
        <v>0</v>
      </c>
      <c r="AS1564" s="11">
        <f t="shared" si="861"/>
        <v>0</v>
      </c>
      <c r="AT1564" s="11">
        <f t="shared" si="861"/>
        <v>0</v>
      </c>
      <c r="AU1564" s="11">
        <f t="shared" si="861"/>
        <v>0</v>
      </c>
      <c r="AV1564" s="11">
        <f t="shared" si="861"/>
        <v>184304.86306179775</v>
      </c>
      <c r="AW1564" s="11">
        <f t="shared" si="861"/>
        <v>0</v>
      </c>
      <c r="AX1564" s="11">
        <f t="shared" si="857"/>
        <v>0</v>
      </c>
      <c r="AY1564" s="11">
        <f t="shared" si="857"/>
        <v>3598.3572933822129</v>
      </c>
      <c r="AZ1564" s="11">
        <f t="shared" si="857"/>
        <v>1</v>
      </c>
      <c r="BA1564" s="11">
        <f t="shared" si="857"/>
        <v>1</v>
      </c>
      <c r="BB1564" s="11">
        <f t="shared" si="857"/>
        <v>1</v>
      </c>
      <c r="BC1564" s="11">
        <f t="shared" si="852"/>
        <v>1</v>
      </c>
      <c r="BD1564" s="11">
        <f t="shared" si="852"/>
        <v>1</v>
      </c>
      <c r="BE1564" s="11">
        <f t="shared" si="852"/>
        <v>1</v>
      </c>
      <c r="BF1564" s="15" t="str">
        <f t="shared" si="865"/>
        <v>ČSN 42 6936</v>
      </c>
      <c r="BG1564" s="42">
        <v>3.4932500000000002</v>
      </c>
      <c r="BH1564" s="17">
        <f t="shared" si="866"/>
        <v>60</v>
      </c>
      <c r="BI1564" s="17">
        <f t="shared" si="867"/>
        <v>34</v>
      </c>
      <c r="BK1564" s="17">
        <f t="shared" si="868"/>
        <v>2.5</v>
      </c>
      <c r="BM1564" s="17">
        <f t="shared" si="890"/>
        <v>2.5</v>
      </c>
      <c r="BX1564" s="18">
        <f t="shared" si="892"/>
        <v>428.90486225480862</v>
      </c>
      <c r="BY1564" s="42">
        <v>0.188</v>
      </c>
      <c r="BZ1564" s="43">
        <f t="shared" si="869"/>
        <v>55.837661667167914</v>
      </c>
      <c r="CA1564" s="18">
        <f t="shared" si="870"/>
        <v>195900.73314562105</v>
      </c>
      <c r="CB1564" s="18">
        <f t="shared" si="891"/>
        <v>6530.0244381873681</v>
      </c>
      <c r="CC1564" s="18">
        <f t="shared" si="871"/>
        <v>8193.4548897035493</v>
      </c>
      <c r="CD1564" s="25">
        <f t="shared" si="872"/>
        <v>1.2547357161159298</v>
      </c>
      <c r="CE1564" s="26">
        <f t="shared" si="873"/>
        <v>21.371625033199827</v>
      </c>
      <c r="CF1564" s="18">
        <f t="shared" si="874"/>
        <v>308.90486225480862</v>
      </c>
      <c r="CG1564" s="18">
        <f t="shared" si="875"/>
        <v>178.90486225480865</v>
      </c>
      <c r="CH1564" s="18">
        <f t="shared" si="876"/>
        <v>80348.327734391467</v>
      </c>
      <c r="CI1564" s="18">
        <f t="shared" si="877"/>
        <v>4726.3722196700865</v>
      </c>
      <c r="CJ1564" s="18">
        <f t="shared" si="878"/>
        <v>5510.1916803910372</v>
      </c>
      <c r="CK1564" s="25">
        <f t="shared" si="879"/>
        <v>1.1658395539519448</v>
      </c>
      <c r="CL1564" s="26">
        <f t="shared" si="880"/>
        <v>13.686989571850988</v>
      </c>
      <c r="CZ1564" s="18">
        <f t="shared" si="881"/>
        <v>184304.86306179775</v>
      </c>
      <c r="DC1564" s="18">
        <f t="shared" si="882"/>
        <v>3598.3572933822129</v>
      </c>
      <c r="DD1564" s="17">
        <f t="shared" si="883"/>
        <v>1</v>
      </c>
      <c r="DE1564" s="17">
        <f t="shared" si="884"/>
        <v>1</v>
      </c>
      <c r="DF1564" s="17">
        <f t="shared" si="885"/>
        <v>1</v>
      </c>
      <c r="DG1564" s="17">
        <f t="shared" si="886"/>
        <v>1</v>
      </c>
      <c r="DH1564" s="17">
        <f t="shared" si="887"/>
        <v>1</v>
      </c>
      <c r="DI1564" s="17">
        <f t="shared" si="888"/>
        <v>1</v>
      </c>
      <c r="DJ1564" s="20" t="s">
        <v>1594</v>
      </c>
    </row>
    <row r="1565" spans="1:114" x14ac:dyDescent="0.2">
      <c r="A1565" s="15" t="s">
        <v>105</v>
      </c>
      <c r="B1565" s="10" t="s">
        <v>1665</v>
      </c>
      <c r="C1565" s="11">
        <f t="shared" si="863"/>
        <v>4.1448</v>
      </c>
      <c r="D1565" s="11">
        <f t="shared" si="860"/>
        <v>60</v>
      </c>
      <c r="E1565" s="11">
        <f t="shared" si="860"/>
        <v>34</v>
      </c>
      <c r="F1565" s="11">
        <f t="shared" si="860"/>
        <v>0</v>
      </c>
      <c r="G1565" s="11">
        <f t="shared" si="860"/>
        <v>3</v>
      </c>
      <c r="H1565" s="11">
        <f t="shared" si="860"/>
        <v>0</v>
      </c>
      <c r="I1565" s="11">
        <f t="shared" si="860"/>
        <v>3</v>
      </c>
      <c r="J1565" s="11">
        <f t="shared" si="860"/>
        <v>0</v>
      </c>
      <c r="K1565" s="11">
        <f t="shared" si="860"/>
        <v>0</v>
      </c>
      <c r="L1565" s="11">
        <f t="shared" si="860"/>
        <v>0</v>
      </c>
      <c r="M1565" s="11">
        <f t="shared" si="860"/>
        <v>0</v>
      </c>
      <c r="N1565" s="11">
        <f t="shared" si="860"/>
        <v>0</v>
      </c>
      <c r="O1565" s="11">
        <f t="shared" si="860"/>
        <v>0</v>
      </c>
      <c r="P1565" s="11">
        <f t="shared" si="860"/>
        <v>0</v>
      </c>
      <c r="Q1565" s="11">
        <f t="shared" si="860"/>
        <v>0</v>
      </c>
      <c r="R1565" s="11">
        <f t="shared" si="860"/>
        <v>0</v>
      </c>
      <c r="S1565" s="11">
        <f t="shared" si="860"/>
        <v>0</v>
      </c>
      <c r="T1565" s="11">
        <f t="shared" si="889"/>
        <v>504.82300164692441</v>
      </c>
      <c r="U1565" s="40">
        <f t="shared" si="864"/>
        <v>0.188</v>
      </c>
      <c r="V1565" s="11">
        <f t="shared" si="862"/>
        <v>47.440478163349098</v>
      </c>
      <c r="W1565" s="11">
        <f t="shared" si="862"/>
        <v>224520.30771715639</v>
      </c>
      <c r="X1565" s="11">
        <f t="shared" si="862"/>
        <v>7484.0102572385467</v>
      </c>
      <c r="Y1565" s="11">
        <f t="shared" si="862"/>
        <v>9505.7520395261854</v>
      </c>
      <c r="Z1565" s="11">
        <f t="shared" si="862"/>
        <v>1.2701415033914747</v>
      </c>
      <c r="AA1565" s="11">
        <f t="shared" si="862"/>
        <v>21.089109752725555</v>
      </c>
      <c r="AB1565" s="11">
        <f t="shared" si="862"/>
        <v>372.82300164692441</v>
      </c>
      <c r="AC1565" s="11">
        <f t="shared" si="862"/>
        <v>216.82300164692444</v>
      </c>
      <c r="AD1565" s="11">
        <f t="shared" si="862"/>
        <v>91493.841967805754</v>
      </c>
      <c r="AE1565" s="11">
        <f t="shared" si="862"/>
        <v>5381.9907039885738</v>
      </c>
      <c r="AF1565" s="11">
        <f t="shared" si="859"/>
        <v>6375.0530181161685</v>
      </c>
      <c r="AG1565" s="11">
        <f t="shared" si="859"/>
        <v>1.1845157988458879</v>
      </c>
      <c r="AH1565" s="11">
        <f t="shared" si="859"/>
        <v>13.462520106830956</v>
      </c>
      <c r="AI1565" s="11">
        <f t="shared" si="859"/>
        <v>0</v>
      </c>
      <c r="AJ1565" s="11">
        <f t="shared" si="859"/>
        <v>0</v>
      </c>
      <c r="AK1565" s="11">
        <f t="shared" si="859"/>
        <v>0</v>
      </c>
      <c r="AL1565" s="11">
        <f t="shared" si="859"/>
        <v>0</v>
      </c>
      <c r="AM1565" s="11">
        <f t="shared" si="859"/>
        <v>0</v>
      </c>
      <c r="AN1565" s="11">
        <f t="shared" si="859"/>
        <v>0</v>
      </c>
      <c r="AO1565" s="11">
        <f t="shared" si="859"/>
        <v>0</v>
      </c>
      <c r="AP1565" s="11">
        <f t="shared" si="859"/>
        <v>0</v>
      </c>
      <c r="AQ1565" s="11">
        <f t="shared" si="861"/>
        <v>0</v>
      </c>
      <c r="AR1565" s="11">
        <f t="shared" si="861"/>
        <v>0</v>
      </c>
      <c r="AS1565" s="11">
        <f t="shared" si="861"/>
        <v>0</v>
      </c>
      <c r="AT1565" s="11">
        <f t="shared" si="861"/>
        <v>0</v>
      </c>
      <c r="AU1565" s="11">
        <f t="shared" si="861"/>
        <v>0</v>
      </c>
      <c r="AV1565" s="11">
        <f t="shared" si="861"/>
        <v>212883.34090909091</v>
      </c>
      <c r="AW1565" s="11">
        <f t="shared" si="861"/>
        <v>0</v>
      </c>
      <c r="AX1565" s="11">
        <f t="shared" si="857"/>
        <v>0</v>
      </c>
      <c r="AY1565" s="11">
        <f t="shared" si="857"/>
        <v>3499.2345024703868</v>
      </c>
      <c r="AZ1565" s="11">
        <f t="shared" si="857"/>
        <v>1</v>
      </c>
      <c r="BA1565" s="11">
        <f t="shared" si="857"/>
        <v>1</v>
      </c>
      <c r="BB1565" s="11">
        <f t="shared" si="857"/>
        <v>1</v>
      </c>
      <c r="BC1565" s="11">
        <f t="shared" si="857"/>
        <v>1</v>
      </c>
      <c r="BD1565" s="11">
        <f t="shared" si="857"/>
        <v>1</v>
      </c>
      <c r="BE1565" s="11">
        <f t="shared" si="857"/>
        <v>1</v>
      </c>
      <c r="BF1565" s="15" t="str">
        <f t="shared" si="865"/>
        <v>ČSN 42 6936</v>
      </c>
      <c r="BG1565" s="42">
        <v>4.1448</v>
      </c>
      <c r="BH1565" s="17">
        <f t="shared" si="866"/>
        <v>60</v>
      </c>
      <c r="BI1565" s="17">
        <f t="shared" si="867"/>
        <v>34</v>
      </c>
      <c r="BK1565" s="17">
        <f t="shared" si="868"/>
        <v>3</v>
      </c>
      <c r="BM1565" s="17">
        <f t="shared" si="890"/>
        <v>3</v>
      </c>
      <c r="BX1565" s="18">
        <f t="shared" si="892"/>
        <v>504.82300164692441</v>
      </c>
      <c r="BY1565" s="42">
        <v>0.188</v>
      </c>
      <c r="BZ1565" s="43">
        <f t="shared" si="869"/>
        <v>47.440478163349098</v>
      </c>
      <c r="CA1565" s="18">
        <f t="shared" si="870"/>
        <v>224520.30771715639</v>
      </c>
      <c r="CB1565" s="18">
        <f t="shared" si="891"/>
        <v>7484.0102572385467</v>
      </c>
      <c r="CC1565" s="18">
        <f t="shared" si="871"/>
        <v>9505.7520395261854</v>
      </c>
      <c r="CD1565" s="25">
        <f t="shared" si="872"/>
        <v>1.2701415033914747</v>
      </c>
      <c r="CE1565" s="26">
        <f t="shared" si="873"/>
        <v>21.089109752725555</v>
      </c>
      <c r="CF1565" s="18">
        <f t="shared" si="874"/>
        <v>372.82300164692441</v>
      </c>
      <c r="CG1565" s="18">
        <f t="shared" si="875"/>
        <v>216.82300164692444</v>
      </c>
      <c r="CH1565" s="18">
        <f t="shared" si="876"/>
        <v>91493.841967805754</v>
      </c>
      <c r="CI1565" s="18">
        <f t="shared" si="877"/>
        <v>5381.9907039885738</v>
      </c>
      <c r="CJ1565" s="18">
        <f t="shared" si="878"/>
        <v>6375.0530181161685</v>
      </c>
      <c r="CK1565" s="25">
        <f t="shared" si="879"/>
        <v>1.1845157988458879</v>
      </c>
      <c r="CL1565" s="26">
        <f t="shared" si="880"/>
        <v>13.462520106830956</v>
      </c>
      <c r="CZ1565" s="18">
        <f t="shared" si="881"/>
        <v>212883.34090909091</v>
      </c>
      <c r="DC1565" s="18">
        <f t="shared" si="882"/>
        <v>3499.2345024703868</v>
      </c>
      <c r="DD1565" s="17">
        <f t="shared" si="883"/>
        <v>1</v>
      </c>
      <c r="DE1565" s="17">
        <f t="shared" si="884"/>
        <v>1</v>
      </c>
      <c r="DF1565" s="17">
        <f t="shared" si="885"/>
        <v>1</v>
      </c>
      <c r="DG1565" s="17">
        <f t="shared" si="886"/>
        <v>1</v>
      </c>
      <c r="DH1565" s="17">
        <f t="shared" si="887"/>
        <v>1</v>
      </c>
      <c r="DI1565" s="17">
        <f t="shared" si="888"/>
        <v>1</v>
      </c>
      <c r="DJ1565" s="20" t="s">
        <v>1594</v>
      </c>
    </row>
    <row r="1566" spans="1:114" x14ac:dyDescent="0.2">
      <c r="A1566" s="15" t="s">
        <v>105</v>
      </c>
      <c r="B1566" s="10" t="s">
        <v>1666</v>
      </c>
      <c r="C1566" s="11">
        <f t="shared" si="863"/>
        <v>2.9201999999999999</v>
      </c>
      <c r="D1566" s="11">
        <f t="shared" si="860"/>
        <v>60</v>
      </c>
      <c r="E1566" s="11">
        <f t="shared" si="860"/>
        <v>37</v>
      </c>
      <c r="F1566" s="11">
        <f t="shared" si="860"/>
        <v>0</v>
      </c>
      <c r="G1566" s="11">
        <f t="shared" si="860"/>
        <v>2</v>
      </c>
      <c r="H1566" s="11">
        <f t="shared" si="860"/>
        <v>0</v>
      </c>
      <c r="I1566" s="11">
        <f t="shared" si="860"/>
        <v>2</v>
      </c>
      <c r="J1566" s="11">
        <f t="shared" si="860"/>
        <v>0</v>
      </c>
      <c r="K1566" s="11">
        <f t="shared" si="860"/>
        <v>0</v>
      </c>
      <c r="L1566" s="11">
        <f t="shared" si="860"/>
        <v>0</v>
      </c>
      <c r="M1566" s="11">
        <f t="shared" si="860"/>
        <v>0</v>
      </c>
      <c r="N1566" s="11">
        <f t="shared" si="860"/>
        <v>0</v>
      </c>
      <c r="O1566" s="11">
        <f t="shared" si="860"/>
        <v>0</v>
      </c>
      <c r="P1566" s="11">
        <f t="shared" si="860"/>
        <v>0</v>
      </c>
      <c r="Q1566" s="11">
        <f t="shared" si="860"/>
        <v>0</v>
      </c>
      <c r="R1566" s="11">
        <f t="shared" si="860"/>
        <v>0</v>
      </c>
      <c r="S1566" s="11">
        <f t="shared" si="860"/>
        <v>0</v>
      </c>
      <c r="T1566" s="11">
        <f t="shared" si="889"/>
        <v>361.6991118430775</v>
      </c>
      <c r="U1566" s="40">
        <f t="shared" si="864"/>
        <v>0.19400000000000001</v>
      </c>
      <c r="V1566" s="11">
        <f t="shared" si="862"/>
        <v>68.325785126340591</v>
      </c>
      <c r="W1566" s="11">
        <f t="shared" si="862"/>
        <v>174019.76183180246</v>
      </c>
      <c r="X1566" s="11">
        <f t="shared" si="862"/>
        <v>5800.658727726749</v>
      </c>
      <c r="Y1566" s="11">
        <f t="shared" si="862"/>
        <v>7122.8435745866818</v>
      </c>
      <c r="Z1566" s="11">
        <f t="shared" si="862"/>
        <v>1.2279370169701556</v>
      </c>
      <c r="AA1566" s="11">
        <f t="shared" si="862"/>
        <v>21.934390136614979</v>
      </c>
      <c r="AB1566" s="11">
        <f t="shared" si="862"/>
        <v>245.6991118430775</v>
      </c>
      <c r="AC1566" s="11">
        <f t="shared" si="862"/>
        <v>153.6991118430775</v>
      </c>
      <c r="AD1566" s="11">
        <f t="shared" si="862"/>
        <v>82179.067157555764</v>
      </c>
      <c r="AE1566" s="11">
        <f t="shared" si="862"/>
        <v>4442.1117382462571</v>
      </c>
      <c r="AF1566" s="11">
        <f t="shared" si="859"/>
        <v>5102.3037883912903</v>
      </c>
      <c r="AG1566" s="11">
        <f t="shared" si="859"/>
        <v>1.1486212164500114</v>
      </c>
      <c r="AH1566" s="11">
        <f t="shared" si="859"/>
        <v>15.073249309920319</v>
      </c>
      <c r="AI1566" s="11">
        <f t="shared" si="859"/>
        <v>0</v>
      </c>
      <c r="AJ1566" s="11">
        <f t="shared" si="859"/>
        <v>0</v>
      </c>
      <c r="AK1566" s="11">
        <f t="shared" si="859"/>
        <v>0</v>
      </c>
      <c r="AL1566" s="11">
        <f t="shared" si="859"/>
        <v>0</v>
      </c>
      <c r="AM1566" s="11">
        <f t="shared" si="859"/>
        <v>0</v>
      </c>
      <c r="AN1566" s="11">
        <f t="shared" si="859"/>
        <v>0</v>
      </c>
      <c r="AO1566" s="11">
        <f t="shared" si="859"/>
        <v>0</v>
      </c>
      <c r="AP1566" s="11">
        <f t="shared" si="859"/>
        <v>0</v>
      </c>
      <c r="AQ1566" s="11">
        <f t="shared" si="861"/>
        <v>0</v>
      </c>
      <c r="AR1566" s="11">
        <f t="shared" si="861"/>
        <v>0</v>
      </c>
      <c r="AS1566" s="11">
        <f t="shared" si="861"/>
        <v>0</v>
      </c>
      <c r="AT1566" s="11">
        <f t="shared" si="861"/>
        <v>0</v>
      </c>
      <c r="AU1566" s="11">
        <f t="shared" si="861"/>
        <v>0</v>
      </c>
      <c r="AV1566" s="11">
        <f t="shared" si="861"/>
        <v>177243.01075268816</v>
      </c>
      <c r="AW1566" s="11">
        <f t="shared" si="861"/>
        <v>0</v>
      </c>
      <c r="AX1566" s="11">
        <f t="shared" si="857"/>
        <v>0</v>
      </c>
      <c r="AY1566" s="11">
        <f t="shared" si="857"/>
        <v>4044.5486677646163</v>
      </c>
      <c r="AZ1566" s="11">
        <f t="shared" si="857"/>
        <v>1</v>
      </c>
      <c r="BA1566" s="11">
        <f t="shared" si="857"/>
        <v>1</v>
      </c>
      <c r="BB1566" s="11">
        <f t="shared" si="857"/>
        <v>1</v>
      </c>
      <c r="BC1566" s="11">
        <f t="shared" si="857"/>
        <v>1</v>
      </c>
      <c r="BD1566" s="11">
        <f t="shared" si="857"/>
        <v>1</v>
      </c>
      <c r="BE1566" s="11">
        <f t="shared" si="857"/>
        <v>2</v>
      </c>
      <c r="BF1566" s="15" t="str">
        <f t="shared" si="865"/>
        <v>ČSN 42 6936</v>
      </c>
      <c r="BG1566" s="42">
        <v>2.9201999999999999</v>
      </c>
      <c r="BH1566" s="17">
        <f t="shared" si="866"/>
        <v>60</v>
      </c>
      <c r="BI1566" s="17">
        <f t="shared" si="867"/>
        <v>37</v>
      </c>
      <c r="BK1566" s="17">
        <f t="shared" si="868"/>
        <v>2</v>
      </c>
      <c r="BM1566" s="17">
        <f t="shared" si="890"/>
        <v>2</v>
      </c>
      <c r="BX1566" s="18">
        <f t="shared" si="892"/>
        <v>361.6991118430775</v>
      </c>
      <c r="BY1566" s="42">
        <v>0.19400000000000001</v>
      </c>
      <c r="BZ1566" s="43">
        <f t="shared" si="869"/>
        <v>68.325785126340591</v>
      </c>
      <c r="CA1566" s="18">
        <f t="shared" si="870"/>
        <v>174019.76183180246</v>
      </c>
      <c r="CB1566" s="18">
        <f t="shared" si="891"/>
        <v>5800.658727726749</v>
      </c>
      <c r="CC1566" s="18">
        <f t="shared" si="871"/>
        <v>7122.8435745866818</v>
      </c>
      <c r="CD1566" s="25">
        <f t="shared" si="872"/>
        <v>1.2279370169701556</v>
      </c>
      <c r="CE1566" s="26">
        <f t="shared" si="873"/>
        <v>21.934390136614979</v>
      </c>
      <c r="CF1566" s="18">
        <f t="shared" si="874"/>
        <v>245.6991118430775</v>
      </c>
      <c r="CG1566" s="18">
        <f t="shared" si="875"/>
        <v>153.6991118430775</v>
      </c>
      <c r="CH1566" s="18">
        <f t="shared" si="876"/>
        <v>82179.067157555764</v>
      </c>
      <c r="CI1566" s="18">
        <f t="shared" si="877"/>
        <v>4442.1117382462571</v>
      </c>
      <c r="CJ1566" s="18">
        <f t="shared" si="878"/>
        <v>5102.3037883912903</v>
      </c>
      <c r="CK1566" s="25">
        <f t="shared" si="879"/>
        <v>1.1486212164500114</v>
      </c>
      <c r="CL1566" s="26">
        <f t="shared" si="880"/>
        <v>15.073249309920319</v>
      </c>
      <c r="CZ1566" s="18">
        <f t="shared" si="881"/>
        <v>177243.01075268816</v>
      </c>
      <c r="DC1566" s="18">
        <f t="shared" si="882"/>
        <v>4044.5486677646163</v>
      </c>
      <c r="DD1566" s="17">
        <f t="shared" si="883"/>
        <v>1</v>
      </c>
      <c r="DE1566" s="17">
        <f t="shared" si="884"/>
        <v>1</v>
      </c>
      <c r="DF1566" s="17">
        <f t="shared" si="885"/>
        <v>1</v>
      </c>
      <c r="DG1566" s="17">
        <f t="shared" si="886"/>
        <v>1</v>
      </c>
      <c r="DH1566" s="17">
        <f t="shared" si="887"/>
        <v>1</v>
      </c>
      <c r="DI1566" s="17">
        <f t="shared" si="888"/>
        <v>2</v>
      </c>
      <c r="DJ1566" s="20" t="s">
        <v>1594</v>
      </c>
    </row>
    <row r="1567" spans="1:114" x14ac:dyDescent="0.2">
      <c r="A1567" s="15" t="s">
        <v>105</v>
      </c>
      <c r="B1567" s="10" t="s">
        <v>1667</v>
      </c>
      <c r="C1567" s="11">
        <f t="shared" si="863"/>
        <v>4.2861000000000002</v>
      </c>
      <c r="D1567" s="11">
        <f t="shared" si="860"/>
        <v>60</v>
      </c>
      <c r="E1567" s="11">
        <f t="shared" si="860"/>
        <v>37</v>
      </c>
      <c r="F1567" s="11">
        <f t="shared" si="860"/>
        <v>0</v>
      </c>
      <c r="G1567" s="11">
        <f t="shared" si="860"/>
        <v>3</v>
      </c>
      <c r="H1567" s="11">
        <f t="shared" si="860"/>
        <v>0</v>
      </c>
      <c r="I1567" s="11">
        <f t="shared" si="860"/>
        <v>3</v>
      </c>
      <c r="J1567" s="11">
        <f t="shared" si="860"/>
        <v>0</v>
      </c>
      <c r="K1567" s="11">
        <f t="shared" si="860"/>
        <v>0</v>
      </c>
      <c r="L1567" s="11">
        <f t="shared" si="860"/>
        <v>0</v>
      </c>
      <c r="M1567" s="11">
        <f t="shared" si="860"/>
        <v>0</v>
      </c>
      <c r="N1567" s="11">
        <f t="shared" si="860"/>
        <v>0</v>
      </c>
      <c r="O1567" s="11">
        <f t="shared" si="860"/>
        <v>0</v>
      </c>
      <c r="P1567" s="11">
        <f t="shared" si="860"/>
        <v>0</v>
      </c>
      <c r="Q1567" s="11">
        <f t="shared" si="860"/>
        <v>0</v>
      </c>
      <c r="R1567" s="11">
        <f t="shared" si="860"/>
        <v>0</v>
      </c>
      <c r="S1567" s="11">
        <f t="shared" si="860"/>
        <v>0</v>
      </c>
      <c r="T1567" s="11">
        <f t="shared" si="889"/>
        <v>522.82300164692447</v>
      </c>
      <c r="U1567" s="40">
        <f t="shared" si="864"/>
        <v>0.19400000000000001</v>
      </c>
      <c r="V1567" s="11">
        <f t="shared" si="862"/>
        <v>47.26910583185839</v>
      </c>
      <c r="W1567" s="11">
        <f t="shared" si="862"/>
        <v>239154.30771715639</v>
      </c>
      <c r="X1567" s="11">
        <f t="shared" si="862"/>
        <v>7971.810257238546</v>
      </c>
      <c r="Y1567" s="11">
        <f t="shared" si="862"/>
        <v>10018.752039526185</v>
      </c>
      <c r="Z1567" s="11">
        <f t="shared" si="862"/>
        <v>1.2567725166851507</v>
      </c>
      <c r="AA1567" s="11">
        <f t="shared" si="862"/>
        <v>21.3875856070003</v>
      </c>
      <c r="AB1567" s="11">
        <f t="shared" si="862"/>
        <v>372.82300164692441</v>
      </c>
      <c r="AC1567" s="11">
        <f t="shared" si="862"/>
        <v>234.82300164692444</v>
      </c>
      <c r="AD1567" s="11">
        <f t="shared" si="862"/>
        <v>111768.35277585984</v>
      </c>
      <c r="AE1567" s="11">
        <f t="shared" si="862"/>
        <v>6041.5325824789097</v>
      </c>
      <c r="AF1567" s="11">
        <f t="shared" si="859"/>
        <v>7145.7875205865548</v>
      </c>
      <c r="AG1567" s="11">
        <f t="shared" si="859"/>
        <v>1.182777287556158</v>
      </c>
      <c r="AH1567" s="11">
        <f t="shared" si="859"/>
        <v>14.621168500435134</v>
      </c>
      <c r="AI1567" s="11">
        <f t="shared" si="859"/>
        <v>0</v>
      </c>
      <c r="AJ1567" s="11">
        <f t="shared" si="859"/>
        <v>0</v>
      </c>
      <c r="AK1567" s="11">
        <f t="shared" si="859"/>
        <v>0</v>
      </c>
      <c r="AL1567" s="11">
        <f t="shared" si="859"/>
        <v>0</v>
      </c>
      <c r="AM1567" s="11">
        <f t="shared" si="859"/>
        <v>0</v>
      </c>
      <c r="AN1567" s="11">
        <f t="shared" si="859"/>
        <v>0</v>
      </c>
      <c r="AO1567" s="11">
        <f t="shared" si="859"/>
        <v>0</v>
      </c>
      <c r="AP1567" s="11">
        <f t="shared" si="859"/>
        <v>0</v>
      </c>
      <c r="AQ1567" s="11">
        <f t="shared" si="861"/>
        <v>0</v>
      </c>
      <c r="AR1567" s="11">
        <f t="shared" si="861"/>
        <v>0</v>
      </c>
      <c r="AS1567" s="11">
        <f t="shared" si="861"/>
        <v>0</v>
      </c>
      <c r="AT1567" s="11">
        <f t="shared" si="861"/>
        <v>0</v>
      </c>
      <c r="AU1567" s="11">
        <f t="shared" si="861"/>
        <v>0</v>
      </c>
      <c r="AV1567" s="11">
        <f t="shared" si="861"/>
        <v>247638.06593406593</v>
      </c>
      <c r="AW1567" s="11">
        <f t="shared" si="861"/>
        <v>0</v>
      </c>
      <c r="AX1567" s="11">
        <f t="shared" si="857"/>
        <v>0</v>
      </c>
      <c r="AY1567" s="11">
        <f t="shared" si="857"/>
        <v>3841.2345024703868</v>
      </c>
      <c r="AZ1567" s="11">
        <f t="shared" si="857"/>
        <v>1</v>
      </c>
      <c r="BA1567" s="11">
        <f t="shared" si="857"/>
        <v>1</v>
      </c>
      <c r="BB1567" s="11">
        <f t="shared" si="857"/>
        <v>1</v>
      </c>
      <c r="BC1567" s="11">
        <f t="shared" si="857"/>
        <v>1</v>
      </c>
      <c r="BD1567" s="11">
        <f t="shared" si="857"/>
        <v>1</v>
      </c>
      <c r="BE1567" s="11">
        <f t="shared" si="857"/>
        <v>1</v>
      </c>
      <c r="BF1567" s="15" t="str">
        <f t="shared" si="865"/>
        <v>ČSN 42 6936</v>
      </c>
      <c r="BG1567" s="42">
        <v>4.2861000000000002</v>
      </c>
      <c r="BH1567" s="17">
        <f t="shared" si="866"/>
        <v>60</v>
      </c>
      <c r="BI1567" s="17">
        <f t="shared" si="867"/>
        <v>37</v>
      </c>
      <c r="BK1567" s="17">
        <f t="shared" si="868"/>
        <v>3</v>
      </c>
      <c r="BM1567" s="17">
        <f t="shared" si="890"/>
        <v>3</v>
      </c>
      <c r="BX1567" s="18">
        <f t="shared" si="892"/>
        <v>522.82300164692447</v>
      </c>
      <c r="BY1567" s="42">
        <v>0.19400000000000001</v>
      </c>
      <c r="BZ1567" s="43">
        <f t="shared" si="869"/>
        <v>47.26910583185839</v>
      </c>
      <c r="CA1567" s="18">
        <f t="shared" si="870"/>
        <v>239154.30771715639</v>
      </c>
      <c r="CB1567" s="18">
        <f t="shared" si="891"/>
        <v>7971.810257238546</v>
      </c>
      <c r="CC1567" s="18">
        <f t="shared" si="871"/>
        <v>10018.752039526185</v>
      </c>
      <c r="CD1567" s="25">
        <f t="shared" si="872"/>
        <v>1.2567725166851507</v>
      </c>
      <c r="CE1567" s="26">
        <f t="shared" si="873"/>
        <v>21.3875856070003</v>
      </c>
      <c r="CF1567" s="18">
        <f t="shared" si="874"/>
        <v>372.82300164692441</v>
      </c>
      <c r="CG1567" s="18">
        <f t="shared" si="875"/>
        <v>234.82300164692444</v>
      </c>
      <c r="CH1567" s="18">
        <f t="shared" si="876"/>
        <v>111768.35277585984</v>
      </c>
      <c r="CI1567" s="18">
        <f t="shared" si="877"/>
        <v>6041.5325824789097</v>
      </c>
      <c r="CJ1567" s="18">
        <f t="shared" si="878"/>
        <v>7145.7875205865548</v>
      </c>
      <c r="CK1567" s="25">
        <f t="shared" si="879"/>
        <v>1.182777287556158</v>
      </c>
      <c r="CL1567" s="26">
        <f t="shared" si="880"/>
        <v>14.621168500435134</v>
      </c>
      <c r="CZ1567" s="18">
        <f t="shared" si="881"/>
        <v>247638.06593406593</v>
      </c>
      <c r="DC1567" s="18">
        <f t="shared" si="882"/>
        <v>3841.2345024703868</v>
      </c>
      <c r="DD1567" s="17">
        <f t="shared" si="883"/>
        <v>1</v>
      </c>
      <c r="DE1567" s="17">
        <f t="shared" si="884"/>
        <v>1</v>
      </c>
      <c r="DF1567" s="17">
        <f t="shared" si="885"/>
        <v>1</v>
      </c>
      <c r="DG1567" s="17">
        <f t="shared" si="886"/>
        <v>1</v>
      </c>
      <c r="DH1567" s="17">
        <f t="shared" si="887"/>
        <v>1</v>
      </c>
      <c r="DI1567" s="17">
        <f t="shared" si="888"/>
        <v>1</v>
      </c>
      <c r="DJ1567" s="20" t="s">
        <v>1594</v>
      </c>
    </row>
    <row r="1568" spans="1:114" x14ac:dyDescent="0.2">
      <c r="A1568" s="15" t="s">
        <v>105</v>
      </c>
      <c r="B1568" s="10" t="s">
        <v>1668</v>
      </c>
      <c r="C1568" s="11">
        <f t="shared" si="863"/>
        <v>2.2843499999999999</v>
      </c>
      <c r="D1568" s="11">
        <f t="shared" si="860"/>
        <v>60</v>
      </c>
      <c r="E1568" s="11">
        <f t="shared" si="860"/>
        <v>40</v>
      </c>
      <c r="F1568" s="11">
        <f t="shared" si="860"/>
        <v>0</v>
      </c>
      <c r="G1568" s="11">
        <f t="shared" si="860"/>
        <v>1.5</v>
      </c>
      <c r="H1568" s="11">
        <f t="shared" si="860"/>
        <v>0</v>
      </c>
      <c r="I1568" s="11">
        <f t="shared" si="860"/>
        <v>1.5</v>
      </c>
      <c r="J1568" s="11">
        <f t="shared" ref="J1568:S1593" si="893">IF($A1568="x",BN1568,"")</f>
        <v>0</v>
      </c>
      <c r="K1568" s="11">
        <f t="shared" si="893"/>
        <v>0</v>
      </c>
      <c r="L1568" s="11">
        <f t="shared" si="893"/>
        <v>0</v>
      </c>
      <c r="M1568" s="11">
        <f t="shared" si="893"/>
        <v>0</v>
      </c>
      <c r="N1568" s="11">
        <f t="shared" si="893"/>
        <v>0</v>
      </c>
      <c r="O1568" s="11">
        <f t="shared" si="893"/>
        <v>0</v>
      </c>
      <c r="P1568" s="11">
        <f t="shared" si="893"/>
        <v>0</v>
      </c>
      <c r="Q1568" s="11">
        <f t="shared" si="893"/>
        <v>0</v>
      </c>
      <c r="R1568" s="11">
        <f t="shared" si="893"/>
        <v>0</v>
      </c>
      <c r="S1568" s="11">
        <f t="shared" si="893"/>
        <v>0</v>
      </c>
      <c r="T1568" s="11">
        <f t="shared" si="889"/>
        <v>285.20575041173112</v>
      </c>
      <c r="U1568" s="40">
        <f t="shared" si="864"/>
        <v>0.2</v>
      </c>
      <c r="V1568" s="11">
        <f t="shared" si="862"/>
        <v>89.330972357987477</v>
      </c>
      <c r="W1568" s="11">
        <f t="shared" si="862"/>
        <v>143872.13322318497</v>
      </c>
      <c r="X1568" s="11">
        <f t="shared" si="862"/>
        <v>4795.7377741061655</v>
      </c>
      <c r="Y1568" s="11">
        <f t="shared" si="862"/>
        <v>5774.5552611167404</v>
      </c>
      <c r="Z1568" s="11">
        <f t="shared" si="862"/>
        <v>1.2041015445622458</v>
      </c>
      <c r="AA1568" s="11">
        <f t="shared" si="862"/>
        <v>22.459971595591284</v>
      </c>
      <c r="AB1568" s="11">
        <f t="shared" si="862"/>
        <v>183.20575041173109</v>
      </c>
      <c r="AC1568" s="11">
        <f t="shared" si="862"/>
        <v>123.20575041173109</v>
      </c>
      <c r="AD1568" s="11">
        <f t="shared" si="862"/>
        <v>77146.603042023271</v>
      </c>
      <c r="AE1568" s="11">
        <f t="shared" si="862"/>
        <v>3857.3301521011635</v>
      </c>
      <c r="AF1568" s="11">
        <f t="shared" si="859"/>
        <v>4377.497756999428</v>
      </c>
      <c r="AG1568" s="11">
        <f t="shared" si="859"/>
        <v>1.1348517198132286</v>
      </c>
      <c r="AH1568" s="11">
        <f t="shared" si="859"/>
        <v>16.446718723091539</v>
      </c>
      <c r="AI1568" s="11">
        <f t="shared" si="859"/>
        <v>0</v>
      </c>
      <c r="AJ1568" s="11">
        <f t="shared" si="859"/>
        <v>0</v>
      </c>
      <c r="AK1568" s="11">
        <f t="shared" ref="AK1568:AZ1593" si="894">IF($A1568="x",CO1568,"")</f>
        <v>0</v>
      </c>
      <c r="AL1568" s="11">
        <f t="shared" si="894"/>
        <v>0</v>
      </c>
      <c r="AM1568" s="11">
        <f t="shared" si="894"/>
        <v>0</v>
      </c>
      <c r="AN1568" s="11">
        <f t="shared" si="894"/>
        <v>0</v>
      </c>
      <c r="AO1568" s="11">
        <f t="shared" si="894"/>
        <v>0</v>
      </c>
      <c r="AP1568" s="11">
        <f t="shared" si="894"/>
        <v>0</v>
      </c>
      <c r="AQ1568" s="11">
        <f t="shared" si="861"/>
        <v>0</v>
      </c>
      <c r="AR1568" s="11">
        <f t="shared" si="861"/>
        <v>0</v>
      </c>
      <c r="AS1568" s="11">
        <f t="shared" si="861"/>
        <v>0</v>
      </c>
      <c r="AT1568" s="11">
        <f t="shared" si="861"/>
        <v>0</v>
      </c>
      <c r="AU1568" s="11">
        <f t="shared" si="861"/>
        <v>0</v>
      </c>
      <c r="AV1568" s="11">
        <f t="shared" si="861"/>
        <v>156885.46585051547</v>
      </c>
      <c r="AW1568" s="11">
        <f t="shared" si="861"/>
        <v>0</v>
      </c>
      <c r="AX1568" s="11">
        <f t="shared" si="857"/>
        <v>0</v>
      </c>
      <c r="AY1568" s="11">
        <f t="shared" si="857"/>
        <v>4495.8086256175966</v>
      </c>
      <c r="AZ1568" s="11">
        <f t="shared" si="857"/>
        <v>1</v>
      </c>
      <c r="BA1568" s="11">
        <f t="shared" si="857"/>
        <v>1</v>
      </c>
      <c r="BB1568" s="11">
        <f t="shared" si="857"/>
        <v>1</v>
      </c>
      <c r="BC1568" s="11">
        <f t="shared" si="857"/>
        <v>2</v>
      </c>
      <c r="BD1568" s="11">
        <f t="shared" si="857"/>
        <v>4</v>
      </c>
      <c r="BE1568" s="11">
        <f t="shared" si="857"/>
        <v>4</v>
      </c>
      <c r="BF1568" s="15" t="str">
        <f t="shared" si="865"/>
        <v>ČSN 42 6936</v>
      </c>
      <c r="BG1568" s="42">
        <v>2.2843499999999999</v>
      </c>
      <c r="BH1568" s="17">
        <f t="shared" si="866"/>
        <v>60</v>
      </c>
      <c r="BI1568" s="17">
        <f t="shared" si="867"/>
        <v>40</v>
      </c>
      <c r="BK1568" s="17">
        <f t="shared" si="868"/>
        <v>1.5</v>
      </c>
      <c r="BM1568" s="17">
        <f t="shared" si="890"/>
        <v>1.5</v>
      </c>
      <c r="BX1568" s="18">
        <f t="shared" si="892"/>
        <v>285.20575041173112</v>
      </c>
      <c r="BY1568" s="42">
        <v>0.2</v>
      </c>
      <c r="BZ1568" s="43">
        <f t="shared" si="869"/>
        <v>89.330972357987477</v>
      </c>
      <c r="CA1568" s="18">
        <f t="shared" si="870"/>
        <v>143872.13322318497</v>
      </c>
      <c r="CB1568" s="18">
        <f t="shared" si="891"/>
        <v>4795.7377741061655</v>
      </c>
      <c r="CC1568" s="18">
        <f t="shared" si="871"/>
        <v>5774.5552611167404</v>
      </c>
      <c r="CD1568" s="25">
        <f t="shared" si="872"/>
        <v>1.2041015445622458</v>
      </c>
      <c r="CE1568" s="26">
        <f t="shared" si="873"/>
        <v>22.459971595591284</v>
      </c>
      <c r="CF1568" s="18">
        <f t="shared" si="874"/>
        <v>183.20575041173109</v>
      </c>
      <c r="CG1568" s="18">
        <f t="shared" si="875"/>
        <v>123.20575041173109</v>
      </c>
      <c r="CH1568" s="18">
        <f t="shared" si="876"/>
        <v>77146.603042023271</v>
      </c>
      <c r="CI1568" s="18">
        <f t="shared" si="877"/>
        <v>3857.3301521011635</v>
      </c>
      <c r="CJ1568" s="18">
        <f t="shared" si="878"/>
        <v>4377.497756999428</v>
      </c>
      <c r="CK1568" s="25">
        <f t="shared" si="879"/>
        <v>1.1348517198132286</v>
      </c>
      <c r="CL1568" s="26">
        <f t="shared" si="880"/>
        <v>16.446718723091539</v>
      </c>
      <c r="CZ1568" s="18">
        <f t="shared" si="881"/>
        <v>156885.46585051547</v>
      </c>
      <c r="DC1568" s="18">
        <f t="shared" si="882"/>
        <v>4495.8086256175966</v>
      </c>
      <c r="DD1568" s="17">
        <f t="shared" si="883"/>
        <v>1</v>
      </c>
      <c r="DE1568" s="17">
        <f t="shared" si="884"/>
        <v>1</v>
      </c>
      <c r="DF1568" s="17">
        <f t="shared" si="885"/>
        <v>1</v>
      </c>
      <c r="DG1568" s="17">
        <f t="shared" si="886"/>
        <v>2</v>
      </c>
      <c r="DH1568" s="17">
        <f t="shared" si="887"/>
        <v>4</v>
      </c>
      <c r="DI1568" s="17">
        <f t="shared" si="888"/>
        <v>4</v>
      </c>
      <c r="DJ1568" s="20" t="s">
        <v>1594</v>
      </c>
    </row>
    <row r="1569" spans="1:114" x14ac:dyDescent="0.2">
      <c r="A1569" s="15" t="s">
        <v>105</v>
      </c>
      <c r="B1569" s="10" t="s">
        <v>1669</v>
      </c>
      <c r="C1569" s="11">
        <f t="shared" si="863"/>
        <v>3.0144000000000002</v>
      </c>
      <c r="D1569" s="11">
        <f t="shared" ref="D1569:N1603" si="895">IF($A1569="x",BH1569,"")</f>
        <v>60</v>
      </c>
      <c r="E1569" s="11">
        <f t="shared" si="895"/>
        <v>40</v>
      </c>
      <c r="F1569" s="11">
        <f t="shared" si="895"/>
        <v>0</v>
      </c>
      <c r="G1569" s="11">
        <f t="shared" si="895"/>
        <v>2</v>
      </c>
      <c r="H1569" s="11">
        <f t="shared" si="895"/>
        <v>0</v>
      </c>
      <c r="I1569" s="11">
        <f t="shared" si="895"/>
        <v>2</v>
      </c>
      <c r="J1569" s="11">
        <f t="shared" si="893"/>
        <v>0</v>
      </c>
      <c r="K1569" s="11">
        <f t="shared" si="893"/>
        <v>0</v>
      </c>
      <c r="L1569" s="11">
        <f t="shared" si="893"/>
        <v>0</v>
      </c>
      <c r="M1569" s="11">
        <f t="shared" si="893"/>
        <v>0</v>
      </c>
      <c r="N1569" s="11">
        <f t="shared" si="893"/>
        <v>0</v>
      </c>
      <c r="O1569" s="11">
        <f t="shared" si="893"/>
        <v>0</v>
      </c>
      <c r="P1569" s="11">
        <f t="shared" si="893"/>
        <v>0</v>
      </c>
      <c r="Q1569" s="11">
        <f t="shared" si="893"/>
        <v>0</v>
      </c>
      <c r="R1569" s="11">
        <f t="shared" si="893"/>
        <v>0</v>
      </c>
      <c r="S1569" s="11">
        <f t="shared" si="893"/>
        <v>0</v>
      </c>
      <c r="T1569" s="11">
        <f t="shared" si="889"/>
        <v>373.6991118430775</v>
      </c>
      <c r="U1569" s="40">
        <f t="shared" si="864"/>
        <v>0.2</v>
      </c>
      <c r="V1569" s="11">
        <f t="shared" si="862"/>
        <v>68.177060632319467</v>
      </c>
      <c r="W1569" s="11">
        <f t="shared" si="862"/>
        <v>184115.76183180246</v>
      </c>
      <c r="X1569" s="11">
        <f t="shared" si="862"/>
        <v>6137.1920610600819</v>
      </c>
      <c r="Y1569" s="11">
        <f t="shared" si="862"/>
        <v>7470.8435745866818</v>
      </c>
      <c r="Z1569" s="11">
        <f t="shared" si="862"/>
        <v>1.2173064652788848</v>
      </c>
      <c r="AA1569" s="11">
        <f t="shared" si="862"/>
        <v>22.1964975777164</v>
      </c>
      <c r="AB1569" s="11">
        <f t="shared" si="862"/>
        <v>245.6991118430775</v>
      </c>
      <c r="AC1569" s="11">
        <f t="shared" si="862"/>
        <v>165.6991118430775</v>
      </c>
      <c r="AD1569" s="11">
        <f t="shared" si="862"/>
        <v>98308.801524376569</v>
      </c>
      <c r="AE1569" s="11">
        <f t="shared" si="862"/>
        <v>4915.4400762188288</v>
      </c>
      <c r="AF1569" s="11">
        <f t="shared" si="862"/>
        <v>5653.852456155907</v>
      </c>
      <c r="AG1569" s="11">
        <f t="shared" si="862"/>
        <v>1.1502230458488465</v>
      </c>
      <c r="AH1569" s="11">
        <f t="shared" si="862"/>
        <v>16.219414325032197</v>
      </c>
      <c r="AI1569" s="11">
        <f t="shared" si="862"/>
        <v>0</v>
      </c>
      <c r="AJ1569" s="11">
        <f t="shared" si="862"/>
        <v>0</v>
      </c>
      <c r="AK1569" s="11">
        <f t="shared" si="894"/>
        <v>0</v>
      </c>
      <c r="AL1569" s="11">
        <f t="shared" si="894"/>
        <v>0</v>
      </c>
      <c r="AM1569" s="11">
        <f t="shared" si="894"/>
        <v>0</v>
      </c>
      <c r="AN1569" s="11">
        <f t="shared" si="894"/>
        <v>0</v>
      </c>
      <c r="AO1569" s="11">
        <f t="shared" si="894"/>
        <v>0</v>
      </c>
      <c r="AP1569" s="11">
        <f t="shared" si="894"/>
        <v>0</v>
      </c>
      <c r="AQ1569" s="11">
        <f t="shared" si="861"/>
        <v>0</v>
      </c>
      <c r="AR1569" s="11">
        <f t="shared" si="861"/>
        <v>0</v>
      </c>
      <c r="AS1569" s="11">
        <f t="shared" si="861"/>
        <v>0</v>
      </c>
      <c r="AT1569" s="11">
        <f t="shared" si="861"/>
        <v>0</v>
      </c>
      <c r="AU1569" s="11">
        <f t="shared" si="861"/>
        <v>0</v>
      </c>
      <c r="AV1569" s="11">
        <f t="shared" si="861"/>
        <v>202400.66666666666</v>
      </c>
      <c r="AW1569" s="11">
        <f t="shared" si="861"/>
        <v>0</v>
      </c>
      <c r="AX1569" s="11">
        <f t="shared" si="857"/>
        <v>0</v>
      </c>
      <c r="AY1569" s="11">
        <f t="shared" si="857"/>
        <v>4392.5486677646168</v>
      </c>
      <c r="AZ1569" s="11">
        <f t="shared" si="857"/>
        <v>1</v>
      </c>
      <c r="BA1569" s="11">
        <f t="shared" si="857"/>
        <v>1</v>
      </c>
      <c r="BB1569" s="11">
        <f t="shared" si="857"/>
        <v>1</v>
      </c>
      <c r="BC1569" s="11">
        <f t="shared" si="857"/>
        <v>1</v>
      </c>
      <c r="BD1569" s="11">
        <f t="shared" si="857"/>
        <v>1</v>
      </c>
      <c r="BE1569" s="11">
        <f t="shared" si="857"/>
        <v>2</v>
      </c>
      <c r="BF1569" s="15" t="str">
        <f t="shared" si="865"/>
        <v>ČSN 42 6936</v>
      </c>
      <c r="BG1569" s="42">
        <v>3.0144000000000002</v>
      </c>
      <c r="BH1569" s="17">
        <f t="shared" si="866"/>
        <v>60</v>
      </c>
      <c r="BI1569" s="17">
        <f t="shared" si="867"/>
        <v>40</v>
      </c>
      <c r="BK1569" s="17">
        <f t="shared" si="868"/>
        <v>2</v>
      </c>
      <c r="BM1569" s="17">
        <f t="shared" si="890"/>
        <v>2</v>
      </c>
      <c r="BX1569" s="18">
        <f t="shared" si="892"/>
        <v>373.6991118430775</v>
      </c>
      <c r="BY1569" s="42">
        <v>0.2</v>
      </c>
      <c r="BZ1569" s="43">
        <f t="shared" si="869"/>
        <v>68.177060632319467</v>
      </c>
      <c r="CA1569" s="18">
        <f t="shared" si="870"/>
        <v>184115.76183180246</v>
      </c>
      <c r="CB1569" s="18">
        <f t="shared" si="891"/>
        <v>6137.1920610600819</v>
      </c>
      <c r="CC1569" s="18">
        <f t="shared" si="871"/>
        <v>7470.8435745866818</v>
      </c>
      <c r="CD1569" s="25">
        <f t="shared" si="872"/>
        <v>1.2173064652788848</v>
      </c>
      <c r="CE1569" s="26">
        <f t="shared" si="873"/>
        <v>22.1964975777164</v>
      </c>
      <c r="CF1569" s="18">
        <f t="shared" si="874"/>
        <v>245.6991118430775</v>
      </c>
      <c r="CG1569" s="18">
        <f t="shared" si="875"/>
        <v>165.6991118430775</v>
      </c>
      <c r="CH1569" s="18">
        <f t="shared" si="876"/>
        <v>98308.801524376569</v>
      </c>
      <c r="CI1569" s="18">
        <f t="shared" si="877"/>
        <v>4915.4400762188288</v>
      </c>
      <c r="CJ1569" s="18">
        <f t="shared" si="878"/>
        <v>5653.852456155907</v>
      </c>
      <c r="CK1569" s="25">
        <f t="shared" si="879"/>
        <v>1.1502230458488465</v>
      </c>
      <c r="CL1569" s="26">
        <f t="shared" si="880"/>
        <v>16.219414325032197</v>
      </c>
      <c r="CZ1569" s="18">
        <f t="shared" si="881"/>
        <v>202400.66666666666</v>
      </c>
      <c r="DC1569" s="18">
        <f t="shared" si="882"/>
        <v>4392.5486677646168</v>
      </c>
      <c r="DD1569" s="17">
        <f t="shared" si="883"/>
        <v>1</v>
      </c>
      <c r="DE1569" s="17">
        <f t="shared" si="884"/>
        <v>1</v>
      </c>
      <c r="DF1569" s="17">
        <f t="shared" si="885"/>
        <v>1</v>
      </c>
      <c r="DG1569" s="17">
        <f t="shared" si="886"/>
        <v>1</v>
      </c>
      <c r="DH1569" s="17">
        <f t="shared" si="887"/>
        <v>1</v>
      </c>
      <c r="DI1569" s="17">
        <f t="shared" si="888"/>
        <v>2</v>
      </c>
      <c r="DJ1569" s="20" t="s">
        <v>1594</v>
      </c>
    </row>
    <row r="1570" spans="1:114" x14ac:dyDescent="0.2">
      <c r="A1570" s="15" t="s">
        <v>105</v>
      </c>
      <c r="B1570" s="10" t="s">
        <v>1670</v>
      </c>
      <c r="C1570" s="11">
        <f t="shared" si="863"/>
        <v>3.7287499999999998</v>
      </c>
      <c r="D1570" s="11">
        <f t="shared" si="895"/>
        <v>60</v>
      </c>
      <c r="E1570" s="11">
        <f t="shared" si="895"/>
        <v>40</v>
      </c>
      <c r="F1570" s="11">
        <f t="shared" si="895"/>
        <v>0</v>
      </c>
      <c r="G1570" s="11">
        <f t="shared" si="895"/>
        <v>2.5</v>
      </c>
      <c r="H1570" s="11">
        <f t="shared" si="895"/>
        <v>0</v>
      </c>
      <c r="I1570" s="11">
        <f t="shared" si="895"/>
        <v>2.5</v>
      </c>
      <c r="J1570" s="11">
        <f t="shared" si="893"/>
        <v>0</v>
      </c>
      <c r="K1570" s="11">
        <f t="shared" si="893"/>
        <v>0</v>
      </c>
      <c r="L1570" s="11">
        <f t="shared" si="893"/>
        <v>0</v>
      </c>
      <c r="M1570" s="11">
        <f t="shared" si="893"/>
        <v>0</v>
      </c>
      <c r="N1570" s="11">
        <f t="shared" si="893"/>
        <v>0</v>
      </c>
      <c r="O1570" s="11">
        <f t="shared" si="893"/>
        <v>0</v>
      </c>
      <c r="P1570" s="11">
        <f t="shared" si="893"/>
        <v>0</v>
      </c>
      <c r="Q1570" s="11">
        <f t="shared" si="893"/>
        <v>0</v>
      </c>
      <c r="R1570" s="11">
        <f t="shared" si="893"/>
        <v>0</v>
      </c>
      <c r="S1570" s="11">
        <f t="shared" si="893"/>
        <v>0</v>
      </c>
      <c r="T1570" s="11">
        <f t="shared" si="889"/>
        <v>458.90486225480862</v>
      </c>
      <c r="U1570" s="40">
        <f t="shared" si="864"/>
        <v>0.2</v>
      </c>
      <c r="V1570" s="11">
        <f t="shared" si="862"/>
        <v>55.518494358908839</v>
      </c>
      <c r="W1570" s="11">
        <f t="shared" si="862"/>
        <v>220713.23314562105</v>
      </c>
      <c r="X1570" s="11">
        <f t="shared" si="862"/>
        <v>7357.107771520702</v>
      </c>
      <c r="Y1570" s="11">
        <f t="shared" si="862"/>
        <v>9055.9548897035493</v>
      </c>
      <c r="Z1570" s="11">
        <f t="shared" si="862"/>
        <v>1.2309123599845946</v>
      </c>
      <c r="AA1570" s="11">
        <f t="shared" si="862"/>
        <v>21.930718314302176</v>
      </c>
      <c r="AB1570" s="11">
        <f t="shared" si="862"/>
        <v>308.90486225480862</v>
      </c>
      <c r="AC1570" s="11">
        <f t="shared" si="862"/>
        <v>208.90486225480865</v>
      </c>
      <c r="AD1570" s="11">
        <f t="shared" si="862"/>
        <v>117359.62157703096</v>
      </c>
      <c r="AE1570" s="11">
        <f t="shared" si="862"/>
        <v>5867.9810788515479</v>
      </c>
      <c r="AF1570" s="11">
        <f t="shared" si="862"/>
        <v>6841.906267155462</v>
      </c>
      <c r="AG1570" s="11">
        <f t="shared" si="862"/>
        <v>1.1659727894852936</v>
      </c>
      <c r="AH1570" s="11">
        <f t="shared" si="862"/>
        <v>15.991824705866328</v>
      </c>
      <c r="AI1570" s="11">
        <f t="shared" si="862"/>
        <v>0</v>
      </c>
      <c r="AJ1570" s="11">
        <f t="shared" si="862"/>
        <v>0</v>
      </c>
      <c r="AK1570" s="11">
        <f t="shared" si="894"/>
        <v>0</v>
      </c>
      <c r="AL1570" s="11">
        <f t="shared" si="894"/>
        <v>0</v>
      </c>
      <c r="AM1570" s="11">
        <f t="shared" si="894"/>
        <v>0</v>
      </c>
      <c r="AN1570" s="11">
        <f t="shared" si="894"/>
        <v>0</v>
      </c>
      <c r="AO1570" s="11">
        <f t="shared" si="894"/>
        <v>0</v>
      </c>
      <c r="AP1570" s="11">
        <f t="shared" si="894"/>
        <v>0</v>
      </c>
      <c r="AQ1570" s="11">
        <f t="shared" si="861"/>
        <v>0</v>
      </c>
      <c r="AR1570" s="11">
        <f t="shared" si="861"/>
        <v>0</v>
      </c>
      <c r="AS1570" s="11">
        <f t="shared" si="861"/>
        <v>0</v>
      </c>
      <c r="AT1570" s="11">
        <f t="shared" si="861"/>
        <v>0</v>
      </c>
      <c r="AU1570" s="11">
        <f t="shared" si="861"/>
        <v>0</v>
      </c>
      <c r="AV1570" s="11">
        <f t="shared" si="861"/>
        <v>244706.00328947368</v>
      </c>
      <c r="AW1570" s="11">
        <f t="shared" si="861"/>
        <v>0</v>
      </c>
      <c r="AX1570" s="11">
        <f t="shared" si="857"/>
        <v>0</v>
      </c>
      <c r="AY1570" s="11">
        <f t="shared" si="857"/>
        <v>4288.3572933822124</v>
      </c>
      <c r="AZ1570" s="11">
        <f t="shared" si="857"/>
        <v>1</v>
      </c>
      <c r="BA1570" s="11">
        <f t="shared" si="857"/>
        <v>1</v>
      </c>
      <c r="BB1570" s="11">
        <f t="shared" si="857"/>
        <v>1</v>
      </c>
      <c r="BC1570" s="11">
        <f t="shared" si="857"/>
        <v>1</v>
      </c>
      <c r="BD1570" s="11">
        <f t="shared" si="857"/>
        <v>1</v>
      </c>
      <c r="BE1570" s="11">
        <f t="shared" si="857"/>
        <v>1</v>
      </c>
      <c r="BF1570" s="15" t="str">
        <f t="shared" si="865"/>
        <v>ČSN 42 6936</v>
      </c>
      <c r="BG1570" s="42">
        <v>3.7287499999999998</v>
      </c>
      <c r="BH1570" s="17">
        <f t="shared" si="866"/>
        <v>60</v>
      </c>
      <c r="BI1570" s="17">
        <f t="shared" si="867"/>
        <v>40</v>
      </c>
      <c r="BK1570" s="17">
        <f t="shared" si="868"/>
        <v>2.5</v>
      </c>
      <c r="BM1570" s="17">
        <f t="shared" si="890"/>
        <v>2.5</v>
      </c>
      <c r="BX1570" s="18">
        <f t="shared" si="892"/>
        <v>458.90486225480862</v>
      </c>
      <c r="BY1570" s="42">
        <v>0.2</v>
      </c>
      <c r="BZ1570" s="43">
        <f t="shared" si="869"/>
        <v>55.518494358908839</v>
      </c>
      <c r="CA1570" s="18">
        <f t="shared" si="870"/>
        <v>220713.23314562105</v>
      </c>
      <c r="CB1570" s="18">
        <f t="shared" si="891"/>
        <v>7357.107771520702</v>
      </c>
      <c r="CC1570" s="18">
        <f t="shared" si="871"/>
        <v>9055.9548897035493</v>
      </c>
      <c r="CD1570" s="25">
        <f t="shared" si="872"/>
        <v>1.2309123599845946</v>
      </c>
      <c r="CE1570" s="26">
        <f t="shared" si="873"/>
        <v>21.930718314302176</v>
      </c>
      <c r="CF1570" s="18">
        <f t="shared" si="874"/>
        <v>308.90486225480862</v>
      </c>
      <c r="CG1570" s="18">
        <f t="shared" si="875"/>
        <v>208.90486225480865</v>
      </c>
      <c r="CH1570" s="18">
        <f t="shared" si="876"/>
        <v>117359.62157703096</v>
      </c>
      <c r="CI1570" s="18">
        <f t="shared" si="877"/>
        <v>5867.9810788515479</v>
      </c>
      <c r="CJ1570" s="18">
        <f t="shared" si="878"/>
        <v>6841.906267155462</v>
      </c>
      <c r="CK1570" s="25">
        <f t="shared" si="879"/>
        <v>1.1659727894852936</v>
      </c>
      <c r="CL1570" s="26">
        <f t="shared" si="880"/>
        <v>15.991824705866328</v>
      </c>
      <c r="CZ1570" s="18">
        <f t="shared" si="881"/>
        <v>244706.00328947368</v>
      </c>
      <c r="DC1570" s="18">
        <f t="shared" si="882"/>
        <v>4288.3572933822124</v>
      </c>
      <c r="DD1570" s="17">
        <f t="shared" si="883"/>
        <v>1</v>
      </c>
      <c r="DE1570" s="17">
        <f t="shared" si="884"/>
        <v>1</v>
      </c>
      <c r="DF1570" s="17">
        <f t="shared" si="885"/>
        <v>1</v>
      </c>
      <c r="DG1570" s="17">
        <f t="shared" si="886"/>
        <v>1</v>
      </c>
      <c r="DH1570" s="17">
        <f t="shared" si="887"/>
        <v>1</v>
      </c>
      <c r="DI1570" s="17">
        <f t="shared" si="888"/>
        <v>1</v>
      </c>
      <c r="DJ1570" s="20" t="s">
        <v>1594</v>
      </c>
    </row>
    <row r="1571" spans="1:114" x14ac:dyDescent="0.2">
      <c r="A1571" s="15" t="s">
        <v>105</v>
      </c>
      <c r="B1571" s="10" t="s">
        <v>1671</v>
      </c>
      <c r="C1571" s="11">
        <f t="shared" si="863"/>
        <v>4.4273999999999996</v>
      </c>
      <c r="D1571" s="11">
        <f t="shared" si="895"/>
        <v>60</v>
      </c>
      <c r="E1571" s="11">
        <f t="shared" si="895"/>
        <v>40</v>
      </c>
      <c r="F1571" s="11">
        <f t="shared" si="895"/>
        <v>0</v>
      </c>
      <c r="G1571" s="11">
        <f t="shared" si="895"/>
        <v>3</v>
      </c>
      <c r="H1571" s="11">
        <f t="shared" si="895"/>
        <v>0</v>
      </c>
      <c r="I1571" s="11">
        <f t="shared" si="895"/>
        <v>3</v>
      </c>
      <c r="J1571" s="11">
        <f t="shared" si="893"/>
        <v>0</v>
      </c>
      <c r="K1571" s="11">
        <f t="shared" si="893"/>
        <v>0</v>
      </c>
      <c r="L1571" s="11">
        <f t="shared" si="893"/>
        <v>0</v>
      </c>
      <c r="M1571" s="11">
        <f t="shared" si="893"/>
        <v>0</v>
      </c>
      <c r="N1571" s="11">
        <f t="shared" si="893"/>
        <v>0</v>
      </c>
      <c r="O1571" s="11">
        <f t="shared" si="893"/>
        <v>0</v>
      </c>
      <c r="P1571" s="11">
        <f t="shared" si="893"/>
        <v>0</v>
      </c>
      <c r="Q1571" s="11">
        <f t="shared" si="893"/>
        <v>0</v>
      </c>
      <c r="R1571" s="11">
        <f t="shared" si="893"/>
        <v>0</v>
      </c>
      <c r="S1571" s="11">
        <f t="shared" si="893"/>
        <v>0</v>
      </c>
      <c r="T1571" s="11">
        <f t="shared" si="889"/>
        <v>540.82300164692447</v>
      </c>
      <c r="U1571" s="40">
        <f t="shared" si="864"/>
        <v>0.2</v>
      </c>
      <c r="V1571" s="11">
        <f t="shared" si="862"/>
        <v>47.109140936654377</v>
      </c>
      <c r="W1571" s="11">
        <f t="shared" si="862"/>
        <v>253788.30771715639</v>
      </c>
      <c r="X1571" s="11">
        <f t="shared" si="862"/>
        <v>8459.6102572385462</v>
      </c>
      <c r="Y1571" s="11">
        <f t="shared" si="862"/>
        <v>10531.752039526185</v>
      </c>
      <c r="Z1571" s="11">
        <f t="shared" si="862"/>
        <v>1.2449453011756175</v>
      </c>
      <c r="AA1571" s="11">
        <f t="shared" si="862"/>
        <v>21.662482645940177</v>
      </c>
      <c r="AB1571" s="11">
        <f t="shared" si="862"/>
        <v>372.82300164692441</v>
      </c>
      <c r="AC1571" s="11">
        <f t="shared" si="862"/>
        <v>252.82300164692444</v>
      </c>
      <c r="AD1571" s="11">
        <f t="shared" si="862"/>
        <v>134395.56709132509</v>
      </c>
      <c r="AE1571" s="11">
        <f t="shared" si="862"/>
        <v>6719.7783545662551</v>
      </c>
      <c r="AF1571" s="11">
        <f t="shared" si="862"/>
        <v>7943.5220230569412</v>
      </c>
      <c r="AG1571" s="11">
        <f t="shared" si="862"/>
        <v>1.1821107191220261</v>
      </c>
      <c r="AH1571" s="11">
        <f t="shared" si="862"/>
        <v>15.763944419819165</v>
      </c>
      <c r="AI1571" s="11">
        <f t="shared" si="862"/>
        <v>0</v>
      </c>
      <c r="AJ1571" s="11">
        <f t="shared" si="862"/>
        <v>0</v>
      </c>
      <c r="AK1571" s="11">
        <f t="shared" si="894"/>
        <v>0</v>
      </c>
      <c r="AL1571" s="11">
        <f t="shared" si="894"/>
        <v>0</v>
      </c>
      <c r="AM1571" s="11">
        <f t="shared" si="894"/>
        <v>0</v>
      </c>
      <c r="AN1571" s="11">
        <f t="shared" si="894"/>
        <v>0</v>
      </c>
      <c r="AO1571" s="11">
        <f t="shared" si="894"/>
        <v>0</v>
      </c>
      <c r="AP1571" s="11">
        <f t="shared" si="894"/>
        <v>0</v>
      </c>
      <c r="AQ1571" s="11">
        <f t="shared" si="861"/>
        <v>0</v>
      </c>
      <c r="AR1571" s="11">
        <f t="shared" si="861"/>
        <v>0</v>
      </c>
      <c r="AS1571" s="11">
        <f t="shared" si="861"/>
        <v>0</v>
      </c>
      <c r="AT1571" s="11">
        <f t="shared" si="861"/>
        <v>0</v>
      </c>
      <c r="AU1571" s="11">
        <f t="shared" si="861"/>
        <v>0</v>
      </c>
      <c r="AV1571" s="11">
        <f t="shared" si="861"/>
        <v>283907.29787234042</v>
      </c>
      <c r="AW1571" s="11">
        <f t="shared" si="861"/>
        <v>0</v>
      </c>
      <c r="AX1571" s="11">
        <f t="shared" si="857"/>
        <v>0</v>
      </c>
      <c r="AY1571" s="11">
        <f t="shared" si="857"/>
        <v>4183.2345024703864</v>
      </c>
      <c r="AZ1571" s="11">
        <f t="shared" si="857"/>
        <v>1</v>
      </c>
      <c r="BA1571" s="11">
        <f t="shared" si="857"/>
        <v>1</v>
      </c>
      <c r="BB1571" s="11">
        <f t="shared" si="857"/>
        <v>1</v>
      </c>
      <c r="BC1571" s="11">
        <f t="shared" si="857"/>
        <v>1</v>
      </c>
      <c r="BD1571" s="11">
        <f t="shared" si="857"/>
        <v>1</v>
      </c>
      <c r="BE1571" s="11">
        <f t="shared" si="857"/>
        <v>1</v>
      </c>
      <c r="BF1571" s="15" t="str">
        <f t="shared" si="865"/>
        <v>ČSN 42 6936</v>
      </c>
      <c r="BG1571" s="42">
        <v>4.4273999999999996</v>
      </c>
      <c r="BH1571" s="17">
        <f t="shared" si="866"/>
        <v>60</v>
      </c>
      <c r="BI1571" s="17">
        <f t="shared" si="867"/>
        <v>40</v>
      </c>
      <c r="BK1571" s="17">
        <f t="shared" si="868"/>
        <v>3</v>
      </c>
      <c r="BM1571" s="17">
        <f t="shared" si="890"/>
        <v>3</v>
      </c>
      <c r="BX1571" s="18">
        <f t="shared" si="892"/>
        <v>540.82300164692447</v>
      </c>
      <c r="BY1571" s="42">
        <v>0.2</v>
      </c>
      <c r="BZ1571" s="43">
        <f t="shared" si="869"/>
        <v>47.109140936654377</v>
      </c>
      <c r="CA1571" s="18">
        <f>2*((1/12*BK1571*((BH1571-2*(BM1571+BK1571))^3))+((1/12*(BI1571-2*(BM1571+BK1571))*(BK1571^3))+((BI1571-2*(BM1571+BK1571))*BK1571*((BH1571-BK1571)/2)^2))+(((PI()/8-8/(9*PI()))*(BM1571+BK1571)^4)+(1/2*PI()*((BM1571+BK1571)^2)*((BH1571/2-BK1571-BM1571+(4/(3*PI())*(BM1571+BK1571)))^2)))-((PI()/8-8/(9*PI()))*((BM1571)^4))-(1/2*PI()*((BM1571)^2)*((BH1571/2-BK1571-BM1571+(4/(3*PI()))*(BM1571))^2)))</f>
        <v>253788.30771715639</v>
      </c>
      <c r="CB1571" s="18">
        <f t="shared" si="891"/>
        <v>8459.6102572385462</v>
      </c>
      <c r="CC1571" s="18">
        <f>2*(BK1571*(BH1571/2-BM1571-BK1571)^2+(BI1571-2*(BM1571+BK1571))*BK1571*(BH1571/2-BK1571/2)+1/2*PI()*((BM1571+BK1571)^2)*(BH1571/2-(1-4/(3*PI()))*(BM1571+BK1571))-1/2*PI()*((BM1571)^2)*(BH1571/2-BK1571-(1-4/(3*PI()))*(BM1571)))</f>
        <v>10531.752039526185</v>
      </c>
      <c r="CD1571" s="25">
        <f t="shared" si="872"/>
        <v>1.2449453011756175</v>
      </c>
      <c r="CE1571" s="26">
        <f t="shared" si="873"/>
        <v>21.662482645940177</v>
      </c>
      <c r="CF1571" s="18">
        <f t="shared" si="874"/>
        <v>372.82300164692441</v>
      </c>
      <c r="CG1571" s="18">
        <f t="shared" si="875"/>
        <v>252.82300164692444</v>
      </c>
      <c r="CH1571" s="18">
        <f>2*((1/12*BK1571*((BI1571-2*(BM1571+BK1571))^3))+((1/12*(BH1571-2*(BM1571+BK1571))*(BK1571^3))+((BH1571-2*(BM1571+BK1571))*BK1571*((BI1571-BK1571)/2)^2))+(((PI()/8-8/(9*PI()))*(BM1571+BK1571)^4)+(1/2*PI()*((BM1571+BK1571)^2)*((BI1571/2-BK1571-BM1571+(4/(3*PI())*(BM1571+BK1571)))^2)))-((PI()/8-8/(9*PI()))*((BM1571)^4))-(1/2*PI()*((BM1571)^2)*((BI1571/2-BK1571-BM1571+(4/(3*PI()))*(BM1571))^2)))</f>
        <v>134395.56709132509</v>
      </c>
      <c r="CI1571" s="18">
        <f>2*CH1571/BI1571</f>
        <v>6719.7783545662551</v>
      </c>
      <c r="CJ1571" s="18">
        <f>2*(BK1571*(BI1571/2-BM1571-BK1571)^2+(BH1571-2*(BM1571+BK1571))*BK1571*(BI1571/2-BK1571/2)+1/2*PI()*((BM1571+BK1571)^2)*(BI1571/2-(1-4/(3*PI()))*(BM1571+BK1571))-1/2*PI()*((BM1571)^2)*(BI1571/2-BK1571-(1-4/(3*PI()))*(BM1571)))</f>
        <v>7943.5220230569412</v>
      </c>
      <c r="CK1571" s="25">
        <f t="shared" si="879"/>
        <v>1.1821107191220261</v>
      </c>
      <c r="CL1571" s="26">
        <f t="shared" si="880"/>
        <v>15.763944419819165</v>
      </c>
      <c r="CZ1571" s="18">
        <f t="shared" si="881"/>
        <v>283907.29787234042</v>
      </c>
      <c r="DC1571" s="18">
        <f t="shared" si="882"/>
        <v>4183.2345024703864</v>
      </c>
      <c r="DD1571" s="17">
        <f t="shared" si="883"/>
        <v>1</v>
      </c>
      <c r="DE1571" s="17">
        <f t="shared" si="884"/>
        <v>1</v>
      </c>
      <c r="DF1571" s="17">
        <f t="shared" si="885"/>
        <v>1</v>
      </c>
      <c r="DG1571" s="17">
        <f t="shared" si="886"/>
        <v>1</v>
      </c>
      <c r="DH1571" s="17">
        <f t="shared" si="887"/>
        <v>1</v>
      </c>
      <c r="DI1571" s="17">
        <f t="shared" si="888"/>
        <v>1</v>
      </c>
      <c r="DJ1571" s="20" t="s">
        <v>1594</v>
      </c>
    </row>
    <row r="1572" spans="1:114" x14ac:dyDescent="0.2">
      <c r="A1572" s="15" t="s">
        <v>105</v>
      </c>
      <c r="B1572" s="10" t="s">
        <v>1672</v>
      </c>
      <c r="C1572" s="11">
        <f t="shared" si="863"/>
        <v>3.1714000000000002</v>
      </c>
      <c r="D1572" s="11">
        <f t="shared" si="895"/>
        <v>65</v>
      </c>
      <c r="E1572" s="11">
        <f t="shared" si="895"/>
        <v>40</v>
      </c>
      <c r="F1572" s="11">
        <f t="shared" si="895"/>
        <v>0</v>
      </c>
      <c r="G1572" s="11">
        <f t="shared" si="895"/>
        <v>2</v>
      </c>
      <c r="H1572" s="11">
        <f t="shared" si="895"/>
        <v>0</v>
      </c>
      <c r="I1572" s="11">
        <f t="shared" si="895"/>
        <v>2</v>
      </c>
      <c r="J1572" s="11">
        <f t="shared" si="893"/>
        <v>0</v>
      </c>
      <c r="K1572" s="11">
        <f t="shared" si="893"/>
        <v>0</v>
      </c>
      <c r="L1572" s="11">
        <f t="shared" si="893"/>
        <v>0</v>
      </c>
      <c r="M1572" s="11">
        <f t="shared" si="893"/>
        <v>0</v>
      </c>
      <c r="N1572" s="11">
        <f t="shared" si="893"/>
        <v>0</v>
      </c>
      <c r="O1572" s="11">
        <f t="shared" si="893"/>
        <v>0</v>
      </c>
      <c r="P1572" s="11">
        <f t="shared" si="893"/>
        <v>0</v>
      </c>
      <c r="Q1572" s="11">
        <f t="shared" si="893"/>
        <v>0</v>
      </c>
      <c r="R1572" s="11">
        <f t="shared" si="893"/>
        <v>0</v>
      </c>
      <c r="S1572" s="11">
        <f t="shared" si="893"/>
        <v>0</v>
      </c>
      <c r="T1572" s="11">
        <f t="shared" si="889"/>
        <v>393.6991118430775</v>
      </c>
      <c r="U1572" s="40">
        <f t="shared" si="864"/>
        <v>0.21</v>
      </c>
      <c r="V1572" s="11">
        <f t="shared" si="862"/>
        <v>67.949333772819585</v>
      </c>
      <c r="W1572" s="11">
        <f t="shared" si="862"/>
        <v>223847.26582042177</v>
      </c>
      <c r="X1572" s="11">
        <f t="shared" si="862"/>
        <v>6887.6081790899007</v>
      </c>
      <c r="Y1572" s="11">
        <f t="shared" si="862"/>
        <v>8430.0913541943755</v>
      </c>
      <c r="Z1572" s="11">
        <f t="shared" si="862"/>
        <v>1.2239504825183438</v>
      </c>
      <c r="AA1572" s="11">
        <f t="shared" si="862"/>
        <v>23.844799747335799</v>
      </c>
      <c r="AB1572" s="11">
        <f t="shared" si="862"/>
        <v>265.6991118430775</v>
      </c>
      <c r="AC1572" s="11">
        <f t="shared" si="862"/>
        <v>165.6991118430775</v>
      </c>
      <c r="AD1572" s="11">
        <f t="shared" si="862"/>
        <v>105535.46819104324</v>
      </c>
      <c r="AE1572" s="11">
        <f t="shared" si="862"/>
        <v>5276.7734095521619</v>
      </c>
      <c r="AF1572" s="11">
        <f t="shared" si="862"/>
        <v>6033.852456155907</v>
      </c>
      <c r="AG1572" s="11">
        <f t="shared" si="862"/>
        <v>1.1434738594674654</v>
      </c>
      <c r="AH1572" s="11">
        <f t="shared" si="862"/>
        <v>16.372575547299217</v>
      </c>
      <c r="AI1572" s="11">
        <f t="shared" si="862"/>
        <v>0</v>
      </c>
      <c r="AJ1572" s="11">
        <f t="shared" si="862"/>
        <v>0</v>
      </c>
      <c r="AK1572" s="11">
        <f t="shared" si="894"/>
        <v>0</v>
      </c>
      <c r="AL1572" s="11">
        <f t="shared" si="894"/>
        <v>0</v>
      </c>
      <c r="AM1572" s="11">
        <f t="shared" si="894"/>
        <v>0</v>
      </c>
      <c r="AN1572" s="11">
        <f t="shared" si="894"/>
        <v>0</v>
      </c>
      <c r="AO1572" s="11">
        <f t="shared" si="894"/>
        <v>0</v>
      </c>
      <c r="AP1572" s="11">
        <f t="shared" si="894"/>
        <v>0</v>
      </c>
      <c r="AQ1572" s="11">
        <f t="shared" si="861"/>
        <v>0</v>
      </c>
      <c r="AR1572" s="11">
        <f t="shared" si="861"/>
        <v>0</v>
      </c>
      <c r="AS1572" s="11">
        <f t="shared" si="861"/>
        <v>0</v>
      </c>
      <c r="AT1572" s="11">
        <f t="shared" si="861"/>
        <v>0</v>
      </c>
      <c r="AU1572" s="11">
        <f t="shared" si="861"/>
        <v>0</v>
      </c>
      <c r="AV1572" s="11">
        <f t="shared" si="861"/>
        <v>226979.64356435643</v>
      </c>
      <c r="AW1572" s="11">
        <f t="shared" si="861"/>
        <v>0</v>
      </c>
      <c r="AX1572" s="11">
        <f t="shared" si="857"/>
        <v>0</v>
      </c>
      <c r="AY1572" s="11">
        <f t="shared" si="857"/>
        <v>4772.5486677646168</v>
      </c>
      <c r="AZ1572" s="11">
        <f t="shared" si="857"/>
        <v>1</v>
      </c>
      <c r="BA1572" s="11">
        <f t="shared" si="857"/>
        <v>1</v>
      </c>
      <c r="BB1572" s="11">
        <f t="shared" si="857"/>
        <v>1</v>
      </c>
      <c r="BC1572" s="11">
        <f t="shared" si="857"/>
        <v>1</v>
      </c>
      <c r="BD1572" s="11">
        <f t="shared" si="857"/>
        <v>2</v>
      </c>
      <c r="BE1572" s="11">
        <f t="shared" si="857"/>
        <v>3</v>
      </c>
      <c r="BF1572" s="15" t="str">
        <f t="shared" si="865"/>
        <v>ČSN 42 6936</v>
      </c>
      <c r="BG1572" s="42">
        <v>3.1714000000000002</v>
      </c>
      <c r="BH1572" s="17">
        <f t="shared" si="866"/>
        <v>65</v>
      </c>
      <c r="BI1572" s="17">
        <f t="shared" si="867"/>
        <v>40</v>
      </c>
      <c r="BK1572" s="17">
        <f t="shared" si="868"/>
        <v>2</v>
      </c>
      <c r="BM1572" s="17">
        <f t="shared" si="890"/>
        <v>2</v>
      </c>
      <c r="BX1572" s="18">
        <f t="shared" si="892"/>
        <v>393.6991118430775</v>
      </c>
      <c r="BY1572" s="42">
        <v>0.21</v>
      </c>
      <c r="BZ1572" s="43">
        <f t="shared" si="869"/>
        <v>67.949333772819585</v>
      </c>
      <c r="CA1572" s="18">
        <f t="shared" ref="CA1572:CA1614" si="896">2*((1/12*BK1572*((BH1572-2*(BM1572+BK1572))^3))+((1/12*(BI1572-2*(BM1572+BK1572))*(BK1572^3))+((BI1572-2*(BM1572+BK1572))*BK1572*((BH1572-BK1572)/2)^2))+(((PI()/8-8/(9*PI()))*(BM1572+BK1572)^4)+(1/2*PI()*((BM1572+BK1572)^2)*((BH1572/2-BK1572-BM1572+(4/(3*PI())*(BM1572+BK1572)))^2)))-((PI()/8-8/(9*PI()))*((BM1572)^4))-(1/2*PI()*((BM1572)^2)*((BH1572/2-BK1572-BM1572+(4/(3*PI()))*(BM1572))^2)))</f>
        <v>223847.26582042177</v>
      </c>
      <c r="CB1572" s="18">
        <f t="shared" si="891"/>
        <v>6887.6081790899007</v>
      </c>
      <c r="CC1572" s="18">
        <f t="shared" ref="CC1572:CC1614" si="897">2*(BK1572*(BH1572/2-BM1572-BK1572)^2+(BI1572-2*(BM1572+BK1572))*BK1572*(BH1572/2-BK1572/2)+1/2*PI()*((BM1572+BK1572)^2)*(BH1572/2-(1-4/(3*PI()))*(BM1572+BK1572))-1/2*PI()*((BM1572)^2)*(BH1572/2-BK1572-(1-4/(3*PI()))*(BM1572)))</f>
        <v>8430.0913541943755</v>
      </c>
      <c r="CD1572" s="25">
        <f t="shared" si="872"/>
        <v>1.2239504825183438</v>
      </c>
      <c r="CE1572" s="26">
        <f t="shared" si="873"/>
        <v>23.844799747335799</v>
      </c>
      <c r="CF1572" s="18">
        <f t="shared" si="874"/>
        <v>265.6991118430775</v>
      </c>
      <c r="CG1572" s="18">
        <f t="shared" si="875"/>
        <v>165.6991118430775</v>
      </c>
      <c r="CH1572" s="18">
        <f t="shared" ref="CH1572:CH1614" si="898">2*((1/12*BK1572*((BI1572-2*(BM1572+BK1572))^3))+((1/12*(BH1572-2*(BM1572+BK1572))*(BK1572^3))+((BH1572-2*(BM1572+BK1572))*BK1572*((BI1572-BK1572)/2)^2))+(((PI()/8-8/(9*PI()))*(BM1572+BK1572)^4)+(1/2*PI()*((BM1572+BK1572)^2)*((BI1572/2-BK1572-BM1572+(4/(3*PI())*(BM1572+BK1572)))^2)))-((PI()/8-8/(9*PI()))*((BM1572)^4))-(1/2*PI()*((BM1572)^2)*((BI1572/2-BK1572-BM1572+(4/(3*PI()))*(BM1572))^2)))</f>
        <v>105535.46819104324</v>
      </c>
      <c r="CI1572" s="18">
        <f t="shared" ref="CI1572:CI1614" si="899">2*CH1572/BI1572</f>
        <v>5276.7734095521619</v>
      </c>
      <c r="CJ1572" s="18">
        <f t="shared" ref="CJ1572:CJ1614" si="900">2*(BK1572*(BI1572/2-BM1572-BK1572)^2+(BH1572-2*(BM1572+BK1572))*BK1572*(BI1572/2-BK1572/2)+1/2*PI()*((BM1572+BK1572)^2)*(BI1572/2-(1-4/(3*PI()))*(BM1572+BK1572))-1/2*PI()*((BM1572)^2)*(BI1572/2-BK1572-(1-4/(3*PI()))*(BM1572)))</f>
        <v>6033.852456155907</v>
      </c>
      <c r="CK1572" s="25">
        <f t="shared" si="879"/>
        <v>1.1434738594674654</v>
      </c>
      <c r="CL1572" s="26">
        <f t="shared" si="880"/>
        <v>16.372575547299217</v>
      </c>
      <c r="CZ1572" s="18">
        <f t="shared" si="881"/>
        <v>226979.64356435643</v>
      </c>
      <c r="DC1572" s="18">
        <f t="shared" si="882"/>
        <v>4772.5486677646168</v>
      </c>
      <c r="DD1572" s="17">
        <f t="shared" si="883"/>
        <v>1</v>
      </c>
      <c r="DE1572" s="17">
        <f t="shared" si="884"/>
        <v>1</v>
      </c>
      <c r="DF1572" s="17">
        <f t="shared" si="885"/>
        <v>1</v>
      </c>
      <c r="DG1572" s="17">
        <f t="shared" si="886"/>
        <v>1</v>
      </c>
      <c r="DH1572" s="17">
        <f t="shared" si="887"/>
        <v>2</v>
      </c>
      <c r="DI1572" s="17">
        <f t="shared" si="888"/>
        <v>3</v>
      </c>
      <c r="DJ1572" s="20" t="s">
        <v>1594</v>
      </c>
    </row>
    <row r="1573" spans="1:114" x14ac:dyDescent="0.2">
      <c r="A1573" s="15" t="s">
        <v>105</v>
      </c>
      <c r="B1573" s="10" t="s">
        <v>1673</v>
      </c>
      <c r="C1573" s="11">
        <f t="shared" si="863"/>
        <v>3.9249999999999998</v>
      </c>
      <c r="D1573" s="11">
        <f t="shared" si="895"/>
        <v>65</v>
      </c>
      <c r="E1573" s="11">
        <f t="shared" si="895"/>
        <v>40</v>
      </c>
      <c r="F1573" s="11">
        <f t="shared" si="895"/>
        <v>0</v>
      </c>
      <c r="G1573" s="11">
        <f t="shared" si="895"/>
        <v>2.5</v>
      </c>
      <c r="H1573" s="11">
        <f t="shared" si="895"/>
        <v>0</v>
      </c>
      <c r="I1573" s="11">
        <f t="shared" si="895"/>
        <v>2.5</v>
      </c>
      <c r="J1573" s="11">
        <f t="shared" si="893"/>
        <v>0</v>
      </c>
      <c r="K1573" s="11">
        <f t="shared" si="893"/>
        <v>0</v>
      </c>
      <c r="L1573" s="11">
        <f t="shared" si="893"/>
        <v>0</v>
      </c>
      <c r="M1573" s="11">
        <f t="shared" si="893"/>
        <v>0</v>
      </c>
      <c r="N1573" s="11">
        <f t="shared" si="893"/>
        <v>0</v>
      </c>
      <c r="O1573" s="11">
        <f t="shared" si="893"/>
        <v>0</v>
      </c>
      <c r="P1573" s="11">
        <f t="shared" si="893"/>
        <v>0</v>
      </c>
      <c r="Q1573" s="11">
        <f t="shared" si="893"/>
        <v>0</v>
      </c>
      <c r="R1573" s="11">
        <f t="shared" si="893"/>
        <v>0</v>
      </c>
      <c r="S1573" s="11">
        <f t="shared" si="893"/>
        <v>0</v>
      </c>
      <c r="T1573" s="11">
        <f t="shared" si="889"/>
        <v>483.90486225480862</v>
      </c>
      <c r="U1573" s="40">
        <f t="shared" si="864"/>
        <v>0.21</v>
      </c>
      <c r="V1573" s="11">
        <f t="shared" si="862"/>
        <v>55.282751721145921</v>
      </c>
      <c r="W1573" s="11">
        <f t="shared" si="862"/>
        <v>268913.24631656468</v>
      </c>
      <c r="X1573" s="11">
        <f t="shared" si="862"/>
        <v>8274.2537328173748</v>
      </c>
      <c r="Y1573" s="11">
        <f t="shared" si="862"/>
        <v>10234.467045340571</v>
      </c>
      <c r="Z1573" s="11">
        <f t="shared" si="862"/>
        <v>1.2369051488895719</v>
      </c>
      <c r="AA1573" s="11">
        <f t="shared" si="862"/>
        <v>23.573610569627085</v>
      </c>
      <c r="AB1573" s="11">
        <f t="shared" si="862"/>
        <v>333.90486225480862</v>
      </c>
      <c r="AC1573" s="11">
        <f t="shared" si="862"/>
        <v>208.90486225480865</v>
      </c>
      <c r="AD1573" s="11">
        <f t="shared" si="862"/>
        <v>126161.70491036431</v>
      </c>
      <c r="AE1573" s="11">
        <f t="shared" si="862"/>
        <v>6308.0852455182157</v>
      </c>
      <c r="AF1573" s="11">
        <f t="shared" si="862"/>
        <v>7310.656267155462</v>
      </c>
      <c r="AG1573" s="11">
        <f t="shared" si="862"/>
        <v>1.1589342855424403</v>
      </c>
      <c r="AH1573" s="11">
        <f t="shared" si="862"/>
        <v>16.14670019994027</v>
      </c>
      <c r="AI1573" s="11">
        <f t="shared" si="862"/>
        <v>0</v>
      </c>
      <c r="AJ1573" s="11">
        <f t="shared" si="862"/>
        <v>0</v>
      </c>
      <c r="AK1573" s="11">
        <f t="shared" si="894"/>
        <v>0</v>
      </c>
      <c r="AL1573" s="11">
        <f t="shared" si="894"/>
        <v>0</v>
      </c>
      <c r="AM1573" s="11">
        <f t="shared" si="894"/>
        <v>0</v>
      </c>
      <c r="AN1573" s="11">
        <f t="shared" si="894"/>
        <v>0</v>
      </c>
      <c r="AO1573" s="11">
        <f t="shared" si="894"/>
        <v>0</v>
      </c>
      <c r="AP1573" s="11">
        <f t="shared" si="894"/>
        <v>0</v>
      </c>
      <c r="AQ1573" s="11">
        <f t="shared" si="861"/>
        <v>0</v>
      </c>
      <c r="AR1573" s="11">
        <f t="shared" si="861"/>
        <v>0</v>
      </c>
      <c r="AS1573" s="11">
        <f t="shared" si="861"/>
        <v>0</v>
      </c>
      <c r="AT1573" s="11">
        <f t="shared" si="861"/>
        <v>0</v>
      </c>
      <c r="AU1573" s="11">
        <f t="shared" si="861"/>
        <v>0</v>
      </c>
      <c r="AV1573" s="11">
        <f t="shared" si="861"/>
        <v>274658.203125</v>
      </c>
      <c r="AW1573" s="11">
        <f t="shared" si="861"/>
        <v>0</v>
      </c>
      <c r="AX1573" s="11">
        <f t="shared" si="857"/>
        <v>0</v>
      </c>
      <c r="AY1573" s="11">
        <f t="shared" si="857"/>
        <v>4663.3572933822124</v>
      </c>
      <c r="AZ1573" s="11">
        <f t="shared" si="857"/>
        <v>1</v>
      </c>
      <c r="BA1573" s="11">
        <f t="shared" si="857"/>
        <v>1</v>
      </c>
      <c r="BB1573" s="11">
        <f t="shared" si="857"/>
        <v>1</v>
      </c>
      <c r="BC1573" s="11">
        <f t="shared" si="857"/>
        <v>1</v>
      </c>
      <c r="BD1573" s="11">
        <f t="shared" si="857"/>
        <v>1</v>
      </c>
      <c r="BE1573" s="11">
        <f t="shared" si="857"/>
        <v>1</v>
      </c>
      <c r="BF1573" s="15" t="str">
        <f t="shared" si="865"/>
        <v>ČSN 42 6936</v>
      </c>
      <c r="BG1573" s="42">
        <v>3.9249999999999998</v>
      </c>
      <c r="BH1573" s="17">
        <f t="shared" si="866"/>
        <v>65</v>
      </c>
      <c r="BI1573" s="17">
        <f t="shared" si="867"/>
        <v>40</v>
      </c>
      <c r="BK1573" s="17">
        <f t="shared" si="868"/>
        <v>2.5</v>
      </c>
      <c r="BM1573" s="17">
        <f t="shared" si="890"/>
        <v>2.5</v>
      </c>
      <c r="BX1573" s="18">
        <f t="shared" si="892"/>
        <v>483.90486225480862</v>
      </c>
      <c r="BY1573" s="42">
        <v>0.21</v>
      </c>
      <c r="BZ1573" s="43">
        <f t="shared" si="869"/>
        <v>55.282751721145921</v>
      </c>
      <c r="CA1573" s="18">
        <f t="shared" si="896"/>
        <v>268913.24631656468</v>
      </c>
      <c r="CB1573" s="18">
        <f t="shared" si="891"/>
        <v>8274.2537328173748</v>
      </c>
      <c r="CC1573" s="18">
        <f t="shared" si="897"/>
        <v>10234.467045340571</v>
      </c>
      <c r="CD1573" s="25">
        <f t="shared" si="872"/>
        <v>1.2369051488895719</v>
      </c>
      <c r="CE1573" s="26">
        <f t="shared" si="873"/>
        <v>23.573610569627085</v>
      </c>
      <c r="CF1573" s="18">
        <f t="shared" si="874"/>
        <v>333.90486225480862</v>
      </c>
      <c r="CG1573" s="18">
        <f t="shared" si="875"/>
        <v>208.90486225480865</v>
      </c>
      <c r="CH1573" s="18">
        <f t="shared" si="898"/>
        <v>126161.70491036431</v>
      </c>
      <c r="CI1573" s="18">
        <f t="shared" si="899"/>
        <v>6308.0852455182157</v>
      </c>
      <c r="CJ1573" s="18">
        <f t="shared" si="900"/>
        <v>7310.656267155462</v>
      </c>
      <c r="CK1573" s="25">
        <f t="shared" si="879"/>
        <v>1.1589342855424403</v>
      </c>
      <c r="CL1573" s="26">
        <f t="shared" si="880"/>
        <v>16.14670019994027</v>
      </c>
      <c r="CZ1573" s="18">
        <f t="shared" si="881"/>
        <v>274658.203125</v>
      </c>
      <c r="DC1573" s="18">
        <f t="shared" si="882"/>
        <v>4663.3572933822124</v>
      </c>
      <c r="DD1573" s="17">
        <f t="shared" si="883"/>
        <v>1</v>
      </c>
      <c r="DE1573" s="17">
        <f t="shared" si="884"/>
        <v>1</v>
      </c>
      <c r="DF1573" s="17">
        <f t="shared" si="885"/>
        <v>1</v>
      </c>
      <c r="DG1573" s="17">
        <f t="shared" si="886"/>
        <v>1</v>
      </c>
      <c r="DH1573" s="17">
        <f t="shared" si="887"/>
        <v>1</v>
      </c>
      <c r="DI1573" s="17">
        <f t="shared" si="888"/>
        <v>1</v>
      </c>
      <c r="DJ1573" s="20" t="s">
        <v>1594</v>
      </c>
    </row>
    <row r="1574" spans="1:114" x14ac:dyDescent="0.2">
      <c r="A1574" s="15" t="s">
        <v>105</v>
      </c>
      <c r="B1574" s="10" t="s">
        <v>1674</v>
      </c>
      <c r="C1574" s="11">
        <f t="shared" si="863"/>
        <v>4.6628999999999996</v>
      </c>
      <c r="D1574" s="11">
        <f t="shared" si="895"/>
        <v>65</v>
      </c>
      <c r="E1574" s="11">
        <f t="shared" si="895"/>
        <v>40</v>
      </c>
      <c r="F1574" s="11">
        <f t="shared" si="895"/>
        <v>0</v>
      </c>
      <c r="G1574" s="11">
        <f t="shared" si="895"/>
        <v>3</v>
      </c>
      <c r="H1574" s="11">
        <f t="shared" si="895"/>
        <v>0</v>
      </c>
      <c r="I1574" s="11">
        <f t="shared" si="895"/>
        <v>3</v>
      </c>
      <c r="J1574" s="11">
        <f t="shared" si="893"/>
        <v>0</v>
      </c>
      <c r="K1574" s="11">
        <f t="shared" si="893"/>
        <v>0</v>
      </c>
      <c r="L1574" s="11">
        <f t="shared" si="893"/>
        <v>0</v>
      </c>
      <c r="M1574" s="11">
        <f t="shared" si="893"/>
        <v>0</v>
      </c>
      <c r="N1574" s="11">
        <f t="shared" si="893"/>
        <v>0</v>
      </c>
      <c r="O1574" s="11">
        <f t="shared" si="893"/>
        <v>0</v>
      </c>
      <c r="P1574" s="11">
        <f t="shared" si="893"/>
        <v>0</v>
      </c>
      <c r="Q1574" s="11">
        <f t="shared" si="893"/>
        <v>0</v>
      </c>
      <c r="R1574" s="11">
        <f t="shared" si="893"/>
        <v>0</v>
      </c>
      <c r="S1574" s="11">
        <f t="shared" si="893"/>
        <v>0</v>
      </c>
      <c r="T1574" s="11">
        <f t="shared" si="889"/>
        <v>570.82300164692447</v>
      </c>
      <c r="U1574" s="40">
        <f t="shared" si="864"/>
        <v>0.21</v>
      </c>
      <c r="V1574" s="11">
        <f t="shared" si="862"/>
        <v>46.864951621614516</v>
      </c>
      <c r="W1574" s="11">
        <f t="shared" si="862"/>
        <v>309889.71167508059</v>
      </c>
      <c r="X1574" s="11">
        <f t="shared" si="862"/>
        <v>9535.0680515409404</v>
      </c>
      <c r="Y1574" s="11">
        <f t="shared" si="862"/>
        <v>11921.309543643498</v>
      </c>
      <c r="Z1574" s="11">
        <f t="shared" si="862"/>
        <v>1.250259513535084</v>
      </c>
      <c r="AA1574" s="11">
        <f t="shared" si="862"/>
        <v>23.299835050883175</v>
      </c>
      <c r="AB1574" s="11">
        <f t="shared" si="862"/>
        <v>402.82300164692441</v>
      </c>
      <c r="AC1574" s="11">
        <f t="shared" si="862"/>
        <v>252.82300164692444</v>
      </c>
      <c r="AD1574" s="11">
        <f t="shared" si="862"/>
        <v>144685.56709132509</v>
      </c>
      <c r="AE1574" s="11">
        <f t="shared" si="862"/>
        <v>7234.2783545662551</v>
      </c>
      <c r="AF1574" s="11">
        <f t="shared" si="862"/>
        <v>8498.5220230569412</v>
      </c>
      <c r="AG1574" s="11">
        <f t="shared" si="862"/>
        <v>1.1747573989453557</v>
      </c>
      <c r="AH1574" s="11">
        <f t="shared" si="862"/>
        <v>15.920689519246926</v>
      </c>
      <c r="AI1574" s="11">
        <f t="shared" si="862"/>
        <v>0</v>
      </c>
      <c r="AJ1574" s="11">
        <f t="shared" si="862"/>
        <v>0</v>
      </c>
      <c r="AK1574" s="11">
        <f t="shared" si="894"/>
        <v>0</v>
      </c>
      <c r="AL1574" s="11">
        <f t="shared" si="894"/>
        <v>0</v>
      </c>
      <c r="AM1574" s="11">
        <f t="shared" si="894"/>
        <v>0</v>
      </c>
      <c r="AN1574" s="11">
        <f t="shared" si="894"/>
        <v>0</v>
      </c>
      <c r="AO1574" s="11">
        <f t="shared" si="894"/>
        <v>0</v>
      </c>
      <c r="AP1574" s="11">
        <f t="shared" si="894"/>
        <v>0</v>
      </c>
      <c r="AQ1574" s="11">
        <f t="shared" si="861"/>
        <v>0</v>
      </c>
      <c r="AR1574" s="11">
        <f t="shared" si="861"/>
        <v>0</v>
      </c>
      <c r="AS1574" s="11">
        <f t="shared" si="861"/>
        <v>0</v>
      </c>
      <c r="AT1574" s="11">
        <f t="shared" si="861"/>
        <v>0</v>
      </c>
      <c r="AU1574" s="11">
        <f t="shared" si="861"/>
        <v>0</v>
      </c>
      <c r="AV1574" s="11">
        <f t="shared" si="861"/>
        <v>318935.51515151514</v>
      </c>
      <c r="AW1574" s="11">
        <f t="shared" si="861"/>
        <v>0</v>
      </c>
      <c r="AX1574" s="11">
        <f t="shared" si="857"/>
        <v>0</v>
      </c>
      <c r="AY1574" s="11">
        <f t="shared" si="857"/>
        <v>4553.2345024703864</v>
      </c>
      <c r="AZ1574" s="11">
        <f t="shared" si="857"/>
        <v>1</v>
      </c>
      <c r="BA1574" s="11">
        <f t="shared" si="857"/>
        <v>1</v>
      </c>
      <c r="BB1574" s="11">
        <f t="shared" si="857"/>
        <v>1</v>
      </c>
      <c r="BC1574" s="11">
        <f t="shared" si="857"/>
        <v>1</v>
      </c>
      <c r="BD1574" s="11">
        <f t="shared" si="857"/>
        <v>1</v>
      </c>
      <c r="BE1574" s="11">
        <f t="shared" si="857"/>
        <v>1</v>
      </c>
      <c r="BF1574" s="15" t="str">
        <f t="shared" si="865"/>
        <v>ČSN 42 6936</v>
      </c>
      <c r="BG1574" s="42">
        <v>4.6628999999999996</v>
      </c>
      <c r="BH1574" s="17">
        <f t="shared" si="866"/>
        <v>65</v>
      </c>
      <c r="BI1574" s="17">
        <f t="shared" si="867"/>
        <v>40</v>
      </c>
      <c r="BK1574" s="17">
        <f t="shared" si="868"/>
        <v>3</v>
      </c>
      <c r="BM1574" s="17">
        <f t="shared" si="890"/>
        <v>3</v>
      </c>
      <c r="BX1574" s="18">
        <f t="shared" si="892"/>
        <v>570.82300164692447</v>
      </c>
      <c r="BY1574" s="42">
        <v>0.21</v>
      </c>
      <c r="BZ1574" s="43">
        <f t="shared" si="869"/>
        <v>46.864951621614516</v>
      </c>
      <c r="CA1574" s="18">
        <f t="shared" si="896"/>
        <v>309889.71167508059</v>
      </c>
      <c r="CB1574" s="18">
        <f t="shared" si="891"/>
        <v>9535.0680515409404</v>
      </c>
      <c r="CC1574" s="18">
        <f t="shared" si="897"/>
        <v>11921.309543643498</v>
      </c>
      <c r="CD1574" s="25">
        <f t="shared" si="872"/>
        <v>1.250259513535084</v>
      </c>
      <c r="CE1574" s="26">
        <f t="shared" si="873"/>
        <v>23.299835050883175</v>
      </c>
      <c r="CF1574" s="18">
        <f t="shared" si="874"/>
        <v>402.82300164692441</v>
      </c>
      <c r="CG1574" s="18">
        <f t="shared" si="875"/>
        <v>252.82300164692444</v>
      </c>
      <c r="CH1574" s="18">
        <f t="shared" si="898"/>
        <v>144685.56709132509</v>
      </c>
      <c r="CI1574" s="18">
        <f t="shared" si="899"/>
        <v>7234.2783545662551</v>
      </c>
      <c r="CJ1574" s="18">
        <f t="shared" si="900"/>
        <v>8498.5220230569412</v>
      </c>
      <c r="CK1574" s="25">
        <f t="shared" si="879"/>
        <v>1.1747573989453557</v>
      </c>
      <c r="CL1574" s="26">
        <f t="shared" si="880"/>
        <v>15.920689519246926</v>
      </c>
      <c r="CZ1574" s="18">
        <f t="shared" si="881"/>
        <v>318935.51515151514</v>
      </c>
      <c r="DC1574" s="18">
        <f t="shared" si="882"/>
        <v>4553.2345024703864</v>
      </c>
      <c r="DD1574" s="17">
        <f t="shared" si="883"/>
        <v>1</v>
      </c>
      <c r="DE1574" s="17">
        <f t="shared" si="884"/>
        <v>1</v>
      </c>
      <c r="DF1574" s="17">
        <f t="shared" si="885"/>
        <v>1</v>
      </c>
      <c r="DG1574" s="17">
        <f t="shared" si="886"/>
        <v>1</v>
      </c>
      <c r="DH1574" s="17">
        <f t="shared" si="887"/>
        <v>1</v>
      </c>
      <c r="DI1574" s="17">
        <f t="shared" si="888"/>
        <v>1</v>
      </c>
      <c r="DJ1574" s="20" t="s">
        <v>1594</v>
      </c>
    </row>
    <row r="1575" spans="1:114" x14ac:dyDescent="0.2">
      <c r="A1575" s="15" t="s">
        <v>105</v>
      </c>
      <c r="B1575" s="10" t="s">
        <v>1672</v>
      </c>
      <c r="C1575" s="11">
        <f t="shared" si="863"/>
        <v>3.1714000000000002</v>
      </c>
      <c r="D1575" s="11">
        <f t="shared" si="895"/>
        <v>65</v>
      </c>
      <c r="E1575" s="11">
        <f t="shared" si="895"/>
        <v>40</v>
      </c>
      <c r="F1575" s="11">
        <f t="shared" si="895"/>
        <v>0</v>
      </c>
      <c r="G1575" s="11">
        <f t="shared" si="895"/>
        <v>2</v>
      </c>
      <c r="H1575" s="11">
        <f t="shared" si="895"/>
        <v>0</v>
      </c>
      <c r="I1575" s="11">
        <f t="shared" si="895"/>
        <v>2</v>
      </c>
      <c r="J1575" s="11">
        <f t="shared" si="893"/>
        <v>0</v>
      </c>
      <c r="K1575" s="11">
        <f t="shared" si="893"/>
        <v>0</v>
      </c>
      <c r="L1575" s="11">
        <f t="shared" si="893"/>
        <v>0</v>
      </c>
      <c r="M1575" s="11">
        <f t="shared" si="893"/>
        <v>0</v>
      </c>
      <c r="N1575" s="11">
        <f t="shared" si="893"/>
        <v>0</v>
      </c>
      <c r="O1575" s="11">
        <f t="shared" si="893"/>
        <v>0</v>
      </c>
      <c r="P1575" s="11">
        <f t="shared" si="893"/>
        <v>0</v>
      </c>
      <c r="Q1575" s="11">
        <f t="shared" si="893"/>
        <v>0</v>
      </c>
      <c r="R1575" s="11">
        <f t="shared" si="893"/>
        <v>0</v>
      </c>
      <c r="S1575" s="11">
        <f t="shared" si="893"/>
        <v>0</v>
      </c>
      <c r="T1575" s="11">
        <f t="shared" si="889"/>
        <v>393.6991118430775</v>
      </c>
      <c r="U1575" s="40">
        <f t="shared" si="864"/>
        <v>0.21</v>
      </c>
      <c r="V1575" s="11">
        <f t="shared" si="862"/>
        <v>67.949333772819585</v>
      </c>
      <c r="W1575" s="11">
        <f t="shared" si="862"/>
        <v>223847.26582042177</v>
      </c>
      <c r="X1575" s="11">
        <f t="shared" si="862"/>
        <v>6887.6081790899007</v>
      </c>
      <c r="Y1575" s="11">
        <f t="shared" si="862"/>
        <v>8430.0913541943755</v>
      </c>
      <c r="Z1575" s="11">
        <f t="shared" si="862"/>
        <v>1.2239504825183438</v>
      </c>
      <c r="AA1575" s="11">
        <f t="shared" si="862"/>
        <v>23.844799747335799</v>
      </c>
      <c r="AB1575" s="11">
        <f t="shared" si="862"/>
        <v>265.6991118430775</v>
      </c>
      <c r="AC1575" s="11">
        <f t="shared" si="862"/>
        <v>165.6991118430775</v>
      </c>
      <c r="AD1575" s="11">
        <f t="shared" si="862"/>
        <v>105535.46819104324</v>
      </c>
      <c r="AE1575" s="11">
        <f t="shared" si="862"/>
        <v>5276.7734095521619</v>
      </c>
      <c r="AF1575" s="11">
        <f t="shared" si="862"/>
        <v>6033.852456155907</v>
      </c>
      <c r="AG1575" s="11">
        <f t="shared" si="862"/>
        <v>1.1434738594674654</v>
      </c>
      <c r="AH1575" s="11">
        <f t="shared" si="862"/>
        <v>16.372575547299217</v>
      </c>
      <c r="AI1575" s="11">
        <f t="shared" si="862"/>
        <v>0</v>
      </c>
      <c r="AJ1575" s="11">
        <f t="shared" si="862"/>
        <v>0</v>
      </c>
      <c r="AK1575" s="11">
        <f t="shared" si="894"/>
        <v>0</v>
      </c>
      <c r="AL1575" s="11">
        <f t="shared" si="894"/>
        <v>0</v>
      </c>
      <c r="AM1575" s="11">
        <f t="shared" si="894"/>
        <v>0</v>
      </c>
      <c r="AN1575" s="11">
        <f t="shared" si="894"/>
        <v>0</v>
      </c>
      <c r="AO1575" s="11">
        <f t="shared" si="894"/>
        <v>0</v>
      </c>
      <c r="AP1575" s="11">
        <f t="shared" si="894"/>
        <v>0</v>
      </c>
      <c r="AQ1575" s="11">
        <f t="shared" si="861"/>
        <v>0</v>
      </c>
      <c r="AR1575" s="11">
        <f t="shared" si="861"/>
        <v>0</v>
      </c>
      <c r="AS1575" s="11">
        <f t="shared" si="861"/>
        <v>0</v>
      </c>
      <c r="AT1575" s="11">
        <f t="shared" si="861"/>
        <v>0</v>
      </c>
      <c r="AU1575" s="11">
        <f t="shared" si="861"/>
        <v>0</v>
      </c>
      <c r="AV1575" s="11">
        <f t="shared" si="861"/>
        <v>226979.64356435643</v>
      </c>
      <c r="AW1575" s="11">
        <f t="shared" si="861"/>
        <v>0</v>
      </c>
      <c r="AX1575" s="11">
        <f t="shared" si="857"/>
        <v>0</v>
      </c>
      <c r="AY1575" s="11">
        <f t="shared" si="857"/>
        <v>4772.5486677646168</v>
      </c>
      <c r="AZ1575" s="11">
        <f t="shared" si="857"/>
        <v>1</v>
      </c>
      <c r="BA1575" s="11">
        <f t="shared" si="857"/>
        <v>1</v>
      </c>
      <c r="BB1575" s="11">
        <f t="shared" si="857"/>
        <v>1</v>
      </c>
      <c r="BC1575" s="11">
        <f t="shared" ref="BC1575:BE1638" si="901">IF($A1575="x",DG1575,"")</f>
        <v>1</v>
      </c>
      <c r="BD1575" s="11">
        <f t="shared" si="901"/>
        <v>2</v>
      </c>
      <c r="BE1575" s="11">
        <f t="shared" si="901"/>
        <v>3</v>
      </c>
      <c r="BF1575" s="15" t="str">
        <f t="shared" si="865"/>
        <v>ČSN 42 6936</v>
      </c>
      <c r="BG1575" s="42">
        <v>3.1714000000000002</v>
      </c>
      <c r="BH1575" s="17">
        <f t="shared" si="866"/>
        <v>65</v>
      </c>
      <c r="BI1575" s="17">
        <f t="shared" si="867"/>
        <v>40</v>
      </c>
      <c r="BK1575" s="17">
        <f t="shared" si="868"/>
        <v>2</v>
      </c>
      <c r="BM1575" s="17">
        <f t="shared" si="890"/>
        <v>2</v>
      </c>
      <c r="BX1575" s="18">
        <f t="shared" si="892"/>
        <v>393.6991118430775</v>
      </c>
      <c r="BY1575" s="42">
        <v>0.21</v>
      </c>
      <c r="BZ1575" s="43">
        <f t="shared" si="869"/>
        <v>67.949333772819585</v>
      </c>
      <c r="CA1575" s="18">
        <f t="shared" si="896"/>
        <v>223847.26582042177</v>
      </c>
      <c r="CB1575" s="18">
        <f t="shared" si="891"/>
        <v>6887.6081790899007</v>
      </c>
      <c r="CC1575" s="18">
        <f t="shared" si="897"/>
        <v>8430.0913541943755</v>
      </c>
      <c r="CD1575" s="25">
        <f t="shared" si="872"/>
        <v>1.2239504825183438</v>
      </c>
      <c r="CE1575" s="26">
        <f t="shared" si="873"/>
        <v>23.844799747335799</v>
      </c>
      <c r="CF1575" s="18">
        <f t="shared" si="874"/>
        <v>265.6991118430775</v>
      </c>
      <c r="CG1575" s="18">
        <f t="shared" si="875"/>
        <v>165.6991118430775</v>
      </c>
      <c r="CH1575" s="18">
        <f t="shared" si="898"/>
        <v>105535.46819104324</v>
      </c>
      <c r="CI1575" s="18">
        <f t="shared" si="899"/>
        <v>5276.7734095521619</v>
      </c>
      <c r="CJ1575" s="18">
        <f t="shared" si="900"/>
        <v>6033.852456155907</v>
      </c>
      <c r="CK1575" s="25">
        <f t="shared" si="879"/>
        <v>1.1434738594674654</v>
      </c>
      <c r="CL1575" s="26">
        <f t="shared" si="880"/>
        <v>16.372575547299217</v>
      </c>
      <c r="CZ1575" s="18">
        <f t="shared" si="881"/>
        <v>226979.64356435643</v>
      </c>
      <c r="DC1575" s="18">
        <f t="shared" si="882"/>
        <v>4772.5486677646168</v>
      </c>
      <c r="DD1575" s="17">
        <f t="shared" si="883"/>
        <v>1</v>
      </c>
      <c r="DE1575" s="17">
        <f t="shared" si="884"/>
        <v>1</v>
      </c>
      <c r="DF1575" s="17">
        <f t="shared" si="885"/>
        <v>1</v>
      </c>
      <c r="DG1575" s="17">
        <f t="shared" si="886"/>
        <v>1</v>
      </c>
      <c r="DH1575" s="17">
        <f t="shared" si="887"/>
        <v>2</v>
      </c>
      <c r="DI1575" s="17">
        <f t="shared" si="888"/>
        <v>3</v>
      </c>
      <c r="DJ1575" s="20" t="s">
        <v>1594</v>
      </c>
    </row>
    <row r="1576" spans="1:114" x14ac:dyDescent="0.2">
      <c r="A1576" s="15" t="s">
        <v>105</v>
      </c>
      <c r="B1576" s="10" t="s">
        <v>1673</v>
      </c>
      <c r="C1576" s="11">
        <f t="shared" si="863"/>
        <v>3.9249999999999998</v>
      </c>
      <c r="D1576" s="11">
        <f t="shared" si="895"/>
        <v>65</v>
      </c>
      <c r="E1576" s="11">
        <f t="shared" si="895"/>
        <v>40</v>
      </c>
      <c r="F1576" s="11">
        <f t="shared" si="895"/>
        <v>0</v>
      </c>
      <c r="G1576" s="11">
        <f t="shared" si="895"/>
        <v>2.5</v>
      </c>
      <c r="H1576" s="11">
        <f t="shared" si="895"/>
        <v>0</v>
      </c>
      <c r="I1576" s="11">
        <f t="shared" si="895"/>
        <v>2.5</v>
      </c>
      <c r="J1576" s="11">
        <f t="shared" si="893"/>
        <v>0</v>
      </c>
      <c r="K1576" s="11">
        <f t="shared" si="893"/>
        <v>0</v>
      </c>
      <c r="L1576" s="11">
        <f t="shared" si="893"/>
        <v>0</v>
      </c>
      <c r="M1576" s="11">
        <f t="shared" si="893"/>
        <v>0</v>
      </c>
      <c r="N1576" s="11">
        <f t="shared" si="893"/>
        <v>0</v>
      </c>
      <c r="O1576" s="11">
        <f t="shared" si="893"/>
        <v>0</v>
      </c>
      <c r="P1576" s="11">
        <f t="shared" si="893"/>
        <v>0</v>
      </c>
      <c r="Q1576" s="11">
        <f t="shared" si="893"/>
        <v>0</v>
      </c>
      <c r="R1576" s="11">
        <f t="shared" si="893"/>
        <v>0</v>
      </c>
      <c r="S1576" s="11">
        <f t="shared" si="893"/>
        <v>0</v>
      </c>
      <c r="T1576" s="11">
        <f t="shared" si="889"/>
        <v>483.90486225480862</v>
      </c>
      <c r="U1576" s="40">
        <f t="shared" si="864"/>
        <v>0.21</v>
      </c>
      <c r="V1576" s="11">
        <f t="shared" si="862"/>
        <v>55.282751721145921</v>
      </c>
      <c r="W1576" s="11">
        <f t="shared" si="862"/>
        <v>268913.24631656468</v>
      </c>
      <c r="X1576" s="11">
        <f t="shared" si="862"/>
        <v>8274.2537328173748</v>
      </c>
      <c r="Y1576" s="11">
        <f t="shared" si="862"/>
        <v>10234.467045340571</v>
      </c>
      <c r="Z1576" s="11">
        <f t="shared" si="862"/>
        <v>1.2369051488895719</v>
      </c>
      <c r="AA1576" s="11">
        <f t="shared" si="862"/>
        <v>23.573610569627085</v>
      </c>
      <c r="AB1576" s="11">
        <f t="shared" si="862"/>
        <v>333.90486225480862</v>
      </c>
      <c r="AC1576" s="11">
        <f t="shared" si="862"/>
        <v>208.90486225480865</v>
      </c>
      <c r="AD1576" s="11">
        <f t="shared" si="862"/>
        <v>126161.70491036431</v>
      </c>
      <c r="AE1576" s="11">
        <f t="shared" si="862"/>
        <v>6308.0852455182157</v>
      </c>
      <c r="AF1576" s="11">
        <f t="shared" ref="AF1576:AU1604" si="902">IF($A1576="x",CJ1576,"")</f>
        <v>7310.656267155462</v>
      </c>
      <c r="AG1576" s="11">
        <f t="shared" si="902"/>
        <v>1.1589342855424403</v>
      </c>
      <c r="AH1576" s="11">
        <f t="shared" si="902"/>
        <v>16.14670019994027</v>
      </c>
      <c r="AI1576" s="11">
        <f t="shared" si="902"/>
        <v>0</v>
      </c>
      <c r="AJ1576" s="11">
        <f t="shared" si="902"/>
        <v>0</v>
      </c>
      <c r="AK1576" s="11">
        <f t="shared" si="894"/>
        <v>0</v>
      </c>
      <c r="AL1576" s="11">
        <f t="shared" si="894"/>
        <v>0</v>
      </c>
      <c r="AM1576" s="11">
        <f t="shared" si="894"/>
        <v>0</v>
      </c>
      <c r="AN1576" s="11">
        <f t="shared" si="894"/>
        <v>0</v>
      </c>
      <c r="AO1576" s="11">
        <f t="shared" si="894"/>
        <v>0</v>
      </c>
      <c r="AP1576" s="11">
        <f t="shared" si="894"/>
        <v>0</v>
      </c>
      <c r="AQ1576" s="11">
        <f t="shared" si="861"/>
        <v>0</v>
      </c>
      <c r="AR1576" s="11">
        <f t="shared" si="861"/>
        <v>0</v>
      </c>
      <c r="AS1576" s="11">
        <f t="shared" si="861"/>
        <v>0</v>
      </c>
      <c r="AT1576" s="11">
        <f t="shared" si="861"/>
        <v>0</v>
      </c>
      <c r="AU1576" s="11">
        <f t="shared" si="861"/>
        <v>0</v>
      </c>
      <c r="AV1576" s="11">
        <f t="shared" si="861"/>
        <v>274658.203125</v>
      </c>
      <c r="AW1576" s="11">
        <f t="shared" si="861"/>
        <v>0</v>
      </c>
      <c r="AX1576" s="11">
        <f t="shared" si="861"/>
        <v>0</v>
      </c>
      <c r="AY1576" s="11">
        <f t="shared" si="861"/>
        <v>4663.3572933822124</v>
      </c>
      <c r="AZ1576" s="11">
        <f t="shared" si="861"/>
        <v>1</v>
      </c>
      <c r="BA1576" s="11">
        <f t="shared" si="861"/>
        <v>1</v>
      </c>
      <c r="BB1576" s="11">
        <f t="shared" si="861"/>
        <v>1</v>
      </c>
      <c r="BC1576" s="11">
        <f t="shared" si="901"/>
        <v>1</v>
      </c>
      <c r="BD1576" s="11">
        <f t="shared" si="901"/>
        <v>1</v>
      </c>
      <c r="BE1576" s="11">
        <f t="shared" si="901"/>
        <v>1</v>
      </c>
      <c r="BF1576" s="15" t="str">
        <f t="shared" si="865"/>
        <v>ČSN 42 6936</v>
      </c>
      <c r="BG1576" s="42">
        <v>3.9249999999999998</v>
      </c>
      <c r="BH1576" s="17">
        <f t="shared" si="866"/>
        <v>65</v>
      </c>
      <c r="BI1576" s="17">
        <f t="shared" si="867"/>
        <v>40</v>
      </c>
      <c r="BK1576" s="17">
        <f t="shared" si="868"/>
        <v>2.5</v>
      </c>
      <c r="BM1576" s="17">
        <f t="shared" si="890"/>
        <v>2.5</v>
      </c>
      <c r="BX1576" s="18">
        <f t="shared" si="892"/>
        <v>483.90486225480862</v>
      </c>
      <c r="BY1576" s="42">
        <v>0.21</v>
      </c>
      <c r="BZ1576" s="43">
        <f t="shared" si="869"/>
        <v>55.282751721145921</v>
      </c>
      <c r="CA1576" s="18">
        <f t="shared" si="896"/>
        <v>268913.24631656468</v>
      </c>
      <c r="CB1576" s="18">
        <f t="shared" si="891"/>
        <v>8274.2537328173748</v>
      </c>
      <c r="CC1576" s="18">
        <f t="shared" si="897"/>
        <v>10234.467045340571</v>
      </c>
      <c r="CD1576" s="25">
        <f t="shared" si="872"/>
        <v>1.2369051488895719</v>
      </c>
      <c r="CE1576" s="26">
        <f t="shared" si="873"/>
        <v>23.573610569627085</v>
      </c>
      <c r="CF1576" s="18">
        <f t="shared" si="874"/>
        <v>333.90486225480862</v>
      </c>
      <c r="CG1576" s="18">
        <f t="shared" si="875"/>
        <v>208.90486225480865</v>
      </c>
      <c r="CH1576" s="18">
        <f t="shared" si="898"/>
        <v>126161.70491036431</v>
      </c>
      <c r="CI1576" s="18">
        <f t="shared" si="899"/>
        <v>6308.0852455182157</v>
      </c>
      <c r="CJ1576" s="18">
        <f t="shared" si="900"/>
        <v>7310.656267155462</v>
      </c>
      <c r="CK1576" s="25">
        <f t="shared" si="879"/>
        <v>1.1589342855424403</v>
      </c>
      <c r="CL1576" s="26">
        <f t="shared" si="880"/>
        <v>16.14670019994027</v>
      </c>
      <c r="CZ1576" s="18">
        <f t="shared" si="881"/>
        <v>274658.203125</v>
      </c>
      <c r="DC1576" s="18">
        <f t="shared" si="882"/>
        <v>4663.3572933822124</v>
      </c>
      <c r="DD1576" s="17">
        <f t="shared" si="883"/>
        <v>1</v>
      </c>
      <c r="DE1576" s="17">
        <f t="shared" si="884"/>
        <v>1</v>
      </c>
      <c r="DF1576" s="17">
        <f t="shared" si="885"/>
        <v>1</v>
      </c>
      <c r="DG1576" s="17">
        <f t="shared" si="886"/>
        <v>1</v>
      </c>
      <c r="DH1576" s="17">
        <f t="shared" si="887"/>
        <v>1</v>
      </c>
      <c r="DI1576" s="17">
        <f t="shared" si="888"/>
        <v>1</v>
      </c>
      <c r="DJ1576" s="20" t="s">
        <v>1594</v>
      </c>
    </row>
    <row r="1577" spans="1:114" x14ac:dyDescent="0.2">
      <c r="A1577" s="15" t="s">
        <v>105</v>
      </c>
      <c r="B1577" s="10" t="s">
        <v>1674</v>
      </c>
      <c r="C1577" s="11">
        <f t="shared" si="863"/>
        <v>4.6628999999999996</v>
      </c>
      <c r="D1577" s="11">
        <f t="shared" si="895"/>
        <v>65</v>
      </c>
      <c r="E1577" s="11">
        <f t="shared" si="895"/>
        <v>40</v>
      </c>
      <c r="F1577" s="11">
        <f t="shared" si="895"/>
        <v>0</v>
      </c>
      <c r="G1577" s="11">
        <f t="shared" si="895"/>
        <v>3</v>
      </c>
      <c r="H1577" s="11">
        <f t="shared" si="895"/>
        <v>0</v>
      </c>
      <c r="I1577" s="11">
        <f t="shared" si="895"/>
        <v>3</v>
      </c>
      <c r="J1577" s="11">
        <f t="shared" si="893"/>
        <v>0</v>
      </c>
      <c r="K1577" s="11">
        <f t="shared" si="893"/>
        <v>0</v>
      </c>
      <c r="L1577" s="11">
        <f t="shared" si="893"/>
        <v>0</v>
      </c>
      <c r="M1577" s="11">
        <f t="shared" si="893"/>
        <v>0</v>
      </c>
      <c r="N1577" s="11">
        <f t="shared" si="893"/>
        <v>0</v>
      </c>
      <c r="O1577" s="11">
        <f t="shared" si="893"/>
        <v>0</v>
      </c>
      <c r="P1577" s="11">
        <f t="shared" si="893"/>
        <v>0</v>
      </c>
      <c r="Q1577" s="11">
        <f t="shared" si="893"/>
        <v>0</v>
      </c>
      <c r="R1577" s="11">
        <f t="shared" si="893"/>
        <v>0</v>
      </c>
      <c r="S1577" s="11">
        <f t="shared" si="893"/>
        <v>0</v>
      </c>
      <c r="T1577" s="11">
        <f t="shared" si="889"/>
        <v>570.82300164692447</v>
      </c>
      <c r="U1577" s="40">
        <f t="shared" si="864"/>
        <v>0.21</v>
      </c>
      <c r="V1577" s="11">
        <f t="shared" ref="V1577:AE1602" si="903">IF($A1577="x",BZ1577,"")</f>
        <v>46.864951621614516</v>
      </c>
      <c r="W1577" s="11">
        <f t="shared" si="903"/>
        <v>309889.71167508059</v>
      </c>
      <c r="X1577" s="11">
        <f t="shared" si="903"/>
        <v>9535.0680515409404</v>
      </c>
      <c r="Y1577" s="11">
        <f t="shared" si="903"/>
        <v>11921.309543643498</v>
      </c>
      <c r="Z1577" s="11">
        <f t="shared" si="903"/>
        <v>1.250259513535084</v>
      </c>
      <c r="AA1577" s="11">
        <f t="shared" si="903"/>
        <v>23.299835050883175</v>
      </c>
      <c r="AB1577" s="11">
        <f t="shared" si="903"/>
        <v>402.82300164692441</v>
      </c>
      <c r="AC1577" s="11">
        <f t="shared" si="903"/>
        <v>252.82300164692444</v>
      </c>
      <c r="AD1577" s="11">
        <f t="shared" si="903"/>
        <v>144685.56709132509</v>
      </c>
      <c r="AE1577" s="11">
        <f t="shared" si="903"/>
        <v>7234.2783545662551</v>
      </c>
      <c r="AF1577" s="11">
        <f t="shared" si="902"/>
        <v>8498.5220230569412</v>
      </c>
      <c r="AG1577" s="11">
        <f t="shared" si="902"/>
        <v>1.1747573989453557</v>
      </c>
      <c r="AH1577" s="11">
        <f t="shared" si="902"/>
        <v>15.920689519246926</v>
      </c>
      <c r="AI1577" s="11">
        <f t="shared" si="902"/>
        <v>0</v>
      </c>
      <c r="AJ1577" s="11">
        <f t="shared" si="902"/>
        <v>0</v>
      </c>
      <c r="AK1577" s="11">
        <f t="shared" si="894"/>
        <v>0</v>
      </c>
      <c r="AL1577" s="11">
        <f t="shared" si="894"/>
        <v>0</v>
      </c>
      <c r="AM1577" s="11">
        <f t="shared" si="894"/>
        <v>0</v>
      </c>
      <c r="AN1577" s="11">
        <f t="shared" si="894"/>
        <v>0</v>
      </c>
      <c r="AO1577" s="11">
        <f t="shared" si="894"/>
        <v>0</v>
      </c>
      <c r="AP1577" s="11">
        <f t="shared" si="894"/>
        <v>0</v>
      </c>
      <c r="AQ1577" s="11">
        <f t="shared" si="861"/>
        <v>0</v>
      </c>
      <c r="AR1577" s="11">
        <f t="shared" si="861"/>
        <v>0</v>
      </c>
      <c r="AS1577" s="11">
        <f t="shared" si="861"/>
        <v>0</v>
      </c>
      <c r="AT1577" s="11">
        <f t="shared" si="861"/>
        <v>0</v>
      </c>
      <c r="AU1577" s="11">
        <f t="shared" si="861"/>
        <v>0</v>
      </c>
      <c r="AV1577" s="11">
        <f t="shared" si="861"/>
        <v>318935.51515151514</v>
      </c>
      <c r="AW1577" s="11">
        <f t="shared" si="861"/>
        <v>0</v>
      </c>
      <c r="AX1577" s="11">
        <f t="shared" si="861"/>
        <v>0</v>
      </c>
      <c r="AY1577" s="11">
        <f t="shared" si="861"/>
        <v>4553.2345024703864</v>
      </c>
      <c r="AZ1577" s="11">
        <f t="shared" si="861"/>
        <v>1</v>
      </c>
      <c r="BA1577" s="11">
        <f t="shared" si="861"/>
        <v>1</v>
      </c>
      <c r="BB1577" s="11">
        <f t="shared" si="861"/>
        <v>1</v>
      </c>
      <c r="BC1577" s="11">
        <f t="shared" si="901"/>
        <v>1</v>
      </c>
      <c r="BD1577" s="11">
        <f t="shared" si="901"/>
        <v>1</v>
      </c>
      <c r="BE1577" s="11">
        <f t="shared" si="901"/>
        <v>1</v>
      </c>
      <c r="BF1577" s="15" t="str">
        <f t="shared" si="865"/>
        <v>ČSN 42 6936</v>
      </c>
      <c r="BG1577" s="42">
        <v>4.6628999999999996</v>
      </c>
      <c r="BH1577" s="17">
        <f t="shared" si="866"/>
        <v>65</v>
      </c>
      <c r="BI1577" s="17">
        <f t="shared" si="867"/>
        <v>40</v>
      </c>
      <c r="BK1577" s="17">
        <f t="shared" si="868"/>
        <v>3</v>
      </c>
      <c r="BM1577" s="17">
        <f t="shared" si="890"/>
        <v>3</v>
      </c>
      <c r="BX1577" s="18">
        <f t="shared" si="892"/>
        <v>570.82300164692447</v>
      </c>
      <c r="BY1577" s="42">
        <v>0.21</v>
      </c>
      <c r="BZ1577" s="43">
        <f t="shared" si="869"/>
        <v>46.864951621614516</v>
      </c>
      <c r="CA1577" s="18">
        <f t="shared" si="896"/>
        <v>309889.71167508059</v>
      </c>
      <c r="CB1577" s="18">
        <f t="shared" si="891"/>
        <v>9535.0680515409404</v>
      </c>
      <c r="CC1577" s="18">
        <f t="shared" si="897"/>
        <v>11921.309543643498</v>
      </c>
      <c r="CD1577" s="25">
        <f t="shared" si="872"/>
        <v>1.250259513535084</v>
      </c>
      <c r="CE1577" s="26">
        <f t="shared" si="873"/>
        <v>23.299835050883175</v>
      </c>
      <c r="CF1577" s="18">
        <f t="shared" si="874"/>
        <v>402.82300164692441</v>
      </c>
      <c r="CG1577" s="18">
        <f t="shared" si="875"/>
        <v>252.82300164692444</v>
      </c>
      <c r="CH1577" s="18">
        <f t="shared" si="898"/>
        <v>144685.56709132509</v>
      </c>
      <c r="CI1577" s="18">
        <f t="shared" si="899"/>
        <v>7234.2783545662551</v>
      </c>
      <c r="CJ1577" s="18">
        <f t="shared" si="900"/>
        <v>8498.5220230569412</v>
      </c>
      <c r="CK1577" s="25">
        <f t="shared" si="879"/>
        <v>1.1747573989453557</v>
      </c>
      <c r="CL1577" s="26">
        <f t="shared" si="880"/>
        <v>15.920689519246926</v>
      </c>
      <c r="CZ1577" s="18">
        <f t="shared" si="881"/>
        <v>318935.51515151514</v>
      </c>
      <c r="DC1577" s="18">
        <f t="shared" si="882"/>
        <v>4553.2345024703864</v>
      </c>
      <c r="DD1577" s="17">
        <f t="shared" si="883"/>
        <v>1</v>
      </c>
      <c r="DE1577" s="17">
        <f t="shared" si="884"/>
        <v>1</v>
      </c>
      <c r="DF1577" s="17">
        <f t="shared" si="885"/>
        <v>1</v>
      </c>
      <c r="DG1577" s="17">
        <f t="shared" si="886"/>
        <v>1</v>
      </c>
      <c r="DH1577" s="17">
        <f t="shared" si="887"/>
        <v>1</v>
      </c>
      <c r="DI1577" s="17">
        <f t="shared" si="888"/>
        <v>1</v>
      </c>
      <c r="DJ1577" s="20" t="s">
        <v>1594</v>
      </c>
    </row>
    <row r="1578" spans="1:114" x14ac:dyDescent="0.2">
      <c r="A1578" s="15" t="s">
        <v>105</v>
      </c>
      <c r="B1578" s="10" t="s">
        <v>1675</v>
      </c>
      <c r="C1578" s="11">
        <f t="shared" si="863"/>
        <v>3.1714000000000002</v>
      </c>
      <c r="D1578" s="11">
        <f t="shared" si="895"/>
        <v>70</v>
      </c>
      <c r="E1578" s="11">
        <f t="shared" si="895"/>
        <v>35</v>
      </c>
      <c r="F1578" s="11">
        <f t="shared" si="895"/>
        <v>0</v>
      </c>
      <c r="G1578" s="11">
        <f t="shared" si="895"/>
        <v>2</v>
      </c>
      <c r="H1578" s="11">
        <f t="shared" si="895"/>
        <v>0</v>
      </c>
      <c r="I1578" s="11">
        <f t="shared" si="895"/>
        <v>2</v>
      </c>
      <c r="J1578" s="11">
        <f t="shared" si="893"/>
        <v>0</v>
      </c>
      <c r="K1578" s="11">
        <f t="shared" si="893"/>
        <v>0</v>
      </c>
      <c r="L1578" s="11">
        <f t="shared" si="893"/>
        <v>0</v>
      </c>
      <c r="M1578" s="11">
        <f t="shared" si="893"/>
        <v>0</v>
      </c>
      <c r="N1578" s="11">
        <f t="shared" si="893"/>
        <v>0</v>
      </c>
      <c r="O1578" s="11">
        <f t="shared" si="893"/>
        <v>0</v>
      </c>
      <c r="P1578" s="11">
        <f t="shared" si="893"/>
        <v>0</v>
      </c>
      <c r="Q1578" s="11">
        <f t="shared" si="893"/>
        <v>0</v>
      </c>
      <c r="R1578" s="11">
        <f t="shared" si="893"/>
        <v>0</v>
      </c>
      <c r="S1578" s="11">
        <f t="shared" si="893"/>
        <v>0</v>
      </c>
      <c r="T1578" s="11">
        <f t="shared" si="889"/>
        <v>393.6991118430775</v>
      </c>
      <c r="U1578" s="40">
        <f t="shared" si="864"/>
        <v>0.21</v>
      </c>
      <c r="V1578" s="11">
        <f t="shared" si="903"/>
        <v>67.949333772819585</v>
      </c>
      <c r="W1578" s="11">
        <f t="shared" si="903"/>
        <v>245373.34204041288</v>
      </c>
      <c r="X1578" s="11">
        <f t="shared" si="903"/>
        <v>7010.666915440368</v>
      </c>
      <c r="Y1578" s="11">
        <f t="shared" si="903"/>
        <v>8759.3391338020683</v>
      </c>
      <c r="Z1578" s="11">
        <f t="shared" si="903"/>
        <v>1.2494302238935937</v>
      </c>
      <c r="AA1578" s="11">
        <f t="shared" si="903"/>
        <v>24.96499431780251</v>
      </c>
      <c r="AB1578" s="11">
        <f t="shared" si="903"/>
        <v>285.6991118430775</v>
      </c>
      <c r="AC1578" s="11">
        <f t="shared" si="903"/>
        <v>145.6991118430775</v>
      </c>
      <c r="AD1578" s="11">
        <f t="shared" si="903"/>
        <v>83236.825359282942</v>
      </c>
      <c r="AE1578" s="11">
        <f t="shared" si="903"/>
        <v>4756.3900205304535</v>
      </c>
      <c r="AF1578" s="11">
        <f t="shared" si="902"/>
        <v>5404.6046765482133</v>
      </c>
      <c r="AG1578" s="11">
        <f t="shared" si="902"/>
        <v>1.1362829064100737</v>
      </c>
      <c r="AH1578" s="11">
        <f t="shared" si="902"/>
        <v>14.540372629656154</v>
      </c>
      <c r="AI1578" s="11">
        <f t="shared" si="902"/>
        <v>0</v>
      </c>
      <c r="AJ1578" s="11">
        <f t="shared" si="902"/>
        <v>0</v>
      </c>
      <c r="AK1578" s="11">
        <f t="shared" si="894"/>
        <v>0</v>
      </c>
      <c r="AL1578" s="11">
        <f t="shared" si="894"/>
        <v>0</v>
      </c>
      <c r="AM1578" s="11">
        <f t="shared" si="894"/>
        <v>0</v>
      </c>
      <c r="AN1578" s="11">
        <f t="shared" si="894"/>
        <v>0</v>
      </c>
      <c r="AO1578" s="11">
        <f t="shared" si="894"/>
        <v>0</v>
      </c>
      <c r="AP1578" s="11">
        <f t="shared" si="894"/>
        <v>0</v>
      </c>
      <c r="AQ1578" s="11">
        <f t="shared" si="861"/>
        <v>0</v>
      </c>
      <c r="AR1578" s="11">
        <f t="shared" si="861"/>
        <v>0</v>
      </c>
      <c r="AS1578" s="11">
        <f t="shared" si="861"/>
        <v>0</v>
      </c>
      <c r="AT1578" s="11">
        <f t="shared" si="861"/>
        <v>0</v>
      </c>
      <c r="AU1578" s="11">
        <f t="shared" si="861"/>
        <v>0</v>
      </c>
      <c r="AV1578" s="11">
        <f t="shared" si="861"/>
        <v>199427.1683168317</v>
      </c>
      <c r="AW1578" s="11">
        <f t="shared" si="861"/>
        <v>0</v>
      </c>
      <c r="AX1578" s="11">
        <f t="shared" si="861"/>
        <v>0</v>
      </c>
      <c r="AY1578" s="11">
        <f t="shared" si="861"/>
        <v>4472.5486677646168</v>
      </c>
      <c r="AZ1578" s="11">
        <f t="shared" si="861"/>
        <v>1</v>
      </c>
      <c r="BA1578" s="11">
        <f t="shared" si="861"/>
        <v>1</v>
      </c>
      <c r="BB1578" s="11">
        <f t="shared" si="861"/>
        <v>1</v>
      </c>
      <c r="BC1578" s="11">
        <f t="shared" si="901"/>
        <v>1</v>
      </c>
      <c r="BD1578" s="11">
        <f t="shared" si="901"/>
        <v>3</v>
      </c>
      <c r="BE1578" s="11">
        <f t="shared" si="901"/>
        <v>4</v>
      </c>
      <c r="BF1578" s="15" t="str">
        <f t="shared" si="865"/>
        <v>ČSN 42 6936</v>
      </c>
      <c r="BG1578" s="42">
        <v>3.1714000000000002</v>
      </c>
      <c r="BH1578" s="17">
        <f t="shared" si="866"/>
        <v>70</v>
      </c>
      <c r="BI1578" s="17">
        <f t="shared" si="867"/>
        <v>35</v>
      </c>
      <c r="BK1578" s="17">
        <f t="shared" si="868"/>
        <v>2</v>
      </c>
      <c r="BM1578" s="17">
        <f t="shared" si="890"/>
        <v>2</v>
      </c>
      <c r="BX1578" s="18">
        <f t="shared" si="892"/>
        <v>393.6991118430775</v>
      </c>
      <c r="BY1578" s="42">
        <v>0.21</v>
      </c>
      <c r="BZ1578" s="43">
        <f t="shared" si="869"/>
        <v>67.949333772819585</v>
      </c>
      <c r="CA1578" s="18">
        <f t="shared" si="896"/>
        <v>245373.34204041288</v>
      </c>
      <c r="CB1578" s="18">
        <f t="shared" si="891"/>
        <v>7010.666915440368</v>
      </c>
      <c r="CC1578" s="18">
        <f t="shared" si="897"/>
        <v>8759.3391338020683</v>
      </c>
      <c r="CD1578" s="25">
        <f t="shared" si="872"/>
        <v>1.2494302238935937</v>
      </c>
      <c r="CE1578" s="26">
        <f t="shared" si="873"/>
        <v>24.96499431780251</v>
      </c>
      <c r="CF1578" s="18">
        <f t="shared" si="874"/>
        <v>285.6991118430775</v>
      </c>
      <c r="CG1578" s="18">
        <f t="shared" si="875"/>
        <v>145.6991118430775</v>
      </c>
      <c r="CH1578" s="18">
        <f t="shared" si="898"/>
        <v>83236.825359282942</v>
      </c>
      <c r="CI1578" s="18">
        <f t="shared" si="899"/>
        <v>4756.3900205304535</v>
      </c>
      <c r="CJ1578" s="18">
        <f t="shared" si="900"/>
        <v>5404.6046765482133</v>
      </c>
      <c r="CK1578" s="25">
        <f t="shared" si="879"/>
        <v>1.1362829064100737</v>
      </c>
      <c r="CL1578" s="26">
        <f t="shared" si="880"/>
        <v>14.540372629656154</v>
      </c>
      <c r="CZ1578" s="18">
        <f t="shared" si="881"/>
        <v>199427.1683168317</v>
      </c>
      <c r="DC1578" s="18">
        <f t="shared" si="882"/>
        <v>4472.5486677646168</v>
      </c>
      <c r="DD1578" s="17">
        <f t="shared" si="883"/>
        <v>1</v>
      </c>
      <c r="DE1578" s="17">
        <f t="shared" si="884"/>
        <v>1</v>
      </c>
      <c r="DF1578" s="17">
        <f t="shared" si="885"/>
        <v>1</v>
      </c>
      <c r="DG1578" s="17">
        <f t="shared" si="886"/>
        <v>1</v>
      </c>
      <c r="DH1578" s="17">
        <f t="shared" si="887"/>
        <v>3</v>
      </c>
      <c r="DI1578" s="17">
        <f t="shared" si="888"/>
        <v>4</v>
      </c>
      <c r="DJ1578" s="20" t="s">
        <v>1594</v>
      </c>
    </row>
    <row r="1579" spans="1:114" x14ac:dyDescent="0.2">
      <c r="A1579" s="15" t="s">
        <v>105</v>
      </c>
      <c r="B1579" s="10" t="s">
        <v>1676</v>
      </c>
      <c r="C1579" s="11">
        <f t="shared" si="863"/>
        <v>3.9249999999999998</v>
      </c>
      <c r="D1579" s="11">
        <f t="shared" si="895"/>
        <v>70</v>
      </c>
      <c r="E1579" s="11">
        <f t="shared" si="895"/>
        <v>35</v>
      </c>
      <c r="F1579" s="11">
        <f t="shared" si="895"/>
        <v>0</v>
      </c>
      <c r="G1579" s="11">
        <f t="shared" si="895"/>
        <v>2.5</v>
      </c>
      <c r="H1579" s="11">
        <f t="shared" si="895"/>
        <v>0</v>
      </c>
      <c r="I1579" s="11">
        <f t="shared" si="895"/>
        <v>2.5</v>
      </c>
      <c r="J1579" s="11">
        <f t="shared" si="893"/>
        <v>0</v>
      </c>
      <c r="K1579" s="11">
        <f t="shared" si="893"/>
        <v>0</v>
      </c>
      <c r="L1579" s="11">
        <f t="shared" si="893"/>
        <v>0</v>
      </c>
      <c r="M1579" s="11">
        <f t="shared" si="893"/>
        <v>0</v>
      </c>
      <c r="N1579" s="11">
        <f t="shared" si="893"/>
        <v>0</v>
      </c>
      <c r="O1579" s="11">
        <f t="shared" si="893"/>
        <v>0</v>
      </c>
      <c r="P1579" s="11">
        <f t="shared" si="893"/>
        <v>0</v>
      </c>
      <c r="Q1579" s="11">
        <f t="shared" si="893"/>
        <v>0</v>
      </c>
      <c r="R1579" s="11">
        <f t="shared" si="893"/>
        <v>0</v>
      </c>
      <c r="S1579" s="11">
        <f t="shared" si="893"/>
        <v>0</v>
      </c>
      <c r="T1579" s="11">
        <f t="shared" si="889"/>
        <v>483.90486225480862</v>
      </c>
      <c r="U1579" s="40">
        <f t="shared" si="864"/>
        <v>0.21</v>
      </c>
      <c r="V1579" s="11">
        <f t="shared" si="903"/>
        <v>55.282751721145921</v>
      </c>
      <c r="W1579" s="11">
        <f t="shared" si="903"/>
        <v>294672.48693236004</v>
      </c>
      <c r="X1579" s="11">
        <f t="shared" si="903"/>
        <v>8419.2139123531433</v>
      </c>
      <c r="Y1579" s="11">
        <f t="shared" si="903"/>
        <v>10631.729200977592</v>
      </c>
      <c r="Z1579" s="11">
        <f t="shared" si="903"/>
        <v>1.2627935709506231</v>
      </c>
      <c r="AA1579" s="11">
        <f t="shared" si="903"/>
        <v>24.676854548240531</v>
      </c>
      <c r="AB1579" s="11">
        <f t="shared" si="903"/>
        <v>358.90486225480862</v>
      </c>
      <c r="AC1579" s="11">
        <f t="shared" si="903"/>
        <v>183.90486225480865</v>
      </c>
      <c r="AD1579" s="11">
        <f t="shared" si="903"/>
        <v>99195.328963679538</v>
      </c>
      <c r="AE1579" s="11">
        <f t="shared" si="903"/>
        <v>5668.3045122102594</v>
      </c>
      <c r="AF1579" s="11">
        <f t="shared" si="902"/>
        <v>6538.3941115184407</v>
      </c>
      <c r="AG1579" s="11">
        <f t="shared" si="902"/>
        <v>1.1535008568142195</v>
      </c>
      <c r="AH1579" s="11">
        <f t="shared" si="902"/>
        <v>14.317448118678806</v>
      </c>
      <c r="AI1579" s="11">
        <f t="shared" si="902"/>
        <v>0</v>
      </c>
      <c r="AJ1579" s="11">
        <f t="shared" si="902"/>
        <v>0</v>
      </c>
      <c r="AK1579" s="11">
        <f t="shared" si="894"/>
        <v>0</v>
      </c>
      <c r="AL1579" s="11">
        <f t="shared" si="894"/>
        <v>0</v>
      </c>
      <c r="AM1579" s="11">
        <f t="shared" si="894"/>
        <v>0</v>
      </c>
      <c r="AN1579" s="11">
        <f t="shared" si="894"/>
        <v>0</v>
      </c>
      <c r="AO1579" s="11">
        <f t="shared" si="894"/>
        <v>0</v>
      </c>
      <c r="AP1579" s="11">
        <f t="shared" si="894"/>
        <v>0</v>
      </c>
      <c r="AQ1579" s="11">
        <f t="shared" si="861"/>
        <v>0</v>
      </c>
      <c r="AR1579" s="11">
        <f t="shared" si="861"/>
        <v>0</v>
      </c>
      <c r="AS1579" s="11">
        <f t="shared" si="861"/>
        <v>0</v>
      </c>
      <c r="AT1579" s="11">
        <f t="shared" si="861"/>
        <v>0</v>
      </c>
      <c r="AU1579" s="11">
        <f t="shared" si="861"/>
        <v>0</v>
      </c>
      <c r="AV1579" s="11">
        <f t="shared" si="861"/>
        <v>240626.953125</v>
      </c>
      <c r="AW1579" s="11">
        <f t="shared" si="861"/>
        <v>0</v>
      </c>
      <c r="AX1579" s="11">
        <f t="shared" si="861"/>
        <v>0</v>
      </c>
      <c r="AY1579" s="11">
        <f t="shared" si="861"/>
        <v>4363.3572933822124</v>
      </c>
      <c r="AZ1579" s="11">
        <f t="shared" si="861"/>
        <v>1</v>
      </c>
      <c r="BA1579" s="11">
        <f t="shared" si="861"/>
        <v>1</v>
      </c>
      <c r="BB1579" s="11">
        <f t="shared" si="861"/>
        <v>1</v>
      </c>
      <c r="BC1579" s="11">
        <f t="shared" si="901"/>
        <v>1</v>
      </c>
      <c r="BD1579" s="11">
        <f t="shared" si="901"/>
        <v>1</v>
      </c>
      <c r="BE1579" s="11">
        <f t="shared" si="901"/>
        <v>2</v>
      </c>
      <c r="BF1579" s="15" t="str">
        <f t="shared" si="865"/>
        <v>ČSN 42 6936</v>
      </c>
      <c r="BG1579" s="42">
        <v>3.9249999999999998</v>
      </c>
      <c r="BH1579" s="17">
        <f t="shared" si="866"/>
        <v>70</v>
      </c>
      <c r="BI1579" s="17">
        <f t="shared" si="867"/>
        <v>35</v>
      </c>
      <c r="BK1579" s="17">
        <f t="shared" si="868"/>
        <v>2.5</v>
      </c>
      <c r="BM1579" s="17">
        <f t="shared" si="890"/>
        <v>2.5</v>
      </c>
      <c r="BX1579" s="18">
        <f t="shared" si="892"/>
        <v>483.90486225480862</v>
      </c>
      <c r="BY1579" s="42">
        <v>0.21</v>
      </c>
      <c r="BZ1579" s="43">
        <f t="shared" si="869"/>
        <v>55.282751721145921</v>
      </c>
      <c r="CA1579" s="18">
        <f t="shared" si="896"/>
        <v>294672.48693236004</v>
      </c>
      <c r="CB1579" s="18">
        <f t="shared" si="891"/>
        <v>8419.2139123531433</v>
      </c>
      <c r="CC1579" s="18">
        <f t="shared" si="897"/>
        <v>10631.729200977592</v>
      </c>
      <c r="CD1579" s="25">
        <f t="shared" si="872"/>
        <v>1.2627935709506231</v>
      </c>
      <c r="CE1579" s="26">
        <f t="shared" si="873"/>
        <v>24.676854548240531</v>
      </c>
      <c r="CF1579" s="18">
        <f t="shared" si="874"/>
        <v>358.90486225480862</v>
      </c>
      <c r="CG1579" s="18">
        <f t="shared" si="875"/>
        <v>183.90486225480865</v>
      </c>
      <c r="CH1579" s="18">
        <f t="shared" si="898"/>
        <v>99195.328963679538</v>
      </c>
      <c r="CI1579" s="18">
        <f t="shared" si="899"/>
        <v>5668.3045122102594</v>
      </c>
      <c r="CJ1579" s="18">
        <f t="shared" si="900"/>
        <v>6538.3941115184407</v>
      </c>
      <c r="CK1579" s="25">
        <f t="shared" si="879"/>
        <v>1.1535008568142195</v>
      </c>
      <c r="CL1579" s="26">
        <f t="shared" si="880"/>
        <v>14.317448118678806</v>
      </c>
      <c r="CZ1579" s="18">
        <f t="shared" si="881"/>
        <v>240626.953125</v>
      </c>
      <c r="DC1579" s="18">
        <f t="shared" si="882"/>
        <v>4363.3572933822124</v>
      </c>
      <c r="DD1579" s="17">
        <f t="shared" si="883"/>
        <v>1</v>
      </c>
      <c r="DE1579" s="17">
        <f t="shared" si="884"/>
        <v>1</v>
      </c>
      <c r="DF1579" s="17">
        <f t="shared" si="885"/>
        <v>1</v>
      </c>
      <c r="DG1579" s="17">
        <f t="shared" si="886"/>
        <v>1</v>
      </c>
      <c r="DH1579" s="17">
        <f t="shared" si="887"/>
        <v>1</v>
      </c>
      <c r="DI1579" s="17">
        <f t="shared" si="888"/>
        <v>2</v>
      </c>
      <c r="DJ1579" s="20" t="s">
        <v>1594</v>
      </c>
    </row>
    <row r="1580" spans="1:114" x14ac:dyDescent="0.2">
      <c r="A1580" s="15" t="s">
        <v>105</v>
      </c>
      <c r="B1580" s="10" t="s">
        <v>1677</v>
      </c>
      <c r="C1580" s="11">
        <f t="shared" si="863"/>
        <v>3.3283999999999998</v>
      </c>
      <c r="D1580" s="11">
        <f t="shared" si="895"/>
        <v>70</v>
      </c>
      <c r="E1580" s="11">
        <f t="shared" si="895"/>
        <v>40</v>
      </c>
      <c r="F1580" s="11">
        <f t="shared" si="895"/>
        <v>0</v>
      </c>
      <c r="G1580" s="11">
        <f t="shared" si="895"/>
        <v>2</v>
      </c>
      <c r="H1580" s="11">
        <f t="shared" si="895"/>
        <v>0</v>
      </c>
      <c r="I1580" s="11">
        <f t="shared" si="895"/>
        <v>2</v>
      </c>
      <c r="J1580" s="11">
        <f t="shared" si="893"/>
        <v>0</v>
      </c>
      <c r="K1580" s="11">
        <f t="shared" si="893"/>
        <v>0</v>
      </c>
      <c r="L1580" s="11">
        <f t="shared" si="893"/>
        <v>0</v>
      </c>
      <c r="M1580" s="11">
        <f t="shared" si="893"/>
        <v>0</v>
      </c>
      <c r="N1580" s="11">
        <f t="shared" si="893"/>
        <v>0</v>
      </c>
      <c r="O1580" s="11">
        <f t="shared" si="893"/>
        <v>0</v>
      </c>
      <c r="P1580" s="11">
        <f t="shared" si="893"/>
        <v>0</v>
      </c>
      <c r="Q1580" s="11">
        <f t="shared" si="893"/>
        <v>0</v>
      </c>
      <c r="R1580" s="11">
        <f t="shared" si="893"/>
        <v>0</v>
      </c>
      <c r="S1580" s="11">
        <f t="shared" si="893"/>
        <v>0</v>
      </c>
      <c r="T1580" s="11">
        <f t="shared" si="889"/>
        <v>413.6991118430775</v>
      </c>
      <c r="U1580" s="40">
        <f t="shared" si="864"/>
        <v>0.22</v>
      </c>
      <c r="V1580" s="11">
        <f t="shared" si="903"/>
        <v>67.743625511182799</v>
      </c>
      <c r="W1580" s="11">
        <f t="shared" si="903"/>
        <v>268500.00870707951</v>
      </c>
      <c r="X1580" s="11">
        <f t="shared" si="903"/>
        <v>7671.4288202022717</v>
      </c>
      <c r="Y1580" s="11">
        <f t="shared" si="903"/>
        <v>9439.3391338020683</v>
      </c>
      <c r="Z1580" s="11">
        <f t="shared" si="903"/>
        <v>1.23045385091029</v>
      </c>
      <c r="AA1580" s="11">
        <f t="shared" si="903"/>
        <v>25.475918906691742</v>
      </c>
      <c r="AB1580" s="11">
        <f t="shared" si="903"/>
        <v>285.6991118430775</v>
      </c>
      <c r="AC1580" s="11">
        <f t="shared" si="903"/>
        <v>165.6991118430775</v>
      </c>
      <c r="AD1580" s="11">
        <f t="shared" si="903"/>
        <v>112762.13485770991</v>
      </c>
      <c r="AE1580" s="11">
        <f t="shared" si="903"/>
        <v>5638.1067428854958</v>
      </c>
      <c r="AF1580" s="11">
        <f t="shared" si="902"/>
        <v>6413.852456155907</v>
      </c>
      <c r="AG1580" s="11">
        <f t="shared" si="902"/>
        <v>1.1375897528455441</v>
      </c>
      <c r="AH1580" s="11">
        <f t="shared" si="902"/>
        <v>16.509706416335707</v>
      </c>
      <c r="AI1580" s="11">
        <f t="shared" si="902"/>
        <v>0</v>
      </c>
      <c r="AJ1580" s="11">
        <f t="shared" si="902"/>
        <v>0</v>
      </c>
      <c r="AK1580" s="11">
        <f t="shared" si="894"/>
        <v>0</v>
      </c>
      <c r="AL1580" s="11">
        <f t="shared" si="894"/>
        <v>0</v>
      </c>
      <c r="AM1580" s="11">
        <f t="shared" si="894"/>
        <v>0</v>
      </c>
      <c r="AN1580" s="11">
        <f t="shared" si="894"/>
        <v>0</v>
      </c>
      <c r="AO1580" s="11">
        <f t="shared" si="894"/>
        <v>0</v>
      </c>
      <c r="AP1580" s="11">
        <f t="shared" si="894"/>
        <v>0</v>
      </c>
      <c r="AQ1580" s="11">
        <f t="shared" si="861"/>
        <v>0</v>
      </c>
      <c r="AR1580" s="11">
        <f t="shared" si="861"/>
        <v>0</v>
      </c>
      <c r="AS1580" s="11">
        <f t="shared" si="861"/>
        <v>0</v>
      </c>
      <c r="AT1580" s="11">
        <f t="shared" si="861"/>
        <v>0</v>
      </c>
      <c r="AU1580" s="11">
        <f t="shared" si="861"/>
        <v>0</v>
      </c>
      <c r="AV1580" s="11">
        <f t="shared" si="861"/>
        <v>251964.37735849057</v>
      </c>
      <c r="AW1580" s="11">
        <f t="shared" si="861"/>
        <v>0</v>
      </c>
      <c r="AX1580" s="11">
        <f t="shared" si="861"/>
        <v>0</v>
      </c>
      <c r="AY1580" s="11">
        <f t="shared" si="861"/>
        <v>5152.5486677646159</v>
      </c>
      <c r="AZ1580" s="11">
        <f t="shared" si="861"/>
        <v>1</v>
      </c>
      <c r="BA1580" s="11">
        <f t="shared" si="861"/>
        <v>1</v>
      </c>
      <c r="BB1580" s="11">
        <f t="shared" si="861"/>
        <v>1</v>
      </c>
      <c r="BC1580" s="11">
        <f t="shared" si="901"/>
        <v>1</v>
      </c>
      <c r="BD1580" s="11">
        <f t="shared" si="901"/>
        <v>3</v>
      </c>
      <c r="BE1580" s="11">
        <f t="shared" si="901"/>
        <v>4</v>
      </c>
      <c r="BF1580" s="15" t="str">
        <f t="shared" si="865"/>
        <v>ČSN 42 6936</v>
      </c>
      <c r="BG1580" s="42">
        <v>3.3283999999999998</v>
      </c>
      <c r="BH1580" s="17">
        <f t="shared" si="866"/>
        <v>70</v>
      </c>
      <c r="BI1580" s="17">
        <f t="shared" si="867"/>
        <v>40</v>
      </c>
      <c r="BK1580" s="17">
        <f t="shared" si="868"/>
        <v>2</v>
      </c>
      <c r="BM1580" s="17">
        <f t="shared" si="890"/>
        <v>2</v>
      </c>
      <c r="BX1580" s="18">
        <f t="shared" si="892"/>
        <v>413.6991118430775</v>
      </c>
      <c r="BY1580" s="42">
        <v>0.22</v>
      </c>
      <c r="BZ1580" s="43">
        <f t="shared" si="869"/>
        <v>67.743625511182799</v>
      </c>
      <c r="CA1580" s="18">
        <f t="shared" si="896"/>
        <v>268500.00870707951</v>
      </c>
      <c r="CB1580" s="18">
        <f t="shared" si="891"/>
        <v>7671.4288202022717</v>
      </c>
      <c r="CC1580" s="18">
        <f t="shared" si="897"/>
        <v>9439.3391338020683</v>
      </c>
      <c r="CD1580" s="25">
        <f t="shared" si="872"/>
        <v>1.23045385091029</v>
      </c>
      <c r="CE1580" s="26">
        <f t="shared" si="873"/>
        <v>25.475918906691742</v>
      </c>
      <c r="CF1580" s="18">
        <f t="shared" si="874"/>
        <v>285.6991118430775</v>
      </c>
      <c r="CG1580" s="18">
        <f t="shared" si="875"/>
        <v>165.6991118430775</v>
      </c>
      <c r="CH1580" s="18">
        <f t="shared" si="898"/>
        <v>112762.13485770991</v>
      </c>
      <c r="CI1580" s="18">
        <f t="shared" si="899"/>
        <v>5638.1067428854958</v>
      </c>
      <c r="CJ1580" s="18">
        <f t="shared" si="900"/>
        <v>6413.852456155907</v>
      </c>
      <c r="CK1580" s="25">
        <f t="shared" si="879"/>
        <v>1.1375897528455441</v>
      </c>
      <c r="CL1580" s="26">
        <f t="shared" si="880"/>
        <v>16.509706416335707</v>
      </c>
      <c r="CZ1580" s="18">
        <f t="shared" si="881"/>
        <v>251964.37735849057</v>
      </c>
      <c r="DC1580" s="18">
        <f t="shared" si="882"/>
        <v>5152.5486677646159</v>
      </c>
      <c r="DD1580" s="17">
        <f t="shared" si="883"/>
        <v>1</v>
      </c>
      <c r="DE1580" s="17">
        <f t="shared" si="884"/>
        <v>1</v>
      </c>
      <c r="DF1580" s="17">
        <f t="shared" si="885"/>
        <v>1</v>
      </c>
      <c r="DG1580" s="17">
        <f t="shared" si="886"/>
        <v>1</v>
      </c>
      <c r="DH1580" s="17">
        <f t="shared" si="887"/>
        <v>3</v>
      </c>
      <c r="DI1580" s="17">
        <f t="shared" si="888"/>
        <v>4</v>
      </c>
      <c r="DJ1580" s="20" t="s">
        <v>1594</v>
      </c>
    </row>
    <row r="1581" spans="1:114" x14ac:dyDescent="0.2">
      <c r="A1581" s="15" t="s">
        <v>105</v>
      </c>
      <c r="B1581" s="10" t="s">
        <v>1678</v>
      </c>
      <c r="C1581" s="11">
        <f t="shared" si="863"/>
        <v>4.8983999999999996</v>
      </c>
      <c r="D1581" s="11">
        <f t="shared" si="895"/>
        <v>70</v>
      </c>
      <c r="E1581" s="11">
        <f t="shared" si="895"/>
        <v>40</v>
      </c>
      <c r="F1581" s="11">
        <f t="shared" si="895"/>
        <v>0</v>
      </c>
      <c r="G1581" s="11">
        <f t="shared" si="895"/>
        <v>3</v>
      </c>
      <c r="H1581" s="11">
        <f t="shared" si="895"/>
        <v>0</v>
      </c>
      <c r="I1581" s="11">
        <f t="shared" si="895"/>
        <v>3</v>
      </c>
      <c r="J1581" s="11">
        <f t="shared" si="893"/>
        <v>0</v>
      </c>
      <c r="K1581" s="11">
        <f t="shared" si="893"/>
        <v>0</v>
      </c>
      <c r="L1581" s="11">
        <f t="shared" si="893"/>
        <v>0</v>
      </c>
      <c r="M1581" s="11">
        <f t="shared" si="893"/>
        <v>0</v>
      </c>
      <c r="N1581" s="11">
        <f t="shared" si="893"/>
        <v>0</v>
      </c>
      <c r="O1581" s="11">
        <f t="shared" si="893"/>
        <v>0</v>
      </c>
      <c r="P1581" s="11">
        <f t="shared" si="893"/>
        <v>0</v>
      </c>
      <c r="Q1581" s="11">
        <f t="shared" si="893"/>
        <v>0</v>
      </c>
      <c r="R1581" s="11">
        <f t="shared" si="893"/>
        <v>0</v>
      </c>
      <c r="S1581" s="11">
        <f t="shared" si="893"/>
        <v>0</v>
      </c>
      <c r="T1581" s="11">
        <f t="shared" si="889"/>
        <v>600.82300164692447</v>
      </c>
      <c r="U1581" s="40">
        <f t="shared" si="864"/>
        <v>0.22</v>
      </c>
      <c r="V1581" s="11">
        <f t="shared" si="903"/>
        <v>46.645147789257969</v>
      </c>
      <c r="W1581" s="11">
        <f t="shared" si="903"/>
        <v>373126.40315359132</v>
      </c>
      <c r="X1581" s="11">
        <f t="shared" si="903"/>
        <v>10660.754375816896</v>
      </c>
      <c r="Y1581" s="11">
        <f t="shared" si="903"/>
        <v>13385.867047760807</v>
      </c>
      <c r="Z1581" s="11">
        <f t="shared" si="903"/>
        <v>1.2556209979028894</v>
      </c>
      <c r="AA1581" s="11">
        <f t="shared" si="903"/>
        <v>24.920383161408626</v>
      </c>
      <c r="AB1581" s="11">
        <f t="shared" si="903"/>
        <v>432.82300164692441</v>
      </c>
      <c r="AC1581" s="11">
        <f t="shared" si="903"/>
        <v>252.82300164692444</v>
      </c>
      <c r="AD1581" s="11">
        <f t="shared" si="903"/>
        <v>154975.56709132509</v>
      </c>
      <c r="AE1581" s="11">
        <f t="shared" si="903"/>
        <v>7748.7783545662551</v>
      </c>
      <c r="AF1581" s="11">
        <f t="shared" si="902"/>
        <v>9053.5220230569412</v>
      </c>
      <c r="AG1581" s="11">
        <f t="shared" si="902"/>
        <v>1.1683805638500186</v>
      </c>
      <c r="AH1581" s="11">
        <f t="shared" si="902"/>
        <v>16.060473375649259</v>
      </c>
      <c r="AI1581" s="11">
        <f t="shared" si="902"/>
        <v>0</v>
      </c>
      <c r="AJ1581" s="11">
        <f t="shared" si="902"/>
        <v>0</v>
      </c>
      <c r="AK1581" s="11">
        <f t="shared" si="894"/>
        <v>0</v>
      </c>
      <c r="AL1581" s="11">
        <f t="shared" si="894"/>
        <v>0</v>
      </c>
      <c r="AM1581" s="11">
        <f t="shared" si="894"/>
        <v>0</v>
      </c>
      <c r="AN1581" s="11">
        <f t="shared" si="894"/>
        <v>0</v>
      </c>
      <c r="AO1581" s="11">
        <f t="shared" si="894"/>
        <v>0</v>
      </c>
      <c r="AP1581" s="11">
        <f t="shared" si="894"/>
        <v>0</v>
      </c>
      <c r="AQ1581" s="11">
        <f t="shared" si="861"/>
        <v>0</v>
      </c>
      <c r="AR1581" s="11">
        <f t="shared" si="861"/>
        <v>0</v>
      </c>
      <c r="AS1581" s="11">
        <f t="shared" si="861"/>
        <v>0</v>
      </c>
      <c r="AT1581" s="11">
        <f t="shared" si="861"/>
        <v>0</v>
      </c>
      <c r="AU1581" s="11">
        <f t="shared" si="861"/>
        <v>0</v>
      </c>
      <c r="AV1581" s="11">
        <f t="shared" si="861"/>
        <v>354544.67307692306</v>
      </c>
      <c r="AW1581" s="11">
        <f t="shared" si="861"/>
        <v>0</v>
      </c>
      <c r="AX1581" s="11">
        <f t="shared" si="861"/>
        <v>0</v>
      </c>
      <c r="AY1581" s="11">
        <f t="shared" si="861"/>
        <v>4923.2345024703864</v>
      </c>
      <c r="AZ1581" s="11">
        <f t="shared" si="861"/>
        <v>1</v>
      </c>
      <c r="BA1581" s="11">
        <f t="shared" si="861"/>
        <v>1</v>
      </c>
      <c r="BB1581" s="11">
        <f t="shared" si="861"/>
        <v>1</v>
      </c>
      <c r="BC1581" s="11">
        <f t="shared" si="901"/>
        <v>1</v>
      </c>
      <c r="BD1581" s="11">
        <f t="shared" si="901"/>
        <v>1</v>
      </c>
      <c r="BE1581" s="11">
        <f t="shared" si="901"/>
        <v>1</v>
      </c>
      <c r="BF1581" s="15" t="str">
        <f t="shared" si="865"/>
        <v>ČSN 42 6936</v>
      </c>
      <c r="BG1581" s="42">
        <v>4.8983999999999996</v>
      </c>
      <c r="BH1581" s="17">
        <f t="shared" si="866"/>
        <v>70</v>
      </c>
      <c r="BI1581" s="17">
        <f t="shared" si="867"/>
        <v>40</v>
      </c>
      <c r="BK1581" s="17">
        <f t="shared" si="868"/>
        <v>3</v>
      </c>
      <c r="BM1581" s="17">
        <f t="shared" si="890"/>
        <v>3</v>
      </c>
      <c r="BX1581" s="18">
        <f t="shared" si="892"/>
        <v>600.82300164692447</v>
      </c>
      <c r="BY1581" s="42">
        <v>0.22</v>
      </c>
      <c r="BZ1581" s="43">
        <f t="shared" si="869"/>
        <v>46.645147789257969</v>
      </c>
      <c r="CA1581" s="18">
        <f t="shared" si="896"/>
        <v>373126.40315359132</v>
      </c>
      <c r="CB1581" s="18">
        <f t="shared" si="891"/>
        <v>10660.754375816896</v>
      </c>
      <c r="CC1581" s="18">
        <f t="shared" si="897"/>
        <v>13385.867047760807</v>
      </c>
      <c r="CD1581" s="25">
        <f t="shared" si="872"/>
        <v>1.2556209979028894</v>
      </c>
      <c r="CE1581" s="26">
        <f t="shared" si="873"/>
        <v>24.920383161408626</v>
      </c>
      <c r="CF1581" s="18">
        <f t="shared" si="874"/>
        <v>432.82300164692441</v>
      </c>
      <c r="CG1581" s="18">
        <f t="shared" si="875"/>
        <v>252.82300164692444</v>
      </c>
      <c r="CH1581" s="18">
        <f t="shared" si="898"/>
        <v>154975.56709132509</v>
      </c>
      <c r="CI1581" s="18">
        <f t="shared" si="899"/>
        <v>7748.7783545662551</v>
      </c>
      <c r="CJ1581" s="18">
        <f t="shared" si="900"/>
        <v>9053.5220230569412</v>
      </c>
      <c r="CK1581" s="25">
        <f t="shared" si="879"/>
        <v>1.1683805638500186</v>
      </c>
      <c r="CL1581" s="26">
        <f t="shared" si="880"/>
        <v>16.060473375649259</v>
      </c>
      <c r="CZ1581" s="18">
        <f t="shared" si="881"/>
        <v>354544.67307692306</v>
      </c>
      <c r="DC1581" s="18">
        <f t="shared" si="882"/>
        <v>4923.2345024703864</v>
      </c>
      <c r="DD1581" s="17">
        <f t="shared" si="883"/>
        <v>1</v>
      </c>
      <c r="DE1581" s="17">
        <f t="shared" si="884"/>
        <v>1</v>
      </c>
      <c r="DF1581" s="17">
        <f t="shared" si="885"/>
        <v>1</v>
      </c>
      <c r="DG1581" s="17">
        <f t="shared" si="886"/>
        <v>1</v>
      </c>
      <c r="DH1581" s="17">
        <f t="shared" si="887"/>
        <v>1</v>
      </c>
      <c r="DI1581" s="17">
        <f t="shared" si="888"/>
        <v>1</v>
      </c>
      <c r="DJ1581" s="20" t="s">
        <v>1594</v>
      </c>
    </row>
    <row r="1582" spans="1:114" x14ac:dyDescent="0.2">
      <c r="A1582" s="15" t="s">
        <v>105</v>
      </c>
      <c r="B1582" s="10" t="s">
        <v>1679</v>
      </c>
      <c r="C1582" s="11">
        <f t="shared" si="863"/>
        <v>3.6423999999999999</v>
      </c>
      <c r="D1582" s="11">
        <f t="shared" si="895"/>
        <v>70</v>
      </c>
      <c r="E1582" s="11">
        <f t="shared" si="895"/>
        <v>50</v>
      </c>
      <c r="F1582" s="11">
        <f t="shared" si="895"/>
        <v>0</v>
      </c>
      <c r="G1582" s="11">
        <f t="shared" si="895"/>
        <v>2</v>
      </c>
      <c r="H1582" s="11">
        <f t="shared" si="895"/>
        <v>0</v>
      </c>
      <c r="I1582" s="11">
        <f t="shared" si="895"/>
        <v>2</v>
      </c>
      <c r="J1582" s="11">
        <f t="shared" si="893"/>
        <v>0</v>
      </c>
      <c r="K1582" s="11">
        <f t="shared" si="893"/>
        <v>0</v>
      </c>
      <c r="L1582" s="11">
        <f t="shared" si="893"/>
        <v>0</v>
      </c>
      <c r="M1582" s="11">
        <f t="shared" si="893"/>
        <v>0</v>
      </c>
      <c r="N1582" s="11">
        <f t="shared" si="893"/>
        <v>0</v>
      </c>
      <c r="O1582" s="11">
        <f t="shared" si="893"/>
        <v>0</v>
      </c>
      <c r="P1582" s="11">
        <f t="shared" si="893"/>
        <v>0</v>
      </c>
      <c r="Q1582" s="11">
        <f t="shared" si="893"/>
        <v>0</v>
      </c>
      <c r="R1582" s="11">
        <f t="shared" si="893"/>
        <v>0</v>
      </c>
      <c r="S1582" s="11">
        <f t="shared" si="893"/>
        <v>0</v>
      </c>
      <c r="T1582" s="11">
        <f t="shared" si="889"/>
        <v>453.6991118430775</v>
      </c>
      <c r="U1582" s="40">
        <f t="shared" si="864"/>
        <v>0.24</v>
      </c>
      <c r="V1582" s="11">
        <f t="shared" si="903"/>
        <v>67.3866172747056</v>
      </c>
      <c r="W1582" s="11">
        <f t="shared" si="903"/>
        <v>314753.34204041283</v>
      </c>
      <c r="X1582" s="11">
        <f t="shared" si="903"/>
        <v>8992.95262972608</v>
      </c>
      <c r="Y1582" s="11">
        <f t="shared" si="903"/>
        <v>10799.339133802068</v>
      </c>
      <c r="Z1582" s="11">
        <f t="shared" si="903"/>
        <v>1.200866898609585</v>
      </c>
      <c r="AA1582" s="11">
        <f t="shared" si="903"/>
        <v>26.339116942826422</v>
      </c>
      <c r="AB1582" s="11">
        <f t="shared" si="903"/>
        <v>285.6991118430775</v>
      </c>
      <c r="AC1582" s="11">
        <f t="shared" si="903"/>
        <v>205.6991118430775</v>
      </c>
      <c r="AD1582" s="11">
        <f t="shared" si="903"/>
        <v>187576.47054867924</v>
      </c>
      <c r="AE1582" s="11">
        <f t="shared" si="903"/>
        <v>7503.0588219471692</v>
      </c>
      <c r="AF1582" s="11">
        <f t="shared" si="902"/>
        <v>8582.3480153712953</v>
      </c>
      <c r="AG1582" s="11">
        <f t="shared" si="902"/>
        <v>1.1438465589883291</v>
      </c>
      <c r="AH1582" s="11">
        <f t="shared" si="902"/>
        <v>20.333175792105628</v>
      </c>
      <c r="AI1582" s="11">
        <f t="shared" si="902"/>
        <v>0</v>
      </c>
      <c r="AJ1582" s="11">
        <f t="shared" si="902"/>
        <v>0</v>
      </c>
      <c r="AK1582" s="11">
        <f t="shared" si="894"/>
        <v>0</v>
      </c>
      <c r="AL1582" s="11">
        <f t="shared" si="894"/>
        <v>0</v>
      </c>
      <c r="AM1582" s="11">
        <f t="shared" si="894"/>
        <v>0</v>
      </c>
      <c r="AN1582" s="11">
        <f t="shared" si="894"/>
        <v>0</v>
      </c>
      <c r="AO1582" s="11">
        <f t="shared" si="894"/>
        <v>0</v>
      </c>
      <c r="AP1582" s="11">
        <f t="shared" si="894"/>
        <v>0</v>
      </c>
      <c r="AQ1582" s="11">
        <f t="shared" si="861"/>
        <v>0</v>
      </c>
      <c r="AR1582" s="11">
        <f t="shared" si="861"/>
        <v>0</v>
      </c>
      <c r="AS1582" s="11">
        <f t="shared" si="861"/>
        <v>0</v>
      </c>
      <c r="AT1582" s="11">
        <f t="shared" si="861"/>
        <v>0</v>
      </c>
      <c r="AU1582" s="11">
        <f t="shared" si="861"/>
        <v>0</v>
      </c>
      <c r="AV1582" s="11">
        <f t="shared" si="861"/>
        <v>367368.8275862069</v>
      </c>
      <c r="AW1582" s="11">
        <f t="shared" si="861"/>
        <v>0</v>
      </c>
      <c r="AX1582" s="11">
        <f t="shared" si="861"/>
        <v>0</v>
      </c>
      <c r="AY1582" s="11">
        <f t="shared" si="861"/>
        <v>6512.5486677646159</v>
      </c>
      <c r="AZ1582" s="11">
        <f t="shared" si="861"/>
        <v>1</v>
      </c>
      <c r="BA1582" s="11">
        <f t="shared" si="861"/>
        <v>1</v>
      </c>
      <c r="BB1582" s="11">
        <f t="shared" si="861"/>
        <v>1</v>
      </c>
      <c r="BC1582" s="11">
        <f t="shared" si="901"/>
        <v>1</v>
      </c>
      <c r="BD1582" s="11">
        <f t="shared" si="901"/>
        <v>3</v>
      </c>
      <c r="BE1582" s="11">
        <f t="shared" si="901"/>
        <v>4</v>
      </c>
      <c r="BF1582" s="15" t="str">
        <f t="shared" si="865"/>
        <v>ČSN 42 6936</v>
      </c>
      <c r="BG1582" s="42">
        <v>3.6423999999999999</v>
      </c>
      <c r="BH1582" s="17">
        <f t="shared" si="866"/>
        <v>70</v>
      </c>
      <c r="BI1582" s="17">
        <f t="shared" si="867"/>
        <v>50</v>
      </c>
      <c r="BK1582" s="17">
        <f t="shared" si="868"/>
        <v>2</v>
      </c>
      <c r="BM1582" s="17">
        <f t="shared" si="890"/>
        <v>2</v>
      </c>
      <c r="BX1582" s="18">
        <f t="shared" si="892"/>
        <v>453.6991118430775</v>
      </c>
      <c r="BY1582" s="42">
        <v>0.24</v>
      </c>
      <c r="BZ1582" s="43">
        <f t="shared" si="869"/>
        <v>67.3866172747056</v>
      </c>
      <c r="CA1582" s="18">
        <f t="shared" si="896"/>
        <v>314753.34204041283</v>
      </c>
      <c r="CB1582" s="18">
        <f t="shared" si="891"/>
        <v>8992.95262972608</v>
      </c>
      <c r="CC1582" s="18">
        <f t="shared" si="897"/>
        <v>10799.339133802068</v>
      </c>
      <c r="CD1582" s="25">
        <f t="shared" si="872"/>
        <v>1.200866898609585</v>
      </c>
      <c r="CE1582" s="26">
        <f t="shared" si="873"/>
        <v>26.339116942826422</v>
      </c>
      <c r="CF1582" s="18">
        <f t="shared" si="874"/>
        <v>285.6991118430775</v>
      </c>
      <c r="CG1582" s="18">
        <f t="shared" si="875"/>
        <v>205.6991118430775</v>
      </c>
      <c r="CH1582" s="18">
        <f t="shared" si="898"/>
        <v>187576.47054867924</v>
      </c>
      <c r="CI1582" s="18">
        <f t="shared" si="899"/>
        <v>7503.0588219471692</v>
      </c>
      <c r="CJ1582" s="18">
        <f t="shared" si="900"/>
        <v>8582.3480153712953</v>
      </c>
      <c r="CK1582" s="25">
        <f t="shared" si="879"/>
        <v>1.1438465589883291</v>
      </c>
      <c r="CL1582" s="26">
        <f t="shared" si="880"/>
        <v>20.333175792105628</v>
      </c>
      <c r="CZ1582" s="18">
        <f t="shared" si="881"/>
        <v>367368.8275862069</v>
      </c>
      <c r="DC1582" s="18">
        <f t="shared" si="882"/>
        <v>6512.5486677646159</v>
      </c>
      <c r="DD1582" s="17">
        <f t="shared" si="883"/>
        <v>1</v>
      </c>
      <c r="DE1582" s="17">
        <f t="shared" si="884"/>
        <v>1</v>
      </c>
      <c r="DF1582" s="17">
        <f t="shared" si="885"/>
        <v>1</v>
      </c>
      <c r="DG1582" s="17">
        <f t="shared" si="886"/>
        <v>1</v>
      </c>
      <c r="DH1582" s="17">
        <f t="shared" si="887"/>
        <v>3</v>
      </c>
      <c r="DI1582" s="17">
        <f t="shared" si="888"/>
        <v>4</v>
      </c>
      <c r="DJ1582" s="20" t="s">
        <v>1594</v>
      </c>
    </row>
    <row r="1583" spans="1:114" x14ac:dyDescent="0.2">
      <c r="A1583" s="15" t="s">
        <v>105</v>
      </c>
      <c r="B1583" s="10" t="s">
        <v>1680</v>
      </c>
      <c r="C1583" s="11">
        <f t="shared" si="863"/>
        <v>4.5137499999999999</v>
      </c>
      <c r="D1583" s="11">
        <f t="shared" si="895"/>
        <v>70</v>
      </c>
      <c r="E1583" s="11">
        <f t="shared" si="895"/>
        <v>50</v>
      </c>
      <c r="F1583" s="11">
        <f t="shared" si="895"/>
        <v>0</v>
      </c>
      <c r="G1583" s="11">
        <f t="shared" si="895"/>
        <v>2.5</v>
      </c>
      <c r="H1583" s="11">
        <f t="shared" si="895"/>
        <v>0</v>
      </c>
      <c r="I1583" s="11">
        <f t="shared" si="895"/>
        <v>2.5</v>
      </c>
      <c r="J1583" s="11">
        <f t="shared" si="893"/>
        <v>0</v>
      </c>
      <c r="K1583" s="11">
        <f t="shared" si="893"/>
        <v>0</v>
      </c>
      <c r="L1583" s="11">
        <f t="shared" si="893"/>
        <v>0</v>
      </c>
      <c r="M1583" s="11">
        <f t="shared" si="893"/>
        <v>0</v>
      </c>
      <c r="N1583" s="11">
        <f t="shared" si="893"/>
        <v>0</v>
      </c>
      <c r="O1583" s="11">
        <f t="shared" si="893"/>
        <v>0</v>
      </c>
      <c r="P1583" s="11">
        <f t="shared" si="893"/>
        <v>0</v>
      </c>
      <c r="Q1583" s="11">
        <f t="shared" si="893"/>
        <v>0</v>
      </c>
      <c r="R1583" s="11">
        <f t="shared" si="893"/>
        <v>0</v>
      </c>
      <c r="S1583" s="11">
        <f t="shared" si="893"/>
        <v>0</v>
      </c>
      <c r="T1583" s="11">
        <f t="shared" si="889"/>
        <v>558.90486225480868</v>
      </c>
      <c r="U1583" s="40">
        <f t="shared" si="864"/>
        <v>0.24</v>
      </c>
      <c r="V1583" s="11">
        <f t="shared" si="903"/>
        <v>54.70206196507332</v>
      </c>
      <c r="W1583" s="11">
        <f t="shared" si="903"/>
        <v>380141.23693236004</v>
      </c>
      <c r="X1583" s="11">
        <f t="shared" si="903"/>
        <v>10861.17819806743</v>
      </c>
      <c r="Y1583" s="11">
        <f t="shared" si="903"/>
        <v>13162.979200977592</v>
      </c>
      <c r="Z1583" s="11">
        <f t="shared" si="903"/>
        <v>1.211929218076887</v>
      </c>
      <c r="AA1583" s="11">
        <f t="shared" si="903"/>
        <v>26.079757440758019</v>
      </c>
      <c r="AB1583" s="11">
        <f t="shared" si="903"/>
        <v>358.90486225480862</v>
      </c>
      <c r="AC1583" s="11">
        <f t="shared" si="903"/>
        <v>258.90486225480862</v>
      </c>
      <c r="AD1583" s="11">
        <f t="shared" si="903"/>
        <v>225897.13913828912</v>
      </c>
      <c r="AE1583" s="11">
        <f t="shared" si="903"/>
        <v>9035.8855655315638</v>
      </c>
      <c r="AF1583" s="11">
        <f t="shared" si="902"/>
        <v>10448.930578429505</v>
      </c>
      <c r="AG1583" s="11">
        <f t="shared" si="902"/>
        <v>1.1563814639583492</v>
      </c>
      <c r="AH1583" s="11">
        <f t="shared" si="902"/>
        <v>20.104182662609098</v>
      </c>
      <c r="AI1583" s="11">
        <f t="shared" si="902"/>
        <v>0</v>
      </c>
      <c r="AJ1583" s="11">
        <f t="shared" si="902"/>
        <v>0</v>
      </c>
      <c r="AK1583" s="11">
        <f t="shared" si="894"/>
        <v>0</v>
      </c>
      <c r="AL1583" s="11">
        <f t="shared" si="894"/>
        <v>0</v>
      </c>
      <c r="AM1583" s="11">
        <f t="shared" si="894"/>
        <v>0</v>
      </c>
      <c r="AN1583" s="11">
        <f t="shared" si="894"/>
        <v>0</v>
      </c>
      <c r="AO1583" s="11">
        <f t="shared" si="894"/>
        <v>0</v>
      </c>
      <c r="AP1583" s="11">
        <f t="shared" si="894"/>
        <v>0</v>
      </c>
      <c r="AQ1583" s="11">
        <f t="shared" si="861"/>
        <v>0</v>
      </c>
      <c r="AR1583" s="11">
        <f t="shared" si="861"/>
        <v>0</v>
      </c>
      <c r="AS1583" s="11">
        <f t="shared" si="861"/>
        <v>0</v>
      </c>
      <c r="AT1583" s="11">
        <f t="shared" si="861"/>
        <v>0</v>
      </c>
      <c r="AU1583" s="11">
        <f t="shared" si="861"/>
        <v>0</v>
      </c>
      <c r="AV1583" s="11">
        <f t="shared" si="861"/>
        <v>446958.22010869568</v>
      </c>
      <c r="AW1583" s="11">
        <f t="shared" si="861"/>
        <v>0</v>
      </c>
      <c r="AX1583" s="11">
        <f t="shared" si="861"/>
        <v>0</v>
      </c>
      <c r="AY1583" s="11">
        <f t="shared" si="861"/>
        <v>6388.3572933822134</v>
      </c>
      <c r="AZ1583" s="11">
        <f t="shared" si="861"/>
        <v>1</v>
      </c>
      <c r="BA1583" s="11">
        <f t="shared" ref="BA1583:BE1646" si="904">IF($A1583="x",DE1583,"")</f>
        <v>1</v>
      </c>
      <c r="BB1583" s="11">
        <f t="shared" si="904"/>
        <v>1</v>
      </c>
      <c r="BC1583" s="11">
        <f t="shared" si="901"/>
        <v>1</v>
      </c>
      <c r="BD1583" s="11">
        <f t="shared" si="901"/>
        <v>1</v>
      </c>
      <c r="BE1583" s="11">
        <f t="shared" si="901"/>
        <v>2</v>
      </c>
      <c r="BF1583" s="15" t="str">
        <f t="shared" si="865"/>
        <v>ČSN 42 6936</v>
      </c>
      <c r="BG1583" s="42">
        <v>4.5137499999999999</v>
      </c>
      <c r="BH1583" s="17">
        <f t="shared" si="866"/>
        <v>70</v>
      </c>
      <c r="BI1583" s="17">
        <f t="shared" si="867"/>
        <v>50</v>
      </c>
      <c r="BK1583" s="17">
        <f t="shared" si="868"/>
        <v>2.5</v>
      </c>
      <c r="BM1583" s="17">
        <f t="shared" si="890"/>
        <v>2.5</v>
      </c>
      <c r="BX1583" s="18">
        <f t="shared" si="892"/>
        <v>558.90486225480868</v>
      </c>
      <c r="BY1583" s="42">
        <v>0.24</v>
      </c>
      <c r="BZ1583" s="43">
        <f t="shared" si="869"/>
        <v>54.70206196507332</v>
      </c>
      <c r="CA1583" s="18">
        <f t="shared" si="896"/>
        <v>380141.23693236004</v>
      </c>
      <c r="CB1583" s="18">
        <f t="shared" si="891"/>
        <v>10861.17819806743</v>
      </c>
      <c r="CC1583" s="18">
        <f t="shared" si="897"/>
        <v>13162.979200977592</v>
      </c>
      <c r="CD1583" s="25">
        <f t="shared" si="872"/>
        <v>1.211929218076887</v>
      </c>
      <c r="CE1583" s="26">
        <f t="shared" si="873"/>
        <v>26.079757440758019</v>
      </c>
      <c r="CF1583" s="18">
        <f t="shared" si="874"/>
        <v>358.90486225480862</v>
      </c>
      <c r="CG1583" s="18">
        <f t="shared" si="875"/>
        <v>258.90486225480862</v>
      </c>
      <c r="CH1583" s="18">
        <f t="shared" si="898"/>
        <v>225897.13913828912</v>
      </c>
      <c r="CI1583" s="18">
        <f t="shared" si="899"/>
        <v>9035.8855655315638</v>
      </c>
      <c r="CJ1583" s="18">
        <f t="shared" si="900"/>
        <v>10448.930578429505</v>
      </c>
      <c r="CK1583" s="25">
        <f t="shared" si="879"/>
        <v>1.1563814639583492</v>
      </c>
      <c r="CL1583" s="26">
        <f t="shared" si="880"/>
        <v>20.104182662609098</v>
      </c>
      <c r="CZ1583" s="18">
        <f t="shared" si="881"/>
        <v>446958.22010869568</v>
      </c>
      <c r="DC1583" s="18">
        <f t="shared" si="882"/>
        <v>6388.3572933822134</v>
      </c>
      <c r="DD1583" s="17">
        <f t="shared" si="883"/>
        <v>1</v>
      </c>
      <c r="DE1583" s="17">
        <f t="shared" si="884"/>
        <v>1</v>
      </c>
      <c r="DF1583" s="17">
        <f t="shared" si="885"/>
        <v>1</v>
      </c>
      <c r="DG1583" s="17">
        <f t="shared" si="886"/>
        <v>1</v>
      </c>
      <c r="DH1583" s="17">
        <f t="shared" si="887"/>
        <v>1</v>
      </c>
      <c r="DI1583" s="17">
        <f t="shared" si="888"/>
        <v>2</v>
      </c>
      <c r="DJ1583" s="20" t="s">
        <v>1594</v>
      </c>
    </row>
    <row r="1584" spans="1:114" x14ac:dyDescent="0.2">
      <c r="A1584" s="15" t="s">
        <v>105</v>
      </c>
      <c r="B1584" s="10" t="s">
        <v>1681</v>
      </c>
      <c r="C1584" s="11">
        <f t="shared" si="863"/>
        <v>5.3693999999999997</v>
      </c>
      <c r="D1584" s="11">
        <f t="shared" si="895"/>
        <v>70</v>
      </c>
      <c r="E1584" s="11">
        <f t="shared" si="895"/>
        <v>50</v>
      </c>
      <c r="F1584" s="11">
        <f t="shared" si="895"/>
        <v>0</v>
      </c>
      <c r="G1584" s="11">
        <f t="shared" si="895"/>
        <v>3</v>
      </c>
      <c r="H1584" s="11">
        <f t="shared" si="895"/>
        <v>0</v>
      </c>
      <c r="I1584" s="11">
        <f t="shared" si="895"/>
        <v>3</v>
      </c>
      <c r="J1584" s="11">
        <f t="shared" si="893"/>
        <v>0</v>
      </c>
      <c r="K1584" s="11">
        <f t="shared" si="893"/>
        <v>0</v>
      </c>
      <c r="L1584" s="11">
        <f t="shared" si="893"/>
        <v>0</v>
      </c>
      <c r="M1584" s="11">
        <f t="shared" si="893"/>
        <v>0</v>
      </c>
      <c r="N1584" s="11">
        <f t="shared" si="893"/>
        <v>0</v>
      </c>
      <c r="O1584" s="11">
        <f t="shared" si="893"/>
        <v>0</v>
      </c>
      <c r="P1584" s="11">
        <f t="shared" si="893"/>
        <v>0</v>
      </c>
      <c r="Q1584" s="11">
        <f t="shared" si="893"/>
        <v>0</v>
      </c>
      <c r="R1584" s="11">
        <f t="shared" si="893"/>
        <v>0</v>
      </c>
      <c r="S1584" s="11">
        <f t="shared" si="893"/>
        <v>0</v>
      </c>
      <c r="T1584" s="11">
        <f t="shared" si="889"/>
        <v>660.82300164692447</v>
      </c>
      <c r="U1584" s="40">
        <f t="shared" si="864"/>
        <v>0.24</v>
      </c>
      <c r="V1584" s="11">
        <f t="shared" si="903"/>
        <v>46.265411965757359</v>
      </c>
      <c r="W1584" s="11">
        <f t="shared" si="903"/>
        <v>440506.40315359132</v>
      </c>
      <c r="X1584" s="11">
        <f t="shared" si="903"/>
        <v>12585.897232959753</v>
      </c>
      <c r="Y1584" s="11">
        <f t="shared" si="903"/>
        <v>15395.867047760807</v>
      </c>
      <c r="Z1584" s="11">
        <f t="shared" si="903"/>
        <v>1.2232633687364258</v>
      </c>
      <c r="AA1584" s="11">
        <f t="shared" si="903"/>
        <v>25.818650412647521</v>
      </c>
      <c r="AB1584" s="11">
        <f t="shared" si="903"/>
        <v>432.82300164692441</v>
      </c>
      <c r="AC1584" s="11">
        <f t="shared" si="903"/>
        <v>312.82300164692441</v>
      </c>
      <c r="AD1584" s="11">
        <f t="shared" si="903"/>
        <v>261031.36236306763</v>
      </c>
      <c r="AE1584" s="11">
        <f t="shared" si="903"/>
        <v>10441.254494522705</v>
      </c>
      <c r="AF1584" s="11">
        <f t="shared" si="902"/>
        <v>12207.637031291564</v>
      </c>
      <c r="AG1584" s="11">
        <f t="shared" si="902"/>
        <v>1.1691734013087671</v>
      </c>
      <c r="AH1584" s="11">
        <f t="shared" si="902"/>
        <v>19.874845869247764</v>
      </c>
      <c r="AI1584" s="11">
        <f t="shared" si="902"/>
        <v>0</v>
      </c>
      <c r="AJ1584" s="11">
        <f t="shared" si="902"/>
        <v>0</v>
      </c>
      <c r="AK1584" s="11">
        <f t="shared" si="894"/>
        <v>0</v>
      </c>
      <c r="AL1584" s="11">
        <f t="shared" si="894"/>
        <v>0</v>
      </c>
      <c r="AM1584" s="11">
        <f t="shared" si="894"/>
        <v>0</v>
      </c>
      <c r="AN1584" s="11">
        <f t="shared" si="894"/>
        <v>0</v>
      </c>
      <c r="AO1584" s="11">
        <f t="shared" si="894"/>
        <v>0</v>
      </c>
      <c r="AP1584" s="11">
        <f t="shared" si="894"/>
        <v>0</v>
      </c>
      <c r="AQ1584" s="11">
        <f t="shared" si="894"/>
        <v>0</v>
      </c>
      <c r="AR1584" s="11">
        <f t="shared" si="894"/>
        <v>0</v>
      </c>
      <c r="AS1584" s="11">
        <f t="shared" si="894"/>
        <v>0</v>
      </c>
      <c r="AT1584" s="11">
        <f t="shared" si="894"/>
        <v>0</v>
      </c>
      <c r="AU1584" s="11">
        <f t="shared" si="894"/>
        <v>0</v>
      </c>
      <c r="AV1584" s="11">
        <f t="shared" si="894"/>
        <v>521905.31578947371</v>
      </c>
      <c r="AW1584" s="11">
        <f t="shared" si="894"/>
        <v>0</v>
      </c>
      <c r="AX1584" s="11">
        <f t="shared" si="894"/>
        <v>0</v>
      </c>
      <c r="AY1584" s="11">
        <f t="shared" si="894"/>
        <v>6263.2345024703864</v>
      </c>
      <c r="AZ1584" s="11">
        <f t="shared" si="894"/>
        <v>1</v>
      </c>
      <c r="BA1584" s="11">
        <f t="shared" si="904"/>
        <v>1</v>
      </c>
      <c r="BB1584" s="11">
        <f t="shared" si="904"/>
        <v>1</v>
      </c>
      <c r="BC1584" s="11">
        <f t="shared" si="901"/>
        <v>1</v>
      </c>
      <c r="BD1584" s="11">
        <f t="shared" si="901"/>
        <v>1</v>
      </c>
      <c r="BE1584" s="11">
        <f t="shared" si="901"/>
        <v>1</v>
      </c>
      <c r="BF1584" s="15" t="str">
        <f t="shared" si="865"/>
        <v>ČSN 42 6936</v>
      </c>
      <c r="BG1584" s="42">
        <v>5.3693999999999997</v>
      </c>
      <c r="BH1584" s="17">
        <f t="shared" si="866"/>
        <v>70</v>
      </c>
      <c r="BI1584" s="17">
        <f t="shared" si="867"/>
        <v>50</v>
      </c>
      <c r="BK1584" s="17">
        <f t="shared" si="868"/>
        <v>3</v>
      </c>
      <c r="BM1584" s="17">
        <f t="shared" si="890"/>
        <v>3</v>
      </c>
      <c r="BX1584" s="18">
        <f t="shared" si="892"/>
        <v>660.82300164692447</v>
      </c>
      <c r="BY1584" s="42">
        <v>0.24</v>
      </c>
      <c r="BZ1584" s="43">
        <f t="shared" si="869"/>
        <v>46.265411965757359</v>
      </c>
      <c r="CA1584" s="18">
        <f t="shared" si="896"/>
        <v>440506.40315359132</v>
      </c>
      <c r="CB1584" s="18">
        <f t="shared" si="891"/>
        <v>12585.897232959753</v>
      </c>
      <c r="CC1584" s="18">
        <f t="shared" si="897"/>
        <v>15395.867047760807</v>
      </c>
      <c r="CD1584" s="25">
        <f t="shared" si="872"/>
        <v>1.2232633687364258</v>
      </c>
      <c r="CE1584" s="26">
        <f t="shared" si="873"/>
        <v>25.818650412647521</v>
      </c>
      <c r="CF1584" s="18">
        <f t="shared" si="874"/>
        <v>432.82300164692441</v>
      </c>
      <c r="CG1584" s="18">
        <f t="shared" si="875"/>
        <v>312.82300164692441</v>
      </c>
      <c r="CH1584" s="18">
        <f t="shared" si="898"/>
        <v>261031.36236306763</v>
      </c>
      <c r="CI1584" s="18">
        <f t="shared" si="899"/>
        <v>10441.254494522705</v>
      </c>
      <c r="CJ1584" s="18">
        <f t="shared" si="900"/>
        <v>12207.637031291564</v>
      </c>
      <c r="CK1584" s="25">
        <f t="shared" si="879"/>
        <v>1.1691734013087671</v>
      </c>
      <c r="CL1584" s="26">
        <f t="shared" si="880"/>
        <v>19.874845869247764</v>
      </c>
      <c r="CZ1584" s="18">
        <f t="shared" si="881"/>
        <v>521905.31578947371</v>
      </c>
      <c r="DC1584" s="18">
        <f t="shared" si="882"/>
        <v>6263.2345024703864</v>
      </c>
      <c r="DD1584" s="17">
        <f t="shared" si="883"/>
        <v>1</v>
      </c>
      <c r="DE1584" s="17">
        <f t="shared" si="884"/>
        <v>1</v>
      </c>
      <c r="DF1584" s="17">
        <f t="shared" si="885"/>
        <v>1</v>
      </c>
      <c r="DG1584" s="17">
        <f t="shared" si="886"/>
        <v>1</v>
      </c>
      <c r="DH1584" s="17">
        <f t="shared" si="887"/>
        <v>1</v>
      </c>
      <c r="DI1584" s="17">
        <f t="shared" si="888"/>
        <v>1</v>
      </c>
      <c r="DJ1584" s="20" t="s">
        <v>1594</v>
      </c>
    </row>
    <row r="1585" spans="1:114" x14ac:dyDescent="0.2">
      <c r="A1585" s="15" t="s">
        <v>105</v>
      </c>
      <c r="B1585" s="10" t="s">
        <v>1682</v>
      </c>
      <c r="C1585" s="11">
        <f t="shared" si="863"/>
        <v>3.9563999999999999</v>
      </c>
      <c r="D1585" s="11">
        <f t="shared" si="895"/>
        <v>70</v>
      </c>
      <c r="E1585" s="11">
        <f t="shared" si="895"/>
        <v>60</v>
      </c>
      <c r="F1585" s="11">
        <f t="shared" si="895"/>
        <v>0</v>
      </c>
      <c r="G1585" s="11">
        <f t="shared" si="895"/>
        <v>2</v>
      </c>
      <c r="H1585" s="11">
        <f t="shared" si="895"/>
        <v>0</v>
      </c>
      <c r="I1585" s="11">
        <f t="shared" si="895"/>
        <v>2</v>
      </c>
      <c r="J1585" s="11">
        <f t="shared" si="893"/>
        <v>0</v>
      </c>
      <c r="K1585" s="11">
        <f t="shared" si="893"/>
        <v>0</v>
      </c>
      <c r="L1585" s="11">
        <f t="shared" si="893"/>
        <v>0</v>
      </c>
      <c r="M1585" s="11">
        <f t="shared" si="893"/>
        <v>0</v>
      </c>
      <c r="N1585" s="11">
        <f t="shared" si="893"/>
        <v>0</v>
      </c>
      <c r="O1585" s="11">
        <f t="shared" si="893"/>
        <v>0</v>
      </c>
      <c r="P1585" s="11">
        <f t="shared" si="893"/>
        <v>0</v>
      </c>
      <c r="Q1585" s="11">
        <f t="shared" si="893"/>
        <v>0</v>
      </c>
      <c r="R1585" s="11">
        <f t="shared" si="893"/>
        <v>0</v>
      </c>
      <c r="S1585" s="11">
        <f t="shared" si="893"/>
        <v>0</v>
      </c>
      <c r="T1585" s="11">
        <f t="shared" si="889"/>
        <v>493.6991118430775</v>
      </c>
      <c r="U1585" s="40">
        <f t="shared" si="864"/>
        <v>0.26</v>
      </c>
      <c r="V1585" s="11">
        <f t="shared" si="903"/>
        <v>67.087459373043771</v>
      </c>
      <c r="W1585" s="11">
        <f t="shared" si="903"/>
        <v>361006.6753737462</v>
      </c>
      <c r="X1585" s="11">
        <f t="shared" si="903"/>
        <v>10314.476439249891</v>
      </c>
      <c r="Y1585" s="11">
        <f t="shared" si="903"/>
        <v>12159.339133802068</v>
      </c>
      <c r="Z1585" s="11">
        <f t="shared" si="903"/>
        <v>1.1788614967922058</v>
      </c>
      <c r="AA1585" s="11">
        <f t="shared" si="903"/>
        <v>27.041230075581616</v>
      </c>
      <c r="AB1585" s="11">
        <f t="shared" si="903"/>
        <v>285.6991118430775</v>
      </c>
      <c r="AC1585" s="11">
        <f t="shared" si="903"/>
        <v>245.6991118430775</v>
      </c>
      <c r="AD1585" s="11">
        <f t="shared" si="903"/>
        <v>285075.76183180249</v>
      </c>
      <c r="AE1585" s="11">
        <f t="shared" si="903"/>
        <v>9502.5253943934167</v>
      </c>
      <c r="AF1585" s="11">
        <f t="shared" si="902"/>
        <v>10950.843574586683</v>
      </c>
      <c r="AG1585" s="11">
        <f t="shared" si="902"/>
        <v>1.1524140289114921</v>
      </c>
      <c r="AH1585" s="11">
        <f t="shared" si="902"/>
        <v>24.029734579708727</v>
      </c>
      <c r="AI1585" s="11">
        <f t="shared" si="902"/>
        <v>0</v>
      </c>
      <c r="AJ1585" s="11">
        <f t="shared" si="902"/>
        <v>0</v>
      </c>
      <c r="AK1585" s="11">
        <f t="shared" si="894"/>
        <v>0</v>
      </c>
      <c r="AL1585" s="11">
        <f t="shared" si="894"/>
        <v>0</v>
      </c>
      <c r="AM1585" s="11">
        <f t="shared" si="894"/>
        <v>0</v>
      </c>
      <c r="AN1585" s="11">
        <f t="shared" si="894"/>
        <v>0</v>
      </c>
      <c r="AO1585" s="11">
        <f t="shared" si="894"/>
        <v>0</v>
      </c>
      <c r="AP1585" s="11">
        <f t="shared" si="894"/>
        <v>0</v>
      </c>
      <c r="AQ1585" s="11">
        <f t="shared" si="894"/>
        <v>0</v>
      </c>
      <c r="AR1585" s="11">
        <f t="shared" si="894"/>
        <v>0</v>
      </c>
      <c r="AS1585" s="11">
        <f t="shared" si="894"/>
        <v>0</v>
      </c>
      <c r="AT1585" s="11">
        <f t="shared" si="894"/>
        <v>0</v>
      </c>
      <c r="AU1585" s="11">
        <f t="shared" si="894"/>
        <v>0</v>
      </c>
      <c r="AV1585" s="11">
        <f t="shared" si="894"/>
        <v>493813.84126984124</v>
      </c>
      <c r="AW1585" s="11">
        <f t="shared" si="894"/>
        <v>0</v>
      </c>
      <c r="AX1585" s="11">
        <f t="shared" si="894"/>
        <v>0</v>
      </c>
      <c r="AY1585" s="11">
        <f t="shared" si="894"/>
        <v>7872.5486677646159</v>
      </c>
      <c r="AZ1585" s="11">
        <f t="shared" si="894"/>
        <v>1</v>
      </c>
      <c r="BA1585" s="11">
        <f t="shared" si="904"/>
        <v>1</v>
      </c>
      <c r="BB1585" s="11">
        <f t="shared" si="904"/>
        <v>1</v>
      </c>
      <c r="BC1585" s="11">
        <f t="shared" si="901"/>
        <v>1</v>
      </c>
      <c r="BD1585" s="11">
        <f t="shared" si="901"/>
        <v>3</v>
      </c>
      <c r="BE1585" s="11">
        <f t="shared" si="901"/>
        <v>4</v>
      </c>
      <c r="BF1585" s="15" t="str">
        <f t="shared" si="865"/>
        <v>ČSN 42 6936</v>
      </c>
      <c r="BG1585" s="42">
        <v>3.9563999999999999</v>
      </c>
      <c r="BH1585" s="17">
        <f t="shared" si="866"/>
        <v>70</v>
      </c>
      <c r="BI1585" s="17">
        <f t="shared" si="867"/>
        <v>60</v>
      </c>
      <c r="BK1585" s="17">
        <f t="shared" si="868"/>
        <v>2</v>
      </c>
      <c r="BM1585" s="17">
        <f t="shared" si="890"/>
        <v>2</v>
      </c>
      <c r="BX1585" s="18">
        <f t="shared" si="892"/>
        <v>493.6991118430775</v>
      </c>
      <c r="BY1585" s="42">
        <v>0.26</v>
      </c>
      <c r="BZ1585" s="43">
        <f t="shared" si="869"/>
        <v>67.087459373043771</v>
      </c>
      <c r="CA1585" s="18">
        <f t="shared" si="896"/>
        <v>361006.6753737462</v>
      </c>
      <c r="CB1585" s="18">
        <f t="shared" si="891"/>
        <v>10314.476439249891</v>
      </c>
      <c r="CC1585" s="18">
        <f t="shared" si="897"/>
        <v>12159.339133802068</v>
      </c>
      <c r="CD1585" s="25">
        <f t="shared" si="872"/>
        <v>1.1788614967922058</v>
      </c>
      <c r="CE1585" s="26">
        <f t="shared" si="873"/>
        <v>27.041230075581616</v>
      </c>
      <c r="CF1585" s="18">
        <f t="shared" si="874"/>
        <v>285.6991118430775</v>
      </c>
      <c r="CG1585" s="18">
        <f t="shared" si="875"/>
        <v>245.6991118430775</v>
      </c>
      <c r="CH1585" s="18">
        <f t="shared" si="898"/>
        <v>285075.76183180249</v>
      </c>
      <c r="CI1585" s="18">
        <f t="shared" si="899"/>
        <v>9502.5253943934167</v>
      </c>
      <c r="CJ1585" s="18">
        <f t="shared" si="900"/>
        <v>10950.843574586683</v>
      </c>
      <c r="CK1585" s="25">
        <f t="shared" si="879"/>
        <v>1.1524140289114921</v>
      </c>
      <c r="CL1585" s="26">
        <f t="shared" si="880"/>
        <v>24.029734579708727</v>
      </c>
      <c r="CZ1585" s="18">
        <f t="shared" si="881"/>
        <v>493813.84126984124</v>
      </c>
      <c r="DC1585" s="18">
        <f t="shared" si="882"/>
        <v>7872.5486677646159</v>
      </c>
      <c r="DD1585" s="17">
        <f t="shared" si="883"/>
        <v>1</v>
      </c>
      <c r="DE1585" s="17">
        <f t="shared" si="884"/>
        <v>1</v>
      </c>
      <c r="DF1585" s="17">
        <f t="shared" si="885"/>
        <v>1</v>
      </c>
      <c r="DG1585" s="17">
        <f t="shared" si="886"/>
        <v>1</v>
      </c>
      <c r="DH1585" s="17">
        <f t="shared" si="887"/>
        <v>3</v>
      </c>
      <c r="DI1585" s="17">
        <f t="shared" si="888"/>
        <v>4</v>
      </c>
      <c r="DJ1585" s="20" t="s">
        <v>1594</v>
      </c>
    </row>
    <row r="1586" spans="1:114" x14ac:dyDescent="0.2">
      <c r="A1586" s="15" t="s">
        <v>105</v>
      </c>
      <c r="B1586" s="10" t="s">
        <v>1683</v>
      </c>
      <c r="C1586" s="11">
        <f t="shared" si="863"/>
        <v>4.90625</v>
      </c>
      <c r="D1586" s="11">
        <f t="shared" si="895"/>
        <v>70</v>
      </c>
      <c r="E1586" s="11">
        <f t="shared" si="895"/>
        <v>60</v>
      </c>
      <c r="F1586" s="11">
        <f t="shared" si="895"/>
        <v>0</v>
      </c>
      <c r="G1586" s="11">
        <f t="shared" si="895"/>
        <v>2.5</v>
      </c>
      <c r="H1586" s="11">
        <f t="shared" si="895"/>
        <v>0</v>
      </c>
      <c r="I1586" s="11">
        <f t="shared" si="895"/>
        <v>2.5</v>
      </c>
      <c r="J1586" s="11">
        <f t="shared" si="893"/>
        <v>0</v>
      </c>
      <c r="K1586" s="11">
        <f t="shared" si="893"/>
        <v>0</v>
      </c>
      <c r="L1586" s="11">
        <f t="shared" si="893"/>
        <v>0</v>
      </c>
      <c r="M1586" s="11">
        <f t="shared" si="893"/>
        <v>0</v>
      </c>
      <c r="N1586" s="11">
        <f t="shared" si="893"/>
        <v>0</v>
      </c>
      <c r="O1586" s="11">
        <f t="shared" si="893"/>
        <v>0</v>
      </c>
      <c r="P1586" s="11">
        <f t="shared" si="893"/>
        <v>0</v>
      </c>
      <c r="Q1586" s="11">
        <f t="shared" si="893"/>
        <v>0</v>
      </c>
      <c r="R1586" s="11">
        <f t="shared" si="893"/>
        <v>0</v>
      </c>
      <c r="S1586" s="11">
        <f t="shared" si="893"/>
        <v>0</v>
      </c>
      <c r="T1586" s="11">
        <f t="shared" si="889"/>
        <v>608.90486225480868</v>
      </c>
      <c r="U1586" s="40">
        <f t="shared" si="864"/>
        <v>0.26</v>
      </c>
      <c r="V1586" s="11">
        <f t="shared" si="903"/>
        <v>54.394407339155215</v>
      </c>
      <c r="W1586" s="11">
        <f t="shared" si="903"/>
        <v>437120.40359902673</v>
      </c>
      <c r="X1586" s="11">
        <f t="shared" si="903"/>
        <v>12489.15438854362</v>
      </c>
      <c r="Y1586" s="11">
        <f t="shared" si="903"/>
        <v>14850.479200977592</v>
      </c>
      <c r="Z1586" s="11">
        <f t="shared" si="903"/>
        <v>1.1890700314026088</v>
      </c>
      <c r="AA1586" s="11">
        <f t="shared" si="903"/>
        <v>26.793276031032622</v>
      </c>
      <c r="AB1586" s="11">
        <f t="shared" si="903"/>
        <v>358.90486225480862</v>
      </c>
      <c r="AC1586" s="11">
        <f t="shared" si="903"/>
        <v>308.90486225480862</v>
      </c>
      <c r="AD1586" s="11">
        <f t="shared" si="903"/>
        <v>344775.73314562102</v>
      </c>
      <c r="AE1586" s="11">
        <f t="shared" si="903"/>
        <v>11492.524438187367</v>
      </c>
      <c r="AF1586" s="11">
        <f t="shared" si="902"/>
        <v>13368.454889703549</v>
      </c>
      <c r="AG1586" s="11">
        <f t="shared" si="902"/>
        <v>1.1632304948843823</v>
      </c>
      <c r="AH1586" s="11">
        <f t="shared" si="902"/>
        <v>23.79543367673589</v>
      </c>
      <c r="AI1586" s="11">
        <f t="shared" si="902"/>
        <v>0</v>
      </c>
      <c r="AJ1586" s="11">
        <f t="shared" si="902"/>
        <v>0</v>
      </c>
      <c r="AK1586" s="11">
        <f t="shared" si="894"/>
        <v>0</v>
      </c>
      <c r="AL1586" s="11">
        <f t="shared" si="894"/>
        <v>0</v>
      </c>
      <c r="AM1586" s="11">
        <f t="shared" si="894"/>
        <v>0</v>
      </c>
      <c r="AN1586" s="11">
        <f t="shared" si="894"/>
        <v>0</v>
      </c>
      <c r="AO1586" s="11">
        <f t="shared" si="894"/>
        <v>0</v>
      </c>
      <c r="AP1586" s="11">
        <f t="shared" si="894"/>
        <v>0</v>
      </c>
      <c r="AQ1586" s="11">
        <f t="shared" si="894"/>
        <v>0</v>
      </c>
      <c r="AR1586" s="11">
        <f t="shared" si="894"/>
        <v>0</v>
      </c>
      <c r="AS1586" s="11">
        <f t="shared" si="894"/>
        <v>0</v>
      </c>
      <c r="AT1586" s="11">
        <f t="shared" si="894"/>
        <v>0</v>
      </c>
      <c r="AU1586" s="11">
        <f t="shared" si="894"/>
        <v>0</v>
      </c>
      <c r="AV1586" s="11">
        <f t="shared" si="894"/>
        <v>602564.0625</v>
      </c>
      <c r="AW1586" s="11">
        <f t="shared" si="894"/>
        <v>0</v>
      </c>
      <c r="AX1586" s="11">
        <f t="shared" si="894"/>
        <v>0</v>
      </c>
      <c r="AY1586" s="11">
        <f t="shared" si="894"/>
        <v>7738.3572933822134</v>
      </c>
      <c r="AZ1586" s="11">
        <f t="shared" si="894"/>
        <v>1</v>
      </c>
      <c r="BA1586" s="11">
        <f t="shared" si="904"/>
        <v>1</v>
      </c>
      <c r="BB1586" s="11">
        <f t="shared" si="904"/>
        <v>1</v>
      </c>
      <c r="BC1586" s="11">
        <f t="shared" si="901"/>
        <v>1</v>
      </c>
      <c r="BD1586" s="11">
        <f t="shared" si="901"/>
        <v>1</v>
      </c>
      <c r="BE1586" s="11">
        <f t="shared" si="901"/>
        <v>2</v>
      </c>
      <c r="BF1586" s="15" t="str">
        <f t="shared" si="865"/>
        <v>ČSN 42 6936</v>
      </c>
      <c r="BG1586" s="42">
        <v>4.90625</v>
      </c>
      <c r="BH1586" s="17">
        <f t="shared" si="866"/>
        <v>70</v>
      </c>
      <c r="BI1586" s="17">
        <f t="shared" si="867"/>
        <v>60</v>
      </c>
      <c r="BK1586" s="17">
        <f t="shared" si="868"/>
        <v>2.5</v>
      </c>
      <c r="BM1586" s="17">
        <f t="shared" si="890"/>
        <v>2.5</v>
      </c>
      <c r="BX1586" s="18">
        <f t="shared" si="892"/>
        <v>608.90486225480868</v>
      </c>
      <c r="BY1586" s="42">
        <v>0.26</v>
      </c>
      <c r="BZ1586" s="43">
        <f t="shared" si="869"/>
        <v>54.394407339155215</v>
      </c>
      <c r="CA1586" s="18">
        <f t="shared" si="896"/>
        <v>437120.40359902673</v>
      </c>
      <c r="CB1586" s="18">
        <f t="shared" si="891"/>
        <v>12489.15438854362</v>
      </c>
      <c r="CC1586" s="18">
        <f t="shared" si="897"/>
        <v>14850.479200977592</v>
      </c>
      <c r="CD1586" s="25">
        <f t="shared" si="872"/>
        <v>1.1890700314026088</v>
      </c>
      <c r="CE1586" s="26">
        <f t="shared" si="873"/>
        <v>26.793276031032622</v>
      </c>
      <c r="CF1586" s="18">
        <f t="shared" si="874"/>
        <v>358.90486225480862</v>
      </c>
      <c r="CG1586" s="18">
        <f t="shared" si="875"/>
        <v>308.90486225480862</v>
      </c>
      <c r="CH1586" s="18">
        <f t="shared" si="898"/>
        <v>344775.73314562102</v>
      </c>
      <c r="CI1586" s="18">
        <f t="shared" si="899"/>
        <v>11492.524438187367</v>
      </c>
      <c r="CJ1586" s="18">
        <f t="shared" si="900"/>
        <v>13368.454889703549</v>
      </c>
      <c r="CK1586" s="25">
        <f t="shared" si="879"/>
        <v>1.1632304948843823</v>
      </c>
      <c r="CL1586" s="26">
        <f t="shared" si="880"/>
        <v>23.79543367673589</v>
      </c>
      <c r="CZ1586" s="18">
        <f t="shared" si="881"/>
        <v>602564.0625</v>
      </c>
      <c r="DC1586" s="18">
        <f t="shared" si="882"/>
        <v>7738.3572933822134</v>
      </c>
      <c r="DD1586" s="17">
        <f t="shared" si="883"/>
        <v>1</v>
      </c>
      <c r="DE1586" s="17">
        <f t="shared" si="884"/>
        <v>1</v>
      </c>
      <c r="DF1586" s="17">
        <f t="shared" si="885"/>
        <v>1</v>
      </c>
      <c r="DG1586" s="17">
        <f t="shared" si="886"/>
        <v>1</v>
      </c>
      <c r="DH1586" s="17">
        <f t="shared" si="887"/>
        <v>1</v>
      </c>
      <c r="DI1586" s="17">
        <f t="shared" si="888"/>
        <v>2</v>
      </c>
      <c r="DJ1586" s="20" t="s">
        <v>1594</v>
      </c>
    </row>
    <row r="1587" spans="1:114" x14ac:dyDescent="0.2">
      <c r="A1587" s="15" t="s">
        <v>105</v>
      </c>
      <c r="B1587" s="10" t="s">
        <v>1684</v>
      </c>
      <c r="C1587" s="11">
        <f t="shared" si="863"/>
        <v>5.8403999999999998</v>
      </c>
      <c r="D1587" s="11">
        <f t="shared" si="895"/>
        <v>70</v>
      </c>
      <c r="E1587" s="11">
        <f t="shared" si="895"/>
        <v>60</v>
      </c>
      <c r="F1587" s="11">
        <f t="shared" si="895"/>
        <v>0</v>
      </c>
      <c r="G1587" s="11">
        <f t="shared" si="895"/>
        <v>3</v>
      </c>
      <c r="H1587" s="11">
        <f t="shared" si="895"/>
        <v>0</v>
      </c>
      <c r="I1587" s="11">
        <f t="shared" si="895"/>
        <v>3</v>
      </c>
      <c r="J1587" s="11">
        <f t="shared" si="893"/>
        <v>0</v>
      </c>
      <c r="K1587" s="11">
        <f t="shared" si="893"/>
        <v>0</v>
      </c>
      <c r="L1587" s="11">
        <f t="shared" si="893"/>
        <v>0</v>
      </c>
      <c r="M1587" s="11">
        <f t="shared" si="893"/>
        <v>0</v>
      </c>
      <c r="N1587" s="11">
        <f t="shared" si="893"/>
        <v>0</v>
      </c>
      <c r="O1587" s="11">
        <f t="shared" si="893"/>
        <v>0</v>
      </c>
      <c r="P1587" s="11">
        <f t="shared" si="893"/>
        <v>0</v>
      </c>
      <c r="Q1587" s="11">
        <f t="shared" si="893"/>
        <v>0</v>
      </c>
      <c r="R1587" s="11">
        <f t="shared" si="893"/>
        <v>0</v>
      </c>
      <c r="S1587" s="11">
        <f t="shared" si="893"/>
        <v>0</v>
      </c>
      <c r="T1587" s="11">
        <f t="shared" si="889"/>
        <v>720.82300164692447</v>
      </c>
      <c r="U1587" s="40">
        <f t="shared" si="864"/>
        <v>0.26</v>
      </c>
      <c r="V1587" s="11">
        <f t="shared" si="903"/>
        <v>45.948893185436511</v>
      </c>
      <c r="W1587" s="11">
        <f t="shared" si="903"/>
        <v>507886.40315359127</v>
      </c>
      <c r="X1587" s="11">
        <f t="shared" si="903"/>
        <v>14511.040090102608</v>
      </c>
      <c r="Y1587" s="11">
        <f t="shared" si="903"/>
        <v>17405.867047760807</v>
      </c>
      <c r="Z1587" s="11">
        <f t="shared" si="903"/>
        <v>1.1994913486341094</v>
      </c>
      <c r="AA1587" s="11">
        <f t="shared" si="903"/>
        <v>26.544159287829526</v>
      </c>
      <c r="AB1587" s="11">
        <f t="shared" si="903"/>
        <v>432.82300164692441</v>
      </c>
      <c r="AC1587" s="11">
        <f t="shared" si="903"/>
        <v>372.82300164692441</v>
      </c>
      <c r="AD1587" s="11">
        <f t="shared" si="903"/>
        <v>400128.30771715636</v>
      </c>
      <c r="AE1587" s="11">
        <f t="shared" si="903"/>
        <v>13337.610257238546</v>
      </c>
      <c r="AF1587" s="11">
        <f t="shared" si="902"/>
        <v>15661.752039526185</v>
      </c>
      <c r="AG1587" s="11">
        <f t="shared" si="902"/>
        <v>1.1742547381024488</v>
      </c>
      <c r="AH1587" s="11">
        <f t="shared" si="902"/>
        <v>23.560544352089014</v>
      </c>
      <c r="AI1587" s="11">
        <f t="shared" si="902"/>
        <v>0</v>
      </c>
      <c r="AJ1587" s="11">
        <f t="shared" si="902"/>
        <v>0</v>
      </c>
      <c r="AK1587" s="11">
        <f t="shared" si="894"/>
        <v>0</v>
      </c>
      <c r="AL1587" s="11">
        <f t="shared" si="894"/>
        <v>0</v>
      </c>
      <c r="AM1587" s="11">
        <f t="shared" si="894"/>
        <v>0</v>
      </c>
      <c r="AN1587" s="11">
        <f t="shared" si="894"/>
        <v>0</v>
      </c>
      <c r="AO1587" s="11">
        <f t="shared" si="894"/>
        <v>0</v>
      </c>
      <c r="AP1587" s="11">
        <f t="shared" si="894"/>
        <v>0</v>
      </c>
      <c r="AQ1587" s="11">
        <f t="shared" si="894"/>
        <v>0</v>
      </c>
      <c r="AR1587" s="11">
        <f t="shared" si="894"/>
        <v>0</v>
      </c>
      <c r="AS1587" s="11">
        <f t="shared" si="894"/>
        <v>0</v>
      </c>
      <c r="AT1587" s="11">
        <f t="shared" si="894"/>
        <v>0</v>
      </c>
      <c r="AU1587" s="11">
        <f t="shared" si="894"/>
        <v>0</v>
      </c>
      <c r="AV1587" s="11">
        <f t="shared" si="894"/>
        <v>705714.24193548388</v>
      </c>
      <c r="AW1587" s="11">
        <f t="shared" si="894"/>
        <v>0</v>
      </c>
      <c r="AX1587" s="11">
        <f t="shared" si="894"/>
        <v>0</v>
      </c>
      <c r="AY1587" s="11">
        <f t="shared" si="894"/>
        <v>7603.2345024703864</v>
      </c>
      <c r="AZ1587" s="11">
        <f t="shared" si="894"/>
        <v>1</v>
      </c>
      <c r="BA1587" s="11">
        <f t="shared" si="904"/>
        <v>1</v>
      </c>
      <c r="BB1587" s="11">
        <f t="shared" si="904"/>
        <v>1</v>
      </c>
      <c r="BC1587" s="11">
        <f t="shared" si="901"/>
        <v>1</v>
      </c>
      <c r="BD1587" s="11">
        <f t="shared" si="901"/>
        <v>1</v>
      </c>
      <c r="BE1587" s="11">
        <f t="shared" si="901"/>
        <v>1</v>
      </c>
      <c r="BF1587" s="15" t="str">
        <f t="shared" si="865"/>
        <v>ČSN 42 6936</v>
      </c>
      <c r="BG1587" s="42">
        <v>5.8403999999999998</v>
      </c>
      <c r="BH1587" s="17">
        <f t="shared" si="866"/>
        <v>70</v>
      </c>
      <c r="BI1587" s="17">
        <f t="shared" si="867"/>
        <v>60</v>
      </c>
      <c r="BK1587" s="17">
        <f t="shared" si="868"/>
        <v>3</v>
      </c>
      <c r="BM1587" s="17">
        <f t="shared" si="890"/>
        <v>3</v>
      </c>
      <c r="BX1587" s="18">
        <f t="shared" si="892"/>
        <v>720.82300164692447</v>
      </c>
      <c r="BY1587" s="42">
        <v>0.26</v>
      </c>
      <c r="BZ1587" s="43">
        <f t="shared" si="869"/>
        <v>45.948893185436511</v>
      </c>
      <c r="CA1587" s="18">
        <f t="shared" si="896"/>
        <v>507886.40315359127</v>
      </c>
      <c r="CB1587" s="18">
        <f t="shared" si="891"/>
        <v>14511.040090102608</v>
      </c>
      <c r="CC1587" s="18">
        <f t="shared" si="897"/>
        <v>17405.867047760807</v>
      </c>
      <c r="CD1587" s="25">
        <f t="shared" si="872"/>
        <v>1.1994913486341094</v>
      </c>
      <c r="CE1587" s="26">
        <f t="shared" si="873"/>
        <v>26.544159287829526</v>
      </c>
      <c r="CF1587" s="18">
        <f t="shared" si="874"/>
        <v>432.82300164692441</v>
      </c>
      <c r="CG1587" s="18">
        <f t="shared" si="875"/>
        <v>372.82300164692441</v>
      </c>
      <c r="CH1587" s="18">
        <f t="shared" si="898"/>
        <v>400128.30771715636</v>
      </c>
      <c r="CI1587" s="18">
        <f t="shared" si="899"/>
        <v>13337.610257238546</v>
      </c>
      <c r="CJ1587" s="18">
        <f t="shared" si="900"/>
        <v>15661.752039526185</v>
      </c>
      <c r="CK1587" s="25">
        <f t="shared" si="879"/>
        <v>1.1742547381024488</v>
      </c>
      <c r="CL1587" s="26">
        <f t="shared" si="880"/>
        <v>23.560544352089014</v>
      </c>
      <c r="CZ1587" s="18">
        <f t="shared" si="881"/>
        <v>705714.24193548388</v>
      </c>
      <c r="DC1587" s="18">
        <f t="shared" si="882"/>
        <v>7603.2345024703864</v>
      </c>
      <c r="DD1587" s="17">
        <f t="shared" si="883"/>
        <v>1</v>
      </c>
      <c r="DE1587" s="17">
        <f t="shared" si="884"/>
        <v>1</v>
      </c>
      <c r="DF1587" s="17">
        <f t="shared" si="885"/>
        <v>1</v>
      </c>
      <c r="DG1587" s="17">
        <f t="shared" si="886"/>
        <v>1</v>
      </c>
      <c r="DH1587" s="17">
        <f t="shared" si="887"/>
        <v>1</v>
      </c>
      <c r="DI1587" s="17">
        <f t="shared" si="888"/>
        <v>1</v>
      </c>
      <c r="DJ1587" s="20" t="s">
        <v>1594</v>
      </c>
    </row>
    <row r="1588" spans="1:114" x14ac:dyDescent="0.2">
      <c r="A1588" s="15" t="s">
        <v>105</v>
      </c>
      <c r="B1588" s="10" t="s">
        <v>1685</v>
      </c>
      <c r="C1588" s="11">
        <f t="shared" si="863"/>
        <v>3.4853999999999998</v>
      </c>
      <c r="D1588" s="11">
        <f t="shared" si="895"/>
        <v>75</v>
      </c>
      <c r="E1588" s="11">
        <f t="shared" si="895"/>
        <v>40</v>
      </c>
      <c r="F1588" s="11">
        <f t="shared" si="895"/>
        <v>0</v>
      </c>
      <c r="G1588" s="11">
        <f t="shared" si="895"/>
        <v>2</v>
      </c>
      <c r="H1588" s="11">
        <f t="shared" si="895"/>
        <v>0</v>
      </c>
      <c r="I1588" s="11">
        <f t="shared" si="895"/>
        <v>2</v>
      </c>
      <c r="J1588" s="11">
        <f t="shared" si="893"/>
        <v>0</v>
      </c>
      <c r="K1588" s="11">
        <f t="shared" si="893"/>
        <v>0</v>
      </c>
      <c r="L1588" s="11">
        <f t="shared" si="893"/>
        <v>0</v>
      </c>
      <c r="M1588" s="11">
        <f t="shared" si="893"/>
        <v>0</v>
      </c>
      <c r="N1588" s="11">
        <f t="shared" si="893"/>
        <v>0</v>
      </c>
      <c r="O1588" s="11">
        <f t="shared" si="893"/>
        <v>0</v>
      </c>
      <c r="P1588" s="11">
        <f t="shared" si="893"/>
        <v>0</v>
      </c>
      <c r="Q1588" s="11">
        <f t="shared" si="893"/>
        <v>0</v>
      </c>
      <c r="R1588" s="11">
        <f t="shared" si="893"/>
        <v>0</v>
      </c>
      <c r="S1588" s="11">
        <f t="shared" si="893"/>
        <v>0</v>
      </c>
      <c r="T1588" s="11">
        <f t="shared" si="889"/>
        <v>433.6991118430775</v>
      </c>
      <c r="U1588" s="40">
        <f t="shared" si="864"/>
        <v>0.23</v>
      </c>
      <c r="V1588" s="11">
        <f t="shared" si="903"/>
        <v>67.556889689748871</v>
      </c>
      <c r="W1588" s="11">
        <f t="shared" si="903"/>
        <v>318323.9904917758</v>
      </c>
      <c r="X1588" s="11">
        <f t="shared" si="903"/>
        <v>8488.6397464473539</v>
      </c>
      <c r="Y1588" s="11">
        <f t="shared" si="903"/>
        <v>10498.586913409763</v>
      </c>
      <c r="Z1588" s="11">
        <f t="shared" si="903"/>
        <v>1.236780830262423</v>
      </c>
      <c r="AA1588" s="11">
        <f t="shared" si="903"/>
        <v>27.091959571168495</v>
      </c>
      <c r="AB1588" s="11">
        <f t="shared" si="903"/>
        <v>305.6991118430775</v>
      </c>
      <c r="AC1588" s="11">
        <f t="shared" si="903"/>
        <v>165.6991118430775</v>
      </c>
      <c r="AD1588" s="11">
        <f t="shared" si="903"/>
        <v>119988.80152437657</v>
      </c>
      <c r="AE1588" s="11">
        <f t="shared" si="903"/>
        <v>5999.4400762188288</v>
      </c>
      <c r="AF1588" s="11">
        <f t="shared" si="902"/>
        <v>6793.852456155907</v>
      </c>
      <c r="AG1588" s="11">
        <f t="shared" si="902"/>
        <v>1.1324144203199975</v>
      </c>
      <c r="AH1588" s="11">
        <f t="shared" si="902"/>
        <v>16.633210792870116</v>
      </c>
      <c r="AI1588" s="11">
        <f t="shared" si="902"/>
        <v>0</v>
      </c>
      <c r="AJ1588" s="11">
        <f t="shared" si="902"/>
        <v>0</v>
      </c>
      <c r="AK1588" s="11">
        <f t="shared" si="894"/>
        <v>0</v>
      </c>
      <c r="AL1588" s="11">
        <f t="shared" si="894"/>
        <v>0</v>
      </c>
      <c r="AM1588" s="11">
        <f t="shared" si="894"/>
        <v>0</v>
      </c>
      <c r="AN1588" s="11">
        <f t="shared" si="894"/>
        <v>0</v>
      </c>
      <c r="AO1588" s="11">
        <f t="shared" si="894"/>
        <v>0</v>
      </c>
      <c r="AP1588" s="11">
        <f t="shared" si="894"/>
        <v>0</v>
      </c>
      <c r="AQ1588" s="11">
        <f t="shared" si="894"/>
        <v>0</v>
      </c>
      <c r="AR1588" s="11">
        <f t="shared" si="894"/>
        <v>0</v>
      </c>
      <c r="AS1588" s="11">
        <f t="shared" si="894"/>
        <v>0</v>
      </c>
      <c r="AT1588" s="11">
        <f t="shared" si="894"/>
        <v>0</v>
      </c>
      <c r="AU1588" s="11">
        <f t="shared" si="894"/>
        <v>0</v>
      </c>
      <c r="AV1588" s="11">
        <f t="shared" si="894"/>
        <v>277300.03603603604</v>
      </c>
      <c r="AW1588" s="11">
        <f t="shared" si="894"/>
        <v>0</v>
      </c>
      <c r="AX1588" s="11">
        <f t="shared" si="894"/>
        <v>0</v>
      </c>
      <c r="AY1588" s="11">
        <f t="shared" si="894"/>
        <v>5532.5486677646159</v>
      </c>
      <c r="AZ1588" s="11">
        <f t="shared" si="894"/>
        <v>1</v>
      </c>
      <c r="BA1588" s="11">
        <f t="shared" si="904"/>
        <v>1</v>
      </c>
      <c r="BB1588" s="11">
        <f t="shared" si="904"/>
        <v>1</v>
      </c>
      <c r="BC1588" s="11">
        <f t="shared" si="901"/>
        <v>2</v>
      </c>
      <c r="BD1588" s="11">
        <f t="shared" si="901"/>
        <v>3</v>
      </c>
      <c r="BE1588" s="11">
        <f t="shared" si="901"/>
        <v>4</v>
      </c>
      <c r="BF1588" s="15" t="str">
        <f t="shared" si="865"/>
        <v>ČSN 42 6936</v>
      </c>
      <c r="BG1588" s="42">
        <v>3.4853999999999998</v>
      </c>
      <c r="BH1588" s="17">
        <f t="shared" si="866"/>
        <v>75</v>
      </c>
      <c r="BI1588" s="17">
        <f t="shared" si="867"/>
        <v>40</v>
      </c>
      <c r="BK1588" s="17">
        <f t="shared" si="868"/>
        <v>2</v>
      </c>
      <c r="BM1588" s="17">
        <f t="shared" si="890"/>
        <v>2</v>
      </c>
      <c r="BX1588" s="18">
        <f t="shared" si="892"/>
        <v>433.6991118430775</v>
      </c>
      <c r="BY1588" s="42">
        <v>0.23</v>
      </c>
      <c r="BZ1588" s="43">
        <f t="shared" si="869"/>
        <v>67.556889689748871</v>
      </c>
      <c r="CA1588" s="18">
        <f t="shared" si="896"/>
        <v>318323.9904917758</v>
      </c>
      <c r="CB1588" s="18">
        <f t="shared" si="891"/>
        <v>8488.6397464473539</v>
      </c>
      <c r="CC1588" s="18">
        <f t="shared" si="897"/>
        <v>10498.586913409763</v>
      </c>
      <c r="CD1588" s="25">
        <f t="shared" si="872"/>
        <v>1.236780830262423</v>
      </c>
      <c r="CE1588" s="26">
        <f t="shared" si="873"/>
        <v>27.091959571168495</v>
      </c>
      <c r="CF1588" s="18">
        <f t="shared" si="874"/>
        <v>305.6991118430775</v>
      </c>
      <c r="CG1588" s="18">
        <f t="shared" si="875"/>
        <v>165.6991118430775</v>
      </c>
      <c r="CH1588" s="18">
        <f t="shared" si="898"/>
        <v>119988.80152437657</v>
      </c>
      <c r="CI1588" s="18">
        <f t="shared" si="899"/>
        <v>5999.4400762188288</v>
      </c>
      <c r="CJ1588" s="18">
        <f t="shared" si="900"/>
        <v>6793.852456155907</v>
      </c>
      <c r="CK1588" s="25">
        <f t="shared" si="879"/>
        <v>1.1324144203199975</v>
      </c>
      <c r="CL1588" s="26">
        <f t="shared" si="880"/>
        <v>16.633210792870116</v>
      </c>
      <c r="CZ1588" s="18">
        <f t="shared" si="881"/>
        <v>277300.03603603604</v>
      </c>
      <c r="DC1588" s="18">
        <f t="shared" si="882"/>
        <v>5532.5486677646159</v>
      </c>
      <c r="DD1588" s="17">
        <f t="shared" si="883"/>
        <v>1</v>
      </c>
      <c r="DE1588" s="17">
        <f t="shared" si="884"/>
        <v>1</v>
      </c>
      <c r="DF1588" s="17">
        <f t="shared" si="885"/>
        <v>1</v>
      </c>
      <c r="DG1588" s="17">
        <f t="shared" si="886"/>
        <v>2</v>
      </c>
      <c r="DH1588" s="17">
        <f t="shared" si="887"/>
        <v>3</v>
      </c>
      <c r="DI1588" s="17">
        <f t="shared" si="888"/>
        <v>4</v>
      </c>
      <c r="DJ1588" s="20" t="s">
        <v>1594</v>
      </c>
    </row>
    <row r="1589" spans="1:114" x14ac:dyDescent="0.2">
      <c r="A1589" s="15" t="s">
        <v>105</v>
      </c>
      <c r="B1589" s="10" t="s">
        <v>1686</v>
      </c>
      <c r="C1589" s="11">
        <f t="shared" si="863"/>
        <v>4.3174999999999999</v>
      </c>
      <c r="D1589" s="11">
        <f t="shared" si="895"/>
        <v>75</v>
      </c>
      <c r="E1589" s="11">
        <f t="shared" si="895"/>
        <v>40</v>
      </c>
      <c r="F1589" s="11">
        <f t="shared" si="895"/>
        <v>0</v>
      </c>
      <c r="G1589" s="11">
        <f t="shared" si="895"/>
        <v>2.5</v>
      </c>
      <c r="H1589" s="11">
        <f t="shared" si="895"/>
        <v>0</v>
      </c>
      <c r="I1589" s="11">
        <f t="shared" si="895"/>
        <v>2.5</v>
      </c>
      <c r="J1589" s="11">
        <f t="shared" si="893"/>
        <v>0</v>
      </c>
      <c r="K1589" s="11">
        <f t="shared" si="893"/>
        <v>0</v>
      </c>
      <c r="L1589" s="11">
        <f t="shared" si="893"/>
        <v>0</v>
      </c>
      <c r="M1589" s="11">
        <f t="shared" si="893"/>
        <v>0</v>
      </c>
      <c r="N1589" s="11">
        <f t="shared" si="893"/>
        <v>0</v>
      </c>
      <c r="O1589" s="11">
        <f t="shared" si="893"/>
        <v>0</v>
      </c>
      <c r="P1589" s="11">
        <f t="shared" si="893"/>
        <v>0</v>
      </c>
      <c r="Q1589" s="11">
        <f t="shared" si="893"/>
        <v>0</v>
      </c>
      <c r="R1589" s="11">
        <f t="shared" si="893"/>
        <v>0</v>
      </c>
      <c r="S1589" s="11">
        <f t="shared" si="893"/>
        <v>0</v>
      </c>
      <c r="T1589" s="11">
        <f t="shared" si="889"/>
        <v>533.90486225480868</v>
      </c>
      <c r="U1589" s="40">
        <f t="shared" si="864"/>
        <v>0.23</v>
      </c>
      <c r="V1589" s="11">
        <f t="shared" si="903"/>
        <v>54.877498087555495</v>
      </c>
      <c r="W1589" s="11">
        <f t="shared" si="903"/>
        <v>383772.20499300724</v>
      </c>
      <c r="X1589" s="11">
        <f t="shared" si="903"/>
        <v>10233.925466480194</v>
      </c>
      <c r="Y1589" s="11">
        <f t="shared" si="903"/>
        <v>12778.991356614613</v>
      </c>
      <c r="Z1589" s="11">
        <f t="shared" si="903"/>
        <v>1.2486891172376064</v>
      </c>
      <c r="AA1589" s="11">
        <f t="shared" si="903"/>
        <v>26.810494278697107</v>
      </c>
      <c r="AB1589" s="11">
        <f t="shared" si="903"/>
        <v>383.90486225480862</v>
      </c>
      <c r="AC1589" s="11">
        <f t="shared" si="903"/>
        <v>208.90486225480865</v>
      </c>
      <c r="AD1589" s="11">
        <f t="shared" si="903"/>
        <v>143765.87157703098</v>
      </c>
      <c r="AE1589" s="11">
        <f t="shared" si="903"/>
        <v>7188.2935788515488</v>
      </c>
      <c r="AF1589" s="11">
        <f t="shared" si="902"/>
        <v>8248.156267155462</v>
      </c>
      <c r="AG1589" s="11">
        <f t="shared" si="902"/>
        <v>1.1474428773223873</v>
      </c>
      <c r="AH1589" s="11">
        <f t="shared" si="902"/>
        <v>16.40952322106514</v>
      </c>
      <c r="AI1589" s="11">
        <f t="shared" si="902"/>
        <v>0</v>
      </c>
      <c r="AJ1589" s="11">
        <f t="shared" si="902"/>
        <v>0</v>
      </c>
      <c r="AK1589" s="11">
        <f t="shared" si="894"/>
        <v>0</v>
      </c>
      <c r="AL1589" s="11">
        <f t="shared" si="894"/>
        <v>0</v>
      </c>
      <c r="AM1589" s="11">
        <f t="shared" si="894"/>
        <v>0</v>
      </c>
      <c r="AN1589" s="11">
        <f t="shared" si="894"/>
        <v>0</v>
      </c>
      <c r="AO1589" s="11">
        <f t="shared" si="894"/>
        <v>0</v>
      </c>
      <c r="AP1589" s="11">
        <f t="shared" si="894"/>
        <v>0</v>
      </c>
      <c r="AQ1589" s="11">
        <f t="shared" si="894"/>
        <v>0</v>
      </c>
      <c r="AR1589" s="11">
        <f t="shared" si="894"/>
        <v>0</v>
      </c>
      <c r="AS1589" s="11">
        <f t="shared" si="894"/>
        <v>0</v>
      </c>
      <c r="AT1589" s="11">
        <f t="shared" si="894"/>
        <v>0</v>
      </c>
      <c r="AU1589" s="11">
        <f t="shared" si="894"/>
        <v>0</v>
      </c>
      <c r="AV1589" s="11">
        <f t="shared" si="894"/>
        <v>335981.88920454547</v>
      </c>
      <c r="AW1589" s="11">
        <f t="shared" si="894"/>
        <v>0</v>
      </c>
      <c r="AX1589" s="11">
        <f t="shared" si="894"/>
        <v>0</v>
      </c>
      <c r="AY1589" s="11">
        <f t="shared" si="894"/>
        <v>5413.3572933822134</v>
      </c>
      <c r="AZ1589" s="11">
        <f t="shared" si="894"/>
        <v>1</v>
      </c>
      <c r="BA1589" s="11">
        <f t="shared" si="904"/>
        <v>1</v>
      </c>
      <c r="BB1589" s="11">
        <f t="shared" si="904"/>
        <v>1</v>
      </c>
      <c r="BC1589" s="11">
        <f t="shared" si="901"/>
        <v>1</v>
      </c>
      <c r="BD1589" s="11">
        <f t="shared" si="901"/>
        <v>1</v>
      </c>
      <c r="BE1589" s="11">
        <f t="shared" si="901"/>
        <v>2</v>
      </c>
      <c r="BF1589" s="15" t="str">
        <f t="shared" si="865"/>
        <v>ČSN 42 6936</v>
      </c>
      <c r="BG1589" s="42">
        <v>4.3174999999999999</v>
      </c>
      <c r="BH1589" s="17">
        <f t="shared" si="866"/>
        <v>75</v>
      </c>
      <c r="BI1589" s="17">
        <f t="shared" si="867"/>
        <v>40</v>
      </c>
      <c r="BK1589" s="17">
        <f t="shared" si="868"/>
        <v>2.5</v>
      </c>
      <c r="BM1589" s="17">
        <f t="shared" si="890"/>
        <v>2.5</v>
      </c>
      <c r="BX1589" s="18">
        <f t="shared" si="892"/>
        <v>533.90486225480868</v>
      </c>
      <c r="BY1589" s="42">
        <v>0.23</v>
      </c>
      <c r="BZ1589" s="43">
        <f t="shared" si="869"/>
        <v>54.877498087555495</v>
      </c>
      <c r="CA1589" s="18">
        <f t="shared" si="896"/>
        <v>383772.20499300724</v>
      </c>
      <c r="CB1589" s="18">
        <f t="shared" si="891"/>
        <v>10233.925466480194</v>
      </c>
      <c r="CC1589" s="18">
        <f t="shared" si="897"/>
        <v>12778.991356614613</v>
      </c>
      <c r="CD1589" s="25">
        <f t="shared" si="872"/>
        <v>1.2486891172376064</v>
      </c>
      <c r="CE1589" s="26">
        <f t="shared" si="873"/>
        <v>26.810494278697107</v>
      </c>
      <c r="CF1589" s="18">
        <f t="shared" si="874"/>
        <v>383.90486225480862</v>
      </c>
      <c r="CG1589" s="18">
        <f t="shared" si="875"/>
        <v>208.90486225480865</v>
      </c>
      <c r="CH1589" s="18">
        <f t="shared" si="898"/>
        <v>143765.87157703098</v>
      </c>
      <c r="CI1589" s="18">
        <f t="shared" si="899"/>
        <v>7188.2935788515488</v>
      </c>
      <c r="CJ1589" s="18">
        <f t="shared" si="900"/>
        <v>8248.156267155462</v>
      </c>
      <c r="CK1589" s="25">
        <f t="shared" si="879"/>
        <v>1.1474428773223873</v>
      </c>
      <c r="CL1589" s="26">
        <f t="shared" si="880"/>
        <v>16.40952322106514</v>
      </c>
      <c r="CZ1589" s="18">
        <f t="shared" si="881"/>
        <v>335981.88920454547</v>
      </c>
      <c r="DC1589" s="18">
        <f t="shared" si="882"/>
        <v>5413.3572933822134</v>
      </c>
      <c r="DD1589" s="17">
        <f t="shared" si="883"/>
        <v>1</v>
      </c>
      <c r="DE1589" s="17">
        <f t="shared" si="884"/>
        <v>1</v>
      </c>
      <c r="DF1589" s="17">
        <f t="shared" si="885"/>
        <v>1</v>
      </c>
      <c r="DG1589" s="17">
        <f t="shared" si="886"/>
        <v>1</v>
      </c>
      <c r="DH1589" s="17">
        <f t="shared" si="887"/>
        <v>1</v>
      </c>
      <c r="DI1589" s="17">
        <f t="shared" si="888"/>
        <v>2</v>
      </c>
      <c r="DJ1589" s="20" t="s">
        <v>1594</v>
      </c>
    </row>
    <row r="1590" spans="1:114" x14ac:dyDescent="0.2">
      <c r="A1590" s="15" t="s">
        <v>105</v>
      </c>
      <c r="B1590" s="10" t="s">
        <v>1687</v>
      </c>
      <c r="C1590" s="11">
        <f t="shared" si="863"/>
        <v>5.1338999999999997</v>
      </c>
      <c r="D1590" s="11">
        <f t="shared" si="895"/>
        <v>75</v>
      </c>
      <c r="E1590" s="11">
        <f t="shared" si="895"/>
        <v>40</v>
      </c>
      <c r="F1590" s="11">
        <f t="shared" si="895"/>
        <v>0</v>
      </c>
      <c r="G1590" s="11">
        <f t="shared" si="895"/>
        <v>3</v>
      </c>
      <c r="H1590" s="11">
        <f t="shared" si="895"/>
        <v>0</v>
      </c>
      <c r="I1590" s="11">
        <f t="shared" si="895"/>
        <v>3</v>
      </c>
      <c r="J1590" s="11">
        <f t="shared" si="893"/>
        <v>0</v>
      </c>
      <c r="K1590" s="11">
        <f t="shared" si="893"/>
        <v>0</v>
      </c>
      <c r="L1590" s="11">
        <f t="shared" si="893"/>
        <v>0</v>
      </c>
      <c r="M1590" s="11">
        <f t="shared" si="893"/>
        <v>0</v>
      </c>
      <c r="N1590" s="11">
        <f t="shared" si="893"/>
        <v>0</v>
      </c>
      <c r="O1590" s="11">
        <f t="shared" si="893"/>
        <v>0</v>
      </c>
      <c r="P1590" s="11">
        <f t="shared" si="893"/>
        <v>0</v>
      </c>
      <c r="Q1590" s="11">
        <f t="shared" si="893"/>
        <v>0</v>
      </c>
      <c r="R1590" s="11">
        <f t="shared" si="893"/>
        <v>0</v>
      </c>
      <c r="S1590" s="11">
        <f t="shared" si="893"/>
        <v>0</v>
      </c>
      <c r="T1590" s="11">
        <f t="shared" si="889"/>
        <v>630.82300164692447</v>
      </c>
      <c r="U1590" s="40">
        <f t="shared" si="864"/>
        <v>0.23</v>
      </c>
      <c r="V1590" s="11">
        <f t="shared" si="903"/>
        <v>46.446250344124067</v>
      </c>
      <c r="W1590" s="11">
        <f t="shared" si="903"/>
        <v>443873.38215268863</v>
      </c>
      <c r="X1590" s="11">
        <f t="shared" si="903"/>
        <v>11836.623524071696</v>
      </c>
      <c r="Y1590" s="11">
        <f t="shared" si="903"/>
        <v>14925.424551878119</v>
      </c>
      <c r="Z1590" s="11">
        <f t="shared" si="903"/>
        <v>1.2609528825112031</v>
      </c>
      <c r="AA1590" s="11">
        <f t="shared" si="903"/>
        <v>26.5262458785528</v>
      </c>
      <c r="AB1590" s="11">
        <f t="shared" si="903"/>
        <v>462.82300164692441</v>
      </c>
      <c r="AC1590" s="11">
        <f t="shared" si="903"/>
        <v>252.82300164692444</v>
      </c>
      <c r="AD1590" s="11">
        <f t="shared" si="903"/>
        <v>165265.56709132509</v>
      </c>
      <c r="AE1590" s="11">
        <f t="shared" si="903"/>
        <v>8263.2783545662551</v>
      </c>
      <c r="AF1590" s="11">
        <f t="shared" si="902"/>
        <v>9608.5220230569412</v>
      </c>
      <c r="AG1590" s="11">
        <f t="shared" si="902"/>
        <v>1.1627978159234234</v>
      </c>
      <c r="AH1590" s="11">
        <f t="shared" si="902"/>
        <v>16.185921463573166</v>
      </c>
      <c r="AI1590" s="11">
        <f t="shared" si="902"/>
        <v>0</v>
      </c>
      <c r="AJ1590" s="11">
        <f t="shared" si="902"/>
        <v>0</v>
      </c>
      <c r="AK1590" s="11">
        <f t="shared" si="894"/>
        <v>0</v>
      </c>
      <c r="AL1590" s="11">
        <f t="shared" si="894"/>
        <v>0</v>
      </c>
      <c r="AM1590" s="11">
        <f t="shared" si="894"/>
        <v>0</v>
      </c>
      <c r="AN1590" s="11">
        <f t="shared" si="894"/>
        <v>0</v>
      </c>
      <c r="AO1590" s="11">
        <f t="shared" si="894"/>
        <v>0</v>
      </c>
      <c r="AP1590" s="11">
        <f t="shared" si="894"/>
        <v>0</v>
      </c>
      <c r="AQ1590" s="11">
        <f t="shared" si="894"/>
        <v>0</v>
      </c>
      <c r="AR1590" s="11">
        <f t="shared" si="894"/>
        <v>0</v>
      </c>
      <c r="AS1590" s="11">
        <f t="shared" si="894"/>
        <v>0</v>
      </c>
      <c r="AT1590" s="11">
        <f t="shared" si="894"/>
        <v>0</v>
      </c>
      <c r="AU1590" s="11">
        <f t="shared" si="894"/>
        <v>0</v>
      </c>
      <c r="AV1590" s="11">
        <f t="shared" si="894"/>
        <v>390654.82568807341</v>
      </c>
      <c r="AW1590" s="11">
        <f t="shared" si="894"/>
        <v>0</v>
      </c>
      <c r="AX1590" s="11">
        <f t="shared" si="894"/>
        <v>0</v>
      </c>
      <c r="AY1590" s="11">
        <f t="shared" si="894"/>
        <v>5293.2345024703864</v>
      </c>
      <c r="AZ1590" s="11">
        <f t="shared" si="894"/>
        <v>1</v>
      </c>
      <c r="BA1590" s="11">
        <f t="shared" si="904"/>
        <v>1</v>
      </c>
      <c r="BB1590" s="11">
        <f t="shared" si="904"/>
        <v>1</v>
      </c>
      <c r="BC1590" s="11">
        <f t="shared" si="901"/>
        <v>1</v>
      </c>
      <c r="BD1590" s="11">
        <f t="shared" si="901"/>
        <v>1</v>
      </c>
      <c r="BE1590" s="11">
        <f t="shared" si="901"/>
        <v>1</v>
      </c>
      <c r="BF1590" s="15" t="str">
        <f t="shared" si="865"/>
        <v>ČSN 42 6936</v>
      </c>
      <c r="BG1590" s="42">
        <v>5.1338999999999997</v>
      </c>
      <c r="BH1590" s="17">
        <f t="shared" si="866"/>
        <v>75</v>
      </c>
      <c r="BI1590" s="17">
        <f t="shared" si="867"/>
        <v>40</v>
      </c>
      <c r="BK1590" s="17">
        <f t="shared" si="868"/>
        <v>3</v>
      </c>
      <c r="BM1590" s="17">
        <f t="shared" si="890"/>
        <v>3</v>
      </c>
      <c r="BX1590" s="18">
        <f t="shared" si="892"/>
        <v>630.82300164692447</v>
      </c>
      <c r="BY1590" s="42">
        <v>0.23</v>
      </c>
      <c r="BZ1590" s="43">
        <f t="shared" si="869"/>
        <v>46.446250344124067</v>
      </c>
      <c r="CA1590" s="18">
        <f t="shared" si="896"/>
        <v>443873.38215268863</v>
      </c>
      <c r="CB1590" s="18">
        <f t="shared" si="891"/>
        <v>11836.623524071696</v>
      </c>
      <c r="CC1590" s="18">
        <f t="shared" si="897"/>
        <v>14925.424551878119</v>
      </c>
      <c r="CD1590" s="25">
        <f t="shared" si="872"/>
        <v>1.2609528825112031</v>
      </c>
      <c r="CE1590" s="26">
        <f t="shared" si="873"/>
        <v>26.5262458785528</v>
      </c>
      <c r="CF1590" s="18">
        <f t="shared" si="874"/>
        <v>462.82300164692441</v>
      </c>
      <c r="CG1590" s="18">
        <f t="shared" si="875"/>
        <v>252.82300164692444</v>
      </c>
      <c r="CH1590" s="18">
        <f t="shared" si="898"/>
        <v>165265.56709132509</v>
      </c>
      <c r="CI1590" s="18">
        <f t="shared" si="899"/>
        <v>8263.2783545662551</v>
      </c>
      <c r="CJ1590" s="18">
        <f t="shared" si="900"/>
        <v>9608.5220230569412</v>
      </c>
      <c r="CK1590" s="25">
        <f t="shared" si="879"/>
        <v>1.1627978159234234</v>
      </c>
      <c r="CL1590" s="26">
        <f t="shared" si="880"/>
        <v>16.185921463573166</v>
      </c>
      <c r="CZ1590" s="18">
        <f t="shared" si="881"/>
        <v>390654.82568807341</v>
      </c>
      <c r="DC1590" s="18">
        <f t="shared" si="882"/>
        <v>5293.2345024703864</v>
      </c>
      <c r="DD1590" s="17">
        <f t="shared" si="883"/>
        <v>1</v>
      </c>
      <c r="DE1590" s="17">
        <f t="shared" si="884"/>
        <v>1</v>
      </c>
      <c r="DF1590" s="17">
        <f t="shared" si="885"/>
        <v>1</v>
      </c>
      <c r="DG1590" s="17">
        <f t="shared" si="886"/>
        <v>1</v>
      </c>
      <c r="DH1590" s="17">
        <f t="shared" si="887"/>
        <v>1</v>
      </c>
      <c r="DI1590" s="17">
        <f t="shared" si="888"/>
        <v>1</v>
      </c>
      <c r="DJ1590" s="20" t="s">
        <v>1594</v>
      </c>
    </row>
    <row r="1591" spans="1:114" x14ac:dyDescent="0.2">
      <c r="A1591" s="15" t="s">
        <v>105</v>
      </c>
      <c r="B1591" s="10" t="s">
        <v>1688</v>
      </c>
      <c r="C1591" s="11">
        <f t="shared" si="863"/>
        <v>3.3283999999999998</v>
      </c>
      <c r="D1591" s="11">
        <f t="shared" si="895"/>
        <v>80</v>
      </c>
      <c r="E1591" s="11">
        <f t="shared" si="895"/>
        <v>30</v>
      </c>
      <c r="F1591" s="11">
        <f t="shared" si="895"/>
        <v>0</v>
      </c>
      <c r="G1591" s="11">
        <f t="shared" si="895"/>
        <v>2</v>
      </c>
      <c r="H1591" s="11">
        <f t="shared" si="895"/>
        <v>0</v>
      </c>
      <c r="I1591" s="11">
        <f t="shared" si="895"/>
        <v>2</v>
      </c>
      <c r="J1591" s="11">
        <f t="shared" si="893"/>
        <v>0</v>
      </c>
      <c r="K1591" s="11">
        <f t="shared" si="893"/>
        <v>0</v>
      </c>
      <c r="L1591" s="11">
        <f t="shared" si="893"/>
        <v>0</v>
      </c>
      <c r="M1591" s="11">
        <f t="shared" si="893"/>
        <v>0</v>
      </c>
      <c r="N1591" s="11">
        <f t="shared" si="893"/>
        <v>0</v>
      </c>
      <c r="O1591" s="11">
        <f t="shared" si="893"/>
        <v>0</v>
      </c>
      <c r="P1591" s="11">
        <f t="shared" si="893"/>
        <v>0</v>
      </c>
      <c r="Q1591" s="11">
        <f t="shared" si="893"/>
        <v>0</v>
      </c>
      <c r="R1591" s="11">
        <f t="shared" si="893"/>
        <v>0</v>
      </c>
      <c r="S1591" s="11">
        <f t="shared" si="893"/>
        <v>0</v>
      </c>
      <c r="T1591" s="11">
        <f t="shared" si="889"/>
        <v>413.6991118430775</v>
      </c>
      <c r="U1591" s="40">
        <f t="shared" si="864"/>
        <v>0.22</v>
      </c>
      <c r="V1591" s="11">
        <f t="shared" si="903"/>
        <v>67.743625511182799</v>
      </c>
      <c r="W1591" s="11">
        <f t="shared" si="903"/>
        <v>312715.87784117722</v>
      </c>
      <c r="X1591" s="11">
        <f t="shared" si="903"/>
        <v>7817.8969460294302</v>
      </c>
      <c r="Y1591" s="11">
        <f t="shared" si="903"/>
        <v>10047.834693017458</v>
      </c>
      <c r="Z1591" s="11">
        <f t="shared" si="903"/>
        <v>1.2852349886909897</v>
      </c>
      <c r="AA1591" s="11">
        <f t="shared" si="903"/>
        <v>27.4936672428238</v>
      </c>
      <c r="AB1591" s="11">
        <f t="shared" si="903"/>
        <v>325.6991118430775</v>
      </c>
      <c r="AC1591" s="11">
        <f t="shared" si="903"/>
        <v>125.69911184307752</v>
      </c>
      <c r="AD1591" s="11">
        <f t="shared" si="903"/>
        <v>66486.088092227772</v>
      </c>
      <c r="AE1591" s="11">
        <f t="shared" si="903"/>
        <v>4432.4058728151849</v>
      </c>
      <c r="AF1591" s="11">
        <f t="shared" si="902"/>
        <v>5005.3568969405187</v>
      </c>
      <c r="AG1591" s="11">
        <f t="shared" si="902"/>
        <v>1.1292641153734035</v>
      </c>
      <c r="AH1591" s="11">
        <f t="shared" si="902"/>
        <v>12.677192822576655</v>
      </c>
      <c r="AI1591" s="11">
        <f t="shared" si="902"/>
        <v>0</v>
      </c>
      <c r="AJ1591" s="11">
        <f t="shared" si="902"/>
        <v>0</v>
      </c>
      <c r="AK1591" s="11">
        <f t="shared" si="894"/>
        <v>0</v>
      </c>
      <c r="AL1591" s="11">
        <f t="shared" si="894"/>
        <v>0</v>
      </c>
      <c r="AM1591" s="11">
        <f t="shared" si="894"/>
        <v>0</v>
      </c>
      <c r="AN1591" s="11">
        <f t="shared" si="894"/>
        <v>0</v>
      </c>
      <c r="AO1591" s="11">
        <f t="shared" si="894"/>
        <v>0</v>
      </c>
      <c r="AP1591" s="11">
        <f t="shared" si="894"/>
        <v>0</v>
      </c>
      <c r="AQ1591" s="11">
        <f t="shared" si="894"/>
        <v>0</v>
      </c>
      <c r="AR1591" s="11">
        <f t="shared" si="894"/>
        <v>0</v>
      </c>
      <c r="AS1591" s="11">
        <f t="shared" si="894"/>
        <v>0</v>
      </c>
      <c r="AT1591" s="11">
        <f t="shared" si="894"/>
        <v>0</v>
      </c>
      <c r="AU1591" s="11">
        <f t="shared" si="894"/>
        <v>0</v>
      </c>
      <c r="AV1591" s="11">
        <f t="shared" si="894"/>
        <v>179994.56603773584</v>
      </c>
      <c r="AW1591" s="11">
        <f t="shared" si="894"/>
        <v>0</v>
      </c>
      <c r="AX1591" s="11">
        <f t="shared" si="894"/>
        <v>0</v>
      </c>
      <c r="AY1591" s="11">
        <f t="shared" si="894"/>
        <v>4352.5486677646168</v>
      </c>
      <c r="AZ1591" s="11">
        <f t="shared" si="894"/>
        <v>1</v>
      </c>
      <c r="BA1591" s="11">
        <f t="shared" si="904"/>
        <v>1</v>
      </c>
      <c r="BB1591" s="11">
        <f t="shared" si="904"/>
        <v>1</v>
      </c>
      <c r="BC1591" s="11">
        <f t="shared" si="901"/>
        <v>2</v>
      </c>
      <c r="BD1591" s="11">
        <f t="shared" si="901"/>
        <v>4</v>
      </c>
      <c r="BE1591" s="11">
        <f t="shared" si="901"/>
        <v>4</v>
      </c>
      <c r="BF1591" s="15" t="str">
        <f t="shared" si="865"/>
        <v>ČSN 42 6936</v>
      </c>
      <c r="BG1591" s="42">
        <v>3.3283999999999998</v>
      </c>
      <c r="BH1591" s="17">
        <f t="shared" si="866"/>
        <v>80</v>
      </c>
      <c r="BI1591" s="17">
        <f t="shared" si="867"/>
        <v>30</v>
      </c>
      <c r="BK1591" s="17">
        <f t="shared" si="868"/>
        <v>2</v>
      </c>
      <c r="BM1591" s="17">
        <f t="shared" si="890"/>
        <v>2</v>
      </c>
      <c r="BX1591" s="18">
        <f t="shared" si="892"/>
        <v>413.6991118430775</v>
      </c>
      <c r="BY1591" s="42">
        <v>0.22</v>
      </c>
      <c r="BZ1591" s="43">
        <f t="shared" si="869"/>
        <v>67.743625511182799</v>
      </c>
      <c r="CA1591" s="18">
        <f t="shared" si="896"/>
        <v>312715.87784117722</v>
      </c>
      <c r="CB1591" s="18">
        <f t="shared" si="891"/>
        <v>7817.8969460294302</v>
      </c>
      <c r="CC1591" s="18">
        <f t="shared" si="897"/>
        <v>10047.834693017458</v>
      </c>
      <c r="CD1591" s="25">
        <f t="shared" si="872"/>
        <v>1.2852349886909897</v>
      </c>
      <c r="CE1591" s="26">
        <f t="shared" si="873"/>
        <v>27.4936672428238</v>
      </c>
      <c r="CF1591" s="18">
        <f t="shared" si="874"/>
        <v>325.6991118430775</v>
      </c>
      <c r="CG1591" s="18">
        <f t="shared" si="875"/>
        <v>125.69911184307752</v>
      </c>
      <c r="CH1591" s="18">
        <f t="shared" si="898"/>
        <v>66486.088092227772</v>
      </c>
      <c r="CI1591" s="18">
        <f t="shared" si="899"/>
        <v>4432.4058728151849</v>
      </c>
      <c r="CJ1591" s="18">
        <f t="shared" si="900"/>
        <v>5005.3568969405187</v>
      </c>
      <c r="CK1591" s="25">
        <f t="shared" si="879"/>
        <v>1.1292641153734035</v>
      </c>
      <c r="CL1591" s="26">
        <f t="shared" si="880"/>
        <v>12.677192822576655</v>
      </c>
      <c r="CZ1591" s="18">
        <f t="shared" si="881"/>
        <v>179994.56603773584</v>
      </c>
      <c r="DC1591" s="18">
        <f t="shared" si="882"/>
        <v>4352.5486677646168</v>
      </c>
      <c r="DD1591" s="17">
        <f t="shared" si="883"/>
        <v>1</v>
      </c>
      <c r="DE1591" s="17">
        <f t="shared" si="884"/>
        <v>1</v>
      </c>
      <c r="DF1591" s="17">
        <f t="shared" si="885"/>
        <v>1</v>
      </c>
      <c r="DG1591" s="17">
        <f t="shared" si="886"/>
        <v>2</v>
      </c>
      <c r="DH1591" s="17">
        <f t="shared" si="887"/>
        <v>4</v>
      </c>
      <c r="DI1591" s="17">
        <f t="shared" si="888"/>
        <v>4</v>
      </c>
      <c r="DJ1591" s="20" t="s">
        <v>1594</v>
      </c>
    </row>
    <row r="1592" spans="1:114" x14ac:dyDescent="0.2">
      <c r="A1592" s="15" t="s">
        <v>105</v>
      </c>
      <c r="B1592" s="10" t="s">
        <v>1689</v>
      </c>
      <c r="C1592" s="11">
        <f t="shared" si="863"/>
        <v>4.1212499999999999</v>
      </c>
      <c r="D1592" s="11">
        <f t="shared" si="895"/>
        <v>80</v>
      </c>
      <c r="E1592" s="11">
        <f t="shared" si="895"/>
        <v>30</v>
      </c>
      <c r="F1592" s="11">
        <f t="shared" si="895"/>
        <v>0</v>
      </c>
      <c r="G1592" s="11">
        <f t="shared" si="895"/>
        <v>2.5</v>
      </c>
      <c r="H1592" s="11">
        <f t="shared" si="895"/>
        <v>0</v>
      </c>
      <c r="I1592" s="11">
        <f t="shared" si="895"/>
        <v>2.5</v>
      </c>
      <c r="J1592" s="11">
        <f t="shared" si="893"/>
        <v>0</v>
      </c>
      <c r="K1592" s="11">
        <f t="shared" si="893"/>
        <v>0</v>
      </c>
      <c r="L1592" s="11">
        <f t="shared" si="893"/>
        <v>0</v>
      </c>
      <c r="M1592" s="11">
        <f t="shared" si="893"/>
        <v>0</v>
      </c>
      <c r="N1592" s="11">
        <f t="shared" si="893"/>
        <v>0</v>
      </c>
      <c r="O1592" s="11">
        <f t="shared" si="893"/>
        <v>0</v>
      </c>
      <c r="P1592" s="11">
        <f t="shared" si="893"/>
        <v>0</v>
      </c>
      <c r="Q1592" s="11">
        <f t="shared" si="893"/>
        <v>0</v>
      </c>
      <c r="R1592" s="11">
        <f t="shared" si="893"/>
        <v>0</v>
      </c>
      <c r="S1592" s="11">
        <f t="shared" si="893"/>
        <v>0</v>
      </c>
      <c r="T1592" s="11">
        <f t="shared" si="889"/>
        <v>508.90486225480862</v>
      </c>
      <c r="U1592" s="40">
        <f t="shared" si="864"/>
        <v>0.22</v>
      </c>
      <c r="V1592" s="11">
        <f t="shared" si="903"/>
        <v>55.070170842608334</v>
      </c>
      <c r="W1592" s="11">
        <f t="shared" si="903"/>
        <v>375951.98383183952</v>
      </c>
      <c r="X1592" s="11">
        <f t="shared" si="903"/>
        <v>9398.7995957959884</v>
      </c>
      <c r="Y1592" s="11">
        <f t="shared" si="903"/>
        <v>12207.503512251636</v>
      </c>
      <c r="Z1592" s="11">
        <f t="shared" si="903"/>
        <v>1.2988364511689301</v>
      </c>
      <c r="AA1592" s="11">
        <f t="shared" si="903"/>
        <v>27.179902236525617</v>
      </c>
      <c r="AB1592" s="11">
        <f t="shared" si="903"/>
        <v>408.90486225480862</v>
      </c>
      <c r="AC1592" s="11">
        <f t="shared" si="903"/>
        <v>158.90486225480865</v>
      </c>
      <c r="AD1592" s="11">
        <f t="shared" si="903"/>
        <v>78954.847128513225</v>
      </c>
      <c r="AE1592" s="11">
        <f t="shared" si="903"/>
        <v>5263.6564752342147</v>
      </c>
      <c r="AF1592" s="11">
        <f t="shared" si="902"/>
        <v>6047.3819558814193</v>
      </c>
      <c r="AG1592" s="11">
        <f t="shared" si="902"/>
        <v>1.1488937365754537</v>
      </c>
      <c r="AH1592" s="11">
        <f t="shared" si="902"/>
        <v>12.455784859713157</v>
      </c>
      <c r="AI1592" s="11">
        <f t="shared" si="902"/>
        <v>0</v>
      </c>
      <c r="AJ1592" s="11">
        <f t="shared" si="902"/>
        <v>0</v>
      </c>
      <c r="AK1592" s="11">
        <f t="shared" si="894"/>
        <v>0</v>
      </c>
      <c r="AL1592" s="11">
        <f t="shared" si="894"/>
        <v>0</v>
      </c>
      <c r="AM1592" s="11">
        <f t="shared" si="894"/>
        <v>0</v>
      </c>
      <c r="AN1592" s="11">
        <f t="shared" si="894"/>
        <v>0</v>
      </c>
      <c r="AO1592" s="11">
        <f t="shared" si="894"/>
        <v>0</v>
      </c>
      <c r="AP1592" s="11">
        <f t="shared" si="894"/>
        <v>0</v>
      </c>
      <c r="AQ1592" s="11">
        <f t="shared" si="894"/>
        <v>0</v>
      </c>
      <c r="AR1592" s="11">
        <f t="shared" si="894"/>
        <v>0</v>
      </c>
      <c r="AS1592" s="11">
        <f t="shared" si="894"/>
        <v>0</v>
      </c>
      <c r="AT1592" s="11">
        <f t="shared" si="894"/>
        <v>0</v>
      </c>
      <c r="AU1592" s="11">
        <f t="shared" si="894"/>
        <v>0</v>
      </c>
      <c r="AV1592" s="11">
        <f t="shared" si="894"/>
        <v>216296.50297619047</v>
      </c>
      <c r="AW1592" s="11">
        <f t="shared" si="894"/>
        <v>0</v>
      </c>
      <c r="AX1592" s="11">
        <f t="shared" si="894"/>
        <v>0</v>
      </c>
      <c r="AY1592" s="11">
        <f t="shared" si="894"/>
        <v>4238.3572933822124</v>
      </c>
      <c r="AZ1592" s="11">
        <f t="shared" si="894"/>
        <v>1</v>
      </c>
      <c r="BA1592" s="11">
        <f t="shared" si="904"/>
        <v>1</v>
      </c>
      <c r="BB1592" s="11">
        <f t="shared" si="904"/>
        <v>1</v>
      </c>
      <c r="BC1592" s="11">
        <f t="shared" si="901"/>
        <v>1</v>
      </c>
      <c r="BD1592" s="11">
        <f t="shared" si="901"/>
        <v>2</v>
      </c>
      <c r="BE1592" s="11">
        <f t="shared" si="901"/>
        <v>3</v>
      </c>
      <c r="BF1592" s="15" t="str">
        <f t="shared" si="865"/>
        <v>ČSN 42 6936</v>
      </c>
      <c r="BG1592" s="42">
        <v>4.1212499999999999</v>
      </c>
      <c r="BH1592" s="17">
        <f t="shared" si="866"/>
        <v>80</v>
      </c>
      <c r="BI1592" s="17">
        <f t="shared" si="867"/>
        <v>30</v>
      </c>
      <c r="BK1592" s="17">
        <f t="shared" si="868"/>
        <v>2.5</v>
      </c>
      <c r="BM1592" s="17">
        <f t="shared" si="890"/>
        <v>2.5</v>
      </c>
      <c r="BX1592" s="18">
        <f t="shared" si="892"/>
        <v>508.90486225480862</v>
      </c>
      <c r="BY1592" s="42">
        <v>0.22</v>
      </c>
      <c r="BZ1592" s="43">
        <f t="shared" si="869"/>
        <v>55.070170842608334</v>
      </c>
      <c r="CA1592" s="18">
        <f t="shared" si="896"/>
        <v>375951.98383183952</v>
      </c>
      <c r="CB1592" s="18">
        <f t="shared" si="891"/>
        <v>9398.7995957959884</v>
      </c>
      <c r="CC1592" s="18">
        <f t="shared" si="897"/>
        <v>12207.503512251636</v>
      </c>
      <c r="CD1592" s="25">
        <f t="shared" si="872"/>
        <v>1.2988364511689301</v>
      </c>
      <c r="CE1592" s="26">
        <f t="shared" si="873"/>
        <v>27.179902236525617</v>
      </c>
      <c r="CF1592" s="18">
        <f t="shared" si="874"/>
        <v>408.90486225480862</v>
      </c>
      <c r="CG1592" s="18">
        <f t="shared" si="875"/>
        <v>158.90486225480865</v>
      </c>
      <c r="CH1592" s="18">
        <f t="shared" si="898"/>
        <v>78954.847128513225</v>
      </c>
      <c r="CI1592" s="18">
        <f t="shared" si="899"/>
        <v>5263.6564752342147</v>
      </c>
      <c r="CJ1592" s="18">
        <f t="shared" si="900"/>
        <v>6047.3819558814193</v>
      </c>
      <c r="CK1592" s="25">
        <f t="shared" si="879"/>
        <v>1.1488937365754537</v>
      </c>
      <c r="CL1592" s="26">
        <f t="shared" si="880"/>
        <v>12.455784859713157</v>
      </c>
      <c r="CZ1592" s="18">
        <f t="shared" si="881"/>
        <v>216296.50297619047</v>
      </c>
      <c r="DC1592" s="18">
        <f t="shared" si="882"/>
        <v>4238.3572933822124</v>
      </c>
      <c r="DD1592" s="17">
        <f t="shared" si="883"/>
        <v>1</v>
      </c>
      <c r="DE1592" s="17">
        <f t="shared" si="884"/>
        <v>1</v>
      </c>
      <c r="DF1592" s="17">
        <f t="shared" si="885"/>
        <v>1</v>
      </c>
      <c r="DG1592" s="17">
        <f t="shared" si="886"/>
        <v>1</v>
      </c>
      <c r="DH1592" s="17">
        <f t="shared" si="887"/>
        <v>2</v>
      </c>
      <c r="DI1592" s="17">
        <f t="shared" si="888"/>
        <v>3</v>
      </c>
      <c r="DJ1592" s="20" t="s">
        <v>1594</v>
      </c>
    </row>
    <row r="1593" spans="1:114" x14ac:dyDescent="0.2">
      <c r="A1593" s="15" t="s">
        <v>105</v>
      </c>
      <c r="B1593" s="10" t="s">
        <v>1690</v>
      </c>
      <c r="C1593" s="11">
        <f t="shared" si="863"/>
        <v>4.8983999999999996</v>
      </c>
      <c r="D1593" s="11">
        <f t="shared" si="895"/>
        <v>80</v>
      </c>
      <c r="E1593" s="11">
        <f t="shared" si="895"/>
        <v>30</v>
      </c>
      <c r="F1593" s="11">
        <f t="shared" si="895"/>
        <v>0</v>
      </c>
      <c r="G1593" s="11">
        <f t="shared" si="895"/>
        <v>3</v>
      </c>
      <c r="H1593" s="11">
        <f t="shared" si="895"/>
        <v>0</v>
      </c>
      <c r="I1593" s="11">
        <f t="shared" si="895"/>
        <v>3</v>
      </c>
      <c r="J1593" s="11">
        <f t="shared" si="893"/>
        <v>0</v>
      </c>
      <c r="K1593" s="11">
        <f t="shared" si="893"/>
        <v>0</v>
      </c>
      <c r="L1593" s="11">
        <f t="shared" si="893"/>
        <v>0</v>
      </c>
      <c r="M1593" s="11">
        <f t="shared" si="893"/>
        <v>0</v>
      </c>
      <c r="N1593" s="11">
        <f t="shared" si="893"/>
        <v>0</v>
      </c>
      <c r="O1593" s="11">
        <f t="shared" ref="O1593:T1640" si="905">IF($A1593="x",BS1593,"")</f>
        <v>0</v>
      </c>
      <c r="P1593" s="11">
        <f t="shared" si="905"/>
        <v>0</v>
      </c>
      <c r="Q1593" s="11">
        <f t="shared" si="905"/>
        <v>0</v>
      </c>
      <c r="R1593" s="11">
        <f t="shared" si="905"/>
        <v>0</v>
      </c>
      <c r="S1593" s="11">
        <f t="shared" si="905"/>
        <v>0</v>
      </c>
      <c r="T1593" s="11">
        <f t="shared" si="889"/>
        <v>600.82300164692447</v>
      </c>
      <c r="U1593" s="40">
        <f t="shared" si="864"/>
        <v>0.22</v>
      </c>
      <c r="V1593" s="11">
        <f t="shared" si="903"/>
        <v>46.645147789257969</v>
      </c>
      <c r="W1593" s="11">
        <f t="shared" si="903"/>
        <v>433525.64867237257</v>
      </c>
      <c r="X1593" s="11">
        <f t="shared" si="903"/>
        <v>10838.141216809314</v>
      </c>
      <c r="Y1593" s="11">
        <f t="shared" si="903"/>
        <v>14229.982055995431</v>
      </c>
      <c r="Z1593" s="11">
        <f t="shared" si="903"/>
        <v>1.3129541100576889</v>
      </c>
      <c r="AA1593" s="11">
        <f t="shared" si="903"/>
        <v>26.861738878691416</v>
      </c>
      <c r="AB1593" s="11">
        <f t="shared" si="903"/>
        <v>492.82300164692435</v>
      </c>
      <c r="AC1593" s="11">
        <f t="shared" si="903"/>
        <v>192.82300164692444</v>
      </c>
      <c r="AD1593" s="11">
        <f t="shared" si="903"/>
        <v>89940.921901928785</v>
      </c>
      <c r="AE1593" s="11">
        <f t="shared" si="903"/>
        <v>5996.0614601285861</v>
      </c>
      <c r="AF1593" s="11">
        <f t="shared" si="902"/>
        <v>7009.4070148223191</v>
      </c>
      <c r="AG1593" s="11">
        <f t="shared" si="902"/>
        <v>1.1690018625446181</v>
      </c>
      <c r="AH1593" s="11">
        <f t="shared" si="902"/>
        <v>12.23503995910144</v>
      </c>
      <c r="AI1593" s="11">
        <f t="shared" si="902"/>
        <v>0</v>
      </c>
      <c r="AJ1593" s="11">
        <f t="shared" si="902"/>
        <v>0</v>
      </c>
      <c r="AK1593" s="11">
        <f t="shared" si="894"/>
        <v>0</v>
      </c>
      <c r="AL1593" s="11">
        <f t="shared" si="894"/>
        <v>0</v>
      </c>
      <c r="AM1593" s="11">
        <f t="shared" si="894"/>
        <v>0</v>
      </c>
      <c r="AN1593" s="11">
        <f t="shared" si="894"/>
        <v>0</v>
      </c>
      <c r="AO1593" s="11">
        <f t="shared" si="894"/>
        <v>0</v>
      </c>
      <c r="AP1593" s="11">
        <f t="shared" si="894"/>
        <v>0</v>
      </c>
      <c r="AQ1593" s="11">
        <f t="shared" si="894"/>
        <v>0</v>
      </c>
      <c r="AR1593" s="11">
        <f t="shared" si="894"/>
        <v>0</v>
      </c>
      <c r="AS1593" s="11">
        <f t="shared" si="894"/>
        <v>0</v>
      </c>
      <c r="AT1593" s="11">
        <f t="shared" si="894"/>
        <v>0</v>
      </c>
      <c r="AU1593" s="11">
        <f t="shared" si="894"/>
        <v>0</v>
      </c>
      <c r="AV1593" s="11">
        <f t="shared" si="894"/>
        <v>249360.05769230769</v>
      </c>
      <c r="AW1593" s="11">
        <f t="shared" si="894"/>
        <v>0</v>
      </c>
      <c r="AX1593" s="11">
        <f t="shared" si="894"/>
        <v>0</v>
      </c>
      <c r="AY1593" s="11">
        <f t="shared" si="894"/>
        <v>4123.2345024703864</v>
      </c>
      <c r="AZ1593" s="11">
        <f t="shared" ref="AZ1593:BE1656" si="906">IF($A1593="x",DD1593,"")</f>
        <v>1</v>
      </c>
      <c r="BA1593" s="11">
        <f t="shared" si="904"/>
        <v>1</v>
      </c>
      <c r="BB1593" s="11">
        <f t="shared" si="904"/>
        <v>1</v>
      </c>
      <c r="BC1593" s="11">
        <f t="shared" si="901"/>
        <v>1</v>
      </c>
      <c r="BD1593" s="11">
        <f t="shared" si="901"/>
        <v>1</v>
      </c>
      <c r="BE1593" s="11">
        <f t="shared" si="901"/>
        <v>1</v>
      </c>
      <c r="BF1593" s="15" t="str">
        <f t="shared" si="865"/>
        <v>ČSN 42 6936</v>
      </c>
      <c r="BG1593" s="42">
        <v>4.8983999999999996</v>
      </c>
      <c r="BH1593" s="17">
        <f t="shared" si="866"/>
        <v>80</v>
      </c>
      <c r="BI1593" s="17">
        <f t="shared" si="867"/>
        <v>30</v>
      </c>
      <c r="BK1593" s="17">
        <f t="shared" si="868"/>
        <v>3</v>
      </c>
      <c r="BM1593" s="17">
        <f t="shared" si="890"/>
        <v>3</v>
      </c>
      <c r="BX1593" s="18">
        <f t="shared" si="892"/>
        <v>600.82300164692447</v>
      </c>
      <c r="BY1593" s="42">
        <v>0.22</v>
      </c>
      <c r="BZ1593" s="43">
        <f t="shared" si="869"/>
        <v>46.645147789257969</v>
      </c>
      <c r="CA1593" s="18">
        <f t="shared" si="896"/>
        <v>433525.64867237257</v>
      </c>
      <c r="CB1593" s="18">
        <f t="shared" si="891"/>
        <v>10838.141216809314</v>
      </c>
      <c r="CC1593" s="18">
        <f t="shared" si="897"/>
        <v>14229.982055995431</v>
      </c>
      <c r="CD1593" s="25">
        <f t="shared" si="872"/>
        <v>1.3129541100576889</v>
      </c>
      <c r="CE1593" s="26">
        <f t="shared" si="873"/>
        <v>26.861738878691416</v>
      </c>
      <c r="CF1593" s="18">
        <f t="shared" si="874"/>
        <v>492.82300164692435</v>
      </c>
      <c r="CG1593" s="18">
        <f t="shared" si="875"/>
        <v>192.82300164692444</v>
      </c>
      <c r="CH1593" s="18">
        <f t="shared" si="898"/>
        <v>89940.921901928785</v>
      </c>
      <c r="CI1593" s="18">
        <f t="shared" si="899"/>
        <v>5996.0614601285861</v>
      </c>
      <c r="CJ1593" s="18">
        <f t="shared" si="900"/>
        <v>7009.4070148223191</v>
      </c>
      <c r="CK1593" s="25">
        <f t="shared" si="879"/>
        <v>1.1690018625446181</v>
      </c>
      <c r="CL1593" s="26">
        <f t="shared" si="880"/>
        <v>12.23503995910144</v>
      </c>
      <c r="CZ1593" s="18">
        <f t="shared" si="881"/>
        <v>249360.05769230769</v>
      </c>
      <c r="DC1593" s="18">
        <f t="shared" si="882"/>
        <v>4123.2345024703864</v>
      </c>
      <c r="DD1593" s="17">
        <f t="shared" si="883"/>
        <v>1</v>
      </c>
      <c r="DE1593" s="17">
        <f t="shared" si="884"/>
        <v>1</v>
      </c>
      <c r="DF1593" s="17">
        <f t="shared" si="885"/>
        <v>1</v>
      </c>
      <c r="DG1593" s="17">
        <f t="shared" si="886"/>
        <v>1</v>
      </c>
      <c r="DH1593" s="17">
        <f t="shared" si="887"/>
        <v>1</v>
      </c>
      <c r="DI1593" s="17">
        <f t="shared" si="888"/>
        <v>1</v>
      </c>
      <c r="DJ1593" s="20" t="s">
        <v>1594</v>
      </c>
    </row>
    <row r="1594" spans="1:114" x14ac:dyDescent="0.2">
      <c r="A1594" s="15" t="s">
        <v>105</v>
      </c>
      <c r="B1594" s="10" t="s">
        <v>1691</v>
      </c>
      <c r="C1594" s="11">
        <f t="shared" si="863"/>
        <v>3.4853999999999998</v>
      </c>
      <c r="D1594" s="11">
        <f t="shared" si="895"/>
        <v>80</v>
      </c>
      <c r="E1594" s="11">
        <f t="shared" si="895"/>
        <v>35</v>
      </c>
      <c r="F1594" s="11">
        <f t="shared" si="895"/>
        <v>0</v>
      </c>
      <c r="G1594" s="11">
        <f t="shared" si="895"/>
        <v>2</v>
      </c>
      <c r="H1594" s="11">
        <f t="shared" si="895"/>
        <v>0</v>
      </c>
      <c r="I1594" s="11">
        <f t="shared" si="895"/>
        <v>2</v>
      </c>
      <c r="J1594" s="11">
        <f t="shared" si="895"/>
        <v>0</v>
      </c>
      <c r="K1594" s="11">
        <f t="shared" si="895"/>
        <v>0</v>
      </c>
      <c r="L1594" s="11">
        <f t="shared" si="895"/>
        <v>0</v>
      </c>
      <c r="M1594" s="11">
        <f t="shared" si="895"/>
        <v>0</v>
      </c>
      <c r="N1594" s="11">
        <f t="shared" si="895"/>
        <v>0</v>
      </c>
      <c r="O1594" s="11">
        <f t="shared" si="905"/>
        <v>0</v>
      </c>
      <c r="P1594" s="11">
        <f t="shared" si="905"/>
        <v>0</v>
      </c>
      <c r="Q1594" s="11">
        <f t="shared" si="905"/>
        <v>0</v>
      </c>
      <c r="R1594" s="11">
        <f t="shared" si="905"/>
        <v>0</v>
      </c>
      <c r="S1594" s="11">
        <f t="shared" si="905"/>
        <v>0</v>
      </c>
      <c r="T1594" s="11">
        <f t="shared" si="889"/>
        <v>433.6991118430775</v>
      </c>
      <c r="U1594" s="40">
        <f t="shared" si="864"/>
        <v>0.23</v>
      </c>
      <c r="V1594" s="11">
        <f t="shared" si="903"/>
        <v>67.556889689748871</v>
      </c>
      <c r="W1594" s="11">
        <f t="shared" si="903"/>
        <v>343142.54450784385</v>
      </c>
      <c r="X1594" s="11">
        <f t="shared" si="903"/>
        <v>8578.5636126960962</v>
      </c>
      <c r="Y1594" s="11">
        <f t="shared" si="903"/>
        <v>10827.834693017458</v>
      </c>
      <c r="Z1594" s="11">
        <f t="shared" si="903"/>
        <v>1.2621967012044402</v>
      </c>
      <c r="AA1594" s="11">
        <f t="shared" si="903"/>
        <v>28.128269685367265</v>
      </c>
      <c r="AB1594" s="11">
        <f t="shared" si="903"/>
        <v>325.6991118430775</v>
      </c>
      <c r="AC1594" s="11">
        <f t="shared" si="903"/>
        <v>145.6991118430775</v>
      </c>
      <c r="AD1594" s="11">
        <f t="shared" si="903"/>
        <v>94140.158692616271</v>
      </c>
      <c r="AE1594" s="11">
        <f t="shared" si="903"/>
        <v>5379.4376395780728</v>
      </c>
      <c r="AF1594" s="11">
        <f t="shared" si="902"/>
        <v>6064.6046765482133</v>
      </c>
      <c r="AG1594" s="11">
        <f t="shared" si="902"/>
        <v>1.1273677813326004</v>
      </c>
      <c r="AH1594" s="11">
        <f t="shared" si="902"/>
        <v>14.73306811253166</v>
      </c>
      <c r="AI1594" s="11">
        <f t="shared" si="902"/>
        <v>0</v>
      </c>
      <c r="AJ1594" s="11">
        <f t="shared" si="902"/>
        <v>0</v>
      </c>
      <c r="AK1594" s="11">
        <f t="shared" si="902"/>
        <v>0</v>
      </c>
      <c r="AL1594" s="11">
        <f t="shared" si="902"/>
        <v>0</v>
      </c>
      <c r="AM1594" s="11">
        <f t="shared" si="902"/>
        <v>0</v>
      </c>
      <c r="AN1594" s="11">
        <f t="shared" si="902"/>
        <v>0</v>
      </c>
      <c r="AO1594" s="11">
        <f t="shared" si="902"/>
        <v>0</v>
      </c>
      <c r="AP1594" s="11">
        <f t="shared" si="902"/>
        <v>0</v>
      </c>
      <c r="AQ1594" s="11">
        <f t="shared" si="902"/>
        <v>0</v>
      </c>
      <c r="AR1594" s="11">
        <f t="shared" si="902"/>
        <v>0</v>
      </c>
      <c r="AS1594" s="11">
        <f t="shared" si="902"/>
        <v>0</v>
      </c>
      <c r="AT1594" s="11">
        <f t="shared" si="902"/>
        <v>0</v>
      </c>
      <c r="AU1594" s="11">
        <f t="shared" si="902"/>
        <v>0</v>
      </c>
      <c r="AV1594" s="11">
        <f t="shared" ref="AV1594:AY1657" si="907">IF($A1594="x",CZ1594,"")</f>
        <v>238755.89189189189</v>
      </c>
      <c r="AW1594" s="11">
        <f t="shared" si="907"/>
        <v>0</v>
      </c>
      <c r="AX1594" s="11">
        <f t="shared" si="907"/>
        <v>0</v>
      </c>
      <c r="AY1594" s="11">
        <f t="shared" si="907"/>
        <v>5132.5486677646159</v>
      </c>
      <c r="AZ1594" s="11">
        <f t="shared" si="906"/>
        <v>1</v>
      </c>
      <c r="BA1594" s="11">
        <f t="shared" si="904"/>
        <v>1</v>
      </c>
      <c r="BB1594" s="11">
        <f t="shared" si="904"/>
        <v>1</v>
      </c>
      <c r="BC1594" s="11">
        <f t="shared" si="901"/>
        <v>2</v>
      </c>
      <c r="BD1594" s="11">
        <f t="shared" si="901"/>
        <v>4</v>
      </c>
      <c r="BE1594" s="11">
        <f t="shared" si="901"/>
        <v>4</v>
      </c>
      <c r="BF1594" s="15" t="str">
        <f t="shared" si="865"/>
        <v>ČSN 42 6936</v>
      </c>
      <c r="BG1594" s="42">
        <v>3.4853999999999998</v>
      </c>
      <c r="BH1594" s="17">
        <f t="shared" si="866"/>
        <v>80</v>
      </c>
      <c r="BI1594" s="17">
        <f t="shared" si="867"/>
        <v>35</v>
      </c>
      <c r="BK1594" s="17">
        <f t="shared" si="868"/>
        <v>2</v>
      </c>
      <c r="BM1594" s="17">
        <f t="shared" si="890"/>
        <v>2</v>
      </c>
      <c r="BX1594" s="18">
        <f t="shared" si="892"/>
        <v>433.6991118430775</v>
      </c>
      <c r="BY1594" s="42">
        <v>0.23</v>
      </c>
      <c r="BZ1594" s="43">
        <f t="shared" si="869"/>
        <v>67.556889689748871</v>
      </c>
      <c r="CA1594" s="18">
        <f t="shared" si="896"/>
        <v>343142.54450784385</v>
      </c>
      <c r="CB1594" s="18">
        <f t="shared" si="891"/>
        <v>8578.5636126960962</v>
      </c>
      <c r="CC1594" s="18">
        <f t="shared" si="897"/>
        <v>10827.834693017458</v>
      </c>
      <c r="CD1594" s="25">
        <f t="shared" si="872"/>
        <v>1.2621967012044402</v>
      </c>
      <c r="CE1594" s="26">
        <f t="shared" si="873"/>
        <v>28.128269685367265</v>
      </c>
      <c r="CF1594" s="18">
        <f t="shared" si="874"/>
        <v>325.6991118430775</v>
      </c>
      <c r="CG1594" s="18">
        <f t="shared" si="875"/>
        <v>145.6991118430775</v>
      </c>
      <c r="CH1594" s="18">
        <f t="shared" si="898"/>
        <v>94140.158692616271</v>
      </c>
      <c r="CI1594" s="18">
        <f t="shared" si="899"/>
        <v>5379.4376395780728</v>
      </c>
      <c r="CJ1594" s="18">
        <f t="shared" si="900"/>
        <v>6064.6046765482133</v>
      </c>
      <c r="CK1594" s="25">
        <f t="shared" si="879"/>
        <v>1.1273677813326004</v>
      </c>
      <c r="CL1594" s="26">
        <f t="shared" si="880"/>
        <v>14.73306811253166</v>
      </c>
      <c r="CZ1594" s="18">
        <f t="shared" si="881"/>
        <v>238755.89189189189</v>
      </c>
      <c r="DC1594" s="18">
        <f t="shared" si="882"/>
        <v>5132.5486677646159</v>
      </c>
      <c r="DD1594" s="17">
        <f t="shared" si="883"/>
        <v>1</v>
      </c>
      <c r="DE1594" s="17">
        <f t="shared" si="884"/>
        <v>1</v>
      </c>
      <c r="DF1594" s="17">
        <f t="shared" si="885"/>
        <v>1</v>
      </c>
      <c r="DG1594" s="17">
        <f t="shared" si="886"/>
        <v>2</v>
      </c>
      <c r="DH1594" s="17">
        <f t="shared" si="887"/>
        <v>4</v>
      </c>
      <c r="DI1594" s="17">
        <f t="shared" si="888"/>
        <v>4</v>
      </c>
      <c r="DJ1594" s="20" t="s">
        <v>1594</v>
      </c>
    </row>
    <row r="1595" spans="1:114" x14ac:dyDescent="0.2">
      <c r="A1595" s="15" t="s">
        <v>105</v>
      </c>
      <c r="B1595" s="10" t="s">
        <v>1692</v>
      </c>
      <c r="C1595" s="11">
        <f t="shared" si="863"/>
        <v>4.3174999999999999</v>
      </c>
      <c r="D1595" s="11">
        <f t="shared" si="895"/>
        <v>80</v>
      </c>
      <c r="E1595" s="11">
        <f t="shared" si="895"/>
        <v>35</v>
      </c>
      <c r="F1595" s="11">
        <f t="shared" si="895"/>
        <v>0</v>
      </c>
      <c r="G1595" s="11">
        <f t="shared" si="895"/>
        <v>2.5</v>
      </c>
      <c r="H1595" s="11">
        <f t="shared" si="895"/>
        <v>0</v>
      </c>
      <c r="I1595" s="11">
        <f t="shared" si="895"/>
        <v>2.5</v>
      </c>
      <c r="J1595" s="11">
        <f t="shared" si="895"/>
        <v>0</v>
      </c>
      <c r="K1595" s="11">
        <f t="shared" si="895"/>
        <v>0</v>
      </c>
      <c r="L1595" s="11">
        <f t="shared" si="895"/>
        <v>0</v>
      </c>
      <c r="M1595" s="11">
        <f t="shared" si="895"/>
        <v>0</v>
      </c>
      <c r="N1595" s="11">
        <f t="shared" si="895"/>
        <v>0</v>
      </c>
      <c r="O1595" s="11">
        <f t="shared" si="905"/>
        <v>0</v>
      </c>
      <c r="P1595" s="11">
        <f t="shared" si="905"/>
        <v>0</v>
      </c>
      <c r="Q1595" s="11">
        <f t="shared" si="905"/>
        <v>0</v>
      </c>
      <c r="R1595" s="11">
        <f t="shared" si="905"/>
        <v>0</v>
      </c>
      <c r="S1595" s="11">
        <f t="shared" si="905"/>
        <v>0</v>
      </c>
      <c r="T1595" s="11">
        <f t="shared" si="889"/>
        <v>533.90486225480868</v>
      </c>
      <c r="U1595" s="40">
        <f t="shared" si="864"/>
        <v>0.23</v>
      </c>
      <c r="V1595" s="11">
        <f t="shared" si="903"/>
        <v>54.877498087555495</v>
      </c>
      <c r="W1595" s="11">
        <f t="shared" si="903"/>
        <v>413504.06716517289</v>
      </c>
      <c r="X1595" s="11">
        <f t="shared" si="903"/>
        <v>10337.601679129322</v>
      </c>
      <c r="Y1595" s="11">
        <f t="shared" si="903"/>
        <v>13176.253512251636</v>
      </c>
      <c r="Z1595" s="11">
        <f t="shared" si="903"/>
        <v>1.2745948162089951</v>
      </c>
      <c r="AA1595" s="11">
        <f t="shared" si="903"/>
        <v>27.829663478270302</v>
      </c>
      <c r="AB1595" s="11">
        <f t="shared" si="903"/>
        <v>408.90486225480862</v>
      </c>
      <c r="AC1595" s="11">
        <f t="shared" si="903"/>
        <v>183.90486225480865</v>
      </c>
      <c r="AD1595" s="11">
        <f t="shared" si="903"/>
        <v>112424.49563034622</v>
      </c>
      <c r="AE1595" s="11">
        <f t="shared" si="903"/>
        <v>6424.2568931626411</v>
      </c>
      <c r="AF1595" s="11">
        <f t="shared" si="902"/>
        <v>7350.8941115184407</v>
      </c>
      <c r="AG1595" s="11">
        <f t="shared" si="902"/>
        <v>1.1442403742200944</v>
      </c>
      <c r="AH1595" s="11">
        <f t="shared" si="902"/>
        <v>14.511039889473869</v>
      </c>
      <c r="AI1595" s="11">
        <f t="shared" si="902"/>
        <v>0</v>
      </c>
      <c r="AJ1595" s="11">
        <f t="shared" si="902"/>
        <v>0</v>
      </c>
      <c r="AK1595" s="11">
        <f t="shared" si="902"/>
        <v>0</v>
      </c>
      <c r="AL1595" s="11">
        <f t="shared" si="902"/>
        <v>0</v>
      </c>
      <c r="AM1595" s="11">
        <f t="shared" si="902"/>
        <v>0</v>
      </c>
      <c r="AN1595" s="11">
        <f t="shared" si="902"/>
        <v>0</v>
      </c>
      <c r="AO1595" s="11">
        <f t="shared" si="902"/>
        <v>0</v>
      </c>
      <c r="AP1595" s="11">
        <f t="shared" si="902"/>
        <v>0</v>
      </c>
      <c r="AQ1595" s="11">
        <f t="shared" si="902"/>
        <v>0</v>
      </c>
      <c r="AR1595" s="11">
        <f t="shared" si="902"/>
        <v>0</v>
      </c>
      <c r="AS1595" s="11">
        <f t="shared" si="902"/>
        <v>0</v>
      </c>
      <c r="AT1595" s="11">
        <f t="shared" si="902"/>
        <v>0</v>
      </c>
      <c r="AU1595" s="11">
        <f t="shared" si="902"/>
        <v>0</v>
      </c>
      <c r="AV1595" s="11">
        <f t="shared" si="907"/>
        <v>288368.25284090912</v>
      </c>
      <c r="AW1595" s="11">
        <f t="shared" si="907"/>
        <v>0</v>
      </c>
      <c r="AX1595" s="11">
        <f t="shared" si="907"/>
        <v>0</v>
      </c>
      <c r="AY1595" s="11">
        <f t="shared" si="907"/>
        <v>5013.3572933822124</v>
      </c>
      <c r="AZ1595" s="11">
        <f t="shared" si="906"/>
        <v>1</v>
      </c>
      <c r="BA1595" s="11">
        <f t="shared" si="904"/>
        <v>1</v>
      </c>
      <c r="BB1595" s="11">
        <f t="shared" si="904"/>
        <v>1</v>
      </c>
      <c r="BC1595" s="11">
        <f t="shared" si="901"/>
        <v>1</v>
      </c>
      <c r="BD1595" s="11">
        <f t="shared" si="901"/>
        <v>2</v>
      </c>
      <c r="BE1595" s="11">
        <f t="shared" si="901"/>
        <v>3</v>
      </c>
      <c r="BF1595" s="15" t="str">
        <f t="shared" si="865"/>
        <v>ČSN 42 6936</v>
      </c>
      <c r="BG1595" s="42">
        <v>4.3174999999999999</v>
      </c>
      <c r="BH1595" s="17">
        <f t="shared" si="866"/>
        <v>80</v>
      </c>
      <c r="BI1595" s="17">
        <f t="shared" si="867"/>
        <v>35</v>
      </c>
      <c r="BK1595" s="17">
        <f t="shared" si="868"/>
        <v>2.5</v>
      </c>
      <c r="BM1595" s="17">
        <f t="shared" si="890"/>
        <v>2.5</v>
      </c>
      <c r="BX1595" s="18">
        <f t="shared" si="892"/>
        <v>533.90486225480868</v>
      </c>
      <c r="BY1595" s="42">
        <v>0.23</v>
      </c>
      <c r="BZ1595" s="43">
        <f t="shared" si="869"/>
        <v>54.877498087555495</v>
      </c>
      <c r="CA1595" s="18">
        <f t="shared" si="896"/>
        <v>413504.06716517289</v>
      </c>
      <c r="CB1595" s="18">
        <f t="shared" si="891"/>
        <v>10337.601679129322</v>
      </c>
      <c r="CC1595" s="18">
        <f t="shared" si="897"/>
        <v>13176.253512251636</v>
      </c>
      <c r="CD1595" s="25">
        <f t="shared" si="872"/>
        <v>1.2745948162089951</v>
      </c>
      <c r="CE1595" s="26">
        <f t="shared" si="873"/>
        <v>27.829663478270302</v>
      </c>
      <c r="CF1595" s="18">
        <f t="shared" si="874"/>
        <v>408.90486225480862</v>
      </c>
      <c r="CG1595" s="18">
        <f t="shared" si="875"/>
        <v>183.90486225480865</v>
      </c>
      <c r="CH1595" s="18">
        <f t="shared" si="898"/>
        <v>112424.49563034622</v>
      </c>
      <c r="CI1595" s="18">
        <f t="shared" si="899"/>
        <v>6424.2568931626411</v>
      </c>
      <c r="CJ1595" s="18">
        <f t="shared" si="900"/>
        <v>7350.8941115184407</v>
      </c>
      <c r="CK1595" s="25">
        <f t="shared" si="879"/>
        <v>1.1442403742200944</v>
      </c>
      <c r="CL1595" s="26">
        <f t="shared" si="880"/>
        <v>14.511039889473869</v>
      </c>
      <c r="CZ1595" s="18">
        <f t="shared" si="881"/>
        <v>288368.25284090912</v>
      </c>
      <c r="DC1595" s="18">
        <f t="shared" si="882"/>
        <v>5013.3572933822124</v>
      </c>
      <c r="DD1595" s="17">
        <f t="shared" si="883"/>
        <v>1</v>
      </c>
      <c r="DE1595" s="17">
        <f t="shared" si="884"/>
        <v>1</v>
      </c>
      <c r="DF1595" s="17">
        <f t="shared" si="885"/>
        <v>1</v>
      </c>
      <c r="DG1595" s="17">
        <f t="shared" si="886"/>
        <v>1</v>
      </c>
      <c r="DH1595" s="17">
        <f t="shared" si="887"/>
        <v>2</v>
      </c>
      <c r="DI1595" s="17">
        <f t="shared" si="888"/>
        <v>3</v>
      </c>
      <c r="DJ1595" s="20" t="s">
        <v>1594</v>
      </c>
    </row>
    <row r="1596" spans="1:114" x14ac:dyDescent="0.2">
      <c r="A1596" s="15" t="s">
        <v>105</v>
      </c>
      <c r="B1596" s="10" t="s">
        <v>1693</v>
      </c>
      <c r="C1596" s="11">
        <f t="shared" si="863"/>
        <v>5.1338999999999997</v>
      </c>
      <c r="D1596" s="11">
        <f t="shared" si="895"/>
        <v>80</v>
      </c>
      <c r="E1596" s="11">
        <f t="shared" si="895"/>
        <v>35</v>
      </c>
      <c r="F1596" s="11">
        <f t="shared" si="895"/>
        <v>0</v>
      </c>
      <c r="G1596" s="11">
        <f t="shared" si="895"/>
        <v>3</v>
      </c>
      <c r="H1596" s="11">
        <f t="shared" si="895"/>
        <v>0</v>
      </c>
      <c r="I1596" s="11">
        <f t="shared" si="895"/>
        <v>3</v>
      </c>
      <c r="J1596" s="11">
        <f t="shared" si="895"/>
        <v>0</v>
      </c>
      <c r="K1596" s="11">
        <f t="shared" si="895"/>
        <v>0</v>
      </c>
      <c r="L1596" s="11">
        <f t="shared" si="895"/>
        <v>0</v>
      </c>
      <c r="M1596" s="11">
        <f t="shared" si="895"/>
        <v>0</v>
      </c>
      <c r="N1596" s="11">
        <f t="shared" si="895"/>
        <v>0</v>
      </c>
      <c r="O1596" s="11">
        <f t="shared" si="905"/>
        <v>0</v>
      </c>
      <c r="P1596" s="11">
        <f t="shared" si="905"/>
        <v>0</v>
      </c>
      <c r="Q1596" s="11">
        <f t="shared" si="905"/>
        <v>0</v>
      </c>
      <c r="R1596" s="11">
        <f t="shared" si="905"/>
        <v>0</v>
      </c>
      <c r="S1596" s="11">
        <f t="shared" si="905"/>
        <v>0</v>
      </c>
      <c r="T1596" s="11">
        <f t="shared" si="889"/>
        <v>630.82300164692447</v>
      </c>
      <c r="U1596" s="40">
        <f t="shared" si="864"/>
        <v>0.23</v>
      </c>
      <c r="V1596" s="11">
        <f t="shared" si="903"/>
        <v>46.446250344124067</v>
      </c>
      <c r="W1596" s="11">
        <f t="shared" si="903"/>
        <v>478015.64867237257</v>
      </c>
      <c r="X1596" s="11">
        <f t="shared" si="903"/>
        <v>11950.391216809314</v>
      </c>
      <c r="Y1596" s="11">
        <f t="shared" si="903"/>
        <v>15384.982055995431</v>
      </c>
      <c r="Z1596" s="11">
        <f t="shared" si="903"/>
        <v>1.28740405036741</v>
      </c>
      <c r="AA1596" s="11">
        <f t="shared" si="903"/>
        <v>27.527533309174217</v>
      </c>
      <c r="AB1596" s="11">
        <f t="shared" si="903"/>
        <v>492.82300164692435</v>
      </c>
      <c r="AC1596" s="11">
        <f t="shared" si="903"/>
        <v>222.82300164692444</v>
      </c>
      <c r="AD1596" s="11">
        <f t="shared" si="903"/>
        <v>128805.60073633367</v>
      </c>
      <c r="AE1596" s="11">
        <f t="shared" si="903"/>
        <v>7360.3200420762096</v>
      </c>
      <c r="AF1596" s="11">
        <f t="shared" si="902"/>
        <v>8548.9645189396306</v>
      </c>
      <c r="AG1596" s="11">
        <f t="shared" si="902"/>
        <v>1.1614935858859918</v>
      </c>
      <c r="AH1596" s="11">
        <f t="shared" si="902"/>
        <v>14.289387494642675</v>
      </c>
      <c r="AI1596" s="11">
        <f t="shared" si="902"/>
        <v>0</v>
      </c>
      <c r="AJ1596" s="11">
        <f t="shared" si="902"/>
        <v>0</v>
      </c>
      <c r="AK1596" s="11">
        <f t="shared" si="902"/>
        <v>0</v>
      </c>
      <c r="AL1596" s="11">
        <f t="shared" si="902"/>
        <v>0</v>
      </c>
      <c r="AM1596" s="11">
        <f t="shared" si="902"/>
        <v>0</v>
      </c>
      <c r="AN1596" s="11">
        <f t="shared" si="902"/>
        <v>0</v>
      </c>
      <c r="AO1596" s="11">
        <f t="shared" si="902"/>
        <v>0</v>
      </c>
      <c r="AP1596" s="11">
        <f t="shared" si="902"/>
        <v>0</v>
      </c>
      <c r="AQ1596" s="11">
        <f t="shared" si="902"/>
        <v>0</v>
      </c>
      <c r="AR1596" s="11">
        <f t="shared" si="902"/>
        <v>0</v>
      </c>
      <c r="AS1596" s="11">
        <f t="shared" si="902"/>
        <v>0</v>
      </c>
      <c r="AT1596" s="11">
        <f t="shared" si="902"/>
        <v>0</v>
      </c>
      <c r="AU1596" s="11">
        <f t="shared" si="902"/>
        <v>0</v>
      </c>
      <c r="AV1596" s="11">
        <f t="shared" si="907"/>
        <v>334199.77981651376</v>
      </c>
      <c r="AW1596" s="11">
        <f t="shared" si="907"/>
        <v>0</v>
      </c>
      <c r="AX1596" s="11">
        <f t="shared" si="907"/>
        <v>0</v>
      </c>
      <c r="AY1596" s="11">
        <f t="shared" si="907"/>
        <v>4893.2345024703864</v>
      </c>
      <c r="AZ1596" s="11">
        <f t="shared" si="906"/>
        <v>1</v>
      </c>
      <c r="BA1596" s="11">
        <f t="shared" si="904"/>
        <v>1</v>
      </c>
      <c r="BB1596" s="11">
        <f t="shared" si="904"/>
        <v>1</v>
      </c>
      <c r="BC1596" s="11">
        <f t="shared" si="901"/>
        <v>1</v>
      </c>
      <c r="BD1596" s="11">
        <f t="shared" si="901"/>
        <v>1</v>
      </c>
      <c r="BE1596" s="11">
        <f t="shared" si="901"/>
        <v>1</v>
      </c>
      <c r="BF1596" s="15" t="str">
        <f t="shared" si="865"/>
        <v>ČSN 42 6936</v>
      </c>
      <c r="BG1596" s="42">
        <v>5.1338999999999997</v>
      </c>
      <c r="BH1596" s="17">
        <f t="shared" si="866"/>
        <v>80</v>
      </c>
      <c r="BI1596" s="17">
        <f t="shared" si="867"/>
        <v>35</v>
      </c>
      <c r="BK1596" s="17">
        <f t="shared" si="868"/>
        <v>3</v>
      </c>
      <c r="BM1596" s="17">
        <f t="shared" si="890"/>
        <v>3</v>
      </c>
      <c r="BX1596" s="18">
        <f t="shared" si="892"/>
        <v>630.82300164692447</v>
      </c>
      <c r="BY1596" s="42">
        <v>0.23</v>
      </c>
      <c r="BZ1596" s="43">
        <f t="shared" si="869"/>
        <v>46.446250344124067</v>
      </c>
      <c r="CA1596" s="18">
        <f t="shared" si="896"/>
        <v>478015.64867237257</v>
      </c>
      <c r="CB1596" s="18">
        <f t="shared" si="891"/>
        <v>11950.391216809314</v>
      </c>
      <c r="CC1596" s="18">
        <f t="shared" si="897"/>
        <v>15384.982055995431</v>
      </c>
      <c r="CD1596" s="25">
        <f t="shared" si="872"/>
        <v>1.28740405036741</v>
      </c>
      <c r="CE1596" s="26">
        <f t="shared" si="873"/>
        <v>27.527533309174217</v>
      </c>
      <c r="CF1596" s="18">
        <f t="shared" si="874"/>
        <v>492.82300164692435</v>
      </c>
      <c r="CG1596" s="18">
        <f t="shared" si="875"/>
        <v>222.82300164692444</v>
      </c>
      <c r="CH1596" s="18">
        <f t="shared" si="898"/>
        <v>128805.60073633367</v>
      </c>
      <c r="CI1596" s="18">
        <f t="shared" si="899"/>
        <v>7360.3200420762096</v>
      </c>
      <c r="CJ1596" s="18">
        <f t="shared" si="900"/>
        <v>8548.9645189396306</v>
      </c>
      <c r="CK1596" s="25">
        <f t="shared" si="879"/>
        <v>1.1614935858859918</v>
      </c>
      <c r="CL1596" s="26">
        <f t="shared" si="880"/>
        <v>14.289387494642675</v>
      </c>
      <c r="CZ1596" s="18">
        <f t="shared" si="881"/>
        <v>334199.77981651376</v>
      </c>
      <c r="DC1596" s="18">
        <f t="shared" si="882"/>
        <v>4893.2345024703864</v>
      </c>
      <c r="DD1596" s="17">
        <f t="shared" si="883"/>
        <v>1</v>
      </c>
      <c r="DE1596" s="17">
        <f t="shared" si="884"/>
        <v>1</v>
      </c>
      <c r="DF1596" s="17">
        <f t="shared" si="885"/>
        <v>1</v>
      </c>
      <c r="DG1596" s="17">
        <f t="shared" si="886"/>
        <v>1</v>
      </c>
      <c r="DH1596" s="17">
        <f t="shared" si="887"/>
        <v>1</v>
      </c>
      <c r="DI1596" s="17">
        <f t="shared" si="888"/>
        <v>1</v>
      </c>
      <c r="DJ1596" s="20" t="s">
        <v>1594</v>
      </c>
    </row>
    <row r="1597" spans="1:114" x14ac:dyDescent="0.2">
      <c r="A1597" s="15" t="s">
        <v>105</v>
      </c>
      <c r="B1597" s="10" t="s">
        <v>1694</v>
      </c>
      <c r="C1597" s="11">
        <f t="shared" si="863"/>
        <v>3.6423999999999999</v>
      </c>
      <c r="D1597" s="11">
        <f t="shared" si="895"/>
        <v>80</v>
      </c>
      <c r="E1597" s="11">
        <f t="shared" si="895"/>
        <v>40</v>
      </c>
      <c r="F1597" s="11">
        <f t="shared" si="895"/>
        <v>0</v>
      </c>
      <c r="G1597" s="11">
        <f t="shared" si="895"/>
        <v>2</v>
      </c>
      <c r="H1597" s="11">
        <f t="shared" si="895"/>
        <v>0</v>
      </c>
      <c r="I1597" s="11">
        <f t="shared" si="895"/>
        <v>2</v>
      </c>
      <c r="J1597" s="11">
        <f t="shared" si="895"/>
        <v>0</v>
      </c>
      <c r="K1597" s="11">
        <f t="shared" si="895"/>
        <v>0</v>
      </c>
      <c r="L1597" s="11">
        <f t="shared" si="895"/>
        <v>0</v>
      </c>
      <c r="M1597" s="11">
        <f t="shared" si="895"/>
        <v>0</v>
      </c>
      <c r="N1597" s="11">
        <f t="shared" si="895"/>
        <v>0</v>
      </c>
      <c r="O1597" s="11">
        <f t="shared" si="905"/>
        <v>0</v>
      </c>
      <c r="P1597" s="11">
        <f t="shared" si="905"/>
        <v>0</v>
      </c>
      <c r="Q1597" s="11">
        <f t="shared" si="905"/>
        <v>0</v>
      </c>
      <c r="R1597" s="11">
        <f t="shared" si="905"/>
        <v>0</v>
      </c>
      <c r="S1597" s="11">
        <f t="shared" si="905"/>
        <v>0</v>
      </c>
      <c r="T1597" s="11">
        <f t="shared" si="889"/>
        <v>453.6991118430775</v>
      </c>
      <c r="U1597" s="40">
        <f t="shared" si="864"/>
        <v>0.24</v>
      </c>
      <c r="V1597" s="11">
        <f t="shared" si="903"/>
        <v>67.3866172747056</v>
      </c>
      <c r="W1597" s="11">
        <f t="shared" si="903"/>
        <v>373569.21117451048</v>
      </c>
      <c r="X1597" s="11">
        <f t="shared" si="903"/>
        <v>9339.2302793627623</v>
      </c>
      <c r="Y1597" s="11">
        <f t="shared" si="903"/>
        <v>11607.834693017458</v>
      </c>
      <c r="Z1597" s="11">
        <f t="shared" si="903"/>
        <v>1.24291128345638</v>
      </c>
      <c r="AA1597" s="11">
        <f t="shared" si="903"/>
        <v>28.694692370235529</v>
      </c>
      <c r="AB1597" s="11">
        <f t="shared" si="903"/>
        <v>325.6991118430775</v>
      </c>
      <c r="AC1597" s="11">
        <f t="shared" si="903"/>
        <v>165.6991118430775</v>
      </c>
      <c r="AD1597" s="11">
        <f t="shared" si="903"/>
        <v>127215.46819104324</v>
      </c>
      <c r="AE1597" s="11">
        <f t="shared" si="903"/>
        <v>6360.7734095521619</v>
      </c>
      <c r="AF1597" s="11">
        <f t="shared" si="902"/>
        <v>7173.852456155907</v>
      </c>
      <c r="AG1597" s="11">
        <f t="shared" si="902"/>
        <v>1.1278270729441047</v>
      </c>
      <c r="AH1597" s="11">
        <f t="shared" si="902"/>
        <v>16.745032537210434</v>
      </c>
      <c r="AI1597" s="11">
        <f t="shared" si="902"/>
        <v>0</v>
      </c>
      <c r="AJ1597" s="11">
        <f t="shared" si="902"/>
        <v>0</v>
      </c>
      <c r="AK1597" s="11">
        <f t="shared" si="902"/>
        <v>0</v>
      </c>
      <c r="AL1597" s="11">
        <f t="shared" si="902"/>
        <v>0</v>
      </c>
      <c r="AM1597" s="11">
        <f t="shared" si="902"/>
        <v>0</v>
      </c>
      <c r="AN1597" s="11">
        <f t="shared" si="902"/>
        <v>0</v>
      </c>
      <c r="AO1597" s="11">
        <f t="shared" si="902"/>
        <v>0</v>
      </c>
      <c r="AP1597" s="11">
        <f t="shared" si="902"/>
        <v>0</v>
      </c>
      <c r="AQ1597" s="11">
        <f t="shared" si="902"/>
        <v>0</v>
      </c>
      <c r="AR1597" s="11">
        <f t="shared" si="902"/>
        <v>0</v>
      </c>
      <c r="AS1597" s="11">
        <f t="shared" si="902"/>
        <v>0</v>
      </c>
      <c r="AT1597" s="11">
        <f t="shared" si="902"/>
        <v>0</v>
      </c>
      <c r="AU1597" s="11">
        <f t="shared" si="902"/>
        <v>0</v>
      </c>
      <c r="AV1597" s="11">
        <f t="shared" si="907"/>
        <v>302941.24137931032</v>
      </c>
      <c r="AW1597" s="11">
        <f t="shared" si="907"/>
        <v>0</v>
      </c>
      <c r="AX1597" s="11">
        <f t="shared" si="907"/>
        <v>0</v>
      </c>
      <c r="AY1597" s="11">
        <f t="shared" si="907"/>
        <v>5912.5486677646159</v>
      </c>
      <c r="AZ1597" s="11">
        <f t="shared" si="906"/>
        <v>1</v>
      </c>
      <c r="BA1597" s="11">
        <f t="shared" si="904"/>
        <v>1</v>
      </c>
      <c r="BB1597" s="11">
        <f t="shared" si="904"/>
        <v>1</v>
      </c>
      <c r="BC1597" s="11">
        <f t="shared" si="901"/>
        <v>2</v>
      </c>
      <c r="BD1597" s="11">
        <f t="shared" si="901"/>
        <v>4</v>
      </c>
      <c r="BE1597" s="11">
        <f t="shared" si="901"/>
        <v>4</v>
      </c>
      <c r="BF1597" s="15" t="str">
        <f t="shared" si="865"/>
        <v>ČSN 42 6936</v>
      </c>
      <c r="BG1597" s="42">
        <v>3.6423999999999999</v>
      </c>
      <c r="BH1597" s="17">
        <f t="shared" si="866"/>
        <v>80</v>
      </c>
      <c r="BI1597" s="17">
        <f t="shared" si="867"/>
        <v>40</v>
      </c>
      <c r="BK1597" s="17">
        <f t="shared" si="868"/>
        <v>2</v>
      </c>
      <c r="BM1597" s="17">
        <f t="shared" si="890"/>
        <v>2</v>
      </c>
      <c r="BX1597" s="18">
        <f t="shared" si="892"/>
        <v>453.6991118430775</v>
      </c>
      <c r="BY1597" s="42">
        <v>0.24</v>
      </c>
      <c r="BZ1597" s="43">
        <f t="shared" si="869"/>
        <v>67.3866172747056</v>
      </c>
      <c r="CA1597" s="18">
        <f t="shared" si="896"/>
        <v>373569.21117451048</v>
      </c>
      <c r="CB1597" s="18">
        <f t="shared" si="891"/>
        <v>9339.2302793627623</v>
      </c>
      <c r="CC1597" s="18">
        <f t="shared" si="897"/>
        <v>11607.834693017458</v>
      </c>
      <c r="CD1597" s="25">
        <f t="shared" si="872"/>
        <v>1.24291128345638</v>
      </c>
      <c r="CE1597" s="26">
        <f t="shared" si="873"/>
        <v>28.694692370235529</v>
      </c>
      <c r="CF1597" s="18">
        <f t="shared" si="874"/>
        <v>325.6991118430775</v>
      </c>
      <c r="CG1597" s="18">
        <f t="shared" si="875"/>
        <v>165.6991118430775</v>
      </c>
      <c r="CH1597" s="18">
        <f t="shared" si="898"/>
        <v>127215.46819104324</v>
      </c>
      <c r="CI1597" s="18">
        <f t="shared" si="899"/>
        <v>6360.7734095521619</v>
      </c>
      <c r="CJ1597" s="18">
        <f t="shared" si="900"/>
        <v>7173.852456155907</v>
      </c>
      <c r="CK1597" s="25">
        <f t="shared" si="879"/>
        <v>1.1278270729441047</v>
      </c>
      <c r="CL1597" s="26">
        <f t="shared" si="880"/>
        <v>16.745032537210434</v>
      </c>
      <c r="CZ1597" s="18">
        <f t="shared" si="881"/>
        <v>302941.24137931032</v>
      </c>
      <c r="DC1597" s="18">
        <f t="shared" si="882"/>
        <v>5912.5486677646159</v>
      </c>
      <c r="DD1597" s="17">
        <f t="shared" si="883"/>
        <v>1</v>
      </c>
      <c r="DE1597" s="17">
        <f t="shared" si="884"/>
        <v>1</v>
      </c>
      <c r="DF1597" s="17">
        <f t="shared" si="885"/>
        <v>1</v>
      </c>
      <c r="DG1597" s="17">
        <f t="shared" si="886"/>
        <v>2</v>
      </c>
      <c r="DH1597" s="17">
        <f t="shared" si="887"/>
        <v>4</v>
      </c>
      <c r="DI1597" s="17">
        <f t="shared" si="888"/>
        <v>4</v>
      </c>
      <c r="DJ1597" s="20" t="s">
        <v>1594</v>
      </c>
    </row>
    <row r="1598" spans="1:114" x14ac:dyDescent="0.2">
      <c r="A1598" s="15" t="s">
        <v>105</v>
      </c>
      <c r="B1598" s="10" t="s">
        <v>1695</v>
      </c>
      <c r="C1598" s="11">
        <f t="shared" si="863"/>
        <v>6.3113999999999999</v>
      </c>
      <c r="D1598" s="11">
        <f t="shared" si="895"/>
        <v>80</v>
      </c>
      <c r="E1598" s="11">
        <f t="shared" si="895"/>
        <v>60</v>
      </c>
      <c r="F1598" s="11">
        <f t="shared" si="895"/>
        <v>0</v>
      </c>
      <c r="G1598" s="11">
        <f t="shared" si="895"/>
        <v>3</v>
      </c>
      <c r="H1598" s="11">
        <f t="shared" si="895"/>
        <v>0</v>
      </c>
      <c r="I1598" s="11">
        <f t="shared" si="895"/>
        <v>3</v>
      </c>
      <c r="J1598" s="11">
        <f t="shared" si="895"/>
        <v>0</v>
      </c>
      <c r="K1598" s="11">
        <f t="shared" si="895"/>
        <v>0</v>
      </c>
      <c r="L1598" s="11">
        <f t="shared" si="895"/>
        <v>0</v>
      </c>
      <c r="M1598" s="11">
        <f t="shared" si="895"/>
        <v>0</v>
      </c>
      <c r="N1598" s="11">
        <f t="shared" si="895"/>
        <v>0</v>
      </c>
      <c r="O1598" s="11">
        <f t="shared" si="905"/>
        <v>0</v>
      </c>
      <c r="P1598" s="11">
        <f t="shared" si="905"/>
        <v>0</v>
      </c>
      <c r="Q1598" s="11">
        <f t="shared" si="905"/>
        <v>0</v>
      </c>
      <c r="R1598" s="11">
        <f t="shared" si="905"/>
        <v>0</v>
      </c>
      <c r="S1598" s="11">
        <f t="shared" si="905"/>
        <v>0</v>
      </c>
      <c r="T1598" s="11">
        <f t="shared" si="889"/>
        <v>780.82300164692447</v>
      </c>
      <c r="U1598" s="40">
        <f t="shared" si="864"/>
        <v>0.28000000000000003</v>
      </c>
      <c r="V1598" s="11">
        <f t="shared" si="903"/>
        <v>45.681018276464727</v>
      </c>
      <c r="W1598" s="11">
        <f t="shared" si="903"/>
        <v>700465.64867237257</v>
      </c>
      <c r="X1598" s="11">
        <f t="shared" si="903"/>
        <v>17511.641216809316</v>
      </c>
      <c r="Y1598" s="11">
        <f t="shared" si="903"/>
        <v>21159.982055995431</v>
      </c>
      <c r="Z1598" s="11">
        <f t="shared" si="903"/>
        <v>1.2083380303431581</v>
      </c>
      <c r="AA1598" s="11">
        <f t="shared" si="903"/>
        <v>29.951399632061747</v>
      </c>
      <c r="AB1598" s="11">
        <f t="shared" si="903"/>
        <v>492.82300164692435</v>
      </c>
      <c r="AC1598" s="11">
        <f t="shared" si="903"/>
        <v>372.82300164692441</v>
      </c>
      <c r="AD1598" s="11">
        <f t="shared" si="903"/>
        <v>448908.30771715636</v>
      </c>
      <c r="AE1598" s="11">
        <f t="shared" si="903"/>
        <v>14963.610257238546</v>
      </c>
      <c r="AF1598" s="11">
        <f t="shared" si="902"/>
        <v>17371.752039526189</v>
      </c>
      <c r="AG1598" s="11">
        <f t="shared" si="902"/>
        <v>1.1609332066853799</v>
      </c>
      <c r="AH1598" s="11">
        <f t="shared" si="902"/>
        <v>23.977423948885267</v>
      </c>
      <c r="AI1598" s="11">
        <f t="shared" si="902"/>
        <v>0</v>
      </c>
      <c r="AJ1598" s="11">
        <f t="shared" si="902"/>
        <v>0</v>
      </c>
      <c r="AK1598" s="11">
        <f t="shared" si="902"/>
        <v>0</v>
      </c>
      <c r="AL1598" s="11">
        <f t="shared" si="902"/>
        <v>0</v>
      </c>
      <c r="AM1598" s="11">
        <f t="shared" si="902"/>
        <v>0</v>
      </c>
      <c r="AN1598" s="11">
        <f t="shared" si="902"/>
        <v>0</v>
      </c>
      <c r="AO1598" s="11">
        <f t="shared" si="902"/>
        <v>0</v>
      </c>
      <c r="AP1598" s="11">
        <f t="shared" si="902"/>
        <v>0</v>
      </c>
      <c r="AQ1598" s="11">
        <f t="shared" si="902"/>
        <v>0</v>
      </c>
      <c r="AR1598" s="11">
        <f t="shared" si="902"/>
        <v>0</v>
      </c>
      <c r="AS1598" s="11">
        <f t="shared" si="902"/>
        <v>0</v>
      </c>
      <c r="AT1598" s="11">
        <f t="shared" si="902"/>
        <v>0</v>
      </c>
      <c r="AU1598" s="11">
        <f t="shared" si="902"/>
        <v>0</v>
      </c>
      <c r="AV1598" s="11">
        <f t="shared" si="907"/>
        <v>862536.76119402982</v>
      </c>
      <c r="AW1598" s="11">
        <f t="shared" si="907"/>
        <v>0</v>
      </c>
      <c r="AX1598" s="11">
        <f t="shared" si="907"/>
        <v>0</v>
      </c>
      <c r="AY1598" s="11">
        <f t="shared" si="907"/>
        <v>8743.2345024703864</v>
      </c>
      <c r="AZ1598" s="11">
        <f t="shared" si="906"/>
        <v>1</v>
      </c>
      <c r="BA1598" s="11">
        <f t="shared" si="904"/>
        <v>1</v>
      </c>
      <c r="BB1598" s="11">
        <f t="shared" si="904"/>
        <v>1</v>
      </c>
      <c r="BC1598" s="11">
        <f t="shared" si="901"/>
        <v>1</v>
      </c>
      <c r="BD1598" s="11">
        <f t="shared" si="901"/>
        <v>1</v>
      </c>
      <c r="BE1598" s="11">
        <f t="shared" si="901"/>
        <v>1</v>
      </c>
      <c r="BF1598" s="15" t="str">
        <f t="shared" si="865"/>
        <v>ČSN 42 6936</v>
      </c>
      <c r="BG1598" s="42">
        <v>6.3113999999999999</v>
      </c>
      <c r="BH1598" s="17">
        <f t="shared" si="866"/>
        <v>80</v>
      </c>
      <c r="BI1598" s="17">
        <f t="shared" si="867"/>
        <v>60</v>
      </c>
      <c r="BK1598" s="17">
        <f t="shared" si="868"/>
        <v>3</v>
      </c>
      <c r="BM1598" s="17">
        <f t="shared" si="890"/>
        <v>3</v>
      </c>
      <c r="BX1598" s="18">
        <f t="shared" si="892"/>
        <v>780.82300164692447</v>
      </c>
      <c r="BY1598" s="42">
        <v>0.28000000000000003</v>
      </c>
      <c r="BZ1598" s="43">
        <f t="shared" si="869"/>
        <v>45.681018276464727</v>
      </c>
      <c r="CA1598" s="18">
        <f t="shared" si="896"/>
        <v>700465.64867237257</v>
      </c>
      <c r="CB1598" s="18">
        <f t="shared" si="891"/>
        <v>17511.641216809316</v>
      </c>
      <c r="CC1598" s="18">
        <f t="shared" si="897"/>
        <v>21159.982055995431</v>
      </c>
      <c r="CD1598" s="25">
        <f t="shared" si="872"/>
        <v>1.2083380303431581</v>
      </c>
      <c r="CE1598" s="26">
        <f t="shared" si="873"/>
        <v>29.951399632061747</v>
      </c>
      <c r="CF1598" s="18">
        <f t="shared" si="874"/>
        <v>492.82300164692435</v>
      </c>
      <c r="CG1598" s="18">
        <f t="shared" si="875"/>
        <v>372.82300164692441</v>
      </c>
      <c r="CH1598" s="18">
        <f t="shared" si="898"/>
        <v>448908.30771715636</v>
      </c>
      <c r="CI1598" s="18">
        <f t="shared" si="899"/>
        <v>14963.610257238546</v>
      </c>
      <c r="CJ1598" s="18">
        <f t="shared" si="900"/>
        <v>17371.752039526189</v>
      </c>
      <c r="CK1598" s="25">
        <f t="shared" si="879"/>
        <v>1.1609332066853799</v>
      </c>
      <c r="CL1598" s="26">
        <f t="shared" si="880"/>
        <v>23.977423948885267</v>
      </c>
      <c r="CZ1598" s="18">
        <f t="shared" si="881"/>
        <v>862536.76119402982</v>
      </c>
      <c r="DC1598" s="18">
        <f t="shared" si="882"/>
        <v>8743.2345024703864</v>
      </c>
      <c r="DD1598" s="17">
        <f t="shared" si="883"/>
        <v>1</v>
      </c>
      <c r="DE1598" s="17">
        <f t="shared" si="884"/>
        <v>1</v>
      </c>
      <c r="DF1598" s="17">
        <f t="shared" si="885"/>
        <v>1</v>
      </c>
      <c r="DG1598" s="17">
        <f t="shared" si="886"/>
        <v>1</v>
      </c>
      <c r="DH1598" s="17">
        <f t="shared" si="887"/>
        <v>1</v>
      </c>
      <c r="DI1598" s="17">
        <f t="shared" si="888"/>
        <v>1</v>
      </c>
      <c r="DJ1598" s="20" t="s">
        <v>1594</v>
      </c>
    </row>
    <row r="1599" spans="1:114" x14ac:dyDescent="0.2">
      <c r="A1599" s="15" t="s">
        <v>105</v>
      </c>
      <c r="B1599" s="10" t="s">
        <v>1696</v>
      </c>
      <c r="C1599" s="11">
        <f t="shared" si="863"/>
        <v>3.9563999999999999</v>
      </c>
      <c r="D1599" s="11">
        <f t="shared" si="895"/>
        <v>90</v>
      </c>
      <c r="E1599" s="11">
        <f t="shared" si="895"/>
        <v>40</v>
      </c>
      <c r="F1599" s="11">
        <f t="shared" si="895"/>
        <v>0</v>
      </c>
      <c r="G1599" s="11">
        <f t="shared" si="895"/>
        <v>2</v>
      </c>
      <c r="H1599" s="11">
        <f t="shared" si="895"/>
        <v>0</v>
      </c>
      <c r="I1599" s="11">
        <f t="shared" si="895"/>
        <v>2</v>
      </c>
      <c r="J1599" s="11">
        <f t="shared" si="895"/>
        <v>0</v>
      </c>
      <c r="K1599" s="11">
        <f t="shared" si="895"/>
        <v>0</v>
      </c>
      <c r="L1599" s="11">
        <f t="shared" si="895"/>
        <v>0</v>
      </c>
      <c r="M1599" s="11">
        <f t="shared" si="895"/>
        <v>0</v>
      </c>
      <c r="N1599" s="11">
        <f t="shared" si="895"/>
        <v>0</v>
      </c>
      <c r="O1599" s="11">
        <f t="shared" si="905"/>
        <v>0</v>
      </c>
      <c r="P1599" s="11">
        <f t="shared" si="905"/>
        <v>0</v>
      </c>
      <c r="Q1599" s="11">
        <f t="shared" si="905"/>
        <v>0</v>
      </c>
      <c r="R1599" s="11">
        <f t="shared" si="905"/>
        <v>0</v>
      </c>
      <c r="S1599" s="11">
        <f t="shared" si="905"/>
        <v>0</v>
      </c>
      <c r="T1599" s="11">
        <f t="shared" si="889"/>
        <v>493.6991118430775</v>
      </c>
      <c r="U1599" s="40">
        <f t="shared" si="864"/>
        <v>0.26</v>
      </c>
      <c r="V1599" s="11">
        <f t="shared" si="903"/>
        <v>67.087459373043771</v>
      </c>
      <c r="W1599" s="11">
        <f t="shared" si="903"/>
        <v>501323.36923409539</v>
      </c>
      <c r="X1599" s="11">
        <f t="shared" si="903"/>
        <v>11140.519316313232</v>
      </c>
      <c r="Y1599" s="11">
        <f t="shared" si="903"/>
        <v>13976.330252232845</v>
      </c>
      <c r="Z1599" s="11">
        <f t="shared" si="903"/>
        <v>1.2545492589171396</v>
      </c>
      <c r="AA1599" s="11">
        <f t="shared" si="903"/>
        <v>31.866018351786408</v>
      </c>
      <c r="AB1599" s="11">
        <f t="shared" si="903"/>
        <v>365.6991118430775</v>
      </c>
      <c r="AC1599" s="11">
        <f t="shared" si="903"/>
        <v>165.6991118430775</v>
      </c>
      <c r="AD1599" s="11">
        <f t="shared" si="903"/>
        <v>141668.80152437655</v>
      </c>
      <c r="AE1599" s="11">
        <f t="shared" si="903"/>
        <v>7083.4400762188279</v>
      </c>
      <c r="AF1599" s="11">
        <f t="shared" si="902"/>
        <v>7933.852456155907</v>
      </c>
      <c r="AG1599" s="11">
        <f t="shared" si="902"/>
        <v>1.1200564091439358</v>
      </c>
      <c r="AH1599" s="11">
        <f t="shared" si="902"/>
        <v>16.939708668204961</v>
      </c>
      <c r="AI1599" s="11">
        <f t="shared" si="902"/>
        <v>0</v>
      </c>
      <c r="AJ1599" s="11">
        <f t="shared" si="902"/>
        <v>0</v>
      </c>
      <c r="AK1599" s="11">
        <f t="shared" si="902"/>
        <v>0</v>
      </c>
      <c r="AL1599" s="11">
        <f t="shared" si="902"/>
        <v>0</v>
      </c>
      <c r="AM1599" s="11">
        <f t="shared" si="902"/>
        <v>0</v>
      </c>
      <c r="AN1599" s="11">
        <f t="shared" si="902"/>
        <v>0</v>
      </c>
      <c r="AO1599" s="11">
        <f t="shared" si="902"/>
        <v>0</v>
      </c>
      <c r="AP1599" s="11">
        <f t="shared" si="902"/>
        <v>0</v>
      </c>
      <c r="AQ1599" s="11">
        <f t="shared" si="902"/>
        <v>0</v>
      </c>
      <c r="AR1599" s="11">
        <f t="shared" si="902"/>
        <v>0</v>
      </c>
      <c r="AS1599" s="11">
        <f t="shared" si="902"/>
        <v>0</v>
      </c>
      <c r="AT1599" s="11">
        <f t="shared" si="902"/>
        <v>0</v>
      </c>
      <c r="AU1599" s="11">
        <f t="shared" si="902"/>
        <v>0</v>
      </c>
      <c r="AV1599" s="11">
        <f t="shared" si="907"/>
        <v>354994.79365079367</v>
      </c>
      <c r="AW1599" s="11">
        <f t="shared" si="907"/>
        <v>0</v>
      </c>
      <c r="AX1599" s="11">
        <f t="shared" si="907"/>
        <v>0</v>
      </c>
      <c r="AY1599" s="11">
        <f t="shared" si="907"/>
        <v>6672.5486677646159</v>
      </c>
      <c r="AZ1599" s="11">
        <f t="shared" si="906"/>
        <v>1</v>
      </c>
      <c r="BA1599" s="11">
        <f t="shared" si="904"/>
        <v>1</v>
      </c>
      <c r="BB1599" s="11">
        <f t="shared" si="904"/>
        <v>1</v>
      </c>
      <c r="BC1599" s="11">
        <f t="shared" si="901"/>
        <v>3</v>
      </c>
      <c r="BD1599" s="11">
        <f t="shared" si="901"/>
        <v>4</v>
      </c>
      <c r="BE1599" s="11">
        <f t="shared" si="901"/>
        <v>4</v>
      </c>
      <c r="BF1599" s="15" t="str">
        <f t="shared" si="865"/>
        <v>ČSN 42 6936</v>
      </c>
      <c r="BG1599" s="42">
        <v>3.9563999999999999</v>
      </c>
      <c r="BH1599" s="17">
        <f t="shared" si="866"/>
        <v>90</v>
      </c>
      <c r="BI1599" s="17">
        <f t="shared" si="867"/>
        <v>40</v>
      </c>
      <c r="BK1599" s="17">
        <f t="shared" si="868"/>
        <v>2</v>
      </c>
      <c r="BM1599" s="17">
        <f t="shared" si="890"/>
        <v>2</v>
      </c>
      <c r="BX1599" s="18">
        <f t="shared" si="892"/>
        <v>493.6991118430775</v>
      </c>
      <c r="BY1599" s="42">
        <v>0.26</v>
      </c>
      <c r="BZ1599" s="43">
        <f t="shared" si="869"/>
        <v>67.087459373043771</v>
      </c>
      <c r="CA1599" s="18">
        <f t="shared" si="896"/>
        <v>501323.36923409539</v>
      </c>
      <c r="CB1599" s="18">
        <f t="shared" si="891"/>
        <v>11140.519316313232</v>
      </c>
      <c r="CC1599" s="18">
        <f t="shared" si="897"/>
        <v>13976.330252232845</v>
      </c>
      <c r="CD1599" s="25">
        <f t="shared" si="872"/>
        <v>1.2545492589171396</v>
      </c>
      <c r="CE1599" s="26">
        <f t="shared" si="873"/>
        <v>31.866018351786408</v>
      </c>
      <c r="CF1599" s="18">
        <f t="shared" si="874"/>
        <v>365.6991118430775</v>
      </c>
      <c r="CG1599" s="18">
        <f t="shared" si="875"/>
        <v>165.6991118430775</v>
      </c>
      <c r="CH1599" s="18">
        <f t="shared" si="898"/>
        <v>141668.80152437655</v>
      </c>
      <c r="CI1599" s="18">
        <f t="shared" si="899"/>
        <v>7083.4400762188279</v>
      </c>
      <c r="CJ1599" s="18">
        <f t="shared" si="900"/>
        <v>7933.852456155907</v>
      </c>
      <c r="CK1599" s="25">
        <f t="shared" si="879"/>
        <v>1.1200564091439358</v>
      </c>
      <c r="CL1599" s="26">
        <f t="shared" si="880"/>
        <v>16.939708668204961</v>
      </c>
      <c r="CZ1599" s="18">
        <f t="shared" si="881"/>
        <v>354994.79365079367</v>
      </c>
      <c r="DC1599" s="18">
        <f t="shared" si="882"/>
        <v>6672.5486677646159</v>
      </c>
      <c r="DD1599" s="17">
        <f t="shared" si="883"/>
        <v>1</v>
      </c>
      <c r="DE1599" s="17">
        <f t="shared" si="884"/>
        <v>1</v>
      </c>
      <c r="DF1599" s="17">
        <f t="shared" si="885"/>
        <v>1</v>
      </c>
      <c r="DG1599" s="17">
        <f t="shared" si="886"/>
        <v>3</v>
      </c>
      <c r="DH1599" s="17">
        <f t="shared" si="887"/>
        <v>4</v>
      </c>
      <c r="DI1599" s="17">
        <f t="shared" si="888"/>
        <v>4</v>
      </c>
      <c r="DJ1599" s="20" t="s">
        <v>1594</v>
      </c>
    </row>
    <row r="1600" spans="1:114" x14ac:dyDescent="0.2">
      <c r="A1600" s="15" t="s">
        <v>105</v>
      </c>
      <c r="B1600" s="10" t="s">
        <v>1697</v>
      </c>
      <c r="C1600" s="11">
        <f t="shared" si="863"/>
        <v>4.90625</v>
      </c>
      <c r="D1600" s="11">
        <f t="shared" si="895"/>
        <v>90</v>
      </c>
      <c r="E1600" s="11">
        <f t="shared" si="895"/>
        <v>40</v>
      </c>
      <c r="F1600" s="11">
        <f t="shared" si="895"/>
        <v>0</v>
      </c>
      <c r="G1600" s="11">
        <f t="shared" si="895"/>
        <v>2.5</v>
      </c>
      <c r="H1600" s="11">
        <f t="shared" si="895"/>
        <v>0</v>
      </c>
      <c r="I1600" s="11">
        <f t="shared" si="895"/>
        <v>2.5</v>
      </c>
      <c r="J1600" s="11">
        <f t="shared" si="895"/>
        <v>0</v>
      </c>
      <c r="K1600" s="11">
        <f t="shared" si="895"/>
        <v>0</v>
      </c>
      <c r="L1600" s="11">
        <f t="shared" si="895"/>
        <v>0</v>
      </c>
      <c r="M1600" s="11">
        <f t="shared" si="895"/>
        <v>0</v>
      </c>
      <c r="N1600" s="11">
        <f t="shared" si="895"/>
        <v>0</v>
      </c>
      <c r="O1600" s="11">
        <f t="shared" si="905"/>
        <v>0</v>
      </c>
      <c r="P1600" s="11">
        <f t="shared" si="905"/>
        <v>0</v>
      </c>
      <c r="Q1600" s="11">
        <f t="shared" si="905"/>
        <v>0</v>
      </c>
      <c r="R1600" s="11">
        <f t="shared" si="905"/>
        <v>0</v>
      </c>
      <c r="S1600" s="11">
        <f t="shared" si="905"/>
        <v>0</v>
      </c>
      <c r="T1600" s="11">
        <f t="shared" si="889"/>
        <v>608.90486225480868</v>
      </c>
      <c r="U1600" s="40">
        <f t="shared" si="864"/>
        <v>0.26</v>
      </c>
      <c r="V1600" s="11">
        <f t="shared" si="903"/>
        <v>54.394407339155215</v>
      </c>
      <c r="W1600" s="11">
        <f t="shared" si="903"/>
        <v>606895.47384405951</v>
      </c>
      <c r="X1600" s="11">
        <f t="shared" si="903"/>
        <v>13486.566085423545</v>
      </c>
      <c r="Y1600" s="11">
        <f t="shared" si="903"/>
        <v>17064.527823525677</v>
      </c>
      <c r="Z1600" s="11">
        <f t="shared" si="903"/>
        <v>1.2652982023325596</v>
      </c>
      <c r="AA1600" s="11">
        <f t="shared" si="903"/>
        <v>31.570555841091419</v>
      </c>
      <c r="AB1600" s="11">
        <f t="shared" si="903"/>
        <v>458.90486225480862</v>
      </c>
      <c r="AC1600" s="11">
        <f t="shared" si="903"/>
        <v>208.90486225480865</v>
      </c>
      <c r="AD1600" s="11">
        <f t="shared" si="903"/>
        <v>170172.12157703098</v>
      </c>
      <c r="AE1600" s="11">
        <f t="shared" si="903"/>
        <v>8508.6060788515497</v>
      </c>
      <c r="AF1600" s="11">
        <f t="shared" si="902"/>
        <v>9654.406267155462</v>
      </c>
      <c r="AG1600" s="11">
        <f t="shared" si="902"/>
        <v>1.1346636778910051</v>
      </c>
      <c r="AH1600" s="11">
        <f t="shared" si="902"/>
        <v>16.717428933234014</v>
      </c>
      <c r="AI1600" s="11">
        <f t="shared" si="902"/>
        <v>0</v>
      </c>
      <c r="AJ1600" s="11">
        <f t="shared" si="902"/>
        <v>0</v>
      </c>
      <c r="AK1600" s="11">
        <f t="shared" si="902"/>
        <v>0</v>
      </c>
      <c r="AL1600" s="11">
        <f t="shared" si="902"/>
        <v>0</v>
      </c>
      <c r="AM1600" s="11">
        <f t="shared" si="902"/>
        <v>0</v>
      </c>
      <c r="AN1600" s="11">
        <f t="shared" si="902"/>
        <v>0</v>
      </c>
      <c r="AO1600" s="11">
        <f t="shared" si="902"/>
        <v>0</v>
      </c>
      <c r="AP1600" s="11">
        <f t="shared" si="902"/>
        <v>0</v>
      </c>
      <c r="AQ1600" s="11">
        <f t="shared" si="902"/>
        <v>0</v>
      </c>
      <c r="AR1600" s="11">
        <f t="shared" si="902"/>
        <v>0</v>
      </c>
      <c r="AS1600" s="11">
        <f t="shared" si="902"/>
        <v>0</v>
      </c>
      <c r="AT1600" s="11">
        <f t="shared" si="902"/>
        <v>0</v>
      </c>
      <c r="AU1600" s="11">
        <f t="shared" si="902"/>
        <v>0</v>
      </c>
      <c r="AV1600" s="11">
        <f t="shared" si="907"/>
        <v>430664.0625</v>
      </c>
      <c r="AW1600" s="11">
        <f t="shared" si="907"/>
        <v>0</v>
      </c>
      <c r="AX1600" s="11">
        <f t="shared" si="907"/>
        <v>0</v>
      </c>
      <c r="AY1600" s="11">
        <f t="shared" si="907"/>
        <v>6538.3572933822134</v>
      </c>
      <c r="AZ1600" s="11">
        <f t="shared" si="906"/>
        <v>1</v>
      </c>
      <c r="BA1600" s="11">
        <f t="shared" si="904"/>
        <v>1</v>
      </c>
      <c r="BB1600" s="11">
        <f t="shared" si="904"/>
        <v>1</v>
      </c>
      <c r="BC1600" s="11">
        <f t="shared" si="901"/>
        <v>1</v>
      </c>
      <c r="BD1600" s="11">
        <f t="shared" si="901"/>
        <v>3</v>
      </c>
      <c r="BE1600" s="11">
        <f t="shared" si="901"/>
        <v>4</v>
      </c>
      <c r="BF1600" s="15" t="str">
        <f t="shared" si="865"/>
        <v>ČSN 42 6936</v>
      </c>
      <c r="BG1600" s="42">
        <v>4.90625</v>
      </c>
      <c r="BH1600" s="17">
        <f t="shared" si="866"/>
        <v>90</v>
      </c>
      <c r="BI1600" s="17">
        <f t="shared" si="867"/>
        <v>40</v>
      </c>
      <c r="BK1600" s="17">
        <f t="shared" si="868"/>
        <v>2.5</v>
      </c>
      <c r="BM1600" s="17">
        <f t="shared" si="890"/>
        <v>2.5</v>
      </c>
      <c r="BX1600" s="18">
        <f t="shared" si="892"/>
        <v>608.90486225480868</v>
      </c>
      <c r="BY1600" s="42">
        <v>0.26</v>
      </c>
      <c r="BZ1600" s="43">
        <f t="shared" si="869"/>
        <v>54.394407339155215</v>
      </c>
      <c r="CA1600" s="18">
        <f t="shared" si="896"/>
        <v>606895.47384405951</v>
      </c>
      <c r="CB1600" s="18">
        <f t="shared" si="891"/>
        <v>13486.566085423545</v>
      </c>
      <c r="CC1600" s="18">
        <f t="shared" si="897"/>
        <v>17064.527823525677</v>
      </c>
      <c r="CD1600" s="25">
        <f t="shared" si="872"/>
        <v>1.2652982023325596</v>
      </c>
      <c r="CE1600" s="26">
        <f t="shared" si="873"/>
        <v>31.570555841091419</v>
      </c>
      <c r="CF1600" s="18">
        <f t="shared" si="874"/>
        <v>458.90486225480862</v>
      </c>
      <c r="CG1600" s="18">
        <f t="shared" si="875"/>
        <v>208.90486225480865</v>
      </c>
      <c r="CH1600" s="18">
        <f t="shared" si="898"/>
        <v>170172.12157703098</v>
      </c>
      <c r="CI1600" s="18">
        <f t="shared" si="899"/>
        <v>8508.6060788515497</v>
      </c>
      <c r="CJ1600" s="18">
        <f t="shared" si="900"/>
        <v>9654.406267155462</v>
      </c>
      <c r="CK1600" s="25">
        <f t="shared" si="879"/>
        <v>1.1346636778910051</v>
      </c>
      <c r="CL1600" s="26">
        <f t="shared" si="880"/>
        <v>16.717428933234014</v>
      </c>
      <c r="CZ1600" s="18">
        <f t="shared" si="881"/>
        <v>430664.0625</v>
      </c>
      <c r="DC1600" s="18">
        <f t="shared" si="882"/>
        <v>6538.3572933822134</v>
      </c>
      <c r="DD1600" s="17">
        <f t="shared" si="883"/>
        <v>1</v>
      </c>
      <c r="DE1600" s="17">
        <f t="shared" si="884"/>
        <v>1</v>
      </c>
      <c r="DF1600" s="17">
        <f t="shared" si="885"/>
        <v>1</v>
      </c>
      <c r="DG1600" s="17">
        <f t="shared" si="886"/>
        <v>1</v>
      </c>
      <c r="DH1600" s="17">
        <f t="shared" si="887"/>
        <v>3</v>
      </c>
      <c r="DI1600" s="17">
        <f t="shared" si="888"/>
        <v>4</v>
      </c>
      <c r="DJ1600" s="20" t="s">
        <v>1594</v>
      </c>
    </row>
    <row r="1601" spans="1:114" x14ac:dyDescent="0.2">
      <c r="A1601" s="15" t="s">
        <v>105</v>
      </c>
      <c r="B1601" s="10" t="s">
        <v>1698</v>
      </c>
      <c r="C1601" s="11">
        <f t="shared" si="863"/>
        <v>5.8403999999999998</v>
      </c>
      <c r="D1601" s="11">
        <f t="shared" si="895"/>
        <v>90</v>
      </c>
      <c r="E1601" s="11">
        <f t="shared" si="895"/>
        <v>40</v>
      </c>
      <c r="F1601" s="11">
        <f t="shared" si="895"/>
        <v>0</v>
      </c>
      <c r="G1601" s="11">
        <f t="shared" si="895"/>
        <v>3</v>
      </c>
      <c r="H1601" s="11">
        <f t="shared" si="895"/>
        <v>0</v>
      </c>
      <c r="I1601" s="11">
        <f t="shared" si="895"/>
        <v>3</v>
      </c>
      <c r="J1601" s="11">
        <f t="shared" si="895"/>
        <v>0</v>
      </c>
      <c r="K1601" s="11">
        <f t="shared" si="895"/>
        <v>0</v>
      </c>
      <c r="L1601" s="11">
        <f t="shared" si="895"/>
        <v>0</v>
      </c>
      <c r="M1601" s="11">
        <f t="shared" si="895"/>
        <v>0</v>
      </c>
      <c r="N1601" s="11">
        <f t="shared" si="895"/>
        <v>0</v>
      </c>
      <c r="O1601" s="11">
        <f t="shared" si="905"/>
        <v>0</v>
      </c>
      <c r="P1601" s="11">
        <f t="shared" si="905"/>
        <v>0</v>
      </c>
      <c r="Q1601" s="11">
        <f t="shared" si="905"/>
        <v>0</v>
      </c>
      <c r="R1601" s="11">
        <f t="shared" si="905"/>
        <v>0</v>
      </c>
      <c r="S1601" s="11">
        <f t="shared" si="905"/>
        <v>0</v>
      </c>
      <c r="T1601" s="11">
        <f t="shared" si="889"/>
        <v>720.82300164692447</v>
      </c>
      <c r="U1601" s="40">
        <f t="shared" si="864"/>
        <v>0.26</v>
      </c>
      <c r="V1601" s="11">
        <f t="shared" si="903"/>
        <v>45.948893185436511</v>
      </c>
      <c r="W1601" s="11">
        <f t="shared" si="903"/>
        <v>704926.04427349998</v>
      </c>
      <c r="X1601" s="11">
        <f t="shared" si="903"/>
        <v>15665.023206077778</v>
      </c>
      <c r="Y1601" s="11">
        <f t="shared" si="903"/>
        <v>19994.097064230049</v>
      </c>
      <c r="Z1601" s="11">
        <f t="shared" si="903"/>
        <v>1.2763528531813895</v>
      </c>
      <c r="AA1601" s="11">
        <f t="shared" si="903"/>
        <v>31.27212978705882</v>
      </c>
      <c r="AB1601" s="11">
        <f t="shared" si="903"/>
        <v>552.82300164692435</v>
      </c>
      <c r="AC1601" s="11">
        <f t="shared" si="903"/>
        <v>252.82300164692444</v>
      </c>
      <c r="AD1601" s="11">
        <f t="shared" si="903"/>
        <v>196135.56709132509</v>
      </c>
      <c r="AE1601" s="11">
        <f t="shared" si="903"/>
        <v>9806.7783545662551</v>
      </c>
      <c r="AF1601" s="11">
        <f t="shared" si="902"/>
        <v>11273.522023056941</v>
      </c>
      <c r="AG1601" s="11">
        <f t="shared" si="902"/>
        <v>1.149564272328816</v>
      </c>
      <c r="AH1601" s="11">
        <f t="shared" si="902"/>
        <v>16.495438290611048</v>
      </c>
      <c r="AI1601" s="11">
        <f t="shared" si="902"/>
        <v>0</v>
      </c>
      <c r="AJ1601" s="11">
        <f t="shared" si="902"/>
        <v>0</v>
      </c>
      <c r="AK1601" s="11">
        <f t="shared" si="902"/>
        <v>0</v>
      </c>
      <c r="AL1601" s="11">
        <f t="shared" si="902"/>
        <v>0</v>
      </c>
      <c r="AM1601" s="11">
        <f t="shared" si="902"/>
        <v>0</v>
      </c>
      <c r="AN1601" s="11">
        <f t="shared" si="902"/>
        <v>0</v>
      </c>
      <c r="AO1601" s="11">
        <f t="shared" si="902"/>
        <v>0</v>
      </c>
      <c r="AP1601" s="11">
        <f t="shared" si="902"/>
        <v>0</v>
      </c>
      <c r="AQ1601" s="11">
        <f t="shared" si="902"/>
        <v>0</v>
      </c>
      <c r="AR1601" s="11">
        <f t="shared" si="902"/>
        <v>0</v>
      </c>
      <c r="AS1601" s="11">
        <f t="shared" si="902"/>
        <v>0</v>
      </c>
      <c r="AT1601" s="11">
        <f t="shared" si="902"/>
        <v>0</v>
      </c>
      <c r="AU1601" s="11">
        <f t="shared" si="902"/>
        <v>0</v>
      </c>
      <c r="AV1601" s="11">
        <f t="shared" si="907"/>
        <v>501385.20967741933</v>
      </c>
      <c r="AW1601" s="11">
        <f t="shared" si="907"/>
        <v>0</v>
      </c>
      <c r="AX1601" s="11">
        <f t="shared" si="907"/>
        <v>0</v>
      </c>
      <c r="AY1601" s="11">
        <f t="shared" si="907"/>
        <v>6403.2345024703864</v>
      </c>
      <c r="AZ1601" s="11">
        <f t="shared" si="906"/>
        <v>1</v>
      </c>
      <c r="BA1601" s="11">
        <f t="shared" si="904"/>
        <v>1</v>
      </c>
      <c r="BB1601" s="11">
        <f t="shared" si="904"/>
        <v>1</v>
      </c>
      <c r="BC1601" s="11">
        <f t="shared" si="901"/>
        <v>1</v>
      </c>
      <c r="BD1601" s="11">
        <f t="shared" si="901"/>
        <v>1</v>
      </c>
      <c r="BE1601" s="11">
        <f t="shared" si="901"/>
        <v>2</v>
      </c>
      <c r="BF1601" s="15" t="str">
        <f t="shared" si="865"/>
        <v>ČSN 42 6936</v>
      </c>
      <c r="BG1601" s="42">
        <v>5.8403999999999998</v>
      </c>
      <c r="BH1601" s="17">
        <f t="shared" si="866"/>
        <v>90</v>
      </c>
      <c r="BI1601" s="17">
        <f t="shared" si="867"/>
        <v>40</v>
      </c>
      <c r="BK1601" s="17">
        <f t="shared" si="868"/>
        <v>3</v>
      </c>
      <c r="BM1601" s="17">
        <f t="shared" si="890"/>
        <v>3</v>
      </c>
      <c r="BX1601" s="18">
        <f t="shared" si="892"/>
        <v>720.82300164692447</v>
      </c>
      <c r="BY1601" s="42">
        <v>0.26</v>
      </c>
      <c r="BZ1601" s="43">
        <f t="shared" si="869"/>
        <v>45.948893185436511</v>
      </c>
      <c r="CA1601" s="18">
        <f t="shared" si="896"/>
        <v>704926.04427349998</v>
      </c>
      <c r="CB1601" s="18">
        <f t="shared" si="891"/>
        <v>15665.023206077778</v>
      </c>
      <c r="CC1601" s="18">
        <f t="shared" si="897"/>
        <v>19994.097064230049</v>
      </c>
      <c r="CD1601" s="25">
        <f t="shared" si="872"/>
        <v>1.2763528531813895</v>
      </c>
      <c r="CE1601" s="26">
        <f t="shared" si="873"/>
        <v>31.27212978705882</v>
      </c>
      <c r="CF1601" s="18">
        <f t="shared" si="874"/>
        <v>552.82300164692435</v>
      </c>
      <c r="CG1601" s="18">
        <f t="shared" si="875"/>
        <v>252.82300164692444</v>
      </c>
      <c r="CH1601" s="18">
        <f t="shared" si="898"/>
        <v>196135.56709132509</v>
      </c>
      <c r="CI1601" s="18">
        <f t="shared" si="899"/>
        <v>9806.7783545662551</v>
      </c>
      <c r="CJ1601" s="18">
        <f t="shared" si="900"/>
        <v>11273.522023056941</v>
      </c>
      <c r="CK1601" s="25">
        <f t="shared" si="879"/>
        <v>1.149564272328816</v>
      </c>
      <c r="CL1601" s="26">
        <f t="shared" si="880"/>
        <v>16.495438290611048</v>
      </c>
      <c r="CZ1601" s="18">
        <f t="shared" si="881"/>
        <v>501385.20967741933</v>
      </c>
      <c r="DC1601" s="18">
        <f t="shared" si="882"/>
        <v>6403.2345024703864</v>
      </c>
      <c r="DD1601" s="17">
        <f t="shared" si="883"/>
        <v>1</v>
      </c>
      <c r="DE1601" s="17">
        <f t="shared" si="884"/>
        <v>1</v>
      </c>
      <c r="DF1601" s="17">
        <f t="shared" si="885"/>
        <v>1</v>
      </c>
      <c r="DG1601" s="17">
        <f t="shared" si="886"/>
        <v>1</v>
      </c>
      <c r="DH1601" s="17">
        <f t="shared" si="887"/>
        <v>1</v>
      </c>
      <c r="DI1601" s="17">
        <f t="shared" si="888"/>
        <v>2</v>
      </c>
      <c r="DJ1601" s="20" t="s">
        <v>1594</v>
      </c>
    </row>
    <row r="1602" spans="1:114" x14ac:dyDescent="0.2">
      <c r="A1602" s="15" t="s">
        <v>105</v>
      </c>
      <c r="B1602" s="10" t="s">
        <v>1699</v>
      </c>
      <c r="C1602" s="11">
        <f t="shared" si="863"/>
        <v>4.2704000000000004</v>
      </c>
      <c r="D1602" s="11">
        <f t="shared" si="895"/>
        <v>100</v>
      </c>
      <c r="E1602" s="11">
        <f t="shared" si="895"/>
        <v>40</v>
      </c>
      <c r="F1602" s="11">
        <f t="shared" si="895"/>
        <v>0</v>
      </c>
      <c r="G1602" s="11">
        <f t="shared" si="895"/>
        <v>2</v>
      </c>
      <c r="H1602" s="11">
        <f t="shared" si="895"/>
        <v>0</v>
      </c>
      <c r="I1602" s="11">
        <f t="shared" si="895"/>
        <v>2</v>
      </c>
      <c r="J1602" s="11">
        <f t="shared" si="895"/>
        <v>0</v>
      </c>
      <c r="K1602" s="11">
        <f t="shared" si="895"/>
        <v>0</v>
      </c>
      <c r="L1602" s="11">
        <f t="shared" si="895"/>
        <v>0</v>
      </c>
      <c r="M1602" s="11">
        <f t="shared" si="895"/>
        <v>0</v>
      </c>
      <c r="N1602" s="11">
        <f t="shared" si="895"/>
        <v>0</v>
      </c>
      <c r="O1602" s="11">
        <f t="shared" si="905"/>
        <v>0</v>
      </c>
      <c r="P1602" s="11">
        <f t="shared" si="905"/>
        <v>0</v>
      </c>
      <c r="Q1602" s="11">
        <f t="shared" si="905"/>
        <v>0</v>
      </c>
      <c r="R1602" s="11">
        <f t="shared" si="905"/>
        <v>0</v>
      </c>
      <c r="S1602" s="11">
        <f t="shared" si="905"/>
        <v>0</v>
      </c>
      <c r="T1602" s="11">
        <f t="shared" si="889"/>
        <v>533.6991118430775</v>
      </c>
      <c r="U1602" s="40">
        <f t="shared" si="864"/>
        <v>0.28000000000000003</v>
      </c>
      <c r="V1602" s="11">
        <f t="shared" si="903"/>
        <v>66.833144401793248</v>
      </c>
      <c r="W1602" s="11">
        <f t="shared" si="903"/>
        <v>653762.48288583406</v>
      </c>
      <c r="X1602" s="11">
        <f t="shared" si="903"/>
        <v>13075.249657716682</v>
      </c>
      <c r="Y1602" s="11">
        <f t="shared" si="903"/>
        <v>16544.825811448231</v>
      </c>
      <c r="Z1602" s="11">
        <f t="shared" si="903"/>
        <v>1.2653544861136852</v>
      </c>
      <c r="AA1602" s="11">
        <f t="shared" ref="AA1602:AJ1628" si="908">IF($A1602="x",CE1602,"")</f>
        <v>34.999493313781038</v>
      </c>
      <c r="AB1602" s="11">
        <f t="shared" si="908"/>
        <v>405.6991118430775</v>
      </c>
      <c r="AC1602" s="11">
        <f t="shared" si="908"/>
        <v>165.6991118430775</v>
      </c>
      <c r="AD1602" s="11">
        <f t="shared" si="908"/>
        <v>156122.13485770987</v>
      </c>
      <c r="AE1602" s="11">
        <f t="shared" si="908"/>
        <v>7806.1067428854931</v>
      </c>
      <c r="AF1602" s="11">
        <f t="shared" si="902"/>
        <v>8693.8524561559061</v>
      </c>
      <c r="AG1602" s="11">
        <f t="shared" si="902"/>
        <v>1.1137245162679215</v>
      </c>
      <c r="AH1602" s="11">
        <f t="shared" si="902"/>
        <v>17.103460958093002</v>
      </c>
      <c r="AI1602" s="11">
        <f t="shared" si="902"/>
        <v>0</v>
      </c>
      <c r="AJ1602" s="11">
        <f t="shared" si="902"/>
        <v>0</v>
      </c>
      <c r="AK1602" s="11">
        <f t="shared" si="902"/>
        <v>0</v>
      </c>
      <c r="AL1602" s="11">
        <f t="shared" si="902"/>
        <v>0</v>
      </c>
      <c r="AM1602" s="11">
        <f t="shared" si="902"/>
        <v>0</v>
      </c>
      <c r="AN1602" s="11">
        <f t="shared" si="902"/>
        <v>0</v>
      </c>
      <c r="AO1602" s="11">
        <f t="shared" si="902"/>
        <v>0</v>
      </c>
      <c r="AP1602" s="11">
        <f t="shared" si="902"/>
        <v>0</v>
      </c>
      <c r="AQ1602" s="11">
        <f t="shared" si="902"/>
        <v>0</v>
      </c>
      <c r="AR1602" s="11">
        <f t="shared" si="902"/>
        <v>0</v>
      </c>
      <c r="AS1602" s="11">
        <f t="shared" si="902"/>
        <v>0</v>
      </c>
      <c r="AT1602" s="11">
        <f t="shared" si="902"/>
        <v>0</v>
      </c>
      <c r="AU1602" s="11">
        <f t="shared" si="902"/>
        <v>0</v>
      </c>
      <c r="AV1602" s="11">
        <f t="shared" si="907"/>
        <v>407887.5294117647</v>
      </c>
      <c r="AW1602" s="11">
        <f t="shared" si="907"/>
        <v>0</v>
      </c>
      <c r="AX1602" s="11">
        <f t="shared" si="907"/>
        <v>0</v>
      </c>
      <c r="AY1602" s="11">
        <f t="shared" si="907"/>
        <v>7432.5486677646159</v>
      </c>
      <c r="AZ1602" s="11">
        <f t="shared" si="906"/>
        <v>1</v>
      </c>
      <c r="BA1602" s="11">
        <f t="shared" si="904"/>
        <v>1</v>
      </c>
      <c r="BB1602" s="11">
        <f t="shared" si="904"/>
        <v>1</v>
      </c>
      <c r="BC1602" s="11">
        <f t="shared" si="901"/>
        <v>4</v>
      </c>
      <c r="BD1602" s="11">
        <f t="shared" si="901"/>
        <v>4</v>
      </c>
      <c r="BE1602" s="11">
        <f t="shared" si="901"/>
        <v>4</v>
      </c>
      <c r="BF1602" s="15" t="str">
        <f t="shared" si="865"/>
        <v>ČSN 42 6936</v>
      </c>
      <c r="BG1602" s="42">
        <v>4.2704000000000004</v>
      </c>
      <c r="BH1602" s="17">
        <f t="shared" si="866"/>
        <v>100</v>
      </c>
      <c r="BI1602" s="17">
        <f t="shared" si="867"/>
        <v>40</v>
      </c>
      <c r="BK1602" s="17">
        <f t="shared" si="868"/>
        <v>2</v>
      </c>
      <c r="BM1602" s="17">
        <f t="shared" si="890"/>
        <v>2</v>
      </c>
      <c r="BX1602" s="18">
        <f t="shared" si="892"/>
        <v>533.6991118430775</v>
      </c>
      <c r="BY1602" s="42">
        <v>0.28000000000000003</v>
      </c>
      <c r="BZ1602" s="43">
        <f t="shared" si="869"/>
        <v>66.833144401793248</v>
      </c>
      <c r="CA1602" s="18">
        <f t="shared" si="896"/>
        <v>653762.48288583406</v>
      </c>
      <c r="CB1602" s="18">
        <f t="shared" si="891"/>
        <v>13075.249657716682</v>
      </c>
      <c r="CC1602" s="18">
        <f t="shared" si="897"/>
        <v>16544.825811448231</v>
      </c>
      <c r="CD1602" s="25">
        <f t="shared" si="872"/>
        <v>1.2653544861136852</v>
      </c>
      <c r="CE1602" s="26">
        <f t="shared" si="873"/>
        <v>34.999493313781038</v>
      </c>
      <c r="CF1602" s="18">
        <f t="shared" si="874"/>
        <v>405.6991118430775</v>
      </c>
      <c r="CG1602" s="18">
        <f t="shared" si="875"/>
        <v>165.6991118430775</v>
      </c>
      <c r="CH1602" s="18">
        <f t="shared" si="898"/>
        <v>156122.13485770987</v>
      </c>
      <c r="CI1602" s="18">
        <f t="shared" si="899"/>
        <v>7806.1067428854931</v>
      </c>
      <c r="CJ1602" s="18">
        <f t="shared" si="900"/>
        <v>8693.8524561559061</v>
      </c>
      <c r="CK1602" s="25">
        <f t="shared" si="879"/>
        <v>1.1137245162679215</v>
      </c>
      <c r="CL1602" s="26">
        <f t="shared" si="880"/>
        <v>17.103460958093002</v>
      </c>
      <c r="CZ1602" s="18">
        <f t="shared" si="881"/>
        <v>407887.5294117647</v>
      </c>
      <c r="DC1602" s="18">
        <f t="shared" si="882"/>
        <v>7432.5486677646159</v>
      </c>
      <c r="DD1602" s="17">
        <f t="shared" si="883"/>
        <v>1</v>
      </c>
      <c r="DE1602" s="17">
        <f t="shared" si="884"/>
        <v>1</v>
      </c>
      <c r="DF1602" s="17">
        <f t="shared" si="885"/>
        <v>1</v>
      </c>
      <c r="DG1602" s="17">
        <f t="shared" si="886"/>
        <v>4</v>
      </c>
      <c r="DH1602" s="17">
        <f t="shared" si="887"/>
        <v>4</v>
      </c>
      <c r="DI1602" s="17">
        <f t="shared" si="888"/>
        <v>4</v>
      </c>
      <c r="DJ1602" s="20" t="s">
        <v>1594</v>
      </c>
    </row>
    <row r="1603" spans="1:114" x14ac:dyDescent="0.2">
      <c r="A1603" s="15" t="s">
        <v>105</v>
      </c>
      <c r="B1603" s="10" t="s">
        <v>1700</v>
      </c>
      <c r="C1603" s="11">
        <f t="shared" si="863"/>
        <v>5.2987500000000001</v>
      </c>
      <c r="D1603" s="11">
        <f t="shared" si="895"/>
        <v>100</v>
      </c>
      <c r="E1603" s="11">
        <f t="shared" si="895"/>
        <v>40</v>
      </c>
      <c r="F1603" s="11">
        <f t="shared" si="895"/>
        <v>0</v>
      </c>
      <c r="G1603" s="11">
        <f t="shared" si="895"/>
        <v>2.5</v>
      </c>
      <c r="H1603" s="11">
        <f t="shared" si="895"/>
        <v>0</v>
      </c>
      <c r="I1603" s="11">
        <f t="shared" si="895"/>
        <v>2.5</v>
      </c>
      <c r="J1603" s="11">
        <f t="shared" ref="J1603:Q1649" si="909">IF($A1603="x",BN1603,"")</f>
        <v>0</v>
      </c>
      <c r="K1603" s="11">
        <f t="shared" si="909"/>
        <v>0</v>
      </c>
      <c r="L1603" s="11">
        <f t="shared" si="909"/>
        <v>0</v>
      </c>
      <c r="M1603" s="11">
        <f t="shared" si="909"/>
        <v>0</v>
      </c>
      <c r="N1603" s="11">
        <f t="shared" si="909"/>
        <v>0</v>
      </c>
      <c r="O1603" s="11">
        <f t="shared" si="905"/>
        <v>0</v>
      </c>
      <c r="P1603" s="11">
        <f t="shared" si="905"/>
        <v>0</v>
      </c>
      <c r="Q1603" s="11">
        <f t="shared" si="905"/>
        <v>0</v>
      </c>
      <c r="R1603" s="11">
        <f t="shared" si="905"/>
        <v>0</v>
      </c>
      <c r="S1603" s="11">
        <f t="shared" si="905"/>
        <v>0</v>
      </c>
      <c r="T1603" s="11">
        <f t="shared" si="889"/>
        <v>658.90486225480868</v>
      </c>
      <c r="U1603" s="40">
        <f t="shared" si="864"/>
        <v>0.28000000000000003</v>
      </c>
      <c r="V1603" s="11">
        <f t="shared" ref="V1603:AJ1637" si="910">IF($A1603="x",BZ1603,"")</f>
        <v>54.133444526204649</v>
      </c>
      <c r="W1603" s="11">
        <f t="shared" si="910"/>
        <v>793180.04030235321</v>
      </c>
      <c r="X1603" s="11">
        <f t="shared" si="910"/>
        <v>15863.600806047065</v>
      </c>
      <c r="Y1603" s="11">
        <f t="shared" si="910"/>
        <v>20234.05213479972</v>
      </c>
      <c r="Z1603" s="11">
        <f t="shared" si="910"/>
        <v>1.2755018474170554</v>
      </c>
      <c r="AA1603" s="11">
        <f t="shared" si="908"/>
        <v>34.695610391937379</v>
      </c>
      <c r="AB1603" s="11">
        <f t="shared" si="908"/>
        <v>508.90486225480856</v>
      </c>
      <c r="AC1603" s="11">
        <f t="shared" si="908"/>
        <v>208.90486225480865</v>
      </c>
      <c r="AD1603" s="11">
        <f t="shared" si="908"/>
        <v>187776.28824369764</v>
      </c>
      <c r="AE1603" s="11">
        <f t="shared" si="908"/>
        <v>9388.8144121848818</v>
      </c>
      <c r="AF1603" s="11">
        <f t="shared" si="902"/>
        <v>10591.906267155462</v>
      </c>
      <c r="AG1603" s="11">
        <f t="shared" si="902"/>
        <v>1.1281409773537752</v>
      </c>
      <c r="AH1603" s="11">
        <f t="shared" si="902"/>
        <v>16.881421706311183</v>
      </c>
      <c r="AI1603" s="11">
        <f t="shared" si="902"/>
        <v>0</v>
      </c>
      <c r="AJ1603" s="11">
        <f t="shared" si="902"/>
        <v>0</v>
      </c>
      <c r="AK1603" s="11">
        <f t="shared" si="902"/>
        <v>0</v>
      </c>
      <c r="AL1603" s="11">
        <f t="shared" si="902"/>
        <v>0</v>
      </c>
      <c r="AM1603" s="11">
        <f t="shared" si="902"/>
        <v>0</v>
      </c>
      <c r="AN1603" s="11">
        <f t="shared" si="902"/>
        <v>0</v>
      </c>
      <c r="AO1603" s="11">
        <f t="shared" si="902"/>
        <v>0</v>
      </c>
      <c r="AP1603" s="11">
        <f t="shared" si="902"/>
        <v>0</v>
      </c>
      <c r="AQ1603" s="11">
        <f t="shared" si="902"/>
        <v>0</v>
      </c>
      <c r="AR1603" s="11">
        <f t="shared" si="902"/>
        <v>0</v>
      </c>
      <c r="AS1603" s="11">
        <f t="shared" si="902"/>
        <v>0</v>
      </c>
      <c r="AT1603" s="11">
        <f t="shared" si="902"/>
        <v>0</v>
      </c>
      <c r="AU1603" s="11">
        <f t="shared" si="902"/>
        <v>0</v>
      </c>
      <c r="AV1603" s="11">
        <f t="shared" si="907"/>
        <v>495117.1875</v>
      </c>
      <c r="AW1603" s="11">
        <f t="shared" si="907"/>
        <v>0</v>
      </c>
      <c r="AX1603" s="11">
        <f t="shared" si="907"/>
        <v>0</v>
      </c>
      <c r="AY1603" s="11">
        <f t="shared" si="907"/>
        <v>7288.3572933822134</v>
      </c>
      <c r="AZ1603" s="11">
        <f t="shared" si="906"/>
        <v>1</v>
      </c>
      <c r="BA1603" s="11">
        <f t="shared" si="904"/>
        <v>1</v>
      </c>
      <c r="BB1603" s="11">
        <f t="shared" si="904"/>
        <v>1</v>
      </c>
      <c r="BC1603" s="11">
        <f t="shared" si="901"/>
        <v>2</v>
      </c>
      <c r="BD1603" s="11">
        <f t="shared" si="901"/>
        <v>4</v>
      </c>
      <c r="BE1603" s="11">
        <f t="shared" si="901"/>
        <v>4</v>
      </c>
      <c r="BF1603" s="15" t="str">
        <f t="shared" si="865"/>
        <v>ČSN 42 6936</v>
      </c>
      <c r="BG1603" s="42">
        <v>5.2987500000000001</v>
      </c>
      <c r="BH1603" s="17">
        <f t="shared" si="866"/>
        <v>100</v>
      </c>
      <c r="BI1603" s="17">
        <f t="shared" si="867"/>
        <v>40</v>
      </c>
      <c r="BK1603" s="17">
        <f t="shared" si="868"/>
        <v>2.5</v>
      </c>
      <c r="BM1603" s="17">
        <f t="shared" si="890"/>
        <v>2.5</v>
      </c>
      <c r="BX1603" s="18">
        <f t="shared" si="892"/>
        <v>658.90486225480868</v>
      </c>
      <c r="BY1603" s="42">
        <v>0.28000000000000003</v>
      </c>
      <c r="BZ1603" s="43">
        <f t="shared" si="869"/>
        <v>54.133444526204649</v>
      </c>
      <c r="CA1603" s="18">
        <f t="shared" si="896"/>
        <v>793180.04030235321</v>
      </c>
      <c r="CB1603" s="18">
        <f t="shared" si="891"/>
        <v>15863.600806047065</v>
      </c>
      <c r="CC1603" s="18">
        <f t="shared" si="897"/>
        <v>20234.05213479972</v>
      </c>
      <c r="CD1603" s="25">
        <f t="shared" si="872"/>
        <v>1.2755018474170554</v>
      </c>
      <c r="CE1603" s="26">
        <f t="shared" si="873"/>
        <v>34.695610391937379</v>
      </c>
      <c r="CF1603" s="18">
        <f t="shared" si="874"/>
        <v>508.90486225480856</v>
      </c>
      <c r="CG1603" s="18">
        <f t="shared" si="875"/>
        <v>208.90486225480865</v>
      </c>
      <c r="CH1603" s="18">
        <f t="shared" si="898"/>
        <v>187776.28824369764</v>
      </c>
      <c r="CI1603" s="18">
        <f t="shared" si="899"/>
        <v>9388.8144121848818</v>
      </c>
      <c r="CJ1603" s="18">
        <f t="shared" si="900"/>
        <v>10591.906267155462</v>
      </c>
      <c r="CK1603" s="25">
        <f t="shared" si="879"/>
        <v>1.1281409773537752</v>
      </c>
      <c r="CL1603" s="26">
        <f t="shared" si="880"/>
        <v>16.881421706311183</v>
      </c>
      <c r="CZ1603" s="18">
        <f t="shared" si="881"/>
        <v>495117.1875</v>
      </c>
      <c r="DC1603" s="18">
        <f t="shared" si="882"/>
        <v>7288.3572933822134</v>
      </c>
      <c r="DD1603" s="17">
        <f t="shared" si="883"/>
        <v>1</v>
      </c>
      <c r="DE1603" s="17">
        <f t="shared" si="884"/>
        <v>1</v>
      </c>
      <c r="DF1603" s="17">
        <f t="shared" si="885"/>
        <v>1</v>
      </c>
      <c r="DG1603" s="17">
        <f t="shared" si="886"/>
        <v>2</v>
      </c>
      <c r="DH1603" s="17">
        <f t="shared" si="887"/>
        <v>4</v>
      </c>
      <c r="DI1603" s="17">
        <f t="shared" si="888"/>
        <v>4</v>
      </c>
      <c r="DJ1603" s="20" t="s">
        <v>1594</v>
      </c>
    </row>
    <row r="1604" spans="1:114" x14ac:dyDescent="0.2">
      <c r="A1604" s="15" t="s">
        <v>105</v>
      </c>
      <c r="B1604" s="10" t="s">
        <v>1701</v>
      </c>
      <c r="C1604" s="11">
        <f t="shared" si="863"/>
        <v>5.7893749999999997</v>
      </c>
      <c r="D1604" s="11">
        <f t="shared" ref="D1604:I1646" si="911">IF($A1604="x",BH1604,"")</f>
        <v>100</v>
      </c>
      <c r="E1604" s="11">
        <f t="shared" si="911"/>
        <v>52.5</v>
      </c>
      <c r="F1604" s="11">
        <f t="shared" si="911"/>
        <v>0</v>
      </c>
      <c r="G1604" s="11">
        <f t="shared" si="911"/>
        <v>2.5</v>
      </c>
      <c r="H1604" s="11">
        <f t="shared" si="911"/>
        <v>0</v>
      </c>
      <c r="I1604" s="11">
        <f t="shared" si="911"/>
        <v>2.5</v>
      </c>
      <c r="J1604" s="11">
        <f t="shared" si="909"/>
        <v>0</v>
      </c>
      <c r="K1604" s="11">
        <f t="shared" si="909"/>
        <v>0</v>
      </c>
      <c r="L1604" s="11">
        <f t="shared" si="909"/>
        <v>0</v>
      </c>
      <c r="M1604" s="11">
        <f t="shared" si="909"/>
        <v>0</v>
      </c>
      <c r="N1604" s="11">
        <f t="shared" si="909"/>
        <v>0</v>
      </c>
      <c r="O1604" s="11">
        <f t="shared" si="905"/>
        <v>0</v>
      </c>
      <c r="P1604" s="11">
        <f t="shared" si="905"/>
        <v>0</v>
      </c>
      <c r="Q1604" s="11">
        <f t="shared" si="905"/>
        <v>0</v>
      </c>
      <c r="R1604" s="11">
        <f t="shared" si="905"/>
        <v>0</v>
      </c>
      <c r="S1604" s="11">
        <f t="shared" si="905"/>
        <v>0</v>
      </c>
      <c r="T1604" s="11">
        <f t="shared" si="889"/>
        <v>721.40486225480868</v>
      </c>
      <c r="U1604" s="40">
        <f t="shared" si="864"/>
        <v>0.30499999999999999</v>
      </c>
      <c r="V1604" s="11">
        <f t="shared" si="910"/>
        <v>53.858111051918392</v>
      </c>
      <c r="W1604" s="11">
        <f t="shared" si="910"/>
        <v>941747.74863568647</v>
      </c>
      <c r="X1604" s="11">
        <f t="shared" si="910"/>
        <v>18834.954972713731</v>
      </c>
      <c r="Y1604" s="11">
        <f t="shared" si="910"/>
        <v>23280.92713479972</v>
      </c>
      <c r="Z1604" s="11">
        <f t="shared" si="910"/>
        <v>1.2360489934022612</v>
      </c>
      <c r="AA1604" s="11">
        <f t="shared" si="908"/>
        <v>36.130815393601331</v>
      </c>
      <c r="AB1604" s="11">
        <f t="shared" si="908"/>
        <v>508.90486225480856</v>
      </c>
      <c r="AC1604" s="11">
        <f t="shared" si="908"/>
        <v>271.40486225480862</v>
      </c>
      <c r="AD1604" s="11">
        <f t="shared" si="908"/>
        <v>346727.38984830264</v>
      </c>
      <c r="AE1604" s="11">
        <f t="shared" si="908"/>
        <v>13208.662470411529</v>
      </c>
      <c r="AF1604" s="11">
        <f t="shared" si="902"/>
        <v>14905.374156248017</v>
      </c>
      <c r="AG1604" s="11">
        <f t="shared" si="902"/>
        <v>1.1284544661230658</v>
      </c>
      <c r="AH1604" s="11">
        <f t="shared" si="902"/>
        <v>21.923230122590244</v>
      </c>
      <c r="AI1604" s="11">
        <f t="shared" si="902"/>
        <v>0</v>
      </c>
      <c r="AJ1604" s="11">
        <f t="shared" si="902"/>
        <v>0</v>
      </c>
      <c r="AK1604" s="11">
        <f t="shared" ref="AK1604:AU1627" si="912">IF($A1604="x",CO1604,"")</f>
        <v>0</v>
      </c>
      <c r="AL1604" s="11">
        <f t="shared" si="912"/>
        <v>0</v>
      </c>
      <c r="AM1604" s="11">
        <f t="shared" si="912"/>
        <v>0</v>
      </c>
      <c r="AN1604" s="11">
        <f t="shared" si="912"/>
        <v>0</v>
      </c>
      <c r="AO1604" s="11">
        <f t="shared" si="912"/>
        <v>0</v>
      </c>
      <c r="AP1604" s="11">
        <f t="shared" si="912"/>
        <v>0</v>
      </c>
      <c r="AQ1604" s="11">
        <f t="shared" si="912"/>
        <v>0</v>
      </c>
      <c r="AR1604" s="11">
        <f t="shared" si="912"/>
        <v>0</v>
      </c>
      <c r="AS1604" s="11">
        <f t="shared" si="912"/>
        <v>0</v>
      </c>
      <c r="AT1604" s="11">
        <f t="shared" si="912"/>
        <v>0</v>
      </c>
      <c r="AU1604" s="11">
        <f t="shared" si="912"/>
        <v>0</v>
      </c>
      <c r="AV1604" s="11">
        <f t="shared" si="907"/>
        <v>805614.40677966096</v>
      </c>
      <c r="AW1604" s="11">
        <f t="shared" si="907"/>
        <v>0</v>
      </c>
      <c r="AX1604" s="11">
        <f t="shared" si="907"/>
        <v>0</v>
      </c>
      <c r="AY1604" s="11">
        <f t="shared" si="907"/>
        <v>9725.8572933822124</v>
      </c>
      <c r="AZ1604" s="11">
        <f t="shared" si="906"/>
        <v>1</v>
      </c>
      <c r="BA1604" s="11">
        <f t="shared" si="904"/>
        <v>1</v>
      </c>
      <c r="BB1604" s="11">
        <f t="shared" si="904"/>
        <v>1</v>
      </c>
      <c r="BC1604" s="11">
        <f t="shared" si="901"/>
        <v>2</v>
      </c>
      <c r="BD1604" s="11">
        <f t="shared" si="901"/>
        <v>4</v>
      </c>
      <c r="BE1604" s="11">
        <f t="shared" si="901"/>
        <v>4</v>
      </c>
      <c r="BF1604" s="15" t="str">
        <f t="shared" si="865"/>
        <v>ČSN 42 6936</v>
      </c>
      <c r="BG1604" s="42">
        <v>5.7893749999999997</v>
      </c>
      <c r="BH1604" s="17">
        <f t="shared" si="866"/>
        <v>100</v>
      </c>
      <c r="BI1604" s="17">
        <f t="shared" si="867"/>
        <v>52.5</v>
      </c>
      <c r="BK1604" s="17">
        <f t="shared" si="868"/>
        <v>2.5</v>
      </c>
      <c r="BM1604" s="17">
        <f t="shared" si="890"/>
        <v>2.5</v>
      </c>
      <c r="BX1604" s="18">
        <f t="shared" si="892"/>
        <v>721.40486225480868</v>
      </c>
      <c r="BY1604" s="42">
        <v>0.30499999999999999</v>
      </c>
      <c r="BZ1604" s="43">
        <f t="shared" si="869"/>
        <v>53.858111051918392</v>
      </c>
      <c r="CA1604" s="18">
        <f t="shared" si="896"/>
        <v>941747.74863568647</v>
      </c>
      <c r="CB1604" s="18">
        <f t="shared" si="891"/>
        <v>18834.954972713731</v>
      </c>
      <c r="CC1604" s="18">
        <f t="shared" si="897"/>
        <v>23280.92713479972</v>
      </c>
      <c r="CD1604" s="25">
        <f t="shared" si="872"/>
        <v>1.2360489934022612</v>
      </c>
      <c r="CE1604" s="26">
        <f t="shared" si="873"/>
        <v>36.130815393601331</v>
      </c>
      <c r="CF1604" s="18">
        <f t="shared" si="874"/>
        <v>508.90486225480856</v>
      </c>
      <c r="CG1604" s="18">
        <f t="shared" si="875"/>
        <v>271.40486225480862</v>
      </c>
      <c r="CH1604" s="18">
        <f t="shared" si="898"/>
        <v>346727.38984830264</v>
      </c>
      <c r="CI1604" s="18">
        <f t="shared" si="899"/>
        <v>13208.662470411529</v>
      </c>
      <c r="CJ1604" s="18">
        <f t="shared" si="900"/>
        <v>14905.374156248017</v>
      </c>
      <c r="CK1604" s="25">
        <f t="shared" si="879"/>
        <v>1.1284544661230658</v>
      </c>
      <c r="CL1604" s="26">
        <f t="shared" si="880"/>
        <v>21.923230122590244</v>
      </c>
      <c r="CZ1604" s="18">
        <f t="shared" si="881"/>
        <v>805614.40677966096</v>
      </c>
      <c r="DC1604" s="18">
        <f t="shared" si="882"/>
        <v>9725.8572933822124</v>
      </c>
      <c r="DD1604" s="17">
        <f t="shared" si="883"/>
        <v>1</v>
      </c>
      <c r="DE1604" s="17">
        <f t="shared" si="884"/>
        <v>1</v>
      </c>
      <c r="DF1604" s="17">
        <f t="shared" si="885"/>
        <v>1</v>
      </c>
      <c r="DG1604" s="17">
        <f t="shared" si="886"/>
        <v>2</v>
      </c>
      <c r="DH1604" s="17">
        <f t="shared" si="887"/>
        <v>4</v>
      </c>
      <c r="DI1604" s="17">
        <f t="shared" si="888"/>
        <v>4</v>
      </c>
      <c r="DJ1604" s="20" t="s">
        <v>1594</v>
      </c>
    </row>
    <row r="1605" spans="1:114" x14ac:dyDescent="0.2">
      <c r="A1605" s="15" t="s">
        <v>105</v>
      </c>
      <c r="B1605" s="10" t="s">
        <v>1702</v>
      </c>
      <c r="C1605" s="11">
        <f t="shared" si="863"/>
        <v>6.90015</v>
      </c>
      <c r="D1605" s="11">
        <f t="shared" si="911"/>
        <v>100</v>
      </c>
      <c r="E1605" s="11">
        <f t="shared" si="911"/>
        <v>52.5</v>
      </c>
      <c r="F1605" s="11">
        <f t="shared" si="911"/>
        <v>0</v>
      </c>
      <c r="G1605" s="11">
        <f t="shared" si="911"/>
        <v>3</v>
      </c>
      <c r="H1605" s="11">
        <f t="shared" si="911"/>
        <v>0</v>
      </c>
      <c r="I1605" s="11">
        <f t="shared" si="911"/>
        <v>3</v>
      </c>
      <c r="J1605" s="11">
        <f t="shared" si="909"/>
        <v>0</v>
      </c>
      <c r="K1605" s="11">
        <f t="shared" si="909"/>
        <v>0</v>
      </c>
      <c r="L1605" s="11">
        <f t="shared" si="909"/>
        <v>0</v>
      </c>
      <c r="M1605" s="11">
        <f t="shared" si="909"/>
        <v>0</v>
      </c>
      <c r="N1605" s="11">
        <f t="shared" si="909"/>
        <v>0</v>
      </c>
      <c r="O1605" s="11">
        <f t="shared" si="905"/>
        <v>0</v>
      </c>
      <c r="P1605" s="11">
        <f t="shared" si="905"/>
        <v>0</v>
      </c>
      <c r="Q1605" s="11">
        <f t="shared" si="905"/>
        <v>0</v>
      </c>
      <c r="R1605" s="11">
        <f t="shared" si="905"/>
        <v>0</v>
      </c>
      <c r="S1605" s="11">
        <f t="shared" si="905"/>
        <v>0</v>
      </c>
      <c r="T1605" s="11">
        <f t="shared" si="889"/>
        <v>855.82300164692447</v>
      </c>
      <c r="U1605" s="40">
        <f t="shared" si="864"/>
        <v>0.30499999999999999</v>
      </c>
      <c r="V1605" s="11">
        <f t="shared" si="910"/>
        <v>45.398993845625398</v>
      </c>
      <c r="W1605" s="11">
        <f t="shared" si="910"/>
        <v>1099862.5899569734</v>
      </c>
      <c r="X1605" s="11">
        <f t="shared" si="910"/>
        <v>21997.251799139471</v>
      </c>
      <c r="Y1605" s="11">
        <f t="shared" si="910"/>
        <v>27385.712072464674</v>
      </c>
      <c r="Z1605" s="11">
        <f t="shared" si="910"/>
        <v>1.244960612467781</v>
      </c>
      <c r="AA1605" s="11">
        <f t="shared" si="908"/>
        <v>35.849015871305902</v>
      </c>
      <c r="AB1605" s="11">
        <f t="shared" si="908"/>
        <v>612.82300164692435</v>
      </c>
      <c r="AC1605" s="11">
        <f t="shared" si="908"/>
        <v>327.82300164692441</v>
      </c>
      <c r="AD1605" s="11">
        <f t="shared" si="908"/>
        <v>402987.05338136986</v>
      </c>
      <c r="AE1605" s="11">
        <f t="shared" si="908"/>
        <v>15351.887747861709</v>
      </c>
      <c r="AF1605" s="11">
        <f t="shared" si="908"/>
        <v>17498.040783350218</v>
      </c>
      <c r="AG1605" s="11">
        <f t="shared" si="908"/>
        <v>1.1397973376783865</v>
      </c>
      <c r="AH1605" s="11">
        <f t="shared" si="908"/>
        <v>21.69969200032013</v>
      </c>
      <c r="AI1605" s="11">
        <f t="shared" si="908"/>
        <v>0</v>
      </c>
      <c r="AJ1605" s="11">
        <f t="shared" si="908"/>
        <v>0</v>
      </c>
      <c r="AK1605" s="11">
        <f t="shared" si="912"/>
        <v>0</v>
      </c>
      <c r="AL1605" s="11">
        <f t="shared" si="912"/>
        <v>0</v>
      </c>
      <c r="AM1605" s="11">
        <f t="shared" si="912"/>
        <v>0</v>
      </c>
      <c r="AN1605" s="11">
        <f t="shared" si="912"/>
        <v>0</v>
      </c>
      <c r="AO1605" s="11">
        <f t="shared" si="912"/>
        <v>0</v>
      </c>
      <c r="AP1605" s="11">
        <f t="shared" si="912"/>
        <v>0</v>
      </c>
      <c r="AQ1605" s="11">
        <f t="shared" si="912"/>
        <v>0</v>
      </c>
      <c r="AR1605" s="11">
        <f t="shared" si="912"/>
        <v>0</v>
      </c>
      <c r="AS1605" s="11">
        <f t="shared" si="912"/>
        <v>0</v>
      </c>
      <c r="AT1605" s="11">
        <f t="shared" si="912"/>
        <v>0</v>
      </c>
      <c r="AU1605" s="11">
        <f t="shared" si="912"/>
        <v>0</v>
      </c>
      <c r="AV1605" s="11">
        <f t="shared" si="907"/>
        <v>944207.60068259388</v>
      </c>
      <c r="AW1605" s="11">
        <f t="shared" si="907"/>
        <v>0</v>
      </c>
      <c r="AX1605" s="11">
        <f t="shared" si="907"/>
        <v>0</v>
      </c>
      <c r="AY1605" s="11">
        <f t="shared" si="907"/>
        <v>9568.2345024703864</v>
      </c>
      <c r="AZ1605" s="11">
        <f t="shared" si="906"/>
        <v>1</v>
      </c>
      <c r="BA1605" s="11">
        <f t="shared" si="904"/>
        <v>1</v>
      </c>
      <c r="BB1605" s="11">
        <f t="shared" si="904"/>
        <v>1</v>
      </c>
      <c r="BC1605" s="11">
        <f t="shared" si="901"/>
        <v>1</v>
      </c>
      <c r="BD1605" s="11">
        <f t="shared" si="901"/>
        <v>2</v>
      </c>
      <c r="BE1605" s="11">
        <f t="shared" si="901"/>
        <v>3</v>
      </c>
      <c r="BF1605" s="15" t="str">
        <f t="shared" si="865"/>
        <v>ČSN 42 6936</v>
      </c>
      <c r="BG1605" s="42">
        <v>6.90015</v>
      </c>
      <c r="BH1605" s="17">
        <f t="shared" si="866"/>
        <v>100</v>
      </c>
      <c r="BI1605" s="17">
        <f t="shared" si="867"/>
        <v>52.5</v>
      </c>
      <c r="BK1605" s="17">
        <f t="shared" si="868"/>
        <v>3</v>
      </c>
      <c r="BM1605" s="17">
        <f t="shared" si="890"/>
        <v>3</v>
      </c>
      <c r="BX1605" s="18">
        <f t="shared" si="892"/>
        <v>855.82300164692447</v>
      </c>
      <c r="BY1605" s="42">
        <v>0.30499999999999999</v>
      </c>
      <c r="BZ1605" s="43">
        <f t="shared" si="869"/>
        <v>45.398993845625398</v>
      </c>
      <c r="CA1605" s="18">
        <f t="shared" si="896"/>
        <v>1099862.5899569734</v>
      </c>
      <c r="CB1605" s="18">
        <f t="shared" si="891"/>
        <v>21997.251799139471</v>
      </c>
      <c r="CC1605" s="18">
        <f t="shared" si="897"/>
        <v>27385.712072464674</v>
      </c>
      <c r="CD1605" s="25">
        <f t="shared" si="872"/>
        <v>1.244960612467781</v>
      </c>
      <c r="CE1605" s="26">
        <f t="shared" si="873"/>
        <v>35.849015871305902</v>
      </c>
      <c r="CF1605" s="18">
        <f t="shared" si="874"/>
        <v>612.82300164692435</v>
      </c>
      <c r="CG1605" s="18">
        <f t="shared" si="875"/>
        <v>327.82300164692441</v>
      </c>
      <c r="CH1605" s="18">
        <f t="shared" si="898"/>
        <v>402987.05338136986</v>
      </c>
      <c r="CI1605" s="18">
        <f t="shared" si="899"/>
        <v>15351.887747861709</v>
      </c>
      <c r="CJ1605" s="18">
        <f t="shared" si="900"/>
        <v>17498.040783350218</v>
      </c>
      <c r="CK1605" s="25">
        <f t="shared" si="879"/>
        <v>1.1397973376783865</v>
      </c>
      <c r="CL1605" s="26">
        <f t="shared" si="880"/>
        <v>21.69969200032013</v>
      </c>
      <c r="CZ1605" s="18">
        <f t="shared" si="881"/>
        <v>944207.60068259388</v>
      </c>
      <c r="DC1605" s="18">
        <f t="shared" si="882"/>
        <v>9568.2345024703864</v>
      </c>
      <c r="DD1605" s="17">
        <f t="shared" si="883"/>
        <v>1</v>
      </c>
      <c r="DE1605" s="17">
        <f t="shared" si="884"/>
        <v>1</v>
      </c>
      <c r="DF1605" s="17">
        <f t="shared" si="885"/>
        <v>1</v>
      </c>
      <c r="DG1605" s="17">
        <f t="shared" si="886"/>
        <v>1</v>
      </c>
      <c r="DH1605" s="17">
        <f t="shared" si="887"/>
        <v>2</v>
      </c>
      <c r="DI1605" s="17">
        <f t="shared" si="888"/>
        <v>3</v>
      </c>
      <c r="DJ1605" s="20" t="s">
        <v>1594</v>
      </c>
    </row>
    <row r="1606" spans="1:114" x14ac:dyDescent="0.2">
      <c r="A1606" s="15" t="s">
        <v>105</v>
      </c>
      <c r="B1606" s="10" t="s">
        <v>1703</v>
      </c>
      <c r="C1606" s="11">
        <f t="shared" si="863"/>
        <v>6.0837500000000002</v>
      </c>
      <c r="D1606" s="11">
        <f t="shared" si="911"/>
        <v>100</v>
      </c>
      <c r="E1606" s="11">
        <f t="shared" si="911"/>
        <v>60</v>
      </c>
      <c r="F1606" s="11">
        <f t="shared" si="911"/>
        <v>0</v>
      </c>
      <c r="G1606" s="11">
        <f t="shared" si="911"/>
        <v>2.5</v>
      </c>
      <c r="H1606" s="11">
        <f t="shared" si="911"/>
        <v>0</v>
      </c>
      <c r="I1606" s="11">
        <f t="shared" si="911"/>
        <v>2.5</v>
      </c>
      <c r="J1606" s="11">
        <f t="shared" si="909"/>
        <v>0</v>
      </c>
      <c r="K1606" s="11">
        <f t="shared" si="909"/>
        <v>0</v>
      </c>
      <c r="L1606" s="11">
        <f t="shared" si="909"/>
        <v>0</v>
      </c>
      <c r="M1606" s="11">
        <f t="shared" si="909"/>
        <v>0</v>
      </c>
      <c r="N1606" s="11">
        <f t="shared" si="909"/>
        <v>0</v>
      </c>
      <c r="O1606" s="11">
        <f t="shared" si="905"/>
        <v>0</v>
      </c>
      <c r="P1606" s="11">
        <f t="shared" si="905"/>
        <v>0</v>
      </c>
      <c r="Q1606" s="11">
        <f t="shared" si="905"/>
        <v>0</v>
      </c>
      <c r="R1606" s="11">
        <f t="shared" si="905"/>
        <v>0</v>
      </c>
      <c r="S1606" s="11">
        <f t="shared" si="905"/>
        <v>0</v>
      </c>
      <c r="T1606" s="11">
        <f t="shared" si="889"/>
        <v>758.90486225480868</v>
      </c>
      <c r="U1606" s="40">
        <f t="shared" si="864"/>
        <v>0.32</v>
      </c>
      <c r="V1606" s="11">
        <f t="shared" si="910"/>
        <v>53.714679187948228</v>
      </c>
      <c r="W1606" s="11">
        <f t="shared" si="910"/>
        <v>1030888.3736356866</v>
      </c>
      <c r="X1606" s="11">
        <f t="shared" si="910"/>
        <v>20617.767472713731</v>
      </c>
      <c r="Y1606" s="11">
        <f t="shared" si="910"/>
        <v>25109.05213479972</v>
      </c>
      <c r="Z1606" s="11">
        <f t="shared" si="910"/>
        <v>1.2178356443310321</v>
      </c>
      <c r="AA1606" s="11">
        <f t="shared" si="908"/>
        <v>36.856335547939928</v>
      </c>
      <c r="AB1606" s="11">
        <f t="shared" si="908"/>
        <v>508.90486225480856</v>
      </c>
      <c r="AC1606" s="11">
        <f t="shared" si="908"/>
        <v>308.90486225480862</v>
      </c>
      <c r="AD1606" s="11">
        <f t="shared" si="908"/>
        <v>468838.23314562102</v>
      </c>
      <c r="AE1606" s="11">
        <f t="shared" si="908"/>
        <v>15627.941104854033</v>
      </c>
      <c r="AF1606" s="11">
        <f t="shared" si="908"/>
        <v>17680.954889703546</v>
      </c>
      <c r="AG1606" s="11">
        <f t="shared" si="908"/>
        <v>1.13136815470925</v>
      </c>
      <c r="AH1606" s="11">
        <f t="shared" si="908"/>
        <v>24.855233225559289</v>
      </c>
      <c r="AI1606" s="11">
        <f t="shared" si="908"/>
        <v>0</v>
      </c>
      <c r="AJ1606" s="11">
        <f t="shared" si="908"/>
        <v>0</v>
      </c>
      <c r="AK1606" s="11">
        <f t="shared" si="912"/>
        <v>0</v>
      </c>
      <c r="AL1606" s="11">
        <f t="shared" si="912"/>
        <v>0</v>
      </c>
      <c r="AM1606" s="11">
        <f t="shared" si="912"/>
        <v>0</v>
      </c>
      <c r="AN1606" s="11">
        <f t="shared" si="912"/>
        <v>0</v>
      </c>
      <c r="AO1606" s="11">
        <f t="shared" si="912"/>
        <v>0</v>
      </c>
      <c r="AP1606" s="11">
        <f t="shared" si="912"/>
        <v>0</v>
      </c>
      <c r="AQ1606" s="11">
        <f t="shared" si="912"/>
        <v>0</v>
      </c>
      <c r="AR1606" s="11">
        <f t="shared" si="912"/>
        <v>0</v>
      </c>
      <c r="AS1606" s="11">
        <f t="shared" si="912"/>
        <v>0</v>
      </c>
      <c r="AT1606" s="11">
        <f t="shared" si="912"/>
        <v>0</v>
      </c>
      <c r="AU1606" s="11">
        <f t="shared" si="912"/>
        <v>0</v>
      </c>
      <c r="AV1606" s="11">
        <f t="shared" si="907"/>
        <v>1013872.2278225806</v>
      </c>
      <c r="AW1606" s="11">
        <f t="shared" si="907"/>
        <v>0</v>
      </c>
      <c r="AX1606" s="11">
        <f t="shared" si="907"/>
        <v>0</v>
      </c>
      <c r="AY1606" s="11">
        <f t="shared" si="907"/>
        <v>11188.357293382212</v>
      </c>
      <c r="AZ1606" s="11">
        <f t="shared" si="906"/>
        <v>1</v>
      </c>
      <c r="BA1606" s="11">
        <f t="shared" si="904"/>
        <v>1</v>
      </c>
      <c r="BB1606" s="11">
        <f t="shared" si="904"/>
        <v>1</v>
      </c>
      <c r="BC1606" s="11">
        <f t="shared" si="901"/>
        <v>2</v>
      </c>
      <c r="BD1606" s="11">
        <f t="shared" si="901"/>
        <v>4</v>
      </c>
      <c r="BE1606" s="11">
        <f t="shared" si="901"/>
        <v>4</v>
      </c>
      <c r="BF1606" s="15" t="str">
        <f t="shared" si="865"/>
        <v>ČSN 42 6936</v>
      </c>
      <c r="BG1606" s="42">
        <v>6.0837500000000002</v>
      </c>
      <c r="BH1606" s="17">
        <f t="shared" si="866"/>
        <v>100</v>
      </c>
      <c r="BI1606" s="17">
        <f t="shared" si="867"/>
        <v>60</v>
      </c>
      <c r="BK1606" s="17">
        <f t="shared" si="868"/>
        <v>2.5</v>
      </c>
      <c r="BM1606" s="17">
        <f t="shared" si="890"/>
        <v>2.5</v>
      </c>
      <c r="BX1606" s="18">
        <f t="shared" si="892"/>
        <v>758.90486225480868</v>
      </c>
      <c r="BY1606" s="42">
        <v>0.32</v>
      </c>
      <c r="BZ1606" s="43">
        <f t="shared" si="869"/>
        <v>53.714679187948228</v>
      </c>
      <c r="CA1606" s="18">
        <f t="shared" si="896"/>
        <v>1030888.3736356866</v>
      </c>
      <c r="CB1606" s="18">
        <f t="shared" si="891"/>
        <v>20617.767472713731</v>
      </c>
      <c r="CC1606" s="18">
        <f t="shared" si="897"/>
        <v>25109.05213479972</v>
      </c>
      <c r="CD1606" s="25">
        <f t="shared" si="872"/>
        <v>1.2178356443310321</v>
      </c>
      <c r="CE1606" s="26">
        <f t="shared" si="873"/>
        <v>36.856335547939928</v>
      </c>
      <c r="CF1606" s="18">
        <f t="shared" si="874"/>
        <v>508.90486225480856</v>
      </c>
      <c r="CG1606" s="18">
        <f t="shared" si="875"/>
        <v>308.90486225480862</v>
      </c>
      <c r="CH1606" s="18">
        <f t="shared" si="898"/>
        <v>468838.23314562102</v>
      </c>
      <c r="CI1606" s="18">
        <f t="shared" si="899"/>
        <v>15627.941104854033</v>
      </c>
      <c r="CJ1606" s="18">
        <f t="shared" si="900"/>
        <v>17680.954889703546</v>
      </c>
      <c r="CK1606" s="25">
        <f t="shared" si="879"/>
        <v>1.13136815470925</v>
      </c>
      <c r="CL1606" s="26">
        <f t="shared" si="880"/>
        <v>24.855233225559289</v>
      </c>
      <c r="CZ1606" s="18">
        <f t="shared" si="881"/>
        <v>1013872.2278225806</v>
      </c>
      <c r="DC1606" s="18">
        <f t="shared" si="882"/>
        <v>11188.357293382212</v>
      </c>
      <c r="DD1606" s="17">
        <f t="shared" si="883"/>
        <v>1</v>
      </c>
      <c r="DE1606" s="17">
        <f t="shared" si="884"/>
        <v>1</v>
      </c>
      <c r="DF1606" s="17">
        <f t="shared" si="885"/>
        <v>1</v>
      </c>
      <c r="DG1606" s="17">
        <f t="shared" si="886"/>
        <v>2</v>
      </c>
      <c r="DH1606" s="17">
        <f t="shared" si="887"/>
        <v>4</v>
      </c>
      <c r="DI1606" s="17">
        <f t="shared" si="888"/>
        <v>4</v>
      </c>
      <c r="DJ1606" s="20" t="s">
        <v>1594</v>
      </c>
    </row>
    <row r="1607" spans="1:114" x14ac:dyDescent="0.2">
      <c r="A1607" s="15" t="s">
        <v>105</v>
      </c>
      <c r="B1607" s="10" t="s">
        <v>1704</v>
      </c>
      <c r="C1607" s="11">
        <f t="shared" si="863"/>
        <v>7.2534000000000001</v>
      </c>
      <c r="D1607" s="11">
        <f t="shared" si="911"/>
        <v>100</v>
      </c>
      <c r="E1607" s="11">
        <f t="shared" si="911"/>
        <v>60</v>
      </c>
      <c r="F1607" s="11">
        <f t="shared" si="911"/>
        <v>0</v>
      </c>
      <c r="G1607" s="11">
        <f t="shared" si="911"/>
        <v>3</v>
      </c>
      <c r="H1607" s="11">
        <f t="shared" si="911"/>
        <v>0</v>
      </c>
      <c r="I1607" s="11">
        <f t="shared" si="911"/>
        <v>3</v>
      </c>
      <c r="J1607" s="11">
        <f t="shared" si="909"/>
        <v>0</v>
      </c>
      <c r="K1607" s="11">
        <f t="shared" si="909"/>
        <v>0</v>
      </c>
      <c r="L1607" s="11">
        <f t="shared" si="909"/>
        <v>0</v>
      </c>
      <c r="M1607" s="11">
        <f t="shared" si="909"/>
        <v>0</v>
      </c>
      <c r="N1607" s="11">
        <f t="shared" si="909"/>
        <v>0</v>
      </c>
      <c r="O1607" s="11">
        <f t="shared" si="905"/>
        <v>0</v>
      </c>
      <c r="P1607" s="11">
        <f t="shared" si="905"/>
        <v>0</v>
      </c>
      <c r="Q1607" s="11">
        <f t="shared" si="905"/>
        <v>0</v>
      </c>
      <c r="R1607" s="11">
        <f t="shared" si="905"/>
        <v>0</v>
      </c>
      <c r="S1607" s="11">
        <f t="shared" si="905"/>
        <v>0</v>
      </c>
      <c r="T1607" s="11">
        <f t="shared" si="889"/>
        <v>900.82300164692447</v>
      </c>
      <c r="U1607" s="40">
        <f t="shared" si="864"/>
        <v>0.32</v>
      </c>
      <c r="V1607" s="11">
        <f t="shared" si="910"/>
        <v>45.252320528743084</v>
      </c>
      <c r="W1607" s="11">
        <f t="shared" si="910"/>
        <v>1205747.5899569734</v>
      </c>
      <c r="X1607" s="11">
        <f t="shared" si="910"/>
        <v>24114.951799139468</v>
      </c>
      <c r="Y1607" s="11">
        <f t="shared" si="910"/>
        <v>29568.212072464674</v>
      </c>
      <c r="Z1607" s="11">
        <f t="shared" si="910"/>
        <v>1.2261360635819227</v>
      </c>
      <c r="AA1607" s="11">
        <f t="shared" si="908"/>
        <v>36.58545560897953</v>
      </c>
      <c r="AB1607" s="11">
        <f t="shared" si="908"/>
        <v>612.82300164692435</v>
      </c>
      <c r="AC1607" s="11">
        <f t="shared" si="908"/>
        <v>372.82300164692441</v>
      </c>
      <c r="AD1607" s="11">
        <f t="shared" si="908"/>
        <v>546468.30771715636</v>
      </c>
      <c r="AE1607" s="11">
        <f t="shared" si="908"/>
        <v>18215.610257238546</v>
      </c>
      <c r="AF1607" s="11">
        <f t="shared" si="908"/>
        <v>20791.752039526189</v>
      </c>
      <c r="AG1607" s="11">
        <f t="shared" si="908"/>
        <v>1.1414249506828316</v>
      </c>
      <c r="AH1607" s="11">
        <f t="shared" si="908"/>
        <v>24.629906129540341</v>
      </c>
      <c r="AI1607" s="11">
        <f t="shared" si="908"/>
        <v>0</v>
      </c>
      <c r="AJ1607" s="11">
        <f t="shared" si="908"/>
        <v>0</v>
      </c>
      <c r="AK1607" s="11">
        <f t="shared" si="912"/>
        <v>0</v>
      </c>
      <c r="AL1607" s="11">
        <f t="shared" si="912"/>
        <v>0</v>
      </c>
      <c r="AM1607" s="11">
        <f t="shared" si="912"/>
        <v>0</v>
      </c>
      <c r="AN1607" s="11">
        <f t="shared" si="912"/>
        <v>0</v>
      </c>
      <c r="AO1607" s="11">
        <f t="shared" si="912"/>
        <v>0</v>
      </c>
      <c r="AP1607" s="11">
        <f t="shared" si="912"/>
        <v>0</v>
      </c>
      <c r="AQ1607" s="11">
        <f t="shared" si="912"/>
        <v>0</v>
      </c>
      <c r="AR1607" s="11">
        <f t="shared" si="912"/>
        <v>0</v>
      </c>
      <c r="AS1607" s="11">
        <f t="shared" si="912"/>
        <v>0</v>
      </c>
      <c r="AT1607" s="11">
        <f t="shared" si="912"/>
        <v>0</v>
      </c>
      <c r="AU1607" s="11">
        <f t="shared" si="912"/>
        <v>0</v>
      </c>
      <c r="AV1607" s="11">
        <f t="shared" si="907"/>
        <v>1191032.7662337662</v>
      </c>
      <c r="AW1607" s="11">
        <f t="shared" si="907"/>
        <v>0</v>
      </c>
      <c r="AX1607" s="11">
        <f t="shared" si="907"/>
        <v>0</v>
      </c>
      <c r="AY1607" s="11">
        <f t="shared" si="907"/>
        <v>11023.234502470386</v>
      </c>
      <c r="AZ1607" s="11">
        <f t="shared" si="906"/>
        <v>1</v>
      </c>
      <c r="BA1607" s="11">
        <f t="shared" si="904"/>
        <v>1</v>
      </c>
      <c r="BB1607" s="11">
        <f t="shared" si="904"/>
        <v>1</v>
      </c>
      <c r="BC1607" s="11">
        <f t="shared" si="901"/>
        <v>1</v>
      </c>
      <c r="BD1607" s="11">
        <f t="shared" si="901"/>
        <v>2</v>
      </c>
      <c r="BE1607" s="11">
        <f t="shared" si="901"/>
        <v>3</v>
      </c>
      <c r="BF1607" s="15" t="str">
        <f t="shared" si="865"/>
        <v>ČSN 42 6936</v>
      </c>
      <c r="BG1607" s="42">
        <v>7.2534000000000001</v>
      </c>
      <c r="BH1607" s="17">
        <f t="shared" si="866"/>
        <v>100</v>
      </c>
      <c r="BI1607" s="17">
        <f t="shared" si="867"/>
        <v>60</v>
      </c>
      <c r="BK1607" s="17">
        <f t="shared" si="868"/>
        <v>3</v>
      </c>
      <c r="BM1607" s="17">
        <f t="shared" si="890"/>
        <v>3</v>
      </c>
      <c r="BX1607" s="18">
        <f t="shared" si="892"/>
        <v>900.82300164692447</v>
      </c>
      <c r="BY1607" s="42">
        <v>0.32</v>
      </c>
      <c r="BZ1607" s="43">
        <f t="shared" si="869"/>
        <v>45.252320528743084</v>
      </c>
      <c r="CA1607" s="18">
        <f t="shared" si="896"/>
        <v>1205747.5899569734</v>
      </c>
      <c r="CB1607" s="18">
        <f t="shared" si="891"/>
        <v>24114.951799139468</v>
      </c>
      <c r="CC1607" s="18">
        <f t="shared" si="897"/>
        <v>29568.212072464674</v>
      </c>
      <c r="CD1607" s="25">
        <f t="shared" si="872"/>
        <v>1.2261360635819227</v>
      </c>
      <c r="CE1607" s="26">
        <f t="shared" si="873"/>
        <v>36.58545560897953</v>
      </c>
      <c r="CF1607" s="18">
        <f t="shared" si="874"/>
        <v>612.82300164692435</v>
      </c>
      <c r="CG1607" s="18">
        <f t="shared" si="875"/>
        <v>372.82300164692441</v>
      </c>
      <c r="CH1607" s="18">
        <f t="shared" si="898"/>
        <v>546468.30771715636</v>
      </c>
      <c r="CI1607" s="18">
        <f t="shared" si="899"/>
        <v>18215.610257238546</v>
      </c>
      <c r="CJ1607" s="18">
        <f t="shared" si="900"/>
        <v>20791.752039526189</v>
      </c>
      <c r="CK1607" s="25">
        <f t="shared" si="879"/>
        <v>1.1414249506828316</v>
      </c>
      <c r="CL1607" s="26">
        <f t="shared" si="880"/>
        <v>24.629906129540341</v>
      </c>
      <c r="CZ1607" s="18">
        <f t="shared" si="881"/>
        <v>1191032.7662337662</v>
      </c>
      <c r="DC1607" s="18">
        <f t="shared" si="882"/>
        <v>11023.234502470386</v>
      </c>
      <c r="DD1607" s="17">
        <f t="shared" si="883"/>
        <v>1</v>
      </c>
      <c r="DE1607" s="17">
        <f t="shared" si="884"/>
        <v>1</v>
      </c>
      <c r="DF1607" s="17">
        <f t="shared" si="885"/>
        <v>1</v>
      </c>
      <c r="DG1607" s="17">
        <f t="shared" si="886"/>
        <v>1</v>
      </c>
      <c r="DH1607" s="17">
        <f t="shared" si="887"/>
        <v>2</v>
      </c>
      <c r="DI1607" s="17">
        <f t="shared" si="888"/>
        <v>3</v>
      </c>
      <c r="DJ1607" s="20" t="s">
        <v>1594</v>
      </c>
    </row>
    <row r="1608" spans="1:114" x14ac:dyDescent="0.2">
      <c r="A1608" s="15" t="s">
        <v>105</v>
      </c>
      <c r="B1608" s="10" t="s">
        <v>1705</v>
      </c>
      <c r="C1608" s="11">
        <f t="shared" si="863"/>
        <v>13.345000000000001</v>
      </c>
      <c r="D1608" s="11">
        <f t="shared" si="911"/>
        <v>100</v>
      </c>
      <c r="E1608" s="11">
        <f t="shared" si="911"/>
        <v>80</v>
      </c>
      <c r="F1608" s="11">
        <f t="shared" si="911"/>
        <v>0</v>
      </c>
      <c r="G1608" s="11">
        <f t="shared" si="911"/>
        <v>5</v>
      </c>
      <c r="H1608" s="11">
        <f t="shared" si="911"/>
        <v>0</v>
      </c>
      <c r="I1608" s="11">
        <f t="shared" si="911"/>
        <v>5</v>
      </c>
      <c r="J1608" s="11">
        <f t="shared" si="909"/>
        <v>0</v>
      </c>
      <c r="K1608" s="11">
        <f t="shared" si="909"/>
        <v>0</v>
      </c>
      <c r="L1608" s="11">
        <f t="shared" si="909"/>
        <v>0</v>
      </c>
      <c r="M1608" s="11">
        <f t="shared" si="909"/>
        <v>0</v>
      </c>
      <c r="N1608" s="11">
        <f t="shared" si="909"/>
        <v>0</v>
      </c>
      <c r="O1608" s="11">
        <f t="shared" si="905"/>
        <v>0</v>
      </c>
      <c r="P1608" s="11">
        <f t="shared" si="905"/>
        <v>0</v>
      </c>
      <c r="Q1608" s="11">
        <f t="shared" si="905"/>
        <v>0</v>
      </c>
      <c r="R1608" s="11">
        <f t="shared" si="905"/>
        <v>0</v>
      </c>
      <c r="S1608" s="11">
        <f t="shared" si="905"/>
        <v>0</v>
      </c>
      <c r="T1608" s="11">
        <f t="shared" si="889"/>
        <v>1635.6194490192345</v>
      </c>
      <c r="U1608" s="40">
        <f t="shared" si="864"/>
        <v>0.36</v>
      </c>
      <c r="V1608" s="11">
        <f t="shared" si="910"/>
        <v>28.03822896515684</v>
      </c>
      <c r="W1608" s="11">
        <f t="shared" si="910"/>
        <v>2259354.2262126259</v>
      </c>
      <c r="X1608" s="11">
        <f t="shared" si="910"/>
        <v>45187.084524252517</v>
      </c>
      <c r="Y1608" s="11">
        <f t="shared" si="910"/>
        <v>55091.444627436045</v>
      </c>
      <c r="Z1608" s="11">
        <f t="shared" si="910"/>
        <v>1.2191856413720987</v>
      </c>
      <c r="AA1608" s="11">
        <f t="shared" si="908"/>
        <v>37.166445634520755</v>
      </c>
      <c r="AB1608" s="11">
        <f t="shared" si="908"/>
        <v>1035.6194490192345</v>
      </c>
      <c r="AC1608" s="11">
        <f t="shared" si="908"/>
        <v>835.61944901923459</v>
      </c>
      <c r="AD1608" s="11">
        <f t="shared" si="908"/>
        <v>1596087.2785658289</v>
      </c>
      <c r="AE1608" s="11">
        <f t="shared" si="908"/>
        <v>39902.181964145726</v>
      </c>
      <c r="AF1608" s="11">
        <f t="shared" si="908"/>
        <v>47235.250137243696</v>
      </c>
      <c r="AG1608" s="11">
        <f t="shared" si="908"/>
        <v>1.1837761198043537</v>
      </c>
      <c r="AH1608" s="11">
        <f t="shared" si="908"/>
        <v>31.238285156808153</v>
      </c>
      <c r="AI1608" s="11">
        <f t="shared" si="908"/>
        <v>0</v>
      </c>
      <c r="AJ1608" s="11">
        <f t="shared" si="908"/>
        <v>0</v>
      </c>
      <c r="AK1608" s="11">
        <f t="shared" si="912"/>
        <v>0</v>
      </c>
      <c r="AL1608" s="11">
        <f t="shared" si="912"/>
        <v>0</v>
      </c>
      <c r="AM1608" s="11">
        <f t="shared" si="912"/>
        <v>0</v>
      </c>
      <c r="AN1608" s="11">
        <f t="shared" si="912"/>
        <v>0</v>
      </c>
      <c r="AO1608" s="11">
        <f t="shared" si="912"/>
        <v>0</v>
      </c>
      <c r="AP1608" s="11">
        <f t="shared" si="912"/>
        <v>0</v>
      </c>
      <c r="AQ1608" s="11">
        <f t="shared" si="912"/>
        <v>0</v>
      </c>
      <c r="AR1608" s="11">
        <f t="shared" si="912"/>
        <v>0</v>
      </c>
      <c r="AS1608" s="11">
        <f t="shared" si="912"/>
        <v>0</v>
      </c>
      <c r="AT1608" s="11">
        <f t="shared" si="912"/>
        <v>0</v>
      </c>
      <c r="AU1608" s="11">
        <f t="shared" si="912"/>
        <v>0</v>
      </c>
      <c r="AV1608" s="11">
        <f t="shared" si="907"/>
        <v>2986213.2352941176</v>
      </c>
      <c r="AW1608" s="11">
        <f t="shared" si="907"/>
        <v>0</v>
      </c>
      <c r="AX1608" s="11">
        <f t="shared" si="907"/>
        <v>0</v>
      </c>
      <c r="AY1608" s="11">
        <f t="shared" si="907"/>
        <v>14153.429173528852</v>
      </c>
      <c r="AZ1608" s="11">
        <f t="shared" si="906"/>
        <v>1</v>
      </c>
      <c r="BA1608" s="11">
        <f t="shared" si="904"/>
        <v>1</v>
      </c>
      <c r="BB1608" s="11">
        <f t="shared" si="904"/>
        <v>1</v>
      </c>
      <c r="BC1608" s="11">
        <f t="shared" si="901"/>
        <v>1</v>
      </c>
      <c r="BD1608" s="11">
        <f t="shared" si="901"/>
        <v>1</v>
      </c>
      <c r="BE1608" s="11">
        <f t="shared" si="901"/>
        <v>1</v>
      </c>
      <c r="BF1608" s="15" t="str">
        <f t="shared" si="865"/>
        <v>ČSN 42 6936</v>
      </c>
      <c r="BG1608" s="42">
        <v>13.345000000000001</v>
      </c>
      <c r="BH1608" s="17">
        <f t="shared" si="866"/>
        <v>100</v>
      </c>
      <c r="BI1608" s="17">
        <f t="shared" si="867"/>
        <v>80</v>
      </c>
      <c r="BK1608" s="17">
        <f t="shared" si="868"/>
        <v>5</v>
      </c>
      <c r="BM1608" s="17">
        <f t="shared" si="890"/>
        <v>5</v>
      </c>
      <c r="BX1608" s="18">
        <f t="shared" si="892"/>
        <v>1635.6194490192345</v>
      </c>
      <c r="BY1608" s="42">
        <v>0.36</v>
      </c>
      <c r="BZ1608" s="43">
        <f t="shared" si="869"/>
        <v>28.03822896515684</v>
      </c>
      <c r="CA1608" s="18">
        <f t="shared" si="896"/>
        <v>2259354.2262126259</v>
      </c>
      <c r="CB1608" s="18">
        <f t="shared" si="891"/>
        <v>45187.084524252517</v>
      </c>
      <c r="CC1608" s="18">
        <f t="shared" si="897"/>
        <v>55091.444627436045</v>
      </c>
      <c r="CD1608" s="25">
        <f t="shared" si="872"/>
        <v>1.2191856413720987</v>
      </c>
      <c r="CE1608" s="26">
        <f t="shared" si="873"/>
        <v>37.166445634520755</v>
      </c>
      <c r="CF1608" s="18">
        <f t="shared" si="874"/>
        <v>1035.6194490192345</v>
      </c>
      <c r="CG1608" s="18">
        <f t="shared" si="875"/>
        <v>835.61944901923459</v>
      </c>
      <c r="CH1608" s="18">
        <f t="shared" si="898"/>
        <v>1596087.2785658289</v>
      </c>
      <c r="CI1608" s="18">
        <f t="shared" si="899"/>
        <v>39902.181964145726</v>
      </c>
      <c r="CJ1608" s="18">
        <f t="shared" si="900"/>
        <v>47235.250137243696</v>
      </c>
      <c r="CK1608" s="25">
        <f t="shared" si="879"/>
        <v>1.1837761198043537</v>
      </c>
      <c r="CL1608" s="26">
        <f t="shared" si="880"/>
        <v>31.238285156808153</v>
      </c>
      <c r="CZ1608" s="18">
        <f t="shared" si="881"/>
        <v>2986213.2352941176</v>
      </c>
      <c r="DC1608" s="18">
        <f t="shared" si="882"/>
        <v>14153.429173528852</v>
      </c>
      <c r="DD1608" s="17">
        <f t="shared" si="883"/>
        <v>1</v>
      </c>
      <c r="DE1608" s="17">
        <f t="shared" si="884"/>
        <v>1</v>
      </c>
      <c r="DF1608" s="17">
        <f t="shared" si="885"/>
        <v>1</v>
      </c>
      <c r="DG1608" s="17">
        <f t="shared" si="886"/>
        <v>1</v>
      </c>
      <c r="DH1608" s="17">
        <f t="shared" si="887"/>
        <v>1</v>
      </c>
      <c r="DI1608" s="17">
        <f t="shared" si="888"/>
        <v>1</v>
      </c>
      <c r="DJ1608" s="20" t="s">
        <v>1594</v>
      </c>
    </row>
    <row r="1609" spans="1:114" x14ac:dyDescent="0.2">
      <c r="A1609" s="15" t="s">
        <v>105</v>
      </c>
      <c r="B1609" s="10" t="s">
        <v>1706</v>
      </c>
      <c r="C1609" s="11">
        <f t="shared" si="863"/>
        <v>6.7824</v>
      </c>
      <c r="D1609" s="11">
        <f t="shared" si="911"/>
        <v>110</v>
      </c>
      <c r="E1609" s="11">
        <f t="shared" si="911"/>
        <v>40</v>
      </c>
      <c r="F1609" s="11">
        <f t="shared" si="911"/>
        <v>0</v>
      </c>
      <c r="G1609" s="11">
        <f t="shared" si="911"/>
        <v>3</v>
      </c>
      <c r="H1609" s="11">
        <f t="shared" si="911"/>
        <v>0</v>
      </c>
      <c r="I1609" s="11">
        <f t="shared" si="911"/>
        <v>3</v>
      </c>
      <c r="J1609" s="11">
        <f t="shared" si="909"/>
        <v>0</v>
      </c>
      <c r="K1609" s="11">
        <f t="shared" si="909"/>
        <v>0</v>
      </c>
      <c r="L1609" s="11">
        <f t="shared" si="909"/>
        <v>0</v>
      </c>
      <c r="M1609" s="11">
        <f t="shared" si="909"/>
        <v>0</v>
      </c>
      <c r="N1609" s="11">
        <f t="shared" si="909"/>
        <v>0</v>
      </c>
      <c r="O1609" s="11">
        <f t="shared" si="905"/>
        <v>0</v>
      </c>
      <c r="P1609" s="11">
        <f t="shared" si="905"/>
        <v>0</v>
      </c>
      <c r="Q1609" s="11">
        <f t="shared" si="905"/>
        <v>0</v>
      </c>
      <c r="R1609" s="11">
        <f t="shared" si="905"/>
        <v>0</v>
      </c>
      <c r="S1609" s="11">
        <f t="shared" si="905"/>
        <v>0</v>
      </c>
      <c r="T1609" s="11">
        <f t="shared" si="889"/>
        <v>840.82300164692447</v>
      </c>
      <c r="U1609" s="40">
        <f t="shared" si="864"/>
        <v>0.3</v>
      </c>
      <c r="V1609" s="11">
        <f t="shared" si="910"/>
        <v>45.45137375487964</v>
      </c>
      <c r="W1609" s="11">
        <f t="shared" si="910"/>
        <v>1180890.2857227933</v>
      </c>
      <c r="X1609" s="11">
        <f t="shared" si="910"/>
        <v>21470.73246768715</v>
      </c>
      <c r="Y1609" s="11">
        <f t="shared" si="910"/>
        <v>27802.327080699299</v>
      </c>
      <c r="Z1609" s="11">
        <f t="shared" si="910"/>
        <v>1.2948942064524822</v>
      </c>
      <c r="AA1609" s="11">
        <f t="shared" si="908"/>
        <v>37.475935525710462</v>
      </c>
      <c r="AB1609" s="11">
        <f t="shared" si="908"/>
        <v>672.82300164692435</v>
      </c>
      <c r="AC1609" s="11">
        <f t="shared" si="908"/>
        <v>252.82300164692444</v>
      </c>
      <c r="AD1609" s="11">
        <f t="shared" si="908"/>
        <v>237295.56709132509</v>
      </c>
      <c r="AE1609" s="11">
        <f t="shared" si="908"/>
        <v>11864.778354566255</v>
      </c>
      <c r="AF1609" s="11">
        <f t="shared" si="908"/>
        <v>13493.522023056941</v>
      </c>
      <c r="AG1609" s="11">
        <f t="shared" si="908"/>
        <v>1.1372755242295656</v>
      </c>
      <c r="AH1609" s="11">
        <f t="shared" si="908"/>
        <v>16.799351639811864</v>
      </c>
      <c r="AI1609" s="11">
        <f t="shared" si="908"/>
        <v>0</v>
      </c>
      <c r="AJ1609" s="11">
        <f t="shared" si="908"/>
        <v>0</v>
      </c>
      <c r="AK1609" s="11">
        <f t="shared" si="912"/>
        <v>0</v>
      </c>
      <c r="AL1609" s="11">
        <f t="shared" si="912"/>
        <v>0</v>
      </c>
      <c r="AM1609" s="11">
        <f t="shared" si="912"/>
        <v>0</v>
      </c>
      <c r="AN1609" s="11">
        <f t="shared" si="912"/>
        <v>0</v>
      </c>
      <c r="AO1609" s="11">
        <f t="shared" si="912"/>
        <v>0</v>
      </c>
      <c r="AP1609" s="11">
        <f t="shared" si="912"/>
        <v>0</v>
      </c>
      <c r="AQ1609" s="11">
        <f t="shared" si="912"/>
        <v>0</v>
      </c>
      <c r="AR1609" s="11">
        <f t="shared" si="912"/>
        <v>0</v>
      </c>
      <c r="AS1609" s="11">
        <f t="shared" si="912"/>
        <v>0</v>
      </c>
      <c r="AT1609" s="11">
        <f t="shared" si="912"/>
        <v>0</v>
      </c>
      <c r="AU1609" s="11">
        <f t="shared" si="912"/>
        <v>0</v>
      </c>
      <c r="AV1609" s="11">
        <f t="shared" si="907"/>
        <v>653070.04166666663</v>
      </c>
      <c r="AW1609" s="11">
        <f t="shared" si="907"/>
        <v>0</v>
      </c>
      <c r="AX1609" s="11">
        <f t="shared" si="907"/>
        <v>0</v>
      </c>
      <c r="AY1609" s="11">
        <f t="shared" si="907"/>
        <v>7883.2345024703864</v>
      </c>
      <c r="AZ1609" s="11">
        <f t="shared" si="906"/>
        <v>1</v>
      </c>
      <c r="BA1609" s="11">
        <f t="shared" si="904"/>
        <v>1</v>
      </c>
      <c r="BB1609" s="11">
        <f t="shared" si="904"/>
        <v>1</v>
      </c>
      <c r="BC1609" s="11">
        <f t="shared" si="901"/>
        <v>1</v>
      </c>
      <c r="BD1609" s="11">
        <f t="shared" si="901"/>
        <v>3</v>
      </c>
      <c r="BE1609" s="11">
        <f t="shared" si="901"/>
        <v>4</v>
      </c>
      <c r="BF1609" s="15" t="str">
        <f t="shared" si="865"/>
        <v>ČSN 42 6936</v>
      </c>
      <c r="BG1609" s="42">
        <v>6.7824</v>
      </c>
      <c r="BH1609" s="17">
        <f t="shared" si="866"/>
        <v>110</v>
      </c>
      <c r="BI1609" s="17">
        <f t="shared" si="867"/>
        <v>40</v>
      </c>
      <c r="BK1609" s="17">
        <f t="shared" si="868"/>
        <v>3</v>
      </c>
      <c r="BM1609" s="17">
        <f t="shared" si="890"/>
        <v>3</v>
      </c>
      <c r="BX1609" s="18">
        <f t="shared" si="892"/>
        <v>840.82300164692447</v>
      </c>
      <c r="BY1609" s="42">
        <v>0.3</v>
      </c>
      <c r="BZ1609" s="43">
        <f t="shared" si="869"/>
        <v>45.45137375487964</v>
      </c>
      <c r="CA1609" s="18">
        <f t="shared" si="896"/>
        <v>1180890.2857227933</v>
      </c>
      <c r="CB1609" s="18">
        <f t="shared" si="891"/>
        <v>21470.73246768715</v>
      </c>
      <c r="CC1609" s="18">
        <f t="shared" si="897"/>
        <v>27802.327080699299</v>
      </c>
      <c r="CD1609" s="25">
        <f t="shared" si="872"/>
        <v>1.2948942064524822</v>
      </c>
      <c r="CE1609" s="26">
        <f t="shared" si="873"/>
        <v>37.475935525710462</v>
      </c>
      <c r="CF1609" s="18">
        <f t="shared" si="874"/>
        <v>672.82300164692435</v>
      </c>
      <c r="CG1609" s="18">
        <f t="shared" si="875"/>
        <v>252.82300164692444</v>
      </c>
      <c r="CH1609" s="18">
        <f t="shared" si="898"/>
        <v>237295.56709132509</v>
      </c>
      <c r="CI1609" s="18">
        <f t="shared" si="899"/>
        <v>11864.778354566255</v>
      </c>
      <c r="CJ1609" s="18">
        <f t="shared" si="900"/>
        <v>13493.522023056941</v>
      </c>
      <c r="CK1609" s="25">
        <f t="shared" si="879"/>
        <v>1.1372755242295656</v>
      </c>
      <c r="CL1609" s="26">
        <f t="shared" si="880"/>
        <v>16.799351639811864</v>
      </c>
      <c r="CZ1609" s="18">
        <f t="shared" si="881"/>
        <v>653070.04166666663</v>
      </c>
      <c r="DC1609" s="18">
        <f t="shared" si="882"/>
        <v>7883.2345024703864</v>
      </c>
      <c r="DD1609" s="17">
        <f t="shared" si="883"/>
        <v>1</v>
      </c>
      <c r="DE1609" s="17">
        <f t="shared" si="884"/>
        <v>1</v>
      </c>
      <c r="DF1609" s="17">
        <f t="shared" si="885"/>
        <v>1</v>
      </c>
      <c r="DG1609" s="17">
        <f t="shared" si="886"/>
        <v>1</v>
      </c>
      <c r="DH1609" s="17">
        <f t="shared" si="887"/>
        <v>3</v>
      </c>
      <c r="DI1609" s="17">
        <f t="shared" si="888"/>
        <v>4</v>
      </c>
      <c r="DJ1609" s="20" t="s">
        <v>1594</v>
      </c>
    </row>
    <row r="1610" spans="1:114" x14ac:dyDescent="0.2">
      <c r="A1610" s="15" t="s">
        <v>105</v>
      </c>
      <c r="B1610" s="10" t="s">
        <v>1707</v>
      </c>
      <c r="C1610" s="11">
        <f t="shared" si="863"/>
        <v>8.1953999999999994</v>
      </c>
      <c r="D1610" s="11">
        <f t="shared" si="911"/>
        <v>120</v>
      </c>
      <c r="E1610" s="11">
        <f t="shared" si="911"/>
        <v>60</v>
      </c>
      <c r="F1610" s="11">
        <f t="shared" si="911"/>
        <v>0</v>
      </c>
      <c r="G1610" s="11">
        <f t="shared" si="911"/>
        <v>3</v>
      </c>
      <c r="H1610" s="11">
        <f t="shared" si="911"/>
        <v>0</v>
      </c>
      <c r="I1610" s="11">
        <f t="shared" si="911"/>
        <v>3</v>
      </c>
      <c r="J1610" s="11">
        <f t="shared" si="909"/>
        <v>0</v>
      </c>
      <c r="K1610" s="11">
        <f t="shared" si="909"/>
        <v>0</v>
      </c>
      <c r="L1610" s="11">
        <f t="shared" si="909"/>
        <v>0</v>
      </c>
      <c r="M1610" s="11">
        <f t="shared" si="909"/>
        <v>0</v>
      </c>
      <c r="N1610" s="11">
        <f t="shared" si="909"/>
        <v>0</v>
      </c>
      <c r="O1610" s="11">
        <f t="shared" si="905"/>
        <v>0</v>
      </c>
      <c r="P1610" s="11">
        <f t="shared" si="905"/>
        <v>0</v>
      </c>
      <c r="Q1610" s="11">
        <f t="shared" si="905"/>
        <v>0</v>
      </c>
      <c r="R1610" s="11">
        <f t="shared" si="905"/>
        <v>0</v>
      </c>
      <c r="S1610" s="11">
        <f t="shared" si="905"/>
        <v>0</v>
      </c>
      <c r="T1610" s="11">
        <f t="shared" si="889"/>
        <v>1020.8230016469245</v>
      </c>
      <c r="U1610" s="40">
        <f t="shared" si="864"/>
        <v>0.36</v>
      </c>
      <c r="V1610" s="11">
        <f t="shared" si="910"/>
        <v>44.924411516470393</v>
      </c>
      <c r="W1610" s="11">
        <f t="shared" si="910"/>
        <v>1891194.1315709592</v>
      </c>
      <c r="X1610" s="11">
        <f t="shared" si="910"/>
        <v>31519.90219284932</v>
      </c>
      <c r="Y1610" s="11">
        <f t="shared" si="910"/>
        <v>39176.442088933924</v>
      </c>
      <c r="Z1610" s="11">
        <f t="shared" si="910"/>
        <v>1.2429112834563802</v>
      </c>
      <c r="AA1610" s="11">
        <f t="shared" si="908"/>
        <v>43.042038555353287</v>
      </c>
      <c r="AB1610" s="11">
        <f t="shared" si="908"/>
        <v>732.82300164692435</v>
      </c>
      <c r="AC1610" s="11">
        <f t="shared" si="908"/>
        <v>372.82300164692441</v>
      </c>
      <c r="AD1610" s="11">
        <f t="shared" si="908"/>
        <v>644028.30771715636</v>
      </c>
      <c r="AE1610" s="11">
        <f t="shared" si="908"/>
        <v>21467.610257238546</v>
      </c>
      <c r="AF1610" s="11">
        <f t="shared" si="908"/>
        <v>24211.752039526189</v>
      </c>
      <c r="AG1610" s="11">
        <f t="shared" si="908"/>
        <v>1.1278270729441047</v>
      </c>
      <c r="AH1610" s="11">
        <f t="shared" si="908"/>
        <v>25.117548805815648</v>
      </c>
      <c r="AI1610" s="11">
        <f t="shared" si="908"/>
        <v>0</v>
      </c>
      <c r="AJ1610" s="11">
        <f t="shared" si="908"/>
        <v>0</v>
      </c>
      <c r="AK1610" s="11">
        <f t="shared" si="912"/>
        <v>0</v>
      </c>
      <c r="AL1610" s="11">
        <f t="shared" si="912"/>
        <v>0</v>
      </c>
      <c r="AM1610" s="11">
        <f t="shared" si="912"/>
        <v>0</v>
      </c>
      <c r="AN1610" s="11">
        <f t="shared" si="912"/>
        <v>0</v>
      </c>
      <c r="AO1610" s="11">
        <f t="shared" si="912"/>
        <v>0</v>
      </c>
      <c r="AP1610" s="11">
        <f t="shared" si="912"/>
        <v>0</v>
      </c>
      <c r="AQ1610" s="11">
        <f t="shared" si="912"/>
        <v>0</v>
      </c>
      <c r="AR1610" s="11">
        <f t="shared" si="912"/>
        <v>0</v>
      </c>
      <c r="AS1610" s="11">
        <f t="shared" si="912"/>
        <v>0</v>
      </c>
      <c r="AT1610" s="11">
        <f t="shared" si="912"/>
        <v>0</v>
      </c>
      <c r="AU1610" s="11">
        <f t="shared" si="912"/>
        <v>0</v>
      </c>
      <c r="AV1610" s="11">
        <f t="shared" si="907"/>
        <v>1533640.0344827587</v>
      </c>
      <c r="AW1610" s="11">
        <f t="shared" si="907"/>
        <v>0</v>
      </c>
      <c r="AX1610" s="11">
        <f t="shared" si="907"/>
        <v>0</v>
      </c>
      <c r="AY1610" s="11">
        <f t="shared" si="907"/>
        <v>13303.234502470386</v>
      </c>
      <c r="AZ1610" s="11">
        <f t="shared" si="906"/>
        <v>1</v>
      </c>
      <c r="BA1610" s="11">
        <f t="shared" si="904"/>
        <v>1</v>
      </c>
      <c r="BB1610" s="11">
        <f t="shared" si="904"/>
        <v>1</v>
      </c>
      <c r="BC1610" s="11">
        <f t="shared" si="901"/>
        <v>2</v>
      </c>
      <c r="BD1610" s="11">
        <f t="shared" si="901"/>
        <v>4</v>
      </c>
      <c r="BE1610" s="11">
        <f t="shared" si="901"/>
        <v>4</v>
      </c>
      <c r="BF1610" s="15" t="str">
        <f t="shared" si="865"/>
        <v>ČSN 42 6936</v>
      </c>
      <c r="BG1610" s="42">
        <v>8.1953999999999994</v>
      </c>
      <c r="BH1610" s="17">
        <f t="shared" si="866"/>
        <v>120</v>
      </c>
      <c r="BI1610" s="17">
        <f t="shared" si="867"/>
        <v>60</v>
      </c>
      <c r="BK1610" s="17">
        <f t="shared" si="868"/>
        <v>3</v>
      </c>
      <c r="BM1610" s="17">
        <f t="shared" si="890"/>
        <v>3</v>
      </c>
      <c r="BX1610" s="18">
        <f t="shared" si="892"/>
        <v>1020.8230016469245</v>
      </c>
      <c r="BY1610" s="42">
        <v>0.36</v>
      </c>
      <c r="BZ1610" s="43">
        <f t="shared" si="869"/>
        <v>44.924411516470393</v>
      </c>
      <c r="CA1610" s="18">
        <f t="shared" si="896"/>
        <v>1891194.1315709592</v>
      </c>
      <c r="CB1610" s="18">
        <f t="shared" si="891"/>
        <v>31519.90219284932</v>
      </c>
      <c r="CC1610" s="18">
        <f t="shared" si="897"/>
        <v>39176.442088933924</v>
      </c>
      <c r="CD1610" s="25">
        <f t="shared" si="872"/>
        <v>1.2429112834563802</v>
      </c>
      <c r="CE1610" s="26">
        <f t="shared" si="873"/>
        <v>43.042038555353287</v>
      </c>
      <c r="CF1610" s="18">
        <f t="shared" si="874"/>
        <v>732.82300164692435</v>
      </c>
      <c r="CG1610" s="18">
        <f t="shared" si="875"/>
        <v>372.82300164692441</v>
      </c>
      <c r="CH1610" s="18">
        <f t="shared" si="898"/>
        <v>644028.30771715636</v>
      </c>
      <c r="CI1610" s="18">
        <f t="shared" si="899"/>
        <v>21467.610257238546</v>
      </c>
      <c r="CJ1610" s="18">
        <f t="shared" si="900"/>
        <v>24211.752039526189</v>
      </c>
      <c r="CK1610" s="25">
        <f t="shared" si="879"/>
        <v>1.1278270729441047</v>
      </c>
      <c r="CL1610" s="26">
        <f t="shared" si="880"/>
        <v>25.117548805815648</v>
      </c>
      <c r="CZ1610" s="18">
        <f t="shared" si="881"/>
        <v>1533640.0344827587</v>
      </c>
      <c r="DC1610" s="18">
        <f t="shared" si="882"/>
        <v>13303.234502470386</v>
      </c>
      <c r="DD1610" s="17">
        <f t="shared" si="883"/>
        <v>1</v>
      </c>
      <c r="DE1610" s="17">
        <f t="shared" si="884"/>
        <v>1</v>
      </c>
      <c r="DF1610" s="17">
        <f t="shared" si="885"/>
        <v>1</v>
      </c>
      <c r="DG1610" s="17">
        <f t="shared" si="886"/>
        <v>2</v>
      </c>
      <c r="DH1610" s="17">
        <f t="shared" si="887"/>
        <v>4</v>
      </c>
      <c r="DI1610" s="17">
        <f t="shared" si="888"/>
        <v>4</v>
      </c>
      <c r="DJ1610" s="20" t="s">
        <v>1594</v>
      </c>
    </row>
    <row r="1611" spans="1:114" x14ac:dyDescent="0.2">
      <c r="A1611" s="15" t="s">
        <v>105</v>
      </c>
      <c r="B1611" s="10" t="s">
        <v>1708</v>
      </c>
      <c r="C1611" s="11">
        <f t="shared" si="863"/>
        <v>9.3728999999999996</v>
      </c>
      <c r="D1611" s="11">
        <f t="shared" si="911"/>
        <v>120</v>
      </c>
      <c r="E1611" s="11">
        <f t="shared" si="911"/>
        <v>85</v>
      </c>
      <c r="F1611" s="11">
        <f t="shared" si="911"/>
        <v>0</v>
      </c>
      <c r="G1611" s="11">
        <f t="shared" si="911"/>
        <v>3</v>
      </c>
      <c r="H1611" s="11">
        <f t="shared" si="911"/>
        <v>0</v>
      </c>
      <c r="I1611" s="11">
        <f t="shared" si="911"/>
        <v>3</v>
      </c>
      <c r="J1611" s="11">
        <f t="shared" si="909"/>
        <v>0</v>
      </c>
      <c r="K1611" s="11">
        <f t="shared" si="909"/>
        <v>0</v>
      </c>
      <c r="L1611" s="11">
        <f t="shared" si="909"/>
        <v>0</v>
      </c>
      <c r="M1611" s="11">
        <f t="shared" si="909"/>
        <v>0</v>
      </c>
      <c r="N1611" s="11">
        <f t="shared" si="909"/>
        <v>0</v>
      </c>
      <c r="O1611" s="11">
        <f t="shared" si="905"/>
        <v>0</v>
      </c>
      <c r="P1611" s="11">
        <f t="shared" si="905"/>
        <v>0</v>
      </c>
      <c r="Q1611" s="11">
        <f t="shared" si="905"/>
        <v>0</v>
      </c>
      <c r="R1611" s="11">
        <f t="shared" si="905"/>
        <v>0</v>
      </c>
      <c r="S1611" s="11">
        <f t="shared" si="905"/>
        <v>0</v>
      </c>
      <c r="T1611" s="11">
        <f t="shared" si="889"/>
        <v>1170.8230016469245</v>
      </c>
      <c r="U1611" s="40">
        <f t="shared" si="864"/>
        <v>0.41</v>
      </c>
      <c r="V1611" s="11">
        <f t="shared" si="910"/>
        <v>44.609047900143395</v>
      </c>
      <c r="W1611" s="11">
        <f t="shared" si="910"/>
        <v>2404644.1315709595</v>
      </c>
      <c r="X1611" s="11">
        <f t="shared" si="910"/>
        <v>40077.402192849324</v>
      </c>
      <c r="Y1611" s="11">
        <f t="shared" si="910"/>
        <v>47951.442088933924</v>
      </c>
      <c r="Z1611" s="11">
        <f t="shared" si="910"/>
        <v>1.1964708156031505</v>
      </c>
      <c r="AA1611" s="11">
        <f t="shared" si="908"/>
        <v>45.318944221583109</v>
      </c>
      <c r="AB1611" s="11">
        <f t="shared" si="908"/>
        <v>732.82300164692435</v>
      </c>
      <c r="AC1611" s="11">
        <f t="shared" si="908"/>
        <v>522.82300164692435</v>
      </c>
      <c r="AD1611" s="11">
        <f t="shared" si="908"/>
        <v>1416638.202712643</v>
      </c>
      <c r="AE1611" s="11">
        <f t="shared" si="908"/>
        <v>33332.663593238656</v>
      </c>
      <c r="AF1611" s="11">
        <f t="shared" si="908"/>
        <v>37909.539560112746</v>
      </c>
      <c r="AG1611" s="11">
        <f t="shared" si="908"/>
        <v>1.137309037847263</v>
      </c>
      <c r="AH1611" s="11">
        <f t="shared" si="908"/>
        <v>34.784346750056692</v>
      </c>
      <c r="AI1611" s="11">
        <f t="shared" si="908"/>
        <v>0</v>
      </c>
      <c r="AJ1611" s="11">
        <f t="shared" si="908"/>
        <v>0</v>
      </c>
      <c r="AK1611" s="11">
        <f t="shared" si="912"/>
        <v>0</v>
      </c>
      <c r="AL1611" s="11">
        <f t="shared" si="912"/>
        <v>0</v>
      </c>
      <c r="AM1611" s="11">
        <f t="shared" si="912"/>
        <v>0</v>
      </c>
      <c r="AN1611" s="11">
        <f t="shared" si="912"/>
        <v>0</v>
      </c>
      <c r="AO1611" s="11">
        <f t="shared" si="912"/>
        <v>0</v>
      </c>
      <c r="AP1611" s="11">
        <f t="shared" si="912"/>
        <v>0</v>
      </c>
      <c r="AQ1611" s="11">
        <f t="shared" si="912"/>
        <v>0</v>
      </c>
      <c r="AR1611" s="11">
        <f t="shared" si="912"/>
        <v>0</v>
      </c>
      <c r="AS1611" s="11">
        <f t="shared" si="912"/>
        <v>0</v>
      </c>
      <c r="AT1611" s="11">
        <f t="shared" si="912"/>
        <v>0</v>
      </c>
      <c r="AU1611" s="11">
        <f t="shared" si="912"/>
        <v>0</v>
      </c>
      <c r="AV1611" s="11">
        <f t="shared" si="907"/>
        <v>2775221.1859296481</v>
      </c>
      <c r="AW1611" s="11">
        <f t="shared" si="907"/>
        <v>0</v>
      </c>
      <c r="AX1611" s="11">
        <f t="shared" si="907"/>
        <v>0</v>
      </c>
      <c r="AY1611" s="11">
        <f t="shared" si="907"/>
        <v>19153.234502470386</v>
      </c>
      <c r="AZ1611" s="11">
        <f t="shared" si="906"/>
        <v>1</v>
      </c>
      <c r="BA1611" s="11">
        <f t="shared" si="904"/>
        <v>1</v>
      </c>
      <c r="BB1611" s="11">
        <f t="shared" si="904"/>
        <v>1</v>
      </c>
      <c r="BC1611" s="11">
        <f t="shared" si="901"/>
        <v>2</v>
      </c>
      <c r="BD1611" s="11">
        <f t="shared" si="901"/>
        <v>4</v>
      </c>
      <c r="BE1611" s="11">
        <f t="shared" si="901"/>
        <v>4</v>
      </c>
      <c r="BF1611" s="15" t="str">
        <f t="shared" si="865"/>
        <v>ČSN 42 6936</v>
      </c>
      <c r="BG1611" s="42">
        <v>9.3728999999999996</v>
      </c>
      <c r="BH1611" s="17">
        <f t="shared" si="866"/>
        <v>120</v>
      </c>
      <c r="BI1611" s="17">
        <f t="shared" si="867"/>
        <v>85</v>
      </c>
      <c r="BK1611" s="17">
        <f t="shared" si="868"/>
        <v>3</v>
      </c>
      <c r="BM1611" s="17">
        <f t="shared" si="890"/>
        <v>3</v>
      </c>
      <c r="BX1611" s="18">
        <f t="shared" si="892"/>
        <v>1170.8230016469245</v>
      </c>
      <c r="BY1611" s="42">
        <v>0.41</v>
      </c>
      <c r="BZ1611" s="43">
        <f t="shared" si="869"/>
        <v>44.609047900143395</v>
      </c>
      <c r="CA1611" s="18">
        <f t="shared" si="896"/>
        <v>2404644.1315709595</v>
      </c>
      <c r="CB1611" s="18">
        <f t="shared" si="891"/>
        <v>40077.402192849324</v>
      </c>
      <c r="CC1611" s="18">
        <f t="shared" si="897"/>
        <v>47951.442088933924</v>
      </c>
      <c r="CD1611" s="25">
        <f t="shared" si="872"/>
        <v>1.1964708156031505</v>
      </c>
      <c r="CE1611" s="26">
        <f t="shared" si="873"/>
        <v>45.318944221583109</v>
      </c>
      <c r="CF1611" s="18">
        <f t="shared" si="874"/>
        <v>732.82300164692435</v>
      </c>
      <c r="CG1611" s="18">
        <f t="shared" si="875"/>
        <v>522.82300164692435</v>
      </c>
      <c r="CH1611" s="18">
        <f t="shared" si="898"/>
        <v>1416638.202712643</v>
      </c>
      <c r="CI1611" s="18">
        <f t="shared" si="899"/>
        <v>33332.663593238656</v>
      </c>
      <c r="CJ1611" s="18">
        <f t="shared" si="900"/>
        <v>37909.539560112746</v>
      </c>
      <c r="CK1611" s="25">
        <f t="shared" si="879"/>
        <v>1.137309037847263</v>
      </c>
      <c r="CL1611" s="26">
        <f t="shared" si="880"/>
        <v>34.784346750056692</v>
      </c>
      <c r="CZ1611" s="18">
        <f t="shared" si="881"/>
        <v>2775221.1859296481</v>
      </c>
      <c r="DC1611" s="18">
        <f t="shared" si="882"/>
        <v>19153.234502470386</v>
      </c>
      <c r="DD1611" s="17">
        <f t="shared" si="883"/>
        <v>1</v>
      </c>
      <c r="DE1611" s="17">
        <f t="shared" si="884"/>
        <v>1</v>
      </c>
      <c r="DF1611" s="17">
        <f t="shared" si="885"/>
        <v>1</v>
      </c>
      <c r="DG1611" s="17">
        <f t="shared" si="886"/>
        <v>2</v>
      </c>
      <c r="DH1611" s="17">
        <f t="shared" si="887"/>
        <v>4</v>
      </c>
      <c r="DI1611" s="17">
        <f t="shared" si="888"/>
        <v>4</v>
      </c>
      <c r="DJ1611" s="20" t="s">
        <v>1594</v>
      </c>
    </row>
    <row r="1612" spans="1:114" x14ac:dyDescent="0.2">
      <c r="A1612" s="15" t="s">
        <v>105</v>
      </c>
      <c r="B1612" s="10" t="s">
        <v>1709</v>
      </c>
      <c r="C1612" s="11">
        <f t="shared" si="863"/>
        <v>7.0179</v>
      </c>
      <c r="D1612" s="11">
        <f t="shared" si="911"/>
        <v>125</v>
      </c>
      <c r="E1612" s="11">
        <f t="shared" si="911"/>
        <v>30</v>
      </c>
      <c r="F1612" s="11">
        <f t="shared" si="911"/>
        <v>0</v>
      </c>
      <c r="G1612" s="11">
        <f t="shared" si="911"/>
        <v>3</v>
      </c>
      <c r="H1612" s="11">
        <f t="shared" si="911"/>
        <v>0</v>
      </c>
      <c r="I1612" s="11">
        <f t="shared" si="911"/>
        <v>3</v>
      </c>
      <c r="J1612" s="11">
        <f t="shared" si="909"/>
        <v>0</v>
      </c>
      <c r="K1612" s="11">
        <f t="shared" si="909"/>
        <v>0</v>
      </c>
      <c r="L1612" s="11">
        <f t="shared" si="909"/>
        <v>0</v>
      </c>
      <c r="M1612" s="11">
        <f t="shared" si="909"/>
        <v>0</v>
      </c>
      <c r="N1612" s="11">
        <f t="shared" si="909"/>
        <v>0</v>
      </c>
      <c r="O1612" s="11">
        <f t="shared" si="905"/>
        <v>0</v>
      </c>
      <c r="P1612" s="11">
        <f t="shared" si="905"/>
        <v>0</v>
      </c>
      <c r="Q1612" s="11">
        <f t="shared" si="905"/>
        <v>0</v>
      </c>
      <c r="R1612" s="11">
        <f t="shared" si="905"/>
        <v>0</v>
      </c>
      <c r="S1612" s="11">
        <f t="shared" si="905"/>
        <v>0</v>
      </c>
      <c r="T1612" s="11">
        <f t="shared" si="889"/>
        <v>870.82300164692447</v>
      </c>
      <c r="U1612" s="40">
        <f t="shared" si="864"/>
        <v>0.31</v>
      </c>
      <c r="V1612" s="11">
        <f t="shared" si="910"/>
        <v>45.348418433122688</v>
      </c>
      <c r="W1612" s="11">
        <f t="shared" si="910"/>
        <v>1423603.9857759222</v>
      </c>
      <c r="X1612" s="11">
        <f t="shared" si="910"/>
        <v>22777.663772414755</v>
      </c>
      <c r="Y1612" s="11">
        <f t="shared" si="910"/>
        <v>30785.999593051227</v>
      </c>
      <c r="Z1612" s="11">
        <f t="shared" si="910"/>
        <v>1.3515872347863476</v>
      </c>
      <c r="AA1612" s="11">
        <f t="shared" si="908"/>
        <v>40.432412160084645</v>
      </c>
      <c r="AB1612" s="11">
        <f t="shared" si="908"/>
        <v>762.82300164692435</v>
      </c>
      <c r="AC1612" s="11">
        <f t="shared" si="908"/>
        <v>192.82300164692444</v>
      </c>
      <c r="AD1612" s="11">
        <f t="shared" si="908"/>
        <v>139350.92190192881</v>
      </c>
      <c r="AE1612" s="11">
        <f t="shared" si="908"/>
        <v>9290.061460128587</v>
      </c>
      <c r="AF1612" s="11">
        <f t="shared" si="908"/>
        <v>10654.40701482232</v>
      </c>
      <c r="AG1612" s="11">
        <f t="shared" si="908"/>
        <v>1.1468607673425282</v>
      </c>
      <c r="AH1612" s="11">
        <f t="shared" si="908"/>
        <v>12.649984028586504</v>
      </c>
      <c r="AI1612" s="11">
        <f t="shared" si="908"/>
        <v>0</v>
      </c>
      <c r="AJ1612" s="11">
        <f t="shared" si="908"/>
        <v>0</v>
      </c>
      <c r="AK1612" s="11">
        <f t="shared" si="912"/>
        <v>0</v>
      </c>
      <c r="AL1612" s="11">
        <f t="shared" si="912"/>
        <v>0</v>
      </c>
      <c r="AM1612" s="11">
        <f t="shared" si="912"/>
        <v>0</v>
      </c>
      <c r="AN1612" s="11">
        <f t="shared" si="912"/>
        <v>0</v>
      </c>
      <c r="AO1612" s="11">
        <f t="shared" si="912"/>
        <v>0</v>
      </c>
      <c r="AP1612" s="11">
        <f t="shared" si="912"/>
        <v>0</v>
      </c>
      <c r="AQ1612" s="11">
        <f t="shared" si="912"/>
        <v>0</v>
      </c>
      <c r="AR1612" s="11">
        <f t="shared" si="912"/>
        <v>0</v>
      </c>
      <c r="AS1612" s="11">
        <f t="shared" si="912"/>
        <v>0</v>
      </c>
      <c r="AT1612" s="11">
        <f t="shared" si="912"/>
        <v>0</v>
      </c>
      <c r="AU1612" s="11">
        <f t="shared" si="912"/>
        <v>0</v>
      </c>
      <c r="AV1612" s="11">
        <f t="shared" si="907"/>
        <v>436930.3087248322</v>
      </c>
      <c r="AW1612" s="11">
        <f t="shared" si="907"/>
        <v>0</v>
      </c>
      <c r="AX1612" s="11">
        <f t="shared" si="907"/>
        <v>0</v>
      </c>
      <c r="AY1612" s="11">
        <f t="shared" si="907"/>
        <v>6553.2345024703864</v>
      </c>
      <c r="AZ1612" s="11">
        <f t="shared" si="906"/>
        <v>1</v>
      </c>
      <c r="BA1612" s="11">
        <f t="shared" si="904"/>
        <v>1</v>
      </c>
      <c r="BB1612" s="11">
        <f t="shared" si="904"/>
        <v>1</v>
      </c>
      <c r="BC1612" s="11">
        <f t="shared" si="901"/>
        <v>2</v>
      </c>
      <c r="BD1612" s="11">
        <f t="shared" si="901"/>
        <v>4</v>
      </c>
      <c r="BE1612" s="11">
        <f t="shared" si="901"/>
        <v>4</v>
      </c>
      <c r="BF1612" s="15" t="str">
        <f t="shared" si="865"/>
        <v>ČSN 42 6936</v>
      </c>
      <c r="BG1612" s="42">
        <v>7.0179</v>
      </c>
      <c r="BH1612" s="17">
        <f t="shared" si="866"/>
        <v>125</v>
      </c>
      <c r="BI1612" s="17">
        <f t="shared" si="867"/>
        <v>30</v>
      </c>
      <c r="BK1612" s="17">
        <f t="shared" si="868"/>
        <v>3</v>
      </c>
      <c r="BM1612" s="17">
        <f t="shared" si="890"/>
        <v>3</v>
      </c>
      <c r="BX1612" s="18">
        <f t="shared" si="892"/>
        <v>870.82300164692447</v>
      </c>
      <c r="BY1612" s="42">
        <v>0.31</v>
      </c>
      <c r="BZ1612" s="43">
        <f t="shared" si="869"/>
        <v>45.348418433122688</v>
      </c>
      <c r="CA1612" s="18">
        <f t="shared" si="896"/>
        <v>1423603.9857759222</v>
      </c>
      <c r="CB1612" s="18">
        <f t="shared" si="891"/>
        <v>22777.663772414755</v>
      </c>
      <c r="CC1612" s="18">
        <f t="shared" si="897"/>
        <v>30785.999593051227</v>
      </c>
      <c r="CD1612" s="25">
        <f t="shared" si="872"/>
        <v>1.3515872347863476</v>
      </c>
      <c r="CE1612" s="26">
        <f t="shared" si="873"/>
        <v>40.432412160084645</v>
      </c>
      <c r="CF1612" s="18">
        <f t="shared" si="874"/>
        <v>762.82300164692435</v>
      </c>
      <c r="CG1612" s="18">
        <f t="shared" si="875"/>
        <v>192.82300164692444</v>
      </c>
      <c r="CH1612" s="18">
        <f t="shared" si="898"/>
        <v>139350.92190192881</v>
      </c>
      <c r="CI1612" s="18">
        <f t="shared" si="899"/>
        <v>9290.061460128587</v>
      </c>
      <c r="CJ1612" s="18">
        <f t="shared" si="900"/>
        <v>10654.40701482232</v>
      </c>
      <c r="CK1612" s="25">
        <f t="shared" si="879"/>
        <v>1.1468607673425282</v>
      </c>
      <c r="CL1612" s="26">
        <f t="shared" si="880"/>
        <v>12.649984028586504</v>
      </c>
      <c r="CZ1612" s="18">
        <f t="shared" si="881"/>
        <v>436930.3087248322</v>
      </c>
      <c r="DC1612" s="18">
        <f t="shared" si="882"/>
        <v>6553.2345024703864</v>
      </c>
      <c r="DD1612" s="17">
        <f t="shared" si="883"/>
        <v>1</v>
      </c>
      <c r="DE1612" s="17">
        <f t="shared" si="884"/>
        <v>1</v>
      </c>
      <c r="DF1612" s="17">
        <f t="shared" si="885"/>
        <v>1</v>
      </c>
      <c r="DG1612" s="17">
        <f t="shared" si="886"/>
        <v>2</v>
      </c>
      <c r="DH1612" s="17">
        <f t="shared" si="887"/>
        <v>4</v>
      </c>
      <c r="DI1612" s="17">
        <f t="shared" si="888"/>
        <v>4</v>
      </c>
      <c r="DJ1612" s="20" t="s">
        <v>1594</v>
      </c>
    </row>
    <row r="1613" spans="1:114" x14ac:dyDescent="0.2">
      <c r="A1613" s="15" t="s">
        <v>105</v>
      </c>
      <c r="B1613" s="10" t="s">
        <v>1710</v>
      </c>
      <c r="C1613" s="11">
        <f t="shared" si="863"/>
        <v>10.3149</v>
      </c>
      <c r="D1613" s="11">
        <f t="shared" si="911"/>
        <v>140</v>
      </c>
      <c r="E1613" s="11">
        <f t="shared" si="911"/>
        <v>85</v>
      </c>
      <c r="F1613" s="11">
        <f t="shared" si="911"/>
        <v>0</v>
      </c>
      <c r="G1613" s="11">
        <f t="shared" si="911"/>
        <v>3</v>
      </c>
      <c r="H1613" s="11">
        <f t="shared" si="911"/>
        <v>0</v>
      </c>
      <c r="I1613" s="11">
        <f t="shared" si="911"/>
        <v>3</v>
      </c>
      <c r="J1613" s="11">
        <f t="shared" si="909"/>
        <v>0</v>
      </c>
      <c r="K1613" s="11">
        <f t="shared" si="909"/>
        <v>0</v>
      </c>
      <c r="L1613" s="11">
        <f t="shared" si="909"/>
        <v>0</v>
      </c>
      <c r="M1613" s="11">
        <f t="shared" si="909"/>
        <v>0</v>
      </c>
      <c r="N1613" s="11">
        <f t="shared" si="909"/>
        <v>0</v>
      </c>
      <c r="O1613" s="11">
        <f t="shared" si="905"/>
        <v>0</v>
      </c>
      <c r="P1613" s="11">
        <f t="shared" si="905"/>
        <v>0</v>
      </c>
      <c r="Q1613" s="11">
        <f t="shared" si="905"/>
        <v>0</v>
      </c>
      <c r="R1613" s="11">
        <f t="shared" si="905"/>
        <v>0</v>
      </c>
      <c r="S1613" s="11">
        <f t="shared" si="905"/>
        <v>0</v>
      </c>
      <c r="T1613" s="11">
        <f t="shared" si="889"/>
        <v>1290.8230016469245</v>
      </c>
      <c r="U1613" s="40">
        <f t="shared" si="864"/>
        <v>0.45</v>
      </c>
      <c r="V1613" s="11">
        <f t="shared" si="910"/>
        <v>44.409528410318124</v>
      </c>
      <c r="W1613" s="11">
        <f t="shared" si="910"/>
        <v>3484755.2735143304</v>
      </c>
      <c r="X1613" s="11">
        <f t="shared" si="910"/>
        <v>49782.218193061861</v>
      </c>
      <c r="Y1613" s="11">
        <f t="shared" si="910"/>
        <v>60259.672105403159</v>
      </c>
      <c r="Z1613" s="11">
        <f t="shared" si="910"/>
        <v>1.2104657906505567</v>
      </c>
      <c r="AA1613" s="11">
        <f t="shared" si="908"/>
        <v>51.958044096041853</v>
      </c>
      <c r="AB1613" s="11">
        <f t="shared" si="908"/>
        <v>852.82300164692435</v>
      </c>
      <c r="AC1613" s="11">
        <f t="shared" si="908"/>
        <v>522.82300164692435</v>
      </c>
      <c r="AD1613" s="11">
        <f t="shared" si="908"/>
        <v>1618448.202712643</v>
      </c>
      <c r="AE1613" s="11">
        <f t="shared" si="908"/>
        <v>38081.13418147395</v>
      </c>
      <c r="AF1613" s="11">
        <f t="shared" si="908"/>
        <v>42829.539560112746</v>
      </c>
      <c r="AG1613" s="11">
        <f t="shared" si="908"/>
        <v>1.124691805554175</v>
      </c>
      <c r="AH1613" s="11">
        <f t="shared" si="908"/>
        <v>35.409195080001282</v>
      </c>
      <c r="AI1613" s="11">
        <f t="shared" si="908"/>
        <v>0</v>
      </c>
      <c r="AJ1613" s="11">
        <f t="shared" si="908"/>
        <v>0</v>
      </c>
      <c r="AK1613" s="11">
        <f t="shared" si="912"/>
        <v>0</v>
      </c>
      <c r="AL1613" s="11">
        <f t="shared" si="912"/>
        <v>0</v>
      </c>
      <c r="AM1613" s="11">
        <f t="shared" si="912"/>
        <v>0</v>
      </c>
      <c r="AN1613" s="11">
        <f t="shared" si="912"/>
        <v>0</v>
      </c>
      <c r="AO1613" s="11">
        <f t="shared" si="912"/>
        <v>0</v>
      </c>
      <c r="AP1613" s="11">
        <f t="shared" si="912"/>
        <v>0</v>
      </c>
      <c r="AQ1613" s="11">
        <f t="shared" si="912"/>
        <v>0</v>
      </c>
      <c r="AR1613" s="11">
        <f t="shared" si="912"/>
        <v>0</v>
      </c>
      <c r="AS1613" s="11">
        <f t="shared" si="912"/>
        <v>0</v>
      </c>
      <c r="AT1613" s="11">
        <f t="shared" si="912"/>
        <v>0</v>
      </c>
      <c r="AU1613" s="11">
        <f t="shared" si="912"/>
        <v>0</v>
      </c>
      <c r="AV1613" s="11">
        <f t="shared" si="907"/>
        <v>3457609.7534246575</v>
      </c>
      <c r="AW1613" s="11">
        <f t="shared" si="907"/>
        <v>0</v>
      </c>
      <c r="AX1613" s="11">
        <f t="shared" si="907"/>
        <v>0</v>
      </c>
      <c r="AY1613" s="11">
        <f t="shared" si="907"/>
        <v>22433.234502470386</v>
      </c>
      <c r="AZ1613" s="11">
        <f t="shared" si="906"/>
        <v>1</v>
      </c>
      <c r="BA1613" s="11">
        <f t="shared" si="904"/>
        <v>1</v>
      </c>
      <c r="BB1613" s="11">
        <f t="shared" si="904"/>
        <v>1</v>
      </c>
      <c r="BC1613" s="11">
        <f t="shared" si="901"/>
        <v>4</v>
      </c>
      <c r="BD1613" s="11">
        <f t="shared" si="901"/>
        <v>4</v>
      </c>
      <c r="BE1613" s="11">
        <f t="shared" si="901"/>
        <v>4</v>
      </c>
      <c r="BF1613" s="15" t="str">
        <f t="shared" si="865"/>
        <v>ČSN 42 6936</v>
      </c>
      <c r="BG1613" s="42">
        <v>10.3149</v>
      </c>
      <c r="BH1613" s="17">
        <f t="shared" si="866"/>
        <v>140</v>
      </c>
      <c r="BI1613" s="17">
        <f t="shared" si="867"/>
        <v>85</v>
      </c>
      <c r="BK1613" s="17">
        <f t="shared" si="868"/>
        <v>3</v>
      </c>
      <c r="BM1613" s="17">
        <f t="shared" si="890"/>
        <v>3</v>
      </c>
      <c r="BX1613" s="18">
        <f t="shared" si="892"/>
        <v>1290.8230016469245</v>
      </c>
      <c r="BY1613" s="42">
        <v>0.45</v>
      </c>
      <c r="BZ1613" s="43">
        <f t="shared" si="869"/>
        <v>44.409528410318124</v>
      </c>
      <c r="CA1613" s="18">
        <f t="shared" si="896"/>
        <v>3484755.2735143304</v>
      </c>
      <c r="CB1613" s="18">
        <f t="shared" si="891"/>
        <v>49782.218193061861</v>
      </c>
      <c r="CC1613" s="18">
        <f t="shared" si="897"/>
        <v>60259.672105403159</v>
      </c>
      <c r="CD1613" s="25">
        <f t="shared" si="872"/>
        <v>1.2104657906505567</v>
      </c>
      <c r="CE1613" s="26">
        <f t="shared" si="873"/>
        <v>51.958044096041853</v>
      </c>
      <c r="CF1613" s="18">
        <f t="shared" si="874"/>
        <v>852.82300164692435</v>
      </c>
      <c r="CG1613" s="18">
        <f t="shared" si="875"/>
        <v>522.82300164692435</v>
      </c>
      <c r="CH1613" s="18">
        <f t="shared" si="898"/>
        <v>1618448.202712643</v>
      </c>
      <c r="CI1613" s="18">
        <f t="shared" si="899"/>
        <v>38081.13418147395</v>
      </c>
      <c r="CJ1613" s="18">
        <f t="shared" si="900"/>
        <v>42829.539560112746</v>
      </c>
      <c r="CK1613" s="25">
        <f t="shared" si="879"/>
        <v>1.124691805554175</v>
      </c>
      <c r="CL1613" s="26">
        <f t="shared" si="880"/>
        <v>35.409195080001282</v>
      </c>
      <c r="CZ1613" s="18">
        <f t="shared" si="881"/>
        <v>3457609.7534246575</v>
      </c>
      <c r="DC1613" s="18">
        <f t="shared" si="882"/>
        <v>22433.234502470386</v>
      </c>
      <c r="DD1613" s="17">
        <f t="shared" si="883"/>
        <v>1</v>
      </c>
      <c r="DE1613" s="17">
        <f t="shared" si="884"/>
        <v>1</v>
      </c>
      <c r="DF1613" s="17">
        <f t="shared" si="885"/>
        <v>1</v>
      </c>
      <c r="DG1613" s="17">
        <f t="shared" si="886"/>
        <v>4</v>
      </c>
      <c r="DH1613" s="17">
        <f t="shared" si="887"/>
        <v>4</v>
      </c>
      <c r="DI1613" s="17">
        <f t="shared" si="888"/>
        <v>4</v>
      </c>
      <c r="DJ1613" s="20" t="s">
        <v>1594</v>
      </c>
    </row>
    <row r="1614" spans="1:114" x14ac:dyDescent="0.2">
      <c r="A1614" s="15" t="s">
        <v>105</v>
      </c>
      <c r="B1614" s="10" t="s">
        <v>1711</v>
      </c>
      <c r="C1614" s="11">
        <f t="shared" si="863"/>
        <v>9.3728999999999996</v>
      </c>
      <c r="D1614" s="11">
        <f t="shared" si="911"/>
        <v>145</v>
      </c>
      <c r="E1614" s="11">
        <f t="shared" si="911"/>
        <v>60</v>
      </c>
      <c r="F1614" s="11">
        <f t="shared" si="911"/>
        <v>0</v>
      </c>
      <c r="G1614" s="11">
        <f t="shared" si="911"/>
        <v>3</v>
      </c>
      <c r="H1614" s="11">
        <f t="shared" si="911"/>
        <v>0</v>
      </c>
      <c r="I1614" s="11">
        <f t="shared" si="911"/>
        <v>3</v>
      </c>
      <c r="J1614" s="11">
        <f t="shared" si="909"/>
        <v>0</v>
      </c>
      <c r="K1614" s="11">
        <f t="shared" si="909"/>
        <v>0</v>
      </c>
      <c r="L1614" s="11">
        <f t="shared" si="909"/>
        <v>0</v>
      </c>
      <c r="M1614" s="11">
        <f t="shared" si="909"/>
        <v>0</v>
      </c>
      <c r="N1614" s="11">
        <f t="shared" si="909"/>
        <v>0</v>
      </c>
      <c r="O1614" s="11">
        <f t="shared" si="905"/>
        <v>0</v>
      </c>
      <c r="P1614" s="11">
        <f t="shared" si="905"/>
        <v>0</v>
      </c>
      <c r="Q1614" s="11">
        <f t="shared" si="905"/>
        <v>0</v>
      </c>
      <c r="R1614" s="11">
        <f t="shared" si="905"/>
        <v>0</v>
      </c>
      <c r="S1614" s="11">
        <f t="shared" si="905"/>
        <v>0</v>
      </c>
      <c r="T1614" s="11">
        <f t="shared" si="889"/>
        <v>1170.8230016469245</v>
      </c>
      <c r="U1614" s="40">
        <f t="shared" si="864"/>
        <v>0.41</v>
      </c>
      <c r="V1614" s="11">
        <f t="shared" si="910"/>
        <v>44.609047900143395</v>
      </c>
      <c r="W1614" s="11">
        <f t="shared" si="910"/>
        <v>3037921.2778016399</v>
      </c>
      <c r="X1614" s="11">
        <f t="shared" si="910"/>
        <v>41902.362452436413</v>
      </c>
      <c r="Y1614" s="11">
        <f t="shared" si="910"/>
        <v>52874.229609520473</v>
      </c>
      <c r="Z1614" s="11">
        <f t="shared" si="910"/>
        <v>1.2618436411440592</v>
      </c>
      <c r="AA1614" s="11">
        <f t="shared" si="908"/>
        <v>50.938087480180592</v>
      </c>
      <c r="AB1614" s="11">
        <f t="shared" si="908"/>
        <v>882.82300164692435</v>
      </c>
      <c r="AC1614" s="11">
        <f t="shared" si="908"/>
        <v>372.82300164692441</v>
      </c>
      <c r="AD1614" s="11">
        <f t="shared" si="908"/>
        <v>765978.30771715636</v>
      </c>
      <c r="AE1614" s="11">
        <f t="shared" si="908"/>
        <v>25532.610257238546</v>
      </c>
      <c r="AF1614" s="11">
        <f t="shared" si="908"/>
        <v>28486.752039526189</v>
      </c>
      <c r="AG1614" s="11">
        <f t="shared" si="908"/>
        <v>1.1157007353547073</v>
      </c>
      <c r="AH1614" s="11">
        <f t="shared" si="908"/>
        <v>25.577766150029287</v>
      </c>
      <c r="AI1614" s="11">
        <f t="shared" si="908"/>
        <v>0</v>
      </c>
      <c r="AJ1614" s="11">
        <f t="shared" si="908"/>
        <v>0</v>
      </c>
      <c r="AK1614" s="11">
        <f t="shared" si="912"/>
        <v>0</v>
      </c>
      <c r="AL1614" s="11">
        <f t="shared" si="912"/>
        <v>0</v>
      </c>
      <c r="AM1614" s="11">
        <f t="shared" si="912"/>
        <v>0</v>
      </c>
      <c r="AN1614" s="11">
        <f t="shared" si="912"/>
        <v>0</v>
      </c>
      <c r="AO1614" s="11">
        <f t="shared" si="912"/>
        <v>0</v>
      </c>
      <c r="AP1614" s="11">
        <f t="shared" si="912"/>
        <v>0</v>
      </c>
      <c r="AQ1614" s="11">
        <f t="shared" si="912"/>
        <v>0</v>
      </c>
      <c r="AR1614" s="11">
        <f t="shared" si="912"/>
        <v>0</v>
      </c>
      <c r="AS1614" s="11">
        <f t="shared" si="912"/>
        <v>0</v>
      </c>
      <c r="AT1614" s="11">
        <f t="shared" si="912"/>
        <v>0</v>
      </c>
      <c r="AU1614" s="11">
        <f t="shared" si="912"/>
        <v>0</v>
      </c>
      <c r="AV1614" s="11">
        <f t="shared" si="907"/>
        <v>1975261.3869346734</v>
      </c>
      <c r="AW1614" s="11">
        <f t="shared" si="907"/>
        <v>0</v>
      </c>
      <c r="AX1614" s="11">
        <f t="shared" si="907"/>
        <v>0</v>
      </c>
      <c r="AY1614" s="11">
        <f t="shared" si="907"/>
        <v>16153.234502470386</v>
      </c>
      <c r="AZ1614" s="11">
        <f t="shared" si="906"/>
        <v>1</v>
      </c>
      <c r="BA1614" s="11">
        <f t="shared" si="904"/>
        <v>1</v>
      </c>
      <c r="BB1614" s="11">
        <f t="shared" si="904"/>
        <v>1</v>
      </c>
      <c r="BC1614" s="11">
        <f t="shared" si="901"/>
        <v>4</v>
      </c>
      <c r="BD1614" s="11">
        <f t="shared" si="901"/>
        <v>4</v>
      </c>
      <c r="BE1614" s="11">
        <f t="shared" si="901"/>
        <v>4</v>
      </c>
      <c r="BF1614" s="15" t="str">
        <f t="shared" si="865"/>
        <v>ČSN 42 6936</v>
      </c>
      <c r="BG1614" s="42">
        <v>9.3728999999999996</v>
      </c>
      <c r="BH1614" s="17">
        <f t="shared" si="866"/>
        <v>145</v>
      </c>
      <c r="BI1614" s="17">
        <f t="shared" si="867"/>
        <v>60</v>
      </c>
      <c r="BK1614" s="17">
        <f t="shared" si="868"/>
        <v>3</v>
      </c>
      <c r="BM1614" s="17">
        <f t="shared" si="890"/>
        <v>3</v>
      </c>
      <c r="BX1614" s="18">
        <f t="shared" si="892"/>
        <v>1170.8230016469245</v>
      </c>
      <c r="BY1614" s="42">
        <v>0.41</v>
      </c>
      <c r="BZ1614" s="43">
        <f t="shared" si="869"/>
        <v>44.609047900143395</v>
      </c>
      <c r="CA1614" s="18">
        <f t="shared" si="896"/>
        <v>3037921.2778016399</v>
      </c>
      <c r="CB1614" s="18">
        <f t="shared" si="891"/>
        <v>41902.362452436413</v>
      </c>
      <c r="CC1614" s="18">
        <f t="shared" si="897"/>
        <v>52874.229609520473</v>
      </c>
      <c r="CD1614" s="25">
        <f t="shared" si="872"/>
        <v>1.2618436411440592</v>
      </c>
      <c r="CE1614" s="26">
        <f t="shared" si="873"/>
        <v>50.938087480180592</v>
      </c>
      <c r="CF1614" s="18">
        <f t="shared" si="874"/>
        <v>882.82300164692435</v>
      </c>
      <c r="CG1614" s="18">
        <f t="shared" si="875"/>
        <v>372.82300164692441</v>
      </c>
      <c r="CH1614" s="18">
        <f t="shared" si="898"/>
        <v>765978.30771715636</v>
      </c>
      <c r="CI1614" s="18">
        <f t="shared" si="899"/>
        <v>25532.610257238546</v>
      </c>
      <c r="CJ1614" s="18">
        <f t="shared" si="900"/>
        <v>28486.752039526189</v>
      </c>
      <c r="CK1614" s="25">
        <f t="shared" si="879"/>
        <v>1.1157007353547073</v>
      </c>
      <c r="CL1614" s="26">
        <f t="shared" si="880"/>
        <v>25.577766150029287</v>
      </c>
      <c r="CZ1614" s="18">
        <f t="shared" si="881"/>
        <v>1975261.3869346734</v>
      </c>
      <c r="DC1614" s="18">
        <f t="shared" si="882"/>
        <v>16153.234502470386</v>
      </c>
      <c r="DD1614" s="17">
        <f t="shared" si="883"/>
        <v>1</v>
      </c>
      <c r="DE1614" s="17">
        <f t="shared" si="884"/>
        <v>1</v>
      </c>
      <c r="DF1614" s="17">
        <f t="shared" si="885"/>
        <v>1</v>
      </c>
      <c r="DG1614" s="17">
        <f t="shared" si="886"/>
        <v>4</v>
      </c>
      <c r="DH1614" s="17">
        <f t="shared" si="887"/>
        <v>4</v>
      </c>
      <c r="DI1614" s="17">
        <f t="shared" si="888"/>
        <v>4</v>
      </c>
      <c r="DJ1614" s="20" t="s">
        <v>1594</v>
      </c>
    </row>
    <row r="1615" spans="1:114" x14ac:dyDescent="0.2">
      <c r="A1615" s="15"/>
      <c r="D1615" s="11" t="str">
        <f t="shared" si="911"/>
        <v/>
      </c>
      <c r="E1615" s="11" t="str">
        <f t="shared" si="911"/>
        <v/>
      </c>
      <c r="F1615" s="11" t="str">
        <f t="shared" si="911"/>
        <v/>
      </c>
      <c r="G1615" s="11" t="str">
        <f t="shared" si="911"/>
        <v/>
      </c>
      <c r="H1615" s="11" t="str">
        <f t="shared" si="911"/>
        <v/>
      </c>
      <c r="I1615" s="11" t="str">
        <f t="shared" si="911"/>
        <v/>
      </c>
      <c r="J1615" s="11" t="str">
        <f t="shared" si="909"/>
        <v/>
      </c>
      <c r="K1615" s="11" t="str">
        <f t="shared" si="909"/>
        <v/>
      </c>
      <c r="L1615" s="11" t="str">
        <f t="shared" si="909"/>
        <v/>
      </c>
      <c r="M1615" s="11" t="str">
        <f t="shared" si="909"/>
        <v/>
      </c>
      <c r="N1615" s="11" t="str">
        <f t="shared" si="909"/>
        <v/>
      </c>
      <c r="O1615" s="11" t="str">
        <f t="shared" si="905"/>
        <v/>
      </c>
      <c r="P1615" s="11" t="str">
        <f t="shared" si="905"/>
        <v/>
      </c>
      <c r="Q1615" s="11" t="str">
        <f t="shared" si="905"/>
        <v/>
      </c>
      <c r="R1615" s="11" t="str">
        <f t="shared" si="905"/>
        <v/>
      </c>
      <c r="S1615" s="11" t="str">
        <f t="shared" si="905"/>
        <v/>
      </c>
      <c r="T1615" s="11" t="str">
        <f t="shared" si="889"/>
        <v/>
      </c>
      <c r="V1615" s="11" t="str">
        <f t="shared" si="910"/>
        <v/>
      </c>
      <c r="W1615" s="11" t="str">
        <f t="shared" si="910"/>
        <v/>
      </c>
      <c r="X1615" s="11" t="str">
        <f t="shared" si="910"/>
        <v/>
      </c>
      <c r="Y1615" s="11" t="str">
        <f t="shared" si="910"/>
        <v/>
      </c>
      <c r="Z1615" s="11" t="str">
        <f t="shared" si="910"/>
        <v/>
      </c>
      <c r="AA1615" s="11" t="str">
        <f t="shared" si="908"/>
        <v/>
      </c>
      <c r="AB1615" s="11" t="str">
        <f t="shared" si="908"/>
        <v/>
      </c>
      <c r="AC1615" s="11" t="str">
        <f t="shared" si="908"/>
        <v/>
      </c>
      <c r="AD1615" s="11" t="str">
        <f t="shared" si="908"/>
        <v/>
      </c>
      <c r="AE1615" s="11" t="str">
        <f t="shared" si="908"/>
        <v/>
      </c>
      <c r="AF1615" s="11" t="str">
        <f t="shared" si="908"/>
        <v/>
      </c>
      <c r="AG1615" s="11" t="str">
        <f t="shared" si="908"/>
        <v/>
      </c>
      <c r="AH1615" s="11" t="str">
        <f t="shared" si="908"/>
        <v/>
      </c>
      <c r="AI1615" s="11" t="str">
        <f t="shared" si="908"/>
        <v/>
      </c>
      <c r="AJ1615" s="11" t="str">
        <f t="shared" si="908"/>
        <v/>
      </c>
      <c r="AK1615" s="11" t="str">
        <f t="shared" si="912"/>
        <v/>
      </c>
      <c r="AL1615" s="11" t="str">
        <f t="shared" si="912"/>
        <v/>
      </c>
      <c r="AM1615" s="11" t="str">
        <f t="shared" si="912"/>
        <v/>
      </c>
      <c r="AN1615" s="11" t="str">
        <f t="shared" si="912"/>
        <v/>
      </c>
      <c r="AO1615" s="11" t="str">
        <f t="shared" si="912"/>
        <v/>
      </c>
      <c r="AP1615" s="11" t="str">
        <f t="shared" si="912"/>
        <v/>
      </c>
      <c r="AQ1615" s="11" t="str">
        <f t="shared" si="912"/>
        <v/>
      </c>
      <c r="AR1615" s="11" t="str">
        <f t="shared" si="912"/>
        <v/>
      </c>
      <c r="AS1615" s="11" t="str">
        <f t="shared" si="912"/>
        <v/>
      </c>
      <c r="AT1615" s="11" t="str">
        <f t="shared" si="912"/>
        <v/>
      </c>
      <c r="AU1615" s="11" t="str">
        <f t="shared" si="912"/>
        <v/>
      </c>
      <c r="AV1615" s="11" t="str">
        <f t="shared" si="907"/>
        <v/>
      </c>
      <c r="AW1615" s="11" t="str">
        <f t="shared" si="907"/>
        <v/>
      </c>
      <c r="AX1615" s="11" t="str">
        <f t="shared" si="907"/>
        <v/>
      </c>
      <c r="AY1615" s="11" t="str">
        <f t="shared" si="907"/>
        <v/>
      </c>
      <c r="AZ1615" s="11" t="str">
        <f t="shared" si="906"/>
        <v/>
      </c>
      <c r="BA1615" s="11" t="str">
        <f t="shared" si="904"/>
        <v/>
      </c>
      <c r="BB1615" s="11" t="str">
        <f t="shared" si="904"/>
        <v/>
      </c>
      <c r="BC1615" s="11" t="str">
        <f t="shared" si="901"/>
        <v/>
      </c>
      <c r="BD1615" s="11" t="str">
        <f t="shared" si="901"/>
        <v/>
      </c>
      <c r="BE1615" s="11" t="str">
        <f t="shared" si="901"/>
        <v/>
      </c>
    </row>
    <row r="1616" spans="1:114" x14ac:dyDescent="0.2">
      <c r="A1616" s="15" t="s">
        <v>105</v>
      </c>
      <c r="B1616" s="10" t="s">
        <v>1712</v>
      </c>
      <c r="C1616" s="11">
        <f t="shared" ref="C1616:C1666" si="913">IF(A1616="x",BG1616*$C$4,0)</f>
        <v>3.2656000000000001</v>
      </c>
      <c r="D1616" s="11">
        <f t="shared" si="911"/>
        <v>30</v>
      </c>
      <c r="E1616" s="11">
        <f t="shared" si="911"/>
        <v>30</v>
      </c>
      <c r="F1616" s="11">
        <f t="shared" si="911"/>
        <v>0</v>
      </c>
      <c r="G1616" s="11">
        <f t="shared" si="911"/>
        <v>4</v>
      </c>
      <c r="H1616" s="11">
        <f t="shared" si="911"/>
        <v>0</v>
      </c>
      <c r="I1616" s="11">
        <f t="shared" si="911"/>
        <v>4</v>
      </c>
      <c r="J1616" s="11">
        <f t="shared" si="909"/>
        <v>0</v>
      </c>
      <c r="K1616" s="11">
        <f t="shared" si="909"/>
        <v>0</v>
      </c>
      <c r="L1616" s="11">
        <f t="shared" si="909"/>
        <v>0</v>
      </c>
      <c r="M1616" s="11">
        <f t="shared" si="909"/>
        <v>0</v>
      </c>
      <c r="N1616" s="11">
        <f t="shared" si="909"/>
        <v>0</v>
      </c>
      <c r="O1616" s="11">
        <f t="shared" si="905"/>
        <v>0</v>
      </c>
      <c r="P1616" s="11">
        <f t="shared" si="905"/>
        <v>0</v>
      </c>
      <c r="Q1616" s="11">
        <f t="shared" si="905"/>
        <v>0</v>
      </c>
      <c r="R1616" s="11">
        <f t="shared" si="905"/>
        <v>0</v>
      </c>
      <c r="S1616" s="11">
        <f t="shared" si="905"/>
        <v>0</v>
      </c>
      <c r="T1616" s="11">
        <f t="shared" si="889"/>
        <v>374.79644737231007</v>
      </c>
      <c r="U1616" s="40">
        <f t="shared" ref="U1616:U1666" si="914">IF(A1616="x",BY1616*$U$4,0)</f>
        <v>0.12</v>
      </c>
      <c r="V1616" s="11">
        <f t="shared" si="910"/>
        <v>40.786470392117785</v>
      </c>
      <c r="W1616" s="11">
        <f t="shared" si="910"/>
        <v>39674.288202022726</v>
      </c>
      <c r="X1616" s="11">
        <f t="shared" si="910"/>
        <v>2644.9525468015149</v>
      </c>
      <c r="Y1616" s="11">
        <f t="shared" si="910"/>
        <v>3500.908464939504</v>
      </c>
      <c r="Z1616" s="11">
        <f t="shared" si="910"/>
        <v>1.3236186294431174</v>
      </c>
      <c r="AA1616" s="11">
        <f t="shared" si="908"/>
        <v>10.288613172450713</v>
      </c>
      <c r="AB1616" s="11">
        <f t="shared" si="908"/>
        <v>262.79644737231007</v>
      </c>
      <c r="AC1616" s="11">
        <f t="shared" si="908"/>
        <v>0</v>
      </c>
      <c r="AD1616" s="11">
        <f t="shared" si="908"/>
        <v>0</v>
      </c>
      <c r="AE1616" s="11">
        <f t="shared" si="908"/>
        <v>0</v>
      </c>
      <c r="AF1616" s="11">
        <f t="shared" si="908"/>
        <v>0</v>
      </c>
      <c r="AG1616" s="11">
        <f t="shared" si="908"/>
        <v>0</v>
      </c>
      <c r="AH1616" s="11">
        <f t="shared" si="908"/>
        <v>0</v>
      </c>
      <c r="AI1616" s="11">
        <f t="shared" si="908"/>
        <v>0</v>
      </c>
      <c r="AJ1616" s="11">
        <f t="shared" si="908"/>
        <v>0</v>
      </c>
      <c r="AK1616" s="11">
        <f t="shared" si="912"/>
        <v>0</v>
      </c>
      <c r="AL1616" s="11">
        <f t="shared" si="912"/>
        <v>0</v>
      </c>
      <c r="AM1616" s="11">
        <f t="shared" si="912"/>
        <v>0</v>
      </c>
      <c r="AN1616" s="11">
        <f t="shared" si="912"/>
        <v>0</v>
      </c>
      <c r="AO1616" s="11">
        <f t="shared" si="912"/>
        <v>0</v>
      </c>
      <c r="AP1616" s="11">
        <f t="shared" si="912"/>
        <v>0</v>
      </c>
      <c r="AQ1616" s="11">
        <f t="shared" si="912"/>
        <v>0</v>
      </c>
      <c r="AR1616" s="11">
        <f t="shared" si="912"/>
        <v>0</v>
      </c>
      <c r="AS1616" s="11">
        <f t="shared" si="912"/>
        <v>0</v>
      </c>
      <c r="AT1616" s="11">
        <f t="shared" si="912"/>
        <v>0</v>
      </c>
      <c r="AU1616" s="11">
        <f t="shared" si="912"/>
        <v>0</v>
      </c>
      <c r="AV1616" s="11">
        <f t="shared" si="907"/>
        <v>70304</v>
      </c>
      <c r="AW1616" s="11">
        <f t="shared" si="907"/>
        <v>0</v>
      </c>
      <c r="AX1616" s="11">
        <f t="shared" si="907"/>
        <v>0</v>
      </c>
      <c r="AY1616" s="11">
        <f t="shared" si="907"/>
        <v>1290.1946710584652</v>
      </c>
      <c r="AZ1616" s="11">
        <f t="shared" si="906"/>
        <v>1</v>
      </c>
      <c r="BA1616" s="11">
        <f t="shared" si="904"/>
        <v>1</v>
      </c>
      <c r="BB1616" s="11">
        <f t="shared" si="904"/>
        <v>1</v>
      </c>
      <c r="BC1616" s="11">
        <f t="shared" si="901"/>
        <v>1</v>
      </c>
      <c r="BD1616" s="11">
        <f t="shared" si="901"/>
        <v>1</v>
      </c>
      <c r="BE1616" s="11">
        <f t="shared" si="901"/>
        <v>1</v>
      </c>
      <c r="BF1616" s="15" t="str">
        <f t="shared" ref="BF1616:BF1666" si="915">IF(A1616="x",DJ1616,0)</f>
        <v>EN 10219-97</v>
      </c>
      <c r="BG1616" s="42">
        <v>3.2656000000000001</v>
      </c>
      <c r="BH1616" s="17">
        <f t="shared" ref="BH1616:BH1666" si="916">VALUE(MID(B1616,FIND(" ",B1616)+1,LEN(B1616)-LEN(BK1616)-FIND(" ",B1616)-1))</f>
        <v>30</v>
      </c>
      <c r="BI1616" s="17">
        <f t="shared" ref="BI1616:BI1666" si="917">VALUE(MID(B1616,FIND(" ",B1616)+1,LEN(B1616)-LEN(BK1616)-FIND(" ",B1616)-1))</f>
        <v>30</v>
      </c>
      <c r="BK1616" s="17">
        <f t="shared" ref="BK1616:BK1666" si="918">VALUE(MID(B1616,FIND("x",B1616)+1,LEN(B1616)-FIND("x",B1616)))</f>
        <v>4</v>
      </c>
      <c r="BM1616" s="17">
        <f t="shared" ref="BM1616:BM1665" si="919">BK1616</f>
        <v>4</v>
      </c>
      <c r="BX1616" s="18">
        <f t="shared" ref="BX1616:BX1666" si="920">2*BK1616*(BH1616+BI1616-4*(BM1616+BK1616))+PI()*((BM1616+BK1616)^2-BK1616^2)</f>
        <v>374.79644737231007</v>
      </c>
      <c r="BY1616" s="42">
        <v>0.12</v>
      </c>
      <c r="BZ1616" s="43">
        <f t="shared" ref="BZ1616:BZ1666" si="921">BY1616/(BX1616*0.00000785)</f>
        <v>40.786470392117785</v>
      </c>
      <c r="CA1616" s="18">
        <f t="shared" ref="CA1616:CA1666" si="922">2*((1/12*BK1616*((BH1616-2*(BM1616+BK1616))^3))+((1/12*(BI1616-2*(BM1616+BK1616))*(BK1616^3))+((BI1616-2*(BM1616+BK1616))*BK1616*((BH1616-BK1616)/2)^2))+(((PI()/8-8/(9*PI()))*(BM1616+BK1616)^4)+(1/2*PI()*((BM1616+BK1616)^2)*((BH1616/2-BK1616-BM1616+(4/(3*PI())*(BM1616+BK1616)))^2)))-((PI()/8-8/(9*PI()))*((BM1616)^4))-(1/2*PI()*((BM1616)^2)*((BH1616/2-BK1616-BM1616+(4/(3*PI()))*(BM1616))^2)))</f>
        <v>39674.288202022726</v>
      </c>
      <c r="CB1616" s="18">
        <f t="shared" ref="CB1616:CB1666" si="923">2*CA1616/BH1616</f>
        <v>2644.9525468015149</v>
      </c>
      <c r="CC1616" s="18">
        <f t="shared" ref="CC1616:CC1666" si="924">2*(BK1616*(BH1616/2-BM1616-BK1616)^2+(BI1616-2*(BM1616+BK1616))*BK1616*(BH1616/2-BK1616/2)+1/2*PI()*((BM1616+BK1616)^2)*(BH1616/2-(1-4/(3*PI()))*(BM1616+BK1616))-1/2*PI()*((BM1616)^2)*(BH1616/2-BK1616-(1-4/(3*PI()))*(BM1616)))</f>
        <v>3500.908464939504</v>
      </c>
      <c r="CD1616" s="25">
        <f t="shared" ref="CD1616:CD1666" si="925">CC1616/CB1616</f>
        <v>1.3236186294431174</v>
      </c>
      <c r="CE1616" s="26">
        <f t="shared" ref="CE1616:CE1666" si="926">SQRT(CA1616/BX1616)</f>
        <v>10.288613172450713</v>
      </c>
      <c r="CF1616" s="18">
        <f t="shared" ref="CF1616:CF1666" si="927">2*BK1616*(BH1616-2*(BM1616+BK1616))+PI()*(BM1616+BK1616)^2-PI()*(BM1616)^2</f>
        <v>262.79644737231007</v>
      </c>
      <c r="CZ1616" s="18">
        <f t="shared" ref="CZ1616:CZ1666" si="928">2*(BK1616^2)*((BI1616-BK1616)^2)*((BH1616-BK1616)^2)/(BI1616*BK1616+BH1616*BK1616-2*BK1616^2)</f>
        <v>70304</v>
      </c>
      <c r="DC1616" s="18">
        <f t="shared" ref="DC1616:DC1666" si="929">((BI1616-2*(BM1616+BK1616))*(BH1616-BK1616)+PI()*(BM1616+BK1616/2)^2+(BH1616-2*(BM1616+BK1616))*(BM1616+BK1616/2)*2)*2</f>
        <v>1290.1946710584652</v>
      </c>
      <c r="DD1616" s="17">
        <f t="shared" ref="DD1616:DD1666" si="930">IF(MAX((BH1616-2*(BM1616+BK1616))/BK1616,(BI1616-2*(BM1616+BK1616))/BK1616)&lt;=124*1,IF(MAX((BH1616-2*(BM1616+BK1616))/BK1616,(BI1616-2*(BM1616+BK1616))/BK1616)&lt;=83*1,IF(MAX((BH1616-2*(BM1616+BK1616))/BK1616,(BI1616-2*(BM1616+BK1616))/BK1616)&lt;=72*1,1,2),3),4)</f>
        <v>1</v>
      </c>
      <c r="DE1616" s="17">
        <f t="shared" ref="DE1616:DE1666" si="931">IF(MAX((BH1616-2*(BM1616+BK1616))/BK1616,(BI1616-2*(BM1616+BK1616))/BK1616)&lt;=124*0.81,IF(MAX((BH1616-2*(BM1616+BK1616))/BK1616,(BI1616-2*(BM1616+BK1616))/BK1616)&lt;=83*0.81,IF(MAX((BH1616-2*(BM1616+BK1616))/BK1616,(BI1616-2*(BM1616+BK1616))/BK1616)&lt;=72*0.81,1,2),3),4)</f>
        <v>1</v>
      </c>
      <c r="DF1616" s="17">
        <f t="shared" ref="DF1616:DF1666" si="932">IF(MAX((BH1616-2*(BM1616+BK1616))/BK1616,(BI1616-2*(BM1616+BK1616))/BK1616)&lt;=124*0.71,IF(MAX((BH1616-2*(BM1616+BK1616))/BK1616,(BI1616-2*(BM1616+BK1616))/BK1616)&lt;=83*0.71,IF(MAX((BH1616-2*(BM1616+BK1616))/BK1616,(BI1616-2*(BM1616+BK1616))/BK1616)&lt;=72*0.71,1,2),3),4)</f>
        <v>1</v>
      </c>
      <c r="DG1616" s="17">
        <f t="shared" ref="DG1616:DG1666" si="933">IF(MAX((BH1616-2*(BM1616+BK1616))/BK1616,(BI1616-2*(BM1616+BK1616))/BK1616)&lt;=42*1,IF(MAX((BH1616-2*(BM1616+BK1616))/BK1616,(BI1616-2*(BM1616+BK1616))/BK1616)&lt;=38*1,IF(MAX((BH1616-2*(BM1616+BK1616))/BK1616,(BI1616-2*(BM1616+BK1616))/BK1616)&lt;=33*1,1,2),3),4)</f>
        <v>1</v>
      </c>
      <c r="DH1616" s="17">
        <f t="shared" ref="DH1616:DH1666" si="934">IF(MAX((BH1616-2*(BM1616+BK1616))/BK1616,(BI1616-2*(BM1616+BK1616))/BK1616)&lt;=42*0.81,IF(MAX((BH1616-2*(BM1616+BK1616))/BK1616,(BI1616-2*(BM1616+BK1616))/BK1616)&lt;=38*0.81,IF(MAX((BH1616-2*(BM1616+BK1616))/BK1616,(BI1616-2*(BM1616+BK1616))/BK1616)&lt;=33*0.81,1,2),3),4)</f>
        <v>1</v>
      </c>
      <c r="DI1616" s="17">
        <f t="shared" ref="DI1616:DI1666" si="935">IF(MAX((BH1616-2*(BM1616+BK1616))/BK1616,(BI1616-2*(BM1616+BK1616))/BK1616)&lt;=42*0.71,IF(MAX((BH1616-2*(BM1616+BK1616))/BK1616,(BI1616-2*(BM1616+BK1616))/BK1616)&lt;=38*0.71,IF(MAX((BH1616-2*(BM1616+BK1616))/BK1616,(BI1616-2*(BM1616+BK1616))/BK1616)&lt;=33*0.71,1,2),3),4)</f>
        <v>1</v>
      </c>
      <c r="DJ1616" s="20" t="s">
        <v>1713</v>
      </c>
    </row>
    <row r="1617" spans="1:114" x14ac:dyDescent="0.2">
      <c r="A1617" s="15" t="s">
        <v>105</v>
      </c>
      <c r="B1617" s="10" t="s">
        <v>1714</v>
      </c>
      <c r="C1617" s="11">
        <f t="shared" si="913"/>
        <v>3.8936000000000002</v>
      </c>
      <c r="D1617" s="11">
        <f t="shared" si="911"/>
        <v>35</v>
      </c>
      <c r="E1617" s="11">
        <f t="shared" si="911"/>
        <v>35</v>
      </c>
      <c r="F1617" s="11">
        <f t="shared" si="911"/>
        <v>0</v>
      </c>
      <c r="G1617" s="11">
        <f t="shared" si="911"/>
        <v>4</v>
      </c>
      <c r="H1617" s="11">
        <f t="shared" si="911"/>
        <v>0</v>
      </c>
      <c r="I1617" s="11">
        <f t="shared" si="911"/>
        <v>4</v>
      </c>
      <c r="J1617" s="11">
        <f t="shared" si="909"/>
        <v>0</v>
      </c>
      <c r="K1617" s="11">
        <f t="shared" si="909"/>
        <v>0</v>
      </c>
      <c r="L1617" s="11">
        <f t="shared" si="909"/>
        <v>0</v>
      </c>
      <c r="M1617" s="11">
        <f t="shared" si="909"/>
        <v>0</v>
      </c>
      <c r="N1617" s="11">
        <f t="shared" si="909"/>
        <v>0</v>
      </c>
      <c r="O1617" s="11">
        <f t="shared" si="905"/>
        <v>0</v>
      </c>
      <c r="P1617" s="11">
        <f t="shared" si="905"/>
        <v>0</v>
      </c>
      <c r="Q1617" s="11">
        <f t="shared" si="905"/>
        <v>0</v>
      </c>
      <c r="R1617" s="11">
        <f t="shared" si="905"/>
        <v>0</v>
      </c>
      <c r="S1617" s="11">
        <f t="shared" si="905"/>
        <v>0</v>
      </c>
      <c r="T1617" s="11">
        <f t="shared" si="889"/>
        <v>454.79644737231007</v>
      </c>
      <c r="U1617" s="40">
        <f t="shared" si="914"/>
        <v>0.14000000000000001</v>
      </c>
      <c r="V1617" s="11">
        <f t="shared" si="910"/>
        <v>39.214015429322011</v>
      </c>
      <c r="W1617" s="11">
        <f t="shared" si="910"/>
        <v>69267.974989463852</v>
      </c>
      <c r="X1617" s="11">
        <f t="shared" si="910"/>
        <v>3958.1699993979346</v>
      </c>
      <c r="Y1617" s="11">
        <f t="shared" si="910"/>
        <v>5107.8995833702793</v>
      </c>
      <c r="Z1617" s="11">
        <f t="shared" si="910"/>
        <v>1.2904699859145077</v>
      </c>
      <c r="AA1617" s="11">
        <f t="shared" si="908"/>
        <v>12.341209191727932</v>
      </c>
      <c r="AB1617" s="11">
        <f t="shared" si="908"/>
        <v>302.79644737231007</v>
      </c>
      <c r="AC1617" s="11">
        <f t="shared" si="908"/>
        <v>0</v>
      </c>
      <c r="AD1617" s="11">
        <f t="shared" si="908"/>
        <v>0</v>
      </c>
      <c r="AE1617" s="11">
        <f t="shared" si="908"/>
        <v>0</v>
      </c>
      <c r="AF1617" s="11">
        <f t="shared" si="908"/>
        <v>0</v>
      </c>
      <c r="AG1617" s="11">
        <f t="shared" si="908"/>
        <v>0</v>
      </c>
      <c r="AH1617" s="11">
        <f t="shared" si="908"/>
        <v>0</v>
      </c>
      <c r="AI1617" s="11">
        <f t="shared" si="908"/>
        <v>0</v>
      </c>
      <c r="AJ1617" s="11">
        <f t="shared" si="908"/>
        <v>0</v>
      </c>
      <c r="AK1617" s="11">
        <f t="shared" si="912"/>
        <v>0</v>
      </c>
      <c r="AL1617" s="11">
        <f t="shared" si="912"/>
        <v>0</v>
      </c>
      <c r="AM1617" s="11">
        <f t="shared" si="912"/>
        <v>0</v>
      </c>
      <c r="AN1617" s="11">
        <f t="shared" si="912"/>
        <v>0</v>
      </c>
      <c r="AO1617" s="11">
        <f t="shared" si="912"/>
        <v>0</v>
      </c>
      <c r="AP1617" s="11">
        <f t="shared" si="912"/>
        <v>0</v>
      </c>
      <c r="AQ1617" s="11">
        <f t="shared" si="912"/>
        <v>0</v>
      </c>
      <c r="AR1617" s="11">
        <f t="shared" si="912"/>
        <v>0</v>
      </c>
      <c r="AS1617" s="11">
        <f t="shared" si="912"/>
        <v>0</v>
      </c>
      <c r="AT1617" s="11">
        <f t="shared" si="912"/>
        <v>0</v>
      </c>
      <c r="AU1617" s="11">
        <f t="shared" si="912"/>
        <v>0</v>
      </c>
      <c r="AV1617" s="11">
        <f t="shared" si="907"/>
        <v>119164</v>
      </c>
      <c r="AW1617" s="11">
        <f t="shared" si="907"/>
        <v>0</v>
      </c>
      <c r="AX1617" s="11">
        <f t="shared" si="907"/>
        <v>0</v>
      </c>
      <c r="AY1617" s="11">
        <f t="shared" si="907"/>
        <v>1860.194671058465</v>
      </c>
      <c r="AZ1617" s="11">
        <f t="shared" si="906"/>
        <v>1</v>
      </c>
      <c r="BA1617" s="11">
        <f t="shared" si="904"/>
        <v>1</v>
      </c>
      <c r="BB1617" s="11">
        <f t="shared" si="904"/>
        <v>1</v>
      </c>
      <c r="BC1617" s="11">
        <f t="shared" si="901"/>
        <v>1</v>
      </c>
      <c r="BD1617" s="11">
        <f t="shared" si="901"/>
        <v>1</v>
      </c>
      <c r="BE1617" s="11">
        <f t="shared" si="901"/>
        <v>1</v>
      </c>
      <c r="BF1617" s="15" t="str">
        <f t="shared" si="915"/>
        <v>EN 10219-97</v>
      </c>
      <c r="BG1617" s="42">
        <v>3.8936000000000002</v>
      </c>
      <c r="BH1617" s="17">
        <f t="shared" si="916"/>
        <v>35</v>
      </c>
      <c r="BI1617" s="17">
        <f t="shared" si="917"/>
        <v>35</v>
      </c>
      <c r="BK1617" s="17">
        <f t="shared" si="918"/>
        <v>4</v>
      </c>
      <c r="BM1617" s="17">
        <f t="shared" si="919"/>
        <v>4</v>
      </c>
      <c r="BX1617" s="18">
        <f t="shared" si="920"/>
        <v>454.79644737231007</v>
      </c>
      <c r="BY1617" s="42">
        <v>0.14000000000000001</v>
      </c>
      <c r="BZ1617" s="43">
        <f t="shared" si="921"/>
        <v>39.214015429322011</v>
      </c>
      <c r="CA1617" s="18">
        <f t="shared" si="922"/>
        <v>69267.974989463852</v>
      </c>
      <c r="CB1617" s="18">
        <f t="shared" si="923"/>
        <v>3958.1699993979346</v>
      </c>
      <c r="CC1617" s="18">
        <f t="shared" si="924"/>
        <v>5107.8995833702793</v>
      </c>
      <c r="CD1617" s="25">
        <f t="shared" si="925"/>
        <v>1.2904699859145077</v>
      </c>
      <c r="CE1617" s="26">
        <f t="shared" si="926"/>
        <v>12.341209191727932</v>
      </c>
      <c r="CF1617" s="18">
        <f t="shared" si="927"/>
        <v>302.79644737231007</v>
      </c>
      <c r="CZ1617" s="18">
        <f t="shared" si="928"/>
        <v>119164</v>
      </c>
      <c r="DC1617" s="18">
        <f t="shared" si="929"/>
        <v>1860.194671058465</v>
      </c>
      <c r="DD1617" s="17">
        <f t="shared" si="930"/>
        <v>1</v>
      </c>
      <c r="DE1617" s="17">
        <f t="shared" si="931"/>
        <v>1</v>
      </c>
      <c r="DF1617" s="17">
        <f t="shared" si="932"/>
        <v>1</v>
      </c>
      <c r="DG1617" s="17">
        <f t="shared" si="933"/>
        <v>1</v>
      </c>
      <c r="DH1617" s="17">
        <f t="shared" si="934"/>
        <v>1</v>
      </c>
      <c r="DI1617" s="17">
        <f t="shared" si="935"/>
        <v>1</v>
      </c>
      <c r="DJ1617" s="20" t="s">
        <v>1713</v>
      </c>
    </row>
    <row r="1618" spans="1:114" x14ac:dyDescent="0.2">
      <c r="A1618" s="15" t="s">
        <v>105</v>
      </c>
      <c r="B1618" s="10" t="s">
        <v>1715</v>
      </c>
      <c r="C1618" s="11">
        <f t="shared" si="913"/>
        <v>4.5216000000000003</v>
      </c>
      <c r="D1618" s="11">
        <f t="shared" si="911"/>
        <v>40</v>
      </c>
      <c r="E1618" s="11">
        <f t="shared" si="911"/>
        <v>40</v>
      </c>
      <c r="F1618" s="11">
        <f t="shared" si="911"/>
        <v>0</v>
      </c>
      <c r="G1618" s="11">
        <f t="shared" si="911"/>
        <v>4</v>
      </c>
      <c r="H1618" s="11">
        <f t="shared" si="911"/>
        <v>0</v>
      </c>
      <c r="I1618" s="11">
        <f t="shared" si="911"/>
        <v>4</v>
      </c>
      <c r="J1618" s="11">
        <f t="shared" si="909"/>
        <v>0</v>
      </c>
      <c r="K1618" s="11">
        <f t="shared" si="909"/>
        <v>0</v>
      </c>
      <c r="L1618" s="11">
        <f t="shared" si="909"/>
        <v>0</v>
      </c>
      <c r="M1618" s="11">
        <f t="shared" si="909"/>
        <v>0</v>
      </c>
      <c r="N1618" s="11">
        <f t="shared" si="909"/>
        <v>0</v>
      </c>
      <c r="O1618" s="11">
        <f t="shared" si="905"/>
        <v>0</v>
      </c>
      <c r="P1618" s="11">
        <f t="shared" si="905"/>
        <v>0</v>
      </c>
      <c r="Q1618" s="11">
        <f t="shared" si="905"/>
        <v>0</v>
      </c>
      <c r="R1618" s="11">
        <f t="shared" si="905"/>
        <v>0</v>
      </c>
      <c r="S1618" s="11">
        <f t="shared" si="905"/>
        <v>0</v>
      </c>
      <c r="T1618" s="11">
        <f t="shared" si="889"/>
        <v>534.79644737231001</v>
      </c>
      <c r="U1618" s="40">
        <f t="shared" si="914"/>
        <v>0.16</v>
      </c>
      <c r="V1618" s="11">
        <f t="shared" si="910"/>
        <v>38.112006362873352</v>
      </c>
      <c r="W1618" s="11">
        <f t="shared" si="910"/>
        <v>110746.61736905885</v>
      </c>
      <c r="X1618" s="11">
        <f t="shared" si="910"/>
        <v>5537.330868452942</v>
      </c>
      <c r="Y1618" s="11">
        <f t="shared" si="910"/>
        <v>7014.8907018010541</v>
      </c>
      <c r="Z1618" s="11">
        <f t="shared" si="910"/>
        <v>1.2668361108356385</v>
      </c>
      <c r="AA1618" s="11">
        <f t="shared" si="908"/>
        <v>14.390337452352952</v>
      </c>
      <c r="AB1618" s="11">
        <f t="shared" si="908"/>
        <v>342.79644737231007</v>
      </c>
      <c r="AC1618" s="11">
        <f t="shared" si="908"/>
        <v>0</v>
      </c>
      <c r="AD1618" s="11">
        <f t="shared" si="908"/>
        <v>0</v>
      </c>
      <c r="AE1618" s="11">
        <f t="shared" si="908"/>
        <v>0</v>
      </c>
      <c r="AF1618" s="11">
        <f t="shared" si="908"/>
        <v>0</v>
      </c>
      <c r="AG1618" s="11">
        <f t="shared" si="908"/>
        <v>0</v>
      </c>
      <c r="AH1618" s="11">
        <f t="shared" si="908"/>
        <v>0</v>
      </c>
      <c r="AI1618" s="11">
        <f t="shared" si="908"/>
        <v>0</v>
      </c>
      <c r="AJ1618" s="11">
        <f t="shared" si="908"/>
        <v>0</v>
      </c>
      <c r="AK1618" s="11">
        <f t="shared" si="912"/>
        <v>0</v>
      </c>
      <c r="AL1618" s="11">
        <f t="shared" si="912"/>
        <v>0</v>
      </c>
      <c r="AM1618" s="11">
        <f t="shared" si="912"/>
        <v>0</v>
      </c>
      <c r="AN1618" s="11">
        <f t="shared" si="912"/>
        <v>0</v>
      </c>
      <c r="AO1618" s="11">
        <f t="shared" si="912"/>
        <v>0</v>
      </c>
      <c r="AP1618" s="11">
        <f t="shared" si="912"/>
        <v>0</v>
      </c>
      <c r="AQ1618" s="11">
        <f t="shared" si="912"/>
        <v>0</v>
      </c>
      <c r="AR1618" s="11">
        <f t="shared" si="912"/>
        <v>0</v>
      </c>
      <c r="AS1618" s="11">
        <f t="shared" si="912"/>
        <v>0</v>
      </c>
      <c r="AT1618" s="11">
        <f t="shared" si="912"/>
        <v>0</v>
      </c>
      <c r="AU1618" s="11">
        <f t="shared" si="912"/>
        <v>0</v>
      </c>
      <c r="AV1618" s="11">
        <f t="shared" si="907"/>
        <v>186624</v>
      </c>
      <c r="AW1618" s="11">
        <f t="shared" si="907"/>
        <v>0</v>
      </c>
      <c r="AX1618" s="11">
        <f t="shared" si="907"/>
        <v>0</v>
      </c>
      <c r="AY1618" s="11">
        <f t="shared" si="907"/>
        <v>2530.1946710584652</v>
      </c>
      <c r="AZ1618" s="11">
        <f t="shared" si="906"/>
        <v>1</v>
      </c>
      <c r="BA1618" s="11">
        <f t="shared" si="904"/>
        <v>1</v>
      </c>
      <c r="BB1618" s="11">
        <f t="shared" si="904"/>
        <v>1</v>
      </c>
      <c r="BC1618" s="11">
        <f t="shared" si="901"/>
        <v>1</v>
      </c>
      <c r="BD1618" s="11">
        <f t="shared" si="901"/>
        <v>1</v>
      </c>
      <c r="BE1618" s="11">
        <f t="shared" si="901"/>
        <v>1</v>
      </c>
      <c r="BF1618" s="15" t="str">
        <f t="shared" si="915"/>
        <v>EN 10219-97</v>
      </c>
      <c r="BG1618" s="42">
        <v>4.5216000000000003</v>
      </c>
      <c r="BH1618" s="17">
        <f t="shared" si="916"/>
        <v>40</v>
      </c>
      <c r="BI1618" s="17">
        <f t="shared" si="917"/>
        <v>40</v>
      </c>
      <c r="BK1618" s="17">
        <f t="shared" si="918"/>
        <v>4</v>
      </c>
      <c r="BM1618" s="17">
        <f t="shared" si="919"/>
        <v>4</v>
      </c>
      <c r="BX1618" s="18">
        <f t="shared" si="920"/>
        <v>534.79644737231001</v>
      </c>
      <c r="BY1618" s="42">
        <v>0.16</v>
      </c>
      <c r="BZ1618" s="43">
        <f t="shared" si="921"/>
        <v>38.112006362873352</v>
      </c>
      <c r="CA1618" s="18">
        <f t="shared" si="922"/>
        <v>110746.61736905885</v>
      </c>
      <c r="CB1618" s="18">
        <f t="shared" si="923"/>
        <v>5537.330868452942</v>
      </c>
      <c r="CC1618" s="18">
        <f t="shared" si="924"/>
        <v>7014.8907018010541</v>
      </c>
      <c r="CD1618" s="25">
        <f t="shared" si="925"/>
        <v>1.2668361108356385</v>
      </c>
      <c r="CE1618" s="26">
        <f t="shared" si="926"/>
        <v>14.390337452352952</v>
      </c>
      <c r="CF1618" s="18">
        <f t="shared" si="927"/>
        <v>342.79644737231007</v>
      </c>
      <c r="CZ1618" s="18">
        <f t="shared" si="928"/>
        <v>186624</v>
      </c>
      <c r="DC1618" s="18">
        <f t="shared" si="929"/>
        <v>2530.1946710584652</v>
      </c>
      <c r="DD1618" s="17">
        <f t="shared" si="930"/>
        <v>1</v>
      </c>
      <c r="DE1618" s="17">
        <f t="shared" si="931"/>
        <v>1</v>
      </c>
      <c r="DF1618" s="17">
        <f t="shared" si="932"/>
        <v>1</v>
      </c>
      <c r="DG1618" s="17">
        <f t="shared" si="933"/>
        <v>1</v>
      </c>
      <c r="DH1618" s="17">
        <f t="shared" si="934"/>
        <v>1</v>
      </c>
      <c r="DI1618" s="17">
        <f t="shared" si="935"/>
        <v>1</v>
      </c>
      <c r="DJ1618" s="20" t="s">
        <v>1713</v>
      </c>
    </row>
    <row r="1619" spans="1:114" x14ac:dyDescent="0.2">
      <c r="A1619" s="15" t="s">
        <v>105</v>
      </c>
      <c r="B1619" s="10" t="s">
        <v>1716</v>
      </c>
      <c r="C1619" s="11">
        <f t="shared" si="913"/>
        <v>5.4950000000000001</v>
      </c>
      <c r="D1619" s="11">
        <f t="shared" si="911"/>
        <v>40</v>
      </c>
      <c r="E1619" s="11">
        <f t="shared" si="911"/>
        <v>40</v>
      </c>
      <c r="F1619" s="11">
        <f t="shared" si="911"/>
        <v>0</v>
      </c>
      <c r="G1619" s="11">
        <f t="shared" si="911"/>
        <v>5</v>
      </c>
      <c r="H1619" s="11">
        <f t="shared" si="911"/>
        <v>0</v>
      </c>
      <c r="I1619" s="11">
        <f t="shared" si="911"/>
        <v>5</v>
      </c>
      <c r="J1619" s="11">
        <f t="shared" si="909"/>
        <v>0</v>
      </c>
      <c r="K1619" s="11">
        <f t="shared" si="909"/>
        <v>0</v>
      </c>
      <c r="L1619" s="11">
        <f t="shared" si="909"/>
        <v>0</v>
      </c>
      <c r="M1619" s="11">
        <f t="shared" si="909"/>
        <v>0</v>
      </c>
      <c r="N1619" s="11">
        <f t="shared" si="909"/>
        <v>0</v>
      </c>
      <c r="O1619" s="11">
        <f t="shared" si="905"/>
        <v>0</v>
      </c>
      <c r="P1619" s="11">
        <f t="shared" si="905"/>
        <v>0</v>
      </c>
      <c r="Q1619" s="11">
        <f t="shared" si="905"/>
        <v>0</v>
      </c>
      <c r="R1619" s="11">
        <f t="shared" si="905"/>
        <v>0</v>
      </c>
      <c r="S1619" s="11">
        <f t="shared" si="905"/>
        <v>0</v>
      </c>
      <c r="T1619" s="11">
        <f t="shared" si="889"/>
        <v>635.61944901923448</v>
      </c>
      <c r="U1619" s="40">
        <f t="shared" si="914"/>
        <v>0.16</v>
      </c>
      <c r="V1619" s="11">
        <f t="shared" si="910"/>
        <v>32.066617276336295</v>
      </c>
      <c r="W1619" s="11">
        <f t="shared" si="910"/>
        <v>122591.71935044121</v>
      </c>
      <c r="X1619" s="11">
        <f t="shared" si="910"/>
        <v>6129.5859675220609</v>
      </c>
      <c r="Y1619" s="11">
        <f t="shared" si="910"/>
        <v>8022.8611568590113</v>
      </c>
      <c r="Z1619" s="11">
        <f t="shared" si="910"/>
        <v>1.3088748896529994</v>
      </c>
      <c r="AA1619" s="11">
        <f t="shared" si="908"/>
        <v>13.887752856253472</v>
      </c>
      <c r="AB1619" s="11">
        <f t="shared" si="908"/>
        <v>435.61944901923454</v>
      </c>
      <c r="AC1619" s="11">
        <f t="shared" si="908"/>
        <v>0</v>
      </c>
      <c r="AD1619" s="11">
        <f t="shared" si="908"/>
        <v>0</v>
      </c>
      <c r="AE1619" s="11">
        <f t="shared" si="908"/>
        <v>0</v>
      </c>
      <c r="AF1619" s="11">
        <f t="shared" si="908"/>
        <v>0</v>
      </c>
      <c r="AG1619" s="11">
        <f t="shared" si="908"/>
        <v>0</v>
      </c>
      <c r="AH1619" s="11">
        <f t="shared" si="908"/>
        <v>0</v>
      </c>
      <c r="AI1619" s="11">
        <f t="shared" si="908"/>
        <v>0</v>
      </c>
      <c r="AJ1619" s="11">
        <f t="shared" si="908"/>
        <v>0</v>
      </c>
      <c r="AK1619" s="11">
        <f t="shared" si="912"/>
        <v>0</v>
      </c>
      <c r="AL1619" s="11">
        <f t="shared" si="912"/>
        <v>0</v>
      </c>
      <c r="AM1619" s="11">
        <f t="shared" si="912"/>
        <v>0</v>
      </c>
      <c r="AN1619" s="11">
        <f t="shared" si="912"/>
        <v>0</v>
      </c>
      <c r="AO1619" s="11">
        <f t="shared" si="912"/>
        <v>0</v>
      </c>
      <c r="AP1619" s="11">
        <f t="shared" si="912"/>
        <v>0</v>
      </c>
      <c r="AQ1619" s="11">
        <f t="shared" si="912"/>
        <v>0</v>
      </c>
      <c r="AR1619" s="11">
        <f t="shared" si="912"/>
        <v>0</v>
      </c>
      <c r="AS1619" s="11">
        <f t="shared" si="912"/>
        <v>0</v>
      </c>
      <c r="AT1619" s="11">
        <f t="shared" si="912"/>
        <v>0</v>
      </c>
      <c r="AU1619" s="11">
        <f t="shared" si="912"/>
        <v>0</v>
      </c>
      <c r="AV1619" s="11">
        <f t="shared" si="907"/>
        <v>214375</v>
      </c>
      <c r="AW1619" s="11">
        <f t="shared" si="907"/>
        <v>0</v>
      </c>
      <c r="AX1619" s="11">
        <f t="shared" si="907"/>
        <v>0</v>
      </c>
      <c r="AY1619" s="11">
        <f t="shared" si="907"/>
        <v>2353.4291735288516</v>
      </c>
      <c r="AZ1619" s="11">
        <f t="shared" si="906"/>
        <v>1</v>
      </c>
      <c r="BA1619" s="11">
        <f t="shared" si="904"/>
        <v>1</v>
      </c>
      <c r="BB1619" s="11">
        <f t="shared" si="904"/>
        <v>1</v>
      </c>
      <c r="BC1619" s="11">
        <f t="shared" si="901"/>
        <v>1</v>
      </c>
      <c r="BD1619" s="11">
        <f t="shared" si="901"/>
        <v>1</v>
      </c>
      <c r="BE1619" s="11">
        <f t="shared" si="901"/>
        <v>1</v>
      </c>
      <c r="BF1619" s="15" t="str">
        <f t="shared" si="915"/>
        <v>EN 10219-97</v>
      </c>
      <c r="BG1619" s="42">
        <v>5.4950000000000001</v>
      </c>
      <c r="BH1619" s="17">
        <f t="shared" si="916"/>
        <v>40</v>
      </c>
      <c r="BI1619" s="17">
        <f t="shared" si="917"/>
        <v>40</v>
      </c>
      <c r="BK1619" s="17">
        <f t="shared" si="918"/>
        <v>5</v>
      </c>
      <c r="BM1619" s="17">
        <f t="shared" si="919"/>
        <v>5</v>
      </c>
      <c r="BX1619" s="18">
        <f t="shared" si="920"/>
        <v>635.61944901923448</v>
      </c>
      <c r="BY1619" s="42">
        <v>0.16</v>
      </c>
      <c r="BZ1619" s="43">
        <f t="shared" si="921"/>
        <v>32.066617276336295</v>
      </c>
      <c r="CA1619" s="18">
        <f t="shared" si="922"/>
        <v>122591.71935044121</v>
      </c>
      <c r="CB1619" s="18">
        <f t="shared" si="923"/>
        <v>6129.5859675220609</v>
      </c>
      <c r="CC1619" s="18">
        <f t="shared" si="924"/>
        <v>8022.8611568590113</v>
      </c>
      <c r="CD1619" s="25">
        <f t="shared" si="925"/>
        <v>1.3088748896529994</v>
      </c>
      <c r="CE1619" s="26">
        <f t="shared" si="926"/>
        <v>13.887752856253472</v>
      </c>
      <c r="CF1619" s="18">
        <f t="shared" si="927"/>
        <v>435.61944901923454</v>
      </c>
      <c r="CZ1619" s="18">
        <f t="shared" si="928"/>
        <v>214375</v>
      </c>
      <c r="DC1619" s="18">
        <f t="shared" si="929"/>
        <v>2353.4291735288516</v>
      </c>
      <c r="DD1619" s="17">
        <f t="shared" si="930"/>
        <v>1</v>
      </c>
      <c r="DE1619" s="17">
        <f t="shared" si="931"/>
        <v>1</v>
      </c>
      <c r="DF1619" s="17">
        <f t="shared" si="932"/>
        <v>1</v>
      </c>
      <c r="DG1619" s="17">
        <f t="shared" si="933"/>
        <v>1</v>
      </c>
      <c r="DH1619" s="17">
        <f t="shared" si="934"/>
        <v>1</v>
      </c>
      <c r="DI1619" s="17">
        <f t="shared" si="935"/>
        <v>1</v>
      </c>
      <c r="DJ1619" s="20" t="s">
        <v>1713</v>
      </c>
    </row>
    <row r="1620" spans="1:114" x14ac:dyDescent="0.2">
      <c r="A1620" s="15" t="s">
        <v>105</v>
      </c>
      <c r="B1620" s="10" t="s">
        <v>1717</v>
      </c>
      <c r="C1620" s="11">
        <f t="shared" si="913"/>
        <v>5.1496000000000004</v>
      </c>
      <c r="D1620" s="11">
        <f t="shared" si="911"/>
        <v>45</v>
      </c>
      <c r="E1620" s="11">
        <f t="shared" si="911"/>
        <v>45</v>
      </c>
      <c r="F1620" s="11">
        <f t="shared" si="911"/>
        <v>0</v>
      </c>
      <c r="G1620" s="11">
        <f t="shared" si="911"/>
        <v>4</v>
      </c>
      <c r="H1620" s="11">
        <f t="shared" si="911"/>
        <v>0</v>
      </c>
      <c r="I1620" s="11">
        <f t="shared" si="911"/>
        <v>4</v>
      </c>
      <c r="J1620" s="11">
        <f t="shared" si="909"/>
        <v>0</v>
      </c>
      <c r="K1620" s="11">
        <f t="shared" si="909"/>
        <v>0</v>
      </c>
      <c r="L1620" s="11">
        <f t="shared" si="909"/>
        <v>0</v>
      </c>
      <c r="M1620" s="11">
        <f t="shared" si="909"/>
        <v>0</v>
      </c>
      <c r="N1620" s="11">
        <f t="shared" si="909"/>
        <v>0</v>
      </c>
      <c r="O1620" s="11">
        <f t="shared" si="905"/>
        <v>0</v>
      </c>
      <c r="P1620" s="11">
        <f t="shared" si="905"/>
        <v>0</v>
      </c>
      <c r="Q1620" s="11">
        <f t="shared" si="905"/>
        <v>0</v>
      </c>
      <c r="R1620" s="11">
        <f t="shared" si="905"/>
        <v>0</v>
      </c>
      <c r="S1620" s="11">
        <f t="shared" si="905"/>
        <v>0</v>
      </c>
      <c r="T1620" s="11">
        <f t="shared" si="889"/>
        <v>614.79644737231001</v>
      </c>
      <c r="U1620" s="40">
        <f t="shared" si="914"/>
        <v>0.18</v>
      </c>
      <c r="V1620" s="11">
        <f t="shared" si="910"/>
        <v>37.296793766029225</v>
      </c>
      <c r="W1620" s="11">
        <f t="shared" si="910"/>
        <v>166110.21534080771</v>
      </c>
      <c r="X1620" s="11">
        <f t="shared" si="910"/>
        <v>7382.6762373692318</v>
      </c>
      <c r="Y1620" s="11">
        <f t="shared" si="910"/>
        <v>9221.8818202318289</v>
      </c>
      <c r="Z1620" s="11">
        <f t="shared" si="910"/>
        <v>1.2491245076620054</v>
      </c>
      <c r="AA1620" s="11">
        <f t="shared" si="908"/>
        <v>16.437376241253574</v>
      </c>
      <c r="AB1620" s="11">
        <f t="shared" si="908"/>
        <v>382.79644737231007</v>
      </c>
      <c r="AC1620" s="11">
        <f t="shared" si="908"/>
        <v>0</v>
      </c>
      <c r="AD1620" s="11">
        <f t="shared" si="908"/>
        <v>0</v>
      </c>
      <c r="AE1620" s="11">
        <f t="shared" si="908"/>
        <v>0</v>
      </c>
      <c r="AF1620" s="11">
        <f t="shared" si="908"/>
        <v>0</v>
      </c>
      <c r="AG1620" s="11">
        <f t="shared" si="908"/>
        <v>0</v>
      </c>
      <c r="AH1620" s="11">
        <f t="shared" si="908"/>
        <v>0</v>
      </c>
      <c r="AI1620" s="11">
        <f t="shared" si="908"/>
        <v>0</v>
      </c>
      <c r="AJ1620" s="11">
        <f t="shared" si="908"/>
        <v>0</v>
      </c>
      <c r="AK1620" s="11">
        <f t="shared" si="912"/>
        <v>0</v>
      </c>
      <c r="AL1620" s="11">
        <f t="shared" si="912"/>
        <v>0</v>
      </c>
      <c r="AM1620" s="11">
        <f t="shared" si="912"/>
        <v>0</v>
      </c>
      <c r="AN1620" s="11">
        <f t="shared" si="912"/>
        <v>0</v>
      </c>
      <c r="AO1620" s="11">
        <f t="shared" si="912"/>
        <v>0</v>
      </c>
      <c r="AP1620" s="11">
        <f t="shared" si="912"/>
        <v>0</v>
      </c>
      <c r="AQ1620" s="11">
        <f t="shared" si="912"/>
        <v>0</v>
      </c>
      <c r="AR1620" s="11">
        <f t="shared" si="912"/>
        <v>0</v>
      </c>
      <c r="AS1620" s="11">
        <f t="shared" si="912"/>
        <v>0</v>
      </c>
      <c r="AT1620" s="11">
        <f t="shared" si="912"/>
        <v>0</v>
      </c>
      <c r="AU1620" s="11">
        <f t="shared" si="912"/>
        <v>0</v>
      </c>
      <c r="AV1620" s="11">
        <f t="shared" si="907"/>
        <v>275684</v>
      </c>
      <c r="AW1620" s="11">
        <f t="shared" si="907"/>
        <v>0</v>
      </c>
      <c r="AX1620" s="11">
        <f t="shared" si="907"/>
        <v>0</v>
      </c>
      <c r="AY1620" s="11">
        <f t="shared" si="907"/>
        <v>3300.1946710584652</v>
      </c>
      <c r="AZ1620" s="11">
        <f t="shared" si="906"/>
        <v>1</v>
      </c>
      <c r="BA1620" s="11">
        <f t="shared" si="904"/>
        <v>1</v>
      </c>
      <c r="BB1620" s="11">
        <f t="shared" si="904"/>
        <v>1</v>
      </c>
      <c r="BC1620" s="11">
        <f t="shared" si="901"/>
        <v>1</v>
      </c>
      <c r="BD1620" s="11">
        <f t="shared" si="901"/>
        <v>1</v>
      </c>
      <c r="BE1620" s="11">
        <f t="shared" si="901"/>
        <v>1</v>
      </c>
      <c r="BF1620" s="15" t="str">
        <f t="shared" si="915"/>
        <v>EN 10219-97</v>
      </c>
      <c r="BG1620" s="42">
        <v>5.1496000000000004</v>
      </c>
      <c r="BH1620" s="17">
        <f t="shared" si="916"/>
        <v>45</v>
      </c>
      <c r="BI1620" s="17">
        <f t="shared" si="917"/>
        <v>45</v>
      </c>
      <c r="BK1620" s="17">
        <f t="shared" si="918"/>
        <v>4</v>
      </c>
      <c r="BM1620" s="17">
        <f t="shared" si="919"/>
        <v>4</v>
      </c>
      <c r="BX1620" s="18">
        <f t="shared" si="920"/>
        <v>614.79644737231001</v>
      </c>
      <c r="BY1620" s="42">
        <v>0.18</v>
      </c>
      <c r="BZ1620" s="43">
        <f t="shared" si="921"/>
        <v>37.296793766029225</v>
      </c>
      <c r="CA1620" s="18">
        <f t="shared" si="922"/>
        <v>166110.21534080771</v>
      </c>
      <c r="CB1620" s="18">
        <f t="shared" si="923"/>
        <v>7382.6762373692318</v>
      </c>
      <c r="CC1620" s="18">
        <f t="shared" si="924"/>
        <v>9221.8818202318289</v>
      </c>
      <c r="CD1620" s="25">
        <f t="shared" si="925"/>
        <v>1.2491245076620054</v>
      </c>
      <c r="CE1620" s="26">
        <f t="shared" si="926"/>
        <v>16.437376241253574</v>
      </c>
      <c r="CF1620" s="18">
        <f t="shared" si="927"/>
        <v>382.79644737231007</v>
      </c>
      <c r="CZ1620" s="18">
        <f t="shared" si="928"/>
        <v>275684</v>
      </c>
      <c r="DC1620" s="18">
        <f t="shared" si="929"/>
        <v>3300.1946710584652</v>
      </c>
      <c r="DD1620" s="17">
        <f t="shared" si="930"/>
        <v>1</v>
      </c>
      <c r="DE1620" s="17">
        <f t="shared" si="931"/>
        <v>1</v>
      </c>
      <c r="DF1620" s="17">
        <f t="shared" si="932"/>
        <v>1</v>
      </c>
      <c r="DG1620" s="17">
        <f t="shared" si="933"/>
        <v>1</v>
      </c>
      <c r="DH1620" s="17">
        <f t="shared" si="934"/>
        <v>1</v>
      </c>
      <c r="DI1620" s="17">
        <f t="shared" si="935"/>
        <v>1</v>
      </c>
      <c r="DJ1620" s="20" t="s">
        <v>1713</v>
      </c>
    </row>
    <row r="1621" spans="1:114" x14ac:dyDescent="0.2">
      <c r="A1621" s="15" t="s">
        <v>105</v>
      </c>
      <c r="B1621" s="10" t="s">
        <v>1718</v>
      </c>
      <c r="C1621" s="11">
        <f t="shared" si="913"/>
        <v>5.7775999999999996</v>
      </c>
      <c r="D1621" s="11">
        <f t="shared" si="911"/>
        <v>50</v>
      </c>
      <c r="E1621" s="11">
        <f t="shared" si="911"/>
        <v>50</v>
      </c>
      <c r="F1621" s="11">
        <f t="shared" si="911"/>
        <v>0</v>
      </c>
      <c r="G1621" s="11">
        <f t="shared" si="911"/>
        <v>4</v>
      </c>
      <c r="H1621" s="11">
        <f t="shared" si="911"/>
        <v>0</v>
      </c>
      <c r="I1621" s="11">
        <f t="shared" si="911"/>
        <v>4</v>
      </c>
      <c r="J1621" s="11">
        <f t="shared" si="909"/>
        <v>0</v>
      </c>
      <c r="K1621" s="11">
        <f t="shared" si="909"/>
        <v>0</v>
      </c>
      <c r="L1621" s="11">
        <f t="shared" si="909"/>
        <v>0</v>
      </c>
      <c r="M1621" s="11">
        <f t="shared" si="909"/>
        <v>0</v>
      </c>
      <c r="N1621" s="11">
        <f t="shared" si="909"/>
        <v>0</v>
      </c>
      <c r="O1621" s="11">
        <f t="shared" si="905"/>
        <v>0</v>
      </c>
      <c r="P1621" s="11">
        <f t="shared" si="905"/>
        <v>0</v>
      </c>
      <c r="Q1621" s="11">
        <f t="shared" si="905"/>
        <v>0</v>
      </c>
      <c r="R1621" s="11">
        <f t="shared" si="905"/>
        <v>0</v>
      </c>
      <c r="S1621" s="11">
        <f t="shared" si="905"/>
        <v>0</v>
      </c>
      <c r="T1621" s="11">
        <f t="shared" si="889"/>
        <v>694.79644737231001</v>
      </c>
      <c r="U1621" s="40">
        <f t="shared" si="914"/>
        <v>0.2</v>
      </c>
      <c r="V1621" s="11">
        <f t="shared" si="910"/>
        <v>36.669310994212786</v>
      </c>
      <c r="W1621" s="11">
        <f t="shared" si="910"/>
        <v>237358.76890471045</v>
      </c>
      <c r="X1621" s="11">
        <f t="shared" si="910"/>
        <v>9494.350756188418</v>
      </c>
      <c r="Y1621" s="11">
        <f t="shared" si="910"/>
        <v>11728.872938662606</v>
      </c>
      <c r="Z1621" s="11">
        <f t="shared" si="910"/>
        <v>1.2353528155695876</v>
      </c>
      <c r="AA1621" s="11">
        <f t="shared" si="908"/>
        <v>18.483058829132819</v>
      </c>
      <c r="AB1621" s="11">
        <f t="shared" si="908"/>
        <v>422.79644737231007</v>
      </c>
      <c r="AC1621" s="11">
        <f t="shared" si="908"/>
        <v>0</v>
      </c>
      <c r="AD1621" s="11">
        <f t="shared" si="908"/>
        <v>0</v>
      </c>
      <c r="AE1621" s="11">
        <f t="shared" si="908"/>
        <v>0</v>
      </c>
      <c r="AF1621" s="11">
        <f t="shared" si="908"/>
        <v>0</v>
      </c>
      <c r="AG1621" s="11">
        <f t="shared" si="908"/>
        <v>0</v>
      </c>
      <c r="AH1621" s="11">
        <f t="shared" si="908"/>
        <v>0</v>
      </c>
      <c r="AI1621" s="11">
        <f t="shared" si="908"/>
        <v>0</v>
      </c>
      <c r="AJ1621" s="11">
        <f t="shared" si="908"/>
        <v>0</v>
      </c>
      <c r="AK1621" s="11">
        <f t="shared" si="912"/>
        <v>0</v>
      </c>
      <c r="AL1621" s="11">
        <f t="shared" si="912"/>
        <v>0</v>
      </c>
      <c r="AM1621" s="11">
        <f t="shared" si="912"/>
        <v>0</v>
      </c>
      <c r="AN1621" s="11">
        <f t="shared" si="912"/>
        <v>0</v>
      </c>
      <c r="AO1621" s="11">
        <f t="shared" si="912"/>
        <v>0</v>
      </c>
      <c r="AP1621" s="11">
        <f t="shared" si="912"/>
        <v>0</v>
      </c>
      <c r="AQ1621" s="11">
        <f t="shared" si="912"/>
        <v>0</v>
      </c>
      <c r="AR1621" s="11">
        <f t="shared" si="912"/>
        <v>0</v>
      </c>
      <c r="AS1621" s="11">
        <f t="shared" si="912"/>
        <v>0</v>
      </c>
      <c r="AT1621" s="11">
        <f t="shared" si="912"/>
        <v>0</v>
      </c>
      <c r="AU1621" s="11">
        <f t="shared" si="912"/>
        <v>0</v>
      </c>
      <c r="AV1621" s="11">
        <f t="shared" si="907"/>
        <v>389344</v>
      </c>
      <c r="AW1621" s="11">
        <f t="shared" si="907"/>
        <v>0</v>
      </c>
      <c r="AX1621" s="11">
        <f t="shared" si="907"/>
        <v>0</v>
      </c>
      <c r="AY1621" s="11">
        <f t="shared" si="907"/>
        <v>4170.1946710584652</v>
      </c>
      <c r="AZ1621" s="11">
        <f t="shared" si="906"/>
        <v>1</v>
      </c>
      <c r="BA1621" s="11">
        <f t="shared" si="904"/>
        <v>1</v>
      </c>
      <c r="BB1621" s="11">
        <f t="shared" si="904"/>
        <v>1</v>
      </c>
      <c r="BC1621" s="11">
        <f t="shared" si="901"/>
        <v>1</v>
      </c>
      <c r="BD1621" s="11">
        <f t="shared" si="901"/>
        <v>1</v>
      </c>
      <c r="BE1621" s="11">
        <f t="shared" si="901"/>
        <v>1</v>
      </c>
      <c r="BF1621" s="15" t="str">
        <f t="shared" si="915"/>
        <v>EN 10219-97</v>
      </c>
      <c r="BG1621" s="42">
        <v>5.7775999999999996</v>
      </c>
      <c r="BH1621" s="17">
        <f t="shared" si="916"/>
        <v>50</v>
      </c>
      <c r="BI1621" s="17">
        <f t="shared" si="917"/>
        <v>50</v>
      </c>
      <c r="BK1621" s="17">
        <f t="shared" si="918"/>
        <v>4</v>
      </c>
      <c r="BM1621" s="17">
        <f t="shared" si="919"/>
        <v>4</v>
      </c>
      <c r="BX1621" s="18">
        <f t="shared" si="920"/>
        <v>694.79644737231001</v>
      </c>
      <c r="BY1621" s="42">
        <v>0.2</v>
      </c>
      <c r="BZ1621" s="43">
        <f t="shared" si="921"/>
        <v>36.669310994212786</v>
      </c>
      <c r="CA1621" s="18">
        <f t="shared" si="922"/>
        <v>237358.76890471045</v>
      </c>
      <c r="CB1621" s="18">
        <f t="shared" si="923"/>
        <v>9494.350756188418</v>
      </c>
      <c r="CC1621" s="18">
        <f t="shared" si="924"/>
        <v>11728.872938662606</v>
      </c>
      <c r="CD1621" s="25">
        <f t="shared" si="925"/>
        <v>1.2353528155695876</v>
      </c>
      <c r="CE1621" s="26">
        <f t="shared" si="926"/>
        <v>18.483058829132819</v>
      </c>
      <c r="CF1621" s="18">
        <f t="shared" si="927"/>
        <v>422.79644737231007</v>
      </c>
      <c r="CZ1621" s="18">
        <f t="shared" si="928"/>
        <v>389344</v>
      </c>
      <c r="DC1621" s="18">
        <f t="shared" si="929"/>
        <v>4170.1946710584652</v>
      </c>
      <c r="DD1621" s="17">
        <f t="shared" si="930"/>
        <v>1</v>
      </c>
      <c r="DE1621" s="17">
        <f t="shared" si="931"/>
        <v>1</v>
      </c>
      <c r="DF1621" s="17">
        <f t="shared" si="932"/>
        <v>1</v>
      </c>
      <c r="DG1621" s="17">
        <f t="shared" si="933"/>
        <v>1</v>
      </c>
      <c r="DH1621" s="17">
        <f t="shared" si="934"/>
        <v>1</v>
      </c>
      <c r="DI1621" s="17">
        <f t="shared" si="935"/>
        <v>1</v>
      </c>
      <c r="DJ1621" s="20" t="s">
        <v>1713</v>
      </c>
    </row>
    <row r="1622" spans="1:114" x14ac:dyDescent="0.2">
      <c r="A1622" s="15" t="s">
        <v>105</v>
      </c>
      <c r="B1622" s="10" t="s">
        <v>1719</v>
      </c>
      <c r="C1622" s="11">
        <f t="shared" si="913"/>
        <v>7.0650000000000004</v>
      </c>
      <c r="D1622" s="11">
        <f t="shared" si="911"/>
        <v>50</v>
      </c>
      <c r="E1622" s="11">
        <f t="shared" si="911"/>
        <v>50</v>
      </c>
      <c r="F1622" s="11">
        <f t="shared" si="911"/>
        <v>0</v>
      </c>
      <c r="G1622" s="11">
        <f t="shared" si="911"/>
        <v>5</v>
      </c>
      <c r="H1622" s="11">
        <f t="shared" si="911"/>
        <v>0</v>
      </c>
      <c r="I1622" s="11">
        <f t="shared" si="911"/>
        <v>5</v>
      </c>
      <c r="J1622" s="11">
        <f t="shared" si="909"/>
        <v>0</v>
      </c>
      <c r="K1622" s="11">
        <f t="shared" si="909"/>
        <v>0</v>
      </c>
      <c r="L1622" s="11">
        <f t="shared" si="909"/>
        <v>0</v>
      </c>
      <c r="M1622" s="11">
        <f t="shared" si="909"/>
        <v>0</v>
      </c>
      <c r="N1622" s="11">
        <f t="shared" si="909"/>
        <v>0</v>
      </c>
      <c r="O1622" s="11">
        <f t="shared" si="905"/>
        <v>0</v>
      </c>
      <c r="P1622" s="11">
        <f t="shared" si="905"/>
        <v>0</v>
      </c>
      <c r="Q1622" s="11">
        <f t="shared" si="905"/>
        <v>0</v>
      </c>
      <c r="R1622" s="11">
        <f t="shared" si="905"/>
        <v>0</v>
      </c>
      <c r="S1622" s="11">
        <f t="shared" si="905"/>
        <v>0</v>
      </c>
      <c r="T1622" s="11">
        <f t="shared" si="889"/>
        <v>835.61944901923448</v>
      </c>
      <c r="U1622" s="40">
        <f t="shared" si="914"/>
        <v>0.2</v>
      </c>
      <c r="V1622" s="11">
        <f t="shared" si="910"/>
        <v>30.489605090298678</v>
      </c>
      <c r="W1622" s="11">
        <f t="shared" si="910"/>
        <v>270377.48381117883</v>
      </c>
      <c r="X1622" s="11">
        <f t="shared" si="910"/>
        <v>10815.099352447152</v>
      </c>
      <c r="Y1622" s="11">
        <f t="shared" si="910"/>
        <v>13700.958401955184</v>
      </c>
      <c r="Z1622" s="11">
        <f t="shared" si="910"/>
        <v>1.2668361108356385</v>
      </c>
      <c r="AA1622" s="11">
        <f t="shared" si="908"/>
        <v>17.987921815441187</v>
      </c>
      <c r="AB1622" s="11">
        <f t="shared" si="908"/>
        <v>535.61944901923459</v>
      </c>
      <c r="AC1622" s="11">
        <f t="shared" si="908"/>
        <v>0</v>
      </c>
      <c r="AD1622" s="11">
        <f t="shared" si="908"/>
        <v>0</v>
      </c>
      <c r="AE1622" s="11">
        <f t="shared" si="908"/>
        <v>0</v>
      </c>
      <c r="AF1622" s="11">
        <f t="shared" si="908"/>
        <v>0</v>
      </c>
      <c r="AG1622" s="11">
        <f t="shared" si="908"/>
        <v>0</v>
      </c>
      <c r="AH1622" s="11">
        <f t="shared" si="908"/>
        <v>0</v>
      </c>
      <c r="AI1622" s="11">
        <f t="shared" si="908"/>
        <v>0</v>
      </c>
      <c r="AJ1622" s="11">
        <f t="shared" si="908"/>
        <v>0</v>
      </c>
      <c r="AK1622" s="11">
        <f t="shared" si="912"/>
        <v>0</v>
      </c>
      <c r="AL1622" s="11">
        <f t="shared" si="912"/>
        <v>0</v>
      </c>
      <c r="AM1622" s="11">
        <f t="shared" si="912"/>
        <v>0</v>
      </c>
      <c r="AN1622" s="11">
        <f t="shared" si="912"/>
        <v>0</v>
      </c>
      <c r="AO1622" s="11">
        <f t="shared" si="912"/>
        <v>0</v>
      </c>
      <c r="AP1622" s="11">
        <f t="shared" si="912"/>
        <v>0</v>
      </c>
      <c r="AQ1622" s="11">
        <f t="shared" si="912"/>
        <v>0</v>
      </c>
      <c r="AR1622" s="11">
        <f t="shared" si="912"/>
        <v>0</v>
      </c>
      <c r="AS1622" s="11">
        <f t="shared" si="912"/>
        <v>0</v>
      </c>
      <c r="AT1622" s="11">
        <f t="shared" si="912"/>
        <v>0</v>
      </c>
      <c r="AU1622" s="11">
        <f t="shared" si="912"/>
        <v>0</v>
      </c>
      <c r="AV1622" s="11">
        <f t="shared" si="907"/>
        <v>455625</v>
      </c>
      <c r="AW1622" s="11">
        <f t="shared" si="907"/>
        <v>0</v>
      </c>
      <c r="AX1622" s="11">
        <f t="shared" si="907"/>
        <v>0</v>
      </c>
      <c r="AY1622" s="11">
        <f t="shared" si="907"/>
        <v>3953.4291735288516</v>
      </c>
      <c r="AZ1622" s="11">
        <f t="shared" si="906"/>
        <v>1</v>
      </c>
      <c r="BA1622" s="11">
        <f t="shared" si="904"/>
        <v>1</v>
      </c>
      <c r="BB1622" s="11">
        <f t="shared" si="904"/>
        <v>1</v>
      </c>
      <c r="BC1622" s="11">
        <f t="shared" si="901"/>
        <v>1</v>
      </c>
      <c r="BD1622" s="11">
        <f t="shared" si="901"/>
        <v>1</v>
      </c>
      <c r="BE1622" s="11">
        <f t="shared" si="901"/>
        <v>1</v>
      </c>
      <c r="BF1622" s="15" t="str">
        <f t="shared" si="915"/>
        <v>EN 10219-97</v>
      </c>
      <c r="BG1622" s="42">
        <v>7.0650000000000004</v>
      </c>
      <c r="BH1622" s="17">
        <f t="shared" si="916"/>
        <v>50</v>
      </c>
      <c r="BI1622" s="17">
        <f t="shared" si="917"/>
        <v>50</v>
      </c>
      <c r="BK1622" s="17">
        <f t="shared" si="918"/>
        <v>5</v>
      </c>
      <c r="BM1622" s="17">
        <f t="shared" si="919"/>
        <v>5</v>
      </c>
      <c r="BX1622" s="18">
        <f t="shared" si="920"/>
        <v>835.61944901923448</v>
      </c>
      <c r="BY1622" s="42">
        <v>0.2</v>
      </c>
      <c r="BZ1622" s="43">
        <f t="shared" si="921"/>
        <v>30.489605090298678</v>
      </c>
      <c r="CA1622" s="18">
        <f t="shared" si="922"/>
        <v>270377.48381117883</v>
      </c>
      <c r="CB1622" s="18">
        <f t="shared" si="923"/>
        <v>10815.099352447152</v>
      </c>
      <c r="CC1622" s="18">
        <f t="shared" si="924"/>
        <v>13700.958401955184</v>
      </c>
      <c r="CD1622" s="25">
        <f t="shared" si="925"/>
        <v>1.2668361108356385</v>
      </c>
      <c r="CE1622" s="26">
        <f t="shared" si="926"/>
        <v>17.987921815441187</v>
      </c>
      <c r="CF1622" s="18">
        <f t="shared" si="927"/>
        <v>535.61944901923459</v>
      </c>
      <c r="CZ1622" s="18">
        <f t="shared" si="928"/>
        <v>455625</v>
      </c>
      <c r="DC1622" s="18">
        <f t="shared" si="929"/>
        <v>3953.4291735288516</v>
      </c>
      <c r="DD1622" s="17">
        <f t="shared" si="930"/>
        <v>1</v>
      </c>
      <c r="DE1622" s="17">
        <f t="shared" si="931"/>
        <v>1</v>
      </c>
      <c r="DF1622" s="17">
        <f t="shared" si="932"/>
        <v>1</v>
      </c>
      <c r="DG1622" s="17">
        <f t="shared" si="933"/>
        <v>1</v>
      </c>
      <c r="DH1622" s="17">
        <f t="shared" si="934"/>
        <v>1</v>
      </c>
      <c r="DI1622" s="17">
        <f t="shared" si="935"/>
        <v>1</v>
      </c>
      <c r="DJ1622" s="20" t="s">
        <v>1713</v>
      </c>
    </row>
    <row r="1623" spans="1:114" x14ac:dyDescent="0.2">
      <c r="A1623" s="15" t="s">
        <v>105</v>
      </c>
      <c r="B1623" s="10" t="s">
        <v>1720</v>
      </c>
      <c r="C1623" s="11">
        <f t="shared" si="913"/>
        <v>8.2896000000000001</v>
      </c>
      <c r="D1623" s="11">
        <f t="shared" si="911"/>
        <v>50</v>
      </c>
      <c r="E1623" s="11">
        <f t="shared" si="911"/>
        <v>50</v>
      </c>
      <c r="F1623" s="11">
        <f t="shared" si="911"/>
        <v>0</v>
      </c>
      <c r="G1623" s="11">
        <f t="shared" si="911"/>
        <v>6</v>
      </c>
      <c r="H1623" s="11">
        <f t="shared" si="911"/>
        <v>0</v>
      </c>
      <c r="I1623" s="11">
        <f t="shared" si="911"/>
        <v>6</v>
      </c>
      <c r="J1623" s="11">
        <f t="shared" si="909"/>
        <v>0</v>
      </c>
      <c r="K1623" s="11">
        <f t="shared" si="909"/>
        <v>0</v>
      </c>
      <c r="L1623" s="11">
        <f t="shared" si="909"/>
        <v>0</v>
      </c>
      <c r="M1623" s="11">
        <f t="shared" si="909"/>
        <v>0</v>
      </c>
      <c r="N1623" s="11">
        <f t="shared" si="909"/>
        <v>0</v>
      </c>
      <c r="O1623" s="11">
        <f t="shared" si="905"/>
        <v>0</v>
      </c>
      <c r="P1623" s="11">
        <f t="shared" si="905"/>
        <v>0</v>
      </c>
      <c r="Q1623" s="11">
        <f t="shared" si="905"/>
        <v>0</v>
      </c>
      <c r="R1623" s="11">
        <f t="shared" si="905"/>
        <v>0</v>
      </c>
      <c r="S1623" s="11">
        <f t="shared" si="905"/>
        <v>0</v>
      </c>
      <c r="T1623" s="11">
        <f t="shared" si="905"/>
        <v>963.29200658769764</v>
      </c>
      <c r="U1623" s="40">
        <f t="shared" si="914"/>
        <v>0.2</v>
      </c>
      <c r="V1623" s="11">
        <f t="shared" si="910"/>
        <v>26.448581356571186</v>
      </c>
      <c r="W1623" s="11">
        <f t="shared" si="910"/>
        <v>294544.48940976727</v>
      </c>
      <c r="X1623" s="11">
        <f t="shared" si="910"/>
        <v>11781.779576390691</v>
      </c>
      <c r="Y1623" s="11">
        <f t="shared" si="910"/>
        <v>15318.79608564007</v>
      </c>
      <c r="Z1623" s="11">
        <f t="shared" si="910"/>
        <v>1.3002107182803815</v>
      </c>
      <c r="AA1623" s="11">
        <f t="shared" si="908"/>
        <v>17.486241526780276</v>
      </c>
      <c r="AB1623" s="11">
        <f t="shared" si="908"/>
        <v>651.29200658769776</v>
      </c>
      <c r="AC1623" s="11">
        <f t="shared" si="908"/>
        <v>0</v>
      </c>
      <c r="AD1623" s="11">
        <f t="shared" si="908"/>
        <v>0</v>
      </c>
      <c r="AE1623" s="11">
        <f t="shared" si="908"/>
        <v>0</v>
      </c>
      <c r="AF1623" s="11">
        <f t="shared" si="908"/>
        <v>0</v>
      </c>
      <c r="AG1623" s="11">
        <f t="shared" si="908"/>
        <v>0</v>
      </c>
      <c r="AH1623" s="11">
        <f t="shared" si="908"/>
        <v>0</v>
      </c>
      <c r="AI1623" s="11">
        <f t="shared" si="908"/>
        <v>0</v>
      </c>
      <c r="AJ1623" s="11">
        <f t="shared" si="908"/>
        <v>0</v>
      </c>
      <c r="AK1623" s="11">
        <f t="shared" si="912"/>
        <v>0</v>
      </c>
      <c r="AL1623" s="11">
        <f t="shared" si="912"/>
        <v>0</v>
      </c>
      <c r="AM1623" s="11">
        <f t="shared" si="912"/>
        <v>0</v>
      </c>
      <c r="AN1623" s="11">
        <f t="shared" si="912"/>
        <v>0</v>
      </c>
      <c r="AO1623" s="11">
        <f t="shared" si="912"/>
        <v>0</v>
      </c>
      <c r="AP1623" s="11">
        <f t="shared" si="912"/>
        <v>0</v>
      </c>
      <c r="AQ1623" s="11">
        <f t="shared" si="912"/>
        <v>0</v>
      </c>
      <c r="AR1623" s="11">
        <f t="shared" si="912"/>
        <v>0</v>
      </c>
      <c r="AS1623" s="11">
        <f t="shared" si="912"/>
        <v>0</v>
      </c>
      <c r="AT1623" s="11">
        <f t="shared" si="912"/>
        <v>0</v>
      </c>
      <c r="AU1623" s="11">
        <f t="shared" si="912"/>
        <v>0</v>
      </c>
      <c r="AV1623" s="11">
        <f t="shared" si="907"/>
        <v>511104</v>
      </c>
      <c r="AW1623" s="11">
        <f t="shared" si="907"/>
        <v>0</v>
      </c>
      <c r="AX1623" s="11">
        <f t="shared" si="907"/>
        <v>0</v>
      </c>
      <c r="AY1623" s="11">
        <f t="shared" si="907"/>
        <v>3732.9380098815463</v>
      </c>
      <c r="AZ1623" s="11">
        <f t="shared" si="906"/>
        <v>1</v>
      </c>
      <c r="BA1623" s="11">
        <f t="shared" si="904"/>
        <v>1</v>
      </c>
      <c r="BB1623" s="11">
        <f t="shared" si="904"/>
        <v>1</v>
      </c>
      <c r="BC1623" s="11">
        <f t="shared" si="901"/>
        <v>1</v>
      </c>
      <c r="BD1623" s="11">
        <f t="shared" si="901"/>
        <v>1</v>
      </c>
      <c r="BE1623" s="11">
        <f t="shared" si="901"/>
        <v>1</v>
      </c>
      <c r="BF1623" s="15" t="str">
        <f t="shared" si="915"/>
        <v>EN 10219-97</v>
      </c>
      <c r="BG1623" s="42">
        <v>8.2896000000000001</v>
      </c>
      <c r="BH1623" s="17">
        <f t="shared" si="916"/>
        <v>50</v>
      </c>
      <c r="BI1623" s="17">
        <f t="shared" si="917"/>
        <v>50</v>
      </c>
      <c r="BK1623" s="17">
        <f t="shared" si="918"/>
        <v>6</v>
      </c>
      <c r="BM1623" s="17">
        <f t="shared" si="919"/>
        <v>6</v>
      </c>
      <c r="BX1623" s="18">
        <f t="shared" si="920"/>
        <v>963.29200658769764</v>
      </c>
      <c r="BY1623" s="42">
        <v>0.2</v>
      </c>
      <c r="BZ1623" s="43">
        <f t="shared" si="921"/>
        <v>26.448581356571186</v>
      </c>
      <c r="CA1623" s="18">
        <f t="shared" si="922"/>
        <v>294544.48940976727</v>
      </c>
      <c r="CB1623" s="18">
        <f t="shared" si="923"/>
        <v>11781.779576390691</v>
      </c>
      <c r="CC1623" s="18">
        <f t="shared" si="924"/>
        <v>15318.79608564007</v>
      </c>
      <c r="CD1623" s="25">
        <f t="shared" si="925"/>
        <v>1.3002107182803815</v>
      </c>
      <c r="CE1623" s="26">
        <f t="shared" si="926"/>
        <v>17.486241526780276</v>
      </c>
      <c r="CF1623" s="18">
        <f t="shared" si="927"/>
        <v>651.29200658769776</v>
      </c>
      <c r="CZ1623" s="18">
        <f t="shared" si="928"/>
        <v>511104</v>
      </c>
      <c r="DC1623" s="18">
        <f t="shared" si="929"/>
        <v>3732.9380098815463</v>
      </c>
      <c r="DD1623" s="17">
        <f t="shared" si="930"/>
        <v>1</v>
      </c>
      <c r="DE1623" s="17">
        <f t="shared" si="931"/>
        <v>1</v>
      </c>
      <c r="DF1623" s="17">
        <f t="shared" si="932"/>
        <v>1</v>
      </c>
      <c r="DG1623" s="17">
        <f t="shared" si="933"/>
        <v>1</v>
      </c>
      <c r="DH1623" s="17">
        <f t="shared" si="934"/>
        <v>1</v>
      </c>
      <c r="DI1623" s="17">
        <f t="shared" si="935"/>
        <v>1</v>
      </c>
      <c r="DJ1623" s="20" t="s">
        <v>1713</v>
      </c>
    </row>
    <row r="1624" spans="1:114" x14ac:dyDescent="0.2">
      <c r="A1624" s="15" t="s">
        <v>105</v>
      </c>
      <c r="B1624" s="10" t="s">
        <v>1721</v>
      </c>
      <c r="C1624" s="11">
        <f t="shared" si="913"/>
        <v>7.0335999999999999</v>
      </c>
      <c r="D1624" s="11">
        <f t="shared" si="911"/>
        <v>60</v>
      </c>
      <c r="E1624" s="11">
        <f t="shared" si="911"/>
        <v>60</v>
      </c>
      <c r="F1624" s="11">
        <f t="shared" si="911"/>
        <v>0</v>
      </c>
      <c r="G1624" s="11">
        <f t="shared" si="911"/>
        <v>4</v>
      </c>
      <c r="H1624" s="11">
        <f t="shared" si="911"/>
        <v>0</v>
      </c>
      <c r="I1624" s="11">
        <f t="shared" si="911"/>
        <v>4</v>
      </c>
      <c r="J1624" s="11">
        <f t="shared" si="909"/>
        <v>0</v>
      </c>
      <c r="K1624" s="11">
        <f t="shared" si="909"/>
        <v>0</v>
      </c>
      <c r="L1624" s="11">
        <f t="shared" si="909"/>
        <v>0</v>
      </c>
      <c r="M1624" s="11">
        <f t="shared" si="909"/>
        <v>0</v>
      </c>
      <c r="N1624" s="11">
        <f t="shared" si="909"/>
        <v>0</v>
      </c>
      <c r="O1624" s="11">
        <f t="shared" si="905"/>
        <v>0</v>
      </c>
      <c r="P1624" s="11">
        <f t="shared" si="905"/>
        <v>0</v>
      </c>
      <c r="Q1624" s="11">
        <f t="shared" si="905"/>
        <v>0</v>
      </c>
      <c r="R1624" s="11">
        <f t="shared" si="905"/>
        <v>0</v>
      </c>
      <c r="S1624" s="11">
        <f t="shared" si="905"/>
        <v>0</v>
      </c>
      <c r="T1624" s="11">
        <f t="shared" si="905"/>
        <v>854.79644737231001</v>
      </c>
      <c r="U1624" s="40">
        <f t="shared" si="914"/>
        <v>0.24</v>
      </c>
      <c r="V1624" s="11">
        <f t="shared" si="910"/>
        <v>35.766700366651165</v>
      </c>
      <c r="W1624" s="11">
        <f t="shared" si="910"/>
        <v>435510.74280897761</v>
      </c>
      <c r="X1624" s="11">
        <f t="shared" si="910"/>
        <v>14517.024760299253</v>
      </c>
      <c r="Y1624" s="11">
        <f t="shared" si="910"/>
        <v>17642.855175524157</v>
      </c>
      <c r="Z1624" s="11">
        <f t="shared" si="910"/>
        <v>1.2153216975818169</v>
      </c>
      <c r="AA1624" s="11">
        <f t="shared" si="908"/>
        <v>22.571898146014721</v>
      </c>
      <c r="AB1624" s="11">
        <f t="shared" si="908"/>
        <v>502.79644737231007</v>
      </c>
      <c r="AC1624" s="11">
        <f t="shared" si="908"/>
        <v>0</v>
      </c>
      <c r="AD1624" s="11">
        <f t="shared" si="908"/>
        <v>0</v>
      </c>
      <c r="AE1624" s="11">
        <f t="shared" si="908"/>
        <v>0</v>
      </c>
      <c r="AF1624" s="11">
        <f t="shared" si="908"/>
        <v>0</v>
      </c>
      <c r="AG1624" s="11">
        <f t="shared" si="908"/>
        <v>0</v>
      </c>
      <c r="AH1624" s="11">
        <f t="shared" si="908"/>
        <v>0</v>
      </c>
      <c r="AI1624" s="11">
        <f t="shared" si="908"/>
        <v>0</v>
      </c>
      <c r="AJ1624" s="11">
        <f t="shared" si="908"/>
        <v>0</v>
      </c>
      <c r="AK1624" s="11">
        <f t="shared" si="912"/>
        <v>0</v>
      </c>
      <c r="AL1624" s="11">
        <f t="shared" si="912"/>
        <v>0</v>
      </c>
      <c r="AM1624" s="11">
        <f t="shared" si="912"/>
        <v>0</v>
      </c>
      <c r="AN1624" s="11">
        <f t="shared" si="912"/>
        <v>0</v>
      </c>
      <c r="AO1624" s="11">
        <f t="shared" si="912"/>
        <v>0</v>
      </c>
      <c r="AP1624" s="11">
        <f t="shared" si="912"/>
        <v>0</v>
      </c>
      <c r="AQ1624" s="11">
        <f t="shared" si="912"/>
        <v>0</v>
      </c>
      <c r="AR1624" s="11">
        <f t="shared" si="912"/>
        <v>0</v>
      </c>
      <c r="AS1624" s="11">
        <f t="shared" si="912"/>
        <v>0</v>
      </c>
      <c r="AT1624" s="11">
        <f t="shared" si="912"/>
        <v>0</v>
      </c>
      <c r="AU1624" s="11">
        <f t="shared" si="912"/>
        <v>0</v>
      </c>
      <c r="AV1624" s="11">
        <f t="shared" si="907"/>
        <v>702464</v>
      </c>
      <c r="AW1624" s="11">
        <f t="shared" si="907"/>
        <v>0</v>
      </c>
      <c r="AX1624" s="11">
        <f t="shared" si="907"/>
        <v>0</v>
      </c>
      <c r="AY1624" s="11">
        <f t="shared" si="907"/>
        <v>6210.1946710584652</v>
      </c>
      <c r="AZ1624" s="11">
        <f t="shared" si="906"/>
        <v>1</v>
      </c>
      <c r="BA1624" s="11">
        <f t="shared" si="904"/>
        <v>1</v>
      </c>
      <c r="BB1624" s="11">
        <f t="shared" si="904"/>
        <v>1</v>
      </c>
      <c r="BC1624" s="11">
        <f t="shared" si="901"/>
        <v>1</v>
      </c>
      <c r="BD1624" s="11">
        <f t="shared" si="901"/>
        <v>1</v>
      </c>
      <c r="BE1624" s="11">
        <f t="shared" si="901"/>
        <v>1</v>
      </c>
      <c r="BF1624" s="15" t="str">
        <f t="shared" si="915"/>
        <v>EN 10219-97</v>
      </c>
      <c r="BG1624" s="42">
        <v>7.0335999999999999</v>
      </c>
      <c r="BH1624" s="17">
        <f t="shared" si="916"/>
        <v>60</v>
      </c>
      <c r="BI1624" s="17">
        <f t="shared" si="917"/>
        <v>60</v>
      </c>
      <c r="BK1624" s="17">
        <f t="shared" si="918"/>
        <v>4</v>
      </c>
      <c r="BM1624" s="17">
        <f t="shared" si="919"/>
        <v>4</v>
      </c>
      <c r="BX1624" s="18">
        <f t="shared" si="920"/>
        <v>854.79644737231001</v>
      </c>
      <c r="BY1624" s="42">
        <v>0.24</v>
      </c>
      <c r="BZ1624" s="43">
        <f t="shared" si="921"/>
        <v>35.766700366651165</v>
      </c>
      <c r="CA1624" s="18">
        <f t="shared" si="922"/>
        <v>435510.74280897761</v>
      </c>
      <c r="CB1624" s="18">
        <f t="shared" si="923"/>
        <v>14517.024760299253</v>
      </c>
      <c r="CC1624" s="18">
        <f t="shared" si="924"/>
        <v>17642.855175524157</v>
      </c>
      <c r="CD1624" s="25">
        <f t="shared" si="925"/>
        <v>1.2153216975818169</v>
      </c>
      <c r="CE1624" s="26">
        <f t="shared" si="926"/>
        <v>22.571898146014721</v>
      </c>
      <c r="CF1624" s="18">
        <f t="shared" si="927"/>
        <v>502.79644737231007</v>
      </c>
      <c r="CZ1624" s="18">
        <f t="shared" si="928"/>
        <v>702464</v>
      </c>
      <c r="DC1624" s="18">
        <f t="shared" si="929"/>
        <v>6210.1946710584652</v>
      </c>
      <c r="DD1624" s="17">
        <f t="shared" si="930"/>
        <v>1</v>
      </c>
      <c r="DE1624" s="17">
        <f t="shared" si="931"/>
        <v>1</v>
      </c>
      <c r="DF1624" s="17">
        <f t="shared" si="932"/>
        <v>1</v>
      </c>
      <c r="DG1624" s="17">
        <f t="shared" si="933"/>
        <v>1</v>
      </c>
      <c r="DH1624" s="17">
        <f t="shared" si="934"/>
        <v>1</v>
      </c>
      <c r="DI1624" s="17">
        <f t="shared" si="935"/>
        <v>1</v>
      </c>
      <c r="DJ1624" s="20" t="s">
        <v>1713</v>
      </c>
    </row>
    <row r="1625" spans="1:114" x14ac:dyDescent="0.2">
      <c r="A1625" s="15" t="s">
        <v>105</v>
      </c>
      <c r="B1625" s="10" t="s">
        <v>1722</v>
      </c>
      <c r="C1625" s="11">
        <f t="shared" si="913"/>
        <v>8.6349999999999998</v>
      </c>
      <c r="D1625" s="11">
        <f t="shared" si="911"/>
        <v>60</v>
      </c>
      <c r="E1625" s="11">
        <f t="shared" si="911"/>
        <v>60</v>
      </c>
      <c r="F1625" s="11">
        <f t="shared" si="911"/>
        <v>0</v>
      </c>
      <c r="G1625" s="11">
        <f t="shared" si="911"/>
        <v>5</v>
      </c>
      <c r="H1625" s="11">
        <f t="shared" si="911"/>
        <v>0</v>
      </c>
      <c r="I1625" s="11">
        <f t="shared" si="911"/>
        <v>5</v>
      </c>
      <c r="J1625" s="11">
        <f t="shared" si="909"/>
        <v>0</v>
      </c>
      <c r="K1625" s="11">
        <f t="shared" si="909"/>
        <v>0</v>
      </c>
      <c r="L1625" s="11">
        <f t="shared" si="909"/>
        <v>0</v>
      </c>
      <c r="M1625" s="11">
        <f t="shared" si="909"/>
        <v>0</v>
      </c>
      <c r="N1625" s="11">
        <f t="shared" si="909"/>
        <v>0</v>
      </c>
      <c r="O1625" s="11">
        <f t="shared" si="905"/>
        <v>0</v>
      </c>
      <c r="P1625" s="11">
        <f t="shared" si="905"/>
        <v>0</v>
      </c>
      <c r="Q1625" s="11">
        <f t="shared" si="905"/>
        <v>0</v>
      </c>
      <c r="R1625" s="11">
        <f t="shared" si="905"/>
        <v>0</v>
      </c>
      <c r="S1625" s="11">
        <f t="shared" si="905"/>
        <v>0</v>
      </c>
      <c r="T1625" s="11">
        <f t="shared" si="905"/>
        <v>1035.6194490192345</v>
      </c>
      <c r="U1625" s="40">
        <f t="shared" si="914"/>
        <v>0.24</v>
      </c>
      <c r="V1625" s="11">
        <f t="shared" si="910"/>
        <v>29.521701660390001</v>
      </c>
      <c r="W1625" s="11">
        <f t="shared" si="910"/>
        <v>504944.22072287818</v>
      </c>
      <c r="X1625" s="11">
        <f t="shared" si="910"/>
        <v>16831.47402409594</v>
      </c>
      <c r="Y1625" s="11">
        <f t="shared" si="910"/>
        <v>20879.055647051358</v>
      </c>
      <c r="Z1625" s="11">
        <f t="shared" si="910"/>
        <v>1.2404769550878847</v>
      </c>
      <c r="AA1625" s="11">
        <f t="shared" si="908"/>
        <v>22.081145729884351</v>
      </c>
      <c r="AB1625" s="11">
        <f t="shared" si="908"/>
        <v>635.61944901923459</v>
      </c>
      <c r="AC1625" s="11">
        <f t="shared" si="908"/>
        <v>0</v>
      </c>
      <c r="AD1625" s="11">
        <f t="shared" si="908"/>
        <v>0</v>
      </c>
      <c r="AE1625" s="11">
        <f t="shared" si="908"/>
        <v>0</v>
      </c>
      <c r="AF1625" s="11">
        <f t="shared" si="908"/>
        <v>0</v>
      </c>
      <c r="AG1625" s="11">
        <f t="shared" si="908"/>
        <v>0</v>
      </c>
      <c r="AH1625" s="11">
        <f t="shared" si="908"/>
        <v>0</v>
      </c>
      <c r="AI1625" s="11">
        <f t="shared" si="908"/>
        <v>0</v>
      </c>
      <c r="AJ1625" s="11">
        <f t="shared" si="908"/>
        <v>0</v>
      </c>
      <c r="AK1625" s="11">
        <f t="shared" si="912"/>
        <v>0</v>
      </c>
      <c r="AL1625" s="11">
        <f t="shared" si="912"/>
        <v>0</v>
      </c>
      <c r="AM1625" s="11">
        <f t="shared" si="912"/>
        <v>0</v>
      </c>
      <c r="AN1625" s="11">
        <f t="shared" si="912"/>
        <v>0</v>
      </c>
      <c r="AO1625" s="11">
        <f t="shared" si="912"/>
        <v>0</v>
      </c>
      <c r="AP1625" s="11">
        <f t="shared" si="912"/>
        <v>0</v>
      </c>
      <c r="AQ1625" s="11">
        <f t="shared" si="912"/>
        <v>0</v>
      </c>
      <c r="AR1625" s="11">
        <f t="shared" si="912"/>
        <v>0</v>
      </c>
      <c r="AS1625" s="11">
        <f t="shared" si="912"/>
        <v>0</v>
      </c>
      <c r="AT1625" s="11">
        <f t="shared" si="912"/>
        <v>0</v>
      </c>
      <c r="AU1625" s="11">
        <f t="shared" si="912"/>
        <v>0</v>
      </c>
      <c r="AV1625" s="11">
        <f t="shared" si="907"/>
        <v>831875</v>
      </c>
      <c r="AW1625" s="11">
        <f t="shared" si="907"/>
        <v>0</v>
      </c>
      <c r="AX1625" s="11">
        <f t="shared" si="907"/>
        <v>0</v>
      </c>
      <c r="AY1625" s="11">
        <f t="shared" si="907"/>
        <v>5953.4291735288516</v>
      </c>
      <c r="AZ1625" s="11">
        <f t="shared" si="906"/>
        <v>1</v>
      </c>
      <c r="BA1625" s="11">
        <f t="shared" si="904"/>
        <v>1</v>
      </c>
      <c r="BB1625" s="11">
        <f t="shared" si="904"/>
        <v>1</v>
      </c>
      <c r="BC1625" s="11">
        <f t="shared" si="901"/>
        <v>1</v>
      </c>
      <c r="BD1625" s="11">
        <f t="shared" si="901"/>
        <v>1</v>
      </c>
      <c r="BE1625" s="11">
        <f t="shared" si="901"/>
        <v>1</v>
      </c>
      <c r="BF1625" s="15" t="str">
        <f t="shared" si="915"/>
        <v>EN 10219-97</v>
      </c>
      <c r="BG1625" s="42">
        <v>8.6349999999999998</v>
      </c>
      <c r="BH1625" s="17">
        <f t="shared" si="916"/>
        <v>60</v>
      </c>
      <c r="BI1625" s="17">
        <f t="shared" si="917"/>
        <v>60</v>
      </c>
      <c r="BK1625" s="17">
        <f t="shared" si="918"/>
        <v>5</v>
      </c>
      <c r="BM1625" s="17">
        <f t="shared" si="919"/>
        <v>5</v>
      </c>
      <c r="BX1625" s="18">
        <f t="shared" si="920"/>
        <v>1035.6194490192345</v>
      </c>
      <c r="BY1625" s="42">
        <v>0.24</v>
      </c>
      <c r="BZ1625" s="43">
        <f t="shared" si="921"/>
        <v>29.521701660390001</v>
      </c>
      <c r="CA1625" s="18">
        <f t="shared" si="922"/>
        <v>504944.22072287818</v>
      </c>
      <c r="CB1625" s="18">
        <f t="shared" si="923"/>
        <v>16831.47402409594</v>
      </c>
      <c r="CC1625" s="18">
        <f t="shared" si="924"/>
        <v>20879.055647051358</v>
      </c>
      <c r="CD1625" s="25">
        <f t="shared" si="925"/>
        <v>1.2404769550878847</v>
      </c>
      <c r="CE1625" s="26">
        <f t="shared" si="926"/>
        <v>22.081145729884351</v>
      </c>
      <c r="CF1625" s="18">
        <f t="shared" si="927"/>
        <v>635.61944901923459</v>
      </c>
      <c r="CZ1625" s="18">
        <f t="shared" si="928"/>
        <v>831875</v>
      </c>
      <c r="DC1625" s="18">
        <f t="shared" si="929"/>
        <v>5953.4291735288516</v>
      </c>
      <c r="DD1625" s="17">
        <f t="shared" si="930"/>
        <v>1</v>
      </c>
      <c r="DE1625" s="17">
        <f t="shared" si="931"/>
        <v>1</v>
      </c>
      <c r="DF1625" s="17">
        <f t="shared" si="932"/>
        <v>1</v>
      </c>
      <c r="DG1625" s="17">
        <f t="shared" si="933"/>
        <v>1</v>
      </c>
      <c r="DH1625" s="17">
        <f t="shared" si="934"/>
        <v>1</v>
      </c>
      <c r="DI1625" s="17">
        <f t="shared" si="935"/>
        <v>1</v>
      </c>
      <c r="DJ1625" s="20" t="s">
        <v>1713</v>
      </c>
    </row>
    <row r="1626" spans="1:114" x14ac:dyDescent="0.2">
      <c r="A1626" s="15" t="s">
        <v>105</v>
      </c>
      <c r="B1626" s="10" t="s">
        <v>1723</v>
      </c>
      <c r="C1626" s="11">
        <f t="shared" si="913"/>
        <v>10.1736</v>
      </c>
      <c r="D1626" s="11">
        <f t="shared" si="911"/>
        <v>60</v>
      </c>
      <c r="E1626" s="11">
        <f t="shared" si="911"/>
        <v>60</v>
      </c>
      <c r="F1626" s="11">
        <f t="shared" si="911"/>
        <v>0</v>
      </c>
      <c r="G1626" s="11">
        <f t="shared" si="911"/>
        <v>6</v>
      </c>
      <c r="H1626" s="11">
        <f t="shared" si="911"/>
        <v>0</v>
      </c>
      <c r="I1626" s="11">
        <f t="shared" si="911"/>
        <v>6</v>
      </c>
      <c r="J1626" s="11">
        <f t="shared" si="909"/>
        <v>0</v>
      </c>
      <c r="K1626" s="11">
        <f t="shared" si="909"/>
        <v>0</v>
      </c>
      <c r="L1626" s="11">
        <f t="shared" si="909"/>
        <v>0</v>
      </c>
      <c r="M1626" s="11">
        <f t="shared" si="909"/>
        <v>0</v>
      </c>
      <c r="N1626" s="11">
        <f t="shared" si="909"/>
        <v>0</v>
      </c>
      <c r="O1626" s="11">
        <f t="shared" si="905"/>
        <v>0</v>
      </c>
      <c r="P1626" s="11">
        <f t="shared" si="905"/>
        <v>0</v>
      </c>
      <c r="Q1626" s="11">
        <f t="shared" si="905"/>
        <v>0</v>
      </c>
      <c r="R1626" s="11">
        <f t="shared" si="905"/>
        <v>0</v>
      </c>
      <c r="S1626" s="11">
        <f t="shared" si="905"/>
        <v>0</v>
      </c>
      <c r="T1626" s="11">
        <f t="shared" si="905"/>
        <v>1203.2920065876976</v>
      </c>
      <c r="U1626" s="40">
        <f t="shared" si="914"/>
        <v>0.24</v>
      </c>
      <c r="V1626" s="11">
        <f t="shared" si="910"/>
        <v>25.408004241915567</v>
      </c>
      <c r="W1626" s="11">
        <f t="shared" si="910"/>
        <v>560654.75043086044</v>
      </c>
      <c r="X1626" s="11">
        <f t="shared" si="910"/>
        <v>18688.491681028681</v>
      </c>
      <c r="Y1626" s="11">
        <f t="shared" si="910"/>
        <v>23675.256118578556</v>
      </c>
      <c r="Z1626" s="11">
        <f t="shared" si="910"/>
        <v>1.2668361108356383</v>
      </c>
      <c r="AA1626" s="11">
        <f t="shared" si="908"/>
        <v>21.585506178529428</v>
      </c>
      <c r="AB1626" s="11">
        <f t="shared" si="908"/>
        <v>771.29200658769776</v>
      </c>
      <c r="AC1626" s="11">
        <f t="shared" si="908"/>
        <v>0</v>
      </c>
      <c r="AD1626" s="11">
        <f t="shared" si="908"/>
        <v>0</v>
      </c>
      <c r="AE1626" s="11">
        <f t="shared" si="908"/>
        <v>0</v>
      </c>
      <c r="AF1626" s="11">
        <f t="shared" si="908"/>
        <v>0</v>
      </c>
      <c r="AG1626" s="11">
        <f t="shared" si="908"/>
        <v>0</v>
      </c>
      <c r="AH1626" s="11">
        <f t="shared" si="908"/>
        <v>0</v>
      </c>
      <c r="AI1626" s="11">
        <f t="shared" si="908"/>
        <v>0</v>
      </c>
      <c r="AJ1626" s="11">
        <f t="shared" si="908"/>
        <v>0</v>
      </c>
      <c r="AK1626" s="11">
        <f t="shared" si="912"/>
        <v>0</v>
      </c>
      <c r="AL1626" s="11">
        <f t="shared" si="912"/>
        <v>0</v>
      </c>
      <c r="AM1626" s="11">
        <f t="shared" si="912"/>
        <v>0</v>
      </c>
      <c r="AN1626" s="11">
        <f t="shared" si="912"/>
        <v>0</v>
      </c>
      <c r="AO1626" s="11">
        <f t="shared" si="912"/>
        <v>0</v>
      </c>
      <c r="AP1626" s="11">
        <f t="shared" si="912"/>
        <v>0</v>
      </c>
      <c r="AQ1626" s="11">
        <f t="shared" si="912"/>
        <v>0</v>
      </c>
      <c r="AR1626" s="11">
        <f t="shared" si="912"/>
        <v>0</v>
      </c>
      <c r="AS1626" s="11">
        <f t="shared" si="912"/>
        <v>0</v>
      </c>
      <c r="AT1626" s="11">
        <f t="shared" si="912"/>
        <v>0</v>
      </c>
      <c r="AU1626" s="11">
        <f t="shared" si="912"/>
        <v>0</v>
      </c>
      <c r="AV1626" s="11">
        <f t="shared" si="907"/>
        <v>944784</v>
      </c>
      <c r="AW1626" s="11">
        <f t="shared" si="907"/>
        <v>0</v>
      </c>
      <c r="AX1626" s="11">
        <f t="shared" si="907"/>
        <v>0</v>
      </c>
      <c r="AY1626" s="11">
        <f t="shared" si="907"/>
        <v>5692.9380098815463</v>
      </c>
      <c r="AZ1626" s="11">
        <f t="shared" si="906"/>
        <v>1</v>
      </c>
      <c r="BA1626" s="11">
        <f t="shared" si="904"/>
        <v>1</v>
      </c>
      <c r="BB1626" s="11">
        <f t="shared" si="904"/>
        <v>1</v>
      </c>
      <c r="BC1626" s="11">
        <f t="shared" si="901"/>
        <v>1</v>
      </c>
      <c r="BD1626" s="11">
        <f t="shared" si="901"/>
        <v>1</v>
      </c>
      <c r="BE1626" s="11">
        <f t="shared" si="901"/>
        <v>1</v>
      </c>
      <c r="BF1626" s="15" t="str">
        <f t="shared" si="915"/>
        <v>EN 10219-97</v>
      </c>
      <c r="BG1626" s="42">
        <v>10.1736</v>
      </c>
      <c r="BH1626" s="17">
        <f t="shared" si="916"/>
        <v>60</v>
      </c>
      <c r="BI1626" s="17">
        <f t="shared" si="917"/>
        <v>60</v>
      </c>
      <c r="BK1626" s="17">
        <f t="shared" si="918"/>
        <v>6</v>
      </c>
      <c r="BM1626" s="17">
        <f t="shared" si="919"/>
        <v>6</v>
      </c>
      <c r="BX1626" s="18">
        <f t="shared" si="920"/>
        <v>1203.2920065876976</v>
      </c>
      <c r="BY1626" s="42">
        <v>0.24</v>
      </c>
      <c r="BZ1626" s="43">
        <f t="shared" si="921"/>
        <v>25.408004241915567</v>
      </c>
      <c r="CA1626" s="18">
        <f t="shared" si="922"/>
        <v>560654.75043086044</v>
      </c>
      <c r="CB1626" s="18">
        <f t="shared" si="923"/>
        <v>18688.491681028681</v>
      </c>
      <c r="CC1626" s="18">
        <f t="shared" si="924"/>
        <v>23675.256118578556</v>
      </c>
      <c r="CD1626" s="25">
        <f t="shared" si="925"/>
        <v>1.2668361108356383</v>
      </c>
      <c r="CE1626" s="26">
        <f t="shared" si="926"/>
        <v>21.585506178529428</v>
      </c>
      <c r="CF1626" s="18">
        <f t="shared" si="927"/>
        <v>771.29200658769776</v>
      </c>
      <c r="CZ1626" s="18">
        <f t="shared" si="928"/>
        <v>944784</v>
      </c>
      <c r="DC1626" s="18">
        <f t="shared" si="929"/>
        <v>5692.9380098815463</v>
      </c>
      <c r="DD1626" s="17">
        <f t="shared" si="930"/>
        <v>1</v>
      </c>
      <c r="DE1626" s="17">
        <f t="shared" si="931"/>
        <v>1</v>
      </c>
      <c r="DF1626" s="17">
        <f t="shared" si="932"/>
        <v>1</v>
      </c>
      <c r="DG1626" s="17">
        <f t="shared" si="933"/>
        <v>1</v>
      </c>
      <c r="DH1626" s="17">
        <f t="shared" si="934"/>
        <v>1</v>
      </c>
      <c r="DI1626" s="17">
        <f t="shared" si="935"/>
        <v>1</v>
      </c>
      <c r="DJ1626" s="20" t="s">
        <v>1713</v>
      </c>
    </row>
    <row r="1627" spans="1:114" x14ac:dyDescent="0.2">
      <c r="A1627" s="15" t="s">
        <v>105</v>
      </c>
      <c r="B1627" s="10" t="s">
        <v>1724</v>
      </c>
      <c r="C1627" s="11">
        <f t="shared" si="913"/>
        <v>8.2896000000000001</v>
      </c>
      <c r="D1627" s="11">
        <f t="shared" si="911"/>
        <v>70</v>
      </c>
      <c r="E1627" s="11">
        <f t="shared" si="911"/>
        <v>70</v>
      </c>
      <c r="F1627" s="11">
        <f t="shared" si="911"/>
        <v>0</v>
      </c>
      <c r="G1627" s="11">
        <f t="shared" si="911"/>
        <v>4</v>
      </c>
      <c r="H1627" s="11">
        <f t="shared" si="911"/>
        <v>0</v>
      </c>
      <c r="I1627" s="11">
        <f t="shared" si="911"/>
        <v>4</v>
      </c>
      <c r="J1627" s="11">
        <f t="shared" si="909"/>
        <v>0</v>
      </c>
      <c r="K1627" s="11">
        <f t="shared" si="909"/>
        <v>0</v>
      </c>
      <c r="L1627" s="11">
        <f t="shared" si="909"/>
        <v>0</v>
      </c>
      <c r="M1627" s="11">
        <f t="shared" si="909"/>
        <v>0</v>
      </c>
      <c r="N1627" s="11">
        <f t="shared" si="909"/>
        <v>0</v>
      </c>
      <c r="O1627" s="11">
        <f t="shared" si="905"/>
        <v>0</v>
      </c>
      <c r="P1627" s="11">
        <f t="shared" si="905"/>
        <v>0</v>
      </c>
      <c r="Q1627" s="11">
        <f t="shared" si="905"/>
        <v>0</v>
      </c>
      <c r="R1627" s="11">
        <f t="shared" si="905"/>
        <v>0</v>
      </c>
      <c r="S1627" s="11">
        <f t="shared" si="905"/>
        <v>0</v>
      </c>
      <c r="T1627" s="11">
        <f t="shared" si="905"/>
        <v>1014.79644737231</v>
      </c>
      <c r="U1627" s="40">
        <f t="shared" si="914"/>
        <v>0.28000000000000003</v>
      </c>
      <c r="V1627" s="11">
        <f t="shared" si="910"/>
        <v>35.148713716210899</v>
      </c>
      <c r="W1627" s="11">
        <f t="shared" si="910"/>
        <v>721202.5390818601</v>
      </c>
      <c r="X1627" s="11">
        <f t="shared" si="910"/>
        <v>20605.786830910289</v>
      </c>
      <c r="Y1627" s="11">
        <f t="shared" si="910"/>
        <v>24756.837412385707</v>
      </c>
      <c r="Z1627" s="11">
        <f t="shared" si="910"/>
        <v>1.2014507194284141</v>
      </c>
      <c r="AA1627" s="11">
        <f t="shared" si="908"/>
        <v>26.658711480496702</v>
      </c>
      <c r="AB1627" s="11">
        <f t="shared" si="908"/>
        <v>582.79644737231001</v>
      </c>
      <c r="AC1627" s="11">
        <f t="shared" si="908"/>
        <v>0</v>
      </c>
      <c r="AD1627" s="11">
        <f t="shared" si="908"/>
        <v>0</v>
      </c>
      <c r="AE1627" s="11">
        <f t="shared" si="908"/>
        <v>0</v>
      </c>
      <c r="AF1627" s="11">
        <f t="shared" si="908"/>
        <v>0</v>
      </c>
      <c r="AG1627" s="11">
        <f t="shared" si="908"/>
        <v>0</v>
      </c>
      <c r="AH1627" s="11">
        <f t="shared" si="908"/>
        <v>0</v>
      </c>
      <c r="AI1627" s="11">
        <f t="shared" si="908"/>
        <v>0</v>
      </c>
      <c r="AJ1627" s="11">
        <f t="shared" si="908"/>
        <v>0</v>
      </c>
      <c r="AK1627" s="11">
        <f t="shared" si="912"/>
        <v>0</v>
      </c>
      <c r="AL1627" s="11">
        <f t="shared" si="912"/>
        <v>0</v>
      </c>
      <c r="AM1627" s="11">
        <f t="shared" ref="AM1627:AU1655" si="936">IF($A1627="x",CQ1627,"")</f>
        <v>0</v>
      </c>
      <c r="AN1627" s="11">
        <f t="shared" si="936"/>
        <v>0</v>
      </c>
      <c r="AO1627" s="11">
        <f t="shared" si="936"/>
        <v>0</v>
      </c>
      <c r="AP1627" s="11">
        <f t="shared" si="936"/>
        <v>0</v>
      </c>
      <c r="AQ1627" s="11">
        <f t="shared" si="936"/>
        <v>0</v>
      </c>
      <c r="AR1627" s="11">
        <f t="shared" si="936"/>
        <v>0</v>
      </c>
      <c r="AS1627" s="11">
        <f t="shared" si="936"/>
        <v>0</v>
      </c>
      <c r="AT1627" s="11">
        <f t="shared" si="936"/>
        <v>0</v>
      </c>
      <c r="AU1627" s="11">
        <f t="shared" si="936"/>
        <v>0</v>
      </c>
      <c r="AV1627" s="11">
        <f t="shared" si="907"/>
        <v>1149984</v>
      </c>
      <c r="AW1627" s="11">
        <f t="shared" si="907"/>
        <v>0</v>
      </c>
      <c r="AX1627" s="11">
        <f t="shared" si="907"/>
        <v>0</v>
      </c>
      <c r="AY1627" s="11">
        <f t="shared" si="907"/>
        <v>8650.1946710584652</v>
      </c>
      <c r="AZ1627" s="11">
        <f t="shared" si="906"/>
        <v>1</v>
      </c>
      <c r="BA1627" s="11">
        <f t="shared" si="904"/>
        <v>1</v>
      </c>
      <c r="BB1627" s="11">
        <f t="shared" si="904"/>
        <v>1</v>
      </c>
      <c r="BC1627" s="11">
        <f t="shared" si="901"/>
        <v>1</v>
      </c>
      <c r="BD1627" s="11">
        <f t="shared" si="901"/>
        <v>1</v>
      </c>
      <c r="BE1627" s="11">
        <f t="shared" si="901"/>
        <v>1</v>
      </c>
      <c r="BF1627" s="15" t="str">
        <f t="shared" si="915"/>
        <v>EN 10219-97</v>
      </c>
      <c r="BG1627" s="42">
        <v>8.2896000000000001</v>
      </c>
      <c r="BH1627" s="17">
        <f t="shared" si="916"/>
        <v>70</v>
      </c>
      <c r="BI1627" s="17">
        <f t="shared" si="917"/>
        <v>70</v>
      </c>
      <c r="BK1627" s="17">
        <f t="shared" si="918"/>
        <v>4</v>
      </c>
      <c r="BM1627" s="17">
        <f t="shared" si="919"/>
        <v>4</v>
      </c>
      <c r="BX1627" s="18">
        <f t="shared" si="920"/>
        <v>1014.79644737231</v>
      </c>
      <c r="BY1627" s="42">
        <v>0.28000000000000003</v>
      </c>
      <c r="BZ1627" s="43">
        <f t="shared" si="921"/>
        <v>35.148713716210899</v>
      </c>
      <c r="CA1627" s="18">
        <f t="shared" si="922"/>
        <v>721202.5390818601</v>
      </c>
      <c r="CB1627" s="18">
        <f t="shared" si="923"/>
        <v>20605.786830910289</v>
      </c>
      <c r="CC1627" s="18">
        <f t="shared" si="924"/>
        <v>24756.837412385707</v>
      </c>
      <c r="CD1627" s="25">
        <f t="shared" si="925"/>
        <v>1.2014507194284141</v>
      </c>
      <c r="CE1627" s="26">
        <f t="shared" si="926"/>
        <v>26.658711480496702</v>
      </c>
      <c r="CF1627" s="18">
        <f t="shared" si="927"/>
        <v>582.79644737231001</v>
      </c>
      <c r="CZ1627" s="18">
        <f t="shared" si="928"/>
        <v>1149984</v>
      </c>
      <c r="DC1627" s="18">
        <f t="shared" si="929"/>
        <v>8650.1946710584652</v>
      </c>
      <c r="DD1627" s="17">
        <f t="shared" si="930"/>
        <v>1</v>
      </c>
      <c r="DE1627" s="17">
        <f t="shared" si="931"/>
        <v>1</v>
      </c>
      <c r="DF1627" s="17">
        <f t="shared" si="932"/>
        <v>1</v>
      </c>
      <c r="DG1627" s="17">
        <f t="shared" si="933"/>
        <v>1</v>
      </c>
      <c r="DH1627" s="17">
        <f t="shared" si="934"/>
        <v>1</v>
      </c>
      <c r="DI1627" s="17">
        <f t="shared" si="935"/>
        <v>1</v>
      </c>
      <c r="DJ1627" s="20" t="s">
        <v>1713</v>
      </c>
    </row>
    <row r="1628" spans="1:114" x14ac:dyDescent="0.2">
      <c r="A1628" s="15" t="s">
        <v>105</v>
      </c>
      <c r="B1628" s="10" t="s">
        <v>1725</v>
      </c>
      <c r="C1628" s="11">
        <f t="shared" si="913"/>
        <v>10.205</v>
      </c>
      <c r="D1628" s="11">
        <f t="shared" si="911"/>
        <v>70</v>
      </c>
      <c r="E1628" s="11">
        <f t="shared" si="911"/>
        <v>70</v>
      </c>
      <c r="F1628" s="11">
        <f t="shared" si="911"/>
        <v>0</v>
      </c>
      <c r="G1628" s="11">
        <f t="shared" si="911"/>
        <v>5</v>
      </c>
      <c r="H1628" s="11">
        <f t="shared" si="911"/>
        <v>0</v>
      </c>
      <c r="I1628" s="11">
        <f t="shared" si="911"/>
        <v>5</v>
      </c>
      <c r="J1628" s="11">
        <f t="shared" si="909"/>
        <v>0</v>
      </c>
      <c r="K1628" s="11">
        <f t="shared" si="909"/>
        <v>0</v>
      </c>
      <c r="L1628" s="11">
        <f t="shared" si="909"/>
        <v>0</v>
      </c>
      <c r="M1628" s="11">
        <f t="shared" si="909"/>
        <v>0</v>
      </c>
      <c r="N1628" s="11">
        <f t="shared" si="909"/>
        <v>0</v>
      </c>
      <c r="O1628" s="11">
        <f t="shared" si="905"/>
        <v>0</v>
      </c>
      <c r="P1628" s="11">
        <f t="shared" si="905"/>
        <v>0</v>
      </c>
      <c r="Q1628" s="11">
        <f t="shared" si="905"/>
        <v>0</v>
      </c>
      <c r="R1628" s="11">
        <f t="shared" si="905"/>
        <v>0</v>
      </c>
      <c r="S1628" s="11">
        <f t="shared" si="905"/>
        <v>0</v>
      </c>
      <c r="T1628" s="11">
        <f t="shared" si="905"/>
        <v>1235.6194490192345</v>
      </c>
      <c r="U1628" s="40">
        <f t="shared" si="914"/>
        <v>0.28000000000000003</v>
      </c>
      <c r="V1628" s="11">
        <f t="shared" si="910"/>
        <v>28.867132058522625</v>
      </c>
      <c r="W1628" s="11">
        <f t="shared" si="910"/>
        <v>846291.93008553912</v>
      </c>
      <c r="X1628" s="11">
        <f t="shared" si="910"/>
        <v>24179.769431015404</v>
      </c>
      <c r="Y1628" s="11">
        <f t="shared" si="910"/>
        <v>29557.152892147529</v>
      </c>
      <c r="Z1628" s="11">
        <f t="shared" si="910"/>
        <v>1.2223918419269355</v>
      </c>
      <c r="AA1628" s="11">
        <f t="shared" si="908"/>
        <v>26.170844199417644</v>
      </c>
      <c r="AB1628" s="11">
        <f t="shared" si="908"/>
        <v>735.61944901923459</v>
      </c>
      <c r="AC1628" s="11">
        <f t="shared" si="908"/>
        <v>0</v>
      </c>
      <c r="AD1628" s="11">
        <f t="shared" si="908"/>
        <v>0</v>
      </c>
      <c r="AE1628" s="11">
        <f t="shared" si="908"/>
        <v>0</v>
      </c>
      <c r="AF1628" s="11">
        <f t="shared" si="908"/>
        <v>0</v>
      </c>
      <c r="AG1628" s="11">
        <f t="shared" si="908"/>
        <v>0</v>
      </c>
      <c r="AH1628" s="11">
        <f t="shared" si="908"/>
        <v>0</v>
      </c>
      <c r="AI1628" s="11">
        <f t="shared" si="908"/>
        <v>0</v>
      </c>
      <c r="AJ1628" s="11">
        <f t="shared" si="908"/>
        <v>0</v>
      </c>
      <c r="AK1628" s="11">
        <f t="shared" ref="AK1628:AQ1691" si="937">IF($A1628="x",CO1628,"")</f>
        <v>0</v>
      </c>
      <c r="AL1628" s="11">
        <f t="shared" si="937"/>
        <v>0</v>
      </c>
      <c r="AM1628" s="11">
        <f t="shared" si="936"/>
        <v>0</v>
      </c>
      <c r="AN1628" s="11">
        <f t="shared" si="936"/>
        <v>0</v>
      </c>
      <c r="AO1628" s="11">
        <f t="shared" si="936"/>
        <v>0</v>
      </c>
      <c r="AP1628" s="11">
        <f t="shared" si="936"/>
        <v>0</v>
      </c>
      <c r="AQ1628" s="11">
        <f t="shared" si="936"/>
        <v>0</v>
      </c>
      <c r="AR1628" s="11">
        <f t="shared" si="936"/>
        <v>0</v>
      </c>
      <c r="AS1628" s="11">
        <f t="shared" si="936"/>
        <v>0</v>
      </c>
      <c r="AT1628" s="11">
        <f t="shared" si="936"/>
        <v>0</v>
      </c>
      <c r="AU1628" s="11">
        <f t="shared" si="936"/>
        <v>0</v>
      </c>
      <c r="AV1628" s="11">
        <f t="shared" si="907"/>
        <v>1373125</v>
      </c>
      <c r="AW1628" s="11">
        <f t="shared" si="907"/>
        <v>0</v>
      </c>
      <c r="AX1628" s="11">
        <f t="shared" si="907"/>
        <v>0</v>
      </c>
      <c r="AY1628" s="11">
        <f t="shared" si="907"/>
        <v>8353.4291735288516</v>
      </c>
      <c r="AZ1628" s="11">
        <f t="shared" si="906"/>
        <v>1</v>
      </c>
      <c r="BA1628" s="11">
        <f t="shared" si="904"/>
        <v>1</v>
      </c>
      <c r="BB1628" s="11">
        <f t="shared" si="904"/>
        <v>1</v>
      </c>
      <c r="BC1628" s="11">
        <f t="shared" si="901"/>
        <v>1</v>
      </c>
      <c r="BD1628" s="11">
        <f t="shared" si="901"/>
        <v>1</v>
      </c>
      <c r="BE1628" s="11">
        <f t="shared" si="901"/>
        <v>1</v>
      </c>
      <c r="BF1628" s="15" t="str">
        <f t="shared" si="915"/>
        <v>EN 10219-97</v>
      </c>
      <c r="BG1628" s="42">
        <v>10.205</v>
      </c>
      <c r="BH1628" s="17">
        <f t="shared" si="916"/>
        <v>70</v>
      </c>
      <c r="BI1628" s="17">
        <f t="shared" si="917"/>
        <v>70</v>
      </c>
      <c r="BK1628" s="17">
        <f t="shared" si="918"/>
        <v>5</v>
      </c>
      <c r="BM1628" s="17">
        <f t="shared" si="919"/>
        <v>5</v>
      </c>
      <c r="BX1628" s="18">
        <f t="shared" si="920"/>
        <v>1235.6194490192345</v>
      </c>
      <c r="BY1628" s="42">
        <v>0.28000000000000003</v>
      </c>
      <c r="BZ1628" s="43">
        <f t="shared" si="921"/>
        <v>28.867132058522625</v>
      </c>
      <c r="CA1628" s="18">
        <f t="shared" si="922"/>
        <v>846291.93008553912</v>
      </c>
      <c r="CB1628" s="18">
        <f t="shared" si="923"/>
        <v>24179.769431015404</v>
      </c>
      <c r="CC1628" s="18">
        <f t="shared" si="924"/>
        <v>29557.152892147529</v>
      </c>
      <c r="CD1628" s="25">
        <f t="shared" si="925"/>
        <v>1.2223918419269355</v>
      </c>
      <c r="CE1628" s="26">
        <f t="shared" si="926"/>
        <v>26.170844199417644</v>
      </c>
      <c r="CF1628" s="18">
        <f t="shared" si="927"/>
        <v>735.61944901923459</v>
      </c>
      <c r="CZ1628" s="18">
        <f t="shared" si="928"/>
        <v>1373125</v>
      </c>
      <c r="DC1628" s="18">
        <f t="shared" si="929"/>
        <v>8353.4291735288516</v>
      </c>
      <c r="DD1628" s="17">
        <f t="shared" si="930"/>
        <v>1</v>
      </c>
      <c r="DE1628" s="17">
        <f t="shared" si="931"/>
        <v>1</v>
      </c>
      <c r="DF1628" s="17">
        <f t="shared" si="932"/>
        <v>1</v>
      </c>
      <c r="DG1628" s="17">
        <f t="shared" si="933"/>
        <v>1</v>
      </c>
      <c r="DH1628" s="17">
        <f t="shared" si="934"/>
        <v>1</v>
      </c>
      <c r="DI1628" s="17">
        <f t="shared" si="935"/>
        <v>1</v>
      </c>
      <c r="DJ1628" s="20" t="s">
        <v>1713</v>
      </c>
    </row>
    <row r="1629" spans="1:114" x14ac:dyDescent="0.2">
      <c r="A1629" s="15" t="s">
        <v>105</v>
      </c>
      <c r="B1629" s="10" t="s">
        <v>1726</v>
      </c>
      <c r="C1629" s="11">
        <f t="shared" si="913"/>
        <v>12.057600000000001</v>
      </c>
      <c r="D1629" s="11">
        <f t="shared" si="911"/>
        <v>70</v>
      </c>
      <c r="E1629" s="11">
        <f t="shared" si="911"/>
        <v>70</v>
      </c>
      <c r="F1629" s="11">
        <f t="shared" si="911"/>
        <v>0</v>
      </c>
      <c r="G1629" s="11">
        <f t="shared" si="911"/>
        <v>6</v>
      </c>
      <c r="H1629" s="11">
        <f t="shared" si="911"/>
        <v>0</v>
      </c>
      <c r="I1629" s="11">
        <f t="shared" si="911"/>
        <v>6</v>
      </c>
      <c r="J1629" s="11">
        <f t="shared" si="909"/>
        <v>0</v>
      </c>
      <c r="K1629" s="11">
        <f t="shared" si="909"/>
        <v>0</v>
      </c>
      <c r="L1629" s="11">
        <f t="shared" si="909"/>
        <v>0</v>
      </c>
      <c r="M1629" s="11">
        <f t="shared" si="909"/>
        <v>0</v>
      </c>
      <c r="N1629" s="11">
        <f t="shared" si="909"/>
        <v>0</v>
      </c>
      <c r="O1629" s="11">
        <f t="shared" si="905"/>
        <v>0</v>
      </c>
      <c r="P1629" s="11">
        <f t="shared" si="905"/>
        <v>0</v>
      </c>
      <c r="Q1629" s="11">
        <f t="shared" si="905"/>
        <v>0</v>
      </c>
      <c r="R1629" s="11">
        <f t="shared" si="905"/>
        <v>0</v>
      </c>
      <c r="S1629" s="11">
        <f t="shared" si="905"/>
        <v>0</v>
      </c>
      <c r="T1629" s="11">
        <f t="shared" si="905"/>
        <v>1443.2920065876976</v>
      </c>
      <c r="U1629" s="40">
        <f t="shared" si="914"/>
        <v>0.28000000000000003</v>
      </c>
      <c r="V1629" s="11">
        <f t="shared" si="910"/>
        <v>24.713495014253645</v>
      </c>
      <c r="W1629" s="11">
        <f t="shared" si="910"/>
        <v>951729.61178133858</v>
      </c>
      <c r="X1629" s="11">
        <f t="shared" si="910"/>
        <v>27192.274622323959</v>
      </c>
      <c r="Y1629" s="11">
        <f t="shared" si="910"/>
        <v>33831.716151517052</v>
      </c>
      <c r="Z1629" s="11">
        <f t="shared" si="910"/>
        <v>1.2441664635051284</v>
      </c>
      <c r="AA1629" s="11">
        <f t="shared" si="910"/>
        <v>25.679093453976328</v>
      </c>
      <c r="AB1629" s="11">
        <f t="shared" si="910"/>
        <v>891.29200658769776</v>
      </c>
      <c r="AC1629" s="11">
        <f t="shared" si="910"/>
        <v>0</v>
      </c>
      <c r="AD1629" s="11">
        <f t="shared" si="910"/>
        <v>0</v>
      </c>
      <c r="AE1629" s="11">
        <f t="shared" si="910"/>
        <v>0</v>
      </c>
      <c r="AF1629" s="11">
        <f t="shared" si="910"/>
        <v>0</v>
      </c>
      <c r="AG1629" s="11">
        <f t="shared" si="910"/>
        <v>0</v>
      </c>
      <c r="AH1629" s="11">
        <f t="shared" si="910"/>
        <v>0</v>
      </c>
      <c r="AI1629" s="11">
        <f t="shared" si="910"/>
        <v>0</v>
      </c>
      <c r="AJ1629" s="11">
        <f t="shared" si="910"/>
        <v>0</v>
      </c>
      <c r="AK1629" s="11">
        <f t="shared" si="937"/>
        <v>0</v>
      </c>
      <c r="AL1629" s="11">
        <f t="shared" si="937"/>
        <v>0</v>
      </c>
      <c r="AM1629" s="11">
        <f t="shared" si="936"/>
        <v>0</v>
      </c>
      <c r="AN1629" s="11">
        <f t="shared" si="936"/>
        <v>0</v>
      </c>
      <c r="AO1629" s="11">
        <f t="shared" si="936"/>
        <v>0</v>
      </c>
      <c r="AP1629" s="11">
        <f t="shared" si="936"/>
        <v>0</v>
      </c>
      <c r="AQ1629" s="11">
        <f t="shared" si="936"/>
        <v>0</v>
      </c>
      <c r="AR1629" s="11">
        <f t="shared" si="936"/>
        <v>0</v>
      </c>
      <c r="AS1629" s="11">
        <f t="shared" si="936"/>
        <v>0</v>
      </c>
      <c r="AT1629" s="11">
        <f t="shared" si="936"/>
        <v>0</v>
      </c>
      <c r="AU1629" s="11">
        <f t="shared" si="936"/>
        <v>0</v>
      </c>
      <c r="AV1629" s="11">
        <f t="shared" si="907"/>
        <v>1572864</v>
      </c>
      <c r="AW1629" s="11">
        <f t="shared" si="907"/>
        <v>0</v>
      </c>
      <c r="AX1629" s="11">
        <f t="shared" si="907"/>
        <v>0</v>
      </c>
      <c r="AY1629" s="11">
        <f t="shared" si="907"/>
        <v>8052.9380098815463</v>
      </c>
      <c r="AZ1629" s="11">
        <f t="shared" si="906"/>
        <v>1</v>
      </c>
      <c r="BA1629" s="11">
        <f t="shared" si="904"/>
        <v>1</v>
      </c>
      <c r="BB1629" s="11">
        <f t="shared" si="904"/>
        <v>1</v>
      </c>
      <c r="BC1629" s="11">
        <f t="shared" si="901"/>
        <v>1</v>
      </c>
      <c r="BD1629" s="11">
        <f t="shared" si="901"/>
        <v>1</v>
      </c>
      <c r="BE1629" s="11">
        <f t="shared" si="901"/>
        <v>1</v>
      </c>
      <c r="BF1629" s="15" t="str">
        <f t="shared" si="915"/>
        <v>EN 10219-97</v>
      </c>
      <c r="BG1629" s="42">
        <v>12.057600000000001</v>
      </c>
      <c r="BH1629" s="17">
        <f t="shared" si="916"/>
        <v>70</v>
      </c>
      <c r="BI1629" s="17">
        <f t="shared" si="917"/>
        <v>70</v>
      </c>
      <c r="BK1629" s="17">
        <f t="shared" si="918"/>
        <v>6</v>
      </c>
      <c r="BM1629" s="17">
        <f t="shared" si="919"/>
        <v>6</v>
      </c>
      <c r="BX1629" s="18">
        <f t="shared" si="920"/>
        <v>1443.2920065876976</v>
      </c>
      <c r="BY1629" s="42">
        <v>0.28000000000000003</v>
      </c>
      <c r="BZ1629" s="43">
        <f t="shared" si="921"/>
        <v>24.713495014253645</v>
      </c>
      <c r="CA1629" s="18">
        <f t="shared" si="922"/>
        <v>951729.61178133858</v>
      </c>
      <c r="CB1629" s="18">
        <f t="shared" si="923"/>
        <v>27192.274622323959</v>
      </c>
      <c r="CC1629" s="18">
        <f t="shared" si="924"/>
        <v>33831.716151517052</v>
      </c>
      <c r="CD1629" s="25">
        <f t="shared" si="925"/>
        <v>1.2441664635051284</v>
      </c>
      <c r="CE1629" s="26">
        <f t="shared" si="926"/>
        <v>25.679093453976328</v>
      </c>
      <c r="CF1629" s="18">
        <f t="shared" si="927"/>
        <v>891.29200658769776</v>
      </c>
      <c r="CZ1629" s="18">
        <f t="shared" si="928"/>
        <v>1572864</v>
      </c>
      <c r="DC1629" s="18">
        <f t="shared" si="929"/>
        <v>8052.9380098815463</v>
      </c>
      <c r="DD1629" s="17">
        <f t="shared" si="930"/>
        <v>1</v>
      </c>
      <c r="DE1629" s="17">
        <f t="shared" si="931"/>
        <v>1</v>
      </c>
      <c r="DF1629" s="17">
        <f t="shared" si="932"/>
        <v>1</v>
      </c>
      <c r="DG1629" s="17">
        <f t="shared" si="933"/>
        <v>1</v>
      </c>
      <c r="DH1629" s="17">
        <f t="shared" si="934"/>
        <v>1</v>
      </c>
      <c r="DI1629" s="17">
        <f t="shared" si="935"/>
        <v>1</v>
      </c>
      <c r="DJ1629" s="20" t="s">
        <v>1713</v>
      </c>
    </row>
    <row r="1630" spans="1:114" x14ac:dyDescent="0.2">
      <c r="A1630" s="15" t="s">
        <v>105</v>
      </c>
      <c r="B1630" s="10" t="s">
        <v>1727</v>
      </c>
      <c r="C1630" s="11">
        <f t="shared" si="913"/>
        <v>9.5456000000000003</v>
      </c>
      <c r="D1630" s="11">
        <f t="shared" si="911"/>
        <v>80</v>
      </c>
      <c r="E1630" s="11">
        <f t="shared" si="911"/>
        <v>80</v>
      </c>
      <c r="F1630" s="11">
        <f t="shared" si="911"/>
        <v>0</v>
      </c>
      <c r="G1630" s="11">
        <f t="shared" si="911"/>
        <v>4</v>
      </c>
      <c r="H1630" s="11">
        <f t="shared" si="911"/>
        <v>0</v>
      </c>
      <c r="I1630" s="11">
        <f t="shared" si="911"/>
        <v>4</v>
      </c>
      <c r="J1630" s="11">
        <f t="shared" si="909"/>
        <v>0</v>
      </c>
      <c r="K1630" s="11">
        <f t="shared" si="909"/>
        <v>0</v>
      </c>
      <c r="L1630" s="11">
        <f t="shared" si="909"/>
        <v>0</v>
      </c>
      <c r="M1630" s="11">
        <f t="shared" si="909"/>
        <v>0</v>
      </c>
      <c r="N1630" s="11">
        <f t="shared" si="909"/>
        <v>0</v>
      </c>
      <c r="O1630" s="11">
        <f t="shared" si="905"/>
        <v>0</v>
      </c>
      <c r="P1630" s="11">
        <f t="shared" si="905"/>
        <v>0</v>
      </c>
      <c r="Q1630" s="11">
        <f t="shared" si="905"/>
        <v>0</v>
      </c>
      <c r="R1630" s="11">
        <f t="shared" si="905"/>
        <v>0</v>
      </c>
      <c r="S1630" s="11">
        <f t="shared" si="905"/>
        <v>0</v>
      </c>
      <c r="T1630" s="11">
        <f t="shared" si="905"/>
        <v>1174.79644737231</v>
      </c>
      <c r="U1630" s="40">
        <f t="shared" si="914"/>
        <v>0.32</v>
      </c>
      <c r="V1630" s="11">
        <f t="shared" si="910"/>
        <v>34.699058974318021</v>
      </c>
      <c r="W1630" s="11">
        <f t="shared" si="910"/>
        <v>1110434.1577233584</v>
      </c>
      <c r="X1630" s="11">
        <f t="shared" si="910"/>
        <v>27760.853943083959</v>
      </c>
      <c r="Y1630" s="11">
        <f t="shared" si="910"/>
        <v>33070.819649247256</v>
      </c>
      <c r="Z1630" s="11">
        <f t="shared" si="910"/>
        <v>1.1912753014388509</v>
      </c>
      <c r="AA1630" s="11">
        <f t="shared" si="910"/>
        <v>30.744334313344872</v>
      </c>
      <c r="AB1630" s="11">
        <f t="shared" si="910"/>
        <v>662.79644737231001</v>
      </c>
      <c r="AC1630" s="11">
        <f t="shared" si="910"/>
        <v>0</v>
      </c>
      <c r="AD1630" s="11">
        <f t="shared" si="910"/>
        <v>0</v>
      </c>
      <c r="AE1630" s="11">
        <f t="shared" si="910"/>
        <v>0</v>
      </c>
      <c r="AF1630" s="11">
        <f t="shared" si="910"/>
        <v>0</v>
      </c>
      <c r="AG1630" s="11">
        <f t="shared" si="910"/>
        <v>0</v>
      </c>
      <c r="AH1630" s="11">
        <f t="shared" si="910"/>
        <v>0</v>
      </c>
      <c r="AI1630" s="11">
        <f t="shared" si="910"/>
        <v>0</v>
      </c>
      <c r="AJ1630" s="11">
        <f t="shared" si="910"/>
        <v>0</v>
      </c>
      <c r="AK1630" s="11">
        <f t="shared" si="937"/>
        <v>0</v>
      </c>
      <c r="AL1630" s="11">
        <f t="shared" si="937"/>
        <v>0</v>
      </c>
      <c r="AM1630" s="11">
        <f t="shared" si="936"/>
        <v>0</v>
      </c>
      <c r="AN1630" s="11">
        <f t="shared" si="936"/>
        <v>0</v>
      </c>
      <c r="AO1630" s="11">
        <f t="shared" si="936"/>
        <v>0</v>
      </c>
      <c r="AP1630" s="11">
        <f t="shared" si="936"/>
        <v>0</v>
      </c>
      <c r="AQ1630" s="11">
        <f t="shared" si="936"/>
        <v>0</v>
      </c>
      <c r="AR1630" s="11">
        <f t="shared" si="936"/>
        <v>0</v>
      </c>
      <c r="AS1630" s="11">
        <f t="shared" si="936"/>
        <v>0</v>
      </c>
      <c r="AT1630" s="11">
        <f t="shared" si="936"/>
        <v>0</v>
      </c>
      <c r="AU1630" s="11">
        <f t="shared" si="936"/>
        <v>0</v>
      </c>
      <c r="AV1630" s="11">
        <f t="shared" si="907"/>
        <v>1755904</v>
      </c>
      <c r="AW1630" s="11">
        <f t="shared" si="907"/>
        <v>0</v>
      </c>
      <c r="AX1630" s="11">
        <f t="shared" si="907"/>
        <v>0</v>
      </c>
      <c r="AY1630" s="11">
        <f t="shared" si="907"/>
        <v>11490.194671058465</v>
      </c>
      <c r="AZ1630" s="11">
        <f t="shared" si="906"/>
        <v>1</v>
      </c>
      <c r="BA1630" s="11">
        <f t="shared" si="904"/>
        <v>1</v>
      </c>
      <c r="BB1630" s="11">
        <f t="shared" si="904"/>
        <v>1</v>
      </c>
      <c r="BC1630" s="11">
        <f t="shared" si="901"/>
        <v>1</v>
      </c>
      <c r="BD1630" s="11">
        <f t="shared" si="901"/>
        <v>1</v>
      </c>
      <c r="BE1630" s="11">
        <f t="shared" si="901"/>
        <v>1</v>
      </c>
      <c r="BF1630" s="15" t="str">
        <f t="shared" si="915"/>
        <v>EN 10219-97</v>
      </c>
      <c r="BG1630" s="42">
        <v>9.5456000000000003</v>
      </c>
      <c r="BH1630" s="17">
        <f t="shared" si="916"/>
        <v>80</v>
      </c>
      <c r="BI1630" s="17">
        <f t="shared" si="917"/>
        <v>80</v>
      </c>
      <c r="BK1630" s="17">
        <f t="shared" si="918"/>
        <v>4</v>
      </c>
      <c r="BM1630" s="17">
        <f t="shared" si="919"/>
        <v>4</v>
      </c>
      <c r="BX1630" s="18">
        <f t="shared" si="920"/>
        <v>1174.79644737231</v>
      </c>
      <c r="BY1630" s="42">
        <v>0.32</v>
      </c>
      <c r="BZ1630" s="43">
        <f t="shared" si="921"/>
        <v>34.699058974318021</v>
      </c>
      <c r="CA1630" s="18">
        <f t="shared" si="922"/>
        <v>1110434.1577233584</v>
      </c>
      <c r="CB1630" s="18">
        <f t="shared" si="923"/>
        <v>27760.853943083959</v>
      </c>
      <c r="CC1630" s="18">
        <f t="shared" si="924"/>
        <v>33070.819649247256</v>
      </c>
      <c r="CD1630" s="25">
        <f t="shared" si="925"/>
        <v>1.1912753014388509</v>
      </c>
      <c r="CE1630" s="26">
        <f t="shared" si="926"/>
        <v>30.744334313344872</v>
      </c>
      <c r="CF1630" s="18">
        <f t="shared" si="927"/>
        <v>662.79644737231001</v>
      </c>
      <c r="CZ1630" s="18">
        <f t="shared" si="928"/>
        <v>1755904</v>
      </c>
      <c r="DC1630" s="18">
        <f t="shared" si="929"/>
        <v>11490.194671058465</v>
      </c>
      <c r="DD1630" s="17">
        <f t="shared" si="930"/>
        <v>1</v>
      </c>
      <c r="DE1630" s="17">
        <f t="shared" si="931"/>
        <v>1</v>
      </c>
      <c r="DF1630" s="17">
        <f t="shared" si="932"/>
        <v>1</v>
      </c>
      <c r="DG1630" s="17">
        <f t="shared" si="933"/>
        <v>1</v>
      </c>
      <c r="DH1630" s="17">
        <f t="shared" si="934"/>
        <v>1</v>
      </c>
      <c r="DI1630" s="17">
        <f t="shared" si="935"/>
        <v>1</v>
      </c>
      <c r="DJ1630" s="20" t="s">
        <v>1713</v>
      </c>
    </row>
    <row r="1631" spans="1:114" x14ac:dyDescent="0.2">
      <c r="A1631" s="15" t="s">
        <v>105</v>
      </c>
      <c r="B1631" s="10" t="s">
        <v>1728</v>
      </c>
      <c r="C1631" s="11">
        <f t="shared" si="913"/>
        <v>11.775</v>
      </c>
      <c r="D1631" s="11">
        <f t="shared" si="911"/>
        <v>80</v>
      </c>
      <c r="E1631" s="11">
        <f t="shared" si="911"/>
        <v>80</v>
      </c>
      <c r="F1631" s="11">
        <f t="shared" si="911"/>
        <v>0</v>
      </c>
      <c r="G1631" s="11">
        <f t="shared" si="911"/>
        <v>5</v>
      </c>
      <c r="H1631" s="11">
        <f t="shared" si="911"/>
        <v>0</v>
      </c>
      <c r="I1631" s="11">
        <f t="shared" si="911"/>
        <v>5</v>
      </c>
      <c r="J1631" s="11">
        <f t="shared" si="909"/>
        <v>0</v>
      </c>
      <c r="K1631" s="11">
        <f t="shared" si="909"/>
        <v>0</v>
      </c>
      <c r="L1631" s="11">
        <f t="shared" si="909"/>
        <v>0</v>
      </c>
      <c r="M1631" s="11">
        <f t="shared" si="909"/>
        <v>0</v>
      </c>
      <c r="N1631" s="11">
        <f t="shared" si="909"/>
        <v>0</v>
      </c>
      <c r="O1631" s="11">
        <f t="shared" si="905"/>
        <v>0</v>
      </c>
      <c r="P1631" s="11">
        <f t="shared" si="905"/>
        <v>0</v>
      </c>
      <c r="Q1631" s="11">
        <f t="shared" si="905"/>
        <v>0</v>
      </c>
      <c r="R1631" s="11">
        <f t="shared" si="905"/>
        <v>0</v>
      </c>
      <c r="S1631" s="11">
        <f t="shared" si="905"/>
        <v>0</v>
      </c>
      <c r="T1631" s="11">
        <f t="shared" si="905"/>
        <v>1435.6194490192345</v>
      </c>
      <c r="U1631" s="40">
        <f t="shared" si="914"/>
        <v>0.32</v>
      </c>
      <c r="V1631" s="11">
        <f t="shared" si="910"/>
        <v>28.394942154092345</v>
      </c>
      <c r="W1631" s="11">
        <f t="shared" si="910"/>
        <v>1314420.6118991619</v>
      </c>
      <c r="X1631" s="11">
        <f t="shared" si="910"/>
        <v>32860.515297479047</v>
      </c>
      <c r="Y1631" s="11">
        <f t="shared" si="910"/>
        <v>39735.250137243696</v>
      </c>
      <c r="Z1631" s="11">
        <f t="shared" si="910"/>
        <v>1.2092095871756479</v>
      </c>
      <c r="AA1631" s="11">
        <f t="shared" si="910"/>
        <v>30.258508273605532</v>
      </c>
      <c r="AB1631" s="11">
        <f t="shared" si="910"/>
        <v>835.61944901923459</v>
      </c>
      <c r="AC1631" s="11">
        <f t="shared" si="910"/>
        <v>0</v>
      </c>
      <c r="AD1631" s="11">
        <f t="shared" si="910"/>
        <v>0</v>
      </c>
      <c r="AE1631" s="11">
        <f t="shared" si="910"/>
        <v>0</v>
      </c>
      <c r="AF1631" s="11">
        <f t="shared" si="910"/>
        <v>0</v>
      </c>
      <c r="AG1631" s="11">
        <f t="shared" si="910"/>
        <v>0</v>
      </c>
      <c r="AH1631" s="11">
        <f t="shared" si="910"/>
        <v>0</v>
      </c>
      <c r="AI1631" s="11">
        <f t="shared" si="910"/>
        <v>0</v>
      </c>
      <c r="AJ1631" s="11">
        <f t="shared" si="910"/>
        <v>0</v>
      </c>
      <c r="AK1631" s="11">
        <f t="shared" si="937"/>
        <v>0</v>
      </c>
      <c r="AL1631" s="11">
        <f t="shared" si="937"/>
        <v>0</v>
      </c>
      <c r="AM1631" s="11">
        <f t="shared" si="936"/>
        <v>0</v>
      </c>
      <c r="AN1631" s="11">
        <f t="shared" si="936"/>
        <v>0</v>
      </c>
      <c r="AO1631" s="11">
        <f t="shared" si="936"/>
        <v>0</v>
      </c>
      <c r="AP1631" s="11">
        <f t="shared" si="936"/>
        <v>0</v>
      </c>
      <c r="AQ1631" s="11">
        <f t="shared" si="936"/>
        <v>0</v>
      </c>
      <c r="AR1631" s="11">
        <f t="shared" si="936"/>
        <v>0</v>
      </c>
      <c r="AS1631" s="11">
        <f t="shared" si="936"/>
        <v>0</v>
      </c>
      <c r="AT1631" s="11">
        <f t="shared" si="936"/>
        <v>0</v>
      </c>
      <c r="AU1631" s="11">
        <f t="shared" si="936"/>
        <v>0</v>
      </c>
      <c r="AV1631" s="11">
        <f t="shared" si="907"/>
        <v>2109375</v>
      </c>
      <c r="AW1631" s="11">
        <f t="shared" si="907"/>
        <v>0</v>
      </c>
      <c r="AX1631" s="11">
        <f t="shared" si="907"/>
        <v>0</v>
      </c>
      <c r="AY1631" s="11">
        <f t="shared" si="907"/>
        <v>11153.429173528852</v>
      </c>
      <c r="AZ1631" s="11">
        <f t="shared" si="906"/>
        <v>1</v>
      </c>
      <c r="BA1631" s="11">
        <f t="shared" si="904"/>
        <v>1</v>
      </c>
      <c r="BB1631" s="11">
        <f t="shared" si="904"/>
        <v>1</v>
      </c>
      <c r="BC1631" s="11">
        <f t="shared" si="901"/>
        <v>1</v>
      </c>
      <c r="BD1631" s="11">
        <f t="shared" si="901"/>
        <v>1</v>
      </c>
      <c r="BE1631" s="11">
        <f t="shared" si="901"/>
        <v>1</v>
      </c>
      <c r="BF1631" s="15" t="str">
        <f t="shared" si="915"/>
        <v>EN 10219-97</v>
      </c>
      <c r="BG1631" s="42">
        <v>11.775</v>
      </c>
      <c r="BH1631" s="17">
        <f t="shared" si="916"/>
        <v>80</v>
      </c>
      <c r="BI1631" s="17">
        <f t="shared" si="917"/>
        <v>80</v>
      </c>
      <c r="BK1631" s="17">
        <f t="shared" si="918"/>
        <v>5</v>
      </c>
      <c r="BM1631" s="17">
        <f t="shared" si="919"/>
        <v>5</v>
      </c>
      <c r="BX1631" s="18">
        <f t="shared" si="920"/>
        <v>1435.6194490192345</v>
      </c>
      <c r="BY1631" s="42">
        <v>0.32</v>
      </c>
      <c r="BZ1631" s="43">
        <f t="shared" si="921"/>
        <v>28.394942154092345</v>
      </c>
      <c r="CA1631" s="18">
        <f t="shared" si="922"/>
        <v>1314420.6118991619</v>
      </c>
      <c r="CB1631" s="18">
        <f t="shared" si="923"/>
        <v>32860.515297479047</v>
      </c>
      <c r="CC1631" s="18">
        <f t="shared" si="924"/>
        <v>39735.250137243696</v>
      </c>
      <c r="CD1631" s="25">
        <f t="shared" si="925"/>
        <v>1.2092095871756479</v>
      </c>
      <c r="CE1631" s="26">
        <f t="shared" si="926"/>
        <v>30.258508273605532</v>
      </c>
      <c r="CF1631" s="18">
        <f t="shared" si="927"/>
        <v>835.61944901923459</v>
      </c>
      <c r="CZ1631" s="18">
        <f t="shared" si="928"/>
        <v>2109375</v>
      </c>
      <c r="DC1631" s="18">
        <f t="shared" si="929"/>
        <v>11153.429173528852</v>
      </c>
      <c r="DD1631" s="17">
        <f t="shared" si="930"/>
        <v>1</v>
      </c>
      <c r="DE1631" s="17">
        <f t="shared" si="931"/>
        <v>1</v>
      </c>
      <c r="DF1631" s="17">
        <f t="shared" si="932"/>
        <v>1</v>
      </c>
      <c r="DG1631" s="17">
        <f t="shared" si="933"/>
        <v>1</v>
      </c>
      <c r="DH1631" s="17">
        <f t="shared" si="934"/>
        <v>1</v>
      </c>
      <c r="DI1631" s="17">
        <f t="shared" si="935"/>
        <v>1</v>
      </c>
      <c r="DJ1631" s="20" t="s">
        <v>1713</v>
      </c>
    </row>
    <row r="1632" spans="1:114" x14ac:dyDescent="0.2">
      <c r="A1632" s="15" t="s">
        <v>105</v>
      </c>
      <c r="B1632" s="10" t="s">
        <v>1729</v>
      </c>
      <c r="C1632" s="11">
        <f t="shared" si="913"/>
        <v>13.941599999999999</v>
      </c>
      <c r="D1632" s="11">
        <f t="shared" si="911"/>
        <v>80</v>
      </c>
      <c r="E1632" s="11">
        <f t="shared" si="911"/>
        <v>80</v>
      </c>
      <c r="F1632" s="11">
        <f t="shared" si="911"/>
        <v>0</v>
      </c>
      <c r="G1632" s="11">
        <f t="shared" si="911"/>
        <v>6</v>
      </c>
      <c r="H1632" s="11">
        <f t="shared" si="911"/>
        <v>0</v>
      </c>
      <c r="I1632" s="11">
        <f t="shared" si="911"/>
        <v>6</v>
      </c>
      <c r="J1632" s="11">
        <f t="shared" si="909"/>
        <v>0</v>
      </c>
      <c r="K1632" s="11">
        <f t="shared" si="909"/>
        <v>0</v>
      </c>
      <c r="L1632" s="11">
        <f t="shared" si="909"/>
        <v>0</v>
      </c>
      <c r="M1632" s="11">
        <f t="shared" si="909"/>
        <v>0</v>
      </c>
      <c r="N1632" s="11">
        <f t="shared" si="909"/>
        <v>0</v>
      </c>
      <c r="O1632" s="11">
        <f t="shared" si="905"/>
        <v>0</v>
      </c>
      <c r="P1632" s="11">
        <f t="shared" si="905"/>
        <v>0</v>
      </c>
      <c r="Q1632" s="11">
        <f t="shared" si="905"/>
        <v>0</v>
      </c>
      <c r="R1632" s="11">
        <f t="shared" si="905"/>
        <v>0</v>
      </c>
      <c r="S1632" s="11">
        <f t="shared" si="905"/>
        <v>0</v>
      </c>
      <c r="T1632" s="11">
        <f t="shared" si="905"/>
        <v>1683.2920065876976</v>
      </c>
      <c r="U1632" s="40">
        <f t="shared" si="914"/>
        <v>0.32</v>
      </c>
      <c r="V1632" s="11">
        <f t="shared" si="910"/>
        <v>24.217028923476509</v>
      </c>
      <c r="W1632" s="11">
        <f t="shared" si="910"/>
        <v>1491769.0734612013</v>
      </c>
      <c r="X1632" s="11">
        <f t="shared" si="910"/>
        <v>37294.226836530033</v>
      </c>
      <c r="Y1632" s="11">
        <f t="shared" si="910"/>
        <v>45788.176184455537</v>
      </c>
      <c r="Z1632" s="11">
        <f t="shared" si="910"/>
        <v>1.2277550727933473</v>
      </c>
      <c r="AA1632" s="11">
        <f t="shared" si="910"/>
        <v>29.769467694129776</v>
      </c>
      <c r="AB1632" s="11">
        <f t="shared" si="910"/>
        <v>1011.2920065876978</v>
      </c>
      <c r="AC1632" s="11">
        <f t="shared" si="910"/>
        <v>0</v>
      </c>
      <c r="AD1632" s="11">
        <f t="shared" si="910"/>
        <v>0</v>
      </c>
      <c r="AE1632" s="11">
        <f t="shared" si="910"/>
        <v>0</v>
      </c>
      <c r="AF1632" s="11">
        <f t="shared" si="910"/>
        <v>0</v>
      </c>
      <c r="AG1632" s="11">
        <f t="shared" si="910"/>
        <v>0</v>
      </c>
      <c r="AH1632" s="11">
        <f t="shared" si="910"/>
        <v>0</v>
      </c>
      <c r="AI1632" s="11">
        <f t="shared" si="910"/>
        <v>0</v>
      </c>
      <c r="AJ1632" s="11">
        <f t="shared" si="910"/>
        <v>0</v>
      </c>
      <c r="AK1632" s="11">
        <f t="shared" si="937"/>
        <v>0</v>
      </c>
      <c r="AL1632" s="11">
        <f t="shared" si="937"/>
        <v>0</v>
      </c>
      <c r="AM1632" s="11">
        <f t="shared" si="936"/>
        <v>0</v>
      </c>
      <c r="AN1632" s="11">
        <f t="shared" si="936"/>
        <v>0</v>
      </c>
      <c r="AO1632" s="11">
        <f t="shared" si="936"/>
        <v>0</v>
      </c>
      <c r="AP1632" s="11">
        <f t="shared" si="936"/>
        <v>0</v>
      </c>
      <c r="AQ1632" s="11">
        <f t="shared" si="936"/>
        <v>0</v>
      </c>
      <c r="AR1632" s="11">
        <f t="shared" si="936"/>
        <v>0</v>
      </c>
      <c r="AS1632" s="11">
        <f t="shared" si="936"/>
        <v>0</v>
      </c>
      <c r="AT1632" s="11">
        <f t="shared" si="936"/>
        <v>0</v>
      </c>
      <c r="AU1632" s="11">
        <f t="shared" si="936"/>
        <v>0</v>
      </c>
      <c r="AV1632" s="11">
        <f t="shared" si="907"/>
        <v>2431344</v>
      </c>
      <c r="AW1632" s="11">
        <f t="shared" si="907"/>
        <v>0</v>
      </c>
      <c r="AX1632" s="11">
        <f t="shared" si="907"/>
        <v>0</v>
      </c>
      <c r="AY1632" s="11">
        <f t="shared" si="907"/>
        <v>10812.938009881547</v>
      </c>
      <c r="AZ1632" s="11">
        <f t="shared" si="906"/>
        <v>1</v>
      </c>
      <c r="BA1632" s="11">
        <f t="shared" si="904"/>
        <v>1</v>
      </c>
      <c r="BB1632" s="11">
        <f t="shared" si="904"/>
        <v>1</v>
      </c>
      <c r="BC1632" s="11">
        <f t="shared" si="901"/>
        <v>1</v>
      </c>
      <c r="BD1632" s="11">
        <f t="shared" si="901"/>
        <v>1</v>
      </c>
      <c r="BE1632" s="11">
        <f t="shared" si="901"/>
        <v>1</v>
      </c>
      <c r="BF1632" s="15" t="str">
        <f t="shared" si="915"/>
        <v>EN 10219-97</v>
      </c>
      <c r="BG1632" s="42">
        <v>13.941599999999999</v>
      </c>
      <c r="BH1632" s="17">
        <f t="shared" si="916"/>
        <v>80</v>
      </c>
      <c r="BI1632" s="17">
        <f t="shared" si="917"/>
        <v>80</v>
      </c>
      <c r="BK1632" s="17">
        <f t="shared" si="918"/>
        <v>6</v>
      </c>
      <c r="BM1632" s="17">
        <f t="shared" si="919"/>
        <v>6</v>
      </c>
      <c r="BX1632" s="18">
        <f t="shared" si="920"/>
        <v>1683.2920065876976</v>
      </c>
      <c r="BY1632" s="42">
        <v>0.32</v>
      </c>
      <c r="BZ1632" s="43">
        <f t="shared" si="921"/>
        <v>24.217028923476509</v>
      </c>
      <c r="CA1632" s="18">
        <f t="shared" si="922"/>
        <v>1491769.0734612013</v>
      </c>
      <c r="CB1632" s="18">
        <f t="shared" si="923"/>
        <v>37294.226836530033</v>
      </c>
      <c r="CC1632" s="18">
        <f t="shared" si="924"/>
        <v>45788.176184455537</v>
      </c>
      <c r="CD1632" s="25">
        <f t="shared" si="925"/>
        <v>1.2277550727933473</v>
      </c>
      <c r="CE1632" s="26">
        <f t="shared" si="926"/>
        <v>29.769467694129776</v>
      </c>
      <c r="CF1632" s="18">
        <f t="shared" si="927"/>
        <v>1011.2920065876978</v>
      </c>
      <c r="CZ1632" s="18">
        <f t="shared" si="928"/>
        <v>2431344</v>
      </c>
      <c r="DC1632" s="18">
        <f t="shared" si="929"/>
        <v>10812.938009881547</v>
      </c>
      <c r="DD1632" s="17">
        <f t="shared" si="930"/>
        <v>1</v>
      </c>
      <c r="DE1632" s="17">
        <f t="shared" si="931"/>
        <v>1</v>
      </c>
      <c r="DF1632" s="17">
        <f t="shared" si="932"/>
        <v>1</v>
      </c>
      <c r="DG1632" s="17">
        <f t="shared" si="933"/>
        <v>1</v>
      </c>
      <c r="DH1632" s="17">
        <f t="shared" si="934"/>
        <v>1</v>
      </c>
      <c r="DI1632" s="17">
        <f t="shared" si="935"/>
        <v>1</v>
      </c>
      <c r="DJ1632" s="20" t="s">
        <v>1713</v>
      </c>
    </row>
    <row r="1633" spans="1:114" x14ac:dyDescent="0.2">
      <c r="A1633" s="15" t="s">
        <v>105</v>
      </c>
      <c r="B1633" s="10" t="s">
        <v>1730</v>
      </c>
      <c r="C1633" s="11">
        <f t="shared" si="913"/>
        <v>18.086400000000001</v>
      </c>
      <c r="D1633" s="11">
        <f t="shared" si="911"/>
        <v>80</v>
      </c>
      <c r="E1633" s="11">
        <f t="shared" si="911"/>
        <v>80</v>
      </c>
      <c r="F1633" s="11">
        <f t="shared" si="911"/>
        <v>0</v>
      </c>
      <c r="G1633" s="11">
        <f t="shared" si="911"/>
        <v>8</v>
      </c>
      <c r="H1633" s="11">
        <f t="shared" si="911"/>
        <v>0</v>
      </c>
      <c r="I1633" s="11">
        <f t="shared" si="911"/>
        <v>8</v>
      </c>
      <c r="J1633" s="11">
        <f t="shared" si="909"/>
        <v>0</v>
      </c>
      <c r="K1633" s="11">
        <f t="shared" si="909"/>
        <v>0</v>
      </c>
      <c r="L1633" s="11">
        <f t="shared" si="909"/>
        <v>0</v>
      </c>
      <c r="M1633" s="11">
        <f t="shared" si="909"/>
        <v>0</v>
      </c>
      <c r="N1633" s="11">
        <f t="shared" si="909"/>
        <v>0</v>
      </c>
      <c r="O1633" s="11">
        <f t="shared" si="905"/>
        <v>0</v>
      </c>
      <c r="P1633" s="11">
        <f t="shared" si="905"/>
        <v>0</v>
      </c>
      <c r="Q1633" s="11">
        <f t="shared" si="905"/>
        <v>0</v>
      </c>
      <c r="R1633" s="11">
        <f t="shared" si="905"/>
        <v>0</v>
      </c>
      <c r="S1633" s="11">
        <f t="shared" si="905"/>
        <v>0</v>
      </c>
      <c r="T1633" s="11">
        <f t="shared" si="905"/>
        <v>2139.1857894892401</v>
      </c>
      <c r="U1633" s="40">
        <f t="shared" si="914"/>
        <v>0.32</v>
      </c>
      <c r="V1633" s="11">
        <f t="shared" si="910"/>
        <v>19.056003181436676</v>
      </c>
      <c r="W1633" s="11">
        <f t="shared" si="910"/>
        <v>1771945.8779049416</v>
      </c>
      <c r="X1633" s="11">
        <f t="shared" si="910"/>
        <v>44298.646947623536</v>
      </c>
      <c r="Y1633" s="11">
        <f t="shared" si="910"/>
        <v>56119.125614408433</v>
      </c>
      <c r="Z1633" s="11">
        <f t="shared" si="910"/>
        <v>1.2668361108356385</v>
      </c>
      <c r="AA1633" s="11">
        <f t="shared" si="910"/>
        <v>28.780674904705904</v>
      </c>
      <c r="AB1633" s="11">
        <f t="shared" si="910"/>
        <v>1371.1857894892403</v>
      </c>
      <c r="AC1633" s="11">
        <f t="shared" si="910"/>
        <v>0</v>
      </c>
      <c r="AD1633" s="11">
        <f t="shared" si="910"/>
        <v>0</v>
      </c>
      <c r="AE1633" s="11">
        <f t="shared" si="910"/>
        <v>0</v>
      </c>
      <c r="AF1633" s="11">
        <f t="shared" si="910"/>
        <v>0</v>
      </c>
      <c r="AG1633" s="11">
        <f t="shared" si="910"/>
        <v>0</v>
      </c>
      <c r="AH1633" s="11">
        <f t="shared" si="910"/>
        <v>0</v>
      </c>
      <c r="AI1633" s="11">
        <f t="shared" si="910"/>
        <v>0</v>
      </c>
      <c r="AJ1633" s="11">
        <f t="shared" si="910"/>
        <v>0</v>
      </c>
      <c r="AK1633" s="11">
        <f t="shared" si="937"/>
        <v>0</v>
      </c>
      <c r="AL1633" s="11">
        <f t="shared" si="937"/>
        <v>0</v>
      </c>
      <c r="AM1633" s="11">
        <f t="shared" si="936"/>
        <v>0</v>
      </c>
      <c r="AN1633" s="11">
        <f t="shared" si="936"/>
        <v>0</v>
      </c>
      <c r="AO1633" s="11">
        <f t="shared" si="936"/>
        <v>0</v>
      </c>
      <c r="AP1633" s="11">
        <f t="shared" si="936"/>
        <v>0</v>
      </c>
      <c r="AQ1633" s="11">
        <f t="shared" si="936"/>
        <v>0</v>
      </c>
      <c r="AR1633" s="11">
        <f t="shared" si="936"/>
        <v>0</v>
      </c>
      <c r="AS1633" s="11">
        <f t="shared" si="936"/>
        <v>0</v>
      </c>
      <c r="AT1633" s="11">
        <f t="shared" si="936"/>
        <v>0</v>
      </c>
      <c r="AU1633" s="11">
        <f t="shared" si="936"/>
        <v>0</v>
      </c>
      <c r="AV1633" s="11">
        <f t="shared" si="907"/>
        <v>2985984</v>
      </c>
      <c r="AW1633" s="11">
        <f t="shared" si="907"/>
        <v>0</v>
      </c>
      <c r="AX1633" s="11">
        <f t="shared" si="907"/>
        <v>0</v>
      </c>
      <c r="AY1633" s="11">
        <f t="shared" si="907"/>
        <v>10120.778684233861</v>
      </c>
      <c r="AZ1633" s="11">
        <f t="shared" si="906"/>
        <v>1</v>
      </c>
      <c r="BA1633" s="11">
        <f t="shared" si="904"/>
        <v>1</v>
      </c>
      <c r="BB1633" s="11">
        <f t="shared" si="904"/>
        <v>1</v>
      </c>
      <c r="BC1633" s="11">
        <f t="shared" si="901"/>
        <v>1</v>
      </c>
      <c r="BD1633" s="11">
        <f t="shared" si="901"/>
        <v>1</v>
      </c>
      <c r="BE1633" s="11">
        <f t="shared" si="901"/>
        <v>1</v>
      </c>
      <c r="BF1633" s="15" t="str">
        <f t="shared" si="915"/>
        <v>EN 10219-97</v>
      </c>
      <c r="BG1633" s="42">
        <v>18.086400000000001</v>
      </c>
      <c r="BH1633" s="17">
        <f t="shared" si="916"/>
        <v>80</v>
      </c>
      <c r="BI1633" s="17">
        <f t="shared" si="917"/>
        <v>80</v>
      </c>
      <c r="BK1633" s="17">
        <f t="shared" si="918"/>
        <v>8</v>
      </c>
      <c r="BM1633" s="17">
        <f t="shared" si="919"/>
        <v>8</v>
      </c>
      <c r="BX1633" s="18">
        <f t="shared" si="920"/>
        <v>2139.1857894892401</v>
      </c>
      <c r="BY1633" s="42">
        <v>0.32</v>
      </c>
      <c r="BZ1633" s="43">
        <f t="shared" si="921"/>
        <v>19.056003181436676</v>
      </c>
      <c r="CA1633" s="18">
        <f t="shared" si="922"/>
        <v>1771945.8779049416</v>
      </c>
      <c r="CB1633" s="18">
        <f t="shared" si="923"/>
        <v>44298.646947623536</v>
      </c>
      <c r="CC1633" s="18">
        <f t="shared" si="924"/>
        <v>56119.125614408433</v>
      </c>
      <c r="CD1633" s="25">
        <f t="shared" si="925"/>
        <v>1.2668361108356385</v>
      </c>
      <c r="CE1633" s="26">
        <f t="shared" si="926"/>
        <v>28.780674904705904</v>
      </c>
      <c r="CF1633" s="18">
        <f t="shared" si="927"/>
        <v>1371.1857894892403</v>
      </c>
      <c r="CZ1633" s="18">
        <f t="shared" si="928"/>
        <v>2985984</v>
      </c>
      <c r="DC1633" s="18">
        <f t="shared" si="929"/>
        <v>10120.778684233861</v>
      </c>
      <c r="DD1633" s="17">
        <f t="shared" si="930"/>
        <v>1</v>
      </c>
      <c r="DE1633" s="17">
        <f t="shared" si="931"/>
        <v>1</v>
      </c>
      <c r="DF1633" s="17">
        <f t="shared" si="932"/>
        <v>1</v>
      </c>
      <c r="DG1633" s="17">
        <f t="shared" si="933"/>
        <v>1</v>
      </c>
      <c r="DH1633" s="17">
        <f t="shared" si="934"/>
        <v>1</v>
      </c>
      <c r="DI1633" s="17">
        <f t="shared" si="935"/>
        <v>1</v>
      </c>
      <c r="DJ1633" s="20" t="s">
        <v>1713</v>
      </c>
    </row>
    <row r="1634" spans="1:114" x14ac:dyDescent="0.2">
      <c r="A1634" s="15" t="s">
        <v>105</v>
      </c>
      <c r="B1634" s="10" t="s">
        <v>1731</v>
      </c>
      <c r="C1634" s="11">
        <f t="shared" si="913"/>
        <v>10.801600000000001</v>
      </c>
      <c r="D1634" s="11">
        <f t="shared" si="911"/>
        <v>90</v>
      </c>
      <c r="E1634" s="11">
        <f t="shared" si="911"/>
        <v>90</v>
      </c>
      <c r="F1634" s="11">
        <f t="shared" si="911"/>
        <v>0</v>
      </c>
      <c r="G1634" s="11">
        <f t="shared" si="911"/>
        <v>4</v>
      </c>
      <c r="H1634" s="11">
        <f t="shared" si="911"/>
        <v>0</v>
      </c>
      <c r="I1634" s="11">
        <f t="shared" si="911"/>
        <v>4</v>
      </c>
      <c r="J1634" s="11">
        <f t="shared" si="909"/>
        <v>0</v>
      </c>
      <c r="K1634" s="11">
        <f t="shared" si="909"/>
        <v>0</v>
      </c>
      <c r="L1634" s="11">
        <f t="shared" si="909"/>
        <v>0</v>
      </c>
      <c r="M1634" s="11">
        <f t="shared" si="909"/>
        <v>0</v>
      </c>
      <c r="N1634" s="11">
        <f t="shared" si="909"/>
        <v>0</v>
      </c>
      <c r="O1634" s="11">
        <f t="shared" si="905"/>
        <v>0</v>
      </c>
      <c r="P1634" s="11">
        <f t="shared" si="905"/>
        <v>0</v>
      </c>
      <c r="Q1634" s="11">
        <f t="shared" si="905"/>
        <v>0</v>
      </c>
      <c r="R1634" s="11">
        <f t="shared" si="905"/>
        <v>0</v>
      </c>
      <c r="S1634" s="11">
        <f t="shared" si="905"/>
        <v>0</v>
      </c>
      <c r="T1634" s="11">
        <f t="shared" si="905"/>
        <v>1334.79644737231</v>
      </c>
      <c r="U1634" s="40">
        <f t="shared" si="914"/>
        <v>0.36</v>
      </c>
      <c r="V1634" s="11">
        <f t="shared" si="910"/>
        <v>34.357203078975111</v>
      </c>
      <c r="W1634" s="11">
        <f t="shared" si="910"/>
        <v>1619205.5987334719</v>
      </c>
      <c r="X1634" s="11">
        <f t="shared" si="910"/>
        <v>35982.346638521602</v>
      </c>
      <c r="Y1634" s="11">
        <f t="shared" si="910"/>
        <v>42584.801886108806</v>
      </c>
      <c r="Z1634" s="11">
        <f t="shared" si="910"/>
        <v>1.1834915136001392</v>
      </c>
      <c r="AA1634" s="11">
        <f t="shared" si="910"/>
        <v>34.82919825221083</v>
      </c>
      <c r="AB1634" s="11">
        <f t="shared" si="910"/>
        <v>742.79644737231001</v>
      </c>
      <c r="AC1634" s="11">
        <f t="shared" si="910"/>
        <v>0</v>
      </c>
      <c r="AD1634" s="11">
        <f t="shared" si="910"/>
        <v>0</v>
      </c>
      <c r="AE1634" s="11">
        <f t="shared" si="910"/>
        <v>0</v>
      </c>
      <c r="AF1634" s="11">
        <f t="shared" si="910"/>
        <v>0</v>
      </c>
      <c r="AG1634" s="11">
        <f t="shared" si="910"/>
        <v>0</v>
      </c>
      <c r="AH1634" s="11">
        <f t="shared" si="910"/>
        <v>0</v>
      </c>
      <c r="AI1634" s="11">
        <f t="shared" si="910"/>
        <v>0</v>
      </c>
      <c r="AJ1634" s="11">
        <f t="shared" si="910"/>
        <v>0</v>
      </c>
      <c r="AK1634" s="11">
        <f t="shared" si="937"/>
        <v>0</v>
      </c>
      <c r="AL1634" s="11">
        <f t="shared" si="937"/>
        <v>0</v>
      </c>
      <c r="AM1634" s="11">
        <f t="shared" si="936"/>
        <v>0</v>
      </c>
      <c r="AN1634" s="11">
        <f t="shared" si="936"/>
        <v>0</v>
      </c>
      <c r="AO1634" s="11">
        <f t="shared" si="936"/>
        <v>0</v>
      </c>
      <c r="AP1634" s="11">
        <f t="shared" si="936"/>
        <v>0</v>
      </c>
      <c r="AQ1634" s="11">
        <f t="shared" si="936"/>
        <v>0</v>
      </c>
      <c r="AR1634" s="11">
        <f t="shared" si="936"/>
        <v>0</v>
      </c>
      <c r="AS1634" s="11">
        <f t="shared" si="936"/>
        <v>0</v>
      </c>
      <c r="AT1634" s="11">
        <f t="shared" si="936"/>
        <v>0</v>
      </c>
      <c r="AU1634" s="11">
        <f t="shared" si="936"/>
        <v>0</v>
      </c>
      <c r="AV1634" s="11">
        <f t="shared" si="907"/>
        <v>2544224</v>
      </c>
      <c r="AW1634" s="11">
        <f t="shared" si="907"/>
        <v>0</v>
      </c>
      <c r="AX1634" s="11">
        <f t="shared" si="907"/>
        <v>0</v>
      </c>
      <c r="AY1634" s="11">
        <f t="shared" si="907"/>
        <v>14730.194671058465</v>
      </c>
      <c r="AZ1634" s="11">
        <f t="shared" si="906"/>
        <v>1</v>
      </c>
      <c r="BA1634" s="11">
        <f t="shared" si="904"/>
        <v>1</v>
      </c>
      <c r="BB1634" s="11">
        <f t="shared" si="904"/>
        <v>1</v>
      </c>
      <c r="BC1634" s="11">
        <f t="shared" si="901"/>
        <v>1</v>
      </c>
      <c r="BD1634" s="11">
        <f t="shared" si="901"/>
        <v>1</v>
      </c>
      <c r="BE1634" s="11">
        <f t="shared" si="901"/>
        <v>1</v>
      </c>
      <c r="BF1634" s="15" t="str">
        <f t="shared" si="915"/>
        <v>EN 10219-97</v>
      </c>
      <c r="BG1634" s="42">
        <v>10.801600000000001</v>
      </c>
      <c r="BH1634" s="17">
        <f t="shared" si="916"/>
        <v>90</v>
      </c>
      <c r="BI1634" s="17">
        <f t="shared" si="917"/>
        <v>90</v>
      </c>
      <c r="BK1634" s="17">
        <f t="shared" si="918"/>
        <v>4</v>
      </c>
      <c r="BM1634" s="17">
        <f t="shared" si="919"/>
        <v>4</v>
      </c>
      <c r="BX1634" s="18">
        <f t="shared" si="920"/>
        <v>1334.79644737231</v>
      </c>
      <c r="BY1634" s="42">
        <v>0.36</v>
      </c>
      <c r="BZ1634" s="43">
        <f t="shared" si="921"/>
        <v>34.357203078975111</v>
      </c>
      <c r="CA1634" s="18">
        <f t="shared" si="922"/>
        <v>1619205.5987334719</v>
      </c>
      <c r="CB1634" s="18">
        <f t="shared" si="923"/>
        <v>35982.346638521602</v>
      </c>
      <c r="CC1634" s="18">
        <f t="shared" si="924"/>
        <v>42584.801886108806</v>
      </c>
      <c r="CD1634" s="25">
        <f t="shared" si="925"/>
        <v>1.1834915136001392</v>
      </c>
      <c r="CE1634" s="26">
        <f t="shared" si="926"/>
        <v>34.82919825221083</v>
      </c>
      <c r="CF1634" s="18">
        <f t="shared" si="927"/>
        <v>742.79644737231001</v>
      </c>
      <c r="CZ1634" s="18">
        <f t="shared" si="928"/>
        <v>2544224</v>
      </c>
      <c r="DC1634" s="18">
        <f t="shared" si="929"/>
        <v>14730.194671058465</v>
      </c>
      <c r="DD1634" s="17">
        <f t="shared" si="930"/>
        <v>1</v>
      </c>
      <c r="DE1634" s="17">
        <f t="shared" si="931"/>
        <v>1</v>
      </c>
      <c r="DF1634" s="17">
        <f t="shared" si="932"/>
        <v>1</v>
      </c>
      <c r="DG1634" s="17">
        <f t="shared" si="933"/>
        <v>1</v>
      </c>
      <c r="DH1634" s="17">
        <f t="shared" si="934"/>
        <v>1</v>
      </c>
      <c r="DI1634" s="17">
        <f t="shared" si="935"/>
        <v>1</v>
      </c>
      <c r="DJ1634" s="20" t="s">
        <v>1713</v>
      </c>
    </row>
    <row r="1635" spans="1:114" x14ac:dyDescent="0.2">
      <c r="A1635" s="15" t="s">
        <v>105</v>
      </c>
      <c r="B1635" s="10" t="s">
        <v>1732</v>
      </c>
      <c r="C1635" s="11">
        <f t="shared" si="913"/>
        <v>13.345000000000001</v>
      </c>
      <c r="D1635" s="11">
        <f t="shared" si="911"/>
        <v>90</v>
      </c>
      <c r="E1635" s="11">
        <f t="shared" si="911"/>
        <v>90</v>
      </c>
      <c r="F1635" s="11">
        <f t="shared" si="911"/>
        <v>0</v>
      </c>
      <c r="G1635" s="11">
        <f t="shared" si="911"/>
        <v>5</v>
      </c>
      <c r="H1635" s="11">
        <f t="shared" si="911"/>
        <v>0</v>
      </c>
      <c r="I1635" s="11">
        <f t="shared" si="911"/>
        <v>5</v>
      </c>
      <c r="J1635" s="11">
        <f t="shared" si="909"/>
        <v>0</v>
      </c>
      <c r="K1635" s="11">
        <f t="shared" si="909"/>
        <v>0</v>
      </c>
      <c r="L1635" s="11">
        <f t="shared" si="909"/>
        <v>0</v>
      </c>
      <c r="M1635" s="11">
        <f t="shared" si="909"/>
        <v>0</v>
      </c>
      <c r="N1635" s="11">
        <f t="shared" si="909"/>
        <v>0</v>
      </c>
      <c r="O1635" s="11">
        <f t="shared" si="905"/>
        <v>0</v>
      </c>
      <c r="P1635" s="11">
        <f t="shared" si="905"/>
        <v>0</v>
      </c>
      <c r="Q1635" s="11">
        <f t="shared" si="905"/>
        <v>0</v>
      </c>
      <c r="R1635" s="11">
        <f t="shared" si="905"/>
        <v>0</v>
      </c>
      <c r="S1635" s="11">
        <f t="shared" si="905"/>
        <v>0</v>
      </c>
      <c r="T1635" s="11">
        <f t="shared" si="905"/>
        <v>1635.6194490192345</v>
      </c>
      <c r="U1635" s="40">
        <f t="shared" si="914"/>
        <v>0.36</v>
      </c>
      <c r="V1635" s="11">
        <f t="shared" si="910"/>
        <v>28.03822896515684</v>
      </c>
      <c r="W1635" s="11">
        <f t="shared" si="910"/>
        <v>1929330.2661637464</v>
      </c>
      <c r="X1635" s="11">
        <f t="shared" si="910"/>
        <v>42874.00591474992</v>
      </c>
      <c r="Y1635" s="11">
        <f t="shared" si="910"/>
        <v>51413.347382339874</v>
      </c>
      <c r="Z1635" s="11">
        <f t="shared" si="910"/>
        <v>1.1991729320691298</v>
      </c>
      <c r="AA1635" s="11">
        <f t="shared" si="910"/>
        <v>34.344892045172244</v>
      </c>
      <c r="AB1635" s="11">
        <f t="shared" si="910"/>
        <v>935.61944901923459</v>
      </c>
      <c r="AC1635" s="11">
        <f t="shared" si="910"/>
        <v>0</v>
      </c>
      <c r="AD1635" s="11">
        <f t="shared" si="910"/>
        <v>0</v>
      </c>
      <c r="AE1635" s="11">
        <f t="shared" si="910"/>
        <v>0</v>
      </c>
      <c r="AF1635" s="11">
        <f t="shared" si="910"/>
        <v>0</v>
      </c>
      <c r="AG1635" s="11">
        <f t="shared" si="910"/>
        <v>0</v>
      </c>
      <c r="AH1635" s="11">
        <f t="shared" si="910"/>
        <v>0</v>
      </c>
      <c r="AI1635" s="11">
        <f t="shared" si="910"/>
        <v>0</v>
      </c>
      <c r="AJ1635" s="11">
        <f t="shared" si="910"/>
        <v>0</v>
      </c>
      <c r="AK1635" s="11">
        <f t="shared" si="937"/>
        <v>0</v>
      </c>
      <c r="AL1635" s="11">
        <f t="shared" si="937"/>
        <v>0</v>
      </c>
      <c r="AM1635" s="11">
        <f t="shared" si="936"/>
        <v>0</v>
      </c>
      <c r="AN1635" s="11">
        <f t="shared" si="936"/>
        <v>0</v>
      </c>
      <c r="AO1635" s="11">
        <f t="shared" si="936"/>
        <v>0</v>
      </c>
      <c r="AP1635" s="11">
        <f t="shared" si="936"/>
        <v>0</v>
      </c>
      <c r="AQ1635" s="11">
        <f t="shared" si="936"/>
        <v>0</v>
      </c>
      <c r="AR1635" s="11">
        <f t="shared" si="936"/>
        <v>0</v>
      </c>
      <c r="AS1635" s="11">
        <f t="shared" si="936"/>
        <v>0</v>
      </c>
      <c r="AT1635" s="11">
        <f t="shared" si="936"/>
        <v>0</v>
      </c>
      <c r="AU1635" s="11">
        <f t="shared" si="936"/>
        <v>0</v>
      </c>
      <c r="AV1635" s="11">
        <f t="shared" si="907"/>
        <v>3070625</v>
      </c>
      <c r="AW1635" s="11">
        <f t="shared" si="907"/>
        <v>0</v>
      </c>
      <c r="AX1635" s="11">
        <f t="shared" si="907"/>
        <v>0</v>
      </c>
      <c r="AY1635" s="11">
        <f t="shared" si="907"/>
        <v>14353.429173528852</v>
      </c>
      <c r="AZ1635" s="11">
        <f t="shared" si="906"/>
        <v>1</v>
      </c>
      <c r="BA1635" s="11">
        <f t="shared" si="904"/>
        <v>1</v>
      </c>
      <c r="BB1635" s="11">
        <f t="shared" si="904"/>
        <v>1</v>
      </c>
      <c r="BC1635" s="11">
        <f t="shared" si="901"/>
        <v>1</v>
      </c>
      <c r="BD1635" s="11">
        <f t="shared" si="901"/>
        <v>1</v>
      </c>
      <c r="BE1635" s="11">
        <f t="shared" si="901"/>
        <v>1</v>
      </c>
      <c r="BF1635" s="15" t="str">
        <f t="shared" si="915"/>
        <v>EN 10219-97</v>
      </c>
      <c r="BG1635" s="42">
        <v>13.345000000000001</v>
      </c>
      <c r="BH1635" s="17">
        <f t="shared" si="916"/>
        <v>90</v>
      </c>
      <c r="BI1635" s="17">
        <f t="shared" si="917"/>
        <v>90</v>
      </c>
      <c r="BK1635" s="17">
        <f t="shared" si="918"/>
        <v>5</v>
      </c>
      <c r="BM1635" s="17">
        <f t="shared" si="919"/>
        <v>5</v>
      </c>
      <c r="BX1635" s="18">
        <f t="shared" si="920"/>
        <v>1635.6194490192345</v>
      </c>
      <c r="BY1635" s="42">
        <v>0.36</v>
      </c>
      <c r="BZ1635" s="43">
        <f t="shared" si="921"/>
        <v>28.03822896515684</v>
      </c>
      <c r="CA1635" s="18">
        <f t="shared" si="922"/>
        <v>1929330.2661637464</v>
      </c>
      <c r="CB1635" s="18">
        <f t="shared" si="923"/>
        <v>42874.00591474992</v>
      </c>
      <c r="CC1635" s="18">
        <f t="shared" si="924"/>
        <v>51413.347382339874</v>
      </c>
      <c r="CD1635" s="25">
        <f t="shared" si="925"/>
        <v>1.1991729320691298</v>
      </c>
      <c r="CE1635" s="26">
        <f t="shared" si="926"/>
        <v>34.344892045172244</v>
      </c>
      <c r="CF1635" s="18">
        <f t="shared" si="927"/>
        <v>935.61944901923459</v>
      </c>
      <c r="CZ1635" s="18">
        <f t="shared" si="928"/>
        <v>3070625</v>
      </c>
      <c r="DC1635" s="18">
        <f t="shared" si="929"/>
        <v>14353.429173528852</v>
      </c>
      <c r="DD1635" s="17">
        <f t="shared" si="930"/>
        <v>1</v>
      </c>
      <c r="DE1635" s="17">
        <f t="shared" si="931"/>
        <v>1</v>
      </c>
      <c r="DF1635" s="17">
        <f t="shared" si="932"/>
        <v>1</v>
      </c>
      <c r="DG1635" s="17">
        <f t="shared" si="933"/>
        <v>1</v>
      </c>
      <c r="DH1635" s="17">
        <f t="shared" si="934"/>
        <v>1</v>
      </c>
      <c r="DI1635" s="17">
        <f t="shared" si="935"/>
        <v>1</v>
      </c>
      <c r="DJ1635" s="20" t="s">
        <v>1713</v>
      </c>
    </row>
    <row r="1636" spans="1:114" x14ac:dyDescent="0.2">
      <c r="A1636" s="15" t="s">
        <v>105</v>
      </c>
      <c r="B1636" s="10" t="s">
        <v>1733</v>
      </c>
      <c r="C1636" s="11">
        <f t="shared" si="913"/>
        <v>15.8256</v>
      </c>
      <c r="D1636" s="11">
        <f t="shared" si="911"/>
        <v>90</v>
      </c>
      <c r="E1636" s="11">
        <f t="shared" si="911"/>
        <v>90</v>
      </c>
      <c r="F1636" s="11">
        <f t="shared" si="911"/>
        <v>0</v>
      </c>
      <c r="G1636" s="11">
        <f t="shared" si="911"/>
        <v>6</v>
      </c>
      <c r="H1636" s="11">
        <f t="shared" si="911"/>
        <v>0</v>
      </c>
      <c r="I1636" s="11">
        <f t="shared" si="911"/>
        <v>6</v>
      </c>
      <c r="J1636" s="11">
        <f t="shared" si="909"/>
        <v>0</v>
      </c>
      <c r="K1636" s="11">
        <f t="shared" si="909"/>
        <v>0</v>
      </c>
      <c r="L1636" s="11">
        <f t="shared" si="909"/>
        <v>0</v>
      </c>
      <c r="M1636" s="11">
        <f t="shared" si="909"/>
        <v>0</v>
      </c>
      <c r="N1636" s="11">
        <f t="shared" si="909"/>
        <v>0</v>
      </c>
      <c r="O1636" s="11">
        <f t="shared" si="905"/>
        <v>0</v>
      </c>
      <c r="P1636" s="11">
        <f t="shared" si="905"/>
        <v>0</v>
      </c>
      <c r="Q1636" s="11">
        <f t="shared" si="905"/>
        <v>0</v>
      </c>
      <c r="R1636" s="11">
        <f t="shared" si="905"/>
        <v>0</v>
      </c>
      <c r="S1636" s="11">
        <f t="shared" si="905"/>
        <v>0</v>
      </c>
      <c r="T1636" s="11">
        <f t="shared" si="905"/>
        <v>1923.2920065876976</v>
      </c>
      <c r="U1636" s="40">
        <f t="shared" si="914"/>
        <v>0.36</v>
      </c>
      <c r="V1636" s="11">
        <f t="shared" si="910"/>
        <v>23.844466911100778</v>
      </c>
      <c r="W1636" s="11">
        <f t="shared" si="910"/>
        <v>2204773.135470449</v>
      </c>
      <c r="X1636" s="11">
        <f t="shared" si="910"/>
        <v>48994.958566009976</v>
      </c>
      <c r="Y1636" s="11">
        <f t="shared" si="910"/>
        <v>59544.636217394022</v>
      </c>
      <c r="Z1636" s="11">
        <f t="shared" si="910"/>
        <v>1.2153216975818169</v>
      </c>
      <c r="AA1636" s="11">
        <f t="shared" si="910"/>
        <v>33.857847219022077</v>
      </c>
      <c r="AB1636" s="11">
        <f t="shared" si="910"/>
        <v>1131.2920065876976</v>
      </c>
      <c r="AC1636" s="11">
        <f t="shared" si="910"/>
        <v>0</v>
      </c>
      <c r="AD1636" s="11">
        <f t="shared" si="910"/>
        <v>0</v>
      </c>
      <c r="AE1636" s="11">
        <f t="shared" si="910"/>
        <v>0</v>
      </c>
      <c r="AF1636" s="11">
        <f t="shared" si="910"/>
        <v>0</v>
      </c>
      <c r="AG1636" s="11">
        <f t="shared" si="910"/>
        <v>0</v>
      </c>
      <c r="AH1636" s="11">
        <f t="shared" si="910"/>
        <v>0</v>
      </c>
      <c r="AI1636" s="11">
        <f t="shared" si="910"/>
        <v>0</v>
      </c>
      <c r="AJ1636" s="11">
        <f t="shared" si="910"/>
        <v>0</v>
      </c>
      <c r="AK1636" s="11">
        <f t="shared" si="937"/>
        <v>0</v>
      </c>
      <c r="AL1636" s="11">
        <f t="shared" si="937"/>
        <v>0</v>
      </c>
      <c r="AM1636" s="11">
        <f t="shared" si="936"/>
        <v>0</v>
      </c>
      <c r="AN1636" s="11">
        <f t="shared" si="936"/>
        <v>0</v>
      </c>
      <c r="AO1636" s="11">
        <f t="shared" si="936"/>
        <v>0</v>
      </c>
      <c r="AP1636" s="11">
        <f t="shared" si="936"/>
        <v>0</v>
      </c>
      <c r="AQ1636" s="11">
        <f t="shared" si="936"/>
        <v>0</v>
      </c>
      <c r="AR1636" s="11">
        <f t="shared" si="936"/>
        <v>0</v>
      </c>
      <c r="AS1636" s="11">
        <f t="shared" si="936"/>
        <v>0</v>
      </c>
      <c r="AT1636" s="11">
        <f t="shared" si="936"/>
        <v>0</v>
      </c>
      <c r="AU1636" s="11">
        <f t="shared" si="936"/>
        <v>0</v>
      </c>
      <c r="AV1636" s="11">
        <f t="shared" si="907"/>
        <v>3556224</v>
      </c>
      <c r="AW1636" s="11">
        <f t="shared" si="907"/>
        <v>0</v>
      </c>
      <c r="AX1636" s="11">
        <f t="shared" si="907"/>
        <v>0</v>
      </c>
      <c r="AY1636" s="11">
        <f t="shared" si="907"/>
        <v>13972.938009881547</v>
      </c>
      <c r="AZ1636" s="11">
        <f t="shared" si="906"/>
        <v>1</v>
      </c>
      <c r="BA1636" s="11">
        <f t="shared" si="904"/>
        <v>1</v>
      </c>
      <c r="BB1636" s="11">
        <f t="shared" si="904"/>
        <v>1</v>
      </c>
      <c r="BC1636" s="11">
        <f t="shared" si="901"/>
        <v>1</v>
      </c>
      <c r="BD1636" s="11">
        <f t="shared" si="901"/>
        <v>1</v>
      </c>
      <c r="BE1636" s="11">
        <f t="shared" si="901"/>
        <v>1</v>
      </c>
      <c r="BF1636" s="15" t="str">
        <f t="shared" si="915"/>
        <v>EN 10219-97</v>
      </c>
      <c r="BG1636" s="42">
        <v>15.8256</v>
      </c>
      <c r="BH1636" s="17">
        <f t="shared" si="916"/>
        <v>90</v>
      </c>
      <c r="BI1636" s="17">
        <f t="shared" si="917"/>
        <v>90</v>
      </c>
      <c r="BK1636" s="17">
        <f t="shared" si="918"/>
        <v>6</v>
      </c>
      <c r="BM1636" s="17">
        <f t="shared" si="919"/>
        <v>6</v>
      </c>
      <c r="BX1636" s="18">
        <f t="shared" si="920"/>
        <v>1923.2920065876976</v>
      </c>
      <c r="BY1636" s="42">
        <v>0.36</v>
      </c>
      <c r="BZ1636" s="43">
        <f t="shared" si="921"/>
        <v>23.844466911100778</v>
      </c>
      <c r="CA1636" s="18">
        <f t="shared" si="922"/>
        <v>2204773.135470449</v>
      </c>
      <c r="CB1636" s="18">
        <f t="shared" si="923"/>
        <v>48994.958566009976</v>
      </c>
      <c r="CC1636" s="18">
        <f t="shared" si="924"/>
        <v>59544.636217394022</v>
      </c>
      <c r="CD1636" s="25">
        <f t="shared" si="925"/>
        <v>1.2153216975818169</v>
      </c>
      <c r="CE1636" s="26">
        <f t="shared" si="926"/>
        <v>33.857847219022077</v>
      </c>
      <c r="CF1636" s="18">
        <f t="shared" si="927"/>
        <v>1131.2920065876976</v>
      </c>
      <c r="CZ1636" s="18">
        <f t="shared" si="928"/>
        <v>3556224</v>
      </c>
      <c r="DC1636" s="18">
        <f t="shared" si="929"/>
        <v>13972.938009881547</v>
      </c>
      <c r="DD1636" s="17">
        <f t="shared" si="930"/>
        <v>1</v>
      </c>
      <c r="DE1636" s="17">
        <f t="shared" si="931"/>
        <v>1</v>
      </c>
      <c r="DF1636" s="17">
        <f t="shared" si="932"/>
        <v>1</v>
      </c>
      <c r="DG1636" s="17">
        <f t="shared" si="933"/>
        <v>1</v>
      </c>
      <c r="DH1636" s="17">
        <f t="shared" si="934"/>
        <v>1</v>
      </c>
      <c r="DI1636" s="17">
        <f t="shared" si="935"/>
        <v>1</v>
      </c>
      <c r="DJ1636" s="20" t="s">
        <v>1713</v>
      </c>
    </row>
    <row r="1637" spans="1:114" x14ac:dyDescent="0.2">
      <c r="A1637" s="15" t="s">
        <v>105</v>
      </c>
      <c r="B1637" s="10" t="s">
        <v>1734</v>
      </c>
      <c r="C1637" s="11">
        <f t="shared" si="913"/>
        <v>20.598400000000002</v>
      </c>
      <c r="D1637" s="11">
        <f t="shared" si="911"/>
        <v>90</v>
      </c>
      <c r="E1637" s="11">
        <f t="shared" si="911"/>
        <v>90</v>
      </c>
      <c r="F1637" s="11">
        <f t="shared" si="911"/>
        <v>0</v>
      </c>
      <c r="G1637" s="11">
        <f t="shared" si="911"/>
        <v>8</v>
      </c>
      <c r="H1637" s="11">
        <f t="shared" si="911"/>
        <v>0</v>
      </c>
      <c r="I1637" s="11">
        <f t="shared" si="911"/>
        <v>8</v>
      </c>
      <c r="J1637" s="11">
        <f t="shared" si="909"/>
        <v>0</v>
      </c>
      <c r="K1637" s="11">
        <f t="shared" si="909"/>
        <v>0</v>
      </c>
      <c r="L1637" s="11">
        <f t="shared" si="909"/>
        <v>0</v>
      </c>
      <c r="M1637" s="11">
        <f t="shared" si="909"/>
        <v>0</v>
      </c>
      <c r="N1637" s="11">
        <f t="shared" si="909"/>
        <v>0</v>
      </c>
      <c r="O1637" s="11">
        <f t="shared" si="905"/>
        <v>0</v>
      </c>
      <c r="P1637" s="11">
        <f t="shared" si="905"/>
        <v>0</v>
      </c>
      <c r="Q1637" s="11">
        <f t="shared" si="905"/>
        <v>0</v>
      </c>
      <c r="R1637" s="11">
        <f t="shared" si="905"/>
        <v>0</v>
      </c>
      <c r="S1637" s="11">
        <f t="shared" si="905"/>
        <v>0</v>
      </c>
      <c r="T1637" s="11">
        <f t="shared" si="905"/>
        <v>2459.1857894892401</v>
      </c>
      <c r="U1637" s="40">
        <f t="shared" si="914"/>
        <v>0.36</v>
      </c>
      <c r="V1637" s="11">
        <f t="shared" si="910"/>
        <v>18.648396883014613</v>
      </c>
      <c r="W1637" s="11">
        <f t="shared" si="910"/>
        <v>2657763.4454529234</v>
      </c>
      <c r="X1637" s="11">
        <f t="shared" si="910"/>
        <v>59061.409898953854</v>
      </c>
      <c r="Y1637" s="11">
        <f t="shared" si="910"/>
        <v>73775.054561854631</v>
      </c>
      <c r="Z1637" s="11">
        <f t="shared" si="910"/>
        <v>1.2491245076620054</v>
      </c>
      <c r="AA1637" s="11">
        <f t="shared" ref="AA1637:AJ1662" si="938">IF($A1637="x",CE1637,"")</f>
        <v>32.874752482507148</v>
      </c>
      <c r="AB1637" s="11">
        <f t="shared" si="938"/>
        <v>1531.1857894892403</v>
      </c>
      <c r="AC1637" s="11">
        <f t="shared" si="938"/>
        <v>0</v>
      </c>
      <c r="AD1637" s="11">
        <f t="shared" si="938"/>
        <v>0</v>
      </c>
      <c r="AE1637" s="11">
        <f t="shared" si="938"/>
        <v>0</v>
      </c>
      <c r="AF1637" s="11">
        <f t="shared" si="938"/>
        <v>0</v>
      </c>
      <c r="AG1637" s="11">
        <f t="shared" si="938"/>
        <v>0</v>
      </c>
      <c r="AH1637" s="11">
        <f t="shared" si="938"/>
        <v>0</v>
      </c>
      <c r="AI1637" s="11">
        <f t="shared" si="938"/>
        <v>0</v>
      </c>
      <c r="AJ1637" s="11">
        <f t="shared" si="938"/>
        <v>0</v>
      </c>
      <c r="AK1637" s="11">
        <f t="shared" si="937"/>
        <v>0</v>
      </c>
      <c r="AL1637" s="11">
        <f t="shared" si="937"/>
        <v>0</v>
      </c>
      <c r="AM1637" s="11">
        <f t="shared" si="936"/>
        <v>0</v>
      </c>
      <c r="AN1637" s="11">
        <f t="shared" si="936"/>
        <v>0</v>
      </c>
      <c r="AO1637" s="11">
        <f t="shared" si="936"/>
        <v>0</v>
      </c>
      <c r="AP1637" s="11">
        <f t="shared" si="936"/>
        <v>0</v>
      </c>
      <c r="AQ1637" s="11">
        <f t="shared" si="936"/>
        <v>0</v>
      </c>
      <c r="AR1637" s="11">
        <f t="shared" si="936"/>
        <v>0</v>
      </c>
      <c r="AS1637" s="11">
        <f t="shared" si="936"/>
        <v>0</v>
      </c>
      <c r="AT1637" s="11">
        <f t="shared" si="936"/>
        <v>0</v>
      </c>
      <c r="AU1637" s="11">
        <f t="shared" si="936"/>
        <v>0</v>
      </c>
      <c r="AV1637" s="11">
        <f t="shared" si="907"/>
        <v>4410944</v>
      </c>
      <c r="AW1637" s="11">
        <f t="shared" si="907"/>
        <v>0</v>
      </c>
      <c r="AX1637" s="11">
        <f t="shared" si="907"/>
        <v>0</v>
      </c>
      <c r="AY1637" s="11">
        <f t="shared" si="907"/>
        <v>13200.778684233861</v>
      </c>
      <c r="AZ1637" s="11">
        <f t="shared" si="906"/>
        <v>1</v>
      </c>
      <c r="BA1637" s="11">
        <f t="shared" si="904"/>
        <v>1</v>
      </c>
      <c r="BB1637" s="11">
        <f t="shared" si="904"/>
        <v>1</v>
      </c>
      <c r="BC1637" s="11">
        <f t="shared" si="901"/>
        <v>1</v>
      </c>
      <c r="BD1637" s="11">
        <f t="shared" si="901"/>
        <v>1</v>
      </c>
      <c r="BE1637" s="11">
        <f t="shared" si="901"/>
        <v>1</v>
      </c>
      <c r="BF1637" s="15" t="str">
        <f t="shared" si="915"/>
        <v>EN 10219-97</v>
      </c>
      <c r="BG1637" s="42">
        <v>20.598400000000002</v>
      </c>
      <c r="BH1637" s="17">
        <f t="shared" si="916"/>
        <v>90</v>
      </c>
      <c r="BI1637" s="17">
        <f t="shared" si="917"/>
        <v>90</v>
      </c>
      <c r="BK1637" s="17">
        <f t="shared" si="918"/>
        <v>8</v>
      </c>
      <c r="BM1637" s="17">
        <f t="shared" si="919"/>
        <v>8</v>
      </c>
      <c r="BX1637" s="18">
        <f t="shared" si="920"/>
        <v>2459.1857894892401</v>
      </c>
      <c r="BY1637" s="42">
        <v>0.36</v>
      </c>
      <c r="BZ1637" s="43">
        <f t="shared" si="921"/>
        <v>18.648396883014613</v>
      </c>
      <c r="CA1637" s="18">
        <f t="shared" si="922"/>
        <v>2657763.4454529234</v>
      </c>
      <c r="CB1637" s="18">
        <f t="shared" si="923"/>
        <v>59061.409898953854</v>
      </c>
      <c r="CC1637" s="18">
        <f t="shared" si="924"/>
        <v>73775.054561854631</v>
      </c>
      <c r="CD1637" s="25">
        <f t="shared" si="925"/>
        <v>1.2491245076620054</v>
      </c>
      <c r="CE1637" s="26">
        <f t="shared" si="926"/>
        <v>32.874752482507148</v>
      </c>
      <c r="CF1637" s="18">
        <f t="shared" si="927"/>
        <v>1531.1857894892403</v>
      </c>
      <c r="CZ1637" s="18">
        <f t="shared" si="928"/>
        <v>4410944</v>
      </c>
      <c r="DC1637" s="18">
        <f t="shared" si="929"/>
        <v>13200.778684233861</v>
      </c>
      <c r="DD1637" s="17">
        <f t="shared" si="930"/>
        <v>1</v>
      </c>
      <c r="DE1637" s="17">
        <f t="shared" si="931"/>
        <v>1</v>
      </c>
      <c r="DF1637" s="17">
        <f t="shared" si="932"/>
        <v>1</v>
      </c>
      <c r="DG1637" s="17">
        <f t="shared" si="933"/>
        <v>1</v>
      </c>
      <c r="DH1637" s="17">
        <f t="shared" si="934"/>
        <v>1</v>
      </c>
      <c r="DI1637" s="17">
        <f t="shared" si="935"/>
        <v>1</v>
      </c>
      <c r="DJ1637" s="20" t="s">
        <v>1713</v>
      </c>
    </row>
    <row r="1638" spans="1:114" x14ac:dyDescent="0.2">
      <c r="A1638" s="15" t="s">
        <v>105</v>
      </c>
      <c r="B1638" s="10" t="s">
        <v>1735</v>
      </c>
      <c r="C1638" s="11">
        <f t="shared" si="913"/>
        <v>12.057600000000001</v>
      </c>
      <c r="D1638" s="11">
        <f t="shared" si="911"/>
        <v>100</v>
      </c>
      <c r="E1638" s="11">
        <f t="shared" si="911"/>
        <v>100</v>
      </c>
      <c r="F1638" s="11">
        <f t="shared" si="911"/>
        <v>0</v>
      </c>
      <c r="G1638" s="11">
        <f t="shared" si="911"/>
        <v>4</v>
      </c>
      <c r="H1638" s="11">
        <f t="shared" si="911"/>
        <v>0</v>
      </c>
      <c r="I1638" s="11">
        <f t="shared" si="911"/>
        <v>4</v>
      </c>
      <c r="J1638" s="11">
        <f t="shared" si="909"/>
        <v>0</v>
      </c>
      <c r="K1638" s="11">
        <f t="shared" si="909"/>
        <v>0</v>
      </c>
      <c r="L1638" s="11">
        <f t="shared" si="909"/>
        <v>0</v>
      </c>
      <c r="M1638" s="11">
        <f t="shared" si="909"/>
        <v>0</v>
      </c>
      <c r="N1638" s="11">
        <f t="shared" si="909"/>
        <v>0</v>
      </c>
      <c r="O1638" s="11">
        <f t="shared" si="905"/>
        <v>0</v>
      </c>
      <c r="P1638" s="11">
        <f t="shared" si="905"/>
        <v>0</v>
      </c>
      <c r="Q1638" s="11">
        <f t="shared" si="905"/>
        <v>0</v>
      </c>
      <c r="R1638" s="11">
        <f t="shared" si="905"/>
        <v>0</v>
      </c>
      <c r="S1638" s="11">
        <f t="shared" si="905"/>
        <v>0</v>
      </c>
      <c r="T1638" s="11">
        <f t="shared" si="905"/>
        <v>1494.79644737231</v>
      </c>
      <c r="U1638" s="40">
        <f t="shared" si="914"/>
        <v>0.4</v>
      </c>
      <c r="V1638" s="11">
        <f t="shared" ref="V1638:AE1675" si="939">IF($A1638="x",BZ1638,"")</f>
        <v>34.088530316159734</v>
      </c>
      <c r="W1638" s="11">
        <f t="shared" si="939"/>
        <v>2263516.8621122013</v>
      </c>
      <c r="X1638" s="11">
        <f t="shared" si="939"/>
        <v>45270.337242244022</v>
      </c>
      <c r="Y1638" s="11">
        <f t="shared" si="939"/>
        <v>53298.784122970355</v>
      </c>
      <c r="Z1638" s="11">
        <f t="shared" si="939"/>
        <v>1.1773445344081639</v>
      </c>
      <c r="AA1638" s="11">
        <f t="shared" si="938"/>
        <v>38.91354876279329</v>
      </c>
      <c r="AB1638" s="11">
        <f t="shared" si="938"/>
        <v>822.79644737231001</v>
      </c>
      <c r="AC1638" s="11">
        <f t="shared" si="938"/>
        <v>0</v>
      </c>
      <c r="AD1638" s="11">
        <f t="shared" si="938"/>
        <v>0</v>
      </c>
      <c r="AE1638" s="11">
        <f t="shared" si="938"/>
        <v>0</v>
      </c>
      <c r="AF1638" s="11">
        <f t="shared" si="938"/>
        <v>0</v>
      </c>
      <c r="AG1638" s="11">
        <f t="shared" si="938"/>
        <v>0</v>
      </c>
      <c r="AH1638" s="11">
        <f t="shared" si="938"/>
        <v>0</v>
      </c>
      <c r="AI1638" s="11">
        <f t="shared" si="938"/>
        <v>0</v>
      </c>
      <c r="AJ1638" s="11">
        <f t="shared" si="938"/>
        <v>0</v>
      </c>
      <c r="AK1638" s="11">
        <f t="shared" si="937"/>
        <v>0</v>
      </c>
      <c r="AL1638" s="11">
        <f t="shared" si="937"/>
        <v>0</v>
      </c>
      <c r="AM1638" s="11">
        <f t="shared" si="936"/>
        <v>0</v>
      </c>
      <c r="AN1638" s="11">
        <f t="shared" si="936"/>
        <v>0</v>
      </c>
      <c r="AO1638" s="11">
        <f t="shared" si="936"/>
        <v>0</v>
      </c>
      <c r="AP1638" s="11">
        <f t="shared" si="936"/>
        <v>0</v>
      </c>
      <c r="AQ1638" s="11">
        <f t="shared" si="936"/>
        <v>0</v>
      </c>
      <c r="AR1638" s="11">
        <f t="shared" si="936"/>
        <v>0</v>
      </c>
      <c r="AS1638" s="11">
        <f t="shared" si="936"/>
        <v>0</v>
      </c>
      <c r="AT1638" s="11">
        <f t="shared" si="936"/>
        <v>0</v>
      </c>
      <c r="AU1638" s="11">
        <f t="shared" si="936"/>
        <v>0</v>
      </c>
      <c r="AV1638" s="11">
        <f t="shared" si="907"/>
        <v>3538944</v>
      </c>
      <c r="AW1638" s="11">
        <f t="shared" si="907"/>
        <v>0</v>
      </c>
      <c r="AX1638" s="11">
        <f t="shared" si="907"/>
        <v>0</v>
      </c>
      <c r="AY1638" s="11">
        <f t="shared" si="907"/>
        <v>18370.194671058467</v>
      </c>
      <c r="AZ1638" s="11">
        <f t="shared" si="906"/>
        <v>1</v>
      </c>
      <c r="BA1638" s="11">
        <f t="shared" si="904"/>
        <v>1</v>
      </c>
      <c r="BB1638" s="11">
        <f t="shared" si="904"/>
        <v>1</v>
      </c>
      <c r="BC1638" s="11">
        <f t="shared" si="901"/>
        <v>1</v>
      </c>
      <c r="BD1638" s="11">
        <f t="shared" si="901"/>
        <v>1</v>
      </c>
      <c r="BE1638" s="11">
        <f t="shared" si="901"/>
        <v>1</v>
      </c>
      <c r="BF1638" s="15" t="str">
        <f t="shared" si="915"/>
        <v>EN 10219-97</v>
      </c>
      <c r="BG1638" s="42">
        <v>12.057600000000001</v>
      </c>
      <c r="BH1638" s="17">
        <f t="shared" si="916"/>
        <v>100</v>
      </c>
      <c r="BI1638" s="17">
        <f t="shared" si="917"/>
        <v>100</v>
      </c>
      <c r="BK1638" s="17">
        <f t="shared" si="918"/>
        <v>4</v>
      </c>
      <c r="BM1638" s="17">
        <f t="shared" si="919"/>
        <v>4</v>
      </c>
      <c r="BX1638" s="18">
        <f t="shared" si="920"/>
        <v>1494.79644737231</v>
      </c>
      <c r="BY1638" s="42">
        <v>0.4</v>
      </c>
      <c r="BZ1638" s="43">
        <f t="shared" si="921"/>
        <v>34.088530316159734</v>
      </c>
      <c r="CA1638" s="18">
        <f t="shared" si="922"/>
        <v>2263516.8621122013</v>
      </c>
      <c r="CB1638" s="18">
        <f t="shared" si="923"/>
        <v>45270.337242244022</v>
      </c>
      <c r="CC1638" s="18">
        <f t="shared" si="924"/>
        <v>53298.784122970355</v>
      </c>
      <c r="CD1638" s="25">
        <f t="shared" si="925"/>
        <v>1.1773445344081639</v>
      </c>
      <c r="CE1638" s="26">
        <f t="shared" si="926"/>
        <v>38.91354876279329</v>
      </c>
      <c r="CF1638" s="18">
        <f t="shared" si="927"/>
        <v>822.79644737231001</v>
      </c>
      <c r="CZ1638" s="18">
        <f t="shared" si="928"/>
        <v>3538944</v>
      </c>
      <c r="DC1638" s="18">
        <f t="shared" si="929"/>
        <v>18370.194671058467</v>
      </c>
      <c r="DD1638" s="17">
        <f t="shared" si="930"/>
        <v>1</v>
      </c>
      <c r="DE1638" s="17">
        <f t="shared" si="931"/>
        <v>1</v>
      </c>
      <c r="DF1638" s="17">
        <f t="shared" si="932"/>
        <v>1</v>
      </c>
      <c r="DG1638" s="17">
        <f t="shared" si="933"/>
        <v>1</v>
      </c>
      <c r="DH1638" s="17">
        <f t="shared" si="934"/>
        <v>1</v>
      </c>
      <c r="DI1638" s="17">
        <f t="shared" si="935"/>
        <v>1</v>
      </c>
      <c r="DJ1638" s="20" t="s">
        <v>1713</v>
      </c>
    </row>
    <row r="1639" spans="1:114" x14ac:dyDescent="0.2">
      <c r="A1639" s="15" t="s">
        <v>105</v>
      </c>
      <c r="B1639" s="10" t="s">
        <v>1736</v>
      </c>
      <c r="C1639" s="11">
        <f t="shared" si="913"/>
        <v>14.914999999999999</v>
      </c>
      <c r="D1639" s="11">
        <f t="shared" si="911"/>
        <v>100</v>
      </c>
      <c r="E1639" s="11">
        <f t="shared" si="911"/>
        <v>100</v>
      </c>
      <c r="F1639" s="11">
        <f t="shared" si="911"/>
        <v>0</v>
      </c>
      <c r="G1639" s="11">
        <f t="shared" si="911"/>
        <v>5</v>
      </c>
      <c r="H1639" s="11">
        <f t="shared" si="911"/>
        <v>0</v>
      </c>
      <c r="I1639" s="11">
        <f t="shared" si="911"/>
        <v>5</v>
      </c>
      <c r="J1639" s="11">
        <f t="shared" si="909"/>
        <v>0</v>
      </c>
      <c r="K1639" s="11">
        <f t="shared" si="909"/>
        <v>0</v>
      </c>
      <c r="L1639" s="11">
        <f t="shared" si="909"/>
        <v>0</v>
      </c>
      <c r="M1639" s="11">
        <f t="shared" si="909"/>
        <v>0</v>
      </c>
      <c r="N1639" s="11">
        <f t="shared" si="909"/>
        <v>0</v>
      </c>
      <c r="O1639" s="11">
        <f t="shared" si="905"/>
        <v>0</v>
      </c>
      <c r="P1639" s="11">
        <f t="shared" si="905"/>
        <v>0</v>
      </c>
      <c r="Q1639" s="11">
        <f t="shared" si="905"/>
        <v>0</v>
      </c>
      <c r="R1639" s="11">
        <f t="shared" si="905"/>
        <v>0</v>
      </c>
      <c r="S1639" s="11">
        <f t="shared" si="905"/>
        <v>0</v>
      </c>
      <c r="T1639" s="11">
        <f t="shared" si="905"/>
        <v>1835.6194490192345</v>
      </c>
      <c r="U1639" s="40">
        <f t="shared" si="914"/>
        <v>0.4</v>
      </c>
      <c r="V1639" s="11">
        <f t="shared" si="939"/>
        <v>27.75924717945442</v>
      </c>
      <c r="W1639" s="11">
        <f t="shared" si="939"/>
        <v>2711020.8928792928</v>
      </c>
      <c r="X1639" s="11">
        <f t="shared" si="939"/>
        <v>54220.417857585853</v>
      </c>
      <c r="Y1639" s="11">
        <f t="shared" si="939"/>
        <v>64591.444627436038</v>
      </c>
      <c r="Z1639" s="11">
        <f t="shared" si="939"/>
        <v>1.1912753014388509</v>
      </c>
      <c r="AA1639" s="11">
        <f t="shared" si="938"/>
        <v>38.430417891681088</v>
      </c>
      <c r="AB1639" s="11">
        <f t="shared" si="938"/>
        <v>1035.6194490192345</v>
      </c>
      <c r="AC1639" s="11">
        <f t="shared" si="938"/>
        <v>0</v>
      </c>
      <c r="AD1639" s="11">
        <f t="shared" si="938"/>
        <v>0</v>
      </c>
      <c r="AE1639" s="11">
        <f t="shared" si="938"/>
        <v>0</v>
      </c>
      <c r="AF1639" s="11">
        <f t="shared" si="938"/>
        <v>0</v>
      </c>
      <c r="AG1639" s="11">
        <f t="shared" si="938"/>
        <v>0</v>
      </c>
      <c r="AH1639" s="11">
        <f t="shared" si="938"/>
        <v>0</v>
      </c>
      <c r="AI1639" s="11">
        <f t="shared" si="938"/>
        <v>0</v>
      </c>
      <c r="AJ1639" s="11">
        <f t="shared" si="938"/>
        <v>0</v>
      </c>
      <c r="AK1639" s="11">
        <f t="shared" si="937"/>
        <v>0</v>
      </c>
      <c r="AL1639" s="11">
        <f t="shared" si="937"/>
        <v>0</v>
      </c>
      <c r="AM1639" s="11">
        <f t="shared" si="936"/>
        <v>0</v>
      </c>
      <c r="AN1639" s="11">
        <f t="shared" si="936"/>
        <v>0</v>
      </c>
      <c r="AO1639" s="11">
        <f t="shared" si="936"/>
        <v>0</v>
      </c>
      <c r="AP1639" s="11">
        <f t="shared" si="936"/>
        <v>0</v>
      </c>
      <c r="AQ1639" s="11">
        <f t="shared" si="936"/>
        <v>0</v>
      </c>
      <c r="AR1639" s="11">
        <f t="shared" si="936"/>
        <v>0</v>
      </c>
      <c r="AS1639" s="11">
        <f t="shared" si="936"/>
        <v>0</v>
      </c>
      <c r="AT1639" s="11">
        <f t="shared" si="936"/>
        <v>0</v>
      </c>
      <c r="AU1639" s="11">
        <f t="shared" si="936"/>
        <v>0</v>
      </c>
      <c r="AV1639" s="11">
        <f t="shared" si="907"/>
        <v>4286875</v>
      </c>
      <c r="AW1639" s="11">
        <f t="shared" si="907"/>
        <v>0</v>
      </c>
      <c r="AX1639" s="11">
        <f t="shared" si="907"/>
        <v>0</v>
      </c>
      <c r="AY1639" s="11">
        <f t="shared" si="907"/>
        <v>17953.42917352885</v>
      </c>
      <c r="AZ1639" s="11">
        <f t="shared" si="906"/>
        <v>1</v>
      </c>
      <c r="BA1639" s="11">
        <f t="shared" si="904"/>
        <v>1</v>
      </c>
      <c r="BB1639" s="11">
        <f t="shared" si="904"/>
        <v>1</v>
      </c>
      <c r="BC1639" s="11">
        <f t="shared" si="904"/>
        <v>1</v>
      </c>
      <c r="BD1639" s="11">
        <f t="shared" si="904"/>
        <v>1</v>
      </c>
      <c r="BE1639" s="11">
        <f t="shared" si="904"/>
        <v>1</v>
      </c>
      <c r="BF1639" s="15" t="str">
        <f t="shared" si="915"/>
        <v>EN 10219-97</v>
      </c>
      <c r="BG1639" s="42">
        <v>14.914999999999999</v>
      </c>
      <c r="BH1639" s="17">
        <f t="shared" si="916"/>
        <v>100</v>
      </c>
      <c r="BI1639" s="17">
        <f t="shared" si="917"/>
        <v>100</v>
      </c>
      <c r="BK1639" s="17">
        <f t="shared" si="918"/>
        <v>5</v>
      </c>
      <c r="BM1639" s="17">
        <f t="shared" si="919"/>
        <v>5</v>
      </c>
      <c r="BX1639" s="18">
        <f t="shared" si="920"/>
        <v>1835.6194490192345</v>
      </c>
      <c r="BY1639" s="42">
        <v>0.4</v>
      </c>
      <c r="BZ1639" s="43">
        <f t="shared" si="921"/>
        <v>27.75924717945442</v>
      </c>
      <c r="CA1639" s="18">
        <f t="shared" si="922"/>
        <v>2711020.8928792928</v>
      </c>
      <c r="CB1639" s="18">
        <f t="shared" si="923"/>
        <v>54220.417857585853</v>
      </c>
      <c r="CC1639" s="18">
        <f t="shared" si="924"/>
        <v>64591.444627436038</v>
      </c>
      <c r="CD1639" s="25">
        <f t="shared" si="925"/>
        <v>1.1912753014388509</v>
      </c>
      <c r="CE1639" s="26">
        <f t="shared" si="926"/>
        <v>38.430417891681088</v>
      </c>
      <c r="CF1639" s="18">
        <f t="shared" si="927"/>
        <v>1035.6194490192345</v>
      </c>
      <c r="CZ1639" s="18">
        <f t="shared" si="928"/>
        <v>4286875</v>
      </c>
      <c r="DC1639" s="18">
        <f t="shared" si="929"/>
        <v>17953.42917352885</v>
      </c>
      <c r="DD1639" s="17">
        <f t="shared" si="930"/>
        <v>1</v>
      </c>
      <c r="DE1639" s="17">
        <f t="shared" si="931"/>
        <v>1</v>
      </c>
      <c r="DF1639" s="17">
        <f t="shared" si="932"/>
        <v>1</v>
      </c>
      <c r="DG1639" s="17">
        <f t="shared" si="933"/>
        <v>1</v>
      </c>
      <c r="DH1639" s="17">
        <f t="shared" si="934"/>
        <v>1</v>
      </c>
      <c r="DI1639" s="17">
        <f t="shared" si="935"/>
        <v>1</v>
      </c>
      <c r="DJ1639" s="20" t="s">
        <v>1713</v>
      </c>
    </row>
    <row r="1640" spans="1:114" x14ac:dyDescent="0.2">
      <c r="A1640" s="15" t="s">
        <v>105</v>
      </c>
      <c r="B1640" s="10" t="s">
        <v>1737</v>
      </c>
      <c r="C1640" s="11">
        <f t="shared" si="913"/>
        <v>17.709599999999998</v>
      </c>
      <c r="D1640" s="11">
        <f t="shared" si="911"/>
        <v>100</v>
      </c>
      <c r="E1640" s="11">
        <f t="shared" si="911"/>
        <v>100</v>
      </c>
      <c r="F1640" s="11">
        <f t="shared" si="911"/>
        <v>0</v>
      </c>
      <c r="G1640" s="11">
        <f t="shared" si="911"/>
        <v>6</v>
      </c>
      <c r="H1640" s="11">
        <f t="shared" si="911"/>
        <v>0</v>
      </c>
      <c r="I1640" s="11">
        <f t="shared" si="911"/>
        <v>6</v>
      </c>
      <c r="J1640" s="11">
        <f t="shared" si="909"/>
        <v>0</v>
      </c>
      <c r="K1640" s="11">
        <f t="shared" si="909"/>
        <v>0</v>
      </c>
      <c r="L1640" s="11">
        <f t="shared" si="909"/>
        <v>0</v>
      </c>
      <c r="M1640" s="11">
        <f t="shared" si="909"/>
        <v>0</v>
      </c>
      <c r="N1640" s="11">
        <f t="shared" si="909"/>
        <v>0</v>
      </c>
      <c r="O1640" s="11">
        <f t="shared" si="905"/>
        <v>0</v>
      </c>
      <c r="P1640" s="11">
        <f t="shared" si="905"/>
        <v>0</v>
      </c>
      <c r="Q1640" s="11">
        <f t="shared" si="905"/>
        <v>0</v>
      </c>
      <c r="R1640" s="11">
        <f t="shared" ref="R1640:T1703" si="940">IF($A1640="x",BV1640,"")</f>
        <v>0</v>
      </c>
      <c r="S1640" s="11">
        <f t="shared" si="940"/>
        <v>0</v>
      </c>
      <c r="T1640" s="11">
        <f t="shared" si="940"/>
        <v>2163.2920065876979</v>
      </c>
      <c r="U1640" s="40">
        <f t="shared" si="914"/>
        <v>0.4</v>
      </c>
      <c r="V1640" s="11">
        <f t="shared" si="939"/>
        <v>23.554570468327189</v>
      </c>
      <c r="W1640" s="11">
        <f t="shared" si="939"/>
        <v>3114741.7978090821</v>
      </c>
      <c r="X1640" s="11">
        <f t="shared" si="939"/>
        <v>62294.83595618164</v>
      </c>
      <c r="Y1640" s="11">
        <f t="shared" si="939"/>
        <v>75101.096250332514</v>
      </c>
      <c r="Z1640" s="11">
        <f t="shared" si="939"/>
        <v>1.2055749902473269</v>
      </c>
      <c r="AA1640" s="11">
        <f t="shared" si="938"/>
        <v>37.944903497111255</v>
      </c>
      <c r="AB1640" s="11">
        <f t="shared" si="938"/>
        <v>1251.2920065876976</v>
      </c>
      <c r="AC1640" s="11">
        <f t="shared" si="938"/>
        <v>0</v>
      </c>
      <c r="AD1640" s="11">
        <f t="shared" si="938"/>
        <v>0</v>
      </c>
      <c r="AE1640" s="11">
        <f t="shared" si="938"/>
        <v>0</v>
      </c>
      <c r="AF1640" s="11">
        <f t="shared" si="938"/>
        <v>0</v>
      </c>
      <c r="AG1640" s="11">
        <f t="shared" si="938"/>
        <v>0</v>
      </c>
      <c r="AH1640" s="11">
        <f t="shared" si="938"/>
        <v>0</v>
      </c>
      <c r="AI1640" s="11">
        <f t="shared" si="938"/>
        <v>0</v>
      </c>
      <c r="AJ1640" s="11">
        <f t="shared" si="938"/>
        <v>0</v>
      </c>
      <c r="AK1640" s="11">
        <f t="shared" si="937"/>
        <v>0</v>
      </c>
      <c r="AL1640" s="11">
        <f t="shared" si="937"/>
        <v>0</v>
      </c>
      <c r="AM1640" s="11">
        <f t="shared" si="936"/>
        <v>0</v>
      </c>
      <c r="AN1640" s="11">
        <f t="shared" si="936"/>
        <v>0</v>
      </c>
      <c r="AO1640" s="11">
        <f t="shared" si="936"/>
        <v>0</v>
      </c>
      <c r="AP1640" s="11">
        <f t="shared" si="936"/>
        <v>0</v>
      </c>
      <c r="AQ1640" s="11">
        <f t="shared" si="936"/>
        <v>0</v>
      </c>
      <c r="AR1640" s="11">
        <f t="shared" si="936"/>
        <v>0</v>
      </c>
      <c r="AS1640" s="11">
        <f t="shared" si="936"/>
        <v>0</v>
      </c>
      <c r="AT1640" s="11">
        <f t="shared" si="936"/>
        <v>0</v>
      </c>
      <c r="AU1640" s="11">
        <f t="shared" si="936"/>
        <v>0</v>
      </c>
      <c r="AV1640" s="11">
        <f t="shared" si="907"/>
        <v>4983504</v>
      </c>
      <c r="AW1640" s="11">
        <f t="shared" si="907"/>
        <v>0</v>
      </c>
      <c r="AX1640" s="11">
        <f t="shared" si="907"/>
        <v>0</v>
      </c>
      <c r="AY1640" s="11">
        <f t="shared" si="907"/>
        <v>17532.938009881545</v>
      </c>
      <c r="AZ1640" s="11">
        <f t="shared" si="906"/>
        <v>1</v>
      </c>
      <c r="BA1640" s="11">
        <f t="shared" si="904"/>
        <v>1</v>
      </c>
      <c r="BB1640" s="11">
        <f t="shared" si="904"/>
        <v>1</v>
      </c>
      <c r="BC1640" s="11">
        <f t="shared" si="904"/>
        <v>1</v>
      </c>
      <c r="BD1640" s="11">
        <f t="shared" si="904"/>
        <v>1</v>
      </c>
      <c r="BE1640" s="11">
        <f t="shared" si="904"/>
        <v>1</v>
      </c>
      <c r="BF1640" s="15" t="str">
        <f t="shared" si="915"/>
        <v>EN 10219-97</v>
      </c>
      <c r="BG1640" s="42">
        <v>17.709599999999998</v>
      </c>
      <c r="BH1640" s="17">
        <f t="shared" si="916"/>
        <v>100</v>
      </c>
      <c r="BI1640" s="17">
        <f t="shared" si="917"/>
        <v>100</v>
      </c>
      <c r="BK1640" s="17">
        <f t="shared" si="918"/>
        <v>6</v>
      </c>
      <c r="BM1640" s="17">
        <f t="shared" si="919"/>
        <v>6</v>
      </c>
      <c r="BX1640" s="18">
        <f t="shared" si="920"/>
        <v>2163.2920065876979</v>
      </c>
      <c r="BY1640" s="42">
        <v>0.4</v>
      </c>
      <c r="BZ1640" s="43">
        <f t="shared" si="921"/>
        <v>23.554570468327189</v>
      </c>
      <c r="CA1640" s="18">
        <f t="shared" si="922"/>
        <v>3114741.7978090821</v>
      </c>
      <c r="CB1640" s="18">
        <f t="shared" si="923"/>
        <v>62294.83595618164</v>
      </c>
      <c r="CC1640" s="18">
        <f t="shared" si="924"/>
        <v>75101.096250332514</v>
      </c>
      <c r="CD1640" s="25">
        <f t="shared" si="925"/>
        <v>1.2055749902473269</v>
      </c>
      <c r="CE1640" s="26">
        <f t="shared" si="926"/>
        <v>37.944903497111255</v>
      </c>
      <c r="CF1640" s="18">
        <f t="shared" si="927"/>
        <v>1251.2920065876976</v>
      </c>
      <c r="CZ1640" s="18">
        <f t="shared" si="928"/>
        <v>4983504</v>
      </c>
      <c r="DC1640" s="18">
        <f t="shared" si="929"/>
        <v>17532.938009881545</v>
      </c>
      <c r="DD1640" s="17">
        <f t="shared" si="930"/>
        <v>1</v>
      </c>
      <c r="DE1640" s="17">
        <f t="shared" si="931"/>
        <v>1</v>
      </c>
      <c r="DF1640" s="17">
        <f t="shared" si="932"/>
        <v>1</v>
      </c>
      <c r="DG1640" s="17">
        <f t="shared" si="933"/>
        <v>1</v>
      </c>
      <c r="DH1640" s="17">
        <f t="shared" si="934"/>
        <v>1</v>
      </c>
      <c r="DI1640" s="17">
        <f t="shared" si="935"/>
        <v>1</v>
      </c>
      <c r="DJ1640" s="20" t="s">
        <v>1713</v>
      </c>
    </row>
    <row r="1641" spans="1:114" x14ac:dyDescent="0.2">
      <c r="A1641" s="15" t="s">
        <v>105</v>
      </c>
      <c r="B1641" s="10" t="s">
        <v>1738</v>
      </c>
      <c r="C1641" s="11">
        <f t="shared" si="913"/>
        <v>23.110399999999998</v>
      </c>
      <c r="D1641" s="11">
        <f t="shared" si="911"/>
        <v>100</v>
      </c>
      <c r="E1641" s="11">
        <f t="shared" si="911"/>
        <v>100</v>
      </c>
      <c r="F1641" s="11">
        <f t="shared" si="911"/>
        <v>0</v>
      </c>
      <c r="G1641" s="11">
        <f t="shared" si="911"/>
        <v>8</v>
      </c>
      <c r="H1641" s="11">
        <f t="shared" si="911"/>
        <v>0</v>
      </c>
      <c r="I1641" s="11">
        <f t="shared" si="911"/>
        <v>8</v>
      </c>
      <c r="J1641" s="11">
        <f t="shared" si="909"/>
        <v>0</v>
      </c>
      <c r="K1641" s="11">
        <f t="shared" si="909"/>
        <v>0</v>
      </c>
      <c r="L1641" s="11">
        <f t="shared" si="909"/>
        <v>0</v>
      </c>
      <c r="M1641" s="11">
        <f t="shared" si="909"/>
        <v>0</v>
      </c>
      <c r="N1641" s="11">
        <f t="shared" si="909"/>
        <v>0</v>
      </c>
      <c r="O1641" s="11">
        <f t="shared" si="909"/>
        <v>0</v>
      </c>
      <c r="P1641" s="11">
        <f t="shared" si="909"/>
        <v>0</v>
      </c>
      <c r="Q1641" s="11">
        <f t="shared" si="909"/>
        <v>0</v>
      </c>
      <c r="R1641" s="11">
        <f t="shared" si="940"/>
        <v>0</v>
      </c>
      <c r="S1641" s="11">
        <f t="shared" si="940"/>
        <v>0</v>
      </c>
      <c r="T1641" s="11">
        <f t="shared" si="940"/>
        <v>2779.1857894892401</v>
      </c>
      <c r="U1641" s="40">
        <f t="shared" si="914"/>
        <v>0.4</v>
      </c>
      <c r="V1641" s="11">
        <f t="shared" si="939"/>
        <v>18.334655497106393</v>
      </c>
      <c r="W1641" s="11">
        <f t="shared" si="939"/>
        <v>3797740.3024753672</v>
      </c>
      <c r="X1641" s="11">
        <f t="shared" si="939"/>
        <v>75954.806049507344</v>
      </c>
      <c r="Y1641" s="11">
        <f t="shared" si="939"/>
        <v>93830.983509300844</v>
      </c>
      <c r="Z1641" s="11">
        <f t="shared" si="939"/>
        <v>1.2353528155695876</v>
      </c>
      <c r="AA1641" s="11">
        <f t="shared" si="938"/>
        <v>36.966117658265638</v>
      </c>
      <c r="AB1641" s="11">
        <f t="shared" si="938"/>
        <v>1691.1857894892403</v>
      </c>
      <c r="AC1641" s="11">
        <f t="shared" si="938"/>
        <v>0</v>
      </c>
      <c r="AD1641" s="11">
        <f t="shared" si="938"/>
        <v>0</v>
      </c>
      <c r="AE1641" s="11">
        <f t="shared" si="938"/>
        <v>0</v>
      </c>
      <c r="AF1641" s="11">
        <f t="shared" si="938"/>
        <v>0</v>
      </c>
      <c r="AG1641" s="11">
        <f t="shared" si="938"/>
        <v>0</v>
      </c>
      <c r="AH1641" s="11">
        <f t="shared" si="938"/>
        <v>0</v>
      </c>
      <c r="AI1641" s="11">
        <f t="shared" si="938"/>
        <v>0</v>
      </c>
      <c r="AJ1641" s="11">
        <f t="shared" si="938"/>
        <v>0</v>
      </c>
      <c r="AK1641" s="11">
        <f t="shared" si="937"/>
        <v>0</v>
      </c>
      <c r="AL1641" s="11">
        <f t="shared" si="937"/>
        <v>0</v>
      </c>
      <c r="AM1641" s="11">
        <f t="shared" si="936"/>
        <v>0</v>
      </c>
      <c r="AN1641" s="11">
        <f t="shared" si="936"/>
        <v>0</v>
      </c>
      <c r="AO1641" s="11">
        <f t="shared" si="936"/>
        <v>0</v>
      </c>
      <c r="AP1641" s="11">
        <f t="shared" si="936"/>
        <v>0</v>
      </c>
      <c r="AQ1641" s="11">
        <f t="shared" si="936"/>
        <v>0</v>
      </c>
      <c r="AR1641" s="11">
        <f t="shared" si="936"/>
        <v>0</v>
      </c>
      <c r="AS1641" s="11">
        <f t="shared" si="936"/>
        <v>0</v>
      </c>
      <c r="AT1641" s="11">
        <f t="shared" si="936"/>
        <v>0</v>
      </c>
      <c r="AU1641" s="11">
        <f t="shared" si="936"/>
        <v>0</v>
      </c>
      <c r="AV1641" s="11">
        <f t="shared" si="907"/>
        <v>6229504</v>
      </c>
      <c r="AW1641" s="11">
        <f t="shared" si="907"/>
        <v>0</v>
      </c>
      <c r="AX1641" s="11">
        <f t="shared" si="907"/>
        <v>0</v>
      </c>
      <c r="AY1641" s="11">
        <f t="shared" si="907"/>
        <v>16680.778684233861</v>
      </c>
      <c r="AZ1641" s="11">
        <f t="shared" si="906"/>
        <v>1</v>
      </c>
      <c r="BA1641" s="11">
        <f t="shared" si="904"/>
        <v>1</v>
      </c>
      <c r="BB1641" s="11">
        <f t="shared" si="904"/>
        <v>1</v>
      </c>
      <c r="BC1641" s="11">
        <f t="shared" si="904"/>
        <v>1</v>
      </c>
      <c r="BD1641" s="11">
        <f t="shared" si="904"/>
        <v>1</v>
      </c>
      <c r="BE1641" s="11">
        <f t="shared" si="904"/>
        <v>1</v>
      </c>
      <c r="BF1641" s="15" t="str">
        <f t="shared" si="915"/>
        <v>EN 10219-97</v>
      </c>
      <c r="BG1641" s="42">
        <v>23.110399999999998</v>
      </c>
      <c r="BH1641" s="17">
        <f t="shared" si="916"/>
        <v>100</v>
      </c>
      <c r="BI1641" s="17">
        <f t="shared" si="917"/>
        <v>100</v>
      </c>
      <c r="BK1641" s="17">
        <f t="shared" si="918"/>
        <v>8</v>
      </c>
      <c r="BM1641" s="17">
        <f t="shared" si="919"/>
        <v>8</v>
      </c>
      <c r="BX1641" s="18">
        <f t="shared" si="920"/>
        <v>2779.1857894892401</v>
      </c>
      <c r="BY1641" s="42">
        <v>0.4</v>
      </c>
      <c r="BZ1641" s="43">
        <f t="shared" si="921"/>
        <v>18.334655497106393</v>
      </c>
      <c r="CA1641" s="18">
        <f t="shared" si="922"/>
        <v>3797740.3024753672</v>
      </c>
      <c r="CB1641" s="18">
        <f t="shared" si="923"/>
        <v>75954.806049507344</v>
      </c>
      <c r="CC1641" s="18">
        <f t="shared" si="924"/>
        <v>93830.983509300844</v>
      </c>
      <c r="CD1641" s="25">
        <f t="shared" si="925"/>
        <v>1.2353528155695876</v>
      </c>
      <c r="CE1641" s="26">
        <f t="shared" si="926"/>
        <v>36.966117658265638</v>
      </c>
      <c r="CF1641" s="18">
        <f t="shared" si="927"/>
        <v>1691.1857894892403</v>
      </c>
      <c r="CZ1641" s="18">
        <f t="shared" si="928"/>
        <v>6229504</v>
      </c>
      <c r="DC1641" s="18">
        <f t="shared" si="929"/>
        <v>16680.778684233861</v>
      </c>
      <c r="DD1641" s="17">
        <f t="shared" si="930"/>
        <v>1</v>
      </c>
      <c r="DE1641" s="17">
        <f t="shared" si="931"/>
        <v>1</v>
      </c>
      <c r="DF1641" s="17">
        <f t="shared" si="932"/>
        <v>1</v>
      </c>
      <c r="DG1641" s="17">
        <f t="shared" si="933"/>
        <v>1</v>
      </c>
      <c r="DH1641" s="17">
        <f t="shared" si="934"/>
        <v>1</v>
      </c>
      <c r="DI1641" s="17">
        <f t="shared" si="935"/>
        <v>1</v>
      </c>
      <c r="DJ1641" s="20" t="s">
        <v>1713</v>
      </c>
    </row>
    <row r="1642" spans="1:114" x14ac:dyDescent="0.2">
      <c r="A1642" s="15" t="s">
        <v>105</v>
      </c>
      <c r="B1642" s="10" t="s">
        <v>1739</v>
      </c>
      <c r="C1642" s="11">
        <f t="shared" si="913"/>
        <v>13.313599999999999</v>
      </c>
      <c r="D1642" s="11">
        <f t="shared" si="911"/>
        <v>110</v>
      </c>
      <c r="E1642" s="11">
        <f t="shared" si="911"/>
        <v>110</v>
      </c>
      <c r="F1642" s="11">
        <f t="shared" si="911"/>
        <v>0</v>
      </c>
      <c r="G1642" s="11">
        <f t="shared" si="911"/>
        <v>4</v>
      </c>
      <c r="H1642" s="11">
        <f t="shared" si="911"/>
        <v>0</v>
      </c>
      <c r="I1642" s="11">
        <f t="shared" si="911"/>
        <v>4</v>
      </c>
      <c r="J1642" s="11">
        <f t="shared" si="909"/>
        <v>0</v>
      </c>
      <c r="K1642" s="11">
        <f t="shared" si="909"/>
        <v>0</v>
      </c>
      <c r="L1642" s="11">
        <f t="shared" si="909"/>
        <v>0</v>
      </c>
      <c r="M1642" s="11">
        <f t="shared" si="909"/>
        <v>0</v>
      </c>
      <c r="N1642" s="11">
        <f t="shared" si="909"/>
        <v>0</v>
      </c>
      <c r="O1642" s="11">
        <f t="shared" si="909"/>
        <v>0</v>
      </c>
      <c r="P1642" s="11">
        <f t="shared" si="909"/>
        <v>0</v>
      </c>
      <c r="Q1642" s="11">
        <f t="shared" si="909"/>
        <v>0</v>
      </c>
      <c r="R1642" s="11">
        <f t="shared" si="940"/>
        <v>0</v>
      </c>
      <c r="S1642" s="11">
        <f t="shared" si="940"/>
        <v>0</v>
      </c>
      <c r="T1642" s="11">
        <f t="shared" si="940"/>
        <v>1654.79644737231</v>
      </c>
      <c r="U1642" s="40">
        <f t="shared" si="914"/>
        <v>0.44</v>
      </c>
      <c r="V1642" s="11">
        <f t="shared" si="939"/>
        <v>33.871812755591399</v>
      </c>
      <c r="W1642" s="11">
        <f t="shared" si="939"/>
        <v>3059367.9478595457</v>
      </c>
      <c r="X1642" s="11">
        <f t="shared" si="939"/>
        <v>55624.871779264467</v>
      </c>
      <c r="Y1642" s="11">
        <f t="shared" si="939"/>
        <v>65212.766359831905</v>
      </c>
      <c r="Z1642" s="11">
        <f t="shared" si="939"/>
        <v>1.1723670414668994</v>
      </c>
      <c r="AA1642" s="11">
        <f t="shared" si="938"/>
        <v>42.997535751291977</v>
      </c>
      <c r="AB1642" s="11">
        <f t="shared" si="938"/>
        <v>902.79644737231001</v>
      </c>
      <c r="AC1642" s="11">
        <f t="shared" si="938"/>
        <v>0</v>
      </c>
      <c r="AD1642" s="11">
        <f t="shared" si="938"/>
        <v>0</v>
      </c>
      <c r="AE1642" s="11">
        <f t="shared" si="938"/>
        <v>0</v>
      </c>
      <c r="AF1642" s="11">
        <f t="shared" si="938"/>
        <v>0</v>
      </c>
      <c r="AG1642" s="11">
        <f t="shared" si="938"/>
        <v>0</v>
      </c>
      <c r="AH1642" s="11">
        <f t="shared" si="938"/>
        <v>0</v>
      </c>
      <c r="AI1642" s="11">
        <f t="shared" si="938"/>
        <v>0</v>
      </c>
      <c r="AJ1642" s="11">
        <f t="shared" si="938"/>
        <v>0</v>
      </c>
      <c r="AK1642" s="11">
        <f t="shared" si="937"/>
        <v>0</v>
      </c>
      <c r="AL1642" s="11">
        <f t="shared" si="937"/>
        <v>0</v>
      </c>
      <c r="AM1642" s="11">
        <f t="shared" si="936"/>
        <v>0</v>
      </c>
      <c r="AN1642" s="11">
        <f t="shared" si="936"/>
        <v>0</v>
      </c>
      <c r="AO1642" s="11">
        <f t="shared" si="936"/>
        <v>0</v>
      </c>
      <c r="AP1642" s="11">
        <f t="shared" si="936"/>
        <v>0</v>
      </c>
      <c r="AQ1642" s="11">
        <f t="shared" si="936"/>
        <v>0</v>
      </c>
      <c r="AR1642" s="11">
        <f t="shared" si="936"/>
        <v>0</v>
      </c>
      <c r="AS1642" s="11">
        <f t="shared" si="936"/>
        <v>0</v>
      </c>
      <c r="AT1642" s="11">
        <f t="shared" si="936"/>
        <v>0</v>
      </c>
      <c r="AU1642" s="11">
        <f t="shared" si="936"/>
        <v>0</v>
      </c>
      <c r="AV1642" s="11">
        <f t="shared" si="907"/>
        <v>4764064</v>
      </c>
      <c r="AW1642" s="11">
        <f t="shared" si="907"/>
        <v>0</v>
      </c>
      <c r="AX1642" s="11">
        <f t="shared" si="907"/>
        <v>0</v>
      </c>
      <c r="AY1642" s="11">
        <f t="shared" si="907"/>
        <v>22410.194671058463</v>
      </c>
      <c r="AZ1642" s="11">
        <f t="shared" si="906"/>
        <v>1</v>
      </c>
      <c r="BA1642" s="11">
        <f t="shared" si="904"/>
        <v>1</v>
      </c>
      <c r="BB1642" s="11">
        <f t="shared" si="904"/>
        <v>1</v>
      </c>
      <c r="BC1642" s="11">
        <f t="shared" si="904"/>
        <v>1</v>
      </c>
      <c r="BD1642" s="11">
        <f t="shared" si="904"/>
        <v>1</v>
      </c>
      <c r="BE1642" s="11">
        <f t="shared" si="904"/>
        <v>2</v>
      </c>
      <c r="BF1642" s="15" t="str">
        <f t="shared" si="915"/>
        <v>EN 10219-97</v>
      </c>
      <c r="BG1642" s="42">
        <v>13.313599999999999</v>
      </c>
      <c r="BH1642" s="17">
        <f t="shared" si="916"/>
        <v>110</v>
      </c>
      <c r="BI1642" s="17">
        <f t="shared" si="917"/>
        <v>110</v>
      </c>
      <c r="BK1642" s="17">
        <f t="shared" si="918"/>
        <v>4</v>
      </c>
      <c r="BM1642" s="17">
        <f t="shared" si="919"/>
        <v>4</v>
      </c>
      <c r="BX1642" s="18">
        <f t="shared" si="920"/>
        <v>1654.79644737231</v>
      </c>
      <c r="BY1642" s="42">
        <v>0.44</v>
      </c>
      <c r="BZ1642" s="43">
        <f t="shared" si="921"/>
        <v>33.871812755591399</v>
      </c>
      <c r="CA1642" s="18">
        <f t="shared" si="922"/>
        <v>3059367.9478595457</v>
      </c>
      <c r="CB1642" s="18">
        <f t="shared" si="923"/>
        <v>55624.871779264467</v>
      </c>
      <c r="CC1642" s="18">
        <f t="shared" si="924"/>
        <v>65212.766359831905</v>
      </c>
      <c r="CD1642" s="25">
        <f t="shared" si="925"/>
        <v>1.1723670414668994</v>
      </c>
      <c r="CE1642" s="26">
        <f t="shared" si="926"/>
        <v>42.997535751291977</v>
      </c>
      <c r="CF1642" s="18">
        <f t="shared" si="927"/>
        <v>902.79644737231001</v>
      </c>
      <c r="CZ1642" s="18">
        <f t="shared" si="928"/>
        <v>4764064</v>
      </c>
      <c r="DC1642" s="18">
        <f t="shared" si="929"/>
        <v>22410.194671058463</v>
      </c>
      <c r="DD1642" s="17">
        <f t="shared" si="930"/>
        <v>1</v>
      </c>
      <c r="DE1642" s="17">
        <f t="shared" si="931"/>
        <v>1</v>
      </c>
      <c r="DF1642" s="17">
        <f t="shared" si="932"/>
        <v>1</v>
      </c>
      <c r="DG1642" s="17">
        <f t="shared" si="933"/>
        <v>1</v>
      </c>
      <c r="DH1642" s="17">
        <f t="shared" si="934"/>
        <v>1</v>
      </c>
      <c r="DI1642" s="17">
        <f t="shared" si="935"/>
        <v>2</v>
      </c>
      <c r="DJ1642" s="20" t="s">
        <v>1713</v>
      </c>
    </row>
    <row r="1643" spans="1:114" x14ac:dyDescent="0.2">
      <c r="A1643" s="15" t="s">
        <v>105</v>
      </c>
      <c r="B1643" s="10" t="s">
        <v>1740</v>
      </c>
      <c r="C1643" s="11">
        <f t="shared" si="913"/>
        <v>19.593599999999999</v>
      </c>
      <c r="D1643" s="11">
        <f t="shared" si="911"/>
        <v>110</v>
      </c>
      <c r="E1643" s="11">
        <f t="shared" si="911"/>
        <v>110</v>
      </c>
      <c r="F1643" s="11">
        <f t="shared" si="911"/>
        <v>0</v>
      </c>
      <c r="G1643" s="11">
        <f t="shared" si="911"/>
        <v>6</v>
      </c>
      <c r="H1643" s="11">
        <f t="shared" si="911"/>
        <v>0</v>
      </c>
      <c r="I1643" s="11">
        <f t="shared" si="911"/>
        <v>6</v>
      </c>
      <c r="J1643" s="11">
        <f t="shared" si="909"/>
        <v>0</v>
      </c>
      <c r="K1643" s="11">
        <f t="shared" si="909"/>
        <v>0</v>
      </c>
      <c r="L1643" s="11">
        <f t="shared" si="909"/>
        <v>0</v>
      </c>
      <c r="M1643" s="11">
        <f t="shared" si="909"/>
        <v>0</v>
      </c>
      <c r="N1643" s="11">
        <f t="shared" si="909"/>
        <v>0</v>
      </c>
      <c r="O1643" s="11">
        <f t="shared" si="909"/>
        <v>0</v>
      </c>
      <c r="P1643" s="11">
        <f t="shared" si="909"/>
        <v>0</v>
      </c>
      <c r="Q1643" s="11">
        <f t="shared" si="909"/>
        <v>0</v>
      </c>
      <c r="R1643" s="11">
        <f t="shared" si="940"/>
        <v>0</v>
      </c>
      <c r="S1643" s="11">
        <f t="shared" si="940"/>
        <v>0</v>
      </c>
      <c r="T1643" s="11">
        <f t="shared" si="940"/>
        <v>2403.2920065876979</v>
      </c>
      <c r="U1643" s="40">
        <f t="shared" si="914"/>
        <v>0.44</v>
      </c>
      <c r="V1643" s="11">
        <f t="shared" si="939"/>
        <v>23.322573894628984</v>
      </c>
      <c r="W1643" s="11">
        <f t="shared" si="939"/>
        <v>4245675.0604770994</v>
      </c>
      <c r="X1643" s="11">
        <f t="shared" si="939"/>
        <v>77194.092008674532</v>
      </c>
      <c r="Y1643" s="11">
        <f t="shared" si="939"/>
        <v>92457.556283270998</v>
      </c>
      <c r="Z1643" s="11">
        <f t="shared" si="939"/>
        <v>1.1977283996407557</v>
      </c>
      <c r="AA1643" s="11">
        <f t="shared" si="938"/>
        <v>42.03103701959963</v>
      </c>
      <c r="AB1643" s="11">
        <f t="shared" si="938"/>
        <v>1371.2920065876976</v>
      </c>
      <c r="AC1643" s="11">
        <f t="shared" si="938"/>
        <v>0</v>
      </c>
      <c r="AD1643" s="11">
        <f t="shared" si="938"/>
        <v>0</v>
      </c>
      <c r="AE1643" s="11">
        <f t="shared" si="938"/>
        <v>0</v>
      </c>
      <c r="AF1643" s="11">
        <f t="shared" si="938"/>
        <v>0</v>
      </c>
      <c r="AG1643" s="11">
        <f t="shared" si="938"/>
        <v>0</v>
      </c>
      <c r="AH1643" s="11">
        <f t="shared" si="938"/>
        <v>0</v>
      </c>
      <c r="AI1643" s="11">
        <f t="shared" si="938"/>
        <v>0</v>
      </c>
      <c r="AJ1643" s="11">
        <f t="shared" si="938"/>
        <v>0</v>
      </c>
      <c r="AK1643" s="11">
        <f t="shared" si="937"/>
        <v>0</v>
      </c>
      <c r="AL1643" s="11">
        <f t="shared" si="937"/>
        <v>0</v>
      </c>
      <c r="AM1643" s="11">
        <f t="shared" si="936"/>
        <v>0</v>
      </c>
      <c r="AN1643" s="11">
        <f t="shared" si="936"/>
        <v>0</v>
      </c>
      <c r="AO1643" s="11">
        <f t="shared" si="936"/>
        <v>0</v>
      </c>
      <c r="AP1643" s="11">
        <f t="shared" si="936"/>
        <v>0</v>
      </c>
      <c r="AQ1643" s="11">
        <f t="shared" si="936"/>
        <v>0</v>
      </c>
      <c r="AR1643" s="11">
        <f t="shared" si="936"/>
        <v>0</v>
      </c>
      <c r="AS1643" s="11">
        <f t="shared" si="936"/>
        <v>0</v>
      </c>
      <c r="AT1643" s="11">
        <f t="shared" si="936"/>
        <v>0</v>
      </c>
      <c r="AU1643" s="11">
        <f t="shared" si="936"/>
        <v>0</v>
      </c>
      <c r="AV1643" s="11">
        <f t="shared" si="907"/>
        <v>6749184</v>
      </c>
      <c r="AW1643" s="11">
        <f t="shared" si="907"/>
        <v>0</v>
      </c>
      <c r="AX1643" s="11">
        <f t="shared" si="907"/>
        <v>0</v>
      </c>
      <c r="AY1643" s="11">
        <f t="shared" si="907"/>
        <v>21492.938009881545</v>
      </c>
      <c r="AZ1643" s="11">
        <f t="shared" si="906"/>
        <v>1</v>
      </c>
      <c r="BA1643" s="11">
        <f t="shared" si="904"/>
        <v>1</v>
      </c>
      <c r="BB1643" s="11">
        <f t="shared" si="904"/>
        <v>1</v>
      </c>
      <c r="BC1643" s="11">
        <f t="shared" si="904"/>
        <v>1</v>
      </c>
      <c r="BD1643" s="11">
        <f t="shared" si="904"/>
        <v>1</v>
      </c>
      <c r="BE1643" s="11">
        <f t="shared" si="904"/>
        <v>1</v>
      </c>
      <c r="BF1643" s="15" t="str">
        <f t="shared" si="915"/>
        <v>EN 10219-97</v>
      </c>
      <c r="BG1643" s="42">
        <v>19.593599999999999</v>
      </c>
      <c r="BH1643" s="17">
        <f t="shared" si="916"/>
        <v>110</v>
      </c>
      <c r="BI1643" s="17">
        <f t="shared" si="917"/>
        <v>110</v>
      </c>
      <c r="BK1643" s="17">
        <f t="shared" si="918"/>
        <v>6</v>
      </c>
      <c r="BM1643" s="17">
        <f t="shared" si="919"/>
        <v>6</v>
      </c>
      <c r="BX1643" s="18">
        <f t="shared" si="920"/>
        <v>2403.2920065876979</v>
      </c>
      <c r="BY1643" s="42">
        <v>0.44</v>
      </c>
      <c r="BZ1643" s="43">
        <f t="shared" si="921"/>
        <v>23.322573894628984</v>
      </c>
      <c r="CA1643" s="18">
        <f t="shared" si="922"/>
        <v>4245675.0604770994</v>
      </c>
      <c r="CB1643" s="18">
        <f t="shared" si="923"/>
        <v>77194.092008674532</v>
      </c>
      <c r="CC1643" s="18">
        <f t="shared" si="924"/>
        <v>92457.556283270998</v>
      </c>
      <c r="CD1643" s="25">
        <f t="shared" si="925"/>
        <v>1.1977283996407557</v>
      </c>
      <c r="CE1643" s="26">
        <f t="shared" si="926"/>
        <v>42.03103701959963</v>
      </c>
      <c r="CF1643" s="18">
        <f t="shared" si="927"/>
        <v>1371.2920065876976</v>
      </c>
      <c r="CZ1643" s="18">
        <f t="shared" si="928"/>
        <v>6749184</v>
      </c>
      <c r="DC1643" s="18">
        <f t="shared" si="929"/>
        <v>21492.938009881545</v>
      </c>
      <c r="DD1643" s="17">
        <f t="shared" si="930"/>
        <v>1</v>
      </c>
      <c r="DE1643" s="17">
        <f t="shared" si="931"/>
        <v>1</v>
      </c>
      <c r="DF1643" s="17">
        <f t="shared" si="932"/>
        <v>1</v>
      </c>
      <c r="DG1643" s="17">
        <f t="shared" si="933"/>
        <v>1</v>
      </c>
      <c r="DH1643" s="17">
        <f t="shared" si="934"/>
        <v>1</v>
      </c>
      <c r="DI1643" s="17">
        <f t="shared" si="935"/>
        <v>1</v>
      </c>
      <c r="DJ1643" s="20" t="s">
        <v>1713</v>
      </c>
    </row>
    <row r="1644" spans="1:114" x14ac:dyDescent="0.2">
      <c r="A1644" s="15" t="s">
        <v>105</v>
      </c>
      <c r="B1644" s="10" t="s">
        <v>1741</v>
      </c>
      <c r="C1644" s="11">
        <f t="shared" si="913"/>
        <v>25.622399999999999</v>
      </c>
      <c r="D1644" s="11">
        <f t="shared" si="911"/>
        <v>110</v>
      </c>
      <c r="E1644" s="11">
        <f t="shared" si="911"/>
        <v>110</v>
      </c>
      <c r="F1644" s="11">
        <f t="shared" si="911"/>
        <v>0</v>
      </c>
      <c r="G1644" s="11">
        <f t="shared" si="911"/>
        <v>8</v>
      </c>
      <c r="H1644" s="11">
        <f t="shared" si="911"/>
        <v>0</v>
      </c>
      <c r="I1644" s="11">
        <f t="shared" si="911"/>
        <v>8</v>
      </c>
      <c r="J1644" s="11">
        <f t="shared" si="909"/>
        <v>0</v>
      </c>
      <c r="K1644" s="11">
        <f t="shared" si="909"/>
        <v>0</v>
      </c>
      <c r="L1644" s="11">
        <f t="shared" si="909"/>
        <v>0</v>
      </c>
      <c r="M1644" s="11">
        <f t="shared" si="909"/>
        <v>0</v>
      </c>
      <c r="N1644" s="11">
        <f t="shared" si="909"/>
        <v>0</v>
      </c>
      <c r="O1644" s="11">
        <f t="shared" si="909"/>
        <v>0</v>
      </c>
      <c r="P1644" s="11">
        <f t="shared" si="909"/>
        <v>0</v>
      </c>
      <c r="Q1644" s="11">
        <f t="shared" si="909"/>
        <v>0</v>
      </c>
      <c r="R1644" s="11">
        <f t="shared" si="940"/>
        <v>0</v>
      </c>
      <c r="S1644" s="11">
        <f t="shared" si="940"/>
        <v>0</v>
      </c>
      <c r="T1644" s="11">
        <f t="shared" si="940"/>
        <v>3099.1857894892401</v>
      </c>
      <c r="U1644" s="40">
        <f t="shared" si="914"/>
        <v>0.44</v>
      </c>
      <c r="V1644" s="11">
        <f t="shared" si="939"/>
        <v>18.085703543203905</v>
      </c>
      <c r="W1644" s="11">
        <f t="shared" si="939"/>
        <v>5223876.4489722736</v>
      </c>
      <c r="X1644" s="11">
        <f t="shared" si="939"/>
        <v>94979.571799495883</v>
      </c>
      <c r="Y1644" s="11">
        <f t="shared" si="939"/>
        <v>116286.91245674703</v>
      </c>
      <c r="Z1644" s="11">
        <f t="shared" si="939"/>
        <v>1.2243360361976725</v>
      </c>
      <c r="AA1644" s="11">
        <f t="shared" si="938"/>
        <v>41.055622588561391</v>
      </c>
      <c r="AB1644" s="11">
        <f t="shared" si="938"/>
        <v>1851.1857894892403</v>
      </c>
      <c r="AC1644" s="11">
        <f t="shared" si="938"/>
        <v>0</v>
      </c>
      <c r="AD1644" s="11">
        <f t="shared" si="938"/>
        <v>0</v>
      </c>
      <c r="AE1644" s="11">
        <f t="shared" si="938"/>
        <v>0</v>
      </c>
      <c r="AF1644" s="11">
        <f t="shared" si="938"/>
        <v>0</v>
      </c>
      <c r="AG1644" s="11">
        <f t="shared" si="938"/>
        <v>0</v>
      </c>
      <c r="AH1644" s="11">
        <f t="shared" si="938"/>
        <v>0</v>
      </c>
      <c r="AI1644" s="11">
        <f t="shared" si="938"/>
        <v>0</v>
      </c>
      <c r="AJ1644" s="11">
        <f t="shared" si="938"/>
        <v>0</v>
      </c>
      <c r="AK1644" s="11">
        <f t="shared" si="937"/>
        <v>0</v>
      </c>
      <c r="AL1644" s="11">
        <f t="shared" si="937"/>
        <v>0</v>
      </c>
      <c r="AM1644" s="11">
        <f t="shared" si="936"/>
        <v>0</v>
      </c>
      <c r="AN1644" s="11">
        <f t="shared" si="936"/>
        <v>0</v>
      </c>
      <c r="AO1644" s="11">
        <f t="shared" si="936"/>
        <v>0</v>
      </c>
      <c r="AP1644" s="11">
        <f t="shared" si="936"/>
        <v>0</v>
      </c>
      <c r="AQ1644" s="11">
        <f t="shared" si="936"/>
        <v>0</v>
      </c>
      <c r="AR1644" s="11">
        <f t="shared" si="936"/>
        <v>0</v>
      </c>
      <c r="AS1644" s="11">
        <f t="shared" si="936"/>
        <v>0</v>
      </c>
      <c r="AT1644" s="11">
        <f t="shared" si="936"/>
        <v>0</v>
      </c>
      <c r="AU1644" s="11">
        <f t="shared" si="936"/>
        <v>0</v>
      </c>
      <c r="AV1644" s="11">
        <f t="shared" si="907"/>
        <v>8489664</v>
      </c>
      <c r="AW1644" s="11">
        <f t="shared" si="907"/>
        <v>0</v>
      </c>
      <c r="AX1644" s="11">
        <f t="shared" si="907"/>
        <v>0</v>
      </c>
      <c r="AY1644" s="11">
        <f t="shared" si="907"/>
        <v>20560.778684233861</v>
      </c>
      <c r="AZ1644" s="11">
        <f t="shared" si="906"/>
        <v>1</v>
      </c>
      <c r="BA1644" s="11">
        <f t="shared" si="904"/>
        <v>1</v>
      </c>
      <c r="BB1644" s="11">
        <f t="shared" si="904"/>
        <v>1</v>
      </c>
      <c r="BC1644" s="11">
        <f t="shared" si="904"/>
        <v>1</v>
      </c>
      <c r="BD1644" s="11">
        <f t="shared" si="904"/>
        <v>1</v>
      </c>
      <c r="BE1644" s="11">
        <f t="shared" si="904"/>
        <v>1</v>
      </c>
      <c r="BF1644" s="15" t="str">
        <f t="shared" si="915"/>
        <v>EN 10219-97</v>
      </c>
      <c r="BG1644" s="42">
        <v>25.622399999999999</v>
      </c>
      <c r="BH1644" s="17">
        <f t="shared" si="916"/>
        <v>110</v>
      </c>
      <c r="BI1644" s="17">
        <f t="shared" si="917"/>
        <v>110</v>
      </c>
      <c r="BK1644" s="17">
        <f t="shared" si="918"/>
        <v>8</v>
      </c>
      <c r="BM1644" s="17">
        <f t="shared" si="919"/>
        <v>8</v>
      </c>
      <c r="BX1644" s="18">
        <f t="shared" si="920"/>
        <v>3099.1857894892401</v>
      </c>
      <c r="BY1644" s="42">
        <v>0.44</v>
      </c>
      <c r="BZ1644" s="43">
        <f t="shared" si="921"/>
        <v>18.085703543203905</v>
      </c>
      <c r="CA1644" s="18">
        <f t="shared" si="922"/>
        <v>5223876.4489722736</v>
      </c>
      <c r="CB1644" s="18">
        <f t="shared" si="923"/>
        <v>94979.571799495883</v>
      </c>
      <c r="CC1644" s="18">
        <f t="shared" si="924"/>
        <v>116286.91245674703</v>
      </c>
      <c r="CD1644" s="25">
        <f t="shared" si="925"/>
        <v>1.2243360361976725</v>
      </c>
      <c r="CE1644" s="26">
        <f t="shared" si="926"/>
        <v>41.055622588561391</v>
      </c>
      <c r="CF1644" s="18">
        <f t="shared" si="927"/>
        <v>1851.1857894892403</v>
      </c>
      <c r="CZ1644" s="18">
        <f t="shared" si="928"/>
        <v>8489664</v>
      </c>
      <c r="DC1644" s="18">
        <f t="shared" si="929"/>
        <v>20560.778684233861</v>
      </c>
      <c r="DD1644" s="17">
        <f t="shared" si="930"/>
        <v>1</v>
      </c>
      <c r="DE1644" s="17">
        <f t="shared" si="931"/>
        <v>1</v>
      </c>
      <c r="DF1644" s="17">
        <f t="shared" si="932"/>
        <v>1</v>
      </c>
      <c r="DG1644" s="17">
        <f t="shared" si="933"/>
        <v>1</v>
      </c>
      <c r="DH1644" s="17">
        <f t="shared" si="934"/>
        <v>1</v>
      </c>
      <c r="DI1644" s="17">
        <f t="shared" si="935"/>
        <v>1</v>
      </c>
      <c r="DJ1644" s="20" t="s">
        <v>1713</v>
      </c>
    </row>
    <row r="1645" spans="1:114" x14ac:dyDescent="0.2">
      <c r="A1645" s="15" t="s">
        <v>105</v>
      </c>
      <c r="B1645" s="10" t="s">
        <v>1742</v>
      </c>
      <c r="C1645" s="11">
        <f t="shared" si="913"/>
        <v>14.569599999999999</v>
      </c>
      <c r="D1645" s="11">
        <f t="shared" si="911"/>
        <v>120</v>
      </c>
      <c r="E1645" s="11">
        <f t="shared" si="911"/>
        <v>120</v>
      </c>
      <c r="F1645" s="11">
        <f t="shared" si="911"/>
        <v>0</v>
      </c>
      <c r="G1645" s="11">
        <f t="shared" si="911"/>
        <v>4</v>
      </c>
      <c r="H1645" s="11">
        <f t="shared" si="911"/>
        <v>0</v>
      </c>
      <c r="I1645" s="11">
        <f t="shared" si="911"/>
        <v>4</v>
      </c>
      <c r="J1645" s="11">
        <f t="shared" si="909"/>
        <v>0</v>
      </c>
      <c r="K1645" s="11">
        <f t="shared" si="909"/>
        <v>0</v>
      </c>
      <c r="L1645" s="11">
        <f t="shared" si="909"/>
        <v>0</v>
      </c>
      <c r="M1645" s="11">
        <f t="shared" si="909"/>
        <v>0</v>
      </c>
      <c r="N1645" s="11">
        <f t="shared" si="909"/>
        <v>0</v>
      </c>
      <c r="O1645" s="11">
        <f t="shared" si="909"/>
        <v>0</v>
      </c>
      <c r="P1645" s="11">
        <f t="shared" si="909"/>
        <v>0</v>
      </c>
      <c r="Q1645" s="11">
        <f t="shared" si="909"/>
        <v>0</v>
      </c>
      <c r="R1645" s="11">
        <f t="shared" si="940"/>
        <v>0</v>
      </c>
      <c r="S1645" s="11">
        <f t="shared" si="940"/>
        <v>0</v>
      </c>
      <c r="T1645" s="11">
        <f t="shared" si="940"/>
        <v>1814.79644737231</v>
      </c>
      <c r="U1645" s="40">
        <f t="shared" si="914"/>
        <v>0.48</v>
      </c>
      <c r="V1645" s="11">
        <f t="shared" si="939"/>
        <v>33.6933086373528</v>
      </c>
      <c r="W1645" s="11">
        <f t="shared" si="939"/>
        <v>4022758.8559755064</v>
      </c>
      <c r="X1645" s="11">
        <f t="shared" si="939"/>
        <v>67045.9809329251</v>
      </c>
      <c r="Y1645" s="11">
        <f t="shared" si="939"/>
        <v>78326.748596693462</v>
      </c>
      <c r="Z1645" s="11">
        <f t="shared" si="939"/>
        <v>1.1682541966990385</v>
      </c>
      <c r="AA1645" s="11">
        <f t="shared" si="938"/>
        <v>47.08125594181147</v>
      </c>
      <c r="AB1645" s="11">
        <f t="shared" si="938"/>
        <v>982.79644737231001</v>
      </c>
      <c r="AC1645" s="11">
        <f t="shared" si="938"/>
        <v>0</v>
      </c>
      <c r="AD1645" s="11">
        <f t="shared" si="938"/>
        <v>0</v>
      </c>
      <c r="AE1645" s="11">
        <f t="shared" si="938"/>
        <v>0</v>
      </c>
      <c r="AF1645" s="11">
        <f t="shared" si="938"/>
        <v>0</v>
      </c>
      <c r="AG1645" s="11">
        <f t="shared" si="938"/>
        <v>0</v>
      </c>
      <c r="AH1645" s="11">
        <f t="shared" si="938"/>
        <v>0</v>
      </c>
      <c r="AI1645" s="11">
        <f t="shared" si="938"/>
        <v>0</v>
      </c>
      <c r="AJ1645" s="11">
        <f t="shared" si="938"/>
        <v>0</v>
      </c>
      <c r="AK1645" s="11">
        <f t="shared" si="937"/>
        <v>0</v>
      </c>
      <c r="AL1645" s="11">
        <f t="shared" si="937"/>
        <v>0</v>
      </c>
      <c r="AM1645" s="11">
        <f t="shared" si="936"/>
        <v>0</v>
      </c>
      <c r="AN1645" s="11">
        <f t="shared" si="936"/>
        <v>0</v>
      </c>
      <c r="AO1645" s="11">
        <f t="shared" si="936"/>
        <v>0</v>
      </c>
      <c r="AP1645" s="11">
        <f t="shared" si="936"/>
        <v>0</v>
      </c>
      <c r="AQ1645" s="11">
        <f t="shared" si="936"/>
        <v>0</v>
      </c>
      <c r="AR1645" s="11">
        <f t="shared" si="936"/>
        <v>0</v>
      </c>
      <c r="AS1645" s="11">
        <f t="shared" si="936"/>
        <v>0</v>
      </c>
      <c r="AT1645" s="11">
        <f t="shared" si="936"/>
        <v>0</v>
      </c>
      <c r="AU1645" s="11">
        <f t="shared" si="936"/>
        <v>0</v>
      </c>
      <c r="AV1645" s="11">
        <f t="shared" si="907"/>
        <v>6243584</v>
      </c>
      <c r="AW1645" s="11">
        <f t="shared" si="907"/>
        <v>0</v>
      </c>
      <c r="AX1645" s="11">
        <f t="shared" si="907"/>
        <v>0</v>
      </c>
      <c r="AY1645" s="11">
        <f t="shared" si="907"/>
        <v>26850.194671058463</v>
      </c>
      <c r="AZ1645" s="11">
        <f t="shared" si="906"/>
        <v>1</v>
      </c>
      <c r="BA1645" s="11">
        <f t="shared" si="904"/>
        <v>1</v>
      </c>
      <c r="BB1645" s="11">
        <f t="shared" si="904"/>
        <v>1</v>
      </c>
      <c r="BC1645" s="11">
        <f t="shared" si="904"/>
        <v>1</v>
      </c>
      <c r="BD1645" s="11">
        <f t="shared" si="904"/>
        <v>1</v>
      </c>
      <c r="BE1645" s="11">
        <f t="shared" si="904"/>
        <v>2</v>
      </c>
      <c r="BF1645" s="15" t="str">
        <f t="shared" si="915"/>
        <v>EN 10219-97</v>
      </c>
      <c r="BG1645" s="42">
        <v>14.569599999999999</v>
      </c>
      <c r="BH1645" s="17">
        <f t="shared" si="916"/>
        <v>120</v>
      </c>
      <c r="BI1645" s="17">
        <f t="shared" si="917"/>
        <v>120</v>
      </c>
      <c r="BK1645" s="17">
        <f t="shared" si="918"/>
        <v>4</v>
      </c>
      <c r="BM1645" s="17">
        <f t="shared" si="919"/>
        <v>4</v>
      </c>
      <c r="BX1645" s="18">
        <f t="shared" si="920"/>
        <v>1814.79644737231</v>
      </c>
      <c r="BY1645" s="42">
        <v>0.48</v>
      </c>
      <c r="BZ1645" s="43">
        <f t="shared" si="921"/>
        <v>33.6933086373528</v>
      </c>
      <c r="CA1645" s="18">
        <f t="shared" si="922"/>
        <v>4022758.8559755064</v>
      </c>
      <c r="CB1645" s="18">
        <f t="shared" si="923"/>
        <v>67045.9809329251</v>
      </c>
      <c r="CC1645" s="18">
        <f t="shared" si="924"/>
        <v>78326.748596693462</v>
      </c>
      <c r="CD1645" s="25">
        <f t="shared" si="925"/>
        <v>1.1682541966990385</v>
      </c>
      <c r="CE1645" s="26">
        <f t="shared" si="926"/>
        <v>47.08125594181147</v>
      </c>
      <c r="CF1645" s="18">
        <f t="shared" si="927"/>
        <v>982.79644737231001</v>
      </c>
      <c r="CZ1645" s="18">
        <f t="shared" si="928"/>
        <v>6243584</v>
      </c>
      <c r="DC1645" s="18">
        <f t="shared" si="929"/>
        <v>26850.194671058463</v>
      </c>
      <c r="DD1645" s="17">
        <f t="shared" si="930"/>
        <v>1</v>
      </c>
      <c r="DE1645" s="17">
        <f t="shared" si="931"/>
        <v>1</v>
      </c>
      <c r="DF1645" s="17">
        <f t="shared" si="932"/>
        <v>1</v>
      </c>
      <c r="DG1645" s="17">
        <f t="shared" si="933"/>
        <v>1</v>
      </c>
      <c r="DH1645" s="17">
        <f t="shared" si="934"/>
        <v>1</v>
      </c>
      <c r="DI1645" s="17">
        <f t="shared" si="935"/>
        <v>2</v>
      </c>
      <c r="DJ1645" s="20" t="s">
        <v>1713</v>
      </c>
    </row>
    <row r="1646" spans="1:114" x14ac:dyDescent="0.2">
      <c r="A1646" s="15" t="s">
        <v>105</v>
      </c>
      <c r="B1646" s="10" t="s">
        <v>1743</v>
      </c>
      <c r="C1646" s="11">
        <f t="shared" si="913"/>
        <v>18.055</v>
      </c>
      <c r="D1646" s="11">
        <f t="shared" si="911"/>
        <v>120</v>
      </c>
      <c r="E1646" s="11">
        <f t="shared" si="911"/>
        <v>120</v>
      </c>
      <c r="F1646" s="11">
        <f t="shared" si="911"/>
        <v>0</v>
      </c>
      <c r="G1646" s="11">
        <f t="shared" ref="G1646:M1700" si="941">IF($A1646="x",BK1646,"")</f>
        <v>5</v>
      </c>
      <c r="H1646" s="11">
        <f t="shared" si="941"/>
        <v>0</v>
      </c>
      <c r="I1646" s="11">
        <f t="shared" si="941"/>
        <v>5</v>
      </c>
      <c r="J1646" s="11">
        <f t="shared" si="909"/>
        <v>0</v>
      </c>
      <c r="K1646" s="11">
        <f t="shared" si="909"/>
        <v>0</v>
      </c>
      <c r="L1646" s="11">
        <f t="shared" si="909"/>
        <v>0</v>
      </c>
      <c r="M1646" s="11">
        <f t="shared" si="909"/>
        <v>0</v>
      </c>
      <c r="N1646" s="11">
        <f t="shared" si="909"/>
        <v>0</v>
      </c>
      <c r="O1646" s="11">
        <f t="shared" si="909"/>
        <v>0</v>
      </c>
      <c r="P1646" s="11">
        <f t="shared" si="909"/>
        <v>0</v>
      </c>
      <c r="Q1646" s="11">
        <f t="shared" si="909"/>
        <v>0</v>
      </c>
      <c r="R1646" s="11">
        <f t="shared" si="940"/>
        <v>0</v>
      </c>
      <c r="S1646" s="11">
        <f t="shared" si="940"/>
        <v>0</v>
      </c>
      <c r="T1646" s="11">
        <f t="shared" si="940"/>
        <v>2235.6194490192347</v>
      </c>
      <c r="U1646" s="40">
        <f t="shared" si="914"/>
        <v>0.48</v>
      </c>
      <c r="V1646" s="11">
        <f t="shared" si="939"/>
        <v>27.35103098253666</v>
      </c>
      <c r="W1646" s="11">
        <f t="shared" si="939"/>
        <v>4854745.0636632703</v>
      </c>
      <c r="X1646" s="11">
        <f t="shared" si="939"/>
        <v>80912.417727721171</v>
      </c>
      <c r="Y1646" s="11">
        <f t="shared" si="939"/>
        <v>95447.639117628394</v>
      </c>
      <c r="Z1646" s="11">
        <f t="shared" si="939"/>
        <v>1.1796414172027312</v>
      </c>
      <c r="AA1646" s="11">
        <f t="shared" si="938"/>
        <v>46.599823828155962</v>
      </c>
      <c r="AB1646" s="11">
        <f t="shared" si="938"/>
        <v>1235.6194490192345</v>
      </c>
      <c r="AC1646" s="11">
        <f t="shared" si="938"/>
        <v>0</v>
      </c>
      <c r="AD1646" s="11">
        <f t="shared" si="938"/>
        <v>0</v>
      </c>
      <c r="AE1646" s="11">
        <f t="shared" si="938"/>
        <v>0</v>
      </c>
      <c r="AF1646" s="11">
        <f t="shared" si="938"/>
        <v>0</v>
      </c>
      <c r="AG1646" s="11">
        <f t="shared" si="938"/>
        <v>0</v>
      </c>
      <c r="AH1646" s="11">
        <f t="shared" si="938"/>
        <v>0</v>
      </c>
      <c r="AI1646" s="11">
        <f t="shared" si="938"/>
        <v>0</v>
      </c>
      <c r="AJ1646" s="11">
        <f t="shared" si="938"/>
        <v>0</v>
      </c>
      <c r="AK1646" s="11">
        <f t="shared" si="937"/>
        <v>0</v>
      </c>
      <c r="AL1646" s="11">
        <f t="shared" si="937"/>
        <v>0</v>
      </c>
      <c r="AM1646" s="11">
        <f t="shared" si="936"/>
        <v>0</v>
      </c>
      <c r="AN1646" s="11">
        <f t="shared" si="936"/>
        <v>0</v>
      </c>
      <c r="AO1646" s="11">
        <f t="shared" si="936"/>
        <v>0</v>
      </c>
      <c r="AP1646" s="11">
        <f t="shared" si="936"/>
        <v>0</v>
      </c>
      <c r="AQ1646" s="11">
        <f t="shared" si="936"/>
        <v>0</v>
      </c>
      <c r="AR1646" s="11">
        <f t="shared" si="936"/>
        <v>0</v>
      </c>
      <c r="AS1646" s="11">
        <f t="shared" si="936"/>
        <v>0</v>
      </c>
      <c r="AT1646" s="11">
        <f t="shared" si="936"/>
        <v>0</v>
      </c>
      <c r="AU1646" s="11">
        <f t="shared" si="936"/>
        <v>0</v>
      </c>
      <c r="AV1646" s="11">
        <f t="shared" si="907"/>
        <v>7604375</v>
      </c>
      <c r="AW1646" s="11">
        <f t="shared" si="907"/>
        <v>0</v>
      </c>
      <c r="AX1646" s="11">
        <f t="shared" si="907"/>
        <v>0</v>
      </c>
      <c r="AY1646" s="11">
        <f t="shared" si="907"/>
        <v>26353.429173528853</v>
      </c>
      <c r="AZ1646" s="11">
        <f t="shared" si="906"/>
        <v>1</v>
      </c>
      <c r="BA1646" s="11">
        <f t="shared" si="904"/>
        <v>1</v>
      </c>
      <c r="BB1646" s="11">
        <f t="shared" si="904"/>
        <v>1</v>
      </c>
      <c r="BC1646" s="11">
        <f t="shared" si="904"/>
        <v>1</v>
      </c>
      <c r="BD1646" s="11">
        <f t="shared" si="904"/>
        <v>1</v>
      </c>
      <c r="BE1646" s="11">
        <f t="shared" si="904"/>
        <v>1</v>
      </c>
      <c r="BF1646" s="15" t="str">
        <f t="shared" si="915"/>
        <v>EN 10219-97</v>
      </c>
      <c r="BG1646" s="42">
        <v>18.055</v>
      </c>
      <c r="BH1646" s="17">
        <f t="shared" si="916"/>
        <v>120</v>
      </c>
      <c r="BI1646" s="17">
        <f t="shared" si="917"/>
        <v>120</v>
      </c>
      <c r="BK1646" s="17">
        <f t="shared" si="918"/>
        <v>5</v>
      </c>
      <c r="BM1646" s="17">
        <f t="shared" si="919"/>
        <v>5</v>
      </c>
      <c r="BX1646" s="18">
        <f t="shared" si="920"/>
        <v>2235.6194490192347</v>
      </c>
      <c r="BY1646" s="42">
        <v>0.48</v>
      </c>
      <c r="BZ1646" s="43">
        <f t="shared" si="921"/>
        <v>27.35103098253666</v>
      </c>
      <c r="CA1646" s="18">
        <f t="shared" si="922"/>
        <v>4854745.0636632703</v>
      </c>
      <c r="CB1646" s="18">
        <f t="shared" si="923"/>
        <v>80912.417727721171</v>
      </c>
      <c r="CC1646" s="18">
        <f t="shared" si="924"/>
        <v>95447.639117628394</v>
      </c>
      <c r="CD1646" s="25">
        <f t="shared" si="925"/>
        <v>1.1796414172027312</v>
      </c>
      <c r="CE1646" s="26">
        <f t="shared" si="926"/>
        <v>46.599823828155962</v>
      </c>
      <c r="CF1646" s="18">
        <f t="shared" si="927"/>
        <v>1235.6194490192345</v>
      </c>
      <c r="CZ1646" s="18">
        <f t="shared" si="928"/>
        <v>7604375</v>
      </c>
      <c r="DC1646" s="18">
        <f t="shared" si="929"/>
        <v>26353.429173528853</v>
      </c>
      <c r="DD1646" s="17">
        <f t="shared" si="930"/>
        <v>1</v>
      </c>
      <c r="DE1646" s="17">
        <f t="shared" si="931"/>
        <v>1</v>
      </c>
      <c r="DF1646" s="17">
        <f t="shared" si="932"/>
        <v>1</v>
      </c>
      <c r="DG1646" s="17">
        <f t="shared" si="933"/>
        <v>1</v>
      </c>
      <c r="DH1646" s="17">
        <f t="shared" si="934"/>
        <v>1</v>
      </c>
      <c r="DI1646" s="17">
        <f t="shared" si="935"/>
        <v>1</v>
      </c>
      <c r="DJ1646" s="20" t="s">
        <v>1713</v>
      </c>
    </row>
    <row r="1647" spans="1:114" x14ac:dyDescent="0.2">
      <c r="A1647" s="15" t="s">
        <v>105</v>
      </c>
      <c r="B1647" s="10" t="s">
        <v>1744</v>
      </c>
      <c r="C1647" s="11">
        <f t="shared" si="913"/>
        <v>21.477599999999999</v>
      </c>
      <c r="D1647" s="11">
        <f t="shared" ref="D1647:G1710" si="942">IF($A1647="x",BH1647,"")</f>
        <v>120</v>
      </c>
      <c r="E1647" s="11">
        <f t="shared" si="942"/>
        <v>120</v>
      </c>
      <c r="F1647" s="11">
        <f t="shared" si="942"/>
        <v>0</v>
      </c>
      <c r="G1647" s="11">
        <f t="shared" si="941"/>
        <v>6</v>
      </c>
      <c r="H1647" s="11">
        <f t="shared" si="941"/>
        <v>0</v>
      </c>
      <c r="I1647" s="11">
        <f t="shared" si="941"/>
        <v>6</v>
      </c>
      <c r="J1647" s="11">
        <f t="shared" si="909"/>
        <v>0</v>
      </c>
      <c r="K1647" s="11">
        <f t="shared" si="909"/>
        <v>0</v>
      </c>
      <c r="L1647" s="11">
        <f t="shared" si="909"/>
        <v>0</v>
      </c>
      <c r="M1647" s="11">
        <f t="shared" si="909"/>
        <v>0</v>
      </c>
      <c r="N1647" s="11">
        <f t="shared" si="909"/>
        <v>0</v>
      </c>
      <c r="O1647" s="11">
        <f t="shared" si="909"/>
        <v>0</v>
      </c>
      <c r="P1647" s="11">
        <f t="shared" si="909"/>
        <v>0</v>
      </c>
      <c r="Q1647" s="11">
        <f t="shared" si="909"/>
        <v>0</v>
      </c>
      <c r="R1647" s="11">
        <f t="shared" si="940"/>
        <v>0</v>
      </c>
      <c r="S1647" s="11">
        <f t="shared" si="940"/>
        <v>0</v>
      </c>
      <c r="T1647" s="11">
        <f t="shared" si="940"/>
        <v>2643.2920065876979</v>
      </c>
      <c r="U1647" s="40">
        <f t="shared" si="914"/>
        <v>0.48</v>
      </c>
      <c r="V1647" s="11">
        <f t="shared" si="939"/>
        <v>23.132705982878679</v>
      </c>
      <c r="W1647" s="11">
        <f t="shared" si="939"/>
        <v>5621572.9234745018</v>
      </c>
      <c r="X1647" s="11">
        <f t="shared" si="939"/>
        <v>93692.882057908369</v>
      </c>
      <c r="Y1647" s="11">
        <f t="shared" si="939"/>
        <v>111614.01631620948</v>
      </c>
      <c r="Z1647" s="11">
        <f t="shared" si="939"/>
        <v>1.1912753014388509</v>
      </c>
      <c r="AA1647" s="11">
        <f t="shared" si="938"/>
        <v>46.116501470017305</v>
      </c>
      <c r="AB1647" s="11">
        <f t="shared" si="938"/>
        <v>1491.2920065876976</v>
      </c>
      <c r="AC1647" s="11">
        <f t="shared" si="938"/>
        <v>0</v>
      </c>
      <c r="AD1647" s="11">
        <f t="shared" si="938"/>
        <v>0</v>
      </c>
      <c r="AE1647" s="11">
        <f t="shared" si="938"/>
        <v>0</v>
      </c>
      <c r="AF1647" s="11">
        <f t="shared" si="938"/>
        <v>0</v>
      </c>
      <c r="AG1647" s="11">
        <f t="shared" si="938"/>
        <v>0</v>
      </c>
      <c r="AH1647" s="11">
        <f t="shared" si="938"/>
        <v>0</v>
      </c>
      <c r="AI1647" s="11">
        <f t="shared" si="938"/>
        <v>0</v>
      </c>
      <c r="AJ1647" s="11">
        <f t="shared" si="938"/>
        <v>0</v>
      </c>
      <c r="AK1647" s="11">
        <f t="shared" si="937"/>
        <v>0</v>
      </c>
      <c r="AL1647" s="11">
        <f t="shared" si="937"/>
        <v>0</v>
      </c>
      <c r="AM1647" s="11">
        <f t="shared" si="936"/>
        <v>0</v>
      </c>
      <c r="AN1647" s="11">
        <f t="shared" si="936"/>
        <v>0</v>
      </c>
      <c r="AO1647" s="11">
        <f t="shared" si="936"/>
        <v>0</v>
      </c>
      <c r="AP1647" s="11">
        <f t="shared" si="936"/>
        <v>0</v>
      </c>
      <c r="AQ1647" s="11">
        <f t="shared" si="936"/>
        <v>0</v>
      </c>
      <c r="AR1647" s="11">
        <f t="shared" si="936"/>
        <v>0</v>
      </c>
      <c r="AS1647" s="11">
        <f t="shared" si="936"/>
        <v>0</v>
      </c>
      <c r="AT1647" s="11">
        <f t="shared" si="936"/>
        <v>0</v>
      </c>
      <c r="AU1647" s="11">
        <f t="shared" si="936"/>
        <v>0</v>
      </c>
      <c r="AV1647" s="11">
        <f t="shared" si="907"/>
        <v>8889264</v>
      </c>
      <c r="AW1647" s="11">
        <f t="shared" si="907"/>
        <v>0</v>
      </c>
      <c r="AX1647" s="11">
        <f t="shared" si="907"/>
        <v>0</v>
      </c>
      <c r="AY1647" s="11">
        <f t="shared" si="907"/>
        <v>25852.938009881545</v>
      </c>
      <c r="AZ1647" s="11">
        <f t="shared" si="906"/>
        <v>1</v>
      </c>
      <c r="BA1647" s="11">
        <f t="shared" si="906"/>
        <v>1</v>
      </c>
      <c r="BB1647" s="11">
        <f t="shared" si="906"/>
        <v>1</v>
      </c>
      <c r="BC1647" s="11">
        <f t="shared" si="906"/>
        <v>1</v>
      </c>
      <c r="BD1647" s="11">
        <f t="shared" si="906"/>
        <v>1</v>
      </c>
      <c r="BE1647" s="11">
        <f t="shared" si="906"/>
        <v>1</v>
      </c>
      <c r="BF1647" s="15" t="str">
        <f t="shared" si="915"/>
        <v>EN 10219-97</v>
      </c>
      <c r="BG1647" s="42">
        <v>21.477599999999999</v>
      </c>
      <c r="BH1647" s="17">
        <f t="shared" si="916"/>
        <v>120</v>
      </c>
      <c r="BI1647" s="17">
        <f t="shared" si="917"/>
        <v>120</v>
      </c>
      <c r="BK1647" s="17">
        <f t="shared" si="918"/>
        <v>6</v>
      </c>
      <c r="BM1647" s="17">
        <f t="shared" si="919"/>
        <v>6</v>
      </c>
      <c r="BX1647" s="18">
        <f t="shared" si="920"/>
        <v>2643.2920065876979</v>
      </c>
      <c r="BY1647" s="42">
        <v>0.48</v>
      </c>
      <c r="BZ1647" s="43">
        <f t="shared" si="921"/>
        <v>23.132705982878679</v>
      </c>
      <c r="CA1647" s="18">
        <f t="shared" si="922"/>
        <v>5621572.9234745018</v>
      </c>
      <c r="CB1647" s="18">
        <f t="shared" si="923"/>
        <v>93692.882057908369</v>
      </c>
      <c r="CC1647" s="18">
        <f t="shared" si="924"/>
        <v>111614.01631620948</v>
      </c>
      <c r="CD1647" s="25">
        <f t="shared" si="925"/>
        <v>1.1912753014388509</v>
      </c>
      <c r="CE1647" s="26">
        <f t="shared" si="926"/>
        <v>46.116501470017305</v>
      </c>
      <c r="CF1647" s="18">
        <f t="shared" si="927"/>
        <v>1491.2920065876976</v>
      </c>
      <c r="CZ1647" s="18">
        <f t="shared" si="928"/>
        <v>8889264</v>
      </c>
      <c r="DC1647" s="18">
        <f t="shared" si="929"/>
        <v>25852.938009881545</v>
      </c>
      <c r="DD1647" s="17">
        <f t="shared" si="930"/>
        <v>1</v>
      </c>
      <c r="DE1647" s="17">
        <f t="shared" si="931"/>
        <v>1</v>
      </c>
      <c r="DF1647" s="17">
        <f t="shared" si="932"/>
        <v>1</v>
      </c>
      <c r="DG1647" s="17">
        <f t="shared" si="933"/>
        <v>1</v>
      </c>
      <c r="DH1647" s="17">
        <f t="shared" si="934"/>
        <v>1</v>
      </c>
      <c r="DI1647" s="17">
        <f t="shared" si="935"/>
        <v>1</v>
      </c>
      <c r="DJ1647" s="20" t="s">
        <v>1713</v>
      </c>
    </row>
    <row r="1648" spans="1:114" x14ac:dyDescent="0.2">
      <c r="A1648" s="15" t="s">
        <v>105</v>
      </c>
      <c r="B1648" s="10" t="s">
        <v>1745</v>
      </c>
      <c r="C1648" s="11">
        <f t="shared" si="913"/>
        <v>28.134399999999999</v>
      </c>
      <c r="D1648" s="11">
        <f t="shared" si="942"/>
        <v>120</v>
      </c>
      <c r="E1648" s="11">
        <f t="shared" si="942"/>
        <v>120</v>
      </c>
      <c r="F1648" s="11">
        <f t="shared" si="942"/>
        <v>0</v>
      </c>
      <c r="G1648" s="11">
        <f t="shared" si="941"/>
        <v>8</v>
      </c>
      <c r="H1648" s="11">
        <f t="shared" si="941"/>
        <v>0</v>
      </c>
      <c r="I1648" s="11">
        <f t="shared" si="941"/>
        <v>8</v>
      </c>
      <c r="J1648" s="11">
        <f t="shared" si="909"/>
        <v>0</v>
      </c>
      <c r="K1648" s="11">
        <f t="shared" si="909"/>
        <v>0</v>
      </c>
      <c r="L1648" s="11">
        <f t="shared" si="909"/>
        <v>0</v>
      </c>
      <c r="M1648" s="11">
        <f t="shared" si="909"/>
        <v>0</v>
      </c>
      <c r="N1648" s="11">
        <f t="shared" si="909"/>
        <v>0</v>
      </c>
      <c r="O1648" s="11">
        <f t="shared" si="909"/>
        <v>0</v>
      </c>
      <c r="P1648" s="11">
        <f t="shared" si="909"/>
        <v>0</v>
      </c>
      <c r="Q1648" s="11">
        <f t="shared" si="909"/>
        <v>0</v>
      </c>
      <c r="R1648" s="11">
        <f t="shared" si="940"/>
        <v>0</v>
      </c>
      <c r="S1648" s="11">
        <f t="shared" si="940"/>
        <v>0</v>
      </c>
      <c r="T1648" s="11">
        <f t="shared" si="940"/>
        <v>3419.1857894892401</v>
      </c>
      <c r="U1648" s="40">
        <f t="shared" si="914"/>
        <v>0.48</v>
      </c>
      <c r="V1648" s="11">
        <f t="shared" si="939"/>
        <v>17.883350183325582</v>
      </c>
      <c r="W1648" s="11">
        <f t="shared" si="939"/>
        <v>6968171.8849436417</v>
      </c>
      <c r="X1648" s="11">
        <f t="shared" si="939"/>
        <v>116136.19808239402</v>
      </c>
      <c r="Y1648" s="11">
        <f t="shared" si="939"/>
        <v>141142.84140419326</v>
      </c>
      <c r="Z1648" s="11">
        <f t="shared" si="939"/>
        <v>1.2153216975818169</v>
      </c>
      <c r="AA1648" s="11">
        <f t="shared" si="938"/>
        <v>45.143796292029442</v>
      </c>
      <c r="AB1648" s="11">
        <f t="shared" si="938"/>
        <v>2011.1857894892403</v>
      </c>
      <c r="AC1648" s="11">
        <f t="shared" si="938"/>
        <v>0</v>
      </c>
      <c r="AD1648" s="11">
        <f t="shared" si="938"/>
        <v>0</v>
      </c>
      <c r="AE1648" s="11">
        <f t="shared" si="938"/>
        <v>0</v>
      </c>
      <c r="AF1648" s="11">
        <f t="shared" si="938"/>
        <v>0</v>
      </c>
      <c r="AG1648" s="11">
        <f t="shared" si="938"/>
        <v>0</v>
      </c>
      <c r="AH1648" s="11">
        <f t="shared" si="938"/>
        <v>0</v>
      </c>
      <c r="AI1648" s="11">
        <f t="shared" si="938"/>
        <v>0</v>
      </c>
      <c r="AJ1648" s="11">
        <f t="shared" si="938"/>
        <v>0</v>
      </c>
      <c r="AK1648" s="11">
        <f t="shared" si="937"/>
        <v>0</v>
      </c>
      <c r="AL1648" s="11">
        <f t="shared" si="937"/>
        <v>0</v>
      </c>
      <c r="AM1648" s="11">
        <f t="shared" si="936"/>
        <v>0</v>
      </c>
      <c r="AN1648" s="11">
        <f t="shared" si="936"/>
        <v>0</v>
      </c>
      <c r="AO1648" s="11">
        <f t="shared" si="936"/>
        <v>0</v>
      </c>
      <c r="AP1648" s="11">
        <f t="shared" si="936"/>
        <v>0</v>
      </c>
      <c r="AQ1648" s="11">
        <f t="shared" si="936"/>
        <v>0</v>
      </c>
      <c r="AR1648" s="11">
        <f t="shared" si="936"/>
        <v>0</v>
      </c>
      <c r="AS1648" s="11">
        <f t="shared" si="936"/>
        <v>0</v>
      </c>
      <c r="AT1648" s="11">
        <f t="shared" si="936"/>
        <v>0</v>
      </c>
      <c r="AU1648" s="11">
        <f t="shared" si="936"/>
        <v>0</v>
      </c>
      <c r="AV1648" s="11">
        <f t="shared" si="907"/>
        <v>11239424</v>
      </c>
      <c r="AW1648" s="11">
        <f t="shared" si="907"/>
        <v>0</v>
      </c>
      <c r="AX1648" s="11">
        <f t="shared" si="907"/>
        <v>0</v>
      </c>
      <c r="AY1648" s="11">
        <f t="shared" si="907"/>
        <v>24840.778684233861</v>
      </c>
      <c r="AZ1648" s="11">
        <f t="shared" si="906"/>
        <v>1</v>
      </c>
      <c r="BA1648" s="11">
        <f t="shared" si="906"/>
        <v>1</v>
      </c>
      <c r="BB1648" s="11">
        <f t="shared" si="906"/>
        <v>1</v>
      </c>
      <c r="BC1648" s="11">
        <f t="shared" si="906"/>
        <v>1</v>
      </c>
      <c r="BD1648" s="11">
        <f t="shared" si="906"/>
        <v>1</v>
      </c>
      <c r="BE1648" s="11">
        <f t="shared" si="906"/>
        <v>1</v>
      </c>
      <c r="BF1648" s="15" t="str">
        <f t="shared" si="915"/>
        <v>EN 10219-97</v>
      </c>
      <c r="BG1648" s="42">
        <v>28.134399999999999</v>
      </c>
      <c r="BH1648" s="17">
        <f t="shared" si="916"/>
        <v>120</v>
      </c>
      <c r="BI1648" s="17">
        <f t="shared" si="917"/>
        <v>120</v>
      </c>
      <c r="BK1648" s="17">
        <f t="shared" si="918"/>
        <v>8</v>
      </c>
      <c r="BM1648" s="17">
        <f t="shared" si="919"/>
        <v>8</v>
      </c>
      <c r="BX1648" s="18">
        <f t="shared" si="920"/>
        <v>3419.1857894892401</v>
      </c>
      <c r="BY1648" s="42">
        <v>0.48</v>
      </c>
      <c r="BZ1648" s="43">
        <f t="shared" si="921"/>
        <v>17.883350183325582</v>
      </c>
      <c r="CA1648" s="18">
        <f t="shared" si="922"/>
        <v>6968171.8849436417</v>
      </c>
      <c r="CB1648" s="18">
        <f t="shared" si="923"/>
        <v>116136.19808239402</v>
      </c>
      <c r="CC1648" s="18">
        <f t="shared" si="924"/>
        <v>141142.84140419326</v>
      </c>
      <c r="CD1648" s="25">
        <f t="shared" si="925"/>
        <v>1.2153216975818169</v>
      </c>
      <c r="CE1648" s="26">
        <f t="shared" si="926"/>
        <v>45.143796292029442</v>
      </c>
      <c r="CF1648" s="18">
        <f t="shared" si="927"/>
        <v>2011.1857894892403</v>
      </c>
      <c r="CZ1648" s="18">
        <f t="shared" si="928"/>
        <v>11239424</v>
      </c>
      <c r="DC1648" s="18">
        <f t="shared" si="929"/>
        <v>24840.778684233861</v>
      </c>
      <c r="DD1648" s="17">
        <f t="shared" si="930"/>
        <v>1</v>
      </c>
      <c r="DE1648" s="17">
        <f t="shared" si="931"/>
        <v>1</v>
      </c>
      <c r="DF1648" s="17">
        <f t="shared" si="932"/>
        <v>1</v>
      </c>
      <c r="DG1648" s="17">
        <f t="shared" si="933"/>
        <v>1</v>
      </c>
      <c r="DH1648" s="17">
        <f t="shared" si="934"/>
        <v>1</v>
      </c>
      <c r="DI1648" s="17">
        <f t="shared" si="935"/>
        <v>1</v>
      </c>
      <c r="DJ1648" s="20" t="s">
        <v>1713</v>
      </c>
    </row>
    <row r="1649" spans="1:114" x14ac:dyDescent="0.2">
      <c r="A1649" s="15" t="s">
        <v>105</v>
      </c>
      <c r="B1649" s="10" t="s">
        <v>1746</v>
      </c>
      <c r="C1649" s="11">
        <f t="shared" si="913"/>
        <v>15.1976</v>
      </c>
      <c r="D1649" s="11">
        <f t="shared" si="942"/>
        <v>125</v>
      </c>
      <c r="E1649" s="11">
        <f t="shared" si="942"/>
        <v>125</v>
      </c>
      <c r="F1649" s="11">
        <f t="shared" si="942"/>
        <v>0</v>
      </c>
      <c r="G1649" s="11">
        <f t="shared" si="941"/>
        <v>4</v>
      </c>
      <c r="H1649" s="11">
        <f t="shared" si="941"/>
        <v>0</v>
      </c>
      <c r="I1649" s="11">
        <f t="shared" si="941"/>
        <v>4</v>
      </c>
      <c r="J1649" s="11">
        <f t="shared" si="909"/>
        <v>0</v>
      </c>
      <c r="K1649" s="11">
        <f t="shared" ref="K1649:Q1685" si="943">IF($A1649="x",BO1649,"")</f>
        <v>0</v>
      </c>
      <c r="L1649" s="11">
        <f t="shared" si="943"/>
        <v>0</v>
      </c>
      <c r="M1649" s="11">
        <f t="shared" si="943"/>
        <v>0</v>
      </c>
      <c r="N1649" s="11">
        <f t="shared" si="943"/>
        <v>0</v>
      </c>
      <c r="O1649" s="11">
        <f t="shared" si="943"/>
        <v>0</v>
      </c>
      <c r="P1649" s="11">
        <f t="shared" si="943"/>
        <v>0</v>
      </c>
      <c r="Q1649" s="11">
        <f t="shared" si="943"/>
        <v>0</v>
      </c>
      <c r="R1649" s="11">
        <f t="shared" si="940"/>
        <v>0</v>
      </c>
      <c r="S1649" s="11">
        <f t="shared" si="940"/>
        <v>0</v>
      </c>
      <c r="T1649" s="11">
        <f t="shared" si="940"/>
        <v>1894.79644737231</v>
      </c>
      <c r="U1649" s="40">
        <f t="shared" si="914"/>
        <v>0.5</v>
      </c>
      <c r="V1649" s="11">
        <f t="shared" si="939"/>
        <v>33.615361483421779</v>
      </c>
      <c r="W1649" s="11">
        <f t="shared" si="939"/>
        <v>4572281.7434217166</v>
      </c>
      <c r="X1649" s="11">
        <f t="shared" si="939"/>
        <v>73156.507894747469</v>
      </c>
      <c r="Y1649" s="11">
        <f t="shared" si="939"/>
        <v>85333.739715124233</v>
      </c>
      <c r="Z1649" s="11">
        <f t="shared" si="939"/>
        <v>1.1664545256574648</v>
      </c>
      <c r="AA1649" s="11">
        <f t="shared" si="938"/>
        <v>49.123037229633752</v>
      </c>
      <c r="AB1649" s="11">
        <f t="shared" si="938"/>
        <v>1022.79644737231</v>
      </c>
      <c r="AC1649" s="11">
        <f t="shared" si="938"/>
        <v>0</v>
      </c>
      <c r="AD1649" s="11">
        <f t="shared" si="938"/>
        <v>0</v>
      </c>
      <c r="AE1649" s="11">
        <f t="shared" si="938"/>
        <v>0</v>
      </c>
      <c r="AF1649" s="11">
        <f t="shared" si="938"/>
        <v>0</v>
      </c>
      <c r="AG1649" s="11">
        <f t="shared" si="938"/>
        <v>0</v>
      </c>
      <c r="AH1649" s="11">
        <f t="shared" si="938"/>
        <v>0</v>
      </c>
      <c r="AI1649" s="11">
        <f t="shared" si="938"/>
        <v>0</v>
      </c>
      <c r="AJ1649" s="11">
        <f t="shared" si="938"/>
        <v>0</v>
      </c>
      <c r="AK1649" s="11">
        <f t="shared" si="937"/>
        <v>0</v>
      </c>
      <c r="AL1649" s="11">
        <f t="shared" si="937"/>
        <v>0</v>
      </c>
      <c r="AM1649" s="11">
        <f t="shared" si="936"/>
        <v>0</v>
      </c>
      <c r="AN1649" s="11">
        <f t="shared" si="936"/>
        <v>0</v>
      </c>
      <c r="AO1649" s="11">
        <f t="shared" si="936"/>
        <v>0</v>
      </c>
      <c r="AP1649" s="11">
        <f t="shared" si="936"/>
        <v>0</v>
      </c>
      <c r="AQ1649" s="11">
        <f t="shared" si="936"/>
        <v>0</v>
      </c>
      <c r="AR1649" s="11">
        <f t="shared" si="936"/>
        <v>0</v>
      </c>
      <c r="AS1649" s="11">
        <f t="shared" si="936"/>
        <v>0</v>
      </c>
      <c r="AT1649" s="11">
        <f t="shared" si="936"/>
        <v>0</v>
      </c>
      <c r="AU1649" s="11">
        <f t="shared" si="936"/>
        <v>0</v>
      </c>
      <c r="AV1649" s="11">
        <f t="shared" si="907"/>
        <v>7086244</v>
      </c>
      <c r="AW1649" s="11">
        <f t="shared" si="907"/>
        <v>0</v>
      </c>
      <c r="AX1649" s="11">
        <f t="shared" si="907"/>
        <v>0</v>
      </c>
      <c r="AY1649" s="11">
        <f t="shared" si="907"/>
        <v>29220.194671058463</v>
      </c>
      <c r="AZ1649" s="11">
        <f t="shared" si="906"/>
        <v>1</v>
      </c>
      <c r="BA1649" s="11">
        <f t="shared" si="906"/>
        <v>1</v>
      </c>
      <c r="BB1649" s="11">
        <f t="shared" si="906"/>
        <v>1</v>
      </c>
      <c r="BC1649" s="11">
        <f t="shared" si="906"/>
        <v>1</v>
      </c>
      <c r="BD1649" s="11">
        <f t="shared" si="906"/>
        <v>2</v>
      </c>
      <c r="BE1649" s="11">
        <f t="shared" si="906"/>
        <v>3</v>
      </c>
      <c r="BF1649" s="15" t="str">
        <f t="shared" si="915"/>
        <v>EN 10219-97</v>
      </c>
      <c r="BG1649" s="42">
        <v>15.1976</v>
      </c>
      <c r="BH1649" s="17">
        <f t="shared" si="916"/>
        <v>125</v>
      </c>
      <c r="BI1649" s="17">
        <f t="shared" si="917"/>
        <v>125</v>
      </c>
      <c r="BK1649" s="17">
        <f t="shared" si="918"/>
        <v>4</v>
      </c>
      <c r="BM1649" s="17">
        <f t="shared" si="919"/>
        <v>4</v>
      </c>
      <c r="BX1649" s="18">
        <f t="shared" si="920"/>
        <v>1894.79644737231</v>
      </c>
      <c r="BY1649" s="42">
        <v>0.5</v>
      </c>
      <c r="BZ1649" s="43">
        <f t="shared" si="921"/>
        <v>33.615361483421779</v>
      </c>
      <c r="CA1649" s="18">
        <f t="shared" si="922"/>
        <v>4572281.7434217166</v>
      </c>
      <c r="CB1649" s="18">
        <f t="shared" si="923"/>
        <v>73156.507894747469</v>
      </c>
      <c r="CC1649" s="18">
        <f t="shared" si="924"/>
        <v>85333.739715124233</v>
      </c>
      <c r="CD1649" s="25">
        <f t="shared" si="925"/>
        <v>1.1664545256574648</v>
      </c>
      <c r="CE1649" s="26">
        <f t="shared" si="926"/>
        <v>49.123037229633752</v>
      </c>
      <c r="CF1649" s="18">
        <f t="shared" si="927"/>
        <v>1022.79644737231</v>
      </c>
      <c r="CZ1649" s="18">
        <f t="shared" si="928"/>
        <v>7086244</v>
      </c>
      <c r="DC1649" s="18">
        <f t="shared" si="929"/>
        <v>29220.194671058463</v>
      </c>
      <c r="DD1649" s="17">
        <f t="shared" si="930"/>
        <v>1</v>
      </c>
      <c r="DE1649" s="17">
        <f t="shared" si="931"/>
        <v>1</v>
      </c>
      <c r="DF1649" s="17">
        <f t="shared" si="932"/>
        <v>1</v>
      </c>
      <c r="DG1649" s="17">
        <f t="shared" si="933"/>
        <v>1</v>
      </c>
      <c r="DH1649" s="17">
        <f t="shared" si="934"/>
        <v>2</v>
      </c>
      <c r="DI1649" s="17">
        <f t="shared" si="935"/>
        <v>3</v>
      </c>
      <c r="DJ1649" s="20" t="s">
        <v>1713</v>
      </c>
    </row>
    <row r="1650" spans="1:114" x14ac:dyDescent="0.2">
      <c r="A1650" s="15" t="s">
        <v>105</v>
      </c>
      <c r="B1650" s="10" t="s">
        <v>1747</v>
      </c>
      <c r="C1650" s="11">
        <f t="shared" si="913"/>
        <v>18.84</v>
      </c>
      <c r="D1650" s="11">
        <f t="shared" si="942"/>
        <v>125</v>
      </c>
      <c r="E1650" s="11">
        <f t="shared" si="942"/>
        <v>125</v>
      </c>
      <c r="F1650" s="11">
        <f t="shared" si="942"/>
        <v>0</v>
      </c>
      <c r="G1650" s="11">
        <f t="shared" si="941"/>
        <v>5</v>
      </c>
      <c r="H1650" s="11">
        <f t="shared" si="941"/>
        <v>0</v>
      </c>
      <c r="I1650" s="11">
        <f t="shared" si="941"/>
        <v>5</v>
      </c>
      <c r="J1650" s="11">
        <f t="shared" si="941"/>
        <v>0</v>
      </c>
      <c r="K1650" s="11">
        <f t="shared" si="943"/>
        <v>0</v>
      </c>
      <c r="L1650" s="11">
        <f t="shared" si="943"/>
        <v>0</v>
      </c>
      <c r="M1650" s="11">
        <f t="shared" si="943"/>
        <v>0</v>
      </c>
      <c r="N1650" s="11">
        <f t="shared" si="943"/>
        <v>0</v>
      </c>
      <c r="O1650" s="11">
        <f t="shared" si="943"/>
        <v>0</v>
      </c>
      <c r="P1650" s="11">
        <f t="shared" si="943"/>
        <v>0</v>
      </c>
      <c r="Q1650" s="11">
        <f t="shared" si="943"/>
        <v>0</v>
      </c>
      <c r="R1650" s="11">
        <f t="shared" si="940"/>
        <v>0</v>
      </c>
      <c r="S1650" s="11">
        <f t="shared" si="940"/>
        <v>0</v>
      </c>
      <c r="T1650" s="11">
        <f t="shared" si="940"/>
        <v>2335.6194490192347</v>
      </c>
      <c r="U1650" s="40">
        <f t="shared" si="914"/>
        <v>0.5</v>
      </c>
      <c r="V1650" s="11">
        <f t="shared" si="939"/>
        <v>27.270824252927785</v>
      </c>
      <c r="W1650" s="11">
        <f t="shared" si="939"/>
        <v>5526164.2141411165</v>
      </c>
      <c r="X1650" s="11">
        <f t="shared" si="939"/>
        <v>88418.627426257866</v>
      </c>
      <c r="Y1650" s="11">
        <f t="shared" si="939"/>
        <v>104099.18774017648</v>
      </c>
      <c r="Z1650" s="11">
        <f t="shared" si="939"/>
        <v>1.1773445344081639</v>
      </c>
      <c r="AA1650" s="11">
        <f t="shared" si="938"/>
        <v>48.641935953491611</v>
      </c>
      <c r="AB1650" s="11">
        <f t="shared" si="938"/>
        <v>1285.6194490192345</v>
      </c>
      <c r="AC1650" s="11">
        <f t="shared" si="938"/>
        <v>0</v>
      </c>
      <c r="AD1650" s="11">
        <f t="shared" si="938"/>
        <v>0</v>
      </c>
      <c r="AE1650" s="11">
        <f t="shared" si="938"/>
        <v>0</v>
      </c>
      <c r="AF1650" s="11">
        <f t="shared" si="938"/>
        <v>0</v>
      </c>
      <c r="AG1650" s="11">
        <f t="shared" si="938"/>
        <v>0</v>
      </c>
      <c r="AH1650" s="11">
        <f t="shared" si="938"/>
        <v>0</v>
      </c>
      <c r="AI1650" s="11">
        <f t="shared" si="938"/>
        <v>0</v>
      </c>
      <c r="AJ1650" s="11">
        <f t="shared" si="938"/>
        <v>0</v>
      </c>
      <c r="AK1650" s="11">
        <f t="shared" si="937"/>
        <v>0</v>
      </c>
      <c r="AL1650" s="11">
        <f t="shared" si="937"/>
        <v>0</v>
      </c>
      <c r="AM1650" s="11">
        <f t="shared" si="936"/>
        <v>0</v>
      </c>
      <c r="AN1650" s="11">
        <f t="shared" si="936"/>
        <v>0</v>
      </c>
      <c r="AO1650" s="11">
        <f t="shared" si="936"/>
        <v>0</v>
      </c>
      <c r="AP1650" s="11">
        <f t="shared" si="936"/>
        <v>0</v>
      </c>
      <c r="AQ1650" s="11">
        <f t="shared" si="936"/>
        <v>0</v>
      </c>
      <c r="AR1650" s="11">
        <f t="shared" si="936"/>
        <v>0</v>
      </c>
      <c r="AS1650" s="11">
        <f t="shared" si="936"/>
        <v>0</v>
      </c>
      <c r="AT1650" s="11">
        <f t="shared" si="936"/>
        <v>0</v>
      </c>
      <c r="AU1650" s="11">
        <f t="shared" si="936"/>
        <v>0</v>
      </c>
      <c r="AV1650" s="11">
        <f t="shared" si="907"/>
        <v>8640000</v>
      </c>
      <c r="AW1650" s="11">
        <f t="shared" si="907"/>
        <v>0</v>
      </c>
      <c r="AX1650" s="11">
        <f t="shared" si="907"/>
        <v>0</v>
      </c>
      <c r="AY1650" s="11">
        <f t="shared" si="907"/>
        <v>28703.429173528853</v>
      </c>
      <c r="AZ1650" s="11">
        <f t="shared" si="906"/>
        <v>1</v>
      </c>
      <c r="BA1650" s="11">
        <f t="shared" si="906"/>
        <v>1</v>
      </c>
      <c r="BB1650" s="11">
        <f t="shared" si="906"/>
        <v>1</v>
      </c>
      <c r="BC1650" s="11">
        <f t="shared" si="906"/>
        <v>1</v>
      </c>
      <c r="BD1650" s="11">
        <f t="shared" si="906"/>
        <v>1</v>
      </c>
      <c r="BE1650" s="11">
        <f t="shared" si="906"/>
        <v>1</v>
      </c>
      <c r="BF1650" s="15" t="str">
        <f t="shared" si="915"/>
        <v>EN 10219-97</v>
      </c>
      <c r="BG1650" s="42">
        <v>18.84</v>
      </c>
      <c r="BH1650" s="17">
        <f t="shared" si="916"/>
        <v>125</v>
      </c>
      <c r="BI1650" s="17">
        <f t="shared" si="917"/>
        <v>125</v>
      </c>
      <c r="BK1650" s="17">
        <f t="shared" si="918"/>
        <v>5</v>
      </c>
      <c r="BM1650" s="17">
        <f t="shared" si="919"/>
        <v>5</v>
      </c>
      <c r="BX1650" s="18">
        <f t="shared" si="920"/>
        <v>2335.6194490192347</v>
      </c>
      <c r="BY1650" s="42">
        <v>0.5</v>
      </c>
      <c r="BZ1650" s="43">
        <f t="shared" si="921"/>
        <v>27.270824252927785</v>
      </c>
      <c r="CA1650" s="18">
        <f t="shared" si="922"/>
        <v>5526164.2141411165</v>
      </c>
      <c r="CB1650" s="18">
        <f t="shared" si="923"/>
        <v>88418.627426257866</v>
      </c>
      <c r="CC1650" s="18">
        <f t="shared" si="924"/>
        <v>104099.18774017648</v>
      </c>
      <c r="CD1650" s="25">
        <f t="shared" si="925"/>
        <v>1.1773445344081639</v>
      </c>
      <c r="CE1650" s="26">
        <f t="shared" si="926"/>
        <v>48.641935953491611</v>
      </c>
      <c r="CF1650" s="18">
        <f t="shared" si="927"/>
        <v>1285.6194490192345</v>
      </c>
      <c r="CZ1650" s="18">
        <f t="shared" si="928"/>
        <v>8640000</v>
      </c>
      <c r="DC1650" s="18">
        <f t="shared" si="929"/>
        <v>28703.429173528853</v>
      </c>
      <c r="DD1650" s="17">
        <f t="shared" si="930"/>
        <v>1</v>
      </c>
      <c r="DE1650" s="17">
        <f t="shared" si="931"/>
        <v>1</v>
      </c>
      <c r="DF1650" s="17">
        <f t="shared" si="932"/>
        <v>1</v>
      </c>
      <c r="DG1650" s="17">
        <f t="shared" si="933"/>
        <v>1</v>
      </c>
      <c r="DH1650" s="17">
        <f t="shared" si="934"/>
        <v>1</v>
      </c>
      <c r="DI1650" s="17">
        <f t="shared" si="935"/>
        <v>1</v>
      </c>
      <c r="DJ1650" s="20" t="s">
        <v>1713</v>
      </c>
    </row>
    <row r="1651" spans="1:114" x14ac:dyDescent="0.2">
      <c r="A1651" s="15" t="s">
        <v>105</v>
      </c>
      <c r="B1651" s="10" t="s">
        <v>1748</v>
      </c>
      <c r="C1651" s="11">
        <f t="shared" si="913"/>
        <v>22.419599999999999</v>
      </c>
      <c r="D1651" s="11">
        <f t="shared" si="942"/>
        <v>125</v>
      </c>
      <c r="E1651" s="11">
        <f t="shared" si="942"/>
        <v>125</v>
      </c>
      <c r="F1651" s="11">
        <f t="shared" si="942"/>
        <v>0</v>
      </c>
      <c r="G1651" s="11">
        <f t="shared" si="941"/>
        <v>6</v>
      </c>
      <c r="H1651" s="11">
        <f t="shared" si="941"/>
        <v>0</v>
      </c>
      <c r="I1651" s="11">
        <f t="shared" si="941"/>
        <v>6</v>
      </c>
      <c r="J1651" s="11">
        <f t="shared" si="941"/>
        <v>0</v>
      </c>
      <c r="K1651" s="11">
        <f t="shared" si="943"/>
        <v>0</v>
      </c>
      <c r="L1651" s="11">
        <f t="shared" si="943"/>
        <v>0</v>
      </c>
      <c r="M1651" s="11">
        <f t="shared" si="943"/>
        <v>0</v>
      </c>
      <c r="N1651" s="11">
        <f t="shared" si="943"/>
        <v>0</v>
      </c>
      <c r="O1651" s="11">
        <f t="shared" si="943"/>
        <v>0</v>
      </c>
      <c r="P1651" s="11">
        <f t="shared" si="943"/>
        <v>0</v>
      </c>
      <c r="Q1651" s="11">
        <f t="shared" si="943"/>
        <v>0</v>
      </c>
      <c r="R1651" s="11">
        <f t="shared" si="940"/>
        <v>0</v>
      </c>
      <c r="S1651" s="11">
        <f t="shared" si="940"/>
        <v>0</v>
      </c>
      <c r="T1651" s="11">
        <f t="shared" si="940"/>
        <v>2763.2920065876979</v>
      </c>
      <c r="U1651" s="40">
        <f t="shared" si="914"/>
        <v>0.5</v>
      </c>
      <c r="V1651" s="11">
        <f t="shared" si="939"/>
        <v>23.050139964967947</v>
      </c>
      <c r="W1651" s="11">
        <f t="shared" si="939"/>
        <v>6408883.5800967216</v>
      </c>
      <c r="X1651" s="11">
        <f t="shared" si="939"/>
        <v>102542.13728154755</v>
      </c>
      <c r="Y1651" s="11">
        <f t="shared" si="939"/>
        <v>121867.24633267874</v>
      </c>
      <c r="Z1651" s="11">
        <f t="shared" si="939"/>
        <v>1.1884601741630438</v>
      </c>
      <c r="AA1651" s="11">
        <f t="shared" si="938"/>
        <v>48.159037756006967</v>
      </c>
      <c r="AB1651" s="11">
        <f t="shared" si="938"/>
        <v>1551.2920065876976</v>
      </c>
      <c r="AC1651" s="11">
        <f t="shared" si="938"/>
        <v>0</v>
      </c>
      <c r="AD1651" s="11">
        <f t="shared" si="938"/>
        <v>0</v>
      </c>
      <c r="AE1651" s="11">
        <f t="shared" si="938"/>
        <v>0</v>
      </c>
      <c r="AF1651" s="11">
        <f t="shared" si="938"/>
        <v>0</v>
      </c>
      <c r="AG1651" s="11">
        <f t="shared" si="938"/>
        <v>0</v>
      </c>
      <c r="AH1651" s="11">
        <f t="shared" si="938"/>
        <v>0</v>
      </c>
      <c r="AI1651" s="11">
        <f t="shared" si="938"/>
        <v>0</v>
      </c>
      <c r="AJ1651" s="11">
        <f t="shared" si="938"/>
        <v>0</v>
      </c>
      <c r="AK1651" s="11">
        <f t="shared" si="937"/>
        <v>0</v>
      </c>
      <c r="AL1651" s="11">
        <f t="shared" si="937"/>
        <v>0</v>
      </c>
      <c r="AM1651" s="11">
        <f t="shared" si="936"/>
        <v>0</v>
      </c>
      <c r="AN1651" s="11">
        <f t="shared" si="936"/>
        <v>0</v>
      </c>
      <c r="AO1651" s="11">
        <f t="shared" si="936"/>
        <v>0</v>
      </c>
      <c r="AP1651" s="11">
        <f t="shared" si="936"/>
        <v>0</v>
      </c>
      <c r="AQ1651" s="11">
        <f t="shared" si="936"/>
        <v>0</v>
      </c>
      <c r="AR1651" s="11">
        <f t="shared" si="936"/>
        <v>0</v>
      </c>
      <c r="AS1651" s="11">
        <f t="shared" si="936"/>
        <v>0</v>
      </c>
      <c r="AT1651" s="11">
        <f t="shared" si="936"/>
        <v>0</v>
      </c>
      <c r="AU1651" s="11">
        <f t="shared" si="936"/>
        <v>0</v>
      </c>
      <c r="AV1651" s="11">
        <f t="shared" si="907"/>
        <v>10110954</v>
      </c>
      <c r="AW1651" s="11">
        <f t="shared" si="907"/>
        <v>0</v>
      </c>
      <c r="AX1651" s="11">
        <f t="shared" si="907"/>
        <v>0</v>
      </c>
      <c r="AY1651" s="11">
        <f t="shared" si="907"/>
        <v>28182.938009881545</v>
      </c>
      <c r="AZ1651" s="11">
        <f t="shared" si="906"/>
        <v>1</v>
      </c>
      <c r="BA1651" s="11">
        <f t="shared" si="906"/>
        <v>1</v>
      </c>
      <c r="BB1651" s="11">
        <f t="shared" si="906"/>
        <v>1</v>
      </c>
      <c r="BC1651" s="11">
        <f t="shared" si="906"/>
        <v>1</v>
      </c>
      <c r="BD1651" s="11">
        <f t="shared" si="906"/>
        <v>1</v>
      </c>
      <c r="BE1651" s="11">
        <f t="shared" si="906"/>
        <v>1</v>
      </c>
      <c r="BF1651" s="15" t="str">
        <f t="shared" si="915"/>
        <v>EN 10219-97</v>
      </c>
      <c r="BG1651" s="42">
        <v>22.419599999999999</v>
      </c>
      <c r="BH1651" s="17">
        <f t="shared" si="916"/>
        <v>125</v>
      </c>
      <c r="BI1651" s="17">
        <f t="shared" si="917"/>
        <v>125</v>
      </c>
      <c r="BK1651" s="17">
        <f t="shared" si="918"/>
        <v>6</v>
      </c>
      <c r="BM1651" s="17">
        <f t="shared" si="919"/>
        <v>6</v>
      </c>
      <c r="BX1651" s="18">
        <f t="shared" si="920"/>
        <v>2763.2920065876979</v>
      </c>
      <c r="BY1651" s="42">
        <v>0.5</v>
      </c>
      <c r="BZ1651" s="43">
        <f t="shared" si="921"/>
        <v>23.050139964967947</v>
      </c>
      <c r="CA1651" s="18">
        <f t="shared" si="922"/>
        <v>6408883.5800967216</v>
      </c>
      <c r="CB1651" s="18">
        <f t="shared" si="923"/>
        <v>102542.13728154755</v>
      </c>
      <c r="CC1651" s="18">
        <f t="shared" si="924"/>
        <v>121867.24633267874</v>
      </c>
      <c r="CD1651" s="25">
        <f t="shared" si="925"/>
        <v>1.1884601741630438</v>
      </c>
      <c r="CE1651" s="26">
        <f t="shared" si="926"/>
        <v>48.159037756006967</v>
      </c>
      <c r="CF1651" s="18">
        <f t="shared" si="927"/>
        <v>1551.2920065876976</v>
      </c>
      <c r="CZ1651" s="18">
        <f t="shared" si="928"/>
        <v>10110954</v>
      </c>
      <c r="DC1651" s="18">
        <f t="shared" si="929"/>
        <v>28182.938009881545</v>
      </c>
      <c r="DD1651" s="17">
        <f t="shared" si="930"/>
        <v>1</v>
      </c>
      <c r="DE1651" s="17">
        <f t="shared" si="931"/>
        <v>1</v>
      </c>
      <c r="DF1651" s="17">
        <f t="shared" si="932"/>
        <v>1</v>
      </c>
      <c r="DG1651" s="17">
        <f t="shared" si="933"/>
        <v>1</v>
      </c>
      <c r="DH1651" s="17">
        <f t="shared" si="934"/>
        <v>1</v>
      </c>
      <c r="DI1651" s="17">
        <f t="shared" si="935"/>
        <v>1</v>
      </c>
      <c r="DJ1651" s="20" t="s">
        <v>1713</v>
      </c>
    </row>
    <row r="1652" spans="1:114" x14ac:dyDescent="0.2">
      <c r="A1652" s="15" t="s">
        <v>105</v>
      </c>
      <c r="B1652" s="10" t="s">
        <v>1749</v>
      </c>
      <c r="C1652" s="11">
        <f t="shared" si="913"/>
        <v>29.3904</v>
      </c>
      <c r="D1652" s="11">
        <f t="shared" si="942"/>
        <v>125</v>
      </c>
      <c r="E1652" s="11">
        <f t="shared" si="942"/>
        <v>125</v>
      </c>
      <c r="F1652" s="11">
        <f t="shared" si="942"/>
        <v>0</v>
      </c>
      <c r="G1652" s="11">
        <f t="shared" si="941"/>
        <v>8</v>
      </c>
      <c r="H1652" s="11">
        <f t="shared" si="941"/>
        <v>0</v>
      </c>
      <c r="I1652" s="11">
        <f t="shared" si="941"/>
        <v>8</v>
      </c>
      <c r="J1652" s="11">
        <f t="shared" si="941"/>
        <v>0</v>
      </c>
      <c r="K1652" s="11">
        <f t="shared" si="943"/>
        <v>0</v>
      </c>
      <c r="L1652" s="11">
        <f t="shared" si="943"/>
        <v>0</v>
      </c>
      <c r="M1652" s="11">
        <f t="shared" si="943"/>
        <v>0</v>
      </c>
      <c r="N1652" s="11">
        <f t="shared" si="943"/>
        <v>0</v>
      </c>
      <c r="O1652" s="11">
        <f t="shared" si="943"/>
        <v>0</v>
      </c>
      <c r="P1652" s="11">
        <f t="shared" si="943"/>
        <v>0</v>
      </c>
      <c r="Q1652" s="11">
        <f t="shared" si="943"/>
        <v>0</v>
      </c>
      <c r="R1652" s="11">
        <f t="shared" si="940"/>
        <v>0</v>
      </c>
      <c r="S1652" s="11">
        <f t="shared" si="940"/>
        <v>0</v>
      </c>
      <c r="T1652" s="11">
        <f t="shared" si="940"/>
        <v>3579.1857894892401</v>
      </c>
      <c r="U1652" s="40">
        <f t="shared" si="914"/>
        <v>0.5</v>
      </c>
      <c r="V1652" s="11">
        <f t="shared" si="939"/>
        <v>17.795742177723866</v>
      </c>
      <c r="W1652" s="11">
        <f t="shared" si="939"/>
        <v>7969629.3364822473</v>
      </c>
      <c r="X1652" s="11">
        <f t="shared" si="939"/>
        <v>127514.06938371596</v>
      </c>
      <c r="Y1652" s="11">
        <f t="shared" si="939"/>
        <v>154470.80587791634</v>
      </c>
      <c r="Z1652" s="11">
        <f t="shared" si="939"/>
        <v>1.2114020564513712</v>
      </c>
      <c r="AA1652" s="11">
        <f t="shared" si="938"/>
        <v>47.187496883261169</v>
      </c>
      <c r="AB1652" s="11">
        <f t="shared" si="938"/>
        <v>2091.1857894892401</v>
      </c>
      <c r="AC1652" s="11">
        <f t="shared" si="938"/>
        <v>0</v>
      </c>
      <c r="AD1652" s="11">
        <f t="shared" si="938"/>
        <v>0</v>
      </c>
      <c r="AE1652" s="11">
        <f t="shared" si="938"/>
        <v>0</v>
      </c>
      <c r="AF1652" s="11">
        <f t="shared" si="938"/>
        <v>0</v>
      </c>
      <c r="AG1652" s="11">
        <f t="shared" si="938"/>
        <v>0</v>
      </c>
      <c r="AH1652" s="11">
        <f t="shared" si="938"/>
        <v>0</v>
      </c>
      <c r="AI1652" s="11">
        <f t="shared" si="938"/>
        <v>0</v>
      </c>
      <c r="AJ1652" s="11">
        <f t="shared" si="938"/>
        <v>0</v>
      </c>
      <c r="AK1652" s="11">
        <f t="shared" si="937"/>
        <v>0</v>
      </c>
      <c r="AL1652" s="11">
        <f t="shared" si="937"/>
        <v>0</v>
      </c>
      <c r="AM1652" s="11">
        <f t="shared" si="936"/>
        <v>0</v>
      </c>
      <c r="AN1652" s="11">
        <f t="shared" si="936"/>
        <v>0</v>
      </c>
      <c r="AO1652" s="11">
        <f t="shared" si="936"/>
        <v>0</v>
      </c>
      <c r="AP1652" s="11">
        <f t="shared" si="936"/>
        <v>0</v>
      </c>
      <c r="AQ1652" s="11">
        <f t="shared" si="936"/>
        <v>0</v>
      </c>
      <c r="AR1652" s="11">
        <f t="shared" si="936"/>
        <v>0</v>
      </c>
      <c r="AS1652" s="11">
        <f t="shared" si="936"/>
        <v>0</v>
      </c>
      <c r="AT1652" s="11">
        <f t="shared" si="936"/>
        <v>0</v>
      </c>
      <c r="AU1652" s="11">
        <f t="shared" si="936"/>
        <v>0</v>
      </c>
      <c r="AV1652" s="11">
        <f t="shared" si="907"/>
        <v>12812904</v>
      </c>
      <c r="AW1652" s="11">
        <f t="shared" si="907"/>
        <v>0</v>
      </c>
      <c r="AX1652" s="11">
        <f t="shared" si="907"/>
        <v>0</v>
      </c>
      <c r="AY1652" s="11">
        <f t="shared" si="907"/>
        <v>27130.778684233861</v>
      </c>
      <c r="AZ1652" s="11">
        <f t="shared" si="906"/>
        <v>1</v>
      </c>
      <c r="BA1652" s="11">
        <f t="shared" si="906"/>
        <v>1</v>
      </c>
      <c r="BB1652" s="11">
        <f t="shared" si="906"/>
        <v>1</v>
      </c>
      <c r="BC1652" s="11">
        <f t="shared" si="906"/>
        <v>1</v>
      </c>
      <c r="BD1652" s="11">
        <f t="shared" si="906"/>
        <v>1</v>
      </c>
      <c r="BE1652" s="11">
        <f t="shared" si="906"/>
        <v>1</v>
      </c>
      <c r="BF1652" s="15" t="str">
        <f t="shared" si="915"/>
        <v>EN 10219-97</v>
      </c>
      <c r="BG1652" s="42">
        <v>29.3904</v>
      </c>
      <c r="BH1652" s="17">
        <f t="shared" si="916"/>
        <v>125</v>
      </c>
      <c r="BI1652" s="17">
        <f t="shared" si="917"/>
        <v>125</v>
      </c>
      <c r="BK1652" s="17">
        <f t="shared" si="918"/>
        <v>8</v>
      </c>
      <c r="BM1652" s="17">
        <f t="shared" si="919"/>
        <v>8</v>
      </c>
      <c r="BX1652" s="18">
        <f t="shared" si="920"/>
        <v>3579.1857894892401</v>
      </c>
      <c r="BY1652" s="42">
        <v>0.5</v>
      </c>
      <c r="BZ1652" s="43">
        <f t="shared" si="921"/>
        <v>17.795742177723866</v>
      </c>
      <c r="CA1652" s="18">
        <f t="shared" si="922"/>
        <v>7969629.3364822473</v>
      </c>
      <c r="CB1652" s="18">
        <f t="shared" si="923"/>
        <v>127514.06938371596</v>
      </c>
      <c r="CC1652" s="18">
        <f t="shared" si="924"/>
        <v>154470.80587791634</v>
      </c>
      <c r="CD1652" s="25">
        <f t="shared" si="925"/>
        <v>1.2114020564513712</v>
      </c>
      <c r="CE1652" s="26">
        <f t="shared" si="926"/>
        <v>47.187496883261169</v>
      </c>
      <c r="CF1652" s="18">
        <f t="shared" si="927"/>
        <v>2091.1857894892401</v>
      </c>
      <c r="CZ1652" s="18">
        <f t="shared" si="928"/>
        <v>12812904</v>
      </c>
      <c r="DC1652" s="18">
        <f t="shared" si="929"/>
        <v>27130.778684233861</v>
      </c>
      <c r="DD1652" s="17">
        <f t="shared" si="930"/>
        <v>1</v>
      </c>
      <c r="DE1652" s="17">
        <f t="shared" si="931"/>
        <v>1</v>
      </c>
      <c r="DF1652" s="17">
        <f t="shared" si="932"/>
        <v>1</v>
      </c>
      <c r="DG1652" s="17">
        <f t="shared" si="933"/>
        <v>1</v>
      </c>
      <c r="DH1652" s="17">
        <f t="shared" si="934"/>
        <v>1</v>
      </c>
      <c r="DI1652" s="17">
        <f t="shared" si="935"/>
        <v>1</v>
      </c>
      <c r="DJ1652" s="20" t="s">
        <v>1713</v>
      </c>
    </row>
    <row r="1653" spans="1:114" x14ac:dyDescent="0.2">
      <c r="A1653" s="15" t="s">
        <v>105</v>
      </c>
      <c r="B1653" s="10" t="s">
        <v>1750</v>
      </c>
      <c r="C1653" s="11">
        <f t="shared" si="913"/>
        <v>18.337599999999998</v>
      </c>
      <c r="D1653" s="11">
        <f t="shared" si="942"/>
        <v>150</v>
      </c>
      <c r="E1653" s="11">
        <f t="shared" si="942"/>
        <v>150</v>
      </c>
      <c r="F1653" s="11">
        <f t="shared" si="942"/>
        <v>0</v>
      </c>
      <c r="G1653" s="11">
        <f t="shared" si="941"/>
        <v>4</v>
      </c>
      <c r="H1653" s="11">
        <f t="shared" si="941"/>
        <v>0</v>
      </c>
      <c r="I1653" s="11">
        <f t="shared" si="941"/>
        <v>4</v>
      </c>
      <c r="J1653" s="11">
        <f t="shared" si="941"/>
        <v>0</v>
      </c>
      <c r="K1653" s="11">
        <f t="shared" si="943"/>
        <v>0</v>
      </c>
      <c r="L1653" s="11">
        <f t="shared" si="943"/>
        <v>0</v>
      </c>
      <c r="M1653" s="11">
        <f t="shared" si="943"/>
        <v>0</v>
      </c>
      <c r="N1653" s="11">
        <f t="shared" si="943"/>
        <v>0</v>
      </c>
      <c r="O1653" s="11">
        <f t="shared" si="943"/>
        <v>0</v>
      </c>
      <c r="P1653" s="11">
        <f t="shared" si="943"/>
        <v>0</v>
      </c>
      <c r="Q1653" s="11">
        <f t="shared" si="943"/>
        <v>0</v>
      </c>
      <c r="R1653" s="11">
        <f t="shared" si="940"/>
        <v>0</v>
      </c>
      <c r="S1653" s="11">
        <f t="shared" si="940"/>
        <v>0</v>
      </c>
      <c r="T1653" s="11">
        <f t="shared" si="940"/>
        <v>2294.79644737231</v>
      </c>
      <c r="U1653" s="40">
        <f t="shared" si="914"/>
        <v>0.6</v>
      </c>
      <c r="V1653" s="11">
        <f t="shared" si="939"/>
        <v>33.307146307738599</v>
      </c>
      <c r="W1653" s="11">
        <f t="shared" si="939"/>
        <v>8078170.5145350788</v>
      </c>
      <c r="X1653" s="11">
        <f t="shared" si="939"/>
        <v>107708.94019380106</v>
      </c>
      <c r="Y1653" s="11">
        <f t="shared" si="939"/>
        <v>124868.6953072781</v>
      </c>
      <c r="Z1653" s="11">
        <f t="shared" si="939"/>
        <v>1.1593159776950868</v>
      </c>
      <c r="AA1653" s="11">
        <f t="shared" si="938"/>
        <v>59.331376419899257</v>
      </c>
      <c r="AB1653" s="11">
        <f t="shared" si="938"/>
        <v>1222.79644737231</v>
      </c>
      <c r="AC1653" s="11">
        <f t="shared" si="938"/>
        <v>0</v>
      </c>
      <c r="AD1653" s="11">
        <f t="shared" si="938"/>
        <v>0</v>
      </c>
      <c r="AE1653" s="11">
        <f t="shared" si="938"/>
        <v>0</v>
      </c>
      <c r="AF1653" s="11">
        <f t="shared" si="938"/>
        <v>0</v>
      </c>
      <c r="AG1653" s="11">
        <f t="shared" si="938"/>
        <v>0</v>
      </c>
      <c r="AH1653" s="11">
        <f t="shared" si="938"/>
        <v>0</v>
      </c>
      <c r="AI1653" s="11">
        <f t="shared" si="938"/>
        <v>0</v>
      </c>
      <c r="AJ1653" s="11">
        <f t="shared" si="938"/>
        <v>0</v>
      </c>
      <c r="AK1653" s="11">
        <f t="shared" si="937"/>
        <v>0</v>
      </c>
      <c r="AL1653" s="11">
        <f t="shared" si="937"/>
        <v>0</v>
      </c>
      <c r="AM1653" s="11">
        <f t="shared" si="936"/>
        <v>0</v>
      </c>
      <c r="AN1653" s="11">
        <f t="shared" si="936"/>
        <v>0</v>
      </c>
      <c r="AO1653" s="11">
        <f t="shared" si="936"/>
        <v>0</v>
      </c>
      <c r="AP1653" s="11">
        <f t="shared" si="936"/>
        <v>0</v>
      </c>
      <c r="AQ1653" s="11">
        <f t="shared" si="936"/>
        <v>0</v>
      </c>
      <c r="AR1653" s="11">
        <f t="shared" si="936"/>
        <v>0</v>
      </c>
      <c r="AS1653" s="11">
        <f t="shared" si="936"/>
        <v>0</v>
      </c>
      <c r="AT1653" s="11">
        <f t="shared" si="936"/>
        <v>0</v>
      </c>
      <c r="AU1653" s="11">
        <f t="shared" si="936"/>
        <v>0</v>
      </c>
      <c r="AV1653" s="11">
        <f t="shared" si="907"/>
        <v>12448544</v>
      </c>
      <c r="AW1653" s="11">
        <f t="shared" si="907"/>
        <v>0</v>
      </c>
      <c r="AX1653" s="11">
        <f t="shared" si="907"/>
        <v>0</v>
      </c>
      <c r="AY1653" s="11">
        <f t="shared" si="907"/>
        <v>42570.194671058467</v>
      </c>
      <c r="AZ1653" s="11">
        <f t="shared" si="906"/>
        <v>1</v>
      </c>
      <c r="BA1653" s="11">
        <f t="shared" si="906"/>
        <v>1</v>
      </c>
      <c r="BB1653" s="11">
        <f t="shared" si="906"/>
        <v>1</v>
      </c>
      <c r="BC1653" s="11">
        <f t="shared" si="906"/>
        <v>2</v>
      </c>
      <c r="BD1653" s="11">
        <f t="shared" si="906"/>
        <v>3</v>
      </c>
      <c r="BE1653" s="11">
        <f t="shared" si="906"/>
        <v>4</v>
      </c>
      <c r="BF1653" s="15" t="str">
        <f t="shared" si="915"/>
        <v>EN 10219-97</v>
      </c>
      <c r="BG1653" s="42">
        <v>18.337599999999998</v>
      </c>
      <c r="BH1653" s="17">
        <f t="shared" si="916"/>
        <v>150</v>
      </c>
      <c r="BI1653" s="17">
        <f t="shared" si="917"/>
        <v>150</v>
      </c>
      <c r="BK1653" s="17">
        <f t="shared" si="918"/>
        <v>4</v>
      </c>
      <c r="BM1653" s="17">
        <f t="shared" si="919"/>
        <v>4</v>
      </c>
      <c r="BX1653" s="18">
        <f t="shared" si="920"/>
        <v>2294.79644737231</v>
      </c>
      <c r="BY1653" s="42">
        <v>0.6</v>
      </c>
      <c r="BZ1653" s="43">
        <f t="shared" si="921"/>
        <v>33.307146307738599</v>
      </c>
      <c r="CA1653" s="18">
        <f t="shared" si="922"/>
        <v>8078170.5145350788</v>
      </c>
      <c r="CB1653" s="18">
        <f t="shared" si="923"/>
        <v>107708.94019380106</v>
      </c>
      <c r="CC1653" s="18">
        <f t="shared" si="924"/>
        <v>124868.6953072781</v>
      </c>
      <c r="CD1653" s="25">
        <f t="shared" si="925"/>
        <v>1.1593159776950868</v>
      </c>
      <c r="CE1653" s="26">
        <f t="shared" si="926"/>
        <v>59.331376419899257</v>
      </c>
      <c r="CF1653" s="18">
        <f t="shared" si="927"/>
        <v>1222.79644737231</v>
      </c>
      <c r="CZ1653" s="18">
        <f t="shared" si="928"/>
        <v>12448544</v>
      </c>
      <c r="DC1653" s="18">
        <f t="shared" si="929"/>
        <v>42570.194671058467</v>
      </c>
      <c r="DD1653" s="17">
        <f t="shared" si="930"/>
        <v>1</v>
      </c>
      <c r="DE1653" s="17">
        <f t="shared" si="931"/>
        <v>1</v>
      </c>
      <c r="DF1653" s="17">
        <f t="shared" si="932"/>
        <v>1</v>
      </c>
      <c r="DG1653" s="17">
        <f t="shared" si="933"/>
        <v>2</v>
      </c>
      <c r="DH1653" s="17">
        <f t="shared" si="934"/>
        <v>3</v>
      </c>
      <c r="DI1653" s="17">
        <f t="shared" si="935"/>
        <v>4</v>
      </c>
      <c r="DJ1653" s="20" t="s">
        <v>1713</v>
      </c>
    </row>
    <row r="1654" spans="1:114" x14ac:dyDescent="0.2">
      <c r="A1654" s="15" t="s">
        <v>105</v>
      </c>
      <c r="B1654" s="10" t="s">
        <v>1751</v>
      </c>
      <c r="C1654" s="11">
        <f t="shared" si="913"/>
        <v>22.765000000000001</v>
      </c>
      <c r="D1654" s="11">
        <f t="shared" si="942"/>
        <v>150</v>
      </c>
      <c r="E1654" s="11">
        <f t="shared" si="942"/>
        <v>150</v>
      </c>
      <c r="F1654" s="11">
        <f t="shared" si="942"/>
        <v>0</v>
      </c>
      <c r="G1654" s="11">
        <f t="shared" si="941"/>
        <v>5</v>
      </c>
      <c r="H1654" s="11">
        <f t="shared" si="941"/>
        <v>0</v>
      </c>
      <c r="I1654" s="11">
        <f t="shared" si="941"/>
        <v>5</v>
      </c>
      <c r="J1654" s="11">
        <f t="shared" si="941"/>
        <v>0</v>
      </c>
      <c r="K1654" s="11">
        <f t="shared" si="943"/>
        <v>0</v>
      </c>
      <c r="L1654" s="11">
        <f t="shared" si="943"/>
        <v>0</v>
      </c>
      <c r="M1654" s="11">
        <f t="shared" si="943"/>
        <v>0</v>
      </c>
      <c r="N1654" s="11">
        <f t="shared" si="943"/>
        <v>0</v>
      </c>
      <c r="O1654" s="11">
        <f t="shared" si="943"/>
        <v>0</v>
      </c>
      <c r="P1654" s="11">
        <f t="shared" si="943"/>
        <v>0</v>
      </c>
      <c r="Q1654" s="11">
        <f t="shared" si="943"/>
        <v>0</v>
      </c>
      <c r="R1654" s="11">
        <f t="shared" si="940"/>
        <v>0</v>
      </c>
      <c r="S1654" s="11">
        <f t="shared" si="940"/>
        <v>0</v>
      </c>
      <c r="T1654" s="11">
        <f t="shared" si="940"/>
        <v>2835.6194490192347</v>
      </c>
      <c r="U1654" s="40">
        <f t="shared" si="914"/>
        <v>0.6</v>
      </c>
      <c r="V1654" s="11">
        <f t="shared" si="939"/>
        <v>26.954646909882236</v>
      </c>
      <c r="W1654" s="11">
        <f t="shared" si="939"/>
        <v>9821188.6132214498</v>
      </c>
      <c r="X1654" s="11">
        <f t="shared" si="939"/>
        <v>130949.18150961933</v>
      </c>
      <c r="Y1654" s="11">
        <f t="shared" si="939"/>
        <v>152981.93085291691</v>
      </c>
      <c r="Z1654" s="11">
        <f t="shared" si="939"/>
        <v>1.1682541966990385</v>
      </c>
      <c r="AA1654" s="11">
        <f t="shared" si="938"/>
        <v>58.851569927264329</v>
      </c>
      <c r="AB1654" s="11">
        <f t="shared" si="938"/>
        <v>1535.6194490192345</v>
      </c>
      <c r="AC1654" s="11">
        <f t="shared" si="938"/>
        <v>0</v>
      </c>
      <c r="AD1654" s="11">
        <f t="shared" si="938"/>
        <v>0</v>
      </c>
      <c r="AE1654" s="11">
        <f t="shared" si="938"/>
        <v>0</v>
      </c>
      <c r="AF1654" s="11">
        <f t="shared" si="938"/>
        <v>0</v>
      </c>
      <c r="AG1654" s="11">
        <f t="shared" si="938"/>
        <v>0</v>
      </c>
      <c r="AH1654" s="11">
        <f t="shared" si="938"/>
        <v>0</v>
      </c>
      <c r="AI1654" s="11">
        <f t="shared" si="938"/>
        <v>0</v>
      </c>
      <c r="AJ1654" s="11">
        <f t="shared" si="938"/>
        <v>0</v>
      </c>
      <c r="AK1654" s="11">
        <f t="shared" si="937"/>
        <v>0</v>
      </c>
      <c r="AL1654" s="11">
        <f t="shared" si="937"/>
        <v>0</v>
      </c>
      <c r="AM1654" s="11">
        <f t="shared" si="936"/>
        <v>0</v>
      </c>
      <c r="AN1654" s="11">
        <f t="shared" si="936"/>
        <v>0</v>
      </c>
      <c r="AO1654" s="11">
        <f t="shared" si="936"/>
        <v>0</v>
      </c>
      <c r="AP1654" s="11">
        <f t="shared" si="936"/>
        <v>0</v>
      </c>
      <c r="AQ1654" s="11">
        <f t="shared" si="936"/>
        <v>0</v>
      </c>
      <c r="AR1654" s="11">
        <f t="shared" si="936"/>
        <v>0</v>
      </c>
      <c r="AS1654" s="11">
        <f t="shared" si="936"/>
        <v>0</v>
      </c>
      <c r="AT1654" s="11">
        <f t="shared" si="936"/>
        <v>0</v>
      </c>
      <c r="AU1654" s="11">
        <f t="shared" si="936"/>
        <v>0</v>
      </c>
      <c r="AV1654" s="11">
        <f t="shared" si="907"/>
        <v>15243125</v>
      </c>
      <c r="AW1654" s="11">
        <f t="shared" si="907"/>
        <v>0</v>
      </c>
      <c r="AX1654" s="11">
        <f t="shared" si="907"/>
        <v>0</v>
      </c>
      <c r="AY1654" s="11">
        <f t="shared" si="907"/>
        <v>41953.42917352885</v>
      </c>
      <c r="AZ1654" s="11">
        <f t="shared" si="906"/>
        <v>1</v>
      </c>
      <c r="BA1654" s="11">
        <f t="shared" si="906"/>
        <v>1</v>
      </c>
      <c r="BB1654" s="11">
        <f t="shared" si="906"/>
        <v>1</v>
      </c>
      <c r="BC1654" s="11">
        <f t="shared" si="906"/>
        <v>1</v>
      </c>
      <c r="BD1654" s="11">
        <f t="shared" si="906"/>
        <v>1</v>
      </c>
      <c r="BE1654" s="11">
        <f t="shared" si="906"/>
        <v>2</v>
      </c>
      <c r="BF1654" s="15" t="str">
        <f t="shared" si="915"/>
        <v>EN 10219-97</v>
      </c>
      <c r="BG1654" s="42">
        <v>22.765000000000001</v>
      </c>
      <c r="BH1654" s="17">
        <f t="shared" si="916"/>
        <v>150</v>
      </c>
      <c r="BI1654" s="17">
        <f t="shared" si="917"/>
        <v>150</v>
      </c>
      <c r="BK1654" s="17">
        <f t="shared" si="918"/>
        <v>5</v>
      </c>
      <c r="BM1654" s="17">
        <f t="shared" si="919"/>
        <v>5</v>
      </c>
      <c r="BX1654" s="18">
        <f t="shared" si="920"/>
        <v>2835.6194490192347</v>
      </c>
      <c r="BY1654" s="42">
        <v>0.6</v>
      </c>
      <c r="BZ1654" s="43">
        <f t="shared" si="921"/>
        <v>26.954646909882236</v>
      </c>
      <c r="CA1654" s="18">
        <f t="shared" si="922"/>
        <v>9821188.6132214498</v>
      </c>
      <c r="CB1654" s="18">
        <f t="shared" si="923"/>
        <v>130949.18150961933</v>
      </c>
      <c r="CC1654" s="18">
        <f t="shared" si="924"/>
        <v>152981.93085291691</v>
      </c>
      <c r="CD1654" s="25">
        <f t="shared" si="925"/>
        <v>1.1682541966990385</v>
      </c>
      <c r="CE1654" s="26">
        <f t="shared" si="926"/>
        <v>58.851569927264329</v>
      </c>
      <c r="CF1654" s="18">
        <f t="shared" si="927"/>
        <v>1535.6194490192345</v>
      </c>
      <c r="CZ1654" s="18">
        <f t="shared" si="928"/>
        <v>15243125</v>
      </c>
      <c r="DC1654" s="18">
        <f t="shared" si="929"/>
        <v>41953.42917352885</v>
      </c>
      <c r="DD1654" s="17">
        <f t="shared" si="930"/>
        <v>1</v>
      </c>
      <c r="DE1654" s="17">
        <f t="shared" si="931"/>
        <v>1</v>
      </c>
      <c r="DF1654" s="17">
        <f t="shared" si="932"/>
        <v>1</v>
      </c>
      <c r="DG1654" s="17">
        <f t="shared" si="933"/>
        <v>1</v>
      </c>
      <c r="DH1654" s="17">
        <f t="shared" si="934"/>
        <v>1</v>
      </c>
      <c r="DI1654" s="17">
        <f t="shared" si="935"/>
        <v>2</v>
      </c>
      <c r="DJ1654" s="20" t="s">
        <v>1713</v>
      </c>
    </row>
    <row r="1655" spans="1:114" x14ac:dyDescent="0.2">
      <c r="A1655" s="15" t="s">
        <v>105</v>
      </c>
      <c r="B1655" s="10" t="s">
        <v>1752</v>
      </c>
      <c r="C1655" s="11">
        <f t="shared" si="913"/>
        <v>27.1296</v>
      </c>
      <c r="D1655" s="11">
        <f t="shared" si="942"/>
        <v>150</v>
      </c>
      <c r="E1655" s="11">
        <f t="shared" si="942"/>
        <v>150</v>
      </c>
      <c r="F1655" s="11">
        <f t="shared" si="942"/>
        <v>0</v>
      </c>
      <c r="G1655" s="11">
        <f t="shared" si="941"/>
        <v>6</v>
      </c>
      <c r="H1655" s="11">
        <f t="shared" si="941"/>
        <v>0</v>
      </c>
      <c r="I1655" s="11">
        <f t="shared" si="941"/>
        <v>6</v>
      </c>
      <c r="J1655" s="11">
        <f t="shared" si="941"/>
        <v>0</v>
      </c>
      <c r="K1655" s="11">
        <f t="shared" si="943"/>
        <v>0</v>
      </c>
      <c r="L1655" s="11">
        <f t="shared" si="943"/>
        <v>0</v>
      </c>
      <c r="M1655" s="11">
        <f t="shared" si="943"/>
        <v>0</v>
      </c>
      <c r="N1655" s="11">
        <f t="shared" si="943"/>
        <v>0</v>
      </c>
      <c r="O1655" s="11">
        <f t="shared" si="943"/>
        <v>0</v>
      </c>
      <c r="P1655" s="11">
        <f t="shared" si="943"/>
        <v>0</v>
      </c>
      <c r="Q1655" s="11">
        <f t="shared" si="943"/>
        <v>0</v>
      </c>
      <c r="R1655" s="11">
        <f t="shared" si="940"/>
        <v>0</v>
      </c>
      <c r="S1655" s="11">
        <f t="shared" si="940"/>
        <v>0</v>
      </c>
      <c r="T1655" s="11">
        <f t="shared" si="940"/>
        <v>3363.2920065876979</v>
      </c>
      <c r="U1655" s="40">
        <f t="shared" si="914"/>
        <v>0.6</v>
      </c>
      <c r="V1655" s="11">
        <f t="shared" si="939"/>
        <v>22.72568687743982</v>
      </c>
      <c r="W1655" s="11">
        <f t="shared" si="939"/>
        <v>11459054.114443017</v>
      </c>
      <c r="X1655" s="11">
        <f t="shared" si="939"/>
        <v>152787.38819257356</v>
      </c>
      <c r="Y1655" s="11">
        <f t="shared" si="939"/>
        <v>179883.39641502494</v>
      </c>
      <c r="Z1655" s="11">
        <f t="shared" si="939"/>
        <v>1.1773445344081641</v>
      </c>
      <c r="AA1655" s="11">
        <f t="shared" si="938"/>
        <v>58.370323144189932</v>
      </c>
      <c r="AB1655" s="11">
        <f t="shared" si="938"/>
        <v>1851.2920065876976</v>
      </c>
      <c r="AC1655" s="11">
        <f t="shared" si="938"/>
        <v>0</v>
      </c>
      <c r="AD1655" s="11">
        <f t="shared" si="938"/>
        <v>0</v>
      </c>
      <c r="AE1655" s="11">
        <f t="shared" si="938"/>
        <v>0</v>
      </c>
      <c r="AF1655" s="11">
        <f t="shared" si="938"/>
        <v>0</v>
      </c>
      <c r="AG1655" s="11">
        <f t="shared" si="938"/>
        <v>0</v>
      </c>
      <c r="AH1655" s="11">
        <f t="shared" si="938"/>
        <v>0</v>
      </c>
      <c r="AI1655" s="11">
        <f t="shared" si="938"/>
        <v>0</v>
      </c>
      <c r="AJ1655" s="11">
        <f t="shared" si="938"/>
        <v>0</v>
      </c>
      <c r="AK1655" s="11">
        <f t="shared" si="937"/>
        <v>0</v>
      </c>
      <c r="AL1655" s="11">
        <f t="shared" si="937"/>
        <v>0</v>
      </c>
      <c r="AM1655" s="11">
        <f t="shared" si="936"/>
        <v>0</v>
      </c>
      <c r="AN1655" s="11">
        <f t="shared" si="936"/>
        <v>0</v>
      </c>
      <c r="AO1655" s="11">
        <f t="shared" si="936"/>
        <v>0</v>
      </c>
      <c r="AP1655" s="11">
        <f t="shared" ref="AP1655:AX1684" si="944">IF($A1655="x",CT1655,"")</f>
        <v>0</v>
      </c>
      <c r="AQ1655" s="11">
        <f t="shared" si="944"/>
        <v>0</v>
      </c>
      <c r="AR1655" s="11">
        <f t="shared" si="944"/>
        <v>0</v>
      </c>
      <c r="AS1655" s="11">
        <f t="shared" si="944"/>
        <v>0</v>
      </c>
      <c r="AT1655" s="11">
        <f t="shared" si="944"/>
        <v>0</v>
      </c>
      <c r="AU1655" s="11">
        <f t="shared" si="944"/>
        <v>0</v>
      </c>
      <c r="AV1655" s="11">
        <f t="shared" si="907"/>
        <v>17915904</v>
      </c>
      <c r="AW1655" s="11">
        <f t="shared" si="907"/>
        <v>0</v>
      </c>
      <c r="AX1655" s="11">
        <f t="shared" si="907"/>
        <v>0</v>
      </c>
      <c r="AY1655" s="11">
        <f t="shared" si="907"/>
        <v>41332.938009881545</v>
      </c>
      <c r="AZ1655" s="11">
        <f t="shared" si="906"/>
        <v>1</v>
      </c>
      <c r="BA1655" s="11">
        <f t="shared" si="906"/>
        <v>1</v>
      </c>
      <c r="BB1655" s="11">
        <f t="shared" si="906"/>
        <v>1</v>
      </c>
      <c r="BC1655" s="11">
        <f t="shared" si="906"/>
        <v>1</v>
      </c>
      <c r="BD1655" s="11">
        <f t="shared" si="906"/>
        <v>1</v>
      </c>
      <c r="BE1655" s="11">
        <f t="shared" si="906"/>
        <v>1</v>
      </c>
      <c r="BF1655" s="15" t="str">
        <f t="shared" si="915"/>
        <v>EN 10219-97</v>
      </c>
      <c r="BG1655" s="42">
        <v>27.1296</v>
      </c>
      <c r="BH1655" s="17">
        <f t="shared" si="916"/>
        <v>150</v>
      </c>
      <c r="BI1655" s="17">
        <f t="shared" si="917"/>
        <v>150</v>
      </c>
      <c r="BK1655" s="17">
        <f t="shared" si="918"/>
        <v>6</v>
      </c>
      <c r="BM1655" s="17">
        <f t="shared" si="919"/>
        <v>6</v>
      </c>
      <c r="BX1655" s="18">
        <f t="shared" si="920"/>
        <v>3363.2920065876979</v>
      </c>
      <c r="BY1655" s="42">
        <v>0.6</v>
      </c>
      <c r="BZ1655" s="43">
        <f t="shared" si="921"/>
        <v>22.72568687743982</v>
      </c>
      <c r="CA1655" s="18">
        <f t="shared" si="922"/>
        <v>11459054.114443017</v>
      </c>
      <c r="CB1655" s="18">
        <f t="shared" si="923"/>
        <v>152787.38819257356</v>
      </c>
      <c r="CC1655" s="18">
        <f t="shared" si="924"/>
        <v>179883.39641502494</v>
      </c>
      <c r="CD1655" s="25">
        <f t="shared" si="925"/>
        <v>1.1773445344081641</v>
      </c>
      <c r="CE1655" s="26">
        <f t="shared" si="926"/>
        <v>58.370323144189932</v>
      </c>
      <c r="CF1655" s="18">
        <f t="shared" si="927"/>
        <v>1851.2920065876976</v>
      </c>
      <c r="CZ1655" s="18">
        <f t="shared" si="928"/>
        <v>17915904</v>
      </c>
      <c r="DC1655" s="18">
        <f t="shared" si="929"/>
        <v>41332.938009881545</v>
      </c>
      <c r="DD1655" s="17">
        <f t="shared" si="930"/>
        <v>1</v>
      </c>
      <c r="DE1655" s="17">
        <f t="shared" si="931"/>
        <v>1</v>
      </c>
      <c r="DF1655" s="17">
        <f t="shared" si="932"/>
        <v>1</v>
      </c>
      <c r="DG1655" s="17">
        <f t="shared" si="933"/>
        <v>1</v>
      </c>
      <c r="DH1655" s="17">
        <f t="shared" si="934"/>
        <v>1</v>
      </c>
      <c r="DI1655" s="17">
        <f t="shared" si="935"/>
        <v>1</v>
      </c>
      <c r="DJ1655" s="20" t="s">
        <v>1713</v>
      </c>
    </row>
    <row r="1656" spans="1:114" x14ac:dyDescent="0.2">
      <c r="A1656" s="15" t="s">
        <v>105</v>
      </c>
      <c r="B1656" s="10" t="s">
        <v>1753</v>
      </c>
      <c r="C1656" s="11">
        <f t="shared" si="913"/>
        <v>35.670400000000001</v>
      </c>
      <c r="D1656" s="11">
        <f t="shared" si="942"/>
        <v>150</v>
      </c>
      <c r="E1656" s="11">
        <f t="shared" si="942"/>
        <v>150</v>
      </c>
      <c r="F1656" s="11">
        <f t="shared" si="942"/>
        <v>0</v>
      </c>
      <c r="G1656" s="11">
        <f t="shared" si="941"/>
        <v>8</v>
      </c>
      <c r="H1656" s="11">
        <f t="shared" si="941"/>
        <v>0</v>
      </c>
      <c r="I1656" s="11">
        <f t="shared" si="941"/>
        <v>8</v>
      </c>
      <c r="J1656" s="11">
        <f t="shared" si="941"/>
        <v>0</v>
      </c>
      <c r="K1656" s="11">
        <f t="shared" si="943"/>
        <v>0</v>
      </c>
      <c r="L1656" s="11">
        <f t="shared" si="943"/>
        <v>0</v>
      </c>
      <c r="M1656" s="11">
        <f t="shared" si="943"/>
        <v>0</v>
      </c>
      <c r="N1656" s="11">
        <f t="shared" si="943"/>
        <v>0</v>
      </c>
      <c r="O1656" s="11">
        <f t="shared" si="943"/>
        <v>0</v>
      </c>
      <c r="P1656" s="11">
        <f t="shared" si="943"/>
        <v>0</v>
      </c>
      <c r="Q1656" s="11">
        <f t="shared" si="943"/>
        <v>0</v>
      </c>
      <c r="R1656" s="11">
        <f t="shared" si="940"/>
        <v>0</v>
      </c>
      <c r="S1656" s="11">
        <f t="shared" si="940"/>
        <v>0</v>
      </c>
      <c r="T1656" s="11">
        <f t="shared" si="940"/>
        <v>4379.1857894892401</v>
      </c>
      <c r="U1656" s="40">
        <f t="shared" si="914"/>
        <v>0.6</v>
      </c>
      <c r="V1656" s="11">
        <f t="shared" si="939"/>
        <v>17.453728773636467</v>
      </c>
      <c r="W1656" s="11">
        <f t="shared" si="939"/>
        <v>14430013.929704517</v>
      </c>
      <c r="X1656" s="11">
        <f t="shared" si="939"/>
        <v>192400.18572939356</v>
      </c>
      <c r="Y1656" s="11">
        <f t="shared" si="939"/>
        <v>230110.62824653185</v>
      </c>
      <c r="Z1656" s="11">
        <f t="shared" si="939"/>
        <v>1.1960000317784369</v>
      </c>
      <c r="AA1656" s="11">
        <f t="shared" si="938"/>
        <v>57.403277523029139</v>
      </c>
      <c r="AB1656" s="11">
        <f t="shared" si="938"/>
        <v>2491.1857894892401</v>
      </c>
      <c r="AC1656" s="11">
        <f t="shared" si="938"/>
        <v>0</v>
      </c>
      <c r="AD1656" s="11">
        <f t="shared" si="938"/>
        <v>0</v>
      </c>
      <c r="AE1656" s="11">
        <f t="shared" si="938"/>
        <v>0</v>
      </c>
      <c r="AF1656" s="11">
        <f t="shared" si="938"/>
        <v>0</v>
      </c>
      <c r="AG1656" s="11">
        <f t="shared" si="938"/>
        <v>0</v>
      </c>
      <c r="AH1656" s="11">
        <f t="shared" si="938"/>
        <v>0</v>
      </c>
      <c r="AI1656" s="11">
        <f t="shared" si="938"/>
        <v>0</v>
      </c>
      <c r="AJ1656" s="11">
        <f t="shared" si="938"/>
        <v>0</v>
      </c>
      <c r="AK1656" s="11">
        <f t="shared" si="937"/>
        <v>0</v>
      </c>
      <c r="AL1656" s="11">
        <f t="shared" si="937"/>
        <v>0</v>
      </c>
      <c r="AM1656" s="11">
        <f t="shared" si="937"/>
        <v>0</v>
      </c>
      <c r="AN1656" s="11">
        <f t="shared" si="937"/>
        <v>0</v>
      </c>
      <c r="AO1656" s="11">
        <f t="shared" si="937"/>
        <v>0</v>
      </c>
      <c r="AP1656" s="11">
        <f t="shared" si="944"/>
        <v>0</v>
      </c>
      <c r="AQ1656" s="11">
        <f t="shared" si="944"/>
        <v>0</v>
      </c>
      <c r="AR1656" s="11">
        <f t="shared" si="944"/>
        <v>0</v>
      </c>
      <c r="AS1656" s="11">
        <f t="shared" si="944"/>
        <v>0</v>
      </c>
      <c r="AT1656" s="11">
        <f t="shared" si="944"/>
        <v>0</v>
      </c>
      <c r="AU1656" s="11">
        <f t="shared" si="944"/>
        <v>0</v>
      </c>
      <c r="AV1656" s="11">
        <f t="shared" si="907"/>
        <v>22906304</v>
      </c>
      <c r="AW1656" s="11">
        <f t="shared" si="907"/>
        <v>0</v>
      </c>
      <c r="AX1656" s="11">
        <f t="shared" si="907"/>
        <v>0</v>
      </c>
      <c r="AY1656" s="11">
        <f t="shared" si="907"/>
        <v>40080.778684233861</v>
      </c>
      <c r="AZ1656" s="11">
        <f t="shared" si="906"/>
        <v>1</v>
      </c>
      <c r="BA1656" s="11">
        <f t="shared" si="906"/>
        <v>1</v>
      </c>
      <c r="BB1656" s="11">
        <f t="shared" si="906"/>
        <v>1</v>
      </c>
      <c r="BC1656" s="11">
        <f t="shared" si="906"/>
        <v>1</v>
      </c>
      <c r="BD1656" s="11">
        <f t="shared" si="906"/>
        <v>1</v>
      </c>
      <c r="BE1656" s="11">
        <f t="shared" si="906"/>
        <v>1</v>
      </c>
      <c r="BF1656" s="15" t="str">
        <f t="shared" si="915"/>
        <v>EN 10219-97</v>
      </c>
      <c r="BG1656" s="42">
        <v>35.670400000000001</v>
      </c>
      <c r="BH1656" s="17">
        <f t="shared" si="916"/>
        <v>150</v>
      </c>
      <c r="BI1656" s="17">
        <f t="shared" si="917"/>
        <v>150</v>
      </c>
      <c r="BK1656" s="17">
        <f t="shared" si="918"/>
        <v>8</v>
      </c>
      <c r="BM1656" s="17">
        <f t="shared" si="919"/>
        <v>8</v>
      </c>
      <c r="BX1656" s="18">
        <f t="shared" si="920"/>
        <v>4379.1857894892401</v>
      </c>
      <c r="BY1656" s="42">
        <v>0.6</v>
      </c>
      <c r="BZ1656" s="43">
        <f t="shared" si="921"/>
        <v>17.453728773636467</v>
      </c>
      <c r="CA1656" s="18">
        <f t="shared" si="922"/>
        <v>14430013.929704517</v>
      </c>
      <c r="CB1656" s="18">
        <f t="shared" si="923"/>
        <v>192400.18572939356</v>
      </c>
      <c r="CC1656" s="18">
        <f t="shared" si="924"/>
        <v>230110.62824653185</v>
      </c>
      <c r="CD1656" s="25">
        <f t="shared" si="925"/>
        <v>1.1960000317784369</v>
      </c>
      <c r="CE1656" s="26">
        <f t="shared" si="926"/>
        <v>57.403277523029139</v>
      </c>
      <c r="CF1656" s="18">
        <f t="shared" si="927"/>
        <v>2491.1857894892401</v>
      </c>
      <c r="CZ1656" s="18">
        <f t="shared" si="928"/>
        <v>22906304</v>
      </c>
      <c r="DC1656" s="18">
        <f t="shared" si="929"/>
        <v>40080.778684233861</v>
      </c>
      <c r="DD1656" s="17">
        <f t="shared" si="930"/>
        <v>1</v>
      </c>
      <c r="DE1656" s="17">
        <f t="shared" si="931"/>
        <v>1</v>
      </c>
      <c r="DF1656" s="17">
        <f t="shared" si="932"/>
        <v>1</v>
      </c>
      <c r="DG1656" s="17">
        <f t="shared" si="933"/>
        <v>1</v>
      </c>
      <c r="DH1656" s="17">
        <f t="shared" si="934"/>
        <v>1</v>
      </c>
      <c r="DI1656" s="17">
        <f t="shared" si="935"/>
        <v>1</v>
      </c>
      <c r="DJ1656" s="20" t="s">
        <v>1713</v>
      </c>
    </row>
    <row r="1657" spans="1:114" x14ac:dyDescent="0.2">
      <c r="A1657" s="15" t="s">
        <v>105</v>
      </c>
      <c r="B1657" s="10" t="s">
        <v>1754</v>
      </c>
      <c r="C1657" s="11">
        <f t="shared" si="913"/>
        <v>21.477599999999999</v>
      </c>
      <c r="D1657" s="11">
        <f t="shared" si="942"/>
        <v>175</v>
      </c>
      <c r="E1657" s="11">
        <f t="shared" si="942"/>
        <v>175</v>
      </c>
      <c r="F1657" s="11">
        <f t="shared" si="942"/>
        <v>0</v>
      </c>
      <c r="G1657" s="11">
        <f t="shared" si="941"/>
        <v>4</v>
      </c>
      <c r="H1657" s="11">
        <f t="shared" si="941"/>
        <v>0</v>
      </c>
      <c r="I1657" s="11">
        <f t="shared" si="941"/>
        <v>4</v>
      </c>
      <c r="J1657" s="11">
        <f t="shared" si="941"/>
        <v>0</v>
      </c>
      <c r="K1657" s="11">
        <f t="shared" si="943"/>
        <v>0</v>
      </c>
      <c r="L1657" s="11">
        <f t="shared" si="943"/>
        <v>0</v>
      </c>
      <c r="M1657" s="11">
        <f t="shared" si="943"/>
        <v>0</v>
      </c>
      <c r="N1657" s="11">
        <f t="shared" si="943"/>
        <v>0</v>
      </c>
      <c r="O1657" s="11">
        <f t="shared" si="943"/>
        <v>0</v>
      </c>
      <c r="P1657" s="11">
        <f t="shared" si="943"/>
        <v>0</v>
      </c>
      <c r="Q1657" s="11">
        <f t="shared" si="943"/>
        <v>0</v>
      </c>
      <c r="R1657" s="11">
        <f t="shared" si="940"/>
        <v>0</v>
      </c>
      <c r="S1657" s="11">
        <f t="shared" si="940"/>
        <v>0</v>
      </c>
      <c r="T1657" s="11">
        <f t="shared" si="940"/>
        <v>2694.79644737231</v>
      </c>
      <c r="U1657" s="40">
        <f t="shared" si="914"/>
        <v>0.7</v>
      </c>
      <c r="V1657" s="11">
        <f t="shared" si="939"/>
        <v>33.090430488449094</v>
      </c>
      <c r="W1657" s="11">
        <f t="shared" si="939"/>
        <v>13031183.175452288</v>
      </c>
      <c r="X1657" s="11">
        <f t="shared" si="939"/>
        <v>148927.80771945472</v>
      </c>
      <c r="Y1657" s="11">
        <f t="shared" si="939"/>
        <v>171903.65089943199</v>
      </c>
      <c r="Z1657" s="11">
        <f t="shared" si="939"/>
        <v>1.1542750378979485</v>
      </c>
      <c r="AA1657" s="11">
        <f t="shared" si="938"/>
        <v>69.539080166057673</v>
      </c>
      <c r="AB1657" s="11">
        <f t="shared" si="938"/>
        <v>1422.79644737231</v>
      </c>
      <c r="AC1657" s="11">
        <f t="shared" si="938"/>
        <v>0</v>
      </c>
      <c r="AD1657" s="11">
        <f t="shared" si="938"/>
        <v>0</v>
      </c>
      <c r="AE1657" s="11">
        <f t="shared" si="938"/>
        <v>0</v>
      </c>
      <c r="AF1657" s="11">
        <f t="shared" si="938"/>
        <v>0</v>
      </c>
      <c r="AG1657" s="11">
        <f t="shared" si="938"/>
        <v>0</v>
      </c>
      <c r="AH1657" s="11">
        <f t="shared" si="938"/>
        <v>0</v>
      </c>
      <c r="AI1657" s="11">
        <f t="shared" si="938"/>
        <v>0</v>
      </c>
      <c r="AJ1657" s="11">
        <f t="shared" si="938"/>
        <v>0</v>
      </c>
      <c r="AK1657" s="11">
        <f t="shared" si="937"/>
        <v>0</v>
      </c>
      <c r="AL1657" s="11">
        <f t="shared" si="937"/>
        <v>0</v>
      </c>
      <c r="AM1657" s="11">
        <f t="shared" si="937"/>
        <v>0</v>
      </c>
      <c r="AN1657" s="11">
        <f t="shared" si="937"/>
        <v>0</v>
      </c>
      <c r="AO1657" s="11">
        <f t="shared" si="937"/>
        <v>0</v>
      </c>
      <c r="AP1657" s="11">
        <f t="shared" si="944"/>
        <v>0</v>
      </c>
      <c r="AQ1657" s="11">
        <f t="shared" si="944"/>
        <v>0</v>
      </c>
      <c r="AR1657" s="11">
        <f t="shared" si="944"/>
        <v>0</v>
      </c>
      <c r="AS1657" s="11">
        <f t="shared" si="944"/>
        <v>0</v>
      </c>
      <c r="AT1657" s="11">
        <f t="shared" si="944"/>
        <v>0</v>
      </c>
      <c r="AU1657" s="11">
        <f t="shared" si="944"/>
        <v>0</v>
      </c>
      <c r="AV1657" s="11">
        <f t="shared" si="907"/>
        <v>20000844</v>
      </c>
      <c r="AW1657" s="11">
        <f t="shared" si="907"/>
        <v>0</v>
      </c>
      <c r="AX1657" s="11">
        <f t="shared" si="907"/>
        <v>0</v>
      </c>
      <c r="AY1657" s="11">
        <f t="shared" ref="AY1657:BE1693" si="945">IF($A1657="x",DC1657,"")</f>
        <v>58420.194671058467</v>
      </c>
      <c r="AZ1657" s="11">
        <f t="shared" si="945"/>
        <v>1</v>
      </c>
      <c r="BA1657" s="11">
        <f t="shared" si="945"/>
        <v>1</v>
      </c>
      <c r="BB1657" s="11">
        <f t="shared" si="945"/>
        <v>1</v>
      </c>
      <c r="BC1657" s="11">
        <f t="shared" si="945"/>
        <v>3</v>
      </c>
      <c r="BD1657" s="11">
        <f t="shared" si="945"/>
        <v>4</v>
      </c>
      <c r="BE1657" s="11">
        <f t="shared" si="945"/>
        <v>4</v>
      </c>
      <c r="BF1657" s="15" t="str">
        <f t="shared" si="915"/>
        <v>EN 10219-97</v>
      </c>
      <c r="BG1657" s="42">
        <v>21.477599999999999</v>
      </c>
      <c r="BH1657" s="17">
        <f t="shared" si="916"/>
        <v>175</v>
      </c>
      <c r="BI1657" s="17">
        <f t="shared" si="917"/>
        <v>175</v>
      </c>
      <c r="BK1657" s="17">
        <f t="shared" si="918"/>
        <v>4</v>
      </c>
      <c r="BM1657" s="17">
        <f t="shared" si="919"/>
        <v>4</v>
      </c>
      <c r="BX1657" s="18">
        <f t="shared" si="920"/>
        <v>2694.79644737231</v>
      </c>
      <c r="BY1657" s="42">
        <v>0.7</v>
      </c>
      <c r="BZ1657" s="43">
        <f t="shared" si="921"/>
        <v>33.090430488449094</v>
      </c>
      <c r="CA1657" s="18">
        <f t="shared" si="922"/>
        <v>13031183.175452288</v>
      </c>
      <c r="CB1657" s="18">
        <f t="shared" si="923"/>
        <v>148927.80771945472</v>
      </c>
      <c r="CC1657" s="18">
        <f t="shared" si="924"/>
        <v>171903.65089943199</v>
      </c>
      <c r="CD1657" s="25">
        <f t="shared" si="925"/>
        <v>1.1542750378979485</v>
      </c>
      <c r="CE1657" s="26">
        <f t="shared" si="926"/>
        <v>69.539080166057673</v>
      </c>
      <c r="CF1657" s="18">
        <f t="shared" si="927"/>
        <v>1422.79644737231</v>
      </c>
      <c r="CZ1657" s="18">
        <f t="shared" si="928"/>
        <v>20000844</v>
      </c>
      <c r="DC1657" s="18">
        <f t="shared" si="929"/>
        <v>58420.194671058467</v>
      </c>
      <c r="DD1657" s="17">
        <f t="shared" si="930"/>
        <v>1</v>
      </c>
      <c r="DE1657" s="17">
        <f t="shared" si="931"/>
        <v>1</v>
      </c>
      <c r="DF1657" s="17">
        <f t="shared" si="932"/>
        <v>1</v>
      </c>
      <c r="DG1657" s="17">
        <f t="shared" si="933"/>
        <v>3</v>
      </c>
      <c r="DH1657" s="17">
        <f t="shared" si="934"/>
        <v>4</v>
      </c>
      <c r="DI1657" s="17">
        <f t="shared" si="935"/>
        <v>4</v>
      </c>
      <c r="DJ1657" s="20" t="s">
        <v>1713</v>
      </c>
    </row>
    <row r="1658" spans="1:114" x14ac:dyDescent="0.2">
      <c r="A1658" s="15" t="s">
        <v>105</v>
      </c>
      <c r="B1658" s="10" t="s">
        <v>1755</v>
      </c>
      <c r="C1658" s="11">
        <f t="shared" si="913"/>
        <v>26.69</v>
      </c>
      <c r="D1658" s="11">
        <f t="shared" si="942"/>
        <v>175</v>
      </c>
      <c r="E1658" s="11">
        <f t="shared" si="942"/>
        <v>175</v>
      </c>
      <c r="F1658" s="11">
        <f t="shared" si="942"/>
        <v>0</v>
      </c>
      <c r="G1658" s="11">
        <f t="shared" si="941"/>
        <v>5</v>
      </c>
      <c r="H1658" s="11">
        <f t="shared" si="941"/>
        <v>0</v>
      </c>
      <c r="I1658" s="11">
        <f t="shared" si="941"/>
        <v>5</v>
      </c>
      <c r="J1658" s="11">
        <f t="shared" si="941"/>
        <v>0</v>
      </c>
      <c r="K1658" s="11">
        <f t="shared" si="943"/>
        <v>0</v>
      </c>
      <c r="L1658" s="11">
        <f t="shared" si="943"/>
        <v>0</v>
      </c>
      <c r="M1658" s="11">
        <f t="shared" si="943"/>
        <v>0</v>
      </c>
      <c r="N1658" s="11">
        <f t="shared" si="943"/>
        <v>0</v>
      </c>
      <c r="O1658" s="11">
        <f t="shared" si="943"/>
        <v>0</v>
      </c>
      <c r="P1658" s="11">
        <f t="shared" si="943"/>
        <v>0</v>
      </c>
      <c r="Q1658" s="11">
        <f t="shared" si="943"/>
        <v>0</v>
      </c>
      <c r="R1658" s="11">
        <f t="shared" si="940"/>
        <v>0</v>
      </c>
      <c r="S1658" s="11">
        <f t="shared" si="940"/>
        <v>0</v>
      </c>
      <c r="T1658" s="11">
        <f t="shared" si="940"/>
        <v>3335.6194490192347</v>
      </c>
      <c r="U1658" s="40">
        <f t="shared" si="914"/>
        <v>0.7</v>
      </c>
      <c r="V1658" s="11">
        <f t="shared" si="939"/>
        <v>26.733257760717294</v>
      </c>
      <c r="W1658" s="11">
        <f t="shared" si="939"/>
        <v>15908594.090120293</v>
      </c>
      <c r="X1658" s="11">
        <f t="shared" si="939"/>
        <v>181812.50388708906</v>
      </c>
      <c r="Y1658" s="11">
        <f t="shared" si="939"/>
        <v>211239.67396565733</v>
      </c>
      <c r="Z1658" s="11">
        <f t="shared" si="939"/>
        <v>1.1618544899246501</v>
      </c>
      <c r="AA1658" s="11">
        <f t="shared" si="938"/>
        <v>69.060171376759811</v>
      </c>
      <c r="AB1658" s="11">
        <f t="shared" si="938"/>
        <v>1785.6194490192345</v>
      </c>
      <c r="AC1658" s="11">
        <f t="shared" si="938"/>
        <v>0</v>
      </c>
      <c r="AD1658" s="11">
        <f t="shared" si="938"/>
        <v>0</v>
      </c>
      <c r="AE1658" s="11">
        <f t="shared" si="938"/>
        <v>0</v>
      </c>
      <c r="AF1658" s="11">
        <f t="shared" si="938"/>
        <v>0</v>
      </c>
      <c r="AG1658" s="11">
        <f t="shared" si="938"/>
        <v>0</v>
      </c>
      <c r="AH1658" s="11">
        <f t="shared" si="938"/>
        <v>0</v>
      </c>
      <c r="AI1658" s="11">
        <f t="shared" si="938"/>
        <v>0</v>
      </c>
      <c r="AJ1658" s="11">
        <f t="shared" si="938"/>
        <v>0</v>
      </c>
      <c r="AK1658" s="11">
        <f t="shared" si="937"/>
        <v>0</v>
      </c>
      <c r="AL1658" s="11">
        <f t="shared" si="937"/>
        <v>0</v>
      </c>
      <c r="AM1658" s="11">
        <f t="shared" si="937"/>
        <v>0</v>
      </c>
      <c r="AN1658" s="11">
        <f t="shared" si="937"/>
        <v>0</v>
      </c>
      <c r="AO1658" s="11">
        <f t="shared" si="937"/>
        <v>0</v>
      </c>
      <c r="AP1658" s="11">
        <f t="shared" si="944"/>
        <v>0</v>
      </c>
      <c r="AQ1658" s="11">
        <f t="shared" si="944"/>
        <v>0</v>
      </c>
      <c r="AR1658" s="11">
        <f t="shared" si="944"/>
        <v>0</v>
      </c>
      <c r="AS1658" s="11">
        <f t="shared" si="944"/>
        <v>0</v>
      </c>
      <c r="AT1658" s="11">
        <f t="shared" si="944"/>
        <v>0</v>
      </c>
      <c r="AU1658" s="11">
        <f t="shared" si="944"/>
        <v>0</v>
      </c>
      <c r="AV1658" s="11">
        <f t="shared" si="944"/>
        <v>24565000</v>
      </c>
      <c r="AW1658" s="11">
        <f t="shared" si="944"/>
        <v>0</v>
      </c>
      <c r="AX1658" s="11">
        <f t="shared" si="944"/>
        <v>0</v>
      </c>
      <c r="AY1658" s="11">
        <f t="shared" si="945"/>
        <v>57703.42917352885</v>
      </c>
      <c r="AZ1658" s="11">
        <f t="shared" si="945"/>
        <v>1</v>
      </c>
      <c r="BA1658" s="11">
        <f t="shared" si="945"/>
        <v>1</v>
      </c>
      <c r="BB1658" s="11">
        <f t="shared" si="945"/>
        <v>1</v>
      </c>
      <c r="BC1658" s="11">
        <f t="shared" si="945"/>
        <v>1</v>
      </c>
      <c r="BD1658" s="11">
        <f t="shared" si="945"/>
        <v>3</v>
      </c>
      <c r="BE1658" s="11">
        <f t="shared" si="945"/>
        <v>4</v>
      </c>
      <c r="BF1658" s="15" t="str">
        <f t="shared" si="915"/>
        <v>EN 10219-97</v>
      </c>
      <c r="BG1658" s="42">
        <v>26.69</v>
      </c>
      <c r="BH1658" s="17">
        <f t="shared" si="916"/>
        <v>175</v>
      </c>
      <c r="BI1658" s="17">
        <f t="shared" si="917"/>
        <v>175</v>
      </c>
      <c r="BK1658" s="17">
        <f t="shared" si="918"/>
        <v>5</v>
      </c>
      <c r="BM1658" s="17">
        <f t="shared" si="919"/>
        <v>5</v>
      </c>
      <c r="BX1658" s="18">
        <f t="shared" si="920"/>
        <v>3335.6194490192347</v>
      </c>
      <c r="BY1658" s="42">
        <v>0.7</v>
      </c>
      <c r="BZ1658" s="43">
        <f t="shared" si="921"/>
        <v>26.733257760717294</v>
      </c>
      <c r="CA1658" s="18">
        <f t="shared" si="922"/>
        <v>15908594.090120293</v>
      </c>
      <c r="CB1658" s="18">
        <f t="shared" si="923"/>
        <v>181812.50388708906</v>
      </c>
      <c r="CC1658" s="18">
        <f t="shared" si="924"/>
        <v>211239.67396565733</v>
      </c>
      <c r="CD1658" s="25">
        <f t="shared" si="925"/>
        <v>1.1618544899246501</v>
      </c>
      <c r="CE1658" s="26">
        <f t="shared" si="926"/>
        <v>69.060171376759811</v>
      </c>
      <c r="CF1658" s="18">
        <f t="shared" si="927"/>
        <v>1785.6194490192345</v>
      </c>
      <c r="CZ1658" s="18">
        <f t="shared" si="928"/>
        <v>24565000</v>
      </c>
      <c r="DC1658" s="18">
        <f t="shared" si="929"/>
        <v>57703.42917352885</v>
      </c>
      <c r="DD1658" s="17">
        <f t="shared" si="930"/>
        <v>1</v>
      </c>
      <c r="DE1658" s="17">
        <f t="shared" si="931"/>
        <v>1</v>
      </c>
      <c r="DF1658" s="17">
        <f t="shared" si="932"/>
        <v>1</v>
      </c>
      <c r="DG1658" s="17">
        <f t="shared" si="933"/>
        <v>1</v>
      </c>
      <c r="DH1658" s="17">
        <f t="shared" si="934"/>
        <v>3</v>
      </c>
      <c r="DI1658" s="17">
        <f t="shared" si="935"/>
        <v>4</v>
      </c>
      <c r="DJ1658" s="20" t="s">
        <v>1713</v>
      </c>
    </row>
    <row r="1659" spans="1:114" x14ac:dyDescent="0.2">
      <c r="A1659" s="15" t="s">
        <v>105</v>
      </c>
      <c r="B1659" s="10" t="s">
        <v>1756</v>
      </c>
      <c r="C1659" s="11">
        <f t="shared" si="913"/>
        <v>31.839600000000001</v>
      </c>
      <c r="D1659" s="11">
        <f t="shared" si="942"/>
        <v>175</v>
      </c>
      <c r="E1659" s="11">
        <f t="shared" si="942"/>
        <v>175</v>
      </c>
      <c r="F1659" s="11">
        <f t="shared" si="942"/>
        <v>0</v>
      </c>
      <c r="G1659" s="11">
        <f t="shared" si="941"/>
        <v>6</v>
      </c>
      <c r="H1659" s="11">
        <f t="shared" si="941"/>
        <v>0</v>
      </c>
      <c r="I1659" s="11">
        <f t="shared" si="941"/>
        <v>6</v>
      </c>
      <c r="J1659" s="11">
        <f t="shared" si="941"/>
        <v>0</v>
      </c>
      <c r="K1659" s="11">
        <f t="shared" si="943"/>
        <v>0</v>
      </c>
      <c r="L1659" s="11">
        <f t="shared" si="943"/>
        <v>0</v>
      </c>
      <c r="M1659" s="11">
        <f t="shared" si="943"/>
        <v>0</v>
      </c>
      <c r="N1659" s="11">
        <f t="shared" si="943"/>
        <v>0</v>
      </c>
      <c r="O1659" s="11">
        <f t="shared" si="943"/>
        <v>0</v>
      </c>
      <c r="P1659" s="11">
        <f t="shared" si="943"/>
        <v>0</v>
      </c>
      <c r="Q1659" s="11">
        <f t="shared" si="943"/>
        <v>0</v>
      </c>
      <c r="R1659" s="11">
        <f t="shared" si="940"/>
        <v>0</v>
      </c>
      <c r="S1659" s="11">
        <f t="shared" si="940"/>
        <v>0</v>
      </c>
      <c r="T1659" s="11">
        <f t="shared" si="940"/>
        <v>3963.2920065876979</v>
      </c>
      <c r="U1659" s="40">
        <f t="shared" si="914"/>
        <v>0.7</v>
      </c>
      <c r="V1659" s="11">
        <f t="shared" si="939"/>
        <v>22.499471241097876</v>
      </c>
      <c r="W1659" s="11">
        <f t="shared" si="939"/>
        <v>18640253.400847968</v>
      </c>
      <c r="X1659" s="11">
        <f t="shared" si="939"/>
        <v>213031.46743826248</v>
      </c>
      <c r="Y1659" s="11">
        <f t="shared" si="939"/>
        <v>249149.54649737116</v>
      </c>
      <c r="Z1659" s="11">
        <f t="shared" si="939"/>
        <v>1.1695433988857813</v>
      </c>
      <c r="AA1659" s="11">
        <f t="shared" si="938"/>
        <v>68.580061510568711</v>
      </c>
      <c r="AB1659" s="11">
        <f t="shared" si="938"/>
        <v>2151.2920065876974</v>
      </c>
      <c r="AC1659" s="11">
        <f t="shared" si="938"/>
        <v>0</v>
      </c>
      <c r="AD1659" s="11">
        <f t="shared" si="938"/>
        <v>0</v>
      </c>
      <c r="AE1659" s="11">
        <f t="shared" si="938"/>
        <v>0</v>
      </c>
      <c r="AF1659" s="11">
        <f t="shared" si="938"/>
        <v>0</v>
      </c>
      <c r="AG1659" s="11">
        <f t="shared" si="938"/>
        <v>0</v>
      </c>
      <c r="AH1659" s="11">
        <f t="shared" si="938"/>
        <v>0</v>
      </c>
      <c r="AI1659" s="11">
        <f t="shared" si="938"/>
        <v>0</v>
      </c>
      <c r="AJ1659" s="11">
        <f t="shared" si="938"/>
        <v>0</v>
      </c>
      <c r="AK1659" s="11">
        <f t="shared" si="937"/>
        <v>0</v>
      </c>
      <c r="AL1659" s="11">
        <f t="shared" si="937"/>
        <v>0</v>
      </c>
      <c r="AM1659" s="11">
        <f t="shared" si="937"/>
        <v>0</v>
      </c>
      <c r="AN1659" s="11">
        <f t="shared" si="937"/>
        <v>0</v>
      </c>
      <c r="AO1659" s="11">
        <f t="shared" si="937"/>
        <v>0</v>
      </c>
      <c r="AP1659" s="11">
        <f t="shared" si="944"/>
        <v>0</v>
      </c>
      <c r="AQ1659" s="11">
        <f t="shared" si="944"/>
        <v>0</v>
      </c>
      <c r="AR1659" s="11">
        <f t="shared" si="944"/>
        <v>0</v>
      </c>
      <c r="AS1659" s="11">
        <f t="shared" si="944"/>
        <v>0</v>
      </c>
      <c r="AT1659" s="11">
        <f t="shared" si="944"/>
        <v>0</v>
      </c>
      <c r="AU1659" s="11">
        <f t="shared" si="944"/>
        <v>0</v>
      </c>
      <c r="AV1659" s="11">
        <f t="shared" si="944"/>
        <v>28960854</v>
      </c>
      <c r="AW1659" s="11">
        <f t="shared" si="944"/>
        <v>0</v>
      </c>
      <c r="AX1659" s="11">
        <f t="shared" si="944"/>
        <v>0</v>
      </c>
      <c r="AY1659" s="11">
        <f t="shared" si="945"/>
        <v>56982.938009881545</v>
      </c>
      <c r="AZ1659" s="11">
        <f t="shared" si="945"/>
        <v>1</v>
      </c>
      <c r="BA1659" s="11">
        <f t="shared" si="945"/>
        <v>1</v>
      </c>
      <c r="BB1659" s="11">
        <f t="shared" si="945"/>
        <v>1</v>
      </c>
      <c r="BC1659" s="11">
        <f t="shared" si="945"/>
        <v>1</v>
      </c>
      <c r="BD1659" s="11">
        <f t="shared" si="945"/>
        <v>1</v>
      </c>
      <c r="BE1659" s="11">
        <f t="shared" si="945"/>
        <v>2</v>
      </c>
      <c r="BF1659" s="15" t="str">
        <f t="shared" si="915"/>
        <v>EN 10219-97</v>
      </c>
      <c r="BG1659" s="42">
        <v>31.839600000000001</v>
      </c>
      <c r="BH1659" s="17">
        <f t="shared" si="916"/>
        <v>175</v>
      </c>
      <c r="BI1659" s="17">
        <f t="shared" si="917"/>
        <v>175</v>
      </c>
      <c r="BK1659" s="17">
        <f t="shared" si="918"/>
        <v>6</v>
      </c>
      <c r="BM1659" s="17">
        <f t="shared" si="919"/>
        <v>6</v>
      </c>
      <c r="BX1659" s="18">
        <f t="shared" si="920"/>
        <v>3963.2920065876979</v>
      </c>
      <c r="BY1659" s="42">
        <v>0.7</v>
      </c>
      <c r="BZ1659" s="43">
        <f t="shared" si="921"/>
        <v>22.499471241097876</v>
      </c>
      <c r="CA1659" s="18">
        <f t="shared" si="922"/>
        <v>18640253.400847968</v>
      </c>
      <c r="CB1659" s="18">
        <f t="shared" si="923"/>
        <v>213031.46743826248</v>
      </c>
      <c r="CC1659" s="18">
        <f t="shared" si="924"/>
        <v>249149.54649737116</v>
      </c>
      <c r="CD1659" s="25">
        <f t="shared" si="925"/>
        <v>1.1695433988857813</v>
      </c>
      <c r="CE1659" s="26">
        <f t="shared" si="926"/>
        <v>68.580061510568711</v>
      </c>
      <c r="CF1659" s="18">
        <f t="shared" si="927"/>
        <v>2151.2920065876974</v>
      </c>
      <c r="CZ1659" s="18">
        <f t="shared" si="928"/>
        <v>28960854</v>
      </c>
      <c r="DC1659" s="18">
        <f t="shared" si="929"/>
        <v>56982.938009881545</v>
      </c>
      <c r="DD1659" s="17">
        <f t="shared" si="930"/>
        <v>1</v>
      </c>
      <c r="DE1659" s="17">
        <f t="shared" si="931"/>
        <v>1</v>
      </c>
      <c r="DF1659" s="17">
        <f t="shared" si="932"/>
        <v>1</v>
      </c>
      <c r="DG1659" s="17">
        <f t="shared" si="933"/>
        <v>1</v>
      </c>
      <c r="DH1659" s="17">
        <f t="shared" si="934"/>
        <v>1</v>
      </c>
      <c r="DI1659" s="17">
        <f t="shared" si="935"/>
        <v>2</v>
      </c>
      <c r="DJ1659" s="20" t="s">
        <v>1713</v>
      </c>
    </row>
    <row r="1660" spans="1:114" x14ac:dyDescent="0.2">
      <c r="A1660" s="15" t="s">
        <v>105</v>
      </c>
      <c r="B1660" s="10" t="s">
        <v>1757</v>
      </c>
      <c r="C1660" s="11">
        <f t="shared" si="913"/>
        <v>32.781599999999997</v>
      </c>
      <c r="D1660" s="11">
        <f t="shared" si="942"/>
        <v>180</v>
      </c>
      <c r="E1660" s="11">
        <f t="shared" si="942"/>
        <v>180</v>
      </c>
      <c r="F1660" s="11">
        <f t="shared" si="942"/>
        <v>0</v>
      </c>
      <c r="G1660" s="11">
        <f t="shared" si="941"/>
        <v>6</v>
      </c>
      <c r="H1660" s="11">
        <f t="shared" si="941"/>
        <v>0</v>
      </c>
      <c r="I1660" s="11">
        <f t="shared" si="941"/>
        <v>6</v>
      </c>
      <c r="J1660" s="11">
        <f t="shared" si="941"/>
        <v>0</v>
      </c>
      <c r="K1660" s="11">
        <f t="shared" si="943"/>
        <v>0</v>
      </c>
      <c r="L1660" s="11">
        <f t="shared" si="943"/>
        <v>0</v>
      </c>
      <c r="M1660" s="11">
        <f t="shared" si="943"/>
        <v>0</v>
      </c>
      <c r="N1660" s="11">
        <f t="shared" si="943"/>
        <v>0</v>
      </c>
      <c r="O1660" s="11">
        <f t="shared" si="943"/>
        <v>0</v>
      </c>
      <c r="P1660" s="11">
        <f t="shared" si="943"/>
        <v>0</v>
      </c>
      <c r="Q1660" s="11">
        <f t="shared" si="943"/>
        <v>0</v>
      </c>
      <c r="R1660" s="11">
        <f t="shared" si="940"/>
        <v>0</v>
      </c>
      <c r="S1660" s="11">
        <f t="shared" si="940"/>
        <v>0</v>
      </c>
      <c r="T1660" s="11">
        <f t="shared" si="940"/>
        <v>4083.2920065876979</v>
      </c>
      <c r="U1660" s="40">
        <f t="shared" si="914"/>
        <v>0.72</v>
      </c>
      <c r="V1660" s="11">
        <f t="shared" si="939"/>
        <v>22.462205758235196</v>
      </c>
      <c r="W1660" s="11">
        <f t="shared" si="939"/>
        <v>20365216.708375998</v>
      </c>
      <c r="X1660" s="11">
        <f t="shared" si="939"/>
        <v>226280.1856486222</v>
      </c>
      <c r="Y1660" s="11">
        <f t="shared" si="939"/>
        <v>264352.77651384042</v>
      </c>
      <c r="Z1660" s="11">
        <f t="shared" si="939"/>
        <v>1.1682541966990385</v>
      </c>
      <c r="AA1660" s="11">
        <f t="shared" si="938"/>
        <v>70.621883912717195</v>
      </c>
      <c r="AB1660" s="11">
        <f t="shared" si="938"/>
        <v>2211.2920065876974</v>
      </c>
      <c r="AC1660" s="11">
        <f t="shared" si="938"/>
        <v>0</v>
      </c>
      <c r="AD1660" s="11">
        <f t="shared" si="938"/>
        <v>0</v>
      </c>
      <c r="AE1660" s="11">
        <f t="shared" si="938"/>
        <v>0</v>
      </c>
      <c r="AF1660" s="11">
        <f t="shared" si="938"/>
        <v>0</v>
      </c>
      <c r="AG1660" s="11">
        <f t="shared" si="938"/>
        <v>0</v>
      </c>
      <c r="AH1660" s="11">
        <f t="shared" si="938"/>
        <v>0</v>
      </c>
      <c r="AI1660" s="11">
        <f t="shared" si="938"/>
        <v>0</v>
      </c>
      <c r="AJ1660" s="11">
        <f t="shared" si="938"/>
        <v>0</v>
      </c>
      <c r="AK1660" s="11">
        <f t="shared" si="937"/>
        <v>0</v>
      </c>
      <c r="AL1660" s="11">
        <f t="shared" si="937"/>
        <v>0</v>
      </c>
      <c r="AM1660" s="11">
        <f t="shared" si="937"/>
        <v>0</v>
      </c>
      <c r="AN1660" s="11">
        <f t="shared" si="937"/>
        <v>0</v>
      </c>
      <c r="AO1660" s="11">
        <f t="shared" si="937"/>
        <v>0</v>
      </c>
      <c r="AP1660" s="11">
        <f t="shared" si="944"/>
        <v>0</v>
      </c>
      <c r="AQ1660" s="11">
        <f t="shared" si="944"/>
        <v>0</v>
      </c>
      <c r="AR1660" s="11">
        <f t="shared" si="944"/>
        <v>0</v>
      </c>
      <c r="AS1660" s="11">
        <f t="shared" si="944"/>
        <v>0</v>
      </c>
      <c r="AT1660" s="11">
        <f t="shared" si="944"/>
        <v>0</v>
      </c>
      <c r="AU1660" s="11">
        <f t="shared" si="944"/>
        <v>0</v>
      </c>
      <c r="AV1660" s="11">
        <f t="shared" si="944"/>
        <v>31608144</v>
      </c>
      <c r="AW1660" s="11">
        <f t="shared" si="944"/>
        <v>0</v>
      </c>
      <c r="AX1660" s="11">
        <f t="shared" si="944"/>
        <v>0</v>
      </c>
      <c r="AY1660" s="11">
        <f t="shared" si="945"/>
        <v>60412.938009881545</v>
      </c>
      <c r="AZ1660" s="11">
        <f t="shared" si="945"/>
        <v>1</v>
      </c>
      <c r="BA1660" s="11">
        <f t="shared" si="945"/>
        <v>1</v>
      </c>
      <c r="BB1660" s="11">
        <f t="shared" si="945"/>
        <v>1</v>
      </c>
      <c r="BC1660" s="11">
        <f t="shared" si="945"/>
        <v>1</v>
      </c>
      <c r="BD1660" s="11">
        <f t="shared" si="945"/>
        <v>1</v>
      </c>
      <c r="BE1660" s="11">
        <f t="shared" si="945"/>
        <v>2</v>
      </c>
      <c r="BF1660" s="15" t="str">
        <f t="shared" si="915"/>
        <v>EN 10219-97</v>
      </c>
      <c r="BG1660" s="42">
        <v>32.781599999999997</v>
      </c>
      <c r="BH1660" s="17">
        <f t="shared" si="916"/>
        <v>180</v>
      </c>
      <c r="BI1660" s="17">
        <f t="shared" si="917"/>
        <v>180</v>
      </c>
      <c r="BK1660" s="17">
        <f t="shared" si="918"/>
        <v>6</v>
      </c>
      <c r="BM1660" s="17">
        <f t="shared" si="919"/>
        <v>6</v>
      </c>
      <c r="BX1660" s="18">
        <f t="shared" si="920"/>
        <v>4083.2920065876979</v>
      </c>
      <c r="BY1660" s="42">
        <v>0.72</v>
      </c>
      <c r="BZ1660" s="43">
        <f t="shared" si="921"/>
        <v>22.462205758235196</v>
      </c>
      <c r="CA1660" s="18">
        <f t="shared" si="922"/>
        <v>20365216.708375998</v>
      </c>
      <c r="CB1660" s="18">
        <f t="shared" si="923"/>
        <v>226280.1856486222</v>
      </c>
      <c r="CC1660" s="18">
        <f t="shared" si="924"/>
        <v>264352.77651384042</v>
      </c>
      <c r="CD1660" s="25">
        <f t="shared" si="925"/>
        <v>1.1682541966990385</v>
      </c>
      <c r="CE1660" s="26">
        <f t="shared" si="926"/>
        <v>70.621883912717195</v>
      </c>
      <c r="CF1660" s="18">
        <f t="shared" si="927"/>
        <v>2211.2920065876974</v>
      </c>
      <c r="CZ1660" s="18">
        <f t="shared" si="928"/>
        <v>31608144</v>
      </c>
      <c r="DC1660" s="18">
        <f t="shared" si="929"/>
        <v>60412.938009881545</v>
      </c>
      <c r="DD1660" s="17">
        <f t="shared" si="930"/>
        <v>1</v>
      </c>
      <c r="DE1660" s="17">
        <f t="shared" si="931"/>
        <v>1</v>
      </c>
      <c r="DF1660" s="17">
        <f t="shared" si="932"/>
        <v>1</v>
      </c>
      <c r="DG1660" s="17">
        <f t="shared" si="933"/>
        <v>1</v>
      </c>
      <c r="DH1660" s="17">
        <f t="shared" si="934"/>
        <v>1</v>
      </c>
      <c r="DI1660" s="17">
        <f t="shared" si="935"/>
        <v>2</v>
      </c>
      <c r="DJ1660" s="20" t="s">
        <v>1713</v>
      </c>
    </row>
    <row r="1661" spans="1:114" x14ac:dyDescent="0.2">
      <c r="A1661" s="15" t="s">
        <v>105</v>
      </c>
      <c r="B1661" s="10" t="s">
        <v>1758</v>
      </c>
      <c r="C1661" s="11">
        <f t="shared" si="913"/>
        <v>43.206400000000002</v>
      </c>
      <c r="D1661" s="11">
        <f t="shared" si="942"/>
        <v>180</v>
      </c>
      <c r="E1661" s="11">
        <f t="shared" si="942"/>
        <v>180</v>
      </c>
      <c r="F1661" s="11">
        <f t="shared" si="942"/>
        <v>0</v>
      </c>
      <c r="G1661" s="11">
        <f t="shared" si="941"/>
        <v>8</v>
      </c>
      <c r="H1661" s="11">
        <f t="shared" si="941"/>
        <v>0</v>
      </c>
      <c r="I1661" s="11">
        <f t="shared" si="941"/>
        <v>8</v>
      </c>
      <c r="J1661" s="11">
        <f t="shared" si="941"/>
        <v>0</v>
      </c>
      <c r="K1661" s="11">
        <f t="shared" si="943"/>
        <v>0</v>
      </c>
      <c r="L1661" s="11">
        <f t="shared" si="943"/>
        <v>0</v>
      </c>
      <c r="M1661" s="11">
        <f t="shared" si="943"/>
        <v>0</v>
      </c>
      <c r="N1661" s="11">
        <f t="shared" si="943"/>
        <v>0</v>
      </c>
      <c r="O1661" s="11">
        <f t="shared" si="943"/>
        <v>0</v>
      </c>
      <c r="P1661" s="11">
        <f t="shared" si="943"/>
        <v>0</v>
      </c>
      <c r="Q1661" s="11">
        <f t="shared" si="943"/>
        <v>0</v>
      </c>
      <c r="R1661" s="11">
        <f t="shared" si="940"/>
        <v>0</v>
      </c>
      <c r="S1661" s="11">
        <f t="shared" si="940"/>
        <v>0</v>
      </c>
      <c r="T1661" s="11">
        <f t="shared" si="940"/>
        <v>5339.1857894892401</v>
      </c>
      <c r="U1661" s="40">
        <f t="shared" si="914"/>
        <v>0.72</v>
      </c>
      <c r="V1661" s="11">
        <f t="shared" si="939"/>
        <v>17.178601539487556</v>
      </c>
      <c r="W1661" s="11">
        <f t="shared" si="939"/>
        <v>25907289.579735551</v>
      </c>
      <c r="X1661" s="11">
        <f t="shared" si="939"/>
        <v>287858.77310817281</v>
      </c>
      <c r="Y1661" s="11">
        <f t="shared" si="939"/>
        <v>340678.41508887045</v>
      </c>
      <c r="Z1661" s="11">
        <f t="shared" si="939"/>
        <v>1.1834915136001392</v>
      </c>
      <c r="AA1661" s="11">
        <f t="shared" si="938"/>
        <v>69.65839650442166</v>
      </c>
      <c r="AB1661" s="11">
        <f t="shared" si="938"/>
        <v>2971.1857894892401</v>
      </c>
      <c r="AC1661" s="11">
        <f t="shared" si="938"/>
        <v>0</v>
      </c>
      <c r="AD1661" s="11">
        <f t="shared" si="938"/>
        <v>0</v>
      </c>
      <c r="AE1661" s="11">
        <f t="shared" si="938"/>
        <v>0</v>
      </c>
      <c r="AF1661" s="11">
        <f t="shared" si="938"/>
        <v>0</v>
      </c>
      <c r="AG1661" s="11">
        <f t="shared" si="938"/>
        <v>0</v>
      </c>
      <c r="AH1661" s="11">
        <f t="shared" si="938"/>
        <v>0</v>
      </c>
      <c r="AI1661" s="11">
        <f t="shared" si="938"/>
        <v>0</v>
      </c>
      <c r="AJ1661" s="11">
        <f t="shared" si="938"/>
        <v>0</v>
      </c>
      <c r="AK1661" s="11">
        <f t="shared" si="937"/>
        <v>0</v>
      </c>
      <c r="AL1661" s="11">
        <f t="shared" si="937"/>
        <v>0</v>
      </c>
      <c r="AM1661" s="11">
        <f t="shared" si="937"/>
        <v>0</v>
      </c>
      <c r="AN1661" s="11">
        <f t="shared" si="937"/>
        <v>0</v>
      </c>
      <c r="AO1661" s="11">
        <f t="shared" si="937"/>
        <v>0</v>
      </c>
      <c r="AP1661" s="11">
        <f t="shared" si="944"/>
        <v>0</v>
      </c>
      <c r="AQ1661" s="11">
        <f t="shared" si="944"/>
        <v>0</v>
      </c>
      <c r="AR1661" s="11">
        <f t="shared" si="944"/>
        <v>0</v>
      </c>
      <c r="AS1661" s="11">
        <f t="shared" si="944"/>
        <v>0</v>
      </c>
      <c r="AT1661" s="11">
        <f t="shared" si="944"/>
        <v>0</v>
      </c>
      <c r="AU1661" s="11">
        <f t="shared" si="944"/>
        <v>0</v>
      </c>
      <c r="AV1661" s="11">
        <f t="shared" si="944"/>
        <v>40707584</v>
      </c>
      <c r="AW1661" s="11">
        <f t="shared" si="944"/>
        <v>0</v>
      </c>
      <c r="AX1661" s="11">
        <f t="shared" si="944"/>
        <v>0</v>
      </c>
      <c r="AY1661" s="11">
        <f t="shared" si="945"/>
        <v>58920.778684233861</v>
      </c>
      <c r="AZ1661" s="11">
        <f t="shared" si="945"/>
        <v>1</v>
      </c>
      <c r="BA1661" s="11">
        <f t="shared" si="945"/>
        <v>1</v>
      </c>
      <c r="BB1661" s="11">
        <f t="shared" si="945"/>
        <v>1</v>
      </c>
      <c r="BC1661" s="11">
        <f t="shared" si="945"/>
        <v>1</v>
      </c>
      <c r="BD1661" s="11">
        <f t="shared" si="945"/>
        <v>1</v>
      </c>
      <c r="BE1661" s="11">
        <f t="shared" si="945"/>
        <v>1</v>
      </c>
      <c r="BF1661" s="15" t="str">
        <f t="shared" si="915"/>
        <v>EN 10219-97</v>
      </c>
      <c r="BG1661" s="42">
        <v>43.206400000000002</v>
      </c>
      <c r="BH1661" s="17">
        <f t="shared" si="916"/>
        <v>180</v>
      </c>
      <c r="BI1661" s="17">
        <f t="shared" si="917"/>
        <v>180</v>
      </c>
      <c r="BK1661" s="17">
        <f t="shared" si="918"/>
        <v>8</v>
      </c>
      <c r="BM1661" s="17">
        <f t="shared" si="919"/>
        <v>8</v>
      </c>
      <c r="BX1661" s="18">
        <f t="shared" si="920"/>
        <v>5339.1857894892401</v>
      </c>
      <c r="BY1661" s="42">
        <v>0.72</v>
      </c>
      <c r="BZ1661" s="43">
        <f t="shared" si="921"/>
        <v>17.178601539487556</v>
      </c>
      <c r="CA1661" s="18">
        <f t="shared" si="922"/>
        <v>25907289.579735551</v>
      </c>
      <c r="CB1661" s="18">
        <f t="shared" si="923"/>
        <v>287858.77310817281</v>
      </c>
      <c r="CC1661" s="18">
        <f t="shared" si="924"/>
        <v>340678.41508887045</v>
      </c>
      <c r="CD1661" s="25">
        <f t="shared" si="925"/>
        <v>1.1834915136001392</v>
      </c>
      <c r="CE1661" s="26">
        <f t="shared" si="926"/>
        <v>69.65839650442166</v>
      </c>
      <c r="CF1661" s="18">
        <f t="shared" si="927"/>
        <v>2971.1857894892401</v>
      </c>
      <c r="CZ1661" s="18">
        <f t="shared" si="928"/>
        <v>40707584</v>
      </c>
      <c r="DC1661" s="18">
        <f t="shared" si="929"/>
        <v>58920.778684233861</v>
      </c>
      <c r="DD1661" s="17">
        <f t="shared" si="930"/>
        <v>1</v>
      </c>
      <c r="DE1661" s="17">
        <f t="shared" si="931"/>
        <v>1</v>
      </c>
      <c r="DF1661" s="17">
        <f t="shared" si="932"/>
        <v>1</v>
      </c>
      <c r="DG1661" s="17">
        <f t="shared" si="933"/>
        <v>1</v>
      </c>
      <c r="DH1661" s="17">
        <f t="shared" si="934"/>
        <v>1</v>
      </c>
      <c r="DI1661" s="17">
        <f t="shared" si="935"/>
        <v>1</v>
      </c>
      <c r="DJ1661" s="20" t="s">
        <v>1713</v>
      </c>
    </row>
    <row r="1662" spans="1:114" x14ac:dyDescent="0.2">
      <c r="A1662" s="15" t="s">
        <v>105</v>
      </c>
      <c r="B1662" s="10" t="s">
        <v>1759</v>
      </c>
      <c r="C1662" s="11">
        <f t="shared" si="913"/>
        <v>30.614999999999998</v>
      </c>
      <c r="D1662" s="11">
        <f t="shared" si="942"/>
        <v>200</v>
      </c>
      <c r="E1662" s="11">
        <f t="shared" si="942"/>
        <v>200</v>
      </c>
      <c r="F1662" s="11">
        <f t="shared" si="942"/>
        <v>0</v>
      </c>
      <c r="G1662" s="11">
        <f t="shared" si="941"/>
        <v>5</v>
      </c>
      <c r="H1662" s="11">
        <f t="shared" si="941"/>
        <v>0</v>
      </c>
      <c r="I1662" s="11">
        <f t="shared" si="941"/>
        <v>5</v>
      </c>
      <c r="J1662" s="11">
        <f t="shared" si="941"/>
        <v>0</v>
      </c>
      <c r="K1662" s="11">
        <f t="shared" si="943"/>
        <v>0</v>
      </c>
      <c r="L1662" s="11">
        <f t="shared" si="943"/>
        <v>0</v>
      </c>
      <c r="M1662" s="11">
        <f t="shared" si="943"/>
        <v>0</v>
      </c>
      <c r="N1662" s="11">
        <f t="shared" si="943"/>
        <v>0</v>
      </c>
      <c r="O1662" s="11">
        <f t="shared" si="943"/>
        <v>0</v>
      </c>
      <c r="P1662" s="11">
        <f t="shared" si="943"/>
        <v>0</v>
      </c>
      <c r="Q1662" s="11">
        <f t="shared" si="943"/>
        <v>0</v>
      </c>
      <c r="R1662" s="11">
        <f t="shared" si="940"/>
        <v>0</v>
      </c>
      <c r="S1662" s="11">
        <f t="shared" si="940"/>
        <v>0</v>
      </c>
      <c r="T1662" s="11">
        <f t="shared" si="940"/>
        <v>3835.6194490192347</v>
      </c>
      <c r="U1662" s="40">
        <f t="shared" si="914"/>
        <v>0.8</v>
      </c>
      <c r="V1662" s="11">
        <f t="shared" si="939"/>
        <v>26.569587880136609</v>
      </c>
      <c r="W1662" s="11">
        <f t="shared" si="939"/>
        <v>24100880.644837651</v>
      </c>
      <c r="X1662" s="11">
        <f t="shared" si="939"/>
        <v>241008.8064483765</v>
      </c>
      <c r="Y1662" s="11">
        <f t="shared" si="939"/>
        <v>278872.41707839776</v>
      </c>
      <c r="Z1662" s="11">
        <f t="shared" si="939"/>
        <v>1.1571046767460407</v>
      </c>
      <c r="AA1662" s="11">
        <f t="shared" si="938"/>
        <v>79.268145874551365</v>
      </c>
      <c r="AB1662" s="11">
        <f t="shared" si="938"/>
        <v>2035.6194490192343</v>
      </c>
      <c r="AC1662" s="11">
        <f t="shared" si="938"/>
        <v>0</v>
      </c>
      <c r="AD1662" s="11">
        <f t="shared" si="938"/>
        <v>0</v>
      </c>
      <c r="AE1662" s="11">
        <f t="shared" si="938"/>
        <v>0</v>
      </c>
      <c r="AF1662" s="11">
        <f t="shared" ref="AF1662:AQ1700" si="946">IF($A1662="x",CJ1662,"")</f>
        <v>0</v>
      </c>
      <c r="AG1662" s="11">
        <f t="shared" si="946"/>
        <v>0</v>
      </c>
      <c r="AH1662" s="11">
        <f t="shared" si="946"/>
        <v>0</v>
      </c>
      <c r="AI1662" s="11">
        <f t="shared" si="946"/>
        <v>0</v>
      </c>
      <c r="AJ1662" s="11">
        <f t="shared" si="946"/>
        <v>0</v>
      </c>
      <c r="AK1662" s="11">
        <f t="shared" si="937"/>
        <v>0</v>
      </c>
      <c r="AL1662" s="11">
        <f t="shared" si="937"/>
        <v>0</v>
      </c>
      <c r="AM1662" s="11">
        <f t="shared" si="937"/>
        <v>0</v>
      </c>
      <c r="AN1662" s="11">
        <f t="shared" si="937"/>
        <v>0</v>
      </c>
      <c r="AO1662" s="11">
        <f t="shared" si="937"/>
        <v>0</v>
      </c>
      <c r="AP1662" s="11">
        <f t="shared" si="944"/>
        <v>0</v>
      </c>
      <c r="AQ1662" s="11">
        <f t="shared" si="944"/>
        <v>0</v>
      </c>
      <c r="AR1662" s="11">
        <f t="shared" si="944"/>
        <v>0</v>
      </c>
      <c r="AS1662" s="11">
        <f t="shared" si="944"/>
        <v>0</v>
      </c>
      <c r="AT1662" s="11">
        <f t="shared" si="944"/>
        <v>0</v>
      </c>
      <c r="AU1662" s="11">
        <f t="shared" si="944"/>
        <v>0</v>
      </c>
      <c r="AV1662" s="11">
        <f t="shared" si="944"/>
        <v>37074375</v>
      </c>
      <c r="AW1662" s="11">
        <f t="shared" si="944"/>
        <v>0</v>
      </c>
      <c r="AX1662" s="11">
        <f t="shared" si="944"/>
        <v>0</v>
      </c>
      <c r="AY1662" s="11">
        <f t="shared" si="945"/>
        <v>75953.429173528857</v>
      </c>
      <c r="AZ1662" s="11">
        <f t="shared" si="945"/>
        <v>1</v>
      </c>
      <c r="BA1662" s="11">
        <f t="shared" si="945"/>
        <v>1</v>
      </c>
      <c r="BB1662" s="11">
        <f t="shared" si="945"/>
        <v>1</v>
      </c>
      <c r="BC1662" s="11">
        <f t="shared" si="945"/>
        <v>2</v>
      </c>
      <c r="BD1662" s="11">
        <f t="shared" si="945"/>
        <v>4</v>
      </c>
      <c r="BE1662" s="11">
        <f t="shared" si="945"/>
        <v>4</v>
      </c>
      <c r="BF1662" s="15" t="str">
        <f t="shared" si="915"/>
        <v>EN 10219-97</v>
      </c>
      <c r="BG1662" s="42">
        <v>30.614999999999998</v>
      </c>
      <c r="BH1662" s="17">
        <f t="shared" si="916"/>
        <v>200</v>
      </c>
      <c r="BI1662" s="17">
        <f t="shared" si="917"/>
        <v>200</v>
      </c>
      <c r="BK1662" s="17">
        <f t="shared" si="918"/>
        <v>5</v>
      </c>
      <c r="BM1662" s="17">
        <f t="shared" si="919"/>
        <v>5</v>
      </c>
      <c r="BX1662" s="18">
        <f t="shared" si="920"/>
        <v>3835.6194490192347</v>
      </c>
      <c r="BY1662" s="42">
        <v>0.8</v>
      </c>
      <c r="BZ1662" s="43">
        <f t="shared" si="921"/>
        <v>26.569587880136609</v>
      </c>
      <c r="CA1662" s="18">
        <f t="shared" si="922"/>
        <v>24100880.644837651</v>
      </c>
      <c r="CB1662" s="18">
        <f t="shared" si="923"/>
        <v>241008.8064483765</v>
      </c>
      <c r="CC1662" s="18">
        <f t="shared" si="924"/>
        <v>278872.41707839776</v>
      </c>
      <c r="CD1662" s="25">
        <f t="shared" si="925"/>
        <v>1.1571046767460407</v>
      </c>
      <c r="CE1662" s="26">
        <f t="shared" si="926"/>
        <v>79.268145874551365</v>
      </c>
      <c r="CF1662" s="18">
        <f t="shared" si="927"/>
        <v>2035.6194490192343</v>
      </c>
      <c r="CZ1662" s="18">
        <f t="shared" si="928"/>
        <v>37074375</v>
      </c>
      <c r="DC1662" s="18">
        <f t="shared" si="929"/>
        <v>75953.429173528857</v>
      </c>
      <c r="DD1662" s="17">
        <f t="shared" si="930"/>
        <v>1</v>
      </c>
      <c r="DE1662" s="17">
        <f t="shared" si="931"/>
        <v>1</v>
      </c>
      <c r="DF1662" s="17">
        <f t="shared" si="932"/>
        <v>1</v>
      </c>
      <c r="DG1662" s="17">
        <f t="shared" si="933"/>
        <v>2</v>
      </c>
      <c r="DH1662" s="17">
        <f t="shared" si="934"/>
        <v>4</v>
      </c>
      <c r="DI1662" s="17">
        <f t="shared" si="935"/>
        <v>4</v>
      </c>
      <c r="DJ1662" s="20" t="s">
        <v>1713</v>
      </c>
    </row>
    <row r="1663" spans="1:114" x14ac:dyDescent="0.2">
      <c r="A1663" s="15" t="s">
        <v>105</v>
      </c>
      <c r="B1663" s="10" t="s">
        <v>1760</v>
      </c>
      <c r="C1663" s="11">
        <f t="shared" si="913"/>
        <v>36.549599999999998</v>
      </c>
      <c r="D1663" s="11">
        <f t="shared" si="942"/>
        <v>200</v>
      </c>
      <c r="E1663" s="11">
        <f t="shared" si="942"/>
        <v>200</v>
      </c>
      <c r="F1663" s="11">
        <f t="shared" si="942"/>
        <v>0</v>
      </c>
      <c r="G1663" s="11">
        <f t="shared" si="941"/>
        <v>6</v>
      </c>
      <c r="H1663" s="11">
        <f t="shared" si="941"/>
        <v>0</v>
      </c>
      <c r="I1663" s="11">
        <f t="shared" si="941"/>
        <v>6</v>
      </c>
      <c r="J1663" s="11">
        <f t="shared" si="941"/>
        <v>0</v>
      </c>
      <c r="K1663" s="11">
        <f t="shared" si="943"/>
        <v>0</v>
      </c>
      <c r="L1663" s="11">
        <f t="shared" si="943"/>
        <v>0</v>
      </c>
      <c r="M1663" s="11">
        <f t="shared" si="943"/>
        <v>0</v>
      </c>
      <c r="N1663" s="11">
        <f t="shared" si="943"/>
        <v>0</v>
      </c>
      <c r="O1663" s="11">
        <f t="shared" si="943"/>
        <v>0</v>
      </c>
      <c r="P1663" s="11">
        <f t="shared" si="943"/>
        <v>0</v>
      </c>
      <c r="Q1663" s="11">
        <f t="shared" si="943"/>
        <v>0</v>
      </c>
      <c r="R1663" s="11">
        <f t="shared" si="940"/>
        <v>0</v>
      </c>
      <c r="S1663" s="11">
        <f t="shared" si="940"/>
        <v>0</v>
      </c>
      <c r="T1663" s="11">
        <f t="shared" si="940"/>
        <v>4563.2920065876979</v>
      </c>
      <c r="U1663" s="40">
        <f t="shared" si="914"/>
        <v>0.8</v>
      </c>
      <c r="V1663" s="11">
        <f t="shared" si="939"/>
        <v>22.332743089496869</v>
      </c>
      <c r="W1663" s="11">
        <f t="shared" si="939"/>
        <v>28327481.439311575</v>
      </c>
      <c r="X1663" s="11">
        <f t="shared" si="939"/>
        <v>283274.81439311575</v>
      </c>
      <c r="Y1663" s="11">
        <f t="shared" si="939"/>
        <v>329665.69657971739</v>
      </c>
      <c r="Z1663" s="11">
        <f t="shared" si="939"/>
        <v>1.163766349246363</v>
      </c>
      <c r="AA1663" s="11">
        <f t="shared" si="939"/>
        <v>78.788866345835913</v>
      </c>
      <c r="AB1663" s="11">
        <f t="shared" si="939"/>
        <v>2451.2920065876974</v>
      </c>
      <c r="AC1663" s="11">
        <f t="shared" si="939"/>
        <v>0</v>
      </c>
      <c r="AD1663" s="11">
        <f t="shared" si="939"/>
        <v>0</v>
      </c>
      <c r="AE1663" s="11">
        <f t="shared" si="939"/>
        <v>0</v>
      </c>
      <c r="AF1663" s="11">
        <f t="shared" si="946"/>
        <v>0</v>
      </c>
      <c r="AG1663" s="11">
        <f t="shared" si="946"/>
        <v>0</v>
      </c>
      <c r="AH1663" s="11">
        <f t="shared" si="946"/>
        <v>0</v>
      </c>
      <c r="AI1663" s="11">
        <f t="shared" si="946"/>
        <v>0</v>
      </c>
      <c r="AJ1663" s="11">
        <f t="shared" si="946"/>
        <v>0</v>
      </c>
      <c r="AK1663" s="11">
        <f t="shared" si="937"/>
        <v>0</v>
      </c>
      <c r="AL1663" s="11">
        <f t="shared" si="937"/>
        <v>0</v>
      </c>
      <c r="AM1663" s="11">
        <f t="shared" si="937"/>
        <v>0</v>
      </c>
      <c r="AN1663" s="11">
        <f t="shared" si="937"/>
        <v>0</v>
      </c>
      <c r="AO1663" s="11">
        <f t="shared" si="937"/>
        <v>0</v>
      </c>
      <c r="AP1663" s="11">
        <f t="shared" si="944"/>
        <v>0</v>
      </c>
      <c r="AQ1663" s="11">
        <f t="shared" si="944"/>
        <v>0</v>
      </c>
      <c r="AR1663" s="11">
        <f t="shared" si="944"/>
        <v>0</v>
      </c>
      <c r="AS1663" s="11">
        <f t="shared" si="944"/>
        <v>0</v>
      </c>
      <c r="AT1663" s="11">
        <f t="shared" si="944"/>
        <v>0</v>
      </c>
      <c r="AU1663" s="11">
        <f t="shared" si="944"/>
        <v>0</v>
      </c>
      <c r="AV1663" s="11">
        <f t="shared" si="944"/>
        <v>43808304</v>
      </c>
      <c r="AW1663" s="11">
        <f t="shared" si="944"/>
        <v>0</v>
      </c>
      <c r="AX1663" s="11">
        <f t="shared" si="944"/>
        <v>0</v>
      </c>
      <c r="AY1663" s="11">
        <f t="shared" si="945"/>
        <v>75132.938009881545</v>
      </c>
      <c r="AZ1663" s="11">
        <f t="shared" si="945"/>
        <v>1</v>
      </c>
      <c r="BA1663" s="11">
        <f t="shared" si="945"/>
        <v>1</v>
      </c>
      <c r="BB1663" s="11">
        <f t="shared" si="945"/>
        <v>1</v>
      </c>
      <c r="BC1663" s="11">
        <f t="shared" si="945"/>
        <v>1</v>
      </c>
      <c r="BD1663" s="11">
        <f t="shared" si="945"/>
        <v>2</v>
      </c>
      <c r="BE1663" s="11">
        <f t="shared" si="945"/>
        <v>3</v>
      </c>
      <c r="BF1663" s="15" t="str">
        <f t="shared" si="915"/>
        <v>EN 10219-97</v>
      </c>
      <c r="BG1663" s="42">
        <v>36.549599999999998</v>
      </c>
      <c r="BH1663" s="17">
        <f t="shared" si="916"/>
        <v>200</v>
      </c>
      <c r="BI1663" s="17">
        <f t="shared" si="917"/>
        <v>200</v>
      </c>
      <c r="BK1663" s="17">
        <f t="shared" si="918"/>
        <v>6</v>
      </c>
      <c r="BM1663" s="17">
        <f t="shared" si="919"/>
        <v>6</v>
      </c>
      <c r="BX1663" s="18">
        <f t="shared" si="920"/>
        <v>4563.2920065876979</v>
      </c>
      <c r="BY1663" s="42">
        <v>0.8</v>
      </c>
      <c r="BZ1663" s="43">
        <f t="shared" si="921"/>
        <v>22.332743089496869</v>
      </c>
      <c r="CA1663" s="18">
        <f t="shared" si="922"/>
        <v>28327481.439311575</v>
      </c>
      <c r="CB1663" s="18">
        <f t="shared" si="923"/>
        <v>283274.81439311575</v>
      </c>
      <c r="CC1663" s="18">
        <f t="shared" si="924"/>
        <v>329665.69657971739</v>
      </c>
      <c r="CD1663" s="25">
        <f t="shared" si="925"/>
        <v>1.163766349246363</v>
      </c>
      <c r="CE1663" s="26">
        <f t="shared" si="926"/>
        <v>78.788866345835913</v>
      </c>
      <c r="CF1663" s="18">
        <f t="shared" si="927"/>
        <v>2451.2920065876974</v>
      </c>
      <c r="CZ1663" s="18">
        <f t="shared" si="928"/>
        <v>43808304</v>
      </c>
      <c r="DC1663" s="18">
        <f t="shared" si="929"/>
        <v>75132.938009881545</v>
      </c>
      <c r="DD1663" s="17">
        <f t="shared" si="930"/>
        <v>1</v>
      </c>
      <c r="DE1663" s="17">
        <f t="shared" si="931"/>
        <v>1</v>
      </c>
      <c r="DF1663" s="17">
        <f t="shared" si="932"/>
        <v>1</v>
      </c>
      <c r="DG1663" s="17">
        <f t="shared" si="933"/>
        <v>1</v>
      </c>
      <c r="DH1663" s="17">
        <f t="shared" si="934"/>
        <v>2</v>
      </c>
      <c r="DI1663" s="17">
        <f t="shared" si="935"/>
        <v>3</v>
      </c>
      <c r="DJ1663" s="20" t="s">
        <v>1713</v>
      </c>
    </row>
    <row r="1664" spans="1:114" x14ac:dyDescent="0.2">
      <c r="A1664" s="15" t="s">
        <v>105</v>
      </c>
      <c r="B1664" s="10" t="s">
        <v>1761</v>
      </c>
      <c r="C1664" s="11">
        <f t="shared" si="913"/>
        <v>48.230400000000003</v>
      </c>
      <c r="D1664" s="11">
        <f t="shared" si="942"/>
        <v>200</v>
      </c>
      <c r="E1664" s="11">
        <f t="shared" si="942"/>
        <v>200</v>
      </c>
      <c r="F1664" s="11">
        <f t="shared" si="942"/>
        <v>0</v>
      </c>
      <c r="G1664" s="11">
        <f t="shared" si="941"/>
        <v>8</v>
      </c>
      <c r="H1664" s="11">
        <f t="shared" si="941"/>
        <v>0</v>
      </c>
      <c r="I1664" s="11">
        <f t="shared" si="941"/>
        <v>8</v>
      </c>
      <c r="J1664" s="11">
        <f t="shared" si="941"/>
        <v>0</v>
      </c>
      <c r="K1664" s="11">
        <f t="shared" si="943"/>
        <v>0</v>
      </c>
      <c r="L1664" s="11">
        <f t="shared" si="943"/>
        <v>0</v>
      </c>
      <c r="M1664" s="11">
        <f t="shared" si="943"/>
        <v>0</v>
      </c>
      <c r="N1664" s="11">
        <f t="shared" si="943"/>
        <v>0</v>
      </c>
      <c r="O1664" s="11">
        <f t="shared" si="943"/>
        <v>0</v>
      </c>
      <c r="P1664" s="11">
        <f t="shared" si="943"/>
        <v>0</v>
      </c>
      <c r="Q1664" s="11">
        <f t="shared" si="943"/>
        <v>0</v>
      </c>
      <c r="R1664" s="11">
        <f t="shared" si="940"/>
        <v>0</v>
      </c>
      <c r="S1664" s="11">
        <f t="shared" si="940"/>
        <v>0</v>
      </c>
      <c r="T1664" s="11">
        <f t="shared" si="940"/>
        <v>5979.1857894892401</v>
      </c>
      <c r="U1664" s="40">
        <f t="shared" si="914"/>
        <v>0.8</v>
      </c>
      <c r="V1664" s="11">
        <f t="shared" si="939"/>
        <v>17.044265158079867</v>
      </c>
      <c r="W1664" s="11">
        <f t="shared" si="939"/>
        <v>36216269.793795221</v>
      </c>
      <c r="X1664" s="11">
        <f t="shared" si="939"/>
        <v>362162.69793795218</v>
      </c>
      <c r="Y1664" s="11">
        <f t="shared" si="939"/>
        <v>426390.27298376284</v>
      </c>
      <c r="Z1664" s="11">
        <f t="shared" si="939"/>
        <v>1.1773445344081639</v>
      </c>
      <c r="AA1664" s="11">
        <f t="shared" si="939"/>
        <v>77.827097525586581</v>
      </c>
      <c r="AB1664" s="11">
        <f t="shared" si="939"/>
        <v>3291.1857894892401</v>
      </c>
      <c r="AC1664" s="11">
        <f t="shared" si="939"/>
        <v>0</v>
      </c>
      <c r="AD1664" s="11">
        <f t="shared" si="939"/>
        <v>0</v>
      </c>
      <c r="AE1664" s="11">
        <f t="shared" si="939"/>
        <v>0</v>
      </c>
      <c r="AF1664" s="11">
        <f t="shared" si="946"/>
        <v>0</v>
      </c>
      <c r="AG1664" s="11">
        <f t="shared" si="946"/>
        <v>0</v>
      </c>
      <c r="AH1664" s="11">
        <f t="shared" si="946"/>
        <v>0</v>
      </c>
      <c r="AI1664" s="11">
        <f t="shared" si="946"/>
        <v>0</v>
      </c>
      <c r="AJ1664" s="11">
        <f t="shared" si="946"/>
        <v>0</v>
      </c>
      <c r="AK1664" s="11">
        <f t="shared" si="937"/>
        <v>0</v>
      </c>
      <c r="AL1664" s="11">
        <f t="shared" si="937"/>
        <v>0</v>
      </c>
      <c r="AM1664" s="11">
        <f t="shared" si="937"/>
        <v>0</v>
      </c>
      <c r="AN1664" s="11">
        <f t="shared" si="937"/>
        <v>0</v>
      </c>
      <c r="AO1664" s="11">
        <f t="shared" si="937"/>
        <v>0</v>
      </c>
      <c r="AP1664" s="11">
        <f t="shared" si="944"/>
        <v>0</v>
      </c>
      <c r="AQ1664" s="11">
        <f t="shared" si="944"/>
        <v>0</v>
      </c>
      <c r="AR1664" s="11">
        <f t="shared" si="944"/>
        <v>0</v>
      </c>
      <c r="AS1664" s="11">
        <f t="shared" si="944"/>
        <v>0</v>
      </c>
      <c r="AT1664" s="11">
        <f t="shared" si="944"/>
        <v>0</v>
      </c>
      <c r="AU1664" s="11">
        <f t="shared" si="944"/>
        <v>0</v>
      </c>
      <c r="AV1664" s="11">
        <f t="shared" si="944"/>
        <v>56623104</v>
      </c>
      <c r="AW1664" s="11">
        <f t="shared" si="944"/>
        <v>0</v>
      </c>
      <c r="AX1664" s="11">
        <f t="shared" si="944"/>
        <v>0</v>
      </c>
      <c r="AY1664" s="11">
        <f t="shared" si="945"/>
        <v>73480.778684233868</v>
      </c>
      <c r="AZ1664" s="11">
        <f t="shared" si="945"/>
        <v>1</v>
      </c>
      <c r="BA1664" s="11">
        <f t="shared" si="945"/>
        <v>1</v>
      </c>
      <c r="BB1664" s="11">
        <f t="shared" si="945"/>
        <v>1</v>
      </c>
      <c r="BC1664" s="11">
        <f t="shared" si="945"/>
        <v>1</v>
      </c>
      <c r="BD1664" s="11">
        <f t="shared" si="945"/>
        <v>1</v>
      </c>
      <c r="BE1664" s="11">
        <f t="shared" si="945"/>
        <v>1</v>
      </c>
      <c r="BF1664" s="15" t="str">
        <f t="shared" si="915"/>
        <v>EN 10219-97</v>
      </c>
      <c r="BG1664" s="42">
        <v>48.230400000000003</v>
      </c>
      <c r="BH1664" s="17">
        <f t="shared" si="916"/>
        <v>200</v>
      </c>
      <c r="BI1664" s="17">
        <f t="shared" si="917"/>
        <v>200</v>
      </c>
      <c r="BK1664" s="17">
        <f t="shared" si="918"/>
        <v>8</v>
      </c>
      <c r="BM1664" s="17">
        <f t="shared" si="919"/>
        <v>8</v>
      </c>
      <c r="BX1664" s="18">
        <f t="shared" si="920"/>
        <v>5979.1857894892401</v>
      </c>
      <c r="BY1664" s="42">
        <v>0.8</v>
      </c>
      <c r="BZ1664" s="43">
        <f t="shared" si="921"/>
        <v>17.044265158079867</v>
      </c>
      <c r="CA1664" s="18">
        <f t="shared" si="922"/>
        <v>36216269.793795221</v>
      </c>
      <c r="CB1664" s="18">
        <f t="shared" si="923"/>
        <v>362162.69793795218</v>
      </c>
      <c r="CC1664" s="18">
        <f t="shared" si="924"/>
        <v>426390.27298376284</v>
      </c>
      <c r="CD1664" s="25">
        <f t="shared" si="925"/>
        <v>1.1773445344081639</v>
      </c>
      <c r="CE1664" s="26">
        <f t="shared" si="926"/>
        <v>77.827097525586581</v>
      </c>
      <c r="CF1664" s="18">
        <f t="shared" si="927"/>
        <v>3291.1857894892401</v>
      </c>
      <c r="CZ1664" s="18">
        <f t="shared" si="928"/>
        <v>56623104</v>
      </c>
      <c r="DC1664" s="18">
        <f t="shared" si="929"/>
        <v>73480.778684233868</v>
      </c>
      <c r="DD1664" s="17">
        <f t="shared" si="930"/>
        <v>1</v>
      </c>
      <c r="DE1664" s="17">
        <f t="shared" si="931"/>
        <v>1</v>
      </c>
      <c r="DF1664" s="17">
        <f t="shared" si="932"/>
        <v>1</v>
      </c>
      <c r="DG1664" s="17">
        <f t="shared" si="933"/>
        <v>1</v>
      </c>
      <c r="DH1664" s="17">
        <f t="shared" si="934"/>
        <v>1</v>
      </c>
      <c r="DI1664" s="17">
        <f t="shared" si="935"/>
        <v>1</v>
      </c>
      <c r="DJ1664" s="20" t="s">
        <v>1713</v>
      </c>
    </row>
    <row r="1665" spans="1:114" x14ac:dyDescent="0.2">
      <c r="A1665" s="15" t="s">
        <v>105</v>
      </c>
      <c r="B1665" s="10" t="s">
        <v>1762</v>
      </c>
      <c r="C1665" s="11">
        <f t="shared" si="913"/>
        <v>40.317599999999999</v>
      </c>
      <c r="D1665" s="11">
        <f t="shared" si="942"/>
        <v>220</v>
      </c>
      <c r="E1665" s="11">
        <f t="shared" si="942"/>
        <v>220</v>
      </c>
      <c r="F1665" s="11">
        <f t="shared" si="942"/>
        <v>0</v>
      </c>
      <c r="G1665" s="11">
        <f t="shared" si="941"/>
        <v>6</v>
      </c>
      <c r="H1665" s="11">
        <f t="shared" si="941"/>
        <v>0</v>
      </c>
      <c r="I1665" s="11">
        <f t="shared" si="941"/>
        <v>6</v>
      </c>
      <c r="J1665" s="11">
        <f t="shared" si="941"/>
        <v>0</v>
      </c>
      <c r="K1665" s="11">
        <f t="shared" si="943"/>
        <v>0</v>
      </c>
      <c r="L1665" s="11">
        <f t="shared" si="943"/>
        <v>0</v>
      </c>
      <c r="M1665" s="11">
        <f t="shared" si="943"/>
        <v>0</v>
      </c>
      <c r="N1665" s="11">
        <f t="shared" si="943"/>
        <v>0</v>
      </c>
      <c r="O1665" s="11">
        <f t="shared" si="943"/>
        <v>0</v>
      </c>
      <c r="P1665" s="11">
        <f t="shared" si="943"/>
        <v>0</v>
      </c>
      <c r="Q1665" s="11">
        <f t="shared" si="943"/>
        <v>0</v>
      </c>
      <c r="R1665" s="11">
        <f t="shared" si="940"/>
        <v>0</v>
      </c>
      <c r="S1665" s="11">
        <f t="shared" si="940"/>
        <v>0</v>
      </c>
      <c r="T1665" s="11">
        <f t="shared" si="940"/>
        <v>5043.2920065876979</v>
      </c>
      <c r="U1665" s="40">
        <f t="shared" si="914"/>
        <v>0.88</v>
      </c>
      <c r="V1665" s="11">
        <f t="shared" si="939"/>
        <v>22.227923880194648</v>
      </c>
      <c r="W1665" s="11">
        <f t="shared" si="939"/>
        <v>38133604.571564697</v>
      </c>
      <c r="X1665" s="11">
        <f t="shared" si="939"/>
        <v>346669.13246876997</v>
      </c>
      <c r="Y1665" s="11">
        <f t="shared" si="939"/>
        <v>402178.61664559436</v>
      </c>
      <c r="Z1665" s="11">
        <f t="shared" si="939"/>
        <v>1.1601223731155961</v>
      </c>
      <c r="AA1665" s="11">
        <f t="shared" si="939"/>
        <v>86.955463055673022</v>
      </c>
      <c r="AB1665" s="11">
        <f t="shared" si="939"/>
        <v>2691.2920065876974</v>
      </c>
      <c r="AC1665" s="11">
        <f t="shared" si="939"/>
        <v>0</v>
      </c>
      <c r="AD1665" s="11">
        <f t="shared" si="939"/>
        <v>0</v>
      </c>
      <c r="AE1665" s="11">
        <f t="shared" si="939"/>
        <v>0</v>
      </c>
      <c r="AF1665" s="11">
        <f t="shared" si="946"/>
        <v>0</v>
      </c>
      <c r="AG1665" s="11">
        <f t="shared" si="946"/>
        <v>0</v>
      </c>
      <c r="AH1665" s="11">
        <f t="shared" si="946"/>
        <v>0</v>
      </c>
      <c r="AI1665" s="11">
        <f t="shared" si="946"/>
        <v>0</v>
      </c>
      <c r="AJ1665" s="11">
        <f t="shared" si="946"/>
        <v>0</v>
      </c>
      <c r="AK1665" s="11">
        <f t="shared" si="937"/>
        <v>0</v>
      </c>
      <c r="AL1665" s="11">
        <f t="shared" si="937"/>
        <v>0</v>
      </c>
      <c r="AM1665" s="11">
        <f t="shared" si="937"/>
        <v>0</v>
      </c>
      <c r="AN1665" s="11">
        <f t="shared" si="937"/>
        <v>0</v>
      </c>
      <c r="AO1665" s="11">
        <f t="shared" si="937"/>
        <v>0</v>
      </c>
      <c r="AP1665" s="11">
        <f t="shared" si="944"/>
        <v>0</v>
      </c>
      <c r="AQ1665" s="11">
        <f t="shared" si="944"/>
        <v>0</v>
      </c>
      <c r="AR1665" s="11">
        <f t="shared" si="944"/>
        <v>0</v>
      </c>
      <c r="AS1665" s="11">
        <f t="shared" si="944"/>
        <v>0</v>
      </c>
      <c r="AT1665" s="11">
        <f t="shared" si="944"/>
        <v>0</v>
      </c>
      <c r="AU1665" s="11">
        <f t="shared" si="944"/>
        <v>0</v>
      </c>
      <c r="AV1665" s="11">
        <f t="shared" si="944"/>
        <v>58802064</v>
      </c>
      <c r="AW1665" s="11">
        <f t="shared" si="944"/>
        <v>0</v>
      </c>
      <c r="AX1665" s="11">
        <f t="shared" si="944"/>
        <v>0</v>
      </c>
      <c r="AY1665" s="11">
        <f t="shared" si="945"/>
        <v>91452.938009881545</v>
      </c>
      <c r="AZ1665" s="11">
        <f t="shared" si="945"/>
        <v>1</v>
      </c>
      <c r="BA1665" s="11">
        <f t="shared" si="945"/>
        <v>1</v>
      </c>
      <c r="BB1665" s="11">
        <f t="shared" si="945"/>
        <v>1</v>
      </c>
      <c r="BC1665" s="11">
        <f t="shared" si="945"/>
        <v>1</v>
      </c>
      <c r="BD1665" s="11">
        <f t="shared" si="945"/>
        <v>3</v>
      </c>
      <c r="BE1665" s="11">
        <f t="shared" si="945"/>
        <v>4</v>
      </c>
      <c r="BF1665" s="15" t="str">
        <f t="shared" si="915"/>
        <v>EN 10219-97</v>
      </c>
      <c r="BG1665" s="42">
        <v>40.317599999999999</v>
      </c>
      <c r="BH1665" s="17">
        <f t="shared" si="916"/>
        <v>220</v>
      </c>
      <c r="BI1665" s="17">
        <f t="shared" si="917"/>
        <v>220</v>
      </c>
      <c r="BK1665" s="17">
        <f t="shared" si="918"/>
        <v>6</v>
      </c>
      <c r="BM1665" s="17">
        <f t="shared" si="919"/>
        <v>6</v>
      </c>
      <c r="BX1665" s="18">
        <f t="shared" si="920"/>
        <v>5043.2920065876979</v>
      </c>
      <c r="BY1665" s="42">
        <v>0.88</v>
      </c>
      <c r="BZ1665" s="43">
        <f t="shared" si="921"/>
        <v>22.227923880194648</v>
      </c>
      <c r="CA1665" s="18">
        <f t="shared" si="922"/>
        <v>38133604.571564697</v>
      </c>
      <c r="CB1665" s="18">
        <f t="shared" si="923"/>
        <v>346669.13246876997</v>
      </c>
      <c r="CC1665" s="18">
        <f t="shared" si="924"/>
        <v>402178.61664559436</v>
      </c>
      <c r="CD1665" s="25">
        <f t="shared" si="925"/>
        <v>1.1601223731155961</v>
      </c>
      <c r="CE1665" s="26">
        <f t="shared" si="926"/>
        <v>86.955463055673022</v>
      </c>
      <c r="CF1665" s="18">
        <f t="shared" si="927"/>
        <v>2691.2920065876974</v>
      </c>
      <c r="CZ1665" s="18">
        <f t="shared" si="928"/>
        <v>58802064</v>
      </c>
      <c r="DC1665" s="18">
        <f t="shared" si="929"/>
        <v>91452.938009881545</v>
      </c>
      <c r="DD1665" s="17">
        <f t="shared" si="930"/>
        <v>1</v>
      </c>
      <c r="DE1665" s="17">
        <f t="shared" si="931"/>
        <v>1</v>
      </c>
      <c r="DF1665" s="17">
        <f t="shared" si="932"/>
        <v>1</v>
      </c>
      <c r="DG1665" s="17">
        <f t="shared" si="933"/>
        <v>1</v>
      </c>
      <c r="DH1665" s="17">
        <f t="shared" si="934"/>
        <v>3</v>
      </c>
      <c r="DI1665" s="17">
        <f t="shared" si="935"/>
        <v>4</v>
      </c>
      <c r="DJ1665" s="20" t="s">
        <v>1713</v>
      </c>
    </row>
    <row r="1666" spans="1:114" x14ac:dyDescent="0.2">
      <c r="A1666" s="15" t="s">
        <v>105</v>
      </c>
      <c r="B1666" s="10" t="s">
        <v>1763</v>
      </c>
      <c r="C1666" s="11">
        <f t="shared" si="913"/>
        <v>53.254399999999997</v>
      </c>
      <c r="D1666" s="11">
        <f t="shared" si="942"/>
        <v>220</v>
      </c>
      <c r="E1666" s="11">
        <f t="shared" si="942"/>
        <v>220</v>
      </c>
      <c r="F1666" s="11">
        <f t="shared" si="942"/>
        <v>0</v>
      </c>
      <c r="G1666" s="11">
        <f t="shared" si="941"/>
        <v>8</v>
      </c>
      <c r="H1666" s="11">
        <f t="shared" si="941"/>
        <v>0</v>
      </c>
      <c r="I1666" s="11">
        <f t="shared" si="941"/>
        <v>8</v>
      </c>
      <c r="J1666" s="11">
        <f t="shared" si="941"/>
        <v>0</v>
      </c>
      <c r="K1666" s="11">
        <f t="shared" si="943"/>
        <v>0</v>
      </c>
      <c r="L1666" s="11">
        <f t="shared" si="943"/>
        <v>0</v>
      </c>
      <c r="M1666" s="11">
        <f t="shared" si="943"/>
        <v>0</v>
      </c>
      <c r="N1666" s="11">
        <f t="shared" si="943"/>
        <v>0</v>
      </c>
      <c r="O1666" s="11">
        <f t="shared" si="943"/>
        <v>0</v>
      </c>
      <c r="P1666" s="11">
        <f t="shared" si="943"/>
        <v>0</v>
      </c>
      <c r="Q1666" s="11">
        <f t="shared" si="943"/>
        <v>0</v>
      </c>
      <c r="R1666" s="11">
        <f t="shared" si="940"/>
        <v>0</v>
      </c>
      <c r="S1666" s="11">
        <f t="shared" si="940"/>
        <v>0</v>
      </c>
      <c r="T1666" s="11">
        <f t="shared" si="940"/>
        <v>6619.1857894892401</v>
      </c>
      <c r="U1666" s="40">
        <f t="shared" si="914"/>
        <v>0.88</v>
      </c>
      <c r="V1666" s="11">
        <f t="shared" si="939"/>
        <v>16.9359063777957</v>
      </c>
      <c r="W1666" s="11">
        <f t="shared" si="939"/>
        <v>48949887.165752731</v>
      </c>
      <c r="X1666" s="11">
        <f t="shared" si="939"/>
        <v>444998.97423411574</v>
      </c>
      <c r="Y1666" s="11">
        <f t="shared" si="939"/>
        <v>521702.13087865524</v>
      </c>
      <c r="Z1666" s="11">
        <f t="shared" si="939"/>
        <v>1.1723670414668994</v>
      </c>
      <c r="AA1666" s="11">
        <f t="shared" si="939"/>
        <v>85.995071502583954</v>
      </c>
      <c r="AB1666" s="11">
        <f t="shared" si="939"/>
        <v>3611.1857894892401</v>
      </c>
      <c r="AC1666" s="11">
        <f t="shared" si="939"/>
        <v>0</v>
      </c>
      <c r="AD1666" s="11">
        <f t="shared" si="939"/>
        <v>0</v>
      </c>
      <c r="AE1666" s="11">
        <f t="shared" si="939"/>
        <v>0</v>
      </c>
      <c r="AF1666" s="11">
        <f t="shared" si="946"/>
        <v>0</v>
      </c>
      <c r="AG1666" s="11">
        <f t="shared" si="946"/>
        <v>0</v>
      </c>
      <c r="AH1666" s="11">
        <f t="shared" si="946"/>
        <v>0</v>
      </c>
      <c r="AI1666" s="11">
        <f t="shared" si="946"/>
        <v>0</v>
      </c>
      <c r="AJ1666" s="11">
        <f t="shared" si="946"/>
        <v>0</v>
      </c>
      <c r="AK1666" s="11">
        <f t="shared" si="937"/>
        <v>0</v>
      </c>
      <c r="AL1666" s="11">
        <f t="shared" si="937"/>
        <v>0</v>
      </c>
      <c r="AM1666" s="11">
        <f t="shared" si="937"/>
        <v>0</v>
      </c>
      <c r="AN1666" s="11">
        <f t="shared" si="937"/>
        <v>0</v>
      </c>
      <c r="AO1666" s="11">
        <f t="shared" si="937"/>
        <v>0</v>
      </c>
      <c r="AP1666" s="11">
        <f t="shared" si="944"/>
        <v>0</v>
      </c>
      <c r="AQ1666" s="11">
        <f t="shared" si="944"/>
        <v>0</v>
      </c>
      <c r="AR1666" s="11">
        <f t="shared" si="944"/>
        <v>0</v>
      </c>
      <c r="AS1666" s="11">
        <f t="shared" si="944"/>
        <v>0</v>
      </c>
      <c r="AT1666" s="11">
        <f t="shared" si="944"/>
        <v>0</v>
      </c>
      <c r="AU1666" s="11">
        <f t="shared" si="944"/>
        <v>0</v>
      </c>
      <c r="AV1666" s="11">
        <f t="shared" si="944"/>
        <v>76225024</v>
      </c>
      <c r="AW1666" s="11">
        <f t="shared" si="944"/>
        <v>0</v>
      </c>
      <c r="AX1666" s="11">
        <f t="shared" si="944"/>
        <v>0</v>
      </c>
      <c r="AY1666" s="11">
        <f t="shared" si="945"/>
        <v>89640.778684233854</v>
      </c>
      <c r="AZ1666" s="11">
        <f t="shared" si="945"/>
        <v>1</v>
      </c>
      <c r="BA1666" s="11">
        <f t="shared" si="945"/>
        <v>1</v>
      </c>
      <c r="BB1666" s="11">
        <f t="shared" si="945"/>
        <v>1</v>
      </c>
      <c r="BC1666" s="11">
        <f t="shared" si="945"/>
        <v>1</v>
      </c>
      <c r="BD1666" s="11">
        <f t="shared" si="945"/>
        <v>1</v>
      </c>
      <c r="BE1666" s="11">
        <f t="shared" si="945"/>
        <v>2</v>
      </c>
      <c r="BF1666" s="15" t="str">
        <f t="shared" si="915"/>
        <v>EN 10219-97</v>
      </c>
      <c r="BG1666" s="42">
        <v>53.254399999999997</v>
      </c>
      <c r="BH1666" s="17">
        <f t="shared" si="916"/>
        <v>220</v>
      </c>
      <c r="BI1666" s="17">
        <f t="shared" si="917"/>
        <v>220</v>
      </c>
      <c r="BK1666" s="17">
        <f t="shared" si="918"/>
        <v>8</v>
      </c>
      <c r="BM1666" s="17">
        <f>BK1666</f>
        <v>8</v>
      </c>
      <c r="BX1666" s="18">
        <f t="shared" si="920"/>
        <v>6619.1857894892401</v>
      </c>
      <c r="BY1666" s="42">
        <v>0.88</v>
      </c>
      <c r="BZ1666" s="43">
        <f t="shared" si="921"/>
        <v>16.9359063777957</v>
      </c>
      <c r="CA1666" s="18">
        <f t="shared" si="922"/>
        <v>48949887.165752731</v>
      </c>
      <c r="CB1666" s="18">
        <f t="shared" si="923"/>
        <v>444998.97423411574</v>
      </c>
      <c r="CC1666" s="18">
        <f t="shared" si="924"/>
        <v>521702.13087865524</v>
      </c>
      <c r="CD1666" s="25">
        <f t="shared" si="925"/>
        <v>1.1723670414668994</v>
      </c>
      <c r="CE1666" s="26">
        <f t="shared" si="926"/>
        <v>85.995071502583954</v>
      </c>
      <c r="CF1666" s="18">
        <f t="shared" si="927"/>
        <v>3611.1857894892401</v>
      </c>
      <c r="CZ1666" s="18">
        <f t="shared" si="928"/>
        <v>76225024</v>
      </c>
      <c r="DC1666" s="18">
        <f t="shared" si="929"/>
        <v>89640.778684233854</v>
      </c>
      <c r="DD1666" s="17">
        <f t="shared" si="930"/>
        <v>1</v>
      </c>
      <c r="DE1666" s="17">
        <f t="shared" si="931"/>
        <v>1</v>
      </c>
      <c r="DF1666" s="17">
        <f t="shared" si="932"/>
        <v>1</v>
      </c>
      <c r="DG1666" s="17">
        <f t="shared" si="933"/>
        <v>1</v>
      </c>
      <c r="DH1666" s="17">
        <f t="shared" si="934"/>
        <v>1</v>
      </c>
      <c r="DI1666" s="17">
        <f t="shared" si="935"/>
        <v>2</v>
      </c>
      <c r="DJ1666" s="20" t="s">
        <v>1713</v>
      </c>
    </row>
    <row r="1667" spans="1:114" x14ac:dyDescent="0.2">
      <c r="A1667" s="15"/>
      <c r="D1667" s="11" t="str">
        <f t="shared" si="942"/>
        <v/>
      </c>
      <c r="E1667" s="11" t="str">
        <f t="shared" si="942"/>
        <v/>
      </c>
      <c r="F1667" s="11" t="str">
        <f t="shared" si="942"/>
        <v/>
      </c>
      <c r="G1667" s="11" t="str">
        <f t="shared" si="941"/>
        <v/>
      </c>
      <c r="H1667" s="11" t="str">
        <f t="shared" si="941"/>
        <v/>
      </c>
      <c r="I1667" s="11" t="str">
        <f t="shared" si="941"/>
        <v/>
      </c>
      <c r="J1667" s="11" t="str">
        <f t="shared" si="941"/>
        <v/>
      </c>
      <c r="K1667" s="11" t="str">
        <f t="shared" si="943"/>
        <v/>
      </c>
      <c r="L1667" s="11" t="str">
        <f t="shared" si="943"/>
        <v/>
      </c>
      <c r="M1667" s="11" t="str">
        <f t="shared" si="943"/>
        <v/>
      </c>
      <c r="N1667" s="11" t="str">
        <f t="shared" si="943"/>
        <v/>
      </c>
      <c r="O1667" s="11" t="str">
        <f t="shared" si="943"/>
        <v/>
      </c>
      <c r="P1667" s="11" t="str">
        <f t="shared" si="943"/>
        <v/>
      </c>
      <c r="Q1667" s="11" t="str">
        <f t="shared" si="943"/>
        <v/>
      </c>
      <c r="R1667" s="11" t="str">
        <f t="shared" si="940"/>
        <v/>
      </c>
      <c r="S1667" s="11" t="str">
        <f t="shared" si="940"/>
        <v/>
      </c>
      <c r="T1667" s="11" t="str">
        <f t="shared" si="940"/>
        <v/>
      </c>
      <c r="V1667" s="11" t="str">
        <f t="shared" si="939"/>
        <v/>
      </c>
      <c r="W1667" s="11" t="str">
        <f t="shared" si="939"/>
        <v/>
      </c>
      <c r="X1667" s="11" t="str">
        <f t="shared" si="939"/>
        <v/>
      </c>
      <c r="Y1667" s="11" t="str">
        <f t="shared" si="939"/>
        <v/>
      </c>
      <c r="Z1667" s="11" t="str">
        <f t="shared" si="939"/>
        <v/>
      </c>
      <c r="AA1667" s="11" t="str">
        <f t="shared" si="939"/>
        <v/>
      </c>
      <c r="AB1667" s="11" t="str">
        <f t="shared" si="939"/>
        <v/>
      </c>
      <c r="AC1667" s="11" t="str">
        <f t="shared" si="939"/>
        <v/>
      </c>
      <c r="AD1667" s="11" t="str">
        <f t="shared" si="939"/>
        <v/>
      </c>
      <c r="AE1667" s="11" t="str">
        <f t="shared" si="939"/>
        <v/>
      </c>
      <c r="AF1667" s="11" t="str">
        <f t="shared" si="946"/>
        <v/>
      </c>
      <c r="AG1667" s="11" t="str">
        <f t="shared" si="946"/>
        <v/>
      </c>
      <c r="AH1667" s="11" t="str">
        <f t="shared" si="946"/>
        <v/>
      </c>
      <c r="AI1667" s="11" t="str">
        <f t="shared" si="946"/>
        <v/>
      </c>
      <c r="AJ1667" s="11" t="str">
        <f t="shared" si="946"/>
        <v/>
      </c>
      <c r="AK1667" s="11" t="str">
        <f t="shared" si="937"/>
        <v/>
      </c>
      <c r="AL1667" s="11" t="str">
        <f t="shared" si="937"/>
        <v/>
      </c>
      <c r="AM1667" s="11" t="str">
        <f t="shared" si="937"/>
        <v/>
      </c>
      <c r="AN1667" s="11" t="str">
        <f t="shared" si="937"/>
        <v/>
      </c>
      <c r="AO1667" s="11" t="str">
        <f t="shared" si="937"/>
        <v/>
      </c>
      <c r="AP1667" s="11" t="str">
        <f t="shared" si="944"/>
        <v/>
      </c>
      <c r="AQ1667" s="11" t="str">
        <f t="shared" si="944"/>
        <v/>
      </c>
      <c r="AR1667" s="11" t="str">
        <f t="shared" si="944"/>
        <v/>
      </c>
      <c r="AS1667" s="11" t="str">
        <f t="shared" si="944"/>
        <v/>
      </c>
      <c r="AT1667" s="11" t="str">
        <f t="shared" si="944"/>
        <v/>
      </c>
      <c r="AU1667" s="11" t="str">
        <f t="shared" si="944"/>
        <v/>
      </c>
      <c r="AV1667" s="11" t="str">
        <f t="shared" si="944"/>
        <v/>
      </c>
      <c r="AW1667" s="11" t="str">
        <f t="shared" si="944"/>
        <v/>
      </c>
      <c r="AX1667" s="11" t="str">
        <f t="shared" si="944"/>
        <v/>
      </c>
      <c r="AY1667" s="11" t="str">
        <f t="shared" si="945"/>
        <v/>
      </c>
      <c r="AZ1667" s="11" t="str">
        <f t="shared" si="945"/>
        <v/>
      </c>
      <c r="BA1667" s="11" t="str">
        <f t="shared" si="945"/>
        <v/>
      </c>
      <c r="BB1667" s="11" t="str">
        <f t="shared" si="945"/>
        <v/>
      </c>
      <c r="BC1667" s="11" t="str">
        <f t="shared" si="945"/>
        <v/>
      </c>
      <c r="BD1667" s="11" t="str">
        <f t="shared" si="945"/>
        <v/>
      </c>
      <c r="BE1667" s="11" t="str">
        <f t="shared" si="945"/>
        <v/>
      </c>
    </row>
    <row r="1668" spans="1:114" x14ac:dyDescent="0.2">
      <c r="A1668" s="15" t="s">
        <v>105</v>
      </c>
      <c r="B1668" s="10" t="s">
        <v>1764</v>
      </c>
      <c r="C1668" s="11">
        <f t="shared" ref="C1668:C1731" si="947">IF(A1668="x",BG1668*$C$4,0)</f>
        <v>3.8936000000000002</v>
      </c>
      <c r="D1668" s="11">
        <f t="shared" si="942"/>
        <v>40</v>
      </c>
      <c r="E1668" s="11">
        <f t="shared" si="942"/>
        <v>30</v>
      </c>
      <c r="F1668" s="11">
        <f t="shared" si="942"/>
        <v>0</v>
      </c>
      <c r="G1668" s="11">
        <f t="shared" si="941"/>
        <v>4</v>
      </c>
      <c r="H1668" s="11">
        <f t="shared" si="941"/>
        <v>0</v>
      </c>
      <c r="I1668" s="11">
        <f t="shared" si="941"/>
        <v>4</v>
      </c>
      <c r="J1668" s="11">
        <f t="shared" si="941"/>
        <v>0</v>
      </c>
      <c r="K1668" s="11">
        <f t="shared" si="943"/>
        <v>0</v>
      </c>
      <c r="L1668" s="11">
        <f t="shared" si="943"/>
        <v>0</v>
      </c>
      <c r="M1668" s="11">
        <f t="shared" si="943"/>
        <v>0</v>
      </c>
      <c r="N1668" s="11">
        <f t="shared" si="943"/>
        <v>0</v>
      </c>
      <c r="O1668" s="11">
        <f t="shared" si="943"/>
        <v>0</v>
      </c>
      <c r="P1668" s="11">
        <f t="shared" si="943"/>
        <v>0</v>
      </c>
      <c r="Q1668" s="11">
        <f t="shared" si="943"/>
        <v>0</v>
      </c>
      <c r="R1668" s="11">
        <f t="shared" si="940"/>
        <v>0</v>
      </c>
      <c r="S1668" s="11">
        <f t="shared" si="940"/>
        <v>0</v>
      </c>
      <c r="T1668" s="11">
        <f t="shared" si="940"/>
        <v>454.79644737231007</v>
      </c>
      <c r="U1668" s="40">
        <f t="shared" ref="U1668:U1731" si="948">IF(A1668="x",BY1668*$U$4,0)</f>
        <v>0.14000000000000001</v>
      </c>
      <c r="V1668" s="11">
        <f t="shared" si="939"/>
        <v>39.214015429322011</v>
      </c>
      <c r="W1668" s="11">
        <f t="shared" si="939"/>
        <v>84719.950702392176</v>
      </c>
      <c r="X1668" s="11">
        <f t="shared" si="939"/>
        <v>4235.997535119609</v>
      </c>
      <c r="Y1668" s="11">
        <f t="shared" si="939"/>
        <v>5574.8907018010541</v>
      </c>
      <c r="Z1668" s="11">
        <f t="shared" si="939"/>
        <v>1.316075058019041</v>
      </c>
      <c r="AA1668" s="11">
        <f t="shared" si="939"/>
        <v>13.648480871515597</v>
      </c>
      <c r="AB1668" s="11">
        <f t="shared" si="939"/>
        <v>342.79644737231007</v>
      </c>
      <c r="AC1668" s="11">
        <f t="shared" si="939"/>
        <v>262.79644737231007</v>
      </c>
      <c r="AD1668" s="11">
        <f t="shared" si="939"/>
        <v>53300.954868689398</v>
      </c>
      <c r="AE1668" s="11">
        <f t="shared" si="939"/>
        <v>3553.3969912459597</v>
      </c>
      <c r="AF1668" s="11">
        <f t="shared" si="946"/>
        <v>4540.9084649395036</v>
      </c>
      <c r="AG1668" s="11">
        <f t="shared" si="946"/>
        <v>1.2779063178491867</v>
      </c>
      <c r="AH1668" s="11">
        <f t="shared" si="946"/>
        <v>10.825774160029354</v>
      </c>
      <c r="AI1668" s="11">
        <f t="shared" si="946"/>
        <v>0</v>
      </c>
      <c r="AJ1668" s="11">
        <f t="shared" si="946"/>
        <v>0</v>
      </c>
      <c r="AK1668" s="11">
        <f t="shared" si="937"/>
        <v>0</v>
      </c>
      <c r="AL1668" s="11">
        <f t="shared" si="937"/>
        <v>0</v>
      </c>
      <c r="AM1668" s="11">
        <f t="shared" si="937"/>
        <v>0</v>
      </c>
      <c r="AN1668" s="11">
        <f t="shared" si="937"/>
        <v>0</v>
      </c>
      <c r="AO1668" s="11">
        <f t="shared" si="937"/>
        <v>0</v>
      </c>
      <c r="AP1668" s="11">
        <f t="shared" si="944"/>
        <v>0</v>
      </c>
      <c r="AQ1668" s="11">
        <f t="shared" si="944"/>
        <v>0</v>
      </c>
      <c r="AR1668" s="11">
        <f t="shared" si="944"/>
        <v>0</v>
      </c>
      <c r="AS1668" s="11">
        <f t="shared" si="944"/>
        <v>0</v>
      </c>
      <c r="AT1668" s="11">
        <f t="shared" si="944"/>
        <v>0</v>
      </c>
      <c r="AU1668" s="11">
        <f t="shared" si="944"/>
        <v>0</v>
      </c>
      <c r="AV1668" s="11">
        <f t="shared" si="944"/>
        <v>113044.64516129032</v>
      </c>
      <c r="AW1668" s="11">
        <f t="shared" si="944"/>
        <v>0</v>
      </c>
      <c r="AX1668" s="11">
        <f t="shared" si="944"/>
        <v>0</v>
      </c>
      <c r="AY1668" s="11">
        <f t="shared" si="945"/>
        <v>1810.194671058465</v>
      </c>
      <c r="AZ1668" s="11">
        <f t="shared" si="945"/>
        <v>1</v>
      </c>
      <c r="BA1668" s="11">
        <f t="shared" si="945"/>
        <v>1</v>
      </c>
      <c r="BB1668" s="11">
        <f t="shared" si="945"/>
        <v>1</v>
      </c>
      <c r="BC1668" s="11">
        <f t="shared" si="945"/>
        <v>1</v>
      </c>
      <c r="BD1668" s="11">
        <f t="shared" si="945"/>
        <v>1</v>
      </c>
      <c r="BE1668" s="11">
        <f t="shared" si="945"/>
        <v>1</v>
      </c>
      <c r="BF1668" s="15" t="str">
        <f t="shared" ref="BF1668:BF1731" si="949">IF(A1668="x",DJ1668,0)</f>
        <v>EN 10219-97</v>
      </c>
      <c r="BG1668" s="42">
        <v>3.8936000000000002</v>
      </c>
      <c r="BH1668" s="17">
        <f t="shared" ref="BH1668:BH1731" si="950">VALUE(MID(B1668,FIND(" ",B1668)+1,LEN(B1668)-LEN(BK1668)-FIND(" ",B1668)-1-LEN(BI1668)-1))</f>
        <v>40</v>
      </c>
      <c r="BI1668" s="17">
        <f t="shared" ref="BI1668:BI1731" si="951">VALUE(MID(B1668,FIND("x",B1668)+1,LEN(B1668)-LEN(BK1668)-FIND("x",B1668)-1))</f>
        <v>30</v>
      </c>
      <c r="BK1668" s="17">
        <f t="shared" ref="BK1668:BK1731" si="952">VALUE(MID(B1668,FIND("x",B1668,FIND("x",B1668)+1)+1,LEN(B1668)-FIND("x",B1668,FIND("x",B1668)+1)))</f>
        <v>4</v>
      </c>
      <c r="BM1668" s="17">
        <f t="shared" ref="BM1668:BM1731" si="953">BK1668</f>
        <v>4</v>
      </c>
      <c r="BX1668" s="18">
        <f t="shared" ref="BX1668:BX1731" si="954">2*BK1668*(BH1668+BI1668-4*(BM1668+BK1668))+PI()*((BM1668+BK1668)^2-BK1668^2)</f>
        <v>454.79644737231007</v>
      </c>
      <c r="BY1668" s="42">
        <v>0.14000000000000001</v>
      </c>
      <c r="BZ1668" s="43">
        <f t="shared" ref="BZ1668:BZ1731" si="955">BY1668/(BX1668*0.00000785)</f>
        <v>39.214015429322011</v>
      </c>
      <c r="CA1668" s="18">
        <f t="shared" ref="CA1668:CA1731" si="956">2*((1/12*BK1668*((BH1668-2*(BM1668+BK1668))^3))+((1/12*(BI1668-2*(BM1668+BK1668))*(BK1668^3))+((BI1668-2*(BM1668+BK1668))*BK1668*((BH1668-BK1668)/2)^2))+(((PI()/8-8/(9*PI()))*(BM1668+BK1668)^4)+(1/2*PI()*((BM1668+BK1668)^2)*((BH1668/2-BK1668-BM1668+(4/(3*PI())*(BM1668+BK1668)))^2)))-((PI()/8-8/(9*PI()))*((BM1668)^4))-(1/2*PI()*((BM1668)^2)*((BH1668/2-BK1668-BM1668+(4/(3*PI()))*(BM1668))^2)))</f>
        <v>84719.950702392176</v>
      </c>
      <c r="CB1668" s="18">
        <f t="shared" ref="CB1668:CB1731" si="957">2*CA1668/BH1668</f>
        <v>4235.997535119609</v>
      </c>
      <c r="CC1668" s="18">
        <f t="shared" ref="CC1668:CC1731" si="958">2*(BK1668*(BH1668/2-BM1668-BK1668)^2+(BI1668-2*(BM1668+BK1668))*BK1668*(BH1668/2-BK1668/2)+1/2*PI()*((BM1668+BK1668)^2)*(BH1668/2-(1-4/(3*PI()))*(BM1668+BK1668))-1/2*PI()*((BM1668)^2)*(BH1668/2-BK1668-(1-4/(3*PI()))*(BM1668)))</f>
        <v>5574.8907018010541</v>
      </c>
      <c r="CD1668" s="25">
        <f t="shared" ref="CD1668:CD1731" si="959">CC1668/CB1668</f>
        <v>1.316075058019041</v>
      </c>
      <c r="CE1668" s="26">
        <f t="shared" ref="CE1668:CE1731" si="960">SQRT(CA1668/BX1668)</f>
        <v>13.648480871515597</v>
      </c>
      <c r="CF1668" s="18">
        <f t="shared" ref="CF1668:CF1731" si="961">2*BK1668*(BH1668-2*(BM1668+BK1668))+PI()*(BM1668+BK1668)^2-PI()*(BM1668)^2</f>
        <v>342.79644737231007</v>
      </c>
      <c r="CG1668" s="18">
        <f t="shared" ref="CG1668:CG1731" si="962">2*BK1668*(BI1668-2*(BM1668+BK1668))+PI()*(BM1668+BK1668)^2-PI()*(BM1668)^2</f>
        <v>262.79644737231007</v>
      </c>
      <c r="CH1668" s="18">
        <f t="shared" ref="CH1668:CH1731" si="963">2*((1/12*BK1668*((BI1668-2*(BM1668+BK1668))^3))+((1/12*(BH1668-2*(BM1668+BK1668))*(BK1668^3))+((BH1668-2*(BM1668+BK1668))*BK1668*((BI1668-BK1668)/2)^2))+(((PI()/8-8/(9*PI()))*(BM1668+BK1668)^4)+(1/2*PI()*((BM1668+BK1668)^2)*((BI1668/2-BK1668-BM1668+(4/(3*PI())*(BM1668+BK1668)))^2)))-((PI()/8-8/(9*PI()))*((BM1668)^4))-(1/2*PI()*((BM1668)^2)*((BI1668/2-BK1668-BM1668+(4/(3*PI()))*(BM1668))^2)))</f>
        <v>53300.954868689398</v>
      </c>
      <c r="CI1668" s="18">
        <f t="shared" ref="CI1668:CI1731" si="964">2*CH1668/BI1668</f>
        <v>3553.3969912459597</v>
      </c>
      <c r="CJ1668" s="18">
        <f t="shared" ref="CJ1668:CJ1731" si="965">2*(BK1668*(BI1668/2-BM1668-BK1668)^2+(BH1668-2*(BM1668+BK1668))*BK1668*(BI1668/2-BK1668/2)+1/2*PI()*((BM1668+BK1668)^2)*(BI1668/2-(1-4/(3*PI()))*(BM1668+BK1668))-1/2*PI()*((BM1668)^2)*(BI1668/2-BK1668-(1-4/(3*PI()))*(BM1668)))</f>
        <v>4540.9084649395036</v>
      </c>
      <c r="CK1668" s="25">
        <f t="shared" ref="CK1668:CK1731" si="966">CJ1668/CI1668</f>
        <v>1.2779063178491867</v>
      </c>
      <c r="CL1668" s="26">
        <f t="shared" ref="CL1668:CL1731" si="967">SQRT(CH1668/BX1668)</f>
        <v>10.825774160029354</v>
      </c>
      <c r="CZ1668" s="18">
        <f t="shared" ref="CZ1668:CZ1731" si="968">2*(BK1668^2)*((BI1668-BK1668)^2)*((BH1668-BK1668)^2)/(BI1668*BK1668+BH1668*BK1668-2*BK1668^2)</f>
        <v>113044.64516129032</v>
      </c>
      <c r="DC1668" s="18">
        <f t="shared" ref="DC1668:DC1731" si="969">((BI1668-2*(BM1668+BK1668))*(BH1668-BK1668)+PI()*(BM1668+BK1668/2)^2+(BH1668-2*(BM1668+BK1668))*(BM1668+BK1668/2)*2)*2</f>
        <v>1810.194671058465</v>
      </c>
      <c r="DD1668" s="17">
        <f t="shared" ref="DD1668:DD1731" si="970">IF(MAX((BH1668-2*(BM1668+BK1668))/BK1668,(BI1668-2*(BM1668+BK1668))/BK1668)&lt;=124*1,IF(MAX((BH1668-2*(BM1668+BK1668))/BK1668,(BI1668-2*(BM1668+BK1668))/BK1668)&lt;=83*1,IF(MAX((BH1668-2*(BM1668+BK1668))/BK1668,(BI1668-2*(BM1668+BK1668))/BK1668)&lt;=72*1,1,2),3),4)</f>
        <v>1</v>
      </c>
      <c r="DE1668" s="17">
        <f t="shared" ref="DE1668:DE1731" si="971">IF(MAX((BH1668-2*(BM1668+BK1668))/BK1668,(BI1668-2*(BM1668+BK1668))/BK1668)&lt;=124*0.81,IF(MAX((BH1668-2*(BM1668+BK1668))/BK1668,(BI1668-2*(BM1668+BK1668))/BK1668)&lt;=83*0.81,IF(MAX((BH1668-2*(BM1668+BK1668))/BK1668,(BI1668-2*(BM1668+BK1668))/BK1668)&lt;=72*0.81,1,2),3),4)</f>
        <v>1</v>
      </c>
      <c r="DF1668" s="17">
        <f t="shared" ref="DF1668:DF1731" si="972">IF(MAX((BH1668-2*(BM1668+BK1668))/BK1668,(BI1668-2*(BM1668+BK1668))/BK1668)&lt;=124*0.71,IF(MAX((BH1668-2*(BM1668+BK1668))/BK1668,(BI1668-2*(BM1668+BK1668))/BK1668)&lt;=83*0.71,IF(MAX((BH1668-2*(BM1668+BK1668))/BK1668,(BI1668-2*(BM1668+BK1668))/BK1668)&lt;=72*0.71,1,2),3),4)</f>
        <v>1</v>
      </c>
      <c r="DG1668" s="17">
        <f t="shared" ref="DG1668:DG1731" si="973">IF(MAX((BH1668-2*(BM1668+BK1668))/BK1668,(BI1668-2*(BM1668+BK1668))/BK1668)&lt;=42*1,IF(MAX((BH1668-2*(BM1668+BK1668))/BK1668,(BI1668-2*(BM1668+BK1668))/BK1668)&lt;=38*1,IF(MAX((BH1668-2*(BM1668+BK1668))/BK1668,(BI1668-2*(BM1668+BK1668))/BK1668)&lt;=33*1,1,2),3),4)</f>
        <v>1</v>
      </c>
      <c r="DH1668" s="17">
        <f t="shared" ref="DH1668:DH1731" si="974">IF(MAX((BH1668-2*(BM1668+BK1668))/BK1668,(BI1668-2*(BM1668+BK1668))/BK1668)&lt;=42*0.81,IF(MAX((BH1668-2*(BM1668+BK1668))/BK1668,(BI1668-2*(BM1668+BK1668))/BK1668)&lt;=38*0.81,IF(MAX((BH1668-2*(BM1668+BK1668))/BK1668,(BI1668-2*(BM1668+BK1668))/BK1668)&lt;=33*0.81,1,2),3),4)</f>
        <v>1</v>
      </c>
      <c r="DI1668" s="17">
        <f t="shared" ref="DI1668:DI1731" si="975">IF(MAX((BH1668-2*(BM1668+BK1668))/BK1668,(BI1668-2*(BM1668+BK1668))/BK1668)&lt;=42*0.71,IF(MAX((BH1668-2*(BM1668+BK1668))/BK1668,(BI1668-2*(BM1668+BK1668))/BK1668)&lt;=38*0.71,IF(MAX((BH1668-2*(BM1668+BK1668))/BK1668,(BI1668-2*(BM1668+BK1668))/BK1668)&lt;=33*0.71,1,2),3),4)</f>
        <v>1</v>
      </c>
      <c r="DJ1668" s="20" t="s">
        <v>1713</v>
      </c>
    </row>
    <row r="1669" spans="1:114" x14ac:dyDescent="0.2">
      <c r="A1669" s="15" t="s">
        <v>105</v>
      </c>
      <c r="B1669" s="10" t="s">
        <v>1765</v>
      </c>
      <c r="C1669" s="11">
        <f t="shared" si="947"/>
        <v>4.5216000000000003</v>
      </c>
      <c r="D1669" s="11">
        <f t="shared" si="942"/>
        <v>50</v>
      </c>
      <c r="E1669" s="11">
        <f t="shared" si="942"/>
        <v>30</v>
      </c>
      <c r="F1669" s="11">
        <f t="shared" si="942"/>
        <v>0</v>
      </c>
      <c r="G1669" s="11">
        <f t="shared" si="941"/>
        <v>4</v>
      </c>
      <c r="H1669" s="11">
        <f t="shared" si="941"/>
        <v>0</v>
      </c>
      <c r="I1669" s="11">
        <f t="shared" si="941"/>
        <v>4</v>
      </c>
      <c r="J1669" s="11">
        <f t="shared" si="941"/>
        <v>0</v>
      </c>
      <c r="K1669" s="11">
        <f t="shared" si="943"/>
        <v>0</v>
      </c>
      <c r="L1669" s="11">
        <f t="shared" si="943"/>
        <v>0</v>
      </c>
      <c r="M1669" s="11">
        <f t="shared" si="943"/>
        <v>0</v>
      </c>
      <c r="N1669" s="11">
        <f t="shared" si="943"/>
        <v>0</v>
      </c>
      <c r="O1669" s="11">
        <f t="shared" si="943"/>
        <v>0</v>
      </c>
      <c r="P1669" s="11">
        <f t="shared" si="943"/>
        <v>0</v>
      </c>
      <c r="Q1669" s="11">
        <f t="shared" si="943"/>
        <v>0</v>
      </c>
      <c r="R1669" s="11">
        <f t="shared" si="940"/>
        <v>0</v>
      </c>
      <c r="S1669" s="11">
        <f t="shared" si="940"/>
        <v>0</v>
      </c>
      <c r="T1669" s="11">
        <f t="shared" si="940"/>
        <v>534.79644737231001</v>
      </c>
      <c r="U1669" s="40">
        <f t="shared" si="948"/>
        <v>0.16</v>
      </c>
      <c r="V1669" s="11">
        <f t="shared" si="939"/>
        <v>38.112006362873352</v>
      </c>
      <c r="W1669" s="11">
        <f t="shared" si="939"/>
        <v>152505.43557137714</v>
      </c>
      <c r="X1669" s="11">
        <f t="shared" si="939"/>
        <v>6100.2174228550857</v>
      </c>
      <c r="Y1669" s="11">
        <f t="shared" si="939"/>
        <v>8048.8729386626055</v>
      </c>
      <c r="Z1669" s="11">
        <f t="shared" si="939"/>
        <v>1.3194403380618343</v>
      </c>
      <c r="AA1669" s="11">
        <f t="shared" si="939"/>
        <v>16.886840628748914</v>
      </c>
      <c r="AB1669" s="11">
        <f t="shared" si="939"/>
        <v>422.79644737231007</v>
      </c>
      <c r="AC1669" s="11">
        <f t="shared" si="939"/>
        <v>262.79644737231007</v>
      </c>
      <c r="AD1669" s="11">
        <f t="shared" si="939"/>
        <v>66927.621535356055</v>
      </c>
      <c r="AE1669" s="11">
        <f t="shared" si="939"/>
        <v>4461.8414356904041</v>
      </c>
      <c r="AF1669" s="11">
        <f t="shared" si="946"/>
        <v>5580.9084649395036</v>
      </c>
      <c r="AG1669" s="11">
        <f t="shared" si="946"/>
        <v>1.2508083367323743</v>
      </c>
      <c r="AH1669" s="11">
        <f t="shared" si="946"/>
        <v>11.186866074718109</v>
      </c>
      <c r="AI1669" s="11">
        <f t="shared" si="946"/>
        <v>0</v>
      </c>
      <c r="AJ1669" s="11">
        <f t="shared" si="946"/>
        <v>0</v>
      </c>
      <c r="AK1669" s="11">
        <f t="shared" si="937"/>
        <v>0</v>
      </c>
      <c r="AL1669" s="11">
        <f t="shared" si="937"/>
        <v>0</v>
      </c>
      <c r="AM1669" s="11">
        <f t="shared" si="937"/>
        <v>0</v>
      </c>
      <c r="AN1669" s="11">
        <f t="shared" si="937"/>
        <v>0</v>
      </c>
      <c r="AO1669" s="11">
        <f t="shared" si="937"/>
        <v>0</v>
      </c>
      <c r="AP1669" s="11">
        <f t="shared" si="944"/>
        <v>0</v>
      </c>
      <c r="AQ1669" s="11">
        <f t="shared" si="944"/>
        <v>0</v>
      </c>
      <c r="AR1669" s="11">
        <f t="shared" si="944"/>
        <v>0</v>
      </c>
      <c r="AS1669" s="11">
        <f t="shared" si="944"/>
        <v>0</v>
      </c>
      <c r="AT1669" s="11">
        <f t="shared" si="944"/>
        <v>0</v>
      </c>
      <c r="AU1669" s="11">
        <f t="shared" si="944"/>
        <v>0</v>
      </c>
      <c r="AV1669" s="11">
        <f t="shared" si="944"/>
        <v>158935.11111111112</v>
      </c>
      <c r="AW1669" s="11">
        <f t="shared" si="944"/>
        <v>0</v>
      </c>
      <c r="AX1669" s="11">
        <f t="shared" si="944"/>
        <v>0</v>
      </c>
      <c r="AY1669" s="11">
        <f t="shared" si="945"/>
        <v>2330.1946710584652</v>
      </c>
      <c r="AZ1669" s="11">
        <f t="shared" si="945"/>
        <v>1</v>
      </c>
      <c r="BA1669" s="11">
        <f t="shared" si="945"/>
        <v>1</v>
      </c>
      <c r="BB1669" s="11">
        <f t="shared" si="945"/>
        <v>1</v>
      </c>
      <c r="BC1669" s="11">
        <f t="shared" si="945"/>
        <v>1</v>
      </c>
      <c r="BD1669" s="11">
        <f t="shared" si="945"/>
        <v>1</v>
      </c>
      <c r="BE1669" s="11">
        <f t="shared" si="945"/>
        <v>1</v>
      </c>
      <c r="BF1669" s="15" t="str">
        <f t="shared" si="949"/>
        <v>EN 10219-97</v>
      </c>
      <c r="BG1669" s="42">
        <v>4.5216000000000003</v>
      </c>
      <c r="BH1669" s="17">
        <f t="shared" si="950"/>
        <v>50</v>
      </c>
      <c r="BI1669" s="17">
        <f t="shared" si="951"/>
        <v>30</v>
      </c>
      <c r="BK1669" s="17">
        <f t="shared" si="952"/>
        <v>4</v>
      </c>
      <c r="BM1669" s="17">
        <f t="shared" si="953"/>
        <v>4</v>
      </c>
      <c r="BX1669" s="18">
        <f t="shared" si="954"/>
        <v>534.79644737231001</v>
      </c>
      <c r="BY1669" s="42">
        <v>0.16</v>
      </c>
      <c r="BZ1669" s="43">
        <f t="shared" si="955"/>
        <v>38.112006362873352</v>
      </c>
      <c r="CA1669" s="18">
        <f t="shared" si="956"/>
        <v>152505.43557137714</v>
      </c>
      <c r="CB1669" s="18">
        <f t="shared" si="957"/>
        <v>6100.2174228550857</v>
      </c>
      <c r="CC1669" s="18">
        <f t="shared" si="958"/>
        <v>8048.8729386626055</v>
      </c>
      <c r="CD1669" s="25">
        <f t="shared" si="959"/>
        <v>1.3194403380618343</v>
      </c>
      <c r="CE1669" s="26">
        <f t="shared" si="960"/>
        <v>16.886840628748914</v>
      </c>
      <c r="CF1669" s="18">
        <f t="shared" si="961"/>
        <v>422.79644737231007</v>
      </c>
      <c r="CG1669" s="18">
        <f t="shared" si="962"/>
        <v>262.79644737231007</v>
      </c>
      <c r="CH1669" s="18">
        <f t="shared" si="963"/>
        <v>66927.621535356055</v>
      </c>
      <c r="CI1669" s="18">
        <f t="shared" si="964"/>
        <v>4461.8414356904041</v>
      </c>
      <c r="CJ1669" s="18">
        <f t="shared" si="965"/>
        <v>5580.9084649395036</v>
      </c>
      <c r="CK1669" s="25">
        <f t="shared" si="966"/>
        <v>1.2508083367323743</v>
      </c>
      <c r="CL1669" s="26">
        <f t="shared" si="967"/>
        <v>11.186866074718109</v>
      </c>
      <c r="CZ1669" s="18">
        <f t="shared" si="968"/>
        <v>158935.11111111112</v>
      </c>
      <c r="DC1669" s="18">
        <f t="shared" si="969"/>
        <v>2330.1946710584652</v>
      </c>
      <c r="DD1669" s="17">
        <f t="shared" si="970"/>
        <v>1</v>
      </c>
      <c r="DE1669" s="17">
        <f t="shared" si="971"/>
        <v>1</v>
      </c>
      <c r="DF1669" s="17">
        <f t="shared" si="972"/>
        <v>1</v>
      </c>
      <c r="DG1669" s="17">
        <f t="shared" si="973"/>
        <v>1</v>
      </c>
      <c r="DH1669" s="17">
        <f t="shared" si="974"/>
        <v>1</v>
      </c>
      <c r="DI1669" s="17">
        <f t="shared" si="975"/>
        <v>1</v>
      </c>
      <c r="DJ1669" s="20" t="s">
        <v>1713</v>
      </c>
    </row>
    <row r="1670" spans="1:114" x14ac:dyDescent="0.2">
      <c r="A1670" s="15" t="s">
        <v>105</v>
      </c>
      <c r="B1670" s="10" t="s">
        <v>1766</v>
      </c>
      <c r="C1670" s="11">
        <f t="shared" si="947"/>
        <v>5.1496000000000004</v>
      </c>
      <c r="D1670" s="11">
        <f t="shared" si="942"/>
        <v>50</v>
      </c>
      <c r="E1670" s="11">
        <f t="shared" si="942"/>
        <v>40</v>
      </c>
      <c r="F1670" s="11">
        <f t="shared" si="942"/>
        <v>0</v>
      </c>
      <c r="G1670" s="11">
        <f t="shared" si="941"/>
        <v>4</v>
      </c>
      <c r="H1670" s="11">
        <f t="shared" si="941"/>
        <v>0</v>
      </c>
      <c r="I1670" s="11">
        <f t="shared" si="941"/>
        <v>4</v>
      </c>
      <c r="J1670" s="11">
        <f t="shared" si="941"/>
        <v>0</v>
      </c>
      <c r="K1670" s="11">
        <f t="shared" si="943"/>
        <v>0</v>
      </c>
      <c r="L1670" s="11">
        <f t="shared" si="943"/>
        <v>0</v>
      </c>
      <c r="M1670" s="11">
        <f t="shared" si="943"/>
        <v>0</v>
      </c>
      <c r="N1670" s="11">
        <f t="shared" si="943"/>
        <v>0</v>
      </c>
      <c r="O1670" s="11">
        <f t="shared" si="943"/>
        <v>0</v>
      </c>
      <c r="P1670" s="11">
        <f t="shared" si="943"/>
        <v>0</v>
      </c>
      <c r="Q1670" s="11">
        <f t="shared" si="943"/>
        <v>0</v>
      </c>
      <c r="R1670" s="11">
        <f t="shared" si="940"/>
        <v>0</v>
      </c>
      <c r="S1670" s="11">
        <f t="shared" si="940"/>
        <v>0</v>
      </c>
      <c r="T1670" s="11">
        <f t="shared" si="940"/>
        <v>614.79644737231001</v>
      </c>
      <c r="U1670" s="40">
        <f t="shared" si="948"/>
        <v>0.18</v>
      </c>
      <c r="V1670" s="11">
        <f t="shared" si="939"/>
        <v>37.296793766029225</v>
      </c>
      <c r="W1670" s="11">
        <f t="shared" si="939"/>
        <v>194932.10223804379</v>
      </c>
      <c r="X1670" s="11">
        <f t="shared" si="939"/>
        <v>7797.2840895217514</v>
      </c>
      <c r="Y1670" s="11">
        <f t="shared" si="939"/>
        <v>9888.8729386626055</v>
      </c>
      <c r="Z1670" s="11">
        <f t="shared" si="939"/>
        <v>1.2682458180472866</v>
      </c>
      <c r="AA1670" s="11">
        <f t="shared" si="939"/>
        <v>17.806395224761573</v>
      </c>
      <c r="AB1670" s="11">
        <f t="shared" si="939"/>
        <v>422.79644737231007</v>
      </c>
      <c r="AC1670" s="11">
        <f t="shared" si="939"/>
        <v>342.79644737231007</v>
      </c>
      <c r="AD1670" s="11">
        <f t="shared" si="939"/>
        <v>136773.28403572552</v>
      </c>
      <c r="AE1670" s="11">
        <f t="shared" si="939"/>
        <v>6838.664201786276</v>
      </c>
      <c r="AF1670" s="11">
        <f t="shared" si="946"/>
        <v>8454.8907018010541</v>
      </c>
      <c r="AG1670" s="11">
        <f t="shared" si="946"/>
        <v>1.2363365786541494</v>
      </c>
      <c r="AH1670" s="11">
        <f t="shared" si="946"/>
        <v>14.915401993680613</v>
      </c>
      <c r="AI1670" s="11">
        <f t="shared" si="946"/>
        <v>0</v>
      </c>
      <c r="AJ1670" s="11">
        <f t="shared" si="946"/>
        <v>0</v>
      </c>
      <c r="AK1670" s="11">
        <f t="shared" si="937"/>
        <v>0</v>
      </c>
      <c r="AL1670" s="11">
        <f t="shared" si="937"/>
        <v>0</v>
      </c>
      <c r="AM1670" s="11">
        <f t="shared" si="937"/>
        <v>0</v>
      </c>
      <c r="AN1670" s="11">
        <f t="shared" si="937"/>
        <v>0</v>
      </c>
      <c r="AO1670" s="11">
        <f t="shared" si="937"/>
        <v>0</v>
      </c>
      <c r="AP1670" s="11">
        <f t="shared" si="944"/>
        <v>0</v>
      </c>
      <c r="AQ1670" s="11">
        <f t="shared" si="944"/>
        <v>0</v>
      </c>
      <c r="AR1670" s="11">
        <f t="shared" si="944"/>
        <v>0</v>
      </c>
      <c r="AS1670" s="11">
        <f t="shared" si="944"/>
        <v>0</v>
      </c>
      <c r="AT1670" s="11">
        <f t="shared" si="944"/>
        <v>0</v>
      </c>
      <c r="AU1670" s="11">
        <f t="shared" si="944"/>
        <v>0</v>
      </c>
      <c r="AV1670" s="11">
        <f t="shared" si="944"/>
        <v>267544.97560975607</v>
      </c>
      <c r="AW1670" s="11">
        <f t="shared" si="944"/>
        <v>0</v>
      </c>
      <c r="AX1670" s="11">
        <f t="shared" si="944"/>
        <v>0</v>
      </c>
      <c r="AY1670" s="11">
        <f t="shared" si="945"/>
        <v>3250.1946710584652</v>
      </c>
      <c r="AZ1670" s="11">
        <f t="shared" si="945"/>
        <v>1</v>
      </c>
      <c r="BA1670" s="11">
        <f t="shared" si="945"/>
        <v>1</v>
      </c>
      <c r="BB1670" s="11">
        <f t="shared" si="945"/>
        <v>1</v>
      </c>
      <c r="BC1670" s="11">
        <f t="shared" si="945"/>
        <v>1</v>
      </c>
      <c r="BD1670" s="11">
        <f t="shared" si="945"/>
        <v>1</v>
      </c>
      <c r="BE1670" s="11">
        <f t="shared" si="945"/>
        <v>1</v>
      </c>
      <c r="BF1670" s="15" t="str">
        <f t="shared" si="949"/>
        <v>EN 10219-97</v>
      </c>
      <c r="BG1670" s="42">
        <v>5.1496000000000004</v>
      </c>
      <c r="BH1670" s="17">
        <f t="shared" si="950"/>
        <v>50</v>
      </c>
      <c r="BI1670" s="17">
        <f t="shared" si="951"/>
        <v>40</v>
      </c>
      <c r="BK1670" s="17">
        <f t="shared" si="952"/>
        <v>4</v>
      </c>
      <c r="BM1670" s="17">
        <f t="shared" si="953"/>
        <v>4</v>
      </c>
      <c r="BX1670" s="18">
        <f t="shared" si="954"/>
        <v>614.79644737231001</v>
      </c>
      <c r="BY1670" s="42">
        <v>0.18</v>
      </c>
      <c r="BZ1670" s="43">
        <f t="shared" si="955"/>
        <v>37.296793766029225</v>
      </c>
      <c r="CA1670" s="18">
        <f t="shared" si="956"/>
        <v>194932.10223804379</v>
      </c>
      <c r="CB1670" s="18">
        <f t="shared" si="957"/>
        <v>7797.2840895217514</v>
      </c>
      <c r="CC1670" s="18">
        <f t="shared" si="958"/>
        <v>9888.8729386626055</v>
      </c>
      <c r="CD1670" s="25">
        <f t="shared" si="959"/>
        <v>1.2682458180472866</v>
      </c>
      <c r="CE1670" s="26">
        <f t="shared" si="960"/>
        <v>17.806395224761573</v>
      </c>
      <c r="CF1670" s="18">
        <f t="shared" si="961"/>
        <v>422.79644737231007</v>
      </c>
      <c r="CG1670" s="18">
        <f t="shared" si="962"/>
        <v>342.79644737231007</v>
      </c>
      <c r="CH1670" s="18">
        <f t="shared" si="963"/>
        <v>136773.28403572552</v>
      </c>
      <c r="CI1670" s="18">
        <f t="shared" si="964"/>
        <v>6838.664201786276</v>
      </c>
      <c r="CJ1670" s="18">
        <f t="shared" si="965"/>
        <v>8454.8907018010541</v>
      </c>
      <c r="CK1670" s="25">
        <f t="shared" si="966"/>
        <v>1.2363365786541494</v>
      </c>
      <c r="CL1670" s="26">
        <f t="shared" si="967"/>
        <v>14.915401993680613</v>
      </c>
      <c r="CZ1670" s="18">
        <f t="shared" si="968"/>
        <v>267544.97560975607</v>
      </c>
      <c r="DC1670" s="18">
        <f t="shared" si="969"/>
        <v>3250.1946710584652</v>
      </c>
      <c r="DD1670" s="17">
        <f t="shared" si="970"/>
        <v>1</v>
      </c>
      <c r="DE1670" s="17">
        <f t="shared" si="971"/>
        <v>1</v>
      </c>
      <c r="DF1670" s="17">
        <f t="shared" si="972"/>
        <v>1</v>
      </c>
      <c r="DG1670" s="17">
        <f t="shared" si="973"/>
        <v>1</v>
      </c>
      <c r="DH1670" s="17">
        <f t="shared" si="974"/>
        <v>1</v>
      </c>
      <c r="DI1670" s="17">
        <f t="shared" si="975"/>
        <v>1</v>
      </c>
      <c r="DJ1670" s="20" t="s">
        <v>1713</v>
      </c>
    </row>
    <row r="1671" spans="1:114" x14ac:dyDescent="0.2">
      <c r="A1671" s="15" t="s">
        <v>105</v>
      </c>
      <c r="B1671" s="10" t="s">
        <v>1767</v>
      </c>
      <c r="C1671" s="11">
        <f t="shared" si="947"/>
        <v>5.1496000000000004</v>
      </c>
      <c r="D1671" s="11">
        <f t="shared" si="942"/>
        <v>60</v>
      </c>
      <c r="E1671" s="11">
        <f t="shared" si="942"/>
        <v>30</v>
      </c>
      <c r="F1671" s="11">
        <f t="shared" si="942"/>
        <v>0</v>
      </c>
      <c r="G1671" s="11">
        <f t="shared" si="941"/>
        <v>4</v>
      </c>
      <c r="H1671" s="11">
        <f t="shared" si="941"/>
        <v>0</v>
      </c>
      <c r="I1671" s="11">
        <f t="shared" si="941"/>
        <v>4</v>
      </c>
      <c r="J1671" s="11">
        <f t="shared" si="941"/>
        <v>0</v>
      </c>
      <c r="K1671" s="11">
        <f t="shared" si="943"/>
        <v>0</v>
      </c>
      <c r="L1671" s="11">
        <f t="shared" si="943"/>
        <v>0</v>
      </c>
      <c r="M1671" s="11">
        <f t="shared" si="943"/>
        <v>0</v>
      </c>
      <c r="N1671" s="11">
        <f t="shared" si="943"/>
        <v>0</v>
      </c>
      <c r="O1671" s="11">
        <f t="shared" si="943"/>
        <v>0</v>
      </c>
      <c r="P1671" s="11">
        <f t="shared" si="943"/>
        <v>0</v>
      </c>
      <c r="Q1671" s="11">
        <f t="shared" si="943"/>
        <v>0</v>
      </c>
      <c r="R1671" s="11">
        <f t="shared" si="940"/>
        <v>0</v>
      </c>
      <c r="S1671" s="11">
        <f t="shared" si="940"/>
        <v>0</v>
      </c>
      <c r="T1671" s="11">
        <f t="shared" si="940"/>
        <v>614.79644737231001</v>
      </c>
      <c r="U1671" s="40">
        <f t="shared" si="948"/>
        <v>0.18</v>
      </c>
      <c r="V1671" s="11">
        <f t="shared" si="939"/>
        <v>37.296793766029225</v>
      </c>
      <c r="W1671" s="11">
        <f t="shared" si="939"/>
        <v>247030.74280897761</v>
      </c>
      <c r="X1671" s="11">
        <f t="shared" si="939"/>
        <v>8234.358093632587</v>
      </c>
      <c r="Y1671" s="11">
        <f t="shared" si="939"/>
        <v>10922.855175524155</v>
      </c>
      <c r="Z1671" s="11">
        <f t="shared" si="939"/>
        <v>1.3264974696656091</v>
      </c>
      <c r="AA1671" s="11">
        <f t="shared" si="939"/>
        <v>20.045173864585244</v>
      </c>
      <c r="AB1671" s="11">
        <f t="shared" si="939"/>
        <v>502.79644737231007</v>
      </c>
      <c r="AC1671" s="11">
        <f t="shared" si="939"/>
        <v>262.79644737231007</v>
      </c>
      <c r="AD1671" s="11">
        <f t="shared" si="939"/>
        <v>80554.288202022726</v>
      </c>
      <c r="AE1671" s="11">
        <f t="shared" si="939"/>
        <v>5370.2858801348484</v>
      </c>
      <c r="AF1671" s="11">
        <f t="shared" si="946"/>
        <v>6620.9084649395036</v>
      </c>
      <c r="AG1671" s="11">
        <f t="shared" si="946"/>
        <v>1.2328782140687922</v>
      </c>
      <c r="AH1671" s="11">
        <f t="shared" si="946"/>
        <v>11.446656690738946</v>
      </c>
      <c r="AI1671" s="11">
        <f t="shared" si="946"/>
        <v>0</v>
      </c>
      <c r="AJ1671" s="11">
        <f t="shared" si="946"/>
        <v>0</v>
      </c>
      <c r="AK1671" s="11">
        <f t="shared" si="937"/>
        <v>0</v>
      </c>
      <c r="AL1671" s="11">
        <f t="shared" si="937"/>
        <v>0</v>
      </c>
      <c r="AM1671" s="11">
        <f t="shared" si="937"/>
        <v>0</v>
      </c>
      <c r="AN1671" s="11">
        <f t="shared" si="937"/>
        <v>0</v>
      </c>
      <c r="AO1671" s="11">
        <f t="shared" si="937"/>
        <v>0</v>
      </c>
      <c r="AP1671" s="11">
        <f t="shared" si="944"/>
        <v>0</v>
      </c>
      <c r="AQ1671" s="11">
        <f t="shared" si="944"/>
        <v>0</v>
      </c>
      <c r="AR1671" s="11">
        <f t="shared" si="944"/>
        <v>0</v>
      </c>
      <c r="AS1671" s="11">
        <f t="shared" si="944"/>
        <v>0</v>
      </c>
      <c r="AT1671" s="11">
        <f t="shared" si="944"/>
        <v>0</v>
      </c>
      <c r="AU1671" s="11">
        <f t="shared" si="944"/>
        <v>0</v>
      </c>
      <c r="AV1671" s="11">
        <f t="shared" si="944"/>
        <v>206823.0243902439</v>
      </c>
      <c r="AW1671" s="11">
        <f t="shared" si="944"/>
        <v>0</v>
      </c>
      <c r="AX1671" s="11">
        <f t="shared" si="944"/>
        <v>0</v>
      </c>
      <c r="AY1671" s="11">
        <f t="shared" si="945"/>
        <v>2850.1946710584652</v>
      </c>
      <c r="AZ1671" s="11">
        <f t="shared" si="945"/>
        <v>1</v>
      </c>
      <c r="BA1671" s="11">
        <f t="shared" si="945"/>
        <v>1</v>
      </c>
      <c r="BB1671" s="11">
        <f t="shared" si="945"/>
        <v>1</v>
      </c>
      <c r="BC1671" s="11">
        <f t="shared" si="945"/>
        <v>1</v>
      </c>
      <c r="BD1671" s="11">
        <f t="shared" si="945"/>
        <v>1</v>
      </c>
      <c r="BE1671" s="11">
        <f t="shared" si="945"/>
        <v>1</v>
      </c>
      <c r="BF1671" s="15" t="str">
        <f t="shared" si="949"/>
        <v>EN 10219-97</v>
      </c>
      <c r="BG1671" s="42">
        <v>5.1496000000000004</v>
      </c>
      <c r="BH1671" s="17">
        <f t="shared" si="950"/>
        <v>60</v>
      </c>
      <c r="BI1671" s="17">
        <f t="shared" si="951"/>
        <v>30</v>
      </c>
      <c r="BK1671" s="17">
        <f t="shared" si="952"/>
        <v>4</v>
      </c>
      <c r="BM1671" s="17">
        <f t="shared" si="953"/>
        <v>4</v>
      </c>
      <c r="BX1671" s="18">
        <f t="shared" si="954"/>
        <v>614.79644737231001</v>
      </c>
      <c r="BY1671" s="42">
        <v>0.18</v>
      </c>
      <c r="BZ1671" s="43">
        <f t="shared" si="955"/>
        <v>37.296793766029225</v>
      </c>
      <c r="CA1671" s="18">
        <f t="shared" si="956"/>
        <v>247030.74280897761</v>
      </c>
      <c r="CB1671" s="18">
        <f t="shared" si="957"/>
        <v>8234.358093632587</v>
      </c>
      <c r="CC1671" s="18">
        <f t="shared" si="958"/>
        <v>10922.855175524155</v>
      </c>
      <c r="CD1671" s="25">
        <f t="shared" si="959"/>
        <v>1.3264974696656091</v>
      </c>
      <c r="CE1671" s="26">
        <f t="shared" si="960"/>
        <v>20.045173864585244</v>
      </c>
      <c r="CF1671" s="18">
        <f t="shared" si="961"/>
        <v>502.79644737231007</v>
      </c>
      <c r="CG1671" s="18">
        <f t="shared" si="962"/>
        <v>262.79644737231007</v>
      </c>
      <c r="CH1671" s="18">
        <f t="shared" si="963"/>
        <v>80554.288202022726</v>
      </c>
      <c r="CI1671" s="18">
        <f t="shared" si="964"/>
        <v>5370.2858801348484</v>
      </c>
      <c r="CJ1671" s="18">
        <f t="shared" si="965"/>
        <v>6620.9084649395036</v>
      </c>
      <c r="CK1671" s="25">
        <f t="shared" si="966"/>
        <v>1.2328782140687922</v>
      </c>
      <c r="CL1671" s="26">
        <f t="shared" si="967"/>
        <v>11.446656690738946</v>
      </c>
      <c r="CZ1671" s="18">
        <f t="shared" si="968"/>
        <v>206823.0243902439</v>
      </c>
      <c r="DC1671" s="18">
        <f t="shared" si="969"/>
        <v>2850.1946710584652</v>
      </c>
      <c r="DD1671" s="17">
        <f t="shared" si="970"/>
        <v>1</v>
      </c>
      <c r="DE1671" s="17">
        <f t="shared" si="971"/>
        <v>1</v>
      </c>
      <c r="DF1671" s="17">
        <f t="shared" si="972"/>
        <v>1</v>
      </c>
      <c r="DG1671" s="17">
        <f t="shared" si="973"/>
        <v>1</v>
      </c>
      <c r="DH1671" s="17">
        <f t="shared" si="974"/>
        <v>1</v>
      </c>
      <c r="DI1671" s="17">
        <f t="shared" si="975"/>
        <v>1</v>
      </c>
      <c r="DJ1671" s="20" t="s">
        <v>1713</v>
      </c>
    </row>
    <row r="1672" spans="1:114" x14ac:dyDescent="0.2">
      <c r="A1672" s="15" t="s">
        <v>105</v>
      </c>
      <c r="B1672" s="10" t="s">
        <v>1768</v>
      </c>
      <c r="C1672" s="11">
        <f t="shared" si="947"/>
        <v>5.7775999999999996</v>
      </c>
      <c r="D1672" s="11">
        <f t="shared" si="942"/>
        <v>60</v>
      </c>
      <c r="E1672" s="11">
        <f t="shared" si="942"/>
        <v>40</v>
      </c>
      <c r="F1672" s="11">
        <f t="shared" si="942"/>
        <v>0</v>
      </c>
      <c r="G1672" s="11">
        <f t="shared" si="941"/>
        <v>4</v>
      </c>
      <c r="H1672" s="11">
        <f t="shared" si="941"/>
        <v>0</v>
      </c>
      <c r="I1672" s="11">
        <f t="shared" si="941"/>
        <v>4</v>
      </c>
      <c r="J1672" s="11">
        <f t="shared" si="941"/>
        <v>0</v>
      </c>
      <c r="K1672" s="11">
        <f t="shared" si="943"/>
        <v>0</v>
      </c>
      <c r="L1672" s="11">
        <f t="shared" si="943"/>
        <v>0</v>
      </c>
      <c r="M1672" s="11">
        <f t="shared" si="943"/>
        <v>0</v>
      </c>
      <c r="N1672" s="11">
        <f t="shared" si="943"/>
        <v>0</v>
      </c>
      <c r="O1672" s="11">
        <f t="shared" si="943"/>
        <v>0</v>
      </c>
      <c r="P1672" s="11">
        <f t="shared" si="943"/>
        <v>0</v>
      </c>
      <c r="Q1672" s="11">
        <f t="shared" si="943"/>
        <v>0</v>
      </c>
      <c r="R1672" s="11">
        <f t="shared" si="940"/>
        <v>0</v>
      </c>
      <c r="S1672" s="11">
        <f t="shared" si="940"/>
        <v>0</v>
      </c>
      <c r="T1672" s="11">
        <f t="shared" si="940"/>
        <v>694.79644737231001</v>
      </c>
      <c r="U1672" s="40">
        <f t="shared" si="948"/>
        <v>0.2</v>
      </c>
      <c r="V1672" s="11">
        <f t="shared" si="939"/>
        <v>36.669310994212786</v>
      </c>
      <c r="W1672" s="11">
        <f t="shared" si="939"/>
        <v>309857.40947564424</v>
      </c>
      <c r="X1672" s="11">
        <f t="shared" si="939"/>
        <v>10328.580315854808</v>
      </c>
      <c r="Y1672" s="11">
        <f t="shared" si="939"/>
        <v>13162.855175524155</v>
      </c>
      <c r="Z1672" s="11">
        <f t="shared" si="939"/>
        <v>1.2744108844580135</v>
      </c>
      <c r="AA1672" s="11">
        <f t="shared" si="939"/>
        <v>21.11796901202856</v>
      </c>
      <c r="AB1672" s="11">
        <f t="shared" si="939"/>
        <v>502.79644737231007</v>
      </c>
      <c r="AC1672" s="11">
        <f t="shared" si="939"/>
        <v>342.79644737231007</v>
      </c>
      <c r="AD1672" s="11">
        <f t="shared" si="939"/>
        <v>162799.95070239218</v>
      </c>
      <c r="AE1672" s="11">
        <f t="shared" si="939"/>
        <v>8139.997535119609</v>
      </c>
      <c r="AF1672" s="11">
        <f t="shared" si="946"/>
        <v>9894.8907018010541</v>
      </c>
      <c r="AG1672" s="11">
        <f t="shared" si="946"/>
        <v>1.2155889063983185</v>
      </c>
      <c r="AH1672" s="11">
        <f t="shared" si="946"/>
        <v>15.307291052610507</v>
      </c>
      <c r="AI1672" s="11">
        <f t="shared" si="946"/>
        <v>0</v>
      </c>
      <c r="AJ1672" s="11">
        <f t="shared" si="946"/>
        <v>0</v>
      </c>
      <c r="AK1672" s="11">
        <f t="shared" si="937"/>
        <v>0</v>
      </c>
      <c r="AL1672" s="11">
        <f t="shared" si="937"/>
        <v>0</v>
      </c>
      <c r="AM1672" s="11">
        <f t="shared" si="937"/>
        <v>0</v>
      </c>
      <c r="AN1672" s="11">
        <f t="shared" si="937"/>
        <v>0</v>
      </c>
      <c r="AO1672" s="11">
        <f t="shared" si="937"/>
        <v>0</v>
      </c>
      <c r="AP1672" s="11">
        <f t="shared" si="944"/>
        <v>0</v>
      </c>
      <c r="AQ1672" s="11">
        <f t="shared" si="944"/>
        <v>0</v>
      </c>
      <c r="AR1672" s="11">
        <f t="shared" si="944"/>
        <v>0</v>
      </c>
      <c r="AS1672" s="11">
        <f t="shared" si="944"/>
        <v>0</v>
      </c>
      <c r="AT1672" s="11">
        <f t="shared" si="944"/>
        <v>0</v>
      </c>
      <c r="AU1672" s="11">
        <f t="shared" si="944"/>
        <v>0</v>
      </c>
      <c r="AV1672" s="11">
        <f t="shared" si="944"/>
        <v>353413.5652173913</v>
      </c>
      <c r="AW1672" s="11">
        <f t="shared" si="944"/>
        <v>0</v>
      </c>
      <c r="AX1672" s="11">
        <f t="shared" si="944"/>
        <v>0</v>
      </c>
      <c r="AY1672" s="11">
        <f t="shared" si="945"/>
        <v>3970.1946710584652</v>
      </c>
      <c r="AZ1672" s="11">
        <f t="shared" si="945"/>
        <v>1</v>
      </c>
      <c r="BA1672" s="11">
        <f t="shared" si="945"/>
        <v>1</v>
      </c>
      <c r="BB1672" s="11">
        <f t="shared" si="945"/>
        <v>1</v>
      </c>
      <c r="BC1672" s="11">
        <f t="shared" si="945"/>
        <v>1</v>
      </c>
      <c r="BD1672" s="11">
        <f t="shared" si="945"/>
        <v>1</v>
      </c>
      <c r="BE1672" s="11">
        <f t="shared" si="945"/>
        <v>1</v>
      </c>
      <c r="BF1672" s="15" t="str">
        <f t="shared" si="949"/>
        <v>EN 10219-97</v>
      </c>
      <c r="BG1672" s="42">
        <v>5.7775999999999996</v>
      </c>
      <c r="BH1672" s="17">
        <f t="shared" si="950"/>
        <v>60</v>
      </c>
      <c r="BI1672" s="17">
        <f t="shared" si="951"/>
        <v>40</v>
      </c>
      <c r="BK1672" s="17">
        <f t="shared" si="952"/>
        <v>4</v>
      </c>
      <c r="BM1672" s="17">
        <f t="shared" si="953"/>
        <v>4</v>
      </c>
      <c r="BX1672" s="18">
        <f t="shared" si="954"/>
        <v>694.79644737231001</v>
      </c>
      <c r="BY1672" s="42">
        <v>0.2</v>
      </c>
      <c r="BZ1672" s="43">
        <f t="shared" si="955"/>
        <v>36.669310994212786</v>
      </c>
      <c r="CA1672" s="18">
        <f t="shared" si="956"/>
        <v>309857.40947564424</v>
      </c>
      <c r="CB1672" s="18">
        <f t="shared" si="957"/>
        <v>10328.580315854808</v>
      </c>
      <c r="CC1672" s="18">
        <f t="shared" si="958"/>
        <v>13162.855175524155</v>
      </c>
      <c r="CD1672" s="25">
        <f t="shared" si="959"/>
        <v>1.2744108844580135</v>
      </c>
      <c r="CE1672" s="26">
        <f t="shared" si="960"/>
        <v>21.11796901202856</v>
      </c>
      <c r="CF1672" s="18">
        <f t="shared" si="961"/>
        <v>502.79644737231007</v>
      </c>
      <c r="CG1672" s="18">
        <f t="shared" si="962"/>
        <v>342.79644737231007</v>
      </c>
      <c r="CH1672" s="18">
        <f t="shared" si="963"/>
        <v>162799.95070239218</v>
      </c>
      <c r="CI1672" s="18">
        <f t="shared" si="964"/>
        <v>8139.997535119609</v>
      </c>
      <c r="CJ1672" s="18">
        <f t="shared" si="965"/>
        <v>9894.8907018010541</v>
      </c>
      <c r="CK1672" s="25">
        <f t="shared" si="966"/>
        <v>1.2155889063983185</v>
      </c>
      <c r="CL1672" s="26">
        <f t="shared" si="967"/>
        <v>15.307291052610507</v>
      </c>
      <c r="CZ1672" s="18">
        <f t="shared" si="968"/>
        <v>353413.5652173913</v>
      </c>
      <c r="DC1672" s="18">
        <f t="shared" si="969"/>
        <v>3970.1946710584652</v>
      </c>
      <c r="DD1672" s="17">
        <f t="shared" si="970"/>
        <v>1</v>
      </c>
      <c r="DE1672" s="17">
        <f t="shared" si="971"/>
        <v>1</v>
      </c>
      <c r="DF1672" s="17">
        <f t="shared" si="972"/>
        <v>1</v>
      </c>
      <c r="DG1672" s="17">
        <f t="shared" si="973"/>
        <v>1</v>
      </c>
      <c r="DH1672" s="17">
        <f t="shared" si="974"/>
        <v>1</v>
      </c>
      <c r="DI1672" s="17">
        <f t="shared" si="975"/>
        <v>1</v>
      </c>
      <c r="DJ1672" s="20" t="s">
        <v>1713</v>
      </c>
    </row>
    <row r="1673" spans="1:114" x14ac:dyDescent="0.2">
      <c r="A1673" s="15" t="s">
        <v>105</v>
      </c>
      <c r="B1673" s="10" t="s">
        <v>1769</v>
      </c>
      <c r="C1673" s="11">
        <f t="shared" si="947"/>
        <v>7.0650000000000004</v>
      </c>
      <c r="D1673" s="11">
        <f t="shared" si="942"/>
        <v>60</v>
      </c>
      <c r="E1673" s="11">
        <f t="shared" si="942"/>
        <v>40</v>
      </c>
      <c r="F1673" s="11">
        <f t="shared" si="942"/>
        <v>0</v>
      </c>
      <c r="G1673" s="11">
        <f t="shared" si="941"/>
        <v>5</v>
      </c>
      <c r="H1673" s="11">
        <f t="shared" si="941"/>
        <v>0</v>
      </c>
      <c r="I1673" s="11">
        <f t="shared" si="941"/>
        <v>5</v>
      </c>
      <c r="J1673" s="11">
        <f t="shared" si="941"/>
        <v>0</v>
      </c>
      <c r="K1673" s="11">
        <f t="shared" si="943"/>
        <v>0</v>
      </c>
      <c r="L1673" s="11">
        <f t="shared" si="943"/>
        <v>0</v>
      </c>
      <c r="M1673" s="11">
        <f t="shared" si="943"/>
        <v>0</v>
      </c>
      <c r="N1673" s="11">
        <f t="shared" si="943"/>
        <v>0</v>
      </c>
      <c r="O1673" s="11">
        <f t="shared" si="943"/>
        <v>0</v>
      </c>
      <c r="P1673" s="11">
        <f t="shared" si="943"/>
        <v>0</v>
      </c>
      <c r="Q1673" s="11">
        <f t="shared" si="943"/>
        <v>0</v>
      </c>
      <c r="R1673" s="11">
        <f t="shared" si="940"/>
        <v>0</v>
      </c>
      <c r="S1673" s="11">
        <f t="shared" si="940"/>
        <v>0</v>
      </c>
      <c r="T1673" s="11">
        <f t="shared" si="940"/>
        <v>835.61944901923448</v>
      </c>
      <c r="U1673" s="40">
        <f t="shared" si="948"/>
        <v>0.2</v>
      </c>
      <c r="V1673" s="11">
        <f t="shared" si="939"/>
        <v>30.489605090298678</v>
      </c>
      <c r="W1673" s="11">
        <f t="shared" si="939"/>
        <v>353277.55405621149</v>
      </c>
      <c r="X1673" s="11">
        <f t="shared" si="939"/>
        <v>11775.918468540383</v>
      </c>
      <c r="Y1673" s="11">
        <f t="shared" si="939"/>
        <v>15379.055647051358</v>
      </c>
      <c r="Z1673" s="11">
        <f t="shared" si="939"/>
        <v>1.3059750445909448</v>
      </c>
      <c r="AA1673" s="11">
        <f t="shared" si="939"/>
        <v>20.561450692613857</v>
      </c>
      <c r="AB1673" s="11">
        <f t="shared" si="939"/>
        <v>635.61944901923459</v>
      </c>
      <c r="AC1673" s="11">
        <f t="shared" si="939"/>
        <v>435.61944901923454</v>
      </c>
      <c r="AD1673" s="11">
        <f t="shared" si="939"/>
        <v>184258.38601710787</v>
      </c>
      <c r="AE1673" s="11">
        <f t="shared" si="939"/>
        <v>9212.9193008553939</v>
      </c>
      <c r="AF1673" s="11">
        <f t="shared" si="946"/>
        <v>11522.861156859011</v>
      </c>
      <c r="AG1673" s="11">
        <f t="shared" si="946"/>
        <v>1.2507285454881978</v>
      </c>
      <c r="AH1673" s="11">
        <f t="shared" si="946"/>
        <v>14.849415574402892</v>
      </c>
      <c r="AI1673" s="11">
        <f t="shared" si="946"/>
        <v>0</v>
      </c>
      <c r="AJ1673" s="11">
        <f t="shared" si="946"/>
        <v>0</v>
      </c>
      <c r="AK1673" s="11">
        <f t="shared" si="937"/>
        <v>0</v>
      </c>
      <c r="AL1673" s="11">
        <f t="shared" si="937"/>
        <v>0</v>
      </c>
      <c r="AM1673" s="11">
        <f t="shared" si="937"/>
        <v>0</v>
      </c>
      <c r="AN1673" s="11">
        <f t="shared" si="937"/>
        <v>0</v>
      </c>
      <c r="AO1673" s="11">
        <f t="shared" si="937"/>
        <v>0</v>
      </c>
      <c r="AP1673" s="11">
        <f t="shared" si="944"/>
        <v>0</v>
      </c>
      <c r="AQ1673" s="11">
        <f t="shared" si="944"/>
        <v>0</v>
      </c>
      <c r="AR1673" s="11">
        <f t="shared" si="944"/>
        <v>0</v>
      </c>
      <c r="AS1673" s="11">
        <f t="shared" si="944"/>
        <v>0</v>
      </c>
      <c r="AT1673" s="11">
        <f t="shared" si="944"/>
        <v>0</v>
      </c>
      <c r="AU1673" s="11">
        <f t="shared" si="944"/>
        <v>0</v>
      </c>
      <c r="AV1673" s="11">
        <f t="shared" si="944"/>
        <v>411736.11111111112</v>
      </c>
      <c r="AW1673" s="11">
        <f t="shared" si="944"/>
        <v>0</v>
      </c>
      <c r="AX1673" s="11">
        <f t="shared" si="944"/>
        <v>0</v>
      </c>
      <c r="AY1673" s="11">
        <f t="shared" si="945"/>
        <v>3753.4291735288516</v>
      </c>
      <c r="AZ1673" s="11">
        <f t="shared" si="945"/>
        <v>1</v>
      </c>
      <c r="BA1673" s="11">
        <f t="shared" si="945"/>
        <v>1</v>
      </c>
      <c r="BB1673" s="11">
        <f t="shared" si="945"/>
        <v>1</v>
      </c>
      <c r="BC1673" s="11">
        <f t="shared" si="945"/>
        <v>1</v>
      </c>
      <c r="BD1673" s="11">
        <f t="shared" si="945"/>
        <v>1</v>
      </c>
      <c r="BE1673" s="11">
        <f t="shared" si="945"/>
        <v>1</v>
      </c>
      <c r="BF1673" s="15" t="str">
        <f t="shared" si="949"/>
        <v>EN 10219-97</v>
      </c>
      <c r="BG1673" s="42">
        <v>7.0650000000000004</v>
      </c>
      <c r="BH1673" s="17">
        <f t="shared" si="950"/>
        <v>60</v>
      </c>
      <c r="BI1673" s="17">
        <f t="shared" si="951"/>
        <v>40</v>
      </c>
      <c r="BK1673" s="17">
        <f t="shared" si="952"/>
        <v>5</v>
      </c>
      <c r="BM1673" s="17">
        <f t="shared" si="953"/>
        <v>5</v>
      </c>
      <c r="BX1673" s="18">
        <f t="shared" si="954"/>
        <v>835.61944901923448</v>
      </c>
      <c r="BY1673" s="42">
        <v>0.2</v>
      </c>
      <c r="BZ1673" s="43">
        <f t="shared" si="955"/>
        <v>30.489605090298678</v>
      </c>
      <c r="CA1673" s="18">
        <f t="shared" si="956"/>
        <v>353277.55405621149</v>
      </c>
      <c r="CB1673" s="18">
        <f t="shared" si="957"/>
        <v>11775.918468540383</v>
      </c>
      <c r="CC1673" s="18">
        <f t="shared" si="958"/>
        <v>15379.055647051358</v>
      </c>
      <c r="CD1673" s="25">
        <f t="shared" si="959"/>
        <v>1.3059750445909448</v>
      </c>
      <c r="CE1673" s="26">
        <f t="shared" si="960"/>
        <v>20.561450692613857</v>
      </c>
      <c r="CF1673" s="18">
        <f t="shared" si="961"/>
        <v>635.61944901923459</v>
      </c>
      <c r="CG1673" s="18">
        <f t="shared" si="962"/>
        <v>435.61944901923454</v>
      </c>
      <c r="CH1673" s="18">
        <f t="shared" si="963"/>
        <v>184258.38601710787</v>
      </c>
      <c r="CI1673" s="18">
        <f t="shared" si="964"/>
        <v>9212.9193008553939</v>
      </c>
      <c r="CJ1673" s="18">
        <f t="shared" si="965"/>
        <v>11522.861156859011</v>
      </c>
      <c r="CK1673" s="25">
        <f t="shared" si="966"/>
        <v>1.2507285454881978</v>
      </c>
      <c r="CL1673" s="26">
        <f t="shared" si="967"/>
        <v>14.849415574402892</v>
      </c>
      <c r="CZ1673" s="18">
        <f t="shared" si="968"/>
        <v>411736.11111111112</v>
      </c>
      <c r="DC1673" s="18">
        <f t="shared" si="969"/>
        <v>3753.4291735288516</v>
      </c>
      <c r="DD1673" s="17">
        <f t="shared" si="970"/>
        <v>1</v>
      </c>
      <c r="DE1673" s="17">
        <f t="shared" si="971"/>
        <v>1</v>
      </c>
      <c r="DF1673" s="17">
        <f t="shared" si="972"/>
        <v>1</v>
      </c>
      <c r="DG1673" s="17">
        <f t="shared" si="973"/>
        <v>1</v>
      </c>
      <c r="DH1673" s="17">
        <f t="shared" si="974"/>
        <v>1</v>
      </c>
      <c r="DI1673" s="17">
        <f t="shared" si="975"/>
        <v>1</v>
      </c>
      <c r="DJ1673" s="20" t="s">
        <v>1713</v>
      </c>
    </row>
    <row r="1674" spans="1:114" x14ac:dyDescent="0.2">
      <c r="A1674" s="15" t="s">
        <v>105</v>
      </c>
      <c r="B1674" s="10" t="s">
        <v>1770</v>
      </c>
      <c r="C1674" s="11">
        <f t="shared" si="947"/>
        <v>5.7775999999999996</v>
      </c>
      <c r="D1674" s="11">
        <f t="shared" si="942"/>
        <v>70</v>
      </c>
      <c r="E1674" s="11">
        <f t="shared" si="942"/>
        <v>30</v>
      </c>
      <c r="F1674" s="11">
        <f t="shared" si="942"/>
        <v>0</v>
      </c>
      <c r="G1674" s="11">
        <f t="shared" si="941"/>
        <v>4</v>
      </c>
      <c r="H1674" s="11">
        <f t="shared" si="941"/>
        <v>0</v>
      </c>
      <c r="I1674" s="11">
        <f t="shared" si="941"/>
        <v>4</v>
      </c>
      <c r="J1674" s="11">
        <f t="shared" si="941"/>
        <v>0</v>
      </c>
      <c r="K1674" s="11">
        <f t="shared" si="943"/>
        <v>0</v>
      </c>
      <c r="L1674" s="11">
        <f t="shared" si="943"/>
        <v>0</v>
      </c>
      <c r="M1674" s="11">
        <f t="shared" si="943"/>
        <v>0</v>
      </c>
      <c r="N1674" s="11">
        <f t="shared" si="943"/>
        <v>0</v>
      </c>
      <c r="O1674" s="11">
        <f t="shared" si="943"/>
        <v>0</v>
      </c>
      <c r="P1674" s="11">
        <f t="shared" si="943"/>
        <v>0</v>
      </c>
      <c r="Q1674" s="11">
        <f t="shared" si="943"/>
        <v>0</v>
      </c>
      <c r="R1674" s="11">
        <f t="shared" si="940"/>
        <v>0</v>
      </c>
      <c r="S1674" s="11">
        <f t="shared" si="940"/>
        <v>0</v>
      </c>
      <c r="T1674" s="11">
        <f t="shared" si="940"/>
        <v>694.79644737231001</v>
      </c>
      <c r="U1674" s="40">
        <f t="shared" si="948"/>
        <v>0.2</v>
      </c>
      <c r="V1674" s="11">
        <f t="shared" si="939"/>
        <v>36.669310994212786</v>
      </c>
      <c r="W1674" s="11">
        <f t="shared" si="939"/>
        <v>372295.87241519353</v>
      </c>
      <c r="X1674" s="11">
        <f t="shared" si="939"/>
        <v>10637.024926148386</v>
      </c>
      <c r="Y1674" s="11">
        <f t="shared" si="939"/>
        <v>14196.837412385707</v>
      </c>
      <c r="Z1674" s="11">
        <f t="shared" si="939"/>
        <v>1.3346624183879121</v>
      </c>
      <c r="AA1674" s="11">
        <f t="shared" si="939"/>
        <v>23.148098199476106</v>
      </c>
      <c r="AB1674" s="11">
        <f t="shared" si="939"/>
        <v>582.79644737231001</v>
      </c>
      <c r="AC1674" s="11">
        <f t="shared" si="939"/>
        <v>262.79644737231007</v>
      </c>
      <c r="AD1674" s="11">
        <f t="shared" si="939"/>
        <v>94180.954868689383</v>
      </c>
      <c r="AE1674" s="11">
        <f t="shared" si="939"/>
        <v>6278.7303245792918</v>
      </c>
      <c r="AF1674" s="11">
        <f t="shared" si="946"/>
        <v>7660.9084649395036</v>
      </c>
      <c r="AG1674" s="11">
        <f t="shared" si="946"/>
        <v>1.2201365672530018</v>
      </c>
      <c r="AH1674" s="11">
        <f t="shared" si="946"/>
        <v>11.642674345253184</v>
      </c>
      <c r="AI1674" s="11">
        <f t="shared" si="946"/>
        <v>0</v>
      </c>
      <c r="AJ1674" s="11">
        <f t="shared" si="946"/>
        <v>0</v>
      </c>
      <c r="AK1674" s="11">
        <f t="shared" si="937"/>
        <v>0</v>
      </c>
      <c r="AL1674" s="11">
        <f t="shared" si="937"/>
        <v>0</v>
      </c>
      <c r="AM1674" s="11">
        <f t="shared" si="937"/>
        <v>0</v>
      </c>
      <c r="AN1674" s="11">
        <f t="shared" si="937"/>
        <v>0</v>
      </c>
      <c r="AO1674" s="11">
        <f t="shared" si="937"/>
        <v>0</v>
      </c>
      <c r="AP1674" s="11">
        <f t="shared" si="944"/>
        <v>0</v>
      </c>
      <c r="AQ1674" s="11">
        <f t="shared" si="944"/>
        <v>0</v>
      </c>
      <c r="AR1674" s="11">
        <f t="shared" si="944"/>
        <v>0</v>
      </c>
      <c r="AS1674" s="11">
        <f t="shared" si="944"/>
        <v>0</v>
      </c>
      <c r="AT1674" s="11">
        <f t="shared" si="944"/>
        <v>0</v>
      </c>
      <c r="AU1674" s="11">
        <f t="shared" si="944"/>
        <v>0</v>
      </c>
      <c r="AV1674" s="11">
        <f t="shared" si="944"/>
        <v>256057.04347826086</v>
      </c>
      <c r="AW1674" s="11">
        <f t="shared" si="944"/>
        <v>0</v>
      </c>
      <c r="AX1674" s="11">
        <f t="shared" si="944"/>
        <v>0</v>
      </c>
      <c r="AY1674" s="11">
        <f t="shared" si="945"/>
        <v>3370.1946710584652</v>
      </c>
      <c r="AZ1674" s="11">
        <f t="shared" si="945"/>
        <v>1</v>
      </c>
      <c r="BA1674" s="11">
        <f t="shared" si="945"/>
        <v>1</v>
      </c>
      <c r="BB1674" s="11">
        <f t="shared" si="945"/>
        <v>1</v>
      </c>
      <c r="BC1674" s="11">
        <f t="shared" si="945"/>
        <v>1</v>
      </c>
      <c r="BD1674" s="11">
        <f t="shared" si="945"/>
        <v>1</v>
      </c>
      <c r="BE1674" s="11">
        <f t="shared" si="945"/>
        <v>1</v>
      </c>
      <c r="BF1674" s="15" t="str">
        <f t="shared" si="949"/>
        <v>EN 10219-97</v>
      </c>
      <c r="BG1674" s="42">
        <v>5.7775999999999996</v>
      </c>
      <c r="BH1674" s="17">
        <f t="shared" si="950"/>
        <v>70</v>
      </c>
      <c r="BI1674" s="17">
        <f t="shared" si="951"/>
        <v>30</v>
      </c>
      <c r="BK1674" s="17">
        <f t="shared" si="952"/>
        <v>4</v>
      </c>
      <c r="BM1674" s="17">
        <f t="shared" si="953"/>
        <v>4</v>
      </c>
      <c r="BX1674" s="18">
        <f t="shared" si="954"/>
        <v>694.79644737231001</v>
      </c>
      <c r="BY1674" s="42">
        <v>0.2</v>
      </c>
      <c r="BZ1674" s="43">
        <f t="shared" si="955"/>
        <v>36.669310994212786</v>
      </c>
      <c r="CA1674" s="18">
        <f t="shared" si="956"/>
        <v>372295.87241519353</v>
      </c>
      <c r="CB1674" s="18">
        <f t="shared" si="957"/>
        <v>10637.024926148386</v>
      </c>
      <c r="CC1674" s="18">
        <f t="shared" si="958"/>
        <v>14196.837412385707</v>
      </c>
      <c r="CD1674" s="25">
        <f t="shared" si="959"/>
        <v>1.3346624183879121</v>
      </c>
      <c r="CE1674" s="26">
        <f t="shared" si="960"/>
        <v>23.148098199476106</v>
      </c>
      <c r="CF1674" s="18">
        <f t="shared" si="961"/>
        <v>582.79644737231001</v>
      </c>
      <c r="CG1674" s="18">
        <f t="shared" si="962"/>
        <v>262.79644737231007</v>
      </c>
      <c r="CH1674" s="18">
        <f t="shared" si="963"/>
        <v>94180.954868689383</v>
      </c>
      <c r="CI1674" s="18">
        <f t="shared" si="964"/>
        <v>6278.7303245792918</v>
      </c>
      <c r="CJ1674" s="18">
        <f t="shared" si="965"/>
        <v>7660.9084649395036</v>
      </c>
      <c r="CK1674" s="25">
        <f t="shared" si="966"/>
        <v>1.2201365672530018</v>
      </c>
      <c r="CL1674" s="26">
        <f t="shared" si="967"/>
        <v>11.642674345253184</v>
      </c>
      <c r="CZ1674" s="18">
        <f t="shared" si="968"/>
        <v>256057.04347826086</v>
      </c>
      <c r="DC1674" s="18">
        <f t="shared" si="969"/>
        <v>3370.1946710584652</v>
      </c>
      <c r="DD1674" s="17">
        <f t="shared" si="970"/>
        <v>1</v>
      </c>
      <c r="DE1674" s="17">
        <f t="shared" si="971"/>
        <v>1</v>
      </c>
      <c r="DF1674" s="17">
        <f t="shared" si="972"/>
        <v>1</v>
      </c>
      <c r="DG1674" s="17">
        <f t="shared" si="973"/>
        <v>1</v>
      </c>
      <c r="DH1674" s="17">
        <f t="shared" si="974"/>
        <v>1</v>
      </c>
      <c r="DI1674" s="17">
        <f t="shared" si="975"/>
        <v>1</v>
      </c>
      <c r="DJ1674" s="20" t="s">
        <v>1713</v>
      </c>
    </row>
    <row r="1675" spans="1:114" x14ac:dyDescent="0.2">
      <c r="A1675" s="15" t="s">
        <v>105</v>
      </c>
      <c r="B1675" s="10" t="s">
        <v>1771</v>
      </c>
      <c r="C1675" s="11">
        <f t="shared" si="947"/>
        <v>6.4055999999999997</v>
      </c>
      <c r="D1675" s="11">
        <f t="shared" si="942"/>
        <v>70</v>
      </c>
      <c r="E1675" s="11">
        <f t="shared" si="942"/>
        <v>40</v>
      </c>
      <c r="F1675" s="11">
        <f t="shared" si="942"/>
        <v>0</v>
      </c>
      <c r="G1675" s="11">
        <f t="shared" si="941"/>
        <v>4</v>
      </c>
      <c r="H1675" s="11">
        <f t="shared" si="941"/>
        <v>0</v>
      </c>
      <c r="I1675" s="11">
        <f t="shared" si="941"/>
        <v>4</v>
      </c>
      <c r="J1675" s="11">
        <f t="shared" si="941"/>
        <v>0</v>
      </c>
      <c r="K1675" s="11">
        <f t="shared" si="943"/>
        <v>0</v>
      </c>
      <c r="L1675" s="11">
        <f t="shared" si="943"/>
        <v>0</v>
      </c>
      <c r="M1675" s="11">
        <f t="shared" si="943"/>
        <v>0</v>
      </c>
      <c r="N1675" s="11">
        <f t="shared" si="943"/>
        <v>0</v>
      </c>
      <c r="O1675" s="11">
        <f t="shared" si="943"/>
        <v>0</v>
      </c>
      <c r="P1675" s="11">
        <f t="shared" si="943"/>
        <v>0</v>
      </c>
      <c r="Q1675" s="11">
        <f t="shared" si="943"/>
        <v>0</v>
      </c>
      <c r="R1675" s="11">
        <f t="shared" si="940"/>
        <v>0</v>
      </c>
      <c r="S1675" s="11">
        <f t="shared" si="940"/>
        <v>0</v>
      </c>
      <c r="T1675" s="11">
        <f t="shared" si="940"/>
        <v>774.79644737231001</v>
      </c>
      <c r="U1675" s="40">
        <f t="shared" si="948"/>
        <v>0.22</v>
      </c>
      <c r="V1675" s="11">
        <f t="shared" si="939"/>
        <v>36.171407086407811</v>
      </c>
      <c r="W1675" s="11">
        <f t="shared" si="939"/>
        <v>459522.53908186016</v>
      </c>
      <c r="X1675" s="11">
        <f t="shared" si="939"/>
        <v>13129.215402338861</v>
      </c>
      <c r="Y1675" s="11">
        <f t="shared" si="939"/>
        <v>16836.837412385707</v>
      </c>
      <c r="Z1675" s="11">
        <f t="shared" si="939"/>
        <v>1.2823947887538172</v>
      </c>
      <c r="AA1675" s="11">
        <f t="shared" si="939"/>
        <v>24.353399808212444</v>
      </c>
      <c r="AB1675" s="11">
        <f t="shared" si="939"/>
        <v>582.79644737231001</v>
      </c>
      <c r="AC1675" s="11">
        <f t="shared" si="939"/>
        <v>342.79644737231007</v>
      </c>
      <c r="AD1675" s="11">
        <f t="shared" si="939"/>
        <v>188826.61736905886</v>
      </c>
      <c r="AE1675" s="11">
        <f t="shared" si="939"/>
        <v>9441.3308684529438</v>
      </c>
      <c r="AF1675" s="11">
        <f t="shared" si="946"/>
        <v>11334.890701801054</v>
      </c>
      <c r="AG1675" s="11">
        <f t="shared" si="946"/>
        <v>1.2005606899844183</v>
      </c>
      <c r="AH1675" s="11">
        <f t="shared" si="946"/>
        <v>15.611254229794941</v>
      </c>
      <c r="AI1675" s="11">
        <f t="shared" si="946"/>
        <v>0</v>
      </c>
      <c r="AJ1675" s="11">
        <f t="shared" si="946"/>
        <v>0</v>
      </c>
      <c r="AK1675" s="11">
        <f t="shared" si="937"/>
        <v>0</v>
      </c>
      <c r="AL1675" s="11">
        <f t="shared" si="937"/>
        <v>0</v>
      </c>
      <c r="AM1675" s="11">
        <f t="shared" si="937"/>
        <v>0</v>
      </c>
      <c r="AN1675" s="11">
        <f t="shared" si="937"/>
        <v>0</v>
      </c>
      <c r="AO1675" s="11">
        <f t="shared" si="937"/>
        <v>0</v>
      </c>
      <c r="AP1675" s="11">
        <f t="shared" si="944"/>
        <v>0</v>
      </c>
      <c r="AQ1675" s="11">
        <f t="shared" si="944"/>
        <v>0</v>
      </c>
      <c r="AR1675" s="11">
        <f t="shared" si="944"/>
        <v>0</v>
      </c>
      <c r="AS1675" s="11">
        <f t="shared" si="944"/>
        <v>0</v>
      </c>
      <c r="AT1675" s="11">
        <f t="shared" si="944"/>
        <v>0</v>
      </c>
      <c r="AU1675" s="11">
        <f t="shared" si="944"/>
        <v>0</v>
      </c>
      <c r="AV1675" s="11">
        <f t="shared" si="944"/>
        <v>442774.5882352941</v>
      </c>
      <c r="AW1675" s="11">
        <f t="shared" si="944"/>
        <v>0</v>
      </c>
      <c r="AX1675" s="11">
        <f t="shared" si="944"/>
        <v>0</v>
      </c>
      <c r="AY1675" s="11">
        <f t="shared" si="945"/>
        <v>4690.1946710584652</v>
      </c>
      <c r="AZ1675" s="11">
        <f t="shared" si="945"/>
        <v>1</v>
      </c>
      <c r="BA1675" s="11">
        <f t="shared" si="945"/>
        <v>1</v>
      </c>
      <c r="BB1675" s="11">
        <f t="shared" si="945"/>
        <v>1</v>
      </c>
      <c r="BC1675" s="11">
        <f t="shared" si="945"/>
        <v>1</v>
      </c>
      <c r="BD1675" s="11">
        <f t="shared" si="945"/>
        <v>1</v>
      </c>
      <c r="BE1675" s="11">
        <f t="shared" si="945"/>
        <v>1</v>
      </c>
      <c r="BF1675" s="15" t="str">
        <f t="shared" si="949"/>
        <v>EN 10219-97</v>
      </c>
      <c r="BG1675" s="42">
        <v>6.4055999999999997</v>
      </c>
      <c r="BH1675" s="17">
        <f t="shared" si="950"/>
        <v>70</v>
      </c>
      <c r="BI1675" s="17">
        <f t="shared" si="951"/>
        <v>40</v>
      </c>
      <c r="BK1675" s="17">
        <f t="shared" si="952"/>
        <v>4</v>
      </c>
      <c r="BM1675" s="17">
        <f t="shared" si="953"/>
        <v>4</v>
      </c>
      <c r="BX1675" s="18">
        <f t="shared" si="954"/>
        <v>774.79644737231001</v>
      </c>
      <c r="BY1675" s="42">
        <v>0.22</v>
      </c>
      <c r="BZ1675" s="43">
        <f t="shared" si="955"/>
        <v>36.171407086407811</v>
      </c>
      <c r="CA1675" s="18">
        <f t="shared" si="956"/>
        <v>459522.53908186016</v>
      </c>
      <c r="CB1675" s="18">
        <f t="shared" si="957"/>
        <v>13129.215402338861</v>
      </c>
      <c r="CC1675" s="18">
        <f t="shared" si="958"/>
        <v>16836.837412385707</v>
      </c>
      <c r="CD1675" s="25">
        <f t="shared" si="959"/>
        <v>1.2823947887538172</v>
      </c>
      <c r="CE1675" s="26">
        <f t="shared" si="960"/>
        <v>24.353399808212444</v>
      </c>
      <c r="CF1675" s="18">
        <f t="shared" si="961"/>
        <v>582.79644737231001</v>
      </c>
      <c r="CG1675" s="18">
        <f t="shared" si="962"/>
        <v>342.79644737231007</v>
      </c>
      <c r="CH1675" s="18">
        <f t="shared" si="963"/>
        <v>188826.61736905886</v>
      </c>
      <c r="CI1675" s="18">
        <f t="shared" si="964"/>
        <v>9441.3308684529438</v>
      </c>
      <c r="CJ1675" s="18">
        <f t="shared" si="965"/>
        <v>11334.890701801054</v>
      </c>
      <c r="CK1675" s="25">
        <f t="shared" si="966"/>
        <v>1.2005606899844183</v>
      </c>
      <c r="CL1675" s="26">
        <f t="shared" si="967"/>
        <v>15.611254229794941</v>
      </c>
      <c r="CZ1675" s="18">
        <f t="shared" si="968"/>
        <v>442774.5882352941</v>
      </c>
      <c r="DC1675" s="18">
        <f t="shared" si="969"/>
        <v>4690.1946710584652</v>
      </c>
      <c r="DD1675" s="17">
        <f t="shared" si="970"/>
        <v>1</v>
      </c>
      <c r="DE1675" s="17">
        <f t="shared" si="971"/>
        <v>1</v>
      </c>
      <c r="DF1675" s="17">
        <f t="shared" si="972"/>
        <v>1</v>
      </c>
      <c r="DG1675" s="17">
        <f t="shared" si="973"/>
        <v>1</v>
      </c>
      <c r="DH1675" s="17">
        <f t="shared" si="974"/>
        <v>1</v>
      </c>
      <c r="DI1675" s="17">
        <f t="shared" si="975"/>
        <v>1</v>
      </c>
      <c r="DJ1675" s="20" t="s">
        <v>1713</v>
      </c>
    </row>
    <row r="1676" spans="1:114" x14ac:dyDescent="0.2">
      <c r="A1676" s="15" t="s">
        <v>105</v>
      </c>
      <c r="B1676" s="10" t="s">
        <v>1772</v>
      </c>
      <c r="C1676" s="11">
        <f t="shared" si="947"/>
        <v>7.85</v>
      </c>
      <c r="D1676" s="11">
        <f t="shared" si="942"/>
        <v>70</v>
      </c>
      <c r="E1676" s="11">
        <f t="shared" si="942"/>
        <v>40</v>
      </c>
      <c r="F1676" s="11">
        <f t="shared" si="942"/>
        <v>0</v>
      </c>
      <c r="G1676" s="11">
        <f t="shared" si="941"/>
        <v>5</v>
      </c>
      <c r="H1676" s="11">
        <f t="shared" si="941"/>
        <v>0</v>
      </c>
      <c r="I1676" s="11">
        <f t="shared" si="941"/>
        <v>5</v>
      </c>
      <c r="J1676" s="11">
        <f t="shared" si="941"/>
        <v>0</v>
      </c>
      <c r="K1676" s="11">
        <f t="shared" si="943"/>
        <v>0</v>
      </c>
      <c r="L1676" s="11">
        <f t="shared" si="943"/>
        <v>0</v>
      </c>
      <c r="M1676" s="11">
        <f t="shared" si="943"/>
        <v>0</v>
      </c>
      <c r="N1676" s="11">
        <f t="shared" si="943"/>
        <v>0</v>
      </c>
      <c r="O1676" s="11">
        <f t="shared" si="943"/>
        <v>0</v>
      </c>
      <c r="P1676" s="11">
        <f t="shared" si="943"/>
        <v>0</v>
      </c>
      <c r="Q1676" s="11">
        <f t="shared" si="943"/>
        <v>0</v>
      </c>
      <c r="R1676" s="11">
        <f t="shared" si="940"/>
        <v>0</v>
      </c>
      <c r="S1676" s="11">
        <f t="shared" si="940"/>
        <v>0</v>
      </c>
      <c r="T1676" s="11">
        <f t="shared" si="940"/>
        <v>935.61944901923448</v>
      </c>
      <c r="U1676" s="40">
        <f t="shared" si="948"/>
        <v>0.22</v>
      </c>
      <c r="V1676" s="11">
        <f t="shared" ref="V1676:AE1701" si="976">IF($A1676="x",BZ1676,"")</f>
        <v>29.953928102268666</v>
      </c>
      <c r="W1676" s="11">
        <f t="shared" si="976"/>
        <v>528791.93008553935</v>
      </c>
      <c r="X1676" s="11">
        <f t="shared" si="976"/>
        <v>15108.340859586839</v>
      </c>
      <c r="Y1676" s="11">
        <f t="shared" si="976"/>
        <v>19807.152892147529</v>
      </c>
      <c r="Z1676" s="11">
        <f t="shared" si="976"/>
        <v>1.3110078119252326</v>
      </c>
      <c r="AA1676" s="11">
        <f t="shared" si="976"/>
        <v>23.773481628267955</v>
      </c>
      <c r="AB1676" s="11">
        <f t="shared" si="976"/>
        <v>735.61944901923459</v>
      </c>
      <c r="AC1676" s="11">
        <f t="shared" si="976"/>
        <v>435.61944901923454</v>
      </c>
      <c r="AD1676" s="11">
        <f t="shared" si="976"/>
        <v>215091.71935044118</v>
      </c>
      <c r="AE1676" s="11">
        <f t="shared" si="976"/>
        <v>10754.58596752206</v>
      </c>
      <c r="AF1676" s="11">
        <f t="shared" si="946"/>
        <v>13272.861156859011</v>
      </c>
      <c r="AG1676" s="11">
        <f t="shared" si="946"/>
        <v>1.2341582648501699</v>
      </c>
      <c r="AH1676" s="11">
        <f t="shared" si="946"/>
        <v>15.162200141681472</v>
      </c>
      <c r="AI1676" s="11">
        <f t="shared" si="946"/>
        <v>0</v>
      </c>
      <c r="AJ1676" s="11">
        <f t="shared" si="946"/>
        <v>0</v>
      </c>
      <c r="AK1676" s="11">
        <f t="shared" si="937"/>
        <v>0</v>
      </c>
      <c r="AL1676" s="11">
        <f t="shared" si="937"/>
        <v>0</v>
      </c>
      <c r="AM1676" s="11">
        <f t="shared" si="937"/>
        <v>0</v>
      </c>
      <c r="AN1676" s="11">
        <f t="shared" si="937"/>
        <v>0</v>
      </c>
      <c r="AO1676" s="11">
        <f t="shared" si="937"/>
        <v>0</v>
      </c>
      <c r="AP1676" s="11">
        <f t="shared" si="944"/>
        <v>0</v>
      </c>
      <c r="AQ1676" s="11">
        <f t="shared" si="944"/>
        <v>0</v>
      </c>
      <c r="AR1676" s="11">
        <f t="shared" si="944"/>
        <v>0</v>
      </c>
      <c r="AS1676" s="11">
        <f t="shared" si="944"/>
        <v>0</v>
      </c>
      <c r="AT1676" s="11">
        <f t="shared" si="944"/>
        <v>0</v>
      </c>
      <c r="AU1676" s="11">
        <f t="shared" si="944"/>
        <v>0</v>
      </c>
      <c r="AV1676" s="11">
        <f t="shared" si="944"/>
        <v>517562.5</v>
      </c>
      <c r="AW1676" s="11">
        <f t="shared" si="944"/>
        <v>0</v>
      </c>
      <c r="AX1676" s="11">
        <f t="shared" si="944"/>
        <v>0</v>
      </c>
      <c r="AY1676" s="11">
        <f t="shared" si="945"/>
        <v>4453.4291735288516</v>
      </c>
      <c r="AZ1676" s="11">
        <f t="shared" si="945"/>
        <v>1</v>
      </c>
      <c r="BA1676" s="11">
        <f t="shared" si="945"/>
        <v>1</v>
      </c>
      <c r="BB1676" s="11">
        <f t="shared" si="945"/>
        <v>1</v>
      </c>
      <c r="BC1676" s="11">
        <f t="shared" si="945"/>
        <v>1</v>
      </c>
      <c r="BD1676" s="11">
        <f t="shared" si="945"/>
        <v>1</v>
      </c>
      <c r="BE1676" s="11">
        <f t="shared" si="945"/>
        <v>1</v>
      </c>
      <c r="BF1676" s="15" t="str">
        <f t="shared" si="949"/>
        <v>EN 10219-97</v>
      </c>
      <c r="BG1676" s="42">
        <v>7.85</v>
      </c>
      <c r="BH1676" s="17">
        <f t="shared" si="950"/>
        <v>70</v>
      </c>
      <c r="BI1676" s="17">
        <f t="shared" si="951"/>
        <v>40</v>
      </c>
      <c r="BK1676" s="17">
        <f t="shared" si="952"/>
        <v>5</v>
      </c>
      <c r="BM1676" s="17">
        <f t="shared" si="953"/>
        <v>5</v>
      </c>
      <c r="BX1676" s="18">
        <f t="shared" si="954"/>
        <v>935.61944901923448</v>
      </c>
      <c r="BY1676" s="42">
        <v>0.22</v>
      </c>
      <c r="BZ1676" s="43">
        <f t="shared" si="955"/>
        <v>29.953928102268666</v>
      </c>
      <c r="CA1676" s="18">
        <f t="shared" si="956"/>
        <v>528791.93008553935</v>
      </c>
      <c r="CB1676" s="18">
        <f t="shared" si="957"/>
        <v>15108.340859586839</v>
      </c>
      <c r="CC1676" s="18">
        <f t="shared" si="958"/>
        <v>19807.152892147529</v>
      </c>
      <c r="CD1676" s="25">
        <f t="shared" si="959"/>
        <v>1.3110078119252326</v>
      </c>
      <c r="CE1676" s="26">
        <f t="shared" si="960"/>
        <v>23.773481628267955</v>
      </c>
      <c r="CF1676" s="18">
        <f t="shared" si="961"/>
        <v>735.61944901923459</v>
      </c>
      <c r="CG1676" s="18">
        <f t="shared" si="962"/>
        <v>435.61944901923454</v>
      </c>
      <c r="CH1676" s="18">
        <f t="shared" si="963"/>
        <v>215091.71935044118</v>
      </c>
      <c r="CI1676" s="18">
        <f t="shared" si="964"/>
        <v>10754.58596752206</v>
      </c>
      <c r="CJ1676" s="18">
        <f t="shared" si="965"/>
        <v>13272.861156859011</v>
      </c>
      <c r="CK1676" s="25">
        <f t="shared" si="966"/>
        <v>1.2341582648501699</v>
      </c>
      <c r="CL1676" s="26">
        <f t="shared" si="967"/>
        <v>15.162200141681472</v>
      </c>
      <c r="CZ1676" s="18">
        <f t="shared" si="968"/>
        <v>517562.5</v>
      </c>
      <c r="DC1676" s="18">
        <f t="shared" si="969"/>
        <v>4453.4291735288516</v>
      </c>
      <c r="DD1676" s="17">
        <f t="shared" si="970"/>
        <v>1</v>
      </c>
      <c r="DE1676" s="17">
        <f t="shared" si="971"/>
        <v>1</v>
      </c>
      <c r="DF1676" s="17">
        <f t="shared" si="972"/>
        <v>1</v>
      </c>
      <c r="DG1676" s="17">
        <f t="shared" si="973"/>
        <v>1</v>
      </c>
      <c r="DH1676" s="17">
        <f t="shared" si="974"/>
        <v>1</v>
      </c>
      <c r="DI1676" s="17">
        <f t="shared" si="975"/>
        <v>1</v>
      </c>
      <c r="DJ1676" s="20" t="s">
        <v>1713</v>
      </c>
    </row>
    <row r="1677" spans="1:114" x14ac:dyDescent="0.2">
      <c r="A1677" s="15" t="s">
        <v>105</v>
      </c>
      <c r="B1677" s="10" t="s">
        <v>1773</v>
      </c>
      <c r="C1677" s="11">
        <f t="shared" si="947"/>
        <v>7.0335999999999999</v>
      </c>
      <c r="D1677" s="11">
        <f t="shared" si="942"/>
        <v>70</v>
      </c>
      <c r="E1677" s="11">
        <f t="shared" si="942"/>
        <v>50</v>
      </c>
      <c r="F1677" s="11">
        <f t="shared" si="942"/>
        <v>0</v>
      </c>
      <c r="G1677" s="11">
        <f t="shared" si="941"/>
        <v>4</v>
      </c>
      <c r="H1677" s="11">
        <f t="shared" si="941"/>
        <v>0</v>
      </c>
      <c r="I1677" s="11">
        <f t="shared" si="941"/>
        <v>4</v>
      </c>
      <c r="J1677" s="11">
        <f t="shared" si="941"/>
        <v>0</v>
      </c>
      <c r="K1677" s="11">
        <f t="shared" si="943"/>
        <v>0</v>
      </c>
      <c r="L1677" s="11">
        <f t="shared" si="943"/>
        <v>0</v>
      </c>
      <c r="M1677" s="11">
        <f t="shared" si="943"/>
        <v>0</v>
      </c>
      <c r="N1677" s="11">
        <f t="shared" si="943"/>
        <v>0</v>
      </c>
      <c r="O1677" s="11">
        <f t="shared" si="943"/>
        <v>0</v>
      </c>
      <c r="P1677" s="11">
        <f t="shared" si="943"/>
        <v>0</v>
      </c>
      <c r="Q1677" s="11">
        <f t="shared" si="943"/>
        <v>0</v>
      </c>
      <c r="R1677" s="11">
        <f t="shared" si="940"/>
        <v>0</v>
      </c>
      <c r="S1677" s="11">
        <f t="shared" si="940"/>
        <v>0</v>
      </c>
      <c r="T1677" s="11">
        <f t="shared" si="940"/>
        <v>854.79644737231001</v>
      </c>
      <c r="U1677" s="40">
        <f t="shared" si="948"/>
        <v>0.24</v>
      </c>
      <c r="V1677" s="11">
        <f t="shared" si="976"/>
        <v>35.766700366651165</v>
      </c>
      <c r="W1677" s="11">
        <f t="shared" si="976"/>
        <v>546749.20574852685</v>
      </c>
      <c r="X1677" s="11">
        <f t="shared" si="976"/>
        <v>15621.405878529338</v>
      </c>
      <c r="Y1677" s="11">
        <f t="shared" si="976"/>
        <v>19476.837412385707</v>
      </c>
      <c r="Z1677" s="11">
        <f t="shared" si="976"/>
        <v>1.2468043890438454</v>
      </c>
      <c r="AA1677" s="11">
        <f t="shared" si="976"/>
        <v>25.290809256941522</v>
      </c>
      <c r="AB1677" s="11">
        <f t="shared" si="976"/>
        <v>582.79644737231001</v>
      </c>
      <c r="AC1677" s="11">
        <f t="shared" si="976"/>
        <v>422.79644737231007</v>
      </c>
      <c r="AD1677" s="11">
        <f t="shared" si="976"/>
        <v>322212.10223804379</v>
      </c>
      <c r="AE1677" s="11">
        <f t="shared" si="976"/>
        <v>12888.484089521751</v>
      </c>
      <c r="AF1677" s="11">
        <f t="shared" si="946"/>
        <v>15408.872938662606</v>
      </c>
      <c r="AG1677" s="11">
        <f t="shared" si="946"/>
        <v>1.1955535524297938</v>
      </c>
      <c r="AH1677" s="11">
        <f t="shared" si="946"/>
        <v>19.415097236082214</v>
      </c>
      <c r="AI1677" s="11">
        <f t="shared" si="946"/>
        <v>0</v>
      </c>
      <c r="AJ1677" s="11">
        <f t="shared" si="946"/>
        <v>0</v>
      </c>
      <c r="AK1677" s="11">
        <f t="shared" si="937"/>
        <v>0</v>
      </c>
      <c r="AL1677" s="11">
        <f t="shared" si="937"/>
        <v>0</v>
      </c>
      <c r="AM1677" s="11">
        <f t="shared" si="937"/>
        <v>0</v>
      </c>
      <c r="AN1677" s="11">
        <f t="shared" si="937"/>
        <v>0</v>
      </c>
      <c r="AO1677" s="11">
        <f t="shared" si="937"/>
        <v>0</v>
      </c>
      <c r="AP1677" s="11">
        <f t="shared" si="944"/>
        <v>0</v>
      </c>
      <c r="AQ1677" s="11">
        <f t="shared" si="944"/>
        <v>0</v>
      </c>
      <c r="AR1677" s="11">
        <f t="shared" si="944"/>
        <v>0</v>
      </c>
      <c r="AS1677" s="11">
        <f t="shared" si="944"/>
        <v>0</v>
      </c>
      <c r="AT1677" s="11">
        <f t="shared" si="944"/>
        <v>0</v>
      </c>
      <c r="AU1677" s="11">
        <f t="shared" si="944"/>
        <v>0</v>
      </c>
      <c r="AV1677" s="11">
        <f t="shared" si="944"/>
        <v>658378.28571428568</v>
      </c>
      <c r="AW1677" s="11">
        <f t="shared" si="944"/>
        <v>0</v>
      </c>
      <c r="AX1677" s="11">
        <f t="shared" si="944"/>
        <v>0</v>
      </c>
      <c r="AY1677" s="11">
        <f t="shared" si="945"/>
        <v>6010.1946710584652</v>
      </c>
      <c r="AZ1677" s="11">
        <f t="shared" si="945"/>
        <v>1</v>
      </c>
      <c r="BA1677" s="11">
        <f t="shared" si="945"/>
        <v>1</v>
      </c>
      <c r="BB1677" s="11">
        <f t="shared" si="945"/>
        <v>1</v>
      </c>
      <c r="BC1677" s="11">
        <f t="shared" si="945"/>
        <v>1</v>
      </c>
      <c r="BD1677" s="11">
        <f t="shared" si="945"/>
        <v>1</v>
      </c>
      <c r="BE1677" s="11">
        <f t="shared" si="945"/>
        <v>1</v>
      </c>
      <c r="BF1677" s="15" t="str">
        <f t="shared" si="949"/>
        <v>EN 10219-97</v>
      </c>
      <c r="BG1677" s="42">
        <v>7.0335999999999999</v>
      </c>
      <c r="BH1677" s="17">
        <f t="shared" si="950"/>
        <v>70</v>
      </c>
      <c r="BI1677" s="17">
        <f t="shared" si="951"/>
        <v>50</v>
      </c>
      <c r="BK1677" s="17">
        <f t="shared" si="952"/>
        <v>4</v>
      </c>
      <c r="BM1677" s="17">
        <f t="shared" si="953"/>
        <v>4</v>
      </c>
      <c r="BX1677" s="18">
        <f t="shared" si="954"/>
        <v>854.79644737231001</v>
      </c>
      <c r="BY1677" s="42">
        <v>0.24</v>
      </c>
      <c r="BZ1677" s="43">
        <f t="shared" si="955"/>
        <v>35.766700366651165</v>
      </c>
      <c r="CA1677" s="18">
        <f t="shared" si="956"/>
        <v>546749.20574852685</v>
      </c>
      <c r="CB1677" s="18">
        <f t="shared" si="957"/>
        <v>15621.405878529338</v>
      </c>
      <c r="CC1677" s="18">
        <f t="shared" si="958"/>
        <v>19476.837412385707</v>
      </c>
      <c r="CD1677" s="25">
        <f t="shared" si="959"/>
        <v>1.2468043890438454</v>
      </c>
      <c r="CE1677" s="26">
        <f t="shared" si="960"/>
        <v>25.290809256941522</v>
      </c>
      <c r="CF1677" s="18">
        <f t="shared" si="961"/>
        <v>582.79644737231001</v>
      </c>
      <c r="CG1677" s="18">
        <f t="shared" si="962"/>
        <v>422.79644737231007</v>
      </c>
      <c r="CH1677" s="18">
        <f t="shared" si="963"/>
        <v>322212.10223804379</v>
      </c>
      <c r="CI1677" s="18">
        <f t="shared" si="964"/>
        <v>12888.484089521751</v>
      </c>
      <c r="CJ1677" s="18">
        <f t="shared" si="965"/>
        <v>15408.872938662606</v>
      </c>
      <c r="CK1677" s="25">
        <f t="shared" si="966"/>
        <v>1.1955535524297938</v>
      </c>
      <c r="CL1677" s="26">
        <f t="shared" si="967"/>
        <v>19.415097236082214</v>
      </c>
      <c r="CZ1677" s="18">
        <f t="shared" si="968"/>
        <v>658378.28571428568</v>
      </c>
      <c r="DC1677" s="18">
        <f t="shared" si="969"/>
        <v>6010.1946710584652</v>
      </c>
      <c r="DD1677" s="17">
        <f t="shared" si="970"/>
        <v>1</v>
      </c>
      <c r="DE1677" s="17">
        <f t="shared" si="971"/>
        <v>1</v>
      </c>
      <c r="DF1677" s="17">
        <f t="shared" si="972"/>
        <v>1</v>
      </c>
      <c r="DG1677" s="17">
        <f t="shared" si="973"/>
        <v>1</v>
      </c>
      <c r="DH1677" s="17">
        <f t="shared" si="974"/>
        <v>1</v>
      </c>
      <c r="DI1677" s="17">
        <f t="shared" si="975"/>
        <v>1</v>
      </c>
      <c r="DJ1677" s="20" t="s">
        <v>1713</v>
      </c>
    </row>
    <row r="1678" spans="1:114" x14ac:dyDescent="0.2">
      <c r="A1678" s="15" t="s">
        <v>105</v>
      </c>
      <c r="B1678" s="10" t="s">
        <v>1774</v>
      </c>
      <c r="C1678" s="11">
        <f t="shared" si="947"/>
        <v>8.6349999999999998</v>
      </c>
      <c r="D1678" s="11">
        <f t="shared" si="942"/>
        <v>70</v>
      </c>
      <c r="E1678" s="11">
        <f t="shared" si="942"/>
        <v>50</v>
      </c>
      <c r="F1678" s="11">
        <f t="shared" si="942"/>
        <v>0</v>
      </c>
      <c r="G1678" s="11">
        <f t="shared" si="941"/>
        <v>5</v>
      </c>
      <c r="H1678" s="11">
        <f t="shared" si="941"/>
        <v>0</v>
      </c>
      <c r="I1678" s="11">
        <f t="shared" si="941"/>
        <v>5</v>
      </c>
      <c r="J1678" s="11">
        <f t="shared" si="941"/>
        <v>0</v>
      </c>
      <c r="K1678" s="11">
        <f t="shared" si="943"/>
        <v>0</v>
      </c>
      <c r="L1678" s="11">
        <f t="shared" si="943"/>
        <v>0</v>
      </c>
      <c r="M1678" s="11">
        <f t="shared" si="943"/>
        <v>0</v>
      </c>
      <c r="N1678" s="11">
        <f t="shared" si="943"/>
        <v>0</v>
      </c>
      <c r="O1678" s="11">
        <f t="shared" si="943"/>
        <v>0</v>
      </c>
      <c r="P1678" s="11">
        <f t="shared" si="943"/>
        <v>0</v>
      </c>
      <c r="Q1678" s="11">
        <f t="shared" si="943"/>
        <v>0</v>
      </c>
      <c r="R1678" s="11">
        <f t="shared" si="940"/>
        <v>0</v>
      </c>
      <c r="S1678" s="11">
        <f t="shared" si="940"/>
        <v>0</v>
      </c>
      <c r="T1678" s="11">
        <f t="shared" si="940"/>
        <v>1035.6194490192345</v>
      </c>
      <c r="U1678" s="40">
        <f t="shared" si="948"/>
        <v>0.24</v>
      </c>
      <c r="V1678" s="11">
        <f t="shared" si="976"/>
        <v>29.521701660390001</v>
      </c>
      <c r="W1678" s="11">
        <f t="shared" si="976"/>
        <v>634625.26341887261</v>
      </c>
      <c r="X1678" s="11">
        <f t="shared" si="976"/>
        <v>18132.150383396362</v>
      </c>
      <c r="Y1678" s="11">
        <f t="shared" si="976"/>
        <v>23057.152892147529</v>
      </c>
      <c r="Z1678" s="11">
        <f t="shared" si="976"/>
        <v>1.2716171223276971</v>
      </c>
      <c r="AA1678" s="11">
        <f t="shared" si="976"/>
        <v>24.754751975501865</v>
      </c>
      <c r="AB1678" s="11">
        <f t="shared" si="976"/>
        <v>735.61944901923459</v>
      </c>
      <c r="AC1678" s="11">
        <f t="shared" si="976"/>
        <v>535.61944901923459</v>
      </c>
      <c r="AD1678" s="11">
        <f t="shared" si="976"/>
        <v>372044.15047784545</v>
      </c>
      <c r="AE1678" s="11">
        <f t="shared" si="976"/>
        <v>14881.766019113818</v>
      </c>
      <c r="AF1678" s="11">
        <f t="shared" si="946"/>
        <v>18200.958401955184</v>
      </c>
      <c r="AG1678" s="11">
        <f t="shared" si="946"/>
        <v>1.2230375332187233</v>
      </c>
      <c r="AH1678" s="11">
        <f t="shared" si="946"/>
        <v>18.953836996872884</v>
      </c>
      <c r="AI1678" s="11">
        <f t="shared" si="946"/>
        <v>0</v>
      </c>
      <c r="AJ1678" s="11">
        <f t="shared" si="946"/>
        <v>0</v>
      </c>
      <c r="AK1678" s="11">
        <f t="shared" si="937"/>
        <v>0</v>
      </c>
      <c r="AL1678" s="11">
        <f t="shared" si="937"/>
        <v>0</v>
      </c>
      <c r="AM1678" s="11">
        <f t="shared" si="937"/>
        <v>0</v>
      </c>
      <c r="AN1678" s="11">
        <f t="shared" si="937"/>
        <v>0</v>
      </c>
      <c r="AO1678" s="11">
        <f t="shared" si="937"/>
        <v>0</v>
      </c>
      <c r="AP1678" s="11">
        <f t="shared" si="944"/>
        <v>0</v>
      </c>
      <c r="AQ1678" s="11">
        <f t="shared" si="944"/>
        <v>0</v>
      </c>
      <c r="AR1678" s="11">
        <f t="shared" si="944"/>
        <v>0</v>
      </c>
      <c r="AS1678" s="11">
        <f t="shared" si="944"/>
        <v>0</v>
      </c>
      <c r="AT1678" s="11">
        <f t="shared" si="944"/>
        <v>0</v>
      </c>
      <c r="AU1678" s="11">
        <f t="shared" si="944"/>
        <v>0</v>
      </c>
      <c r="AV1678" s="11">
        <f t="shared" si="944"/>
        <v>777784.09090909094</v>
      </c>
      <c r="AW1678" s="11">
        <f t="shared" si="944"/>
        <v>0</v>
      </c>
      <c r="AX1678" s="11">
        <f t="shared" si="944"/>
        <v>0</v>
      </c>
      <c r="AY1678" s="11">
        <f t="shared" si="945"/>
        <v>5753.4291735288516</v>
      </c>
      <c r="AZ1678" s="11">
        <f t="shared" si="945"/>
        <v>1</v>
      </c>
      <c r="BA1678" s="11">
        <f t="shared" si="945"/>
        <v>1</v>
      </c>
      <c r="BB1678" s="11">
        <f t="shared" si="945"/>
        <v>1</v>
      </c>
      <c r="BC1678" s="11">
        <f t="shared" si="945"/>
        <v>1</v>
      </c>
      <c r="BD1678" s="11">
        <f t="shared" si="945"/>
        <v>1</v>
      </c>
      <c r="BE1678" s="11">
        <f t="shared" si="945"/>
        <v>1</v>
      </c>
      <c r="BF1678" s="15" t="str">
        <f t="shared" si="949"/>
        <v>EN 10219-97</v>
      </c>
      <c r="BG1678" s="42">
        <v>8.6349999999999998</v>
      </c>
      <c r="BH1678" s="17">
        <f t="shared" si="950"/>
        <v>70</v>
      </c>
      <c r="BI1678" s="17">
        <f t="shared" si="951"/>
        <v>50</v>
      </c>
      <c r="BK1678" s="17">
        <f t="shared" si="952"/>
        <v>5</v>
      </c>
      <c r="BM1678" s="17">
        <f t="shared" si="953"/>
        <v>5</v>
      </c>
      <c r="BX1678" s="18">
        <f t="shared" si="954"/>
        <v>1035.6194490192345</v>
      </c>
      <c r="BY1678" s="42">
        <v>0.24</v>
      </c>
      <c r="BZ1678" s="43">
        <f t="shared" si="955"/>
        <v>29.521701660390001</v>
      </c>
      <c r="CA1678" s="18">
        <f t="shared" si="956"/>
        <v>634625.26341887261</v>
      </c>
      <c r="CB1678" s="18">
        <f t="shared" si="957"/>
        <v>18132.150383396362</v>
      </c>
      <c r="CC1678" s="18">
        <f t="shared" si="958"/>
        <v>23057.152892147529</v>
      </c>
      <c r="CD1678" s="25">
        <f t="shared" si="959"/>
        <v>1.2716171223276971</v>
      </c>
      <c r="CE1678" s="26">
        <f t="shared" si="960"/>
        <v>24.754751975501865</v>
      </c>
      <c r="CF1678" s="18">
        <f t="shared" si="961"/>
        <v>735.61944901923459</v>
      </c>
      <c r="CG1678" s="18">
        <f t="shared" si="962"/>
        <v>535.61944901923459</v>
      </c>
      <c r="CH1678" s="18">
        <f t="shared" si="963"/>
        <v>372044.15047784545</v>
      </c>
      <c r="CI1678" s="18">
        <f t="shared" si="964"/>
        <v>14881.766019113818</v>
      </c>
      <c r="CJ1678" s="18">
        <f t="shared" si="965"/>
        <v>18200.958401955184</v>
      </c>
      <c r="CK1678" s="25">
        <f t="shared" si="966"/>
        <v>1.2230375332187233</v>
      </c>
      <c r="CL1678" s="26">
        <f t="shared" si="967"/>
        <v>18.953836996872884</v>
      </c>
      <c r="CZ1678" s="18">
        <f t="shared" si="968"/>
        <v>777784.09090909094</v>
      </c>
      <c r="DC1678" s="18">
        <f t="shared" si="969"/>
        <v>5753.4291735288516</v>
      </c>
      <c r="DD1678" s="17">
        <f t="shared" si="970"/>
        <v>1</v>
      </c>
      <c r="DE1678" s="17">
        <f t="shared" si="971"/>
        <v>1</v>
      </c>
      <c r="DF1678" s="17">
        <f t="shared" si="972"/>
        <v>1</v>
      </c>
      <c r="DG1678" s="17">
        <f t="shared" si="973"/>
        <v>1</v>
      </c>
      <c r="DH1678" s="17">
        <f t="shared" si="974"/>
        <v>1</v>
      </c>
      <c r="DI1678" s="17">
        <f t="shared" si="975"/>
        <v>1</v>
      </c>
      <c r="DJ1678" s="20" t="s">
        <v>1713</v>
      </c>
    </row>
    <row r="1679" spans="1:114" x14ac:dyDescent="0.2">
      <c r="A1679" s="15" t="s">
        <v>105</v>
      </c>
      <c r="B1679" s="10" t="s">
        <v>1775</v>
      </c>
      <c r="C1679" s="11">
        <f t="shared" si="947"/>
        <v>10.1736</v>
      </c>
      <c r="D1679" s="11">
        <f t="shared" si="942"/>
        <v>70</v>
      </c>
      <c r="E1679" s="11">
        <f t="shared" si="942"/>
        <v>50</v>
      </c>
      <c r="F1679" s="11">
        <f t="shared" si="942"/>
        <v>0</v>
      </c>
      <c r="G1679" s="11">
        <f t="shared" si="941"/>
        <v>6</v>
      </c>
      <c r="H1679" s="11">
        <f t="shared" si="941"/>
        <v>0</v>
      </c>
      <c r="I1679" s="11">
        <f t="shared" si="941"/>
        <v>6</v>
      </c>
      <c r="J1679" s="11">
        <f t="shared" si="941"/>
        <v>0</v>
      </c>
      <c r="K1679" s="11">
        <f t="shared" si="943"/>
        <v>0</v>
      </c>
      <c r="L1679" s="11">
        <f t="shared" si="943"/>
        <v>0</v>
      </c>
      <c r="M1679" s="11">
        <f t="shared" si="943"/>
        <v>0</v>
      </c>
      <c r="N1679" s="11">
        <f t="shared" si="943"/>
        <v>0</v>
      </c>
      <c r="O1679" s="11">
        <f t="shared" si="943"/>
        <v>0</v>
      </c>
      <c r="P1679" s="11">
        <f t="shared" si="943"/>
        <v>0</v>
      </c>
      <c r="Q1679" s="11">
        <f t="shared" si="943"/>
        <v>0</v>
      </c>
      <c r="R1679" s="11">
        <f t="shared" si="940"/>
        <v>0</v>
      </c>
      <c r="S1679" s="11">
        <f t="shared" si="940"/>
        <v>0</v>
      </c>
      <c r="T1679" s="11">
        <f t="shared" si="940"/>
        <v>1203.2920065876976</v>
      </c>
      <c r="U1679" s="40">
        <f t="shared" si="948"/>
        <v>0.24</v>
      </c>
      <c r="V1679" s="11">
        <f t="shared" si="976"/>
        <v>25.408004241915567</v>
      </c>
      <c r="W1679" s="11">
        <f t="shared" si="976"/>
        <v>705249.61178133858</v>
      </c>
      <c r="X1679" s="11">
        <f t="shared" si="976"/>
        <v>20149.988908038245</v>
      </c>
      <c r="Y1679" s="11">
        <f t="shared" si="976"/>
        <v>26151.716151517048</v>
      </c>
      <c r="Z1679" s="11">
        <f t="shared" si="976"/>
        <v>1.297852632617807</v>
      </c>
      <c r="AA1679" s="11">
        <f t="shared" si="976"/>
        <v>24.209505128223398</v>
      </c>
      <c r="AB1679" s="11">
        <f t="shared" si="976"/>
        <v>891.29200658769776</v>
      </c>
      <c r="AC1679" s="11">
        <f t="shared" si="976"/>
        <v>651.29200658769776</v>
      </c>
      <c r="AD1679" s="11">
        <f t="shared" si="976"/>
        <v>411424.48940976727</v>
      </c>
      <c r="AE1679" s="11">
        <f t="shared" si="976"/>
        <v>16456.979576390691</v>
      </c>
      <c r="AF1679" s="11">
        <f t="shared" si="946"/>
        <v>20598.796085640068</v>
      </c>
      <c r="AG1679" s="11">
        <f t="shared" si="946"/>
        <v>1.2516753751819234</v>
      </c>
      <c r="AH1679" s="11">
        <f t="shared" si="946"/>
        <v>18.490964020906244</v>
      </c>
      <c r="AI1679" s="11">
        <f t="shared" si="946"/>
        <v>0</v>
      </c>
      <c r="AJ1679" s="11">
        <f t="shared" si="946"/>
        <v>0</v>
      </c>
      <c r="AK1679" s="11">
        <f t="shared" si="937"/>
        <v>0</v>
      </c>
      <c r="AL1679" s="11">
        <f t="shared" si="937"/>
        <v>0</v>
      </c>
      <c r="AM1679" s="11">
        <f t="shared" si="937"/>
        <v>0</v>
      </c>
      <c r="AN1679" s="11">
        <f t="shared" si="937"/>
        <v>0</v>
      </c>
      <c r="AO1679" s="11">
        <f t="shared" si="937"/>
        <v>0</v>
      </c>
      <c r="AP1679" s="11">
        <f t="shared" si="944"/>
        <v>0</v>
      </c>
      <c r="AQ1679" s="11">
        <f t="shared" si="944"/>
        <v>0</v>
      </c>
      <c r="AR1679" s="11">
        <f t="shared" si="944"/>
        <v>0</v>
      </c>
      <c r="AS1679" s="11">
        <f t="shared" si="944"/>
        <v>0</v>
      </c>
      <c r="AT1679" s="11">
        <f t="shared" si="944"/>
        <v>0</v>
      </c>
      <c r="AU1679" s="11">
        <f t="shared" si="944"/>
        <v>0</v>
      </c>
      <c r="AV1679" s="11">
        <f t="shared" si="944"/>
        <v>881095.11111111112</v>
      </c>
      <c r="AW1679" s="11">
        <f t="shared" si="944"/>
        <v>0</v>
      </c>
      <c r="AX1679" s="11">
        <f t="shared" si="944"/>
        <v>0</v>
      </c>
      <c r="AY1679" s="11">
        <f t="shared" si="945"/>
        <v>5492.9380098815463</v>
      </c>
      <c r="AZ1679" s="11">
        <f t="shared" si="945"/>
        <v>1</v>
      </c>
      <c r="BA1679" s="11">
        <f t="shared" si="945"/>
        <v>1</v>
      </c>
      <c r="BB1679" s="11">
        <f t="shared" si="945"/>
        <v>1</v>
      </c>
      <c r="BC1679" s="11">
        <f t="shared" si="945"/>
        <v>1</v>
      </c>
      <c r="BD1679" s="11">
        <f t="shared" si="945"/>
        <v>1</v>
      </c>
      <c r="BE1679" s="11">
        <f t="shared" si="945"/>
        <v>1</v>
      </c>
      <c r="BF1679" s="15" t="str">
        <f t="shared" si="949"/>
        <v>EN 10219-97</v>
      </c>
      <c r="BG1679" s="42">
        <v>10.1736</v>
      </c>
      <c r="BH1679" s="17">
        <f t="shared" si="950"/>
        <v>70</v>
      </c>
      <c r="BI1679" s="17">
        <f t="shared" si="951"/>
        <v>50</v>
      </c>
      <c r="BK1679" s="17">
        <f t="shared" si="952"/>
        <v>6</v>
      </c>
      <c r="BM1679" s="17">
        <f t="shared" si="953"/>
        <v>6</v>
      </c>
      <c r="BX1679" s="18">
        <f t="shared" si="954"/>
        <v>1203.2920065876976</v>
      </c>
      <c r="BY1679" s="42">
        <v>0.24</v>
      </c>
      <c r="BZ1679" s="43">
        <f t="shared" si="955"/>
        <v>25.408004241915567</v>
      </c>
      <c r="CA1679" s="18">
        <f t="shared" si="956"/>
        <v>705249.61178133858</v>
      </c>
      <c r="CB1679" s="18">
        <f t="shared" si="957"/>
        <v>20149.988908038245</v>
      </c>
      <c r="CC1679" s="18">
        <f t="shared" si="958"/>
        <v>26151.716151517048</v>
      </c>
      <c r="CD1679" s="25">
        <f t="shared" si="959"/>
        <v>1.297852632617807</v>
      </c>
      <c r="CE1679" s="26">
        <f t="shared" si="960"/>
        <v>24.209505128223398</v>
      </c>
      <c r="CF1679" s="18">
        <f t="shared" si="961"/>
        <v>891.29200658769776</v>
      </c>
      <c r="CG1679" s="18">
        <f t="shared" si="962"/>
        <v>651.29200658769776</v>
      </c>
      <c r="CH1679" s="18">
        <f t="shared" si="963"/>
        <v>411424.48940976727</v>
      </c>
      <c r="CI1679" s="18">
        <f t="shared" si="964"/>
        <v>16456.979576390691</v>
      </c>
      <c r="CJ1679" s="18">
        <f t="shared" si="965"/>
        <v>20598.796085640068</v>
      </c>
      <c r="CK1679" s="25">
        <f t="shared" si="966"/>
        <v>1.2516753751819234</v>
      </c>
      <c r="CL1679" s="26">
        <f t="shared" si="967"/>
        <v>18.490964020906244</v>
      </c>
      <c r="CZ1679" s="18">
        <f t="shared" si="968"/>
        <v>881095.11111111112</v>
      </c>
      <c r="DC1679" s="18">
        <f t="shared" si="969"/>
        <v>5492.9380098815463</v>
      </c>
      <c r="DD1679" s="17">
        <f t="shared" si="970"/>
        <v>1</v>
      </c>
      <c r="DE1679" s="17">
        <f t="shared" si="971"/>
        <v>1</v>
      </c>
      <c r="DF1679" s="17">
        <f t="shared" si="972"/>
        <v>1</v>
      </c>
      <c r="DG1679" s="17">
        <f t="shared" si="973"/>
        <v>1</v>
      </c>
      <c r="DH1679" s="17">
        <f t="shared" si="974"/>
        <v>1</v>
      </c>
      <c r="DI1679" s="17">
        <f t="shared" si="975"/>
        <v>1</v>
      </c>
      <c r="DJ1679" s="20" t="s">
        <v>1713</v>
      </c>
    </row>
    <row r="1680" spans="1:114" x14ac:dyDescent="0.2">
      <c r="A1680" s="15" t="s">
        <v>105</v>
      </c>
      <c r="B1680" s="10" t="s">
        <v>1776</v>
      </c>
      <c r="C1680" s="11">
        <f t="shared" si="947"/>
        <v>7.6616</v>
      </c>
      <c r="D1680" s="11">
        <f t="shared" si="942"/>
        <v>70</v>
      </c>
      <c r="E1680" s="11">
        <f t="shared" si="942"/>
        <v>60</v>
      </c>
      <c r="F1680" s="11">
        <f t="shared" si="942"/>
        <v>0</v>
      </c>
      <c r="G1680" s="11">
        <f t="shared" si="941"/>
        <v>4</v>
      </c>
      <c r="H1680" s="11">
        <f t="shared" si="941"/>
        <v>0</v>
      </c>
      <c r="I1680" s="11">
        <f t="shared" si="941"/>
        <v>4</v>
      </c>
      <c r="J1680" s="11">
        <f t="shared" si="941"/>
        <v>0</v>
      </c>
      <c r="K1680" s="11">
        <f t="shared" si="943"/>
        <v>0</v>
      </c>
      <c r="L1680" s="11">
        <f t="shared" si="943"/>
        <v>0</v>
      </c>
      <c r="M1680" s="11">
        <f t="shared" si="943"/>
        <v>0</v>
      </c>
      <c r="N1680" s="11">
        <f t="shared" si="943"/>
        <v>0</v>
      </c>
      <c r="O1680" s="11">
        <f t="shared" si="943"/>
        <v>0</v>
      </c>
      <c r="P1680" s="11">
        <f t="shared" si="943"/>
        <v>0</v>
      </c>
      <c r="Q1680" s="11">
        <f t="shared" si="943"/>
        <v>0</v>
      </c>
      <c r="R1680" s="11">
        <f t="shared" si="940"/>
        <v>0</v>
      </c>
      <c r="S1680" s="11">
        <f t="shared" si="940"/>
        <v>0</v>
      </c>
      <c r="T1680" s="11">
        <f t="shared" si="940"/>
        <v>934.79644737231001</v>
      </c>
      <c r="U1680" s="40">
        <f t="shared" si="948"/>
        <v>0.26</v>
      </c>
      <c r="V1680" s="11">
        <f t="shared" si="976"/>
        <v>35.431263352981958</v>
      </c>
      <c r="W1680" s="11">
        <f t="shared" si="976"/>
        <v>633975.87241519347</v>
      </c>
      <c r="X1680" s="11">
        <f t="shared" si="976"/>
        <v>18113.596354719815</v>
      </c>
      <c r="Y1680" s="11">
        <f t="shared" si="976"/>
        <v>22116.837412385707</v>
      </c>
      <c r="Z1680" s="11">
        <f t="shared" si="976"/>
        <v>1.2210075227067085</v>
      </c>
      <c r="AA1680" s="11">
        <f t="shared" si="976"/>
        <v>26.042210103952598</v>
      </c>
      <c r="AB1680" s="11">
        <f t="shared" si="976"/>
        <v>582.79644737231001</v>
      </c>
      <c r="AC1680" s="11">
        <f t="shared" si="976"/>
        <v>502.79644737231007</v>
      </c>
      <c r="AD1680" s="11">
        <f t="shared" si="976"/>
        <v>498337.40947564418</v>
      </c>
      <c r="AE1680" s="11">
        <f t="shared" si="976"/>
        <v>16611.246982521472</v>
      </c>
      <c r="AF1680" s="11">
        <f t="shared" si="946"/>
        <v>19882.855175524157</v>
      </c>
      <c r="AG1680" s="11">
        <f t="shared" si="946"/>
        <v>1.1969513906117406</v>
      </c>
      <c r="AH1680" s="11">
        <f t="shared" si="946"/>
        <v>23.088898710380001</v>
      </c>
      <c r="AI1680" s="11">
        <f t="shared" si="946"/>
        <v>0</v>
      </c>
      <c r="AJ1680" s="11">
        <f t="shared" si="946"/>
        <v>0</v>
      </c>
      <c r="AK1680" s="11">
        <f t="shared" si="937"/>
        <v>0</v>
      </c>
      <c r="AL1680" s="11">
        <f t="shared" si="937"/>
        <v>0</v>
      </c>
      <c r="AM1680" s="11">
        <f t="shared" si="937"/>
        <v>0</v>
      </c>
      <c r="AN1680" s="11">
        <f t="shared" si="937"/>
        <v>0</v>
      </c>
      <c r="AO1680" s="11">
        <f t="shared" si="937"/>
        <v>0</v>
      </c>
      <c r="AP1680" s="11">
        <f t="shared" si="944"/>
        <v>0</v>
      </c>
      <c r="AQ1680" s="11">
        <f t="shared" si="944"/>
        <v>0</v>
      </c>
      <c r="AR1680" s="11">
        <f t="shared" si="944"/>
        <v>0</v>
      </c>
      <c r="AS1680" s="11">
        <f t="shared" si="944"/>
        <v>0</v>
      </c>
      <c r="AT1680" s="11">
        <f t="shared" si="944"/>
        <v>0</v>
      </c>
      <c r="AU1680" s="11">
        <f t="shared" si="944"/>
        <v>0</v>
      </c>
      <c r="AV1680" s="11">
        <f t="shared" si="944"/>
        <v>895764.98360655736</v>
      </c>
      <c r="AW1680" s="11">
        <f t="shared" si="944"/>
        <v>0</v>
      </c>
      <c r="AX1680" s="11">
        <f t="shared" si="944"/>
        <v>0</v>
      </c>
      <c r="AY1680" s="11">
        <f t="shared" si="945"/>
        <v>7330.1946710584652</v>
      </c>
      <c r="AZ1680" s="11">
        <f t="shared" si="945"/>
        <v>1</v>
      </c>
      <c r="BA1680" s="11">
        <f t="shared" si="945"/>
        <v>1</v>
      </c>
      <c r="BB1680" s="11">
        <f t="shared" si="945"/>
        <v>1</v>
      </c>
      <c r="BC1680" s="11">
        <f t="shared" si="945"/>
        <v>1</v>
      </c>
      <c r="BD1680" s="11">
        <f t="shared" si="945"/>
        <v>1</v>
      </c>
      <c r="BE1680" s="11">
        <f t="shared" si="945"/>
        <v>1</v>
      </c>
      <c r="BF1680" s="15" t="str">
        <f t="shared" si="949"/>
        <v>EN 10219-97</v>
      </c>
      <c r="BG1680" s="42">
        <v>7.6616</v>
      </c>
      <c r="BH1680" s="17">
        <f t="shared" si="950"/>
        <v>70</v>
      </c>
      <c r="BI1680" s="17">
        <f t="shared" si="951"/>
        <v>60</v>
      </c>
      <c r="BK1680" s="17">
        <f t="shared" si="952"/>
        <v>4</v>
      </c>
      <c r="BM1680" s="17">
        <f t="shared" si="953"/>
        <v>4</v>
      </c>
      <c r="BX1680" s="18">
        <f t="shared" si="954"/>
        <v>934.79644737231001</v>
      </c>
      <c r="BY1680" s="42">
        <v>0.26</v>
      </c>
      <c r="BZ1680" s="43">
        <f t="shared" si="955"/>
        <v>35.431263352981958</v>
      </c>
      <c r="CA1680" s="18">
        <f t="shared" si="956"/>
        <v>633975.87241519347</v>
      </c>
      <c r="CB1680" s="18">
        <f t="shared" si="957"/>
        <v>18113.596354719815</v>
      </c>
      <c r="CC1680" s="18">
        <f t="shared" si="958"/>
        <v>22116.837412385707</v>
      </c>
      <c r="CD1680" s="25">
        <f t="shared" si="959"/>
        <v>1.2210075227067085</v>
      </c>
      <c r="CE1680" s="26">
        <f t="shared" si="960"/>
        <v>26.042210103952598</v>
      </c>
      <c r="CF1680" s="18">
        <f t="shared" si="961"/>
        <v>582.79644737231001</v>
      </c>
      <c r="CG1680" s="18">
        <f t="shared" si="962"/>
        <v>502.79644737231007</v>
      </c>
      <c r="CH1680" s="18">
        <f t="shared" si="963"/>
        <v>498337.40947564418</v>
      </c>
      <c r="CI1680" s="18">
        <f t="shared" si="964"/>
        <v>16611.246982521472</v>
      </c>
      <c r="CJ1680" s="18">
        <f t="shared" si="965"/>
        <v>19882.855175524157</v>
      </c>
      <c r="CK1680" s="25">
        <f t="shared" si="966"/>
        <v>1.1969513906117406</v>
      </c>
      <c r="CL1680" s="26">
        <f t="shared" si="967"/>
        <v>23.088898710380001</v>
      </c>
      <c r="CZ1680" s="18">
        <f t="shared" si="968"/>
        <v>895764.98360655736</v>
      </c>
      <c r="DC1680" s="18">
        <f t="shared" si="969"/>
        <v>7330.1946710584652</v>
      </c>
      <c r="DD1680" s="17">
        <f t="shared" si="970"/>
        <v>1</v>
      </c>
      <c r="DE1680" s="17">
        <f t="shared" si="971"/>
        <v>1</v>
      </c>
      <c r="DF1680" s="17">
        <f t="shared" si="972"/>
        <v>1</v>
      </c>
      <c r="DG1680" s="17">
        <f t="shared" si="973"/>
        <v>1</v>
      </c>
      <c r="DH1680" s="17">
        <f t="shared" si="974"/>
        <v>1</v>
      </c>
      <c r="DI1680" s="17">
        <f t="shared" si="975"/>
        <v>1</v>
      </c>
      <c r="DJ1680" s="20" t="s">
        <v>1713</v>
      </c>
    </row>
    <row r="1681" spans="1:114" x14ac:dyDescent="0.2">
      <c r="A1681" s="15" t="s">
        <v>105</v>
      </c>
      <c r="B1681" s="10" t="s">
        <v>1777</v>
      </c>
      <c r="C1681" s="11">
        <f t="shared" si="947"/>
        <v>9.42</v>
      </c>
      <c r="D1681" s="11">
        <f t="shared" si="942"/>
        <v>70</v>
      </c>
      <c r="E1681" s="11">
        <f t="shared" si="942"/>
        <v>60</v>
      </c>
      <c r="F1681" s="11">
        <f t="shared" si="942"/>
        <v>0</v>
      </c>
      <c r="G1681" s="11">
        <f t="shared" si="941"/>
        <v>5</v>
      </c>
      <c r="H1681" s="11">
        <f t="shared" si="941"/>
        <v>0</v>
      </c>
      <c r="I1681" s="11">
        <f t="shared" si="941"/>
        <v>5</v>
      </c>
      <c r="J1681" s="11">
        <f t="shared" si="941"/>
        <v>0</v>
      </c>
      <c r="K1681" s="11">
        <f t="shared" si="943"/>
        <v>0</v>
      </c>
      <c r="L1681" s="11">
        <f t="shared" si="943"/>
        <v>0</v>
      </c>
      <c r="M1681" s="11">
        <f t="shared" si="943"/>
        <v>0</v>
      </c>
      <c r="N1681" s="11">
        <f t="shared" si="943"/>
        <v>0</v>
      </c>
      <c r="O1681" s="11">
        <f t="shared" si="943"/>
        <v>0</v>
      </c>
      <c r="P1681" s="11">
        <f t="shared" si="943"/>
        <v>0</v>
      </c>
      <c r="Q1681" s="11">
        <f t="shared" si="943"/>
        <v>0</v>
      </c>
      <c r="R1681" s="11">
        <f t="shared" si="940"/>
        <v>0</v>
      </c>
      <c r="S1681" s="11">
        <f t="shared" si="940"/>
        <v>0</v>
      </c>
      <c r="T1681" s="11">
        <f t="shared" si="940"/>
        <v>1135.6194490192345</v>
      </c>
      <c r="U1681" s="40">
        <f t="shared" si="948"/>
        <v>0.26</v>
      </c>
      <c r="V1681" s="11">
        <f t="shared" si="976"/>
        <v>29.165596923234162</v>
      </c>
      <c r="W1681" s="11">
        <f t="shared" si="976"/>
        <v>740458.59675220586</v>
      </c>
      <c r="X1681" s="11">
        <f t="shared" si="976"/>
        <v>21155.959907205881</v>
      </c>
      <c r="Y1681" s="11">
        <f t="shared" si="976"/>
        <v>26307.152892147529</v>
      </c>
      <c r="Z1681" s="11">
        <f t="shared" si="976"/>
        <v>1.2434866112214134</v>
      </c>
      <c r="AA1681" s="11">
        <f t="shared" si="976"/>
        <v>25.534889271202179</v>
      </c>
      <c r="AB1681" s="11">
        <f t="shared" si="976"/>
        <v>735.61944901923459</v>
      </c>
      <c r="AC1681" s="11">
        <f t="shared" si="976"/>
        <v>635.61944901923459</v>
      </c>
      <c r="AD1681" s="11">
        <f t="shared" si="976"/>
        <v>580777.55405621161</v>
      </c>
      <c r="AE1681" s="11">
        <f t="shared" si="976"/>
        <v>19359.251801873721</v>
      </c>
      <c r="AF1681" s="11">
        <f t="shared" si="946"/>
        <v>23629.055647051358</v>
      </c>
      <c r="AG1681" s="11">
        <f t="shared" si="946"/>
        <v>1.2205562430240395</v>
      </c>
      <c r="AH1681" s="11">
        <f t="shared" si="946"/>
        <v>22.614578666016161</v>
      </c>
      <c r="AI1681" s="11">
        <f t="shared" si="946"/>
        <v>0</v>
      </c>
      <c r="AJ1681" s="11">
        <f t="shared" si="946"/>
        <v>0</v>
      </c>
      <c r="AK1681" s="11">
        <f t="shared" si="937"/>
        <v>0</v>
      </c>
      <c r="AL1681" s="11">
        <f t="shared" si="937"/>
        <v>0</v>
      </c>
      <c r="AM1681" s="11">
        <f t="shared" si="937"/>
        <v>0</v>
      </c>
      <c r="AN1681" s="11">
        <f t="shared" si="937"/>
        <v>0</v>
      </c>
      <c r="AO1681" s="11">
        <f t="shared" si="937"/>
        <v>0</v>
      </c>
      <c r="AP1681" s="11">
        <f t="shared" si="944"/>
        <v>0</v>
      </c>
      <c r="AQ1681" s="11">
        <f t="shared" si="944"/>
        <v>0</v>
      </c>
      <c r="AR1681" s="11">
        <f t="shared" si="944"/>
        <v>0</v>
      </c>
      <c r="AS1681" s="11">
        <f t="shared" si="944"/>
        <v>0</v>
      </c>
      <c r="AT1681" s="11">
        <f t="shared" si="944"/>
        <v>0</v>
      </c>
      <c r="AU1681" s="11">
        <f t="shared" si="944"/>
        <v>0</v>
      </c>
      <c r="AV1681" s="11">
        <f t="shared" si="944"/>
        <v>1065052.0833333333</v>
      </c>
      <c r="AW1681" s="11">
        <f t="shared" si="944"/>
        <v>0</v>
      </c>
      <c r="AX1681" s="11">
        <f t="shared" si="944"/>
        <v>0</v>
      </c>
      <c r="AY1681" s="11">
        <f t="shared" si="945"/>
        <v>7053.4291735288516</v>
      </c>
      <c r="AZ1681" s="11">
        <f t="shared" si="945"/>
        <v>1</v>
      </c>
      <c r="BA1681" s="11">
        <f t="shared" si="945"/>
        <v>1</v>
      </c>
      <c r="BB1681" s="11">
        <f t="shared" si="945"/>
        <v>1</v>
      </c>
      <c r="BC1681" s="11">
        <f t="shared" si="945"/>
        <v>1</v>
      </c>
      <c r="BD1681" s="11">
        <f t="shared" si="945"/>
        <v>1</v>
      </c>
      <c r="BE1681" s="11">
        <f t="shared" si="945"/>
        <v>1</v>
      </c>
      <c r="BF1681" s="15" t="str">
        <f t="shared" si="949"/>
        <v>EN 10219-97</v>
      </c>
      <c r="BG1681" s="42">
        <v>9.42</v>
      </c>
      <c r="BH1681" s="17">
        <f t="shared" si="950"/>
        <v>70</v>
      </c>
      <c r="BI1681" s="17">
        <f t="shared" si="951"/>
        <v>60</v>
      </c>
      <c r="BK1681" s="17">
        <f t="shared" si="952"/>
        <v>5</v>
      </c>
      <c r="BM1681" s="17">
        <f t="shared" si="953"/>
        <v>5</v>
      </c>
      <c r="BX1681" s="18">
        <f t="shared" si="954"/>
        <v>1135.6194490192345</v>
      </c>
      <c r="BY1681" s="42">
        <v>0.26</v>
      </c>
      <c r="BZ1681" s="43">
        <f t="shared" si="955"/>
        <v>29.165596923234162</v>
      </c>
      <c r="CA1681" s="18">
        <f t="shared" si="956"/>
        <v>740458.59675220586</v>
      </c>
      <c r="CB1681" s="18">
        <f t="shared" si="957"/>
        <v>21155.959907205881</v>
      </c>
      <c r="CC1681" s="18">
        <f t="shared" si="958"/>
        <v>26307.152892147529</v>
      </c>
      <c r="CD1681" s="25">
        <f t="shared" si="959"/>
        <v>1.2434866112214134</v>
      </c>
      <c r="CE1681" s="26">
        <f t="shared" si="960"/>
        <v>25.534889271202179</v>
      </c>
      <c r="CF1681" s="18">
        <f t="shared" si="961"/>
        <v>735.61944901923459</v>
      </c>
      <c r="CG1681" s="18">
        <f t="shared" si="962"/>
        <v>635.61944901923459</v>
      </c>
      <c r="CH1681" s="18">
        <f t="shared" si="963"/>
        <v>580777.55405621161</v>
      </c>
      <c r="CI1681" s="18">
        <f t="shared" si="964"/>
        <v>19359.251801873721</v>
      </c>
      <c r="CJ1681" s="18">
        <f t="shared" si="965"/>
        <v>23629.055647051358</v>
      </c>
      <c r="CK1681" s="25">
        <f t="shared" si="966"/>
        <v>1.2205562430240395</v>
      </c>
      <c r="CL1681" s="26">
        <f t="shared" si="967"/>
        <v>22.614578666016161</v>
      </c>
      <c r="CZ1681" s="18">
        <f t="shared" si="968"/>
        <v>1065052.0833333333</v>
      </c>
      <c r="DC1681" s="18">
        <f t="shared" si="969"/>
        <v>7053.4291735288516</v>
      </c>
      <c r="DD1681" s="17">
        <f t="shared" si="970"/>
        <v>1</v>
      </c>
      <c r="DE1681" s="17">
        <f t="shared" si="971"/>
        <v>1</v>
      </c>
      <c r="DF1681" s="17">
        <f t="shared" si="972"/>
        <v>1</v>
      </c>
      <c r="DG1681" s="17">
        <f t="shared" si="973"/>
        <v>1</v>
      </c>
      <c r="DH1681" s="17">
        <f t="shared" si="974"/>
        <v>1</v>
      </c>
      <c r="DI1681" s="17">
        <f t="shared" si="975"/>
        <v>1</v>
      </c>
      <c r="DJ1681" s="20" t="s">
        <v>1713</v>
      </c>
    </row>
    <row r="1682" spans="1:114" x14ac:dyDescent="0.2">
      <c r="A1682" s="15" t="s">
        <v>105</v>
      </c>
      <c r="B1682" s="10" t="s">
        <v>1778</v>
      </c>
      <c r="C1682" s="11">
        <f t="shared" si="947"/>
        <v>6.4055999999999997</v>
      </c>
      <c r="D1682" s="11">
        <f t="shared" si="942"/>
        <v>80</v>
      </c>
      <c r="E1682" s="11">
        <f t="shared" si="942"/>
        <v>30</v>
      </c>
      <c r="F1682" s="11">
        <f t="shared" si="942"/>
        <v>0</v>
      </c>
      <c r="G1682" s="11">
        <f t="shared" si="941"/>
        <v>4</v>
      </c>
      <c r="H1682" s="11">
        <f t="shared" si="941"/>
        <v>0</v>
      </c>
      <c r="I1682" s="11">
        <f t="shared" si="941"/>
        <v>4</v>
      </c>
      <c r="J1682" s="11">
        <f t="shared" si="941"/>
        <v>0</v>
      </c>
      <c r="K1682" s="11">
        <f t="shared" si="943"/>
        <v>0</v>
      </c>
      <c r="L1682" s="11">
        <f t="shared" si="943"/>
        <v>0</v>
      </c>
      <c r="M1682" s="11">
        <f t="shared" si="943"/>
        <v>0</v>
      </c>
      <c r="N1682" s="11">
        <f t="shared" si="943"/>
        <v>0</v>
      </c>
      <c r="O1682" s="11">
        <f t="shared" si="943"/>
        <v>0</v>
      </c>
      <c r="P1682" s="11">
        <f t="shared" si="943"/>
        <v>0</v>
      </c>
      <c r="Q1682" s="11">
        <f t="shared" si="943"/>
        <v>0</v>
      </c>
      <c r="R1682" s="11">
        <f t="shared" si="940"/>
        <v>0</v>
      </c>
      <c r="S1682" s="11">
        <f t="shared" si="940"/>
        <v>0</v>
      </c>
      <c r="T1682" s="11">
        <f t="shared" si="940"/>
        <v>774.79644737231001</v>
      </c>
      <c r="U1682" s="40">
        <f t="shared" si="948"/>
        <v>0.22</v>
      </c>
      <c r="V1682" s="11">
        <f t="shared" si="976"/>
        <v>36.171407086407811</v>
      </c>
      <c r="W1682" s="11">
        <f t="shared" si="976"/>
        <v>532300.82439002499</v>
      </c>
      <c r="X1682" s="11">
        <f t="shared" si="976"/>
        <v>13307.520609750625</v>
      </c>
      <c r="Y1682" s="11">
        <f t="shared" si="976"/>
        <v>17870.819649247253</v>
      </c>
      <c r="Z1682" s="11">
        <f t="shared" si="976"/>
        <v>1.3429112885350729</v>
      </c>
      <c r="AA1682" s="11">
        <f t="shared" si="976"/>
        <v>26.211070528917933</v>
      </c>
      <c r="AB1682" s="11">
        <f t="shared" si="976"/>
        <v>662.79644737231001</v>
      </c>
      <c r="AC1682" s="11">
        <f t="shared" si="976"/>
        <v>262.79644737231007</v>
      </c>
      <c r="AD1682" s="11">
        <f t="shared" si="976"/>
        <v>107807.62153535605</v>
      </c>
      <c r="AE1682" s="11">
        <f t="shared" si="976"/>
        <v>7187.1747690237371</v>
      </c>
      <c r="AF1682" s="11">
        <f t="shared" si="946"/>
        <v>8700.9084649395045</v>
      </c>
      <c r="AG1682" s="11">
        <f t="shared" si="946"/>
        <v>1.2106159575303306</v>
      </c>
      <c r="AH1682" s="11">
        <f t="shared" si="946"/>
        <v>11.795895649787006</v>
      </c>
      <c r="AI1682" s="11">
        <f t="shared" si="946"/>
        <v>0</v>
      </c>
      <c r="AJ1682" s="11">
        <f t="shared" si="946"/>
        <v>0</v>
      </c>
      <c r="AK1682" s="11">
        <f t="shared" si="937"/>
        <v>0</v>
      </c>
      <c r="AL1682" s="11">
        <f t="shared" si="937"/>
        <v>0</v>
      </c>
      <c r="AM1682" s="11">
        <f t="shared" si="937"/>
        <v>0</v>
      </c>
      <c r="AN1682" s="11">
        <f t="shared" si="937"/>
        <v>0</v>
      </c>
      <c r="AO1682" s="11">
        <f t="shared" si="937"/>
        <v>0</v>
      </c>
      <c r="AP1682" s="11">
        <f t="shared" si="944"/>
        <v>0</v>
      </c>
      <c r="AQ1682" s="11">
        <f t="shared" si="944"/>
        <v>0</v>
      </c>
      <c r="AR1682" s="11">
        <f t="shared" si="944"/>
        <v>0</v>
      </c>
      <c r="AS1682" s="11">
        <f t="shared" si="944"/>
        <v>0</v>
      </c>
      <c r="AT1682" s="11">
        <f t="shared" si="944"/>
        <v>0</v>
      </c>
      <c r="AU1682" s="11">
        <f t="shared" si="944"/>
        <v>0</v>
      </c>
      <c r="AV1682" s="11">
        <f t="shared" si="944"/>
        <v>306241.25490196078</v>
      </c>
      <c r="AW1682" s="11">
        <f t="shared" si="944"/>
        <v>0</v>
      </c>
      <c r="AX1682" s="11">
        <f t="shared" si="944"/>
        <v>0</v>
      </c>
      <c r="AY1682" s="11">
        <f t="shared" si="945"/>
        <v>3890.1946710584652</v>
      </c>
      <c r="AZ1682" s="11">
        <f t="shared" si="945"/>
        <v>1</v>
      </c>
      <c r="BA1682" s="11">
        <f t="shared" si="945"/>
        <v>1</v>
      </c>
      <c r="BB1682" s="11">
        <f t="shared" si="945"/>
        <v>1</v>
      </c>
      <c r="BC1682" s="11">
        <f t="shared" si="945"/>
        <v>1</v>
      </c>
      <c r="BD1682" s="11">
        <f t="shared" si="945"/>
        <v>1</v>
      </c>
      <c r="BE1682" s="11">
        <f t="shared" si="945"/>
        <v>1</v>
      </c>
      <c r="BF1682" s="15" t="str">
        <f t="shared" si="949"/>
        <v>EN 10219-97</v>
      </c>
      <c r="BG1682" s="42">
        <v>6.4055999999999997</v>
      </c>
      <c r="BH1682" s="17">
        <f t="shared" si="950"/>
        <v>80</v>
      </c>
      <c r="BI1682" s="17">
        <f t="shared" si="951"/>
        <v>30</v>
      </c>
      <c r="BK1682" s="17">
        <f t="shared" si="952"/>
        <v>4</v>
      </c>
      <c r="BM1682" s="17">
        <f t="shared" si="953"/>
        <v>4</v>
      </c>
      <c r="BX1682" s="18">
        <f t="shared" si="954"/>
        <v>774.79644737231001</v>
      </c>
      <c r="BY1682" s="42">
        <v>0.22</v>
      </c>
      <c r="BZ1682" s="43">
        <f t="shared" si="955"/>
        <v>36.171407086407811</v>
      </c>
      <c r="CA1682" s="18">
        <f t="shared" si="956"/>
        <v>532300.82439002499</v>
      </c>
      <c r="CB1682" s="18">
        <f t="shared" si="957"/>
        <v>13307.520609750625</v>
      </c>
      <c r="CC1682" s="18">
        <f t="shared" si="958"/>
        <v>17870.819649247253</v>
      </c>
      <c r="CD1682" s="25">
        <f t="shared" si="959"/>
        <v>1.3429112885350729</v>
      </c>
      <c r="CE1682" s="26">
        <f t="shared" si="960"/>
        <v>26.211070528917933</v>
      </c>
      <c r="CF1682" s="18">
        <f t="shared" si="961"/>
        <v>662.79644737231001</v>
      </c>
      <c r="CG1682" s="18">
        <f t="shared" si="962"/>
        <v>262.79644737231007</v>
      </c>
      <c r="CH1682" s="18">
        <f t="shared" si="963"/>
        <v>107807.62153535605</v>
      </c>
      <c r="CI1682" s="18">
        <f t="shared" si="964"/>
        <v>7187.1747690237371</v>
      </c>
      <c r="CJ1682" s="18">
        <f t="shared" si="965"/>
        <v>8700.9084649395045</v>
      </c>
      <c r="CK1682" s="25">
        <f t="shared" si="966"/>
        <v>1.2106159575303306</v>
      </c>
      <c r="CL1682" s="26">
        <f t="shared" si="967"/>
        <v>11.795895649787006</v>
      </c>
      <c r="CZ1682" s="18">
        <f t="shared" si="968"/>
        <v>306241.25490196078</v>
      </c>
      <c r="DC1682" s="18">
        <f t="shared" si="969"/>
        <v>3890.1946710584652</v>
      </c>
      <c r="DD1682" s="17">
        <f t="shared" si="970"/>
        <v>1</v>
      </c>
      <c r="DE1682" s="17">
        <f t="shared" si="971"/>
        <v>1</v>
      </c>
      <c r="DF1682" s="17">
        <f t="shared" si="972"/>
        <v>1</v>
      </c>
      <c r="DG1682" s="17">
        <f t="shared" si="973"/>
        <v>1</v>
      </c>
      <c r="DH1682" s="17">
        <f t="shared" si="974"/>
        <v>1</v>
      </c>
      <c r="DI1682" s="17">
        <f t="shared" si="975"/>
        <v>1</v>
      </c>
      <c r="DJ1682" s="20" t="s">
        <v>1713</v>
      </c>
    </row>
    <row r="1683" spans="1:114" x14ac:dyDescent="0.2">
      <c r="A1683" s="15" t="s">
        <v>105</v>
      </c>
      <c r="B1683" s="10" t="s">
        <v>1779</v>
      </c>
      <c r="C1683" s="11">
        <f t="shared" si="947"/>
        <v>7.0335999999999999</v>
      </c>
      <c r="D1683" s="11">
        <f t="shared" si="942"/>
        <v>80</v>
      </c>
      <c r="E1683" s="11">
        <f t="shared" si="942"/>
        <v>40</v>
      </c>
      <c r="F1683" s="11">
        <f t="shared" si="942"/>
        <v>0</v>
      </c>
      <c r="G1683" s="11">
        <f t="shared" si="941"/>
        <v>4</v>
      </c>
      <c r="H1683" s="11">
        <f t="shared" si="941"/>
        <v>0</v>
      </c>
      <c r="I1683" s="11">
        <f t="shared" si="941"/>
        <v>4</v>
      </c>
      <c r="J1683" s="11">
        <f t="shared" si="941"/>
        <v>0</v>
      </c>
      <c r="K1683" s="11">
        <f t="shared" si="943"/>
        <v>0</v>
      </c>
      <c r="L1683" s="11">
        <f t="shared" si="943"/>
        <v>0</v>
      </c>
      <c r="M1683" s="11">
        <f t="shared" si="943"/>
        <v>0</v>
      </c>
      <c r="N1683" s="11">
        <f t="shared" si="943"/>
        <v>0</v>
      </c>
      <c r="O1683" s="11">
        <f t="shared" si="943"/>
        <v>0</v>
      </c>
      <c r="P1683" s="11">
        <f t="shared" si="943"/>
        <v>0</v>
      </c>
      <c r="Q1683" s="11">
        <f t="shared" si="943"/>
        <v>0</v>
      </c>
      <c r="R1683" s="11">
        <f t="shared" si="940"/>
        <v>0</v>
      </c>
      <c r="S1683" s="11">
        <f t="shared" si="940"/>
        <v>0</v>
      </c>
      <c r="T1683" s="11">
        <f t="shared" si="940"/>
        <v>854.79644737231001</v>
      </c>
      <c r="U1683" s="40">
        <f t="shared" si="948"/>
        <v>0.24</v>
      </c>
      <c r="V1683" s="11">
        <f t="shared" si="976"/>
        <v>35.766700366651165</v>
      </c>
      <c r="W1683" s="11">
        <f t="shared" si="976"/>
        <v>647927.49105669162</v>
      </c>
      <c r="X1683" s="11">
        <f t="shared" si="976"/>
        <v>16198.187276417291</v>
      </c>
      <c r="Y1683" s="11">
        <f t="shared" si="976"/>
        <v>20910.819649247253</v>
      </c>
      <c r="Z1683" s="11">
        <f t="shared" si="976"/>
        <v>1.2909357875921719</v>
      </c>
      <c r="AA1683" s="11">
        <f t="shared" si="976"/>
        <v>27.53162523889079</v>
      </c>
      <c r="AB1683" s="11">
        <f t="shared" si="976"/>
        <v>662.79644737231001</v>
      </c>
      <c r="AC1683" s="11">
        <f t="shared" si="976"/>
        <v>342.79644737231007</v>
      </c>
      <c r="AD1683" s="11">
        <f t="shared" si="976"/>
        <v>214853.28403572552</v>
      </c>
      <c r="AE1683" s="11">
        <f t="shared" si="976"/>
        <v>10742.664201786276</v>
      </c>
      <c r="AF1683" s="11">
        <f t="shared" si="946"/>
        <v>12774.890701801054</v>
      </c>
      <c r="AG1683" s="11">
        <f t="shared" si="946"/>
        <v>1.1891734174914321</v>
      </c>
      <c r="AH1683" s="11">
        <f t="shared" si="946"/>
        <v>15.854028839730272</v>
      </c>
      <c r="AI1683" s="11">
        <f t="shared" si="946"/>
        <v>0</v>
      </c>
      <c r="AJ1683" s="11">
        <f t="shared" si="946"/>
        <v>0</v>
      </c>
      <c r="AK1683" s="11">
        <f t="shared" si="937"/>
        <v>0</v>
      </c>
      <c r="AL1683" s="11">
        <f t="shared" si="937"/>
        <v>0</v>
      </c>
      <c r="AM1683" s="11">
        <f t="shared" si="937"/>
        <v>0</v>
      </c>
      <c r="AN1683" s="11">
        <f t="shared" si="937"/>
        <v>0</v>
      </c>
      <c r="AO1683" s="11">
        <f t="shared" si="937"/>
        <v>0</v>
      </c>
      <c r="AP1683" s="11">
        <f t="shared" si="944"/>
        <v>0</v>
      </c>
      <c r="AQ1683" s="11">
        <f t="shared" si="944"/>
        <v>0</v>
      </c>
      <c r="AR1683" s="11">
        <f t="shared" si="944"/>
        <v>0</v>
      </c>
      <c r="AS1683" s="11">
        <f t="shared" si="944"/>
        <v>0</v>
      </c>
      <c r="AT1683" s="11">
        <f t="shared" si="944"/>
        <v>0</v>
      </c>
      <c r="AU1683" s="11">
        <f t="shared" si="944"/>
        <v>0</v>
      </c>
      <c r="AV1683" s="11">
        <f t="shared" si="944"/>
        <v>534692.57142857148</v>
      </c>
      <c r="AW1683" s="11">
        <f t="shared" si="944"/>
        <v>0</v>
      </c>
      <c r="AX1683" s="11">
        <f t="shared" si="944"/>
        <v>0</v>
      </c>
      <c r="AY1683" s="11">
        <f t="shared" si="945"/>
        <v>5410.1946710584652</v>
      </c>
      <c r="AZ1683" s="11">
        <f t="shared" si="945"/>
        <v>1</v>
      </c>
      <c r="BA1683" s="11">
        <f t="shared" si="945"/>
        <v>1</v>
      </c>
      <c r="BB1683" s="11">
        <f t="shared" si="945"/>
        <v>1</v>
      </c>
      <c r="BC1683" s="11">
        <f t="shared" si="945"/>
        <v>1</v>
      </c>
      <c r="BD1683" s="11">
        <f t="shared" si="945"/>
        <v>1</v>
      </c>
      <c r="BE1683" s="11">
        <f t="shared" si="945"/>
        <v>1</v>
      </c>
      <c r="BF1683" s="15" t="str">
        <f t="shared" si="949"/>
        <v>EN 10219-97</v>
      </c>
      <c r="BG1683" s="42">
        <v>7.0335999999999999</v>
      </c>
      <c r="BH1683" s="17">
        <f t="shared" si="950"/>
        <v>80</v>
      </c>
      <c r="BI1683" s="17">
        <f t="shared" si="951"/>
        <v>40</v>
      </c>
      <c r="BK1683" s="17">
        <f t="shared" si="952"/>
        <v>4</v>
      </c>
      <c r="BM1683" s="17">
        <f t="shared" si="953"/>
        <v>4</v>
      </c>
      <c r="BX1683" s="18">
        <f t="shared" si="954"/>
        <v>854.79644737231001</v>
      </c>
      <c r="BY1683" s="42">
        <v>0.24</v>
      </c>
      <c r="BZ1683" s="43">
        <f t="shared" si="955"/>
        <v>35.766700366651165</v>
      </c>
      <c r="CA1683" s="18">
        <f t="shared" si="956"/>
        <v>647927.49105669162</v>
      </c>
      <c r="CB1683" s="18">
        <f t="shared" si="957"/>
        <v>16198.187276417291</v>
      </c>
      <c r="CC1683" s="18">
        <f t="shared" si="958"/>
        <v>20910.819649247253</v>
      </c>
      <c r="CD1683" s="25">
        <f t="shared" si="959"/>
        <v>1.2909357875921719</v>
      </c>
      <c r="CE1683" s="26">
        <f t="shared" si="960"/>
        <v>27.53162523889079</v>
      </c>
      <c r="CF1683" s="18">
        <f t="shared" si="961"/>
        <v>662.79644737231001</v>
      </c>
      <c r="CG1683" s="18">
        <f t="shared" si="962"/>
        <v>342.79644737231007</v>
      </c>
      <c r="CH1683" s="18">
        <f t="shared" si="963"/>
        <v>214853.28403572552</v>
      </c>
      <c r="CI1683" s="18">
        <f t="shared" si="964"/>
        <v>10742.664201786276</v>
      </c>
      <c r="CJ1683" s="18">
        <f t="shared" si="965"/>
        <v>12774.890701801054</v>
      </c>
      <c r="CK1683" s="25">
        <f t="shared" si="966"/>
        <v>1.1891734174914321</v>
      </c>
      <c r="CL1683" s="26">
        <f t="shared" si="967"/>
        <v>15.854028839730272</v>
      </c>
      <c r="CZ1683" s="18">
        <f t="shared" si="968"/>
        <v>534692.57142857148</v>
      </c>
      <c r="DC1683" s="18">
        <f t="shared" si="969"/>
        <v>5410.1946710584652</v>
      </c>
      <c r="DD1683" s="17">
        <f t="shared" si="970"/>
        <v>1</v>
      </c>
      <c r="DE1683" s="17">
        <f t="shared" si="971"/>
        <v>1</v>
      </c>
      <c r="DF1683" s="17">
        <f t="shared" si="972"/>
        <v>1</v>
      </c>
      <c r="DG1683" s="17">
        <f t="shared" si="973"/>
        <v>1</v>
      </c>
      <c r="DH1683" s="17">
        <f t="shared" si="974"/>
        <v>1</v>
      </c>
      <c r="DI1683" s="17">
        <f t="shared" si="975"/>
        <v>1</v>
      </c>
      <c r="DJ1683" s="20" t="s">
        <v>1713</v>
      </c>
    </row>
    <row r="1684" spans="1:114" x14ac:dyDescent="0.2">
      <c r="A1684" s="15" t="s">
        <v>105</v>
      </c>
      <c r="B1684" s="10" t="s">
        <v>1780</v>
      </c>
      <c r="C1684" s="11">
        <f t="shared" si="947"/>
        <v>8.6349999999999998</v>
      </c>
      <c r="D1684" s="11">
        <f t="shared" si="942"/>
        <v>80</v>
      </c>
      <c r="E1684" s="11">
        <f t="shared" si="942"/>
        <v>40</v>
      </c>
      <c r="F1684" s="11">
        <f t="shared" si="942"/>
        <v>0</v>
      </c>
      <c r="G1684" s="11">
        <f t="shared" si="941"/>
        <v>5</v>
      </c>
      <c r="H1684" s="11">
        <f t="shared" si="941"/>
        <v>0</v>
      </c>
      <c r="I1684" s="11">
        <f t="shared" si="941"/>
        <v>5</v>
      </c>
      <c r="J1684" s="11">
        <f t="shared" si="941"/>
        <v>0</v>
      </c>
      <c r="K1684" s="11">
        <f t="shared" si="943"/>
        <v>0</v>
      </c>
      <c r="L1684" s="11">
        <f t="shared" si="943"/>
        <v>0</v>
      </c>
      <c r="M1684" s="11">
        <f t="shared" si="943"/>
        <v>0</v>
      </c>
      <c r="N1684" s="11">
        <f t="shared" si="943"/>
        <v>0</v>
      </c>
      <c r="O1684" s="11">
        <f t="shared" si="943"/>
        <v>0</v>
      </c>
      <c r="P1684" s="11">
        <f t="shared" si="943"/>
        <v>0</v>
      </c>
      <c r="Q1684" s="11">
        <f t="shared" si="943"/>
        <v>0</v>
      </c>
      <c r="R1684" s="11">
        <f t="shared" si="940"/>
        <v>0</v>
      </c>
      <c r="S1684" s="11">
        <f t="shared" si="940"/>
        <v>0</v>
      </c>
      <c r="T1684" s="11">
        <f t="shared" si="940"/>
        <v>1035.6194490192345</v>
      </c>
      <c r="U1684" s="40">
        <f t="shared" si="948"/>
        <v>0.24</v>
      </c>
      <c r="V1684" s="11">
        <f t="shared" si="976"/>
        <v>29.521701660390001</v>
      </c>
      <c r="W1684" s="11">
        <f t="shared" si="976"/>
        <v>751087.27856582869</v>
      </c>
      <c r="X1684" s="11">
        <f t="shared" si="976"/>
        <v>18777.181964145719</v>
      </c>
      <c r="Y1684" s="11">
        <f t="shared" si="976"/>
        <v>24735.250137243704</v>
      </c>
      <c r="Z1684" s="11">
        <f t="shared" si="976"/>
        <v>1.3173036393040596</v>
      </c>
      <c r="AA1684" s="11">
        <f t="shared" si="976"/>
        <v>26.930542627135186</v>
      </c>
      <c r="AB1684" s="11">
        <f t="shared" si="976"/>
        <v>835.61944901923459</v>
      </c>
      <c r="AC1684" s="11">
        <f t="shared" si="976"/>
        <v>435.61944901923454</v>
      </c>
      <c r="AD1684" s="11">
        <f t="shared" si="976"/>
        <v>245925.05268377453</v>
      </c>
      <c r="AE1684" s="11">
        <f t="shared" si="976"/>
        <v>12296.252634188726</v>
      </c>
      <c r="AF1684" s="11">
        <f t="shared" si="946"/>
        <v>15022.861156859011</v>
      </c>
      <c r="AG1684" s="11">
        <f t="shared" si="946"/>
        <v>1.2217430467465489</v>
      </c>
      <c r="AH1684" s="11">
        <f t="shared" si="946"/>
        <v>15.409952058078513</v>
      </c>
      <c r="AI1684" s="11">
        <f t="shared" si="946"/>
        <v>0</v>
      </c>
      <c r="AJ1684" s="11">
        <f t="shared" si="946"/>
        <v>0</v>
      </c>
      <c r="AK1684" s="11">
        <f t="shared" si="937"/>
        <v>0</v>
      </c>
      <c r="AL1684" s="11">
        <f t="shared" si="937"/>
        <v>0</v>
      </c>
      <c r="AM1684" s="11">
        <f t="shared" si="937"/>
        <v>0</v>
      </c>
      <c r="AN1684" s="11">
        <f t="shared" si="937"/>
        <v>0</v>
      </c>
      <c r="AO1684" s="11">
        <f t="shared" si="937"/>
        <v>0</v>
      </c>
      <c r="AP1684" s="11">
        <f t="shared" si="944"/>
        <v>0</v>
      </c>
      <c r="AQ1684" s="11">
        <f t="shared" si="944"/>
        <v>0</v>
      </c>
      <c r="AR1684" s="11">
        <f t="shared" si="944"/>
        <v>0</v>
      </c>
      <c r="AS1684" s="11">
        <f t="shared" ref="AR1684:BA1712" si="977">IF($A1684="x",CW1684,"")</f>
        <v>0</v>
      </c>
      <c r="AT1684" s="11">
        <f t="shared" si="977"/>
        <v>0</v>
      </c>
      <c r="AU1684" s="11">
        <f t="shared" si="977"/>
        <v>0</v>
      </c>
      <c r="AV1684" s="11">
        <f t="shared" si="977"/>
        <v>626420.45454545459</v>
      </c>
      <c r="AW1684" s="11">
        <f t="shared" si="977"/>
        <v>0</v>
      </c>
      <c r="AX1684" s="11">
        <f t="shared" si="977"/>
        <v>0</v>
      </c>
      <c r="AY1684" s="11">
        <f t="shared" si="945"/>
        <v>5153.4291735288516</v>
      </c>
      <c r="AZ1684" s="11">
        <f t="shared" si="945"/>
        <v>1</v>
      </c>
      <c r="BA1684" s="11">
        <f t="shared" si="945"/>
        <v>1</v>
      </c>
      <c r="BB1684" s="11">
        <f t="shared" si="945"/>
        <v>1</v>
      </c>
      <c r="BC1684" s="11">
        <f t="shared" si="945"/>
        <v>1</v>
      </c>
      <c r="BD1684" s="11">
        <f t="shared" si="945"/>
        <v>1</v>
      </c>
      <c r="BE1684" s="11">
        <f t="shared" si="945"/>
        <v>1</v>
      </c>
      <c r="BF1684" s="15" t="str">
        <f t="shared" si="949"/>
        <v>EN 10219-97</v>
      </c>
      <c r="BG1684" s="42">
        <v>8.6349999999999998</v>
      </c>
      <c r="BH1684" s="17">
        <f t="shared" si="950"/>
        <v>80</v>
      </c>
      <c r="BI1684" s="17">
        <f t="shared" si="951"/>
        <v>40</v>
      </c>
      <c r="BK1684" s="17">
        <f t="shared" si="952"/>
        <v>5</v>
      </c>
      <c r="BM1684" s="17">
        <f t="shared" si="953"/>
        <v>5</v>
      </c>
      <c r="BX1684" s="18">
        <f t="shared" si="954"/>
        <v>1035.6194490192345</v>
      </c>
      <c r="BY1684" s="42">
        <v>0.24</v>
      </c>
      <c r="BZ1684" s="43">
        <f t="shared" si="955"/>
        <v>29.521701660390001</v>
      </c>
      <c r="CA1684" s="18">
        <f t="shared" si="956"/>
        <v>751087.27856582869</v>
      </c>
      <c r="CB1684" s="18">
        <f t="shared" si="957"/>
        <v>18777.181964145719</v>
      </c>
      <c r="CC1684" s="18">
        <f t="shared" si="958"/>
        <v>24735.250137243704</v>
      </c>
      <c r="CD1684" s="25">
        <f t="shared" si="959"/>
        <v>1.3173036393040596</v>
      </c>
      <c r="CE1684" s="26">
        <f t="shared" si="960"/>
        <v>26.930542627135186</v>
      </c>
      <c r="CF1684" s="18">
        <f t="shared" si="961"/>
        <v>835.61944901923459</v>
      </c>
      <c r="CG1684" s="18">
        <f t="shared" si="962"/>
        <v>435.61944901923454</v>
      </c>
      <c r="CH1684" s="18">
        <f t="shared" si="963"/>
        <v>245925.05268377453</v>
      </c>
      <c r="CI1684" s="18">
        <f t="shared" si="964"/>
        <v>12296.252634188726</v>
      </c>
      <c r="CJ1684" s="18">
        <f t="shared" si="965"/>
        <v>15022.861156859011</v>
      </c>
      <c r="CK1684" s="25">
        <f t="shared" si="966"/>
        <v>1.2217430467465489</v>
      </c>
      <c r="CL1684" s="26">
        <f t="shared" si="967"/>
        <v>15.409952058078513</v>
      </c>
      <c r="CZ1684" s="18">
        <f t="shared" si="968"/>
        <v>626420.45454545459</v>
      </c>
      <c r="DC1684" s="18">
        <f t="shared" si="969"/>
        <v>5153.4291735288516</v>
      </c>
      <c r="DD1684" s="17">
        <f t="shared" si="970"/>
        <v>1</v>
      </c>
      <c r="DE1684" s="17">
        <f t="shared" si="971"/>
        <v>1</v>
      </c>
      <c r="DF1684" s="17">
        <f t="shared" si="972"/>
        <v>1</v>
      </c>
      <c r="DG1684" s="17">
        <f t="shared" si="973"/>
        <v>1</v>
      </c>
      <c r="DH1684" s="17">
        <f t="shared" si="974"/>
        <v>1</v>
      </c>
      <c r="DI1684" s="17">
        <f t="shared" si="975"/>
        <v>1</v>
      </c>
      <c r="DJ1684" s="20" t="s">
        <v>1713</v>
      </c>
    </row>
    <row r="1685" spans="1:114" x14ac:dyDescent="0.2">
      <c r="A1685" s="15" t="s">
        <v>105</v>
      </c>
      <c r="B1685" s="10" t="s">
        <v>1781</v>
      </c>
      <c r="C1685" s="11">
        <f t="shared" si="947"/>
        <v>10.1736</v>
      </c>
      <c r="D1685" s="11">
        <f t="shared" si="942"/>
        <v>80</v>
      </c>
      <c r="E1685" s="11">
        <f t="shared" si="942"/>
        <v>40</v>
      </c>
      <c r="F1685" s="11">
        <f t="shared" si="942"/>
        <v>0</v>
      </c>
      <c r="G1685" s="11">
        <f t="shared" si="941"/>
        <v>6</v>
      </c>
      <c r="H1685" s="11">
        <f t="shared" si="941"/>
        <v>0</v>
      </c>
      <c r="I1685" s="11">
        <f t="shared" si="941"/>
        <v>6</v>
      </c>
      <c r="J1685" s="11">
        <f t="shared" si="941"/>
        <v>0</v>
      </c>
      <c r="K1685" s="11">
        <f t="shared" si="943"/>
        <v>0</v>
      </c>
      <c r="L1685" s="11">
        <f t="shared" si="943"/>
        <v>0</v>
      </c>
      <c r="M1685" s="11">
        <f t="shared" si="943"/>
        <v>0</v>
      </c>
      <c r="N1685" s="11">
        <f t="shared" ref="N1685:T1729" si="978">IF($A1685="x",BR1685,"")</f>
        <v>0</v>
      </c>
      <c r="O1685" s="11">
        <f t="shared" si="978"/>
        <v>0</v>
      </c>
      <c r="P1685" s="11">
        <f t="shared" si="978"/>
        <v>0</v>
      </c>
      <c r="Q1685" s="11">
        <f t="shared" si="978"/>
        <v>0</v>
      </c>
      <c r="R1685" s="11">
        <f t="shared" si="940"/>
        <v>0</v>
      </c>
      <c r="S1685" s="11">
        <f t="shared" si="940"/>
        <v>0</v>
      </c>
      <c r="T1685" s="11">
        <f t="shared" si="940"/>
        <v>1203.2920065876976</v>
      </c>
      <c r="U1685" s="40">
        <f t="shared" si="948"/>
        <v>0.24</v>
      </c>
      <c r="V1685" s="11">
        <f t="shared" si="976"/>
        <v>25.408004241915567</v>
      </c>
      <c r="W1685" s="11">
        <f t="shared" si="976"/>
        <v>833209.07346120127</v>
      </c>
      <c r="X1685" s="11">
        <f t="shared" si="976"/>
        <v>20830.226836530033</v>
      </c>
      <c r="Y1685" s="11">
        <f t="shared" si="976"/>
        <v>28028.176184455537</v>
      </c>
      <c r="Z1685" s="11">
        <f t="shared" si="976"/>
        <v>1.3455530947604679</v>
      </c>
      <c r="AA1685" s="11">
        <f t="shared" si="976"/>
        <v>26.314279269399073</v>
      </c>
      <c r="AB1685" s="11">
        <f t="shared" si="976"/>
        <v>1011.2920065876978</v>
      </c>
      <c r="AC1685" s="11">
        <f t="shared" si="976"/>
        <v>531.29200658769776</v>
      </c>
      <c r="AD1685" s="11">
        <f t="shared" si="976"/>
        <v>269558.828718059</v>
      </c>
      <c r="AE1685" s="11">
        <f t="shared" si="976"/>
        <v>13477.941435902951</v>
      </c>
      <c r="AF1685" s="11">
        <f t="shared" si="946"/>
        <v>16922.336052701583</v>
      </c>
      <c r="AG1685" s="11">
        <f t="shared" si="946"/>
        <v>1.2555579153670566</v>
      </c>
      <c r="AH1685" s="11">
        <f t="shared" si="946"/>
        <v>14.967224209444383</v>
      </c>
      <c r="AI1685" s="11">
        <f t="shared" si="946"/>
        <v>0</v>
      </c>
      <c r="AJ1685" s="11">
        <f t="shared" si="946"/>
        <v>0</v>
      </c>
      <c r="AK1685" s="11">
        <f t="shared" si="937"/>
        <v>0</v>
      </c>
      <c r="AL1685" s="11">
        <f t="shared" si="937"/>
        <v>0</v>
      </c>
      <c r="AM1685" s="11">
        <f t="shared" si="937"/>
        <v>0</v>
      </c>
      <c r="AN1685" s="11">
        <f t="shared" si="937"/>
        <v>0</v>
      </c>
      <c r="AO1685" s="11">
        <f t="shared" si="937"/>
        <v>0</v>
      </c>
      <c r="AP1685" s="11">
        <f t="shared" si="937"/>
        <v>0</v>
      </c>
      <c r="AQ1685" s="11">
        <f t="shared" si="937"/>
        <v>0</v>
      </c>
      <c r="AR1685" s="11">
        <f t="shared" si="977"/>
        <v>0</v>
      </c>
      <c r="AS1685" s="11">
        <f t="shared" si="977"/>
        <v>0</v>
      </c>
      <c r="AT1685" s="11">
        <f t="shared" si="977"/>
        <v>0</v>
      </c>
      <c r="AU1685" s="11">
        <f t="shared" si="977"/>
        <v>0</v>
      </c>
      <c r="AV1685" s="11">
        <f t="shared" si="977"/>
        <v>703361.77777777775</v>
      </c>
      <c r="AW1685" s="11">
        <f t="shared" si="977"/>
        <v>0</v>
      </c>
      <c r="AX1685" s="11">
        <f t="shared" si="977"/>
        <v>0</v>
      </c>
      <c r="AY1685" s="11">
        <f t="shared" si="945"/>
        <v>4892.9380098815463</v>
      </c>
      <c r="AZ1685" s="11">
        <f t="shared" si="945"/>
        <v>1</v>
      </c>
      <c r="BA1685" s="11">
        <f t="shared" si="945"/>
        <v>1</v>
      </c>
      <c r="BB1685" s="11">
        <f t="shared" si="945"/>
        <v>1</v>
      </c>
      <c r="BC1685" s="11">
        <f t="shared" si="945"/>
        <v>1</v>
      </c>
      <c r="BD1685" s="11">
        <f t="shared" si="945"/>
        <v>1</v>
      </c>
      <c r="BE1685" s="11">
        <f t="shared" si="945"/>
        <v>1</v>
      </c>
      <c r="BF1685" s="15" t="str">
        <f t="shared" si="949"/>
        <v>EN 10219-97</v>
      </c>
      <c r="BG1685" s="42">
        <v>10.1736</v>
      </c>
      <c r="BH1685" s="17">
        <f t="shared" si="950"/>
        <v>80</v>
      </c>
      <c r="BI1685" s="17">
        <f t="shared" si="951"/>
        <v>40</v>
      </c>
      <c r="BK1685" s="17">
        <f t="shared" si="952"/>
        <v>6</v>
      </c>
      <c r="BM1685" s="17">
        <f t="shared" si="953"/>
        <v>6</v>
      </c>
      <c r="BX1685" s="18">
        <f t="shared" si="954"/>
        <v>1203.2920065876976</v>
      </c>
      <c r="BY1685" s="42">
        <v>0.24</v>
      </c>
      <c r="BZ1685" s="43">
        <f t="shared" si="955"/>
        <v>25.408004241915567</v>
      </c>
      <c r="CA1685" s="18">
        <f t="shared" si="956"/>
        <v>833209.07346120127</v>
      </c>
      <c r="CB1685" s="18">
        <f t="shared" si="957"/>
        <v>20830.226836530033</v>
      </c>
      <c r="CC1685" s="18">
        <f t="shared" si="958"/>
        <v>28028.176184455537</v>
      </c>
      <c r="CD1685" s="25">
        <f t="shared" si="959"/>
        <v>1.3455530947604679</v>
      </c>
      <c r="CE1685" s="26">
        <f t="shared" si="960"/>
        <v>26.314279269399073</v>
      </c>
      <c r="CF1685" s="18">
        <f t="shared" si="961"/>
        <v>1011.2920065876978</v>
      </c>
      <c r="CG1685" s="18">
        <f t="shared" si="962"/>
        <v>531.29200658769776</v>
      </c>
      <c r="CH1685" s="18">
        <f t="shared" si="963"/>
        <v>269558.828718059</v>
      </c>
      <c r="CI1685" s="18">
        <f t="shared" si="964"/>
        <v>13477.941435902951</v>
      </c>
      <c r="CJ1685" s="18">
        <f t="shared" si="965"/>
        <v>16922.336052701583</v>
      </c>
      <c r="CK1685" s="25">
        <f t="shared" si="966"/>
        <v>1.2555579153670566</v>
      </c>
      <c r="CL1685" s="26">
        <f t="shared" si="967"/>
        <v>14.967224209444383</v>
      </c>
      <c r="CZ1685" s="18">
        <f t="shared" si="968"/>
        <v>703361.77777777775</v>
      </c>
      <c r="DC1685" s="18">
        <f t="shared" si="969"/>
        <v>4892.9380098815463</v>
      </c>
      <c r="DD1685" s="17">
        <f t="shared" si="970"/>
        <v>1</v>
      </c>
      <c r="DE1685" s="17">
        <f t="shared" si="971"/>
        <v>1</v>
      </c>
      <c r="DF1685" s="17">
        <f t="shared" si="972"/>
        <v>1</v>
      </c>
      <c r="DG1685" s="17">
        <f t="shared" si="973"/>
        <v>1</v>
      </c>
      <c r="DH1685" s="17">
        <f t="shared" si="974"/>
        <v>1</v>
      </c>
      <c r="DI1685" s="17">
        <f t="shared" si="975"/>
        <v>1</v>
      </c>
      <c r="DJ1685" s="20" t="s">
        <v>1713</v>
      </c>
    </row>
    <row r="1686" spans="1:114" x14ac:dyDescent="0.2">
      <c r="A1686" s="15" t="s">
        <v>105</v>
      </c>
      <c r="B1686" s="10" t="s">
        <v>1782</v>
      </c>
      <c r="C1686" s="11">
        <f t="shared" si="947"/>
        <v>7.6616</v>
      </c>
      <c r="D1686" s="11">
        <f t="shared" si="942"/>
        <v>80</v>
      </c>
      <c r="E1686" s="11">
        <f t="shared" si="942"/>
        <v>50</v>
      </c>
      <c r="F1686" s="11">
        <f t="shared" si="942"/>
        <v>0</v>
      </c>
      <c r="G1686" s="11">
        <f t="shared" si="941"/>
        <v>4</v>
      </c>
      <c r="H1686" s="11">
        <f t="shared" si="941"/>
        <v>0</v>
      </c>
      <c r="I1686" s="11">
        <f t="shared" si="941"/>
        <v>4</v>
      </c>
      <c r="J1686" s="11">
        <f t="shared" si="941"/>
        <v>0</v>
      </c>
      <c r="K1686" s="11">
        <f t="shared" si="941"/>
        <v>0</v>
      </c>
      <c r="L1686" s="11">
        <f t="shared" si="941"/>
        <v>0</v>
      </c>
      <c r="M1686" s="11">
        <f t="shared" si="941"/>
        <v>0</v>
      </c>
      <c r="N1686" s="11">
        <f t="shared" si="978"/>
        <v>0</v>
      </c>
      <c r="O1686" s="11">
        <f t="shared" si="978"/>
        <v>0</v>
      </c>
      <c r="P1686" s="11">
        <f t="shared" si="978"/>
        <v>0</v>
      </c>
      <c r="Q1686" s="11">
        <f t="shared" si="978"/>
        <v>0</v>
      </c>
      <c r="R1686" s="11">
        <f t="shared" si="940"/>
        <v>0</v>
      </c>
      <c r="S1686" s="11">
        <f t="shared" si="940"/>
        <v>0</v>
      </c>
      <c r="T1686" s="11">
        <f t="shared" si="940"/>
        <v>934.79644737231001</v>
      </c>
      <c r="U1686" s="40">
        <f t="shared" si="948"/>
        <v>0.26</v>
      </c>
      <c r="V1686" s="11">
        <f t="shared" si="976"/>
        <v>35.431263352981958</v>
      </c>
      <c r="W1686" s="11">
        <f t="shared" si="976"/>
        <v>763554.15772335837</v>
      </c>
      <c r="X1686" s="11">
        <f t="shared" si="976"/>
        <v>19088.853943083959</v>
      </c>
      <c r="Y1686" s="11">
        <f t="shared" si="976"/>
        <v>23950.819649247253</v>
      </c>
      <c r="Z1686" s="11">
        <f t="shared" si="976"/>
        <v>1.2547018129354393</v>
      </c>
      <c r="AA1686" s="11">
        <f t="shared" si="976"/>
        <v>28.579945517624562</v>
      </c>
      <c r="AB1686" s="11">
        <f t="shared" si="976"/>
        <v>662.79644737231001</v>
      </c>
      <c r="AC1686" s="11">
        <f t="shared" si="976"/>
        <v>422.79644737231007</v>
      </c>
      <c r="AD1686" s="11">
        <f t="shared" si="976"/>
        <v>364638.76890471054</v>
      </c>
      <c r="AE1686" s="11">
        <f t="shared" si="976"/>
        <v>14585.550756188422</v>
      </c>
      <c r="AF1686" s="11">
        <f t="shared" si="946"/>
        <v>17248.872938662604</v>
      </c>
      <c r="AG1686" s="11">
        <f t="shared" si="946"/>
        <v>1.1826000421234815</v>
      </c>
      <c r="AH1686" s="11">
        <f t="shared" si="946"/>
        <v>19.750263499770359</v>
      </c>
      <c r="AI1686" s="11">
        <f t="shared" si="946"/>
        <v>0</v>
      </c>
      <c r="AJ1686" s="11">
        <f t="shared" si="946"/>
        <v>0</v>
      </c>
      <c r="AK1686" s="11">
        <f t="shared" si="937"/>
        <v>0</v>
      </c>
      <c r="AL1686" s="11">
        <f t="shared" si="937"/>
        <v>0</v>
      </c>
      <c r="AM1686" s="11">
        <f t="shared" si="937"/>
        <v>0</v>
      </c>
      <c r="AN1686" s="11">
        <f t="shared" si="937"/>
        <v>0</v>
      </c>
      <c r="AO1686" s="11">
        <f t="shared" si="937"/>
        <v>0</v>
      </c>
      <c r="AP1686" s="11">
        <f t="shared" si="937"/>
        <v>0</v>
      </c>
      <c r="AQ1686" s="11">
        <f t="shared" si="937"/>
        <v>0</v>
      </c>
      <c r="AR1686" s="11">
        <f t="shared" si="977"/>
        <v>0</v>
      </c>
      <c r="AS1686" s="11">
        <f t="shared" si="977"/>
        <v>0</v>
      </c>
      <c r="AT1686" s="11">
        <f t="shared" si="977"/>
        <v>0</v>
      </c>
      <c r="AU1686" s="11">
        <f t="shared" si="977"/>
        <v>0</v>
      </c>
      <c r="AV1686" s="11">
        <f t="shared" si="977"/>
        <v>801443.67213114758</v>
      </c>
      <c r="AW1686" s="11">
        <f t="shared" si="977"/>
        <v>0</v>
      </c>
      <c r="AX1686" s="11">
        <f t="shared" si="977"/>
        <v>0</v>
      </c>
      <c r="AY1686" s="11">
        <f t="shared" si="945"/>
        <v>6930.1946710584652</v>
      </c>
      <c r="AZ1686" s="11">
        <f t="shared" si="945"/>
        <v>1</v>
      </c>
      <c r="BA1686" s="11">
        <f t="shared" si="945"/>
        <v>1</v>
      </c>
      <c r="BB1686" s="11">
        <f t="shared" si="945"/>
        <v>1</v>
      </c>
      <c r="BC1686" s="11">
        <f t="shared" si="945"/>
        <v>1</v>
      </c>
      <c r="BD1686" s="11">
        <f t="shared" si="945"/>
        <v>1</v>
      </c>
      <c r="BE1686" s="11">
        <f t="shared" si="945"/>
        <v>1</v>
      </c>
      <c r="BF1686" s="15" t="str">
        <f t="shared" si="949"/>
        <v>EN 10219-97</v>
      </c>
      <c r="BG1686" s="42">
        <v>7.6616</v>
      </c>
      <c r="BH1686" s="17">
        <f t="shared" si="950"/>
        <v>80</v>
      </c>
      <c r="BI1686" s="17">
        <f t="shared" si="951"/>
        <v>50</v>
      </c>
      <c r="BK1686" s="17">
        <f t="shared" si="952"/>
        <v>4</v>
      </c>
      <c r="BM1686" s="17">
        <f t="shared" si="953"/>
        <v>4</v>
      </c>
      <c r="BX1686" s="18">
        <f t="shared" si="954"/>
        <v>934.79644737231001</v>
      </c>
      <c r="BY1686" s="42">
        <v>0.26</v>
      </c>
      <c r="BZ1686" s="43">
        <f t="shared" si="955"/>
        <v>35.431263352981958</v>
      </c>
      <c r="CA1686" s="18">
        <f t="shared" si="956"/>
        <v>763554.15772335837</v>
      </c>
      <c r="CB1686" s="18">
        <f t="shared" si="957"/>
        <v>19088.853943083959</v>
      </c>
      <c r="CC1686" s="18">
        <f t="shared" si="958"/>
        <v>23950.819649247253</v>
      </c>
      <c r="CD1686" s="25">
        <f t="shared" si="959"/>
        <v>1.2547018129354393</v>
      </c>
      <c r="CE1686" s="26">
        <f t="shared" si="960"/>
        <v>28.579945517624562</v>
      </c>
      <c r="CF1686" s="18">
        <f t="shared" si="961"/>
        <v>662.79644737231001</v>
      </c>
      <c r="CG1686" s="18">
        <f t="shared" si="962"/>
        <v>422.79644737231007</v>
      </c>
      <c r="CH1686" s="18">
        <f t="shared" si="963"/>
        <v>364638.76890471054</v>
      </c>
      <c r="CI1686" s="18">
        <f t="shared" si="964"/>
        <v>14585.550756188422</v>
      </c>
      <c r="CJ1686" s="18">
        <f t="shared" si="965"/>
        <v>17248.872938662604</v>
      </c>
      <c r="CK1686" s="25">
        <f t="shared" si="966"/>
        <v>1.1826000421234815</v>
      </c>
      <c r="CL1686" s="26">
        <f t="shared" si="967"/>
        <v>19.750263499770359</v>
      </c>
      <c r="CZ1686" s="18">
        <f t="shared" si="968"/>
        <v>801443.67213114758</v>
      </c>
      <c r="DC1686" s="18">
        <f t="shared" si="969"/>
        <v>6930.1946710584652</v>
      </c>
      <c r="DD1686" s="17">
        <f t="shared" si="970"/>
        <v>1</v>
      </c>
      <c r="DE1686" s="17">
        <f t="shared" si="971"/>
        <v>1</v>
      </c>
      <c r="DF1686" s="17">
        <f t="shared" si="972"/>
        <v>1</v>
      </c>
      <c r="DG1686" s="17">
        <f t="shared" si="973"/>
        <v>1</v>
      </c>
      <c r="DH1686" s="17">
        <f t="shared" si="974"/>
        <v>1</v>
      </c>
      <c r="DI1686" s="17">
        <f t="shared" si="975"/>
        <v>1</v>
      </c>
      <c r="DJ1686" s="20" t="s">
        <v>1713</v>
      </c>
    </row>
    <row r="1687" spans="1:114" x14ac:dyDescent="0.2">
      <c r="A1687" s="15" t="s">
        <v>105</v>
      </c>
      <c r="B1687" s="10" t="s">
        <v>1783</v>
      </c>
      <c r="C1687" s="11">
        <f t="shared" si="947"/>
        <v>9.42</v>
      </c>
      <c r="D1687" s="11">
        <f t="shared" si="942"/>
        <v>80</v>
      </c>
      <c r="E1687" s="11">
        <f t="shared" si="942"/>
        <v>50</v>
      </c>
      <c r="F1687" s="11">
        <f t="shared" si="942"/>
        <v>0</v>
      </c>
      <c r="G1687" s="11">
        <f t="shared" si="941"/>
        <v>5</v>
      </c>
      <c r="H1687" s="11">
        <f t="shared" si="941"/>
        <v>0</v>
      </c>
      <c r="I1687" s="11">
        <f t="shared" si="941"/>
        <v>5</v>
      </c>
      <c r="J1687" s="11">
        <f t="shared" si="941"/>
        <v>0</v>
      </c>
      <c r="K1687" s="11">
        <f t="shared" si="941"/>
        <v>0</v>
      </c>
      <c r="L1687" s="11">
        <f t="shared" si="941"/>
        <v>0</v>
      </c>
      <c r="M1687" s="11">
        <f t="shared" si="941"/>
        <v>0</v>
      </c>
      <c r="N1687" s="11">
        <f t="shared" si="978"/>
        <v>0</v>
      </c>
      <c r="O1687" s="11">
        <f t="shared" si="978"/>
        <v>0</v>
      </c>
      <c r="P1687" s="11">
        <f t="shared" si="978"/>
        <v>0</v>
      </c>
      <c r="Q1687" s="11">
        <f t="shared" si="978"/>
        <v>0</v>
      </c>
      <c r="R1687" s="11">
        <f t="shared" si="940"/>
        <v>0</v>
      </c>
      <c r="S1687" s="11">
        <f t="shared" si="940"/>
        <v>0</v>
      </c>
      <c r="T1687" s="11">
        <f t="shared" si="940"/>
        <v>1135.6194490192345</v>
      </c>
      <c r="U1687" s="40">
        <f t="shared" si="948"/>
        <v>0.26</v>
      </c>
      <c r="V1687" s="11">
        <f t="shared" si="976"/>
        <v>29.165596923234162</v>
      </c>
      <c r="W1687" s="11">
        <f t="shared" si="976"/>
        <v>891920.61189916218</v>
      </c>
      <c r="X1687" s="11">
        <f t="shared" si="976"/>
        <v>22298.015297479054</v>
      </c>
      <c r="Y1687" s="11">
        <f t="shared" si="976"/>
        <v>28485.250137243704</v>
      </c>
      <c r="Z1687" s="11">
        <f t="shared" si="976"/>
        <v>1.2774791727972381</v>
      </c>
      <c r="AA1687" s="11">
        <f t="shared" si="976"/>
        <v>28.025068920197718</v>
      </c>
      <c r="AB1687" s="11">
        <f t="shared" si="976"/>
        <v>835.61944901923459</v>
      </c>
      <c r="AC1687" s="11">
        <f t="shared" si="976"/>
        <v>535.61944901923459</v>
      </c>
      <c r="AD1687" s="11">
        <f t="shared" si="976"/>
        <v>422877.48381117883</v>
      </c>
      <c r="AE1687" s="11">
        <f t="shared" si="976"/>
        <v>16915.099352447152</v>
      </c>
      <c r="AF1687" s="11">
        <f t="shared" si="946"/>
        <v>20450.958401955184</v>
      </c>
      <c r="AG1687" s="11">
        <f t="shared" si="946"/>
        <v>1.2090356654627918</v>
      </c>
      <c r="AH1687" s="11">
        <f t="shared" si="946"/>
        <v>19.297047680715934</v>
      </c>
      <c r="AI1687" s="11">
        <f t="shared" si="946"/>
        <v>0</v>
      </c>
      <c r="AJ1687" s="11">
        <f t="shared" si="946"/>
        <v>0</v>
      </c>
      <c r="AK1687" s="11">
        <f t="shared" si="937"/>
        <v>0</v>
      </c>
      <c r="AL1687" s="11">
        <f t="shared" si="937"/>
        <v>0</v>
      </c>
      <c r="AM1687" s="11">
        <f t="shared" si="937"/>
        <v>0</v>
      </c>
      <c r="AN1687" s="11">
        <f t="shared" si="937"/>
        <v>0</v>
      </c>
      <c r="AO1687" s="11">
        <f t="shared" si="937"/>
        <v>0</v>
      </c>
      <c r="AP1687" s="11">
        <f t="shared" si="937"/>
        <v>0</v>
      </c>
      <c r="AQ1687" s="11">
        <f t="shared" si="937"/>
        <v>0</v>
      </c>
      <c r="AR1687" s="11">
        <f t="shared" si="977"/>
        <v>0</v>
      </c>
      <c r="AS1687" s="11">
        <f t="shared" si="977"/>
        <v>0</v>
      </c>
      <c r="AT1687" s="11">
        <f t="shared" si="977"/>
        <v>0</v>
      </c>
      <c r="AU1687" s="11">
        <f t="shared" si="977"/>
        <v>0</v>
      </c>
      <c r="AV1687" s="11">
        <f t="shared" si="977"/>
        <v>949218.75</v>
      </c>
      <c r="AW1687" s="11">
        <f t="shared" si="977"/>
        <v>0</v>
      </c>
      <c r="AX1687" s="11">
        <f t="shared" si="977"/>
        <v>0</v>
      </c>
      <c r="AY1687" s="11">
        <f t="shared" si="945"/>
        <v>6653.4291735288516</v>
      </c>
      <c r="AZ1687" s="11">
        <f t="shared" si="945"/>
        <v>1</v>
      </c>
      <c r="BA1687" s="11">
        <f t="shared" si="945"/>
        <v>1</v>
      </c>
      <c r="BB1687" s="11">
        <f t="shared" si="945"/>
        <v>1</v>
      </c>
      <c r="BC1687" s="11">
        <f t="shared" si="945"/>
        <v>1</v>
      </c>
      <c r="BD1687" s="11">
        <f t="shared" si="945"/>
        <v>1</v>
      </c>
      <c r="BE1687" s="11">
        <f t="shared" si="945"/>
        <v>1</v>
      </c>
      <c r="BF1687" s="15" t="str">
        <f t="shared" si="949"/>
        <v>EN 10219-97</v>
      </c>
      <c r="BG1687" s="42">
        <v>9.42</v>
      </c>
      <c r="BH1687" s="17">
        <f t="shared" si="950"/>
        <v>80</v>
      </c>
      <c r="BI1687" s="17">
        <f t="shared" si="951"/>
        <v>50</v>
      </c>
      <c r="BK1687" s="17">
        <f t="shared" si="952"/>
        <v>5</v>
      </c>
      <c r="BM1687" s="17">
        <f t="shared" si="953"/>
        <v>5</v>
      </c>
      <c r="BX1687" s="18">
        <f t="shared" si="954"/>
        <v>1135.6194490192345</v>
      </c>
      <c r="BY1687" s="42">
        <v>0.26</v>
      </c>
      <c r="BZ1687" s="43">
        <f t="shared" si="955"/>
        <v>29.165596923234162</v>
      </c>
      <c r="CA1687" s="18">
        <f t="shared" si="956"/>
        <v>891920.61189916218</v>
      </c>
      <c r="CB1687" s="18">
        <f t="shared" si="957"/>
        <v>22298.015297479054</v>
      </c>
      <c r="CC1687" s="18">
        <f t="shared" si="958"/>
        <v>28485.250137243704</v>
      </c>
      <c r="CD1687" s="25">
        <f t="shared" si="959"/>
        <v>1.2774791727972381</v>
      </c>
      <c r="CE1687" s="26">
        <f t="shared" si="960"/>
        <v>28.025068920197718</v>
      </c>
      <c r="CF1687" s="18">
        <f t="shared" si="961"/>
        <v>835.61944901923459</v>
      </c>
      <c r="CG1687" s="18">
        <f t="shared" si="962"/>
        <v>535.61944901923459</v>
      </c>
      <c r="CH1687" s="18">
        <f t="shared" si="963"/>
        <v>422877.48381117883</v>
      </c>
      <c r="CI1687" s="18">
        <f t="shared" si="964"/>
        <v>16915.099352447152</v>
      </c>
      <c r="CJ1687" s="18">
        <f t="shared" si="965"/>
        <v>20450.958401955184</v>
      </c>
      <c r="CK1687" s="25">
        <f t="shared" si="966"/>
        <v>1.2090356654627918</v>
      </c>
      <c r="CL1687" s="26">
        <f t="shared" si="967"/>
        <v>19.297047680715934</v>
      </c>
      <c r="CZ1687" s="18">
        <f t="shared" si="968"/>
        <v>949218.75</v>
      </c>
      <c r="DC1687" s="18">
        <f t="shared" si="969"/>
        <v>6653.4291735288516</v>
      </c>
      <c r="DD1687" s="17">
        <f t="shared" si="970"/>
        <v>1</v>
      </c>
      <c r="DE1687" s="17">
        <f t="shared" si="971"/>
        <v>1</v>
      </c>
      <c r="DF1687" s="17">
        <f t="shared" si="972"/>
        <v>1</v>
      </c>
      <c r="DG1687" s="17">
        <f t="shared" si="973"/>
        <v>1</v>
      </c>
      <c r="DH1687" s="17">
        <f t="shared" si="974"/>
        <v>1</v>
      </c>
      <c r="DI1687" s="17">
        <f t="shared" si="975"/>
        <v>1</v>
      </c>
      <c r="DJ1687" s="20" t="s">
        <v>1713</v>
      </c>
    </row>
    <row r="1688" spans="1:114" x14ac:dyDescent="0.2">
      <c r="A1688" s="15" t="s">
        <v>105</v>
      </c>
      <c r="B1688" s="10" t="s">
        <v>1784</v>
      </c>
      <c r="C1688" s="11">
        <f t="shared" si="947"/>
        <v>11.115600000000001</v>
      </c>
      <c r="D1688" s="11">
        <f t="shared" si="942"/>
        <v>80</v>
      </c>
      <c r="E1688" s="11">
        <f t="shared" si="942"/>
        <v>50</v>
      </c>
      <c r="F1688" s="11">
        <f t="shared" si="942"/>
        <v>0</v>
      </c>
      <c r="G1688" s="11">
        <f t="shared" si="941"/>
        <v>6</v>
      </c>
      <c r="H1688" s="11">
        <f t="shared" si="941"/>
        <v>0</v>
      </c>
      <c r="I1688" s="11">
        <f t="shared" si="941"/>
        <v>6</v>
      </c>
      <c r="J1688" s="11">
        <f t="shared" si="941"/>
        <v>0</v>
      </c>
      <c r="K1688" s="11">
        <f t="shared" si="941"/>
        <v>0</v>
      </c>
      <c r="L1688" s="11">
        <f t="shared" si="941"/>
        <v>0</v>
      </c>
      <c r="M1688" s="11">
        <f t="shared" si="941"/>
        <v>0</v>
      </c>
      <c r="N1688" s="11">
        <f t="shared" si="978"/>
        <v>0</v>
      </c>
      <c r="O1688" s="11">
        <f t="shared" si="978"/>
        <v>0</v>
      </c>
      <c r="P1688" s="11">
        <f t="shared" si="978"/>
        <v>0</v>
      </c>
      <c r="Q1688" s="11">
        <f t="shared" si="978"/>
        <v>0</v>
      </c>
      <c r="R1688" s="11">
        <f t="shared" si="940"/>
        <v>0</v>
      </c>
      <c r="S1688" s="11">
        <f t="shared" si="940"/>
        <v>0</v>
      </c>
      <c r="T1688" s="11">
        <f t="shared" si="940"/>
        <v>1323.2920065876976</v>
      </c>
      <c r="U1688" s="40">
        <f t="shared" si="948"/>
        <v>0.26</v>
      </c>
      <c r="V1688" s="11">
        <f t="shared" si="976"/>
        <v>25.029259561302467</v>
      </c>
      <c r="W1688" s="11">
        <f t="shared" si="976"/>
        <v>997849.07346120139</v>
      </c>
      <c r="X1688" s="11">
        <f t="shared" si="976"/>
        <v>24946.226836530033</v>
      </c>
      <c r="Y1688" s="11">
        <f t="shared" si="976"/>
        <v>32468.176184455537</v>
      </c>
      <c r="Z1688" s="11">
        <f t="shared" si="976"/>
        <v>1.3015265353440437</v>
      </c>
      <c r="AA1688" s="11">
        <f t="shared" si="976"/>
        <v>27.460256188362116</v>
      </c>
      <c r="AB1688" s="11">
        <f t="shared" si="976"/>
        <v>1011.2920065876978</v>
      </c>
      <c r="AC1688" s="11">
        <f t="shared" si="976"/>
        <v>651.29200658769776</v>
      </c>
      <c r="AD1688" s="11">
        <f t="shared" si="976"/>
        <v>469864.48940976727</v>
      </c>
      <c r="AE1688" s="11">
        <f t="shared" si="976"/>
        <v>18794.57957639069</v>
      </c>
      <c r="AF1688" s="11">
        <f t="shared" si="946"/>
        <v>23238.796085640068</v>
      </c>
      <c r="AG1688" s="11">
        <f t="shared" si="946"/>
        <v>1.2364626721861924</v>
      </c>
      <c r="AH1688" s="11">
        <f t="shared" si="946"/>
        <v>18.843365295651651</v>
      </c>
      <c r="AI1688" s="11">
        <f t="shared" si="946"/>
        <v>0</v>
      </c>
      <c r="AJ1688" s="11">
        <f t="shared" si="946"/>
        <v>0</v>
      </c>
      <c r="AK1688" s="11">
        <f t="shared" si="937"/>
        <v>0</v>
      </c>
      <c r="AL1688" s="11">
        <f t="shared" si="937"/>
        <v>0</v>
      </c>
      <c r="AM1688" s="11">
        <f t="shared" si="937"/>
        <v>0</v>
      </c>
      <c r="AN1688" s="11">
        <f t="shared" si="937"/>
        <v>0</v>
      </c>
      <c r="AO1688" s="11">
        <f t="shared" si="937"/>
        <v>0</v>
      </c>
      <c r="AP1688" s="11">
        <f t="shared" si="937"/>
        <v>0</v>
      </c>
      <c r="AQ1688" s="11">
        <f t="shared" si="937"/>
        <v>0</v>
      </c>
      <c r="AR1688" s="11">
        <f t="shared" si="977"/>
        <v>0</v>
      </c>
      <c r="AS1688" s="11">
        <f t="shared" si="977"/>
        <v>0</v>
      </c>
      <c r="AT1688" s="11">
        <f t="shared" si="977"/>
        <v>0</v>
      </c>
      <c r="AU1688" s="11">
        <f t="shared" si="977"/>
        <v>0</v>
      </c>
      <c r="AV1688" s="11">
        <f t="shared" si="977"/>
        <v>1078122.3050847459</v>
      </c>
      <c r="AW1688" s="11">
        <f t="shared" si="977"/>
        <v>0</v>
      </c>
      <c r="AX1688" s="11">
        <f t="shared" si="977"/>
        <v>0</v>
      </c>
      <c r="AY1688" s="11">
        <f t="shared" si="945"/>
        <v>6372.9380098815463</v>
      </c>
      <c r="AZ1688" s="11">
        <f t="shared" si="945"/>
        <v>1</v>
      </c>
      <c r="BA1688" s="11">
        <f t="shared" si="945"/>
        <v>1</v>
      </c>
      <c r="BB1688" s="11">
        <f t="shared" si="945"/>
        <v>1</v>
      </c>
      <c r="BC1688" s="11">
        <f t="shared" si="945"/>
        <v>1</v>
      </c>
      <c r="BD1688" s="11">
        <f t="shared" si="945"/>
        <v>1</v>
      </c>
      <c r="BE1688" s="11">
        <f t="shared" si="945"/>
        <v>1</v>
      </c>
      <c r="BF1688" s="15" t="str">
        <f t="shared" si="949"/>
        <v>EN 10219-97</v>
      </c>
      <c r="BG1688" s="42">
        <v>11.115600000000001</v>
      </c>
      <c r="BH1688" s="17">
        <f t="shared" si="950"/>
        <v>80</v>
      </c>
      <c r="BI1688" s="17">
        <f t="shared" si="951"/>
        <v>50</v>
      </c>
      <c r="BK1688" s="17">
        <f t="shared" si="952"/>
        <v>6</v>
      </c>
      <c r="BM1688" s="17">
        <f t="shared" si="953"/>
        <v>6</v>
      </c>
      <c r="BX1688" s="18">
        <f t="shared" si="954"/>
        <v>1323.2920065876976</v>
      </c>
      <c r="BY1688" s="42">
        <v>0.26</v>
      </c>
      <c r="BZ1688" s="43">
        <f t="shared" si="955"/>
        <v>25.029259561302467</v>
      </c>
      <c r="CA1688" s="18">
        <f t="shared" si="956"/>
        <v>997849.07346120139</v>
      </c>
      <c r="CB1688" s="18">
        <f t="shared" si="957"/>
        <v>24946.226836530033</v>
      </c>
      <c r="CC1688" s="18">
        <f t="shared" si="958"/>
        <v>32468.176184455537</v>
      </c>
      <c r="CD1688" s="25">
        <f t="shared" si="959"/>
        <v>1.3015265353440437</v>
      </c>
      <c r="CE1688" s="26">
        <f t="shared" si="960"/>
        <v>27.460256188362116</v>
      </c>
      <c r="CF1688" s="18">
        <f t="shared" si="961"/>
        <v>1011.2920065876978</v>
      </c>
      <c r="CG1688" s="18">
        <f t="shared" si="962"/>
        <v>651.29200658769776</v>
      </c>
      <c r="CH1688" s="18">
        <f t="shared" si="963"/>
        <v>469864.48940976727</v>
      </c>
      <c r="CI1688" s="18">
        <f t="shared" si="964"/>
        <v>18794.57957639069</v>
      </c>
      <c r="CJ1688" s="18">
        <f t="shared" si="965"/>
        <v>23238.796085640068</v>
      </c>
      <c r="CK1688" s="25">
        <f t="shared" si="966"/>
        <v>1.2364626721861924</v>
      </c>
      <c r="CL1688" s="26">
        <f t="shared" si="967"/>
        <v>18.843365295651651</v>
      </c>
      <c r="CZ1688" s="18">
        <f t="shared" si="968"/>
        <v>1078122.3050847459</v>
      </c>
      <c r="DC1688" s="18">
        <f t="shared" si="969"/>
        <v>6372.9380098815463</v>
      </c>
      <c r="DD1688" s="17">
        <f t="shared" si="970"/>
        <v>1</v>
      </c>
      <c r="DE1688" s="17">
        <f t="shared" si="971"/>
        <v>1</v>
      </c>
      <c r="DF1688" s="17">
        <f t="shared" si="972"/>
        <v>1</v>
      </c>
      <c r="DG1688" s="17">
        <f t="shared" si="973"/>
        <v>1</v>
      </c>
      <c r="DH1688" s="17">
        <f t="shared" si="974"/>
        <v>1</v>
      </c>
      <c r="DI1688" s="17">
        <f t="shared" si="975"/>
        <v>1</v>
      </c>
      <c r="DJ1688" s="20" t="s">
        <v>1713</v>
      </c>
    </row>
    <row r="1689" spans="1:114" x14ac:dyDescent="0.2">
      <c r="A1689" s="15" t="s">
        <v>105</v>
      </c>
      <c r="B1689" s="10" t="s">
        <v>1785</v>
      </c>
      <c r="C1689" s="11">
        <f t="shared" si="947"/>
        <v>8.2896000000000001</v>
      </c>
      <c r="D1689" s="11">
        <f t="shared" si="942"/>
        <v>80</v>
      </c>
      <c r="E1689" s="11">
        <f t="shared" si="942"/>
        <v>60</v>
      </c>
      <c r="F1689" s="11">
        <f t="shared" si="942"/>
        <v>0</v>
      </c>
      <c r="G1689" s="11">
        <f t="shared" si="941"/>
        <v>4</v>
      </c>
      <c r="H1689" s="11">
        <f t="shared" si="941"/>
        <v>0</v>
      </c>
      <c r="I1689" s="11">
        <f t="shared" si="941"/>
        <v>4</v>
      </c>
      <c r="J1689" s="11">
        <f t="shared" si="941"/>
        <v>0</v>
      </c>
      <c r="K1689" s="11">
        <f t="shared" si="941"/>
        <v>0</v>
      </c>
      <c r="L1689" s="11">
        <f t="shared" si="941"/>
        <v>0</v>
      </c>
      <c r="M1689" s="11">
        <f t="shared" si="941"/>
        <v>0</v>
      </c>
      <c r="N1689" s="11">
        <f t="shared" si="978"/>
        <v>0</v>
      </c>
      <c r="O1689" s="11">
        <f t="shared" si="978"/>
        <v>0</v>
      </c>
      <c r="P1689" s="11">
        <f t="shared" si="978"/>
        <v>0</v>
      </c>
      <c r="Q1689" s="11">
        <f t="shared" si="978"/>
        <v>0</v>
      </c>
      <c r="R1689" s="11">
        <f t="shared" si="940"/>
        <v>0</v>
      </c>
      <c r="S1689" s="11">
        <f t="shared" si="940"/>
        <v>0</v>
      </c>
      <c r="T1689" s="11">
        <f t="shared" si="940"/>
        <v>1014.79644737231</v>
      </c>
      <c r="U1689" s="40">
        <f t="shared" si="948"/>
        <v>0.28000000000000003</v>
      </c>
      <c r="V1689" s="11">
        <f t="shared" si="976"/>
        <v>35.148713716210899</v>
      </c>
      <c r="W1689" s="11">
        <f t="shared" si="976"/>
        <v>879180.82439002499</v>
      </c>
      <c r="X1689" s="11">
        <f t="shared" si="976"/>
        <v>21979.520609750623</v>
      </c>
      <c r="Y1689" s="11">
        <f t="shared" si="976"/>
        <v>26990.819649247253</v>
      </c>
      <c r="Z1689" s="11">
        <f t="shared" si="976"/>
        <v>1.227998559589762</v>
      </c>
      <c r="AA1689" s="11">
        <f t="shared" si="976"/>
        <v>29.434023652481059</v>
      </c>
      <c r="AB1689" s="11">
        <f t="shared" si="976"/>
        <v>662.79644737231001</v>
      </c>
      <c r="AC1689" s="11">
        <f t="shared" si="976"/>
        <v>502.79644737231007</v>
      </c>
      <c r="AD1689" s="11">
        <f t="shared" si="976"/>
        <v>561164.07614231086</v>
      </c>
      <c r="AE1689" s="11">
        <f t="shared" si="976"/>
        <v>18705.469204743695</v>
      </c>
      <c r="AF1689" s="11">
        <f t="shared" si="946"/>
        <v>22122.855175524157</v>
      </c>
      <c r="AG1689" s="11">
        <f t="shared" si="946"/>
        <v>1.1826944800675632</v>
      </c>
      <c r="AH1689" s="11">
        <f t="shared" si="946"/>
        <v>23.515567363691094</v>
      </c>
      <c r="AI1689" s="11">
        <f t="shared" si="946"/>
        <v>0</v>
      </c>
      <c r="AJ1689" s="11">
        <f t="shared" si="946"/>
        <v>0</v>
      </c>
      <c r="AK1689" s="11">
        <f t="shared" si="937"/>
        <v>0</v>
      </c>
      <c r="AL1689" s="11">
        <f t="shared" si="937"/>
        <v>0</v>
      </c>
      <c r="AM1689" s="11">
        <f t="shared" si="937"/>
        <v>0</v>
      </c>
      <c r="AN1689" s="11">
        <f t="shared" si="937"/>
        <v>0</v>
      </c>
      <c r="AO1689" s="11">
        <f t="shared" si="937"/>
        <v>0</v>
      </c>
      <c r="AP1689" s="11">
        <f t="shared" si="937"/>
        <v>0</v>
      </c>
      <c r="AQ1689" s="11">
        <f t="shared" si="937"/>
        <v>0</v>
      </c>
      <c r="AR1689" s="11">
        <f t="shared" si="977"/>
        <v>0</v>
      </c>
      <c r="AS1689" s="11">
        <f t="shared" si="977"/>
        <v>0</v>
      </c>
      <c r="AT1689" s="11">
        <f t="shared" si="977"/>
        <v>0</v>
      </c>
      <c r="AU1689" s="11">
        <f t="shared" si="977"/>
        <v>0</v>
      </c>
      <c r="AV1689" s="11">
        <f t="shared" si="977"/>
        <v>1097790.0606060605</v>
      </c>
      <c r="AW1689" s="11">
        <f t="shared" si="977"/>
        <v>0</v>
      </c>
      <c r="AX1689" s="11">
        <f t="shared" si="977"/>
        <v>0</v>
      </c>
      <c r="AY1689" s="11">
        <f t="shared" si="945"/>
        <v>8450.1946710584652</v>
      </c>
      <c r="AZ1689" s="11">
        <f t="shared" si="945"/>
        <v>1</v>
      </c>
      <c r="BA1689" s="11">
        <f t="shared" si="945"/>
        <v>1</v>
      </c>
      <c r="BB1689" s="11">
        <f t="shared" si="945"/>
        <v>1</v>
      </c>
      <c r="BC1689" s="11">
        <f t="shared" si="945"/>
        <v>1</v>
      </c>
      <c r="BD1689" s="11">
        <f t="shared" si="945"/>
        <v>1</v>
      </c>
      <c r="BE1689" s="11">
        <f t="shared" si="945"/>
        <v>1</v>
      </c>
      <c r="BF1689" s="15" t="str">
        <f t="shared" si="949"/>
        <v>EN 10219-97</v>
      </c>
      <c r="BG1689" s="42">
        <v>8.2896000000000001</v>
      </c>
      <c r="BH1689" s="17">
        <f t="shared" si="950"/>
        <v>80</v>
      </c>
      <c r="BI1689" s="17">
        <f t="shared" si="951"/>
        <v>60</v>
      </c>
      <c r="BK1689" s="17">
        <f t="shared" si="952"/>
        <v>4</v>
      </c>
      <c r="BM1689" s="17">
        <f t="shared" si="953"/>
        <v>4</v>
      </c>
      <c r="BX1689" s="18">
        <f t="shared" si="954"/>
        <v>1014.79644737231</v>
      </c>
      <c r="BY1689" s="42">
        <v>0.28000000000000003</v>
      </c>
      <c r="BZ1689" s="43">
        <f t="shared" si="955"/>
        <v>35.148713716210899</v>
      </c>
      <c r="CA1689" s="18">
        <f t="shared" si="956"/>
        <v>879180.82439002499</v>
      </c>
      <c r="CB1689" s="18">
        <f t="shared" si="957"/>
        <v>21979.520609750623</v>
      </c>
      <c r="CC1689" s="18">
        <f t="shared" si="958"/>
        <v>26990.819649247253</v>
      </c>
      <c r="CD1689" s="25">
        <f t="shared" si="959"/>
        <v>1.227998559589762</v>
      </c>
      <c r="CE1689" s="26">
        <f t="shared" si="960"/>
        <v>29.434023652481059</v>
      </c>
      <c r="CF1689" s="18">
        <f t="shared" si="961"/>
        <v>662.79644737231001</v>
      </c>
      <c r="CG1689" s="18">
        <f t="shared" si="962"/>
        <v>502.79644737231007</v>
      </c>
      <c r="CH1689" s="18">
        <f t="shared" si="963"/>
        <v>561164.07614231086</v>
      </c>
      <c r="CI1689" s="18">
        <f t="shared" si="964"/>
        <v>18705.469204743695</v>
      </c>
      <c r="CJ1689" s="18">
        <f t="shared" si="965"/>
        <v>22122.855175524157</v>
      </c>
      <c r="CK1689" s="25">
        <f t="shared" si="966"/>
        <v>1.1826944800675632</v>
      </c>
      <c r="CL1689" s="26">
        <f t="shared" si="967"/>
        <v>23.515567363691094</v>
      </c>
      <c r="CZ1689" s="18">
        <f t="shared" si="968"/>
        <v>1097790.0606060605</v>
      </c>
      <c r="DC1689" s="18">
        <f t="shared" si="969"/>
        <v>8450.1946710584652</v>
      </c>
      <c r="DD1689" s="17">
        <f t="shared" si="970"/>
        <v>1</v>
      </c>
      <c r="DE1689" s="17">
        <f t="shared" si="971"/>
        <v>1</v>
      </c>
      <c r="DF1689" s="17">
        <f t="shared" si="972"/>
        <v>1</v>
      </c>
      <c r="DG1689" s="17">
        <f t="shared" si="973"/>
        <v>1</v>
      </c>
      <c r="DH1689" s="17">
        <f t="shared" si="974"/>
        <v>1</v>
      </c>
      <c r="DI1689" s="17">
        <f t="shared" si="975"/>
        <v>1</v>
      </c>
      <c r="DJ1689" s="20" t="s">
        <v>1713</v>
      </c>
    </row>
    <row r="1690" spans="1:114" x14ac:dyDescent="0.2">
      <c r="A1690" s="15" t="s">
        <v>105</v>
      </c>
      <c r="B1690" s="10" t="s">
        <v>1786</v>
      </c>
      <c r="C1690" s="11">
        <f t="shared" si="947"/>
        <v>10.205</v>
      </c>
      <c r="D1690" s="11">
        <f t="shared" si="942"/>
        <v>80</v>
      </c>
      <c r="E1690" s="11">
        <f t="shared" si="942"/>
        <v>60</v>
      </c>
      <c r="F1690" s="11">
        <f t="shared" si="942"/>
        <v>0</v>
      </c>
      <c r="G1690" s="11">
        <f t="shared" si="941"/>
        <v>5</v>
      </c>
      <c r="H1690" s="11">
        <f t="shared" si="941"/>
        <v>0</v>
      </c>
      <c r="I1690" s="11">
        <f t="shared" si="941"/>
        <v>5</v>
      </c>
      <c r="J1690" s="11">
        <f t="shared" si="941"/>
        <v>0</v>
      </c>
      <c r="K1690" s="11">
        <f t="shared" si="941"/>
        <v>0</v>
      </c>
      <c r="L1690" s="11">
        <f t="shared" si="941"/>
        <v>0</v>
      </c>
      <c r="M1690" s="11">
        <f t="shared" si="941"/>
        <v>0</v>
      </c>
      <c r="N1690" s="11">
        <f t="shared" si="978"/>
        <v>0</v>
      </c>
      <c r="O1690" s="11">
        <f t="shared" si="978"/>
        <v>0</v>
      </c>
      <c r="P1690" s="11">
        <f t="shared" si="978"/>
        <v>0</v>
      </c>
      <c r="Q1690" s="11">
        <f t="shared" si="978"/>
        <v>0</v>
      </c>
      <c r="R1690" s="11">
        <f t="shared" si="940"/>
        <v>0</v>
      </c>
      <c r="S1690" s="11">
        <f t="shared" si="940"/>
        <v>0</v>
      </c>
      <c r="T1690" s="11">
        <f t="shared" si="940"/>
        <v>1235.6194490192345</v>
      </c>
      <c r="U1690" s="40">
        <f t="shared" si="948"/>
        <v>0.28000000000000003</v>
      </c>
      <c r="V1690" s="11">
        <f t="shared" si="976"/>
        <v>28.867132058522625</v>
      </c>
      <c r="W1690" s="11">
        <f t="shared" si="976"/>
        <v>1032753.9452324954</v>
      </c>
      <c r="X1690" s="11">
        <f t="shared" si="976"/>
        <v>25818.848630812387</v>
      </c>
      <c r="Y1690" s="11">
        <f t="shared" si="976"/>
        <v>32235.250137243696</v>
      </c>
      <c r="Z1690" s="11">
        <f t="shared" si="976"/>
        <v>1.2485161750696323</v>
      </c>
      <c r="AA1690" s="11">
        <f t="shared" si="976"/>
        <v>28.910530674685791</v>
      </c>
      <c r="AB1690" s="11">
        <f t="shared" si="976"/>
        <v>835.61944901923459</v>
      </c>
      <c r="AC1690" s="11">
        <f t="shared" si="976"/>
        <v>635.61944901923459</v>
      </c>
      <c r="AD1690" s="11">
        <f t="shared" si="976"/>
        <v>656610.88738954486</v>
      </c>
      <c r="AE1690" s="11">
        <f t="shared" si="976"/>
        <v>21887.029579651495</v>
      </c>
      <c r="AF1690" s="11">
        <f t="shared" si="946"/>
        <v>26379.055647051358</v>
      </c>
      <c r="AG1690" s="11">
        <f t="shared" si="946"/>
        <v>1.2052368984586255</v>
      </c>
      <c r="AH1690" s="11">
        <f t="shared" si="946"/>
        <v>23.052162479836667</v>
      </c>
      <c r="AI1690" s="11">
        <f t="shared" si="946"/>
        <v>0</v>
      </c>
      <c r="AJ1690" s="11">
        <f t="shared" si="946"/>
        <v>0</v>
      </c>
      <c r="AK1690" s="11">
        <f t="shared" si="937"/>
        <v>0</v>
      </c>
      <c r="AL1690" s="11">
        <f t="shared" si="937"/>
        <v>0</v>
      </c>
      <c r="AM1690" s="11">
        <f t="shared" si="937"/>
        <v>0</v>
      </c>
      <c r="AN1690" s="11">
        <f t="shared" si="937"/>
        <v>0</v>
      </c>
      <c r="AO1690" s="11">
        <f t="shared" si="937"/>
        <v>0</v>
      </c>
      <c r="AP1690" s="11">
        <f t="shared" si="937"/>
        <v>0</v>
      </c>
      <c r="AQ1690" s="11">
        <f t="shared" si="937"/>
        <v>0</v>
      </c>
      <c r="AR1690" s="11">
        <f t="shared" si="977"/>
        <v>0</v>
      </c>
      <c r="AS1690" s="11">
        <f t="shared" si="977"/>
        <v>0</v>
      </c>
      <c r="AT1690" s="11">
        <f t="shared" si="977"/>
        <v>0</v>
      </c>
      <c r="AU1690" s="11">
        <f t="shared" si="977"/>
        <v>0</v>
      </c>
      <c r="AV1690" s="11">
        <f t="shared" si="977"/>
        <v>1308894.2307692308</v>
      </c>
      <c r="AW1690" s="11">
        <f t="shared" si="977"/>
        <v>0</v>
      </c>
      <c r="AX1690" s="11">
        <f t="shared" si="977"/>
        <v>0</v>
      </c>
      <c r="AY1690" s="11">
        <f t="shared" si="945"/>
        <v>8153.4291735288516</v>
      </c>
      <c r="AZ1690" s="11">
        <f t="shared" si="945"/>
        <v>1</v>
      </c>
      <c r="BA1690" s="11">
        <f t="shared" si="945"/>
        <v>1</v>
      </c>
      <c r="BB1690" s="11">
        <f t="shared" si="945"/>
        <v>1</v>
      </c>
      <c r="BC1690" s="11">
        <f t="shared" si="945"/>
        <v>1</v>
      </c>
      <c r="BD1690" s="11">
        <f t="shared" si="945"/>
        <v>1</v>
      </c>
      <c r="BE1690" s="11">
        <f t="shared" si="945"/>
        <v>1</v>
      </c>
      <c r="BF1690" s="15" t="str">
        <f t="shared" si="949"/>
        <v>EN 10219-97</v>
      </c>
      <c r="BG1690" s="42">
        <v>10.205</v>
      </c>
      <c r="BH1690" s="17">
        <f t="shared" si="950"/>
        <v>80</v>
      </c>
      <c r="BI1690" s="17">
        <f t="shared" si="951"/>
        <v>60</v>
      </c>
      <c r="BK1690" s="17">
        <f t="shared" si="952"/>
        <v>5</v>
      </c>
      <c r="BM1690" s="17">
        <f t="shared" si="953"/>
        <v>5</v>
      </c>
      <c r="BX1690" s="18">
        <f t="shared" si="954"/>
        <v>1235.6194490192345</v>
      </c>
      <c r="BY1690" s="42">
        <v>0.28000000000000003</v>
      </c>
      <c r="BZ1690" s="43">
        <f t="shared" si="955"/>
        <v>28.867132058522625</v>
      </c>
      <c r="CA1690" s="18">
        <f t="shared" si="956"/>
        <v>1032753.9452324954</v>
      </c>
      <c r="CB1690" s="18">
        <f t="shared" si="957"/>
        <v>25818.848630812387</v>
      </c>
      <c r="CC1690" s="18">
        <f t="shared" si="958"/>
        <v>32235.250137243696</v>
      </c>
      <c r="CD1690" s="25">
        <f t="shared" si="959"/>
        <v>1.2485161750696323</v>
      </c>
      <c r="CE1690" s="26">
        <f t="shared" si="960"/>
        <v>28.910530674685791</v>
      </c>
      <c r="CF1690" s="18">
        <f t="shared" si="961"/>
        <v>835.61944901923459</v>
      </c>
      <c r="CG1690" s="18">
        <f t="shared" si="962"/>
        <v>635.61944901923459</v>
      </c>
      <c r="CH1690" s="18">
        <f t="shared" si="963"/>
        <v>656610.88738954486</v>
      </c>
      <c r="CI1690" s="18">
        <f t="shared" si="964"/>
        <v>21887.029579651495</v>
      </c>
      <c r="CJ1690" s="18">
        <f t="shared" si="965"/>
        <v>26379.055647051358</v>
      </c>
      <c r="CK1690" s="25">
        <f t="shared" si="966"/>
        <v>1.2052368984586255</v>
      </c>
      <c r="CL1690" s="26">
        <f t="shared" si="967"/>
        <v>23.052162479836667</v>
      </c>
      <c r="CZ1690" s="18">
        <f t="shared" si="968"/>
        <v>1308894.2307692308</v>
      </c>
      <c r="DC1690" s="18">
        <f t="shared" si="969"/>
        <v>8153.4291735288516</v>
      </c>
      <c r="DD1690" s="17">
        <f t="shared" si="970"/>
        <v>1</v>
      </c>
      <c r="DE1690" s="17">
        <f t="shared" si="971"/>
        <v>1</v>
      </c>
      <c r="DF1690" s="17">
        <f t="shared" si="972"/>
        <v>1</v>
      </c>
      <c r="DG1690" s="17">
        <f t="shared" si="973"/>
        <v>1</v>
      </c>
      <c r="DH1690" s="17">
        <f t="shared" si="974"/>
        <v>1</v>
      </c>
      <c r="DI1690" s="17">
        <f t="shared" si="975"/>
        <v>1</v>
      </c>
      <c r="DJ1690" s="20" t="s">
        <v>1713</v>
      </c>
    </row>
    <row r="1691" spans="1:114" x14ac:dyDescent="0.2">
      <c r="A1691" s="15" t="s">
        <v>105</v>
      </c>
      <c r="B1691" s="10" t="s">
        <v>1787</v>
      </c>
      <c r="C1691" s="11">
        <f t="shared" si="947"/>
        <v>12.057600000000001</v>
      </c>
      <c r="D1691" s="11">
        <f t="shared" si="942"/>
        <v>80</v>
      </c>
      <c r="E1691" s="11">
        <f t="shared" si="942"/>
        <v>60</v>
      </c>
      <c r="F1691" s="11">
        <f t="shared" si="942"/>
        <v>0</v>
      </c>
      <c r="G1691" s="11">
        <f t="shared" si="941"/>
        <v>6</v>
      </c>
      <c r="H1691" s="11">
        <f t="shared" si="941"/>
        <v>0</v>
      </c>
      <c r="I1691" s="11">
        <f t="shared" si="941"/>
        <v>6</v>
      </c>
      <c r="J1691" s="11">
        <f t="shared" si="941"/>
        <v>0</v>
      </c>
      <c r="K1691" s="11">
        <f t="shared" si="941"/>
        <v>0</v>
      </c>
      <c r="L1691" s="11">
        <f t="shared" si="941"/>
        <v>0</v>
      </c>
      <c r="M1691" s="11">
        <f t="shared" si="941"/>
        <v>0</v>
      </c>
      <c r="N1691" s="11">
        <f t="shared" si="978"/>
        <v>0</v>
      </c>
      <c r="O1691" s="11">
        <f t="shared" si="978"/>
        <v>0</v>
      </c>
      <c r="P1691" s="11">
        <f t="shared" si="978"/>
        <v>0</v>
      </c>
      <c r="Q1691" s="11">
        <f t="shared" si="978"/>
        <v>0</v>
      </c>
      <c r="R1691" s="11">
        <f t="shared" si="940"/>
        <v>0</v>
      </c>
      <c r="S1691" s="11">
        <f t="shared" si="940"/>
        <v>0</v>
      </c>
      <c r="T1691" s="11">
        <f t="shared" si="940"/>
        <v>1443.2920065876976</v>
      </c>
      <c r="U1691" s="40">
        <f t="shared" si="948"/>
        <v>0.28000000000000003</v>
      </c>
      <c r="V1691" s="11">
        <f t="shared" si="976"/>
        <v>24.713495014253645</v>
      </c>
      <c r="W1691" s="11">
        <f t="shared" si="976"/>
        <v>1162489.0734612013</v>
      </c>
      <c r="X1691" s="11">
        <f t="shared" si="976"/>
        <v>29062.226836530033</v>
      </c>
      <c r="Y1691" s="11">
        <f t="shared" si="976"/>
        <v>36908.176184455537</v>
      </c>
      <c r="Z1691" s="11">
        <f t="shared" si="976"/>
        <v>1.2699706871072751</v>
      </c>
      <c r="AA1691" s="11">
        <f t="shared" si="976"/>
        <v>28.380323174736482</v>
      </c>
      <c r="AB1691" s="11">
        <f t="shared" si="976"/>
        <v>1011.2920065876978</v>
      </c>
      <c r="AC1691" s="11">
        <f t="shared" si="976"/>
        <v>771.29200658769776</v>
      </c>
      <c r="AD1691" s="11">
        <f t="shared" si="976"/>
        <v>736334.75043086044</v>
      </c>
      <c r="AE1691" s="11">
        <f t="shared" si="976"/>
        <v>24544.491681028681</v>
      </c>
      <c r="AF1691" s="11">
        <f t="shared" si="946"/>
        <v>30155.256118578556</v>
      </c>
      <c r="AG1691" s="11">
        <f t="shared" si="946"/>
        <v>1.2285956666149511</v>
      </c>
      <c r="AH1691" s="11">
        <f t="shared" si="946"/>
        <v>22.587103675961622</v>
      </c>
      <c r="AI1691" s="11">
        <f t="shared" si="946"/>
        <v>0</v>
      </c>
      <c r="AJ1691" s="11">
        <f t="shared" si="946"/>
        <v>0</v>
      </c>
      <c r="AK1691" s="11">
        <f t="shared" si="937"/>
        <v>0</v>
      </c>
      <c r="AL1691" s="11">
        <f t="shared" si="937"/>
        <v>0</v>
      </c>
      <c r="AM1691" s="11">
        <f t="shared" si="937"/>
        <v>0</v>
      </c>
      <c r="AN1691" s="11">
        <f t="shared" si="937"/>
        <v>0</v>
      </c>
      <c r="AO1691" s="11">
        <f t="shared" si="937"/>
        <v>0</v>
      </c>
      <c r="AP1691" s="11">
        <f t="shared" si="937"/>
        <v>0</v>
      </c>
      <c r="AQ1691" s="11">
        <f t="shared" si="937"/>
        <v>0</v>
      </c>
      <c r="AR1691" s="11">
        <f t="shared" si="977"/>
        <v>0</v>
      </c>
      <c r="AS1691" s="11">
        <f t="shared" si="977"/>
        <v>0</v>
      </c>
      <c r="AT1691" s="11">
        <f t="shared" si="977"/>
        <v>0</v>
      </c>
      <c r="AU1691" s="11">
        <f t="shared" si="977"/>
        <v>0</v>
      </c>
      <c r="AV1691" s="11">
        <f t="shared" si="977"/>
        <v>1497001.5</v>
      </c>
      <c r="AW1691" s="11">
        <f t="shared" si="977"/>
        <v>0</v>
      </c>
      <c r="AX1691" s="11">
        <f t="shared" si="977"/>
        <v>0</v>
      </c>
      <c r="AY1691" s="11">
        <f t="shared" si="945"/>
        <v>7852.9380098815463</v>
      </c>
      <c r="AZ1691" s="11">
        <f t="shared" si="945"/>
        <v>1</v>
      </c>
      <c r="BA1691" s="11">
        <f t="shared" si="945"/>
        <v>1</v>
      </c>
      <c r="BB1691" s="11">
        <f t="shared" si="945"/>
        <v>1</v>
      </c>
      <c r="BC1691" s="11">
        <f t="shared" si="945"/>
        <v>1</v>
      </c>
      <c r="BD1691" s="11">
        <f t="shared" si="945"/>
        <v>1</v>
      </c>
      <c r="BE1691" s="11">
        <f t="shared" si="945"/>
        <v>1</v>
      </c>
      <c r="BF1691" s="15" t="str">
        <f t="shared" si="949"/>
        <v>EN 10219-97</v>
      </c>
      <c r="BG1691" s="42">
        <v>12.057600000000001</v>
      </c>
      <c r="BH1691" s="17">
        <f t="shared" si="950"/>
        <v>80</v>
      </c>
      <c r="BI1691" s="17">
        <f t="shared" si="951"/>
        <v>60</v>
      </c>
      <c r="BK1691" s="17">
        <f t="shared" si="952"/>
        <v>6</v>
      </c>
      <c r="BM1691" s="17">
        <f t="shared" si="953"/>
        <v>6</v>
      </c>
      <c r="BX1691" s="18">
        <f t="shared" si="954"/>
        <v>1443.2920065876976</v>
      </c>
      <c r="BY1691" s="42">
        <v>0.28000000000000003</v>
      </c>
      <c r="BZ1691" s="43">
        <f t="shared" si="955"/>
        <v>24.713495014253645</v>
      </c>
      <c r="CA1691" s="18">
        <f t="shared" si="956"/>
        <v>1162489.0734612013</v>
      </c>
      <c r="CB1691" s="18">
        <f t="shared" si="957"/>
        <v>29062.226836530033</v>
      </c>
      <c r="CC1691" s="18">
        <f t="shared" si="958"/>
        <v>36908.176184455537</v>
      </c>
      <c r="CD1691" s="25">
        <f t="shared" si="959"/>
        <v>1.2699706871072751</v>
      </c>
      <c r="CE1691" s="26">
        <f t="shared" si="960"/>
        <v>28.380323174736482</v>
      </c>
      <c r="CF1691" s="18">
        <f t="shared" si="961"/>
        <v>1011.2920065876978</v>
      </c>
      <c r="CG1691" s="18">
        <f t="shared" si="962"/>
        <v>771.29200658769776</v>
      </c>
      <c r="CH1691" s="18">
        <f t="shared" si="963"/>
        <v>736334.75043086044</v>
      </c>
      <c r="CI1691" s="18">
        <f t="shared" si="964"/>
        <v>24544.491681028681</v>
      </c>
      <c r="CJ1691" s="18">
        <f t="shared" si="965"/>
        <v>30155.256118578556</v>
      </c>
      <c r="CK1691" s="25">
        <f t="shared" si="966"/>
        <v>1.2285956666149511</v>
      </c>
      <c r="CL1691" s="26">
        <f t="shared" si="967"/>
        <v>22.587103675961622</v>
      </c>
      <c r="CZ1691" s="18">
        <f t="shared" si="968"/>
        <v>1497001.5</v>
      </c>
      <c r="DC1691" s="18">
        <f t="shared" si="969"/>
        <v>7852.9380098815463</v>
      </c>
      <c r="DD1691" s="17">
        <f t="shared" si="970"/>
        <v>1</v>
      </c>
      <c r="DE1691" s="17">
        <f t="shared" si="971"/>
        <v>1</v>
      </c>
      <c r="DF1691" s="17">
        <f t="shared" si="972"/>
        <v>1</v>
      </c>
      <c r="DG1691" s="17">
        <f t="shared" si="973"/>
        <v>1</v>
      </c>
      <c r="DH1691" s="17">
        <f t="shared" si="974"/>
        <v>1</v>
      </c>
      <c r="DI1691" s="17">
        <f t="shared" si="975"/>
        <v>1</v>
      </c>
      <c r="DJ1691" s="20" t="s">
        <v>1713</v>
      </c>
    </row>
    <row r="1692" spans="1:114" x14ac:dyDescent="0.2">
      <c r="A1692" s="15" t="s">
        <v>105</v>
      </c>
      <c r="B1692" s="10" t="s">
        <v>1788</v>
      </c>
      <c r="C1692" s="11">
        <f t="shared" si="947"/>
        <v>8.9176000000000002</v>
      </c>
      <c r="D1692" s="11">
        <f t="shared" si="942"/>
        <v>80</v>
      </c>
      <c r="E1692" s="11">
        <f t="shared" si="942"/>
        <v>70</v>
      </c>
      <c r="F1692" s="11">
        <f t="shared" si="942"/>
        <v>0</v>
      </c>
      <c r="G1692" s="11">
        <f t="shared" si="941"/>
        <v>4</v>
      </c>
      <c r="H1692" s="11">
        <f t="shared" si="941"/>
        <v>0</v>
      </c>
      <c r="I1692" s="11">
        <f t="shared" si="941"/>
        <v>4</v>
      </c>
      <c r="J1692" s="11">
        <f t="shared" si="941"/>
        <v>0</v>
      </c>
      <c r="K1692" s="11">
        <f t="shared" si="941"/>
        <v>0</v>
      </c>
      <c r="L1692" s="11">
        <f t="shared" si="941"/>
        <v>0</v>
      </c>
      <c r="M1692" s="11">
        <f t="shared" si="941"/>
        <v>0</v>
      </c>
      <c r="N1692" s="11">
        <f t="shared" si="978"/>
        <v>0</v>
      </c>
      <c r="O1692" s="11">
        <f t="shared" si="978"/>
        <v>0</v>
      </c>
      <c r="P1692" s="11">
        <f t="shared" si="978"/>
        <v>0</v>
      </c>
      <c r="Q1692" s="11">
        <f t="shared" si="978"/>
        <v>0</v>
      </c>
      <c r="R1692" s="11">
        <f t="shared" si="940"/>
        <v>0</v>
      </c>
      <c r="S1692" s="11">
        <f t="shared" si="940"/>
        <v>0</v>
      </c>
      <c r="T1692" s="11">
        <f t="shared" si="940"/>
        <v>1094.79644737231</v>
      </c>
      <c r="U1692" s="40">
        <f t="shared" si="948"/>
        <v>0.3</v>
      </c>
      <c r="V1692" s="11">
        <f t="shared" si="976"/>
        <v>34.907457547272934</v>
      </c>
      <c r="W1692" s="11">
        <f t="shared" si="976"/>
        <v>994807.49105669186</v>
      </c>
      <c r="X1692" s="11">
        <f t="shared" si="976"/>
        <v>24870.187276417295</v>
      </c>
      <c r="Y1692" s="11">
        <f t="shared" si="976"/>
        <v>30030.819649247253</v>
      </c>
      <c r="Z1692" s="11">
        <f t="shared" si="976"/>
        <v>1.2075027548233799</v>
      </c>
      <c r="AA1692" s="11">
        <f t="shared" si="976"/>
        <v>30.144135529977689</v>
      </c>
      <c r="AB1692" s="11">
        <f t="shared" si="976"/>
        <v>662.79644737231001</v>
      </c>
      <c r="AC1692" s="11">
        <f t="shared" si="976"/>
        <v>582.79644737231001</v>
      </c>
      <c r="AD1692" s="11">
        <f t="shared" si="976"/>
        <v>808429.20574852673</v>
      </c>
      <c r="AE1692" s="11">
        <f t="shared" si="976"/>
        <v>23097.977307100762</v>
      </c>
      <c r="AF1692" s="11">
        <f t="shared" si="946"/>
        <v>27396.837412385707</v>
      </c>
      <c r="AG1692" s="11">
        <f t="shared" si="946"/>
        <v>1.1861141366678627</v>
      </c>
      <c r="AH1692" s="11">
        <f t="shared" si="946"/>
        <v>27.174046086305211</v>
      </c>
      <c r="AI1692" s="11">
        <f t="shared" si="946"/>
        <v>0</v>
      </c>
      <c r="AJ1692" s="11">
        <f t="shared" si="946"/>
        <v>0</v>
      </c>
      <c r="AK1692" s="11">
        <f t="shared" si="946"/>
        <v>0</v>
      </c>
      <c r="AL1692" s="11">
        <f t="shared" si="946"/>
        <v>0</v>
      </c>
      <c r="AM1692" s="11">
        <f t="shared" si="946"/>
        <v>0</v>
      </c>
      <c r="AN1692" s="11">
        <f t="shared" si="946"/>
        <v>0</v>
      </c>
      <c r="AO1692" s="11">
        <f t="shared" si="946"/>
        <v>0</v>
      </c>
      <c r="AP1692" s="11">
        <f t="shared" si="946"/>
        <v>0</v>
      </c>
      <c r="AQ1692" s="11">
        <f t="shared" si="946"/>
        <v>0</v>
      </c>
      <c r="AR1692" s="11">
        <f t="shared" si="977"/>
        <v>0</v>
      </c>
      <c r="AS1692" s="11">
        <f t="shared" si="977"/>
        <v>0</v>
      </c>
      <c r="AT1692" s="11">
        <f t="shared" si="977"/>
        <v>0</v>
      </c>
      <c r="AU1692" s="11">
        <f t="shared" si="977"/>
        <v>0</v>
      </c>
      <c r="AV1692" s="11">
        <f t="shared" si="977"/>
        <v>1417479.2112676057</v>
      </c>
      <c r="AW1692" s="11">
        <f t="shared" si="977"/>
        <v>0</v>
      </c>
      <c r="AX1692" s="11">
        <f t="shared" si="977"/>
        <v>0</v>
      </c>
      <c r="AY1692" s="11">
        <f t="shared" si="945"/>
        <v>9970.1946710584652</v>
      </c>
      <c r="AZ1692" s="11">
        <f t="shared" si="945"/>
        <v>1</v>
      </c>
      <c r="BA1692" s="11">
        <f t="shared" si="945"/>
        <v>1</v>
      </c>
      <c r="BB1692" s="11">
        <f t="shared" si="945"/>
        <v>1</v>
      </c>
      <c r="BC1692" s="11">
        <f t="shared" si="945"/>
        <v>1</v>
      </c>
      <c r="BD1692" s="11">
        <f t="shared" si="945"/>
        <v>1</v>
      </c>
      <c r="BE1692" s="11">
        <f t="shared" si="945"/>
        <v>1</v>
      </c>
      <c r="BF1692" s="15" t="str">
        <f t="shared" si="949"/>
        <v>EN 10219-97</v>
      </c>
      <c r="BG1692" s="42">
        <v>8.9176000000000002</v>
      </c>
      <c r="BH1692" s="17">
        <f t="shared" si="950"/>
        <v>80</v>
      </c>
      <c r="BI1692" s="17">
        <f t="shared" si="951"/>
        <v>70</v>
      </c>
      <c r="BK1692" s="17">
        <f t="shared" si="952"/>
        <v>4</v>
      </c>
      <c r="BM1692" s="17">
        <f t="shared" si="953"/>
        <v>4</v>
      </c>
      <c r="BX1692" s="18">
        <f t="shared" si="954"/>
        <v>1094.79644737231</v>
      </c>
      <c r="BY1692" s="42">
        <v>0.3</v>
      </c>
      <c r="BZ1692" s="43">
        <f t="shared" si="955"/>
        <v>34.907457547272934</v>
      </c>
      <c r="CA1692" s="18">
        <f t="shared" si="956"/>
        <v>994807.49105669186</v>
      </c>
      <c r="CB1692" s="18">
        <f t="shared" si="957"/>
        <v>24870.187276417295</v>
      </c>
      <c r="CC1692" s="18">
        <f t="shared" si="958"/>
        <v>30030.819649247253</v>
      </c>
      <c r="CD1692" s="25">
        <f t="shared" si="959"/>
        <v>1.2075027548233799</v>
      </c>
      <c r="CE1692" s="26">
        <f t="shared" si="960"/>
        <v>30.144135529977689</v>
      </c>
      <c r="CF1692" s="18">
        <f t="shared" si="961"/>
        <v>662.79644737231001</v>
      </c>
      <c r="CG1692" s="18">
        <f t="shared" si="962"/>
        <v>582.79644737231001</v>
      </c>
      <c r="CH1692" s="18">
        <f t="shared" si="963"/>
        <v>808429.20574852673</v>
      </c>
      <c r="CI1692" s="18">
        <f t="shared" si="964"/>
        <v>23097.977307100762</v>
      </c>
      <c r="CJ1692" s="18">
        <f t="shared" si="965"/>
        <v>27396.837412385707</v>
      </c>
      <c r="CK1692" s="25">
        <f t="shared" si="966"/>
        <v>1.1861141366678627</v>
      </c>
      <c r="CL1692" s="26">
        <f t="shared" si="967"/>
        <v>27.174046086305211</v>
      </c>
      <c r="CZ1692" s="18">
        <f t="shared" si="968"/>
        <v>1417479.2112676057</v>
      </c>
      <c r="DC1692" s="18">
        <f t="shared" si="969"/>
        <v>9970.1946710584652</v>
      </c>
      <c r="DD1692" s="17">
        <f t="shared" si="970"/>
        <v>1</v>
      </c>
      <c r="DE1692" s="17">
        <f t="shared" si="971"/>
        <v>1</v>
      </c>
      <c r="DF1692" s="17">
        <f t="shared" si="972"/>
        <v>1</v>
      </c>
      <c r="DG1692" s="17">
        <f t="shared" si="973"/>
        <v>1</v>
      </c>
      <c r="DH1692" s="17">
        <f t="shared" si="974"/>
        <v>1</v>
      </c>
      <c r="DI1692" s="17">
        <f t="shared" si="975"/>
        <v>1</v>
      </c>
      <c r="DJ1692" s="20" t="s">
        <v>1713</v>
      </c>
    </row>
    <row r="1693" spans="1:114" x14ac:dyDescent="0.2">
      <c r="A1693" s="15" t="s">
        <v>105</v>
      </c>
      <c r="B1693" s="10" t="s">
        <v>1789</v>
      </c>
      <c r="C1693" s="11">
        <f t="shared" si="947"/>
        <v>10.99</v>
      </c>
      <c r="D1693" s="11">
        <f t="shared" si="942"/>
        <v>80</v>
      </c>
      <c r="E1693" s="11">
        <f t="shared" si="942"/>
        <v>70</v>
      </c>
      <c r="F1693" s="11">
        <f t="shared" si="942"/>
        <v>0</v>
      </c>
      <c r="G1693" s="11">
        <f t="shared" si="941"/>
        <v>5</v>
      </c>
      <c r="H1693" s="11">
        <f t="shared" si="941"/>
        <v>0</v>
      </c>
      <c r="I1693" s="11">
        <f t="shared" si="941"/>
        <v>5</v>
      </c>
      <c r="J1693" s="11">
        <f t="shared" si="941"/>
        <v>0</v>
      </c>
      <c r="K1693" s="11">
        <f t="shared" si="941"/>
        <v>0</v>
      </c>
      <c r="L1693" s="11">
        <f t="shared" si="941"/>
        <v>0</v>
      </c>
      <c r="M1693" s="11">
        <f t="shared" si="941"/>
        <v>0</v>
      </c>
      <c r="N1693" s="11">
        <f t="shared" si="978"/>
        <v>0</v>
      </c>
      <c r="O1693" s="11">
        <f t="shared" si="978"/>
        <v>0</v>
      </c>
      <c r="P1693" s="11">
        <f t="shared" si="978"/>
        <v>0</v>
      </c>
      <c r="Q1693" s="11">
        <f t="shared" si="978"/>
        <v>0</v>
      </c>
      <c r="R1693" s="11">
        <f t="shared" si="940"/>
        <v>0</v>
      </c>
      <c r="S1693" s="11">
        <f t="shared" si="940"/>
        <v>0</v>
      </c>
      <c r="T1693" s="11">
        <f t="shared" si="940"/>
        <v>1335.6194490192345</v>
      </c>
      <c r="U1693" s="40">
        <f t="shared" si="948"/>
        <v>0.3</v>
      </c>
      <c r="V1693" s="11">
        <f t="shared" si="976"/>
        <v>28.61336029332093</v>
      </c>
      <c r="W1693" s="11">
        <f t="shared" si="976"/>
        <v>1173587.2785658287</v>
      </c>
      <c r="X1693" s="11">
        <f t="shared" si="976"/>
        <v>29339.681964145719</v>
      </c>
      <c r="Y1693" s="11">
        <f t="shared" si="976"/>
        <v>35985.250137243696</v>
      </c>
      <c r="Z1693" s="11">
        <f t="shared" si="976"/>
        <v>1.2265044379560464</v>
      </c>
      <c r="AA1693" s="11">
        <f t="shared" si="976"/>
        <v>29.642602435937093</v>
      </c>
      <c r="AB1693" s="11">
        <f t="shared" si="976"/>
        <v>835.61944901923459</v>
      </c>
      <c r="AC1693" s="11">
        <f t="shared" si="976"/>
        <v>735.61944901923459</v>
      </c>
      <c r="AD1693" s="11">
        <f t="shared" si="976"/>
        <v>952125.26341887261</v>
      </c>
      <c r="AE1693" s="11">
        <f t="shared" si="976"/>
        <v>27203.57895482493</v>
      </c>
      <c r="AF1693" s="11">
        <f t="shared" si="946"/>
        <v>32807.152892147526</v>
      </c>
      <c r="AG1693" s="11">
        <f t="shared" si="946"/>
        <v>1.2059866441334082</v>
      </c>
      <c r="AH1693" s="11">
        <f t="shared" si="946"/>
        <v>26.699656687657477</v>
      </c>
      <c r="AI1693" s="11">
        <f t="shared" si="946"/>
        <v>0</v>
      </c>
      <c r="AJ1693" s="11">
        <f t="shared" si="946"/>
        <v>0</v>
      </c>
      <c r="AK1693" s="11">
        <f t="shared" si="946"/>
        <v>0</v>
      </c>
      <c r="AL1693" s="11">
        <f t="shared" si="946"/>
        <v>0</v>
      </c>
      <c r="AM1693" s="11">
        <f t="shared" si="946"/>
        <v>0</v>
      </c>
      <c r="AN1693" s="11">
        <f t="shared" si="946"/>
        <v>0</v>
      </c>
      <c r="AO1693" s="11">
        <f t="shared" si="946"/>
        <v>0</v>
      </c>
      <c r="AP1693" s="11">
        <f t="shared" si="946"/>
        <v>0</v>
      </c>
      <c r="AQ1693" s="11">
        <f t="shared" si="946"/>
        <v>0</v>
      </c>
      <c r="AR1693" s="11">
        <f t="shared" si="977"/>
        <v>0</v>
      </c>
      <c r="AS1693" s="11">
        <f t="shared" si="977"/>
        <v>0</v>
      </c>
      <c r="AT1693" s="11">
        <f t="shared" si="977"/>
        <v>0</v>
      </c>
      <c r="AU1693" s="11">
        <f t="shared" si="977"/>
        <v>0</v>
      </c>
      <c r="AV1693" s="11">
        <f t="shared" si="977"/>
        <v>1697544.642857143</v>
      </c>
      <c r="AW1693" s="11">
        <f t="shared" si="977"/>
        <v>0</v>
      </c>
      <c r="AX1693" s="11">
        <f t="shared" si="977"/>
        <v>0</v>
      </c>
      <c r="AY1693" s="11">
        <f t="shared" si="945"/>
        <v>9653.4291735288516</v>
      </c>
      <c r="AZ1693" s="11">
        <f t="shared" si="945"/>
        <v>1</v>
      </c>
      <c r="BA1693" s="11">
        <f t="shared" si="945"/>
        <v>1</v>
      </c>
      <c r="BB1693" s="11">
        <f t="shared" ref="BB1693:BE1756" si="979">IF($A1693="x",DF1693,"")</f>
        <v>1</v>
      </c>
      <c r="BC1693" s="11">
        <f t="shared" si="979"/>
        <v>1</v>
      </c>
      <c r="BD1693" s="11">
        <f t="shared" si="979"/>
        <v>1</v>
      </c>
      <c r="BE1693" s="11">
        <f t="shared" si="979"/>
        <v>1</v>
      </c>
      <c r="BF1693" s="15" t="str">
        <f t="shared" si="949"/>
        <v>EN 10219-97</v>
      </c>
      <c r="BG1693" s="42">
        <v>10.99</v>
      </c>
      <c r="BH1693" s="17">
        <f t="shared" si="950"/>
        <v>80</v>
      </c>
      <c r="BI1693" s="17">
        <f t="shared" si="951"/>
        <v>70</v>
      </c>
      <c r="BK1693" s="17">
        <f t="shared" si="952"/>
        <v>5</v>
      </c>
      <c r="BM1693" s="17">
        <f t="shared" si="953"/>
        <v>5</v>
      </c>
      <c r="BX1693" s="18">
        <f t="shared" si="954"/>
        <v>1335.6194490192345</v>
      </c>
      <c r="BY1693" s="42">
        <v>0.3</v>
      </c>
      <c r="BZ1693" s="43">
        <f t="shared" si="955"/>
        <v>28.61336029332093</v>
      </c>
      <c r="CA1693" s="18">
        <f t="shared" si="956"/>
        <v>1173587.2785658287</v>
      </c>
      <c r="CB1693" s="18">
        <f t="shared" si="957"/>
        <v>29339.681964145719</v>
      </c>
      <c r="CC1693" s="18">
        <f t="shared" si="958"/>
        <v>35985.250137243696</v>
      </c>
      <c r="CD1693" s="25">
        <f t="shared" si="959"/>
        <v>1.2265044379560464</v>
      </c>
      <c r="CE1693" s="26">
        <f t="shared" si="960"/>
        <v>29.642602435937093</v>
      </c>
      <c r="CF1693" s="18">
        <f t="shared" si="961"/>
        <v>835.61944901923459</v>
      </c>
      <c r="CG1693" s="18">
        <f t="shared" si="962"/>
        <v>735.61944901923459</v>
      </c>
      <c r="CH1693" s="18">
        <f t="shared" si="963"/>
        <v>952125.26341887261</v>
      </c>
      <c r="CI1693" s="18">
        <f t="shared" si="964"/>
        <v>27203.57895482493</v>
      </c>
      <c r="CJ1693" s="18">
        <f t="shared" si="965"/>
        <v>32807.152892147526</v>
      </c>
      <c r="CK1693" s="25">
        <f t="shared" si="966"/>
        <v>1.2059866441334082</v>
      </c>
      <c r="CL1693" s="26">
        <f t="shared" si="967"/>
        <v>26.699656687657477</v>
      </c>
      <c r="CZ1693" s="18">
        <f t="shared" si="968"/>
        <v>1697544.642857143</v>
      </c>
      <c r="DC1693" s="18">
        <f t="shared" si="969"/>
        <v>9653.4291735288516</v>
      </c>
      <c r="DD1693" s="17">
        <f t="shared" si="970"/>
        <v>1</v>
      </c>
      <c r="DE1693" s="17">
        <f t="shared" si="971"/>
        <v>1</v>
      </c>
      <c r="DF1693" s="17">
        <f t="shared" si="972"/>
        <v>1</v>
      </c>
      <c r="DG1693" s="17">
        <f t="shared" si="973"/>
        <v>1</v>
      </c>
      <c r="DH1693" s="17">
        <f t="shared" si="974"/>
        <v>1</v>
      </c>
      <c r="DI1693" s="17">
        <f t="shared" si="975"/>
        <v>1</v>
      </c>
      <c r="DJ1693" s="20" t="s">
        <v>1713</v>
      </c>
    </row>
    <row r="1694" spans="1:114" x14ac:dyDescent="0.2">
      <c r="A1694" s="15" t="s">
        <v>105</v>
      </c>
      <c r="B1694" s="10" t="s">
        <v>1790</v>
      </c>
      <c r="C1694" s="11">
        <f t="shared" si="947"/>
        <v>7.0335999999999999</v>
      </c>
      <c r="D1694" s="11">
        <f t="shared" si="942"/>
        <v>90</v>
      </c>
      <c r="E1694" s="11">
        <f t="shared" si="942"/>
        <v>30</v>
      </c>
      <c r="F1694" s="11">
        <f t="shared" si="942"/>
        <v>0</v>
      </c>
      <c r="G1694" s="11">
        <f t="shared" si="941"/>
        <v>4</v>
      </c>
      <c r="H1694" s="11">
        <f t="shared" si="941"/>
        <v>0</v>
      </c>
      <c r="I1694" s="11">
        <f t="shared" si="941"/>
        <v>4</v>
      </c>
      <c r="J1694" s="11">
        <f t="shared" si="941"/>
        <v>0</v>
      </c>
      <c r="K1694" s="11">
        <f t="shared" si="941"/>
        <v>0</v>
      </c>
      <c r="L1694" s="11">
        <f t="shared" si="941"/>
        <v>0</v>
      </c>
      <c r="M1694" s="11">
        <f t="shared" si="941"/>
        <v>0</v>
      </c>
      <c r="N1694" s="11">
        <f t="shared" si="978"/>
        <v>0</v>
      </c>
      <c r="O1694" s="11">
        <f t="shared" si="978"/>
        <v>0</v>
      </c>
      <c r="P1694" s="11">
        <f t="shared" si="978"/>
        <v>0</v>
      </c>
      <c r="Q1694" s="11">
        <f t="shared" si="978"/>
        <v>0</v>
      </c>
      <c r="R1694" s="11">
        <f t="shared" si="940"/>
        <v>0</v>
      </c>
      <c r="S1694" s="11">
        <f t="shared" si="940"/>
        <v>0</v>
      </c>
      <c r="T1694" s="11">
        <f t="shared" si="940"/>
        <v>854.79644737231001</v>
      </c>
      <c r="U1694" s="40">
        <f t="shared" si="948"/>
        <v>0.24</v>
      </c>
      <c r="V1694" s="11">
        <f t="shared" si="976"/>
        <v>35.766700366651165</v>
      </c>
      <c r="W1694" s="11">
        <f t="shared" si="976"/>
        <v>731045.59873347194</v>
      </c>
      <c r="X1694" s="11">
        <f t="shared" si="976"/>
        <v>16245.457749632709</v>
      </c>
      <c r="Y1694" s="11">
        <f t="shared" si="976"/>
        <v>21944.801886108806</v>
      </c>
      <c r="Z1694" s="11">
        <f t="shared" si="976"/>
        <v>1.3508269341690264</v>
      </c>
      <c r="AA1694" s="11">
        <f t="shared" si="976"/>
        <v>29.244276344656647</v>
      </c>
      <c r="AB1694" s="11">
        <f t="shared" si="976"/>
        <v>742.79644737231001</v>
      </c>
      <c r="AC1694" s="11">
        <f t="shared" si="976"/>
        <v>262.79644737231007</v>
      </c>
      <c r="AD1694" s="11">
        <f t="shared" si="976"/>
        <v>121434.28820202271</v>
      </c>
      <c r="AE1694" s="11">
        <f t="shared" si="976"/>
        <v>8095.6192134681805</v>
      </c>
      <c r="AF1694" s="11">
        <f t="shared" si="946"/>
        <v>9740.9084649395045</v>
      </c>
      <c r="AG1694" s="11">
        <f t="shared" si="946"/>
        <v>1.2032320453924215</v>
      </c>
      <c r="AH1694" s="11">
        <f t="shared" si="946"/>
        <v>11.918986050419127</v>
      </c>
      <c r="AI1694" s="11">
        <f t="shared" si="946"/>
        <v>0</v>
      </c>
      <c r="AJ1694" s="11">
        <f t="shared" si="946"/>
        <v>0</v>
      </c>
      <c r="AK1694" s="11">
        <f t="shared" si="946"/>
        <v>0</v>
      </c>
      <c r="AL1694" s="11">
        <f t="shared" si="946"/>
        <v>0</v>
      </c>
      <c r="AM1694" s="11">
        <f t="shared" si="946"/>
        <v>0</v>
      </c>
      <c r="AN1694" s="11">
        <f t="shared" si="946"/>
        <v>0</v>
      </c>
      <c r="AO1694" s="11">
        <f t="shared" si="946"/>
        <v>0</v>
      </c>
      <c r="AP1694" s="11">
        <f t="shared" si="946"/>
        <v>0</v>
      </c>
      <c r="AQ1694" s="11">
        <f t="shared" si="946"/>
        <v>0</v>
      </c>
      <c r="AR1694" s="11">
        <f t="shared" si="977"/>
        <v>0</v>
      </c>
      <c r="AS1694" s="11">
        <f t="shared" si="977"/>
        <v>0</v>
      </c>
      <c r="AT1694" s="11">
        <f t="shared" si="977"/>
        <v>0</v>
      </c>
      <c r="AU1694" s="11">
        <f t="shared" si="977"/>
        <v>0</v>
      </c>
      <c r="AV1694" s="11">
        <f t="shared" si="977"/>
        <v>357121.14285714284</v>
      </c>
      <c r="AW1694" s="11">
        <f t="shared" si="977"/>
        <v>0</v>
      </c>
      <c r="AX1694" s="11">
        <f t="shared" si="977"/>
        <v>0</v>
      </c>
      <c r="AY1694" s="11">
        <f t="shared" si="977"/>
        <v>4410.1946710584652</v>
      </c>
      <c r="AZ1694" s="11">
        <f t="shared" si="977"/>
        <v>1</v>
      </c>
      <c r="BA1694" s="11">
        <f t="shared" si="977"/>
        <v>1</v>
      </c>
      <c r="BB1694" s="11">
        <f t="shared" si="979"/>
        <v>1</v>
      </c>
      <c r="BC1694" s="11">
        <f t="shared" si="979"/>
        <v>1</v>
      </c>
      <c r="BD1694" s="11">
        <f t="shared" si="979"/>
        <v>1</v>
      </c>
      <c r="BE1694" s="11">
        <f t="shared" si="979"/>
        <v>1</v>
      </c>
      <c r="BF1694" s="15" t="str">
        <f t="shared" si="949"/>
        <v>EN 10219-97</v>
      </c>
      <c r="BG1694" s="42">
        <v>7.0335999999999999</v>
      </c>
      <c r="BH1694" s="17">
        <f t="shared" si="950"/>
        <v>90</v>
      </c>
      <c r="BI1694" s="17">
        <f t="shared" si="951"/>
        <v>30</v>
      </c>
      <c r="BK1694" s="17">
        <f t="shared" si="952"/>
        <v>4</v>
      </c>
      <c r="BM1694" s="17">
        <f t="shared" si="953"/>
        <v>4</v>
      </c>
      <c r="BX1694" s="18">
        <f t="shared" si="954"/>
        <v>854.79644737231001</v>
      </c>
      <c r="BY1694" s="42">
        <v>0.24</v>
      </c>
      <c r="BZ1694" s="43">
        <f t="shared" si="955"/>
        <v>35.766700366651165</v>
      </c>
      <c r="CA1694" s="18">
        <f t="shared" si="956"/>
        <v>731045.59873347194</v>
      </c>
      <c r="CB1694" s="18">
        <f t="shared" si="957"/>
        <v>16245.457749632709</v>
      </c>
      <c r="CC1694" s="18">
        <f t="shared" si="958"/>
        <v>21944.801886108806</v>
      </c>
      <c r="CD1694" s="25">
        <f t="shared" si="959"/>
        <v>1.3508269341690264</v>
      </c>
      <c r="CE1694" s="26">
        <f t="shared" si="960"/>
        <v>29.244276344656647</v>
      </c>
      <c r="CF1694" s="18">
        <f t="shared" si="961"/>
        <v>742.79644737231001</v>
      </c>
      <c r="CG1694" s="18">
        <f t="shared" si="962"/>
        <v>262.79644737231007</v>
      </c>
      <c r="CH1694" s="18">
        <f t="shared" si="963"/>
        <v>121434.28820202271</v>
      </c>
      <c r="CI1694" s="18">
        <f t="shared" si="964"/>
        <v>8095.6192134681805</v>
      </c>
      <c r="CJ1694" s="18">
        <f t="shared" si="965"/>
        <v>9740.9084649395045</v>
      </c>
      <c r="CK1694" s="25">
        <f t="shared" si="966"/>
        <v>1.2032320453924215</v>
      </c>
      <c r="CL1694" s="26">
        <f t="shared" si="967"/>
        <v>11.918986050419127</v>
      </c>
      <c r="CZ1694" s="18">
        <f t="shared" si="968"/>
        <v>357121.14285714284</v>
      </c>
      <c r="DC1694" s="18">
        <f t="shared" si="969"/>
        <v>4410.1946710584652</v>
      </c>
      <c r="DD1694" s="17">
        <f t="shared" si="970"/>
        <v>1</v>
      </c>
      <c r="DE1694" s="17">
        <f t="shared" si="971"/>
        <v>1</v>
      </c>
      <c r="DF1694" s="17">
        <f t="shared" si="972"/>
        <v>1</v>
      </c>
      <c r="DG1694" s="17">
        <f t="shared" si="973"/>
        <v>1</v>
      </c>
      <c r="DH1694" s="17">
        <f t="shared" si="974"/>
        <v>1</v>
      </c>
      <c r="DI1694" s="17">
        <f t="shared" si="975"/>
        <v>1</v>
      </c>
      <c r="DJ1694" s="20" t="s">
        <v>1713</v>
      </c>
    </row>
    <row r="1695" spans="1:114" x14ac:dyDescent="0.2">
      <c r="A1695" s="15" t="s">
        <v>105</v>
      </c>
      <c r="B1695" s="10" t="s">
        <v>1791</v>
      </c>
      <c r="C1695" s="11">
        <f t="shared" si="947"/>
        <v>8.6349999999999998</v>
      </c>
      <c r="D1695" s="11">
        <f t="shared" si="942"/>
        <v>90</v>
      </c>
      <c r="E1695" s="11">
        <f t="shared" si="942"/>
        <v>30</v>
      </c>
      <c r="F1695" s="11">
        <f t="shared" si="942"/>
        <v>0</v>
      </c>
      <c r="G1695" s="11">
        <f t="shared" si="941"/>
        <v>5</v>
      </c>
      <c r="H1695" s="11">
        <f t="shared" si="941"/>
        <v>0</v>
      </c>
      <c r="I1695" s="11">
        <f t="shared" si="941"/>
        <v>5</v>
      </c>
      <c r="J1695" s="11">
        <f t="shared" si="941"/>
        <v>0</v>
      </c>
      <c r="K1695" s="11">
        <f t="shared" si="941"/>
        <v>0</v>
      </c>
      <c r="L1695" s="11">
        <f t="shared" si="941"/>
        <v>0</v>
      </c>
      <c r="M1695" s="11">
        <f t="shared" si="941"/>
        <v>0</v>
      </c>
      <c r="N1695" s="11">
        <f t="shared" si="978"/>
        <v>0</v>
      </c>
      <c r="O1695" s="11">
        <f t="shared" si="978"/>
        <v>0</v>
      </c>
      <c r="P1695" s="11">
        <f t="shared" si="978"/>
        <v>0</v>
      </c>
      <c r="Q1695" s="11">
        <f t="shared" si="978"/>
        <v>0</v>
      </c>
      <c r="R1695" s="11">
        <f t="shared" si="940"/>
        <v>0</v>
      </c>
      <c r="S1695" s="11">
        <f t="shared" si="940"/>
        <v>0</v>
      </c>
      <c r="T1695" s="11">
        <f t="shared" si="940"/>
        <v>1035.6194490192345</v>
      </c>
      <c r="U1695" s="40">
        <f t="shared" si="948"/>
        <v>0.24</v>
      </c>
      <c r="V1695" s="11">
        <f t="shared" si="976"/>
        <v>29.521701660390001</v>
      </c>
      <c r="W1695" s="11">
        <f t="shared" si="976"/>
        <v>844330.26616374659</v>
      </c>
      <c r="X1695" s="11">
        <f t="shared" si="976"/>
        <v>18762.894803638814</v>
      </c>
      <c r="Y1695" s="11">
        <f t="shared" si="976"/>
        <v>25913.347382339874</v>
      </c>
      <c r="Z1695" s="11">
        <f t="shared" si="976"/>
        <v>1.3810953828571444</v>
      </c>
      <c r="AA1695" s="11">
        <f t="shared" si="976"/>
        <v>28.553284970903661</v>
      </c>
      <c r="AB1695" s="11">
        <f t="shared" si="976"/>
        <v>935.61944901923459</v>
      </c>
      <c r="AC1695" s="11">
        <f t="shared" si="976"/>
        <v>335.61944901923448</v>
      </c>
      <c r="AD1695" s="11">
        <f t="shared" si="976"/>
        <v>136586.92734066525</v>
      </c>
      <c r="AE1695" s="11">
        <f t="shared" si="976"/>
        <v>9105.7951560443507</v>
      </c>
      <c r="AF1695" s="11">
        <f t="shared" si="946"/>
        <v>11344.763911762839</v>
      </c>
      <c r="AG1695" s="11">
        <f t="shared" si="946"/>
        <v>1.2458839362570417</v>
      </c>
      <c r="AH1695" s="11">
        <f t="shared" si="946"/>
        <v>11.484298407560431</v>
      </c>
      <c r="AI1695" s="11">
        <f t="shared" si="946"/>
        <v>0</v>
      </c>
      <c r="AJ1695" s="11">
        <f t="shared" si="946"/>
        <v>0</v>
      </c>
      <c r="AK1695" s="11">
        <f t="shared" si="946"/>
        <v>0</v>
      </c>
      <c r="AL1695" s="11">
        <f t="shared" si="946"/>
        <v>0</v>
      </c>
      <c r="AM1695" s="11">
        <f t="shared" si="946"/>
        <v>0</v>
      </c>
      <c r="AN1695" s="11">
        <f t="shared" si="946"/>
        <v>0</v>
      </c>
      <c r="AO1695" s="11">
        <f t="shared" si="946"/>
        <v>0</v>
      </c>
      <c r="AP1695" s="11">
        <f t="shared" si="946"/>
        <v>0</v>
      </c>
      <c r="AQ1695" s="11">
        <f t="shared" si="946"/>
        <v>0</v>
      </c>
      <c r="AR1695" s="11">
        <f t="shared" si="977"/>
        <v>0</v>
      </c>
      <c r="AS1695" s="11">
        <f t="shared" si="977"/>
        <v>0</v>
      </c>
      <c r="AT1695" s="11">
        <f t="shared" si="977"/>
        <v>0</v>
      </c>
      <c r="AU1695" s="11">
        <f t="shared" si="977"/>
        <v>0</v>
      </c>
      <c r="AV1695" s="11">
        <f t="shared" si="977"/>
        <v>410511.36363636365</v>
      </c>
      <c r="AW1695" s="11">
        <f t="shared" si="977"/>
        <v>0</v>
      </c>
      <c r="AX1695" s="11">
        <f t="shared" si="977"/>
        <v>0</v>
      </c>
      <c r="AY1695" s="11">
        <f t="shared" si="977"/>
        <v>4153.4291735288516</v>
      </c>
      <c r="AZ1695" s="11">
        <f t="shared" si="977"/>
        <v>1</v>
      </c>
      <c r="BA1695" s="11">
        <f t="shared" si="977"/>
        <v>1</v>
      </c>
      <c r="BB1695" s="11">
        <f t="shared" si="979"/>
        <v>1</v>
      </c>
      <c r="BC1695" s="11">
        <f t="shared" si="979"/>
        <v>1</v>
      </c>
      <c r="BD1695" s="11">
        <f t="shared" si="979"/>
        <v>1</v>
      </c>
      <c r="BE1695" s="11">
        <f t="shared" si="979"/>
        <v>1</v>
      </c>
      <c r="BF1695" s="15" t="str">
        <f t="shared" si="949"/>
        <v>EN 10219-97</v>
      </c>
      <c r="BG1695" s="42">
        <v>8.6349999999999998</v>
      </c>
      <c r="BH1695" s="17">
        <f t="shared" si="950"/>
        <v>90</v>
      </c>
      <c r="BI1695" s="17">
        <f t="shared" si="951"/>
        <v>30</v>
      </c>
      <c r="BK1695" s="17">
        <f t="shared" si="952"/>
        <v>5</v>
      </c>
      <c r="BM1695" s="17">
        <f t="shared" si="953"/>
        <v>5</v>
      </c>
      <c r="BX1695" s="18">
        <f t="shared" si="954"/>
        <v>1035.6194490192345</v>
      </c>
      <c r="BY1695" s="42">
        <v>0.24</v>
      </c>
      <c r="BZ1695" s="43">
        <f t="shared" si="955"/>
        <v>29.521701660390001</v>
      </c>
      <c r="CA1695" s="18">
        <f t="shared" si="956"/>
        <v>844330.26616374659</v>
      </c>
      <c r="CB1695" s="18">
        <f t="shared" si="957"/>
        <v>18762.894803638814</v>
      </c>
      <c r="CC1695" s="18">
        <f t="shared" si="958"/>
        <v>25913.347382339874</v>
      </c>
      <c r="CD1695" s="25">
        <f t="shared" si="959"/>
        <v>1.3810953828571444</v>
      </c>
      <c r="CE1695" s="26">
        <f t="shared" si="960"/>
        <v>28.553284970903661</v>
      </c>
      <c r="CF1695" s="18">
        <f t="shared" si="961"/>
        <v>935.61944901923459</v>
      </c>
      <c r="CG1695" s="18">
        <f t="shared" si="962"/>
        <v>335.61944901923448</v>
      </c>
      <c r="CH1695" s="18">
        <f t="shared" si="963"/>
        <v>136586.92734066525</v>
      </c>
      <c r="CI1695" s="18">
        <f t="shared" si="964"/>
        <v>9105.7951560443507</v>
      </c>
      <c r="CJ1695" s="18">
        <f t="shared" si="965"/>
        <v>11344.763911762839</v>
      </c>
      <c r="CK1695" s="25">
        <f t="shared" si="966"/>
        <v>1.2458839362570417</v>
      </c>
      <c r="CL1695" s="26">
        <f t="shared" si="967"/>
        <v>11.484298407560431</v>
      </c>
      <c r="CZ1695" s="18">
        <f t="shared" si="968"/>
        <v>410511.36363636365</v>
      </c>
      <c r="DC1695" s="18">
        <f t="shared" si="969"/>
        <v>4153.4291735288516</v>
      </c>
      <c r="DD1695" s="17">
        <f t="shared" si="970"/>
        <v>1</v>
      </c>
      <c r="DE1695" s="17">
        <f t="shared" si="971"/>
        <v>1</v>
      </c>
      <c r="DF1695" s="17">
        <f t="shared" si="972"/>
        <v>1</v>
      </c>
      <c r="DG1695" s="17">
        <f t="shared" si="973"/>
        <v>1</v>
      </c>
      <c r="DH1695" s="17">
        <f t="shared" si="974"/>
        <v>1</v>
      </c>
      <c r="DI1695" s="17">
        <f t="shared" si="975"/>
        <v>1</v>
      </c>
      <c r="DJ1695" s="20" t="s">
        <v>1713</v>
      </c>
    </row>
    <row r="1696" spans="1:114" x14ac:dyDescent="0.2">
      <c r="A1696" s="15" t="s">
        <v>105</v>
      </c>
      <c r="B1696" s="10" t="s">
        <v>1792</v>
      </c>
      <c r="C1696" s="11">
        <f t="shared" si="947"/>
        <v>8.2896000000000001</v>
      </c>
      <c r="D1696" s="11">
        <f t="shared" si="942"/>
        <v>90</v>
      </c>
      <c r="E1696" s="11">
        <f t="shared" si="942"/>
        <v>50</v>
      </c>
      <c r="F1696" s="11">
        <f t="shared" si="942"/>
        <v>0</v>
      </c>
      <c r="G1696" s="11">
        <f t="shared" si="941"/>
        <v>4</v>
      </c>
      <c r="H1696" s="11">
        <f t="shared" si="941"/>
        <v>0</v>
      </c>
      <c r="I1696" s="11">
        <f t="shared" si="941"/>
        <v>4</v>
      </c>
      <c r="J1696" s="11">
        <f t="shared" si="941"/>
        <v>0</v>
      </c>
      <c r="K1696" s="11">
        <f t="shared" si="941"/>
        <v>0</v>
      </c>
      <c r="L1696" s="11">
        <f t="shared" si="941"/>
        <v>0</v>
      </c>
      <c r="M1696" s="11">
        <f t="shared" si="941"/>
        <v>0</v>
      </c>
      <c r="N1696" s="11">
        <f t="shared" si="978"/>
        <v>0</v>
      </c>
      <c r="O1696" s="11">
        <f t="shared" si="978"/>
        <v>0</v>
      </c>
      <c r="P1696" s="11">
        <f t="shared" si="978"/>
        <v>0</v>
      </c>
      <c r="Q1696" s="11">
        <f t="shared" si="978"/>
        <v>0</v>
      </c>
      <c r="R1696" s="11">
        <f t="shared" si="940"/>
        <v>0</v>
      </c>
      <c r="S1696" s="11">
        <f t="shared" si="940"/>
        <v>0</v>
      </c>
      <c r="T1696" s="11">
        <f t="shared" si="940"/>
        <v>1014.79644737231</v>
      </c>
      <c r="U1696" s="40">
        <f t="shared" si="948"/>
        <v>0.28000000000000003</v>
      </c>
      <c r="V1696" s="11">
        <f t="shared" si="976"/>
        <v>35.148713716210899</v>
      </c>
      <c r="W1696" s="11">
        <f t="shared" si="976"/>
        <v>1027098.9320668054</v>
      </c>
      <c r="X1696" s="11">
        <f t="shared" si="976"/>
        <v>22824.420712595675</v>
      </c>
      <c r="Y1696" s="11">
        <f t="shared" si="976"/>
        <v>28824.801886108806</v>
      </c>
      <c r="Z1696" s="11">
        <f t="shared" si="976"/>
        <v>1.2628930323827152</v>
      </c>
      <c r="AA1696" s="11">
        <f t="shared" si="976"/>
        <v>31.813882281129612</v>
      </c>
      <c r="AB1696" s="11">
        <f t="shared" si="976"/>
        <v>742.79644737231001</v>
      </c>
      <c r="AC1696" s="11">
        <f t="shared" si="976"/>
        <v>422.79644737231007</v>
      </c>
      <c r="AD1696" s="11">
        <f t="shared" si="976"/>
        <v>407065.43557137717</v>
      </c>
      <c r="AE1696" s="11">
        <f t="shared" si="976"/>
        <v>16282.617422855086</v>
      </c>
      <c r="AF1696" s="11">
        <f t="shared" si="946"/>
        <v>19088.872938662604</v>
      </c>
      <c r="AG1696" s="11">
        <f t="shared" si="946"/>
        <v>1.1723467083288783</v>
      </c>
      <c r="AH1696" s="11">
        <f t="shared" si="946"/>
        <v>20.028233437941047</v>
      </c>
      <c r="AI1696" s="11">
        <f t="shared" si="946"/>
        <v>0</v>
      </c>
      <c r="AJ1696" s="11">
        <f t="shared" si="946"/>
        <v>0</v>
      </c>
      <c r="AK1696" s="11">
        <f t="shared" si="946"/>
        <v>0</v>
      </c>
      <c r="AL1696" s="11">
        <f t="shared" si="946"/>
        <v>0</v>
      </c>
      <c r="AM1696" s="11">
        <f t="shared" si="946"/>
        <v>0</v>
      </c>
      <c r="AN1696" s="11">
        <f t="shared" si="946"/>
        <v>0</v>
      </c>
      <c r="AO1696" s="11">
        <f t="shared" si="946"/>
        <v>0</v>
      </c>
      <c r="AP1696" s="11">
        <f t="shared" si="946"/>
        <v>0</v>
      </c>
      <c r="AQ1696" s="11">
        <f t="shared" si="946"/>
        <v>0</v>
      </c>
      <c r="AR1696" s="11">
        <f t="shared" si="977"/>
        <v>0</v>
      </c>
      <c r="AS1696" s="11">
        <f t="shared" si="977"/>
        <v>0</v>
      </c>
      <c r="AT1696" s="11">
        <f t="shared" si="977"/>
        <v>0</v>
      </c>
      <c r="AU1696" s="11">
        <f t="shared" si="977"/>
        <v>0</v>
      </c>
      <c r="AV1696" s="11">
        <f t="shared" si="977"/>
        <v>948480.96969696973</v>
      </c>
      <c r="AW1696" s="11">
        <f t="shared" si="977"/>
        <v>0</v>
      </c>
      <c r="AX1696" s="11">
        <f t="shared" si="977"/>
        <v>0</v>
      </c>
      <c r="AY1696" s="11">
        <f t="shared" si="977"/>
        <v>7850.1946710584652</v>
      </c>
      <c r="AZ1696" s="11">
        <f t="shared" si="977"/>
        <v>1</v>
      </c>
      <c r="BA1696" s="11">
        <f t="shared" si="977"/>
        <v>1</v>
      </c>
      <c r="BB1696" s="11">
        <f t="shared" si="979"/>
        <v>1</v>
      </c>
      <c r="BC1696" s="11">
        <f t="shared" si="979"/>
        <v>1</v>
      </c>
      <c r="BD1696" s="11">
        <f t="shared" si="979"/>
        <v>1</v>
      </c>
      <c r="BE1696" s="11">
        <f t="shared" si="979"/>
        <v>1</v>
      </c>
      <c r="BF1696" s="15" t="str">
        <f t="shared" si="949"/>
        <v>EN 10219-97</v>
      </c>
      <c r="BG1696" s="42">
        <v>8.2896000000000001</v>
      </c>
      <c r="BH1696" s="17">
        <f t="shared" si="950"/>
        <v>90</v>
      </c>
      <c r="BI1696" s="17">
        <f t="shared" si="951"/>
        <v>50</v>
      </c>
      <c r="BK1696" s="17">
        <f t="shared" si="952"/>
        <v>4</v>
      </c>
      <c r="BM1696" s="17">
        <f t="shared" si="953"/>
        <v>4</v>
      </c>
      <c r="BX1696" s="18">
        <f t="shared" si="954"/>
        <v>1014.79644737231</v>
      </c>
      <c r="BY1696" s="42">
        <v>0.28000000000000003</v>
      </c>
      <c r="BZ1696" s="43">
        <f t="shared" si="955"/>
        <v>35.148713716210899</v>
      </c>
      <c r="CA1696" s="18">
        <f t="shared" si="956"/>
        <v>1027098.9320668054</v>
      </c>
      <c r="CB1696" s="18">
        <f t="shared" si="957"/>
        <v>22824.420712595675</v>
      </c>
      <c r="CC1696" s="18">
        <f t="shared" si="958"/>
        <v>28824.801886108806</v>
      </c>
      <c r="CD1696" s="25">
        <f t="shared" si="959"/>
        <v>1.2628930323827152</v>
      </c>
      <c r="CE1696" s="26">
        <f t="shared" si="960"/>
        <v>31.813882281129612</v>
      </c>
      <c r="CF1696" s="18">
        <f t="shared" si="961"/>
        <v>742.79644737231001</v>
      </c>
      <c r="CG1696" s="18">
        <f t="shared" si="962"/>
        <v>422.79644737231007</v>
      </c>
      <c r="CH1696" s="18">
        <f t="shared" si="963"/>
        <v>407065.43557137717</v>
      </c>
      <c r="CI1696" s="18">
        <f t="shared" si="964"/>
        <v>16282.617422855086</v>
      </c>
      <c r="CJ1696" s="18">
        <f t="shared" si="965"/>
        <v>19088.872938662604</v>
      </c>
      <c r="CK1696" s="25">
        <f t="shared" si="966"/>
        <v>1.1723467083288783</v>
      </c>
      <c r="CL1696" s="26">
        <f t="shared" si="967"/>
        <v>20.028233437941047</v>
      </c>
      <c r="CZ1696" s="18">
        <f t="shared" si="968"/>
        <v>948480.96969696973</v>
      </c>
      <c r="DC1696" s="18">
        <f t="shared" si="969"/>
        <v>7850.1946710584652</v>
      </c>
      <c r="DD1696" s="17">
        <f t="shared" si="970"/>
        <v>1</v>
      </c>
      <c r="DE1696" s="17">
        <f t="shared" si="971"/>
        <v>1</v>
      </c>
      <c r="DF1696" s="17">
        <f t="shared" si="972"/>
        <v>1</v>
      </c>
      <c r="DG1696" s="17">
        <f t="shared" si="973"/>
        <v>1</v>
      </c>
      <c r="DH1696" s="17">
        <f t="shared" si="974"/>
        <v>1</v>
      </c>
      <c r="DI1696" s="17">
        <f t="shared" si="975"/>
        <v>1</v>
      </c>
      <c r="DJ1696" s="20" t="s">
        <v>1713</v>
      </c>
    </row>
    <row r="1697" spans="1:114" x14ac:dyDescent="0.2">
      <c r="A1697" s="15" t="s">
        <v>105</v>
      </c>
      <c r="B1697" s="10" t="s">
        <v>1793</v>
      </c>
      <c r="C1697" s="11">
        <f t="shared" si="947"/>
        <v>10.205</v>
      </c>
      <c r="D1697" s="11">
        <f t="shared" si="942"/>
        <v>90</v>
      </c>
      <c r="E1697" s="11">
        <f t="shared" si="942"/>
        <v>50</v>
      </c>
      <c r="F1697" s="11">
        <f t="shared" si="942"/>
        <v>0</v>
      </c>
      <c r="G1697" s="11">
        <f t="shared" si="941"/>
        <v>5</v>
      </c>
      <c r="H1697" s="11">
        <f t="shared" si="941"/>
        <v>0</v>
      </c>
      <c r="I1697" s="11">
        <f t="shared" si="941"/>
        <v>5</v>
      </c>
      <c r="J1697" s="11">
        <f t="shared" si="941"/>
        <v>0</v>
      </c>
      <c r="K1697" s="11">
        <f t="shared" si="941"/>
        <v>0</v>
      </c>
      <c r="L1697" s="11">
        <f t="shared" si="941"/>
        <v>0</v>
      </c>
      <c r="M1697" s="11">
        <f t="shared" si="941"/>
        <v>0</v>
      </c>
      <c r="N1697" s="11">
        <f t="shared" si="978"/>
        <v>0</v>
      </c>
      <c r="O1697" s="11">
        <f t="shared" si="978"/>
        <v>0</v>
      </c>
      <c r="P1697" s="11">
        <f t="shared" si="978"/>
        <v>0</v>
      </c>
      <c r="Q1697" s="11">
        <f t="shared" si="978"/>
        <v>0</v>
      </c>
      <c r="R1697" s="11">
        <f t="shared" si="940"/>
        <v>0</v>
      </c>
      <c r="S1697" s="11">
        <f t="shared" si="940"/>
        <v>0</v>
      </c>
      <c r="T1697" s="11">
        <f t="shared" si="940"/>
        <v>1235.6194490192345</v>
      </c>
      <c r="U1697" s="40">
        <f t="shared" si="948"/>
        <v>0.28000000000000003</v>
      </c>
      <c r="V1697" s="11">
        <f t="shared" si="976"/>
        <v>28.867132058522625</v>
      </c>
      <c r="W1697" s="11">
        <f t="shared" si="976"/>
        <v>1205996.9328304131</v>
      </c>
      <c r="X1697" s="11">
        <f t="shared" si="976"/>
        <v>26799.931840675847</v>
      </c>
      <c r="Y1697" s="11">
        <f t="shared" si="976"/>
        <v>34413.347382339874</v>
      </c>
      <c r="Z1697" s="11">
        <f t="shared" si="976"/>
        <v>1.2840833919625383</v>
      </c>
      <c r="AA1697" s="11">
        <f t="shared" si="976"/>
        <v>31.241417728324194</v>
      </c>
      <c r="AB1697" s="11">
        <f t="shared" si="976"/>
        <v>935.61944901923459</v>
      </c>
      <c r="AC1697" s="11">
        <f t="shared" si="976"/>
        <v>535.61944901923459</v>
      </c>
      <c r="AD1697" s="11">
        <f t="shared" si="976"/>
        <v>473710.81714451208</v>
      </c>
      <c r="AE1697" s="11">
        <f t="shared" si="976"/>
        <v>18948.432685780484</v>
      </c>
      <c r="AF1697" s="11">
        <f t="shared" si="946"/>
        <v>22700.958401955184</v>
      </c>
      <c r="AG1697" s="11">
        <f t="shared" si="946"/>
        <v>1.1980388446053756</v>
      </c>
      <c r="AH1697" s="11">
        <f t="shared" si="946"/>
        <v>19.580071941087112</v>
      </c>
      <c r="AI1697" s="11">
        <f t="shared" si="946"/>
        <v>0</v>
      </c>
      <c r="AJ1697" s="11">
        <f t="shared" si="946"/>
        <v>0</v>
      </c>
      <c r="AK1697" s="11">
        <f t="shared" si="946"/>
        <v>0</v>
      </c>
      <c r="AL1697" s="11">
        <f t="shared" si="946"/>
        <v>0</v>
      </c>
      <c r="AM1697" s="11">
        <f t="shared" si="946"/>
        <v>0</v>
      </c>
      <c r="AN1697" s="11">
        <f t="shared" si="946"/>
        <v>0</v>
      </c>
      <c r="AO1697" s="11">
        <f t="shared" si="946"/>
        <v>0</v>
      </c>
      <c r="AP1697" s="11">
        <f t="shared" si="946"/>
        <v>0</v>
      </c>
      <c r="AQ1697" s="11">
        <f t="shared" si="946"/>
        <v>0</v>
      </c>
      <c r="AR1697" s="11">
        <f t="shared" si="977"/>
        <v>0</v>
      </c>
      <c r="AS1697" s="11">
        <f t="shared" si="977"/>
        <v>0</v>
      </c>
      <c r="AT1697" s="11">
        <f t="shared" si="977"/>
        <v>0</v>
      </c>
      <c r="AU1697" s="11">
        <f t="shared" si="977"/>
        <v>0</v>
      </c>
      <c r="AV1697" s="11">
        <f t="shared" si="977"/>
        <v>1125432.6923076923</v>
      </c>
      <c r="AW1697" s="11">
        <f t="shared" si="977"/>
        <v>0</v>
      </c>
      <c r="AX1697" s="11">
        <f t="shared" si="977"/>
        <v>0</v>
      </c>
      <c r="AY1697" s="11">
        <f t="shared" si="977"/>
        <v>7553.4291735288516</v>
      </c>
      <c r="AZ1697" s="11">
        <f t="shared" si="977"/>
        <v>1</v>
      </c>
      <c r="BA1697" s="11">
        <f t="shared" si="977"/>
        <v>1</v>
      </c>
      <c r="BB1697" s="11">
        <f t="shared" si="979"/>
        <v>1</v>
      </c>
      <c r="BC1697" s="11">
        <f t="shared" si="979"/>
        <v>1</v>
      </c>
      <c r="BD1697" s="11">
        <f t="shared" si="979"/>
        <v>1</v>
      </c>
      <c r="BE1697" s="11">
        <f t="shared" si="979"/>
        <v>1</v>
      </c>
      <c r="BF1697" s="15" t="str">
        <f t="shared" si="949"/>
        <v>EN 10219-97</v>
      </c>
      <c r="BG1697" s="42">
        <v>10.205</v>
      </c>
      <c r="BH1697" s="17">
        <f t="shared" si="950"/>
        <v>90</v>
      </c>
      <c r="BI1697" s="17">
        <f t="shared" si="951"/>
        <v>50</v>
      </c>
      <c r="BK1697" s="17">
        <f t="shared" si="952"/>
        <v>5</v>
      </c>
      <c r="BM1697" s="17">
        <f t="shared" si="953"/>
        <v>5</v>
      </c>
      <c r="BX1697" s="18">
        <f t="shared" si="954"/>
        <v>1235.6194490192345</v>
      </c>
      <c r="BY1697" s="42">
        <v>0.28000000000000003</v>
      </c>
      <c r="BZ1697" s="43">
        <f t="shared" si="955"/>
        <v>28.867132058522625</v>
      </c>
      <c r="CA1697" s="18">
        <f t="shared" si="956"/>
        <v>1205996.9328304131</v>
      </c>
      <c r="CB1697" s="18">
        <f t="shared" si="957"/>
        <v>26799.931840675847</v>
      </c>
      <c r="CC1697" s="18">
        <f t="shared" si="958"/>
        <v>34413.347382339874</v>
      </c>
      <c r="CD1697" s="25">
        <f t="shared" si="959"/>
        <v>1.2840833919625383</v>
      </c>
      <c r="CE1697" s="26">
        <f t="shared" si="960"/>
        <v>31.241417728324194</v>
      </c>
      <c r="CF1697" s="18">
        <f t="shared" si="961"/>
        <v>935.61944901923459</v>
      </c>
      <c r="CG1697" s="18">
        <f t="shared" si="962"/>
        <v>535.61944901923459</v>
      </c>
      <c r="CH1697" s="18">
        <f t="shared" si="963"/>
        <v>473710.81714451208</v>
      </c>
      <c r="CI1697" s="18">
        <f t="shared" si="964"/>
        <v>18948.432685780484</v>
      </c>
      <c r="CJ1697" s="18">
        <f t="shared" si="965"/>
        <v>22700.958401955184</v>
      </c>
      <c r="CK1697" s="25">
        <f t="shared" si="966"/>
        <v>1.1980388446053756</v>
      </c>
      <c r="CL1697" s="26">
        <f t="shared" si="967"/>
        <v>19.580071941087112</v>
      </c>
      <c r="CZ1697" s="18">
        <f t="shared" si="968"/>
        <v>1125432.6923076923</v>
      </c>
      <c r="DC1697" s="18">
        <f t="shared" si="969"/>
        <v>7553.4291735288516</v>
      </c>
      <c r="DD1697" s="17">
        <f t="shared" si="970"/>
        <v>1</v>
      </c>
      <c r="DE1697" s="17">
        <f t="shared" si="971"/>
        <v>1</v>
      </c>
      <c r="DF1697" s="17">
        <f t="shared" si="972"/>
        <v>1</v>
      </c>
      <c r="DG1697" s="17">
        <f t="shared" si="973"/>
        <v>1</v>
      </c>
      <c r="DH1697" s="17">
        <f t="shared" si="974"/>
        <v>1</v>
      </c>
      <c r="DI1697" s="17">
        <f t="shared" si="975"/>
        <v>1</v>
      </c>
      <c r="DJ1697" s="20" t="s">
        <v>1713</v>
      </c>
    </row>
    <row r="1698" spans="1:114" x14ac:dyDescent="0.2">
      <c r="A1698" s="15" t="s">
        <v>105</v>
      </c>
      <c r="B1698" s="10" t="s">
        <v>1794</v>
      </c>
      <c r="C1698" s="11">
        <f t="shared" si="947"/>
        <v>12.057600000000001</v>
      </c>
      <c r="D1698" s="11">
        <f t="shared" si="942"/>
        <v>90</v>
      </c>
      <c r="E1698" s="11">
        <f t="shared" si="942"/>
        <v>50</v>
      </c>
      <c r="F1698" s="11">
        <f t="shared" si="942"/>
        <v>0</v>
      </c>
      <c r="G1698" s="11">
        <f t="shared" si="941"/>
        <v>6</v>
      </c>
      <c r="H1698" s="11">
        <f t="shared" si="941"/>
        <v>0</v>
      </c>
      <c r="I1698" s="11">
        <f t="shared" si="941"/>
        <v>6</v>
      </c>
      <c r="J1698" s="11">
        <f t="shared" si="941"/>
        <v>0</v>
      </c>
      <c r="K1698" s="11">
        <f t="shared" si="941"/>
        <v>0</v>
      </c>
      <c r="L1698" s="11">
        <f t="shared" si="941"/>
        <v>0</v>
      </c>
      <c r="M1698" s="11">
        <f t="shared" si="941"/>
        <v>0</v>
      </c>
      <c r="N1698" s="11">
        <f t="shared" si="978"/>
        <v>0</v>
      </c>
      <c r="O1698" s="11">
        <f t="shared" si="978"/>
        <v>0</v>
      </c>
      <c r="P1698" s="11">
        <f t="shared" si="978"/>
        <v>0</v>
      </c>
      <c r="Q1698" s="11">
        <f t="shared" si="978"/>
        <v>0</v>
      </c>
      <c r="R1698" s="11">
        <f t="shared" si="940"/>
        <v>0</v>
      </c>
      <c r="S1698" s="11">
        <f t="shared" si="940"/>
        <v>0</v>
      </c>
      <c r="T1698" s="11">
        <f t="shared" si="940"/>
        <v>1443.2920065876976</v>
      </c>
      <c r="U1698" s="40">
        <f t="shared" si="948"/>
        <v>0.28000000000000003</v>
      </c>
      <c r="V1698" s="11">
        <f t="shared" si="976"/>
        <v>24.713495014253645</v>
      </c>
      <c r="W1698" s="11">
        <f t="shared" si="976"/>
        <v>1356613.135470449</v>
      </c>
      <c r="X1698" s="11">
        <f t="shared" si="976"/>
        <v>30146.958566009976</v>
      </c>
      <c r="Y1698" s="11">
        <f t="shared" si="976"/>
        <v>39384.636217394022</v>
      </c>
      <c r="Z1698" s="11">
        <f t="shared" si="976"/>
        <v>1.3064215460129143</v>
      </c>
      <c r="AA1698" s="11">
        <f t="shared" si="976"/>
        <v>30.658500212816854</v>
      </c>
      <c r="AB1698" s="11">
        <f t="shared" si="976"/>
        <v>1131.2920065876976</v>
      </c>
      <c r="AC1698" s="11">
        <f t="shared" si="976"/>
        <v>651.29200658769776</v>
      </c>
      <c r="AD1698" s="11">
        <f t="shared" si="976"/>
        <v>528304.48940976732</v>
      </c>
      <c r="AE1698" s="11">
        <f t="shared" si="976"/>
        <v>21132.179576390692</v>
      </c>
      <c r="AF1698" s="11">
        <f t="shared" si="946"/>
        <v>25878.796085640068</v>
      </c>
      <c r="AG1698" s="11">
        <f t="shared" si="946"/>
        <v>1.2246155675561452</v>
      </c>
      <c r="AH1698" s="11">
        <f t="shared" si="946"/>
        <v>19.132205959504642</v>
      </c>
      <c r="AI1698" s="11">
        <f t="shared" si="946"/>
        <v>0</v>
      </c>
      <c r="AJ1698" s="11">
        <f t="shared" si="946"/>
        <v>0</v>
      </c>
      <c r="AK1698" s="11">
        <f t="shared" si="946"/>
        <v>0</v>
      </c>
      <c r="AL1698" s="11">
        <f t="shared" si="946"/>
        <v>0</v>
      </c>
      <c r="AM1698" s="11">
        <f t="shared" si="946"/>
        <v>0</v>
      </c>
      <c r="AN1698" s="11">
        <f t="shared" si="946"/>
        <v>0</v>
      </c>
      <c r="AO1698" s="11">
        <f t="shared" si="946"/>
        <v>0</v>
      </c>
      <c r="AP1698" s="11">
        <f t="shared" si="946"/>
        <v>0</v>
      </c>
      <c r="AQ1698" s="11">
        <f t="shared" si="946"/>
        <v>0</v>
      </c>
      <c r="AR1698" s="11">
        <f t="shared" si="977"/>
        <v>0</v>
      </c>
      <c r="AS1698" s="11">
        <f t="shared" si="977"/>
        <v>0</v>
      </c>
      <c r="AT1698" s="11">
        <f t="shared" si="977"/>
        <v>0</v>
      </c>
      <c r="AU1698" s="11">
        <f t="shared" si="977"/>
        <v>0</v>
      </c>
      <c r="AV1698" s="11">
        <f t="shared" si="977"/>
        <v>1280664</v>
      </c>
      <c r="AW1698" s="11">
        <f t="shared" si="977"/>
        <v>0</v>
      </c>
      <c r="AX1698" s="11">
        <f t="shared" si="977"/>
        <v>0</v>
      </c>
      <c r="AY1698" s="11">
        <f t="shared" si="977"/>
        <v>7252.9380098815463</v>
      </c>
      <c r="AZ1698" s="11">
        <f t="shared" si="977"/>
        <v>1</v>
      </c>
      <c r="BA1698" s="11">
        <f t="shared" si="977"/>
        <v>1</v>
      </c>
      <c r="BB1698" s="11">
        <f t="shared" si="979"/>
        <v>1</v>
      </c>
      <c r="BC1698" s="11">
        <f t="shared" si="979"/>
        <v>1</v>
      </c>
      <c r="BD1698" s="11">
        <f t="shared" si="979"/>
        <v>1</v>
      </c>
      <c r="BE1698" s="11">
        <f t="shared" si="979"/>
        <v>1</v>
      </c>
      <c r="BF1698" s="15" t="str">
        <f t="shared" si="949"/>
        <v>EN 10219-97</v>
      </c>
      <c r="BG1698" s="42">
        <v>12.057600000000001</v>
      </c>
      <c r="BH1698" s="17">
        <f t="shared" si="950"/>
        <v>90</v>
      </c>
      <c r="BI1698" s="17">
        <f t="shared" si="951"/>
        <v>50</v>
      </c>
      <c r="BK1698" s="17">
        <f t="shared" si="952"/>
        <v>6</v>
      </c>
      <c r="BM1698" s="17">
        <f t="shared" si="953"/>
        <v>6</v>
      </c>
      <c r="BX1698" s="18">
        <f t="shared" si="954"/>
        <v>1443.2920065876976</v>
      </c>
      <c r="BY1698" s="42">
        <v>0.28000000000000003</v>
      </c>
      <c r="BZ1698" s="43">
        <f t="shared" si="955"/>
        <v>24.713495014253645</v>
      </c>
      <c r="CA1698" s="18">
        <f t="shared" si="956"/>
        <v>1356613.135470449</v>
      </c>
      <c r="CB1698" s="18">
        <f t="shared" si="957"/>
        <v>30146.958566009976</v>
      </c>
      <c r="CC1698" s="18">
        <f t="shared" si="958"/>
        <v>39384.636217394022</v>
      </c>
      <c r="CD1698" s="25">
        <f t="shared" si="959"/>
        <v>1.3064215460129143</v>
      </c>
      <c r="CE1698" s="26">
        <f t="shared" si="960"/>
        <v>30.658500212816854</v>
      </c>
      <c r="CF1698" s="18">
        <f t="shared" si="961"/>
        <v>1131.2920065876976</v>
      </c>
      <c r="CG1698" s="18">
        <f t="shared" si="962"/>
        <v>651.29200658769776</v>
      </c>
      <c r="CH1698" s="18">
        <f t="shared" si="963"/>
        <v>528304.48940976732</v>
      </c>
      <c r="CI1698" s="18">
        <f t="shared" si="964"/>
        <v>21132.179576390692</v>
      </c>
      <c r="CJ1698" s="18">
        <f t="shared" si="965"/>
        <v>25878.796085640068</v>
      </c>
      <c r="CK1698" s="25">
        <f t="shared" si="966"/>
        <v>1.2246155675561452</v>
      </c>
      <c r="CL1698" s="26">
        <f t="shared" si="967"/>
        <v>19.132205959504642</v>
      </c>
      <c r="CZ1698" s="18">
        <f t="shared" si="968"/>
        <v>1280664</v>
      </c>
      <c r="DC1698" s="18">
        <f t="shared" si="969"/>
        <v>7252.9380098815463</v>
      </c>
      <c r="DD1698" s="17">
        <f t="shared" si="970"/>
        <v>1</v>
      </c>
      <c r="DE1698" s="17">
        <f t="shared" si="971"/>
        <v>1</v>
      </c>
      <c r="DF1698" s="17">
        <f t="shared" si="972"/>
        <v>1</v>
      </c>
      <c r="DG1698" s="17">
        <f t="shared" si="973"/>
        <v>1</v>
      </c>
      <c r="DH1698" s="17">
        <f t="shared" si="974"/>
        <v>1</v>
      </c>
      <c r="DI1698" s="17">
        <f t="shared" si="975"/>
        <v>1</v>
      </c>
      <c r="DJ1698" s="20" t="s">
        <v>1713</v>
      </c>
    </row>
    <row r="1699" spans="1:114" x14ac:dyDescent="0.2">
      <c r="A1699" s="15" t="s">
        <v>105</v>
      </c>
      <c r="B1699" s="10" t="s">
        <v>1795</v>
      </c>
      <c r="C1699" s="11">
        <f t="shared" si="947"/>
        <v>9.5456000000000003</v>
      </c>
      <c r="D1699" s="11">
        <f t="shared" si="942"/>
        <v>90</v>
      </c>
      <c r="E1699" s="11">
        <f t="shared" si="942"/>
        <v>70</v>
      </c>
      <c r="F1699" s="11">
        <f t="shared" si="942"/>
        <v>0</v>
      </c>
      <c r="G1699" s="11">
        <f t="shared" si="941"/>
        <v>4</v>
      </c>
      <c r="H1699" s="11">
        <f t="shared" si="941"/>
        <v>0</v>
      </c>
      <c r="I1699" s="11">
        <f t="shared" si="941"/>
        <v>4</v>
      </c>
      <c r="J1699" s="11">
        <f t="shared" si="941"/>
        <v>0</v>
      </c>
      <c r="K1699" s="11">
        <f t="shared" si="941"/>
        <v>0</v>
      </c>
      <c r="L1699" s="11">
        <f t="shared" si="941"/>
        <v>0</v>
      </c>
      <c r="M1699" s="11">
        <f t="shared" si="941"/>
        <v>0</v>
      </c>
      <c r="N1699" s="11">
        <f t="shared" si="978"/>
        <v>0</v>
      </c>
      <c r="O1699" s="11">
        <f t="shared" si="978"/>
        <v>0</v>
      </c>
      <c r="P1699" s="11">
        <f t="shared" si="978"/>
        <v>0</v>
      </c>
      <c r="Q1699" s="11">
        <f t="shared" si="978"/>
        <v>0</v>
      </c>
      <c r="R1699" s="11">
        <f t="shared" si="940"/>
        <v>0</v>
      </c>
      <c r="S1699" s="11">
        <f t="shared" si="940"/>
        <v>0</v>
      </c>
      <c r="T1699" s="11">
        <f t="shared" si="940"/>
        <v>1174.79644737231</v>
      </c>
      <c r="U1699" s="40">
        <f t="shared" si="948"/>
        <v>0.32</v>
      </c>
      <c r="V1699" s="11">
        <f t="shared" si="976"/>
        <v>34.699058974318021</v>
      </c>
      <c r="W1699" s="11">
        <f t="shared" si="976"/>
        <v>1323152.2654001387</v>
      </c>
      <c r="X1699" s="11">
        <f t="shared" si="976"/>
        <v>29403.383675558638</v>
      </c>
      <c r="Y1699" s="11">
        <f t="shared" si="976"/>
        <v>35704.801886108806</v>
      </c>
      <c r="Z1699" s="11">
        <f t="shared" si="976"/>
        <v>1.2143092876684183</v>
      </c>
      <c r="AA1699" s="11">
        <f t="shared" si="976"/>
        <v>33.560127343490095</v>
      </c>
      <c r="AB1699" s="11">
        <f t="shared" si="976"/>
        <v>742.79644737231001</v>
      </c>
      <c r="AC1699" s="11">
        <f t="shared" si="976"/>
        <v>582.79644737231001</v>
      </c>
      <c r="AD1699" s="11">
        <f t="shared" si="976"/>
        <v>895655.87241519347</v>
      </c>
      <c r="AE1699" s="11">
        <f t="shared" si="976"/>
        <v>25590.167783291243</v>
      </c>
      <c r="AF1699" s="11">
        <f t="shared" si="946"/>
        <v>30036.837412385707</v>
      </c>
      <c r="AG1699" s="11">
        <f t="shared" si="946"/>
        <v>1.1737647703895813</v>
      </c>
      <c r="AH1699" s="11">
        <f t="shared" si="946"/>
        <v>27.611453981454197</v>
      </c>
      <c r="AI1699" s="11">
        <f t="shared" si="946"/>
        <v>0</v>
      </c>
      <c r="AJ1699" s="11">
        <f t="shared" si="946"/>
        <v>0</v>
      </c>
      <c r="AK1699" s="11">
        <f t="shared" si="946"/>
        <v>0</v>
      </c>
      <c r="AL1699" s="11">
        <f t="shared" si="946"/>
        <v>0</v>
      </c>
      <c r="AM1699" s="11">
        <f t="shared" si="946"/>
        <v>0</v>
      </c>
      <c r="AN1699" s="11">
        <f t="shared" si="946"/>
        <v>0</v>
      </c>
      <c r="AO1699" s="11">
        <f t="shared" si="946"/>
        <v>0</v>
      </c>
      <c r="AP1699" s="11">
        <f t="shared" si="946"/>
        <v>0</v>
      </c>
      <c r="AQ1699" s="11">
        <f t="shared" si="946"/>
        <v>0</v>
      </c>
      <c r="AR1699" s="11">
        <f t="shared" si="977"/>
        <v>0</v>
      </c>
      <c r="AS1699" s="11">
        <f t="shared" si="977"/>
        <v>0</v>
      </c>
      <c r="AT1699" s="11">
        <f t="shared" si="977"/>
        <v>0</v>
      </c>
      <c r="AU1699" s="11">
        <f t="shared" si="977"/>
        <v>0</v>
      </c>
      <c r="AV1699" s="11">
        <f t="shared" si="977"/>
        <v>1695630.3157894737</v>
      </c>
      <c r="AW1699" s="11">
        <f t="shared" si="977"/>
        <v>0</v>
      </c>
      <c r="AX1699" s="11">
        <f t="shared" si="977"/>
        <v>0</v>
      </c>
      <c r="AY1699" s="11">
        <f t="shared" si="977"/>
        <v>11290.194671058465</v>
      </c>
      <c r="AZ1699" s="11">
        <f t="shared" si="977"/>
        <v>1</v>
      </c>
      <c r="BA1699" s="11">
        <f t="shared" si="977"/>
        <v>1</v>
      </c>
      <c r="BB1699" s="11">
        <f t="shared" si="979"/>
        <v>1</v>
      </c>
      <c r="BC1699" s="11">
        <f t="shared" si="979"/>
        <v>1</v>
      </c>
      <c r="BD1699" s="11">
        <f t="shared" si="979"/>
        <v>1</v>
      </c>
      <c r="BE1699" s="11">
        <f t="shared" si="979"/>
        <v>1</v>
      </c>
      <c r="BF1699" s="15" t="str">
        <f t="shared" si="949"/>
        <v>EN 10219-97</v>
      </c>
      <c r="BG1699" s="42">
        <v>9.5456000000000003</v>
      </c>
      <c r="BH1699" s="17">
        <f t="shared" si="950"/>
        <v>90</v>
      </c>
      <c r="BI1699" s="17">
        <f t="shared" si="951"/>
        <v>70</v>
      </c>
      <c r="BK1699" s="17">
        <f t="shared" si="952"/>
        <v>4</v>
      </c>
      <c r="BM1699" s="17">
        <f t="shared" si="953"/>
        <v>4</v>
      </c>
      <c r="BX1699" s="18">
        <f t="shared" si="954"/>
        <v>1174.79644737231</v>
      </c>
      <c r="BY1699" s="42">
        <v>0.32</v>
      </c>
      <c r="BZ1699" s="43">
        <f t="shared" si="955"/>
        <v>34.699058974318021</v>
      </c>
      <c r="CA1699" s="18">
        <f t="shared" si="956"/>
        <v>1323152.2654001387</v>
      </c>
      <c r="CB1699" s="18">
        <f t="shared" si="957"/>
        <v>29403.383675558638</v>
      </c>
      <c r="CC1699" s="18">
        <f t="shared" si="958"/>
        <v>35704.801886108806</v>
      </c>
      <c r="CD1699" s="25">
        <f t="shared" si="959"/>
        <v>1.2143092876684183</v>
      </c>
      <c r="CE1699" s="26">
        <f t="shared" si="960"/>
        <v>33.560127343490095</v>
      </c>
      <c r="CF1699" s="18">
        <f t="shared" si="961"/>
        <v>742.79644737231001</v>
      </c>
      <c r="CG1699" s="18">
        <f t="shared" si="962"/>
        <v>582.79644737231001</v>
      </c>
      <c r="CH1699" s="18">
        <f t="shared" si="963"/>
        <v>895655.87241519347</v>
      </c>
      <c r="CI1699" s="18">
        <f t="shared" si="964"/>
        <v>25590.167783291243</v>
      </c>
      <c r="CJ1699" s="18">
        <f t="shared" si="965"/>
        <v>30036.837412385707</v>
      </c>
      <c r="CK1699" s="25">
        <f t="shared" si="966"/>
        <v>1.1737647703895813</v>
      </c>
      <c r="CL1699" s="26">
        <f t="shared" si="967"/>
        <v>27.611453981454197</v>
      </c>
      <c r="CZ1699" s="18">
        <f t="shared" si="968"/>
        <v>1695630.3157894737</v>
      </c>
      <c r="DC1699" s="18">
        <f t="shared" si="969"/>
        <v>11290.194671058465</v>
      </c>
      <c r="DD1699" s="17">
        <f t="shared" si="970"/>
        <v>1</v>
      </c>
      <c r="DE1699" s="17">
        <f t="shared" si="971"/>
        <v>1</v>
      </c>
      <c r="DF1699" s="17">
        <f t="shared" si="972"/>
        <v>1</v>
      </c>
      <c r="DG1699" s="17">
        <f t="shared" si="973"/>
        <v>1</v>
      </c>
      <c r="DH1699" s="17">
        <f t="shared" si="974"/>
        <v>1</v>
      </c>
      <c r="DI1699" s="17">
        <f t="shared" si="975"/>
        <v>1</v>
      </c>
      <c r="DJ1699" s="20" t="s">
        <v>1713</v>
      </c>
    </row>
    <row r="1700" spans="1:114" x14ac:dyDescent="0.2">
      <c r="A1700" s="15" t="s">
        <v>105</v>
      </c>
      <c r="B1700" s="10" t="s">
        <v>1796</v>
      </c>
      <c r="C1700" s="11">
        <f t="shared" si="947"/>
        <v>11.775</v>
      </c>
      <c r="D1700" s="11">
        <f t="shared" si="942"/>
        <v>90</v>
      </c>
      <c r="E1700" s="11">
        <f t="shared" si="942"/>
        <v>70</v>
      </c>
      <c r="F1700" s="11">
        <f t="shared" si="942"/>
        <v>0</v>
      </c>
      <c r="G1700" s="11">
        <f t="shared" si="941"/>
        <v>5</v>
      </c>
      <c r="H1700" s="11">
        <f t="shared" ref="H1700:Q1737" si="980">IF($A1700="x",BL1700,"")</f>
        <v>0</v>
      </c>
      <c r="I1700" s="11">
        <f t="shared" si="980"/>
        <v>5</v>
      </c>
      <c r="J1700" s="11">
        <f t="shared" si="980"/>
        <v>0</v>
      </c>
      <c r="K1700" s="11">
        <f t="shared" si="980"/>
        <v>0</v>
      </c>
      <c r="L1700" s="11">
        <f t="shared" si="980"/>
        <v>0</v>
      </c>
      <c r="M1700" s="11">
        <f t="shared" si="980"/>
        <v>0</v>
      </c>
      <c r="N1700" s="11">
        <f t="shared" si="978"/>
        <v>0</v>
      </c>
      <c r="O1700" s="11">
        <f t="shared" si="978"/>
        <v>0</v>
      </c>
      <c r="P1700" s="11">
        <f t="shared" si="978"/>
        <v>0</v>
      </c>
      <c r="Q1700" s="11">
        <f t="shared" si="978"/>
        <v>0</v>
      </c>
      <c r="R1700" s="11">
        <f t="shared" si="940"/>
        <v>0</v>
      </c>
      <c r="S1700" s="11">
        <f t="shared" si="940"/>
        <v>0</v>
      </c>
      <c r="T1700" s="11">
        <f t="shared" si="940"/>
        <v>1435.6194490192345</v>
      </c>
      <c r="U1700" s="40">
        <f t="shared" si="948"/>
        <v>0.32</v>
      </c>
      <c r="V1700" s="11">
        <f t="shared" si="976"/>
        <v>28.394942154092345</v>
      </c>
      <c r="W1700" s="11">
        <f t="shared" si="976"/>
        <v>1567663.5994970798</v>
      </c>
      <c r="X1700" s="11">
        <f t="shared" si="976"/>
        <v>34836.968877712883</v>
      </c>
      <c r="Y1700" s="11">
        <f t="shared" si="976"/>
        <v>42913.347382339874</v>
      </c>
      <c r="Z1700" s="11">
        <f t="shared" si="976"/>
        <v>1.2318335597157506</v>
      </c>
      <c r="AA1700" s="11">
        <f t="shared" si="976"/>
        <v>33.045077177558099</v>
      </c>
      <c r="AB1700" s="11">
        <f t="shared" si="976"/>
        <v>935.61944901923459</v>
      </c>
      <c r="AC1700" s="11">
        <f t="shared" si="976"/>
        <v>735.61944901923459</v>
      </c>
      <c r="AD1700" s="11">
        <f t="shared" si="976"/>
        <v>1057958.5967522061</v>
      </c>
      <c r="AE1700" s="11">
        <f t="shared" si="976"/>
        <v>30227.388478634461</v>
      </c>
      <c r="AF1700" s="11">
        <f t="shared" si="946"/>
        <v>36057.152892147526</v>
      </c>
      <c r="AG1700" s="11">
        <f t="shared" si="946"/>
        <v>1.1928636480665109</v>
      </c>
      <c r="AH1700" s="11">
        <f t="shared" si="946"/>
        <v>27.146551592478914</v>
      </c>
      <c r="AI1700" s="11">
        <f t="shared" si="946"/>
        <v>0</v>
      </c>
      <c r="AJ1700" s="11">
        <f t="shared" si="946"/>
        <v>0</v>
      </c>
      <c r="AK1700" s="11">
        <f t="shared" si="946"/>
        <v>0</v>
      </c>
      <c r="AL1700" s="11">
        <f t="shared" si="946"/>
        <v>0</v>
      </c>
      <c r="AM1700" s="11">
        <f t="shared" si="946"/>
        <v>0</v>
      </c>
      <c r="AN1700" s="11">
        <f t="shared" si="946"/>
        <v>0</v>
      </c>
      <c r="AO1700" s="11">
        <f t="shared" ref="AO1700:AW1736" si="981">IF($A1700="x",CS1700,"")</f>
        <v>0</v>
      </c>
      <c r="AP1700" s="11">
        <f t="shared" si="981"/>
        <v>0</v>
      </c>
      <c r="AQ1700" s="11">
        <f t="shared" si="981"/>
        <v>0</v>
      </c>
      <c r="AR1700" s="11">
        <f t="shared" si="977"/>
        <v>0</v>
      </c>
      <c r="AS1700" s="11">
        <f t="shared" si="977"/>
        <v>0</v>
      </c>
      <c r="AT1700" s="11">
        <f t="shared" si="977"/>
        <v>0</v>
      </c>
      <c r="AU1700" s="11">
        <f t="shared" si="977"/>
        <v>0</v>
      </c>
      <c r="AV1700" s="11">
        <f t="shared" si="977"/>
        <v>2035041.6666666667</v>
      </c>
      <c r="AW1700" s="11">
        <f t="shared" si="977"/>
        <v>0</v>
      </c>
      <c r="AX1700" s="11">
        <f t="shared" si="977"/>
        <v>0</v>
      </c>
      <c r="AY1700" s="11">
        <f t="shared" si="977"/>
        <v>10953.429173528852</v>
      </c>
      <c r="AZ1700" s="11">
        <f t="shared" si="977"/>
        <v>1</v>
      </c>
      <c r="BA1700" s="11">
        <f t="shared" si="977"/>
        <v>1</v>
      </c>
      <c r="BB1700" s="11">
        <f t="shared" si="979"/>
        <v>1</v>
      </c>
      <c r="BC1700" s="11">
        <f t="shared" si="979"/>
        <v>1</v>
      </c>
      <c r="BD1700" s="11">
        <f t="shared" si="979"/>
        <v>1</v>
      </c>
      <c r="BE1700" s="11">
        <f t="shared" si="979"/>
        <v>1</v>
      </c>
      <c r="BF1700" s="15" t="str">
        <f t="shared" si="949"/>
        <v>EN 10219-97</v>
      </c>
      <c r="BG1700" s="42">
        <v>11.775</v>
      </c>
      <c r="BH1700" s="17">
        <f t="shared" si="950"/>
        <v>90</v>
      </c>
      <c r="BI1700" s="17">
        <f t="shared" si="951"/>
        <v>70</v>
      </c>
      <c r="BK1700" s="17">
        <f t="shared" si="952"/>
        <v>5</v>
      </c>
      <c r="BM1700" s="17">
        <f t="shared" si="953"/>
        <v>5</v>
      </c>
      <c r="BX1700" s="18">
        <f t="shared" si="954"/>
        <v>1435.6194490192345</v>
      </c>
      <c r="BY1700" s="42">
        <v>0.32</v>
      </c>
      <c r="BZ1700" s="43">
        <f t="shared" si="955"/>
        <v>28.394942154092345</v>
      </c>
      <c r="CA1700" s="18">
        <f t="shared" si="956"/>
        <v>1567663.5994970798</v>
      </c>
      <c r="CB1700" s="18">
        <f t="shared" si="957"/>
        <v>34836.968877712883</v>
      </c>
      <c r="CC1700" s="18">
        <f t="shared" si="958"/>
        <v>42913.347382339874</v>
      </c>
      <c r="CD1700" s="25">
        <f t="shared" si="959"/>
        <v>1.2318335597157506</v>
      </c>
      <c r="CE1700" s="26">
        <f t="shared" si="960"/>
        <v>33.045077177558099</v>
      </c>
      <c r="CF1700" s="18">
        <f t="shared" si="961"/>
        <v>935.61944901923459</v>
      </c>
      <c r="CG1700" s="18">
        <f t="shared" si="962"/>
        <v>735.61944901923459</v>
      </c>
      <c r="CH1700" s="18">
        <f t="shared" si="963"/>
        <v>1057958.5967522061</v>
      </c>
      <c r="CI1700" s="18">
        <f t="shared" si="964"/>
        <v>30227.388478634461</v>
      </c>
      <c r="CJ1700" s="18">
        <f t="shared" si="965"/>
        <v>36057.152892147526</v>
      </c>
      <c r="CK1700" s="25">
        <f t="shared" si="966"/>
        <v>1.1928636480665109</v>
      </c>
      <c r="CL1700" s="26">
        <f t="shared" si="967"/>
        <v>27.146551592478914</v>
      </c>
      <c r="CZ1700" s="18">
        <f t="shared" si="968"/>
        <v>2035041.6666666667</v>
      </c>
      <c r="DC1700" s="18">
        <f t="shared" si="969"/>
        <v>10953.429173528852</v>
      </c>
      <c r="DD1700" s="17">
        <f t="shared" si="970"/>
        <v>1</v>
      </c>
      <c r="DE1700" s="17">
        <f t="shared" si="971"/>
        <v>1</v>
      </c>
      <c r="DF1700" s="17">
        <f t="shared" si="972"/>
        <v>1</v>
      </c>
      <c r="DG1700" s="17">
        <f t="shared" si="973"/>
        <v>1</v>
      </c>
      <c r="DH1700" s="17">
        <f t="shared" si="974"/>
        <v>1</v>
      </c>
      <c r="DI1700" s="17">
        <f t="shared" si="975"/>
        <v>1</v>
      </c>
      <c r="DJ1700" s="20" t="s">
        <v>1713</v>
      </c>
    </row>
    <row r="1701" spans="1:114" x14ac:dyDescent="0.2">
      <c r="A1701" s="15" t="s">
        <v>105</v>
      </c>
      <c r="B1701" s="10" t="s">
        <v>1797</v>
      </c>
      <c r="C1701" s="11">
        <f t="shared" si="947"/>
        <v>8.2896000000000001</v>
      </c>
      <c r="D1701" s="11">
        <f t="shared" si="942"/>
        <v>100</v>
      </c>
      <c r="E1701" s="11">
        <f t="shared" si="942"/>
        <v>40</v>
      </c>
      <c r="F1701" s="11">
        <f t="shared" si="942"/>
        <v>0</v>
      </c>
      <c r="G1701" s="11">
        <f t="shared" si="942"/>
        <v>4</v>
      </c>
      <c r="H1701" s="11">
        <f t="shared" si="980"/>
        <v>0</v>
      </c>
      <c r="I1701" s="11">
        <f t="shared" si="980"/>
        <v>4</v>
      </c>
      <c r="J1701" s="11">
        <f t="shared" si="980"/>
        <v>0</v>
      </c>
      <c r="K1701" s="11">
        <f t="shared" si="980"/>
        <v>0</v>
      </c>
      <c r="L1701" s="11">
        <f t="shared" si="980"/>
        <v>0</v>
      </c>
      <c r="M1701" s="11">
        <f t="shared" si="980"/>
        <v>0</v>
      </c>
      <c r="N1701" s="11">
        <f t="shared" si="978"/>
        <v>0</v>
      </c>
      <c r="O1701" s="11">
        <f t="shared" si="978"/>
        <v>0</v>
      </c>
      <c r="P1701" s="11">
        <f t="shared" si="978"/>
        <v>0</v>
      </c>
      <c r="Q1701" s="11">
        <f t="shared" si="978"/>
        <v>0</v>
      </c>
      <c r="R1701" s="11">
        <f t="shared" si="940"/>
        <v>0</v>
      </c>
      <c r="S1701" s="11">
        <f t="shared" si="940"/>
        <v>0</v>
      </c>
      <c r="T1701" s="11">
        <f t="shared" si="940"/>
        <v>1014.79644737231</v>
      </c>
      <c r="U1701" s="40">
        <f t="shared" si="948"/>
        <v>0.28000000000000003</v>
      </c>
      <c r="V1701" s="11">
        <f t="shared" si="976"/>
        <v>35.148713716210899</v>
      </c>
      <c r="W1701" s="11">
        <f t="shared" si="976"/>
        <v>1156956.8621122011</v>
      </c>
      <c r="X1701" s="11">
        <f t="shared" si="976"/>
        <v>23139.137242244022</v>
      </c>
      <c r="Y1701" s="11">
        <f t="shared" si="976"/>
        <v>30258.784122970355</v>
      </c>
      <c r="Z1701" s="11">
        <f t="shared" si="976"/>
        <v>1.3076885195066104</v>
      </c>
      <c r="AA1701" s="11">
        <f t="shared" ref="AA1701:AN1719" si="982">IF($A1701="x",CE1701,"")</f>
        <v>33.765183483976159</v>
      </c>
      <c r="AB1701" s="11">
        <f t="shared" si="982"/>
        <v>822.79644737231001</v>
      </c>
      <c r="AC1701" s="11">
        <f t="shared" si="982"/>
        <v>342.79644737231007</v>
      </c>
      <c r="AD1701" s="11">
        <f t="shared" si="982"/>
        <v>266906.61736905889</v>
      </c>
      <c r="AE1701" s="11">
        <f t="shared" si="982"/>
        <v>13345.330868452944</v>
      </c>
      <c r="AF1701" s="11">
        <f t="shared" si="982"/>
        <v>15654.890701801054</v>
      </c>
      <c r="AG1701" s="11">
        <f t="shared" si="982"/>
        <v>1.1730612643563363</v>
      </c>
      <c r="AH1701" s="11">
        <f t="shared" si="982"/>
        <v>16.217735069593704</v>
      </c>
      <c r="AI1701" s="11">
        <f t="shared" si="982"/>
        <v>0</v>
      </c>
      <c r="AJ1701" s="11">
        <f t="shared" si="982"/>
        <v>0</v>
      </c>
      <c r="AK1701" s="11">
        <f t="shared" si="982"/>
        <v>0</v>
      </c>
      <c r="AL1701" s="11">
        <f t="shared" si="982"/>
        <v>0</v>
      </c>
      <c r="AM1701" s="11">
        <f t="shared" si="982"/>
        <v>0</v>
      </c>
      <c r="AN1701" s="11">
        <f t="shared" si="982"/>
        <v>0</v>
      </c>
      <c r="AO1701" s="11">
        <f t="shared" si="981"/>
        <v>0</v>
      </c>
      <c r="AP1701" s="11">
        <f t="shared" si="981"/>
        <v>0</v>
      </c>
      <c r="AQ1701" s="11">
        <f t="shared" si="981"/>
        <v>0</v>
      </c>
      <c r="AR1701" s="11">
        <f t="shared" si="977"/>
        <v>0</v>
      </c>
      <c r="AS1701" s="11">
        <f t="shared" si="977"/>
        <v>0</v>
      </c>
      <c r="AT1701" s="11">
        <f t="shared" si="977"/>
        <v>0</v>
      </c>
      <c r="AU1701" s="11">
        <f t="shared" si="977"/>
        <v>0</v>
      </c>
      <c r="AV1701" s="11">
        <f t="shared" si="977"/>
        <v>723874.90909090906</v>
      </c>
      <c r="AW1701" s="11">
        <f t="shared" si="977"/>
        <v>0</v>
      </c>
      <c r="AX1701" s="11">
        <f t="shared" si="977"/>
        <v>0</v>
      </c>
      <c r="AY1701" s="11">
        <f t="shared" si="977"/>
        <v>6850.1946710584652</v>
      </c>
      <c r="AZ1701" s="11">
        <f t="shared" si="977"/>
        <v>1</v>
      </c>
      <c r="BA1701" s="11">
        <f t="shared" si="977"/>
        <v>1</v>
      </c>
      <c r="BB1701" s="11">
        <f t="shared" si="979"/>
        <v>1</v>
      </c>
      <c r="BC1701" s="11">
        <f t="shared" si="979"/>
        <v>1</v>
      </c>
      <c r="BD1701" s="11">
        <f t="shared" si="979"/>
        <v>1</v>
      </c>
      <c r="BE1701" s="11">
        <f t="shared" si="979"/>
        <v>1</v>
      </c>
      <c r="BF1701" s="15" t="str">
        <f t="shared" si="949"/>
        <v>EN 10219-97</v>
      </c>
      <c r="BG1701" s="42">
        <v>8.2896000000000001</v>
      </c>
      <c r="BH1701" s="17">
        <f t="shared" si="950"/>
        <v>100</v>
      </c>
      <c r="BI1701" s="17">
        <f t="shared" si="951"/>
        <v>40</v>
      </c>
      <c r="BK1701" s="17">
        <f t="shared" si="952"/>
        <v>4</v>
      </c>
      <c r="BM1701" s="17">
        <f t="shared" si="953"/>
        <v>4</v>
      </c>
      <c r="BX1701" s="18">
        <f t="shared" si="954"/>
        <v>1014.79644737231</v>
      </c>
      <c r="BY1701" s="42">
        <v>0.28000000000000003</v>
      </c>
      <c r="BZ1701" s="43">
        <f t="shared" si="955"/>
        <v>35.148713716210899</v>
      </c>
      <c r="CA1701" s="18">
        <f t="shared" si="956"/>
        <v>1156956.8621122011</v>
      </c>
      <c r="CB1701" s="18">
        <f t="shared" si="957"/>
        <v>23139.137242244022</v>
      </c>
      <c r="CC1701" s="18">
        <f t="shared" si="958"/>
        <v>30258.784122970355</v>
      </c>
      <c r="CD1701" s="25">
        <f t="shared" si="959"/>
        <v>1.3076885195066104</v>
      </c>
      <c r="CE1701" s="26">
        <f t="shared" si="960"/>
        <v>33.765183483976159</v>
      </c>
      <c r="CF1701" s="18">
        <f t="shared" si="961"/>
        <v>822.79644737231001</v>
      </c>
      <c r="CG1701" s="18">
        <f t="shared" si="962"/>
        <v>342.79644737231007</v>
      </c>
      <c r="CH1701" s="18">
        <f t="shared" si="963"/>
        <v>266906.61736905889</v>
      </c>
      <c r="CI1701" s="18">
        <f t="shared" si="964"/>
        <v>13345.330868452944</v>
      </c>
      <c r="CJ1701" s="18">
        <f t="shared" si="965"/>
        <v>15654.890701801054</v>
      </c>
      <c r="CK1701" s="25">
        <f t="shared" si="966"/>
        <v>1.1730612643563363</v>
      </c>
      <c r="CL1701" s="26">
        <f t="shared" si="967"/>
        <v>16.217735069593704</v>
      </c>
      <c r="CZ1701" s="18">
        <f t="shared" si="968"/>
        <v>723874.90909090906</v>
      </c>
      <c r="DC1701" s="18">
        <f t="shared" si="969"/>
        <v>6850.1946710584652</v>
      </c>
      <c r="DD1701" s="17">
        <f t="shared" si="970"/>
        <v>1</v>
      </c>
      <c r="DE1701" s="17">
        <f t="shared" si="971"/>
        <v>1</v>
      </c>
      <c r="DF1701" s="17">
        <f t="shared" si="972"/>
        <v>1</v>
      </c>
      <c r="DG1701" s="17">
        <f t="shared" si="973"/>
        <v>1</v>
      </c>
      <c r="DH1701" s="17">
        <f t="shared" si="974"/>
        <v>1</v>
      </c>
      <c r="DI1701" s="17">
        <f t="shared" si="975"/>
        <v>1</v>
      </c>
      <c r="DJ1701" s="20" t="s">
        <v>1713</v>
      </c>
    </row>
    <row r="1702" spans="1:114" x14ac:dyDescent="0.2">
      <c r="A1702" s="15" t="s">
        <v>105</v>
      </c>
      <c r="B1702" s="10" t="s">
        <v>1798</v>
      </c>
      <c r="C1702" s="11">
        <f t="shared" si="947"/>
        <v>10.205</v>
      </c>
      <c r="D1702" s="11">
        <f t="shared" si="942"/>
        <v>100</v>
      </c>
      <c r="E1702" s="11">
        <f t="shared" si="942"/>
        <v>40</v>
      </c>
      <c r="F1702" s="11">
        <f t="shared" si="942"/>
        <v>0</v>
      </c>
      <c r="G1702" s="11">
        <f t="shared" si="942"/>
        <v>5</v>
      </c>
      <c r="H1702" s="11">
        <f t="shared" si="980"/>
        <v>0</v>
      </c>
      <c r="I1702" s="11">
        <f t="shared" si="980"/>
        <v>5</v>
      </c>
      <c r="J1702" s="11">
        <f t="shared" si="980"/>
        <v>0</v>
      </c>
      <c r="K1702" s="11">
        <f t="shared" si="980"/>
        <v>0</v>
      </c>
      <c r="L1702" s="11">
        <f t="shared" si="980"/>
        <v>0</v>
      </c>
      <c r="M1702" s="11">
        <f t="shared" si="980"/>
        <v>0</v>
      </c>
      <c r="N1702" s="11">
        <f t="shared" si="978"/>
        <v>0</v>
      </c>
      <c r="O1702" s="11">
        <f t="shared" si="978"/>
        <v>0</v>
      </c>
      <c r="P1702" s="11">
        <f t="shared" si="978"/>
        <v>0</v>
      </c>
      <c r="Q1702" s="11">
        <f t="shared" si="978"/>
        <v>0</v>
      </c>
      <c r="R1702" s="11">
        <f t="shared" si="940"/>
        <v>0</v>
      </c>
      <c r="S1702" s="11">
        <f t="shared" si="940"/>
        <v>0</v>
      </c>
      <c r="T1702" s="11">
        <f t="shared" si="940"/>
        <v>1235.6194490192345</v>
      </c>
      <c r="U1702" s="40">
        <f t="shared" si="948"/>
        <v>0.28000000000000003</v>
      </c>
      <c r="V1702" s="11">
        <f t="shared" ref="V1702:AC1740" si="983">IF($A1702="x",BZ1702,"")</f>
        <v>28.867132058522625</v>
      </c>
      <c r="W1702" s="11">
        <f t="shared" si="983"/>
        <v>1356020.8928792928</v>
      </c>
      <c r="X1702" s="11">
        <f t="shared" si="983"/>
        <v>27120.417857585857</v>
      </c>
      <c r="Y1702" s="11">
        <f t="shared" si="983"/>
        <v>36091.444627436045</v>
      </c>
      <c r="Z1702" s="11">
        <f t="shared" si="983"/>
        <v>1.3307849759896271</v>
      </c>
      <c r="AA1702" s="11">
        <f t="shared" si="982"/>
        <v>33.127664765191184</v>
      </c>
      <c r="AB1702" s="11">
        <f t="shared" si="982"/>
        <v>1035.6194490192345</v>
      </c>
      <c r="AC1702" s="11">
        <f t="shared" si="982"/>
        <v>435.61944901923454</v>
      </c>
      <c r="AD1702" s="11">
        <f t="shared" si="982"/>
        <v>307591.71935044113</v>
      </c>
      <c r="AE1702" s="11">
        <f t="shared" si="982"/>
        <v>15379.585967522056</v>
      </c>
      <c r="AF1702" s="11">
        <f t="shared" si="982"/>
        <v>18522.861156859009</v>
      </c>
      <c r="AG1702" s="11">
        <f t="shared" si="982"/>
        <v>1.2043797015065807</v>
      </c>
      <c r="AH1702" s="11">
        <f t="shared" si="982"/>
        <v>15.777745702117011</v>
      </c>
      <c r="AI1702" s="11">
        <f t="shared" si="982"/>
        <v>0</v>
      </c>
      <c r="AJ1702" s="11">
        <f t="shared" si="982"/>
        <v>0</v>
      </c>
      <c r="AK1702" s="11">
        <f t="shared" si="982"/>
        <v>0</v>
      </c>
      <c r="AL1702" s="11">
        <f t="shared" si="982"/>
        <v>0</v>
      </c>
      <c r="AM1702" s="11">
        <f t="shared" si="982"/>
        <v>0</v>
      </c>
      <c r="AN1702" s="11">
        <f t="shared" si="982"/>
        <v>0</v>
      </c>
      <c r="AO1702" s="11">
        <f t="shared" si="981"/>
        <v>0</v>
      </c>
      <c r="AP1702" s="11">
        <f t="shared" si="981"/>
        <v>0</v>
      </c>
      <c r="AQ1702" s="11">
        <f t="shared" si="981"/>
        <v>0</v>
      </c>
      <c r="AR1702" s="11">
        <f t="shared" si="977"/>
        <v>0</v>
      </c>
      <c r="AS1702" s="11">
        <f t="shared" si="977"/>
        <v>0</v>
      </c>
      <c r="AT1702" s="11">
        <f t="shared" si="977"/>
        <v>0</v>
      </c>
      <c r="AU1702" s="11">
        <f t="shared" si="977"/>
        <v>0</v>
      </c>
      <c r="AV1702" s="11">
        <f t="shared" si="977"/>
        <v>850432.69230769225</v>
      </c>
      <c r="AW1702" s="11">
        <f t="shared" si="977"/>
        <v>0</v>
      </c>
      <c r="AX1702" s="11">
        <f t="shared" si="977"/>
        <v>0</v>
      </c>
      <c r="AY1702" s="11">
        <f t="shared" si="977"/>
        <v>6553.4291735288516</v>
      </c>
      <c r="AZ1702" s="11">
        <f t="shared" si="977"/>
        <v>1</v>
      </c>
      <c r="BA1702" s="11">
        <f t="shared" si="977"/>
        <v>1</v>
      </c>
      <c r="BB1702" s="11">
        <f t="shared" si="979"/>
        <v>1</v>
      </c>
      <c r="BC1702" s="11">
        <f t="shared" si="979"/>
        <v>1</v>
      </c>
      <c r="BD1702" s="11">
        <f t="shared" si="979"/>
        <v>1</v>
      </c>
      <c r="BE1702" s="11">
        <f t="shared" si="979"/>
        <v>1</v>
      </c>
      <c r="BF1702" s="15" t="str">
        <f t="shared" si="949"/>
        <v>EN 10219-97</v>
      </c>
      <c r="BG1702" s="42">
        <v>10.205</v>
      </c>
      <c r="BH1702" s="17">
        <f t="shared" si="950"/>
        <v>100</v>
      </c>
      <c r="BI1702" s="17">
        <f t="shared" si="951"/>
        <v>40</v>
      </c>
      <c r="BK1702" s="17">
        <f t="shared" si="952"/>
        <v>5</v>
      </c>
      <c r="BM1702" s="17">
        <f t="shared" si="953"/>
        <v>5</v>
      </c>
      <c r="BX1702" s="18">
        <f t="shared" si="954"/>
        <v>1235.6194490192345</v>
      </c>
      <c r="BY1702" s="42">
        <v>0.28000000000000003</v>
      </c>
      <c r="BZ1702" s="43">
        <f t="shared" si="955"/>
        <v>28.867132058522625</v>
      </c>
      <c r="CA1702" s="18">
        <f t="shared" si="956"/>
        <v>1356020.8928792928</v>
      </c>
      <c r="CB1702" s="18">
        <f t="shared" si="957"/>
        <v>27120.417857585857</v>
      </c>
      <c r="CC1702" s="18">
        <f t="shared" si="958"/>
        <v>36091.444627436045</v>
      </c>
      <c r="CD1702" s="25">
        <f t="shared" si="959"/>
        <v>1.3307849759896271</v>
      </c>
      <c r="CE1702" s="26">
        <f t="shared" si="960"/>
        <v>33.127664765191184</v>
      </c>
      <c r="CF1702" s="18">
        <f t="shared" si="961"/>
        <v>1035.6194490192345</v>
      </c>
      <c r="CG1702" s="18">
        <f t="shared" si="962"/>
        <v>435.61944901923454</v>
      </c>
      <c r="CH1702" s="18">
        <f t="shared" si="963"/>
        <v>307591.71935044113</v>
      </c>
      <c r="CI1702" s="18">
        <f t="shared" si="964"/>
        <v>15379.585967522056</v>
      </c>
      <c r="CJ1702" s="18">
        <f t="shared" si="965"/>
        <v>18522.861156859009</v>
      </c>
      <c r="CK1702" s="25">
        <f t="shared" si="966"/>
        <v>1.2043797015065807</v>
      </c>
      <c r="CL1702" s="26">
        <f t="shared" si="967"/>
        <v>15.777745702117011</v>
      </c>
      <c r="CZ1702" s="18">
        <f t="shared" si="968"/>
        <v>850432.69230769225</v>
      </c>
      <c r="DC1702" s="18">
        <f t="shared" si="969"/>
        <v>6553.4291735288516</v>
      </c>
      <c r="DD1702" s="17">
        <f t="shared" si="970"/>
        <v>1</v>
      </c>
      <c r="DE1702" s="17">
        <f t="shared" si="971"/>
        <v>1</v>
      </c>
      <c r="DF1702" s="17">
        <f t="shared" si="972"/>
        <v>1</v>
      </c>
      <c r="DG1702" s="17">
        <f t="shared" si="973"/>
        <v>1</v>
      </c>
      <c r="DH1702" s="17">
        <f t="shared" si="974"/>
        <v>1</v>
      </c>
      <c r="DI1702" s="17">
        <f t="shared" si="975"/>
        <v>1</v>
      </c>
      <c r="DJ1702" s="20" t="s">
        <v>1713</v>
      </c>
    </row>
    <row r="1703" spans="1:114" x14ac:dyDescent="0.2">
      <c r="A1703" s="15" t="s">
        <v>105</v>
      </c>
      <c r="B1703" s="10" t="s">
        <v>1799</v>
      </c>
      <c r="C1703" s="11">
        <f t="shared" si="947"/>
        <v>12.057600000000001</v>
      </c>
      <c r="D1703" s="11">
        <f t="shared" si="942"/>
        <v>100</v>
      </c>
      <c r="E1703" s="11">
        <f t="shared" si="942"/>
        <v>40</v>
      </c>
      <c r="F1703" s="11">
        <f t="shared" si="942"/>
        <v>0</v>
      </c>
      <c r="G1703" s="11">
        <f t="shared" si="942"/>
        <v>6</v>
      </c>
      <c r="H1703" s="11">
        <f t="shared" si="980"/>
        <v>0</v>
      </c>
      <c r="I1703" s="11">
        <f t="shared" si="980"/>
        <v>6</v>
      </c>
      <c r="J1703" s="11">
        <f t="shared" si="980"/>
        <v>0</v>
      </c>
      <c r="K1703" s="11">
        <f t="shared" si="980"/>
        <v>0</v>
      </c>
      <c r="L1703" s="11">
        <f t="shared" si="980"/>
        <v>0</v>
      </c>
      <c r="M1703" s="11">
        <f t="shared" si="980"/>
        <v>0</v>
      </c>
      <c r="N1703" s="11">
        <f t="shared" si="978"/>
        <v>0</v>
      </c>
      <c r="O1703" s="11">
        <f t="shared" si="978"/>
        <v>0</v>
      </c>
      <c r="P1703" s="11">
        <f t="shared" si="978"/>
        <v>0</v>
      </c>
      <c r="Q1703" s="11">
        <f t="shared" si="978"/>
        <v>0</v>
      </c>
      <c r="R1703" s="11">
        <f t="shared" si="940"/>
        <v>0</v>
      </c>
      <c r="S1703" s="11">
        <f t="shared" si="940"/>
        <v>0</v>
      </c>
      <c r="T1703" s="11">
        <f t="shared" si="940"/>
        <v>1443.2920065876976</v>
      </c>
      <c r="U1703" s="40">
        <f t="shared" si="948"/>
        <v>0.28000000000000003</v>
      </c>
      <c r="V1703" s="11">
        <f t="shared" si="983"/>
        <v>24.713495014253645</v>
      </c>
      <c r="W1703" s="11">
        <f t="shared" si="983"/>
        <v>1522101.7978090816</v>
      </c>
      <c r="X1703" s="11">
        <f t="shared" si="983"/>
        <v>30442.035956181633</v>
      </c>
      <c r="Y1703" s="11">
        <f t="shared" si="983"/>
        <v>41261.096250332514</v>
      </c>
      <c r="Z1703" s="11">
        <f t="shared" si="983"/>
        <v>1.3553987095253377</v>
      </c>
      <c r="AA1703" s="11">
        <f t="shared" si="982"/>
        <v>32.474669978089338</v>
      </c>
      <c r="AB1703" s="11">
        <f t="shared" si="982"/>
        <v>1251.2920065876976</v>
      </c>
      <c r="AC1703" s="11">
        <f t="shared" si="982"/>
        <v>531.29200658769776</v>
      </c>
      <c r="AD1703" s="11">
        <f t="shared" si="982"/>
        <v>339638.828718059</v>
      </c>
      <c r="AE1703" s="11">
        <f t="shared" si="982"/>
        <v>16981.941435902951</v>
      </c>
      <c r="AF1703" s="11">
        <f t="shared" si="982"/>
        <v>21002.336052701583</v>
      </c>
      <c r="AG1703" s="11">
        <f t="shared" si="982"/>
        <v>1.2367452880445564</v>
      </c>
      <c r="AH1703" s="11">
        <f t="shared" si="982"/>
        <v>15.340219153111859</v>
      </c>
      <c r="AI1703" s="11">
        <f t="shared" si="982"/>
        <v>0</v>
      </c>
      <c r="AJ1703" s="11">
        <f t="shared" si="982"/>
        <v>0</v>
      </c>
      <c r="AK1703" s="11">
        <f t="shared" si="982"/>
        <v>0</v>
      </c>
      <c r="AL1703" s="11">
        <f t="shared" si="982"/>
        <v>0</v>
      </c>
      <c r="AM1703" s="11">
        <f t="shared" si="982"/>
        <v>0</v>
      </c>
      <c r="AN1703" s="11">
        <f t="shared" si="982"/>
        <v>0</v>
      </c>
      <c r="AO1703" s="11">
        <f t="shared" si="981"/>
        <v>0</v>
      </c>
      <c r="AP1703" s="11">
        <f t="shared" si="981"/>
        <v>0</v>
      </c>
      <c r="AQ1703" s="11">
        <f t="shared" si="981"/>
        <v>0</v>
      </c>
      <c r="AR1703" s="11">
        <f t="shared" si="977"/>
        <v>0</v>
      </c>
      <c r="AS1703" s="11">
        <f t="shared" si="977"/>
        <v>0</v>
      </c>
      <c r="AT1703" s="11">
        <f t="shared" si="977"/>
        <v>0</v>
      </c>
      <c r="AU1703" s="11">
        <f t="shared" si="977"/>
        <v>0</v>
      </c>
      <c r="AV1703" s="11">
        <f t="shared" si="977"/>
        <v>957601.5</v>
      </c>
      <c r="AW1703" s="11">
        <f t="shared" si="977"/>
        <v>0</v>
      </c>
      <c r="AX1703" s="11">
        <f t="shared" si="977"/>
        <v>0</v>
      </c>
      <c r="AY1703" s="11">
        <f t="shared" si="977"/>
        <v>6252.9380098815463</v>
      </c>
      <c r="AZ1703" s="11">
        <f t="shared" si="977"/>
        <v>1</v>
      </c>
      <c r="BA1703" s="11">
        <f t="shared" si="977"/>
        <v>1</v>
      </c>
      <c r="BB1703" s="11">
        <f t="shared" si="979"/>
        <v>1</v>
      </c>
      <c r="BC1703" s="11">
        <f t="shared" si="979"/>
        <v>1</v>
      </c>
      <c r="BD1703" s="11">
        <f t="shared" si="979"/>
        <v>1</v>
      </c>
      <c r="BE1703" s="11">
        <f t="shared" si="979"/>
        <v>1</v>
      </c>
      <c r="BF1703" s="15" t="str">
        <f t="shared" si="949"/>
        <v>EN 10219-97</v>
      </c>
      <c r="BG1703" s="42">
        <v>12.057600000000001</v>
      </c>
      <c r="BH1703" s="17">
        <f t="shared" si="950"/>
        <v>100</v>
      </c>
      <c r="BI1703" s="17">
        <f t="shared" si="951"/>
        <v>40</v>
      </c>
      <c r="BK1703" s="17">
        <f t="shared" si="952"/>
        <v>6</v>
      </c>
      <c r="BM1703" s="17">
        <f t="shared" si="953"/>
        <v>6</v>
      </c>
      <c r="BX1703" s="18">
        <f t="shared" si="954"/>
        <v>1443.2920065876976</v>
      </c>
      <c r="BY1703" s="42">
        <v>0.28000000000000003</v>
      </c>
      <c r="BZ1703" s="43">
        <f t="shared" si="955"/>
        <v>24.713495014253645</v>
      </c>
      <c r="CA1703" s="18">
        <f t="shared" si="956"/>
        <v>1522101.7978090816</v>
      </c>
      <c r="CB1703" s="18">
        <f t="shared" si="957"/>
        <v>30442.035956181633</v>
      </c>
      <c r="CC1703" s="18">
        <f t="shared" si="958"/>
        <v>41261.096250332514</v>
      </c>
      <c r="CD1703" s="25">
        <f t="shared" si="959"/>
        <v>1.3553987095253377</v>
      </c>
      <c r="CE1703" s="26">
        <f t="shared" si="960"/>
        <v>32.474669978089338</v>
      </c>
      <c r="CF1703" s="18">
        <f t="shared" si="961"/>
        <v>1251.2920065876976</v>
      </c>
      <c r="CG1703" s="18">
        <f t="shared" si="962"/>
        <v>531.29200658769776</v>
      </c>
      <c r="CH1703" s="18">
        <f t="shared" si="963"/>
        <v>339638.828718059</v>
      </c>
      <c r="CI1703" s="18">
        <f t="shared" si="964"/>
        <v>16981.941435902951</v>
      </c>
      <c r="CJ1703" s="18">
        <f t="shared" si="965"/>
        <v>21002.336052701583</v>
      </c>
      <c r="CK1703" s="25">
        <f t="shared" si="966"/>
        <v>1.2367452880445564</v>
      </c>
      <c r="CL1703" s="26">
        <f t="shared" si="967"/>
        <v>15.340219153111859</v>
      </c>
      <c r="CZ1703" s="18">
        <f t="shared" si="968"/>
        <v>957601.5</v>
      </c>
      <c r="DC1703" s="18">
        <f t="shared" si="969"/>
        <v>6252.9380098815463</v>
      </c>
      <c r="DD1703" s="17">
        <f t="shared" si="970"/>
        <v>1</v>
      </c>
      <c r="DE1703" s="17">
        <f t="shared" si="971"/>
        <v>1</v>
      </c>
      <c r="DF1703" s="17">
        <f t="shared" si="972"/>
        <v>1</v>
      </c>
      <c r="DG1703" s="17">
        <f t="shared" si="973"/>
        <v>1</v>
      </c>
      <c r="DH1703" s="17">
        <f t="shared" si="974"/>
        <v>1</v>
      </c>
      <c r="DI1703" s="17">
        <f t="shared" si="975"/>
        <v>1</v>
      </c>
      <c r="DJ1703" s="20" t="s">
        <v>1713</v>
      </c>
    </row>
    <row r="1704" spans="1:114" x14ac:dyDescent="0.2">
      <c r="A1704" s="15" t="s">
        <v>105</v>
      </c>
      <c r="B1704" s="10" t="s">
        <v>1800</v>
      </c>
      <c r="C1704" s="11">
        <f t="shared" si="947"/>
        <v>8.9176000000000002</v>
      </c>
      <c r="D1704" s="11">
        <f t="shared" si="942"/>
        <v>100</v>
      </c>
      <c r="E1704" s="11">
        <f t="shared" si="942"/>
        <v>50</v>
      </c>
      <c r="F1704" s="11">
        <f t="shared" si="942"/>
        <v>0</v>
      </c>
      <c r="G1704" s="11">
        <f t="shared" si="942"/>
        <v>4</v>
      </c>
      <c r="H1704" s="11">
        <f t="shared" si="980"/>
        <v>0</v>
      </c>
      <c r="I1704" s="11">
        <f t="shared" si="980"/>
        <v>4</v>
      </c>
      <c r="J1704" s="11">
        <f t="shared" si="980"/>
        <v>0</v>
      </c>
      <c r="K1704" s="11">
        <f t="shared" si="980"/>
        <v>0</v>
      </c>
      <c r="L1704" s="11">
        <f t="shared" si="980"/>
        <v>0</v>
      </c>
      <c r="M1704" s="11">
        <f t="shared" si="980"/>
        <v>0</v>
      </c>
      <c r="N1704" s="11">
        <f t="shared" si="978"/>
        <v>0</v>
      </c>
      <c r="O1704" s="11">
        <f t="shared" si="978"/>
        <v>0</v>
      </c>
      <c r="P1704" s="11">
        <f t="shared" si="978"/>
        <v>0</v>
      </c>
      <c r="Q1704" s="11">
        <f t="shared" si="978"/>
        <v>0</v>
      </c>
      <c r="R1704" s="11">
        <f t="shared" si="978"/>
        <v>0</v>
      </c>
      <c r="S1704" s="11">
        <f t="shared" si="978"/>
        <v>0</v>
      </c>
      <c r="T1704" s="11">
        <f t="shared" si="978"/>
        <v>1094.79644737231</v>
      </c>
      <c r="U1704" s="40">
        <f t="shared" si="948"/>
        <v>0.3</v>
      </c>
      <c r="V1704" s="11">
        <f t="shared" si="983"/>
        <v>34.907457547272934</v>
      </c>
      <c r="W1704" s="11">
        <f t="shared" si="983"/>
        <v>1341383.5287788676</v>
      </c>
      <c r="X1704" s="11">
        <f t="shared" si="983"/>
        <v>26827.670575577351</v>
      </c>
      <c r="Y1704" s="11">
        <f t="shared" si="983"/>
        <v>34098.784122970355</v>
      </c>
      <c r="Z1704" s="11">
        <f t="shared" si="983"/>
        <v>1.271030372424965</v>
      </c>
      <c r="AA1704" s="11">
        <f t="shared" si="982"/>
        <v>35.003364857103712</v>
      </c>
      <c r="AB1704" s="11">
        <f t="shared" si="982"/>
        <v>822.79644737231001</v>
      </c>
      <c r="AC1704" s="11">
        <f t="shared" si="982"/>
        <v>422.79644737231007</v>
      </c>
      <c r="AD1704" s="11">
        <f t="shared" si="982"/>
        <v>449492.10223804379</v>
      </c>
      <c r="AE1704" s="11">
        <f t="shared" si="982"/>
        <v>17979.68408952175</v>
      </c>
      <c r="AF1704" s="11">
        <f t="shared" si="982"/>
        <v>20928.872938662604</v>
      </c>
      <c r="AG1704" s="11">
        <f t="shared" si="982"/>
        <v>1.1640289581539194</v>
      </c>
      <c r="AH1704" s="11">
        <f t="shared" si="982"/>
        <v>20.262561358505945</v>
      </c>
      <c r="AI1704" s="11">
        <f t="shared" si="982"/>
        <v>0</v>
      </c>
      <c r="AJ1704" s="11">
        <f t="shared" si="982"/>
        <v>0</v>
      </c>
      <c r="AK1704" s="11">
        <f t="shared" si="982"/>
        <v>0</v>
      </c>
      <c r="AL1704" s="11">
        <f t="shared" si="982"/>
        <v>0</v>
      </c>
      <c r="AM1704" s="11">
        <f t="shared" si="982"/>
        <v>0</v>
      </c>
      <c r="AN1704" s="11">
        <f t="shared" si="982"/>
        <v>0</v>
      </c>
      <c r="AO1704" s="11">
        <f t="shared" si="981"/>
        <v>0</v>
      </c>
      <c r="AP1704" s="11">
        <f t="shared" si="981"/>
        <v>0</v>
      </c>
      <c r="AQ1704" s="11">
        <f t="shared" si="981"/>
        <v>0</v>
      </c>
      <c r="AR1704" s="11">
        <f t="shared" si="977"/>
        <v>0</v>
      </c>
      <c r="AS1704" s="11">
        <f t="shared" si="977"/>
        <v>0</v>
      </c>
      <c r="AT1704" s="11">
        <f t="shared" si="977"/>
        <v>0</v>
      </c>
      <c r="AU1704" s="11">
        <f t="shared" si="977"/>
        <v>0</v>
      </c>
      <c r="AV1704" s="11">
        <f t="shared" si="977"/>
        <v>1098651.042253521</v>
      </c>
      <c r="AW1704" s="11">
        <f t="shared" si="977"/>
        <v>0</v>
      </c>
      <c r="AX1704" s="11">
        <f t="shared" si="977"/>
        <v>0</v>
      </c>
      <c r="AY1704" s="11">
        <f t="shared" si="977"/>
        <v>8770.1946710584652</v>
      </c>
      <c r="AZ1704" s="11">
        <f t="shared" si="977"/>
        <v>1</v>
      </c>
      <c r="BA1704" s="11">
        <f t="shared" si="977"/>
        <v>1</v>
      </c>
      <c r="BB1704" s="11">
        <f t="shared" si="979"/>
        <v>1</v>
      </c>
      <c r="BC1704" s="11">
        <f t="shared" si="979"/>
        <v>1</v>
      </c>
      <c r="BD1704" s="11">
        <f t="shared" si="979"/>
        <v>1</v>
      </c>
      <c r="BE1704" s="11">
        <f t="shared" si="979"/>
        <v>1</v>
      </c>
      <c r="BF1704" s="15" t="str">
        <f t="shared" si="949"/>
        <v>EN 10219-97</v>
      </c>
      <c r="BG1704" s="42">
        <v>8.9176000000000002</v>
      </c>
      <c r="BH1704" s="17">
        <f t="shared" si="950"/>
        <v>100</v>
      </c>
      <c r="BI1704" s="17">
        <f t="shared" si="951"/>
        <v>50</v>
      </c>
      <c r="BK1704" s="17">
        <f t="shared" si="952"/>
        <v>4</v>
      </c>
      <c r="BM1704" s="17">
        <f t="shared" si="953"/>
        <v>4</v>
      </c>
      <c r="BX1704" s="18">
        <f t="shared" si="954"/>
        <v>1094.79644737231</v>
      </c>
      <c r="BY1704" s="42">
        <v>0.3</v>
      </c>
      <c r="BZ1704" s="43">
        <f t="shared" si="955"/>
        <v>34.907457547272934</v>
      </c>
      <c r="CA1704" s="18">
        <f t="shared" si="956"/>
        <v>1341383.5287788676</v>
      </c>
      <c r="CB1704" s="18">
        <f t="shared" si="957"/>
        <v>26827.670575577351</v>
      </c>
      <c r="CC1704" s="18">
        <f t="shared" si="958"/>
        <v>34098.784122970355</v>
      </c>
      <c r="CD1704" s="25">
        <f t="shared" si="959"/>
        <v>1.271030372424965</v>
      </c>
      <c r="CE1704" s="26">
        <f t="shared" si="960"/>
        <v>35.003364857103712</v>
      </c>
      <c r="CF1704" s="18">
        <f t="shared" si="961"/>
        <v>822.79644737231001</v>
      </c>
      <c r="CG1704" s="18">
        <f t="shared" si="962"/>
        <v>422.79644737231007</v>
      </c>
      <c r="CH1704" s="18">
        <f t="shared" si="963"/>
        <v>449492.10223804379</v>
      </c>
      <c r="CI1704" s="18">
        <f t="shared" si="964"/>
        <v>17979.68408952175</v>
      </c>
      <c r="CJ1704" s="18">
        <f t="shared" si="965"/>
        <v>20928.872938662604</v>
      </c>
      <c r="CK1704" s="25">
        <f t="shared" si="966"/>
        <v>1.1640289581539194</v>
      </c>
      <c r="CL1704" s="26">
        <f t="shared" si="967"/>
        <v>20.262561358505945</v>
      </c>
      <c r="CZ1704" s="18">
        <f t="shared" si="968"/>
        <v>1098651.042253521</v>
      </c>
      <c r="DC1704" s="18">
        <f t="shared" si="969"/>
        <v>8770.1946710584652</v>
      </c>
      <c r="DD1704" s="17">
        <f t="shared" si="970"/>
        <v>1</v>
      </c>
      <c r="DE1704" s="17">
        <f t="shared" si="971"/>
        <v>1</v>
      </c>
      <c r="DF1704" s="17">
        <f t="shared" si="972"/>
        <v>1</v>
      </c>
      <c r="DG1704" s="17">
        <f t="shared" si="973"/>
        <v>1</v>
      </c>
      <c r="DH1704" s="17">
        <f t="shared" si="974"/>
        <v>1</v>
      </c>
      <c r="DI1704" s="17">
        <f t="shared" si="975"/>
        <v>1</v>
      </c>
      <c r="DJ1704" s="20" t="s">
        <v>1713</v>
      </c>
    </row>
    <row r="1705" spans="1:114" x14ac:dyDescent="0.2">
      <c r="A1705" s="15" t="s">
        <v>105</v>
      </c>
      <c r="B1705" s="10" t="s">
        <v>1801</v>
      </c>
      <c r="C1705" s="11">
        <f t="shared" si="947"/>
        <v>10.99</v>
      </c>
      <c r="D1705" s="11">
        <f t="shared" si="942"/>
        <v>100</v>
      </c>
      <c r="E1705" s="11">
        <f t="shared" si="942"/>
        <v>50</v>
      </c>
      <c r="F1705" s="11">
        <f t="shared" si="942"/>
        <v>0</v>
      </c>
      <c r="G1705" s="11">
        <f t="shared" si="942"/>
        <v>5</v>
      </c>
      <c r="H1705" s="11">
        <f t="shared" si="980"/>
        <v>0</v>
      </c>
      <c r="I1705" s="11">
        <f t="shared" si="980"/>
        <v>5</v>
      </c>
      <c r="J1705" s="11">
        <f t="shared" si="980"/>
        <v>0</v>
      </c>
      <c r="K1705" s="11">
        <f t="shared" si="980"/>
        <v>0</v>
      </c>
      <c r="L1705" s="11">
        <f t="shared" si="980"/>
        <v>0</v>
      </c>
      <c r="M1705" s="11">
        <f t="shared" si="980"/>
        <v>0</v>
      </c>
      <c r="N1705" s="11">
        <f t="shared" si="978"/>
        <v>0</v>
      </c>
      <c r="O1705" s="11">
        <f t="shared" si="978"/>
        <v>0</v>
      </c>
      <c r="P1705" s="11">
        <f t="shared" si="978"/>
        <v>0</v>
      </c>
      <c r="Q1705" s="11">
        <f t="shared" si="978"/>
        <v>0</v>
      </c>
      <c r="R1705" s="11">
        <f t="shared" si="978"/>
        <v>0</v>
      </c>
      <c r="S1705" s="11">
        <f t="shared" si="978"/>
        <v>0</v>
      </c>
      <c r="T1705" s="11">
        <f t="shared" si="978"/>
        <v>1335.6194490192345</v>
      </c>
      <c r="U1705" s="40">
        <f t="shared" si="948"/>
        <v>0.3</v>
      </c>
      <c r="V1705" s="11">
        <f t="shared" si="983"/>
        <v>28.61336029332093</v>
      </c>
      <c r="W1705" s="11">
        <f t="shared" si="983"/>
        <v>1581854.2262126259</v>
      </c>
      <c r="X1705" s="11">
        <f t="shared" si="983"/>
        <v>31637.084524252517</v>
      </c>
      <c r="Y1705" s="11">
        <f t="shared" si="983"/>
        <v>40841.444627436045</v>
      </c>
      <c r="Z1705" s="11">
        <f t="shared" si="983"/>
        <v>1.2909357875921721</v>
      </c>
      <c r="AA1705" s="11">
        <f t="shared" si="982"/>
        <v>34.414531548613482</v>
      </c>
      <c r="AB1705" s="11">
        <f t="shared" si="982"/>
        <v>1035.6194490192345</v>
      </c>
      <c r="AC1705" s="11">
        <f t="shared" si="982"/>
        <v>535.61944901923459</v>
      </c>
      <c r="AD1705" s="11">
        <f t="shared" si="982"/>
        <v>524544.15047784545</v>
      </c>
      <c r="AE1705" s="11">
        <f t="shared" si="982"/>
        <v>20981.766019113817</v>
      </c>
      <c r="AF1705" s="11">
        <f t="shared" si="982"/>
        <v>24950.958401955184</v>
      </c>
      <c r="AG1705" s="11">
        <f t="shared" si="982"/>
        <v>1.1891734174914323</v>
      </c>
      <c r="AH1705" s="11">
        <f t="shared" si="982"/>
        <v>19.817536049662838</v>
      </c>
      <c r="AI1705" s="11">
        <f t="shared" si="982"/>
        <v>0</v>
      </c>
      <c r="AJ1705" s="11">
        <f t="shared" si="982"/>
        <v>0</v>
      </c>
      <c r="AK1705" s="11">
        <f t="shared" si="982"/>
        <v>0</v>
      </c>
      <c r="AL1705" s="11">
        <f t="shared" si="982"/>
        <v>0</v>
      </c>
      <c r="AM1705" s="11">
        <f t="shared" si="982"/>
        <v>0</v>
      </c>
      <c r="AN1705" s="11">
        <f t="shared" si="982"/>
        <v>0</v>
      </c>
      <c r="AO1705" s="11">
        <f t="shared" si="981"/>
        <v>0</v>
      </c>
      <c r="AP1705" s="11">
        <f t="shared" si="981"/>
        <v>0</v>
      </c>
      <c r="AQ1705" s="11">
        <f t="shared" si="981"/>
        <v>0</v>
      </c>
      <c r="AR1705" s="11">
        <f t="shared" si="977"/>
        <v>0</v>
      </c>
      <c r="AS1705" s="11">
        <f t="shared" si="977"/>
        <v>0</v>
      </c>
      <c r="AT1705" s="11">
        <f t="shared" si="977"/>
        <v>0</v>
      </c>
      <c r="AU1705" s="11">
        <f t="shared" si="977"/>
        <v>0</v>
      </c>
      <c r="AV1705" s="11">
        <f t="shared" si="977"/>
        <v>1305401.7857142857</v>
      </c>
      <c r="AW1705" s="11">
        <f t="shared" si="977"/>
        <v>0</v>
      </c>
      <c r="AX1705" s="11">
        <f t="shared" si="977"/>
        <v>0</v>
      </c>
      <c r="AY1705" s="11">
        <f t="shared" si="977"/>
        <v>8453.4291735288516</v>
      </c>
      <c r="AZ1705" s="11">
        <f t="shared" si="977"/>
        <v>1</v>
      </c>
      <c r="BA1705" s="11">
        <f t="shared" si="977"/>
        <v>1</v>
      </c>
      <c r="BB1705" s="11">
        <f t="shared" si="979"/>
        <v>1</v>
      </c>
      <c r="BC1705" s="11">
        <f t="shared" si="979"/>
        <v>1</v>
      </c>
      <c r="BD1705" s="11">
        <f t="shared" si="979"/>
        <v>1</v>
      </c>
      <c r="BE1705" s="11">
        <f t="shared" si="979"/>
        <v>1</v>
      </c>
      <c r="BF1705" s="15" t="str">
        <f t="shared" si="949"/>
        <v>EN 10219-97</v>
      </c>
      <c r="BG1705" s="42">
        <v>10.99</v>
      </c>
      <c r="BH1705" s="17">
        <f t="shared" si="950"/>
        <v>100</v>
      </c>
      <c r="BI1705" s="17">
        <f t="shared" si="951"/>
        <v>50</v>
      </c>
      <c r="BK1705" s="17">
        <f t="shared" si="952"/>
        <v>5</v>
      </c>
      <c r="BM1705" s="17">
        <f t="shared" si="953"/>
        <v>5</v>
      </c>
      <c r="BX1705" s="18">
        <f t="shared" si="954"/>
        <v>1335.6194490192345</v>
      </c>
      <c r="BY1705" s="42">
        <v>0.3</v>
      </c>
      <c r="BZ1705" s="43">
        <f t="shared" si="955"/>
        <v>28.61336029332093</v>
      </c>
      <c r="CA1705" s="18">
        <f t="shared" si="956"/>
        <v>1581854.2262126259</v>
      </c>
      <c r="CB1705" s="18">
        <f t="shared" si="957"/>
        <v>31637.084524252517</v>
      </c>
      <c r="CC1705" s="18">
        <f t="shared" si="958"/>
        <v>40841.444627436045</v>
      </c>
      <c r="CD1705" s="25">
        <f t="shared" si="959"/>
        <v>1.2909357875921721</v>
      </c>
      <c r="CE1705" s="26">
        <f t="shared" si="960"/>
        <v>34.414531548613482</v>
      </c>
      <c r="CF1705" s="18">
        <f t="shared" si="961"/>
        <v>1035.6194490192345</v>
      </c>
      <c r="CG1705" s="18">
        <f t="shared" si="962"/>
        <v>535.61944901923459</v>
      </c>
      <c r="CH1705" s="18">
        <f t="shared" si="963"/>
        <v>524544.15047784545</v>
      </c>
      <c r="CI1705" s="18">
        <f t="shared" si="964"/>
        <v>20981.766019113817</v>
      </c>
      <c r="CJ1705" s="18">
        <f t="shared" si="965"/>
        <v>24950.958401955184</v>
      </c>
      <c r="CK1705" s="25">
        <f t="shared" si="966"/>
        <v>1.1891734174914323</v>
      </c>
      <c r="CL1705" s="26">
        <f t="shared" si="967"/>
        <v>19.817536049662838</v>
      </c>
      <c r="CZ1705" s="18">
        <f t="shared" si="968"/>
        <v>1305401.7857142857</v>
      </c>
      <c r="DC1705" s="18">
        <f t="shared" si="969"/>
        <v>8453.4291735288516</v>
      </c>
      <c r="DD1705" s="17">
        <f t="shared" si="970"/>
        <v>1</v>
      </c>
      <c r="DE1705" s="17">
        <f t="shared" si="971"/>
        <v>1</v>
      </c>
      <c r="DF1705" s="17">
        <f t="shared" si="972"/>
        <v>1</v>
      </c>
      <c r="DG1705" s="17">
        <f t="shared" si="973"/>
        <v>1</v>
      </c>
      <c r="DH1705" s="17">
        <f t="shared" si="974"/>
        <v>1</v>
      </c>
      <c r="DI1705" s="17">
        <f t="shared" si="975"/>
        <v>1</v>
      </c>
      <c r="DJ1705" s="20" t="s">
        <v>1713</v>
      </c>
    </row>
    <row r="1706" spans="1:114" x14ac:dyDescent="0.2">
      <c r="A1706" s="15" t="s">
        <v>105</v>
      </c>
      <c r="B1706" s="10" t="s">
        <v>1802</v>
      </c>
      <c r="C1706" s="11">
        <f t="shared" si="947"/>
        <v>12.999599999999999</v>
      </c>
      <c r="D1706" s="11">
        <f t="shared" si="942"/>
        <v>100</v>
      </c>
      <c r="E1706" s="11">
        <f t="shared" si="942"/>
        <v>50</v>
      </c>
      <c r="F1706" s="11">
        <f t="shared" si="942"/>
        <v>0</v>
      </c>
      <c r="G1706" s="11">
        <f t="shared" si="942"/>
        <v>6</v>
      </c>
      <c r="H1706" s="11">
        <f t="shared" si="980"/>
        <v>0</v>
      </c>
      <c r="I1706" s="11">
        <f t="shared" si="980"/>
        <v>6</v>
      </c>
      <c r="J1706" s="11">
        <f t="shared" si="980"/>
        <v>0</v>
      </c>
      <c r="K1706" s="11">
        <f t="shared" si="980"/>
        <v>0</v>
      </c>
      <c r="L1706" s="11">
        <f t="shared" si="980"/>
        <v>0</v>
      </c>
      <c r="M1706" s="11">
        <f t="shared" si="980"/>
        <v>0</v>
      </c>
      <c r="N1706" s="11">
        <f t="shared" si="978"/>
        <v>0</v>
      </c>
      <c r="O1706" s="11">
        <f t="shared" si="978"/>
        <v>0</v>
      </c>
      <c r="P1706" s="11">
        <f t="shared" si="978"/>
        <v>0</v>
      </c>
      <c r="Q1706" s="11">
        <f t="shared" si="978"/>
        <v>0</v>
      </c>
      <c r="R1706" s="11">
        <f t="shared" si="978"/>
        <v>0</v>
      </c>
      <c r="S1706" s="11">
        <f t="shared" si="978"/>
        <v>0</v>
      </c>
      <c r="T1706" s="11">
        <f t="shared" si="978"/>
        <v>1563.2920065876976</v>
      </c>
      <c r="U1706" s="40">
        <f t="shared" si="948"/>
        <v>0.3</v>
      </c>
      <c r="V1706" s="11">
        <f t="shared" si="983"/>
        <v>24.446207329475182</v>
      </c>
      <c r="W1706" s="11">
        <f t="shared" si="983"/>
        <v>1787541.7978090816</v>
      </c>
      <c r="X1706" s="11">
        <f t="shared" si="983"/>
        <v>35750.835956181632</v>
      </c>
      <c r="Y1706" s="11">
        <f t="shared" si="983"/>
        <v>46901.096250332514</v>
      </c>
      <c r="Z1706" s="11">
        <f t="shared" si="983"/>
        <v>1.3118880998424012</v>
      </c>
      <c r="AA1706" s="11">
        <f t="shared" si="982"/>
        <v>33.814895464614771</v>
      </c>
      <c r="AB1706" s="11">
        <f t="shared" si="982"/>
        <v>1251.2920065876976</v>
      </c>
      <c r="AC1706" s="11">
        <f t="shared" si="982"/>
        <v>651.29200658769776</v>
      </c>
      <c r="AD1706" s="11">
        <f t="shared" si="982"/>
        <v>586744.48940976732</v>
      </c>
      <c r="AE1706" s="11">
        <f t="shared" si="982"/>
        <v>23469.779576390694</v>
      </c>
      <c r="AF1706" s="11">
        <f t="shared" si="982"/>
        <v>28518.796085640068</v>
      </c>
      <c r="AG1706" s="11">
        <f t="shared" si="982"/>
        <v>1.2151284162177818</v>
      </c>
      <c r="AH1706" s="11">
        <f t="shared" si="982"/>
        <v>19.373338026325001</v>
      </c>
      <c r="AI1706" s="11">
        <f t="shared" si="982"/>
        <v>0</v>
      </c>
      <c r="AJ1706" s="11">
        <f t="shared" si="982"/>
        <v>0</v>
      </c>
      <c r="AK1706" s="11">
        <f t="shared" si="982"/>
        <v>0</v>
      </c>
      <c r="AL1706" s="11">
        <f t="shared" si="982"/>
        <v>0</v>
      </c>
      <c r="AM1706" s="11">
        <f t="shared" si="982"/>
        <v>0</v>
      </c>
      <c r="AN1706" s="11">
        <f t="shared" si="982"/>
        <v>0</v>
      </c>
      <c r="AO1706" s="11">
        <f t="shared" si="981"/>
        <v>0</v>
      </c>
      <c r="AP1706" s="11">
        <f t="shared" si="981"/>
        <v>0</v>
      </c>
      <c r="AQ1706" s="11">
        <f t="shared" si="981"/>
        <v>0</v>
      </c>
      <c r="AR1706" s="11">
        <f t="shared" si="977"/>
        <v>0</v>
      </c>
      <c r="AS1706" s="11">
        <f t="shared" si="977"/>
        <v>0</v>
      </c>
      <c r="AT1706" s="11">
        <f t="shared" si="977"/>
        <v>0</v>
      </c>
      <c r="AU1706" s="11">
        <f t="shared" si="977"/>
        <v>0</v>
      </c>
      <c r="AV1706" s="11">
        <f t="shared" si="977"/>
        <v>1487521.3913043479</v>
      </c>
      <c r="AW1706" s="11">
        <f t="shared" si="977"/>
        <v>0</v>
      </c>
      <c r="AX1706" s="11">
        <f t="shared" si="977"/>
        <v>0</v>
      </c>
      <c r="AY1706" s="11">
        <f t="shared" si="977"/>
        <v>8132.9380098815463</v>
      </c>
      <c r="AZ1706" s="11">
        <f t="shared" si="977"/>
        <v>1</v>
      </c>
      <c r="BA1706" s="11">
        <f t="shared" si="977"/>
        <v>1</v>
      </c>
      <c r="BB1706" s="11">
        <f t="shared" si="979"/>
        <v>1</v>
      </c>
      <c r="BC1706" s="11">
        <f t="shared" si="979"/>
        <v>1</v>
      </c>
      <c r="BD1706" s="11">
        <f t="shared" si="979"/>
        <v>1</v>
      </c>
      <c r="BE1706" s="11">
        <f t="shared" si="979"/>
        <v>1</v>
      </c>
      <c r="BF1706" s="15" t="str">
        <f t="shared" si="949"/>
        <v>EN 10219-97</v>
      </c>
      <c r="BG1706" s="42">
        <v>12.999599999999999</v>
      </c>
      <c r="BH1706" s="17">
        <f t="shared" si="950"/>
        <v>100</v>
      </c>
      <c r="BI1706" s="17">
        <f t="shared" si="951"/>
        <v>50</v>
      </c>
      <c r="BK1706" s="17">
        <f t="shared" si="952"/>
        <v>6</v>
      </c>
      <c r="BM1706" s="17">
        <f t="shared" si="953"/>
        <v>6</v>
      </c>
      <c r="BX1706" s="18">
        <f t="shared" si="954"/>
        <v>1563.2920065876976</v>
      </c>
      <c r="BY1706" s="42">
        <v>0.3</v>
      </c>
      <c r="BZ1706" s="43">
        <f t="shared" si="955"/>
        <v>24.446207329475182</v>
      </c>
      <c r="CA1706" s="18">
        <f t="shared" si="956"/>
        <v>1787541.7978090816</v>
      </c>
      <c r="CB1706" s="18">
        <f t="shared" si="957"/>
        <v>35750.835956181632</v>
      </c>
      <c r="CC1706" s="18">
        <f t="shared" si="958"/>
        <v>46901.096250332514</v>
      </c>
      <c r="CD1706" s="25">
        <f t="shared" si="959"/>
        <v>1.3118880998424012</v>
      </c>
      <c r="CE1706" s="26">
        <f t="shared" si="960"/>
        <v>33.814895464614771</v>
      </c>
      <c r="CF1706" s="18">
        <f t="shared" si="961"/>
        <v>1251.2920065876976</v>
      </c>
      <c r="CG1706" s="18">
        <f t="shared" si="962"/>
        <v>651.29200658769776</v>
      </c>
      <c r="CH1706" s="18">
        <f t="shared" si="963"/>
        <v>586744.48940976732</v>
      </c>
      <c r="CI1706" s="18">
        <f t="shared" si="964"/>
        <v>23469.779576390694</v>
      </c>
      <c r="CJ1706" s="18">
        <f t="shared" si="965"/>
        <v>28518.796085640068</v>
      </c>
      <c r="CK1706" s="25">
        <f t="shared" si="966"/>
        <v>1.2151284162177818</v>
      </c>
      <c r="CL1706" s="26">
        <f t="shared" si="967"/>
        <v>19.373338026325001</v>
      </c>
      <c r="CZ1706" s="18">
        <f t="shared" si="968"/>
        <v>1487521.3913043479</v>
      </c>
      <c r="DC1706" s="18">
        <f t="shared" si="969"/>
        <v>8132.9380098815463</v>
      </c>
      <c r="DD1706" s="17">
        <f t="shared" si="970"/>
        <v>1</v>
      </c>
      <c r="DE1706" s="17">
        <f t="shared" si="971"/>
        <v>1</v>
      </c>
      <c r="DF1706" s="17">
        <f t="shared" si="972"/>
        <v>1</v>
      </c>
      <c r="DG1706" s="17">
        <f t="shared" si="973"/>
        <v>1</v>
      </c>
      <c r="DH1706" s="17">
        <f t="shared" si="974"/>
        <v>1</v>
      </c>
      <c r="DI1706" s="17">
        <f t="shared" si="975"/>
        <v>1</v>
      </c>
      <c r="DJ1706" s="20" t="s">
        <v>1713</v>
      </c>
    </row>
    <row r="1707" spans="1:114" x14ac:dyDescent="0.2">
      <c r="A1707" s="15" t="s">
        <v>105</v>
      </c>
      <c r="B1707" s="10" t="s">
        <v>1803</v>
      </c>
      <c r="C1707" s="11">
        <f t="shared" si="947"/>
        <v>9.5456000000000003</v>
      </c>
      <c r="D1707" s="11">
        <f t="shared" si="942"/>
        <v>100</v>
      </c>
      <c r="E1707" s="11">
        <f t="shared" si="942"/>
        <v>60</v>
      </c>
      <c r="F1707" s="11">
        <f t="shared" si="942"/>
        <v>0</v>
      </c>
      <c r="G1707" s="11">
        <f t="shared" si="942"/>
        <v>4</v>
      </c>
      <c r="H1707" s="11">
        <f t="shared" si="980"/>
        <v>0</v>
      </c>
      <c r="I1707" s="11">
        <f t="shared" si="980"/>
        <v>4</v>
      </c>
      <c r="J1707" s="11">
        <f t="shared" si="980"/>
        <v>0</v>
      </c>
      <c r="K1707" s="11">
        <f t="shared" si="980"/>
        <v>0</v>
      </c>
      <c r="L1707" s="11">
        <f t="shared" si="980"/>
        <v>0</v>
      </c>
      <c r="M1707" s="11">
        <f t="shared" si="980"/>
        <v>0</v>
      </c>
      <c r="N1707" s="11">
        <f t="shared" si="978"/>
        <v>0</v>
      </c>
      <c r="O1707" s="11">
        <f t="shared" si="978"/>
        <v>0</v>
      </c>
      <c r="P1707" s="11">
        <f t="shared" si="978"/>
        <v>0</v>
      </c>
      <c r="Q1707" s="11">
        <f t="shared" si="978"/>
        <v>0</v>
      </c>
      <c r="R1707" s="11">
        <f t="shared" si="978"/>
        <v>0</v>
      </c>
      <c r="S1707" s="11">
        <f t="shared" si="978"/>
        <v>0</v>
      </c>
      <c r="T1707" s="11">
        <f t="shared" si="978"/>
        <v>1174.79644737231</v>
      </c>
      <c r="U1707" s="40">
        <f t="shared" si="948"/>
        <v>0.32</v>
      </c>
      <c r="V1707" s="11">
        <f t="shared" si="983"/>
        <v>34.699058974318021</v>
      </c>
      <c r="W1707" s="11">
        <f t="shared" si="983"/>
        <v>1525810.1954455345</v>
      </c>
      <c r="X1707" s="11">
        <f t="shared" si="983"/>
        <v>30516.203908910691</v>
      </c>
      <c r="Y1707" s="11">
        <f t="shared" si="983"/>
        <v>37938.784122970355</v>
      </c>
      <c r="Z1707" s="11">
        <f t="shared" si="983"/>
        <v>1.2432340613601773</v>
      </c>
      <c r="AA1707" s="11">
        <f t="shared" si="982"/>
        <v>36.038685678974524</v>
      </c>
      <c r="AB1707" s="11">
        <f t="shared" si="982"/>
        <v>822.79644737231001</v>
      </c>
      <c r="AC1707" s="11">
        <f t="shared" si="982"/>
        <v>502.79644737231007</v>
      </c>
      <c r="AD1707" s="11">
        <f t="shared" si="982"/>
        <v>686817.40947564424</v>
      </c>
      <c r="AE1707" s="11">
        <f t="shared" si="982"/>
        <v>22893.91364918814</v>
      </c>
      <c r="AF1707" s="11">
        <f t="shared" si="982"/>
        <v>26602.855175524157</v>
      </c>
      <c r="AG1707" s="11">
        <f t="shared" si="982"/>
        <v>1.1620055698282736</v>
      </c>
      <c r="AH1707" s="11">
        <f t="shared" si="982"/>
        <v>24.179055677026042</v>
      </c>
      <c r="AI1707" s="11">
        <f t="shared" si="982"/>
        <v>0</v>
      </c>
      <c r="AJ1707" s="11">
        <f t="shared" si="982"/>
        <v>0</v>
      </c>
      <c r="AK1707" s="11">
        <f t="shared" si="982"/>
        <v>0</v>
      </c>
      <c r="AL1707" s="11">
        <f t="shared" si="982"/>
        <v>0</v>
      </c>
      <c r="AM1707" s="11">
        <f t="shared" si="982"/>
        <v>0</v>
      </c>
      <c r="AN1707" s="11">
        <f t="shared" si="982"/>
        <v>0</v>
      </c>
      <c r="AO1707" s="11">
        <f t="shared" si="981"/>
        <v>0</v>
      </c>
      <c r="AP1707" s="11">
        <f t="shared" si="981"/>
        <v>0</v>
      </c>
      <c r="AQ1707" s="11">
        <f t="shared" si="981"/>
        <v>0</v>
      </c>
      <c r="AR1707" s="11">
        <f t="shared" si="977"/>
        <v>0</v>
      </c>
      <c r="AS1707" s="11">
        <f t="shared" si="977"/>
        <v>0</v>
      </c>
      <c r="AT1707" s="11">
        <f t="shared" si="977"/>
        <v>0</v>
      </c>
      <c r="AU1707" s="11">
        <f t="shared" si="977"/>
        <v>0</v>
      </c>
      <c r="AV1707" s="11">
        <f t="shared" si="977"/>
        <v>1521125.0526315789</v>
      </c>
      <c r="AW1707" s="11">
        <f t="shared" si="977"/>
        <v>0</v>
      </c>
      <c r="AX1707" s="11">
        <f t="shared" si="977"/>
        <v>0</v>
      </c>
      <c r="AY1707" s="11">
        <f t="shared" si="977"/>
        <v>10690.194671058465</v>
      </c>
      <c r="AZ1707" s="11">
        <f t="shared" si="977"/>
        <v>1</v>
      </c>
      <c r="BA1707" s="11">
        <f t="shared" si="977"/>
        <v>1</v>
      </c>
      <c r="BB1707" s="11">
        <f t="shared" si="979"/>
        <v>1</v>
      </c>
      <c r="BC1707" s="11">
        <f t="shared" si="979"/>
        <v>1</v>
      </c>
      <c r="BD1707" s="11">
        <f t="shared" si="979"/>
        <v>1</v>
      </c>
      <c r="BE1707" s="11">
        <f t="shared" si="979"/>
        <v>1</v>
      </c>
      <c r="BF1707" s="15" t="str">
        <f t="shared" si="949"/>
        <v>EN 10219-97</v>
      </c>
      <c r="BG1707" s="42">
        <v>9.5456000000000003</v>
      </c>
      <c r="BH1707" s="17">
        <f t="shared" si="950"/>
        <v>100</v>
      </c>
      <c r="BI1707" s="17">
        <f t="shared" si="951"/>
        <v>60</v>
      </c>
      <c r="BK1707" s="17">
        <f t="shared" si="952"/>
        <v>4</v>
      </c>
      <c r="BM1707" s="17">
        <f t="shared" si="953"/>
        <v>4</v>
      </c>
      <c r="BX1707" s="18">
        <f t="shared" si="954"/>
        <v>1174.79644737231</v>
      </c>
      <c r="BY1707" s="42">
        <v>0.32</v>
      </c>
      <c r="BZ1707" s="43">
        <f t="shared" si="955"/>
        <v>34.699058974318021</v>
      </c>
      <c r="CA1707" s="18">
        <f t="shared" si="956"/>
        <v>1525810.1954455345</v>
      </c>
      <c r="CB1707" s="18">
        <f t="shared" si="957"/>
        <v>30516.203908910691</v>
      </c>
      <c r="CC1707" s="18">
        <f t="shared" si="958"/>
        <v>37938.784122970355</v>
      </c>
      <c r="CD1707" s="25">
        <f t="shared" si="959"/>
        <v>1.2432340613601773</v>
      </c>
      <c r="CE1707" s="26">
        <f t="shared" si="960"/>
        <v>36.038685678974524</v>
      </c>
      <c r="CF1707" s="18">
        <f t="shared" si="961"/>
        <v>822.79644737231001</v>
      </c>
      <c r="CG1707" s="18">
        <f t="shared" si="962"/>
        <v>502.79644737231007</v>
      </c>
      <c r="CH1707" s="18">
        <f t="shared" si="963"/>
        <v>686817.40947564424</v>
      </c>
      <c r="CI1707" s="18">
        <f t="shared" si="964"/>
        <v>22893.91364918814</v>
      </c>
      <c r="CJ1707" s="18">
        <f t="shared" si="965"/>
        <v>26602.855175524157</v>
      </c>
      <c r="CK1707" s="25">
        <f t="shared" si="966"/>
        <v>1.1620055698282736</v>
      </c>
      <c r="CL1707" s="26">
        <f t="shared" si="967"/>
        <v>24.179055677026042</v>
      </c>
      <c r="CZ1707" s="18">
        <f t="shared" si="968"/>
        <v>1521125.0526315789</v>
      </c>
      <c r="DC1707" s="18">
        <f t="shared" si="969"/>
        <v>10690.194671058465</v>
      </c>
      <c r="DD1707" s="17">
        <f t="shared" si="970"/>
        <v>1</v>
      </c>
      <c r="DE1707" s="17">
        <f t="shared" si="971"/>
        <v>1</v>
      </c>
      <c r="DF1707" s="17">
        <f t="shared" si="972"/>
        <v>1</v>
      </c>
      <c r="DG1707" s="17">
        <f t="shared" si="973"/>
        <v>1</v>
      </c>
      <c r="DH1707" s="17">
        <f t="shared" si="974"/>
        <v>1</v>
      </c>
      <c r="DI1707" s="17">
        <f t="shared" si="975"/>
        <v>1</v>
      </c>
      <c r="DJ1707" s="20" t="s">
        <v>1713</v>
      </c>
    </row>
    <row r="1708" spans="1:114" x14ac:dyDescent="0.2">
      <c r="A1708" s="15" t="s">
        <v>105</v>
      </c>
      <c r="B1708" s="10" t="s">
        <v>1804</v>
      </c>
      <c r="C1708" s="11">
        <f t="shared" si="947"/>
        <v>11.775</v>
      </c>
      <c r="D1708" s="11">
        <f t="shared" si="942"/>
        <v>100</v>
      </c>
      <c r="E1708" s="11">
        <f t="shared" si="942"/>
        <v>60</v>
      </c>
      <c r="F1708" s="11">
        <f t="shared" si="942"/>
        <v>0</v>
      </c>
      <c r="G1708" s="11">
        <f t="shared" si="942"/>
        <v>5</v>
      </c>
      <c r="H1708" s="11">
        <f t="shared" si="980"/>
        <v>0</v>
      </c>
      <c r="I1708" s="11">
        <f t="shared" si="980"/>
        <v>5</v>
      </c>
      <c r="J1708" s="11">
        <f t="shared" si="980"/>
        <v>0</v>
      </c>
      <c r="K1708" s="11">
        <f t="shared" si="980"/>
        <v>0</v>
      </c>
      <c r="L1708" s="11">
        <f t="shared" si="980"/>
        <v>0</v>
      </c>
      <c r="M1708" s="11">
        <f t="shared" si="980"/>
        <v>0</v>
      </c>
      <c r="N1708" s="11">
        <f t="shared" si="978"/>
        <v>0</v>
      </c>
      <c r="O1708" s="11">
        <f t="shared" si="978"/>
        <v>0</v>
      </c>
      <c r="P1708" s="11">
        <f t="shared" si="978"/>
        <v>0</v>
      </c>
      <c r="Q1708" s="11">
        <f t="shared" si="978"/>
        <v>0</v>
      </c>
      <c r="R1708" s="11">
        <f t="shared" si="978"/>
        <v>0</v>
      </c>
      <c r="S1708" s="11">
        <f t="shared" si="978"/>
        <v>0</v>
      </c>
      <c r="T1708" s="11">
        <f t="shared" si="978"/>
        <v>1435.6194490192345</v>
      </c>
      <c r="U1708" s="40">
        <f t="shared" si="948"/>
        <v>0.32</v>
      </c>
      <c r="V1708" s="11">
        <f t="shared" si="983"/>
        <v>28.394942154092345</v>
      </c>
      <c r="W1708" s="11">
        <f t="shared" si="983"/>
        <v>1807687.5595459593</v>
      </c>
      <c r="X1708" s="11">
        <f t="shared" si="983"/>
        <v>36153.751190919189</v>
      </c>
      <c r="Y1708" s="11">
        <f t="shared" si="983"/>
        <v>45591.444627436045</v>
      </c>
      <c r="Z1708" s="11">
        <f t="shared" si="983"/>
        <v>1.2610432700794638</v>
      </c>
      <c r="AA1708" s="11">
        <f t="shared" si="982"/>
        <v>35.484771907068726</v>
      </c>
      <c r="AB1708" s="11">
        <f t="shared" si="982"/>
        <v>1035.6194490192345</v>
      </c>
      <c r="AC1708" s="11">
        <f t="shared" si="982"/>
        <v>635.61944901923459</v>
      </c>
      <c r="AD1708" s="11">
        <f t="shared" si="982"/>
        <v>808277.55405621161</v>
      </c>
      <c r="AE1708" s="11">
        <f t="shared" si="982"/>
        <v>26942.585135207053</v>
      </c>
      <c r="AF1708" s="11">
        <f t="shared" si="982"/>
        <v>31879.055647051358</v>
      </c>
      <c r="AG1708" s="11">
        <f t="shared" si="982"/>
        <v>1.1832218581502636</v>
      </c>
      <c r="AH1708" s="11">
        <f t="shared" si="982"/>
        <v>23.727970439456929</v>
      </c>
      <c r="AI1708" s="11">
        <f t="shared" si="982"/>
        <v>0</v>
      </c>
      <c r="AJ1708" s="11">
        <f t="shared" si="982"/>
        <v>0</v>
      </c>
      <c r="AK1708" s="11">
        <f t="shared" si="982"/>
        <v>0</v>
      </c>
      <c r="AL1708" s="11">
        <f t="shared" si="982"/>
        <v>0</v>
      </c>
      <c r="AM1708" s="11">
        <f t="shared" si="982"/>
        <v>0</v>
      </c>
      <c r="AN1708" s="11">
        <f t="shared" si="982"/>
        <v>0</v>
      </c>
      <c r="AO1708" s="11">
        <f t="shared" si="981"/>
        <v>0</v>
      </c>
      <c r="AP1708" s="11">
        <f t="shared" si="981"/>
        <v>0</v>
      </c>
      <c r="AQ1708" s="11">
        <f t="shared" si="981"/>
        <v>0</v>
      </c>
      <c r="AR1708" s="11">
        <f t="shared" si="977"/>
        <v>0</v>
      </c>
      <c r="AS1708" s="11">
        <f t="shared" si="977"/>
        <v>0</v>
      </c>
      <c r="AT1708" s="11">
        <f t="shared" si="977"/>
        <v>0</v>
      </c>
      <c r="AU1708" s="11">
        <f t="shared" si="977"/>
        <v>0</v>
      </c>
      <c r="AV1708" s="11">
        <f t="shared" si="977"/>
        <v>1820041.6666666667</v>
      </c>
      <c r="AW1708" s="11">
        <f t="shared" si="977"/>
        <v>0</v>
      </c>
      <c r="AX1708" s="11">
        <f t="shared" si="977"/>
        <v>0</v>
      </c>
      <c r="AY1708" s="11">
        <f t="shared" si="977"/>
        <v>10353.429173528852</v>
      </c>
      <c r="AZ1708" s="11">
        <f t="shared" si="977"/>
        <v>1</v>
      </c>
      <c r="BA1708" s="11">
        <f t="shared" si="977"/>
        <v>1</v>
      </c>
      <c r="BB1708" s="11">
        <f t="shared" si="979"/>
        <v>1</v>
      </c>
      <c r="BC1708" s="11">
        <f t="shared" si="979"/>
        <v>1</v>
      </c>
      <c r="BD1708" s="11">
        <f t="shared" si="979"/>
        <v>1</v>
      </c>
      <c r="BE1708" s="11">
        <f t="shared" si="979"/>
        <v>1</v>
      </c>
      <c r="BF1708" s="15" t="str">
        <f t="shared" si="949"/>
        <v>EN 10219-97</v>
      </c>
      <c r="BG1708" s="42">
        <v>11.775</v>
      </c>
      <c r="BH1708" s="17">
        <f t="shared" si="950"/>
        <v>100</v>
      </c>
      <c r="BI1708" s="17">
        <f t="shared" si="951"/>
        <v>60</v>
      </c>
      <c r="BK1708" s="17">
        <f t="shared" si="952"/>
        <v>5</v>
      </c>
      <c r="BM1708" s="17">
        <f t="shared" si="953"/>
        <v>5</v>
      </c>
      <c r="BX1708" s="18">
        <f t="shared" si="954"/>
        <v>1435.6194490192345</v>
      </c>
      <c r="BY1708" s="42">
        <v>0.32</v>
      </c>
      <c r="BZ1708" s="43">
        <f t="shared" si="955"/>
        <v>28.394942154092345</v>
      </c>
      <c r="CA1708" s="18">
        <f t="shared" si="956"/>
        <v>1807687.5595459593</v>
      </c>
      <c r="CB1708" s="18">
        <f t="shared" si="957"/>
        <v>36153.751190919189</v>
      </c>
      <c r="CC1708" s="18">
        <f t="shared" si="958"/>
        <v>45591.444627436045</v>
      </c>
      <c r="CD1708" s="25">
        <f t="shared" si="959"/>
        <v>1.2610432700794638</v>
      </c>
      <c r="CE1708" s="26">
        <f t="shared" si="960"/>
        <v>35.484771907068726</v>
      </c>
      <c r="CF1708" s="18">
        <f t="shared" si="961"/>
        <v>1035.6194490192345</v>
      </c>
      <c r="CG1708" s="18">
        <f t="shared" si="962"/>
        <v>635.61944901923459</v>
      </c>
      <c r="CH1708" s="18">
        <f t="shared" si="963"/>
        <v>808277.55405621161</v>
      </c>
      <c r="CI1708" s="18">
        <f t="shared" si="964"/>
        <v>26942.585135207053</v>
      </c>
      <c r="CJ1708" s="18">
        <f t="shared" si="965"/>
        <v>31879.055647051358</v>
      </c>
      <c r="CK1708" s="25">
        <f t="shared" si="966"/>
        <v>1.1832218581502636</v>
      </c>
      <c r="CL1708" s="26">
        <f t="shared" si="967"/>
        <v>23.727970439456929</v>
      </c>
      <c r="CZ1708" s="18">
        <f t="shared" si="968"/>
        <v>1820041.6666666667</v>
      </c>
      <c r="DC1708" s="18">
        <f t="shared" si="969"/>
        <v>10353.429173528852</v>
      </c>
      <c r="DD1708" s="17">
        <f t="shared" si="970"/>
        <v>1</v>
      </c>
      <c r="DE1708" s="17">
        <f t="shared" si="971"/>
        <v>1</v>
      </c>
      <c r="DF1708" s="17">
        <f t="shared" si="972"/>
        <v>1</v>
      </c>
      <c r="DG1708" s="17">
        <f t="shared" si="973"/>
        <v>1</v>
      </c>
      <c r="DH1708" s="17">
        <f t="shared" si="974"/>
        <v>1</v>
      </c>
      <c r="DI1708" s="17">
        <f t="shared" si="975"/>
        <v>1</v>
      </c>
      <c r="DJ1708" s="20" t="s">
        <v>1713</v>
      </c>
    </row>
    <row r="1709" spans="1:114" x14ac:dyDescent="0.2">
      <c r="A1709" s="15" t="s">
        <v>105</v>
      </c>
      <c r="B1709" s="10" t="s">
        <v>1805</v>
      </c>
      <c r="C1709" s="11">
        <f t="shared" si="947"/>
        <v>13.941599999999999</v>
      </c>
      <c r="D1709" s="11">
        <f t="shared" si="942"/>
        <v>100</v>
      </c>
      <c r="E1709" s="11">
        <f t="shared" si="942"/>
        <v>60</v>
      </c>
      <c r="F1709" s="11">
        <f t="shared" si="942"/>
        <v>0</v>
      </c>
      <c r="G1709" s="11">
        <f t="shared" si="942"/>
        <v>6</v>
      </c>
      <c r="H1709" s="11">
        <f t="shared" si="980"/>
        <v>0</v>
      </c>
      <c r="I1709" s="11">
        <f t="shared" si="980"/>
        <v>6</v>
      </c>
      <c r="J1709" s="11">
        <f t="shared" si="980"/>
        <v>0</v>
      </c>
      <c r="K1709" s="11">
        <f t="shared" si="980"/>
        <v>0</v>
      </c>
      <c r="L1709" s="11">
        <f t="shared" si="980"/>
        <v>0</v>
      </c>
      <c r="M1709" s="11">
        <f t="shared" si="980"/>
        <v>0</v>
      </c>
      <c r="N1709" s="11">
        <f t="shared" si="978"/>
        <v>0</v>
      </c>
      <c r="O1709" s="11">
        <f t="shared" si="978"/>
        <v>0</v>
      </c>
      <c r="P1709" s="11">
        <f t="shared" si="978"/>
        <v>0</v>
      </c>
      <c r="Q1709" s="11">
        <f t="shared" si="978"/>
        <v>0</v>
      </c>
      <c r="R1709" s="11">
        <f t="shared" si="978"/>
        <v>0</v>
      </c>
      <c r="S1709" s="11">
        <f t="shared" si="978"/>
        <v>0</v>
      </c>
      <c r="T1709" s="11">
        <f t="shared" si="978"/>
        <v>1683.2920065876976</v>
      </c>
      <c r="U1709" s="40">
        <f t="shared" si="948"/>
        <v>0.32</v>
      </c>
      <c r="V1709" s="11">
        <f t="shared" si="983"/>
        <v>24.217028923476509</v>
      </c>
      <c r="W1709" s="11">
        <f t="shared" si="983"/>
        <v>2052981.7978090819</v>
      </c>
      <c r="X1709" s="11">
        <f t="shared" si="983"/>
        <v>41059.635956181635</v>
      </c>
      <c r="Y1709" s="11">
        <f t="shared" si="983"/>
        <v>52541.096250332514</v>
      </c>
      <c r="Z1709" s="11">
        <f t="shared" si="983"/>
        <v>1.2796288867832086</v>
      </c>
      <c r="AA1709" s="11">
        <f t="shared" si="982"/>
        <v>34.923102519981747</v>
      </c>
      <c r="AB1709" s="11">
        <f t="shared" si="982"/>
        <v>1251.2920065876976</v>
      </c>
      <c r="AC1709" s="11">
        <f t="shared" si="982"/>
        <v>771.29200658769776</v>
      </c>
      <c r="AD1709" s="11">
        <f t="shared" si="982"/>
        <v>912014.75043086044</v>
      </c>
      <c r="AE1709" s="11">
        <f t="shared" si="982"/>
        <v>30400.491681028681</v>
      </c>
      <c r="AF1709" s="11">
        <f t="shared" si="982"/>
        <v>36635.256118578553</v>
      </c>
      <c r="AG1709" s="11">
        <f t="shared" si="982"/>
        <v>1.2050876184164039</v>
      </c>
      <c r="AH1709" s="11">
        <f t="shared" si="982"/>
        <v>23.276688820315599</v>
      </c>
      <c r="AI1709" s="11">
        <f t="shared" si="982"/>
        <v>0</v>
      </c>
      <c r="AJ1709" s="11">
        <f t="shared" si="982"/>
        <v>0</v>
      </c>
      <c r="AK1709" s="11">
        <f t="shared" si="982"/>
        <v>0</v>
      </c>
      <c r="AL1709" s="11">
        <f t="shared" si="982"/>
        <v>0</v>
      </c>
      <c r="AM1709" s="11">
        <f t="shared" si="982"/>
        <v>0</v>
      </c>
      <c r="AN1709" s="11">
        <f t="shared" si="982"/>
        <v>0</v>
      </c>
      <c r="AO1709" s="11">
        <f t="shared" si="981"/>
        <v>0</v>
      </c>
      <c r="AP1709" s="11">
        <f t="shared" si="981"/>
        <v>0</v>
      </c>
      <c r="AQ1709" s="11">
        <f t="shared" si="981"/>
        <v>0</v>
      </c>
      <c r="AR1709" s="11">
        <f t="shared" si="977"/>
        <v>0</v>
      </c>
      <c r="AS1709" s="11">
        <f t="shared" si="977"/>
        <v>0</v>
      </c>
      <c r="AT1709" s="11">
        <f t="shared" si="977"/>
        <v>0</v>
      </c>
      <c r="AU1709" s="11">
        <f t="shared" si="977"/>
        <v>0</v>
      </c>
      <c r="AV1709" s="11">
        <f t="shared" si="977"/>
        <v>2089116.972972973</v>
      </c>
      <c r="AW1709" s="11">
        <f t="shared" si="977"/>
        <v>0</v>
      </c>
      <c r="AX1709" s="11">
        <f t="shared" si="977"/>
        <v>0</v>
      </c>
      <c r="AY1709" s="11">
        <f t="shared" si="977"/>
        <v>10012.938009881545</v>
      </c>
      <c r="AZ1709" s="11">
        <f t="shared" si="977"/>
        <v>1</v>
      </c>
      <c r="BA1709" s="11">
        <f t="shared" si="977"/>
        <v>1</v>
      </c>
      <c r="BB1709" s="11">
        <f t="shared" si="979"/>
        <v>1</v>
      </c>
      <c r="BC1709" s="11">
        <f t="shared" si="979"/>
        <v>1</v>
      </c>
      <c r="BD1709" s="11">
        <f t="shared" si="979"/>
        <v>1</v>
      </c>
      <c r="BE1709" s="11">
        <f t="shared" si="979"/>
        <v>1</v>
      </c>
      <c r="BF1709" s="15" t="str">
        <f t="shared" si="949"/>
        <v>EN 10219-97</v>
      </c>
      <c r="BG1709" s="42">
        <v>13.941599999999999</v>
      </c>
      <c r="BH1709" s="17">
        <f t="shared" si="950"/>
        <v>100</v>
      </c>
      <c r="BI1709" s="17">
        <f t="shared" si="951"/>
        <v>60</v>
      </c>
      <c r="BK1709" s="17">
        <f t="shared" si="952"/>
        <v>6</v>
      </c>
      <c r="BM1709" s="17">
        <f t="shared" si="953"/>
        <v>6</v>
      </c>
      <c r="BX1709" s="18">
        <f t="shared" si="954"/>
        <v>1683.2920065876976</v>
      </c>
      <c r="BY1709" s="42">
        <v>0.32</v>
      </c>
      <c r="BZ1709" s="43">
        <f t="shared" si="955"/>
        <v>24.217028923476509</v>
      </c>
      <c r="CA1709" s="18">
        <f t="shared" si="956"/>
        <v>2052981.7978090819</v>
      </c>
      <c r="CB1709" s="18">
        <f t="shared" si="957"/>
        <v>41059.635956181635</v>
      </c>
      <c r="CC1709" s="18">
        <f t="shared" si="958"/>
        <v>52541.096250332514</v>
      </c>
      <c r="CD1709" s="25">
        <f t="shared" si="959"/>
        <v>1.2796288867832086</v>
      </c>
      <c r="CE1709" s="26">
        <f t="shared" si="960"/>
        <v>34.923102519981747</v>
      </c>
      <c r="CF1709" s="18">
        <f t="shared" si="961"/>
        <v>1251.2920065876976</v>
      </c>
      <c r="CG1709" s="18">
        <f t="shared" si="962"/>
        <v>771.29200658769776</v>
      </c>
      <c r="CH1709" s="18">
        <f t="shared" si="963"/>
        <v>912014.75043086044</v>
      </c>
      <c r="CI1709" s="18">
        <f t="shared" si="964"/>
        <v>30400.491681028681</v>
      </c>
      <c r="CJ1709" s="18">
        <f t="shared" si="965"/>
        <v>36635.256118578553</v>
      </c>
      <c r="CK1709" s="25">
        <f t="shared" si="966"/>
        <v>1.2050876184164039</v>
      </c>
      <c r="CL1709" s="26">
        <f t="shared" si="967"/>
        <v>23.276688820315599</v>
      </c>
      <c r="CZ1709" s="18">
        <f t="shared" si="968"/>
        <v>2089116.972972973</v>
      </c>
      <c r="DC1709" s="18">
        <f t="shared" si="969"/>
        <v>10012.938009881545</v>
      </c>
      <c r="DD1709" s="17">
        <f t="shared" si="970"/>
        <v>1</v>
      </c>
      <c r="DE1709" s="17">
        <f t="shared" si="971"/>
        <v>1</v>
      </c>
      <c r="DF1709" s="17">
        <f t="shared" si="972"/>
        <v>1</v>
      </c>
      <c r="DG1709" s="17">
        <f t="shared" si="973"/>
        <v>1</v>
      </c>
      <c r="DH1709" s="17">
        <f t="shared" si="974"/>
        <v>1</v>
      </c>
      <c r="DI1709" s="17">
        <f t="shared" si="975"/>
        <v>1</v>
      </c>
      <c r="DJ1709" s="20" t="s">
        <v>1713</v>
      </c>
    </row>
    <row r="1710" spans="1:114" x14ac:dyDescent="0.2">
      <c r="A1710" s="15" t="s">
        <v>105</v>
      </c>
      <c r="B1710" s="10" t="s">
        <v>1806</v>
      </c>
      <c r="C1710" s="11">
        <f t="shared" si="947"/>
        <v>10.801600000000001</v>
      </c>
      <c r="D1710" s="11">
        <f t="shared" si="942"/>
        <v>100</v>
      </c>
      <c r="E1710" s="11">
        <f t="shared" si="942"/>
        <v>80</v>
      </c>
      <c r="F1710" s="11">
        <f t="shared" si="942"/>
        <v>0</v>
      </c>
      <c r="G1710" s="11">
        <f t="shared" si="942"/>
        <v>4</v>
      </c>
      <c r="H1710" s="11">
        <f t="shared" si="980"/>
        <v>0</v>
      </c>
      <c r="I1710" s="11">
        <f t="shared" si="980"/>
        <v>4</v>
      </c>
      <c r="J1710" s="11">
        <f t="shared" si="980"/>
        <v>0</v>
      </c>
      <c r="K1710" s="11">
        <f t="shared" si="980"/>
        <v>0</v>
      </c>
      <c r="L1710" s="11">
        <f t="shared" si="980"/>
        <v>0</v>
      </c>
      <c r="M1710" s="11">
        <f t="shared" si="980"/>
        <v>0</v>
      </c>
      <c r="N1710" s="11">
        <f t="shared" si="978"/>
        <v>0</v>
      </c>
      <c r="O1710" s="11">
        <f t="shared" si="978"/>
        <v>0</v>
      </c>
      <c r="P1710" s="11">
        <f t="shared" si="978"/>
        <v>0</v>
      </c>
      <c r="Q1710" s="11">
        <f t="shared" si="978"/>
        <v>0</v>
      </c>
      <c r="R1710" s="11">
        <f t="shared" si="978"/>
        <v>0</v>
      </c>
      <c r="S1710" s="11">
        <f t="shared" si="978"/>
        <v>0</v>
      </c>
      <c r="T1710" s="11">
        <f t="shared" si="978"/>
        <v>1334.79644737231</v>
      </c>
      <c r="U1710" s="40">
        <f t="shared" si="948"/>
        <v>0.36</v>
      </c>
      <c r="V1710" s="11">
        <f t="shared" si="983"/>
        <v>34.357203078975111</v>
      </c>
      <c r="W1710" s="11">
        <f t="shared" si="983"/>
        <v>1894663.5287788678</v>
      </c>
      <c r="X1710" s="11">
        <f t="shared" si="983"/>
        <v>37893.270575577357</v>
      </c>
      <c r="Y1710" s="11">
        <f t="shared" si="983"/>
        <v>45618.784122970355</v>
      </c>
      <c r="Z1710" s="11">
        <f t="shared" si="983"/>
        <v>1.2038756072000862</v>
      </c>
      <c r="AA1710" s="11">
        <f t="shared" si="982"/>
        <v>37.675456793403384</v>
      </c>
      <c r="AB1710" s="11">
        <f t="shared" si="982"/>
        <v>822.79644737231001</v>
      </c>
      <c r="AC1710" s="11">
        <f t="shared" si="982"/>
        <v>662.79644737231001</v>
      </c>
      <c r="AD1710" s="11">
        <f t="shared" si="982"/>
        <v>1341687.4910566919</v>
      </c>
      <c r="AE1710" s="11">
        <f t="shared" si="982"/>
        <v>33542.187276417295</v>
      </c>
      <c r="AF1710" s="11">
        <f t="shared" si="982"/>
        <v>39150.819649247256</v>
      </c>
      <c r="AG1710" s="11">
        <f t="shared" si="982"/>
        <v>1.167211289073365</v>
      </c>
      <c r="AH1710" s="11">
        <f t="shared" si="982"/>
        <v>31.704299671172784</v>
      </c>
      <c r="AI1710" s="11">
        <f t="shared" si="982"/>
        <v>0</v>
      </c>
      <c r="AJ1710" s="11">
        <f t="shared" si="982"/>
        <v>0</v>
      </c>
      <c r="AK1710" s="11">
        <f t="shared" si="982"/>
        <v>0</v>
      </c>
      <c r="AL1710" s="11">
        <f t="shared" si="982"/>
        <v>0</v>
      </c>
      <c r="AM1710" s="11">
        <f t="shared" si="982"/>
        <v>0</v>
      </c>
      <c r="AN1710" s="11">
        <f t="shared" si="982"/>
        <v>0</v>
      </c>
      <c r="AO1710" s="11">
        <f t="shared" si="981"/>
        <v>0</v>
      </c>
      <c r="AP1710" s="11">
        <f t="shared" si="981"/>
        <v>0</v>
      </c>
      <c r="AQ1710" s="11">
        <f t="shared" si="981"/>
        <v>0</v>
      </c>
      <c r="AR1710" s="11">
        <f t="shared" si="977"/>
        <v>0</v>
      </c>
      <c r="AS1710" s="11">
        <f t="shared" si="977"/>
        <v>0</v>
      </c>
      <c r="AT1710" s="11">
        <f t="shared" si="977"/>
        <v>0</v>
      </c>
      <c r="AU1710" s="11">
        <f t="shared" si="977"/>
        <v>0</v>
      </c>
      <c r="AV1710" s="11">
        <f t="shared" si="977"/>
        <v>2475889.1162790698</v>
      </c>
      <c r="AW1710" s="11">
        <f t="shared" si="977"/>
        <v>0</v>
      </c>
      <c r="AX1710" s="11">
        <f t="shared" si="977"/>
        <v>0</v>
      </c>
      <c r="AY1710" s="11">
        <f t="shared" si="977"/>
        <v>14530.194671058465</v>
      </c>
      <c r="AZ1710" s="11">
        <f t="shared" si="977"/>
        <v>1</v>
      </c>
      <c r="BA1710" s="11">
        <f t="shared" si="977"/>
        <v>1</v>
      </c>
      <c r="BB1710" s="11">
        <f t="shared" si="979"/>
        <v>1</v>
      </c>
      <c r="BC1710" s="11">
        <f t="shared" si="979"/>
        <v>1</v>
      </c>
      <c r="BD1710" s="11">
        <f t="shared" si="979"/>
        <v>1</v>
      </c>
      <c r="BE1710" s="11">
        <f t="shared" si="979"/>
        <v>1</v>
      </c>
      <c r="BF1710" s="15" t="str">
        <f t="shared" si="949"/>
        <v>EN 10219-97</v>
      </c>
      <c r="BG1710" s="42">
        <v>10.801600000000001</v>
      </c>
      <c r="BH1710" s="17">
        <f t="shared" si="950"/>
        <v>100</v>
      </c>
      <c r="BI1710" s="17">
        <f t="shared" si="951"/>
        <v>80</v>
      </c>
      <c r="BK1710" s="17">
        <f t="shared" si="952"/>
        <v>4</v>
      </c>
      <c r="BM1710" s="17">
        <f t="shared" si="953"/>
        <v>4</v>
      </c>
      <c r="BX1710" s="18">
        <f t="shared" si="954"/>
        <v>1334.79644737231</v>
      </c>
      <c r="BY1710" s="42">
        <v>0.36</v>
      </c>
      <c r="BZ1710" s="43">
        <f t="shared" si="955"/>
        <v>34.357203078975111</v>
      </c>
      <c r="CA1710" s="18">
        <f t="shared" si="956"/>
        <v>1894663.5287788678</v>
      </c>
      <c r="CB1710" s="18">
        <f t="shared" si="957"/>
        <v>37893.270575577357</v>
      </c>
      <c r="CC1710" s="18">
        <f t="shared" si="958"/>
        <v>45618.784122970355</v>
      </c>
      <c r="CD1710" s="25">
        <f t="shared" si="959"/>
        <v>1.2038756072000862</v>
      </c>
      <c r="CE1710" s="26">
        <f t="shared" si="960"/>
        <v>37.675456793403384</v>
      </c>
      <c r="CF1710" s="18">
        <f t="shared" si="961"/>
        <v>822.79644737231001</v>
      </c>
      <c r="CG1710" s="18">
        <f t="shared" si="962"/>
        <v>662.79644737231001</v>
      </c>
      <c r="CH1710" s="18">
        <f t="shared" si="963"/>
        <v>1341687.4910566919</v>
      </c>
      <c r="CI1710" s="18">
        <f t="shared" si="964"/>
        <v>33542.187276417295</v>
      </c>
      <c r="CJ1710" s="18">
        <f t="shared" si="965"/>
        <v>39150.819649247256</v>
      </c>
      <c r="CK1710" s="25">
        <f t="shared" si="966"/>
        <v>1.167211289073365</v>
      </c>
      <c r="CL1710" s="26">
        <f t="shared" si="967"/>
        <v>31.704299671172784</v>
      </c>
      <c r="CZ1710" s="18">
        <f t="shared" si="968"/>
        <v>2475889.1162790698</v>
      </c>
      <c r="DC1710" s="18">
        <f t="shared" si="969"/>
        <v>14530.194671058465</v>
      </c>
      <c r="DD1710" s="17">
        <f t="shared" si="970"/>
        <v>1</v>
      </c>
      <c r="DE1710" s="17">
        <f t="shared" si="971"/>
        <v>1</v>
      </c>
      <c r="DF1710" s="17">
        <f t="shared" si="972"/>
        <v>1</v>
      </c>
      <c r="DG1710" s="17">
        <f t="shared" si="973"/>
        <v>1</v>
      </c>
      <c r="DH1710" s="17">
        <f t="shared" si="974"/>
        <v>1</v>
      </c>
      <c r="DI1710" s="17">
        <f t="shared" si="975"/>
        <v>1</v>
      </c>
      <c r="DJ1710" s="20" t="s">
        <v>1713</v>
      </c>
    </row>
    <row r="1711" spans="1:114" x14ac:dyDescent="0.2">
      <c r="A1711" s="15" t="s">
        <v>105</v>
      </c>
      <c r="B1711" s="10" t="s">
        <v>1807</v>
      </c>
      <c r="C1711" s="11">
        <f t="shared" si="947"/>
        <v>13.345000000000001</v>
      </c>
      <c r="D1711" s="11">
        <f t="shared" ref="D1711:L1754" si="984">IF($A1711="x",BH1711,"")</f>
        <v>100</v>
      </c>
      <c r="E1711" s="11">
        <f t="shared" si="984"/>
        <v>80</v>
      </c>
      <c r="F1711" s="11">
        <f t="shared" si="984"/>
        <v>0</v>
      </c>
      <c r="G1711" s="11">
        <f t="shared" si="984"/>
        <v>5</v>
      </c>
      <c r="H1711" s="11">
        <f t="shared" si="980"/>
        <v>0</v>
      </c>
      <c r="I1711" s="11">
        <f t="shared" si="980"/>
        <v>5</v>
      </c>
      <c r="J1711" s="11">
        <f t="shared" si="980"/>
        <v>0</v>
      </c>
      <c r="K1711" s="11">
        <f t="shared" si="980"/>
        <v>0</v>
      </c>
      <c r="L1711" s="11">
        <f t="shared" si="980"/>
        <v>0</v>
      </c>
      <c r="M1711" s="11">
        <f t="shared" si="980"/>
        <v>0</v>
      </c>
      <c r="N1711" s="11">
        <f t="shared" si="978"/>
        <v>0</v>
      </c>
      <c r="O1711" s="11">
        <f t="shared" si="978"/>
        <v>0</v>
      </c>
      <c r="P1711" s="11">
        <f t="shared" si="978"/>
        <v>0</v>
      </c>
      <c r="Q1711" s="11">
        <f t="shared" si="978"/>
        <v>0</v>
      </c>
      <c r="R1711" s="11">
        <f t="shared" si="978"/>
        <v>0</v>
      </c>
      <c r="S1711" s="11">
        <f t="shared" si="978"/>
        <v>0</v>
      </c>
      <c r="T1711" s="11">
        <f t="shared" si="978"/>
        <v>1635.6194490192345</v>
      </c>
      <c r="U1711" s="40">
        <f t="shared" si="948"/>
        <v>0.36</v>
      </c>
      <c r="V1711" s="11">
        <f t="shared" si="983"/>
        <v>28.03822896515684</v>
      </c>
      <c r="W1711" s="11">
        <f t="shared" si="983"/>
        <v>2259354.2262126259</v>
      </c>
      <c r="X1711" s="11">
        <f t="shared" si="983"/>
        <v>45187.084524252517</v>
      </c>
      <c r="Y1711" s="11">
        <f t="shared" si="983"/>
        <v>55091.444627436045</v>
      </c>
      <c r="Z1711" s="11">
        <f t="shared" si="983"/>
        <v>1.2191856413720987</v>
      </c>
      <c r="AA1711" s="11">
        <f t="shared" si="982"/>
        <v>37.166445634520755</v>
      </c>
      <c r="AB1711" s="11">
        <f t="shared" si="982"/>
        <v>1035.6194490192345</v>
      </c>
      <c r="AC1711" s="11">
        <f t="shared" si="982"/>
        <v>835.61944901923459</v>
      </c>
      <c r="AD1711" s="11">
        <f t="shared" si="982"/>
        <v>1596087.2785658289</v>
      </c>
      <c r="AE1711" s="11">
        <f t="shared" si="982"/>
        <v>39902.181964145726</v>
      </c>
      <c r="AF1711" s="11">
        <f t="shared" si="982"/>
        <v>47235.250137243696</v>
      </c>
      <c r="AG1711" s="11">
        <f t="shared" si="982"/>
        <v>1.1837761198043537</v>
      </c>
      <c r="AH1711" s="11">
        <f t="shared" si="982"/>
        <v>31.238285156808153</v>
      </c>
      <c r="AI1711" s="11">
        <f t="shared" si="982"/>
        <v>0</v>
      </c>
      <c r="AJ1711" s="11">
        <f t="shared" si="982"/>
        <v>0</v>
      </c>
      <c r="AK1711" s="11">
        <f t="shared" si="982"/>
        <v>0</v>
      </c>
      <c r="AL1711" s="11">
        <f t="shared" si="982"/>
        <v>0</v>
      </c>
      <c r="AM1711" s="11">
        <f t="shared" si="982"/>
        <v>0</v>
      </c>
      <c r="AN1711" s="11">
        <f t="shared" si="982"/>
        <v>0</v>
      </c>
      <c r="AO1711" s="11">
        <f t="shared" si="981"/>
        <v>0</v>
      </c>
      <c r="AP1711" s="11">
        <f t="shared" si="981"/>
        <v>0</v>
      </c>
      <c r="AQ1711" s="11">
        <f t="shared" si="981"/>
        <v>0</v>
      </c>
      <c r="AR1711" s="11">
        <f t="shared" si="977"/>
        <v>0</v>
      </c>
      <c r="AS1711" s="11">
        <f t="shared" si="977"/>
        <v>0</v>
      </c>
      <c r="AT1711" s="11">
        <f t="shared" si="977"/>
        <v>0</v>
      </c>
      <c r="AU1711" s="11">
        <f t="shared" si="977"/>
        <v>0</v>
      </c>
      <c r="AV1711" s="11">
        <f t="shared" si="977"/>
        <v>2986213.2352941176</v>
      </c>
      <c r="AW1711" s="11">
        <f t="shared" si="977"/>
        <v>0</v>
      </c>
      <c r="AX1711" s="11">
        <f t="shared" si="977"/>
        <v>0</v>
      </c>
      <c r="AY1711" s="11">
        <f t="shared" si="977"/>
        <v>14153.429173528852</v>
      </c>
      <c r="AZ1711" s="11">
        <f t="shared" si="977"/>
        <v>1</v>
      </c>
      <c r="BA1711" s="11">
        <f t="shared" si="977"/>
        <v>1</v>
      </c>
      <c r="BB1711" s="11">
        <f t="shared" si="979"/>
        <v>1</v>
      </c>
      <c r="BC1711" s="11">
        <f t="shared" si="979"/>
        <v>1</v>
      </c>
      <c r="BD1711" s="11">
        <f t="shared" si="979"/>
        <v>1</v>
      </c>
      <c r="BE1711" s="11">
        <f t="shared" si="979"/>
        <v>1</v>
      </c>
      <c r="BF1711" s="15" t="str">
        <f t="shared" si="949"/>
        <v>EN 10219-97</v>
      </c>
      <c r="BG1711" s="42">
        <v>13.345000000000001</v>
      </c>
      <c r="BH1711" s="17">
        <f t="shared" si="950"/>
        <v>100</v>
      </c>
      <c r="BI1711" s="17">
        <f t="shared" si="951"/>
        <v>80</v>
      </c>
      <c r="BK1711" s="17">
        <f t="shared" si="952"/>
        <v>5</v>
      </c>
      <c r="BM1711" s="17">
        <f t="shared" si="953"/>
        <v>5</v>
      </c>
      <c r="BX1711" s="18">
        <f t="shared" si="954"/>
        <v>1635.6194490192345</v>
      </c>
      <c r="BY1711" s="42">
        <v>0.36</v>
      </c>
      <c r="BZ1711" s="43">
        <f t="shared" si="955"/>
        <v>28.03822896515684</v>
      </c>
      <c r="CA1711" s="18">
        <f t="shared" si="956"/>
        <v>2259354.2262126259</v>
      </c>
      <c r="CB1711" s="18">
        <f t="shared" si="957"/>
        <v>45187.084524252517</v>
      </c>
      <c r="CC1711" s="18">
        <f t="shared" si="958"/>
        <v>55091.444627436045</v>
      </c>
      <c r="CD1711" s="25">
        <f t="shared" si="959"/>
        <v>1.2191856413720987</v>
      </c>
      <c r="CE1711" s="26">
        <f t="shared" si="960"/>
        <v>37.166445634520755</v>
      </c>
      <c r="CF1711" s="18">
        <f t="shared" si="961"/>
        <v>1035.6194490192345</v>
      </c>
      <c r="CG1711" s="18">
        <f t="shared" si="962"/>
        <v>835.61944901923459</v>
      </c>
      <c r="CH1711" s="18">
        <f t="shared" si="963"/>
        <v>1596087.2785658289</v>
      </c>
      <c r="CI1711" s="18">
        <f t="shared" si="964"/>
        <v>39902.181964145726</v>
      </c>
      <c r="CJ1711" s="18">
        <f t="shared" si="965"/>
        <v>47235.250137243696</v>
      </c>
      <c r="CK1711" s="25">
        <f t="shared" si="966"/>
        <v>1.1837761198043537</v>
      </c>
      <c r="CL1711" s="26">
        <f t="shared" si="967"/>
        <v>31.238285156808153</v>
      </c>
      <c r="CZ1711" s="18">
        <f t="shared" si="968"/>
        <v>2986213.2352941176</v>
      </c>
      <c r="DC1711" s="18">
        <f t="shared" si="969"/>
        <v>14153.429173528852</v>
      </c>
      <c r="DD1711" s="17">
        <f t="shared" si="970"/>
        <v>1</v>
      </c>
      <c r="DE1711" s="17">
        <f t="shared" si="971"/>
        <v>1</v>
      </c>
      <c r="DF1711" s="17">
        <f t="shared" si="972"/>
        <v>1</v>
      </c>
      <c r="DG1711" s="17">
        <f t="shared" si="973"/>
        <v>1</v>
      </c>
      <c r="DH1711" s="17">
        <f t="shared" si="974"/>
        <v>1</v>
      </c>
      <c r="DI1711" s="17">
        <f t="shared" si="975"/>
        <v>1</v>
      </c>
      <c r="DJ1711" s="20" t="s">
        <v>1713</v>
      </c>
    </row>
    <row r="1712" spans="1:114" x14ac:dyDescent="0.2">
      <c r="A1712" s="15" t="s">
        <v>105</v>
      </c>
      <c r="B1712" s="10" t="s">
        <v>1808</v>
      </c>
      <c r="C1712" s="11">
        <f t="shared" si="947"/>
        <v>15.8256</v>
      </c>
      <c r="D1712" s="11">
        <f t="shared" si="984"/>
        <v>100</v>
      </c>
      <c r="E1712" s="11">
        <f t="shared" si="984"/>
        <v>80</v>
      </c>
      <c r="F1712" s="11">
        <f t="shared" si="984"/>
        <v>0</v>
      </c>
      <c r="G1712" s="11">
        <f t="shared" si="984"/>
        <v>6</v>
      </c>
      <c r="H1712" s="11">
        <f t="shared" si="980"/>
        <v>0</v>
      </c>
      <c r="I1712" s="11">
        <f t="shared" si="980"/>
        <v>6</v>
      </c>
      <c r="J1712" s="11">
        <f t="shared" si="980"/>
        <v>0</v>
      </c>
      <c r="K1712" s="11">
        <f t="shared" si="980"/>
        <v>0</v>
      </c>
      <c r="L1712" s="11">
        <f t="shared" si="980"/>
        <v>0</v>
      </c>
      <c r="M1712" s="11">
        <f t="shared" si="980"/>
        <v>0</v>
      </c>
      <c r="N1712" s="11">
        <f t="shared" si="978"/>
        <v>0</v>
      </c>
      <c r="O1712" s="11">
        <f t="shared" si="978"/>
        <v>0</v>
      </c>
      <c r="P1712" s="11">
        <f t="shared" si="978"/>
        <v>0</v>
      </c>
      <c r="Q1712" s="11">
        <f t="shared" si="978"/>
        <v>0</v>
      </c>
      <c r="R1712" s="11">
        <f t="shared" si="978"/>
        <v>0</v>
      </c>
      <c r="S1712" s="11">
        <f t="shared" si="978"/>
        <v>0</v>
      </c>
      <c r="T1712" s="11">
        <f t="shared" si="978"/>
        <v>1923.2920065876976</v>
      </c>
      <c r="U1712" s="40">
        <f t="shared" si="948"/>
        <v>0.36</v>
      </c>
      <c r="V1712" s="11">
        <f t="shared" si="983"/>
        <v>23.844466911100778</v>
      </c>
      <c r="W1712" s="11">
        <f t="shared" si="983"/>
        <v>2583861.7978090821</v>
      </c>
      <c r="X1712" s="11">
        <f t="shared" si="983"/>
        <v>51677.235956181641</v>
      </c>
      <c r="Y1712" s="11">
        <f t="shared" si="983"/>
        <v>63821.096250332514</v>
      </c>
      <c r="Z1712" s="11">
        <f t="shared" si="983"/>
        <v>1.234994385234689</v>
      </c>
      <c r="AA1712" s="11">
        <f t="shared" si="982"/>
        <v>36.65321101799271</v>
      </c>
      <c r="AB1712" s="11">
        <f t="shared" si="982"/>
        <v>1251.2920065876976</v>
      </c>
      <c r="AC1712" s="11">
        <f t="shared" si="982"/>
        <v>1011.2920065876978</v>
      </c>
      <c r="AD1712" s="11">
        <f t="shared" si="982"/>
        <v>1821049.0734612013</v>
      </c>
      <c r="AE1712" s="11">
        <f t="shared" si="982"/>
        <v>45526.226836530033</v>
      </c>
      <c r="AF1712" s="11">
        <f t="shared" si="982"/>
        <v>54668.176184455537</v>
      </c>
      <c r="AG1712" s="11">
        <f t="shared" si="982"/>
        <v>1.2008062161784523</v>
      </c>
      <c r="AH1712" s="11">
        <f t="shared" si="982"/>
        <v>30.770759178369019</v>
      </c>
      <c r="AI1712" s="11">
        <f t="shared" si="982"/>
        <v>0</v>
      </c>
      <c r="AJ1712" s="11">
        <f t="shared" si="982"/>
        <v>0</v>
      </c>
      <c r="AK1712" s="11">
        <f t="shared" si="982"/>
        <v>0</v>
      </c>
      <c r="AL1712" s="11">
        <f t="shared" si="982"/>
        <v>0</v>
      </c>
      <c r="AM1712" s="11">
        <f t="shared" si="982"/>
        <v>0</v>
      </c>
      <c r="AN1712" s="11">
        <f t="shared" si="982"/>
        <v>0</v>
      </c>
      <c r="AO1712" s="11">
        <f t="shared" si="981"/>
        <v>0</v>
      </c>
      <c r="AP1712" s="11">
        <f t="shared" si="981"/>
        <v>0</v>
      </c>
      <c r="AQ1712" s="11">
        <f t="shared" si="981"/>
        <v>0</v>
      </c>
      <c r="AR1712" s="11">
        <f t="shared" si="977"/>
        <v>0</v>
      </c>
      <c r="AS1712" s="11">
        <f t="shared" si="977"/>
        <v>0</v>
      </c>
      <c r="AT1712" s="11">
        <f t="shared" si="977"/>
        <v>0</v>
      </c>
      <c r="AU1712" s="11">
        <f t="shared" si="977"/>
        <v>0</v>
      </c>
      <c r="AV1712" s="11">
        <f t="shared" si="977"/>
        <v>3456138.2857142859</v>
      </c>
      <c r="AW1712" s="11">
        <f t="shared" si="977"/>
        <v>0</v>
      </c>
      <c r="AX1712" s="11">
        <f t="shared" ref="AX1712:BD1767" si="985">IF($A1712="x",DB1712,"")</f>
        <v>0</v>
      </c>
      <c r="AY1712" s="11">
        <f t="shared" si="985"/>
        <v>13772.938009881547</v>
      </c>
      <c r="AZ1712" s="11">
        <f t="shared" si="985"/>
        <v>1</v>
      </c>
      <c r="BA1712" s="11">
        <f t="shared" si="985"/>
        <v>1</v>
      </c>
      <c r="BB1712" s="11">
        <f t="shared" si="979"/>
        <v>1</v>
      </c>
      <c r="BC1712" s="11">
        <f t="shared" si="979"/>
        <v>1</v>
      </c>
      <c r="BD1712" s="11">
        <f t="shared" si="979"/>
        <v>1</v>
      </c>
      <c r="BE1712" s="11">
        <f t="shared" si="979"/>
        <v>1</v>
      </c>
      <c r="BF1712" s="15" t="str">
        <f t="shared" si="949"/>
        <v>EN 10219-97</v>
      </c>
      <c r="BG1712" s="42">
        <v>15.8256</v>
      </c>
      <c r="BH1712" s="17">
        <f t="shared" si="950"/>
        <v>100</v>
      </c>
      <c r="BI1712" s="17">
        <f t="shared" si="951"/>
        <v>80</v>
      </c>
      <c r="BK1712" s="17">
        <f t="shared" si="952"/>
        <v>6</v>
      </c>
      <c r="BM1712" s="17">
        <f t="shared" si="953"/>
        <v>6</v>
      </c>
      <c r="BX1712" s="18">
        <f t="shared" si="954"/>
        <v>1923.2920065876976</v>
      </c>
      <c r="BY1712" s="42">
        <v>0.36</v>
      </c>
      <c r="BZ1712" s="43">
        <f t="shared" si="955"/>
        <v>23.844466911100778</v>
      </c>
      <c r="CA1712" s="18">
        <f t="shared" si="956"/>
        <v>2583861.7978090821</v>
      </c>
      <c r="CB1712" s="18">
        <f t="shared" si="957"/>
        <v>51677.235956181641</v>
      </c>
      <c r="CC1712" s="18">
        <f t="shared" si="958"/>
        <v>63821.096250332514</v>
      </c>
      <c r="CD1712" s="25">
        <f t="shared" si="959"/>
        <v>1.234994385234689</v>
      </c>
      <c r="CE1712" s="26">
        <f t="shared" si="960"/>
        <v>36.65321101799271</v>
      </c>
      <c r="CF1712" s="18">
        <f t="shared" si="961"/>
        <v>1251.2920065876976</v>
      </c>
      <c r="CG1712" s="18">
        <f t="shared" si="962"/>
        <v>1011.2920065876978</v>
      </c>
      <c r="CH1712" s="18">
        <f t="shared" si="963"/>
        <v>1821049.0734612013</v>
      </c>
      <c r="CI1712" s="18">
        <f t="shared" si="964"/>
        <v>45526.226836530033</v>
      </c>
      <c r="CJ1712" s="18">
        <f t="shared" si="965"/>
        <v>54668.176184455537</v>
      </c>
      <c r="CK1712" s="25">
        <f t="shared" si="966"/>
        <v>1.2008062161784523</v>
      </c>
      <c r="CL1712" s="26">
        <f t="shared" si="967"/>
        <v>30.770759178369019</v>
      </c>
      <c r="CZ1712" s="18">
        <f t="shared" si="968"/>
        <v>3456138.2857142859</v>
      </c>
      <c r="DC1712" s="18">
        <f t="shared" si="969"/>
        <v>13772.938009881547</v>
      </c>
      <c r="DD1712" s="17">
        <f t="shared" si="970"/>
        <v>1</v>
      </c>
      <c r="DE1712" s="17">
        <f t="shared" si="971"/>
        <v>1</v>
      </c>
      <c r="DF1712" s="17">
        <f t="shared" si="972"/>
        <v>1</v>
      </c>
      <c r="DG1712" s="17">
        <f t="shared" si="973"/>
        <v>1</v>
      </c>
      <c r="DH1712" s="17">
        <f t="shared" si="974"/>
        <v>1</v>
      </c>
      <c r="DI1712" s="17">
        <f t="shared" si="975"/>
        <v>1</v>
      </c>
      <c r="DJ1712" s="20" t="s">
        <v>1713</v>
      </c>
    </row>
    <row r="1713" spans="1:114" x14ac:dyDescent="0.2">
      <c r="A1713" s="15" t="s">
        <v>105</v>
      </c>
      <c r="B1713" s="10" t="s">
        <v>1809</v>
      </c>
      <c r="C1713" s="11">
        <f t="shared" si="947"/>
        <v>9.5456000000000003</v>
      </c>
      <c r="D1713" s="11">
        <f t="shared" si="984"/>
        <v>110</v>
      </c>
      <c r="E1713" s="11">
        <f t="shared" si="984"/>
        <v>50</v>
      </c>
      <c r="F1713" s="11">
        <f t="shared" si="984"/>
        <v>0</v>
      </c>
      <c r="G1713" s="11">
        <f t="shared" si="984"/>
        <v>4</v>
      </c>
      <c r="H1713" s="11">
        <f t="shared" si="980"/>
        <v>0</v>
      </c>
      <c r="I1713" s="11">
        <f t="shared" si="980"/>
        <v>4</v>
      </c>
      <c r="J1713" s="11">
        <f t="shared" si="980"/>
        <v>0</v>
      </c>
      <c r="K1713" s="11">
        <f t="shared" si="980"/>
        <v>0</v>
      </c>
      <c r="L1713" s="11">
        <f t="shared" si="980"/>
        <v>0</v>
      </c>
      <c r="M1713" s="11">
        <f t="shared" si="980"/>
        <v>0</v>
      </c>
      <c r="N1713" s="11">
        <f t="shared" si="978"/>
        <v>0</v>
      </c>
      <c r="O1713" s="11">
        <f t="shared" si="978"/>
        <v>0</v>
      </c>
      <c r="P1713" s="11">
        <f t="shared" si="978"/>
        <v>0</v>
      </c>
      <c r="Q1713" s="11">
        <f t="shared" si="978"/>
        <v>0</v>
      </c>
      <c r="R1713" s="11">
        <f t="shared" si="978"/>
        <v>0</v>
      </c>
      <c r="S1713" s="11">
        <f t="shared" si="978"/>
        <v>0</v>
      </c>
      <c r="T1713" s="11">
        <f t="shared" si="978"/>
        <v>1174.79644737231</v>
      </c>
      <c r="U1713" s="40">
        <f t="shared" si="948"/>
        <v>0.32</v>
      </c>
      <c r="V1713" s="11">
        <f t="shared" si="983"/>
        <v>34.699058974318021</v>
      </c>
      <c r="W1713" s="11">
        <f t="shared" si="983"/>
        <v>1710407.9478595457</v>
      </c>
      <c r="X1713" s="11">
        <f t="shared" si="983"/>
        <v>31098.326324719012</v>
      </c>
      <c r="Y1713" s="11">
        <f t="shared" si="983"/>
        <v>39772.766359831905</v>
      </c>
      <c r="Z1713" s="11">
        <f t="shared" si="983"/>
        <v>1.278935912644851</v>
      </c>
      <c r="AA1713" s="11">
        <f t="shared" si="982"/>
        <v>38.156500842149548</v>
      </c>
      <c r="AB1713" s="11">
        <f t="shared" si="982"/>
        <v>902.79644737231001</v>
      </c>
      <c r="AC1713" s="11">
        <f t="shared" si="982"/>
        <v>422.79644737231007</v>
      </c>
      <c r="AD1713" s="11">
        <f t="shared" si="982"/>
        <v>491918.76890471054</v>
      </c>
      <c r="AE1713" s="11">
        <f t="shared" si="982"/>
        <v>19676.750756188423</v>
      </c>
      <c r="AF1713" s="11">
        <f t="shared" si="982"/>
        <v>22768.872938662604</v>
      </c>
      <c r="AG1713" s="11">
        <f t="shared" si="982"/>
        <v>1.1571459750030983</v>
      </c>
      <c r="AH1713" s="11">
        <f t="shared" si="982"/>
        <v>20.462815301974274</v>
      </c>
      <c r="AI1713" s="11">
        <f t="shared" si="982"/>
        <v>0</v>
      </c>
      <c r="AJ1713" s="11">
        <f t="shared" si="982"/>
        <v>0</v>
      </c>
      <c r="AK1713" s="11">
        <f t="shared" si="982"/>
        <v>0</v>
      </c>
      <c r="AL1713" s="11">
        <f t="shared" si="982"/>
        <v>0</v>
      </c>
      <c r="AM1713" s="11">
        <f t="shared" si="982"/>
        <v>0</v>
      </c>
      <c r="AN1713" s="11">
        <f t="shared" si="982"/>
        <v>0</v>
      </c>
      <c r="AO1713" s="11">
        <f t="shared" si="981"/>
        <v>0</v>
      </c>
      <c r="AP1713" s="11">
        <f t="shared" si="981"/>
        <v>0</v>
      </c>
      <c r="AQ1713" s="11">
        <f t="shared" si="981"/>
        <v>0</v>
      </c>
      <c r="AR1713" s="11">
        <f t="shared" si="981"/>
        <v>0</v>
      </c>
      <c r="AS1713" s="11">
        <f t="shared" si="981"/>
        <v>0</v>
      </c>
      <c r="AT1713" s="11">
        <f t="shared" si="981"/>
        <v>0</v>
      </c>
      <c r="AU1713" s="11">
        <f t="shared" si="981"/>
        <v>0</v>
      </c>
      <c r="AV1713" s="11">
        <f t="shared" si="981"/>
        <v>1251335.5789473683</v>
      </c>
      <c r="AW1713" s="11">
        <f t="shared" si="981"/>
        <v>0</v>
      </c>
      <c r="AX1713" s="11">
        <f t="shared" si="985"/>
        <v>0</v>
      </c>
      <c r="AY1713" s="11">
        <f t="shared" si="985"/>
        <v>9690.1946710584652</v>
      </c>
      <c r="AZ1713" s="11">
        <f t="shared" si="985"/>
        <v>1</v>
      </c>
      <c r="BA1713" s="11">
        <f t="shared" si="985"/>
        <v>1</v>
      </c>
      <c r="BB1713" s="11">
        <f t="shared" si="979"/>
        <v>1</v>
      </c>
      <c r="BC1713" s="11">
        <f t="shared" si="979"/>
        <v>1</v>
      </c>
      <c r="BD1713" s="11">
        <f t="shared" si="979"/>
        <v>1</v>
      </c>
      <c r="BE1713" s="11">
        <f t="shared" si="979"/>
        <v>2</v>
      </c>
      <c r="BF1713" s="15" t="str">
        <f t="shared" si="949"/>
        <v>EN 10219-97</v>
      </c>
      <c r="BG1713" s="42">
        <v>9.5456000000000003</v>
      </c>
      <c r="BH1713" s="17">
        <f t="shared" si="950"/>
        <v>110</v>
      </c>
      <c r="BI1713" s="17">
        <f t="shared" si="951"/>
        <v>50</v>
      </c>
      <c r="BK1713" s="17">
        <f t="shared" si="952"/>
        <v>4</v>
      </c>
      <c r="BM1713" s="17">
        <f t="shared" si="953"/>
        <v>4</v>
      </c>
      <c r="BX1713" s="18">
        <f t="shared" si="954"/>
        <v>1174.79644737231</v>
      </c>
      <c r="BY1713" s="42">
        <v>0.32</v>
      </c>
      <c r="BZ1713" s="43">
        <f t="shared" si="955"/>
        <v>34.699058974318021</v>
      </c>
      <c r="CA1713" s="18">
        <f t="shared" si="956"/>
        <v>1710407.9478595457</v>
      </c>
      <c r="CB1713" s="18">
        <f t="shared" si="957"/>
        <v>31098.326324719012</v>
      </c>
      <c r="CC1713" s="18">
        <f t="shared" si="958"/>
        <v>39772.766359831905</v>
      </c>
      <c r="CD1713" s="25">
        <f t="shared" si="959"/>
        <v>1.278935912644851</v>
      </c>
      <c r="CE1713" s="26">
        <f t="shared" si="960"/>
        <v>38.156500842149548</v>
      </c>
      <c r="CF1713" s="18">
        <f t="shared" si="961"/>
        <v>902.79644737231001</v>
      </c>
      <c r="CG1713" s="18">
        <f t="shared" si="962"/>
        <v>422.79644737231007</v>
      </c>
      <c r="CH1713" s="18">
        <f t="shared" si="963"/>
        <v>491918.76890471054</v>
      </c>
      <c r="CI1713" s="18">
        <f t="shared" si="964"/>
        <v>19676.750756188423</v>
      </c>
      <c r="CJ1713" s="18">
        <f t="shared" si="965"/>
        <v>22768.872938662604</v>
      </c>
      <c r="CK1713" s="25">
        <f t="shared" si="966"/>
        <v>1.1571459750030983</v>
      </c>
      <c r="CL1713" s="26">
        <f t="shared" si="967"/>
        <v>20.462815301974274</v>
      </c>
      <c r="CZ1713" s="18">
        <f t="shared" si="968"/>
        <v>1251335.5789473683</v>
      </c>
      <c r="DC1713" s="18">
        <f t="shared" si="969"/>
        <v>9690.1946710584652</v>
      </c>
      <c r="DD1713" s="17">
        <f t="shared" si="970"/>
        <v>1</v>
      </c>
      <c r="DE1713" s="17">
        <f t="shared" si="971"/>
        <v>1</v>
      </c>
      <c r="DF1713" s="17">
        <f t="shared" si="972"/>
        <v>1</v>
      </c>
      <c r="DG1713" s="17">
        <f t="shared" si="973"/>
        <v>1</v>
      </c>
      <c r="DH1713" s="17">
        <f t="shared" si="974"/>
        <v>1</v>
      </c>
      <c r="DI1713" s="17">
        <f t="shared" si="975"/>
        <v>2</v>
      </c>
      <c r="DJ1713" s="20" t="s">
        <v>1713</v>
      </c>
    </row>
    <row r="1714" spans="1:114" x14ac:dyDescent="0.2">
      <c r="A1714" s="15" t="s">
        <v>105</v>
      </c>
      <c r="B1714" s="10" t="s">
        <v>1810</v>
      </c>
      <c r="C1714" s="11">
        <f t="shared" si="947"/>
        <v>11.775</v>
      </c>
      <c r="D1714" s="11">
        <f t="shared" si="984"/>
        <v>110</v>
      </c>
      <c r="E1714" s="11">
        <f t="shared" si="984"/>
        <v>50</v>
      </c>
      <c r="F1714" s="11">
        <f t="shared" si="984"/>
        <v>0</v>
      </c>
      <c r="G1714" s="11">
        <f t="shared" si="984"/>
        <v>5</v>
      </c>
      <c r="H1714" s="11">
        <f t="shared" si="980"/>
        <v>0</v>
      </c>
      <c r="I1714" s="11">
        <f t="shared" si="980"/>
        <v>5</v>
      </c>
      <c r="J1714" s="11">
        <f t="shared" si="980"/>
        <v>0</v>
      </c>
      <c r="K1714" s="11">
        <f t="shared" si="980"/>
        <v>0</v>
      </c>
      <c r="L1714" s="11">
        <f t="shared" si="980"/>
        <v>0</v>
      </c>
      <c r="M1714" s="11">
        <f t="shared" si="980"/>
        <v>0</v>
      </c>
      <c r="N1714" s="11">
        <f t="shared" si="978"/>
        <v>0</v>
      </c>
      <c r="O1714" s="11">
        <f t="shared" si="978"/>
        <v>0</v>
      </c>
      <c r="P1714" s="11">
        <f t="shared" si="978"/>
        <v>0</v>
      </c>
      <c r="Q1714" s="11">
        <f t="shared" si="978"/>
        <v>0</v>
      </c>
      <c r="R1714" s="11">
        <f t="shared" si="978"/>
        <v>0</v>
      </c>
      <c r="S1714" s="11">
        <f t="shared" si="978"/>
        <v>0</v>
      </c>
      <c r="T1714" s="11">
        <f t="shared" si="978"/>
        <v>1435.6194490192345</v>
      </c>
      <c r="U1714" s="40">
        <f t="shared" si="948"/>
        <v>0.32</v>
      </c>
      <c r="V1714" s="11">
        <f t="shared" si="983"/>
        <v>28.394942154092345</v>
      </c>
      <c r="W1714" s="11">
        <f t="shared" si="983"/>
        <v>2024492.4920458009</v>
      </c>
      <c r="X1714" s="11">
        <f t="shared" si="983"/>
        <v>36808.954400832743</v>
      </c>
      <c r="Y1714" s="11">
        <f t="shared" si="983"/>
        <v>47769.541872532216</v>
      </c>
      <c r="Z1714" s="11">
        <f t="shared" si="983"/>
        <v>1.2977695957441135</v>
      </c>
      <c r="AA1714" s="11">
        <f t="shared" si="982"/>
        <v>37.552462283776372</v>
      </c>
      <c r="AB1714" s="11">
        <f t="shared" si="982"/>
        <v>1135.6194490192345</v>
      </c>
      <c r="AC1714" s="11">
        <f t="shared" si="982"/>
        <v>535.61944901923459</v>
      </c>
      <c r="AD1714" s="11">
        <f t="shared" si="982"/>
        <v>575377.48381117894</v>
      </c>
      <c r="AE1714" s="11">
        <f t="shared" si="982"/>
        <v>23015.099352447156</v>
      </c>
      <c r="AF1714" s="11">
        <f t="shared" si="982"/>
        <v>27200.958401955184</v>
      </c>
      <c r="AG1714" s="11">
        <f t="shared" si="982"/>
        <v>1.1818744722934664</v>
      </c>
      <c r="AH1714" s="11">
        <f t="shared" si="982"/>
        <v>20.019663099785109</v>
      </c>
      <c r="AI1714" s="11">
        <f t="shared" si="982"/>
        <v>0</v>
      </c>
      <c r="AJ1714" s="11">
        <f t="shared" si="982"/>
        <v>0</v>
      </c>
      <c r="AK1714" s="11">
        <f t="shared" si="982"/>
        <v>0</v>
      </c>
      <c r="AL1714" s="11">
        <f t="shared" si="982"/>
        <v>0</v>
      </c>
      <c r="AM1714" s="11">
        <f t="shared" si="982"/>
        <v>0</v>
      </c>
      <c r="AN1714" s="11">
        <f t="shared" si="982"/>
        <v>0</v>
      </c>
      <c r="AO1714" s="11">
        <f t="shared" si="981"/>
        <v>0</v>
      </c>
      <c r="AP1714" s="11">
        <f t="shared" si="981"/>
        <v>0</v>
      </c>
      <c r="AQ1714" s="11">
        <f t="shared" si="981"/>
        <v>0</v>
      </c>
      <c r="AR1714" s="11">
        <f t="shared" si="981"/>
        <v>0</v>
      </c>
      <c r="AS1714" s="11">
        <f t="shared" si="981"/>
        <v>0</v>
      </c>
      <c r="AT1714" s="11">
        <f t="shared" si="981"/>
        <v>0</v>
      </c>
      <c r="AU1714" s="11">
        <f t="shared" si="981"/>
        <v>0</v>
      </c>
      <c r="AV1714" s="11">
        <f t="shared" si="981"/>
        <v>1488375</v>
      </c>
      <c r="AW1714" s="11">
        <f t="shared" si="981"/>
        <v>0</v>
      </c>
      <c r="AX1714" s="11">
        <f t="shared" si="985"/>
        <v>0</v>
      </c>
      <c r="AY1714" s="11">
        <f t="shared" si="985"/>
        <v>9353.4291735288516</v>
      </c>
      <c r="AZ1714" s="11">
        <f t="shared" si="985"/>
        <v>1</v>
      </c>
      <c r="BA1714" s="11">
        <f t="shared" si="985"/>
        <v>1</v>
      </c>
      <c r="BB1714" s="11">
        <f t="shared" si="979"/>
        <v>1</v>
      </c>
      <c r="BC1714" s="11">
        <f t="shared" si="979"/>
        <v>1</v>
      </c>
      <c r="BD1714" s="11">
        <f t="shared" si="979"/>
        <v>1</v>
      </c>
      <c r="BE1714" s="11">
        <f t="shared" si="979"/>
        <v>1</v>
      </c>
      <c r="BF1714" s="15" t="str">
        <f t="shared" si="949"/>
        <v>EN 10219-97</v>
      </c>
      <c r="BG1714" s="42">
        <v>11.775</v>
      </c>
      <c r="BH1714" s="17">
        <f t="shared" si="950"/>
        <v>110</v>
      </c>
      <c r="BI1714" s="17">
        <f t="shared" si="951"/>
        <v>50</v>
      </c>
      <c r="BK1714" s="17">
        <f t="shared" si="952"/>
        <v>5</v>
      </c>
      <c r="BM1714" s="17">
        <f t="shared" si="953"/>
        <v>5</v>
      </c>
      <c r="BX1714" s="18">
        <f t="shared" si="954"/>
        <v>1435.6194490192345</v>
      </c>
      <c r="BY1714" s="42">
        <v>0.32</v>
      </c>
      <c r="BZ1714" s="43">
        <f t="shared" si="955"/>
        <v>28.394942154092345</v>
      </c>
      <c r="CA1714" s="18">
        <f t="shared" si="956"/>
        <v>2024492.4920458009</v>
      </c>
      <c r="CB1714" s="18">
        <f t="shared" si="957"/>
        <v>36808.954400832743</v>
      </c>
      <c r="CC1714" s="18">
        <f t="shared" si="958"/>
        <v>47769.541872532216</v>
      </c>
      <c r="CD1714" s="25">
        <f t="shared" si="959"/>
        <v>1.2977695957441135</v>
      </c>
      <c r="CE1714" s="26">
        <f t="shared" si="960"/>
        <v>37.552462283776372</v>
      </c>
      <c r="CF1714" s="18">
        <f t="shared" si="961"/>
        <v>1135.6194490192345</v>
      </c>
      <c r="CG1714" s="18">
        <f t="shared" si="962"/>
        <v>535.61944901923459</v>
      </c>
      <c r="CH1714" s="18">
        <f t="shared" si="963"/>
        <v>575377.48381117894</v>
      </c>
      <c r="CI1714" s="18">
        <f t="shared" si="964"/>
        <v>23015.099352447156</v>
      </c>
      <c r="CJ1714" s="18">
        <f t="shared" si="965"/>
        <v>27200.958401955184</v>
      </c>
      <c r="CK1714" s="25">
        <f t="shared" si="966"/>
        <v>1.1818744722934664</v>
      </c>
      <c r="CL1714" s="26">
        <f t="shared" si="967"/>
        <v>20.019663099785109</v>
      </c>
      <c r="CZ1714" s="18">
        <f t="shared" si="968"/>
        <v>1488375</v>
      </c>
      <c r="DC1714" s="18">
        <f t="shared" si="969"/>
        <v>9353.4291735288516</v>
      </c>
      <c r="DD1714" s="17">
        <f t="shared" si="970"/>
        <v>1</v>
      </c>
      <c r="DE1714" s="17">
        <f t="shared" si="971"/>
        <v>1</v>
      </c>
      <c r="DF1714" s="17">
        <f t="shared" si="972"/>
        <v>1</v>
      </c>
      <c r="DG1714" s="17">
        <f t="shared" si="973"/>
        <v>1</v>
      </c>
      <c r="DH1714" s="17">
        <f t="shared" si="974"/>
        <v>1</v>
      </c>
      <c r="DI1714" s="17">
        <f t="shared" si="975"/>
        <v>1</v>
      </c>
      <c r="DJ1714" s="20" t="s">
        <v>1713</v>
      </c>
    </row>
    <row r="1715" spans="1:114" x14ac:dyDescent="0.2">
      <c r="A1715" s="15" t="s">
        <v>105</v>
      </c>
      <c r="B1715" s="10" t="s">
        <v>1811</v>
      </c>
      <c r="C1715" s="11">
        <f t="shared" si="947"/>
        <v>13.941599999999999</v>
      </c>
      <c r="D1715" s="11">
        <f t="shared" si="984"/>
        <v>110</v>
      </c>
      <c r="E1715" s="11">
        <f t="shared" si="984"/>
        <v>50</v>
      </c>
      <c r="F1715" s="11">
        <f t="shared" si="984"/>
        <v>0</v>
      </c>
      <c r="G1715" s="11">
        <f t="shared" si="984"/>
        <v>6</v>
      </c>
      <c r="H1715" s="11">
        <f t="shared" si="980"/>
        <v>0</v>
      </c>
      <c r="I1715" s="11">
        <f t="shared" si="980"/>
        <v>6</v>
      </c>
      <c r="J1715" s="11">
        <f t="shared" si="980"/>
        <v>0</v>
      </c>
      <c r="K1715" s="11">
        <f t="shared" si="980"/>
        <v>0</v>
      </c>
      <c r="L1715" s="11">
        <f t="shared" si="980"/>
        <v>0</v>
      </c>
      <c r="M1715" s="11">
        <f t="shared" si="980"/>
        <v>0</v>
      </c>
      <c r="N1715" s="11">
        <f t="shared" si="978"/>
        <v>0</v>
      </c>
      <c r="O1715" s="11">
        <f t="shared" si="978"/>
        <v>0</v>
      </c>
      <c r="P1715" s="11">
        <f t="shared" si="978"/>
        <v>0</v>
      </c>
      <c r="Q1715" s="11">
        <f t="shared" si="978"/>
        <v>0</v>
      </c>
      <c r="R1715" s="11">
        <f t="shared" si="978"/>
        <v>0</v>
      </c>
      <c r="S1715" s="11">
        <f t="shared" si="978"/>
        <v>0</v>
      </c>
      <c r="T1715" s="11">
        <f t="shared" si="978"/>
        <v>1683.2920065876976</v>
      </c>
      <c r="U1715" s="40">
        <f t="shared" si="948"/>
        <v>0.32</v>
      </c>
      <c r="V1715" s="11">
        <f t="shared" si="983"/>
        <v>24.217028923476509</v>
      </c>
      <c r="W1715" s="11">
        <f t="shared" si="983"/>
        <v>2296635.0604770994</v>
      </c>
      <c r="X1715" s="11">
        <f t="shared" si="983"/>
        <v>41757.001099583627</v>
      </c>
      <c r="Y1715" s="11">
        <f t="shared" si="983"/>
        <v>55017.556283270991</v>
      </c>
      <c r="Z1715" s="11">
        <f t="shared" si="983"/>
        <v>1.3175648354646712</v>
      </c>
      <c r="AA1715" s="11">
        <f t="shared" si="982"/>
        <v>36.937395086019215</v>
      </c>
      <c r="AB1715" s="11">
        <f t="shared" si="982"/>
        <v>1371.2920065876976</v>
      </c>
      <c r="AC1715" s="11">
        <f t="shared" si="982"/>
        <v>651.29200658769776</v>
      </c>
      <c r="AD1715" s="11">
        <f t="shared" si="982"/>
        <v>645184.48940976732</v>
      </c>
      <c r="AE1715" s="11">
        <f t="shared" si="982"/>
        <v>25807.379576390693</v>
      </c>
      <c r="AF1715" s="11">
        <f t="shared" si="982"/>
        <v>31158.796085640068</v>
      </c>
      <c r="AG1715" s="11">
        <f t="shared" si="982"/>
        <v>1.2073599333635949</v>
      </c>
      <c r="AH1715" s="11">
        <f t="shared" si="982"/>
        <v>19.577725210360708</v>
      </c>
      <c r="AI1715" s="11">
        <f t="shared" si="982"/>
        <v>0</v>
      </c>
      <c r="AJ1715" s="11">
        <f t="shared" si="982"/>
        <v>0</v>
      </c>
      <c r="AK1715" s="11">
        <f t="shared" si="982"/>
        <v>0</v>
      </c>
      <c r="AL1715" s="11">
        <f t="shared" si="982"/>
        <v>0</v>
      </c>
      <c r="AM1715" s="11">
        <f t="shared" si="982"/>
        <v>0</v>
      </c>
      <c r="AN1715" s="11">
        <f t="shared" si="982"/>
        <v>0</v>
      </c>
      <c r="AO1715" s="11">
        <f t="shared" si="981"/>
        <v>0</v>
      </c>
      <c r="AP1715" s="11">
        <f t="shared" si="981"/>
        <v>0</v>
      </c>
      <c r="AQ1715" s="11">
        <f t="shared" si="981"/>
        <v>0</v>
      </c>
      <c r="AR1715" s="11">
        <f t="shared" si="981"/>
        <v>0</v>
      </c>
      <c r="AS1715" s="11">
        <f t="shared" si="981"/>
        <v>0</v>
      </c>
      <c r="AT1715" s="11">
        <f t="shared" si="981"/>
        <v>0</v>
      </c>
      <c r="AU1715" s="11">
        <f t="shared" si="981"/>
        <v>0</v>
      </c>
      <c r="AV1715" s="11">
        <f t="shared" si="981"/>
        <v>1697819.6756756757</v>
      </c>
      <c r="AW1715" s="11">
        <f t="shared" si="981"/>
        <v>0</v>
      </c>
      <c r="AX1715" s="11">
        <f t="shared" si="985"/>
        <v>0</v>
      </c>
      <c r="AY1715" s="11">
        <f t="shared" si="985"/>
        <v>9012.9380098815454</v>
      </c>
      <c r="AZ1715" s="11">
        <f t="shared" si="985"/>
        <v>1</v>
      </c>
      <c r="BA1715" s="11">
        <f t="shared" si="985"/>
        <v>1</v>
      </c>
      <c r="BB1715" s="11">
        <f t="shared" si="979"/>
        <v>1</v>
      </c>
      <c r="BC1715" s="11">
        <f t="shared" si="979"/>
        <v>1</v>
      </c>
      <c r="BD1715" s="11">
        <f t="shared" si="979"/>
        <v>1</v>
      </c>
      <c r="BE1715" s="11">
        <f t="shared" si="979"/>
        <v>1</v>
      </c>
      <c r="BF1715" s="15" t="str">
        <f t="shared" si="949"/>
        <v>EN 10219-97</v>
      </c>
      <c r="BG1715" s="42">
        <v>13.941599999999999</v>
      </c>
      <c r="BH1715" s="17">
        <f t="shared" si="950"/>
        <v>110</v>
      </c>
      <c r="BI1715" s="17">
        <f t="shared" si="951"/>
        <v>50</v>
      </c>
      <c r="BK1715" s="17">
        <f t="shared" si="952"/>
        <v>6</v>
      </c>
      <c r="BM1715" s="17">
        <f t="shared" si="953"/>
        <v>6</v>
      </c>
      <c r="BX1715" s="18">
        <f t="shared" si="954"/>
        <v>1683.2920065876976</v>
      </c>
      <c r="BY1715" s="42">
        <v>0.32</v>
      </c>
      <c r="BZ1715" s="43">
        <f t="shared" si="955"/>
        <v>24.217028923476509</v>
      </c>
      <c r="CA1715" s="18">
        <f t="shared" si="956"/>
        <v>2296635.0604770994</v>
      </c>
      <c r="CB1715" s="18">
        <f t="shared" si="957"/>
        <v>41757.001099583627</v>
      </c>
      <c r="CC1715" s="18">
        <f t="shared" si="958"/>
        <v>55017.556283270991</v>
      </c>
      <c r="CD1715" s="25">
        <f t="shared" si="959"/>
        <v>1.3175648354646712</v>
      </c>
      <c r="CE1715" s="26">
        <f t="shared" si="960"/>
        <v>36.937395086019215</v>
      </c>
      <c r="CF1715" s="18">
        <f t="shared" si="961"/>
        <v>1371.2920065876976</v>
      </c>
      <c r="CG1715" s="18">
        <f t="shared" si="962"/>
        <v>651.29200658769776</v>
      </c>
      <c r="CH1715" s="18">
        <f t="shared" si="963"/>
        <v>645184.48940976732</v>
      </c>
      <c r="CI1715" s="18">
        <f t="shared" si="964"/>
        <v>25807.379576390693</v>
      </c>
      <c r="CJ1715" s="18">
        <f t="shared" si="965"/>
        <v>31158.796085640068</v>
      </c>
      <c r="CK1715" s="25">
        <f t="shared" si="966"/>
        <v>1.2073599333635949</v>
      </c>
      <c r="CL1715" s="26">
        <f t="shared" si="967"/>
        <v>19.577725210360708</v>
      </c>
      <c r="CZ1715" s="18">
        <f t="shared" si="968"/>
        <v>1697819.6756756757</v>
      </c>
      <c r="DC1715" s="18">
        <f t="shared" si="969"/>
        <v>9012.9380098815454</v>
      </c>
      <c r="DD1715" s="17">
        <f t="shared" si="970"/>
        <v>1</v>
      </c>
      <c r="DE1715" s="17">
        <f t="shared" si="971"/>
        <v>1</v>
      </c>
      <c r="DF1715" s="17">
        <f t="shared" si="972"/>
        <v>1</v>
      </c>
      <c r="DG1715" s="17">
        <f t="shared" si="973"/>
        <v>1</v>
      </c>
      <c r="DH1715" s="17">
        <f t="shared" si="974"/>
        <v>1</v>
      </c>
      <c r="DI1715" s="17">
        <f t="shared" si="975"/>
        <v>1</v>
      </c>
      <c r="DJ1715" s="20" t="s">
        <v>1713</v>
      </c>
    </row>
    <row r="1716" spans="1:114" x14ac:dyDescent="0.2">
      <c r="A1716" s="15" t="s">
        <v>105</v>
      </c>
      <c r="B1716" s="10" t="s">
        <v>1812</v>
      </c>
      <c r="C1716" s="11">
        <f t="shared" si="947"/>
        <v>9.5456000000000003</v>
      </c>
      <c r="D1716" s="11">
        <f t="shared" si="984"/>
        <v>120</v>
      </c>
      <c r="E1716" s="11">
        <f t="shared" si="984"/>
        <v>40</v>
      </c>
      <c r="F1716" s="11">
        <f t="shared" si="984"/>
        <v>0</v>
      </c>
      <c r="G1716" s="11">
        <f t="shared" si="984"/>
        <v>4</v>
      </c>
      <c r="H1716" s="11">
        <f t="shared" si="980"/>
        <v>0</v>
      </c>
      <c r="I1716" s="11">
        <f t="shared" si="980"/>
        <v>4</v>
      </c>
      <c r="J1716" s="11">
        <f t="shared" si="980"/>
        <v>0</v>
      </c>
      <c r="K1716" s="11">
        <f t="shared" si="980"/>
        <v>0</v>
      </c>
      <c r="L1716" s="11">
        <f t="shared" si="980"/>
        <v>0</v>
      </c>
      <c r="M1716" s="11">
        <f t="shared" si="980"/>
        <v>0</v>
      </c>
      <c r="N1716" s="11">
        <f t="shared" si="978"/>
        <v>0</v>
      </c>
      <c r="O1716" s="11">
        <f t="shared" si="978"/>
        <v>0</v>
      </c>
      <c r="P1716" s="11">
        <f t="shared" si="978"/>
        <v>0</v>
      </c>
      <c r="Q1716" s="11">
        <f t="shared" si="978"/>
        <v>0</v>
      </c>
      <c r="R1716" s="11">
        <f t="shared" si="978"/>
        <v>0</v>
      </c>
      <c r="S1716" s="11">
        <f t="shared" si="978"/>
        <v>0</v>
      </c>
      <c r="T1716" s="11">
        <f t="shared" si="978"/>
        <v>1174.79644737231</v>
      </c>
      <c r="U1716" s="40">
        <f t="shared" si="948"/>
        <v>0.32</v>
      </c>
      <c r="V1716" s="11">
        <f t="shared" si="983"/>
        <v>34.699058974318021</v>
      </c>
      <c r="W1716" s="11">
        <f t="shared" si="983"/>
        <v>1868945.5226421726</v>
      </c>
      <c r="X1716" s="11">
        <f t="shared" si="983"/>
        <v>31149.09204403621</v>
      </c>
      <c r="Y1716" s="11">
        <f t="shared" si="983"/>
        <v>41206.748596693455</v>
      </c>
      <c r="Z1716" s="11">
        <f t="shared" si="983"/>
        <v>1.3228876314737681</v>
      </c>
      <c r="AA1716" s="11">
        <f t="shared" si="982"/>
        <v>39.885680765591438</v>
      </c>
      <c r="AB1716" s="11">
        <f t="shared" si="982"/>
        <v>982.79644737231001</v>
      </c>
      <c r="AC1716" s="11">
        <f t="shared" si="982"/>
        <v>342.79644737231007</v>
      </c>
      <c r="AD1716" s="11">
        <f t="shared" si="982"/>
        <v>318959.95070239221</v>
      </c>
      <c r="AE1716" s="11">
        <f t="shared" si="982"/>
        <v>15947.99753511961</v>
      </c>
      <c r="AF1716" s="11">
        <f t="shared" si="982"/>
        <v>18534.890701801054</v>
      </c>
      <c r="AG1716" s="11">
        <f t="shared" si="982"/>
        <v>1.162208023984501</v>
      </c>
      <c r="AH1716" s="11">
        <f t="shared" si="982"/>
        <v>16.477327187491113</v>
      </c>
      <c r="AI1716" s="11">
        <f t="shared" si="982"/>
        <v>0</v>
      </c>
      <c r="AJ1716" s="11">
        <f t="shared" si="982"/>
        <v>0</v>
      </c>
      <c r="AK1716" s="11">
        <f t="shared" si="982"/>
        <v>0</v>
      </c>
      <c r="AL1716" s="11">
        <f t="shared" si="982"/>
        <v>0</v>
      </c>
      <c r="AM1716" s="11">
        <f t="shared" si="982"/>
        <v>0</v>
      </c>
      <c r="AN1716" s="11">
        <f t="shared" si="982"/>
        <v>0</v>
      </c>
      <c r="AO1716" s="11">
        <f t="shared" si="981"/>
        <v>0</v>
      </c>
      <c r="AP1716" s="11">
        <f t="shared" si="981"/>
        <v>0</v>
      </c>
      <c r="AQ1716" s="11">
        <f t="shared" si="981"/>
        <v>0</v>
      </c>
      <c r="AR1716" s="11">
        <f t="shared" si="981"/>
        <v>0</v>
      </c>
      <c r="AS1716" s="11">
        <f t="shared" si="981"/>
        <v>0</v>
      </c>
      <c r="AT1716" s="11">
        <f t="shared" si="981"/>
        <v>0</v>
      </c>
      <c r="AU1716" s="11">
        <f t="shared" si="981"/>
        <v>0</v>
      </c>
      <c r="AV1716" s="11">
        <f t="shared" si="981"/>
        <v>917840.84210526315</v>
      </c>
      <c r="AW1716" s="11">
        <f t="shared" si="981"/>
        <v>0</v>
      </c>
      <c r="AX1716" s="11">
        <f t="shared" si="985"/>
        <v>0</v>
      </c>
      <c r="AY1716" s="11">
        <f t="shared" si="985"/>
        <v>8290.1946710584652</v>
      </c>
      <c r="AZ1716" s="11">
        <f t="shared" si="985"/>
        <v>1</v>
      </c>
      <c r="BA1716" s="11">
        <f t="shared" si="985"/>
        <v>1</v>
      </c>
      <c r="BB1716" s="11">
        <f t="shared" si="979"/>
        <v>1</v>
      </c>
      <c r="BC1716" s="11">
        <f t="shared" si="979"/>
        <v>1</v>
      </c>
      <c r="BD1716" s="11">
        <f t="shared" si="979"/>
        <v>1</v>
      </c>
      <c r="BE1716" s="11">
        <f t="shared" si="979"/>
        <v>2</v>
      </c>
      <c r="BF1716" s="15" t="str">
        <f t="shared" si="949"/>
        <v>EN 10219-97</v>
      </c>
      <c r="BG1716" s="42">
        <v>9.5456000000000003</v>
      </c>
      <c r="BH1716" s="17">
        <f t="shared" si="950"/>
        <v>120</v>
      </c>
      <c r="BI1716" s="17">
        <f t="shared" si="951"/>
        <v>40</v>
      </c>
      <c r="BK1716" s="17">
        <f t="shared" si="952"/>
        <v>4</v>
      </c>
      <c r="BM1716" s="17">
        <f t="shared" si="953"/>
        <v>4</v>
      </c>
      <c r="BX1716" s="18">
        <f t="shared" si="954"/>
        <v>1174.79644737231</v>
      </c>
      <c r="BY1716" s="42">
        <v>0.32</v>
      </c>
      <c r="BZ1716" s="43">
        <f t="shared" si="955"/>
        <v>34.699058974318021</v>
      </c>
      <c r="CA1716" s="18">
        <f t="shared" si="956"/>
        <v>1868945.5226421726</v>
      </c>
      <c r="CB1716" s="18">
        <f t="shared" si="957"/>
        <v>31149.09204403621</v>
      </c>
      <c r="CC1716" s="18">
        <f t="shared" si="958"/>
        <v>41206.748596693455</v>
      </c>
      <c r="CD1716" s="25">
        <f t="shared" si="959"/>
        <v>1.3228876314737681</v>
      </c>
      <c r="CE1716" s="26">
        <f t="shared" si="960"/>
        <v>39.885680765591438</v>
      </c>
      <c r="CF1716" s="18">
        <f t="shared" si="961"/>
        <v>982.79644737231001</v>
      </c>
      <c r="CG1716" s="18">
        <f t="shared" si="962"/>
        <v>342.79644737231007</v>
      </c>
      <c r="CH1716" s="18">
        <f t="shared" si="963"/>
        <v>318959.95070239221</v>
      </c>
      <c r="CI1716" s="18">
        <f t="shared" si="964"/>
        <v>15947.99753511961</v>
      </c>
      <c r="CJ1716" s="18">
        <f t="shared" si="965"/>
        <v>18534.890701801054</v>
      </c>
      <c r="CK1716" s="25">
        <f t="shared" si="966"/>
        <v>1.162208023984501</v>
      </c>
      <c r="CL1716" s="26">
        <f t="shared" si="967"/>
        <v>16.477327187491113</v>
      </c>
      <c r="CZ1716" s="18">
        <f t="shared" si="968"/>
        <v>917840.84210526315</v>
      </c>
      <c r="DC1716" s="18">
        <f t="shared" si="969"/>
        <v>8290.1946710584652</v>
      </c>
      <c r="DD1716" s="17">
        <f t="shared" si="970"/>
        <v>1</v>
      </c>
      <c r="DE1716" s="17">
        <f t="shared" si="971"/>
        <v>1</v>
      </c>
      <c r="DF1716" s="17">
        <f t="shared" si="972"/>
        <v>1</v>
      </c>
      <c r="DG1716" s="17">
        <f t="shared" si="973"/>
        <v>1</v>
      </c>
      <c r="DH1716" s="17">
        <f t="shared" si="974"/>
        <v>1</v>
      </c>
      <c r="DI1716" s="17">
        <f t="shared" si="975"/>
        <v>2</v>
      </c>
      <c r="DJ1716" s="20" t="s">
        <v>1713</v>
      </c>
    </row>
    <row r="1717" spans="1:114" x14ac:dyDescent="0.2">
      <c r="A1717" s="15" t="s">
        <v>105</v>
      </c>
      <c r="B1717" s="10" t="s">
        <v>1813</v>
      </c>
      <c r="C1717" s="11">
        <f t="shared" si="947"/>
        <v>11.775</v>
      </c>
      <c r="D1717" s="11">
        <f t="shared" si="984"/>
        <v>120</v>
      </c>
      <c r="E1717" s="11">
        <f t="shared" si="984"/>
        <v>40</v>
      </c>
      <c r="F1717" s="11">
        <f t="shared" si="984"/>
        <v>0</v>
      </c>
      <c r="G1717" s="11">
        <f t="shared" si="984"/>
        <v>5</v>
      </c>
      <c r="H1717" s="11">
        <f t="shared" si="980"/>
        <v>0</v>
      </c>
      <c r="I1717" s="11">
        <f t="shared" si="980"/>
        <v>5</v>
      </c>
      <c r="J1717" s="11">
        <f t="shared" si="980"/>
        <v>0</v>
      </c>
      <c r="K1717" s="11">
        <f t="shared" si="980"/>
        <v>0</v>
      </c>
      <c r="L1717" s="11">
        <f t="shared" si="980"/>
        <v>0</v>
      </c>
      <c r="M1717" s="11">
        <f t="shared" si="980"/>
        <v>0</v>
      </c>
      <c r="N1717" s="11">
        <f t="shared" si="978"/>
        <v>0</v>
      </c>
      <c r="O1717" s="11">
        <f t="shared" si="978"/>
        <v>0</v>
      </c>
      <c r="P1717" s="11">
        <f t="shared" si="978"/>
        <v>0</v>
      </c>
      <c r="Q1717" s="11">
        <f t="shared" si="978"/>
        <v>0</v>
      </c>
      <c r="R1717" s="11">
        <f t="shared" si="978"/>
        <v>0</v>
      </c>
      <c r="S1717" s="11">
        <f t="shared" si="978"/>
        <v>0</v>
      </c>
      <c r="T1717" s="11">
        <f t="shared" si="978"/>
        <v>1435.6194490192345</v>
      </c>
      <c r="U1717" s="40">
        <f t="shared" si="948"/>
        <v>0.32</v>
      </c>
      <c r="V1717" s="11">
        <f t="shared" si="983"/>
        <v>28.394942154092345</v>
      </c>
      <c r="W1717" s="11">
        <f t="shared" si="983"/>
        <v>2208078.3969966038</v>
      </c>
      <c r="X1717" s="11">
        <f t="shared" si="983"/>
        <v>36801.306616610062</v>
      </c>
      <c r="Y1717" s="11">
        <f t="shared" si="983"/>
        <v>49447.639117628394</v>
      </c>
      <c r="Z1717" s="11">
        <f t="shared" si="983"/>
        <v>1.3436381385249643</v>
      </c>
      <c r="AA1717" s="11">
        <f t="shared" si="982"/>
        <v>39.21819284792268</v>
      </c>
      <c r="AB1717" s="11">
        <f t="shared" si="982"/>
        <v>1235.6194490192345</v>
      </c>
      <c r="AC1717" s="11">
        <f t="shared" si="982"/>
        <v>435.61944901923454</v>
      </c>
      <c r="AD1717" s="11">
        <f t="shared" si="982"/>
        <v>369258.38601710787</v>
      </c>
      <c r="AE1717" s="11">
        <f t="shared" si="982"/>
        <v>18462.919300855392</v>
      </c>
      <c r="AF1717" s="11">
        <f t="shared" si="982"/>
        <v>22022.861156859009</v>
      </c>
      <c r="AG1717" s="11">
        <f t="shared" si="982"/>
        <v>1.1928157621226609</v>
      </c>
      <c r="AH1717" s="11">
        <f t="shared" si="982"/>
        <v>16.037826722151664</v>
      </c>
      <c r="AI1717" s="11">
        <f t="shared" si="982"/>
        <v>0</v>
      </c>
      <c r="AJ1717" s="11">
        <f t="shared" si="982"/>
        <v>0</v>
      </c>
      <c r="AK1717" s="11">
        <f t="shared" si="982"/>
        <v>0</v>
      </c>
      <c r="AL1717" s="11">
        <f t="shared" si="982"/>
        <v>0</v>
      </c>
      <c r="AM1717" s="11">
        <f t="shared" si="982"/>
        <v>0</v>
      </c>
      <c r="AN1717" s="11">
        <f t="shared" si="982"/>
        <v>0</v>
      </c>
      <c r="AO1717" s="11">
        <f t="shared" si="981"/>
        <v>0</v>
      </c>
      <c r="AP1717" s="11">
        <f t="shared" si="981"/>
        <v>0</v>
      </c>
      <c r="AQ1717" s="11">
        <f t="shared" si="981"/>
        <v>0</v>
      </c>
      <c r="AR1717" s="11">
        <f t="shared" si="981"/>
        <v>0</v>
      </c>
      <c r="AS1717" s="11">
        <f t="shared" si="981"/>
        <v>0</v>
      </c>
      <c r="AT1717" s="11">
        <f t="shared" si="981"/>
        <v>0</v>
      </c>
      <c r="AU1717" s="11">
        <f t="shared" si="981"/>
        <v>0</v>
      </c>
      <c r="AV1717" s="11">
        <f t="shared" si="981"/>
        <v>1080041.6666666667</v>
      </c>
      <c r="AW1717" s="11">
        <f t="shared" si="981"/>
        <v>0</v>
      </c>
      <c r="AX1717" s="11">
        <f t="shared" si="985"/>
        <v>0</v>
      </c>
      <c r="AY1717" s="11">
        <f t="shared" si="985"/>
        <v>7953.4291735288516</v>
      </c>
      <c r="AZ1717" s="11">
        <f t="shared" si="985"/>
        <v>1</v>
      </c>
      <c r="BA1717" s="11">
        <f t="shared" si="985"/>
        <v>1</v>
      </c>
      <c r="BB1717" s="11">
        <f t="shared" si="979"/>
        <v>1</v>
      </c>
      <c r="BC1717" s="11">
        <f t="shared" si="979"/>
        <v>1</v>
      </c>
      <c r="BD1717" s="11">
        <f t="shared" si="979"/>
        <v>1</v>
      </c>
      <c r="BE1717" s="11">
        <f t="shared" si="979"/>
        <v>1</v>
      </c>
      <c r="BF1717" s="15" t="str">
        <f t="shared" si="949"/>
        <v>EN 10219-97</v>
      </c>
      <c r="BG1717" s="42">
        <v>11.775</v>
      </c>
      <c r="BH1717" s="17">
        <f t="shared" si="950"/>
        <v>120</v>
      </c>
      <c r="BI1717" s="17">
        <f t="shared" si="951"/>
        <v>40</v>
      </c>
      <c r="BK1717" s="17">
        <f t="shared" si="952"/>
        <v>5</v>
      </c>
      <c r="BM1717" s="17">
        <f t="shared" si="953"/>
        <v>5</v>
      </c>
      <c r="BX1717" s="18">
        <f t="shared" si="954"/>
        <v>1435.6194490192345</v>
      </c>
      <c r="BY1717" s="42">
        <v>0.32</v>
      </c>
      <c r="BZ1717" s="43">
        <f t="shared" si="955"/>
        <v>28.394942154092345</v>
      </c>
      <c r="CA1717" s="18">
        <f t="shared" si="956"/>
        <v>2208078.3969966038</v>
      </c>
      <c r="CB1717" s="18">
        <f t="shared" si="957"/>
        <v>36801.306616610062</v>
      </c>
      <c r="CC1717" s="18">
        <f t="shared" si="958"/>
        <v>49447.639117628394</v>
      </c>
      <c r="CD1717" s="25">
        <f t="shared" si="959"/>
        <v>1.3436381385249643</v>
      </c>
      <c r="CE1717" s="26">
        <f t="shared" si="960"/>
        <v>39.21819284792268</v>
      </c>
      <c r="CF1717" s="18">
        <f t="shared" si="961"/>
        <v>1235.6194490192345</v>
      </c>
      <c r="CG1717" s="18">
        <f t="shared" si="962"/>
        <v>435.61944901923454</v>
      </c>
      <c r="CH1717" s="18">
        <f t="shared" si="963"/>
        <v>369258.38601710787</v>
      </c>
      <c r="CI1717" s="18">
        <f t="shared" si="964"/>
        <v>18462.919300855392</v>
      </c>
      <c r="CJ1717" s="18">
        <f t="shared" si="965"/>
        <v>22022.861156859009</v>
      </c>
      <c r="CK1717" s="25">
        <f t="shared" si="966"/>
        <v>1.1928157621226609</v>
      </c>
      <c r="CL1717" s="26">
        <f t="shared" si="967"/>
        <v>16.037826722151664</v>
      </c>
      <c r="CZ1717" s="18">
        <f t="shared" si="968"/>
        <v>1080041.6666666667</v>
      </c>
      <c r="DC1717" s="18">
        <f t="shared" si="969"/>
        <v>7953.4291735288516</v>
      </c>
      <c r="DD1717" s="17">
        <f t="shared" si="970"/>
        <v>1</v>
      </c>
      <c r="DE1717" s="17">
        <f t="shared" si="971"/>
        <v>1</v>
      </c>
      <c r="DF1717" s="17">
        <f t="shared" si="972"/>
        <v>1</v>
      </c>
      <c r="DG1717" s="17">
        <f t="shared" si="973"/>
        <v>1</v>
      </c>
      <c r="DH1717" s="17">
        <f t="shared" si="974"/>
        <v>1</v>
      </c>
      <c r="DI1717" s="17">
        <f t="shared" si="975"/>
        <v>1</v>
      </c>
      <c r="DJ1717" s="20" t="s">
        <v>1713</v>
      </c>
    </row>
    <row r="1718" spans="1:114" x14ac:dyDescent="0.2">
      <c r="A1718" s="15" t="s">
        <v>105</v>
      </c>
      <c r="B1718" s="10" t="s">
        <v>1814</v>
      </c>
      <c r="C1718" s="11">
        <f t="shared" si="947"/>
        <v>13.941599999999999</v>
      </c>
      <c r="D1718" s="11">
        <f t="shared" si="984"/>
        <v>120</v>
      </c>
      <c r="E1718" s="11">
        <f t="shared" si="984"/>
        <v>40</v>
      </c>
      <c r="F1718" s="11">
        <f t="shared" si="984"/>
        <v>0</v>
      </c>
      <c r="G1718" s="11">
        <f t="shared" si="984"/>
        <v>6</v>
      </c>
      <c r="H1718" s="11">
        <f t="shared" si="980"/>
        <v>0</v>
      </c>
      <c r="I1718" s="11">
        <f t="shared" si="980"/>
        <v>6</v>
      </c>
      <c r="J1718" s="11">
        <f t="shared" si="980"/>
        <v>0</v>
      </c>
      <c r="K1718" s="11">
        <f t="shared" si="980"/>
        <v>0</v>
      </c>
      <c r="L1718" s="11">
        <f t="shared" si="980"/>
        <v>0</v>
      </c>
      <c r="M1718" s="11">
        <f t="shared" si="980"/>
        <v>0</v>
      </c>
      <c r="N1718" s="11">
        <f t="shared" si="978"/>
        <v>0</v>
      </c>
      <c r="O1718" s="11">
        <f t="shared" si="978"/>
        <v>0</v>
      </c>
      <c r="P1718" s="11">
        <f t="shared" si="978"/>
        <v>0</v>
      </c>
      <c r="Q1718" s="11">
        <f t="shared" si="978"/>
        <v>0</v>
      </c>
      <c r="R1718" s="11">
        <f t="shared" si="978"/>
        <v>0</v>
      </c>
      <c r="S1718" s="11">
        <f t="shared" si="978"/>
        <v>0</v>
      </c>
      <c r="T1718" s="11">
        <f t="shared" si="978"/>
        <v>1683.2920065876976</v>
      </c>
      <c r="U1718" s="40">
        <f t="shared" si="948"/>
        <v>0.32</v>
      </c>
      <c r="V1718" s="11">
        <f t="shared" si="983"/>
        <v>24.217028923476509</v>
      </c>
      <c r="W1718" s="11">
        <f t="shared" si="983"/>
        <v>2499652.9234745023</v>
      </c>
      <c r="X1718" s="11">
        <f t="shared" si="983"/>
        <v>41660.882057908369</v>
      </c>
      <c r="Y1718" s="11">
        <f t="shared" si="983"/>
        <v>56894.016316209483</v>
      </c>
      <c r="Z1718" s="11">
        <f t="shared" si="983"/>
        <v>1.3656459850544487</v>
      </c>
      <c r="AA1718" s="11">
        <f t="shared" si="982"/>
        <v>38.535422507233193</v>
      </c>
      <c r="AB1718" s="11">
        <f t="shared" si="982"/>
        <v>1491.2920065876976</v>
      </c>
      <c r="AC1718" s="11">
        <f t="shared" si="982"/>
        <v>531.29200658769776</v>
      </c>
      <c r="AD1718" s="11">
        <f t="shared" si="982"/>
        <v>409718.828718059</v>
      </c>
      <c r="AE1718" s="11">
        <f t="shared" si="982"/>
        <v>20485.941435902951</v>
      </c>
      <c r="AF1718" s="11">
        <f t="shared" si="982"/>
        <v>25082.336052701583</v>
      </c>
      <c r="AG1718" s="11">
        <f t="shared" si="982"/>
        <v>1.2243682396134918</v>
      </c>
      <c r="AH1718" s="11">
        <f t="shared" si="982"/>
        <v>15.601387748333428</v>
      </c>
      <c r="AI1718" s="11">
        <f t="shared" si="982"/>
        <v>0</v>
      </c>
      <c r="AJ1718" s="11">
        <f t="shared" si="982"/>
        <v>0</v>
      </c>
      <c r="AK1718" s="11">
        <f t="shared" si="982"/>
        <v>0</v>
      </c>
      <c r="AL1718" s="11">
        <f t="shared" si="982"/>
        <v>0</v>
      </c>
      <c r="AM1718" s="11">
        <f t="shared" si="982"/>
        <v>0</v>
      </c>
      <c r="AN1718" s="11">
        <f t="shared" si="982"/>
        <v>0</v>
      </c>
      <c r="AO1718" s="11">
        <f t="shared" si="981"/>
        <v>0</v>
      </c>
      <c r="AP1718" s="11">
        <f t="shared" si="981"/>
        <v>0</v>
      </c>
      <c r="AQ1718" s="11">
        <f t="shared" si="981"/>
        <v>0</v>
      </c>
      <c r="AR1718" s="11">
        <f t="shared" si="981"/>
        <v>0</v>
      </c>
      <c r="AS1718" s="11">
        <f t="shared" si="981"/>
        <v>0</v>
      </c>
      <c r="AT1718" s="11">
        <f t="shared" si="981"/>
        <v>0</v>
      </c>
      <c r="AU1718" s="11">
        <f t="shared" si="981"/>
        <v>0</v>
      </c>
      <c r="AV1718" s="11">
        <f t="shared" si="981"/>
        <v>1218111.5675675676</v>
      </c>
      <c r="AW1718" s="11">
        <f t="shared" si="981"/>
        <v>0</v>
      </c>
      <c r="AX1718" s="11">
        <f t="shared" si="985"/>
        <v>0</v>
      </c>
      <c r="AY1718" s="11">
        <f t="shared" si="985"/>
        <v>7612.9380098815463</v>
      </c>
      <c r="AZ1718" s="11">
        <f t="shared" si="985"/>
        <v>1</v>
      </c>
      <c r="BA1718" s="11">
        <f t="shared" si="985"/>
        <v>1</v>
      </c>
      <c r="BB1718" s="11">
        <f t="shared" si="979"/>
        <v>1</v>
      </c>
      <c r="BC1718" s="11">
        <f t="shared" si="979"/>
        <v>1</v>
      </c>
      <c r="BD1718" s="11">
        <f t="shared" si="979"/>
        <v>1</v>
      </c>
      <c r="BE1718" s="11">
        <f t="shared" si="979"/>
        <v>1</v>
      </c>
      <c r="BF1718" s="15" t="str">
        <f t="shared" si="949"/>
        <v>EN 10219-97</v>
      </c>
      <c r="BG1718" s="42">
        <v>13.941599999999999</v>
      </c>
      <c r="BH1718" s="17">
        <f t="shared" si="950"/>
        <v>120</v>
      </c>
      <c r="BI1718" s="17">
        <f t="shared" si="951"/>
        <v>40</v>
      </c>
      <c r="BK1718" s="17">
        <f t="shared" si="952"/>
        <v>6</v>
      </c>
      <c r="BM1718" s="17">
        <f t="shared" si="953"/>
        <v>6</v>
      </c>
      <c r="BX1718" s="18">
        <f t="shared" si="954"/>
        <v>1683.2920065876976</v>
      </c>
      <c r="BY1718" s="42">
        <v>0.32</v>
      </c>
      <c r="BZ1718" s="43">
        <f t="shared" si="955"/>
        <v>24.217028923476509</v>
      </c>
      <c r="CA1718" s="18">
        <f t="shared" si="956"/>
        <v>2499652.9234745023</v>
      </c>
      <c r="CB1718" s="18">
        <f t="shared" si="957"/>
        <v>41660.882057908369</v>
      </c>
      <c r="CC1718" s="18">
        <f t="shared" si="958"/>
        <v>56894.016316209483</v>
      </c>
      <c r="CD1718" s="25">
        <f t="shared" si="959"/>
        <v>1.3656459850544487</v>
      </c>
      <c r="CE1718" s="26">
        <f t="shared" si="960"/>
        <v>38.535422507233193</v>
      </c>
      <c r="CF1718" s="18">
        <f t="shared" si="961"/>
        <v>1491.2920065876976</v>
      </c>
      <c r="CG1718" s="18">
        <f t="shared" si="962"/>
        <v>531.29200658769776</v>
      </c>
      <c r="CH1718" s="18">
        <f t="shared" si="963"/>
        <v>409718.828718059</v>
      </c>
      <c r="CI1718" s="18">
        <f t="shared" si="964"/>
        <v>20485.941435902951</v>
      </c>
      <c r="CJ1718" s="18">
        <f t="shared" si="965"/>
        <v>25082.336052701583</v>
      </c>
      <c r="CK1718" s="25">
        <f t="shared" si="966"/>
        <v>1.2243682396134918</v>
      </c>
      <c r="CL1718" s="26">
        <f t="shared" si="967"/>
        <v>15.601387748333428</v>
      </c>
      <c r="CZ1718" s="18">
        <f t="shared" si="968"/>
        <v>1218111.5675675676</v>
      </c>
      <c r="DC1718" s="18">
        <f t="shared" si="969"/>
        <v>7612.9380098815463</v>
      </c>
      <c r="DD1718" s="17">
        <f t="shared" si="970"/>
        <v>1</v>
      </c>
      <c r="DE1718" s="17">
        <f t="shared" si="971"/>
        <v>1</v>
      </c>
      <c r="DF1718" s="17">
        <f t="shared" si="972"/>
        <v>1</v>
      </c>
      <c r="DG1718" s="17">
        <f t="shared" si="973"/>
        <v>1</v>
      </c>
      <c r="DH1718" s="17">
        <f t="shared" si="974"/>
        <v>1</v>
      </c>
      <c r="DI1718" s="17">
        <f t="shared" si="975"/>
        <v>1</v>
      </c>
      <c r="DJ1718" s="20" t="s">
        <v>1713</v>
      </c>
    </row>
    <row r="1719" spans="1:114" x14ac:dyDescent="0.2">
      <c r="A1719" s="15" t="s">
        <v>105</v>
      </c>
      <c r="B1719" s="10" t="s">
        <v>1815</v>
      </c>
      <c r="C1719" s="11">
        <f t="shared" si="947"/>
        <v>10.801600000000001</v>
      </c>
      <c r="D1719" s="11">
        <f t="shared" si="984"/>
        <v>120</v>
      </c>
      <c r="E1719" s="11">
        <f t="shared" si="984"/>
        <v>60</v>
      </c>
      <c r="F1719" s="11">
        <f t="shared" si="984"/>
        <v>0</v>
      </c>
      <c r="G1719" s="11">
        <f t="shared" si="984"/>
        <v>4</v>
      </c>
      <c r="H1719" s="11">
        <f t="shared" si="980"/>
        <v>0</v>
      </c>
      <c r="I1719" s="11">
        <f t="shared" si="980"/>
        <v>4</v>
      </c>
      <c r="J1719" s="11">
        <f t="shared" si="980"/>
        <v>0</v>
      </c>
      <c r="K1719" s="11">
        <f t="shared" si="980"/>
        <v>0</v>
      </c>
      <c r="L1719" s="11">
        <f t="shared" si="980"/>
        <v>0</v>
      </c>
      <c r="M1719" s="11">
        <f t="shared" si="980"/>
        <v>0</v>
      </c>
      <c r="N1719" s="11">
        <f t="shared" si="978"/>
        <v>0</v>
      </c>
      <c r="O1719" s="11">
        <f t="shared" si="978"/>
        <v>0</v>
      </c>
      <c r="P1719" s="11">
        <f t="shared" si="978"/>
        <v>0</v>
      </c>
      <c r="Q1719" s="11">
        <f t="shared" si="978"/>
        <v>0</v>
      </c>
      <c r="R1719" s="11">
        <f t="shared" si="978"/>
        <v>0</v>
      </c>
      <c r="S1719" s="11">
        <f t="shared" si="978"/>
        <v>0</v>
      </c>
      <c r="T1719" s="11">
        <f t="shared" si="978"/>
        <v>1334.79644737231</v>
      </c>
      <c r="U1719" s="40">
        <f t="shared" si="948"/>
        <v>0.36</v>
      </c>
      <c r="V1719" s="11">
        <f t="shared" si="983"/>
        <v>34.357203078975111</v>
      </c>
      <c r="W1719" s="11">
        <f t="shared" si="983"/>
        <v>2407398.8559755059</v>
      </c>
      <c r="X1719" s="11">
        <f t="shared" si="983"/>
        <v>40123.314266258429</v>
      </c>
      <c r="Y1719" s="11">
        <f t="shared" si="983"/>
        <v>50486.748596693455</v>
      </c>
      <c r="Z1719" s="11">
        <f t="shared" si="983"/>
        <v>1.2582895884837242</v>
      </c>
      <c r="AA1719" s="11">
        <f t="shared" si="982"/>
        <v>42.46845912578717</v>
      </c>
      <c r="AB1719" s="11">
        <f t="shared" si="982"/>
        <v>982.79644737231001</v>
      </c>
      <c r="AC1719" s="11">
        <f t="shared" si="982"/>
        <v>502.79644737231007</v>
      </c>
      <c r="AD1719" s="11">
        <f t="shared" ref="AD1719:AS1740" si="986">IF($A1719="x",CH1719,"")</f>
        <v>812470.74280897761</v>
      </c>
      <c r="AE1719" s="11">
        <f t="shared" si="986"/>
        <v>27082.358093632585</v>
      </c>
      <c r="AF1719" s="11">
        <f t="shared" si="986"/>
        <v>31082.855175524157</v>
      </c>
      <c r="AG1719" s="11">
        <f t="shared" si="986"/>
        <v>1.1477159805678865</v>
      </c>
      <c r="AH1719" s="11">
        <f t="shared" si="986"/>
        <v>24.671544850143338</v>
      </c>
      <c r="AI1719" s="11">
        <f t="shared" si="986"/>
        <v>0</v>
      </c>
      <c r="AJ1719" s="11">
        <f t="shared" si="986"/>
        <v>0</v>
      </c>
      <c r="AK1719" s="11">
        <f t="shared" si="986"/>
        <v>0</v>
      </c>
      <c r="AL1719" s="11">
        <f t="shared" si="986"/>
        <v>0</v>
      </c>
      <c r="AM1719" s="11">
        <f t="shared" si="986"/>
        <v>0</v>
      </c>
      <c r="AN1719" s="11">
        <f t="shared" si="986"/>
        <v>0</v>
      </c>
      <c r="AO1719" s="11">
        <f t="shared" si="981"/>
        <v>0</v>
      </c>
      <c r="AP1719" s="11">
        <f t="shared" si="981"/>
        <v>0</v>
      </c>
      <c r="AQ1719" s="11">
        <f t="shared" si="981"/>
        <v>0</v>
      </c>
      <c r="AR1719" s="11">
        <f t="shared" si="981"/>
        <v>0</v>
      </c>
      <c r="AS1719" s="11">
        <f t="shared" si="981"/>
        <v>0</v>
      </c>
      <c r="AT1719" s="11">
        <f t="shared" si="981"/>
        <v>0</v>
      </c>
      <c r="AU1719" s="11">
        <f t="shared" si="981"/>
        <v>0</v>
      </c>
      <c r="AV1719" s="11">
        <f t="shared" si="981"/>
        <v>1962698.4186046512</v>
      </c>
      <c r="AW1719" s="11">
        <f t="shared" si="981"/>
        <v>0</v>
      </c>
      <c r="AX1719" s="11">
        <f t="shared" si="985"/>
        <v>0</v>
      </c>
      <c r="AY1719" s="11">
        <f t="shared" si="985"/>
        <v>12930.194671058465</v>
      </c>
      <c r="AZ1719" s="11">
        <f t="shared" si="985"/>
        <v>1</v>
      </c>
      <c r="BA1719" s="11">
        <f t="shared" si="985"/>
        <v>1</v>
      </c>
      <c r="BB1719" s="11">
        <f t="shared" si="979"/>
        <v>1</v>
      </c>
      <c r="BC1719" s="11">
        <f t="shared" si="979"/>
        <v>1</v>
      </c>
      <c r="BD1719" s="11">
        <f t="shared" si="979"/>
        <v>1</v>
      </c>
      <c r="BE1719" s="11">
        <f t="shared" si="979"/>
        <v>2</v>
      </c>
      <c r="BF1719" s="15" t="str">
        <f t="shared" si="949"/>
        <v>EN 10219-97</v>
      </c>
      <c r="BG1719" s="42">
        <v>10.801600000000001</v>
      </c>
      <c r="BH1719" s="17">
        <f t="shared" si="950"/>
        <v>120</v>
      </c>
      <c r="BI1719" s="17">
        <f t="shared" si="951"/>
        <v>60</v>
      </c>
      <c r="BK1719" s="17">
        <f t="shared" si="952"/>
        <v>4</v>
      </c>
      <c r="BM1719" s="17">
        <f t="shared" si="953"/>
        <v>4</v>
      </c>
      <c r="BX1719" s="18">
        <f t="shared" si="954"/>
        <v>1334.79644737231</v>
      </c>
      <c r="BY1719" s="42">
        <v>0.36</v>
      </c>
      <c r="BZ1719" s="43">
        <f t="shared" si="955"/>
        <v>34.357203078975111</v>
      </c>
      <c r="CA1719" s="18">
        <f t="shared" si="956"/>
        <v>2407398.8559755059</v>
      </c>
      <c r="CB1719" s="18">
        <f t="shared" si="957"/>
        <v>40123.314266258429</v>
      </c>
      <c r="CC1719" s="18">
        <f t="shared" si="958"/>
        <v>50486.748596693455</v>
      </c>
      <c r="CD1719" s="25">
        <f t="shared" si="959"/>
        <v>1.2582895884837242</v>
      </c>
      <c r="CE1719" s="26">
        <f t="shared" si="960"/>
        <v>42.46845912578717</v>
      </c>
      <c r="CF1719" s="18">
        <f t="shared" si="961"/>
        <v>982.79644737231001</v>
      </c>
      <c r="CG1719" s="18">
        <f t="shared" si="962"/>
        <v>502.79644737231007</v>
      </c>
      <c r="CH1719" s="18">
        <f t="shared" si="963"/>
        <v>812470.74280897761</v>
      </c>
      <c r="CI1719" s="18">
        <f t="shared" si="964"/>
        <v>27082.358093632585</v>
      </c>
      <c r="CJ1719" s="18">
        <f t="shared" si="965"/>
        <v>31082.855175524157</v>
      </c>
      <c r="CK1719" s="25">
        <f t="shared" si="966"/>
        <v>1.1477159805678865</v>
      </c>
      <c r="CL1719" s="26">
        <f t="shared" si="967"/>
        <v>24.671544850143338</v>
      </c>
      <c r="CZ1719" s="18">
        <f t="shared" si="968"/>
        <v>1962698.4186046512</v>
      </c>
      <c r="DC1719" s="18">
        <f t="shared" si="969"/>
        <v>12930.194671058465</v>
      </c>
      <c r="DD1719" s="17">
        <f t="shared" si="970"/>
        <v>1</v>
      </c>
      <c r="DE1719" s="17">
        <f t="shared" si="971"/>
        <v>1</v>
      </c>
      <c r="DF1719" s="17">
        <f t="shared" si="972"/>
        <v>1</v>
      </c>
      <c r="DG1719" s="17">
        <f t="shared" si="973"/>
        <v>1</v>
      </c>
      <c r="DH1719" s="17">
        <f t="shared" si="974"/>
        <v>1</v>
      </c>
      <c r="DI1719" s="17">
        <f t="shared" si="975"/>
        <v>2</v>
      </c>
      <c r="DJ1719" s="20" t="s">
        <v>1713</v>
      </c>
    </row>
    <row r="1720" spans="1:114" x14ac:dyDescent="0.2">
      <c r="A1720" s="15" t="s">
        <v>105</v>
      </c>
      <c r="B1720" s="10" t="s">
        <v>1816</v>
      </c>
      <c r="C1720" s="11">
        <f t="shared" si="947"/>
        <v>13.345000000000001</v>
      </c>
      <c r="D1720" s="11">
        <f t="shared" si="984"/>
        <v>120</v>
      </c>
      <c r="E1720" s="11">
        <f t="shared" si="984"/>
        <v>60</v>
      </c>
      <c r="F1720" s="11">
        <f t="shared" si="984"/>
        <v>0</v>
      </c>
      <c r="G1720" s="11">
        <f t="shared" si="984"/>
        <v>5</v>
      </c>
      <c r="H1720" s="11">
        <f t="shared" si="980"/>
        <v>0</v>
      </c>
      <c r="I1720" s="11">
        <f t="shared" si="980"/>
        <v>5</v>
      </c>
      <c r="J1720" s="11">
        <f t="shared" si="980"/>
        <v>0</v>
      </c>
      <c r="K1720" s="11">
        <f t="shared" si="980"/>
        <v>0</v>
      </c>
      <c r="L1720" s="11">
        <f t="shared" si="980"/>
        <v>0</v>
      </c>
      <c r="M1720" s="11">
        <f t="shared" si="980"/>
        <v>0</v>
      </c>
      <c r="N1720" s="11">
        <f t="shared" si="978"/>
        <v>0</v>
      </c>
      <c r="O1720" s="11">
        <f t="shared" si="978"/>
        <v>0</v>
      </c>
      <c r="P1720" s="11">
        <f t="shared" si="978"/>
        <v>0</v>
      </c>
      <c r="Q1720" s="11">
        <f t="shared" si="978"/>
        <v>0</v>
      </c>
      <c r="R1720" s="11">
        <f t="shared" si="978"/>
        <v>0</v>
      </c>
      <c r="S1720" s="11">
        <f t="shared" si="978"/>
        <v>0</v>
      </c>
      <c r="T1720" s="11">
        <f t="shared" si="978"/>
        <v>1635.6194490192345</v>
      </c>
      <c r="U1720" s="40">
        <f t="shared" si="948"/>
        <v>0.36</v>
      </c>
      <c r="V1720" s="11">
        <f t="shared" si="983"/>
        <v>28.03822896515684</v>
      </c>
      <c r="W1720" s="11">
        <f t="shared" si="983"/>
        <v>2869745.0636632703</v>
      </c>
      <c r="X1720" s="11">
        <f t="shared" si="983"/>
        <v>47829.084394387835</v>
      </c>
      <c r="Y1720" s="11">
        <f t="shared" si="983"/>
        <v>60947.639117628394</v>
      </c>
      <c r="Z1720" s="11">
        <f t="shared" si="983"/>
        <v>1.2742798631700309</v>
      </c>
      <c r="AA1720" s="11">
        <f t="shared" si="983"/>
        <v>41.887122389887921</v>
      </c>
      <c r="AB1720" s="11">
        <f t="shared" si="983"/>
        <v>1235.6194490192345</v>
      </c>
      <c r="AC1720" s="11">
        <f t="shared" si="983"/>
        <v>635.61944901923459</v>
      </c>
      <c r="AD1720" s="11">
        <f t="shared" si="986"/>
        <v>959944.22072287835</v>
      </c>
      <c r="AE1720" s="11">
        <f t="shared" si="986"/>
        <v>31998.140690762611</v>
      </c>
      <c r="AF1720" s="11">
        <f t="shared" si="986"/>
        <v>37379.055647051355</v>
      </c>
      <c r="AG1720" s="11">
        <f t="shared" si="986"/>
        <v>1.1681633632494819</v>
      </c>
      <c r="AH1720" s="11">
        <f t="shared" si="986"/>
        <v>24.226008547810753</v>
      </c>
      <c r="AI1720" s="11">
        <f t="shared" si="986"/>
        <v>0</v>
      </c>
      <c r="AJ1720" s="11">
        <f t="shared" si="986"/>
        <v>0</v>
      </c>
      <c r="AK1720" s="11">
        <f t="shared" si="986"/>
        <v>0</v>
      </c>
      <c r="AL1720" s="11">
        <f t="shared" si="986"/>
        <v>0</v>
      </c>
      <c r="AM1720" s="11">
        <f t="shared" si="986"/>
        <v>0</v>
      </c>
      <c r="AN1720" s="11">
        <f t="shared" si="986"/>
        <v>0</v>
      </c>
      <c r="AO1720" s="11">
        <f t="shared" si="981"/>
        <v>0</v>
      </c>
      <c r="AP1720" s="11">
        <f t="shared" si="981"/>
        <v>0</v>
      </c>
      <c r="AQ1720" s="11">
        <f t="shared" si="981"/>
        <v>0</v>
      </c>
      <c r="AR1720" s="11">
        <f t="shared" si="981"/>
        <v>0</v>
      </c>
      <c r="AS1720" s="11">
        <f t="shared" si="981"/>
        <v>0</v>
      </c>
      <c r="AT1720" s="11">
        <f t="shared" si="981"/>
        <v>0</v>
      </c>
      <c r="AU1720" s="11">
        <f t="shared" si="981"/>
        <v>0</v>
      </c>
      <c r="AV1720" s="11">
        <f t="shared" si="981"/>
        <v>2353272.0588235296</v>
      </c>
      <c r="AW1720" s="11">
        <f t="shared" si="981"/>
        <v>0</v>
      </c>
      <c r="AX1720" s="11">
        <f t="shared" si="985"/>
        <v>0</v>
      </c>
      <c r="AY1720" s="11">
        <f t="shared" si="985"/>
        <v>12553.429173528852</v>
      </c>
      <c r="AZ1720" s="11">
        <f t="shared" si="985"/>
        <v>1</v>
      </c>
      <c r="BA1720" s="11">
        <f t="shared" si="985"/>
        <v>1</v>
      </c>
      <c r="BB1720" s="11">
        <f t="shared" si="979"/>
        <v>1</v>
      </c>
      <c r="BC1720" s="11">
        <f t="shared" si="979"/>
        <v>1</v>
      </c>
      <c r="BD1720" s="11">
        <f t="shared" si="979"/>
        <v>1</v>
      </c>
      <c r="BE1720" s="11">
        <f t="shared" si="979"/>
        <v>1</v>
      </c>
      <c r="BF1720" s="15" t="str">
        <f t="shared" si="949"/>
        <v>EN 10219-97</v>
      </c>
      <c r="BG1720" s="42">
        <v>13.345000000000001</v>
      </c>
      <c r="BH1720" s="17">
        <f t="shared" si="950"/>
        <v>120</v>
      </c>
      <c r="BI1720" s="17">
        <f t="shared" si="951"/>
        <v>60</v>
      </c>
      <c r="BK1720" s="17">
        <f t="shared" si="952"/>
        <v>5</v>
      </c>
      <c r="BM1720" s="17">
        <f t="shared" si="953"/>
        <v>5</v>
      </c>
      <c r="BX1720" s="18">
        <f t="shared" si="954"/>
        <v>1635.6194490192345</v>
      </c>
      <c r="BY1720" s="42">
        <v>0.36</v>
      </c>
      <c r="BZ1720" s="43">
        <f t="shared" si="955"/>
        <v>28.03822896515684</v>
      </c>
      <c r="CA1720" s="18">
        <f t="shared" si="956"/>
        <v>2869745.0636632703</v>
      </c>
      <c r="CB1720" s="18">
        <f t="shared" si="957"/>
        <v>47829.084394387835</v>
      </c>
      <c r="CC1720" s="18">
        <f t="shared" si="958"/>
        <v>60947.639117628394</v>
      </c>
      <c r="CD1720" s="25">
        <f t="shared" si="959"/>
        <v>1.2742798631700309</v>
      </c>
      <c r="CE1720" s="26">
        <f t="shared" si="960"/>
        <v>41.887122389887921</v>
      </c>
      <c r="CF1720" s="18">
        <f t="shared" si="961"/>
        <v>1235.6194490192345</v>
      </c>
      <c r="CG1720" s="18">
        <f t="shared" si="962"/>
        <v>635.61944901923459</v>
      </c>
      <c r="CH1720" s="18">
        <f t="shared" si="963"/>
        <v>959944.22072287835</v>
      </c>
      <c r="CI1720" s="18">
        <f t="shared" si="964"/>
        <v>31998.140690762611</v>
      </c>
      <c r="CJ1720" s="18">
        <f t="shared" si="965"/>
        <v>37379.055647051355</v>
      </c>
      <c r="CK1720" s="25">
        <f t="shared" si="966"/>
        <v>1.1681633632494819</v>
      </c>
      <c r="CL1720" s="26">
        <f t="shared" si="967"/>
        <v>24.226008547810753</v>
      </c>
      <c r="CZ1720" s="18">
        <f t="shared" si="968"/>
        <v>2353272.0588235296</v>
      </c>
      <c r="DC1720" s="18">
        <f t="shared" si="969"/>
        <v>12553.429173528852</v>
      </c>
      <c r="DD1720" s="17">
        <f t="shared" si="970"/>
        <v>1</v>
      </c>
      <c r="DE1720" s="17">
        <f t="shared" si="971"/>
        <v>1</v>
      </c>
      <c r="DF1720" s="17">
        <f t="shared" si="972"/>
        <v>1</v>
      </c>
      <c r="DG1720" s="17">
        <f t="shared" si="973"/>
        <v>1</v>
      </c>
      <c r="DH1720" s="17">
        <f t="shared" si="974"/>
        <v>1</v>
      </c>
      <c r="DI1720" s="17">
        <f t="shared" si="975"/>
        <v>1</v>
      </c>
      <c r="DJ1720" s="20" t="s">
        <v>1713</v>
      </c>
    </row>
    <row r="1721" spans="1:114" x14ac:dyDescent="0.2">
      <c r="A1721" s="15" t="s">
        <v>105</v>
      </c>
      <c r="B1721" s="10" t="s">
        <v>1817</v>
      </c>
      <c r="C1721" s="11">
        <f t="shared" si="947"/>
        <v>15.8256</v>
      </c>
      <c r="D1721" s="11">
        <f t="shared" si="984"/>
        <v>120</v>
      </c>
      <c r="E1721" s="11">
        <f t="shared" si="984"/>
        <v>60</v>
      </c>
      <c r="F1721" s="11">
        <f t="shared" si="984"/>
        <v>0</v>
      </c>
      <c r="G1721" s="11">
        <f t="shared" si="984"/>
        <v>6</v>
      </c>
      <c r="H1721" s="11">
        <f t="shared" si="980"/>
        <v>0</v>
      </c>
      <c r="I1721" s="11">
        <f t="shared" si="980"/>
        <v>6</v>
      </c>
      <c r="J1721" s="11">
        <f t="shared" si="980"/>
        <v>0</v>
      </c>
      <c r="K1721" s="11">
        <f t="shared" si="980"/>
        <v>0</v>
      </c>
      <c r="L1721" s="11">
        <f t="shared" si="980"/>
        <v>0</v>
      </c>
      <c r="M1721" s="11">
        <f t="shared" si="980"/>
        <v>0</v>
      </c>
      <c r="N1721" s="11">
        <f t="shared" si="978"/>
        <v>0</v>
      </c>
      <c r="O1721" s="11">
        <f t="shared" si="978"/>
        <v>0</v>
      </c>
      <c r="P1721" s="11">
        <f t="shared" si="978"/>
        <v>0</v>
      </c>
      <c r="Q1721" s="11">
        <f t="shared" si="978"/>
        <v>0</v>
      </c>
      <c r="R1721" s="11">
        <f t="shared" si="978"/>
        <v>0</v>
      </c>
      <c r="S1721" s="11">
        <f t="shared" si="978"/>
        <v>0</v>
      </c>
      <c r="T1721" s="11">
        <f t="shared" si="978"/>
        <v>1923.2920065876976</v>
      </c>
      <c r="U1721" s="40">
        <f t="shared" si="948"/>
        <v>0.36</v>
      </c>
      <c r="V1721" s="11">
        <f t="shared" si="983"/>
        <v>23.844466911100778</v>
      </c>
      <c r="W1721" s="11">
        <f t="shared" si="983"/>
        <v>3280132.9234745023</v>
      </c>
      <c r="X1721" s="11">
        <f t="shared" si="983"/>
        <v>54668.882057908369</v>
      </c>
      <c r="Y1721" s="11">
        <f t="shared" si="983"/>
        <v>70574.016316209483</v>
      </c>
      <c r="Z1721" s="11">
        <f t="shared" si="983"/>
        <v>1.2909357875921716</v>
      </c>
      <c r="AA1721" s="11">
        <f t="shared" si="983"/>
        <v>41.297437858336188</v>
      </c>
      <c r="AB1721" s="11">
        <f t="shared" si="983"/>
        <v>1491.2920065876976</v>
      </c>
      <c r="AC1721" s="11">
        <f t="shared" si="983"/>
        <v>771.29200658769776</v>
      </c>
      <c r="AD1721" s="11">
        <f t="shared" si="986"/>
        <v>1087694.7504308606</v>
      </c>
      <c r="AE1721" s="11">
        <f t="shared" si="986"/>
        <v>36256.491681028689</v>
      </c>
      <c r="AF1721" s="11">
        <f t="shared" si="986"/>
        <v>43115.256118578553</v>
      </c>
      <c r="AG1721" s="11">
        <f t="shared" si="986"/>
        <v>1.1891734174914319</v>
      </c>
      <c r="AH1721" s="11">
        <f t="shared" si="986"/>
        <v>23.781043259595407</v>
      </c>
      <c r="AI1721" s="11">
        <f t="shared" si="986"/>
        <v>0</v>
      </c>
      <c r="AJ1721" s="11">
        <f t="shared" si="986"/>
        <v>0</v>
      </c>
      <c r="AK1721" s="11">
        <f t="shared" si="986"/>
        <v>0</v>
      </c>
      <c r="AL1721" s="11">
        <f t="shared" si="986"/>
        <v>0</v>
      </c>
      <c r="AM1721" s="11">
        <f t="shared" si="986"/>
        <v>0</v>
      </c>
      <c r="AN1721" s="11">
        <f t="shared" si="986"/>
        <v>0</v>
      </c>
      <c r="AO1721" s="11">
        <f t="shared" si="981"/>
        <v>0</v>
      </c>
      <c r="AP1721" s="11">
        <f t="shared" si="981"/>
        <v>0</v>
      </c>
      <c r="AQ1721" s="11">
        <f t="shared" si="981"/>
        <v>0</v>
      </c>
      <c r="AR1721" s="11">
        <f t="shared" si="981"/>
        <v>0</v>
      </c>
      <c r="AS1721" s="11">
        <f t="shared" si="981"/>
        <v>0</v>
      </c>
      <c r="AT1721" s="11">
        <f t="shared" si="981"/>
        <v>0</v>
      </c>
      <c r="AU1721" s="11">
        <f t="shared" si="981"/>
        <v>0</v>
      </c>
      <c r="AV1721" s="11">
        <f t="shared" si="981"/>
        <v>2706881.1428571427</v>
      </c>
      <c r="AW1721" s="11">
        <f t="shared" si="981"/>
        <v>0</v>
      </c>
      <c r="AX1721" s="11">
        <f t="shared" si="985"/>
        <v>0</v>
      </c>
      <c r="AY1721" s="11">
        <f t="shared" si="985"/>
        <v>12172.938009881547</v>
      </c>
      <c r="AZ1721" s="11">
        <f t="shared" si="985"/>
        <v>1</v>
      </c>
      <c r="BA1721" s="11">
        <f t="shared" si="985"/>
        <v>1</v>
      </c>
      <c r="BB1721" s="11">
        <f t="shared" si="979"/>
        <v>1</v>
      </c>
      <c r="BC1721" s="11">
        <f t="shared" si="979"/>
        <v>1</v>
      </c>
      <c r="BD1721" s="11">
        <f t="shared" si="979"/>
        <v>1</v>
      </c>
      <c r="BE1721" s="11">
        <f t="shared" si="979"/>
        <v>1</v>
      </c>
      <c r="BF1721" s="15" t="str">
        <f t="shared" si="949"/>
        <v>EN 10219-97</v>
      </c>
      <c r="BG1721" s="42">
        <v>15.8256</v>
      </c>
      <c r="BH1721" s="17">
        <f t="shared" si="950"/>
        <v>120</v>
      </c>
      <c r="BI1721" s="17">
        <f t="shared" si="951"/>
        <v>60</v>
      </c>
      <c r="BK1721" s="17">
        <f t="shared" si="952"/>
        <v>6</v>
      </c>
      <c r="BM1721" s="17">
        <f t="shared" si="953"/>
        <v>6</v>
      </c>
      <c r="BX1721" s="18">
        <f t="shared" si="954"/>
        <v>1923.2920065876976</v>
      </c>
      <c r="BY1721" s="42">
        <v>0.36</v>
      </c>
      <c r="BZ1721" s="43">
        <f t="shared" si="955"/>
        <v>23.844466911100778</v>
      </c>
      <c r="CA1721" s="18">
        <f t="shared" si="956"/>
        <v>3280132.9234745023</v>
      </c>
      <c r="CB1721" s="18">
        <f t="shared" si="957"/>
        <v>54668.882057908369</v>
      </c>
      <c r="CC1721" s="18">
        <f t="shared" si="958"/>
        <v>70574.016316209483</v>
      </c>
      <c r="CD1721" s="25">
        <f t="shared" si="959"/>
        <v>1.2909357875921716</v>
      </c>
      <c r="CE1721" s="26">
        <f t="shared" si="960"/>
        <v>41.297437858336188</v>
      </c>
      <c r="CF1721" s="18">
        <f t="shared" si="961"/>
        <v>1491.2920065876976</v>
      </c>
      <c r="CG1721" s="18">
        <f t="shared" si="962"/>
        <v>771.29200658769776</v>
      </c>
      <c r="CH1721" s="18">
        <f t="shared" si="963"/>
        <v>1087694.7504308606</v>
      </c>
      <c r="CI1721" s="18">
        <f t="shared" si="964"/>
        <v>36256.491681028689</v>
      </c>
      <c r="CJ1721" s="18">
        <f t="shared" si="965"/>
        <v>43115.256118578553</v>
      </c>
      <c r="CK1721" s="25">
        <f t="shared" si="966"/>
        <v>1.1891734174914319</v>
      </c>
      <c r="CL1721" s="26">
        <f t="shared" si="967"/>
        <v>23.781043259595407</v>
      </c>
      <c r="CZ1721" s="18">
        <f t="shared" si="968"/>
        <v>2706881.1428571427</v>
      </c>
      <c r="DC1721" s="18">
        <f t="shared" si="969"/>
        <v>12172.938009881547</v>
      </c>
      <c r="DD1721" s="17">
        <f t="shared" si="970"/>
        <v>1</v>
      </c>
      <c r="DE1721" s="17">
        <f t="shared" si="971"/>
        <v>1</v>
      </c>
      <c r="DF1721" s="17">
        <f t="shared" si="972"/>
        <v>1</v>
      </c>
      <c r="DG1721" s="17">
        <f t="shared" si="973"/>
        <v>1</v>
      </c>
      <c r="DH1721" s="17">
        <f t="shared" si="974"/>
        <v>1</v>
      </c>
      <c r="DI1721" s="17">
        <f t="shared" si="975"/>
        <v>1</v>
      </c>
      <c r="DJ1721" s="20" t="s">
        <v>1713</v>
      </c>
    </row>
    <row r="1722" spans="1:114" x14ac:dyDescent="0.2">
      <c r="A1722" s="15" t="s">
        <v>105</v>
      </c>
      <c r="B1722" s="10" t="s">
        <v>1818</v>
      </c>
      <c r="C1722" s="11">
        <f t="shared" si="947"/>
        <v>12.057600000000001</v>
      </c>
      <c r="D1722" s="11">
        <f t="shared" si="984"/>
        <v>120</v>
      </c>
      <c r="E1722" s="11">
        <f t="shared" si="984"/>
        <v>80</v>
      </c>
      <c r="F1722" s="11">
        <f t="shared" si="984"/>
        <v>0</v>
      </c>
      <c r="G1722" s="11">
        <f t="shared" si="984"/>
        <v>4</v>
      </c>
      <c r="H1722" s="11">
        <f t="shared" si="980"/>
        <v>0</v>
      </c>
      <c r="I1722" s="11">
        <f t="shared" si="980"/>
        <v>4</v>
      </c>
      <c r="J1722" s="11">
        <f t="shared" si="980"/>
        <v>0</v>
      </c>
      <c r="K1722" s="11">
        <f t="shared" si="980"/>
        <v>0</v>
      </c>
      <c r="L1722" s="11">
        <f t="shared" si="980"/>
        <v>0</v>
      </c>
      <c r="M1722" s="11">
        <f t="shared" si="980"/>
        <v>0</v>
      </c>
      <c r="N1722" s="11">
        <f t="shared" si="978"/>
        <v>0</v>
      </c>
      <c r="O1722" s="11">
        <f t="shared" si="978"/>
        <v>0</v>
      </c>
      <c r="P1722" s="11">
        <f t="shared" si="978"/>
        <v>0</v>
      </c>
      <c r="Q1722" s="11">
        <f t="shared" si="978"/>
        <v>0</v>
      </c>
      <c r="R1722" s="11">
        <f t="shared" si="978"/>
        <v>0</v>
      </c>
      <c r="S1722" s="11">
        <f t="shared" si="978"/>
        <v>0</v>
      </c>
      <c r="T1722" s="11">
        <f t="shared" si="978"/>
        <v>1494.79644737231</v>
      </c>
      <c r="U1722" s="40">
        <f t="shared" si="948"/>
        <v>0.4</v>
      </c>
      <c r="V1722" s="11">
        <f t="shared" si="983"/>
        <v>34.088530316159734</v>
      </c>
      <c r="W1722" s="11">
        <f t="shared" si="983"/>
        <v>2945852.1893088394</v>
      </c>
      <c r="X1722" s="11">
        <f t="shared" si="983"/>
        <v>49097.536488480655</v>
      </c>
      <c r="Y1722" s="11">
        <f t="shared" si="983"/>
        <v>59766.748596693455</v>
      </c>
      <c r="Z1722" s="11">
        <f t="shared" si="983"/>
        <v>1.2173064652788848</v>
      </c>
      <c r="AA1722" s="11">
        <f t="shared" si="983"/>
        <v>44.3929951554328</v>
      </c>
      <c r="AB1722" s="11">
        <f t="shared" si="983"/>
        <v>982.79644737231001</v>
      </c>
      <c r="AC1722" s="11">
        <f t="shared" si="983"/>
        <v>662.79644737231001</v>
      </c>
      <c r="AD1722" s="11">
        <f t="shared" si="986"/>
        <v>1572940.8243900251</v>
      </c>
      <c r="AE1722" s="11">
        <f t="shared" si="986"/>
        <v>39323.520609750631</v>
      </c>
      <c r="AF1722" s="11">
        <f t="shared" si="986"/>
        <v>45230.819649247256</v>
      </c>
      <c r="AG1722" s="11">
        <f t="shared" si="986"/>
        <v>1.1502230458488465</v>
      </c>
      <c r="AH1722" s="11">
        <f t="shared" si="986"/>
        <v>32.438828650064394</v>
      </c>
      <c r="AI1722" s="11">
        <f t="shared" si="986"/>
        <v>0</v>
      </c>
      <c r="AJ1722" s="11">
        <f t="shared" si="986"/>
        <v>0</v>
      </c>
      <c r="AK1722" s="11">
        <f t="shared" si="986"/>
        <v>0</v>
      </c>
      <c r="AL1722" s="11">
        <f t="shared" si="986"/>
        <v>0</v>
      </c>
      <c r="AM1722" s="11">
        <f t="shared" si="986"/>
        <v>0</v>
      </c>
      <c r="AN1722" s="11">
        <f t="shared" si="986"/>
        <v>0</v>
      </c>
      <c r="AO1722" s="11">
        <f t="shared" si="981"/>
        <v>0</v>
      </c>
      <c r="AP1722" s="11">
        <f t="shared" si="981"/>
        <v>0</v>
      </c>
      <c r="AQ1722" s="11">
        <f t="shared" si="981"/>
        <v>0</v>
      </c>
      <c r="AR1722" s="11">
        <f t="shared" si="981"/>
        <v>0</v>
      </c>
      <c r="AS1722" s="11">
        <f t="shared" si="981"/>
        <v>0</v>
      </c>
      <c r="AT1722" s="11">
        <f t="shared" si="981"/>
        <v>0</v>
      </c>
      <c r="AU1722" s="11">
        <f t="shared" si="981"/>
        <v>0</v>
      </c>
      <c r="AV1722" s="11">
        <f t="shared" si="981"/>
        <v>3238410.6666666665</v>
      </c>
      <c r="AW1722" s="11">
        <f t="shared" si="981"/>
        <v>0</v>
      </c>
      <c r="AX1722" s="11">
        <f t="shared" si="985"/>
        <v>0</v>
      </c>
      <c r="AY1722" s="11">
        <f t="shared" si="985"/>
        <v>17570.194671058467</v>
      </c>
      <c r="AZ1722" s="11">
        <f t="shared" si="985"/>
        <v>1</v>
      </c>
      <c r="BA1722" s="11">
        <f t="shared" si="985"/>
        <v>1</v>
      </c>
      <c r="BB1722" s="11">
        <f t="shared" si="979"/>
        <v>1</v>
      </c>
      <c r="BC1722" s="11">
        <f t="shared" si="979"/>
        <v>1</v>
      </c>
      <c r="BD1722" s="11">
        <f t="shared" si="979"/>
        <v>1</v>
      </c>
      <c r="BE1722" s="11">
        <f t="shared" si="979"/>
        <v>2</v>
      </c>
      <c r="BF1722" s="15" t="str">
        <f t="shared" si="949"/>
        <v>EN 10219-97</v>
      </c>
      <c r="BG1722" s="42">
        <v>12.057600000000001</v>
      </c>
      <c r="BH1722" s="17">
        <f t="shared" si="950"/>
        <v>120</v>
      </c>
      <c r="BI1722" s="17">
        <f t="shared" si="951"/>
        <v>80</v>
      </c>
      <c r="BK1722" s="17">
        <f t="shared" si="952"/>
        <v>4</v>
      </c>
      <c r="BM1722" s="17">
        <f t="shared" si="953"/>
        <v>4</v>
      </c>
      <c r="BX1722" s="18">
        <f t="shared" si="954"/>
        <v>1494.79644737231</v>
      </c>
      <c r="BY1722" s="42">
        <v>0.4</v>
      </c>
      <c r="BZ1722" s="43">
        <f t="shared" si="955"/>
        <v>34.088530316159734</v>
      </c>
      <c r="CA1722" s="18">
        <f t="shared" si="956"/>
        <v>2945852.1893088394</v>
      </c>
      <c r="CB1722" s="18">
        <f t="shared" si="957"/>
        <v>49097.536488480655</v>
      </c>
      <c r="CC1722" s="18">
        <f t="shared" si="958"/>
        <v>59766.748596693455</v>
      </c>
      <c r="CD1722" s="25">
        <f t="shared" si="959"/>
        <v>1.2173064652788848</v>
      </c>
      <c r="CE1722" s="26">
        <f t="shared" si="960"/>
        <v>44.3929951554328</v>
      </c>
      <c r="CF1722" s="18">
        <f t="shared" si="961"/>
        <v>982.79644737231001</v>
      </c>
      <c r="CG1722" s="18">
        <f t="shared" si="962"/>
        <v>662.79644737231001</v>
      </c>
      <c r="CH1722" s="18">
        <f t="shared" si="963"/>
        <v>1572940.8243900251</v>
      </c>
      <c r="CI1722" s="18">
        <f t="shared" si="964"/>
        <v>39323.520609750631</v>
      </c>
      <c r="CJ1722" s="18">
        <f t="shared" si="965"/>
        <v>45230.819649247256</v>
      </c>
      <c r="CK1722" s="25">
        <f t="shared" si="966"/>
        <v>1.1502230458488465</v>
      </c>
      <c r="CL1722" s="26">
        <f t="shared" si="967"/>
        <v>32.438828650064394</v>
      </c>
      <c r="CZ1722" s="18">
        <f t="shared" si="968"/>
        <v>3238410.6666666665</v>
      </c>
      <c r="DC1722" s="18">
        <f t="shared" si="969"/>
        <v>17570.194671058467</v>
      </c>
      <c r="DD1722" s="17">
        <f t="shared" si="970"/>
        <v>1</v>
      </c>
      <c r="DE1722" s="17">
        <f t="shared" si="971"/>
        <v>1</v>
      </c>
      <c r="DF1722" s="17">
        <f t="shared" si="972"/>
        <v>1</v>
      </c>
      <c r="DG1722" s="17">
        <f t="shared" si="973"/>
        <v>1</v>
      </c>
      <c r="DH1722" s="17">
        <f t="shared" si="974"/>
        <v>1</v>
      </c>
      <c r="DI1722" s="17">
        <f t="shared" si="975"/>
        <v>2</v>
      </c>
      <c r="DJ1722" s="20" t="s">
        <v>1713</v>
      </c>
    </row>
    <row r="1723" spans="1:114" x14ac:dyDescent="0.2">
      <c r="A1723" s="15" t="s">
        <v>105</v>
      </c>
      <c r="B1723" s="10" t="s">
        <v>1819</v>
      </c>
      <c r="C1723" s="11">
        <f t="shared" si="947"/>
        <v>14.914999999999999</v>
      </c>
      <c r="D1723" s="11">
        <f t="shared" si="984"/>
        <v>120</v>
      </c>
      <c r="E1723" s="11">
        <f t="shared" si="984"/>
        <v>80</v>
      </c>
      <c r="F1723" s="11">
        <f t="shared" si="984"/>
        <v>0</v>
      </c>
      <c r="G1723" s="11">
        <f t="shared" si="984"/>
        <v>5</v>
      </c>
      <c r="H1723" s="11">
        <f t="shared" si="980"/>
        <v>0</v>
      </c>
      <c r="I1723" s="11">
        <f t="shared" si="980"/>
        <v>5</v>
      </c>
      <c r="J1723" s="11">
        <f t="shared" si="980"/>
        <v>0</v>
      </c>
      <c r="K1723" s="11">
        <f t="shared" si="980"/>
        <v>0</v>
      </c>
      <c r="L1723" s="11">
        <f t="shared" si="980"/>
        <v>0</v>
      </c>
      <c r="M1723" s="11">
        <f t="shared" si="980"/>
        <v>0</v>
      </c>
      <c r="N1723" s="11">
        <f t="shared" si="978"/>
        <v>0</v>
      </c>
      <c r="O1723" s="11">
        <f t="shared" si="978"/>
        <v>0</v>
      </c>
      <c r="P1723" s="11">
        <f t="shared" si="978"/>
        <v>0</v>
      </c>
      <c r="Q1723" s="11">
        <f t="shared" si="978"/>
        <v>0</v>
      </c>
      <c r="R1723" s="11">
        <f t="shared" si="978"/>
        <v>0</v>
      </c>
      <c r="S1723" s="11">
        <f t="shared" si="978"/>
        <v>0</v>
      </c>
      <c r="T1723" s="11">
        <f t="shared" si="978"/>
        <v>1835.6194490192345</v>
      </c>
      <c r="U1723" s="40">
        <f t="shared" si="948"/>
        <v>0.4</v>
      </c>
      <c r="V1723" s="11">
        <f t="shared" si="983"/>
        <v>27.75924717945442</v>
      </c>
      <c r="W1723" s="11">
        <f t="shared" si="983"/>
        <v>3531411.7303299368</v>
      </c>
      <c r="X1723" s="11">
        <f t="shared" si="983"/>
        <v>58856.862172165616</v>
      </c>
      <c r="Y1723" s="11">
        <f t="shared" si="983"/>
        <v>72447.639117628394</v>
      </c>
      <c r="Z1723" s="11">
        <f t="shared" si="983"/>
        <v>1.2309123599845946</v>
      </c>
      <c r="AA1723" s="11">
        <f t="shared" si="983"/>
        <v>43.861436628604352</v>
      </c>
      <c r="AB1723" s="11">
        <f t="shared" si="983"/>
        <v>1235.6194490192345</v>
      </c>
      <c r="AC1723" s="11">
        <f t="shared" si="983"/>
        <v>835.61944901923459</v>
      </c>
      <c r="AD1723" s="11">
        <f t="shared" si="986"/>
        <v>1877753.9452324954</v>
      </c>
      <c r="AE1723" s="11">
        <f t="shared" si="986"/>
        <v>46943.848630812383</v>
      </c>
      <c r="AF1723" s="11">
        <f t="shared" si="986"/>
        <v>54735.250137243696</v>
      </c>
      <c r="AG1723" s="11">
        <f t="shared" si="986"/>
        <v>1.1659727894852936</v>
      </c>
      <c r="AH1723" s="11">
        <f t="shared" si="986"/>
        <v>31.983649411732657</v>
      </c>
      <c r="AI1723" s="11">
        <f t="shared" si="986"/>
        <v>0</v>
      </c>
      <c r="AJ1723" s="11">
        <f t="shared" si="986"/>
        <v>0</v>
      </c>
      <c r="AK1723" s="11">
        <f t="shared" si="986"/>
        <v>0</v>
      </c>
      <c r="AL1723" s="11">
        <f t="shared" si="986"/>
        <v>0</v>
      </c>
      <c r="AM1723" s="11">
        <f t="shared" si="986"/>
        <v>0</v>
      </c>
      <c r="AN1723" s="11">
        <f t="shared" si="986"/>
        <v>0</v>
      </c>
      <c r="AO1723" s="11">
        <f t="shared" si="981"/>
        <v>0</v>
      </c>
      <c r="AP1723" s="11">
        <f t="shared" si="981"/>
        <v>0</v>
      </c>
      <c r="AQ1723" s="11">
        <f t="shared" si="981"/>
        <v>0</v>
      </c>
      <c r="AR1723" s="11">
        <f t="shared" si="981"/>
        <v>0</v>
      </c>
      <c r="AS1723" s="11">
        <f t="shared" si="981"/>
        <v>0</v>
      </c>
      <c r="AT1723" s="11">
        <f t="shared" si="981"/>
        <v>0</v>
      </c>
      <c r="AU1723" s="11">
        <f t="shared" si="981"/>
        <v>0</v>
      </c>
      <c r="AV1723" s="11">
        <f t="shared" si="981"/>
        <v>3915296.0526315789</v>
      </c>
      <c r="AW1723" s="11">
        <f t="shared" si="981"/>
        <v>0</v>
      </c>
      <c r="AX1723" s="11">
        <f t="shared" si="985"/>
        <v>0</v>
      </c>
      <c r="AY1723" s="11">
        <f t="shared" si="985"/>
        <v>17153.42917352885</v>
      </c>
      <c r="AZ1723" s="11">
        <f t="shared" si="985"/>
        <v>1</v>
      </c>
      <c r="BA1723" s="11">
        <f t="shared" si="985"/>
        <v>1</v>
      </c>
      <c r="BB1723" s="11">
        <f t="shared" si="979"/>
        <v>1</v>
      </c>
      <c r="BC1723" s="11">
        <f t="shared" si="979"/>
        <v>1</v>
      </c>
      <c r="BD1723" s="11">
        <f t="shared" si="979"/>
        <v>1</v>
      </c>
      <c r="BE1723" s="11">
        <f t="shared" si="979"/>
        <v>1</v>
      </c>
      <c r="BF1723" s="15" t="str">
        <f t="shared" si="949"/>
        <v>EN 10219-97</v>
      </c>
      <c r="BG1723" s="42">
        <v>14.914999999999999</v>
      </c>
      <c r="BH1723" s="17">
        <f t="shared" si="950"/>
        <v>120</v>
      </c>
      <c r="BI1723" s="17">
        <f t="shared" si="951"/>
        <v>80</v>
      </c>
      <c r="BK1723" s="17">
        <f t="shared" si="952"/>
        <v>5</v>
      </c>
      <c r="BM1723" s="17">
        <f t="shared" si="953"/>
        <v>5</v>
      </c>
      <c r="BX1723" s="18">
        <f t="shared" si="954"/>
        <v>1835.6194490192345</v>
      </c>
      <c r="BY1723" s="42">
        <v>0.4</v>
      </c>
      <c r="BZ1723" s="43">
        <f t="shared" si="955"/>
        <v>27.75924717945442</v>
      </c>
      <c r="CA1723" s="18">
        <f t="shared" si="956"/>
        <v>3531411.7303299368</v>
      </c>
      <c r="CB1723" s="18">
        <f t="shared" si="957"/>
        <v>58856.862172165616</v>
      </c>
      <c r="CC1723" s="18">
        <f t="shared" si="958"/>
        <v>72447.639117628394</v>
      </c>
      <c r="CD1723" s="25">
        <f t="shared" si="959"/>
        <v>1.2309123599845946</v>
      </c>
      <c r="CE1723" s="26">
        <f t="shared" si="960"/>
        <v>43.861436628604352</v>
      </c>
      <c r="CF1723" s="18">
        <f t="shared" si="961"/>
        <v>1235.6194490192345</v>
      </c>
      <c r="CG1723" s="18">
        <f t="shared" si="962"/>
        <v>835.61944901923459</v>
      </c>
      <c r="CH1723" s="18">
        <f t="shared" si="963"/>
        <v>1877753.9452324954</v>
      </c>
      <c r="CI1723" s="18">
        <f t="shared" si="964"/>
        <v>46943.848630812383</v>
      </c>
      <c r="CJ1723" s="18">
        <f t="shared" si="965"/>
        <v>54735.250137243696</v>
      </c>
      <c r="CK1723" s="25">
        <f t="shared" si="966"/>
        <v>1.1659727894852936</v>
      </c>
      <c r="CL1723" s="26">
        <f t="shared" si="967"/>
        <v>31.983649411732657</v>
      </c>
      <c r="CZ1723" s="18">
        <f t="shared" si="968"/>
        <v>3915296.0526315789</v>
      </c>
      <c r="DC1723" s="18">
        <f t="shared" si="969"/>
        <v>17153.42917352885</v>
      </c>
      <c r="DD1723" s="17">
        <f t="shared" si="970"/>
        <v>1</v>
      </c>
      <c r="DE1723" s="17">
        <f t="shared" si="971"/>
        <v>1</v>
      </c>
      <c r="DF1723" s="17">
        <f t="shared" si="972"/>
        <v>1</v>
      </c>
      <c r="DG1723" s="17">
        <f t="shared" si="973"/>
        <v>1</v>
      </c>
      <c r="DH1723" s="17">
        <f t="shared" si="974"/>
        <v>1</v>
      </c>
      <c r="DI1723" s="17">
        <f t="shared" si="975"/>
        <v>1</v>
      </c>
      <c r="DJ1723" s="20" t="s">
        <v>1713</v>
      </c>
    </row>
    <row r="1724" spans="1:114" x14ac:dyDescent="0.2">
      <c r="A1724" s="15" t="s">
        <v>105</v>
      </c>
      <c r="B1724" s="10" t="s">
        <v>1820</v>
      </c>
      <c r="C1724" s="11">
        <f t="shared" si="947"/>
        <v>17.709599999999998</v>
      </c>
      <c r="D1724" s="11">
        <f t="shared" si="984"/>
        <v>120</v>
      </c>
      <c r="E1724" s="11">
        <f t="shared" si="984"/>
        <v>80</v>
      </c>
      <c r="F1724" s="11">
        <f t="shared" si="984"/>
        <v>0</v>
      </c>
      <c r="G1724" s="11">
        <f t="shared" si="984"/>
        <v>6</v>
      </c>
      <c r="H1724" s="11">
        <f t="shared" si="980"/>
        <v>0</v>
      </c>
      <c r="I1724" s="11">
        <f t="shared" si="980"/>
        <v>6</v>
      </c>
      <c r="J1724" s="11">
        <f t="shared" si="980"/>
        <v>0</v>
      </c>
      <c r="K1724" s="11">
        <f t="shared" si="980"/>
        <v>0</v>
      </c>
      <c r="L1724" s="11">
        <f t="shared" si="980"/>
        <v>0</v>
      </c>
      <c r="M1724" s="11">
        <f t="shared" si="980"/>
        <v>0</v>
      </c>
      <c r="N1724" s="11">
        <f t="shared" si="978"/>
        <v>0</v>
      </c>
      <c r="O1724" s="11">
        <f t="shared" si="978"/>
        <v>0</v>
      </c>
      <c r="P1724" s="11">
        <f t="shared" si="978"/>
        <v>0</v>
      </c>
      <c r="Q1724" s="11">
        <f t="shared" si="978"/>
        <v>0</v>
      </c>
      <c r="R1724" s="11">
        <f t="shared" si="978"/>
        <v>0</v>
      </c>
      <c r="S1724" s="11">
        <f t="shared" si="978"/>
        <v>0</v>
      </c>
      <c r="T1724" s="11">
        <f t="shared" si="978"/>
        <v>2163.2920065876979</v>
      </c>
      <c r="U1724" s="40">
        <f t="shared" si="948"/>
        <v>0.4</v>
      </c>
      <c r="V1724" s="11">
        <f t="shared" si="983"/>
        <v>23.554570468327189</v>
      </c>
      <c r="W1724" s="11">
        <f t="shared" si="983"/>
        <v>4060612.9234745023</v>
      </c>
      <c r="X1724" s="11">
        <f t="shared" si="983"/>
        <v>67676.882057908369</v>
      </c>
      <c r="Y1724" s="11">
        <f t="shared" si="983"/>
        <v>84254.016316209483</v>
      </c>
      <c r="Z1724" s="11">
        <f t="shared" si="983"/>
        <v>1.2449453011756175</v>
      </c>
      <c r="AA1724" s="11">
        <f t="shared" si="983"/>
        <v>43.324965291880353</v>
      </c>
      <c r="AB1724" s="11">
        <f t="shared" si="983"/>
        <v>1491.2920065876976</v>
      </c>
      <c r="AC1724" s="11">
        <f t="shared" si="983"/>
        <v>1011.2920065876978</v>
      </c>
      <c r="AD1724" s="11">
        <f t="shared" si="986"/>
        <v>2150329.0734612015</v>
      </c>
      <c r="AE1724" s="11">
        <f t="shared" si="986"/>
        <v>53758.226836530041</v>
      </c>
      <c r="AF1724" s="11">
        <f t="shared" si="986"/>
        <v>63548.176184455529</v>
      </c>
      <c r="AG1724" s="11">
        <f t="shared" si="986"/>
        <v>1.1821107191220261</v>
      </c>
      <c r="AH1724" s="11">
        <f t="shared" si="986"/>
        <v>31.527888839638329</v>
      </c>
      <c r="AI1724" s="11">
        <f t="shared" si="986"/>
        <v>0</v>
      </c>
      <c r="AJ1724" s="11">
        <f t="shared" si="986"/>
        <v>0</v>
      </c>
      <c r="AK1724" s="11">
        <f t="shared" si="986"/>
        <v>0</v>
      </c>
      <c r="AL1724" s="11">
        <f t="shared" si="986"/>
        <v>0</v>
      </c>
      <c r="AM1724" s="11">
        <f t="shared" si="986"/>
        <v>0</v>
      </c>
      <c r="AN1724" s="11">
        <f t="shared" si="986"/>
        <v>0</v>
      </c>
      <c r="AO1724" s="11">
        <f t="shared" si="981"/>
        <v>0</v>
      </c>
      <c r="AP1724" s="11">
        <f t="shared" si="981"/>
        <v>0</v>
      </c>
      <c r="AQ1724" s="11">
        <f t="shared" si="981"/>
        <v>0</v>
      </c>
      <c r="AR1724" s="11">
        <f t="shared" si="981"/>
        <v>0</v>
      </c>
      <c r="AS1724" s="11">
        <f t="shared" si="981"/>
        <v>0</v>
      </c>
      <c r="AT1724" s="11">
        <f t="shared" si="981"/>
        <v>0</v>
      </c>
      <c r="AU1724" s="11">
        <f t="shared" si="981"/>
        <v>0</v>
      </c>
      <c r="AV1724" s="11">
        <f t="shared" si="981"/>
        <v>4542516.7659574468</v>
      </c>
      <c r="AW1724" s="11">
        <f t="shared" si="981"/>
        <v>0</v>
      </c>
      <c r="AX1724" s="11">
        <f t="shared" si="985"/>
        <v>0</v>
      </c>
      <c r="AY1724" s="11">
        <f t="shared" si="985"/>
        <v>16732.938009881545</v>
      </c>
      <c r="AZ1724" s="11">
        <f t="shared" si="985"/>
        <v>1</v>
      </c>
      <c r="BA1724" s="11">
        <f t="shared" si="985"/>
        <v>1</v>
      </c>
      <c r="BB1724" s="11">
        <f t="shared" si="979"/>
        <v>1</v>
      </c>
      <c r="BC1724" s="11">
        <f t="shared" si="979"/>
        <v>1</v>
      </c>
      <c r="BD1724" s="11">
        <f t="shared" si="979"/>
        <v>1</v>
      </c>
      <c r="BE1724" s="11">
        <f t="shared" si="979"/>
        <v>1</v>
      </c>
      <c r="BF1724" s="15" t="str">
        <f t="shared" si="949"/>
        <v>EN 10219-97</v>
      </c>
      <c r="BG1724" s="42">
        <v>17.709599999999998</v>
      </c>
      <c r="BH1724" s="17">
        <f t="shared" si="950"/>
        <v>120</v>
      </c>
      <c r="BI1724" s="17">
        <f t="shared" si="951"/>
        <v>80</v>
      </c>
      <c r="BK1724" s="17">
        <f t="shared" si="952"/>
        <v>6</v>
      </c>
      <c r="BM1724" s="17">
        <f t="shared" si="953"/>
        <v>6</v>
      </c>
      <c r="BX1724" s="18">
        <f t="shared" si="954"/>
        <v>2163.2920065876979</v>
      </c>
      <c r="BY1724" s="42">
        <v>0.4</v>
      </c>
      <c r="BZ1724" s="43">
        <f t="shared" si="955"/>
        <v>23.554570468327189</v>
      </c>
      <c r="CA1724" s="18">
        <f t="shared" si="956"/>
        <v>4060612.9234745023</v>
      </c>
      <c r="CB1724" s="18">
        <f t="shared" si="957"/>
        <v>67676.882057908369</v>
      </c>
      <c r="CC1724" s="18">
        <f t="shared" si="958"/>
        <v>84254.016316209483</v>
      </c>
      <c r="CD1724" s="25">
        <f t="shared" si="959"/>
        <v>1.2449453011756175</v>
      </c>
      <c r="CE1724" s="26">
        <f t="shared" si="960"/>
        <v>43.324965291880353</v>
      </c>
      <c r="CF1724" s="18">
        <f t="shared" si="961"/>
        <v>1491.2920065876976</v>
      </c>
      <c r="CG1724" s="18">
        <f t="shared" si="962"/>
        <v>1011.2920065876978</v>
      </c>
      <c r="CH1724" s="18">
        <f t="shared" si="963"/>
        <v>2150329.0734612015</v>
      </c>
      <c r="CI1724" s="18">
        <f t="shared" si="964"/>
        <v>53758.226836530041</v>
      </c>
      <c r="CJ1724" s="18">
        <f t="shared" si="965"/>
        <v>63548.176184455529</v>
      </c>
      <c r="CK1724" s="25">
        <f t="shared" si="966"/>
        <v>1.1821107191220261</v>
      </c>
      <c r="CL1724" s="26">
        <f t="shared" si="967"/>
        <v>31.527888839638329</v>
      </c>
      <c r="CZ1724" s="18">
        <f t="shared" si="968"/>
        <v>4542516.7659574468</v>
      </c>
      <c r="DC1724" s="18">
        <f t="shared" si="969"/>
        <v>16732.938009881545</v>
      </c>
      <c r="DD1724" s="17">
        <f t="shared" si="970"/>
        <v>1</v>
      </c>
      <c r="DE1724" s="17">
        <f t="shared" si="971"/>
        <v>1</v>
      </c>
      <c r="DF1724" s="17">
        <f t="shared" si="972"/>
        <v>1</v>
      </c>
      <c r="DG1724" s="17">
        <f t="shared" si="973"/>
        <v>1</v>
      </c>
      <c r="DH1724" s="17">
        <f t="shared" si="974"/>
        <v>1</v>
      </c>
      <c r="DI1724" s="17">
        <f t="shared" si="975"/>
        <v>1</v>
      </c>
      <c r="DJ1724" s="20" t="s">
        <v>1713</v>
      </c>
    </row>
    <row r="1725" spans="1:114" x14ac:dyDescent="0.2">
      <c r="A1725" s="15" t="s">
        <v>105</v>
      </c>
      <c r="B1725" s="10" t="s">
        <v>1821</v>
      </c>
      <c r="C1725" s="11">
        <f t="shared" si="947"/>
        <v>23.110399999999998</v>
      </c>
      <c r="D1725" s="11">
        <f t="shared" si="984"/>
        <v>120</v>
      </c>
      <c r="E1725" s="11">
        <f t="shared" si="984"/>
        <v>80</v>
      </c>
      <c r="F1725" s="11">
        <f t="shared" si="984"/>
        <v>0</v>
      </c>
      <c r="G1725" s="11">
        <f t="shared" si="984"/>
        <v>8</v>
      </c>
      <c r="H1725" s="11">
        <f t="shared" si="980"/>
        <v>0</v>
      </c>
      <c r="I1725" s="11">
        <f t="shared" si="980"/>
        <v>8</v>
      </c>
      <c r="J1725" s="11">
        <f t="shared" si="980"/>
        <v>0</v>
      </c>
      <c r="K1725" s="11">
        <f t="shared" si="980"/>
        <v>0</v>
      </c>
      <c r="L1725" s="11">
        <f t="shared" si="980"/>
        <v>0</v>
      </c>
      <c r="M1725" s="11">
        <f t="shared" si="980"/>
        <v>0</v>
      </c>
      <c r="N1725" s="11">
        <f t="shared" si="978"/>
        <v>0</v>
      </c>
      <c r="O1725" s="11">
        <f t="shared" si="978"/>
        <v>0</v>
      </c>
      <c r="P1725" s="11">
        <f t="shared" si="978"/>
        <v>0</v>
      </c>
      <c r="Q1725" s="11">
        <f t="shared" si="978"/>
        <v>0</v>
      </c>
      <c r="R1725" s="11">
        <f t="shared" si="978"/>
        <v>0</v>
      </c>
      <c r="S1725" s="11">
        <f t="shared" si="978"/>
        <v>0</v>
      </c>
      <c r="T1725" s="11">
        <f t="shared" si="978"/>
        <v>2779.1857894892401</v>
      </c>
      <c r="U1725" s="40">
        <f t="shared" si="948"/>
        <v>0.4</v>
      </c>
      <c r="V1725" s="11">
        <f t="shared" si="983"/>
        <v>18.334655497106393</v>
      </c>
      <c r="W1725" s="11">
        <f t="shared" si="983"/>
        <v>4957718.5516103078</v>
      </c>
      <c r="X1725" s="11">
        <f t="shared" si="983"/>
        <v>82628.642526838463</v>
      </c>
      <c r="Y1725" s="11">
        <f t="shared" si="983"/>
        <v>105302.84140419324</v>
      </c>
      <c r="Z1725" s="11">
        <f t="shared" si="983"/>
        <v>1.2744108844580135</v>
      </c>
      <c r="AA1725" s="11">
        <f t="shared" si="983"/>
        <v>42.23593802405712</v>
      </c>
      <c r="AB1725" s="11">
        <f t="shared" si="983"/>
        <v>2011.1857894892403</v>
      </c>
      <c r="AC1725" s="11">
        <f t="shared" si="983"/>
        <v>1371.1857894892403</v>
      </c>
      <c r="AD1725" s="11">
        <f t="shared" si="986"/>
        <v>2604799.2112382748</v>
      </c>
      <c r="AE1725" s="11">
        <f t="shared" si="986"/>
        <v>65119.980280956872</v>
      </c>
      <c r="AF1725" s="11">
        <f t="shared" si="986"/>
        <v>79159.125614408433</v>
      </c>
      <c r="AG1725" s="11">
        <f t="shared" si="986"/>
        <v>1.2155889063983185</v>
      </c>
      <c r="AH1725" s="11">
        <f t="shared" si="986"/>
        <v>30.614582105221015</v>
      </c>
      <c r="AI1725" s="11">
        <f t="shared" si="986"/>
        <v>0</v>
      </c>
      <c r="AJ1725" s="11">
        <f t="shared" si="986"/>
        <v>0</v>
      </c>
      <c r="AK1725" s="11">
        <f t="shared" si="986"/>
        <v>0</v>
      </c>
      <c r="AL1725" s="11">
        <f t="shared" si="986"/>
        <v>0</v>
      </c>
      <c r="AM1725" s="11">
        <f t="shared" si="986"/>
        <v>0</v>
      </c>
      <c r="AN1725" s="11">
        <f t="shared" si="986"/>
        <v>0</v>
      </c>
      <c r="AO1725" s="11">
        <f t="shared" si="981"/>
        <v>0</v>
      </c>
      <c r="AP1725" s="11">
        <f t="shared" si="981"/>
        <v>0</v>
      </c>
      <c r="AQ1725" s="11">
        <f t="shared" si="981"/>
        <v>0</v>
      </c>
      <c r="AR1725" s="11">
        <f t="shared" si="981"/>
        <v>0</v>
      </c>
      <c r="AS1725" s="11">
        <f t="shared" si="981"/>
        <v>0</v>
      </c>
      <c r="AT1725" s="11">
        <f t="shared" si="981"/>
        <v>0</v>
      </c>
      <c r="AU1725" s="11">
        <f t="shared" si="981"/>
        <v>0</v>
      </c>
      <c r="AV1725" s="11">
        <f t="shared" si="981"/>
        <v>5654617.0434782607</v>
      </c>
      <c r="AW1725" s="11">
        <f t="shared" si="981"/>
        <v>0</v>
      </c>
      <c r="AX1725" s="11">
        <f t="shared" si="985"/>
        <v>0</v>
      </c>
      <c r="AY1725" s="11">
        <f t="shared" si="985"/>
        <v>15880.778684233861</v>
      </c>
      <c r="AZ1725" s="11">
        <f t="shared" si="985"/>
        <v>1</v>
      </c>
      <c r="BA1725" s="11">
        <f t="shared" si="985"/>
        <v>1</v>
      </c>
      <c r="BB1725" s="11">
        <f t="shared" si="979"/>
        <v>1</v>
      </c>
      <c r="BC1725" s="11">
        <f t="shared" si="979"/>
        <v>1</v>
      </c>
      <c r="BD1725" s="11">
        <f t="shared" si="979"/>
        <v>1</v>
      </c>
      <c r="BE1725" s="11">
        <f t="shared" si="979"/>
        <v>1</v>
      </c>
      <c r="BF1725" s="15" t="str">
        <f t="shared" si="949"/>
        <v>EN 10219-97</v>
      </c>
      <c r="BG1725" s="42">
        <v>23.110399999999998</v>
      </c>
      <c r="BH1725" s="17">
        <f t="shared" si="950"/>
        <v>120</v>
      </c>
      <c r="BI1725" s="17">
        <f t="shared" si="951"/>
        <v>80</v>
      </c>
      <c r="BK1725" s="17">
        <f t="shared" si="952"/>
        <v>8</v>
      </c>
      <c r="BM1725" s="17">
        <f t="shared" si="953"/>
        <v>8</v>
      </c>
      <c r="BX1725" s="18">
        <f t="shared" si="954"/>
        <v>2779.1857894892401</v>
      </c>
      <c r="BY1725" s="42">
        <v>0.4</v>
      </c>
      <c r="BZ1725" s="43">
        <f t="shared" si="955"/>
        <v>18.334655497106393</v>
      </c>
      <c r="CA1725" s="18">
        <f t="shared" si="956"/>
        <v>4957718.5516103078</v>
      </c>
      <c r="CB1725" s="18">
        <f t="shared" si="957"/>
        <v>82628.642526838463</v>
      </c>
      <c r="CC1725" s="18">
        <f t="shared" si="958"/>
        <v>105302.84140419324</v>
      </c>
      <c r="CD1725" s="25">
        <f t="shared" si="959"/>
        <v>1.2744108844580135</v>
      </c>
      <c r="CE1725" s="26">
        <f t="shared" si="960"/>
        <v>42.23593802405712</v>
      </c>
      <c r="CF1725" s="18">
        <f t="shared" si="961"/>
        <v>2011.1857894892403</v>
      </c>
      <c r="CG1725" s="18">
        <f t="shared" si="962"/>
        <v>1371.1857894892403</v>
      </c>
      <c r="CH1725" s="18">
        <f t="shared" si="963"/>
        <v>2604799.2112382748</v>
      </c>
      <c r="CI1725" s="18">
        <f t="shared" si="964"/>
        <v>65119.980280956872</v>
      </c>
      <c r="CJ1725" s="18">
        <f t="shared" si="965"/>
        <v>79159.125614408433</v>
      </c>
      <c r="CK1725" s="25">
        <f t="shared" si="966"/>
        <v>1.2155889063983185</v>
      </c>
      <c r="CL1725" s="26">
        <f t="shared" si="967"/>
        <v>30.614582105221015</v>
      </c>
      <c r="CZ1725" s="18">
        <f t="shared" si="968"/>
        <v>5654617.0434782607</v>
      </c>
      <c r="DC1725" s="18">
        <f t="shared" si="969"/>
        <v>15880.778684233861</v>
      </c>
      <c r="DD1725" s="17">
        <f t="shared" si="970"/>
        <v>1</v>
      </c>
      <c r="DE1725" s="17">
        <f t="shared" si="971"/>
        <v>1</v>
      </c>
      <c r="DF1725" s="17">
        <f t="shared" si="972"/>
        <v>1</v>
      </c>
      <c r="DG1725" s="17">
        <f t="shared" si="973"/>
        <v>1</v>
      </c>
      <c r="DH1725" s="17">
        <f t="shared" si="974"/>
        <v>1</v>
      </c>
      <c r="DI1725" s="17">
        <f t="shared" si="975"/>
        <v>1</v>
      </c>
      <c r="DJ1725" s="20" t="s">
        <v>1713</v>
      </c>
    </row>
    <row r="1726" spans="1:114" x14ac:dyDescent="0.2">
      <c r="A1726" s="15" t="s">
        <v>105</v>
      </c>
      <c r="B1726" s="10" t="s">
        <v>1822</v>
      </c>
      <c r="C1726" s="11">
        <f t="shared" si="947"/>
        <v>13.313599999999999</v>
      </c>
      <c r="D1726" s="11">
        <f t="shared" si="984"/>
        <v>120</v>
      </c>
      <c r="E1726" s="11">
        <f t="shared" si="984"/>
        <v>100</v>
      </c>
      <c r="F1726" s="11">
        <f t="shared" si="984"/>
        <v>0</v>
      </c>
      <c r="G1726" s="11">
        <f t="shared" si="984"/>
        <v>4</v>
      </c>
      <c r="H1726" s="11">
        <f t="shared" si="980"/>
        <v>0</v>
      </c>
      <c r="I1726" s="11">
        <f t="shared" si="980"/>
        <v>4</v>
      </c>
      <c r="J1726" s="11">
        <f t="shared" si="980"/>
        <v>0</v>
      </c>
      <c r="K1726" s="11">
        <f t="shared" si="980"/>
        <v>0</v>
      </c>
      <c r="L1726" s="11">
        <f t="shared" si="980"/>
        <v>0</v>
      </c>
      <c r="M1726" s="11">
        <f t="shared" si="980"/>
        <v>0</v>
      </c>
      <c r="N1726" s="11">
        <f t="shared" si="978"/>
        <v>0</v>
      </c>
      <c r="O1726" s="11">
        <f t="shared" si="978"/>
        <v>0</v>
      </c>
      <c r="P1726" s="11">
        <f t="shared" si="978"/>
        <v>0</v>
      </c>
      <c r="Q1726" s="11">
        <f t="shared" si="978"/>
        <v>0</v>
      </c>
      <c r="R1726" s="11">
        <f t="shared" si="978"/>
        <v>0</v>
      </c>
      <c r="S1726" s="11">
        <f t="shared" si="978"/>
        <v>0</v>
      </c>
      <c r="T1726" s="11">
        <f t="shared" si="978"/>
        <v>1654.79644737231</v>
      </c>
      <c r="U1726" s="40">
        <f t="shared" si="948"/>
        <v>0.44</v>
      </c>
      <c r="V1726" s="11">
        <f t="shared" si="983"/>
        <v>33.871812755591399</v>
      </c>
      <c r="W1726" s="11">
        <f t="shared" si="983"/>
        <v>3484305.5226421724</v>
      </c>
      <c r="X1726" s="11">
        <f t="shared" si="983"/>
        <v>58071.758710702874</v>
      </c>
      <c r="Y1726" s="11">
        <f t="shared" si="983"/>
        <v>69046.748596693462</v>
      </c>
      <c r="Z1726" s="11">
        <f t="shared" si="983"/>
        <v>1.1889901413295383</v>
      </c>
      <c r="AA1726" s="11">
        <f t="shared" si="983"/>
        <v>45.886594208210205</v>
      </c>
      <c r="AB1726" s="11">
        <f t="shared" si="983"/>
        <v>982.79644737231001</v>
      </c>
      <c r="AC1726" s="11">
        <f t="shared" si="983"/>
        <v>822.79644737231001</v>
      </c>
      <c r="AD1726" s="11">
        <f t="shared" si="986"/>
        <v>2632370.1954455343</v>
      </c>
      <c r="AE1726" s="11">
        <f t="shared" si="986"/>
        <v>52647.403908910688</v>
      </c>
      <c r="AF1726" s="11">
        <f t="shared" si="986"/>
        <v>60978.784122970355</v>
      </c>
      <c r="AG1726" s="11">
        <f t="shared" si="986"/>
        <v>1.1582486427720999</v>
      </c>
      <c r="AH1726" s="11">
        <f t="shared" si="986"/>
        <v>39.884228209842654</v>
      </c>
      <c r="AI1726" s="11">
        <f t="shared" si="986"/>
        <v>0</v>
      </c>
      <c r="AJ1726" s="11">
        <f t="shared" si="986"/>
        <v>0</v>
      </c>
      <c r="AK1726" s="11">
        <f t="shared" si="986"/>
        <v>0</v>
      </c>
      <c r="AL1726" s="11">
        <f t="shared" si="986"/>
        <v>0</v>
      </c>
      <c r="AM1726" s="11">
        <f t="shared" si="986"/>
        <v>0</v>
      </c>
      <c r="AN1726" s="11">
        <f t="shared" si="986"/>
        <v>0</v>
      </c>
      <c r="AO1726" s="11">
        <f t="shared" si="981"/>
        <v>0</v>
      </c>
      <c r="AP1726" s="11">
        <f t="shared" si="981"/>
        <v>0</v>
      </c>
      <c r="AQ1726" s="11">
        <f t="shared" si="981"/>
        <v>0</v>
      </c>
      <c r="AR1726" s="11">
        <f t="shared" si="981"/>
        <v>0</v>
      </c>
      <c r="AS1726" s="11">
        <f t="shared" si="981"/>
        <v>0</v>
      </c>
      <c r="AT1726" s="11">
        <f t="shared" si="981"/>
        <v>0</v>
      </c>
      <c r="AU1726" s="11">
        <f t="shared" si="981"/>
        <v>0</v>
      </c>
      <c r="AV1726" s="11">
        <f t="shared" si="981"/>
        <v>4679641.3584905658</v>
      </c>
      <c r="AW1726" s="11">
        <f t="shared" si="981"/>
        <v>0</v>
      </c>
      <c r="AX1726" s="11">
        <f t="shared" si="985"/>
        <v>0</v>
      </c>
      <c r="AY1726" s="11">
        <f t="shared" si="985"/>
        <v>22210.194671058463</v>
      </c>
      <c r="AZ1726" s="11">
        <f t="shared" si="985"/>
        <v>1</v>
      </c>
      <c r="BA1726" s="11">
        <f t="shared" si="985"/>
        <v>1</v>
      </c>
      <c r="BB1726" s="11">
        <f t="shared" si="979"/>
        <v>1</v>
      </c>
      <c r="BC1726" s="11">
        <f t="shared" si="979"/>
        <v>1</v>
      </c>
      <c r="BD1726" s="11">
        <f t="shared" si="979"/>
        <v>1</v>
      </c>
      <c r="BE1726" s="11">
        <f t="shared" si="979"/>
        <v>2</v>
      </c>
      <c r="BF1726" s="15" t="str">
        <f t="shared" si="949"/>
        <v>EN 10219-97</v>
      </c>
      <c r="BG1726" s="42">
        <v>13.313599999999999</v>
      </c>
      <c r="BH1726" s="17">
        <f t="shared" si="950"/>
        <v>120</v>
      </c>
      <c r="BI1726" s="17">
        <f t="shared" si="951"/>
        <v>100</v>
      </c>
      <c r="BK1726" s="17">
        <f t="shared" si="952"/>
        <v>4</v>
      </c>
      <c r="BM1726" s="17">
        <f t="shared" si="953"/>
        <v>4</v>
      </c>
      <c r="BX1726" s="18">
        <f t="shared" si="954"/>
        <v>1654.79644737231</v>
      </c>
      <c r="BY1726" s="42">
        <v>0.44</v>
      </c>
      <c r="BZ1726" s="43">
        <f t="shared" si="955"/>
        <v>33.871812755591399</v>
      </c>
      <c r="CA1726" s="18">
        <f t="shared" si="956"/>
        <v>3484305.5226421724</v>
      </c>
      <c r="CB1726" s="18">
        <f t="shared" si="957"/>
        <v>58071.758710702874</v>
      </c>
      <c r="CC1726" s="18">
        <f t="shared" si="958"/>
        <v>69046.748596693462</v>
      </c>
      <c r="CD1726" s="25">
        <f t="shared" si="959"/>
        <v>1.1889901413295383</v>
      </c>
      <c r="CE1726" s="26">
        <f t="shared" si="960"/>
        <v>45.886594208210205</v>
      </c>
      <c r="CF1726" s="18">
        <f t="shared" si="961"/>
        <v>982.79644737231001</v>
      </c>
      <c r="CG1726" s="18">
        <f t="shared" si="962"/>
        <v>822.79644737231001</v>
      </c>
      <c r="CH1726" s="18">
        <f t="shared" si="963"/>
        <v>2632370.1954455343</v>
      </c>
      <c r="CI1726" s="18">
        <f t="shared" si="964"/>
        <v>52647.403908910688</v>
      </c>
      <c r="CJ1726" s="18">
        <f t="shared" si="965"/>
        <v>60978.784122970355</v>
      </c>
      <c r="CK1726" s="25">
        <f t="shared" si="966"/>
        <v>1.1582486427720999</v>
      </c>
      <c r="CL1726" s="26">
        <f t="shared" si="967"/>
        <v>39.884228209842654</v>
      </c>
      <c r="CZ1726" s="18">
        <f t="shared" si="968"/>
        <v>4679641.3584905658</v>
      </c>
      <c r="DC1726" s="18">
        <f t="shared" si="969"/>
        <v>22210.194671058463</v>
      </c>
      <c r="DD1726" s="17">
        <f t="shared" si="970"/>
        <v>1</v>
      </c>
      <c r="DE1726" s="17">
        <f t="shared" si="971"/>
        <v>1</v>
      </c>
      <c r="DF1726" s="17">
        <f t="shared" si="972"/>
        <v>1</v>
      </c>
      <c r="DG1726" s="17">
        <f t="shared" si="973"/>
        <v>1</v>
      </c>
      <c r="DH1726" s="17">
        <f t="shared" si="974"/>
        <v>1</v>
      </c>
      <c r="DI1726" s="17">
        <f t="shared" si="975"/>
        <v>2</v>
      </c>
      <c r="DJ1726" s="20" t="s">
        <v>1713</v>
      </c>
    </row>
    <row r="1727" spans="1:114" x14ac:dyDescent="0.2">
      <c r="A1727" s="15" t="s">
        <v>105</v>
      </c>
      <c r="B1727" s="10" t="s">
        <v>1823</v>
      </c>
      <c r="C1727" s="11">
        <f t="shared" si="947"/>
        <v>16.484999999999999</v>
      </c>
      <c r="D1727" s="11">
        <f t="shared" si="984"/>
        <v>120</v>
      </c>
      <c r="E1727" s="11">
        <f t="shared" si="984"/>
        <v>100</v>
      </c>
      <c r="F1727" s="11">
        <f t="shared" si="984"/>
        <v>0</v>
      </c>
      <c r="G1727" s="11">
        <f t="shared" si="984"/>
        <v>5</v>
      </c>
      <c r="H1727" s="11">
        <f t="shared" si="980"/>
        <v>0</v>
      </c>
      <c r="I1727" s="11">
        <f t="shared" si="980"/>
        <v>5</v>
      </c>
      <c r="J1727" s="11">
        <f t="shared" si="980"/>
        <v>0</v>
      </c>
      <c r="K1727" s="11">
        <f t="shared" si="980"/>
        <v>0</v>
      </c>
      <c r="L1727" s="11">
        <f t="shared" si="980"/>
        <v>0</v>
      </c>
      <c r="M1727" s="11">
        <f t="shared" si="980"/>
        <v>0</v>
      </c>
      <c r="N1727" s="11">
        <f t="shared" si="978"/>
        <v>0</v>
      </c>
      <c r="O1727" s="11">
        <f t="shared" si="978"/>
        <v>0</v>
      </c>
      <c r="P1727" s="11">
        <f t="shared" si="978"/>
        <v>0</v>
      </c>
      <c r="Q1727" s="11">
        <f t="shared" si="978"/>
        <v>0</v>
      </c>
      <c r="R1727" s="11">
        <f t="shared" si="978"/>
        <v>0</v>
      </c>
      <c r="S1727" s="11">
        <f t="shared" si="978"/>
        <v>0</v>
      </c>
      <c r="T1727" s="11">
        <f t="shared" si="978"/>
        <v>2035.6194490192345</v>
      </c>
      <c r="U1727" s="40">
        <f t="shared" si="948"/>
        <v>0.44</v>
      </c>
      <c r="V1727" s="11">
        <f t="shared" si="983"/>
        <v>27.535085421304167</v>
      </c>
      <c r="W1727" s="11">
        <f t="shared" si="983"/>
        <v>4193078.3969966038</v>
      </c>
      <c r="X1727" s="11">
        <f t="shared" si="983"/>
        <v>69884.63994994339</v>
      </c>
      <c r="Y1727" s="11">
        <f t="shared" si="983"/>
        <v>83947.639117628394</v>
      </c>
      <c r="Z1727" s="11">
        <f t="shared" si="983"/>
        <v>1.2012316179600837</v>
      </c>
      <c r="AA1727" s="11">
        <f t="shared" si="983"/>
        <v>45.385611930641929</v>
      </c>
      <c r="AB1727" s="11">
        <f t="shared" si="983"/>
        <v>1235.6194490192345</v>
      </c>
      <c r="AC1727" s="11">
        <f t="shared" si="983"/>
        <v>1035.6194490192345</v>
      </c>
      <c r="AD1727" s="11">
        <f t="shared" si="986"/>
        <v>3162687.5595459593</v>
      </c>
      <c r="AE1727" s="11">
        <f t="shared" si="986"/>
        <v>63253.751190919189</v>
      </c>
      <c r="AF1727" s="11">
        <f t="shared" si="986"/>
        <v>74091.444627436038</v>
      </c>
      <c r="AG1727" s="11">
        <f t="shared" si="986"/>
        <v>1.171336770270041</v>
      </c>
      <c r="AH1727" s="11">
        <f t="shared" si="986"/>
        <v>39.416662549756417</v>
      </c>
      <c r="AI1727" s="11">
        <f t="shared" si="986"/>
        <v>0</v>
      </c>
      <c r="AJ1727" s="11">
        <f t="shared" si="986"/>
        <v>0</v>
      </c>
      <c r="AK1727" s="11">
        <f t="shared" si="986"/>
        <v>0</v>
      </c>
      <c r="AL1727" s="11">
        <f t="shared" si="986"/>
        <v>0</v>
      </c>
      <c r="AM1727" s="11">
        <f t="shared" si="986"/>
        <v>0</v>
      </c>
      <c r="AN1727" s="11">
        <f t="shared" si="986"/>
        <v>0</v>
      </c>
      <c r="AO1727" s="11">
        <f t="shared" si="981"/>
        <v>0</v>
      </c>
      <c r="AP1727" s="11">
        <f t="shared" si="981"/>
        <v>0</v>
      </c>
      <c r="AQ1727" s="11">
        <f t="shared" si="981"/>
        <v>0</v>
      </c>
      <c r="AR1727" s="11">
        <f t="shared" si="981"/>
        <v>0</v>
      </c>
      <c r="AS1727" s="11">
        <f t="shared" si="981"/>
        <v>0</v>
      </c>
      <c r="AT1727" s="11">
        <f t="shared" si="981"/>
        <v>0</v>
      </c>
      <c r="AU1727" s="11">
        <f t="shared" si="981"/>
        <v>0</v>
      </c>
      <c r="AV1727" s="11">
        <f t="shared" si="981"/>
        <v>5683601.1904761903</v>
      </c>
      <c r="AW1727" s="11">
        <f t="shared" si="981"/>
        <v>0</v>
      </c>
      <c r="AX1727" s="11">
        <f t="shared" si="985"/>
        <v>0</v>
      </c>
      <c r="AY1727" s="11">
        <f t="shared" si="985"/>
        <v>21753.429173528853</v>
      </c>
      <c r="AZ1727" s="11">
        <f t="shared" si="985"/>
        <v>1</v>
      </c>
      <c r="BA1727" s="11">
        <f t="shared" si="985"/>
        <v>1</v>
      </c>
      <c r="BB1727" s="11">
        <f t="shared" si="979"/>
        <v>1</v>
      </c>
      <c r="BC1727" s="11">
        <f t="shared" si="979"/>
        <v>1</v>
      </c>
      <c r="BD1727" s="11">
        <f t="shared" si="979"/>
        <v>1</v>
      </c>
      <c r="BE1727" s="11">
        <f t="shared" si="979"/>
        <v>1</v>
      </c>
      <c r="BF1727" s="15" t="str">
        <f t="shared" si="949"/>
        <v>EN 10219-97</v>
      </c>
      <c r="BG1727" s="42">
        <v>16.484999999999999</v>
      </c>
      <c r="BH1727" s="17">
        <f t="shared" si="950"/>
        <v>120</v>
      </c>
      <c r="BI1727" s="17">
        <f t="shared" si="951"/>
        <v>100</v>
      </c>
      <c r="BK1727" s="17">
        <f t="shared" si="952"/>
        <v>5</v>
      </c>
      <c r="BM1727" s="17">
        <f t="shared" si="953"/>
        <v>5</v>
      </c>
      <c r="BX1727" s="18">
        <f t="shared" si="954"/>
        <v>2035.6194490192345</v>
      </c>
      <c r="BY1727" s="42">
        <v>0.44</v>
      </c>
      <c r="BZ1727" s="43">
        <f t="shared" si="955"/>
        <v>27.535085421304167</v>
      </c>
      <c r="CA1727" s="18">
        <f t="shared" si="956"/>
        <v>4193078.3969966038</v>
      </c>
      <c r="CB1727" s="18">
        <f t="shared" si="957"/>
        <v>69884.63994994339</v>
      </c>
      <c r="CC1727" s="18">
        <f t="shared" si="958"/>
        <v>83947.639117628394</v>
      </c>
      <c r="CD1727" s="25">
        <f t="shared" si="959"/>
        <v>1.2012316179600837</v>
      </c>
      <c r="CE1727" s="26">
        <f t="shared" si="960"/>
        <v>45.385611930641929</v>
      </c>
      <c r="CF1727" s="18">
        <f t="shared" si="961"/>
        <v>1235.6194490192345</v>
      </c>
      <c r="CG1727" s="18">
        <f t="shared" si="962"/>
        <v>1035.6194490192345</v>
      </c>
      <c r="CH1727" s="18">
        <f t="shared" si="963"/>
        <v>3162687.5595459593</v>
      </c>
      <c r="CI1727" s="18">
        <f t="shared" si="964"/>
        <v>63253.751190919189</v>
      </c>
      <c r="CJ1727" s="18">
        <f t="shared" si="965"/>
        <v>74091.444627436038</v>
      </c>
      <c r="CK1727" s="25">
        <f t="shared" si="966"/>
        <v>1.171336770270041</v>
      </c>
      <c r="CL1727" s="26">
        <f t="shared" si="967"/>
        <v>39.416662549756417</v>
      </c>
      <c r="CZ1727" s="18">
        <f t="shared" si="968"/>
        <v>5683601.1904761903</v>
      </c>
      <c r="DC1727" s="18">
        <f t="shared" si="969"/>
        <v>21753.429173528853</v>
      </c>
      <c r="DD1727" s="17">
        <f t="shared" si="970"/>
        <v>1</v>
      </c>
      <c r="DE1727" s="17">
        <f t="shared" si="971"/>
        <v>1</v>
      </c>
      <c r="DF1727" s="17">
        <f t="shared" si="972"/>
        <v>1</v>
      </c>
      <c r="DG1727" s="17">
        <f t="shared" si="973"/>
        <v>1</v>
      </c>
      <c r="DH1727" s="17">
        <f t="shared" si="974"/>
        <v>1</v>
      </c>
      <c r="DI1727" s="17">
        <f t="shared" si="975"/>
        <v>1</v>
      </c>
      <c r="DJ1727" s="20" t="s">
        <v>1713</v>
      </c>
    </row>
    <row r="1728" spans="1:114" x14ac:dyDescent="0.2">
      <c r="A1728" s="15" t="s">
        <v>105</v>
      </c>
      <c r="B1728" s="10" t="s">
        <v>1824</v>
      </c>
      <c r="C1728" s="11">
        <f t="shared" si="947"/>
        <v>19.593599999999999</v>
      </c>
      <c r="D1728" s="11">
        <f t="shared" si="984"/>
        <v>120</v>
      </c>
      <c r="E1728" s="11">
        <f t="shared" si="984"/>
        <v>100</v>
      </c>
      <c r="F1728" s="11">
        <f t="shared" si="984"/>
        <v>0</v>
      </c>
      <c r="G1728" s="11">
        <f t="shared" si="984"/>
        <v>6</v>
      </c>
      <c r="H1728" s="11">
        <f t="shared" si="980"/>
        <v>0</v>
      </c>
      <c r="I1728" s="11">
        <f t="shared" si="980"/>
        <v>6</v>
      </c>
      <c r="J1728" s="11">
        <f t="shared" si="980"/>
        <v>0</v>
      </c>
      <c r="K1728" s="11">
        <f t="shared" si="980"/>
        <v>0</v>
      </c>
      <c r="L1728" s="11">
        <f t="shared" si="980"/>
        <v>0</v>
      </c>
      <c r="M1728" s="11">
        <f t="shared" si="980"/>
        <v>0</v>
      </c>
      <c r="N1728" s="11">
        <f t="shared" si="978"/>
        <v>0</v>
      </c>
      <c r="O1728" s="11">
        <f t="shared" si="978"/>
        <v>0</v>
      </c>
      <c r="P1728" s="11">
        <f t="shared" si="978"/>
        <v>0</v>
      </c>
      <c r="Q1728" s="11">
        <f t="shared" si="978"/>
        <v>0</v>
      </c>
      <c r="R1728" s="11">
        <f t="shared" si="978"/>
        <v>0</v>
      </c>
      <c r="S1728" s="11">
        <f t="shared" si="978"/>
        <v>0</v>
      </c>
      <c r="T1728" s="11">
        <f t="shared" si="978"/>
        <v>2403.2920065876979</v>
      </c>
      <c r="U1728" s="40">
        <f t="shared" si="948"/>
        <v>0.44</v>
      </c>
      <c r="V1728" s="11">
        <f t="shared" si="983"/>
        <v>23.322573894628984</v>
      </c>
      <c r="W1728" s="11">
        <f t="shared" si="983"/>
        <v>4841092.9234745018</v>
      </c>
      <c r="X1728" s="11">
        <f t="shared" si="983"/>
        <v>80684.882057908369</v>
      </c>
      <c r="Y1728" s="11">
        <f t="shared" si="983"/>
        <v>97934.016316209483</v>
      </c>
      <c r="Z1728" s="11">
        <f t="shared" si="983"/>
        <v>1.2137839681778457</v>
      </c>
      <c r="AA1728" s="11">
        <f t="shared" si="983"/>
        <v>44.881611120819876</v>
      </c>
      <c r="AB1728" s="11">
        <f t="shared" si="983"/>
        <v>1491.2920065876976</v>
      </c>
      <c r="AC1728" s="11">
        <f t="shared" si="983"/>
        <v>1251.2920065876976</v>
      </c>
      <c r="AD1728" s="11">
        <f t="shared" si="986"/>
        <v>3645621.7978090821</v>
      </c>
      <c r="AE1728" s="11">
        <f t="shared" si="986"/>
        <v>72912.435956181638</v>
      </c>
      <c r="AF1728" s="11">
        <f t="shared" si="986"/>
        <v>86381.096250332514</v>
      </c>
      <c r="AG1728" s="11">
        <f t="shared" si="986"/>
        <v>1.1847237733525344</v>
      </c>
      <c r="AH1728" s="11">
        <f t="shared" si="986"/>
        <v>38.947764482599254</v>
      </c>
      <c r="AI1728" s="11">
        <f t="shared" si="986"/>
        <v>0</v>
      </c>
      <c r="AJ1728" s="11">
        <f t="shared" si="986"/>
        <v>0</v>
      </c>
      <c r="AK1728" s="11">
        <f t="shared" si="986"/>
        <v>0</v>
      </c>
      <c r="AL1728" s="11">
        <f t="shared" si="986"/>
        <v>0</v>
      </c>
      <c r="AM1728" s="11">
        <f t="shared" si="986"/>
        <v>0</v>
      </c>
      <c r="AN1728" s="11">
        <f t="shared" si="986"/>
        <v>0</v>
      </c>
      <c r="AO1728" s="11">
        <f t="shared" si="981"/>
        <v>0</v>
      </c>
      <c r="AP1728" s="11">
        <f t="shared" si="981"/>
        <v>0</v>
      </c>
      <c r="AQ1728" s="11">
        <f t="shared" si="981"/>
        <v>0</v>
      </c>
      <c r="AR1728" s="11">
        <f t="shared" si="981"/>
        <v>0</v>
      </c>
      <c r="AS1728" s="11">
        <f t="shared" si="981"/>
        <v>0</v>
      </c>
      <c r="AT1728" s="11">
        <f t="shared" si="981"/>
        <v>0</v>
      </c>
      <c r="AU1728" s="11">
        <f t="shared" si="981"/>
        <v>0</v>
      </c>
      <c r="AV1728" s="11">
        <f t="shared" si="981"/>
        <v>6624960.923076923</v>
      </c>
      <c r="AW1728" s="11">
        <f t="shared" si="981"/>
        <v>0</v>
      </c>
      <c r="AX1728" s="11">
        <f t="shared" si="985"/>
        <v>0</v>
      </c>
      <c r="AY1728" s="11">
        <f t="shared" si="985"/>
        <v>21292.938009881545</v>
      </c>
      <c r="AZ1728" s="11">
        <f t="shared" si="985"/>
        <v>1</v>
      </c>
      <c r="BA1728" s="11">
        <f t="shared" si="985"/>
        <v>1</v>
      </c>
      <c r="BB1728" s="11">
        <f t="shared" si="979"/>
        <v>1</v>
      </c>
      <c r="BC1728" s="11">
        <f t="shared" si="979"/>
        <v>1</v>
      </c>
      <c r="BD1728" s="11">
        <f t="shared" si="979"/>
        <v>1</v>
      </c>
      <c r="BE1728" s="11">
        <f t="shared" si="979"/>
        <v>1</v>
      </c>
      <c r="BF1728" s="15" t="str">
        <f t="shared" si="949"/>
        <v>EN 10219-97</v>
      </c>
      <c r="BG1728" s="42">
        <v>19.593599999999999</v>
      </c>
      <c r="BH1728" s="17">
        <f t="shared" si="950"/>
        <v>120</v>
      </c>
      <c r="BI1728" s="17">
        <f t="shared" si="951"/>
        <v>100</v>
      </c>
      <c r="BK1728" s="17">
        <f t="shared" si="952"/>
        <v>6</v>
      </c>
      <c r="BM1728" s="17">
        <f t="shared" si="953"/>
        <v>6</v>
      </c>
      <c r="BX1728" s="18">
        <f t="shared" si="954"/>
        <v>2403.2920065876979</v>
      </c>
      <c r="BY1728" s="42">
        <v>0.44</v>
      </c>
      <c r="BZ1728" s="43">
        <f t="shared" si="955"/>
        <v>23.322573894628984</v>
      </c>
      <c r="CA1728" s="18">
        <f t="shared" si="956"/>
        <v>4841092.9234745018</v>
      </c>
      <c r="CB1728" s="18">
        <f t="shared" si="957"/>
        <v>80684.882057908369</v>
      </c>
      <c r="CC1728" s="18">
        <f t="shared" si="958"/>
        <v>97934.016316209483</v>
      </c>
      <c r="CD1728" s="25">
        <f t="shared" si="959"/>
        <v>1.2137839681778457</v>
      </c>
      <c r="CE1728" s="26">
        <f t="shared" si="960"/>
        <v>44.881611120819876</v>
      </c>
      <c r="CF1728" s="18">
        <f t="shared" si="961"/>
        <v>1491.2920065876976</v>
      </c>
      <c r="CG1728" s="18">
        <f t="shared" si="962"/>
        <v>1251.2920065876976</v>
      </c>
      <c r="CH1728" s="18">
        <f t="shared" si="963"/>
        <v>3645621.7978090821</v>
      </c>
      <c r="CI1728" s="18">
        <f t="shared" si="964"/>
        <v>72912.435956181638</v>
      </c>
      <c r="CJ1728" s="18">
        <f t="shared" si="965"/>
        <v>86381.096250332514</v>
      </c>
      <c r="CK1728" s="25">
        <f t="shared" si="966"/>
        <v>1.1847237733525344</v>
      </c>
      <c r="CL1728" s="26">
        <f t="shared" si="967"/>
        <v>38.947764482599254</v>
      </c>
      <c r="CZ1728" s="18">
        <f t="shared" si="968"/>
        <v>6624960.923076923</v>
      </c>
      <c r="DC1728" s="18">
        <f t="shared" si="969"/>
        <v>21292.938009881545</v>
      </c>
      <c r="DD1728" s="17">
        <f t="shared" si="970"/>
        <v>1</v>
      </c>
      <c r="DE1728" s="17">
        <f t="shared" si="971"/>
        <v>1</v>
      </c>
      <c r="DF1728" s="17">
        <f t="shared" si="972"/>
        <v>1</v>
      </c>
      <c r="DG1728" s="17">
        <f t="shared" si="973"/>
        <v>1</v>
      </c>
      <c r="DH1728" s="17">
        <f t="shared" si="974"/>
        <v>1</v>
      </c>
      <c r="DI1728" s="17">
        <f t="shared" si="975"/>
        <v>1</v>
      </c>
      <c r="DJ1728" s="20" t="s">
        <v>1713</v>
      </c>
    </row>
    <row r="1729" spans="1:114" x14ac:dyDescent="0.2">
      <c r="A1729" s="15" t="s">
        <v>105</v>
      </c>
      <c r="B1729" s="10" t="s">
        <v>1825</v>
      </c>
      <c r="C1729" s="11">
        <f t="shared" si="947"/>
        <v>25.622399999999999</v>
      </c>
      <c r="D1729" s="11">
        <f t="shared" si="984"/>
        <v>120</v>
      </c>
      <c r="E1729" s="11">
        <f t="shared" si="984"/>
        <v>100</v>
      </c>
      <c r="F1729" s="11">
        <f t="shared" si="984"/>
        <v>0</v>
      </c>
      <c r="G1729" s="11">
        <f t="shared" si="984"/>
        <v>8</v>
      </c>
      <c r="H1729" s="11">
        <f t="shared" si="980"/>
        <v>0</v>
      </c>
      <c r="I1729" s="11">
        <f t="shared" si="980"/>
        <v>8</v>
      </c>
      <c r="J1729" s="11">
        <f t="shared" si="980"/>
        <v>0</v>
      </c>
      <c r="K1729" s="11">
        <f t="shared" si="980"/>
        <v>0</v>
      </c>
      <c r="L1729" s="11">
        <f t="shared" si="980"/>
        <v>0</v>
      </c>
      <c r="M1729" s="11">
        <f t="shared" si="980"/>
        <v>0</v>
      </c>
      <c r="N1729" s="11">
        <f t="shared" si="978"/>
        <v>0</v>
      </c>
      <c r="O1729" s="11">
        <f t="shared" si="978"/>
        <v>0</v>
      </c>
      <c r="P1729" s="11">
        <f t="shared" si="978"/>
        <v>0</v>
      </c>
      <c r="Q1729" s="11">
        <f t="shared" si="978"/>
        <v>0</v>
      </c>
      <c r="R1729" s="11">
        <f t="shared" ref="R1729:T1792" si="987">IF($A1729="x",BV1729,"")</f>
        <v>0</v>
      </c>
      <c r="S1729" s="11">
        <f t="shared" si="987"/>
        <v>0</v>
      </c>
      <c r="T1729" s="11">
        <f t="shared" si="987"/>
        <v>3099.1857894892401</v>
      </c>
      <c r="U1729" s="40">
        <f t="shared" si="948"/>
        <v>0.44</v>
      </c>
      <c r="V1729" s="11">
        <f t="shared" si="983"/>
        <v>18.085703543203905</v>
      </c>
      <c r="W1729" s="11">
        <f t="shared" si="983"/>
        <v>5962945.2182769757</v>
      </c>
      <c r="X1729" s="11">
        <f t="shared" si="983"/>
        <v>99382.420304616258</v>
      </c>
      <c r="Y1729" s="11">
        <f t="shared" si="983"/>
        <v>123222.84140419324</v>
      </c>
      <c r="Z1729" s="11">
        <f t="shared" si="983"/>
        <v>1.2398856963485483</v>
      </c>
      <c r="AA1729" s="11">
        <f t="shared" si="983"/>
        <v>43.863835455399077</v>
      </c>
      <c r="AB1729" s="11">
        <f t="shared" si="983"/>
        <v>2011.1857894892403</v>
      </c>
      <c r="AC1729" s="11">
        <f t="shared" si="983"/>
        <v>1691.1857894892403</v>
      </c>
      <c r="AD1729" s="11">
        <f t="shared" si="986"/>
        <v>4476566.9691420346</v>
      </c>
      <c r="AE1729" s="11">
        <f t="shared" si="986"/>
        <v>89531.339382840699</v>
      </c>
      <c r="AF1729" s="11">
        <f t="shared" si="986"/>
        <v>108550.98350930084</v>
      </c>
      <c r="AG1729" s="11">
        <f t="shared" si="986"/>
        <v>1.2124356036396502</v>
      </c>
      <c r="AH1729" s="11">
        <f t="shared" si="986"/>
        <v>38.005700089751279</v>
      </c>
      <c r="AI1729" s="11">
        <f t="shared" si="986"/>
        <v>0</v>
      </c>
      <c r="AJ1729" s="11">
        <f t="shared" si="986"/>
        <v>0</v>
      </c>
      <c r="AK1729" s="11">
        <f t="shared" si="986"/>
        <v>0</v>
      </c>
      <c r="AL1729" s="11">
        <f t="shared" si="986"/>
        <v>0</v>
      </c>
      <c r="AM1729" s="11">
        <f t="shared" si="986"/>
        <v>0</v>
      </c>
      <c r="AN1729" s="11">
        <f t="shared" si="986"/>
        <v>0</v>
      </c>
      <c r="AO1729" s="11">
        <f t="shared" si="981"/>
        <v>0</v>
      </c>
      <c r="AP1729" s="11">
        <f t="shared" si="981"/>
        <v>0</v>
      </c>
      <c r="AQ1729" s="11">
        <f t="shared" si="981"/>
        <v>0</v>
      </c>
      <c r="AR1729" s="11">
        <f t="shared" si="981"/>
        <v>0</v>
      </c>
      <c r="AS1729" s="11">
        <f t="shared" si="981"/>
        <v>0</v>
      </c>
      <c r="AT1729" s="11">
        <f t="shared" si="981"/>
        <v>0</v>
      </c>
      <c r="AU1729" s="11">
        <f t="shared" si="981"/>
        <v>0</v>
      </c>
      <c r="AV1729" s="11">
        <f t="shared" si="981"/>
        <v>8327248.3137254901</v>
      </c>
      <c r="AW1729" s="11">
        <f t="shared" si="981"/>
        <v>0</v>
      </c>
      <c r="AX1729" s="11">
        <f t="shared" si="985"/>
        <v>0</v>
      </c>
      <c r="AY1729" s="11">
        <f t="shared" si="985"/>
        <v>20360.778684233861</v>
      </c>
      <c r="AZ1729" s="11">
        <f t="shared" si="985"/>
        <v>1</v>
      </c>
      <c r="BA1729" s="11">
        <f t="shared" si="985"/>
        <v>1</v>
      </c>
      <c r="BB1729" s="11">
        <f t="shared" si="979"/>
        <v>1</v>
      </c>
      <c r="BC1729" s="11">
        <f t="shared" si="979"/>
        <v>1</v>
      </c>
      <c r="BD1729" s="11">
        <f t="shared" si="979"/>
        <v>1</v>
      </c>
      <c r="BE1729" s="11">
        <f t="shared" si="979"/>
        <v>1</v>
      </c>
      <c r="BF1729" s="15" t="str">
        <f t="shared" si="949"/>
        <v>EN 10219-97</v>
      </c>
      <c r="BG1729" s="42">
        <v>25.622399999999999</v>
      </c>
      <c r="BH1729" s="17">
        <f t="shared" si="950"/>
        <v>120</v>
      </c>
      <c r="BI1729" s="17">
        <f t="shared" si="951"/>
        <v>100</v>
      </c>
      <c r="BK1729" s="17">
        <f t="shared" si="952"/>
        <v>8</v>
      </c>
      <c r="BM1729" s="17">
        <f t="shared" si="953"/>
        <v>8</v>
      </c>
      <c r="BX1729" s="18">
        <f t="shared" si="954"/>
        <v>3099.1857894892401</v>
      </c>
      <c r="BY1729" s="42">
        <v>0.44</v>
      </c>
      <c r="BZ1729" s="43">
        <f t="shared" si="955"/>
        <v>18.085703543203905</v>
      </c>
      <c r="CA1729" s="18">
        <f t="shared" si="956"/>
        <v>5962945.2182769757</v>
      </c>
      <c r="CB1729" s="18">
        <f t="shared" si="957"/>
        <v>99382.420304616258</v>
      </c>
      <c r="CC1729" s="18">
        <f t="shared" si="958"/>
        <v>123222.84140419324</v>
      </c>
      <c r="CD1729" s="25">
        <f t="shared" si="959"/>
        <v>1.2398856963485483</v>
      </c>
      <c r="CE1729" s="26">
        <f t="shared" si="960"/>
        <v>43.863835455399077</v>
      </c>
      <c r="CF1729" s="18">
        <f t="shared" si="961"/>
        <v>2011.1857894892403</v>
      </c>
      <c r="CG1729" s="18">
        <f t="shared" si="962"/>
        <v>1691.1857894892403</v>
      </c>
      <c r="CH1729" s="18">
        <f t="shared" si="963"/>
        <v>4476566.9691420346</v>
      </c>
      <c r="CI1729" s="18">
        <f t="shared" si="964"/>
        <v>89531.339382840699</v>
      </c>
      <c r="CJ1729" s="18">
        <f t="shared" si="965"/>
        <v>108550.98350930084</v>
      </c>
      <c r="CK1729" s="25">
        <f t="shared" si="966"/>
        <v>1.2124356036396502</v>
      </c>
      <c r="CL1729" s="26">
        <f t="shared" si="967"/>
        <v>38.005700089751279</v>
      </c>
      <c r="CZ1729" s="18">
        <f t="shared" si="968"/>
        <v>8327248.3137254901</v>
      </c>
      <c r="DC1729" s="18">
        <f t="shared" si="969"/>
        <v>20360.778684233861</v>
      </c>
      <c r="DD1729" s="17">
        <f t="shared" si="970"/>
        <v>1</v>
      </c>
      <c r="DE1729" s="17">
        <f t="shared" si="971"/>
        <v>1</v>
      </c>
      <c r="DF1729" s="17">
        <f t="shared" si="972"/>
        <v>1</v>
      </c>
      <c r="DG1729" s="17">
        <f t="shared" si="973"/>
        <v>1</v>
      </c>
      <c r="DH1729" s="17">
        <f t="shared" si="974"/>
        <v>1</v>
      </c>
      <c r="DI1729" s="17">
        <f t="shared" si="975"/>
        <v>1</v>
      </c>
      <c r="DJ1729" s="20" t="s">
        <v>1713</v>
      </c>
    </row>
    <row r="1730" spans="1:114" x14ac:dyDescent="0.2">
      <c r="A1730" s="15" t="s">
        <v>105</v>
      </c>
      <c r="B1730" s="10" t="s">
        <v>1826</v>
      </c>
      <c r="C1730" s="11">
        <f t="shared" si="947"/>
        <v>10.801600000000001</v>
      </c>
      <c r="D1730" s="11">
        <f t="shared" si="984"/>
        <v>130</v>
      </c>
      <c r="E1730" s="11">
        <f t="shared" si="984"/>
        <v>50</v>
      </c>
      <c r="F1730" s="11">
        <f t="shared" si="984"/>
        <v>0</v>
      </c>
      <c r="G1730" s="11">
        <f t="shared" si="984"/>
        <v>4</v>
      </c>
      <c r="H1730" s="11">
        <f t="shared" si="980"/>
        <v>0</v>
      </c>
      <c r="I1730" s="11">
        <f t="shared" si="980"/>
        <v>4</v>
      </c>
      <c r="J1730" s="11">
        <f t="shared" si="980"/>
        <v>0</v>
      </c>
      <c r="K1730" s="11">
        <f t="shared" si="980"/>
        <v>0</v>
      </c>
      <c r="L1730" s="11">
        <f t="shared" si="980"/>
        <v>0</v>
      </c>
      <c r="M1730" s="11">
        <f t="shared" si="980"/>
        <v>0</v>
      </c>
      <c r="N1730" s="11">
        <f t="shared" si="980"/>
        <v>0</v>
      </c>
      <c r="O1730" s="11">
        <f t="shared" si="980"/>
        <v>0</v>
      </c>
      <c r="P1730" s="11">
        <f t="shared" si="980"/>
        <v>0</v>
      </c>
      <c r="Q1730" s="11">
        <f t="shared" si="980"/>
        <v>0</v>
      </c>
      <c r="R1730" s="11">
        <f t="shared" si="987"/>
        <v>0</v>
      </c>
      <c r="S1730" s="11">
        <f t="shared" si="987"/>
        <v>0</v>
      </c>
      <c r="T1730" s="11">
        <f t="shared" si="987"/>
        <v>1334.79644737231</v>
      </c>
      <c r="U1730" s="40">
        <f t="shared" si="948"/>
        <v>0.36</v>
      </c>
      <c r="V1730" s="11">
        <f t="shared" si="983"/>
        <v>34.357203078975111</v>
      </c>
      <c r="W1730" s="11">
        <f t="shared" si="983"/>
        <v>2628676.2531267484</v>
      </c>
      <c r="X1730" s="11">
        <f t="shared" si="983"/>
        <v>40441.1731250269</v>
      </c>
      <c r="Y1730" s="11">
        <f t="shared" si="983"/>
        <v>52320.730833555011</v>
      </c>
      <c r="Z1730" s="11">
        <f t="shared" si="983"/>
        <v>1.2937490876390152</v>
      </c>
      <c r="AA1730" s="11">
        <f t="shared" si="983"/>
        <v>44.377315785639333</v>
      </c>
      <c r="AB1730" s="11">
        <f t="shared" si="983"/>
        <v>1062.79644737231</v>
      </c>
      <c r="AC1730" s="11">
        <f t="shared" si="983"/>
        <v>422.79644737231007</v>
      </c>
      <c r="AD1730" s="11">
        <f t="shared" si="986"/>
        <v>576772.10223804368</v>
      </c>
      <c r="AE1730" s="11">
        <f t="shared" si="986"/>
        <v>23070.884089521747</v>
      </c>
      <c r="AF1730" s="11">
        <f t="shared" si="986"/>
        <v>26448.872938662604</v>
      </c>
      <c r="AG1730" s="11">
        <f t="shared" si="986"/>
        <v>1.1464178327988332</v>
      </c>
      <c r="AH1730" s="11">
        <f t="shared" si="986"/>
        <v>20.787133342661146</v>
      </c>
      <c r="AI1730" s="11">
        <f t="shared" si="986"/>
        <v>0</v>
      </c>
      <c r="AJ1730" s="11">
        <f t="shared" si="986"/>
        <v>0</v>
      </c>
      <c r="AK1730" s="11">
        <f t="shared" si="986"/>
        <v>0</v>
      </c>
      <c r="AL1730" s="11">
        <f t="shared" si="986"/>
        <v>0</v>
      </c>
      <c r="AM1730" s="11">
        <f t="shared" si="986"/>
        <v>0</v>
      </c>
      <c r="AN1730" s="11">
        <f t="shared" si="986"/>
        <v>0</v>
      </c>
      <c r="AO1730" s="11">
        <f t="shared" si="981"/>
        <v>0</v>
      </c>
      <c r="AP1730" s="11">
        <f t="shared" si="981"/>
        <v>0</v>
      </c>
      <c r="AQ1730" s="11">
        <f t="shared" si="981"/>
        <v>0</v>
      </c>
      <c r="AR1730" s="11">
        <f t="shared" si="981"/>
        <v>0</v>
      </c>
      <c r="AS1730" s="11">
        <f t="shared" si="981"/>
        <v>0</v>
      </c>
      <c r="AT1730" s="11">
        <f t="shared" si="981"/>
        <v>0</v>
      </c>
      <c r="AU1730" s="11">
        <f t="shared" si="981"/>
        <v>0</v>
      </c>
      <c r="AV1730" s="11">
        <f t="shared" si="981"/>
        <v>1562493.7674418604</v>
      </c>
      <c r="AW1730" s="11">
        <f t="shared" si="981"/>
        <v>0</v>
      </c>
      <c r="AX1730" s="11">
        <f t="shared" si="985"/>
        <v>0</v>
      </c>
      <c r="AY1730" s="11">
        <f t="shared" si="985"/>
        <v>11530.194671058465</v>
      </c>
      <c r="AZ1730" s="11">
        <f t="shared" si="985"/>
        <v>1</v>
      </c>
      <c r="BA1730" s="11">
        <f t="shared" si="985"/>
        <v>1</v>
      </c>
      <c r="BB1730" s="11">
        <f t="shared" si="979"/>
        <v>1</v>
      </c>
      <c r="BC1730" s="11">
        <f t="shared" si="979"/>
        <v>1</v>
      </c>
      <c r="BD1730" s="11">
        <f t="shared" si="979"/>
        <v>2</v>
      </c>
      <c r="BE1730" s="11">
        <f t="shared" si="979"/>
        <v>3</v>
      </c>
      <c r="BF1730" s="15" t="str">
        <f t="shared" si="949"/>
        <v>EN 10219-97</v>
      </c>
      <c r="BG1730" s="42">
        <v>10.801600000000001</v>
      </c>
      <c r="BH1730" s="17">
        <f t="shared" si="950"/>
        <v>130</v>
      </c>
      <c r="BI1730" s="17">
        <f t="shared" si="951"/>
        <v>50</v>
      </c>
      <c r="BK1730" s="17">
        <f t="shared" si="952"/>
        <v>4</v>
      </c>
      <c r="BM1730" s="17">
        <f t="shared" si="953"/>
        <v>4</v>
      </c>
      <c r="BX1730" s="18">
        <f t="shared" si="954"/>
        <v>1334.79644737231</v>
      </c>
      <c r="BY1730" s="42">
        <v>0.36</v>
      </c>
      <c r="BZ1730" s="43">
        <f t="shared" si="955"/>
        <v>34.357203078975111</v>
      </c>
      <c r="CA1730" s="18">
        <f t="shared" si="956"/>
        <v>2628676.2531267484</v>
      </c>
      <c r="CB1730" s="18">
        <f t="shared" si="957"/>
        <v>40441.1731250269</v>
      </c>
      <c r="CC1730" s="18">
        <f t="shared" si="958"/>
        <v>52320.730833555011</v>
      </c>
      <c r="CD1730" s="25">
        <f t="shared" si="959"/>
        <v>1.2937490876390152</v>
      </c>
      <c r="CE1730" s="26">
        <f t="shared" si="960"/>
        <v>44.377315785639333</v>
      </c>
      <c r="CF1730" s="18">
        <f t="shared" si="961"/>
        <v>1062.79644737231</v>
      </c>
      <c r="CG1730" s="18">
        <f t="shared" si="962"/>
        <v>422.79644737231007</v>
      </c>
      <c r="CH1730" s="18">
        <f t="shared" si="963"/>
        <v>576772.10223804368</v>
      </c>
      <c r="CI1730" s="18">
        <f t="shared" si="964"/>
        <v>23070.884089521747</v>
      </c>
      <c r="CJ1730" s="18">
        <f t="shared" si="965"/>
        <v>26448.872938662604</v>
      </c>
      <c r="CK1730" s="25">
        <f t="shared" si="966"/>
        <v>1.1464178327988332</v>
      </c>
      <c r="CL1730" s="26">
        <f t="shared" si="967"/>
        <v>20.787133342661146</v>
      </c>
      <c r="CZ1730" s="18">
        <f t="shared" si="968"/>
        <v>1562493.7674418604</v>
      </c>
      <c r="DC1730" s="18">
        <f t="shared" si="969"/>
        <v>11530.194671058465</v>
      </c>
      <c r="DD1730" s="17">
        <f t="shared" si="970"/>
        <v>1</v>
      </c>
      <c r="DE1730" s="17">
        <f t="shared" si="971"/>
        <v>1</v>
      </c>
      <c r="DF1730" s="17">
        <f t="shared" si="972"/>
        <v>1</v>
      </c>
      <c r="DG1730" s="17">
        <f t="shared" si="973"/>
        <v>1</v>
      </c>
      <c r="DH1730" s="17">
        <f t="shared" si="974"/>
        <v>2</v>
      </c>
      <c r="DI1730" s="17">
        <f t="shared" si="975"/>
        <v>3</v>
      </c>
      <c r="DJ1730" s="20" t="s">
        <v>1713</v>
      </c>
    </row>
    <row r="1731" spans="1:114" x14ac:dyDescent="0.2">
      <c r="A1731" s="15" t="s">
        <v>105</v>
      </c>
      <c r="B1731" s="10" t="s">
        <v>1827</v>
      </c>
      <c r="C1731" s="11">
        <f t="shared" si="947"/>
        <v>13.345000000000001</v>
      </c>
      <c r="D1731" s="11">
        <f t="shared" si="984"/>
        <v>130</v>
      </c>
      <c r="E1731" s="11">
        <f t="shared" si="984"/>
        <v>50</v>
      </c>
      <c r="F1731" s="11">
        <f t="shared" si="984"/>
        <v>0</v>
      </c>
      <c r="G1731" s="11">
        <f t="shared" si="984"/>
        <v>5</v>
      </c>
      <c r="H1731" s="11">
        <f t="shared" si="980"/>
        <v>0</v>
      </c>
      <c r="I1731" s="11">
        <f t="shared" si="980"/>
        <v>5</v>
      </c>
      <c r="J1731" s="11">
        <f t="shared" si="980"/>
        <v>0</v>
      </c>
      <c r="K1731" s="11">
        <f t="shared" si="980"/>
        <v>0</v>
      </c>
      <c r="L1731" s="11">
        <f t="shared" si="980"/>
        <v>0</v>
      </c>
      <c r="M1731" s="11">
        <f t="shared" si="980"/>
        <v>0</v>
      </c>
      <c r="N1731" s="11">
        <f t="shared" si="980"/>
        <v>0</v>
      </c>
      <c r="O1731" s="11">
        <f t="shared" si="980"/>
        <v>0</v>
      </c>
      <c r="P1731" s="11">
        <f t="shared" si="980"/>
        <v>0</v>
      </c>
      <c r="Q1731" s="11">
        <f t="shared" si="980"/>
        <v>0</v>
      </c>
      <c r="R1731" s="11">
        <f t="shared" si="987"/>
        <v>0</v>
      </c>
      <c r="S1731" s="11">
        <f t="shared" si="987"/>
        <v>0</v>
      </c>
      <c r="T1731" s="11">
        <f t="shared" si="987"/>
        <v>1635.6194490192345</v>
      </c>
      <c r="U1731" s="40">
        <f t="shared" si="948"/>
        <v>0.36</v>
      </c>
      <c r="V1731" s="11">
        <f t="shared" si="983"/>
        <v>28.03822896515684</v>
      </c>
      <c r="W1731" s="11">
        <f t="shared" si="983"/>
        <v>3130111.9410650353</v>
      </c>
      <c r="X1731" s="11">
        <f t="shared" si="983"/>
        <v>48155.568324077467</v>
      </c>
      <c r="Y1731" s="11">
        <f t="shared" si="983"/>
        <v>63125.736362724565</v>
      </c>
      <c r="Z1731" s="11">
        <f t="shared" si="983"/>
        <v>1.3108709659057665</v>
      </c>
      <c r="AA1731" s="11">
        <f t="shared" si="983"/>
        <v>43.746045631694301</v>
      </c>
      <c r="AB1731" s="11">
        <f t="shared" si="983"/>
        <v>1335.6194490192345</v>
      </c>
      <c r="AC1731" s="11">
        <f t="shared" si="983"/>
        <v>535.61944901923459</v>
      </c>
      <c r="AD1731" s="11">
        <f t="shared" si="986"/>
        <v>677044.15047784545</v>
      </c>
      <c r="AE1731" s="11">
        <f t="shared" si="986"/>
        <v>27081.766019113817</v>
      </c>
      <c r="AF1731" s="11">
        <f t="shared" si="986"/>
        <v>31700.958401955188</v>
      </c>
      <c r="AG1731" s="11">
        <f t="shared" si="986"/>
        <v>1.1705646662622087</v>
      </c>
      <c r="AH1731" s="11">
        <f t="shared" si="986"/>
        <v>20.34545290779236</v>
      </c>
      <c r="AI1731" s="11">
        <f t="shared" si="986"/>
        <v>0</v>
      </c>
      <c r="AJ1731" s="11">
        <f t="shared" si="986"/>
        <v>0</v>
      </c>
      <c r="AK1731" s="11">
        <f t="shared" si="986"/>
        <v>0</v>
      </c>
      <c r="AL1731" s="11">
        <f t="shared" si="986"/>
        <v>0</v>
      </c>
      <c r="AM1731" s="11">
        <f t="shared" si="986"/>
        <v>0</v>
      </c>
      <c r="AN1731" s="11">
        <f t="shared" si="986"/>
        <v>0</v>
      </c>
      <c r="AO1731" s="11">
        <f t="shared" si="981"/>
        <v>0</v>
      </c>
      <c r="AP1731" s="11">
        <f t="shared" si="981"/>
        <v>0</v>
      </c>
      <c r="AQ1731" s="11">
        <f t="shared" si="981"/>
        <v>0</v>
      </c>
      <c r="AR1731" s="11">
        <f t="shared" si="981"/>
        <v>0</v>
      </c>
      <c r="AS1731" s="11">
        <f t="shared" si="981"/>
        <v>0</v>
      </c>
      <c r="AT1731" s="11">
        <f t="shared" si="981"/>
        <v>0</v>
      </c>
      <c r="AU1731" s="11">
        <f t="shared" si="981"/>
        <v>0</v>
      </c>
      <c r="AV1731" s="11">
        <f t="shared" si="981"/>
        <v>1861213.2352941176</v>
      </c>
      <c r="AW1731" s="11">
        <f t="shared" si="981"/>
        <v>0</v>
      </c>
      <c r="AX1731" s="11">
        <f t="shared" si="985"/>
        <v>0</v>
      </c>
      <c r="AY1731" s="11">
        <f t="shared" si="985"/>
        <v>11153.429173528852</v>
      </c>
      <c r="AZ1731" s="11">
        <f t="shared" si="985"/>
        <v>1</v>
      </c>
      <c r="BA1731" s="11">
        <f t="shared" si="985"/>
        <v>1</v>
      </c>
      <c r="BB1731" s="11">
        <f t="shared" si="979"/>
        <v>1</v>
      </c>
      <c r="BC1731" s="11">
        <f t="shared" si="979"/>
        <v>1</v>
      </c>
      <c r="BD1731" s="11">
        <f t="shared" si="979"/>
        <v>1</v>
      </c>
      <c r="BE1731" s="11">
        <f t="shared" si="979"/>
        <v>1</v>
      </c>
      <c r="BF1731" s="15" t="str">
        <f t="shared" si="949"/>
        <v>EN 10219-97</v>
      </c>
      <c r="BG1731" s="42">
        <v>13.345000000000001</v>
      </c>
      <c r="BH1731" s="17">
        <f t="shared" si="950"/>
        <v>130</v>
      </c>
      <c r="BI1731" s="17">
        <f t="shared" si="951"/>
        <v>50</v>
      </c>
      <c r="BK1731" s="17">
        <f t="shared" si="952"/>
        <v>5</v>
      </c>
      <c r="BM1731" s="17">
        <f t="shared" si="953"/>
        <v>5</v>
      </c>
      <c r="BX1731" s="18">
        <f t="shared" si="954"/>
        <v>1635.6194490192345</v>
      </c>
      <c r="BY1731" s="42">
        <v>0.36</v>
      </c>
      <c r="BZ1731" s="43">
        <f t="shared" si="955"/>
        <v>28.03822896515684</v>
      </c>
      <c r="CA1731" s="18">
        <f t="shared" si="956"/>
        <v>3130111.9410650353</v>
      </c>
      <c r="CB1731" s="18">
        <f t="shared" si="957"/>
        <v>48155.568324077467</v>
      </c>
      <c r="CC1731" s="18">
        <f t="shared" si="958"/>
        <v>63125.736362724565</v>
      </c>
      <c r="CD1731" s="25">
        <f t="shared" si="959"/>
        <v>1.3108709659057665</v>
      </c>
      <c r="CE1731" s="26">
        <f t="shared" si="960"/>
        <v>43.746045631694301</v>
      </c>
      <c r="CF1731" s="18">
        <f t="shared" si="961"/>
        <v>1335.6194490192345</v>
      </c>
      <c r="CG1731" s="18">
        <f t="shared" si="962"/>
        <v>535.61944901923459</v>
      </c>
      <c r="CH1731" s="18">
        <f t="shared" si="963"/>
        <v>677044.15047784545</v>
      </c>
      <c r="CI1731" s="18">
        <f t="shared" si="964"/>
        <v>27081.766019113817</v>
      </c>
      <c r="CJ1731" s="18">
        <f t="shared" si="965"/>
        <v>31700.958401955188</v>
      </c>
      <c r="CK1731" s="25">
        <f t="shared" si="966"/>
        <v>1.1705646662622087</v>
      </c>
      <c r="CL1731" s="26">
        <f t="shared" si="967"/>
        <v>20.34545290779236</v>
      </c>
      <c r="CZ1731" s="18">
        <f t="shared" si="968"/>
        <v>1861213.2352941176</v>
      </c>
      <c r="DC1731" s="18">
        <f t="shared" si="969"/>
        <v>11153.429173528852</v>
      </c>
      <c r="DD1731" s="17">
        <f t="shared" si="970"/>
        <v>1</v>
      </c>
      <c r="DE1731" s="17">
        <f t="shared" si="971"/>
        <v>1</v>
      </c>
      <c r="DF1731" s="17">
        <f t="shared" si="972"/>
        <v>1</v>
      </c>
      <c r="DG1731" s="17">
        <f t="shared" si="973"/>
        <v>1</v>
      </c>
      <c r="DH1731" s="17">
        <f t="shared" si="974"/>
        <v>1</v>
      </c>
      <c r="DI1731" s="17">
        <f t="shared" si="975"/>
        <v>1</v>
      </c>
      <c r="DJ1731" s="20" t="s">
        <v>1713</v>
      </c>
    </row>
    <row r="1732" spans="1:114" x14ac:dyDescent="0.2">
      <c r="A1732" s="15" t="s">
        <v>105</v>
      </c>
      <c r="B1732" s="10" t="s">
        <v>1828</v>
      </c>
      <c r="C1732" s="11">
        <f t="shared" ref="C1732:C1781" si="988">IF(A1732="x",BG1732*$C$4,0)</f>
        <v>15.8256</v>
      </c>
      <c r="D1732" s="11">
        <f t="shared" si="984"/>
        <v>130</v>
      </c>
      <c r="E1732" s="11">
        <f t="shared" si="984"/>
        <v>50</v>
      </c>
      <c r="F1732" s="11">
        <f t="shared" si="984"/>
        <v>0</v>
      </c>
      <c r="G1732" s="11">
        <f t="shared" si="984"/>
        <v>6</v>
      </c>
      <c r="H1732" s="11">
        <f t="shared" si="980"/>
        <v>0</v>
      </c>
      <c r="I1732" s="11">
        <f t="shared" si="980"/>
        <v>6</v>
      </c>
      <c r="J1732" s="11">
        <f t="shared" si="980"/>
        <v>0</v>
      </c>
      <c r="K1732" s="11">
        <f t="shared" si="980"/>
        <v>0</v>
      </c>
      <c r="L1732" s="11">
        <f t="shared" si="980"/>
        <v>0</v>
      </c>
      <c r="M1732" s="11">
        <f t="shared" si="980"/>
        <v>0</v>
      </c>
      <c r="N1732" s="11">
        <f t="shared" si="980"/>
        <v>0</v>
      </c>
      <c r="O1732" s="11">
        <f t="shared" si="980"/>
        <v>0</v>
      </c>
      <c r="P1732" s="11">
        <f t="shared" si="980"/>
        <v>0</v>
      </c>
      <c r="Q1732" s="11">
        <f t="shared" si="980"/>
        <v>0</v>
      </c>
      <c r="R1732" s="11">
        <f t="shared" si="987"/>
        <v>0</v>
      </c>
      <c r="S1732" s="11">
        <f t="shared" si="987"/>
        <v>0</v>
      </c>
      <c r="T1732" s="11">
        <f t="shared" si="987"/>
        <v>1923.2920065876976</v>
      </c>
      <c r="U1732" s="40">
        <f t="shared" ref="U1732:U1781" si="989">IF(A1732="x",BY1732*$U$4,0)</f>
        <v>0.36</v>
      </c>
      <c r="V1732" s="11">
        <f t="shared" si="983"/>
        <v>23.844466911100778</v>
      </c>
      <c r="W1732" s="11">
        <f t="shared" si="983"/>
        <v>3573315.3868012894</v>
      </c>
      <c r="X1732" s="11">
        <f t="shared" si="983"/>
        <v>54974.082873865991</v>
      </c>
      <c r="Y1732" s="11">
        <f t="shared" si="983"/>
        <v>73050.476349147983</v>
      </c>
      <c r="Z1732" s="11">
        <f t="shared" si="983"/>
        <v>1.3288166446861325</v>
      </c>
      <c r="AA1732" s="11">
        <f t="shared" si="983"/>
        <v>43.103552120721709</v>
      </c>
      <c r="AB1732" s="11">
        <f t="shared" si="983"/>
        <v>1611.2920065876976</v>
      </c>
      <c r="AC1732" s="11">
        <f t="shared" si="983"/>
        <v>651.29200658769776</v>
      </c>
      <c r="AD1732" s="11">
        <f t="shared" si="986"/>
        <v>762064.48940976732</v>
      </c>
      <c r="AE1732" s="11">
        <f t="shared" si="986"/>
        <v>30482.579576390694</v>
      </c>
      <c r="AF1732" s="11">
        <f t="shared" si="986"/>
        <v>36438.796085640068</v>
      </c>
      <c r="AG1732" s="11">
        <f t="shared" si="986"/>
        <v>1.1953973906415247</v>
      </c>
      <c r="AH1732" s="11">
        <f t="shared" si="986"/>
        <v>19.90550724950052</v>
      </c>
      <c r="AI1732" s="11">
        <f t="shared" si="986"/>
        <v>0</v>
      </c>
      <c r="AJ1732" s="11">
        <f t="shared" si="986"/>
        <v>0</v>
      </c>
      <c r="AK1732" s="11">
        <f t="shared" si="986"/>
        <v>0</v>
      </c>
      <c r="AL1732" s="11">
        <f t="shared" si="986"/>
        <v>0</v>
      </c>
      <c r="AM1732" s="11">
        <f t="shared" si="986"/>
        <v>0</v>
      </c>
      <c r="AN1732" s="11">
        <f t="shared" si="986"/>
        <v>0</v>
      </c>
      <c r="AO1732" s="11">
        <f t="shared" si="981"/>
        <v>0</v>
      </c>
      <c r="AP1732" s="11">
        <f t="shared" si="981"/>
        <v>0</v>
      </c>
      <c r="AQ1732" s="11">
        <f t="shared" si="981"/>
        <v>0</v>
      </c>
      <c r="AR1732" s="11">
        <f t="shared" si="981"/>
        <v>0</v>
      </c>
      <c r="AS1732" s="11">
        <f t="shared" si="981"/>
        <v>0</v>
      </c>
      <c r="AT1732" s="11">
        <f t="shared" si="981"/>
        <v>0</v>
      </c>
      <c r="AU1732" s="11">
        <f t="shared" si="981"/>
        <v>0</v>
      </c>
      <c r="AV1732" s="11">
        <f t="shared" si="981"/>
        <v>2126281.1428571427</v>
      </c>
      <c r="AW1732" s="11">
        <f t="shared" si="981"/>
        <v>0</v>
      </c>
      <c r="AX1732" s="11">
        <f t="shared" si="985"/>
        <v>0</v>
      </c>
      <c r="AY1732" s="11">
        <f t="shared" si="985"/>
        <v>10772.938009881545</v>
      </c>
      <c r="AZ1732" s="11">
        <f t="shared" si="985"/>
        <v>1</v>
      </c>
      <c r="BA1732" s="11">
        <f t="shared" si="985"/>
        <v>1</v>
      </c>
      <c r="BB1732" s="11">
        <f t="shared" si="979"/>
        <v>1</v>
      </c>
      <c r="BC1732" s="11">
        <f t="shared" si="979"/>
        <v>1</v>
      </c>
      <c r="BD1732" s="11">
        <f t="shared" si="979"/>
        <v>1</v>
      </c>
      <c r="BE1732" s="11">
        <f t="shared" si="979"/>
        <v>1</v>
      </c>
      <c r="BF1732" s="15" t="str">
        <f t="shared" ref="BF1732:BF1781" si="990">IF(A1732="x",DJ1732,0)</f>
        <v>EN 10219-97</v>
      </c>
      <c r="BG1732" s="42">
        <v>15.8256</v>
      </c>
      <c r="BH1732" s="17">
        <f t="shared" ref="BH1732:BH1781" si="991">VALUE(MID(B1732,FIND(" ",B1732)+1,LEN(B1732)-LEN(BK1732)-FIND(" ",B1732)-1-LEN(BI1732)-1))</f>
        <v>130</v>
      </c>
      <c r="BI1732" s="17">
        <f t="shared" ref="BI1732:BI1781" si="992">VALUE(MID(B1732,FIND("x",B1732)+1,LEN(B1732)-LEN(BK1732)-FIND("x",B1732)-1))</f>
        <v>50</v>
      </c>
      <c r="BK1732" s="17">
        <f t="shared" ref="BK1732:BK1781" si="993">VALUE(MID(B1732,FIND("x",B1732,FIND("x",B1732)+1)+1,LEN(B1732)-FIND("x",B1732,FIND("x",B1732)+1)))</f>
        <v>6</v>
      </c>
      <c r="BM1732" s="17">
        <f t="shared" ref="BM1732:BM1781" si="994">BK1732</f>
        <v>6</v>
      </c>
      <c r="BX1732" s="18">
        <f t="shared" ref="BX1732:BX1781" si="995">2*BK1732*(BH1732+BI1732-4*(BM1732+BK1732))+PI()*((BM1732+BK1732)^2-BK1732^2)</f>
        <v>1923.2920065876976</v>
      </c>
      <c r="BY1732" s="42">
        <v>0.36</v>
      </c>
      <c r="BZ1732" s="43">
        <f t="shared" ref="BZ1732:BZ1781" si="996">BY1732/(BX1732*0.00000785)</f>
        <v>23.844466911100778</v>
      </c>
      <c r="CA1732" s="18">
        <f t="shared" ref="CA1732:CA1781" si="997">2*((1/12*BK1732*((BH1732-2*(BM1732+BK1732))^3))+((1/12*(BI1732-2*(BM1732+BK1732))*(BK1732^3))+((BI1732-2*(BM1732+BK1732))*BK1732*((BH1732-BK1732)/2)^2))+(((PI()/8-8/(9*PI()))*(BM1732+BK1732)^4)+(1/2*PI()*((BM1732+BK1732)^2)*((BH1732/2-BK1732-BM1732+(4/(3*PI())*(BM1732+BK1732)))^2)))-((PI()/8-8/(9*PI()))*((BM1732)^4))-(1/2*PI()*((BM1732)^2)*((BH1732/2-BK1732-BM1732+(4/(3*PI()))*(BM1732))^2)))</f>
        <v>3573315.3868012894</v>
      </c>
      <c r="CB1732" s="18">
        <f t="shared" ref="CB1732:CB1781" si="998">2*CA1732/BH1732</f>
        <v>54974.082873865991</v>
      </c>
      <c r="CC1732" s="18">
        <f t="shared" ref="CC1732:CC1781" si="999">2*(BK1732*(BH1732/2-BM1732-BK1732)^2+(BI1732-2*(BM1732+BK1732))*BK1732*(BH1732/2-BK1732/2)+1/2*PI()*((BM1732+BK1732)^2)*(BH1732/2-(1-4/(3*PI()))*(BM1732+BK1732))-1/2*PI()*((BM1732)^2)*(BH1732/2-BK1732-(1-4/(3*PI()))*(BM1732)))</f>
        <v>73050.476349147983</v>
      </c>
      <c r="CD1732" s="25">
        <f t="shared" ref="CD1732:CD1781" si="1000">CC1732/CB1732</f>
        <v>1.3288166446861325</v>
      </c>
      <c r="CE1732" s="26">
        <f t="shared" ref="CE1732:CE1781" si="1001">SQRT(CA1732/BX1732)</f>
        <v>43.103552120721709</v>
      </c>
      <c r="CF1732" s="18">
        <f t="shared" ref="CF1732:CF1781" si="1002">2*BK1732*(BH1732-2*(BM1732+BK1732))+PI()*(BM1732+BK1732)^2-PI()*(BM1732)^2</f>
        <v>1611.2920065876976</v>
      </c>
      <c r="CG1732" s="18">
        <f t="shared" ref="CG1732:CG1781" si="1003">2*BK1732*(BI1732-2*(BM1732+BK1732))+PI()*(BM1732+BK1732)^2-PI()*(BM1732)^2</f>
        <v>651.29200658769776</v>
      </c>
      <c r="CH1732" s="18">
        <f t="shared" ref="CH1732:CH1781" si="1004">2*((1/12*BK1732*((BI1732-2*(BM1732+BK1732))^3))+((1/12*(BH1732-2*(BM1732+BK1732))*(BK1732^3))+((BH1732-2*(BM1732+BK1732))*BK1732*((BI1732-BK1732)/2)^2))+(((PI()/8-8/(9*PI()))*(BM1732+BK1732)^4)+(1/2*PI()*((BM1732+BK1732)^2)*((BI1732/2-BK1732-BM1732+(4/(3*PI())*(BM1732+BK1732)))^2)))-((PI()/8-8/(9*PI()))*((BM1732)^4))-(1/2*PI()*((BM1732)^2)*((BI1732/2-BK1732-BM1732+(4/(3*PI()))*(BM1732))^2)))</f>
        <v>762064.48940976732</v>
      </c>
      <c r="CI1732" s="18">
        <f t="shared" ref="CI1732:CI1781" si="1005">2*CH1732/BI1732</f>
        <v>30482.579576390694</v>
      </c>
      <c r="CJ1732" s="18">
        <f t="shared" ref="CJ1732:CJ1781" si="1006">2*(BK1732*(BI1732/2-BM1732-BK1732)^2+(BH1732-2*(BM1732+BK1732))*BK1732*(BI1732/2-BK1732/2)+1/2*PI()*((BM1732+BK1732)^2)*(BI1732/2-(1-4/(3*PI()))*(BM1732+BK1732))-1/2*PI()*((BM1732)^2)*(BI1732/2-BK1732-(1-4/(3*PI()))*(BM1732)))</f>
        <v>36438.796085640068</v>
      </c>
      <c r="CK1732" s="25">
        <f t="shared" ref="CK1732:CK1781" si="1007">CJ1732/CI1732</f>
        <v>1.1953973906415247</v>
      </c>
      <c r="CL1732" s="26">
        <f t="shared" ref="CL1732:CL1781" si="1008">SQRT(CH1732/BX1732)</f>
        <v>19.90550724950052</v>
      </c>
      <c r="CZ1732" s="18">
        <f t="shared" ref="CZ1732:CZ1781" si="1009">2*(BK1732^2)*((BI1732-BK1732)^2)*((BH1732-BK1732)^2)/(BI1732*BK1732+BH1732*BK1732-2*BK1732^2)</f>
        <v>2126281.1428571427</v>
      </c>
      <c r="DC1732" s="18">
        <f t="shared" ref="DC1732:DC1781" si="1010">((BI1732-2*(BM1732+BK1732))*(BH1732-BK1732)+PI()*(BM1732+BK1732/2)^2+(BH1732-2*(BM1732+BK1732))*(BM1732+BK1732/2)*2)*2</f>
        <v>10772.938009881545</v>
      </c>
      <c r="DD1732" s="17">
        <f t="shared" ref="DD1732:DD1781" si="1011">IF(MAX((BH1732-2*(BM1732+BK1732))/BK1732,(BI1732-2*(BM1732+BK1732))/BK1732)&lt;=124*1,IF(MAX((BH1732-2*(BM1732+BK1732))/BK1732,(BI1732-2*(BM1732+BK1732))/BK1732)&lt;=83*1,IF(MAX((BH1732-2*(BM1732+BK1732))/BK1732,(BI1732-2*(BM1732+BK1732))/BK1732)&lt;=72*1,1,2),3),4)</f>
        <v>1</v>
      </c>
      <c r="DE1732" s="17">
        <f t="shared" ref="DE1732:DE1781" si="1012">IF(MAX((BH1732-2*(BM1732+BK1732))/BK1732,(BI1732-2*(BM1732+BK1732))/BK1732)&lt;=124*0.81,IF(MAX((BH1732-2*(BM1732+BK1732))/BK1732,(BI1732-2*(BM1732+BK1732))/BK1732)&lt;=83*0.81,IF(MAX((BH1732-2*(BM1732+BK1732))/BK1732,(BI1732-2*(BM1732+BK1732))/BK1732)&lt;=72*0.81,1,2),3),4)</f>
        <v>1</v>
      </c>
      <c r="DF1732" s="17">
        <f t="shared" ref="DF1732:DF1781" si="1013">IF(MAX((BH1732-2*(BM1732+BK1732))/BK1732,(BI1732-2*(BM1732+BK1732))/BK1732)&lt;=124*0.71,IF(MAX((BH1732-2*(BM1732+BK1732))/BK1732,(BI1732-2*(BM1732+BK1732))/BK1732)&lt;=83*0.71,IF(MAX((BH1732-2*(BM1732+BK1732))/BK1732,(BI1732-2*(BM1732+BK1732))/BK1732)&lt;=72*0.71,1,2),3),4)</f>
        <v>1</v>
      </c>
      <c r="DG1732" s="17">
        <f t="shared" ref="DG1732:DG1781" si="1014">IF(MAX((BH1732-2*(BM1732+BK1732))/BK1732,(BI1732-2*(BM1732+BK1732))/BK1732)&lt;=42*1,IF(MAX((BH1732-2*(BM1732+BK1732))/BK1732,(BI1732-2*(BM1732+BK1732))/BK1732)&lt;=38*1,IF(MAX((BH1732-2*(BM1732+BK1732))/BK1732,(BI1732-2*(BM1732+BK1732))/BK1732)&lt;=33*1,1,2),3),4)</f>
        <v>1</v>
      </c>
      <c r="DH1732" s="17">
        <f t="shared" ref="DH1732:DH1781" si="1015">IF(MAX((BH1732-2*(BM1732+BK1732))/BK1732,(BI1732-2*(BM1732+BK1732))/BK1732)&lt;=42*0.81,IF(MAX((BH1732-2*(BM1732+BK1732))/BK1732,(BI1732-2*(BM1732+BK1732))/BK1732)&lt;=38*0.81,IF(MAX((BH1732-2*(BM1732+BK1732))/BK1732,(BI1732-2*(BM1732+BK1732))/BK1732)&lt;=33*0.81,1,2),3),4)</f>
        <v>1</v>
      </c>
      <c r="DI1732" s="17">
        <f t="shared" ref="DI1732:DI1781" si="1016">IF(MAX((BH1732-2*(BM1732+BK1732))/BK1732,(BI1732-2*(BM1732+BK1732))/BK1732)&lt;=42*0.71,IF(MAX((BH1732-2*(BM1732+BK1732))/BK1732,(BI1732-2*(BM1732+BK1732))/BK1732)&lt;=38*0.71,IF(MAX((BH1732-2*(BM1732+BK1732))/BK1732,(BI1732-2*(BM1732+BK1732))/BK1732)&lt;=33*0.71,1,2),3),4)</f>
        <v>1</v>
      </c>
      <c r="DJ1732" s="20" t="s">
        <v>1713</v>
      </c>
    </row>
    <row r="1733" spans="1:114" x14ac:dyDescent="0.2">
      <c r="A1733" s="15" t="s">
        <v>105</v>
      </c>
      <c r="B1733" s="10" t="s">
        <v>1829</v>
      </c>
      <c r="C1733" s="11">
        <f t="shared" si="988"/>
        <v>12.057600000000001</v>
      </c>
      <c r="D1733" s="11">
        <f t="shared" si="984"/>
        <v>140</v>
      </c>
      <c r="E1733" s="11">
        <f t="shared" si="984"/>
        <v>60</v>
      </c>
      <c r="F1733" s="11">
        <f t="shared" si="984"/>
        <v>0</v>
      </c>
      <c r="G1733" s="11">
        <f t="shared" si="984"/>
        <v>4</v>
      </c>
      <c r="H1733" s="11">
        <f t="shared" si="980"/>
        <v>0</v>
      </c>
      <c r="I1733" s="11">
        <f t="shared" si="980"/>
        <v>4</v>
      </c>
      <c r="J1733" s="11">
        <f t="shared" si="980"/>
        <v>0</v>
      </c>
      <c r="K1733" s="11">
        <f t="shared" si="980"/>
        <v>0</v>
      </c>
      <c r="L1733" s="11">
        <f t="shared" si="980"/>
        <v>0</v>
      </c>
      <c r="M1733" s="11">
        <f t="shared" si="980"/>
        <v>0</v>
      </c>
      <c r="N1733" s="11">
        <f t="shared" si="980"/>
        <v>0</v>
      </c>
      <c r="O1733" s="11">
        <f t="shared" si="980"/>
        <v>0</v>
      </c>
      <c r="P1733" s="11">
        <f t="shared" si="980"/>
        <v>0</v>
      </c>
      <c r="Q1733" s="11">
        <f t="shared" si="980"/>
        <v>0</v>
      </c>
      <c r="R1733" s="11">
        <f t="shared" si="987"/>
        <v>0</v>
      </c>
      <c r="S1733" s="11">
        <f t="shared" si="987"/>
        <v>0</v>
      </c>
      <c r="T1733" s="11">
        <f t="shared" si="987"/>
        <v>1494.79644737231</v>
      </c>
      <c r="U1733" s="40">
        <f t="shared" si="989"/>
        <v>0.4</v>
      </c>
      <c r="V1733" s="11">
        <f t="shared" si="983"/>
        <v>34.088530316159734</v>
      </c>
      <c r="W1733" s="11">
        <f t="shared" si="983"/>
        <v>3555946.8059799396</v>
      </c>
      <c r="X1733" s="11">
        <f t="shared" si="983"/>
        <v>50799.240085427708</v>
      </c>
      <c r="Y1733" s="11">
        <f t="shared" si="983"/>
        <v>64634.713070416547</v>
      </c>
      <c r="Z1733" s="11">
        <f t="shared" si="983"/>
        <v>1.2723559045710546</v>
      </c>
      <c r="AA1733" s="11">
        <f t="shared" si="983"/>
        <v>48.773800700571911</v>
      </c>
      <c r="AB1733" s="11">
        <f t="shared" si="983"/>
        <v>1142.79644737231</v>
      </c>
      <c r="AC1733" s="11">
        <f t="shared" si="983"/>
        <v>502.79644737231007</v>
      </c>
      <c r="AD1733" s="11">
        <f t="shared" si="986"/>
        <v>938124.07614231086</v>
      </c>
      <c r="AE1733" s="11">
        <f t="shared" si="986"/>
        <v>31270.80253807703</v>
      </c>
      <c r="AF1733" s="11">
        <f t="shared" si="986"/>
        <v>35562.85517552415</v>
      </c>
      <c r="AG1733" s="11">
        <f t="shared" si="986"/>
        <v>1.1372543167774758</v>
      </c>
      <c r="AH1733" s="11">
        <f t="shared" si="986"/>
        <v>25.051810185477994</v>
      </c>
      <c r="AI1733" s="11">
        <f t="shared" si="986"/>
        <v>0</v>
      </c>
      <c r="AJ1733" s="11">
        <f t="shared" si="986"/>
        <v>0</v>
      </c>
      <c r="AK1733" s="11">
        <f t="shared" si="986"/>
        <v>0</v>
      </c>
      <c r="AL1733" s="11">
        <f t="shared" si="986"/>
        <v>0</v>
      </c>
      <c r="AM1733" s="11">
        <f t="shared" si="986"/>
        <v>0</v>
      </c>
      <c r="AN1733" s="11">
        <f t="shared" si="986"/>
        <v>0</v>
      </c>
      <c r="AO1733" s="11">
        <f t="shared" si="981"/>
        <v>0</v>
      </c>
      <c r="AP1733" s="11">
        <f t="shared" si="981"/>
        <v>0</v>
      </c>
      <c r="AQ1733" s="11">
        <f t="shared" si="981"/>
        <v>0</v>
      </c>
      <c r="AR1733" s="11">
        <f t="shared" si="981"/>
        <v>0</v>
      </c>
      <c r="AS1733" s="11">
        <f t="shared" si="981"/>
        <v>0</v>
      </c>
      <c r="AT1733" s="11">
        <f t="shared" si="981"/>
        <v>0</v>
      </c>
      <c r="AU1733" s="11">
        <f t="shared" si="981"/>
        <v>0</v>
      </c>
      <c r="AV1733" s="11">
        <f t="shared" si="981"/>
        <v>2416810.6666666665</v>
      </c>
      <c r="AW1733" s="11">
        <f t="shared" si="981"/>
        <v>0</v>
      </c>
      <c r="AX1733" s="11">
        <f t="shared" si="985"/>
        <v>0</v>
      </c>
      <c r="AY1733" s="11">
        <f t="shared" si="985"/>
        <v>15170.194671058465</v>
      </c>
      <c r="AZ1733" s="11">
        <f t="shared" si="985"/>
        <v>1</v>
      </c>
      <c r="BA1733" s="11">
        <f t="shared" si="985"/>
        <v>1</v>
      </c>
      <c r="BB1733" s="11">
        <f t="shared" si="979"/>
        <v>1</v>
      </c>
      <c r="BC1733" s="11">
        <f t="shared" si="979"/>
        <v>1</v>
      </c>
      <c r="BD1733" s="11">
        <f t="shared" si="979"/>
        <v>3</v>
      </c>
      <c r="BE1733" s="11">
        <f t="shared" si="979"/>
        <v>4</v>
      </c>
      <c r="BF1733" s="15" t="str">
        <f t="shared" si="990"/>
        <v>EN 10219-97</v>
      </c>
      <c r="BG1733" s="42">
        <v>12.057600000000001</v>
      </c>
      <c r="BH1733" s="17">
        <f t="shared" si="991"/>
        <v>140</v>
      </c>
      <c r="BI1733" s="17">
        <f t="shared" si="992"/>
        <v>60</v>
      </c>
      <c r="BK1733" s="17">
        <f t="shared" si="993"/>
        <v>4</v>
      </c>
      <c r="BM1733" s="17">
        <f t="shared" si="994"/>
        <v>4</v>
      </c>
      <c r="BX1733" s="18">
        <f t="shared" si="995"/>
        <v>1494.79644737231</v>
      </c>
      <c r="BY1733" s="42">
        <v>0.4</v>
      </c>
      <c r="BZ1733" s="43">
        <f t="shared" si="996"/>
        <v>34.088530316159734</v>
      </c>
      <c r="CA1733" s="18">
        <f t="shared" si="997"/>
        <v>3555946.8059799396</v>
      </c>
      <c r="CB1733" s="18">
        <f t="shared" si="998"/>
        <v>50799.240085427708</v>
      </c>
      <c r="CC1733" s="18">
        <f t="shared" si="999"/>
        <v>64634.713070416547</v>
      </c>
      <c r="CD1733" s="25">
        <f t="shared" si="1000"/>
        <v>1.2723559045710546</v>
      </c>
      <c r="CE1733" s="26">
        <f t="shared" si="1001"/>
        <v>48.773800700571911</v>
      </c>
      <c r="CF1733" s="18">
        <f t="shared" si="1002"/>
        <v>1142.79644737231</v>
      </c>
      <c r="CG1733" s="18">
        <f t="shared" si="1003"/>
        <v>502.79644737231007</v>
      </c>
      <c r="CH1733" s="18">
        <f t="shared" si="1004"/>
        <v>938124.07614231086</v>
      </c>
      <c r="CI1733" s="18">
        <f t="shared" si="1005"/>
        <v>31270.80253807703</v>
      </c>
      <c r="CJ1733" s="18">
        <f t="shared" si="1006"/>
        <v>35562.85517552415</v>
      </c>
      <c r="CK1733" s="25">
        <f t="shared" si="1007"/>
        <v>1.1372543167774758</v>
      </c>
      <c r="CL1733" s="26">
        <f t="shared" si="1008"/>
        <v>25.051810185477994</v>
      </c>
      <c r="CZ1733" s="18">
        <f t="shared" si="1009"/>
        <v>2416810.6666666665</v>
      </c>
      <c r="DC1733" s="18">
        <f t="shared" si="1010"/>
        <v>15170.194671058465</v>
      </c>
      <c r="DD1733" s="17">
        <f t="shared" si="1011"/>
        <v>1</v>
      </c>
      <c r="DE1733" s="17">
        <f t="shared" si="1012"/>
        <v>1</v>
      </c>
      <c r="DF1733" s="17">
        <f t="shared" si="1013"/>
        <v>1</v>
      </c>
      <c r="DG1733" s="17">
        <f t="shared" si="1014"/>
        <v>1</v>
      </c>
      <c r="DH1733" s="17">
        <f t="shared" si="1015"/>
        <v>3</v>
      </c>
      <c r="DI1733" s="17">
        <f t="shared" si="1016"/>
        <v>4</v>
      </c>
      <c r="DJ1733" s="20" t="s">
        <v>1713</v>
      </c>
    </row>
    <row r="1734" spans="1:114" x14ac:dyDescent="0.2">
      <c r="A1734" s="15" t="s">
        <v>105</v>
      </c>
      <c r="B1734" s="10" t="s">
        <v>1830</v>
      </c>
      <c r="C1734" s="11">
        <f t="shared" si="988"/>
        <v>14.914999999999999</v>
      </c>
      <c r="D1734" s="11">
        <f t="shared" si="984"/>
        <v>140</v>
      </c>
      <c r="E1734" s="11">
        <f t="shared" si="984"/>
        <v>60</v>
      </c>
      <c r="F1734" s="11">
        <f t="shared" si="984"/>
        <v>0</v>
      </c>
      <c r="G1734" s="11">
        <f t="shared" si="984"/>
        <v>5</v>
      </c>
      <c r="H1734" s="11">
        <f t="shared" si="980"/>
        <v>0</v>
      </c>
      <c r="I1734" s="11">
        <f t="shared" si="980"/>
        <v>5</v>
      </c>
      <c r="J1734" s="11">
        <f t="shared" si="980"/>
        <v>0</v>
      </c>
      <c r="K1734" s="11">
        <f t="shared" si="980"/>
        <v>0</v>
      </c>
      <c r="L1734" s="11">
        <f t="shared" si="980"/>
        <v>0</v>
      </c>
      <c r="M1734" s="11">
        <f t="shared" si="980"/>
        <v>0</v>
      </c>
      <c r="N1734" s="11">
        <f t="shared" si="980"/>
        <v>0</v>
      </c>
      <c r="O1734" s="11">
        <f t="shared" si="980"/>
        <v>0</v>
      </c>
      <c r="P1734" s="11">
        <f t="shared" si="980"/>
        <v>0</v>
      </c>
      <c r="Q1734" s="11">
        <f t="shared" si="980"/>
        <v>0</v>
      </c>
      <c r="R1734" s="11">
        <f t="shared" si="987"/>
        <v>0</v>
      </c>
      <c r="S1734" s="11">
        <f t="shared" si="987"/>
        <v>0</v>
      </c>
      <c r="T1734" s="11">
        <f t="shared" si="987"/>
        <v>1835.6194490192345</v>
      </c>
      <c r="U1734" s="40">
        <f t="shared" si="989"/>
        <v>0.4</v>
      </c>
      <c r="V1734" s="11">
        <f t="shared" si="983"/>
        <v>27.75924717945442</v>
      </c>
      <c r="W1734" s="11">
        <f t="shared" si="983"/>
        <v>4258926.4575844277</v>
      </c>
      <c r="X1734" s="11">
        <f t="shared" si="983"/>
        <v>60841.806536920398</v>
      </c>
      <c r="Y1734" s="11">
        <f t="shared" si="983"/>
        <v>78303.833607820736</v>
      </c>
      <c r="Z1734" s="11">
        <f t="shared" si="983"/>
        <v>1.2870070444128565</v>
      </c>
      <c r="AA1734" s="11">
        <f t="shared" si="983"/>
        <v>48.168014522174204</v>
      </c>
      <c r="AB1734" s="11">
        <f t="shared" si="983"/>
        <v>1435.6194490192345</v>
      </c>
      <c r="AC1734" s="11">
        <f t="shared" si="983"/>
        <v>635.61944901923459</v>
      </c>
      <c r="AD1734" s="11">
        <f t="shared" si="986"/>
        <v>1111610.8873895449</v>
      </c>
      <c r="AE1734" s="11">
        <f t="shared" si="986"/>
        <v>37053.696246318163</v>
      </c>
      <c r="AF1734" s="11">
        <f t="shared" si="986"/>
        <v>42879.055647051355</v>
      </c>
      <c r="AG1734" s="11">
        <f t="shared" si="986"/>
        <v>1.1572139891796092</v>
      </c>
      <c r="AH1734" s="11">
        <f t="shared" si="986"/>
        <v>24.608495937114355</v>
      </c>
      <c r="AI1734" s="11">
        <f t="shared" si="986"/>
        <v>0</v>
      </c>
      <c r="AJ1734" s="11">
        <f t="shared" si="986"/>
        <v>0</v>
      </c>
      <c r="AK1734" s="11">
        <f t="shared" si="986"/>
        <v>0</v>
      </c>
      <c r="AL1734" s="11">
        <f t="shared" si="986"/>
        <v>0</v>
      </c>
      <c r="AM1734" s="11">
        <f t="shared" si="986"/>
        <v>0</v>
      </c>
      <c r="AN1734" s="11">
        <f t="shared" si="986"/>
        <v>0</v>
      </c>
      <c r="AO1734" s="11">
        <f t="shared" si="981"/>
        <v>0</v>
      </c>
      <c r="AP1734" s="11">
        <f t="shared" si="981"/>
        <v>0</v>
      </c>
      <c r="AQ1734" s="11">
        <f t="shared" si="981"/>
        <v>0</v>
      </c>
      <c r="AR1734" s="11">
        <f t="shared" si="981"/>
        <v>0</v>
      </c>
      <c r="AS1734" s="11">
        <f t="shared" si="981"/>
        <v>0</v>
      </c>
      <c r="AT1734" s="11">
        <f t="shared" si="981"/>
        <v>0</v>
      </c>
      <c r="AU1734" s="11">
        <f t="shared" si="981"/>
        <v>0</v>
      </c>
      <c r="AV1734" s="11">
        <f t="shared" si="981"/>
        <v>2901611.8421052634</v>
      </c>
      <c r="AW1734" s="11">
        <f t="shared" si="981"/>
        <v>0</v>
      </c>
      <c r="AX1734" s="11">
        <f t="shared" si="985"/>
        <v>0</v>
      </c>
      <c r="AY1734" s="11">
        <f t="shared" si="985"/>
        <v>14753.429173528852</v>
      </c>
      <c r="AZ1734" s="11">
        <f t="shared" si="985"/>
        <v>1</v>
      </c>
      <c r="BA1734" s="11">
        <f t="shared" si="985"/>
        <v>1</v>
      </c>
      <c r="BB1734" s="11">
        <f t="shared" si="979"/>
        <v>1</v>
      </c>
      <c r="BC1734" s="11">
        <f t="shared" si="979"/>
        <v>1</v>
      </c>
      <c r="BD1734" s="11">
        <f t="shared" si="979"/>
        <v>1</v>
      </c>
      <c r="BE1734" s="11">
        <f t="shared" si="979"/>
        <v>2</v>
      </c>
      <c r="BF1734" s="15" t="str">
        <f t="shared" si="990"/>
        <v>EN 10219-97</v>
      </c>
      <c r="BG1734" s="42">
        <v>14.914999999999999</v>
      </c>
      <c r="BH1734" s="17">
        <f t="shared" si="991"/>
        <v>140</v>
      </c>
      <c r="BI1734" s="17">
        <f t="shared" si="992"/>
        <v>60</v>
      </c>
      <c r="BK1734" s="17">
        <f t="shared" si="993"/>
        <v>5</v>
      </c>
      <c r="BM1734" s="17">
        <f t="shared" si="994"/>
        <v>5</v>
      </c>
      <c r="BX1734" s="18">
        <f t="shared" si="995"/>
        <v>1835.6194490192345</v>
      </c>
      <c r="BY1734" s="42">
        <v>0.4</v>
      </c>
      <c r="BZ1734" s="43">
        <f t="shared" si="996"/>
        <v>27.75924717945442</v>
      </c>
      <c r="CA1734" s="18">
        <f t="shared" si="997"/>
        <v>4258926.4575844277</v>
      </c>
      <c r="CB1734" s="18">
        <f t="shared" si="998"/>
        <v>60841.806536920398</v>
      </c>
      <c r="CC1734" s="18">
        <f t="shared" si="999"/>
        <v>78303.833607820736</v>
      </c>
      <c r="CD1734" s="25">
        <f t="shared" si="1000"/>
        <v>1.2870070444128565</v>
      </c>
      <c r="CE1734" s="26">
        <f t="shared" si="1001"/>
        <v>48.168014522174204</v>
      </c>
      <c r="CF1734" s="18">
        <f t="shared" si="1002"/>
        <v>1435.6194490192345</v>
      </c>
      <c r="CG1734" s="18">
        <f t="shared" si="1003"/>
        <v>635.61944901923459</v>
      </c>
      <c r="CH1734" s="18">
        <f t="shared" si="1004"/>
        <v>1111610.8873895449</v>
      </c>
      <c r="CI1734" s="18">
        <f t="shared" si="1005"/>
        <v>37053.696246318163</v>
      </c>
      <c r="CJ1734" s="18">
        <f t="shared" si="1006"/>
        <v>42879.055647051355</v>
      </c>
      <c r="CK1734" s="25">
        <f t="shared" si="1007"/>
        <v>1.1572139891796092</v>
      </c>
      <c r="CL1734" s="26">
        <f t="shared" si="1008"/>
        <v>24.608495937114355</v>
      </c>
      <c r="CZ1734" s="18">
        <f t="shared" si="1009"/>
        <v>2901611.8421052634</v>
      </c>
      <c r="DC1734" s="18">
        <f t="shared" si="1010"/>
        <v>14753.429173528852</v>
      </c>
      <c r="DD1734" s="17">
        <f t="shared" si="1011"/>
        <v>1</v>
      </c>
      <c r="DE1734" s="17">
        <f t="shared" si="1012"/>
        <v>1</v>
      </c>
      <c r="DF1734" s="17">
        <f t="shared" si="1013"/>
        <v>1</v>
      </c>
      <c r="DG1734" s="17">
        <f t="shared" si="1014"/>
        <v>1</v>
      </c>
      <c r="DH1734" s="17">
        <f t="shared" si="1015"/>
        <v>1</v>
      </c>
      <c r="DI1734" s="17">
        <f t="shared" si="1016"/>
        <v>2</v>
      </c>
      <c r="DJ1734" s="20" t="s">
        <v>1713</v>
      </c>
    </row>
    <row r="1735" spans="1:114" x14ac:dyDescent="0.2">
      <c r="A1735" s="15" t="s">
        <v>105</v>
      </c>
      <c r="B1735" s="10" t="s">
        <v>1831</v>
      </c>
      <c r="C1735" s="11">
        <f t="shared" si="988"/>
        <v>17.709599999999998</v>
      </c>
      <c r="D1735" s="11">
        <f t="shared" si="984"/>
        <v>140</v>
      </c>
      <c r="E1735" s="11">
        <f t="shared" si="984"/>
        <v>60</v>
      </c>
      <c r="F1735" s="11">
        <f t="shared" si="984"/>
        <v>0</v>
      </c>
      <c r="G1735" s="11">
        <f t="shared" si="984"/>
        <v>6</v>
      </c>
      <c r="H1735" s="11">
        <f t="shared" si="980"/>
        <v>0</v>
      </c>
      <c r="I1735" s="11">
        <f t="shared" si="980"/>
        <v>6</v>
      </c>
      <c r="J1735" s="11">
        <f t="shared" si="980"/>
        <v>0</v>
      </c>
      <c r="K1735" s="11">
        <f t="shared" si="980"/>
        <v>0</v>
      </c>
      <c r="L1735" s="11">
        <f t="shared" si="980"/>
        <v>0</v>
      </c>
      <c r="M1735" s="11">
        <f t="shared" si="980"/>
        <v>0</v>
      </c>
      <c r="N1735" s="11">
        <f t="shared" si="980"/>
        <v>0</v>
      </c>
      <c r="O1735" s="11">
        <f t="shared" si="980"/>
        <v>0</v>
      </c>
      <c r="P1735" s="11">
        <f t="shared" si="980"/>
        <v>0</v>
      </c>
      <c r="Q1735" s="11">
        <f t="shared" si="980"/>
        <v>0</v>
      </c>
      <c r="R1735" s="11">
        <f t="shared" si="987"/>
        <v>0</v>
      </c>
      <c r="S1735" s="11">
        <f t="shared" si="987"/>
        <v>0</v>
      </c>
      <c r="T1735" s="11">
        <f t="shared" si="987"/>
        <v>2163.2920065876979</v>
      </c>
      <c r="U1735" s="40">
        <f t="shared" si="989"/>
        <v>0.4</v>
      </c>
      <c r="V1735" s="11">
        <f t="shared" si="983"/>
        <v>23.554570468327189</v>
      </c>
      <c r="W1735" s="11">
        <f t="shared" si="983"/>
        <v>4891942.4504574612</v>
      </c>
      <c r="X1735" s="11">
        <f t="shared" si="983"/>
        <v>69884.892149392297</v>
      </c>
      <c r="Y1735" s="11">
        <f t="shared" si="983"/>
        <v>91006.936382086453</v>
      </c>
      <c r="Z1735" s="11">
        <f t="shared" si="983"/>
        <v>1.302240492659583</v>
      </c>
      <c r="AA1735" s="11">
        <f t="shared" si="983"/>
        <v>47.553566767750617</v>
      </c>
      <c r="AB1735" s="11">
        <f t="shared" si="983"/>
        <v>1731.2920065876976</v>
      </c>
      <c r="AC1735" s="11">
        <f t="shared" si="983"/>
        <v>771.29200658769776</v>
      </c>
      <c r="AD1735" s="11">
        <f t="shared" si="986"/>
        <v>1263374.7504308606</v>
      </c>
      <c r="AE1735" s="11">
        <f t="shared" si="986"/>
        <v>42112.491681028689</v>
      </c>
      <c r="AF1735" s="11">
        <f t="shared" si="986"/>
        <v>49595.256118578553</v>
      </c>
      <c r="AG1735" s="11">
        <f t="shared" si="986"/>
        <v>1.1776851508627495</v>
      </c>
      <c r="AH1735" s="11">
        <f t="shared" si="986"/>
        <v>24.16620880782671</v>
      </c>
      <c r="AI1735" s="11">
        <f t="shared" si="986"/>
        <v>0</v>
      </c>
      <c r="AJ1735" s="11">
        <f t="shared" si="986"/>
        <v>0</v>
      </c>
      <c r="AK1735" s="11">
        <f t="shared" si="986"/>
        <v>0</v>
      </c>
      <c r="AL1735" s="11">
        <f t="shared" si="986"/>
        <v>0</v>
      </c>
      <c r="AM1735" s="11">
        <f t="shared" si="986"/>
        <v>0</v>
      </c>
      <c r="AN1735" s="11">
        <f t="shared" si="986"/>
        <v>0</v>
      </c>
      <c r="AO1735" s="11">
        <f t="shared" si="981"/>
        <v>0</v>
      </c>
      <c r="AP1735" s="11">
        <f t="shared" si="981"/>
        <v>0</v>
      </c>
      <c r="AQ1735" s="11">
        <f t="shared" si="981"/>
        <v>0</v>
      </c>
      <c r="AR1735" s="11">
        <f t="shared" si="981"/>
        <v>0</v>
      </c>
      <c r="AS1735" s="11">
        <f t="shared" si="981"/>
        <v>0</v>
      </c>
      <c r="AT1735" s="11">
        <f t="shared" si="981"/>
        <v>0</v>
      </c>
      <c r="AU1735" s="11">
        <f t="shared" si="981"/>
        <v>0</v>
      </c>
      <c r="AV1735" s="11">
        <f t="shared" si="981"/>
        <v>3342108.2553191488</v>
      </c>
      <c r="AW1735" s="11">
        <f t="shared" si="981"/>
        <v>0</v>
      </c>
      <c r="AX1735" s="11">
        <f t="shared" si="985"/>
        <v>0</v>
      </c>
      <c r="AY1735" s="11">
        <f t="shared" si="985"/>
        <v>14332.938009881547</v>
      </c>
      <c r="AZ1735" s="11">
        <f t="shared" si="985"/>
        <v>1</v>
      </c>
      <c r="BA1735" s="11">
        <f t="shared" si="985"/>
        <v>1</v>
      </c>
      <c r="BB1735" s="11">
        <f t="shared" si="979"/>
        <v>1</v>
      </c>
      <c r="BC1735" s="11">
        <f t="shared" si="979"/>
        <v>1</v>
      </c>
      <c r="BD1735" s="11">
        <f t="shared" si="979"/>
        <v>1</v>
      </c>
      <c r="BE1735" s="11">
        <f t="shared" si="979"/>
        <v>1</v>
      </c>
      <c r="BF1735" s="15" t="str">
        <f t="shared" si="990"/>
        <v>EN 10219-97</v>
      </c>
      <c r="BG1735" s="42">
        <v>17.709599999999998</v>
      </c>
      <c r="BH1735" s="17">
        <f t="shared" si="991"/>
        <v>140</v>
      </c>
      <c r="BI1735" s="17">
        <f t="shared" si="992"/>
        <v>60</v>
      </c>
      <c r="BK1735" s="17">
        <f t="shared" si="993"/>
        <v>6</v>
      </c>
      <c r="BM1735" s="17">
        <f t="shared" si="994"/>
        <v>6</v>
      </c>
      <c r="BX1735" s="18">
        <f t="shared" si="995"/>
        <v>2163.2920065876979</v>
      </c>
      <c r="BY1735" s="42">
        <v>0.4</v>
      </c>
      <c r="BZ1735" s="43">
        <f t="shared" si="996"/>
        <v>23.554570468327189</v>
      </c>
      <c r="CA1735" s="18">
        <f t="shared" si="997"/>
        <v>4891942.4504574612</v>
      </c>
      <c r="CB1735" s="18">
        <f t="shared" si="998"/>
        <v>69884.892149392297</v>
      </c>
      <c r="CC1735" s="18">
        <f t="shared" si="999"/>
        <v>91006.936382086453</v>
      </c>
      <c r="CD1735" s="25">
        <f t="shared" si="1000"/>
        <v>1.302240492659583</v>
      </c>
      <c r="CE1735" s="26">
        <f t="shared" si="1001"/>
        <v>47.553566767750617</v>
      </c>
      <c r="CF1735" s="18">
        <f t="shared" si="1002"/>
        <v>1731.2920065876976</v>
      </c>
      <c r="CG1735" s="18">
        <f t="shared" si="1003"/>
        <v>771.29200658769776</v>
      </c>
      <c r="CH1735" s="18">
        <f t="shared" si="1004"/>
        <v>1263374.7504308606</v>
      </c>
      <c r="CI1735" s="18">
        <f t="shared" si="1005"/>
        <v>42112.491681028689</v>
      </c>
      <c r="CJ1735" s="18">
        <f t="shared" si="1006"/>
        <v>49595.256118578553</v>
      </c>
      <c r="CK1735" s="25">
        <f t="shared" si="1007"/>
        <v>1.1776851508627495</v>
      </c>
      <c r="CL1735" s="26">
        <f t="shared" si="1008"/>
        <v>24.16620880782671</v>
      </c>
      <c r="CZ1735" s="18">
        <f t="shared" si="1009"/>
        <v>3342108.2553191488</v>
      </c>
      <c r="DC1735" s="18">
        <f t="shared" si="1010"/>
        <v>14332.938009881547</v>
      </c>
      <c r="DD1735" s="17">
        <f t="shared" si="1011"/>
        <v>1</v>
      </c>
      <c r="DE1735" s="17">
        <f t="shared" si="1012"/>
        <v>1</v>
      </c>
      <c r="DF1735" s="17">
        <f t="shared" si="1013"/>
        <v>1</v>
      </c>
      <c r="DG1735" s="17">
        <f t="shared" si="1014"/>
        <v>1</v>
      </c>
      <c r="DH1735" s="17">
        <f t="shared" si="1015"/>
        <v>1</v>
      </c>
      <c r="DI1735" s="17">
        <f t="shared" si="1016"/>
        <v>1</v>
      </c>
      <c r="DJ1735" s="20" t="s">
        <v>1713</v>
      </c>
    </row>
    <row r="1736" spans="1:114" x14ac:dyDescent="0.2">
      <c r="A1736" s="15" t="s">
        <v>105</v>
      </c>
      <c r="B1736" s="10" t="s">
        <v>1832</v>
      </c>
      <c r="C1736" s="11">
        <f t="shared" si="988"/>
        <v>12.685600000000001</v>
      </c>
      <c r="D1736" s="11">
        <f t="shared" si="984"/>
        <v>140</v>
      </c>
      <c r="E1736" s="11">
        <f t="shared" si="984"/>
        <v>70</v>
      </c>
      <c r="F1736" s="11">
        <f t="shared" si="984"/>
        <v>0</v>
      </c>
      <c r="G1736" s="11">
        <f t="shared" si="984"/>
        <v>4</v>
      </c>
      <c r="H1736" s="11">
        <f t="shared" si="980"/>
        <v>0</v>
      </c>
      <c r="I1736" s="11">
        <f t="shared" si="980"/>
        <v>4</v>
      </c>
      <c r="J1736" s="11">
        <f t="shared" si="980"/>
        <v>0</v>
      </c>
      <c r="K1736" s="11">
        <f t="shared" si="980"/>
        <v>0</v>
      </c>
      <c r="L1736" s="11">
        <f t="shared" si="980"/>
        <v>0</v>
      </c>
      <c r="M1736" s="11">
        <f t="shared" si="980"/>
        <v>0</v>
      </c>
      <c r="N1736" s="11">
        <f t="shared" si="980"/>
        <v>0</v>
      </c>
      <c r="O1736" s="11">
        <f t="shared" si="980"/>
        <v>0</v>
      </c>
      <c r="P1736" s="11">
        <f t="shared" si="980"/>
        <v>0</v>
      </c>
      <c r="Q1736" s="11">
        <f t="shared" si="980"/>
        <v>0</v>
      </c>
      <c r="R1736" s="11">
        <f t="shared" si="987"/>
        <v>0</v>
      </c>
      <c r="S1736" s="11">
        <f t="shared" si="987"/>
        <v>0</v>
      </c>
      <c r="T1736" s="11">
        <f t="shared" si="987"/>
        <v>1574.79644737231</v>
      </c>
      <c r="U1736" s="40">
        <f t="shared" si="989"/>
        <v>0.42</v>
      </c>
      <c r="V1736" s="11">
        <f t="shared" si="983"/>
        <v>33.974666886409793</v>
      </c>
      <c r="W1736" s="11">
        <f t="shared" si="983"/>
        <v>3925973.4726466062</v>
      </c>
      <c r="X1736" s="11">
        <f t="shared" si="983"/>
        <v>56085.335323522944</v>
      </c>
      <c r="Y1736" s="11">
        <f t="shared" si="983"/>
        <v>70074.713070416547</v>
      </c>
      <c r="Z1736" s="11">
        <f t="shared" si="983"/>
        <v>1.2494302238935937</v>
      </c>
      <c r="AA1736" s="11">
        <f t="shared" si="983"/>
        <v>49.929988635605021</v>
      </c>
      <c r="AB1736" s="11">
        <f t="shared" si="983"/>
        <v>1142.79644737231</v>
      </c>
      <c r="AC1736" s="11">
        <f t="shared" si="983"/>
        <v>582.79644737231001</v>
      </c>
      <c r="AD1736" s="11">
        <f t="shared" si="986"/>
        <v>1331789.2057485271</v>
      </c>
      <c r="AE1736" s="11">
        <f t="shared" si="986"/>
        <v>38051.120164243628</v>
      </c>
      <c r="AF1736" s="11">
        <f t="shared" si="986"/>
        <v>43236.837412385707</v>
      </c>
      <c r="AG1736" s="11">
        <f t="shared" si="986"/>
        <v>1.1362829064100737</v>
      </c>
      <c r="AH1736" s="11">
        <f t="shared" si="986"/>
        <v>29.080745259312309</v>
      </c>
      <c r="AI1736" s="11">
        <f t="shared" si="986"/>
        <v>0</v>
      </c>
      <c r="AJ1736" s="11">
        <f t="shared" si="986"/>
        <v>0</v>
      </c>
      <c r="AK1736" s="11">
        <f t="shared" si="986"/>
        <v>0</v>
      </c>
      <c r="AL1736" s="11">
        <f t="shared" si="986"/>
        <v>0</v>
      </c>
      <c r="AM1736" s="11">
        <f t="shared" si="986"/>
        <v>0</v>
      </c>
      <c r="AN1736" s="11">
        <f t="shared" si="986"/>
        <v>0</v>
      </c>
      <c r="AO1736" s="11">
        <f t="shared" si="981"/>
        <v>0</v>
      </c>
      <c r="AP1736" s="11">
        <f t="shared" si="981"/>
        <v>0</v>
      </c>
      <c r="AQ1736" s="11">
        <f t="shared" si="981"/>
        <v>0</v>
      </c>
      <c r="AR1736" s="11">
        <f t="shared" si="981"/>
        <v>0</v>
      </c>
      <c r="AS1736" s="11">
        <f t="shared" si="981"/>
        <v>0</v>
      </c>
      <c r="AT1736" s="11">
        <f t="shared" si="981"/>
        <v>0</v>
      </c>
      <c r="AU1736" s="11">
        <f t="shared" si="981"/>
        <v>0</v>
      </c>
      <c r="AV1736" s="11">
        <f t="shared" si="981"/>
        <v>3190834.6930693071</v>
      </c>
      <c r="AW1736" s="11">
        <f t="shared" si="981"/>
        <v>0</v>
      </c>
      <c r="AX1736" s="11">
        <f t="shared" si="985"/>
        <v>0</v>
      </c>
      <c r="AY1736" s="11">
        <f t="shared" si="985"/>
        <v>17890.194671058467</v>
      </c>
      <c r="AZ1736" s="11">
        <f t="shared" si="985"/>
        <v>1</v>
      </c>
      <c r="BA1736" s="11">
        <f t="shared" si="985"/>
        <v>1</v>
      </c>
      <c r="BB1736" s="11">
        <f t="shared" si="979"/>
        <v>1</v>
      </c>
      <c r="BC1736" s="11">
        <f t="shared" si="979"/>
        <v>1</v>
      </c>
      <c r="BD1736" s="11">
        <f t="shared" si="979"/>
        <v>3</v>
      </c>
      <c r="BE1736" s="11">
        <f t="shared" si="979"/>
        <v>4</v>
      </c>
      <c r="BF1736" s="15" t="str">
        <f t="shared" si="990"/>
        <v>EN 10219-97</v>
      </c>
      <c r="BG1736" s="42">
        <v>12.685600000000001</v>
      </c>
      <c r="BH1736" s="17">
        <f t="shared" si="991"/>
        <v>140</v>
      </c>
      <c r="BI1736" s="17">
        <f t="shared" si="992"/>
        <v>70</v>
      </c>
      <c r="BK1736" s="17">
        <f t="shared" si="993"/>
        <v>4</v>
      </c>
      <c r="BM1736" s="17">
        <f t="shared" si="994"/>
        <v>4</v>
      </c>
      <c r="BX1736" s="18">
        <f t="shared" si="995"/>
        <v>1574.79644737231</v>
      </c>
      <c r="BY1736" s="42">
        <v>0.42</v>
      </c>
      <c r="BZ1736" s="43">
        <f t="shared" si="996"/>
        <v>33.974666886409793</v>
      </c>
      <c r="CA1736" s="18">
        <f t="shared" si="997"/>
        <v>3925973.4726466062</v>
      </c>
      <c r="CB1736" s="18">
        <f t="shared" si="998"/>
        <v>56085.335323522944</v>
      </c>
      <c r="CC1736" s="18">
        <f t="shared" si="999"/>
        <v>70074.713070416547</v>
      </c>
      <c r="CD1736" s="25">
        <f t="shared" si="1000"/>
        <v>1.2494302238935937</v>
      </c>
      <c r="CE1736" s="26">
        <f t="shared" si="1001"/>
        <v>49.929988635605021</v>
      </c>
      <c r="CF1736" s="18">
        <f t="shared" si="1002"/>
        <v>1142.79644737231</v>
      </c>
      <c r="CG1736" s="18">
        <f t="shared" si="1003"/>
        <v>582.79644737231001</v>
      </c>
      <c r="CH1736" s="18">
        <f t="shared" si="1004"/>
        <v>1331789.2057485271</v>
      </c>
      <c r="CI1736" s="18">
        <f t="shared" si="1005"/>
        <v>38051.120164243628</v>
      </c>
      <c r="CJ1736" s="18">
        <f t="shared" si="1006"/>
        <v>43236.837412385707</v>
      </c>
      <c r="CK1736" s="25">
        <f t="shared" si="1007"/>
        <v>1.1362829064100737</v>
      </c>
      <c r="CL1736" s="26">
        <f t="shared" si="1008"/>
        <v>29.080745259312309</v>
      </c>
      <c r="CZ1736" s="18">
        <f t="shared" si="1009"/>
        <v>3190834.6930693071</v>
      </c>
      <c r="DC1736" s="18">
        <f t="shared" si="1010"/>
        <v>17890.194671058467</v>
      </c>
      <c r="DD1736" s="17">
        <f t="shared" si="1011"/>
        <v>1</v>
      </c>
      <c r="DE1736" s="17">
        <f t="shared" si="1012"/>
        <v>1</v>
      </c>
      <c r="DF1736" s="17">
        <f t="shared" si="1013"/>
        <v>1</v>
      </c>
      <c r="DG1736" s="17">
        <f t="shared" si="1014"/>
        <v>1</v>
      </c>
      <c r="DH1736" s="17">
        <f t="shared" si="1015"/>
        <v>3</v>
      </c>
      <c r="DI1736" s="17">
        <f t="shared" si="1016"/>
        <v>4</v>
      </c>
      <c r="DJ1736" s="20" t="s">
        <v>1713</v>
      </c>
    </row>
    <row r="1737" spans="1:114" x14ac:dyDescent="0.2">
      <c r="A1737" s="15" t="s">
        <v>105</v>
      </c>
      <c r="B1737" s="10" t="s">
        <v>1833</v>
      </c>
      <c r="C1737" s="11">
        <f t="shared" si="988"/>
        <v>15.7</v>
      </c>
      <c r="D1737" s="11">
        <f t="shared" si="984"/>
        <v>140</v>
      </c>
      <c r="E1737" s="11">
        <f t="shared" si="984"/>
        <v>70</v>
      </c>
      <c r="F1737" s="11">
        <f t="shared" si="984"/>
        <v>0</v>
      </c>
      <c r="G1737" s="11">
        <f t="shared" si="984"/>
        <v>5</v>
      </c>
      <c r="H1737" s="11">
        <f t="shared" si="980"/>
        <v>0</v>
      </c>
      <c r="I1737" s="11">
        <f t="shared" si="980"/>
        <v>5</v>
      </c>
      <c r="J1737" s="11">
        <f t="shared" si="980"/>
        <v>0</v>
      </c>
      <c r="K1737" s="11">
        <f t="shared" si="980"/>
        <v>0</v>
      </c>
      <c r="L1737" s="11">
        <f t="shared" si="980"/>
        <v>0</v>
      </c>
      <c r="M1737" s="11">
        <f t="shared" ref="M1737:Q1787" si="1017">IF($A1737="x",BQ1737,"")</f>
        <v>0</v>
      </c>
      <c r="N1737" s="11">
        <f t="shared" si="1017"/>
        <v>0</v>
      </c>
      <c r="O1737" s="11">
        <f t="shared" si="1017"/>
        <v>0</v>
      </c>
      <c r="P1737" s="11">
        <f t="shared" si="1017"/>
        <v>0</v>
      </c>
      <c r="Q1737" s="11">
        <f t="shared" si="1017"/>
        <v>0</v>
      </c>
      <c r="R1737" s="11">
        <f t="shared" si="987"/>
        <v>0</v>
      </c>
      <c r="S1737" s="11">
        <f t="shared" si="987"/>
        <v>0</v>
      </c>
      <c r="T1737" s="11">
        <f t="shared" si="987"/>
        <v>1935.6194490192345</v>
      </c>
      <c r="U1737" s="40">
        <f t="shared" si="989"/>
        <v>0.42</v>
      </c>
      <c r="V1737" s="11">
        <f t="shared" si="983"/>
        <v>27.64137586057296</v>
      </c>
      <c r="W1737" s="11">
        <f t="shared" si="983"/>
        <v>4714759.7909177607</v>
      </c>
      <c r="X1737" s="11">
        <f t="shared" si="983"/>
        <v>67353.711298825147</v>
      </c>
      <c r="Y1737" s="11">
        <f t="shared" si="983"/>
        <v>85053.833607820736</v>
      </c>
      <c r="Z1737" s="11">
        <f t="shared" si="983"/>
        <v>1.2627935709506231</v>
      </c>
      <c r="AA1737" s="11">
        <f t="shared" si="983"/>
        <v>49.353709096481062</v>
      </c>
      <c r="AB1737" s="11">
        <f t="shared" si="983"/>
        <v>1435.6194490192345</v>
      </c>
      <c r="AC1737" s="11">
        <f t="shared" si="983"/>
        <v>735.61944901923459</v>
      </c>
      <c r="AD1737" s="11">
        <f t="shared" si="986"/>
        <v>1587125.2634188726</v>
      </c>
      <c r="AE1737" s="11">
        <f t="shared" si="986"/>
        <v>45346.436097682075</v>
      </c>
      <c r="AF1737" s="11">
        <f t="shared" si="986"/>
        <v>52307.152892147526</v>
      </c>
      <c r="AG1737" s="11">
        <f t="shared" si="986"/>
        <v>1.1535008568142195</v>
      </c>
      <c r="AH1737" s="11">
        <f t="shared" si="986"/>
        <v>28.634896237357612</v>
      </c>
      <c r="AI1737" s="11">
        <f t="shared" si="986"/>
        <v>0</v>
      </c>
      <c r="AJ1737" s="11">
        <f t="shared" si="986"/>
        <v>0</v>
      </c>
      <c r="AK1737" s="11">
        <f t="shared" si="986"/>
        <v>0</v>
      </c>
      <c r="AL1737" s="11">
        <f t="shared" si="986"/>
        <v>0</v>
      </c>
      <c r="AM1737" s="11">
        <f t="shared" si="986"/>
        <v>0</v>
      </c>
      <c r="AN1737" s="11">
        <f t="shared" si="986"/>
        <v>0</v>
      </c>
      <c r="AO1737" s="11">
        <f t="shared" si="986"/>
        <v>0</v>
      </c>
      <c r="AP1737" s="11">
        <f t="shared" si="986"/>
        <v>0</v>
      </c>
      <c r="AQ1737" s="11">
        <f t="shared" si="986"/>
        <v>0</v>
      </c>
      <c r="AR1737" s="11">
        <f t="shared" si="986"/>
        <v>0</v>
      </c>
      <c r="AS1737" s="11">
        <f t="shared" si="986"/>
        <v>0</v>
      </c>
      <c r="AT1737" s="11">
        <f t="shared" ref="AT1737:BB1782" si="1018">IF($A1737="x",CX1737,"")</f>
        <v>0</v>
      </c>
      <c r="AU1737" s="11">
        <f t="shared" si="1018"/>
        <v>0</v>
      </c>
      <c r="AV1737" s="11">
        <f t="shared" si="1018"/>
        <v>3850031.25</v>
      </c>
      <c r="AW1737" s="11">
        <f t="shared" si="1018"/>
        <v>0</v>
      </c>
      <c r="AX1737" s="11">
        <f t="shared" si="985"/>
        <v>0</v>
      </c>
      <c r="AY1737" s="11">
        <f t="shared" si="985"/>
        <v>17453.42917352885</v>
      </c>
      <c r="AZ1737" s="11">
        <f t="shared" si="985"/>
        <v>1</v>
      </c>
      <c r="BA1737" s="11">
        <f t="shared" si="985"/>
        <v>1</v>
      </c>
      <c r="BB1737" s="11">
        <f t="shared" si="979"/>
        <v>1</v>
      </c>
      <c r="BC1737" s="11">
        <f t="shared" si="979"/>
        <v>1</v>
      </c>
      <c r="BD1737" s="11">
        <f t="shared" si="979"/>
        <v>1</v>
      </c>
      <c r="BE1737" s="11">
        <f t="shared" si="979"/>
        <v>2</v>
      </c>
      <c r="BF1737" s="15" t="str">
        <f t="shared" si="990"/>
        <v>EN 10219-97</v>
      </c>
      <c r="BG1737" s="42">
        <v>15.7</v>
      </c>
      <c r="BH1737" s="17">
        <f t="shared" si="991"/>
        <v>140</v>
      </c>
      <c r="BI1737" s="17">
        <f t="shared" si="992"/>
        <v>70</v>
      </c>
      <c r="BK1737" s="17">
        <f t="shared" si="993"/>
        <v>5</v>
      </c>
      <c r="BM1737" s="17">
        <f t="shared" si="994"/>
        <v>5</v>
      </c>
      <c r="BX1737" s="18">
        <f t="shared" si="995"/>
        <v>1935.6194490192345</v>
      </c>
      <c r="BY1737" s="42">
        <v>0.42</v>
      </c>
      <c r="BZ1737" s="43">
        <f t="shared" si="996"/>
        <v>27.64137586057296</v>
      </c>
      <c r="CA1737" s="18">
        <f t="shared" si="997"/>
        <v>4714759.7909177607</v>
      </c>
      <c r="CB1737" s="18">
        <f t="shared" si="998"/>
        <v>67353.711298825147</v>
      </c>
      <c r="CC1737" s="18">
        <f t="shared" si="999"/>
        <v>85053.833607820736</v>
      </c>
      <c r="CD1737" s="25">
        <f t="shared" si="1000"/>
        <v>1.2627935709506231</v>
      </c>
      <c r="CE1737" s="26">
        <f t="shared" si="1001"/>
        <v>49.353709096481062</v>
      </c>
      <c r="CF1737" s="18">
        <f t="shared" si="1002"/>
        <v>1435.6194490192345</v>
      </c>
      <c r="CG1737" s="18">
        <f t="shared" si="1003"/>
        <v>735.61944901923459</v>
      </c>
      <c r="CH1737" s="18">
        <f t="shared" si="1004"/>
        <v>1587125.2634188726</v>
      </c>
      <c r="CI1737" s="18">
        <f t="shared" si="1005"/>
        <v>45346.436097682075</v>
      </c>
      <c r="CJ1737" s="18">
        <f t="shared" si="1006"/>
        <v>52307.152892147526</v>
      </c>
      <c r="CK1737" s="25">
        <f t="shared" si="1007"/>
        <v>1.1535008568142195</v>
      </c>
      <c r="CL1737" s="26">
        <f t="shared" si="1008"/>
        <v>28.634896237357612</v>
      </c>
      <c r="CZ1737" s="18">
        <f t="shared" si="1009"/>
        <v>3850031.25</v>
      </c>
      <c r="DC1737" s="18">
        <f t="shared" si="1010"/>
        <v>17453.42917352885</v>
      </c>
      <c r="DD1737" s="17">
        <f t="shared" si="1011"/>
        <v>1</v>
      </c>
      <c r="DE1737" s="17">
        <f t="shared" si="1012"/>
        <v>1</v>
      </c>
      <c r="DF1737" s="17">
        <f t="shared" si="1013"/>
        <v>1</v>
      </c>
      <c r="DG1737" s="17">
        <f t="shared" si="1014"/>
        <v>1</v>
      </c>
      <c r="DH1737" s="17">
        <f t="shared" si="1015"/>
        <v>1</v>
      </c>
      <c r="DI1737" s="17">
        <f t="shared" si="1016"/>
        <v>2</v>
      </c>
      <c r="DJ1737" s="20" t="s">
        <v>1713</v>
      </c>
    </row>
    <row r="1738" spans="1:114" x14ac:dyDescent="0.2">
      <c r="A1738" s="15" t="s">
        <v>105</v>
      </c>
      <c r="B1738" s="10" t="s">
        <v>1834</v>
      </c>
      <c r="C1738" s="11">
        <f t="shared" si="988"/>
        <v>18.651599999999998</v>
      </c>
      <c r="D1738" s="11">
        <f t="shared" si="984"/>
        <v>140</v>
      </c>
      <c r="E1738" s="11">
        <f t="shared" si="984"/>
        <v>70</v>
      </c>
      <c r="F1738" s="11">
        <f t="shared" si="984"/>
        <v>0</v>
      </c>
      <c r="G1738" s="11">
        <f t="shared" si="984"/>
        <v>6</v>
      </c>
      <c r="H1738" s="11">
        <f t="shared" si="984"/>
        <v>0</v>
      </c>
      <c r="I1738" s="11">
        <f t="shared" si="984"/>
        <v>6</v>
      </c>
      <c r="J1738" s="11">
        <f t="shared" si="984"/>
        <v>0</v>
      </c>
      <c r="K1738" s="11">
        <f t="shared" si="984"/>
        <v>0</v>
      </c>
      <c r="L1738" s="11">
        <f t="shared" si="984"/>
        <v>0</v>
      </c>
      <c r="M1738" s="11">
        <f t="shared" si="1017"/>
        <v>0</v>
      </c>
      <c r="N1738" s="11">
        <f t="shared" si="1017"/>
        <v>0</v>
      </c>
      <c r="O1738" s="11">
        <f t="shared" si="1017"/>
        <v>0</v>
      </c>
      <c r="P1738" s="11">
        <f t="shared" si="1017"/>
        <v>0</v>
      </c>
      <c r="Q1738" s="11">
        <f t="shared" si="1017"/>
        <v>0</v>
      </c>
      <c r="R1738" s="11">
        <f t="shared" si="987"/>
        <v>0</v>
      </c>
      <c r="S1738" s="11">
        <f t="shared" si="987"/>
        <v>0</v>
      </c>
      <c r="T1738" s="11">
        <f t="shared" si="987"/>
        <v>2283.2920065876979</v>
      </c>
      <c r="U1738" s="40">
        <f t="shared" si="989"/>
        <v>0.42</v>
      </c>
      <c r="V1738" s="11">
        <f t="shared" si="983"/>
        <v>23.432475810807258</v>
      </c>
      <c r="W1738" s="11">
        <f t="shared" si="983"/>
        <v>5430982.4504574612</v>
      </c>
      <c r="X1738" s="11">
        <f t="shared" si="983"/>
        <v>77585.463577963732</v>
      </c>
      <c r="Y1738" s="11">
        <f t="shared" si="983"/>
        <v>99046.936382086453</v>
      </c>
      <c r="Z1738" s="11">
        <f t="shared" si="983"/>
        <v>1.2766171885092445</v>
      </c>
      <c r="AA1738" s="11">
        <f t="shared" si="983"/>
        <v>48.770641892609746</v>
      </c>
      <c r="AB1738" s="11">
        <f t="shared" si="983"/>
        <v>1731.2920065876976</v>
      </c>
      <c r="AC1738" s="11">
        <f t="shared" si="983"/>
        <v>891.29200658769776</v>
      </c>
      <c r="AD1738" s="11">
        <f t="shared" si="986"/>
        <v>1814409.6117813387</v>
      </c>
      <c r="AE1738" s="11">
        <f t="shared" si="986"/>
        <v>51840.274622323959</v>
      </c>
      <c r="AF1738" s="11">
        <f t="shared" si="986"/>
        <v>60711.716151517052</v>
      </c>
      <c r="AG1738" s="11">
        <f t="shared" si="986"/>
        <v>1.1711302957753389</v>
      </c>
      <c r="AH1738" s="11">
        <f t="shared" si="986"/>
        <v>28.189471958721739</v>
      </c>
      <c r="AI1738" s="11">
        <f t="shared" si="986"/>
        <v>0</v>
      </c>
      <c r="AJ1738" s="11">
        <f t="shared" si="986"/>
        <v>0</v>
      </c>
      <c r="AK1738" s="11">
        <f t="shared" si="986"/>
        <v>0</v>
      </c>
      <c r="AL1738" s="11">
        <f t="shared" si="986"/>
        <v>0</v>
      </c>
      <c r="AM1738" s="11">
        <f t="shared" si="986"/>
        <v>0</v>
      </c>
      <c r="AN1738" s="11">
        <f t="shared" si="986"/>
        <v>0</v>
      </c>
      <c r="AO1738" s="11">
        <f t="shared" si="986"/>
        <v>0</v>
      </c>
      <c r="AP1738" s="11">
        <f t="shared" si="986"/>
        <v>0</v>
      </c>
      <c r="AQ1738" s="11">
        <f t="shared" si="986"/>
        <v>0</v>
      </c>
      <c r="AR1738" s="11">
        <f t="shared" si="986"/>
        <v>0</v>
      </c>
      <c r="AS1738" s="11">
        <f t="shared" si="986"/>
        <v>0</v>
      </c>
      <c r="AT1738" s="11">
        <f t="shared" si="1018"/>
        <v>0</v>
      </c>
      <c r="AU1738" s="11">
        <f t="shared" si="1018"/>
        <v>0</v>
      </c>
      <c r="AV1738" s="11">
        <f t="shared" si="1018"/>
        <v>4457440.9696969697</v>
      </c>
      <c r="AW1738" s="11">
        <f t="shared" si="1018"/>
        <v>0</v>
      </c>
      <c r="AX1738" s="11">
        <f t="shared" si="985"/>
        <v>0</v>
      </c>
      <c r="AY1738" s="11">
        <f t="shared" si="985"/>
        <v>17012.938009881545</v>
      </c>
      <c r="AZ1738" s="11">
        <f t="shared" si="985"/>
        <v>1</v>
      </c>
      <c r="BA1738" s="11">
        <f t="shared" si="985"/>
        <v>1</v>
      </c>
      <c r="BB1738" s="11">
        <f t="shared" si="979"/>
        <v>1</v>
      </c>
      <c r="BC1738" s="11">
        <f t="shared" si="979"/>
        <v>1</v>
      </c>
      <c r="BD1738" s="11">
        <f t="shared" si="979"/>
        <v>1</v>
      </c>
      <c r="BE1738" s="11">
        <f t="shared" si="979"/>
        <v>1</v>
      </c>
      <c r="BF1738" s="15" t="str">
        <f t="shared" si="990"/>
        <v>EN 10219-97</v>
      </c>
      <c r="BG1738" s="42">
        <v>18.651599999999998</v>
      </c>
      <c r="BH1738" s="17">
        <f t="shared" si="991"/>
        <v>140</v>
      </c>
      <c r="BI1738" s="17">
        <f t="shared" si="992"/>
        <v>70</v>
      </c>
      <c r="BK1738" s="17">
        <f t="shared" si="993"/>
        <v>6</v>
      </c>
      <c r="BM1738" s="17">
        <f t="shared" si="994"/>
        <v>6</v>
      </c>
      <c r="BX1738" s="18">
        <f t="shared" si="995"/>
        <v>2283.2920065876979</v>
      </c>
      <c r="BY1738" s="42">
        <v>0.42</v>
      </c>
      <c r="BZ1738" s="43">
        <f t="shared" si="996"/>
        <v>23.432475810807258</v>
      </c>
      <c r="CA1738" s="18">
        <f t="shared" si="997"/>
        <v>5430982.4504574612</v>
      </c>
      <c r="CB1738" s="18">
        <f t="shared" si="998"/>
        <v>77585.463577963732</v>
      </c>
      <c r="CC1738" s="18">
        <f t="shared" si="999"/>
        <v>99046.936382086453</v>
      </c>
      <c r="CD1738" s="25">
        <f t="shared" si="1000"/>
        <v>1.2766171885092445</v>
      </c>
      <c r="CE1738" s="26">
        <f t="shared" si="1001"/>
        <v>48.770641892609746</v>
      </c>
      <c r="CF1738" s="18">
        <f t="shared" si="1002"/>
        <v>1731.2920065876976</v>
      </c>
      <c r="CG1738" s="18">
        <f t="shared" si="1003"/>
        <v>891.29200658769776</v>
      </c>
      <c r="CH1738" s="18">
        <f t="shared" si="1004"/>
        <v>1814409.6117813387</v>
      </c>
      <c r="CI1738" s="18">
        <f t="shared" si="1005"/>
        <v>51840.274622323959</v>
      </c>
      <c r="CJ1738" s="18">
        <f t="shared" si="1006"/>
        <v>60711.716151517052</v>
      </c>
      <c r="CK1738" s="25">
        <f t="shared" si="1007"/>
        <v>1.1711302957753389</v>
      </c>
      <c r="CL1738" s="26">
        <f t="shared" si="1008"/>
        <v>28.189471958721739</v>
      </c>
      <c r="CZ1738" s="18">
        <f t="shared" si="1009"/>
        <v>4457440.9696969697</v>
      </c>
      <c r="DC1738" s="18">
        <f t="shared" si="1010"/>
        <v>17012.938009881545</v>
      </c>
      <c r="DD1738" s="17">
        <f t="shared" si="1011"/>
        <v>1</v>
      </c>
      <c r="DE1738" s="17">
        <f t="shared" si="1012"/>
        <v>1</v>
      </c>
      <c r="DF1738" s="17">
        <f t="shared" si="1013"/>
        <v>1</v>
      </c>
      <c r="DG1738" s="17">
        <f t="shared" si="1014"/>
        <v>1</v>
      </c>
      <c r="DH1738" s="17">
        <f t="shared" si="1015"/>
        <v>1</v>
      </c>
      <c r="DI1738" s="17">
        <f t="shared" si="1016"/>
        <v>1</v>
      </c>
      <c r="DJ1738" s="20" t="s">
        <v>1713</v>
      </c>
    </row>
    <row r="1739" spans="1:114" x14ac:dyDescent="0.2">
      <c r="A1739" s="15" t="s">
        <v>105</v>
      </c>
      <c r="B1739" s="10" t="s">
        <v>1835</v>
      </c>
      <c r="C1739" s="11">
        <f t="shared" si="988"/>
        <v>13.313599999999999</v>
      </c>
      <c r="D1739" s="11">
        <f t="shared" si="984"/>
        <v>140</v>
      </c>
      <c r="E1739" s="11">
        <f t="shared" si="984"/>
        <v>80</v>
      </c>
      <c r="F1739" s="11">
        <f t="shared" si="984"/>
        <v>0</v>
      </c>
      <c r="G1739" s="11">
        <f t="shared" si="984"/>
        <v>4</v>
      </c>
      <c r="H1739" s="11">
        <f t="shared" si="984"/>
        <v>0</v>
      </c>
      <c r="I1739" s="11">
        <f t="shared" si="984"/>
        <v>4</v>
      </c>
      <c r="J1739" s="11">
        <f t="shared" si="984"/>
        <v>0</v>
      </c>
      <c r="K1739" s="11">
        <f t="shared" si="984"/>
        <v>0</v>
      </c>
      <c r="L1739" s="11">
        <f t="shared" si="984"/>
        <v>0</v>
      </c>
      <c r="M1739" s="11">
        <f t="shared" si="1017"/>
        <v>0</v>
      </c>
      <c r="N1739" s="11">
        <f t="shared" si="1017"/>
        <v>0</v>
      </c>
      <c r="O1739" s="11">
        <f t="shared" si="1017"/>
        <v>0</v>
      </c>
      <c r="P1739" s="11">
        <f t="shared" si="1017"/>
        <v>0</v>
      </c>
      <c r="Q1739" s="11">
        <f t="shared" si="1017"/>
        <v>0</v>
      </c>
      <c r="R1739" s="11">
        <f t="shared" si="987"/>
        <v>0</v>
      </c>
      <c r="S1739" s="11">
        <f t="shared" si="987"/>
        <v>0</v>
      </c>
      <c r="T1739" s="11">
        <f t="shared" si="987"/>
        <v>1654.79644737231</v>
      </c>
      <c r="U1739" s="40">
        <f t="shared" si="989"/>
        <v>0.44</v>
      </c>
      <c r="V1739" s="11">
        <f t="shared" si="983"/>
        <v>33.871812755591399</v>
      </c>
      <c r="W1739" s="11">
        <f t="shared" si="983"/>
        <v>4296000.1393132722</v>
      </c>
      <c r="X1739" s="11">
        <f t="shared" si="983"/>
        <v>61371.430561618174</v>
      </c>
      <c r="Y1739" s="11">
        <f t="shared" si="983"/>
        <v>75514.713070416547</v>
      </c>
      <c r="Z1739" s="11">
        <f t="shared" si="983"/>
        <v>1.23045385091029</v>
      </c>
      <c r="AA1739" s="11">
        <f t="shared" si="983"/>
        <v>50.951837813383484</v>
      </c>
      <c r="AB1739" s="11">
        <f t="shared" si="983"/>
        <v>1142.79644737231</v>
      </c>
      <c r="AC1739" s="11">
        <f t="shared" si="983"/>
        <v>662.79644737231001</v>
      </c>
      <c r="AD1739" s="11">
        <f t="shared" si="986"/>
        <v>1804194.1577233586</v>
      </c>
      <c r="AE1739" s="11">
        <f t="shared" si="986"/>
        <v>45104.853943083966</v>
      </c>
      <c r="AF1739" s="11">
        <f t="shared" si="986"/>
        <v>51310.819649247256</v>
      </c>
      <c r="AG1739" s="11">
        <f t="shared" si="986"/>
        <v>1.1375897528455441</v>
      </c>
      <c r="AH1739" s="11">
        <f t="shared" si="986"/>
        <v>33.019412832671414</v>
      </c>
      <c r="AI1739" s="11">
        <f t="shared" si="986"/>
        <v>0</v>
      </c>
      <c r="AJ1739" s="11">
        <f t="shared" si="986"/>
        <v>0</v>
      </c>
      <c r="AK1739" s="11">
        <f t="shared" si="986"/>
        <v>0</v>
      </c>
      <c r="AL1739" s="11">
        <f t="shared" si="986"/>
        <v>0</v>
      </c>
      <c r="AM1739" s="11">
        <f t="shared" si="986"/>
        <v>0</v>
      </c>
      <c r="AN1739" s="11">
        <f t="shared" si="986"/>
        <v>0</v>
      </c>
      <c r="AO1739" s="11">
        <f t="shared" si="986"/>
        <v>0</v>
      </c>
      <c r="AP1739" s="11">
        <f t="shared" si="986"/>
        <v>0</v>
      </c>
      <c r="AQ1739" s="11">
        <f t="shared" si="986"/>
        <v>0</v>
      </c>
      <c r="AR1739" s="11">
        <f t="shared" si="986"/>
        <v>0</v>
      </c>
      <c r="AS1739" s="11">
        <f t="shared" si="986"/>
        <v>0</v>
      </c>
      <c r="AT1739" s="11">
        <f t="shared" si="1018"/>
        <v>0</v>
      </c>
      <c r="AU1739" s="11">
        <f t="shared" si="1018"/>
        <v>0</v>
      </c>
      <c r="AV1739" s="11">
        <f t="shared" si="1018"/>
        <v>4031430.0377358492</v>
      </c>
      <c r="AW1739" s="11">
        <f t="shared" si="1018"/>
        <v>0</v>
      </c>
      <c r="AX1739" s="11">
        <f t="shared" si="985"/>
        <v>0</v>
      </c>
      <c r="AY1739" s="11">
        <f t="shared" si="985"/>
        <v>20610.194671058463</v>
      </c>
      <c r="AZ1739" s="11">
        <f t="shared" si="985"/>
        <v>1</v>
      </c>
      <c r="BA1739" s="11">
        <f t="shared" si="985"/>
        <v>1</v>
      </c>
      <c r="BB1739" s="11">
        <f t="shared" si="979"/>
        <v>1</v>
      </c>
      <c r="BC1739" s="11">
        <f t="shared" si="979"/>
        <v>1</v>
      </c>
      <c r="BD1739" s="11">
        <f t="shared" si="979"/>
        <v>3</v>
      </c>
      <c r="BE1739" s="11">
        <f t="shared" si="979"/>
        <v>4</v>
      </c>
      <c r="BF1739" s="15" t="str">
        <f t="shared" si="990"/>
        <v>EN 10219-97</v>
      </c>
      <c r="BG1739" s="42">
        <v>13.313599999999999</v>
      </c>
      <c r="BH1739" s="17">
        <f t="shared" si="991"/>
        <v>140</v>
      </c>
      <c r="BI1739" s="17">
        <f t="shared" si="992"/>
        <v>80</v>
      </c>
      <c r="BK1739" s="17">
        <f t="shared" si="993"/>
        <v>4</v>
      </c>
      <c r="BM1739" s="17">
        <f t="shared" si="994"/>
        <v>4</v>
      </c>
      <c r="BX1739" s="18">
        <f t="shared" si="995"/>
        <v>1654.79644737231</v>
      </c>
      <c r="BY1739" s="42">
        <v>0.44</v>
      </c>
      <c r="BZ1739" s="43">
        <f t="shared" si="996"/>
        <v>33.871812755591399</v>
      </c>
      <c r="CA1739" s="18">
        <f t="shared" si="997"/>
        <v>4296000.1393132722</v>
      </c>
      <c r="CB1739" s="18">
        <f t="shared" si="998"/>
        <v>61371.430561618174</v>
      </c>
      <c r="CC1739" s="18">
        <f t="shared" si="999"/>
        <v>75514.713070416547</v>
      </c>
      <c r="CD1739" s="25">
        <f t="shared" si="1000"/>
        <v>1.23045385091029</v>
      </c>
      <c r="CE1739" s="26">
        <f t="shared" si="1001"/>
        <v>50.951837813383484</v>
      </c>
      <c r="CF1739" s="18">
        <f t="shared" si="1002"/>
        <v>1142.79644737231</v>
      </c>
      <c r="CG1739" s="18">
        <f t="shared" si="1003"/>
        <v>662.79644737231001</v>
      </c>
      <c r="CH1739" s="18">
        <f t="shared" si="1004"/>
        <v>1804194.1577233586</v>
      </c>
      <c r="CI1739" s="18">
        <f t="shared" si="1005"/>
        <v>45104.853943083966</v>
      </c>
      <c r="CJ1739" s="18">
        <f t="shared" si="1006"/>
        <v>51310.819649247256</v>
      </c>
      <c r="CK1739" s="25">
        <f t="shared" si="1007"/>
        <v>1.1375897528455441</v>
      </c>
      <c r="CL1739" s="26">
        <f t="shared" si="1008"/>
        <v>33.019412832671414</v>
      </c>
      <c r="CZ1739" s="18">
        <f t="shared" si="1009"/>
        <v>4031430.0377358492</v>
      </c>
      <c r="DC1739" s="18">
        <f t="shared" si="1010"/>
        <v>20610.194671058463</v>
      </c>
      <c r="DD1739" s="17">
        <f t="shared" si="1011"/>
        <v>1</v>
      </c>
      <c r="DE1739" s="17">
        <f t="shared" si="1012"/>
        <v>1</v>
      </c>
      <c r="DF1739" s="17">
        <f t="shared" si="1013"/>
        <v>1</v>
      </c>
      <c r="DG1739" s="17">
        <f t="shared" si="1014"/>
        <v>1</v>
      </c>
      <c r="DH1739" s="17">
        <f t="shared" si="1015"/>
        <v>3</v>
      </c>
      <c r="DI1739" s="17">
        <f t="shared" si="1016"/>
        <v>4</v>
      </c>
      <c r="DJ1739" s="20" t="s">
        <v>1713</v>
      </c>
    </row>
    <row r="1740" spans="1:114" x14ac:dyDescent="0.2">
      <c r="A1740" s="15" t="s">
        <v>105</v>
      </c>
      <c r="B1740" s="10" t="s">
        <v>1836</v>
      </c>
      <c r="C1740" s="11">
        <f t="shared" si="988"/>
        <v>16.484999999999999</v>
      </c>
      <c r="D1740" s="11">
        <f t="shared" si="984"/>
        <v>140</v>
      </c>
      <c r="E1740" s="11">
        <f t="shared" si="984"/>
        <v>80</v>
      </c>
      <c r="F1740" s="11">
        <f t="shared" si="984"/>
        <v>0</v>
      </c>
      <c r="G1740" s="11">
        <f t="shared" si="984"/>
        <v>5</v>
      </c>
      <c r="H1740" s="11">
        <f t="shared" si="984"/>
        <v>0</v>
      </c>
      <c r="I1740" s="11">
        <f t="shared" si="984"/>
        <v>5</v>
      </c>
      <c r="J1740" s="11">
        <f t="shared" si="984"/>
        <v>0</v>
      </c>
      <c r="K1740" s="11">
        <f t="shared" si="984"/>
        <v>0</v>
      </c>
      <c r="L1740" s="11">
        <f t="shared" si="984"/>
        <v>0</v>
      </c>
      <c r="M1740" s="11">
        <f t="shared" si="1017"/>
        <v>0</v>
      </c>
      <c r="N1740" s="11">
        <f t="shared" si="1017"/>
        <v>0</v>
      </c>
      <c r="O1740" s="11">
        <f t="shared" si="1017"/>
        <v>0</v>
      </c>
      <c r="P1740" s="11">
        <f t="shared" si="1017"/>
        <v>0</v>
      </c>
      <c r="Q1740" s="11">
        <f t="shared" si="1017"/>
        <v>0</v>
      </c>
      <c r="R1740" s="11">
        <f t="shared" si="987"/>
        <v>0</v>
      </c>
      <c r="S1740" s="11">
        <f t="shared" si="987"/>
        <v>0</v>
      </c>
      <c r="T1740" s="11">
        <f t="shared" si="987"/>
        <v>2035.6194490192345</v>
      </c>
      <c r="U1740" s="40">
        <f t="shared" si="989"/>
        <v>0.44</v>
      </c>
      <c r="V1740" s="11">
        <f t="shared" si="983"/>
        <v>27.535085421304167</v>
      </c>
      <c r="W1740" s="11">
        <f t="shared" si="983"/>
        <v>5170593.1242510946</v>
      </c>
      <c r="X1740" s="11">
        <f t="shared" si="983"/>
        <v>73865.616060729924</v>
      </c>
      <c r="Y1740" s="11">
        <f t="shared" si="983"/>
        <v>91803.833607820736</v>
      </c>
      <c r="Z1740" s="11">
        <f t="shared" si="983"/>
        <v>1.2428493594684513</v>
      </c>
      <c r="AA1740" s="11">
        <f t="shared" ref="AA1740:AL1761" si="1019">IF($A1740="x",CE1740,"")</f>
        <v>50.398996164634156</v>
      </c>
      <c r="AB1740" s="11">
        <f t="shared" si="1019"/>
        <v>1435.6194490192345</v>
      </c>
      <c r="AC1740" s="11">
        <f t="shared" si="1019"/>
        <v>835.61944901923459</v>
      </c>
      <c r="AD1740" s="11">
        <f t="shared" si="986"/>
        <v>2159420.6118991622</v>
      </c>
      <c r="AE1740" s="11">
        <f t="shared" si="986"/>
        <v>53985.515297479054</v>
      </c>
      <c r="AF1740" s="11">
        <f t="shared" si="986"/>
        <v>62235.250137243696</v>
      </c>
      <c r="AG1740" s="11">
        <f t="shared" si="986"/>
        <v>1.1528138574635385</v>
      </c>
      <c r="AH1740" s="11">
        <f t="shared" si="986"/>
        <v>32.57019250166308</v>
      </c>
      <c r="AI1740" s="11">
        <f t="shared" si="986"/>
        <v>0</v>
      </c>
      <c r="AJ1740" s="11">
        <f t="shared" si="986"/>
        <v>0</v>
      </c>
      <c r="AK1740" s="11">
        <f t="shared" si="986"/>
        <v>0</v>
      </c>
      <c r="AL1740" s="11">
        <f t="shared" si="986"/>
        <v>0</v>
      </c>
      <c r="AM1740" s="11">
        <f t="shared" ref="AM1740:AS1776" si="1020">IF($A1740="x",CQ1740,"")</f>
        <v>0</v>
      </c>
      <c r="AN1740" s="11">
        <f t="shared" si="1020"/>
        <v>0</v>
      </c>
      <c r="AO1740" s="11">
        <f t="shared" si="1020"/>
        <v>0</v>
      </c>
      <c r="AP1740" s="11">
        <f t="shared" si="1020"/>
        <v>0</v>
      </c>
      <c r="AQ1740" s="11">
        <f t="shared" si="1020"/>
        <v>0</v>
      </c>
      <c r="AR1740" s="11">
        <f t="shared" si="1020"/>
        <v>0</v>
      </c>
      <c r="AS1740" s="11">
        <f t="shared" si="1020"/>
        <v>0</v>
      </c>
      <c r="AT1740" s="11">
        <f t="shared" si="1018"/>
        <v>0</v>
      </c>
      <c r="AU1740" s="11">
        <f t="shared" si="1018"/>
        <v>0</v>
      </c>
      <c r="AV1740" s="11">
        <f t="shared" si="1018"/>
        <v>4881696.4285714282</v>
      </c>
      <c r="AW1740" s="11">
        <f t="shared" si="1018"/>
        <v>0</v>
      </c>
      <c r="AX1740" s="11">
        <f t="shared" si="985"/>
        <v>0</v>
      </c>
      <c r="AY1740" s="11">
        <f t="shared" si="985"/>
        <v>20153.429173528853</v>
      </c>
      <c r="AZ1740" s="11">
        <f t="shared" si="985"/>
        <v>1</v>
      </c>
      <c r="BA1740" s="11">
        <f t="shared" si="985"/>
        <v>1</v>
      </c>
      <c r="BB1740" s="11">
        <f t="shared" si="979"/>
        <v>1</v>
      </c>
      <c r="BC1740" s="11">
        <f t="shared" si="979"/>
        <v>1</v>
      </c>
      <c r="BD1740" s="11">
        <f t="shared" si="979"/>
        <v>1</v>
      </c>
      <c r="BE1740" s="11">
        <f t="shared" si="979"/>
        <v>2</v>
      </c>
      <c r="BF1740" s="15" t="str">
        <f t="shared" si="990"/>
        <v>EN 10219-97</v>
      </c>
      <c r="BG1740" s="42">
        <v>16.484999999999999</v>
      </c>
      <c r="BH1740" s="17">
        <f t="shared" si="991"/>
        <v>140</v>
      </c>
      <c r="BI1740" s="17">
        <f t="shared" si="992"/>
        <v>80</v>
      </c>
      <c r="BK1740" s="17">
        <f t="shared" si="993"/>
        <v>5</v>
      </c>
      <c r="BM1740" s="17">
        <f t="shared" si="994"/>
        <v>5</v>
      </c>
      <c r="BX1740" s="18">
        <f t="shared" si="995"/>
        <v>2035.6194490192345</v>
      </c>
      <c r="BY1740" s="42">
        <v>0.44</v>
      </c>
      <c r="BZ1740" s="43">
        <f t="shared" si="996"/>
        <v>27.535085421304167</v>
      </c>
      <c r="CA1740" s="18">
        <f t="shared" si="997"/>
        <v>5170593.1242510946</v>
      </c>
      <c r="CB1740" s="18">
        <f t="shared" si="998"/>
        <v>73865.616060729924</v>
      </c>
      <c r="CC1740" s="18">
        <f t="shared" si="999"/>
        <v>91803.833607820736</v>
      </c>
      <c r="CD1740" s="25">
        <f t="shared" si="1000"/>
        <v>1.2428493594684513</v>
      </c>
      <c r="CE1740" s="26">
        <f t="shared" si="1001"/>
        <v>50.398996164634156</v>
      </c>
      <c r="CF1740" s="18">
        <f t="shared" si="1002"/>
        <v>1435.6194490192345</v>
      </c>
      <c r="CG1740" s="18">
        <f t="shared" si="1003"/>
        <v>835.61944901923459</v>
      </c>
      <c r="CH1740" s="18">
        <f t="shared" si="1004"/>
        <v>2159420.6118991622</v>
      </c>
      <c r="CI1740" s="18">
        <f t="shared" si="1005"/>
        <v>53985.515297479054</v>
      </c>
      <c r="CJ1740" s="18">
        <f t="shared" si="1006"/>
        <v>62235.250137243696</v>
      </c>
      <c r="CK1740" s="25">
        <f t="shared" si="1007"/>
        <v>1.1528138574635385</v>
      </c>
      <c r="CL1740" s="26">
        <f t="shared" si="1008"/>
        <v>32.57019250166308</v>
      </c>
      <c r="CZ1740" s="18">
        <f t="shared" si="1009"/>
        <v>4881696.4285714282</v>
      </c>
      <c r="DC1740" s="18">
        <f t="shared" si="1010"/>
        <v>20153.429173528853</v>
      </c>
      <c r="DD1740" s="17">
        <f t="shared" si="1011"/>
        <v>1</v>
      </c>
      <c r="DE1740" s="17">
        <f t="shared" si="1012"/>
        <v>1</v>
      </c>
      <c r="DF1740" s="17">
        <f t="shared" si="1013"/>
        <v>1</v>
      </c>
      <c r="DG1740" s="17">
        <f t="shared" si="1014"/>
        <v>1</v>
      </c>
      <c r="DH1740" s="17">
        <f t="shared" si="1015"/>
        <v>1</v>
      </c>
      <c r="DI1740" s="17">
        <f t="shared" si="1016"/>
        <v>2</v>
      </c>
      <c r="DJ1740" s="20" t="s">
        <v>1713</v>
      </c>
    </row>
    <row r="1741" spans="1:114" x14ac:dyDescent="0.2">
      <c r="A1741" s="15" t="s">
        <v>105</v>
      </c>
      <c r="B1741" s="10" t="s">
        <v>1837</v>
      </c>
      <c r="C1741" s="11">
        <f t="shared" si="988"/>
        <v>19.593599999999999</v>
      </c>
      <c r="D1741" s="11">
        <f t="shared" si="984"/>
        <v>140</v>
      </c>
      <c r="E1741" s="11">
        <f t="shared" si="984"/>
        <v>80</v>
      </c>
      <c r="F1741" s="11">
        <f t="shared" si="984"/>
        <v>0</v>
      </c>
      <c r="G1741" s="11">
        <f t="shared" si="984"/>
        <v>6</v>
      </c>
      <c r="H1741" s="11">
        <f t="shared" si="984"/>
        <v>0</v>
      </c>
      <c r="I1741" s="11">
        <f t="shared" si="984"/>
        <v>6</v>
      </c>
      <c r="J1741" s="11">
        <f t="shared" si="984"/>
        <v>0</v>
      </c>
      <c r="K1741" s="11">
        <f t="shared" si="984"/>
        <v>0</v>
      </c>
      <c r="L1741" s="11">
        <f t="shared" si="984"/>
        <v>0</v>
      </c>
      <c r="M1741" s="11">
        <f t="shared" si="1017"/>
        <v>0</v>
      </c>
      <c r="N1741" s="11">
        <f t="shared" si="1017"/>
        <v>0</v>
      </c>
      <c r="O1741" s="11">
        <f t="shared" si="1017"/>
        <v>0</v>
      </c>
      <c r="P1741" s="11">
        <f t="shared" si="1017"/>
        <v>0</v>
      </c>
      <c r="Q1741" s="11">
        <f t="shared" si="1017"/>
        <v>0</v>
      </c>
      <c r="R1741" s="11">
        <f t="shared" si="987"/>
        <v>0</v>
      </c>
      <c r="S1741" s="11">
        <f t="shared" si="987"/>
        <v>0</v>
      </c>
      <c r="T1741" s="11">
        <f t="shared" si="987"/>
        <v>2403.2920065876979</v>
      </c>
      <c r="U1741" s="40">
        <f t="shared" si="989"/>
        <v>0.44</v>
      </c>
      <c r="V1741" s="11">
        <f t="shared" ref="V1741:AK1771" si="1021">IF($A1741="x",BZ1741,"")</f>
        <v>23.322573894628984</v>
      </c>
      <c r="W1741" s="11">
        <f t="shared" si="1021"/>
        <v>5970022.4504574612</v>
      </c>
      <c r="X1741" s="11">
        <f t="shared" si="1021"/>
        <v>85286.035006535167</v>
      </c>
      <c r="Y1741" s="11">
        <f t="shared" si="1021"/>
        <v>107086.93638208645</v>
      </c>
      <c r="Z1741" s="11">
        <f t="shared" si="1021"/>
        <v>1.2556209979028894</v>
      </c>
      <c r="AA1741" s="11">
        <f t="shared" si="1019"/>
        <v>49.840766322817252</v>
      </c>
      <c r="AB1741" s="11">
        <f t="shared" si="1019"/>
        <v>1731.2920065876976</v>
      </c>
      <c r="AC1741" s="11">
        <f t="shared" si="1019"/>
        <v>1011.2920065876978</v>
      </c>
      <c r="AD1741" s="11">
        <f t="shared" si="1019"/>
        <v>2479609.0734612015</v>
      </c>
      <c r="AE1741" s="11">
        <f t="shared" si="1019"/>
        <v>61990.226836530041</v>
      </c>
      <c r="AF1741" s="11">
        <f t="shared" si="1019"/>
        <v>72428.176184455529</v>
      </c>
      <c r="AG1741" s="11">
        <f t="shared" si="1019"/>
        <v>1.1683805638500186</v>
      </c>
      <c r="AH1741" s="11">
        <f t="shared" si="1019"/>
        <v>32.120946751298519</v>
      </c>
      <c r="AI1741" s="11">
        <f t="shared" si="1019"/>
        <v>0</v>
      </c>
      <c r="AJ1741" s="11">
        <f t="shared" si="1019"/>
        <v>0</v>
      </c>
      <c r="AK1741" s="11">
        <f t="shared" si="1019"/>
        <v>0</v>
      </c>
      <c r="AL1741" s="11">
        <f t="shared" si="1019"/>
        <v>0</v>
      </c>
      <c r="AM1741" s="11">
        <f t="shared" si="1020"/>
        <v>0</v>
      </c>
      <c r="AN1741" s="11">
        <f t="shared" si="1020"/>
        <v>0</v>
      </c>
      <c r="AO1741" s="11">
        <f t="shared" si="1020"/>
        <v>0</v>
      </c>
      <c r="AP1741" s="11">
        <f t="shared" si="1020"/>
        <v>0</v>
      </c>
      <c r="AQ1741" s="11">
        <f t="shared" si="1020"/>
        <v>0</v>
      </c>
      <c r="AR1741" s="11">
        <f t="shared" si="1020"/>
        <v>0</v>
      </c>
      <c r="AS1741" s="11">
        <f t="shared" si="1020"/>
        <v>0</v>
      </c>
      <c r="AT1741" s="11">
        <f t="shared" si="1018"/>
        <v>0</v>
      </c>
      <c r="AU1741" s="11">
        <f t="shared" si="1018"/>
        <v>0</v>
      </c>
      <c r="AV1741" s="11">
        <f t="shared" si="1018"/>
        <v>5672714.769230769</v>
      </c>
      <c r="AW1741" s="11">
        <f t="shared" si="1018"/>
        <v>0</v>
      </c>
      <c r="AX1741" s="11">
        <f t="shared" si="985"/>
        <v>0</v>
      </c>
      <c r="AY1741" s="11">
        <f t="shared" si="985"/>
        <v>19692.938009881545</v>
      </c>
      <c r="AZ1741" s="11">
        <f t="shared" si="985"/>
        <v>1</v>
      </c>
      <c r="BA1741" s="11">
        <f t="shared" si="985"/>
        <v>1</v>
      </c>
      <c r="BB1741" s="11">
        <f t="shared" si="979"/>
        <v>1</v>
      </c>
      <c r="BC1741" s="11">
        <f t="shared" si="979"/>
        <v>1</v>
      </c>
      <c r="BD1741" s="11">
        <f t="shared" si="979"/>
        <v>1</v>
      </c>
      <c r="BE1741" s="11">
        <f t="shared" si="979"/>
        <v>1</v>
      </c>
      <c r="BF1741" s="15" t="str">
        <f t="shared" si="990"/>
        <v>EN 10219-97</v>
      </c>
      <c r="BG1741" s="42">
        <v>19.593599999999999</v>
      </c>
      <c r="BH1741" s="17">
        <f t="shared" si="991"/>
        <v>140</v>
      </c>
      <c r="BI1741" s="17">
        <f t="shared" si="992"/>
        <v>80</v>
      </c>
      <c r="BK1741" s="17">
        <f t="shared" si="993"/>
        <v>6</v>
      </c>
      <c r="BM1741" s="17">
        <f t="shared" si="994"/>
        <v>6</v>
      </c>
      <c r="BX1741" s="18">
        <f t="shared" si="995"/>
        <v>2403.2920065876979</v>
      </c>
      <c r="BY1741" s="42">
        <v>0.44</v>
      </c>
      <c r="BZ1741" s="43">
        <f t="shared" si="996"/>
        <v>23.322573894628984</v>
      </c>
      <c r="CA1741" s="18">
        <f t="shared" si="997"/>
        <v>5970022.4504574612</v>
      </c>
      <c r="CB1741" s="18">
        <f t="shared" si="998"/>
        <v>85286.035006535167</v>
      </c>
      <c r="CC1741" s="18">
        <f t="shared" si="999"/>
        <v>107086.93638208645</v>
      </c>
      <c r="CD1741" s="25">
        <f t="shared" si="1000"/>
        <v>1.2556209979028894</v>
      </c>
      <c r="CE1741" s="26">
        <f t="shared" si="1001"/>
        <v>49.840766322817252</v>
      </c>
      <c r="CF1741" s="18">
        <f t="shared" si="1002"/>
        <v>1731.2920065876976</v>
      </c>
      <c r="CG1741" s="18">
        <f t="shared" si="1003"/>
        <v>1011.2920065876978</v>
      </c>
      <c r="CH1741" s="18">
        <f t="shared" si="1004"/>
        <v>2479609.0734612015</v>
      </c>
      <c r="CI1741" s="18">
        <f t="shared" si="1005"/>
        <v>61990.226836530041</v>
      </c>
      <c r="CJ1741" s="18">
        <f t="shared" si="1006"/>
        <v>72428.176184455529</v>
      </c>
      <c r="CK1741" s="25">
        <f t="shared" si="1007"/>
        <v>1.1683805638500186</v>
      </c>
      <c r="CL1741" s="26">
        <f t="shared" si="1008"/>
        <v>32.120946751298519</v>
      </c>
      <c r="CZ1741" s="18">
        <f t="shared" si="1009"/>
        <v>5672714.769230769</v>
      </c>
      <c r="DC1741" s="18">
        <f t="shared" si="1010"/>
        <v>19692.938009881545</v>
      </c>
      <c r="DD1741" s="17">
        <f t="shared" si="1011"/>
        <v>1</v>
      </c>
      <c r="DE1741" s="17">
        <f t="shared" si="1012"/>
        <v>1</v>
      </c>
      <c r="DF1741" s="17">
        <f t="shared" si="1013"/>
        <v>1</v>
      </c>
      <c r="DG1741" s="17">
        <f t="shared" si="1014"/>
        <v>1</v>
      </c>
      <c r="DH1741" s="17">
        <f t="shared" si="1015"/>
        <v>1</v>
      </c>
      <c r="DI1741" s="17">
        <f t="shared" si="1016"/>
        <v>1</v>
      </c>
      <c r="DJ1741" s="20" t="s">
        <v>1713</v>
      </c>
    </row>
    <row r="1742" spans="1:114" x14ac:dyDescent="0.2">
      <c r="A1742" s="15" t="s">
        <v>105</v>
      </c>
      <c r="B1742" s="10" t="s">
        <v>1838</v>
      </c>
      <c r="C1742" s="11">
        <f t="shared" si="988"/>
        <v>25.622399999999999</v>
      </c>
      <c r="D1742" s="11">
        <f t="shared" si="984"/>
        <v>140</v>
      </c>
      <c r="E1742" s="11">
        <f t="shared" si="984"/>
        <v>80</v>
      </c>
      <c r="F1742" s="11">
        <f t="shared" si="984"/>
        <v>0</v>
      </c>
      <c r="G1742" s="11">
        <f t="shared" si="984"/>
        <v>8</v>
      </c>
      <c r="H1742" s="11">
        <f t="shared" si="984"/>
        <v>0</v>
      </c>
      <c r="I1742" s="11">
        <f t="shared" si="984"/>
        <v>8</v>
      </c>
      <c r="J1742" s="11">
        <f t="shared" si="984"/>
        <v>0</v>
      </c>
      <c r="K1742" s="11">
        <f t="shared" si="984"/>
        <v>0</v>
      </c>
      <c r="L1742" s="11">
        <f t="shared" si="984"/>
        <v>0</v>
      </c>
      <c r="M1742" s="11">
        <f t="shared" si="1017"/>
        <v>0</v>
      </c>
      <c r="N1742" s="11">
        <f t="shared" si="1017"/>
        <v>0</v>
      </c>
      <c r="O1742" s="11">
        <f t="shared" si="1017"/>
        <v>0</v>
      </c>
      <c r="P1742" s="11">
        <f t="shared" si="1017"/>
        <v>0</v>
      </c>
      <c r="Q1742" s="11">
        <f t="shared" si="1017"/>
        <v>0</v>
      </c>
      <c r="R1742" s="11">
        <f t="shared" si="987"/>
        <v>0</v>
      </c>
      <c r="S1742" s="11">
        <f t="shared" si="987"/>
        <v>0</v>
      </c>
      <c r="T1742" s="11">
        <f t="shared" si="987"/>
        <v>3099.1857894892401</v>
      </c>
      <c r="U1742" s="40">
        <f t="shared" si="989"/>
        <v>0.44</v>
      </c>
      <c r="V1742" s="11">
        <f t="shared" si="1021"/>
        <v>18.085703543203905</v>
      </c>
      <c r="W1742" s="11">
        <f t="shared" si="1021"/>
        <v>7352360.6253097625</v>
      </c>
      <c r="X1742" s="11">
        <f t="shared" si="1021"/>
        <v>105033.72321871089</v>
      </c>
      <c r="Y1742" s="11">
        <f t="shared" si="1021"/>
        <v>134694.69929908565</v>
      </c>
      <c r="Z1742" s="11">
        <f t="shared" si="1021"/>
        <v>1.2823947887538172</v>
      </c>
      <c r="AA1742" s="11">
        <f t="shared" si="1019"/>
        <v>48.706799616424888</v>
      </c>
      <c r="AB1742" s="11">
        <f t="shared" si="1019"/>
        <v>2331.1857894892401</v>
      </c>
      <c r="AC1742" s="11">
        <f t="shared" si="1019"/>
        <v>1371.1857894892403</v>
      </c>
      <c r="AD1742" s="11">
        <f t="shared" si="1019"/>
        <v>3021225.8779049418</v>
      </c>
      <c r="AE1742" s="11">
        <f t="shared" si="1019"/>
        <v>75530.646947623551</v>
      </c>
      <c r="AF1742" s="11">
        <f t="shared" si="1019"/>
        <v>90679.125614408433</v>
      </c>
      <c r="AG1742" s="11">
        <f t="shared" si="1019"/>
        <v>1.2005606899844183</v>
      </c>
      <c r="AH1742" s="11">
        <f t="shared" si="1019"/>
        <v>31.222508459589882</v>
      </c>
      <c r="AI1742" s="11">
        <f t="shared" si="1019"/>
        <v>0</v>
      </c>
      <c r="AJ1742" s="11">
        <f t="shared" si="1019"/>
        <v>0</v>
      </c>
      <c r="AK1742" s="11">
        <f t="shared" si="1019"/>
        <v>0</v>
      </c>
      <c r="AL1742" s="11">
        <f t="shared" si="1019"/>
        <v>0</v>
      </c>
      <c r="AM1742" s="11">
        <f t="shared" si="1020"/>
        <v>0</v>
      </c>
      <c r="AN1742" s="11">
        <f t="shared" si="1020"/>
        <v>0</v>
      </c>
      <c r="AO1742" s="11">
        <f t="shared" si="1020"/>
        <v>0</v>
      </c>
      <c r="AP1742" s="11">
        <f t="shared" si="1020"/>
        <v>0</v>
      </c>
      <c r="AQ1742" s="11">
        <f t="shared" si="1020"/>
        <v>0</v>
      </c>
      <c r="AR1742" s="11">
        <f t="shared" si="1020"/>
        <v>0</v>
      </c>
      <c r="AS1742" s="11">
        <f t="shared" si="1020"/>
        <v>0</v>
      </c>
      <c r="AT1742" s="11">
        <f t="shared" si="1018"/>
        <v>0</v>
      </c>
      <c r="AU1742" s="11">
        <f t="shared" si="1018"/>
        <v>0</v>
      </c>
      <c r="AV1742" s="11">
        <f t="shared" si="1018"/>
        <v>7084393.4117647056</v>
      </c>
      <c r="AW1742" s="11">
        <f t="shared" si="1018"/>
        <v>0</v>
      </c>
      <c r="AX1742" s="11">
        <f t="shared" si="985"/>
        <v>0</v>
      </c>
      <c r="AY1742" s="11">
        <f t="shared" si="985"/>
        <v>18760.778684233861</v>
      </c>
      <c r="AZ1742" s="11">
        <f t="shared" si="985"/>
        <v>1</v>
      </c>
      <c r="BA1742" s="11">
        <f t="shared" si="985"/>
        <v>1</v>
      </c>
      <c r="BB1742" s="11">
        <f t="shared" si="979"/>
        <v>1</v>
      </c>
      <c r="BC1742" s="11">
        <f t="shared" si="979"/>
        <v>1</v>
      </c>
      <c r="BD1742" s="11">
        <f t="shared" si="979"/>
        <v>1</v>
      </c>
      <c r="BE1742" s="11">
        <f t="shared" si="979"/>
        <v>1</v>
      </c>
      <c r="BF1742" s="15" t="str">
        <f t="shared" si="990"/>
        <v>EN 10219-97</v>
      </c>
      <c r="BG1742" s="42">
        <v>25.622399999999999</v>
      </c>
      <c r="BH1742" s="17">
        <f t="shared" si="991"/>
        <v>140</v>
      </c>
      <c r="BI1742" s="17">
        <f t="shared" si="992"/>
        <v>80</v>
      </c>
      <c r="BK1742" s="17">
        <f t="shared" si="993"/>
        <v>8</v>
      </c>
      <c r="BM1742" s="17">
        <f t="shared" si="994"/>
        <v>8</v>
      </c>
      <c r="BX1742" s="18">
        <f t="shared" si="995"/>
        <v>3099.1857894892401</v>
      </c>
      <c r="BY1742" s="42">
        <v>0.44</v>
      </c>
      <c r="BZ1742" s="43">
        <f t="shared" si="996"/>
        <v>18.085703543203905</v>
      </c>
      <c r="CA1742" s="18">
        <f t="shared" si="997"/>
        <v>7352360.6253097625</v>
      </c>
      <c r="CB1742" s="18">
        <f t="shared" si="998"/>
        <v>105033.72321871089</v>
      </c>
      <c r="CC1742" s="18">
        <f t="shared" si="999"/>
        <v>134694.69929908565</v>
      </c>
      <c r="CD1742" s="25">
        <f t="shared" si="1000"/>
        <v>1.2823947887538172</v>
      </c>
      <c r="CE1742" s="26">
        <f t="shared" si="1001"/>
        <v>48.706799616424888</v>
      </c>
      <c r="CF1742" s="18">
        <f t="shared" si="1002"/>
        <v>2331.1857894892401</v>
      </c>
      <c r="CG1742" s="18">
        <f t="shared" si="1003"/>
        <v>1371.1857894892403</v>
      </c>
      <c r="CH1742" s="18">
        <f t="shared" si="1004"/>
        <v>3021225.8779049418</v>
      </c>
      <c r="CI1742" s="18">
        <f t="shared" si="1005"/>
        <v>75530.646947623551</v>
      </c>
      <c r="CJ1742" s="18">
        <f t="shared" si="1006"/>
        <v>90679.125614408433</v>
      </c>
      <c r="CK1742" s="25">
        <f t="shared" si="1007"/>
        <v>1.2005606899844183</v>
      </c>
      <c r="CL1742" s="26">
        <f t="shared" si="1008"/>
        <v>31.222508459589882</v>
      </c>
      <c r="CZ1742" s="18">
        <f t="shared" si="1009"/>
        <v>7084393.4117647056</v>
      </c>
      <c r="DC1742" s="18">
        <f t="shared" si="1010"/>
        <v>18760.778684233861</v>
      </c>
      <c r="DD1742" s="17">
        <f t="shared" si="1011"/>
        <v>1</v>
      </c>
      <c r="DE1742" s="17">
        <f t="shared" si="1012"/>
        <v>1</v>
      </c>
      <c r="DF1742" s="17">
        <f t="shared" si="1013"/>
        <v>1</v>
      </c>
      <c r="DG1742" s="17">
        <f t="shared" si="1014"/>
        <v>1</v>
      </c>
      <c r="DH1742" s="17">
        <f t="shared" si="1015"/>
        <v>1</v>
      </c>
      <c r="DI1742" s="17">
        <f t="shared" si="1016"/>
        <v>1</v>
      </c>
      <c r="DJ1742" s="20" t="s">
        <v>1713</v>
      </c>
    </row>
    <row r="1743" spans="1:114" x14ac:dyDescent="0.2">
      <c r="A1743" s="15" t="s">
        <v>105</v>
      </c>
      <c r="B1743" s="10" t="s">
        <v>1839</v>
      </c>
      <c r="C1743" s="11">
        <f t="shared" si="988"/>
        <v>12.057600000000001</v>
      </c>
      <c r="D1743" s="11">
        <f t="shared" si="984"/>
        <v>150</v>
      </c>
      <c r="E1743" s="11">
        <f t="shared" si="984"/>
        <v>50</v>
      </c>
      <c r="F1743" s="11">
        <f t="shared" si="984"/>
        <v>0</v>
      </c>
      <c r="G1743" s="11">
        <f t="shared" si="984"/>
        <v>4</v>
      </c>
      <c r="H1743" s="11">
        <f t="shared" si="984"/>
        <v>0</v>
      </c>
      <c r="I1743" s="11">
        <f t="shared" si="984"/>
        <v>4</v>
      </c>
      <c r="J1743" s="11">
        <f t="shared" si="984"/>
        <v>0</v>
      </c>
      <c r="K1743" s="11">
        <f t="shared" si="984"/>
        <v>0</v>
      </c>
      <c r="L1743" s="11">
        <f t="shared" si="984"/>
        <v>0</v>
      </c>
      <c r="M1743" s="11">
        <f t="shared" si="1017"/>
        <v>0</v>
      </c>
      <c r="N1743" s="11">
        <f t="shared" si="1017"/>
        <v>0</v>
      </c>
      <c r="O1743" s="11">
        <f t="shared" si="1017"/>
        <v>0</v>
      </c>
      <c r="P1743" s="11">
        <f t="shared" si="1017"/>
        <v>0</v>
      </c>
      <c r="Q1743" s="11">
        <f t="shared" si="1017"/>
        <v>0</v>
      </c>
      <c r="R1743" s="11">
        <f t="shared" si="987"/>
        <v>0</v>
      </c>
      <c r="S1743" s="11">
        <f t="shared" si="987"/>
        <v>0</v>
      </c>
      <c r="T1743" s="11">
        <f t="shared" si="987"/>
        <v>1494.79644737231</v>
      </c>
      <c r="U1743" s="40">
        <f t="shared" si="989"/>
        <v>0.4</v>
      </c>
      <c r="V1743" s="11">
        <f t="shared" si="1021"/>
        <v>34.088530316159734</v>
      </c>
      <c r="W1743" s="11">
        <f t="shared" si="1021"/>
        <v>3813903.8478684127</v>
      </c>
      <c r="X1743" s="11">
        <f t="shared" si="1021"/>
        <v>50852.051304912173</v>
      </c>
      <c r="Y1743" s="11">
        <f t="shared" si="1021"/>
        <v>66468.695307278103</v>
      </c>
      <c r="Z1743" s="11">
        <f t="shared" si="1021"/>
        <v>1.3070995879542306</v>
      </c>
      <c r="AA1743" s="11">
        <f t="shared" si="1019"/>
        <v>50.511915895823485</v>
      </c>
      <c r="AB1743" s="11">
        <f t="shared" si="1019"/>
        <v>1222.79644737231</v>
      </c>
      <c r="AC1743" s="11">
        <f t="shared" si="1019"/>
        <v>422.79644737231007</v>
      </c>
      <c r="AD1743" s="11">
        <f t="shared" si="1019"/>
        <v>661625.43557137705</v>
      </c>
      <c r="AE1743" s="11">
        <f t="shared" si="1019"/>
        <v>26465.017422855082</v>
      </c>
      <c r="AF1743" s="11">
        <f t="shared" si="1019"/>
        <v>30128.872938662604</v>
      </c>
      <c r="AG1743" s="11">
        <f t="shared" si="1019"/>
        <v>1.138441454893713</v>
      </c>
      <c r="AH1743" s="11">
        <f t="shared" si="1019"/>
        <v>21.038514321333125</v>
      </c>
      <c r="AI1743" s="11">
        <f t="shared" si="1019"/>
        <v>0</v>
      </c>
      <c r="AJ1743" s="11">
        <f t="shared" si="1019"/>
        <v>0</v>
      </c>
      <c r="AK1743" s="11">
        <f t="shared" si="1019"/>
        <v>0</v>
      </c>
      <c r="AL1743" s="11">
        <f t="shared" si="1019"/>
        <v>0</v>
      </c>
      <c r="AM1743" s="11">
        <f t="shared" si="1020"/>
        <v>0</v>
      </c>
      <c r="AN1743" s="11">
        <f t="shared" si="1020"/>
        <v>0</v>
      </c>
      <c r="AO1743" s="11">
        <f t="shared" si="1020"/>
        <v>0</v>
      </c>
      <c r="AP1743" s="11">
        <f t="shared" si="1020"/>
        <v>0</v>
      </c>
      <c r="AQ1743" s="11">
        <f t="shared" si="1020"/>
        <v>0</v>
      </c>
      <c r="AR1743" s="11">
        <f t="shared" si="1020"/>
        <v>0</v>
      </c>
      <c r="AS1743" s="11">
        <f t="shared" si="1020"/>
        <v>0</v>
      </c>
      <c r="AT1743" s="11">
        <f t="shared" si="1018"/>
        <v>0</v>
      </c>
      <c r="AU1743" s="11">
        <f t="shared" si="1018"/>
        <v>0</v>
      </c>
      <c r="AV1743" s="11">
        <f t="shared" si="1018"/>
        <v>1879360.6666666667</v>
      </c>
      <c r="AW1743" s="11">
        <f t="shared" si="1018"/>
        <v>0</v>
      </c>
      <c r="AX1743" s="11">
        <f t="shared" si="985"/>
        <v>0</v>
      </c>
      <c r="AY1743" s="11">
        <f t="shared" si="985"/>
        <v>13370.194671058465</v>
      </c>
      <c r="AZ1743" s="11">
        <f t="shared" si="985"/>
        <v>1</v>
      </c>
      <c r="BA1743" s="11">
        <f t="shared" si="985"/>
        <v>1</v>
      </c>
      <c r="BB1743" s="11">
        <f t="shared" si="979"/>
        <v>1</v>
      </c>
      <c r="BC1743" s="11">
        <f t="shared" si="979"/>
        <v>2</v>
      </c>
      <c r="BD1743" s="11">
        <f t="shared" si="979"/>
        <v>3</v>
      </c>
      <c r="BE1743" s="11">
        <f t="shared" si="979"/>
        <v>4</v>
      </c>
      <c r="BF1743" s="15" t="str">
        <f t="shared" si="990"/>
        <v>EN 10219-97</v>
      </c>
      <c r="BG1743" s="42">
        <v>12.057600000000001</v>
      </c>
      <c r="BH1743" s="17">
        <f t="shared" si="991"/>
        <v>150</v>
      </c>
      <c r="BI1743" s="17">
        <f t="shared" si="992"/>
        <v>50</v>
      </c>
      <c r="BK1743" s="17">
        <f t="shared" si="993"/>
        <v>4</v>
      </c>
      <c r="BM1743" s="17">
        <f t="shared" si="994"/>
        <v>4</v>
      </c>
      <c r="BX1743" s="18">
        <f t="shared" si="995"/>
        <v>1494.79644737231</v>
      </c>
      <c r="BY1743" s="42">
        <v>0.4</v>
      </c>
      <c r="BZ1743" s="43">
        <f t="shared" si="996"/>
        <v>34.088530316159734</v>
      </c>
      <c r="CA1743" s="18">
        <f t="shared" si="997"/>
        <v>3813903.8478684127</v>
      </c>
      <c r="CB1743" s="18">
        <f t="shared" si="998"/>
        <v>50852.051304912173</v>
      </c>
      <c r="CC1743" s="18">
        <f t="shared" si="999"/>
        <v>66468.695307278103</v>
      </c>
      <c r="CD1743" s="25">
        <f t="shared" si="1000"/>
        <v>1.3070995879542306</v>
      </c>
      <c r="CE1743" s="26">
        <f t="shared" si="1001"/>
        <v>50.511915895823485</v>
      </c>
      <c r="CF1743" s="18">
        <f t="shared" si="1002"/>
        <v>1222.79644737231</v>
      </c>
      <c r="CG1743" s="18">
        <f t="shared" si="1003"/>
        <v>422.79644737231007</v>
      </c>
      <c r="CH1743" s="18">
        <f t="shared" si="1004"/>
        <v>661625.43557137705</v>
      </c>
      <c r="CI1743" s="18">
        <f t="shared" si="1005"/>
        <v>26465.017422855082</v>
      </c>
      <c r="CJ1743" s="18">
        <f t="shared" si="1006"/>
        <v>30128.872938662604</v>
      </c>
      <c r="CK1743" s="25">
        <f t="shared" si="1007"/>
        <v>1.138441454893713</v>
      </c>
      <c r="CL1743" s="26">
        <f t="shared" si="1008"/>
        <v>21.038514321333125</v>
      </c>
      <c r="CZ1743" s="18">
        <f t="shared" si="1009"/>
        <v>1879360.6666666667</v>
      </c>
      <c r="DC1743" s="18">
        <f t="shared" si="1010"/>
        <v>13370.194671058465</v>
      </c>
      <c r="DD1743" s="17">
        <f t="shared" si="1011"/>
        <v>1</v>
      </c>
      <c r="DE1743" s="17">
        <f t="shared" si="1012"/>
        <v>1</v>
      </c>
      <c r="DF1743" s="17">
        <f t="shared" si="1013"/>
        <v>1</v>
      </c>
      <c r="DG1743" s="17">
        <f t="shared" si="1014"/>
        <v>2</v>
      </c>
      <c r="DH1743" s="17">
        <f t="shared" si="1015"/>
        <v>3</v>
      </c>
      <c r="DI1743" s="17">
        <f t="shared" si="1016"/>
        <v>4</v>
      </c>
      <c r="DJ1743" s="20" t="s">
        <v>1713</v>
      </c>
    </row>
    <row r="1744" spans="1:114" x14ac:dyDescent="0.2">
      <c r="A1744" s="15" t="s">
        <v>105</v>
      </c>
      <c r="B1744" s="10" t="s">
        <v>1840</v>
      </c>
      <c r="C1744" s="11">
        <f t="shared" si="988"/>
        <v>14.914999999999999</v>
      </c>
      <c r="D1744" s="11">
        <f t="shared" si="984"/>
        <v>150</v>
      </c>
      <c r="E1744" s="11">
        <f t="shared" si="984"/>
        <v>50</v>
      </c>
      <c r="F1744" s="11">
        <f t="shared" si="984"/>
        <v>0</v>
      </c>
      <c r="G1744" s="11">
        <f t="shared" si="984"/>
        <v>5</v>
      </c>
      <c r="H1744" s="11">
        <f t="shared" si="984"/>
        <v>0</v>
      </c>
      <c r="I1744" s="11">
        <f t="shared" si="984"/>
        <v>5</v>
      </c>
      <c r="J1744" s="11">
        <f t="shared" si="984"/>
        <v>0</v>
      </c>
      <c r="K1744" s="11">
        <f t="shared" si="984"/>
        <v>0</v>
      </c>
      <c r="L1744" s="11">
        <f t="shared" si="984"/>
        <v>0</v>
      </c>
      <c r="M1744" s="11">
        <f t="shared" si="1017"/>
        <v>0</v>
      </c>
      <c r="N1744" s="11">
        <f t="shared" si="1017"/>
        <v>0</v>
      </c>
      <c r="O1744" s="11">
        <f t="shared" si="1017"/>
        <v>0</v>
      </c>
      <c r="P1744" s="11">
        <f t="shared" si="1017"/>
        <v>0</v>
      </c>
      <c r="Q1744" s="11">
        <f t="shared" si="1017"/>
        <v>0</v>
      </c>
      <c r="R1744" s="11">
        <f t="shared" si="987"/>
        <v>0</v>
      </c>
      <c r="S1744" s="11">
        <f t="shared" si="987"/>
        <v>0</v>
      </c>
      <c r="T1744" s="11">
        <f t="shared" si="987"/>
        <v>1835.6194490192345</v>
      </c>
      <c r="U1744" s="40">
        <f t="shared" si="989"/>
        <v>0.4</v>
      </c>
      <c r="V1744" s="11">
        <f t="shared" si="1021"/>
        <v>27.75924717945442</v>
      </c>
      <c r="W1744" s="11">
        <f t="shared" si="1021"/>
        <v>4562855.2798881158</v>
      </c>
      <c r="X1744" s="11">
        <f t="shared" si="1021"/>
        <v>60838.070398508215</v>
      </c>
      <c r="Y1744" s="11">
        <f t="shared" si="1021"/>
        <v>80481.930852916907</v>
      </c>
      <c r="Z1744" s="11">
        <f t="shared" si="1021"/>
        <v>1.3228876314737683</v>
      </c>
      <c r="AA1744" s="11">
        <f t="shared" si="1019"/>
        <v>49.857100956989292</v>
      </c>
      <c r="AB1744" s="11">
        <f t="shared" si="1019"/>
        <v>1535.6194490192345</v>
      </c>
      <c r="AC1744" s="11">
        <f t="shared" si="1019"/>
        <v>535.61944901923459</v>
      </c>
      <c r="AD1744" s="11">
        <f t="shared" si="1019"/>
        <v>778710.8171445122</v>
      </c>
      <c r="AE1744" s="11">
        <f t="shared" si="1019"/>
        <v>31148.432685780488</v>
      </c>
      <c r="AF1744" s="11">
        <f t="shared" si="1019"/>
        <v>36200.958401955184</v>
      </c>
      <c r="AG1744" s="11">
        <f t="shared" si="1019"/>
        <v>1.162208023984501</v>
      </c>
      <c r="AH1744" s="11">
        <f t="shared" si="1019"/>
        <v>20.596658984363891</v>
      </c>
      <c r="AI1744" s="11">
        <f t="shared" si="1019"/>
        <v>0</v>
      </c>
      <c r="AJ1744" s="11">
        <f t="shared" si="1019"/>
        <v>0</v>
      </c>
      <c r="AK1744" s="11">
        <f t="shared" si="1019"/>
        <v>0</v>
      </c>
      <c r="AL1744" s="11">
        <f t="shared" si="1019"/>
        <v>0</v>
      </c>
      <c r="AM1744" s="11">
        <f t="shared" si="1020"/>
        <v>0</v>
      </c>
      <c r="AN1744" s="11">
        <f t="shared" si="1020"/>
        <v>0</v>
      </c>
      <c r="AO1744" s="11">
        <f t="shared" si="1020"/>
        <v>0</v>
      </c>
      <c r="AP1744" s="11">
        <f t="shared" si="1020"/>
        <v>0</v>
      </c>
      <c r="AQ1744" s="11">
        <f t="shared" si="1020"/>
        <v>0</v>
      </c>
      <c r="AR1744" s="11">
        <f t="shared" si="1020"/>
        <v>0</v>
      </c>
      <c r="AS1744" s="11">
        <f t="shared" si="1020"/>
        <v>0</v>
      </c>
      <c r="AT1744" s="11">
        <f t="shared" si="1018"/>
        <v>0</v>
      </c>
      <c r="AU1744" s="11">
        <f t="shared" si="1018"/>
        <v>0</v>
      </c>
      <c r="AV1744" s="11">
        <f t="shared" si="1018"/>
        <v>2240822.3684210526</v>
      </c>
      <c r="AW1744" s="11">
        <f t="shared" si="1018"/>
        <v>0</v>
      </c>
      <c r="AX1744" s="11">
        <f t="shared" si="985"/>
        <v>0</v>
      </c>
      <c r="AY1744" s="11">
        <f t="shared" si="985"/>
        <v>12953.429173528852</v>
      </c>
      <c r="AZ1744" s="11">
        <f t="shared" si="985"/>
        <v>1</v>
      </c>
      <c r="BA1744" s="11">
        <f t="shared" si="985"/>
        <v>1</v>
      </c>
      <c r="BB1744" s="11">
        <f t="shared" si="979"/>
        <v>1</v>
      </c>
      <c r="BC1744" s="11">
        <f t="shared" si="979"/>
        <v>1</v>
      </c>
      <c r="BD1744" s="11">
        <f t="shared" si="979"/>
        <v>1</v>
      </c>
      <c r="BE1744" s="11">
        <f t="shared" si="979"/>
        <v>2</v>
      </c>
      <c r="BF1744" s="15" t="str">
        <f t="shared" si="990"/>
        <v>EN 10219-97</v>
      </c>
      <c r="BG1744" s="42">
        <v>14.914999999999999</v>
      </c>
      <c r="BH1744" s="17">
        <f t="shared" si="991"/>
        <v>150</v>
      </c>
      <c r="BI1744" s="17">
        <f t="shared" si="992"/>
        <v>50</v>
      </c>
      <c r="BK1744" s="17">
        <f t="shared" si="993"/>
        <v>5</v>
      </c>
      <c r="BM1744" s="17">
        <f t="shared" si="994"/>
        <v>5</v>
      </c>
      <c r="BX1744" s="18">
        <f t="shared" si="995"/>
        <v>1835.6194490192345</v>
      </c>
      <c r="BY1744" s="42">
        <v>0.4</v>
      </c>
      <c r="BZ1744" s="43">
        <f t="shared" si="996"/>
        <v>27.75924717945442</v>
      </c>
      <c r="CA1744" s="18">
        <f t="shared" si="997"/>
        <v>4562855.2798881158</v>
      </c>
      <c r="CB1744" s="18">
        <f t="shared" si="998"/>
        <v>60838.070398508215</v>
      </c>
      <c r="CC1744" s="18">
        <f t="shared" si="999"/>
        <v>80481.930852916907</v>
      </c>
      <c r="CD1744" s="25">
        <f t="shared" si="1000"/>
        <v>1.3228876314737683</v>
      </c>
      <c r="CE1744" s="26">
        <f t="shared" si="1001"/>
        <v>49.857100956989292</v>
      </c>
      <c r="CF1744" s="18">
        <f t="shared" si="1002"/>
        <v>1535.6194490192345</v>
      </c>
      <c r="CG1744" s="18">
        <f t="shared" si="1003"/>
        <v>535.61944901923459</v>
      </c>
      <c r="CH1744" s="18">
        <f t="shared" si="1004"/>
        <v>778710.8171445122</v>
      </c>
      <c r="CI1744" s="18">
        <f t="shared" si="1005"/>
        <v>31148.432685780488</v>
      </c>
      <c r="CJ1744" s="18">
        <f t="shared" si="1006"/>
        <v>36200.958401955184</v>
      </c>
      <c r="CK1744" s="25">
        <f t="shared" si="1007"/>
        <v>1.162208023984501</v>
      </c>
      <c r="CL1744" s="26">
        <f t="shared" si="1008"/>
        <v>20.596658984363891</v>
      </c>
      <c r="CZ1744" s="18">
        <f t="shared" si="1009"/>
        <v>2240822.3684210526</v>
      </c>
      <c r="DC1744" s="18">
        <f t="shared" si="1010"/>
        <v>12953.429173528852</v>
      </c>
      <c r="DD1744" s="17">
        <f t="shared" si="1011"/>
        <v>1</v>
      </c>
      <c r="DE1744" s="17">
        <f t="shared" si="1012"/>
        <v>1</v>
      </c>
      <c r="DF1744" s="17">
        <f t="shared" si="1013"/>
        <v>1</v>
      </c>
      <c r="DG1744" s="17">
        <f t="shared" si="1014"/>
        <v>1</v>
      </c>
      <c r="DH1744" s="17">
        <f t="shared" si="1015"/>
        <v>1</v>
      </c>
      <c r="DI1744" s="17">
        <f t="shared" si="1016"/>
        <v>2</v>
      </c>
      <c r="DJ1744" s="20" t="s">
        <v>1713</v>
      </c>
    </row>
    <row r="1745" spans="1:114" x14ac:dyDescent="0.2">
      <c r="A1745" s="15" t="s">
        <v>105</v>
      </c>
      <c r="B1745" s="10" t="s">
        <v>1841</v>
      </c>
      <c r="C1745" s="11">
        <f t="shared" si="988"/>
        <v>17.709599999999998</v>
      </c>
      <c r="D1745" s="11">
        <f t="shared" si="984"/>
        <v>150</v>
      </c>
      <c r="E1745" s="11">
        <f t="shared" si="984"/>
        <v>50</v>
      </c>
      <c r="F1745" s="11">
        <f t="shared" si="984"/>
        <v>0</v>
      </c>
      <c r="G1745" s="11">
        <f t="shared" si="984"/>
        <v>6</v>
      </c>
      <c r="H1745" s="11">
        <f t="shared" si="984"/>
        <v>0</v>
      </c>
      <c r="I1745" s="11">
        <f t="shared" si="984"/>
        <v>6</v>
      </c>
      <c r="J1745" s="11">
        <f t="shared" si="984"/>
        <v>0</v>
      </c>
      <c r="K1745" s="11">
        <f t="shared" si="984"/>
        <v>0</v>
      </c>
      <c r="L1745" s="11">
        <f t="shared" si="984"/>
        <v>0</v>
      </c>
      <c r="M1745" s="11">
        <f t="shared" si="1017"/>
        <v>0</v>
      </c>
      <c r="N1745" s="11">
        <f t="shared" si="1017"/>
        <v>0</v>
      </c>
      <c r="O1745" s="11">
        <f t="shared" si="1017"/>
        <v>0</v>
      </c>
      <c r="P1745" s="11">
        <f t="shared" si="1017"/>
        <v>0</v>
      </c>
      <c r="Q1745" s="11">
        <f t="shared" si="1017"/>
        <v>0</v>
      </c>
      <c r="R1745" s="11">
        <f t="shared" si="987"/>
        <v>0</v>
      </c>
      <c r="S1745" s="11">
        <f t="shared" si="987"/>
        <v>0</v>
      </c>
      <c r="T1745" s="11">
        <f t="shared" si="987"/>
        <v>2163.2920065876979</v>
      </c>
      <c r="U1745" s="40">
        <f t="shared" si="989"/>
        <v>0.4</v>
      </c>
      <c r="V1745" s="11">
        <f t="shared" si="1021"/>
        <v>23.554570468327189</v>
      </c>
      <c r="W1745" s="11">
        <f t="shared" si="1021"/>
        <v>5234654.1144430181</v>
      </c>
      <c r="X1745" s="11">
        <f t="shared" si="1021"/>
        <v>69795.388192573577</v>
      </c>
      <c r="Y1745" s="11">
        <f t="shared" si="1021"/>
        <v>93483.396415024952</v>
      </c>
      <c r="Z1745" s="11">
        <f t="shared" si="1021"/>
        <v>1.3393921695383857</v>
      </c>
      <c r="AA1745" s="11">
        <f t="shared" si="1019"/>
        <v>49.191087336664467</v>
      </c>
      <c r="AB1745" s="11">
        <f t="shared" si="1019"/>
        <v>1851.2920065876976</v>
      </c>
      <c r="AC1745" s="11">
        <f t="shared" si="1019"/>
        <v>651.29200658769776</v>
      </c>
      <c r="AD1745" s="11">
        <f t="shared" si="1019"/>
        <v>878944.48940976732</v>
      </c>
      <c r="AE1745" s="11">
        <f t="shared" si="1019"/>
        <v>35157.779576390691</v>
      </c>
      <c r="AF1745" s="11">
        <f t="shared" si="1019"/>
        <v>41718.796085640068</v>
      </c>
      <c r="AG1745" s="11">
        <f t="shared" si="1019"/>
        <v>1.186616350301464</v>
      </c>
      <c r="AH1745" s="11">
        <f t="shared" si="1019"/>
        <v>20.156872607213231</v>
      </c>
      <c r="AI1745" s="11">
        <f t="shared" si="1019"/>
        <v>0</v>
      </c>
      <c r="AJ1745" s="11">
        <f t="shared" si="1019"/>
        <v>0</v>
      </c>
      <c r="AK1745" s="11">
        <f t="shared" si="1019"/>
        <v>0</v>
      </c>
      <c r="AL1745" s="11">
        <f t="shared" si="1019"/>
        <v>0</v>
      </c>
      <c r="AM1745" s="11">
        <f t="shared" si="1020"/>
        <v>0</v>
      </c>
      <c r="AN1745" s="11">
        <f t="shared" si="1020"/>
        <v>0</v>
      </c>
      <c r="AO1745" s="11">
        <f t="shared" si="1020"/>
        <v>0</v>
      </c>
      <c r="AP1745" s="11">
        <f t="shared" si="1020"/>
        <v>0</v>
      </c>
      <c r="AQ1745" s="11">
        <f t="shared" si="1020"/>
        <v>0</v>
      </c>
      <c r="AR1745" s="11">
        <f t="shared" si="1020"/>
        <v>0</v>
      </c>
      <c r="AS1745" s="11">
        <f t="shared" si="1020"/>
        <v>0</v>
      </c>
      <c r="AT1745" s="11">
        <f t="shared" si="1018"/>
        <v>0</v>
      </c>
      <c r="AU1745" s="11">
        <f t="shared" si="1018"/>
        <v>0</v>
      </c>
      <c r="AV1745" s="11">
        <f t="shared" si="1018"/>
        <v>2562440.1702127662</v>
      </c>
      <c r="AW1745" s="11">
        <f t="shared" si="1018"/>
        <v>0</v>
      </c>
      <c r="AX1745" s="11">
        <f t="shared" si="985"/>
        <v>0</v>
      </c>
      <c r="AY1745" s="11">
        <f t="shared" si="985"/>
        <v>12532.938009881545</v>
      </c>
      <c r="AZ1745" s="11">
        <f t="shared" si="985"/>
        <v>1</v>
      </c>
      <c r="BA1745" s="11">
        <f t="shared" si="985"/>
        <v>1</v>
      </c>
      <c r="BB1745" s="11">
        <f t="shared" si="979"/>
        <v>1</v>
      </c>
      <c r="BC1745" s="11">
        <f t="shared" si="979"/>
        <v>1</v>
      </c>
      <c r="BD1745" s="11">
        <f t="shared" si="979"/>
        <v>1</v>
      </c>
      <c r="BE1745" s="11">
        <f t="shared" si="979"/>
        <v>1</v>
      </c>
      <c r="BF1745" s="15" t="str">
        <f t="shared" si="990"/>
        <v>EN 10219-97</v>
      </c>
      <c r="BG1745" s="42">
        <v>17.709599999999998</v>
      </c>
      <c r="BH1745" s="17">
        <f t="shared" si="991"/>
        <v>150</v>
      </c>
      <c r="BI1745" s="17">
        <f t="shared" si="992"/>
        <v>50</v>
      </c>
      <c r="BK1745" s="17">
        <f t="shared" si="993"/>
        <v>6</v>
      </c>
      <c r="BM1745" s="17">
        <f t="shared" si="994"/>
        <v>6</v>
      </c>
      <c r="BX1745" s="18">
        <f t="shared" si="995"/>
        <v>2163.2920065876979</v>
      </c>
      <c r="BY1745" s="42">
        <v>0.4</v>
      </c>
      <c r="BZ1745" s="43">
        <f t="shared" si="996"/>
        <v>23.554570468327189</v>
      </c>
      <c r="CA1745" s="18">
        <f t="shared" si="997"/>
        <v>5234654.1144430181</v>
      </c>
      <c r="CB1745" s="18">
        <f t="shared" si="998"/>
        <v>69795.388192573577</v>
      </c>
      <c r="CC1745" s="18">
        <f t="shared" si="999"/>
        <v>93483.396415024952</v>
      </c>
      <c r="CD1745" s="25">
        <f t="shared" si="1000"/>
        <v>1.3393921695383857</v>
      </c>
      <c r="CE1745" s="26">
        <f t="shared" si="1001"/>
        <v>49.191087336664467</v>
      </c>
      <c r="CF1745" s="18">
        <f t="shared" si="1002"/>
        <v>1851.2920065876976</v>
      </c>
      <c r="CG1745" s="18">
        <f t="shared" si="1003"/>
        <v>651.29200658769776</v>
      </c>
      <c r="CH1745" s="18">
        <f t="shared" si="1004"/>
        <v>878944.48940976732</v>
      </c>
      <c r="CI1745" s="18">
        <f t="shared" si="1005"/>
        <v>35157.779576390691</v>
      </c>
      <c r="CJ1745" s="18">
        <f t="shared" si="1006"/>
        <v>41718.796085640068</v>
      </c>
      <c r="CK1745" s="25">
        <f t="shared" si="1007"/>
        <v>1.186616350301464</v>
      </c>
      <c r="CL1745" s="26">
        <f t="shared" si="1008"/>
        <v>20.156872607213231</v>
      </c>
      <c r="CZ1745" s="18">
        <f t="shared" si="1009"/>
        <v>2562440.1702127662</v>
      </c>
      <c r="DC1745" s="18">
        <f t="shared" si="1010"/>
        <v>12532.938009881545</v>
      </c>
      <c r="DD1745" s="17">
        <f t="shared" si="1011"/>
        <v>1</v>
      </c>
      <c r="DE1745" s="17">
        <f t="shared" si="1012"/>
        <v>1</v>
      </c>
      <c r="DF1745" s="17">
        <f t="shared" si="1013"/>
        <v>1</v>
      </c>
      <c r="DG1745" s="17">
        <f t="shared" si="1014"/>
        <v>1</v>
      </c>
      <c r="DH1745" s="17">
        <f t="shared" si="1015"/>
        <v>1</v>
      </c>
      <c r="DI1745" s="17">
        <f t="shared" si="1016"/>
        <v>1</v>
      </c>
      <c r="DJ1745" s="20" t="s">
        <v>1713</v>
      </c>
    </row>
    <row r="1746" spans="1:114" x14ac:dyDescent="0.2">
      <c r="A1746" s="15" t="s">
        <v>105</v>
      </c>
      <c r="B1746" s="10" t="s">
        <v>1842</v>
      </c>
      <c r="C1746" s="11">
        <f t="shared" si="988"/>
        <v>15.1976</v>
      </c>
      <c r="D1746" s="11">
        <f t="shared" si="984"/>
        <v>150</v>
      </c>
      <c r="E1746" s="11">
        <f t="shared" si="984"/>
        <v>100</v>
      </c>
      <c r="F1746" s="11">
        <f t="shared" si="984"/>
        <v>0</v>
      </c>
      <c r="G1746" s="11">
        <f t="shared" si="984"/>
        <v>4</v>
      </c>
      <c r="H1746" s="11">
        <f t="shared" si="984"/>
        <v>0</v>
      </c>
      <c r="I1746" s="11">
        <f t="shared" si="984"/>
        <v>4</v>
      </c>
      <c r="J1746" s="11">
        <f t="shared" si="984"/>
        <v>0</v>
      </c>
      <c r="K1746" s="11">
        <f t="shared" si="984"/>
        <v>0</v>
      </c>
      <c r="L1746" s="11">
        <f t="shared" si="984"/>
        <v>0</v>
      </c>
      <c r="M1746" s="11">
        <f t="shared" si="1017"/>
        <v>0</v>
      </c>
      <c r="N1746" s="11">
        <f t="shared" si="1017"/>
        <v>0</v>
      </c>
      <c r="O1746" s="11">
        <f t="shared" si="1017"/>
        <v>0</v>
      </c>
      <c r="P1746" s="11">
        <f t="shared" si="1017"/>
        <v>0</v>
      </c>
      <c r="Q1746" s="11">
        <f t="shared" si="1017"/>
        <v>0</v>
      </c>
      <c r="R1746" s="11">
        <f t="shared" si="987"/>
        <v>0</v>
      </c>
      <c r="S1746" s="11">
        <f t="shared" si="987"/>
        <v>0</v>
      </c>
      <c r="T1746" s="11">
        <f t="shared" si="987"/>
        <v>1894.79644737231</v>
      </c>
      <c r="U1746" s="40">
        <f t="shared" si="989"/>
        <v>0.5</v>
      </c>
      <c r="V1746" s="11">
        <f t="shared" si="1021"/>
        <v>33.615361483421779</v>
      </c>
      <c r="W1746" s="11">
        <f t="shared" si="1021"/>
        <v>5946037.1812017458</v>
      </c>
      <c r="X1746" s="11">
        <f t="shared" si="1021"/>
        <v>79280.495749356603</v>
      </c>
      <c r="Y1746" s="11">
        <f t="shared" si="1021"/>
        <v>95668.695307278103</v>
      </c>
      <c r="Z1746" s="11">
        <f t="shared" si="1021"/>
        <v>1.2067116180722735</v>
      </c>
      <c r="AA1746" s="11">
        <f t="shared" si="1019"/>
        <v>56.018635926514833</v>
      </c>
      <c r="AB1746" s="11">
        <f t="shared" si="1019"/>
        <v>1222.79644737231</v>
      </c>
      <c r="AC1746" s="11">
        <f t="shared" si="1019"/>
        <v>822.79644737231001</v>
      </c>
      <c r="AD1746" s="11">
        <f t="shared" si="1019"/>
        <v>3185650.1954455348</v>
      </c>
      <c r="AE1746" s="11">
        <f t="shared" si="1019"/>
        <v>63713.003908910694</v>
      </c>
      <c r="AF1746" s="11">
        <f t="shared" si="1019"/>
        <v>72498.784122970363</v>
      </c>
      <c r="AG1746" s="11">
        <f t="shared" si="1019"/>
        <v>1.1378961856298682</v>
      </c>
      <c r="AH1746" s="11">
        <f t="shared" si="1019"/>
        <v>41.003200987365211</v>
      </c>
      <c r="AI1746" s="11">
        <f t="shared" si="1019"/>
        <v>0</v>
      </c>
      <c r="AJ1746" s="11">
        <f t="shared" si="1019"/>
        <v>0</v>
      </c>
      <c r="AK1746" s="11">
        <f t="shared" si="1019"/>
        <v>0</v>
      </c>
      <c r="AL1746" s="11">
        <f t="shared" si="1019"/>
        <v>0</v>
      </c>
      <c r="AM1746" s="11">
        <f t="shared" si="1020"/>
        <v>0</v>
      </c>
      <c r="AN1746" s="11">
        <f t="shared" si="1020"/>
        <v>0</v>
      </c>
      <c r="AO1746" s="11">
        <f t="shared" si="1020"/>
        <v>0</v>
      </c>
      <c r="AP1746" s="11">
        <f t="shared" si="1020"/>
        <v>0</v>
      </c>
      <c r="AQ1746" s="11">
        <f t="shared" si="1020"/>
        <v>0</v>
      </c>
      <c r="AR1746" s="11">
        <f t="shared" si="1020"/>
        <v>0</v>
      </c>
      <c r="AS1746" s="11">
        <f t="shared" si="1020"/>
        <v>0</v>
      </c>
      <c r="AT1746" s="11">
        <f t="shared" si="1018"/>
        <v>0</v>
      </c>
      <c r="AU1746" s="11">
        <f t="shared" si="1018"/>
        <v>0</v>
      </c>
      <c r="AV1746" s="11">
        <f t="shared" si="1018"/>
        <v>6494157.2231404958</v>
      </c>
      <c r="AW1746" s="11">
        <f t="shared" si="1018"/>
        <v>0</v>
      </c>
      <c r="AX1746" s="11">
        <f t="shared" si="985"/>
        <v>0</v>
      </c>
      <c r="AY1746" s="11">
        <f t="shared" si="985"/>
        <v>27970.194671058463</v>
      </c>
      <c r="AZ1746" s="11">
        <f t="shared" si="985"/>
        <v>1</v>
      </c>
      <c r="BA1746" s="11">
        <f t="shared" si="985"/>
        <v>1</v>
      </c>
      <c r="BB1746" s="11">
        <f t="shared" si="979"/>
        <v>1</v>
      </c>
      <c r="BC1746" s="11">
        <f t="shared" si="979"/>
        <v>2</v>
      </c>
      <c r="BD1746" s="11">
        <f t="shared" si="979"/>
        <v>3</v>
      </c>
      <c r="BE1746" s="11">
        <f t="shared" si="979"/>
        <v>4</v>
      </c>
      <c r="BF1746" s="15" t="str">
        <f t="shared" si="990"/>
        <v>EN 10219-97</v>
      </c>
      <c r="BG1746" s="42">
        <v>15.1976</v>
      </c>
      <c r="BH1746" s="17">
        <f t="shared" si="991"/>
        <v>150</v>
      </c>
      <c r="BI1746" s="17">
        <f t="shared" si="992"/>
        <v>100</v>
      </c>
      <c r="BK1746" s="17">
        <f t="shared" si="993"/>
        <v>4</v>
      </c>
      <c r="BM1746" s="17">
        <f t="shared" si="994"/>
        <v>4</v>
      </c>
      <c r="BX1746" s="18">
        <f t="shared" si="995"/>
        <v>1894.79644737231</v>
      </c>
      <c r="BY1746" s="42">
        <v>0.5</v>
      </c>
      <c r="BZ1746" s="43">
        <f t="shared" si="996"/>
        <v>33.615361483421779</v>
      </c>
      <c r="CA1746" s="18">
        <f t="shared" si="997"/>
        <v>5946037.1812017458</v>
      </c>
      <c r="CB1746" s="18">
        <f t="shared" si="998"/>
        <v>79280.495749356603</v>
      </c>
      <c r="CC1746" s="18">
        <f t="shared" si="999"/>
        <v>95668.695307278103</v>
      </c>
      <c r="CD1746" s="25">
        <f t="shared" si="1000"/>
        <v>1.2067116180722735</v>
      </c>
      <c r="CE1746" s="26">
        <f t="shared" si="1001"/>
        <v>56.018635926514833</v>
      </c>
      <c r="CF1746" s="18">
        <f t="shared" si="1002"/>
        <v>1222.79644737231</v>
      </c>
      <c r="CG1746" s="18">
        <f t="shared" si="1003"/>
        <v>822.79644737231001</v>
      </c>
      <c r="CH1746" s="18">
        <f t="shared" si="1004"/>
        <v>3185650.1954455348</v>
      </c>
      <c r="CI1746" s="18">
        <f t="shared" si="1005"/>
        <v>63713.003908910694</v>
      </c>
      <c r="CJ1746" s="18">
        <f t="shared" si="1006"/>
        <v>72498.784122970363</v>
      </c>
      <c r="CK1746" s="25">
        <f t="shared" si="1007"/>
        <v>1.1378961856298682</v>
      </c>
      <c r="CL1746" s="26">
        <f t="shared" si="1008"/>
        <v>41.003200987365211</v>
      </c>
      <c r="CZ1746" s="18">
        <f t="shared" si="1009"/>
        <v>6494157.2231404958</v>
      </c>
      <c r="DC1746" s="18">
        <f t="shared" si="1010"/>
        <v>27970.194671058463</v>
      </c>
      <c r="DD1746" s="17">
        <f t="shared" si="1011"/>
        <v>1</v>
      </c>
      <c r="DE1746" s="17">
        <f t="shared" si="1012"/>
        <v>1</v>
      </c>
      <c r="DF1746" s="17">
        <f t="shared" si="1013"/>
        <v>1</v>
      </c>
      <c r="DG1746" s="17">
        <f t="shared" si="1014"/>
        <v>2</v>
      </c>
      <c r="DH1746" s="17">
        <f t="shared" si="1015"/>
        <v>3</v>
      </c>
      <c r="DI1746" s="17">
        <f t="shared" si="1016"/>
        <v>4</v>
      </c>
      <c r="DJ1746" s="20" t="s">
        <v>1713</v>
      </c>
    </row>
    <row r="1747" spans="1:114" x14ac:dyDescent="0.2">
      <c r="A1747" s="15" t="s">
        <v>105</v>
      </c>
      <c r="B1747" s="10" t="s">
        <v>1843</v>
      </c>
      <c r="C1747" s="11">
        <f t="shared" si="988"/>
        <v>18.84</v>
      </c>
      <c r="D1747" s="11">
        <f t="shared" si="984"/>
        <v>150</v>
      </c>
      <c r="E1747" s="11">
        <f t="shared" si="984"/>
        <v>100</v>
      </c>
      <c r="F1747" s="11">
        <f t="shared" si="984"/>
        <v>0</v>
      </c>
      <c r="G1747" s="11">
        <f t="shared" si="984"/>
        <v>5</v>
      </c>
      <c r="H1747" s="11">
        <f t="shared" si="984"/>
        <v>0</v>
      </c>
      <c r="I1747" s="11">
        <f t="shared" si="984"/>
        <v>5</v>
      </c>
      <c r="J1747" s="11">
        <f t="shared" si="984"/>
        <v>0</v>
      </c>
      <c r="K1747" s="11">
        <f t="shared" si="984"/>
        <v>0</v>
      </c>
      <c r="L1747" s="11">
        <f t="shared" si="984"/>
        <v>0</v>
      </c>
      <c r="M1747" s="11">
        <f t="shared" si="1017"/>
        <v>0</v>
      </c>
      <c r="N1747" s="11">
        <f t="shared" si="1017"/>
        <v>0</v>
      </c>
      <c r="O1747" s="11">
        <f t="shared" si="1017"/>
        <v>0</v>
      </c>
      <c r="P1747" s="11">
        <f t="shared" si="1017"/>
        <v>0</v>
      </c>
      <c r="Q1747" s="11">
        <f t="shared" si="1017"/>
        <v>0</v>
      </c>
      <c r="R1747" s="11">
        <f t="shared" si="987"/>
        <v>0</v>
      </c>
      <c r="S1747" s="11">
        <f t="shared" si="987"/>
        <v>0</v>
      </c>
      <c r="T1747" s="11">
        <f t="shared" si="987"/>
        <v>2335.6194490192347</v>
      </c>
      <c r="U1747" s="40">
        <f t="shared" si="989"/>
        <v>0.5</v>
      </c>
      <c r="V1747" s="11">
        <f t="shared" si="1021"/>
        <v>27.270824252927785</v>
      </c>
      <c r="W1747" s="11">
        <f t="shared" si="1021"/>
        <v>7192021.9465547828</v>
      </c>
      <c r="X1747" s="11">
        <f t="shared" si="1021"/>
        <v>95893.625954063769</v>
      </c>
      <c r="Y1747" s="11">
        <f t="shared" si="1021"/>
        <v>116731.93085291691</v>
      </c>
      <c r="Z1747" s="11">
        <f t="shared" si="1021"/>
        <v>1.217306465278885</v>
      </c>
      <c r="AA1747" s="11">
        <f t="shared" si="1019"/>
        <v>55.491243944290993</v>
      </c>
      <c r="AB1747" s="11">
        <f t="shared" si="1019"/>
        <v>1535.6194490192345</v>
      </c>
      <c r="AC1747" s="11">
        <f t="shared" si="1019"/>
        <v>1035.6194490192345</v>
      </c>
      <c r="AD1747" s="11">
        <f t="shared" si="1019"/>
        <v>3840187.5595459593</v>
      </c>
      <c r="AE1747" s="11">
        <f t="shared" si="1019"/>
        <v>76803.751190919182</v>
      </c>
      <c r="AF1747" s="11">
        <f t="shared" si="1019"/>
        <v>88341.444627436038</v>
      </c>
      <c r="AG1747" s="11">
        <f t="shared" si="1019"/>
        <v>1.1502230458488465</v>
      </c>
      <c r="AH1747" s="11">
        <f t="shared" si="1019"/>
        <v>40.548535812580489</v>
      </c>
      <c r="AI1747" s="11">
        <f t="shared" si="1019"/>
        <v>0</v>
      </c>
      <c r="AJ1747" s="11">
        <f t="shared" si="1019"/>
        <v>0</v>
      </c>
      <c r="AK1747" s="11">
        <f t="shared" si="1019"/>
        <v>0</v>
      </c>
      <c r="AL1747" s="11">
        <f t="shared" si="1019"/>
        <v>0</v>
      </c>
      <c r="AM1747" s="11">
        <f t="shared" si="1020"/>
        <v>0</v>
      </c>
      <c r="AN1747" s="11">
        <f t="shared" si="1020"/>
        <v>0</v>
      </c>
      <c r="AO1747" s="11">
        <f t="shared" si="1020"/>
        <v>0</v>
      </c>
      <c r="AP1747" s="11">
        <f t="shared" si="1020"/>
        <v>0</v>
      </c>
      <c r="AQ1747" s="11">
        <f t="shared" si="1020"/>
        <v>0</v>
      </c>
      <c r="AR1747" s="11">
        <f t="shared" si="1020"/>
        <v>0</v>
      </c>
      <c r="AS1747" s="11">
        <f t="shared" si="1020"/>
        <v>0</v>
      </c>
      <c r="AT1747" s="11">
        <f t="shared" si="1018"/>
        <v>0</v>
      </c>
      <c r="AU1747" s="11">
        <f t="shared" si="1018"/>
        <v>0</v>
      </c>
      <c r="AV1747" s="11">
        <f t="shared" si="1018"/>
        <v>7906276.041666667</v>
      </c>
      <c r="AW1747" s="11">
        <f t="shared" si="1018"/>
        <v>0</v>
      </c>
      <c r="AX1747" s="11">
        <f t="shared" si="985"/>
        <v>0</v>
      </c>
      <c r="AY1747" s="11">
        <f t="shared" si="985"/>
        <v>27453.429173528853</v>
      </c>
      <c r="AZ1747" s="11">
        <f t="shared" si="985"/>
        <v>1</v>
      </c>
      <c r="BA1747" s="11">
        <f t="shared" si="985"/>
        <v>1</v>
      </c>
      <c r="BB1747" s="11">
        <f t="shared" si="979"/>
        <v>1</v>
      </c>
      <c r="BC1747" s="11">
        <f t="shared" si="979"/>
        <v>1</v>
      </c>
      <c r="BD1747" s="11">
        <f t="shared" si="979"/>
        <v>1</v>
      </c>
      <c r="BE1747" s="11">
        <f t="shared" si="979"/>
        <v>2</v>
      </c>
      <c r="BF1747" s="15" t="str">
        <f t="shared" si="990"/>
        <v>EN 10219-97</v>
      </c>
      <c r="BG1747" s="42">
        <v>18.84</v>
      </c>
      <c r="BH1747" s="17">
        <f t="shared" si="991"/>
        <v>150</v>
      </c>
      <c r="BI1747" s="17">
        <f t="shared" si="992"/>
        <v>100</v>
      </c>
      <c r="BK1747" s="17">
        <f t="shared" si="993"/>
        <v>5</v>
      </c>
      <c r="BM1747" s="17">
        <f t="shared" si="994"/>
        <v>5</v>
      </c>
      <c r="BX1747" s="18">
        <f t="shared" si="995"/>
        <v>2335.6194490192347</v>
      </c>
      <c r="BY1747" s="42">
        <v>0.5</v>
      </c>
      <c r="BZ1747" s="43">
        <f t="shared" si="996"/>
        <v>27.270824252927785</v>
      </c>
      <c r="CA1747" s="18">
        <f t="shared" si="997"/>
        <v>7192021.9465547828</v>
      </c>
      <c r="CB1747" s="18">
        <f t="shared" si="998"/>
        <v>95893.625954063769</v>
      </c>
      <c r="CC1747" s="18">
        <f t="shared" si="999"/>
        <v>116731.93085291691</v>
      </c>
      <c r="CD1747" s="25">
        <f t="shared" si="1000"/>
        <v>1.217306465278885</v>
      </c>
      <c r="CE1747" s="26">
        <f t="shared" si="1001"/>
        <v>55.491243944290993</v>
      </c>
      <c r="CF1747" s="18">
        <f t="shared" si="1002"/>
        <v>1535.6194490192345</v>
      </c>
      <c r="CG1747" s="18">
        <f t="shared" si="1003"/>
        <v>1035.6194490192345</v>
      </c>
      <c r="CH1747" s="18">
        <f t="shared" si="1004"/>
        <v>3840187.5595459593</v>
      </c>
      <c r="CI1747" s="18">
        <f t="shared" si="1005"/>
        <v>76803.751190919182</v>
      </c>
      <c r="CJ1747" s="18">
        <f t="shared" si="1006"/>
        <v>88341.444627436038</v>
      </c>
      <c r="CK1747" s="25">
        <f t="shared" si="1007"/>
        <v>1.1502230458488465</v>
      </c>
      <c r="CL1747" s="26">
        <f t="shared" si="1008"/>
        <v>40.548535812580489</v>
      </c>
      <c r="CZ1747" s="18">
        <f t="shared" si="1009"/>
        <v>7906276.041666667</v>
      </c>
      <c r="DC1747" s="18">
        <f t="shared" si="1010"/>
        <v>27453.429173528853</v>
      </c>
      <c r="DD1747" s="17">
        <f t="shared" si="1011"/>
        <v>1</v>
      </c>
      <c r="DE1747" s="17">
        <f t="shared" si="1012"/>
        <v>1</v>
      </c>
      <c r="DF1747" s="17">
        <f t="shared" si="1013"/>
        <v>1</v>
      </c>
      <c r="DG1747" s="17">
        <f t="shared" si="1014"/>
        <v>1</v>
      </c>
      <c r="DH1747" s="17">
        <f t="shared" si="1015"/>
        <v>1</v>
      </c>
      <c r="DI1747" s="17">
        <f t="shared" si="1016"/>
        <v>2</v>
      </c>
      <c r="DJ1747" s="20" t="s">
        <v>1713</v>
      </c>
    </row>
    <row r="1748" spans="1:114" x14ac:dyDescent="0.2">
      <c r="A1748" s="15" t="s">
        <v>105</v>
      </c>
      <c r="B1748" s="10" t="s">
        <v>1844</v>
      </c>
      <c r="C1748" s="11">
        <f t="shared" si="988"/>
        <v>22.419599999999999</v>
      </c>
      <c r="D1748" s="11">
        <f t="shared" si="984"/>
        <v>150</v>
      </c>
      <c r="E1748" s="11">
        <f t="shared" si="984"/>
        <v>100</v>
      </c>
      <c r="F1748" s="11">
        <f t="shared" si="984"/>
        <v>0</v>
      </c>
      <c r="G1748" s="11">
        <f t="shared" si="984"/>
        <v>6</v>
      </c>
      <c r="H1748" s="11">
        <f t="shared" si="984"/>
        <v>0</v>
      </c>
      <c r="I1748" s="11">
        <f t="shared" si="984"/>
        <v>6</v>
      </c>
      <c r="J1748" s="11">
        <f t="shared" si="984"/>
        <v>0</v>
      </c>
      <c r="K1748" s="11">
        <f t="shared" si="984"/>
        <v>0</v>
      </c>
      <c r="L1748" s="11">
        <f t="shared" si="984"/>
        <v>0</v>
      </c>
      <c r="M1748" s="11">
        <f t="shared" si="1017"/>
        <v>0</v>
      </c>
      <c r="N1748" s="11">
        <f t="shared" si="1017"/>
        <v>0</v>
      </c>
      <c r="O1748" s="11">
        <f t="shared" si="1017"/>
        <v>0</v>
      </c>
      <c r="P1748" s="11">
        <f t="shared" si="1017"/>
        <v>0</v>
      </c>
      <c r="Q1748" s="11">
        <f t="shared" si="1017"/>
        <v>0</v>
      </c>
      <c r="R1748" s="11">
        <f t="shared" si="987"/>
        <v>0</v>
      </c>
      <c r="S1748" s="11">
        <f t="shared" si="987"/>
        <v>0</v>
      </c>
      <c r="T1748" s="11">
        <f t="shared" si="987"/>
        <v>2763.2920065876979</v>
      </c>
      <c r="U1748" s="40">
        <f t="shared" si="989"/>
        <v>0.5</v>
      </c>
      <c r="V1748" s="11">
        <f t="shared" si="1021"/>
        <v>23.050139964967947</v>
      </c>
      <c r="W1748" s="11">
        <f t="shared" si="1021"/>
        <v>8346854.1144430181</v>
      </c>
      <c r="X1748" s="11">
        <f t="shared" si="1021"/>
        <v>111291.38819257358</v>
      </c>
      <c r="Y1748" s="11">
        <f t="shared" si="1021"/>
        <v>136683.39641502494</v>
      </c>
      <c r="Z1748" s="11">
        <f t="shared" si="1021"/>
        <v>1.2281578892565719</v>
      </c>
      <c r="AA1748" s="11">
        <f t="shared" si="1019"/>
        <v>54.960164146404793</v>
      </c>
      <c r="AB1748" s="11">
        <f t="shared" si="1019"/>
        <v>1851.2920065876976</v>
      </c>
      <c r="AC1748" s="11">
        <f t="shared" si="1019"/>
        <v>1251.2920065876976</v>
      </c>
      <c r="AD1748" s="11">
        <f t="shared" si="1019"/>
        <v>4441941.7978090821</v>
      </c>
      <c r="AE1748" s="11">
        <f t="shared" si="1019"/>
        <v>88838.835956181647</v>
      </c>
      <c r="AF1748" s="11">
        <f t="shared" si="1019"/>
        <v>103301.09625033251</v>
      </c>
      <c r="AG1748" s="11">
        <f t="shared" si="1019"/>
        <v>1.1627920958046338</v>
      </c>
      <c r="AH1748" s="11">
        <f t="shared" si="1019"/>
        <v>40.093414277723078</v>
      </c>
      <c r="AI1748" s="11">
        <f t="shared" si="1019"/>
        <v>0</v>
      </c>
      <c r="AJ1748" s="11">
        <f t="shared" si="1019"/>
        <v>0</v>
      </c>
      <c r="AK1748" s="11">
        <f t="shared" si="1019"/>
        <v>0</v>
      </c>
      <c r="AL1748" s="11">
        <f t="shared" si="1019"/>
        <v>0</v>
      </c>
      <c r="AM1748" s="11">
        <f t="shared" si="1020"/>
        <v>0</v>
      </c>
      <c r="AN1748" s="11">
        <f t="shared" si="1020"/>
        <v>0</v>
      </c>
      <c r="AO1748" s="11">
        <f t="shared" si="1020"/>
        <v>0</v>
      </c>
      <c r="AP1748" s="11">
        <f t="shared" si="1020"/>
        <v>0</v>
      </c>
      <c r="AQ1748" s="11">
        <f t="shared" si="1020"/>
        <v>0</v>
      </c>
      <c r="AR1748" s="11">
        <f t="shared" si="1020"/>
        <v>0</v>
      </c>
      <c r="AS1748" s="11">
        <f t="shared" si="1020"/>
        <v>0</v>
      </c>
      <c r="AT1748" s="11">
        <f t="shared" si="1018"/>
        <v>0</v>
      </c>
      <c r="AU1748" s="11">
        <f t="shared" si="1018"/>
        <v>0</v>
      </c>
      <c r="AV1748" s="11">
        <f t="shared" si="1018"/>
        <v>9238149.3781512603</v>
      </c>
      <c r="AW1748" s="11">
        <f t="shared" si="1018"/>
        <v>0</v>
      </c>
      <c r="AX1748" s="11">
        <f t="shared" si="985"/>
        <v>0</v>
      </c>
      <c r="AY1748" s="11">
        <f t="shared" si="985"/>
        <v>26932.938009881545</v>
      </c>
      <c r="AZ1748" s="11">
        <f t="shared" si="985"/>
        <v>1</v>
      </c>
      <c r="BA1748" s="11">
        <f t="shared" si="985"/>
        <v>1</v>
      </c>
      <c r="BB1748" s="11">
        <f t="shared" si="979"/>
        <v>1</v>
      </c>
      <c r="BC1748" s="11">
        <f t="shared" si="979"/>
        <v>1</v>
      </c>
      <c r="BD1748" s="11">
        <f t="shared" si="979"/>
        <v>1</v>
      </c>
      <c r="BE1748" s="11">
        <f t="shared" si="979"/>
        <v>1</v>
      </c>
      <c r="BF1748" s="15" t="str">
        <f t="shared" si="990"/>
        <v>EN 10219-97</v>
      </c>
      <c r="BG1748" s="42">
        <v>22.419599999999999</v>
      </c>
      <c r="BH1748" s="17">
        <f t="shared" si="991"/>
        <v>150</v>
      </c>
      <c r="BI1748" s="17">
        <f t="shared" si="992"/>
        <v>100</v>
      </c>
      <c r="BK1748" s="17">
        <f t="shared" si="993"/>
        <v>6</v>
      </c>
      <c r="BM1748" s="17">
        <f t="shared" si="994"/>
        <v>6</v>
      </c>
      <c r="BX1748" s="18">
        <f t="shared" si="995"/>
        <v>2763.2920065876979</v>
      </c>
      <c r="BY1748" s="42">
        <v>0.5</v>
      </c>
      <c r="BZ1748" s="43">
        <f t="shared" si="996"/>
        <v>23.050139964967947</v>
      </c>
      <c r="CA1748" s="18">
        <f t="shared" si="997"/>
        <v>8346854.1144430181</v>
      </c>
      <c r="CB1748" s="18">
        <f t="shared" si="998"/>
        <v>111291.38819257358</v>
      </c>
      <c r="CC1748" s="18">
        <f t="shared" si="999"/>
        <v>136683.39641502494</v>
      </c>
      <c r="CD1748" s="25">
        <f t="shared" si="1000"/>
        <v>1.2281578892565719</v>
      </c>
      <c r="CE1748" s="26">
        <f t="shared" si="1001"/>
        <v>54.960164146404793</v>
      </c>
      <c r="CF1748" s="18">
        <f t="shared" si="1002"/>
        <v>1851.2920065876976</v>
      </c>
      <c r="CG1748" s="18">
        <f t="shared" si="1003"/>
        <v>1251.2920065876976</v>
      </c>
      <c r="CH1748" s="18">
        <f t="shared" si="1004"/>
        <v>4441941.7978090821</v>
      </c>
      <c r="CI1748" s="18">
        <f t="shared" si="1005"/>
        <v>88838.835956181647</v>
      </c>
      <c r="CJ1748" s="18">
        <f t="shared" si="1006"/>
        <v>103301.09625033251</v>
      </c>
      <c r="CK1748" s="25">
        <f t="shared" si="1007"/>
        <v>1.1627920958046338</v>
      </c>
      <c r="CL1748" s="26">
        <f t="shared" si="1008"/>
        <v>40.093414277723078</v>
      </c>
      <c r="CZ1748" s="18">
        <f t="shared" si="1009"/>
        <v>9238149.3781512603</v>
      </c>
      <c r="DC1748" s="18">
        <f t="shared" si="1010"/>
        <v>26932.938009881545</v>
      </c>
      <c r="DD1748" s="17">
        <f t="shared" si="1011"/>
        <v>1</v>
      </c>
      <c r="DE1748" s="17">
        <f t="shared" si="1012"/>
        <v>1</v>
      </c>
      <c r="DF1748" s="17">
        <f t="shared" si="1013"/>
        <v>1</v>
      </c>
      <c r="DG1748" s="17">
        <f t="shared" si="1014"/>
        <v>1</v>
      </c>
      <c r="DH1748" s="17">
        <f t="shared" si="1015"/>
        <v>1</v>
      </c>
      <c r="DI1748" s="17">
        <f t="shared" si="1016"/>
        <v>1</v>
      </c>
      <c r="DJ1748" s="20" t="s">
        <v>1713</v>
      </c>
    </row>
    <row r="1749" spans="1:114" x14ac:dyDescent="0.2">
      <c r="A1749" s="15" t="s">
        <v>105</v>
      </c>
      <c r="B1749" s="10" t="s">
        <v>1845</v>
      </c>
      <c r="C1749" s="11">
        <f t="shared" si="988"/>
        <v>29.3904</v>
      </c>
      <c r="D1749" s="11">
        <f t="shared" si="984"/>
        <v>150</v>
      </c>
      <c r="E1749" s="11">
        <f t="shared" si="984"/>
        <v>100</v>
      </c>
      <c r="F1749" s="11">
        <f t="shared" si="984"/>
        <v>0</v>
      </c>
      <c r="G1749" s="11">
        <f t="shared" si="984"/>
        <v>8</v>
      </c>
      <c r="H1749" s="11">
        <f t="shared" si="984"/>
        <v>0</v>
      </c>
      <c r="I1749" s="11">
        <f t="shared" si="984"/>
        <v>8</v>
      </c>
      <c r="J1749" s="11">
        <f t="shared" si="984"/>
        <v>0</v>
      </c>
      <c r="K1749" s="11">
        <f t="shared" si="984"/>
        <v>0</v>
      </c>
      <c r="L1749" s="11">
        <f t="shared" si="984"/>
        <v>0</v>
      </c>
      <c r="M1749" s="11">
        <f t="shared" si="1017"/>
        <v>0</v>
      </c>
      <c r="N1749" s="11">
        <f t="shared" si="1017"/>
        <v>0</v>
      </c>
      <c r="O1749" s="11">
        <f t="shared" si="1017"/>
        <v>0</v>
      </c>
      <c r="P1749" s="11">
        <f t="shared" si="1017"/>
        <v>0</v>
      </c>
      <c r="Q1749" s="11">
        <f t="shared" si="1017"/>
        <v>0</v>
      </c>
      <c r="R1749" s="11">
        <f t="shared" si="987"/>
        <v>0</v>
      </c>
      <c r="S1749" s="11">
        <f t="shared" si="987"/>
        <v>0</v>
      </c>
      <c r="T1749" s="11">
        <f t="shared" si="987"/>
        <v>3579.1857894892401</v>
      </c>
      <c r="U1749" s="40">
        <f t="shared" si="989"/>
        <v>0.5</v>
      </c>
      <c r="V1749" s="11">
        <f t="shared" si="1021"/>
        <v>17.795742177723866</v>
      </c>
      <c r="W1749" s="11">
        <f t="shared" si="1021"/>
        <v>10392947.263037849</v>
      </c>
      <c r="X1749" s="11">
        <f t="shared" si="1021"/>
        <v>138572.630173838</v>
      </c>
      <c r="Y1749" s="11">
        <f t="shared" si="1021"/>
        <v>173310.62824653185</v>
      </c>
      <c r="Z1749" s="11">
        <f t="shared" si="1021"/>
        <v>1.250684410255585</v>
      </c>
      <c r="AA1749" s="11">
        <f t="shared" si="1019"/>
        <v>53.886160527238616</v>
      </c>
      <c r="AB1749" s="11">
        <f t="shared" si="1019"/>
        <v>2491.1857894892401</v>
      </c>
      <c r="AC1749" s="11">
        <f t="shared" si="1019"/>
        <v>1691.1857894892403</v>
      </c>
      <c r="AD1749" s="11">
        <f t="shared" si="1019"/>
        <v>5494806.9691420346</v>
      </c>
      <c r="AE1749" s="11">
        <f t="shared" si="1019"/>
        <v>109896.13938284069</v>
      </c>
      <c r="AF1749" s="11">
        <f t="shared" si="1019"/>
        <v>130630.98350930084</v>
      </c>
      <c r="AG1749" s="11">
        <f t="shared" si="1019"/>
        <v>1.188676729163588</v>
      </c>
      <c r="AH1749" s="11">
        <f t="shared" si="1019"/>
        <v>39.18177433176843</v>
      </c>
      <c r="AI1749" s="11">
        <f t="shared" si="1019"/>
        <v>0</v>
      </c>
      <c r="AJ1749" s="11">
        <f t="shared" si="1019"/>
        <v>0</v>
      </c>
      <c r="AK1749" s="11">
        <f t="shared" si="1019"/>
        <v>0</v>
      </c>
      <c r="AL1749" s="11">
        <f t="shared" si="1019"/>
        <v>0</v>
      </c>
      <c r="AM1749" s="11">
        <f t="shared" si="1020"/>
        <v>0</v>
      </c>
      <c r="AN1749" s="11">
        <f t="shared" si="1020"/>
        <v>0</v>
      </c>
      <c r="AO1749" s="11">
        <f t="shared" si="1020"/>
        <v>0</v>
      </c>
      <c r="AP1749" s="11">
        <f t="shared" si="1020"/>
        <v>0</v>
      </c>
      <c r="AQ1749" s="11">
        <f t="shared" si="1020"/>
        <v>0</v>
      </c>
      <c r="AR1749" s="11">
        <f t="shared" si="1020"/>
        <v>0</v>
      </c>
      <c r="AS1749" s="11">
        <f t="shared" si="1020"/>
        <v>0</v>
      </c>
      <c r="AT1749" s="11">
        <f t="shared" si="1018"/>
        <v>0</v>
      </c>
      <c r="AU1749" s="11">
        <f t="shared" si="1018"/>
        <v>0</v>
      </c>
      <c r="AV1749" s="11">
        <f t="shared" si="1018"/>
        <v>11669613.401709402</v>
      </c>
      <c r="AW1749" s="11">
        <f t="shared" si="1018"/>
        <v>0</v>
      </c>
      <c r="AX1749" s="11">
        <f t="shared" si="985"/>
        <v>0</v>
      </c>
      <c r="AY1749" s="11">
        <f t="shared" si="985"/>
        <v>25880.778684233861</v>
      </c>
      <c r="AZ1749" s="11">
        <f t="shared" si="985"/>
        <v>1</v>
      </c>
      <c r="BA1749" s="11">
        <f t="shared" si="985"/>
        <v>1</v>
      </c>
      <c r="BB1749" s="11">
        <f t="shared" si="979"/>
        <v>1</v>
      </c>
      <c r="BC1749" s="11">
        <f t="shared" si="979"/>
        <v>1</v>
      </c>
      <c r="BD1749" s="11">
        <f t="shared" si="979"/>
        <v>1</v>
      </c>
      <c r="BE1749" s="11">
        <f t="shared" si="979"/>
        <v>1</v>
      </c>
      <c r="BF1749" s="15" t="str">
        <f t="shared" si="990"/>
        <v>EN 10219-97</v>
      </c>
      <c r="BG1749" s="42">
        <v>29.3904</v>
      </c>
      <c r="BH1749" s="17">
        <f t="shared" si="991"/>
        <v>150</v>
      </c>
      <c r="BI1749" s="17">
        <f t="shared" si="992"/>
        <v>100</v>
      </c>
      <c r="BK1749" s="17">
        <f t="shared" si="993"/>
        <v>8</v>
      </c>
      <c r="BM1749" s="17">
        <f t="shared" si="994"/>
        <v>8</v>
      </c>
      <c r="BX1749" s="18">
        <f t="shared" si="995"/>
        <v>3579.1857894892401</v>
      </c>
      <c r="BY1749" s="42">
        <v>0.5</v>
      </c>
      <c r="BZ1749" s="43">
        <f t="shared" si="996"/>
        <v>17.795742177723866</v>
      </c>
      <c r="CA1749" s="18">
        <f t="shared" si="997"/>
        <v>10392947.263037849</v>
      </c>
      <c r="CB1749" s="18">
        <f t="shared" si="998"/>
        <v>138572.630173838</v>
      </c>
      <c r="CC1749" s="18">
        <f t="shared" si="999"/>
        <v>173310.62824653185</v>
      </c>
      <c r="CD1749" s="25">
        <f t="shared" si="1000"/>
        <v>1.250684410255585</v>
      </c>
      <c r="CE1749" s="26">
        <f t="shared" si="1001"/>
        <v>53.886160527238616</v>
      </c>
      <c r="CF1749" s="18">
        <f t="shared" si="1002"/>
        <v>2491.1857894892401</v>
      </c>
      <c r="CG1749" s="18">
        <f t="shared" si="1003"/>
        <v>1691.1857894892403</v>
      </c>
      <c r="CH1749" s="18">
        <f t="shared" si="1004"/>
        <v>5494806.9691420346</v>
      </c>
      <c r="CI1749" s="18">
        <f t="shared" si="1005"/>
        <v>109896.13938284069</v>
      </c>
      <c r="CJ1749" s="18">
        <f t="shared" si="1006"/>
        <v>130630.98350930084</v>
      </c>
      <c r="CK1749" s="25">
        <f t="shared" si="1007"/>
        <v>1.188676729163588</v>
      </c>
      <c r="CL1749" s="26">
        <f t="shared" si="1008"/>
        <v>39.18177433176843</v>
      </c>
      <c r="CZ1749" s="18">
        <f t="shared" si="1009"/>
        <v>11669613.401709402</v>
      </c>
      <c r="DC1749" s="18">
        <f t="shared" si="1010"/>
        <v>25880.778684233861</v>
      </c>
      <c r="DD1749" s="17">
        <f t="shared" si="1011"/>
        <v>1</v>
      </c>
      <c r="DE1749" s="17">
        <f t="shared" si="1012"/>
        <v>1</v>
      </c>
      <c r="DF1749" s="17">
        <f t="shared" si="1013"/>
        <v>1</v>
      </c>
      <c r="DG1749" s="17">
        <f t="shared" si="1014"/>
        <v>1</v>
      </c>
      <c r="DH1749" s="17">
        <f t="shared" si="1015"/>
        <v>1</v>
      </c>
      <c r="DI1749" s="17">
        <f t="shared" si="1016"/>
        <v>1</v>
      </c>
      <c r="DJ1749" s="20" t="s">
        <v>1713</v>
      </c>
    </row>
    <row r="1750" spans="1:114" x14ac:dyDescent="0.2">
      <c r="A1750" s="15" t="s">
        <v>105</v>
      </c>
      <c r="B1750" s="10" t="s">
        <v>1846</v>
      </c>
      <c r="C1750" s="11">
        <f t="shared" si="988"/>
        <v>14.569599999999999</v>
      </c>
      <c r="D1750" s="11">
        <f t="shared" si="984"/>
        <v>160</v>
      </c>
      <c r="E1750" s="11">
        <f t="shared" si="984"/>
        <v>80</v>
      </c>
      <c r="F1750" s="11">
        <f t="shared" si="984"/>
        <v>0</v>
      </c>
      <c r="G1750" s="11">
        <f t="shared" si="984"/>
        <v>4</v>
      </c>
      <c r="H1750" s="11">
        <f t="shared" si="984"/>
        <v>0</v>
      </c>
      <c r="I1750" s="11">
        <f t="shared" si="984"/>
        <v>4</v>
      </c>
      <c r="J1750" s="11">
        <f t="shared" si="984"/>
        <v>0</v>
      </c>
      <c r="K1750" s="11">
        <f t="shared" si="984"/>
        <v>0</v>
      </c>
      <c r="L1750" s="11">
        <f t="shared" si="984"/>
        <v>0</v>
      </c>
      <c r="M1750" s="11">
        <f t="shared" si="1017"/>
        <v>0</v>
      </c>
      <c r="N1750" s="11">
        <f t="shared" si="1017"/>
        <v>0</v>
      </c>
      <c r="O1750" s="11">
        <f t="shared" si="1017"/>
        <v>0</v>
      </c>
      <c r="P1750" s="11">
        <f t="shared" si="1017"/>
        <v>0</v>
      </c>
      <c r="Q1750" s="11">
        <f t="shared" si="1017"/>
        <v>0</v>
      </c>
      <c r="R1750" s="11">
        <f t="shared" si="987"/>
        <v>0</v>
      </c>
      <c r="S1750" s="11">
        <f t="shared" si="987"/>
        <v>0</v>
      </c>
      <c r="T1750" s="11">
        <f t="shared" si="987"/>
        <v>1814.79644737231</v>
      </c>
      <c r="U1750" s="40">
        <f t="shared" si="989"/>
        <v>0.48</v>
      </c>
      <c r="V1750" s="11">
        <f t="shared" si="1021"/>
        <v>33.6933086373528</v>
      </c>
      <c r="W1750" s="11">
        <f t="shared" si="1021"/>
        <v>5977107.3787921676</v>
      </c>
      <c r="X1750" s="11">
        <f t="shared" si="1021"/>
        <v>74713.842234902098</v>
      </c>
      <c r="Y1750" s="11">
        <f t="shared" si="1021"/>
        <v>92862.67754413966</v>
      </c>
      <c r="Z1750" s="11">
        <f t="shared" si="1021"/>
        <v>1.24291128345638</v>
      </c>
      <c r="AA1750" s="11">
        <f t="shared" si="1019"/>
        <v>57.389384740471058</v>
      </c>
      <c r="AB1750" s="11">
        <f t="shared" si="1019"/>
        <v>1302.79644737231</v>
      </c>
      <c r="AC1750" s="11">
        <f t="shared" si="1019"/>
        <v>662.79644737231001</v>
      </c>
      <c r="AD1750" s="11">
        <f t="shared" si="1019"/>
        <v>2035447.4910566919</v>
      </c>
      <c r="AE1750" s="11">
        <f t="shared" si="1019"/>
        <v>50886.187276417295</v>
      </c>
      <c r="AF1750" s="11">
        <f t="shared" si="1019"/>
        <v>57390.819649247256</v>
      </c>
      <c r="AG1750" s="11">
        <f t="shared" si="1019"/>
        <v>1.1278270729441047</v>
      </c>
      <c r="AH1750" s="11">
        <f t="shared" si="1019"/>
        <v>33.490065074420869</v>
      </c>
      <c r="AI1750" s="11">
        <f t="shared" si="1019"/>
        <v>0</v>
      </c>
      <c r="AJ1750" s="11">
        <f t="shared" si="1019"/>
        <v>0</v>
      </c>
      <c r="AK1750" s="11">
        <f t="shared" si="1019"/>
        <v>0</v>
      </c>
      <c r="AL1750" s="11">
        <f t="shared" si="1019"/>
        <v>0</v>
      </c>
      <c r="AM1750" s="11">
        <f t="shared" si="1020"/>
        <v>0</v>
      </c>
      <c r="AN1750" s="11">
        <f t="shared" si="1020"/>
        <v>0</v>
      </c>
      <c r="AO1750" s="11">
        <f t="shared" si="1020"/>
        <v>0</v>
      </c>
      <c r="AP1750" s="11">
        <f t="shared" si="1020"/>
        <v>0</v>
      </c>
      <c r="AQ1750" s="11">
        <f t="shared" si="1020"/>
        <v>0</v>
      </c>
      <c r="AR1750" s="11">
        <f t="shared" si="1020"/>
        <v>0</v>
      </c>
      <c r="AS1750" s="11">
        <f t="shared" si="1020"/>
        <v>0</v>
      </c>
      <c r="AT1750" s="11">
        <f t="shared" si="1018"/>
        <v>0</v>
      </c>
      <c r="AU1750" s="11">
        <f t="shared" si="1018"/>
        <v>0</v>
      </c>
      <c r="AV1750" s="11">
        <f t="shared" si="1018"/>
        <v>4847059.8620689651</v>
      </c>
      <c r="AW1750" s="11">
        <f t="shared" si="1018"/>
        <v>0</v>
      </c>
      <c r="AX1750" s="11">
        <f t="shared" si="985"/>
        <v>0</v>
      </c>
      <c r="AY1750" s="11">
        <f t="shared" si="985"/>
        <v>23650.194671058463</v>
      </c>
      <c r="AZ1750" s="11">
        <f t="shared" si="985"/>
        <v>1</v>
      </c>
      <c r="BA1750" s="11">
        <f t="shared" si="985"/>
        <v>1</v>
      </c>
      <c r="BB1750" s="11">
        <f t="shared" si="979"/>
        <v>1</v>
      </c>
      <c r="BC1750" s="11">
        <f t="shared" si="979"/>
        <v>2</v>
      </c>
      <c r="BD1750" s="11">
        <f t="shared" si="979"/>
        <v>4</v>
      </c>
      <c r="BE1750" s="11">
        <f t="shared" si="979"/>
        <v>4</v>
      </c>
      <c r="BF1750" s="15" t="str">
        <f t="shared" si="990"/>
        <v>EN 10219-97</v>
      </c>
      <c r="BG1750" s="42">
        <v>14.569599999999999</v>
      </c>
      <c r="BH1750" s="17">
        <f t="shared" si="991"/>
        <v>160</v>
      </c>
      <c r="BI1750" s="17">
        <f t="shared" si="992"/>
        <v>80</v>
      </c>
      <c r="BK1750" s="17">
        <f t="shared" si="993"/>
        <v>4</v>
      </c>
      <c r="BM1750" s="17">
        <f t="shared" si="994"/>
        <v>4</v>
      </c>
      <c r="BX1750" s="18">
        <f t="shared" si="995"/>
        <v>1814.79644737231</v>
      </c>
      <c r="BY1750" s="42">
        <v>0.48</v>
      </c>
      <c r="BZ1750" s="43">
        <f t="shared" si="996"/>
        <v>33.6933086373528</v>
      </c>
      <c r="CA1750" s="18">
        <f t="shared" si="997"/>
        <v>5977107.3787921676</v>
      </c>
      <c r="CB1750" s="18">
        <f t="shared" si="998"/>
        <v>74713.842234902098</v>
      </c>
      <c r="CC1750" s="18">
        <f t="shared" si="999"/>
        <v>92862.67754413966</v>
      </c>
      <c r="CD1750" s="25">
        <f t="shared" si="1000"/>
        <v>1.24291128345638</v>
      </c>
      <c r="CE1750" s="26">
        <f t="shared" si="1001"/>
        <v>57.389384740471058</v>
      </c>
      <c r="CF1750" s="18">
        <f t="shared" si="1002"/>
        <v>1302.79644737231</v>
      </c>
      <c r="CG1750" s="18">
        <f t="shared" si="1003"/>
        <v>662.79644737231001</v>
      </c>
      <c r="CH1750" s="18">
        <f t="shared" si="1004"/>
        <v>2035447.4910566919</v>
      </c>
      <c r="CI1750" s="18">
        <f t="shared" si="1005"/>
        <v>50886.187276417295</v>
      </c>
      <c r="CJ1750" s="18">
        <f t="shared" si="1006"/>
        <v>57390.819649247256</v>
      </c>
      <c r="CK1750" s="25">
        <f t="shared" si="1007"/>
        <v>1.1278270729441047</v>
      </c>
      <c r="CL1750" s="26">
        <f t="shared" si="1008"/>
        <v>33.490065074420869</v>
      </c>
      <c r="CZ1750" s="18">
        <f t="shared" si="1009"/>
        <v>4847059.8620689651</v>
      </c>
      <c r="DC1750" s="18">
        <f t="shared" si="1010"/>
        <v>23650.194671058463</v>
      </c>
      <c r="DD1750" s="17">
        <f t="shared" si="1011"/>
        <v>1</v>
      </c>
      <c r="DE1750" s="17">
        <f t="shared" si="1012"/>
        <v>1</v>
      </c>
      <c r="DF1750" s="17">
        <f t="shared" si="1013"/>
        <v>1</v>
      </c>
      <c r="DG1750" s="17">
        <f t="shared" si="1014"/>
        <v>2</v>
      </c>
      <c r="DH1750" s="17">
        <f t="shared" si="1015"/>
        <v>4</v>
      </c>
      <c r="DI1750" s="17">
        <f t="shared" si="1016"/>
        <v>4</v>
      </c>
      <c r="DJ1750" s="20" t="s">
        <v>1713</v>
      </c>
    </row>
    <row r="1751" spans="1:114" x14ac:dyDescent="0.2">
      <c r="A1751" s="15" t="s">
        <v>105</v>
      </c>
      <c r="B1751" s="10" t="s">
        <v>1847</v>
      </c>
      <c r="C1751" s="11">
        <f t="shared" si="988"/>
        <v>18.055</v>
      </c>
      <c r="D1751" s="11">
        <f t="shared" si="984"/>
        <v>160</v>
      </c>
      <c r="E1751" s="11">
        <f t="shared" si="984"/>
        <v>80</v>
      </c>
      <c r="F1751" s="11">
        <f t="shared" si="984"/>
        <v>0</v>
      </c>
      <c r="G1751" s="11">
        <f t="shared" si="984"/>
        <v>5</v>
      </c>
      <c r="H1751" s="11">
        <f t="shared" si="984"/>
        <v>0</v>
      </c>
      <c r="I1751" s="11">
        <f t="shared" si="984"/>
        <v>5</v>
      </c>
      <c r="J1751" s="11">
        <f t="shared" si="984"/>
        <v>0</v>
      </c>
      <c r="K1751" s="11">
        <f t="shared" si="984"/>
        <v>0</v>
      </c>
      <c r="L1751" s="11">
        <f t="shared" si="984"/>
        <v>0</v>
      </c>
      <c r="M1751" s="11">
        <f t="shared" si="1017"/>
        <v>0</v>
      </c>
      <c r="N1751" s="11">
        <f t="shared" si="1017"/>
        <v>0</v>
      </c>
      <c r="O1751" s="11">
        <f t="shared" si="1017"/>
        <v>0</v>
      </c>
      <c r="P1751" s="11">
        <f t="shared" si="1017"/>
        <v>0</v>
      </c>
      <c r="Q1751" s="11">
        <f t="shared" si="1017"/>
        <v>0</v>
      </c>
      <c r="R1751" s="11">
        <f t="shared" si="987"/>
        <v>0</v>
      </c>
      <c r="S1751" s="11">
        <f t="shared" si="987"/>
        <v>0</v>
      </c>
      <c r="T1751" s="11">
        <f t="shared" si="987"/>
        <v>2235.6194490192347</v>
      </c>
      <c r="U1751" s="40">
        <f t="shared" si="989"/>
        <v>0.48</v>
      </c>
      <c r="V1751" s="11">
        <f t="shared" si="1021"/>
        <v>27.35103098253666</v>
      </c>
      <c r="W1751" s="11">
        <f t="shared" si="1021"/>
        <v>7216898.4079760984</v>
      </c>
      <c r="X1751" s="11">
        <f t="shared" si="1021"/>
        <v>90211.230099701235</v>
      </c>
      <c r="Y1751" s="11">
        <f t="shared" si="1021"/>
        <v>113160.02809801309</v>
      </c>
      <c r="Z1751" s="11">
        <f t="shared" si="1021"/>
        <v>1.2543895917719878</v>
      </c>
      <c r="AA1751" s="11">
        <f t="shared" si="1019"/>
        <v>56.81674587804627</v>
      </c>
      <c r="AB1751" s="11">
        <f t="shared" si="1019"/>
        <v>1635.6194490192345</v>
      </c>
      <c r="AC1751" s="11">
        <f t="shared" si="1019"/>
        <v>835.61944901923459</v>
      </c>
      <c r="AD1751" s="11">
        <f t="shared" si="1019"/>
        <v>2441087.2785658287</v>
      </c>
      <c r="AE1751" s="11">
        <f t="shared" si="1019"/>
        <v>61027.181964145719</v>
      </c>
      <c r="AF1751" s="11">
        <f t="shared" si="1019"/>
        <v>69735.250137243696</v>
      </c>
      <c r="AG1751" s="11">
        <f t="shared" si="1019"/>
        <v>1.1426916317095239</v>
      </c>
      <c r="AH1751" s="11">
        <f t="shared" si="1019"/>
        <v>33.044007658631386</v>
      </c>
      <c r="AI1751" s="11">
        <f t="shared" si="1019"/>
        <v>0</v>
      </c>
      <c r="AJ1751" s="11">
        <f t="shared" si="1019"/>
        <v>0</v>
      </c>
      <c r="AK1751" s="11">
        <f t="shared" si="1019"/>
        <v>0</v>
      </c>
      <c r="AL1751" s="11">
        <f t="shared" si="1019"/>
        <v>0</v>
      </c>
      <c r="AM1751" s="11">
        <f t="shared" si="1020"/>
        <v>0</v>
      </c>
      <c r="AN1751" s="11">
        <f t="shared" si="1020"/>
        <v>0</v>
      </c>
      <c r="AO1751" s="11">
        <f t="shared" si="1020"/>
        <v>0</v>
      </c>
      <c r="AP1751" s="11">
        <f t="shared" si="1020"/>
        <v>0</v>
      </c>
      <c r="AQ1751" s="11">
        <f t="shared" si="1020"/>
        <v>0</v>
      </c>
      <c r="AR1751" s="11">
        <f t="shared" si="1020"/>
        <v>0</v>
      </c>
      <c r="AS1751" s="11">
        <f t="shared" si="1020"/>
        <v>0</v>
      </c>
      <c r="AT1751" s="11">
        <f t="shared" si="1018"/>
        <v>0</v>
      </c>
      <c r="AU1751" s="11">
        <f t="shared" si="1018"/>
        <v>0</v>
      </c>
      <c r="AV1751" s="11">
        <f t="shared" si="1018"/>
        <v>5875679.3478260869</v>
      </c>
      <c r="AW1751" s="11">
        <f t="shared" si="1018"/>
        <v>0</v>
      </c>
      <c r="AX1751" s="11">
        <f t="shared" si="985"/>
        <v>0</v>
      </c>
      <c r="AY1751" s="11">
        <f t="shared" si="985"/>
        <v>23153.429173528853</v>
      </c>
      <c r="AZ1751" s="11">
        <f t="shared" si="985"/>
        <v>1</v>
      </c>
      <c r="BA1751" s="11">
        <f t="shared" si="985"/>
        <v>1</v>
      </c>
      <c r="BB1751" s="11">
        <f t="shared" si="979"/>
        <v>1</v>
      </c>
      <c r="BC1751" s="11">
        <f t="shared" si="979"/>
        <v>1</v>
      </c>
      <c r="BD1751" s="11">
        <f t="shared" si="979"/>
        <v>2</v>
      </c>
      <c r="BE1751" s="11">
        <f t="shared" si="979"/>
        <v>3</v>
      </c>
      <c r="BF1751" s="15" t="str">
        <f t="shared" si="990"/>
        <v>EN 10219-97</v>
      </c>
      <c r="BG1751" s="42">
        <v>18.055</v>
      </c>
      <c r="BH1751" s="17">
        <f t="shared" si="991"/>
        <v>160</v>
      </c>
      <c r="BI1751" s="17">
        <f t="shared" si="992"/>
        <v>80</v>
      </c>
      <c r="BK1751" s="17">
        <f t="shared" si="993"/>
        <v>5</v>
      </c>
      <c r="BM1751" s="17">
        <f t="shared" si="994"/>
        <v>5</v>
      </c>
      <c r="BX1751" s="18">
        <f t="shared" si="995"/>
        <v>2235.6194490192347</v>
      </c>
      <c r="BY1751" s="42">
        <v>0.48</v>
      </c>
      <c r="BZ1751" s="43">
        <f t="shared" si="996"/>
        <v>27.35103098253666</v>
      </c>
      <c r="CA1751" s="18">
        <f t="shared" si="997"/>
        <v>7216898.4079760984</v>
      </c>
      <c r="CB1751" s="18">
        <f t="shared" si="998"/>
        <v>90211.230099701235</v>
      </c>
      <c r="CC1751" s="18">
        <f t="shared" si="999"/>
        <v>113160.02809801309</v>
      </c>
      <c r="CD1751" s="25">
        <f t="shared" si="1000"/>
        <v>1.2543895917719878</v>
      </c>
      <c r="CE1751" s="26">
        <f t="shared" si="1001"/>
        <v>56.81674587804627</v>
      </c>
      <c r="CF1751" s="18">
        <f t="shared" si="1002"/>
        <v>1635.6194490192345</v>
      </c>
      <c r="CG1751" s="18">
        <f t="shared" si="1003"/>
        <v>835.61944901923459</v>
      </c>
      <c r="CH1751" s="18">
        <f t="shared" si="1004"/>
        <v>2441087.2785658287</v>
      </c>
      <c r="CI1751" s="18">
        <f t="shared" si="1005"/>
        <v>61027.181964145719</v>
      </c>
      <c r="CJ1751" s="18">
        <f t="shared" si="1006"/>
        <v>69735.250137243696</v>
      </c>
      <c r="CK1751" s="25">
        <f t="shared" si="1007"/>
        <v>1.1426916317095239</v>
      </c>
      <c r="CL1751" s="26">
        <f t="shared" si="1008"/>
        <v>33.044007658631386</v>
      </c>
      <c r="CZ1751" s="18">
        <f t="shared" si="1009"/>
        <v>5875679.3478260869</v>
      </c>
      <c r="DC1751" s="18">
        <f t="shared" si="1010"/>
        <v>23153.429173528853</v>
      </c>
      <c r="DD1751" s="17">
        <f t="shared" si="1011"/>
        <v>1</v>
      </c>
      <c r="DE1751" s="17">
        <f t="shared" si="1012"/>
        <v>1</v>
      </c>
      <c r="DF1751" s="17">
        <f t="shared" si="1013"/>
        <v>1</v>
      </c>
      <c r="DG1751" s="17">
        <f t="shared" si="1014"/>
        <v>1</v>
      </c>
      <c r="DH1751" s="17">
        <f t="shared" si="1015"/>
        <v>2</v>
      </c>
      <c r="DI1751" s="17">
        <f t="shared" si="1016"/>
        <v>3</v>
      </c>
      <c r="DJ1751" s="20" t="s">
        <v>1713</v>
      </c>
    </row>
    <row r="1752" spans="1:114" x14ac:dyDescent="0.2">
      <c r="A1752" s="15" t="s">
        <v>105</v>
      </c>
      <c r="B1752" s="10" t="s">
        <v>1848</v>
      </c>
      <c r="C1752" s="11">
        <f t="shared" si="988"/>
        <v>21.477599999999999</v>
      </c>
      <c r="D1752" s="11">
        <f t="shared" si="984"/>
        <v>160</v>
      </c>
      <c r="E1752" s="11">
        <f t="shared" si="984"/>
        <v>80</v>
      </c>
      <c r="F1752" s="11">
        <f t="shared" si="984"/>
        <v>0</v>
      </c>
      <c r="G1752" s="11">
        <f t="shared" si="984"/>
        <v>6</v>
      </c>
      <c r="H1752" s="11">
        <f t="shared" si="984"/>
        <v>0</v>
      </c>
      <c r="I1752" s="11">
        <f t="shared" si="984"/>
        <v>6</v>
      </c>
      <c r="J1752" s="11">
        <f t="shared" si="984"/>
        <v>0</v>
      </c>
      <c r="K1752" s="11">
        <f t="shared" si="984"/>
        <v>0</v>
      </c>
      <c r="L1752" s="11">
        <f t="shared" si="984"/>
        <v>0</v>
      </c>
      <c r="M1752" s="11">
        <f t="shared" si="1017"/>
        <v>0</v>
      </c>
      <c r="N1752" s="11">
        <f t="shared" si="1017"/>
        <v>0</v>
      </c>
      <c r="O1752" s="11">
        <f t="shared" si="1017"/>
        <v>0</v>
      </c>
      <c r="P1752" s="11">
        <f t="shared" si="1017"/>
        <v>0</v>
      </c>
      <c r="Q1752" s="11">
        <f t="shared" si="1017"/>
        <v>0</v>
      </c>
      <c r="R1752" s="11">
        <f t="shared" si="987"/>
        <v>0</v>
      </c>
      <c r="S1752" s="11">
        <f t="shared" si="987"/>
        <v>0</v>
      </c>
      <c r="T1752" s="11">
        <f t="shared" si="987"/>
        <v>2643.2920065876979</v>
      </c>
      <c r="U1752" s="40">
        <f t="shared" si="989"/>
        <v>0.48</v>
      </c>
      <c r="V1752" s="11">
        <f t="shared" si="1021"/>
        <v>23.132705982878679</v>
      </c>
      <c r="W1752" s="11">
        <f t="shared" si="1021"/>
        <v>8360090.3787579611</v>
      </c>
      <c r="X1752" s="11">
        <f t="shared" si="1021"/>
        <v>104501.12973447451</v>
      </c>
      <c r="Y1752" s="11">
        <f t="shared" si="1021"/>
        <v>132319.85644796345</v>
      </c>
      <c r="Z1752" s="11">
        <f t="shared" si="1021"/>
        <v>1.2662050332295274</v>
      </c>
      <c r="AA1752" s="11">
        <f t="shared" si="1019"/>
        <v>56.238394633702185</v>
      </c>
      <c r="AB1752" s="11">
        <f t="shared" si="1019"/>
        <v>1971.2920065876974</v>
      </c>
      <c r="AC1752" s="11">
        <f t="shared" si="1019"/>
        <v>1011.2920065876978</v>
      </c>
      <c r="AD1752" s="11">
        <f t="shared" si="1019"/>
        <v>2808889.0734612015</v>
      </c>
      <c r="AE1752" s="11">
        <f t="shared" si="1019"/>
        <v>70222.226836530041</v>
      </c>
      <c r="AF1752" s="11">
        <f t="shared" si="1019"/>
        <v>81308.176184455529</v>
      </c>
      <c r="AG1752" s="11">
        <f t="shared" si="1019"/>
        <v>1.1578695214797505</v>
      </c>
      <c r="AH1752" s="11">
        <f t="shared" si="1019"/>
        <v>32.598282797243613</v>
      </c>
      <c r="AI1752" s="11">
        <f t="shared" si="1019"/>
        <v>0</v>
      </c>
      <c r="AJ1752" s="11">
        <f t="shared" si="1019"/>
        <v>0</v>
      </c>
      <c r="AK1752" s="11">
        <f t="shared" si="1019"/>
        <v>0</v>
      </c>
      <c r="AL1752" s="11">
        <f t="shared" si="1019"/>
        <v>0</v>
      </c>
      <c r="AM1752" s="11">
        <f t="shared" si="1020"/>
        <v>0</v>
      </c>
      <c r="AN1752" s="11">
        <f t="shared" si="1020"/>
        <v>0</v>
      </c>
      <c r="AO1752" s="11">
        <f t="shared" si="1020"/>
        <v>0</v>
      </c>
      <c r="AP1752" s="11">
        <f t="shared" si="1020"/>
        <v>0</v>
      </c>
      <c r="AQ1752" s="11">
        <f t="shared" si="1020"/>
        <v>0</v>
      </c>
      <c r="AR1752" s="11">
        <f t="shared" si="1020"/>
        <v>0</v>
      </c>
      <c r="AS1752" s="11">
        <f t="shared" si="1020"/>
        <v>0</v>
      </c>
      <c r="AT1752" s="11">
        <f t="shared" si="1018"/>
        <v>0</v>
      </c>
      <c r="AU1752" s="11">
        <f t="shared" si="1018"/>
        <v>0</v>
      </c>
      <c r="AV1752" s="11">
        <f t="shared" si="1018"/>
        <v>6835200.8421052629</v>
      </c>
      <c r="AW1752" s="11">
        <f t="shared" si="1018"/>
        <v>0</v>
      </c>
      <c r="AX1752" s="11">
        <f t="shared" si="985"/>
        <v>0</v>
      </c>
      <c r="AY1752" s="11">
        <f t="shared" si="985"/>
        <v>22652.938009881545</v>
      </c>
      <c r="AZ1752" s="11">
        <f t="shared" si="985"/>
        <v>1</v>
      </c>
      <c r="BA1752" s="11">
        <f t="shared" si="985"/>
        <v>1</v>
      </c>
      <c r="BB1752" s="11">
        <f t="shared" si="979"/>
        <v>1</v>
      </c>
      <c r="BC1752" s="11">
        <f t="shared" si="979"/>
        <v>1</v>
      </c>
      <c r="BD1752" s="11">
        <f t="shared" si="979"/>
        <v>1</v>
      </c>
      <c r="BE1752" s="11">
        <f t="shared" si="979"/>
        <v>1</v>
      </c>
      <c r="BF1752" s="15" t="str">
        <f t="shared" si="990"/>
        <v>EN 10219-97</v>
      </c>
      <c r="BG1752" s="42">
        <v>21.477599999999999</v>
      </c>
      <c r="BH1752" s="17">
        <f t="shared" si="991"/>
        <v>160</v>
      </c>
      <c r="BI1752" s="17">
        <f t="shared" si="992"/>
        <v>80</v>
      </c>
      <c r="BK1752" s="17">
        <f t="shared" si="993"/>
        <v>6</v>
      </c>
      <c r="BM1752" s="17">
        <f t="shared" si="994"/>
        <v>6</v>
      </c>
      <c r="BX1752" s="18">
        <f t="shared" si="995"/>
        <v>2643.2920065876979</v>
      </c>
      <c r="BY1752" s="42">
        <v>0.48</v>
      </c>
      <c r="BZ1752" s="43">
        <f t="shared" si="996"/>
        <v>23.132705982878679</v>
      </c>
      <c r="CA1752" s="18">
        <f t="shared" si="997"/>
        <v>8360090.3787579611</v>
      </c>
      <c r="CB1752" s="18">
        <f t="shared" si="998"/>
        <v>104501.12973447451</v>
      </c>
      <c r="CC1752" s="18">
        <f t="shared" si="999"/>
        <v>132319.85644796345</v>
      </c>
      <c r="CD1752" s="25">
        <f t="shared" si="1000"/>
        <v>1.2662050332295274</v>
      </c>
      <c r="CE1752" s="26">
        <f t="shared" si="1001"/>
        <v>56.238394633702185</v>
      </c>
      <c r="CF1752" s="18">
        <f t="shared" si="1002"/>
        <v>1971.2920065876974</v>
      </c>
      <c r="CG1752" s="18">
        <f t="shared" si="1003"/>
        <v>1011.2920065876978</v>
      </c>
      <c r="CH1752" s="18">
        <f t="shared" si="1004"/>
        <v>2808889.0734612015</v>
      </c>
      <c r="CI1752" s="18">
        <f t="shared" si="1005"/>
        <v>70222.226836530041</v>
      </c>
      <c r="CJ1752" s="18">
        <f t="shared" si="1006"/>
        <v>81308.176184455529</v>
      </c>
      <c r="CK1752" s="25">
        <f t="shared" si="1007"/>
        <v>1.1578695214797505</v>
      </c>
      <c r="CL1752" s="26">
        <f t="shared" si="1008"/>
        <v>32.598282797243613</v>
      </c>
      <c r="CZ1752" s="18">
        <f t="shared" si="1009"/>
        <v>6835200.8421052629</v>
      </c>
      <c r="DC1752" s="18">
        <f t="shared" si="1010"/>
        <v>22652.938009881545</v>
      </c>
      <c r="DD1752" s="17">
        <f t="shared" si="1011"/>
        <v>1</v>
      </c>
      <c r="DE1752" s="17">
        <f t="shared" si="1012"/>
        <v>1</v>
      </c>
      <c r="DF1752" s="17">
        <f t="shared" si="1013"/>
        <v>1</v>
      </c>
      <c r="DG1752" s="17">
        <f t="shared" si="1014"/>
        <v>1</v>
      </c>
      <c r="DH1752" s="17">
        <f t="shared" si="1015"/>
        <v>1</v>
      </c>
      <c r="DI1752" s="17">
        <f t="shared" si="1016"/>
        <v>1</v>
      </c>
      <c r="DJ1752" s="20" t="s">
        <v>1713</v>
      </c>
    </row>
    <row r="1753" spans="1:114" x14ac:dyDescent="0.2">
      <c r="A1753" s="15" t="s">
        <v>105</v>
      </c>
      <c r="B1753" s="10" t="s">
        <v>1849</v>
      </c>
      <c r="C1753" s="11">
        <f t="shared" si="988"/>
        <v>28.134399999999999</v>
      </c>
      <c r="D1753" s="11">
        <f t="shared" si="984"/>
        <v>160</v>
      </c>
      <c r="E1753" s="11">
        <f t="shared" si="984"/>
        <v>80</v>
      </c>
      <c r="F1753" s="11">
        <f t="shared" si="984"/>
        <v>0</v>
      </c>
      <c r="G1753" s="11">
        <f t="shared" si="984"/>
        <v>8</v>
      </c>
      <c r="H1753" s="11">
        <f t="shared" si="984"/>
        <v>0</v>
      </c>
      <c r="I1753" s="11">
        <f t="shared" si="984"/>
        <v>8</v>
      </c>
      <c r="J1753" s="11">
        <f t="shared" si="984"/>
        <v>0</v>
      </c>
      <c r="K1753" s="11">
        <f t="shared" si="984"/>
        <v>0</v>
      </c>
      <c r="L1753" s="11">
        <f t="shared" si="984"/>
        <v>0</v>
      </c>
      <c r="M1753" s="11">
        <f t="shared" si="1017"/>
        <v>0</v>
      </c>
      <c r="N1753" s="11">
        <f t="shared" si="1017"/>
        <v>0</v>
      </c>
      <c r="O1753" s="11">
        <f t="shared" si="1017"/>
        <v>0</v>
      </c>
      <c r="P1753" s="11">
        <f t="shared" si="1017"/>
        <v>0</v>
      </c>
      <c r="Q1753" s="11">
        <f t="shared" si="1017"/>
        <v>0</v>
      </c>
      <c r="R1753" s="11">
        <f t="shared" si="987"/>
        <v>0</v>
      </c>
      <c r="S1753" s="11">
        <f t="shared" si="987"/>
        <v>0</v>
      </c>
      <c r="T1753" s="11">
        <f t="shared" si="987"/>
        <v>3419.1857894892401</v>
      </c>
      <c r="U1753" s="40">
        <f t="shared" si="989"/>
        <v>0.48</v>
      </c>
      <c r="V1753" s="11">
        <f t="shared" si="1021"/>
        <v>17.883350183325582</v>
      </c>
      <c r="W1753" s="11">
        <f t="shared" si="1021"/>
        <v>10366839.856907066</v>
      </c>
      <c r="X1753" s="11">
        <f t="shared" si="1021"/>
        <v>129585.49821133833</v>
      </c>
      <c r="Y1753" s="11">
        <f t="shared" si="1021"/>
        <v>167286.55719397802</v>
      </c>
      <c r="Z1753" s="11">
        <f t="shared" si="1021"/>
        <v>1.2909357875921719</v>
      </c>
      <c r="AA1753" s="11">
        <f t="shared" si="1019"/>
        <v>55.06325047778158</v>
      </c>
      <c r="AB1753" s="11">
        <f t="shared" si="1019"/>
        <v>2651.1857894892401</v>
      </c>
      <c r="AC1753" s="11">
        <f t="shared" si="1019"/>
        <v>1371.1857894892403</v>
      </c>
      <c r="AD1753" s="11">
        <f t="shared" si="1019"/>
        <v>3437652.5445716083</v>
      </c>
      <c r="AE1753" s="11">
        <f t="shared" si="1019"/>
        <v>85941.313614290208</v>
      </c>
      <c r="AF1753" s="11">
        <f t="shared" si="1019"/>
        <v>102199.12561440843</v>
      </c>
      <c r="AG1753" s="11">
        <f t="shared" si="1019"/>
        <v>1.1891734174914321</v>
      </c>
      <c r="AH1753" s="11">
        <f t="shared" si="1019"/>
        <v>31.708057679460545</v>
      </c>
      <c r="AI1753" s="11">
        <f t="shared" si="1019"/>
        <v>0</v>
      </c>
      <c r="AJ1753" s="11">
        <f t="shared" si="1019"/>
        <v>0</v>
      </c>
      <c r="AK1753" s="11">
        <f t="shared" si="1019"/>
        <v>0</v>
      </c>
      <c r="AL1753" s="11">
        <f t="shared" si="1019"/>
        <v>0</v>
      </c>
      <c r="AM1753" s="11">
        <f t="shared" si="1020"/>
        <v>0</v>
      </c>
      <c r="AN1753" s="11">
        <f t="shared" si="1020"/>
        <v>0</v>
      </c>
      <c r="AO1753" s="11">
        <f t="shared" si="1020"/>
        <v>0</v>
      </c>
      <c r="AP1753" s="11">
        <f t="shared" si="1020"/>
        <v>0</v>
      </c>
      <c r="AQ1753" s="11">
        <f t="shared" si="1020"/>
        <v>0</v>
      </c>
      <c r="AR1753" s="11">
        <f t="shared" si="1020"/>
        <v>0</v>
      </c>
      <c r="AS1753" s="11">
        <f t="shared" si="1020"/>
        <v>0</v>
      </c>
      <c r="AT1753" s="11">
        <f t="shared" si="1018"/>
        <v>0</v>
      </c>
      <c r="AU1753" s="11">
        <f t="shared" si="1018"/>
        <v>0</v>
      </c>
      <c r="AV1753" s="11">
        <f t="shared" si="1018"/>
        <v>8555081.1428571437</v>
      </c>
      <c r="AW1753" s="11">
        <f t="shared" si="1018"/>
        <v>0</v>
      </c>
      <c r="AX1753" s="11">
        <f t="shared" si="985"/>
        <v>0</v>
      </c>
      <c r="AY1753" s="11">
        <f t="shared" si="985"/>
        <v>21640.778684233861</v>
      </c>
      <c r="AZ1753" s="11">
        <f t="shared" si="985"/>
        <v>1</v>
      </c>
      <c r="BA1753" s="11">
        <f t="shared" si="985"/>
        <v>1</v>
      </c>
      <c r="BB1753" s="11">
        <f t="shared" si="979"/>
        <v>1</v>
      </c>
      <c r="BC1753" s="11">
        <f t="shared" si="979"/>
        <v>1</v>
      </c>
      <c r="BD1753" s="11">
        <f t="shared" si="979"/>
        <v>1</v>
      </c>
      <c r="BE1753" s="11">
        <f t="shared" si="979"/>
        <v>1</v>
      </c>
      <c r="BF1753" s="15" t="str">
        <f t="shared" si="990"/>
        <v>EN 10219-97</v>
      </c>
      <c r="BG1753" s="42">
        <v>28.134399999999999</v>
      </c>
      <c r="BH1753" s="17">
        <f t="shared" si="991"/>
        <v>160</v>
      </c>
      <c r="BI1753" s="17">
        <f t="shared" si="992"/>
        <v>80</v>
      </c>
      <c r="BK1753" s="17">
        <f t="shared" si="993"/>
        <v>8</v>
      </c>
      <c r="BM1753" s="17">
        <f t="shared" si="994"/>
        <v>8</v>
      </c>
      <c r="BX1753" s="18">
        <f t="shared" si="995"/>
        <v>3419.1857894892401</v>
      </c>
      <c r="BY1753" s="42">
        <v>0.48</v>
      </c>
      <c r="BZ1753" s="43">
        <f t="shared" si="996"/>
        <v>17.883350183325582</v>
      </c>
      <c r="CA1753" s="18">
        <f t="shared" si="997"/>
        <v>10366839.856907066</v>
      </c>
      <c r="CB1753" s="18">
        <f t="shared" si="998"/>
        <v>129585.49821133833</v>
      </c>
      <c r="CC1753" s="18">
        <f t="shared" si="999"/>
        <v>167286.55719397802</v>
      </c>
      <c r="CD1753" s="25">
        <f t="shared" si="1000"/>
        <v>1.2909357875921719</v>
      </c>
      <c r="CE1753" s="26">
        <f t="shared" si="1001"/>
        <v>55.06325047778158</v>
      </c>
      <c r="CF1753" s="18">
        <f t="shared" si="1002"/>
        <v>2651.1857894892401</v>
      </c>
      <c r="CG1753" s="18">
        <f t="shared" si="1003"/>
        <v>1371.1857894892403</v>
      </c>
      <c r="CH1753" s="18">
        <f t="shared" si="1004"/>
        <v>3437652.5445716083</v>
      </c>
      <c r="CI1753" s="18">
        <f t="shared" si="1005"/>
        <v>85941.313614290208</v>
      </c>
      <c r="CJ1753" s="18">
        <f t="shared" si="1006"/>
        <v>102199.12561440843</v>
      </c>
      <c r="CK1753" s="25">
        <f t="shared" si="1007"/>
        <v>1.1891734174914321</v>
      </c>
      <c r="CL1753" s="26">
        <f t="shared" si="1008"/>
        <v>31.708057679460545</v>
      </c>
      <c r="CZ1753" s="18">
        <f t="shared" si="1009"/>
        <v>8555081.1428571437</v>
      </c>
      <c r="DC1753" s="18">
        <f t="shared" si="1010"/>
        <v>21640.778684233861</v>
      </c>
      <c r="DD1753" s="17">
        <f t="shared" si="1011"/>
        <v>1</v>
      </c>
      <c r="DE1753" s="17">
        <f t="shared" si="1012"/>
        <v>1</v>
      </c>
      <c r="DF1753" s="17">
        <f t="shared" si="1013"/>
        <v>1</v>
      </c>
      <c r="DG1753" s="17">
        <f t="shared" si="1014"/>
        <v>1</v>
      </c>
      <c r="DH1753" s="17">
        <f t="shared" si="1015"/>
        <v>1</v>
      </c>
      <c r="DI1753" s="17">
        <f t="shared" si="1016"/>
        <v>1</v>
      </c>
      <c r="DJ1753" s="20" t="s">
        <v>1713</v>
      </c>
    </row>
    <row r="1754" spans="1:114" x14ac:dyDescent="0.2">
      <c r="A1754" s="15" t="s">
        <v>105</v>
      </c>
      <c r="B1754" s="10" t="s">
        <v>1850</v>
      </c>
      <c r="C1754" s="11">
        <f t="shared" si="988"/>
        <v>15.1976</v>
      </c>
      <c r="D1754" s="11">
        <f t="shared" si="984"/>
        <v>160</v>
      </c>
      <c r="E1754" s="11">
        <f t="shared" si="984"/>
        <v>90</v>
      </c>
      <c r="F1754" s="11">
        <f t="shared" si="984"/>
        <v>0</v>
      </c>
      <c r="G1754" s="11">
        <f t="shared" ref="G1754:Q1792" si="1022">IF($A1754="x",BK1754,"")</f>
        <v>4</v>
      </c>
      <c r="H1754" s="11">
        <f t="shared" si="1022"/>
        <v>0</v>
      </c>
      <c r="I1754" s="11">
        <f t="shared" si="1022"/>
        <v>4</v>
      </c>
      <c r="J1754" s="11">
        <f t="shared" si="1022"/>
        <v>0</v>
      </c>
      <c r="K1754" s="11">
        <f t="shared" si="1022"/>
        <v>0</v>
      </c>
      <c r="L1754" s="11">
        <f t="shared" si="1022"/>
        <v>0</v>
      </c>
      <c r="M1754" s="11">
        <f t="shared" si="1017"/>
        <v>0</v>
      </c>
      <c r="N1754" s="11">
        <f t="shared" si="1017"/>
        <v>0</v>
      </c>
      <c r="O1754" s="11">
        <f t="shared" si="1017"/>
        <v>0</v>
      </c>
      <c r="P1754" s="11">
        <f t="shared" si="1017"/>
        <v>0</v>
      </c>
      <c r="Q1754" s="11">
        <f t="shared" si="1017"/>
        <v>0</v>
      </c>
      <c r="R1754" s="11">
        <f t="shared" si="987"/>
        <v>0</v>
      </c>
      <c r="S1754" s="11">
        <f t="shared" si="987"/>
        <v>0</v>
      </c>
      <c r="T1754" s="11">
        <f t="shared" si="987"/>
        <v>1894.79644737231</v>
      </c>
      <c r="U1754" s="40">
        <f t="shared" si="989"/>
        <v>0.5</v>
      </c>
      <c r="V1754" s="11">
        <f t="shared" si="1021"/>
        <v>33.615361483421779</v>
      </c>
      <c r="W1754" s="11">
        <f t="shared" si="1021"/>
        <v>6463934.0454588355</v>
      </c>
      <c r="X1754" s="11">
        <f t="shared" si="1021"/>
        <v>80799.175568235441</v>
      </c>
      <c r="Y1754" s="11">
        <f t="shared" si="1021"/>
        <v>99102.67754413966</v>
      </c>
      <c r="Z1754" s="11">
        <f t="shared" si="1021"/>
        <v>1.2265308011768856</v>
      </c>
      <c r="AA1754" s="11">
        <f t="shared" si="1019"/>
        <v>58.407306296614998</v>
      </c>
      <c r="AB1754" s="11">
        <f t="shared" si="1019"/>
        <v>1302.79644737231</v>
      </c>
      <c r="AC1754" s="11">
        <f t="shared" si="1019"/>
        <v>742.79644737231001</v>
      </c>
      <c r="AD1754" s="11">
        <f t="shared" si="1019"/>
        <v>2655392.2654001391</v>
      </c>
      <c r="AE1754" s="11">
        <f t="shared" si="1019"/>
        <v>59008.717008891981</v>
      </c>
      <c r="AF1754" s="11">
        <f t="shared" si="1019"/>
        <v>66664.801886108806</v>
      </c>
      <c r="AG1754" s="11">
        <f t="shared" si="1019"/>
        <v>1.1297449811705469</v>
      </c>
      <c r="AH1754" s="11">
        <f t="shared" si="1019"/>
        <v>37.435450349138513</v>
      </c>
      <c r="AI1754" s="11">
        <f t="shared" si="1019"/>
        <v>0</v>
      </c>
      <c r="AJ1754" s="11">
        <f t="shared" si="1019"/>
        <v>0</v>
      </c>
      <c r="AK1754" s="11">
        <f t="shared" si="1019"/>
        <v>0</v>
      </c>
      <c r="AL1754" s="11">
        <f t="shared" si="1019"/>
        <v>0</v>
      </c>
      <c r="AM1754" s="11">
        <f t="shared" si="1020"/>
        <v>0</v>
      </c>
      <c r="AN1754" s="11">
        <f t="shared" si="1020"/>
        <v>0</v>
      </c>
      <c r="AO1754" s="11">
        <f t="shared" si="1020"/>
        <v>0</v>
      </c>
      <c r="AP1754" s="11">
        <f t="shared" si="1020"/>
        <v>0</v>
      </c>
      <c r="AQ1754" s="11">
        <f t="shared" si="1020"/>
        <v>0</v>
      </c>
      <c r="AR1754" s="11">
        <f t="shared" si="1020"/>
        <v>0</v>
      </c>
      <c r="AS1754" s="11">
        <f t="shared" si="1020"/>
        <v>0</v>
      </c>
      <c r="AT1754" s="11">
        <f t="shared" si="1018"/>
        <v>0</v>
      </c>
      <c r="AU1754" s="11">
        <f t="shared" si="1018"/>
        <v>0</v>
      </c>
      <c r="AV1754" s="11">
        <f t="shared" si="1018"/>
        <v>5950051.4380165292</v>
      </c>
      <c r="AW1754" s="11">
        <f t="shared" si="1018"/>
        <v>0</v>
      </c>
      <c r="AX1754" s="11">
        <f t="shared" si="985"/>
        <v>0</v>
      </c>
      <c r="AY1754" s="11">
        <f t="shared" si="985"/>
        <v>26770.194671058463</v>
      </c>
      <c r="AZ1754" s="11">
        <f t="shared" si="985"/>
        <v>1</v>
      </c>
      <c r="BA1754" s="11">
        <f t="shared" si="985"/>
        <v>1</v>
      </c>
      <c r="BB1754" s="11">
        <f t="shared" si="979"/>
        <v>1</v>
      </c>
      <c r="BC1754" s="11">
        <f t="shared" si="979"/>
        <v>2</v>
      </c>
      <c r="BD1754" s="11">
        <f t="shared" si="979"/>
        <v>4</v>
      </c>
      <c r="BE1754" s="11">
        <f t="shared" si="979"/>
        <v>4</v>
      </c>
      <c r="BF1754" s="15" t="str">
        <f t="shared" si="990"/>
        <v>EN 10219-97</v>
      </c>
      <c r="BG1754" s="42">
        <v>15.1976</v>
      </c>
      <c r="BH1754" s="17">
        <f t="shared" si="991"/>
        <v>160</v>
      </c>
      <c r="BI1754" s="17">
        <f t="shared" si="992"/>
        <v>90</v>
      </c>
      <c r="BK1754" s="17">
        <f t="shared" si="993"/>
        <v>4</v>
      </c>
      <c r="BM1754" s="17">
        <f t="shared" si="994"/>
        <v>4</v>
      </c>
      <c r="BX1754" s="18">
        <f t="shared" si="995"/>
        <v>1894.79644737231</v>
      </c>
      <c r="BY1754" s="42">
        <v>0.5</v>
      </c>
      <c r="BZ1754" s="43">
        <f t="shared" si="996"/>
        <v>33.615361483421779</v>
      </c>
      <c r="CA1754" s="18">
        <f t="shared" si="997"/>
        <v>6463934.0454588355</v>
      </c>
      <c r="CB1754" s="18">
        <f t="shared" si="998"/>
        <v>80799.175568235441</v>
      </c>
      <c r="CC1754" s="18">
        <f t="shared" si="999"/>
        <v>99102.67754413966</v>
      </c>
      <c r="CD1754" s="25">
        <f t="shared" si="1000"/>
        <v>1.2265308011768856</v>
      </c>
      <c r="CE1754" s="26">
        <f t="shared" si="1001"/>
        <v>58.407306296614998</v>
      </c>
      <c r="CF1754" s="18">
        <f t="shared" si="1002"/>
        <v>1302.79644737231</v>
      </c>
      <c r="CG1754" s="18">
        <f t="shared" si="1003"/>
        <v>742.79644737231001</v>
      </c>
      <c r="CH1754" s="18">
        <f t="shared" si="1004"/>
        <v>2655392.2654001391</v>
      </c>
      <c r="CI1754" s="18">
        <f t="shared" si="1005"/>
        <v>59008.717008891981</v>
      </c>
      <c r="CJ1754" s="18">
        <f t="shared" si="1006"/>
        <v>66664.801886108806</v>
      </c>
      <c r="CK1754" s="25">
        <f t="shared" si="1007"/>
        <v>1.1297449811705469</v>
      </c>
      <c r="CL1754" s="26">
        <f t="shared" si="1008"/>
        <v>37.435450349138513</v>
      </c>
      <c r="CZ1754" s="18">
        <f t="shared" si="1009"/>
        <v>5950051.4380165292</v>
      </c>
      <c r="DC1754" s="18">
        <f t="shared" si="1010"/>
        <v>26770.194671058463</v>
      </c>
      <c r="DD1754" s="17">
        <f t="shared" si="1011"/>
        <v>1</v>
      </c>
      <c r="DE1754" s="17">
        <f t="shared" si="1012"/>
        <v>1</v>
      </c>
      <c r="DF1754" s="17">
        <f t="shared" si="1013"/>
        <v>1</v>
      </c>
      <c r="DG1754" s="17">
        <f t="shared" si="1014"/>
        <v>2</v>
      </c>
      <c r="DH1754" s="17">
        <f t="shared" si="1015"/>
        <v>4</v>
      </c>
      <c r="DI1754" s="17">
        <f t="shared" si="1016"/>
        <v>4</v>
      </c>
      <c r="DJ1754" s="20" t="s">
        <v>1713</v>
      </c>
    </row>
    <row r="1755" spans="1:114" x14ac:dyDescent="0.2">
      <c r="A1755" s="15" t="s">
        <v>105</v>
      </c>
      <c r="B1755" s="10" t="s">
        <v>1851</v>
      </c>
      <c r="C1755" s="11">
        <f t="shared" si="988"/>
        <v>18.84</v>
      </c>
      <c r="D1755" s="11">
        <f t="shared" ref="D1755:M1807" si="1023">IF($A1755="x",BH1755,"")</f>
        <v>160</v>
      </c>
      <c r="E1755" s="11">
        <f t="shared" si="1023"/>
        <v>90</v>
      </c>
      <c r="F1755" s="11">
        <f t="shared" si="1023"/>
        <v>0</v>
      </c>
      <c r="G1755" s="11">
        <f t="shared" si="1022"/>
        <v>5</v>
      </c>
      <c r="H1755" s="11">
        <f t="shared" si="1022"/>
        <v>0</v>
      </c>
      <c r="I1755" s="11">
        <f t="shared" si="1022"/>
        <v>5</v>
      </c>
      <c r="J1755" s="11">
        <f t="shared" si="1022"/>
        <v>0</v>
      </c>
      <c r="K1755" s="11">
        <f t="shared" si="1022"/>
        <v>0</v>
      </c>
      <c r="L1755" s="11">
        <f t="shared" si="1022"/>
        <v>0</v>
      </c>
      <c r="M1755" s="11">
        <f t="shared" si="1017"/>
        <v>0</v>
      </c>
      <c r="N1755" s="11">
        <f t="shared" si="1017"/>
        <v>0</v>
      </c>
      <c r="O1755" s="11">
        <f t="shared" si="1017"/>
        <v>0</v>
      </c>
      <c r="P1755" s="11">
        <f t="shared" si="1017"/>
        <v>0</v>
      </c>
      <c r="Q1755" s="11">
        <f t="shared" si="1017"/>
        <v>0</v>
      </c>
      <c r="R1755" s="11">
        <f t="shared" si="987"/>
        <v>0</v>
      </c>
      <c r="S1755" s="11">
        <f t="shared" si="987"/>
        <v>0</v>
      </c>
      <c r="T1755" s="11">
        <f t="shared" si="987"/>
        <v>2335.6194490192347</v>
      </c>
      <c r="U1755" s="40">
        <f t="shared" si="989"/>
        <v>0.5</v>
      </c>
      <c r="V1755" s="11">
        <f t="shared" si="1021"/>
        <v>27.270824252927785</v>
      </c>
      <c r="W1755" s="11">
        <f t="shared" si="1021"/>
        <v>7817731.7413094323</v>
      </c>
      <c r="X1755" s="11">
        <f t="shared" si="1021"/>
        <v>97721.646766367907</v>
      </c>
      <c r="Y1755" s="11">
        <f t="shared" si="1021"/>
        <v>120910.02809801309</v>
      </c>
      <c r="Z1755" s="11">
        <f t="shared" si="1021"/>
        <v>1.2372901204487863</v>
      </c>
      <c r="AA1755" s="11">
        <f t="shared" si="1019"/>
        <v>57.854792519448367</v>
      </c>
      <c r="AB1755" s="11">
        <f t="shared" si="1019"/>
        <v>1635.6194490192345</v>
      </c>
      <c r="AC1755" s="11">
        <f t="shared" si="1019"/>
        <v>935.61944901923459</v>
      </c>
      <c r="AD1755" s="11">
        <f t="shared" si="1019"/>
        <v>3195163.5994970803</v>
      </c>
      <c r="AE1755" s="11">
        <f t="shared" si="1019"/>
        <v>71003.635544379562</v>
      </c>
      <c r="AF1755" s="11">
        <f t="shared" si="1019"/>
        <v>81163.347382339867</v>
      </c>
      <c r="AG1755" s="11">
        <f t="shared" si="1019"/>
        <v>1.1430872061700299</v>
      </c>
      <c r="AH1755" s="11">
        <f t="shared" si="1019"/>
        <v>36.986693501926084</v>
      </c>
      <c r="AI1755" s="11">
        <f t="shared" si="1019"/>
        <v>0</v>
      </c>
      <c r="AJ1755" s="11">
        <f t="shared" si="1019"/>
        <v>0</v>
      </c>
      <c r="AK1755" s="11">
        <f t="shared" si="1019"/>
        <v>0</v>
      </c>
      <c r="AL1755" s="11">
        <f t="shared" si="1019"/>
        <v>0</v>
      </c>
      <c r="AM1755" s="11">
        <f t="shared" si="1020"/>
        <v>0</v>
      </c>
      <c r="AN1755" s="11">
        <f t="shared" si="1020"/>
        <v>0</v>
      </c>
      <c r="AO1755" s="11">
        <f t="shared" si="1020"/>
        <v>0</v>
      </c>
      <c r="AP1755" s="11">
        <f t="shared" si="1020"/>
        <v>0</v>
      </c>
      <c r="AQ1755" s="11">
        <f t="shared" si="1020"/>
        <v>0</v>
      </c>
      <c r="AR1755" s="11">
        <f t="shared" si="1020"/>
        <v>0</v>
      </c>
      <c r="AS1755" s="11">
        <f t="shared" si="1020"/>
        <v>0</v>
      </c>
      <c r="AT1755" s="11">
        <f t="shared" si="1018"/>
        <v>0</v>
      </c>
      <c r="AU1755" s="11">
        <f t="shared" si="1018"/>
        <v>0</v>
      </c>
      <c r="AV1755" s="11">
        <f t="shared" si="1018"/>
        <v>7232526.041666667</v>
      </c>
      <c r="AW1755" s="11">
        <f t="shared" si="1018"/>
        <v>0</v>
      </c>
      <c r="AX1755" s="11">
        <f t="shared" si="985"/>
        <v>0</v>
      </c>
      <c r="AY1755" s="11">
        <f t="shared" si="985"/>
        <v>26253.429173528853</v>
      </c>
      <c r="AZ1755" s="11">
        <f t="shared" si="985"/>
        <v>1</v>
      </c>
      <c r="BA1755" s="11">
        <f t="shared" si="985"/>
        <v>1</v>
      </c>
      <c r="BB1755" s="11">
        <f t="shared" si="979"/>
        <v>1</v>
      </c>
      <c r="BC1755" s="11">
        <f t="shared" si="979"/>
        <v>1</v>
      </c>
      <c r="BD1755" s="11">
        <f t="shared" si="979"/>
        <v>2</v>
      </c>
      <c r="BE1755" s="11">
        <f t="shared" si="979"/>
        <v>3</v>
      </c>
      <c r="BF1755" s="15" t="str">
        <f t="shared" si="990"/>
        <v>EN 10219-97</v>
      </c>
      <c r="BG1755" s="42">
        <v>18.84</v>
      </c>
      <c r="BH1755" s="17">
        <f t="shared" si="991"/>
        <v>160</v>
      </c>
      <c r="BI1755" s="17">
        <f t="shared" si="992"/>
        <v>90</v>
      </c>
      <c r="BK1755" s="17">
        <f t="shared" si="993"/>
        <v>5</v>
      </c>
      <c r="BM1755" s="17">
        <f t="shared" si="994"/>
        <v>5</v>
      </c>
      <c r="BX1755" s="18">
        <f t="shared" si="995"/>
        <v>2335.6194490192347</v>
      </c>
      <c r="BY1755" s="42">
        <v>0.5</v>
      </c>
      <c r="BZ1755" s="43">
        <f t="shared" si="996"/>
        <v>27.270824252927785</v>
      </c>
      <c r="CA1755" s="18">
        <f t="shared" si="997"/>
        <v>7817731.7413094323</v>
      </c>
      <c r="CB1755" s="18">
        <f t="shared" si="998"/>
        <v>97721.646766367907</v>
      </c>
      <c r="CC1755" s="18">
        <f t="shared" si="999"/>
        <v>120910.02809801309</v>
      </c>
      <c r="CD1755" s="25">
        <f t="shared" si="1000"/>
        <v>1.2372901204487863</v>
      </c>
      <c r="CE1755" s="26">
        <f t="shared" si="1001"/>
        <v>57.854792519448367</v>
      </c>
      <c r="CF1755" s="18">
        <f t="shared" si="1002"/>
        <v>1635.6194490192345</v>
      </c>
      <c r="CG1755" s="18">
        <f t="shared" si="1003"/>
        <v>935.61944901923459</v>
      </c>
      <c r="CH1755" s="18">
        <f t="shared" si="1004"/>
        <v>3195163.5994970803</v>
      </c>
      <c r="CI1755" s="18">
        <f t="shared" si="1005"/>
        <v>71003.635544379562</v>
      </c>
      <c r="CJ1755" s="18">
        <f t="shared" si="1006"/>
        <v>81163.347382339867</v>
      </c>
      <c r="CK1755" s="25">
        <f t="shared" si="1007"/>
        <v>1.1430872061700299</v>
      </c>
      <c r="CL1755" s="26">
        <f t="shared" si="1008"/>
        <v>36.986693501926084</v>
      </c>
      <c r="CZ1755" s="18">
        <f t="shared" si="1009"/>
        <v>7232526.041666667</v>
      </c>
      <c r="DC1755" s="18">
        <f t="shared" si="1010"/>
        <v>26253.429173528853</v>
      </c>
      <c r="DD1755" s="17">
        <f t="shared" si="1011"/>
        <v>1</v>
      </c>
      <c r="DE1755" s="17">
        <f t="shared" si="1012"/>
        <v>1</v>
      </c>
      <c r="DF1755" s="17">
        <f t="shared" si="1013"/>
        <v>1</v>
      </c>
      <c r="DG1755" s="17">
        <f t="shared" si="1014"/>
        <v>1</v>
      </c>
      <c r="DH1755" s="17">
        <f t="shared" si="1015"/>
        <v>2</v>
      </c>
      <c r="DI1755" s="17">
        <f t="shared" si="1016"/>
        <v>3</v>
      </c>
      <c r="DJ1755" s="20" t="s">
        <v>1713</v>
      </c>
    </row>
    <row r="1756" spans="1:114" x14ac:dyDescent="0.2">
      <c r="A1756" s="15" t="s">
        <v>105</v>
      </c>
      <c r="B1756" s="10" t="s">
        <v>1852</v>
      </c>
      <c r="C1756" s="11">
        <f t="shared" si="988"/>
        <v>22.419599999999999</v>
      </c>
      <c r="D1756" s="11">
        <f t="shared" si="1023"/>
        <v>160</v>
      </c>
      <c r="E1756" s="11">
        <f t="shared" si="1023"/>
        <v>90</v>
      </c>
      <c r="F1756" s="11">
        <f t="shared" si="1023"/>
        <v>0</v>
      </c>
      <c r="G1756" s="11">
        <f t="shared" si="1022"/>
        <v>6</v>
      </c>
      <c r="H1756" s="11">
        <f t="shared" si="1022"/>
        <v>0</v>
      </c>
      <c r="I1756" s="11">
        <f t="shared" si="1022"/>
        <v>6</v>
      </c>
      <c r="J1756" s="11">
        <f t="shared" si="1022"/>
        <v>0</v>
      </c>
      <c r="K1756" s="11">
        <f t="shared" si="1022"/>
        <v>0</v>
      </c>
      <c r="L1756" s="11">
        <f t="shared" si="1022"/>
        <v>0</v>
      </c>
      <c r="M1756" s="11">
        <f t="shared" si="1017"/>
        <v>0</v>
      </c>
      <c r="N1756" s="11">
        <f t="shared" si="1017"/>
        <v>0</v>
      </c>
      <c r="O1756" s="11">
        <f t="shared" si="1017"/>
        <v>0</v>
      </c>
      <c r="P1756" s="11">
        <f t="shared" si="1017"/>
        <v>0</v>
      </c>
      <c r="Q1756" s="11">
        <f t="shared" si="1017"/>
        <v>0</v>
      </c>
      <c r="R1756" s="11">
        <f t="shared" si="987"/>
        <v>0</v>
      </c>
      <c r="S1756" s="11">
        <f t="shared" si="987"/>
        <v>0</v>
      </c>
      <c r="T1756" s="11">
        <f t="shared" si="987"/>
        <v>2763.2920065876979</v>
      </c>
      <c r="U1756" s="40">
        <f t="shared" si="989"/>
        <v>0.5</v>
      </c>
      <c r="V1756" s="11">
        <f t="shared" si="1021"/>
        <v>23.050139964967947</v>
      </c>
      <c r="W1756" s="11">
        <f t="shared" si="1021"/>
        <v>9071930.3787579611</v>
      </c>
      <c r="X1756" s="11">
        <f t="shared" si="1021"/>
        <v>113399.12973447451</v>
      </c>
      <c r="Y1756" s="11">
        <f t="shared" si="1021"/>
        <v>141559.85644796345</v>
      </c>
      <c r="Z1756" s="11">
        <f t="shared" si="1021"/>
        <v>1.2483328291797975</v>
      </c>
      <c r="AA1756" s="11">
        <f t="shared" si="1019"/>
        <v>57.297604314929316</v>
      </c>
      <c r="AB1756" s="11">
        <f t="shared" si="1019"/>
        <v>1971.2920065876974</v>
      </c>
      <c r="AC1756" s="11">
        <f t="shared" si="1019"/>
        <v>1131.2920065876976</v>
      </c>
      <c r="AD1756" s="11">
        <f t="shared" si="1019"/>
        <v>3689053.135470449</v>
      </c>
      <c r="AE1756" s="11">
        <f t="shared" si="1019"/>
        <v>81978.958566009984</v>
      </c>
      <c r="AF1756" s="11">
        <f t="shared" si="1019"/>
        <v>94824.636217394014</v>
      </c>
      <c r="AG1756" s="11">
        <f t="shared" si="1019"/>
        <v>1.1566948138410493</v>
      </c>
      <c r="AH1756" s="11">
        <f t="shared" si="1019"/>
        <v>36.537940561004859</v>
      </c>
      <c r="AI1756" s="11">
        <f t="shared" si="1019"/>
        <v>0</v>
      </c>
      <c r="AJ1756" s="11">
        <f t="shared" si="1019"/>
        <v>0</v>
      </c>
      <c r="AK1756" s="11">
        <f t="shared" si="1019"/>
        <v>0</v>
      </c>
      <c r="AL1756" s="11">
        <f t="shared" si="1019"/>
        <v>0</v>
      </c>
      <c r="AM1756" s="11">
        <f t="shared" si="1020"/>
        <v>0</v>
      </c>
      <c r="AN1756" s="11">
        <f t="shared" si="1020"/>
        <v>0</v>
      </c>
      <c r="AO1756" s="11">
        <f t="shared" si="1020"/>
        <v>0</v>
      </c>
      <c r="AP1756" s="11">
        <f t="shared" si="1020"/>
        <v>0</v>
      </c>
      <c r="AQ1756" s="11">
        <f t="shared" si="1020"/>
        <v>0</v>
      </c>
      <c r="AR1756" s="11">
        <f t="shared" si="1020"/>
        <v>0</v>
      </c>
      <c r="AS1756" s="11">
        <f t="shared" si="1020"/>
        <v>0</v>
      </c>
      <c r="AT1756" s="11">
        <f t="shared" si="1018"/>
        <v>0</v>
      </c>
      <c r="AU1756" s="11">
        <f t="shared" si="1018"/>
        <v>0</v>
      </c>
      <c r="AV1756" s="11">
        <f t="shared" si="1018"/>
        <v>8437315.7647058815</v>
      </c>
      <c r="AW1756" s="11">
        <f t="shared" si="1018"/>
        <v>0</v>
      </c>
      <c r="AX1756" s="11">
        <f t="shared" si="985"/>
        <v>0</v>
      </c>
      <c r="AY1756" s="11">
        <f t="shared" si="985"/>
        <v>25732.938009881545</v>
      </c>
      <c r="AZ1756" s="11">
        <f t="shared" si="985"/>
        <v>1</v>
      </c>
      <c r="BA1756" s="11">
        <f t="shared" si="985"/>
        <v>1</v>
      </c>
      <c r="BB1756" s="11">
        <f t="shared" si="979"/>
        <v>1</v>
      </c>
      <c r="BC1756" s="11">
        <f t="shared" si="979"/>
        <v>1</v>
      </c>
      <c r="BD1756" s="11">
        <f t="shared" si="979"/>
        <v>1</v>
      </c>
      <c r="BE1756" s="11">
        <f t="shared" ref="BE1756:BE1819" si="1024">IF($A1756="x",DI1756,"")</f>
        <v>1</v>
      </c>
      <c r="BF1756" s="15" t="str">
        <f t="shared" si="990"/>
        <v>EN 10219-97</v>
      </c>
      <c r="BG1756" s="42">
        <v>22.419599999999999</v>
      </c>
      <c r="BH1756" s="17">
        <f t="shared" si="991"/>
        <v>160</v>
      </c>
      <c r="BI1756" s="17">
        <f t="shared" si="992"/>
        <v>90</v>
      </c>
      <c r="BK1756" s="17">
        <f t="shared" si="993"/>
        <v>6</v>
      </c>
      <c r="BM1756" s="17">
        <f t="shared" si="994"/>
        <v>6</v>
      </c>
      <c r="BX1756" s="18">
        <f t="shared" si="995"/>
        <v>2763.2920065876979</v>
      </c>
      <c r="BY1756" s="42">
        <v>0.5</v>
      </c>
      <c r="BZ1756" s="43">
        <f t="shared" si="996"/>
        <v>23.050139964967947</v>
      </c>
      <c r="CA1756" s="18">
        <f t="shared" si="997"/>
        <v>9071930.3787579611</v>
      </c>
      <c r="CB1756" s="18">
        <f t="shared" si="998"/>
        <v>113399.12973447451</v>
      </c>
      <c r="CC1756" s="18">
        <f t="shared" si="999"/>
        <v>141559.85644796345</v>
      </c>
      <c r="CD1756" s="25">
        <f t="shared" si="1000"/>
        <v>1.2483328291797975</v>
      </c>
      <c r="CE1756" s="26">
        <f t="shared" si="1001"/>
        <v>57.297604314929316</v>
      </c>
      <c r="CF1756" s="18">
        <f t="shared" si="1002"/>
        <v>1971.2920065876974</v>
      </c>
      <c r="CG1756" s="18">
        <f t="shared" si="1003"/>
        <v>1131.2920065876976</v>
      </c>
      <c r="CH1756" s="18">
        <f t="shared" si="1004"/>
        <v>3689053.135470449</v>
      </c>
      <c r="CI1756" s="18">
        <f t="shared" si="1005"/>
        <v>81978.958566009984</v>
      </c>
      <c r="CJ1756" s="18">
        <f t="shared" si="1006"/>
        <v>94824.636217394014</v>
      </c>
      <c r="CK1756" s="25">
        <f t="shared" si="1007"/>
        <v>1.1566948138410493</v>
      </c>
      <c r="CL1756" s="26">
        <f t="shared" si="1008"/>
        <v>36.537940561004859</v>
      </c>
      <c r="CZ1756" s="18">
        <f t="shared" si="1009"/>
        <v>8437315.7647058815</v>
      </c>
      <c r="DC1756" s="18">
        <f t="shared" si="1010"/>
        <v>25732.938009881545</v>
      </c>
      <c r="DD1756" s="17">
        <f t="shared" si="1011"/>
        <v>1</v>
      </c>
      <c r="DE1756" s="17">
        <f t="shared" si="1012"/>
        <v>1</v>
      </c>
      <c r="DF1756" s="17">
        <f t="shared" si="1013"/>
        <v>1</v>
      </c>
      <c r="DG1756" s="17">
        <f t="shared" si="1014"/>
        <v>1</v>
      </c>
      <c r="DH1756" s="17">
        <f t="shared" si="1015"/>
        <v>1</v>
      </c>
      <c r="DI1756" s="17">
        <f t="shared" si="1016"/>
        <v>1</v>
      </c>
      <c r="DJ1756" s="20" t="s">
        <v>1713</v>
      </c>
    </row>
    <row r="1757" spans="1:114" x14ac:dyDescent="0.2">
      <c r="A1757" s="15" t="s">
        <v>105</v>
      </c>
      <c r="B1757" s="10" t="s">
        <v>1853</v>
      </c>
      <c r="C1757" s="11">
        <f t="shared" si="988"/>
        <v>29.3904</v>
      </c>
      <c r="D1757" s="11">
        <f t="shared" si="1023"/>
        <v>160</v>
      </c>
      <c r="E1757" s="11">
        <f t="shared" si="1023"/>
        <v>90</v>
      </c>
      <c r="F1757" s="11">
        <f t="shared" si="1023"/>
        <v>0</v>
      </c>
      <c r="G1757" s="11">
        <f t="shared" si="1022"/>
        <v>8</v>
      </c>
      <c r="H1757" s="11">
        <f t="shared" si="1022"/>
        <v>0</v>
      </c>
      <c r="I1757" s="11">
        <f t="shared" si="1022"/>
        <v>8</v>
      </c>
      <c r="J1757" s="11">
        <f t="shared" si="1022"/>
        <v>0</v>
      </c>
      <c r="K1757" s="11">
        <f t="shared" si="1022"/>
        <v>0</v>
      </c>
      <c r="L1757" s="11">
        <f t="shared" si="1022"/>
        <v>0</v>
      </c>
      <c r="M1757" s="11">
        <f t="shared" si="1017"/>
        <v>0</v>
      </c>
      <c r="N1757" s="11">
        <f t="shared" si="1017"/>
        <v>0</v>
      </c>
      <c r="O1757" s="11">
        <f t="shared" si="1017"/>
        <v>0</v>
      </c>
      <c r="P1757" s="11">
        <f t="shared" si="1017"/>
        <v>0</v>
      </c>
      <c r="Q1757" s="11">
        <f t="shared" si="1017"/>
        <v>0</v>
      </c>
      <c r="R1757" s="11">
        <f t="shared" si="987"/>
        <v>0</v>
      </c>
      <c r="S1757" s="11">
        <f t="shared" si="987"/>
        <v>0</v>
      </c>
      <c r="T1757" s="11">
        <f t="shared" si="987"/>
        <v>3579.1857894892401</v>
      </c>
      <c r="U1757" s="40">
        <f t="shared" si="989"/>
        <v>0.5</v>
      </c>
      <c r="V1757" s="11">
        <f t="shared" si="1021"/>
        <v>17.795742177723866</v>
      </c>
      <c r="W1757" s="11">
        <f t="shared" si="1021"/>
        <v>11291853.1902404</v>
      </c>
      <c r="X1757" s="11">
        <f t="shared" si="1021"/>
        <v>141148.16487800499</v>
      </c>
      <c r="Y1757" s="11">
        <f t="shared" si="1021"/>
        <v>179446.55719397802</v>
      </c>
      <c r="Z1757" s="11">
        <f t="shared" si="1021"/>
        <v>1.2713346811775732</v>
      </c>
      <c r="AA1757" s="11">
        <f t="shared" si="1019"/>
        <v>56.168197913863693</v>
      </c>
      <c r="AB1757" s="11">
        <f t="shared" si="1019"/>
        <v>2651.1857894892401</v>
      </c>
      <c r="AC1757" s="11">
        <f t="shared" si="1019"/>
        <v>1531.1857894892403</v>
      </c>
      <c r="AD1757" s="11">
        <f t="shared" si="1019"/>
        <v>4546456.7787862569</v>
      </c>
      <c r="AE1757" s="11">
        <f t="shared" si="1019"/>
        <v>101032.37286191683</v>
      </c>
      <c r="AF1757" s="11">
        <f t="shared" si="1019"/>
        <v>119695.05456185463</v>
      </c>
      <c r="AG1757" s="11">
        <f t="shared" si="1019"/>
        <v>1.1847198197101092</v>
      </c>
      <c r="AH1757" s="11">
        <f t="shared" si="1019"/>
        <v>35.640551212374497</v>
      </c>
      <c r="AI1757" s="11">
        <f t="shared" si="1019"/>
        <v>0</v>
      </c>
      <c r="AJ1757" s="11">
        <f t="shared" si="1019"/>
        <v>0</v>
      </c>
      <c r="AK1757" s="11">
        <f t="shared" si="1019"/>
        <v>0</v>
      </c>
      <c r="AL1757" s="11">
        <f t="shared" si="1019"/>
        <v>0</v>
      </c>
      <c r="AM1757" s="11">
        <f t="shared" si="1020"/>
        <v>0</v>
      </c>
      <c r="AN1757" s="11">
        <f t="shared" si="1020"/>
        <v>0</v>
      </c>
      <c r="AO1757" s="11">
        <f t="shared" si="1020"/>
        <v>0</v>
      </c>
      <c r="AP1757" s="11">
        <f t="shared" si="1020"/>
        <v>0</v>
      </c>
      <c r="AQ1757" s="11">
        <f t="shared" si="1020"/>
        <v>0</v>
      </c>
      <c r="AR1757" s="11">
        <f t="shared" si="1020"/>
        <v>0</v>
      </c>
      <c r="AS1757" s="11">
        <f t="shared" si="1020"/>
        <v>0</v>
      </c>
      <c r="AT1757" s="11">
        <f t="shared" si="1018"/>
        <v>0</v>
      </c>
      <c r="AU1757" s="11">
        <f t="shared" si="1018"/>
        <v>0</v>
      </c>
      <c r="AV1757" s="11">
        <f t="shared" si="1018"/>
        <v>10622310.837606838</v>
      </c>
      <c r="AW1757" s="11">
        <f t="shared" si="1018"/>
        <v>0</v>
      </c>
      <c r="AX1757" s="11">
        <f t="shared" si="985"/>
        <v>0</v>
      </c>
      <c r="AY1757" s="11">
        <f t="shared" si="985"/>
        <v>24680.778684233861</v>
      </c>
      <c r="AZ1757" s="11">
        <f t="shared" si="985"/>
        <v>1</v>
      </c>
      <c r="BA1757" s="11">
        <f t="shared" si="985"/>
        <v>1</v>
      </c>
      <c r="BB1757" s="11">
        <f t="shared" si="985"/>
        <v>1</v>
      </c>
      <c r="BC1757" s="11">
        <f t="shared" si="985"/>
        <v>1</v>
      </c>
      <c r="BD1757" s="11">
        <f t="shared" si="985"/>
        <v>1</v>
      </c>
      <c r="BE1757" s="11">
        <f t="shared" si="1024"/>
        <v>1</v>
      </c>
      <c r="BF1757" s="15" t="str">
        <f t="shared" si="990"/>
        <v>EN 10219-97</v>
      </c>
      <c r="BG1757" s="42">
        <v>29.3904</v>
      </c>
      <c r="BH1757" s="17">
        <f t="shared" si="991"/>
        <v>160</v>
      </c>
      <c r="BI1757" s="17">
        <f t="shared" si="992"/>
        <v>90</v>
      </c>
      <c r="BK1757" s="17">
        <f t="shared" si="993"/>
        <v>8</v>
      </c>
      <c r="BM1757" s="17">
        <f t="shared" si="994"/>
        <v>8</v>
      </c>
      <c r="BX1757" s="18">
        <f t="shared" si="995"/>
        <v>3579.1857894892401</v>
      </c>
      <c r="BY1757" s="42">
        <v>0.5</v>
      </c>
      <c r="BZ1757" s="43">
        <f t="shared" si="996"/>
        <v>17.795742177723866</v>
      </c>
      <c r="CA1757" s="18">
        <f t="shared" si="997"/>
        <v>11291853.1902404</v>
      </c>
      <c r="CB1757" s="18">
        <f t="shared" si="998"/>
        <v>141148.16487800499</v>
      </c>
      <c r="CC1757" s="18">
        <f t="shared" si="999"/>
        <v>179446.55719397802</v>
      </c>
      <c r="CD1757" s="25">
        <f t="shared" si="1000"/>
        <v>1.2713346811775732</v>
      </c>
      <c r="CE1757" s="26">
        <f t="shared" si="1001"/>
        <v>56.168197913863693</v>
      </c>
      <c r="CF1757" s="18">
        <f t="shared" si="1002"/>
        <v>2651.1857894892401</v>
      </c>
      <c r="CG1757" s="18">
        <f t="shared" si="1003"/>
        <v>1531.1857894892403</v>
      </c>
      <c r="CH1757" s="18">
        <f t="shared" si="1004"/>
        <v>4546456.7787862569</v>
      </c>
      <c r="CI1757" s="18">
        <f t="shared" si="1005"/>
        <v>101032.37286191683</v>
      </c>
      <c r="CJ1757" s="18">
        <f t="shared" si="1006"/>
        <v>119695.05456185463</v>
      </c>
      <c r="CK1757" s="25">
        <f t="shared" si="1007"/>
        <v>1.1847198197101092</v>
      </c>
      <c r="CL1757" s="26">
        <f t="shared" si="1008"/>
        <v>35.640551212374497</v>
      </c>
      <c r="CZ1757" s="18">
        <f t="shared" si="1009"/>
        <v>10622310.837606838</v>
      </c>
      <c r="DC1757" s="18">
        <f t="shared" si="1010"/>
        <v>24680.778684233861</v>
      </c>
      <c r="DD1757" s="17">
        <f t="shared" si="1011"/>
        <v>1</v>
      </c>
      <c r="DE1757" s="17">
        <f t="shared" si="1012"/>
        <v>1</v>
      </c>
      <c r="DF1757" s="17">
        <f t="shared" si="1013"/>
        <v>1</v>
      </c>
      <c r="DG1757" s="17">
        <f t="shared" si="1014"/>
        <v>1</v>
      </c>
      <c r="DH1757" s="17">
        <f t="shared" si="1015"/>
        <v>1</v>
      </c>
      <c r="DI1757" s="17">
        <f t="shared" si="1016"/>
        <v>1</v>
      </c>
      <c r="DJ1757" s="20" t="s">
        <v>1713</v>
      </c>
    </row>
    <row r="1758" spans="1:114" x14ac:dyDescent="0.2">
      <c r="A1758" s="15" t="s">
        <v>105</v>
      </c>
      <c r="B1758" s="10" t="s">
        <v>1854</v>
      </c>
      <c r="C1758" s="11">
        <f t="shared" si="988"/>
        <v>14.569599999999999</v>
      </c>
      <c r="D1758" s="11">
        <f t="shared" si="1023"/>
        <v>180</v>
      </c>
      <c r="E1758" s="11">
        <f t="shared" si="1023"/>
        <v>60</v>
      </c>
      <c r="F1758" s="11">
        <f t="shared" si="1023"/>
        <v>0</v>
      </c>
      <c r="G1758" s="11">
        <f t="shared" si="1022"/>
        <v>4</v>
      </c>
      <c r="H1758" s="11">
        <f t="shared" si="1022"/>
        <v>0</v>
      </c>
      <c r="I1758" s="11">
        <f t="shared" si="1022"/>
        <v>4</v>
      </c>
      <c r="J1758" s="11">
        <f t="shared" si="1022"/>
        <v>0</v>
      </c>
      <c r="K1758" s="11">
        <f t="shared" si="1022"/>
        <v>0</v>
      </c>
      <c r="L1758" s="11">
        <f t="shared" si="1022"/>
        <v>0</v>
      </c>
      <c r="M1758" s="11">
        <f t="shared" si="1017"/>
        <v>0</v>
      </c>
      <c r="N1758" s="11">
        <f t="shared" si="1017"/>
        <v>0</v>
      </c>
      <c r="O1758" s="11">
        <f t="shared" si="1017"/>
        <v>0</v>
      </c>
      <c r="P1758" s="11">
        <f t="shared" si="1017"/>
        <v>0</v>
      </c>
      <c r="Q1758" s="11">
        <f t="shared" si="1017"/>
        <v>0</v>
      </c>
      <c r="R1758" s="11">
        <f t="shared" si="987"/>
        <v>0</v>
      </c>
      <c r="S1758" s="11">
        <f t="shared" si="987"/>
        <v>0</v>
      </c>
      <c r="T1758" s="11">
        <f t="shared" si="987"/>
        <v>1814.79644737231</v>
      </c>
      <c r="U1758" s="40">
        <f t="shared" si="989"/>
        <v>0.48</v>
      </c>
      <c r="V1758" s="11">
        <f t="shared" si="1021"/>
        <v>33.6933086373528</v>
      </c>
      <c r="W1758" s="11">
        <f t="shared" si="1021"/>
        <v>6781920.5744121922</v>
      </c>
      <c r="X1758" s="11">
        <f t="shared" si="1021"/>
        <v>75354.673049024364</v>
      </c>
      <c r="Y1758" s="11">
        <f t="shared" si="1021"/>
        <v>97730.64201786276</v>
      </c>
      <c r="Z1758" s="11">
        <f t="shared" si="1021"/>
        <v>1.296942021821009</v>
      </c>
      <c r="AA1758" s="11">
        <f t="shared" si="1019"/>
        <v>61.131125171656471</v>
      </c>
      <c r="AB1758" s="11">
        <f t="shared" si="1019"/>
        <v>1462.79644737231</v>
      </c>
      <c r="AC1758" s="11">
        <f t="shared" si="1019"/>
        <v>502.79644737231007</v>
      </c>
      <c r="AD1758" s="11">
        <f t="shared" si="1019"/>
        <v>1189430.7428089778</v>
      </c>
      <c r="AE1758" s="11">
        <f t="shared" si="1019"/>
        <v>39647.691426965925</v>
      </c>
      <c r="AF1758" s="11">
        <f t="shared" si="1019"/>
        <v>44522.85517552415</v>
      </c>
      <c r="AG1758" s="11">
        <f t="shared" si="1019"/>
        <v>1.1229621088415362</v>
      </c>
      <c r="AH1758" s="11">
        <f t="shared" si="1019"/>
        <v>25.600922769571731</v>
      </c>
      <c r="AI1758" s="11">
        <f t="shared" si="1019"/>
        <v>0</v>
      </c>
      <c r="AJ1758" s="11">
        <f t="shared" si="1019"/>
        <v>0</v>
      </c>
      <c r="AK1758" s="11">
        <f t="shared" si="1019"/>
        <v>0</v>
      </c>
      <c r="AL1758" s="11">
        <f t="shared" si="1019"/>
        <v>0</v>
      </c>
      <c r="AM1758" s="11">
        <f t="shared" si="1020"/>
        <v>0</v>
      </c>
      <c r="AN1758" s="11">
        <f t="shared" si="1020"/>
        <v>0</v>
      </c>
      <c r="AO1758" s="11">
        <f t="shared" si="1020"/>
        <v>0</v>
      </c>
      <c r="AP1758" s="11">
        <f t="shared" si="1020"/>
        <v>0</v>
      </c>
      <c r="AQ1758" s="11">
        <f t="shared" si="1020"/>
        <v>0</v>
      </c>
      <c r="AR1758" s="11">
        <f t="shared" si="1020"/>
        <v>0</v>
      </c>
      <c r="AS1758" s="11">
        <f t="shared" si="1020"/>
        <v>0</v>
      </c>
      <c r="AT1758" s="11">
        <f t="shared" si="1018"/>
        <v>0</v>
      </c>
      <c r="AU1758" s="11">
        <f t="shared" si="1018"/>
        <v>0</v>
      </c>
      <c r="AV1758" s="11">
        <f t="shared" si="1018"/>
        <v>3349680.5517241377</v>
      </c>
      <c r="AW1758" s="11">
        <f t="shared" si="1018"/>
        <v>0</v>
      </c>
      <c r="AX1758" s="11">
        <f t="shared" si="985"/>
        <v>0</v>
      </c>
      <c r="AY1758" s="11">
        <f t="shared" si="985"/>
        <v>19650.194671058467</v>
      </c>
      <c r="AZ1758" s="11">
        <f t="shared" si="985"/>
        <v>1</v>
      </c>
      <c r="BA1758" s="11">
        <f t="shared" si="985"/>
        <v>1</v>
      </c>
      <c r="BB1758" s="11">
        <f t="shared" si="985"/>
        <v>1</v>
      </c>
      <c r="BC1758" s="11">
        <f t="shared" si="985"/>
        <v>3</v>
      </c>
      <c r="BD1758" s="11">
        <f t="shared" si="985"/>
        <v>4</v>
      </c>
      <c r="BE1758" s="11">
        <f t="shared" si="1024"/>
        <v>4</v>
      </c>
      <c r="BF1758" s="15" t="str">
        <f t="shared" si="990"/>
        <v>EN 10219-97</v>
      </c>
      <c r="BG1758" s="42">
        <v>14.569599999999999</v>
      </c>
      <c r="BH1758" s="17">
        <f t="shared" si="991"/>
        <v>180</v>
      </c>
      <c r="BI1758" s="17">
        <f t="shared" si="992"/>
        <v>60</v>
      </c>
      <c r="BK1758" s="17">
        <f t="shared" si="993"/>
        <v>4</v>
      </c>
      <c r="BM1758" s="17">
        <f t="shared" si="994"/>
        <v>4</v>
      </c>
      <c r="BX1758" s="18">
        <f t="shared" si="995"/>
        <v>1814.79644737231</v>
      </c>
      <c r="BY1758" s="42">
        <v>0.48</v>
      </c>
      <c r="BZ1758" s="43">
        <f t="shared" si="996"/>
        <v>33.6933086373528</v>
      </c>
      <c r="CA1758" s="18">
        <f t="shared" si="997"/>
        <v>6781920.5744121922</v>
      </c>
      <c r="CB1758" s="18">
        <f t="shared" si="998"/>
        <v>75354.673049024364</v>
      </c>
      <c r="CC1758" s="18">
        <f t="shared" si="999"/>
        <v>97730.64201786276</v>
      </c>
      <c r="CD1758" s="25">
        <f t="shared" si="1000"/>
        <v>1.296942021821009</v>
      </c>
      <c r="CE1758" s="26">
        <f t="shared" si="1001"/>
        <v>61.131125171656471</v>
      </c>
      <c r="CF1758" s="18">
        <f t="shared" si="1002"/>
        <v>1462.79644737231</v>
      </c>
      <c r="CG1758" s="18">
        <f t="shared" si="1003"/>
        <v>502.79644737231007</v>
      </c>
      <c r="CH1758" s="18">
        <f t="shared" si="1004"/>
        <v>1189430.7428089778</v>
      </c>
      <c r="CI1758" s="18">
        <f t="shared" si="1005"/>
        <v>39647.691426965925</v>
      </c>
      <c r="CJ1758" s="18">
        <f t="shared" si="1006"/>
        <v>44522.85517552415</v>
      </c>
      <c r="CK1758" s="25">
        <f t="shared" si="1007"/>
        <v>1.1229621088415362</v>
      </c>
      <c r="CL1758" s="26">
        <f t="shared" si="1008"/>
        <v>25.600922769571731</v>
      </c>
      <c r="CZ1758" s="18">
        <f t="shared" si="1009"/>
        <v>3349680.5517241377</v>
      </c>
      <c r="DC1758" s="18">
        <f t="shared" si="1010"/>
        <v>19650.194671058467</v>
      </c>
      <c r="DD1758" s="17">
        <f t="shared" si="1011"/>
        <v>1</v>
      </c>
      <c r="DE1758" s="17">
        <f t="shared" si="1012"/>
        <v>1</v>
      </c>
      <c r="DF1758" s="17">
        <f t="shared" si="1013"/>
        <v>1</v>
      </c>
      <c r="DG1758" s="17">
        <f t="shared" si="1014"/>
        <v>3</v>
      </c>
      <c r="DH1758" s="17">
        <f t="shared" si="1015"/>
        <v>4</v>
      </c>
      <c r="DI1758" s="17">
        <f t="shared" si="1016"/>
        <v>4</v>
      </c>
      <c r="DJ1758" s="20" t="s">
        <v>1713</v>
      </c>
    </row>
    <row r="1759" spans="1:114" x14ac:dyDescent="0.2">
      <c r="A1759" s="15" t="s">
        <v>105</v>
      </c>
      <c r="B1759" s="10" t="s">
        <v>1855</v>
      </c>
      <c r="C1759" s="11">
        <f t="shared" si="988"/>
        <v>18.055</v>
      </c>
      <c r="D1759" s="11">
        <f t="shared" si="1023"/>
        <v>180</v>
      </c>
      <c r="E1759" s="11">
        <f t="shared" si="1023"/>
        <v>60</v>
      </c>
      <c r="F1759" s="11">
        <f t="shared" si="1023"/>
        <v>0</v>
      </c>
      <c r="G1759" s="11">
        <f t="shared" si="1022"/>
        <v>5</v>
      </c>
      <c r="H1759" s="11">
        <f t="shared" si="1022"/>
        <v>0</v>
      </c>
      <c r="I1759" s="11">
        <f t="shared" si="1022"/>
        <v>5</v>
      </c>
      <c r="J1759" s="11">
        <f t="shared" si="1022"/>
        <v>0</v>
      </c>
      <c r="K1759" s="11">
        <f t="shared" si="1022"/>
        <v>0</v>
      </c>
      <c r="L1759" s="11">
        <f t="shared" si="1022"/>
        <v>0</v>
      </c>
      <c r="M1759" s="11">
        <f t="shared" si="1017"/>
        <v>0</v>
      </c>
      <c r="N1759" s="11">
        <f t="shared" si="1017"/>
        <v>0</v>
      </c>
      <c r="O1759" s="11">
        <f t="shared" si="1017"/>
        <v>0</v>
      </c>
      <c r="P1759" s="11">
        <f t="shared" si="1017"/>
        <v>0</v>
      </c>
      <c r="Q1759" s="11">
        <f t="shared" si="1017"/>
        <v>0</v>
      </c>
      <c r="R1759" s="11">
        <f t="shared" si="987"/>
        <v>0</v>
      </c>
      <c r="S1759" s="11">
        <f t="shared" si="987"/>
        <v>0</v>
      </c>
      <c r="T1759" s="11">
        <f t="shared" si="987"/>
        <v>2235.6194490192347</v>
      </c>
      <c r="U1759" s="40">
        <f t="shared" si="989"/>
        <v>0.48</v>
      </c>
      <c r="V1759" s="11">
        <f t="shared" si="1021"/>
        <v>27.35103098253666</v>
      </c>
      <c r="W1759" s="11">
        <f t="shared" si="1021"/>
        <v>8178660.9148382833</v>
      </c>
      <c r="X1759" s="11">
        <f t="shared" si="1021"/>
        <v>90874.010164869818</v>
      </c>
      <c r="Y1759" s="11">
        <f t="shared" si="1021"/>
        <v>119016.22258820543</v>
      </c>
      <c r="Z1759" s="11">
        <f t="shared" si="1021"/>
        <v>1.3096838399920736</v>
      </c>
      <c r="AA1759" s="11">
        <f t="shared" si="1019"/>
        <v>60.484230785931885</v>
      </c>
      <c r="AB1759" s="11">
        <f t="shared" si="1019"/>
        <v>1835.6194490192345</v>
      </c>
      <c r="AC1759" s="11">
        <f t="shared" si="1019"/>
        <v>635.61944901923459</v>
      </c>
      <c r="AD1759" s="11">
        <f t="shared" si="1019"/>
        <v>1414944.2207228781</v>
      </c>
      <c r="AE1759" s="11">
        <f t="shared" si="1019"/>
        <v>47164.807357429272</v>
      </c>
      <c r="AF1759" s="11">
        <f t="shared" si="1019"/>
        <v>53879.055647051355</v>
      </c>
      <c r="AG1759" s="11">
        <f t="shared" si="1019"/>
        <v>1.1423571655607425</v>
      </c>
      <c r="AH1759" s="11">
        <f t="shared" si="1019"/>
        <v>25.157687620349773</v>
      </c>
      <c r="AI1759" s="11">
        <f t="shared" si="1019"/>
        <v>0</v>
      </c>
      <c r="AJ1759" s="11">
        <f t="shared" si="1019"/>
        <v>0</v>
      </c>
      <c r="AK1759" s="11">
        <f t="shared" si="1019"/>
        <v>0</v>
      </c>
      <c r="AL1759" s="11">
        <f t="shared" si="1019"/>
        <v>0</v>
      </c>
      <c r="AM1759" s="11">
        <f t="shared" si="1020"/>
        <v>0</v>
      </c>
      <c r="AN1759" s="11">
        <f t="shared" si="1020"/>
        <v>0</v>
      </c>
      <c r="AO1759" s="11">
        <f t="shared" si="1020"/>
        <v>0</v>
      </c>
      <c r="AP1759" s="11">
        <f t="shared" si="1020"/>
        <v>0</v>
      </c>
      <c r="AQ1759" s="11">
        <f t="shared" si="1020"/>
        <v>0</v>
      </c>
      <c r="AR1759" s="11">
        <f t="shared" si="1020"/>
        <v>0</v>
      </c>
      <c r="AS1759" s="11">
        <f t="shared" si="1020"/>
        <v>0</v>
      </c>
      <c r="AT1759" s="11">
        <f t="shared" si="1018"/>
        <v>0</v>
      </c>
      <c r="AU1759" s="11">
        <f t="shared" si="1018"/>
        <v>0</v>
      </c>
      <c r="AV1759" s="11">
        <f t="shared" si="1018"/>
        <v>4027853.2608695654</v>
      </c>
      <c r="AW1759" s="11">
        <f t="shared" si="1018"/>
        <v>0</v>
      </c>
      <c r="AX1759" s="11">
        <f t="shared" si="985"/>
        <v>0</v>
      </c>
      <c r="AY1759" s="11">
        <f t="shared" si="985"/>
        <v>19153.42917352885</v>
      </c>
      <c r="AZ1759" s="11">
        <f t="shared" si="985"/>
        <v>1</v>
      </c>
      <c r="BA1759" s="11">
        <f t="shared" si="985"/>
        <v>1</v>
      </c>
      <c r="BB1759" s="11">
        <f t="shared" si="985"/>
        <v>1</v>
      </c>
      <c r="BC1759" s="11">
        <f t="shared" si="985"/>
        <v>1</v>
      </c>
      <c r="BD1759" s="11">
        <f t="shared" si="985"/>
        <v>3</v>
      </c>
      <c r="BE1759" s="11">
        <f t="shared" si="1024"/>
        <v>4</v>
      </c>
      <c r="BF1759" s="15" t="str">
        <f t="shared" si="990"/>
        <v>EN 10219-97</v>
      </c>
      <c r="BG1759" s="42">
        <v>18.055</v>
      </c>
      <c r="BH1759" s="17">
        <f t="shared" si="991"/>
        <v>180</v>
      </c>
      <c r="BI1759" s="17">
        <f t="shared" si="992"/>
        <v>60</v>
      </c>
      <c r="BK1759" s="17">
        <f t="shared" si="993"/>
        <v>5</v>
      </c>
      <c r="BM1759" s="17">
        <f t="shared" si="994"/>
        <v>5</v>
      </c>
      <c r="BX1759" s="18">
        <f t="shared" si="995"/>
        <v>2235.6194490192347</v>
      </c>
      <c r="BY1759" s="42">
        <v>0.48</v>
      </c>
      <c r="BZ1759" s="43">
        <f t="shared" si="996"/>
        <v>27.35103098253666</v>
      </c>
      <c r="CA1759" s="18">
        <f t="shared" si="997"/>
        <v>8178660.9148382833</v>
      </c>
      <c r="CB1759" s="18">
        <f t="shared" si="998"/>
        <v>90874.010164869818</v>
      </c>
      <c r="CC1759" s="18">
        <f t="shared" si="999"/>
        <v>119016.22258820543</v>
      </c>
      <c r="CD1759" s="25">
        <f t="shared" si="1000"/>
        <v>1.3096838399920736</v>
      </c>
      <c r="CE1759" s="26">
        <f t="shared" si="1001"/>
        <v>60.484230785931885</v>
      </c>
      <c r="CF1759" s="18">
        <f t="shared" si="1002"/>
        <v>1835.6194490192345</v>
      </c>
      <c r="CG1759" s="18">
        <f t="shared" si="1003"/>
        <v>635.61944901923459</v>
      </c>
      <c r="CH1759" s="18">
        <f t="shared" si="1004"/>
        <v>1414944.2207228781</v>
      </c>
      <c r="CI1759" s="18">
        <f t="shared" si="1005"/>
        <v>47164.807357429272</v>
      </c>
      <c r="CJ1759" s="18">
        <f t="shared" si="1006"/>
        <v>53879.055647051355</v>
      </c>
      <c r="CK1759" s="25">
        <f t="shared" si="1007"/>
        <v>1.1423571655607425</v>
      </c>
      <c r="CL1759" s="26">
        <f t="shared" si="1008"/>
        <v>25.157687620349773</v>
      </c>
      <c r="CZ1759" s="18">
        <f t="shared" si="1009"/>
        <v>4027853.2608695654</v>
      </c>
      <c r="DC1759" s="18">
        <f t="shared" si="1010"/>
        <v>19153.42917352885</v>
      </c>
      <c r="DD1759" s="17">
        <f t="shared" si="1011"/>
        <v>1</v>
      </c>
      <c r="DE1759" s="17">
        <f t="shared" si="1012"/>
        <v>1</v>
      </c>
      <c r="DF1759" s="17">
        <f t="shared" si="1013"/>
        <v>1</v>
      </c>
      <c r="DG1759" s="17">
        <f t="shared" si="1014"/>
        <v>1</v>
      </c>
      <c r="DH1759" s="17">
        <f t="shared" si="1015"/>
        <v>3</v>
      </c>
      <c r="DI1759" s="17">
        <f t="shared" si="1016"/>
        <v>4</v>
      </c>
      <c r="DJ1759" s="20" t="s">
        <v>1713</v>
      </c>
    </row>
    <row r="1760" spans="1:114" x14ac:dyDescent="0.2">
      <c r="A1760" s="15" t="s">
        <v>105</v>
      </c>
      <c r="B1760" s="10" t="s">
        <v>1856</v>
      </c>
      <c r="C1760" s="11">
        <f t="shared" si="988"/>
        <v>21.477599999999999</v>
      </c>
      <c r="D1760" s="11">
        <f t="shared" si="1023"/>
        <v>180</v>
      </c>
      <c r="E1760" s="11">
        <f t="shared" si="1023"/>
        <v>60</v>
      </c>
      <c r="F1760" s="11">
        <f t="shared" si="1023"/>
        <v>0</v>
      </c>
      <c r="G1760" s="11">
        <f t="shared" si="1022"/>
        <v>6</v>
      </c>
      <c r="H1760" s="11">
        <f t="shared" si="1022"/>
        <v>0</v>
      </c>
      <c r="I1760" s="11">
        <f t="shared" si="1022"/>
        <v>6</v>
      </c>
      <c r="J1760" s="11">
        <f t="shared" si="1022"/>
        <v>0</v>
      </c>
      <c r="K1760" s="11">
        <f t="shared" si="1022"/>
        <v>0</v>
      </c>
      <c r="L1760" s="11">
        <f t="shared" si="1022"/>
        <v>0</v>
      </c>
      <c r="M1760" s="11">
        <f t="shared" si="1017"/>
        <v>0</v>
      </c>
      <c r="N1760" s="11">
        <f t="shared" si="1017"/>
        <v>0</v>
      </c>
      <c r="O1760" s="11">
        <f t="shared" si="1017"/>
        <v>0</v>
      </c>
      <c r="P1760" s="11">
        <f t="shared" si="1017"/>
        <v>0</v>
      </c>
      <c r="Q1760" s="11">
        <f t="shared" si="1017"/>
        <v>0</v>
      </c>
      <c r="R1760" s="11">
        <f t="shared" si="987"/>
        <v>0</v>
      </c>
      <c r="S1760" s="11">
        <f t="shared" si="987"/>
        <v>0</v>
      </c>
      <c r="T1760" s="11">
        <f t="shared" si="987"/>
        <v>2643.2920065876979</v>
      </c>
      <c r="U1760" s="40">
        <f t="shared" si="989"/>
        <v>0.48</v>
      </c>
      <c r="V1760" s="11">
        <f t="shared" si="1021"/>
        <v>23.132705982878679</v>
      </c>
      <c r="W1760" s="11">
        <f t="shared" si="1021"/>
        <v>9461536.7083759997</v>
      </c>
      <c r="X1760" s="11">
        <f t="shared" si="1021"/>
        <v>105128.18564862222</v>
      </c>
      <c r="Y1760" s="11">
        <f t="shared" si="1021"/>
        <v>139072.77651384039</v>
      </c>
      <c r="Z1760" s="11">
        <f t="shared" si="1021"/>
        <v>1.3228876314737676</v>
      </c>
      <c r="AA1760" s="11">
        <f t="shared" si="1019"/>
        <v>59.828521148387161</v>
      </c>
      <c r="AB1760" s="11">
        <f t="shared" si="1019"/>
        <v>2211.2920065876974</v>
      </c>
      <c r="AC1760" s="11">
        <f t="shared" si="1019"/>
        <v>771.29200658769776</v>
      </c>
      <c r="AD1760" s="11">
        <f t="shared" si="1019"/>
        <v>1614734.7504308606</v>
      </c>
      <c r="AE1760" s="11">
        <f t="shared" si="1019"/>
        <v>53824.491681028689</v>
      </c>
      <c r="AF1760" s="11">
        <f t="shared" si="1019"/>
        <v>62555.256118578553</v>
      </c>
      <c r="AG1760" s="11">
        <f t="shared" si="1019"/>
        <v>1.1622080239845007</v>
      </c>
      <c r="AH1760" s="11">
        <f t="shared" si="1019"/>
        <v>24.71599078123667</v>
      </c>
      <c r="AI1760" s="11">
        <f t="shared" si="1019"/>
        <v>0</v>
      </c>
      <c r="AJ1760" s="11">
        <f t="shared" si="1019"/>
        <v>0</v>
      </c>
      <c r="AK1760" s="11">
        <f t="shared" si="1019"/>
        <v>0</v>
      </c>
      <c r="AL1760" s="11">
        <f t="shared" si="1019"/>
        <v>0</v>
      </c>
      <c r="AM1760" s="11">
        <f t="shared" si="1020"/>
        <v>0</v>
      </c>
      <c r="AN1760" s="11">
        <f t="shared" si="1020"/>
        <v>0</v>
      </c>
      <c r="AO1760" s="11">
        <f t="shared" si="1020"/>
        <v>0</v>
      </c>
      <c r="AP1760" s="11">
        <f t="shared" si="1020"/>
        <v>0</v>
      </c>
      <c r="AQ1760" s="11">
        <f t="shared" si="1020"/>
        <v>0</v>
      </c>
      <c r="AR1760" s="11">
        <f t="shared" si="1020"/>
        <v>0</v>
      </c>
      <c r="AS1760" s="11">
        <f t="shared" si="1020"/>
        <v>0</v>
      </c>
      <c r="AT1760" s="11">
        <f t="shared" si="1018"/>
        <v>0</v>
      </c>
      <c r="AU1760" s="11">
        <f t="shared" si="1018"/>
        <v>0</v>
      </c>
      <c r="AV1760" s="11">
        <f t="shared" si="1018"/>
        <v>4646569.2631578948</v>
      </c>
      <c r="AW1760" s="11">
        <f t="shared" si="1018"/>
        <v>0</v>
      </c>
      <c r="AX1760" s="11">
        <f t="shared" si="985"/>
        <v>0</v>
      </c>
      <c r="AY1760" s="11">
        <f t="shared" si="985"/>
        <v>18652.938009881545</v>
      </c>
      <c r="AZ1760" s="11">
        <f t="shared" si="985"/>
        <v>1</v>
      </c>
      <c r="BA1760" s="11">
        <f t="shared" si="985"/>
        <v>1</v>
      </c>
      <c r="BB1760" s="11">
        <f t="shared" si="985"/>
        <v>1</v>
      </c>
      <c r="BC1760" s="11">
        <f t="shared" si="985"/>
        <v>1</v>
      </c>
      <c r="BD1760" s="11">
        <f t="shared" si="985"/>
        <v>1</v>
      </c>
      <c r="BE1760" s="11">
        <f t="shared" si="1024"/>
        <v>2</v>
      </c>
      <c r="BF1760" s="15" t="str">
        <f t="shared" si="990"/>
        <v>EN 10219-97</v>
      </c>
      <c r="BG1760" s="42">
        <v>21.477599999999999</v>
      </c>
      <c r="BH1760" s="17">
        <f t="shared" si="991"/>
        <v>180</v>
      </c>
      <c r="BI1760" s="17">
        <f t="shared" si="992"/>
        <v>60</v>
      </c>
      <c r="BK1760" s="17">
        <f t="shared" si="993"/>
        <v>6</v>
      </c>
      <c r="BM1760" s="17">
        <f t="shared" si="994"/>
        <v>6</v>
      </c>
      <c r="BX1760" s="18">
        <f t="shared" si="995"/>
        <v>2643.2920065876979</v>
      </c>
      <c r="BY1760" s="42">
        <v>0.48</v>
      </c>
      <c r="BZ1760" s="43">
        <f t="shared" si="996"/>
        <v>23.132705982878679</v>
      </c>
      <c r="CA1760" s="18">
        <f t="shared" si="997"/>
        <v>9461536.7083759997</v>
      </c>
      <c r="CB1760" s="18">
        <f t="shared" si="998"/>
        <v>105128.18564862222</v>
      </c>
      <c r="CC1760" s="18">
        <f t="shared" si="999"/>
        <v>139072.77651384039</v>
      </c>
      <c r="CD1760" s="25">
        <f t="shared" si="1000"/>
        <v>1.3228876314737676</v>
      </c>
      <c r="CE1760" s="26">
        <f t="shared" si="1001"/>
        <v>59.828521148387161</v>
      </c>
      <c r="CF1760" s="18">
        <f t="shared" si="1002"/>
        <v>2211.2920065876974</v>
      </c>
      <c r="CG1760" s="18">
        <f t="shared" si="1003"/>
        <v>771.29200658769776</v>
      </c>
      <c r="CH1760" s="18">
        <f t="shared" si="1004"/>
        <v>1614734.7504308606</v>
      </c>
      <c r="CI1760" s="18">
        <f t="shared" si="1005"/>
        <v>53824.491681028689</v>
      </c>
      <c r="CJ1760" s="18">
        <f t="shared" si="1006"/>
        <v>62555.256118578553</v>
      </c>
      <c r="CK1760" s="25">
        <f t="shared" si="1007"/>
        <v>1.1622080239845007</v>
      </c>
      <c r="CL1760" s="26">
        <f t="shared" si="1008"/>
        <v>24.71599078123667</v>
      </c>
      <c r="CZ1760" s="18">
        <f t="shared" si="1009"/>
        <v>4646569.2631578948</v>
      </c>
      <c r="DC1760" s="18">
        <f t="shared" si="1010"/>
        <v>18652.938009881545</v>
      </c>
      <c r="DD1760" s="17">
        <f t="shared" si="1011"/>
        <v>1</v>
      </c>
      <c r="DE1760" s="17">
        <f t="shared" si="1012"/>
        <v>1</v>
      </c>
      <c r="DF1760" s="17">
        <f t="shared" si="1013"/>
        <v>1</v>
      </c>
      <c r="DG1760" s="17">
        <f t="shared" si="1014"/>
        <v>1</v>
      </c>
      <c r="DH1760" s="17">
        <f t="shared" si="1015"/>
        <v>1</v>
      </c>
      <c r="DI1760" s="17">
        <f t="shared" si="1016"/>
        <v>2</v>
      </c>
      <c r="DJ1760" s="20" t="s">
        <v>1713</v>
      </c>
    </row>
    <row r="1761" spans="1:114" x14ac:dyDescent="0.2">
      <c r="A1761" s="15" t="s">
        <v>105</v>
      </c>
      <c r="B1761" s="10" t="s">
        <v>1857</v>
      </c>
      <c r="C1761" s="11">
        <f t="shared" si="988"/>
        <v>19.625</v>
      </c>
      <c r="D1761" s="11">
        <f t="shared" si="1023"/>
        <v>180</v>
      </c>
      <c r="E1761" s="11">
        <f t="shared" si="1023"/>
        <v>80</v>
      </c>
      <c r="F1761" s="11">
        <f t="shared" si="1023"/>
        <v>0</v>
      </c>
      <c r="G1761" s="11">
        <f t="shared" si="1022"/>
        <v>5</v>
      </c>
      <c r="H1761" s="11">
        <f t="shared" si="1022"/>
        <v>0</v>
      </c>
      <c r="I1761" s="11">
        <f t="shared" si="1022"/>
        <v>5</v>
      </c>
      <c r="J1761" s="11">
        <f t="shared" si="1022"/>
        <v>0</v>
      </c>
      <c r="K1761" s="11">
        <f t="shared" si="1022"/>
        <v>0</v>
      </c>
      <c r="L1761" s="11">
        <f t="shared" si="1022"/>
        <v>0</v>
      </c>
      <c r="M1761" s="11">
        <f t="shared" si="1017"/>
        <v>0</v>
      </c>
      <c r="N1761" s="11">
        <f t="shared" si="1017"/>
        <v>0</v>
      </c>
      <c r="O1761" s="11">
        <f t="shared" si="1017"/>
        <v>0</v>
      </c>
      <c r="P1761" s="11">
        <f t="shared" si="1017"/>
        <v>0</v>
      </c>
      <c r="Q1761" s="11">
        <f t="shared" si="1017"/>
        <v>0</v>
      </c>
      <c r="R1761" s="11">
        <f t="shared" si="987"/>
        <v>0</v>
      </c>
      <c r="S1761" s="11">
        <f t="shared" si="987"/>
        <v>0</v>
      </c>
      <c r="T1761" s="11">
        <f t="shared" si="987"/>
        <v>2435.6194490192347</v>
      </c>
      <c r="U1761" s="40">
        <f t="shared" si="989"/>
        <v>0.52</v>
      </c>
      <c r="V1761" s="11">
        <f t="shared" si="1021"/>
        <v>27.197203669577608</v>
      </c>
      <c r="W1761" s="11">
        <f t="shared" si="1021"/>
        <v>9710327.5815049522</v>
      </c>
      <c r="X1761" s="11">
        <f t="shared" si="1021"/>
        <v>107892.52868338836</v>
      </c>
      <c r="Y1761" s="11">
        <f t="shared" si="1021"/>
        <v>136516.22258820542</v>
      </c>
      <c r="Z1761" s="11">
        <f t="shared" si="1021"/>
        <v>1.2652982023325596</v>
      </c>
      <c r="AA1761" s="11">
        <f t="shared" si="1019"/>
        <v>63.141111682182839</v>
      </c>
      <c r="AB1761" s="11">
        <f t="shared" si="1019"/>
        <v>1835.6194490192345</v>
      </c>
      <c r="AC1761" s="11">
        <f t="shared" si="1019"/>
        <v>835.61944901923459</v>
      </c>
      <c r="AD1761" s="11">
        <f t="shared" si="1019"/>
        <v>2722753.9452324957</v>
      </c>
      <c r="AE1761" s="11">
        <f t="shared" si="1019"/>
        <v>68068.848630812397</v>
      </c>
      <c r="AF1761" s="11">
        <f t="shared" si="1019"/>
        <v>77235.250137243696</v>
      </c>
      <c r="AG1761" s="11">
        <f t="shared" si="1019"/>
        <v>1.1346636778910051</v>
      </c>
      <c r="AH1761" s="11">
        <f t="shared" si="1019"/>
        <v>33.434857866468029</v>
      </c>
      <c r="AI1761" s="11">
        <f t="shared" si="1019"/>
        <v>0</v>
      </c>
      <c r="AJ1761" s="11">
        <f t="shared" si="1019"/>
        <v>0</v>
      </c>
      <c r="AK1761" s="11">
        <f t="shared" si="1019"/>
        <v>0</v>
      </c>
      <c r="AL1761" s="11">
        <f t="shared" si="1019"/>
        <v>0</v>
      </c>
      <c r="AM1761" s="11">
        <f t="shared" si="1020"/>
        <v>0</v>
      </c>
      <c r="AN1761" s="11">
        <f t="shared" si="1020"/>
        <v>0</v>
      </c>
      <c r="AO1761" s="11">
        <f t="shared" si="1020"/>
        <v>0</v>
      </c>
      <c r="AP1761" s="11">
        <f t="shared" si="1020"/>
        <v>0</v>
      </c>
      <c r="AQ1761" s="11">
        <f t="shared" si="1020"/>
        <v>0</v>
      </c>
      <c r="AR1761" s="11">
        <f t="shared" si="1020"/>
        <v>0</v>
      </c>
      <c r="AS1761" s="11">
        <f t="shared" si="1020"/>
        <v>0</v>
      </c>
      <c r="AT1761" s="11">
        <f t="shared" si="1018"/>
        <v>0</v>
      </c>
      <c r="AU1761" s="11">
        <f t="shared" si="1018"/>
        <v>0</v>
      </c>
      <c r="AV1761" s="11">
        <f t="shared" si="1018"/>
        <v>6890625</v>
      </c>
      <c r="AW1761" s="11">
        <f t="shared" si="1018"/>
        <v>0</v>
      </c>
      <c r="AX1761" s="11">
        <f t="shared" si="985"/>
        <v>0</v>
      </c>
      <c r="AY1761" s="11">
        <f t="shared" si="985"/>
        <v>26153.429173528853</v>
      </c>
      <c r="AZ1761" s="11">
        <f t="shared" si="985"/>
        <v>1</v>
      </c>
      <c r="BA1761" s="11">
        <f t="shared" si="985"/>
        <v>1</v>
      </c>
      <c r="BB1761" s="11">
        <f t="shared" si="985"/>
        <v>1</v>
      </c>
      <c r="BC1761" s="11">
        <f t="shared" si="985"/>
        <v>1</v>
      </c>
      <c r="BD1761" s="11">
        <f t="shared" si="985"/>
        <v>3</v>
      </c>
      <c r="BE1761" s="11">
        <f t="shared" si="1024"/>
        <v>4</v>
      </c>
      <c r="BF1761" s="15" t="str">
        <f t="shared" si="990"/>
        <v>EN 10219-97</v>
      </c>
      <c r="BG1761" s="42">
        <v>19.625</v>
      </c>
      <c r="BH1761" s="17">
        <f t="shared" si="991"/>
        <v>180</v>
      </c>
      <c r="BI1761" s="17">
        <f t="shared" si="992"/>
        <v>80</v>
      </c>
      <c r="BK1761" s="17">
        <f t="shared" si="993"/>
        <v>5</v>
      </c>
      <c r="BM1761" s="17">
        <f t="shared" si="994"/>
        <v>5</v>
      </c>
      <c r="BX1761" s="18">
        <f t="shared" si="995"/>
        <v>2435.6194490192347</v>
      </c>
      <c r="BY1761" s="42">
        <v>0.52</v>
      </c>
      <c r="BZ1761" s="43">
        <f t="shared" si="996"/>
        <v>27.197203669577608</v>
      </c>
      <c r="CA1761" s="18">
        <f t="shared" si="997"/>
        <v>9710327.5815049522</v>
      </c>
      <c r="CB1761" s="18">
        <f t="shared" si="998"/>
        <v>107892.52868338836</v>
      </c>
      <c r="CC1761" s="18">
        <f t="shared" si="999"/>
        <v>136516.22258820542</v>
      </c>
      <c r="CD1761" s="25">
        <f t="shared" si="1000"/>
        <v>1.2652982023325596</v>
      </c>
      <c r="CE1761" s="26">
        <f t="shared" si="1001"/>
        <v>63.141111682182839</v>
      </c>
      <c r="CF1761" s="18">
        <f t="shared" si="1002"/>
        <v>1835.6194490192345</v>
      </c>
      <c r="CG1761" s="18">
        <f t="shared" si="1003"/>
        <v>835.61944901923459</v>
      </c>
      <c r="CH1761" s="18">
        <f t="shared" si="1004"/>
        <v>2722753.9452324957</v>
      </c>
      <c r="CI1761" s="18">
        <f t="shared" si="1005"/>
        <v>68068.848630812397</v>
      </c>
      <c r="CJ1761" s="18">
        <f t="shared" si="1006"/>
        <v>77235.250137243696</v>
      </c>
      <c r="CK1761" s="25">
        <f t="shared" si="1007"/>
        <v>1.1346636778910051</v>
      </c>
      <c r="CL1761" s="26">
        <f t="shared" si="1008"/>
        <v>33.434857866468029</v>
      </c>
      <c r="CZ1761" s="18">
        <f t="shared" si="1009"/>
        <v>6890625</v>
      </c>
      <c r="DC1761" s="18">
        <f t="shared" si="1010"/>
        <v>26153.429173528853</v>
      </c>
      <c r="DD1761" s="17">
        <f t="shared" si="1011"/>
        <v>1</v>
      </c>
      <c r="DE1761" s="17">
        <f t="shared" si="1012"/>
        <v>1</v>
      </c>
      <c r="DF1761" s="17">
        <f t="shared" si="1013"/>
        <v>1</v>
      </c>
      <c r="DG1761" s="17">
        <f t="shared" si="1014"/>
        <v>1</v>
      </c>
      <c r="DH1761" s="17">
        <f t="shared" si="1015"/>
        <v>3</v>
      </c>
      <c r="DI1761" s="17">
        <f t="shared" si="1016"/>
        <v>4</v>
      </c>
      <c r="DJ1761" s="20" t="s">
        <v>1713</v>
      </c>
    </row>
    <row r="1762" spans="1:114" x14ac:dyDescent="0.2">
      <c r="A1762" s="15" t="s">
        <v>105</v>
      </c>
      <c r="B1762" s="10" t="s">
        <v>1858</v>
      </c>
      <c r="C1762" s="11">
        <f t="shared" si="988"/>
        <v>23.361599999999999</v>
      </c>
      <c r="D1762" s="11">
        <f t="shared" si="1023"/>
        <v>180</v>
      </c>
      <c r="E1762" s="11">
        <f t="shared" si="1023"/>
        <v>80</v>
      </c>
      <c r="F1762" s="11">
        <f t="shared" si="1023"/>
        <v>0</v>
      </c>
      <c r="G1762" s="11">
        <f t="shared" si="1022"/>
        <v>6</v>
      </c>
      <c r="H1762" s="11">
        <f t="shared" si="1022"/>
        <v>0</v>
      </c>
      <c r="I1762" s="11">
        <f t="shared" si="1022"/>
        <v>6</v>
      </c>
      <c r="J1762" s="11">
        <f t="shared" si="1022"/>
        <v>0</v>
      </c>
      <c r="K1762" s="11">
        <f t="shared" si="1022"/>
        <v>0</v>
      </c>
      <c r="L1762" s="11">
        <f t="shared" si="1022"/>
        <v>0</v>
      </c>
      <c r="M1762" s="11">
        <f t="shared" si="1017"/>
        <v>0</v>
      </c>
      <c r="N1762" s="11">
        <f t="shared" si="1017"/>
        <v>0</v>
      </c>
      <c r="O1762" s="11">
        <f t="shared" si="1017"/>
        <v>0</v>
      </c>
      <c r="P1762" s="11">
        <f t="shared" si="1017"/>
        <v>0</v>
      </c>
      <c r="Q1762" s="11">
        <f t="shared" si="1017"/>
        <v>0</v>
      </c>
      <c r="R1762" s="11">
        <f t="shared" si="987"/>
        <v>0</v>
      </c>
      <c r="S1762" s="11">
        <f t="shared" si="987"/>
        <v>0</v>
      </c>
      <c r="T1762" s="11">
        <f t="shared" si="987"/>
        <v>2883.2920065876979</v>
      </c>
      <c r="U1762" s="40">
        <f t="shared" si="989"/>
        <v>0.52</v>
      </c>
      <c r="V1762" s="11">
        <f t="shared" si="1021"/>
        <v>22.974446592718255</v>
      </c>
      <c r="W1762" s="11">
        <f t="shared" si="1021"/>
        <v>11278816.708376</v>
      </c>
      <c r="X1762" s="11">
        <f t="shared" si="1021"/>
        <v>125320.18564862222</v>
      </c>
      <c r="Y1762" s="11">
        <f t="shared" si="1021"/>
        <v>159952.77651384039</v>
      </c>
      <c r="Z1762" s="11">
        <f t="shared" si="1021"/>
        <v>1.2763528531813895</v>
      </c>
      <c r="AA1762" s="11">
        <f t="shared" si="1021"/>
        <v>62.544259574117639</v>
      </c>
      <c r="AB1762" s="11">
        <f t="shared" si="1021"/>
        <v>2211.2920065876974</v>
      </c>
      <c r="AC1762" s="11">
        <f t="shared" si="1021"/>
        <v>1011.2920065876978</v>
      </c>
      <c r="AD1762" s="11">
        <f t="shared" si="1021"/>
        <v>3138169.0734612015</v>
      </c>
      <c r="AE1762" s="11">
        <f t="shared" si="1021"/>
        <v>78454.226836530041</v>
      </c>
      <c r="AF1762" s="11">
        <f t="shared" si="1021"/>
        <v>90188.176184455529</v>
      </c>
      <c r="AG1762" s="11">
        <f t="shared" si="1021"/>
        <v>1.149564272328816</v>
      </c>
      <c r="AH1762" s="11">
        <f t="shared" si="1021"/>
        <v>32.990876581222096</v>
      </c>
      <c r="AI1762" s="11">
        <f t="shared" si="1021"/>
        <v>0</v>
      </c>
      <c r="AJ1762" s="11">
        <f t="shared" si="1021"/>
        <v>0</v>
      </c>
      <c r="AK1762" s="11">
        <f t="shared" si="1021"/>
        <v>0</v>
      </c>
      <c r="AL1762" s="11">
        <f t="shared" ref="AL1762:AQ1825" si="1025">IF($A1762="x",CP1762,"")</f>
        <v>0</v>
      </c>
      <c r="AM1762" s="11">
        <f t="shared" si="1020"/>
        <v>0</v>
      </c>
      <c r="AN1762" s="11">
        <f t="shared" si="1020"/>
        <v>0</v>
      </c>
      <c r="AO1762" s="11">
        <f t="shared" si="1020"/>
        <v>0</v>
      </c>
      <c r="AP1762" s="11">
        <f t="shared" si="1020"/>
        <v>0</v>
      </c>
      <c r="AQ1762" s="11">
        <f t="shared" si="1020"/>
        <v>0</v>
      </c>
      <c r="AR1762" s="11">
        <f t="shared" si="1020"/>
        <v>0</v>
      </c>
      <c r="AS1762" s="11">
        <f t="shared" si="1020"/>
        <v>0</v>
      </c>
      <c r="AT1762" s="11">
        <f t="shared" si="1018"/>
        <v>0</v>
      </c>
      <c r="AU1762" s="11">
        <f t="shared" si="1018"/>
        <v>0</v>
      </c>
      <c r="AV1762" s="11">
        <f t="shared" si="1018"/>
        <v>8022163.3548387093</v>
      </c>
      <c r="AW1762" s="11">
        <f t="shared" si="1018"/>
        <v>0</v>
      </c>
      <c r="AX1762" s="11">
        <f t="shared" si="985"/>
        <v>0</v>
      </c>
      <c r="AY1762" s="11">
        <f t="shared" si="985"/>
        <v>25612.938009881545</v>
      </c>
      <c r="AZ1762" s="11">
        <f t="shared" si="985"/>
        <v>1</v>
      </c>
      <c r="BA1762" s="11">
        <f t="shared" si="985"/>
        <v>1</v>
      </c>
      <c r="BB1762" s="11">
        <f t="shared" si="985"/>
        <v>1</v>
      </c>
      <c r="BC1762" s="11">
        <f t="shared" si="985"/>
        <v>1</v>
      </c>
      <c r="BD1762" s="11">
        <f t="shared" si="985"/>
        <v>1</v>
      </c>
      <c r="BE1762" s="11">
        <f t="shared" si="1024"/>
        <v>2</v>
      </c>
      <c r="BF1762" s="15" t="str">
        <f t="shared" si="990"/>
        <v>EN 10219-97</v>
      </c>
      <c r="BG1762" s="42">
        <v>23.361599999999999</v>
      </c>
      <c r="BH1762" s="17">
        <f t="shared" si="991"/>
        <v>180</v>
      </c>
      <c r="BI1762" s="17">
        <f t="shared" si="992"/>
        <v>80</v>
      </c>
      <c r="BK1762" s="17">
        <f t="shared" si="993"/>
        <v>6</v>
      </c>
      <c r="BM1762" s="17">
        <f t="shared" si="994"/>
        <v>6</v>
      </c>
      <c r="BX1762" s="18">
        <f t="shared" si="995"/>
        <v>2883.2920065876979</v>
      </c>
      <c r="BY1762" s="42">
        <v>0.52</v>
      </c>
      <c r="BZ1762" s="43">
        <f t="shared" si="996"/>
        <v>22.974446592718255</v>
      </c>
      <c r="CA1762" s="18">
        <f t="shared" si="997"/>
        <v>11278816.708376</v>
      </c>
      <c r="CB1762" s="18">
        <f t="shared" si="998"/>
        <v>125320.18564862222</v>
      </c>
      <c r="CC1762" s="18">
        <f t="shared" si="999"/>
        <v>159952.77651384039</v>
      </c>
      <c r="CD1762" s="25">
        <f t="shared" si="1000"/>
        <v>1.2763528531813895</v>
      </c>
      <c r="CE1762" s="26">
        <f t="shared" si="1001"/>
        <v>62.544259574117639</v>
      </c>
      <c r="CF1762" s="18">
        <f t="shared" si="1002"/>
        <v>2211.2920065876974</v>
      </c>
      <c r="CG1762" s="18">
        <f t="shared" si="1003"/>
        <v>1011.2920065876978</v>
      </c>
      <c r="CH1762" s="18">
        <f t="shared" si="1004"/>
        <v>3138169.0734612015</v>
      </c>
      <c r="CI1762" s="18">
        <f t="shared" si="1005"/>
        <v>78454.226836530041</v>
      </c>
      <c r="CJ1762" s="18">
        <f t="shared" si="1006"/>
        <v>90188.176184455529</v>
      </c>
      <c r="CK1762" s="25">
        <f t="shared" si="1007"/>
        <v>1.149564272328816</v>
      </c>
      <c r="CL1762" s="26">
        <f t="shared" si="1008"/>
        <v>32.990876581222096</v>
      </c>
      <c r="CZ1762" s="18">
        <f t="shared" si="1009"/>
        <v>8022163.3548387093</v>
      </c>
      <c r="DC1762" s="18">
        <f t="shared" si="1010"/>
        <v>25612.938009881545</v>
      </c>
      <c r="DD1762" s="17">
        <f t="shared" si="1011"/>
        <v>1</v>
      </c>
      <c r="DE1762" s="17">
        <f t="shared" si="1012"/>
        <v>1</v>
      </c>
      <c r="DF1762" s="17">
        <f t="shared" si="1013"/>
        <v>1</v>
      </c>
      <c r="DG1762" s="17">
        <f t="shared" si="1014"/>
        <v>1</v>
      </c>
      <c r="DH1762" s="17">
        <f t="shared" si="1015"/>
        <v>1</v>
      </c>
      <c r="DI1762" s="17">
        <f t="shared" si="1016"/>
        <v>2</v>
      </c>
      <c r="DJ1762" s="20" t="s">
        <v>1713</v>
      </c>
    </row>
    <row r="1763" spans="1:114" x14ac:dyDescent="0.2">
      <c r="A1763" s="15" t="s">
        <v>105</v>
      </c>
      <c r="B1763" s="10" t="s">
        <v>1859</v>
      </c>
      <c r="C1763" s="11">
        <f t="shared" si="988"/>
        <v>33.1584</v>
      </c>
      <c r="D1763" s="11">
        <f t="shared" si="1023"/>
        <v>180</v>
      </c>
      <c r="E1763" s="11">
        <f t="shared" si="1023"/>
        <v>100</v>
      </c>
      <c r="F1763" s="11">
        <f t="shared" si="1023"/>
        <v>0</v>
      </c>
      <c r="G1763" s="11">
        <f t="shared" si="1022"/>
        <v>8</v>
      </c>
      <c r="H1763" s="11">
        <f t="shared" si="1022"/>
        <v>0</v>
      </c>
      <c r="I1763" s="11">
        <f t="shared" si="1022"/>
        <v>8</v>
      </c>
      <c r="J1763" s="11">
        <f t="shared" si="1022"/>
        <v>0</v>
      </c>
      <c r="K1763" s="11">
        <f t="shared" si="1022"/>
        <v>0</v>
      </c>
      <c r="L1763" s="11">
        <f t="shared" si="1022"/>
        <v>0</v>
      </c>
      <c r="M1763" s="11">
        <f t="shared" si="1017"/>
        <v>0</v>
      </c>
      <c r="N1763" s="11">
        <f t="shared" si="1017"/>
        <v>0</v>
      </c>
      <c r="O1763" s="11">
        <f t="shared" si="1017"/>
        <v>0</v>
      </c>
      <c r="P1763" s="11">
        <f t="shared" si="1017"/>
        <v>0</v>
      </c>
      <c r="Q1763" s="11">
        <f t="shared" si="1017"/>
        <v>0</v>
      </c>
      <c r="R1763" s="11">
        <f t="shared" si="987"/>
        <v>0</v>
      </c>
      <c r="S1763" s="11">
        <f t="shared" si="987"/>
        <v>0</v>
      </c>
      <c r="T1763" s="11">
        <f t="shared" si="987"/>
        <v>4059.1857894892401</v>
      </c>
      <c r="U1763" s="40">
        <f t="shared" si="989"/>
        <v>0.56000000000000005</v>
      </c>
      <c r="V1763" s="11">
        <f t="shared" si="1021"/>
        <v>17.57435685810545</v>
      </c>
      <c r="W1763" s="11">
        <f t="shared" si="1021"/>
        <v>16433582.913068887</v>
      </c>
      <c r="X1763" s="11">
        <f t="shared" si="1021"/>
        <v>182595.3657007654</v>
      </c>
      <c r="Y1763" s="11">
        <f t="shared" si="1021"/>
        <v>230598.41508887045</v>
      </c>
      <c r="Z1763" s="11">
        <f t="shared" si="1021"/>
        <v>1.2628930323827152</v>
      </c>
      <c r="AA1763" s="11">
        <f t="shared" si="1021"/>
        <v>63.627764562259223</v>
      </c>
      <c r="AB1763" s="11">
        <f t="shared" si="1021"/>
        <v>2971.1857894892401</v>
      </c>
      <c r="AC1763" s="11">
        <f t="shared" si="1021"/>
        <v>1691.1857894892403</v>
      </c>
      <c r="AD1763" s="11">
        <f t="shared" si="1021"/>
        <v>6513046.9691420346</v>
      </c>
      <c r="AE1763" s="11">
        <f t="shared" si="1021"/>
        <v>130260.93938284069</v>
      </c>
      <c r="AF1763" s="11">
        <f t="shared" si="1021"/>
        <v>152710.98350930083</v>
      </c>
      <c r="AG1763" s="11">
        <f t="shared" si="1021"/>
        <v>1.1723467083288783</v>
      </c>
      <c r="AH1763" s="11">
        <f t="shared" si="1021"/>
        <v>40.056466875882094</v>
      </c>
      <c r="AI1763" s="11">
        <f t="shared" si="1021"/>
        <v>0</v>
      </c>
      <c r="AJ1763" s="11">
        <f t="shared" si="1021"/>
        <v>0</v>
      </c>
      <c r="AK1763" s="11">
        <f t="shared" si="1021"/>
        <v>0</v>
      </c>
      <c r="AL1763" s="11">
        <f t="shared" si="1025"/>
        <v>0</v>
      </c>
      <c r="AM1763" s="11">
        <f t="shared" si="1020"/>
        <v>0</v>
      </c>
      <c r="AN1763" s="11">
        <f t="shared" si="1020"/>
        <v>0</v>
      </c>
      <c r="AO1763" s="11">
        <f t="shared" si="1020"/>
        <v>0</v>
      </c>
      <c r="AP1763" s="11">
        <f t="shared" si="1020"/>
        <v>0</v>
      </c>
      <c r="AQ1763" s="11">
        <f t="shared" si="1020"/>
        <v>0</v>
      </c>
      <c r="AR1763" s="11">
        <f t="shared" si="1020"/>
        <v>0</v>
      </c>
      <c r="AS1763" s="11">
        <f t="shared" si="1020"/>
        <v>0</v>
      </c>
      <c r="AT1763" s="11">
        <f t="shared" si="1018"/>
        <v>0</v>
      </c>
      <c r="AU1763" s="11">
        <f t="shared" si="1018"/>
        <v>0</v>
      </c>
      <c r="AV1763" s="11">
        <f t="shared" si="1018"/>
        <v>15175695.515151516</v>
      </c>
      <c r="AW1763" s="11">
        <f t="shared" si="1018"/>
        <v>0</v>
      </c>
      <c r="AX1763" s="11">
        <f t="shared" si="985"/>
        <v>0</v>
      </c>
      <c r="AY1763" s="11">
        <f t="shared" si="985"/>
        <v>31400.778684233861</v>
      </c>
      <c r="AZ1763" s="11">
        <f t="shared" si="985"/>
        <v>1</v>
      </c>
      <c r="BA1763" s="11">
        <f t="shared" si="985"/>
        <v>1</v>
      </c>
      <c r="BB1763" s="11">
        <f t="shared" si="985"/>
        <v>1</v>
      </c>
      <c r="BC1763" s="11">
        <f t="shared" si="985"/>
        <v>1</v>
      </c>
      <c r="BD1763" s="11">
        <f t="shared" si="985"/>
        <v>1</v>
      </c>
      <c r="BE1763" s="11">
        <f t="shared" si="1024"/>
        <v>1</v>
      </c>
      <c r="BF1763" s="15" t="str">
        <f t="shared" si="990"/>
        <v>EN 10219-97</v>
      </c>
      <c r="BG1763" s="42">
        <v>33.1584</v>
      </c>
      <c r="BH1763" s="17">
        <f t="shared" si="991"/>
        <v>180</v>
      </c>
      <c r="BI1763" s="17">
        <f t="shared" si="992"/>
        <v>100</v>
      </c>
      <c r="BK1763" s="17">
        <f t="shared" si="993"/>
        <v>8</v>
      </c>
      <c r="BM1763" s="17">
        <f t="shared" si="994"/>
        <v>8</v>
      </c>
      <c r="BX1763" s="18">
        <f t="shared" si="995"/>
        <v>4059.1857894892401</v>
      </c>
      <c r="BY1763" s="42">
        <v>0.56000000000000005</v>
      </c>
      <c r="BZ1763" s="43">
        <f t="shared" si="996"/>
        <v>17.57435685810545</v>
      </c>
      <c r="CA1763" s="18">
        <f t="shared" si="997"/>
        <v>16433582.913068887</v>
      </c>
      <c r="CB1763" s="18">
        <f t="shared" si="998"/>
        <v>182595.3657007654</v>
      </c>
      <c r="CC1763" s="18">
        <f t="shared" si="999"/>
        <v>230598.41508887045</v>
      </c>
      <c r="CD1763" s="25">
        <f t="shared" si="1000"/>
        <v>1.2628930323827152</v>
      </c>
      <c r="CE1763" s="26">
        <f t="shared" si="1001"/>
        <v>63.627764562259223</v>
      </c>
      <c r="CF1763" s="18">
        <f t="shared" si="1002"/>
        <v>2971.1857894892401</v>
      </c>
      <c r="CG1763" s="18">
        <f t="shared" si="1003"/>
        <v>1691.1857894892403</v>
      </c>
      <c r="CH1763" s="18">
        <f t="shared" si="1004"/>
        <v>6513046.9691420346</v>
      </c>
      <c r="CI1763" s="18">
        <f t="shared" si="1005"/>
        <v>130260.93938284069</v>
      </c>
      <c r="CJ1763" s="18">
        <f t="shared" si="1006"/>
        <v>152710.98350930083</v>
      </c>
      <c r="CK1763" s="25">
        <f t="shared" si="1007"/>
        <v>1.1723467083288783</v>
      </c>
      <c r="CL1763" s="26">
        <f t="shared" si="1008"/>
        <v>40.056466875882094</v>
      </c>
      <c r="CZ1763" s="18">
        <f t="shared" si="1009"/>
        <v>15175695.515151516</v>
      </c>
      <c r="DC1763" s="18">
        <f t="shared" si="1010"/>
        <v>31400.778684233861</v>
      </c>
      <c r="DD1763" s="17">
        <f t="shared" si="1011"/>
        <v>1</v>
      </c>
      <c r="DE1763" s="17">
        <f t="shared" si="1012"/>
        <v>1</v>
      </c>
      <c r="DF1763" s="17">
        <f t="shared" si="1013"/>
        <v>1</v>
      </c>
      <c r="DG1763" s="17">
        <f t="shared" si="1014"/>
        <v>1</v>
      </c>
      <c r="DH1763" s="17">
        <f t="shared" si="1015"/>
        <v>1</v>
      </c>
      <c r="DI1763" s="17">
        <f t="shared" si="1016"/>
        <v>1</v>
      </c>
      <c r="DJ1763" s="20" t="s">
        <v>1713</v>
      </c>
    </row>
    <row r="1764" spans="1:114" x14ac:dyDescent="0.2">
      <c r="A1764" s="15" t="s">
        <v>105</v>
      </c>
      <c r="B1764" s="10" t="s">
        <v>1860</v>
      </c>
      <c r="C1764" s="11">
        <f t="shared" si="988"/>
        <v>18.337599999999998</v>
      </c>
      <c r="D1764" s="11">
        <f t="shared" si="1023"/>
        <v>200</v>
      </c>
      <c r="E1764" s="11">
        <f t="shared" si="1023"/>
        <v>100</v>
      </c>
      <c r="F1764" s="11">
        <f t="shared" si="1023"/>
        <v>0</v>
      </c>
      <c r="G1764" s="11">
        <f t="shared" si="1022"/>
        <v>4</v>
      </c>
      <c r="H1764" s="11">
        <f t="shared" si="1022"/>
        <v>0</v>
      </c>
      <c r="I1764" s="11">
        <f t="shared" si="1022"/>
        <v>4</v>
      </c>
      <c r="J1764" s="11">
        <f t="shared" si="1022"/>
        <v>0</v>
      </c>
      <c r="K1764" s="11">
        <f t="shared" si="1022"/>
        <v>0</v>
      </c>
      <c r="L1764" s="11">
        <f t="shared" si="1022"/>
        <v>0</v>
      </c>
      <c r="M1764" s="11">
        <f t="shared" si="1017"/>
        <v>0</v>
      </c>
      <c r="N1764" s="11">
        <f t="shared" si="1017"/>
        <v>0</v>
      </c>
      <c r="O1764" s="11">
        <f t="shared" si="1017"/>
        <v>0</v>
      </c>
      <c r="P1764" s="11">
        <f t="shared" si="1017"/>
        <v>0</v>
      </c>
      <c r="Q1764" s="11">
        <f t="shared" si="1017"/>
        <v>0</v>
      </c>
      <c r="R1764" s="11">
        <f t="shared" si="987"/>
        <v>0</v>
      </c>
      <c r="S1764" s="11">
        <f t="shared" si="987"/>
        <v>0</v>
      </c>
      <c r="T1764" s="11">
        <f t="shared" si="987"/>
        <v>2294.79644737231</v>
      </c>
      <c r="U1764" s="40">
        <f t="shared" si="989"/>
        <v>0.6</v>
      </c>
      <c r="V1764" s="11">
        <f t="shared" si="1021"/>
        <v>33.307146307738599</v>
      </c>
      <c r="W1764" s="11">
        <f t="shared" si="1021"/>
        <v>11997053.059506677</v>
      </c>
      <c r="X1764" s="11">
        <f t="shared" si="1021"/>
        <v>119970.53059506677</v>
      </c>
      <c r="Y1764" s="11">
        <f t="shared" si="1021"/>
        <v>148038.60649158584</v>
      </c>
      <c r="Z1764" s="11">
        <f t="shared" si="1021"/>
        <v>1.2339580875178129</v>
      </c>
      <c r="AA1764" s="11">
        <f t="shared" si="1021"/>
        <v>72.3044797124209</v>
      </c>
      <c r="AB1764" s="11">
        <f t="shared" si="1021"/>
        <v>1622.79644737231</v>
      </c>
      <c r="AC1764" s="11">
        <f t="shared" si="1021"/>
        <v>822.79644737231001</v>
      </c>
      <c r="AD1764" s="11">
        <f t="shared" si="1021"/>
        <v>4107783.5287788683</v>
      </c>
      <c r="AE1764" s="11">
        <f t="shared" si="1021"/>
        <v>82155.670575577358</v>
      </c>
      <c r="AF1764" s="11">
        <f t="shared" si="1021"/>
        <v>91698.784122970363</v>
      </c>
      <c r="AG1764" s="11">
        <f t="shared" si="1021"/>
        <v>1.1161589149055027</v>
      </c>
      <c r="AH1764" s="11">
        <f t="shared" si="1021"/>
        <v>42.308895713537964</v>
      </c>
      <c r="AI1764" s="11">
        <f t="shared" si="1021"/>
        <v>0</v>
      </c>
      <c r="AJ1764" s="11">
        <f t="shared" si="1021"/>
        <v>0</v>
      </c>
      <c r="AK1764" s="11">
        <f t="shared" si="1021"/>
        <v>0</v>
      </c>
      <c r="AL1764" s="11">
        <f t="shared" si="1025"/>
        <v>0</v>
      </c>
      <c r="AM1764" s="11">
        <f t="shared" si="1020"/>
        <v>0</v>
      </c>
      <c r="AN1764" s="11">
        <f t="shared" si="1020"/>
        <v>0</v>
      </c>
      <c r="AO1764" s="11">
        <f t="shared" si="1020"/>
        <v>0</v>
      </c>
      <c r="AP1764" s="11">
        <f t="shared" si="1020"/>
        <v>0</v>
      </c>
      <c r="AQ1764" s="11">
        <f t="shared" si="1020"/>
        <v>0</v>
      </c>
      <c r="AR1764" s="11">
        <f t="shared" si="1020"/>
        <v>0</v>
      </c>
      <c r="AS1764" s="11">
        <f t="shared" si="1020"/>
        <v>0</v>
      </c>
      <c r="AT1764" s="11">
        <f t="shared" si="1018"/>
        <v>0</v>
      </c>
      <c r="AU1764" s="11">
        <f t="shared" si="1018"/>
        <v>0</v>
      </c>
      <c r="AV1764" s="11">
        <f t="shared" si="1018"/>
        <v>9699776.8767123297</v>
      </c>
      <c r="AW1764" s="11">
        <f t="shared" si="1018"/>
        <v>0</v>
      </c>
      <c r="AX1764" s="11">
        <f t="shared" si="985"/>
        <v>0</v>
      </c>
      <c r="AY1764" s="11">
        <f t="shared" si="985"/>
        <v>37570.194671058467</v>
      </c>
      <c r="AZ1764" s="11">
        <f t="shared" si="985"/>
        <v>1</v>
      </c>
      <c r="BA1764" s="11">
        <f t="shared" si="985"/>
        <v>1</v>
      </c>
      <c r="BB1764" s="11">
        <f t="shared" si="985"/>
        <v>1</v>
      </c>
      <c r="BC1764" s="11">
        <f t="shared" si="985"/>
        <v>4</v>
      </c>
      <c r="BD1764" s="11">
        <f t="shared" si="985"/>
        <v>4</v>
      </c>
      <c r="BE1764" s="11">
        <f t="shared" si="1024"/>
        <v>4</v>
      </c>
      <c r="BF1764" s="15" t="str">
        <f t="shared" si="990"/>
        <v>EN 10219-97</v>
      </c>
      <c r="BG1764" s="42">
        <v>18.337599999999998</v>
      </c>
      <c r="BH1764" s="17">
        <f t="shared" si="991"/>
        <v>200</v>
      </c>
      <c r="BI1764" s="17">
        <f t="shared" si="992"/>
        <v>100</v>
      </c>
      <c r="BK1764" s="17">
        <f t="shared" si="993"/>
        <v>4</v>
      </c>
      <c r="BM1764" s="17">
        <f t="shared" si="994"/>
        <v>4</v>
      </c>
      <c r="BX1764" s="18">
        <f t="shared" si="995"/>
        <v>2294.79644737231</v>
      </c>
      <c r="BY1764" s="42">
        <v>0.6</v>
      </c>
      <c r="BZ1764" s="43">
        <f t="shared" si="996"/>
        <v>33.307146307738599</v>
      </c>
      <c r="CA1764" s="18">
        <f t="shared" si="997"/>
        <v>11997053.059506677</v>
      </c>
      <c r="CB1764" s="18">
        <f t="shared" si="998"/>
        <v>119970.53059506677</v>
      </c>
      <c r="CC1764" s="18">
        <f t="shared" si="999"/>
        <v>148038.60649158584</v>
      </c>
      <c r="CD1764" s="25">
        <f t="shared" si="1000"/>
        <v>1.2339580875178129</v>
      </c>
      <c r="CE1764" s="26">
        <f t="shared" si="1001"/>
        <v>72.3044797124209</v>
      </c>
      <c r="CF1764" s="18">
        <f t="shared" si="1002"/>
        <v>1622.79644737231</v>
      </c>
      <c r="CG1764" s="18">
        <f t="shared" si="1003"/>
        <v>822.79644737231001</v>
      </c>
      <c r="CH1764" s="18">
        <f t="shared" si="1004"/>
        <v>4107783.5287788683</v>
      </c>
      <c r="CI1764" s="18">
        <f t="shared" si="1005"/>
        <v>82155.670575577358</v>
      </c>
      <c r="CJ1764" s="18">
        <f t="shared" si="1006"/>
        <v>91698.784122970363</v>
      </c>
      <c r="CK1764" s="25">
        <f t="shared" si="1007"/>
        <v>1.1161589149055027</v>
      </c>
      <c r="CL1764" s="26">
        <f t="shared" si="1008"/>
        <v>42.308895713537964</v>
      </c>
      <c r="CZ1764" s="18">
        <f t="shared" si="1009"/>
        <v>9699776.8767123297</v>
      </c>
      <c r="DC1764" s="18">
        <f t="shared" si="1010"/>
        <v>37570.194671058467</v>
      </c>
      <c r="DD1764" s="17">
        <f t="shared" si="1011"/>
        <v>1</v>
      </c>
      <c r="DE1764" s="17">
        <f t="shared" si="1012"/>
        <v>1</v>
      </c>
      <c r="DF1764" s="17">
        <f t="shared" si="1013"/>
        <v>1</v>
      </c>
      <c r="DG1764" s="17">
        <f t="shared" si="1014"/>
        <v>4</v>
      </c>
      <c r="DH1764" s="17">
        <f t="shared" si="1015"/>
        <v>4</v>
      </c>
      <c r="DI1764" s="17">
        <f t="shared" si="1016"/>
        <v>4</v>
      </c>
      <c r="DJ1764" s="20" t="s">
        <v>1713</v>
      </c>
    </row>
    <row r="1765" spans="1:114" x14ac:dyDescent="0.2">
      <c r="A1765" s="15" t="s">
        <v>105</v>
      </c>
      <c r="B1765" s="10" t="s">
        <v>1861</v>
      </c>
      <c r="C1765" s="11">
        <f t="shared" si="988"/>
        <v>22.765000000000001</v>
      </c>
      <c r="D1765" s="11">
        <f t="shared" si="1023"/>
        <v>200</v>
      </c>
      <c r="E1765" s="11">
        <f t="shared" si="1023"/>
        <v>100</v>
      </c>
      <c r="F1765" s="11">
        <f t="shared" si="1023"/>
        <v>0</v>
      </c>
      <c r="G1765" s="11">
        <f t="shared" si="1022"/>
        <v>5</v>
      </c>
      <c r="H1765" s="11">
        <f t="shared" si="1022"/>
        <v>0</v>
      </c>
      <c r="I1765" s="11">
        <f t="shared" si="1022"/>
        <v>5</v>
      </c>
      <c r="J1765" s="11">
        <f t="shared" si="1022"/>
        <v>0</v>
      </c>
      <c r="K1765" s="11">
        <f t="shared" si="1022"/>
        <v>0</v>
      </c>
      <c r="L1765" s="11">
        <f t="shared" si="1022"/>
        <v>0</v>
      </c>
      <c r="M1765" s="11">
        <f t="shared" si="1017"/>
        <v>0</v>
      </c>
      <c r="N1765" s="11">
        <f t="shared" si="1017"/>
        <v>0</v>
      </c>
      <c r="O1765" s="11">
        <f t="shared" si="1017"/>
        <v>0</v>
      </c>
      <c r="P1765" s="11">
        <f t="shared" si="1017"/>
        <v>0</v>
      </c>
      <c r="Q1765" s="11">
        <f t="shared" si="1017"/>
        <v>0</v>
      </c>
      <c r="R1765" s="11">
        <f t="shared" si="987"/>
        <v>0</v>
      </c>
      <c r="S1765" s="11">
        <f t="shared" si="987"/>
        <v>0</v>
      </c>
      <c r="T1765" s="11">
        <f t="shared" si="987"/>
        <v>2835.6194490192347</v>
      </c>
      <c r="U1765" s="40">
        <f t="shared" si="989"/>
        <v>0.6</v>
      </c>
      <c r="V1765" s="11">
        <f t="shared" si="1021"/>
        <v>26.954646909882236</v>
      </c>
      <c r="W1765" s="11">
        <f t="shared" si="1021"/>
        <v>14592547.311504319</v>
      </c>
      <c r="X1765" s="11">
        <f t="shared" si="1021"/>
        <v>145925.47311504319</v>
      </c>
      <c r="Y1765" s="11">
        <f t="shared" si="1021"/>
        <v>181372.41707839776</v>
      </c>
      <c r="Z1765" s="11">
        <f t="shared" si="1021"/>
        <v>1.2429112834563796</v>
      </c>
      <c r="AA1765" s="11">
        <f t="shared" si="1021"/>
        <v>71.736730925588816</v>
      </c>
      <c r="AB1765" s="11">
        <f t="shared" si="1021"/>
        <v>2035.6194490192343</v>
      </c>
      <c r="AC1765" s="11">
        <f t="shared" si="1021"/>
        <v>1035.6194490192345</v>
      </c>
      <c r="AD1765" s="11">
        <f t="shared" si="1021"/>
        <v>4969354.2262126263</v>
      </c>
      <c r="AE1765" s="11">
        <f t="shared" si="1021"/>
        <v>99387.084524252525</v>
      </c>
      <c r="AF1765" s="11">
        <f t="shared" si="1021"/>
        <v>112091.44462743604</v>
      </c>
      <c r="AG1765" s="11">
        <f t="shared" si="1021"/>
        <v>1.1278270729441047</v>
      </c>
      <c r="AH1765" s="11">
        <f t="shared" si="1021"/>
        <v>41.862581343026079</v>
      </c>
      <c r="AI1765" s="11">
        <f t="shared" si="1021"/>
        <v>0</v>
      </c>
      <c r="AJ1765" s="11">
        <f t="shared" si="1021"/>
        <v>0</v>
      </c>
      <c r="AK1765" s="11">
        <f t="shared" si="1021"/>
        <v>0</v>
      </c>
      <c r="AL1765" s="11">
        <f t="shared" si="1025"/>
        <v>0</v>
      </c>
      <c r="AM1765" s="11">
        <f t="shared" si="1020"/>
        <v>0</v>
      </c>
      <c r="AN1765" s="11">
        <f t="shared" si="1020"/>
        <v>0</v>
      </c>
      <c r="AO1765" s="11">
        <f t="shared" si="1020"/>
        <v>0</v>
      </c>
      <c r="AP1765" s="11">
        <f t="shared" si="1020"/>
        <v>0</v>
      </c>
      <c r="AQ1765" s="11">
        <f t="shared" si="1020"/>
        <v>0</v>
      </c>
      <c r="AR1765" s="11">
        <f t="shared" si="1020"/>
        <v>0</v>
      </c>
      <c r="AS1765" s="11">
        <f t="shared" si="1020"/>
        <v>0</v>
      </c>
      <c r="AT1765" s="11">
        <f t="shared" si="1018"/>
        <v>0</v>
      </c>
      <c r="AU1765" s="11">
        <f t="shared" si="1018"/>
        <v>0</v>
      </c>
      <c r="AV1765" s="11">
        <f t="shared" si="1018"/>
        <v>11833642.241379309</v>
      </c>
      <c r="AW1765" s="11">
        <f t="shared" si="1018"/>
        <v>0</v>
      </c>
      <c r="AX1765" s="11">
        <f t="shared" si="985"/>
        <v>0</v>
      </c>
      <c r="AY1765" s="11">
        <f t="shared" si="985"/>
        <v>36953.429173528857</v>
      </c>
      <c r="AZ1765" s="11">
        <f t="shared" si="985"/>
        <v>1</v>
      </c>
      <c r="BA1765" s="11">
        <f t="shared" si="985"/>
        <v>1</v>
      </c>
      <c r="BB1765" s="11">
        <f t="shared" si="985"/>
        <v>1</v>
      </c>
      <c r="BC1765" s="11">
        <f t="shared" si="985"/>
        <v>2</v>
      </c>
      <c r="BD1765" s="11">
        <f t="shared" si="985"/>
        <v>4</v>
      </c>
      <c r="BE1765" s="11">
        <f t="shared" si="1024"/>
        <v>4</v>
      </c>
      <c r="BF1765" s="15" t="str">
        <f t="shared" si="990"/>
        <v>EN 10219-97</v>
      </c>
      <c r="BG1765" s="42">
        <v>22.765000000000001</v>
      </c>
      <c r="BH1765" s="17">
        <f t="shared" si="991"/>
        <v>200</v>
      </c>
      <c r="BI1765" s="17">
        <f t="shared" si="992"/>
        <v>100</v>
      </c>
      <c r="BK1765" s="17">
        <f t="shared" si="993"/>
        <v>5</v>
      </c>
      <c r="BM1765" s="17">
        <f t="shared" si="994"/>
        <v>5</v>
      </c>
      <c r="BX1765" s="18">
        <f t="shared" si="995"/>
        <v>2835.6194490192347</v>
      </c>
      <c r="BY1765" s="42">
        <v>0.6</v>
      </c>
      <c r="BZ1765" s="43">
        <f t="shared" si="996"/>
        <v>26.954646909882236</v>
      </c>
      <c r="CA1765" s="18">
        <f t="shared" si="997"/>
        <v>14592547.311504319</v>
      </c>
      <c r="CB1765" s="18">
        <f t="shared" si="998"/>
        <v>145925.47311504319</v>
      </c>
      <c r="CC1765" s="18">
        <f t="shared" si="999"/>
        <v>181372.41707839776</v>
      </c>
      <c r="CD1765" s="25">
        <f t="shared" si="1000"/>
        <v>1.2429112834563796</v>
      </c>
      <c r="CE1765" s="26">
        <f t="shared" si="1001"/>
        <v>71.736730925588816</v>
      </c>
      <c r="CF1765" s="18">
        <f t="shared" si="1002"/>
        <v>2035.6194490192343</v>
      </c>
      <c r="CG1765" s="18">
        <f t="shared" si="1003"/>
        <v>1035.6194490192345</v>
      </c>
      <c r="CH1765" s="18">
        <f t="shared" si="1004"/>
        <v>4969354.2262126263</v>
      </c>
      <c r="CI1765" s="18">
        <f t="shared" si="1005"/>
        <v>99387.084524252525</v>
      </c>
      <c r="CJ1765" s="18">
        <f t="shared" si="1006"/>
        <v>112091.44462743604</v>
      </c>
      <c r="CK1765" s="25">
        <f t="shared" si="1007"/>
        <v>1.1278270729441047</v>
      </c>
      <c r="CL1765" s="26">
        <f t="shared" si="1008"/>
        <v>41.862581343026079</v>
      </c>
      <c r="CZ1765" s="18">
        <f t="shared" si="1009"/>
        <v>11833642.241379309</v>
      </c>
      <c r="DC1765" s="18">
        <f t="shared" si="1010"/>
        <v>36953.429173528857</v>
      </c>
      <c r="DD1765" s="17">
        <f t="shared" si="1011"/>
        <v>1</v>
      </c>
      <c r="DE1765" s="17">
        <f t="shared" si="1012"/>
        <v>1</v>
      </c>
      <c r="DF1765" s="17">
        <f t="shared" si="1013"/>
        <v>1</v>
      </c>
      <c r="DG1765" s="17">
        <f t="shared" si="1014"/>
        <v>2</v>
      </c>
      <c r="DH1765" s="17">
        <f t="shared" si="1015"/>
        <v>4</v>
      </c>
      <c r="DI1765" s="17">
        <f t="shared" si="1016"/>
        <v>4</v>
      </c>
      <c r="DJ1765" s="20" t="s">
        <v>1713</v>
      </c>
    </row>
    <row r="1766" spans="1:114" x14ac:dyDescent="0.2">
      <c r="A1766" s="15" t="s">
        <v>105</v>
      </c>
      <c r="B1766" s="10" t="s">
        <v>1862</v>
      </c>
      <c r="C1766" s="11">
        <f t="shared" si="988"/>
        <v>27.1296</v>
      </c>
      <c r="D1766" s="11">
        <f t="shared" si="1023"/>
        <v>200</v>
      </c>
      <c r="E1766" s="11">
        <f t="shared" si="1023"/>
        <v>100</v>
      </c>
      <c r="F1766" s="11">
        <f t="shared" si="1023"/>
        <v>0</v>
      </c>
      <c r="G1766" s="11">
        <f t="shared" si="1022"/>
        <v>6</v>
      </c>
      <c r="H1766" s="11">
        <f t="shared" si="1022"/>
        <v>0</v>
      </c>
      <c r="I1766" s="11">
        <f t="shared" si="1022"/>
        <v>6</v>
      </c>
      <c r="J1766" s="11">
        <f t="shared" si="1022"/>
        <v>0</v>
      </c>
      <c r="K1766" s="11">
        <f t="shared" si="1022"/>
        <v>0</v>
      </c>
      <c r="L1766" s="11">
        <f t="shared" si="1022"/>
        <v>0</v>
      </c>
      <c r="M1766" s="11">
        <f t="shared" si="1017"/>
        <v>0</v>
      </c>
      <c r="N1766" s="11">
        <f t="shared" si="1017"/>
        <v>0</v>
      </c>
      <c r="O1766" s="11">
        <f t="shared" si="1017"/>
        <v>0</v>
      </c>
      <c r="P1766" s="11">
        <f t="shared" si="1017"/>
        <v>0</v>
      </c>
      <c r="Q1766" s="11">
        <f t="shared" si="1017"/>
        <v>0</v>
      </c>
      <c r="R1766" s="11">
        <f t="shared" si="987"/>
        <v>0</v>
      </c>
      <c r="S1766" s="11">
        <f t="shared" si="987"/>
        <v>0</v>
      </c>
      <c r="T1766" s="11">
        <f t="shared" si="987"/>
        <v>3363.2920065876979</v>
      </c>
      <c r="U1766" s="40">
        <f t="shared" si="989"/>
        <v>0.6</v>
      </c>
      <c r="V1766" s="11">
        <f t="shared" si="1021"/>
        <v>22.72568687743982</v>
      </c>
      <c r="W1766" s="11">
        <f t="shared" si="1021"/>
        <v>17033081.439311575</v>
      </c>
      <c r="X1766" s="11">
        <f t="shared" si="1021"/>
        <v>170330.81439311575</v>
      </c>
      <c r="Y1766" s="11">
        <f t="shared" si="1021"/>
        <v>213265.69657971739</v>
      </c>
      <c r="Z1766" s="11">
        <f t="shared" si="1021"/>
        <v>1.2520676152437684</v>
      </c>
      <c r="AA1766" s="11">
        <f t="shared" si="1021"/>
        <v>71.164651003613386</v>
      </c>
      <c r="AB1766" s="11">
        <f t="shared" si="1021"/>
        <v>2451.2920065876974</v>
      </c>
      <c r="AC1766" s="11">
        <f t="shared" si="1021"/>
        <v>1251.2920065876976</v>
      </c>
      <c r="AD1766" s="11">
        <f t="shared" si="1021"/>
        <v>5769141.7978090821</v>
      </c>
      <c r="AE1766" s="11">
        <f t="shared" si="1021"/>
        <v>115382.83595618165</v>
      </c>
      <c r="AF1766" s="11">
        <f t="shared" si="1021"/>
        <v>131501.09625033251</v>
      </c>
      <c r="AG1766" s="11">
        <f t="shared" si="1021"/>
        <v>1.1396937435328078</v>
      </c>
      <c r="AH1766" s="11">
        <f t="shared" si="1021"/>
        <v>41.416492767197454</v>
      </c>
      <c r="AI1766" s="11">
        <f t="shared" si="1021"/>
        <v>0</v>
      </c>
      <c r="AJ1766" s="11">
        <f t="shared" si="1021"/>
        <v>0</v>
      </c>
      <c r="AK1766" s="11">
        <f t="shared" si="1021"/>
        <v>0</v>
      </c>
      <c r="AL1766" s="11">
        <f t="shared" si="1025"/>
        <v>0</v>
      </c>
      <c r="AM1766" s="11">
        <f t="shared" si="1020"/>
        <v>0</v>
      </c>
      <c r="AN1766" s="11">
        <f t="shared" si="1020"/>
        <v>0</v>
      </c>
      <c r="AO1766" s="11">
        <f t="shared" si="1020"/>
        <v>0</v>
      </c>
      <c r="AP1766" s="11">
        <f t="shared" si="1020"/>
        <v>0</v>
      </c>
      <c r="AQ1766" s="11">
        <f t="shared" si="1020"/>
        <v>0</v>
      </c>
      <c r="AR1766" s="11">
        <f t="shared" si="1020"/>
        <v>0</v>
      </c>
      <c r="AS1766" s="11">
        <f t="shared" si="1020"/>
        <v>0</v>
      </c>
      <c r="AT1766" s="11">
        <f t="shared" si="1018"/>
        <v>0</v>
      </c>
      <c r="AU1766" s="11">
        <f t="shared" si="1018"/>
        <v>0</v>
      </c>
      <c r="AV1766" s="11">
        <f t="shared" si="1018"/>
        <v>13856320.666666666</v>
      </c>
      <c r="AW1766" s="11">
        <f t="shared" si="1018"/>
        <v>0</v>
      </c>
      <c r="AX1766" s="11">
        <f t="shared" si="985"/>
        <v>0</v>
      </c>
      <c r="AY1766" s="11">
        <f t="shared" si="985"/>
        <v>36332.938009881545</v>
      </c>
      <c r="AZ1766" s="11">
        <f t="shared" si="985"/>
        <v>1</v>
      </c>
      <c r="BA1766" s="11">
        <f t="shared" si="985"/>
        <v>1</v>
      </c>
      <c r="BB1766" s="11">
        <f t="shared" si="985"/>
        <v>1</v>
      </c>
      <c r="BC1766" s="11">
        <f t="shared" si="985"/>
        <v>1</v>
      </c>
      <c r="BD1766" s="11">
        <f t="shared" si="985"/>
        <v>2</v>
      </c>
      <c r="BE1766" s="11">
        <f t="shared" si="1024"/>
        <v>3</v>
      </c>
      <c r="BF1766" s="15" t="str">
        <f t="shared" si="990"/>
        <v>EN 10219-97</v>
      </c>
      <c r="BG1766" s="42">
        <v>27.1296</v>
      </c>
      <c r="BH1766" s="17">
        <f t="shared" si="991"/>
        <v>200</v>
      </c>
      <c r="BI1766" s="17">
        <f t="shared" si="992"/>
        <v>100</v>
      </c>
      <c r="BK1766" s="17">
        <f t="shared" si="993"/>
        <v>6</v>
      </c>
      <c r="BM1766" s="17">
        <f t="shared" si="994"/>
        <v>6</v>
      </c>
      <c r="BX1766" s="18">
        <f t="shared" si="995"/>
        <v>3363.2920065876979</v>
      </c>
      <c r="BY1766" s="42">
        <v>0.6</v>
      </c>
      <c r="BZ1766" s="43">
        <f t="shared" si="996"/>
        <v>22.72568687743982</v>
      </c>
      <c r="CA1766" s="18">
        <f t="shared" si="997"/>
        <v>17033081.439311575</v>
      </c>
      <c r="CB1766" s="18">
        <f t="shared" si="998"/>
        <v>170330.81439311575</v>
      </c>
      <c r="CC1766" s="18">
        <f t="shared" si="999"/>
        <v>213265.69657971739</v>
      </c>
      <c r="CD1766" s="25">
        <f t="shared" si="1000"/>
        <v>1.2520676152437684</v>
      </c>
      <c r="CE1766" s="26">
        <f t="shared" si="1001"/>
        <v>71.164651003613386</v>
      </c>
      <c r="CF1766" s="18">
        <f t="shared" si="1002"/>
        <v>2451.2920065876974</v>
      </c>
      <c r="CG1766" s="18">
        <f t="shared" si="1003"/>
        <v>1251.2920065876976</v>
      </c>
      <c r="CH1766" s="18">
        <f t="shared" si="1004"/>
        <v>5769141.7978090821</v>
      </c>
      <c r="CI1766" s="18">
        <f t="shared" si="1005"/>
        <v>115382.83595618165</v>
      </c>
      <c r="CJ1766" s="18">
        <f t="shared" si="1006"/>
        <v>131501.09625033251</v>
      </c>
      <c r="CK1766" s="25">
        <f t="shared" si="1007"/>
        <v>1.1396937435328078</v>
      </c>
      <c r="CL1766" s="26">
        <f t="shared" si="1008"/>
        <v>41.416492767197454</v>
      </c>
      <c r="CZ1766" s="18">
        <f t="shared" si="1009"/>
        <v>13856320.666666666</v>
      </c>
      <c r="DC1766" s="18">
        <f t="shared" si="1010"/>
        <v>36332.938009881545</v>
      </c>
      <c r="DD1766" s="17">
        <f t="shared" si="1011"/>
        <v>1</v>
      </c>
      <c r="DE1766" s="17">
        <f t="shared" si="1012"/>
        <v>1</v>
      </c>
      <c r="DF1766" s="17">
        <f t="shared" si="1013"/>
        <v>1</v>
      </c>
      <c r="DG1766" s="17">
        <f t="shared" si="1014"/>
        <v>1</v>
      </c>
      <c r="DH1766" s="17">
        <f t="shared" si="1015"/>
        <v>2</v>
      </c>
      <c r="DI1766" s="17">
        <f t="shared" si="1016"/>
        <v>3</v>
      </c>
      <c r="DJ1766" s="20" t="s">
        <v>1713</v>
      </c>
    </row>
    <row r="1767" spans="1:114" x14ac:dyDescent="0.2">
      <c r="A1767" s="15" t="s">
        <v>105</v>
      </c>
      <c r="B1767" s="10" t="s">
        <v>1863</v>
      </c>
      <c r="C1767" s="11">
        <f t="shared" si="988"/>
        <v>35.670400000000001</v>
      </c>
      <c r="D1767" s="11">
        <f t="shared" si="1023"/>
        <v>200</v>
      </c>
      <c r="E1767" s="11">
        <f t="shared" si="1023"/>
        <v>100</v>
      </c>
      <c r="F1767" s="11">
        <f t="shared" si="1023"/>
        <v>0</v>
      </c>
      <c r="G1767" s="11">
        <f t="shared" si="1022"/>
        <v>8</v>
      </c>
      <c r="H1767" s="11">
        <f t="shared" si="1022"/>
        <v>0</v>
      </c>
      <c r="I1767" s="11">
        <f t="shared" si="1022"/>
        <v>8</v>
      </c>
      <c r="J1767" s="11">
        <f t="shared" si="1022"/>
        <v>0</v>
      </c>
      <c r="K1767" s="11">
        <f t="shared" si="1022"/>
        <v>0</v>
      </c>
      <c r="L1767" s="11">
        <f t="shared" si="1022"/>
        <v>0</v>
      </c>
      <c r="M1767" s="11">
        <f t="shared" si="1017"/>
        <v>0</v>
      </c>
      <c r="N1767" s="11">
        <f t="shared" si="1017"/>
        <v>0</v>
      </c>
      <c r="O1767" s="11">
        <f t="shared" si="1017"/>
        <v>0</v>
      </c>
      <c r="P1767" s="11">
        <f t="shared" si="1017"/>
        <v>0</v>
      </c>
      <c r="Q1767" s="11">
        <f t="shared" si="1017"/>
        <v>0</v>
      </c>
      <c r="R1767" s="11">
        <f t="shared" si="987"/>
        <v>0</v>
      </c>
      <c r="S1767" s="11">
        <f t="shared" si="987"/>
        <v>0</v>
      </c>
      <c r="T1767" s="11">
        <f t="shared" si="987"/>
        <v>4379.1857894892401</v>
      </c>
      <c r="U1767" s="40">
        <f t="shared" si="989"/>
        <v>0.6</v>
      </c>
      <c r="V1767" s="11">
        <f t="shared" si="1021"/>
        <v>17.453728773636467</v>
      </c>
      <c r="W1767" s="11">
        <f t="shared" si="1021"/>
        <v>21462136.460461881</v>
      </c>
      <c r="X1767" s="11">
        <f t="shared" si="1021"/>
        <v>214621.36460461881</v>
      </c>
      <c r="Y1767" s="11">
        <f t="shared" si="1021"/>
        <v>272790.27298376284</v>
      </c>
      <c r="Z1767" s="11">
        <f t="shared" si="1021"/>
        <v>1.271030372424965</v>
      </c>
      <c r="AA1767" s="11">
        <f t="shared" si="1021"/>
        <v>70.006729714207424</v>
      </c>
      <c r="AB1767" s="11">
        <f t="shared" si="1021"/>
        <v>3291.1857894892401</v>
      </c>
      <c r="AC1767" s="11">
        <f t="shared" si="1021"/>
        <v>1691.1857894892403</v>
      </c>
      <c r="AD1767" s="11">
        <f t="shared" si="1021"/>
        <v>7191873.6358087007</v>
      </c>
      <c r="AE1767" s="11">
        <f t="shared" si="1021"/>
        <v>143837.472716174</v>
      </c>
      <c r="AF1767" s="11">
        <f t="shared" si="1021"/>
        <v>167430.98350930083</v>
      </c>
      <c r="AG1767" s="11">
        <f t="shared" si="1021"/>
        <v>1.1640289581539194</v>
      </c>
      <c r="AH1767" s="11">
        <f t="shared" si="1021"/>
        <v>40.52512271701189</v>
      </c>
      <c r="AI1767" s="11">
        <f t="shared" si="1021"/>
        <v>0</v>
      </c>
      <c r="AJ1767" s="11">
        <f t="shared" si="1021"/>
        <v>0</v>
      </c>
      <c r="AK1767" s="11">
        <f t="shared" si="1021"/>
        <v>0</v>
      </c>
      <c r="AL1767" s="11">
        <f t="shared" si="1025"/>
        <v>0</v>
      </c>
      <c r="AM1767" s="11">
        <f t="shared" si="1020"/>
        <v>0</v>
      </c>
      <c r="AN1767" s="11">
        <f t="shared" si="1020"/>
        <v>0</v>
      </c>
      <c r="AO1767" s="11">
        <f t="shared" si="1020"/>
        <v>0</v>
      </c>
      <c r="AP1767" s="11">
        <f t="shared" si="1020"/>
        <v>0</v>
      </c>
      <c r="AQ1767" s="11">
        <f t="shared" si="1020"/>
        <v>0</v>
      </c>
      <c r="AR1767" s="11">
        <f t="shared" si="1020"/>
        <v>0</v>
      </c>
      <c r="AS1767" s="11">
        <f t="shared" si="1020"/>
        <v>0</v>
      </c>
      <c r="AT1767" s="11">
        <f t="shared" si="1018"/>
        <v>0</v>
      </c>
      <c r="AU1767" s="11">
        <f t="shared" si="1018"/>
        <v>0</v>
      </c>
      <c r="AV1767" s="11">
        <f t="shared" si="1018"/>
        <v>17578416.676056337</v>
      </c>
      <c r="AW1767" s="11">
        <f t="shared" si="1018"/>
        <v>0</v>
      </c>
      <c r="AX1767" s="11">
        <f t="shared" si="985"/>
        <v>0</v>
      </c>
      <c r="AY1767" s="11">
        <f t="shared" si="985"/>
        <v>35080.778684233861</v>
      </c>
      <c r="AZ1767" s="11">
        <f t="shared" si="985"/>
        <v>1</v>
      </c>
      <c r="BA1767" s="11">
        <f t="shared" si="985"/>
        <v>1</v>
      </c>
      <c r="BB1767" s="11">
        <f t="shared" si="985"/>
        <v>1</v>
      </c>
      <c r="BC1767" s="11">
        <f t="shared" ref="BC1767:BE1830" si="1026">IF($A1767="x",DG1767,"")</f>
        <v>1</v>
      </c>
      <c r="BD1767" s="11">
        <f t="shared" si="1026"/>
        <v>1</v>
      </c>
      <c r="BE1767" s="11">
        <f t="shared" si="1024"/>
        <v>1</v>
      </c>
      <c r="BF1767" s="15" t="str">
        <f t="shared" si="990"/>
        <v>EN 10219-97</v>
      </c>
      <c r="BG1767" s="42">
        <v>35.670400000000001</v>
      </c>
      <c r="BH1767" s="17">
        <f t="shared" si="991"/>
        <v>200</v>
      </c>
      <c r="BI1767" s="17">
        <f t="shared" si="992"/>
        <v>100</v>
      </c>
      <c r="BK1767" s="17">
        <f t="shared" si="993"/>
        <v>8</v>
      </c>
      <c r="BM1767" s="17">
        <f t="shared" si="994"/>
        <v>8</v>
      </c>
      <c r="BX1767" s="18">
        <f t="shared" si="995"/>
        <v>4379.1857894892401</v>
      </c>
      <c r="BY1767" s="42">
        <v>0.6</v>
      </c>
      <c r="BZ1767" s="43">
        <f t="shared" si="996"/>
        <v>17.453728773636467</v>
      </c>
      <c r="CA1767" s="18">
        <f t="shared" si="997"/>
        <v>21462136.460461881</v>
      </c>
      <c r="CB1767" s="18">
        <f t="shared" si="998"/>
        <v>214621.36460461881</v>
      </c>
      <c r="CC1767" s="18">
        <f t="shared" si="999"/>
        <v>272790.27298376284</v>
      </c>
      <c r="CD1767" s="25">
        <f t="shared" si="1000"/>
        <v>1.271030372424965</v>
      </c>
      <c r="CE1767" s="26">
        <f t="shared" si="1001"/>
        <v>70.006729714207424</v>
      </c>
      <c r="CF1767" s="18">
        <f t="shared" si="1002"/>
        <v>3291.1857894892401</v>
      </c>
      <c r="CG1767" s="18">
        <f t="shared" si="1003"/>
        <v>1691.1857894892403</v>
      </c>
      <c r="CH1767" s="18">
        <f t="shared" si="1004"/>
        <v>7191873.6358087007</v>
      </c>
      <c r="CI1767" s="18">
        <f t="shared" si="1005"/>
        <v>143837.472716174</v>
      </c>
      <c r="CJ1767" s="18">
        <f t="shared" si="1006"/>
        <v>167430.98350930083</v>
      </c>
      <c r="CK1767" s="25">
        <f t="shared" si="1007"/>
        <v>1.1640289581539194</v>
      </c>
      <c r="CL1767" s="26">
        <f t="shared" si="1008"/>
        <v>40.52512271701189</v>
      </c>
      <c r="CZ1767" s="18">
        <f t="shared" si="1009"/>
        <v>17578416.676056337</v>
      </c>
      <c r="DC1767" s="18">
        <f t="shared" si="1010"/>
        <v>35080.778684233861</v>
      </c>
      <c r="DD1767" s="17">
        <f t="shared" si="1011"/>
        <v>1</v>
      </c>
      <c r="DE1767" s="17">
        <f t="shared" si="1012"/>
        <v>1</v>
      </c>
      <c r="DF1767" s="17">
        <f t="shared" si="1013"/>
        <v>1</v>
      </c>
      <c r="DG1767" s="17">
        <f t="shared" si="1014"/>
        <v>1</v>
      </c>
      <c r="DH1767" s="17">
        <f t="shared" si="1015"/>
        <v>1</v>
      </c>
      <c r="DI1767" s="17">
        <f t="shared" si="1016"/>
        <v>1</v>
      </c>
      <c r="DJ1767" s="20" t="s">
        <v>1713</v>
      </c>
    </row>
    <row r="1768" spans="1:114" x14ac:dyDescent="0.2">
      <c r="A1768" s="15" t="s">
        <v>105</v>
      </c>
      <c r="B1768" s="10" t="s">
        <v>1864</v>
      </c>
      <c r="C1768" s="11">
        <f t="shared" si="988"/>
        <v>29.0136</v>
      </c>
      <c r="D1768" s="11">
        <f t="shared" si="1023"/>
        <v>200</v>
      </c>
      <c r="E1768" s="11">
        <f t="shared" si="1023"/>
        <v>120</v>
      </c>
      <c r="F1768" s="11">
        <f t="shared" si="1023"/>
        <v>0</v>
      </c>
      <c r="G1768" s="11">
        <f t="shared" si="1022"/>
        <v>6</v>
      </c>
      <c r="H1768" s="11">
        <f t="shared" si="1022"/>
        <v>0</v>
      </c>
      <c r="I1768" s="11">
        <f t="shared" si="1022"/>
        <v>6</v>
      </c>
      <c r="J1768" s="11">
        <f t="shared" si="1022"/>
        <v>0</v>
      </c>
      <c r="K1768" s="11">
        <f t="shared" si="1022"/>
        <v>0</v>
      </c>
      <c r="L1768" s="11">
        <f t="shared" si="1022"/>
        <v>0</v>
      </c>
      <c r="M1768" s="11">
        <f t="shared" si="1017"/>
        <v>0</v>
      </c>
      <c r="N1768" s="11">
        <f t="shared" si="1017"/>
        <v>0</v>
      </c>
      <c r="O1768" s="11">
        <f t="shared" si="1017"/>
        <v>0</v>
      </c>
      <c r="P1768" s="11">
        <f t="shared" si="1017"/>
        <v>0</v>
      </c>
      <c r="Q1768" s="11">
        <f t="shared" si="1017"/>
        <v>0</v>
      </c>
      <c r="R1768" s="11">
        <f t="shared" si="987"/>
        <v>0</v>
      </c>
      <c r="S1768" s="11">
        <f t="shared" si="987"/>
        <v>0</v>
      </c>
      <c r="T1768" s="11">
        <f t="shared" si="987"/>
        <v>3603.2920065876979</v>
      </c>
      <c r="U1768" s="40">
        <f t="shared" si="989"/>
        <v>0.64</v>
      </c>
      <c r="V1768" s="11">
        <f t="shared" si="1021"/>
        <v>22.626160264371542</v>
      </c>
      <c r="W1768" s="11">
        <f t="shared" si="1021"/>
        <v>19291961.439311575</v>
      </c>
      <c r="X1768" s="11">
        <f t="shared" si="1021"/>
        <v>192919.61439311574</v>
      </c>
      <c r="Y1768" s="11">
        <f t="shared" si="1021"/>
        <v>236545.69657971739</v>
      </c>
      <c r="Z1768" s="11">
        <f t="shared" si="1021"/>
        <v>1.2261360635819227</v>
      </c>
      <c r="AA1768" s="11">
        <f t="shared" si="1021"/>
        <v>73.170911217959059</v>
      </c>
      <c r="AB1768" s="11">
        <f t="shared" si="1021"/>
        <v>2451.2920065876974</v>
      </c>
      <c r="AC1768" s="11">
        <f t="shared" si="1021"/>
        <v>1491.2920065876976</v>
      </c>
      <c r="AD1768" s="11">
        <f t="shared" si="1021"/>
        <v>8743492.9234745018</v>
      </c>
      <c r="AE1768" s="11">
        <f t="shared" si="1021"/>
        <v>145724.88205790837</v>
      </c>
      <c r="AF1768" s="11">
        <f t="shared" si="1021"/>
        <v>166334.01631620951</v>
      </c>
      <c r="AG1768" s="11">
        <f t="shared" si="1021"/>
        <v>1.1414249506828316</v>
      </c>
      <c r="AH1768" s="11">
        <f t="shared" si="1021"/>
        <v>49.259812259080682</v>
      </c>
      <c r="AI1768" s="11">
        <f t="shared" si="1021"/>
        <v>0</v>
      </c>
      <c r="AJ1768" s="11">
        <f t="shared" si="1021"/>
        <v>0</v>
      </c>
      <c r="AK1768" s="11">
        <f t="shared" si="1021"/>
        <v>0</v>
      </c>
      <c r="AL1768" s="11">
        <f t="shared" si="1025"/>
        <v>0</v>
      </c>
      <c r="AM1768" s="11">
        <f t="shared" si="1020"/>
        <v>0</v>
      </c>
      <c r="AN1768" s="11">
        <f t="shared" si="1020"/>
        <v>0</v>
      </c>
      <c r="AO1768" s="11">
        <f t="shared" si="1020"/>
        <v>0</v>
      </c>
      <c r="AP1768" s="11">
        <f t="shared" si="1020"/>
        <v>0</v>
      </c>
      <c r="AQ1768" s="11">
        <f t="shared" si="1020"/>
        <v>0</v>
      </c>
      <c r="AR1768" s="11">
        <f t="shared" si="1020"/>
        <v>0</v>
      </c>
      <c r="AS1768" s="11">
        <f t="shared" si="1020"/>
        <v>0</v>
      </c>
      <c r="AT1768" s="11">
        <f t="shared" si="1018"/>
        <v>0</v>
      </c>
      <c r="AU1768" s="11">
        <f t="shared" si="1018"/>
        <v>0</v>
      </c>
      <c r="AV1768" s="11">
        <f t="shared" si="1018"/>
        <v>19056524.259740259</v>
      </c>
      <c r="AW1768" s="11">
        <f t="shared" si="1018"/>
        <v>0</v>
      </c>
      <c r="AX1768" s="11">
        <f t="shared" si="1018"/>
        <v>0</v>
      </c>
      <c r="AY1768" s="11">
        <f t="shared" si="1018"/>
        <v>44092.938009881545</v>
      </c>
      <c r="AZ1768" s="11">
        <f t="shared" si="1018"/>
        <v>1</v>
      </c>
      <c r="BA1768" s="11">
        <f t="shared" si="1018"/>
        <v>1</v>
      </c>
      <c r="BB1768" s="11">
        <f t="shared" si="1018"/>
        <v>1</v>
      </c>
      <c r="BC1768" s="11">
        <f t="shared" si="1026"/>
        <v>1</v>
      </c>
      <c r="BD1768" s="11">
        <f t="shared" si="1026"/>
        <v>2</v>
      </c>
      <c r="BE1768" s="11">
        <f t="shared" si="1024"/>
        <v>3</v>
      </c>
      <c r="BF1768" s="15" t="str">
        <f t="shared" si="990"/>
        <v>EN 10219-97</v>
      </c>
      <c r="BG1768" s="42">
        <v>29.0136</v>
      </c>
      <c r="BH1768" s="17">
        <f t="shared" si="991"/>
        <v>200</v>
      </c>
      <c r="BI1768" s="17">
        <f t="shared" si="992"/>
        <v>120</v>
      </c>
      <c r="BK1768" s="17">
        <f t="shared" si="993"/>
        <v>6</v>
      </c>
      <c r="BM1768" s="17">
        <f t="shared" si="994"/>
        <v>6</v>
      </c>
      <c r="BX1768" s="18">
        <f t="shared" si="995"/>
        <v>3603.2920065876979</v>
      </c>
      <c r="BY1768" s="42">
        <v>0.64</v>
      </c>
      <c r="BZ1768" s="43">
        <f t="shared" si="996"/>
        <v>22.626160264371542</v>
      </c>
      <c r="CA1768" s="18">
        <f t="shared" si="997"/>
        <v>19291961.439311575</v>
      </c>
      <c r="CB1768" s="18">
        <f t="shared" si="998"/>
        <v>192919.61439311574</v>
      </c>
      <c r="CC1768" s="18">
        <f t="shared" si="999"/>
        <v>236545.69657971739</v>
      </c>
      <c r="CD1768" s="25">
        <f t="shared" si="1000"/>
        <v>1.2261360635819227</v>
      </c>
      <c r="CE1768" s="26">
        <f t="shared" si="1001"/>
        <v>73.170911217959059</v>
      </c>
      <c r="CF1768" s="18">
        <f t="shared" si="1002"/>
        <v>2451.2920065876974</v>
      </c>
      <c r="CG1768" s="18">
        <f t="shared" si="1003"/>
        <v>1491.2920065876976</v>
      </c>
      <c r="CH1768" s="18">
        <f t="shared" si="1004"/>
        <v>8743492.9234745018</v>
      </c>
      <c r="CI1768" s="18">
        <f t="shared" si="1005"/>
        <v>145724.88205790837</v>
      </c>
      <c r="CJ1768" s="18">
        <f t="shared" si="1006"/>
        <v>166334.01631620951</v>
      </c>
      <c r="CK1768" s="25">
        <f t="shared" si="1007"/>
        <v>1.1414249506828316</v>
      </c>
      <c r="CL1768" s="26">
        <f t="shared" si="1008"/>
        <v>49.259812259080682</v>
      </c>
      <c r="CZ1768" s="18">
        <f t="shared" si="1009"/>
        <v>19056524.259740259</v>
      </c>
      <c r="DC1768" s="18">
        <f t="shared" si="1010"/>
        <v>44092.938009881545</v>
      </c>
      <c r="DD1768" s="17">
        <f t="shared" si="1011"/>
        <v>1</v>
      </c>
      <c r="DE1768" s="17">
        <f t="shared" si="1012"/>
        <v>1</v>
      </c>
      <c r="DF1768" s="17">
        <f t="shared" si="1013"/>
        <v>1</v>
      </c>
      <c r="DG1768" s="17">
        <f t="shared" si="1014"/>
        <v>1</v>
      </c>
      <c r="DH1768" s="17">
        <f t="shared" si="1015"/>
        <v>2</v>
      </c>
      <c r="DI1768" s="17">
        <f t="shared" si="1016"/>
        <v>3</v>
      </c>
      <c r="DJ1768" s="20" t="s">
        <v>1713</v>
      </c>
    </row>
    <row r="1769" spans="1:114" x14ac:dyDescent="0.2">
      <c r="A1769" s="15" t="s">
        <v>105</v>
      </c>
      <c r="B1769" s="10" t="s">
        <v>1865</v>
      </c>
      <c r="C1769" s="11">
        <f t="shared" si="988"/>
        <v>38.182400000000001</v>
      </c>
      <c r="D1769" s="11">
        <f t="shared" si="1023"/>
        <v>200</v>
      </c>
      <c r="E1769" s="11">
        <f t="shared" si="1023"/>
        <v>120</v>
      </c>
      <c r="F1769" s="11">
        <f t="shared" si="1023"/>
        <v>0</v>
      </c>
      <c r="G1769" s="11">
        <f t="shared" si="1022"/>
        <v>8</v>
      </c>
      <c r="H1769" s="11">
        <f t="shared" si="1022"/>
        <v>0</v>
      </c>
      <c r="I1769" s="11">
        <f t="shared" si="1022"/>
        <v>8</v>
      </c>
      <c r="J1769" s="11">
        <f t="shared" si="1022"/>
        <v>0</v>
      </c>
      <c r="K1769" s="11">
        <f t="shared" si="1022"/>
        <v>0</v>
      </c>
      <c r="L1769" s="11">
        <f t="shared" si="1022"/>
        <v>0</v>
      </c>
      <c r="M1769" s="11">
        <f t="shared" si="1017"/>
        <v>0</v>
      </c>
      <c r="N1769" s="11">
        <f t="shared" si="1017"/>
        <v>0</v>
      </c>
      <c r="O1769" s="11">
        <f t="shared" si="1017"/>
        <v>0</v>
      </c>
      <c r="P1769" s="11">
        <f t="shared" si="1017"/>
        <v>0</v>
      </c>
      <c r="Q1769" s="11">
        <f t="shared" si="1017"/>
        <v>0</v>
      </c>
      <c r="R1769" s="11">
        <f t="shared" si="987"/>
        <v>0</v>
      </c>
      <c r="S1769" s="11">
        <f t="shared" si="987"/>
        <v>0</v>
      </c>
      <c r="T1769" s="11">
        <f t="shared" si="987"/>
        <v>4699.1857894892401</v>
      </c>
      <c r="U1769" s="40">
        <f t="shared" si="989"/>
        <v>0.64</v>
      </c>
      <c r="V1769" s="11">
        <f t="shared" si="1021"/>
        <v>17.34952948715901</v>
      </c>
      <c r="W1769" s="11">
        <f t="shared" si="1021"/>
        <v>24412963.127128553</v>
      </c>
      <c r="X1769" s="11">
        <f t="shared" si="1021"/>
        <v>244129.63127128553</v>
      </c>
      <c r="Y1769" s="11">
        <f t="shared" si="1021"/>
        <v>303510.27298376284</v>
      </c>
      <c r="Z1769" s="11">
        <f t="shared" si="1021"/>
        <v>1.2432340613601773</v>
      </c>
      <c r="AA1769" s="11">
        <f t="shared" si="1021"/>
        <v>72.077371357949048</v>
      </c>
      <c r="AB1769" s="11">
        <f t="shared" si="1021"/>
        <v>3291.1857894892401</v>
      </c>
      <c r="AC1769" s="11">
        <f t="shared" si="1021"/>
        <v>2011.1857894892403</v>
      </c>
      <c r="AD1769" s="11">
        <f t="shared" si="1021"/>
        <v>10989078.551610308</v>
      </c>
      <c r="AE1769" s="11">
        <f t="shared" si="1021"/>
        <v>183151.30919350512</v>
      </c>
      <c r="AF1769" s="11">
        <f t="shared" si="1021"/>
        <v>212822.84140419326</v>
      </c>
      <c r="AG1769" s="11">
        <f t="shared" si="1021"/>
        <v>1.1620055698282736</v>
      </c>
      <c r="AH1769" s="11">
        <f t="shared" si="1021"/>
        <v>48.358111354052085</v>
      </c>
      <c r="AI1769" s="11">
        <f t="shared" si="1021"/>
        <v>0</v>
      </c>
      <c r="AJ1769" s="11">
        <f t="shared" si="1021"/>
        <v>0</v>
      </c>
      <c r="AK1769" s="11">
        <f t="shared" si="1021"/>
        <v>0</v>
      </c>
      <c r="AL1769" s="11">
        <f t="shared" si="1025"/>
        <v>0</v>
      </c>
      <c r="AM1769" s="11">
        <f t="shared" si="1020"/>
        <v>0</v>
      </c>
      <c r="AN1769" s="11">
        <f t="shared" si="1020"/>
        <v>0</v>
      </c>
      <c r="AO1769" s="11">
        <f t="shared" si="1020"/>
        <v>0</v>
      </c>
      <c r="AP1769" s="11">
        <f t="shared" si="1020"/>
        <v>0</v>
      </c>
      <c r="AQ1769" s="11">
        <f t="shared" si="1020"/>
        <v>0</v>
      </c>
      <c r="AR1769" s="11">
        <f t="shared" si="1020"/>
        <v>0</v>
      </c>
      <c r="AS1769" s="11">
        <f t="shared" si="1020"/>
        <v>0</v>
      </c>
      <c r="AT1769" s="11">
        <f t="shared" si="1018"/>
        <v>0</v>
      </c>
      <c r="AU1769" s="11">
        <f t="shared" si="1018"/>
        <v>0</v>
      </c>
      <c r="AV1769" s="11">
        <f t="shared" si="1018"/>
        <v>24338000.842105262</v>
      </c>
      <c r="AW1769" s="11">
        <f t="shared" si="1018"/>
        <v>0</v>
      </c>
      <c r="AX1769" s="11">
        <f t="shared" si="1018"/>
        <v>0</v>
      </c>
      <c r="AY1769" s="11">
        <f t="shared" si="1018"/>
        <v>42760.778684233861</v>
      </c>
      <c r="AZ1769" s="11">
        <f t="shared" si="1018"/>
        <v>1</v>
      </c>
      <c r="BA1769" s="11">
        <f t="shared" si="1018"/>
        <v>1</v>
      </c>
      <c r="BB1769" s="11">
        <f t="shared" si="1018"/>
        <v>1</v>
      </c>
      <c r="BC1769" s="11">
        <f t="shared" si="1026"/>
        <v>1</v>
      </c>
      <c r="BD1769" s="11">
        <f t="shared" si="1026"/>
        <v>1</v>
      </c>
      <c r="BE1769" s="11">
        <f t="shared" si="1024"/>
        <v>1</v>
      </c>
      <c r="BF1769" s="15" t="str">
        <f t="shared" si="990"/>
        <v>EN 10219-97</v>
      </c>
      <c r="BG1769" s="42">
        <v>38.182400000000001</v>
      </c>
      <c r="BH1769" s="17">
        <f t="shared" si="991"/>
        <v>200</v>
      </c>
      <c r="BI1769" s="17">
        <f t="shared" si="992"/>
        <v>120</v>
      </c>
      <c r="BK1769" s="17">
        <f t="shared" si="993"/>
        <v>8</v>
      </c>
      <c r="BM1769" s="17">
        <f t="shared" si="994"/>
        <v>8</v>
      </c>
      <c r="BX1769" s="18">
        <f t="shared" si="995"/>
        <v>4699.1857894892401</v>
      </c>
      <c r="BY1769" s="42">
        <v>0.64</v>
      </c>
      <c r="BZ1769" s="43">
        <f t="shared" si="996"/>
        <v>17.34952948715901</v>
      </c>
      <c r="CA1769" s="18">
        <f t="shared" si="997"/>
        <v>24412963.127128553</v>
      </c>
      <c r="CB1769" s="18">
        <f t="shared" si="998"/>
        <v>244129.63127128553</v>
      </c>
      <c r="CC1769" s="18">
        <f t="shared" si="999"/>
        <v>303510.27298376284</v>
      </c>
      <c r="CD1769" s="25">
        <f t="shared" si="1000"/>
        <v>1.2432340613601773</v>
      </c>
      <c r="CE1769" s="26">
        <f t="shared" si="1001"/>
        <v>72.077371357949048</v>
      </c>
      <c r="CF1769" s="18">
        <f t="shared" si="1002"/>
        <v>3291.1857894892401</v>
      </c>
      <c r="CG1769" s="18">
        <f t="shared" si="1003"/>
        <v>2011.1857894892403</v>
      </c>
      <c r="CH1769" s="18">
        <f t="shared" si="1004"/>
        <v>10989078.551610308</v>
      </c>
      <c r="CI1769" s="18">
        <f t="shared" si="1005"/>
        <v>183151.30919350512</v>
      </c>
      <c r="CJ1769" s="18">
        <f t="shared" si="1006"/>
        <v>212822.84140419326</v>
      </c>
      <c r="CK1769" s="25">
        <f t="shared" si="1007"/>
        <v>1.1620055698282736</v>
      </c>
      <c r="CL1769" s="26">
        <f t="shared" si="1008"/>
        <v>48.358111354052085</v>
      </c>
      <c r="CZ1769" s="18">
        <f t="shared" si="1009"/>
        <v>24338000.842105262</v>
      </c>
      <c r="DC1769" s="18">
        <f t="shared" si="1010"/>
        <v>42760.778684233861</v>
      </c>
      <c r="DD1769" s="17">
        <f t="shared" si="1011"/>
        <v>1</v>
      </c>
      <c r="DE1769" s="17">
        <f t="shared" si="1012"/>
        <v>1</v>
      </c>
      <c r="DF1769" s="17">
        <f t="shared" si="1013"/>
        <v>1</v>
      </c>
      <c r="DG1769" s="17">
        <f t="shared" si="1014"/>
        <v>1</v>
      </c>
      <c r="DH1769" s="17">
        <f t="shared" si="1015"/>
        <v>1</v>
      </c>
      <c r="DI1769" s="17">
        <f t="shared" si="1016"/>
        <v>1</v>
      </c>
      <c r="DJ1769" s="20" t="s">
        <v>1713</v>
      </c>
    </row>
    <row r="1770" spans="1:114" x14ac:dyDescent="0.2">
      <c r="A1770" s="15" t="s">
        <v>105</v>
      </c>
      <c r="B1770" s="10" t="s">
        <v>1866</v>
      </c>
      <c r="C1770" s="11">
        <f t="shared" si="988"/>
        <v>31.839600000000001</v>
      </c>
      <c r="D1770" s="11">
        <f t="shared" si="1023"/>
        <v>200</v>
      </c>
      <c r="E1770" s="11">
        <f t="shared" si="1023"/>
        <v>150</v>
      </c>
      <c r="F1770" s="11">
        <f t="shared" si="1023"/>
        <v>0</v>
      </c>
      <c r="G1770" s="11">
        <f t="shared" si="1022"/>
        <v>6</v>
      </c>
      <c r="H1770" s="11">
        <f t="shared" si="1022"/>
        <v>0</v>
      </c>
      <c r="I1770" s="11">
        <f t="shared" si="1022"/>
        <v>6</v>
      </c>
      <c r="J1770" s="11">
        <f t="shared" si="1022"/>
        <v>0</v>
      </c>
      <c r="K1770" s="11">
        <f t="shared" si="1022"/>
        <v>0</v>
      </c>
      <c r="L1770" s="11">
        <f t="shared" si="1022"/>
        <v>0</v>
      </c>
      <c r="M1770" s="11">
        <f t="shared" si="1017"/>
        <v>0</v>
      </c>
      <c r="N1770" s="11">
        <f t="shared" si="1017"/>
        <v>0</v>
      </c>
      <c r="O1770" s="11">
        <f t="shared" si="1017"/>
        <v>0</v>
      </c>
      <c r="P1770" s="11">
        <f t="shared" si="1017"/>
        <v>0</v>
      </c>
      <c r="Q1770" s="11">
        <f t="shared" si="1017"/>
        <v>0</v>
      </c>
      <c r="R1770" s="11">
        <f t="shared" si="987"/>
        <v>0</v>
      </c>
      <c r="S1770" s="11">
        <f t="shared" si="987"/>
        <v>0</v>
      </c>
      <c r="T1770" s="11">
        <f t="shared" si="987"/>
        <v>3963.2920065876979</v>
      </c>
      <c r="U1770" s="40">
        <f t="shared" si="989"/>
        <v>0.7</v>
      </c>
      <c r="V1770" s="11">
        <f t="shared" si="1021"/>
        <v>22.499471241097876</v>
      </c>
      <c r="W1770" s="11">
        <f t="shared" si="1021"/>
        <v>22680281.439311575</v>
      </c>
      <c r="X1770" s="11">
        <f t="shared" si="1021"/>
        <v>226802.81439311575</v>
      </c>
      <c r="Y1770" s="11">
        <f t="shared" si="1021"/>
        <v>271465.69657971739</v>
      </c>
      <c r="Z1770" s="11">
        <f t="shared" si="1021"/>
        <v>1.196923844645013</v>
      </c>
      <c r="AA1770" s="11">
        <f t="shared" si="1021"/>
        <v>75.647779392135163</v>
      </c>
      <c r="AB1770" s="11">
        <f t="shared" si="1021"/>
        <v>2451.2920065876974</v>
      </c>
      <c r="AC1770" s="11">
        <f t="shared" si="1021"/>
        <v>1851.2920065876976</v>
      </c>
      <c r="AD1770" s="11">
        <f t="shared" si="1021"/>
        <v>14571254.114443017</v>
      </c>
      <c r="AE1770" s="11">
        <f t="shared" si="1021"/>
        <v>194283.38819257356</v>
      </c>
      <c r="AF1770" s="11">
        <f t="shared" si="1021"/>
        <v>223083.39641502494</v>
      </c>
      <c r="AG1770" s="11">
        <f t="shared" si="1021"/>
        <v>1.1482371112135683</v>
      </c>
      <c r="AH1770" s="11">
        <f t="shared" si="1021"/>
        <v>60.634587916032146</v>
      </c>
      <c r="AI1770" s="11">
        <f t="shared" si="1021"/>
        <v>0</v>
      </c>
      <c r="AJ1770" s="11">
        <f t="shared" si="1021"/>
        <v>0</v>
      </c>
      <c r="AK1770" s="11">
        <f t="shared" si="1021"/>
        <v>0</v>
      </c>
      <c r="AL1770" s="11">
        <f t="shared" si="1025"/>
        <v>0</v>
      </c>
      <c r="AM1770" s="11">
        <f t="shared" si="1020"/>
        <v>0</v>
      </c>
      <c r="AN1770" s="11">
        <f t="shared" si="1020"/>
        <v>0</v>
      </c>
      <c r="AO1770" s="11">
        <f t="shared" si="1020"/>
        <v>0</v>
      </c>
      <c r="AP1770" s="11">
        <f t="shared" si="1020"/>
        <v>0</v>
      </c>
      <c r="AQ1770" s="11">
        <f t="shared" si="1020"/>
        <v>0</v>
      </c>
      <c r="AR1770" s="11">
        <f t="shared" si="1020"/>
        <v>0</v>
      </c>
      <c r="AS1770" s="11">
        <f t="shared" si="1020"/>
        <v>0</v>
      </c>
      <c r="AT1770" s="11">
        <f t="shared" si="1018"/>
        <v>0</v>
      </c>
      <c r="AU1770" s="11">
        <f t="shared" si="1018"/>
        <v>0</v>
      </c>
      <c r="AV1770" s="11">
        <f t="shared" si="1018"/>
        <v>27707222.343195267</v>
      </c>
      <c r="AW1770" s="11">
        <f t="shared" si="1018"/>
        <v>0</v>
      </c>
      <c r="AX1770" s="11">
        <f t="shared" si="1018"/>
        <v>0</v>
      </c>
      <c r="AY1770" s="11">
        <f t="shared" si="1018"/>
        <v>55732.938009881545</v>
      </c>
      <c r="AZ1770" s="11">
        <f t="shared" si="1018"/>
        <v>1</v>
      </c>
      <c r="BA1770" s="11">
        <f t="shared" si="1018"/>
        <v>1</v>
      </c>
      <c r="BB1770" s="11">
        <f t="shared" si="1018"/>
        <v>1</v>
      </c>
      <c r="BC1770" s="11">
        <f t="shared" si="1026"/>
        <v>1</v>
      </c>
      <c r="BD1770" s="11">
        <f t="shared" si="1026"/>
        <v>2</v>
      </c>
      <c r="BE1770" s="11">
        <f t="shared" si="1024"/>
        <v>3</v>
      </c>
      <c r="BF1770" s="15" t="str">
        <f t="shared" si="990"/>
        <v>EN 10219-97</v>
      </c>
      <c r="BG1770" s="42">
        <v>31.839600000000001</v>
      </c>
      <c r="BH1770" s="17">
        <f t="shared" si="991"/>
        <v>200</v>
      </c>
      <c r="BI1770" s="17">
        <f t="shared" si="992"/>
        <v>150</v>
      </c>
      <c r="BK1770" s="17">
        <f t="shared" si="993"/>
        <v>6</v>
      </c>
      <c r="BM1770" s="17">
        <f t="shared" si="994"/>
        <v>6</v>
      </c>
      <c r="BX1770" s="18">
        <f t="shared" si="995"/>
        <v>3963.2920065876979</v>
      </c>
      <c r="BY1770" s="42">
        <v>0.7</v>
      </c>
      <c r="BZ1770" s="43">
        <f t="shared" si="996"/>
        <v>22.499471241097876</v>
      </c>
      <c r="CA1770" s="18">
        <f t="shared" si="997"/>
        <v>22680281.439311575</v>
      </c>
      <c r="CB1770" s="18">
        <f t="shared" si="998"/>
        <v>226802.81439311575</v>
      </c>
      <c r="CC1770" s="18">
        <f t="shared" si="999"/>
        <v>271465.69657971739</v>
      </c>
      <c r="CD1770" s="25">
        <f t="shared" si="1000"/>
        <v>1.196923844645013</v>
      </c>
      <c r="CE1770" s="26">
        <f t="shared" si="1001"/>
        <v>75.647779392135163</v>
      </c>
      <c r="CF1770" s="18">
        <f t="shared" si="1002"/>
        <v>2451.2920065876974</v>
      </c>
      <c r="CG1770" s="18">
        <f t="shared" si="1003"/>
        <v>1851.2920065876976</v>
      </c>
      <c r="CH1770" s="18">
        <f t="shared" si="1004"/>
        <v>14571254.114443017</v>
      </c>
      <c r="CI1770" s="18">
        <f t="shared" si="1005"/>
        <v>194283.38819257356</v>
      </c>
      <c r="CJ1770" s="18">
        <f t="shared" si="1006"/>
        <v>223083.39641502494</v>
      </c>
      <c r="CK1770" s="25">
        <f t="shared" si="1007"/>
        <v>1.1482371112135683</v>
      </c>
      <c r="CL1770" s="26">
        <f t="shared" si="1008"/>
        <v>60.634587916032146</v>
      </c>
      <c r="CZ1770" s="18">
        <f t="shared" si="1009"/>
        <v>27707222.343195267</v>
      </c>
      <c r="DC1770" s="18">
        <f t="shared" si="1010"/>
        <v>55732.938009881545</v>
      </c>
      <c r="DD1770" s="17">
        <f t="shared" si="1011"/>
        <v>1</v>
      </c>
      <c r="DE1770" s="17">
        <f t="shared" si="1012"/>
        <v>1</v>
      </c>
      <c r="DF1770" s="17">
        <f t="shared" si="1013"/>
        <v>1</v>
      </c>
      <c r="DG1770" s="17">
        <f t="shared" si="1014"/>
        <v>1</v>
      </c>
      <c r="DH1770" s="17">
        <f t="shared" si="1015"/>
        <v>2</v>
      </c>
      <c r="DI1770" s="17">
        <f t="shared" si="1016"/>
        <v>3</v>
      </c>
      <c r="DJ1770" s="20" t="s">
        <v>1713</v>
      </c>
    </row>
    <row r="1771" spans="1:114" x14ac:dyDescent="0.2">
      <c r="A1771" s="15" t="s">
        <v>105</v>
      </c>
      <c r="B1771" s="10" t="s">
        <v>1867</v>
      </c>
      <c r="C1771" s="11">
        <f t="shared" si="988"/>
        <v>41.950400000000002</v>
      </c>
      <c r="D1771" s="11">
        <f t="shared" si="1023"/>
        <v>200</v>
      </c>
      <c r="E1771" s="11">
        <f t="shared" si="1023"/>
        <v>150</v>
      </c>
      <c r="F1771" s="11">
        <f t="shared" si="1023"/>
        <v>0</v>
      </c>
      <c r="G1771" s="11">
        <f t="shared" si="1022"/>
        <v>8</v>
      </c>
      <c r="H1771" s="11">
        <f t="shared" si="1022"/>
        <v>0</v>
      </c>
      <c r="I1771" s="11">
        <f t="shared" si="1022"/>
        <v>8</v>
      </c>
      <c r="J1771" s="11">
        <f t="shared" si="1022"/>
        <v>0</v>
      </c>
      <c r="K1771" s="11">
        <f t="shared" si="1022"/>
        <v>0</v>
      </c>
      <c r="L1771" s="11">
        <f t="shared" si="1022"/>
        <v>0</v>
      </c>
      <c r="M1771" s="11">
        <f t="shared" si="1017"/>
        <v>0</v>
      </c>
      <c r="N1771" s="11">
        <f t="shared" si="1017"/>
        <v>0</v>
      </c>
      <c r="O1771" s="11">
        <f t="shared" si="1017"/>
        <v>0</v>
      </c>
      <c r="P1771" s="11">
        <f t="shared" si="1017"/>
        <v>0</v>
      </c>
      <c r="Q1771" s="11">
        <f t="shared" si="1017"/>
        <v>0</v>
      </c>
      <c r="R1771" s="11">
        <f t="shared" si="987"/>
        <v>0</v>
      </c>
      <c r="S1771" s="11">
        <f t="shared" si="987"/>
        <v>0</v>
      </c>
      <c r="T1771" s="11">
        <f t="shared" si="987"/>
        <v>5179.1857894892401</v>
      </c>
      <c r="U1771" s="40">
        <f t="shared" si="989"/>
        <v>0.7</v>
      </c>
      <c r="V1771" s="11">
        <f t="shared" si="1021"/>
        <v>17.217373183109334</v>
      </c>
      <c r="W1771" s="11">
        <f t="shared" si="1021"/>
        <v>28839203.127128549</v>
      </c>
      <c r="X1771" s="11">
        <f t="shared" si="1021"/>
        <v>288392.03127128549</v>
      </c>
      <c r="Y1771" s="11">
        <f t="shared" si="1021"/>
        <v>349590.27298376284</v>
      </c>
      <c r="Z1771" s="11">
        <f t="shared" si="1021"/>
        <v>1.2122050371596751</v>
      </c>
      <c r="AA1771" s="11">
        <f t="shared" si="1021"/>
        <v>74.620968730211459</v>
      </c>
      <c r="AB1771" s="11">
        <f t="shared" ref="AB1771:AK1796" si="1027">IF($A1771="x",CF1771,"")</f>
        <v>3291.1857894892401</v>
      </c>
      <c r="AC1771" s="11">
        <f t="shared" si="1027"/>
        <v>2491.1857894892401</v>
      </c>
      <c r="AD1771" s="11">
        <f t="shared" si="1027"/>
        <v>18467080.596371185</v>
      </c>
      <c r="AE1771" s="11">
        <f t="shared" si="1027"/>
        <v>246227.74128494912</v>
      </c>
      <c r="AF1771" s="11">
        <f t="shared" si="1027"/>
        <v>286910.62824653188</v>
      </c>
      <c r="AG1771" s="11">
        <f t="shared" si="1027"/>
        <v>1.1652246280182628</v>
      </c>
      <c r="AH1771" s="11">
        <f t="shared" si="1027"/>
        <v>59.712929362165752</v>
      </c>
      <c r="AI1771" s="11">
        <f t="shared" si="1027"/>
        <v>0</v>
      </c>
      <c r="AJ1771" s="11">
        <f t="shared" si="1027"/>
        <v>0</v>
      </c>
      <c r="AK1771" s="11">
        <f t="shared" si="1027"/>
        <v>0</v>
      </c>
      <c r="AL1771" s="11">
        <f t="shared" si="1025"/>
        <v>0</v>
      </c>
      <c r="AM1771" s="11">
        <f t="shared" si="1020"/>
        <v>0</v>
      </c>
      <c r="AN1771" s="11">
        <f t="shared" si="1020"/>
        <v>0</v>
      </c>
      <c r="AO1771" s="11">
        <f t="shared" si="1020"/>
        <v>0</v>
      </c>
      <c r="AP1771" s="11">
        <f t="shared" si="1020"/>
        <v>0</v>
      </c>
      <c r="AQ1771" s="11">
        <f t="shared" si="1020"/>
        <v>0</v>
      </c>
      <c r="AR1771" s="11">
        <f t="shared" si="1020"/>
        <v>0</v>
      </c>
      <c r="AS1771" s="11">
        <f t="shared" si="1020"/>
        <v>0</v>
      </c>
      <c r="AT1771" s="11">
        <f t="shared" si="1018"/>
        <v>0</v>
      </c>
      <c r="AU1771" s="11">
        <f t="shared" si="1018"/>
        <v>0</v>
      </c>
      <c r="AV1771" s="11">
        <f t="shared" si="1018"/>
        <v>35608416.574850298</v>
      </c>
      <c r="AW1771" s="11">
        <f t="shared" si="1018"/>
        <v>0</v>
      </c>
      <c r="AX1771" s="11">
        <f t="shared" si="1018"/>
        <v>0</v>
      </c>
      <c r="AY1771" s="11">
        <f t="shared" si="1018"/>
        <v>54280.778684233861</v>
      </c>
      <c r="AZ1771" s="11">
        <f t="shared" si="1018"/>
        <v>1</v>
      </c>
      <c r="BA1771" s="11">
        <f t="shared" si="1018"/>
        <v>1</v>
      </c>
      <c r="BB1771" s="11">
        <f t="shared" si="1018"/>
        <v>1</v>
      </c>
      <c r="BC1771" s="11">
        <f t="shared" si="1026"/>
        <v>1</v>
      </c>
      <c r="BD1771" s="11">
        <f t="shared" si="1026"/>
        <v>1</v>
      </c>
      <c r="BE1771" s="11">
        <f t="shared" si="1024"/>
        <v>1</v>
      </c>
      <c r="BF1771" s="15" t="str">
        <f t="shared" si="990"/>
        <v>EN 10219-97</v>
      </c>
      <c r="BG1771" s="42">
        <v>41.950400000000002</v>
      </c>
      <c r="BH1771" s="17">
        <f t="shared" si="991"/>
        <v>200</v>
      </c>
      <c r="BI1771" s="17">
        <f t="shared" si="992"/>
        <v>150</v>
      </c>
      <c r="BK1771" s="17">
        <f t="shared" si="993"/>
        <v>8</v>
      </c>
      <c r="BM1771" s="17">
        <f t="shared" si="994"/>
        <v>8</v>
      </c>
      <c r="BX1771" s="18">
        <f t="shared" si="995"/>
        <v>5179.1857894892401</v>
      </c>
      <c r="BY1771" s="42">
        <v>0.7</v>
      </c>
      <c r="BZ1771" s="43">
        <f t="shared" si="996"/>
        <v>17.217373183109334</v>
      </c>
      <c r="CA1771" s="18">
        <f t="shared" si="997"/>
        <v>28839203.127128549</v>
      </c>
      <c r="CB1771" s="18">
        <f t="shared" si="998"/>
        <v>288392.03127128549</v>
      </c>
      <c r="CC1771" s="18">
        <f t="shared" si="999"/>
        <v>349590.27298376284</v>
      </c>
      <c r="CD1771" s="25">
        <f t="shared" si="1000"/>
        <v>1.2122050371596751</v>
      </c>
      <c r="CE1771" s="26">
        <f t="shared" si="1001"/>
        <v>74.620968730211459</v>
      </c>
      <c r="CF1771" s="18">
        <f t="shared" si="1002"/>
        <v>3291.1857894892401</v>
      </c>
      <c r="CG1771" s="18">
        <f t="shared" si="1003"/>
        <v>2491.1857894892401</v>
      </c>
      <c r="CH1771" s="18">
        <f t="shared" si="1004"/>
        <v>18467080.596371185</v>
      </c>
      <c r="CI1771" s="18">
        <f t="shared" si="1005"/>
        <v>246227.74128494912</v>
      </c>
      <c r="CJ1771" s="18">
        <f t="shared" si="1006"/>
        <v>286910.62824653188</v>
      </c>
      <c r="CK1771" s="25">
        <f t="shared" si="1007"/>
        <v>1.1652246280182628</v>
      </c>
      <c r="CL1771" s="26">
        <f t="shared" si="1008"/>
        <v>59.712929362165752</v>
      </c>
      <c r="CZ1771" s="18">
        <f t="shared" si="1009"/>
        <v>35608416.574850298</v>
      </c>
      <c r="DC1771" s="18">
        <f t="shared" si="1010"/>
        <v>54280.778684233861</v>
      </c>
      <c r="DD1771" s="17">
        <f t="shared" si="1011"/>
        <v>1</v>
      </c>
      <c r="DE1771" s="17">
        <f t="shared" si="1012"/>
        <v>1</v>
      </c>
      <c r="DF1771" s="17">
        <f t="shared" si="1013"/>
        <v>1</v>
      </c>
      <c r="DG1771" s="17">
        <f t="shared" si="1014"/>
        <v>1</v>
      </c>
      <c r="DH1771" s="17">
        <f t="shared" si="1015"/>
        <v>1</v>
      </c>
      <c r="DI1771" s="17">
        <f t="shared" si="1016"/>
        <v>1</v>
      </c>
      <c r="DJ1771" s="20" t="s">
        <v>1713</v>
      </c>
    </row>
    <row r="1772" spans="1:114" x14ac:dyDescent="0.2">
      <c r="A1772" s="15" t="s">
        <v>105</v>
      </c>
      <c r="B1772" s="10" t="s">
        <v>1868</v>
      </c>
      <c r="C1772" s="11">
        <f t="shared" si="988"/>
        <v>30.897600000000001</v>
      </c>
      <c r="D1772" s="11">
        <f t="shared" si="1023"/>
        <v>220</v>
      </c>
      <c r="E1772" s="11">
        <f t="shared" si="1023"/>
        <v>120</v>
      </c>
      <c r="F1772" s="11">
        <f t="shared" si="1023"/>
        <v>0</v>
      </c>
      <c r="G1772" s="11">
        <f t="shared" si="1022"/>
        <v>6</v>
      </c>
      <c r="H1772" s="11">
        <f t="shared" si="1022"/>
        <v>0</v>
      </c>
      <c r="I1772" s="11">
        <f t="shared" si="1022"/>
        <v>6</v>
      </c>
      <c r="J1772" s="11">
        <f t="shared" si="1022"/>
        <v>0</v>
      </c>
      <c r="K1772" s="11">
        <f t="shared" si="1022"/>
        <v>0</v>
      </c>
      <c r="L1772" s="11">
        <f t="shared" si="1022"/>
        <v>0</v>
      </c>
      <c r="M1772" s="11">
        <f t="shared" si="1017"/>
        <v>0</v>
      </c>
      <c r="N1772" s="11">
        <f t="shared" si="1017"/>
        <v>0</v>
      </c>
      <c r="O1772" s="11">
        <f t="shared" si="1017"/>
        <v>0</v>
      </c>
      <c r="P1772" s="11">
        <f t="shared" si="1017"/>
        <v>0</v>
      </c>
      <c r="Q1772" s="11">
        <f t="shared" si="1017"/>
        <v>0</v>
      </c>
      <c r="R1772" s="11">
        <f t="shared" si="987"/>
        <v>0</v>
      </c>
      <c r="S1772" s="11">
        <f t="shared" si="987"/>
        <v>0</v>
      </c>
      <c r="T1772" s="11">
        <f t="shared" si="987"/>
        <v>3843.2920065876979</v>
      </c>
      <c r="U1772" s="40">
        <f t="shared" si="989"/>
        <v>0.68</v>
      </c>
      <c r="V1772" s="11">
        <f t="shared" ref="V1772:AF1806" si="1028">IF($A1772="x",BZ1772,"")</f>
        <v>22.539063821634038</v>
      </c>
      <c r="W1772" s="11">
        <f t="shared" si="1028"/>
        <v>24391204.571564693</v>
      </c>
      <c r="X1772" s="11">
        <f t="shared" si="1028"/>
        <v>221738.22337786085</v>
      </c>
      <c r="Y1772" s="11">
        <f t="shared" si="1028"/>
        <v>273778.61664559436</v>
      </c>
      <c r="Z1772" s="11">
        <f t="shared" si="1028"/>
        <v>1.2346929296851641</v>
      </c>
      <c r="AA1772" s="11">
        <f t="shared" si="1028"/>
        <v>79.664518032898002</v>
      </c>
      <c r="AB1772" s="11">
        <f t="shared" si="1027"/>
        <v>2691.2920065876974</v>
      </c>
      <c r="AC1772" s="11">
        <f t="shared" si="1027"/>
        <v>1491.2920065876976</v>
      </c>
      <c r="AD1772" s="11">
        <f t="shared" si="1027"/>
        <v>9523972.9234745018</v>
      </c>
      <c r="AE1772" s="11">
        <f t="shared" si="1027"/>
        <v>158732.88205790837</v>
      </c>
      <c r="AF1772" s="11">
        <f t="shared" si="1027"/>
        <v>180014.01631620951</v>
      </c>
      <c r="AG1772" s="11">
        <f t="shared" si="1027"/>
        <v>1.1340688456128292</v>
      </c>
      <c r="AH1772" s="11">
        <f t="shared" si="1027"/>
        <v>49.780285688979951</v>
      </c>
      <c r="AI1772" s="11">
        <f t="shared" si="1027"/>
        <v>0</v>
      </c>
      <c r="AJ1772" s="11">
        <f t="shared" si="1027"/>
        <v>0</v>
      </c>
      <c r="AK1772" s="11">
        <f t="shared" si="1027"/>
        <v>0</v>
      </c>
      <c r="AL1772" s="11">
        <f t="shared" si="1025"/>
        <v>0</v>
      </c>
      <c r="AM1772" s="11">
        <f t="shared" si="1020"/>
        <v>0</v>
      </c>
      <c r="AN1772" s="11">
        <f t="shared" si="1020"/>
        <v>0</v>
      </c>
      <c r="AO1772" s="11">
        <f t="shared" si="1020"/>
        <v>0</v>
      </c>
      <c r="AP1772" s="11">
        <f t="shared" si="1020"/>
        <v>0</v>
      </c>
      <c r="AQ1772" s="11">
        <f t="shared" si="1020"/>
        <v>0</v>
      </c>
      <c r="AR1772" s="11">
        <f t="shared" si="1020"/>
        <v>0</v>
      </c>
      <c r="AS1772" s="11">
        <f t="shared" si="1020"/>
        <v>0</v>
      </c>
      <c r="AT1772" s="11">
        <f t="shared" si="1018"/>
        <v>0</v>
      </c>
      <c r="AU1772" s="11">
        <f t="shared" si="1018"/>
        <v>0</v>
      </c>
      <c r="AV1772" s="11">
        <f t="shared" si="1018"/>
        <v>21774322.536585364</v>
      </c>
      <c r="AW1772" s="11">
        <f t="shared" si="1018"/>
        <v>0</v>
      </c>
      <c r="AX1772" s="11">
        <f t="shared" si="1018"/>
        <v>0</v>
      </c>
      <c r="AY1772" s="11">
        <f t="shared" si="1018"/>
        <v>48652.938009881545</v>
      </c>
      <c r="AZ1772" s="11">
        <f t="shared" si="1018"/>
        <v>1</v>
      </c>
      <c r="BA1772" s="11">
        <f t="shared" si="1018"/>
        <v>1</v>
      </c>
      <c r="BB1772" s="11">
        <f t="shared" si="1018"/>
        <v>1</v>
      </c>
      <c r="BC1772" s="11">
        <f t="shared" si="1026"/>
        <v>1</v>
      </c>
      <c r="BD1772" s="11">
        <f t="shared" si="1026"/>
        <v>3</v>
      </c>
      <c r="BE1772" s="11">
        <f t="shared" si="1024"/>
        <v>4</v>
      </c>
      <c r="BF1772" s="15" t="str">
        <f t="shared" si="990"/>
        <v>EN 10219-97</v>
      </c>
      <c r="BG1772" s="42">
        <v>30.897600000000001</v>
      </c>
      <c r="BH1772" s="17">
        <f t="shared" si="991"/>
        <v>220</v>
      </c>
      <c r="BI1772" s="17">
        <f t="shared" si="992"/>
        <v>120</v>
      </c>
      <c r="BK1772" s="17">
        <f t="shared" si="993"/>
        <v>6</v>
      </c>
      <c r="BM1772" s="17">
        <f t="shared" si="994"/>
        <v>6</v>
      </c>
      <c r="BX1772" s="18">
        <f t="shared" si="995"/>
        <v>3843.2920065876979</v>
      </c>
      <c r="BY1772" s="42">
        <v>0.68</v>
      </c>
      <c r="BZ1772" s="43">
        <f t="shared" si="996"/>
        <v>22.539063821634038</v>
      </c>
      <c r="CA1772" s="18">
        <f t="shared" si="997"/>
        <v>24391204.571564693</v>
      </c>
      <c r="CB1772" s="18">
        <f t="shared" si="998"/>
        <v>221738.22337786085</v>
      </c>
      <c r="CC1772" s="18">
        <f t="shared" si="999"/>
        <v>273778.61664559436</v>
      </c>
      <c r="CD1772" s="25">
        <f t="shared" si="1000"/>
        <v>1.2346929296851641</v>
      </c>
      <c r="CE1772" s="26">
        <f t="shared" si="1001"/>
        <v>79.664518032898002</v>
      </c>
      <c r="CF1772" s="18">
        <f t="shared" si="1002"/>
        <v>2691.2920065876974</v>
      </c>
      <c r="CG1772" s="18">
        <f t="shared" si="1003"/>
        <v>1491.2920065876976</v>
      </c>
      <c r="CH1772" s="18">
        <f t="shared" si="1004"/>
        <v>9523972.9234745018</v>
      </c>
      <c r="CI1772" s="18">
        <f t="shared" si="1005"/>
        <v>158732.88205790837</v>
      </c>
      <c r="CJ1772" s="18">
        <f t="shared" si="1006"/>
        <v>180014.01631620951</v>
      </c>
      <c r="CK1772" s="25">
        <f t="shared" si="1007"/>
        <v>1.1340688456128292</v>
      </c>
      <c r="CL1772" s="26">
        <f t="shared" si="1008"/>
        <v>49.780285688979951</v>
      </c>
      <c r="CZ1772" s="18">
        <f t="shared" si="1009"/>
        <v>21774322.536585364</v>
      </c>
      <c r="DC1772" s="18">
        <f t="shared" si="1010"/>
        <v>48652.938009881545</v>
      </c>
      <c r="DD1772" s="17">
        <f t="shared" si="1011"/>
        <v>1</v>
      </c>
      <c r="DE1772" s="17">
        <f t="shared" si="1012"/>
        <v>1</v>
      </c>
      <c r="DF1772" s="17">
        <f t="shared" si="1013"/>
        <v>1</v>
      </c>
      <c r="DG1772" s="17">
        <f t="shared" si="1014"/>
        <v>1</v>
      </c>
      <c r="DH1772" s="17">
        <f t="shared" si="1015"/>
        <v>3</v>
      </c>
      <c r="DI1772" s="17">
        <f t="shared" si="1016"/>
        <v>4</v>
      </c>
      <c r="DJ1772" s="20" t="s">
        <v>1713</v>
      </c>
    </row>
    <row r="1773" spans="1:114" x14ac:dyDescent="0.2">
      <c r="A1773" s="15" t="s">
        <v>105</v>
      </c>
      <c r="B1773" s="10" t="s">
        <v>1869</v>
      </c>
      <c r="C1773" s="11">
        <f t="shared" si="988"/>
        <v>40.694400000000002</v>
      </c>
      <c r="D1773" s="11">
        <f t="shared" si="1023"/>
        <v>220</v>
      </c>
      <c r="E1773" s="11">
        <f t="shared" si="1023"/>
        <v>120</v>
      </c>
      <c r="F1773" s="11">
        <f t="shared" si="1023"/>
        <v>0</v>
      </c>
      <c r="G1773" s="11">
        <f t="shared" si="1022"/>
        <v>8</v>
      </c>
      <c r="H1773" s="11">
        <f t="shared" si="1022"/>
        <v>0</v>
      </c>
      <c r="I1773" s="11">
        <f t="shared" si="1022"/>
        <v>8</v>
      </c>
      <c r="J1773" s="11">
        <f t="shared" si="1022"/>
        <v>0</v>
      </c>
      <c r="K1773" s="11">
        <f t="shared" si="1022"/>
        <v>0</v>
      </c>
      <c r="L1773" s="11">
        <f t="shared" si="1022"/>
        <v>0</v>
      </c>
      <c r="M1773" s="11">
        <f t="shared" si="1017"/>
        <v>0</v>
      </c>
      <c r="N1773" s="11">
        <f t="shared" si="1017"/>
        <v>0</v>
      </c>
      <c r="O1773" s="11">
        <f t="shared" si="1017"/>
        <v>0</v>
      </c>
      <c r="P1773" s="11">
        <f t="shared" si="1017"/>
        <v>0</v>
      </c>
      <c r="Q1773" s="11">
        <f t="shared" si="1017"/>
        <v>0</v>
      </c>
      <c r="R1773" s="11">
        <f t="shared" si="987"/>
        <v>0</v>
      </c>
      <c r="S1773" s="11">
        <f t="shared" si="987"/>
        <v>0</v>
      </c>
      <c r="T1773" s="11">
        <f t="shared" si="987"/>
        <v>5019.1857894892401</v>
      </c>
      <c r="U1773" s="40">
        <f t="shared" si="989"/>
        <v>0.68</v>
      </c>
      <c r="V1773" s="11">
        <f t="shared" si="1028"/>
        <v>17.258616726851841</v>
      </c>
      <c r="W1773" s="11">
        <f t="shared" si="1028"/>
        <v>30963753.832419399</v>
      </c>
      <c r="X1773" s="11">
        <f t="shared" si="1028"/>
        <v>281488.6712038127</v>
      </c>
      <c r="Y1773" s="11">
        <f t="shared" si="1028"/>
        <v>352102.13087865524</v>
      </c>
      <c r="Z1773" s="11">
        <f t="shared" si="1028"/>
        <v>1.2508571992359674</v>
      </c>
      <c r="AA1773" s="11">
        <f t="shared" si="1028"/>
        <v>78.543485001226642</v>
      </c>
      <c r="AB1773" s="11">
        <f t="shared" si="1027"/>
        <v>3611.1857894892401</v>
      </c>
      <c r="AC1773" s="11">
        <f t="shared" si="1027"/>
        <v>2011.1857894892403</v>
      </c>
      <c r="AD1773" s="11">
        <f t="shared" si="1027"/>
        <v>11994305.218276974</v>
      </c>
      <c r="AE1773" s="11">
        <f t="shared" si="1027"/>
        <v>199905.0869712829</v>
      </c>
      <c r="AF1773" s="11">
        <f t="shared" si="1027"/>
        <v>230742.84140419326</v>
      </c>
      <c r="AG1773" s="11">
        <f t="shared" si="1027"/>
        <v>1.1542619795230138</v>
      </c>
      <c r="AH1773" s="11">
        <f t="shared" si="1027"/>
        <v>48.884470134679638</v>
      </c>
      <c r="AI1773" s="11">
        <f t="shared" si="1027"/>
        <v>0</v>
      </c>
      <c r="AJ1773" s="11">
        <f t="shared" si="1027"/>
        <v>0</v>
      </c>
      <c r="AK1773" s="11">
        <f t="shared" si="1027"/>
        <v>0</v>
      </c>
      <c r="AL1773" s="11">
        <f t="shared" si="1025"/>
        <v>0</v>
      </c>
      <c r="AM1773" s="11">
        <f t="shared" si="1020"/>
        <v>0</v>
      </c>
      <c r="AN1773" s="11">
        <f t="shared" si="1020"/>
        <v>0</v>
      </c>
      <c r="AO1773" s="11">
        <f t="shared" si="1020"/>
        <v>0</v>
      </c>
      <c r="AP1773" s="11">
        <f t="shared" si="1020"/>
        <v>0</v>
      </c>
      <c r="AQ1773" s="11">
        <f t="shared" si="1020"/>
        <v>0</v>
      </c>
      <c r="AR1773" s="11">
        <f t="shared" si="1020"/>
        <v>0</v>
      </c>
      <c r="AS1773" s="11">
        <f t="shared" si="1020"/>
        <v>0</v>
      </c>
      <c r="AT1773" s="11">
        <f t="shared" si="1018"/>
        <v>0</v>
      </c>
      <c r="AU1773" s="11">
        <f t="shared" si="1018"/>
        <v>0</v>
      </c>
      <c r="AV1773" s="11">
        <f t="shared" si="1018"/>
        <v>27840865.975308642</v>
      </c>
      <c r="AW1773" s="11">
        <f t="shared" si="1018"/>
        <v>0</v>
      </c>
      <c r="AX1773" s="11">
        <f t="shared" si="1018"/>
        <v>0</v>
      </c>
      <c r="AY1773" s="11">
        <f t="shared" si="1018"/>
        <v>47240.778684233861</v>
      </c>
      <c r="AZ1773" s="11">
        <f t="shared" si="1018"/>
        <v>1</v>
      </c>
      <c r="BA1773" s="11">
        <f t="shared" si="1018"/>
        <v>1</v>
      </c>
      <c r="BB1773" s="11">
        <f t="shared" si="1018"/>
        <v>1</v>
      </c>
      <c r="BC1773" s="11">
        <f t="shared" si="1026"/>
        <v>1</v>
      </c>
      <c r="BD1773" s="11">
        <f t="shared" si="1026"/>
        <v>1</v>
      </c>
      <c r="BE1773" s="11">
        <f t="shared" si="1024"/>
        <v>2</v>
      </c>
      <c r="BF1773" s="15" t="str">
        <f t="shared" si="990"/>
        <v>EN 10219-97</v>
      </c>
      <c r="BG1773" s="42">
        <v>40.694400000000002</v>
      </c>
      <c r="BH1773" s="17">
        <f t="shared" si="991"/>
        <v>220</v>
      </c>
      <c r="BI1773" s="17">
        <f t="shared" si="992"/>
        <v>120</v>
      </c>
      <c r="BK1773" s="17">
        <f t="shared" si="993"/>
        <v>8</v>
      </c>
      <c r="BM1773" s="17">
        <f t="shared" si="994"/>
        <v>8</v>
      </c>
      <c r="BX1773" s="18">
        <f t="shared" si="995"/>
        <v>5019.1857894892401</v>
      </c>
      <c r="BY1773" s="42">
        <v>0.68</v>
      </c>
      <c r="BZ1773" s="43">
        <f t="shared" si="996"/>
        <v>17.258616726851841</v>
      </c>
      <c r="CA1773" s="18">
        <f t="shared" si="997"/>
        <v>30963753.832419399</v>
      </c>
      <c r="CB1773" s="18">
        <f t="shared" si="998"/>
        <v>281488.6712038127</v>
      </c>
      <c r="CC1773" s="18">
        <f t="shared" si="999"/>
        <v>352102.13087865524</v>
      </c>
      <c r="CD1773" s="25">
        <f t="shared" si="1000"/>
        <v>1.2508571992359674</v>
      </c>
      <c r="CE1773" s="26">
        <f t="shared" si="1001"/>
        <v>78.543485001226642</v>
      </c>
      <c r="CF1773" s="18">
        <f t="shared" si="1002"/>
        <v>3611.1857894892401</v>
      </c>
      <c r="CG1773" s="18">
        <f t="shared" si="1003"/>
        <v>2011.1857894892403</v>
      </c>
      <c r="CH1773" s="18">
        <f t="shared" si="1004"/>
        <v>11994305.218276974</v>
      </c>
      <c r="CI1773" s="18">
        <f t="shared" si="1005"/>
        <v>199905.0869712829</v>
      </c>
      <c r="CJ1773" s="18">
        <f t="shared" si="1006"/>
        <v>230742.84140419326</v>
      </c>
      <c r="CK1773" s="25">
        <f t="shared" si="1007"/>
        <v>1.1542619795230138</v>
      </c>
      <c r="CL1773" s="26">
        <f t="shared" si="1008"/>
        <v>48.884470134679638</v>
      </c>
      <c r="CZ1773" s="18">
        <f t="shared" si="1009"/>
        <v>27840865.975308642</v>
      </c>
      <c r="DC1773" s="18">
        <f t="shared" si="1010"/>
        <v>47240.778684233861</v>
      </c>
      <c r="DD1773" s="17">
        <f t="shared" si="1011"/>
        <v>1</v>
      </c>
      <c r="DE1773" s="17">
        <f t="shared" si="1012"/>
        <v>1</v>
      </c>
      <c r="DF1773" s="17">
        <f t="shared" si="1013"/>
        <v>1</v>
      </c>
      <c r="DG1773" s="17">
        <f t="shared" si="1014"/>
        <v>1</v>
      </c>
      <c r="DH1773" s="17">
        <f t="shared" si="1015"/>
        <v>1</v>
      </c>
      <c r="DI1773" s="17">
        <f t="shared" si="1016"/>
        <v>2</v>
      </c>
      <c r="DJ1773" s="20" t="s">
        <v>1713</v>
      </c>
    </row>
    <row r="1774" spans="1:114" x14ac:dyDescent="0.2">
      <c r="A1774" s="15" t="s">
        <v>105</v>
      </c>
      <c r="B1774" s="10" t="s">
        <v>1870</v>
      </c>
      <c r="C1774" s="11">
        <f t="shared" si="988"/>
        <v>32.781599999999997</v>
      </c>
      <c r="D1774" s="11">
        <f t="shared" si="1023"/>
        <v>220</v>
      </c>
      <c r="E1774" s="11">
        <f t="shared" si="1023"/>
        <v>140</v>
      </c>
      <c r="F1774" s="11">
        <f t="shared" si="1023"/>
        <v>0</v>
      </c>
      <c r="G1774" s="11">
        <f t="shared" si="1022"/>
        <v>6</v>
      </c>
      <c r="H1774" s="11">
        <f t="shared" si="1022"/>
        <v>0</v>
      </c>
      <c r="I1774" s="11">
        <f t="shared" si="1022"/>
        <v>6</v>
      </c>
      <c r="J1774" s="11">
        <f t="shared" si="1022"/>
        <v>0</v>
      </c>
      <c r="K1774" s="11">
        <f t="shared" si="1022"/>
        <v>0</v>
      </c>
      <c r="L1774" s="11">
        <f t="shared" si="1022"/>
        <v>0</v>
      </c>
      <c r="M1774" s="11">
        <f t="shared" si="1017"/>
        <v>0</v>
      </c>
      <c r="N1774" s="11">
        <f t="shared" si="1017"/>
        <v>0</v>
      </c>
      <c r="O1774" s="11">
        <f t="shared" si="1017"/>
        <v>0</v>
      </c>
      <c r="P1774" s="11">
        <f t="shared" si="1017"/>
        <v>0</v>
      </c>
      <c r="Q1774" s="11">
        <f t="shared" si="1017"/>
        <v>0</v>
      </c>
      <c r="R1774" s="11">
        <f t="shared" si="987"/>
        <v>0</v>
      </c>
      <c r="S1774" s="11">
        <f t="shared" si="987"/>
        <v>0</v>
      </c>
      <c r="T1774" s="11">
        <f t="shared" si="987"/>
        <v>4083.2920065876979</v>
      </c>
      <c r="U1774" s="40">
        <f t="shared" si="989"/>
        <v>0.72</v>
      </c>
      <c r="V1774" s="11">
        <f t="shared" si="1028"/>
        <v>22.462205758235196</v>
      </c>
      <c r="W1774" s="11">
        <f t="shared" si="1028"/>
        <v>27139684.571564693</v>
      </c>
      <c r="X1774" s="11">
        <f t="shared" si="1028"/>
        <v>246724.40519604267</v>
      </c>
      <c r="Y1774" s="11">
        <f t="shared" si="1028"/>
        <v>299458.61664559436</v>
      </c>
      <c r="Z1774" s="11">
        <f t="shared" si="1028"/>
        <v>1.2137373131273741</v>
      </c>
      <c r="AA1774" s="11">
        <f t="shared" si="1028"/>
        <v>81.526195991275685</v>
      </c>
      <c r="AB1774" s="11">
        <f t="shared" si="1027"/>
        <v>2691.2920065876974</v>
      </c>
      <c r="AC1774" s="11">
        <f t="shared" si="1027"/>
        <v>1731.2920065876976</v>
      </c>
      <c r="AD1774" s="11">
        <f t="shared" si="1027"/>
        <v>13516582.450457461</v>
      </c>
      <c r="AE1774" s="11">
        <f t="shared" si="1027"/>
        <v>193094.03500653515</v>
      </c>
      <c r="AF1774" s="11">
        <f t="shared" si="1027"/>
        <v>219646.93638208645</v>
      </c>
      <c r="AG1774" s="11">
        <f t="shared" si="1027"/>
        <v>1.1375127997851029</v>
      </c>
      <c r="AH1774" s="11">
        <f t="shared" si="1027"/>
        <v>57.534484958299167</v>
      </c>
      <c r="AI1774" s="11">
        <f t="shared" si="1027"/>
        <v>0</v>
      </c>
      <c r="AJ1774" s="11">
        <f t="shared" si="1027"/>
        <v>0</v>
      </c>
      <c r="AK1774" s="11">
        <f t="shared" si="1027"/>
        <v>0</v>
      </c>
      <c r="AL1774" s="11">
        <f t="shared" si="1025"/>
        <v>0</v>
      </c>
      <c r="AM1774" s="11">
        <f t="shared" si="1020"/>
        <v>0</v>
      </c>
      <c r="AN1774" s="11">
        <f t="shared" si="1020"/>
        <v>0</v>
      </c>
      <c r="AO1774" s="11">
        <f t="shared" si="1020"/>
        <v>0</v>
      </c>
      <c r="AP1774" s="11">
        <f t="shared" si="1020"/>
        <v>0</v>
      </c>
      <c r="AQ1774" s="11">
        <f t="shared" si="1020"/>
        <v>0</v>
      </c>
      <c r="AR1774" s="11">
        <f t="shared" si="1020"/>
        <v>0</v>
      </c>
      <c r="AS1774" s="11">
        <f t="shared" si="1020"/>
        <v>0</v>
      </c>
      <c r="AT1774" s="11">
        <f t="shared" si="1018"/>
        <v>0</v>
      </c>
      <c r="AU1774" s="11">
        <f t="shared" si="1018"/>
        <v>0</v>
      </c>
      <c r="AV1774" s="11">
        <f t="shared" si="1018"/>
        <v>28355619.862068966</v>
      </c>
      <c r="AW1774" s="11">
        <f t="shared" si="1018"/>
        <v>0</v>
      </c>
      <c r="AX1774" s="11">
        <f t="shared" si="1018"/>
        <v>0</v>
      </c>
      <c r="AY1774" s="11">
        <f t="shared" si="1018"/>
        <v>57212.938009881545</v>
      </c>
      <c r="AZ1774" s="11">
        <f t="shared" si="1018"/>
        <v>1</v>
      </c>
      <c r="BA1774" s="11">
        <f t="shared" si="1018"/>
        <v>1</v>
      </c>
      <c r="BB1774" s="11">
        <f t="shared" si="1018"/>
        <v>1</v>
      </c>
      <c r="BC1774" s="11">
        <f t="shared" si="1026"/>
        <v>1</v>
      </c>
      <c r="BD1774" s="11">
        <f t="shared" si="1026"/>
        <v>3</v>
      </c>
      <c r="BE1774" s="11">
        <f t="shared" si="1024"/>
        <v>4</v>
      </c>
      <c r="BF1774" s="15" t="str">
        <f t="shared" si="990"/>
        <v>EN 10219-97</v>
      </c>
      <c r="BG1774" s="42">
        <v>32.781599999999997</v>
      </c>
      <c r="BH1774" s="17">
        <f t="shared" si="991"/>
        <v>220</v>
      </c>
      <c r="BI1774" s="17">
        <f t="shared" si="992"/>
        <v>140</v>
      </c>
      <c r="BK1774" s="17">
        <f t="shared" si="993"/>
        <v>6</v>
      </c>
      <c r="BM1774" s="17">
        <f t="shared" si="994"/>
        <v>6</v>
      </c>
      <c r="BX1774" s="18">
        <f t="shared" si="995"/>
        <v>4083.2920065876979</v>
      </c>
      <c r="BY1774" s="42">
        <v>0.72</v>
      </c>
      <c r="BZ1774" s="43">
        <f t="shared" si="996"/>
        <v>22.462205758235196</v>
      </c>
      <c r="CA1774" s="18">
        <f t="shared" si="997"/>
        <v>27139684.571564693</v>
      </c>
      <c r="CB1774" s="18">
        <f t="shared" si="998"/>
        <v>246724.40519604267</v>
      </c>
      <c r="CC1774" s="18">
        <f t="shared" si="999"/>
        <v>299458.61664559436</v>
      </c>
      <c r="CD1774" s="25">
        <f t="shared" si="1000"/>
        <v>1.2137373131273741</v>
      </c>
      <c r="CE1774" s="26">
        <f t="shared" si="1001"/>
        <v>81.526195991275685</v>
      </c>
      <c r="CF1774" s="18">
        <f t="shared" si="1002"/>
        <v>2691.2920065876974</v>
      </c>
      <c r="CG1774" s="18">
        <f t="shared" si="1003"/>
        <v>1731.2920065876976</v>
      </c>
      <c r="CH1774" s="18">
        <f t="shared" si="1004"/>
        <v>13516582.450457461</v>
      </c>
      <c r="CI1774" s="18">
        <f t="shared" si="1005"/>
        <v>193094.03500653515</v>
      </c>
      <c r="CJ1774" s="18">
        <f t="shared" si="1006"/>
        <v>219646.93638208645</v>
      </c>
      <c r="CK1774" s="25">
        <f t="shared" si="1007"/>
        <v>1.1375127997851029</v>
      </c>
      <c r="CL1774" s="26">
        <f t="shared" si="1008"/>
        <v>57.534484958299167</v>
      </c>
      <c r="CZ1774" s="18">
        <f t="shared" si="1009"/>
        <v>28355619.862068966</v>
      </c>
      <c r="DC1774" s="18">
        <f t="shared" si="1010"/>
        <v>57212.938009881545</v>
      </c>
      <c r="DD1774" s="17">
        <f t="shared" si="1011"/>
        <v>1</v>
      </c>
      <c r="DE1774" s="17">
        <f t="shared" si="1012"/>
        <v>1</v>
      </c>
      <c r="DF1774" s="17">
        <f t="shared" si="1013"/>
        <v>1</v>
      </c>
      <c r="DG1774" s="17">
        <f t="shared" si="1014"/>
        <v>1</v>
      </c>
      <c r="DH1774" s="17">
        <f t="shared" si="1015"/>
        <v>3</v>
      </c>
      <c r="DI1774" s="17">
        <f t="shared" si="1016"/>
        <v>4</v>
      </c>
      <c r="DJ1774" s="20" t="s">
        <v>1713</v>
      </c>
    </row>
    <row r="1775" spans="1:114" x14ac:dyDescent="0.2">
      <c r="A1775" s="15" t="s">
        <v>105</v>
      </c>
      <c r="B1775" s="10" t="s">
        <v>1871</v>
      </c>
      <c r="C1775" s="11">
        <f t="shared" si="988"/>
        <v>43.206400000000002</v>
      </c>
      <c r="D1775" s="11">
        <f t="shared" si="1023"/>
        <v>220</v>
      </c>
      <c r="E1775" s="11">
        <f t="shared" si="1023"/>
        <v>140</v>
      </c>
      <c r="F1775" s="11">
        <f t="shared" si="1023"/>
        <v>0</v>
      </c>
      <c r="G1775" s="11">
        <f t="shared" si="1022"/>
        <v>8</v>
      </c>
      <c r="H1775" s="11">
        <f t="shared" si="1022"/>
        <v>0</v>
      </c>
      <c r="I1775" s="11">
        <f t="shared" si="1022"/>
        <v>8</v>
      </c>
      <c r="J1775" s="11">
        <f t="shared" si="1022"/>
        <v>0</v>
      </c>
      <c r="K1775" s="11">
        <f t="shared" si="1022"/>
        <v>0</v>
      </c>
      <c r="L1775" s="11">
        <f t="shared" si="1022"/>
        <v>0</v>
      </c>
      <c r="M1775" s="11">
        <f t="shared" si="1017"/>
        <v>0</v>
      </c>
      <c r="N1775" s="11">
        <f t="shared" si="1017"/>
        <v>0</v>
      </c>
      <c r="O1775" s="11">
        <f t="shared" si="1017"/>
        <v>0</v>
      </c>
      <c r="P1775" s="11">
        <f t="shared" si="1017"/>
        <v>0</v>
      </c>
      <c r="Q1775" s="11">
        <f t="shared" si="1017"/>
        <v>0</v>
      </c>
      <c r="R1775" s="11">
        <f t="shared" si="987"/>
        <v>0</v>
      </c>
      <c r="S1775" s="11">
        <f t="shared" si="987"/>
        <v>0</v>
      </c>
      <c r="T1775" s="11">
        <f t="shared" si="987"/>
        <v>5339.1857894892401</v>
      </c>
      <c r="U1775" s="40">
        <f t="shared" si="989"/>
        <v>0.72</v>
      </c>
      <c r="V1775" s="11">
        <f t="shared" si="1028"/>
        <v>17.178601539487556</v>
      </c>
      <c r="W1775" s="11">
        <f t="shared" si="1028"/>
        <v>34560980.499086067</v>
      </c>
      <c r="X1775" s="11">
        <f t="shared" si="1028"/>
        <v>314190.73180987331</v>
      </c>
      <c r="Y1775" s="11">
        <f t="shared" si="1028"/>
        <v>386022.13087865524</v>
      </c>
      <c r="Z1775" s="11">
        <f t="shared" si="1028"/>
        <v>1.2286235454973553</v>
      </c>
      <c r="AA1775" s="11">
        <f t="shared" si="1028"/>
        <v>80.455457876644942</v>
      </c>
      <c r="AB1775" s="11">
        <f t="shared" si="1027"/>
        <v>3611.1857894892401</v>
      </c>
      <c r="AC1775" s="11">
        <f t="shared" si="1027"/>
        <v>2331.1857894892401</v>
      </c>
      <c r="AD1775" s="11">
        <f t="shared" si="1027"/>
        <v>17121747.29197643</v>
      </c>
      <c r="AE1775" s="11">
        <f t="shared" si="1027"/>
        <v>244596.38988537758</v>
      </c>
      <c r="AF1775" s="11">
        <f t="shared" si="1027"/>
        <v>282534.69929908565</v>
      </c>
      <c r="AG1775" s="11">
        <f t="shared" si="1027"/>
        <v>1.1551057619104137</v>
      </c>
      <c r="AH1775" s="11">
        <f t="shared" si="1027"/>
        <v>56.628691245288152</v>
      </c>
      <c r="AI1775" s="11">
        <f t="shared" si="1027"/>
        <v>0</v>
      </c>
      <c r="AJ1775" s="11">
        <f t="shared" si="1027"/>
        <v>0</v>
      </c>
      <c r="AK1775" s="11">
        <f t="shared" si="1027"/>
        <v>0</v>
      </c>
      <c r="AL1775" s="11">
        <f t="shared" si="1025"/>
        <v>0</v>
      </c>
      <c r="AM1775" s="11">
        <f t="shared" si="1020"/>
        <v>0</v>
      </c>
      <c r="AN1775" s="11">
        <f t="shared" si="1020"/>
        <v>0</v>
      </c>
      <c r="AO1775" s="11">
        <f t="shared" si="1020"/>
        <v>0</v>
      </c>
      <c r="AP1775" s="11">
        <f t="shared" si="1020"/>
        <v>0</v>
      </c>
      <c r="AQ1775" s="11">
        <f t="shared" si="1020"/>
        <v>0</v>
      </c>
      <c r="AR1775" s="11">
        <f t="shared" si="1020"/>
        <v>0</v>
      </c>
      <c r="AS1775" s="11">
        <f t="shared" si="1020"/>
        <v>0</v>
      </c>
      <c r="AT1775" s="11">
        <f t="shared" si="1018"/>
        <v>0</v>
      </c>
      <c r="AU1775" s="11">
        <f t="shared" si="1018"/>
        <v>0</v>
      </c>
      <c r="AV1775" s="11">
        <f t="shared" si="1018"/>
        <v>36423453.767441861</v>
      </c>
      <c r="AW1775" s="11">
        <f t="shared" si="1018"/>
        <v>0</v>
      </c>
      <c r="AX1775" s="11">
        <f t="shared" si="1018"/>
        <v>0</v>
      </c>
      <c r="AY1775" s="11">
        <f t="shared" si="1018"/>
        <v>55720.778684233861</v>
      </c>
      <c r="AZ1775" s="11">
        <f t="shared" si="1018"/>
        <v>1</v>
      </c>
      <c r="BA1775" s="11">
        <f t="shared" si="1018"/>
        <v>1</v>
      </c>
      <c r="BB1775" s="11">
        <f t="shared" si="1018"/>
        <v>1</v>
      </c>
      <c r="BC1775" s="11">
        <f t="shared" si="1026"/>
        <v>1</v>
      </c>
      <c r="BD1775" s="11">
        <f t="shared" si="1026"/>
        <v>1</v>
      </c>
      <c r="BE1775" s="11">
        <f t="shared" si="1024"/>
        <v>2</v>
      </c>
      <c r="BF1775" s="15" t="str">
        <f t="shared" si="990"/>
        <v>EN 10219-97</v>
      </c>
      <c r="BG1775" s="42">
        <v>43.206400000000002</v>
      </c>
      <c r="BH1775" s="17">
        <f t="shared" si="991"/>
        <v>220</v>
      </c>
      <c r="BI1775" s="17">
        <f t="shared" si="992"/>
        <v>140</v>
      </c>
      <c r="BK1775" s="17">
        <f t="shared" si="993"/>
        <v>8</v>
      </c>
      <c r="BM1775" s="17">
        <f t="shared" si="994"/>
        <v>8</v>
      </c>
      <c r="BX1775" s="18">
        <f t="shared" si="995"/>
        <v>5339.1857894892401</v>
      </c>
      <c r="BY1775" s="42">
        <v>0.72</v>
      </c>
      <c r="BZ1775" s="43">
        <f t="shared" si="996"/>
        <v>17.178601539487556</v>
      </c>
      <c r="CA1775" s="18">
        <f t="shared" si="997"/>
        <v>34560980.499086067</v>
      </c>
      <c r="CB1775" s="18">
        <f t="shared" si="998"/>
        <v>314190.73180987331</v>
      </c>
      <c r="CC1775" s="18">
        <f t="shared" si="999"/>
        <v>386022.13087865524</v>
      </c>
      <c r="CD1775" s="25">
        <f t="shared" si="1000"/>
        <v>1.2286235454973553</v>
      </c>
      <c r="CE1775" s="26">
        <f t="shared" si="1001"/>
        <v>80.455457876644942</v>
      </c>
      <c r="CF1775" s="18">
        <f t="shared" si="1002"/>
        <v>3611.1857894892401</v>
      </c>
      <c r="CG1775" s="18">
        <f t="shared" si="1003"/>
        <v>2331.1857894892401</v>
      </c>
      <c r="CH1775" s="18">
        <f t="shared" si="1004"/>
        <v>17121747.29197643</v>
      </c>
      <c r="CI1775" s="18">
        <f t="shared" si="1005"/>
        <v>244596.38988537758</v>
      </c>
      <c r="CJ1775" s="18">
        <f t="shared" si="1006"/>
        <v>282534.69929908565</v>
      </c>
      <c r="CK1775" s="25">
        <f t="shared" si="1007"/>
        <v>1.1551057619104137</v>
      </c>
      <c r="CL1775" s="26">
        <f t="shared" si="1008"/>
        <v>56.628691245288152</v>
      </c>
      <c r="CZ1775" s="18">
        <f t="shared" si="1009"/>
        <v>36423453.767441861</v>
      </c>
      <c r="DC1775" s="18">
        <f t="shared" si="1010"/>
        <v>55720.778684233861</v>
      </c>
      <c r="DD1775" s="17">
        <f t="shared" si="1011"/>
        <v>1</v>
      </c>
      <c r="DE1775" s="17">
        <f t="shared" si="1012"/>
        <v>1</v>
      </c>
      <c r="DF1775" s="17">
        <f t="shared" si="1013"/>
        <v>1</v>
      </c>
      <c r="DG1775" s="17">
        <f t="shared" si="1014"/>
        <v>1</v>
      </c>
      <c r="DH1775" s="17">
        <f t="shared" si="1015"/>
        <v>1</v>
      </c>
      <c r="DI1775" s="17">
        <f t="shared" si="1016"/>
        <v>2</v>
      </c>
      <c r="DJ1775" s="20" t="s">
        <v>1713</v>
      </c>
    </row>
    <row r="1776" spans="1:114" x14ac:dyDescent="0.2">
      <c r="A1776" s="15" t="s">
        <v>105</v>
      </c>
      <c r="B1776" s="10" t="s">
        <v>1872</v>
      </c>
      <c r="C1776" s="11">
        <f t="shared" si="988"/>
        <v>21.477599999999999</v>
      </c>
      <c r="D1776" s="11">
        <f t="shared" si="1023"/>
        <v>250</v>
      </c>
      <c r="E1776" s="11">
        <f t="shared" si="1023"/>
        <v>100</v>
      </c>
      <c r="F1776" s="11">
        <f t="shared" si="1023"/>
        <v>0</v>
      </c>
      <c r="G1776" s="11">
        <f t="shared" si="1022"/>
        <v>4</v>
      </c>
      <c r="H1776" s="11">
        <f t="shared" si="1022"/>
        <v>0</v>
      </c>
      <c r="I1776" s="11">
        <f t="shared" si="1022"/>
        <v>4</v>
      </c>
      <c r="J1776" s="11">
        <f t="shared" si="1022"/>
        <v>0</v>
      </c>
      <c r="K1776" s="11">
        <f t="shared" si="1022"/>
        <v>0</v>
      </c>
      <c r="L1776" s="11">
        <f t="shared" si="1022"/>
        <v>0</v>
      </c>
      <c r="M1776" s="11">
        <f t="shared" si="1017"/>
        <v>0</v>
      </c>
      <c r="N1776" s="11">
        <f t="shared" si="1017"/>
        <v>0</v>
      </c>
      <c r="O1776" s="11">
        <f t="shared" si="1017"/>
        <v>0</v>
      </c>
      <c r="P1776" s="11">
        <f t="shared" si="1017"/>
        <v>0</v>
      </c>
      <c r="Q1776" s="11">
        <f t="shared" si="1017"/>
        <v>0</v>
      </c>
      <c r="R1776" s="11">
        <f t="shared" si="987"/>
        <v>0</v>
      </c>
      <c r="S1776" s="11">
        <f t="shared" si="987"/>
        <v>0</v>
      </c>
      <c r="T1776" s="11">
        <f t="shared" si="987"/>
        <v>2694.79644737231</v>
      </c>
      <c r="U1776" s="40">
        <f t="shared" si="989"/>
        <v>0.7</v>
      </c>
      <c r="V1776" s="11">
        <f t="shared" si="1028"/>
        <v>33.090430488449094</v>
      </c>
      <c r="W1776" s="11">
        <f t="shared" si="1028"/>
        <v>20916564.497026999</v>
      </c>
      <c r="X1776" s="11">
        <f t="shared" si="1028"/>
        <v>167332.51597621597</v>
      </c>
      <c r="Y1776" s="11">
        <f t="shared" si="1028"/>
        <v>210408.51767589361</v>
      </c>
      <c r="Z1776" s="11">
        <f t="shared" si="1028"/>
        <v>1.2574275624099283</v>
      </c>
      <c r="AA1776" s="11">
        <f t="shared" si="1028"/>
        <v>88.10127508268431</v>
      </c>
      <c r="AB1776" s="11">
        <f t="shared" si="1027"/>
        <v>2022.7964473723102</v>
      </c>
      <c r="AC1776" s="11">
        <f t="shared" si="1027"/>
        <v>822.79644737231001</v>
      </c>
      <c r="AD1776" s="11">
        <f t="shared" si="1027"/>
        <v>5029916.8621122008</v>
      </c>
      <c r="AE1776" s="11">
        <f t="shared" si="1027"/>
        <v>100598.33724224402</v>
      </c>
      <c r="AF1776" s="11">
        <f t="shared" si="1027"/>
        <v>110898.78412297036</v>
      </c>
      <c r="AG1776" s="11">
        <f t="shared" si="1027"/>
        <v>1.1023918204127225</v>
      </c>
      <c r="AH1776" s="11">
        <f t="shared" si="1027"/>
        <v>43.20334969096649</v>
      </c>
      <c r="AI1776" s="11">
        <f t="shared" si="1027"/>
        <v>0</v>
      </c>
      <c r="AJ1776" s="11">
        <f t="shared" si="1027"/>
        <v>0</v>
      </c>
      <c r="AK1776" s="11">
        <f t="shared" si="1027"/>
        <v>0</v>
      </c>
      <c r="AL1776" s="11">
        <f t="shared" si="1025"/>
        <v>0</v>
      </c>
      <c r="AM1776" s="11">
        <f t="shared" si="1020"/>
        <v>0</v>
      </c>
      <c r="AN1776" s="11">
        <f t="shared" si="1020"/>
        <v>0</v>
      </c>
      <c r="AO1776" s="11">
        <f t="shared" si="1020"/>
        <v>0</v>
      </c>
      <c r="AP1776" s="11">
        <f t="shared" ref="AP1776:AX1808" si="1029">IF($A1776="x",CT1776,"")</f>
        <v>0</v>
      </c>
      <c r="AQ1776" s="11">
        <f t="shared" si="1029"/>
        <v>0</v>
      </c>
      <c r="AR1776" s="11">
        <f t="shared" si="1029"/>
        <v>0</v>
      </c>
      <c r="AS1776" s="11">
        <f t="shared" si="1029"/>
        <v>0</v>
      </c>
      <c r="AT1776" s="11">
        <f t="shared" si="1018"/>
        <v>0</v>
      </c>
      <c r="AU1776" s="11">
        <f t="shared" si="1018"/>
        <v>0</v>
      </c>
      <c r="AV1776" s="11">
        <f t="shared" si="1018"/>
        <v>13045975.578947369</v>
      </c>
      <c r="AW1776" s="11">
        <f t="shared" si="1018"/>
        <v>0</v>
      </c>
      <c r="AX1776" s="11">
        <f t="shared" si="1018"/>
        <v>0</v>
      </c>
      <c r="AY1776" s="11">
        <f t="shared" si="1018"/>
        <v>47170.194671058467</v>
      </c>
      <c r="AZ1776" s="11">
        <f t="shared" si="1018"/>
        <v>1</v>
      </c>
      <c r="BA1776" s="11">
        <f t="shared" si="1018"/>
        <v>2</v>
      </c>
      <c r="BB1776" s="11">
        <f t="shared" si="1018"/>
        <v>2</v>
      </c>
      <c r="BC1776" s="11">
        <f t="shared" si="1026"/>
        <v>4</v>
      </c>
      <c r="BD1776" s="11">
        <f t="shared" si="1026"/>
        <v>4</v>
      </c>
      <c r="BE1776" s="11">
        <f t="shared" si="1024"/>
        <v>4</v>
      </c>
      <c r="BF1776" s="15" t="str">
        <f t="shared" si="990"/>
        <v>EN 10219-97</v>
      </c>
      <c r="BG1776" s="42">
        <v>21.477599999999999</v>
      </c>
      <c r="BH1776" s="17">
        <f t="shared" si="991"/>
        <v>250</v>
      </c>
      <c r="BI1776" s="17">
        <f t="shared" si="992"/>
        <v>100</v>
      </c>
      <c r="BK1776" s="17">
        <f t="shared" si="993"/>
        <v>4</v>
      </c>
      <c r="BM1776" s="17">
        <f t="shared" si="994"/>
        <v>4</v>
      </c>
      <c r="BX1776" s="18">
        <f t="shared" si="995"/>
        <v>2694.79644737231</v>
      </c>
      <c r="BY1776" s="42">
        <v>0.7</v>
      </c>
      <c r="BZ1776" s="43">
        <f t="shared" si="996"/>
        <v>33.090430488449094</v>
      </c>
      <c r="CA1776" s="18">
        <f t="shared" si="997"/>
        <v>20916564.497026999</v>
      </c>
      <c r="CB1776" s="18">
        <f t="shared" si="998"/>
        <v>167332.51597621597</v>
      </c>
      <c r="CC1776" s="18">
        <f t="shared" si="999"/>
        <v>210408.51767589361</v>
      </c>
      <c r="CD1776" s="25">
        <f t="shared" si="1000"/>
        <v>1.2574275624099283</v>
      </c>
      <c r="CE1776" s="26">
        <f t="shared" si="1001"/>
        <v>88.10127508268431</v>
      </c>
      <c r="CF1776" s="18">
        <f t="shared" si="1002"/>
        <v>2022.7964473723102</v>
      </c>
      <c r="CG1776" s="18">
        <f t="shared" si="1003"/>
        <v>822.79644737231001</v>
      </c>
      <c r="CH1776" s="18">
        <f t="shared" si="1004"/>
        <v>5029916.8621122008</v>
      </c>
      <c r="CI1776" s="18">
        <f t="shared" si="1005"/>
        <v>100598.33724224402</v>
      </c>
      <c r="CJ1776" s="18">
        <f t="shared" si="1006"/>
        <v>110898.78412297036</v>
      </c>
      <c r="CK1776" s="25">
        <f t="shared" si="1007"/>
        <v>1.1023918204127225</v>
      </c>
      <c r="CL1776" s="26">
        <f t="shared" si="1008"/>
        <v>43.20334969096649</v>
      </c>
      <c r="CZ1776" s="18">
        <f t="shared" si="1009"/>
        <v>13045975.578947369</v>
      </c>
      <c r="DC1776" s="18">
        <f t="shared" si="1010"/>
        <v>47170.194671058467</v>
      </c>
      <c r="DD1776" s="17">
        <f t="shared" si="1011"/>
        <v>1</v>
      </c>
      <c r="DE1776" s="17">
        <f t="shared" si="1012"/>
        <v>2</v>
      </c>
      <c r="DF1776" s="17">
        <f t="shared" si="1013"/>
        <v>2</v>
      </c>
      <c r="DG1776" s="17">
        <f t="shared" si="1014"/>
        <v>4</v>
      </c>
      <c r="DH1776" s="17">
        <f t="shared" si="1015"/>
        <v>4</v>
      </c>
      <c r="DI1776" s="17">
        <f t="shared" si="1016"/>
        <v>4</v>
      </c>
      <c r="DJ1776" s="20" t="s">
        <v>1713</v>
      </c>
    </row>
    <row r="1777" spans="1:114" x14ac:dyDescent="0.2">
      <c r="A1777" s="15" t="s">
        <v>105</v>
      </c>
      <c r="B1777" s="10" t="s">
        <v>1873</v>
      </c>
      <c r="C1777" s="11">
        <f t="shared" si="988"/>
        <v>26.69</v>
      </c>
      <c r="D1777" s="11">
        <f t="shared" si="1023"/>
        <v>250</v>
      </c>
      <c r="E1777" s="11">
        <f t="shared" si="1023"/>
        <v>100</v>
      </c>
      <c r="F1777" s="11">
        <f t="shared" si="1023"/>
        <v>0</v>
      </c>
      <c r="G1777" s="11">
        <f t="shared" si="1022"/>
        <v>5</v>
      </c>
      <c r="H1777" s="11">
        <f t="shared" si="1022"/>
        <v>0</v>
      </c>
      <c r="I1777" s="11">
        <f t="shared" si="1022"/>
        <v>5</v>
      </c>
      <c r="J1777" s="11">
        <f t="shared" si="1022"/>
        <v>0</v>
      </c>
      <c r="K1777" s="11">
        <f t="shared" si="1022"/>
        <v>0</v>
      </c>
      <c r="L1777" s="11">
        <f t="shared" si="1022"/>
        <v>0</v>
      </c>
      <c r="M1777" s="11">
        <f t="shared" si="1017"/>
        <v>0</v>
      </c>
      <c r="N1777" s="11">
        <f t="shared" si="1017"/>
        <v>0</v>
      </c>
      <c r="O1777" s="11">
        <f t="shared" si="1017"/>
        <v>0</v>
      </c>
      <c r="P1777" s="11">
        <f t="shared" si="1017"/>
        <v>0</v>
      </c>
      <c r="Q1777" s="11">
        <f t="shared" si="1017"/>
        <v>0</v>
      </c>
      <c r="R1777" s="11">
        <f t="shared" si="987"/>
        <v>0</v>
      </c>
      <c r="S1777" s="11">
        <f t="shared" si="987"/>
        <v>0</v>
      </c>
      <c r="T1777" s="11">
        <f t="shared" si="987"/>
        <v>3335.6194490192347</v>
      </c>
      <c r="U1777" s="40">
        <f t="shared" si="989"/>
        <v>0.7</v>
      </c>
      <c r="V1777" s="11">
        <f t="shared" si="1028"/>
        <v>26.733257760717294</v>
      </c>
      <c r="W1777" s="11">
        <f t="shared" si="1028"/>
        <v>25537596.987727895</v>
      </c>
      <c r="X1777" s="11">
        <f t="shared" si="1028"/>
        <v>204300.77590182316</v>
      </c>
      <c r="Y1777" s="11">
        <f t="shared" si="1028"/>
        <v>258512.90330387861</v>
      </c>
      <c r="Z1777" s="11">
        <f t="shared" si="1028"/>
        <v>1.2653544861136852</v>
      </c>
      <c r="AA1777" s="11">
        <f t="shared" si="1028"/>
        <v>87.498733284452598</v>
      </c>
      <c r="AB1777" s="11">
        <f t="shared" si="1027"/>
        <v>2535.6194490192343</v>
      </c>
      <c r="AC1777" s="11">
        <f t="shared" si="1027"/>
        <v>1035.6194490192345</v>
      </c>
      <c r="AD1777" s="11">
        <f t="shared" si="1027"/>
        <v>6098520.8928792933</v>
      </c>
      <c r="AE1777" s="11">
        <f t="shared" si="1027"/>
        <v>121970.41785758587</v>
      </c>
      <c r="AF1777" s="11">
        <f t="shared" si="1027"/>
        <v>135841.44462743605</v>
      </c>
      <c r="AG1777" s="11">
        <f t="shared" si="1027"/>
        <v>1.1137245162679212</v>
      </c>
      <c r="AH1777" s="11">
        <f t="shared" si="1027"/>
        <v>42.758652395232509</v>
      </c>
      <c r="AI1777" s="11">
        <f t="shared" si="1027"/>
        <v>0</v>
      </c>
      <c r="AJ1777" s="11">
        <f t="shared" si="1027"/>
        <v>0</v>
      </c>
      <c r="AK1777" s="11">
        <f t="shared" si="1027"/>
        <v>0</v>
      </c>
      <c r="AL1777" s="11">
        <f t="shared" si="1025"/>
        <v>0</v>
      </c>
      <c r="AM1777" s="11">
        <f t="shared" si="1025"/>
        <v>0</v>
      </c>
      <c r="AN1777" s="11">
        <f t="shared" si="1025"/>
        <v>0</v>
      </c>
      <c r="AO1777" s="11">
        <f t="shared" si="1025"/>
        <v>0</v>
      </c>
      <c r="AP1777" s="11">
        <f t="shared" si="1029"/>
        <v>0</v>
      </c>
      <c r="AQ1777" s="11">
        <f t="shared" si="1029"/>
        <v>0</v>
      </c>
      <c r="AR1777" s="11">
        <f t="shared" si="1029"/>
        <v>0</v>
      </c>
      <c r="AS1777" s="11">
        <f t="shared" si="1029"/>
        <v>0</v>
      </c>
      <c r="AT1777" s="11">
        <f t="shared" si="1018"/>
        <v>0</v>
      </c>
      <c r="AU1777" s="11">
        <f t="shared" si="1018"/>
        <v>0</v>
      </c>
      <c r="AV1777" s="11">
        <f t="shared" si="1018"/>
        <v>15933106.617647059</v>
      </c>
      <c r="AW1777" s="11">
        <f t="shared" si="1018"/>
        <v>0</v>
      </c>
      <c r="AX1777" s="11">
        <f t="shared" si="1018"/>
        <v>0</v>
      </c>
      <c r="AY1777" s="11">
        <f t="shared" si="1018"/>
        <v>46453.42917352885</v>
      </c>
      <c r="AZ1777" s="11">
        <f t="shared" si="1018"/>
        <v>1</v>
      </c>
      <c r="BA1777" s="11">
        <f t="shared" si="1018"/>
        <v>1</v>
      </c>
      <c r="BB1777" s="11">
        <f t="shared" si="1018"/>
        <v>1</v>
      </c>
      <c r="BC1777" s="11">
        <f t="shared" si="1026"/>
        <v>4</v>
      </c>
      <c r="BD1777" s="11">
        <f t="shared" si="1026"/>
        <v>4</v>
      </c>
      <c r="BE1777" s="11">
        <f t="shared" si="1024"/>
        <v>4</v>
      </c>
      <c r="BF1777" s="15" t="str">
        <f t="shared" si="990"/>
        <v>EN 10219-97</v>
      </c>
      <c r="BG1777" s="42">
        <v>26.69</v>
      </c>
      <c r="BH1777" s="17">
        <f t="shared" si="991"/>
        <v>250</v>
      </c>
      <c r="BI1777" s="17">
        <f t="shared" si="992"/>
        <v>100</v>
      </c>
      <c r="BK1777" s="17">
        <f t="shared" si="993"/>
        <v>5</v>
      </c>
      <c r="BM1777" s="17">
        <f t="shared" si="994"/>
        <v>5</v>
      </c>
      <c r="BX1777" s="18">
        <f t="shared" si="995"/>
        <v>3335.6194490192347</v>
      </c>
      <c r="BY1777" s="42">
        <v>0.7</v>
      </c>
      <c r="BZ1777" s="43">
        <f t="shared" si="996"/>
        <v>26.733257760717294</v>
      </c>
      <c r="CA1777" s="18">
        <f t="shared" si="997"/>
        <v>25537596.987727895</v>
      </c>
      <c r="CB1777" s="18">
        <f t="shared" si="998"/>
        <v>204300.77590182316</v>
      </c>
      <c r="CC1777" s="18">
        <f t="shared" si="999"/>
        <v>258512.90330387861</v>
      </c>
      <c r="CD1777" s="25">
        <f t="shared" si="1000"/>
        <v>1.2653544861136852</v>
      </c>
      <c r="CE1777" s="26">
        <f t="shared" si="1001"/>
        <v>87.498733284452598</v>
      </c>
      <c r="CF1777" s="18">
        <f t="shared" si="1002"/>
        <v>2535.6194490192343</v>
      </c>
      <c r="CG1777" s="18">
        <f t="shared" si="1003"/>
        <v>1035.6194490192345</v>
      </c>
      <c r="CH1777" s="18">
        <f t="shared" si="1004"/>
        <v>6098520.8928792933</v>
      </c>
      <c r="CI1777" s="18">
        <f t="shared" si="1005"/>
        <v>121970.41785758587</v>
      </c>
      <c r="CJ1777" s="18">
        <f t="shared" si="1006"/>
        <v>135841.44462743605</v>
      </c>
      <c r="CK1777" s="25">
        <f t="shared" si="1007"/>
        <v>1.1137245162679212</v>
      </c>
      <c r="CL1777" s="26">
        <f t="shared" si="1008"/>
        <v>42.758652395232509</v>
      </c>
      <c r="CZ1777" s="18">
        <f t="shared" si="1009"/>
        <v>15933106.617647059</v>
      </c>
      <c r="DC1777" s="18">
        <f t="shared" si="1010"/>
        <v>46453.42917352885</v>
      </c>
      <c r="DD1777" s="17">
        <f t="shared" si="1011"/>
        <v>1</v>
      </c>
      <c r="DE1777" s="17">
        <f t="shared" si="1012"/>
        <v>1</v>
      </c>
      <c r="DF1777" s="17">
        <f t="shared" si="1013"/>
        <v>1</v>
      </c>
      <c r="DG1777" s="17">
        <f t="shared" si="1014"/>
        <v>4</v>
      </c>
      <c r="DH1777" s="17">
        <f t="shared" si="1015"/>
        <v>4</v>
      </c>
      <c r="DI1777" s="17">
        <f t="shared" si="1016"/>
        <v>4</v>
      </c>
      <c r="DJ1777" s="20" t="s">
        <v>1713</v>
      </c>
    </row>
    <row r="1778" spans="1:114" x14ac:dyDescent="0.2">
      <c r="A1778" s="15" t="s">
        <v>105</v>
      </c>
      <c r="B1778" s="10" t="s">
        <v>1874</v>
      </c>
      <c r="C1778" s="11">
        <f t="shared" si="988"/>
        <v>31.839600000000001</v>
      </c>
      <c r="D1778" s="11">
        <f t="shared" si="1023"/>
        <v>250</v>
      </c>
      <c r="E1778" s="11">
        <f t="shared" si="1023"/>
        <v>100</v>
      </c>
      <c r="F1778" s="11">
        <f t="shared" si="1023"/>
        <v>0</v>
      </c>
      <c r="G1778" s="11">
        <f t="shared" si="1022"/>
        <v>6</v>
      </c>
      <c r="H1778" s="11">
        <f t="shared" si="1022"/>
        <v>0</v>
      </c>
      <c r="I1778" s="11">
        <f t="shared" si="1022"/>
        <v>6</v>
      </c>
      <c r="J1778" s="11">
        <f t="shared" si="1022"/>
        <v>0</v>
      </c>
      <c r="K1778" s="11">
        <f t="shared" si="1022"/>
        <v>0</v>
      </c>
      <c r="L1778" s="11">
        <f t="shared" si="1022"/>
        <v>0</v>
      </c>
      <c r="M1778" s="11">
        <f t="shared" si="1017"/>
        <v>0</v>
      </c>
      <c r="N1778" s="11">
        <f t="shared" si="1017"/>
        <v>0</v>
      </c>
      <c r="O1778" s="11">
        <f t="shared" si="1017"/>
        <v>0</v>
      </c>
      <c r="P1778" s="11">
        <f t="shared" si="1017"/>
        <v>0</v>
      </c>
      <c r="Q1778" s="11">
        <f t="shared" si="1017"/>
        <v>0</v>
      </c>
      <c r="R1778" s="11">
        <f t="shared" si="987"/>
        <v>0</v>
      </c>
      <c r="S1778" s="11">
        <f t="shared" si="987"/>
        <v>0</v>
      </c>
      <c r="T1778" s="11">
        <f t="shared" si="987"/>
        <v>3963.2920065876979</v>
      </c>
      <c r="U1778" s="40">
        <f t="shared" si="989"/>
        <v>0.7</v>
      </c>
      <c r="V1778" s="11">
        <f t="shared" si="1028"/>
        <v>22.499471241097876</v>
      </c>
      <c r="W1778" s="11">
        <f t="shared" si="1028"/>
        <v>29923423.772414755</v>
      </c>
      <c r="X1778" s="11">
        <f t="shared" si="1028"/>
        <v>239387.39017931803</v>
      </c>
      <c r="Y1778" s="11">
        <f t="shared" si="1028"/>
        <v>304847.99674440984</v>
      </c>
      <c r="Z1778" s="11">
        <f t="shared" si="1028"/>
        <v>1.2734505209988596</v>
      </c>
      <c r="AA1778" s="11">
        <f t="shared" si="1028"/>
        <v>86.89156229733905</v>
      </c>
      <c r="AB1778" s="11">
        <f t="shared" si="1027"/>
        <v>3051.2920065876974</v>
      </c>
      <c r="AC1778" s="11">
        <f t="shared" si="1027"/>
        <v>1251.2920065876976</v>
      </c>
      <c r="AD1778" s="11">
        <f t="shared" si="1027"/>
        <v>7096341.7978090821</v>
      </c>
      <c r="AE1778" s="11">
        <f t="shared" si="1027"/>
        <v>141926.83595618163</v>
      </c>
      <c r="AF1778" s="11">
        <f t="shared" si="1027"/>
        <v>159701.09625033251</v>
      </c>
      <c r="AG1778" s="11">
        <f t="shared" si="1027"/>
        <v>1.1252353733837799</v>
      </c>
      <c r="AH1778" s="11">
        <f t="shared" si="1027"/>
        <v>42.314501311099498</v>
      </c>
      <c r="AI1778" s="11">
        <f t="shared" si="1027"/>
        <v>0</v>
      </c>
      <c r="AJ1778" s="11">
        <f t="shared" si="1027"/>
        <v>0</v>
      </c>
      <c r="AK1778" s="11">
        <f t="shared" si="1027"/>
        <v>0</v>
      </c>
      <c r="AL1778" s="11">
        <f t="shared" si="1025"/>
        <v>0</v>
      </c>
      <c r="AM1778" s="11">
        <f t="shared" si="1025"/>
        <v>0</v>
      </c>
      <c r="AN1778" s="11">
        <f t="shared" si="1025"/>
        <v>0</v>
      </c>
      <c r="AO1778" s="11">
        <f t="shared" si="1025"/>
        <v>0</v>
      </c>
      <c r="AP1778" s="11">
        <f t="shared" si="1029"/>
        <v>0</v>
      </c>
      <c r="AQ1778" s="11">
        <f t="shared" si="1029"/>
        <v>0</v>
      </c>
      <c r="AR1778" s="11">
        <f t="shared" si="1029"/>
        <v>0</v>
      </c>
      <c r="AS1778" s="11">
        <f t="shared" si="1029"/>
        <v>0</v>
      </c>
      <c r="AT1778" s="11">
        <f t="shared" si="1018"/>
        <v>0</v>
      </c>
      <c r="AU1778" s="11">
        <f t="shared" si="1018"/>
        <v>0</v>
      </c>
      <c r="AV1778" s="11">
        <f t="shared" si="1018"/>
        <v>18676689.798816569</v>
      </c>
      <c r="AW1778" s="11">
        <f t="shared" si="1018"/>
        <v>0</v>
      </c>
      <c r="AX1778" s="11">
        <f t="shared" si="1018"/>
        <v>0</v>
      </c>
      <c r="AY1778" s="11">
        <f t="shared" si="1018"/>
        <v>45732.938009881545</v>
      </c>
      <c r="AZ1778" s="11">
        <f t="shared" si="1018"/>
        <v>1</v>
      </c>
      <c r="BA1778" s="11">
        <f t="shared" si="1018"/>
        <v>1</v>
      </c>
      <c r="BB1778" s="11">
        <f t="shared" si="1018"/>
        <v>1</v>
      </c>
      <c r="BC1778" s="11">
        <f t="shared" si="1026"/>
        <v>2</v>
      </c>
      <c r="BD1778" s="11">
        <f t="shared" si="1026"/>
        <v>4</v>
      </c>
      <c r="BE1778" s="11">
        <f t="shared" si="1024"/>
        <v>4</v>
      </c>
      <c r="BF1778" s="15" t="str">
        <f t="shared" si="990"/>
        <v>EN 10219-97</v>
      </c>
      <c r="BG1778" s="42">
        <v>31.839600000000001</v>
      </c>
      <c r="BH1778" s="17">
        <f t="shared" si="991"/>
        <v>250</v>
      </c>
      <c r="BI1778" s="17">
        <f t="shared" si="992"/>
        <v>100</v>
      </c>
      <c r="BK1778" s="17">
        <f t="shared" si="993"/>
        <v>6</v>
      </c>
      <c r="BM1778" s="17">
        <f t="shared" si="994"/>
        <v>6</v>
      </c>
      <c r="BX1778" s="18">
        <f t="shared" si="995"/>
        <v>3963.2920065876979</v>
      </c>
      <c r="BY1778" s="42">
        <v>0.7</v>
      </c>
      <c r="BZ1778" s="43">
        <f t="shared" si="996"/>
        <v>22.499471241097876</v>
      </c>
      <c r="CA1778" s="18">
        <f t="shared" si="997"/>
        <v>29923423.772414755</v>
      </c>
      <c r="CB1778" s="18">
        <f t="shared" si="998"/>
        <v>239387.39017931803</v>
      </c>
      <c r="CC1778" s="18">
        <f t="shared" si="999"/>
        <v>304847.99674440984</v>
      </c>
      <c r="CD1778" s="25">
        <f t="shared" si="1000"/>
        <v>1.2734505209988596</v>
      </c>
      <c r="CE1778" s="26">
        <f t="shared" si="1001"/>
        <v>86.89156229733905</v>
      </c>
      <c r="CF1778" s="18">
        <f t="shared" si="1002"/>
        <v>3051.2920065876974</v>
      </c>
      <c r="CG1778" s="18">
        <f t="shared" si="1003"/>
        <v>1251.2920065876976</v>
      </c>
      <c r="CH1778" s="18">
        <f t="shared" si="1004"/>
        <v>7096341.7978090821</v>
      </c>
      <c r="CI1778" s="18">
        <f t="shared" si="1005"/>
        <v>141926.83595618163</v>
      </c>
      <c r="CJ1778" s="18">
        <f t="shared" si="1006"/>
        <v>159701.09625033251</v>
      </c>
      <c r="CK1778" s="25">
        <f t="shared" si="1007"/>
        <v>1.1252353733837799</v>
      </c>
      <c r="CL1778" s="26">
        <f t="shared" si="1008"/>
        <v>42.314501311099498</v>
      </c>
      <c r="CZ1778" s="18">
        <f t="shared" si="1009"/>
        <v>18676689.798816569</v>
      </c>
      <c r="DC1778" s="18">
        <f t="shared" si="1010"/>
        <v>45732.938009881545</v>
      </c>
      <c r="DD1778" s="17">
        <f t="shared" si="1011"/>
        <v>1</v>
      </c>
      <c r="DE1778" s="17">
        <f t="shared" si="1012"/>
        <v>1</v>
      </c>
      <c r="DF1778" s="17">
        <f t="shared" si="1013"/>
        <v>1</v>
      </c>
      <c r="DG1778" s="17">
        <f t="shared" si="1014"/>
        <v>2</v>
      </c>
      <c r="DH1778" s="17">
        <f t="shared" si="1015"/>
        <v>4</v>
      </c>
      <c r="DI1778" s="17">
        <f t="shared" si="1016"/>
        <v>4</v>
      </c>
      <c r="DJ1778" s="20" t="s">
        <v>1713</v>
      </c>
    </row>
    <row r="1779" spans="1:114" x14ac:dyDescent="0.2">
      <c r="A1779" s="15" t="s">
        <v>105</v>
      </c>
      <c r="B1779" s="10" t="s">
        <v>1875</v>
      </c>
      <c r="C1779" s="11">
        <f t="shared" si="988"/>
        <v>41.950400000000002</v>
      </c>
      <c r="D1779" s="11">
        <f t="shared" si="1023"/>
        <v>250</v>
      </c>
      <c r="E1779" s="11">
        <f t="shared" si="1023"/>
        <v>100</v>
      </c>
      <c r="F1779" s="11">
        <f t="shared" si="1023"/>
        <v>0</v>
      </c>
      <c r="G1779" s="11">
        <f t="shared" si="1022"/>
        <v>8</v>
      </c>
      <c r="H1779" s="11">
        <f t="shared" si="1022"/>
        <v>0</v>
      </c>
      <c r="I1779" s="11">
        <f t="shared" si="1022"/>
        <v>8</v>
      </c>
      <c r="J1779" s="11">
        <f t="shared" si="1022"/>
        <v>0</v>
      </c>
      <c r="K1779" s="11">
        <f t="shared" si="1022"/>
        <v>0</v>
      </c>
      <c r="L1779" s="11">
        <f t="shared" si="1022"/>
        <v>0</v>
      </c>
      <c r="M1779" s="11">
        <f t="shared" si="1017"/>
        <v>0</v>
      </c>
      <c r="N1779" s="11">
        <f t="shared" si="1017"/>
        <v>0</v>
      </c>
      <c r="O1779" s="11">
        <f t="shared" si="1017"/>
        <v>0</v>
      </c>
      <c r="P1779" s="11">
        <f t="shared" si="1017"/>
        <v>0</v>
      </c>
      <c r="Q1779" s="11">
        <f t="shared" si="1017"/>
        <v>0</v>
      </c>
      <c r="R1779" s="11">
        <f t="shared" si="987"/>
        <v>0</v>
      </c>
      <c r="S1779" s="11">
        <f t="shared" si="987"/>
        <v>0</v>
      </c>
      <c r="T1779" s="11">
        <f t="shared" si="987"/>
        <v>5179.1857894892401</v>
      </c>
      <c r="U1779" s="40">
        <f t="shared" si="989"/>
        <v>0.7</v>
      </c>
      <c r="V1779" s="11">
        <f t="shared" si="1028"/>
        <v>17.217373183109334</v>
      </c>
      <c r="W1779" s="11">
        <f t="shared" si="1028"/>
        <v>38005307.894747473</v>
      </c>
      <c r="X1779" s="11">
        <f t="shared" si="1028"/>
        <v>304042.46315797977</v>
      </c>
      <c r="Y1779" s="11">
        <f t="shared" si="1028"/>
        <v>392269.91772099386</v>
      </c>
      <c r="Z1779" s="11">
        <f t="shared" si="1028"/>
        <v>1.2901813570598897</v>
      </c>
      <c r="AA1779" s="11">
        <f t="shared" si="1028"/>
        <v>85.662625759081223</v>
      </c>
      <c r="AB1779" s="11">
        <f t="shared" si="1027"/>
        <v>4091.1857894892401</v>
      </c>
      <c r="AC1779" s="11">
        <f t="shared" si="1027"/>
        <v>1691.1857894892403</v>
      </c>
      <c r="AD1779" s="11">
        <f t="shared" si="1027"/>
        <v>8888940.3024753667</v>
      </c>
      <c r="AE1779" s="11">
        <f t="shared" si="1027"/>
        <v>177778.80604950734</v>
      </c>
      <c r="AF1779" s="11">
        <f t="shared" si="1027"/>
        <v>204230.98350930083</v>
      </c>
      <c r="AG1779" s="11">
        <f t="shared" si="1027"/>
        <v>1.1487926375904851</v>
      </c>
      <c r="AH1779" s="11">
        <f t="shared" si="1027"/>
        <v>41.428026896263603</v>
      </c>
      <c r="AI1779" s="11">
        <f t="shared" si="1027"/>
        <v>0</v>
      </c>
      <c r="AJ1779" s="11">
        <f t="shared" si="1027"/>
        <v>0</v>
      </c>
      <c r="AK1779" s="11">
        <f t="shared" si="1027"/>
        <v>0</v>
      </c>
      <c r="AL1779" s="11">
        <f t="shared" si="1025"/>
        <v>0</v>
      </c>
      <c r="AM1779" s="11">
        <f t="shared" si="1025"/>
        <v>0</v>
      </c>
      <c r="AN1779" s="11">
        <f t="shared" si="1025"/>
        <v>0</v>
      </c>
      <c r="AO1779" s="11">
        <f t="shared" si="1025"/>
        <v>0</v>
      </c>
      <c r="AP1779" s="11">
        <f t="shared" si="1029"/>
        <v>0</v>
      </c>
      <c r="AQ1779" s="11">
        <f t="shared" si="1029"/>
        <v>0</v>
      </c>
      <c r="AR1779" s="11">
        <f t="shared" si="1029"/>
        <v>0</v>
      </c>
      <c r="AS1779" s="11">
        <f t="shared" si="1029"/>
        <v>0</v>
      </c>
      <c r="AT1779" s="11">
        <f t="shared" si="1018"/>
        <v>0</v>
      </c>
      <c r="AU1779" s="11">
        <f t="shared" si="1018"/>
        <v>0</v>
      </c>
      <c r="AV1779" s="11">
        <f t="shared" si="1018"/>
        <v>23745422.56287425</v>
      </c>
      <c r="AW1779" s="11">
        <f t="shared" si="1018"/>
        <v>0</v>
      </c>
      <c r="AX1779" s="11">
        <f t="shared" si="1018"/>
        <v>0</v>
      </c>
      <c r="AY1779" s="11">
        <f t="shared" si="1018"/>
        <v>44280.778684233861</v>
      </c>
      <c r="AZ1779" s="11">
        <f t="shared" si="1018"/>
        <v>1</v>
      </c>
      <c r="BA1779" s="11">
        <f t="shared" si="1018"/>
        <v>1</v>
      </c>
      <c r="BB1779" s="11">
        <f t="shared" si="1018"/>
        <v>1</v>
      </c>
      <c r="BC1779" s="11">
        <f t="shared" si="1026"/>
        <v>1</v>
      </c>
      <c r="BD1779" s="11">
        <f t="shared" si="1026"/>
        <v>2</v>
      </c>
      <c r="BE1779" s="11">
        <f t="shared" si="1024"/>
        <v>3</v>
      </c>
      <c r="BF1779" s="15" t="str">
        <f t="shared" si="990"/>
        <v>EN 10219-97</v>
      </c>
      <c r="BG1779" s="42">
        <v>41.950400000000002</v>
      </c>
      <c r="BH1779" s="17">
        <f t="shared" si="991"/>
        <v>250</v>
      </c>
      <c r="BI1779" s="17">
        <f t="shared" si="992"/>
        <v>100</v>
      </c>
      <c r="BK1779" s="17">
        <f t="shared" si="993"/>
        <v>8</v>
      </c>
      <c r="BM1779" s="17">
        <f t="shared" si="994"/>
        <v>8</v>
      </c>
      <c r="BX1779" s="18">
        <f t="shared" si="995"/>
        <v>5179.1857894892401</v>
      </c>
      <c r="BY1779" s="42">
        <v>0.7</v>
      </c>
      <c r="BZ1779" s="43">
        <f t="shared" si="996"/>
        <v>17.217373183109334</v>
      </c>
      <c r="CA1779" s="18">
        <f t="shared" si="997"/>
        <v>38005307.894747473</v>
      </c>
      <c r="CB1779" s="18">
        <f t="shared" si="998"/>
        <v>304042.46315797977</v>
      </c>
      <c r="CC1779" s="18">
        <f t="shared" si="999"/>
        <v>392269.91772099386</v>
      </c>
      <c r="CD1779" s="25">
        <f t="shared" si="1000"/>
        <v>1.2901813570598897</v>
      </c>
      <c r="CE1779" s="26">
        <f t="shared" si="1001"/>
        <v>85.662625759081223</v>
      </c>
      <c r="CF1779" s="18">
        <f t="shared" si="1002"/>
        <v>4091.1857894892401</v>
      </c>
      <c r="CG1779" s="18">
        <f t="shared" si="1003"/>
        <v>1691.1857894892403</v>
      </c>
      <c r="CH1779" s="18">
        <f t="shared" si="1004"/>
        <v>8888940.3024753667</v>
      </c>
      <c r="CI1779" s="18">
        <f t="shared" si="1005"/>
        <v>177778.80604950734</v>
      </c>
      <c r="CJ1779" s="18">
        <f t="shared" si="1006"/>
        <v>204230.98350930083</v>
      </c>
      <c r="CK1779" s="25">
        <f t="shared" si="1007"/>
        <v>1.1487926375904851</v>
      </c>
      <c r="CL1779" s="26">
        <f t="shared" si="1008"/>
        <v>41.428026896263603</v>
      </c>
      <c r="CZ1779" s="18">
        <f t="shared" si="1009"/>
        <v>23745422.56287425</v>
      </c>
      <c r="DC1779" s="18">
        <f t="shared" si="1010"/>
        <v>44280.778684233861</v>
      </c>
      <c r="DD1779" s="17">
        <f t="shared" si="1011"/>
        <v>1</v>
      </c>
      <c r="DE1779" s="17">
        <f t="shared" si="1012"/>
        <v>1</v>
      </c>
      <c r="DF1779" s="17">
        <f t="shared" si="1013"/>
        <v>1</v>
      </c>
      <c r="DG1779" s="17">
        <f t="shared" si="1014"/>
        <v>1</v>
      </c>
      <c r="DH1779" s="17">
        <f t="shared" si="1015"/>
        <v>2</v>
      </c>
      <c r="DI1779" s="17">
        <f t="shared" si="1016"/>
        <v>3</v>
      </c>
      <c r="DJ1779" s="20" t="s">
        <v>1713</v>
      </c>
    </row>
    <row r="1780" spans="1:114" x14ac:dyDescent="0.2">
      <c r="A1780" s="15" t="s">
        <v>105</v>
      </c>
      <c r="B1780" s="10" t="s">
        <v>1876</v>
      </c>
      <c r="C1780" s="11">
        <f t="shared" si="988"/>
        <v>36.549599999999998</v>
      </c>
      <c r="D1780" s="11">
        <f t="shared" si="1023"/>
        <v>250</v>
      </c>
      <c r="E1780" s="11">
        <f t="shared" si="1023"/>
        <v>150</v>
      </c>
      <c r="F1780" s="11">
        <f t="shared" si="1023"/>
        <v>0</v>
      </c>
      <c r="G1780" s="11">
        <f t="shared" si="1022"/>
        <v>6</v>
      </c>
      <c r="H1780" s="11">
        <f t="shared" si="1022"/>
        <v>0</v>
      </c>
      <c r="I1780" s="11">
        <f t="shared" si="1022"/>
        <v>6</v>
      </c>
      <c r="J1780" s="11">
        <f t="shared" si="1022"/>
        <v>0</v>
      </c>
      <c r="K1780" s="11">
        <f t="shared" si="1022"/>
        <v>0</v>
      </c>
      <c r="L1780" s="11">
        <f t="shared" si="1022"/>
        <v>0</v>
      </c>
      <c r="M1780" s="11">
        <f t="shared" si="1017"/>
        <v>0</v>
      </c>
      <c r="N1780" s="11">
        <f t="shared" si="1017"/>
        <v>0</v>
      </c>
      <c r="O1780" s="11">
        <f t="shared" si="1017"/>
        <v>0</v>
      </c>
      <c r="P1780" s="11">
        <f t="shared" si="1017"/>
        <v>0</v>
      </c>
      <c r="Q1780" s="11">
        <f t="shared" si="1017"/>
        <v>0</v>
      </c>
      <c r="R1780" s="11">
        <f t="shared" si="987"/>
        <v>0</v>
      </c>
      <c r="S1780" s="11">
        <f t="shared" si="987"/>
        <v>0</v>
      </c>
      <c r="T1780" s="11">
        <f t="shared" si="987"/>
        <v>4563.2920065876979</v>
      </c>
      <c r="U1780" s="40">
        <f t="shared" si="989"/>
        <v>0.8</v>
      </c>
      <c r="V1780" s="11">
        <f t="shared" si="1028"/>
        <v>22.332743089496869</v>
      </c>
      <c r="W1780" s="11">
        <f t="shared" si="1028"/>
        <v>38855623.772414759</v>
      </c>
      <c r="X1780" s="11">
        <f t="shared" si="1028"/>
        <v>310844.99017931806</v>
      </c>
      <c r="Y1780" s="11">
        <f t="shared" si="1028"/>
        <v>378047.99674440984</v>
      </c>
      <c r="Z1780" s="11">
        <f t="shared" si="1028"/>
        <v>1.2161945943742705</v>
      </c>
      <c r="AA1780" s="11">
        <f t="shared" si="1028"/>
        <v>92.275798606935425</v>
      </c>
      <c r="AB1780" s="11">
        <f t="shared" si="1027"/>
        <v>3051.2920065876974</v>
      </c>
      <c r="AC1780" s="11">
        <f t="shared" si="1027"/>
        <v>1851.2920065876976</v>
      </c>
      <c r="AD1780" s="11">
        <f t="shared" si="1027"/>
        <v>17683454.114443015</v>
      </c>
      <c r="AE1780" s="11">
        <f t="shared" si="1027"/>
        <v>235779.38819257353</v>
      </c>
      <c r="AF1780" s="11">
        <f t="shared" si="1027"/>
        <v>266283.39641502494</v>
      </c>
      <c r="AG1780" s="11">
        <f t="shared" si="1027"/>
        <v>1.1293752115326432</v>
      </c>
      <c r="AH1780" s="11">
        <f t="shared" si="1027"/>
        <v>62.250725856522983</v>
      </c>
      <c r="AI1780" s="11">
        <f t="shared" si="1027"/>
        <v>0</v>
      </c>
      <c r="AJ1780" s="11">
        <f t="shared" si="1027"/>
        <v>0</v>
      </c>
      <c r="AK1780" s="11">
        <f t="shared" si="1027"/>
        <v>0</v>
      </c>
      <c r="AL1780" s="11">
        <f t="shared" si="1025"/>
        <v>0</v>
      </c>
      <c r="AM1780" s="11">
        <f t="shared" si="1025"/>
        <v>0</v>
      </c>
      <c r="AN1780" s="11">
        <f t="shared" si="1025"/>
        <v>0</v>
      </c>
      <c r="AO1780" s="11">
        <f t="shared" si="1025"/>
        <v>0</v>
      </c>
      <c r="AP1780" s="11">
        <f t="shared" si="1029"/>
        <v>0</v>
      </c>
      <c r="AQ1780" s="11">
        <f t="shared" si="1029"/>
        <v>0</v>
      </c>
      <c r="AR1780" s="11">
        <f t="shared" si="1029"/>
        <v>0</v>
      </c>
      <c r="AS1780" s="11">
        <f t="shared" si="1029"/>
        <v>0</v>
      </c>
      <c r="AT1780" s="11">
        <f t="shared" si="1018"/>
        <v>0</v>
      </c>
      <c r="AU1780" s="11">
        <f t="shared" si="1018"/>
        <v>0</v>
      </c>
      <c r="AV1780" s="11">
        <f t="shared" si="1018"/>
        <v>38181602.969072163</v>
      </c>
      <c r="AW1780" s="11">
        <f t="shared" si="1018"/>
        <v>0</v>
      </c>
      <c r="AX1780" s="11">
        <f t="shared" si="1018"/>
        <v>0</v>
      </c>
      <c r="AY1780" s="11">
        <f t="shared" si="1018"/>
        <v>70132.938009881545</v>
      </c>
      <c r="AZ1780" s="11">
        <f t="shared" si="1018"/>
        <v>1</v>
      </c>
      <c r="BA1780" s="11">
        <f t="shared" si="1018"/>
        <v>1</v>
      </c>
      <c r="BB1780" s="11">
        <f t="shared" si="1018"/>
        <v>1</v>
      </c>
      <c r="BC1780" s="11">
        <f t="shared" si="1026"/>
        <v>2</v>
      </c>
      <c r="BD1780" s="11">
        <f t="shared" si="1026"/>
        <v>4</v>
      </c>
      <c r="BE1780" s="11">
        <f t="shared" si="1024"/>
        <v>4</v>
      </c>
      <c r="BF1780" s="15" t="str">
        <f t="shared" si="990"/>
        <v>EN 10219-97</v>
      </c>
      <c r="BG1780" s="42">
        <v>36.549599999999998</v>
      </c>
      <c r="BH1780" s="17">
        <f t="shared" si="991"/>
        <v>250</v>
      </c>
      <c r="BI1780" s="17">
        <f t="shared" si="992"/>
        <v>150</v>
      </c>
      <c r="BK1780" s="17">
        <f t="shared" si="993"/>
        <v>6</v>
      </c>
      <c r="BM1780" s="17">
        <f t="shared" si="994"/>
        <v>6</v>
      </c>
      <c r="BX1780" s="18">
        <f t="shared" si="995"/>
        <v>4563.2920065876979</v>
      </c>
      <c r="BY1780" s="42">
        <v>0.8</v>
      </c>
      <c r="BZ1780" s="43">
        <f t="shared" si="996"/>
        <v>22.332743089496869</v>
      </c>
      <c r="CA1780" s="18">
        <f t="shared" si="997"/>
        <v>38855623.772414759</v>
      </c>
      <c r="CB1780" s="18">
        <f t="shared" si="998"/>
        <v>310844.99017931806</v>
      </c>
      <c r="CC1780" s="18">
        <f t="shared" si="999"/>
        <v>378047.99674440984</v>
      </c>
      <c r="CD1780" s="25">
        <f t="shared" si="1000"/>
        <v>1.2161945943742705</v>
      </c>
      <c r="CE1780" s="26">
        <f t="shared" si="1001"/>
        <v>92.275798606935425</v>
      </c>
      <c r="CF1780" s="18">
        <f t="shared" si="1002"/>
        <v>3051.2920065876974</v>
      </c>
      <c r="CG1780" s="18">
        <f t="shared" si="1003"/>
        <v>1851.2920065876976</v>
      </c>
      <c r="CH1780" s="18">
        <f t="shared" si="1004"/>
        <v>17683454.114443015</v>
      </c>
      <c r="CI1780" s="18">
        <f t="shared" si="1005"/>
        <v>235779.38819257353</v>
      </c>
      <c r="CJ1780" s="18">
        <f t="shared" si="1006"/>
        <v>266283.39641502494</v>
      </c>
      <c r="CK1780" s="25">
        <f t="shared" si="1007"/>
        <v>1.1293752115326432</v>
      </c>
      <c r="CL1780" s="26">
        <f t="shared" si="1008"/>
        <v>62.250725856522983</v>
      </c>
      <c r="CZ1780" s="18">
        <f t="shared" si="1009"/>
        <v>38181602.969072163</v>
      </c>
      <c r="DC1780" s="18">
        <f t="shared" si="1010"/>
        <v>70132.938009881545</v>
      </c>
      <c r="DD1780" s="17">
        <f t="shared" si="1011"/>
        <v>1</v>
      </c>
      <c r="DE1780" s="17">
        <f t="shared" si="1012"/>
        <v>1</v>
      </c>
      <c r="DF1780" s="17">
        <f t="shared" si="1013"/>
        <v>1</v>
      </c>
      <c r="DG1780" s="17">
        <f t="shared" si="1014"/>
        <v>2</v>
      </c>
      <c r="DH1780" s="17">
        <f t="shared" si="1015"/>
        <v>4</v>
      </c>
      <c r="DI1780" s="17">
        <f t="shared" si="1016"/>
        <v>4</v>
      </c>
      <c r="DJ1780" s="20" t="s">
        <v>1713</v>
      </c>
    </row>
    <row r="1781" spans="1:114" x14ac:dyDescent="0.2">
      <c r="A1781" s="15" t="s">
        <v>105</v>
      </c>
      <c r="B1781" s="10" t="s">
        <v>1877</v>
      </c>
      <c r="C1781" s="11">
        <f t="shared" si="988"/>
        <v>48.230400000000003</v>
      </c>
      <c r="D1781" s="11">
        <f t="shared" si="1023"/>
        <v>250</v>
      </c>
      <c r="E1781" s="11">
        <f t="shared" si="1023"/>
        <v>150</v>
      </c>
      <c r="F1781" s="11">
        <f t="shared" si="1023"/>
        <v>0</v>
      </c>
      <c r="G1781" s="11">
        <f t="shared" si="1022"/>
        <v>8</v>
      </c>
      <c r="H1781" s="11">
        <f t="shared" si="1022"/>
        <v>0</v>
      </c>
      <c r="I1781" s="11">
        <f t="shared" si="1022"/>
        <v>8</v>
      </c>
      <c r="J1781" s="11">
        <f t="shared" si="1022"/>
        <v>0</v>
      </c>
      <c r="K1781" s="11">
        <f t="shared" si="1022"/>
        <v>0</v>
      </c>
      <c r="L1781" s="11">
        <f t="shared" si="1022"/>
        <v>0</v>
      </c>
      <c r="M1781" s="11">
        <f t="shared" si="1017"/>
        <v>0</v>
      </c>
      <c r="N1781" s="11">
        <f t="shared" si="1017"/>
        <v>0</v>
      </c>
      <c r="O1781" s="11">
        <f t="shared" si="1017"/>
        <v>0</v>
      </c>
      <c r="P1781" s="11">
        <f t="shared" si="1017"/>
        <v>0</v>
      </c>
      <c r="Q1781" s="11">
        <f t="shared" si="1017"/>
        <v>0</v>
      </c>
      <c r="R1781" s="11">
        <f t="shared" si="987"/>
        <v>0</v>
      </c>
      <c r="S1781" s="11">
        <f t="shared" si="987"/>
        <v>0</v>
      </c>
      <c r="T1781" s="11">
        <f t="shared" si="987"/>
        <v>5979.1857894892401</v>
      </c>
      <c r="U1781" s="40">
        <f t="shared" si="989"/>
        <v>0.8</v>
      </c>
      <c r="V1781" s="11">
        <f t="shared" si="1028"/>
        <v>17.044265158079867</v>
      </c>
      <c r="W1781" s="11">
        <f t="shared" si="1028"/>
        <v>49722374.561414137</v>
      </c>
      <c r="X1781" s="11">
        <f t="shared" si="1028"/>
        <v>397778.9964913131</v>
      </c>
      <c r="Y1781" s="11">
        <f t="shared" si="1028"/>
        <v>489069.91772099386</v>
      </c>
      <c r="Z1781" s="11">
        <f t="shared" si="1028"/>
        <v>1.2295016127923548</v>
      </c>
      <c r="AA1781" s="11">
        <f t="shared" si="1028"/>
        <v>91.191614815081451</v>
      </c>
      <c r="AB1781" s="11">
        <f t="shared" si="1027"/>
        <v>4091.1857894892401</v>
      </c>
      <c r="AC1781" s="11">
        <f t="shared" si="1027"/>
        <v>2491.1857894892401</v>
      </c>
      <c r="AD1781" s="11">
        <f t="shared" si="1027"/>
        <v>22504147.263037853</v>
      </c>
      <c r="AE1781" s="11">
        <f t="shared" si="1027"/>
        <v>300055.29684050468</v>
      </c>
      <c r="AF1781" s="11">
        <f t="shared" si="1027"/>
        <v>343710.62824653188</v>
      </c>
      <c r="AG1781" s="11">
        <f t="shared" si="1027"/>
        <v>1.1454909540531535</v>
      </c>
      <c r="AH1781" s="11">
        <f t="shared" si="1027"/>
        <v>61.349391061519526</v>
      </c>
      <c r="AI1781" s="11">
        <f t="shared" si="1027"/>
        <v>0</v>
      </c>
      <c r="AJ1781" s="11">
        <f t="shared" si="1027"/>
        <v>0</v>
      </c>
      <c r="AK1781" s="11">
        <f t="shared" si="1027"/>
        <v>0</v>
      </c>
      <c r="AL1781" s="11">
        <f t="shared" si="1025"/>
        <v>0</v>
      </c>
      <c r="AM1781" s="11">
        <f t="shared" si="1025"/>
        <v>0</v>
      </c>
      <c r="AN1781" s="11">
        <f t="shared" si="1025"/>
        <v>0</v>
      </c>
      <c r="AO1781" s="11">
        <f t="shared" si="1025"/>
        <v>0</v>
      </c>
      <c r="AP1781" s="11">
        <f t="shared" si="1029"/>
        <v>0</v>
      </c>
      <c r="AQ1781" s="11">
        <f t="shared" si="1029"/>
        <v>0</v>
      </c>
      <c r="AR1781" s="11">
        <f t="shared" si="1029"/>
        <v>0</v>
      </c>
      <c r="AS1781" s="11">
        <f t="shared" si="1029"/>
        <v>0</v>
      </c>
      <c r="AT1781" s="11">
        <f t="shared" si="1018"/>
        <v>0</v>
      </c>
      <c r="AU1781" s="11">
        <f t="shared" si="1018"/>
        <v>0</v>
      </c>
      <c r="AV1781" s="11">
        <f t="shared" si="1018"/>
        <v>49203520.666666664</v>
      </c>
      <c r="AW1781" s="11">
        <f t="shared" si="1018"/>
        <v>0</v>
      </c>
      <c r="AX1781" s="11">
        <f t="shared" si="1018"/>
        <v>0</v>
      </c>
      <c r="AY1781" s="11">
        <f t="shared" si="1018"/>
        <v>68480.778684233868</v>
      </c>
      <c r="AZ1781" s="11">
        <f t="shared" si="1018"/>
        <v>1</v>
      </c>
      <c r="BA1781" s="11">
        <f t="shared" si="1018"/>
        <v>1</v>
      </c>
      <c r="BB1781" s="11">
        <f t="shared" si="1018"/>
        <v>1</v>
      </c>
      <c r="BC1781" s="11">
        <f t="shared" si="1026"/>
        <v>1</v>
      </c>
      <c r="BD1781" s="11">
        <f t="shared" si="1026"/>
        <v>2</v>
      </c>
      <c r="BE1781" s="11">
        <f t="shared" si="1024"/>
        <v>3</v>
      </c>
      <c r="BF1781" s="15" t="str">
        <f t="shared" si="990"/>
        <v>EN 10219-97</v>
      </c>
      <c r="BG1781" s="42">
        <v>48.230400000000003</v>
      </c>
      <c r="BH1781" s="17">
        <f t="shared" si="991"/>
        <v>250</v>
      </c>
      <c r="BI1781" s="17">
        <f t="shared" si="992"/>
        <v>150</v>
      </c>
      <c r="BK1781" s="17">
        <f t="shared" si="993"/>
        <v>8</v>
      </c>
      <c r="BM1781" s="17">
        <f t="shared" si="994"/>
        <v>8</v>
      </c>
      <c r="BX1781" s="18">
        <f t="shared" si="995"/>
        <v>5979.1857894892401</v>
      </c>
      <c r="BY1781" s="42">
        <v>0.8</v>
      </c>
      <c r="BZ1781" s="43">
        <f t="shared" si="996"/>
        <v>17.044265158079867</v>
      </c>
      <c r="CA1781" s="18">
        <f t="shared" si="997"/>
        <v>49722374.561414137</v>
      </c>
      <c r="CB1781" s="18">
        <f t="shared" si="998"/>
        <v>397778.9964913131</v>
      </c>
      <c r="CC1781" s="18">
        <f t="shared" si="999"/>
        <v>489069.91772099386</v>
      </c>
      <c r="CD1781" s="25">
        <f t="shared" si="1000"/>
        <v>1.2295016127923548</v>
      </c>
      <c r="CE1781" s="26">
        <f t="shared" si="1001"/>
        <v>91.191614815081451</v>
      </c>
      <c r="CF1781" s="18">
        <f t="shared" si="1002"/>
        <v>4091.1857894892401</v>
      </c>
      <c r="CG1781" s="18">
        <f t="shared" si="1003"/>
        <v>2491.1857894892401</v>
      </c>
      <c r="CH1781" s="18">
        <f t="shared" si="1004"/>
        <v>22504147.263037853</v>
      </c>
      <c r="CI1781" s="18">
        <f t="shared" si="1005"/>
        <v>300055.29684050468</v>
      </c>
      <c r="CJ1781" s="18">
        <f t="shared" si="1006"/>
        <v>343710.62824653188</v>
      </c>
      <c r="CK1781" s="25">
        <f t="shared" si="1007"/>
        <v>1.1454909540531535</v>
      </c>
      <c r="CL1781" s="26">
        <f t="shared" si="1008"/>
        <v>61.349391061519526</v>
      </c>
      <c r="CZ1781" s="18">
        <f t="shared" si="1009"/>
        <v>49203520.666666664</v>
      </c>
      <c r="DC1781" s="18">
        <f t="shared" si="1010"/>
        <v>68480.778684233868</v>
      </c>
      <c r="DD1781" s="17">
        <f t="shared" si="1011"/>
        <v>1</v>
      </c>
      <c r="DE1781" s="17">
        <f t="shared" si="1012"/>
        <v>1</v>
      </c>
      <c r="DF1781" s="17">
        <f t="shared" si="1013"/>
        <v>1</v>
      </c>
      <c r="DG1781" s="17">
        <f t="shared" si="1014"/>
        <v>1</v>
      </c>
      <c r="DH1781" s="17">
        <f t="shared" si="1015"/>
        <v>2</v>
      </c>
      <c r="DI1781" s="17">
        <f t="shared" si="1016"/>
        <v>3</v>
      </c>
      <c r="DJ1781" s="20" t="s">
        <v>1713</v>
      </c>
    </row>
    <row r="1782" spans="1:114" x14ac:dyDescent="0.2">
      <c r="A1782" s="15"/>
      <c r="D1782" s="11" t="str">
        <f t="shared" si="1023"/>
        <v/>
      </c>
      <c r="E1782" s="11" t="str">
        <f t="shared" si="1023"/>
        <v/>
      </c>
      <c r="F1782" s="11" t="str">
        <f t="shared" si="1023"/>
        <v/>
      </c>
      <c r="G1782" s="11" t="str">
        <f t="shared" si="1022"/>
        <v/>
      </c>
      <c r="H1782" s="11" t="str">
        <f t="shared" si="1022"/>
        <v/>
      </c>
      <c r="I1782" s="11" t="str">
        <f t="shared" si="1022"/>
        <v/>
      </c>
      <c r="J1782" s="11" t="str">
        <f t="shared" si="1022"/>
        <v/>
      </c>
      <c r="K1782" s="11" t="str">
        <f t="shared" si="1022"/>
        <v/>
      </c>
      <c r="L1782" s="11" t="str">
        <f t="shared" si="1022"/>
        <v/>
      </c>
      <c r="M1782" s="11" t="str">
        <f t="shared" si="1017"/>
        <v/>
      </c>
      <c r="N1782" s="11" t="str">
        <f t="shared" si="1017"/>
        <v/>
      </c>
      <c r="O1782" s="11" t="str">
        <f t="shared" si="1017"/>
        <v/>
      </c>
      <c r="P1782" s="11" t="str">
        <f t="shared" si="1017"/>
        <v/>
      </c>
      <c r="Q1782" s="11" t="str">
        <f t="shared" si="1017"/>
        <v/>
      </c>
      <c r="R1782" s="11" t="str">
        <f t="shared" si="987"/>
        <v/>
      </c>
      <c r="S1782" s="11" t="str">
        <f t="shared" si="987"/>
        <v/>
      </c>
      <c r="T1782" s="11" t="str">
        <f t="shared" si="987"/>
        <v/>
      </c>
      <c r="V1782" s="11" t="str">
        <f t="shared" si="1028"/>
        <v/>
      </c>
      <c r="W1782" s="11" t="str">
        <f t="shared" si="1028"/>
        <v/>
      </c>
      <c r="X1782" s="11" t="str">
        <f t="shared" si="1028"/>
        <v/>
      </c>
      <c r="Y1782" s="11" t="str">
        <f t="shared" si="1028"/>
        <v/>
      </c>
      <c r="Z1782" s="11" t="str">
        <f t="shared" si="1028"/>
        <v/>
      </c>
      <c r="AA1782" s="11" t="str">
        <f t="shared" si="1028"/>
        <v/>
      </c>
      <c r="AB1782" s="11" t="str">
        <f t="shared" si="1027"/>
        <v/>
      </c>
      <c r="AC1782" s="11" t="str">
        <f t="shared" si="1027"/>
        <v/>
      </c>
      <c r="AD1782" s="11" t="str">
        <f t="shared" si="1027"/>
        <v/>
      </c>
      <c r="AE1782" s="11" t="str">
        <f t="shared" si="1027"/>
        <v/>
      </c>
      <c r="AF1782" s="11" t="str">
        <f t="shared" si="1027"/>
        <v/>
      </c>
      <c r="AG1782" s="11" t="str">
        <f t="shared" si="1027"/>
        <v/>
      </c>
      <c r="AH1782" s="11" t="str">
        <f t="shared" si="1027"/>
        <v/>
      </c>
      <c r="AI1782" s="11" t="str">
        <f t="shared" si="1027"/>
        <v/>
      </c>
      <c r="AJ1782" s="11" t="str">
        <f t="shared" si="1027"/>
        <v/>
      </c>
      <c r="AK1782" s="11" t="str">
        <f t="shared" si="1027"/>
        <v/>
      </c>
      <c r="AL1782" s="11" t="str">
        <f t="shared" si="1025"/>
        <v/>
      </c>
      <c r="AM1782" s="11" t="str">
        <f t="shared" si="1025"/>
        <v/>
      </c>
      <c r="AN1782" s="11" t="str">
        <f t="shared" si="1025"/>
        <v/>
      </c>
      <c r="AO1782" s="11" t="str">
        <f t="shared" si="1025"/>
        <v/>
      </c>
      <c r="AP1782" s="11" t="str">
        <f t="shared" si="1029"/>
        <v/>
      </c>
      <c r="AQ1782" s="11" t="str">
        <f t="shared" si="1029"/>
        <v/>
      </c>
      <c r="AR1782" s="11" t="str">
        <f t="shared" si="1029"/>
        <v/>
      </c>
      <c r="AS1782" s="11" t="str">
        <f t="shared" si="1029"/>
        <v/>
      </c>
      <c r="AT1782" s="11" t="str">
        <f t="shared" si="1018"/>
        <v/>
      </c>
      <c r="AU1782" s="11" t="str">
        <f t="shared" si="1018"/>
        <v/>
      </c>
      <c r="AV1782" s="11" t="str">
        <f t="shared" si="1018"/>
        <v/>
      </c>
      <c r="AW1782" s="11" t="str">
        <f t="shared" si="1018"/>
        <v/>
      </c>
      <c r="AX1782" s="11" t="str">
        <f t="shared" si="1018"/>
        <v/>
      </c>
      <c r="AY1782" s="11" t="str">
        <f t="shared" ref="AY1782:BE1839" si="1030">IF($A1782="x",DC1782,"")</f>
        <v/>
      </c>
      <c r="AZ1782" s="11" t="str">
        <f t="shared" si="1030"/>
        <v/>
      </c>
      <c r="BA1782" s="11" t="str">
        <f t="shared" si="1030"/>
        <v/>
      </c>
      <c r="BB1782" s="11" t="str">
        <f t="shared" si="1030"/>
        <v/>
      </c>
      <c r="BC1782" s="11" t="str">
        <f t="shared" si="1026"/>
        <v/>
      </c>
      <c r="BD1782" s="11" t="str">
        <f t="shared" si="1026"/>
        <v/>
      </c>
      <c r="BE1782" s="11" t="str">
        <f t="shared" si="1024"/>
        <v/>
      </c>
    </row>
    <row r="1783" spans="1:114" x14ac:dyDescent="0.2">
      <c r="A1783" s="15" t="s">
        <v>105</v>
      </c>
      <c r="B1783" s="10" t="s">
        <v>1878</v>
      </c>
      <c r="C1783" s="11">
        <f t="shared" ref="C1783:C1846" si="1031">IF(A1783="x",BG1783*$C$4,0)</f>
        <v>3.3783259999999991</v>
      </c>
      <c r="D1783" s="11">
        <f t="shared" si="1023"/>
        <v>40</v>
      </c>
      <c r="E1783" s="11">
        <f t="shared" si="1023"/>
        <v>40</v>
      </c>
      <c r="F1783" s="11">
        <f t="shared" si="1023"/>
        <v>0</v>
      </c>
      <c r="G1783" s="11">
        <f t="shared" si="1022"/>
        <v>2.9</v>
      </c>
      <c r="H1783" s="11">
        <f t="shared" si="1022"/>
        <v>0</v>
      </c>
      <c r="I1783" s="11">
        <f t="shared" si="1022"/>
        <v>2.9</v>
      </c>
      <c r="J1783" s="11">
        <f t="shared" si="1022"/>
        <v>0</v>
      </c>
      <c r="K1783" s="11">
        <f t="shared" si="1022"/>
        <v>0</v>
      </c>
      <c r="L1783" s="11">
        <f t="shared" si="1022"/>
        <v>0</v>
      </c>
      <c r="M1783" s="11">
        <f t="shared" si="1017"/>
        <v>0</v>
      </c>
      <c r="N1783" s="11">
        <f t="shared" si="1017"/>
        <v>0</v>
      </c>
      <c r="O1783" s="11">
        <f t="shared" si="1017"/>
        <v>0</v>
      </c>
      <c r="P1783" s="11">
        <f t="shared" si="1017"/>
        <v>0</v>
      </c>
      <c r="Q1783" s="11">
        <f t="shared" si="1017"/>
        <v>0</v>
      </c>
      <c r="R1783" s="11">
        <f t="shared" si="987"/>
        <v>0</v>
      </c>
      <c r="S1783" s="11">
        <f t="shared" si="987"/>
        <v>0</v>
      </c>
      <c r="T1783" s="11">
        <f t="shared" si="987"/>
        <v>408.70238265007049</v>
      </c>
      <c r="U1783" s="40">
        <f t="shared" ref="U1783:U1846" si="1032">IF(A1783="x",BY1783*$U$4,0)</f>
        <v>0.16</v>
      </c>
      <c r="V1783" s="11">
        <f t="shared" si="1028"/>
        <v>49.870434992170523</v>
      </c>
      <c r="W1783" s="11">
        <f t="shared" si="1028"/>
        <v>91147.808901835757</v>
      </c>
      <c r="X1783" s="11">
        <f t="shared" si="1028"/>
        <v>4557.390445091788</v>
      </c>
      <c r="Y1783" s="11">
        <f t="shared" si="1028"/>
        <v>5578.224500297667</v>
      </c>
      <c r="Z1783" s="11">
        <f t="shared" si="1028"/>
        <v>1.2239953033441089</v>
      </c>
      <c r="AA1783" s="11">
        <f t="shared" si="1028"/>
        <v>14.933772525797984</v>
      </c>
      <c r="AB1783" s="11">
        <f t="shared" si="1027"/>
        <v>243.98238265007049</v>
      </c>
      <c r="AC1783" s="11">
        <f t="shared" si="1027"/>
        <v>0</v>
      </c>
      <c r="AD1783" s="11">
        <f t="shared" si="1027"/>
        <v>0</v>
      </c>
      <c r="AE1783" s="11">
        <f t="shared" si="1027"/>
        <v>0</v>
      </c>
      <c r="AF1783" s="11">
        <f t="shared" si="1027"/>
        <v>0</v>
      </c>
      <c r="AG1783" s="11">
        <f t="shared" si="1027"/>
        <v>0</v>
      </c>
      <c r="AH1783" s="11">
        <f t="shared" si="1027"/>
        <v>0</v>
      </c>
      <c r="AI1783" s="11">
        <f t="shared" si="1027"/>
        <v>0</v>
      </c>
      <c r="AJ1783" s="11">
        <f t="shared" si="1027"/>
        <v>0</v>
      </c>
      <c r="AK1783" s="11">
        <f t="shared" si="1027"/>
        <v>0</v>
      </c>
      <c r="AL1783" s="11">
        <f t="shared" si="1025"/>
        <v>0</v>
      </c>
      <c r="AM1783" s="11">
        <f t="shared" si="1025"/>
        <v>0</v>
      </c>
      <c r="AN1783" s="11">
        <f t="shared" si="1025"/>
        <v>0</v>
      </c>
      <c r="AO1783" s="11">
        <f t="shared" si="1025"/>
        <v>0</v>
      </c>
      <c r="AP1783" s="11">
        <f t="shared" si="1029"/>
        <v>0</v>
      </c>
      <c r="AQ1783" s="11">
        <f t="shared" si="1029"/>
        <v>0</v>
      </c>
      <c r="AR1783" s="11">
        <f t="shared" si="1029"/>
        <v>0</v>
      </c>
      <c r="AS1783" s="11">
        <f t="shared" si="1029"/>
        <v>0</v>
      </c>
      <c r="AT1783" s="11">
        <f t="shared" si="1029"/>
        <v>0</v>
      </c>
      <c r="AU1783" s="11">
        <f t="shared" si="1029"/>
        <v>0</v>
      </c>
      <c r="AV1783" s="11">
        <f t="shared" si="1029"/>
        <v>148087.95190000001</v>
      </c>
      <c r="AW1783" s="11">
        <f t="shared" si="1029"/>
        <v>0</v>
      </c>
      <c r="AX1783" s="11">
        <f t="shared" si="1029"/>
        <v>0</v>
      </c>
      <c r="AY1783" s="11">
        <f t="shared" si="1030"/>
        <v>2720.3335739751055</v>
      </c>
      <c r="AZ1783" s="11">
        <f t="shared" si="1030"/>
        <v>1</v>
      </c>
      <c r="BA1783" s="11">
        <f t="shared" si="1030"/>
        <v>1</v>
      </c>
      <c r="BB1783" s="11">
        <f t="shared" si="1030"/>
        <v>1</v>
      </c>
      <c r="BC1783" s="11">
        <f t="shared" si="1026"/>
        <v>1</v>
      </c>
      <c r="BD1783" s="11">
        <f t="shared" si="1026"/>
        <v>1</v>
      </c>
      <c r="BE1783" s="11">
        <f t="shared" si="1024"/>
        <v>1</v>
      </c>
      <c r="BF1783" s="15" t="str">
        <f t="shared" ref="BF1783:BF1846" si="1033">IF(A1783="x",DJ1783,0)</f>
        <v>EN 10210</v>
      </c>
      <c r="BG1783" s="42">
        <v>3.3783259999999991</v>
      </c>
      <c r="BH1783" s="17">
        <f t="shared" ref="BH1783:BH1846" si="1034">VALUE(MID(B1783,FIND(" ",B1783)+1,LEN(B1783)-LEN(BK1783)-FIND(" ",B1783)-1))</f>
        <v>40</v>
      </c>
      <c r="BI1783" s="17">
        <f t="shared" ref="BI1783:BI1846" si="1035">VALUE(MID(B1783,FIND(" ",B1783)+1,LEN(B1783)-LEN(BK1783)-FIND(" ",B1783)-1))</f>
        <v>40</v>
      </c>
      <c r="BK1783" s="17">
        <f t="shared" ref="BK1783:BK1846" si="1036">VALUE(MID(B1783,FIND("x",B1783)+1,LEN(B1783)-FIND("x",B1783)))</f>
        <v>2.9</v>
      </c>
      <c r="BM1783" s="17">
        <f t="shared" ref="BM1783:BM1846" si="1037">IF(BK1783&lt;=6,BK1783,IF(BK1783&lt;=10,1.5*BK1783,2*BK1783))</f>
        <v>2.9</v>
      </c>
      <c r="BX1783" s="18">
        <f t="shared" ref="BX1783:BX1846" si="1038">2*BK1783*(BH1783+BI1783-4*(BM1783+BK1783))+PI()*((BM1783+BK1783)^2-BK1783^2)</f>
        <v>408.70238265007049</v>
      </c>
      <c r="BY1783" s="42">
        <v>0.16</v>
      </c>
      <c r="BZ1783" s="43">
        <f t="shared" ref="BZ1783:BZ1846" si="1039">BY1783/(BX1783*0.00000785)</f>
        <v>49.870434992170523</v>
      </c>
      <c r="CA1783" s="18">
        <f t="shared" ref="CA1783:CA1846" si="1040">2*((1/12*BK1783*((BH1783-2*(BM1783+BK1783))^3))+((1/12*(BI1783-2*(BM1783+BK1783))*(BK1783^3))+((BI1783-2*(BM1783+BK1783))*BK1783*((BH1783-BK1783)/2)^2))+(((PI()/8-8/(9*PI()))*(BM1783+BK1783)^4)+(1/2*PI()*((BM1783+BK1783)^2)*((BH1783/2-BK1783-BM1783+(4/(3*PI())*(BM1783+BK1783)))^2)))-((PI()/8-8/(9*PI()))*((BM1783)^4))-(1/2*PI()*((BM1783)^2)*((BH1783/2-BK1783-BM1783+(4/(3*PI()))*(BM1783))^2)))</f>
        <v>91147.808901835757</v>
      </c>
      <c r="CB1783" s="18">
        <f t="shared" ref="CB1783:CB1846" si="1041">2*CA1783/BH1783</f>
        <v>4557.390445091788</v>
      </c>
      <c r="CC1783" s="18">
        <f t="shared" ref="CC1783:CC1846" si="1042">2*(BK1783*(BH1783/2-BM1783-BK1783)^2+(BI1783-2*(BM1783+BK1783))*BK1783*(BH1783/2-BK1783/2)+1/2*PI()*((BM1783+BK1783)^2)*(BH1783/2-(1-4/(3*PI()))*(BM1783+BK1783))-1/2*PI()*((BM1783)^2)*(BH1783/2-BK1783-(1-4/(3*PI()))*(BM1783)))</f>
        <v>5578.224500297667</v>
      </c>
      <c r="CD1783" s="25">
        <f t="shared" ref="CD1783:CD1846" si="1043">CC1783/CB1783</f>
        <v>1.2239953033441089</v>
      </c>
      <c r="CE1783" s="26">
        <f t="shared" ref="CE1783:CE1846" si="1044">SQRT(CA1783/BX1783)</f>
        <v>14.933772525797984</v>
      </c>
      <c r="CF1783" s="18">
        <f t="shared" ref="CF1783:CF1846" si="1045">2*BK1783*(BH1783-2*(BM1783+BK1783))+PI()*(BM1783+BK1783)^2-PI()*(BM1783)^2</f>
        <v>243.98238265007049</v>
      </c>
      <c r="CZ1783" s="18">
        <f t="shared" ref="CZ1783:CZ1846" si="1046">2*(BK1783^2)*((BI1783-BK1783)^2)*((BH1783-BK1783)^2)/(BI1783*BK1783+BH1783*BK1783-2*BK1783^2)</f>
        <v>148087.95190000001</v>
      </c>
      <c r="DC1783" s="18">
        <f t="shared" ref="DC1783:DC1846" si="1047">((BI1783-2*(BM1783+BK1783))*(BH1783-BK1783)+PI()*(BM1783+BK1783/2)^2+(BH1783-2*(BM1783+BK1783))*(BM1783+BK1783/2)*2)*2</f>
        <v>2720.3335739751055</v>
      </c>
      <c r="DD1783" s="17">
        <f t="shared" ref="DD1783:DD1846" si="1048">IF(MAX((BH1783-2*(BM1783+BK1783))/BK1783,(BI1783-2*(BM1783+BK1783))/BK1783)&lt;=124*1,IF(MAX((BH1783-2*(BM1783+BK1783))/BK1783,(BI1783-2*(BM1783+BK1783))/BK1783)&lt;=83*1,IF(MAX((BH1783-2*(BM1783+BK1783))/BK1783,(BI1783-2*(BM1783+BK1783))/BK1783)&lt;=72*1,1,2),3),4)</f>
        <v>1</v>
      </c>
      <c r="DE1783" s="17">
        <f t="shared" ref="DE1783:DE1846" si="1049">IF(MAX((BH1783-2*(BM1783+BK1783))/BK1783,(BI1783-2*(BM1783+BK1783))/BK1783)&lt;=124*0.81,IF(MAX((BH1783-2*(BM1783+BK1783))/BK1783,(BI1783-2*(BM1783+BK1783))/BK1783)&lt;=83*0.81,IF(MAX((BH1783-2*(BM1783+BK1783))/BK1783,(BI1783-2*(BM1783+BK1783))/BK1783)&lt;=72*0.81,1,2),3),4)</f>
        <v>1</v>
      </c>
      <c r="DF1783" s="17">
        <f t="shared" ref="DF1783:DF1846" si="1050">IF(MAX((BH1783-2*(BM1783+BK1783))/BK1783,(BI1783-2*(BM1783+BK1783))/BK1783)&lt;=124*0.71,IF(MAX((BH1783-2*(BM1783+BK1783))/BK1783,(BI1783-2*(BM1783+BK1783))/BK1783)&lt;=83*0.71,IF(MAX((BH1783-2*(BM1783+BK1783))/BK1783,(BI1783-2*(BM1783+BK1783))/BK1783)&lt;=72*0.71,1,2),3),4)</f>
        <v>1</v>
      </c>
      <c r="DG1783" s="17">
        <f t="shared" ref="DG1783:DG1846" si="1051">IF(MAX((BH1783-2*(BM1783+BK1783))/BK1783,(BI1783-2*(BM1783+BK1783))/BK1783)&lt;=42*1,IF(MAX((BH1783-2*(BM1783+BK1783))/BK1783,(BI1783-2*(BM1783+BK1783))/BK1783)&lt;=38*1,IF(MAX((BH1783-2*(BM1783+BK1783))/BK1783,(BI1783-2*(BM1783+BK1783))/BK1783)&lt;=33*1,1,2),3),4)</f>
        <v>1</v>
      </c>
      <c r="DH1783" s="17">
        <f t="shared" ref="DH1783:DH1846" si="1052">IF(MAX((BH1783-2*(BM1783+BK1783))/BK1783,(BI1783-2*(BM1783+BK1783))/BK1783)&lt;=42*0.81,IF(MAX((BH1783-2*(BM1783+BK1783))/BK1783,(BI1783-2*(BM1783+BK1783))/BK1783)&lt;=38*0.81,IF(MAX((BH1783-2*(BM1783+BK1783))/BK1783,(BI1783-2*(BM1783+BK1783))/BK1783)&lt;=33*0.81,1,2),3),4)</f>
        <v>1</v>
      </c>
      <c r="DI1783" s="17">
        <f t="shared" ref="DI1783:DI1846" si="1053">IF(MAX((BH1783-2*(BM1783+BK1783))/BK1783,(BI1783-2*(BM1783+BK1783))/BK1783)&lt;=42*0.71,IF(MAX((BH1783-2*(BM1783+BK1783))/BK1783,(BI1783-2*(BM1783+BK1783))/BK1783)&lt;=38*0.71,IF(MAX((BH1783-2*(BM1783+BK1783))/BK1783,(BI1783-2*(BM1783+BK1783))/BK1783)&lt;=33*0.71,1,2),3),4)</f>
        <v>1</v>
      </c>
      <c r="DJ1783" s="20" t="s">
        <v>1879</v>
      </c>
    </row>
    <row r="1784" spans="1:114" x14ac:dyDescent="0.2">
      <c r="A1784" s="15" t="s">
        <v>105</v>
      </c>
      <c r="B1784" s="10" t="s">
        <v>1880</v>
      </c>
      <c r="C1784" s="11">
        <f t="shared" si="1031"/>
        <v>3.6976639999999996</v>
      </c>
      <c r="D1784" s="11">
        <f t="shared" si="1023"/>
        <v>40</v>
      </c>
      <c r="E1784" s="11">
        <f t="shared" si="1023"/>
        <v>40</v>
      </c>
      <c r="F1784" s="11">
        <f t="shared" si="1023"/>
        <v>0</v>
      </c>
      <c r="G1784" s="11">
        <f t="shared" si="1022"/>
        <v>3.2</v>
      </c>
      <c r="H1784" s="11">
        <f t="shared" si="1022"/>
        <v>0</v>
      </c>
      <c r="I1784" s="11">
        <f t="shared" si="1022"/>
        <v>3.2</v>
      </c>
      <c r="J1784" s="11">
        <f t="shared" si="1022"/>
        <v>0</v>
      </c>
      <c r="K1784" s="11">
        <f t="shared" si="1022"/>
        <v>0</v>
      </c>
      <c r="L1784" s="11">
        <f t="shared" si="1022"/>
        <v>0</v>
      </c>
      <c r="M1784" s="11">
        <f t="shared" si="1017"/>
        <v>0</v>
      </c>
      <c r="N1784" s="11">
        <f t="shared" si="1017"/>
        <v>0</v>
      </c>
      <c r="O1784" s="11">
        <f t="shared" si="1017"/>
        <v>0</v>
      </c>
      <c r="P1784" s="11">
        <f t="shared" si="1017"/>
        <v>0</v>
      </c>
      <c r="Q1784" s="11">
        <f t="shared" si="1017"/>
        <v>0</v>
      </c>
      <c r="R1784" s="11">
        <f t="shared" si="987"/>
        <v>0</v>
      </c>
      <c r="S1784" s="11">
        <f t="shared" si="987"/>
        <v>0</v>
      </c>
      <c r="T1784" s="11">
        <f t="shared" si="987"/>
        <v>444.66972631827849</v>
      </c>
      <c r="U1784" s="40">
        <f t="shared" si="1032"/>
        <v>0.16</v>
      </c>
      <c r="V1784" s="11">
        <f t="shared" si="1028"/>
        <v>45.83663874276597</v>
      </c>
      <c r="W1784" s="11">
        <f t="shared" si="1028"/>
        <v>97222.15174336941</v>
      </c>
      <c r="X1784" s="11">
        <f t="shared" si="1028"/>
        <v>4861.1075871684707</v>
      </c>
      <c r="Y1784" s="11">
        <f t="shared" si="1028"/>
        <v>6005.1829445952544</v>
      </c>
      <c r="Z1784" s="11">
        <f t="shared" si="1028"/>
        <v>1.2353528155695874</v>
      </c>
      <c r="AA1784" s="11">
        <f t="shared" si="1028"/>
        <v>14.786447063306253</v>
      </c>
      <c r="AB1784" s="11">
        <f t="shared" si="1027"/>
        <v>270.58972631827845</v>
      </c>
      <c r="AC1784" s="11">
        <f t="shared" si="1027"/>
        <v>0</v>
      </c>
      <c r="AD1784" s="11">
        <f t="shared" si="1027"/>
        <v>0</v>
      </c>
      <c r="AE1784" s="11">
        <f t="shared" si="1027"/>
        <v>0</v>
      </c>
      <c r="AF1784" s="11">
        <f t="shared" si="1027"/>
        <v>0</v>
      </c>
      <c r="AG1784" s="11">
        <f t="shared" si="1027"/>
        <v>0</v>
      </c>
      <c r="AH1784" s="11">
        <f t="shared" si="1027"/>
        <v>0</v>
      </c>
      <c r="AI1784" s="11">
        <f t="shared" si="1027"/>
        <v>0</v>
      </c>
      <c r="AJ1784" s="11">
        <f t="shared" si="1027"/>
        <v>0</v>
      </c>
      <c r="AK1784" s="11">
        <f t="shared" si="1027"/>
        <v>0</v>
      </c>
      <c r="AL1784" s="11">
        <f t="shared" si="1025"/>
        <v>0</v>
      </c>
      <c r="AM1784" s="11">
        <f t="shared" si="1025"/>
        <v>0</v>
      </c>
      <c r="AN1784" s="11">
        <f t="shared" si="1025"/>
        <v>0</v>
      </c>
      <c r="AO1784" s="11">
        <f t="shared" si="1025"/>
        <v>0</v>
      </c>
      <c r="AP1784" s="11">
        <f t="shared" si="1029"/>
        <v>0</v>
      </c>
      <c r="AQ1784" s="11">
        <f t="shared" si="1029"/>
        <v>0</v>
      </c>
      <c r="AR1784" s="11">
        <f t="shared" si="1029"/>
        <v>0</v>
      </c>
      <c r="AS1784" s="11">
        <f t="shared" si="1029"/>
        <v>0</v>
      </c>
      <c r="AT1784" s="11">
        <f t="shared" si="1029"/>
        <v>0</v>
      </c>
      <c r="AU1784" s="11">
        <f t="shared" si="1029"/>
        <v>0</v>
      </c>
      <c r="AV1784" s="11">
        <f t="shared" si="1029"/>
        <v>159475.30239999999</v>
      </c>
      <c r="AW1784" s="11">
        <f t="shared" si="1029"/>
        <v>0</v>
      </c>
      <c r="AX1784" s="11">
        <f t="shared" si="1029"/>
        <v>0</v>
      </c>
      <c r="AY1784" s="11">
        <f t="shared" si="1030"/>
        <v>2668.9245894774176</v>
      </c>
      <c r="AZ1784" s="11">
        <f t="shared" si="1030"/>
        <v>1</v>
      </c>
      <c r="BA1784" s="11">
        <f t="shared" si="1030"/>
        <v>1</v>
      </c>
      <c r="BB1784" s="11">
        <f t="shared" si="1030"/>
        <v>1</v>
      </c>
      <c r="BC1784" s="11">
        <f t="shared" si="1026"/>
        <v>1</v>
      </c>
      <c r="BD1784" s="11">
        <f t="shared" si="1026"/>
        <v>1</v>
      </c>
      <c r="BE1784" s="11">
        <f t="shared" si="1024"/>
        <v>1</v>
      </c>
      <c r="BF1784" s="15" t="str">
        <f t="shared" si="1033"/>
        <v>EN 10210</v>
      </c>
      <c r="BG1784" s="42">
        <v>3.6976639999999996</v>
      </c>
      <c r="BH1784" s="17">
        <f t="shared" si="1034"/>
        <v>40</v>
      </c>
      <c r="BI1784" s="17">
        <f t="shared" si="1035"/>
        <v>40</v>
      </c>
      <c r="BK1784" s="17">
        <f t="shared" si="1036"/>
        <v>3.2</v>
      </c>
      <c r="BM1784" s="17">
        <f t="shared" si="1037"/>
        <v>3.2</v>
      </c>
      <c r="BX1784" s="18">
        <f t="shared" si="1038"/>
        <v>444.66972631827849</v>
      </c>
      <c r="BY1784" s="42">
        <v>0.16</v>
      </c>
      <c r="BZ1784" s="43">
        <f t="shared" si="1039"/>
        <v>45.83663874276597</v>
      </c>
      <c r="CA1784" s="18">
        <f t="shared" si="1040"/>
        <v>97222.15174336941</v>
      </c>
      <c r="CB1784" s="18">
        <f t="shared" si="1041"/>
        <v>4861.1075871684707</v>
      </c>
      <c r="CC1784" s="18">
        <f t="shared" si="1042"/>
        <v>6005.1829445952544</v>
      </c>
      <c r="CD1784" s="25">
        <f t="shared" si="1043"/>
        <v>1.2353528155695874</v>
      </c>
      <c r="CE1784" s="26">
        <f t="shared" si="1044"/>
        <v>14.786447063306253</v>
      </c>
      <c r="CF1784" s="18">
        <f t="shared" si="1045"/>
        <v>270.58972631827845</v>
      </c>
      <c r="CZ1784" s="18">
        <f t="shared" si="1046"/>
        <v>159475.30239999999</v>
      </c>
      <c r="DC1784" s="18">
        <f t="shared" si="1047"/>
        <v>2668.9245894774176</v>
      </c>
      <c r="DD1784" s="17">
        <f t="shared" si="1048"/>
        <v>1</v>
      </c>
      <c r="DE1784" s="17">
        <f t="shared" si="1049"/>
        <v>1</v>
      </c>
      <c r="DF1784" s="17">
        <f t="shared" si="1050"/>
        <v>1</v>
      </c>
      <c r="DG1784" s="17">
        <f t="shared" si="1051"/>
        <v>1</v>
      </c>
      <c r="DH1784" s="17">
        <f t="shared" si="1052"/>
        <v>1</v>
      </c>
      <c r="DI1784" s="17">
        <f t="shared" si="1053"/>
        <v>1</v>
      </c>
      <c r="DJ1784" s="20" t="s">
        <v>1879</v>
      </c>
    </row>
    <row r="1785" spans="1:114" x14ac:dyDescent="0.2">
      <c r="A1785" s="15" t="s">
        <v>105</v>
      </c>
      <c r="B1785" s="10" t="s">
        <v>1881</v>
      </c>
      <c r="C1785" s="11">
        <f t="shared" si="1031"/>
        <v>4.1146560000000001</v>
      </c>
      <c r="D1785" s="11">
        <f t="shared" si="1023"/>
        <v>40</v>
      </c>
      <c r="E1785" s="11">
        <f t="shared" si="1023"/>
        <v>40</v>
      </c>
      <c r="F1785" s="11">
        <f t="shared" si="1023"/>
        <v>0</v>
      </c>
      <c r="G1785" s="11">
        <f t="shared" si="1022"/>
        <v>3.6</v>
      </c>
      <c r="H1785" s="11">
        <f t="shared" si="1022"/>
        <v>0</v>
      </c>
      <c r="I1785" s="11">
        <f t="shared" si="1022"/>
        <v>3.6</v>
      </c>
      <c r="J1785" s="11">
        <f t="shared" si="1022"/>
        <v>0</v>
      </c>
      <c r="K1785" s="11">
        <f t="shared" si="1022"/>
        <v>0</v>
      </c>
      <c r="L1785" s="11">
        <f t="shared" si="1022"/>
        <v>0</v>
      </c>
      <c r="M1785" s="11">
        <f t="shared" si="1017"/>
        <v>0</v>
      </c>
      <c r="N1785" s="11">
        <f t="shared" si="1017"/>
        <v>0</v>
      </c>
      <c r="O1785" s="11">
        <f t="shared" si="1017"/>
        <v>0</v>
      </c>
      <c r="P1785" s="11">
        <f t="shared" si="1017"/>
        <v>0</v>
      </c>
      <c r="Q1785" s="11">
        <f t="shared" si="1017"/>
        <v>0</v>
      </c>
      <c r="R1785" s="11">
        <f t="shared" si="987"/>
        <v>0</v>
      </c>
      <c r="S1785" s="11">
        <f t="shared" si="987"/>
        <v>0</v>
      </c>
      <c r="T1785" s="11">
        <f t="shared" si="987"/>
        <v>490.78512237157122</v>
      </c>
      <c r="U1785" s="40">
        <f t="shared" si="1032"/>
        <v>0.16</v>
      </c>
      <c r="V1785" s="11">
        <f t="shared" si="1028"/>
        <v>41.529713668998092</v>
      </c>
      <c r="W1785" s="11">
        <f t="shared" si="1028"/>
        <v>104458.23343177765</v>
      </c>
      <c r="X1785" s="11">
        <f t="shared" si="1028"/>
        <v>5222.9116715888831</v>
      </c>
      <c r="Y1785" s="11">
        <f t="shared" si="1028"/>
        <v>6533.1855663561109</v>
      </c>
      <c r="Z1785" s="11">
        <f t="shared" si="1028"/>
        <v>1.2508703912981596</v>
      </c>
      <c r="AA1785" s="11">
        <f t="shared" si="1028"/>
        <v>14.589004018354469</v>
      </c>
      <c r="AB1785" s="11">
        <f t="shared" si="1027"/>
        <v>306.46512237157117</v>
      </c>
      <c r="AC1785" s="11">
        <f t="shared" si="1027"/>
        <v>0</v>
      </c>
      <c r="AD1785" s="11">
        <f t="shared" si="1027"/>
        <v>0</v>
      </c>
      <c r="AE1785" s="11">
        <f t="shared" si="1027"/>
        <v>0</v>
      </c>
      <c r="AF1785" s="11">
        <f t="shared" si="1027"/>
        <v>0</v>
      </c>
      <c r="AG1785" s="11">
        <f t="shared" si="1027"/>
        <v>0</v>
      </c>
      <c r="AH1785" s="11">
        <f t="shared" si="1027"/>
        <v>0</v>
      </c>
      <c r="AI1785" s="11">
        <f t="shared" si="1027"/>
        <v>0</v>
      </c>
      <c r="AJ1785" s="11">
        <f t="shared" si="1027"/>
        <v>0</v>
      </c>
      <c r="AK1785" s="11">
        <f t="shared" si="1027"/>
        <v>0</v>
      </c>
      <c r="AL1785" s="11">
        <f t="shared" si="1025"/>
        <v>0</v>
      </c>
      <c r="AM1785" s="11">
        <f t="shared" si="1025"/>
        <v>0</v>
      </c>
      <c r="AN1785" s="11">
        <f t="shared" si="1025"/>
        <v>0</v>
      </c>
      <c r="AO1785" s="11">
        <f t="shared" si="1025"/>
        <v>0</v>
      </c>
      <c r="AP1785" s="11">
        <f t="shared" si="1029"/>
        <v>0</v>
      </c>
      <c r="AQ1785" s="11">
        <f t="shared" si="1029"/>
        <v>0</v>
      </c>
      <c r="AR1785" s="11">
        <f t="shared" si="1029"/>
        <v>0</v>
      </c>
      <c r="AS1785" s="11">
        <f t="shared" si="1029"/>
        <v>0</v>
      </c>
      <c r="AT1785" s="11">
        <f t="shared" si="1029"/>
        <v>0</v>
      </c>
      <c r="AU1785" s="11">
        <f t="shared" si="1029"/>
        <v>0</v>
      </c>
      <c r="AV1785" s="11">
        <f t="shared" si="1029"/>
        <v>173622.75839999999</v>
      </c>
      <c r="AW1785" s="11">
        <f t="shared" si="1029"/>
        <v>0</v>
      </c>
      <c r="AX1785" s="11">
        <f t="shared" si="1029"/>
        <v>0</v>
      </c>
      <c r="AY1785" s="11">
        <f t="shared" si="1030"/>
        <v>2599.8576835573567</v>
      </c>
      <c r="AZ1785" s="11">
        <f t="shared" si="1030"/>
        <v>1</v>
      </c>
      <c r="BA1785" s="11">
        <f t="shared" si="1030"/>
        <v>1</v>
      </c>
      <c r="BB1785" s="11">
        <f t="shared" si="1030"/>
        <v>1</v>
      </c>
      <c r="BC1785" s="11">
        <f t="shared" si="1026"/>
        <v>1</v>
      </c>
      <c r="BD1785" s="11">
        <f t="shared" si="1026"/>
        <v>1</v>
      </c>
      <c r="BE1785" s="11">
        <f t="shared" si="1024"/>
        <v>1</v>
      </c>
      <c r="BF1785" s="15" t="str">
        <f t="shared" si="1033"/>
        <v>EN 10210</v>
      </c>
      <c r="BG1785" s="42">
        <v>4.1146560000000001</v>
      </c>
      <c r="BH1785" s="17">
        <f t="shared" si="1034"/>
        <v>40</v>
      </c>
      <c r="BI1785" s="17">
        <f t="shared" si="1035"/>
        <v>40</v>
      </c>
      <c r="BK1785" s="17">
        <f t="shared" si="1036"/>
        <v>3.6</v>
      </c>
      <c r="BM1785" s="17">
        <f t="shared" si="1037"/>
        <v>3.6</v>
      </c>
      <c r="BX1785" s="18">
        <f t="shared" si="1038"/>
        <v>490.78512237157122</v>
      </c>
      <c r="BY1785" s="42">
        <v>0.16</v>
      </c>
      <c r="BZ1785" s="43">
        <f t="shared" si="1039"/>
        <v>41.529713668998092</v>
      </c>
      <c r="CA1785" s="18">
        <f t="shared" si="1040"/>
        <v>104458.23343177765</v>
      </c>
      <c r="CB1785" s="18">
        <f t="shared" si="1041"/>
        <v>5222.9116715888831</v>
      </c>
      <c r="CC1785" s="18">
        <f t="shared" si="1042"/>
        <v>6533.1855663561109</v>
      </c>
      <c r="CD1785" s="25">
        <f t="shared" si="1043"/>
        <v>1.2508703912981596</v>
      </c>
      <c r="CE1785" s="26">
        <f t="shared" si="1044"/>
        <v>14.589004018354469</v>
      </c>
      <c r="CF1785" s="18">
        <f t="shared" si="1045"/>
        <v>306.46512237157117</v>
      </c>
      <c r="CZ1785" s="18">
        <f t="shared" si="1046"/>
        <v>173622.75839999999</v>
      </c>
      <c r="DC1785" s="18">
        <f t="shared" si="1047"/>
        <v>2599.8576835573567</v>
      </c>
      <c r="DD1785" s="17">
        <f t="shared" si="1048"/>
        <v>1</v>
      </c>
      <c r="DE1785" s="17">
        <f t="shared" si="1049"/>
        <v>1</v>
      </c>
      <c r="DF1785" s="17">
        <f t="shared" si="1050"/>
        <v>1</v>
      </c>
      <c r="DG1785" s="17">
        <f t="shared" si="1051"/>
        <v>1</v>
      </c>
      <c r="DH1785" s="17">
        <f t="shared" si="1052"/>
        <v>1</v>
      </c>
      <c r="DI1785" s="17">
        <f t="shared" si="1053"/>
        <v>1</v>
      </c>
      <c r="DJ1785" s="20" t="s">
        <v>1879</v>
      </c>
    </row>
    <row r="1786" spans="1:114" x14ac:dyDescent="0.2">
      <c r="A1786" s="15" t="s">
        <v>105</v>
      </c>
      <c r="B1786" s="10" t="s">
        <v>1882</v>
      </c>
      <c r="C1786" s="11">
        <f t="shared" si="1031"/>
        <v>4.5216000000000003</v>
      </c>
      <c r="D1786" s="11">
        <f t="shared" si="1023"/>
        <v>40</v>
      </c>
      <c r="E1786" s="11">
        <f t="shared" si="1023"/>
        <v>40</v>
      </c>
      <c r="F1786" s="11">
        <f t="shared" si="1023"/>
        <v>0</v>
      </c>
      <c r="G1786" s="11">
        <f t="shared" si="1022"/>
        <v>4</v>
      </c>
      <c r="H1786" s="11">
        <f t="shared" si="1022"/>
        <v>0</v>
      </c>
      <c r="I1786" s="11">
        <f t="shared" si="1022"/>
        <v>4</v>
      </c>
      <c r="J1786" s="11">
        <f t="shared" si="1022"/>
        <v>0</v>
      </c>
      <c r="K1786" s="11">
        <f t="shared" si="1022"/>
        <v>0</v>
      </c>
      <c r="L1786" s="11">
        <f t="shared" si="1022"/>
        <v>0</v>
      </c>
      <c r="M1786" s="11">
        <f t="shared" si="1017"/>
        <v>0</v>
      </c>
      <c r="N1786" s="11">
        <f t="shared" si="1017"/>
        <v>0</v>
      </c>
      <c r="O1786" s="11">
        <f t="shared" si="1017"/>
        <v>0</v>
      </c>
      <c r="P1786" s="11">
        <f t="shared" si="1017"/>
        <v>0</v>
      </c>
      <c r="Q1786" s="11">
        <f t="shared" si="1017"/>
        <v>0</v>
      </c>
      <c r="R1786" s="11">
        <f t="shared" si="987"/>
        <v>0</v>
      </c>
      <c r="S1786" s="11">
        <f t="shared" si="987"/>
        <v>0</v>
      </c>
      <c r="T1786" s="11">
        <f t="shared" si="987"/>
        <v>534.79644737231001</v>
      </c>
      <c r="U1786" s="40">
        <f t="shared" si="1032"/>
        <v>0.16</v>
      </c>
      <c r="V1786" s="11">
        <f t="shared" si="1028"/>
        <v>38.112006362873352</v>
      </c>
      <c r="W1786" s="11">
        <f t="shared" si="1028"/>
        <v>110746.61736905885</v>
      </c>
      <c r="X1786" s="11">
        <f t="shared" si="1028"/>
        <v>5537.330868452942</v>
      </c>
      <c r="Y1786" s="11">
        <f t="shared" si="1028"/>
        <v>7014.8907018010541</v>
      </c>
      <c r="Z1786" s="11">
        <f t="shared" si="1028"/>
        <v>1.2668361108356385</v>
      </c>
      <c r="AA1786" s="11">
        <f t="shared" si="1028"/>
        <v>14.390337452352952</v>
      </c>
      <c r="AB1786" s="11">
        <f t="shared" si="1027"/>
        <v>342.79644737231007</v>
      </c>
      <c r="AC1786" s="11">
        <f t="shared" si="1027"/>
        <v>0</v>
      </c>
      <c r="AD1786" s="11">
        <f t="shared" si="1027"/>
        <v>0</v>
      </c>
      <c r="AE1786" s="11">
        <f t="shared" si="1027"/>
        <v>0</v>
      </c>
      <c r="AF1786" s="11">
        <f t="shared" si="1027"/>
        <v>0</v>
      </c>
      <c r="AG1786" s="11">
        <f t="shared" si="1027"/>
        <v>0</v>
      </c>
      <c r="AH1786" s="11">
        <f t="shared" si="1027"/>
        <v>0</v>
      </c>
      <c r="AI1786" s="11">
        <f t="shared" si="1027"/>
        <v>0</v>
      </c>
      <c r="AJ1786" s="11">
        <f t="shared" si="1027"/>
        <v>0</v>
      </c>
      <c r="AK1786" s="11">
        <f t="shared" si="1027"/>
        <v>0</v>
      </c>
      <c r="AL1786" s="11">
        <f t="shared" si="1025"/>
        <v>0</v>
      </c>
      <c r="AM1786" s="11">
        <f t="shared" si="1025"/>
        <v>0</v>
      </c>
      <c r="AN1786" s="11">
        <f t="shared" si="1025"/>
        <v>0</v>
      </c>
      <c r="AO1786" s="11">
        <f t="shared" si="1025"/>
        <v>0</v>
      </c>
      <c r="AP1786" s="11">
        <f t="shared" si="1029"/>
        <v>0</v>
      </c>
      <c r="AQ1786" s="11">
        <f t="shared" si="1029"/>
        <v>0</v>
      </c>
      <c r="AR1786" s="11">
        <f t="shared" si="1029"/>
        <v>0</v>
      </c>
      <c r="AS1786" s="11">
        <f t="shared" si="1029"/>
        <v>0</v>
      </c>
      <c r="AT1786" s="11">
        <f t="shared" si="1029"/>
        <v>0</v>
      </c>
      <c r="AU1786" s="11">
        <f t="shared" si="1029"/>
        <v>0</v>
      </c>
      <c r="AV1786" s="11">
        <f t="shared" si="1029"/>
        <v>186624</v>
      </c>
      <c r="AW1786" s="11">
        <f t="shared" si="1029"/>
        <v>0</v>
      </c>
      <c r="AX1786" s="11">
        <f t="shared" si="1029"/>
        <v>0</v>
      </c>
      <c r="AY1786" s="11">
        <f t="shared" si="1030"/>
        <v>2530.1946710584652</v>
      </c>
      <c r="AZ1786" s="11">
        <f t="shared" si="1030"/>
        <v>1</v>
      </c>
      <c r="BA1786" s="11">
        <f t="shared" si="1030"/>
        <v>1</v>
      </c>
      <c r="BB1786" s="11">
        <f t="shared" si="1030"/>
        <v>1</v>
      </c>
      <c r="BC1786" s="11">
        <f t="shared" si="1026"/>
        <v>1</v>
      </c>
      <c r="BD1786" s="11">
        <f t="shared" si="1026"/>
        <v>1</v>
      </c>
      <c r="BE1786" s="11">
        <f t="shared" si="1024"/>
        <v>1</v>
      </c>
      <c r="BF1786" s="15" t="str">
        <f t="shared" si="1033"/>
        <v>EN 10210</v>
      </c>
      <c r="BG1786" s="42">
        <v>4.5216000000000003</v>
      </c>
      <c r="BH1786" s="17">
        <f t="shared" si="1034"/>
        <v>40</v>
      </c>
      <c r="BI1786" s="17">
        <f t="shared" si="1035"/>
        <v>40</v>
      </c>
      <c r="BK1786" s="17">
        <f t="shared" si="1036"/>
        <v>4</v>
      </c>
      <c r="BM1786" s="17">
        <f t="shared" si="1037"/>
        <v>4</v>
      </c>
      <c r="BX1786" s="18">
        <f t="shared" si="1038"/>
        <v>534.79644737231001</v>
      </c>
      <c r="BY1786" s="42">
        <v>0.16</v>
      </c>
      <c r="BZ1786" s="43">
        <f t="shared" si="1039"/>
        <v>38.112006362873352</v>
      </c>
      <c r="CA1786" s="18">
        <f t="shared" si="1040"/>
        <v>110746.61736905885</v>
      </c>
      <c r="CB1786" s="18">
        <f t="shared" si="1041"/>
        <v>5537.330868452942</v>
      </c>
      <c r="CC1786" s="18">
        <f t="shared" si="1042"/>
        <v>7014.8907018010541</v>
      </c>
      <c r="CD1786" s="25">
        <f t="shared" si="1043"/>
        <v>1.2668361108356385</v>
      </c>
      <c r="CE1786" s="26">
        <f t="shared" si="1044"/>
        <v>14.390337452352952</v>
      </c>
      <c r="CF1786" s="18">
        <f t="shared" si="1045"/>
        <v>342.79644737231007</v>
      </c>
      <c r="CZ1786" s="18">
        <f t="shared" si="1046"/>
        <v>186624</v>
      </c>
      <c r="DC1786" s="18">
        <f t="shared" si="1047"/>
        <v>2530.1946710584652</v>
      </c>
      <c r="DD1786" s="17">
        <f t="shared" si="1048"/>
        <v>1</v>
      </c>
      <c r="DE1786" s="17">
        <f t="shared" si="1049"/>
        <v>1</v>
      </c>
      <c r="DF1786" s="17">
        <f t="shared" si="1050"/>
        <v>1</v>
      </c>
      <c r="DG1786" s="17">
        <f t="shared" si="1051"/>
        <v>1</v>
      </c>
      <c r="DH1786" s="17">
        <f t="shared" si="1052"/>
        <v>1</v>
      </c>
      <c r="DI1786" s="17">
        <f t="shared" si="1053"/>
        <v>1</v>
      </c>
      <c r="DJ1786" s="20" t="s">
        <v>1879</v>
      </c>
    </row>
    <row r="1787" spans="1:114" x14ac:dyDescent="0.2">
      <c r="A1787" s="15" t="s">
        <v>105</v>
      </c>
      <c r="B1787" s="10" t="s">
        <v>1883</v>
      </c>
      <c r="C1787" s="11">
        <f t="shared" si="1031"/>
        <v>5.0161499999999997</v>
      </c>
      <c r="D1787" s="11">
        <f t="shared" si="1023"/>
        <v>40</v>
      </c>
      <c r="E1787" s="11">
        <f t="shared" si="1023"/>
        <v>40</v>
      </c>
      <c r="F1787" s="11">
        <f t="shared" si="1023"/>
        <v>0</v>
      </c>
      <c r="G1787" s="11">
        <f t="shared" si="1022"/>
        <v>4.5</v>
      </c>
      <c r="H1787" s="11">
        <f t="shared" si="1022"/>
        <v>0</v>
      </c>
      <c r="I1787" s="11">
        <f t="shared" si="1022"/>
        <v>4.5</v>
      </c>
      <c r="J1787" s="11">
        <f t="shared" si="1022"/>
        <v>0</v>
      </c>
      <c r="K1787" s="11">
        <f t="shared" si="1022"/>
        <v>0</v>
      </c>
      <c r="L1787" s="11">
        <f t="shared" si="1022"/>
        <v>0</v>
      </c>
      <c r="M1787" s="11">
        <f t="shared" si="1017"/>
        <v>0</v>
      </c>
      <c r="N1787" s="11">
        <f t="shared" si="1017"/>
        <v>0</v>
      </c>
      <c r="O1787" s="11">
        <f t="shared" si="1017"/>
        <v>0</v>
      </c>
      <c r="P1787" s="11">
        <f t="shared" si="1017"/>
        <v>0</v>
      </c>
      <c r="Q1787" s="11">
        <f t="shared" si="1017"/>
        <v>0</v>
      </c>
      <c r="R1787" s="11">
        <f t="shared" si="987"/>
        <v>0</v>
      </c>
      <c r="S1787" s="11">
        <f t="shared" si="987"/>
        <v>0</v>
      </c>
      <c r="T1787" s="11">
        <f t="shared" si="987"/>
        <v>586.85175370557999</v>
      </c>
      <c r="U1787" s="40">
        <f t="shared" si="1032"/>
        <v>0.16</v>
      </c>
      <c r="V1787" s="11">
        <f t="shared" si="1028"/>
        <v>34.731370361246547</v>
      </c>
      <c r="W1787" s="11">
        <f t="shared" si="1028"/>
        <v>117337.49721404767</v>
      </c>
      <c r="X1787" s="11">
        <f t="shared" si="1028"/>
        <v>5866.8748607023836</v>
      </c>
      <c r="Y1787" s="11">
        <f t="shared" si="1028"/>
        <v>7553.3692907613786</v>
      </c>
      <c r="Z1787" s="11">
        <f t="shared" si="1028"/>
        <v>1.287460440200541</v>
      </c>
      <c r="AA1787" s="11">
        <f t="shared" si="1028"/>
        <v>14.140156198985254</v>
      </c>
      <c r="AB1787" s="11">
        <f t="shared" si="1027"/>
        <v>388.85175370557994</v>
      </c>
      <c r="AC1787" s="11">
        <f t="shared" si="1027"/>
        <v>0</v>
      </c>
      <c r="AD1787" s="11">
        <f t="shared" si="1027"/>
        <v>0</v>
      </c>
      <c r="AE1787" s="11">
        <f t="shared" si="1027"/>
        <v>0</v>
      </c>
      <c r="AF1787" s="11">
        <f t="shared" si="1027"/>
        <v>0</v>
      </c>
      <c r="AG1787" s="11">
        <f t="shared" si="1027"/>
        <v>0</v>
      </c>
      <c r="AH1787" s="11">
        <f t="shared" si="1027"/>
        <v>0</v>
      </c>
      <c r="AI1787" s="11">
        <f t="shared" si="1027"/>
        <v>0</v>
      </c>
      <c r="AJ1787" s="11">
        <f t="shared" si="1027"/>
        <v>0</v>
      </c>
      <c r="AK1787" s="11">
        <f t="shared" si="1027"/>
        <v>0</v>
      </c>
      <c r="AL1787" s="11">
        <f t="shared" si="1025"/>
        <v>0</v>
      </c>
      <c r="AM1787" s="11">
        <f t="shared" si="1025"/>
        <v>0</v>
      </c>
      <c r="AN1787" s="11">
        <f t="shared" si="1025"/>
        <v>0</v>
      </c>
      <c r="AO1787" s="11">
        <f t="shared" si="1025"/>
        <v>0</v>
      </c>
      <c r="AP1787" s="11">
        <f t="shared" si="1029"/>
        <v>0</v>
      </c>
      <c r="AQ1787" s="11">
        <f t="shared" si="1029"/>
        <v>0</v>
      </c>
      <c r="AR1787" s="11">
        <f t="shared" si="1029"/>
        <v>0</v>
      </c>
      <c r="AS1787" s="11">
        <f t="shared" si="1029"/>
        <v>0</v>
      </c>
      <c r="AT1787" s="11">
        <f t="shared" si="1029"/>
        <v>0</v>
      </c>
      <c r="AU1787" s="11">
        <f t="shared" si="1029"/>
        <v>0</v>
      </c>
      <c r="AV1787" s="11">
        <f t="shared" si="1029"/>
        <v>201324.9375</v>
      </c>
      <c r="AW1787" s="11">
        <f t="shared" si="1029"/>
        <v>0</v>
      </c>
      <c r="AX1787" s="11">
        <f t="shared" si="1029"/>
        <v>0</v>
      </c>
      <c r="AY1787" s="11">
        <f t="shared" si="1030"/>
        <v>2442.2776305583698</v>
      </c>
      <c r="AZ1787" s="11">
        <f t="shared" si="1030"/>
        <v>1</v>
      </c>
      <c r="BA1787" s="11">
        <f t="shared" si="1030"/>
        <v>1</v>
      </c>
      <c r="BB1787" s="11">
        <f t="shared" si="1030"/>
        <v>1</v>
      </c>
      <c r="BC1787" s="11">
        <f t="shared" si="1026"/>
        <v>1</v>
      </c>
      <c r="BD1787" s="11">
        <f t="shared" si="1026"/>
        <v>1</v>
      </c>
      <c r="BE1787" s="11">
        <f t="shared" si="1024"/>
        <v>1</v>
      </c>
      <c r="BF1787" s="15" t="str">
        <f t="shared" si="1033"/>
        <v>EN 10210</v>
      </c>
      <c r="BG1787" s="42">
        <v>5.0161499999999997</v>
      </c>
      <c r="BH1787" s="17">
        <f t="shared" si="1034"/>
        <v>40</v>
      </c>
      <c r="BI1787" s="17">
        <f t="shared" si="1035"/>
        <v>40</v>
      </c>
      <c r="BK1787" s="17">
        <f t="shared" si="1036"/>
        <v>4.5</v>
      </c>
      <c r="BM1787" s="17">
        <f t="shared" si="1037"/>
        <v>4.5</v>
      </c>
      <c r="BX1787" s="18">
        <f t="shared" si="1038"/>
        <v>586.85175370557999</v>
      </c>
      <c r="BY1787" s="42">
        <v>0.16</v>
      </c>
      <c r="BZ1787" s="43">
        <f t="shared" si="1039"/>
        <v>34.731370361246547</v>
      </c>
      <c r="CA1787" s="18">
        <f t="shared" si="1040"/>
        <v>117337.49721404767</v>
      </c>
      <c r="CB1787" s="18">
        <f t="shared" si="1041"/>
        <v>5866.8748607023836</v>
      </c>
      <c r="CC1787" s="18">
        <f t="shared" si="1042"/>
        <v>7553.3692907613786</v>
      </c>
      <c r="CD1787" s="25">
        <f t="shared" si="1043"/>
        <v>1.287460440200541</v>
      </c>
      <c r="CE1787" s="26">
        <f t="shared" si="1044"/>
        <v>14.140156198985254</v>
      </c>
      <c r="CF1787" s="18">
        <f t="shared" si="1045"/>
        <v>388.85175370557994</v>
      </c>
      <c r="CZ1787" s="18">
        <f t="shared" si="1046"/>
        <v>201324.9375</v>
      </c>
      <c r="DC1787" s="18">
        <f t="shared" si="1047"/>
        <v>2442.2776305583698</v>
      </c>
      <c r="DD1787" s="17">
        <f t="shared" si="1048"/>
        <v>1</v>
      </c>
      <c r="DE1787" s="17">
        <f t="shared" si="1049"/>
        <v>1</v>
      </c>
      <c r="DF1787" s="17">
        <f t="shared" si="1050"/>
        <v>1</v>
      </c>
      <c r="DG1787" s="17">
        <f t="shared" si="1051"/>
        <v>1</v>
      </c>
      <c r="DH1787" s="17">
        <f t="shared" si="1052"/>
        <v>1</v>
      </c>
      <c r="DI1787" s="17">
        <f t="shared" si="1053"/>
        <v>1</v>
      </c>
      <c r="DJ1787" s="20" t="s">
        <v>1879</v>
      </c>
    </row>
    <row r="1788" spans="1:114" x14ac:dyDescent="0.2">
      <c r="A1788" s="15" t="s">
        <v>105</v>
      </c>
      <c r="B1788" s="10" t="s">
        <v>1884</v>
      </c>
      <c r="C1788" s="11">
        <f t="shared" si="1031"/>
        <v>5.4950000000000001</v>
      </c>
      <c r="D1788" s="11">
        <f t="shared" si="1023"/>
        <v>40</v>
      </c>
      <c r="E1788" s="11">
        <f t="shared" si="1023"/>
        <v>40</v>
      </c>
      <c r="F1788" s="11">
        <f t="shared" si="1023"/>
        <v>0</v>
      </c>
      <c r="G1788" s="11">
        <f t="shared" si="1022"/>
        <v>5</v>
      </c>
      <c r="H1788" s="11">
        <f t="shared" si="1022"/>
        <v>0</v>
      </c>
      <c r="I1788" s="11">
        <f t="shared" si="1022"/>
        <v>5</v>
      </c>
      <c r="J1788" s="11">
        <f t="shared" si="1022"/>
        <v>0</v>
      </c>
      <c r="K1788" s="11">
        <f t="shared" si="1022"/>
        <v>0</v>
      </c>
      <c r="L1788" s="11">
        <f t="shared" si="1022"/>
        <v>0</v>
      </c>
      <c r="M1788" s="11">
        <f t="shared" si="1022"/>
        <v>0</v>
      </c>
      <c r="N1788" s="11">
        <f t="shared" si="1022"/>
        <v>0</v>
      </c>
      <c r="O1788" s="11">
        <f t="shared" si="1022"/>
        <v>0</v>
      </c>
      <c r="P1788" s="11">
        <f t="shared" si="1022"/>
        <v>0</v>
      </c>
      <c r="Q1788" s="11">
        <f t="shared" si="1022"/>
        <v>0</v>
      </c>
      <c r="R1788" s="11">
        <f t="shared" si="987"/>
        <v>0</v>
      </c>
      <c r="S1788" s="11">
        <f t="shared" si="987"/>
        <v>0</v>
      </c>
      <c r="T1788" s="11">
        <f t="shared" si="987"/>
        <v>635.61944901923448</v>
      </c>
      <c r="U1788" s="40">
        <f t="shared" si="1032"/>
        <v>0.16</v>
      </c>
      <c r="V1788" s="11">
        <f t="shared" si="1028"/>
        <v>32.066617276336295</v>
      </c>
      <c r="W1788" s="11">
        <f t="shared" si="1028"/>
        <v>122591.71935044121</v>
      </c>
      <c r="X1788" s="11">
        <f t="shared" si="1028"/>
        <v>6129.5859675220609</v>
      </c>
      <c r="Y1788" s="11">
        <f t="shared" si="1028"/>
        <v>8022.8611568590113</v>
      </c>
      <c r="Z1788" s="11">
        <f t="shared" si="1028"/>
        <v>1.3088748896529994</v>
      </c>
      <c r="AA1788" s="11">
        <f t="shared" si="1028"/>
        <v>13.887752856253472</v>
      </c>
      <c r="AB1788" s="11">
        <f t="shared" si="1027"/>
        <v>435.61944901923454</v>
      </c>
      <c r="AC1788" s="11">
        <f t="shared" si="1027"/>
        <v>0</v>
      </c>
      <c r="AD1788" s="11">
        <f t="shared" si="1027"/>
        <v>0</v>
      </c>
      <c r="AE1788" s="11">
        <f t="shared" si="1027"/>
        <v>0</v>
      </c>
      <c r="AF1788" s="11">
        <f t="shared" si="1027"/>
        <v>0</v>
      </c>
      <c r="AG1788" s="11">
        <f t="shared" si="1027"/>
        <v>0</v>
      </c>
      <c r="AH1788" s="11">
        <f t="shared" si="1027"/>
        <v>0</v>
      </c>
      <c r="AI1788" s="11">
        <f t="shared" si="1027"/>
        <v>0</v>
      </c>
      <c r="AJ1788" s="11">
        <f t="shared" si="1027"/>
        <v>0</v>
      </c>
      <c r="AK1788" s="11">
        <f t="shared" si="1027"/>
        <v>0</v>
      </c>
      <c r="AL1788" s="11">
        <f t="shared" si="1025"/>
        <v>0</v>
      </c>
      <c r="AM1788" s="11">
        <f t="shared" si="1025"/>
        <v>0</v>
      </c>
      <c r="AN1788" s="11">
        <f t="shared" si="1025"/>
        <v>0</v>
      </c>
      <c r="AO1788" s="11">
        <f t="shared" si="1025"/>
        <v>0</v>
      </c>
      <c r="AP1788" s="11">
        <f t="shared" si="1029"/>
        <v>0</v>
      </c>
      <c r="AQ1788" s="11">
        <f t="shared" si="1029"/>
        <v>0</v>
      </c>
      <c r="AR1788" s="11">
        <f t="shared" si="1029"/>
        <v>0</v>
      </c>
      <c r="AS1788" s="11">
        <f t="shared" si="1029"/>
        <v>0</v>
      </c>
      <c r="AT1788" s="11">
        <f t="shared" si="1029"/>
        <v>0</v>
      </c>
      <c r="AU1788" s="11">
        <f t="shared" si="1029"/>
        <v>0</v>
      </c>
      <c r="AV1788" s="11">
        <f t="shared" si="1029"/>
        <v>214375</v>
      </c>
      <c r="AW1788" s="11">
        <f t="shared" si="1029"/>
        <v>0</v>
      </c>
      <c r="AX1788" s="11">
        <f t="shared" si="1029"/>
        <v>0</v>
      </c>
      <c r="AY1788" s="11">
        <f t="shared" si="1030"/>
        <v>2353.4291735288516</v>
      </c>
      <c r="AZ1788" s="11">
        <f t="shared" si="1030"/>
        <v>1</v>
      </c>
      <c r="BA1788" s="11">
        <f t="shared" si="1030"/>
        <v>1</v>
      </c>
      <c r="BB1788" s="11">
        <f t="shared" si="1030"/>
        <v>1</v>
      </c>
      <c r="BC1788" s="11">
        <f t="shared" si="1026"/>
        <v>1</v>
      </c>
      <c r="BD1788" s="11">
        <f t="shared" si="1026"/>
        <v>1</v>
      </c>
      <c r="BE1788" s="11">
        <f t="shared" si="1024"/>
        <v>1</v>
      </c>
      <c r="BF1788" s="15" t="str">
        <f t="shared" si="1033"/>
        <v>EN 10210</v>
      </c>
      <c r="BG1788" s="42">
        <v>5.4950000000000001</v>
      </c>
      <c r="BH1788" s="17">
        <f t="shared" si="1034"/>
        <v>40</v>
      </c>
      <c r="BI1788" s="17">
        <f t="shared" si="1035"/>
        <v>40</v>
      </c>
      <c r="BK1788" s="17">
        <f t="shared" si="1036"/>
        <v>5</v>
      </c>
      <c r="BM1788" s="17">
        <f t="shared" si="1037"/>
        <v>5</v>
      </c>
      <c r="BX1788" s="18">
        <f t="shared" si="1038"/>
        <v>635.61944901923448</v>
      </c>
      <c r="BY1788" s="42">
        <v>0.16</v>
      </c>
      <c r="BZ1788" s="43">
        <f t="shared" si="1039"/>
        <v>32.066617276336295</v>
      </c>
      <c r="CA1788" s="18">
        <f t="shared" si="1040"/>
        <v>122591.71935044121</v>
      </c>
      <c r="CB1788" s="18">
        <f t="shared" si="1041"/>
        <v>6129.5859675220609</v>
      </c>
      <c r="CC1788" s="18">
        <f t="shared" si="1042"/>
        <v>8022.8611568590113</v>
      </c>
      <c r="CD1788" s="25">
        <f t="shared" si="1043"/>
        <v>1.3088748896529994</v>
      </c>
      <c r="CE1788" s="26">
        <f t="shared" si="1044"/>
        <v>13.887752856253472</v>
      </c>
      <c r="CF1788" s="18">
        <f t="shared" si="1045"/>
        <v>435.61944901923454</v>
      </c>
      <c r="CZ1788" s="18">
        <f t="shared" si="1046"/>
        <v>214375</v>
      </c>
      <c r="DC1788" s="18">
        <f t="shared" si="1047"/>
        <v>2353.4291735288516</v>
      </c>
      <c r="DD1788" s="17">
        <f t="shared" si="1048"/>
        <v>1</v>
      </c>
      <c r="DE1788" s="17">
        <f t="shared" si="1049"/>
        <v>1</v>
      </c>
      <c r="DF1788" s="17">
        <f t="shared" si="1050"/>
        <v>1</v>
      </c>
      <c r="DG1788" s="17">
        <f t="shared" si="1051"/>
        <v>1</v>
      </c>
      <c r="DH1788" s="17">
        <f t="shared" si="1052"/>
        <v>1</v>
      </c>
      <c r="DI1788" s="17">
        <f t="shared" si="1053"/>
        <v>1</v>
      </c>
      <c r="DJ1788" s="20" t="s">
        <v>1879</v>
      </c>
    </row>
    <row r="1789" spans="1:114" x14ac:dyDescent="0.2">
      <c r="A1789" s="15" t="s">
        <v>105</v>
      </c>
      <c r="B1789" s="10" t="s">
        <v>1885</v>
      </c>
      <c r="C1789" s="11">
        <f t="shared" si="1031"/>
        <v>6.0488960000000001</v>
      </c>
      <c r="D1789" s="11">
        <f t="shared" si="1023"/>
        <v>40</v>
      </c>
      <c r="E1789" s="11">
        <f t="shared" si="1023"/>
        <v>40</v>
      </c>
      <c r="F1789" s="11">
        <f t="shared" si="1023"/>
        <v>0</v>
      </c>
      <c r="G1789" s="11">
        <f t="shared" si="1022"/>
        <v>5.6</v>
      </c>
      <c r="H1789" s="11">
        <f t="shared" si="1022"/>
        <v>0</v>
      </c>
      <c r="I1789" s="11">
        <f t="shared" si="1022"/>
        <v>5.6</v>
      </c>
      <c r="J1789" s="11">
        <f t="shared" si="1022"/>
        <v>0</v>
      </c>
      <c r="K1789" s="11">
        <f t="shared" si="1022"/>
        <v>0</v>
      </c>
      <c r="L1789" s="11">
        <f t="shared" si="1022"/>
        <v>0</v>
      </c>
      <c r="M1789" s="11">
        <f t="shared" si="1022"/>
        <v>0</v>
      </c>
      <c r="N1789" s="11">
        <f t="shared" si="1022"/>
        <v>0</v>
      </c>
      <c r="O1789" s="11">
        <f t="shared" si="1022"/>
        <v>0</v>
      </c>
      <c r="P1789" s="11">
        <f t="shared" si="1022"/>
        <v>0</v>
      </c>
      <c r="Q1789" s="11">
        <f t="shared" si="1022"/>
        <v>0</v>
      </c>
      <c r="R1789" s="11">
        <f t="shared" si="987"/>
        <v>0</v>
      </c>
      <c r="S1789" s="11">
        <f t="shared" si="987"/>
        <v>0</v>
      </c>
      <c r="T1789" s="11">
        <f t="shared" si="987"/>
        <v>689.80103684972778</v>
      </c>
      <c r="U1789" s="40">
        <f t="shared" si="1032"/>
        <v>0.16</v>
      </c>
      <c r="V1789" s="11">
        <f t="shared" si="1028"/>
        <v>29.547890647105202</v>
      </c>
      <c r="W1789" s="11">
        <f t="shared" si="1028"/>
        <v>127241.53960481891</v>
      </c>
      <c r="X1789" s="11">
        <f t="shared" si="1028"/>
        <v>6362.0769802409459</v>
      </c>
      <c r="Y1789" s="11">
        <f t="shared" si="1028"/>
        <v>8497.8117909442699</v>
      </c>
      <c r="Z1789" s="11">
        <f t="shared" si="1028"/>
        <v>1.3356977316270133</v>
      </c>
      <c r="AA1789" s="11">
        <f t="shared" si="1028"/>
        <v>13.581650056095468</v>
      </c>
      <c r="AB1789" s="11">
        <f t="shared" si="1027"/>
        <v>492.68103684972766</v>
      </c>
      <c r="AC1789" s="11">
        <f t="shared" si="1027"/>
        <v>0</v>
      </c>
      <c r="AD1789" s="11">
        <f t="shared" si="1027"/>
        <v>0</v>
      </c>
      <c r="AE1789" s="11">
        <f t="shared" si="1027"/>
        <v>0</v>
      </c>
      <c r="AF1789" s="11">
        <f t="shared" si="1027"/>
        <v>0</v>
      </c>
      <c r="AG1789" s="11">
        <f t="shared" si="1027"/>
        <v>0</v>
      </c>
      <c r="AH1789" s="11">
        <f t="shared" si="1027"/>
        <v>0</v>
      </c>
      <c r="AI1789" s="11">
        <f t="shared" si="1027"/>
        <v>0</v>
      </c>
      <c r="AJ1789" s="11">
        <f t="shared" si="1027"/>
        <v>0</v>
      </c>
      <c r="AK1789" s="11">
        <f t="shared" si="1027"/>
        <v>0</v>
      </c>
      <c r="AL1789" s="11">
        <f t="shared" si="1025"/>
        <v>0</v>
      </c>
      <c r="AM1789" s="11">
        <f t="shared" si="1025"/>
        <v>0</v>
      </c>
      <c r="AN1789" s="11">
        <f t="shared" si="1025"/>
        <v>0</v>
      </c>
      <c r="AO1789" s="11">
        <f t="shared" si="1025"/>
        <v>0</v>
      </c>
      <c r="AP1789" s="11">
        <f t="shared" si="1029"/>
        <v>0</v>
      </c>
      <c r="AQ1789" s="11">
        <f t="shared" si="1029"/>
        <v>0</v>
      </c>
      <c r="AR1789" s="11">
        <f t="shared" si="1029"/>
        <v>0</v>
      </c>
      <c r="AS1789" s="11">
        <f t="shared" si="1029"/>
        <v>0</v>
      </c>
      <c r="AT1789" s="11">
        <f t="shared" si="1029"/>
        <v>0</v>
      </c>
      <c r="AU1789" s="11">
        <f t="shared" si="1029"/>
        <v>0</v>
      </c>
      <c r="AV1789" s="11">
        <f t="shared" si="1029"/>
        <v>227962.47039999993</v>
      </c>
      <c r="AW1789" s="11">
        <f t="shared" si="1029"/>
        <v>0</v>
      </c>
      <c r="AX1789" s="11">
        <f t="shared" si="1029"/>
        <v>0</v>
      </c>
      <c r="AY1789" s="11">
        <f t="shared" si="1030"/>
        <v>2245.5815552745917</v>
      </c>
      <c r="AZ1789" s="11">
        <f t="shared" si="1030"/>
        <v>1</v>
      </c>
      <c r="BA1789" s="11">
        <f t="shared" si="1030"/>
        <v>1</v>
      </c>
      <c r="BB1789" s="11">
        <f t="shared" si="1030"/>
        <v>1</v>
      </c>
      <c r="BC1789" s="11">
        <f t="shared" si="1026"/>
        <v>1</v>
      </c>
      <c r="BD1789" s="11">
        <f t="shared" si="1026"/>
        <v>1</v>
      </c>
      <c r="BE1789" s="11">
        <f t="shared" si="1024"/>
        <v>1</v>
      </c>
      <c r="BF1789" s="15" t="str">
        <f t="shared" si="1033"/>
        <v>EN 10210</v>
      </c>
      <c r="BG1789" s="42">
        <v>6.0488960000000001</v>
      </c>
      <c r="BH1789" s="17">
        <f t="shared" si="1034"/>
        <v>40</v>
      </c>
      <c r="BI1789" s="17">
        <f t="shared" si="1035"/>
        <v>40</v>
      </c>
      <c r="BK1789" s="17">
        <f t="shared" si="1036"/>
        <v>5.6</v>
      </c>
      <c r="BM1789" s="17">
        <f t="shared" si="1037"/>
        <v>5.6</v>
      </c>
      <c r="BX1789" s="18">
        <f t="shared" si="1038"/>
        <v>689.80103684972778</v>
      </c>
      <c r="BY1789" s="42">
        <v>0.16</v>
      </c>
      <c r="BZ1789" s="43">
        <f t="shared" si="1039"/>
        <v>29.547890647105202</v>
      </c>
      <c r="CA1789" s="18">
        <f t="shared" si="1040"/>
        <v>127241.53960481891</v>
      </c>
      <c r="CB1789" s="18">
        <f t="shared" si="1041"/>
        <v>6362.0769802409459</v>
      </c>
      <c r="CC1789" s="18">
        <f t="shared" si="1042"/>
        <v>8497.8117909442699</v>
      </c>
      <c r="CD1789" s="25">
        <f t="shared" si="1043"/>
        <v>1.3356977316270133</v>
      </c>
      <c r="CE1789" s="26">
        <f t="shared" si="1044"/>
        <v>13.581650056095468</v>
      </c>
      <c r="CF1789" s="18">
        <f t="shared" si="1045"/>
        <v>492.68103684972766</v>
      </c>
      <c r="CZ1789" s="18">
        <f t="shared" si="1046"/>
        <v>227962.47039999993</v>
      </c>
      <c r="DC1789" s="18">
        <f t="shared" si="1047"/>
        <v>2245.5815552745917</v>
      </c>
      <c r="DD1789" s="17">
        <f t="shared" si="1048"/>
        <v>1</v>
      </c>
      <c r="DE1789" s="17">
        <f t="shared" si="1049"/>
        <v>1</v>
      </c>
      <c r="DF1789" s="17">
        <f t="shared" si="1050"/>
        <v>1</v>
      </c>
      <c r="DG1789" s="17">
        <f t="shared" si="1051"/>
        <v>1</v>
      </c>
      <c r="DH1789" s="17">
        <f t="shared" si="1052"/>
        <v>1</v>
      </c>
      <c r="DI1789" s="17">
        <f t="shared" si="1053"/>
        <v>1</v>
      </c>
      <c r="DJ1789" s="20" t="s">
        <v>1879</v>
      </c>
    </row>
    <row r="1790" spans="1:114" x14ac:dyDescent="0.2">
      <c r="A1790" s="15" t="s">
        <v>105</v>
      </c>
      <c r="B1790" s="10" t="s">
        <v>1886</v>
      </c>
      <c r="C1790" s="11">
        <f t="shared" si="1031"/>
        <v>6.6665340000000013</v>
      </c>
      <c r="D1790" s="11">
        <f t="shared" si="1023"/>
        <v>40</v>
      </c>
      <c r="E1790" s="11">
        <f t="shared" si="1023"/>
        <v>40</v>
      </c>
      <c r="F1790" s="11">
        <f t="shared" si="1023"/>
        <v>0</v>
      </c>
      <c r="G1790" s="11">
        <f t="shared" si="1022"/>
        <v>6.3</v>
      </c>
      <c r="H1790" s="11">
        <f t="shared" si="1022"/>
        <v>0</v>
      </c>
      <c r="I1790" s="11">
        <f t="shared" si="1022"/>
        <v>9.4499999999999993</v>
      </c>
      <c r="J1790" s="11">
        <f t="shared" si="1022"/>
        <v>0</v>
      </c>
      <c r="K1790" s="11">
        <f t="shared" si="1022"/>
        <v>0</v>
      </c>
      <c r="L1790" s="11">
        <f t="shared" si="1022"/>
        <v>0</v>
      </c>
      <c r="M1790" s="11">
        <f t="shared" si="1022"/>
        <v>0</v>
      </c>
      <c r="N1790" s="11">
        <f t="shared" si="1022"/>
        <v>0</v>
      </c>
      <c r="O1790" s="11">
        <f t="shared" si="1022"/>
        <v>0</v>
      </c>
      <c r="P1790" s="11">
        <f t="shared" si="1022"/>
        <v>0</v>
      </c>
      <c r="Q1790" s="11">
        <f t="shared" si="1022"/>
        <v>0</v>
      </c>
      <c r="R1790" s="11">
        <f t="shared" si="987"/>
        <v>0</v>
      </c>
      <c r="S1790" s="11">
        <f t="shared" si="987"/>
        <v>0</v>
      </c>
      <c r="T1790" s="11">
        <f t="shared" si="987"/>
        <v>868.82151521013907</v>
      </c>
      <c r="U1790" s="40">
        <f t="shared" si="1032"/>
        <v>0.16</v>
      </c>
      <c r="V1790" s="11">
        <f t="shared" si="1028"/>
        <v>23.459554405907841</v>
      </c>
      <c r="W1790" s="11">
        <f t="shared" si="1028"/>
        <v>117196.84026481927</v>
      </c>
      <c r="X1790" s="11">
        <f t="shared" si="1028"/>
        <v>5859.8420132409638</v>
      </c>
      <c r="Y1790" s="11">
        <f t="shared" si="1028"/>
        <v>8236.0503111566413</v>
      </c>
      <c r="Z1790" s="11">
        <f t="shared" si="1028"/>
        <v>1.4055072291277428</v>
      </c>
      <c r="AA1790" s="11">
        <f t="shared" si="1028"/>
        <v>11.614290054601161</v>
      </c>
      <c r="AB1790" s="11">
        <f t="shared" si="1027"/>
        <v>605.85924968391555</v>
      </c>
      <c r="AC1790" s="11">
        <f t="shared" si="1027"/>
        <v>0</v>
      </c>
      <c r="AD1790" s="11">
        <f t="shared" si="1027"/>
        <v>0</v>
      </c>
      <c r="AE1790" s="11">
        <f t="shared" si="1027"/>
        <v>0</v>
      </c>
      <c r="AF1790" s="11">
        <f t="shared" si="1027"/>
        <v>0</v>
      </c>
      <c r="AG1790" s="11">
        <f t="shared" si="1027"/>
        <v>0</v>
      </c>
      <c r="AH1790" s="11">
        <f t="shared" si="1027"/>
        <v>0</v>
      </c>
      <c r="AI1790" s="11">
        <f t="shared" si="1027"/>
        <v>0</v>
      </c>
      <c r="AJ1790" s="11">
        <f t="shared" si="1027"/>
        <v>0</v>
      </c>
      <c r="AK1790" s="11">
        <f t="shared" si="1027"/>
        <v>0</v>
      </c>
      <c r="AL1790" s="11">
        <f t="shared" si="1025"/>
        <v>0</v>
      </c>
      <c r="AM1790" s="11">
        <f t="shared" si="1025"/>
        <v>0</v>
      </c>
      <c r="AN1790" s="11">
        <f t="shared" si="1025"/>
        <v>0</v>
      </c>
      <c r="AO1790" s="11">
        <f t="shared" si="1025"/>
        <v>0</v>
      </c>
      <c r="AP1790" s="11">
        <f t="shared" si="1029"/>
        <v>0</v>
      </c>
      <c r="AQ1790" s="11">
        <f t="shared" si="1029"/>
        <v>0</v>
      </c>
      <c r="AR1790" s="11">
        <f t="shared" si="1029"/>
        <v>0</v>
      </c>
      <c r="AS1790" s="11">
        <f t="shared" si="1029"/>
        <v>0</v>
      </c>
      <c r="AT1790" s="11">
        <f t="shared" si="1029"/>
        <v>0</v>
      </c>
      <c r="AU1790" s="11">
        <f t="shared" si="1029"/>
        <v>0</v>
      </c>
      <c r="AV1790" s="11">
        <f t="shared" si="1029"/>
        <v>241118.34390000012</v>
      </c>
      <c r="AW1790" s="11">
        <f t="shared" si="1029"/>
        <v>0</v>
      </c>
      <c r="AX1790" s="11">
        <f t="shared" si="1029"/>
        <v>0</v>
      </c>
      <c r="AY1790" s="11">
        <f t="shared" si="1030"/>
        <v>1998.818499367831</v>
      </c>
      <c r="AZ1790" s="11">
        <f t="shared" si="1030"/>
        <v>1</v>
      </c>
      <c r="BA1790" s="11">
        <f t="shared" si="1030"/>
        <v>1</v>
      </c>
      <c r="BB1790" s="11">
        <f t="shared" si="1030"/>
        <v>1</v>
      </c>
      <c r="BC1790" s="11">
        <f t="shared" si="1026"/>
        <v>1</v>
      </c>
      <c r="BD1790" s="11">
        <f t="shared" si="1026"/>
        <v>1</v>
      </c>
      <c r="BE1790" s="11">
        <f t="shared" si="1024"/>
        <v>1</v>
      </c>
      <c r="BF1790" s="15" t="str">
        <f t="shared" si="1033"/>
        <v>EN 10210</v>
      </c>
      <c r="BG1790" s="42">
        <v>6.6665340000000013</v>
      </c>
      <c r="BH1790" s="17">
        <f t="shared" si="1034"/>
        <v>40</v>
      </c>
      <c r="BI1790" s="17">
        <f t="shared" si="1035"/>
        <v>40</v>
      </c>
      <c r="BK1790" s="17">
        <f t="shared" si="1036"/>
        <v>6.3</v>
      </c>
      <c r="BM1790" s="17">
        <f t="shared" si="1037"/>
        <v>9.4499999999999993</v>
      </c>
      <c r="BX1790" s="18">
        <f t="shared" si="1038"/>
        <v>868.82151521013907</v>
      </c>
      <c r="BY1790" s="42">
        <v>0.16</v>
      </c>
      <c r="BZ1790" s="43">
        <f t="shared" si="1039"/>
        <v>23.459554405907841</v>
      </c>
      <c r="CA1790" s="18">
        <f t="shared" si="1040"/>
        <v>117196.84026481927</v>
      </c>
      <c r="CB1790" s="18">
        <f t="shared" si="1041"/>
        <v>5859.8420132409638</v>
      </c>
      <c r="CC1790" s="18">
        <f t="shared" si="1042"/>
        <v>8236.0503111566413</v>
      </c>
      <c r="CD1790" s="25">
        <f t="shared" si="1043"/>
        <v>1.4055072291277428</v>
      </c>
      <c r="CE1790" s="26">
        <f t="shared" si="1044"/>
        <v>11.614290054601161</v>
      </c>
      <c r="CF1790" s="18">
        <f t="shared" si="1045"/>
        <v>605.85924968391555</v>
      </c>
      <c r="CZ1790" s="18">
        <f t="shared" si="1046"/>
        <v>241118.34390000012</v>
      </c>
      <c r="DC1790" s="18">
        <f t="shared" si="1047"/>
        <v>1998.818499367831</v>
      </c>
      <c r="DD1790" s="17">
        <f t="shared" si="1048"/>
        <v>1</v>
      </c>
      <c r="DE1790" s="17">
        <f t="shared" si="1049"/>
        <v>1</v>
      </c>
      <c r="DF1790" s="17">
        <f t="shared" si="1050"/>
        <v>1</v>
      </c>
      <c r="DG1790" s="17">
        <f t="shared" si="1051"/>
        <v>1</v>
      </c>
      <c r="DH1790" s="17">
        <f t="shared" si="1052"/>
        <v>1</v>
      </c>
      <c r="DI1790" s="17">
        <f t="shared" si="1053"/>
        <v>1</v>
      </c>
      <c r="DJ1790" s="20" t="s">
        <v>1879</v>
      </c>
    </row>
    <row r="1791" spans="1:114" x14ac:dyDescent="0.2">
      <c r="A1791" s="15" t="s">
        <v>105</v>
      </c>
      <c r="B1791" s="10" t="s">
        <v>1887</v>
      </c>
      <c r="C1791" s="11">
        <f t="shared" si="1031"/>
        <v>7.3347259999999999</v>
      </c>
      <c r="D1791" s="11">
        <f t="shared" si="1023"/>
        <v>40</v>
      </c>
      <c r="E1791" s="11">
        <f t="shared" si="1023"/>
        <v>40</v>
      </c>
      <c r="F1791" s="11">
        <f t="shared" si="1023"/>
        <v>0</v>
      </c>
      <c r="G1791" s="11">
        <f t="shared" si="1022"/>
        <v>7.1</v>
      </c>
      <c r="H1791" s="11">
        <f t="shared" si="1022"/>
        <v>0</v>
      </c>
      <c r="I1791" s="11">
        <f t="shared" si="1022"/>
        <v>10.649999999999999</v>
      </c>
      <c r="J1791" s="11">
        <f t="shared" si="1022"/>
        <v>0</v>
      </c>
      <c r="K1791" s="11">
        <f t="shared" si="1022"/>
        <v>0</v>
      </c>
      <c r="L1791" s="11">
        <f t="shared" si="1022"/>
        <v>0</v>
      </c>
      <c r="M1791" s="11">
        <f t="shared" si="1022"/>
        <v>0</v>
      </c>
      <c r="N1791" s="11">
        <f t="shared" si="1022"/>
        <v>0</v>
      </c>
      <c r="O1791" s="11">
        <f t="shared" si="1022"/>
        <v>0</v>
      </c>
      <c r="P1791" s="11">
        <f t="shared" si="1022"/>
        <v>0</v>
      </c>
      <c r="Q1791" s="11">
        <f t="shared" si="1022"/>
        <v>0</v>
      </c>
      <c r="R1791" s="11">
        <f t="shared" si="987"/>
        <v>0</v>
      </c>
      <c r="S1791" s="11">
        <f t="shared" si="987"/>
        <v>0</v>
      </c>
      <c r="T1791" s="11">
        <f t="shared" si="987"/>
        <v>959.23034975417272</v>
      </c>
      <c r="U1791" s="40">
        <f t="shared" si="1032"/>
        <v>0.16</v>
      </c>
      <c r="V1791" s="11">
        <f t="shared" si="1028"/>
        <v>21.248457797774012</v>
      </c>
      <c r="W1791" s="11">
        <f t="shared" si="1028"/>
        <v>115039.34617798834</v>
      </c>
      <c r="X1791" s="11">
        <f t="shared" si="1028"/>
        <v>5751.9673088994168</v>
      </c>
      <c r="Y1791" s="11">
        <f t="shared" si="1028"/>
        <v>8394.2313376738202</v>
      </c>
      <c r="Z1791" s="11">
        <f t="shared" si="1028"/>
        <v>1.4593670107766963</v>
      </c>
      <c r="AA1791" s="11">
        <f t="shared" si="1028"/>
        <v>10.951200914431722</v>
      </c>
      <c r="AB1791" s="11">
        <f t="shared" si="1027"/>
        <v>697.37074266984587</v>
      </c>
      <c r="AC1791" s="11">
        <f t="shared" si="1027"/>
        <v>0</v>
      </c>
      <c r="AD1791" s="11">
        <f t="shared" si="1027"/>
        <v>0</v>
      </c>
      <c r="AE1791" s="11">
        <f t="shared" si="1027"/>
        <v>0</v>
      </c>
      <c r="AF1791" s="11">
        <f t="shared" si="1027"/>
        <v>0</v>
      </c>
      <c r="AG1791" s="11">
        <f t="shared" si="1027"/>
        <v>0</v>
      </c>
      <c r="AH1791" s="11">
        <f t="shared" si="1027"/>
        <v>0</v>
      </c>
      <c r="AI1791" s="11">
        <f t="shared" si="1027"/>
        <v>0</v>
      </c>
      <c r="AJ1791" s="11">
        <f t="shared" si="1027"/>
        <v>0</v>
      </c>
      <c r="AK1791" s="11">
        <f t="shared" si="1027"/>
        <v>0</v>
      </c>
      <c r="AL1791" s="11">
        <f t="shared" si="1025"/>
        <v>0</v>
      </c>
      <c r="AM1791" s="11">
        <f t="shared" si="1025"/>
        <v>0</v>
      </c>
      <c r="AN1791" s="11">
        <f t="shared" si="1025"/>
        <v>0</v>
      </c>
      <c r="AO1791" s="11">
        <f t="shared" si="1025"/>
        <v>0</v>
      </c>
      <c r="AP1791" s="11">
        <f t="shared" si="1029"/>
        <v>0</v>
      </c>
      <c r="AQ1791" s="11">
        <f t="shared" si="1029"/>
        <v>0</v>
      </c>
      <c r="AR1791" s="11">
        <f t="shared" si="1029"/>
        <v>0</v>
      </c>
      <c r="AS1791" s="11">
        <f t="shared" si="1029"/>
        <v>0</v>
      </c>
      <c r="AT1791" s="11">
        <f t="shared" si="1029"/>
        <v>0</v>
      </c>
      <c r="AU1791" s="11">
        <f t="shared" si="1029"/>
        <v>0</v>
      </c>
      <c r="AV1791" s="11">
        <f t="shared" si="1029"/>
        <v>252840.15189999991</v>
      </c>
      <c r="AW1791" s="11">
        <f t="shared" si="1029"/>
        <v>0</v>
      </c>
      <c r="AX1791" s="11">
        <f t="shared" si="1029"/>
        <v>0</v>
      </c>
      <c r="AY1791" s="11">
        <f t="shared" si="1030"/>
        <v>1818.6414853396916</v>
      </c>
      <c r="AZ1791" s="11">
        <f t="shared" si="1030"/>
        <v>1</v>
      </c>
      <c r="BA1791" s="11">
        <f t="shared" si="1030"/>
        <v>1</v>
      </c>
      <c r="BB1791" s="11">
        <f t="shared" si="1030"/>
        <v>1</v>
      </c>
      <c r="BC1791" s="11">
        <f t="shared" si="1026"/>
        <v>1</v>
      </c>
      <c r="BD1791" s="11">
        <f t="shared" si="1026"/>
        <v>1</v>
      </c>
      <c r="BE1791" s="11">
        <f t="shared" si="1024"/>
        <v>1</v>
      </c>
      <c r="BF1791" s="15" t="str">
        <f t="shared" si="1033"/>
        <v>EN 10210</v>
      </c>
      <c r="BG1791" s="42">
        <v>7.3347259999999999</v>
      </c>
      <c r="BH1791" s="17">
        <f t="shared" si="1034"/>
        <v>40</v>
      </c>
      <c r="BI1791" s="17">
        <f t="shared" si="1035"/>
        <v>40</v>
      </c>
      <c r="BK1791" s="17">
        <f t="shared" si="1036"/>
        <v>7.1</v>
      </c>
      <c r="BM1791" s="17">
        <f t="shared" si="1037"/>
        <v>10.649999999999999</v>
      </c>
      <c r="BX1791" s="18">
        <f t="shared" si="1038"/>
        <v>959.23034975417272</v>
      </c>
      <c r="BY1791" s="42">
        <v>0.16</v>
      </c>
      <c r="BZ1791" s="43">
        <f t="shared" si="1039"/>
        <v>21.248457797774012</v>
      </c>
      <c r="CA1791" s="18">
        <f t="shared" si="1040"/>
        <v>115039.34617798834</v>
      </c>
      <c r="CB1791" s="18">
        <f t="shared" si="1041"/>
        <v>5751.9673088994168</v>
      </c>
      <c r="CC1791" s="18">
        <f t="shared" si="1042"/>
        <v>8394.2313376738202</v>
      </c>
      <c r="CD1791" s="25">
        <f t="shared" si="1043"/>
        <v>1.4593670107766963</v>
      </c>
      <c r="CE1791" s="26">
        <f t="shared" si="1044"/>
        <v>10.951200914431722</v>
      </c>
      <c r="CF1791" s="18">
        <f t="shared" si="1045"/>
        <v>697.37074266984587</v>
      </c>
      <c r="CZ1791" s="18">
        <f t="shared" si="1046"/>
        <v>252840.15189999991</v>
      </c>
      <c r="DC1791" s="18">
        <f t="shared" si="1047"/>
        <v>1818.6414853396916</v>
      </c>
      <c r="DD1791" s="17">
        <f t="shared" si="1048"/>
        <v>1</v>
      </c>
      <c r="DE1791" s="17">
        <f t="shared" si="1049"/>
        <v>1</v>
      </c>
      <c r="DF1791" s="17">
        <f t="shared" si="1050"/>
        <v>1</v>
      </c>
      <c r="DG1791" s="17">
        <f t="shared" si="1051"/>
        <v>1</v>
      </c>
      <c r="DH1791" s="17">
        <f t="shared" si="1052"/>
        <v>1</v>
      </c>
      <c r="DI1791" s="17">
        <f t="shared" si="1053"/>
        <v>1</v>
      </c>
      <c r="DJ1791" s="20" t="s">
        <v>1879</v>
      </c>
    </row>
    <row r="1792" spans="1:114" x14ac:dyDescent="0.2">
      <c r="A1792" s="15" t="s">
        <v>105</v>
      </c>
      <c r="B1792" s="10" t="s">
        <v>1888</v>
      </c>
      <c r="C1792" s="11">
        <f t="shared" si="1031"/>
        <v>8.0383999999999993</v>
      </c>
      <c r="D1792" s="11">
        <f t="shared" si="1023"/>
        <v>40</v>
      </c>
      <c r="E1792" s="11">
        <f t="shared" si="1023"/>
        <v>40</v>
      </c>
      <c r="F1792" s="11">
        <f t="shared" si="1023"/>
        <v>0</v>
      </c>
      <c r="G1792" s="11">
        <f t="shared" si="1022"/>
        <v>8</v>
      </c>
      <c r="H1792" s="11">
        <f t="shared" si="1022"/>
        <v>0</v>
      </c>
      <c r="I1792" s="11">
        <f t="shared" si="1022"/>
        <v>12</v>
      </c>
      <c r="J1792" s="11">
        <f t="shared" si="1022"/>
        <v>0</v>
      </c>
      <c r="K1792" s="11">
        <f t="shared" si="1022"/>
        <v>0</v>
      </c>
      <c r="L1792" s="11">
        <f t="shared" si="1022"/>
        <v>0</v>
      </c>
      <c r="M1792" s="11">
        <f t="shared" si="1022"/>
        <v>0</v>
      </c>
      <c r="N1792" s="11">
        <f t="shared" ref="N1792:T1828" si="1054">IF($A1792="x",BR1792,"")</f>
        <v>0</v>
      </c>
      <c r="O1792" s="11">
        <f t="shared" si="1054"/>
        <v>0</v>
      </c>
      <c r="P1792" s="11">
        <f t="shared" si="1054"/>
        <v>0</v>
      </c>
      <c r="Q1792" s="11">
        <f t="shared" si="1054"/>
        <v>0</v>
      </c>
      <c r="R1792" s="11">
        <f t="shared" si="987"/>
        <v>0</v>
      </c>
      <c r="S1792" s="11">
        <f t="shared" si="987"/>
        <v>0</v>
      </c>
      <c r="T1792" s="11">
        <f t="shared" si="987"/>
        <v>1055.5751316061705</v>
      </c>
      <c r="U1792" s="40">
        <f t="shared" si="1032"/>
        <v>0.16</v>
      </c>
      <c r="V1792" s="11">
        <f t="shared" si="1028"/>
        <v>19.309061946241474</v>
      </c>
      <c r="W1792" s="11">
        <f t="shared" si="1028"/>
        <v>109377.68982738222</v>
      </c>
      <c r="X1792" s="11">
        <f t="shared" si="1028"/>
        <v>5468.8844913691109</v>
      </c>
      <c r="Y1792" s="11">
        <f t="shared" si="1028"/>
        <v>8362.6666666666661</v>
      </c>
      <c r="Z1792" s="11">
        <f t="shared" si="1028"/>
        <v>1.5291357277456612</v>
      </c>
      <c r="AA1792" s="11">
        <f t="shared" si="1028"/>
        <v>10.179344164485627</v>
      </c>
      <c r="AB1792" s="11">
        <f t="shared" si="1027"/>
        <v>804.24771931898704</v>
      </c>
      <c r="AC1792" s="11">
        <f t="shared" si="1027"/>
        <v>0</v>
      </c>
      <c r="AD1792" s="11">
        <f t="shared" si="1027"/>
        <v>0</v>
      </c>
      <c r="AE1792" s="11">
        <f t="shared" si="1027"/>
        <v>0</v>
      </c>
      <c r="AF1792" s="11">
        <f t="shared" si="1027"/>
        <v>0</v>
      </c>
      <c r="AG1792" s="11">
        <f t="shared" si="1027"/>
        <v>0</v>
      </c>
      <c r="AH1792" s="11">
        <f t="shared" si="1027"/>
        <v>0</v>
      </c>
      <c r="AI1792" s="11">
        <f t="shared" si="1027"/>
        <v>0</v>
      </c>
      <c r="AJ1792" s="11">
        <f t="shared" si="1027"/>
        <v>0</v>
      </c>
      <c r="AK1792" s="11">
        <f t="shared" si="1027"/>
        <v>0</v>
      </c>
      <c r="AL1792" s="11">
        <f t="shared" si="1025"/>
        <v>0</v>
      </c>
      <c r="AM1792" s="11">
        <f t="shared" si="1025"/>
        <v>0</v>
      </c>
      <c r="AN1792" s="11">
        <f t="shared" si="1025"/>
        <v>0</v>
      </c>
      <c r="AO1792" s="11">
        <f t="shared" si="1025"/>
        <v>0</v>
      </c>
      <c r="AP1792" s="11">
        <f t="shared" si="1029"/>
        <v>0</v>
      </c>
      <c r="AQ1792" s="11">
        <f t="shared" si="1029"/>
        <v>0</v>
      </c>
      <c r="AR1792" s="11">
        <f t="shared" si="1029"/>
        <v>0</v>
      </c>
      <c r="AS1792" s="11">
        <f t="shared" si="1029"/>
        <v>0</v>
      </c>
      <c r="AT1792" s="11">
        <f t="shared" si="1029"/>
        <v>0</v>
      </c>
      <c r="AU1792" s="11">
        <f t="shared" si="1029"/>
        <v>0</v>
      </c>
      <c r="AV1792" s="11">
        <f t="shared" si="1029"/>
        <v>262144</v>
      </c>
      <c r="AW1792" s="11">
        <f t="shared" si="1029"/>
        <v>0</v>
      </c>
      <c r="AX1792" s="11">
        <f t="shared" si="1029"/>
        <v>0</v>
      </c>
      <c r="AY1792" s="11">
        <f t="shared" si="1030"/>
        <v>1608.4954386379741</v>
      </c>
      <c r="AZ1792" s="11">
        <f t="shared" si="1030"/>
        <v>1</v>
      </c>
      <c r="BA1792" s="11">
        <f t="shared" si="1030"/>
        <v>1</v>
      </c>
      <c r="BB1792" s="11">
        <f t="shared" si="1030"/>
        <v>1</v>
      </c>
      <c r="BC1792" s="11">
        <f t="shared" si="1026"/>
        <v>1</v>
      </c>
      <c r="BD1792" s="11">
        <f t="shared" si="1026"/>
        <v>1</v>
      </c>
      <c r="BE1792" s="11">
        <f t="shared" si="1024"/>
        <v>1</v>
      </c>
      <c r="BF1792" s="15" t="str">
        <f t="shared" si="1033"/>
        <v>EN 10210</v>
      </c>
      <c r="BG1792" s="42">
        <v>8.0383999999999993</v>
      </c>
      <c r="BH1792" s="17">
        <f t="shared" si="1034"/>
        <v>40</v>
      </c>
      <c r="BI1792" s="17">
        <f t="shared" si="1035"/>
        <v>40</v>
      </c>
      <c r="BK1792" s="17">
        <f t="shared" si="1036"/>
        <v>8</v>
      </c>
      <c r="BM1792" s="17">
        <f t="shared" si="1037"/>
        <v>12</v>
      </c>
      <c r="BX1792" s="18">
        <f t="shared" si="1038"/>
        <v>1055.5751316061705</v>
      </c>
      <c r="BY1792" s="42">
        <v>0.16</v>
      </c>
      <c r="BZ1792" s="43">
        <f t="shared" si="1039"/>
        <v>19.309061946241474</v>
      </c>
      <c r="CA1792" s="18">
        <f t="shared" si="1040"/>
        <v>109377.68982738222</v>
      </c>
      <c r="CB1792" s="18">
        <f t="shared" si="1041"/>
        <v>5468.8844913691109</v>
      </c>
      <c r="CC1792" s="18">
        <f t="shared" si="1042"/>
        <v>8362.6666666666661</v>
      </c>
      <c r="CD1792" s="25">
        <f t="shared" si="1043"/>
        <v>1.5291357277456612</v>
      </c>
      <c r="CE1792" s="26">
        <f t="shared" si="1044"/>
        <v>10.179344164485627</v>
      </c>
      <c r="CF1792" s="18">
        <f t="shared" si="1045"/>
        <v>804.24771931898704</v>
      </c>
      <c r="CZ1792" s="18">
        <f t="shared" si="1046"/>
        <v>262144</v>
      </c>
      <c r="DC1792" s="18">
        <f t="shared" si="1047"/>
        <v>1608.4954386379741</v>
      </c>
      <c r="DD1792" s="17">
        <f t="shared" si="1048"/>
        <v>1</v>
      </c>
      <c r="DE1792" s="17">
        <f t="shared" si="1049"/>
        <v>1</v>
      </c>
      <c r="DF1792" s="17">
        <f t="shared" si="1050"/>
        <v>1</v>
      </c>
      <c r="DG1792" s="17">
        <f t="shared" si="1051"/>
        <v>1</v>
      </c>
      <c r="DH1792" s="17">
        <f t="shared" si="1052"/>
        <v>1</v>
      </c>
      <c r="DI1792" s="17">
        <f t="shared" si="1053"/>
        <v>1</v>
      </c>
      <c r="DJ1792" s="20" t="s">
        <v>1879</v>
      </c>
    </row>
    <row r="1793" spans="1:114" x14ac:dyDescent="0.2">
      <c r="A1793" s="15" t="s">
        <v>105</v>
      </c>
      <c r="B1793" s="10" t="s">
        <v>1889</v>
      </c>
      <c r="C1793" s="11">
        <f t="shared" si="1031"/>
        <v>4.2889259999999974</v>
      </c>
      <c r="D1793" s="11">
        <f t="shared" si="1023"/>
        <v>50</v>
      </c>
      <c r="E1793" s="11">
        <f t="shared" si="1023"/>
        <v>50</v>
      </c>
      <c r="F1793" s="11">
        <f t="shared" si="1023"/>
        <v>0</v>
      </c>
      <c r="G1793" s="11">
        <f t="shared" si="1023"/>
        <v>2.9</v>
      </c>
      <c r="H1793" s="11">
        <f t="shared" si="1023"/>
        <v>0</v>
      </c>
      <c r="I1793" s="11">
        <f t="shared" si="1023"/>
        <v>2.9</v>
      </c>
      <c r="J1793" s="11">
        <f t="shared" si="1023"/>
        <v>0</v>
      </c>
      <c r="K1793" s="11">
        <f t="shared" si="1023"/>
        <v>0</v>
      </c>
      <c r="L1793" s="11">
        <f t="shared" si="1023"/>
        <v>0</v>
      </c>
      <c r="M1793" s="11">
        <f t="shared" si="1023"/>
        <v>0</v>
      </c>
      <c r="N1793" s="11">
        <f t="shared" si="1054"/>
        <v>0</v>
      </c>
      <c r="O1793" s="11">
        <f t="shared" si="1054"/>
        <v>0</v>
      </c>
      <c r="P1793" s="11">
        <f t="shared" si="1054"/>
        <v>0</v>
      </c>
      <c r="Q1793" s="11">
        <f t="shared" si="1054"/>
        <v>0</v>
      </c>
      <c r="R1793" s="11">
        <f t="shared" si="1054"/>
        <v>0</v>
      </c>
      <c r="S1793" s="11">
        <f t="shared" si="1054"/>
        <v>0</v>
      </c>
      <c r="T1793" s="11">
        <f t="shared" si="1054"/>
        <v>524.70238265007049</v>
      </c>
      <c r="U1793" s="40">
        <f t="shared" si="1032"/>
        <v>0.2</v>
      </c>
      <c r="V1793" s="11">
        <f t="shared" si="1028"/>
        <v>48.556491925367865</v>
      </c>
      <c r="W1793" s="11">
        <f t="shared" si="1028"/>
        <v>189838.54013773089</v>
      </c>
      <c r="X1793" s="11">
        <f t="shared" si="1028"/>
        <v>7593.5416055092355</v>
      </c>
      <c r="Y1793" s="11">
        <f t="shared" si="1028"/>
        <v>9132.6364135480217</v>
      </c>
      <c r="Z1793" s="11">
        <f t="shared" si="1028"/>
        <v>1.2026847139313952</v>
      </c>
      <c r="AA1793" s="11">
        <f t="shared" si="1028"/>
        <v>19.021102005321961</v>
      </c>
      <c r="AB1793" s="11">
        <f t="shared" si="1027"/>
        <v>301.98238265007046</v>
      </c>
      <c r="AC1793" s="11">
        <f t="shared" si="1027"/>
        <v>0</v>
      </c>
      <c r="AD1793" s="11">
        <f t="shared" si="1027"/>
        <v>0</v>
      </c>
      <c r="AE1793" s="11">
        <f t="shared" si="1027"/>
        <v>0</v>
      </c>
      <c r="AF1793" s="11">
        <f t="shared" si="1027"/>
        <v>0</v>
      </c>
      <c r="AG1793" s="11">
        <f t="shared" si="1027"/>
        <v>0</v>
      </c>
      <c r="AH1793" s="11">
        <f t="shared" si="1027"/>
        <v>0</v>
      </c>
      <c r="AI1793" s="11">
        <f t="shared" si="1027"/>
        <v>0</v>
      </c>
      <c r="AJ1793" s="11">
        <f t="shared" si="1027"/>
        <v>0</v>
      </c>
      <c r="AK1793" s="11">
        <f t="shared" si="1027"/>
        <v>0</v>
      </c>
      <c r="AL1793" s="11">
        <f t="shared" si="1025"/>
        <v>0</v>
      </c>
      <c r="AM1793" s="11">
        <f t="shared" si="1025"/>
        <v>0</v>
      </c>
      <c r="AN1793" s="11">
        <f t="shared" si="1025"/>
        <v>0</v>
      </c>
      <c r="AO1793" s="11">
        <f t="shared" si="1025"/>
        <v>0</v>
      </c>
      <c r="AP1793" s="11">
        <f t="shared" si="1029"/>
        <v>0</v>
      </c>
      <c r="AQ1793" s="11">
        <f t="shared" si="1029"/>
        <v>0</v>
      </c>
      <c r="AR1793" s="11">
        <f t="shared" si="1029"/>
        <v>0</v>
      </c>
      <c r="AS1793" s="11">
        <f t="shared" si="1029"/>
        <v>0</v>
      </c>
      <c r="AT1793" s="11">
        <f t="shared" si="1029"/>
        <v>0</v>
      </c>
      <c r="AU1793" s="11">
        <f t="shared" si="1029"/>
        <v>0</v>
      </c>
      <c r="AV1793" s="11">
        <f t="shared" si="1029"/>
        <v>303012.62190000009</v>
      </c>
      <c r="AW1793" s="11">
        <f t="shared" si="1029"/>
        <v>0</v>
      </c>
      <c r="AX1793" s="11">
        <f t="shared" si="1029"/>
        <v>0</v>
      </c>
      <c r="AY1793" s="11">
        <f t="shared" si="1030"/>
        <v>4404.3335739751055</v>
      </c>
      <c r="AZ1793" s="11">
        <f t="shared" si="1030"/>
        <v>1</v>
      </c>
      <c r="BA1793" s="11">
        <f t="shared" si="1030"/>
        <v>1</v>
      </c>
      <c r="BB1793" s="11">
        <f t="shared" si="1030"/>
        <v>1</v>
      </c>
      <c r="BC1793" s="11">
        <f t="shared" si="1026"/>
        <v>1</v>
      </c>
      <c r="BD1793" s="11">
        <f t="shared" si="1026"/>
        <v>1</v>
      </c>
      <c r="BE1793" s="11">
        <f t="shared" si="1024"/>
        <v>1</v>
      </c>
      <c r="BF1793" s="15" t="str">
        <f t="shared" si="1033"/>
        <v>EN 10210</v>
      </c>
      <c r="BG1793" s="42">
        <v>4.2889259999999974</v>
      </c>
      <c r="BH1793" s="17">
        <f t="shared" si="1034"/>
        <v>50</v>
      </c>
      <c r="BI1793" s="17">
        <f t="shared" si="1035"/>
        <v>50</v>
      </c>
      <c r="BK1793" s="17">
        <f t="shared" si="1036"/>
        <v>2.9</v>
      </c>
      <c r="BM1793" s="17">
        <f t="shared" si="1037"/>
        <v>2.9</v>
      </c>
      <c r="BX1793" s="18">
        <f t="shared" si="1038"/>
        <v>524.70238265007049</v>
      </c>
      <c r="BY1793" s="42">
        <v>0.2</v>
      </c>
      <c r="BZ1793" s="43">
        <f t="shared" si="1039"/>
        <v>48.556491925367865</v>
      </c>
      <c r="CA1793" s="18">
        <f t="shared" si="1040"/>
        <v>189838.54013773089</v>
      </c>
      <c r="CB1793" s="18">
        <f t="shared" si="1041"/>
        <v>7593.5416055092355</v>
      </c>
      <c r="CC1793" s="18">
        <f t="shared" si="1042"/>
        <v>9132.6364135480217</v>
      </c>
      <c r="CD1793" s="25">
        <f t="shared" si="1043"/>
        <v>1.2026847139313952</v>
      </c>
      <c r="CE1793" s="26">
        <f t="shared" si="1044"/>
        <v>19.021102005321961</v>
      </c>
      <c r="CF1793" s="18">
        <f t="shared" si="1045"/>
        <v>301.98238265007046</v>
      </c>
      <c r="CZ1793" s="18">
        <f t="shared" si="1046"/>
        <v>303012.62190000009</v>
      </c>
      <c r="DC1793" s="18">
        <f t="shared" si="1047"/>
        <v>4404.3335739751055</v>
      </c>
      <c r="DD1793" s="17">
        <f t="shared" si="1048"/>
        <v>1</v>
      </c>
      <c r="DE1793" s="17">
        <f t="shared" si="1049"/>
        <v>1</v>
      </c>
      <c r="DF1793" s="17">
        <f t="shared" si="1050"/>
        <v>1</v>
      </c>
      <c r="DG1793" s="17">
        <f t="shared" si="1051"/>
        <v>1</v>
      </c>
      <c r="DH1793" s="17">
        <f t="shared" si="1052"/>
        <v>1</v>
      </c>
      <c r="DI1793" s="17">
        <f t="shared" si="1053"/>
        <v>1</v>
      </c>
      <c r="DJ1793" s="20" t="s">
        <v>1879</v>
      </c>
    </row>
    <row r="1794" spans="1:114" x14ac:dyDescent="0.2">
      <c r="A1794" s="15" t="s">
        <v>105</v>
      </c>
      <c r="B1794" s="10" t="s">
        <v>1890</v>
      </c>
      <c r="C1794" s="11">
        <f t="shared" si="1031"/>
        <v>4.702464</v>
      </c>
      <c r="D1794" s="11">
        <f t="shared" si="1023"/>
        <v>50</v>
      </c>
      <c r="E1794" s="11">
        <f t="shared" si="1023"/>
        <v>50</v>
      </c>
      <c r="F1794" s="11">
        <f t="shared" si="1023"/>
        <v>0</v>
      </c>
      <c r="G1794" s="11">
        <f t="shared" si="1023"/>
        <v>3.2</v>
      </c>
      <c r="H1794" s="11">
        <f t="shared" si="1023"/>
        <v>0</v>
      </c>
      <c r="I1794" s="11">
        <f t="shared" si="1023"/>
        <v>3.2</v>
      </c>
      <c r="J1794" s="11">
        <f t="shared" si="1023"/>
        <v>0</v>
      </c>
      <c r="K1794" s="11">
        <f t="shared" si="1023"/>
        <v>0</v>
      </c>
      <c r="L1794" s="11">
        <f t="shared" si="1023"/>
        <v>0</v>
      </c>
      <c r="M1794" s="11">
        <f t="shared" si="1023"/>
        <v>0</v>
      </c>
      <c r="N1794" s="11">
        <f t="shared" si="1054"/>
        <v>0</v>
      </c>
      <c r="O1794" s="11">
        <f t="shared" si="1054"/>
        <v>0</v>
      </c>
      <c r="P1794" s="11">
        <f t="shared" si="1054"/>
        <v>0</v>
      </c>
      <c r="Q1794" s="11">
        <f t="shared" si="1054"/>
        <v>0</v>
      </c>
      <c r="R1794" s="11">
        <f t="shared" si="1054"/>
        <v>0</v>
      </c>
      <c r="S1794" s="11">
        <f t="shared" si="1054"/>
        <v>0</v>
      </c>
      <c r="T1794" s="11">
        <f t="shared" si="1054"/>
        <v>572.66972631827855</v>
      </c>
      <c r="U1794" s="40">
        <f t="shared" si="1032"/>
        <v>0.2</v>
      </c>
      <c r="V1794" s="11">
        <f t="shared" si="1028"/>
        <v>44.489355444309666</v>
      </c>
      <c r="W1794" s="11">
        <f t="shared" si="1028"/>
        <v>204022.51101394559</v>
      </c>
      <c r="X1794" s="11">
        <f t="shared" si="1028"/>
        <v>8160.9004405578235</v>
      </c>
      <c r="Y1794" s="11">
        <f t="shared" si="1028"/>
        <v>9886.1315761866481</v>
      </c>
      <c r="Z1794" s="11">
        <f t="shared" si="1028"/>
        <v>1.2114020564513712</v>
      </c>
      <c r="AA1794" s="11">
        <f t="shared" si="1028"/>
        <v>18.874998753304471</v>
      </c>
      <c r="AB1794" s="11">
        <f t="shared" si="1027"/>
        <v>334.58972631827851</v>
      </c>
      <c r="AC1794" s="11">
        <f t="shared" si="1027"/>
        <v>0</v>
      </c>
      <c r="AD1794" s="11">
        <f t="shared" si="1027"/>
        <v>0</v>
      </c>
      <c r="AE1794" s="11">
        <f t="shared" si="1027"/>
        <v>0</v>
      </c>
      <c r="AF1794" s="11">
        <f t="shared" si="1027"/>
        <v>0</v>
      </c>
      <c r="AG1794" s="11">
        <f t="shared" si="1027"/>
        <v>0</v>
      </c>
      <c r="AH1794" s="11">
        <f t="shared" si="1027"/>
        <v>0</v>
      </c>
      <c r="AI1794" s="11">
        <f t="shared" si="1027"/>
        <v>0</v>
      </c>
      <c r="AJ1794" s="11">
        <f t="shared" si="1027"/>
        <v>0</v>
      </c>
      <c r="AK1794" s="11">
        <f t="shared" si="1027"/>
        <v>0</v>
      </c>
      <c r="AL1794" s="11">
        <f t="shared" si="1025"/>
        <v>0</v>
      </c>
      <c r="AM1794" s="11">
        <f t="shared" si="1025"/>
        <v>0</v>
      </c>
      <c r="AN1794" s="11">
        <f t="shared" si="1025"/>
        <v>0</v>
      </c>
      <c r="AO1794" s="11">
        <f t="shared" si="1025"/>
        <v>0</v>
      </c>
      <c r="AP1794" s="11">
        <f t="shared" si="1029"/>
        <v>0</v>
      </c>
      <c r="AQ1794" s="11">
        <f t="shared" si="1029"/>
        <v>0</v>
      </c>
      <c r="AR1794" s="11">
        <f t="shared" si="1029"/>
        <v>0</v>
      </c>
      <c r="AS1794" s="11">
        <f t="shared" si="1029"/>
        <v>0</v>
      </c>
      <c r="AT1794" s="11">
        <f t="shared" si="1029"/>
        <v>0</v>
      </c>
      <c r="AU1794" s="11">
        <f t="shared" si="1029"/>
        <v>0</v>
      </c>
      <c r="AV1794" s="11">
        <f t="shared" si="1029"/>
        <v>328010.34240000002</v>
      </c>
      <c r="AW1794" s="11">
        <f t="shared" si="1029"/>
        <v>0</v>
      </c>
      <c r="AX1794" s="11">
        <f t="shared" si="1029"/>
        <v>0</v>
      </c>
      <c r="AY1794" s="11">
        <f t="shared" si="1030"/>
        <v>4340.9245894774176</v>
      </c>
      <c r="AZ1794" s="11">
        <f t="shared" si="1030"/>
        <v>1</v>
      </c>
      <c r="BA1794" s="11">
        <f t="shared" si="1030"/>
        <v>1</v>
      </c>
      <c r="BB1794" s="11">
        <f t="shared" si="1030"/>
        <v>1</v>
      </c>
      <c r="BC1794" s="11">
        <f t="shared" si="1026"/>
        <v>1</v>
      </c>
      <c r="BD1794" s="11">
        <f t="shared" si="1026"/>
        <v>1</v>
      </c>
      <c r="BE1794" s="11">
        <f t="shared" si="1024"/>
        <v>1</v>
      </c>
      <c r="BF1794" s="15" t="str">
        <f t="shared" si="1033"/>
        <v>EN 10210</v>
      </c>
      <c r="BG1794" s="42">
        <v>4.702464</v>
      </c>
      <c r="BH1794" s="17">
        <f t="shared" si="1034"/>
        <v>50</v>
      </c>
      <c r="BI1794" s="17">
        <f t="shared" si="1035"/>
        <v>50</v>
      </c>
      <c r="BK1794" s="17">
        <f t="shared" si="1036"/>
        <v>3.2</v>
      </c>
      <c r="BM1794" s="17">
        <f t="shared" si="1037"/>
        <v>3.2</v>
      </c>
      <c r="BX1794" s="18">
        <f t="shared" si="1038"/>
        <v>572.66972631827855</v>
      </c>
      <c r="BY1794" s="42">
        <v>0.2</v>
      </c>
      <c r="BZ1794" s="43">
        <f t="shared" si="1039"/>
        <v>44.489355444309666</v>
      </c>
      <c r="CA1794" s="18">
        <f t="shared" si="1040"/>
        <v>204022.51101394559</v>
      </c>
      <c r="CB1794" s="18">
        <f t="shared" si="1041"/>
        <v>8160.9004405578235</v>
      </c>
      <c r="CC1794" s="18">
        <f t="shared" si="1042"/>
        <v>9886.1315761866481</v>
      </c>
      <c r="CD1794" s="25">
        <f t="shared" si="1043"/>
        <v>1.2114020564513712</v>
      </c>
      <c r="CE1794" s="26">
        <f t="shared" si="1044"/>
        <v>18.874998753304471</v>
      </c>
      <c r="CF1794" s="18">
        <f t="shared" si="1045"/>
        <v>334.58972631827851</v>
      </c>
      <c r="CZ1794" s="18">
        <f t="shared" si="1046"/>
        <v>328010.34240000002</v>
      </c>
      <c r="DC1794" s="18">
        <f t="shared" si="1047"/>
        <v>4340.9245894774176</v>
      </c>
      <c r="DD1794" s="17">
        <f t="shared" si="1048"/>
        <v>1</v>
      </c>
      <c r="DE1794" s="17">
        <f t="shared" si="1049"/>
        <v>1</v>
      </c>
      <c r="DF1794" s="17">
        <f t="shared" si="1050"/>
        <v>1</v>
      </c>
      <c r="DG1794" s="17">
        <f t="shared" si="1051"/>
        <v>1</v>
      </c>
      <c r="DH1794" s="17">
        <f t="shared" si="1052"/>
        <v>1</v>
      </c>
      <c r="DI1794" s="17">
        <f t="shared" si="1053"/>
        <v>1</v>
      </c>
      <c r="DJ1794" s="20" t="s">
        <v>1879</v>
      </c>
    </row>
    <row r="1795" spans="1:114" x14ac:dyDescent="0.2">
      <c r="A1795" s="15" t="s">
        <v>105</v>
      </c>
      <c r="B1795" s="10" t="s">
        <v>1891</v>
      </c>
      <c r="C1795" s="11">
        <f t="shared" si="1031"/>
        <v>5.2450560000000026</v>
      </c>
      <c r="D1795" s="11">
        <f t="shared" si="1023"/>
        <v>50</v>
      </c>
      <c r="E1795" s="11">
        <f t="shared" si="1023"/>
        <v>50</v>
      </c>
      <c r="F1795" s="11">
        <f t="shared" si="1023"/>
        <v>0</v>
      </c>
      <c r="G1795" s="11">
        <f t="shared" si="1023"/>
        <v>3.6</v>
      </c>
      <c r="H1795" s="11">
        <f t="shared" si="1023"/>
        <v>0</v>
      </c>
      <c r="I1795" s="11">
        <f t="shared" si="1023"/>
        <v>3.6</v>
      </c>
      <c r="J1795" s="11">
        <f t="shared" si="1023"/>
        <v>0</v>
      </c>
      <c r="K1795" s="11">
        <f t="shared" si="1023"/>
        <v>0</v>
      </c>
      <c r="L1795" s="11">
        <f t="shared" si="1023"/>
        <v>0</v>
      </c>
      <c r="M1795" s="11">
        <f t="shared" si="1023"/>
        <v>0</v>
      </c>
      <c r="N1795" s="11">
        <f t="shared" si="1054"/>
        <v>0</v>
      </c>
      <c r="O1795" s="11">
        <f t="shared" si="1054"/>
        <v>0</v>
      </c>
      <c r="P1795" s="11">
        <f t="shared" si="1054"/>
        <v>0</v>
      </c>
      <c r="Q1795" s="11">
        <f t="shared" si="1054"/>
        <v>0</v>
      </c>
      <c r="R1795" s="11">
        <f t="shared" si="1054"/>
        <v>0</v>
      </c>
      <c r="S1795" s="11">
        <f t="shared" si="1054"/>
        <v>0</v>
      </c>
      <c r="T1795" s="11">
        <f t="shared" si="1054"/>
        <v>634.78512237157111</v>
      </c>
      <c r="U1795" s="40">
        <f t="shared" si="1032"/>
        <v>0.2</v>
      </c>
      <c r="V1795" s="11">
        <f t="shared" si="1028"/>
        <v>40.135954842772875</v>
      </c>
      <c r="W1795" s="11">
        <f t="shared" si="1028"/>
        <v>221490.75715462805</v>
      </c>
      <c r="X1795" s="11">
        <f t="shared" si="1028"/>
        <v>8859.6302861851218</v>
      </c>
      <c r="Y1795" s="11">
        <f t="shared" si="1028"/>
        <v>10837.511178213967</v>
      </c>
      <c r="Z1795" s="11">
        <f t="shared" si="1028"/>
        <v>1.2232464367179032</v>
      </c>
      <c r="AA1795" s="11">
        <f t="shared" si="1028"/>
        <v>18.679465030336164</v>
      </c>
      <c r="AB1795" s="11">
        <f t="shared" si="1027"/>
        <v>378.46512237157117</v>
      </c>
      <c r="AC1795" s="11">
        <f t="shared" si="1027"/>
        <v>0</v>
      </c>
      <c r="AD1795" s="11">
        <f t="shared" si="1027"/>
        <v>0</v>
      </c>
      <c r="AE1795" s="11">
        <f t="shared" si="1027"/>
        <v>0</v>
      </c>
      <c r="AF1795" s="11">
        <f t="shared" si="1027"/>
        <v>0</v>
      </c>
      <c r="AG1795" s="11">
        <f t="shared" si="1027"/>
        <v>0</v>
      </c>
      <c r="AH1795" s="11">
        <f t="shared" si="1027"/>
        <v>0</v>
      </c>
      <c r="AI1795" s="11">
        <f t="shared" si="1027"/>
        <v>0</v>
      </c>
      <c r="AJ1795" s="11">
        <f t="shared" si="1027"/>
        <v>0</v>
      </c>
      <c r="AK1795" s="11">
        <f t="shared" si="1027"/>
        <v>0</v>
      </c>
      <c r="AL1795" s="11">
        <f t="shared" si="1025"/>
        <v>0</v>
      </c>
      <c r="AM1795" s="11">
        <f t="shared" si="1025"/>
        <v>0</v>
      </c>
      <c r="AN1795" s="11">
        <f t="shared" si="1025"/>
        <v>0</v>
      </c>
      <c r="AO1795" s="11">
        <f t="shared" si="1025"/>
        <v>0</v>
      </c>
      <c r="AP1795" s="11">
        <f t="shared" si="1029"/>
        <v>0</v>
      </c>
      <c r="AQ1795" s="11">
        <f t="shared" si="1029"/>
        <v>0</v>
      </c>
      <c r="AR1795" s="11">
        <f t="shared" si="1029"/>
        <v>0</v>
      </c>
      <c r="AS1795" s="11">
        <f t="shared" si="1029"/>
        <v>0</v>
      </c>
      <c r="AT1795" s="11">
        <f t="shared" si="1029"/>
        <v>0</v>
      </c>
      <c r="AU1795" s="11">
        <f t="shared" si="1029"/>
        <v>0</v>
      </c>
      <c r="AV1795" s="11">
        <f t="shared" si="1029"/>
        <v>359630.43840000004</v>
      </c>
      <c r="AW1795" s="11">
        <f t="shared" si="1029"/>
        <v>0</v>
      </c>
      <c r="AX1795" s="11">
        <f t="shared" si="1029"/>
        <v>0</v>
      </c>
      <c r="AY1795" s="11">
        <f t="shared" si="1030"/>
        <v>4255.8576835573567</v>
      </c>
      <c r="AZ1795" s="11">
        <f t="shared" si="1030"/>
        <v>1</v>
      </c>
      <c r="BA1795" s="11">
        <f t="shared" si="1030"/>
        <v>1</v>
      </c>
      <c r="BB1795" s="11">
        <f t="shared" si="1030"/>
        <v>1</v>
      </c>
      <c r="BC1795" s="11">
        <f t="shared" si="1026"/>
        <v>1</v>
      </c>
      <c r="BD1795" s="11">
        <f t="shared" si="1026"/>
        <v>1</v>
      </c>
      <c r="BE1795" s="11">
        <f t="shared" si="1024"/>
        <v>1</v>
      </c>
      <c r="BF1795" s="15" t="str">
        <f t="shared" si="1033"/>
        <v>EN 10210</v>
      </c>
      <c r="BG1795" s="42">
        <v>5.2450560000000026</v>
      </c>
      <c r="BH1795" s="17">
        <f t="shared" si="1034"/>
        <v>50</v>
      </c>
      <c r="BI1795" s="17">
        <f t="shared" si="1035"/>
        <v>50</v>
      </c>
      <c r="BK1795" s="17">
        <f t="shared" si="1036"/>
        <v>3.6</v>
      </c>
      <c r="BM1795" s="17">
        <f t="shared" si="1037"/>
        <v>3.6</v>
      </c>
      <c r="BX1795" s="18">
        <f t="shared" si="1038"/>
        <v>634.78512237157111</v>
      </c>
      <c r="BY1795" s="42">
        <v>0.2</v>
      </c>
      <c r="BZ1795" s="43">
        <f t="shared" si="1039"/>
        <v>40.135954842772875</v>
      </c>
      <c r="CA1795" s="18">
        <f t="shared" si="1040"/>
        <v>221490.75715462805</v>
      </c>
      <c r="CB1795" s="18">
        <f t="shared" si="1041"/>
        <v>8859.6302861851218</v>
      </c>
      <c r="CC1795" s="18">
        <f t="shared" si="1042"/>
        <v>10837.511178213967</v>
      </c>
      <c r="CD1795" s="25">
        <f t="shared" si="1043"/>
        <v>1.2232464367179032</v>
      </c>
      <c r="CE1795" s="26">
        <f t="shared" si="1044"/>
        <v>18.679465030336164</v>
      </c>
      <c r="CF1795" s="18">
        <f t="shared" si="1045"/>
        <v>378.46512237157117</v>
      </c>
      <c r="CZ1795" s="18">
        <f t="shared" si="1046"/>
        <v>359630.43840000004</v>
      </c>
      <c r="DC1795" s="18">
        <f t="shared" si="1047"/>
        <v>4255.8576835573567</v>
      </c>
      <c r="DD1795" s="17">
        <f t="shared" si="1048"/>
        <v>1</v>
      </c>
      <c r="DE1795" s="17">
        <f t="shared" si="1049"/>
        <v>1</v>
      </c>
      <c r="DF1795" s="17">
        <f t="shared" si="1050"/>
        <v>1</v>
      </c>
      <c r="DG1795" s="17">
        <f t="shared" si="1051"/>
        <v>1</v>
      </c>
      <c r="DH1795" s="17">
        <f t="shared" si="1052"/>
        <v>1</v>
      </c>
      <c r="DI1795" s="17">
        <f t="shared" si="1053"/>
        <v>1</v>
      </c>
      <c r="DJ1795" s="20" t="s">
        <v>1879</v>
      </c>
    </row>
    <row r="1796" spans="1:114" x14ac:dyDescent="0.2">
      <c r="A1796" s="15" t="s">
        <v>105</v>
      </c>
      <c r="B1796" s="10" t="s">
        <v>1892</v>
      </c>
      <c r="C1796" s="11">
        <f t="shared" si="1031"/>
        <v>5.7775999999999996</v>
      </c>
      <c r="D1796" s="11">
        <f t="shared" si="1023"/>
        <v>50</v>
      </c>
      <c r="E1796" s="11">
        <f t="shared" si="1023"/>
        <v>50</v>
      </c>
      <c r="F1796" s="11">
        <f t="shared" si="1023"/>
        <v>0</v>
      </c>
      <c r="G1796" s="11">
        <f t="shared" si="1023"/>
        <v>4</v>
      </c>
      <c r="H1796" s="11">
        <f t="shared" si="1023"/>
        <v>0</v>
      </c>
      <c r="I1796" s="11">
        <f t="shared" si="1023"/>
        <v>4</v>
      </c>
      <c r="J1796" s="11">
        <f t="shared" si="1023"/>
        <v>0</v>
      </c>
      <c r="K1796" s="11">
        <f t="shared" si="1023"/>
        <v>0</v>
      </c>
      <c r="L1796" s="11">
        <f t="shared" si="1023"/>
        <v>0</v>
      </c>
      <c r="M1796" s="11">
        <f t="shared" si="1023"/>
        <v>0</v>
      </c>
      <c r="N1796" s="11">
        <f t="shared" si="1054"/>
        <v>0</v>
      </c>
      <c r="O1796" s="11">
        <f t="shared" si="1054"/>
        <v>0</v>
      </c>
      <c r="P1796" s="11">
        <f t="shared" si="1054"/>
        <v>0</v>
      </c>
      <c r="Q1796" s="11">
        <f t="shared" si="1054"/>
        <v>0</v>
      </c>
      <c r="R1796" s="11">
        <f t="shared" si="1054"/>
        <v>0</v>
      </c>
      <c r="S1796" s="11">
        <f t="shared" si="1054"/>
        <v>0</v>
      </c>
      <c r="T1796" s="11">
        <f t="shared" si="1054"/>
        <v>694.79644737231001</v>
      </c>
      <c r="U1796" s="40">
        <f t="shared" si="1032"/>
        <v>0.2</v>
      </c>
      <c r="V1796" s="11">
        <f t="shared" si="1028"/>
        <v>36.669310994212786</v>
      </c>
      <c r="W1796" s="11">
        <f t="shared" si="1028"/>
        <v>237358.76890471045</v>
      </c>
      <c r="X1796" s="11">
        <f t="shared" si="1028"/>
        <v>9494.350756188418</v>
      </c>
      <c r="Y1796" s="11">
        <f t="shared" si="1028"/>
        <v>11728.872938662606</v>
      </c>
      <c r="Z1796" s="11">
        <f t="shared" si="1028"/>
        <v>1.2353528155695876</v>
      </c>
      <c r="AA1796" s="11">
        <f t="shared" si="1028"/>
        <v>18.483058829132819</v>
      </c>
      <c r="AB1796" s="11">
        <f t="shared" si="1027"/>
        <v>422.79644737231007</v>
      </c>
      <c r="AC1796" s="11">
        <f t="shared" si="1027"/>
        <v>0</v>
      </c>
      <c r="AD1796" s="11">
        <f t="shared" si="1027"/>
        <v>0</v>
      </c>
      <c r="AE1796" s="11">
        <f t="shared" si="1027"/>
        <v>0</v>
      </c>
      <c r="AF1796" s="11">
        <f t="shared" si="1027"/>
        <v>0</v>
      </c>
      <c r="AG1796" s="11">
        <f t="shared" ref="AG1796:AQ1835" si="1055">IF($A1796="x",CK1796,"")</f>
        <v>0</v>
      </c>
      <c r="AH1796" s="11">
        <f t="shared" si="1055"/>
        <v>0</v>
      </c>
      <c r="AI1796" s="11">
        <f t="shared" si="1055"/>
        <v>0</v>
      </c>
      <c r="AJ1796" s="11">
        <f t="shared" si="1055"/>
        <v>0</v>
      </c>
      <c r="AK1796" s="11">
        <f t="shared" si="1055"/>
        <v>0</v>
      </c>
      <c r="AL1796" s="11">
        <f t="shared" si="1025"/>
        <v>0</v>
      </c>
      <c r="AM1796" s="11">
        <f t="shared" si="1025"/>
        <v>0</v>
      </c>
      <c r="AN1796" s="11">
        <f t="shared" si="1025"/>
        <v>0</v>
      </c>
      <c r="AO1796" s="11">
        <f t="shared" si="1025"/>
        <v>0</v>
      </c>
      <c r="AP1796" s="11">
        <f t="shared" si="1029"/>
        <v>0</v>
      </c>
      <c r="AQ1796" s="11">
        <f t="shared" si="1029"/>
        <v>0</v>
      </c>
      <c r="AR1796" s="11">
        <f t="shared" si="1029"/>
        <v>0</v>
      </c>
      <c r="AS1796" s="11">
        <f t="shared" si="1029"/>
        <v>0</v>
      </c>
      <c r="AT1796" s="11">
        <f t="shared" si="1029"/>
        <v>0</v>
      </c>
      <c r="AU1796" s="11">
        <f t="shared" si="1029"/>
        <v>0</v>
      </c>
      <c r="AV1796" s="11">
        <f t="shared" si="1029"/>
        <v>389344</v>
      </c>
      <c r="AW1796" s="11">
        <f t="shared" si="1029"/>
        <v>0</v>
      </c>
      <c r="AX1796" s="11">
        <f t="shared" si="1029"/>
        <v>0</v>
      </c>
      <c r="AY1796" s="11">
        <f t="shared" si="1030"/>
        <v>4170.1946710584652</v>
      </c>
      <c r="AZ1796" s="11">
        <f t="shared" si="1030"/>
        <v>1</v>
      </c>
      <c r="BA1796" s="11">
        <f t="shared" si="1030"/>
        <v>1</v>
      </c>
      <c r="BB1796" s="11">
        <f t="shared" si="1030"/>
        <v>1</v>
      </c>
      <c r="BC1796" s="11">
        <f t="shared" si="1026"/>
        <v>1</v>
      </c>
      <c r="BD1796" s="11">
        <f t="shared" si="1026"/>
        <v>1</v>
      </c>
      <c r="BE1796" s="11">
        <f t="shared" si="1024"/>
        <v>1</v>
      </c>
      <c r="BF1796" s="15" t="str">
        <f t="shared" si="1033"/>
        <v>EN 10210</v>
      </c>
      <c r="BG1796" s="42">
        <v>5.7775999999999996</v>
      </c>
      <c r="BH1796" s="17">
        <f t="shared" si="1034"/>
        <v>50</v>
      </c>
      <c r="BI1796" s="17">
        <f t="shared" si="1035"/>
        <v>50</v>
      </c>
      <c r="BK1796" s="17">
        <f t="shared" si="1036"/>
        <v>4</v>
      </c>
      <c r="BM1796" s="17">
        <f t="shared" si="1037"/>
        <v>4</v>
      </c>
      <c r="BX1796" s="18">
        <f t="shared" si="1038"/>
        <v>694.79644737231001</v>
      </c>
      <c r="BY1796" s="42">
        <v>0.2</v>
      </c>
      <c r="BZ1796" s="43">
        <f t="shared" si="1039"/>
        <v>36.669310994212786</v>
      </c>
      <c r="CA1796" s="18">
        <f t="shared" si="1040"/>
        <v>237358.76890471045</v>
      </c>
      <c r="CB1796" s="18">
        <f t="shared" si="1041"/>
        <v>9494.350756188418</v>
      </c>
      <c r="CC1796" s="18">
        <f t="shared" si="1042"/>
        <v>11728.872938662606</v>
      </c>
      <c r="CD1796" s="25">
        <f t="shared" si="1043"/>
        <v>1.2353528155695876</v>
      </c>
      <c r="CE1796" s="26">
        <f t="shared" si="1044"/>
        <v>18.483058829132819</v>
      </c>
      <c r="CF1796" s="18">
        <f t="shared" si="1045"/>
        <v>422.79644737231007</v>
      </c>
      <c r="CZ1796" s="18">
        <f t="shared" si="1046"/>
        <v>389344</v>
      </c>
      <c r="DC1796" s="18">
        <f t="shared" si="1047"/>
        <v>4170.1946710584652</v>
      </c>
      <c r="DD1796" s="17">
        <f t="shared" si="1048"/>
        <v>1</v>
      </c>
      <c r="DE1796" s="17">
        <f t="shared" si="1049"/>
        <v>1</v>
      </c>
      <c r="DF1796" s="17">
        <f t="shared" si="1050"/>
        <v>1</v>
      </c>
      <c r="DG1796" s="17">
        <f t="shared" si="1051"/>
        <v>1</v>
      </c>
      <c r="DH1796" s="17">
        <f t="shared" si="1052"/>
        <v>1</v>
      </c>
      <c r="DI1796" s="17">
        <f t="shared" si="1053"/>
        <v>1</v>
      </c>
      <c r="DJ1796" s="20" t="s">
        <v>1879</v>
      </c>
    </row>
    <row r="1797" spans="1:114" x14ac:dyDescent="0.2">
      <c r="A1797" s="15" t="s">
        <v>105</v>
      </c>
      <c r="B1797" s="10" t="s">
        <v>1893</v>
      </c>
      <c r="C1797" s="11">
        <f t="shared" si="1031"/>
        <v>6.4291499999999999</v>
      </c>
      <c r="D1797" s="11">
        <f t="shared" si="1023"/>
        <v>50</v>
      </c>
      <c r="E1797" s="11">
        <f t="shared" si="1023"/>
        <v>50</v>
      </c>
      <c r="F1797" s="11">
        <f t="shared" si="1023"/>
        <v>0</v>
      </c>
      <c r="G1797" s="11">
        <f t="shared" si="1023"/>
        <v>4.5</v>
      </c>
      <c r="H1797" s="11">
        <f t="shared" si="1023"/>
        <v>0</v>
      </c>
      <c r="I1797" s="11">
        <f t="shared" si="1023"/>
        <v>4.5</v>
      </c>
      <c r="J1797" s="11">
        <f t="shared" si="1023"/>
        <v>0</v>
      </c>
      <c r="K1797" s="11">
        <f t="shared" si="1023"/>
        <v>0</v>
      </c>
      <c r="L1797" s="11">
        <f t="shared" si="1023"/>
        <v>0</v>
      </c>
      <c r="M1797" s="11">
        <f t="shared" si="1023"/>
        <v>0</v>
      </c>
      <c r="N1797" s="11">
        <f t="shared" si="1054"/>
        <v>0</v>
      </c>
      <c r="O1797" s="11">
        <f t="shared" si="1054"/>
        <v>0</v>
      </c>
      <c r="P1797" s="11">
        <f t="shared" si="1054"/>
        <v>0</v>
      </c>
      <c r="Q1797" s="11">
        <f t="shared" si="1054"/>
        <v>0</v>
      </c>
      <c r="R1797" s="11">
        <f t="shared" si="1054"/>
        <v>0</v>
      </c>
      <c r="S1797" s="11">
        <f t="shared" si="1054"/>
        <v>0</v>
      </c>
      <c r="T1797" s="11">
        <f t="shared" si="1054"/>
        <v>766.85175370557999</v>
      </c>
      <c r="U1797" s="40">
        <f t="shared" si="1032"/>
        <v>0.2</v>
      </c>
      <c r="V1797" s="11">
        <f t="shared" si="1028"/>
        <v>33.22377093519848</v>
      </c>
      <c r="W1797" s="11">
        <f t="shared" si="1028"/>
        <v>255024.98396430095</v>
      </c>
      <c r="X1797" s="11">
        <f t="shared" si="1028"/>
        <v>10200.999358572039</v>
      </c>
      <c r="Y1797" s="11">
        <f t="shared" si="1028"/>
        <v>12760.128059289278</v>
      </c>
      <c r="Z1797" s="11">
        <f t="shared" si="1028"/>
        <v>1.2508703912981594</v>
      </c>
      <c r="AA1797" s="11">
        <f t="shared" si="1028"/>
        <v>18.236255022943087</v>
      </c>
      <c r="AB1797" s="11">
        <f t="shared" si="1028"/>
        <v>478.85175370557988</v>
      </c>
      <c r="AC1797" s="11">
        <f t="shared" si="1028"/>
        <v>0</v>
      </c>
      <c r="AD1797" s="11">
        <f t="shared" si="1028"/>
        <v>0</v>
      </c>
      <c r="AE1797" s="11">
        <f t="shared" si="1028"/>
        <v>0</v>
      </c>
      <c r="AF1797" s="11">
        <f t="shared" si="1028"/>
        <v>0</v>
      </c>
      <c r="AG1797" s="11">
        <f t="shared" si="1055"/>
        <v>0</v>
      </c>
      <c r="AH1797" s="11">
        <f t="shared" si="1055"/>
        <v>0</v>
      </c>
      <c r="AI1797" s="11">
        <f t="shared" si="1055"/>
        <v>0</v>
      </c>
      <c r="AJ1797" s="11">
        <f t="shared" si="1055"/>
        <v>0</v>
      </c>
      <c r="AK1797" s="11">
        <f t="shared" si="1055"/>
        <v>0</v>
      </c>
      <c r="AL1797" s="11">
        <f t="shared" si="1025"/>
        <v>0</v>
      </c>
      <c r="AM1797" s="11">
        <f t="shared" si="1025"/>
        <v>0</v>
      </c>
      <c r="AN1797" s="11">
        <f t="shared" si="1025"/>
        <v>0</v>
      </c>
      <c r="AO1797" s="11">
        <f t="shared" si="1025"/>
        <v>0</v>
      </c>
      <c r="AP1797" s="11">
        <f t="shared" si="1029"/>
        <v>0</v>
      </c>
      <c r="AQ1797" s="11">
        <f t="shared" si="1029"/>
        <v>0</v>
      </c>
      <c r="AR1797" s="11">
        <f t="shared" si="1029"/>
        <v>0</v>
      </c>
      <c r="AS1797" s="11">
        <f t="shared" si="1029"/>
        <v>0</v>
      </c>
      <c r="AT1797" s="11">
        <f t="shared" si="1029"/>
        <v>0</v>
      </c>
      <c r="AU1797" s="11">
        <f t="shared" si="1029"/>
        <v>0</v>
      </c>
      <c r="AV1797" s="11">
        <f t="shared" si="1029"/>
        <v>423883.6875</v>
      </c>
      <c r="AW1797" s="11">
        <f t="shared" si="1029"/>
        <v>0</v>
      </c>
      <c r="AX1797" s="11">
        <f t="shared" si="1029"/>
        <v>0</v>
      </c>
      <c r="AY1797" s="11">
        <f t="shared" si="1030"/>
        <v>4062.2776305583698</v>
      </c>
      <c r="AZ1797" s="11">
        <f t="shared" si="1030"/>
        <v>1</v>
      </c>
      <c r="BA1797" s="11">
        <f t="shared" si="1030"/>
        <v>1</v>
      </c>
      <c r="BB1797" s="11">
        <f t="shared" si="1030"/>
        <v>1</v>
      </c>
      <c r="BC1797" s="11">
        <f t="shared" si="1026"/>
        <v>1</v>
      </c>
      <c r="BD1797" s="11">
        <f t="shared" si="1026"/>
        <v>1</v>
      </c>
      <c r="BE1797" s="11">
        <f t="shared" si="1024"/>
        <v>1</v>
      </c>
      <c r="BF1797" s="15" t="str">
        <f t="shared" si="1033"/>
        <v>EN 10210</v>
      </c>
      <c r="BG1797" s="42">
        <v>6.4291499999999999</v>
      </c>
      <c r="BH1797" s="17">
        <f t="shared" si="1034"/>
        <v>50</v>
      </c>
      <c r="BI1797" s="17">
        <f t="shared" si="1035"/>
        <v>50</v>
      </c>
      <c r="BK1797" s="17">
        <f t="shared" si="1036"/>
        <v>4.5</v>
      </c>
      <c r="BM1797" s="17">
        <f t="shared" si="1037"/>
        <v>4.5</v>
      </c>
      <c r="BX1797" s="18">
        <f t="shared" si="1038"/>
        <v>766.85175370557999</v>
      </c>
      <c r="BY1797" s="42">
        <v>0.2</v>
      </c>
      <c r="BZ1797" s="43">
        <f t="shared" si="1039"/>
        <v>33.22377093519848</v>
      </c>
      <c r="CA1797" s="18">
        <f t="shared" si="1040"/>
        <v>255024.98396430095</v>
      </c>
      <c r="CB1797" s="18">
        <f t="shared" si="1041"/>
        <v>10200.999358572039</v>
      </c>
      <c r="CC1797" s="18">
        <f t="shared" si="1042"/>
        <v>12760.128059289278</v>
      </c>
      <c r="CD1797" s="25">
        <f t="shared" si="1043"/>
        <v>1.2508703912981594</v>
      </c>
      <c r="CE1797" s="26">
        <f t="shared" si="1044"/>
        <v>18.236255022943087</v>
      </c>
      <c r="CF1797" s="18">
        <f t="shared" si="1045"/>
        <v>478.85175370557988</v>
      </c>
      <c r="CZ1797" s="18">
        <f t="shared" si="1046"/>
        <v>423883.6875</v>
      </c>
      <c r="DC1797" s="18">
        <f t="shared" si="1047"/>
        <v>4062.2776305583698</v>
      </c>
      <c r="DD1797" s="17">
        <f t="shared" si="1048"/>
        <v>1</v>
      </c>
      <c r="DE1797" s="17">
        <f t="shared" si="1049"/>
        <v>1</v>
      </c>
      <c r="DF1797" s="17">
        <f t="shared" si="1050"/>
        <v>1</v>
      </c>
      <c r="DG1797" s="17">
        <f t="shared" si="1051"/>
        <v>1</v>
      </c>
      <c r="DH1797" s="17">
        <f t="shared" si="1052"/>
        <v>1</v>
      </c>
      <c r="DI1797" s="17">
        <f t="shared" si="1053"/>
        <v>1</v>
      </c>
      <c r="DJ1797" s="20" t="s">
        <v>1879</v>
      </c>
    </row>
    <row r="1798" spans="1:114" x14ac:dyDescent="0.2">
      <c r="A1798" s="15" t="s">
        <v>105</v>
      </c>
      <c r="B1798" s="10" t="s">
        <v>1894</v>
      </c>
      <c r="C1798" s="11">
        <f t="shared" si="1031"/>
        <v>7.0650000000000004</v>
      </c>
      <c r="D1798" s="11">
        <f t="shared" si="1023"/>
        <v>50</v>
      </c>
      <c r="E1798" s="11">
        <f t="shared" si="1023"/>
        <v>50</v>
      </c>
      <c r="F1798" s="11">
        <f t="shared" si="1023"/>
        <v>0</v>
      </c>
      <c r="G1798" s="11">
        <f t="shared" si="1023"/>
        <v>5</v>
      </c>
      <c r="H1798" s="11">
        <f t="shared" si="1023"/>
        <v>0</v>
      </c>
      <c r="I1798" s="11">
        <f t="shared" si="1023"/>
        <v>5</v>
      </c>
      <c r="J1798" s="11">
        <f t="shared" si="1023"/>
        <v>0</v>
      </c>
      <c r="K1798" s="11">
        <f t="shared" si="1023"/>
        <v>0</v>
      </c>
      <c r="L1798" s="11">
        <f t="shared" si="1023"/>
        <v>0</v>
      </c>
      <c r="M1798" s="11">
        <f t="shared" si="1023"/>
        <v>0</v>
      </c>
      <c r="N1798" s="11">
        <f t="shared" si="1054"/>
        <v>0</v>
      </c>
      <c r="O1798" s="11">
        <f t="shared" si="1054"/>
        <v>0</v>
      </c>
      <c r="P1798" s="11">
        <f t="shared" si="1054"/>
        <v>0</v>
      </c>
      <c r="Q1798" s="11">
        <f t="shared" si="1054"/>
        <v>0</v>
      </c>
      <c r="R1798" s="11">
        <f t="shared" si="1054"/>
        <v>0</v>
      </c>
      <c r="S1798" s="11">
        <f t="shared" si="1054"/>
        <v>0</v>
      </c>
      <c r="T1798" s="11">
        <f t="shared" si="1054"/>
        <v>835.61944901923448</v>
      </c>
      <c r="U1798" s="40">
        <f t="shared" si="1032"/>
        <v>0.2</v>
      </c>
      <c r="V1798" s="11">
        <f t="shared" si="1028"/>
        <v>30.489605090298678</v>
      </c>
      <c r="W1798" s="11">
        <f t="shared" si="1028"/>
        <v>270377.48381117883</v>
      </c>
      <c r="X1798" s="11">
        <f t="shared" si="1028"/>
        <v>10815.099352447152</v>
      </c>
      <c r="Y1798" s="11">
        <f t="shared" si="1028"/>
        <v>13700.958401955184</v>
      </c>
      <c r="Z1798" s="11">
        <f t="shared" si="1028"/>
        <v>1.2668361108356385</v>
      </c>
      <c r="AA1798" s="11">
        <f t="shared" si="1028"/>
        <v>17.987921815441187</v>
      </c>
      <c r="AB1798" s="11">
        <f t="shared" si="1028"/>
        <v>535.61944901923459</v>
      </c>
      <c r="AC1798" s="11">
        <f t="shared" si="1028"/>
        <v>0</v>
      </c>
      <c r="AD1798" s="11">
        <f t="shared" si="1028"/>
        <v>0</v>
      </c>
      <c r="AE1798" s="11">
        <f t="shared" si="1028"/>
        <v>0</v>
      </c>
      <c r="AF1798" s="11">
        <f t="shared" si="1028"/>
        <v>0</v>
      </c>
      <c r="AG1798" s="11">
        <f t="shared" si="1055"/>
        <v>0</v>
      </c>
      <c r="AH1798" s="11">
        <f t="shared" si="1055"/>
        <v>0</v>
      </c>
      <c r="AI1798" s="11">
        <f t="shared" si="1055"/>
        <v>0</v>
      </c>
      <c r="AJ1798" s="11">
        <f t="shared" si="1055"/>
        <v>0</v>
      </c>
      <c r="AK1798" s="11">
        <f t="shared" si="1055"/>
        <v>0</v>
      </c>
      <c r="AL1798" s="11">
        <f t="shared" si="1025"/>
        <v>0</v>
      </c>
      <c r="AM1798" s="11">
        <f t="shared" si="1025"/>
        <v>0</v>
      </c>
      <c r="AN1798" s="11">
        <f t="shared" si="1025"/>
        <v>0</v>
      </c>
      <c r="AO1798" s="11">
        <f t="shared" si="1025"/>
        <v>0</v>
      </c>
      <c r="AP1798" s="11">
        <f t="shared" si="1029"/>
        <v>0</v>
      </c>
      <c r="AQ1798" s="11">
        <f t="shared" si="1029"/>
        <v>0</v>
      </c>
      <c r="AR1798" s="11">
        <f t="shared" si="1029"/>
        <v>0</v>
      </c>
      <c r="AS1798" s="11">
        <f t="shared" si="1029"/>
        <v>0</v>
      </c>
      <c r="AT1798" s="11">
        <f t="shared" si="1029"/>
        <v>0</v>
      </c>
      <c r="AU1798" s="11">
        <f t="shared" si="1029"/>
        <v>0</v>
      </c>
      <c r="AV1798" s="11">
        <f t="shared" si="1029"/>
        <v>455625</v>
      </c>
      <c r="AW1798" s="11">
        <f t="shared" si="1029"/>
        <v>0</v>
      </c>
      <c r="AX1798" s="11">
        <f t="shared" si="1029"/>
        <v>0</v>
      </c>
      <c r="AY1798" s="11">
        <f t="shared" si="1030"/>
        <v>3953.4291735288516</v>
      </c>
      <c r="AZ1798" s="11">
        <f t="shared" si="1030"/>
        <v>1</v>
      </c>
      <c r="BA1798" s="11">
        <f t="shared" si="1030"/>
        <v>1</v>
      </c>
      <c r="BB1798" s="11">
        <f t="shared" si="1030"/>
        <v>1</v>
      </c>
      <c r="BC1798" s="11">
        <f t="shared" si="1026"/>
        <v>1</v>
      </c>
      <c r="BD1798" s="11">
        <f t="shared" si="1026"/>
        <v>1</v>
      </c>
      <c r="BE1798" s="11">
        <f t="shared" si="1024"/>
        <v>1</v>
      </c>
      <c r="BF1798" s="15" t="str">
        <f t="shared" si="1033"/>
        <v>EN 10210</v>
      </c>
      <c r="BG1798" s="42">
        <v>7.0650000000000004</v>
      </c>
      <c r="BH1798" s="17">
        <f t="shared" si="1034"/>
        <v>50</v>
      </c>
      <c r="BI1798" s="17">
        <f t="shared" si="1035"/>
        <v>50</v>
      </c>
      <c r="BK1798" s="17">
        <f t="shared" si="1036"/>
        <v>5</v>
      </c>
      <c r="BM1798" s="17">
        <f t="shared" si="1037"/>
        <v>5</v>
      </c>
      <c r="BX1798" s="18">
        <f t="shared" si="1038"/>
        <v>835.61944901923448</v>
      </c>
      <c r="BY1798" s="42">
        <v>0.2</v>
      </c>
      <c r="BZ1798" s="43">
        <f t="shared" si="1039"/>
        <v>30.489605090298678</v>
      </c>
      <c r="CA1798" s="18">
        <f t="shared" si="1040"/>
        <v>270377.48381117883</v>
      </c>
      <c r="CB1798" s="18">
        <f t="shared" si="1041"/>
        <v>10815.099352447152</v>
      </c>
      <c r="CC1798" s="18">
        <f t="shared" si="1042"/>
        <v>13700.958401955184</v>
      </c>
      <c r="CD1798" s="25">
        <f t="shared" si="1043"/>
        <v>1.2668361108356385</v>
      </c>
      <c r="CE1798" s="26">
        <f t="shared" si="1044"/>
        <v>17.987921815441187</v>
      </c>
      <c r="CF1798" s="18">
        <f t="shared" si="1045"/>
        <v>535.61944901923459</v>
      </c>
      <c r="CZ1798" s="18">
        <f t="shared" si="1046"/>
        <v>455625</v>
      </c>
      <c r="DC1798" s="18">
        <f t="shared" si="1047"/>
        <v>3953.4291735288516</v>
      </c>
      <c r="DD1798" s="17">
        <f t="shared" si="1048"/>
        <v>1</v>
      </c>
      <c r="DE1798" s="17">
        <f t="shared" si="1049"/>
        <v>1</v>
      </c>
      <c r="DF1798" s="17">
        <f t="shared" si="1050"/>
        <v>1</v>
      </c>
      <c r="DG1798" s="17">
        <f t="shared" si="1051"/>
        <v>1</v>
      </c>
      <c r="DH1798" s="17">
        <f t="shared" si="1052"/>
        <v>1</v>
      </c>
      <c r="DI1798" s="17">
        <f t="shared" si="1053"/>
        <v>1</v>
      </c>
      <c r="DJ1798" s="20" t="s">
        <v>1879</v>
      </c>
    </row>
    <row r="1799" spans="1:114" x14ac:dyDescent="0.2">
      <c r="A1799" s="15" t="s">
        <v>105</v>
      </c>
      <c r="B1799" s="10" t="s">
        <v>1895</v>
      </c>
      <c r="C1799" s="11">
        <f t="shared" si="1031"/>
        <v>7.8072960000000009</v>
      </c>
      <c r="D1799" s="11">
        <f t="shared" si="1023"/>
        <v>50</v>
      </c>
      <c r="E1799" s="11">
        <f t="shared" si="1023"/>
        <v>50</v>
      </c>
      <c r="F1799" s="11">
        <f t="shared" si="1023"/>
        <v>0</v>
      </c>
      <c r="G1799" s="11">
        <f t="shared" si="1023"/>
        <v>5.6</v>
      </c>
      <c r="H1799" s="11">
        <f t="shared" si="1023"/>
        <v>0</v>
      </c>
      <c r="I1799" s="11">
        <f t="shared" si="1023"/>
        <v>5.6</v>
      </c>
      <c r="J1799" s="11">
        <f t="shared" si="1023"/>
        <v>0</v>
      </c>
      <c r="K1799" s="11">
        <f t="shared" si="1023"/>
        <v>0</v>
      </c>
      <c r="L1799" s="11">
        <f t="shared" si="1023"/>
        <v>0</v>
      </c>
      <c r="M1799" s="11">
        <f t="shared" si="1023"/>
        <v>0</v>
      </c>
      <c r="N1799" s="11">
        <f t="shared" si="1054"/>
        <v>0</v>
      </c>
      <c r="O1799" s="11">
        <f t="shared" si="1054"/>
        <v>0</v>
      </c>
      <c r="P1799" s="11">
        <f t="shared" si="1054"/>
        <v>0</v>
      </c>
      <c r="Q1799" s="11">
        <f t="shared" si="1054"/>
        <v>0</v>
      </c>
      <c r="R1799" s="11">
        <f t="shared" si="1054"/>
        <v>0</v>
      </c>
      <c r="S1799" s="11">
        <f t="shared" si="1054"/>
        <v>0</v>
      </c>
      <c r="T1799" s="11">
        <f t="shared" si="1054"/>
        <v>913.80103684972778</v>
      </c>
      <c r="U1799" s="40">
        <f t="shared" si="1032"/>
        <v>0.2</v>
      </c>
      <c r="V1799" s="11">
        <f t="shared" si="1028"/>
        <v>27.881022212671414</v>
      </c>
      <c r="W1799" s="11">
        <f t="shared" si="1028"/>
        <v>285888.79010217148</v>
      </c>
      <c r="X1799" s="11">
        <f t="shared" si="1028"/>
        <v>11435.551604086859</v>
      </c>
      <c r="Y1799" s="11">
        <f t="shared" si="1028"/>
        <v>14713.216975192909</v>
      </c>
      <c r="Z1799" s="11">
        <f t="shared" si="1028"/>
        <v>1.2866206620006568</v>
      </c>
      <c r="AA1799" s="11">
        <f t="shared" si="1028"/>
        <v>17.687756061957142</v>
      </c>
      <c r="AB1799" s="11">
        <f t="shared" si="1028"/>
        <v>604.68103684972766</v>
      </c>
      <c r="AC1799" s="11">
        <f t="shared" si="1028"/>
        <v>0</v>
      </c>
      <c r="AD1799" s="11">
        <f t="shared" si="1028"/>
        <v>0</v>
      </c>
      <c r="AE1799" s="11">
        <f t="shared" si="1028"/>
        <v>0</v>
      </c>
      <c r="AF1799" s="11">
        <f t="shared" si="1028"/>
        <v>0</v>
      </c>
      <c r="AG1799" s="11">
        <f t="shared" si="1055"/>
        <v>0</v>
      </c>
      <c r="AH1799" s="11">
        <f t="shared" si="1055"/>
        <v>0</v>
      </c>
      <c r="AI1799" s="11">
        <f t="shared" si="1055"/>
        <v>0</v>
      </c>
      <c r="AJ1799" s="11">
        <f t="shared" si="1055"/>
        <v>0</v>
      </c>
      <c r="AK1799" s="11">
        <f t="shared" si="1055"/>
        <v>0</v>
      </c>
      <c r="AL1799" s="11">
        <f t="shared" si="1025"/>
        <v>0</v>
      </c>
      <c r="AM1799" s="11">
        <f t="shared" si="1025"/>
        <v>0</v>
      </c>
      <c r="AN1799" s="11">
        <f t="shared" si="1025"/>
        <v>0</v>
      </c>
      <c r="AO1799" s="11">
        <f t="shared" si="1025"/>
        <v>0</v>
      </c>
      <c r="AP1799" s="11">
        <f t="shared" si="1029"/>
        <v>0</v>
      </c>
      <c r="AQ1799" s="11">
        <f t="shared" si="1029"/>
        <v>0</v>
      </c>
      <c r="AR1799" s="11">
        <f t="shared" si="1029"/>
        <v>0</v>
      </c>
      <c r="AS1799" s="11">
        <f t="shared" si="1029"/>
        <v>0</v>
      </c>
      <c r="AT1799" s="11">
        <f t="shared" si="1029"/>
        <v>0</v>
      </c>
      <c r="AU1799" s="11">
        <f t="shared" si="1029"/>
        <v>0</v>
      </c>
      <c r="AV1799" s="11">
        <f t="shared" si="1029"/>
        <v>490158.9503999998</v>
      </c>
      <c r="AW1799" s="11">
        <f t="shared" si="1029"/>
        <v>0</v>
      </c>
      <c r="AX1799" s="11">
        <f t="shared" si="1029"/>
        <v>0</v>
      </c>
      <c r="AY1799" s="11">
        <f t="shared" si="1030"/>
        <v>3821.5815552745917</v>
      </c>
      <c r="AZ1799" s="11">
        <f t="shared" si="1030"/>
        <v>1</v>
      </c>
      <c r="BA1799" s="11">
        <f t="shared" si="1030"/>
        <v>1</v>
      </c>
      <c r="BB1799" s="11">
        <f t="shared" si="1030"/>
        <v>1</v>
      </c>
      <c r="BC1799" s="11">
        <f t="shared" si="1026"/>
        <v>1</v>
      </c>
      <c r="BD1799" s="11">
        <f t="shared" si="1026"/>
        <v>1</v>
      </c>
      <c r="BE1799" s="11">
        <f t="shared" si="1024"/>
        <v>1</v>
      </c>
      <c r="BF1799" s="15" t="str">
        <f t="shared" si="1033"/>
        <v>EN 10210</v>
      </c>
      <c r="BG1799" s="42">
        <v>7.8072960000000009</v>
      </c>
      <c r="BH1799" s="17">
        <f t="shared" si="1034"/>
        <v>50</v>
      </c>
      <c r="BI1799" s="17">
        <f t="shared" si="1035"/>
        <v>50</v>
      </c>
      <c r="BK1799" s="17">
        <f t="shared" si="1036"/>
        <v>5.6</v>
      </c>
      <c r="BM1799" s="17">
        <f t="shared" si="1037"/>
        <v>5.6</v>
      </c>
      <c r="BX1799" s="18">
        <f t="shared" si="1038"/>
        <v>913.80103684972778</v>
      </c>
      <c r="BY1799" s="42">
        <v>0.2</v>
      </c>
      <c r="BZ1799" s="43">
        <f t="shared" si="1039"/>
        <v>27.881022212671414</v>
      </c>
      <c r="CA1799" s="18">
        <f t="shared" si="1040"/>
        <v>285888.79010217148</v>
      </c>
      <c r="CB1799" s="18">
        <f t="shared" si="1041"/>
        <v>11435.551604086859</v>
      </c>
      <c r="CC1799" s="18">
        <f t="shared" si="1042"/>
        <v>14713.216975192909</v>
      </c>
      <c r="CD1799" s="25">
        <f t="shared" si="1043"/>
        <v>1.2866206620006568</v>
      </c>
      <c r="CE1799" s="26">
        <f t="shared" si="1044"/>
        <v>17.687756061957142</v>
      </c>
      <c r="CF1799" s="18">
        <f t="shared" si="1045"/>
        <v>604.68103684972766</v>
      </c>
      <c r="CZ1799" s="18">
        <f t="shared" si="1046"/>
        <v>490158.9503999998</v>
      </c>
      <c r="DC1799" s="18">
        <f t="shared" si="1047"/>
        <v>3821.5815552745917</v>
      </c>
      <c r="DD1799" s="17">
        <f t="shared" si="1048"/>
        <v>1</v>
      </c>
      <c r="DE1799" s="17">
        <f t="shared" si="1049"/>
        <v>1</v>
      </c>
      <c r="DF1799" s="17">
        <f t="shared" si="1050"/>
        <v>1</v>
      </c>
      <c r="DG1799" s="17">
        <f t="shared" si="1051"/>
        <v>1</v>
      </c>
      <c r="DH1799" s="17">
        <f t="shared" si="1052"/>
        <v>1</v>
      </c>
      <c r="DI1799" s="17">
        <f t="shared" si="1053"/>
        <v>1</v>
      </c>
      <c r="DJ1799" s="20" t="s">
        <v>1879</v>
      </c>
    </row>
    <row r="1800" spans="1:114" x14ac:dyDescent="0.2">
      <c r="A1800" s="15" t="s">
        <v>105</v>
      </c>
      <c r="B1800" s="10" t="s">
        <v>1896</v>
      </c>
      <c r="C1800" s="11">
        <f t="shared" si="1031"/>
        <v>8.6447339999999997</v>
      </c>
      <c r="D1800" s="11">
        <f t="shared" si="1023"/>
        <v>50</v>
      </c>
      <c r="E1800" s="11">
        <f t="shared" si="1023"/>
        <v>50</v>
      </c>
      <c r="F1800" s="11">
        <f t="shared" si="1023"/>
        <v>0</v>
      </c>
      <c r="G1800" s="11">
        <f t="shared" si="1023"/>
        <v>6.3</v>
      </c>
      <c r="H1800" s="11">
        <f t="shared" si="1023"/>
        <v>0</v>
      </c>
      <c r="I1800" s="11">
        <f t="shared" si="1023"/>
        <v>9.4499999999999993</v>
      </c>
      <c r="J1800" s="11">
        <f t="shared" si="1023"/>
        <v>0</v>
      </c>
      <c r="K1800" s="11">
        <f t="shared" si="1023"/>
        <v>0</v>
      </c>
      <c r="L1800" s="11">
        <f t="shared" si="1023"/>
        <v>0</v>
      </c>
      <c r="M1800" s="11">
        <f t="shared" si="1023"/>
        <v>0</v>
      </c>
      <c r="N1800" s="11">
        <f t="shared" si="1054"/>
        <v>0</v>
      </c>
      <c r="O1800" s="11">
        <f t="shared" si="1054"/>
        <v>0</v>
      </c>
      <c r="P1800" s="11">
        <f t="shared" si="1054"/>
        <v>0</v>
      </c>
      <c r="Q1800" s="11">
        <f t="shared" si="1054"/>
        <v>0</v>
      </c>
      <c r="R1800" s="11">
        <f t="shared" si="1054"/>
        <v>0</v>
      </c>
      <c r="S1800" s="11">
        <f t="shared" si="1054"/>
        <v>0</v>
      </c>
      <c r="T1800" s="11">
        <f t="shared" si="1054"/>
        <v>1120.8215152101391</v>
      </c>
      <c r="U1800" s="40">
        <f t="shared" si="1032"/>
        <v>0.2</v>
      </c>
      <c r="V1800" s="11">
        <f t="shared" si="1028"/>
        <v>22.73127938804128</v>
      </c>
      <c r="W1800" s="11">
        <f t="shared" si="1028"/>
        <v>279003.30461848364</v>
      </c>
      <c r="X1800" s="11">
        <f t="shared" si="1028"/>
        <v>11160.132184739346</v>
      </c>
      <c r="Y1800" s="11">
        <f t="shared" si="1028"/>
        <v>14868.946559576221</v>
      </c>
      <c r="Z1800" s="11">
        <f t="shared" si="1028"/>
        <v>1.3323271009198623</v>
      </c>
      <c r="AA1800" s="11">
        <f t="shared" si="1028"/>
        <v>15.777436615248352</v>
      </c>
      <c r="AB1800" s="11">
        <f t="shared" si="1028"/>
        <v>731.85924968391555</v>
      </c>
      <c r="AC1800" s="11">
        <f t="shared" si="1028"/>
        <v>0</v>
      </c>
      <c r="AD1800" s="11">
        <f t="shared" si="1028"/>
        <v>0</v>
      </c>
      <c r="AE1800" s="11">
        <f t="shared" si="1028"/>
        <v>0</v>
      </c>
      <c r="AF1800" s="11">
        <f t="shared" si="1028"/>
        <v>0</v>
      </c>
      <c r="AG1800" s="11">
        <f t="shared" si="1055"/>
        <v>0</v>
      </c>
      <c r="AH1800" s="11">
        <f t="shared" si="1055"/>
        <v>0</v>
      </c>
      <c r="AI1800" s="11">
        <f t="shared" si="1055"/>
        <v>0</v>
      </c>
      <c r="AJ1800" s="11">
        <f t="shared" si="1055"/>
        <v>0</v>
      </c>
      <c r="AK1800" s="11">
        <f t="shared" si="1055"/>
        <v>0</v>
      </c>
      <c r="AL1800" s="11">
        <f t="shared" si="1025"/>
        <v>0</v>
      </c>
      <c r="AM1800" s="11">
        <f t="shared" si="1025"/>
        <v>0</v>
      </c>
      <c r="AN1800" s="11">
        <f t="shared" si="1025"/>
        <v>0</v>
      </c>
      <c r="AO1800" s="11">
        <f t="shared" si="1025"/>
        <v>0</v>
      </c>
      <c r="AP1800" s="11">
        <f t="shared" si="1029"/>
        <v>0</v>
      </c>
      <c r="AQ1800" s="11">
        <f t="shared" si="1029"/>
        <v>0</v>
      </c>
      <c r="AR1800" s="11">
        <f t="shared" si="1029"/>
        <v>0</v>
      </c>
      <c r="AS1800" s="11">
        <f t="shared" si="1029"/>
        <v>0</v>
      </c>
      <c r="AT1800" s="11">
        <f t="shared" si="1029"/>
        <v>0</v>
      </c>
      <c r="AU1800" s="11">
        <f t="shared" si="1029"/>
        <v>0</v>
      </c>
      <c r="AV1800" s="11">
        <f t="shared" si="1029"/>
        <v>525756.75390000013</v>
      </c>
      <c r="AW1800" s="11">
        <f t="shared" si="1029"/>
        <v>0</v>
      </c>
      <c r="AX1800" s="11">
        <f t="shared" si="1029"/>
        <v>0</v>
      </c>
      <c r="AY1800" s="11">
        <f t="shared" si="1030"/>
        <v>3546.818499367831</v>
      </c>
      <c r="AZ1800" s="11">
        <f t="shared" si="1030"/>
        <v>1</v>
      </c>
      <c r="BA1800" s="11">
        <f t="shared" si="1030"/>
        <v>1</v>
      </c>
      <c r="BB1800" s="11">
        <f t="shared" si="1030"/>
        <v>1</v>
      </c>
      <c r="BC1800" s="11">
        <f t="shared" si="1026"/>
        <v>1</v>
      </c>
      <c r="BD1800" s="11">
        <f t="shared" si="1026"/>
        <v>1</v>
      </c>
      <c r="BE1800" s="11">
        <f t="shared" si="1024"/>
        <v>1</v>
      </c>
      <c r="BF1800" s="15" t="str">
        <f t="shared" si="1033"/>
        <v>EN 10210</v>
      </c>
      <c r="BG1800" s="42">
        <v>8.6447339999999997</v>
      </c>
      <c r="BH1800" s="17">
        <f t="shared" si="1034"/>
        <v>50</v>
      </c>
      <c r="BI1800" s="17">
        <f t="shared" si="1035"/>
        <v>50</v>
      </c>
      <c r="BK1800" s="17">
        <f t="shared" si="1036"/>
        <v>6.3</v>
      </c>
      <c r="BM1800" s="17">
        <f t="shared" si="1037"/>
        <v>9.4499999999999993</v>
      </c>
      <c r="BX1800" s="18">
        <f t="shared" si="1038"/>
        <v>1120.8215152101391</v>
      </c>
      <c r="BY1800" s="42">
        <v>0.2</v>
      </c>
      <c r="BZ1800" s="43">
        <f t="shared" si="1039"/>
        <v>22.73127938804128</v>
      </c>
      <c r="CA1800" s="18">
        <f t="shared" si="1040"/>
        <v>279003.30461848364</v>
      </c>
      <c r="CB1800" s="18">
        <f t="shared" si="1041"/>
        <v>11160.132184739346</v>
      </c>
      <c r="CC1800" s="18">
        <f t="shared" si="1042"/>
        <v>14868.946559576221</v>
      </c>
      <c r="CD1800" s="25">
        <f t="shared" si="1043"/>
        <v>1.3323271009198623</v>
      </c>
      <c r="CE1800" s="26">
        <f t="shared" si="1044"/>
        <v>15.777436615248352</v>
      </c>
      <c r="CF1800" s="18">
        <f t="shared" si="1045"/>
        <v>731.85924968391555</v>
      </c>
      <c r="CZ1800" s="18">
        <f t="shared" si="1046"/>
        <v>525756.75390000013</v>
      </c>
      <c r="DC1800" s="18">
        <f t="shared" si="1047"/>
        <v>3546.818499367831</v>
      </c>
      <c r="DD1800" s="17">
        <f t="shared" si="1048"/>
        <v>1</v>
      </c>
      <c r="DE1800" s="17">
        <f t="shared" si="1049"/>
        <v>1</v>
      </c>
      <c r="DF1800" s="17">
        <f t="shared" si="1050"/>
        <v>1</v>
      </c>
      <c r="DG1800" s="17">
        <f t="shared" si="1051"/>
        <v>1</v>
      </c>
      <c r="DH1800" s="17">
        <f t="shared" si="1052"/>
        <v>1</v>
      </c>
      <c r="DI1800" s="17">
        <f t="shared" si="1053"/>
        <v>1</v>
      </c>
      <c r="DJ1800" s="20" t="s">
        <v>1879</v>
      </c>
    </row>
    <row r="1801" spans="1:114" x14ac:dyDescent="0.2">
      <c r="A1801" s="15" t="s">
        <v>105</v>
      </c>
      <c r="B1801" s="10" t="s">
        <v>1897</v>
      </c>
      <c r="C1801" s="11">
        <f t="shared" si="1031"/>
        <v>9.5641260000000017</v>
      </c>
      <c r="D1801" s="11">
        <f t="shared" si="1023"/>
        <v>50</v>
      </c>
      <c r="E1801" s="11">
        <f t="shared" si="1023"/>
        <v>50</v>
      </c>
      <c r="F1801" s="11">
        <f t="shared" si="1023"/>
        <v>0</v>
      </c>
      <c r="G1801" s="11">
        <f t="shared" si="1023"/>
        <v>7.1</v>
      </c>
      <c r="H1801" s="11">
        <f t="shared" si="1023"/>
        <v>0</v>
      </c>
      <c r="I1801" s="11">
        <f t="shared" si="1023"/>
        <v>10.649999999999999</v>
      </c>
      <c r="J1801" s="11">
        <f t="shared" si="1023"/>
        <v>0</v>
      </c>
      <c r="K1801" s="11">
        <f t="shared" si="1023"/>
        <v>0</v>
      </c>
      <c r="L1801" s="11">
        <f t="shared" si="1023"/>
        <v>0</v>
      </c>
      <c r="M1801" s="11">
        <f t="shared" si="1023"/>
        <v>0</v>
      </c>
      <c r="N1801" s="11">
        <f t="shared" si="1054"/>
        <v>0</v>
      </c>
      <c r="O1801" s="11">
        <f t="shared" si="1054"/>
        <v>0</v>
      </c>
      <c r="P1801" s="11">
        <f t="shared" si="1054"/>
        <v>0</v>
      </c>
      <c r="Q1801" s="11">
        <f t="shared" si="1054"/>
        <v>0</v>
      </c>
      <c r="R1801" s="11">
        <f t="shared" si="1054"/>
        <v>0</v>
      </c>
      <c r="S1801" s="11">
        <f t="shared" si="1054"/>
        <v>0</v>
      </c>
      <c r="T1801" s="11">
        <f t="shared" si="1054"/>
        <v>1243.2303497541727</v>
      </c>
      <c r="U1801" s="40">
        <f t="shared" si="1032"/>
        <v>0.2</v>
      </c>
      <c r="V1801" s="11">
        <f t="shared" si="1028"/>
        <v>20.493150775644438</v>
      </c>
      <c r="W1801" s="11">
        <f t="shared" si="1028"/>
        <v>285127.83478813933</v>
      </c>
      <c r="X1801" s="11">
        <f t="shared" si="1028"/>
        <v>11405.113391525572</v>
      </c>
      <c r="Y1801" s="11">
        <f t="shared" si="1028"/>
        <v>15601.485051023052</v>
      </c>
      <c r="Z1801" s="11">
        <f t="shared" si="1028"/>
        <v>1.3679377412078639</v>
      </c>
      <c r="AA1801" s="11">
        <f t="shared" si="1028"/>
        <v>15.144118745056453</v>
      </c>
      <c r="AB1801" s="11">
        <f t="shared" si="1028"/>
        <v>839.37074266984587</v>
      </c>
      <c r="AC1801" s="11">
        <f t="shared" si="1028"/>
        <v>0</v>
      </c>
      <c r="AD1801" s="11">
        <f t="shared" si="1028"/>
        <v>0</v>
      </c>
      <c r="AE1801" s="11">
        <f t="shared" si="1028"/>
        <v>0</v>
      </c>
      <c r="AF1801" s="11">
        <f t="shared" si="1028"/>
        <v>0</v>
      </c>
      <c r="AG1801" s="11">
        <f t="shared" si="1055"/>
        <v>0</v>
      </c>
      <c r="AH1801" s="11">
        <f t="shared" si="1055"/>
        <v>0</v>
      </c>
      <c r="AI1801" s="11">
        <f t="shared" si="1055"/>
        <v>0</v>
      </c>
      <c r="AJ1801" s="11">
        <f t="shared" si="1055"/>
        <v>0</v>
      </c>
      <c r="AK1801" s="11">
        <f t="shared" si="1055"/>
        <v>0</v>
      </c>
      <c r="AL1801" s="11">
        <f t="shared" si="1025"/>
        <v>0</v>
      </c>
      <c r="AM1801" s="11">
        <f t="shared" si="1025"/>
        <v>0</v>
      </c>
      <c r="AN1801" s="11">
        <f t="shared" si="1025"/>
        <v>0</v>
      </c>
      <c r="AO1801" s="11">
        <f t="shared" si="1025"/>
        <v>0</v>
      </c>
      <c r="AP1801" s="11">
        <f t="shared" si="1029"/>
        <v>0</v>
      </c>
      <c r="AQ1801" s="11">
        <f t="shared" si="1029"/>
        <v>0</v>
      </c>
      <c r="AR1801" s="11">
        <f t="shared" si="1029"/>
        <v>0</v>
      </c>
      <c r="AS1801" s="11">
        <f t="shared" si="1029"/>
        <v>0</v>
      </c>
      <c r="AT1801" s="11">
        <f t="shared" si="1029"/>
        <v>0</v>
      </c>
      <c r="AU1801" s="11">
        <f t="shared" si="1029"/>
        <v>0</v>
      </c>
      <c r="AV1801" s="11">
        <f t="shared" si="1029"/>
        <v>560570.4818999999</v>
      </c>
      <c r="AW1801" s="11">
        <f t="shared" si="1029"/>
        <v>0</v>
      </c>
      <c r="AX1801" s="11">
        <f t="shared" si="1029"/>
        <v>0</v>
      </c>
      <c r="AY1801" s="11">
        <f t="shared" si="1030"/>
        <v>3334.6414853396914</v>
      </c>
      <c r="AZ1801" s="11">
        <f t="shared" si="1030"/>
        <v>1</v>
      </c>
      <c r="BA1801" s="11">
        <f t="shared" si="1030"/>
        <v>1</v>
      </c>
      <c r="BB1801" s="11">
        <f t="shared" si="1030"/>
        <v>1</v>
      </c>
      <c r="BC1801" s="11">
        <f t="shared" si="1026"/>
        <v>1</v>
      </c>
      <c r="BD1801" s="11">
        <f t="shared" si="1026"/>
        <v>1</v>
      </c>
      <c r="BE1801" s="11">
        <f t="shared" si="1024"/>
        <v>1</v>
      </c>
      <c r="BF1801" s="15" t="str">
        <f t="shared" si="1033"/>
        <v>EN 10210</v>
      </c>
      <c r="BG1801" s="42">
        <v>9.5641260000000017</v>
      </c>
      <c r="BH1801" s="17">
        <f t="shared" si="1034"/>
        <v>50</v>
      </c>
      <c r="BI1801" s="17">
        <f t="shared" si="1035"/>
        <v>50</v>
      </c>
      <c r="BK1801" s="17">
        <f t="shared" si="1036"/>
        <v>7.1</v>
      </c>
      <c r="BM1801" s="17">
        <f t="shared" si="1037"/>
        <v>10.649999999999999</v>
      </c>
      <c r="BX1801" s="18">
        <f t="shared" si="1038"/>
        <v>1243.2303497541727</v>
      </c>
      <c r="BY1801" s="42">
        <v>0.2</v>
      </c>
      <c r="BZ1801" s="43">
        <f t="shared" si="1039"/>
        <v>20.493150775644438</v>
      </c>
      <c r="CA1801" s="18">
        <f t="shared" si="1040"/>
        <v>285127.83478813933</v>
      </c>
      <c r="CB1801" s="18">
        <f t="shared" si="1041"/>
        <v>11405.113391525572</v>
      </c>
      <c r="CC1801" s="18">
        <f t="shared" si="1042"/>
        <v>15601.485051023052</v>
      </c>
      <c r="CD1801" s="25">
        <f t="shared" si="1043"/>
        <v>1.3679377412078639</v>
      </c>
      <c r="CE1801" s="26">
        <f t="shared" si="1044"/>
        <v>15.144118745056453</v>
      </c>
      <c r="CF1801" s="18">
        <f t="shared" si="1045"/>
        <v>839.37074266984587</v>
      </c>
      <c r="CZ1801" s="18">
        <f t="shared" si="1046"/>
        <v>560570.4818999999</v>
      </c>
      <c r="DC1801" s="18">
        <f t="shared" si="1047"/>
        <v>3334.6414853396914</v>
      </c>
      <c r="DD1801" s="17">
        <f t="shared" si="1048"/>
        <v>1</v>
      </c>
      <c r="DE1801" s="17">
        <f t="shared" si="1049"/>
        <v>1</v>
      </c>
      <c r="DF1801" s="17">
        <f t="shared" si="1050"/>
        <v>1</v>
      </c>
      <c r="DG1801" s="17">
        <f t="shared" si="1051"/>
        <v>1</v>
      </c>
      <c r="DH1801" s="17">
        <f t="shared" si="1052"/>
        <v>1</v>
      </c>
      <c r="DI1801" s="17">
        <f t="shared" si="1053"/>
        <v>1</v>
      </c>
      <c r="DJ1801" s="20" t="s">
        <v>1879</v>
      </c>
    </row>
    <row r="1802" spans="1:114" x14ac:dyDescent="0.2">
      <c r="A1802" s="15" t="s">
        <v>105</v>
      </c>
      <c r="B1802" s="10" t="s">
        <v>1898</v>
      </c>
      <c r="C1802" s="11">
        <f t="shared" si="1031"/>
        <v>10.5504</v>
      </c>
      <c r="D1802" s="11">
        <f t="shared" si="1023"/>
        <v>50</v>
      </c>
      <c r="E1802" s="11">
        <f t="shared" si="1023"/>
        <v>50</v>
      </c>
      <c r="F1802" s="11">
        <f t="shared" si="1023"/>
        <v>0</v>
      </c>
      <c r="G1802" s="11">
        <f t="shared" si="1023"/>
        <v>8</v>
      </c>
      <c r="H1802" s="11">
        <f t="shared" si="1023"/>
        <v>0</v>
      </c>
      <c r="I1802" s="11">
        <f t="shared" si="1023"/>
        <v>12</v>
      </c>
      <c r="J1802" s="11">
        <f t="shared" si="1023"/>
        <v>0</v>
      </c>
      <c r="K1802" s="11">
        <f t="shared" si="1023"/>
        <v>0</v>
      </c>
      <c r="L1802" s="11">
        <f t="shared" si="1023"/>
        <v>0</v>
      </c>
      <c r="M1802" s="11">
        <f t="shared" si="1023"/>
        <v>0</v>
      </c>
      <c r="N1802" s="11">
        <f t="shared" si="1054"/>
        <v>0</v>
      </c>
      <c r="O1802" s="11">
        <f t="shared" si="1054"/>
        <v>0</v>
      </c>
      <c r="P1802" s="11">
        <f t="shared" si="1054"/>
        <v>0</v>
      </c>
      <c r="Q1802" s="11">
        <f t="shared" si="1054"/>
        <v>0</v>
      </c>
      <c r="R1802" s="11">
        <f t="shared" si="1054"/>
        <v>0</v>
      </c>
      <c r="S1802" s="11">
        <f t="shared" si="1054"/>
        <v>0</v>
      </c>
      <c r="T1802" s="11">
        <f t="shared" si="1054"/>
        <v>1375.5751316061705</v>
      </c>
      <c r="U1802" s="40">
        <f t="shared" si="1032"/>
        <v>0.2</v>
      </c>
      <c r="V1802" s="11">
        <f t="shared" si="1028"/>
        <v>18.521494334243126</v>
      </c>
      <c r="W1802" s="11">
        <f t="shared" si="1028"/>
        <v>285857.21614369017</v>
      </c>
      <c r="X1802" s="11">
        <f t="shared" si="1028"/>
        <v>11434.288645747607</v>
      </c>
      <c r="Y1802" s="11">
        <f t="shared" si="1028"/>
        <v>16143.9052632616</v>
      </c>
      <c r="Z1802" s="11">
        <f t="shared" si="1028"/>
        <v>1.4118854056798271</v>
      </c>
      <c r="AA1802" s="11">
        <f t="shared" si="1028"/>
        <v>14.415590007398547</v>
      </c>
      <c r="AB1802" s="11">
        <f t="shared" si="1028"/>
        <v>964.24771931898704</v>
      </c>
      <c r="AC1802" s="11">
        <f t="shared" si="1028"/>
        <v>0</v>
      </c>
      <c r="AD1802" s="11">
        <f t="shared" si="1028"/>
        <v>0</v>
      </c>
      <c r="AE1802" s="11">
        <f t="shared" si="1028"/>
        <v>0</v>
      </c>
      <c r="AF1802" s="11">
        <f t="shared" si="1028"/>
        <v>0</v>
      </c>
      <c r="AG1802" s="11">
        <f t="shared" si="1055"/>
        <v>0</v>
      </c>
      <c r="AH1802" s="11">
        <f t="shared" si="1055"/>
        <v>0</v>
      </c>
      <c r="AI1802" s="11">
        <f t="shared" si="1055"/>
        <v>0</v>
      </c>
      <c r="AJ1802" s="11">
        <f t="shared" si="1055"/>
        <v>0</v>
      </c>
      <c r="AK1802" s="11">
        <f t="shared" si="1055"/>
        <v>0</v>
      </c>
      <c r="AL1802" s="11">
        <f t="shared" si="1025"/>
        <v>0</v>
      </c>
      <c r="AM1802" s="11">
        <f t="shared" si="1025"/>
        <v>0</v>
      </c>
      <c r="AN1802" s="11">
        <f t="shared" si="1025"/>
        <v>0</v>
      </c>
      <c r="AO1802" s="11">
        <f t="shared" si="1025"/>
        <v>0</v>
      </c>
      <c r="AP1802" s="11">
        <f t="shared" si="1029"/>
        <v>0</v>
      </c>
      <c r="AQ1802" s="11">
        <f t="shared" si="1029"/>
        <v>0</v>
      </c>
      <c r="AR1802" s="11">
        <f t="shared" si="1029"/>
        <v>0</v>
      </c>
      <c r="AS1802" s="11">
        <f t="shared" si="1029"/>
        <v>0</v>
      </c>
      <c r="AT1802" s="11">
        <f t="shared" si="1029"/>
        <v>0</v>
      </c>
      <c r="AU1802" s="11">
        <f t="shared" si="1029"/>
        <v>0</v>
      </c>
      <c r="AV1802" s="11">
        <f t="shared" si="1029"/>
        <v>592704</v>
      </c>
      <c r="AW1802" s="11">
        <f t="shared" si="1029"/>
        <v>0</v>
      </c>
      <c r="AX1802" s="11">
        <f t="shared" si="1029"/>
        <v>0</v>
      </c>
      <c r="AY1802" s="11">
        <f t="shared" si="1030"/>
        <v>3088.4954386379741</v>
      </c>
      <c r="AZ1802" s="11">
        <f t="shared" si="1030"/>
        <v>1</v>
      </c>
      <c r="BA1802" s="11">
        <f t="shared" si="1030"/>
        <v>1</v>
      </c>
      <c r="BB1802" s="11">
        <f t="shared" si="1030"/>
        <v>1</v>
      </c>
      <c r="BC1802" s="11">
        <f t="shared" si="1026"/>
        <v>1</v>
      </c>
      <c r="BD1802" s="11">
        <f t="shared" si="1026"/>
        <v>1</v>
      </c>
      <c r="BE1802" s="11">
        <f t="shared" si="1024"/>
        <v>1</v>
      </c>
      <c r="BF1802" s="15" t="str">
        <f t="shared" si="1033"/>
        <v>EN 10210</v>
      </c>
      <c r="BG1802" s="42">
        <v>10.5504</v>
      </c>
      <c r="BH1802" s="17">
        <f t="shared" si="1034"/>
        <v>50</v>
      </c>
      <c r="BI1802" s="17">
        <f t="shared" si="1035"/>
        <v>50</v>
      </c>
      <c r="BK1802" s="17">
        <f t="shared" si="1036"/>
        <v>8</v>
      </c>
      <c r="BM1802" s="17">
        <f t="shared" si="1037"/>
        <v>12</v>
      </c>
      <c r="BX1802" s="18">
        <f t="shared" si="1038"/>
        <v>1375.5751316061705</v>
      </c>
      <c r="BY1802" s="42">
        <v>0.2</v>
      </c>
      <c r="BZ1802" s="43">
        <f t="shared" si="1039"/>
        <v>18.521494334243126</v>
      </c>
      <c r="CA1802" s="18">
        <f t="shared" si="1040"/>
        <v>285857.21614369017</v>
      </c>
      <c r="CB1802" s="18">
        <f t="shared" si="1041"/>
        <v>11434.288645747607</v>
      </c>
      <c r="CC1802" s="18">
        <f t="shared" si="1042"/>
        <v>16143.9052632616</v>
      </c>
      <c r="CD1802" s="25">
        <f t="shared" si="1043"/>
        <v>1.4118854056798271</v>
      </c>
      <c r="CE1802" s="26">
        <f t="shared" si="1044"/>
        <v>14.415590007398547</v>
      </c>
      <c r="CF1802" s="18">
        <f t="shared" si="1045"/>
        <v>964.24771931898704</v>
      </c>
      <c r="CZ1802" s="18">
        <f t="shared" si="1046"/>
        <v>592704</v>
      </c>
      <c r="DC1802" s="18">
        <f t="shared" si="1047"/>
        <v>3088.4954386379741</v>
      </c>
      <c r="DD1802" s="17">
        <f t="shared" si="1048"/>
        <v>1</v>
      </c>
      <c r="DE1802" s="17">
        <f t="shared" si="1049"/>
        <v>1</v>
      </c>
      <c r="DF1802" s="17">
        <f t="shared" si="1050"/>
        <v>1</v>
      </c>
      <c r="DG1802" s="17">
        <f t="shared" si="1051"/>
        <v>1</v>
      </c>
      <c r="DH1802" s="17">
        <f t="shared" si="1052"/>
        <v>1</v>
      </c>
      <c r="DI1802" s="17">
        <f t="shared" si="1053"/>
        <v>1</v>
      </c>
      <c r="DJ1802" s="20" t="s">
        <v>1879</v>
      </c>
    </row>
    <row r="1803" spans="1:114" x14ac:dyDescent="0.2">
      <c r="A1803" s="15" t="s">
        <v>105</v>
      </c>
      <c r="B1803" s="10" t="s">
        <v>1899</v>
      </c>
      <c r="C1803" s="11">
        <f t="shared" si="1031"/>
        <v>11.384384000000001</v>
      </c>
      <c r="D1803" s="11">
        <f t="shared" si="1023"/>
        <v>50</v>
      </c>
      <c r="E1803" s="11">
        <f t="shared" si="1023"/>
        <v>50</v>
      </c>
      <c r="F1803" s="11">
        <f t="shared" si="1023"/>
        <v>0</v>
      </c>
      <c r="G1803" s="11">
        <f t="shared" si="1023"/>
        <v>8.8000000000000007</v>
      </c>
      <c r="H1803" s="11">
        <f t="shared" si="1023"/>
        <v>0</v>
      </c>
      <c r="I1803" s="11">
        <f t="shared" si="1023"/>
        <v>13.200000000000001</v>
      </c>
      <c r="J1803" s="11">
        <f t="shared" si="1023"/>
        <v>0</v>
      </c>
      <c r="K1803" s="11">
        <f t="shared" si="1023"/>
        <v>0</v>
      </c>
      <c r="L1803" s="11">
        <f t="shared" si="1023"/>
        <v>0</v>
      </c>
      <c r="M1803" s="11">
        <f t="shared" si="1023"/>
        <v>0</v>
      </c>
      <c r="N1803" s="11">
        <f t="shared" si="1054"/>
        <v>0</v>
      </c>
      <c r="O1803" s="11">
        <f t="shared" si="1054"/>
        <v>0</v>
      </c>
      <c r="P1803" s="11">
        <f t="shared" si="1054"/>
        <v>0</v>
      </c>
      <c r="Q1803" s="11">
        <f t="shared" si="1054"/>
        <v>0</v>
      </c>
      <c r="R1803" s="11">
        <f t="shared" si="1054"/>
        <v>0</v>
      </c>
      <c r="S1803" s="11">
        <f t="shared" si="1054"/>
        <v>0</v>
      </c>
      <c r="T1803" s="11">
        <f t="shared" si="1054"/>
        <v>1488.4459092434663</v>
      </c>
      <c r="U1803" s="40">
        <f t="shared" si="1032"/>
        <v>0.2</v>
      </c>
      <c r="V1803" s="11">
        <f t="shared" si="1028"/>
        <v>17.116985473337763</v>
      </c>
      <c r="W1803" s="11">
        <f t="shared" si="1028"/>
        <v>281493.07733965403</v>
      </c>
      <c r="X1803" s="11">
        <f t="shared" si="1028"/>
        <v>11259.723093586161</v>
      </c>
      <c r="Y1803" s="11">
        <f t="shared" si="1028"/>
        <v>16383.888554461257</v>
      </c>
      <c r="Z1803" s="11">
        <f t="shared" si="1028"/>
        <v>1.4550880530795609</v>
      </c>
      <c r="AA1803" s="11">
        <f t="shared" si="1028"/>
        <v>13.752046463707467</v>
      </c>
      <c r="AB1803" s="11">
        <f t="shared" si="1028"/>
        <v>1078.7397403759742</v>
      </c>
      <c r="AC1803" s="11">
        <f t="shared" si="1028"/>
        <v>0</v>
      </c>
      <c r="AD1803" s="11">
        <f t="shared" si="1028"/>
        <v>0</v>
      </c>
      <c r="AE1803" s="11">
        <f t="shared" si="1028"/>
        <v>0</v>
      </c>
      <c r="AF1803" s="11">
        <f t="shared" si="1028"/>
        <v>0</v>
      </c>
      <c r="AG1803" s="11">
        <f t="shared" si="1055"/>
        <v>0</v>
      </c>
      <c r="AH1803" s="11">
        <f t="shared" si="1055"/>
        <v>0</v>
      </c>
      <c r="AI1803" s="11">
        <f t="shared" si="1055"/>
        <v>0</v>
      </c>
      <c r="AJ1803" s="11">
        <f t="shared" si="1055"/>
        <v>0</v>
      </c>
      <c r="AK1803" s="11">
        <f t="shared" si="1055"/>
        <v>0</v>
      </c>
      <c r="AL1803" s="11">
        <f t="shared" si="1025"/>
        <v>0</v>
      </c>
      <c r="AM1803" s="11">
        <f t="shared" si="1025"/>
        <v>0</v>
      </c>
      <c r="AN1803" s="11">
        <f t="shared" si="1025"/>
        <v>0</v>
      </c>
      <c r="AO1803" s="11">
        <f t="shared" si="1025"/>
        <v>0</v>
      </c>
      <c r="AP1803" s="11">
        <f t="shared" si="1029"/>
        <v>0</v>
      </c>
      <c r="AQ1803" s="11">
        <f t="shared" si="1029"/>
        <v>0</v>
      </c>
      <c r="AR1803" s="11">
        <f t="shared" si="1029"/>
        <v>0</v>
      </c>
      <c r="AS1803" s="11">
        <f t="shared" si="1029"/>
        <v>0</v>
      </c>
      <c r="AT1803" s="11">
        <f t="shared" si="1029"/>
        <v>0</v>
      </c>
      <c r="AU1803" s="11">
        <f t="shared" si="1029"/>
        <v>0</v>
      </c>
      <c r="AV1803" s="11">
        <f t="shared" si="1029"/>
        <v>615423.84640000027</v>
      </c>
      <c r="AW1803" s="11">
        <f t="shared" si="1029"/>
        <v>0</v>
      </c>
      <c r="AX1803" s="11">
        <f t="shared" si="1029"/>
        <v>0</v>
      </c>
      <c r="AY1803" s="11">
        <f t="shared" si="1030"/>
        <v>2863.0794807519492</v>
      </c>
      <c r="AZ1803" s="11">
        <f t="shared" si="1030"/>
        <v>1</v>
      </c>
      <c r="BA1803" s="11">
        <f t="shared" si="1030"/>
        <v>1</v>
      </c>
      <c r="BB1803" s="11">
        <f t="shared" si="1030"/>
        <v>1</v>
      </c>
      <c r="BC1803" s="11">
        <f t="shared" si="1026"/>
        <v>1</v>
      </c>
      <c r="BD1803" s="11">
        <f t="shared" si="1026"/>
        <v>1</v>
      </c>
      <c r="BE1803" s="11">
        <f t="shared" si="1024"/>
        <v>1</v>
      </c>
      <c r="BF1803" s="15" t="str">
        <f t="shared" si="1033"/>
        <v>EN 10210</v>
      </c>
      <c r="BG1803" s="42">
        <v>11.384384000000001</v>
      </c>
      <c r="BH1803" s="17">
        <f t="shared" si="1034"/>
        <v>50</v>
      </c>
      <c r="BI1803" s="17">
        <f t="shared" si="1035"/>
        <v>50</v>
      </c>
      <c r="BK1803" s="17">
        <f t="shared" si="1036"/>
        <v>8.8000000000000007</v>
      </c>
      <c r="BM1803" s="17">
        <f t="shared" si="1037"/>
        <v>13.200000000000001</v>
      </c>
      <c r="BX1803" s="18">
        <f t="shared" si="1038"/>
        <v>1488.4459092434663</v>
      </c>
      <c r="BY1803" s="42">
        <v>0.2</v>
      </c>
      <c r="BZ1803" s="43">
        <f t="shared" si="1039"/>
        <v>17.116985473337763</v>
      </c>
      <c r="CA1803" s="18">
        <f t="shared" si="1040"/>
        <v>281493.07733965403</v>
      </c>
      <c r="CB1803" s="18">
        <f t="shared" si="1041"/>
        <v>11259.723093586161</v>
      </c>
      <c r="CC1803" s="18">
        <f t="shared" si="1042"/>
        <v>16383.888554461257</v>
      </c>
      <c r="CD1803" s="25">
        <f t="shared" si="1043"/>
        <v>1.4550880530795609</v>
      </c>
      <c r="CE1803" s="26">
        <f t="shared" si="1044"/>
        <v>13.752046463707467</v>
      </c>
      <c r="CF1803" s="18">
        <f t="shared" si="1045"/>
        <v>1078.7397403759742</v>
      </c>
      <c r="CZ1803" s="18">
        <f t="shared" si="1046"/>
        <v>615423.84640000027</v>
      </c>
      <c r="DC1803" s="18">
        <f t="shared" si="1047"/>
        <v>2863.0794807519492</v>
      </c>
      <c r="DD1803" s="17">
        <f t="shared" si="1048"/>
        <v>1</v>
      </c>
      <c r="DE1803" s="17">
        <f t="shared" si="1049"/>
        <v>1</v>
      </c>
      <c r="DF1803" s="17">
        <f t="shared" si="1050"/>
        <v>1</v>
      </c>
      <c r="DG1803" s="17">
        <f t="shared" si="1051"/>
        <v>1</v>
      </c>
      <c r="DH1803" s="17">
        <f t="shared" si="1052"/>
        <v>1</v>
      </c>
      <c r="DI1803" s="17">
        <f t="shared" si="1053"/>
        <v>1</v>
      </c>
      <c r="DJ1803" s="20" t="s">
        <v>1879</v>
      </c>
    </row>
    <row r="1804" spans="1:114" x14ac:dyDescent="0.2">
      <c r="A1804" s="15" t="s">
        <v>105</v>
      </c>
      <c r="B1804" s="10" t="s">
        <v>1900</v>
      </c>
      <c r="C1804" s="11">
        <f t="shared" si="1031"/>
        <v>5.199525999999997</v>
      </c>
      <c r="D1804" s="11">
        <f t="shared" si="1023"/>
        <v>60</v>
      </c>
      <c r="E1804" s="11">
        <f t="shared" si="1023"/>
        <v>60</v>
      </c>
      <c r="F1804" s="11">
        <f t="shared" si="1023"/>
        <v>0</v>
      </c>
      <c r="G1804" s="11">
        <f t="shared" si="1023"/>
        <v>2.9</v>
      </c>
      <c r="H1804" s="11">
        <f t="shared" si="1023"/>
        <v>0</v>
      </c>
      <c r="I1804" s="11">
        <f t="shared" si="1023"/>
        <v>2.9</v>
      </c>
      <c r="J1804" s="11">
        <f t="shared" si="1023"/>
        <v>0</v>
      </c>
      <c r="K1804" s="11">
        <f t="shared" si="1023"/>
        <v>0</v>
      </c>
      <c r="L1804" s="11">
        <f t="shared" si="1023"/>
        <v>0</v>
      </c>
      <c r="M1804" s="11">
        <f t="shared" si="1023"/>
        <v>0</v>
      </c>
      <c r="N1804" s="11">
        <f t="shared" si="1054"/>
        <v>0</v>
      </c>
      <c r="O1804" s="11">
        <f t="shared" si="1054"/>
        <v>0</v>
      </c>
      <c r="P1804" s="11">
        <f t="shared" si="1054"/>
        <v>0</v>
      </c>
      <c r="Q1804" s="11">
        <f t="shared" si="1054"/>
        <v>0</v>
      </c>
      <c r="R1804" s="11">
        <f t="shared" si="1054"/>
        <v>0</v>
      </c>
      <c r="S1804" s="11">
        <f t="shared" si="1054"/>
        <v>0</v>
      </c>
      <c r="T1804" s="11">
        <f t="shared" si="1054"/>
        <v>640.70238265007038</v>
      </c>
      <c r="U1804" s="40">
        <f t="shared" si="1032"/>
        <v>0.24</v>
      </c>
      <c r="V1804" s="11">
        <f t="shared" si="1028"/>
        <v>47.718331062210787</v>
      </c>
      <c r="W1804" s="11">
        <f t="shared" si="1028"/>
        <v>342082.39050612948</v>
      </c>
      <c r="X1804" s="11">
        <f t="shared" si="1028"/>
        <v>11402.746350204316</v>
      </c>
      <c r="Y1804" s="11">
        <f t="shared" si="1028"/>
        <v>13557.048326798373</v>
      </c>
      <c r="Z1804" s="11">
        <f t="shared" si="1028"/>
        <v>1.1889283432631523</v>
      </c>
      <c r="AA1804" s="11">
        <f t="shared" si="1028"/>
        <v>23.106660833664666</v>
      </c>
      <c r="AB1804" s="11">
        <f t="shared" si="1028"/>
        <v>359.98238265007046</v>
      </c>
      <c r="AC1804" s="11">
        <f t="shared" si="1028"/>
        <v>0</v>
      </c>
      <c r="AD1804" s="11">
        <f t="shared" si="1028"/>
        <v>0</v>
      </c>
      <c r="AE1804" s="11">
        <f t="shared" si="1028"/>
        <v>0</v>
      </c>
      <c r="AF1804" s="11">
        <f t="shared" si="1028"/>
        <v>0</v>
      </c>
      <c r="AG1804" s="11">
        <f t="shared" si="1055"/>
        <v>0</v>
      </c>
      <c r="AH1804" s="11">
        <f t="shared" si="1055"/>
        <v>0</v>
      </c>
      <c r="AI1804" s="11">
        <f t="shared" si="1055"/>
        <v>0</v>
      </c>
      <c r="AJ1804" s="11">
        <f t="shared" si="1055"/>
        <v>0</v>
      </c>
      <c r="AK1804" s="11">
        <f t="shared" si="1055"/>
        <v>0</v>
      </c>
      <c r="AL1804" s="11">
        <f t="shared" si="1025"/>
        <v>0</v>
      </c>
      <c r="AM1804" s="11">
        <f t="shared" si="1025"/>
        <v>0</v>
      </c>
      <c r="AN1804" s="11">
        <f t="shared" si="1025"/>
        <v>0</v>
      </c>
      <c r="AO1804" s="11">
        <f t="shared" si="1025"/>
        <v>0</v>
      </c>
      <c r="AP1804" s="11">
        <f t="shared" si="1029"/>
        <v>0</v>
      </c>
      <c r="AQ1804" s="11">
        <f t="shared" si="1029"/>
        <v>0</v>
      </c>
      <c r="AR1804" s="11">
        <f t="shared" si="1029"/>
        <v>0</v>
      </c>
      <c r="AS1804" s="11">
        <f t="shared" si="1029"/>
        <v>0</v>
      </c>
      <c r="AT1804" s="11">
        <f t="shared" si="1029"/>
        <v>0</v>
      </c>
      <c r="AU1804" s="11">
        <f t="shared" si="1029"/>
        <v>0</v>
      </c>
      <c r="AV1804" s="11">
        <f t="shared" si="1029"/>
        <v>539891.29190000007</v>
      </c>
      <c r="AW1804" s="11">
        <f t="shared" si="1029"/>
        <v>0</v>
      </c>
      <c r="AX1804" s="11">
        <f t="shared" si="1029"/>
        <v>0</v>
      </c>
      <c r="AY1804" s="11">
        <f t="shared" si="1030"/>
        <v>6488.3335739751055</v>
      </c>
      <c r="AZ1804" s="11">
        <f t="shared" si="1030"/>
        <v>1</v>
      </c>
      <c r="BA1804" s="11">
        <f t="shared" si="1030"/>
        <v>1</v>
      </c>
      <c r="BB1804" s="11">
        <f t="shared" si="1030"/>
        <v>1</v>
      </c>
      <c r="BC1804" s="11">
        <f t="shared" si="1026"/>
        <v>1</v>
      </c>
      <c r="BD1804" s="11">
        <f t="shared" si="1026"/>
        <v>1</v>
      </c>
      <c r="BE1804" s="11">
        <f t="shared" si="1024"/>
        <v>1</v>
      </c>
      <c r="BF1804" s="15" t="str">
        <f t="shared" si="1033"/>
        <v>EN 10210</v>
      </c>
      <c r="BG1804" s="42">
        <v>5.199525999999997</v>
      </c>
      <c r="BH1804" s="17">
        <f t="shared" si="1034"/>
        <v>60</v>
      </c>
      <c r="BI1804" s="17">
        <f t="shared" si="1035"/>
        <v>60</v>
      </c>
      <c r="BK1804" s="17">
        <f t="shared" si="1036"/>
        <v>2.9</v>
      </c>
      <c r="BM1804" s="17">
        <f t="shared" si="1037"/>
        <v>2.9</v>
      </c>
      <c r="BX1804" s="18">
        <f t="shared" si="1038"/>
        <v>640.70238265007038</v>
      </c>
      <c r="BY1804" s="42">
        <v>0.24</v>
      </c>
      <c r="BZ1804" s="43">
        <f t="shared" si="1039"/>
        <v>47.718331062210787</v>
      </c>
      <c r="CA1804" s="18">
        <f t="shared" si="1040"/>
        <v>342082.39050612948</v>
      </c>
      <c r="CB1804" s="18">
        <f t="shared" si="1041"/>
        <v>11402.746350204316</v>
      </c>
      <c r="CC1804" s="18">
        <f t="shared" si="1042"/>
        <v>13557.048326798373</v>
      </c>
      <c r="CD1804" s="25">
        <f t="shared" si="1043"/>
        <v>1.1889283432631523</v>
      </c>
      <c r="CE1804" s="26">
        <f t="shared" si="1044"/>
        <v>23.106660833664666</v>
      </c>
      <c r="CF1804" s="18">
        <f t="shared" si="1045"/>
        <v>359.98238265007046</v>
      </c>
      <c r="CZ1804" s="18">
        <f t="shared" si="1046"/>
        <v>539891.29190000007</v>
      </c>
      <c r="DC1804" s="18">
        <f t="shared" si="1047"/>
        <v>6488.3335739751055</v>
      </c>
      <c r="DD1804" s="17">
        <f t="shared" si="1048"/>
        <v>1</v>
      </c>
      <c r="DE1804" s="17">
        <f t="shared" si="1049"/>
        <v>1</v>
      </c>
      <c r="DF1804" s="17">
        <f t="shared" si="1050"/>
        <v>1</v>
      </c>
      <c r="DG1804" s="17">
        <f t="shared" si="1051"/>
        <v>1</v>
      </c>
      <c r="DH1804" s="17">
        <f t="shared" si="1052"/>
        <v>1</v>
      </c>
      <c r="DI1804" s="17">
        <f t="shared" si="1053"/>
        <v>1</v>
      </c>
      <c r="DJ1804" s="20" t="s">
        <v>1879</v>
      </c>
    </row>
    <row r="1805" spans="1:114" x14ac:dyDescent="0.2">
      <c r="A1805" s="15" t="s">
        <v>105</v>
      </c>
      <c r="B1805" s="10" t="s">
        <v>1901</v>
      </c>
      <c r="C1805" s="11">
        <f t="shared" si="1031"/>
        <v>5.7072640000000003</v>
      </c>
      <c r="D1805" s="11">
        <f t="shared" si="1023"/>
        <v>60</v>
      </c>
      <c r="E1805" s="11">
        <f t="shared" si="1023"/>
        <v>60</v>
      </c>
      <c r="F1805" s="11">
        <f t="shared" si="1023"/>
        <v>0</v>
      </c>
      <c r="G1805" s="11">
        <f t="shared" si="1023"/>
        <v>3.2</v>
      </c>
      <c r="H1805" s="11">
        <f t="shared" si="1023"/>
        <v>0</v>
      </c>
      <c r="I1805" s="11">
        <f t="shared" si="1023"/>
        <v>3.2</v>
      </c>
      <c r="J1805" s="11">
        <f t="shared" si="1023"/>
        <v>0</v>
      </c>
      <c r="K1805" s="11">
        <f t="shared" si="1023"/>
        <v>0</v>
      </c>
      <c r="L1805" s="11">
        <f t="shared" si="1023"/>
        <v>0</v>
      </c>
      <c r="M1805" s="11">
        <f t="shared" si="1023"/>
        <v>0</v>
      </c>
      <c r="N1805" s="11">
        <f t="shared" si="1054"/>
        <v>0</v>
      </c>
      <c r="O1805" s="11">
        <f t="shared" si="1054"/>
        <v>0</v>
      </c>
      <c r="P1805" s="11">
        <f t="shared" si="1054"/>
        <v>0</v>
      </c>
      <c r="Q1805" s="11">
        <f t="shared" si="1054"/>
        <v>0</v>
      </c>
      <c r="R1805" s="11">
        <f t="shared" si="1054"/>
        <v>0</v>
      </c>
      <c r="S1805" s="11">
        <f t="shared" si="1054"/>
        <v>0</v>
      </c>
      <c r="T1805" s="11">
        <f t="shared" si="1054"/>
        <v>700.66972631827855</v>
      </c>
      <c r="U1805" s="40">
        <f t="shared" si="1032"/>
        <v>0.24</v>
      </c>
      <c r="V1805" s="11">
        <f t="shared" si="1028"/>
        <v>43.634321934091162</v>
      </c>
      <c r="W1805" s="11">
        <f t="shared" si="1028"/>
        <v>369408.35660043574</v>
      </c>
      <c r="X1805" s="11">
        <f t="shared" si="1028"/>
        <v>12313.611886681192</v>
      </c>
      <c r="Y1805" s="11">
        <f t="shared" si="1028"/>
        <v>14727.080207778037</v>
      </c>
      <c r="Z1805" s="11">
        <f t="shared" si="1028"/>
        <v>1.1960000317784363</v>
      </c>
      <c r="AA1805" s="11">
        <f t="shared" si="1028"/>
        <v>22.961311009211656</v>
      </c>
      <c r="AB1805" s="11">
        <f t="shared" si="1028"/>
        <v>398.58972631827851</v>
      </c>
      <c r="AC1805" s="11">
        <f t="shared" si="1028"/>
        <v>0</v>
      </c>
      <c r="AD1805" s="11">
        <f t="shared" si="1028"/>
        <v>0</v>
      </c>
      <c r="AE1805" s="11">
        <f t="shared" si="1028"/>
        <v>0</v>
      </c>
      <c r="AF1805" s="11">
        <f t="shared" si="1028"/>
        <v>0</v>
      </c>
      <c r="AG1805" s="11">
        <f t="shared" si="1055"/>
        <v>0</v>
      </c>
      <c r="AH1805" s="11">
        <f t="shared" si="1055"/>
        <v>0</v>
      </c>
      <c r="AI1805" s="11">
        <f t="shared" si="1055"/>
        <v>0</v>
      </c>
      <c r="AJ1805" s="11">
        <f t="shared" si="1055"/>
        <v>0</v>
      </c>
      <c r="AK1805" s="11">
        <f t="shared" si="1055"/>
        <v>0</v>
      </c>
      <c r="AL1805" s="11">
        <f t="shared" si="1025"/>
        <v>0</v>
      </c>
      <c r="AM1805" s="11">
        <f t="shared" si="1025"/>
        <v>0</v>
      </c>
      <c r="AN1805" s="11">
        <f t="shared" si="1025"/>
        <v>0</v>
      </c>
      <c r="AO1805" s="11">
        <f t="shared" si="1025"/>
        <v>0</v>
      </c>
      <c r="AP1805" s="11">
        <f t="shared" si="1029"/>
        <v>0</v>
      </c>
      <c r="AQ1805" s="11">
        <f t="shared" si="1029"/>
        <v>0</v>
      </c>
      <c r="AR1805" s="11">
        <f t="shared" si="1029"/>
        <v>0</v>
      </c>
      <c r="AS1805" s="11">
        <f t="shared" si="1029"/>
        <v>0</v>
      </c>
      <c r="AT1805" s="11">
        <f t="shared" si="1029"/>
        <v>0</v>
      </c>
      <c r="AU1805" s="11">
        <f t="shared" si="1029"/>
        <v>0</v>
      </c>
      <c r="AV1805" s="11">
        <f t="shared" si="1029"/>
        <v>586401.38240000012</v>
      </c>
      <c r="AW1805" s="11">
        <f t="shared" si="1029"/>
        <v>0</v>
      </c>
      <c r="AX1805" s="11">
        <f t="shared" si="1029"/>
        <v>0</v>
      </c>
      <c r="AY1805" s="11">
        <f t="shared" si="1030"/>
        <v>6412.9245894774176</v>
      </c>
      <c r="AZ1805" s="11">
        <f t="shared" si="1030"/>
        <v>1</v>
      </c>
      <c r="BA1805" s="11">
        <f t="shared" si="1030"/>
        <v>1</v>
      </c>
      <c r="BB1805" s="11">
        <f t="shared" si="1030"/>
        <v>1</v>
      </c>
      <c r="BC1805" s="11">
        <f t="shared" si="1026"/>
        <v>1</v>
      </c>
      <c r="BD1805" s="11">
        <f t="shared" si="1026"/>
        <v>1</v>
      </c>
      <c r="BE1805" s="11">
        <f t="shared" si="1024"/>
        <v>1</v>
      </c>
      <c r="BF1805" s="15" t="str">
        <f t="shared" si="1033"/>
        <v>EN 10210</v>
      </c>
      <c r="BG1805" s="42">
        <v>5.7072640000000003</v>
      </c>
      <c r="BH1805" s="17">
        <f t="shared" si="1034"/>
        <v>60</v>
      </c>
      <c r="BI1805" s="17">
        <f t="shared" si="1035"/>
        <v>60</v>
      </c>
      <c r="BK1805" s="17">
        <f t="shared" si="1036"/>
        <v>3.2</v>
      </c>
      <c r="BM1805" s="17">
        <f t="shared" si="1037"/>
        <v>3.2</v>
      </c>
      <c r="BX1805" s="18">
        <f t="shared" si="1038"/>
        <v>700.66972631827855</v>
      </c>
      <c r="BY1805" s="42">
        <v>0.24</v>
      </c>
      <c r="BZ1805" s="43">
        <f t="shared" si="1039"/>
        <v>43.634321934091162</v>
      </c>
      <c r="CA1805" s="18">
        <f t="shared" si="1040"/>
        <v>369408.35660043574</v>
      </c>
      <c r="CB1805" s="18">
        <f t="shared" si="1041"/>
        <v>12313.611886681192</v>
      </c>
      <c r="CC1805" s="18">
        <f t="shared" si="1042"/>
        <v>14727.080207778037</v>
      </c>
      <c r="CD1805" s="25">
        <f t="shared" si="1043"/>
        <v>1.1960000317784363</v>
      </c>
      <c r="CE1805" s="26">
        <f t="shared" si="1044"/>
        <v>22.961311009211656</v>
      </c>
      <c r="CF1805" s="18">
        <f t="shared" si="1045"/>
        <v>398.58972631827851</v>
      </c>
      <c r="CZ1805" s="18">
        <f t="shared" si="1046"/>
        <v>586401.38240000012</v>
      </c>
      <c r="DC1805" s="18">
        <f t="shared" si="1047"/>
        <v>6412.9245894774176</v>
      </c>
      <c r="DD1805" s="17">
        <f t="shared" si="1048"/>
        <v>1</v>
      </c>
      <c r="DE1805" s="17">
        <f t="shared" si="1049"/>
        <v>1</v>
      </c>
      <c r="DF1805" s="17">
        <f t="shared" si="1050"/>
        <v>1</v>
      </c>
      <c r="DG1805" s="17">
        <f t="shared" si="1051"/>
        <v>1</v>
      </c>
      <c r="DH1805" s="17">
        <f t="shared" si="1052"/>
        <v>1</v>
      </c>
      <c r="DI1805" s="17">
        <f t="shared" si="1053"/>
        <v>1</v>
      </c>
      <c r="DJ1805" s="20" t="s">
        <v>1879</v>
      </c>
    </row>
    <row r="1806" spans="1:114" x14ac:dyDescent="0.2">
      <c r="A1806" s="15" t="s">
        <v>105</v>
      </c>
      <c r="B1806" s="10" t="s">
        <v>1902</v>
      </c>
      <c r="C1806" s="11">
        <f t="shared" si="1031"/>
        <v>6.3754560000000025</v>
      </c>
      <c r="D1806" s="11">
        <f t="shared" si="1023"/>
        <v>60</v>
      </c>
      <c r="E1806" s="11">
        <f t="shared" si="1023"/>
        <v>60</v>
      </c>
      <c r="F1806" s="11">
        <f t="shared" si="1023"/>
        <v>0</v>
      </c>
      <c r="G1806" s="11">
        <f t="shared" si="1023"/>
        <v>3.6</v>
      </c>
      <c r="H1806" s="11">
        <f t="shared" si="1023"/>
        <v>0</v>
      </c>
      <c r="I1806" s="11">
        <f t="shared" si="1023"/>
        <v>3.6</v>
      </c>
      <c r="J1806" s="11">
        <f t="shared" si="1023"/>
        <v>0</v>
      </c>
      <c r="K1806" s="11">
        <f t="shared" si="1023"/>
        <v>0</v>
      </c>
      <c r="L1806" s="11">
        <f t="shared" si="1023"/>
        <v>0</v>
      </c>
      <c r="M1806" s="11">
        <f t="shared" si="1023"/>
        <v>0</v>
      </c>
      <c r="N1806" s="11">
        <f t="shared" si="1054"/>
        <v>0</v>
      </c>
      <c r="O1806" s="11">
        <f t="shared" si="1054"/>
        <v>0</v>
      </c>
      <c r="P1806" s="11">
        <f t="shared" si="1054"/>
        <v>0</v>
      </c>
      <c r="Q1806" s="11">
        <f t="shared" si="1054"/>
        <v>0</v>
      </c>
      <c r="R1806" s="11">
        <f t="shared" si="1054"/>
        <v>0</v>
      </c>
      <c r="S1806" s="11">
        <f t="shared" si="1054"/>
        <v>0</v>
      </c>
      <c r="T1806" s="11">
        <f t="shared" si="1054"/>
        <v>778.78512237157111</v>
      </c>
      <c r="U1806" s="40">
        <f t="shared" si="1032"/>
        <v>0.24</v>
      </c>
      <c r="V1806" s="11">
        <f t="shared" si="1028"/>
        <v>39.257617447211992</v>
      </c>
      <c r="W1806" s="11">
        <f t="shared" si="1028"/>
        <v>403670.53699605702</v>
      </c>
      <c r="X1806" s="11">
        <f t="shared" si="1028"/>
        <v>13455.684566535234</v>
      </c>
      <c r="Y1806" s="11">
        <f t="shared" si="1028"/>
        <v>16221.836790071824</v>
      </c>
      <c r="Z1806" s="11">
        <f t="shared" si="1028"/>
        <v>1.2055749902473272</v>
      </c>
      <c r="AA1806" s="11">
        <f t="shared" si="1028"/>
        <v>22.766942098266753</v>
      </c>
      <c r="AB1806" s="11">
        <f t="shared" ref="AB1806:AL1845" si="1056">IF($A1806="x",CF1806,"")</f>
        <v>450.46512237157117</v>
      </c>
      <c r="AC1806" s="11">
        <f t="shared" si="1056"/>
        <v>0</v>
      </c>
      <c r="AD1806" s="11">
        <f t="shared" si="1056"/>
        <v>0</v>
      </c>
      <c r="AE1806" s="11">
        <f t="shared" si="1056"/>
        <v>0</v>
      </c>
      <c r="AF1806" s="11">
        <f t="shared" si="1056"/>
        <v>0</v>
      </c>
      <c r="AG1806" s="11">
        <f t="shared" si="1055"/>
        <v>0</v>
      </c>
      <c r="AH1806" s="11">
        <f t="shared" si="1055"/>
        <v>0</v>
      </c>
      <c r="AI1806" s="11">
        <f t="shared" si="1055"/>
        <v>0</v>
      </c>
      <c r="AJ1806" s="11">
        <f t="shared" si="1055"/>
        <v>0</v>
      </c>
      <c r="AK1806" s="11">
        <f t="shared" si="1055"/>
        <v>0</v>
      </c>
      <c r="AL1806" s="11">
        <f t="shared" si="1025"/>
        <v>0</v>
      </c>
      <c r="AM1806" s="11">
        <f t="shared" si="1025"/>
        <v>0</v>
      </c>
      <c r="AN1806" s="11">
        <f t="shared" si="1025"/>
        <v>0</v>
      </c>
      <c r="AO1806" s="11">
        <f t="shared" si="1025"/>
        <v>0</v>
      </c>
      <c r="AP1806" s="11">
        <f t="shared" si="1029"/>
        <v>0</v>
      </c>
      <c r="AQ1806" s="11">
        <f t="shared" si="1029"/>
        <v>0</v>
      </c>
      <c r="AR1806" s="11">
        <f t="shared" si="1029"/>
        <v>0</v>
      </c>
      <c r="AS1806" s="11">
        <f t="shared" si="1029"/>
        <v>0</v>
      </c>
      <c r="AT1806" s="11">
        <f t="shared" si="1029"/>
        <v>0</v>
      </c>
      <c r="AU1806" s="11">
        <f t="shared" si="1029"/>
        <v>0</v>
      </c>
      <c r="AV1806" s="11">
        <f t="shared" si="1029"/>
        <v>645862.11840000004</v>
      </c>
      <c r="AW1806" s="11">
        <f t="shared" si="1029"/>
        <v>0</v>
      </c>
      <c r="AX1806" s="11">
        <f t="shared" si="1029"/>
        <v>0</v>
      </c>
      <c r="AY1806" s="11">
        <f t="shared" si="1030"/>
        <v>6311.8576835573567</v>
      </c>
      <c r="AZ1806" s="11">
        <f t="shared" si="1030"/>
        <v>1</v>
      </c>
      <c r="BA1806" s="11">
        <f t="shared" si="1030"/>
        <v>1</v>
      </c>
      <c r="BB1806" s="11">
        <f t="shared" si="1030"/>
        <v>1</v>
      </c>
      <c r="BC1806" s="11">
        <f t="shared" si="1026"/>
        <v>1</v>
      </c>
      <c r="BD1806" s="11">
        <f t="shared" si="1026"/>
        <v>1</v>
      </c>
      <c r="BE1806" s="11">
        <f t="shared" si="1024"/>
        <v>1</v>
      </c>
      <c r="BF1806" s="15" t="str">
        <f t="shared" si="1033"/>
        <v>EN 10210</v>
      </c>
      <c r="BG1806" s="42">
        <v>6.3754560000000025</v>
      </c>
      <c r="BH1806" s="17">
        <f t="shared" si="1034"/>
        <v>60</v>
      </c>
      <c r="BI1806" s="17">
        <f t="shared" si="1035"/>
        <v>60</v>
      </c>
      <c r="BK1806" s="17">
        <f t="shared" si="1036"/>
        <v>3.6</v>
      </c>
      <c r="BM1806" s="17">
        <f t="shared" si="1037"/>
        <v>3.6</v>
      </c>
      <c r="BX1806" s="18">
        <f t="shared" si="1038"/>
        <v>778.78512237157111</v>
      </c>
      <c r="BY1806" s="42">
        <v>0.24</v>
      </c>
      <c r="BZ1806" s="43">
        <f t="shared" si="1039"/>
        <v>39.257617447211992</v>
      </c>
      <c r="CA1806" s="18">
        <f t="shared" si="1040"/>
        <v>403670.53699605702</v>
      </c>
      <c r="CB1806" s="18">
        <f t="shared" si="1041"/>
        <v>13455.684566535234</v>
      </c>
      <c r="CC1806" s="18">
        <f t="shared" si="1042"/>
        <v>16221.836790071824</v>
      </c>
      <c r="CD1806" s="25">
        <f t="shared" si="1043"/>
        <v>1.2055749902473272</v>
      </c>
      <c r="CE1806" s="26">
        <f t="shared" si="1044"/>
        <v>22.766942098266753</v>
      </c>
      <c r="CF1806" s="18">
        <f t="shared" si="1045"/>
        <v>450.46512237157117</v>
      </c>
      <c r="CZ1806" s="18">
        <f t="shared" si="1046"/>
        <v>645862.11840000004</v>
      </c>
      <c r="DC1806" s="18">
        <f t="shared" si="1047"/>
        <v>6311.8576835573567</v>
      </c>
      <c r="DD1806" s="17">
        <f t="shared" si="1048"/>
        <v>1</v>
      </c>
      <c r="DE1806" s="17">
        <f t="shared" si="1049"/>
        <v>1</v>
      </c>
      <c r="DF1806" s="17">
        <f t="shared" si="1050"/>
        <v>1</v>
      </c>
      <c r="DG1806" s="17">
        <f t="shared" si="1051"/>
        <v>1</v>
      </c>
      <c r="DH1806" s="17">
        <f t="shared" si="1052"/>
        <v>1</v>
      </c>
      <c r="DI1806" s="17">
        <f t="shared" si="1053"/>
        <v>1</v>
      </c>
      <c r="DJ1806" s="20" t="s">
        <v>1879</v>
      </c>
    </row>
    <row r="1807" spans="1:114" x14ac:dyDescent="0.2">
      <c r="A1807" s="15" t="s">
        <v>105</v>
      </c>
      <c r="B1807" s="10" t="s">
        <v>1903</v>
      </c>
      <c r="C1807" s="11">
        <f t="shared" si="1031"/>
        <v>7.0335999999999999</v>
      </c>
      <c r="D1807" s="11">
        <f t="shared" si="1023"/>
        <v>60</v>
      </c>
      <c r="E1807" s="11">
        <f t="shared" ref="E1807:S1832" si="1057">IF($A1807="x",BI1807,"")</f>
        <v>60</v>
      </c>
      <c r="F1807" s="11">
        <f t="shared" si="1057"/>
        <v>0</v>
      </c>
      <c r="G1807" s="11">
        <f t="shared" si="1057"/>
        <v>4</v>
      </c>
      <c r="H1807" s="11">
        <f t="shared" si="1057"/>
        <v>0</v>
      </c>
      <c r="I1807" s="11">
        <f t="shared" si="1057"/>
        <v>4</v>
      </c>
      <c r="J1807" s="11">
        <f t="shared" si="1057"/>
        <v>0</v>
      </c>
      <c r="K1807" s="11">
        <f t="shared" si="1057"/>
        <v>0</v>
      </c>
      <c r="L1807" s="11">
        <f t="shared" si="1057"/>
        <v>0</v>
      </c>
      <c r="M1807" s="11">
        <f t="shared" si="1057"/>
        <v>0</v>
      </c>
      <c r="N1807" s="11">
        <f t="shared" si="1054"/>
        <v>0</v>
      </c>
      <c r="O1807" s="11">
        <f t="shared" si="1054"/>
        <v>0</v>
      </c>
      <c r="P1807" s="11">
        <f t="shared" si="1054"/>
        <v>0</v>
      </c>
      <c r="Q1807" s="11">
        <f t="shared" si="1054"/>
        <v>0</v>
      </c>
      <c r="R1807" s="11">
        <f t="shared" si="1054"/>
        <v>0</v>
      </c>
      <c r="S1807" s="11">
        <f t="shared" si="1054"/>
        <v>0</v>
      </c>
      <c r="T1807" s="11">
        <f t="shared" si="1054"/>
        <v>854.79644737231001</v>
      </c>
      <c r="U1807" s="40">
        <f t="shared" si="1032"/>
        <v>0.24</v>
      </c>
      <c r="V1807" s="11">
        <f t="shared" ref="V1807:AG1847" si="1058">IF($A1807="x",BZ1807,"")</f>
        <v>35.766700366651165</v>
      </c>
      <c r="W1807" s="11">
        <f t="shared" si="1058"/>
        <v>435510.74280897761</v>
      </c>
      <c r="X1807" s="11">
        <f t="shared" si="1058"/>
        <v>14517.024760299253</v>
      </c>
      <c r="Y1807" s="11">
        <f t="shared" si="1058"/>
        <v>17642.855175524157</v>
      </c>
      <c r="Z1807" s="11">
        <f t="shared" si="1058"/>
        <v>1.2153216975818169</v>
      </c>
      <c r="AA1807" s="11">
        <f t="shared" si="1058"/>
        <v>22.571898146014721</v>
      </c>
      <c r="AB1807" s="11">
        <f t="shared" si="1056"/>
        <v>502.79644737231007</v>
      </c>
      <c r="AC1807" s="11">
        <f t="shared" si="1056"/>
        <v>0</v>
      </c>
      <c r="AD1807" s="11">
        <f t="shared" si="1056"/>
        <v>0</v>
      </c>
      <c r="AE1807" s="11">
        <f t="shared" si="1056"/>
        <v>0</v>
      </c>
      <c r="AF1807" s="11">
        <f t="shared" si="1056"/>
        <v>0</v>
      </c>
      <c r="AG1807" s="11">
        <f t="shared" si="1055"/>
        <v>0</v>
      </c>
      <c r="AH1807" s="11">
        <f t="shared" si="1055"/>
        <v>0</v>
      </c>
      <c r="AI1807" s="11">
        <f t="shared" si="1055"/>
        <v>0</v>
      </c>
      <c r="AJ1807" s="11">
        <f t="shared" si="1055"/>
        <v>0</v>
      </c>
      <c r="AK1807" s="11">
        <f t="shared" si="1055"/>
        <v>0</v>
      </c>
      <c r="AL1807" s="11">
        <f t="shared" si="1025"/>
        <v>0</v>
      </c>
      <c r="AM1807" s="11">
        <f t="shared" si="1025"/>
        <v>0</v>
      </c>
      <c r="AN1807" s="11">
        <f t="shared" si="1025"/>
        <v>0</v>
      </c>
      <c r="AO1807" s="11">
        <f t="shared" si="1025"/>
        <v>0</v>
      </c>
      <c r="AP1807" s="11">
        <f t="shared" si="1029"/>
        <v>0</v>
      </c>
      <c r="AQ1807" s="11">
        <f t="shared" si="1029"/>
        <v>0</v>
      </c>
      <c r="AR1807" s="11">
        <f t="shared" si="1029"/>
        <v>0</v>
      </c>
      <c r="AS1807" s="11">
        <f t="shared" si="1029"/>
        <v>0</v>
      </c>
      <c r="AT1807" s="11">
        <f t="shared" si="1029"/>
        <v>0</v>
      </c>
      <c r="AU1807" s="11">
        <f t="shared" si="1029"/>
        <v>0</v>
      </c>
      <c r="AV1807" s="11">
        <f t="shared" si="1029"/>
        <v>702464</v>
      </c>
      <c r="AW1807" s="11">
        <f t="shared" si="1029"/>
        <v>0</v>
      </c>
      <c r="AX1807" s="11">
        <f t="shared" si="1029"/>
        <v>0</v>
      </c>
      <c r="AY1807" s="11">
        <f t="shared" si="1030"/>
        <v>6210.1946710584652</v>
      </c>
      <c r="AZ1807" s="11">
        <f t="shared" si="1030"/>
        <v>1</v>
      </c>
      <c r="BA1807" s="11">
        <f t="shared" si="1030"/>
        <v>1</v>
      </c>
      <c r="BB1807" s="11">
        <f t="shared" si="1030"/>
        <v>1</v>
      </c>
      <c r="BC1807" s="11">
        <f t="shared" si="1026"/>
        <v>1</v>
      </c>
      <c r="BD1807" s="11">
        <f t="shared" si="1026"/>
        <v>1</v>
      </c>
      <c r="BE1807" s="11">
        <f t="shared" si="1024"/>
        <v>1</v>
      </c>
      <c r="BF1807" s="15" t="str">
        <f t="shared" si="1033"/>
        <v>EN 10210</v>
      </c>
      <c r="BG1807" s="42">
        <v>7.0335999999999999</v>
      </c>
      <c r="BH1807" s="17">
        <f t="shared" si="1034"/>
        <v>60</v>
      </c>
      <c r="BI1807" s="17">
        <f t="shared" si="1035"/>
        <v>60</v>
      </c>
      <c r="BK1807" s="17">
        <f t="shared" si="1036"/>
        <v>4</v>
      </c>
      <c r="BM1807" s="17">
        <f t="shared" si="1037"/>
        <v>4</v>
      </c>
      <c r="BX1807" s="18">
        <f t="shared" si="1038"/>
        <v>854.79644737231001</v>
      </c>
      <c r="BY1807" s="42">
        <v>0.24</v>
      </c>
      <c r="BZ1807" s="43">
        <f t="shared" si="1039"/>
        <v>35.766700366651165</v>
      </c>
      <c r="CA1807" s="18">
        <f t="shared" si="1040"/>
        <v>435510.74280897761</v>
      </c>
      <c r="CB1807" s="18">
        <f t="shared" si="1041"/>
        <v>14517.024760299253</v>
      </c>
      <c r="CC1807" s="18">
        <f t="shared" si="1042"/>
        <v>17642.855175524157</v>
      </c>
      <c r="CD1807" s="25">
        <f t="shared" si="1043"/>
        <v>1.2153216975818169</v>
      </c>
      <c r="CE1807" s="26">
        <f t="shared" si="1044"/>
        <v>22.571898146014721</v>
      </c>
      <c r="CF1807" s="18">
        <f t="shared" si="1045"/>
        <v>502.79644737231007</v>
      </c>
      <c r="CZ1807" s="18">
        <f t="shared" si="1046"/>
        <v>702464</v>
      </c>
      <c r="DC1807" s="18">
        <f t="shared" si="1047"/>
        <v>6210.1946710584652</v>
      </c>
      <c r="DD1807" s="17">
        <f t="shared" si="1048"/>
        <v>1</v>
      </c>
      <c r="DE1807" s="17">
        <f t="shared" si="1049"/>
        <v>1</v>
      </c>
      <c r="DF1807" s="17">
        <f t="shared" si="1050"/>
        <v>1</v>
      </c>
      <c r="DG1807" s="17">
        <f t="shared" si="1051"/>
        <v>1</v>
      </c>
      <c r="DH1807" s="17">
        <f t="shared" si="1052"/>
        <v>1</v>
      </c>
      <c r="DI1807" s="17">
        <f t="shared" si="1053"/>
        <v>1</v>
      </c>
      <c r="DJ1807" s="20" t="s">
        <v>1879</v>
      </c>
    </row>
    <row r="1808" spans="1:114" x14ac:dyDescent="0.2">
      <c r="A1808" s="15" t="s">
        <v>105</v>
      </c>
      <c r="B1808" s="10" t="s">
        <v>1904</v>
      </c>
      <c r="C1808" s="11">
        <f t="shared" si="1031"/>
        <v>7.8421500000000002</v>
      </c>
      <c r="D1808" s="11">
        <f t="shared" ref="D1808:P1850" si="1059">IF($A1808="x",BH1808,"")</f>
        <v>60</v>
      </c>
      <c r="E1808" s="11">
        <f t="shared" si="1057"/>
        <v>60</v>
      </c>
      <c r="F1808" s="11">
        <f t="shared" si="1057"/>
        <v>0</v>
      </c>
      <c r="G1808" s="11">
        <f t="shared" si="1057"/>
        <v>4.5</v>
      </c>
      <c r="H1808" s="11">
        <f t="shared" si="1057"/>
        <v>0</v>
      </c>
      <c r="I1808" s="11">
        <f t="shared" si="1057"/>
        <v>4.5</v>
      </c>
      <c r="J1808" s="11">
        <f t="shared" si="1057"/>
        <v>0</v>
      </c>
      <c r="K1808" s="11">
        <f t="shared" si="1057"/>
        <v>0</v>
      </c>
      <c r="L1808" s="11">
        <f t="shared" si="1057"/>
        <v>0</v>
      </c>
      <c r="M1808" s="11">
        <f t="shared" si="1057"/>
        <v>0</v>
      </c>
      <c r="N1808" s="11">
        <f t="shared" si="1054"/>
        <v>0</v>
      </c>
      <c r="O1808" s="11">
        <f t="shared" si="1054"/>
        <v>0</v>
      </c>
      <c r="P1808" s="11">
        <f t="shared" si="1054"/>
        <v>0</v>
      </c>
      <c r="Q1808" s="11">
        <f t="shared" si="1054"/>
        <v>0</v>
      </c>
      <c r="R1808" s="11">
        <f t="shared" si="1054"/>
        <v>0</v>
      </c>
      <c r="S1808" s="11">
        <f t="shared" si="1054"/>
        <v>0</v>
      </c>
      <c r="T1808" s="11">
        <f t="shared" si="1054"/>
        <v>946.85175370557999</v>
      </c>
      <c r="U1808" s="40">
        <f t="shared" si="1032"/>
        <v>0.24</v>
      </c>
      <c r="V1808" s="11">
        <f t="shared" si="1058"/>
        <v>32.289371897968678</v>
      </c>
      <c r="W1808" s="11">
        <f t="shared" si="1058"/>
        <v>472005.05839983316</v>
      </c>
      <c r="X1808" s="11">
        <f t="shared" si="1058"/>
        <v>15733.501946661105</v>
      </c>
      <c r="Y1808" s="11">
        <f t="shared" si="1058"/>
        <v>19316.886827817179</v>
      </c>
      <c r="Z1808" s="11">
        <f t="shared" si="1058"/>
        <v>1.2277550727933475</v>
      </c>
      <c r="AA1808" s="11">
        <f t="shared" si="1058"/>
        <v>22.32710077059733</v>
      </c>
      <c r="AB1808" s="11">
        <f t="shared" si="1056"/>
        <v>568.85175370557988</v>
      </c>
      <c r="AC1808" s="11">
        <f t="shared" si="1056"/>
        <v>0</v>
      </c>
      <c r="AD1808" s="11">
        <f t="shared" si="1056"/>
        <v>0</v>
      </c>
      <c r="AE1808" s="11">
        <f t="shared" si="1056"/>
        <v>0</v>
      </c>
      <c r="AF1808" s="11">
        <f t="shared" si="1056"/>
        <v>0</v>
      </c>
      <c r="AG1808" s="11">
        <f t="shared" si="1055"/>
        <v>0</v>
      </c>
      <c r="AH1808" s="11">
        <f t="shared" si="1055"/>
        <v>0</v>
      </c>
      <c r="AI1808" s="11">
        <f t="shared" si="1055"/>
        <v>0</v>
      </c>
      <c r="AJ1808" s="11">
        <f t="shared" si="1055"/>
        <v>0</v>
      </c>
      <c r="AK1808" s="11">
        <f t="shared" si="1055"/>
        <v>0</v>
      </c>
      <c r="AL1808" s="11">
        <f t="shared" si="1025"/>
        <v>0</v>
      </c>
      <c r="AM1808" s="11">
        <f t="shared" si="1025"/>
        <v>0</v>
      </c>
      <c r="AN1808" s="11">
        <f t="shared" si="1025"/>
        <v>0</v>
      </c>
      <c r="AO1808" s="11">
        <f t="shared" si="1025"/>
        <v>0</v>
      </c>
      <c r="AP1808" s="11">
        <f t="shared" si="1029"/>
        <v>0</v>
      </c>
      <c r="AQ1808" s="11">
        <f t="shared" si="1029"/>
        <v>0</v>
      </c>
      <c r="AR1808" s="11">
        <f t="shared" ref="AR1808:BA1843" si="1060">IF($A1808="x",CV1808,"")</f>
        <v>0</v>
      </c>
      <c r="AS1808" s="11">
        <f t="shared" si="1060"/>
        <v>0</v>
      </c>
      <c r="AT1808" s="11">
        <f t="shared" si="1060"/>
        <v>0</v>
      </c>
      <c r="AU1808" s="11">
        <f t="shared" si="1060"/>
        <v>0</v>
      </c>
      <c r="AV1808" s="11">
        <f t="shared" si="1060"/>
        <v>769292.4375</v>
      </c>
      <c r="AW1808" s="11">
        <f t="shared" si="1060"/>
        <v>0</v>
      </c>
      <c r="AX1808" s="11">
        <f t="shared" si="1060"/>
        <v>0</v>
      </c>
      <c r="AY1808" s="11">
        <f t="shared" si="1030"/>
        <v>6082.2776305583702</v>
      </c>
      <c r="AZ1808" s="11">
        <f t="shared" si="1030"/>
        <v>1</v>
      </c>
      <c r="BA1808" s="11">
        <f t="shared" si="1030"/>
        <v>1</v>
      </c>
      <c r="BB1808" s="11">
        <f t="shared" si="1030"/>
        <v>1</v>
      </c>
      <c r="BC1808" s="11">
        <f t="shared" si="1026"/>
        <v>1</v>
      </c>
      <c r="BD1808" s="11">
        <f t="shared" si="1026"/>
        <v>1</v>
      </c>
      <c r="BE1808" s="11">
        <f t="shared" si="1024"/>
        <v>1</v>
      </c>
      <c r="BF1808" s="15" t="str">
        <f t="shared" si="1033"/>
        <v>EN 10210</v>
      </c>
      <c r="BG1808" s="42">
        <v>7.8421500000000002</v>
      </c>
      <c r="BH1808" s="17">
        <f t="shared" si="1034"/>
        <v>60</v>
      </c>
      <c r="BI1808" s="17">
        <f t="shared" si="1035"/>
        <v>60</v>
      </c>
      <c r="BK1808" s="17">
        <f t="shared" si="1036"/>
        <v>4.5</v>
      </c>
      <c r="BM1808" s="17">
        <f t="shared" si="1037"/>
        <v>4.5</v>
      </c>
      <c r="BX1808" s="18">
        <f t="shared" si="1038"/>
        <v>946.85175370557999</v>
      </c>
      <c r="BY1808" s="42">
        <v>0.24</v>
      </c>
      <c r="BZ1808" s="43">
        <f t="shared" si="1039"/>
        <v>32.289371897968678</v>
      </c>
      <c r="CA1808" s="18">
        <f t="shared" si="1040"/>
        <v>472005.05839983316</v>
      </c>
      <c r="CB1808" s="18">
        <f t="shared" si="1041"/>
        <v>15733.501946661105</v>
      </c>
      <c r="CC1808" s="18">
        <f t="shared" si="1042"/>
        <v>19316.886827817179</v>
      </c>
      <c r="CD1808" s="25">
        <f t="shared" si="1043"/>
        <v>1.2277550727933475</v>
      </c>
      <c r="CE1808" s="26">
        <f t="shared" si="1044"/>
        <v>22.32710077059733</v>
      </c>
      <c r="CF1808" s="18">
        <f t="shared" si="1045"/>
        <v>568.85175370557988</v>
      </c>
      <c r="CZ1808" s="18">
        <f t="shared" si="1046"/>
        <v>769292.4375</v>
      </c>
      <c r="DC1808" s="18">
        <f t="shared" si="1047"/>
        <v>6082.2776305583702</v>
      </c>
      <c r="DD1808" s="17">
        <f t="shared" si="1048"/>
        <v>1</v>
      </c>
      <c r="DE1808" s="17">
        <f t="shared" si="1049"/>
        <v>1</v>
      </c>
      <c r="DF1808" s="17">
        <f t="shared" si="1050"/>
        <v>1</v>
      </c>
      <c r="DG1808" s="17">
        <f t="shared" si="1051"/>
        <v>1</v>
      </c>
      <c r="DH1808" s="17">
        <f t="shared" si="1052"/>
        <v>1</v>
      </c>
      <c r="DI1808" s="17">
        <f t="shared" si="1053"/>
        <v>1</v>
      </c>
      <c r="DJ1808" s="20" t="s">
        <v>1879</v>
      </c>
    </row>
    <row r="1809" spans="1:114" x14ac:dyDescent="0.2">
      <c r="A1809" s="15" t="s">
        <v>105</v>
      </c>
      <c r="B1809" s="10" t="s">
        <v>1905</v>
      </c>
      <c r="C1809" s="11">
        <f t="shared" si="1031"/>
        <v>8.6349999999999998</v>
      </c>
      <c r="D1809" s="11">
        <f t="shared" si="1059"/>
        <v>60</v>
      </c>
      <c r="E1809" s="11">
        <f t="shared" si="1057"/>
        <v>60</v>
      </c>
      <c r="F1809" s="11">
        <f t="shared" si="1057"/>
        <v>0</v>
      </c>
      <c r="G1809" s="11">
        <f t="shared" si="1057"/>
        <v>5</v>
      </c>
      <c r="H1809" s="11">
        <f t="shared" si="1057"/>
        <v>0</v>
      </c>
      <c r="I1809" s="11">
        <f t="shared" si="1057"/>
        <v>5</v>
      </c>
      <c r="J1809" s="11">
        <f t="shared" si="1057"/>
        <v>0</v>
      </c>
      <c r="K1809" s="11">
        <f t="shared" si="1057"/>
        <v>0</v>
      </c>
      <c r="L1809" s="11">
        <f t="shared" si="1057"/>
        <v>0</v>
      </c>
      <c r="M1809" s="11">
        <f t="shared" si="1057"/>
        <v>0</v>
      </c>
      <c r="N1809" s="11">
        <f t="shared" si="1054"/>
        <v>0</v>
      </c>
      <c r="O1809" s="11">
        <f t="shared" si="1054"/>
        <v>0</v>
      </c>
      <c r="P1809" s="11">
        <f t="shared" si="1054"/>
        <v>0</v>
      </c>
      <c r="Q1809" s="11">
        <f t="shared" si="1054"/>
        <v>0</v>
      </c>
      <c r="R1809" s="11">
        <f t="shared" si="1054"/>
        <v>0</v>
      </c>
      <c r="S1809" s="11">
        <f t="shared" si="1054"/>
        <v>0</v>
      </c>
      <c r="T1809" s="11">
        <f t="shared" si="1054"/>
        <v>1035.6194490192345</v>
      </c>
      <c r="U1809" s="40">
        <f t="shared" si="1032"/>
        <v>0.24</v>
      </c>
      <c r="V1809" s="11">
        <f t="shared" si="1058"/>
        <v>29.521701660390001</v>
      </c>
      <c r="W1809" s="11">
        <f t="shared" si="1058"/>
        <v>504944.22072287818</v>
      </c>
      <c r="X1809" s="11">
        <f t="shared" si="1058"/>
        <v>16831.47402409594</v>
      </c>
      <c r="Y1809" s="11">
        <f t="shared" si="1058"/>
        <v>20879.055647051358</v>
      </c>
      <c r="Z1809" s="11">
        <f t="shared" si="1058"/>
        <v>1.2404769550878847</v>
      </c>
      <c r="AA1809" s="11">
        <f t="shared" si="1058"/>
        <v>22.081145729884351</v>
      </c>
      <c r="AB1809" s="11">
        <f t="shared" si="1056"/>
        <v>635.61944901923459</v>
      </c>
      <c r="AC1809" s="11">
        <f t="shared" si="1056"/>
        <v>0</v>
      </c>
      <c r="AD1809" s="11">
        <f t="shared" si="1056"/>
        <v>0</v>
      </c>
      <c r="AE1809" s="11">
        <f t="shared" si="1056"/>
        <v>0</v>
      </c>
      <c r="AF1809" s="11">
        <f t="shared" si="1056"/>
        <v>0</v>
      </c>
      <c r="AG1809" s="11">
        <f t="shared" si="1055"/>
        <v>0</v>
      </c>
      <c r="AH1809" s="11">
        <f t="shared" si="1055"/>
        <v>0</v>
      </c>
      <c r="AI1809" s="11">
        <f t="shared" si="1055"/>
        <v>0</v>
      </c>
      <c r="AJ1809" s="11">
        <f t="shared" si="1055"/>
        <v>0</v>
      </c>
      <c r="AK1809" s="11">
        <f t="shared" si="1055"/>
        <v>0</v>
      </c>
      <c r="AL1809" s="11">
        <f t="shared" si="1025"/>
        <v>0</v>
      </c>
      <c r="AM1809" s="11">
        <f t="shared" si="1025"/>
        <v>0</v>
      </c>
      <c r="AN1809" s="11">
        <f t="shared" si="1025"/>
        <v>0</v>
      </c>
      <c r="AO1809" s="11">
        <f t="shared" si="1025"/>
        <v>0</v>
      </c>
      <c r="AP1809" s="11">
        <f t="shared" si="1025"/>
        <v>0</v>
      </c>
      <c r="AQ1809" s="11">
        <f t="shared" si="1025"/>
        <v>0</v>
      </c>
      <c r="AR1809" s="11">
        <f t="shared" si="1060"/>
        <v>0</v>
      </c>
      <c r="AS1809" s="11">
        <f t="shared" si="1060"/>
        <v>0</v>
      </c>
      <c r="AT1809" s="11">
        <f t="shared" si="1060"/>
        <v>0</v>
      </c>
      <c r="AU1809" s="11">
        <f t="shared" si="1060"/>
        <v>0</v>
      </c>
      <c r="AV1809" s="11">
        <f t="shared" si="1060"/>
        <v>831875</v>
      </c>
      <c r="AW1809" s="11">
        <f t="shared" si="1060"/>
        <v>0</v>
      </c>
      <c r="AX1809" s="11">
        <f t="shared" si="1060"/>
        <v>0</v>
      </c>
      <c r="AY1809" s="11">
        <f t="shared" si="1030"/>
        <v>5953.4291735288516</v>
      </c>
      <c r="AZ1809" s="11">
        <f t="shared" si="1030"/>
        <v>1</v>
      </c>
      <c r="BA1809" s="11">
        <f t="shared" si="1030"/>
        <v>1</v>
      </c>
      <c r="BB1809" s="11">
        <f t="shared" si="1030"/>
        <v>1</v>
      </c>
      <c r="BC1809" s="11">
        <f t="shared" si="1026"/>
        <v>1</v>
      </c>
      <c r="BD1809" s="11">
        <f t="shared" si="1026"/>
        <v>1</v>
      </c>
      <c r="BE1809" s="11">
        <f t="shared" si="1024"/>
        <v>1</v>
      </c>
      <c r="BF1809" s="15" t="str">
        <f t="shared" si="1033"/>
        <v>EN 10210</v>
      </c>
      <c r="BG1809" s="42">
        <v>8.6349999999999998</v>
      </c>
      <c r="BH1809" s="17">
        <f t="shared" si="1034"/>
        <v>60</v>
      </c>
      <c r="BI1809" s="17">
        <f t="shared" si="1035"/>
        <v>60</v>
      </c>
      <c r="BK1809" s="17">
        <f t="shared" si="1036"/>
        <v>5</v>
      </c>
      <c r="BM1809" s="17">
        <f t="shared" si="1037"/>
        <v>5</v>
      </c>
      <c r="BX1809" s="18">
        <f t="shared" si="1038"/>
        <v>1035.6194490192345</v>
      </c>
      <c r="BY1809" s="42">
        <v>0.24</v>
      </c>
      <c r="BZ1809" s="43">
        <f t="shared" si="1039"/>
        <v>29.521701660390001</v>
      </c>
      <c r="CA1809" s="18">
        <f t="shared" si="1040"/>
        <v>504944.22072287818</v>
      </c>
      <c r="CB1809" s="18">
        <f t="shared" si="1041"/>
        <v>16831.47402409594</v>
      </c>
      <c r="CC1809" s="18">
        <f t="shared" si="1042"/>
        <v>20879.055647051358</v>
      </c>
      <c r="CD1809" s="25">
        <f t="shared" si="1043"/>
        <v>1.2404769550878847</v>
      </c>
      <c r="CE1809" s="26">
        <f t="shared" si="1044"/>
        <v>22.081145729884351</v>
      </c>
      <c r="CF1809" s="18">
        <f t="shared" si="1045"/>
        <v>635.61944901923459</v>
      </c>
      <c r="CZ1809" s="18">
        <f t="shared" si="1046"/>
        <v>831875</v>
      </c>
      <c r="DC1809" s="18">
        <f t="shared" si="1047"/>
        <v>5953.4291735288516</v>
      </c>
      <c r="DD1809" s="17">
        <f t="shared" si="1048"/>
        <v>1</v>
      </c>
      <c r="DE1809" s="17">
        <f t="shared" si="1049"/>
        <v>1</v>
      </c>
      <c r="DF1809" s="17">
        <f t="shared" si="1050"/>
        <v>1</v>
      </c>
      <c r="DG1809" s="17">
        <f t="shared" si="1051"/>
        <v>1</v>
      </c>
      <c r="DH1809" s="17">
        <f t="shared" si="1052"/>
        <v>1</v>
      </c>
      <c r="DI1809" s="17">
        <f t="shared" si="1053"/>
        <v>1</v>
      </c>
      <c r="DJ1809" s="20" t="s">
        <v>1879</v>
      </c>
    </row>
    <row r="1810" spans="1:114" x14ac:dyDescent="0.2">
      <c r="A1810" s="15" t="s">
        <v>105</v>
      </c>
      <c r="B1810" s="10" t="s">
        <v>1906</v>
      </c>
      <c r="C1810" s="11">
        <f t="shared" si="1031"/>
        <v>9.5656960000000044</v>
      </c>
      <c r="D1810" s="11">
        <f t="shared" si="1059"/>
        <v>60</v>
      </c>
      <c r="E1810" s="11">
        <f t="shared" si="1057"/>
        <v>60</v>
      </c>
      <c r="F1810" s="11">
        <f t="shared" si="1057"/>
        <v>0</v>
      </c>
      <c r="G1810" s="11">
        <f t="shared" si="1057"/>
        <v>5.6</v>
      </c>
      <c r="H1810" s="11">
        <f t="shared" si="1057"/>
        <v>0</v>
      </c>
      <c r="I1810" s="11">
        <f t="shared" si="1057"/>
        <v>5.6</v>
      </c>
      <c r="J1810" s="11">
        <f t="shared" si="1057"/>
        <v>0</v>
      </c>
      <c r="K1810" s="11">
        <f t="shared" si="1057"/>
        <v>0</v>
      </c>
      <c r="L1810" s="11">
        <f t="shared" si="1057"/>
        <v>0</v>
      </c>
      <c r="M1810" s="11">
        <f t="shared" si="1057"/>
        <v>0</v>
      </c>
      <c r="N1810" s="11">
        <f t="shared" si="1054"/>
        <v>0</v>
      </c>
      <c r="O1810" s="11">
        <f t="shared" si="1054"/>
        <v>0</v>
      </c>
      <c r="P1810" s="11">
        <f t="shared" si="1054"/>
        <v>0</v>
      </c>
      <c r="Q1810" s="11">
        <f t="shared" si="1054"/>
        <v>0</v>
      </c>
      <c r="R1810" s="11">
        <f t="shared" si="1054"/>
        <v>0</v>
      </c>
      <c r="S1810" s="11">
        <f t="shared" si="1054"/>
        <v>0</v>
      </c>
      <c r="T1810" s="11">
        <f t="shared" si="1054"/>
        <v>1137.8010368497278</v>
      </c>
      <c r="U1810" s="40">
        <f t="shared" si="1032"/>
        <v>0.24</v>
      </c>
      <c r="V1810" s="11">
        <f t="shared" si="1058"/>
        <v>26.870469807526813</v>
      </c>
      <c r="W1810" s="11">
        <f t="shared" si="1058"/>
        <v>539954.0924420103</v>
      </c>
      <c r="X1810" s="11">
        <f t="shared" si="1058"/>
        <v>17998.469748067011</v>
      </c>
      <c r="Y1810" s="11">
        <f t="shared" si="1058"/>
        <v>22608.622159441547</v>
      </c>
      <c r="Z1810" s="11">
        <f t="shared" si="1058"/>
        <v>1.2561413540098127</v>
      </c>
      <c r="AA1810" s="11">
        <f t="shared" si="1058"/>
        <v>21.784382602236189</v>
      </c>
      <c r="AB1810" s="11">
        <f t="shared" si="1056"/>
        <v>716.68103684972766</v>
      </c>
      <c r="AC1810" s="11">
        <f t="shared" si="1056"/>
        <v>0</v>
      </c>
      <c r="AD1810" s="11">
        <f t="shared" si="1056"/>
        <v>0</v>
      </c>
      <c r="AE1810" s="11">
        <f t="shared" si="1056"/>
        <v>0</v>
      </c>
      <c r="AF1810" s="11">
        <f t="shared" si="1056"/>
        <v>0</v>
      </c>
      <c r="AG1810" s="11">
        <f t="shared" si="1055"/>
        <v>0</v>
      </c>
      <c r="AH1810" s="11">
        <f t="shared" si="1055"/>
        <v>0</v>
      </c>
      <c r="AI1810" s="11">
        <f t="shared" si="1055"/>
        <v>0</v>
      </c>
      <c r="AJ1810" s="11">
        <f t="shared" si="1055"/>
        <v>0</v>
      </c>
      <c r="AK1810" s="11">
        <f t="shared" si="1055"/>
        <v>0</v>
      </c>
      <c r="AL1810" s="11">
        <f t="shared" si="1025"/>
        <v>0</v>
      </c>
      <c r="AM1810" s="11">
        <f t="shared" si="1025"/>
        <v>0</v>
      </c>
      <c r="AN1810" s="11">
        <f t="shared" si="1025"/>
        <v>0</v>
      </c>
      <c r="AO1810" s="11">
        <f t="shared" si="1025"/>
        <v>0</v>
      </c>
      <c r="AP1810" s="11">
        <f t="shared" si="1025"/>
        <v>0</v>
      </c>
      <c r="AQ1810" s="11">
        <f t="shared" si="1025"/>
        <v>0</v>
      </c>
      <c r="AR1810" s="11">
        <f t="shared" si="1060"/>
        <v>0</v>
      </c>
      <c r="AS1810" s="11">
        <f t="shared" si="1060"/>
        <v>0</v>
      </c>
      <c r="AT1810" s="11">
        <f t="shared" si="1060"/>
        <v>0</v>
      </c>
      <c r="AU1810" s="11">
        <f t="shared" si="1060"/>
        <v>0</v>
      </c>
      <c r="AV1810" s="11">
        <f t="shared" si="1060"/>
        <v>901539.43039999984</v>
      </c>
      <c r="AW1810" s="11">
        <f t="shared" si="1060"/>
        <v>0</v>
      </c>
      <c r="AX1810" s="11">
        <f t="shared" si="1060"/>
        <v>0</v>
      </c>
      <c r="AY1810" s="11">
        <f t="shared" si="1030"/>
        <v>5797.5815552745908</v>
      </c>
      <c r="AZ1810" s="11">
        <f t="shared" si="1030"/>
        <v>1</v>
      </c>
      <c r="BA1810" s="11">
        <f t="shared" si="1030"/>
        <v>1</v>
      </c>
      <c r="BB1810" s="11">
        <f t="shared" si="1030"/>
        <v>1</v>
      </c>
      <c r="BC1810" s="11">
        <f t="shared" si="1026"/>
        <v>1</v>
      </c>
      <c r="BD1810" s="11">
        <f t="shared" si="1026"/>
        <v>1</v>
      </c>
      <c r="BE1810" s="11">
        <f t="shared" si="1024"/>
        <v>1</v>
      </c>
      <c r="BF1810" s="15" t="str">
        <f t="shared" si="1033"/>
        <v>EN 10210</v>
      </c>
      <c r="BG1810" s="42">
        <v>9.5656960000000044</v>
      </c>
      <c r="BH1810" s="17">
        <f t="shared" si="1034"/>
        <v>60</v>
      </c>
      <c r="BI1810" s="17">
        <f t="shared" si="1035"/>
        <v>60</v>
      </c>
      <c r="BK1810" s="17">
        <f t="shared" si="1036"/>
        <v>5.6</v>
      </c>
      <c r="BM1810" s="17">
        <f t="shared" si="1037"/>
        <v>5.6</v>
      </c>
      <c r="BX1810" s="18">
        <f t="shared" si="1038"/>
        <v>1137.8010368497278</v>
      </c>
      <c r="BY1810" s="42">
        <v>0.24</v>
      </c>
      <c r="BZ1810" s="43">
        <f t="shared" si="1039"/>
        <v>26.870469807526813</v>
      </c>
      <c r="CA1810" s="18">
        <f t="shared" si="1040"/>
        <v>539954.0924420103</v>
      </c>
      <c r="CB1810" s="18">
        <f t="shared" si="1041"/>
        <v>17998.469748067011</v>
      </c>
      <c r="CC1810" s="18">
        <f t="shared" si="1042"/>
        <v>22608.622159441547</v>
      </c>
      <c r="CD1810" s="25">
        <f t="shared" si="1043"/>
        <v>1.2561413540098127</v>
      </c>
      <c r="CE1810" s="26">
        <f t="shared" si="1044"/>
        <v>21.784382602236189</v>
      </c>
      <c r="CF1810" s="18">
        <f t="shared" si="1045"/>
        <v>716.68103684972766</v>
      </c>
      <c r="CZ1810" s="18">
        <f t="shared" si="1046"/>
        <v>901539.43039999984</v>
      </c>
      <c r="DC1810" s="18">
        <f t="shared" si="1047"/>
        <v>5797.5815552745908</v>
      </c>
      <c r="DD1810" s="17">
        <f t="shared" si="1048"/>
        <v>1</v>
      </c>
      <c r="DE1810" s="17">
        <f t="shared" si="1049"/>
        <v>1</v>
      </c>
      <c r="DF1810" s="17">
        <f t="shared" si="1050"/>
        <v>1</v>
      </c>
      <c r="DG1810" s="17">
        <f t="shared" si="1051"/>
        <v>1</v>
      </c>
      <c r="DH1810" s="17">
        <f t="shared" si="1052"/>
        <v>1</v>
      </c>
      <c r="DI1810" s="17">
        <f t="shared" si="1053"/>
        <v>1</v>
      </c>
      <c r="DJ1810" s="20" t="s">
        <v>1879</v>
      </c>
    </row>
    <row r="1811" spans="1:114" x14ac:dyDescent="0.2">
      <c r="A1811" s="15" t="s">
        <v>105</v>
      </c>
      <c r="B1811" s="10" t="s">
        <v>1907</v>
      </c>
      <c r="C1811" s="11">
        <f t="shared" si="1031"/>
        <v>10.622934000000003</v>
      </c>
      <c r="D1811" s="11">
        <f t="shared" si="1059"/>
        <v>60</v>
      </c>
      <c r="E1811" s="11">
        <f t="shared" si="1057"/>
        <v>60</v>
      </c>
      <c r="F1811" s="11">
        <f t="shared" si="1057"/>
        <v>0</v>
      </c>
      <c r="G1811" s="11">
        <f t="shared" si="1057"/>
        <v>6.3</v>
      </c>
      <c r="H1811" s="11">
        <f t="shared" si="1057"/>
        <v>0</v>
      </c>
      <c r="I1811" s="11">
        <f t="shared" si="1057"/>
        <v>9.4499999999999993</v>
      </c>
      <c r="J1811" s="11">
        <f t="shared" si="1057"/>
        <v>0</v>
      </c>
      <c r="K1811" s="11">
        <f t="shared" si="1057"/>
        <v>0</v>
      </c>
      <c r="L1811" s="11">
        <f t="shared" si="1057"/>
        <v>0</v>
      </c>
      <c r="M1811" s="11">
        <f t="shared" si="1057"/>
        <v>0</v>
      </c>
      <c r="N1811" s="11">
        <f t="shared" si="1054"/>
        <v>0</v>
      </c>
      <c r="O1811" s="11">
        <f t="shared" si="1054"/>
        <v>0</v>
      </c>
      <c r="P1811" s="11">
        <f t="shared" si="1054"/>
        <v>0</v>
      </c>
      <c r="Q1811" s="11">
        <f t="shared" si="1054"/>
        <v>0</v>
      </c>
      <c r="R1811" s="11">
        <f t="shared" si="1054"/>
        <v>0</v>
      </c>
      <c r="S1811" s="11">
        <f t="shared" si="1054"/>
        <v>0</v>
      </c>
      <c r="T1811" s="11">
        <f t="shared" si="1054"/>
        <v>1372.8215152101391</v>
      </c>
      <c r="U1811" s="40">
        <f t="shared" si="1032"/>
        <v>0.24</v>
      </c>
      <c r="V1811" s="11">
        <f t="shared" si="1058"/>
        <v>22.270373875196324</v>
      </c>
      <c r="W1811" s="11">
        <f t="shared" si="1058"/>
        <v>544119.73145634355</v>
      </c>
      <c r="X1811" s="11">
        <f t="shared" si="1058"/>
        <v>18137.324381878119</v>
      </c>
      <c r="Y1811" s="11">
        <f t="shared" si="1058"/>
        <v>23391.842807995799</v>
      </c>
      <c r="Z1811" s="11">
        <f t="shared" si="1058"/>
        <v>1.2897074736871181</v>
      </c>
      <c r="AA1811" s="11">
        <f t="shared" si="1058"/>
        <v>19.908576077218257</v>
      </c>
      <c r="AB1811" s="11">
        <f t="shared" si="1056"/>
        <v>857.85924968391555</v>
      </c>
      <c r="AC1811" s="11">
        <f t="shared" si="1056"/>
        <v>0</v>
      </c>
      <c r="AD1811" s="11">
        <f t="shared" si="1056"/>
        <v>0</v>
      </c>
      <c r="AE1811" s="11">
        <f t="shared" si="1056"/>
        <v>0</v>
      </c>
      <c r="AF1811" s="11">
        <f t="shared" si="1056"/>
        <v>0</v>
      </c>
      <c r="AG1811" s="11">
        <f t="shared" si="1055"/>
        <v>0</v>
      </c>
      <c r="AH1811" s="11">
        <f t="shared" si="1055"/>
        <v>0</v>
      </c>
      <c r="AI1811" s="11">
        <f t="shared" si="1055"/>
        <v>0</v>
      </c>
      <c r="AJ1811" s="11">
        <f t="shared" si="1055"/>
        <v>0</v>
      </c>
      <c r="AK1811" s="11">
        <f t="shared" si="1055"/>
        <v>0</v>
      </c>
      <c r="AL1811" s="11">
        <f t="shared" si="1025"/>
        <v>0</v>
      </c>
      <c r="AM1811" s="11">
        <f t="shared" si="1025"/>
        <v>0</v>
      </c>
      <c r="AN1811" s="11">
        <f t="shared" si="1025"/>
        <v>0</v>
      </c>
      <c r="AO1811" s="11">
        <f t="shared" si="1025"/>
        <v>0</v>
      </c>
      <c r="AP1811" s="11">
        <f t="shared" si="1025"/>
        <v>0</v>
      </c>
      <c r="AQ1811" s="11">
        <f t="shared" si="1025"/>
        <v>0</v>
      </c>
      <c r="AR1811" s="11">
        <f t="shared" si="1060"/>
        <v>0</v>
      </c>
      <c r="AS1811" s="11">
        <f t="shared" si="1060"/>
        <v>0</v>
      </c>
      <c r="AT1811" s="11">
        <f t="shared" si="1060"/>
        <v>0</v>
      </c>
      <c r="AU1811" s="11">
        <f t="shared" si="1060"/>
        <v>0</v>
      </c>
      <c r="AV1811" s="11">
        <f t="shared" si="1060"/>
        <v>975581.16390000016</v>
      </c>
      <c r="AW1811" s="11">
        <f t="shared" si="1060"/>
        <v>0</v>
      </c>
      <c r="AX1811" s="11">
        <f t="shared" si="1060"/>
        <v>0</v>
      </c>
      <c r="AY1811" s="11">
        <f t="shared" si="1030"/>
        <v>5494.8184993678306</v>
      </c>
      <c r="AZ1811" s="11">
        <f t="shared" si="1030"/>
        <v>1</v>
      </c>
      <c r="BA1811" s="11">
        <f t="shared" si="1030"/>
        <v>1</v>
      </c>
      <c r="BB1811" s="11">
        <f t="shared" si="1030"/>
        <v>1</v>
      </c>
      <c r="BC1811" s="11">
        <f t="shared" si="1026"/>
        <v>1</v>
      </c>
      <c r="BD1811" s="11">
        <f t="shared" si="1026"/>
        <v>1</v>
      </c>
      <c r="BE1811" s="11">
        <f t="shared" si="1024"/>
        <v>1</v>
      </c>
      <c r="BF1811" s="15" t="str">
        <f t="shared" si="1033"/>
        <v>EN 10210</v>
      </c>
      <c r="BG1811" s="42">
        <v>10.622934000000003</v>
      </c>
      <c r="BH1811" s="17">
        <f t="shared" si="1034"/>
        <v>60</v>
      </c>
      <c r="BI1811" s="17">
        <f t="shared" si="1035"/>
        <v>60</v>
      </c>
      <c r="BK1811" s="17">
        <f t="shared" si="1036"/>
        <v>6.3</v>
      </c>
      <c r="BM1811" s="17">
        <f t="shared" si="1037"/>
        <v>9.4499999999999993</v>
      </c>
      <c r="BX1811" s="18">
        <f t="shared" si="1038"/>
        <v>1372.8215152101391</v>
      </c>
      <c r="BY1811" s="42">
        <v>0.24</v>
      </c>
      <c r="BZ1811" s="43">
        <f t="shared" si="1039"/>
        <v>22.270373875196324</v>
      </c>
      <c r="CA1811" s="18">
        <f t="shared" si="1040"/>
        <v>544119.73145634355</v>
      </c>
      <c r="CB1811" s="18">
        <f t="shared" si="1041"/>
        <v>18137.324381878119</v>
      </c>
      <c r="CC1811" s="18">
        <f t="shared" si="1042"/>
        <v>23391.842807995799</v>
      </c>
      <c r="CD1811" s="25">
        <f t="shared" si="1043"/>
        <v>1.2897074736871181</v>
      </c>
      <c r="CE1811" s="26">
        <f t="shared" si="1044"/>
        <v>19.908576077218257</v>
      </c>
      <c r="CF1811" s="18">
        <f t="shared" si="1045"/>
        <v>857.85924968391555</v>
      </c>
      <c r="CZ1811" s="18">
        <f t="shared" si="1046"/>
        <v>975581.16390000016</v>
      </c>
      <c r="DC1811" s="18">
        <f t="shared" si="1047"/>
        <v>5494.8184993678306</v>
      </c>
      <c r="DD1811" s="17">
        <f t="shared" si="1048"/>
        <v>1</v>
      </c>
      <c r="DE1811" s="17">
        <f t="shared" si="1049"/>
        <v>1</v>
      </c>
      <c r="DF1811" s="17">
        <f t="shared" si="1050"/>
        <v>1</v>
      </c>
      <c r="DG1811" s="17">
        <f t="shared" si="1051"/>
        <v>1</v>
      </c>
      <c r="DH1811" s="17">
        <f t="shared" si="1052"/>
        <v>1</v>
      </c>
      <c r="DI1811" s="17">
        <f t="shared" si="1053"/>
        <v>1</v>
      </c>
      <c r="DJ1811" s="20" t="s">
        <v>1879</v>
      </c>
    </row>
    <row r="1812" spans="1:114" x14ac:dyDescent="0.2">
      <c r="A1812" s="15" t="s">
        <v>105</v>
      </c>
      <c r="B1812" s="10" t="s">
        <v>1908</v>
      </c>
      <c r="C1812" s="11">
        <f t="shared" si="1031"/>
        <v>11.793526000000002</v>
      </c>
      <c r="D1812" s="11">
        <f t="shared" si="1059"/>
        <v>60</v>
      </c>
      <c r="E1812" s="11">
        <f t="shared" si="1057"/>
        <v>60</v>
      </c>
      <c r="F1812" s="11">
        <f t="shared" si="1057"/>
        <v>0</v>
      </c>
      <c r="G1812" s="11">
        <f t="shared" si="1057"/>
        <v>7.1</v>
      </c>
      <c r="H1812" s="11">
        <f t="shared" si="1057"/>
        <v>0</v>
      </c>
      <c r="I1812" s="11">
        <f t="shared" si="1057"/>
        <v>10.649999999999999</v>
      </c>
      <c r="J1812" s="11">
        <f t="shared" si="1057"/>
        <v>0</v>
      </c>
      <c r="K1812" s="11">
        <f t="shared" si="1057"/>
        <v>0</v>
      </c>
      <c r="L1812" s="11">
        <f t="shared" si="1057"/>
        <v>0</v>
      </c>
      <c r="M1812" s="11">
        <f t="shared" si="1057"/>
        <v>0</v>
      </c>
      <c r="N1812" s="11">
        <f t="shared" si="1054"/>
        <v>0</v>
      </c>
      <c r="O1812" s="11">
        <f t="shared" si="1054"/>
        <v>0</v>
      </c>
      <c r="P1812" s="11">
        <f t="shared" si="1054"/>
        <v>0</v>
      </c>
      <c r="Q1812" s="11">
        <f t="shared" si="1054"/>
        <v>0</v>
      </c>
      <c r="R1812" s="11">
        <f t="shared" si="1054"/>
        <v>0</v>
      </c>
      <c r="S1812" s="11">
        <f t="shared" si="1054"/>
        <v>0</v>
      </c>
      <c r="T1812" s="11">
        <f t="shared" si="1054"/>
        <v>1527.2303497541727</v>
      </c>
      <c r="U1812" s="40">
        <f t="shared" si="1032"/>
        <v>0.24</v>
      </c>
      <c r="V1812" s="11">
        <f t="shared" si="1058"/>
        <v>20.018753826208645</v>
      </c>
      <c r="W1812" s="11">
        <f t="shared" si="1058"/>
        <v>568397.86053178273</v>
      </c>
      <c r="X1812" s="11">
        <f t="shared" si="1058"/>
        <v>18946.595351059423</v>
      </c>
      <c r="Y1812" s="11">
        <f t="shared" si="1058"/>
        <v>24938.73876437228</v>
      </c>
      <c r="Z1812" s="11">
        <f t="shared" si="1058"/>
        <v>1.3162649173788259</v>
      </c>
      <c r="AA1812" s="11">
        <f t="shared" si="1058"/>
        <v>19.291853012329241</v>
      </c>
      <c r="AB1812" s="11">
        <f t="shared" si="1056"/>
        <v>981.37074266984587</v>
      </c>
      <c r="AC1812" s="11">
        <f t="shared" si="1056"/>
        <v>0</v>
      </c>
      <c r="AD1812" s="11">
        <f t="shared" si="1056"/>
        <v>0</v>
      </c>
      <c r="AE1812" s="11">
        <f t="shared" si="1056"/>
        <v>0</v>
      </c>
      <c r="AF1812" s="11">
        <f t="shared" si="1056"/>
        <v>0</v>
      </c>
      <c r="AG1812" s="11">
        <f t="shared" si="1055"/>
        <v>0</v>
      </c>
      <c r="AH1812" s="11">
        <f t="shared" si="1055"/>
        <v>0</v>
      </c>
      <c r="AI1812" s="11">
        <f t="shared" si="1055"/>
        <v>0</v>
      </c>
      <c r="AJ1812" s="11">
        <f t="shared" si="1055"/>
        <v>0</v>
      </c>
      <c r="AK1812" s="11">
        <f t="shared" si="1055"/>
        <v>0</v>
      </c>
      <c r="AL1812" s="11">
        <f t="shared" si="1025"/>
        <v>0</v>
      </c>
      <c r="AM1812" s="11">
        <f t="shared" si="1025"/>
        <v>0</v>
      </c>
      <c r="AN1812" s="11">
        <f t="shared" si="1025"/>
        <v>0</v>
      </c>
      <c r="AO1812" s="11">
        <f t="shared" si="1025"/>
        <v>0</v>
      </c>
      <c r="AP1812" s="11">
        <f t="shared" si="1025"/>
        <v>0</v>
      </c>
      <c r="AQ1812" s="11">
        <f t="shared" si="1025"/>
        <v>0</v>
      </c>
      <c r="AR1812" s="11">
        <f t="shared" si="1060"/>
        <v>0</v>
      </c>
      <c r="AS1812" s="11">
        <f t="shared" si="1060"/>
        <v>0</v>
      </c>
      <c r="AT1812" s="11">
        <f t="shared" si="1060"/>
        <v>0</v>
      </c>
      <c r="AU1812" s="11">
        <f t="shared" si="1060"/>
        <v>0</v>
      </c>
      <c r="AV1812" s="11">
        <f t="shared" si="1060"/>
        <v>1051054.8118999996</v>
      </c>
      <c r="AW1812" s="11">
        <f t="shared" si="1060"/>
        <v>0</v>
      </c>
      <c r="AX1812" s="11">
        <f t="shared" si="1060"/>
        <v>0</v>
      </c>
      <c r="AY1812" s="11">
        <f t="shared" si="1030"/>
        <v>5250.6414853396909</v>
      </c>
      <c r="AZ1812" s="11">
        <f t="shared" si="1030"/>
        <v>1</v>
      </c>
      <c r="BA1812" s="11">
        <f t="shared" si="1030"/>
        <v>1</v>
      </c>
      <c r="BB1812" s="11">
        <f t="shared" si="1030"/>
        <v>1</v>
      </c>
      <c r="BC1812" s="11">
        <f t="shared" si="1026"/>
        <v>1</v>
      </c>
      <c r="BD1812" s="11">
        <f t="shared" si="1026"/>
        <v>1</v>
      </c>
      <c r="BE1812" s="11">
        <f t="shared" si="1024"/>
        <v>1</v>
      </c>
      <c r="BF1812" s="15" t="str">
        <f t="shared" si="1033"/>
        <v>EN 10210</v>
      </c>
      <c r="BG1812" s="42">
        <v>11.793526000000002</v>
      </c>
      <c r="BH1812" s="17">
        <f t="shared" si="1034"/>
        <v>60</v>
      </c>
      <c r="BI1812" s="17">
        <f t="shared" si="1035"/>
        <v>60</v>
      </c>
      <c r="BK1812" s="17">
        <f t="shared" si="1036"/>
        <v>7.1</v>
      </c>
      <c r="BM1812" s="17">
        <f t="shared" si="1037"/>
        <v>10.649999999999999</v>
      </c>
      <c r="BX1812" s="18">
        <f t="shared" si="1038"/>
        <v>1527.2303497541727</v>
      </c>
      <c r="BY1812" s="42">
        <v>0.24</v>
      </c>
      <c r="BZ1812" s="43">
        <f t="shared" si="1039"/>
        <v>20.018753826208645</v>
      </c>
      <c r="CA1812" s="18">
        <f t="shared" si="1040"/>
        <v>568397.86053178273</v>
      </c>
      <c r="CB1812" s="18">
        <f t="shared" si="1041"/>
        <v>18946.595351059423</v>
      </c>
      <c r="CC1812" s="18">
        <f t="shared" si="1042"/>
        <v>24938.73876437228</v>
      </c>
      <c r="CD1812" s="25">
        <f t="shared" si="1043"/>
        <v>1.3162649173788259</v>
      </c>
      <c r="CE1812" s="26">
        <f t="shared" si="1044"/>
        <v>19.291853012329241</v>
      </c>
      <c r="CF1812" s="18">
        <f t="shared" si="1045"/>
        <v>981.37074266984587</v>
      </c>
      <c r="CZ1812" s="18">
        <f t="shared" si="1046"/>
        <v>1051054.8118999996</v>
      </c>
      <c r="DC1812" s="18">
        <f t="shared" si="1047"/>
        <v>5250.6414853396909</v>
      </c>
      <c r="DD1812" s="17">
        <f t="shared" si="1048"/>
        <v>1</v>
      </c>
      <c r="DE1812" s="17">
        <f t="shared" si="1049"/>
        <v>1</v>
      </c>
      <c r="DF1812" s="17">
        <f t="shared" si="1050"/>
        <v>1</v>
      </c>
      <c r="DG1812" s="17">
        <f t="shared" si="1051"/>
        <v>1</v>
      </c>
      <c r="DH1812" s="17">
        <f t="shared" si="1052"/>
        <v>1</v>
      </c>
      <c r="DI1812" s="17">
        <f t="shared" si="1053"/>
        <v>1</v>
      </c>
      <c r="DJ1812" s="20" t="s">
        <v>1879</v>
      </c>
    </row>
    <row r="1813" spans="1:114" x14ac:dyDescent="0.2">
      <c r="A1813" s="15" t="s">
        <v>105</v>
      </c>
      <c r="B1813" s="10" t="s">
        <v>1909</v>
      </c>
      <c r="C1813" s="11">
        <f t="shared" si="1031"/>
        <v>13.0624</v>
      </c>
      <c r="D1813" s="11">
        <f t="shared" si="1059"/>
        <v>60</v>
      </c>
      <c r="E1813" s="11">
        <f t="shared" si="1057"/>
        <v>60</v>
      </c>
      <c r="F1813" s="11">
        <f t="shared" si="1057"/>
        <v>0</v>
      </c>
      <c r="G1813" s="11">
        <f t="shared" si="1057"/>
        <v>8</v>
      </c>
      <c r="H1813" s="11">
        <f t="shared" si="1057"/>
        <v>0</v>
      </c>
      <c r="I1813" s="11">
        <f t="shared" si="1057"/>
        <v>12</v>
      </c>
      <c r="J1813" s="11">
        <f t="shared" si="1057"/>
        <v>0</v>
      </c>
      <c r="K1813" s="11">
        <f t="shared" si="1057"/>
        <v>0</v>
      </c>
      <c r="L1813" s="11">
        <f t="shared" si="1057"/>
        <v>0</v>
      </c>
      <c r="M1813" s="11">
        <f t="shared" si="1057"/>
        <v>0</v>
      </c>
      <c r="N1813" s="11">
        <f t="shared" si="1054"/>
        <v>0</v>
      </c>
      <c r="O1813" s="11">
        <f t="shared" si="1054"/>
        <v>0</v>
      </c>
      <c r="P1813" s="11">
        <f t="shared" si="1054"/>
        <v>0</v>
      </c>
      <c r="Q1813" s="11">
        <f t="shared" si="1054"/>
        <v>0</v>
      </c>
      <c r="R1813" s="11">
        <f t="shared" si="1054"/>
        <v>0</v>
      </c>
      <c r="S1813" s="11">
        <f t="shared" si="1054"/>
        <v>0</v>
      </c>
      <c r="T1813" s="11">
        <f t="shared" si="1054"/>
        <v>1695.5751316061705</v>
      </c>
      <c r="U1813" s="40">
        <f t="shared" si="1032"/>
        <v>0.24</v>
      </c>
      <c r="V1813" s="11">
        <f t="shared" si="1058"/>
        <v>18.031196517185371</v>
      </c>
      <c r="W1813" s="11">
        <f t="shared" si="1058"/>
        <v>585749.12842594762</v>
      </c>
      <c r="X1813" s="11">
        <f t="shared" si="1058"/>
        <v>19524.970947531587</v>
      </c>
      <c r="Y1813" s="11">
        <f t="shared" si="1058"/>
        <v>26325.14385985654</v>
      </c>
      <c r="Z1813" s="11">
        <f t="shared" si="1058"/>
        <v>1.3482808210367481</v>
      </c>
      <c r="AA1813" s="11">
        <f t="shared" si="1058"/>
        <v>18.586486747621663</v>
      </c>
      <c r="AB1813" s="11">
        <f t="shared" si="1056"/>
        <v>1124.247719318987</v>
      </c>
      <c r="AC1813" s="11">
        <f t="shared" si="1056"/>
        <v>0</v>
      </c>
      <c r="AD1813" s="11">
        <f t="shared" si="1056"/>
        <v>0</v>
      </c>
      <c r="AE1813" s="11">
        <f t="shared" si="1056"/>
        <v>0</v>
      </c>
      <c r="AF1813" s="11">
        <f t="shared" si="1056"/>
        <v>0</v>
      </c>
      <c r="AG1813" s="11">
        <f t="shared" si="1055"/>
        <v>0</v>
      </c>
      <c r="AH1813" s="11">
        <f t="shared" si="1055"/>
        <v>0</v>
      </c>
      <c r="AI1813" s="11">
        <f t="shared" si="1055"/>
        <v>0</v>
      </c>
      <c r="AJ1813" s="11">
        <f t="shared" si="1055"/>
        <v>0</v>
      </c>
      <c r="AK1813" s="11">
        <f t="shared" si="1055"/>
        <v>0</v>
      </c>
      <c r="AL1813" s="11">
        <f t="shared" si="1025"/>
        <v>0</v>
      </c>
      <c r="AM1813" s="11">
        <f t="shared" si="1025"/>
        <v>0</v>
      </c>
      <c r="AN1813" s="11">
        <f t="shared" si="1025"/>
        <v>0</v>
      </c>
      <c r="AO1813" s="11">
        <f t="shared" si="1025"/>
        <v>0</v>
      </c>
      <c r="AP1813" s="11">
        <f t="shared" si="1025"/>
        <v>0</v>
      </c>
      <c r="AQ1813" s="11">
        <f t="shared" si="1025"/>
        <v>0</v>
      </c>
      <c r="AR1813" s="11">
        <f t="shared" si="1060"/>
        <v>0</v>
      </c>
      <c r="AS1813" s="11">
        <f t="shared" si="1060"/>
        <v>0</v>
      </c>
      <c r="AT1813" s="11">
        <f t="shared" si="1060"/>
        <v>0</v>
      </c>
      <c r="AU1813" s="11">
        <f t="shared" si="1060"/>
        <v>0</v>
      </c>
      <c r="AV1813" s="11">
        <f t="shared" si="1060"/>
        <v>1124864</v>
      </c>
      <c r="AW1813" s="11">
        <f t="shared" si="1060"/>
        <v>0</v>
      </c>
      <c r="AX1813" s="11">
        <f t="shared" si="1060"/>
        <v>0</v>
      </c>
      <c r="AY1813" s="11">
        <f t="shared" si="1030"/>
        <v>4968.4954386379741</v>
      </c>
      <c r="AZ1813" s="11">
        <f t="shared" si="1030"/>
        <v>1</v>
      </c>
      <c r="BA1813" s="11">
        <f t="shared" si="1030"/>
        <v>1</v>
      </c>
      <c r="BB1813" s="11">
        <f t="shared" si="1030"/>
        <v>1</v>
      </c>
      <c r="BC1813" s="11">
        <f t="shared" si="1026"/>
        <v>1</v>
      </c>
      <c r="BD1813" s="11">
        <f t="shared" si="1026"/>
        <v>1</v>
      </c>
      <c r="BE1813" s="11">
        <f t="shared" si="1024"/>
        <v>1</v>
      </c>
      <c r="BF1813" s="15" t="str">
        <f t="shared" si="1033"/>
        <v>EN 10210</v>
      </c>
      <c r="BG1813" s="42">
        <v>13.0624</v>
      </c>
      <c r="BH1813" s="17">
        <f t="shared" si="1034"/>
        <v>60</v>
      </c>
      <c r="BI1813" s="17">
        <f t="shared" si="1035"/>
        <v>60</v>
      </c>
      <c r="BK1813" s="17">
        <f t="shared" si="1036"/>
        <v>8</v>
      </c>
      <c r="BM1813" s="17">
        <f t="shared" si="1037"/>
        <v>12</v>
      </c>
      <c r="BX1813" s="18">
        <f t="shared" si="1038"/>
        <v>1695.5751316061705</v>
      </c>
      <c r="BY1813" s="42">
        <v>0.24</v>
      </c>
      <c r="BZ1813" s="43">
        <f t="shared" si="1039"/>
        <v>18.031196517185371</v>
      </c>
      <c r="CA1813" s="18">
        <f t="shared" si="1040"/>
        <v>585749.12842594762</v>
      </c>
      <c r="CB1813" s="18">
        <f t="shared" si="1041"/>
        <v>19524.970947531587</v>
      </c>
      <c r="CC1813" s="18">
        <f t="shared" si="1042"/>
        <v>26325.14385985654</v>
      </c>
      <c r="CD1813" s="25">
        <f t="shared" si="1043"/>
        <v>1.3482808210367481</v>
      </c>
      <c r="CE1813" s="26">
        <f t="shared" si="1044"/>
        <v>18.586486747621663</v>
      </c>
      <c r="CF1813" s="18">
        <f t="shared" si="1045"/>
        <v>1124.247719318987</v>
      </c>
      <c r="CZ1813" s="18">
        <f t="shared" si="1046"/>
        <v>1124864</v>
      </c>
      <c r="DC1813" s="18">
        <f t="shared" si="1047"/>
        <v>4968.4954386379741</v>
      </c>
      <c r="DD1813" s="17">
        <f t="shared" si="1048"/>
        <v>1</v>
      </c>
      <c r="DE1813" s="17">
        <f t="shared" si="1049"/>
        <v>1</v>
      </c>
      <c r="DF1813" s="17">
        <f t="shared" si="1050"/>
        <v>1</v>
      </c>
      <c r="DG1813" s="17">
        <f t="shared" si="1051"/>
        <v>1</v>
      </c>
      <c r="DH1813" s="17">
        <f t="shared" si="1052"/>
        <v>1</v>
      </c>
      <c r="DI1813" s="17">
        <f t="shared" si="1053"/>
        <v>1</v>
      </c>
      <c r="DJ1813" s="20" t="s">
        <v>1879</v>
      </c>
    </row>
    <row r="1814" spans="1:114" x14ac:dyDescent="0.2">
      <c r="A1814" s="15" t="s">
        <v>105</v>
      </c>
      <c r="B1814" s="10" t="s">
        <v>1910</v>
      </c>
      <c r="C1814" s="11">
        <f t="shared" si="1031"/>
        <v>14.147584</v>
      </c>
      <c r="D1814" s="11">
        <f t="shared" si="1059"/>
        <v>60</v>
      </c>
      <c r="E1814" s="11">
        <f t="shared" si="1057"/>
        <v>60</v>
      </c>
      <c r="F1814" s="11">
        <f t="shared" si="1057"/>
        <v>0</v>
      </c>
      <c r="G1814" s="11">
        <f t="shared" si="1057"/>
        <v>8.8000000000000007</v>
      </c>
      <c r="H1814" s="11">
        <f t="shared" si="1057"/>
        <v>0</v>
      </c>
      <c r="I1814" s="11">
        <f t="shared" si="1057"/>
        <v>13.200000000000001</v>
      </c>
      <c r="J1814" s="11">
        <f t="shared" si="1057"/>
        <v>0</v>
      </c>
      <c r="K1814" s="11">
        <f t="shared" si="1057"/>
        <v>0</v>
      </c>
      <c r="L1814" s="11">
        <f t="shared" si="1057"/>
        <v>0</v>
      </c>
      <c r="M1814" s="11">
        <f t="shared" si="1057"/>
        <v>0</v>
      </c>
      <c r="N1814" s="11">
        <f t="shared" si="1054"/>
        <v>0</v>
      </c>
      <c r="O1814" s="11">
        <f t="shared" si="1054"/>
        <v>0</v>
      </c>
      <c r="P1814" s="11">
        <f t="shared" si="1054"/>
        <v>0</v>
      </c>
      <c r="Q1814" s="11">
        <f t="shared" si="1054"/>
        <v>0</v>
      </c>
      <c r="R1814" s="11">
        <f t="shared" si="1054"/>
        <v>0</v>
      </c>
      <c r="S1814" s="11">
        <f t="shared" si="1054"/>
        <v>0</v>
      </c>
      <c r="T1814" s="11">
        <f t="shared" si="1054"/>
        <v>1840.4459092434663</v>
      </c>
      <c r="U1814" s="40">
        <f t="shared" si="1032"/>
        <v>0.24</v>
      </c>
      <c r="V1814" s="11">
        <f t="shared" si="1058"/>
        <v>16.611870120220352</v>
      </c>
      <c r="W1814" s="11">
        <f t="shared" si="1058"/>
        <v>592886.26972699934</v>
      </c>
      <c r="X1814" s="11">
        <f t="shared" si="1058"/>
        <v>19762.875657566645</v>
      </c>
      <c r="Y1814" s="11">
        <f t="shared" si="1058"/>
        <v>27251.187256341134</v>
      </c>
      <c r="Z1814" s="11">
        <f t="shared" si="1058"/>
        <v>1.3789079954013386</v>
      </c>
      <c r="AA1814" s="11">
        <f t="shared" si="1058"/>
        <v>17.948335021878275</v>
      </c>
      <c r="AB1814" s="11">
        <f t="shared" si="1056"/>
        <v>1254.7397403759744</v>
      </c>
      <c r="AC1814" s="11">
        <f t="shared" si="1056"/>
        <v>0</v>
      </c>
      <c r="AD1814" s="11">
        <f t="shared" si="1056"/>
        <v>0</v>
      </c>
      <c r="AE1814" s="11">
        <f t="shared" si="1056"/>
        <v>0</v>
      </c>
      <c r="AF1814" s="11">
        <f t="shared" si="1056"/>
        <v>0</v>
      </c>
      <c r="AG1814" s="11">
        <f t="shared" si="1055"/>
        <v>0</v>
      </c>
      <c r="AH1814" s="11">
        <f t="shared" si="1055"/>
        <v>0</v>
      </c>
      <c r="AI1814" s="11">
        <f t="shared" si="1055"/>
        <v>0</v>
      </c>
      <c r="AJ1814" s="11">
        <f t="shared" si="1055"/>
        <v>0</v>
      </c>
      <c r="AK1814" s="11">
        <f t="shared" si="1055"/>
        <v>0</v>
      </c>
      <c r="AL1814" s="11">
        <f t="shared" si="1025"/>
        <v>0</v>
      </c>
      <c r="AM1814" s="11">
        <f t="shared" si="1025"/>
        <v>0</v>
      </c>
      <c r="AN1814" s="11">
        <f t="shared" si="1025"/>
        <v>0</v>
      </c>
      <c r="AO1814" s="11">
        <f t="shared" si="1025"/>
        <v>0</v>
      </c>
      <c r="AP1814" s="11">
        <f t="shared" si="1025"/>
        <v>0</v>
      </c>
      <c r="AQ1814" s="11">
        <f t="shared" si="1025"/>
        <v>0</v>
      </c>
      <c r="AR1814" s="11">
        <f t="shared" si="1060"/>
        <v>0</v>
      </c>
      <c r="AS1814" s="11">
        <f t="shared" si="1060"/>
        <v>0</v>
      </c>
      <c r="AT1814" s="11">
        <f t="shared" si="1060"/>
        <v>0</v>
      </c>
      <c r="AU1814" s="11">
        <f t="shared" si="1060"/>
        <v>0</v>
      </c>
      <c r="AV1814" s="11">
        <f t="shared" si="1060"/>
        <v>1181116.0064000008</v>
      </c>
      <c r="AW1814" s="11">
        <f t="shared" si="1060"/>
        <v>0</v>
      </c>
      <c r="AX1814" s="11">
        <f t="shared" si="1060"/>
        <v>0</v>
      </c>
      <c r="AY1814" s="11">
        <f t="shared" si="1030"/>
        <v>4711.0794807519487</v>
      </c>
      <c r="AZ1814" s="11">
        <f t="shared" si="1030"/>
        <v>1</v>
      </c>
      <c r="BA1814" s="11">
        <f t="shared" si="1030"/>
        <v>1</v>
      </c>
      <c r="BB1814" s="11">
        <f t="shared" si="1030"/>
        <v>1</v>
      </c>
      <c r="BC1814" s="11">
        <f t="shared" si="1026"/>
        <v>1</v>
      </c>
      <c r="BD1814" s="11">
        <f t="shared" si="1026"/>
        <v>1</v>
      </c>
      <c r="BE1814" s="11">
        <f t="shared" si="1024"/>
        <v>1</v>
      </c>
      <c r="BF1814" s="15" t="str">
        <f t="shared" si="1033"/>
        <v>EN 10210</v>
      </c>
      <c r="BG1814" s="42">
        <v>14.147584</v>
      </c>
      <c r="BH1814" s="17">
        <f t="shared" si="1034"/>
        <v>60</v>
      </c>
      <c r="BI1814" s="17">
        <f t="shared" si="1035"/>
        <v>60</v>
      </c>
      <c r="BK1814" s="17">
        <f t="shared" si="1036"/>
        <v>8.8000000000000007</v>
      </c>
      <c r="BM1814" s="17">
        <f t="shared" si="1037"/>
        <v>13.200000000000001</v>
      </c>
      <c r="BX1814" s="18">
        <f t="shared" si="1038"/>
        <v>1840.4459092434663</v>
      </c>
      <c r="BY1814" s="42">
        <v>0.24</v>
      </c>
      <c r="BZ1814" s="43">
        <f t="shared" si="1039"/>
        <v>16.611870120220352</v>
      </c>
      <c r="CA1814" s="18">
        <f t="shared" si="1040"/>
        <v>592886.26972699934</v>
      </c>
      <c r="CB1814" s="18">
        <f t="shared" si="1041"/>
        <v>19762.875657566645</v>
      </c>
      <c r="CC1814" s="18">
        <f t="shared" si="1042"/>
        <v>27251.187256341134</v>
      </c>
      <c r="CD1814" s="25">
        <f t="shared" si="1043"/>
        <v>1.3789079954013386</v>
      </c>
      <c r="CE1814" s="26">
        <f t="shared" si="1044"/>
        <v>17.948335021878275</v>
      </c>
      <c r="CF1814" s="18">
        <f t="shared" si="1045"/>
        <v>1254.7397403759744</v>
      </c>
      <c r="CZ1814" s="18">
        <f t="shared" si="1046"/>
        <v>1181116.0064000008</v>
      </c>
      <c r="DC1814" s="18">
        <f t="shared" si="1047"/>
        <v>4711.0794807519487</v>
      </c>
      <c r="DD1814" s="17">
        <f t="shared" si="1048"/>
        <v>1</v>
      </c>
      <c r="DE1814" s="17">
        <f t="shared" si="1049"/>
        <v>1</v>
      </c>
      <c r="DF1814" s="17">
        <f t="shared" si="1050"/>
        <v>1</v>
      </c>
      <c r="DG1814" s="17">
        <f t="shared" si="1051"/>
        <v>1</v>
      </c>
      <c r="DH1814" s="17">
        <f t="shared" si="1052"/>
        <v>1</v>
      </c>
      <c r="DI1814" s="17">
        <f t="shared" si="1053"/>
        <v>1</v>
      </c>
      <c r="DJ1814" s="20" t="s">
        <v>1879</v>
      </c>
    </row>
    <row r="1815" spans="1:114" x14ac:dyDescent="0.2">
      <c r="A1815" s="15" t="s">
        <v>105</v>
      </c>
      <c r="B1815" s="10" t="s">
        <v>1911</v>
      </c>
      <c r="C1815" s="11">
        <f t="shared" si="1031"/>
        <v>15.7</v>
      </c>
      <c r="D1815" s="11">
        <f t="shared" si="1059"/>
        <v>60</v>
      </c>
      <c r="E1815" s="11">
        <f t="shared" si="1057"/>
        <v>60</v>
      </c>
      <c r="F1815" s="11">
        <f t="shared" si="1057"/>
        <v>0</v>
      </c>
      <c r="G1815" s="11">
        <f t="shared" si="1057"/>
        <v>10</v>
      </c>
      <c r="H1815" s="11">
        <f t="shared" si="1057"/>
        <v>0</v>
      </c>
      <c r="I1815" s="11">
        <f t="shared" si="1057"/>
        <v>15</v>
      </c>
      <c r="J1815" s="11">
        <f t="shared" si="1057"/>
        <v>0</v>
      </c>
      <c r="K1815" s="11">
        <f t="shared" si="1057"/>
        <v>0</v>
      </c>
      <c r="L1815" s="11">
        <f t="shared" si="1057"/>
        <v>0</v>
      </c>
      <c r="M1815" s="11">
        <f t="shared" si="1057"/>
        <v>0</v>
      </c>
      <c r="N1815" s="11">
        <f t="shared" si="1054"/>
        <v>0</v>
      </c>
      <c r="O1815" s="11">
        <f t="shared" si="1054"/>
        <v>0</v>
      </c>
      <c r="P1815" s="11">
        <f t="shared" si="1054"/>
        <v>0</v>
      </c>
      <c r="Q1815" s="11">
        <f t="shared" si="1054"/>
        <v>0</v>
      </c>
      <c r="R1815" s="11">
        <f t="shared" si="1054"/>
        <v>0</v>
      </c>
      <c r="S1815" s="11">
        <f t="shared" si="1054"/>
        <v>0</v>
      </c>
      <c r="T1815" s="11">
        <f t="shared" si="1054"/>
        <v>2049.3361431346411</v>
      </c>
      <c r="U1815" s="40">
        <f t="shared" si="1032"/>
        <v>0.24</v>
      </c>
      <c r="V1815" s="11">
        <f t="shared" si="1058"/>
        <v>14.918610843840787</v>
      </c>
      <c r="W1815" s="11">
        <f t="shared" si="1058"/>
        <v>590117.96875769715</v>
      </c>
      <c r="X1815" s="11">
        <f t="shared" si="1058"/>
        <v>19670.598958589904</v>
      </c>
      <c r="Y1815" s="11">
        <f t="shared" si="1058"/>
        <v>28116.518640512917</v>
      </c>
      <c r="Z1815" s="11">
        <f t="shared" si="1058"/>
        <v>1.4293676923464897</v>
      </c>
      <c r="AA1815" s="11">
        <f t="shared" si="1058"/>
        <v>16.969256708045698</v>
      </c>
      <c r="AB1815" s="11">
        <f t="shared" si="1056"/>
        <v>1456.6370614359173</v>
      </c>
      <c r="AC1815" s="11">
        <f t="shared" si="1056"/>
        <v>0</v>
      </c>
      <c r="AD1815" s="11">
        <f t="shared" si="1056"/>
        <v>0</v>
      </c>
      <c r="AE1815" s="11">
        <f t="shared" si="1056"/>
        <v>0</v>
      </c>
      <c r="AF1815" s="11">
        <f t="shared" si="1056"/>
        <v>0</v>
      </c>
      <c r="AG1815" s="11">
        <f t="shared" si="1055"/>
        <v>0</v>
      </c>
      <c r="AH1815" s="11">
        <f t="shared" si="1055"/>
        <v>0</v>
      </c>
      <c r="AI1815" s="11">
        <f t="shared" si="1055"/>
        <v>0</v>
      </c>
      <c r="AJ1815" s="11">
        <f t="shared" si="1055"/>
        <v>0</v>
      </c>
      <c r="AK1815" s="11">
        <f t="shared" si="1055"/>
        <v>0</v>
      </c>
      <c r="AL1815" s="11">
        <f t="shared" si="1025"/>
        <v>0</v>
      </c>
      <c r="AM1815" s="11">
        <f t="shared" si="1025"/>
        <v>0</v>
      </c>
      <c r="AN1815" s="11">
        <f t="shared" si="1025"/>
        <v>0</v>
      </c>
      <c r="AO1815" s="11">
        <f t="shared" si="1025"/>
        <v>0</v>
      </c>
      <c r="AP1815" s="11">
        <f t="shared" si="1025"/>
        <v>0</v>
      </c>
      <c r="AQ1815" s="11">
        <f t="shared" si="1025"/>
        <v>0</v>
      </c>
      <c r="AR1815" s="11">
        <f t="shared" si="1060"/>
        <v>0</v>
      </c>
      <c r="AS1815" s="11">
        <f t="shared" si="1060"/>
        <v>0</v>
      </c>
      <c r="AT1815" s="11">
        <f t="shared" si="1060"/>
        <v>0</v>
      </c>
      <c r="AU1815" s="11">
        <f t="shared" si="1060"/>
        <v>0</v>
      </c>
      <c r="AV1815" s="11">
        <f t="shared" si="1060"/>
        <v>1250000</v>
      </c>
      <c r="AW1815" s="11">
        <f t="shared" si="1060"/>
        <v>0</v>
      </c>
      <c r="AX1815" s="11">
        <f t="shared" si="1060"/>
        <v>0</v>
      </c>
      <c r="AY1815" s="11">
        <f t="shared" si="1030"/>
        <v>4313.2741228718351</v>
      </c>
      <c r="AZ1815" s="11">
        <f t="shared" si="1030"/>
        <v>1</v>
      </c>
      <c r="BA1815" s="11">
        <f t="shared" si="1030"/>
        <v>1</v>
      </c>
      <c r="BB1815" s="11">
        <f t="shared" si="1030"/>
        <v>1</v>
      </c>
      <c r="BC1815" s="11">
        <f t="shared" si="1026"/>
        <v>1</v>
      </c>
      <c r="BD1815" s="11">
        <f t="shared" si="1026"/>
        <v>1</v>
      </c>
      <c r="BE1815" s="11">
        <f t="shared" si="1024"/>
        <v>1</v>
      </c>
      <c r="BF1815" s="15" t="str">
        <f t="shared" si="1033"/>
        <v>EN 10210</v>
      </c>
      <c r="BG1815" s="42">
        <v>15.7</v>
      </c>
      <c r="BH1815" s="17">
        <f t="shared" si="1034"/>
        <v>60</v>
      </c>
      <c r="BI1815" s="17">
        <f t="shared" si="1035"/>
        <v>60</v>
      </c>
      <c r="BK1815" s="17">
        <f t="shared" si="1036"/>
        <v>10</v>
      </c>
      <c r="BM1815" s="17">
        <f t="shared" si="1037"/>
        <v>15</v>
      </c>
      <c r="BX1815" s="18">
        <f t="shared" si="1038"/>
        <v>2049.3361431346411</v>
      </c>
      <c r="BY1815" s="42">
        <v>0.24</v>
      </c>
      <c r="BZ1815" s="43">
        <f t="shared" si="1039"/>
        <v>14.918610843840787</v>
      </c>
      <c r="CA1815" s="18">
        <f t="shared" si="1040"/>
        <v>590117.96875769715</v>
      </c>
      <c r="CB1815" s="18">
        <f t="shared" si="1041"/>
        <v>19670.598958589904</v>
      </c>
      <c r="CC1815" s="18">
        <f t="shared" si="1042"/>
        <v>28116.518640512917</v>
      </c>
      <c r="CD1815" s="25">
        <f t="shared" si="1043"/>
        <v>1.4293676923464897</v>
      </c>
      <c r="CE1815" s="26">
        <f t="shared" si="1044"/>
        <v>16.969256708045698</v>
      </c>
      <c r="CF1815" s="18">
        <f t="shared" si="1045"/>
        <v>1456.6370614359173</v>
      </c>
      <c r="CZ1815" s="18">
        <f t="shared" si="1046"/>
        <v>1250000</v>
      </c>
      <c r="DC1815" s="18">
        <f t="shared" si="1047"/>
        <v>4313.2741228718351</v>
      </c>
      <c r="DD1815" s="17">
        <f t="shared" si="1048"/>
        <v>1</v>
      </c>
      <c r="DE1815" s="17">
        <f t="shared" si="1049"/>
        <v>1</v>
      </c>
      <c r="DF1815" s="17">
        <f t="shared" si="1050"/>
        <v>1</v>
      </c>
      <c r="DG1815" s="17">
        <f t="shared" si="1051"/>
        <v>1</v>
      </c>
      <c r="DH1815" s="17">
        <f t="shared" si="1052"/>
        <v>1</v>
      </c>
      <c r="DI1815" s="17">
        <f t="shared" si="1053"/>
        <v>1</v>
      </c>
      <c r="DJ1815" s="20" t="s">
        <v>1879</v>
      </c>
    </row>
    <row r="1816" spans="1:114" x14ac:dyDescent="0.2">
      <c r="A1816" s="15" t="s">
        <v>105</v>
      </c>
      <c r="B1816" s="10" t="s">
        <v>1912</v>
      </c>
      <c r="C1816" s="11">
        <f t="shared" si="1031"/>
        <v>16.924600000000002</v>
      </c>
      <c r="D1816" s="11">
        <f t="shared" si="1059"/>
        <v>60</v>
      </c>
      <c r="E1816" s="11">
        <f t="shared" si="1057"/>
        <v>60</v>
      </c>
      <c r="F1816" s="11">
        <f t="shared" si="1057"/>
        <v>0</v>
      </c>
      <c r="G1816" s="11">
        <f t="shared" si="1057"/>
        <v>11</v>
      </c>
      <c r="H1816" s="11">
        <f t="shared" si="1057"/>
        <v>0</v>
      </c>
      <c r="I1816" s="11">
        <f t="shared" si="1057"/>
        <v>22</v>
      </c>
      <c r="J1816" s="11">
        <f t="shared" si="1057"/>
        <v>0</v>
      </c>
      <c r="K1816" s="11">
        <f t="shared" si="1057"/>
        <v>0</v>
      </c>
      <c r="L1816" s="11">
        <f t="shared" si="1057"/>
        <v>0</v>
      </c>
      <c r="M1816" s="11">
        <f t="shared" si="1057"/>
        <v>0</v>
      </c>
      <c r="N1816" s="11">
        <f t="shared" si="1054"/>
        <v>0</v>
      </c>
      <c r="O1816" s="11">
        <f t="shared" si="1054"/>
        <v>0</v>
      </c>
      <c r="P1816" s="11">
        <f t="shared" si="1054"/>
        <v>0</v>
      </c>
      <c r="Q1816" s="11">
        <f t="shared" si="1054"/>
        <v>0</v>
      </c>
      <c r="R1816" s="11">
        <f t="shared" si="1054"/>
        <v>0</v>
      </c>
      <c r="S1816" s="11">
        <f t="shared" si="1054"/>
        <v>0</v>
      </c>
      <c r="T1816" s="11">
        <f t="shared" si="1054"/>
        <v>2777.0616886749199</v>
      </c>
      <c r="U1816" s="40">
        <f t="shared" si="1032"/>
        <v>0.24</v>
      </c>
      <c r="V1816" s="11">
        <f t="shared" si="1058"/>
        <v>11.009207513222869</v>
      </c>
      <c r="W1816" s="11">
        <f t="shared" si="1058"/>
        <v>481269.91516842897</v>
      </c>
      <c r="X1816" s="11">
        <f t="shared" si="1058"/>
        <v>16042.330505614298</v>
      </c>
      <c r="Y1816" s="11">
        <f t="shared" si="1058"/>
        <v>24980.676000401189</v>
      </c>
      <c r="Z1816" s="11">
        <f t="shared" si="1058"/>
        <v>1.5571725063050383</v>
      </c>
      <c r="AA1816" s="11">
        <f t="shared" si="1058"/>
        <v>13.164415873987274</v>
      </c>
      <c r="AB1816" s="11">
        <f t="shared" si="1056"/>
        <v>1768.6635554218249</v>
      </c>
      <c r="AC1816" s="11">
        <f t="shared" si="1056"/>
        <v>0</v>
      </c>
      <c r="AD1816" s="11">
        <f t="shared" si="1056"/>
        <v>0</v>
      </c>
      <c r="AE1816" s="11">
        <f t="shared" si="1056"/>
        <v>0</v>
      </c>
      <c r="AF1816" s="11">
        <f t="shared" si="1056"/>
        <v>0</v>
      </c>
      <c r="AG1816" s="11">
        <f t="shared" si="1055"/>
        <v>0</v>
      </c>
      <c r="AH1816" s="11">
        <f t="shared" si="1055"/>
        <v>0</v>
      </c>
      <c r="AI1816" s="11">
        <f t="shared" si="1055"/>
        <v>0</v>
      </c>
      <c r="AJ1816" s="11">
        <f t="shared" si="1055"/>
        <v>0</v>
      </c>
      <c r="AK1816" s="11">
        <f t="shared" si="1055"/>
        <v>0</v>
      </c>
      <c r="AL1816" s="11">
        <f t="shared" si="1025"/>
        <v>0</v>
      </c>
      <c r="AM1816" s="11">
        <f t="shared" si="1025"/>
        <v>0</v>
      </c>
      <c r="AN1816" s="11">
        <f t="shared" si="1025"/>
        <v>0</v>
      </c>
      <c r="AO1816" s="11">
        <f t="shared" si="1025"/>
        <v>0</v>
      </c>
      <c r="AP1816" s="11">
        <f t="shared" si="1025"/>
        <v>0</v>
      </c>
      <c r="AQ1816" s="11">
        <f t="shared" si="1025"/>
        <v>0</v>
      </c>
      <c r="AR1816" s="11">
        <f t="shared" si="1060"/>
        <v>0</v>
      </c>
      <c r="AS1816" s="11">
        <f t="shared" si="1060"/>
        <v>0</v>
      </c>
      <c r="AT1816" s="11">
        <f t="shared" si="1060"/>
        <v>0</v>
      </c>
      <c r="AU1816" s="11">
        <f t="shared" si="1060"/>
        <v>0</v>
      </c>
      <c r="AV1816" s="11">
        <f t="shared" si="1060"/>
        <v>1294139</v>
      </c>
      <c r="AW1816" s="11">
        <f t="shared" si="1060"/>
        <v>0</v>
      </c>
      <c r="AX1816" s="11">
        <f t="shared" si="1060"/>
        <v>0</v>
      </c>
      <c r="AY1816" s="11">
        <f t="shared" si="1030"/>
        <v>3503.6588885545625</v>
      </c>
      <c r="AZ1816" s="11">
        <f t="shared" si="1030"/>
        <v>1</v>
      </c>
      <c r="BA1816" s="11">
        <f t="shared" si="1030"/>
        <v>1</v>
      </c>
      <c r="BB1816" s="11">
        <f t="shared" si="1030"/>
        <v>1</v>
      </c>
      <c r="BC1816" s="11">
        <f t="shared" si="1026"/>
        <v>1</v>
      </c>
      <c r="BD1816" s="11">
        <f t="shared" si="1026"/>
        <v>1</v>
      </c>
      <c r="BE1816" s="11">
        <f t="shared" si="1024"/>
        <v>1</v>
      </c>
      <c r="BF1816" s="15" t="str">
        <f t="shared" si="1033"/>
        <v>EN 10210</v>
      </c>
      <c r="BG1816" s="42">
        <v>16.924600000000002</v>
      </c>
      <c r="BH1816" s="17">
        <f t="shared" si="1034"/>
        <v>60</v>
      </c>
      <c r="BI1816" s="17">
        <f t="shared" si="1035"/>
        <v>60</v>
      </c>
      <c r="BK1816" s="17">
        <f t="shared" si="1036"/>
        <v>11</v>
      </c>
      <c r="BM1816" s="17">
        <f t="shared" si="1037"/>
        <v>22</v>
      </c>
      <c r="BX1816" s="18">
        <f t="shared" si="1038"/>
        <v>2777.0616886749199</v>
      </c>
      <c r="BY1816" s="42">
        <v>0.24</v>
      </c>
      <c r="BZ1816" s="43">
        <f t="shared" si="1039"/>
        <v>11.009207513222869</v>
      </c>
      <c r="CA1816" s="18">
        <f t="shared" si="1040"/>
        <v>481269.91516842897</v>
      </c>
      <c r="CB1816" s="18">
        <f t="shared" si="1041"/>
        <v>16042.330505614298</v>
      </c>
      <c r="CC1816" s="18">
        <f t="shared" si="1042"/>
        <v>24980.676000401189</v>
      </c>
      <c r="CD1816" s="25">
        <f t="shared" si="1043"/>
        <v>1.5571725063050383</v>
      </c>
      <c r="CE1816" s="26">
        <f t="shared" si="1044"/>
        <v>13.164415873987274</v>
      </c>
      <c r="CF1816" s="18">
        <f t="shared" si="1045"/>
        <v>1768.6635554218249</v>
      </c>
      <c r="CZ1816" s="18">
        <f t="shared" si="1046"/>
        <v>1294139</v>
      </c>
      <c r="DC1816" s="18">
        <f t="shared" si="1047"/>
        <v>3503.6588885545625</v>
      </c>
      <c r="DD1816" s="17">
        <f t="shared" si="1048"/>
        <v>1</v>
      </c>
      <c r="DE1816" s="17">
        <f t="shared" si="1049"/>
        <v>1</v>
      </c>
      <c r="DF1816" s="17">
        <f t="shared" si="1050"/>
        <v>1</v>
      </c>
      <c r="DG1816" s="17">
        <f t="shared" si="1051"/>
        <v>1</v>
      </c>
      <c r="DH1816" s="17">
        <f t="shared" si="1052"/>
        <v>1</v>
      </c>
      <c r="DI1816" s="17">
        <f t="shared" si="1053"/>
        <v>1</v>
      </c>
      <c r="DJ1816" s="20" t="s">
        <v>1879</v>
      </c>
    </row>
    <row r="1817" spans="1:114" x14ac:dyDescent="0.2">
      <c r="A1817" s="15" t="s">
        <v>105</v>
      </c>
      <c r="B1817" s="10" t="s">
        <v>1913</v>
      </c>
      <c r="C1817" s="11">
        <f t="shared" si="1031"/>
        <v>18.643750000000001</v>
      </c>
      <c r="D1817" s="11">
        <f t="shared" si="1059"/>
        <v>60</v>
      </c>
      <c r="E1817" s="11">
        <f t="shared" si="1057"/>
        <v>60</v>
      </c>
      <c r="F1817" s="11">
        <f t="shared" si="1057"/>
        <v>0</v>
      </c>
      <c r="G1817" s="11">
        <f t="shared" si="1057"/>
        <v>12.5</v>
      </c>
      <c r="H1817" s="11">
        <f t="shared" si="1057"/>
        <v>0</v>
      </c>
      <c r="I1817" s="11">
        <f t="shared" si="1057"/>
        <v>25</v>
      </c>
      <c r="J1817" s="11">
        <f t="shared" si="1057"/>
        <v>0</v>
      </c>
      <c r="K1817" s="11">
        <f t="shared" si="1057"/>
        <v>0</v>
      </c>
      <c r="L1817" s="11">
        <f t="shared" si="1057"/>
        <v>0</v>
      </c>
      <c r="M1817" s="11">
        <f t="shared" si="1057"/>
        <v>0</v>
      </c>
      <c r="N1817" s="11">
        <f t="shared" si="1054"/>
        <v>0</v>
      </c>
      <c r="O1817" s="11">
        <f t="shared" si="1054"/>
        <v>0</v>
      </c>
      <c r="P1817" s="11">
        <f t="shared" si="1054"/>
        <v>0</v>
      </c>
      <c r="Q1817" s="11">
        <f t="shared" si="1054"/>
        <v>0</v>
      </c>
      <c r="R1817" s="11">
        <f t="shared" si="1054"/>
        <v>0</v>
      </c>
      <c r="S1817" s="11">
        <f t="shared" si="1054"/>
        <v>0</v>
      </c>
      <c r="T1817" s="11">
        <f t="shared" si="1054"/>
        <v>3176.9908169872415</v>
      </c>
      <c r="U1817" s="40">
        <f t="shared" si="1032"/>
        <v>0.24</v>
      </c>
      <c r="V1817" s="11">
        <f t="shared" si="1058"/>
        <v>9.62333546706191</v>
      </c>
      <c r="W1817" s="11">
        <f t="shared" si="1058"/>
        <v>418792.66106679116</v>
      </c>
      <c r="X1817" s="11">
        <f t="shared" si="1058"/>
        <v>13959.755368893038</v>
      </c>
      <c r="Y1817" s="11">
        <f t="shared" si="1058"/>
        <v>23571.397212038974</v>
      </c>
      <c r="Z1817" s="11">
        <f t="shared" si="1058"/>
        <v>1.6885250915330408</v>
      </c>
      <c r="AA1817" s="11">
        <f t="shared" si="1058"/>
        <v>11.481312861999188</v>
      </c>
      <c r="AB1817" s="11">
        <f t="shared" si="1056"/>
        <v>2079.3692606170262</v>
      </c>
      <c r="AC1817" s="11">
        <f t="shared" si="1056"/>
        <v>0</v>
      </c>
      <c r="AD1817" s="11">
        <f t="shared" si="1056"/>
        <v>0</v>
      </c>
      <c r="AE1817" s="11">
        <f t="shared" si="1056"/>
        <v>0</v>
      </c>
      <c r="AF1817" s="11">
        <f t="shared" si="1056"/>
        <v>0</v>
      </c>
      <c r="AG1817" s="11">
        <f t="shared" si="1055"/>
        <v>0</v>
      </c>
      <c r="AH1817" s="11">
        <f t="shared" si="1055"/>
        <v>0</v>
      </c>
      <c r="AI1817" s="11">
        <f t="shared" si="1055"/>
        <v>0</v>
      </c>
      <c r="AJ1817" s="11">
        <f t="shared" si="1055"/>
        <v>0</v>
      </c>
      <c r="AK1817" s="11">
        <f t="shared" si="1055"/>
        <v>0</v>
      </c>
      <c r="AL1817" s="11">
        <f t="shared" si="1025"/>
        <v>0</v>
      </c>
      <c r="AM1817" s="11">
        <f t="shared" si="1025"/>
        <v>0</v>
      </c>
      <c r="AN1817" s="11">
        <f t="shared" si="1025"/>
        <v>0</v>
      </c>
      <c r="AO1817" s="11">
        <f t="shared" si="1025"/>
        <v>0</v>
      </c>
      <c r="AP1817" s="11">
        <f t="shared" si="1025"/>
        <v>0</v>
      </c>
      <c r="AQ1817" s="11">
        <f t="shared" si="1025"/>
        <v>0</v>
      </c>
      <c r="AR1817" s="11">
        <f t="shared" si="1060"/>
        <v>0</v>
      </c>
      <c r="AS1817" s="11">
        <f t="shared" si="1060"/>
        <v>0</v>
      </c>
      <c r="AT1817" s="11">
        <f t="shared" si="1060"/>
        <v>0</v>
      </c>
      <c r="AU1817" s="11">
        <f t="shared" si="1060"/>
        <v>0</v>
      </c>
      <c r="AV1817" s="11">
        <f t="shared" si="1060"/>
        <v>1339648.4375</v>
      </c>
      <c r="AW1817" s="11">
        <f t="shared" si="1060"/>
        <v>0</v>
      </c>
      <c r="AX1817" s="11">
        <f t="shared" si="1060"/>
        <v>0</v>
      </c>
      <c r="AY1817" s="11">
        <f t="shared" si="1030"/>
        <v>2835.9231515425645</v>
      </c>
      <c r="AZ1817" s="11">
        <f t="shared" si="1030"/>
        <v>1</v>
      </c>
      <c r="BA1817" s="11">
        <f t="shared" si="1030"/>
        <v>1</v>
      </c>
      <c r="BB1817" s="11">
        <f t="shared" si="1030"/>
        <v>1</v>
      </c>
      <c r="BC1817" s="11">
        <f t="shared" si="1026"/>
        <v>1</v>
      </c>
      <c r="BD1817" s="11">
        <f t="shared" si="1026"/>
        <v>1</v>
      </c>
      <c r="BE1817" s="11">
        <f t="shared" si="1024"/>
        <v>1</v>
      </c>
      <c r="BF1817" s="15" t="str">
        <f t="shared" si="1033"/>
        <v>EN 10210</v>
      </c>
      <c r="BG1817" s="42">
        <v>18.643750000000001</v>
      </c>
      <c r="BH1817" s="17">
        <f t="shared" si="1034"/>
        <v>60</v>
      </c>
      <c r="BI1817" s="17">
        <f t="shared" si="1035"/>
        <v>60</v>
      </c>
      <c r="BK1817" s="17">
        <f t="shared" si="1036"/>
        <v>12.5</v>
      </c>
      <c r="BM1817" s="17">
        <f t="shared" si="1037"/>
        <v>25</v>
      </c>
      <c r="BX1817" s="18">
        <f t="shared" si="1038"/>
        <v>3176.9908169872415</v>
      </c>
      <c r="BY1817" s="42">
        <v>0.24</v>
      </c>
      <c r="BZ1817" s="43">
        <f t="shared" si="1039"/>
        <v>9.62333546706191</v>
      </c>
      <c r="CA1817" s="18">
        <f t="shared" si="1040"/>
        <v>418792.66106679116</v>
      </c>
      <c r="CB1817" s="18">
        <f t="shared" si="1041"/>
        <v>13959.755368893038</v>
      </c>
      <c r="CC1817" s="18">
        <f t="shared" si="1042"/>
        <v>23571.397212038974</v>
      </c>
      <c r="CD1817" s="25">
        <f t="shared" si="1043"/>
        <v>1.6885250915330408</v>
      </c>
      <c r="CE1817" s="26">
        <f t="shared" si="1044"/>
        <v>11.481312861999188</v>
      </c>
      <c r="CF1817" s="18">
        <f t="shared" si="1045"/>
        <v>2079.3692606170262</v>
      </c>
      <c r="CZ1817" s="18">
        <f t="shared" si="1046"/>
        <v>1339648.4375</v>
      </c>
      <c r="DC1817" s="18">
        <f t="shared" si="1047"/>
        <v>2835.9231515425645</v>
      </c>
      <c r="DD1817" s="17">
        <f t="shared" si="1048"/>
        <v>1</v>
      </c>
      <c r="DE1817" s="17">
        <f t="shared" si="1049"/>
        <v>1</v>
      </c>
      <c r="DF1817" s="17">
        <f t="shared" si="1050"/>
        <v>1</v>
      </c>
      <c r="DG1817" s="17">
        <f t="shared" si="1051"/>
        <v>1</v>
      </c>
      <c r="DH1817" s="17">
        <f t="shared" si="1052"/>
        <v>1</v>
      </c>
      <c r="DI1817" s="17">
        <f t="shared" si="1053"/>
        <v>1</v>
      </c>
      <c r="DJ1817" s="20" t="s">
        <v>1879</v>
      </c>
    </row>
    <row r="1818" spans="1:114" x14ac:dyDescent="0.2">
      <c r="A1818" s="15" t="s">
        <v>105</v>
      </c>
      <c r="B1818" s="10" t="s">
        <v>1914</v>
      </c>
      <c r="C1818" s="11">
        <f t="shared" si="1031"/>
        <v>20.421303999999999</v>
      </c>
      <c r="D1818" s="11">
        <f t="shared" si="1059"/>
        <v>60</v>
      </c>
      <c r="E1818" s="11">
        <f t="shared" si="1057"/>
        <v>60</v>
      </c>
      <c r="F1818" s="11">
        <f t="shared" si="1057"/>
        <v>0</v>
      </c>
      <c r="G1818" s="11">
        <f t="shared" si="1057"/>
        <v>14.2</v>
      </c>
      <c r="H1818" s="11">
        <f t="shared" si="1057"/>
        <v>0</v>
      </c>
      <c r="I1818" s="11">
        <f t="shared" si="1057"/>
        <v>28.4</v>
      </c>
      <c r="J1818" s="11">
        <f t="shared" si="1057"/>
        <v>0</v>
      </c>
      <c r="K1818" s="11">
        <f t="shared" si="1057"/>
        <v>0</v>
      </c>
      <c r="L1818" s="11">
        <f t="shared" si="1057"/>
        <v>0</v>
      </c>
      <c r="M1818" s="11">
        <f t="shared" si="1057"/>
        <v>0</v>
      </c>
      <c r="N1818" s="11">
        <f t="shared" si="1054"/>
        <v>0</v>
      </c>
      <c r="O1818" s="11">
        <f t="shared" si="1054"/>
        <v>0</v>
      </c>
      <c r="P1818" s="11">
        <f t="shared" si="1054"/>
        <v>0</v>
      </c>
      <c r="Q1818" s="11">
        <f t="shared" si="1054"/>
        <v>0</v>
      </c>
      <c r="R1818" s="11">
        <f t="shared" si="1054"/>
        <v>0</v>
      </c>
      <c r="S1818" s="11">
        <f t="shared" si="1054"/>
        <v>0</v>
      </c>
      <c r="T1818" s="11">
        <f t="shared" si="1054"/>
        <v>3636.4059413587661</v>
      </c>
      <c r="U1818" s="40">
        <f t="shared" si="1032"/>
        <v>0.24</v>
      </c>
      <c r="V1818" s="11">
        <f t="shared" si="1058"/>
        <v>8.4075454997797703</v>
      </c>
      <c r="W1818" s="11">
        <f t="shared" si="1058"/>
        <v>325378.58130047389</v>
      </c>
      <c r="X1818" s="11">
        <f t="shared" si="1058"/>
        <v>10845.952710015796</v>
      </c>
      <c r="Y1818" s="11">
        <f t="shared" si="1058"/>
        <v>20747.684545133059</v>
      </c>
      <c r="Z1818" s="11">
        <f t="shared" si="1058"/>
        <v>1.9129425602209584</v>
      </c>
      <c r="AA1818" s="11">
        <f t="shared" si="1058"/>
        <v>9.4592847975458252</v>
      </c>
      <c r="AB1818" s="11">
        <f t="shared" si="1056"/>
        <v>2451.6737133492284</v>
      </c>
      <c r="AC1818" s="11">
        <f t="shared" si="1056"/>
        <v>0</v>
      </c>
      <c r="AD1818" s="11">
        <f t="shared" si="1056"/>
        <v>0</v>
      </c>
      <c r="AE1818" s="11">
        <f t="shared" si="1056"/>
        <v>0</v>
      </c>
      <c r="AF1818" s="11">
        <f t="shared" si="1056"/>
        <v>0</v>
      </c>
      <c r="AG1818" s="11">
        <f t="shared" si="1055"/>
        <v>0</v>
      </c>
      <c r="AH1818" s="11">
        <f t="shared" si="1055"/>
        <v>0</v>
      </c>
      <c r="AI1818" s="11">
        <f t="shared" si="1055"/>
        <v>0</v>
      </c>
      <c r="AJ1818" s="11">
        <f t="shared" si="1055"/>
        <v>0</v>
      </c>
      <c r="AK1818" s="11">
        <f t="shared" si="1055"/>
        <v>0</v>
      </c>
      <c r="AL1818" s="11">
        <f t="shared" si="1025"/>
        <v>0</v>
      </c>
      <c r="AM1818" s="11">
        <f t="shared" si="1025"/>
        <v>0</v>
      </c>
      <c r="AN1818" s="11">
        <f t="shared" si="1025"/>
        <v>0</v>
      </c>
      <c r="AO1818" s="11">
        <f t="shared" si="1025"/>
        <v>0</v>
      </c>
      <c r="AP1818" s="11">
        <f t="shared" si="1025"/>
        <v>0</v>
      </c>
      <c r="AQ1818" s="11">
        <f t="shared" si="1025"/>
        <v>0</v>
      </c>
      <c r="AR1818" s="11">
        <f t="shared" si="1060"/>
        <v>0</v>
      </c>
      <c r="AS1818" s="11">
        <f t="shared" si="1060"/>
        <v>0</v>
      </c>
      <c r="AT1818" s="11">
        <f t="shared" si="1060"/>
        <v>0</v>
      </c>
      <c r="AU1818" s="11">
        <f t="shared" si="1060"/>
        <v>0</v>
      </c>
      <c r="AV1818" s="11">
        <f t="shared" si="1060"/>
        <v>1364221.1503999997</v>
      </c>
      <c r="AW1818" s="11">
        <f t="shared" si="1060"/>
        <v>0</v>
      </c>
      <c r="AX1818" s="11">
        <f t="shared" si="1060"/>
        <v>0</v>
      </c>
      <c r="AY1818" s="11">
        <f t="shared" si="1030"/>
        <v>2031.6642833730762</v>
      </c>
      <c r="AZ1818" s="11">
        <f t="shared" si="1030"/>
        <v>1</v>
      </c>
      <c r="BA1818" s="11">
        <f t="shared" si="1030"/>
        <v>1</v>
      </c>
      <c r="BB1818" s="11">
        <f t="shared" si="1030"/>
        <v>1</v>
      </c>
      <c r="BC1818" s="11">
        <f t="shared" si="1026"/>
        <v>1</v>
      </c>
      <c r="BD1818" s="11">
        <f t="shared" si="1026"/>
        <v>1</v>
      </c>
      <c r="BE1818" s="11">
        <f t="shared" si="1024"/>
        <v>1</v>
      </c>
      <c r="BF1818" s="15" t="str">
        <f t="shared" si="1033"/>
        <v>EN 10210</v>
      </c>
      <c r="BG1818" s="42">
        <v>20.421303999999999</v>
      </c>
      <c r="BH1818" s="17">
        <f t="shared" si="1034"/>
        <v>60</v>
      </c>
      <c r="BI1818" s="17">
        <f t="shared" si="1035"/>
        <v>60</v>
      </c>
      <c r="BK1818" s="17">
        <f t="shared" si="1036"/>
        <v>14.2</v>
      </c>
      <c r="BM1818" s="17">
        <f t="shared" si="1037"/>
        <v>28.4</v>
      </c>
      <c r="BX1818" s="18">
        <f t="shared" si="1038"/>
        <v>3636.4059413587661</v>
      </c>
      <c r="BY1818" s="42">
        <v>0.24</v>
      </c>
      <c r="BZ1818" s="43">
        <f t="shared" si="1039"/>
        <v>8.4075454997797703</v>
      </c>
      <c r="CA1818" s="18">
        <f t="shared" si="1040"/>
        <v>325378.58130047389</v>
      </c>
      <c r="CB1818" s="18">
        <f t="shared" si="1041"/>
        <v>10845.952710015796</v>
      </c>
      <c r="CC1818" s="18">
        <f t="shared" si="1042"/>
        <v>20747.684545133059</v>
      </c>
      <c r="CD1818" s="25">
        <f t="shared" si="1043"/>
        <v>1.9129425602209584</v>
      </c>
      <c r="CE1818" s="26">
        <f t="shared" si="1044"/>
        <v>9.4592847975458252</v>
      </c>
      <c r="CF1818" s="18">
        <f t="shared" si="1045"/>
        <v>2451.6737133492284</v>
      </c>
      <c r="CZ1818" s="18">
        <f t="shared" si="1046"/>
        <v>1364221.1503999997</v>
      </c>
      <c r="DC1818" s="18">
        <f t="shared" si="1047"/>
        <v>2031.6642833730762</v>
      </c>
      <c r="DD1818" s="17">
        <f t="shared" si="1048"/>
        <v>1</v>
      </c>
      <c r="DE1818" s="17">
        <f t="shared" si="1049"/>
        <v>1</v>
      </c>
      <c r="DF1818" s="17">
        <f t="shared" si="1050"/>
        <v>1</v>
      </c>
      <c r="DG1818" s="17">
        <f t="shared" si="1051"/>
        <v>1</v>
      </c>
      <c r="DH1818" s="17">
        <f t="shared" si="1052"/>
        <v>1</v>
      </c>
      <c r="DI1818" s="17">
        <f t="shared" si="1053"/>
        <v>1</v>
      </c>
      <c r="DJ1818" s="20" t="s">
        <v>1879</v>
      </c>
    </row>
    <row r="1819" spans="1:114" x14ac:dyDescent="0.2">
      <c r="A1819" s="15" t="s">
        <v>105</v>
      </c>
      <c r="B1819" s="10" t="s">
        <v>1915</v>
      </c>
      <c r="C1819" s="11">
        <f t="shared" si="1031"/>
        <v>6.7120639999999998</v>
      </c>
      <c r="D1819" s="11">
        <f t="shared" si="1059"/>
        <v>70</v>
      </c>
      <c r="E1819" s="11">
        <f t="shared" si="1057"/>
        <v>70</v>
      </c>
      <c r="F1819" s="11">
        <f t="shared" si="1057"/>
        <v>0</v>
      </c>
      <c r="G1819" s="11">
        <f t="shared" si="1057"/>
        <v>3.2</v>
      </c>
      <c r="H1819" s="11">
        <f t="shared" si="1057"/>
        <v>0</v>
      </c>
      <c r="I1819" s="11">
        <f t="shared" si="1057"/>
        <v>3.2</v>
      </c>
      <c r="J1819" s="11">
        <f t="shared" si="1057"/>
        <v>0</v>
      </c>
      <c r="K1819" s="11">
        <f t="shared" si="1057"/>
        <v>0</v>
      </c>
      <c r="L1819" s="11">
        <f t="shared" si="1057"/>
        <v>0</v>
      </c>
      <c r="M1819" s="11">
        <f t="shared" si="1057"/>
        <v>0</v>
      </c>
      <c r="N1819" s="11">
        <f t="shared" si="1054"/>
        <v>0</v>
      </c>
      <c r="O1819" s="11">
        <f t="shared" si="1054"/>
        <v>0</v>
      </c>
      <c r="P1819" s="11">
        <f t="shared" si="1054"/>
        <v>0</v>
      </c>
      <c r="Q1819" s="11">
        <f t="shared" si="1054"/>
        <v>0</v>
      </c>
      <c r="R1819" s="11">
        <f t="shared" si="1054"/>
        <v>0</v>
      </c>
      <c r="S1819" s="11">
        <f t="shared" si="1054"/>
        <v>0</v>
      </c>
      <c r="T1819" s="11">
        <f t="shared" si="1054"/>
        <v>828.66972631827855</v>
      </c>
      <c r="U1819" s="40">
        <f t="shared" si="1032"/>
        <v>0.28000000000000003</v>
      </c>
      <c r="V1819" s="11">
        <f t="shared" si="1058"/>
        <v>43.043432957773341</v>
      </c>
      <c r="W1819" s="11">
        <f t="shared" si="1058"/>
        <v>606179.68850283977</v>
      </c>
      <c r="X1819" s="11">
        <f t="shared" si="1058"/>
        <v>17319.419671509706</v>
      </c>
      <c r="Y1819" s="11">
        <f t="shared" si="1058"/>
        <v>20528.028839369432</v>
      </c>
      <c r="Z1819" s="11">
        <f t="shared" si="1058"/>
        <v>1.1852607782891167</v>
      </c>
      <c r="AA1819" s="11">
        <f t="shared" si="1058"/>
        <v>27.046430319130437</v>
      </c>
      <c r="AB1819" s="11">
        <f t="shared" si="1056"/>
        <v>462.58972631827851</v>
      </c>
      <c r="AC1819" s="11">
        <f t="shared" si="1056"/>
        <v>0</v>
      </c>
      <c r="AD1819" s="11">
        <f t="shared" si="1056"/>
        <v>0</v>
      </c>
      <c r="AE1819" s="11">
        <f t="shared" si="1056"/>
        <v>0</v>
      </c>
      <c r="AF1819" s="11">
        <f t="shared" si="1056"/>
        <v>0</v>
      </c>
      <c r="AG1819" s="11">
        <f t="shared" si="1055"/>
        <v>0</v>
      </c>
      <c r="AH1819" s="11">
        <f t="shared" si="1055"/>
        <v>0</v>
      </c>
      <c r="AI1819" s="11">
        <f t="shared" si="1055"/>
        <v>0</v>
      </c>
      <c r="AJ1819" s="11">
        <f t="shared" si="1055"/>
        <v>0</v>
      </c>
      <c r="AK1819" s="11">
        <f t="shared" si="1055"/>
        <v>0</v>
      </c>
      <c r="AL1819" s="11">
        <f t="shared" si="1025"/>
        <v>0</v>
      </c>
      <c r="AM1819" s="11">
        <f t="shared" si="1025"/>
        <v>0</v>
      </c>
      <c r="AN1819" s="11">
        <f t="shared" si="1025"/>
        <v>0</v>
      </c>
      <c r="AO1819" s="11">
        <f t="shared" si="1025"/>
        <v>0</v>
      </c>
      <c r="AP1819" s="11">
        <f t="shared" si="1025"/>
        <v>0</v>
      </c>
      <c r="AQ1819" s="11">
        <f t="shared" si="1025"/>
        <v>0</v>
      </c>
      <c r="AR1819" s="11">
        <f t="shared" si="1060"/>
        <v>0</v>
      </c>
      <c r="AS1819" s="11">
        <f t="shared" si="1060"/>
        <v>0</v>
      </c>
      <c r="AT1819" s="11">
        <f t="shared" si="1060"/>
        <v>0</v>
      </c>
      <c r="AU1819" s="11">
        <f t="shared" si="1060"/>
        <v>0</v>
      </c>
      <c r="AV1819" s="11">
        <f t="shared" si="1060"/>
        <v>953848.42240000004</v>
      </c>
      <c r="AW1819" s="11">
        <f t="shared" si="1060"/>
        <v>0</v>
      </c>
      <c r="AX1819" s="11">
        <f t="shared" si="1060"/>
        <v>0</v>
      </c>
      <c r="AY1819" s="11">
        <f t="shared" si="1030"/>
        <v>8884.9245894774176</v>
      </c>
      <c r="AZ1819" s="11">
        <f t="shared" si="1030"/>
        <v>1</v>
      </c>
      <c r="BA1819" s="11">
        <f t="shared" si="1030"/>
        <v>1</v>
      </c>
      <c r="BB1819" s="11">
        <f t="shared" si="1030"/>
        <v>1</v>
      </c>
      <c r="BC1819" s="11">
        <f t="shared" si="1026"/>
        <v>1</v>
      </c>
      <c r="BD1819" s="11">
        <f t="shared" si="1026"/>
        <v>1</v>
      </c>
      <c r="BE1819" s="11">
        <f t="shared" si="1024"/>
        <v>1</v>
      </c>
      <c r="BF1819" s="15" t="str">
        <f t="shared" si="1033"/>
        <v>EN 10210</v>
      </c>
      <c r="BG1819" s="42">
        <v>6.7120639999999998</v>
      </c>
      <c r="BH1819" s="17">
        <f t="shared" si="1034"/>
        <v>70</v>
      </c>
      <c r="BI1819" s="17">
        <f t="shared" si="1035"/>
        <v>70</v>
      </c>
      <c r="BK1819" s="17">
        <f t="shared" si="1036"/>
        <v>3.2</v>
      </c>
      <c r="BM1819" s="17">
        <f t="shared" si="1037"/>
        <v>3.2</v>
      </c>
      <c r="BX1819" s="18">
        <f t="shared" si="1038"/>
        <v>828.66972631827855</v>
      </c>
      <c r="BY1819" s="42">
        <v>0.28000000000000003</v>
      </c>
      <c r="BZ1819" s="43">
        <f t="shared" si="1039"/>
        <v>43.043432957773341</v>
      </c>
      <c r="CA1819" s="18">
        <f t="shared" si="1040"/>
        <v>606179.68850283977</v>
      </c>
      <c r="CB1819" s="18">
        <f t="shared" si="1041"/>
        <v>17319.419671509706</v>
      </c>
      <c r="CC1819" s="18">
        <f t="shared" si="1042"/>
        <v>20528.028839369432</v>
      </c>
      <c r="CD1819" s="25">
        <f t="shared" si="1043"/>
        <v>1.1852607782891167</v>
      </c>
      <c r="CE1819" s="26">
        <f t="shared" si="1044"/>
        <v>27.046430319130437</v>
      </c>
      <c r="CF1819" s="18">
        <f t="shared" si="1045"/>
        <v>462.58972631827851</v>
      </c>
      <c r="CZ1819" s="18">
        <f t="shared" si="1046"/>
        <v>953848.42240000004</v>
      </c>
      <c r="DC1819" s="18">
        <f t="shared" si="1047"/>
        <v>8884.9245894774176</v>
      </c>
      <c r="DD1819" s="17">
        <f t="shared" si="1048"/>
        <v>1</v>
      </c>
      <c r="DE1819" s="17">
        <f t="shared" si="1049"/>
        <v>1</v>
      </c>
      <c r="DF1819" s="17">
        <f t="shared" si="1050"/>
        <v>1</v>
      </c>
      <c r="DG1819" s="17">
        <f t="shared" si="1051"/>
        <v>1</v>
      </c>
      <c r="DH1819" s="17">
        <f t="shared" si="1052"/>
        <v>1</v>
      </c>
      <c r="DI1819" s="17">
        <f t="shared" si="1053"/>
        <v>1</v>
      </c>
      <c r="DJ1819" s="20" t="s">
        <v>1879</v>
      </c>
    </row>
    <row r="1820" spans="1:114" x14ac:dyDescent="0.2">
      <c r="A1820" s="15" t="s">
        <v>105</v>
      </c>
      <c r="B1820" s="10" t="s">
        <v>1916</v>
      </c>
      <c r="C1820" s="11">
        <f t="shared" si="1031"/>
        <v>7.5058560000000032</v>
      </c>
      <c r="D1820" s="11">
        <f t="shared" si="1059"/>
        <v>70</v>
      </c>
      <c r="E1820" s="11">
        <f t="shared" si="1057"/>
        <v>70</v>
      </c>
      <c r="F1820" s="11">
        <f t="shared" si="1057"/>
        <v>0</v>
      </c>
      <c r="G1820" s="11">
        <f t="shared" si="1057"/>
        <v>3.6</v>
      </c>
      <c r="H1820" s="11">
        <f t="shared" si="1057"/>
        <v>0</v>
      </c>
      <c r="I1820" s="11">
        <f t="shared" si="1057"/>
        <v>3.6</v>
      </c>
      <c r="J1820" s="11">
        <f t="shared" si="1057"/>
        <v>0</v>
      </c>
      <c r="K1820" s="11">
        <f t="shared" si="1057"/>
        <v>0</v>
      </c>
      <c r="L1820" s="11">
        <f t="shared" si="1057"/>
        <v>0</v>
      </c>
      <c r="M1820" s="11">
        <f t="shared" si="1057"/>
        <v>0</v>
      </c>
      <c r="N1820" s="11">
        <f t="shared" si="1054"/>
        <v>0</v>
      </c>
      <c r="O1820" s="11">
        <f t="shared" si="1054"/>
        <v>0</v>
      </c>
      <c r="P1820" s="11">
        <f t="shared" si="1054"/>
        <v>0</v>
      </c>
      <c r="Q1820" s="11">
        <f t="shared" si="1054"/>
        <v>0</v>
      </c>
      <c r="R1820" s="11">
        <f t="shared" si="1054"/>
        <v>0</v>
      </c>
      <c r="S1820" s="11">
        <f t="shared" si="1054"/>
        <v>0</v>
      </c>
      <c r="T1820" s="11">
        <f t="shared" si="1054"/>
        <v>922.78512237157111</v>
      </c>
      <c r="U1820" s="40">
        <f t="shared" si="1032"/>
        <v>0.28000000000000003</v>
      </c>
      <c r="V1820" s="11">
        <f t="shared" si="1058"/>
        <v>38.653407975681162</v>
      </c>
      <c r="W1820" s="11">
        <f t="shared" si="1058"/>
        <v>665397.57295606472</v>
      </c>
      <c r="X1820" s="11">
        <f t="shared" si="1058"/>
        <v>19011.359227316134</v>
      </c>
      <c r="Y1820" s="11">
        <f t="shared" si="1058"/>
        <v>22686.16240192968</v>
      </c>
      <c r="Z1820" s="11">
        <f t="shared" si="1058"/>
        <v>1.1932951311200026</v>
      </c>
      <c r="AA1820" s="11">
        <f t="shared" si="1058"/>
        <v>26.852845569482007</v>
      </c>
      <c r="AB1820" s="11">
        <f t="shared" si="1056"/>
        <v>522.46512237157117</v>
      </c>
      <c r="AC1820" s="11">
        <f t="shared" si="1056"/>
        <v>0</v>
      </c>
      <c r="AD1820" s="11">
        <f t="shared" si="1056"/>
        <v>0</v>
      </c>
      <c r="AE1820" s="11">
        <f t="shared" si="1056"/>
        <v>0</v>
      </c>
      <c r="AF1820" s="11">
        <f t="shared" si="1056"/>
        <v>0</v>
      </c>
      <c r="AG1820" s="11">
        <f t="shared" si="1055"/>
        <v>0</v>
      </c>
      <c r="AH1820" s="11">
        <f t="shared" si="1055"/>
        <v>0</v>
      </c>
      <c r="AI1820" s="11">
        <f t="shared" si="1055"/>
        <v>0</v>
      </c>
      <c r="AJ1820" s="11">
        <f t="shared" si="1055"/>
        <v>0</v>
      </c>
      <c r="AK1820" s="11">
        <f t="shared" si="1055"/>
        <v>0</v>
      </c>
      <c r="AL1820" s="11">
        <f t="shared" si="1025"/>
        <v>0</v>
      </c>
      <c r="AM1820" s="11">
        <f t="shared" si="1025"/>
        <v>0</v>
      </c>
      <c r="AN1820" s="11">
        <f t="shared" si="1025"/>
        <v>0</v>
      </c>
      <c r="AO1820" s="11">
        <f t="shared" si="1025"/>
        <v>0</v>
      </c>
      <c r="AP1820" s="11">
        <f t="shared" si="1025"/>
        <v>0</v>
      </c>
      <c r="AQ1820" s="11">
        <f t="shared" si="1025"/>
        <v>0</v>
      </c>
      <c r="AR1820" s="11">
        <f t="shared" si="1060"/>
        <v>0</v>
      </c>
      <c r="AS1820" s="11">
        <f t="shared" si="1060"/>
        <v>0</v>
      </c>
      <c r="AT1820" s="11">
        <f t="shared" si="1060"/>
        <v>0</v>
      </c>
      <c r="AU1820" s="11">
        <f t="shared" si="1060"/>
        <v>0</v>
      </c>
      <c r="AV1820" s="11">
        <f t="shared" si="1060"/>
        <v>1053917.7984000004</v>
      </c>
      <c r="AW1820" s="11">
        <f t="shared" si="1060"/>
        <v>0</v>
      </c>
      <c r="AX1820" s="11">
        <f t="shared" si="1060"/>
        <v>0</v>
      </c>
      <c r="AY1820" s="11">
        <f t="shared" si="1030"/>
        <v>8767.8576835573585</v>
      </c>
      <c r="AZ1820" s="11">
        <f t="shared" si="1030"/>
        <v>1</v>
      </c>
      <c r="BA1820" s="11">
        <f t="shared" si="1030"/>
        <v>1</v>
      </c>
      <c r="BB1820" s="11">
        <f t="shared" si="1030"/>
        <v>1</v>
      </c>
      <c r="BC1820" s="11">
        <f t="shared" si="1026"/>
        <v>1</v>
      </c>
      <c r="BD1820" s="11">
        <f t="shared" si="1026"/>
        <v>1</v>
      </c>
      <c r="BE1820" s="11">
        <f t="shared" si="1026"/>
        <v>1</v>
      </c>
      <c r="BF1820" s="15" t="str">
        <f t="shared" si="1033"/>
        <v>EN 10210</v>
      </c>
      <c r="BG1820" s="42">
        <v>7.5058560000000032</v>
      </c>
      <c r="BH1820" s="17">
        <f t="shared" si="1034"/>
        <v>70</v>
      </c>
      <c r="BI1820" s="17">
        <f t="shared" si="1035"/>
        <v>70</v>
      </c>
      <c r="BK1820" s="17">
        <f t="shared" si="1036"/>
        <v>3.6</v>
      </c>
      <c r="BM1820" s="17">
        <f t="shared" si="1037"/>
        <v>3.6</v>
      </c>
      <c r="BX1820" s="18">
        <f t="shared" si="1038"/>
        <v>922.78512237157111</v>
      </c>
      <c r="BY1820" s="42">
        <v>0.28000000000000003</v>
      </c>
      <c r="BZ1820" s="43">
        <f t="shared" si="1039"/>
        <v>38.653407975681162</v>
      </c>
      <c r="CA1820" s="18">
        <f t="shared" si="1040"/>
        <v>665397.57295606472</v>
      </c>
      <c r="CB1820" s="18">
        <f t="shared" si="1041"/>
        <v>19011.359227316134</v>
      </c>
      <c r="CC1820" s="18">
        <f t="shared" si="1042"/>
        <v>22686.16240192968</v>
      </c>
      <c r="CD1820" s="25">
        <f t="shared" si="1043"/>
        <v>1.1932951311200026</v>
      </c>
      <c r="CE1820" s="26">
        <f t="shared" si="1044"/>
        <v>26.852845569482007</v>
      </c>
      <c r="CF1820" s="18">
        <f t="shared" si="1045"/>
        <v>522.46512237157117</v>
      </c>
      <c r="CZ1820" s="18">
        <f t="shared" si="1046"/>
        <v>1053917.7984000004</v>
      </c>
      <c r="DC1820" s="18">
        <f t="shared" si="1047"/>
        <v>8767.8576835573585</v>
      </c>
      <c r="DD1820" s="17">
        <f t="shared" si="1048"/>
        <v>1</v>
      </c>
      <c r="DE1820" s="17">
        <f t="shared" si="1049"/>
        <v>1</v>
      </c>
      <c r="DF1820" s="17">
        <f t="shared" si="1050"/>
        <v>1</v>
      </c>
      <c r="DG1820" s="17">
        <f t="shared" si="1051"/>
        <v>1</v>
      </c>
      <c r="DH1820" s="17">
        <f t="shared" si="1052"/>
        <v>1</v>
      </c>
      <c r="DI1820" s="17">
        <f t="shared" si="1053"/>
        <v>1</v>
      </c>
      <c r="DJ1820" s="20" t="s">
        <v>1879</v>
      </c>
    </row>
    <row r="1821" spans="1:114" x14ac:dyDescent="0.2">
      <c r="A1821" s="15" t="s">
        <v>105</v>
      </c>
      <c r="B1821" s="10" t="s">
        <v>1917</v>
      </c>
      <c r="C1821" s="11">
        <f t="shared" si="1031"/>
        <v>8.2896000000000001</v>
      </c>
      <c r="D1821" s="11">
        <f t="shared" si="1059"/>
        <v>70</v>
      </c>
      <c r="E1821" s="11">
        <f t="shared" si="1057"/>
        <v>70</v>
      </c>
      <c r="F1821" s="11">
        <f t="shared" si="1057"/>
        <v>0</v>
      </c>
      <c r="G1821" s="11">
        <f t="shared" si="1057"/>
        <v>4</v>
      </c>
      <c r="H1821" s="11">
        <f t="shared" si="1057"/>
        <v>0</v>
      </c>
      <c r="I1821" s="11">
        <f t="shared" si="1057"/>
        <v>4</v>
      </c>
      <c r="J1821" s="11">
        <f t="shared" si="1057"/>
        <v>0</v>
      </c>
      <c r="K1821" s="11">
        <f t="shared" si="1057"/>
        <v>0</v>
      </c>
      <c r="L1821" s="11">
        <f t="shared" si="1057"/>
        <v>0</v>
      </c>
      <c r="M1821" s="11">
        <f t="shared" si="1057"/>
        <v>0</v>
      </c>
      <c r="N1821" s="11">
        <f t="shared" si="1054"/>
        <v>0</v>
      </c>
      <c r="O1821" s="11">
        <f t="shared" si="1054"/>
        <v>0</v>
      </c>
      <c r="P1821" s="11">
        <f t="shared" si="1054"/>
        <v>0</v>
      </c>
      <c r="Q1821" s="11">
        <f t="shared" si="1054"/>
        <v>0</v>
      </c>
      <c r="R1821" s="11">
        <f t="shared" si="1054"/>
        <v>0</v>
      </c>
      <c r="S1821" s="11">
        <f t="shared" si="1054"/>
        <v>0</v>
      </c>
      <c r="T1821" s="11">
        <f t="shared" si="1054"/>
        <v>1014.79644737231</v>
      </c>
      <c r="U1821" s="40">
        <f t="shared" si="1032"/>
        <v>0.28000000000000003</v>
      </c>
      <c r="V1821" s="11">
        <f t="shared" si="1058"/>
        <v>35.148713716210899</v>
      </c>
      <c r="W1821" s="11">
        <f t="shared" si="1058"/>
        <v>721202.5390818601</v>
      </c>
      <c r="X1821" s="11">
        <f t="shared" si="1058"/>
        <v>20605.786830910289</v>
      </c>
      <c r="Y1821" s="11">
        <f t="shared" si="1058"/>
        <v>24756.837412385707</v>
      </c>
      <c r="Z1821" s="11">
        <f t="shared" si="1058"/>
        <v>1.2014507194284141</v>
      </c>
      <c r="AA1821" s="11">
        <f t="shared" si="1058"/>
        <v>26.658711480496702</v>
      </c>
      <c r="AB1821" s="11">
        <f t="shared" si="1056"/>
        <v>582.79644737231001</v>
      </c>
      <c r="AC1821" s="11">
        <f t="shared" si="1056"/>
        <v>0</v>
      </c>
      <c r="AD1821" s="11">
        <f t="shared" si="1056"/>
        <v>0</v>
      </c>
      <c r="AE1821" s="11">
        <f t="shared" si="1056"/>
        <v>0</v>
      </c>
      <c r="AF1821" s="11">
        <f t="shared" si="1056"/>
        <v>0</v>
      </c>
      <c r="AG1821" s="11">
        <f t="shared" si="1055"/>
        <v>0</v>
      </c>
      <c r="AH1821" s="11">
        <f t="shared" si="1055"/>
        <v>0</v>
      </c>
      <c r="AI1821" s="11">
        <f t="shared" si="1055"/>
        <v>0</v>
      </c>
      <c r="AJ1821" s="11">
        <f t="shared" si="1055"/>
        <v>0</v>
      </c>
      <c r="AK1821" s="11">
        <f t="shared" si="1055"/>
        <v>0</v>
      </c>
      <c r="AL1821" s="11">
        <f t="shared" si="1025"/>
        <v>0</v>
      </c>
      <c r="AM1821" s="11">
        <f t="shared" si="1025"/>
        <v>0</v>
      </c>
      <c r="AN1821" s="11">
        <f t="shared" si="1025"/>
        <v>0</v>
      </c>
      <c r="AO1821" s="11">
        <f t="shared" si="1025"/>
        <v>0</v>
      </c>
      <c r="AP1821" s="11">
        <f t="shared" si="1025"/>
        <v>0</v>
      </c>
      <c r="AQ1821" s="11">
        <f t="shared" si="1025"/>
        <v>0</v>
      </c>
      <c r="AR1821" s="11">
        <f t="shared" si="1060"/>
        <v>0</v>
      </c>
      <c r="AS1821" s="11">
        <f t="shared" si="1060"/>
        <v>0</v>
      </c>
      <c r="AT1821" s="11">
        <f t="shared" si="1060"/>
        <v>0</v>
      </c>
      <c r="AU1821" s="11">
        <f t="shared" si="1060"/>
        <v>0</v>
      </c>
      <c r="AV1821" s="11">
        <f t="shared" si="1060"/>
        <v>1149984</v>
      </c>
      <c r="AW1821" s="11">
        <f t="shared" si="1060"/>
        <v>0</v>
      </c>
      <c r="AX1821" s="11">
        <f t="shared" si="1060"/>
        <v>0</v>
      </c>
      <c r="AY1821" s="11">
        <f t="shared" si="1030"/>
        <v>8650.1946710584652</v>
      </c>
      <c r="AZ1821" s="11">
        <f t="shared" si="1030"/>
        <v>1</v>
      </c>
      <c r="BA1821" s="11">
        <f t="shared" si="1030"/>
        <v>1</v>
      </c>
      <c r="BB1821" s="11">
        <f t="shared" si="1030"/>
        <v>1</v>
      </c>
      <c r="BC1821" s="11">
        <f t="shared" si="1026"/>
        <v>1</v>
      </c>
      <c r="BD1821" s="11">
        <f t="shared" si="1026"/>
        <v>1</v>
      </c>
      <c r="BE1821" s="11">
        <f t="shared" si="1026"/>
        <v>1</v>
      </c>
      <c r="BF1821" s="15" t="str">
        <f t="shared" si="1033"/>
        <v>EN 10210</v>
      </c>
      <c r="BG1821" s="42">
        <v>8.2896000000000001</v>
      </c>
      <c r="BH1821" s="17">
        <f t="shared" si="1034"/>
        <v>70</v>
      </c>
      <c r="BI1821" s="17">
        <f t="shared" si="1035"/>
        <v>70</v>
      </c>
      <c r="BK1821" s="17">
        <f t="shared" si="1036"/>
        <v>4</v>
      </c>
      <c r="BM1821" s="17">
        <f t="shared" si="1037"/>
        <v>4</v>
      </c>
      <c r="BX1821" s="18">
        <f t="shared" si="1038"/>
        <v>1014.79644737231</v>
      </c>
      <c r="BY1821" s="42">
        <v>0.28000000000000003</v>
      </c>
      <c r="BZ1821" s="43">
        <f t="shared" si="1039"/>
        <v>35.148713716210899</v>
      </c>
      <c r="CA1821" s="18">
        <f t="shared" si="1040"/>
        <v>721202.5390818601</v>
      </c>
      <c r="CB1821" s="18">
        <f t="shared" si="1041"/>
        <v>20605.786830910289</v>
      </c>
      <c r="CC1821" s="18">
        <f t="shared" si="1042"/>
        <v>24756.837412385707</v>
      </c>
      <c r="CD1821" s="25">
        <f t="shared" si="1043"/>
        <v>1.2014507194284141</v>
      </c>
      <c r="CE1821" s="26">
        <f t="shared" si="1044"/>
        <v>26.658711480496702</v>
      </c>
      <c r="CF1821" s="18">
        <f t="shared" si="1045"/>
        <v>582.79644737231001</v>
      </c>
      <c r="CZ1821" s="18">
        <f t="shared" si="1046"/>
        <v>1149984</v>
      </c>
      <c r="DC1821" s="18">
        <f t="shared" si="1047"/>
        <v>8650.1946710584652</v>
      </c>
      <c r="DD1821" s="17">
        <f t="shared" si="1048"/>
        <v>1</v>
      </c>
      <c r="DE1821" s="17">
        <f t="shared" si="1049"/>
        <v>1</v>
      </c>
      <c r="DF1821" s="17">
        <f t="shared" si="1050"/>
        <v>1</v>
      </c>
      <c r="DG1821" s="17">
        <f t="shared" si="1051"/>
        <v>1</v>
      </c>
      <c r="DH1821" s="17">
        <f t="shared" si="1052"/>
        <v>1</v>
      </c>
      <c r="DI1821" s="17">
        <f t="shared" si="1053"/>
        <v>1</v>
      </c>
      <c r="DJ1821" s="20" t="s">
        <v>1879</v>
      </c>
    </row>
    <row r="1822" spans="1:114" x14ac:dyDescent="0.2">
      <c r="A1822" s="15" t="s">
        <v>105</v>
      </c>
      <c r="B1822" s="10" t="s">
        <v>1918</v>
      </c>
      <c r="C1822" s="11">
        <f t="shared" si="1031"/>
        <v>9.2551500000000004</v>
      </c>
      <c r="D1822" s="11">
        <f t="shared" si="1059"/>
        <v>70</v>
      </c>
      <c r="E1822" s="11">
        <f t="shared" si="1057"/>
        <v>70</v>
      </c>
      <c r="F1822" s="11">
        <f t="shared" si="1057"/>
        <v>0</v>
      </c>
      <c r="G1822" s="11">
        <f t="shared" si="1057"/>
        <v>4.5</v>
      </c>
      <c r="H1822" s="11">
        <f t="shared" si="1057"/>
        <v>0</v>
      </c>
      <c r="I1822" s="11">
        <f t="shared" si="1057"/>
        <v>4.5</v>
      </c>
      <c r="J1822" s="11">
        <f t="shared" si="1057"/>
        <v>0</v>
      </c>
      <c r="K1822" s="11">
        <f t="shared" si="1057"/>
        <v>0</v>
      </c>
      <c r="L1822" s="11">
        <f t="shared" si="1057"/>
        <v>0</v>
      </c>
      <c r="M1822" s="11">
        <f t="shared" si="1057"/>
        <v>0</v>
      </c>
      <c r="N1822" s="11">
        <f t="shared" si="1054"/>
        <v>0</v>
      </c>
      <c r="O1822" s="11">
        <f t="shared" si="1054"/>
        <v>0</v>
      </c>
      <c r="P1822" s="11">
        <f t="shared" si="1054"/>
        <v>0</v>
      </c>
      <c r="Q1822" s="11">
        <f t="shared" si="1054"/>
        <v>0</v>
      </c>
      <c r="R1822" s="11">
        <f t="shared" si="1054"/>
        <v>0</v>
      </c>
      <c r="S1822" s="11">
        <f t="shared" si="1054"/>
        <v>0</v>
      </c>
      <c r="T1822" s="11">
        <f t="shared" si="1054"/>
        <v>1126.85175370558</v>
      </c>
      <c r="U1822" s="40">
        <f t="shared" si="1032"/>
        <v>0.28000000000000003</v>
      </c>
      <c r="V1822" s="11">
        <f t="shared" si="1058"/>
        <v>31.653489193784957</v>
      </c>
      <c r="W1822" s="11">
        <f t="shared" si="1058"/>
        <v>786277.72052064457</v>
      </c>
      <c r="X1822" s="11">
        <f t="shared" si="1058"/>
        <v>22465.077729161272</v>
      </c>
      <c r="Y1822" s="11">
        <f t="shared" si="1058"/>
        <v>27223.645596345079</v>
      </c>
      <c r="Z1822" s="11">
        <f t="shared" si="1058"/>
        <v>1.2118206722697802</v>
      </c>
      <c r="AA1822" s="11">
        <f t="shared" si="1058"/>
        <v>26.415241923058673</v>
      </c>
      <c r="AB1822" s="11">
        <f t="shared" si="1056"/>
        <v>658.85175370557988</v>
      </c>
      <c r="AC1822" s="11">
        <f t="shared" si="1056"/>
        <v>0</v>
      </c>
      <c r="AD1822" s="11">
        <f t="shared" si="1056"/>
        <v>0</v>
      </c>
      <c r="AE1822" s="11">
        <f t="shared" si="1056"/>
        <v>0</v>
      </c>
      <c r="AF1822" s="11">
        <f t="shared" si="1056"/>
        <v>0</v>
      </c>
      <c r="AG1822" s="11">
        <f t="shared" si="1055"/>
        <v>0</v>
      </c>
      <c r="AH1822" s="11">
        <f t="shared" si="1055"/>
        <v>0</v>
      </c>
      <c r="AI1822" s="11">
        <f t="shared" si="1055"/>
        <v>0</v>
      </c>
      <c r="AJ1822" s="11">
        <f t="shared" si="1055"/>
        <v>0</v>
      </c>
      <c r="AK1822" s="11">
        <f t="shared" si="1055"/>
        <v>0</v>
      </c>
      <c r="AL1822" s="11">
        <f t="shared" si="1025"/>
        <v>0</v>
      </c>
      <c r="AM1822" s="11">
        <f t="shared" si="1025"/>
        <v>0</v>
      </c>
      <c r="AN1822" s="11">
        <f t="shared" si="1025"/>
        <v>0</v>
      </c>
      <c r="AO1822" s="11">
        <f t="shared" si="1025"/>
        <v>0</v>
      </c>
      <c r="AP1822" s="11">
        <f t="shared" si="1025"/>
        <v>0</v>
      </c>
      <c r="AQ1822" s="11">
        <f t="shared" si="1025"/>
        <v>0</v>
      </c>
      <c r="AR1822" s="11">
        <f t="shared" si="1060"/>
        <v>0</v>
      </c>
      <c r="AS1822" s="11">
        <f t="shared" si="1060"/>
        <v>0</v>
      </c>
      <c r="AT1822" s="11">
        <f t="shared" si="1060"/>
        <v>0</v>
      </c>
      <c r="AU1822" s="11">
        <f t="shared" si="1060"/>
        <v>0</v>
      </c>
      <c r="AV1822" s="11">
        <f t="shared" si="1060"/>
        <v>1264551.1875</v>
      </c>
      <c r="AW1822" s="11">
        <f t="shared" si="1060"/>
        <v>0</v>
      </c>
      <c r="AX1822" s="11">
        <f t="shared" si="1060"/>
        <v>0</v>
      </c>
      <c r="AY1822" s="11">
        <f t="shared" si="1030"/>
        <v>8502.2776305583702</v>
      </c>
      <c r="AZ1822" s="11">
        <f t="shared" si="1030"/>
        <v>1</v>
      </c>
      <c r="BA1822" s="11">
        <f t="shared" si="1030"/>
        <v>1</v>
      </c>
      <c r="BB1822" s="11">
        <f t="shared" si="1030"/>
        <v>1</v>
      </c>
      <c r="BC1822" s="11">
        <f t="shared" si="1026"/>
        <v>1</v>
      </c>
      <c r="BD1822" s="11">
        <f t="shared" si="1026"/>
        <v>1</v>
      </c>
      <c r="BE1822" s="11">
        <f t="shared" si="1026"/>
        <v>1</v>
      </c>
      <c r="BF1822" s="15" t="str">
        <f t="shared" si="1033"/>
        <v>EN 10210</v>
      </c>
      <c r="BG1822" s="42">
        <v>9.2551500000000004</v>
      </c>
      <c r="BH1822" s="17">
        <f t="shared" si="1034"/>
        <v>70</v>
      </c>
      <c r="BI1822" s="17">
        <f t="shared" si="1035"/>
        <v>70</v>
      </c>
      <c r="BK1822" s="17">
        <f t="shared" si="1036"/>
        <v>4.5</v>
      </c>
      <c r="BM1822" s="17">
        <f t="shared" si="1037"/>
        <v>4.5</v>
      </c>
      <c r="BX1822" s="18">
        <f t="shared" si="1038"/>
        <v>1126.85175370558</v>
      </c>
      <c r="BY1822" s="42">
        <v>0.28000000000000003</v>
      </c>
      <c r="BZ1822" s="43">
        <f t="shared" si="1039"/>
        <v>31.653489193784957</v>
      </c>
      <c r="CA1822" s="18">
        <f t="shared" si="1040"/>
        <v>786277.72052064457</v>
      </c>
      <c r="CB1822" s="18">
        <f t="shared" si="1041"/>
        <v>22465.077729161272</v>
      </c>
      <c r="CC1822" s="18">
        <f t="shared" si="1042"/>
        <v>27223.645596345079</v>
      </c>
      <c r="CD1822" s="25">
        <f t="shared" si="1043"/>
        <v>1.2118206722697802</v>
      </c>
      <c r="CE1822" s="26">
        <f t="shared" si="1044"/>
        <v>26.415241923058673</v>
      </c>
      <c r="CF1822" s="18">
        <f t="shared" si="1045"/>
        <v>658.85175370557988</v>
      </c>
      <c r="CZ1822" s="18">
        <f t="shared" si="1046"/>
        <v>1264551.1875</v>
      </c>
      <c r="DC1822" s="18">
        <f t="shared" si="1047"/>
        <v>8502.2776305583702</v>
      </c>
      <c r="DD1822" s="17">
        <f t="shared" si="1048"/>
        <v>1</v>
      </c>
      <c r="DE1822" s="17">
        <f t="shared" si="1049"/>
        <v>1</v>
      </c>
      <c r="DF1822" s="17">
        <f t="shared" si="1050"/>
        <v>1</v>
      </c>
      <c r="DG1822" s="17">
        <f t="shared" si="1051"/>
        <v>1</v>
      </c>
      <c r="DH1822" s="17">
        <f t="shared" si="1052"/>
        <v>1</v>
      </c>
      <c r="DI1822" s="17">
        <f t="shared" si="1053"/>
        <v>1</v>
      </c>
      <c r="DJ1822" s="20" t="s">
        <v>1879</v>
      </c>
    </row>
    <row r="1823" spans="1:114" x14ac:dyDescent="0.2">
      <c r="A1823" s="15" t="s">
        <v>105</v>
      </c>
      <c r="B1823" s="10" t="s">
        <v>1919</v>
      </c>
      <c r="C1823" s="11">
        <f t="shared" si="1031"/>
        <v>10.205</v>
      </c>
      <c r="D1823" s="11">
        <f t="shared" si="1059"/>
        <v>70</v>
      </c>
      <c r="E1823" s="11">
        <f t="shared" si="1057"/>
        <v>70</v>
      </c>
      <c r="F1823" s="11">
        <f t="shared" si="1057"/>
        <v>0</v>
      </c>
      <c r="G1823" s="11">
        <f t="shared" si="1057"/>
        <v>5</v>
      </c>
      <c r="H1823" s="11">
        <f t="shared" si="1057"/>
        <v>0</v>
      </c>
      <c r="I1823" s="11">
        <f t="shared" si="1057"/>
        <v>5</v>
      </c>
      <c r="J1823" s="11">
        <f t="shared" si="1057"/>
        <v>0</v>
      </c>
      <c r="K1823" s="11">
        <f t="shared" si="1057"/>
        <v>0</v>
      </c>
      <c r="L1823" s="11">
        <f t="shared" si="1057"/>
        <v>0</v>
      </c>
      <c r="M1823" s="11">
        <f t="shared" si="1057"/>
        <v>0</v>
      </c>
      <c r="N1823" s="11">
        <f t="shared" si="1054"/>
        <v>0</v>
      </c>
      <c r="O1823" s="11">
        <f t="shared" si="1054"/>
        <v>0</v>
      </c>
      <c r="P1823" s="11">
        <f t="shared" si="1054"/>
        <v>0</v>
      </c>
      <c r="Q1823" s="11">
        <f t="shared" si="1054"/>
        <v>0</v>
      </c>
      <c r="R1823" s="11">
        <f t="shared" si="1054"/>
        <v>0</v>
      </c>
      <c r="S1823" s="11">
        <f t="shared" si="1054"/>
        <v>0</v>
      </c>
      <c r="T1823" s="11">
        <f t="shared" si="1054"/>
        <v>1235.6194490192345</v>
      </c>
      <c r="U1823" s="40">
        <f t="shared" si="1032"/>
        <v>0.28000000000000003</v>
      </c>
      <c r="V1823" s="11">
        <f t="shared" si="1058"/>
        <v>28.867132058522625</v>
      </c>
      <c r="W1823" s="11">
        <f t="shared" si="1058"/>
        <v>846291.93008553912</v>
      </c>
      <c r="X1823" s="11">
        <f t="shared" si="1058"/>
        <v>24179.769431015404</v>
      </c>
      <c r="Y1823" s="11">
        <f t="shared" si="1058"/>
        <v>29557.152892147529</v>
      </c>
      <c r="Z1823" s="11">
        <f t="shared" si="1058"/>
        <v>1.2223918419269355</v>
      </c>
      <c r="AA1823" s="11">
        <f t="shared" si="1058"/>
        <v>26.170844199417644</v>
      </c>
      <c r="AB1823" s="11">
        <f t="shared" si="1056"/>
        <v>735.61944901923459</v>
      </c>
      <c r="AC1823" s="11">
        <f t="shared" si="1056"/>
        <v>0</v>
      </c>
      <c r="AD1823" s="11">
        <f t="shared" si="1056"/>
        <v>0</v>
      </c>
      <c r="AE1823" s="11">
        <f t="shared" si="1056"/>
        <v>0</v>
      </c>
      <c r="AF1823" s="11">
        <f t="shared" si="1056"/>
        <v>0</v>
      </c>
      <c r="AG1823" s="11">
        <f t="shared" si="1055"/>
        <v>0</v>
      </c>
      <c r="AH1823" s="11">
        <f t="shared" si="1055"/>
        <v>0</v>
      </c>
      <c r="AI1823" s="11">
        <f t="shared" si="1055"/>
        <v>0</v>
      </c>
      <c r="AJ1823" s="11">
        <f t="shared" si="1055"/>
        <v>0</v>
      </c>
      <c r="AK1823" s="11">
        <f t="shared" si="1055"/>
        <v>0</v>
      </c>
      <c r="AL1823" s="11">
        <f t="shared" si="1025"/>
        <v>0</v>
      </c>
      <c r="AM1823" s="11">
        <f t="shared" si="1025"/>
        <v>0</v>
      </c>
      <c r="AN1823" s="11">
        <f t="shared" si="1025"/>
        <v>0</v>
      </c>
      <c r="AO1823" s="11">
        <f t="shared" si="1025"/>
        <v>0</v>
      </c>
      <c r="AP1823" s="11">
        <f t="shared" si="1025"/>
        <v>0</v>
      </c>
      <c r="AQ1823" s="11">
        <f t="shared" si="1025"/>
        <v>0</v>
      </c>
      <c r="AR1823" s="11">
        <f t="shared" si="1060"/>
        <v>0</v>
      </c>
      <c r="AS1823" s="11">
        <f t="shared" si="1060"/>
        <v>0</v>
      </c>
      <c r="AT1823" s="11">
        <f t="shared" si="1060"/>
        <v>0</v>
      </c>
      <c r="AU1823" s="11">
        <f t="shared" si="1060"/>
        <v>0</v>
      </c>
      <c r="AV1823" s="11">
        <f t="shared" si="1060"/>
        <v>1373125</v>
      </c>
      <c r="AW1823" s="11">
        <f t="shared" si="1060"/>
        <v>0</v>
      </c>
      <c r="AX1823" s="11">
        <f t="shared" si="1060"/>
        <v>0</v>
      </c>
      <c r="AY1823" s="11">
        <f t="shared" si="1030"/>
        <v>8353.4291735288516</v>
      </c>
      <c r="AZ1823" s="11">
        <f t="shared" si="1030"/>
        <v>1</v>
      </c>
      <c r="BA1823" s="11">
        <f t="shared" si="1030"/>
        <v>1</v>
      </c>
      <c r="BB1823" s="11">
        <f t="shared" si="1030"/>
        <v>1</v>
      </c>
      <c r="BC1823" s="11">
        <f t="shared" si="1026"/>
        <v>1</v>
      </c>
      <c r="BD1823" s="11">
        <f t="shared" si="1026"/>
        <v>1</v>
      </c>
      <c r="BE1823" s="11">
        <f t="shared" si="1026"/>
        <v>1</v>
      </c>
      <c r="BF1823" s="15" t="str">
        <f t="shared" si="1033"/>
        <v>EN 10210</v>
      </c>
      <c r="BG1823" s="42">
        <v>10.205</v>
      </c>
      <c r="BH1823" s="17">
        <f t="shared" si="1034"/>
        <v>70</v>
      </c>
      <c r="BI1823" s="17">
        <f t="shared" si="1035"/>
        <v>70</v>
      </c>
      <c r="BK1823" s="17">
        <f t="shared" si="1036"/>
        <v>5</v>
      </c>
      <c r="BM1823" s="17">
        <f t="shared" si="1037"/>
        <v>5</v>
      </c>
      <c r="BX1823" s="18">
        <f t="shared" si="1038"/>
        <v>1235.6194490192345</v>
      </c>
      <c r="BY1823" s="42">
        <v>0.28000000000000003</v>
      </c>
      <c r="BZ1823" s="43">
        <f t="shared" si="1039"/>
        <v>28.867132058522625</v>
      </c>
      <c r="CA1823" s="18">
        <f t="shared" si="1040"/>
        <v>846291.93008553912</v>
      </c>
      <c r="CB1823" s="18">
        <f t="shared" si="1041"/>
        <v>24179.769431015404</v>
      </c>
      <c r="CC1823" s="18">
        <f t="shared" si="1042"/>
        <v>29557.152892147529</v>
      </c>
      <c r="CD1823" s="25">
        <f t="shared" si="1043"/>
        <v>1.2223918419269355</v>
      </c>
      <c r="CE1823" s="26">
        <f t="shared" si="1044"/>
        <v>26.170844199417644</v>
      </c>
      <c r="CF1823" s="18">
        <f t="shared" si="1045"/>
        <v>735.61944901923459</v>
      </c>
      <c r="CZ1823" s="18">
        <f t="shared" si="1046"/>
        <v>1373125</v>
      </c>
      <c r="DC1823" s="18">
        <f t="shared" si="1047"/>
        <v>8353.4291735288516</v>
      </c>
      <c r="DD1823" s="17">
        <f t="shared" si="1048"/>
        <v>1</v>
      </c>
      <c r="DE1823" s="17">
        <f t="shared" si="1049"/>
        <v>1</v>
      </c>
      <c r="DF1823" s="17">
        <f t="shared" si="1050"/>
        <v>1</v>
      </c>
      <c r="DG1823" s="17">
        <f t="shared" si="1051"/>
        <v>1</v>
      </c>
      <c r="DH1823" s="17">
        <f t="shared" si="1052"/>
        <v>1</v>
      </c>
      <c r="DI1823" s="17">
        <f t="shared" si="1053"/>
        <v>1</v>
      </c>
      <c r="DJ1823" s="20" t="s">
        <v>1879</v>
      </c>
    </row>
    <row r="1824" spans="1:114" x14ac:dyDescent="0.2">
      <c r="A1824" s="15" t="s">
        <v>105</v>
      </c>
      <c r="B1824" s="10" t="s">
        <v>1920</v>
      </c>
      <c r="C1824" s="11">
        <f t="shared" si="1031"/>
        <v>11.324096000000004</v>
      </c>
      <c r="D1824" s="11">
        <f t="shared" si="1059"/>
        <v>70</v>
      </c>
      <c r="E1824" s="11">
        <f t="shared" si="1057"/>
        <v>70</v>
      </c>
      <c r="F1824" s="11">
        <f t="shared" si="1057"/>
        <v>0</v>
      </c>
      <c r="G1824" s="11">
        <f t="shared" si="1057"/>
        <v>5.6</v>
      </c>
      <c r="H1824" s="11">
        <f t="shared" si="1057"/>
        <v>0</v>
      </c>
      <c r="I1824" s="11">
        <f t="shared" si="1057"/>
        <v>5.6</v>
      </c>
      <c r="J1824" s="11">
        <f t="shared" si="1057"/>
        <v>0</v>
      </c>
      <c r="K1824" s="11">
        <f t="shared" si="1057"/>
        <v>0</v>
      </c>
      <c r="L1824" s="11">
        <f t="shared" si="1057"/>
        <v>0</v>
      </c>
      <c r="M1824" s="11">
        <f t="shared" si="1057"/>
        <v>0</v>
      </c>
      <c r="N1824" s="11">
        <f t="shared" si="1054"/>
        <v>0</v>
      </c>
      <c r="O1824" s="11">
        <f t="shared" si="1054"/>
        <v>0</v>
      </c>
      <c r="P1824" s="11">
        <f t="shared" si="1054"/>
        <v>0</v>
      </c>
      <c r="Q1824" s="11">
        <f t="shared" si="1054"/>
        <v>0</v>
      </c>
      <c r="R1824" s="11">
        <f t="shared" si="1054"/>
        <v>0</v>
      </c>
      <c r="S1824" s="11">
        <f t="shared" si="1054"/>
        <v>0</v>
      </c>
      <c r="T1824" s="11">
        <f t="shared" si="1054"/>
        <v>1361.8010368497278</v>
      </c>
      <c r="U1824" s="40">
        <f t="shared" si="1032"/>
        <v>0.28000000000000003</v>
      </c>
      <c r="V1824" s="11">
        <f t="shared" si="1058"/>
        <v>26.192364995866271</v>
      </c>
      <c r="W1824" s="11">
        <f t="shared" si="1058"/>
        <v>911837.44662433572</v>
      </c>
      <c r="X1824" s="11">
        <f t="shared" si="1058"/>
        <v>26052.498474981021</v>
      </c>
      <c r="Y1824" s="11">
        <f t="shared" si="1058"/>
        <v>32184.027343690181</v>
      </c>
      <c r="Z1824" s="11">
        <f t="shared" si="1058"/>
        <v>1.2353528155695872</v>
      </c>
      <c r="AA1824" s="11">
        <f t="shared" si="1058"/>
        <v>25.876282360785943</v>
      </c>
      <c r="AB1824" s="11">
        <f t="shared" si="1056"/>
        <v>828.68103684972766</v>
      </c>
      <c r="AC1824" s="11">
        <f t="shared" si="1056"/>
        <v>0</v>
      </c>
      <c r="AD1824" s="11">
        <f t="shared" si="1056"/>
        <v>0</v>
      </c>
      <c r="AE1824" s="11">
        <f t="shared" si="1056"/>
        <v>0</v>
      </c>
      <c r="AF1824" s="11">
        <f t="shared" si="1056"/>
        <v>0</v>
      </c>
      <c r="AG1824" s="11">
        <f t="shared" si="1055"/>
        <v>0</v>
      </c>
      <c r="AH1824" s="11">
        <f t="shared" si="1055"/>
        <v>0</v>
      </c>
      <c r="AI1824" s="11">
        <f t="shared" si="1055"/>
        <v>0</v>
      </c>
      <c r="AJ1824" s="11">
        <f t="shared" si="1055"/>
        <v>0</v>
      </c>
      <c r="AK1824" s="11">
        <f t="shared" si="1055"/>
        <v>0</v>
      </c>
      <c r="AL1824" s="11">
        <f t="shared" si="1025"/>
        <v>0</v>
      </c>
      <c r="AM1824" s="11">
        <f t="shared" si="1025"/>
        <v>0</v>
      </c>
      <c r="AN1824" s="11">
        <f t="shared" si="1025"/>
        <v>0</v>
      </c>
      <c r="AO1824" s="11">
        <f t="shared" si="1025"/>
        <v>0</v>
      </c>
      <c r="AP1824" s="11">
        <f t="shared" si="1025"/>
        <v>0</v>
      </c>
      <c r="AQ1824" s="11">
        <f t="shared" si="1025"/>
        <v>0</v>
      </c>
      <c r="AR1824" s="11">
        <f t="shared" si="1060"/>
        <v>0</v>
      </c>
      <c r="AS1824" s="11">
        <f t="shared" si="1060"/>
        <v>0</v>
      </c>
      <c r="AT1824" s="11">
        <f t="shared" si="1060"/>
        <v>0</v>
      </c>
      <c r="AU1824" s="11">
        <f t="shared" si="1060"/>
        <v>0</v>
      </c>
      <c r="AV1824" s="11">
        <f t="shared" si="1060"/>
        <v>1495703.9104000002</v>
      </c>
      <c r="AW1824" s="11">
        <f t="shared" si="1060"/>
        <v>0</v>
      </c>
      <c r="AX1824" s="11">
        <f t="shared" si="1060"/>
        <v>0</v>
      </c>
      <c r="AY1824" s="11">
        <f t="shared" si="1030"/>
        <v>8173.5815552745926</v>
      </c>
      <c r="AZ1824" s="11">
        <f t="shared" si="1030"/>
        <v>1</v>
      </c>
      <c r="BA1824" s="11">
        <f t="shared" si="1030"/>
        <v>1</v>
      </c>
      <c r="BB1824" s="11">
        <f t="shared" si="1030"/>
        <v>1</v>
      </c>
      <c r="BC1824" s="11">
        <f t="shared" si="1026"/>
        <v>1</v>
      </c>
      <c r="BD1824" s="11">
        <f t="shared" si="1026"/>
        <v>1</v>
      </c>
      <c r="BE1824" s="11">
        <f t="shared" si="1026"/>
        <v>1</v>
      </c>
      <c r="BF1824" s="15" t="str">
        <f t="shared" si="1033"/>
        <v>EN 10210</v>
      </c>
      <c r="BG1824" s="42">
        <v>11.324096000000004</v>
      </c>
      <c r="BH1824" s="17">
        <f t="shared" si="1034"/>
        <v>70</v>
      </c>
      <c r="BI1824" s="17">
        <f t="shared" si="1035"/>
        <v>70</v>
      </c>
      <c r="BK1824" s="17">
        <f t="shared" si="1036"/>
        <v>5.6</v>
      </c>
      <c r="BM1824" s="17">
        <f t="shared" si="1037"/>
        <v>5.6</v>
      </c>
      <c r="BX1824" s="18">
        <f t="shared" si="1038"/>
        <v>1361.8010368497278</v>
      </c>
      <c r="BY1824" s="42">
        <v>0.28000000000000003</v>
      </c>
      <c r="BZ1824" s="43">
        <f t="shared" si="1039"/>
        <v>26.192364995866271</v>
      </c>
      <c r="CA1824" s="18">
        <f t="shared" si="1040"/>
        <v>911837.44662433572</v>
      </c>
      <c r="CB1824" s="18">
        <f t="shared" si="1041"/>
        <v>26052.498474981021</v>
      </c>
      <c r="CC1824" s="18">
        <f t="shared" si="1042"/>
        <v>32184.027343690181</v>
      </c>
      <c r="CD1824" s="25">
        <f t="shared" si="1043"/>
        <v>1.2353528155695872</v>
      </c>
      <c r="CE1824" s="26">
        <f t="shared" si="1044"/>
        <v>25.876282360785943</v>
      </c>
      <c r="CF1824" s="18">
        <f t="shared" si="1045"/>
        <v>828.68103684972766</v>
      </c>
      <c r="CZ1824" s="18">
        <f t="shared" si="1046"/>
        <v>1495703.9104000002</v>
      </c>
      <c r="DC1824" s="18">
        <f t="shared" si="1047"/>
        <v>8173.5815552745926</v>
      </c>
      <c r="DD1824" s="17">
        <f t="shared" si="1048"/>
        <v>1</v>
      </c>
      <c r="DE1824" s="17">
        <f t="shared" si="1049"/>
        <v>1</v>
      </c>
      <c r="DF1824" s="17">
        <f t="shared" si="1050"/>
        <v>1</v>
      </c>
      <c r="DG1824" s="17">
        <f t="shared" si="1051"/>
        <v>1</v>
      </c>
      <c r="DH1824" s="17">
        <f t="shared" si="1052"/>
        <v>1</v>
      </c>
      <c r="DI1824" s="17">
        <f t="shared" si="1053"/>
        <v>1</v>
      </c>
      <c r="DJ1824" s="20" t="s">
        <v>1879</v>
      </c>
    </row>
    <row r="1825" spans="1:114" x14ac:dyDescent="0.2">
      <c r="A1825" s="15" t="s">
        <v>105</v>
      </c>
      <c r="B1825" s="10" t="s">
        <v>1921</v>
      </c>
      <c r="C1825" s="11">
        <f t="shared" si="1031"/>
        <v>12.601134000000002</v>
      </c>
      <c r="D1825" s="11">
        <f t="shared" si="1059"/>
        <v>70</v>
      </c>
      <c r="E1825" s="11">
        <f t="shared" si="1057"/>
        <v>70</v>
      </c>
      <c r="F1825" s="11">
        <f t="shared" si="1057"/>
        <v>0</v>
      </c>
      <c r="G1825" s="11">
        <f t="shared" si="1057"/>
        <v>6.3</v>
      </c>
      <c r="H1825" s="11">
        <f t="shared" si="1057"/>
        <v>0</v>
      </c>
      <c r="I1825" s="11">
        <f t="shared" si="1057"/>
        <v>9.4499999999999993</v>
      </c>
      <c r="J1825" s="11">
        <f t="shared" si="1057"/>
        <v>0</v>
      </c>
      <c r="K1825" s="11">
        <f t="shared" si="1057"/>
        <v>0</v>
      </c>
      <c r="L1825" s="11">
        <f t="shared" si="1057"/>
        <v>0</v>
      </c>
      <c r="M1825" s="11">
        <f t="shared" si="1057"/>
        <v>0</v>
      </c>
      <c r="N1825" s="11">
        <f t="shared" si="1054"/>
        <v>0</v>
      </c>
      <c r="O1825" s="11">
        <f t="shared" si="1054"/>
        <v>0</v>
      </c>
      <c r="P1825" s="11">
        <f t="shared" si="1054"/>
        <v>0</v>
      </c>
      <c r="Q1825" s="11">
        <f t="shared" si="1054"/>
        <v>0</v>
      </c>
      <c r="R1825" s="11">
        <f t="shared" si="1054"/>
        <v>0</v>
      </c>
      <c r="S1825" s="11">
        <f t="shared" si="1054"/>
        <v>0</v>
      </c>
      <c r="T1825" s="11">
        <f t="shared" si="1054"/>
        <v>1624.8215152101391</v>
      </c>
      <c r="U1825" s="40">
        <f t="shared" si="1032"/>
        <v>0.28000000000000003</v>
      </c>
      <c r="V1825" s="11">
        <f t="shared" si="1058"/>
        <v>21.952435682945854</v>
      </c>
      <c r="W1825" s="11">
        <f t="shared" si="1058"/>
        <v>937746.12077839952</v>
      </c>
      <c r="X1825" s="11">
        <f t="shared" si="1058"/>
        <v>26792.746307954272</v>
      </c>
      <c r="Y1825" s="11">
        <f t="shared" si="1058"/>
        <v>33804.739056415376</v>
      </c>
      <c r="Z1825" s="11">
        <f t="shared" si="1058"/>
        <v>1.2617123555706333</v>
      </c>
      <c r="AA1825" s="11">
        <f t="shared" si="1058"/>
        <v>24.023695112181901</v>
      </c>
      <c r="AB1825" s="11">
        <f t="shared" si="1056"/>
        <v>983.85924968391555</v>
      </c>
      <c r="AC1825" s="11">
        <f t="shared" si="1056"/>
        <v>0</v>
      </c>
      <c r="AD1825" s="11">
        <f t="shared" si="1056"/>
        <v>0</v>
      </c>
      <c r="AE1825" s="11">
        <f t="shared" si="1056"/>
        <v>0</v>
      </c>
      <c r="AF1825" s="11">
        <f t="shared" si="1056"/>
        <v>0</v>
      </c>
      <c r="AG1825" s="11">
        <f t="shared" si="1055"/>
        <v>0</v>
      </c>
      <c r="AH1825" s="11">
        <f t="shared" si="1055"/>
        <v>0</v>
      </c>
      <c r="AI1825" s="11">
        <f t="shared" si="1055"/>
        <v>0</v>
      </c>
      <c r="AJ1825" s="11">
        <f t="shared" si="1055"/>
        <v>0</v>
      </c>
      <c r="AK1825" s="11">
        <f t="shared" si="1055"/>
        <v>0</v>
      </c>
      <c r="AL1825" s="11">
        <f t="shared" si="1025"/>
        <v>0</v>
      </c>
      <c r="AM1825" s="11">
        <f t="shared" si="1025"/>
        <v>0</v>
      </c>
      <c r="AN1825" s="11">
        <f t="shared" si="1025"/>
        <v>0</v>
      </c>
      <c r="AO1825" s="11">
        <f t="shared" si="1025"/>
        <v>0</v>
      </c>
      <c r="AP1825" s="11">
        <f t="shared" si="1025"/>
        <v>0</v>
      </c>
      <c r="AQ1825" s="11">
        <f t="shared" si="1025"/>
        <v>0</v>
      </c>
      <c r="AR1825" s="11">
        <f t="shared" si="1060"/>
        <v>0</v>
      </c>
      <c r="AS1825" s="11">
        <f t="shared" si="1060"/>
        <v>0</v>
      </c>
      <c r="AT1825" s="11">
        <f t="shared" si="1060"/>
        <v>0</v>
      </c>
      <c r="AU1825" s="11">
        <f t="shared" si="1060"/>
        <v>0</v>
      </c>
      <c r="AV1825" s="11">
        <f t="shared" si="1060"/>
        <v>1628391.5739000004</v>
      </c>
      <c r="AW1825" s="11">
        <f t="shared" si="1060"/>
        <v>0</v>
      </c>
      <c r="AX1825" s="11">
        <f t="shared" si="1060"/>
        <v>0</v>
      </c>
      <c r="AY1825" s="11">
        <f t="shared" si="1030"/>
        <v>7842.8184993678315</v>
      </c>
      <c r="AZ1825" s="11">
        <f t="shared" si="1030"/>
        <v>1</v>
      </c>
      <c r="BA1825" s="11">
        <f t="shared" si="1030"/>
        <v>1</v>
      </c>
      <c r="BB1825" s="11">
        <f t="shared" si="1030"/>
        <v>1</v>
      </c>
      <c r="BC1825" s="11">
        <f t="shared" si="1026"/>
        <v>1</v>
      </c>
      <c r="BD1825" s="11">
        <f t="shared" si="1026"/>
        <v>1</v>
      </c>
      <c r="BE1825" s="11">
        <f t="shared" si="1026"/>
        <v>1</v>
      </c>
      <c r="BF1825" s="15" t="str">
        <f t="shared" si="1033"/>
        <v>EN 10210</v>
      </c>
      <c r="BG1825" s="42">
        <v>12.601134000000002</v>
      </c>
      <c r="BH1825" s="17">
        <f t="shared" si="1034"/>
        <v>70</v>
      </c>
      <c r="BI1825" s="17">
        <f t="shared" si="1035"/>
        <v>70</v>
      </c>
      <c r="BK1825" s="17">
        <f t="shared" si="1036"/>
        <v>6.3</v>
      </c>
      <c r="BM1825" s="17">
        <f t="shared" si="1037"/>
        <v>9.4499999999999993</v>
      </c>
      <c r="BX1825" s="18">
        <f t="shared" si="1038"/>
        <v>1624.8215152101391</v>
      </c>
      <c r="BY1825" s="42">
        <v>0.28000000000000003</v>
      </c>
      <c r="BZ1825" s="43">
        <f t="shared" si="1039"/>
        <v>21.952435682945854</v>
      </c>
      <c r="CA1825" s="18">
        <f t="shared" si="1040"/>
        <v>937746.12077839952</v>
      </c>
      <c r="CB1825" s="18">
        <f t="shared" si="1041"/>
        <v>26792.746307954272</v>
      </c>
      <c r="CC1825" s="18">
        <f t="shared" si="1042"/>
        <v>33804.739056415376</v>
      </c>
      <c r="CD1825" s="25">
        <f t="shared" si="1043"/>
        <v>1.2617123555706333</v>
      </c>
      <c r="CE1825" s="26">
        <f t="shared" si="1044"/>
        <v>24.023695112181901</v>
      </c>
      <c r="CF1825" s="18">
        <f t="shared" si="1045"/>
        <v>983.85924968391555</v>
      </c>
      <c r="CZ1825" s="18">
        <f t="shared" si="1046"/>
        <v>1628391.5739000004</v>
      </c>
      <c r="DC1825" s="18">
        <f t="shared" si="1047"/>
        <v>7842.8184993678315</v>
      </c>
      <c r="DD1825" s="17">
        <f t="shared" si="1048"/>
        <v>1</v>
      </c>
      <c r="DE1825" s="17">
        <f t="shared" si="1049"/>
        <v>1</v>
      </c>
      <c r="DF1825" s="17">
        <f t="shared" si="1050"/>
        <v>1</v>
      </c>
      <c r="DG1825" s="17">
        <f t="shared" si="1051"/>
        <v>1</v>
      </c>
      <c r="DH1825" s="17">
        <f t="shared" si="1052"/>
        <v>1</v>
      </c>
      <c r="DI1825" s="17">
        <f t="shared" si="1053"/>
        <v>1</v>
      </c>
      <c r="DJ1825" s="20" t="s">
        <v>1879</v>
      </c>
    </row>
    <row r="1826" spans="1:114" x14ac:dyDescent="0.2">
      <c r="A1826" s="15" t="s">
        <v>105</v>
      </c>
      <c r="B1826" s="10" t="s">
        <v>1922</v>
      </c>
      <c r="C1826" s="11">
        <f t="shared" si="1031"/>
        <v>14.022926000000002</v>
      </c>
      <c r="D1826" s="11">
        <f t="shared" si="1059"/>
        <v>70</v>
      </c>
      <c r="E1826" s="11">
        <f t="shared" si="1057"/>
        <v>70</v>
      </c>
      <c r="F1826" s="11">
        <f t="shared" si="1057"/>
        <v>0</v>
      </c>
      <c r="G1826" s="11">
        <f t="shared" si="1057"/>
        <v>7.1</v>
      </c>
      <c r="H1826" s="11">
        <f t="shared" si="1057"/>
        <v>0</v>
      </c>
      <c r="I1826" s="11">
        <f t="shared" si="1057"/>
        <v>10.649999999999999</v>
      </c>
      <c r="J1826" s="11">
        <f t="shared" si="1057"/>
        <v>0</v>
      </c>
      <c r="K1826" s="11">
        <f t="shared" si="1057"/>
        <v>0</v>
      </c>
      <c r="L1826" s="11">
        <f t="shared" si="1057"/>
        <v>0</v>
      </c>
      <c r="M1826" s="11">
        <f t="shared" si="1057"/>
        <v>0</v>
      </c>
      <c r="N1826" s="11">
        <f t="shared" si="1054"/>
        <v>0</v>
      </c>
      <c r="O1826" s="11">
        <f t="shared" si="1054"/>
        <v>0</v>
      </c>
      <c r="P1826" s="11">
        <f t="shared" si="1054"/>
        <v>0</v>
      </c>
      <c r="Q1826" s="11">
        <f t="shared" si="1054"/>
        <v>0</v>
      </c>
      <c r="R1826" s="11">
        <f t="shared" si="1054"/>
        <v>0</v>
      </c>
      <c r="S1826" s="11">
        <f t="shared" si="1054"/>
        <v>0</v>
      </c>
      <c r="T1826" s="11">
        <f t="shared" si="1054"/>
        <v>1811.2303497541727</v>
      </c>
      <c r="U1826" s="40">
        <f t="shared" si="1032"/>
        <v>0.28000000000000003</v>
      </c>
      <c r="V1826" s="11">
        <f t="shared" si="1058"/>
        <v>19.693127278790527</v>
      </c>
      <c r="W1826" s="11">
        <f t="shared" si="1058"/>
        <v>993249.4234089182</v>
      </c>
      <c r="X1826" s="11">
        <f t="shared" si="1058"/>
        <v>28378.554954540519</v>
      </c>
      <c r="Y1826" s="11">
        <f t="shared" si="1058"/>
        <v>36405.992477721506</v>
      </c>
      <c r="Z1826" s="11">
        <f t="shared" si="1058"/>
        <v>1.2828698478847884</v>
      </c>
      <c r="AA1826" s="11">
        <f t="shared" si="1058"/>
        <v>23.417596437981086</v>
      </c>
      <c r="AB1826" s="11">
        <f t="shared" si="1056"/>
        <v>1123.3707426698459</v>
      </c>
      <c r="AC1826" s="11">
        <f t="shared" si="1056"/>
        <v>0</v>
      </c>
      <c r="AD1826" s="11">
        <f t="shared" si="1056"/>
        <v>0</v>
      </c>
      <c r="AE1826" s="11">
        <f t="shared" si="1056"/>
        <v>0</v>
      </c>
      <c r="AF1826" s="11">
        <f t="shared" si="1056"/>
        <v>0</v>
      </c>
      <c r="AG1826" s="11">
        <f t="shared" si="1055"/>
        <v>0</v>
      </c>
      <c r="AH1826" s="11">
        <f t="shared" si="1055"/>
        <v>0</v>
      </c>
      <c r="AI1826" s="11">
        <f t="shared" si="1055"/>
        <v>0</v>
      </c>
      <c r="AJ1826" s="11">
        <f t="shared" si="1055"/>
        <v>0</v>
      </c>
      <c r="AK1826" s="11">
        <f t="shared" si="1055"/>
        <v>0</v>
      </c>
      <c r="AL1826" s="11">
        <f t="shared" si="1055"/>
        <v>0</v>
      </c>
      <c r="AM1826" s="11">
        <f t="shared" si="1055"/>
        <v>0</v>
      </c>
      <c r="AN1826" s="11">
        <f t="shared" si="1055"/>
        <v>0</v>
      </c>
      <c r="AO1826" s="11">
        <f t="shared" si="1055"/>
        <v>0</v>
      </c>
      <c r="AP1826" s="11">
        <f t="shared" si="1055"/>
        <v>0</v>
      </c>
      <c r="AQ1826" s="11">
        <f t="shared" si="1055"/>
        <v>0</v>
      </c>
      <c r="AR1826" s="11">
        <f t="shared" si="1060"/>
        <v>0</v>
      </c>
      <c r="AS1826" s="11">
        <f t="shared" si="1060"/>
        <v>0</v>
      </c>
      <c r="AT1826" s="11">
        <f t="shared" si="1060"/>
        <v>0</v>
      </c>
      <c r="AU1826" s="11">
        <f t="shared" si="1060"/>
        <v>0</v>
      </c>
      <c r="AV1826" s="11">
        <f t="shared" si="1060"/>
        <v>1766893.1418999995</v>
      </c>
      <c r="AW1826" s="11">
        <f t="shared" si="1060"/>
        <v>0</v>
      </c>
      <c r="AX1826" s="11">
        <f t="shared" si="1060"/>
        <v>0</v>
      </c>
      <c r="AY1826" s="11">
        <f t="shared" si="1030"/>
        <v>7566.6414853396909</v>
      </c>
      <c r="AZ1826" s="11">
        <f t="shared" si="1030"/>
        <v>1</v>
      </c>
      <c r="BA1826" s="11">
        <f t="shared" si="1030"/>
        <v>1</v>
      </c>
      <c r="BB1826" s="11">
        <f t="shared" si="1030"/>
        <v>1</v>
      </c>
      <c r="BC1826" s="11">
        <f t="shared" si="1026"/>
        <v>1</v>
      </c>
      <c r="BD1826" s="11">
        <f t="shared" si="1026"/>
        <v>1</v>
      </c>
      <c r="BE1826" s="11">
        <f t="shared" si="1026"/>
        <v>1</v>
      </c>
      <c r="BF1826" s="15" t="str">
        <f t="shared" si="1033"/>
        <v>EN 10210</v>
      </c>
      <c r="BG1826" s="42">
        <v>14.022926000000002</v>
      </c>
      <c r="BH1826" s="17">
        <f t="shared" si="1034"/>
        <v>70</v>
      </c>
      <c r="BI1826" s="17">
        <f t="shared" si="1035"/>
        <v>70</v>
      </c>
      <c r="BK1826" s="17">
        <f t="shared" si="1036"/>
        <v>7.1</v>
      </c>
      <c r="BM1826" s="17">
        <f t="shared" si="1037"/>
        <v>10.649999999999999</v>
      </c>
      <c r="BX1826" s="18">
        <f t="shared" si="1038"/>
        <v>1811.2303497541727</v>
      </c>
      <c r="BY1826" s="42">
        <v>0.28000000000000003</v>
      </c>
      <c r="BZ1826" s="43">
        <f t="shared" si="1039"/>
        <v>19.693127278790527</v>
      </c>
      <c r="CA1826" s="18">
        <f t="shared" si="1040"/>
        <v>993249.4234089182</v>
      </c>
      <c r="CB1826" s="18">
        <f t="shared" si="1041"/>
        <v>28378.554954540519</v>
      </c>
      <c r="CC1826" s="18">
        <f t="shared" si="1042"/>
        <v>36405.992477721506</v>
      </c>
      <c r="CD1826" s="25">
        <f t="shared" si="1043"/>
        <v>1.2828698478847884</v>
      </c>
      <c r="CE1826" s="26">
        <f t="shared" si="1044"/>
        <v>23.417596437981086</v>
      </c>
      <c r="CF1826" s="18">
        <f t="shared" si="1045"/>
        <v>1123.3707426698459</v>
      </c>
      <c r="CZ1826" s="18">
        <f t="shared" si="1046"/>
        <v>1766893.1418999995</v>
      </c>
      <c r="DC1826" s="18">
        <f t="shared" si="1047"/>
        <v>7566.6414853396909</v>
      </c>
      <c r="DD1826" s="17">
        <f t="shared" si="1048"/>
        <v>1</v>
      </c>
      <c r="DE1826" s="17">
        <f t="shared" si="1049"/>
        <v>1</v>
      </c>
      <c r="DF1826" s="17">
        <f t="shared" si="1050"/>
        <v>1</v>
      </c>
      <c r="DG1826" s="17">
        <f t="shared" si="1051"/>
        <v>1</v>
      </c>
      <c r="DH1826" s="17">
        <f t="shared" si="1052"/>
        <v>1</v>
      </c>
      <c r="DI1826" s="17">
        <f t="shared" si="1053"/>
        <v>1</v>
      </c>
      <c r="DJ1826" s="20" t="s">
        <v>1879</v>
      </c>
    </row>
    <row r="1827" spans="1:114" x14ac:dyDescent="0.2">
      <c r="A1827" s="15" t="s">
        <v>105</v>
      </c>
      <c r="B1827" s="10" t="s">
        <v>1923</v>
      </c>
      <c r="C1827" s="11">
        <f t="shared" si="1031"/>
        <v>15.574400000000001</v>
      </c>
      <c r="D1827" s="11">
        <f t="shared" si="1059"/>
        <v>70</v>
      </c>
      <c r="E1827" s="11">
        <f t="shared" si="1057"/>
        <v>70</v>
      </c>
      <c r="F1827" s="11">
        <f t="shared" si="1057"/>
        <v>0</v>
      </c>
      <c r="G1827" s="11">
        <f t="shared" si="1057"/>
        <v>8</v>
      </c>
      <c r="H1827" s="11">
        <f t="shared" si="1057"/>
        <v>0</v>
      </c>
      <c r="I1827" s="11">
        <f t="shared" si="1057"/>
        <v>12</v>
      </c>
      <c r="J1827" s="11">
        <f t="shared" si="1057"/>
        <v>0</v>
      </c>
      <c r="K1827" s="11">
        <f t="shared" si="1057"/>
        <v>0</v>
      </c>
      <c r="L1827" s="11">
        <f t="shared" si="1057"/>
        <v>0</v>
      </c>
      <c r="M1827" s="11">
        <f t="shared" si="1057"/>
        <v>0</v>
      </c>
      <c r="N1827" s="11">
        <f t="shared" si="1054"/>
        <v>0</v>
      </c>
      <c r="O1827" s="11">
        <f t="shared" si="1054"/>
        <v>0</v>
      </c>
      <c r="P1827" s="11">
        <f t="shared" si="1054"/>
        <v>0</v>
      </c>
      <c r="Q1827" s="11">
        <f t="shared" si="1054"/>
        <v>0</v>
      </c>
      <c r="R1827" s="11">
        <f t="shared" si="1054"/>
        <v>0</v>
      </c>
      <c r="S1827" s="11">
        <f t="shared" si="1054"/>
        <v>0</v>
      </c>
      <c r="T1827" s="11">
        <f t="shared" si="1054"/>
        <v>2015.5751316061705</v>
      </c>
      <c r="U1827" s="40">
        <f t="shared" si="1032"/>
        <v>0.28000000000000003</v>
      </c>
      <c r="V1827" s="11">
        <f t="shared" si="1058"/>
        <v>17.696581610675793</v>
      </c>
      <c r="W1827" s="11">
        <f t="shared" si="1058"/>
        <v>1041053.4266741542</v>
      </c>
      <c r="X1827" s="11">
        <f t="shared" si="1058"/>
        <v>29744.383619261549</v>
      </c>
      <c r="Y1827" s="11">
        <f t="shared" si="1058"/>
        <v>38906.382456451473</v>
      </c>
      <c r="Z1827" s="11">
        <f t="shared" si="1058"/>
        <v>1.3080244981528848</v>
      </c>
      <c r="AA1827" s="11">
        <f t="shared" si="1058"/>
        <v>22.726733186364068</v>
      </c>
      <c r="AB1827" s="11">
        <f t="shared" si="1056"/>
        <v>1284.247719318987</v>
      </c>
      <c r="AC1827" s="11">
        <f t="shared" si="1056"/>
        <v>0</v>
      </c>
      <c r="AD1827" s="11">
        <f t="shared" si="1056"/>
        <v>0</v>
      </c>
      <c r="AE1827" s="11">
        <f t="shared" si="1056"/>
        <v>0</v>
      </c>
      <c r="AF1827" s="11">
        <f t="shared" si="1056"/>
        <v>0</v>
      </c>
      <c r="AG1827" s="11">
        <f t="shared" si="1055"/>
        <v>0</v>
      </c>
      <c r="AH1827" s="11">
        <f t="shared" si="1055"/>
        <v>0</v>
      </c>
      <c r="AI1827" s="11">
        <f t="shared" si="1055"/>
        <v>0</v>
      </c>
      <c r="AJ1827" s="11">
        <f t="shared" si="1055"/>
        <v>0</v>
      </c>
      <c r="AK1827" s="11">
        <f t="shared" si="1055"/>
        <v>0</v>
      </c>
      <c r="AL1827" s="11">
        <f t="shared" si="1055"/>
        <v>0</v>
      </c>
      <c r="AM1827" s="11">
        <f t="shared" si="1055"/>
        <v>0</v>
      </c>
      <c r="AN1827" s="11">
        <f t="shared" si="1055"/>
        <v>0</v>
      </c>
      <c r="AO1827" s="11">
        <f t="shared" si="1055"/>
        <v>0</v>
      </c>
      <c r="AP1827" s="11">
        <f t="shared" si="1055"/>
        <v>0</v>
      </c>
      <c r="AQ1827" s="11">
        <f t="shared" si="1055"/>
        <v>0</v>
      </c>
      <c r="AR1827" s="11">
        <f t="shared" si="1060"/>
        <v>0</v>
      </c>
      <c r="AS1827" s="11">
        <f t="shared" si="1060"/>
        <v>0</v>
      </c>
      <c r="AT1827" s="11">
        <f t="shared" si="1060"/>
        <v>0</v>
      </c>
      <c r="AU1827" s="11">
        <f t="shared" si="1060"/>
        <v>0</v>
      </c>
      <c r="AV1827" s="11">
        <f t="shared" si="1060"/>
        <v>1906624</v>
      </c>
      <c r="AW1827" s="11">
        <f t="shared" si="1060"/>
        <v>0</v>
      </c>
      <c r="AX1827" s="11">
        <f t="shared" si="1060"/>
        <v>0</v>
      </c>
      <c r="AY1827" s="11">
        <f t="shared" si="1030"/>
        <v>7248.4954386379741</v>
      </c>
      <c r="AZ1827" s="11">
        <f t="shared" si="1030"/>
        <v>1</v>
      </c>
      <c r="BA1827" s="11">
        <f t="shared" si="1030"/>
        <v>1</v>
      </c>
      <c r="BB1827" s="11">
        <f t="shared" si="1030"/>
        <v>1</v>
      </c>
      <c r="BC1827" s="11">
        <f t="shared" si="1026"/>
        <v>1</v>
      </c>
      <c r="BD1827" s="11">
        <f t="shared" si="1026"/>
        <v>1</v>
      </c>
      <c r="BE1827" s="11">
        <f t="shared" si="1026"/>
        <v>1</v>
      </c>
      <c r="BF1827" s="15" t="str">
        <f t="shared" si="1033"/>
        <v>EN 10210</v>
      </c>
      <c r="BG1827" s="42">
        <v>15.574400000000001</v>
      </c>
      <c r="BH1827" s="17">
        <f t="shared" si="1034"/>
        <v>70</v>
      </c>
      <c r="BI1827" s="17">
        <f t="shared" si="1035"/>
        <v>70</v>
      </c>
      <c r="BK1827" s="17">
        <f t="shared" si="1036"/>
        <v>8</v>
      </c>
      <c r="BM1827" s="17">
        <f t="shared" si="1037"/>
        <v>12</v>
      </c>
      <c r="BX1827" s="18">
        <f t="shared" si="1038"/>
        <v>2015.5751316061705</v>
      </c>
      <c r="BY1827" s="42">
        <v>0.28000000000000003</v>
      </c>
      <c r="BZ1827" s="43">
        <f t="shared" si="1039"/>
        <v>17.696581610675793</v>
      </c>
      <c r="CA1827" s="18">
        <f t="shared" si="1040"/>
        <v>1041053.4266741542</v>
      </c>
      <c r="CB1827" s="18">
        <f t="shared" si="1041"/>
        <v>29744.383619261549</v>
      </c>
      <c r="CC1827" s="18">
        <f t="shared" si="1042"/>
        <v>38906.382456451473</v>
      </c>
      <c r="CD1827" s="25">
        <f t="shared" si="1043"/>
        <v>1.3080244981528848</v>
      </c>
      <c r="CE1827" s="26">
        <f t="shared" si="1044"/>
        <v>22.726733186364068</v>
      </c>
      <c r="CF1827" s="18">
        <f t="shared" si="1045"/>
        <v>1284.247719318987</v>
      </c>
      <c r="CZ1827" s="18">
        <f t="shared" si="1046"/>
        <v>1906624</v>
      </c>
      <c r="DC1827" s="18">
        <f t="shared" si="1047"/>
        <v>7248.4954386379741</v>
      </c>
      <c r="DD1827" s="17">
        <f t="shared" si="1048"/>
        <v>1</v>
      </c>
      <c r="DE1827" s="17">
        <f t="shared" si="1049"/>
        <v>1</v>
      </c>
      <c r="DF1827" s="17">
        <f t="shared" si="1050"/>
        <v>1</v>
      </c>
      <c r="DG1827" s="17">
        <f t="shared" si="1051"/>
        <v>1</v>
      </c>
      <c r="DH1827" s="17">
        <f t="shared" si="1052"/>
        <v>1</v>
      </c>
      <c r="DI1827" s="17">
        <f t="shared" si="1053"/>
        <v>1</v>
      </c>
      <c r="DJ1827" s="20" t="s">
        <v>1879</v>
      </c>
    </row>
    <row r="1828" spans="1:114" x14ac:dyDescent="0.2">
      <c r="A1828" s="15" t="s">
        <v>105</v>
      </c>
      <c r="B1828" s="10" t="s">
        <v>1924</v>
      </c>
      <c r="C1828" s="11">
        <f t="shared" si="1031"/>
        <v>16.910784</v>
      </c>
      <c r="D1828" s="11">
        <f t="shared" si="1059"/>
        <v>70</v>
      </c>
      <c r="E1828" s="11">
        <f t="shared" si="1057"/>
        <v>70</v>
      </c>
      <c r="F1828" s="11">
        <f t="shared" si="1057"/>
        <v>0</v>
      </c>
      <c r="G1828" s="11">
        <f t="shared" si="1057"/>
        <v>8.8000000000000007</v>
      </c>
      <c r="H1828" s="11">
        <f t="shared" si="1057"/>
        <v>0</v>
      </c>
      <c r="I1828" s="11">
        <f t="shared" si="1057"/>
        <v>13.200000000000001</v>
      </c>
      <c r="J1828" s="11">
        <f t="shared" si="1057"/>
        <v>0</v>
      </c>
      <c r="K1828" s="11">
        <f t="shared" si="1057"/>
        <v>0</v>
      </c>
      <c r="L1828" s="11">
        <f t="shared" si="1057"/>
        <v>0</v>
      </c>
      <c r="M1828" s="11">
        <f t="shared" si="1057"/>
        <v>0</v>
      </c>
      <c r="N1828" s="11">
        <f t="shared" si="1054"/>
        <v>0</v>
      </c>
      <c r="O1828" s="11">
        <f t="shared" si="1054"/>
        <v>0</v>
      </c>
      <c r="P1828" s="11">
        <f t="shared" si="1054"/>
        <v>0</v>
      </c>
      <c r="Q1828" s="11">
        <f t="shared" si="1054"/>
        <v>0</v>
      </c>
      <c r="R1828" s="11">
        <f t="shared" si="1054"/>
        <v>0</v>
      </c>
      <c r="S1828" s="11">
        <f t="shared" si="1054"/>
        <v>0</v>
      </c>
      <c r="T1828" s="11">
        <f t="shared" ref="T1828:T1891" si="1061">IF($A1828="x",BX1828,"")</f>
        <v>2192.4459092434663</v>
      </c>
      <c r="U1828" s="40">
        <f t="shared" si="1032"/>
        <v>0.28000000000000003</v>
      </c>
      <c r="V1828" s="11">
        <f t="shared" si="1058"/>
        <v>16.268948601439028</v>
      </c>
      <c r="W1828" s="11">
        <f t="shared" si="1058"/>
        <v>1071208.4491331431</v>
      </c>
      <c r="X1828" s="11">
        <f t="shared" si="1058"/>
        <v>30605.955689518374</v>
      </c>
      <c r="Y1828" s="11">
        <f t="shared" si="1058"/>
        <v>40758.485958221005</v>
      </c>
      <c r="Z1828" s="11">
        <f t="shared" si="1058"/>
        <v>1.3317174726283607</v>
      </c>
      <c r="AA1828" s="11">
        <f t="shared" si="1058"/>
        <v>22.104085459717489</v>
      </c>
      <c r="AB1828" s="11">
        <f t="shared" si="1056"/>
        <v>1430.7397403759744</v>
      </c>
      <c r="AC1828" s="11">
        <f t="shared" si="1056"/>
        <v>0</v>
      </c>
      <c r="AD1828" s="11">
        <f t="shared" si="1056"/>
        <v>0</v>
      </c>
      <c r="AE1828" s="11">
        <f t="shared" si="1056"/>
        <v>0</v>
      </c>
      <c r="AF1828" s="11">
        <f t="shared" si="1056"/>
        <v>0</v>
      </c>
      <c r="AG1828" s="11">
        <f t="shared" si="1055"/>
        <v>0</v>
      </c>
      <c r="AH1828" s="11">
        <f t="shared" si="1055"/>
        <v>0</v>
      </c>
      <c r="AI1828" s="11">
        <f t="shared" si="1055"/>
        <v>0</v>
      </c>
      <c r="AJ1828" s="11">
        <f t="shared" si="1055"/>
        <v>0</v>
      </c>
      <c r="AK1828" s="11">
        <f t="shared" si="1055"/>
        <v>0</v>
      </c>
      <c r="AL1828" s="11">
        <f t="shared" si="1055"/>
        <v>0</v>
      </c>
      <c r="AM1828" s="11">
        <f t="shared" si="1055"/>
        <v>0</v>
      </c>
      <c r="AN1828" s="11">
        <f t="shared" si="1055"/>
        <v>0</v>
      </c>
      <c r="AO1828" s="11">
        <f t="shared" si="1055"/>
        <v>0</v>
      </c>
      <c r="AP1828" s="11">
        <f t="shared" si="1055"/>
        <v>0</v>
      </c>
      <c r="AQ1828" s="11">
        <f t="shared" si="1055"/>
        <v>0</v>
      </c>
      <c r="AR1828" s="11">
        <f t="shared" si="1060"/>
        <v>0</v>
      </c>
      <c r="AS1828" s="11">
        <f t="shared" si="1060"/>
        <v>0</v>
      </c>
      <c r="AT1828" s="11">
        <f t="shared" si="1060"/>
        <v>0</v>
      </c>
      <c r="AU1828" s="11">
        <f t="shared" si="1060"/>
        <v>0</v>
      </c>
      <c r="AV1828" s="11">
        <f t="shared" si="1060"/>
        <v>2017144.1664000014</v>
      </c>
      <c r="AW1828" s="11">
        <f t="shared" si="1060"/>
        <v>0</v>
      </c>
      <c r="AX1828" s="11">
        <f t="shared" si="1060"/>
        <v>0</v>
      </c>
      <c r="AY1828" s="11">
        <f t="shared" si="1030"/>
        <v>6959.0794807519487</v>
      </c>
      <c r="AZ1828" s="11">
        <f t="shared" si="1030"/>
        <v>1</v>
      </c>
      <c r="BA1828" s="11">
        <f t="shared" si="1030"/>
        <v>1</v>
      </c>
      <c r="BB1828" s="11">
        <f t="shared" si="1030"/>
        <v>1</v>
      </c>
      <c r="BC1828" s="11">
        <f t="shared" si="1026"/>
        <v>1</v>
      </c>
      <c r="BD1828" s="11">
        <f t="shared" si="1026"/>
        <v>1</v>
      </c>
      <c r="BE1828" s="11">
        <f t="shared" si="1026"/>
        <v>1</v>
      </c>
      <c r="BF1828" s="15" t="str">
        <f t="shared" si="1033"/>
        <v>EN 10210</v>
      </c>
      <c r="BG1828" s="42">
        <v>16.910784</v>
      </c>
      <c r="BH1828" s="17">
        <f t="shared" si="1034"/>
        <v>70</v>
      </c>
      <c r="BI1828" s="17">
        <f t="shared" si="1035"/>
        <v>70</v>
      </c>
      <c r="BK1828" s="17">
        <f t="shared" si="1036"/>
        <v>8.8000000000000007</v>
      </c>
      <c r="BM1828" s="17">
        <f t="shared" si="1037"/>
        <v>13.200000000000001</v>
      </c>
      <c r="BX1828" s="18">
        <f t="shared" si="1038"/>
        <v>2192.4459092434663</v>
      </c>
      <c r="BY1828" s="42">
        <v>0.28000000000000003</v>
      </c>
      <c r="BZ1828" s="43">
        <f t="shared" si="1039"/>
        <v>16.268948601439028</v>
      </c>
      <c r="CA1828" s="18">
        <f t="shared" si="1040"/>
        <v>1071208.4491331431</v>
      </c>
      <c r="CB1828" s="18">
        <f t="shared" si="1041"/>
        <v>30605.955689518374</v>
      </c>
      <c r="CC1828" s="18">
        <f t="shared" si="1042"/>
        <v>40758.485958221005</v>
      </c>
      <c r="CD1828" s="25">
        <f t="shared" si="1043"/>
        <v>1.3317174726283607</v>
      </c>
      <c r="CE1828" s="26">
        <f t="shared" si="1044"/>
        <v>22.104085459717489</v>
      </c>
      <c r="CF1828" s="18">
        <f t="shared" si="1045"/>
        <v>1430.7397403759744</v>
      </c>
      <c r="CZ1828" s="18">
        <f t="shared" si="1046"/>
        <v>2017144.1664000014</v>
      </c>
      <c r="DC1828" s="18">
        <f t="shared" si="1047"/>
        <v>6959.0794807519487</v>
      </c>
      <c r="DD1828" s="17">
        <f t="shared" si="1048"/>
        <v>1</v>
      </c>
      <c r="DE1828" s="17">
        <f t="shared" si="1049"/>
        <v>1</v>
      </c>
      <c r="DF1828" s="17">
        <f t="shared" si="1050"/>
        <v>1</v>
      </c>
      <c r="DG1828" s="17">
        <f t="shared" si="1051"/>
        <v>1</v>
      </c>
      <c r="DH1828" s="17">
        <f t="shared" si="1052"/>
        <v>1</v>
      </c>
      <c r="DI1828" s="17">
        <f t="shared" si="1053"/>
        <v>1</v>
      </c>
      <c r="DJ1828" s="20" t="s">
        <v>1879</v>
      </c>
    </row>
    <row r="1829" spans="1:114" x14ac:dyDescent="0.2">
      <c r="A1829" s="15" t="s">
        <v>105</v>
      </c>
      <c r="B1829" s="10" t="s">
        <v>1925</v>
      </c>
      <c r="C1829" s="11">
        <f t="shared" si="1031"/>
        <v>18.84</v>
      </c>
      <c r="D1829" s="11">
        <f t="shared" si="1059"/>
        <v>70</v>
      </c>
      <c r="E1829" s="11">
        <f t="shared" si="1057"/>
        <v>70</v>
      </c>
      <c r="F1829" s="11">
        <f t="shared" si="1057"/>
        <v>0</v>
      </c>
      <c r="G1829" s="11">
        <f t="shared" si="1057"/>
        <v>10</v>
      </c>
      <c r="H1829" s="11">
        <f t="shared" si="1057"/>
        <v>0</v>
      </c>
      <c r="I1829" s="11">
        <f t="shared" si="1057"/>
        <v>15</v>
      </c>
      <c r="J1829" s="11">
        <f t="shared" si="1057"/>
        <v>0</v>
      </c>
      <c r="K1829" s="11">
        <f t="shared" si="1057"/>
        <v>0</v>
      </c>
      <c r="L1829" s="11">
        <f t="shared" si="1057"/>
        <v>0</v>
      </c>
      <c r="M1829" s="11">
        <f t="shared" si="1057"/>
        <v>0</v>
      </c>
      <c r="N1829" s="11">
        <f t="shared" si="1057"/>
        <v>0</v>
      </c>
      <c r="O1829" s="11">
        <f t="shared" si="1057"/>
        <v>0</v>
      </c>
      <c r="P1829" s="11">
        <f t="shared" si="1057"/>
        <v>0</v>
      </c>
      <c r="Q1829" s="11">
        <f t="shared" si="1057"/>
        <v>0</v>
      </c>
      <c r="R1829" s="11">
        <f t="shared" si="1057"/>
        <v>0</v>
      </c>
      <c r="S1829" s="11">
        <f t="shared" si="1057"/>
        <v>0</v>
      </c>
      <c r="T1829" s="11">
        <f t="shared" si="1061"/>
        <v>2449.3361431346411</v>
      </c>
      <c r="U1829" s="40">
        <f t="shared" si="1032"/>
        <v>0.28000000000000003</v>
      </c>
      <c r="V1829" s="11">
        <f t="shared" si="1058"/>
        <v>14.562635638597392</v>
      </c>
      <c r="W1829" s="11">
        <f t="shared" si="1058"/>
        <v>1096032.4150320576</v>
      </c>
      <c r="X1829" s="11">
        <f t="shared" si="1058"/>
        <v>31315.211858058788</v>
      </c>
      <c r="Y1829" s="11">
        <f t="shared" si="1058"/>
        <v>42899.703947692513</v>
      </c>
      <c r="Z1829" s="11">
        <f t="shared" si="1058"/>
        <v>1.3699317808272315</v>
      </c>
      <c r="AA1829" s="11">
        <f t="shared" si="1058"/>
        <v>21.153756636942752</v>
      </c>
      <c r="AB1829" s="11">
        <f t="shared" si="1056"/>
        <v>1656.6370614359173</v>
      </c>
      <c r="AC1829" s="11">
        <f t="shared" si="1056"/>
        <v>0</v>
      </c>
      <c r="AD1829" s="11">
        <f t="shared" si="1056"/>
        <v>0</v>
      </c>
      <c r="AE1829" s="11">
        <f t="shared" si="1056"/>
        <v>0</v>
      </c>
      <c r="AF1829" s="11">
        <f t="shared" si="1056"/>
        <v>0</v>
      </c>
      <c r="AG1829" s="11">
        <f t="shared" si="1055"/>
        <v>0</v>
      </c>
      <c r="AH1829" s="11">
        <f t="shared" si="1055"/>
        <v>0</v>
      </c>
      <c r="AI1829" s="11">
        <f t="shared" si="1055"/>
        <v>0</v>
      </c>
      <c r="AJ1829" s="11">
        <f t="shared" si="1055"/>
        <v>0</v>
      </c>
      <c r="AK1829" s="11">
        <f t="shared" si="1055"/>
        <v>0</v>
      </c>
      <c r="AL1829" s="11">
        <f t="shared" si="1055"/>
        <v>0</v>
      </c>
      <c r="AM1829" s="11">
        <f t="shared" si="1055"/>
        <v>0</v>
      </c>
      <c r="AN1829" s="11">
        <f t="shared" si="1055"/>
        <v>0</v>
      </c>
      <c r="AO1829" s="11">
        <f t="shared" si="1055"/>
        <v>0</v>
      </c>
      <c r="AP1829" s="11">
        <f t="shared" si="1055"/>
        <v>0</v>
      </c>
      <c r="AQ1829" s="11">
        <f t="shared" si="1055"/>
        <v>0</v>
      </c>
      <c r="AR1829" s="11">
        <f t="shared" si="1060"/>
        <v>0</v>
      </c>
      <c r="AS1829" s="11">
        <f t="shared" si="1060"/>
        <v>0</v>
      </c>
      <c r="AT1829" s="11">
        <f t="shared" si="1060"/>
        <v>0</v>
      </c>
      <c r="AU1829" s="11">
        <f t="shared" si="1060"/>
        <v>0</v>
      </c>
      <c r="AV1829" s="11">
        <f t="shared" si="1060"/>
        <v>2160000</v>
      </c>
      <c r="AW1829" s="11">
        <f t="shared" si="1060"/>
        <v>0</v>
      </c>
      <c r="AX1829" s="11">
        <f t="shared" si="1060"/>
        <v>0</v>
      </c>
      <c r="AY1829" s="11">
        <f t="shared" si="1030"/>
        <v>6513.2741228718351</v>
      </c>
      <c r="AZ1829" s="11">
        <f t="shared" si="1030"/>
        <v>1</v>
      </c>
      <c r="BA1829" s="11">
        <f t="shared" si="1030"/>
        <v>1</v>
      </c>
      <c r="BB1829" s="11">
        <f t="shared" si="1030"/>
        <v>1</v>
      </c>
      <c r="BC1829" s="11">
        <f t="shared" si="1026"/>
        <v>1</v>
      </c>
      <c r="BD1829" s="11">
        <f t="shared" si="1026"/>
        <v>1</v>
      </c>
      <c r="BE1829" s="11">
        <f t="shared" si="1026"/>
        <v>1</v>
      </c>
      <c r="BF1829" s="15" t="str">
        <f t="shared" si="1033"/>
        <v>EN 10210</v>
      </c>
      <c r="BG1829" s="42">
        <v>18.84</v>
      </c>
      <c r="BH1829" s="17">
        <f t="shared" si="1034"/>
        <v>70</v>
      </c>
      <c r="BI1829" s="17">
        <f t="shared" si="1035"/>
        <v>70</v>
      </c>
      <c r="BK1829" s="17">
        <f t="shared" si="1036"/>
        <v>10</v>
      </c>
      <c r="BM1829" s="17">
        <f t="shared" si="1037"/>
        <v>15</v>
      </c>
      <c r="BX1829" s="18">
        <f t="shared" si="1038"/>
        <v>2449.3361431346411</v>
      </c>
      <c r="BY1829" s="42">
        <v>0.28000000000000003</v>
      </c>
      <c r="BZ1829" s="43">
        <f t="shared" si="1039"/>
        <v>14.562635638597392</v>
      </c>
      <c r="CA1829" s="18">
        <f t="shared" si="1040"/>
        <v>1096032.4150320576</v>
      </c>
      <c r="CB1829" s="18">
        <f t="shared" si="1041"/>
        <v>31315.211858058788</v>
      </c>
      <c r="CC1829" s="18">
        <f t="shared" si="1042"/>
        <v>42899.703947692513</v>
      </c>
      <c r="CD1829" s="25">
        <f t="shared" si="1043"/>
        <v>1.3699317808272315</v>
      </c>
      <c r="CE1829" s="26">
        <f t="shared" si="1044"/>
        <v>21.153756636942752</v>
      </c>
      <c r="CF1829" s="18">
        <f t="shared" si="1045"/>
        <v>1656.6370614359173</v>
      </c>
      <c r="CZ1829" s="18">
        <f t="shared" si="1046"/>
        <v>2160000</v>
      </c>
      <c r="DC1829" s="18">
        <f t="shared" si="1047"/>
        <v>6513.2741228718351</v>
      </c>
      <c r="DD1829" s="17">
        <f t="shared" si="1048"/>
        <v>1</v>
      </c>
      <c r="DE1829" s="17">
        <f t="shared" si="1049"/>
        <v>1</v>
      </c>
      <c r="DF1829" s="17">
        <f t="shared" si="1050"/>
        <v>1</v>
      </c>
      <c r="DG1829" s="17">
        <f t="shared" si="1051"/>
        <v>1</v>
      </c>
      <c r="DH1829" s="17">
        <f t="shared" si="1052"/>
        <v>1</v>
      </c>
      <c r="DI1829" s="17">
        <f t="shared" si="1053"/>
        <v>1</v>
      </c>
      <c r="DJ1829" s="20" t="s">
        <v>1879</v>
      </c>
    </row>
    <row r="1830" spans="1:114" x14ac:dyDescent="0.2">
      <c r="A1830" s="15" t="s">
        <v>105</v>
      </c>
      <c r="B1830" s="10" t="s">
        <v>1926</v>
      </c>
      <c r="C1830" s="11">
        <f t="shared" si="1031"/>
        <v>20.378599999999999</v>
      </c>
      <c r="D1830" s="11">
        <f t="shared" si="1059"/>
        <v>70</v>
      </c>
      <c r="E1830" s="11">
        <f t="shared" si="1057"/>
        <v>70</v>
      </c>
      <c r="F1830" s="11">
        <f t="shared" si="1057"/>
        <v>0</v>
      </c>
      <c r="G1830" s="11">
        <f t="shared" si="1057"/>
        <v>11</v>
      </c>
      <c r="H1830" s="11">
        <f t="shared" si="1057"/>
        <v>0</v>
      </c>
      <c r="I1830" s="11">
        <f t="shared" si="1057"/>
        <v>22</v>
      </c>
      <c r="J1830" s="11">
        <f t="shared" si="1057"/>
        <v>0</v>
      </c>
      <c r="K1830" s="11">
        <f t="shared" si="1057"/>
        <v>0</v>
      </c>
      <c r="L1830" s="11">
        <f t="shared" si="1057"/>
        <v>0</v>
      </c>
      <c r="M1830" s="11">
        <f t="shared" si="1057"/>
        <v>0</v>
      </c>
      <c r="N1830" s="11">
        <f t="shared" si="1057"/>
        <v>0</v>
      </c>
      <c r="O1830" s="11">
        <f t="shared" si="1057"/>
        <v>0</v>
      </c>
      <c r="P1830" s="11">
        <f t="shared" si="1057"/>
        <v>0</v>
      </c>
      <c r="Q1830" s="11">
        <f t="shared" si="1057"/>
        <v>0</v>
      </c>
      <c r="R1830" s="11">
        <f t="shared" si="1057"/>
        <v>0</v>
      </c>
      <c r="S1830" s="11">
        <f t="shared" si="1057"/>
        <v>0</v>
      </c>
      <c r="T1830" s="11">
        <f t="shared" si="1061"/>
        <v>3217.0616886749199</v>
      </c>
      <c r="U1830" s="40">
        <f t="shared" si="1032"/>
        <v>0.28000000000000003</v>
      </c>
      <c r="V1830" s="11">
        <f t="shared" si="1058"/>
        <v>11.087381362465845</v>
      </c>
      <c r="W1830" s="11">
        <f t="shared" si="1058"/>
        <v>967499.9307246533</v>
      </c>
      <c r="X1830" s="11">
        <f t="shared" si="1058"/>
        <v>27642.855163561522</v>
      </c>
      <c r="Y1830" s="11">
        <f t="shared" si="1058"/>
        <v>40203.993777510317</v>
      </c>
      <c r="Z1830" s="11">
        <f t="shared" si="1058"/>
        <v>1.4544081477700153</v>
      </c>
      <c r="AA1830" s="11">
        <f t="shared" si="1058"/>
        <v>17.34186403473775</v>
      </c>
      <c r="AB1830" s="11">
        <f t="shared" si="1056"/>
        <v>1988.6635554218249</v>
      </c>
      <c r="AC1830" s="11">
        <f t="shared" si="1056"/>
        <v>0</v>
      </c>
      <c r="AD1830" s="11">
        <f t="shared" si="1056"/>
        <v>0</v>
      </c>
      <c r="AE1830" s="11">
        <f t="shared" si="1056"/>
        <v>0</v>
      </c>
      <c r="AF1830" s="11">
        <f t="shared" si="1056"/>
        <v>0</v>
      </c>
      <c r="AG1830" s="11">
        <f t="shared" si="1055"/>
        <v>0</v>
      </c>
      <c r="AH1830" s="11">
        <f t="shared" si="1055"/>
        <v>0</v>
      </c>
      <c r="AI1830" s="11">
        <f t="shared" si="1055"/>
        <v>0</v>
      </c>
      <c r="AJ1830" s="11">
        <f t="shared" si="1055"/>
        <v>0</v>
      </c>
      <c r="AK1830" s="11">
        <f t="shared" si="1055"/>
        <v>0</v>
      </c>
      <c r="AL1830" s="11">
        <f t="shared" si="1055"/>
        <v>0</v>
      </c>
      <c r="AM1830" s="11">
        <f t="shared" si="1055"/>
        <v>0</v>
      </c>
      <c r="AN1830" s="11">
        <f t="shared" si="1055"/>
        <v>0</v>
      </c>
      <c r="AO1830" s="11">
        <f t="shared" si="1055"/>
        <v>0</v>
      </c>
      <c r="AP1830" s="11">
        <f t="shared" si="1055"/>
        <v>0</v>
      </c>
      <c r="AQ1830" s="11">
        <f t="shared" si="1055"/>
        <v>0</v>
      </c>
      <c r="AR1830" s="11">
        <f t="shared" si="1060"/>
        <v>0</v>
      </c>
      <c r="AS1830" s="11">
        <f t="shared" si="1060"/>
        <v>0</v>
      </c>
      <c r="AT1830" s="11">
        <f t="shared" si="1060"/>
        <v>0</v>
      </c>
      <c r="AU1830" s="11">
        <f t="shared" si="1060"/>
        <v>0</v>
      </c>
      <c r="AV1830" s="11">
        <f t="shared" si="1060"/>
        <v>2259169</v>
      </c>
      <c r="AW1830" s="11">
        <f t="shared" si="1060"/>
        <v>0</v>
      </c>
      <c r="AX1830" s="11">
        <f t="shared" si="1060"/>
        <v>0</v>
      </c>
      <c r="AY1830" s="11">
        <f t="shared" si="1030"/>
        <v>5663.6588885545625</v>
      </c>
      <c r="AZ1830" s="11">
        <f t="shared" si="1030"/>
        <v>1</v>
      </c>
      <c r="BA1830" s="11">
        <f t="shared" si="1030"/>
        <v>1</v>
      </c>
      <c r="BB1830" s="11">
        <f t="shared" si="1030"/>
        <v>1</v>
      </c>
      <c r="BC1830" s="11">
        <f t="shared" si="1026"/>
        <v>1</v>
      </c>
      <c r="BD1830" s="11">
        <f t="shared" si="1026"/>
        <v>1</v>
      </c>
      <c r="BE1830" s="11">
        <f t="shared" si="1026"/>
        <v>1</v>
      </c>
      <c r="BF1830" s="15" t="str">
        <f t="shared" si="1033"/>
        <v>EN 10210</v>
      </c>
      <c r="BG1830" s="42">
        <v>20.378599999999999</v>
      </c>
      <c r="BH1830" s="17">
        <f t="shared" si="1034"/>
        <v>70</v>
      </c>
      <c r="BI1830" s="17">
        <f t="shared" si="1035"/>
        <v>70</v>
      </c>
      <c r="BK1830" s="17">
        <f t="shared" si="1036"/>
        <v>11</v>
      </c>
      <c r="BM1830" s="17">
        <f t="shared" si="1037"/>
        <v>22</v>
      </c>
      <c r="BX1830" s="18">
        <f t="shared" si="1038"/>
        <v>3217.0616886749199</v>
      </c>
      <c r="BY1830" s="42">
        <v>0.28000000000000003</v>
      </c>
      <c r="BZ1830" s="43">
        <f t="shared" si="1039"/>
        <v>11.087381362465845</v>
      </c>
      <c r="CA1830" s="18">
        <f t="shared" si="1040"/>
        <v>967499.9307246533</v>
      </c>
      <c r="CB1830" s="18">
        <f t="shared" si="1041"/>
        <v>27642.855163561522</v>
      </c>
      <c r="CC1830" s="18">
        <f t="shared" si="1042"/>
        <v>40203.993777510317</v>
      </c>
      <c r="CD1830" s="25">
        <f t="shared" si="1043"/>
        <v>1.4544081477700153</v>
      </c>
      <c r="CE1830" s="26">
        <f t="shared" si="1044"/>
        <v>17.34186403473775</v>
      </c>
      <c r="CF1830" s="18">
        <f t="shared" si="1045"/>
        <v>1988.6635554218249</v>
      </c>
      <c r="CZ1830" s="18">
        <f t="shared" si="1046"/>
        <v>2259169</v>
      </c>
      <c r="DC1830" s="18">
        <f t="shared" si="1047"/>
        <v>5663.6588885545625</v>
      </c>
      <c r="DD1830" s="17">
        <f t="shared" si="1048"/>
        <v>1</v>
      </c>
      <c r="DE1830" s="17">
        <f t="shared" si="1049"/>
        <v>1</v>
      </c>
      <c r="DF1830" s="17">
        <f t="shared" si="1050"/>
        <v>1</v>
      </c>
      <c r="DG1830" s="17">
        <f t="shared" si="1051"/>
        <v>1</v>
      </c>
      <c r="DH1830" s="17">
        <f t="shared" si="1052"/>
        <v>1</v>
      </c>
      <c r="DI1830" s="17">
        <f t="shared" si="1053"/>
        <v>1</v>
      </c>
      <c r="DJ1830" s="20" t="s">
        <v>1879</v>
      </c>
    </row>
    <row r="1831" spans="1:114" x14ac:dyDescent="0.2">
      <c r="A1831" s="15" t="s">
        <v>105</v>
      </c>
      <c r="B1831" s="10" t="s">
        <v>1927</v>
      </c>
      <c r="C1831" s="11">
        <f t="shared" si="1031"/>
        <v>22.568750000000001</v>
      </c>
      <c r="D1831" s="11">
        <f t="shared" si="1059"/>
        <v>70</v>
      </c>
      <c r="E1831" s="11">
        <f t="shared" si="1057"/>
        <v>70</v>
      </c>
      <c r="F1831" s="11">
        <f t="shared" si="1057"/>
        <v>0</v>
      </c>
      <c r="G1831" s="11">
        <f t="shared" si="1057"/>
        <v>12.5</v>
      </c>
      <c r="H1831" s="11">
        <f t="shared" si="1057"/>
        <v>0</v>
      </c>
      <c r="I1831" s="11">
        <f t="shared" si="1057"/>
        <v>25</v>
      </c>
      <c r="J1831" s="11">
        <f t="shared" si="1057"/>
        <v>0</v>
      </c>
      <c r="K1831" s="11">
        <f t="shared" si="1057"/>
        <v>0</v>
      </c>
      <c r="L1831" s="11">
        <f t="shared" si="1057"/>
        <v>0</v>
      </c>
      <c r="M1831" s="11">
        <f t="shared" si="1057"/>
        <v>0</v>
      </c>
      <c r="N1831" s="11">
        <f t="shared" si="1057"/>
        <v>0</v>
      </c>
      <c r="O1831" s="11">
        <f t="shared" si="1057"/>
        <v>0</v>
      </c>
      <c r="P1831" s="11">
        <f t="shared" si="1057"/>
        <v>0</v>
      </c>
      <c r="Q1831" s="11">
        <f t="shared" si="1057"/>
        <v>0</v>
      </c>
      <c r="R1831" s="11">
        <f t="shared" si="1057"/>
        <v>0</v>
      </c>
      <c r="S1831" s="11">
        <f t="shared" si="1057"/>
        <v>0</v>
      </c>
      <c r="T1831" s="11">
        <f t="shared" si="1061"/>
        <v>3676.9908169872415</v>
      </c>
      <c r="U1831" s="40">
        <f t="shared" si="1032"/>
        <v>0.28000000000000003</v>
      </c>
      <c r="V1831" s="11">
        <f t="shared" si="1058"/>
        <v>9.7005381803326287</v>
      </c>
      <c r="W1831" s="11">
        <f t="shared" si="1058"/>
        <v>909095.03136927332</v>
      </c>
      <c r="X1831" s="11">
        <f t="shared" si="1058"/>
        <v>25974.14375340781</v>
      </c>
      <c r="Y1831" s="11">
        <f t="shared" si="1058"/>
        <v>39905.743515124101</v>
      </c>
      <c r="Z1831" s="11">
        <f t="shared" si="1058"/>
        <v>1.5363641586794738</v>
      </c>
      <c r="AA1831" s="11">
        <f t="shared" si="1058"/>
        <v>15.723831075289183</v>
      </c>
      <c r="AB1831" s="11">
        <f t="shared" si="1056"/>
        <v>2329.3692606170262</v>
      </c>
      <c r="AC1831" s="11">
        <f t="shared" si="1056"/>
        <v>0</v>
      </c>
      <c r="AD1831" s="11">
        <f t="shared" si="1056"/>
        <v>0</v>
      </c>
      <c r="AE1831" s="11">
        <f t="shared" si="1056"/>
        <v>0</v>
      </c>
      <c r="AF1831" s="11">
        <f t="shared" si="1056"/>
        <v>0</v>
      </c>
      <c r="AG1831" s="11">
        <f t="shared" si="1055"/>
        <v>0</v>
      </c>
      <c r="AH1831" s="11">
        <f t="shared" si="1055"/>
        <v>0</v>
      </c>
      <c r="AI1831" s="11">
        <f t="shared" si="1055"/>
        <v>0</v>
      </c>
      <c r="AJ1831" s="11">
        <f t="shared" si="1055"/>
        <v>0</v>
      </c>
      <c r="AK1831" s="11">
        <f t="shared" si="1055"/>
        <v>0</v>
      </c>
      <c r="AL1831" s="11">
        <f t="shared" si="1055"/>
        <v>0</v>
      </c>
      <c r="AM1831" s="11">
        <f t="shared" si="1055"/>
        <v>0</v>
      </c>
      <c r="AN1831" s="11">
        <f t="shared" si="1055"/>
        <v>0</v>
      </c>
      <c r="AO1831" s="11">
        <f t="shared" si="1055"/>
        <v>0</v>
      </c>
      <c r="AP1831" s="11">
        <f t="shared" si="1055"/>
        <v>0</v>
      </c>
      <c r="AQ1831" s="11">
        <f t="shared" si="1055"/>
        <v>0</v>
      </c>
      <c r="AR1831" s="11">
        <f t="shared" si="1060"/>
        <v>0</v>
      </c>
      <c r="AS1831" s="11">
        <f t="shared" si="1060"/>
        <v>0</v>
      </c>
      <c r="AT1831" s="11">
        <f t="shared" si="1060"/>
        <v>0</v>
      </c>
      <c r="AU1831" s="11">
        <f t="shared" si="1060"/>
        <v>0</v>
      </c>
      <c r="AV1831" s="11">
        <f t="shared" si="1060"/>
        <v>2376367.1875</v>
      </c>
      <c r="AW1831" s="11">
        <f t="shared" si="1060"/>
        <v>0</v>
      </c>
      <c r="AX1831" s="11">
        <f t="shared" si="1060"/>
        <v>0</v>
      </c>
      <c r="AY1831" s="11">
        <f t="shared" si="1030"/>
        <v>4935.9231515425645</v>
      </c>
      <c r="AZ1831" s="11">
        <f t="shared" si="1030"/>
        <v>1</v>
      </c>
      <c r="BA1831" s="11">
        <f t="shared" si="1030"/>
        <v>1</v>
      </c>
      <c r="BB1831" s="11">
        <f t="shared" si="1030"/>
        <v>1</v>
      </c>
      <c r="BC1831" s="11">
        <f t="shared" si="1030"/>
        <v>1</v>
      </c>
      <c r="BD1831" s="11">
        <f t="shared" si="1030"/>
        <v>1</v>
      </c>
      <c r="BE1831" s="11">
        <f t="shared" si="1030"/>
        <v>1</v>
      </c>
      <c r="BF1831" s="15" t="str">
        <f t="shared" si="1033"/>
        <v>EN 10210</v>
      </c>
      <c r="BG1831" s="42">
        <v>22.568750000000001</v>
      </c>
      <c r="BH1831" s="17">
        <f t="shared" si="1034"/>
        <v>70</v>
      </c>
      <c r="BI1831" s="17">
        <f t="shared" si="1035"/>
        <v>70</v>
      </c>
      <c r="BK1831" s="17">
        <f t="shared" si="1036"/>
        <v>12.5</v>
      </c>
      <c r="BM1831" s="17">
        <f t="shared" si="1037"/>
        <v>25</v>
      </c>
      <c r="BX1831" s="18">
        <f t="shared" si="1038"/>
        <v>3676.9908169872415</v>
      </c>
      <c r="BY1831" s="42">
        <v>0.28000000000000003</v>
      </c>
      <c r="BZ1831" s="43">
        <f t="shared" si="1039"/>
        <v>9.7005381803326287</v>
      </c>
      <c r="CA1831" s="18">
        <f t="shared" si="1040"/>
        <v>909095.03136927332</v>
      </c>
      <c r="CB1831" s="18">
        <f t="shared" si="1041"/>
        <v>25974.14375340781</v>
      </c>
      <c r="CC1831" s="18">
        <f t="shared" si="1042"/>
        <v>39905.743515124101</v>
      </c>
      <c r="CD1831" s="25">
        <f t="shared" si="1043"/>
        <v>1.5363641586794738</v>
      </c>
      <c r="CE1831" s="26">
        <f t="shared" si="1044"/>
        <v>15.723831075289183</v>
      </c>
      <c r="CF1831" s="18">
        <f t="shared" si="1045"/>
        <v>2329.3692606170262</v>
      </c>
      <c r="CZ1831" s="18">
        <f t="shared" si="1046"/>
        <v>2376367.1875</v>
      </c>
      <c r="DC1831" s="18">
        <f t="shared" si="1047"/>
        <v>4935.9231515425645</v>
      </c>
      <c r="DD1831" s="17">
        <f t="shared" si="1048"/>
        <v>1</v>
      </c>
      <c r="DE1831" s="17">
        <f t="shared" si="1049"/>
        <v>1</v>
      </c>
      <c r="DF1831" s="17">
        <f t="shared" si="1050"/>
        <v>1</v>
      </c>
      <c r="DG1831" s="17">
        <f t="shared" si="1051"/>
        <v>1</v>
      </c>
      <c r="DH1831" s="17">
        <f t="shared" si="1052"/>
        <v>1</v>
      </c>
      <c r="DI1831" s="17">
        <f t="shared" si="1053"/>
        <v>1</v>
      </c>
      <c r="DJ1831" s="20" t="s">
        <v>1879</v>
      </c>
    </row>
    <row r="1832" spans="1:114" x14ac:dyDescent="0.2">
      <c r="A1832" s="15" t="s">
        <v>105</v>
      </c>
      <c r="B1832" s="10" t="s">
        <v>1928</v>
      </c>
      <c r="C1832" s="11">
        <f t="shared" si="1031"/>
        <v>8.6362560000000048</v>
      </c>
      <c r="D1832" s="11">
        <f t="shared" si="1059"/>
        <v>80</v>
      </c>
      <c r="E1832" s="11">
        <f t="shared" si="1057"/>
        <v>80</v>
      </c>
      <c r="F1832" s="11">
        <f t="shared" si="1057"/>
        <v>0</v>
      </c>
      <c r="G1832" s="11">
        <f t="shared" si="1057"/>
        <v>3.6</v>
      </c>
      <c r="H1832" s="11">
        <f t="shared" si="1057"/>
        <v>0</v>
      </c>
      <c r="I1832" s="11">
        <f t="shared" si="1057"/>
        <v>3.6</v>
      </c>
      <c r="J1832" s="11">
        <f t="shared" si="1057"/>
        <v>0</v>
      </c>
      <c r="K1832" s="11">
        <f t="shared" si="1057"/>
        <v>0</v>
      </c>
      <c r="L1832" s="11">
        <f t="shared" si="1057"/>
        <v>0</v>
      </c>
      <c r="M1832" s="11">
        <f t="shared" si="1057"/>
        <v>0</v>
      </c>
      <c r="N1832" s="11">
        <f t="shared" si="1057"/>
        <v>0</v>
      </c>
      <c r="O1832" s="11">
        <f t="shared" si="1057"/>
        <v>0</v>
      </c>
      <c r="P1832" s="11">
        <f t="shared" si="1057"/>
        <v>0</v>
      </c>
      <c r="Q1832" s="11">
        <f t="shared" ref="Q1832:T1895" si="1062">IF($A1832="x",BU1832,"")</f>
        <v>0</v>
      </c>
      <c r="R1832" s="11">
        <f t="shared" si="1062"/>
        <v>0</v>
      </c>
      <c r="S1832" s="11">
        <f t="shared" si="1062"/>
        <v>0</v>
      </c>
      <c r="T1832" s="11">
        <f t="shared" si="1061"/>
        <v>1066.7851223715711</v>
      </c>
      <c r="U1832" s="40">
        <f t="shared" si="1032"/>
        <v>0.32</v>
      </c>
      <c r="V1832" s="11">
        <f t="shared" si="1058"/>
        <v>38.212316946797927</v>
      </c>
      <c r="W1832" s="11">
        <f t="shared" si="1058"/>
        <v>1021071.8650346504</v>
      </c>
      <c r="X1832" s="11">
        <f t="shared" si="1058"/>
        <v>25526.79662586626</v>
      </c>
      <c r="Y1832" s="11">
        <f t="shared" si="1058"/>
        <v>30230.488013787533</v>
      </c>
      <c r="Z1832" s="11">
        <f t="shared" si="1058"/>
        <v>1.184264851436746</v>
      </c>
      <c r="AA1832" s="11">
        <f t="shared" si="1058"/>
        <v>30.937817957834426</v>
      </c>
      <c r="AB1832" s="11">
        <f t="shared" si="1056"/>
        <v>594.46512237157117</v>
      </c>
      <c r="AC1832" s="11">
        <f t="shared" si="1056"/>
        <v>0</v>
      </c>
      <c r="AD1832" s="11">
        <f t="shared" si="1056"/>
        <v>0</v>
      </c>
      <c r="AE1832" s="11">
        <f t="shared" si="1056"/>
        <v>0</v>
      </c>
      <c r="AF1832" s="11">
        <f t="shared" si="1056"/>
        <v>0</v>
      </c>
      <c r="AG1832" s="11">
        <f t="shared" si="1055"/>
        <v>0</v>
      </c>
      <c r="AH1832" s="11">
        <f t="shared" si="1055"/>
        <v>0</v>
      </c>
      <c r="AI1832" s="11">
        <f t="shared" si="1055"/>
        <v>0</v>
      </c>
      <c r="AJ1832" s="11">
        <f t="shared" si="1055"/>
        <v>0</v>
      </c>
      <c r="AK1832" s="11">
        <f t="shared" si="1055"/>
        <v>0</v>
      </c>
      <c r="AL1832" s="11">
        <f t="shared" si="1055"/>
        <v>0</v>
      </c>
      <c r="AM1832" s="11">
        <f t="shared" si="1055"/>
        <v>0</v>
      </c>
      <c r="AN1832" s="11">
        <f t="shared" si="1055"/>
        <v>0</v>
      </c>
      <c r="AO1832" s="11">
        <f t="shared" si="1055"/>
        <v>0</v>
      </c>
      <c r="AP1832" s="11">
        <f t="shared" si="1055"/>
        <v>0</v>
      </c>
      <c r="AQ1832" s="11">
        <f t="shared" si="1055"/>
        <v>0</v>
      </c>
      <c r="AR1832" s="11">
        <f t="shared" si="1060"/>
        <v>0</v>
      </c>
      <c r="AS1832" s="11">
        <f t="shared" si="1060"/>
        <v>0</v>
      </c>
      <c r="AT1832" s="11">
        <f t="shared" si="1060"/>
        <v>0</v>
      </c>
      <c r="AU1832" s="11">
        <f t="shared" si="1060"/>
        <v>0</v>
      </c>
      <c r="AV1832" s="11">
        <f t="shared" si="1060"/>
        <v>1605397.4784000006</v>
      </c>
      <c r="AW1832" s="11">
        <f t="shared" si="1060"/>
        <v>0</v>
      </c>
      <c r="AX1832" s="11">
        <f t="shared" si="1060"/>
        <v>0</v>
      </c>
      <c r="AY1832" s="11">
        <f t="shared" si="1030"/>
        <v>11623.857683557359</v>
      </c>
      <c r="AZ1832" s="11">
        <f t="shared" si="1030"/>
        <v>1</v>
      </c>
      <c r="BA1832" s="11">
        <f t="shared" si="1030"/>
        <v>1</v>
      </c>
      <c r="BB1832" s="11">
        <f t="shared" si="1030"/>
        <v>1</v>
      </c>
      <c r="BC1832" s="11">
        <f t="shared" si="1030"/>
        <v>1</v>
      </c>
      <c r="BD1832" s="11">
        <f t="shared" si="1030"/>
        <v>1</v>
      </c>
      <c r="BE1832" s="11">
        <f t="shared" si="1030"/>
        <v>1</v>
      </c>
      <c r="BF1832" s="15" t="str">
        <f t="shared" si="1033"/>
        <v>EN 10210</v>
      </c>
      <c r="BG1832" s="42">
        <v>8.6362560000000048</v>
      </c>
      <c r="BH1832" s="17">
        <f t="shared" si="1034"/>
        <v>80</v>
      </c>
      <c r="BI1832" s="17">
        <f t="shared" si="1035"/>
        <v>80</v>
      </c>
      <c r="BK1832" s="17">
        <f t="shared" si="1036"/>
        <v>3.6</v>
      </c>
      <c r="BM1832" s="17">
        <f t="shared" si="1037"/>
        <v>3.6</v>
      </c>
      <c r="BX1832" s="18">
        <f t="shared" si="1038"/>
        <v>1066.7851223715711</v>
      </c>
      <c r="BY1832" s="42">
        <v>0.32</v>
      </c>
      <c r="BZ1832" s="43">
        <f t="shared" si="1039"/>
        <v>38.212316946797927</v>
      </c>
      <c r="CA1832" s="18">
        <f t="shared" si="1040"/>
        <v>1021071.8650346504</v>
      </c>
      <c r="CB1832" s="18">
        <f t="shared" si="1041"/>
        <v>25526.79662586626</v>
      </c>
      <c r="CC1832" s="18">
        <f t="shared" si="1042"/>
        <v>30230.488013787533</v>
      </c>
      <c r="CD1832" s="25">
        <f t="shared" si="1043"/>
        <v>1.184264851436746</v>
      </c>
      <c r="CE1832" s="26">
        <f t="shared" si="1044"/>
        <v>30.937817957834426</v>
      </c>
      <c r="CF1832" s="18">
        <f t="shared" si="1045"/>
        <v>594.46512237157117</v>
      </c>
      <c r="CZ1832" s="18">
        <f t="shared" si="1046"/>
        <v>1605397.4784000006</v>
      </c>
      <c r="DC1832" s="18">
        <f t="shared" si="1047"/>
        <v>11623.857683557359</v>
      </c>
      <c r="DD1832" s="17">
        <f t="shared" si="1048"/>
        <v>1</v>
      </c>
      <c r="DE1832" s="17">
        <f t="shared" si="1049"/>
        <v>1</v>
      </c>
      <c r="DF1832" s="17">
        <f t="shared" si="1050"/>
        <v>1</v>
      </c>
      <c r="DG1832" s="17">
        <f t="shared" si="1051"/>
        <v>1</v>
      </c>
      <c r="DH1832" s="17">
        <f t="shared" si="1052"/>
        <v>1</v>
      </c>
      <c r="DI1832" s="17">
        <f t="shared" si="1053"/>
        <v>1</v>
      </c>
      <c r="DJ1832" s="20" t="s">
        <v>1879</v>
      </c>
    </row>
    <row r="1833" spans="1:114" x14ac:dyDescent="0.2">
      <c r="A1833" s="15" t="s">
        <v>105</v>
      </c>
      <c r="B1833" s="10" t="s">
        <v>1929</v>
      </c>
      <c r="C1833" s="11">
        <f t="shared" si="1031"/>
        <v>9.5456000000000003</v>
      </c>
      <c r="D1833" s="11">
        <f t="shared" si="1059"/>
        <v>80</v>
      </c>
      <c r="E1833" s="11">
        <f t="shared" si="1059"/>
        <v>80</v>
      </c>
      <c r="F1833" s="11">
        <f t="shared" si="1059"/>
        <v>0</v>
      </c>
      <c r="G1833" s="11">
        <f t="shared" si="1059"/>
        <v>4</v>
      </c>
      <c r="H1833" s="11">
        <f t="shared" si="1059"/>
        <v>0</v>
      </c>
      <c r="I1833" s="11">
        <f t="shared" si="1059"/>
        <v>4</v>
      </c>
      <c r="J1833" s="11">
        <f t="shared" si="1059"/>
        <v>0</v>
      </c>
      <c r="K1833" s="11">
        <f t="shared" si="1059"/>
        <v>0</v>
      </c>
      <c r="L1833" s="11">
        <f t="shared" si="1059"/>
        <v>0</v>
      </c>
      <c r="M1833" s="11">
        <f t="shared" si="1059"/>
        <v>0</v>
      </c>
      <c r="N1833" s="11">
        <f t="shared" si="1059"/>
        <v>0</v>
      </c>
      <c r="O1833" s="11">
        <f t="shared" si="1059"/>
        <v>0</v>
      </c>
      <c r="P1833" s="11">
        <f t="shared" si="1059"/>
        <v>0</v>
      </c>
      <c r="Q1833" s="11">
        <f t="shared" si="1062"/>
        <v>0</v>
      </c>
      <c r="R1833" s="11">
        <f t="shared" si="1062"/>
        <v>0</v>
      </c>
      <c r="S1833" s="11">
        <f t="shared" si="1062"/>
        <v>0</v>
      </c>
      <c r="T1833" s="11">
        <f t="shared" si="1061"/>
        <v>1174.79644737231</v>
      </c>
      <c r="U1833" s="40">
        <f t="shared" si="1032"/>
        <v>0.32</v>
      </c>
      <c r="V1833" s="11">
        <f t="shared" si="1058"/>
        <v>34.699058974318021</v>
      </c>
      <c r="W1833" s="11">
        <f t="shared" si="1058"/>
        <v>1110434.1577233584</v>
      </c>
      <c r="X1833" s="11">
        <f t="shared" si="1058"/>
        <v>27760.853943083959</v>
      </c>
      <c r="Y1833" s="11">
        <f t="shared" si="1058"/>
        <v>33070.819649247256</v>
      </c>
      <c r="Z1833" s="11">
        <f t="shared" si="1058"/>
        <v>1.1912753014388509</v>
      </c>
      <c r="AA1833" s="11">
        <f t="shared" si="1058"/>
        <v>30.744334313344872</v>
      </c>
      <c r="AB1833" s="11">
        <f t="shared" si="1056"/>
        <v>662.79644737231001</v>
      </c>
      <c r="AC1833" s="11">
        <f t="shared" si="1056"/>
        <v>0</v>
      </c>
      <c r="AD1833" s="11">
        <f t="shared" si="1056"/>
        <v>0</v>
      </c>
      <c r="AE1833" s="11">
        <f t="shared" si="1056"/>
        <v>0</v>
      </c>
      <c r="AF1833" s="11">
        <f t="shared" si="1056"/>
        <v>0</v>
      </c>
      <c r="AG1833" s="11">
        <f t="shared" si="1055"/>
        <v>0</v>
      </c>
      <c r="AH1833" s="11">
        <f t="shared" si="1055"/>
        <v>0</v>
      </c>
      <c r="AI1833" s="11">
        <f t="shared" si="1055"/>
        <v>0</v>
      </c>
      <c r="AJ1833" s="11">
        <f t="shared" si="1055"/>
        <v>0</v>
      </c>
      <c r="AK1833" s="11">
        <f t="shared" si="1055"/>
        <v>0</v>
      </c>
      <c r="AL1833" s="11">
        <f t="shared" si="1055"/>
        <v>0</v>
      </c>
      <c r="AM1833" s="11">
        <f t="shared" si="1055"/>
        <v>0</v>
      </c>
      <c r="AN1833" s="11">
        <f t="shared" si="1055"/>
        <v>0</v>
      </c>
      <c r="AO1833" s="11">
        <f t="shared" si="1055"/>
        <v>0</v>
      </c>
      <c r="AP1833" s="11">
        <f t="shared" si="1055"/>
        <v>0</v>
      </c>
      <c r="AQ1833" s="11">
        <f t="shared" si="1055"/>
        <v>0</v>
      </c>
      <c r="AR1833" s="11">
        <f t="shared" si="1060"/>
        <v>0</v>
      </c>
      <c r="AS1833" s="11">
        <f t="shared" si="1060"/>
        <v>0</v>
      </c>
      <c r="AT1833" s="11">
        <f t="shared" si="1060"/>
        <v>0</v>
      </c>
      <c r="AU1833" s="11">
        <f t="shared" si="1060"/>
        <v>0</v>
      </c>
      <c r="AV1833" s="11">
        <f t="shared" si="1060"/>
        <v>1755904</v>
      </c>
      <c r="AW1833" s="11">
        <f t="shared" si="1060"/>
        <v>0</v>
      </c>
      <c r="AX1833" s="11">
        <f t="shared" si="1060"/>
        <v>0</v>
      </c>
      <c r="AY1833" s="11">
        <f t="shared" si="1030"/>
        <v>11490.194671058465</v>
      </c>
      <c r="AZ1833" s="11">
        <f t="shared" si="1030"/>
        <v>1</v>
      </c>
      <c r="BA1833" s="11">
        <f t="shared" si="1030"/>
        <v>1</v>
      </c>
      <c r="BB1833" s="11">
        <f t="shared" si="1030"/>
        <v>1</v>
      </c>
      <c r="BC1833" s="11">
        <f t="shared" si="1030"/>
        <v>1</v>
      </c>
      <c r="BD1833" s="11">
        <f t="shared" si="1030"/>
        <v>1</v>
      </c>
      <c r="BE1833" s="11">
        <f t="shared" si="1030"/>
        <v>1</v>
      </c>
      <c r="BF1833" s="15" t="str">
        <f t="shared" si="1033"/>
        <v>EN 10210</v>
      </c>
      <c r="BG1833" s="42">
        <v>9.5456000000000003</v>
      </c>
      <c r="BH1833" s="17">
        <f t="shared" si="1034"/>
        <v>80</v>
      </c>
      <c r="BI1833" s="17">
        <f t="shared" si="1035"/>
        <v>80</v>
      </c>
      <c r="BK1833" s="17">
        <f t="shared" si="1036"/>
        <v>4</v>
      </c>
      <c r="BM1833" s="17">
        <f t="shared" si="1037"/>
        <v>4</v>
      </c>
      <c r="BX1833" s="18">
        <f t="shared" si="1038"/>
        <v>1174.79644737231</v>
      </c>
      <c r="BY1833" s="42">
        <v>0.32</v>
      </c>
      <c r="BZ1833" s="43">
        <f t="shared" si="1039"/>
        <v>34.699058974318021</v>
      </c>
      <c r="CA1833" s="18">
        <f t="shared" si="1040"/>
        <v>1110434.1577233584</v>
      </c>
      <c r="CB1833" s="18">
        <f t="shared" si="1041"/>
        <v>27760.853943083959</v>
      </c>
      <c r="CC1833" s="18">
        <f t="shared" si="1042"/>
        <v>33070.819649247256</v>
      </c>
      <c r="CD1833" s="25">
        <f t="shared" si="1043"/>
        <v>1.1912753014388509</v>
      </c>
      <c r="CE1833" s="26">
        <f t="shared" si="1044"/>
        <v>30.744334313344872</v>
      </c>
      <c r="CF1833" s="18">
        <f t="shared" si="1045"/>
        <v>662.79644737231001</v>
      </c>
      <c r="CZ1833" s="18">
        <f t="shared" si="1046"/>
        <v>1755904</v>
      </c>
      <c r="DC1833" s="18">
        <f t="shared" si="1047"/>
        <v>11490.194671058465</v>
      </c>
      <c r="DD1833" s="17">
        <f t="shared" si="1048"/>
        <v>1</v>
      </c>
      <c r="DE1833" s="17">
        <f t="shared" si="1049"/>
        <v>1</v>
      </c>
      <c r="DF1833" s="17">
        <f t="shared" si="1050"/>
        <v>1</v>
      </c>
      <c r="DG1833" s="17">
        <f t="shared" si="1051"/>
        <v>1</v>
      </c>
      <c r="DH1833" s="17">
        <f t="shared" si="1052"/>
        <v>1</v>
      </c>
      <c r="DI1833" s="17">
        <f t="shared" si="1053"/>
        <v>1</v>
      </c>
      <c r="DJ1833" s="20" t="s">
        <v>1879</v>
      </c>
    </row>
    <row r="1834" spans="1:114" x14ac:dyDescent="0.2">
      <c r="A1834" s="15" t="s">
        <v>105</v>
      </c>
      <c r="B1834" s="10" t="s">
        <v>1930</v>
      </c>
      <c r="C1834" s="11">
        <f t="shared" si="1031"/>
        <v>10.668150000000001</v>
      </c>
      <c r="D1834" s="11">
        <f t="shared" si="1059"/>
        <v>80</v>
      </c>
      <c r="E1834" s="11">
        <f t="shared" si="1059"/>
        <v>80</v>
      </c>
      <c r="F1834" s="11">
        <f t="shared" si="1059"/>
        <v>0</v>
      </c>
      <c r="G1834" s="11">
        <f t="shared" si="1059"/>
        <v>4.5</v>
      </c>
      <c r="H1834" s="11">
        <f t="shared" si="1059"/>
        <v>0</v>
      </c>
      <c r="I1834" s="11">
        <f t="shared" si="1059"/>
        <v>4.5</v>
      </c>
      <c r="J1834" s="11">
        <f t="shared" si="1059"/>
        <v>0</v>
      </c>
      <c r="K1834" s="11">
        <f t="shared" si="1059"/>
        <v>0</v>
      </c>
      <c r="L1834" s="11">
        <f t="shared" si="1059"/>
        <v>0</v>
      </c>
      <c r="M1834" s="11">
        <f t="shared" si="1059"/>
        <v>0</v>
      </c>
      <c r="N1834" s="11">
        <f t="shared" si="1059"/>
        <v>0</v>
      </c>
      <c r="O1834" s="11">
        <f t="shared" si="1059"/>
        <v>0</v>
      </c>
      <c r="P1834" s="11">
        <f t="shared" si="1059"/>
        <v>0</v>
      </c>
      <c r="Q1834" s="11">
        <f t="shared" si="1062"/>
        <v>0</v>
      </c>
      <c r="R1834" s="11">
        <f t="shared" si="1062"/>
        <v>0</v>
      </c>
      <c r="S1834" s="11">
        <f t="shared" si="1062"/>
        <v>0</v>
      </c>
      <c r="T1834" s="11">
        <f t="shared" si="1061"/>
        <v>1306.85175370558</v>
      </c>
      <c r="U1834" s="40">
        <f t="shared" si="1032"/>
        <v>0.32</v>
      </c>
      <c r="V1834" s="11">
        <f t="shared" si="1058"/>
        <v>31.192773851053701</v>
      </c>
      <c r="W1834" s="11">
        <f t="shared" si="1058"/>
        <v>1215842.9703267347</v>
      </c>
      <c r="X1834" s="11">
        <f t="shared" si="1058"/>
        <v>30396.074258168366</v>
      </c>
      <c r="Y1834" s="11">
        <f t="shared" si="1058"/>
        <v>36480.404364872978</v>
      </c>
      <c r="Z1834" s="11">
        <f t="shared" si="1058"/>
        <v>1.2001682867013514</v>
      </c>
      <c r="AA1834" s="11">
        <f t="shared" si="1058"/>
        <v>30.501807900956489</v>
      </c>
      <c r="AB1834" s="11">
        <f t="shared" si="1056"/>
        <v>748.85175370557988</v>
      </c>
      <c r="AC1834" s="11">
        <f t="shared" si="1056"/>
        <v>0</v>
      </c>
      <c r="AD1834" s="11">
        <f t="shared" si="1056"/>
        <v>0</v>
      </c>
      <c r="AE1834" s="11">
        <f t="shared" si="1056"/>
        <v>0</v>
      </c>
      <c r="AF1834" s="11">
        <f t="shared" si="1056"/>
        <v>0</v>
      </c>
      <c r="AG1834" s="11">
        <f t="shared" si="1055"/>
        <v>0</v>
      </c>
      <c r="AH1834" s="11">
        <f t="shared" si="1055"/>
        <v>0</v>
      </c>
      <c r="AI1834" s="11">
        <f t="shared" si="1055"/>
        <v>0</v>
      </c>
      <c r="AJ1834" s="11">
        <f t="shared" si="1055"/>
        <v>0</v>
      </c>
      <c r="AK1834" s="11">
        <f t="shared" si="1055"/>
        <v>0</v>
      </c>
      <c r="AL1834" s="11">
        <f t="shared" si="1055"/>
        <v>0</v>
      </c>
      <c r="AM1834" s="11">
        <f t="shared" si="1055"/>
        <v>0</v>
      </c>
      <c r="AN1834" s="11">
        <f t="shared" si="1055"/>
        <v>0</v>
      </c>
      <c r="AO1834" s="11">
        <f t="shared" si="1055"/>
        <v>0</v>
      </c>
      <c r="AP1834" s="11">
        <f t="shared" si="1055"/>
        <v>0</v>
      </c>
      <c r="AQ1834" s="11">
        <f t="shared" si="1055"/>
        <v>0</v>
      </c>
      <c r="AR1834" s="11">
        <f t="shared" si="1060"/>
        <v>0</v>
      </c>
      <c r="AS1834" s="11">
        <f t="shared" si="1060"/>
        <v>0</v>
      </c>
      <c r="AT1834" s="11">
        <f t="shared" si="1060"/>
        <v>0</v>
      </c>
      <c r="AU1834" s="11">
        <f t="shared" si="1060"/>
        <v>0</v>
      </c>
      <c r="AV1834" s="11">
        <f t="shared" si="1060"/>
        <v>1936659.9375</v>
      </c>
      <c r="AW1834" s="11">
        <f t="shared" si="1060"/>
        <v>0</v>
      </c>
      <c r="AX1834" s="11">
        <f t="shared" si="1060"/>
        <v>0</v>
      </c>
      <c r="AY1834" s="11">
        <f t="shared" si="1030"/>
        <v>11322.27763055837</v>
      </c>
      <c r="AZ1834" s="11">
        <f t="shared" si="1030"/>
        <v>1</v>
      </c>
      <c r="BA1834" s="11">
        <f t="shared" si="1030"/>
        <v>1</v>
      </c>
      <c r="BB1834" s="11">
        <f t="shared" si="1030"/>
        <v>1</v>
      </c>
      <c r="BC1834" s="11">
        <f t="shared" si="1030"/>
        <v>1</v>
      </c>
      <c r="BD1834" s="11">
        <f t="shared" si="1030"/>
        <v>1</v>
      </c>
      <c r="BE1834" s="11">
        <f t="shared" si="1030"/>
        <v>1</v>
      </c>
      <c r="BF1834" s="15" t="str">
        <f t="shared" si="1033"/>
        <v>EN 10210</v>
      </c>
      <c r="BG1834" s="42">
        <v>10.668150000000001</v>
      </c>
      <c r="BH1834" s="17">
        <f t="shared" si="1034"/>
        <v>80</v>
      </c>
      <c r="BI1834" s="17">
        <f t="shared" si="1035"/>
        <v>80</v>
      </c>
      <c r="BK1834" s="17">
        <f t="shared" si="1036"/>
        <v>4.5</v>
      </c>
      <c r="BM1834" s="17">
        <f t="shared" si="1037"/>
        <v>4.5</v>
      </c>
      <c r="BX1834" s="18">
        <f t="shared" si="1038"/>
        <v>1306.85175370558</v>
      </c>
      <c r="BY1834" s="42">
        <v>0.32</v>
      </c>
      <c r="BZ1834" s="43">
        <f t="shared" si="1039"/>
        <v>31.192773851053701</v>
      </c>
      <c r="CA1834" s="18">
        <f t="shared" si="1040"/>
        <v>1215842.9703267347</v>
      </c>
      <c r="CB1834" s="18">
        <f t="shared" si="1041"/>
        <v>30396.074258168366</v>
      </c>
      <c r="CC1834" s="18">
        <f t="shared" si="1042"/>
        <v>36480.404364872978</v>
      </c>
      <c r="CD1834" s="25">
        <f t="shared" si="1043"/>
        <v>1.2001682867013514</v>
      </c>
      <c r="CE1834" s="26">
        <f t="shared" si="1044"/>
        <v>30.501807900956489</v>
      </c>
      <c r="CF1834" s="18">
        <f t="shared" si="1045"/>
        <v>748.85175370557988</v>
      </c>
      <c r="CZ1834" s="18">
        <f t="shared" si="1046"/>
        <v>1936659.9375</v>
      </c>
      <c r="DC1834" s="18">
        <f t="shared" si="1047"/>
        <v>11322.27763055837</v>
      </c>
      <c r="DD1834" s="17">
        <f t="shared" si="1048"/>
        <v>1</v>
      </c>
      <c r="DE1834" s="17">
        <f t="shared" si="1049"/>
        <v>1</v>
      </c>
      <c r="DF1834" s="17">
        <f t="shared" si="1050"/>
        <v>1</v>
      </c>
      <c r="DG1834" s="17">
        <f t="shared" si="1051"/>
        <v>1</v>
      </c>
      <c r="DH1834" s="17">
        <f t="shared" si="1052"/>
        <v>1</v>
      </c>
      <c r="DI1834" s="17">
        <f t="shared" si="1053"/>
        <v>1</v>
      </c>
      <c r="DJ1834" s="20" t="s">
        <v>1879</v>
      </c>
    </row>
    <row r="1835" spans="1:114" x14ac:dyDescent="0.2">
      <c r="A1835" s="15" t="s">
        <v>105</v>
      </c>
      <c r="B1835" s="10" t="s">
        <v>1931</v>
      </c>
      <c r="C1835" s="11">
        <f t="shared" si="1031"/>
        <v>11.775</v>
      </c>
      <c r="D1835" s="11">
        <f t="shared" si="1059"/>
        <v>80</v>
      </c>
      <c r="E1835" s="11">
        <f t="shared" si="1059"/>
        <v>80</v>
      </c>
      <c r="F1835" s="11">
        <f t="shared" si="1059"/>
        <v>0</v>
      </c>
      <c r="G1835" s="11">
        <f t="shared" si="1059"/>
        <v>5</v>
      </c>
      <c r="H1835" s="11">
        <f t="shared" si="1059"/>
        <v>0</v>
      </c>
      <c r="I1835" s="11">
        <f t="shared" si="1059"/>
        <v>5</v>
      </c>
      <c r="J1835" s="11">
        <f t="shared" si="1059"/>
        <v>0</v>
      </c>
      <c r="K1835" s="11">
        <f t="shared" si="1059"/>
        <v>0</v>
      </c>
      <c r="L1835" s="11">
        <f t="shared" si="1059"/>
        <v>0</v>
      </c>
      <c r="M1835" s="11">
        <f t="shared" si="1059"/>
        <v>0</v>
      </c>
      <c r="N1835" s="11">
        <f t="shared" si="1059"/>
        <v>0</v>
      </c>
      <c r="O1835" s="11">
        <f t="shared" si="1059"/>
        <v>0</v>
      </c>
      <c r="P1835" s="11">
        <f t="shared" si="1059"/>
        <v>0</v>
      </c>
      <c r="Q1835" s="11">
        <f t="shared" si="1062"/>
        <v>0</v>
      </c>
      <c r="R1835" s="11">
        <f t="shared" si="1062"/>
        <v>0</v>
      </c>
      <c r="S1835" s="11">
        <f t="shared" si="1062"/>
        <v>0</v>
      </c>
      <c r="T1835" s="11">
        <f t="shared" si="1061"/>
        <v>1435.6194490192345</v>
      </c>
      <c r="U1835" s="40">
        <f t="shared" si="1032"/>
        <v>0.32</v>
      </c>
      <c r="V1835" s="11">
        <f t="shared" si="1058"/>
        <v>28.394942154092345</v>
      </c>
      <c r="W1835" s="11">
        <f t="shared" si="1058"/>
        <v>1314420.6118991619</v>
      </c>
      <c r="X1835" s="11">
        <f t="shared" si="1058"/>
        <v>32860.515297479047</v>
      </c>
      <c r="Y1835" s="11">
        <f t="shared" si="1058"/>
        <v>39735.250137243696</v>
      </c>
      <c r="Z1835" s="11">
        <f t="shared" si="1058"/>
        <v>1.2092095871756479</v>
      </c>
      <c r="AA1835" s="11">
        <f t="shared" si="1058"/>
        <v>30.258508273605532</v>
      </c>
      <c r="AB1835" s="11">
        <f t="shared" si="1056"/>
        <v>835.61944901923459</v>
      </c>
      <c r="AC1835" s="11">
        <f t="shared" si="1056"/>
        <v>0</v>
      </c>
      <c r="AD1835" s="11">
        <f t="shared" si="1056"/>
        <v>0</v>
      </c>
      <c r="AE1835" s="11">
        <f t="shared" si="1056"/>
        <v>0</v>
      </c>
      <c r="AF1835" s="11">
        <f t="shared" si="1056"/>
        <v>0</v>
      </c>
      <c r="AG1835" s="11">
        <f t="shared" si="1055"/>
        <v>0</v>
      </c>
      <c r="AH1835" s="11">
        <f t="shared" si="1055"/>
        <v>0</v>
      </c>
      <c r="AI1835" s="11">
        <f t="shared" si="1055"/>
        <v>0</v>
      </c>
      <c r="AJ1835" s="11">
        <f t="shared" si="1055"/>
        <v>0</v>
      </c>
      <c r="AK1835" s="11">
        <f t="shared" si="1055"/>
        <v>0</v>
      </c>
      <c r="AL1835" s="11">
        <f t="shared" si="1055"/>
        <v>0</v>
      </c>
      <c r="AM1835" s="11">
        <f t="shared" ref="AM1835:AW1876" si="1063">IF($A1835="x",CQ1835,"")</f>
        <v>0</v>
      </c>
      <c r="AN1835" s="11">
        <f t="shared" si="1063"/>
        <v>0</v>
      </c>
      <c r="AO1835" s="11">
        <f t="shared" si="1063"/>
        <v>0</v>
      </c>
      <c r="AP1835" s="11">
        <f t="shared" si="1063"/>
        <v>0</v>
      </c>
      <c r="AQ1835" s="11">
        <f t="shared" si="1063"/>
        <v>0</v>
      </c>
      <c r="AR1835" s="11">
        <f t="shared" si="1060"/>
        <v>0</v>
      </c>
      <c r="AS1835" s="11">
        <f t="shared" si="1060"/>
        <v>0</v>
      </c>
      <c r="AT1835" s="11">
        <f t="shared" si="1060"/>
        <v>0</v>
      </c>
      <c r="AU1835" s="11">
        <f t="shared" si="1060"/>
        <v>0</v>
      </c>
      <c r="AV1835" s="11">
        <f t="shared" si="1060"/>
        <v>2109375</v>
      </c>
      <c r="AW1835" s="11">
        <f t="shared" si="1060"/>
        <v>0</v>
      </c>
      <c r="AX1835" s="11">
        <f t="shared" si="1060"/>
        <v>0</v>
      </c>
      <c r="AY1835" s="11">
        <f t="shared" si="1030"/>
        <v>11153.429173528852</v>
      </c>
      <c r="AZ1835" s="11">
        <f t="shared" si="1030"/>
        <v>1</v>
      </c>
      <c r="BA1835" s="11">
        <f t="shared" si="1030"/>
        <v>1</v>
      </c>
      <c r="BB1835" s="11">
        <f t="shared" si="1030"/>
        <v>1</v>
      </c>
      <c r="BC1835" s="11">
        <f t="shared" si="1030"/>
        <v>1</v>
      </c>
      <c r="BD1835" s="11">
        <f t="shared" si="1030"/>
        <v>1</v>
      </c>
      <c r="BE1835" s="11">
        <f t="shared" si="1030"/>
        <v>1</v>
      </c>
      <c r="BF1835" s="15" t="str">
        <f t="shared" si="1033"/>
        <v>EN 10210</v>
      </c>
      <c r="BG1835" s="42">
        <v>11.775</v>
      </c>
      <c r="BH1835" s="17">
        <f t="shared" si="1034"/>
        <v>80</v>
      </c>
      <c r="BI1835" s="17">
        <f t="shared" si="1035"/>
        <v>80</v>
      </c>
      <c r="BK1835" s="17">
        <f t="shared" si="1036"/>
        <v>5</v>
      </c>
      <c r="BM1835" s="17">
        <f t="shared" si="1037"/>
        <v>5</v>
      </c>
      <c r="BX1835" s="18">
        <f t="shared" si="1038"/>
        <v>1435.6194490192345</v>
      </c>
      <c r="BY1835" s="42">
        <v>0.32</v>
      </c>
      <c r="BZ1835" s="43">
        <f t="shared" si="1039"/>
        <v>28.394942154092345</v>
      </c>
      <c r="CA1835" s="18">
        <f t="shared" si="1040"/>
        <v>1314420.6118991619</v>
      </c>
      <c r="CB1835" s="18">
        <f t="shared" si="1041"/>
        <v>32860.515297479047</v>
      </c>
      <c r="CC1835" s="18">
        <f t="shared" si="1042"/>
        <v>39735.250137243696</v>
      </c>
      <c r="CD1835" s="25">
        <f t="shared" si="1043"/>
        <v>1.2092095871756479</v>
      </c>
      <c r="CE1835" s="26">
        <f t="shared" si="1044"/>
        <v>30.258508273605532</v>
      </c>
      <c r="CF1835" s="18">
        <f t="shared" si="1045"/>
        <v>835.61944901923459</v>
      </c>
      <c r="CZ1835" s="18">
        <f t="shared" si="1046"/>
        <v>2109375</v>
      </c>
      <c r="DC1835" s="18">
        <f t="shared" si="1047"/>
        <v>11153.429173528852</v>
      </c>
      <c r="DD1835" s="17">
        <f t="shared" si="1048"/>
        <v>1</v>
      </c>
      <c r="DE1835" s="17">
        <f t="shared" si="1049"/>
        <v>1</v>
      </c>
      <c r="DF1835" s="17">
        <f t="shared" si="1050"/>
        <v>1</v>
      </c>
      <c r="DG1835" s="17">
        <f t="shared" si="1051"/>
        <v>1</v>
      </c>
      <c r="DH1835" s="17">
        <f t="shared" si="1052"/>
        <v>1</v>
      </c>
      <c r="DI1835" s="17">
        <f t="shared" si="1053"/>
        <v>1</v>
      </c>
      <c r="DJ1835" s="20" t="s">
        <v>1879</v>
      </c>
    </row>
    <row r="1836" spans="1:114" x14ac:dyDescent="0.2">
      <c r="A1836" s="15" t="s">
        <v>105</v>
      </c>
      <c r="B1836" s="10" t="s">
        <v>1932</v>
      </c>
      <c r="C1836" s="11">
        <f t="shared" si="1031"/>
        <v>13.082496000000004</v>
      </c>
      <c r="D1836" s="11">
        <f t="shared" si="1059"/>
        <v>80</v>
      </c>
      <c r="E1836" s="11">
        <f t="shared" si="1059"/>
        <v>80</v>
      </c>
      <c r="F1836" s="11">
        <f t="shared" si="1059"/>
        <v>0</v>
      </c>
      <c r="G1836" s="11">
        <f t="shared" si="1059"/>
        <v>5.6</v>
      </c>
      <c r="H1836" s="11">
        <f t="shared" si="1059"/>
        <v>0</v>
      </c>
      <c r="I1836" s="11">
        <f t="shared" si="1059"/>
        <v>5.6</v>
      </c>
      <c r="J1836" s="11">
        <f t="shared" si="1059"/>
        <v>0</v>
      </c>
      <c r="K1836" s="11">
        <f t="shared" si="1059"/>
        <v>0</v>
      </c>
      <c r="L1836" s="11">
        <f t="shared" si="1059"/>
        <v>0</v>
      </c>
      <c r="M1836" s="11">
        <f t="shared" si="1059"/>
        <v>0</v>
      </c>
      <c r="N1836" s="11">
        <f t="shared" si="1059"/>
        <v>0</v>
      </c>
      <c r="O1836" s="11">
        <f t="shared" si="1059"/>
        <v>0</v>
      </c>
      <c r="P1836" s="11">
        <f t="shared" si="1059"/>
        <v>0</v>
      </c>
      <c r="Q1836" s="11">
        <f t="shared" si="1062"/>
        <v>0</v>
      </c>
      <c r="R1836" s="11">
        <f t="shared" si="1062"/>
        <v>0</v>
      </c>
      <c r="S1836" s="11">
        <f t="shared" si="1062"/>
        <v>0</v>
      </c>
      <c r="T1836" s="11">
        <f t="shared" si="1061"/>
        <v>1585.8010368497278</v>
      </c>
      <c r="U1836" s="40">
        <f t="shared" si="1032"/>
        <v>0.32</v>
      </c>
      <c r="V1836" s="11">
        <f t="shared" si="1058"/>
        <v>25.705829585766601</v>
      </c>
      <c r="W1836" s="11">
        <f t="shared" si="1058"/>
        <v>1423938.8526491476</v>
      </c>
      <c r="X1836" s="11">
        <f t="shared" si="1058"/>
        <v>35598.471316228693</v>
      </c>
      <c r="Y1836" s="11">
        <f t="shared" si="1058"/>
        <v>43439.432527938829</v>
      </c>
      <c r="Z1836" s="11">
        <f t="shared" si="1058"/>
        <v>1.220261177567352</v>
      </c>
      <c r="AA1836" s="11">
        <f t="shared" si="1058"/>
        <v>29.965485691406048</v>
      </c>
      <c r="AB1836" s="11">
        <f t="shared" si="1056"/>
        <v>940.68103684972766</v>
      </c>
      <c r="AC1836" s="11">
        <f t="shared" si="1056"/>
        <v>0</v>
      </c>
      <c r="AD1836" s="11">
        <f t="shared" si="1056"/>
        <v>0</v>
      </c>
      <c r="AE1836" s="11">
        <f t="shared" si="1056"/>
        <v>0</v>
      </c>
      <c r="AF1836" s="11">
        <f t="shared" si="1056"/>
        <v>0</v>
      </c>
      <c r="AG1836" s="11">
        <f t="shared" si="1056"/>
        <v>0</v>
      </c>
      <c r="AH1836" s="11">
        <f t="shared" si="1056"/>
        <v>0</v>
      </c>
      <c r="AI1836" s="11">
        <f t="shared" si="1056"/>
        <v>0</v>
      </c>
      <c r="AJ1836" s="11">
        <f t="shared" si="1056"/>
        <v>0</v>
      </c>
      <c r="AK1836" s="11">
        <f t="shared" si="1056"/>
        <v>0</v>
      </c>
      <c r="AL1836" s="11">
        <f t="shared" si="1056"/>
        <v>0</v>
      </c>
      <c r="AM1836" s="11">
        <f t="shared" si="1063"/>
        <v>0</v>
      </c>
      <c r="AN1836" s="11">
        <f t="shared" si="1063"/>
        <v>0</v>
      </c>
      <c r="AO1836" s="11">
        <f t="shared" si="1063"/>
        <v>0</v>
      </c>
      <c r="AP1836" s="11">
        <f t="shared" si="1063"/>
        <v>0</v>
      </c>
      <c r="AQ1836" s="11">
        <f t="shared" si="1063"/>
        <v>0</v>
      </c>
      <c r="AR1836" s="11">
        <f t="shared" si="1060"/>
        <v>0</v>
      </c>
      <c r="AS1836" s="11">
        <f t="shared" si="1060"/>
        <v>0</v>
      </c>
      <c r="AT1836" s="11">
        <f t="shared" si="1060"/>
        <v>0</v>
      </c>
      <c r="AU1836" s="11">
        <f t="shared" si="1060"/>
        <v>0</v>
      </c>
      <c r="AV1836" s="11">
        <f t="shared" si="1060"/>
        <v>2306252.3904000004</v>
      </c>
      <c r="AW1836" s="11">
        <f t="shared" si="1060"/>
        <v>0</v>
      </c>
      <c r="AX1836" s="11">
        <f t="shared" si="1060"/>
        <v>0</v>
      </c>
      <c r="AY1836" s="11">
        <f t="shared" si="1030"/>
        <v>10949.581555274592</v>
      </c>
      <c r="AZ1836" s="11">
        <f t="shared" si="1030"/>
        <v>1</v>
      </c>
      <c r="BA1836" s="11">
        <f t="shared" si="1030"/>
        <v>1</v>
      </c>
      <c r="BB1836" s="11">
        <f t="shared" si="1030"/>
        <v>1</v>
      </c>
      <c r="BC1836" s="11">
        <f t="shared" si="1030"/>
        <v>1</v>
      </c>
      <c r="BD1836" s="11">
        <f t="shared" si="1030"/>
        <v>1</v>
      </c>
      <c r="BE1836" s="11">
        <f t="shared" si="1030"/>
        <v>1</v>
      </c>
      <c r="BF1836" s="15" t="str">
        <f t="shared" si="1033"/>
        <v>EN 10210</v>
      </c>
      <c r="BG1836" s="42">
        <v>13.082496000000004</v>
      </c>
      <c r="BH1836" s="17">
        <f t="shared" si="1034"/>
        <v>80</v>
      </c>
      <c r="BI1836" s="17">
        <f t="shared" si="1035"/>
        <v>80</v>
      </c>
      <c r="BK1836" s="17">
        <f t="shared" si="1036"/>
        <v>5.6</v>
      </c>
      <c r="BM1836" s="17">
        <f t="shared" si="1037"/>
        <v>5.6</v>
      </c>
      <c r="BX1836" s="18">
        <f t="shared" si="1038"/>
        <v>1585.8010368497278</v>
      </c>
      <c r="BY1836" s="42">
        <v>0.32</v>
      </c>
      <c r="BZ1836" s="43">
        <f t="shared" si="1039"/>
        <v>25.705829585766601</v>
      </c>
      <c r="CA1836" s="18">
        <f t="shared" si="1040"/>
        <v>1423938.8526491476</v>
      </c>
      <c r="CB1836" s="18">
        <f t="shared" si="1041"/>
        <v>35598.471316228693</v>
      </c>
      <c r="CC1836" s="18">
        <f t="shared" si="1042"/>
        <v>43439.432527938829</v>
      </c>
      <c r="CD1836" s="25">
        <f t="shared" si="1043"/>
        <v>1.220261177567352</v>
      </c>
      <c r="CE1836" s="26">
        <f t="shared" si="1044"/>
        <v>29.965485691406048</v>
      </c>
      <c r="CF1836" s="18">
        <f t="shared" si="1045"/>
        <v>940.68103684972766</v>
      </c>
      <c r="CZ1836" s="18">
        <f t="shared" si="1046"/>
        <v>2306252.3904000004</v>
      </c>
      <c r="DC1836" s="18">
        <f t="shared" si="1047"/>
        <v>10949.581555274592</v>
      </c>
      <c r="DD1836" s="17">
        <f t="shared" si="1048"/>
        <v>1</v>
      </c>
      <c r="DE1836" s="17">
        <f t="shared" si="1049"/>
        <v>1</v>
      </c>
      <c r="DF1836" s="17">
        <f t="shared" si="1050"/>
        <v>1</v>
      </c>
      <c r="DG1836" s="17">
        <f t="shared" si="1051"/>
        <v>1</v>
      </c>
      <c r="DH1836" s="17">
        <f t="shared" si="1052"/>
        <v>1</v>
      </c>
      <c r="DI1836" s="17">
        <f t="shared" si="1053"/>
        <v>1</v>
      </c>
      <c r="DJ1836" s="20" t="s">
        <v>1879</v>
      </c>
    </row>
    <row r="1837" spans="1:114" x14ac:dyDescent="0.2">
      <c r="A1837" s="15" t="s">
        <v>105</v>
      </c>
      <c r="B1837" s="10" t="s">
        <v>1933</v>
      </c>
      <c r="C1837" s="11">
        <f t="shared" si="1031"/>
        <v>14.57933399999999</v>
      </c>
      <c r="D1837" s="11">
        <f t="shared" si="1059"/>
        <v>80</v>
      </c>
      <c r="E1837" s="11">
        <f t="shared" si="1059"/>
        <v>80</v>
      </c>
      <c r="F1837" s="11">
        <f t="shared" si="1059"/>
        <v>0</v>
      </c>
      <c r="G1837" s="11">
        <f t="shared" si="1059"/>
        <v>6.3</v>
      </c>
      <c r="H1837" s="11">
        <f t="shared" si="1059"/>
        <v>0</v>
      </c>
      <c r="I1837" s="11">
        <f t="shared" si="1059"/>
        <v>9.4499999999999993</v>
      </c>
      <c r="J1837" s="11">
        <f t="shared" si="1059"/>
        <v>0</v>
      </c>
      <c r="K1837" s="11">
        <f t="shared" si="1059"/>
        <v>0</v>
      </c>
      <c r="L1837" s="11">
        <f t="shared" si="1059"/>
        <v>0</v>
      </c>
      <c r="M1837" s="11">
        <f t="shared" si="1059"/>
        <v>0</v>
      </c>
      <c r="N1837" s="11">
        <f t="shared" si="1059"/>
        <v>0</v>
      </c>
      <c r="O1837" s="11">
        <f t="shared" si="1059"/>
        <v>0</v>
      </c>
      <c r="P1837" s="11">
        <f t="shared" si="1059"/>
        <v>0</v>
      </c>
      <c r="Q1837" s="11">
        <f t="shared" si="1062"/>
        <v>0</v>
      </c>
      <c r="R1837" s="11">
        <f t="shared" si="1062"/>
        <v>0</v>
      </c>
      <c r="S1837" s="11">
        <f t="shared" si="1062"/>
        <v>0</v>
      </c>
      <c r="T1837" s="11">
        <f t="shared" si="1061"/>
        <v>1876.8215152101393</v>
      </c>
      <c r="U1837" s="40">
        <f t="shared" si="1032"/>
        <v>0.32</v>
      </c>
      <c r="V1837" s="11">
        <f t="shared" si="1058"/>
        <v>21.719876333379993</v>
      </c>
      <c r="W1837" s="11">
        <f t="shared" si="1058"/>
        <v>1485082.4725846516</v>
      </c>
      <c r="X1837" s="11">
        <f t="shared" si="1058"/>
        <v>37127.061814616289</v>
      </c>
      <c r="Y1837" s="11">
        <f t="shared" si="1058"/>
        <v>46107.635304834956</v>
      </c>
      <c r="Z1837" s="11">
        <f t="shared" si="1058"/>
        <v>1.2418875357026817</v>
      </c>
      <c r="AA1837" s="11">
        <f t="shared" si="1058"/>
        <v>28.129615735014227</v>
      </c>
      <c r="AB1837" s="11">
        <f t="shared" si="1056"/>
        <v>1109.8592496839158</v>
      </c>
      <c r="AC1837" s="11">
        <f t="shared" si="1056"/>
        <v>0</v>
      </c>
      <c r="AD1837" s="11">
        <f t="shared" si="1056"/>
        <v>0</v>
      </c>
      <c r="AE1837" s="11">
        <f t="shared" si="1056"/>
        <v>0</v>
      </c>
      <c r="AF1837" s="11">
        <f t="shared" si="1056"/>
        <v>0</v>
      </c>
      <c r="AG1837" s="11">
        <f t="shared" si="1056"/>
        <v>0</v>
      </c>
      <c r="AH1837" s="11">
        <f t="shared" si="1056"/>
        <v>0</v>
      </c>
      <c r="AI1837" s="11">
        <f t="shared" si="1056"/>
        <v>0</v>
      </c>
      <c r="AJ1837" s="11">
        <f t="shared" si="1056"/>
        <v>0</v>
      </c>
      <c r="AK1837" s="11">
        <f t="shared" si="1056"/>
        <v>0</v>
      </c>
      <c r="AL1837" s="11">
        <f t="shared" si="1056"/>
        <v>0</v>
      </c>
      <c r="AM1837" s="11">
        <f t="shared" si="1063"/>
        <v>0</v>
      </c>
      <c r="AN1837" s="11">
        <f t="shared" si="1063"/>
        <v>0</v>
      </c>
      <c r="AO1837" s="11">
        <f t="shared" si="1063"/>
        <v>0</v>
      </c>
      <c r="AP1837" s="11">
        <f t="shared" si="1063"/>
        <v>0</v>
      </c>
      <c r="AQ1837" s="11">
        <f t="shared" si="1063"/>
        <v>0</v>
      </c>
      <c r="AR1837" s="11">
        <f t="shared" si="1060"/>
        <v>0</v>
      </c>
      <c r="AS1837" s="11">
        <f t="shared" si="1060"/>
        <v>0</v>
      </c>
      <c r="AT1837" s="11">
        <f t="shared" si="1060"/>
        <v>0</v>
      </c>
      <c r="AU1837" s="11">
        <f t="shared" si="1060"/>
        <v>0</v>
      </c>
      <c r="AV1837" s="11">
        <f t="shared" si="1060"/>
        <v>2521987.9839000008</v>
      </c>
      <c r="AW1837" s="11">
        <f t="shared" si="1060"/>
        <v>0</v>
      </c>
      <c r="AX1837" s="11">
        <f t="shared" si="1060"/>
        <v>0</v>
      </c>
      <c r="AY1837" s="11">
        <f t="shared" si="1030"/>
        <v>10590.818499367831</v>
      </c>
      <c r="AZ1837" s="11">
        <f t="shared" si="1030"/>
        <v>1</v>
      </c>
      <c r="BA1837" s="11">
        <f t="shared" si="1030"/>
        <v>1</v>
      </c>
      <c r="BB1837" s="11">
        <f t="shared" si="1030"/>
        <v>1</v>
      </c>
      <c r="BC1837" s="11">
        <f t="shared" si="1030"/>
        <v>1</v>
      </c>
      <c r="BD1837" s="11">
        <f t="shared" si="1030"/>
        <v>1</v>
      </c>
      <c r="BE1837" s="11">
        <f t="shared" si="1030"/>
        <v>1</v>
      </c>
      <c r="BF1837" s="15" t="str">
        <f t="shared" si="1033"/>
        <v>EN 10210</v>
      </c>
      <c r="BG1837" s="42">
        <v>14.57933399999999</v>
      </c>
      <c r="BH1837" s="17">
        <f t="shared" si="1034"/>
        <v>80</v>
      </c>
      <c r="BI1837" s="17">
        <f t="shared" si="1035"/>
        <v>80</v>
      </c>
      <c r="BK1837" s="17">
        <f t="shared" si="1036"/>
        <v>6.3</v>
      </c>
      <c r="BM1837" s="17">
        <f t="shared" si="1037"/>
        <v>9.4499999999999993</v>
      </c>
      <c r="BX1837" s="18">
        <f t="shared" si="1038"/>
        <v>1876.8215152101393</v>
      </c>
      <c r="BY1837" s="42">
        <v>0.32</v>
      </c>
      <c r="BZ1837" s="43">
        <f t="shared" si="1039"/>
        <v>21.719876333379993</v>
      </c>
      <c r="CA1837" s="18">
        <f t="shared" si="1040"/>
        <v>1485082.4725846516</v>
      </c>
      <c r="CB1837" s="18">
        <f t="shared" si="1041"/>
        <v>37127.061814616289</v>
      </c>
      <c r="CC1837" s="18">
        <f t="shared" si="1042"/>
        <v>46107.635304834956</v>
      </c>
      <c r="CD1837" s="25">
        <f t="shared" si="1043"/>
        <v>1.2418875357026817</v>
      </c>
      <c r="CE1837" s="26">
        <f t="shared" si="1044"/>
        <v>28.129615735014227</v>
      </c>
      <c r="CF1837" s="18">
        <f t="shared" si="1045"/>
        <v>1109.8592496839158</v>
      </c>
      <c r="CZ1837" s="18">
        <f t="shared" si="1046"/>
        <v>2521987.9839000008</v>
      </c>
      <c r="DC1837" s="18">
        <f t="shared" si="1047"/>
        <v>10590.818499367831</v>
      </c>
      <c r="DD1837" s="17">
        <f t="shared" si="1048"/>
        <v>1</v>
      </c>
      <c r="DE1837" s="17">
        <f t="shared" si="1049"/>
        <v>1</v>
      </c>
      <c r="DF1837" s="17">
        <f t="shared" si="1050"/>
        <v>1</v>
      </c>
      <c r="DG1837" s="17">
        <f t="shared" si="1051"/>
        <v>1</v>
      </c>
      <c r="DH1837" s="17">
        <f t="shared" si="1052"/>
        <v>1</v>
      </c>
      <c r="DI1837" s="17">
        <f t="shared" si="1053"/>
        <v>1</v>
      </c>
      <c r="DJ1837" s="20" t="s">
        <v>1879</v>
      </c>
    </row>
    <row r="1838" spans="1:114" x14ac:dyDescent="0.2">
      <c r="A1838" s="15" t="s">
        <v>105</v>
      </c>
      <c r="B1838" s="10" t="s">
        <v>1934</v>
      </c>
      <c r="C1838" s="11">
        <f t="shared" si="1031"/>
        <v>16.252326000000004</v>
      </c>
      <c r="D1838" s="11">
        <f t="shared" si="1059"/>
        <v>80</v>
      </c>
      <c r="E1838" s="11">
        <f t="shared" si="1059"/>
        <v>80</v>
      </c>
      <c r="F1838" s="11">
        <f t="shared" si="1059"/>
        <v>0</v>
      </c>
      <c r="G1838" s="11">
        <f t="shared" si="1059"/>
        <v>7.1</v>
      </c>
      <c r="H1838" s="11">
        <f t="shared" si="1059"/>
        <v>0</v>
      </c>
      <c r="I1838" s="11">
        <f t="shared" si="1059"/>
        <v>10.649999999999999</v>
      </c>
      <c r="J1838" s="11">
        <f t="shared" si="1059"/>
        <v>0</v>
      </c>
      <c r="K1838" s="11">
        <f t="shared" si="1059"/>
        <v>0</v>
      </c>
      <c r="L1838" s="11">
        <f t="shared" si="1059"/>
        <v>0</v>
      </c>
      <c r="M1838" s="11">
        <f t="shared" si="1059"/>
        <v>0</v>
      </c>
      <c r="N1838" s="11">
        <f t="shared" si="1059"/>
        <v>0</v>
      </c>
      <c r="O1838" s="11">
        <f t="shared" si="1059"/>
        <v>0</v>
      </c>
      <c r="P1838" s="11">
        <f t="shared" si="1059"/>
        <v>0</v>
      </c>
      <c r="Q1838" s="11">
        <f t="shared" si="1062"/>
        <v>0</v>
      </c>
      <c r="R1838" s="11">
        <f t="shared" si="1062"/>
        <v>0</v>
      </c>
      <c r="S1838" s="11">
        <f t="shared" si="1062"/>
        <v>0</v>
      </c>
      <c r="T1838" s="11">
        <f t="shared" si="1061"/>
        <v>2095.2303497541725</v>
      </c>
      <c r="U1838" s="40">
        <f t="shared" si="1032"/>
        <v>0.32</v>
      </c>
      <c r="V1838" s="11">
        <f t="shared" si="1058"/>
        <v>19.455775454462014</v>
      </c>
      <c r="W1838" s="11">
        <f t="shared" si="1058"/>
        <v>1588082.5234195462</v>
      </c>
      <c r="X1838" s="11">
        <f t="shared" si="1058"/>
        <v>39702.063085488655</v>
      </c>
      <c r="Y1838" s="11">
        <f t="shared" si="1058"/>
        <v>50003.246191070735</v>
      </c>
      <c r="Z1838" s="11">
        <f t="shared" si="1058"/>
        <v>1.2594621615355608</v>
      </c>
      <c r="AA1838" s="11">
        <f t="shared" si="1058"/>
        <v>27.530914968655456</v>
      </c>
      <c r="AB1838" s="11">
        <f t="shared" si="1056"/>
        <v>1265.3707426698459</v>
      </c>
      <c r="AC1838" s="11">
        <f t="shared" si="1056"/>
        <v>0</v>
      </c>
      <c r="AD1838" s="11">
        <f t="shared" si="1056"/>
        <v>0</v>
      </c>
      <c r="AE1838" s="11">
        <f t="shared" si="1056"/>
        <v>0</v>
      </c>
      <c r="AF1838" s="11">
        <f t="shared" si="1056"/>
        <v>0</v>
      </c>
      <c r="AG1838" s="11">
        <f t="shared" si="1056"/>
        <v>0</v>
      </c>
      <c r="AH1838" s="11">
        <f t="shared" si="1056"/>
        <v>0</v>
      </c>
      <c r="AI1838" s="11">
        <f t="shared" si="1056"/>
        <v>0</v>
      </c>
      <c r="AJ1838" s="11">
        <f t="shared" si="1056"/>
        <v>0</v>
      </c>
      <c r="AK1838" s="11">
        <f t="shared" si="1056"/>
        <v>0</v>
      </c>
      <c r="AL1838" s="11">
        <f t="shared" si="1056"/>
        <v>0</v>
      </c>
      <c r="AM1838" s="11">
        <f t="shared" si="1063"/>
        <v>0</v>
      </c>
      <c r="AN1838" s="11">
        <f t="shared" si="1063"/>
        <v>0</v>
      </c>
      <c r="AO1838" s="11">
        <f t="shared" si="1063"/>
        <v>0</v>
      </c>
      <c r="AP1838" s="11">
        <f t="shared" si="1063"/>
        <v>0</v>
      </c>
      <c r="AQ1838" s="11">
        <f t="shared" si="1063"/>
        <v>0</v>
      </c>
      <c r="AR1838" s="11">
        <f t="shared" si="1060"/>
        <v>0</v>
      </c>
      <c r="AS1838" s="11">
        <f t="shared" si="1060"/>
        <v>0</v>
      </c>
      <c r="AT1838" s="11">
        <f t="shared" si="1060"/>
        <v>0</v>
      </c>
      <c r="AU1838" s="11">
        <f t="shared" si="1060"/>
        <v>0</v>
      </c>
      <c r="AV1838" s="11">
        <f t="shared" si="1060"/>
        <v>2750685.4719000002</v>
      </c>
      <c r="AW1838" s="11">
        <f t="shared" si="1060"/>
        <v>0</v>
      </c>
      <c r="AX1838" s="11">
        <f t="shared" si="1060"/>
        <v>0</v>
      </c>
      <c r="AY1838" s="11">
        <f t="shared" si="1030"/>
        <v>10282.641485339693</v>
      </c>
      <c r="AZ1838" s="11">
        <f t="shared" si="1030"/>
        <v>1</v>
      </c>
      <c r="BA1838" s="11">
        <f t="shared" si="1030"/>
        <v>1</v>
      </c>
      <c r="BB1838" s="11">
        <f t="shared" si="1030"/>
        <v>1</v>
      </c>
      <c r="BC1838" s="11">
        <f t="shared" si="1030"/>
        <v>1</v>
      </c>
      <c r="BD1838" s="11">
        <f t="shared" si="1030"/>
        <v>1</v>
      </c>
      <c r="BE1838" s="11">
        <f t="shared" si="1030"/>
        <v>1</v>
      </c>
      <c r="BF1838" s="15" t="str">
        <f t="shared" si="1033"/>
        <v>EN 10210</v>
      </c>
      <c r="BG1838" s="42">
        <v>16.252326000000004</v>
      </c>
      <c r="BH1838" s="17">
        <f t="shared" si="1034"/>
        <v>80</v>
      </c>
      <c r="BI1838" s="17">
        <f t="shared" si="1035"/>
        <v>80</v>
      </c>
      <c r="BK1838" s="17">
        <f t="shared" si="1036"/>
        <v>7.1</v>
      </c>
      <c r="BM1838" s="17">
        <f t="shared" si="1037"/>
        <v>10.649999999999999</v>
      </c>
      <c r="BX1838" s="18">
        <f t="shared" si="1038"/>
        <v>2095.2303497541725</v>
      </c>
      <c r="BY1838" s="42">
        <v>0.32</v>
      </c>
      <c r="BZ1838" s="43">
        <f t="shared" si="1039"/>
        <v>19.455775454462014</v>
      </c>
      <c r="CA1838" s="18">
        <f t="shared" si="1040"/>
        <v>1588082.5234195462</v>
      </c>
      <c r="CB1838" s="18">
        <f t="shared" si="1041"/>
        <v>39702.063085488655</v>
      </c>
      <c r="CC1838" s="18">
        <f t="shared" si="1042"/>
        <v>50003.246191070735</v>
      </c>
      <c r="CD1838" s="25">
        <f t="shared" si="1043"/>
        <v>1.2594621615355608</v>
      </c>
      <c r="CE1838" s="26">
        <f t="shared" si="1044"/>
        <v>27.530914968655456</v>
      </c>
      <c r="CF1838" s="18">
        <f t="shared" si="1045"/>
        <v>1265.3707426698459</v>
      </c>
      <c r="CZ1838" s="18">
        <f t="shared" si="1046"/>
        <v>2750685.4719000002</v>
      </c>
      <c r="DC1838" s="18">
        <f t="shared" si="1047"/>
        <v>10282.641485339693</v>
      </c>
      <c r="DD1838" s="17">
        <f t="shared" si="1048"/>
        <v>1</v>
      </c>
      <c r="DE1838" s="17">
        <f t="shared" si="1049"/>
        <v>1</v>
      </c>
      <c r="DF1838" s="17">
        <f t="shared" si="1050"/>
        <v>1</v>
      </c>
      <c r="DG1838" s="17">
        <f t="shared" si="1051"/>
        <v>1</v>
      </c>
      <c r="DH1838" s="17">
        <f t="shared" si="1052"/>
        <v>1</v>
      </c>
      <c r="DI1838" s="17">
        <f t="shared" si="1053"/>
        <v>1</v>
      </c>
      <c r="DJ1838" s="20" t="s">
        <v>1879</v>
      </c>
    </row>
    <row r="1839" spans="1:114" x14ac:dyDescent="0.2">
      <c r="A1839" s="15" t="s">
        <v>105</v>
      </c>
      <c r="B1839" s="10" t="s">
        <v>1935</v>
      </c>
      <c r="C1839" s="11">
        <f t="shared" si="1031"/>
        <v>18.086400000000001</v>
      </c>
      <c r="D1839" s="11">
        <f t="shared" si="1059"/>
        <v>80</v>
      </c>
      <c r="E1839" s="11">
        <f t="shared" si="1059"/>
        <v>80</v>
      </c>
      <c r="F1839" s="11">
        <f t="shared" si="1059"/>
        <v>0</v>
      </c>
      <c r="G1839" s="11">
        <f t="shared" si="1059"/>
        <v>8</v>
      </c>
      <c r="H1839" s="11">
        <f t="shared" si="1059"/>
        <v>0</v>
      </c>
      <c r="I1839" s="11">
        <f t="shared" si="1059"/>
        <v>12</v>
      </c>
      <c r="J1839" s="11">
        <f t="shared" si="1059"/>
        <v>0</v>
      </c>
      <c r="K1839" s="11">
        <f t="shared" si="1059"/>
        <v>0</v>
      </c>
      <c r="L1839" s="11">
        <f t="shared" si="1059"/>
        <v>0</v>
      </c>
      <c r="M1839" s="11">
        <f t="shared" si="1059"/>
        <v>0</v>
      </c>
      <c r="N1839" s="11">
        <f t="shared" si="1059"/>
        <v>0</v>
      </c>
      <c r="O1839" s="11">
        <f t="shared" si="1059"/>
        <v>0</v>
      </c>
      <c r="P1839" s="11">
        <f t="shared" si="1059"/>
        <v>0</v>
      </c>
      <c r="Q1839" s="11">
        <f t="shared" si="1062"/>
        <v>0</v>
      </c>
      <c r="R1839" s="11">
        <f t="shared" si="1062"/>
        <v>0</v>
      </c>
      <c r="S1839" s="11">
        <f t="shared" si="1062"/>
        <v>0</v>
      </c>
      <c r="T1839" s="11">
        <f t="shared" si="1061"/>
        <v>2335.5751316061705</v>
      </c>
      <c r="U1839" s="40">
        <f t="shared" si="1032"/>
        <v>0.32</v>
      </c>
      <c r="V1839" s="11">
        <f t="shared" si="1058"/>
        <v>17.453658697828971</v>
      </c>
      <c r="W1839" s="11">
        <f t="shared" si="1058"/>
        <v>1683770.1108883102</v>
      </c>
      <c r="X1839" s="11">
        <f t="shared" si="1058"/>
        <v>42094.252772207758</v>
      </c>
      <c r="Y1839" s="11">
        <f t="shared" si="1058"/>
        <v>53887.621053046409</v>
      </c>
      <c r="Z1839" s="11">
        <f t="shared" si="1058"/>
        <v>1.2801657590801823</v>
      </c>
      <c r="AA1839" s="11">
        <f t="shared" si="1058"/>
        <v>26.850011545751947</v>
      </c>
      <c r="AB1839" s="11">
        <f t="shared" si="1056"/>
        <v>1444.247719318987</v>
      </c>
      <c r="AC1839" s="11">
        <f t="shared" si="1056"/>
        <v>0</v>
      </c>
      <c r="AD1839" s="11">
        <f t="shared" si="1056"/>
        <v>0</v>
      </c>
      <c r="AE1839" s="11">
        <f t="shared" si="1056"/>
        <v>0</v>
      </c>
      <c r="AF1839" s="11">
        <f t="shared" si="1056"/>
        <v>0</v>
      </c>
      <c r="AG1839" s="11">
        <f t="shared" si="1056"/>
        <v>0</v>
      </c>
      <c r="AH1839" s="11">
        <f t="shared" si="1056"/>
        <v>0</v>
      </c>
      <c r="AI1839" s="11">
        <f t="shared" si="1056"/>
        <v>0</v>
      </c>
      <c r="AJ1839" s="11">
        <f t="shared" si="1056"/>
        <v>0</v>
      </c>
      <c r="AK1839" s="11">
        <f t="shared" si="1056"/>
        <v>0</v>
      </c>
      <c r="AL1839" s="11">
        <f t="shared" si="1056"/>
        <v>0</v>
      </c>
      <c r="AM1839" s="11">
        <f t="shared" si="1063"/>
        <v>0</v>
      </c>
      <c r="AN1839" s="11">
        <f t="shared" si="1063"/>
        <v>0</v>
      </c>
      <c r="AO1839" s="11">
        <f t="shared" si="1063"/>
        <v>0</v>
      </c>
      <c r="AP1839" s="11">
        <f t="shared" si="1063"/>
        <v>0</v>
      </c>
      <c r="AQ1839" s="11">
        <f t="shared" si="1063"/>
        <v>0</v>
      </c>
      <c r="AR1839" s="11">
        <f t="shared" si="1060"/>
        <v>0</v>
      </c>
      <c r="AS1839" s="11">
        <f t="shared" si="1060"/>
        <v>0</v>
      </c>
      <c r="AT1839" s="11">
        <f t="shared" si="1060"/>
        <v>0</v>
      </c>
      <c r="AU1839" s="11">
        <f t="shared" si="1060"/>
        <v>0</v>
      </c>
      <c r="AV1839" s="11">
        <f t="shared" si="1060"/>
        <v>2985984</v>
      </c>
      <c r="AW1839" s="11">
        <f t="shared" si="1060"/>
        <v>0</v>
      </c>
      <c r="AX1839" s="11">
        <f t="shared" si="1060"/>
        <v>0</v>
      </c>
      <c r="AY1839" s="11">
        <f t="shared" si="1030"/>
        <v>9928.4954386379741</v>
      </c>
      <c r="AZ1839" s="11">
        <f t="shared" si="1030"/>
        <v>1</v>
      </c>
      <c r="BA1839" s="11">
        <f t="shared" si="1030"/>
        <v>1</v>
      </c>
      <c r="BB1839" s="11">
        <f t="shared" ref="BB1839:BE1902" si="1064">IF($A1839="x",DF1839,"")</f>
        <v>1</v>
      </c>
      <c r="BC1839" s="11">
        <f t="shared" si="1064"/>
        <v>1</v>
      </c>
      <c r="BD1839" s="11">
        <f t="shared" si="1064"/>
        <v>1</v>
      </c>
      <c r="BE1839" s="11">
        <f t="shared" si="1064"/>
        <v>1</v>
      </c>
      <c r="BF1839" s="15" t="str">
        <f t="shared" si="1033"/>
        <v>EN 10210</v>
      </c>
      <c r="BG1839" s="42">
        <v>18.086400000000001</v>
      </c>
      <c r="BH1839" s="17">
        <f t="shared" si="1034"/>
        <v>80</v>
      </c>
      <c r="BI1839" s="17">
        <f t="shared" si="1035"/>
        <v>80</v>
      </c>
      <c r="BK1839" s="17">
        <f t="shared" si="1036"/>
        <v>8</v>
      </c>
      <c r="BM1839" s="17">
        <f t="shared" si="1037"/>
        <v>12</v>
      </c>
      <c r="BX1839" s="18">
        <f t="shared" si="1038"/>
        <v>2335.5751316061705</v>
      </c>
      <c r="BY1839" s="42">
        <v>0.32</v>
      </c>
      <c r="BZ1839" s="43">
        <f t="shared" si="1039"/>
        <v>17.453658697828971</v>
      </c>
      <c r="CA1839" s="18">
        <f t="shared" si="1040"/>
        <v>1683770.1108883102</v>
      </c>
      <c r="CB1839" s="18">
        <f t="shared" si="1041"/>
        <v>42094.252772207758</v>
      </c>
      <c r="CC1839" s="18">
        <f t="shared" si="1042"/>
        <v>53887.621053046409</v>
      </c>
      <c r="CD1839" s="25">
        <f t="shared" si="1043"/>
        <v>1.2801657590801823</v>
      </c>
      <c r="CE1839" s="26">
        <f t="shared" si="1044"/>
        <v>26.850011545751947</v>
      </c>
      <c r="CF1839" s="18">
        <f t="shared" si="1045"/>
        <v>1444.247719318987</v>
      </c>
      <c r="CZ1839" s="18">
        <f t="shared" si="1046"/>
        <v>2985984</v>
      </c>
      <c r="DC1839" s="18">
        <f t="shared" si="1047"/>
        <v>9928.4954386379741</v>
      </c>
      <c r="DD1839" s="17">
        <f t="shared" si="1048"/>
        <v>1</v>
      </c>
      <c r="DE1839" s="17">
        <f t="shared" si="1049"/>
        <v>1</v>
      </c>
      <c r="DF1839" s="17">
        <f t="shared" si="1050"/>
        <v>1</v>
      </c>
      <c r="DG1839" s="17">
        <f t="shared" si="1051"/>
        <v>1</v>
      </c>
      <c r="DH1839" s="17">
        <f t="shared" si="1052"/>
        <v>1</v>
      </c>
      <c r="DI1839" s="17">
        <f t="shared" si="1053"/>
        <v>1</v>
      </c>
      <c r="DJ1839" s="20" t="s">
        <v>1879</v>
      </c>
    </row>
    <row r="1840" spans="1:114" x14ac:dyDescent="0.2">
      <c r="A1840" s="15" t="s">
        <v>105</v>
      </c>
      <c r="B1840" s="10" t="s">
        <v>1936</v>
      </c>
      <c r="C1840" s="11">
        <f t="shared" si="1031"/>
        <v>19.673984000000001</v>
      </c>
      <c r="D1840" s="11">
        <f t="shared" si="1059"/>
        <v>80</v>
      </c>
      <c r="E1840" s="11">
        <f t="shared" si="1059"/>
        <v>80</v>
      </c>
      <c r="F1840" s="11">
        <f t="shared" si="1059"/>
        <v>0</v>
      </c>
      <c r="G1840" s="11">
        <f t="shared" si="1059"/>
        <v>8.8000000000000007</v>
      </c>
      <c r="H1840" s="11">
        <f t="shared" si="1059"/>
        <v>0</v>
      </c>
      <c r="I1840" s="11">
        <f t="shared" si="1059"/>
        <v>13.200000000000001</v>
      </c>
      <c r="J1840" s="11">
        <f t="shared" si="1059"/>
        <v>0</v>
      </c>
      <c r="K1840" s="11">
        <f t="shared" si="1059"/>
        <v>0</v>
      </c>
      <c r="L1840" s="11">
        <f t="shared" si="1059"/>
        <v>0</v>
      </c>
      <c r="M1840" s="11">
        <f t="shared" si="1059"/>
        <v>0</v>
      </c>
      <c r="N1840" s="11">
        <f t="shared" si="1059"/>
        <v>0</v>
      </c>
      <c r="O1840" s="11">
        <f t="shared" si="1059"/>
        <v>0</v>
      </c>
      <c r="P1840" s="11">
        <f t="shared" si="1059"/>
        <v>0</v>
      </c>
      <c r="Q1840" s="11">
        <f t="shared" si="1062"/>
        <v>0</v>
      </c>
      <c r="R1840" s="11">
        <f t="shared" si="1062"/>
        <v>0</v>
      </c>
      <c r="S1840" s="11">
        <f t="shared" si="1062"/>
        <v>0</v>
      </c>
      <c r="T1840" s="11">
        <f t="shared" si="1061"/>
        <v>2544.4459092434663</v>
      </c>
      <c r="U1840" s="40">
        <f t="shared" si="1032"/>
        <v>0.32</v>
      </c>
      <c r="V1840" s="11">
        <f t="shared" si="1058"/>
        <v>16.020906973145852</v>
      </c>
      <c r="W1840" s="11">
        <f t="shared" si="1058"/>
        <v>1751659.6155580862</v>
      </c>
      <c r="X1840" s="11">
        <f t="shared" si="1058"/>
        <v>43791.490388952152</v>
      </c>
      <c r="Y1840" s="11">
        <f t="shared" si="1058"/>
        <v>56905.784660100871</v>
      </c>
      <c r="Z1840" s="11">
        <f t="shared" si="1058"/>
        <v>1.2994712935017447</v>
      </c>
      <c r="AA1840" s="11">
        <f t="shared" si="1058"/>
        <v>26.237850142575475</v>
      </c>
      <c r="AB1840" s="11">
        <f t="shared" si="1056"/>
        <v>1606.7397403759744</v>
      </c>
      <c r="AC1840" s="11">
        <f t="shared" si="1056"/>
        <v>0</v>
      </c>
      <c r="AD1840" s="11">
        <f t="shared" si="1056"/>
        <v>0</v>
      </c>
      <c r="AE1840" s="11">
        <f t="shared" si="1056"/>
        <v>0</v>
      </c>
      <c r="AF1840" s="11">
        <f t="shared" si="1056"/>
        <v>0</v>
      </c>
      <c r="AG1840" s="11">
        <f t="shared" si="1056"/>
        <v>0</v>
      </c>
      <c r="AH1840" s="11">
        <f t="shared" si="1056"/>
        <v>0</v>
      </c>
      <c r="AI1840" s="11">
        <f t="shared" si="1056"/>
        <v>0</v>
      </c>
      <c r="AJ1840" s="11">
        <f t="shared" si="1056"/>
        <v>0</v>
      </c>
      <c r="AK1840" s="11">
        <f t="shared" si="1056"/>
        <v>0</v>
      </c>
      <c r="AL1840" s="11">
        <f t="shared" si="1056"/>
        <v>0</v>
      </c>
      <c r="AM1840" s="11">
        <f t="shared" si="1063"/>
        <v>0</v>
      </c>
      <c r="AN1840" s="11">
        <f t="shared" si="1063"/>
        <v>0</v>
      </c>
      <c r="AO1840" s="11">
        <f t="shared" si="1063"/>
        <v>0</v>
      </c>
      <c r="AP1840" s="11">
        <f t="shared" si="1063"/>
        <v>0</v>
      </c>
      <c r="AQ1840" s="11">
        <f t="shared" si="1063"/>
        <v>0</v>
      </c>
      <c r="AR1840" s="11">
        <f t="shared" si="1060"/>
        <v>0</v>
      </c>
      <c r="AS1840" s="11">
        <f t="shared" si="1060"/>
        <v>0</v>
      </c>
      <c r="AT1840" s="11">
        <f t="shared" si="1060"/>
        <v>0</v>
      </c>
      <c r="AU1840" s="11">
        <f t="shared" si="1060"/>
        <v>0</v>
      </c>
      <c r="AV1840" s="11">
        <f t="shared" si="1060"/>
        <v>3176308.3264000011</v>
      </c>
      <c r="AW1840" s="11">
        <f t="shared" si="1060"/>
        <v>0</v>
      </c>
      <c r="AX1840" s="11">
        <f t="shared" si="1060"/>
        <v>0</v>
      </c>
      <c r="AY1840" s="11">
        <f t="shared" si="1060"/>
        <v>9607.0794807519487</v>
      </c>
      <c r="AZ1840" s="11">
        <f t="shared" si="1060"/>
        <v>1</v>
      </c>
      <c r="BA1840" s="11">
        <f t="shared" si="1060"/>
        <v>1</v>
      </c>
      <c r="BB1840" s="11">
        <f t="shared" si="1064"/>
        <v>1</v>
      </c>
      <c r="BC1840" s="11">
        <f t="shared" si="1064"/>
        <v>1</v>
      </c>
      <c r="BD1840" s="11">
        <f t="shared" si="1064"/>
        <v>1</v>
      </c>
      <c r="BE1840" s="11">
        <f t="shared" si="1064"/>
        <v>1</v>
      </c>
      <c r="BF1840" s="15" t="str">
        <f t="shared" si="1033"/>
        <v>EN 10210</v>
      </c>
      <c r="BG1840" s="42">
        <v>19.673984000000001</v>
      </c>
      <c r="BH1840" s="17">
        <f t="shared" si="1034"/>
        <v>80</v>
      </c>
      <c r="BI1840" s="17">
        <f t="shared" si="1035"/>
        <v>80</v>
      </c>
      <c r="BK1840" s="17">
        <f t="shared" si="1036"/>
        <v>8.8000000000000007</v>
      </c>
      <c r="BM1840" s="17">
        <f t="shared" si="1037"/>
        <v>13.200000000000001</v>
      </c>
      <c r="BX1840" s="18">
        <f t="shared" si="1038"/>
        <v>2544.4459092434663</v>
      </c>
      <c r="BY1840" s="42">
        <v>0.32</v>
      </c>
      <c r="BZ1840" s="43">
        <f t="shared" si="1039"/>
        <v>16.020906973145852</v>
      </c>
      <c r="CA1840" s="18">
        <f t="shared" si="1040"/>
        <v>1751659.6155580862</v>
      </c>
      <c r="CB1840" s="18">
        <f t="shared" si="1041"/>
        <v>43791.490388952152</v>
      </c>
      <c r="CC1840" s="18">
        <f t="shared" si="1042"/>
        <v>56905.784660100871</v>
      </c>
      <c r="CD1840" s="25">
        <f t="shared" si="1043"/>
        <v>1.2994712935017447</v>
      </c>
      <c r="CE1840" s="26">
        <f t="shared" si="1044"/>
        <v>26.237850142575475</v>
      </c>
      <c r="CF1840" s="18">
        <f t="shared" si="1045"/>
        <v>1606.7397403759744</v>
      </c>
      <c r="CZ1840" s="18">
        <f t="shared" si="1046"/>
        <v>3176308.3264000011</v>
      </c>
      <c r="DC1840" s="18">
        <f t="shared" si="1047"/>
        <v>9607.0794807519487</v>
      </c>
      <c r="DD1840" s="17">
        <f t="shared" si="1048"/>
        <v>1</v>
      </c>
      <c r="DE1840" s="17">
        <f t="shared" si="1049"/>
        <v>1</v>
      </c>
      <c r="DF1840" s="17">
        <f t="shared" si="1050"/>
        <v>1</v>
      </c>
      <c r="DG1840" s="17">
        <f t="shared" si="1051"/>
        <v>1</v>
      </c>
      <c r="DH1840" s="17">
        <f t="shared" si="1052"/>
        <v>1</v>
      </c>
      <c r="DI1840" s="17">
        <f t="shared" si="1053"/>
        <v>1</v>
      </c>
      <c r="DJ1840" s="20" t="s">
        <v>1879</v>
      </c>
    </row>
    <row r="1841" spans="1:114" x14ac:dyDescent="0.2">
      <c r="A1841" s="15" t="s">
        <v>105</v>
      </c>
      <c r="B1841" s="10" t="s">
        <v>1937</v>
      </c>
      <c r="C1841" s="11">
        <f t="shared" si="1031"/>
        <v>21.98</v>
      </c>
      <c r="D1841" s="11">
        <f t="shared" si="1059"/>
        <v>80</v>
      </c>
      <c r="E1841" s="11">
        <f t="shared" si="1059"/>
        <v>80</v>
      </c>
      <c r="F1841" s="11">
        <f t="shared" si="1059"/>
        <v>0</v>
      </c>
      <c r="G1841" s="11">
        <f t="shared" si="1059"/>
        <v>10</v>
      </c>
      <c r="H1841" s="11">
        <f t="shared" si="1059"/>
        <v>0</v>
      </c>
      <c r="I1841" s="11">
        <f t="shared" si="1059"/>
        <v>15</v>
      </c>
      <c r="J1841" s="11">
        <f t="shared" si="1059"/>
        <v>0</v>
      </c>
      <c r="K1841" s="11">
        <f t="shared" si="1059"/>
        <v>0</v>
      </c>
      <c r="L1841" s="11">
        <f t="shared" si="1059"/>
        <v>0</v>
      </c>
      <c r="M1841" s="11">
        <f t="shared" si="1059"/>
        <v>0</v>
      </c>
      <c r="N1841" s="11">
        <f t="shared" si="1059"/>
        <v>0</v>
      </c>
      <c r="O1841" s="11">
        <f t="shared" si="1059"/>
        <v>0</v>
      </c>
      <c r="P1841" s="11">
        <f t="shared" si="1059"/>
        <v>0</v>
      </c>
      <c r="Q1841" s="11">
        <f t="shared" si="1062"/>
        <v>0</v>
      </c>
      <c r="R1841" s="11">
        <f t="shared" si="1062"/>
        <v>0</v>
      </c>
      <c r="S1841" s="11">
        <f t="shared" si="1062"/>
        <v>0</v>
      </c>
      <c r="T1841" s="11">
        <f t="shared" si="1061"/>
        <v>2849.3361431346411</v>
      </c>
      <c r="U1841" s="40">
        <f t="shared" si="1032"/>
        <v>0.32</v>
      </c>
      <c r="V1841" s="11">
        <f t="shared" si="1058"/>
        <v>14.306606578662569</v>
      </c>
      <c r="W1841" s="11">
        <f t="shared" si="1058"/>
        <v>1824778.7143782137</v>
      </c>
      <c r="X1841" s="11">
        <f t="shared" si="1058"/>
        <v>45619.467859455341</v>
      </c>
      <c r="Y1841" s="11">
        <f t="shared" si="1058"/>
        <v>60682.889254872091</v>
      </c>
      <c r="Z1841" s="11">
        <f t="shared" si="1058"/>
        <v>1.3301972184731352</v>
      </c>
      <c r="AA1841" s="11">
        <f t="shared" si="1058"/>
        <v>25.306568478105589</v>
      </c>
      <c r="AB1841" s="11">
        <f t="shared" si="1056"/>
        <v>1856.6370614359173</v>
      </c>
      <c r="AC1841" s="11">
        <f t="shared" si="1056"/>
        <v>0</v>
      </c>
      <c r="AD1841" s="11">
        <f t="shared" si="1056"/>
        <v>0</v>
      </c>
      <c r="AE1841" s="11">
        <f t="shared" si="1056"/>
        <v>0</v>
      </c>
      <c r="AF1841" s="11">
        <f t="shared" si="1056"/>
        <v>0</v>
      </c>
      <c r="AG1841" s="11">
        <f t="shared" si="1056"/>
        <v>0</v>
      </c>
      <c r="AH1841" s="11">
        <f t="shared" si="1056"/>
        <v>0</v>
      </c>
      <c r="AI1841" s="11">
        <f t="shared" si="1056"/>
        <v>0</v>
      </c>
      <c r="AJ1841" s="11">
        <f t="shared" si="1056"/>
        <v>0</v>
      </c>
      <c r="AK1841" s="11">
        <f t="shared" si="1056"/>
        <v>0</v>
      </c>
      <c r="AL1841" s="11">
        <f t="shared" si="1056"/>
        <v>0</v>
      </c>
      <c r="AM1841" s="11">
        <f t="shared" si="1063"/>
        <v>0</v>
      </c>
      <c r="AN1841" s="11">
        <f t="shared" si="1063"/>
        <v>0</v>
      </c>
      <c r="AO1841" s="11">
        <f t="shared" si="1063"/>
        <v>0</v>
      </c>
      <c r="AP1841" s="11">
        <f t="shared" si="1063"/>
        <v>0</v>
      </c>
      <c r="AQ1841" s="11">
        <f t="shared" si="1063"/>
        <v>0</v>
      </c>
      <c r="AR1841" s="11">
        <f t="shared" si="1060"/>
        <v>0</v>
      </c>
      <c r="AS1841" s="11">
        <f t="shared" si="1060"/>
        <v>0</v>
      </c>
      <c r="AT1841" s="11">
        <f t="shared" si="1060"/>
        <v>0</v>
      </c>
      <c r="AU1841" s="11">
        <f t="shared" si="1060"/>
        <v>0</v>
      </c>
      <c r="AV1841" s="11">
        <f t="shared" si="1060"/>
        <v>3430000</v>
      </c>
      <c r="AW1841" s="11">
        <f t="shared" si="1060"/>
        <v>0</v>
      </c>
      <c r="AX1841" s="11">
        <f t="shared" si="1060"/>
        <v>0</v>
      </c>
      <c r="AY1841" s="11">
        <f t="shared" si="1060"/>
        <v>9113.2741228718351</v>
      </c>
      <c r="AZ1841" s="11">
        <f t="shared" si="1060"/>
        <v>1</v>
      </c>
      <c r="BA1841" s="11">
        <f t="shared" si="1060"/>
        <v>1</v>
      </c>
      <c r="BB1841" s="11">
        <f t="shared" si="1064"/>
        <v>1</v>
      </c>
      <c r="BC1841" s="11">
        <f t="shared" si="1064"/>
        <v>1</v>
      </c>
      <c r="BD1841" s="11">
        <f t="shared" si="1064"/>
        <v>1</v>
      </c>
      <c r="BE1841" s="11">
        <f t="shared" si="1064"/>
        <v>1</v>
      </c>
      <c r="BF1841" s="15" t="str">
        <f t="shared" si="1033"/>
        <v>EN 10210</v>
      </c>
      <c r="BG1841" s="42">
        <v>21.98</v>
      </c>
      <c r="BH1841" s="17">
        <f t="shared" si="1034"/>
        <v>80</v>
      </c>
      <c r="BI1841" s="17">
        <f t="shared" si="1035"/>
        <v>80</v>
      </c>
      <c r="BK1841" s="17">
        <f t="shared" si="1036"/>
        <v>10</v>
      </c>
      <c r="BM1841" s="17">
        <f t="shared" si="1037"/>
        <v>15</v>
      </c>
      <c r="BX1841" s="18">
        <f t="shared" si="1038"/>
        <v>2849.3361431346411</v>
      </c>
      <c r="BY1841" s="42">
        <v>0.32</v>
      </c>
      <c r="BZ1841" s="43">
        <f t="shared" si="1039"/>
        <v>14.306606578662569</v>
      </c>
      <c r="CA1841" s="18">
        <f t="shared" si="1040"/>
        <v>1824778.7143782137</v>
      </c>
      <c r="CB1841" s="18">
        <f t="shared" si="1041"/>
        <v>45619.467859455341</v>
      </c>
      <c r="CC1841" s="18">
        <f t="shared" si="1042"/>
        <v>60682.889254872091</v>
      </c>
      <c r="CD1841" s="25">
        <f t="shared" si="1043"/>
        <v>1.3301972184731352</v>
      </c>
      <c r="CE1841" s="26">
        <f t="shared" si="1044"/>
        <v>25.306568478105589</v>
      </c>
      <c r="CF1841" s="18">
        <f t="shared" si="1045"/>
        <v>1856.6370614359173</v>
      </c>
      <c r="CZ1841" s="18">
        <f t="shared" si="1046"/>
        <v>3430000</v>
      </c>
      <c r="DC1841" s="18">
        <f t="shared" si="1047"/>
        <v>9113.2741228718351</v>
      </c>
      <c r="DD1841" s="17">
        <f t="shared" si="1048"/>
        <v>1</v>
      </c>
      <c r="DE1841" s="17">
        <f t="shared" si="1049"/>
        <v>1</v>
      </c>
      <c r="DF1841" s="17">
        <f t="shared" si="1050"/>
        <v>1</v>
      </c>
      <c r="DG1841" s="17">
        <f t="shared" si="1051"/>
        <v>1</v>
      </c>
      <c r="DH1841" s="17">
        <f t="shared" si="1052"/>
        <v>1</v>
      </c>
      <c r="DI1841" s="17">
        <f t="shared" si="1053"/>
        <v>1</v>
      </c>
      <c r="DJ1841" s="20" t="s">
        <v>1879</v>
      </c>
    </row>
    <row r="1842" spans="1:114" x14ac:dyDescent="0.2">
      <c r="A1842" s="15" t="s">
        <v>105</v>
      </c>
      <c r="B1842" s="10" t="s">
        <v>1938</v>
      </c>
      <c r="C1842" s="11">
        <f t="shared" si="1031"/>
        <v>23.832599999999999</v>
      </c>
      <c r="D1842" s="11">
        <f t="shared" si="1059"/>
        <v>80</v>
      </c>
      <c r="E1842" s="11">
        <f t="shared" si="1059"/>
        <v>80</v>
      </c>
      <c r="F1842" s="11">
        <f t="shared" si="1059"/>
        <v>0</v>
      </c>
      <c r="G1842" s="11">
        <f t="shared" si="1059"/>
        <v>11</v>
      </c>
      <c r="H1842" s="11">
        <f t="shared" si="1059"/>
        <v>0</v>
      </c>
      <c r="I1842" s="11">
        <f t="shared" si="1059"/>
        <v>22</v>
      </c>
      <c r="J1842" s="11">
        <f t="shared" si="1059"/>
        <v>0</v>
      </c>
      <c r="K1842" s="11">
        <f t="shared" si="1059"/>
        <v>0</v>
      </c>
      <c r="L1842" s="11">
        <f t="shared" si="1059"/>
        <v>0</v>
      </c>
      <c r="M1842" s="11">
        <f t="shared" si="1059"/>
        <v>0</v>
      </c>
      <c r="N1842" s="11">
        <f t="shared" si="1059"/>
        <v>0</v>
      </c>
      <c r="O1842" s="11">
        <f t="shared" si="1059"/>
        <v>0</v>
      </c>
      <c r="P1842" s="11">
        <f t="shared" si="1059"/>
        <v>0</v>
      </c>
      <c r="Q1842" s="11">
        <f t="shared" si="1062"/>
        <v>0</v>
      </c>
      <c r="R1842" s="11">
        <f t="shared" si="1062"/>
        <v>0</v>
      </c>
      <c r="S1842" s="11">
        <f t="shared" si="1062"/>
        <v>0</v>
      </c>
      <c r="T1842" s="11">
        <f t="shared" si="1061"/>
        <v>3657.0616886749199</v>
      </c>
      <c r="U1842" s="40">
        <f t="shared" si="1032"/>
        <v>0.32</v>
      </c>
      <c r="V1842" s="11">
        <f t="shared" si="1058"/>
        <v>11.146744211733933</v>
      </c>
      <c r="W1842" s="11">
        <f t="shared" si="1058"/>
        <v>1687363.1240519688</v>
      </c>
      <c r="X1842" s="11">
        <f t="shared" si="1058"/>
        <v>42184.078101299223</v>
      </c>
      <c r="Y1842" s="11">
        <f t="shared" si="1058"/>
        <v>58727.311554619446</v>
      </c>
      <c r="Z1842" s="11">
        <f t="shared" si="1058"/>
        <v>1.3921677134580004</v>
      </c>
      <c r="AA1842" s="11">
        <f t="shared" si="1058"/>
        <v>21.480190752072783</v>
      </c>
      <c r="AB1842" s="11">
        <f t="shared" si="1056"/>
        <v>2208.6635554218246</v>
      </c>
      <c r="AC1842" s="11">
        <f t="shared" si="1056"/>
        <v>0</v>
      </c>
      <c r="AD1842" s="11">
        <f t="shared" si="1056"/>
        <v>0</v>
      </c>
      <c r="AE1842" s="11">
        <f t="shared" si="1056"/>
        <v>0</v>
      </c>
      <c r="AF1842" s="11">
        <f t="shared" si="1056"/>
        <v>0</v>
      </c>
      <c r="AG1842" s="11">
        <f t="shared" si="1056"/>
        <v>0</v>
      </c>
      <c r="AH1842" s="11">
        <f t="shared" si="1056"/>
        <v>0</v>
      </c>
      <c r="AI1842" s="11">
        <f t="shared" si="1056"/>
        <v>0</v>
      </c>
      <c r="AJ1842" s="11">
        <f t="shared" si="1056"/>
        <v>0</v>
      </c>
      <c r="AK1842" s="11">
        <f t="shared" si="1056"/>
        <v>0</v>
      </c>
      <c r="AL1842" s="11">
        <f t="shared" si="1056"/>
        <v>0</v>
      </c>
      <c r="AM1842" s="11">
        <f t="shared" si="1063"/>
        <v>0</v>
      </c>
      <c r="AN1842" s="11">
        <f t="shared" si="1063"/>
        <v>0</v>
      </c>
      <c r="AO1842" s="11">
        <f t="shared" si="1063"/>
        <v>0</v>
      </c>
      <c r="AP1842" s="11">
        <f t="shared" si="1063"/>
        <v>0</v>
      </c>
      <c r="AQ1842" s="11">
        <f t="shared" si="1063"/>
        <v>0</v>
      </c>
      <c r="AR1842" s="11">
        <f t="shared" si="1060"/>
        <v>0</v>
      </c>
      <c r="AS1842" s="11">
        <f t="shared" si="1060"/>
        <v>0</v>
      </c>
      <c r="AT1842" s="11">
        <f t="shared" si="1060"/>
        <v>0</v>
      </c>
      <c r="AU1842" s="11">
        <f t="shared" si="1060"/>
        <v>0</v>
      </c>
      <c r="AV1842" s="11">
        <f t="shared" si="1060"/>
        <v>3613599</v>
      </c>
      <c r="AW1842" s="11">
        <f t="shared" si="1060"/>
        <v>0</v>
      </c>
      <c r="AX1842" s="11">
        <f t="shared" si="1060"/>
        <v>0</v>
      </c>
      <c r="AY1842" s="11">
        <f t="shared" si="1060"/>
        <v>8223.6588885545625</v>
      </c>
      <c r="AZ1842" s="11">
        <f t="shared" si="1060"/>
        <v>1</v>
      </c>
      <c r="BA1842" s="11">
        <f t="shared" si="1060"/>
        <v>1</v>
      </c>
      <c r="BB1842" s="11">
        <f t="shared" si="1064"/>
        <v>1</v>
      </c>
      <c r="BC1842" s="11">
        <f t="shared" si="1064"/>
        <v>1</v>
      </c>
      <c r="BD1842" s="11">
        <f t="shared" si="1064"/>
        <v>1</v>
      </c>
      <c r="BE1842" s="11">
        <f t="shared" si="1064"/>
        <v>1</v>
      </c>
      <c r="BF1842" s="15" t="str">
        <f t="shared" si="1033"/>
        <v>EN 10210</v>
      </c>
      <c r="BG1842" s="42">
        <v>23.832599999999999</v>
      </c>
      <c r="BH1842" s="17">
        <f t="shared" si="1034"/>
        <v>80</v>
      </c>
      <c r="BI1842" s="17">
        <f t="shared" si="1035"/>
        <v>80</v>
      </c>
      <c r="BK1842" s="17">
        <f t="shared" si="1036"/>
        <v>11</v>
      </c>
      <c r="BM1842" s="17">
        <f t="shared" si="1037"/>
        <v>22</v>
      </c>
      <c r="BX1842" s="18">
        <f t="shared" si="1038"/>
        <v>3657.0616886749199</v>
      </c>
      <c r="BY1842" s="42">
        <v>0.32</v>
      </c>
      <c r="BZ1842" s="43">
        <f t="shared" si="1039"/>
        <v>11.146744211733933</v>
      </c>
      <c r="CA1842" s="18">
        <f t="shared" si="1040"/>
        <v>1687363.1240519688</v>
      </c>
      <c r="CB1842" s="18">
        <f t="shared" si="1041"/>
        <v>42184.078101299223</v>
      </c>
      <c r="CC1842" s="18">
        <f t="shared" si="1042"/>
        <v>58727.311554619446</v>
      </c>
      <c r="CD1842" s="25">
        <f t="shared" si="1043"/>
        <v>1.3921677134580004</v>
      </c>
      <c r="CE1842" s="26">
        <f t="shared" si="1044"/>
        <v>21.480190752072783</v>
      </c>
      <c r="CF1842" s="18">
        <f t="shared" si="1045"/>
        <v>2208.6635554218246</v>
      </c>
      <c r="CZ1842" s="18">
        <f t="shared" si="1046"/>
        <v>3613599</v>
      </c>
      <c r="DC1842" s="18">
        <f t="shared" si="1047"/>
        <v>8223.6588885545625</v>
      </c>
      <c r="DD1842" s="17">
        <f t="shared" si="1048"/>
        <v>1</v>
      </c>
      <c r="DE1842" s="17">
        <f t="shared" si="1049"/>
        <v>1</v>
      </c>
      <c r="DF1842" s="17">
        <f t="shared" si="1050"/>
        <v>1</v>
      </c>
      <c r="DG1842" s="17">
        <f t="shared" si="1051"/>
        <v>1</v>
      </c>
      <c r="DH1842" s="17">
        <f t="shared" si="1052"/>
        <v>1</v>
      </c>
      <c r="DI1842" s="17">
        <f t="shared" si="1053"/>
        <v>1</v>
      </c>
      <c r="DJ1842" s="20" t="s">
        <v>1879</v>
      </c>
    </row>
    <row r="1843" spans="1:114" x14ac:dyDescent="0.2">
      <c r="A1843" s="15" t="s">
        <v>105</v>
      </c>
      <c r="B1843" s="10" t="s">
        <v>1939</v>
      </c>
      <c r="C1843" s="11">
        <f t="shared" si="1031"/>
        <v>26.493749999999999</v>
      </c>
      <c r="D1843" s="11">
        <f t="shared" si="1059"/>
        <v>80</v>
      </c>
      <c r="E1843" s="11">
        <f t="shared" si="1059"/>
        <v>80</v>
      </c>
      <c r="F1843" s="11">
        <f t="shared" si="1059"/>
        <v>0</v>
      </c>
      <c r="G1843" s="11">
        <f t="shared" si="1059"/>
        <v>12.5</v>
      </c>
      <c r="H1843" s="11">
        <f t="shared" si="1059"/>
        <v>0</v>
      </c>
      <c r="I1843" s="11">
        <f t="shared" si="1059"/>
        <v>25</v>
      </c>
      <c r="J1843" s="11">
        <f t="shared" si="1059"/>
        <v>0</v>
      </c>
      <c r="K1843" s="11">
        <f t="shared" si="1059"/>
        <v>0</v>
      </c>
      <c r="L1843" s="11">
        <f t="shared" si="1059"/>
        <v>0</v>
      </c>
      <c r="M1843" s="11">
        <f t="shared" si="1059"/>
        <v>0</v>
      </c>
      <c r="N1843" s="11">
        <f t="shared" si="1059"/>
        <v>0</v>
      </c>
      <c r="O1843" s="11">
        <f t="shared" si="1059"/>
        <v>0</v>
      </c>
      <c r="P1843" s="11">
        <f t="shared" si="1059"/>
        <v>0</v>
      </c>
      <c r="Q1843" s="11">
        <f t="shared" si="1062"/>
        <v>0</v>
      </c>
      <c r="R1843" s="11">
        <f t="shared" si="1062"/>
        <v>0</v>
      </c>
      <c r="S1843" s="11">
        <f t="shared" si="1062"/>
        <v>0</v>
      </c>
      <c r="T1843" s="11">
        <f t="shared" si="1061"/>
        <v>4176.9908169872415</v>
      </c>
      <c r="U1843" s="40">
        <f t="shared" si="1032"/>
        <v>0.32</v>
      </c>
      <c r="V1843" s="11">
        <f t="shared" si="1058"/>
        <v>9.7592580391625994</v>
      </c>
      <c r="W1843" s="11">
        <f t="shared" si="1058"/>
        <v>1653365.8647026063</v>
      </c>
      <c r="X1843" s="11">
        <f t="shared" si="1058"/>
        <v>41334.146617565159</v>
      </c>
      <c r="Y1843" s="11">
        <f t="shared" si="1058"/>
        <v>59990.089818209235</v>
      </c>
      <c r="Z1843" s="11">
        <f t="shared" si="1058"/>
        <v>1.4513445837712333</v>
      </c>
      <c r="AA1843" s="11">
        <f t="shared" si="1058"/>
        <v>19.895402204261845</v>
      </c>
      <c r="AB1843" s="11">
        <f t="shared" si="1056"/>
        <v>2579.3692606170262</v>
      </c>
      <c r="AC1843" s="11">
        <f t="shared" si="1056"/>
        <v>0</v>
      </c>
      <c r="AD1843" s="11">
        <f t="shared" si="1056"/>
        <v>0</v>
      </c>
      <c r="AE1843" s="11">
        <f t="shared" si="1056"/>
        <v>0</v>
      </c>
      <c r="AF1843" s="11">
        <f t="shared" si="1056"/>
        <v>0</v>
      </c>
      <c r="AG1843" s="11">
        <f t="shared" si="1056"/>
        <v>0</v>
      </c>
      <c r="AH1843" s="11">
        <f t="shared" si="1056"/>
        <v>0</v>
      </c>
      <c r="AI1843" s="11">
        <f t="shared" si="1056"/>
        <v>0</v>
      </c>
      <c r="AJ1843" s="11">
        <f t="shared" si="1056"/>
        <v>0</v>
      </c>
      <c r="AK1843" s="11">
        <f t="shared" si="1056"/>
        <v>0</v>
      </c>
      <c r="AL1843" s="11">
        <f t="shared" si="1056"/>
        <v>0</v>
      </c>
      <c r="AM1843" s="11">
        <f t="shared" si="1063"/>
        <v>0</v>
      </c>
      <c r="AN1843" s="11">
        <f t="shared" si="1063"/>
        <v>0</v>
      </c>
      <c r="AO1843" s="11">
        <f t="shared" si="1063"/>
        <v>0</v>
      </c>
      <c r="AP1843" s="11">
        <f t="shared" si="1063"/>
        <v>0</v>
      </c>
      <c r="AQ1843" s="11">
        <f t="shared" si="1063"/>
        <v>0</v>
      </c>
      <c r="AR1843" s="11">
        <f t="shared" si="1060"/>
        <v>0</v>
      </c>
      <c r="AS1843" s="11">
        <f t="shared" ref="AR1843:BA1868" si="1065">IF($A1843="x",CW1843,"")</f>
        <v>0</v>
      </c>
      <c r="AT1843" s="11">
        <f t="shared" si="1065"/>
        <v>0</v>
      </c>
      <c r="AU1843" s="11">
        <f t="shared" si="1065"/>
        <v>0</v>
      </c>
      <c r="AV1843" s="11">
        <f t="shared" si="1065"/>
        <v>3844335.9375</v>
      </c>
      <c r="AW1843" s="11">
        <f t="shared" si="1065"/>
        <v>0</v>
      </c>
      <c r="AX1843" s="11">
        <f t="shared" si="1065"/>
        <v>0</v>
      </c>
      <c r="AY1843" s="11">
        <f t="shared" si="1065"/>
        <v>7435.9231515425645</v>
      </c>
      <c r="AZ1843" s="11">
        <f t="shared" si="1065"/>
        <v>1</v>
      </c>
      <c r="BA1843" s="11">
        <f t="shared" si="1065"/>
        <v>1</v>
      </c>
      <c r="BB1843" s="11">
        <f t="shared" si="1064"/>
        <v>1</v>
      </c>
      <c r="BC1843" s="11">
        <f t="shared" si="1064"/>
        <v>1</v>
      </c>
      <c r="BD1843" s="11">
        <f t="shared" si="1064"/>
        <v>1</v>
      </c>
      <c r="BE1843" s="11">
        <f t="shared" si="1064"/>
        <v>1</v>
      </c>
      <c r="BF1843" s="15" t="str">
        <f t="shared" si="1033"/>
        <v>EN 10210</v>
      </c>
      <c r="BG1843" s="42">
        <v>26.493749999999999</v>
      </c>
      <c r="BH1843" s="17">
        <f t="shared" si="1034"/>
        <v>80</v>
      </c>
      <c r="BI1843" s="17">
        <f t="shared" si="1035"/>
        <v>80</v>
      </c>
      <c r="BK1843" s="17">
        <f t="shared" si="1036"/>
        <v>12.5</v>
      </c>
      <c r="BM1843" s="17">
        <f t="shared" si="1037"/>
        <v>25</v>
      </c>
      <c r="BX1843" s="18">
        <f t="shared" si="1038"/>
        <v>4176.9908169872415</v>
      </c>
      <c r="BY1843" s="42">
        <v>0.32</v>
      </c>
      <c r="BZ1843" s="43">
        <f t="shared" si="1039"/>
        <v>9.7592580391625994</v>
      </c>
      <c r="CA1843" s="18">
        <f t="shared" si="1040"/>
        <v>1653365.8647026063</v>
      </c>
      <c r="CB1843" s="18">
        <f t="shared" si="1041"/>
        <v>41334.146617565159</v>
      </c>
      <c r="CC1843" s="18">
        <f t="shared" si="1042"/>
        <v>59990.089818209235</v>
      </c>
      <c r="CD1843" s="25">
        <f t="shared" si="1043"/>
        <v>1.4513445837712333</v>
      </c>
      <c r="CE1843" s="26">
        <f t="shared" si="1044"/>
        <v>19.895402204261845</v>
      </c>
      <c r="CF1843" s="18">
        <f t="shared" si="1045"/>
        <v>2579.3692606170262</v>
      </c>
      <c r="CZ1843" s="18">
        <f t="shared" si="1046"/>
        <v>3844335.9375</v>
      </c>
      <c r="DC1843" s="18">
        <f t="shared" si="1047"/>
        <v>7435.9231515425645</v>
      </c>
      <c r="DD1843" s="17">
        <f t="shared" si="1048"/>
        <v>1</v>
      </c>
      <c r="DE1843" s="17">
        <f t="shared" si="1049"/>
        <v>1</v>
      </c>
      <c r="DF1843" s="17">
        <f t="shared" si="1050"/>
        <v>1</v>
      </c>
      <c r="DG1843" s="17">
        <f t="shared" si="1051"/>
        <v>1</v>
      </c>
      <c r="DH1843" s="17">
        <f t="shared" si="1052"/>
        <v>1</v>
      </c>
      <c r="DI1843" s="17">
        <f t="shared" si="1053"/>
        <v>1</v>
      </c>
      <c r="DJ1843" s="20" t="s">
        <v>1879</v>
      </c>
    </row>
    <row r="1844" spans="1:114" x14ac:dyDescent="0.2">
      <c r="A1844" s="15" t="s">
        <v>105</v>
      </c>
      <c r="B1844" s="10" t="s">
        <v>1940</v>
      </c>
      <c r="C1844" s="11">
        <f t="shared" si="1031"/>
        <v>9.7666560000000064</v>
      </c>
      <c r="D1844" s="11">
        <f t="shared" si="1059"/>
        <v>90</v>
      </c>
      <c r="E1844" s="11">
        <f t="shared" si="1059"/>
        <v>90</v>
      </c>
      <c r="F1844" s="11">
        <f t="shared" si="1059"/>
        <v>0</v>
      </c>
      <c r="G1844" s="11">
        <f t="shared" si="1059"/>
        <v>3.6</v>
      </c>
      <c r="H1844" s="11">
        <f t="shared" si="1059"/>
        <v>0</v>
      </c>
      <c r="I1844" s="11">
        <f t="shared" si="1059"/>
        <v>3.6</v>
      </c>
      <c r="J1844" s="11">
        <f t="shared" si="1059"/>
        <v>0</v>
      </c>
      <c r="K1844" s="11">
        <f t="shared" si="1059"/>
        <v>0</v>
      </c>
      <c r="L1844" s="11">
        <f t="shared" si="1059"/>
        <v>0</v>
      </c>
      <c r="M1844" s="11">
        <f t="shared" si="1059"/>
        <v>0</v>
      </c>
      <c r="N1844" s="11">
        <f t="shared" si="1059"/>
        <v>0</v>
      </c>
      <c r="O1844" s="11">
        <f t="shared" si="1059"/>
        <v>0</v>
      </c>
      <c r="P1844" s="11">
        <f t="shared" si="1059"/>
        <v>0</v>
      </c>
      <c r="Q1844" s="11">
        <f t="shared" si="1062"/>
        <v>0</v>
      </c>
      <c r="R1844" s="11">
        <f t="shared" si="1062"/>
        <v>0</v>
      </c>
      <c r="S1844" s="11">
        <f t="shared" si="1062"/>
        <v>0</v>
      </c>
      <c r="T1844" s="11">
        <f t="shared" si="1061"/>
        <v>1210.7851223715711</v>
      </c>
      <c r="U1844" s="40">
        <f t="shared" si="1032"/>
        <v>0.36</v>
      </c>
      <c r="V1844" s="11">
        <f t="shared" si="1058"/>
        <v>37.876144795733033</v>
      </c>
      <c r="W1844" s="11">
        <f t="shared" si="1058"/>
        <v>1485093.413231815</v>
      </c>
      <c r="X1844" s="11">
        <f t="shared" si="1058"/>
        <v>33002.075849595887</v>
      </c>
      <c r="Y1844" s="11">
        <f t="shared" si="1058"/>
        <v>38854.813625645387</v>
      </c>
      <c r="Z1844" s="11">
        <f t="shared" si="1058"/>
        <v>1.1773445344081641</v>
      </c>
      <c r="AA1844" s="11">
        <f t="shared" si="1058"/>
        <v>35.022193886513961</v>
      </c>
      <c r="AB1844" s="11">
        <f t="shared" si="1056"/>
        <v>666.46512237157106</v>
      </c>
      <c r="AC1844" s="11">
        <f t="shared" si="1056"/>
        <v>0</v>
      </c>
      <c r="AD1844" s="11">
        <f t="shared" si="1056"/>
        <v>0</v>
      </c>
      <c r="AE1844" s="11">
        <f t="shared" si="1056"/>
        <v>0</v>
      </c>
      <c r="AF1844" s="11">
        <f t="shared" si="1056"/>
        <v>0</v>
      </c>
      <c r="AG1844" s="11">
        <f t="shared" si="1056"/>
        <v>0</v>
      </c>
      <c r="AH1844" s="11">
        <f t="shared" si="1056"/>
        <v>0</v>
      </c>
      <c r="AI1844" s="11">
        <f t="shared" si="1056"/>
        <v>0</v>
      </c>
      <c r="AJ1844" s="11">
        <f t="shared" si="1056"/>
        <v>0</v>
      </c>
      <c r="AK1844" s="11">
        <f t="shared" si="1056"/>
        <v>0</v>
      </c>
      <c r="AL1844" s="11">
        <f t="shared" si="1056"/>
        <v>0</v>
      </c>
      <c r="AM1844" s="11">
        <f t="shared" si="1063"/>
        <v>0</v>
      </c>
      <c r="AN1844" s="11">
        <f t="shared" si="1063"/>
        <v>0</v>
      </c>
      <c r="AO1844" s="11">
        <f t="shared" si="1063"/>
        <v>0</v>
      </c>
      <c r="AP1844" s="11">
        <f t="shared" si="1063"/>
        <v>0</v>
      </c>
      <c r="AQ1844" s="11">
        <f t="shared" si="1063"/>
        <v>0</v>
      </c>
      <c r="AR1844" s="11">
        <f t="shared" si="1065"/>
        <v>0</v>
      </c>
      <c r="AS1844" s="11">
        <f t="shared" si="1065"/>
        <v>0</v>
      </c>
      <c r="AT1844" s="11">
        <f t="shared" si="1065"/>
        <v>0</v>
      </c>
      <c r="AU1844" s="11">
        <f t="shared" si="1065"/>
        <v>0</v>
      </c>
      <c r="AV1844" s="11">
        <f t="shared" si="1065"/>
        <v>2321901.1584000005</v>
      </c>
      <c r="AW1844" s="11">
        <f t="shared" si="1065"/>
        <v>0</v>
      </c>
      <c r="AX1844" s="11">
        <f t="shared" si="1065"/>
        <v>0</v>
      </c>
      <c r="AY1844" s="11">
        <f t="shared" si="1065"/>
        <v>14879.857683557359</v>
      </c>
      <c r="AZ1844" s="11">
        <f t="shared" si="1065"/>
        <v>1</v>
      </c>
      <c r="BA1844" s="11">
        <f t="shared" si="1065"/>
        <v>1</v>
      </c>
      <c r="BB1844" s="11">
        <f t="shared" si="1064"/>
        <v>1</v>
      </c>
      <c r="BC1844" s="11">
        <f t="shared" si="1064"/>
        <v>1</v>
      </c>
      <c r="BD1844" s="11">
        <f t="shared" si="1064"/>
        <v>1</v>
      </c>
      <c r="BE1844" s="11">
        <f t="shared" si="1064"/>
        <v>1</v>
      </c>
      <c r="BF1844" s="15" t="str">
        <f t="shared" si="1033"/>
        <v>EN 10210</v>
      </c>
      <c r="BG1844" s="42">
        <v>9.7666560000000064</v>
      </c>
      <c r="BH1844" s="17">
        <f t="shared" si="1034"/>
        <v>90</v>
      </c>
      <c r="BI1844" s="17">
        <f t="shared" si="1035"/>
        <v>90</v>
      </c>
      <c r="BK1844" s="17">
        <f t="shared" si="1036"/>
        <v>3.6</v>
      </c>
      <c r="BM1844" s="17">
        <f t="shared" si="1037"/>
        <v>3.6</v>
      </c>
      <c r="BX1844" s="18">
        <f t="shared" si="1038"/>
        <v>1210.7851223715711</v>
      </c>
      <c r="BY1844" s="42">
        <v>0.36</v>
      </c>
      <c r="BZ1844" s="43">
        <f t="shared" si="1039"/>
        <v>37.876144795733033</v>
      </c>
      <c r="CA1844" s="18">
        <f t="shared" si="1040"/>
        <v>1485093.413231815</v>
      </c>
      <c r="CB1844" s="18">
        <f t="shared" si="1041"/>
        <v>33002.075849595887</v>
      </c>
      <c r="CC1844" s="18">
        <f t="shared" si="1042"/>
        <v>38854.813625645387</v>
      </c>
      <c r="CD1844" s="25">
        <f t="shared" si="1043"/>
        <v>1.1773445344081641</v>
      </c>
      <c r="CE1844" s="26">
        <f t="shared" si="1044"/>
        <v>35.022193886513961</v>
      </c>
      <c r="CF1844" s="18">
        <f t="shared" si="1045"/>
        <v>666.46512237157106</v>
      </c>
      <c r="CZ1844" s="18">
        <f t="shared" si="1046"/>
        <v>2321901.1584000005</v>
      </c>
      <c r="DC1844" s="18">
        <f t="shared" si="1047"/>
        <v>14879.857683557359</v>
      </c>
      <c r="DD1844" s="17">
        <f t="shared" si="1048"/>
        <v>1</v>
      </c>
      <c r="DE1844" s="17">
        <f t="shared" si="1049"/>
        <v>1</v>
      </c>
      <c r="DF1844" s="17">
        <f t="shared" si="1050"/>
        <v>1</v>
      </c>
      <c r="DG1844" s="17">
        <f t="shared" si="1051"/>
        <v>1</v>
      </c>
      <c r="DH1844" s="17">
        <f t="shared" si="1052"/>
        <v>1</v>
      </c>
      <c r="DI1844" s="17">
        <f t="shared" si="1053"/>
        <v>1</v>
      </c>
      <c r="DJ1844" s="20" t="s">
        <v>1879</v>
      </c>
    </row>
    <row r="1845" spans="1:114" x14ac:dyDescent="0.2">
      <c r="A1845" s="15" t="s">
        <v>105</v>
      </c>
      <c r="B1845" s="10" t="s">
        <v>1941</v>
      </c>
      <c r="C1845" s="11">
        <f t="shared" si="1031"/>
        <v>10.801600000000001</v>
      </c>
      <c r="D1845" s="11">
        <f t="shared" si="1059"/>
        <v>90</v>
      </c>
      <c r="E1845" s="11">
        <f t="shared" si="1059"/>
        <v>90</v>
      </c>
      <c r="F1845" s="11">
        <f t="shared" si="1059"/>
        <v>0</v>
      </c>
      <c r="G1845" s="11">
        <f t="shared" si="1059"/>
        <v>4</v>
      </c>
      <c r="H1845" s="11">
        <f t="shared" si="1059"/>
        <v>0</v>
      </c>
      <c r="I1845" s="11">
        <f t="shared" si="1059"/>
        <v>4</v>
      </c>
      <c r="J1845" s="11">
        <f t="shared" si="1059"/>
        <v>0</v>
      </c>
      <c r="K1845" s="11">
        <f t="shared" si="1059"/>
        <v>0</v>
      </c>
      <c r="L1845" s="11">
        <f t="shared" si="1059"/>
        <v>0</v>
      </c>
      <c r="M1845" s="11">
        <f t="shared" si="1059"/>
        <v>0</v>
      </c>
      <c r="N1845" s="11">
        <f t="shared" si="1059"/>
        <v>0</v>
      </c>
      <c r="O1845" s="11">
        <f t="shared" si="1059"/>
        <v>0</v>
      </c>
      <c r="P1845" s="11">
        <f t="shared" si="1059"/>
        <v>0</v>
      </c>
      <c r="Q1845" s="11">
        <f t="shared" si="1062"/>
        <v>0</v>
      </c>
      <c r="R1845" s="11">
        <f t="shared" si="1062"/>
        <v>0</v>
      </c>
      <c r="S1845" s="11">
        <f t="shared" si="1062"/>
        <v>0</v>
      </c>
      <c r="T1845" s="11">
        <f t="shared" si="1061"/>
        <v>1334.79644737231</v>
      </c>
      <c r="U1845" s="40">
        <f t="shared" si="1032"/>
        <v>0.36</v>
      </c>
      <c r="V1845" s="11">
        <f t="shared" si="1058"/>
        <v>34.357203078975111</v>
      </c>
      <c r="W1845" s="11">
        <f t="shared" si="1058"/>
        <v>1619205.5987334719</v>
      </c>
      <c r="X1845" s="11">
        <f t="shared" si="1058"/>
        <v>35982.346638521602</v>
      </c>
      <c r="Y1845" s="11">
        <f t="shared" si="1058"/>
        <v>42584.801886108806</v>
      </c>
      <c r="Z1845" s="11">
        <f t="shared" si="1058"/>
        <v>1.1834915136001392</v>
      </c>
      <c r="AA1845" s="11">
        <f t="shared" si="1058"/>
        <v>34.82919825221083</v>
      </c>
      <c r="AB1845" s="11">
        <f t="shared" si="1056"/>
        <v>742.79644737231001</v>
      </c>
      <c r="AC1845" s="11">
        <f t="shared" si="1056"/>
        <v>0</v>
      </c>
      <c r="AD1845" s="11">
        <f t="shared" si="1056"/>
        <v>0</v>
      </c>
      <c r="AE1845" s="11">
        <f t="shared" si="1056"/>
        <v>0</v>
      </c>
      <c r="AF1845" s="11">
        <f t="shared" si="1056"/>
        <v>0</v>
      </c>
      <c r="AG1845" s="11">
        <f t="shared" si="1056"/>
        <v>0</v>
      </c>
      <c r="AH1845" s="11">
        <f t="shared" ref="AH1845:AT1884" si="1066">IF($A1845="x",CL1845,"")</f>
        <v>0</v>
      </c>
      <c r="AI1845" s="11">
        <f t="shared" si="1066"/>
        <v>0</v>
      </c>
      <c r="AJ1845" s="11">
        <f t="shared" si="1066"/>
        <v>0</v>
      </c>
      <c r="AK1845" s="11">
        <f t="shared" si="1066"/>
        <v>0</v>
      </c>
      <c r="AL1845" s="11">
        <f t="shared" si="1066"/>
        <v>0</v>
      </c>
      <c r="AM1845" s="11">
        <f t="shared" si="1063"/>
        <v>0</v>
      </c>
      <c r="AN1845" s="11">
        <f t="shared" si="1063"/>
        <v>0</v>
      </c>
      <c r="AO1845" s="11">
        <f t="shared" si="1063"/>
        <v>0</v>
      </c>
      <c r="AP1845" s="11">
        <f t="shared" si="1063"/>
        <v>0</v>
      </c>
      <c r="AQ1845" s="11">
        <f t="shared" si="1063"/>
        <v>0</v>
      </c>
      <c r="AR1845" s="11">
        <f t="shared" si="1065"/>
        <v>0</v>
      </c>
      <c r="AS1845" s="11">
        <f t="shared" si="1065"/>
        <v>0</v>
      </c>
      <c r="AT1845" s="11">
        <f t="shared" si="1065"/>
        <v>0</v>
      </c>
      <c r="AU1845" s="11">
        <f t="shared" si="1065"/>
        <v>0</v>
      </c>
      <c r="AV1845" s="11">
        <f t="shared" si="1065"/>
        <v>2544224</v>
      </c>
      <c r="AW1845" s="11">
        <f t="shared" si="1065"/>
        <v>0</v>
      </c>
      <c r="AX1845" s="11">
        <f t="shared" si="1065"/>
        <v>0</v>
      </c>
      <c r="AY1845" s="11">
        <f t="shared" si="1065"/>
        <v>14730.194671058465</v>
      </c>
      <c r="AZ1845" s="11">
        <f t="shared" si="1065"/>
        <v>1</v>
      </c>
      <c r="BA1845" s="11">
        <f t="shared" si="1065"/>
        <v>1</v>
      </c>
      <c r="BB1845" s="11">
        <f t="shared" si="1064"/>
        <v>1</v>
      </c>
      <c r="BC1845" s="11">
        <f t="shared" si="1064"/>
        <v>1</v>
      </c>
      <c r="BD1845" s="11">
        <f t="shared" si="1064"/>
        <v>1</v>
      </c>
      <c r="BE1845" s="11">
        <f t="shared" si="1064"/>
        <v>1</v>
      </c>
      <c r="BF1845" s="15" t="str">
        <f t="shared" si="1033"/>
        <v>EN 10210</v>
      </c>
      <c r="BG1845" s="42">
        <v>10.801600000000001</v>
      </c>
      <c r="BH1845" s="17">
        <f t="shared" si="1034"/>
        <v>90</v>
      </c>
      <c r="BI1845" s="17">
        <f t="shared" si="1035"/>
        <v>90</v>
      </c>
      <c r="BK1845" s="17">
        <f t="shared" si="1036"/>
        <v>4</v>
      </c>
      <c r="BM1845" s="17">
        <f t="shared" si="1037"/>
        <v>4</v>
      </c>
      <c r="BX1845" s="18">
        <f t="shared" si="1038"/>
        <v>1334.79644737231</v>
      </c>
      <c r="BY1845" s="42">
        <v>0.36</v>
      </c>
      <c r="BZ1845" s="43">
        <f t="shared" si="1039"/>
        <v>34.357203078975111</v>
      </c>
      <c r="CA1845" s="18">
        <f t="shared" si="1040"/>
        <v>1619205.5987334719</v>
      </c>
      <c r="CB1845" s="18">
        <f t="shared" si="1041"/>
        <v>35982.346638521602</v>
      </c>
      <c r="CC1845" s="18">
        <f t="shared" si="1042"/>
        <v>42584.801886108806</v>
      </c>
      <c r="CD1845" s="25">
        <f t="shared" si="1043"/>
        <v>1.1834915136001392</v>
      </c>
      <c r="CE1845" s="26">
        <f t="shared" si="1044"/>
        <v>34.82919825221083</v>
      </c>
      <c r="CF1845" s="18">
        <f t="shared" si="1045"/>
        <v>742.79644737231001</v>
      </c>
      <c r="CZ1845" s="18">
        <f t="shared" si="1046"/>
        <v>2544224</v>
      </c>
      <c r="DC1845" s="18">
        <f t="shared" si="1047"/>
        <v>14730.194671058465</v>
      </c>
      <c r="DD1845" s="17">
        <f t="shared" si="1048"/>
        <v>1</v>
      </c>
      <c r="DE1845" s="17">
        <f t="shared" si="1049"/>
        <v>1</v>
      </c>
      <c r="DF1845" s="17">
        <f t="shared" si="1050"/>
        <v>1</v>
      </c>
      <c r="DG1845" s="17">
        <f t="shared" si="1051"/>
        <v>1</v>
      </c>
      <c r="DH1845" s="17">
        <f t="shared" si="1052"/>
        <v>1</v>
      </c>
      <c r="DI1845" s="17">
        <f t="shared" si="1053"/>
        <v>1</v>
      </c>
      <c r="DJ1845" s="20" t="s">
        <v>1879</v>
      </c>
    </row>
    <row r="1846" spans="1:114" x14ac:dyDescent="0.2">
      <c r="A1846" s="15" t="s">
        <v>105</v>
      </c>
      <c r="B1846" s="10" t="s">
        <v>1942</v>
      </c>
      <c r="C1846" s="11">
        <f t="shared" si="1031"/>
        <v>12.081149999999999</v>
      </c>
      <c r="D1846" s="11">
        <f t="shared" si="1059"/>
        <v>90</v>
      </c>
      <c r="E1846" s="11">
        <f t="shared" si="1059"/>
        <v>90</v>
      </c>
      <c r="F1846" s="11">
        <f t="shared" si="1059"/>
        <v>0</v>
      </c>
      <c r="G1846" s="11">
        <f t="shared" si="1059"/>
        <v>4.5</v>
      </c>
      <c r="H1846" s="11">
        <f t="shared" si="1059"/>
        <v>0</v>
      </c>
      <c r="I1846" s="11">
        <f t="shared" si="1059"/>
        <v>4.5</v>
      </c>
      <c r="J1846" s="11">
        <f t="shared" si="1059"/>
        <v>0</v>
      </c>
      <c r="K1846" s="11">
        <f t="shared" si="1059"/>
        <v>0</v>
      </c>
      <c r="L1846" s="11">
        <f t="shared" si="1059"/>
        <v>0</v>
      </c>
      <c r="M1846" s="11">
        <f t="shared" si="1059"/>
        <v>0</v>
      </c>
      <c r="N1846" s="11">
        <f t="shared" si="1059"/>
        <v>0</v>
      </c>
      <c r="O1846" s="11">
        <f t="shared" si="1059"/>
        <v>0</v>
      </c>
      <c r="P1846" s="11">
        <f t="shared" si="1059"/>
        <v>0</v>
      </c>
      <c r="Q1846" s="11">
        <f t="shared" si="1062"/>
        <v>0</v>
      </c>
      <c r="R1846" s="11">
        <f t="shared" si="1062"/>
        <v>0</v>
      </c>
      <c r="S1846" s="11">
        <f t="shared" si="1062"/>
        <v>0</v>
      </c>
      <c r="T1846" s="11">
        <f t="shared" si="1061"/>
        <v>1486.85175370558</v>
      </c>
      <c r="U1846" s="40">
        <f t="shared" si="1032"/>
        <v>0.36</v>
      </c>
      <c r="V1846" s="11">
        <f t="shared" si="1058"/>
        <v>30.843607977171576</v>
      </c>
      <c r="W1846" s="11">
        <f t="shared" si="1058"/>
        <v>1778700.8078181043</v>
      </c>
      <c r="X1846" s="11">
        <f t="shared" si="1058"/>
        <v>39526.684618180094</v>
      </c>
      <c r="Y1846" s="11">
        <f t="shared" si="1058"/>
        <v>47087.163133400871</v>
      </c>
      <c r="Z1846" s="11">
        <f t="shared" si="1058"/>
        <v>1.1912753014388506</v>
      </c>
      <c r="AA1846" s="11">
        <f t="shared" si="1058"/>
        <v>34.587376102512984</v>
      </c>
      <c r="AB1846" s="11">
        <f t="shared" si="1058"/>
        <v>838.85175370557988</v>
      </c>
      <c r="AC1846" s="11">
        <f t="shared" si="1058"/>
        <v>0</v>
      </c>
      <c r="AD1846" s="11">
        <f t="shared" si="1058"/>
        <v>0</v>
      </c>
      <c r="AE1846" s="11">
        <f t="shared" si="1058"/>
        <v>0</v>
      </c>
      <c r="AF1846" s="11">
        <f t="shared" si="1058"/>
        <v>0</v>
      </c>
      <c r="AG1846" s="11">
        <f t="shared" si="1058"/>
        <v>0</v>
      </c>
      <c r="AH1846" s="11">
        <f t="shared" si="1066"/>
        <v>0</v>
      </c>
      <c r="AI1846" s="11">
        <f t="shared" si="1066"/>
        <v>0</v>
      </c>
      <c r="AJ1846" s="11">
        <f t="shared" si="1066"/>
        <v>0</v>
      </c>
      <c r="AK1846" s="11">
        <f t="shared" si="1066"/>
        <v>0</v>
      </c>
      <c r="AL1846" s="11">
        <f t="shared" si="1066"/>
        <v>0</v>
      </c>
      <c r="AM1846" s="11">
        <f t="shared" si="1063"/>
        <v>0</v>
      </c>
      <c r="AN1846" s="11">
        <f t="shared" si="1063"/>
        <v>0</v>
      </c>
      <c r="AO1846" s="11">
        <f t="shared" si="1063"/>
        <v>0</v>
      </c>
      <c r="AP1846" s="11">
        <f t="shared" si="1063"/>
        <v>0</v>
      </c>
      <c r="AQ1846" s="11">
        <f t="shared" si="1063"/>
        <v>0</v>
      </c>
      <c r="AR1846" s="11">
        <f t="shared" si="1065"/>
        <v>0</v>
      </c>
      <c r="AS1846" s="11">
        <f t="shared" si="1065"/>
        <v>0</v>
      </c>
      <c r="AT1846" s="11">
        <f t="shared" si="1065"/>
        <v>0</v>
      </c>
      <c r="AU1846" s="11">
        <f t="shared" si="1065"/>
        <v>0</v>
      </c>
      <c r="AV1846" s="11">
        <f t="shared" si="1065"/>
        <v>2812618.6875</v>
      </c>
      <c r="AW1846" s="11">
        <f t="shared" si="1065"/>
        <v>0</v>
      </c>
      <c r="AX1846" s="11">
        <f t="shared" si="1065"/>
        <v>0</v>
      </c>
      <c r="AY1846" s="11">
        <f t="shared" si="1065"/>
        <v>14542.27763055837</v>
      </c>
      <c r="AZ1846" s="11">
        <f t="shared" si="1065"/>
        <v>1</v>
      </c>
      <c r="BA1846" s="11">
        <f t="shared" si="1065"/>
        <v>1</v>
      </c>
      <c r="BB1846" s="11">
        <f t="shared" si="1064"/>
        <v>1</v>
      </c>
      <c r="BC1846" s="11">
        <f t="shared" si="1064"/>
        <v>1</v>
      </c>
      <c r="BD1846" s="11">
        <f t="shared" si="1064"/>
        <v>1</v>
      </c>
      <c r="BE1846" s="11">
        <f t="shared" si="1064"/>
        <v>1</v>
      </c>
      <c r="BF1846" s="15" t="str">
        <f t="shared" si="1033"/>
        <v>EN 10210</v>
      </c>
      <c r="BG1846" s="42">
        <v>12.081149999999999</v>
      </c>
      <c r="BH1846" s="17">
        <f t="shared" si="1034"/>
        <v>90</v>
      </c>
      <c r="BI1846" s="17">
        <f t="shared" si="1035"/>
        <v>90</v>
      </c>
      <c r="BK1846" s="17">
        <f t="shared" si="1036"/>
        <v>4.5</v>
      </c>
      <c r="BM1846" s="17">
        <f t="shared" si="1037"/>
        <v>4.5</v>
      </c>
      <c r="BX1846" s="18">
        <f t="shared" si="1038"/>
        <v>1486.85175370558</v>
      </c>
      <c r="BY1846" s="42">
        <v>0.36</v>
      </c>
      <c r="BZ1846" s="43">
        <f t="shared" si="1039"/>
        <v>30.843607977171576</v>
      </c>
      <c r="CA1846" s="18">
        <f t="shared" si="1040"/>
        <v>1778700.8078181043</v>
      </c>
      <c r="CB1846" s="18">
        <f t="shared" si="1041"/>
        <v>39526.684618180094</v>
      </c>
      <c r="CC1846" s="18">
        <f t="shared" si="1042"/>
        <v>47087.163133400871</v>
      </c>
      <c r="CD1846" s="25">
        <f t="shared" si="1043"/>
        <v>1.1912753014388506</v>
      </c>
      <c r="CE1846" s="26">
        <f t="shared" si="1044"/>
        <v>34.587376102512984</v>
      </c>
      <c r="CF1846" s="18">
        <f t="shared" si="1045"/>
        <v>838.85175370557988</v>
      </c>
      <c r="CZ1846" s="18">
        <f t="shared" si="1046"/>
        <v>2812618.6875</v>
      </c>
      <c r="DC1846" s="18">
        <f t="shared" si="1047"/>
        <v>14542.27763055837</v>
      </c>
      <c r="DD1846" s="17">
        <f t="shared" si="1048"/>
        <v>1</v>
      </c>
      <c r="DE1846" s="17">
        <f t="shared" si="1049"/>
        <v>1</v>
      </c>
      <c r="DF1846" s="17">
        <f t="shared" si="1050"/>
        <v>1</v>
      </c>
      <c r="DG1846" s="17">
        <f t="shared" si="1051"/>
        <v>1</v>
      </c>
      <c r="DH1846" s="17">
        <f t="shared" si="1052"/>
        <v>1</v>
      </c>
      <c r="DI1846" s="17">
        <f t="shared" si="1053"/>
        <v>1</v>
      </c>
      <c r="DJ1846" s="20" t="s">
        <v>1879</v>
      </c>
    </row>
    <row r="1847" spans="1:114" x14ac:dyDescent="0.2">
      <c r="A1847" s="15" t="s">
        <v>105</v>
      </c>
      <c r="B1847" s="10" t="s">
        <v>1943</v>
      </c>
      <c r="C1847" s="11">
        <f t="shared" ref="C1847:C1910" si="1067">IF(A1847="x",BG1847*$C$4,0)</f>
        <v>13.345000000000001</v>
      </c>
      <c r="D1847" s="11">
        <f t="shared" si="1059"/>
        <v>90</v>
      </c>
      <c r="E1847" s="11">
        <f t="shared" si="1059"/>
        <v>90</v>
      </c>
      <c r="F1847" s="11">
        <f t="shared" si="1059"/>
        <v>0</v>
      </c>
      <c r="G1847" s="11">
        <f t="shared" si="1059"/>
        <v>5</v>
      </c>
      <c r="H1847" s="11">
        <f t="shared" si="1059"/>
        <v>0</v>
      </c>
      <c r="I1847" s="11">
        <f t="shared" si="1059"/>
        <v>5</v>
      </c>
      <c r="J1847" s="11">
        <f t="shared" si="1059"/>
        <v>0</v>
      </c>
      <c r="K1847" s="11">
        <f t="shared" si="1059"/>
        <v>0</v>
      </c>
      <c r="L1847" s="11">
        <f t="shared" si="1059"/>
        <v>0</v>
      </c>
      <c r="M1847" s="11">
        <f t="shared" si="1059"/>
        <v>0</v>
      </c>
      <c r="N1847" s="11">
        <f t="shared" si="1059"/>
        <v>0</v>
      </c>
      <c r="O1847" s="11">
        <f t="shared" si="1059"/>
        <v>0</v>
      </c>
      <c r="P1847" s="11">
        <f t="shared" si="1059"/>
        <v>0</v>
      </c>
      <c r="Q1847" s="11">
        <f t="shared" si="1062"/>
        <v>0</v>
      </c>
      <c r="R1847" s="11">
        <f t="shared" si="1062"/>
        <v>0</v>
      </c>
      <c r="S1847" s="11">
        <f t="shared" si="1062"/>
        <v>0</v>
      </c>
      <c r="T1847" s="11">
        <f t="shared" si="1061"/>
        <v>1635.6194490192345</v>
      </c>
      <c r="U1847" s="40">
        <f t="shared" ref="U1847:U1910" si="1068">IF(A1847="x",BY1847*$U$4,0)</f>
        <v>0.36</v>
      </c>
      <c r="V1847" s="11">
        <f t="shared" si="1058"/>
        <v>28.03822896515684</v>
      </c>
      <c r="W1847" s="11">
        <f t="shared" si="1058"/>
        <v>1929330.2661637464</v>
      </c>
      <c r="X1847" s="11">
        <f t="shared" si="1058"/>
        <v>42874.00591474992</v>
      </c>
      <c r="Y1847" s="11">
        <f t="shared" si="1058"/>
        <v>51413.347382339874</v>
      </c>
      <c r="Z1847" s="11">
        <f t="shared" si="1058"/>
        <v>1.1991729320691298</v>
      </c>
      <c r="AA1847" s="11">
        <f t="shared" si="1058"/>
        <v>34.344892045172244</v>
      </c>
      <c r="AB1847" s="11">
        <f t="shared" si="1058"/>
        <v>935.61944901923459</v>
      </c>
      <c r="AC1847" s="11">
        <f t="shared" si="1058"/>
        <v>0</v>
      </c>
      <c r="AD1847" s="11">
        <f t="shared" si="1058"/>
        <v>0</v>
      </c>
      <c r="AE1847" s="11">
        <f t="shared" ref="AE1847:AK1905" si="1069">IF($A1847="x",CI1847,"")</f>
        <v>0</v>
      </c>
      <c r="AF1847" s="11">
        <f t="shared" si="1069"/>
        <v>0</v>
      </c>
      <c r="AG1847" s="11">
        <f t="shared" si="1069"/>
        <v>0</v>
      </c>
      <c r="AH1847" s="11">
        <f t="shared" si="1066"/>
        <v>0</v>
      </c>
      <c r="AI1847" s="11">
        <f t="shared" si="1066"/>
        <v>0</v>
      </c>
      <c r="AJ1847" s="11">
        <f t="shared" si="1066"/>
        <v>0</v>
      </c>
      <c r="AK1847" s="11">
        <f t="shared" si="1066"/>
        <v>0</v>
      </c>
      <c r="AL1847" s="11">
        <f t="shared" si="1066"/>
        <v>0</v>
      </c>
      <c r="AM1847" s="11">
        <f t="shared" si="1063"/>
        <v>0</v>
      </c>
      <c r="AN1847" s="11">
        <f t="shared" si="1063"/>
        <v>0</v>
      </c>
      <c r="AO1847" s="11">
        <f t="shared" si="1063"/>
        <v>0</v>
      </c>
      <c r="AP1847" s="11">
        <f t="shared" si="1063"/>
        <v>0</v>
      </c>
      <c r="AQ1847" s="11">
        <f t="shared" si="1063"/>
        <v>0</v>
      </c>
      <c r="AR1847" s="11">
        <f t="shared" si="1065"/>
        <v>0</v>
      </c>
      <c r="AS1847" s="11">
        <f t="shared" si="1065"/>
        <v>0</v>
      </c>
      <c r="AT1847" s="11">
        <f t="shared" si="1065"/>
        <v>0</v>
      </c>
      <c r="AU1847" s="11">
        <f t="shared" si="1065"/>
        <v>0</v>
      </c>
      <c r="AV1847" s="11">
        <f t="shared" si="1065"/>
        <v>3070625</v>
      </c>
      <c r="AW1847" s="11">
        <f t="shared" si="1065"/>
        <v>0</v>
      </c>
      <c r="AX1847" s="11">
        <f t="shared" si="1065"/>
        <v>0</v>
      </c>
      <c r="AY1847" s="11">
        <f t="shared" si="1065"/>
        <v>14353.429173528852</v>
      </c>
      <c r="AZ1847" s="11">
        <f t="shared" si="1065"/>
        <v>1</v>
      </c>
      <c r="BA1847" s="11">
        <f t="shared" si="1065"/>
        <v>1</v>
      </c>
      <c r="BB1847" s="11">
        <f t="shared" si="1064"/>
        <v>1</v>
      </c>
      <c r="BC1847" s="11">
        <f t="shared" si="1064"/>
        <v>1</v>
      </c>
      <c r="BD1847" s="11">
        <f t="shared" si="1064"/>
        <v>1</v>
      </c>
      <c r="BE1847" s="11">
        <f t="shared" si="1064"/>
        <v>1</v>
      </c>
      <c r="BF1847" s="15" t="str">
        <f t="shared" ref="BF1847:BF1910" si="1070">IF(A1847="x",DJ1847,0)</f>
        <v>EN 10210</v>
      </c>
      <c r="BG1847" s="42">
        <v>13.345000000000001</v>
      </c>
      <c r="BH1847" s="17">
        <f t="shared" ref="BH1847:BH1910" si="1071">VALUE(MID(B1847,FIND(" ",B1847)+1,LEN(B1847)-LEN(BK1847)-FIND(" ",B1847)-1))</f>
        <v>90</v>
      </c>
      <c r="BI1847" s="17">
        <f t="shared" ref="BI1847:BI1910" si="1072">VALUE(MID(B1847,FIND(" ",B1847)+1,LEN(B1847)-LEN(BK1847)-FIND(" ",B1847)-1))</f>
        <v>90</v>
      </c>
      <c r="BK1847" s="17">
        <f t="shared" ref="BK1847:BK1910" si="1073">VALUE(MID(B1847,FIND("x",B1847)+1,LEN(B1847)-FIND("x",B1847)))</f>
        <v>5</v>
      </c>
      <c r="BM1847" s="17">
        <f t="shared" ref="BM1847:BM1910" si="1074">IF(BK1847&lt;=6,BK1847,IF(BK1847&lt;=10,1.5*BK1847,2*BK1847))</f>
        <v>5</v>
      </c>
      <c r="BX1847" s="18">
        <f t="shared" ref="BX1847:BX1910" si="1075">2*BK1847*(BH1847+BI1847-4*(BM1847+BK1847))+PI()*((BM1847+BK1847)^2-BK1847^2)</f>
        <v>1635.6194490192345</v>
      </c>
      <c r="BY1847" s="42">
        <v>0.36</v>
      </c>
      <c r="BZ1847" s="43">
        <f t="shared" ref="BZ1847:BZ1910" si="1076">BY1847/(BX1847*0.00000785)</f>
        <v>28.03822896515684</v>
      </c>
      <c r="CA1847" s="18">
        <f t="shared" ref="CA1847:CA1910" si="1077">2*((1/12*BK1847*((BH1847-2*(BM1847+BK1847))^3))+((1/12*(BI1847-2*(BM1847+BK1847))*(BK1847^3))+((BI1847-2*(BM1847+BK1847))*BK1847*((BH1847-BK1847)/2)^2))+(((PI()/8-8/(9*PI()))*(BM1847+BK1847)^4)+(1/2*PI()*((BM1847+BK1847)^2)*((BH1847/2-BK1847-BM1847+(4/(3*PI())*(BM1847+BK1847)))^2)))-((PI()/8-8/(9*PI()))*((BM1847)^4))-(1/2*PI()*((BM1847)^2)*((BH1847/2-BK1847-BM1847+(4/(3*PI()))*(BM1847))^2)))</f>
        <v>1929330.2661637464</v>
      </c>
      <c r="CB1847" s="18">
        <f t="shared" ref="CB1847:CB1910" si="1078">2*CA1847/BH1847</f>
        <v>42874.00591474992</v>
      </c>
      <c r="CC1847" s="18">
        <f t="shared" ref="CC1847:CC1910" si="1079">2*(BK1847*(BH1847/2-BM1847-BK1847)^2+(BI1847-2*(BM1847+BK1847))*BK1847*(BH1847/2-BK1847/2)+1/2*PI()*((BM1847+BK1847)^2)*(BH1847/2-(1-4/(3*PI()))*(BM1847+BK1847))-1/2*PI()*((BM1847)^2)*(BH1847/2-BK1847-(1-4/(3*PI()))*(BM1847)))</f>
        <v>51413.347382339874</v>
      </c>
      <c r="CD1847" s="25">
        <f t="shared" ref="CD1847:CD1910" si="1080">CC1847/CB1847</f>
        <v>1.1991729320691298</v>
      </c>
      <c r="CE1847" s="26">
        <f t="shared" ref="CE1847:CE1910" si="1081">SQRT(CA1847/BX1847)</f>
        <v>34.344892045172244</v>
      </c>
      <c r="CF1847" s="18">
        <f t="shared" ref="CF1847:CF1910" si="1082">2*BK1847*(BH1847-2*(BM1847+BK1847))+PI()*(BM1847+BK1847)^2-PI()*(BM1847)^2</f>
        <v>935.61944901923459</v>
      </c>
      <c r="CZ1847" s="18">
        <f t="shared" ref="CZ1847:CZ1910" si="1083">2*(BK1847^2)*((BI1847-BK1847)^2)*((BH1847-BK1847)^2)/(BI1847*BK1847+BH1847*BK1847-2*BK1847^2)</f>
        <v>3070625</v>
      </c>
      <c r="DC1847" s="18">
        <f t="shared" ref="DC1847:DC1910" si="1084">((BI1847-2*(BM1847+BK1847))*(BH1847-BK1847)+PI()*(BM1847+BK1847/2)^2+(BH1847-2*(BM1847+BK1847))*(BM1847+BK1847/2)*2)*2</f>
        <v>14353.429173528852</v>
      </c>
      <c r="DD1847" s="17">
        <f t="shared" ref="DD1847:DD1910" si="1085">IF(MAX((BH1847-2*(BM1847+BK1847))/BK1847,(BI1847-2*(BM1847+BK1847))/BK1847)&lt;=124*1,IF(MAX((BH1847-2*(BM1847+BK1847))/BK1847,(BI1847-2*(BM1847+BK1847))/BK1847)&lt;=83*1,IF(MAX((BH1847-2*(BM1847+BK1847))/BK1847,(BI1847-2*(BM1847+BK1847))/BK1847)&lt;=72*1,1,2),3),4)</f>
        <v>1</v>
      </c>
      <c r="DE1847" s="17">
        <f t="shared" ref="DE1847:DE1910" si="1086">IF(MAX((BH1847-2*(BM1847+BK1847))/BK1847,(BI1847-2*(BM1847+BK1847))/BK1847)&lt;=124*0.81,IF(MAX((BH1847-2*(BM1847+BK1847))/BK1847,(BI1847-2*(BM1847+BK1847))/BK1847)&lt;=83*0.81,IF(MAX((BH1847-2*(BM1847+BK1847))/BK1847,(BI1847-2*(BM1847+BK1847))/BK1847)&lt;=72*0.81,1,2),3),4)</f>
        <v>1</v>
      </c>
      <c r="DF1847" s="17">
        <f t="shared" ref="DF1847:DF1910" si="1087">IF(MAX((BH1847-2*(BM1847+BK1847))/BK1847,(BI1847-2*(BM1847+BK1847))/BK1847)&lt;=124*0.71,IF(MAX((BH1847-2*(BM1847+BK1847))/BK1847,(BI1847-2*(BM1847+BK1847))/BK1847)&lt;=83*0.71,IF(MAX((BH1847-2*(BM1847+BK1847))/BK1847,(BI1847-2*(BM1847+BK1847))/BK1847)&lt;=72*0.71,1,2),3),4)</f>
        <v>1</v>
      </c>
      <c r="DG1847" s="17">
        <f t="shared" ref="DG1847:DG1910" si="1088">IF(MAX((BH1847-2*(BM1847+BK1847))/BK1847,(BI1847-2*(BM1847+BK1847))/BK1847)&lt;=42*1,IF(MAX((BH1847-2*(BM1847+BK1847))/BK1847,(BI1847-2*(BM1847+BK1847))/BK1847)&lt;=38*1,IF(MAX((BH1847-2*(BM1847+BK1847))/BK1847,(BI1847-2*(BM1847+BK1847))/BK1847)&lt;=33*1,1,2),3),4)</f>
        <v>1</v>
      </c>
      <c r="DH1847" s="17">
        <f t="shared" ref="DH1847:DH1910" si="1089">IF(MAX((BH1847-2*(BM1847+BK1847))/BK1847,(BI1847-2*(BM1847+BK1847))/BK1847)&lt;=42*0.81,IF(MAX((BH1847-2*(BM1847+BK1847))/BK1847,(BI1847-2*(BM1847+BK1847))/BK1847)&lt;=38*0.81,IF(MAX((BH1847-2*(BM1847+BK1847))/BK1847,(BI1847-2*(BM1847+BK1847))/BK1847)&lt;=33*0.81,1,2),3),4)</f>
        <v>1</v>
      </c>
      <c r="DI1847" s="17">
        <f t="shared" ref="DI1847:DI1910" si="1090">IF(MAX((BH1847-2*(BM1847+BK1847))/BK1847,(BI1847-2*(BM1847+BK1847))/BK1847)&lt;=42*0.71,IF(MAX((BH1847-2*(BM1847+BK1847))/BK1847,(BI1847-2*(BM1847+BK1847))/BK1847)&lt;=38*0.71,IF(MAX((BH1847-2*(BM1847+BK1847))/BK1847,(BI1847-2*(BM1847+BK1847))/BK1847)&lt;=33*0.71,1,2),3),4)</f>
        <v>1</v>
      </c>
      <c r="DJ1847" s="20" t="s">
        <v>1879</v>
      </c>
    </row>
    <row r="1848" spans="1:114" x14ac:dyDescent="0.2">
      <c r="A1848" s="15" t="s">
        <v>105</v>
      </c>
      <c r="B1848" s="10" t="s">
        <v>1944</v>
      </c>
      <c r="C1848" s="11">
        <f t="shared" si="1067"/>
        <v>14.840896000000004</v>
      </c>
      <c r="D1848" s="11">
        <f t="shared" si="1059"/>
        <v>90</v>
      </c>
      <c r="E1848" s="11">
        <f t="shared" si="1059"/>
        <v>90</v>
      </c>
      <c r="F1848" s="11">
        <f t="shared" si="1059"/>
        <v>0</v>
      </c>
      <c r="G1848" s="11">
        <f t="shared" si="1059"/>
        <v>5.6</v>
      </c>
      <c r="H1848" s="11">
        <f t="shared" si="1059"/>
        <v>0</v>
      </c>
      <c r="I1848" s="11">
        <f t="shared" si="1059"/>
        <v>5.6</v>
      </c>
      <c r="J1848" s="11">
        <f t="shared" si="1059"/>
        <v>0</v>
      </c>
      <c r="K1848" s="11">
        <f t="shared" si="1059"/>
        <v>0</v>
      </c>
      <c r="L1848" s="11">
        <f t="shared" si="1059"/>
        <v>0</v>
      </c>
      <c r="M1848" s="11">
        <f t="shared" si="1059"/>
        <v>0</v>
      </c>
      <c r="N1848" s="11">
        <f t="shared" si="1059"/>
        <v>0</v>
      </c>
      <c r="O1848" s="11">
        <f t="shared" si="1059"/>
        <v>0</v>
      </c>
      <c r="P1848" s="11">
        <f t="shared" si="1059"/>
        <v>0</v>
      </c>
      <c r="Q1848" s="11">
        <f t="shared" si="1062"/>
        <v>0</v>
      </c>
      <c r="R1848" s="11">
        <f t="shared" si="1062"/>
        <v>0</v>
      </c>
      <c r="S1848" s="11">
        <f t="shared" si="1062"/>
        <v>0</v>
      </c>
      <c r="T1848" s="11">
        <f t="shared" si="1061"/>
        <v>1809.8010368497276</v>
      </c>
      <c r="U1848" s="40">
        <f t="shared" si="1068"/>
        <v>0.36</v>
      </c>
      <c r="V1848" s="11">
        <f t="shared" ref="V1848:AD1876" si="1091">IF($A1848="x",BZ1848,"")</f>
        <v>25.339731648785012</v>
      </c>
      <c r="W1848" s="11">
        <f t="shared" si="1091"/>
        <v>2098658.3105164454</v>
      </c>
      <c r="X1848" s="11">
        <f t="shared" si="1091"/>
        <v>46636.851344809897</v>
      </c>
      <c r="Y1848" s="11">
        <f t="shared" si="1091"/>
        <v>56374.837712187458</v>
      </c>
      <c r="Z1848" s="11">
        <f t="shared" si="1091"/>
        <v>1.2088045416140916</v>
      </c>
      <c r="AA1848" s="11">
        <f t="shared" si="1091"/>
        <v>34.053005721725256</v>
      </c>
      <c r="AB1848" s="11">
        <f t="shared" si="1091"/>
        <v>1052.6810368497277</v>
      </c>
      <c r="AC1848" s="11">
        <f t="shared" si="1091"/>
        <v>0</v>
      </c>
      <c r="AD1848" s="11">
        <f t="shared" si="1091"/>
        <v>0</v>
      </c>
      <c r="AE1848" s="11">
        <f t="shared" si="1069"/>
        <v>0</v>
      </c>
      <c r="AF1848" s="11">
        <f t="shared" si="1069"/>
        <v>0</v>
      </c>
      <c r="AG1848" s="11">
        <f t="shared" si="1069"/>
        <v>0</v>
      </c>
      <c r="AH1848" s="11">
        <f t="shared" si="1066"/>
        <v>0</v>
      </c>
      <c r="AI1848" s="11">
        <f t="shared" si="1066"/>
        <v>0</v>
      </c>
      <c r="AJ1848" s="11">
        <f t="shared" si="1066"/>
        <v>0</v>
      </c>
      <c r="AK1848" s="11">
        <f t="shared" si="1066"/>
        <v>0</v>
      </c>
      <c r="AL1848" s="11">
        <f t="shared" si="1066"/>
        <v>0</v>
      </c>
      <c r="AM1848" s="11">
        <f t="shared" si="1063"/>
        <v>0</v>
      </c>
      <c r="AN1848" s="11">
        <f t="shared" si="1063"/>
        <v>0</v>
      </c>
      <c r="AO1848" s="11">
        <f t="shared" si="1063"/>
        <v>0</v>
      </c>
      <c r="AP1848" s="11">
        <f t="shared" si="1063"/>
        <v>0</v>
      </c>
      <c r="AQ1848" s="11">
        <f t="shared" si="1063"/>
        <v>0</v>
      </c>
      <c r="AR1848" s="11">
        <f t="shared" si="1065"/>
        <v>0</v>
      </c>
      <c r="AS1848" s="11">
        <f t="shared" si="1065"/>
        <v>0</v>
      </c>
      <c r="AT1848" s="11">
        <f t="shared" si="1065"/>
        <v>0</v>
      </c>
      <c r="AU1848" s="11">
        <f t="shared" si="1065"/>
        <v>0</v>
      </c>
      <c r="AV1848" s="11">
        <f t="shared" si="1065"/>
        <v>3366784.8704000008</v>
      </c>
      <c r="AW1848" s="11">
        <f t="shared" si="1065"/>
        <v>0</v>
      </c>
      <c r="AX1848" s="11">
        <f t="shared" si="1065"/>
        <v>0</v>
      </c>
      <c r="AY1848" s="11">
        <f t="shared" si="1065"/>
        <v>14125.58155527459</v>
      </c>
      <c r="AZ1848" s="11">
        <f t="shared" si="1065"/>
        <v>1</v>
      </c>
      <c r="BA1848" s="11">
        <f t="shared" si="1065"/>
        <v>1</v>
      </c>
      <c r="BB1848" s="11">
        <f t="shared" si="1064"/>
        <v>1</v>
      </c>
      <c r="BC1848" s="11">
        <f t="shared" si="1064"/>
        <v>1</v>
      </c>
      <c r="BD1848" s="11">
        <f t="shared" si="1064"/>
        <v>1</v>
      </c>
      <c r="BE1848" s="11">
        <f t="shared" si="1064"/>
        <v>1</v>
      </c>
      <c r="BF1848" s="15" t="str">
        <f t="shared" si="1070"/>
        <v>EN 10210</v>
      </c>
      <c r="BG1848" s="42">
        <v>14.840896000000004</v>
      </c>
      <c r="BH1848" s="17">
        <f t="shared" si="1071"/>
        <v>90</v>
      </c>
      <c r="BI1848" s="17">
        <f t="shared" si="1072"/>
        <v>90</v>
      </c>
      <c r="BK1848" s="17">
        <f t="shared" si="1073"/>
        <v>5.6</v>
      </c>
      <c r="BM1848" s="17">
        <f t="shared" si="1074"/>
        <v>5.6</v>
      </c>
      <c r="BX1848" s="18">
        <f t="shared" si="1075"/>
        <v>1809.8010368497276</v>
      </c>
      <c r="BY1848" s="42">
        <v>0.36</v>
      </c>
      <c r="BZ1848" s="43">
        <f t="shared" si="1076"/>
        <v>25.339731648785012</v>
      </c>
      <c r="CA1848" s="18">
        <f t="shared" si="1077"/>
        <v>2098658.3105164454</v>
      </c>
      <c r="CB1848" s="18">
        <f t="shared" si="1078"/>
        <v>46636.851344809897</v>
      </c>
      <c r="CC1848" s="18">
        <f t="shared" si="1079"/>
        <v>56374.837712187458</v>
      </c>
      <c r="CD1848" s="25">
        <f t="shared" si="1080"/>
        <v>1.2088045416140916</v>
      </c>
      <c r="CE1848" s="26">
        <f t="shared" si="1081"/>
        <v>34.053005721725256</v>
      </c>
      <c r="CF1848" s="18">
        <f t="shared" si="1082"/>
        <v>1052.6810368497277</v>
      </c>
      <c r="CZ1848" s="18">
        <f t="shared" si="1083"/>
        <v>3366784.8704000008</v>
      </c>
      <c r="DC1848" s="18">
        <f t="shared" si="1084"/>
        <v>14125.58155527459</v>
      </c>
      <c r="DD1848" s="17">
        <f t="shared" si="1085"/>
        <v>1</v>
      </c>
      <c r="DE1848" s="17">
        <f t="shared" si="1086"/>
        <v>1</v>
      </c>
      <c r="DF1848" s="17">
        <f t="shared" si="1087"/>
        <v>1</v>
      </c>
      <c r="DG1848" s="17">
        <f t="shared" si="1088"/>
        <v>1</v>
      </c>
      <c r="DH1848" s="17">
        <f t="shared" si="1089"/>
        <v>1</v>
      </c>
      <c r="DI1848" s="17">
        <f t="shared" si="1090"/>
        <v>1</v>
      </c>
      <c r="DJ1848" s="20" t="s">
        <v>1879</v>
      </c>
    </row>
    <row r="1849" spans="1:114" x14ac:dyDescent="0.2">
      <c r="A1849" s="15" t="s">
        <v>105</v>
      </c>
      <c r="B1849" s="10" t="s">
        <v>1945</v>
      </c>
      <c r="C1849" s="11">
        <f t="shared" si="1067"/>
        <v>16.55753399999999</v>
      </c>
      <c r="D1849" s="11">
        <f t="shared" si="1059"/>
        <v>90</v>
      </c>
      <c r="E1849" s="11">
        <f t="shared" si="1059"/>
        <v>90</v>
      </c>
      <c r="F1849" s="11">
        <f t="shared" si="1059"/>
        <v>0</v>
      </c>
      <c r="G1849" s="11">
        <f t="shared" si="1059"/>
        <v>6.3</v>
      </c>
      <c r="H1849" s="11">
        <f t="shared" si="1059"/>
        <v>0</v>
      </c>
      <c r="I1849" s="11">
        <f t="shared" si="1059"/>
        <v>9.4499999999999993</v>
      </c>
      <c r="J1849" s="11">
        <f t="shared" si="1059"/>
        <v>0</v>
      </c>
      <c r="K1849" s="11">
        <f t="shared" si="1059"/>
        <v>0</v>
      </c>
      <c r="L1849" s="11">
        <f t="shared" si="1059"/>
        <v>0</v>
      </c>
      <c r="M1849" s="11">
        <f t="shared" si="1059"/>
        <v>0</v>
      </c>
      <c r="N1849" s="11">
        <f t="shared" si="1059"/>
        <v>0</v>
      </c>
      <c r="O1849" s="11">
        <f t="shared" si="1059"/>
        <v>0</v>
      </c>
      <c r="P1849" s="11">
        <f t="shared" si="1059"/>
        <v>0</v>
      </c>
      <c r="Q1849" s="11">
        <f t="shared" si="1062"/>
        <v>0</v>
      </c>
      <c r="R1849" s="11">
        <f t="shared" si="1062"/>
        <v>0</v>
      </c>
      <c r="S1849" s="11">
        <f t="shared" si="1062"/>
        <v>0</v>
      </c>
      <c r="T1849" s="11">
        <f t="shared" si="1061"/>
        <v>2128.8215152101393</v>
      </c>
      <c r="U1849" s="40">
        <f t="shared" si="1068"/>
        <v>0.36</v>
      </c>
      <c r="V1849" s="11">
        <f t="shared" si="1091"/>
        <v>21.542375574374105</v>
      </c>
      <c r="W1849" s="11">
        <f t="shared" si="1091"/>
        <v>2211328.7868750989</v>
      </c>
      <c r="X1849" s="11">
        <f t="shared" si="1091"/>
        <v>49140.639708335533</v>
      </c>
      <c r="Y1849" s="11">
        <f t="shared" si="1091"/>
        <v>60300.531553254521</v>
      </c>
      <c r="Z1849" s="11">
        <f t="shared" si="1091"/>
        <v>1.2271010697287683</v>
      </c>
      <c r="AA1849" s="11">
        <f t="shared" si="1091"/>
        <v>32.229757241971718</v>
      </c>
      <c r="AB1849" s="11">
        <f t="shared" si="1091"/>
        <v>1235.8592496839158</v>
      </c>
      <c r="AC1849" s="11">
        <f t="shared" si="1091"/>
        <v>0</v>
      </c>
      <c r="AD1849" s="11">
        <f t="shared" si="1091"/>
        <v>0</v>
      </c>
      <c r="AE1849" s="11">
        <f t="shared" si="1069"/>
        <v>0</v>
      </c>
      <c r="AF1849" s="11">
        <f t="shared" si="1069"/>
        <v>0</v>
      </c>
      <c r="AG1849" s="11">
        <f t="shared" si="1069"/>
        <v>0</v>
      </c>
      <c r="AH1849" s="11">
        <f t="shared" si="1066"/>
        <v>0</v>
      </c>
      <c r="AI1849" s="11">
        <f t="shared" si="1066"/>
        <v>0</v>
      </c>
      <c r="AJ1849" s="11">
        <f t="shared" si="1066"/>
        <v>0</v>
      </c>
      <c r="AK1849" s="11">
        <f t="shared" si="1066"/>
        <v>0</v>
      </c>
      <c r="AL1849" s="11">
        <f t="shared" si="1066"/>
        <v>0</v>
      </c>
      <c r="AM1849" s="11">
        <f t="shared" si="1063"/>
        <v>0</v>
      </c>
      <c r="AN1849" s="11">
        <f t="shared" si="1063"/>
        <v>0</v>
      </c>
      <c r="AO1849" s="11">
        <f t="shared" si="1063"/>
        <v>0</v>
      </c>
      <c r="AP1849" s="11">
        <f t="shared" si="1063"/>
        <v>0</v>
      </c>
      <c r="AQ1849" s="11">
        <f t="shared" si="1063"/>
        <v>0</v>
      </c>
      <c r="AR1849" s="11">
        <f t="shared" si="1065"/>
        <v>0</v>
      </c>
      <c r="AS1849" s="11">
        <f t="shared" si="1065"/>
        <v>0</v>
      </c>
      <c r="AT1849" s="11">
        <f t="shared" si="1065"/>
        <v>0</v>
      </c>
      <c r="AU1849" s="11">
        <f t="shared" si="1065"/>
        <v>0</v>
      </c>
      <c r="AV1849" s="11">
        <f t="shared" si="1065"/>
        <v>3694170.393900001</v>
      </c>
      <c r="AW1849" s="11">
        <f t="shared" si="1065"/>
        <v>0</v>
      </c>
      <c r="AX1849" s="11">
        <f t="shared" si="1065"/>
        <v>0</v>
      </c>
      <c r="AY1849" s="11">
        <f t="shared" si="1065"/>
        <v>13738.81849936783</v>
      </c>
      <c r="AZ1849" s="11">
        <f t="shared" si="1065"/>
        <v>1</v>
      </c>
      <c r="BA1849" s="11">
        <f t="shared" si="1065"/>
        <v>1</v>
      </c>
      <c r="BB1849" s="11">
        <f t="shared" si="1064"/>
        <v>1</v>
      </c>
      <c r="BC1849" s="11">
        <f t="shared" si="1064"/>
        <v>1</v>
      </c>
      <c r="BD1849" s="11">
        <f t="shared" si="1064"/>
        <v>1</v>
      </c>
      <c r="BE1849" s="11">
        <f t="shared" si="1064"/>
        <v>1</v>
      </c>
      <c r="BF1849" s="15" t="str">
        <f t="shared" si="1070"/>
        <v>EN 10210</v>
      </c>
      <c r="BG1849" s="42">
        <v>16.55753399999999</v>
      </c>
      <c r="BH1849" s="17">
        <f t="shared" si="1071"/>
        <v>90</v>
      </c>
      <c r="BI1849" s="17">
        <f t="shared" si="1072"/>
        <v>90</v>
      </c>
      <c r="BK1849" s="17">
        <f t="shared" si="1073"/>
        <v>6.3</v>
      </c>
      <c r="BM1849" s="17">
        <f t="shared" si="1074"/>
        <v>9.4499999999999993</v>
      </c>
      <c r="BX1849" s="18">
        <f t="shared" si="1075"/>
        <v>2128.8215152101393</v>
      </c>
      <c r="BY1849" s="42">
        <v>0.36</v>
      </c>
      <c r="BZ1849" s="43">
        <f t="shared" si="1076"/>
        <v>21.542375574374105</v>
      </c>
      <c r="CA1849" s="18">
        <f t="shared" si="1077"/>
        <v>2211328.7868750989</v>
      </c>
      <c r="CB1849" s="18">
        <f t="shared" si="1078"/>
        <v>49140.639708335533</v>
      </c>
      <c r="CC1849" s="18">
        <f t="shared" si="1079"/>
        <v>60300.531553254521</v>
      </c>
      <c r="CD1849" s="25">
        <f t="shared" si="1080"/>
        <v>1.2271010697287683</v>
      </c>
      <c r="CE1849" s="26">
        <f t="shared" si="1081"/>
        <v>32.229757241971718</v>
      </c>
      <c r="CF1849" s="18">
        <f t="shared" si="1082"/>
        <v>1235.8592496839158</v>
      </c>
      <c r="CZ1849" s="18">
        <f t="shared" si="1083"/>
        <v>3694170.393900001</v>
      </c>
      <c r="DC1849" s="18">
        <f t="shared" si="1084"/>
        <v>13738.81849936783</v>
      </c>
      <c r="DD1849" s="17">
        <f t="shared" si="1085"/>
        <v>1</v>
      </c>
      <c r="DE1849" s="17">
        <f t="shared" si="1086"/>
        <v>1</v>
      </c>
      <c r="DF1849" s="17">
        <f t="shared" si="1087"/>
        <v>1</v>
      </c>
      <c r="DG1849" s="17">
        <f t="shared" si="1088"/>
        <v>1</v>
      </c>
      <c r="DH1849" s="17">
        <f t="shared" si="1089"/>
        <v>1</v>
      </c>
      <c r="DI1849" s="17">
        <f t="shared" si="1090"/>
        <v>1</v>
      </c>
      <c r="DJ1849" s="20" t="s">
        <v>1879</v>
      </c>
    </row>
    <row r="1850" spans="1:114" x14ac:dyDescent="0.2">
      <c r="A1850" s="15" t="s">
        <v>105</v>
      </c>
      <c r="B1850" s="10" t="s">
        <v>1946</v>
      </c>
      <c r="C1850" s="11">
        <f t="shared" si="1067"/>
        <v>18.481726000000005</v>
      </c>
      <c r="D1850" s="11">
        <f t="shared" si="1059"/>
        <v>90</v>
      </c>
      <c r="E1850" s="11">
        <f t="shared" si="1059"/>
        <v>90</v>
      </c>
      <c r="F1850" s="11">
        <f t="shared" si="1059"/>
        <v>0</v>
      </c>
      <c r="G1850" s="11">
        <f t="shared" si="1059"/>
        <v>7.1</v>
      </c>
      <c r="H1850" s="11">
        <f t="shared" si="1059"/>
        <v>0</v>
      </c>
      <c r="I1850" s="11">
        <f t="shared" si="1059"/>
        <v>10.649999999999999</v>
      </c>
      <c r="J1850" s="11">
        <f t="shared" si="1059"/>
        <v>0</v>
      </c>
      <c r="K1850" s="11">
        <f t="shared" si="1059"/>
        <v>0</v>
      </c>
      <c r="L1850" s="11">
        <f t="shared" si="1059"/>
        <v>0</v>
      </c>
      <c r="M1850" s="11">
        <f t="shared" ref="M1850:T1904" si="1092">IF($A1850="x",BQ1850,"")</f>
        <v>0</v>
      </c>
      <c r="N1850" s="11">
        <f t="shared" si="1092"/>
        <v>0</v>
      </c>
      <c r="O1850" s="11">
        <f t="shared" si="1092"/>
        <v>0</v>
      </c>
      <c r="P1850" s="11">
        <f t="shared" si="1092"/>
        <v>0</v>
      </c>
      <c r="Q1850" s="11">
        <f t="shared" si="1062"/>
        <v>0</v>
      </c>
      <c r="R1850" s="11">
        <f t="shared" si="1062"/>
        <v>0</v>
      </c>
      <c r="S1850" s="11">
        <f t="shared" si="1062"/>
        <v>0</v>
      </c>
      <c r="T1850" s="11">
        <f t="shared" si="1061"/>
        <v>2379.2303497541725</v>
      </c>
      <c r="U1850" s="40">
        <f t="shared" si="1068"/>
        <v>0.36</v>
      </c>
      <c r="V1850" s="11">
        <f t="shared" si="1091"/>
        <v>19.275087263493976</v>
      </c>
      <c r="W1850" s="11">
        <f t="shared" si="1091"/>
        <v>2381297.1605636664</v>
      </c>
      <c r="X1850" s="11">
        <f t="shared" si="1091"/>
        <v>52917.714679192584</v>
      </c>
      <c r="Y1850" s="11">
        <f t="shared" si="1091"/>
        <v>65730.499904419965</v>
      </c>
      <c r="Z1850" s="11">
        <f t="shared" si="1091"/>
        <v>1.242126579027522</v>
      </c>
      <c r="AA1850" s="11">
        <f t="shared" si="1091"/>
        <v>31.636508796355418</v>
      </c>
      <c r="AB1850" s="11">
        <f t="shared" si="1091"/>
        <v>1407.3707426698459</v>
      </c>
      <c r="AC1850" s="11">
        <f t="shared" si="1091"/>
        <v>0</v>
      </c>
      <c r="AD1850" s="11">
        <f t="shared" si="1091"/>
        <v>0</v>
      </c>
      <c r="AE1850" s="11">
        <f t="shared" si="1069"/>
        <v>0</v>
      </c>
      <c r="AF1850" s="11">
        <f t="shared" si="1069"/>
        <v>0</v>
      </c>
      <c r="AG1850" s="11">
        <f t="shared" si="1069"/>
        <v>0</v>
      </c>
      <c r="AH1850" s="11">
        <f t="shared" si="1066"/>
        <v>0</v>
      </c>
      <c r="AI1850" s="11">
        <f t="shared" si="1066"/>
        <v>0</v>
      </c>
      <c r="AJ1850" s="11">
        <f t="shared" si="1066"/>
        <v>0</v>
      </c>
      <c r="AK1850" s="11">
        <f t="shared" si="1066"/>
        <v>0</v>
      </c>
      <c r="AL1850" s="11">
        <f t="shared" si="1066"/>
        <v>0</v>
      </c>
      <c r="AM1850" s="11">
        <f t="shared" si="1063"/>
        <v>0</v>
      </c>
      <c r="AN1850" s="11">
        <f t="shared" si="1063"/>
        <v>0</v>
      </c>
      <c r="AO1850" s="11">
        <f t="shared" si="1063"/>
        <v>0</v>
      </c>
      <c r="AP1850" s="11">
        <f t="shared" si="1063"/>
        <v>0</v>
      </c>
      <c r="AQ1850" s="11">
        <f t="shared" si="1063"/>
        <v>0</v>
      </c>
      <c r="AR1850" s="11">
        <f t="shared" si="1065"/>
        <v>0</v>
      </c>
      <c r="AS1850" s="11">
        <f t="shared" si="1065"/>
        <v>0</v>
      </c>
      <c r="AT1850" s="11">
        <f t="shared" si="1065"/>
        <v>0</v>
      </c>
      <c r="AU1850" s="11">
        <f t="shared" si="1065"/>
        <v>0</v>
      </c>
      <c r="AV1850" s="11">
        <f t="shared" si="1065"/>
        <v>4045031.8019000008</v>
      </c>
      <c r="AW1850" s="11">
        <f t="shared" si="1065"/>
        <v>0</v>
      </c>
      <c r="AX1850" s="11">
        <f t="shared" si="1065"/>
        <v>0</v>
      </c>
      <c r="AY1850" s="11">
        <f t="shared" si="1065"/>
        <v>13398.641485339693</v>
      </c>
      <c r="AZ1850" s="11">
        <f t="shared" si="1065"/>
        <v>1</v>
      </c>
      <c r="BA1850" s="11">
        <f t="shared" si="1065"/>
        <v>1</v>
      </c>
      <c r="BB1850" s="11">
        <f t="shared" si="1064"/>
        <v>1</v>
      </c>
      <c r="BC1850" s="11">
        <f t="shared" si="1064"/>
        <v>1</v>
      </c>
      <c r="BD1850" s="11">
        <f t="shared" si="1064"/>
        <v>1</v>
      </c>
      <c r="BE1850" s="11">
        <f t="shared" si="1064"/>
        <v>1</v>
      </c>
      <c r="BF1850" s="15" t="str">
        <f t="shared" si="1070"/>
        <v>EN 10210</v>
      </c>
      <c r="BG1850" s="42">
        <v>18.481726000000005</v>
      </c>
      <c r="BH1850" s="17">
        <f t="shared" si="1071"/>
        <v>90</v>
      </c>
      <c r="BI1850" s="17">
        <f t="shared" si="1072"/>
        <v>90</v>
      </c>
      <c r="BK1850" s="17">
        <f t="shared" si="1073"/>
        <v>7.1</v>
      </c>
      <c r="BM1850" s="17">
        <f t="shared" si="1074"/>
        <v>10.649999999999999</v>
      </c>
      <c r="BX1850" s="18">
        <f t="shared" si="1075"/>
        <v>2379.2303497541725</v>
      </c>
      <c r="BY1850" s="42">
        <v>0.36</v>
      </c>
      <c r="BZ1850" s="43">
        <f t="shared" si="1076"/>
        <v>19.275087263493976</v>
      </c>
      <c r="CA1850" s="18">
        <f t="shared" si="1077"/>
        <v>2381297.1605636664</v>
      </c>
      <c r="CB1850" s="18">
        <f t="shared" si="1078"/>
        <v>52917.714679192584</v>
      </c>
      <c r="CC1850" s="18">
        <f t="shared" si="1079"/>
        <v>65730.499904419965</v>
      </c>
      <c r="CD1850" s="25">
        <f t="shared" si="1080"/>
        <v>1.242126579027522</v>
      </c>
      <c r="CE1850" s="26">
        <f t="shared" si="1081"/>
        <v>31.636508796355418</v>
      </c>
      <c r="CF1850" s="18">
        <f t="shared" si="1082"/>
        <v>1407.3707426698459</v>
      </c>
      <c r="CZ1850" s="18">
        <f t="shared" si="1083"/>
        <v>4045031.8019000008</v>
      </c>
      <c r="DC1850" s="18">
        <f t="shared" si="1084"/>
        <v>13398.641485339693</v>
      </c>
      <c r="DD1850" s="17">
        <f t="shared" si="1085"/>
        <v>1</v>
      </c>
      <c r="DE1850" s="17">
        <f t="shared" si="1086"/>
        <v>1</v>
      </c>
      <c r="DF1850" s="17">
        <f t="shared" si="1087"/>
        <v>1</v>
      </c>
      <c r="DG1850" s="17">
        <f t="shared" si="1088"/>
        <v>1</v>
      </c>
      <c r="DH1850" s="17">
        <f t="shared" si="1089"/>
        <v>1</v>
      </c>
      <c r="DI1850" s="17">
        <f t="shared" si="1090"/>
        <v>1</v>
      </c>
      <c r="DJ1850" s="20" t="s">
        <v>1879</v>
      </c>
    </row>
    <row r="1851" spans="1:114" x14ac:dyDescent="0.2">
      <c r="A1851" s="15" t="s">
        <v>105</v>
      </c>
      <c r="B1851" s="10" t="s">
        <v>1947</v>
      </c>
      <c r="C1851" s="11">
        <f t="shared" si="1067"/>
        <v>20.598400000000002</v>
      </c>
      <c r="D1851" s="11">
        <f t="shared" ref="D1851:L1879" si="1093">IF($A1851="x",BH1851,"")</f>
        <v>90</v>
      </c>
      <c r="E1851" s="11">
        <f t="shared" si="1093"/>
        <v>90</v>
      </c>
      <c r="F1851" s="11">
        <f t="shared" si="1093"/>
        <v>0</v>
      </c>
      <c r="G1851" s="11">
        <f t="shared" si="1093"/>
        <v>8</v>
      </c>
      <c r="H1851" s="11">
        <f t="shared" si="1093"/>
        <v>0</v>
      </c>
      <c r="I1851" s="11">
        <f t="shared" si="1093"/>
        <v>12</v>
      </c>
      <c r="J1851" s="11">
        <f t="shared" si="1093"/>
        <v>0</v>
      </c>
      <c r="K1851" s="11">
        <f t="shared" si="1093"/>
        <v>0</v>
      </c>
      <c r="L1851" s="11">
        <f t="shared" si="1093"/>
        <v>0</v>
      </c>
      <c r="M1851" s="11">
        <f t="shared" si="1092"/>
        <v>0</v>
      </c>
      <c r="N1851" s="11">
        <f t="shared" si="1092"/>
        <v>0</v>
      </c>
      <c r="O1851" s="11">
        <f t="shared" si="1092"/>
        <v>0</v>
      </c>
      <c r="P1851" s="11">
        <f t="shared" si="1092"/>
        <v>0</v>
      </c>
      <c r="Q1851" s="11">
        <f t="shared" si="1062"/>
        <v>0</v>
      </c>
      <c r="R1851" s="11">
        <f t="shared" si="1062"/>
        <v>0</v>
      </c>
      <c r="S1851" s="11">
        <f t="shared" si="1062"/>
        <v>0</v>
      </c>
      <c r="T1851" s="11">
        <f t="shared" si="1061"/>
        <v>2655.5751316061705</v>
      </c>
      <c r="U1851" s="40">
        <f t="shared" si="1068"/>
        <v>0.36</v>
      </c>
      <c r="V1851" s="11">
        <f t="shared" si="1091"/>
        <v>17.269280791813848</v>
      </c>
      <c r="W1851" s="11">
        <f t="shared" si="1091"/>
        <v>2545899.1810684158</v>
      </c>
      <c r="X1851" s="11">
        <f t="shared" si="1091"/>
        <v>56575.537357075904</v>
      </c>
      <c r="Y1851" s="11">
        <f t="shared" si="1091"/>
        <v>71268.859649641352</v>
      </c>
      <c r="Z1851" s="11">
        <f t="shared" si="1091"/>
        <v>1.2597115817005626</v>
      </c>
      <c r="AA1851" s="11">
        <f t="shared" si="1091"/>
        <v>30.962876760831907</v>
      </c>
      <c r="AB1851" s="11">
        <f t="shared" si="1091"/>
        <v>1604.2477193189873</v>
      </c>
      <c r="AC1851" s="11">
        <f t="shared" si="1091"/>
        <v>0</v>
      </c>
      <c r="AD1851" s="11">
        <f t="shared" si="1091"/>
        <v>0</v>
      </c>
      <c r="AE1851" s="11">
        <f t="shared" si="1069"/>
        <v>0</v>
      </c>
      <c r="AF1851" s="11">
        <f t="shared" si="1069"/>
        <v>0</v>
      </c>
      <c r="AG1851" s="11">
        <f t="shared" si="1069"/>
        <v>0</v>
      </c>
      <c r="AH1851" s="11">
        <f t="shared" si="1066"/>
        <v>0</v>
      </c>
      <c r="AI1851" s="11">
        <f t="shared" si="1066"/>
        <v>0</v>
      </c>
      <c r="AJ1851" s="11">
        <f t="shared" si="1066"/>
        <v>0</v>
      </c>
      <c r="AK1851" s="11">
        <f t="shared" si="1066"/>
        <v>0</v>
      </c>
      <c r="AL1851" s="11">
        <f t="shared" si="1066"/>
        <v>0</v>
      </c>
      <c r="AM1851" s="11">
        <f t="shared" si="1063"/>
        <v>0</v>
      </c>
      <c r="AN1851" s="11">
        <f t="shared" si="1063"/>
        <v>0</v>
      </c>
      <c r="AO1851" s="11">
        <f t="shared" si="1063"/>
        <v>0</v>
      </c>
      <c r="AP1851" s="11">
        <f t="shared" si="1063"/>
        <v>0</v>
      </c>
      <c r="AQ1851" s="11">
        <f t="shared" si="1063"/>
        <v>0</v>
      </c>
      <c r="AR1851" s="11">
        <f t="shared" si="1065"/>
        <v>0</v>
      </c>
      <c r="AS1851" s="11">
        <f t="shared" si="1065"/>
        <v>0</v>
      </c>
      <c r="AT1851" s="11">
        <f t="shared" si="1065"/>
        <v>0</v>
      </c>
      <c r="AU1851" s="11">
        <f t="shared" si="1065"/>
        <v>0</v>
      </c>
      <c r="AV1851" s="11">
        <f t="shared" si="1065"/>
        <v>4410944</v>
      </c>
      <c r="AW1851" s="11">
        <f t="shared" si="1065"/>
        <v>0</v>
      </c>
      <c r="AX1851" s="11">
        <f t="shared" si="1065"/>
        <v>0</v>
      </c>
      <c r="AY1851" s="11">
        <f t="shared" si="1065"/>
        <v>13008.495438637974</v>
      </c>
      <c r="AZ1851" s="11">
        <f t="shared" si="1065"/>
        <v>1</v>
      </c>
      <c r="BA1851" s="11">
        <f t="shared" si="1065"/>
        <v>1</v>
      </c>
      <c r="BB1851" s="11">
        <f t="shared" si="1064"/>
        <v>1</v>
      </c>
      <c r="BC1851" s="11">
        <f t="shared" si="1064"/>
        <v>1</v>
      </c>
      <c r="BD1851" s="11">
        <f t="shared" si="1064"/>
        <v>1</v>
      </c>
      <c r="BE1851" s="11">
        <f t="shared" si="1064"/>
        <v>1</v>
      </c>
      <c r="BF1851" s="15" t="str">
        <f t="shared" si="1070"/>
        <v>EN 10210</v>
      </c>
      <c r="BG1851" s="42">
        <v>20.598400000000002</v>
      </c>
      <c r="BH1851" s="17">
        <f t="shared" si="1071"/>
        <v>90</v>
      </c>
      <c r="BI1851" s="17">
        <f t="shared" si="1072"/>
        <v>90</v>
      </c>
      <c r="BK1851" s="17">
        <f t="shared" si="1073"/>
        <v>8</v>
      </c>
      <c r="BM1851" s="17">
        <f t="shared" si="1074"/>
        <v>12</v>
      </c>
      <c r="BX1851" s="18">
        <f t="shared" si="1075"/>
        <v>2655.5751316061705</v>
      </c>
      <c r="BY1851" s="42">
        <v>0.36</v>
      </c>
      <c r="BZ1851" s="43">
        <f t="shared" si="1076"/>
        <v>17.269280791813848</v>
      </c>
      <c r="CA1851" s="18">
        <f t="shared" si="1077"/>
        <v>2545899.1810684158</v>
      </c>
      <c r="CB1851" s="18">
        <f t="shared" si="1078"/>
        <v>56575.537357075904</v>
      </c>
      <c r="CC1851" s="18">
        <f t="shared" si="1079"/>
        <v>71268.859649641352</v>
      </c>
      <c r="CD1851" s="25">
        <f t="shared" si="1080"/>
        <v>1.2597115817005626</v>
      </c>
      <c r="CE1851" s="26">
        <f t="shared" si="1081"/>
        <v>30.962876760831907</v>
      </c>
      <c r="CF1851" s="18">
        <f t="shared" si="1082"/>
        <v>1604.2477193189873</v>
      </c>
      <c r="CZ1851" s="18">
        <f t="shared" si="1083"/>
        <v>4410944</v>
      </c>
      <c r="DC1851" s="18">
        <f t="shared" si="1084"/>
        <v>13008.495438637974</v>
      </c>
      <c r="DD1851" s="17">
        <f t="shared" si="1085"/>
        <v>1</v>
      </c>
      <c r="DE1851" s="17">
        <f t="shared" si="1086"/>
        <v>1</v>
      </c>
      <c r="DF1851" s="17">
        <f t="shared" si="1087"/>
        <v>1</v>
      </c>
      <c r="DG1851" s="17">
        <f t="shared" si="1088"/>
        <v>1</v>
      </c>
      <c r="DH1851" s="17">
        <f t="shared" si="1089"/>
        <v>1</v>
      </c>
      <c r="DI1851" s="17">
        <f t="shared" si="1090"/>
        <v>1</v>
      </c>
      <c r="DJ1851" s="20" t="s">
        <v>1879</v>
      </c>
    </row>
    <row r="1852" spans="1:114" x14ac:dyDescent="0.2">
      <c r="A1852" s="15" t="s">
        <v>105</v>
      </c>
      <c r="B1852" s="10" t="s">
        <v>1948</v>
      </c>
      <c r="C1852" s="11">
        <f t="shared" si="1067"/>
        <v>22.437183999999991</v>
      </c>
      <c r="D1852" s="11">
        <f t="shared" si="1093"/>
        <v>90</v>
      </c>
      <c r="E1852" s="11">
        <f t="shared" si="1093"/>
        <v>90</v>
      </c>
      <c r="F1852" s="11">
        <f t="shared" si="1093"/>
        <v>0</v>
      </c>
      <c r="G1852" s="11">
        <f t="shared" si="1093"/>
        <v>8.8000000000000007</v>
      </c>
      <c r="H1852" s="11">
        <f t="shared" si="1093"/>
        <v>0</v>
      </c>
      <c r="I1852" s="11">
        <f t="shared" si="1093"/>
        <v>13.200000000000001</v>
      </c>
      <c r="J1852" s="11">
        <f t="shared" si="1093"/>
        <v>0</v>
      </c>
      <c r="K1852" s="11">
        <f t="shared" si="1093"/>
        <v>0</v>
      </c>
      <c r="L1852" s="11">
        <f t="shared" si="1093"/>
        <v>0</v>
      </c>
      <c r="M1852" s="11">
        <f t="shared" si="1092"/>
        <v>0</v>
      </c>
      <c r="N1852" s="11">
        <f t="shared" si="1092"/>
        <v>0</v>
      </c>
      <c r="O1852" s="11">
        <f t="shared" si="1092"/>
        <v>0</v>
      </c>
      <c r="P1852" s="11">
        <f t="shared" si="1092"/>
        <v>0</v>
      </c>
      <c r="Q1852" s="11">
        <f t="shared" si="1062"/>
        <v>0</v>
      </c>
      <c r="R1852" s="11">
        <f t="shared" si="1062"/>
        <v>0</v>
      </c>
      <c r="S1852" s="11">
        <f t="shared" si="1062"/>
        <v>0</v>
      </c>
      <c r="T1852" s="11">
        <f t="shared" si="1061"/>
        <v>2896.4459092434663</v>
      </c>
      <c r="U1852" s="40">
        <f t="shared" si="1068"/>
        <v>0.36</v>
      </c>
      <c r="V1852" s="11">
        <f t="shared" si="1091"/>
        <v>15.833153474439744</v>
      </c>
      <c r="W1852" s="11">
        <f t="shared" si="1091"/>
        <v>2669439.7690018276</v>
      </c>
      <c r="X1852" s="11">
        <f t="shared" si="1091"/>
        <v>59320.883755596165</v>
      </c>
      <c r="Y1852" s="11">
        <f t="shared" si="1091"/>
        <v>75693.083361980753</v>
      </c>
      <c r="Z1852" s="11">
        <f t="shared" si="1091"/>
        <v>1.2759938586525201</v>
      </c>
      <c r="AA1852" s="11">
        <f t="shared" si="1091"/>
        <v>30.358293256173766</v>
      </c>
      <c r="AB1852" s="11">
        <f t="shared" si="1091"/>
        <v>1782.7397403759744</v>
      </c>
      <c r="AC1852" s="11">
        <f t="shared" si="1091"/>
        <v>0</v>
      </c>
      <c r="AD1852" s="11">
        <f t="shared" si="1091"/>
        <v>0</v>
      </c>
      <c r="AE1852" s="11">
        <f t="shared" si="1069"/>
        <v>0</v>
      </c>
      <c r="AF1852" s="11">
        <f t="shared" si="1069"/>
        <v>0</v>
      </c>
      <c r="AG1852" s="11">
        <f t="shared" si="1069"/>
        <v>0</v>
      </c>
      <c r="AH1852" s="11">
        <f t="shared" si="1066"/>
        <v>0</v>
      </c>
      <c r="AI1852" s="11">
        <f t="shared" si="1066"/>
        <v>0</v>
      </c>
      <c r="AJ1852" s="11">
        <f t="shared" si="1066"/>
        <v>0</v>
      </c>
      <c r="AK1852" s="11">
        <f t="shared" si="1066"/>
        <v>0</v>
      </c>
      <c r="AL1852" s="11">
        <f t="shared" si="1066"/>
        <v>0</v>
      </c>
      <c r="AM1852" s="11">
        <f t="shared" si="1063"/>
        <v>0</v>
      </c>
      <c r="AN1852" s="11">
        <f t="shared" si="1063"/>
        <v>0</v>
      </c>
      <c r="AO1852" s="11">
        <f t="shared" si="1063"/>
        <v>0</v>
      </c>
      <c r="AP1852" s="11">
        <f t="shared" si="1063"/>
        <v>0</v>
      </c>
      <c r="AQ1852" s="11">
        <f t="shared" si="1063"/>
        <v>0</v>
      </c>
      <c r="AR1852" s="11">
        <f t="shared" si="1065"/>
        <v>0</v>
      </c>
      <c r="AS1852" s="11">
        <f t="shared" si="1065"/>
        <v>0</v>
      </c>
      <c r="AT1852" s="11">
        <f t="shared" si="1065"/>
        <v>0</v>
      </c>
      <c r="AU1852" s="11">
        <f t="shared" si="1065"/>
        <v>0</v>
      </c>
      <c r="AV1852" s="11">
        <f t="shared" si="1065"/>
        <v>4711408.4864000008</v>
      </c>
      <c r="AW1852" s="11">
        <f t="shared" si="1065"/>
        <v>0</v>
      </c>
      <c r="AX1852" s="11">
        <f t="shared" si="1065"/>
        <v>0</v>
      </c>
      <c r="AY1852" s="11">
        <f t="shared" si="1065"/>
        <v>12655.079480751949</v>
      </c>
      <c r="AZ1852" s="11">
        <f t="shared" si="1065"/>
        <v>1</v>
      </c>
      <c r="BA1852" s="11">
        <f t="shared" si="1065"/>
        <v>1</v>
      </c>
      <c r="BB1852" s="11">
        <f t="shared" si="1064"/>
        <v>1</v>
      </c>
      <c r="BC1852" s="11">
        <f t="shared" si="1064"/>
        <v>1</v>
      </c>
      <c r="BD1852" s="11">
        <f t="shared" si="1064"/>
        <v>1</v>
      </c>
      <c r="BE1852" s="11">
        <f t="shared" si="1064"/>
        <v>1</v>
      </c>
      <c r="BF1852" s="15" t="str">
        <f t="shared" si="1070"/>
        <v>EN 10210</v>
      </c>
      <c r="BG1852" s="42">
        <v>22.437183999999991</v>
      </c>
      <c r="BH1852" s="17">
        <f t="shared" si="1071"/>
        <v>90</v>
      </c>
      <c r="BI1852" s="17">
        <f t="shared" si="1072"/>
        <v>90</v>
      </c>
      <c r="BK1852" s="17">
        <f t="shared" si="1073"/>
        <v>8.8000000000000007</v>
      </c>
      <c r="BM1852" s="17">
        <f t="shared" si="1074"/>
        <v>13.200000000000001</v>
      </c>
      <c r="BX1852" s="18">
        <f t="shared" si="1075"/>
        <v>2896.4459092434663</v>
      </c>
      <c r="BY1852" s="42">
        <v>0.36</v>
      </c>
      <c r="BZ1852" s="43">
        <f t="shared" si="1076"/>
        <v>15.833153474439744</v>
      </c>
      <c r="CA1852" s="18">
        <f t="shared" si="1077"/>
        <v>2669439.7690018276</v>
      </c>
      <c r="CB1852" s="18">
        <f t="shared" si="1078"/>
        <v>59320.883755596165</v>
      </c>
      <c r="CC1852" s="18">
        <f t="shared" si="1079"/>
        <v>75693.083361980753</v>
      </c>
      <c r="CD1852" s="25">
        <f t="shared" si="1080"/>
        <v>1.2759938586525201</v>
      </c>
      <c r="CE1852" s="26">
        <f t="shared" si="1081"/>
        <v>30.358293256173766</v>
      </c>
      <c r="CF1852" s="18">
        <f t="shared" si="1082"/>
        <v>1782.7397403759744</v>
      </c>
      <c r="CZ1852" s="18">
        <f t="shared" si="1083"/>
        <v>4711408.4864000008</v>
      </c>
      <c r="DC1852" s="18">
        <f t="shared" si="1084"/>
        <v>12655.079480751949</v>
      </c>
      <c r="DD1852" s="17">
        <f t="shared" si="1085"/>
        <v>1</v>
      </c>
      <c r="DE1852" s="17">
        <f t="shared" si="1086"/>
        <v>1</v>
      </c>
      <c r="DF1852" s="17">
        <f t="shared" si="1087"/>
        <v>1</v>
      </c>
      <c r="DG1852" s="17">
        <f t="shared" si="1088"/>
        <v>1</v>
      </c>
      <c r="DH1852" s="17">
        <f t="shared" si="1089"/>
        <v>1</v>
      </c>
      <c r="DI1852" s="17">
        <f t="shared" si="1090"/>
        <v>1</v>
      </c>
      <c r="DJ1852" s="20" t="s">
        <v>1879</v>
      </c>
    </row>
    <row r="1853" spans="1:114" x14ac:dyDescent="0.2">
      <c r="A1853" s="15" t="s">
        <v>105</v>
      </c>
      <c r="B1853" s="10" t="s">
        <v>1949</v>
      </c>
      <c r="C1853" s="11">
        <f t="shared" si="1067"/>
        <v>25.12</v>
      </c>
      <c r="D1853" s="11">
        <f t="shared" si="1093"/>
        <v>90</v>
      </c>
      <c r="E1853" s="11">
        <f t="shared" si="1093"/>
        <v>90</v>
      </c>
      <c r="F1853" s="11">
        <f t="shared" si="1093"/>
        <v>0</v>
      </c>
      <c r="G1853" s="11">
        <f t="shared" si="1093"/>
        <v>10</v>
      </c>
      <c r="H1853" s="11">
        <f t="shared" si="1093"/>
        <v>0</v>
      </c>
      <c r="I1853" s="11">
        <f t="shared" si="1093"/>
        <v>15</v>
      </c>
      <c r="J1853" s="11">
        <f t="shared" si="1093"/>
        <v>0</v>
      </c>
      <c r="K1853" s="11">
        <f t="shared" si="1093"/>
        <v>0</v>
      </c>
      <c r="L1853" s="11">
        <f t="shared" si="1093"/>
        <v>0</v>
      </c>
      <c r="M1853" s="11">
        <f t="shared" si="1092"/>
        <v>0</v>
      </c>
      <c r="N1853" s="11">
        <f t="shared" si="1092"/>
        <v>0</v>
      </c>
      <c r="O1853" s="11">
        <f t="shared" si="1092"/>
        <v>0</v>
      </c>
      <c r="P1853" s="11">
        <f t="shared" si="1092"/>
        <v>0</v>
      </c>
      <c r="Q1853" s="11">
        <f t="shared" si="1062"/>
        <v>0</v>
      </c>
      <c r="R1853" s="11">
        <f t="shared" si="1062"/>
        <v>0</v>
      </c>
      <c r="S1853" s="11">
        <f t="shared" si="1062"/>
        <v>0</v>
      </c>
      <c r="T1853" s="11">
        <f t="shared" si="1061"/>
        <v>3249.3361431346411</v>
      </c>
      <c r="U1853" s="40">
        <f t="shared" si="1068"/>
        <v>0.36</v>
      </c>
      <c r="V1853" s="11">
        <f t="shared" si="1091"/>
        <v>14.113612932401589</v>
      </c>
      <c r="W1853" s="11">
        <f t="shared" si="1091"/>
        <v>2816356.8667961657</v>
      </c>
      <c r="X1853" s="11">
        <f t="shared" si="1091"/>
        <v>62585.708151025901</v>
      </c>
      <c r="Y1853" s="11">
        <f t="shared" si="1091"/>
        <v>81466.074562051697</v>
      </c>
      <c r="Z1853" s="11">
        <f t="shared" si="1091"/>
        <v>1.3016721703534213</v>
      </c>
      <c r="AA1853" s="11">
        <f t="shared" si="1091"/>
        <v>29.440590836800201</v>
      </c>
      <c r="AB1853" s="11">
        <f t="shared" si="1091"/>
        <v>2056.6370614359175</v>
      </c>
      <c r="AC1853" s="11">
        <f t="shared" si="1091"/>
        <v>0</v>
      </c>
      <c r="AD1853" s="11">
        <f t="shared" si="1091"/>
        <v>0</v>
      </c>
      <c r="AE1853" s="11">
        <f t="shared" si="1069"/>
        <v>0</v>
      </c>
      <c r="AF1853" s="11">
        <f t="shared" si="1069"/>
        <v>0</v>
      </c>
      <c r="AG1853" s="11">
        <f t="shared" si="1069"/>
        <v>0</v>
      </c>
      <c r="AH1853" s="11">
        <f t="shared" si="1066"/>
        <v>0</v>
      </c>
      <c r="AI1853" s="11">
        <f t="shared" si="1066"/>
        <v>0</v>
      </c>
      <c r="AJ1853" s="11">
        <f t="shared" si="1066"/>
        <v>0</v>
      </c>
      <c r="AK1853" s="11">
        <f t="shared" si="1066"/>
        <v>0</v>
      </c>
      <c r="AL1853" s="11">
        <f t="shared" si="1066"/>
        <v>0</v>
      </c>
      <c r="AM1853" s="11">
        <f t="shared" si="1063"/>
        <v>0</v>
      </c>
      <c r="AN1853" s="11">
        <f t="shared" si="1063"/>
        <v>0</v>
      </c>
      <c r="AO1853" s="11">
        <f t="shared" si="1063"/>
        <v>0</v>
      </c>
      <c r="AP1853" s="11">
        <f t="shared" si="1063"/>
        <v>0</v>
      </c>
      <c r="AQ1853" s="11">
        <f t="shared" si="1063"/>
        <v>0</v>
      </c>
      <c r="AR1853" s="11">
        <f t="shared" si="1065"/>
        <v>0</v>
      </c>
      <c r="AS1853" s="11">
        <f t="shared" si="1065"/>
        <v>0</v>
      </c>
      <c r="AT1853" s="11">
        <f t="shared" si="1065"/>
        <v>0</v>
      </c>
      <c r="AU1853" s="11">
        <f t="shared" si="1065"/>
        <v>0</v>
      </c>
      <c r="AV1853" s="11">
        <f t="shared" si="1065"/>
        <v>5120000</v>
      </c>
      <c r="AW1853" s="11">
        <f t="shared" si="1065"/>
        <v>0</v>
      </c>
      <c r="AX1853" s="11">
        <f t="shared" si="1065"/>
        <v>0</v>
      </c>
      <c r="AY1853" s="11">
        <f t="shared" si="1065"/>
        <v>12113.274122871835</v>
      </c>
      <c r="AZ1853" s="11">
        <f t="shared" si="1065"/>
        <v>1</v>
      </c>
      <c r="BA1853" s="11">
        <f t="shared" si="1065"/>
        <v>1</v>
      </c>
      <c r="BB1853" s="11">
        <f t="shared" si="1064"/>
        <v>1</v>
      </c>
      <c r="BC1853" s="11">
        <f t="shared" si="1064"/>
        <v>1</v>
      </c>
      <c r="BD1853" s="11">
        <f t="shared" si="1064"/>
        <v>1</v>
      </c>
      <c r="BE1853" s="11">
        <f t="shared" si="1064"/>
        <v>1</v>
      </c>
      <c r="BF1853" s="15" t="str">
        <f t="shared" si="1070"/>
        <v>EN 10210</v>
      </c>
      <c r="BG1853" s="42">
        <v>25.12</v>
      </c>
      <c r="BH1853" s="17">
        <f t="shared" si="1071"/>
        <v>90</v>
      </c>
      <c r="BI1853" s="17">
        <f t="shared" si="1072"/>
        <v>90</v>
      </c>
      <c r="BK1853" s="17">
        <f t="shared" si="1073"/>
        <v>10</v>
      </c>
      <c r="BM1853" s="17">
        <f t="shared" si="1074"/>
        <v>15</v>
      </c>
      <c r="BX1853" s="18">
        <f t="shared" si="1075"/>
        <v>3249.3361431346411</v>
      </c>
      <c r="BY1853" s="42">
        <v>0.36</v>
      </c>
      <c r="BZ1853" s="43">
        <f t="shared" si="1076"/>
        <v>14.113612932401589</v>
      </c>
      <c r="CA1853" s="18">
        <f t="shared" si="1077"/>
        <v>2816356.8667961657</v>
      </c>
      <c r="CB1853" s="18">
        <f t="shared" si="1078"/>
        <v>62585.708151025901</v>
      </c>
      <c r="CC1853" s="18">
        <f t="shared" si="1079"/>
        <v>81466.074562051697</v>
      </c>
      <c r="CD1853" s="25">
        <f t="shared" si="1080"/>
        <v>1.3016721703534213</v>
      </c>
      <c r="CE1853" s="26">
        <f t="shared" si="1081"/>
        <v>29.440590836800201</v>
      </c>
      <c r="CF1853" s="18">
        <f t="shared" si="1082"/>
        <v>2056.6370614359175</v>
      </c>
      <c r="CZ1853" s="18">
        <f t="shared" si="1083"/>
        <v>5120000</v>
      </c>
      <c r="DC1853" s="18">
        <f t="shared" si="1084"/>
        <v>12113.274122871835</v>
      </c>
      <c r="DD1853" s="17">
        <f t="shared" si="1085"/>
        <v>1</v>
      </c>
      <c r="DE1853" s="17">
        <f t="shared" si="1086"/>
        <v>1</v>
      </c>
      <c r="DF1853" s="17">
        <f t="shared" si="1087"/>
        <v>1</v>
      </c>
      <c r="DG1853" s="17">
        <f t="shared" si="1088"/>
        <v>1</v>
      </c>
      <c r="DH1853" s="17">
        <f t="shared" si="1089"/>
        <v>1</v>
      </c>
      <c r="DI1853" s="17">
        <f t="shared" si="1090"/>
        <v>1</v>
      </c>
      <c r="DJ1853" s="20" t="s">
        <v>1879</v>
      </c>
    </row>
    <row r="1854" spans="1:114" x14ac:dyDescent="0.2">
      <c r="A1854" s="15" t="s">
        <v>105</v>
      </c>
      <c r="B1854" s="10" t="s">
        <v>1950</v>
      </c>
      <c r="C1854" s="11">
        <f t="shared" si="1067"/>
        <v>27.2866</v>
      </c>
      <c r="D1854" s="11">
        <f t="shared" si="1093"/>
        <v>90</v>
      </c>
      <c r="E1854" s="11">
        <f t="shared" si="1093"/>
        <v>90</v>
      </c>
      <c r="F1854" s="11">
        <f t="shared" si="1093"/>
        <v>0</v>
      </c>
      <c r="G1854" s="11">
        <f t="shared" si="1093"/>
        <v>11</v>
      </c>
      <c r="H1854" s="11">
        <f t="shared" si="1093"/>
        <v>0</v>
      </c>
      <c r="I1854" s="11">
        <f t="shared" si="1093"/>
        <v>22</v>
      </c>
      <c r="J1854" s="11">
        <f t="shared" si="1093"/>
        <v>0</v>
      </c>
      <c r="K1854" s="11">
        <f t="shared" si="1093"/>
        <v>0</v>
      </c>
      <c r="L1854" s="11">
        <f t="shared" si="1093"/>
        <v>0</v>
      </c>
      <c r="M1854" s="11">
        <f t="shared" si="1092"/>
        <v>0</v>
      </c>
      <c r="N1854" s="11">
        <f t="shared" si="1092"/>
        <v>0</v>
      </c>
      <c r="O1854" s="11">
        <f t="shared" si="1092"/>
        <v>0</v>
      </c>
      <c r="P1854" s="11">
        <f t="shared" si="1092"/>
        <v>0</v>
      </c>
      <c r="Q1854" s="11">
        <f t="shared" si="1062"/>
        <v>0</v>
      </c>
      <c r="R1854" s="11">
        <f t="shared" si="1062"/>
        <v>0</v>
      </c>
      <c r="S1854" s="11">
        <f t="shared" si="1062"/>
        <v>0</v>
      </c>
      <c r="T1854" s="11">
        <f t="shared" si="1061"/>
        <v>4097.0616886749194</v>
      </c>
      <c r="U1854" s="40">
        <f t="shared" si="1068"/>
        <v>0.36</v>
      </c>
      <c r="V1854" s="11">
        <f t="shared" si="1091"/>
        <v>11.193356628783656</v>
      </c>
      <c r="W1854" s="11">
        <f t="shared" si="1091"/>
        <v>2684859.4951503752</v>
      </c>
      <c r="X1854" s="11">
        <f t="shared" si="1091"/>
        <v>59663.544336675004</v>
      </c>
      <c r="Y1854" s="11">
        <f t="shared" si="1091"/>
        <v>80550.62933172856</v>
      </c>
      <c r="Z1854" s="11">
        <f t="shared" si="1091"/>
        <v>1.3500811966045794</v>
      </c>
      <c r="AA1854" s="11">
        <f t="shared" si="1091"/>
        <v>25.59909016097189</v>
      </c>
      <c r="AB1854" s="11">
        <f t="shared" si="1091"/>
        <v>2428.6635554218246</v>
      </c>
      <c r="AC1854" s="11">
        <f t="shared" si="1091"/>
        <v>0</v>
      </c>
      <c r="AD1854" s="11">
        <f t="shared" si="1091"/>
        <v>0</v>
      </c>
      <c r="AE1854" s="11">
        <f t="shared" si="1069"/>
        <v>0</v>
      </c>
      <c r="AF1854" s="11">
        <f t="shared" si="1069"/>
        <v>0</v>
      </c>
      <c r="AG1854" s="11">
        <f t="shared" si="1069"/>
        <v>0</v>
      </c>
      <c r="AH1854" s="11">
        <f t="shared" si="1066"/>
        <v>0</v>
      </c>
      <c r="AI1854" s="11">
        <f t="shared" si="1066"/>
        <v>0</v>
      </c>
      <c r="AJ1854" s="11">
        <f t="shared" si="1066"/>
        <v>0</v>
      </c>
      <c r="AK1854" s="11">
        <f t="shared" si="1066"/>
        <v>0</v>
      </c>
      <c r="AL1854" s="11">
        <f t="shared" si="1066"/>
        <v>0</v>
      </c>
      <c r="AM1854" s="11">
        <f t="shared" si="1063"/>
        <v>0</v>
      </c>
      <c r="AN1854" s="11">
        <f t="shared" si="1063"/>
        <v>0</v>
      </c>
      <c r="AO1854" s="11">
        <f t="shared" si="1063"/>
        <v>0</v>
      </c>
      <c r="AP1854" s="11">
        <f t="shared" si="1063"/>
        <v>0</v>
      </c>
      <c r="AQ1854" s="11">
        <f t="shared" si="1063"/>
        <v>0</v>
      </c>
      <c r="AR1854" s="11">
        <f t="shared" si="1065"/>
        <v>0</v>
      </c>
      <c r="AS1854" s="11">
        <f t="shared" si="1065"/>
        <v>0</v>
      </c>
      <c r="AT1854" s="11">
        <f t="shared" si="1065"/>
        <v>0</v>
      </c>
      <c r="AU1854" s="11">
        <f t="shared" si="1065"/>
        <v>0</v>
      </c>
      <c r="AV1854" s="11">
        <f t="shared" si="1065"/>
        <v>5423429</v>
      </c>
      <c r="AW1854" s="11">
        <f t="shared" si="1065"/>
        <v>0</v>
      </c>
      <c r="AX1854" s="11">
        <f t="shared" si="1065"/>
        <v>0</v>
      </c>
      <c r="AY1854" s="11">
        <f t="shared" si="1065"/>
        <v>11183.658888554563</v>
      </c>
      <c r="AZ1854" s="11">
        <f t="shared" si="1065"/>
        <v>1</v>
      </c>
      <c r="BA1854" s="11">
        <f t="shared" si="1065"/>
        <v>1</v>
      </c>
      <c r="BB1854" s="11">
        <f t="shared" si="1064"/>
        <v>1</v>
      </c>
      <c r="BC1854" s="11">
        <f t="shared" si="1064"/>
        <v>1</v>
      </c>
      <c r="BD1854" s="11">
        <f t="shared" si="1064"/>
        <v>1</v>
      </c>
      <c r="BE1854" s="11">
        <f t="shared" si="1064"/>
        <v>1</v>
      </c>
      <c r="BF1854" s="15" t="str">
        <f t="shared" si="1070"/>
        <v>EN 10210</v>
      </c>
      <c r="BG1854" s="42">
        <v>27.2866</v>
      </c>
      <c r="BH1854" s="17">
        <f t="shared" si="1071"/>
        <v>90</v>
      </c>
      <c r="BI1854" s="17">
        <f t="shared" si="1072"/>
        <v>90</v>
      </c>
      <c r="BK1854" s="17">
        <f t="shared" si="1073"/>
        <v>11</v>
      </c>
      <c r="BM1854" s="17">
        <f t="shared" si="1074"/>
        <v>22</v>
      </c>
      <c r="BX1854" s="18">
        <f t="shared" si="1075"/>
        <v>4097.0616886749194</v>
      </c>
      <c r="BY1854" s="42">
        <v>0.36</v>
      </c>
      <c r="BZ1854" s="43">
        <f t="shared" si="1076"/>
        <v>11.193356628783656</v>
      </c>
      <c r="CA1854" s="18">
        <f t="shared" si="1077"/>
        <v>2684859.4951503752</v>
      </c>
      <c r="CB1854" s="18">
        <f t="shared" si="1078"/>
        <v>59663.544336675004</v>
      </c>
      <c r="CC1854" s="18">
        <f t="shared" si="1079"/>
        <v>80550.62933172856</v>
      </c>
      <c r="CD1854" s="25">
        <f t="shared" si="1080"/>
        <v>1.3500811966045794</v>
      </c>
      <c r="CE1854" s="26">
        <f t="shared" si="1081"/>
        <v>25.59909016097189</v>
      </c>
      <c r="CF1854" s="18">
        <f t="shared" si="1082"/>
        <v>2428.6635554218246</v>
      </c>
      <c r="CZ1854" s="18">
        <f t="shared" si="1083"/>
        <v>5423429</v>
      </c>
      <c r="DC1854" s="18">
        <f t="shared" si="1084"/>
        <v>11183.658888554563</v>
      </c>
      <c r="DD1854" s="17">
        <f t="shared" si="1085"/>
        <v>1</v>
      </c>
      <c r="DE1854" s="17">
        <f t="shared" si="1086"/>
        <v>1</v>
      </c>
      <c r="DF1854" s="17">
        <f t="shared" si="1087"/>
        <v>1</v>
      </c>
      <c r="DG1854" s="17">
        <f t="shared" si="1088"/>
        <v>1</v>
      </c>
      <c r="DH1854" s="17">
        <f t="shared" si="1089"/>
        <v>1</v>
      </c>
      <c r="DI1854" s="17">
        <f t="shared" si="1090"/>
        <v>1</v>
      </c>
      <c r="DJ1854" s="20" t="s">
        <v>1879</v>
      </c>
    </row>
    <row r="1855" spans="1:114" x14ac:dyDescent="0.2">
      <c r="A1855" s="15" t="s">
        <v>105</v>
      </c>
      <c r="B1855" s="10" t="s">
        <v>1951</v>
      </c>
      <c r="C1855" s="11">
        <f t="shared" si="1067"/>
        <v>30.418749999999999</v>
      </c>
      <c r="D1855" s="11">
        <f t="shared" si="1093"/>
        <v>90</v>
      </c>
      <c r="E1855" s="11">
        <f t="shared" si="1093"/>
        <v>90</v>
      </c>
      <c r="F1855" s="11">
        <f t="shared" si="1093"/>
        <v>0</v>
      </c>
      <c r="G1855" s="11">
        <f t="shared" si="1093"/>
        <v>12.5</v>
      </c>
      <c r="H1855" s="11">
        <f t="shared" si="1093"/>
        <v>0</v>
      </c>
      <c r="I1855" s="11">
        <f t="shared" si="1093"/>
        <v>25</v>
      </c>
      <c r="J1855" s="11">
        <f t="shared" si="1093"/>
        <v>0</v>
      </c>
      <c r="K1855" s="11">
        <f t="shared" si="1093"/>
        <v>0</v>
      </c>
      <c r="L1855" s="11">
        <f t="shared" si="1093"/>
        <v>0</v>
      </c>
      <c r="M1855" s="11">
        <f t="shared" si="1092"/>
        <v>0</v>
      </c>
      <c r="N1855" s="11">
        <f t="shared" si="1092"/>
        <v>0</v>
      </c>
      <c r="O1855" s="11">
        <f t="shared" si="1092"/>
        <v>0</v>
      </c>
      <c r="P1855" s="11">
        <f t="shared" si="1092"/>
        <v>0</v>
      </c>
      <c r="Q1855" s="11">
        <f t="shared" si="1062"/>
        <v>0</v>
      </c>
      <c r="R1855" s="11">
        <f t="shared" si="1062"/>
        <v>0</v>
      </c>
      <c r="S1855" s="11">
        <f t="shared" si="1062"/>
        <v>0</v>
      </c>
      <c r="T1855" s="11">
        <f t="shared" si="1061"/>
        <v>4676.9908169872415</v>
      </c>
      <c r="U1855" s="40">
        <f t="shared" si="1068"/>
        <v>0.36</v>
      </c>
      <c r="V1855" s="11">
        <f t="shared" si="1091"/>
        <v>9.8054228468651008</v>
      </c>
      <c r="W1855" s="11">
        <f t="shared" si="1091"/>
        <v>2701605.1610667906</v>
      </c>
      <c r="X1855" s="11">
        <f t="shared" si="1091"/>
        <v>60035.670245928683</v>
      </c>
      <c r="Y1855" s="11">
        <f t="shared" si="1091"/>
        <v>83824.436121294362</v>
      </c>
      <c r="Z1855" s="11">
        <f t="shared" si="1091"/>
        <v>1.3962438626556171</v>
      </c>
      <c r="AA1855" s="11">
        <f t="shared" si="1091"/>
        <v>24.034089829219308</v>
      </c>
      <c r="AB1855" s="11">
        <f t="shared" si="1091"/>
        <v>2829.3692606170262</v>
      </c>
      <c r="AC1855" s="11">
        <f t="shared" si="1091"/>
        <v>0</v>
      </c>
      <c r="AD1855" s="11">
        <f t="shared" si="1091"/>
        <v>0</v>
      </c>
      <c r="AE1855" s="11">
        <f t="shared" si="1069"/>
        <v>0</v>
      </c>
      <c r="AF1855" s="11">
        <f t="shared" si="1069"/>
        <v>0</v>
      </c>
      <c r="AG1855" s="11">
        <f t="shared" si="1069"/>
        <v>0</v>
      </c>
      <c r="AH1855" s="11">
        <f t="shared" si="1066"/>
        <v>0</v>
      </c>
      <c r="AI1855" s="11">
        <f t="shared" si="1066"/>
        <v>0</v>
      </c>
      <c r="AJ1855" s="11">
        <f t="shared" si="1066"/>
        <v>0</v>
      </c>
      <c r="AK1855" s="11">
        <f t="shared" si="1066"/>
        <v>0</v>
      </c>
      <c r="AL1855" s="11">
        <f t="shared" si="1066"/>
        <v>0</v>
      </c>
      <c r="AM1855" s="11">
        <f t="shared" si="1063"/>
        <v>0</v>
      </c>
      <c r="AN1855" s="11">
        <f t="shared" si="1063"/>
        <v>0</v>
      </c>
      <c r="AO1855" s="11">
        <f t="shared" si="1063"/>
        <v>0</v>
      </c>
      <c r="AP1855" s="11">
        <f t="shared" si="1063"/>
        <v>0</v>
      </c>
      <c r="AQ1855" s="11">
        <f t="shared" si="1063"/>
        <v>0</v>
      </c>
      <c r="AR1855" s="11">
        <f t="shared" si="1065"/>
        <v>0</v>
      </c>
      <c r="AS1855" s="11">
        <f t="shared" si="1065"/>
        <v>0</v>
      </c>
      <c r="AT1855" s="11">
        <f t="shared" si="1065"/>
        <v>0</v>
      </c>
      <c r="AU1855" s="11">
        <f t="shared" si="1065"/>
        <v>0</v>
      </c>
      <c r="AV1855" s="11">
        <f t="shared" si="1065"/>
        <v>5818554.6875</v>
      </c>
      <c r="AW1855" s="11">
        <f t="shared" si="1065"/>
        <v>0</v>
      </c>
      <c r="AX1855" s="11">
        <f t="shared" si="1065"/>
        <v>0</v>
      </c>
      <c r="AY1855" s="11">
        <f t="shared" si="1065"/>
        <v>10335.923151542564</v>
      </c>
      <c r="AZ1855" s="11">
        <f t="shared" si="1065"/>
        <v>1</v>
      </c>
      <c r="BA1855" s="11">
        <f t="shared" si="1065"/>
        <v>1</v>
      </c>
      <c r="BB1855" s="11">
        <f t="shared" si="1064"/>
        <v>1</v>
      </c>
      <c r="BC1855" s="11">
        <f t="shared" si="1064"/>
        <v>1</v>
      </c>
      <c r="BD1855" s="11">
        <f t="shared" si="1064"/>
        <v>1</v>
      </c>
      <c r="BE1855" s="11">
        <f t="shared" si="1064"/>
        <v>1</v>
      </c>
      <c r="BF1855" s="15" t="str">
        <f t="shared" si="1070"/>
        <v>EN 10210</v>
      </c>
      <c r="BG1855" s="42">
        <v>30.418749999999999</v>
      </c>
      <c r="BH1855" s="17">
        <f t="shared" si="1071"/>
        <v>90</v>
      </c>
      <c r="BI1855" s="17">
        <f t="shared" si="1072"/>
        <v>90</v>
      </c>
      <c r="BK1855" s="17">
        <f t="shared" si="1073"/>
        <v>12.5</v>
      </c>
      <c r="BM1855" s="17">
        <f t="shared" si="1074"/>
        <v>25</v>
      </c>
      <c r="BX1855" s="18">
        <f t="shared" si="1075"/>
        <v>4676.9908169872415</v>
      </c>
      <c r="BY1855" s="42">
        <v>0.36</v>
      </c>
      <c r="BZ1855" s="43">
        <f t="shared" si="1076"/>
        <v>9.8054228468651008</v>
      </c>
      <c r="CA1855" s="18">
        <f t="shared" si="1077"/>
        <v>2701605.1610667906</v>
      </c>
      <c r="CB1855" s="18">
        <f t="shared" si="1078"/>
        <v>60035.670245928683</v>
      </c>
      <c r="CC1855" s="18">
        <f t="shared" si="1079"/>
        <v>83824.436121294362</v>
      </c>
      <c r="CD1855" s="25">
        <f t="shared" si="1080"/>
        <v>1.3962438626556171</v>
      </c>
      <c r="CE1855" s="26">
        <f t="shared" si="1081"/>
        <v>24.034089829219308</v>
      </c>
      <c r="CF1855" s="18">
        <f t="shared" si="1082"/>
        <v>2829.3692606170262</v>
      </c>
      <c r="CZ1855" s="18">
        <f t="shared" si="1083"/>
        <v>5818554.6875</v>
      </c>
      <c r="DC1855" s="18">
        <f t="shared" si="1084"/>
        <v>10335.923151542564</v>
      </c>
      <c r="DD1855" s="17">
        <f t="shared" si="1085"/>
        <v>1</v>
      </c>
      <c r="DE1855" s="17">
        <f t="shared" si="1086"/>
        <v>1</v>
      </c>
      <c r="DF1855" s="17">
        <f t="shared" si="1087"/>
        <v>1</v>
      </c>
      <c r="DG1855" s="17">
        <f t="shared" si="1088"/>
        <v>1</v>
      </c>
      <c r="DH1855" s="17">
        <f t="shared" si="1089"/>
        <v>1</v>
      </c>
      <c r="DI1855" s="17">
        <f t="shared" si="1090"/>
        <v>1</v>
      </c>
      <c r="DJ1855" s="20" t="s">
        <v>1879</v>
      </c>
    </row>
    <row r="1856" spans="1:114" x14ac:dyDescent="0.2">
      <c r="A1856" s="15" t="s">
        <v>105</v>
      </c>
      <c r="B1856" s="10" t="s">
        <v>1952</v>
      </c>
      <c r="C1856" s="11">
        <f t="shared" si="1067"/>
        <v>10.897055999999997</v>
      </c>
      <c r="D1856" s="11">
        <f t="shared" si="1093"/>
        <v>100</v>
      </c>
      <c r="E1856" s="11">
        <f t="shared" si="1093"/>
        <v>100</v>
      </c>
      <c r="F1856" s="11">
        <f t="shared" si="1093"/>
        <v>0</v>
      </c>
      <c r="G1856" s="11">
        <f t="shared" si="1093"/>
        <v>3.6</v>
      </c>
      <c r="H1856" s="11">
        <f t="shared" si="1093"/>
        <v>0</v>
      </c>
      <c r="I1856" s="11">
        <f t="shared" si="1093"/>
        <v>3.6</v>
      </c>
      <c r="J1856" s="11">
        <f t="shared" si="1093"/>
        <v>0</v>
      </c>
      <c r="K1856" s="11">
        <f t="shared" si="1093"/>
        <v>0</v>
      </c>
      <c r="L1856" s="11">
        <f t="shared" si="1093"/>
        <v>0</v>
      </c>
      <c r="M1856" s="11">
        <f t="shared" si="1092"/>
        <v>0</v>
      </c>
      <c r="N1856" s="11">
        <f t="shared" si="1092"/>
        <v>0</v>
      </c>
      <c r="O1856" s="11">
        <f t="shared" si="1092"/>
        <v>0</v>
      </c>
      <c r="P1856" s="11">
        <f t="shared" si="1092"/>
        <v>0</v>
      </c>
      <c r="Q1856" s="11">
        <f t="shared" si="1062"/>
        <v>0</v>
      </c>
      <c r="R1856" s="11">
        <f t="shared" si="1062"/>
        <v>0</v>
      </c>
      <c r="S1856" s="11">
        <f t="shared" si="1062"/>
        <v>0</v>
      </c>
      <c r="T1856" s="11">
        <f t="shared" si="1061"/>
        <v>1354.7851223715711</v>
      </c>
      <c r="U1856" s="40">
        <f t="shared" si="1068"/>
        <v>0.4</v>
      </c>
      <c r="V1856" s="11">
        <f t="shared" si="1091"/>
        <v>37.611436065625419</v>
      </c>
      <c r="W1856" s="11">
        <f t="shared" si="1091"/>
        <v>2071862.2175475585</v>
      </c>
      <c r="X1856" s="11">
        <f t="shared" si="1091"/>
        <v>41437.244350951172</v>
      </c>
      <c r="Y1856" s="11">
        <f t="shared" si="1091"/>
        <v>48559.139237503245</v>
      </c>
      <c r="Z1856" s="11">
        <f t="shared" si="1091"/>
        <v>1.1718718268578252</v>
      </c>
      <c r="AA1856" s="11">
        <f t="shared" si="1091"/>
        <v>39.106164784365774</v>
      </c>
      <c r="AB1856" s="11">
        <f t="shared" si="1091"/>
        <v>738.46512237157106</v>
      </c>
      <c r="AC1856" s="11">
        <f t="shared" si="1091"/>
        <v>0</v>
      </c>
      <c r="AD1856" s="11">
        <f t="shared" si="1091"/>
        <v>0</v>
      </c>
      <c r="AE1856" s="11">
        <f t="shared" si="1069"/>
        <v>0</v>
      </c>
      <c r="AF1856" s="11">
        <f t="shared" si="1069"/>
        <v>0</v>
      </c>
      <c r="AG1856" s="11">
        <f t="shared" si="1069"/>
        <v>0</v>
      </c>
      <c r="AH1856" s="11">
        <f t="shared" si="1066"/>
        <v>0</v>
      </c>
      <c r="AI1856" s="11">
        <f t="shared" si="1066"/>
        <v>0</v>
      </c>
      <c r="AJ1856" s="11">
        <f t="shared" si="1066"/>
        <v>0</v>
      </c>
      <c r="AK1856" s="11">
        <f t="shared" si="1066"/>
        <v>0</v>
      </c>
      <c r="AL1856" s="11">
        <f t="shared" si="1066"/>
        <v>0</v>
      </c>
      <c r="AM1856" s="11">
        <f t="shared" si="1063"/>
        <v>0</v>
      </c>
      <c r="AN1856" s="11">
        <f t="shared" si="1063"/>
        <v>0</v>
      </c>
      <c r="AO1856" s="11">
        <f t="shared" si="1063"/>
        <v>0</v>
      </c>
      <c r="AP1856" s="11">
        <f t="shared" si="1063"/>
        <v>0</v>
      </c>
      <c r="AQ1856" s="11">
        <f t="shared" si="1063"/>
        <v>0</v>
      </c>
      <c r="AR1856" s="11">
        <f t="shared" si="1065"/>
        <v>0</v>
      </c>
      <c r="AS1856" s="11">
        <f t="shared" si="1065"/>
        <v>0</v>
      </c>
      <c r="AT1856" s="11">
        <f t="shared" si="1065"/>
        <v>0</v>
      </c>
      <c r="AU1856" s="11">
        <f t="shared" si="1065"/>
        <v>0</v>
      </c>
      <c r="AV1856" s="11">
        <f t="shared" si="1065"/>
        <v>3225028.8384000012</v>
      </c>
      <c r="AW1856" s="11">
        <f t="shared" si="1065"/>
        <v>0</v>
      </c>
      <c r="AX1856" s="11">
        <f t="shared" si="1065"/>
        <v>0</v>
      </c>
      <c r="AY1856" s="11">
        <f t="shared" si="1065"/>
        <v>18535.857683557355</v>
      </c>
      <c r="AZ1856" s="11">
        <f t="shared" si="1065"/>
        <v>1</v>
      </c>
      <c r="BA1856" s="11">
        <f t="shared" si="1065"/>
        <v>1</v>
      </c>
      <c r="BB1856" s="11">
        <f t="shared" si="1064"/>
        <v>1</v>
      </c>
      <c r="BC1856" s="11">
        <f t="shared" si="1064"/>
        <v>1</v>
      </c>
      <c r="BD1856" s="11">
        <f t="shared" si="1064"/>
        <v>1</v>
      </c>
      <c r="BE1856" s="11">
        <f t="shared" si="1064"/>
        <v>2</v>
      </c>
      <c r="BF1856" s="15" t="str">
        <f t="shared" si="1070"/>
        <v>EN 10210</v>
      </c>
      <c r="BG1856" s="42">
        <v>10.897055999999997</v>
      </c>
      <c r="BH1856" s="17">
        <f t="shared" si="1071"/>
        <v>100</v>
      </c>
      <c r="BI1856" s="17">
        <f t="shared" si="1072"/>
        <v>100</v>
      </c>
      <c r="BK1856" s="17">
        <f t="shared" si="1073"/>
        <v>3.6</v>
      </c>
      <c r="BM1856" s="17">
        <f t="shared" si="1074"/>
        <v>3.6</v>
      </c>
      <c r="BX1856" s="18">
        <f t="shared" si="1075"/>
        <v>1354.7851223715711</v>
      </c>
      <c r="BY1856" s="42">
        <v>0.4</v>
      </c>
      <c r="BZ1856" s="43">
        <f t="shared" si="1076"/>
        <v>37.611436065625419</v>
      </c>
      <c r="CA1856" s="18">
        <f t="shared" si="1077"/>
        <v>2071862.2175475585</v>
      </c>
      <c r="CB1856" s="18">
        <f t="shared" si="1078"/>
        <v>41437.244350951172</v>
      </c>
      <c r="CC1856" s="18">
        <f t="shared" si="1079"/>
        <v>48559.139237503245</v>
      </c>
      <c r="CD1856" s="25">
        <f t="shared" si="1080"/>
        <v>1.1718718268578252</v>
      </c>
      <c r="CE1856" s="26">
        <f t="shared" si="1081"/>
        <v>39.106164784365774</v>
      </c>
      <c r="CF1856" s="18">
        <f t="shared" si="1082"/>
        <v>738.46512237157106</v>
      </c>
      <c r="CZ1856" s="18">
        <f t="shared" si="1083"/>
        <v>3225028.8384000012</v>
      </c>
      <c r="DC1856" s="18">
        <f t="shared" si="1084"/>
        <v>18535.857683557355</v>
      </c>
      <c r="DD1856" s="17">
        <f t="shared" si="1085"/>
        <v>1</v>
      </c>
      <c r="DE1856" s="17">
        <f t="shared" si="1086"/>
        <v>1</v>
      </c>
      <c r="DF1856" s="17">
        <f t="shared" si="1087"/>
        <v>1</v>
      </c>
      <c r="DG1856" s="17">
        <f t="shared" si="1088"/>
        <v>1</v>
      </c>
      <c r="DH1856" s="17">
        <f t="shared" si="1089"/>
        <v>1</v>
      </c>
      <c r="DI1856" s="17">
        <f t="shared" si="1090"/>
        <v>2</v>
      </c>
      <c r="DJ1856" s="20" t="s">
        <v>1879</v>
      </c>
    </row>
    <row r="1857" spans="1:114" x14ac:dyDescent="0.2">
      <c r="A1857" s="15" t="s">
        <v>105</v>
      </c>
      <c r="B1857" s="10" t="s">
        <v>1953</v>
      </c>
      <c r="C1857" s="11">
        <f t="shared" si="1067"/>
        <v>12.057600000000001</v>
      </c>
      <c r="D1857" s="11">
        <f t="shared" si="1093"/>
        <v>100</v>
      </c>
      <c r="E1857" s="11">
        <f t="shared" si="1093"/>
        <v>100</v>
      </c>
      <c r="F1857" s="11">
        <f t="shared" si="1093"/>
        <v>0</v>
      </c>
      <c r="G1857" s="11">
        <f t="shared" si="1093"/>
        <v>4</v>
      </c>
      <c r="H1857" s="11">
        <f t="shared" si="1093"/>
        <v>0</v>
      </c>
      <c r="I1857" s="11">
        <f t="shared" si="1093"/>
        <v>4</v>
      </c>
      <c r="J1857" s="11">
        <f t="shared" si="1093"/>
        <v>0</v>
      </c>
      <c r="K1857" s="11">
        <f t="shared" si="1093"/>
        <v>0</v>
      </c>
      <c r="L1857" s="11">
        <f t="shared" si="1093"/>
        <v>0</v>
      </c>
      <c r="M1857" s="11">
        <f t="shared" si="1092"/>
        <v>0</v>
      </c>
      <c r="N1857" s="11">
        <f t="shared" si="1092"/>
        <v>0</v>
      </c>
      <c r="O1857" s="11">
        <f t="shared" si="1092"/>
        <v>0</v>
      </c>
      <c r="P1857" s="11">
        <f t="shared" si="1092"/>
        <v>0</v>
      </c>
      <c r="Q1857" s="11">
        <f t="shared" si="1062"/>
        <v>0</v>
      </c>
      <c r="R1857" s="11">
        <f t="shared" si="1062"/>
        <v>0</v>
      </c>
      <c r="S1857" s="11">
        <f t="shared" si="1062"/>
        <v>0</v>
      </c>
      <c r="T1857" s="11">
        <f t="shared" si="1061"/>
        <v>1494.79644737231</v>
      </c>
      <c r="U1857" s="40">
        <f t="shared" si="1068"/>
        <v>0.4</v>
      </c>
      <c r="V1857" s="11">
        <f t="shared" si="1091"/>
        <v>34.088530316159734</v>
      </c>
      <c r="W1857" s="11">
        <f t="shared" si="1091"/>
        <v>2263516.8621122013</v>
      </c>
      <c r="X1857" s="11">
        <f t="shared" si="1091"/>
        <v>45270.337242244022</v>
      </c>
      <c r="Y1857" s="11">
        <f t="shared" si="1091"/>
        <v>53298.784122970355</v>
      </c>
      <c r="Z1857" s="11">
        <f t="shared" si="1091"/>
        <v>1.1773445344081639</v>
      </c>
      <c r="AA1857" s="11">
        <f t="shared" si="1091"/>
        <v>38.91354876279329</v>
      </c>
      <c r="AB1857" s="11">
        <f t="shared" si="1091"/>
        <v>822.79644737231001</v>
      </c>
      <c r="AC1857" s="11">
        <f t="shared" si="1091"/>
        <v>0</v>
      </c>
      <c r="AD1857" s="11">
        <f t="shared" si="1091"/>
        <v>0</v>
      </c>
      <c r="AE1857" s="11">
        <f t="shared" si="1069"/>
        <v>0</v>
      </c>
      <c r="AF1857" s="11">
        <f t="shared" si="1069"/>
        <v>0</v>
      </c>
      <c r="AG1857" s="11">
        <f t="shared" si="1069"/>
        <v>0</v>
      </c>
      <c r="AH1857" s="11">
        <f t="shared" si="1066"/>
        <v>0</v>
      </c>
      <c r="AI1857" s="11">
        <f t="shared" si="1066"/>
        <v>0</v>
      </c>
      <c r="AJ1857" s="11">
        <f t="shared" si="1066"/>
        <v>0</v>
      </c>
      <c r="AK1857" s="11">
        <f t="shared" si="1066"/>
        <v>0</v>
      </c>
      <c r="AL1857" s="11">
        <f t="shared" si="1066"/>
        <v>0</v>
      </c>
      <c r="AM1857" s="11">
        <f t="shared" si="1063"/>
        <v>0</v>
      </c>
      <c r="AN1857" s="11">
        <f t="shared" si="1063"/>
        <v>0</v>
      </c>
      <c r="AO1857" s="11">
        <f t="shared" si="1063"/>
        <v>0</v>
      </c>
      <c r="AP1857" s="11">
        <f t="shared" si="1063"/>
        <v>0</v>
      </c>
      <c r="AQ1857" s="11">
        <f t="shared" si="1063"/>
        <v>0</v>
      </c>
      <c r="AR1857" s="11">
        <f t="shared" si="1065"/>
        <v>0</v>
      </c>
      <c r="AS1857" s="11">
        <f t="shared" si="1065"/>
        <v>0</v>
      </c>
      <c r="AT1857" s="11">
        <f t="shared" si="1065"/>
        <v>0</v>
      </c>
      <c r="AU1857" s="11">
        <f t="shared" si="1065"/>
        <v>0</v>
      </c>
      <c r="AV1857" s="11">
        <f t="shared" si="1065"/>
        <v>3538944</v>
      </c>
      <c r="AW1857" s="11">
        <f t="shared" si="1065"/>
        <v>0</v>
      </c>
      <c r="AX1857" s="11">
        <f t="shared" si="1065"/>
        <v>0</v>
      </c>
      <c r="AY1857" s="11">
        <f t="shared" si="1065"/>
        <v>18370.194671058467</v>
      </c>
      <c r="AZ1857" s="11">
        <f t="shared" si="1065"/>
        <v>1</v>
      </c>
      <c r="BA1857" s="11">
        <f t="shared" si="1065"/>
        <v>1</v>
      </c>
      <c r="BB1857" s="11">
        <f t="shared" si="1064"/>
        <v>1</v>
      </c>
      <c r="BC1857" s="11">
        <f t="shared" si="1064"/>
        <v>1</v>
      </c>
      <c r="BD1857" s="11">
        <f t="shared" si="1064"/>
        <v>1</v>
      </c>
      <c r="BE1857" s="11">
        <f t="shared" si="1064"/>
        <v>1</v>
      </c>
      <c r="BF1857" s="15" t="str">
        <f t="shared" si="1070"/>
        <v>EN 10210</v>
      </c>
      <c r="BG1857" s="42">
        <v>12.057600000000001</v>
      </c>
      <c r="BH1857" s="17">
        <f t="shared" si="1071"/>
        <v>100</v>
      </c>
      <c r="BI1857" s="17">
        <f t="shared" si="1072"/>
        <v>100</v>
      </c>
      <c r="BK1857" s="17">
        <f t="shared" si="1073"/>
        <v>4</v>
      </c>
      <c r="BM1857" s="17">
        <f t="shared" si="1074"/>
        <v>4</v>
      </c>
      <c r="BX1857" s="18">
        <f t="shared" si="1075"/>
        <v>1494.79644737231</v>
      </c>
      <c r="BY1857" s="42">
        <v>0.4</v>
      </c>
      <c r="BZ1857" s="43">
        <f t="shared" si="1076"/>
        <v>34.088530316159734</v>
      </c>
      <c r="CA1857" s="18">
        <f t="shared" si="1077"/>
        <v>2263516.8621122013</v>
      </c>
      <c r="CB1857" s="18">
        <f t="shared" si="1078"/>
        <v>45270.337242244022</v>
      </c>
      <c r="CC1857" s="18">
        <f t="shared" si="1079"/>
        <v>53298.784122970355</v>
      </c>
      <c r="CD1857" s="25">
        <f t="shared" si="1080"/>
        <v>1.1773445344081639</v>
      </c>
      <c r="CE1857" s="26">
        <f t="shared" si="1081"/>
        <v>38.91354876279329</v>
      </c>
      <c r="CF1857" s="18">
        <f t="shared" si="1082"/>
        <v>822.79644737231001</v>
      </c>
      <c r="CZ1857" s="18">
        <f t="shared" si="1083"/>
        <v>3538944</v>
      </c>
      <c r="DC1857" s="18">
        <f t="shared" si="1084"/>
        <v>18370.194671058467</v>
      </c>
      <c r="DD1857" s="17">
        <f t="shared" si="1085"/>
        <v>1</v>
      </c>
      <c r="DE1857" s="17">
        <f t="shared" si="1086"/>
        <v>1</v>
      </c>
      <c r="DF1857" s="17">
        <f t="shared" si="1087"/>
        <v>1</v>
      </c>
      <c r="DG1857" s="17">
        <f t="shared" si="1088"/>
        <v>1</v>
      </c>
      <c r="DH1857" s="17">
        <f t="shared" si="1089"/>
        <v>1</v>
      </c>
      <c r="DI1857" s="17">
        <f t="shared" si="1090"/>
        <v>1</v>
      </c>
      <c r="DJ1857" s="20" t="s">
        <v>1879</v>
      </c>
    </row>
    <row r="1858" spans="1:114" x14ac:dyDescent="0.2">
      <c r="A1858" s="15" t="s">
        <v>105</v>
      </c>
      <c r="B1858" s="10" t="s">
        <v>1954</v>
      </c>
      <c r="C1858" s="11">
        <f t="shared" si="1067"/>
        <v>13.494149999999999</v>
      </c>
      <c r="D1858" s="11">
        <f t="shared" si="1093"/>
        <v>100</v>
      </c>
      <c r="E1858" s="11">
        <f t="shared" si="1093"/>
        <v>100</v>
      </c>
      <c r="F1858" s="11">
        <f t="shared" si="1093"/>
        <v>0</v>
      </c>
      <c r="G1858" s="11">
        <f t="shared" si="1093"/>
        <v>4.5</v>
      </c>
      <c r="H1858" s="11">
        <f t="shared" si="1093"/>
        <v>0</v>
      </c>
      <c r="I1858" s="11">
        <f t="shared" si="1093"/>
        <v>4.5</v>
      </c>
      <c r="J1858" s="11">
        <f t="shared" si="1093"/>
        <v>0</v>
      </c>
      <c r="K1858" s="11">
        <f t="shared" si="1093"/>
        <v>0</v>
      </c>
      <c r="L1858" s="11">
        <f t="shared" si="1093"/>
        <v>0</v>
      </c>
      <c r="M1858" s="11">
        <f t="shared" si="1092"/>
        <v>0</v>
      </c>
      <c r="N1858" s="11">
        <f t="shared" si="1092"/>
        <v>0</v>
      </c>
      <c r="O1858" s="11">
        <f t="shared" si="1092"/>
        <v>0</v>
      </c>
      <c r="P1858" s="11">
        <f t="shared" si="1092"/>
        <v>0</v>
      </c>
      <c r="Q1858" s="11">
        <f t="shared" si="1062"/>
        <v>0</v>
      </c>
      <c r="R1858" s="11">
        <f t="shared" si="1062"/>
        <v>0</v>
      </c>
      <c r="S1858" s="11">
        <f t="shared" si="1062"/>
        <v>0</v>
      </c>
      <c r="T1858" s="11">
        <f t="shared" si="1061"/>
        <v>1666.85175370558</v>
      </c>
      <c r="U1858" s="40">
        <f t="shared" si="1068"/>
        <v>0.4</v>
      </c>
      <c r="V1858" s="11">
        <f t="shared" si="1091"/>
        <v>30.569853557438339</v>
      </c>
      <c r="W1858" s="11">
        <f t="shared" si="1091"/>
        <v>2492851.232994752</v>
      </c>
      <c r="X1858" s="11">
        <f t="shared" si="1091"/>
        <v>49857.02465989504</v>
      </c>
      <c r="Y1858" s="11">
        <f t="shared" si="1091"/>
        <v>59043.921901928778</v>
      </c>
      <c r="Z1858" s="11">
        <f t="shared" si="1091"/>
        <v>1.184264851436746</v>
      </c>
      <c r="AA1858" s="11">
        <f t="shared" si="1091"/>
        <v>38.672272447293032</v>
      </c>
      <c r="AB1858" s="11">
        <f t="shared" si="1091"/>
        <v>928.85175370557988</v>
      </c>
      <c r="AC1858" s="11">
        <f t="shared" si="1091"/>
        <v>0</v>
      </c>
      <c r="AD1858" s="11">
        <f t="shared" si="1091"/>
        <v>0</v>
      </c>
      <c r="AE1858" s="11">
        <f t="shared" si="1069"/>
        <v>0</v>
      </c>
      <c r="AF1858" s="11">
        <f t="shared" si="1069"/>
        <v>0</v>
      </c>
      <c r="AG1858" s="11">
        <f t="shared" si="1069"/>
        <v>0</v>
      </c>
      <c r="AH1858" s="11">
        <f t="shared" si="1066"/>
        <v>0</v>
      </c>
      <c r="AI1858" s="11">
        <f t="shared" si="1066"/>
        <v>0</v>
      </c>
      <c r="AJ1858" s="11">
        <f t="shared" si="1066"/>
        <v>0</v>
      </c>
      <c r="AK1858" s="11">
        <f t="shared" si="1066"/>
        <v>0</v>
      </c>
      <c r="AL1858" s="11">
        <f t="shared" si="1066"/>
        <v>0</v>
      </c>
      <c r="AM1858" s="11">
        <f t="shared" si="1063"/>
        <v>0</v>
      </c>
      <c r="AN1858" s="11">
        <f t="shared" si="1063"/>
        <v>0</v>
      </c>
      <c r="AO1858" s="11">
        <f t="shared" si="1063"/>
        <v>0</v>
      </c>
      <c r="AP1858" s="11">
        <f t="shared" si="1063"/>
        <v>0</v>
      </c>
      <c r="AQ1858" s="11">
        <f t="shared" si="1063"/>
        <v>0</v>
      </c>
      <c r="AR1858" s="11">
        <f t="shared" si="1065"/>
        <v>0</v>
      </c>
      <c r="AS1858" s="11">
        <f t="shared" si="1065"/>
        <v>0</v>
      </c>
      <c r="AT1858" s="11">
        <f t="shared" si="1065"/>
        <v>0</v>
      </c>
      <c r="AU1858" s="11">
        <f t="shared" si="1065"/>
        <v>0</v>
      </c>
      <c r="AV1858" s="11">
        <f t="shared" si="1065"/>
        <v>3919427.4375</v>
      </c>
      <c r="AW1858" s="11">
        <f t="shared" si="1065"/>
        <v>0</v>
      </c>
      <c r="AX1858" s="11">
        <f t="shared" si="1065"/>
        <v>0</v>
      </c>
      <c r="AY1858" s="11">
        <f t="shared" si="1065"/>
        <v>18162.277630558368</v>
      </c>
      <c r="AZ1858" s="11">
        <f t="shared" si="1065"/>
        <v>1</v>
      </c>
      <c r="BA1858" s="11">
        <f t="shared" si="1065"/>
        <v>1</v>
      </c>
      <c r="BB1858" s="11">
        <f t="shared" si="1064"/>
        <v>1</v>
      </c>
      <c r="BC1858" s="11">
        <f t="shared" si="1064"/>
        <v>1</v>
      </c>
      <c r="BD1858" s="11">
        <f t="shared" si="1064"/>
        <v>1</v>
      </c>
      <c r="BE1858" s="11">
        <f t="shared" si="1064"/>
        <v>1</v>
      </c>
      <c r="BF1858" s="15" t="str">
        <f t="shared" si="1070"/>
        <v>EN 10210</v>
      </c>
      <c r="BG1858" s="42">
        <v>13.494149999999999</v>
      </c>
      <c r="BH1858" s="17">
        <f t="shared" si="1071"/>
        <v>100</v>
      </c>
      <c r="BI1858" s="17">
        <f t="shared" si="1072"/>
        <v>100</v>
      </c>
      <c r="BK1858" s="17">
        <f t="shared" si="1073"/>
        <v>4.5</v>
      </c>
      <c r="BM1858" s="17">
        <f t="shared" si="1074"/>
        <v>4.5</v>
      </c>
      <c r="BX1858" s="18">
        <f t="shared" si="1075"/>
        <v>1666.85175370558</v>
      </c>
      <c r="BY1858" s="42">
        <v>0.4</v>
      </c>
      <c r="BZ1858" s="43">
        <f t="shared" si="1076"/>
        <v>30.569853557438339</v>
      </c>
      <c r="CA1858" s="18">
        <f t="shared" si="1077"/>
        <v>2492851.232994752</v>
      </c>
      <c r="CB1858" s="18">
        <f t="shared" si="1078"/>
        <v>49857.02465989504</v>
      </c>
      <c r="CC1858" s="18">
        <f t="shared" si="1079"/>
        <v>59043.921901928778</v>
      </c>
      <c r="CD1858" s="25">
        <f t="shared" si="1080"/>
        <v>1.184264851436746</v>
      </c>
      <c r="CE1858" s="26">
        <f t="shared" si="1081"/>
        <v>38.672272447293032</v>
      </c>
      <c r="CF1858" s="18">
        <f t="shared" si="1082"/>
        <v>928.85175370557988</v>
      </c>
      <c r="CZ1858" s="18">
        <f t="shared" si="1083"/>
        <v>3919427.4375</v>
      </c>
      <c r="DC1858" s="18">
        <f t="shared" si="1084"/>
        <v>18162.277630558368</v>
      </c>
      <c r="DD1858" s="17">
        <f t="shared" si="1085"/>
        <v>1</v>
      </c>
      <c r="DE1858" s="17">
        <f t="shared" si="1086"/>
        <v>1</v>
      </c>
      <c r="DF1858" s="17">
        <f t="shared" si="1087"/>
        <v>1</v>
      </c>
      <c r="DG1858" s="17">
        <f t="shared" si="1088"/>
        <v>1</v>
      </c>
      <c r="DH1858" s="17">
        <f t="shared" si="1089"/>
        <v>1</v>
      </c>
      <c r="DI1858" s="17">
        <f t="shared" si="1090"/>
        <v>1</v>
      </c>
      <c r="DJ1858" s="20" t="s">
        <v>1879</v>
      </c>
    </row>
    <row r="1859" spans="1:114" x14ac:dyDescent="0.2">
      <c r="A1859" s="15" t="s">
        <v>105</v>
      </c>
      <c r="B1859" s="10" t="s">
        <v>1955</v>
      </c>
      <c r="C1859" s="11">
        <f t="shared" si="1067"/>
        <v>14.914999999999999</v>
      </c>
      <c r="D1859" s="11">
        <f t="shared" si="1093"/>
        <v>100</v>
      </c>
      <c r="E1859" s="11">
        <f t="shared" si="1093"/>
        <v>100</v>
      </c>
      <c r="F1859" s="11">
        <f t="shared" si="1093"/>
        <v>0</v>
      </c>
      <c r="G1859" s="11">
        <f t="shared" si="1093"/>
        <v>5</v>
      </c>
      <c r="H1859" s="11">
        <f t="shared" si="1093"/>
        <v>0</v>
      </c>
      <c r="I1859" s="11">
        <f t="shared" si="1093"/>
        <v>5</v>
      </c>
      <c r="J1859" s="11">
        <f t="shared" si="1093"/>
        <v>0</v>
      </c>
      <c r="K1859" s="11">
        <f t="shared" si="1093"/>
        <v>0</v>
      </c>
      <c r="L1859" s="11">
        <f t="shared" si="1093"/>
        <v>0</v>
      </c>
      <c r="M1859" s="11">
        <f t="shared" si="1092"/>
        <v>0</v>
      </c>
      <c r="N1859" s="11">
        <f t="shared" si="1092"/>
        <v>0</v>
      </c>
      <c r="O1859" s="11">
        <f t="shared" si="1092"/>
        <v>0</v>
      </c>
      <c r="P1859" s="11">
        <f t="shared" si="1092"/>
        <v>0</v>
      </c>
      <c r="Q1859" s="11">
        <f t="shared" si="1062"/>
        <v>0</v>
      </c>
      <c r="R1859" s="11">
        <f t="shared" si="1062"/>
        <v>0</v>
      </c>
      <c r="S1859" s="11">
        <f t="shared" si="1062"/>
        <v>0</v>
      </c>
      <c r="T1859" s="11">
        <f t="shared" si="1061"/>
        <v>1835.6194490192345</v>
      </c>
      <c r="U1859" s="40">
        <f t="shared" si="1068"/>
        <v>0.4</v>
      </c>
      <c r="V1859" s="11">
        <f t="shared" si="1091"/>
        <v>27.75924717945442</v>
      </c>
      <c r="W1859" s="11">
        <f t="shared" si="1091"/>
        <v>2711020.8928792928</v>
      </c>
      <c r="X1859" s="11">
        <f t="shared" si="1091"/>
        <v>54220.417857585853</v>
      </c>
      <c r="Y1859" s="11">
        <f t="shared" si="1091"/>
        <v>64591.444627436038</v>
      </c>
      <c r="Z1859" s="11">
        <f t="shared" si="1091"/>
        <v>1.1912753014388509</v>
      </c>
      <c r="AA1859" s="11">
        <f t="shared" si="1091"/>
        <v>38.430417891681088</v>
      </c>
      <c r="AB1859" s="11">
        <f t="shared" si="1091"/>
        <v>1035.6194490192345</v>
      </c>
      <c r="AC1859" s="11">
        <f t="shared" si="1091"/>
        <v>0</v>
      </c>
      <c r="AD1859" s="11">
        <f t="shared" si="1091"/>
        <v>0</v>
      </c>
      <c r="AE1859" s="11">
        <f t="shared" si="1069"/>
        <v>0</v>
      </c>
      <c r="AF1859" s="11">
        <f t="shared" si="1069"/>
        <v>0</v>
      </c>
      <c r="AG1859" s="11">
        <f t="shared" si="1069"/>
        <v>0</v>
      </c>
      <c r="AH1859" s="11">
        <f t="shared" si="1066"/>
        <v>0</v>
      </c>
      <c r="AI1859" s="11">
        <f t="shared" si="1066"/>
        <v>0</v>
      </c>
      <c r="AJ1859" s="11">
        <f t="shared" si="1066"/>
        <v>0</v>
      </c>
      <c r="AK1859" s="11">
        <f t="shared" si="1066"/>
        <v>0</v>
      </c>
      <c r="AL1859" s="11">
        <f t="shared" si="1066"/>
        <v>0</v>
      </c>
      <c r="AM1859" s="11">
        <f t="shared" si="1063"/>
        <v>0</v>
      </c>
      <c r="AN1859" s="11">
        <f t="shared" si="1063"/>
        <v>0</v>
      </c>
      <c r="AO1859" s="11">
        <f t="shared" si="1063"/>
        <v>0</v>
      </c>
      <c r="AP1859" s="11">
        <f t="shared" si="1063"/>
        <v>0</v>
      </c>
      <c r="AQ1859" s="11">
        <f t="shared" si="1063"/>
        <v>0</v>
      </c>
      <c r="AR1859" s="11">
        <f t="shared" si="1065"/>
        <v>0</v>
      </c>
      <c r="AS1859" s="11">
        <f t="shared" si="1065"/>
        <v>0</v>
      </c>
      <c r="AT1859" s="11">
        <f t="shared" si="1065"/>
        <v>0</v>
      </c>
      <c r="AU1859" s="11">
        <f t="shared" si="1065"/>
        <v>0</v>
      </c>
      <c r="AV1859" s="11">
        <f t="shared" si="1065"/>
        <v>4286875</v>
      </c>
      <c r="AW1859" s="11">
        <f t="shared" si="1065"/>
        <v>0</v>
      </c>
      <c r="AX1859" s="11">
        <f t="shared" si="1065"/>
        <v>0</v>
      </c>
      <c r="AY1859" s="11">
        <f t="shared" si="1065"/>
        <v>17953.42917352885</v>
      </c>
      <c r="AZ1859" s="11">
        <f t="shared" si="1065"/>
        <v>1</v>
      </c>
      <c r="BA1859" s="11">
        <f t="shared" si="1065"/>
        <v>1</v>
      </c>
      <c r="BB1859" s="11">
        <f t="shared" si="1064"/>
        <v>1</v>
      </c>
      <c r="BC1859" s="11">
        <f t="shared" si="1064"/>
        <v>1</v>
      </c>
      <c r="BD1859" s="11">
        <f t="shared" si="1064"/>
        <v>1</v>
      </c>
      <c r="BE1859" s="11">
        <f t="shared" si="1064"/>
        <v>1</v>
      </c>
      <c r="BF1859" s="15" t="str">
        <f t="shared" si="1070"/>
        <v>EN 10210</v>
      </c>
      <c r="BG1859" s="42">
        <v>14.914999999999999</v>
      </c>
      <c r="BH1859" s="17">
        <f t="shared" si="1071"/>
        <v>100</v>
      </c>
      <c r="BI1859" s="17">
        <f t="shared" si="1072"/>
        <v>100</v>
      </c>
      <c r="BK1859" s="17">
        <f t="shared" si="1073"/>
        <v>5</v>
      </c>
      <c r="BM1859" s="17">
        <f t="shared" si="1074"/>
        <v>5</v>
      </c>
      <c r="BX1859" s="18">
        <f t="shared" si="1075"/>
        <v>1835.6194490192345</v>
      </c>
      <c r="BY1859" s="42">
        <v>0.4</v>
      </c>
      <c r="BZ1859" s="43">
        <f t="shared" si="1076"/>
        <v>27.75924717945442</v>
      </c>
      <c r="CA1859" s="18">
        <f t="shared" si="1077"/>
        <v>2711020.8928792928</v>
      </c>
      <c r="CB1859" s="18">
        <f t="shared" si="1078"/>
        <v>54220.417857585853</v>
      </c>
      <c r="CC1859" s="18">
        <f t="shared" si="1079"/>
        <v>64591.444627436038</v>
      </c>
      <c r="CD1859" s="25">
        <f t="shared" si="1080"/>
        <v>1.1912753014388509</v>
      </c>
      <c r="CE1859" s="26">
        <f t="shared" si="1081"/>
        <v>38.430417891681088</v>
      </c>
      <c r="CF1859" s="18">
        <f t="shared" si="1082"/>
        <v>1035.6194490192345</v>
      </c>
      <c r="CZ1859" s="18">
        <f t="shared" si="1083"/>
        <v>4286875</v>
      </c>
      <c r="DC1859" s="18">
        <f t="shared" si="1084"/>
        <v>17953.42917352885</v>
      </c>
      <c r="DD1859" s="17">
        <f t="shared" si="1085"/>
        <v>1</v>
      </c>
      <c r="DE1859" s="17">
        <f t="shared" si="1086"/>
        <v>1</v>
      </c>
      <c r="DF1859" s="17">
        <f t="shared" si="1087"/>
        <v>1</v>
      </c>
      <c r="DG1859" s="17">
        <f t="shared" si="1088"/>
        <v>1</v>
      </c>
      <c r="DH1859" s="17">
        <f t="shared" si="1089"/>
        <v>1</v>
      </c>
      <c r="DI1859" s="17">
        <f t="shared" si="1090"/>
        <v>1</v>
      </c>
      <c r="DJ1859" s="20" t="s">
        <v>1879</v>
      </c>
    </row>
    <row r="1860" spans="1:114" x14ac:dyDescent="0.2">
      <c r="A1860" s="15" t="s">
        <v>105</v>
      </c>
      <c r="B1860" s="10" t="s">
        <v>1956</v>
      </c>
      <c r="C1860" s="11">
        <f t="shared" si="1067"/>
        <v>16.599296000000002</v>
      </c>
      <c r="D1860" s="11">
        <f t="shared" si="1093"/>
        <v>100</v>
      </c>
      <c r="E1860" s="11">
        <f t="shared" si="1093"/>
        <v>100</v>
      </c>
      <c r="F1860" s="11">
        <f t="shared" si="1093"/>
        <v>0</v>
      </c>
      <c r="G1860" s="11">
        <f t="shared" si="1093"/>
        <v>5.6</v>
      </c>
      <c r="H1860" s="11">
        <f t="shared" si="1093"/>
        <v>0</v>
      </c>
      <c r="I1860" s="11">
        <f t="shared" si="1093"/>
        <v>5.6</v>
      </c>
      <c r="J1860" s="11">
        <f t="shared" si="1093"/>
        <v>0</v>
      </c>
      <c r="K1860" s="11">
        <f t="shared" si="1093"/>
        <v>0</v>
      </c>
      <c r="L1860" s="11">
        <f t="shared" si="1093"/>
        <v>0</v>
      </c>
      <c r="M1860" s="11">
        <f t="shared" si="1092"/>
        <v>0</v>
      </c>
      <c r="N1860" s="11">
        <f t="shared" si="1092"/>
        <v>0</v>
      </c>
      <c r="O1860" s="11">
        <f t="shared" si="1092"/>
        <v>0</v>
      </c>
      <c r="P1860" s="11">
        <f t="shared" si="1092"/>
        <v>0</v>
      </c>
      <c r="Q1860" s="11">
        <f t="shared" si="1062"/>
        <v>0</v>
      </c>
      <c r="R1860" s="11">
        <f t="shared" si="1062"/>
        <v>0</v>
      </c>
      <c r="S1860" s="11">
        <f t="shared" si="1062"/>
        <v>0</v>
      </c>
      <c r="T1860" s="11">
        <f t="shared" si="1061"/>
        <v>2033.8010368497276</v>
      </c>
      <c r="U1860" s="40">
        <f t="shared" si="1068"/>
        <v>0.4</v>
      </c>
      <c r="V1860" s="11">
        <f t="shared" si="1091"/>
        <v>25.05427674069173</v>
      </c>
      <c r="W1860" s="11">
        <f t="shared" si="1091"/>
        <v>2958395.8202262297</v>
      </c>
      <c r="X1860" s="11">
        <f t="shared" si="1091"/>
        <v>59167.916404524593</v>
      </c>
      <c r="Y1860" s="11">
        <f t="shared" si="1091"/>
        <v>70990.242896436102</v>
      </c>
      <c r="Z1860" s="11">
        <f t="shared" si="1091"/>
        <v>1.1998097484299355</v>
      </c>
      <c r="AA1860" s="11">
        <f t="shared" si="1091"/>
        <v>38.139404510602979</v>
      </c>
      <c r="AB1860" s="11">
        <f t="shared" si="1091"/>
        <v>1164.6810368497277</v>
      </c>
      <c r="AC1860" s="11">
        <f t="shared" si="1091"/>
        <v>0</v>
      </c>
      <c r="AD1860" s="11">
        <f t="shared" si="1091"/>
        <v>0</v>
      </c>
      <c r="AE1860" s="11">
        <f t="shared" si="1069"/>
        <v>0</v>
      </c>
      <c r="AF1860" s="11">
        <f t="shared" si="1069"/>
        <v>0</v>
      </c>
      <c r="AG1860" s="11">
        <f t="shared" si="1069"/>
        <v>0</v>
      </c>
      <c r="AH1860" s="11">
        <f t="shared" si="1066"/>
        <v>0</v>
      </c>
      <c r="AI1860" s="11">
        <f t="shared" si="1066"/>
        <v>0</v>
      </c>
      <c r="AJ1860" s="11">
        <f t="shared" si="1066"/>
        <v>0</v>
      </c>
      <c r="AK1860" s="11">
        <f t="shared" si="1066"/>
        <v>0</v>
      </c>
      <c r="AL1860" s="11">
        <f t="shared" si="1066"/>
        <v>0</v>
      </c>
      <c r="AM1860" s="11">
        <f t="shared" si="1063"/>
        <v>0</v>
      </c>
      <c r="AN1860" s="11">
        <f t="shared" si="1063"/>
        <v>0</v>
      </c>
      <c r="AO1860" s="11">
        <f t="shared" si="1063"/>
        <v>0</v>
      </c>
      <c r="AP1860" s="11">
        <f t="shared" si="1063"/>
        <v>0</v>
      </c>
      <c r="AQ1860" s="11">
        <f t="shared" si="1063"/>
        <v>0</v>
      </c>
      <c r="AR1860" s="11">
        <f t="shared" si="1065"/>
        <v>0</v>
      </c>
      <c r="AS1860" s="11">
        <f t="shared" si="1065"/>
        <v>0</v>
      </c>
      <c r="AT1860" s="11">
        <f t="shared" si="1065"/>
        <v>0</v>
      </c>
      <c r="AU1860" s="11">
        <f t="shared" si="1065"/>
        <v>0</v>
      </c>
      <c r="AV1860" s="11">
        <f t="shared" si="1065"/>
        <v>4710901.3503999999</v>
      </c>
      <c r="AW1860" s="11">
        <f t="shared" si="1065"/>
        <v>0</v>
      </c>
      <c r="AX1860" s="11">
        <f t="shared" si="1065"/>
        <v>0</v>
      </c>
      <c r="AY1860" s="11">
        <f t="shared" si="1065"/>
        <v>17701.581555274592</v>
      </c>
      <c r="AZ1860" s="11">
        <f t="shared" si="1065"/>
        <v>1</v>
      </c>
      <c r="BA1860" s="11">
        <f t="shared" si="1065"/>
        <v>1</v>
      </c>
      <c r="BB1860" s="11">
        <f t="shared" si="1064"/>
        <v>1</v>
      </c>
      <c r="BC1860" s="11">
        <f t="shared" si="1064"/>
        <v>1</v>
      </c>
      <c r="BD1860" s="11">
        <f t="shared" si="1064"/>
        <v>1</v>
      </c>
      <c r="BE1860" s="11">
        <f t="shared" si="1064"/>
        <v>1</v>
      </c>
      <c r="BF1860" s="15" t="str">
        <f t="shared" si="1070"/>
        <v>EN 10210</v>
      </c>
      <c r="BG1860" s="42">
        <v>16.599296000000002</v>
      </c>
      <c r="BH1860" s="17">
        <f t="shared" si="1071"/>
        <v>100</v>
      </c>
      <c r="BI1860" s="17">
        <f t="shared" si="1072"/>
        <v>100</v>
      </c>
      <c r="BK1860" s="17">
        <f t="shared" si="1073"/>
        <v>5.6</v>
      </c>
      <c r="BM1860" s="17">
        <f t="shared" si="1074"/>
        <v>5.6</v>
      </c>
      <c r="BX1860" s="18">
        <f t="shared" si="1075"/>
        <v>2033.8010368497276</v>
      </c>
      <c r="BY1860" s="42">
        <v>0.4</v>
      </c>
      <c r="BZ1860" s="43">
        <f t="shared" si="1076"/>
        <v>25.05427674069173</v>
      </c>
      <c r="CA1860" s="18">
        <f t="shared" si="1077"/>
        <v>2958395.8202262297</v>
      </c>
      <c r="CB1860" s="18">
        <f t="shared" si="1078"/>
        <v>59167.916404524593</v>
      </c>
      <c r="CC1860" s="18">
        <f t="shared" si="1079"/>
        <v>70990.242896436102</v>
      </c>
      <c r="CD1860" s="25">
        <f t="shared" si="1080"/>
        <v>1.1998097484299355</v>
      </c>
      <c r="CE1860" s="26">
        <f t="shared" si="1081"/>
        <v>38.139404510602979</v>
      </c>
      <c r="CF1860" s="18">
        <f t="shared" si="1082"/>
        <v>1164.6810368497277</v>
      </c>
      <c r="CZ1860" s="18">
        <f t="shared" si="1083"/>
        <v>4710901.3503999999</v>
      </c>
      <c r="DC1860" s="18">
        <f t="shared" si="1084"/>
        <v>17701.581555274592</v>
      </c>
      <c r="DD1860" s="17">
        <f t="shared" si="1085"/>
        <v>1</v>
      </c>
      <c r="DE1860" s="17">
        <f t="shared" si="1086"/>
        <v>1</v>
      </c>
      <c r="DF1860" s="17">
        <f t="shared" si="1087"/>
        <v>1</v>
      </c>
      <c r="DG1860" s="17">
        <f t="shared" si="1088"/>
        <v>1</v>
      </c>
      <c r="DH1860" s="17">
        <f t="shared" si="1089"/>
        <v>1</v>
      </c>
      <c r="DI1860" s="17">
        <f t="shared" si="1090"/>
        <v>1</v>
      </c>
      <c r="DJ1860" s="20" t="s">
        <v>1879</v>
      </c>
    </row>
    <row r="1861" spans="1:114" x14ac:dyDescent="0.2">
      <c r="A1861" s="15" t="s">
        <v>105</v>
      </c>
      <c r="B1861" s="10" t="s">
        <v>1957</v>
      </c>
      <c r="C1861" s="11">
        <f t="shared" si="1067"/>
        <v>18.535733999999991</v>
      </c>
      <c r="D1861" s="11">
        <f t="shared" si="1093"/>
        <v>100</v>
      </c>
      <c r="E1861" s="11">
        <f t="shared" si="1093"/>
        <v>100</v>
      </c>
      <c r="F1861" s="11">
        <f t="shared" si="1093"/>
        <v>0</v>
      </c>
      <c r="G1861" s="11">
        <f t="shared" si="1093"/>
        <v>6.3</v>
      </c>
      <c r="H1861" s="11">
        <f t="shared" si="1093"/>
        <v>0</v>
      </c>
      <c r="I1861" s="11">
        <f t="shared" si="1093"/>
        <v>9.4499999999999993</v>
      </c>
      <c r="J1861" s="11">
        <f t="shared" si="1093"/>
        <v>0</v>
      </c>
      <c r="K1861" s="11">
        <f t="shared" si="1093"/>
        <v>0</v>
      </c>
      <c r="L1861" s="11">
        <f t="shared" si="1093"/>
        <v>0</v>
      </c>
      <c r="M1861" s="11">
        <f t="shared" si="1092"/>
        <v>0</v>
      </c>
      <c r="N1861" s="11">
        <f t="shared" si="1092"/>
        <v>0</v>
      </c>
      <c r="O1861" s="11">
        <f t="shared" si="1092"/>
        <v>0</v>
      </c>
      <c r="P1861" s="11">
        <f t="shared" si="1092"/>
        <v>0</v>
      </c>
      <c r="Q1861" s="11">
        <f t="shared" si="1062"/>
        <v>0</v>
      </c>
      <c r="R1861" s="11">
        <f t="shared" si="1062"/>
        <v>0</v>
      </c>
      <c r="S1861" s="11">
        <f t="shared" si="1062"/>
        <v>0</v>
      </c>
      <c r="T1861" s="11">
        <f t="shared" si="1061"/>
        <v>2380.8215152101393</v>
      </c>
      <c r="U1861" s="40">
        <f t="shared" si="1068"/>
        <v>0.4</v>
      </c>
      <c r="V1861" s="11">
        <f t="shared" si="1091"/>
        <v>21.402450241315702</v>
      </c>
      <c r="W1861" s="11">
        <f t="shared" si="1091"/>
        <v>3141685.0636497419</v>
      </c>
      <c r="X1861" s="11">
        <f t="shared" si="1091"/>
        <v>62833.70127299484</v>
      </c>
      <c r="Y1861" s="11">
        <f t="shared" si="1091"/>
        <v>76383.427801674115</v>
      </c>
      <c r="Z1861" s="11">
        <f t="shared" si="1091"/>
        <v>1.215644252274898</v>
      </c>
      <c r="AA1861" s="11">
        <f t="shared" si="1091"/>
        <v>36.326027248100274</v>
      </c>
      <c r="AB1861" s="11">
        <f t="shared" si="1091"/>
        <v>1361.8592496839158</v>
      </c>
      <c r="AC1861" s="11">
        <f t="shared" si="1091"/>
        <v>0</v>
      </c>
      <c r="AD1861" s="11">
        <f t="shared" si="1091"/>
        <v>0</v>
      </c>
      <c r="AE1861" s="11">
        <f t="shared" si="1069"/>
        <v>0</v>
      </c>
      <c r="AF1861" s="11">
        <f t="shared" si="1069"/>
        <v>0</v>
      </c>
      <c r="AG1861" s="11">
        <f t="shared" si="1069"/>
        <v>0</v>
      </c>
      <c r="AH1861" s="11">
        <f t="shared" si="1066"/>
        <v>0</v>
      </c>
      <c r="AI1861" s="11">
        <f t="shared" si="1066"/>
        <v>0</v>
      </c>
      <c r="AJ1861" s="11">
        <f t="shared" si="1066"/>
        <v>0</v>
      </c>
      <c r="AK1861" s="11">
        <f t="shared" si="1066"/>
        <v>0</v>
      </c>
      <c r="AL1861" s="11">
        <f t="shared" si="1066"/>
        <v>0</v>
      </c>
      <c r="AM1861" s="11">
        <f t="shared" si="1063"/>
        <v>0</v>
      </c>
      <c r="AN1861" s="11">
        <f t="shared" si="1063"/>
        <v>0</v>
      </c>
      <c r="AO1861" s="11">
        <f t="shared" si="1063"/>
        <v>0</v>
      </c>
      <c r="AP1861" s="11">
        <f t="shared" si="1063"/>
        <v>0</v>
      </c>
      <c r="AQ1861" s="11">
        <f t="shared" si="1063"/>
        <v>0</v>
      </c>
      <c r="AR1861" s="11">
        <f t="shared" si="1065"/>
        <v>0</v>
      </c>
      <c r="AS1861" s="11">
        <f t="shared" si="1065"/>
        <v>0</v>
      </c>
      <c r="AT1861" s="11">
        <f t="shared" si="1065"/>
        <v>0</v>
      </c>
      <c r="AU1861" s="11">
        <f t="shared" si="1065"/>
        <v>0</v>
      </c>
      <c r="AV1861" s="11">
        <f t="shared" si="1065"/>
        <v>5182738.8039000006</v>
      </c>
      <c r="AW1861" s="11">
        <f t="shared" si="1065"/>
        <v>0</v>
      </c>
      <c r="AX1861" s="11">
        <f t="shared" si="1065"/>
        <v>0</v>
      </c>
      <c r="AY1861" s="11">
        <f t="shared" si="1065"/>
        <v>17286.81849936783</v>
      </c>
      <c r="AZ1861" s="11">
        <f t="shared" si="1065"/>
        <v>1</v>
      </c>
      <c r="BA1861" s="11">
        <f t="shared" si="1065"/>
        <v>1</v>
      </c>
      <c r="BB1861" s="11">
        <f t="shared" si="1064"/>
        <v>1</v>
      </c>
      <c r="BC1861" s="11">
        <f t="shared" si="1064"/>
        <v>1</v>
      </c>
      <c r="BD1861" s="11">
        <f t="shared" si="1064"/>
        <v>1</v>
      </c>
      <c r="BE1861" s="11">
        <f t="shared" si="1064"/>
        <v>1</v>
      </c>
      <c r="BF1861" s="15" t="str">
        <f t="shared" si="1070"/>
        <v>EN 10210</v>
      </c>
      <c r="BG1861" s="42">
        <v>18.535733999999991</v>
      </c>
      <c r="BH1861" s="17">
        <f t="shared" si="1071"/>
        <v>100</v>
      </c>
      <c r="BI1861" s="17">
        <f t="shared" si="1072"/>
        <v>100</v>
      </c>
      <c r="BK1861" s="17">
        <f t="shared" si="1073"/>
        <v>6.3</v>
      </c>
      <c r="BM1861" s="17">
        <f t="shared" si="1074"/>
        <v>9.4499999999999993</v>
      </c>
      <c r="BX1861" s="18">
        <f t="shared" si="1075"/>
        <v>2380.8215152101393</v>
      </c>
      <c r="BY1861" s="42">
        <v>0.4</v>
      </c>
      <c r="BZ1861" s="43">
        <f t="shared" si="1076"/>
        <v>21.402450241315702</v>
      </c>
      <c r="CA1861" s="18">
        <f t="shared" si="1077"/>
        <v>3141685.0636497419</v>
      </c>
      <c r="CB1861" s="18">
        <f t="shared" si="1078"/>
        <v>62833.70127299484</v>
      </c>
      <c r="CC1861" s="18">
        <f t="shared" si="1079"/>
        <v>76383.427801674115</v>
      </c>
      <c r="CD1861" s="25">
        <f t="shared" si="1080"/>
        <v>1.215644252274898</v>
      </c>
      <c r="CE1861" s="26">
        <f t="shared" si="1081"/>
        <v>36.326027248100274</v>
      </c>
      <c r="CF1861" s="18">
        <f t="shared" si="1082"/>
        <v>1361.8592496839158</v>
      </c>
      <c r="CZ1861" s="18">
        <f t="shared" si="1083"/>
        <v>5182738.8039000006</v>
      </c>
      <c r="DC1861" s="18">
        <f t="shared" si="1084"/>
        <v>17286.81849936783</v>
      </c>
      <c r="DD1861" s="17">
        <f t="shared" si="1085"/>
        <v>1</v>
      </c>
      <c r="DE1861" s="17">
        <f t="shared" si="1086"/>
        <v>1</v>
      </c>
      <c r="DF1861" s="17">
        <f t="shared" si="1087"/>
        <v>1</v>
      </c>
      <c r="DG1861" s="17">
        <f t="shared" si="1088"/>
        <v>1</v>
      </c>
      <c r="DH1861" s="17">
        <f t="shared" si="1089"/>
        <v>1</v>
      </c>
      <c r="DI1861" s="17">
        <f t="shared" si="1090"/>
        <v>1</v>
      </c>
      <c r="DJ1861" s="20" t="s">
        <v>1879</v>
      </c>
    </row>
    <row r="1862" spans="1:114" x14ac:dyDescent="0.2">
      <c r="A1862" s="15" t="s">
        <v>105</v>
      </c>
      <c r="B1862" s="10" t="s">
        <v>1958</v>
      </c>
      <c r="C1862" s="11">
        <f t="shared" si="1067"/>
        <v>20.711126000000004</v>
      </c>
      <c r="D1862" s="11">
        <f t="shared" si="1093"/>
        <v>100</v>
      </c>
      <c r="E1862" s="11">
        <f t="shared" si="1093"/>
        <v>100</v>
      </c>
      <c r="F1862" s="11">
        <f t="shared" si="1093"/>
        <v>0</v>
      </c>
      <c r="G1862" s="11">
        <f t="shared" si="1093"/>
        <v>7.1</v>
      </c>
      <c r="H1862" s="11">
        <f t="shared" si="1093"/>
        <v>0</v>
      </c>
      <c r="I1862" s="11">
        <f t="shared" si="1093"/>
        <v>10.649999999999999</v>
      </c>
      <c r="J1862" s="11">
        <f t="shared" si="1093"/>
        <v>0</v>
      </c>
      <c r="K1862" s="11">
        <f t="shared" si="1093"/>
        <v>0</v>
      </c>
      <c r="L1862" s="11">
        <f t="shared" si="1093"/>
        <v>0</v>
      </c>
      <c r="M1862" s="11">
        <f t="shared" si="1092"/>
        <v>0</v>
      </c>
      <c r="N1862" s="11">
        <f t="shared" si="1092"/>
        <v>0</v>
      </c>
      <c r="O1862" s="11">
        <f t="shared" si="1092"/>
        <v>0</v>
      </c>
      <c r="P1862" s="11">
        <f t="shared" si="1092"/>
        <v>0</v>
      </c>
      <c r="Q1862" s="11">
        <f t="shared" si="1062"/>
        <v>0</v>
      </c>
      <c r="R1862" s="11">
        <f t="shared" si="1062"/>
        <v>0</v>
      </c>
      <c r="S1862" s="11">
        <f t="shared" si="1062"/>
        <v>0</v>
      </c>
      <c r="T1862" s="11">
        <f t="shared" si="1061"/>
        <v>2663.2303497541725</v>
      </c>
      <c r="U1862" s="40">
        <f t="shared" si="1068"/>
        <v>0.4</v>
      </c>
      <c r="V1862" s="11">
        <f t="shared" si="1091"/>
        <v>19.132935315731238</v>
      </c>
      <c r="W1862" s="11">
        <f t="shared" si="1091"/>
        <v>3401293.3348412793</v>
      </c>
      <c r="X1862" s="11">
        <f t="shared" si="1091"/>
        <v>68025.866696825586</v>
      </c>
      <c r="Y1862" s="11">
        <f t="shared" si="1091"/>
        <v>83587.753617769195</v>
      </c>
      <c r="Z1862" s="11">
        <f t="shared" si="1091"/>
        <v>1.2287642580181901</v>
      </c>
      <c r="AA1862" s="11">
        <f t="shared" si="1091"/>
        <v>35.736965949768525</v>
      </c>
      <c r="AB1862" s="11">
        <f t="shared" si="1091"/>
        <v>1549.3707426698459</v>
      </c>
      <c r="AC1862" s="11">
        <f t="shared" si="1091"/>
        <v>0</v>
      </c>
      <c r="AD1862" s="11">
        <f t="shared" si="1091"/>
        <v>0</v>
      </c>
      <c r="AE1862" s="11">
        <f t="shared" si="1069"/>
        <v>0</v>
      </c>
      <c r="AF1862" s="11">
        <f t="shared" si="1069"/>
        <v>0</v>
      </c>
      <c r="AG1862" s="11">
        <f t="shared" si="1069"/>
        <v>0</v>
      </c>
      <c r="AH1862" s="11">
        <f t="shared" si="1066"/>
        <v>0</v>
      </c>
      <c r="AI1862" s="11">
        <f t="shared" si="1066"/>
        <v>0</v>
      </c>
      <c r="AJ1862" s="11">
        <f t="shared" si="1066"/>
        <v>0</v>
      </c>
      <c r="AK1862" s="11">
        <f t="shared" si="1066"/>
        <v>0</v>
      </c>
      <c r="AL1862" s="11">
        <f t="shared" si="1066"/>
        <v>0</v>
      </c>
      <c r="AM1862" s="11">
        <f t="shared" si="1063"/>
        <v>0</v>
      </c>
      <c r="AN1862" s="11">
        <f t="shared" si="1063"/>
        <v>0</v>
      </c>
      <c r="AO1862" s="11">
        <f t="shared" si="1063"/>
        <v>0</v>
      </c>
      <c r="AP1862" s="11">
        <f t="shared" si="1063"/>
        <v>0</v>
      </c>
      <c r="AQ1862" s="11">
        <f t="shared" si="1063"/>
        <v>0</v>
      </c>
      <c r="AR1862" s="11">
        <f t="shared" si="1065"/>
        <v>0</v>
      </c>
      <c r="AS1862" s="11">
        <f t="shared" si="1065"/>
        <v>0</v>
      </c>
      <c r="AT1862" s="11">
        <f t="shared" si="1065"/>
        <v>0</v>
      </c>
      <c r="AU1862" s="11">
        <f t="shared" si="1065"/>
        <v>0</v>
      </c>
      <c r="AV1862" s="11">
        <f t="shared" si="1065"/>
        <v>5692532.1319000022</v>
      </c>
      <c r="AW1862" s="11">
        <f t="shared" si="1065"/>
        <v>0</v>
      </c>
      <c r="AX1862" s="11">
        <f t="shared" si="1065"/>
        <v>0</v>
      </c>
      <c r="AY1862" s="11">
        <f t="shared" si="1065"/>
        <v>16914.641485339693</v>
      </c>
      <c r="AZ1862" s="11">
        <f t="shared" si="1065"/>
        <v>1</v>
      </c>
      <c r="BA1862" s="11">
        <f t="shared" si="1065"/>
        <v>1</v>
      </c>
      <c r="BB1862" s="11">
        <f t="shared" si="1064"/>
        <v>1</v>
      </c>
      <c r="BC1862" s="11">
        <f t="shared" si="1064"/>
        <v>1</v>
      </c>
      <c r="BD1862" s="11">
        <f t="shared" si="1064"/>
        <v>1</v>
      </c>
      <c r="BE1862" s="11">
        <f t="shared" si="1064"/>
        <v>1</v>
      </c>
      <c r="BF1862" s="15" t="str">
        <f t="shared" si="1070"/>
        <v>EN 10210</v>
      </c>
      <c r="BG1862" s="42">
        <v>20.711126000000004</v>
      </c>
      <c r="BH1862" s="17">
        <f t="shared" si="1071"/>
        <v>100</v>
      </c>
      <c r="BI1862" s="17">
        <f t="shared" si="1072"/>
        <v>100</v>
      </c>
      <c r="BK1862" s="17">
        <f t="shared" si="1073"/>
        <v>7.1</v>
      </c>
      <c r="BM1862" s="17">
        <f t="shared" si="1074"/>
        <v>10.649999999999999</v>
      </c>
      <c r="BX1862" s="18">
        <f t="shared" si="1075"/>
        <v>2663.2303497541725</v>
      </c>
      <c r="BY1862" s="42">
        <v>0.4</v>
      </c>
      <c r="BZ1862" s="43">
        <f t="shared" si="1076"/>
        <v>19.132935315731238</v>
      </c>
      <c r="CA1862" s="18">
        <f t="shared" si="1077"/>
        <v>3401293.3348412793</v>
      </c>
      <c r="CB1862" s="18">
        <f t="shared" si="1078"/>
        <v>68025.866696825586</v>
      </c>
      <c r="CC1862" s="18">
        <f t="shared" si="1079"/>
        <v>83587.753617769195</v>
      </c>
      <c r="CD1862" s="25">
        <f t="shared" si="1080"/>
        <v>1.2287642580181901</v>
      </c>
      <c r="CE1862" s="26">
        <f t="shared" si="1081"/>
        <v>35.736965949768525</v>
      </c>
      <c r="CF1862" s="18">
        <f t="shared" si="1082"/>
        <v>1549.3707426698459</v>
      </c>
      <c r="CZ1862" s="18">
        <f t="shared" si="1083"/>
        <v>5692532.1319000022</v>
      </c>
      <c r="DC1862" s="18">
        <f t="shared" si="1084"/>
        <v>16914.641485339693</v>
      </c>
      <c r="DD1862" s="17">
        <f t="shared" si="1085"/>
        <v>1</v>
      </c>
      <c r="DE1862" s="17">
        <f t="shared" si="1086"/>
        <v>1</v>
      </c>
      <c r="DF1862" s="17">
        <f t="shared" si="1087"/>
        <v>1</v>
      </c>
      <c r="DG1862" s="17">
        <f t="shared" si="1088"/>
        <v>1</v>
      </c>
      <c r="DH1862" s="17">
        <f t="shared" si="1089"/>
        <v>1</v>
      </c>
      <c r="DI1862" s="17">
        <f t="shared" si="1090"/>
        <v>1</v>
      </c>
      <c r="DJ1862" s="20" t="s">
        <v>1879</v>
      </c>
    </row>
    <row r="1863" spans="1:114" x14ac:dyDescent="0.2">
      <c r="A1863" s="15" t="s">
        <v>105</v>
      </c>
      <c r="B1863" s="10" t="s">
        <v>1959</v>
      </c>
      <c r="C1863" s="11">
        <f t="shared" si="1067"/>
        <v>23.110399999999998</v>
      </c>
      <c r="D1863" s="11">
        <f t="shared" si="1093"/>
        <v>100</v>
      </c>
      <c r="E1863" s="11">
        <f t="shared" si="1093"/>
        <v>100</v>
      </c>
      <c r="F1863" s="11">
        <f t="shared" si="1093"/>
        <v>0</v>
      </c>
      <c r="G1863" s="11">
        <f t="shared" si="1093"/>
        <v>8</v>
      </c>
      <c r="H1863" s="11">
        <f t="shared" si="1093"/>
        <v>0</v>
      </c>
      <c r="I1863" s="11">
        <f t="shared" si="1093"/>
        <v>12</v>
      </c>
      <c r="J1863" s="11">
        <f t="shared" si="1093"/>
        <v>0</v>
      </c>
      <c r="K1863" s="11">
        <f t="shared" si="1093"/>
        <v>0</v>
      </c>
      <c r="L1863" s="11">
        <f t="shared" si="1093"/>
        <v>0</v>
      </c>
      <c r="M1863" s="11">
        <f t="shared" si="1092"/>
        <v>0</v>
      </c>
      <c r="N1863" s="11">
        <f t="shared" si="1092"/>
        <v>0</v>
      </c>
      <c r="O1863" s="11">
        <f t="shared" si="1092"/>
        <v>0</v>
      </c>
      <c r="P1863" s="11">
        <f t="shared" si="1092"/>
        <v>0</v>
      </c>
      <c r="Q1863" s="11">
        <f t="shared" si="1062"/>
        <v>0</v>
      </c>
      <c r="R1863" s="11">
        <f t="shared" si="1062"/>
        <v>0</v>
      </c>
      <c r="S1863" s="11">
        <f t="shared" si="1062"/>
        <v>0</v>
      </c>
      <c r="T1863" s="11">
        <f t="shared" si="1061"/>
        <v>2975.5751316061705</v>
      </c>
      <c r="U1863" s="40">
        <f t="shared" si="1068"/>
        <v>0.4</v>
      </c>
      <c r="V1863" s="11">
        <f t="shared" si="1091"/>
        <v>17.124559709985846</v>
      </c>
      <c r="W1863" s="11">
        <f t="shared" si="1091"/>
        <v>3659440.6372144707</v>
      </c>
      <c r="X1863" s="11">
        <f t="shared" si="1091"/>
        <v>73188.812744289418</v>
      </c>
      <c r="Y1863" s="11">
        <f t="shared" si="1091"/>
        <v>91050.098246236274</v>
      </c>
      <c r="Z1863" s="11">
        <f t="shared" si="1091"/>
        <v>1.2440439301065243</v>
      </c>
      <c r="AA1863" s="11">
        <f t="shared" si="1091"/>
        <v>35.068879762634765</v>
      </c>
      <c r="AB1863" s="11">
        <f t="shared" si="1091"/>
        <v>1764.2477193189873</v>
      </c>
      <c r="AC1863" s="11">
        <f t="shared" si="1091"/>
        <v>0</v>
      </c>
      <c r="AD1863" s="11">
        <f t="shared" si="1091"/>
        <v>0</v>
      </c>
      <c r="AE1863" s="11">
        <f t="shared" si="1069"/>
        <v>0</v>
      </c>
      <c r="AF1863" s="11">
        <f t="shared" si="1069"/>
        <v>0</v>
      </c>
      <c r="AG1863" s="11">
        <f t="shared" si="1069"/>
        <v>0</v>
      </c>
      <c r="AH1863" s="11">
        <f t="shared" si="1066"/>
        <v>0</v>
      </c>
      <c r="AI1863" s="11">
        <f t="shared" si="1066"/>
        <v>0</v>
      </c>
      <c r="AJ1863" s="11">
        <f t="shared" si="1066"/>
        <v>0</v>
      </c>
      <c r="AK1863" s="11">
        <f t="shared" si="1066"/>
        <v>0</v>
      </c>
      <c r="AL1863" s="11">
        <f t="shared" si="1066"/>
        <v>0</v>
      </c>
      <c r="AM1863" s="11">
        <f t="shared" si="1063"/>
        <v>0</v>
      </c>
      <c r="AN1863" s="11">
        <f t="shared" si="1063"/>
        <v>0</v>
      </c>
      <c r="AO1863" s="11">
        <f t="shared" si="1063"/>
        <v>0</v>
      </c>
      <c r="AP1863" s="11">
        <f t="shared" si="1063"/>
        <v>0</v>
      </c>
      <c r="AQ1863" s="11">
        <f t="shared" si="1063"/>
        <v>0</v>
      </c>
      <c r="AR1863" s="11">
        <f t="shared" si="1065"/>
        <v>0</v>
      </c>
      <c r="AS1863" s="11">
        <f t="shared" si="1065"/>
        <v>0</v>
      </c>
      <c r="AT1863" s="11">
        <f t="shared" si="1065"/>
        <v>0</v>
      </c>
      <c r="AU1863" s="11">
        <f t="shared" si="1065"/>
        <v>0</v>
      </c>
      <c r="AV1863" s="11">
        <f t="shared" si="1065"/>
        <v>6229504</v>
      </c>
      <c r="AW1863" s="11">
        <f t="shared" si="1065"/>
        <v>0</v>
      </c>
      <c r="AX1863" s="11">
        <f t="shared" si="1065"/>
        <v>0</v>
      </c>
      <c r="AY1863" s="11">
        <f t="shared" si="1065"/>
        <v>16488.495438637976</v>
      </c>
      <c r="AZ1863" s="11">
        <f t="shared" si="1065"/>
        <v>1</v>
      </c>
      <c r="BA1863" s="11">
        <f t="shared" si="1065"/>
        <v>1</v>
      </c>
      <c r="BB1863" s="11">
        <f t="shared" si="1064"/>
        <v>1</v>
      </c>
      <c r="BC1863" s="11">
        <f t="shared" si="1064"/>
        <v>1</v>
      </c>
      <c r="BD1863" s="11">
        <f t="shared" si="1064"/>
        <v>1</v>
      </c>
      <c r="BE1863" s="11">
        <f t="shared" si="1064"/>
        <v>1</v>
      </c>
      <c r="BF1863" s="15" t="str">
        <f t="shared" si="1070"/>
        <v>EN 10210</v>
      </c>
      <c r="BG1863" s="42">
        <v>23.110399999999998</v>
      </c>
      <c r="BH1863" s="17">
        <f t="shared" si="1071"/>
        <v>100</v>
      </c>
      <c r="BI1863" s="17">
        <f t="shared" si="1072"/>
        <v>100</v>
      </c>
      <c r="BK1863" s="17">
        <f t="shared" si="1073"/>
        <v>8</v>
      </c>
      <c r="BM1863" s="17">
        <f t="shared" si="1074"/>
        <v>12</v>
      </c>
      <c r="BX1863" s="18">
        <f t="shared" si="1075"/>
        <v>2975.5751316061705</v>
      </c>
      <c r="BY1863" s="42">
        <v>0.4</v>
      </c>
      <c r="BZ1863" s="43">
        <f t="shared" si="1076"/>
        <v>17.124559709985846</v>
      </c>
      <c r="CA1863" s="18">
        <f t="shared" si="1077"/>
        <v>3659440.6372144707</v>
      </c>
      <c r="CB1863" s="18">
        <f t="shared" si="1078"/>
        <v>73188.812744289418</v>
      </c>
      <c r="CC1863" s="18">
        <f t="shared" si="1079"/>
        <v>91050.098246236274</v>
      </c>
      <c r="CD1863" s="25">
        <f t="shared" si="1080"/>
        <v>1.2440439301065243</v>
      </c>
      <c r="CE1863" s="26">
        <f t="shared" si="1081"/>
        <v>35.068879762634765</v>
      </c>
      <c r="CF1863" s="18">
        <f t="shared" si="1082"/>
        <v>1764.2477193189873</v>
      </c>
      <c r="CZ1863" s="18">
        <f t="shared" si="1083"/>
        <v>6229504</v>
      </c>
      <c r="DC1863" s="18">
        <f t="shared" si="1084"/>
        <v>16488.495438637976</v>
      </c>
      <c r="DD1863" s="17">
        <f t="shared" si="1085"/>
        <v>1</v>
      </c>
      <c r="DE1863" s="17">
        <f t="shared" si="1086"/>
        <v>1</v>
      </c>
      <c r="DF1863" s="17">
        <f t="shared" si="1087"/>
        <v>1</v>
      </c>
      <c r="DG1863" s="17">
        <f t="shared" si="1088"/>
        <v>1</v>
      </c>
      <c r="DH1863" s="17">
        <f t="shared" si="1089"/>
        <v>1</v>
      </c>
      <c r="DI1863" s="17">
        <f t="shared" si="1090"/>
        <v>1</v>
      </c>
      <c r="DJ1863" s="20" t="s">
        <v>1879</v>
      </c>
    </row>
    <row r="1864" spans="1:114" x14ac:dyDescent="0.2">
      <c r="A1864" s="15" t="s">
        <v>105</v>
      </c>
      <c r="B1864" s="10" t="s">
        <v>1960</v>
      </c>
      <c r="C1864" s="11">
        <f t="shared" si="1067"/>
        <v>25.200383999999993</v>
      </c>
      <c r="D1864" s="11">
        <f t="shared" si="1093"/>
        <v>100</v>
      </c>
      <c r="E1864" s="11">
        <f t="shared" si="1093"/>
        <v>100</v>
      </c>
      <c r="F1864" s="11">
        <f t="shared" si="1093"/>
        <v>0</v>
      </c>
      <c r="G1864" s="11">
        <f t="shared" si="1093"/>
        <v>8.8000000000000007</v>
      </c>
      <c r="H1864" s="11">
        <f t="shared" si="1093"/>
        <v>0</v>
      </c>
      <c r="I1864" s="11">
        <f t="shared" si="1093"/>
        <v>13.200000000000001</v>
      </c>
      <c r="J1864" s="11">
        <f t="shared" si="1093"/>
        <v>0</v>
      </c>
      <c r="K1864" s="11">
        <f t="shared" si="1093"/>
        <v>0</v>
      </c>
      <c r="L1864" s="11">
        <f t="shared" si="1093"/>
        <v>0</v>
      </c>
      <c r="M1864" s="11">
        <f t="shared" si="1092"/>
        <v>0</v>
      </c>
      <c r="N1864" s="11">
        <f t="shared" si="1092"/>
        <v>0</v>
      </c>
      <c r="O1864" s="11">
        <f t="shared" si="1092"/>
        <v>0</v>
      </c>
      <c r="P1864" s="11">
        <f t="shared" si="1092"/>
        <v>0</v>
      </c>
      <c r="Q1864" s="11">
        <f t="shared" si="1062"/>
        <v>0</v>
      </c>
      <c r="R1864" s="11">
        <f t="shared" si="1062"/>
        <v>0</v>
      </c>
      <c r="S1864" s="11">
        <f t="shared" si="1062"/>
        <v>0</v>
      </c>
      <c r="T1864" s="11">
        <f t="shared" si="1061"/>
        <v>3248.4459092434663</v>
      </c>
      <c r="U1864" s="40">
        <f t="shared" si="1068"/>
        <v>0.4</v>
      </c>
      <c r="V1864" s="11">
        <f t="shared" si="1091"/>
        <v>15.686089729167113</v>
      </c>
      <c r="W1864" s="11">
        <f t="shared" si="1091"/>
        <v>3859748.9094643691</v>
      </c>
      <c r="X1864" s="11">
        <f t="shared" si="1091"/>
        <v>77194.978189287387</v>
      </c>
      <c r="Y1864" s="11">
        <f t="shared" si="1091"/>
        <v>97120.382063860627</v>
      </c>
      <c r="Z1864" s="11">
        <f t="shared" si="1091"/>
        <v>1.2581178768613002</v>
      </c>
      <c r="AA1864" s="11">
        <f t="shared" si="1091"/>
        <v>34.47003360342201</v>
      </c>
      <c r="AB1864" s="11">
        <f t="shared" si="1091"/>
        <v>1958.7397403759744</v>
      </c>
      <c r="AC1864" s="11">
        <f t="shared" si="1091"/>
        <v>0</v>
      </c>
      <c r="AD1864" s="11">
        <f t="shared" si="1091"/>
        <v>0</v>
      </c>
      <c r="AE1864" s="11">
        <f t="shared" si="1069"/>
        <v>0</v>
      </c>
      <c r="AF1864" s="11">
        <f t="shared" si="1069"/>
        <v>0</v>
      </c>
      <c r="AG1864" s="11">
        <f t="shared" si="1069"/>
        <v>0</v>
      </c>
      <c r="AH1864" s="11">
        <f t="shared" si="1066"/>
        <v>0</v>
      </c>
      <c r="AI1864" s="11">
        <f t="shared" si="1066"/>
        <v>0</v>
      </c>
      <c r="AJ1864" s="11">
        <f t="shared" si="1066"/>
        <v>0</v>
      </c>
      <c r="AK1864" s="11">
        <f t="shared" si="1066"/>
        <v>0</v>
      </c>
      <c r="AL1864" s="11">
        <f t="shared" si="1066"/>
        <v>0</v>
      </c>
      <c r="AM1864" s="11">
        <f t="shared" si="1063"/>
        <v>0</v>
      </c>
      <c r="AN1864" s="11">
        <f t="shared" si="1063"/>
        <v>0</v>
      </c>
      <c r="AO1864" s="11">
        <f t="shared" si="1063"/>
        <v>0</v>
      </c>
      <c r="AP1864" s="11">
        <f t="shared" si="1063"/>
        <v>0</v>
      </c>
      <c r="AQ1864" s="11">
        <f t="shared" si="1063"/>
        <v>0</v>
      </c>
      <c r="AR1864" s="11">
        <f t="shared" si="1065"/>
        <v>0</v>
      </c>
      <c r="AS1864" s="11">
        <f t="shared" si="1065"/>
        <v>0</v>
      </c>
      <c r="AT1864" s="11">
        <f t="shared" si="1065"/>
        <v>0</v>
      </c>
      <c r="AU1864" s="11">
        <f t="shared" si="1065"/>
        <v>0</v>
      </c>
      <c r="AV1864" s="11">
        <f t="shared" si="1065"/>
        <v>6675244.6464000009</v>
      </c>
      <c r="AW1864" s="11">
        <f t="shared" si="1065"/>
        <v>0</v>
      </c>
      <c r="AX1864" s="11">
        <f t="shared" si="1065"/>
        <v>0</v>
      </c>
      <c r="AY1864" s="11">
        <f t="shared" si="1065"/>
        <v>16103.079480751949</v>
      </c>
      <c r="AZ1864" s="11">
        <f t="shared" si="1065"/>
        <v>1</v>
      </c>
      <c r="BA1864" s="11">
        <f t="shared" si="1065"/>
        <v>1</v>
      </c>
      <c r="BB1864" s="11">
        <f t="shared" si="1064"/>
        <v>1</v>
      </c>
      <c r="BC1864" s="11">
        <f t="shared" si="1064"/>
        <v>1</v>
      </c>
      <c r="BD1864" s="11">
        <f t="shared" si="1064"/>
        <v>1</v>
      </c>
      <c r="BE1864" s="11">
        <f t="shared" si="1064"/>
        <v>1</v>
      </c>
      <c r="BF1864" s="15" t="str">
        <f t="shared" si="1070"/>
        <v>EN 10210</v>
      </c>
      <c r="BG1864" s="42">
        <v>25.200383999999993</v>
      </c>
      <c r="BH1864" s="17">
        <f t="shared" si="1071"/>
        <v>100</v>
      </c>
      <c r="BI1864" s="17">
        <f t="shared" si="1072"/>
        <v>100</v>
      </c>
      <c r="BK1864" s="17">
        <f t="shared" si="1073"/>
        <v>8.8000000000000007</v>
      </c>
      <c r="BM1864" s="17">
        <f t="shared" si="1074"/>
        <v>13.200000000000001</v>
      </c>
      <c r="BX1864" s="18">
        <f t="shared" si="1075"/>
        <v>3248.4459092434663</v>
      </c>
      <c r="BY1864" s="42">
        <v>0.4</v>
      </c>
      <c r="BZ1864" s="43">
        <f t="shared" si="1076"/>
        <v>15.686089729167113</v>
      </c>
      <c r="CA1864" s="18">
        <f t="shared" si="1077"/>
        <v>3859748.9094643691</v>
      </c>
      <c r="CB1864" s="18">
        <f t="shared" si="1078"/>
        <v>77194.978189287387</v>
      </c>
      <c r="CC1864" s="18">
        <f t="shared" si="1079"/>
        <v>97120.382063860627</v>
      </c>
      <c r="CD1864" s="25">
        <f t="shared" si="1080"/>
        <v>1.2581178768613002</v>
      </c>
      <c r="CE1864" s="26">
        <f t="shared" si="1081"/>
        <v>34.47003360342201</v>
      </c>
      <c r="CF1864" s="18">
        <f t="shared" si="1082"/>
        <v>1958.7397403759744</v>
      </c>
      <c r="CZ1864" s="18">
        <f t="shared" si="1083"/>
        <v>6675244.6464000009</v>
      </c>
      <c r="DC1864" s="18">
        <f t="shared" si="1084"/>
        <v>16103.079480751949</v>
      </c>
      <c r="DD1864" s="17">
        <f t="shared" si="1085"/>
        <v>1</v>
      </c>
      <c r="DE1864" s="17">
        <f t="shared" si="1086"/>
        <v>1</v>
      </c>
      <c r="DF1864" s="17">
        <f t="shared" si="1087"/>
        <v>1</v>
      </c>
      <c r="DG1864" s="17">
        <f t="shared" si="1088"/>
        <v>1</v>
      </c>
      <c r="DH1864" s="17">
        <f t="shared" si="1089"/>
        <v>1</v>
      </c>
      <c r="DI1864" s="17">
        <f t="shared" si="1090"/>
        <v>1</v>
      </c>
      <c r="DJ1864" s="20" t="s">
        <v>1879</v>
      </c>
    </row>
    <row r="1865" spans="1:114" x14ac:dyDescent="0.2">
      <c r="A1865" s="15" t="s">
        <v>105</v>
      </c>
      <c r="B1865" s="10" t="s">
        <v>1961</v>
      </c>
      <c r="C1865" s="11">
        <f t="shared" si="1067"/>
        <v>28.26</v>
      </c>
      <c r="D1865" s="11">
        <f t="shared" si="1093"/>
        <v>100</v>
      </c>
      <c r="E1865" s="11">
        <f t="shared" si="1093"/>
        <v>100</v>
      </c>
      <c r="F1865" s="11">
        <f t="shared" si="1093"/>
        <v>0</v>
      </c>
      <c r="G1865" s="11">
        <f t="shared" si="1093"/>
        <v>10</v>
      </c>
      <c r="H1865" s="11">
        <f t="shared" si="1093"/>
        <v>0</v>
      </c>
      <c r="I1865" s="11">
        <f t="shared" si="1093"/>
        <v>15</v>
      </c>
      <c r="J1865" s="11">
        <f t="shared" si="1093"/>
        <v>0</v>
      </c>
      <c r="K1865" s="11">
        <f t="shared" si="1093"/>
        <v>0</v>
      </c>
      <c r="L1865" s="11">
        <f t="shared" si="1093"/>
        <v>0</v>
      </c>
      <c r="M1865" s="11">
        <f t="shared" si="1092"/>
        <v>0</v>
      </c>
      <c r="N1865" s="11">
        <f t="shared" si="1092"/>
        <v>0</v>
      </c>
      <c r="O1865" s="11">
        <f t="shared" si="1092"/>
        <v>0</v>
      </c>
      <c r="P1865" s="11">
        <f t="shared" si="1092"/>
        <v>0</v>
      </c>
      <c r="Q1865" s="11">
        <f t="shared" si="1062"/>
        <v>0</v>
      </c>
      <c r="R1865" s="11">
        <f t="shared" si="1062"/>
        <v>0</v>
      </c>
      <c r="S1865" s="11">
        <f t="shared" si="1062"/>
        <v>0</v>
      </c>
      <c r="T1865" s="11">
        <f t="shared" si="1061"/>
        <v>3649.3361431346411</v>
      </c>
      <c r="U1865" s="40">
        <f t="shared" si="1068"/>
        <v>0.4</v>
      </c>
      <c r="V1865" s="11">
        <f t="shared" si="1091"/>
        <v>13.96292695826318</v>
      </c>
      <c r="W1865" s="11">
        <f t="shared" si="1091"/>
        <v>4110766.8722859141</v>
      </c>
      <c r="X1865" s="11">
        <f t="shared" si="1091"/>
        <v>82215.33744571828</v>
      </c>
      <c r="Y1865" s="11">
        <f t="shared" si="1091"/>
        <v>105249.25986923126</v>
      </c>
      <c r="Z1865" s="11">
        <f t="shared" si="1091"/>
        <v>1.280165759080182</v>
      </c>
      <c r="AA1865" s="11">
        <f t="shared" si="1091"/>
        <v>33.562514432189936</v>
      </c>
      <c r="AB1865" s="11">
        <f t="shared" si="1091"/>
        <v>2256.6370614359175</v>
      </c>
      <c r="AC1865" s="11">
        <f t="shared" si="1091"/>
        <v>0</v>
      </c>
      <c r="AD1865" s="11">
        <f t="shared" si="1091"/>
        <v>0</v>
      </c>
      <c r="AE1865" s="11">
        <f t="shared" si="1069"/>
        <v>0</v>
      </c>
      <c r="AF1865" s="11">
        <f t="shared" si="1069"/>
        <v>0</v>
      </c>
      <c r="AG1865" s="11">
        <f t="shared" si="1069"/>
        <v>0</v>
      </c>
      <c r="AH1865" s="11">
        <f t="shared" si="1066"/>
        <v>0</v>
      </c>
      <c r="AI1865" s="11">
        <f t="shared" si="1066"/>
        <v>0</v>
      </c>
      <c r="AJ1865" s="11">
        <f t="shared" si="1066"/>
        <v>0</v>
      </c>
      <c r="AK1865" s="11">
        <f t="shared" si="1066"/>
        <v>0</v>
      </c>
      <c r="AL1865" s="11">
        <f t="shared" si="1066"/>
        <v>0</v>
      </c>
      <c r="AM1865" s="11">
        <f t="shared" si="1063"/>
        <v>0</v>
      </c>
      <c r="AN1865" s="11">
        <f t="shared" si="1063"/>
        <v>0</v>
      </c>
      <c r="AO1865" s="11">
        <f t="shared" si="1063"/>
        <v>0</v>
      </c>
      <c r="AP1865" s="11">
        <f t="shared" si="1063"/>
        <v>0</v>
      </c>
      <c r="AQ1865" s="11">
        <f t="shared" si="1063"/>
        <v>0</v>
      </c>
      <c r="AR1865" s="11">
        <f t="shared" si="1065"/>
        <v>0</v>
      </c>
      <c r="AS1865" s="11">
        <f t="shared" si="1065"/>
        <v>0</v>
      </c>
      <c r="AT1865" s="11">
        <f t="shared" si="1065"/>
        <v>0</v>
      </c>
      <c r="AU1865" s="11">
        <f t="shared" si="1065"/>
        <v>0</v>
      </c>
      <c r="AV1865" s="11">
        <f t="shared" si="1065"/>
        <v>7290000</v>
      </c>
      <c r="AW1865" s="11">
        <f t="shared" si="1065"/>
        <v>0</v>
      </c>
      <c r="AX1865" s="11">
        <f t="shared" si="1065"/>
        <v>0</v>
      </c>
      <c r="AY1865" s="11">
        <f t="shared" si="1065"/>
        <v>15513.274122871835</v>
      </c>
      <c r="AZ1865" s="11">
        <f t="shared" si="1065"/>
        <v>1</v>
      </c>
      <c r="BA1865" s="11">
        <f t="shared" si="1065"/>
        <v>1</v>
      </c>
      <c r="BB1865" s="11">
        <f t="shared" si="1064"/>
        <v>1</v>
      </c>
      <c r="BC1865" s="11">
        <f t="shared" si="1064"/>
        <v>1</v>
      </c>
      <c r="BD1865" s="11">
        <f t="shared" si="1064"/>
        <v>1</v>
      </c>
      <c r="BE1865" s="11">
        <f t="shared" si="1064"/>
        <v>1</v>
      </c>
      <c r="BF1865" s="15" t="str">
        <f t="shared" si="1070"/>
        <v>EN 10210</v>
      </c>
      <c r="BG1865" s="42">
        <v>28.26</v>
      </c>
      <c r="BH1865" s="17">
        <f t="shared" si="1071"/>
        <v>100</v>
      </c>
      <c r="BI1865" s="17">
        <f t="shared" si="1072"/>
        <v>100</v>
      </c>
      <c r="BK1865" s="17">
        <f t="shared" si="1073"/>
        <v>10</v>
      </c>
      <c r="BM1865" s="17">
        <f t="shared" si="1074"/>
        <v>15</v>
      </c>
      <c r="BX1865" s="18">
        <f t="shared" si="1075"/>
        <v>3649.3361431346411</v>
      </c>
      <c r="BY1865" s="42">
        <v>0.4</v>
      </c>
      <c r="BZ1865" s="43">
        <f t="shared" si="1076"/>
        <v>13.96292695826318</v>
      </c>
      <c r="CA1865" s="18">
        <f t="shared" si="1077"/>
        <v>4110766.8722859141</v>
      </c>
      <c r="CB1865" s="18">
        <f t="shared" si="1078"/>
        <v>82215.33744571828</v>
      </c>
      <c r="CC1865" s="18">
        <f t="shared" si="1079"/>
        <v>105249.25986923126</v>
      </c>
      <c r="CD1865" s="25">
        <f t="shared" si="1080"/>
        <v>1.280165759080182</v>
      </c>
      <c r="CE1865" s="26">
        <f t="shared" si="1081"/>
        <v>33.562514432189936</v>
      </c>
      <c r="CF1865" s="18">
        <f t="shared" si="1082"/>
        <v>2256.6370614359175</v>
      </c>
      <c r="CZ1865" s="18">
        <f t="shared" si="1083"/>
        <v>7290000</v>
      </c>
      <c r="DC1865" s="18">
        <f t="shared" si="1084"/>
        <v>15513.274122871835</v>
      </c>
      <c r="DD1865" s="17">
        <f t="shared" si="1085"/>
        <v>1</v>
      </c>
      <c r="DE1865" s="17">
        <f t="shared" si="1086"/>
        <v>1</v>
      </c>
      <c r="DF1865" s="17">
        <f t="shared" si="1087"/>
        <v>1</v>
      </c>
      <c r="DG1865" s="17">
        <f t="shared" si="1088"/>
        <v>1</v>
      </c>
      <c r="DH1865" s="17">
        <f t="shared" si="1089"/>
        <v>1</v>
      </c>
      <c r="DI1865" s="17">
        <f t="shared" si="1090"/>
        <v>1</v>
      </c>
      <c r="DJ1865" s="20" t="s">
        <v>1879</v>
      </c>
    </row>
    <row r="1866" spans="1:114" x14ac:dyDescent="0.2">
      <c r="A1866" s="15" t="s">
        <v>105</v>
      </c>
      <c r="B1866" s="10" t="s">
        <v>1962</v>
      </c>
      <c r="C1866" s="11">
        <f t="shared" si="1067"/>
        <v>30.740600000000001</v>
      </c>
      <c r="D1866" s="11">
        <f t="shared" si="1093"/>
        <v>100</v>
      </c>
      <c r="E1866" s="11">
        <f t="shared" si="1093"/>
        <v>100</v>
      </c>
      <c r="F1866" s="11">
        <f t="shared" si="1093"/>
        <v>0</v>
      </c>
      <c r="G1866" s="11">
        <f t="shared" si="1093"/>
        <v>11</v>
      </c>
      <c r="H1866" s="11">
        <f t="shared" si="1093"/>
        <v>0</v>
      </c>
      <c r="I1866" s="11">
        <f t="shared" si="1093"/>
        <v>22</v>
      </c>
      <c r="J1866" s="11">
        <f t="shared" si="1093"/>
        <v>0</v>
      </c>
      <c r="K1866" s="11">
        <f t="shared" si="1093"/>
        <v>0</v>
      </c>
      <c r="L1866" s="11">
        <f t="shared" si="1093"/>
        <v>0</v>
      </c>
      <c r="M1866" s="11">
        <f t="shared" si="1092"/>
        <v>0</v>
      </c>
      <c r="N1866" s="11">
        <f t="shared" si="1092"/>
        <v>0</v>
      </c>
      <c r="O1866" s="11">
        <f t="shared" si="1092"/>
        <v>0</v>
      </c>
      <c r="P1866" s="11">
        <f t="shared" si="1092"/>
        <v>0</v>
      </c>
      <c r="Q1866" s="11">
        <f t="shared" si="1062"/>
        <v>0</v>
      </c>
      <c r="R1866" s="11">
        <f t="shared" si="1062"/>
        <v>0</v>
      </c>
      <c r="S1866" s="11">
        <f t="shared" si="1062"/>
        <v>0</v>
      </c>
      <c r="T1866" s="11">
        <f t="shared" si="1061"/>
        <v>4537.0616886749194</v>
      </c>
      <c r="U1866" s="40">
        <f t="shared" si="1068"/>
        <v>0.4</v>
      </c>
      <c r="V1866" s="11">
        <f t="shared" si="1091"/>
        <v>11.230928188596161</v>
      </c>
      <c r="W1866" s="11">
        <f t="shared" si="1091"/>
        <v>4003989.0440198733</v>
      </c>
      <c r="X1866" s="11">
        <f t="shared" si="1091"/>
        <v>80079.780880397462</v>
      </c>
      <c r="Y1866" s="11">
        <f t="shared" si="1091"/>
        <v>105673.94710883769</v>
      </c>
      <c r="Z1866" s="11">
        <f t="shared" si="1091"/>
        <v>1.3196083449162554</v>
      </c>
      <c r="AA1866" s="11">
        <f t="shared" si="1091"/>
        <v>29.707020649894655</v>
      </c>
      <c r="AB1866" s="11">
        <f t="shared" si="1091"/>
        <v>2648.6635554218246</v>
      </c>
      <c r="AC1866" s="11">
        <f t="shared" si="1091"/>
        <v>0</v>
      </c>
      <c r="AD1866" s="11">
        <f t="shared" si="1091"/>
        <v>0</v>
      </c>
      <c r="AE1866" s="11">
        <f t="shared" si="1069"/>
        <v>0</v>
      </c>
      <c r="AF1866" s="11">
        <f t="shared" si="1069"/>
        <v>0</v>
      </c>
      <c r="AG1866" s="11">
        <f t="shared" si="1069"/>
        <v>0</v>
      </c>
      <c r="AH1866" s="11">
        <f t="shared" si="1066"/>
        <v>0</v>
      </c>
      <c r="AI1866" s="11">
        <f t="shared" si="1066"/>
        <v>0</v>
      </c>
      <c r="AJ1866" s="11">
        <f t="shared" si="1066"/>
        <v>0</v>
      </c>
      <c r="AK1866" s="11">
        <f t="shared" si="1066"/>
        <v>0</v>
      </c>
      <c r="AL1866" s="11">
        <f t="shared" si="1066"/>
        <v>0</v>
      </c>
      <c r="AM1866" s="11">
        <f t="shared" si="1063"/>
        <v>0</v>
      </c>
      <c r="AN1866" s="11">
        <f t="shared" si="1063"/>
        <v>0</v>
      </c>
      <c r="AO1866" s="11">
        <f t="shared" si="1063"/>
        <v>0</v>
      </c>
      <c r="AP1866" s="11">
        <f t="shared" si="1063"/>
        <v>0</v>
      </c>
      <c r="AQ1866" s="11">
        <f t="shared" si="1063"/>
        <v>0</v>
      </c>
      <c r="AR1866" s="11">
        <f t="shared" si="1065"/>
        <v>0</v>
      </c>
      <c r="AS1866" s="11">
        <f t="shared" si="1065"/>
        <v>0</v>
      </c>
      <c r="AT1866" s="11">
        <f t="shared" si="1065"/>
        <v>0</v>
      </c>
      <c r="AU1866" s="11">
        <f t="shared" si="1065"/>
        <v>0</v>
      </c>
      <c r="AV1866" s="11">
        <f t="shared" si="1065"/>
        <v>7754659</v>
      </c>
      <c r="AW1866" s="11">
        <f t="shared" si="1065"/>
        <v>0</v>
      </c>
      <c r="AX1866" s="11">
        <f t="shared" si="1065"/>
        <v>0</v>
      </c>
      <c r="AY1866" s="11">
        <f t="shared" si="1065"/>
        <v>14543.658888554563</v>
      </c>
      <c r="AZ1866" s="11">
        <f t="shared" si="1065"/>
        <v>1</v>
      </c>
      <c r="BA1866" s="11">
        <f t="shared" si="1065"/>
        <v>1</v>
      </c>
      <c r="BB1866" s="11">
        <f t="shared" si="1064"/>
        <v>1</v>
      </c>
      <c r="BC1866" s="11">
        <f t="shared" si="1064"/>
        <v>1</v>
      </c>
      <c r="BD1866" s="11">
        <f t="shared" si="1064"/>
        <v>1</v>
      </c>
      <c r="BE1866" s="11">
        <f t="shared" si="1064"/>
        <v>1</v>
      </c>
      <c r="BF1866" s="15" t="str">
        <f t="shared" si="1070"/>
        <v>EN 10210</v>
      </c>
      <c r="BG1866" s="42">
        <v>30.740600000000001</v>
      </c>
      <c r="BH1866" s="17">
        <f t="shared" si="1071"/>
        <v>100</v>
      </c>
      <c r="BI1866" s="17">
        <f t="shared" si="1072"/>
        <v>100</v>
      </c>
      <c r="BK1866" s="17">
        <f t="shared" si="1073"/>
        <v>11</v>
      </c>
      <c r="BM1866" s="17">
        <f t="shared" si="1074"/>
        <v>22</v>
      </c>
      <c r="BX1866" s="18">
        <f t="shared" si="1075"/>
        <v>4537.0616886749194</v>
      </c>
      <c r="BY1866" s="42">
        <v>0.4</v>
      </c>
      <c r="BZ1866" s="43">
        <f t="shared" si="1076"/>
        <v>11.230928188596161</v>
      </c>
      <c r="CA1866" s="18">
        <f t="shared" si="1077"/>
        <v>4003989.0440198733</v>
      </c>
      <c r="CB1866" s="18">
        <f t="shared" si="1078"/>
        <v>80079.780880397462</v>
      </c>
      <c r="CC1866" s="18">
        <f t="shared" si="1079"/>
        <v>105673.94710883769</v>
      </c>
      <c r="CD1866" s="25">
        <f t="shared" si="1080"/>
        <v>1.3196083449162554</v>
      </c>
      <c r="CE1866" s="26">
        <f t="shared" si="1081"/>
        <v>29.707020649894655</v>
      </c>
      <c r="CF1866" s="18">
        <f t="shared" si="1082"/>
        <v>2648.6635554218246</v>
      </c>
      <c r="CZ1866" s="18">
        <f t="shared" si="1083"/>
        <v>7754659</v>
      </c>
      <c r="DC1866" s="18">
        <f t="shared" si="1084"/>
        <v>14543.658888554563</v>
      </c>
      <c r="DD1866" s="17">
        <f t="shared" si="1085"/>
        <v>1</v>
      </c>
      <c r="DE1866" s="17">
        <f t="shared" si="1086"/>
        <v>1</v>
      </c>
      <c r="DF1866" s="17">
        <f t="shared" si="1087"/>
        <v>1</v>
      </c>
      <c r="DG1866" s="17">
        <f t="shared" si="1088"/>
        <v>1</v>
      </c>
      <c r="DH1866" s="17">
        <f t="shared" si="1089"/>
        <v>1</v>
      </c>
      <c r="DI1866" s="17">
        <f t="shared" si="1090"/>
        <v>1</v>
      </c>
      <c r="DJ1866" s="20" t="s">
        <v>1879</v>
      </c>
    </row>
    <row r="1867" spans="1:114" x14ac:dyDescent="0.2">
      <c r="A1867" s="15" t="s">
        <v>105</v>
      </c>
      <c r="B1867" s="10" t="s">
        <v>1963</v>
      </c>
      <c r="C1867" s="11">
        <f t="shared" si="1067"/>
        <v>34.34375</v>
      </c>
      <c r="D1867" s="11">
        <f t="shared" si="1093"/>
        <v>100</v>
      </c>
      <c r="E1867" s="11">
        <f t="shared" si="1093"/>
        <v>100</v>
      </c>
      <c r="F1867" s="11">
        <f t="shared" si="1093"/>
        <v>0</v>
      </c>
      <c r="G1867" s="11">
        <f t="shared" si="1093"/>
        <v>12.5</v>
      </c>
      <c r="H1867" s="11">
        <f t="shared" si="1093"/>
        <v>0</v>
      </c>
      <c r="I1867" s="11">
        <f t="shared" si="1093"/>
        <v>25</v>
      </c>
      <c r="J1867" s="11">
        <f t="shared" si="1093"/>
        <v>0</v>
      </c>
      <c r="K1867" s="11">
        <f t="shared" si="1093"/>
        <v>0</v>
      </c>
      <c r="L1867" s="11">
        <f t="shared" si="1093"/>
        <v>0</v>
      </c>
      <c r="M1867" s="11">
        <f t="shared" si="1092"/>
        <v>0</v>
      </c>
      <c r="N1867" s="11">
        <f t="shared" si="1092"/>
        <v>0</v>
      </c>
      <c r="O1867" s="11">
        <f t="shared" si="1092"/>
        <v>0</v>
      </c>
      <c r="P1867" s="11">
        <f t="shared" si="1092"/>
        <v>0</v>
      </c>
      <c r="Q1867" s="11">
        <f t="shared" si="1062"/>
        <v>0</v>
      </c>
      <c r="R1867" s="11">
        <f t="shared" si="1062"/>
        <v>0</v>
      </c>
      <c r="S1867" s="11">
        <f t="shared" si="1062"/>
        <v>0</v>
      </c>
      <c r="T1867" s="11">
        <f t="shared" si="1061"/>
        <v>5176.9908169872415</v>
      </c>
      <c r="U1867" s="40">
        <f t="shared" si="1068"/>
        <v>0.4</v>
      </c>
      <c r="V1867" s="11">
        <f t="shared" si="1091"/>
        <v>9.8426703492575331</v>
      </c>
      <c r="W1867" s="11">
        <f t="shared" si="1091"/>
        <v>4103812.920461826</v>
      </c>
      <c r="X1867" s="11">
        <f t="shared" si="1091"/>
        <v>82076.258409236514</v>
      </c>
      <c r="Y1867" s="11">
        <f t="shared" si="1091"/>
        <v>111408.78242437949</v>
      </c>
      <c r="Z1867" s="11">
        <f t="shared" si="1091"/>
        <v>1.3573813497794878</v>
      </c>
      <c r="AA1867" s="11">
        <f t="shared" si="1091"/>
        <v>28.154970713284676</v>
      </c>
      <c r="AB1867" s="11">
        <f t="shared" si="1091"/>
        <v>3079.3692606170262</v>
      </c>
      <c r="AC1867" s="11">
        <f t="shared" si="1091"/>
        <v>0</v>
      </c>
      <c r="AD1867" s="11">
        <f t="shared" si="1091"/>
        <v>0</v>
      </c>
      <c r="AE1867" s="11">
        <f t="shared" si="1069"/>
        <v>0</v>
      </c>
      <c r="AF1867" s="11">
        <f t="shared" si="1069"/>
        <v>0</v>
      </c>
      <c r="AG1867" s="11">
        <f t="shared" si="1069"/>
        <v>0</v>
      </c>
      <c r="AH1867" s="11">
        <f t="shared" si="1066"/>
        <v>0</v>
      </c>
      <c r="AI1867" s="11">
        <f t="shared" si="1066"/>
        <v>0</v>
      </c>
      <c r="AJ1867" s="11">
        <f t="shared" si="1066"/>
        <v>0</v>
      </c>
      <c r="AK1867" s="11">
        <f t="shared" si="1066"/>
        <v>0</v>
      </c>
      <c r="AL1867" s="11">
        <f t="shared" si="1066"/>
        <v>0</v>
      </c>
      <c r="AM1867" s="11">
        <f t="shared" si="1063"/>
        <v>0</v>
      </c>
      <c r="AN1867" s="11">
        <f t="shared" si="1063"/>
        <v>0</v>
      </c>
      <c r="AO1867" s="11">
        <f t="shared" si="1063"/>
        <v>0</v>
      </c>
      <c r="AP1867" s="11">
        <f t="shared" si="1063"/>
        <v>0</v>
      </c>
      <c r="AQ1867" s="11">
        <f t="shared" si="1063"/>
        <v>0</v>
      </c>
      <c r="AR1867" s="11">
        <f t="shared" si="1065"/>
        <v>0</v>
      </c>
      <c r="AS1867" s="11">
        <f t="shared" si="1065"/>
        <v>0</v>
      </c>
      <c r="AT1867" s="11">
        <f t="shared" si="1065"/>
        <v>0</v>
      </c>
      <c r="AU1867" s="11">
        <f t="shared" si="1065"/>
        <v>0</v>
      </c>
      <c r="AV1867" s="11">
        <f t="shared" si="1065"/>
        <v>8374023.4375</v>
      </c>
      <c r="AW1867" s="11">
        <f t="shared" si="1065"/>
        <v>0</v>
      </c>
      <c r="AX1867" s="11">
        <f t="shared" si="1065"/>
        <v>0</v>
      </c>
      <c r="AY1867" s="11">
        <f t="shared" si="1065"/>
        <v>13635.923151542564</v>
      </c>
      <c r="AZ1867" s="11">
        <f t="shared" si="1065"/>
        <v>1</v>
      </c>
      <c r="BA1867" s="11">
        <f t="shared" si="1065"/>
        <v>1</v>
      </c>
      <c r="BB1867" s="11">
        <f t="shared" si="1064"/>
        <v>1</v>
      </c>
      <c r="BC1867" s="11">
        <f t="shared" si="1064"/>
        <v>1</v>
      </c>
      <c r="BD1867" s="11">
        <f t="shared" si="1064"/>
        <v>1</v>
      </c>
      <c r="BE1867" s="11">
        <f t="shared" si="1064"/>
        <v>1</v>
      </c>
      <c r="BF1867" s="15" t="str">
        <f t="shared" si="1070"/>
        <v>EN 10210</v>
      </c>
      <c r="BG1867" s="42">
        <v>34.34375</v>
      </c>
      <c r="BH1867" s="17">
        <f t="shared" si="1071"/>
        <v>100</v>
      </c>
      <c r="BI1867" s="17">
        <f t="shared" si="1072"/>
        <v>100</v>
      </c>
      <c r="BK1867" s="17">
        <f t="shared" si="1073"/>
        <v>12.5</v>
      </c>
      <c r="BM1867" s="17">
        <f t="shared" si="1074"/>
        <v>25</v>
      </c>
      <c r="BX1867" s="18">
        <f t="shared" si="1075"/>
        <v>5176.9908169872415</v>
      </c>
      <c r="BY1867" s="42">
        <v>0.4</v>
      </c>
      <c r="BZ1867" s="43">
        <f t="shared" si="1076"/>
        <v>9.8426703492575331</v>
      </c>
      <c r="CA1867" s="18">
        <f t="shared" si="1077"/>
        <v>4103812.920461826</v>
      </c>
      <c r="CB1867" s="18">
        <f t="shared" si="1078"/>
        <v>82076.258409236514</v>
      </c>
      <c r="CC1867" s="18">
        <f t="shared" si="1079"/>
        <v>111408.78242437949</v>
      </c>
      <c r="CD1867" s="25">
        <f t="shared" si="1080"/>
        <v>1.3573813497794878</v>
      </c>
      <c r="CE1867" s="26">
        <f t="shared" si="1081"/>
        <v>28.154970713284676</v>
      </c>
      <c r="CF1867" s="18">
        <f t="shared" si="1082"/>
        <v>3079.3692606170262</v>
      </c>
      <c r="CZ1867" s="18">
        <f t="shared" si="1083"/>
        <v>8374023.4375</v>
      </c>
      <c r="DC1867" s="18">
        <f t="shared" si="1084"/>
        <v>13635.923151542564</v>
      </c>
      <c r="DD1867" s="17">
        <f t="shared" si="1085"/>
        <v>1</v>
      </c>
      <c r="DE1867" s="17">
        <f t="shared" si="1086"/>
        <v>1</v>
      </c>
      <c r="DF1867" s="17">
        <f t="shared" si="1087"/>
        <v>1</v>
      </c>
      <c r="DG1867" s="17">
        <f t="shared" si="1088"/>
        <v>1</v>
      </c>
      <c r="DH1867" s="17">
        <f t="shared" si="1089"/>
        <v>1</v>
      </c>
      <c r="DI1867" s="17">
        <f t="shared" si="1090"/>
        <v>1</v>
      </c>
      <c r="DJ1867" s="20" t="s">
        <v>1879</v>
      </c>
    </row>
    <row r="1868" spans="1:114" x14ac:dyDescent="0.2">
      <c r="A1868" s="15" t="s">
        <v>105</v>
      </c>
      <c r="B1868" s="10" t="s">
        <v>1964</v>
      </c>
      <c r="C1868" s="11">
        <f t="shared" si="1067"/>
        <v>38.256504000000007</v>
      </c>
      <c r="D1868" s="11">
        <f t="shared" si="1093"/>
        <v>100</v>
      </c>
      <c r="E1868" s="11">
        <f t="shared" si="1093"/>
        <v>100</v>
      </c>
      <c r="F1868" s="11">
        <f t="shared" si="1093"/>
        <v>0</v>
      </c>
      <c r="G1868" s="11">
        <f t="shared" si="1093"/>
        <v>14.2</v>
      </c>
      <c r="H1868" s="11">
        <f t="shared" si="1093"/>
        <v>0</v>
      </c>
      <c r="I1868" s="11">
        <f t="shared" si="1093"/>
        <v>28.4</v>
      </c>
      <c r="J1868" s="11">
        <f t="shared" si="1093"/>
        <v>0</v>
      </c>
      <c r="K1868" s="11">
        <f t="shared" si="1093"/>
        <v>0</v>
      </c>
      <c r="L1868" s="11">
        <f t="shared" si="1093"/>
        <v>0</v>
      </c>
      <c r="M1868" s="11">
        <f t="shared" si="1092"/>
        <v>0</v>
      </c>
      <c r="N1868" s="11">
        <f t="shared" si="1092"/>
        <v>0</v>
      </c>
      <c r="O1868" s="11">
        <f t="shared" si="1092"/>
        <v>0</v>
      </c>
      <c r="P1868" s="11">
        <f t="shared" si="1092"/>
        <v>0</v>
      </c>
      <c r="Q1868" s="11">
        <f t="shared" si="1062"/>
        <v>0</v>
      </c>
      <c r="R1868" s="11">
        <f t="shared" si="1062"/>
        <v>0</v>
      </c>
      <c r="S1868" s="11">
        <f t="shared" si="1062"/>
        <v>0</v>
      </c>
      <c r="T1868" s="11">
        <f t="shared" si="1061"/>
        <v>5908.4059413587656</v>
      </c>
      <c r="U1868" s="40">
        <f t="shared" si="1068"/>
        <v>0.4</v>
      </c>
      <c r="V1868" s="11">
        <f t="shared" si="1091"/>
        <v>8.6242236092905564</v>
      </c>
      <c r="W1868" s="11">
        <f t="shared" si="1091"/>
        <v>4110944.4617788186</v>
      </c>
      <c r="X1868" s="11">
        <f t="shared" si="1091"/>
        <v>82218.889235576367</v>
      </c>
      <c r="Y1868" s="11">
        <f t="shared" si="1091"/>
        <v>115561.95881211763</v>
      </c>
      <c r="Z1868" s="11">
        <f t="shared" si="1091"/>
        <v>1.4055402582854843</v>
      </c>
      <c r="AA1868" s="11">
        <f t="shared" si="1091"/>
        <v>26.377622079495616</v>
      </c>
      <c r="AB1868" s="11">
        <f t="shared" si="1091"/>
        <v>3587.6737133492284</v>
      </c>
      <c r="AC1868" s="11">
        <f t="shared" si="1091"/>
        <v>0</v>
      </c>
      <c r="AD1868" s="11">
        <f t="shared" si="1091"/>
        <v>0</v>
      </c>
      <c r="AE1868" s="11">
        <f t="shared" si="1069"/>
        <v>0</v>
      </c>
      <c r="AF1868" s="11">
        <f t="shared" si="1069"/>
        <v>0</v>
      </c>
      <c r="AG1868" s="11">
        <f t="shared" si="1069"/>
        <v>0</v>
      </c>
      <c r="AH1868" s="11">
        <f t="shared" si="1066"/>
        <v>0</v>
      </c>
      <c r="AI1868" s="11">
        <f t="shared" si="1066"/>
        <v>0</v>
      </c>
      <c r="AJ1868" s="11">
        <f t="shared" si="1066"/>
        <v>0</v>
      </c>
      <c r="AK1868" s="11">
        <f t="shared" si="1066"/>
        <v>0</v>
      </c>
      <c r="AL1868" s="11">
        <f t="shared" si="1066"/>
        <v>0</v>
      </c>
      <c r="AM1868" s="11">
        <f t="shared" si="1063"/>
        <v>0</v>
      </c>
      <c r="AN1868" s="11">
        <f t="shared" si="1063"/>
        <v>0</v>
      </c>
      <c r="AO1868" s="11">
        <f t="shared" si="1063"/>
        <v>0</v>
      </c>
      <c r="AP1868" s="11">
        <f t="shared" si="1063"/>
        <v>0</v>
      </c>
      <c r="AQ1868" s="11">
        <f t="shared" si="1063"/>
        <v>0</v>
      </c>
      <c r="AR1868" s="11">
        <f t="shared" si="1065"/>
        <v>0</v>
      </c>
      <c r="AS1868" s="11">
        <f t="shared" si="1065"/>
        <v>0</v>
      </c>
      <c r="AT1868" s="11">
        <f t="shared" si="1065"/>
        <v>0</v>
      </c>
      <c r="AU1868" s="11">
        <f t="shared" si="1065"/>
        <v>0</v>
      </c>
      <c r="AV1868" s="11">
        <f t="shared" si="1065"/>
        <v>8969127.7103999984</v>
      </c>
      <c r="AW1868" s="11">
        <f t="shared" si="1065"/>
        <v>0</v>
      </c>
      <c r="AX1868" s="11">
        <f t="shared" ref="AX1868:BD1919" si="1094">IF($A1868="x",DB1868,"")</f>
        <v>0</v>
      </c>
      <c r="AY1868" s="11">
        <f t="shared" si="1094"/>
        <v>12559.664283373077</v>
      </c>
      <c r="AZ1868" s="11">
        <f t="shared" si="1094"/>
        <v>1</v>
      </c>
      <c r="BA1868" s="11">
        <f t="shared" si="1094"/>
        <v>1</v>
      </c>
      <c r="BB1868" s="11">
        <f t="shared" si="1064"/>
        <v>1</v>
      </c>
      <c r="BC1868" s="11">
        <f t="shared" si="1064"/>
        <v>1</v>
      </c>
      <c r="BD1868" s="11">
        <f t="shared" si="1064"/>
        <v>1</v>
      </c>
      <c r="BE1868" s="11">
        <f t="shared" si="1064"/>
        <v>1</v>
      </c>
      <c r="BF1868" s="15" t="str">
        <f t="shared" si="1070"/>
        <v>EN 10210</v>
      </c>
      <c r="BG1868" s="42">
        <v>38.256504000000007</v>
      </c>
      <c r="BH1868" s="17">
        <f t="shared" si="1071"/>
        <v>100</v>
      </c>
      <c r="BI1868" s="17">
        <f t="shared" si="1072"/>
        <v>100</v>
      </c>
      <c r="BK1868" s="17">
        <f t="shared" si="1073"/>
        <v>14.2</v>
      </c>
      <c r="BM1868" s="17">
        <f t="shared" si="1074"/>
        <v>28.4</v>
      </c>
      <c r="BX1868" s="18">
        <f t="shared" si="1075"/>
        <v>5908.4059413587656</v>
      </c>
      <c r="BY1868" s="42">
        <v>0.4</v>
      </c>
      <c r="BZ1868" s="43">
        <f t="shared" si="1076"/>
        <v>8.6242236092905564</v>
      </c>
      <c r="CA1868" s="18">
        <f t="shared" si="1077"/>
        <v>4110944.4617788186</v>
      </c>
      <c r="CB1868" s="18">
        <f t="shared" si="1078"/>
        <v>82218.889235576367</v>
      </c>
      <c r="CC1868" s="18">
        <f t="shared" si="1079"/>
        <v>115561.95881211763</v>
      </c>
      <c r="CD1868" s="25">
        <f t="shared" si="1080"/>
        <v>1.4055402582854843</v>
      </c>
      <c r="CE1868" s="26">
        <f t="shared" si="1081"/>
        <v>26.377622079495616</v>
      </c>
      <c r="CF1868" s="18">
        <f t="shared" si="1082"/>
        <v>3587.6737133492284</v>
      </c>
      <c r="CZ1868" s="18">
        <f t="shared" si="1083"/>
        <v>8969127.7103999984</v>
      </c>
      <c r="DC1868" s="18">
        <f t="shared" si="1084"/>
        <v>12559.664283373077</v>
      </c>
      <c r="DD1868" s="17">
        <f t="shared" si="1085"/>
        <v>1</v>
      </c>
      <c r="DE1868" s="17">
        <f t="shared" si="1086"/>
        <v>1</v>
      </c>
      <c r="DF1868" s="17">
        <f t="shared" si="1087"/>
        <v>1</v>
      </c>
      <c r="DG1868" s="17">
        <f t="shared" si="1088"/>
        <v>1</v>
      </c>
      <c r="DH1868" s="17">
        <f t="shared" si="1089"/>
        <v>1</v>
      </c>
      <c r="DI1868" s="17">
        <f t="shared" si="1090"/>
        <v>1</v>
      </c>
      <c r="DJ1868" s="20" t="s">
        <v>1879</v>
      </c>
    </row>
    <row r="1869" spans="1:114" x14ac:dyDescent="0.2">
      <c r="A1869" s="15" t="s">
        <v>105</v>
      </c>
      <c r="B1869" s="10" t="s">
        <v>1965</v>
      </c>
      <c r="C1869" s="11">
        <f t="shared" si="1067"/>
        <v>13.313599999999999</v>
      </c>
      <c r="D1869" s="11">
        <f t="shared" si="1093"/>
        <v>110</v>
      </c>
      <c r="E1869" s="11">
        <f t="shared" si="1093"/>
        <v>110</v>
      </c>
      <c r="F1869" s="11">
        <f t="shared" si="1093"/>
        <v>0</v>
      </c>
      <c r="G1869" s="11">
        <f t="shared" si="1093"/>
        <v>4</v>
      </c>
      <c r="H1869" s="11">
        <f t="shared" si="1093"/>
        <v>0</v>
      </c>
      <c r="I1869" s="11">
        <f t="shared" si="1093"/>
        <v>4</v>
      </c>
      <c r="J1869" s="11">
        <f t="shared" si="1093"/>
        <v>0</v>
      </c>
      <c r="K1869" s="11">
        <f t="shared" si="1093"/>
        <v>0</v>
      </c>
      <c r="L1869" s="11">
        <f t="shared" si="1093"/>
        <v>0</v>
      </c>
      <c r="M1869" s="11">
        <f t="shared" si="1092"/>
        <v>0</v>
      </c>
      <c r="N1869" s="11">
        <f t="shared" si="1092"/>
        <v>0</v>
      </c>
      <c r="O1869" s="11">
        <f t="shared" si="1092"/>
        <v>0</v>
      </c>
      <c r="P1869" s="11">
        <f t="shared" si="1092"/>
        <v>0</v>
      </c>
      <c r="Q1869" s="11">
        <f t="shared" si="1062"/>
        <v>0</v>
      </c>
      <c r="R1869" s="11">
        <f t="shared" si="1062"/>
        <v>0</v>
      </c>
      <c r="S1869" s="11">
        <f t="shared" si="1062"/>
        <v>0</v>
      </c>
      <c r="T1869" s="11">
        <f t="shared" si="1061"/>
        <v>1654.79644737231</v>
      </c>
      <c r="U1869" s="40">
        <f t="shared" si="1068"/>
        <v>0.44</v>
      </c>
      <c r="V1869" s="11">
        <f t="shared" si="1091"/>
        <v>33.871812755591399</v>
      </c>
      <c r="W1869" s="11">
        <f t="shared" si="1091"/>
        <v>3059367.9478595457</v>
      </c>
      <c r="X1869" s="11">
        <f t="shared" si="1091"/>
        <v>55624.871779264467</v>
      </c>
      <c r="Y1869" s="11">
        <f t="shared" si="1091"/>
        <v>65212.766359831905</v>
      </c>
      <c r="Z1869" s="11">
        <f t="shared" si="1091"/>
        <v>1.1723670414668994</v>
      </c>
      <c r="AA1869" s="11">
        <f t="shared" si="1091"/>
        <v>42.997535751291977</v>
      </c>
      <c r="AB1869" s="11">
        <f t="shared" si="1091"/>
        <v>902.79644737231001</v>
      </c>
      <c r="AC1869" s="11">
        <f t="shared" si="1091"/>
        <v>0</v>
      </c>
      <c r="AD1869" s="11">
        <f t="shared" si="1091"/>
        <v>0</v>
      </c>
      <c r="AE1869" s="11">
        <f t="shared" si="1069"/>
        <v>0</v>
      </c>
      <c r="AF1869" s="11">
        <f t="shared" si="1069"/>
        <v>0</v>
      </c>
      <c r="AG1869" s="11">
        <f t="shared" si="1069"/>
        <v>0</v>
      </c>
      <c r="AH1869" s="11">
        <f t="shared" si="1066"/>
        <v>0</v>
      </c>
      <c r="AI1869" s="11">
        <f t="shared" si="1066"/>
        <v>0</v>
      </c>
      <c r="AJ1869" s="11">
        <f t="shared" si="1066"/>
        <v>0</v>
      </c>
      <c r="AK1869" s="11">
        <f t="shared" si="1066"/>
        <v>0</v>
      </c>
      <c r="AL1869" s="11">
        <f t="shared" si="1066"/>
        <v>0</v>
      </c>
      <c r="AM1869" s="11">
        <f t="shared" si="1063"/>
        <v>0</v>
      </c>
      <c r="AN1869" s="11">
        <f t="shared" si="1063"/>
        <v>0</v>
      </c>
      <c r="AO1869" s="11">
        <f t="shared" si="1063"/>
        <v>0</v>
      </c>
      <c r="AP1869" s="11">
        <f t="shared" si="1063"/>
        <v>0</v>
      </c>
      <c r="AQ1869" s="11">
        <f t="shared" si="1063"/>
        <v>0</v>
      </c>
      <c r="AR1869" s="11">
        <f t="shared" si="1063"/>
        <v>0</v>
      </c>
      <c r="AS1869" s="11">
        <f t="shared" si="1063"/>
        <v>0</v>
      </c>
      <c r="AT1869" s="11">
        <f t="shared" si="1063"/>
        <v>0</v>
      </c>
      <c r="AU1869" s="11">
        <f t="shared" si="1063"/>
        <v>0</v>
      </c>
      <c r="AV1869" s="11">
        <f t="shared" si="1063"/>
        <v>4764064</v>
      </c>
      <c r="AW1869" s="11">
        <f t="shared" si="1063"/>
        <v>0</v>
      </c>
      <c r="AX1869" s="11">
        <f t="shared" si="1094"/>
        <v>0</v>
      </c>
      <c r="AY1869" s="11">
        <f t="shared" si="1094"/>
        <v>22410.194671058463</v>
      </c>
      <c r="AZ1869" s="11">
        <f t="shared" si="1094"/>
        <v>1</v>
      </c>
      <c r="BA1869" s="11">
        <f t="shared" si="1094"/>
        <v>1</v>
      </c>
      <c r="BB1869" s="11">
        <f t="shared" si="1064"/>
        <v>1</v>
      </c>
      <c r="BC1869" s="11">
        <f t="shared" si="1064"/>
        <v>1</v>
      </c>
      <c r="BD1869" s="11">
        <f t="shared" si="1064"/>
        <v>1</v>
      </c>
      <c r="BE1869" s="11">
        <f t="shared" si="1064"/>
        <v>2</v>
      </c>
      <c r="BF1869" s="15" t="str">
        <f t="shared" si="1070"/>
        <v>EN 10210</v>
      </c>
      <c r="BG1869" s="42">
        <v>13.313599999999999</v>
      </c>
      <c r="BH1869" s="17">
        <f t="shared" si="1071"/>
        <v>110</v>
      </c>
      <c r="BI1869" s="17">
        <f t="shared" si="1072"/>
        <v>110</v>
      </c>
      <c r="BK1869" s="17">
        <f t="shared" si="1073"/>
        <v>4</v>
      </c>
      <c r="BM1869" s="17">
        <f t="shared" si="1074"/>
        <v>4</v>
      </c>
      <c r="BX1869" s="18">
        <f t="shared" si="1075"/>
        <v>1654.79644737231</v>
      </c>
      <c r="BY1869" s="42">
        <v>0.44</v>
      </c>
      <c r="BZ1869" s="43">
        <f t="shared" si="1076"/>
        <v>33.871812755591399</v>
      </c>
      <c r="CA1869" s="18">
        <f t="shared" si="1077"/>
        <v>3059367.9478595457</v>
      </c>
      <c r="CB1869" s="18">
        <f t="shared" si="1078"/>
        <v>55624.871779264467</v>
      </c>
      <c r="CC1869" s="18">
        <f t="shared" si="1079"/>
        <v>65212.766359831905</v>
      </c>
      <c r="CD1869" s="25">
        <f t="shared" si="1080"/>
        <v>1.1723670414668994</v>
      </c>
      <c r="CE1869" s="26">
        <f t="shared" si="1081"/>
        <v>42.997535751291977</v>
      </c>
      <c r="CF1869" s="18">
        <f t="shared" si="1082"/>
        <v>902.79644737231001</v>
      </c>
      <c r="CZ1869" s="18">
        <f t="shared" si="1083"/>
        <v>4764064</v>
      </c>
      <c r="DC1869" s="18">
        <f t="shared" si="1084"/>
        <v>22410.194671058463</v>
      </c>
      <c r="DD1869" s="17">
        <f t="shared" si="1085"/>
        <v>1</v>
      </c>
      <c r="DE1869" s="17">
        <f t="shared" si="1086"/>
        <v>1</v>
      </c>
      <c r="DF1869" s="17">
        <f t="shared" si="1087"/>
        <v>1</v>
      </c>
      <c r="DG1869" s="17">
        <f t="shared" si="1088"/>
        <v>1</v>
      </c>
      <c r="DH1869" s="17">
        <f t="shared" si="1089"/>
        <v>1</v>
      </c>
      <c r="DI1869" s="17">
        <f t="shared" si="1090"/>
        <v>2</v>
      </c>
      <c r="DJ1869" s="20" t="s">
        <v>1879</v>
      </c>
    </row>
    <row r="1870" spans="1:114" x14ac:dyDescent="0.2">
      <c r="A1870" s="15" t="s">
        <v>105</v>
      </c>
      <c r="B1870" s="10" t="s">
        <v>1966</v>
      </c>
      <c r="C1870" s="11">
        <f t="shared" si="1067"/>
        <v>14.90715</v>
      </c>
      <c r="D1870" s="11">
        <f t="shared" si="1093"/>
        <v>110</v>
      </c>
      <c r="E1870" s="11">
        <f t="shared" si="1093"/>
        <v>110</v>
      </c>
      <c r="F1870" s="11">
        <f t="shared" si="1093"/>
        <v>0</v>
      </c>
      <c r="G1870" s="11">
        <f t="shared" si="1093"/>
        <v>4.5</v>
      </c>
      <c r="H1870" s="11">
        <f t="shared" si="1093"/>
        <v>0</v>
      </c>
      <c r="I1870" s="11">
        <f t="shared" si="1093"/>
        <v>4.5</v>
      </c>
      <c r="J1870" s="11">
        <f t="shared" si="1093"/>
        <v>0</v>
      </c>
      <c r="K1870" s="11">
        <f t="shared" si="1093"/>
        <v>0</v>
      </c>
      <c r="L1870" s="11">
        <f t="shared" si="1093"/>
        <v>0</v>
      </c>
      <c r="M1870" s="11">
        <f t="shared" si="1092"/>
        <v>0</v>
      </c>
      <c r="N1870" s="11">
        <f t="shared" si="1092"/>
        <v>0</v>
      </c>
      <c r="O1870" s="11">
        <f t="shared" si="1092"/>
        <v>0</v>
      </c>
      <c r="P1870" s="11">
        <f t="shared" si="1092"/>
        <v>0</v>
      </c>
      <c r="Q1870" s="11">
        <f t="shared" si="1062"/>
        <v>0</v>
      </c>
      <c r="R1870" s="11">
        <f t="shared" si="1062"/>
        <v>0</v>
      </c>
      <c r="S1870" s="11">
        <f t="shared" si="1062"/>
        <v>0</v>
      </c>
      <c r="T1870" s="11">
        <f t="shared" si="1061"/>
        <v>1846.85175370558</v>
      </c>
      <c r="U1870" s="40">
        <f t="shared" si="1068"/>
        <v>0.44</v>
      </c>
      <c r="V1870" s="11">
        <f t="shared" si="1091"/>
        <v>30.349461076965376</v>
      </c>
      <c r="W1870" s="11">
        <f t="shared" si="1091"/>
        <v>3376294.2458566795</v>
      </c>
      <c r="X1870" s="11">
        <f t="shared" si="1091"/>
        <v>61387.168106485085</v>
      </c>
      <c r="Y1870" s="11">
        <f t="shared" si="1091"/>
        <v>72350.680670456684</v>
      </c>
      <c r="Z1870" s="11">
        <f t="shared" si="1091"/>
        <v>1.1785961610894604</v>
      </c>
      <c r="AA1870" s="11">
        <f t="shared" si="1091"/>
        <v>42.756694844524432</v>
      </c>
      <c r="AB1870" s="11">
        <f t="shared" si="1091"/>
        <v>1018.8517537055799</v>
      </c>
      <c r="AC1870" s="11">
        <f t="shared" si="1091"/>
        <v>0</v>
      </c>
      <c r="AD1870" s="11">
        <f t="shared" si="1091"/>
        <v>0</v>
      </c>
      <c r="AE1870" s="11">
        <f t="shared" si="1069"/>
        <v>0</v>
      </c>
      <c r="AF1870" s="11">
        <f t="shared" si="1069"/>
        <v>0</v>
      </c>
      <c r="AG1870" s="11">
        <f t="shared" si="1069"/>
        <v>0</v>
      </c>
      <c r="AH1870" s="11">
        <f t="shared" si="1066"/>
        <v>0</v>
      </c>
      <c r="AI1870" s="11">
        <f t="shared" si="1066"/>
        <v>0</v>
      </c>
      <c r="AJ1870" s="11">
        <f t="shared" si="1066"/>
        <v>0</v>
      </c>
      <c r="AK1870" s="11">
        <f t="shared" si="1066"/>
        <v>0</v>
      </c>
      <c r="AL1870" s="11">
        <f t="shared" si="1066"/>
        <v>0</v>
      </c>
      <c r="AM1870" s="11">
        <f t="shared" si="1063"/>
        <v>0</v>
      </c>
      <c r="AN1870" s="11">
        <f t="shared" si="1063"/>
        <v>0</v>
      </c>
      <c r="AO1870" s="11">
        <f t="shared" si="1063"/>
        <v>0</v>
      </c>
      <c r="AP1870" s="11">
        <f t="shared" si="1063"/>
        <v>0</v>
      </c>
      <c r="AQ1870" s="11">
        <f t="shared" si="1063"/>
        <v>0</v>
      </c>
      <c r="AR1870" s="11">
        <f t="shared" si="1063"/>
        <v>0</v>
      </c>
      <c r="AS1870" s="11">
        <f t="shared" si="1063"/>
        <v>0</v>
      </c>
      <c r="AT1870" s="11">
        <f t="shared" si="1063"/>
        <v>0</v>
      </c>
      <c r="AU1870" s="11">
        <f t="shared" si="1063"/>
        <v>0</v>
      </c>
      <c r="AV1870" s="11">
        <f t="shared" si="1063"/>
        <v>5284086.1875</v>
      </c>
      <c r="AW1870" s="11">
        <f t="shared" si="1063"/>
        <v>0</v>
      </c>
      <c r="AX1870" s="11">
        <f t="shared" si="1094"/>
        <v>0</v>
      </c>
      <c r="AY1870" s="11">
        <f t="shared" si="1094"/>
        <v>22182.277630558368</v>
      </c>
      <c r="AZ1870" s="11">
        <f t="shared" si="1094"/>
        <v>1</v>
      </c>
      <c r="BA1870" s="11">
        <f t="shared" si="1094"/>
        <v>1</v>
      </c>
      <c r="BB1870" s="11">
        <f t="shared" si="1064"/>
        <v>1</v>
      </c>
      <c r="BC1870" s="11">
        <f t="shared" si="1064"/>
        <v>1</v>
      </c>
      <c r="BD1870" s="11">
        <f t="shared" si="1064"/>
        <v>1</v>
      </c>
      <c r="BE1870" s="11">
        <f t="shared" si="1064"/>
        <v>1</v>
      </c>
      <c r="BF1870" s="15" t="str">
        <f t="shared" si="1070"/>
        <v>EN 10210</v>
      </c>
      <c r="BG1870" s="42">
        <v>14.90715</v>
      </c>
      <c r="BH1870" s="17">
        <f t="shared" si="1071"/>
        <v>110</v>
      </c>
      <c r="BI1870" s="17">
        <f t="shared" si="1072"/>
        <v>110</v>
      </c>
      <c r="BK1870" s="17">
        <f t="shared" si="1073"/>
        <v>4.5</v>
      </c>
      <c r="BM1870" s="17">
        <f t="shared" si="1074"/>
        <v>4.5</v>
      </c>
      <c r="BX1870" s="18">
        <f t="shared" si="1075"/>
        <v>1846.85175370558</v>
      </c>
      <c r="BY1870" s="42">
        <v>0.44</v>
      </c>
      <c r="BZ1870" s="43">
        <f t="shared" si="1076"/>
        <v>30.349461076965376</v>
      </c>
      <c r="CA1870" s="18">
        <f t="shared" si="1077"/>
        <v>3376294.2458566795</v>
      </c>
      <c r="CB1870" s="18">
        <f t="shared" si="1078"/>
        <v>61387.168106485085</v>
      </c>
      <c r="CC1870" s="18">
        <f t="shared" si="1079"/>
        <v>72350.680670456684</v>
      </c>
      <c r="CD1870" s="25">
        <f t="shared" si="1080"/>
        <v>1.1785961610894604</v>
      </c>
      <c r="CE1870" s="26">
        <f t="shared" si="1081"/>
        <v>42.756694844524432</v>
      </c>
      <c r="CF1870" s="18">
        <f t="shared" si="1082"/>
        <v>1018.8517537055799</v>
      </c>
      <c r="CZ1870" s="18">
        <f t="shared" si="1083"/>
        <v>5284086.1875</v>
      </c>
      <c r="DC1870" s="18">
        <f t="shared" si="1084"/>
        <v>22182.277630558368</v>
      </c>
      <c r="DD1870" s="17">
        <f t="shared" si="1085"/>
        <v>1</v>
      </c>
      <c r="DE1870" s="17">
        <f t="shared" si="1086"/>
        <v>1</v>
      </c>
      <c r="DF1870" s="17">
        <f t="shared" si="1087"/>
        <v>1</v>
      </c>
      <c r="DG1870" s="17">
        <f t="shared" si="1088"/>
        <v>1</v>
      </c>
      <c r="DH1870" s="17">
        <f t="shared" si="1089"/>
        <v>1</v>
      </c>
      <c r="DI1870" s="17">
        <f t="shared" si="1090"/>
        <v>1</v>
      </c>
      <c r="DJ1870" s="20" t="s">
        <v>1879</v>
      </c>
    </row>
    <row r="1871" spans="1:114" x14ac:dyDescent="0.2">
      <c r="A1871" s="15" t="s">
        <v>105</v>
      </c>
      <c r="B1871" s="10" t="s">
        <v>1967</v>
      </c>
      <c r="C1871" s="11">
        <f t="shared" si="1067"/>
        <v>16.484999999999999</v>
      </c>
      <c r="D1871" s="11">
        <f t="shared" si="1093"/>
        <v>110</v>
      </c>
      <c r="E1871" s="11">
        <f t="shared" si="1093"/>
        <v>110</v>
      </c>
      <c r="F1871" s="11">
        <f t="shared" si="1093"/>
        <v>0</v>
      </c>
      <c r="G1871" s="11">
        <f t="shared" si="1093"/>
        <v>5</v>
      </c>
      <c r="H1871" s="11">
        <f t="shared" si="1093"/>
        <v>0</v>
      </c>
      <c r="I1871" s="11">
        <f t="shared" si="1093"/>
        <v>5</v>
      </c>
      <c r="J1871" s="11">
        <f t="shared" si="1093"/>
        <v>0</v>
      </c>
      <c r="K1871" s="11">
        <f t="shared" si="1093"/>
        <v>0</v>
      </c>
      <c r="L1871" s="11">
        <f t="shared" si="1093"/>
        <v>0</v>
      </c>
      <c r="M1871" s="11">
        <f t="shared" si="1092"/>
        <v>0</v>
      </c>
      <c r="N1871" s="11">
        <f t="shared" si="1092"/>
        <v>0</v>
      </c>
      <c r="O1871" s="11">
        <f t="shared" si="1092"/>
        <v>0</v>
      </c>
      <c r="P1871" s="11">
        <f t="shared" si="1092"/>
        <v>0</v>
      </c>
      <c r="Q1871" s="11">
        <f t="shared" si="1062"/>
        <v>0</v>
      </c>
      <c r="R1871" s="11">
        <f t="shared" si="1062"/>
        <v>0</v>
      </c>
      <c r="S1871" s="11">
        <f t="shared" si="1062"/>
        <v>0</v>
      </c>
      <c r="T1871" s="11">
        <f t="shared" si="1061"/>
        <v>2035.6194490192345</v>
      </c>
      <c r="U1871" s="40">
        <f t="shared" si="1068"/>
        <v>0.44</v>
      </c>
      <c r="V1871" s="11">
        <f t="shared" si="1091"/>
        <v>27.535085421304167</v>
      </c>
      <c r="W1871" s="11">
        <f t="shared" si="1091"/>
        <v>3679492.4920458011</v>
      </c>
      <c r="X1871" s="11">
        <f t="shared" si="1091"/>
        <v>66899.863491741839</v>
      </c>
      <c r="Y1871" s="11">
        <f t="shared" si="1091"/>
        <v>79269.541872532223</v>
      </c>
      <c r="Z1871" s="11">
        <f t="shared" si="1091"/>
        <v>1.1848984098796749</v>
      </c>
      <c r="AA1871" s="11">
        <f t="shared" si="1091"/>
        <v>42.51534080329386</v>
      </c>
      <c r="AB1871" s="11">
        <f t="shared" si="1091"/>
        <v>1135.6194490192345</v>
      </c>
      <c r="AC1871" s="11">
        <f t="shared" si="1091"/>
        <v>0</v>
      </c>
      <c r="AD1871" s="11">
        <f t="shared" si="1091"/>
        <v>0</v>
      </c>
      <c r="AE1871" s="11">
        <f t="shared" si="1069"/>
        <v>0</v>
      </c>
      <c r="AF1871" s="11">
        <f t="shared" si="1069"/>
        <v>0</v>
      </c>
      <c r="AG1871" s="11">
        <f t="shared" si="1069"/>
        <v>0</v>
      </c>
      <c r="AH1871" s="11">
        <f t="shared" si="1066"/>
        <v>0</v>
      </c>
      <c r="AI1871" s="11">
        <f t="shared" si="1066"/>
        <v>0</v>
      </c>
      <c r="AJ1871" s="11">
        <f t="shared" si="1066"/>
        <v>0</v>
      </c>
      <c r="AK1871" s="11">
        <f t="shared" si="1066"/>
        <v>0</v>
      </c>
      <c r="AL1871" s="11">
        <f t="shared" si="1066"/>
        <v>0</v>
      </c>
      <c r="AM1871" s="11">
        <f t="shared" si="1063"/>
        <v>0</v>
      </c>
      <c r="AN1871" s="11">
        <f t="shared" si="1063"/>
        <v>0</v>
      </c>
      <c r="AO1871" s="11">
        <f t="shared" si="1063"/>
        <v>0</v>
      </c>
      <c r="AP1871" s="11">
        <f t="shared" si="1063"/>
        <v>0</v>
      </c>
      <c r="AQ1871" s="11">
        <f t="shared" si="1063"/>
        <v>0</v>
      </c>
      <c r="AR1871" s="11">
        <f t="shared" si="1063"/>
        <v>0</v>
      </c>
      <c r="AS1871" s="11">
        <f t="shared" si="1063"/>
        <v>0</v>
      </c>
      <c r="AT1871" s="11">
        <f t="shared" si="1063"/>
        <v>0</v>
      </c>
      <c r="AU1871" s="11">
        <f t="shared" si="1063"/>
        <v>0</v>
      </c>
      <c r="AV1871" s="11">
        <f t="shared" si="1063"/>
        <v>5788125</v>
      </c>
      <c r="AW1871" s="11">
        <f t="shared" si="1063"/>
        <v>0</v>
      </c>
      <c r="AX1871" s="11">
        <f t="shared" si="1094"/>
        <v>0</v>
      </c>
      <c r="AY1871" s="11">
        <f t="shared" si="1094"/>
        <v>21953.429173528853</v>
      </c>
      <c r="AZ1871" s="11">
        <f t="shared" si="1094"/>
        <v>1</v>
      </c>
      <c r="BA1871" s="11">
        <f t="shared" si="1094"/>
        <v>1</v>
      </c>
      <c r="BB1871" s="11">
        <f t="shared" si="1064"/>
        <v>1</v>
      </c>
      <c r="BC1871" s="11">
        <f t="shared" si="1064"/>
        <v>1</v>
      </c>
      <c r="BD1871" s="11">
        <f t="shared" si="1064"/>
        <v>1</v>
      </c>
      <c r="BE1871" s="11">
        <f t="shared" si="1064"/>
        <v>1</v>
      </c>
      <c r="BF1871" s="15" t="str">
        <f t="shared" si="1070"/>
        <v>EN 10210</v>
      </c>
      <c r="BG1871" s="42">
        <v>16.484999999999999</v>
      </c>
      <c r="BH1871" s="17">
        <f t="shared" si="1071"/>
        <v>110</v>
      </c>
      <c r="BI1871" s="17">
        <f t="shared" si="1072"/>
        <v>110</v>
      </c>
      <c r="BK1871" s="17">
        <f t="shared" si="1073"/>
        <v>5</v>
      </c>
      <c r="BM1871" s="17">
        <f t="shared" si="1074"/>
        <v>5</v>
      </c>
      <c r="BX1871" s="18">
        <f t="shared" si="1075"/>
        <v>2035.6194490192345</v>
      </c>
      <c r="BY1871" s="42">
        <v>0.44</v>
      </c>
      <c r="BZ1871" s="43">
        <f t="shared" si="1076"/>
        <v>27.535085421304167</v>
      </c>
      <c r="CA1871" s="18">
        <f t="shared" si="1077"/>
        <v>3679492.4920458011</v>
      </c>
      <c r="CB1871" s="18">
        <f t="shared" si="1078"/>
        <v>66899.863491741839</v>
      </c>
      <c r="CC1871" s="18">
        <f t="shared" si="1079"/>
        <v>79269.541872532223</v>
      </c>
      <c r="CD1871" s="25">
        <f t="shared" si="1080"/>
        <v>1.1848984098796749</v>
      </c>
      <c r="CE1871" s="26">
        <f t="shared" si="1081"/>
        <v>42.51534080329386</v>
      </c>
      <c r="CF1871" s="18">
        <f t="shared" si="1082"/>
        <v>1135.6194490192345</v>
      </c>
      <c r="CZ1871" s="18">
        <f t="shared" si="1083"/>
        <v>5788125</v>
      </c>
      <c r="DC1871" s="18">
        <f t="shared" si="1084"/>
        <v>21953.429173528853</v>
      </c>
      <c r="DD1871" s="17">
        <f t="shared" si="1085"/>
        <v>1</v>
      </c>
      <c r="DE1871" s="17">
        <f t="shared" si="1086"/>
        <v>1</v>
      </c>
      <c r="DF1871" s="17">
        <f t="shared" si="1087"/>
        <v>1</v>
      </c>
      <c r="DG1871" s="17">
        <f t="shared" si="1088"/>
        <v>1</v>
      </c>
      <c r="DH1871" s="17">
        <f t="shared" si="1089"/>
        <v>1</v>
      </c>
      <c r="DI1871" s="17">
        <f t="shared" si="1090"/>
        <v>1</v>
      </c>
      <c r="DJ1871" s="20" t="s">
        <v>1879</v>
      </c>
    </row>
    <row r="1872" spans="1:114" x14ac:dyDescent="0.2">
      <c r="A1872" s="15" t="s">
        <v>105</v>
      </c>
      <c r="B1872" s="10" t="s">
        <v>1968</v>
      </c>
      <c r="C1872" s="11">
        <f t="shared" si="1067"/>
        <v>18.357696000000011</v>
      </c>
      <c r="D1872" s="11">
        <f t="shared" si="1093"/>
        <v>110</v>
      </c>
      <c r="E1872" s="11">
        <f t="shared" si="1093"/>
        <v>110</v>
      </c>
      <c r="F1872" s="11">
        <f t="shared" si="1093"/>
        <v>0</v>
      </c>
      <c r="G1872" s="11">
        <f t="shared" si="1093"/>
        <v>5.6</v>
      </c>
      <c r="H1872" s="11">
        <f t="shared" si="1093"/>
        <v>0</v>
      </c>
      <c r="I1872" s="11">
        <f t="shared" si="1093"/>
        <v>5.6</v>
      </c>
      <c r="J1872" s="11">
        <f t="shared" si="1093"/>
        <v>0</v>
      </c>
      <c r="K1872" s="11">
        <f t="shared" si="1093"/>
        <v>0</v>
      </c>
      <c r="L1872" s="11">
        <f t="shared" si="1093"/>
        <v>0</v>
      </c>
      <c r="M1872" s="11">
        <f t="shared" si="1092"/>
        <v>0</v>
      </c>
      <c r="N1872" s="11">
        <f t="shared" si="1092"/>
        <v>0</v>
      </c>
      <c r="O1872" s="11">
        <f t="shared" si="1092"/>
        <v>0</v>
      </c>
      <c r="P1872" s="11">
        <f t="shared" si="1092"/>
        <v>0</v>
      </c>
      <c r="Q1872" s="11">
        <f t="shared" si="1062"/>
        <v>0</v>
      </c>
      <c r="R1872" s="11">
        <f t="shared" si="1062"/>
        <v>0</v>
      </c>
      <c r="S1872" s="11">
        <f t="shared" si="1062"/>
        <v>0</v>
      </c>
      <c r="T1872" s="11">
        <f t="shared" si="1061"/>
        <v>2257.8010368497276</v>
      </c>
      <c r="U1872" s="40">
        <f t="shared" si="1068"/>
        <v>0.44</v>
      </c>
      <c r="V1872" s="11">
        <f t="shared" si="1091"/>
        <v>24.82546269542852</v>
      </c>
      <c r="W1872" s="11">
        <f t="shared" si="1091"/>
        <v>4025551.381778501</v>
      </c>
      <c r="X1872" s="11">
        <f t="shared" si="1091"/>
        <v>73191.843305063652</v>
      </c>
      <c r="Y1872" s="11">
        <f t="shared" si="1091"/>
        <v>87285.648080684739</v>
      </c>
      <c r="Z1872" s="11">
        <f t="shared" si="1091"/>
        <v>1.1925597735922306</v>
      </c>
      <c r="AA1872" s="11">
        <f t="shared" si="1091"/>
        <v>42.225018943600148</v>
      </c>
      <c r="AB1872" s="11">
        <f t="shared" si="1091"/>
        <v>1276.6810368497277</v>
      </c>
      <c r="AC1872" s="11">
        <f t="shared" si="1091"/>
        <v>0</v>
      </c>
      <c r="AD1872" s="11">
        <f t="shared" si="1091"/>
        <v>0</v>
      </c>
      <c r="AE1872" s="11">
        <f t="shared" si="1069"/>
        <v>0</v>
      </c>
      <c r="AF1872" s="11">
        <f t="shared" si="1069"/>
        <v>0</v>
      </c>
      <c r="AG1872" s="11">
        <f t="shared" si="1069"/>
        <v>0</v>
      </c>
      <c r="AH1872" s="11">
        <f t="shared" si="1066"/>
        <v>0</v>
      </c>
      <c r="AI1872" s="11">
        <f t="shared" si="1066"/>
        <v>0</v>
      </c>
      <c r="AJ1872" s="11">
        <f t="shared" si="1066"/>
        <v>0</v>
      </c>
      <c r="AK1872" s="11">
        <f t="shared" si="1066"/>
        <v>0</v>
      </c>
      <c r="AL1872" s="11">
        <f t="shared" si="1066"/>
        <v>0</v>
      </c>
      <c r="AM1872" s="11">
        <f t="shared" si="1063"/>
        <v>0</v>
      </c>
      <c r="AN1872" s="11">
        <f t="shared" si="1063"/>
        <v>0</v>
      </c>
      <c r="AO1872" s="11">
        <f t="shared" si="1063"/>
        <v>0</v>
      </c>
      <c r="AP1872" s="11">
        <f t="shared" si="1063"/>
        <v>0</v>
      </c>
      <c r="AQ1872" s="11">
        <f t="shared" si="1063"/>
        <v>0</v>
      </c>
      <c r="AR1872" s="11">
        <f t="shared" si="1063"/>
        <v>0</v>
      </c>
      <c r="AS1872" s="11">
        <f t="shared" si="1063"/>
        <v>0</v>
      </c>
      <c r="AT1872" s="11">
        <f t="shared" si="1063"/>
        <v>0</v>
      </c>
      <c r="AU1872" s="11">
        <f t="shared" si="1063"/>
        <v>0</v>
      </c>
      <c r="AV1872" s="11">
        <f t="shared" si="1063"/>
        <v>6372201.8303999994</v>
      </c>
      <c r="AW1872" s="11">
        <f t="shared" si="1063"/>
        <v>0</v>
      </c>
      <c r="AX1872" s="11">
        <f t="shared" si="1094"/>
        <v>0</v>
      </c>
      <c r="AY1872" s="11">
        <f t="shared" si="1094"/>
        <v>21677.581555274592</v>
      </c>
      <c r="AZ1872" s="11">
        <f t="shared" si="1094"/>
        <v>1</v>
      </c>
      <c r="BA1872" s="11">
        <f t="shared" si="1094"/>
        <v>1</v>
      </c>
      <c r="BB1872" s="11">
        <f t="shared" si="1064"/>
        <v>1</v>
      </c>
      <c r="BC1872" s="11">
        <f t="shared" si="1064"/>
        <v>1</v>
      </c>
      <c r="BD1872" s="11">
        <f t="shared" si="1064"/>
        <v>1</v>
      </c>
      <c r="BE1872" s="11">
        <f t="shared" si="1064"/>
        <v>1</v>
      </c>
      <c r="BF1872" s="15" t="str">
        <f t="shared" si="1070"/>
        <v>EN 10210</v>
      </c>
      <c r="BG1872" s="42">
        <v>18.357696000000011</v>
      </c>
      <c r="BH1872" s="17">
        <f t="shared" si="1071"/>
        <v>110</v>
      </c>
      <c r="BI1872" s="17">
        <f t="shared" si="1072"/>
        <v>110</v>
      </c>
      <c r="BK1872" s="17">
        <f t="shared" si="1073"/>
        <v>5.6</v>
      </c>
      <c r="BM1872" s="17">
        <f t="shared" si="1074"/>
        <v>5.6</v>
      </c>
      <c r="BX1872" s="18">
        <f t="shared" si="1075"/>
        <v>2257.8010368497276</v>
      </c>
      <c r="BY1872" s="42">
        <v>0.44</v>
      </c>
      <c r="BZ1872" s="43">
        <f t="shared" si="1076"/>
        <v>24.82546269542852</v>
      </c>
      <c r="CA1872" s="18">
        <f t="shared" si="1077"/>
        <v>4025551.381778501</v>
      </c>
      <c r="CB1872" s="18">
        <f t="shared" si="1078"/>
        <v>73191.843305063652</v>
      </c>
      <c r="CC1872" s="18">
        <f t="shared" si="1079"/>
        <v>87285.648080684739</v>
      </c>
      <c r="CD1872" s="25">
        <f t="shared" si="1080"/>
        <v>1.1925597735922306</v>
      </c>
      <c r="CE1872" s="26">
        <f t="shared" si="1081"/>
        <v>42.225018943600148</v>
      </c>
      <c r="CF1872" s="18">
        <f t="shared" si="1082"/>
        <v>1276.6810368497277</v>
      </c>
      <c r="CZ1872" s="18">
        <f t="shared" si="1083"/>
        <v>6372201.8303999994</v>
      </c>
      <c r="DC1872" s="18">
        <f t="shared" si="1084"/>
        <v>21677.581555274592</v>
      </c>
      <c r="DD1872" s="17">
        <f t="shared" si="1085"/>
        <v>1</v>
      </c>
      <c r="DE1872" s="17">
        <f t="shared" si="1086"/>
        <v>1</v>
      </c>
      <c r="DF1872" s="17">
        <f t="shared" si="1087"/>
        <v>1</v>
      </c>
      <c r="DG1872" s="17">
        <f t="shared" si="1088"/>
        <v>1</v>
      </c>
      <c r="DH1872" s="17">
        <f t="shared" si="1089"/>
        <v>1</v>
      </c>
      <c r="DI1872" s="17">
        <f t="shared" si="1090"/>
        <v>1</v>
      </c>
      <c r="DJ1872" s="20" t="s">
        <v>1879</v>
      </c>
    </row>
    <row r="1873" spans="1:114" x14ac:dyDescent="0.2">
      <c r="A1873" s="15" t="s">
        <v>105</v>
      </c>
      <c r="B1873" s="10" t="s">
        <v>1969</v>
      </c>
      <c r="C1873" s="11">
        <f t="shared" si="1067"/>
        <v>20.513933999999999</v>
      </c>
      <c r="D1873" s="11">
        <f t="shared" si="1093"/>
        <v>110</v>
      </c>
      <c r="E1873" s="11">
        <f t="shared" si="1093"/>
        <v>110</v>
      </c>
      <c r="F1873" s="11">
        <f t="shared" si="1093"/>
        <v>0</v>
      </c>
      <c r="G1873" s="11">
        <f t="shared" si="1093"/>
        <v>6.3</v>
      </c>
      <c r="H1873" s="11">
        <f t="shared" si="1093"/>
        <v>0</v>
      </c>
      <c r="I1873" s="11">
        <f t="shared" si="1093"/>
        <v>9.4499999999999993</v>
      </c>
      <c r="J1873" s="11">
        <f t="shared" si="1093"/>
        <v>0</v>
      </c>
      <c r="K1873" s="11">
        <f t="shared" si="1093"/>
        <v>0</v>
      </c>
      <c r="L1873" s="11">
        <f t="shared" si="1093"/>
        <v>0</v>
      </c>
      <c r="M1873" s="11">
        <f t="shared" si="1092"/>
        <v>0</v>
      </c>
      <c r="N1873" s="11">
        <f t="shared" si="1092"/>
        <v>0</v>
      </c>
      <c r="O1873" s="11">
        <f t="shared" si="1092"/>
        <v>0</v>
      </c>
      <c r="P1873" s="11">
        <f t="shared" si="1092"/>
        <v>0</v>
      </c>
      <c r="Q1873" s="11">
        <f t="shared" si="1062"/>
        <v>0</v>
      </c>
      <c r="R1873" s="11">
        <f t="shared" si="1062"/>
        <v>0</v>
      </c>
      <c r="S1873" s="11">
        <f t="shared" si="1062"/>
        <v>0</v>
      </c>
      <c r="T1873" s="11">
        <f t="shared" si="1061"/>
        <v>2632.8215152101393</v>
      </c>
      <c r="U1873" s="40">
        <f t="shared" si="1068"/>
        <v>0.44</v>
      </c>
      <c r="V1873" s="11">
        <f t="shared" si="1091"/>
        <v>21.289310760414011</v>
      </c>
      <c r="W1873" s="11">
        <f t="shared" si="1091"/>
        <v>4301351.3029085808</v>
      </c>
      <c r="X1873" s="11">
        <f t="shared" si="1091"/>
        <v>78206.387325610558</v>
      </c>
      <c r="Y1873" s="11">
        <f t="shared" si="1091"/>
        <v>94356.324050093695</v>
      </c>
      <c r="Z1873" s="11">
        <f t="shared" si="1091"/>
        <v>1.2065040628618124</v>
      </c>
      <c r="AA1873" s="11">
        <f t="shared" si="1091"/>
        <v>40.419575476045914</v>
      </c>
      <c r="AB1873" s="11">
        <f t="shared" si="1091"/>
        <v>1487.8592496839158</v>
      </c>
      <c r="AC1873" s="11">
        <f t="shared" si="1091"/>
        <v>0</v>
      </c>
      <c r="AD1873" s="11">
        <f t="shared" si="1091"/>
        <v>0</v>
      </c>
      <c r="AE1873" s="11">
        <f t="shared" si="1069"/>
        <v>0</v>
      </c>
      <c r="AF1873" s="11">
        <f t="shared" si="1069"/>
        <v>0</v>
      </c>
      <c r="AG1873" s="11">
        <f t="shared" si="1069"/>
        <v>0</v>
      </c>
      <c r="AH1873" s="11">
        <f t="shared" si="1066"/>
        <v>0</v>
      </c>
      <c r="AI1873" s="11">
        <f t="shared" si="1066"/>
        <v>0</v>
      </c>
      <c r="AJ1873" s="11">
        <f t="shared" si="1066"/>
        <v>0</v>
      </c>
      <c r="AK1873" s="11">
        <f t="shared" si="1066"/>
        <v>0</v>
      </c>
      <c r="AL1873" s="11">
        <f t="shared" si="1066"/>
        <v>0</v>
      </c>
      <c r="AM1873" s="11">
        <f t="shared" si="1063"/>
        <v>0</v>
      </c>
      <c r="AN1873" s="11">
        <f t="shared" si="1063"/>
        <v>0</v>
      </c>
      <c r="AO1873" s="11">
        <f t="shared" si="1063"/>
        <v>0</v>
      </c>
      <c r="AP1873" s="11">
        <f t="shared" si="1063"/>
        <v>0</v>
      </c>
      <c r="AQ1873" s="11">
        <f t="shared" si="1063"/>
        <v>0</v>
      </c>
      <c r="AR1873" s="11">
        <f t="shared" si="1063"/>
        <v>0</v>
      </c>
      <c r="AS1873" s="11">
        <f t="shared" si="1063"/>
        <v>0</v>
      </c>
      <c r="AT1873" s="11">
        <f t="shared" si="1063"/>
        <v>0</v>
      </c>
      <c r="AU1873" s="11">
        <f t="shared" si="1063"/>
        <v>0</v>
      </c>
      <c r="AV1873" s="11">
        <f t="shared" si="1063"/>
        <v>7025493.2139000017</v>
      </c>
      <c r="AW1873" s="11">
        <f t="shared" si="1063"/>
        <v>0</v>
      </c>
      <c r="AX1873" s="11">
        <f t="shared" si="1094"/>
        <v>0</v>
      </c>
      <c r="AY1873" s="11">
        <f t="shared" si="1094"/>
        <v>21234.818499367833</v>
      </c>
      <c r="AZ1873" s="11">
        <f t="shared" si="1094"/>
        <v>1</v>
      </c>
      <c r="BA1873" s="11">
        <f t="shared" si="1094"/>
        <v>1</v>
      </c>
      <c r="BB1873" s="11">
        <f t="shared" si="1064"/>
        <v>1</v>
      </c>
      <c r="BC1873" s="11">
        <f t="shared" si="1064"/>
        <v>1</v>
      </c>
      <c r="BD1873" s="11">
        <f t="shared" si="1064"/>
        <v>1</v>
      </c>
      <c r="BE1873" s="11">
        <f t="shared" si="1064"/>
        <v>1</v>
      </c>
      <c r="BF1873" s="15" t="str">
        <f t="shared" si="1070"/>
        <v>EN 10210</v>
      </c>
      <c r="BG1873" s="42">
        <v>20.513933999999999</v>
      </c>
      <c r="BH1873" s="17">
        <f t="shared" si="1071"/>
        <v>110</v>
      </c>
      <c r="BI1873" s="17">
        <f t="shared" si="1072"/>
        <v>110</v>
      </c>
      <c r="BK1873" s="17">
        <f t="shared" si="1073"/>
        <v>6.3</v>
      </c>
      <c r="BM1873" s="17">
        <f t="shared" si="1074"/>
        <v>9.4499999999999993</v>
      </c>
      <c r="BX1873" s="18">
        <f t="shared" si="1075"/>
        <v>2632.8215152101393</v>
      </c>
      <c r="BY1873" s="42">
        <v>0.44</v>
      </c>
      <c r="BZ1873" s="43">
        <f t="shared" si="1076"/>
        <v>21.289310760414011</v>
      </c>
      <c r="CA1873" s="18">
        <f t="shared" si="1077"/>
        <v>4301351.3029085808</v>
      </c>
      <c r="CB1873" s="18">
        <f t="shared" si="1078"/>
        <v>78206.387325610558</v>
      </c>
      <c r="CC1873" s="18">
        <f t="shared" si="1079"/>
        <v>94356.324050093695</v>
      </c>
      <c r="CD1873" s="25">
        <f t="shared" si="1080"/>
        <v>1.2065040628618124</v>
      </c>
      <c r="CE1873" s="26">
        <f t="shared" si="1081"/>
        <v>40.419575476045914</v>
      </c>
      <c r="CF1873" s="18">
        <f t="shared" si="1082"/>
        <v>1487.8592496839158</v>
      </c>
      <c r="CZ1873" s="18">
        <f t="shared" si="1083"/>
        <v>7025493.2139000017</v>
      </c>
      <c r="DC1873" s="18">
        <f t="shared" si="1084"/>
        <v>21234.818499367833</v>
      </c>
      <c r="DD1873" s="17">
        <f t="shared" si="1085"/>
        <v>1</v>
      </c>
      <c r="DE1873" s="17">
        <f t="shared" si="1086"/>
        <v>1</v>
      </c>
      <c r="DF1873" s="17">
        <f t="shared" si="1087"/>
        <v>1</v>
      </c>
      <c r="DG1873" s="17">
        <f t="shared" si="1088"/>
        <v>1</v>
      </c>
      <c r="DH1873" s="17">
        <f t="shared" si="1089"/>
        <v>1</v>
      </c>
      <c r="DI1873" s="17">
        <f t="shared" si="1090"/>
        <v>1</v>
      </c>
      <c r="DJ1873" s="20" t="s">
        <v>1879</v>
      </c>
    </row>
    <row r="1874" spans="1:114" x14ac:dyDescent="0.2">
      <c r="A1874" s="15" t="s">
        <v>105</v>
      </c>
      <c r="B1874" s="10" t="s">
        <v>1970</v>
      </c>
      <c r="C1874" s="11">
        <f t="shared" si="1067"/>
        <v>22.940526000000002</v>
      </c>
      <c r="D1874" s="11">
        <f t="shared" si="1093"/>
        <v>110</v>
      </c>
      <c r="E1874" s="11">
        <f t="shared" si="1093"/>
        <v>110</v>
      </c>
      <c r="F1874" s="11">
        <f t="shared" si="1093"/>
        <v>0</v>
      </c>
      <c r="G1874" s="11">
        <f t="shared" si="1093"/>
        <v>7.1</v>
      </c>
      <c r="H1874" s="11">
        <f t="shared" si="1093"/>
        <v>0</v>
      </c>
      <c r="I1874" s="11">
        <f t="shared" si="1093"/>
        <v>10.649999999999999</v>
      </c>
      <c r="J1874" s="11">
        <f t="shared" si="1093"/>
        <v>0</v>
      </c>
      <c r="K1874" s="11">
        <f t="shared" si="1093"/>
        <v>0</v>
      </c>
      <c r="L1874" s="11">
        <f t="shared" si="1093"/>
        <v>0</v>
      </c>
      <c r="M1874" s="11">
        <f t="shared" si="1092"/>
        <v>0</v>
      </c>
      <c r="N1874" s="11">
        <f t="shared" si="1092"/>
        <v>0</v>
      </c>
      <c r="O1874" s="11">
        <f t="shared" si="1092"/>
        <v>0</v>
      </c>
      <c r="P1874" s="11">
        <f t="shared" si="1092"/>
        <v>0</v>
      </c>
      <c r="Q1874" s="11">
        <f t="shared" si="1062"/>
        <v>0</v>
      </c>
      <c r="R1874" s="11">
        <f t="shared" si="1062"/>
        <v>0</v>
      </c>
      <c r="S1874" s="11">
        <f t="shared" si="1062"/>
        <v>0</v>
      </c>
      <c r="T1874" s="11">
        <f t="shared" si="1061"/>
        <v>2947.2303497541725</v>
      </c>
      <c r="U1874" s="40">
        <f t="shared" si="1068"/>
        <v>0.44</v>
      </c>
      <c r="V1874" s="11">
        <f t="shared" si="1091"/>
        <v>19.018179362426807</v>
      </c>
      <c r="W1874" s="11">
        <f t="shared" si="1091"/>
        <v>4676471.0462523848</v>
      </c>
      <c r="X1874" s="11">
        <f t="shared" si="1091"/>
        <v>85026.746295497898</v>
      </c>
      <c r="Y1874" s="11">
        <f t="shared" si="1091"/>
        <v>103575.00733111842</v>
      </c>
      <c r="Z1874" s="11">
        <f t="shared" si="1091"/>
        <v>1.2181461933302584</v>
      </c>
      <c r="AA1874" s="11">
        <f t="shared" si="1091"/>
        <v>39.833831736450804</v>
      </c>
      <c r="AB1874" s="11">
        <f t="shared" si="1091"/>
        <v>1691.3707426698456</v>
      </c>
      <c r="AC1874" s="11">
        <f t="shared" si="1091"/>
        <v>0</v>
      </c>
      <c r="AD1874" s="11">
        <f t="shared" si="1091"/>
        <v>0</v>
      </c>
      <c r="AE1874" s="11">
        <f t="shared" si="1069"/>
        <v>0</v>
      </c>
      <c r="AF1874" s="11">
        <f t="shared" si="1069"/>
        <v>0</v>
      </c>
      <c r="AG1874" s="11">
        <f t="shared" si="1069"/>
        <v>0</v>
      </c>
      <c r="AH1874" s="11">
        <f t="shared" si="1066"/>
        <v>0</v>
      </c>
      <c r="AI1874" s="11">
        <f t="shared" si="1066"/>
        <v>0</v>
      </c>
      <c r="AJ1874" s="11">
        <f t="shared" si="1066"/>
        <v>0</v>
      </c>
      <c r="AK1874" s="11">
        <f t="shared" si="1066"/>
        <v>0</v>
      </c>
      <c r="AL1874" s="11">
        <f t="shared" si="1066"/>
        <v>0</v>
      </c>
      <c r="AM1874" s="11">
        <f t="shared" si="1063"/>
        <v>0</v>
      </c>
      <c r="AN1874" s="11">
        <f t="shared" si="1063"/>
        <v>0</v>
      </c>
      <c r="AO1874" s="11">
        <f t="shared" si="1063"/>
        <v>0</v>
      </c>
      <c r="AP1874" s="11">
        <f t="shared" si="1063"/>
        <v>0</v>
      </c>
      <c r="AQ1874" s="11">
        <f t="shared" si="1063"/>
        <v>0</v>
      </c>
      <c r="AR1874" s="11">
        <f t="shared" si="1063"/>
        <v>0</v>
      </c>
      <c r="AS1874" s="11">
        <f t="shared" si="1063"/>
        <v>0</v>
      </c>
      <c r="AT1874" s="11">
        <f t="shared" si="1063"/>
        <v>0</v>
      </c>
      <c r="AU1874" s="11">
        <f t="shared" si="1063"/>
        <v>0</v>
      </c>
      <c r="AV1874" s="11">
        <f t="shared" si="1063"/>
        <v>7735786.4619000023</v>
      </c>
      <c r="AW1874" s="11">
        <f t="shared" si="1063"/>
        <v>0</v>
      </c>
      <c r="AX1874" s="11">
        <f t="shared" si="1094"/>
        <v>0</v>
      </c>
      <c r="AY1874" s="11">
        <f t="shared" si="1094"/>
        <v>20830.641485339689</v>
      </c>
      <c r="AZ1874" s="11">
        <f t="shared" si="1094"/>
        <v>1</v>
      </c>
      <c r="BA1874" s="11">
        <f t="shared" si="1094"/>
        <v>1</v>
      </c>
      <c r="BB1874" s="11">
        <f t="shared" si="1064"/>
        <v>1</v>
      </c>
      <c r="BC1874" s="11">
        <f t="shared" si="1064"/>
        <v>1</v>
      </c>
      <c r="BD1874" s="11">
        <f t="shared" si="1064"/>
        <v>1</v>
      </c>
      <c r="BE1874" s="11">
        <f t="shared" si="1064"/>
        <v>1</v>
      </c>
      <c r="BF1874" s="15" t="str">
        <f t="shared" si="1070"/>
        <v>EN 10210</v>
      </c>
      <c r="BG1874" s="42">
        <v>22.940526000000002</v>
      </c>
      <c r="BH1874" s="17">
        <f t="shared" si="1071"/>
        <v>110</v>
      </c>
      <c r="BI1874" s="17">
        <f t="shared" si="1072"/>
        <v>110</v>
      </c>
      <c r="BK1874" s="17">
        <f t="shared" si="1073"/>
        <v>7.1</v>
      </c>
      <c r="BM1874" s="17">
        <f t="shared" si="1074"/>
        <v>10.649999999999999</v>
      </c>
      <c r="BX1874" s="18">
        <f t="shared" si="1075"/>
        <v>2947.2303497541725</v>
      </c>
      <c r="BY1874" s="42">
        <v>0.44</v>
      </c>
      <c r="BZ1874" s="43">
        <f t="shared" si="1076"/>
        <v>19.018179362426807</v>
      </c>
      <c r="CA1874" s="18">
        <f t="shared" si="1077"/>
        <v>4676471.0462523848</v>
      </c>
      <c r="CB1874" s="18">
        <f t="shared" si="1078"/>
        <v>85026.746295497898</v>
      </c>
      <c r="CC1874" s="18">
        <f t="shared" si="1079"/>
        <v>103575.00733111842</v>
      </c>
      <c r="CD1874" s="25">
        <f t="shared" si="1080"/>
        <v>1.2181461933302584</v>
      </c>
      <c r="CE1874" s="26">
        <f t="shared" si="1081"/>
        <v>39.833831736450804</v>
      </c>
      <c r="CF1874" s="18">
        <f t="shared" si="1082"/>
        <v>1691.3707426698456</v>
      </c>
      <c r="CZ1874" s="18">
        <f t="shared" si="1083"/>
        <v>7735786.4619000023</v>
      </c>
      <c r="DC1874" s="18">
        <f t="shared" si="1084"/>
        <v>20830.641485339689</v>
      </c>
      <c r="DD1874" s="17">
        <f t="shared" si="1085"/>
        <v>1</v>
      </c>
      <c r="DE1874" s="17">
        <f t="shared" si="1086"/>
        <v>1</v>
      </c>
      <c r="DF1874" s="17">
        <f t="shared" si="1087"/>
        <v>1</v>
      </c>
      <c r="DG1874" s="17">
        <f t="shared" si="1088"/>
        <v>1</v>
      </c>
      <c r="DH1874" s="17">
        <f t="shared" si="1089"/>
        <v>1</v>
      </c>
      <c r="DI1874" s="17">
        <f t="shared" si="1090"/>
        <v>1</v>
      </c>
      <c r="DJ1874" s="20" t="s">
        <v>1879</v>
      </c>
    </row>
    <row r="1875" spans="1:114" x14ac:dyDescent="0.2">
      <c r="A1875" s="15" t="s">
        <v>105</v>
      </c>
      <c r="B1875" s="10" t="s">
        <v>1971</v>
      </c>
      <c r="C1875" s="11">
        <f t="shared" si="1067"/>
        <v>25.622399999999999</v>
      </c>
      <c r="D1875" s="11">
        <f t="shared" si="1093"/>
        <v>110</v>
      </c>
      <c r="E1875" s="11">
        <f t="shared" si="1093"/>
        <v>110</v>
      </c>
      <c r="F1875" s="11">
        <f t="shared" si="1093"/>
        <v>0</v>
      </c>
      <c r="G1875" s="11">
        <f t="shared" si="1093"/>
        <v>8</v>
      </c>
      <c r="H1875" s="11">
        <f t="shared" si="1093"/>
        <v>0</v>
      </c>
      <c r="I1875" s="11">
        <f t="shared" si="1093"/>
        <v>12</v>
      </c>
      <c r="J1875" s="11">
        <f t="shared" si="1093"/>
        <v>0</v>
      </c>
      <c r="K1875" s="11">
        <f t="shared" si="1093"/>
        <v>0</v>
      </c>
      <c r="L1875" s="11">
        <f t="shared" si="1093"/>
        <v>0</v>
      </c>
      <c r="M1875" s="11">
        <f t="shared" si="1092"/>
        <v>0</v>
      </c>
      <c r="N1875" s="11">
        <f t="shared" si="1092"/>
        <v>0</v>
      </c>
      <c r="O1875" s="11">
        <f t="shared" si="1092"/>
        <v>0</v>
      </c>
      <c r="P1875" s="11">
        <f t="shared" si="1092"/>
        <v>0</v>
      </c>
      <c r="Q1875" s="11">
        <f t="shared" si="1062"/>
        <v>0</v>
      </c>
      <c r="R1875" s="11">
        <f t="shared" si="1062"/>
        <v>0</v>
      </c>
      <c r="S1875" s="11">
        <f t="shared" si="1062"/>
        <v>0</v>
      </c>
      <c r="T1875" s="11">
        <f t="shared" si="1061"/>
        <v>3295.5751316061705</v>
      </c>
      <c r="U1875" s="40">
        <f t="shared" si="1068"/>
        <v>0.44</v>
      </c>
      <c r="V1875" s="11">
        <f t="shared" si="1091"/>
        <v>17.007943431923849</v>
      </c>
      <c r="W1875" s="11">
        <f t="shared" si="1091"/>
        <v>5056394.4793264745</v>
      </c>
      <c r="X1875" s="11">
        <f t="shared" si="1091"/>
        <v>91934.445078663179</v>
      </c>
      <c r="Y1875" s="11">
        <f t="shared" si="1091"/>
        <v>113231.3368428312</v>
      </c>
      <c r="Z1875" s="11">
        <f t="shared" si="1091"/>
        <v>1.231653019126242</v>
      </c>
      <c r="AA1875" s="11">
        <f t="shared" si="1091"/>
        <v>39.17011672586677</v>
      </c>
      <c r="AB1875" s="11">
        <f t="shared" si="1091"/>
        <v>1924.2477193189873</v>
      </c>
      <c r="AC1875" s="11">
        <f t="shared" si="1091"/>
        <v>0</v>
      </c>
      <c r="AD1875" s="11">
        <f t="shared" si="1091"/>
        <v>0</v>
      </c>
      <c r="AE1875" s="11">
        <f t="shared" si="1069"/>
        <v>0</v>
      </c>
      <c r="AF1875" s="11">
        <f t="shared" si="1069"/>
        <v>0</v>
      </c>
      <c r="AG1875" s="11">
        <f t="shared" si="1069"/>
        <v>0</v>
      </c>
      <c r="AH1875" s="11">
        <f t="shared" si="1066"/>
        <v>0</v>
      </c>
      <c r="AI1875" s="11">
        <f t="shared" si="1066"/>
        <v>0</v>
      </c>
      <c r="AJ1875" s="11">
        <f t="shared" si="1066"/>
        <v>0</v>
      </c>
      <c r="AK1875" s="11">
        <f t="shared" si="1066"/>
        <v>0</v>
      </c>
      <c r="AL1875" s="11">
        <f t="shared" si="1066"/>
        <v>0</v>
      </c>
      <c r="AM1875" s="11">
        <f t="shared" si="1063"/>
        <v>0</v>
      </c>
      <c r="AN1875" s="11">
        <f t="shared" si="1063"/>
        <v>0</v>
      </c>
      <c r="AO1875" s="11">
        <f t="shared" si="1063"/>
        <v>0</v>
      </c>
      <c r="AP1875" s="11">
        <f t="shared" si="1063"/>
        <v>0</v>
      </c>
      <c r="AQ1875" s="11">
        <f t="shared" si="1063"/>
        <v>0</v>
      </c>
      <c r="AR1875" s="11">
        <f t="shared" si="1063"/>
        <v>0</v>
      </c>
      <c r="AS1875" s="11">
        <f t="shared" si="1063"/>
        <v>0</v>
      </c>
      <c r="AT1875" s="11">
        <f t="shared" si="1063"/>
        <v>0</v>
      </c>
      <c r="AU1875" s="11">
        <f t="shared" si="1063"/>
        <v>0</v>
      </c>
      <c r="AV1875" s="11">
        <f t="shared" si="1063"/>
        <v>8489664</v>
      </c>
      <c r="AW1875" s="11">
        <f t="shared" si="1063"/>
        <v>0</v>
      </c>
      <c r="AX1875" s="11">
        <f t="shared" si="1094"/>
        <v>0</v>
      </c>
      <c r="AY1875" s="11">
        <f t="shared" si="1094"/>
        <v>20368.495438637976</v>
      </c>
      <c r="AZ1875" s="11">
        <f t="shared" si="1094"/>
        <v>1</v>
      </c>
      <c r="BA1875" s="11">
        <f t="shared" si="1094"/>
        <v>1</v>
      </c>
      <c r="BB1875" s="11">
        <f t="shared" si="1064"/>
        <v>1</v>
      </c>
      <c r="BC1875" s="11">
        <f t="shared" si="1064"/>
        <v>1</v>
      </c>
      <c r="BD1875" s="11">
        <f t="shared" si="1064"/>
        <v>1</v>
      </c>
      <c r="BE1875" s="11">
        <f t="shared" si="1064"/>
        <v>1</v>
      </c>
      <c r="BF1875" s="15" t="str">
        <f t="shared" si="1070"/>
        <v>EN 10210</v>
      </c>
      <c r="BG1875" s="42">
        <v>25.622399999999999</v>
      </c>
      <c r="BH1875" s="17">
        <f t="shared" si="1071"/>
        <v>110</v>
      </c>
      <c r="BI1875" s="17">
        <f t="shared" si="1072"/>
        <v>110</v>
      </c>
      <c r="BK1875" s="17">
        <f t="shared" si="1073"/>
        <v>8</v>
      </c>
      <c r="BM1875" s="17">
        <f t="shared" si="1074"/>
        <v>12</v>
      </c>
      <c r="BX1875" s="18">
        <f t="shared" si="1075"/>
        <v>3295.5751316061705</v>
      </c>
      <c r="BY1875" s="42">
        <v>0.44</v>
      </c>
      <c r="BZ1875" s="43">
        <f t="shared" si="1076"/>
        <v>17.007943431923849</v>
      </c>
      <c r="CA1875" s="18">
        <f t="shared" si="1077"/>
        <v>5056394.4793264745</v>
      </c>
      <c r="CB1875" s="18">
        <f t="shared" si="1078"/>
        <v>91934.445078663179</v>
      </c>
      <c r="CC1875" s="18">
        <f t="shared" si="1079"/>
        <v>113231.3368428312</v>
      </c>
      <c r="CD1875" s="25">
        <f t="shared" si="1080"/>
        <v>1.231653019126242</v>
      </c>
      <c r="CE1875" s="26">
        <f t="shared" si="1081"/>
        <v>39.17011672586677</v>
      </c>
      <c r="CF1875" s="18">
        <f t="shared" si="1082"/>
        <v>1924.2477193189873</v>
      </c>
      <c r="CZ1875" s="18">
        <f t="shared" si="1083"/>
        <v>8489664</v>
      </c>
      <c r="DC1875" s="18">
        <f t="shared" si="1084"/>
        <v>20368.495438637976</v>
      </c>
      <c r="DD1875" s="17">
        <f t="shared" si="1085"/>
        <v>1</v>
      </c>
      <c r="DE1875" s="17">
        <f t="shared" si="1086"/>
        <v>1</v>
      </c>
      <c r="DF1875" s="17">
        <f t="shared" si="1087"/>
        <v>1</v>
      </c>
      <c r="DG1875" s="17">
        <f t="shared" si="1088"/>
        <v>1</v>
      </c>
      <c r="DH1875" s="17">
        <f t="shared" si="1089"/>
        <v>1</v>
      </c>
      <c r="DI1875" s="17">
        <f t="shared" si="1090"/>
        <v>1</v>
      </c>
      <c r="DJ1875" s="20" t="s">
        <v>1879</v>
      </c>
    </row>
    <row r="1876" spans="1:114" x14ac:dyDescent="0.2">
      <c r="A1876" s="15" t="s">
        <v>105</v>
      </c>
      <c r="B1876" s="10" t="s">
        <v>1972</v>
      </c>
      <c r="C1876" s="11">
        <f t="shared" si="1067"/>
        <v>27.963584000000001</v>
      </c>
      <c r="D1876" s="11">
        <f t="shared" si="1093"/>
        <v>110</v>
      </c>
      <c r="E1876" s="11">
        <f t="shared" si="1093"/>
        <v>110</v>
      </c>
      <c r="F1876" s="11">
        <f t="shared" si="1093"/>
        <v>0</v>
      </c>
      <c r="G1876" s="11">
        <f t="shared" si="1093"/>
        <v>8.8000000000000007</v>
      </c>
      <c r="H1876" s="11">
        <f t="shared" si="1093"/>
        <v>0</v>
      </c>
      <c r="I1876" s="11">
        <f t="shared" si="1093"/>
        <v>13.200000000000001</v>
      </c>
      <c r="J1876" s="11">
        <f t="shared" si="1093"/>
        <v>0</v>
      </c>
      <c r="K1876" s="11">
        <f t="shared" si="1093"/>
        <v>0</v>
      </c>
      <c r="L1876" s="11">
        <f t="shared" si="1093"/>
        <v>0</v>
      </c>
      <c r="M1876" s="11">
        <f t="shared" si="1092"/>
        <v>0</v>
      </c>
      <c r="N1876" s="11">
        <f t="shared" si="1092"/>
        <v>0</v>
      </c>
      <c r="O1876" s="11">
        <f t="shared" si="1092"/>
        <v>0</v>
      </c>
      <c r="P1876" s="11">
        <f t="shared" si="1092"/>
        <v>0</v>
      </c>
      <c r="Q1876" s="11">
        <f t="shared" si="1062"/>
        <v>0</v>
      </c>
      <c r="R1876" s="11">
        <f t="shared" si="1062"/>
        <v>0</v>
      </c>
      <c r="S1876" s="11">
        <f t="shared" si="1062"/>
        <v>0</v>
      </c>
      <c r="T1876" s="11">
        <f t="shared" si="1061"/>
        <v>3600.4459092434663</v>
      </c>
      <c r="U1876" s="40">
        <f t="shared" si="1068"/>
        <v>0.44</v>
      </c>
      <c r="V1876" s="11">
        <f t="shared" si="1091"/>
        <v>15.567781554532587</v>
      </c>
      <c r="W1876" s="11">
        <f t="shared" si="1091"/>
        <v>5357787.0369457072</v>
      </c>
      <c r="X1876" s="11">
        <f t="shared" si="1091"/>
        <v>97414.309762649224</v>
      </c>
      <c r="Y1876" s="11">
        <f t="shared" ref="Y1876:AE1916" si="1095">IF($A1876="x",CC1876,"")</f>
        <v>121187.68076574049</v>
      </c>
      <c r="Z1876" s="11">
        <f t="shared" si="1095"/>
        <v>1.2440439301065243</v>
      </c>
      <c r="AA1876" s="11">
        <f t="shared" si="1095"/>
        <v>38.575767738898243</v>
      </c>
      <c r="AB1876" s="11">
        <f t="shared" si="1095"/>
        <v>2134.7397403759742</v>
      </c>
      <c r="AC1876" s="11">
        <f t="shared" si="1095"/>
        <v>0</v>
      </c>
      <c r="AD1876" s="11">
        <f t="shared" si="1095"/>
        <v>0</v>
      </c>
      <c r="AE1876" s="11">
        <f t="shared" si="1069"/>
        <v>0</v>
      </c>
      <c r="AF1876" s="11">
        <f t="shared" si="1069"/>
        <v>0</v>
      </c>
      <c r="AG1876" s="11">
        <f t="shared" si="1069"/>
        <v>0</v>
      </c>
      <c r="AH1876" s="11">
        <f t="shared" si="1066"/>
        <v>0</v>
      </c>
      <c r="AI1876" s="11">
        <f t="shared" si="1066"/>
        <v>0</v>
      </c>
      <c r="AJ1876" s="11">
        <f t="shared" si="1066"/>
        <v>0</v>
      </c>
      <c r="AK1876" s="11">
        <f t="shared" si="1066"/>
        <v>0</v>
      </c>
      <c r="AL1876" s="11">
        <f t="shared" si="1066"/>
        <v>0</v>
      </c>
      <c r="AM1876" s="11">
        <f t="shared" si="1063"/>
        <v>0</v>
      </c>
      <c r="AN1876" s="11">
        <f t="shared" si="1063"/>
        <v>0</v>
      </c>
      <c r="AO1876" s="11">
        <f t="shared" si="1063"/>
        <v>0</v>
      </c>
      <c r="AP1876" s="11">
        <f t="shared" si="1063"/>
        <v>0</v>
      </c>
      <c r="AQ1876" s="11">
        <f t="shared" si="1063"/>
        <v>0</v>
      </c>
      <c r="AR1876" s="11">
        <f t="shared" si="1063"/>
        <v>0</v>
      </c>
      <c r="AS1876" s="11">
        <f t="shared" si="1063"/>
        <v>0</v>
      </c>
      <c r="AT1876" s="11">
        <f t="shared" si="1063"/>
        <v>0</v>
      </c>
      <c r="AU1876" s="11">
        <f t="shared" ref="AU1876:AZ1939" si="1096">IF($A1876="x",CY1876,"")</f>
        <v>0</v>
      </c>
      <c r="AV1876" s="11">
        <f t="shared" si="1096"/>
        <v>9120616.806400001</v>
      </c>
      <c r="AW1876" s="11">
        <f t="shared" si="1096"/>
        <v>0</v>
      </c>
      <c r="AX1876" s="11">
        <f t="shared" si="1094"/>
        <v>0</v>
      </c>
      <c r="AY1876" s="11">
        <f t="shared" si="1094"/>
        <v>19951.079480751949</v>
      </c>
      <c r="AZ1876" s="11">
        <f t="shared" si="1094"/>
        <v>1</v>
      </c>
      <c r="BA1876" s="11">
        <f t="shared" si="1094"/>
        <v>1</v>
      </c>
      <c r="BB1876" s="11">
        <f t="shared" si="1064"/>
        <v>1</v>
      </c>
      <c r="BC1876" s="11">
        <f t="shared" si="1064"/>
        <v>1</v>
      </c>
      <c r="BD1876" s="11">
        <f t="shared" si="1064"/>
        <v>1</v>
      </c>
      <c r="BE1876" s="11">
        <f t="shared" si="1064"/>
        <v>1</v>
      </c>
      <c r="BF1876" s="15" t="str">
        <f t="shared" si="1070"/>
        <v>EN 10210</v>
      </c>
      <c r="BG1876" s="42">
        <v>27.963584000000001</v>
      </c>
      <c r="BH1876" s="17">
        <f t="shared" si="1071"/>
        <v>110</v>
      </c>
      <c r="BI1876" s="17">
        <f t="shared" si="1072"/>
        <v>110</v>
      </c>
      <c r="BK1876" s="17">
        <f t="shared" si="1073"/>
        <v>8.8000000000000007</v>
      </c>
      <c r="BM1876" s="17">
        <f t="shared" si="1074"/>
        <v>13.200000000000001</v>
      </c>
      <c r="BX1876" s="18">
        <f t="shared" si="1075"/>
        <v>3600.4459092434663</v>
      </c>
      <c r="BY1876" s="42">
        <v>0.44</v>
      </c>
      <c r="BZ1876" s="43">
        <f t="shared" si="1076"/>
        <v>15.567781554532587</v>
      </c>
      <c r="CA1876" s="18">
        <f t="shared" si="1077"/>
        <v>5357787.0369457072</v>
      </c>
      <c r="CB1876" s="18">
        <f t="shared" si="1078"/>
        <v>97414.309762649224</v>
      </c>
      <c r="CC1876" s="18">
        <f t="shared" si="1079"/>
        <v>121187.68076574049</v>
      </c>
      <c r="CD1876" s="25">
        <f t="shared" si="1080"/>
        <v>1.2440439301065243</v>
      </c>
      <c r="CE1876" s="26">
        <f t="shared" si="1081"/>
        <v>38.575767738898243</v>
      </c>
      <c r="CF1876" s="18">
        <f t="shared" si="1082"/>
        <v>2134.7397403759742</v>
      </c>
      <c r="CZ1876" s="18">
        <f t="shared" si="1083"/>
        <v>9120616.806400001</v>
      </c>
      <c r="DC1876" s="18">
        <f t="shared" si="1084"/>
        <v>19951.079480751949</v>
      </c>
      <c r="DD1876" s="17">
        <f t="shared" si="1085"/>
        <v>1</v>
      </c>
      <c r="DE1876" s="17">
        <f t="shared" si="1086"/>
        <v>1</v>
      </c>
      <c r="DF1876" s="17">
        <f t="shared" si="1087"/>
        <v>1</v>
      </c>
      <c r="DG1876" s="17">
        <f t="shared" si="1088"/>
        <v>1</v>
      </c>
      <c r="DH1876" s="17">
        <f t="shared" si="1089"/>
        <v>1</v>
      </c>
      <c r="DI1876" s="17">
        <f t="shared" si="1090"/>
        <v>1</v>
      </c>
      <c r="DJ1876" s="20" t="s">
        <v>1879</v>
      </c>
    </row>
    <row r="1877" spans="1:114" x14ac:dyDescent="0.2">
      <c r="A1877" s="15" t="s">
        <v>105</v>
      </c>
      <c r="B1877" s="10" t="s">
        <v>1973</v>
      </c>
      <c r="C1877" s="11">
        <f t="shared" si="1067"/>
        <v>31.4</v>
      </c>
      <c r="D1877" s="11">
        <f t="shared" si="1093"/>
        <v>110</v>
      </c>
      <c r="E1877" s="11">
        <f t="shared" si="1093"/>
        <v>110</v>
      </c>
      <c r="F1877" s="11">
        <f t="shared" si="1093"/>
        <v>0</v>
      </c>
      <c r="G1877" s="11">
        <f t="shared" si="1093"/>
        <v>10</v>
      </c>
      <c r="H1877" s="11">
        <f t="shared" si="1093"/>
        <v>0</v>
      </c>
      <c r="I1877" s="11">
        <f t="shared" si="1093"/>
        <v>15</v>
      </c>
      <c r="J1877" s="11">
        <f t="shared" si="1093"/>
        <v>0</v>
      </c>
      <c r="K1877" s="11">
        <f t="shared" si="1093"/>
        <v>0</v>
      </c>
      <c r="L1877" s="11">
        <f t="shared" si="1093"/>
        <v>0</v>
      </c>
      <c r="M1877" s="11">
        <f t="shared" si="1092"/>
        <v>0</v>
      </c>
      <c r="N1877" s="11">
        <f t="shared" si="1092"/>
        <v>0</v>
      </c>
      <c r="O1877" s="11">
        <f t="shared" si="1092"/>
        <v>0</v>
      </c>
      <c r="P1877" s="11">
        <f t="shared" si="1092"/>
        <v>0</v>
      </c>
      <c r="Q1877" s="11">
        <f t="shared" si="1062"/>
        <v>0</v>
      </c>
      <c r="R1877" s="11">
        <f t="shared" si="1062"/>
        <v>0</v>
      </c>
      <c r="S1877" s="11">
        <f t="shared" si="1062"/>
        <v>0</v>
      </c>
      <c r="T1877" s="11">
        <f t="shared" si="1061"/>
        <v>4049.3361431346411</v>
      </c>
      <c r="U1877" s="40">
        <f t="shared" si="1068"/>
        <v>0.44</v>
      </c>
      <c r="V1877" s="11">
        <f t="shared" ref="V1877:AC1933" si="1097">IF($A1877="x",BZ1877,"")</f>
        <v>13.84201099457824</v>
      </c>
      <c r="W1877" s="11">
        <f t="shared" si="1097"/>
        <v>5748008.7308474574</v>
      </c>
      <c r="X1877" s="11">
        <f t="shared" si="1097"/>
        <v>104509.24965177196</v>
      </c>
      <c r="Y1877" s="11">
        <f t="shared" si="1095"/>
        <v>132032.44517641087</v>
      </c>
      <c r="Z1877" s="11">
        <f t="shared" si="1095"/>
        <v>1.263356550892357</v>
      </c>
      <c r="AA1877" s="11">
        <f t="shared" si="1095"/>
        <v>37.67617405986234</v>
      </c>
      <c r="AB1877" s="11">
        <f t="shared" si="1095"/>
        <v>2456.6370614359175</v>
      </c>
      <c r="AC1877" s="11">
        <f t="shared" si="1095"/>
        <v>0</v>
      </c>
      <c r="AD1877" s="11">
        <f t="shared" si="1095"/>
        <v>0</v>
      </c>
      <c r="AE1877" s="11">
        <f t="shared" si="1069"/>
        <v>0</v>
      </c>
      <c r="AF1877" s="11">
        <f t="shared" si="1069"/>
        <v>0</v>
      </c>
      <c r="AG1877" s="11">
        <f t="shared" si="1069"/>
        <v>0</v>
      </c>
      <c r="AH1877" s="11">
        <f t="shared" si="1066"/>
        <v>0</v>
      </c>
      <c r="AI1877" s="11">
        <f t="shared" si="1066"/>
        <v>0</v>
      </c>
      <c r="AJ1877" s="11">
        <f t="shared" si="1066"/>
        <v>0</v>
      </c>
      <c r="AK1877" s="11">
        <f t="shared" si="1066"/>
        <v>0</v>
      </c>
      <c r="AL1877" s="11">
        <f t="shared" si="1066"/>
        <v>0</v>
      </c>
      <c r="AM1877" s="11">
        <f t="shared" si="1066"/>
        <v>0</v>
      </c>
      <c r="AN1877" s="11">
        <f t="shared" si="1066"/>
        <v>0</v>
      </c>
      <c r="AO1877" s="11">
        <f t="shared" si="1066"/>
        <v>0</v>
      </c>
      <c r="AP1877" s="11">
        <f t="shared" si="1066"/>
        <v>0</v>
      </c>
      <c r="AQ1877" s="11">
        <f t="shared" si="1066"/>
        <v>0</v>
      </c>
      <c r="AR1877" s="11">
        <f t="shared" si="1066"/>
        <v>0</v>
      </c>
      <c r="AS1877" s="11">
        <f t="shared" si="1066"/>
        <v>0</v>
      </c>
      <c r="AT1877" s="11">
        <f t="shared" si="1066"/>
        <v>0</v>
      </c>
      <c r="AU1877" s="11">
        <f t="shared" si="1096"/>
        <v>0</v>
      </c>
      <c r="AV1877" s="11">
        <f t="shared" si="1096"/>
        <v>10000000</v>
      </c>
      <c r="AW1877" s="11">
        <f t="shared" si="1096"/>
        <v>0</v>
      </c>
      <c r="AX1877" s="11">
        <f t="shared" si="1094"/>
        <v>0</v>
      </c>
      <c r="AY1877" s="11">
        <f t="shared" si="1094"/>
        <v>19313.274122871837</v>
      </c>
      <c r="AZ1877" s="11">
        <f t="shared" si="1094"/>
        <v>1</v>
      </c>
      <c r="BA1877" s="11">
        <f t="shared" si="1094"/>
        <v>1</v>
      </c>
      <c r="BB1877" s="11">
        <f t="shared" si="1064"/>
        <v>1</v>
      </c>
      <c r="BC1877" s="11">
        <f t="shared" si="1064"/>
        <v>1</v>
      </c>
      <c r="BD1877" s="11">
        <f t="shared" si="1064"/>
        <v>1</v>
      </c>
      <c r="BE1877" s="11">
        <f t="shared" si="1064"/>
        <v>1</v>
      </c>
      <c r="BF1877" s="15" t="str">
        <f t="shared" si="1070"/>
        <v>EN 10210</v>
      </c>
      <c r="BG1877" s="42">
        <v>31.4</v>
      </c>
      <c r="BH1877" s="17">
        <f t="shared" si="1071"/>
        <v>110</v>
      </c>
      <c r="BI1877" s="17">
        <f t="shared" si="1072"/>
        <v>110</v>
      </c>
      <c r="BK1877" s="17">
        <f t="shared" si="1073"/>
        <v>10</v>
      </c>
      <c r="BM1877" s="17">
        <f t="shared" si="1074"/>
        <v>15</v>
      </c>
      <c r="BX1877" s="18">
        <f t="shared" si="1075"/>
        <v>4049.3361431346411</v>
      </c>
      <c r="BY1877" s="42">
        <v>0.44</v>
      </c>
      <c r="BZ1877" s="43">
        <f t="shared" si="1076"/>
        <v>13.84201099457824</v>
      </c>
      <c r="CA1877" s="18">
        <f t="shared" si="1077"/>
        <v>5748008.7308474574</v>
      </c>
      <c r="CB1877" s="18">
        <f t="shared" si="1078"/>
        <v>104509.24965177196</v>
      </c>
      <c r="CC1877" s="18">
        <f t="shared" si="1079"/>
        <v>132032.44517641087</v>
      </c>
      <c r="CD1877" s="25">
        <f t="shared" si="1080"/>
        <v>1.263356550892357</v>
      </c>
      <c r="CE1877" s="26">
        <f t="shared" si="1081"/>
        <v>37.67617405986234</v>
      </c>
      <c r="CF1877" s="18">
        <f t="shared" si="1082"/>
        <v>2456.6370614359175</v>
      </c>
      <c r="CZ1877" s="18">
        <f t="shared" si="1083"/>
        <v>10000000</v>
      </c>
      <c r="DC1877" s="18">
        <f t="shared" si="1084"/>
        <v>19313.274122871837</v>
      </c>
      <c r="DD1877" s="17">
        <f t="shared" si="1085"/>
        <v>1</v>
      </c>
      <c r="DE1877" s="17">
        <f t="shared" si="1086"/>
        <v>1</v>
      </c>
      <c r="DF1877" s="17">
        <f t="shared" si="1087"/>
        <v>1</v>
      </c>
      <c r="DG1877" s="17">
        <f t="shared" si="1088"/>
        <v>1</v>
      </c>
      <c r="DH1877" s="17">
        <f t="shared" si="1089"/>
        <v>1</v>
      </c>
      <c r="DI1877" s="17">
        <f t="shared" si="1090"/>
        <v>1</v>
      </c>
      <c r="DJ1877" s="20" t="s">
        <v>1879</v>
      </c>
    </row>
    <row r="1878" spans="1:114" x14ac:dyDescent="0.2">
      <c r="A1878" s="15" t="s">
        <v>105</v>
      </c>
      <c r="B1878" s="10" t="s">
        <v>1974</v>
      </c>
      <c r="C1878" s="11">
        <f t="shared" si="1067"/>
        <v>34.194600000000001</v>
      </c>
      <c r="D1878" s="11">
        <f t="shared" si="1093"/>
        <v>110</v>
      </c>
      <c r="E1878" s="11">
        <f t="shared" si="1093"/>
        <v>110</v>
      </c>
      <c r="F1878" s="11">
        <f t="shared" si="1093"/>
        <v>0</v>
      </c>
      <c r="G1878" s="11">
        <f t="shared" si="1093"/>
        <v>11</v>
      </c>
      <c r="H1878" s="11">
        <f t="shared" si="1093"/>
        <v>0</v>
      </c>
      <c r="I1878" s="11">
        <f t="shared" si="1093"/>
        <v>22</v>
      </c>
      <c r="J1878" s="11">
        <f t="shared" si="1093"/>
        <v>0</v>
      </c>
      <c r="K1878" s="11">
        <f t="shared" si="1093"/>
        <v>0</v>
      </c>
      <c r="L1878" s="11">
        <f t="shared" si="1093"/>
        <v>0</v>
      </c>
      <c r="M1878" s="11">
        <f t="shared" si="1092"/>
        <v>0</v>
      </c>
      <c r="N1878" s="11">
        <f t="shared" si="1092"/>
        <v>0</v>
      </c>
      <c r="O1878" s="11">
        <f t="shared" si="1092"/>
        <v>0</v>
      </c>
      <c r="P1878" s="11">
        <f t="shared" si="1092"/>
        <v>0</v>
      </c>
      <c r="Q1878" s="11">
        <f t="shared" si="1062"/>
        <v>0</v>
      </c>
      <c r="R1878" s="11">
        <f t="shared" si="1062"/>
        <v>0</v>
      </c>
      <c r="S1878" s="11">
        <f t="shared" si="1062"/>
        <v>0</v>
      </c>
      <c r="T1878" s="11">
        <f t="shared" si="1061"/>
        <v>4977.0616886749194</v>
      </c>
      <c r="U1878" s="40">
        <f t="shared" si="1068"/>
        <v>0.44</v>
      </c>
      <c r="V1878" s="11">
        <f t="shared" si="1097"/>
        <v>11.26185667771693</v>
      </c>
      <c r="W1878" s="11">
        <f t="shared" si="1097"/>
        <v>5688751.7706604619</v>
      </c>
      <c r="X1878" s="11">
        <f t="shared" si="1097"/>
        <v>103431.85037564476</v>
      </c>
      <c r="Y1878" s="11">
        <f t="shared" si="1095"/>
        <v>134097.26488594682</v>
      </c>
      <c r="Z1878" s="11">
        <f t="shared" si="1095"/>
        <v>1.2964794151794743</v>
      </c>
      <c r="AA1878" s="11">
        <f t="shared" si="1095"/>
        <v>33.80819463810947</v>
      </c>
      <c r="AB1878" s="11">
        <f t="shared" si="1095"/>
        <v>2868.6635554218246</v>
      </c>
      <c r="AC1878" s="11">
        <f t="shared" si="1095"/>
        <v>0</v>
      </c>
      <c r="AD1878" s="11">
        <f t="shared" si="1095"/>
        <v>0</v>
      </c>
      <c r="AE1878" s="11">
        <f t="shared" si="1069"/>
        <v>0</v>
      </c>
      <c r="AF1878" s="11">
        <f t="shared" si="1069"/>
        <v>0</v>
      </c>
      <c r="AG1878" s="11">
        <f t="shared" si="1069"/>
        <v>0</v>
      </c>
      <c r="AH1878" s="11">
        <f t="shared" si="1066"/>
        <v>0</v>
      </c>
      <c r="AI1878" s="11">
        <f t="shared" si="1066"/>
        <v>0</v>
      </c>
      <c r="AJ1878" s="11">
        <f t="shared" si="1066"/>
        <v>0</v>
      </c>
      <c r="AK1878" s="11">
        <f t="shared" si="1066"/>
        <v>0</v>
      </c>
      <c r="AL1878" s="11">
        <f t="shared" si="1066"/>
        <v>0</v>
      </c>
      <c r="AM1878" s="11">
        <f t="shared" si="1066"/>
        <v>0</v>
      </c>
      <c r="AN1878" s="11">
        <f t="shared" si="1066"/>
        <v>0</v>
      </c>
      <c r="AO1878" s="11">
        <f t="shared" si="1066"/>
        <v>0</v>
      </c>
      <c r="AP1878" s="11">
        <f t="shared" si="1066"/>
        <v>0</v>
      </c>
      <c r="AQ1878" s="11">
        <f t="shared" si="1066"/>
        <v>0</v>
      </c>
      <c r="AR1878" s="11">
        <f t="shared" si="1066"/>
        <v>0</v>
      </c>
      <c r="AS1878" s="11">
        <f t="shared" si="1066"/>
        <v>0</v>
      </c>
      <c r="AT1878" s="11">
        <f t="shared" si="1066"/>
        <v>0</v>
      </c>
      <c r="AU1878" s="11">
        <f t="shared" si="1096"/>
        <v>0</v>
      </c>
      <c r="AV1878" s="11">
        <f t="shared" si="1096"/>
        <v>10673289</v>
      </c>
      <c r="AW1878" s="11">
        <f t="shared" si="1096"/>
        <v>0</v>
      </c>
      <c r="AX1878" s="11">
        <f t="shared" si="1094"/>
        <v>0</v>
      </c>
      <c r="AY1878" s="11">
        <f t="shared" si="1094"/>
        <v>18303.658888554564</v>
      </c>
      <c r="AZ1878" s="11">
        <f t="shared" si="1094"/>
        <v>1</v>
      </c>
      <c r="BA1878" s="11">
        <f t="shared" si="1094"/>
        <v>1</v>
      </c>
      <c r="BB1878" s="11">
        <f t="shared" si="1064"/>
        <v>1</v>
      </c>
      <c r="BC1878" s="11">
        <f t="shared" si="1064"/>
        <v>1</v>
      </c>
      <c r="BD1878" s="11">
        <f t="shared" si="1064"/>
        <v>1</v>
      </c>
      <c r="BE1878" s="11">
        <f t="shared" si="1064"/>
        <v>1</v>
      </c>
      <c r="BF1878" s="15" t="str">
        <f t="shared" si="1070"/>
        <v>EN 10210</v>
      </c>
      <c r="BG1878" s="42">
        <v>34.194600000000001</v>
      </c>
      <c r="BH1878" s="17">
        <f t="shared" si="1071"/>
        <v>110</v>
      </c>
      <c r="BI1878" s="17">
        <f t="shared" si="1072"/>
        <v>110</v>
      </c>
      <c r="BK1878" s="17">
        <f t="shared" si="1073"/>
        <v>11</v>
      </c>
      <c r="BM1878" s="17">
        <f t="shared" si="1074"/>
        <v>22</v>
      </c>
      <c r="BX1878" s="18">
        <f t="shared" si="1075"/>
        <v>4977.0616886749194</v>
      </c>
      <c r="BY1878" s="42">
        <v>0.44</v>
      </c>
      <c r="BZ1878" s="43">
        <f t="shared" si="1076"/>
        <v>11.26185667771693</v>
      </c>
      <c r="CA1878" s="18">
        <f t="shared" si="1077"/>
        <v>5688751.7706604619</v>
      </c>
      <c r="CB1878" s="18">
        <f t="shared" si="1078"/>
        <v>103431.85037564476</v>
      </c>
      <c r="CC1878" s="18">
        <f t="shared" si="1079"/>
        <v>134097.26488594682</v>
      </c>
      <c r="CD1878" s="25">
        <f t="shared" si="1080"/>
        <v>1.2964794151794743</v>
      </c>
      <c r="CE1878" s="26">
        <f t="shared" si="1081"/>
        <v>33.80819463810947</v>
      </c>
      <c r="CF1878" s="18">
        <f t="shared" si="1082"/>
        <v>2868.6635554218246</v>
      </c>
      <c r="CZ1878" s="18">
        <f t="shared" si="1083"/>
        <v>10673289</v>
      </c>
      <c r="DC1878" s="18">
        <f t="shared" si="1084"/>
        <v>18303.658888554564</v>
      </c>
      <c r="DD1878" s="17">
        <f t="shared" si="1085"/>
        <v>1</v>
      </c>
      <c r="DE1878" s="17">
        <f t="shared" si="1086"/>
        <v>1</v>
      </c>
      <c r="DF1878" s="17">
        <f t="shared" si="1087"/>
        <v>1</v>
      </c>
      <c r="DG1878" s="17">
        <f t="shared" si="1088"/>
        <v>1</v>
      </c>
      <c r="DH1878" s="17">
        <f t="shared" si="1089"/>
        <v>1</v>
      </c>
      <c r="DI1878" s="17">
        <f t="shared" si="1090"/>
        <v>1</v>
      </c>
      <c r="DJ1878" s="20" t="s">
        <v>1879</v>
      </c>
    </row>
    <row r="1879" spans="1:114" x14ac:dyDescent="0.2">
      <c r="A1879" s="15" t="s">
        <v>105</v>
      </c>
      <c r="B1879" s="10" t="s">
        <v>1975</v>
      </c>
      <c r="C1879" s="11">
        <f t="shared" si="1067"/>
        <v>38.268749999999997</v>
      </c>
      <c r="D1879" s="11">
        <f t="shared" si="1093"/>
        <v>110</v>
      </c>
      <c r="E1879" s="11">
        <f t="shared" si="1093"/>
        <v>110</v>
      </c>
      <c r="F1879" s="11">
        <f t="shared" si="1093"/>
        <v>0</v>
      </c>
      <c r="G1879" s="11">
        <f t="shared" ref="G1879:S1912" si="1098">IF($A1879="x",BK1879,"")</f>
        <v>12.5</v>
      </c>
      <c r="H1879" s="11">
        <f t="shared" si="1098"/>
        <v>0</v>
      </c>
      <c r="I1879" s="11">
        <f t="shared" si="1098"/>
        <v>25</v>
      </c>
      <c r="J1879" s="11">
        <f t="shared" si="1098"/>
        <v>0</v>
      </c>
      <c r="K1879" s="11">
        <f t="shared" si="1098"/>
        <v>0</v>
      </c>
      <c r="L1879" s="11">
        <f t="shared" si="1098"/>
        <v>0</v>
      </c>
      <c r="M1879" s="11">
        <f t="shared" si="1092"/>
        <v>0</v>
      </c>
      <c r="N1879" s="11">
        <f t="shared" si="1092"/>
        <v>0</v>
      </c>
      <c r="O1879" s="11">
        <f t="shared" si="1092"/>
        <v>0</v>
      </c>
      <c r="P1879" s="11">
        <f t="shared" si="1092"/>
        <v>0</v>
      </c>
      <c r="Q1879" s="11">
        <f t="shared" si="1062"/>
        <v>0</v>
      </c>
      <c r="R1879" s="11">
        <f t="shared" si="1062"/>
        <v>0</v>
      </c>
      <c r="S1879" s="11">
        <f t="shared" si="1062"/>
        <v>0</v>
      </c>
      <c r="T1879" s="11">
        <f t="shared" si="1061"/>
        <v>5676.9908169872415</v>
      </c>
      <c r="U1879" s="40">
        <f t="shared" si="1068"/>
        <v>0.44</v>
      </c>
      <c r="V1879" s="11">
        <f t="shared" si="1097"/>
        <v>9.8733567167823573</v>
      </c>
      <c r="W1879" s="11">
        <f t="shared" si="1097"/>
        <v>5909989.1428877134</v>
      </c>
      <c r="X1879" s="11">
        <f t="shared" si="1097"/>
        <v>107454.34805250388</v>
      </c>
      <c r="Y1879" s="11">
        <f t="shared" si="1095"/>
        <v>142743.12872746465</v>
      </c>
      <c r="Z1879" s="11">
        <f t="shared" si="1095"/>
        <v>1.3284071916542466</v>
      </c>
      <c r="AA1879" s="11">
        <f t="shared" si="1095"/>
        <v>32.265191395623084</v>
      </c>
      <c r="AB1879" s="11">
        <f t="shared" si="1095"/>
        <v>3329.3692606170262</v>
      </c>
      <c r="AC1879" s="11">
        <f t="shared" si="1095"/>
        <v>0</v>
      </c>
      <c r="AD1879" s="11">
        <f t="shared" si="1095"/>
        <v>0</v>
      </c>
      <c r="AE1879" s="11">
        <f t="shared" si="1069"/>
        <v>0</v>
      </c>
      <c r="AF1879" s="11">
        <f t="shared" si="1069"/>
        <v>0</v>
      </c>
      <c r="AG1879" s="11">
        <f t="shared" si="1069"/>
        <v>0</v>
      </c>
      <c r="AH1879" s="11">
        <f t="shared" si="1066"/>
        <v>0</v>
      </c>
      <c r="AI1879" s="11">
        <f t="shared" si="1066"/>
        <v>0</v>
      </c>
      <c r="AJ1879" s="11">
        <f t="shared" si="1066"/>
        <v>0</v>
      </c>
      <c r="AK1879" s="11">
        <f t="shared" si="1066"/>
        <v>0</v>
      </c>
      <c r="AL1879" s="11">
        <f t="shared" si="1066"/>
        <v>0</v>
      </c>
      <c r="AM1879" s="11">
        <f t="shared" si="1066"/>
        <v>0</v>
      </c>
      <c r="AN1879" s="11">
        <f t="shared" si="1066"/>
        <v>0</v>
      </c>
      <c r="AO1879" s="11">
        <f t="shared" si="1066"/>
        <v>0</v>
      </c>
      <c r="AP1879" s="11">
        <f t="shared" si="1066"/>
        <v>0</v>
      </c>
      <c r="AQ1879" s="11">
        <f t="shared" si="1066"/>
        <v>0</v>
      </c>
      <c r="AR1879" s="11">
        <f t="shared" si="1066"/>
        <v>0</v>
      </c>
      <c r="AS1879" s="11">
        <f t="shared" si="1066"/>
        <v>0</v>
      </c>
      <c r="AT1879" s="11">
        <f t="shared" si="1066"/>
        <v>0</v>
      </c>
      <c r="AU1879" s="11">
        <f t="shared" si="1096"/>
        <v>0</v>
      </c>
      <c r="AV1879" s="11">
        <f t="shared" si="1096"/>
        <v>11585742.1875</v>
      </c>
      <c r="AW1879" s="11">
        <f t="shared" si="1096"/>
        <v>0</v>
      </c>
      <c r="AX1879" s="11">
        <f t="shared" si="1094"/>
        <v>0</v>
      </c>
      <c r="AY1879" s="11">
        <f t="shared" si="1094"/>
        <v>17335.923151542564</v>
      </c>
      <c r="AZ1879" s="11">
        <f t="shared" si="1094"/>
        <v>1</v>
      </c>
      <c r="BA1879" s="11">
        <f t="shared" si="1094"/>
        <v>1</v>
      </c>
      <c r="BB1879" s="11">
        <f t="shared" si="1064"/>
        <v>1</v>
      </c>
      <c r="BC1879" s="11">
        <f t="shared" si="1064"/>
        <v>1</v>
      </c>
      <c r="BD1879" s="11">
        <f t="shared" si="1064"/>
        <v>1</v>
      </c>
      <c r="BE1879" s="11">
        <f t="shared" si="1064"/>
        <v>1</v>
      </c>
      <c r="BF1879" s="15" t="str">
        <f t="shared" si="1070"/>
        <v>EN 10210</v>
      </c>
      <c r="BG1879" s="42">
        <v>38.268749999999997</v>
      </c>
      <c r="BH1879" s="17">
        <f t="shared" si="1071"/>
        <v>110</v>
      </c>
      <c r="BI1879" s="17">
        <f t="shared" si="1072"/>
        <v>110</v>
      </c>
      <c r="BK1879" s="17">
        <f t="shared" si="1073"/>
        <v>12.5</v>
      </c>
      <c r="BM1879" s="17">
        <f t="shared" si="1074"/>
        <v>25</v>
      </c>
      <c r="BX1879" s="18">
        <f t="shared" si="1075"/>
        <v>5676.9908169872415</v>
      </c>
      <c r="BY1879" s="42">
        <v>0.44</v>
      </c>
      <c r="BZ1879" s="43">
        <f t="shared" si="1076"/>
        <v>9.8733567167823573</v>
      </c>
      <c r="CA1879" s="18">
        <f t="shared" si="1077"/>
        <v>5909989.1428877134</v>
      </c>
      <c r="CB1879" s="18">
        <f t="shared" si="1078"/>
        <v>107454.34805250388</v>
      </c>
      <c r="CC1879" s="18">
        <f t="shared" si="1079"/>
        <v>142743.12872746465</v>
      </c>
      <c r="CD1879" s="25">
        <f t="shared" si="1080"/>
        <v>1.3284071916542466</v>
      </c>
      <c r="CE1879" s="26">
        <f t="shared" si="1081"/>
        <v>32.265191395623084</v>
      </c>
      <c r="CF1879" s="18">
        <f t="shared" si="1082"/>
        <v>3329.3692606170262</v>
      </c>
      <c r="CZ1879" s="18">
        <f t="shared" si="1083"/>
        <v>11585742.1875</v>
      </c>
      <c r="DC1879" s="18">
        <f t="shared" si="1084"/>
        <v>17335.923151542564</v>
      </c>
      <c r="DD1879" s="17">
        <f t="shared" si="1085"/>
        <v>1</v>
      </c>
      <c r="DE1879" s="17">
        <f t="shared" si="1086"/>
        <v>1</v>
      </c>
      <c r="DF1879" s="17">
        <f t="shared" si="1087"/>
        <v>1</v>
      </c>
      <c r="DG1879" s="17">
        <f t="shared" si="1088"/>
        <v>1</v>
      </c>
      <c r="DH1879" s="17">
        <f t="shared" si="1089"/>
        <v>1</v>
      </c>
      <c r="DI1879" s="17">
        <f t="shared" si="1090"/>
        <v>1</v>
      </c>
      <c r="DJ1879" s="20" t="s">
        <v>1879</v>
      </c>
    </row>
    <row r="1880" spans="1:114" x14ac:dyDescent="0.2">
      <c r="A1880" s="15" t="s">
        <v>105</v>
      </c>
      <c r="B1880" s="10" t="s">
        <v>1976</v>
      </c>
      <c r="C1880" s="11">
        <f t="shared" si="1067"/>
        <v>42.71530400000001</v>
      </c>
      <c r="D1880" s="11">
        <f t="shared" ref="D1880:N1927" si="1099">IF($A1880="x",BH1880,"")</f>
        <v>110</v>
      </c>
      <c r="E1880" s="11">
        <f t="shared" si="1099"/>
        <v>110</v>
      </c>
      <c r="F1880" s="11">
        <f t="shared" si="1099"/>
        <v>0</v>
      </c>
      <c r="G1880" s="11">
        <f t="shared" si="1098"/>
        <v>14.2</v>
      </c>
      <c r="H1880" s="11">
        <f t="shared" si="1098"/>
        <v>0</v>
      </c>
      <c r="I1880" s="11">
        <f t="shared" si="1098"/>
        <v>28.4</v>
      </c>
      <c r="J1880" s="11">
        <f t="shared" si="1098"/>
        <v>0</v>
      </c>
      <c r="K1880" s="11">
        <f t="shared" si="1098"/>
        <v>0</v>
      </c>
      <c r="L1880" s="11">
        <f t="shared" si="1098"/>
        <v>0</v>
      </c>
      <c r="M1880" s="11">
        <f t="shared" si="1092"/>
        <v>0</v>
      </c>
      <c r="N1880" s="11">
        <f t="shared" si="1092"/>
        <v>0</v>
      </c>
      <c r="O1880" s="11">
        <f t="shared" si="1092"/>
        <v>0</v>
      </c>
      <c r="P1880" s="11">
        <f t="shared" si="1092"/>
        <v>0</v>
      </c>
      <c r="Q1880" s="11">
        <f t="shared" si="1062"/>
        <v>0</v>
      </c>
      <c r="R1880" s="11">
        <f t="shared" si="1062"/>
        <v>0</v>
      </c>
      <c r="S1880" s="11">
        <f t="shared" si="1062"/>
        <v>0</v>
      </c>
      <c r="T1880" s="11">
        <f t="shared" si="1061"/>
        <v>6476.4059413587656</v>
      </c>
      <c r="U1880" s="40">
        <f t="shared" si="1068"/>
        <v>0.44</v>
      </c>
      <c r="V1880" s="11">
        <f t="shared" si="1097"/>
        <v>8.654638996000477</v>
      </c>
      <c r="W1880" s="11">
        <f t="shared" si="1097"/>
        <v>6025515.1460670596</v>
      </c>
      <c r="X1880" s="11">
        <f t="shared" si="1097"/>
        <v>109554.8208375829</v>
      </c>
      <c r="Y1880" s="11">
        <f t="shared" si="1095"/>
        <v>149915.52737886377</v>
      </c>
      <c r="Z1880" s="11">
        <f t="shared" si="1095"/>
        <v>1.3684064857457654</v>
      </c>
      <c r="AA1880" s="11">
        <f t="shared" si="1095"/>
        <v>30.502122432859498</v>
      </c>
      <c r="AB1880" s="11">
        <f t="shared" si="1095"/>
        <v>3871.6737133492284</v>
      </c>
      <c r="AC1880" s="11">
        <f t="shared" si="1095"/>
        <v>0</v>
      </c>
      <c r="AD1880" s="11">
        <f t="shared" si="1095"/>
        <v>0</v>
      </c>
      <c r="AE1880" s="11">
        <f t="shared" si="1069"/>
        <v>0</v>
      </c>
      <c r="AF1880" s="11">
        <f t="shared" si="1069"/>
        <v>0</v>
      </c>
      <c r="AG1880" s="11">
        <f t="shared" si="1069"/>
        <v>0</v>
      </c>
      <c r="AH1880" s="11">
        <f t="shared" si="1066"/>
        <v>0</v>
      </c>
      <c r="AI1880" s="11">
        <f t="shared" si="1066"/>
        <v>0</v>
      </c>
      <c r="AJ1880" s="11">
        <f t="shared" si="1066"/>
        <v>0</v>
      </c>
      <c r="AK1880" s="11">
        <f t="shared" si="1066"/>
        <v>0</v>
      </c>
      <c r="AL1880" s="11">
        <f t="shared" si="1066"/>
        <v>0</v>
      </c>
      <c r="AM1880" s="11">
        <f t="shared" si="1066"/>
        <v>0</v>
      </c>
      <c r="AN1880" s="11">
        <f t="shared" si="1066"/>
        <v>0</v>
      </c>
      <c r="AO1880" s="11">
        <f t="shared" si="1066"/>
        <v>0</v>
      </c>
      <c r="AP1880" s="11">
        <f t="shared" si="1066"/>
        <v>0</v>
      </c>
      <c r="AQ1880" s="11">
        <f t="shared" si="1066"/>
        <v>0</v>
      </c>
      <c r="AR1880" s="11">
        <f t="shared" si="1066"/>
        <v>0</v>
      </c>
      <c r="AS1880" s="11">
        <f t="shared" si="1066"/>
        <v>0</v>
      </c>
      <c r="AT1880" s="11">
        <f t="shared" si="1066"/>
        <v>0</v>
      </c>
      <c r="AU1880" s="11">
        <f t="shared" si="1096"/>
        <v>0</v>
      </c>
      <c r="AV1880" s="11">
        <f t="shared" si="1096"/>
        <v>12484894.350399997</v>
      </c>
      <c r="AW1880" s="11">
        <f t="shared" si="1096"/>
        <v>0</v>
      </c>
      <c r="AX1880" s="11">
        <f t="shared" si="1094"/>
        <v>0</v>
      </c>
      <c r="AY1880" s="11">
        <f t="shared" si="1094"/>
        <v>16191.664283373077</v>
      </c>
      <c r="AZ1880" s="11">
        <f t="shared" si="1094"/>
        <v>1</v>
      </c>
      <c r="BA1880" s="11">
        <f t="shared" si="1094"/>
        <v>1</v>
      </c>
      <c r="BB1880" s="11">
        <f t="shared" si="1064"/>
        <v>1</v>
      </c>
      <c r="BC1880" s="11">
        <f t="shared" si="1064"/>
        <v>1</v>
      </c>
      <c r="BD1880" s="11">
        <f t="shared" si="1064"/>
        <v>1</v>
      </c>
      <c r="BE1880" s="11">
        <f t="shared" si="1064"/>
        <v>1</v>
      </c>
      <c r="BF1880" s="15" t="str">
        <f t="shared" si="1070"/>
        <v>EN 10210</v>
      </c>
      <c r="BG1880" s="42">
        <v>42.71530400000001</v>
      </c>
      <c r="BH1880" s="17">
        <f t="shared" si="1071"/>
        <v>110</v>
      </c>
      <c r="BI1880" s="17">
        <f t="shared" si="1072"/>
        <v>110</v>
      </c>
      <c r="BK1880" s="17">
        <f t="shared" si="1073"/>
        <v>14.2</v>
      </c>
      <c r="BM1880" s="17">
        <f t="shared" si="1074"/>
        <v>28.4</v>
      </c>
      <c r="BX1880" s="18">
        <f t="shared" si="1075"/>
        <v>6476.4059413587656</v>
      </c>
      <c r="BY1880" s="42">
        <v>0.44</v>
      </c>
      <c r="BZ1880" s="43">
        <f t="shared" si="1076"/>
        <v>8.654638996000477</v>
      </c>
      <c r="CA1880" s="18">
        <f t="shared" si="1077"/>
        <v>6025515.1460670596</v>
      </c>
      <c r="CB1880" s="18">
        <f t="shared" si="1078"/>
        <v>109554.8208375829</v>
      </c>
      <c r="CC1880" s="18">
        <f t="shared" si="1079"/>
        <v>149915.52737886377</v>
      </c>
      <c r="CD1880" s="25">
        <f t="shared" si="1080"/>
        <v>1.3684064857457654</v>
      </c>
      <c r="CE1880" s="26">
        <f t="shared" si="1081"/>
        <v>30.502122432859498</v>
      </c>
      <c r="CF1880" s="18">
        <f t="shared" si="1082"/>
        <v>3871.6737133492284</v>
      </c>
      <c r="CZ1880" s="18">
        <f t="shared" si="1083"/>
        <v>12484894.350399997</v>
      </c>
      <c r="DC1880" s="18">
        <f t="shared" si="1084"/>
        <v>16191.664283373077</v>
      </c>
      <c r="DD1880" s="17">
        <f t="shared" si="1085"/>
        <v>1</v>
      </c>
      <c r="DE1880" s="17">
        <f t="shared" si="1086"/>
        <v>1</v>
      </c>
      <c r="DF1880" s="17">
        <f t="shared" si="1087"/>
        <v>1</v>
      </c>
      <c r="DG1880" s="17">
        <f t="shared" si="1088"/>
        <v>1</v>
      </c>
      <c r="DH1880" s="17">
        <f t="shared" si="1089"/>
        <v>1</v>
      </c>
      <c r="DI1880" s="17">
        <f t="shared" si="1090"/>
        <v>1</v>
      </c>
      <c r="DJ1880" s="20" t="s">
        <v>1879</v>
      </c>
    </row>
    <row r="1881" spans="1:114" x14ac:dyDescent="0.2">
      <c r="A1881" s="15" t="s">
        <v>105</v>
      </c>
      <c r="B1881" s="10" t="s">
        <v>1977</v>
      </c>
      <c r="C1881" s="11">
        <f t="shared" si="1067"/>
        <v>14.569599999999999</v>
      </c>
      <c r="D1881" s="11">
        <f t="shared" si="1099"/>
        <v>120</v>
      </c>
      <c r="E1881" s="11">
        <f t="shared" si="1099"/>
        <v>120</v>
      </c>
      <c r="F1881" s="11">
        <f t="shared" si="1099"/>
        <v>0</v>
      </c>
      <c r="G1881" s="11">
        <f t="shared" si="1098"/>
        <v>4</v>
      </c>
      <c r="H1881" s="11">
        <f t="shared" si="1098"/>
        <v>0</v>
      </c>
      <c r="I1881" s="11">
        <f t="shared" si="1098"/>
        <v>4</v>
      </c>
      <c r="J1881" s="11">
        <f t="shared" si="1098"/>
        <v>0</v>
      </c>
      <c r="K1881" s="11">
        <f t="shared" si="1098"/>
        <v>0</v>
      </c>
      <c r="L1881" s="11">
        <f t="shared" si="1098"/>
        <v>0</v>
      </c>
      <c r="M1881" s="11">
        <f t="shared" si="1092"/>
        <v>0</v>
      </c>
      <c r="N1881" s="11">
        <f t="shared" si="1092"/>
        <v>0</v>
      </c>
      <c r="O1881" s="11">
        <f t="shared" si="1092"/>
        <v>0</v>
      </c>
      <c r="P1881" s="11">
        <f t="shared" si="1092"/>
        <v>0</v>
      </c>
      <c r="Q1881" s="11">
        <f t="shared" si="1062"/>
        <v>0</v>
      </c>
      <c r="R1881" s="11">
        <f t="shared" si="1062"/>
        <v>0</v>
      </c>
      <c r="S1881" s="11">
        <f t="shared" si="1062"/>
        <v>0</v>
      </c>
      <c r="T1881" s="11">
        <f t="shared" si="1061"/>
        <v>1814.79644737231</v>
      </c>
      <c r="U1881" s="40">
        <f t="shared" si="1068"/>
        <v>0.48</v>
      </c>
      <c r="V1881" s="11">
        <f t="shared" si="1097"/>
        <v>33.6933086373528</v>
      </c>
      <c r="W1881" s="11">
        <f t="shared" si="1097"/>
        <v>4022758.8559755064</v>
      </c>
      <c r="X1881" s="11">
        <f t="shared" si="1097"/>
        <v>67045.9809329251</v>
      </c>
      <c r="Y1881" s="11">
        <f t="shared" si="1095"/>
        <v>78326.748596693462</v>
      </c>
      <c r="Z1881" s="11">
        <f t="shared" si="1095"/>
        <v>1.1682541966990385</v>
      </c>
      <c r="AA1881" s="11">
        <f t="shared" si="1095"/>
        <v>47.08125594181147</v>
      </c>
      <c r="AB1881" s="11">
        <f t="shared" si="1095"/>
        <v>982.79644737231001</v>
      </c>
      <c r="AC1881" s="11">
        <f t="shared" si="1095"/>
        <v>0</v>
      </c>
      <c r="AD1881" s="11">
        <f t="shared" si="1095"/>
        <v>0</v>
      </c>
      <c r="AE1881" s="11">
        <f t="shared" si="1069"/>
        <v>0</v>
      </c>
      <c r="AF1881" s="11">
        <f t="shared" si="1069"/>
        <v>0</v>
      </c>
      <c r="AG1881" s="11">
        <f t="shared" si="1069"/>
        <v>0</v>
      </c>
      <c r="AH1881" s="11">
        <f t="shared" si="1066"/>
        <v>0</v>
      </c>
      <c r="AI1881" s="11">
        <f t="shared" si="1066"/>
        <v>0</v>
      </c>
      <c r="AJ1881" s="11">
        <f t="shared" si="1066"/>
        <v>0</v>
      </c>
      <c r="AK1881" s="11">
        <f t="shared" si="1066"/>
        <v>0</v>
      </c>
      <c r="AL1881" s="11">
        <f t="shared" si="1066"/>
        <v>0</v>
      </c>
      <c r="AM1881" s="11">
        <f t="shared" si="1066"/>
        <v>0</v>
      </c>
      <c r="AN1881" s="11">
        <f t="shared" si="1066"/>
        <v>0</v>
      </c>
      <c r="AO1881" s="11">
        <f t="shared" si="1066"/>
        <v>0</v>
      </c>
      <c r="AP1881" s="11">
        <f t="shared" si="1066"/>
        <v>0</v>
      </c>
      <c r="AQ1881" s="11">
        <f t="shared" si="1066"/>
        <v>0</v>
      </c>
      <c r="AR1881" s="11">
        <f t="shared" si="1066"/>
        <v>0</v>
      </c>
      <c r="AS1881" s="11">
        <f t="shared" si="1066"/>
        <v>0</v>
      </c>
      <c r="AT1881" s="11">
        <f t="shared" si="1066"/>
        <v>0</v>
      </c>
      <c r="AU1881" s="11">
        <f t="shared" si="1096"/>
        <v>0</v>
      </c>
      <c r="AV1881" s="11">
        <f t="shared" si="1096"/>
        <v>6243584</v>
      </c>
      <c r="AW1881" s="11">
        <f t="shared" si="1096"/>
        <v>0</v>
      </c>
      <c r="AX1881" s="11">
        <f t="shared" si="1094"/>
        <v>0</v>
      </c>
      <c r="AY1881" s="11">
        <f t="shared" si="1094"/>
        <v>26850.194671058463</v>
      </c>
      <c r="AZ1881" s="11">
        <f t="shared" si="1094"/>
        <v>1</v>
      </c>
      <c r="BA1881" s="11">
        <f t="shared" si="1094"/>
        <v>1</v>
      </c>
      <c r="BB1881" s="11">
        <f t="shared" si="1064"/>
        <v>1</v>
      </c>
      <c r="BC1881" s="11">
        <f t="shared" si="1064"/>
        <v>1</v>
      </c>
      <c r="BD1881" s="11">
        <f t="shared" si="1064"/>
        <v>1</v>
      </c>
      <c r="BE1881" s="11">
        <f t="shared" si="1064"/>
        <v>2</v>
      </c>
      <c r="BF1881" s="15" t="str">
        <f t="shared" si="1070"/>
        <v>EN 10210</v>
      </c>
      <c r="BG1881" s="42">
        <v>14.569599999999999</v>
      </c>
      <c r="BH1881" s="17">
        <f t="shared" si="1071"/>
        <v>120</v>
      </c>
      <c r="BI1881" s="17">
        <f t="shared" si="1072"/>
        <v>120</v>
      </c>
      <c r="BK1881" s="17">
        <f t="shared" si="1073"/>
        <v>4</v>
      </c>
      <c r="BM1881" s="17">
        <f t="shared" si="1074"/>
        <v>4</v>
      </c>
      <c r="BX1881" s="18">
        <f t="shared" si="1075"/>
        <v>1814.79644737231</v>
      </c>
      <c r="BY1881" s="42">
        <v>0.48</v>
      </c>
      <c r="BZ1881" s="43">
        <f t="shared" si="1076"/>
        <v>33.6933086373528</v>
      </c>
      <c r="CA1881" s="18">
        <f t="shared" si="1077"/>
        <v>4022758.8559755064</v>
      </c>
      <c r="CB1881" s="18">
        <f t="shared" si="1078"/>
        <v>67045.9809329251</v>
      </c>
      <c r="CC1881" s="18">
        <f t="shared" si="1079"/>
        <v>78326.748596693462</v>
      </c>
      <c r="CD1881" s="25">
        <f t="shared" si="1080"/>
        <v>1.1682541966990385</v>
      </c>
      <c r="CE1881" s="26">
        <f t="shared" si="1081"/>
        <v>47.08125594181147</v>
      </c>
      <c r="CF1881" s="18">
        <f t="shared" si="1082"/>
        <v>982.79644737231001</v>
      </c>
      <c r="CZ1881" s="18">
        <f t="shared" si="1083"/>
        <v>6243584</v>
      </c>
      <c r="DC1881" s="18">
        <f t="shared" si="1084"/>
        <v>26850.194671058463</v>
      </c>
      <c r="DD1881" s="17">
        <f t="shared" si="1085"/>
        <v>1</v>
      </c>
      <c r="DE1881" s="17">
        <f t="shared" si="1086"/>
        <v>1</v>
      </c>
      <c r="DF1881" s="17">
        <f t="shared" si="1087"/>
        <v>1</v>
      </c>
      <c r="DG1881" s="17">
        <f t="shared" si="1088"/>
        <v>1</v>
      </c>
      <c r="DH1881" s="17">
        <f t="shared" si="1089"/>
        <v>1</v>
      </c>
      <c r="DI1881" s="17">
        <f t="shared" si="1090"/>
        <v>2</v>
      </c>
      <c r="DJ1881" s="20" t="s">
        <v>1879</v>
      </c>
    </row>
    <row r="1882" spans="1:114" x14ac:dyDescent="0.2">
      <c r="A1882" s="15" t="s">
        <v>105</v>
      </c>
      <c r="B1882" s="10" t="s">
        <v>1978</v>
      </c>
      <c r="C1882" s="11">
        <f t="shared" si="1067"/>
        <v>16.320150000000002</v>
      </c>
      <c r="D1882" s="11">
        <f t="shared" si="1099"/>
        <v>120</v>
      </c>
      <c r="E1882" s="11">
        <f t="shared" si="1099"/>
        <v>120</v>
      </c>
      <c r="F1882" s="11">
        <f t="shared" si="1099"/>
        <v>0</v>
      </c>
      <c r="G1882" s="11">
        <f t="shared" si="1098"/>
        <v>4.5</v>
      </c>
      <c r="H1882" s="11">
        <f t="shared" si="1098"/>
        <v>0</v>
      </c>
      <c r="I1882" s="11">
        <f t="shared" si="1098"/>
        <v>4.5</v>
      </c>
      <c r="J1882" s="11">
        <f t="shared" si="1098"/>
        <v>0</v>
      </c>
      <c r="K1882" s="11">
        <f t="shared" si="1098"/>
        <v>0</v>
      </c>
      <c r="L1882" s="11">
        <f t="shared" si="1098"/>
        <v>0</v>
      </c>
      <c r="M1882" s="11">
        <f t="shared" si="1092"/>
        <v>0</v>
      </c>
      <c r="N1882" s="11">
        <f t="shared" si="1092"/>
        <v>0</v>
      </c>
      <c r="O1882" s="11">
        <f t="shared" si="1092"/>
        <v>0</v>
      </c>
      <c r="P1882" s="11">
        <f t="shared" si="1092"/>
        <v>0</v>
      </c>
      <c r="Q1882" s="11">
        <f t="shared" si="1062"/>
        <v>0</v>
      </c>
      <c r="R1882" s="11">
        <f t="shared" si="1062"/>
        <v>0</v>
      </c>
      <c r="S1882" s="11">
        <f t="shared" si="1062"/>
        <v>0</v>
      </c>
      <c r="T1882" s="11">
        <f t="shared" si="1061"/>
        <v>2026.85175370558</v>
      </c>
      <c r="U1882" s="40">
        <f t="shared" si="1068"/>
        <v>0.48</v>
      </c>
      <c r="V1882" s="11">
        <f t="shared" si="1097"/>
        <v>30.168213685828722</v>
      </c>
      <c r="W1882" s="11">
        <f t="shared" si="1097"/>
        <v>4447029.8464038856</v>
      </c>
      <c r="X1882" s="11">
        <f t="shared" si="1097"/>
        <v>74117.164106731434</v>
      </c>
      <c r="Y1882" s="11">
        <f t="shared" si="1095"/>
        <v>87007.439438984569</v>
      </c>
      <c r="Z1882" s="11">
        <f t="shared" si="1095"/>
        <v>1.1739175464632008</v>
      </c>
      <c r="AA1882" s="11">
        <f t="shared" si="1095"/>
        <v>46.840770421973389</v>
      </c>
      <c r="AB1882" s="11">
        <f t="shared" si="1095"/>
        <v>1108.8517537055798</v>
      </c>
      <c r="AC1882" s="11">
        <f t="shared" si="1095"/>
        <v>0</v>
      </c>
      <c r="AD1882" s="11">
        <f t="shared" si="1095"/>
        <v>0</v>
      </c>
      <c r="AE1882" s="11">
        <f t="shared" si="1069"/>
        <v>0</v>
      </c>
      <c r="AF1882" s="11">
        <f t="shared" si="1069"/>
        <v>0</v>
      </c>
      <c r="AG1882" s="11">
        <f t="shared" si="1069"/>
        <v>0</v>
      </c>
      <c r="AH1882" s="11">
        <f t="shared" si="1066"/>
        <v>0</v>
      </c>
      <c r="AI1882" s="11">
        <f t="shared" si="1066"/>
        <v>0</v>
      </c>
      <c r="AJ1882" s="11">
        <f t="shared" si="1066"/>
        <v>0</v>
      </c>
      <c r="AK1882" s="11">
        <f t="shared" si="1066"/>
        <v>0</v>
      </c>
      <c r="AL1882" s="11">
        <f t="shared" si="1066"/>
        <v>0</v>
      </c>
      <c r="AM1882" s="11">
        <f t="shared" si="1066"/>
        <v>0</v>
      </c>
      <c r="AN1882" s="11">
        <f t="shared" si="1066"/>
        <v>0</v>
      </c>
      <c r="AO1882" s="11">
        <f t="shared" si="1066"/>
        <v>0</v>
      </c>
      <c r="AP1882" s="11">
        <f t="shared" si="1066"/>
        <v>0</v>
      </c>
      <c r="AQ1882" s="11">
        <f t="shared" si="1066"/>
        <v>0</v>
      </c>
      <c r="AR1882" s="11">
        <f t="shared" si="1066"/>
        <v>0</v>
      </c>
      <c r="AS1882" s="11">
        <f t="shared" si="1066"/>
        <v>0</v>
      </c>
      <c r="AT1882" s="11">
        <f t="shared" si="1066"/>
        <v>0</v>
      </c>
      <c r="AU1882" s="11">
        <f t="shared" si="1096"/>
        <v>0</v>
      </c>
      <c r="AV1882" s="11">
        <f t="shared" si="1096"/>
        <v>6933594.9375</v>
      </c>
      <c r="AW1882" s="11">
        <f t="shared" si="1096"/>
        <v>0</v>
      </c>
      <c r="AX1882" s="11">
        <f t="shared" si="1094"/>
        <v>0</v>
      </c>
      <c r="AY1882" s="11">
        <f t="shared" si="1094"/>
        <v>26602.277630558368</v>
      </c>
      <c r="AZ1882" s="11">
        <f t="shared" si="1094"/>
        <v>1</v>
      </c>
      <c r="BA1882" s="11">
        <f t="shared" si="1094"/>
        <v>1</v>
      </c>
      <c r="BB1882" s="11">
        <f t="shared" si="1064"/>
        <v>1</v>
      </c>
      <c r="BC1882" s="11">
        <f t="shared" si="1064"/>
        <v>1</v>
      </c>
      <c r="BD1882" s="11">
        <f t="shared" si="1064"/>
        <v>1</v>
      </c>
      <c r="BE1882" s="11">
        <f t="shared" si="1064"/>
        <v>1</v>
      </c>
      <c r="BF1882" s="15" t="str">
        <f t="shared" si="1070"/>
        <v>EN 10210</v>
      </c>
      <c r="BG1882" s="42">
        <v>16.320150000000002</v>
      </c>
      <c r="BH1882" s="17">
        <f t="shared" si="1071"/>
        <v>120</v>
      </c>
      <c r="BI1882" s="17">
        <f t="shared" si="1072"/>
        <v>120</v>
      </c>
      <c r="BK1882" s="17">
        <f t="shared" si="1073"/>
        <v>4.5</v>
      </c>
      <c r="BM1882" s="17">
        <f t="shared" si="1074"/>
        <v>4.5</v>
      </c>
      <c r="BX1882" s="18">
        <f t="shared" si="1075"/>
        <v>2026.85175370558</v>
      </c>
      <c r="BY1882" s="42">
        <v>0.48</v>
      </c>
      <c r="BZ1882" s="43">
        <f t="shared" si="1076"/>
        <v>30.168213685828722</v>
      </c>
      <c r="CA1882" s="18">
        <f t="shared" si="1077"/>
        <v>4447029.8464038856</v>
      </c>
      <c r="CB1882" s="18">
        <f t="shared" si="1078"/>
        <v>74117.164106731434</v>
      </c>
      <c r="CC1882" s="18">
        <f t="shared" si="1079"/>
        <v>87007.439438984569</v>
      </c>
      <c r="CD1882" s="25">
        <f t="shared" si="1080"/>
        <v>1.1739175464632008</v>
      </c>
      <c r="CE1882" s="26">
        <f t="shared" si="1081"/>
        <v>46.840770421973389</v>
      </c>
      <c r="CF1882" s="18">
        <f t="shared" si="1082"/>
        <v>1108.8517537055798</v>
      </c>
      <c r="CZ1882" s="18">
        <f t="shared" si="1083"/>
        <v>6933594.9375</v>
      </c>
      <c r="DC1882" s="18">
        <f t="shared" si="1084"/>
        <v>26602.277630558368</v>
      </c>
      <c r="DD1882" s="17">
        <f t="shared" si="1085"/>
        <v>1</v>
      </c>
      <c r="DE1882" s="17">
        <f t="shared" si="1086"/>
        <v>1</v>
      </c>
      <c r="DF1882" s="17">
        <f t="shared" si="1087"/>
        <v>1</v>
      </c>
      <c r="DG1882" s="17">
        <f t="shared" si="1088"/>
        <v>1</v>
      </c>
      <c r="DH1882" s="17">
        <f t="shared" si="1089"/>
        <v>1</v>
      </c>
      <c r="DI1882" s="17">
        <f t="shared" si="1090"/>
        <v>1</v>
      </c>
      <c r="DJ1882" s="20" t="s">
        <v>1879</v>
      </c>
    </row>
    <row r="1883" spans="1:114" x14ac:dyDescent="0.2">
      <c r="A1883" s="15" t="s">
        <v>105</v>
      </c>
      <c r="B1883" s="10" t="s">
        <v>1979</v>
      </c>
      <c r="C1883" s="11">
        <f t="shared" si="1067"/>
        <v>18.055</v>
      </c>
      <c r="D1883" s="11">
        <f t="shared" si="1099"/>
        <v>120</v>
      </c>
      <c r="E1883" s="11">
        <f t="shared" si="1099"/>
        <v>120</v>
      </c>
      <c r="F1883" s="11">
        <f t="shared" si="1099"/>
        <v>0</v>
      </c>
      <c r="G1883" s="11">
        <f t="shared" si="1098"/>
        <v>5</v>
      </c>
      <c r="H1883" s="11">
        <f t="shared" si="1098"/>
        <v>0</v>
      </c>
      <c r="I1883" s="11">
        <f t="shared" si="1098"/>
        <v>5</v>
      </c>
      <c r="J1883" s="11">
        <f t="shared" si="1098"/>
        <v>0</v>
      </c>
      <c r="K1883" s="11">
        <f t="shared" si="1098"/>
        <v>0</v>
      </c>
      <c r="L1883" s="11">
        <f t="shared" si="1098"/>
        <v>0</v>
      </c>
      <c r="M1883" s="11">
        <f t="shared" si="1092"/>
        <v>0</v>
      </c>
      <c r="N1883" s="11">
        <f t="shared" si="1092"/>
        <v>0</v>
      </c>
      <c r="O1883" s="11">
        <f t="shared" si="1092"/>
        <v>0</v>
      </c>
      <c r="P1883" s="11">
        <f t="shared" si="1092"/>
        <v>0</v>
      </c>
      <c r="Q1883" s="11">
        <f t="shared" si="1062"/>
        <v>0</v>
      </c>
      <c r="R1883" s="11">
        <f t="shared" si="1062"/>
        <v>0</v>
      </c>
      <c r="S1883" s="11">
        <f t="shared" si="1062"/>
        <v>0</v>
      </c>
      <c r="T1883" s="11">
        <f t="shared" si="1061"/>
        <v>2235.6194490192347</v>
      </c>
      <c r="U1883" s="40">
        <f t="shared" si="1068"/>
        <v>0.48</v>
      </c>
      <c r="V1883" s="11">
        <f t="shared" si="1097"/>
        <v>27.35103098253666</v>
      </c>
      <c r="W1883" s="11">
        <f t="shared" si="1097"/>
        <v>4854745.0636632703</v>
      </c>
      <c r="X1883" s="11">
        <f t="shared" si="1097"/>
        <v>80912.417727721171</v>
      </c>
      <c r="Y1883" s="11">
        <f t="shared" si="1095"/>
        <v>95447.639117628394</v>
      </c>
      <c r="Z1883" s="11">
        <f t="shared" si="1095"/>
        <v>1.1796414172027312</v>
      </c>
      <c r="AA1883" s="11">
        <f t="shared" si="1095"/>
        <v>46.599823828155962</v>
      </c>
      <c r="AB1883" s="11">
        <f t="shared" si="1095"/>
        <v>1235.6194490192345</v>
      </c>
      <c r="AC1883" s="11">
        <f t="shared" si="1095"/>
        <v>0</v>
      </c>
      <c r="AD1883" s="11">
        <f t="shared" si="1095"/>
        <v>0</v>
      </c>
      <c r="AE1883" s="11">
        <f t="shared" si="1069"/>
        <v>0</v>
      </c>
      <c r="AF1883" s="11">
        <f t="shared" si="1069"/>
        <v>0</v>
      </c>
      <c r="AG1883" s="11">
        <f t="shared" si="1069"/>
        <v>0</v>
      </c>
      <c r="AH1883" s="11">
        <f t="shared" si="1066"/>
        <v>0</v>
      </c>
      <c r="AI1883" s="11">
        <f t="shared" si="1066"/>
        <v>0</v>
      </c>
      <c r="AJ1883" s="11">
        <f t="shared" si="1066"/>
        <v>0</v>
      </c>
      <c r="AK1883" s="11">
        <f t="shared" si="1066"/>
        <v>0</v>
      </c>
      <c r="AL1883" s="11">
        <f t="shared" si="1066"/>
        <v>0</v>
      </c>
      <c r="AM1883" s="11">
        <f t="shared" si="1066"/>
        <v>0</v>
      </c>
      <c r="AN1883" s="11">
        <f t="shared" si="1066"/>
        <v>0</v>
      </c>
      <c r="AO1883" s="11">
        <f t="shared" si="1066"/>
        <v>0</v>
      </c>
      <c r="AP1883" s="11">
        <f t="shared" si="1066"/>
        <v>0</v>
      </c>
      <c r="AQ1883" s="11">
        <f t="shared" si="1066"/>
        <v>0</v>
      </c>
      <c r="AR1883" s="11">
        <f t="shared" si="1066"/>
        <v>0</v>
      </c>
      <c r="AS1883" s="11">
        <f t="shared" si="1066"/>
        <v>0</v>
      </c>
      <c r="AT1883" s="11">
        <f t="shared" si="1066"/>
        <v>0</v>
      </c>
      <c r="AU1883" s="11">
        <f t="shared" si="1096"/>
        <v>0</v>
      </c>
      <c r="AV1883" s="11">
        <f t="shared" si="1096"/>
        <v>7604375</v>
      </c>
      <c r="AW1883" s="11">
        <f t="shared" si="1096"/>
        <v>0</v>
      </c>
      <c r="AX1883" s="11">
        <f t="shared" si="1094"/>
        <v>0</v>
      </c>
      <c r="AY1883" s="11">
        <f t="shared" si="1094"/>
        <v>26353.429173528853</v>
      </c>
      <c r="AZ1883" s="11">
        <f t="shared" si="1094"/>
        <v>1</v>
      </c>
      <c r="BA1883" s="11">
        <f t="shared" si="1094"/>
        <v>1</v>
      </c>
      <c r="BB1883" s="11">
        <f t="shared" si="1064"/>
        <v>1</v>
      </c>
      <c r="BC1883" s="11">
        <f t="shared" si="1064"/>
        <v>1</v>
      </c>
      <c r="BD1883" s="11">
        <f t="shared" si="1064"/>
        <v>1</v>
      </c>
      <c r="BE1883" s="11">
        <f t="shared" si="1064"/>
        <v>1</v>
      </c>
      <c r="BF1883" s="15" t="str">
        <f t="shared" si="1070"/>
        <v>EN 10210</v>
      </c>
      <c r="BG1883" s="42">
        <v>18.055</v>
      </c>
      <c r="BH1883" s="17">
        <f t="shared" si="1071"/>
        <v>120</v>
      </c>
      <c r="BI1883" s="17">
        <f t="shared" si="1072"/>
        <v>120</v>
      </c>
      <c r="BK1883" s="17">
        <f t="shared" si="1073"/>
        <v>5</v>
      </c>
      <c r="BM1883" s="17">
        <f t="shared" si="1074"/>
        <v>5</v>
      </c>
      <c r="BX1883" s="18">
        <f t="shared" si="1075"/>
        <v>2235.6194490192347</v>
      </c>
      <c r="BY1883" s="42">
        <v>0.48</v>
      </c>
      <c r="BZ1883" s="43">
        <f t="shared" si="1076"/>
        <v>27.35103098253666</v>
      </c>
      <c r="CA1883" s="18">
        <f t="shared" si="1077"/>
        <v>4854745.0636632703</v>
      </c>
      <c r="CB1883" s="18">
        <f t="shared" si="1078"/>
        <v>80912.417727721171</v>
      </c>
      <c r="CC1883" s="18">
        <f t="shared" si="1079"/>
        <v>95447.639117628394</v>
      </c>
      <c r="CD1883" s="25">
        <f t="shared" si="1080"/>
        <v>1.1796414172027312</v>
      </c>
      <c r="CE1883" s="26">
        <f t="shared" si="1081"/>
        <v>46.599823828155962</v>
      </c>
      <c r="CF1883" s="18">
        <f t="shared" si="1082"/>
        <v>1235.6194490192345</v>
      </c>
      <c r="CZ1883" s="18">
        <f t="shared" si="1083"/>
        <v>7604375</v>
      </c>
      <c r="DC1883" s="18">
        <f t="shared" si="1084"/>
        <v>26353.429173528853</v>
      </c>
      <c r="DD1883" s="17">
        <f t="shared" si="1085"/>
        <v>1</v>
      </c>
      <c r="DE1883" s="17">
        <f t="shared" si="1086"/>
        <v>1</v>
      </c>
      <c r="DF1883" s="17">
        <f t="shared" si="1087"/>
        <v>1</v>
      </c>
      <c r="DG1883" s="17">
        <f t="shared" si="1088"/>
        <v>1</v>
      </c>
      <c r="DH1883" s="17">
        <f t="shared" si="1089"/>
        <v>1</v>
      </c>
      <c r="DI1883" s="17">
        <f t="shared" si="1090"/>
        <v>1</v>
      </c>
      <c r="DJ1883" s="20" t="s">
        <v>1879</v>
      </c>
    </row>
    <row r="1884" spans="1:114" x14ac:dyDescent="0.2">
      <c r="A1884" s="15" t="s">
        <v>105</v>
      </c>
      <c r="B1884" s="10" t="s">
        <v>1980</v>
      </c>
      <c r="C1884" s="11">
        <f t="shared" si="1067"/>
        <v>20.11609600000001</v>
      </c>
      <c r="D1884" s="11">
        <f t="shared" si="1099"/>
        <v>120</v>
      </c>
      <c r="E1884" s="11">
        <f t="shared" si="1099"/>
        <v>120</v>
      </c>
      <c r="F1884" s="11">
        <f t="shared" si="1099"/>
        <v>0</v>
      </c>
      <c r="G1884" s="11">
        <f t="shared" si="1098"/>
        <v>5.6</v>
      </c>
      <c r="H1884" s="11">
        <f t="shared" si="1098"/>
        <v>0</v>
      </c>
      <c r="I1884" s="11">
        <f t="shared" si="1098"/>
        <v>5.6</v>
      </c>
      <c r="J1884" s="11">
        <f t="shared" si="1098"/>
        <v>0</v>
      </c>
      <c r="K1884" s="11">
        <f t="shared" si="1098"/>
        <v>0</v>
      </c>
      <c r="L1884" s="11">
        <f t="shared" si="1098"/>
        <v>0</v>
      </c>
      <c r="M1884" s="11">
        <f t="shared" si="1092"/>
        <v>0</v>
      </c>
      <c r="N1884" s="11">
        <f t="shared" si="1092"/>
        <v>0</v>
      </c>
      <c r="O1884" s="11">
        <f t="shared" si="1092"/>
        <v>0</v>
      </c>
      <c r="P1884" s="11">
        <f t="shared" si="1092"/>
        <v>0</v>
      </c>
      <c r="Q1884" s="11">
        <f t="shared" si="1062"/>
        <v>0</v>
      </c>
      <c r="R1884" s="11">
        <f t="shared" si="1062"/>
        <v>0</v>
      </c>
      <c r="S1884" s="11">
        <f t="shared" si="1062"/>
        <v>0</v>
      </c>
      <c r="T1884" s="11">
        <f t="shared" si="1061"/>
        <v>2481.8010368497276</v>
      </c>
      <c r="U1884" s="40">
        <f t="shared" si="1068"/>
        <v>0.48</v>
      </c>
      <c r="V1884" s="11">
        <f t="shared" si="1097"/>
        <v>24.637952804187275</v>
      </c>
      <c r="W1884" s="11">
        <f t="shared" si="1097"/>
        <v>5322524.9951732578</v>
      </c>
      <c r="X1884" s="11">
        <f t="shared" si="1097"/>
        <v>88708.749919554291</v>
      </c>
      <c r="Y1884" s="11">
        <f t="shared" si="1095"/>
        <v>105261.05326493336</v>
      </c>
      <c r="Z1884" s="11">
        <f t="shared" si="1095"/>
        <v>1.186591552246983</v>
      </c>
      <c r="AA1884" s="11">
        <f t="shared" si="1095"/>
        <v>46.310063230922033</v>
      </c>
      <c r="AB1884" s="11">
        <f t="shared" si="1095"/>
        <v>1388.6810368497277</v>
      </c>
      <c r="AC1884" s="11">
        <f t="shared" si="1095"/>
        <v>0</v>
      </c>
      <c r="AD1884" s="11">
        <f t="shared" si="1095"/>
        <v>0</v>
      </c>
      <c r="AE1884" s="11">
        <f t="shared" si="1069"/>
        <v>0</v>
      </c>
      <c r="AF1884" s="11">
        <f t="shared" si="1069"/>
        <v>0</v>
      </c>
      <c r="AG1884" s="11">
        <f t="shared" si="1069"/>
        <v>0</v>
      </c>
      <c r="AH1884" s="11">
        <f t="shared" si="1066"/>
        <v>0</v>
      </c>
      <c r="AI1884" s="11">
        <f t="shared" si="1066"/>
        <v>0</v>
      </c>
      <c r="AJ1884" s="11">
        <f t="shared" si="1066"/>
        <v>0</v>
      </c>
      <c r="AK1884" s="11">
        <f t="shared" si="1066"/>
        <v>0</v>
      </c>
      <c r="AL1884" s="11">
        <f t="shared" ref="AL1884:AT1912" si="1100">IF($A1884="x",CP1884,"")</f>
        <v>0</v>
      </c>
      <c r="AM1884" s="11">
        <f t="shared" si="1100"/>
        <v>0</v>
      </c>
      <c r="AN1884" s="11">
        <f t="shared" si="1100"/>
        <v>0</v>
      </c>
      <c r="AO1884" s="11">
        <f t="shared" si="1100"/>
        <v>0</v>
      </c>
      <c r="AP1884" s="11">
        <f t="shared" si="1100"/>
        <v>0</v>
      </c>
      <c r="AQ1884" s="11">
        <f t="shared" si="1100"/>
        <v>0</v>
      </c>
      <c r="AR1884" s="11">
        <f t="shared" si="1100"/>
        <v>0</v>
      </c>
      <c r="AS1884" s="11">
        <f t="shared" si="1100"/>
        <v>0</v>
      </c>
      <c r="AT1884" s="11">
        <f t="shared" si="1100"/>
        <v>0</v>
      </c>
      <c r="AU1884" s="11">
        <f t="shared" si="1096"/>
        <v>0</v>
      </c>
      <c r="AV1884" s="11">
        <f t="shared" si="1096"/>
        <v>8384286.3104000008</v>
      </c>
      <c r="AW1884" s="11">
        <f t="shared" si="1096"/>
        <v>0</v>
      </c>
      <c r="AX1884" s="11">
        <f t="shared" si="1094"/>
        <v>0</v>
      </c>
      <c r="AY1884" s="11">
        <f t="shared" si="1094"/>
        <v>26053.581555274592</v>
      </c>
      <c r="AZ1884" s="11">
        <f t="shared" si="1094"/>
        <v>1</v>
      </c>
      <c r="BA1884" s="11">
        <f t="shared" si="1094"/>
        <v>1</v>
      </c>
      <c r="BB1884" s="11">
        <f t="shared" si="1064"/>
        <v>1</v>
      </c>
      <c r="BC1884" s="11">
        <f t="shared" si="1064"/>
        <v>1</v>
      </c>
      <c r="BD1884" s="11">
        <f t="shared" si="1064"/>
        <v>1</v>
      </c>
      <c r="BE1884" s="11">
        <f t="shared" si="1064"/>
        <v>1</v>
      </c>
      <c r="BF1884" s="15" t="str">
        <f t="shared" si="1070"/>
        <v>EN 10210</v>
      </c>
      <c r="BG1884" s="42">
        <v>20.11609600000001</v>
      </c>
      <c r="BH1884" s="17">
        <f t="shared" si="1071"/>
        <v>120</v>
      </c>
      <c r="BI1884" s="17">
        <f t="shared" si="1072"/>
        <v>120</v>
      </c>
      <c r="BK1884" s="17">
        <f t="shared" si="1073"/>
        <v>5.6</v>
      </c>
      <c r="BM1884" s="17">
        <f t="shared" si="1074"/>
        <v>5.6</v>
      </c>
      <c r="BX1884" s="18">
        <f t="shared" si="1075"/>
        <v>2481.8010368497276</v>
      </c>
      <c r="BY1884" s="42">
        <v>0.48</v>
      </c>
      <c r="BZ1884" s="43">
        <f t="shared" si="1076"/>
        <v>24.637952804187275</v>
      </c>
      <c r="CA1884" s="18">
        <f t="shared" si="1077"/>
        <v>5322524.9951732578</v>
      </c>
      <c r="CB1884" s="18">
        <f t="shared" si="1078"/>
        <v>88708.749919554291</v>
      </c>
      <c r="CC1884" s="18">
        <f t="shared" si="1079"/>
        <v>105261.05326493336</v>
      </c>
      <c r="CD1884" s="25">
        <f t="shared" si="1080"/>
        <v>1.186591552246983</v>
      </c>
      <c r="CE1884" s="26">
        <f t="shared" si="1081"/>
        <v>46.310063230922033</v>
      </c>
      <c r="CF1884" s="18">
        <f t="shared" si="1082"/>
        <v>1388.6810368497277</v>
      </c>
      <c r="CZ1884" s="18">
        <f t="shared" si="1083"/>
        <v>8384286.3104000008</v>
      </c>
      <c r="DC1884" s="18">
        <f t="shared" si="1084"/>
        <v>26053.581555274592</v>
      </c>
      <c r="DD1884" s="17">
        <f t="shared" si="1085"/>
        <v>1</v>
      </c>
      <c r="DE1884" s="17">
        <f t="shared" si="1086"/>
        <v>1</v>
      </c>
      <c r="DF1884" s="17">
        <f t="shared" si="1087"/>
        <v>1</v>
      </c>
      <c r="DG1884" s="17">
        <f t="shared" si="1088"/>
        <v>1</v>
      </c>
      <c r="DH1884" s="17">
        <f t="shared" si="1089"/>
        <v>1</v>
      </c>
      <c r="DI1884" s="17">
        <f t="shared" si="1090"/>
        <v>1</v>
      </c>
      <c r="DJ1884" s="20" t="s">
        <v>1879</v>
      </c>
    </row>
    <row r="1885" spans="1:114" x14ac:dyDescent="0.2">
      <c r="A1885" s="15" t="s">
        <v>105</v>
      </c>
      <c r="B1885" s="10" t="s">
        <v>1981</v>
      </c>
      <c r="C1885" s="11">
        <f t="shared" si="1067"/>
        <v>22.492133999999986</v>
      </c>
      <c r="D1885" s="11">
        <f t="shared" si="1099"/>
        <v>120</v>
      </c>
      <c r="E1885" s="11">
        <f t="shared" si="1099"/>
        <v>120</v>
      </c>
      <c r="F1885" s="11">
        <f t="shared" si="1099"/>
        <v>0</v>
      </c>
      <c r="G1885" s="11">
        <f t="shared" si="1098"/>
        <v>6.3</v>
      </c>
      <c r="H1885" s="11">
        <f t="shared" si="1098"/>
        <v>0</v>
      </c>
      <c r="I1885" s="11">
        <f t="shared" si="1098"/>
        <v>9.4499999999999993</v>
      </c>
      <c r="J1885" s="11">
        <f t="shared" si="1098"/>
        <v>0</v>
      </c>
      <c r="K1885" s="11">
        <f t="shared" si="1098"/>
        <v>0</v>
      </c>
      <c r="L1885" s="11">
        <f t="shared" si="1098"/>
        <v>0</v>
      </c>
      <c r="M1885" s="11">
        <f t="shared" si="1092"/>
        <v>0</v>
      </c>
      <c r="N1885" s="11">
        <f t="shared" si="1092"/>
        <v>0</v>
      </c>
      <c r="O1885" s="11">
        <f t="shared" si="1092"/>
        <v>0</v>
      </c>
      <c r="P1885" s="11">
        <f t="shared" si="1092"/>
        <v>0</v>
      </c>
      <c r="Q1885" s="11">
        <f t="shared" si="1062"/>
        <v>0</v>
      </c>
      <c r="R1885" s="11">
        <f t="shared" si="1062"/>
        <v>0</v>
      </c>
      <c r="S1885" s="11">
        <f t="shared" si="1062"/>
        <v>0</v>
      </c>
      <c r="T1885" s="11">
        <f t="shared" si="1061"/>
        <v>2884.8215152101388</v>
      </c>
      <c r="U1885" s="40">
        <f t="shared" si="1068"/>
        <v>0.48</v>
      </c>
      <c r="V1885" s="11">
        <f t="shared" si="1097"/>
        <v>21.195937597141963</v>
      </c>
      <c r="W1885" s="11">
        <f t="shared" si="1097"/>
        <v>5715527.5046516163</v>
      </c>
      <c r="X1885" s="11">
        <f t="shared" si="1097"/>
        <v>95258.791744193601</v>
      </c>
      <c r="Y1885" s="11">
        <f t="shared" si="1095"/>
        <v>114219.22029851328</v>
      </c>
      <c r="Z1885" s="11">
        <f t="shared" si="1095"/>
        <v>1.199041245507666</v>
      </c>
      <c r="AA1885" s="11">
        <f t="shared" si="1095"/>
        <v>44.511136713613872</v>
      </c>
      <c r="AB1885" s="11">
        <f t="shared" si="1095"/>
        <v>1613.8592496839156</v>
      </c>
      <c r="AC1885" s="11">
        <f t="shared" si="1095"/>
        <v>0</v>
      </c>
      <c r="AD1885" s="11">
        <f t="shared" si="1095"/>
        <v>0</v>
      </c>
      <c r="AE1885" s="11">
        <f t="shared" si="1069"/>
        <v>0</v>
      </c>
      <c r="AF1885" s="11">
        <f t="shared" si="1069"/>
        <v>0</v>
      </c>
      <c r="AG1885" s="11">
        <f t="shared" si="1069"/>
        <v>0</v>
      </c>
      <c r="AH1885" s="11">
        <f t="shared" si="1069"/>
        <v>0</v>
      </c>
      <c r="AI1885" s="11">
        <f t="shared" si="1069"/>
        <v>0</v>
      </c>
      <c r="AJ1885" s="11">
        <f t="shared" si="1069"/>
        <v>0</v>
      </c>
      <c r="AK1885" s="11">
        <f t="shared" si="1069"/>
        <v>0</v>
      </c>
      <c r="AL1885" s="11">
        <f t="shared" si="1100"/>
        <v>0</v>
      </c>
      <c r="AM1885" s="11">
        <f t="shared" si="1100"/>
        <v>0</v>
      </c>
      <c r="AN1885" s="11">
        <f t="shared" si="1100"/>
        <v>0</v>
      </c>
      <c r="AO1885" s="11">
        <f t="shared" si="1100"/>
        <v>0</v>
      </c>
      <c r="AP1885" s="11">
        <f t="shared" si="1100"/>
        <v>0</v>
      </c>
      <c r="AQ1885" s="11">
        <f t="shared" si="1100"/>
        <v>0</v>
      </c>
      <c r="AR1885" s="11">
        <f t="shared" si="1100"/>
        <v>0</v>
      </c>
      <c r="AS1885" s="11">
        <f t="shared" si="1100"/>
        <v>0</v>
      </c>
      <c r="AT1885" s="11">
        <f t="shared" si="1100"/>
        <v>0</v>
      </c>
      <c r="AU1885" s="11">
        <f t="shared" si="1096"/>
        <v>0</v>
      </c>
      <c r="AV1885" s="11">
        <f t="shared" si="1096"/>
        <v>9260233.6239</v>
      </c>
      <c r="AW1885" s="11">
        <f t="shared" si="1096"/>
        <v>0</v>
      </c>
      <c r="AX1885" s="11">
        <f t="shared" si="1094"/>
        <v>0</v>
      </c>
      <c r="AY1885" s="11">
        <f t="shared" si="1094"/>
        <v>25582.81849936783</v>
      </c>
      <c r="AZ1885" s="11">
        <f t="shared" si="1094"/>
        <v>1</v>
      </c>
      <c r="BA1885" s="11">
        <f t="shared" si="1094"/>
        <v>1</v>
      </c>
      <c r="BB1885" s="11">
        <f t="shared" si="1064"/>
        <v>1</v>
      </c>
      <c r="BC1885" s="11">
        <f t="shared" si="1064"/>
        <v>1</v>
      </c>
      <c r="BD1885" s="11">
        <f t="shared" si="1064"/>
        <v>1</v>
      </c>
      <c r="BE1885" s="11">
        <f t="shared" si="1064"/>
        <v>1</v>
      </c>
      <c r="BF1885" s="15" t="str">
        <f t="shared" si="1070"/>
        <v>EN 10210</v>
      </c>
      <c r="BG1885" s="42">
        <v>22.492133999999986</v>
      </c>
      <c r="BH1885" s="17">
        <f t="shared" si="1071"/>
        <v>120</v>
      </c>
      <c r="BI1885" s="17">
        <f t="shared" si="1072"/>
        <v>120</v>
      </c>
      <c r="BK1885" s="17">
        <f t="shared" si="1073"/>
        <v>6.3</v>
      </c>
      <c r="BM1885" s="17">
        <f t="shared" si="1074"/>
        <v>9.4499999999999993</v>
      </c>
      <c r="BX1885" s="18">
        <f t="shared" si="1075"/>
        <v>2884.8215152101388</v>
      </c>
      <c r="BY1885" s="42">
        <v>0.48</v>
      </c>
      <c r="BZ1885" s="43">
        <f t="shared" si="1076"/>
        <v>21.195937597141963</v>
      </c>
      <c r="CA1885" s="18">
        <f t="shared" si="1077"/>
        <v>5715527.5046516163</v>
      </c>
      <c r="CB1885" s="18">
        <f t="shared" si="1078"/>
        <v>95258.791744193601</v>
      </c>
      <c r="CC1885" s="18">
        <f t="shared" si="1079"/>
        <v>114219.22029851328</v>
      </c>
      <c r="CD1885" s="25">
        <f t="shared" si="1080"/>
        <v>1.199041245507666</v>
      </c>
      <c r="CE1885" s="26">
        <f t="shared" si="1081"/>
        <v>44.511136713613872</v>
      </c>
      <c r="CF1885" s="18">
        <f t="shared" si="1082"/>
        <v>1613.8592496839156</v>
      </c>
      <c r="CZ1885" s="18">
        <f t="shared" si="1083"/>
        <v>9260233.6239</v>
      </c>
      <c r="DC1885" s="18">
        <f t="shared" si="1084"/>
        <v>25582.81849936783</v>
      </c>
      <c r="DD1885" s="17">
        <f t="shared" si="1085"/>
        <v>1</v>
      </c>
      <c r="DE1885" s="17">
        <f t="shared" si="1086"/>
        <v>1</v>
      </c>
      <c r="DF1885" s="17">
        <f t="shared" si="1087"/>
        <v>1</v>
      </c>
      <c r="DG1885" s="17">
        <f t="shared" si="1088"/>
        <v>1</v>
      </c>
      <c r="DH1885" s="17">
        <f t="shared" si="1089"/>
        <v>1</v>
      </c>
      <c r="DI1885" s="17">
        <f t="shared" si="1090"/>
        <v>1</v>
      </c>
      <c r="DJ1885" s="20" t="s">
        <v>1879</v>
      </c>
    </row>
    <row r="1886" spans="1:114" x14ac:dyDescent="0.2">
      <c r="A1886" s="15" t="s">
        <v>105</v>
      </c>
      <c r="B1886" s="10" t="s">
        <v>1982</v>
      </c>
      <c r="C1886" s="11">
        <f t="shared" si="1067"/>
        <v>25.169926000000004</v>
      </c>
      <c r="D1886" s="11">
        <f t="shared" si="1099"/>
        <v>120</v>
      </c>
      <c r="E1886" s="11">
        <f t="shared" si="1099"/>
        <v>120</v>
      </c>
      <c r="F1886" s="11">
        <f t="shared" si="1099"/>
        <v>0</v>
      </c>
      <c r="G1886" s="11">
        <f t="shared" si="1098"/>
        <v>7.1</v>
      </c>
      <c r="H1886" s="11">
        <f t="shared" si="1098"/>
        <v>0</v>
      </c>
      <c r="I1886" s="11">
        <f t="shared" si="1098"/>
        <v>10.649999999999999</v>
      </c>
      <c r="J1886" s="11">
        <f t="shared" si="1098"/>
        <v>0</v>
      </c>
      <c r="K1886" s="11">
        <f t="shared" si="1098"/>
        <v>0</v>
      </c>
      <c r="L1886" s="11">
        <f t="shared" si="1098"/>
        <v>0</v>
      </c>
      <c r="M1886" s="11">
        <f t="shared" si="1092"/>
        <v>0</v>
      </c>
      <c r="N1886" s="11">
        <f t="shared" si="1092"/>
        <v>0</v>
      </c>
      <c r="O1886" s="11">
        <f t="shared" si="1092"/>
        <v>0</v>
      </c>
      <c r="P1886" s="11">
        <f t="shared" si="1092"/>
        <v>0</v>
      </c>
      <c r="Q1886" s="11">
        <f t="shared" si="1062"/>
        <v>0</v>
      </c>
      <c r="R1886" s="11">
        <f t="shared" si="1062"/>
        <v>0</v>
      </c>
      <c r="S1886" s="11">
        <f t="shared" si="1062"/>
        <v>0</v>
      </c>
      <c r="T1886" s="11">
        <f t="shared" si="1061"/>
        <v>3231.2303497541725</v>
      </c>
      <c r="U1886" s="40">
        <f t="shared" si="1068"/>
        <v>0.48</v>
      </c>
      <c r="V1886" s="11">
        <f t="shared" si="1097"/>
        <v>18.923595719487647</v>
      </c>
      <c r="W1886" s="11">
        <f t="shared" si="1097"/>
        <v>6235230.2947969818</v>
      </c>
      <c r="X1886" s="11">
        <f t="shared" si="1097"/>
        <v>103920.50491328303</v>
      </c>
      <c r="Y1886" s="11">
        <f t="shared" si="1095"/>
        <v>125692.26104446765</v>
      </c>
      <c r="Z1886" s="11">
        <f t="shared" si="1095"/>
        <v>1.2095039487091808</v>
      </c>
      <c r="AA1886" s="11">
        <f t="shared" si="1095"/>
        <v>43.928086875398378</v>
      </c>
      <c r="AB1886" s="11">
        <f t="shared" si="1095"/>
        <v>1833.3707426698456</v>
      </c>
      <c r="AC1886" s="11">
        <f t="shared" si="1095"/>
        <v>0</v>
      </c>
      <c r="AD1886" s="11">
        <f t="shared" si="1095"/>
        <v>0</v>
      </c>
      <c r="AE1886" s="11">
        <f t="shared" si="1069"/>
        <v>0</v>
      </c>
      <c r="AF1886" s="11">
        <f t="shared" si="1069"/>
        <v>0</v>
      </c>
      <c r="AG1886" s="11">
        <f t="shared" si="1069"/>
        <v>0</v>
      </c>
      <c r="AH1886" s="11">
        <f t="shared" si="1069"/>
        <v>0</v>
      </c>
      <c r="AI1886" s="11">
        <f t="shared" si="1069"/>
        <v>0</v>
      </c>
      <c r="AJ1886" s="11">
        <f t="shared" si="1069"/>
        <v>0</v>
      </c>
      <c r="AK1886" s="11">
        <f t="shared" si="1069"/>
        <v>0</v>
      </c>
      <c r="AL1886" s="11">
        <f t="shared" si="1100"/>
        <v>0</v>
      </c>
      <c r="AM1886" s="11">
        <f t="shared" si="1100"/>
        <v>0</v>
      </c>
      <c r="AN1886" s="11">
        <f t="shared" si="1100"/>
        <v>0</v>
      </c>
      <c r="AO1886" s="11">
        <f t="shared" si="1100"/>
        <v>0</v>
      </c>
      <c r="AP1886" s="11">
        <f t="shared" si="1100"/>
        <v>0</v>
      </c>
      <c r="AQ1886" s="11">
        <f t="shared" si="1100"/>
        <v>0</v>
      </c>
      <c r="AR1886" s="11">
        <f t="shared" si="1100"/>
        <v>0</v>
      </c>
      <c r="AS1886" s="11">
        <f t="shared" si="1100"/>
        <v>0</v>
      </c>
      <c r="AT1886" s="11">
        <f t="shared" si="1100"/>
        <v>0</v>
      </c>
      <c r="AU1886" s="11">
        <f t="shared" si="1096"/>
        <v>0</v>
      </c>
      <c r="AV1886" s="11">
        <f t="shared" si="1096"/>
        <v>10217394.791900001</v>
      </c>
      <c r="AW1886" s="11">
        <f t="shared" si="1096"/>
        <v>0</v>
      </c>
      <c r="AX1886" s="11">
        <f t="shared" si="1094"/>
        <v>0</v>
      </c>
      <c r="AY1886" s="11">
        <f t="shared" si="1094"/>
        <v>25146.641485339693</v>
      </c>
      <c r="AZ1886" s="11">
        <f t="shared" si="1094"/>
        <v>1</v>
      </c>
      <c r="BA1886" s="11">
        <f t="shared" si="1094"/>
        <v>1</v>
      </c>
      <c r="BB1886" s="11">
        <f t="shared" si="1064"/>
        <v>1</v>
      </c>
      <c r="BC1886" s="11">
        <f t="shared" si="1064"/>
        <v>1</v>
      </c>
      <c r="BD1886" s="11">
        <f t="shared" si="1064"/>
        <v>1</v>
      </c>
      <c r="BE1886" s="11">
        <f t="shared" si="1064"/>
        <v>1</v>
      </c>
      <c r="BF1886" s="15" t="str">
        <f t="shared" si="1070"/>
        <v>EN 10210</v>
      </c>
      <c r="BG1886" s="42">
        <v>25.169926000000004</v>
      </c>
      <c r="BH1886" s="17">
        <f t="shared" si="1071"/>
        <v>120</v>
      </c>
      <c r="BI1886" s="17">
        <f t="shared" si="1072"/>
        <v>120</v>
      </c>
      <c r="BK1886" s="17">
        <f t="shared" si="1073"/>
        <v>7.1</v>
      </c>
      <c r="BM1886" s="17">
        <f t="shared" si="1074"/>
        <v>10.649999999999999</v>
      </c>
      <c r="BX1886" s="18">
        <f t="shared" si="1075"/>
        <v>3231.2303497541725</v>
      </c>
      <c r="BY1886" s="42">
        <v>0.48</v>
      </c>
      <c r="BZ1886" s="43">
        <f t="shared" si="1076"/>
        <v>18.923595719487647</v>
      </c>
      <c r="CA1886" s="18">
        <f t="shared" si="1077"/>
        <v>6235230.2947969818</v>
      </c>
      <c r="CB1886" s="18">
        <f t="shared" si="1078"/>
        <v>103920.50491328303</v>
      </c>
      <c r="CC1886" s="18">
        <f t="shared" si="1079"/>
        <v>125692.26104446765</v>
      </c>
      <c r="CD1886" s="25">
        <f t="shared" si="1080"/>
        <v>1.2095039487091808</v>
      </c>
      <c r="CE1886" s="26">
        <f t="shared" si="1081"/>
        <v>43.928086875398378</v>
      </c>
      <c r="CF1886" s="18">
        <f t="shared" si="1082"/>
        <v>1833.3707426698456</v>
      </c>
      <c r="CZ1886" s="18">
        <f t="shared" si="1083"/>
        <v>10217394.791900001</v>
      </c>
      <c r="DC1886" s="18">
        <f t="shared" si="1084"/>
        <v>25146.641485339693</v>
      </c>
      <c r="DD1886" s="17">
        <f t="shared" si="1085"/>
        <v>1</v>
      </c>
      <c r="DE1886" s="17">
        <f t="shared" si="1086"/>
        <v>1</v>
      </c>
      <c r="DF1886" s="17">
        <f t="shared" si="1087"/>
        <v>1</v>
      </c>
      <c r="DG1886" s="17">
        <f t="shared" si="1088"/>
        <v>1</v>
      </c>
      <c r="DH1886" s="17">
        <f t="shared" si="1089"/>
        <v>1</v>
      </c>
      <c r="DI1886" s="17">
        <f t="shared" si="1090"/>
        <v>1</v>
      </c>
      <c r="DJ1886" s="20" t="s">
        <v>1879</v>
      </c>
    </row>
    <row r="1887" spans="1:114" x14ac:dyDescent="0.2">
      <c r="A1887" s="15" t="s">
        <v>105</v>
      </c>
      <c r="B1887" s="10" t="s">
        <v>1983</v>
      </c>
      <c r="C1887" s="11">
        <f t="shared" si="1067"/>
        <v>28.134399999999999</v>
      </c>
      <c r="D1887" s="11">
        <f t="shared" si="1099"/>
        <v>120</v>
      </c>
      <c r="E1887" s="11">
        <f t="shared" si="1099"/>
        <v>120</v>
      </c>
      <c r="F1887" s="11">
        <f t="shared" si="1099"/>
        <v>0</v>
      </c>
      <c r="G1887" s="11">
        <f t="shared" si="1098"/>
        <v>8</v>
      </c>
      <c r="H1887" s="11">
        <f t="shared" si="1098"/>
        <v>0</v>
      </c>
      <c r="I1887" s="11">
        <f t="shared" si="1098"/>
        <v>12</v>
      </c>
      <c r="J1887" s="11">
        <f t="shared" si="1098"/>
        <v>0</v>
      </c>
      <c r="K1887" s="11">
        <f t="shared" si="1098"/>
        <v>0</v>
      </c>
      <c r="L1887" s="11">
        <f t="shared" si="1098"/>
        <v>0</v>
      </c>
      <c r="M1887" s="11">
        <f t="shared" si="1092"/>
        <v>0</v>
      </c>
      <c r="N1887" s="11">
        <f t="shared" si="1092"/>
        <v>0</v>
      </c>
      <c r="O1887" s="11">
        <f t="shared" si="1092"/>
        <v>0</v>
      </c>
      <c r="P1887" s="11">
        <f t="shared" si="1092"/>
        <v>0</v>
      </c>
      <c r="Q1887" s="11">
        <f t="shared" si="1062"/>
        <v>0</v>
      </c>
      <c r="R1887" s="11">
        <f t="shared" si="1062"/>
        <v>0</v>
      </c>
      <c r="S1887" s="11">
        <f t="shared" si="1062"/>
        <v>0</v>
      </c>
      <c r="T1887" s="11">
        <f t="shared" si="1061"/>
        <v>3615.5751316061705</v>
      </c>
      <c r="U1887" s="40">
        <f t="shared" si="1068"/>
        <v>0.48</v>
      </c>
      <c r="V1887" s="11">
        <f t="shared" si="1097"/>
        <v>16.911969628500881</v>
      </c>
      <c r="W1887" s="11">
        <f t="shared" si="1097"/>
        <v>6768760.7074044272</v>
      </c>
      <c r="X1887" s="11">
        <f t="shared" si="1097"/>
        <v>112812.67845674045</v>
      </c>
      <c r="Y1887" s="11">
        <f t="shared" si="1095"/>
        <v>137812.57543942615</v>
      </c>
      <c r="Z1887" s="11">
        <f t="shared" si="1095"/>
        <v>1.2216053844716774</v>
      </c>
      <c r="AA1887" s="11">
        <f t="shared" si="1095"/>
        <v>43.267906763264364</v>
      </c>
      <c r="AB1887" s="11">
        <f t="shared" si="1095"/>
        <v>2084.2477193189875</v>
      </c>
      <c r="AC1887" s="11">
        <f t="shared" si="1095"/>
        <v>0</v>
      </c>
      <c r="AD1887" s="11">
        <f t="shared" si="1095"/>
        <v>0</v>
      </c>
      <c r="AE1887" s="11">
        <f t="shared" si="1069"/>
        <v>0</v>
      </c>
      <c r="AF1887" s="11">
        <f t="shared" si="1069"/>
        <v>0</v>
      </c>
      <c r="AG1887" s="11">
        <f t="shared" si="1069"/>
        <v>0</v>
      </c>
      <c r="AH1887" s="11">
        <f t="shared" si="1069"/>
        <v>0</v>
      </c>
      <c r="AI1887" s="11">
        <f t="shared" si="1069"/>
        <v>0</v>
      </c>
      <c r="AJ1887" s="11">
        <f t="shared" si="1069"/>
        <v>0</v>
      </c>
      <c r="AK1887" s="11">
        <f t="shared" si="1069"/>
        <v>0</v>
      </c>
      <c r="AL1887" s="11">
        <f t="shared" si="1100"/>
        <v>0</v>
      </c>
      <c r="AM1887" s="11">
        <f t="shared" si="1100"/>
        <v>0</v>
      </c>
      <c r="AN1887" s="11">
        <f t="shared" si="1100"/>
        <v>0</v>
      </c>
      <c r="AO1887" s="11">
        <f t="shared" si="1100"/>
        <v>0</v>
      </c>
      <c r="AP1887" s="11">
        <f t="shared" si="1100"/>
        <v>0</v>
      </c>
      <c r="AQ1887" s="11">
        <f t="shared" si="1100"/>
        <v>0</v>
      </c>
      <c r="AR1887" s="11">
        <f t="shared" si="1100"/>
        <v>0</v>
      </c>
      <c r="AS1887" s="11">
        <f t="shared" si="1100"/>
        <v>0</v>
      </c>
      <c r="AT1887" s="11">
        <f t="shared" si="1100"/>
        <v>0</v>
      </c>
      <c r="AU1887" s="11">
        <f t="shared" si="1096"/>
        <v>0</v>
      </c>
      <c r="AV1887" s="11">
        <f t="shared" si="1096"/>
        <v>11239424</v>
      </c>
      <c r="AW1887" s="11">
        <f t="shared" si="1096"/>
        <v>0</v>
      </c>
      <c r="AX1887" s="11">
        <f t="shared" si="1094"/>
        <v>0</v>
      </c>
      <c r="AY1887" s="11">
        <f t="shared" si="1094"/>
        <v>24648.495438637976</v>
      </c>
      <c r="AZ1887" s="11">
        <f t="shared" si="1094"/>
        <v>1</v>
      </c>
      <c r="BA1887" s="11">
        <f t="shared" si="1094"/>
        <v>1</v>
      </c>
      <c r="BB1887" s="11">
        <f t="shared" si="1064"/>
        <v>1</v>
      </c>
      <c r="BC1887" s="11">
        <f t="shared" si="1064"/>
        <v>1</v>
      </c>
      <c r="BD1887" s="11">
        <f t="shared" si="1064"/>
        <v>1</v>
      </c>
      <c r="BE1887" s="11">
        <f t="shared" si="1064"/>
        <v>1</v>
      </c>
      <c r="BF1887" s="15" t="str">
        <f t="shared" si="1070"/>
        <v>EN 10210</v>
      </c>
      <c r="BG1887" s="42">
        <v>28.134399999999999</v>
      </c>
      <c r="BH1887" s="17">
        <f t="shared" si="1071"/>
        <v>120</v>
      </c>
      <c r="BI1887" s="17">
        <f t="shared" si="1072"/>
        <v>120</v>
      </c>
      <c r="BK1887" s="17">
        <f t="shared" si="1073"/>
        <v>8</v>
      </c>
      <c r="BM1887" s="17">
        <f t="shared" si="1074"/>
        <v>12</v>
      </c>
      <c r="BX1887" s="18">
        <f t="shared" si="1075"/>
        <v>3615.5751316061705</v>
      </c>
      <c r="BY1887" s="42">
        <v>0.48</v>
      </c>
      <c r="BZ1887" s="43">
        <f t="shared" si="1076"/>
        <v>16.911969628500881</v>
      </c>
      <c r="CA1887" s="18">
        <f t="shared" si="1077"/>
        <v>6768760.7074044272</v>
      </c>
      <c r="CB1887" s="18">
        <f t="shared" si="1078"/>
        <v>112812.67845674045</v>
      </c>
      <c r="CC1887" s="18">
        <f t="shared" si="1079"/>
        <v>137812.57543942615</v>
      </c>
      <c r="CD1887" s="25">
        <f t="shared" si="1080"/>
        <v>1.2216053844716774</v>
      </c>
      <c r="CE1887" s="26">
        <f t="shared" si="1081"/>
        <v>43.267906763264364</v>
      </c>
      <c r="CF1887" s="18">
        <f t="shared" si="1082"/>
        <v>2084.2477193189875</v>
      </c>
      <c r="CZ1887" s="18">
        <f t="shared" si="1083"/>
        <v>11239424</v>
      </c>
      <c r="DC1887" s="18">
        <f t="shared" si="1084"/>
        <v>24648.495438637976</v>
      </c>
      <c r="DD1887" s="17">
        <f t="shared" si="1085"/>
        <v>1</v>
      </c>
      <c r="DE1887" s="17">
        <f t="shared" si="1086"/>
        <v>1</v>
      </c>
      <c r="DF1887" s="17">
        <f t="shared" si="1087"/>
        <v>1</v>
      </c>
      <c r="DG1887" s="17">
        <f t="shared" si="1088"/>
        <v>1</v>
      </c>
      <c r="DH1887" s="17">
        <f t="shared" si="1089"/>
        <v>1</v>
      </c>
      <c r="DI1887" s="17">
        <f t="shared" si="1090"/>
        <v>1</v>
      </c>
      <c r="DJ1887" s="20" t="s">
        <v>1879</v>
      </c>
    </row>
    <row r="1888" spans="1:114" x14ac:dyDescent="0.2">
      <c r="A1888" s="15" t="s">
        <v>105</v>
      </c>
      <c r="B1888" s="10" t="s">
        <v>1984</v>
      </c>
      <c r="C1888" s="11">
        <f t="shared" si="1067"/>
        <v>30.726783999999984</v>
      </c>
      <c r="D1888" s="11">
        <f t="shared" si="1099"/>
        <v>120</v>
      </c>
      <c r="E1888" s="11">
        <f t="shared" si="1099"/>
        <v>120</v>
      </c>
      <c r="F1888" s="11">
        <f t="shared" si="1099"/>
        <v>0</v>
      </c>
      <c r="G1888" s="11">
        <f t="shared" si="1098"/>
        <v>8.8000000000000007</v>
      </c>
      <c r="H1888" s="11">
        <f t="shared" si="1098"/>
        <v>0</v>
      </c>
      <c r="I1888" s="11">
        <f t="shared" si="1098"/>
        <v>13.200000000000001</v>
      </c>
      <c r="J1888" s="11">
        <f t="shared" si="1098"/>
        <v>0</v>
      </c>
      <c r="K1888" s="11">
        <f t="shared" si="1098"/>
        <v>0</v>
      </c>
      <c r="L1888" s="11">
        <f t="shared" si="1098"/>
        <v>0</v>
      </c>
      <c r="M1888" s="11">
        <f t="shared" si="1092"/>
        <v>0</v>
      </c>
      <c r="N1888" s="11">
        <f t="shared" si="1092"/>
        <v>0</v>
      </c>
      <c r="O1888" s="11">
        <f t="shared" si="1092"/>
        <v>0</v>
      </c>
      <c r="P1888" s="11">
        <f t="shared" si="1092"/>
        <v>0</v>
      </c>
      <c r="Q1888" s="11">
        <f t="shared" si="1062"/>
        <v>0</v>
      </c>
      <c r="R1888" s="11">
        <f t="shared" si="1062"/>
        <v>0</v>
      </c>
      <c r="S1888" s="11">
        <f t="shared" si="1062"/>
        <v>0</v>
      </c>
      <c r="T1888" s="11">
        <f t="shared" si="1061"/>
        <v>3952.4459092434663</v>
      </c>
      <c r="U1888" s="40">
        <f t="shared" si="1068"/>
        <v>0.48</v>
      </c>
      <c r="V1888" s="11">
        <f t="shared" si="1097"/>
        <v>15.470546142651859</v>
      </c>
      <c r="W1888" s="11">
        <f t="shared" si="1097"/>
        <v>7198754.1514458451</v>
      </c>
      <c r="X1888" s="11">
        <f t="shared" si="1097"/>
        <v>119979.23585743076</v>
      </c>
      <c r="Y1888" s="11">
        <f t="shared" si="1095"/>
        <v>147894.97946762037</v>
      </c>
      <c r="Z1888" s="11">
        <f t="shared" si="1095"/>
        <v>1.2326714569457786</v>
      </c>
      <c r="AA1888" s="11">
        <f t="shared" si="1095"/>
        <v>42.677178899070384</v>
      </c>
      <c r="AB1888" s="11">
        <f t="shared" si="1095"/>
        <v>2310.7397403759742</v>
      </c>
      <c r="AC1888" s="11">
        <f t="shared" si="1095"/>
        <v>0</v>
      </c>
      <c r="AD1888" s="11">
        <f t="shared" si="1095"/>
        <v>0</v>
      </c>
      <c r="AE1888" s="11">
        <f t="shared" si="1069"/>
        <v>0</v>
      </c>
      <c r="AF1888" s="11">
        <f t="shared" si="1069"/>
        <v>0</v>
      </c>
      <c r="AG1888" s="11">
        <f t="shared" si="1069"/>
        <v>0</v>
      </c>
      <c r="AH1888" s="11">
        <f t="shared" si="1069"/>
        <v>0</v>
      </c>
      <c r="AI1888" s="11">
        <f t="shared" si="1069"/>
        <v>0</v>
      </c>
      <c r="AJ1888" s="11">
        <f t="shared" si="1069"/>
        <v>0</v>
      </c>
      <c r="AK1888" s="11">
        <f t="shared" si="1069"/>
        <v>0</v>
      </c>
      <c r="AL1888" s="11">
        <f t="shared" si="1100"/>
        <v>0</v>
      </c>
      <c r="AM1888" s="11">
        <f t="shared" si="1100"/>
        <v>0</v>
      </c>
      <c r="AN1888" s="11">
        <f t="shared" si="1100"/>
        <v>0</v>
      </c>
      <c r="AO1888" s="11">
        <f t="shared" si="1100"/>
        <v>0</v>
      </c>
      <c r="AP1888" s="11">
        <f t="shared" si="1100"/>
        <v>0</v>
      </c>
      <c r="AQ1888" s="11">
        <f t="shared" si="1100"/>
        <v>0</v>
      </c>
      <c r="AR1888" s="11">
        <f t="shared" si="1100"/>
        <v>0</v>
      </c>
      <c r="AS1888" s="11">
        <f t="shared" si="1100"/>
        <v>0</v>
      </c>
      <c r="AT1888" s="11">
        <f t="shared" si="1100"/>
        <v>0</v>
      </c>
      <c r="AU1888" s="11">
        <f t="shared" si="1096"/>
        <v>0</v>
      </c>
      <c r="AV1888" s="11">
        <f t="shared" si="1096"/>
        <v>12100324.966400005</v>
      </c>
      <c r="AW1888" s="11">
        <f t="shared" si="1096"/>
        <v>0</v>
      </c>
      <c r="AX1888" s="11">
        <f t="shared" si="1094"/>
        <v>0</v>
      </c>
      <c r="AY1888" s="11">
        <f t="shared" si="1094"/>
        <v>24199.079480751952</v>
      </c>
      <c r="AZ1888" s="11">
        <f t="shared" si="1094"/>
        <v>1</v>
      </c>
      <c r="BA1888" s="11">
        <f t="shared" si="1094"/>
        <v>1</v>
      </c>
      <c r="BB1888" s="11">
        <f t="shared" si="1064"/>
        <v>1</v>
      </c>
      <c r="BC1888" s="11">
        <f t="shared" si="1064"/>
        <v>1</v>
      </c>
      <c r="BD1888" s="11">
        <f t="shared" si="1064"/>
        <v>1</v>
      </c>
      <c r="BE1888" s="11">
        <f t="shared" si="1064"/>
        <v>1</v>
      </c>
      <c r="BF1888" s="15" t="str">
        <f t="shared" si="1070"/>
        <v>EN 10210</v>
      </c>
      <c r="BG1888" s="42">
        <v>30.726783999999984</v>
      </c>
      <c r="BH1888" s="17">
        <f t="shared" si="1071"/>
        <v>120</v>
      </c>
      <c r="BI1888" s="17">
        <f t="shared" si="1072"/>
        <v>120</v>
      </c>
      <c r="BK1888" s="17">
        <f t="shared" si="1073"/>
        <v>8.8000000000000007</v>
      </c>
      <c r="BM1888" s="17">
        <f t="shared" si="1074"/>
        <v>13.200000000000001</v>
      </c>
      <c r="BX1888" s="18">
        <f t="shared" si="1075"/>
        <v>3952.4459092434663</v>
      </c>
      <c r="BY1888" s="42">
        <v>0.48</v>
      </c>
      <c r="BZ1888" s="43">
        <f t="shared" si="1076"/>
        <v>15.470546142651859</v>
      </c>
      <c r="CA1888" s="18">
        <f t="shared" si="1077"/>
        <v>7198754.1514458451</v>
      </c>
      <c r="CB1888" s="18">
        <f t="shared" si="1078"/>
        <v>119979.23585743076</v>
      </c>
      <c r="CC1888" s="18">
        <f t="shared" si="1079"/>
        <v>147894.97946762037</v>
      </c>
      <c r="CD1888" s="25">
        <f t="shared" si="1080"/>
        <v>1.2326714569457786</v>
      </c>
      <c r="CE1888" s="26">
        <f t="shared" si="1081"/>
        <v>42.677178899070384</v>
      </c>
      <c r="CF1888" s="18">
        <f t="shared" si="1082"/>
        <v>2310.7397403759742</v>
      </c>
      <c r="CZ1888" s="18">
        <f t="shared" si="1083"/>
        <v>12100324.966400005</v>
      </c>
      <c r="DC1888" s="18">
        <f t="shared" si="1084"/>
        <v>24199.079480751952</v>
      </c>
      <c r="DD1888" s="17">
        <f t="shared" si="1085"/>
        <v>1</v>
      </c>
      <c r="DE1888" s="17">
        <f t="shared" si="1086"/>
        <v>1</v>
      </c>
      <c r="DF1888" s="17">
        <f t="shared" si="1087"/>
        <v>1</v>
      </c>
      <c r="DG1888" s="17">
        <f t="shared" si="1088"/>
        <v>1</v>
      </c>
      <c r="DH1888" s="17">
        <f t="shared" si="1089"/>
        <v>1</v>
      </c>
      <c r="DI1888" s="17">
        <f t="shared" si="1090"/>
        <v>1</v>
      </c>
      <c r="DJ1888" s="20" t="s">
        <v>1879</v>
      </c>
    </row>
    <row r="1889" spans="1:114" x14ac:dyDescent="0.2">
      <c r="A1889" s="15" t="s">
        <v>105</v>
      </c>
      <c r="B1889" s="10" t="s">
        <v>1985</v>
      </c>
      <c r="C1889" s="11">
        <f t="shared" si="1067"/>
        <v>34.54</v>
      </c>
      <c r="D1889" s="11">
        <f t="shared" si="1099"/>
        <v>120</v>
      </c>
      <c r="E1889" s="11">
        <f t="shared" si="1099"/>
        <v>120</v>
      </c>
      <c r="F1889" s="11">
        <f t="shared" si="1099"/>
        <v>0</v>
      </c>
      <c r="G1889" s="11">
        <f t="shared" si="1098"/>
        <v>10</v>
      </c>
      <c r="H1889" s="11">
        <f t="shared" si="1098"/>
        <v>0</v>
      </c>
      <c r="I1889" s="11">
        <f t="shared" si="1098"/>
        <v>15</v>
      </c>
      <c r="J1889" s="11">
        <f t="shared" si="1098"/>
        <v>0</v>
      </c>
      <c r="K1889" s="11">
        <f t="shared" si="1098"/>
        <v>0</v>
      </c>
      <c r="L1889" s="11">
        <f t="shared" si="1098"/>
        <v>0</v>
      </c>
      <c r="M1889" s="11">
        <f t="shared" si="1092"/>
        <v>0</v>
      </c>
      <c r="N1889" s="11">
        <f t="shared" si="1092"/>
        <v>0</v>
      </c>
      <c r="O1889" s="11">
        <f t="shared" si="1092"/>
        <v>0</v>
      </c>
      <c r="P1889" s="11">
        <f t="shared" si="1092"/>
        <v>0</v>
      </c>
      <c r="Q1889" s="11">
        <f t="shared" si="1062"/>
        <v>0</v>
      </c>
      <c r="R1889" s="11">
        <f t="shared" si="1062"/>
        <v>0</v>
      </c>
      <c r="S1889" s="11">
        <f t="shared" si="1062"/>
        <v>0</v>
      </c>
      <c r="T1889" s="11">
        <f t="shared" si="1061"/>
        <v>4449.3361431346411</v>
      </c>
      <c r="U1889" s="40">
        <f t="shared" si="1068"/>
        <v>0.48</v>
      </c>
      <c r="V1889" s="11">
        <f t="shared" si="1097"/>
        <v>13.742835975572698</v>
      </c>
      <c r="W1889" s="11">
        <f t="shared" si="1097"/>
        <v>7768082.4424807988</v>
      </c>
      <c r="X1889" s="11">
        <f t="shared" si="1097"/>
        <v>129468.04070801332</v>
      </c>
      <c r="Y1889" s="11">
        <f t="shared" si="1095"/>
        <v>161815.63048359044</v>
      </c>
      <c r="Z1889" s="11">
        <f t="shared" si="1095"/>
        <v>1.2498499984913651</v>
      </c>
      <c r="AA1889" s="11">
        <f t="shared" si="1095"/>
        <v>41.7839318295661</v>
      </c>
      <c r="AB1889" s="11">
        <f t="shared" si="1095"/>
        <v>2656.6370614359175</v>
      </c>
      <c r="AC1889" s="11">
        <f t="shared" si="1095"/>
        <v>0</v>
      </c>
      <c r="AD1889" s="11">
        <f t="shared" si="1095"/>
        <v>0</v>
      </c>
      <c r="AE1889" s="11">
        <f t="shared" si="1069"/>
        <v>0</v>
      </c>
      <c r="AF1889" s="11">
        <f t="shared" si="1069"/>
        <v>0</v>
      </c>
      <c r="AG1889" s="11">
        <f t="shared" si="1069"/>
        <v>0</v>
      </c>
      <c r="AH1889" s="11">
        <f t="shared" si="1069"/>
        <v>0</v>
      </c>
      <c r="AI1889" s="11">
        <f t="shared" si="1069"/>
        <v>0</v>
      </c>
      <c r="AJ1889" s="11">
        <f t="shared" si="1069"/>
        <v>0</v>
      </c>
      <c r="AK1889" s="11">
        <f t="shared" si="1069"/>
        <v>0</v>
      </c>
      <c r="AL1889" s="11">
        <f t="shared" si="1100"/>
        <v>0</v>
      </c>
      <c r="AM1889" s="11">
        <f t="shared" si="1100"/>
        <v>0</v>
      </c>
      <c r="AN1889" s="11">
        <f t="shared" si="1100"/>
        <v>0</v>
      </c>
      <c r="AO1889" s="11">
        <f t="shared" si="1100"/>
        <v>0</v>
      </c>
      <c r="AP1889" s="11">
        <f t="shared" si="1100"/>
        <v>0</v>
      </c>
      <c r="AQ1889" s="11">
        <f t="shared" si="1100"/>
        <v>0</v>
      </c>
      <c r="AR1889" s="11">
        <f t="shared" si="1100"/>
        <v>0</v>
      </c>
      <c r="AS1889" s="11">
        <f t="shared" si="1100"/>
        <v>0</v>
      </c>
      <c r="AT1889" s="11">
        <f t="shared" si="1100"/>
        <v>0</v>
      </c>
      <c r="AU1889" s="11">
        <f t="shared" si="1096"/>
        <v>0</v>
      </c>
      <c r="AV1889" s="11">
        <f t="shared" si="1096"/>
        <v>13310000</v>
      </c>
      <c r="AW1889" s="11">
        <f t="shared" si="1096"/>
        <v>0</v>
      </c>
      <c r="AX1889" s="11">
        <f t="shared" si="1094"/>
        <v>0</v>
      </c>
      <c r="AY1889" s="11">
        <f t="shared" si="1094"/>
        <v>23513.274122871833</v>
      </c>
      <c r="AZ1889" s="11">
        <f t="shared" si="1094"/>
        <v>1</v>
      </c>
      <c r="BA1889" s="11">
        <f t="shared" si="1094"/>
        <v>1</v>
      </c>
      <c r="BB1889" s="11">
        <f t="shared" si="1064"/>
        <v>1</v>
      </c>
      <c r="BC1889" s="11">
        <f t="shared" si="1064"/>
        <v>1</v>
      </c>
      <c r="BD1889" s="11">
        <f t="shared" si="1064"/>
        <v>1</v>
      </c>
      <c r="BE1889" s="11">
        <f t="shared" si="1064"/>
        <v>1</v>
      </c>
      <c r="BF1889" s="15" t="str">
        <f t="shared" si="1070"/>
        <v>EN 10210</v>
      </c>
      <c r="BG1889" s="42">
        <v>34.54</v>
      </c>
      <c r="BH1889" s="17">
        <f t="shared" si="1071"/>
        <v>120</v>
      </c>
      <c r="BI1889" s="17">
        <f t="shared" si="1072"/>
        <v>120</v>
      </c>
      <c r="BK1889" s="17">
        <f t="shared" si="1073"/>
        <v>10</v>
      </c>
      <c r="BM1889" s="17">
        <f t="shared" si="1074"/>
        <v>15</v>
      </c>
      <c r="BX1889" s="18">
        <f t="shared" si="1075"/>
        <v>4449.3361431346411</v>
      </c>
      <c r="BY1889" s="42">
        <v>0.48</v>
      </c>
      <c r="BZ1889" s="43">
        <f t="shared" si="1076"/>
        <v>13.742835975572698</v>
      </c>
      <c r="CA1889" s="18">
        <f t="shared" si="1077"/>
        <v>7768082.4424807988</v>
      </c>
      <c r="CB1889" s="18">
        <f t="shared" si="1078"/>
        <v>129468.04070801332</v>
      </c>
      <c r="CC1889" s="18">
        <f t="shared" si="1079"/>
        <v>161815.63048359044</v>
      </c>
      <c r="CD1889" s="25">
        <f t="shared" si="1080"/>
        <v>1.2498499984913651</v>
      </c>
      <c r="CE1889" s="26">
        <f t="shared" si="1081"/>
        <v>41.7839318295661</v>
      </c>
      <c r="CF1889" s="18">
        <f t="shared" si="1082"/>
        <v>2656.6370614359175</v>
      </c>
      <c r="CZ1889" s="18">
        <f t="shared" si="1083"/>
        <v>13310000</v>
      </c>
      <c r="DC1889" s="18">
        <f t="shared" si="1084"/>
        <v>23513.274122871833</v>
      </c>
      <c r="DD1889" s="17">
        <f t="shared" si="1085"/>
        <v>1</v>
      </c>
      <c r="DE1889" s="17">
        <f t="shared" si="1086"/>
        <v>1</v>
      </c>
      <c r="DF1889" s="17">
        <f t="shared" si="1087"/>
        <v>1</v>
      </c>
      <c r="DG1889" s="17">
        <f t="shared" si="1088"/>
        <v>1</v>
      </c>
      <c r="DH1889" s="17">
        <f t="shared" si="1089"/>
        <v>1</v>
      </c>
      <c r="DI1889" s="17">
        <f t="shared" si="1090"/>
        <v>1</v>
      </c>
      <c r="DJ1889" s="20" t="s">
        <v>1879</v>
      </c>
    </row>
    <row r="1890" spans="1:114" x14ac:dyDescent="0.2">
      <c r="A1890" s="15" t="s">
        <v>105</v>
      </c>
      <c r="B1890" s="10" t="s">
        <v>1986</v>
      </c>
      <c r="C1890" s="11">
        <f t="shared" si="1067"/>
        <v>37.648600000000002</v>
      </c>
      <c r="D1890" s="11">
        <f t="shared" si="1099"/>
        <v>120</v>
      </c>
      <c r="E1890" s="11">
        <f t="shared" si="1099"/>
        <v>120</v>
      </c>
      <c r="F1890" s="11">
        <f t="shared" si="1099"/>
        <v>0</v>
      </c>
      <c r="G1890" s="11">
        <f t="shared" si="1098"/>
        <v>11</v>
      </c>
      <c r="H1890" s="11">
        <f t="shared" si="1098"/>
        <v>0</v>
      </c>
      <c r="I1890" s="11">
        <f t="shared" si="1098"/>
        <v>22</v>
      </c>
      <c r="J1890" s="11">
        <f t="shared" si="1098"/>
        <v>0</v>
      </c>
      <c r="K1890" s="11">
        <f t="shared" si="1098"/>
        <v>0</v>
      </c>
      <c r="L1890" s="11">
        <f t="shared" si="1098"/>
        <v>0</v>
      </c>
      <c r="M1890" s="11">
        <f t="shared" si="1092"/>
        <v>0</v>
      </c>
      <c r="N1890" s="11">
        <f t="shared" si="1092"/>
        <v>0</v>
      </c>
      <c r="O1890" s="11">
        <f t="shared" si="1092"/>
        <v>0</v>
      </c>
      <c r="P1890" s="11">
        <f t="shared" si="1092"/>
        <v>0</v>
      </c>
      <c r="Q1890" s="11">
        <f t="shared" si="1062"/>
        <v>0</v>
      </c>
      <c r="R1890" s="11">
        <f t="shared" si="1062"/>
        <v>0</v>
      </c>
      <c r="S1890" s="11">
        <f t="shared" si="1062"/>
        <v>0</v>
      </c>
      <c r="T1890" s="11">
        <f t="shared" si="1061"/>
        <v>5417.0616886749194</v>
      </c>
      <c r="U1890" s="40">
        <f t="shared" si="1068"/>
        <v>0.48</v>
      </c>
      <c r="V1890" s="11">
        <f t="shared" si="1097"/>
        <v>11.287760843322392</v>
      </c>
      <c r="W1890" s="11">
        <f t="shared" si="1097"/>
        <v>7783147.6750721438</v>
      </c>
      <c r="X1890" s="11">
        <f t="shared" si="1097"/>
        <v>129719.12791786906</v>
      </c>
      <c r="Y1890" s="11">
        <f t="shared" si="1095"/>
        <v>165820.58266305592</v>
      </c>
      <c r="Z1890" s="11">
        <f t="shared" si="1095"/>
        <v>1.2783047907016789</v>
      </c>
      <c r="AA1890" s="11">
        <f t="shared" si="1095"/>
        <v>37.904933992850488</v>
      </c>
      <c r="AB1890" s="11">
        <f t="shared" si="1095"/>
        <v>3088.6635554218246</v>
      </c>
      <c r="AC1890" s="11">
        <f t="shared" si="1095"/>
        <v>0</v>
      </c>
      <c r="AD1890" s="11">
        <f t="shared" si="1095"/>
        <v>0</v>
      </c>
      <c r="AE1890" s="11">
        <f t="shared" si="1069"/>
        <v>0</v>
      </c>
      <c r="AF1890" s="11">
        <f t="shared" si="1069"/>
        <v>0</v>
      </c>
      <c r="AG1890" s="11">
        <f t="shared" si="1069"/>
        <v>0</v>
      </c>
      <c r="AH1890" s="11">
        <f t="shared" si="1069"/>
        <v>0</v>
      </c>
      <c r="AI1890" s="11">
        <f t="shared" si="1069"/>
        <v>0</v>
      </c>
      <c r="AJ1890" s="11">
        <f t="shared" si="1069"/>
        <v>0</v>
      </c>
      <c r="AK1890" s="11">
        <f t="shared" si="1069"/>
        <v>0</v>
      </c>
      <c r="AL1890" s="11">
        <f t="shared" si="1100"/>
        <v>0</v>
      </c>
      <c r="AM1890" s="11">
        <f t="shared" si="1100"/>
        <v>0</v>
      </c>
      <c r="AN1890" s="11">
        <f t="shared" si="1100"/>
        <v>0</v>
      </c>
      <c r="AO1890" s="11">
        <f t="shared" si="1100"/>
        <v>0</v>
      </c>
      <c r="AP1890" s="11">
        <f t="shared" si="1100"/>
        <v>0</v>
      </c>
      <c r="AQ1890" s="11">
        <f t="shared" si="1100"/>
        <v>0</v>
      </c>
      <c r="AR1890" s="11">
        <f t="shared" si="1100"/>
        <v>0</v>
      </c>
      <c r="AS1890" s="11">
        <f t="shared" si="1100"/>
        <v>0</v>
      </c>
      <c r="AT1890" s="11">
        <f t="shared" si="1100"/>
        <v>0</v>
      </c>
      <c r="AU1890" s="11">
        <f t="shared" si="1096"/>
        <v>0</v>
      </c>
      <c r="AV1890" s="11">
        <f t="shared" si="1096"/>
        <v>14245319</v>
      </c>
      <c r="AW1890" s="11">
        <f t="shared" si="1096"/>
        <v>0</v>
      </c>
      <c r="AX1890" s="11">
        <f t="shared" si="1094"/>
        <v>0</v>
      </c>
      <c r="AY1890" s="11">
        <f t="shared" si="1094"/>
        <v>22463.658888554564</v>
      </c>
      <c r="AZ1890" s="11">
        <f t="shared" si="1094"/>
        <v>1</v>
      </c>
      <c r="BA1890" s="11">
        <f t="shared" si="1094"/>
        <v>1</v>
      </c>
      <c r="BB1890" s="11">
        <f t="shared" si="1064"/>
        <v>1</v>
      </c>
      <c r="BC1890" s="11">
        <f t="shared" si="1064"/>
        <v>1</v>
      </c>
      <c r="BD1890" s="11">
        <f t="shared" si="1064"/>
        <v>1</v>
      </c>
      <c r="BE1890" s="11">
        <f t="shared" si="1064"/>
        <v>1</v>
      </c>
      <c r="BF1890" s="15" t="str">
        <f t="shared" si="1070"/>
        <v>EN 10210</v>
      </c>
      <c r="BG1890" s="42">
        <v>37.648600000000002</v>
      </c>
      <c r="BH1890" s="17">
        <f t="shared" si="1071"/>
        <v>120</v>
      </c>
      <c r="BI1890" s="17">
        <f t="shared" si="1072"/>
        <v>120</v>
      </c>
      <c r="BK1890" s="17">
        <f t="shared" si="1073"/>
        <v>11</v>
      </c>
      <c r="BM1890" s="17">
        <f t="shared" si="1074"/>
        <v>22</v>
      </c>
      <c r="BX1890" s="18">
        <f t="shared" si="1075"/>
        <v>5417.0616886749194</v>
      </c>
      <c r="BY1890" s="42">
        <v>0.48</v>
      </c>
      <c r="BZ1890" s="43">
        <f t="shared" si="1076"/>
        <v>11.287760843322392</v>
      </c>
      <c r="CA1890" s="18">
        <f t="shared" si="1077"/>
        <v>7783147.6750721438</v>
      </c>
      <c r="CB1890" s="18">
        <f t="shared" si="1078"/>
        <v>129719.12791786906</v>
      </c>
      <c r="CC1890" s="18">
        <f t="shared" si="1079"/>
        <v>165820.58266305592</v>
      </c>
      <c r="CD1890" s="25">
        <f t="shared" si="1080"/>
        <v>1.2783047907016789</v>
      </c>
      <c r="CE1890" s="26">
        <f t="shared" si="1081"/>
        <v>37.904933992850488</v>
      </c>
      <c r="CF1890" s="18">
        <f t="shared" si="1082"/>
        <v>3088.6635554218246</v>
      </c>
      <c r="CZ1890" s="18">
        <f t="shared" si="1083"/>
        <v>14245319</v>
      </c>
      <c r="DC1890" s="18">
        <f t="shared" si="1084"/>
        <v>22463.658888554564</v>
      </c>
      <c r="DD1890" s="17">
        <f t="shared" si="1085"/>
        <v>1</v>
      </c>
      <c r="DE1890" s="17">
        <f t="shared" si="1086"/>
        <v>1</v>
      </c>
      <c r="DF1890" s="17">
        <f t="shared" si="1087"/>
        <v>1</v>
      </c>
      <c r="DG1890" s="17">
        <f t="shared" si="1088"/>
        <v>1</v>
      </c>
      <c r="DH1890" s="17">
        <f t="shared" si="1089"/>
        <v>1</v>
      </c>
      <c r="DI1890" s="17">
        <f t="shared" si="1090"/>
        <v>1</v>
      </c>
      <c r="DJ1890" s="20" t="s">
        <v>1879</v>
      </c>
    </row>
    <row r="1891" spans="1:114" x14ac:dyDescent="0.2">
      <c r="A1891" s="15" t="s">
        <v>105</v>
      </c>
      <c r="B1891" s="10" t="s">
        <v>1987</v>
      </c>
      <c r="C1891" s="11">
        <f t="shared" si="1067"/>
        <v>42.193750000000001</v>
      </c>
      <c r="D1891" s="11">
        <f t="shared" si="1099"/>
        <v>120</v>
      </c>
      <c r="E1891" s="11">
        <f t="shared" si="1099"/>
        <v>120</v>
      </c>
      <c r="F1891" s="11">
        <f t="shared" si="1099"/>
        <v>0</v>
      </c>
      <c r="G1891" s="11">
        <f t="shared" si="1098"/>
        <v>12.5</v>
      </c>
      <c r="H1891" s="11">
        <f t="shared" si="1098"/>
        <v>0</v>
      </c>
      <c r="I1891" s="11">
        <f t="shared" si="1098"/>
        <v>25</v>
      </c>
      <c r="J1891" s="11">
        <f t="shared" si="1098"/>
        <v>0</v>
      </c>
      <c r="K1891" s="11">
        <f t="shared" si="1098"/>
        <v>0</v>
      </c>
      <c r="L1891" s="11">
        <f t="shared" si="1098"/>
        <v>0</v>
      </c>
      <c r="M1891" s="11">
        <f t="shared" si="1092"/>
        <v>0</v>
      </c>
      <c r="N1891" s="11">
        <f t="shared" si="1092"/>
        <v>0</v>
      </c>
      <c r="O1891" s="11">
        <f t="shared" si="1092"/>
        <v>0</v>
      </c>
      <c r="P1891" s="11">
        <f t="shared" si="1092"/>
        <v>0</v>
      </c>
      <c r="Q1891" s="11">
        <f t="shared" si="1062"/>
        <v>0</v>
      </c>
      <c r="R1891" s="11">
        <f t="shared" si="1062"/>
        <v>0</v>
      </c>
      <c r="S1891" s="11">
        <f t="shared" si="1062"/>
        <v>0</v>
      </c>
      <c r="T1891" s="11">
        <f t="shared" si="1061"/>
        <v>6176.9908169872415</v>
      </c>
      <c r="U1891" s="40">
        <f t="shared" si="1068"/>
        <v>0.48</v>
      </c>
      <c r="V1891" s="11">
        <f t="shared" si="1097"/>
        <v>9.8990752337090484</v>
      </c>
      <c r="W1891" s="11">
        <f t="shared" si="1097"/>
        <v>8170133.8283444531</v>
      </c>
      <c r="X1891" s="11">
        <f t="shared" si="1097"/>
        <v>136168.89713907422</v>
      </c>
      <c r="Y1891" s="11">
        <f t="shared" si="1095"/>
        <v>177827.47503054974</v>
      </c>
      <c r="Z1891" s="11">
        <f t="shared" si="1095"/>
        <v>1.3059331372048062</v>
      </c>
      <c r="AA1891" s="11">
        <f t="shared" si="1095"/>
        <v>36.368560142271996</v>
      </c>
      <c r="AB1891" s="11">
        <f t="shared" si="1095"/>
        <v>3579.3692606170262</v>
      </c>
      <c r="AC1891" s="11">
        <f t="shared" si="1095"/>
        <v>0</v>
      </c>
      <c r="AD1891" s="11">
        <f t="shared" si="1095"/>
        <v>0</v>
      </c>
      <c r="AE1891" s="11">
        <f t="shared" si="1069"/>
        <v>0</v>
      </c>
      <c r="AF1891" s="11">
        <f t="shared" si="1069"/>
        <v>0</v>
      </c>
      <c r="AG1891" s="11">
        <f t="shared" si="1069"/>
        <v>0</v>
      </c>
      <c r="AH1891" s="11">
        <f t="shared" si="1069"/>
        <v>0</v>
      </c>
      <c r="AI1891" s="11">
        <f t="shared" si="1069"/>
        <v>0</v>
      </c>
      <c r="AJ1891" s="11">
        <f t="shared" si="1069"/>
        <v>0</v>
      </c>
      <c r="AK1891" s="11">
        <f t="shared" si="1069"/>
        <v>0</v>
      </c>
      <c r="AL1891" s="11">
        <f t="shared" si="1100"/>
        <v>0</v>
      </c>
      <c r="AM1891" s="11">
        <f t="shared" si="1100"/>
        <v>0</v>
      </c>
      <c r="AN1891" s="11">
        <f t="shared" si="1100"/>
        <v>0</v>
      </c>
      <c r="AO1891" s="11">
        <f t="shared" si="1100"/>
        <v>0</v>
      </c>
      <c r="AP1891" s="11">
        <f t="shared" si="1100"/>
        <v>0</v>
      </c>
      <c r="AQ1891" s="11">
        <f t="shared" si="1100"/>
        <v>0</v>
      </c>
      <c r="AR1891" s="11">
        <f t="shared" si="1100"/>
        <v>0</v>
      </c>
      <c r="AS1891" s="11">
        <f t="shared" si="1100"/>
        <v>0</v>
      </c>
      <c r="AT1891" s="11">
        <f t="shared" si="1100"/>
        <v>0</v>
      </c>
      <c r="AU1891" s="11">
        <f t="shared" si="1096"/>
        <v>0</v>
      </c>
      <c r="AV1891" s="11">
        <f t="shared" si="1096"/>
        <v>15528710.9375</v>
      </c>
      <c r="AW1891" s="11">
        <f t="shared" si="1096"/>
        <v>0</v>
      </c>
      <c r="AX1891" s="11">
        <f t="shared" si="1094"/>
        <v>0</v>
      </c>
      <c r="AY1891" s="11">
        <f t="shared" si="1094"/>
        <v>21435.923151542564</v>
      </c>
      <c r="AZ1891" s="11">
        <f t="shared" si="1094"/>
        <v>1</v>
      </c>
      <c r="BA1891" s="11">
        <f t="shared" si="1094"/>
        <v>1</v>
      </c>
      <c r="BB1891" s="11">
        <f t="shared" si="1064"/>
        <v>1</v>
      </c>
      <c r="BC1891" s="11">
        <f t="shared" si="1064"/>
        <v>1</v>
      </c>
      <c r="BD1891" s="11">
        <f t="shared" si="1064"/>
        <v>1</v>
      </c>
      <c r="BE1891" s="11">
        <f t="shared" si="1064"/>
        <v>1</v>
      </c>
      <c r="BF1891" s="15" t="str">
        <f t="shared" si="1070"/>
        <v>EN 10210</v>
      </c>
      <c r="BG1891" s="42">
        <v>42.193750000000001</v>
      </c>
      <c r="BH1891" s="17">
        <f t="shared" si="1071"/>
        <v>120</v>
      </c>
      <c r="BI1891" s="17">
        <f t="shared" si="1072"/>
        <v>120</v>
      </c>
      <c r="BK1891" s="17">
        <f t="shared" si="1073"/>
        <v>12.5</v>
      </c>
      <c r="BM1891" s="17">
        <f t="shared" si="1074"/>
        <v>25</v>
      </c>
      <c r="BX1891" s="18">
        <f t="shared" si="1075"/>
        <v>6176.9908169872415</v>
      </c>
      <c r="BY1891" s="42">
        <v>0.48</v>
      </c>
      <c r="BZ1891" s="43">
        <f t="shared" si="1076"/>
        <v>9.8990752337090484</v>
      </c>
      <c r="CA1891" s="18">
        <f t="shared" si="1077"/>
        <v>8170133.8283444531</v>
      </c>
      <c r="CB1891" s="18">
        <f t="shared" si="1078"/>
        <v>136168.89713907422</v>
      </c>
      <c r="CC1891" s="18">
        <f t="shared" si="1079"/>
        <v>177827.47503054974</v>
      </c>
      <c r="CD1891" s="25">
        <f t="shared" si="1080"/>
        <v>1.3059331372048062</v>
      </c>
      <c r="CE1891" s="26">
        <f t="shared" si="1081"/>
        <v>36.368560142271996</v>
      </c>
      <c r="CF1891" s="18">
        <f t="shared" si="1082"/>
        <v>3579.3692606170262</v>
      </c>
      <c r="CZ1891" s="18">
        <f t="shared" si="1083"/>
        <v>15528710.9375</v>
      </c>
      <c r="DC1891" s="18">
        <f t="shared" si="1084"/>
        <v>21435.923151542564</v>
      </c>
      <c r="DD1891" s="17">
        <f t="shared" si="1085"/>
        <v>1</v>
      </c>
      <c r="DE1891" s="17">
        <f t="shared" si="1086"/>
        <v>1</v>
      </c>
      <c r="DF1891" s="17">
        <f t="shared" si="1087"/>
        <v>1</v>
      </c>
      <c r="DG1891" s="17">
        <f t="shared" si="1088"/>
        <v>1</v>
      </c>
      <c r="DH1891" s="17">
        <f t="shared" si="1089"/>
        <v>1</v>
      </c>
      <c r="DI1891" s="17">
        <f t="shared" si="1090"/>
        <v>1</v>
      </c>
      <c r="DJ1891" s="20" t="s">
        <v>1879</v>
      </c>
    </row>
    <row r="1892" spans="1:114" x14ac:dyDescent="0.2">
      <c r="A1892" s="15" t="s">
        <v>105</v>
      </c>
      <c r="B1892" s="10" t="s">
        <v>1988</v>
      </c>
      <c r="C1892" s="11">
        <f t="shared" si="1067"/>
        <v>47.174104000000007</v>
      </c>
      <c r="D1892" s="11">
        <f t="shared" si="1099"/>
        <v>120</v>
      </c>
      <c r="E1892" s="11">
        <f t="shared" si="1099"/>
        <v>120</v>
      </c>
      <c r="F1892" s="11">
        <f t="shared" si="1099"/>
        <v>0</v>
      </c>
      <c r="G1892" s="11">
        <f t="shared" si="1098"/>
        <v>14.2</v>
      </c>
      <c r="H1892" s="11">
        <f t="shared" si="1098"/>
        <v>0</v>
      </c>
      <c r="I1892" s="11">
        <f t="shared" si="1098"/>
        <v>28.4</v>
      </c>
      <c r="J1892" s="11">
        <f t="shared" si="1098"/>
        <v>0</v>
      </c>
      <c r="K1892" s="11">
        <f t="shared" si="1098"/>
        <v>0</v>
      </c>
      <c r="L1892" s="11">
        <f t="shared" si="1098"/>
        <v>0</v>
      </c>
      <c r="M1892" s="11">
        <f t="shared" si="1092"/>
        <v>0</v>
      </c>
      <c r="N1892" s="11">
        <f t="shared" si="1092"/>
        <v>0</v>
      </c>
      <c r="O1892" s="11">
        <f t="shared" si="1092"/>
        <v>0</v>
      </c>
      <c r="P1892" s="11">
        <f t="shared" si="1092"/>
        <v>0</v>
      </c>
      <c r="Q1892" s="11">
        <f t="shared" si="1062"/>
        <v>0</v>
      </c>
      <c r="R1892" s="11">
        <f t="shared" si="1062"/>
        <v>0</v>
      </c>
      <c r="S1892" s="11">
        <f t="shared" si="1062"/>
        <v>0</v>
      </c>
      <c r="T1892" s="11">
        <f t="shared" si="1062"/>
        <v>7044.4059413587656</v>
      </c>
      <c r="U1892" s="40">
        <f t="shared" si="1068"/>
        <v>0.48</v>
      </c>
      <c r="V1892" s="11">
        <f t="shared" si="1097"/>
        <v>8.6801495149912302</v>
      </c>
      <c r="W1892" s="11">
        <f t="shared" si="1097"/>
        <v>8440957.5160227604</v>
      </c>
      <c r="X1892" s="11">
        <f t="shared" si="1097"/>
        <v>140682.62526704601</v>
      </c>
      <c r="Y1892" s="11">
        <f t="shared" si="1095"/>
        <v>188529.09594560988</v>
      </c>
      <c r="Z1892" s="11">
        <f t="shared" si="1095"/>
        <v>1.3401022022992599</v>
      </c>
      <c r="AA1892" s="11">
        <f t="shared" si="1095"/>
        <v>34.615743958879506</v>
      </c>
      <c r="AB1892" s="11">
        <f t="shared" si="1095"/>
        <v>4155.6737133492279</v>
      </c>
      <c r="AC1892" s="11">
        <f t="shared" si="1095"/>
        <v>0</v>
      </c>
      <c r="AD1892" s="11">
        <f t="shared" si="1095"/>
        <v>0</v>
      </c>
      <c r="AE1892" s="11">
        <f t="shared" si="1069"/>
        <v>0</v>
      </c>
      <c r="AF1892" s="11">
        <f t="shared" si="1069"/>
        <v>0</v>
      </c>
      <c r="AG1892" s="11">
        <f t="shared" si="1069"/>
        <v>0</v>
      </c>
      <c r="AH1892" s="11">
        <f t="shared" si="1069"/>
        <v>0</v>
      </c>
      <c r="AI1892" s="11">
        <f t="shared" si="1069"/>
        <v>0</v>
      </c>
      <c r="AJ1892" s="11">
        <f t="shared" si="1069"/>
        <v>0</v>
      </c>
      <c r="AK1892" s="11">
        <f t="shared" si="1069"/>
        <v>0</v>
      </c>
      <c r="AL1892" s="11">
        <f t="shared" si="1100"/>
        <v>0</v>
      </c>
      <c r="AM1892" s="11">
        <f t="shared" si="1100"/>
        <v>0</v>
      </c>
      <c r="AN1892" s="11">
        <f t="shared" si="1100"/>
        <v>0</v>
      </c>
      <c r="AO1892" s="11">
        <f t="shared" si="1100"/>
        <v>0</v>
      </c>
      <c r="AP1892" s="11">
        <f t="shared" si="1100"/>
        <v>0</v>
      </c>
      <c r="AQ1892" s="11">
        <f t="shared" si="1100"/>
        <v>0</v>
      </c>
      <c r="AR1892" s="11">
        <f t="shared" si="1100"/>
        <v>0</v>
      </c>
      <c r="AS1892" s="11">
        <f t="shared" si="1100"/>
        <v>0</v>
      </c>
      <c r="AT1892" s="11">
        <f t="shared" si="1100"/>
        <v>0</v>
      </c>
      <c r="AU1892" s="11">
        <f t="shared" si="1096"/>
        <v>0</v>
      </c>
      <c r="AV1892" s="11">
        <f t="shared" si="1096"/>
        <v>16816876.990399994</v>
      </c>
      <c r="AW1892" s="11">
        <f t="shared" si="1096"/>
        <v>0</v>
      </c>
      <c r="AX1892" s="11">
        <f t="shared" si="1094"/>
        <v>0</v>
      </c>
      <c r="AY1892" s="11">
        <f t="shared" si="1094"/>
        <v>20223.664283373077</v>
      </c>
      <c r="AZ1892" s="11">
        <f t="shared" si="1094"/>
        <v>1</v>
      </c>
      <c r="BA1892" s="11">
        <f t="shared" si="1094"/>
        <v>1</v>
      </c>
      <c r="BB1892" s="11">
        <f t="shared" si="1064"/>
        <v>1</v>
      </c>
      <c r="BC1892" s="11">
        <f t="shared" si="1064"/>
        <v>1</v>
      </c>
      <c r="BD1892" s="11">
        <f t="shared" si="1064"/>
        <v>1</v>
      </c>
      <c r="BE1892" s="11">
        <f t="shared" si="1064"/>
        <v>1</v>
      </c>
      <c r="BF1892" s="15" t="str">
        <f t="shared" si="1070"/>
        <v>EN 10210</v>
      </c>
      <c r="BG1892" s="42">
        <v>47.174104000000007</v>
      </c>
      <c r="BH1892" s="17">
        <f t="shared" si="1071"/>
        <v>120</v>
      </c>
      <c r="BI1892" s="17">
        <f t="shared" si="1072"/>
        <v>120</v>
      </c>
      <c r="BK1892" s="17">
        <f t="shared" si="1073"/>
        <v>14.2</v>
      </c>
      <c r="BM1892" s="17">
        <f t="shared" si="1074"/>
        <v>28.4</v>
      </c>
      <c r="BX1892" s="18">
        <f t="shared" si="1075"/>
        <v>7044.4059413587656</v>
      </c>
      <c r="BY1892" s="42">
        <v>0.48</v>
      </c>
      <c r="BZ1892" s="43">
        <f t="shared" si="1076"/>
        <v>8.6801495149912302</v>
      </c>
      <c r="CA1892" s="18">
        <f t="shared" si="1077"/>
        <v>8440957.5160227604</v>
      </c>
      <c r="CB1892" s="18">
        <f t="shared" si="1078"/>
        <v>140682.62526704601</v>
      </c>
      <c r="CC1892" s="18">
        <f t="shared" si="1079"/>
        <v>188529.09594560988</v>
      </c>
      <c r="CD1892" s="25">
        <f t="shared" si="1080"/>
        <v>1.3401022022992599</v>
      </c>
      <c r="CE1892" s="26">
        <f t="shared" si="1081"/>
        <v>34.615743958879506</v>
      </c>
      <c r="CF1892" s="18">
        <f t="shared" si="1082"/>
        <v>4155.6737133492279</v>
      </c>
      <c r="CZ1892" s="18">
        <f t="shared" si="1083"/>
        <v>16816876.990399994</v>
      </c>
      <c r="DC1892" s="18">
        <f t="shared" si="1084"/>
        <v>20223.664283373077</v>
      </c>
      <c r="DD1892" s="17">
        <f t="shared" si="1085"/>
        <v>1</v>
      </c>
      <c r="DE1892" s="17">
        <f t="shared" si="1086"/>
        <v>1</v>
      </c>
      <c r="DF1892" s="17">
        <f t="shared" si="1087"/>
        <v>1</v>
      </c>
      <c r="DG1892" s="17">
        <f t="shared" si="1088"/>
        <v>1</v>
      </c>
      <c r="DH1892" s="17">
        <f t="shared" si="1089"/>
        <v>1</v>
      </c>
      <c r="DI1892" s="17">
        <f t="shared" si="1090"/>
        <v>1</v>
      </c>
      <c r="DJ1892" s="20" t="s">
        <v>1879</v>
      </c>
    </row>
    <row r="1893" spans="1:114" x14ac:dyDescent="0.2">
      <c r="A1893" s="15" t="s">
        <v>105</v>
      </c>
      <c r="B1893" s="10" t="s">
        <v>1989</v>
      </c>
      <c r="C1893" s="11">
        <f t="shared" si="1067"/>
        <v>52.249600000000001</v>
      </c>
      <c r="D1893" s="11">
        <f t="shared" si="1099"/>
        <v>120</v>
      </c>
      <c r="E1893" s="11">
        <f t="shared" si="1099"/>
        <v>120</v>
      </c>
      <c r="F1893" s="11">
        <f t="shared" si="1099"/>
        <v>0</v>
      </c>
      <c r="G1893" s="11">
        <f t="shared" si="1098"/>
        <v>16</v>
      </c>
      <c r="H1893" s="11">
        <f t="shared" si="1098"/>
        <v>0</v>
      </c>
      <c r="I1893" s="11">
        <f t="shared" si="1098"/>
        <v>32</v>
      </c>
      <c r="J1893" s="11">
        <f t="shared" si="1098"/>
        <v>0</v>
      </c>
      <c r="K1893" s="11">
        <f t="shared" si="1098"/>
        <v>0</v>
      </c>
      <c r="L1893" s="11">
        <f t="shared" si="1098"/>
        <v>0</v>
      </c>
      <c r="M1893" s="11">
        <f t="shared" si="1092"/>
        <v>0</v>
      </c>
      <c r="N1893" s="11">
        <f t="shared" si="1092"/>
        <v>0</v>
      </c>
      <c r="O1893" s="11">
        <f t="shared" si="1092"/>
        <v>0</v>
      </c>
      <c r="P1893" s="11">
        <f t="shared" si="1092"/>
        <v>0</v>
      </c>
      <c r="Q1893" s="11">
        <f t="shared" si="1062"/>
        <v>0</v>
      </c>
      <c r="R1893" s="11">
        <f t="shared" si="1062"/>
        <v>0</v>
      </c>
      <c r="S1893" s="11">
        <f t="shared" si="1062"/>
        <v>0</v>
      </c>
      <c r="T1893" s="11">
        <f t="shared" si="1062"/>
        <v>7969.9817545518963</v>
      </c>
      <c r="U1893" s="40">
        <f t="shared" si="1068"/>
        <v>0.48</v>
      </c>
      <c r="V1893" s="11">
        <f t="shared" si="1097"/>
        <v>7.672099974427673</v>
      </c>
      <c r="W1893" s="11">
        <f t="shared" si="1097"/>
        <v>8545016.8702766579</v>
      </c>
      <c r="X1893" s="11">
        <f t="shared" si="1097"/>
        <v>142416.94783794429</v>
      </c>
      <c r="Y1893" s="11">
        <f t="shared" si="1095"/>
        <v>196564.19649247261</v>
      </c>
      <c r="Z1893" s="11">
        <f t="shared" si="1095"/>
        <v>1.3802022826394389</v>
      </c>
      <c r="AA1893" s="11">
        <f t="shared" si="1095"/>
        <v>32.743703470370917</v>
      </c>
      <c r="AB1893" s="11">
        <f t="shared" si="1095"/>
        <v>4789.2385965949352</v>
      </c>
      <c r="AC1893" s="11">
        <f t="shared" si="1095"/>
        <v>0</v>
      </c>
      <c r="AD1893" s="11">
        <f t="shared" si="1095"/>
        <v>0</v>
      </c>
      <c r="AE1893" s="11">
        <f t="shared" si="1069"/>
        <v>0</v>
      </c>
      <c r="AF1893" s="11">
        <f t="shared" si="1069"/>
        <v>0</v>
      </c>
      <c r="AG1893" s="11">
        <f t="shared" si="1069"/>
        <v>0</v>
      </c>
      <c r="AH1893" s="11">
        <f t="shared" si="1069"/>
        <v>0</v>
      </c>
      <c r="AI1893" s="11">
        <f t="shared" si="1069"/>
        <v>0</v>
      </c>
      <c r="AJ1893" s="11">
        <f t="shared" si="1069"/>
        <v>0</v>
      </c>
      <c r="AK1893" s="11">
        <f t="shared" si="1069"/>
        <v>0</v>
      </c>
      <c r="AL1893" s="11">
        <f t="shared" si="1100"/>
        <v>0</v>
      </c>
      <c r="AM1893" s="11">
        <f t="shared" si="1100"/>
        <v>0</v>
      </c>
      <c r="AN1893" s="11">
        <f t="shared" si="1100"/>
        <v>0</v>
      </c>
      <c r="AO1893" s="11">
        <f t="shared" si="1100"/>
        <v>0</v>
      </c>
      <c r="AP1893" s="11">
        <f t="shared" si="1100"/>
        <v>0</v>
      </c>
      <c r="AQ1893" s="11">
        <f t="shared" si="1100"/>
        <v>0</v>
      </c>
      <c r="AR1893" s="11">
        <f t="shared" si="1100"/>
        <v>0</v>
      </c>
      <c r="AS1893" s="11">
        <f t="shared" si="1100"/>
        <v>0</v>
      </c>
      <c r="AT1893" s="11">
        <f t="shared" si="1100"/>
        <v>0</v>
      </c>
      <c r="AU1893" s="11">
        <f t="shared" si="1096"/>
        <v>0</v>
      </c>
      <c r="AV1893" s="11">
        <f t="shared" si="1096"/>
        <v>17997824</v>
      </c>
      <c r="AW1893" s="11">
        <f t="shared" si="1096"/>
        <v>0</v>
      </c>
      <c r="AX1893" s="11">
        <f t="shared" si="1094"/>
        <v>0</v>
      </c>
      <c r="AY1893" s="11">
        <f t="shared" si="1094"/>
        <v>18885.09649148734</v>
      </c>
      <c r="AZ1893" s="11">
        <f t="shared" si="1094"/>
        <v>1</v>
      </c>
      <c r="BA1893" s="11">
        <f t="shared" si="1094"/>
        <v>1</v>
      </c>
      <c r="BB1893" s="11">
        <f t="shared" si="1064"/>
        <v>1</v>
      </c>
      <c r="BC1893" s="11">
        <f t="shared" si="1064"/>
        <v>1</v>
      </c>
      <c r="BD1893" s="11">
        <f t="shared" si="1064"/>
        <v>1</v>
      </c>
      <c r="BE1893" s="11">
        <f t="shared" si="1064"/>
        <v>1</v>
      </c>
      <c r="BF1893" s="15" t="str">
        <f t="shared" si="1070"/>
        <v>EN 10210</v>
      </c>
      <c r="BG1893" s="42">
        <v>52.249600000000001</v>
      </c>
      <c r="BH1893" s="17">
        <f t="shared" si="1071"/>
        <v>120</v>
      </c>
      <c r="BI1893" s="17">
        <f t="shared" si="1072"/>
        <v>120</v>
      </c>
      <c r="BK1893" s="17">
        <f t="shared" si="1073"/>
        <v>16</v>
      </c>
      <c r="BM1893" s="17">
        <f t="shared" si="1074"/>
        <v>32</v>
      </c>
      <c r="BX1893" s="18">
        <f t="shared" si="1075"/>
        <v>7969.9817545518963</v>
      </c>
      <c r="BY1893" s="42">
        <v>0.48</v>
      </c>
      <c r="BZ1893" s="43">
        <f t="shared" si="1076"/>
        <v>7.672099974427673</v>
      </c>
      <c r="CA1893" s="18">
        <f t="shared" si="1077"/>
        <v>8545016.8702766579</v>
      </c>
      <c r="CB1893" s="18">
        <f t="shared" si="1078"/>
        <v>142416.94783794429</v>
      </c>
      <c r="CC1893" s="18">
        <f t="shared" si="1079"/>
        <v>196564.19649247261</v>
      </c>
      <c r="CD1893" s="25">
        <f t="shared" si="1080"/>
        <v>1.3802022826394389</v>
      </c>
      <c r="CE1893" s="26">
        <f t="shared" si="1081"/>
        <v>32.743703470370917</v>
      </c>
      <c r="CF1893" s="18">
        <f t="shared" si="1082"/>
        <v>4789.2385965949352</v>
      </c>
      <c r="CZ1893" s="18">
        <f t="shared" si="1083"/>
        <v>17997824</v>
      </c>
      <c r="DC1893" s="18">
        <f t="shared" si="1084"/>
        <v>18885.09649148734</v>
      </c>
      <c r="DD1893" s="17">
        <f t="shared" si="1085"/>
        <v>1</v>
      </c>
      <c r="DE1893" s="17">
        <f t="shared" si="1086"/>
        <v>1</v>
      </c>
      <c r="DF1893" s="17">
        <f t="shared" si="1087"/>
        <v>1</v>
      </c>
      <c r="DG1893" s="17">
        <f t="shared" si="1088"/>
        <v>1</v>
      </c>
      <c r="DH1893" s="17">
        <f t="shared" si="1089"/>
        <v>1</v>
      </c>
      <c r="DI1893" s="17">
        <f t="shared" si="1090"/>
        <v>1</v>
      </c>
      <c r="DJ1893" s="20" t="s">
        <v>1879</v>
      </c>
    </row>
    <row r="1894" spans="1:114" x14ac:dyDescent="0.2">
      <c r="A1894" s="15" t="s">
        <v>105</v>
      </c>
      <c r="B1894" s="10" t="s">
        <v>1990</v>
      </c>
      <c r="C1894" s="11">
        <f t="shared" si="1067"/>
        <v>21.195</v>
      </c>
      <c r="D1894" s="11">
        <f t="shared" si="1099"/>
        <v>140</v>
      </c>
      <c r="E1894" s="11">
        <f t="shared" si="1099"/>
        <v>140</v>
      </c>
      <c r="F1894" s="11">
        <f t="shared" si="1099"/>
        <v>0</v>
      </c>
      <c r="G1894" s="11">
        <f t="shared" si="1098"/>
        <v>5</v>
      </c>
      <c r="H1894" s="11">
        <f t="shared" si="1098"/>
        <v>0</v>
      </c>
      <c r="I1894" s="11">
        <f t="shared" si="1098"/>
        <v>5</v>
      </c>
      <c r="J1894" s="11">
        <f t="shared" si="1098"/>
        <v>0</v>
      </c>
      <c r="K1894" s="11">
        <f t="shared" si="1098"/>
        <v>0</v>
      </c>
      <c r="L1894" s="11">
        <f t="shared" si="1098"/>
        <v>0</v>
      </c>
      <c r="M1894" s="11">
        <f t="shared" si="1092"/>
        <v>0</v>
      </c>
      <c r="N1894" s="11">
        <f t="shared" si="1092"/>
        <v>0</v>
      </c>
      <c r="O1894" s="11">
        <f t="shared" si="1092"/>
        <v>0</v>
      </c>
      <c r="P1894" s="11">
        <f t="shared" si="1092"/>
        <v>0</v>
      </c>
      <c r="Q1894" s="11">
        <f t="shared" si="1062"/>
        <v>0</v>
      </c>
      <c r="R1894" s="11">
        <f t="shared" si="1062"/>
        <v>0</v>
      </c>
      <c r="S1894" s="11">
        <f t="shared" si="1062"/>
        <v>0</v>
      </c>
      <c r="T1894" s="11">
        <f t="shared" si="1062"/>
        <v>2635.6194490192347</v>
      </c>
      <c r="U1894" s="40">
        <f t="shared" si="1068"/>
        <v>0.56000000000000005</v>
      </c>
      <c r="V1894" s="11">
        <f t="shared" si="1097"/>
        <v>27.066722263102324</v>
      </c>
      <c r="W1894" s="11">
        <f t="shared" si="1097"/>
        <v>7905593.1242510946</v>
      </c>
      <c r="X1894" s="11">
        <f t="shared" si="1097"/>
        <v>112937.04463215849</v>
      </c>
      <c r="Y1894" s="11">
        <f t="shared" si="1095"/>
        <v>132303.83360782074</v>
      </c>
      <c r="Z1894" s="11">
        <f t="shared" si="1095"/>
        <v>1.1714830509222269</v>
      </c>
      <c r="AA1894" s="11">
        <f t="shared" si="1095"/>
        <v>54.767873360155981</v>
      </c>
      <c r="AB1894" s="11">
        <f t="shared" si="1095"/>
        <v>1435.6194490192345</v>
      </c>
      <c r="AC1894" s="11">
        <f t="shared" si="1095"/>
        <v>0</v>
      </c>
      <c r="AD1894" s="11">
        <f t="shared" si="1095"/>
        <v>0</v>
      </c>
      <c r="AE1894" s="11">
        <f t="shared" si="1069"/>
        <v>0</v>
      </c>
      <c r="AF1894" s="11">
        <f t="shared" si="1069"/>
        <v>0</v>
      </c>
      <c r="AG1894" s="11">
        <f t="shared" si="1069"/>
        <v>0</v>
      </c>
      <c r="AH1894" s="11">
        <f t="shared" si="1069"/>
        <v>0</v>
      </c>
      <c r="AI1894" s="11">
        <f t="shared" si="1069"/>
        <v>0</v>
      </c>
      <c r="AJ1894" s="11">
        <f t="shared" si="1069"/>
        <v>0</v>
      </c>
      <c r="AK1894" s="11">
        <f t="shared" si="1069"/>
        <v>0</v>
      </c>
      <c r="AL1894" s="11">
        <f t="shared" si="1100"/>
        <v>0</v>
      </c>
      <c r="AM1894" s="11">
        <f t="shared" si="1100"/>
        <v>0</v>
      </c>
      <c r="AN1894" s="11">
        <f t="shared" si="1100"/>
        <v>0</v>
      </c>
      <c r="AO1894" s="11">
        <f t="shared" si="1100"/>
        <v>0</v>
      </c>
      <c r="AP1894" s="11">
        <f t="shared" si="1100"/>
        <v>0</v>
      </c>
      <c r="AQ1894" s="11">
        <f t="shared" si="1100"/>
        <v>0</v>
      </c>
      <c r="AR1894" s="11">
        <f t="shared" si="1100"/>
        <v>0</v>
      </c>
      <c r="AS1894" s="11">
        <f t="shared" si="1100"/>
        <v>0</v>
      </c>
      <c r="AT1894" s="11">
        <f t="shared" si="1100"/>
        <v>0</v>
      </c>
      <c r="AU1894" s="11">
        <f t="shared" si="1096"/>
        <v>0</v>
      </c>
      <c r="AV1894" s="11">
        <f t="shared" si="1096"/>
        <v>12301875</v>
      </c>
      <c r="AW1894" s="11">
        <f t="shared" si="1096"/>
        <v>0</v>
      </c>
      <c r="AX1894" s="11">
        <f t="shared" si="1094"/>
        <v>0</v>
      </c>
      <c r="AY1894" s="11">
        <f t="shared" si="1094"/>
        <v>36353.429173528857</v>
      </c>
      <c r="AZ1894" s="11">
        <f t="shared" si="1094"/>
        <v>1</v>
      </c>
      <c r="BA1894" s="11">
        <f t="shared" si="1094"/>
        <v>1</v>
      </c>
      <c r="BB1894" s="11">
        <f t="shared" si="1064"/>
        <v>1</v>
      </c>
      <c r="BC1894" s="11">
        <f t="shared" si="1064"/>
        <v>1</v>
      </c>
      <c r="BD1894" s="11">
        <f t="shared" si="1064"/>
        <v>1</v>
      </c>
      <c r="BE1894" s="11">
        <f t="shared" si="1064"/>
        <v>2</v>
      </c>
      <c r="BF1894" s="15" t="str">
        <f t="shared" si="1070"/>
        <v>EN 10210</v>
      </c>
      <c r="BG1894" s="42">
        <v>21.195</v>
      </c>
      <c r="BH1894" s="17">
        <f t="shared" si="1071"/>
        <v>140</v>
      </c>
      <c r="BI1894" s="17">
        <f t="shared" si="1072"/>
        <v>140</v>
      </c>
      <c r="BK1894" s="17">
        <f t="shared" si="1073"/>
        <v>5</v>
      </c>
      <c r="BM1894" s="17">
        <f t="shared" si="1074"/>
        <v>5</v>
      </c>
      <c r="BX1894" s="18">
        <f t="shared" si="1075"/>
        <v>2635.6194490192347</v>
      </c>
      <c r="BY1894" s="42">
        <v>0.56000000000000005</v>
      </c>
      <c r="BZ1894" s="43">
        <f t="shared" si="1076"/>
        <v>27.066722263102324</v>
      </c>
      <c r="CA1894" s="18">
        <f t="shared" si="1077"/>
        <v>7905593.1242510946</v>
      </c>
      <c r="CB1894" s="18">
        <f t="shared" si="1078"/>
        <v>112937.04463215849</v>
      </c>
      <c r="CC1894" s="18">
        <f t="shared" si="1079"/>
        <v>132303.83360782074</v>
      </c>
      <c r="CD1894" s="25">
        <f t="shared" si="1080"/>
        <v>1.1714830509222269</v>
      </c>
      <c r="CE1894" s="26">
        <f t="shared" si="1081"/>
        <v>54.767873360155981</v>
      </c>
      <c r="CF1894" s="18">
        <f t="shared" si="1082"/>
        <v>1435.6194490192345</v>
      </c>
      <c r="CZ1894" s="18">
        <f t="shared" si="1083"/>
        <v>12301875</v>
      </c>
      <c r="DC1894" s="18">
        <f t="shared" si="1084"/>
        <v>36353.429173528857</v>
      </c>
      <c r="DD1894" s="17">
        <f t="shared" si="1085"/>
        <v>1</v>
      </c>
      <c r="DE1894" s="17">
        <f t="shared" si="1086"/>
        <v>1</v>
      </c>
      <c r="DF1894" s="17">
        <f t="shared" si="1087"/>
        <v>1</v>
      </c>
      <c r="DG1894" s="17">
        <f t="shared" si="1088"/>
        <v>1</v>
      </c>
      <c r="DH1894" s="17">
        <f t="shared" si="1089"/>
        <v>1</v>
      </c>
      <c r="DI1894" s="17">
        <f t="shared" si="1090"/>
        <v>2</v>
      </c>
      <c r="DJ1894" s="20" t="s">
        <v>1879</v>
      </c>
    </row>
    <row r="1895" spans="1:114" x14ac:dyDescent="0.2">
      <c r="A1895" s="15" t="s">
        <v>105</v>
      </c>
      <c r="B1895" s="10" t="s">
        <v>1991</v>
      </c>
      <c r="C1895" s="11">
        <f t="shared" si="1067"/>
        <v>23.632895999999981</v>
      </c>
      <c r="D1895" s="11">
        <f t="shared" si="1099"/>
        <v>140</v>
      </c>
      <c r="E1895" s="11">
        <f t="shared" si="1099"/>
        <v>140</v>
      </c>
      <c r="F1895" s="11">
        <f t="shared" si="1099"/>
        <v>0</v>
      </c>
      <c r="G1895" s="11">
        <f t="shared" si="1098"/>
        <v>5.6</v>
      </c>
      <c r="H1895" s="11">
        <f t="shared" si="1098"/>
        <v>0</v>
      </c>
      <c r="I1895" s="11">
        <f t="shared" si="1098"/>
        <v>5.6</v>
      </c>
      <c r="J1895" s="11">
        <f t="shared" si="1098"/>
        <v>0</v>
      </c>
      <c r="K1895" s="11">
        <f t="shared" si="1098"/>
        <v>0</v>
      </c>
      <c r="L1895" s="11">
        <f t="shared" si="1098"/>
        <v>0</v>
      </c>
      <c r="M1895" s="11">
        <f t="shared" si="1092"/>
        <v>0</v>
      </c>
      <c r="N1895" s="11">
        <f t="shared" si="1092"/>
        <v>0</v>
      </c>
      <c r="O1895" s="11">
        <f t="shared" si="1092"/>
        <v>0</v>
      </c>
      <c r="P1895" s="11">
        <f t="shared" si="1092"/>
        <v>0</v>
      </c>
      <c r="Q1895" s="11">
        <f t="shared" si="1062"/>
        <v>0</v>
      </c>
      <c r="R1895" s="11">
        <f t="shared" si="1062"/>
        <v>0</v>
      </c>
      <c r="S1895" s="11">
        <f t="shared" si="1062"/>
        <v>0</v>
      </c>
      <c r="T1895" s="11">
        <f t="shared" si="1062"/>
        <v>2929.8010368497276</v>
      </c>
      <c r="U1895" s="40">
        <f t="shared" si="1068"/>
        <v>0.56000000000000005</v>
      </c>
      <c r="V1895" s="11">
        <f t="shared" si="1097"/>
        <v>24.348950225828386</v>
      </c>
      <c r="W1895" s="11">
        <f t="shared" si="1097"/>
        <v>8695526.377490228</v>
      </c>
      <c r="X1895" s="11">
        <f t="shared" si="1097"/>
        <v>124221.80539271755</v>
      </c>
      <c r="Y1895" s="11">
        <f t="shared" si="1095"/>
        <v>146251.86363343065</v>
      </c>
      <c r="Z1895" s="11">
        <f t="shared" si="1095"/>
        <v>1.1773445344081643</v>
      </c>
      <c r="AA1895" s="11">
        <f t="shared" si="1095"/>
        <v>54.478968267910595</v>
      </c>
      <c r="AB1895" s="11">
        <f t="shared" si="1095"/>
        <v>1612.6810368497277</v>
      </c>
      <c r="AC1895" s="11">
        <f t="shared" si="1095"/>
        <v>0</v>
      </c>
      <c r="AD1895" s="11">
        <f t="shared" si="1095"/>
        <v>0</v>
      </c>
      <c r="AE1895" s="11">
        <f t="shared" si="1069"/>
        <v>0</v>
      </c>
      <c r="AF1895" s="11">
        <f t="shared" si="1069"/>
        <v>0</v>
      </c>
      <c r="AG1895" s="11">
        <f t="shared" si="1069"/>
        <v>0</v>
      </c>
      <c r="AH1895" s="11">
        <f t="shared" si="1069"/>
        <v>0</v>
      </c>
      <c r="AI1895" s="11">
        <f t="shared" si="1069"/>
        <v>0</v>
      </c>
      <c r="AJ1895" s="11">
        <f t="shared" si="1069"/>
        <v>0</v>
      </c>
      <c r="AK1895" s="11">
        <f t="shared" si="1069"/>
        <v>0</v>
      </c>
      <c r="AL1895" s="11">
        <f t="shared" si="1100"/>
        <v>0</v>
      </c>
      <c r="AM1895" s="11">
        <f t="shared" si="1100"/>
        <v>0</v>
      </c>
      <c r="AN1895" s="11">
        <f t="shared" si="1100"/>
        <v>0</v>
      </c>
      <c r="AO1895" s="11">
        <f t="shared" si="1100"/>
        <v>0</v>
      </c>
      <c r="AP1895" s="11">
        <f t="shared" si="1100"/>
        <v>0</v>
      </c>
      <c r="AQ1895" s="11">
        <f t="shared" si="1100"/>
        <v>0</v>
      </c>
      <c r="AR1895" s="11">
        <f t="shared" si="1100"/>
        <v>0</v>
      </c>
      <c r="AS1895" s="11">
        <f t="shared" si="1100"/>
        <v>0</v>
      </c>
      <c r="AT1895" s="11">
        <f t="shared" si="1100"/>
        <v>0</v>
      </c>
      <c r="AU1895" s="11">
        <f t="shared" si="1096"/>
        <v>0</v>
      </c>
      <c r="AV1895" s="11">
        <f t="shared" si="1096"/>
        <v>13595207.270400001</v>
      </c>
      <c r="AW1895" s="11">
        <f t="shared" si="1096"/>
        <v>0</v>
      </c>
      <c r="AX1895" s="11">
        <f t="shared" si="1094"/>
        <v>0</v>
      </c>
      <c r="AY1895" s="11">
        <f t="shared" si="1094"/>
        <v>36005.581555274592</v>
      </c>
      <c r="AZ1895" s="11">
        <f t="shared" si="1094"/>
        <v>1</v>
      </c>
      <c r="BA1895" s="11">
        <f t="shared" si="1094"/>
        <v>1</v>
      </c>
      <c r="BB1895" s="11">
        <f t="shared" si="1064"/>
        <v>1</v>
      </c>
      <c r="BC1895" s="11">
        <f t="shared" si="1064"/>
        <v>1</v>
      </c>
      <c r="BD1895" s="11">
        <f t="shared" si="1064"/>
        <v>1</v>
      </c>
      <c r="BE1895" s="11">
        <f t="shared" si="1064"/>
        <v>1</v>
      </c>
      <c r="BF1895" s="15" t="str">
        <f t="shared" si="1070"/>
        <v>EN 10210</v>
      </c>
      <c r="BG1895" s="42">
        <v>23.632895999999981</v>
      </c>
      <c r="BH1895" s="17">
        <f t="shared" si="1071"/>
        <v>140</v>
      </c>
      <c r="BI1895" s="17">
        <f t="shared" si="1072"/>
        <v>140</v>
      </c>
      <c r="BK1895" s="17">
        <f t="shared" si="1073"/>
        <v>5.6</v>
      </c>
      <c r="BM1895" s="17">
        <f t="shared" si="1074"/>
        <v>5.6</v>
      </c>
      <c r="BX1895" s="18">
        <f t="shared" si="1075"/>
        <v>2929.8010368497276</v>
      </c>
      <c r="BY1895" s="42">
        <v>0.56000000000000005</v>
      </c>
      <c r="BZ1895" s="43">
        <f t="shared" si="1076"/>
        <v>24.348950225828386</v>
      </c>
      <c r="CA1895" s="18">
        <f t="shared" si="1077"/>
        <v>8695526.377490228</v>
      </c>
      <c r="CB1895" s="18">
        <f t="shared" si="1078"/>
        <v>124221.80539271755</v>
      </c>
      <c r="CC1895" s="18">
        <f t="shared" si="1079"/>
        <v>146251.86363343065</v>
      </c>
      <c r="CD1895" s="25">
        <f t="shared" si="1080"/>
        <v>1.1773445344081643</v>
      </c>
      <c r="CE1895" s="26">
        <f t="shared" si="1081"/>
        <v>54.478968267910595</v>
      </c>
      <c r="CF1895" s="18">
        <f t="shared" si="1082"/>
        <v>1612.6810368497277</v>
      </c>
      <c r="CZ1895" s="18">
        <f t="shared" si="1083"/>
        <v>13595207.270400001</v>
      </c>
      <c r="DC1895" s="18">
        <f t="shared" si="1084"/>
        <v>36005.581555274592</v>
      </c>
      <c r="DD1895" s="17">
        <f t="shared" si="1085"/>
        <v>1</v>
      </c>
      <c r="DE1895" s="17">
        <f t="shared" si="1086"/>
        <v>1</v>
      </c>
      <c r="DF1895" s="17">
        <f t="shared" si="1087"/>
        <v>1</v>
      </c>
      <c r="DG1895" s="17">
        <f t="shared" si="1088"/>
        <v>1</v>
      </c>
      <c r="DH1895" s="17">
        <f t="shared" si="1089"/>
        <v>1</v>
      </c>
      <c r="DI1895" s="17">
        <f t="shared" si="1090"/>
        <v>1</v>
      </c>
      <c r="DJ1895" s="20" t="s">
        <v>1879</v>
      </c>
    </row>
    <row r="1896" spans="1:114" x14ac:dyDescent="0.2">
      <c r="A1896" s="15" t="s">
        <v>105</v>
      </c>
      <c r="B1896" s="10" t="s">
        <v>1992</v>
      </c>
      <c r="C1896" s="11">
        <f t="shared" si="1067"/>
        <v>26.448533999999984</v>
      </c>
      <c r="D1896" s="11">
        <f t="shared" si="1099"/>
        <v>140</v>
      </c>
      <c r="E1896" s="11">
        <f t="shared" si="1099"/>
        <v>140</v>
      </c>
      <c r="F1896" s="11">
        <f t="shared" si="1099"/>
        <v>0</v>
      </c>
      <c r="G1896" s="11">
        <f t="shared" si="1098"/>
        <v>6.3</v>
      </c>
      <c r="H1896" s="11">
        <f t="shared" si="1098"/>
        <v>0</v>
      </c>
      <c r="I1896" s="11">
        <f t="shared" si="1098"/>
        <v>9.4499999999999993</v>
      </c>
      <c r="J1896" s="11">
        <f t="shared" si="1098"/>
        <v>0</v>
      </c>
      <c r="K1896" s="11">
        <f t="shared" si="1098"/>
        <v>0</v>
      </c>
      <c r="L1896" s="11">
        <f t="shared" si="1098"/>
        <v>0</v>
      </c>
      <c r="M1896" s="11">
        <f t="shared" si="1092"/>
        <v>0</v>
      </c>
      <c r="N1896" s="11">
        <f t="shared" si="1092"/>
        <v>0</v>
      </c>
      <c r="O1896" s="11">
        <f t="shared" si="1092"/>
        <v>0</v>
      </c>
      <c r="P1896" s="11">
        <f t="shared" si="1092"/>
        <v>0</v>
      </c>
      <c r="Q1896" s="11">
        <f t="shared" si="1092"/>
        <v>0</v>
      </c>
      <c r="R1896" s="11">
        <f t="shared" si="1092"/>
        <v>0</v>
      </c>
      <c r="S1896" s="11">
        <f t="shared" si="1092"/>
        <v>0</v>
      </c>
      <c r="T1896" s="11">
        <f t="shared" si="1092"/>
        <v>3388.8215152101388</v>
      </c>
      <c r="U1896" s="40">
        <f t="shared" si="1068"/>
        <v>0.56000000000000005</v>
      </c>
      <c r="V1896" s="11">
        <f t="shared" si="1097"/>
        <v>21.050851836736761</v>
      </c>
      <c r="W1896" s="11">
        <f t="shared" si="1097"/>
        <v>9408209.7955902703</v>
      </c>
      <c r="X1896" s="11">
        <f t="shared" si="1097"/>
        <v>134402.997079861</v>
      </c>
      <c r="Y1896" s="11">
        <f t="shared" si="1095"/>
        <v>159615.01279535241</v>
      </c>
      <c r="Z1896" s="11">
        <f t="shared" si="1095"/>
        <v>1.1875852195506522</v>
      </c>
      <c r="AA1896" s="11">
        <f t="shared" si="1095"/>
        <v>52.690115281285102</v>
      </c>
      <c r="AB1896" s="11">
        <f t="shared" si="1095"/>
        <v>1865.8592496839158</v>
      </c>
      <c r="AC1896" s="11">
        <f t="shared" si="1095"/>
        <v>0</v>
      </c>
      <c r="AD1896" s="11">
        <f t="shared" si="1095"/>
        <v>0</v>
      </c>
      <c r="AE1896" s="11">
        <f t="shared" si="1069"/>
        <v>0</v>
      </c>
      <c r="AF1896" s="11">
        <f t="shared" si="1069"/>
        <v>0</v>
      </c>
      <c r="AG1896" s="11">
        <f t="shared" si="1069"/>
        <v>0</v>
      </c>
      <c r="AH1896" s="11">
        <f t="shared" si="1069"/>
        <v>0</v>
      </c>
      <c r="AI1896" s="11">
        <f t="shared" si="1069"/>
        <v>0</v>
      </c>
      <c r="AJ1896" s="11">
        <f t="shared" si="1069"/>
        <v>0</v>
      </c>
      <c r="AK1896" s="11">
        <f t="shared" si="1069"/>
        <v>0</v>
      </c>
      <c r="AL1896" s="11">
        <f t="shared" si="1100"/>
        <v>0</v>
      </c>
      <c r="AM1896" s="11">
        <f t="shared" si="1100"/>
        <v>0</v>
      </c>
      <c r="AN1896" s="11">
        <f t="shared" si="1100"/>
        <v>0</v>
      </c>
      <c r="AO1896" s="11">
        <f t="shared" si="1100"/>
        <v>0</v>
      </c>
      <c r="AP1896" s="11">
        <f t="shared" si="1100"/>
        <v>0</v>
      </c>
      <c r="AQ1896" s="11">
        <f t="shared" si="1100"/>
        <v>0</v>
      </c>
      <c r="AR1896" s="11">
        <f t="shared" si="1100"/>
        <v>0</v>
      </c>
      <c r="AS1896" s="11">
        <f t="shared" si="1100"/>
        <v>0</v>
      </c>
      <c r="AT1896" s="11">
        <f t="shared" si="1100"/>
        <v>0</v>
      </c>
      <c r="AU1896" s="11">
        <f t="shared" si="1096"/>
        <v>0</v>
      </c>
      <c r="AV1896" s="11">
        <f t="shared" si="1096"/>
        <v>15056872.443899998</v>
      </c>
      <c r="AW1896" s="11">
        <f t="shared" si="1096"/>
        <v>0</v>
      </c>
      <c r="AX1896" s="11">
        <f t="shared" si="1094"/>
        <v>0</v>
      </c>
      <c r="AY1896" s="11">
        <f t="shared" si="1094"/>
        <v>35478.81849936783</v>
      </c>
      <c r="AZ1896" s="11">
        <f t="shared" si="1094"/>
        <v>1</v>
      </c>
      <c r="BA1896" s="11">
        <f t="shared" si="1094"/>
        <v>1</v>
      </c>
      <c r="BB1896" s="11">
        <f t="shared" si="1064"/>
        <v>1</v>
      </c>
      <c r="BC1896" s="11">
        <f t="shared" si="1064"/>
        <v>1</v>
      </c>
      <c r="BD1896" s="11">
        <f t="shared" si="1064"/>
        <v>1</v>
      </c>
      <c r="BE1896" s="11">
        <f t="shared" si="1064"/>
        <v>1</v>
      </c>
      <c r="BF1896" s="15" t="str">
        <f t="shared" si="1070"/>
        <v>EN 10210</v>
      </c>
      <c r="BG1896" s="42">
        <v>26.448533999999984</v>
      </c>
      <c r="BH1896" s="17">
        <f t="shared" si="1071"/>
        <v>140</v>
      </c>
      <c r="BI1896" s="17">
        <f t="shared" si="1072"/>
        <v>140</v>
      </c>
      <c r="BK1896" s="17">
        <f t="shared" si="1073"/>
        <v>6.3</v>
      </c>
      <c r="BM1896" s="17">
        <f t="shared" si="1074"/>
        <v>9.4499999999999993</v>
      </c>
      <c r="BX1896" s="18">
        <f t="shared" si="1075"/>
        <v>3388.8215152101388</v>
      </c>
      <c r="BY1896" s="42">
        <v>0.56000000000000005</v>
      </c>
      <c r="BZ1896" s="43">
        <f t="shared" si="1076"/>
        <v>21.050851836736761</v>
      </c>
      <c r="CA1896" s="18">
        <f t="shared" si="1077"/>
        <v>9408209.7955902703</v>
      </c>
      <c r="CB1896" s="18">
        <f t="shared" si="1078"/>
        <v>134402.997079861</v>
      </c>
      <c r="CC1896" s="18">
        <f t="shared" si="1079"/>
        <v>159615.01279535241</v>
      </c>
      <c r="CD1896" s="25">
        <f t="shared" si="1080"/>
        <v>1.1875852195506522</v>
      </c>
      <c r="CE1896" s="26">
        <f t="shared" si="1081"/>
        <v>52.690115281285102</v>
      </c>
      <c r="CF1896" s="18">
        <f t="shared" si="1082"/>
        <v>1865.8592496839158</v>
      </c>
      <c r="CZ1896" s="18">
        <f t="shared" si="1083"/>
        <v>15056872.443899998</v>
      </c>
      <c r="DC1896" s="18">
        <f t="shared" si="1084"/>
        <v>35478.81849936783</v>
      </c>
      <c r="DD1896" s="17">
        <f t="shared" si="1085"/>
        <v>1</v>
      </c>
      <c r="DE1896" s="17">
        <f t="shared" si="1086"/>
        <v>1</v>
      </c>
      <c r="DF1896" s="17">
        <f t="shared" si="1087"/>
        <v>1</v>
      </c>
      <c r="DG1896" s="17">
        <f t="shared" si="1088"/>
        <v>1</v>
      </c>
      <c r="DH1896" s="17">
        <f t="shared" si="1089"/>
        <v>1</v>
      </c>
      <c r="DI1896" s="17">
        <f t="shared" si="1090"/>
        <v>1</v>
      </c>
      <c r="DJ1896" s="20" t="s">
        <v>1879</v>
      </c>
    </row>
    <row r="1897" spans="1:114" x14ac:dyDescent="0.2">
      <c r="A1897" s="15" t="s">
        <v>105</v>
      </c>
      <c r="B1897" s="10" t="s">
        <v>1993</v>
      </c>
      <c r="C1897" s="11">
        <f t="shared" si="1067"/>
        <v>29.628726000000004</v>
      </c>
      <c r="D1897" s="11">
        <f t="shared" si="1099"/>
        <v>140</v>
      </c>
      <c r="E1897" s="11">
        <f t="shared" si="1099"/>
        <v>140</v>
      </c>
      <c r="F1897" s="11">
        <f t="shared" si="1099"/>
        <v>0</v>
      </c>
      <c r="G1897" s="11">
        <f t="shared" si="1098"/>
        <v>7.1</v>
      </c>
      <c r="H1897" s="11">
        <f t="shared" si="1098"/>
        <v>0</v>
      </c>
      <c r="I1897" s="11">
        <f t="shared" si="1098"/>
        <v>10.649999999999999</v>
      </c>
      <c r="J1897" s="11">
        <f t="shared" si="1098"/>
        <v>0</v>
      </c>
      <c r="K1897" s="11">
        <f t="shared" si="1098"/>
        <v>0</v>
      </c>
      <c r="L1897" s="11">
        <f t="shared" si="1098"/>
        <v>0</v>
      </c>
      <c r="M1897" s="11">
        <f t="shared" si="1092"/>
        <v>0</v>
      </c>
      <c r="N1897" s="11">
        <f t="shared" si="1092"/>
        <v>0</v>
      </c>
      <c r="O1897" s="11">
        <f t="shared" si="1092"/>
        <v>0</v>
      </c>
      <c r="P1897" s="11">
        <f t="shared" si="1092"/>
        <v>0</v>
      </c>
      <c r="Q1897" s="11">
        <f t="shared" si="1092"/>
        <v>0</v>
      </c>
      <c r="R1897" s="11">
        <f t="shared" si="1092"/>
        <v>0</v>
      </c>
      <c r="S1897" s="11">
        <f t="shared" si="1092"/>
        <v>0</v>
      </c>
      <c r="T1897" s="11">
        <f t="shared" si="1092"/>
        <v>3799.2303497541725</v>
      </c>
      <c r="U1897" s="40">
        <f t="shared" si="1068"/>
        <v>0.56000000000000005</v>
      </c>
      <c r="V1897" s="11">
        <f t="shared" si="1097"/>
        <v>18.776850322447615</v>
      </c>
      <c r="W1897" s="11">
        <f t="shared" si="1097"/>
        <v>10317093.403286651</v>
      </c>
      <c r="X1897" s="11">
        <f t="shared" si="1097"/>
        <v>147387.04861838074</v>
      </c>
      <c r="Y1897" s="11">
        <f t="shared" si="1095"/>
        <v>176316.76847116608</v>
      </c>
      <c r="Z1897" s="11">
        <f t="shared" si="1095"/>
        <v>1.1962840027259865</v>
      </c>
      <c r="AA1897" s="11">
        <f t="shared" si="1095"/>
        <v>52.11117529893535</v>
      </c>
      <c r="AB1897" s="11">
        <f t="shared" si="1095"/>
        <v>2117.3707426698456</v>
      </c>
      <c r="AC1897" s="11">
        <f t="shared" si="1095"/>
        <v>0</v>
      </c>
      <c r="AD1897" s="11">
        <f t="shared" si="1095"/>
        <v>0</v>
      </c>
      <c r="AE1897" s="11">
        <f t="shared" si="1069"/>
        <v>0</v>
      </c>
      <c r="AF1897" s="11">
        <f t="shared" si="1069"/>
        <v>0</v>
      </c>
      <c r="AG1897" s="11">
        <f t="shared" si="1069"/>
        <v>0</v>
      </c>
      <c r="AH1897" s="11">
        <f t="shared" si="1069"/>
        <v>0</v>
      </c>
      <c r="AI1897" s="11">
        <f t="shared" si="1069"/>
        <v>0</v>
      </c>
      <c r="AJ1897" s="11">
        <f t="shared" si="1069"/>
        <v>0</v>
      </c>
      <c r="AK1897" s="11">
        <f t="shared" si="1069"/>
        <v>0</v>
      </c>
      <c r="AL1897" s="11">
        <f t="shared" si="1100"/>
        <v>0</v>
      </c>
      <c r="AM1897" s="11">
        <f t="shared" si="1100"/>
        <v>0</v>
      </c>
      <c r="AN1897" s="11">
        <f t="shared" si="1100"/>
        <v>0</v>
      </c>
      <c r="AO1897" s="11">
        <f t="shared" si="1100"/>
        <v>0</v>
      </c>
      <c r="AP1897" s="11">
        <f t="shared" si="1100"/>
        <v>0</v>
      </c>
      <c r="AQ1897" s="11">
        <f t="shared" si="1100"/>
        <v>0</v>
      </c>
      <c r="AR1897" s="11">
        <f t="shared" si="1100"/>
        <v>0</v>
      </c>
      <c r="AS1897" s="11">
        <f t="shared" si="1100"/>
        <v>0</v>
      </c>
      <c r="AT1897" s="11">
        <f t="shared" si="1100"/>
        <v>0</v>
      </c>
      <c r="AU1897" s="11">
        <f t="shared" si="1096"/>
        <v>0</v>
      </c>
      <c r="AV1897" s="11">
        <f t="shared" si="1096"/>
        <v>16666073.451899998</v>
      </c>
      <c r="AW1897" s="11">
        <f t="shared" si="1096"/>
        <v>0</v>
      </c>
      <c r="AX1897" s="11">
        <f t="shared" si="1094"/>
        <v>0</v>
      </c>
      <c r="AY1897" s="11">
        <f t="shared" si="1094"/>
        <v>34978.641485339693</v>
      </c>
      <c r="AZ1897" s="11">
        <f t="shared" si="1094"/>
        <v>1</v>
      </c>
      <c r="BA1897" s="11">
        <f t="shared" si="1094"/>
        <v>1</v>
      </c>
      <c r="BB1897" s="11">
        <f t="shared" si="1064"/>
        <v>1</v>
      </c>
      <c r="BC1897" s="11">
        <f t="shared" si="1064"/>
        <v>1</v>
      </c>
      <c r="BD1897" s="11">
        <f t="shared" si="1064"/>
        <v>1</v>
      </c>
      <c r="BE1897" s="11">
        <f t="shared" si="1064"/>
        <v>1</v>
      </c>
      <c r="BF1897" s="15" t="str">
        <f t="shared" si="1070"/>
        <v>EN 10210</v>
      </c>
      <c r="BG1897" s="42">
        <v>29.628726000000004</v>
      </c>
      <c r="BH1897" s="17">
        <f t="shared" si="1071"/>
        <v>140</v>
      </c>
      <c r="BI1897" s="17">
        <f t="shared" si="1072"/>
        <v>140</v>
      </c>
      <c r="BK1897" s="17">
        <f t="shared" si="1073"/>
        <v>7.1</v>
      </c>
      <c r="BM1897" s="17">
        <f t="shared" si="1074"/>
        <v>10.649999999999999</v>
      </c>
      <c r="BX1897" s="18">
        <f t="shared" si="1075"/>
        <v>3799.2303497541725</v>
      </c>
      <c r="BY1897" s="42">
        <v>0.56000000000000005</v>
      </c>
      <c r="BZ1897" s="43">
        <f t="shared" si="1076"/>
        <v>18.776850322447615</v>
      </c>
      <c r="CA1897" s="18">
        <f t="shared" si="1077"/>
        <v>10317093.403286651</v>
      </c>
      <c r="CB1897" s="18">
        <f t="shared" si="1078"/>
        <v>147387.04861838074</v>
      </c>
      <c r="CC1897" s="18">
        <f t="shared" si="1079"/>
        <v>176316.76847116608</v>
      </c>
      <c r="CD1897" s="25">
        <f t="shared" si="1080"/>
        <v>1.1962840027259865</v>
      </c>
      <c r="CE1897" s="26">
        <f t="shared" si="1081"/>
        <v>52.11117529893535</v>
      </c>
      <c r="CF1897" s="18">
        <f t="shared" si="1082"/>
        <v>2117.3707426698456</v>
      </c>
      <c r="CZ1897" s="18">
        <f t="shared" si="1083"/>
        <v>16666073.451899998</v>
      </c>
      <c r="DC1897" s="18">
        <f t="shared" si="1084"/>
        <v>34978.641485339693</v>
      </c>
      <c r="DD1897" s="17">
        <f t="shared" si="1085"/>
        <v>1</v>
      </c>
      <c r="DE1897" s="17">
        <f t="shared" si="1086"/>
        <v>1</v>
      </c>
      <c r="DF1897" s="17">
        <f t="shared" si="1087"/>
        <v>1</v>
      </c>
      <c r="DG1897" s="17">
        <f t="shared" si="1088"/>
        <v>1</v>
      </c>
      <c r="DH1897" s="17">
        <f t="shared" si="1089"/>
        <v>1</v>
      </c>
      <c r="DI1897" s="17">
        <f t="shared" si="1090"/>
        <v>1</v>
      </c>
      <c r="DJ1897" s="20" t="s">
        <v>1879</v>
      </c>
    </row>
    <row r="1898" spans="1:114" x14ac:dyDescent="0.2">
      <c r="A1898" s="15" t="s">
        <v>105</v>
      </c>
      <c r="B1898" s="10" t="s">
        <v>1994</v>
      </c>
      <c r="C1898" s="11">
        <f t="shared" si="1067"/>
        <v>33.1584</v>
      </c>
      <c r="D1898" s="11">
        <f t="shared" si="1099"/>
        <v>140</v>
      </c>
      <c r="E1898" s="11">
        <f t="shared" si="1099"/>
        <v>140</v>
      </c>
      <c r="F1898" s="11">
        <f t="shared" si="1099"/>
        <v>0</v>
      </c>
      <c r="G1898" s="11">
        <f t="shared" si="1098"/>
        <v>8</v>
      </c>
      <c r="H1898" s="11">
        <f t="shared" si="1098"/>
        <v>0</v>
      </c>
      <c r="I1898" s="11">
        <f t="shared" si="1098"/>
        <v>12</v>
      </c>
      <c r="J1898" s="11">
        <f t="shared" si="1098"/>
        <v>0</v>
      </c>
      <c r="K1898" s="11">
        <f t="shared" si="1098"/>
        <v>0</v>
      </c>
      <c r="L1898" s="11">
        <f t="shared" si="1098"/>
        <v>0</v>
      </c>
      <c r="M1898" s="11">
        <f t="shared" si="1092"/>
        <v>0</v>
      </c>
      <c r="N1898" s="11">
        <f t="shared" si="1092"/>
        <v>0</v>
      </c>
      <c r="O1898" s="11">
        <f t="shared" si="1092"/>
        <v>0</v>
      </c>
      <c r="P1898" s="11">
        <f t="shared" si="1092"/>
        <v>0</v>
      </c>
      <c r="Q1898" s="11">
        <f t="shared" si="1092"/>
        <v>0</v>
      </c>
      <c r="R1898" s="11">
        <f t="shared" si="1092"/>
        <v>0</v>
      </c>
      <c r="S1898" s="11">
        <f t="shared" si="1092"/>
        <v>0</v>
      </c>
      <c r="T1898" s="11">
        <f t="shared" si="1092"/>
        <v>4255.5751316061705</v>
      </c>
      <c r="U1898" s="40">
        <f t="shared" si="1068"/>
        <v>0.56000000000000005</v>
      </c>
      <c r="V1898" s="11">
        <f t="shared" si="1097"/>
        <v>16.763322796961088</v>
      </c>
      <c r="W1898" s="11">
        <f t="shared" si="1097"/>
        <v>11267730.321458181</v>
      </c>
      <c r="X1898" s="11">
        <f t="shared" si="1097"/>
        <v>160967.57602083115</v>
      </c>
      <c r="Y1898" s="11">
        <f t="shared" si="1095"/>
        <v>194175.05263261602</v>
      </c>
      <c r="Z1898" s="11">
        <f t="shared" si="1095"/>
        <v>1.2062991655380797</v>
      </c>
      <c r="AA1898" s="11">
        <f t="shared" si="1095"/>
        <v>51.45636352526077</v>
      </c>
      <c r="AB1898" s="11">
        <f t="shared" si="1095"/>
        <v>2404.2477193189875</v>
      </c>
      <c r="AC1898" s="11">
        <f t="shared" si="1095"/>
        <v>0</v>
      </c>
      <c r="AD1898" s="11">
        <f t="shared" si="1095"/>
        <v>0</v>
      </c>
      <c r="AE1898" s="11">
        <f t="shared" si="1069"/>
        <v>0</v>
      </c>
      <c r="AF1898" s="11">
        <f t="shared" si="1069"/>
        <v>0</v>
      </c>
      <c r="AG1898" s="11">
        <f t="shared" si="1069"/>
        <v>0</v>
      </c>
      <c r="AH1898" s="11">
        <f t="shared" si="1069"/>
        <v>0</v>
      </c>
      <c r="AI1898" s="11">
        <f t="shared" si="1069"/>
        <v>0</v>
      </c>
      <c r="AJ1898" s="11">
        <f t="shared" si="1069"/>
        <v>0</v>
      </c>
      <c r="AK1898" s="11">
        <f t="shared" si="1069"/>
        <v>0</v>
      </c>
      <c r="AL1898" s="11">
        <f t="shared" si="1100"/>
        <v>0</v>
      </c>
      <c r="AM1898" s="11">
        <f t="shared" si="1100"/>
        <v>0</v>
      </c>
      <c r="AN1898" s="11">
        <f t="shared" si="1100"/>
        <v>0</v>
      </c>
      <c r="AO1898" s="11">
        <f t="shared" si="1100"/>
        <v>0</v>
      </c>
      <c r="AP1898" s="11">
        <f t="shared" si="1100"/>
        <v>0</v>
      </c>
      <c r="AQ1898" s="11">
        <f t="shared" si="1100"/>
        <v>0</v>
      </c>
      <c r="AR1898" s="11">
        <f t="shared" si="1100"/>
        <v>0</v>
      </c>
      <c r="AS1898" s="11">
        <f t="shared" si="1100"/>
        <v>0</v>
      </c>
      <c r="AT1898" s="11">
        <f t="shared" si="1100"/>
        <v>0</v>
      </c>
      <c r="AU1898" s="11">
        <f t="shared" si="1096"/>
        <v>0</v>
      </c>
      <c r="AV1898" s="11">
        <f t="shared" si="1096"/>
        <v>18399744</v>
      </c>
      <c r="AW1898" s="11">
        <f t="shared" si="1096"/>
        <v>0</v>
      </c>
      <c r="AX1898" s="11">
        <f t="shared" si="1094"/>
        <v>0</v>
      </c>
      <c r="AY1898" s="11">
        <f t="shared" si="1094"/>
        <v>34408.495438637976</v>
      </c>
      <c r="AZ1898" s="11">
        <f t="shared" si="1094"/>
        <v>1</v>
      </c>
      <c r="BA1898" s="11">
        <f t="shared" si="1094"/>
        <v>1</v>
      </c>
      <c r="BB1898" s="11">
        <f t="shared" si="1064"/>
        <v>1</v>
      </c>
      <c r="BC1898" s="11">
        <f t="shared" si="1064"/>
        <v>1</v>
      </c>
      <c r="BD1898" s="11">
        <f t="shared" si="1064"/>
        <v>1</v>
      </c>
      <c r="BE1898" s="11">
        <f t="shared" si="1064"/>
        <v>1</v>
      </c>
      <c r="BF1898" s="15" t="str">
        <f t="shared" si="1070"/>
        <v>EN 10210</v>
      </c>
      <c r="BG1898" s="42">
        <v>33.1584</v>
      </c>
      <c r="BH1898" s="17">
        <f t="shared" si="1071"/>
        <v>140</v>
      </c>
      <c r="BI1898" s="17">
        <f t="shared" si="1072"/>
        <v>140</v>
      </c>
      <c r="BK1898" s="17">
        <f t="shared" si="1073"/>
        <v>8</v>
      </c>
      <c r="BM1898" s="17">
        <f t="shared" si="1074"/>
        <v>12</v>
      </c>
      <c r="BX1898" s="18">
        <f t="shared" si="1075"/>
        <v>4255.5751316061705</v>
      </c>
      <c r="BY1898" s="42">
        <v>0.56000000000000005</v>
      </c>
      <c r="BZ1898" s="43">
        <f t="shared" si="1076"/>
        <v>16.763322796961088</v>
      </c>
      <c r="CA1898" s="18">
        <f t="shared" si="1077"/>
        <v>11267730.321458181</v>
      </c>
      <c r="CB1898" s="18">
        <f t="shared" si="1078"/>
        <v>160967.57602083115</v>
      </c>
      <c r="CC1898" s="18">
        <f t="shared" si="1079"/>
        <v>194175.05263261602</v>
      </c>
      <c r="CD1898" s="25">
        <f t="shared" si="1080"/>
        <v>1.2062991655380797</v>
      </c>
      <c r="CE1898" s="26">
        <f t="shared" si="1081"/>
        <v>51.45636352526077</v>
      </c>
      <c r="CF1898" s="18">
        <f t="shared" si="1082"/>
        <v>2404.2477193189875</v>
      </c>
      <c r="CZ1898" s="18">
        <f t="shared" si="1083"/>
        <v>18399744</v>
      </c>
      <c r="DC1898" s="18">
        <f t="shared" si="1084"/>
        <v>34408.495438637976</v>
      </c>
      <c r="DD1898" s="17">
        <f t="shared" si="1085"/>
        <v>1</v>
      </c>
      <c r="DE1898" s="17">
        <f t="shared" si="1086"/>
        <v>1</v>
      </c>
      <c r="DF1898" s="17">
        <f t="shared" si="1087"/>
        <v>1</v>
      </c>
      <c r="DG1898" s="17">
        <f t="shared" si="1088"/>
        <v>1</v>
      </c>
      <c r="DH1898" s="17">
        <f t="shared" si="1089"/>
        <v>1</v>
      </c>
      <c r="DI1898" s="17">
        <f t="shared" si="1090"/>
        <v>1</v>
      </c>
      <c r="DJ1898" s="20" t="s">
        <v>1879</v>
      </c>
    </row>
    <row r="1899" spans="1:114" x14ac:dyDescent="0.2">
      <c r="A1899" s="15" t="s">
        <v>105</v>
      </c>
      <c r="B1899" s="10" t="s">
        <v>1995</v>
      </c>
      <c r="C1899" s="11">
        <f t="shared" si="1067"/>
        <v>36.253183999999983</v>
      </c>
      <c r="D1899" s="11">
        <f t="shared" si="1099"/>
        <v>140</v>
      </c>
      <c r="E1899" s="11">
        <f t="shared" si="1099"/>
        <v>140</v>
      </c>
      <c r="F1899" s="11">
        <f t="shared" si="1099"/>
        <v>0</v>
      </c>
      <c r="G1899" s="11">
        <f t="shared" si="1098"/>
        <v>8.8000000000000007</v>
      </c>
      <c r="H1899" s="11">
        <f t="shared" si="1098"/>
        <v>0</v>
      </c>
      <c r="I1899" s="11">
        <f t="shared" si="1098"/>
        <v>13.200000000000001</v>
      </c>
      <c r="J1899" s="11">
        <f t="shared" si="1098"/>
        <v>0</v>
      </c>
      <c r="K1899" s="11">
        <f t="shared" si="1098"/>
        <v>0</v>
      </c>
      <c r="L1899" s="11">
        <f t="shared" si="1098"/>
        <v>0</v>
      </c>
      <c r="M1899" s="11">
        <f t="shared" si="1092"/>
        <v>0</v>
      </c>
      <c r="N1899" s="11">
        <f t="shared" si="1092"/>
        <v>0</v>
      </c>
      <c r="O1899" s="11">
        <f t="shared" si="1092"/>
        <v>0</v>
      </c>
      <c r="P1899" s="11">
        <f t="shared" si="1092"/>
        <v>0</v>
      </c>
      <c r="Q1899" s="11">
        <f t="shared" si="1092"/>
        <v>0</v>
      </c>
      <c r="R1899" s="11">
        <f t="shared" si="1092"/>
        <v>0</v>
      </c>
      <c r="S1899" s="11">
        <f t="shared" si="1092"/>
        <v>0</v>
      </c>
      <c r="T1899" s="11">
        <f t="shared" si="1092"/>
        <v>4656.4459092434663</v>
      </c>
      <c r="U1899" s="40">
        <f t="shared" si="1068"/>
        <v>0.56000000000000005</v>
      </c>
      <c r="V1899" s="11">
        <f t="shared" si="1097"/>
        <v>15.320177879919717</v>
      </c>
      <c r="W1899" s="11">
        <f t="shared" si="1097"/>
        <v>12050275.341502516</v>
      </c>
      <c r="X1899" s="11">
        <f t="shared" si="1097"/>
        <v>172146.79059289308</v>
      </c>
      <c r="Y1899" s="11">
        <f t="shared" si="1095"/>
        <v>209229.57687138009</v>
      </c>
      <c r="Z1899" s="11">
        <f t="shared" si="1095"/>
        <v>1.2154137532902569</v>
      </c>
      <c r="AA1899" s="11">
        <f t="shared" si="1095"/>
        <v>50.871108829966339</v>
      </c>
      <c r="AB1899" s="11">
        <f t="shared" si="1095"/>
        <v>2662.7397403759742</v>
      </c>
      <c r="AC1899" s="11">
        <f t="shared" si="1095"/>
        <v>0</v>
      </c>
      <c r="AD1899" s="11">
        <f t="shared" si="1095"/>
        <v>0</v>
      </c>
      <c r="AE1899" s="11">
        <f t="shared" si="1069"/>
        <v>0</v>
      </c>
      <c r="AF1899" s="11">
        <f t="shared" si="1069"/>
        <v>0</v>
      </c>
      <c r="AG1899" s="11">
        <f t="shared" si="1069"/>
        <v>0</v>
      </c>
      <c r="AH1899" s="11">
        <f t="shared" si="1069"/>
        <v>0</v>
      </c>
      <c r="AI1899" s="11">
        <f t="shared" si="1069"/>
        <v>0</v>
      </c>
      <c r="AJ1899" s="11">
        <f t="shared" si="1069"/>
        <v>0</v>
      </c>
      <c r="AK1899" s="11">
        <f t="shared" si="1069"/>
        <v>0</v>
      </c>
      <c r="AL1899" s="11">
        <f t="shared" si="1100"/>
        <v>0</v>
      </c>
      <c r="AM1899" s="11">
        <f t="shared" si="1100"/>
        <v>0</v>
      </c>
      <c r="AN1899" s="11">
        <f t="shared" si="1100"/>
        <v>0</v>
      </c>
      <c r="AO1899" s="11">
        <f t="shared" si="1100"/>
        <v>0</v>
      </c>
      <c r="AP1899" s="11">
        <f t="shared" si="1100"/>
        <v>0</v>
      </c>
      <c r="AQ1899" s="11">
        <f t="shared" si="1100"/>
        <v>0</v>
      </c>
      <c r="AR1899" s="11">
        <f t="shared" si="1100"/>
        <v>0</v>
      </c>
      <c r="AS1899" s="11">
        <f t="shared" si="1100"/>
        <v>0</v>
      </c>
      <c r="AT1899" s="11">
        <f t="shared" si="1100"/>
        <v>0</v>
      </c>
      <c r="AU1899" s="11">
        <f t="shared" si="1096"/>
        <v>0</v>
      </c>
      <c r="AV1899" s="11">
        <f t="shared" si="1096"/>
        <v>19873949.286400005</v>
      </c>
      <c r="AW1899" s="11">
        <f t="shared" si="1096"/>
        <v>0</v>
      </c>
      <c r="AX1899" s="11">
        <f t="shared" si="1094"/>
        <v>0</v>
      </c>
      <c r="AY1899" s="11">
        <f t="shared" si="1094"/>
        <v>33895.079480751949</v>
      </c>
      <c r="AZ1899" s="11">
        <f t="shared" si="1094"/>
        <v>1</v>
      </c>
      <c r="BA1899" s="11">
        <f t="shared" si="1094"/>
        <v>1</v>
      </c>
      <c r="BB1899" s="11">
        <f t="shared" si="1064"/>
        <v>1</v>
      </c>
      <c r="BC1899" s="11">
        <f t="shared" si="1064"/>
        <v>1</v>
      </c>
      <c r="BD1899" s="11">
        <f t="shared" si="1064"/>
        <v>1</v>
      </c>
      <c r="BE1899" s="11">
        <f t="shared" si="1064"/>
        <v>1</v>
      </c>
      <c r="BF1899" s="15" t="str">
        <f t="shared" si="1070"/>
        <v>EN 10210</v>
      </c>
      <c r="BG1899" s="42">
        <v>36.253183999999983</v>
      </c>
      <c r="BH1899" s="17">
        <f t="shared" si="1071"/>
        <v>140</v>
      </c>
      <c r="BI1899" s="17">
        <f t="shared" si="1072"/>
        <v>140</v>
      </c>
      <c r="BK1899" s="17">
        <f t="shared" si="1073"/>
        <v>8.8000000000000007</v>
      </c>
      <c r="BM1899" s="17">
        <f t="shared" si="1074"/>
        <v>13.200000000000001</v>
      </c>
      <c r="BX1899" s="18">
        <f t="shared" si="1075"/>
        <v>4656.4459092434663</v>
      </c>
      <c r="BY1899" s="42">
        <v>0.56000000000000005</v>
      </c>
      <c r="BZ1899" s="43">
        <f t="shared" si="1076"/>
        <v>15.320177879919717</v>
      </c>
      <c r="CA1899" s="18">
        <f t="shared" si="1077"/>
        <v>12050275.341502516</v>
      </c>
      <c r="CB1899" s="18">
        <f t="shared" si="1078"/>
        <v>172146.79059289308</v>
      </c>
      <c r="CC1899" s="18">
        <f t="shared" si="1079"/>
        <v>209229.57687138009</v>
      </c>
      <c r="CD1899" s="25">
        <f t="shared" si="1080"/>
        <v>1.2154137532902569</v>
      </c>
      <c r="CE1899" s="26">
        <f t="shared" si="1081"/>
        <v>50.871108829966339</v>
      </c>
      <c r="CF1899" s="18">
        <f t="shared" si="1082"/>
        <v>2662.7397403759742</v>
      </c>
      <c r="CZ1899" s="18">
        <f t="shared" si="1083"/>
        <v>19873949.286400005</v>
      </c>
      <c r="DC1899" s="18">
        <f t="shared" si="1084"/>
        <v>33895.079480751949</v>
      </c>
      <c r="DD1899" s="17">
        <f t="shared" si="1085"/>
        <v>1</v>
      </c>
      <c r="DE1899" s="17">
        <f t="shared" si="1086"/>
        <v>1</v>
      </c>
      <c r="DF1899" s="17">
        <f t="shared" si="1087"/>
        <v>1</v>
      </c>
      <c r="DG1899" s="17">
        <f t="shared" si="1088"/>
        <v>1</v>
      </c>
      <c r="DH1899" s="17">
        <f t="shared" si="1089"/>
        <v>1</v>
      </c>
      <c r="DI1899" s="17">
        <f t="shared" si="1090"/>
        <v>1</v>
      </c>
      <c r="DJ1899" s="20" t="s">
        <v>1879</v>
      </c>
    </row>
    <row r="1900" spans="1:114" x14ac:dyDescent="0.2">
      <c r="A1900" s="15" t="s">
        <v>105</v>
      </c>
      <c r="B1900" s="10" t="s">
        <v>1996</v>
      </c>
      <c r="C1900" s="11">
        <f t="shared" si="1067"/>
        <v>40.82</v>
      </c>
      <c r="D1900" s="11">
        <f t="shared" si="1099"/>
        <v>140</v>
      </c>
      <c r="E1900" s="11">
        <f t="shared" si="1099"/>
        <v>140</v>
      </c>
      <c r="F1900" s="11">
        <f t="shared" si="1099"/>
        <v>0</v>
      </c>
      <c r="G1900" s="11">
        <f t="shared" si="1098"/>
        <v>10</v>
      </c>
      <c r="H1900" s="11">
        <f t="shared" si="1098"/>
        <v>0</v>
      </c>
      <c r="I1900" s="11">
        <f t="shared" si="1098"/>
        <v>15</v>
      </c>
      <c r="J1900" s="11">
        <f t="shared" si="1098"/>
        <v>0</v>
      </c>
      <c r="K1900" s="11">
        <f t="shared" si="1098"/>
        <v>0</v>
      </c>
      <c r="L1900" s="11">
        <f t="shared" si="1098"/>
        <v>0</v>
      </c>
      <c r="M1900" s="11">
        <f t="shared" si="1092"/>
        <v>0</v>
      </c>
      <c r="N1900" s="11">
        <f t="shared" si="1092"/>
        <v>0</v>
      </c>
      <c r="O1900" s="11">
        <f t="shared" si="1092"/>
        <v>0</v>
      </c>
      <c r="P1900" s="11">
        <f t="shared" si="1092"/>
        <v>0</v>
      </c>
      <c r="Q1900" s="11">
        <f t="shared" si="1092"/>
        <v>0</v>
      </c>
      <c r="R1900" s="11">
        <f t="shared" si="1092"/>
        <v>0</v>
      </c>
      <c r="S1900" s="11">
        <f t="shared" si="1092"/>
        <v>0</v>
      </c>
      <c r="T1900" s="11">
        <f t="shared" si="1092"/>
        <v>5249.3361431346411</v>
      </c>
      <c r="U1900" s="40">
        <f t="shared" si="1068"/>
        <v>0.56000000000000005</v>
      </c>
      <c r="V1900" s="11">
        <f t="shared" si="1097"/>
        <v>13.589828822666167</v>
      </c>
      <c r="W1900" s="11">
        <f t="shared" si="1097"/>
        <v>13116725.424962867</v>
      </c>
      <c r="X1900" s="11">
        <f t="shared" si="1097"/>
        <v>187381.79178518383</v>
      </c>
      <c r="Y1900" s="11">
        <f t="shared" si="1095"/>
        <v>230382.00109794957</v>
      </c>
      <c r="Z1900" s="11">
        <f t="shared" si="1095"/>
        <v>1.2294791233614715</v>
      </c>
      <c r="AA1900" s="11">
        <f t="shared" si="1095"/>
        <v>49.987396946048065</v>
      </c>
      <c r="AB1900" s="11">
        <f t="shared" si="1095"/>
        <v>3056.6370614359175</v>
      </c>
      <c r="AC1900" s="11">
        <f t="shared" si="1095"/>
        <v>0</v>
      </c>
      <c r="AD1900" s="11">
        <f t="shared" si="1095"/>
        <v>0</v>
      </c>
      <c r="AE1900" s="11">
        <f t="shared" si="1069"/>
        <v>0</v>
      </c>
      <c r="AF1900" s="11">
        <f t="shared" si="1069"/>
        <v>0</v>
      </c>
      <c r="AG1900" s="11">
        <f t="shared" si="1069"/>
        <v>0</v>
      </c>
      <c r="AH1900" s="11">
        <f t="shared" si="1069"/>
        <v>0</v>
      </c>
      <c r="AI1900" s="11">
        <f t="shared" si="1069"/>
        <v>0</v>
      </c>
      <c r="AJ1900" s="11">
        <f t="shared" si="1069"/>
        <v>0</v>
      </c>
      <c r="AK1900" s="11">
        <f t="shared" si="1069"/>
        <v>0</v>
      </c>
      <c r="AL1900" s="11">
        <f t="shared" si="1100"/>
        <v>0</v>
      </c>
      <c r="AM1900" s="11">
        <f t="shared" si="1100"/>
        <v>0</v>
      </c>
      <c r="AN1900" s="11">
        <f t="shared" si="1100"/>
        <v>0</v>
      </c>
      <c r="AO1900" s="11">
        <f t="shared" si="1100"/>
        <v>0</v>
      </c>
      <c r="AP1900" s="11">
        <f t="shared" si="1100"/>
        <v>0</v>
      </c>
      <c r="AQ1900" s="11">
        <f t="shared" si="1100"/>
        <v>0</v>
      </c>
      <c r="AR1900" s="11">
        <f t="shared" si="1100"/>
        <v>0</v>
      </c>
      <c r="AS1900" s="11">
        <f t="shared" si="1100"/>
        <v>0</v>
      </c>
      <c r="AT1900" s="11">
        <f t="shared" si="1100"/>
        <v>0</v>
      </c>
      <c r="AU1900" s="11">
        <f t="shared" si="1096"/>
        <v>0</v>
      </c>
      <c r="AV1900" s="11">
        <f t="shared" si="1096"/>
        <v>21970000</v>
      </c>
      <c r="AW1900" s="11">
        <f t="shared" si="1096"/>
        <v>0</v>
      </c>
      <c r="AX1900" s="11">
        <f t="shared" si="1094"/>
        <v>0</v>
      </c>
      <c r="AY1900" s="11">
        <f t="shared" si="1094"/>
        <v>33113.274122871837</v>
      </c>
      <c r="AZ1900" s="11">
        <f t="shared" si="1094"/>
        <v>1</v>
      </c>
      <c r="BA1900" s="11">
        <f t="shared" si="1094"/>
        <v>1</v>
      </c>
      <c r="BB1900" s="11">
        <f t="shared" si="1064"/>
        <v>1</v>
      </c>
      <c r="BC1900" s="11">
        <f t="shared" si="1064"/>
        <v>1</v>
      </c>
      <c r="BD1900" s="11">
        <f t="shared" si="1064"/>
        <v>1</v>
      </c>
      <c r="BE1900" s="11">
        <f t="shared" si="1064"/>
        <v>1</v>
      </c>
      <c r="BF1900" s="15" t="str">
        <f t="shared" si="1070"/>
        <v>EN 10210</v>
      </c>
      <c r="BG1900" s="42">
        <v>40.82</v>
      </c>
      <c r="BH1900" s="17">
        <f t="shared" si="1071"/>
        <v>140</v>
      </c>
      <c r="BI1900" s="17">
        <f t="shared" si="1072"/>
        <v>140</v>
      </c>
      <c r="BK1900" s="17">
        <f t="shared" si="1073"/>
        <v>10</v>
      </c>
      <c r="BM1900" s="17">
        <f t="shared" si="1074"/>
        <v>15</v>
      </c>
      <c r="BX1900" s="18">
        <f t="shared" si="1075"/>
        <v>5249.3361431346411</v>
      </c>
      <c r="BY1900" s="42">
        <v>0.56000000000000005</v>
      </c>
      <c r="BZ1900" s="43">
        <f t="shared" si="1076"/>
        <v>13.589828822666167</v>
      </c>
      <c r="CA1900" s="18">
        <f t="shared" si="1077"/>
        <v>13116725.424962867</v>
      </c>
      <c r="CB1900" s="18">
        <f t="shared" si="1078"/>
        <v>187381.79178518383</v>
      </c>
      <c r="CC1900" s="18">
        <f t="shared" si="1079"/>
        <v>230382.00109794957</v>
      </c>
      <c r="CD1900" s="25">
        <f t="shared" si="1080"/>
        <v>1.2294791233614715</v>
      </c>
      <c r="CE1900" s="26">
        <f t="shared" si="1081"/>
        <v>49.987396946048065</v>
      </c>
      <c r="CF1900" s="18">
        <f t="shared" si="1082"/>
        <v>3056.6370614359175</v>
      </c>
      <c r="CZ1900" s="18">
        <f t="shared" si="1083"/>
        <v>21970000</v>
      </c>
      <c r="DC1900" s="18">
        <f t="shared" si="1084"/>
        <v>33113.274122871837</v>
      </c>
      <c r="DD1900" s="17">
        <f t="shared" si="1085"/>
        <v>1</v>
      </c>
      <c r="DE1900" s="17">
        <f t="shared" si="1086"/>
        <v>1</v>
      </c>
      <c r="DF1900" s="17">
        <f t="shared" si="1087"/>
        <v>1</v>
      </c>
      <c r="DG1900" s="17">
        <f t="shared" si="1088"/>
        <v>1</v>
      </c>
      <c r="DH1900" s="17">
        <f t="shared" si="1089"/>
        <v>1</v>
      </c>
      <c r="DI1900" s="17">
        <f t="shared" si="1090"/>
        <v>1</v>
      </c>
      <c r="DJ1900" s="20" t="s">
        <v>1879</v>
      </c>
    </row>
    <row r="1901" spans="1:114" x14ac:dyDescent="0.2">
      <c r="A1901" s="15" t="s">
        <v>105</v>
      </c>
      <c r="B1901" s="10" t="s">
        <v>1997</v>
      </c>
      <c r="C1901" s="11">
        <f t="shared" si="1067"/>
        <v>44.556600000000003</v>
      </c>
      <c r="D1901" s="11">
        <f t="shared" si="1099"/>
        <v>140</v>
      </c>
      <c r="E1901" s="11">
        <f t="shared" si="1099"/>
        <v>140</v>
      </c>
      <c r="F1901" s="11">
        <f t="shared" si="1099"/>
        <v>0</v>
      </c>
      <c r="G1901" s="11">
        <f t="shared" si="1098"/>
        <v>11</v>
      </c>
      <c r="H1901" s="11">
        <f t="shared" si="1098"/>
        <v>0</v>
      </c>
      <c r="I1901" s="11">
        <f t="shared" si="1098"/>
        <v>22</v>
      </c>
      <c r="J1901" s="11">
        <f t="shared" si="1098"/>
        <v>0</v>
      </c>
      <c r="K1901" s="11">
        <f t="shared" si="1098"/>
        <v>0</v>
      </c>
      <c r="L1901" s="11">
        <f t="shared" si="1098"/>
        <v>0</v>
      </c>
      <c r="M1901" s="11">
        <f t="shared" si="1092"/>
        <v>0</v>
      </c>
      <c r="N1901" s="11">
        <f t="shared" si="1092"/>
        <v>0</v>
      </c>
      <c r="O1901" s="11">
        <f t="shared" si="1092"/>
        <v>0</v>
      </c>
      <c r="P1901" s="11">
        <f t="shared" si="1092"/>
        <v>0</v>
      </c>
      <c r="Q1901" s="11">
        <f t="shared" si="1092"/>
        <v>0</v>
      </c>
      <c r="R1901" s="11">
        <f t="shared" si="1092"/>
        <v>0</v>
      </c>
      <c r="S1901" s="11">
        <f t="shared" si="1092"/>
        <v>0</v>
      </c>
      <c r="T1901" s="11">
        <f t="shared" si="1092"/>
        <v>6297.0616886749194</v>
      </c>
      <c r="U1901" s="40">
        <f t="shared" si="1068"/>
        <v>0.56000000000000005</v>
      </c>
      <c r="V1901" s="11">
        <f t="shared" si="1097"/>
        <v>11.32870903045669</v>
      </c>
      <c r="W1901" s="11">
        <f t="shared" si="1097"/>
        <v>13376839.017208777</v>
      </c>
      <c r="X1901" s="11">
        <f t="shared" si="1097"/>
        <v>191097.70024583969</v>
      </c>
      <c r="Y1901" s="11">
        <f t="shared" si="1095"/>
        <v>239167.21821727417</v>
      </c>
      <c r="Z1901" s="11">
        <f t="shared" si="1095"/>
        <v>1.251544199169299</v>
      </c>
      <c r="AA1901" s="11">
        <f t="shared" si="1095"/>
        <v>46.090113369660436</v>
      </c>
      <c r="AB1901" s="11">
        <f t="shared" si="1095"/>
        <v>3528.6635554218246</v>
      </c>
      <c r="AC1901" s="11">
        <f t="shared" si="1095"/>
        <v>0</v>
      </c>
      <c r="AD1901" s="11">
        <f t="shared" si="1095"/>
        <v>0</v>
      </c>
      <c r="AE1901" s="11">
        <f t="shared" si="1069"/>
        <v>0</v>
      </c>
      <c r="AF1901" s="11">
        <f t="shared" si="1069"/>
        <v>0</v>
      </c>
      <c r="AG1901" s="11">
        <f t="shared" si="1069"/>
        <v>0</v>
      </c>
      <c r="AH1901" s="11">
        <f t="shared" si="1069"/>
        <v>0</v>
      </c>
      <c r="AI1901" s="11">
        <f t="shared" si="1069"/>
        <v>0</v>
      </c>
      <c r="AJ1901" s="11">
        <f t="shared" si="1069"/>
        <v>0</v>
      </c>
      <c r="AK1901" s="11">
        <f t="shared" si="1069"/>
        <v>0</v>
      </c>
      <c r="AL1901" s="11">
        <f t="shared" si="1100"/>
        <v>0</v>
      </c>
      <c r="AM1901" s="11">
        <f t="shared" si="1100"/>
        <v>0</v>
      </c>
      <c r="AN1901" s="11">
        <f t="shared" si="1100"/>
        <v>0</v>
      </c>
      <c r="AO1901" s="11">
        <f t="shared" si="1100"/>
        <v>0</v>
      </c>
      <c r="AP1901" s="11">
        <f t="shared" si="1100"/>
        <v>0</v>
      </c>
      <c r="AQ1901" s="11">
        <f t="shared" si="1100"/>
        <v>0</v>
      </c>
      <c r="AR1901" s="11">
        <f t="shared" si="1100"/>
        <v>0</v>
      </c>
      <c r="AS1901" s="11">
        <f t="shared" si="1100"/>
        <v>0</v>
      </c>
      <c r="AT1901" s="11">
        <f t="shared" si="1100"/>
        <v>0</v>
      </c>
      <c r="AU1901" s="11">
        <f t="shared" si="1096"/>
        <v>0</v>
      </c>
      <c r="AV1901" s="11">
        <f t="shared" si="1096"/>
        <v>23613579</v>
      </c>
      <c r="AW1901" s="11">
        <f t="shared" si="1096"/>
        <v>0</v>
      </c>
      <c r="AX1901" s="11">
        <f t="shared" si="1094"/>
        <v>0</v>
      </c>
      <c r="AY1901" s="11">
        <f t="shared" si="1094"/>
        <v>31983.658888554564</v>
      </c>
      <c r="AZ1901" s="11">
        <f t="shared" si="1094"/>
        <v>1</v>
      </c>
      <c r="BA1901" s="11">
        <f t="shared" si="1094"/>
        <v>1</v>
      </c>
      <c r="BB1901" s="11">
        <f t="shared" si="1064"/>
        <v>1</v>
      </c>
      <c r="BC1901" s="11">
        <f t="shared" si="1064"/>
        <v>1</v>
      </c>
      <c r="BD1901" s="11">
        <f t="shared" si="1064"/>
        <v>1</v>
      </c>
      <c r="BE1901" s="11">
        <f t="shared" si="1064"/>
        <v>1</v>
      </c>
      <c r="BF1901" s="15" t="str">
        <f t="shared" si="1070"/>
        <v>EN 10210</v>
      </c>
      <c r="BG1901" s="42">
        <v>44.556600000000003</v>
      </c>
      <c r="BH1901" s="17">
        <f t="shared" si="1071"/>
        <v>140</v>
      </c>
      <c r="BI1901" s="17">
        <f t="shared" si="1072"/>
        <v>140</v>
      </c>
      <c r="BK1901" s="17">
        <f t="shared" si="1073"/>
        <v>11</v>
      </c>
      <c r="BM1901" s="17">
        <f t="shared" si="1074"/>
        <v>22</v>
      </c>
      <c r="BX1901" s="18">
        <f t="shared" si="1075"/>
        <v>6297.0616886749194</v>
      </c>
      <c r="BY1901" s="42">
        <v>0.56000000000000005</v>
      </c>
      <c r="BZ1901" s="43">
        <f t="shared" si="1076"/>
        <v>11.32870903045669</v>
      </c>
      <c r="CA1901" s="18">
        <f t="shared" si="1077"/>
        <v>13376839.017208777</v>
      </c>
      <c r="CB1901" s="18">
        <f t="shared" si="1078"/>
        <v>191097.70024583969</v>
      </c>
      <c r="CC1901" s="18">
        <f t="shared" si="1079"/>
        <v>239167.21821727417</v>
      </c>
      <c r="CD1901" s="25">
        <f t="shared" si="1080"/>
        <v>1.251544199169299</v>
      </c>
      <c r="CE1901" s="26">
        <f t="shared" si="1081"/>
        <v>46.090113369660436</v>
      </c>
      <c r="CF1901" s="18">
        <f t="shared" si="1082"/>
        <v>3528.6635554218246</v>
      </c>
      <c r="CZ1901" s="18">
        <f t="shared" si="1083"/>
        <v>23613579</v>
      </c>
      <c r="DC1901" s="18">
        <f t="shared" si="1084"/>
        <v>31983.658888554564</v>
      </c>
      <c r="DD1901" s="17">
        <f t="shared" si="1085"/>
        <v>1</v>
      </c>
      <c r="DE1901" s="17">
        <f t="shared" si="1086"/>
        <v>1</v>
      </c>
      <c r="DF1901" s="17">
        <f t="shared" si="1087"/>
        <v>1</v>
      </c>
      <c r="DG1901" s="17">
        <f t="shared" si="1088"/>
        <v>1</v>
      </c>
      <c r="DH1901" s="17">
        <f t="shared" si="1089"/>
        <v>1</v>
      </c>
      <c r="DI1901" s="17">
        <f t="shared" si="1090"/>
        <v>1</v>
      </c>
      <c r="DJ1901" s="20" t="s">
        <v>1879</v>
      </c>
    </row>
    <row r="1902" spans="1:114" x14ac:dyDescent="0.2">
      <c r="A1902" s="15" t="s">
        <v>105</v>
      </c>
      <c r="B1902" s="10" t="s">
        <v>1998</v>
      </c>
      <c r="C1902" s="11">
        <f t="shared" si="1067"/>
        <v>50.043750000000003</v>
      </c>
      <c r="D1902" s="11">
        <f t="shared" si="1099"/>
        <v>140</v>
      </c>
      <c r="E1902" s="11">
        <f t="shared" si="1099"/>
        <v>140</v>
      </c>
      <c r="F1902" s="11">
        <f t="shared" si="1099"/>
        <v>0</v>
      </c>
      <c r="G1902" s="11">
        <f t="shared" si="1098"/>
        <v>12.5</v>
      </c>
      <c r="H1902" s="11">
        <f t="shared" si="1098"/>
        <v>0</v>
      </c>
      <c r="I1902" s="11">
        <f t="shared" si="1098"/>
        <v>25</v>
      </c>
      <c r="J1902" s="11">
        <f t="shared" si="1098"/>
        <v>0</v>
      </c>
      <c r="K1902" s="11">
        <f t="shared" si="1098"/>
        <v>0</v>
      </c>
      <c r="L1902" s="11">
        <f t="shared" si="1098"/>
        <v>0</v>
      </c>
      <c r="M1902" s="11">
        <f t="shared" si="1092"/>
        <v>0</v>
      </c>
      <c r="N1902" s="11">
        <f t="shared" si="1092"/>
        <v>0</v>
      </c>
      <c r="O1902" s="11">
        <f t="shared" si="1092"/>
        <v>0</v>
      </c>
      <c r="P1902" s="11">
        <f t="shared" si="1092"/>
        <v>0</v>
      </c>
      <c r="Q1902" s="11">
        <f t="shared" si="1092"/>
        <v>0</v>
      </c>
      <c r="R1902" s="11">
        <f t="shared" si="1092"/>
        <v>0</v>
      </c>
      <c r="S1902" s="11">
        <f t="shared" si="1092"/>
        <v>0</v>
      </c>
      <c r="T1902" s="11">
        <f t="shared" si="1092"/>
        <v>7176.9908169872415</v>
      </c>
      <c r="U1902" s="40">
        <f t="shared" si="1068"/>
        <v>0.56000000000000005</v>
      </c>
      <c r="V1902" s="11">
        <f t="shared" si="1097"/>
        <v>9.9397618635633851</v>
      </c>
      <c r="W1902" s="11">
        <f t="shared" si="1097"/>
        <v>14252328.588350482</v>
      </c>
      <c r="X1902" s="11">
        <f t="shared" si="1097"/>
        <v>203604.6941192926</v>
      </c>
      <c r="Y1902" s="11">
        <f t="shared" si="1095"/>
        <v>259246.16763672003</v>
      </c>
      <c r="Z1902" s="11">
        <f t="shared" si="1095"/>
        <v>1.2732818796644587</v>
      </c>
      <c r="AA1902" s="11">
        <f t="shared" si="1095"/>
        <v>44.562722740983361</v>
      </c>
      <c r="AB1902" s="11">
        <f t="shared" si="1095"/>
        <v>4079.3692606170262</v>
      </c>
      <c r="AC1902" s="11">
        <f t="shared" si="1095"/>
        <v>0</v>
      </c>
      <c r="AD1902" s="11">
        <f t="shared" si="1095"/>
        <v>0</v>
      </c>
      <c r="AE1902" s="11">
        <f t="shared" si="1069"/>
        <v>0</v>
      </c>
      <c r="AF1902" s="11">
        <f t="shared" si="1069"/>
        <v>0</v>
      </c>
      <c r="AG1902" s="11">
        <f t="shared" si="1069"/>
        <v>0</v>
      </c>
      <c r="AH1902" s="11">
        <f t="shared" si="1069"/>
        <v>0</v>
      </c>
      <c r="AI1902" s="11">
        <f t="shared" si="1069"/>
        <v>0</v>
      </c>
      <c r="AJ1902" s="11">
        <f t="shared" si="1069"/>
        <v>0</v>
      </c>
      <c r="AK1902" s="11">
        <f t="shared" si="1069"/>
        <v>0</v>
      </c>
      <c r="AL1902" s="11">
        <f t="shared" si="1100"/>
        <v>0</v>
      </c>
      <c r="AM1902" s="11">
        <f t="shared" si="1100"/>
        <v>0</v>
      </c>
      <c r="AN1902" s="11">
        <f t="shared" si="1100"/>
        <v>0</v>
      </c>
      <c r="AO1902" s="11">
        <f t="shared" si="1100"/>
        <v>0</v>
      </c>
      <c r="AP1902" s="11">
        <f t="shared" si="1100"/>
        <v>0</v>
      </c>
      <c r="AQ1902" s="11">
        <f t="shared" si="1100"/>
        <v>0</v>
      </c>
      <c r="AR1902" s="11">
        <f t="shared" si="1100"/>
        <v>0</v>
      </c>
      <c r="AS1902" s="11">
        <f t="shared" si="1100"/>
        <v>0</v>
      </c>
      <c r="AT1902" s="11">
        <f t="shared" si="1100"/>
        <v>0</v>
      </c>
      <c r="AU1902" s="11">
        <f t="shared" si="1096"/>
        <v>0</v>
      </c>
      <c r="AV1902" s="11">
        <f t="shared" si="1096"/>
        <v>25908398.4375</v>
      </c>
      <c r="AW1902" s="11">
        <f t="shared" si="1096"/>
        <v>0</v>
      </c>
      <c r="AX1902" s="11">
        <f t="shared" si="1094"/>
        <v>0</v>
      </c>
      <c r="AY1902" s="11">
        <f t="shared" si="1094"/>
        <v>30835.923151542564</v>
      </c>
      <c r="AZ1902" s="11">
        <f t="shared" si="1094"/>
        <v>1</v>
      </c>
      <c r="BA1902" s="11">
        <f t="shared" si="1094"/>
        <v>1</v>
      </c>
      <c r="BB1902" s="11">
        <f t="shared" si="1064"/>
        <v>1</v>
      </c>
      <c r="BC1902" s="11">
        <f t="shared" si="1064"/>
        <v>1</v>
      </c>
      <c r="BD1902" s="11">
        <f t="shared" si="1064"/>
        <v>1</v>
      </c>
      <c r="BE1902" s="11">
        <f t="shared" ref="BE1902:BE1965" si="1101">IF($A1902="x",DI1902,"")</f>
        <v>1</v>
      </c>
      <c r="BF1902" s="15" t="str">
        <f t="shared" si="1070"/>
        <v>EN 10210</v>
      </c>
      <c r="BG1902" s="42">
        <v>50.043750000000003</v>
      </c>
      <c r="BH1902" s="17">
        <f t="shared" si="1071"/>
        <v>140</v>
      </c>
      <c r="BI1902" s="17">
        <f t="shared" si="1072"/>
        <v>140</v>
      </c>
      <c r="BK1902" s="17">
        <f t="shared" si="1073"/>
        <v>12.5</v>
      </c>
      <c r="BM1902" s="17">
        <f t="shared" si="1074"/>
        <v>25</v>
      </c>
      <c r="BX1902" s="18">
        <f t="shared" si="1075"/>
        <v>7176.9908169872415</v>
      </c>
      <c r="BY1902" s="42">
        <v>0.56000000000000005</v>
      </c>
      <c r="BZ1902" s="43">
        <f t="shared" si="1076"/>
        <v>9.9397618635633851</v>
      </c>
      <c r="CA1902" s="18">
        <f t="shared" si="1077"/>
        <v>14252328.588350482</v>
      </c>
      <c r="CB1902" s="18">
        <f t="shared" si="1078"/>
        <v>203604.6941192926</v>
      </c>
      <c r="CC1902" s="18">
        <f t="shared" si="1079"/>
        <v>259246.16763672003</v>
      </c>
      <c r="CD1902" s="25">
        <f t="shared" si="1080"/>
        <v>1.2732818796644587</v>
      </c>
      <c r="CE1902" s="26">
        <f t="shared" si="1081"/>
        <v>44.562722740983361</v>
      </c>
      <c r="CF1902" s="18">
        <f t="shared" si="1082"/>
        <v>4079.3692606170262</v>
      </c>
      <c r="CZ1902" s="18">
        <f t="shared" si="1083"/>
        <v>25908398.4375</v>
      </c>
      <c r="DC1902" s="18">
        <f t="shared" si="1084"/>
        <v>30835.923151542564</v>
      </c>
      <c r="DD1902" s="17">
        <f t="shared" si="1085"/>
        <v>1</v>
      </c>
      <c r="DE1902" s="17">
        <f t="shared" si="1086"/>
        <v>1</v>
      </c>
      <c r="DF1902" s="17">
        <f t="shared" si="1087"/>
        <v>1</v>
      </c>
      <c r="DG1902" s="17">
        <f t="shared" si="1088"/>
        <v>1</v>
      </c>
      <c r="DH1902" s="17">
        <f t="shared" si="1089"/>
        <v>1</v>
      </c>
      <c r="DI1902" s="17">
        <f t="shared" si="1090"/>
        <v>1</v>
      </c>
      <c r="DJ1902" s="20" t="s">
        <v>1879</v>
      </c>
    </row>
    <row r="1903" spans="1:114" x14ac:dyDescent="0.2">
      <c r="A1903" s="15" t="s">
        <v>105</v>
      </c>
      <c r="B1903" s="10" t="s">
        <v>1999</v>
      </c>
      <c r="C1903" s="11">
        <f t="shared" si="1067"/>
        <v>56.091704000000007</v>
      </c>
      <c r="D1903" s="11">
        <f t="shared" si="1099"/>
        <v>140</v>
      </c>
      <c r="E1903" s="11">
        <f t="shared" si="1099"/>
        <v>140</v>
      </c>
      <c r="F1903" s="11">
        <f t="shared" si="1099"/>
        <v>0</v>
      </c>
      <c r="G1903" s="11">
        <f t="shared" si="1098"/>
        <v>14.2</v>
      </c>
      <c r="H1903" s="11">
        <f t="shared" si="1098"/>
        <v>0</v>
      </c>
      <c r="I1903" s="11">
        <f t="shared" si="1098"/>
        <v>28.4</v>
      </c>
      <c r="J1903" s="11">
        <f t="shared" si="1098"/>
        <v>0</v>
      </c>
      <c r="K1903" s="11">
        <f t="shared" si="1098"/>
        <v>0</v>
      </c>
      <c r="L1903" s="11">
        <f t="shared" si="1098"/>
        <v>0</v>
      </c>
      <c r="M1903" s="11">
        <f t="shared" si="1092"/>
        <v>0</v>
      </c>
      <c r="N1903" s="11">
        <f t="shared" si="1092"/>
        <v>0</v>
      </c>
      <c r="O1903" s="11">
        <f t="shared" si="1092"/>
        <v>0</v>
      </c>
      <c r="P1903" s="11">
        <f t="shared" si="1092"/>
        <v>0</v>
      </c>
      <c r="Q1903" s="11">
        <f t="shared" si="1092"/>
        <v>0</v>
      </c>
      <c r="R1903" s="11">
        <f t="shared" si="1092"/>
        <v>0</v>
      </c>
      <c r="S1903" s="11">
        <f t="shared" si="1092"/>
        <v>0</v>
      </c>
      <c r="T1903" s="11">
        <f t="shared" si="1092"/>
        <v>8180.4059413587656</v>
      </c>
      <c r="U1903" s="40">
        <f t="shared" si="1068"/>
        <v>0.56000000000000005</v>
      </c>
      <c r="V1903" s="11">
        <f t="shared" si="1097"/>
        <v>8.7205427370252533</v>
      </c>
      <c r="W1903" s="11">
        <f t="shared" si="1097"/>
        <v>15001657.312936552</v>
      </c>
      <c r="X1903" s="11">
        <f t="shared" si="1097"/>
        <v>214309.39018480788</v>
      </c>
      <c r="Y1903" s="11">
        <f t="shared" si="1095"/>
        <v>278536.23307910212</v>
      </c>
      <c r="Z1903" s="11">
        <f t="shared" si="1095"/>
        <v>1.2996921545943869</v>
      </c>
      <c r="AA1903" s="11">
        <f t="shared" si="1095"/>
        <v>42.823503241519767</v>
      </c>
      <c r="AB1903" s="11">
        <f t="shared" si="1095"/>
        <v>4723.6737133492279</v>
      </c>
      <c r="AC1903" s="11">
        <f t="shared" si="1095"/>
        <v>0</v>
      </c>
      <c r="AD1903" s="11">
        <f t="shared" si="1095"/>
        <v>0</v>
      </c>
      <c r="AE1903" s="11">
        <f t="shared" si="1069"/>
        <v>0</v>
      </c>
      <c r="AF1903" s="11">
        <f t="shared" si="1069"/>
        <v>0</v>
      </c>
      <c r="AG1903" s="11">
        <f t="shared" si="1069"/>
        <v>0</v>
      </c>
      <c r="AH1903" s="11">
        <f t="shared" si="1069"/>
        <v>0</v>
      </c>
      <c r="AI1903" s="11">
        <f t="shared" si="1069"/>
        <v>0</v>
      </c>
      <c r="AJ1903" s="11">
        <f t="shared" si="1069"/>
        <v>0</v>
      </c>
      <c r="AK1903" s="11">
        <f t="shared" si="1069"/>
        <v>0</v>
      </c>
      <c r="AL1903" s="11">
        <f t="shared" si="1100"/>
        <v>0</v>
      </c>
      <c r="AM1903" s="11">
        <f t="shared" si="1100"/>
        <v>0</v>
      </c>
      <c r="AN1903" s="11">
        <f t="shared" si="1100"/>
        <v>0</v>
      </c>
      <c r="AO1903" s="11">
        <f t="shared" si="1100"/>
        <v>0</v>
      </c>
      <c r="AP1903" s="11">
        <f t="shared" si="1100"/>
        <v>0</v>
      </c>
      <c r="AQ1903" s="11">
        <f t="shared" si="1100"/>
        <v>0</v>
      </c>
      <c r="AR1903" s="11">
        <f t="shared" si="1100"/>
        <v>0</v>
      </c>
      <c r="AS1903" s="11">
        <f t="shared" si="1100"/>
        <v>0</v>
      </c>
      <c r="AT1903" s="11">
        <f t="shared" si="1100"/>
        <v>0</v>
      </c>
      <c r="AU1903" s="11">
        <f t="shared" si="1096"/>
        <v>0</v>
      </c>
      <c r="AV1903" s="11">
        <f t="shared" si="1096"/>
        <v>28270290.270399991</v>
      </c>
      <c r="AW1903" s="11">
        <f t="shared" si="1096"/>
        <v>0</v>
      </c>
      <c r="AX1903" s="11">
        <f t="shared" si="1094"/>
        <v>0</v>
      </c>
      <c r="AY1903" s="11">
        <f t="shared" si="1094"/>
        <v>29487.664283373077</v>
      </c>
      <c r="AZ1903" s="11">
        <f t="shared" si="1094"/>
        <v>1</v>
      </c>
      <c r="BA1903" s="11">
        <f t="shared" si="1094"/>
        <v>1</v>
      </c>
      <c r="BB1903" s="11">
        <f t="shared" si="1094"/>
        <v>1</v>
      </c>
      <c r="BC1903" s="11">
        <f t="shared" si="1094"/>
        <v>1</v>
      </c>
      <c r="BD1903" s="11">
        <f t="shared" si="1094"/>
        <v>1</v>
      </c>
      <c r="BE1903" s="11">
        <f t="shared" si="1101"/>
        <v>1</v>
      </c>
      <c r="BF1903" s="15" t="str">
        <f t="shared" si="1070"/>
        <v>EN 10210</v>
      </c>
      <c r="BG1903" s="42">
        <v>56.091704000000007</v>
      </c>
      <c r="BH1903" s="17">
        <f t="shared" si="1071"/>
        <v>140</v>
      </c>
      <c r="BI1903" s="17">
        <f t="shared" si="1072"/>
        <v>140</v>
      </c>
      <c r="BK1903" s="17">
        <f t="shared" si="1073"/>
        <v>14.2</v>
      </c>
      <c r="BM1903" s="17">
        <f t="shared" si="1074"/>
        <v>28.4</v>
      </c>
      <c r="BX1903" s="18">
        <f t="shared" si="1075"/>
        <v>8180.4059413587656</v>
      </c>
      <c r="BY1903" s="42">
        <v>0.56000000000000005</v>
      </c>
      <c r="BZ1903" s="43">
        <f t="shared" si="1076"/>
        <v>8.7205427370252533</v>
      </c>
      <c r="CA1903" s="18">
        <f t="shared" si="1077"/>
        <v>15001657.312936552</v>
      </c>
      <c r="CB1903" s="18">
        <f t="shared" si="1078"/>
        <v>214309.39018480788</v>
      </c>
      <c r="CC1903" s="18">
        <f t="shared" si="1079"/>
        <v>278536.23307910212</v>
      </c>
      <c r="CD1903" s="25">
        <f t="shared" si="1080"/>
        <v>1.2996921545943869</v>
      </c>
      <c r="CE1903" s="26">
        <f t="shared" si="1081"/>
        <v>42.823503241519767</v>
      </c>
      <c r="CF1903" s="18">
        <f t="shared" si="1082"/>
        <v>4723.6737133492279</v>
      </c>
      <c r="CZ1903" s="18">
        <f t="shared" si="1083"/>
        <v>28270290.270399991</v>
      </c>
      <c r="DC1903" s="18">
        <f t="shared" si="1084"/>
        <v>29487.664283373077</v>
      </c>
      <c r="DD1903" s="17">
        <f t="shared" si="1085"/>
        <v>1</v>
      </c>
      <c r="DE1903" s="17">
        <f t="shared" si="1086"/>
        <v>1</v>
      </c>
      <c r="DF1903" s="17">
        <f t="shared" si="1087"/>
        <v>1</v>
      </c>
      <c r="DG1903" s="17">
        <f t="shared" si="1088"/>
        <v>1</v>
      </c>
      <c r="DH1903" s="17">
        <f t="shared" si="1089"/>
        <v>1</v>
      </c>
      <c r="DI1903" s="17">
        <f t="shared" si="1090"/>
        <v>1</v>
      </c>
      <c r="DJ1903" s="20" t="s">
        <v>1879</v>
      </c>
    </row>
    <row r="1904" spans="1:114" x14ac:dyDescent="0.2">
      <c r="A1904" s="15" t="s">
        <v>105</v>
      </c>
      <c r="B1904" s="10" t="s">
        <v>2000</v>
      </c>
      <c r="C1904" s="11">
        <f t="shared" si="1067"/>
        <v>62.297600000000003</v>
      </c>
      <c r="D1904" s="11">
        <f t="shared" si="1099"/>
        <v>140</v>
      </c>
      <c r="E1904" s="11">
        <f t="shared" si="1099"/>
        <v>140</v>
      </c>
      <c r="F1904" s="11">
        <f t="shared" si="1099"/>
        <v>0</v>
      </c>
      <c r="G1904" s="11">
        <f t="shared" si="1098"/>
        <v>16</v>
      </c>
      <c r="H1904" s="11">
        <f t="shared" si="1098"/>
        <v>0</v>
      </c>
      <c r="I1904" s="11">
        <f t="shared" si="1098"/>
        <v>32</v>
      </c>
      <c r="J1904" s="11">
        <f t="shared" si="1098"/>
        <v>0</v>
      </c>
      <c r="K1904" s="11">
        <f t="shared" si="1098"/>
        <v>0</v>
      </c>
      <c r="L1904" s="11">
        <f t="shared" si="1098"/>
        <v>0</v>
      </c>
      <c r="M1904" s="11">
        <f t="shared" si="1092"/>
        <v>0</v>
      </c>
      <c r="N1904" s="11">
        <f t="shared" si="1092"/>
        <v>0</v>
      </c>
      <c r="O1904" s="11">
        <f t="shared" si="1092"/>
        <v>0</v>
      </c>
      <c r="P1904" s="11">
        <f t="shared" si="1092"/>
        <v>0</v>
      </c>
      <c r="Q1904" s="11">
        <f t="shared" si="1092"/>
        <v>0</v>
      </c>
      <c r="R1904" s="11">
        <f t="shared" si="1092"/>
        <v>0</v>
      </c>
      <c r="S1904" s="11">
        <f t="shared" si="1092"/>
        <v>0</v>
      </c>
      <c r="T1904" s="11">
        <f t="shared" ref="T1904:T1967" si="1102">IF($A1904="x",BX1904,"")</f>
        <v>9249.9817545518963</v>
      </c>
      <c r="U1904" s="40">
        <f t="shared" si="1068"/>
        <v>0.56000000000000005</v>
      </c>
      <c r="V1904" s="11">
        <f t="shared" si="1097"/>
        <v>7.7121859816349732</v>
      </c>
      <c r="W1904" s="11">
        <f t="shared" si="1097"/>
        <v>15527171.326452268</v>
      </c>
      <c r="X1904" s="11">
        <f t="shared" si="1097"/>
        <v>221816.73323503241</v>
      </c>
      <c r="Y1904" s="11">
        <f t="shared" si="1095"/>
        <v>295016.58245842194</v>
      </c>
      <c r="Z1904" s="11">
        <f t="shared" si="1095"/>
        <v>1.3300014753432892</v>
      </c>
      <c r="AA1904" s="11">
        <f t="shared" si="1095"/>
        <v>40.970921730076071</v>
      </c>
      <c r="AB1904" s="11">
        <f t="shared" si="1095"/>
        <v>5429.2385965949361</v>
      </c>
      <c r="AC1904" s="11">
        <f t="shared" si="1095"/>
        <v>0</v>
      </c>
      <c r="AD1904" s="11">
        <f t="shared" si="1095"/>
        <v>0</v>
      </c>
      <c r="AE1904" s="11">
        <f t="shared" si="1069"/>
        <v>0</v>
      </c>
      <c r="AF1904" s="11">
        <f t="shared" si="1069"/>
        <v>0</v>
      </c>
      <c r="AG1904" s="11">
        <f t="shared" si="1069"/>
        <v>0</v>
      </c>
      <c r="AH1904" s="11">
        <f t="shared" si="1069"/>
        <v>0</v>
      </c>
      <c r="AI1904" s="11">
        <f t="shared" si="1069"/>
        <v>0</v>
      </c>
      <c r="AJ1904" s="11">
        <f t="shared" si="1069"/>
        <v>0</v>
      </c>
      <c r="AK1904" s="11">
        <f t="shared" si="1069"/>
        <v>0</v>
      </c>
      <c r="AL1904" s="11">
        <f t="shared" si="1100"/>
        <v>0</v>
      </c>
      <c r="AM1904" s="11">
        <f t="shared" si="1100"/>
        <v>0</v>
      </c>
      <c r="AN1904" s="11">
        <f t="shared" si="1100"/>
        <v>0</v>
      </c>
      <c r="AO1904" s="11">
        <f t="shared" si="1100"/>
        <v>0</v>
      </c>
      <c r="AP1904" s="11">
        <f t="shared" si="1100"/>
        <v>0</v>
      </c>
      <c r="AQ1904" s="11">
        <f t="shared" si="1100"/>
        <v>0</v>
      </c>
      <c r="AR1904" s="11">
        <f t="shared" si="1100"/>
        <v>0</v>
      </c>
      <c r="AS1904" s="11">
        <f t="shared" si="1100"/>
        <v>0</v>
      </c>
      <c r="AT1904" s="11">
        <f t="shared" si="1100"/>
        <v>0</v>
      </c>
      <c r="AU1904" s="11">
        <f t="shared" si="1096"/>
        <v>0</v>
      </c>
      <c r="AV1904" s="11">
        <f t="shared" si="1096"/>
        <v>30505984</v>
      </c>
      <c r="AW1904" s="11">
        <f t="shared" si="1096"/>
        <v>0</v>
      </c>
      <c r="AX1904" s="11">
        <f t="shared" si="1094"/>
        <v>0</v>
      </c>
      <c r="AY1904" s="11">
        <f t="shared" si="1094"/>
        <v>28005.09649148734</v>
      </c>
      <c r="AZ1904" s="11">
        <f t="shared" si="1094"/>
        <v>1</v>
      </c>
      <c r="BA1904" s="11">
        <f t="shared" si="1094"/>
        <v>1</v>
      </c>
      <c r="BB1904" s="11">
        <f t="shared" si="1094"/>
        <v>1</v>
      </c>
      <c r="BC1904" s="11">
        <f t="shared" si="1094"/>
        <v>1</v>
      </c>
      <c r="BD1904" s="11">
        <f t="shared" si="1094"/>
        <v>1</v>
      </c>
      <c r="BE1904" s="11">
        <f t="shared" si="1101"/>
        <v>1</v>
      </c>
      <c r="BF1904" s="15" t="str">
        <f t="shared" si="1070"/>
        <v>EN 10210</v>
      </c>
      <c r="BG1904" s="42">
        <v>62.297600000000003</v>
      </c>
      <c r="BH1904" s="17">
        <f t="shared" si="1071"/>
        <v>140</v>
      </c>
      <c r="BI1904" s="17">
        <f t="shared" si="1072"/>
        <v>140</v>
      </c>
      <c r="BK1904" s="17">
        <f t="shared" si="1073"/>
        <v>16</v>
      </c>
      <c r="BM1904" s="17">
        <f t="shared" si="1074"/>
        <v>32</v>
      </c>
      <c r="BX1904" s="18">
        <f t="shared" si="1075"/>
        <v>9249.9817545518963</v>
      </c>
      <c r="BY1904" s="42">
        <v>0.56000000000000005</v>
      </c>
      <c r="BZ1904" s="43">
        <f t="shared" si="1076"/>
        <v>7.7121859816349732</v>
      </c>
      <c r="CA1904" s="18">
        <f t="shared" si="1077"/>
        <v>15527171.326452268</v>
      </c>
      <c r="CB1904" s="18">
        <f t="shared" si="1078"/>
        <v>221816.73323503241</v>
      </c>
      <c r="CC1904" s="18">
        <f t="shared" si="1079"/>
        <v>295016.58245842194</v>
      </c>
      <c r="CD1904" s="25">
        <f t="shared" si="1080"/>
        <v>1.3300014753432892</v>
      </c>
      <c r="CE1904" s="26">
        <f t="shared" si="1081"/>
        <v>40.970921730076071</v>
      </c>
      <c r="CF1904" s="18">
        <f t="shared" si="1082"/>
        <v>5429.2385965949361</v>
      </c>
      <c r="CZ1904" s="18">
        <f t="shared" si="1083"/>
        <v>30505984</v>
      </c>
      <c r="DC1904" s="18">
        <f t="shared" si="1084"/>
        <v>28005.09649148734</v>
      </c>
      <c r="DD1904" s="17">
        <f t="shared" si="1085"/>
        <v>1</v>
      </c>
      <c r="DE1904" s="17">
        <f t="shared" si="1086"/>
        <v>1</v>
      </c>
      <c r="DF1904" s="17">
        <f t="shared" si="1087"/>
        <v>1</v>
      </c>
      <c r="DG1904" s="17">
        <f t="shared" si="1088"/>
        <v>1</v>
      </c>
      <c r="DH1904" s="17">
        <f t="shared" si="1089"/>
        <v>1</v>
      </c>
      <c r="DI1904" s="17">
        <f t="shared" si="1090"/>
        <v>1</v>
      </c>
      <c r="DJ1904" s="20" t="s">
        <v>1879</v>
      </c>
    </row>
    <row r="1905" spans="1:114" x14ac:dyDescent="0.2">
      <c r="A1905" s="15" t="s">
        <v>105</v>
      </c>
      <c r="B1905" s="10" t="s">
        <v>2001</v>
      </c>
      <c r="C1905" s="11">
        <f t="shared" si="1067"/>
        <v>67.313749999999999</v>
      </c>
      <c r="D1905" s="11">
        <f t="shared" si="1099"/>
        <v>140</v>
      </c>
      <c r="E1905" s="11">
        <f t="shared" si="1099"/>
        <v>140</v>
      </c>
      <c r="F1905" s="11">
        <f t="shared" si="1099"/>
        <v>0</v>
      </c>
      <c r="G1905" s="11">
        <f t="shared" si="1098"/>
        <v>17.5</v>
      </c>
      <c r="H1905" s="11">
        <f t="shared" si="1098"/>
        <v>0</v>
      </c>
      <c r="I1905" s="11">
        <f t="shared" si="1098"/>
        <v>35</v>
      </c>
      <c r="J1905" s="11">
        <f t="shared" si="1098"/>
        <v>0</v>
      </c>
      <c r="K1905" s="11">
        <f t="shared" si="1098"/>
        <v>0</v>
      </c>
      <c r="L1905" s="11">
        <f t="shared" si="1098"/>
        <v>0</v>
      </c>
      <c r="M1905" s="11">
        <f t="shared" si="1098"/>
        <v>0</v>
      </c>
      <c r="N1905" s="11">
        <f t="shared" si="1098"/>
        <v>0</v>
      </c>
      <c r="O1905" s="11">
        <f t="shared" si="1098"/>
        <v>0</v>
      </c>
      <c r="P1905" s="11">
        <f t="shared" si="1098"/>
        <v>0</v>
      </c>
      <c r="Q1905" s="11">
        <f t="shared" si="1098"/>
        <v>0</v>
      </c>
      <c r="R1905" s="11">
        <f t="shared" si="1098"/>
        <v>0</v>
      </c>
      <c r="S1905" s="11">
        <f t="shared" si="1098"/>
        <v>0</v>
      </c>
      <c r="T1905" s="11">
        <f t="shared" si="1102"/>
        <v>10146.902001294993</v>
      </c>
      <c r="U1905" s="40">
        <f t="shared" si="1068"/>
        <v>0.56000000000000005</v>
      </c>
      <c r="V1905" s="11">
        <f t="shared" si="1097"/>
        <v>7.0304788208982387</v>
      </c>
      <c r="W1905" s="11">
        <f t="shared" si="1097"/>
        <v>15765207.715246156</v>
      </c>
      <c r="X1905" s="11">
        <f t="shared" si="1097"/>
        <v>225217.2530749451</v>
      </c>
      <c r="Y1905" s="11">
        <f t="shared" si="1095"/>
        <v>305705.69897249731</v>
      </c>
      <c r="Z1905" s="11">
        <f t="shared" si="1095"/>
        <v>1.3573813497794871</v>
      </c>
      <c r="AA1905" s="11">
        <f t="shared" si="1095"/>
        <v>39.416958998598552</v>
      </c>
      <c r="AB1905" s="11">
        <f t="shared" si="1095"/>
        <v>6035.5637508093705</v>
      </c>
      <c r="AC1905" s="11">
        <f t="shared" si="1095"/>
        <v>0</v>
      </c>
      <c r="AD1905" s="11">
        <f t="shared" si="1095"/>
        <v>0</v>
      </c>
      <c r="AE1905" s="11">
        <f t="shared" si="1069"/>
        <v>0</v>
      </c>
      <c r="AF1905" s="11">
        <f t="shared" ref="AF1905:AN1935" si="1103">IF($A1905="x",CJ1905,"")</f>
        <v>0</v>
      </c>
      <c r="AG1905" s="11">
        <f t="shared" si="1103"/>
        <v>0</v>
      </c>
      <c r="AH1905" s="11">
        <f t="shared" si="1103"/>
        <v>0</v>
      </c>
      <c r="AI1905" s="11">
        <f t="shared" si="1103"/>
        <v>0</v>
      </c>
      <c r="AJ1905" s="11">
        <f t="shared" si="1103"/>
        <v>0</v>
      </c>
      <c r="AK1905" s="11">
        <f t="shared" si="1103"/>
        <v>0</v>
      </c>
      <c r="AL1905" s="11">
        <f t="shared" si="1100"/>
        <v>0</v>
      </c>
      <c r="AM1905" s="11">
        <f t="shared" si="1100"/>
        <v>0</v>
      </c>
      <c r="AN1905" s="11">
        <f t="shared" si="1100"/>
        <v>0</v>
      </c>
      <c r="AO1905" s="11">
        <f t="shared" si="1100"/>
        <v>0</v>
      </c>
      <c r="AP1905" s="11">
        <f t="shared" si="1100"/>
        <v>0</v>
      </c>
      <c r="AQ1905" s="11">
        <f t="shared" si="1100"/>
        <v>0</v>
      </c>
      <c r="AR1905" s="11">
        <f t="shared" si="1100"/>
        <v>0</v>
      </c>
      <c r="AS1905" s="11">
        <f t="shared" si="1100"/>
        <v>0</v>
      </c>
      <c r="AT1905" s="11">
        <f t="shared" si="1100"/>
        <v>0</v>
      </c>
      <c r="AU1905" s="11">
        <f t="shared" si="1096"/>
        <v>0</v>
      </c>
      <c r="AV1905" s="11">
        <f t="shared" si="1096"/>
        <v>32169648.4375</v>
      </c>
      <c r="AW1905" s="11">
        <f t="shared" si="1096"/>
        <v>0</v>
      </c>
      <c r="AX1905" s="11">
        <f t="shared" si="1094"/>
        <v>0</v>
      </c>
      <c r="AY1905" s="11">
        <f t="shared" si="1094"/>
        <v>26726.409377023425</v>
      </c>
      <c r="AZ1905" s="11">
        <f t="shared" si="1094"/>
        <v>1</v>
      </c>
      <c r="BA1905" s="11">
        <f t="shared" si="1094"/>
        <v>1</v>
      </c>
      <c r="BB1905" s="11">
        <f t="shared" si="1094"/>
        <v>1</v>
      </c>
      <c r="BC1905" s="11">
        <f t="shared" si="1094"/>
        <v>1</v>
      </c>
      <c r="BD1905" s="11">
        <f t="shared" si="1094"/>
        <v>1</v>
      </c>
      <c r="BE1905" s="11">
        <f t="shared" si="1101"/>
        <v>1</v>
      </c>
      <c r="BF1905" s="15" t="str">
        <f t="shared" si="1070"/>
        <v>EN 10210</v>
      </c>
      <c r="BG1905" s="42">
        <v>67.313749999999999</v>
      </c>
      <c r="BH1905" s="17">
        <f t="shared" si="1071"/>
        <v>140</v>
      </c>
      <c r="BI1905" s="17">
        <f t="shared" si="1072"/>
        <v>140</v>
      </c>
      <c r="BK1905" s="17">
        <f t="shared" si="1073"/>
        <v>17.5</v>
      </c>
      <c r="BM1905" s="17">
        <f t="shared" si="1074"/>
        <v>35</v>
      </c>
      <c r="BX1905" s="18">
        <f t="shared" si="1075"/>
        <v>10146.902001294993</v>
      </c>
      <c r="BY1905" s="42">
        <v>0.56000000000000005</v>
      </c>
      <c r="BZ1905" s="43">
        <f t="shared" si="1076"/>
        <v>7.0304788208982387</v>
      </c>
      <c r="CA1905" s="18">
        <f t="shared" si="1077"/>
        <v>15765207.715246156</v>
      </c>
      <c r="CB1905" s="18">
        <f t="shared" si="1078"/>
        <v>225217.2530749451</v>
      </c>
      <c r="CC1905" s="18">
        <f t="shared" si="1079"/>
        <v>305705.69897249731</v>
      </c>
      <c r="CD1905" s="25">
        <f t="shared" si="1080"/>
        <v>1.3573813497794871</v>
      </c>
      <c r="CE1905" s="26">
        <f t="shared" si="1081"/>
        <v>39.416958998598552</v>
      </c>
      <c r="CF1905" s="18">
        <f t="shared" si="1082"/>
        <v>6035.5637508093705</v>
      </c>
      <c r="CZ1905" s="18">
        <f t="shared" si="1083"/>
        <v>32169648.4375</v>
      </c>
      <c r="DC1905" s="18">
        <f t="shared" si="1084"/>
        <v>26726.409377023425</v>
      </c>
      <c r="DD1905" s="17">
        <f t="shared" si="1085"/>
        <v>1</v>
      </c>
      <c r="DE1905" s="17">
        <f t="shared" si="1086"/>
        <v>1</v>
      </c>
      <c r="DF1905" s="17">
        <f t="shared" si="1087"/>
        <v>1</v>
      </c>
      <c r="DG1905" s="17">
        <f t="shared" si="1088"/>
        <v>1</v>
      </c>
      <c r="DH1905" s="17">
        <f t="shared" si="1089"/>
        <v>1</v>
      </c>
      <c r="DI1905" s="17">
        <f t="shared" si="1090"/>
        <v>1</v>
      </c>
      <c r="DJ1905" s="20" t="s">
        <v>1879</v>
      </c>
    </row>
    <row r="1906" spans="1:114" x14ac:dyDescent="0.2">
      <c r="A1906" s="15" t="s">
        <v>105</v>
      </c>
      <c r="B1906" s="10" t="s">
        <v>2002</v>
      </c>
      <c r="C1906" s="11">
        <f t="shared" si="1067"/>
        <v>25.391295999999983</v>
      </c>
      <c r="D1906" s="11">
        <f t="shared" si="1099"/>
        <v>150</v>
      </c>
      <c r="E1906" s="11">
        <f t="shared" si="1099"/>
        <v>150</v>
      </c>
      <c r="F1906" s="11">
        <f t="shared" si="1099"/>
        <v>0</v>
      </c>
      <c r="G1906" s="11">
        <f t="shared" si="1098"/>
        <v>5.6</v>
      </c>
      <c r="H1906" s="11">
        <f t="shared" si="1098"/>
        <v>0</v>
      </c>
      <c r="I1906" s="11">
        <f t="shared" si="1098"/>
        <v>5.6</v>
      </c>
      <c r="J1906" s="11">
        <f t="shared" si="1098"/>
        <v>0</v>
      </c>
      <c r="K1906" s="11">
        <f t="shared" si="1098"/>
        <v>0</v>
      </c>
      <c r="L1906" s="11">
        <f t="shared" si="1098"/>
        <v>0</v>
      </c>
      <c r="M1906" s="11">
        <f t="shared" si="1098"/>
        <v>0</v>
      </c>
      <c r="N1906" s="11">
        <f t="shared" si="1098"/>
        <v>0</v>
      </c>
      <c r="O1906" s="11">
        <f t="shared" si="1098"/>
        <v>0</v>
      </c>
      <c r="P1906" s="11">
        <f t="shared" si="1098"/>
        <v>0</v>
      </c>
      <c r="Q1906" s="11">
        <f t="shared" si="1098"/>
        <v>0</v>
      </c>
      <c r="R1906" s="11">
        <f t="shared" si="1098"/>
        <v>0</v>
      </c>
      <c r="S1906" s="11">
        <f t="shared" si="1098"/>
        <v>0</v>
      </c>
      <c r="T1906" s="11">
        <f t="shared" si="1102"/>
        <v>3153.8010368497276</v>
      </c>
      <c r="U1906" s="40">
        <f t="shared" si="1068"/>
        <v>0.6</v>
      </c>
      <c r="V1906" s="11">
        <f t="shared" si="1097"/>
        <v>24.235238724969122</v>
      </c>
      <c r="W1906" s="11">
        <f t="shared" si="1097"/>
        <v>10816354.146412447</v>
      </c>
      <c r="X1906" s="11">
        <f t="shared" si="1097"/>
        <v>144218.05528549929</v>
      </c>
      <c r="Y1906" s="11">
        <f t="shared" si="1095"/>
        <v>169267.26881767929</v>
      </c>
      <c r="Z1906" s="11">
        <f t="shared" si="1095"/>
        <v>1.1736898579209911</v>
      </c>
      <c r="AA1906" s="11">
        <f t="shared" si="1095"/>
        <v>58.562998276017609</v>
      </c>
      <c r="AB1906" s="11">
        <f t="shared" si="1095"/>
        <v>1724.6810368497277</v>
      </c>
      <c r="AC1906" s="11">
        <f t="shared" si="1095"/>
        <v>0</v>
      </c>
      <c r="AD1906" s="11">
        <f t="shared" si="1095"/>
        <v>0</v>
      </c>
      <c r="AE1906" s="11">
        <f t="shared" si="1095"/>
        <v>0</v>
      </c>
      <c r="AF1906" s="11">
        <f t="shared" si="1103"/>
        <v>0</v>
      </c>
      <c r="AG1906" s="11">
        <f t="shared" si="1103"/>
        <v>0</v>
      </c>
      <c r="AH1906" s="11">
        <f t="shared" si="1103"/>
        <v>0</v>
      </c>
      <c r="AI1906" s="11">
        <f t="shared" si="1103"/>
        <v>0</v>
      </c>
      <c r="AJ1906" s="11">
        <f t="shared" si="1103"/>
        <v>0</v>
      </c>
      <c r="AK1906" s="11">
        <f t="shared" si="1103"/>
        <v>0</v>
      </c>
      <c r="AL1906" s="11">
        <f t="shared" si="1100"/>
        <v>0</v>
      </c>
      <c r="AM1906" s="11">
        <f t="shared" si="1100"/>
        <v>0</v>
      </c>
      <c r="AN1906" s="11">
        <f t="shared" si="1100"/>
        <v>0</v>
      </c>
      <c r="AO1906" s="11">
        <f t="shared" si="1100"/>
        <v>0</v>
      </c>
      <c r="AP1906" s="11">
        <f t="shared" si="1100"/>
        <v>0</v>
      </c>
      <c r="AQ1906" s="11">
        <f t="shared" si="1100"/>
        <v>0</v>
      </c>
      <c r="AR1906" s="11">
        <f t="shared" si="1100"/>
        <v>0</v>
      </c>
      <c r="AS1906" s="11">
        <f t="shared" si="1100"/>
        <v>0</v>
      </c>
      <c r="AT1906" s="11">
        <f t="shared" si="1100"/>
        <v>0</v>
      </c>
      <c r="AU1906" s="11">
        <f t="shared" si="1096"/>
        <v>0</v>
      </c>
      <c r="AV1906" s="11">
        <f t="shared" si="1096"/>
        <v>16861243.750399999</v>
      </c>
      <c r="AW1906" s="11">
        <f t="shared" si="1096"/>
        <v>0</v>
      </c>
      <c r="AX1906" s="11">
        <f t="shared" si="1094"/>
        <v>0</v>
      </c>
      <c r="AY1906" s="11">
        <f t="shared" si="1094"/>
        <v>41581.581555274592</v>
      </c>
      <c r="AZ1906" s="11">
        <f t="shared" si="1094"/>
        <v>1</v>
      </c>
      <c r="BA1906" s="11">
        <f t="shared" si="1094"/>
        <v>1</v>
      </c>
      <c r="BB1906" s="11">
        <f t="shared" si="1094"/>
        <v>1</v>
      </c>
      <c r="BC1906" s="11">
        <f t="shared" si="1094"/>
        <v>1</v>
      </c>
      <c r="BD1906" s="11">
        <f t="shared" si="1094"/>
        <v>1</v>
      </c>
      <c r="BE1906" s="11">
        <f t="shared" si="1101"/>
        <v>1</v>
      </c>
      <c r="BF1906" s="15" t="str">
        <f t="shared" si="1070"/>
        <v>EN 10210</v>
      </c>
      <c r="BG1906" s="42">
        <v>25.391295999999983</v>
      </c>
      <c r="BH1906" s="17">
        <f t="shared" si="1071"/>
        <v>150</v>
      </c>
      <c r="BI1906" s="17">
        <f t="shared" si="1072"/>
        <v>150</v>
      </c>
      <c r="BK1906" s="17">
        <f t="shared" si="1073"/>
        <v>5.6</v>
      </c>
      <c r="BM1906" s="17">
        <f t="shared" si="1074"/>
        <v>5.6</v>
      </c>
      <c r="BX1906" s="18">
        <f t="shared" si="1075"/>
        <v>3153.8010368497276</v>
      </c>
      <c r="BY1906" s="42">
        <v>0.6</v>
      </c>
      <c r="BZ1906" s="43">
        <f t="shared" si="1076"/>
        <v>24.235238724969122</v>
      </c>
      <c r="CA1906" s="18">
        <f t="shared" si="1077"/>
        <v>10816354.146412447</v>
      </c>
      <c r="CB1906" s="18">
        <f t="shared" si="1078"/>
        <v>144218.05528549929</v>
      </c>
      <c r="CC1906" s="18">
        <f t="shared" si="1079"/>
        <v>169267.26881767929</v>
      </c>
      <c r="CD1906" s="25">
        <f t="shared" si="1080"/>
        <v>1.1736898579209911</v>
      </c>
      <c r="CE1906" s="26">
        <f t="shared" si="1081"/>
        <v>58.562998276017609</v>
      </c>
      <c r="CF1906" s="18">
        <f t="shared" si="1082"/>
        <v>1724.6810368497277</v>
      </c>
      <c r="CZ1906" s="18">
        <f t="shared" si="1083"/>
        <v>16861243.750399999</v>
      </c>
      <c r="DC1906" s="18">
        <f t="shared" si="1084"/>
        <v>41581.581555274592</v>
      </c>
      <c r="DD1906" s="17">
        <f t="shared" si="1085"/>
        <v>1</v>
      </c>
      <c r="DE1906" s="17">
        <f t="shared" si="1086"/>
        <v>1</v>
      </c>
      <c r="DF1906" s="17">
        <f t="shared" si="1087"/>
        <v>1</v>
      </c>
      <c r="DG1906" s="17">
        <f t="shared" si="1088"/>
        <v>1</v>
      </c>
      <c r="DH1906" s="17">
        <f t="shared" si="1089"/>
        <v>1</v>
      </c>
      <c r="DI1906" s="17">
        <f t="shared" si="1090"/>
        <v>1</v>
      </c>
      <c r="DJ1906" s="20" t="s">
        <v>1879</v>
      </c>
    </row>
    <row r="1907" spans="1:114" x14ac:dyDescent="0.2">
      <c r="A1907" s="15" t="s">
        <v>105</v>
      </c>
      <c r="B1907" s="10" t="s">
        <v>2003</v>
      </c>
      <c r="C1907" s="11">
        <f t="shared" si="1067"/>
        <v>28.426733999999986</v>
      </c>
      <c r="D1907" s="11">
        <f t="shared" si="1099"/>
        <v>150</v>
      </c>
      <c r="E1907" s="11">
        <f t="shared" si="1099"/>
        <v>150</v>
      </c>
      <c r="F1907" s="11">
        <f t="shared" si="1099"/>
        <v>0</v>
      </c>
      <c r="G1907" s="11">
        <f t="shared" si="1098"/>
        <v>6.3</v>
      </c>
      <c r="H1907" s="11">
        <f t="shared" si="1098"/>
        <v>0</v>
      </c>
      <c r="I1907" s="11">
        <f t="shared" si="1098"/>
        <v>9.4499999999999993</v>
      </c>
      <c r="J1907" s="11">
        <f t="shared" si="1098"/>
        <v>0</v>
      </c>
      <c r="K1907" s="11">
        <f t="shared" si="1098"/>
        <v>0</v>
      </c>
      <c r="L1907" s="11">
        <f t="shared" si="1098"/>
        <v>0</v>
      </c>
      <c r="M1907" s="11">
        <f t="shared" si="1098"/>
        <v>0</v>
      </c>
      <c r="N1907" s="11">
        <f t="shared" si="1098"/>
        <v>0</v>
      </c>
      <c r="O1907" s="11">
        <f t="shared" si="1098"/>
        <v>0</v>
      </c>
      <c r="P1907" s="11">
        <f t="shared" si="1098"/>
        <v>0</v>
      </c>
      <c r="Q1907" s="11">
        <f t="shared" si="1098"/>
        <v>0</v>
      </c>
      <c r="R1907" s="11">
        <f t="shared" si="1098"/>
        <v>0</v>
      </c>
      <c r="S1907" s="11">
        <f t="shared" si="1098"/>
        <v>0</v>
      </c>
      <c r="T1907" s="11">
        <f t="shared" si="1102"/>
        <v>3640.8215152101388</v>
      </c>
      <c r="U1907" s="40">
        <f t="shared" si="1068"/>
        <v>0.6</v>
      </c>
      <c r="V1907" s="11">
        <f t="shared" si="1097"/>
        <v>20.993372155101859</v>
      </c>
      <c r="W1907" s="11">
        <f t="shared" si="1097"/>
        <v>11737115.884785891</v>
      </c>
      <c r="X1907" s="11">
        <f t="shared" si="1097"/>
        <v>156494.87846381188</v>
      </c>
      <c r="Y1907" s="11">
        <f t="shared" si="1095"/>
        <v>185147.90904377197</v>
      </c>
      <c r="Z1907" s="11">
        <f t="shared" si="1095"/>
        <v>1.1830924491665449</v>
      </c>
      <c r="AA1907" s="11">
        <f t="shared" si="1095"/>
        <v>56.778119143812965</v>
      </c>
      <c r="AB1907" s="11">
        <f t="shared" si="1095"/>
        <v>1991.8592496839158</v>
      </c>
      <c r="AC1907" s="11">
        <f t="shared" si="1095"/>
        <v>0</v>
      </c>
      <c r="AD1907" s="11">
        <f t="shared" si="1095"/>
        <v>0</v>
      </c>
      <c r="AE1907" s="11">
        <f t="shared" si="1095"/>
        <v>0</v>
      </c>
      <c r="AF1907" s="11">
        <f t="shared" si="1103"/>
        <v>0</v>
      </c>
      <c r="AG1907" s="11">
        <f t="shared" si="1103"/>
        <v>0</v>
      </c>
      <c r="AH1907" s="11">
        <f t="shared" si="1103"/>
        <v>0</v>
      </c>
      <c r="AI1907" s="11">
        <f t="shared" si="1103"/>
        <v>0</v>
      </c>
      <c r="AJ1907" s="11">
        <f t="shared" si="1103"/>
        <v>0</v>
      </c>
      <c r="AK1907" s="11">
        <f t="shared" si="1103"/>
        <v>0</v>
      </c>
      <c r="AL1907" s="11">
        <f t="shared" si="1100"/>
        <v>0</v>
      </c>
      <c r="AM1907" s="11">
        <f t="shared" si="1100"/>
        <v>0</v>
      </c>
      <c r="AN1907" s="11">
        <f t="shared" si="1100"/>
        <v>0</v>
      </c>
      <c r="AO1907" s="11">
        <f t="shared" si="1100"/>
        <v>0</v>
      </c>
      <c r="AP1907" s="11">
        <f t="shared" si="1100"/>
        <v>0</v>
      </c>
      <c r="AQ1907" s="11">
        <f t="shared" si="1100"/>
        <v>0</v>
      </c>
      <c r="AR1907" s="11">
        <f t="shared" si="1100"/>
        <v>0</v>
      </c>
      <c r="AS1907" s="11">
        <f t="shared" si="1100"/>
        <v>0</v>
      </c>
      <c r="AT1907" s="11">
        <f t="shared" si="1100"/>
        <v>0</v>
      </c>
      <c r="AU1907" s="11">
        <f t="shared" si="1096"/>
        <v>0</v>
      </c>
      <c r="AV1907" s="11">
        <f t="shared" si="1096"/>
        <v>18694370.853899989</v>
      </c>
      <c r="AW1907" s="11">
        <f t="shared" si="1096"/>
        <v>0</v>
      </c>
      <c r="AX1907" s="11">
        <f t="shared" si="1094"/>
        <v>0</v>
      </c>
      <c r="AY1907" s="11">
        <f t="shared" si="1094"/>
        <v>41026.81849936783</v>
      </c>
      <c r="AZ1907" s="11">
        <f t="shared" si="1094"/>
        <v>1</v>
      </c>
      <c r="BA1907" s="11">
        <f t="shared" si="1094"/>
        <v>1</v>
      </c>
      <c r="BB1907" s="11">
        <f t="shared" si="1094"/>
        <v>1</v>
      </c>
      <c r="BC1907" s="11">
        <f t="shared" si="1094"/>
        <v>1</v>
      </c>
      <c r="BD1907" s="11">
        <f t="shared" si="1094"/>
        <v>1</v>
      </c>
      <c r="BE1907" s="11">
        <f t="shared" si="1101"/>
        <v>1</v>
      </c>
      <c r="BF1907" s="15" t="str">
        <f t="shared" si="1070"/>
        <v>EN 10210</v>
      </c>
      <c r="BG1907" s="42">
        <v>28.426733999999986</v>
      </c>
      <c r="BH1907" s="17">
        <f t="shared" si="1071"/>
        <v>150</v>
      </c>
      <c r="BI1907" s="17">
        <f t="shared" si="1072"/>
        <v>150</v>
      </c>
      <c r="BK1907" s="17">
        <f t="shared" si="1073"/>
        <v>6.3</v>
      </c>
      <c r="BM1907" s="17">
        <f t="shared" si="1074"/>
        <v>9.4499999999999993</v>
      </c>
      <c r="BX1907" s="18">
        <f t="shared" si="1075"/>
        <v>3640.8215152101388</v>
      </c>
      <c r="BY1907" s="42">
        <v>0.6</v>
      </c>
      <c r="BZ1907" s="43">
        <f t="shared" si="1076"/>
        <v>20.993372155101859</v>
      </c>
      <c r="CA1907" s="18">
        <f t="shared" si="1077"/>
        <v>11737115.884785891</v>
      </c>
      <c r="CB1907" s="18">
        <f t="shared" si="1078"/>
        <v>156494.87846381188</v>
      </c>
      <c r="CC1907" s="18">
        <f t="shared" si="1079"/>
        <v>185147.90904377197</v>
      </c>
      <c r="CD1907" s="25">
        <f t="shared" si="1080"/>
        <v>1.1830924491665449</v>
      </c>
      <c r="CE1907" s="26">
        <f t="shared" si="1081"/>
        <v>56.778119143812965</v>
      </c>
      <c r="CF1907" s="18">
        <f t="shared" si="1082"/>
        <v>1991.8592496839158</v>
      </c>
      <c r="CZ1907" s="18">
        <f t="shared" si="1083"/>
        <v>18694370.853899989</v>
      </c>
      <c r="DC1907" s="18">
        <f t="shared" si="1084"/>
        <v>41026.81849936783</v>
      </c>
      <c r="DD1907" s="17">
        <f t="shared" si="1085"/>
        <v>1</v>
      </c>
      <c r="DE1907" s="17">
        <f t="shared" si="1086"/>
        <v>1</v>
      </c>
      <c r="DF1907" s="17">
        <f t="shared" si="1087"/>
        <v>1</v>
      </c>
      <c r="DG1907" s="17">
        <f t="shared" si="1088"/>
        <v>1</v>
      </c>
      <c r="DH1907" s="17">
        <f t="shared" si="1089"/>
        <v>1</v>
      </c>
      <c r="DI1907" s="17">
        <f t="shared" si="1090"/>
        <v>1</v>
      </c>
      <c r="DJ1907" s="20" t="s">
        <v>1879</v>
      </c>
    </row>
    <row r="1908" spans="1:114" x14ac:dyDescent="0.2">
      <c r="A1908" s="15" t="s">
        <v>105</v>
      </c>
      <c r="B1908" s="10" t="s">
        <v>2004</v>
      </c>
      <c r="C1908" s="11">
        <f t="shared" si="1067"/>
        <v>31.858125999999977</v>
      </c>
      <c r="D1908" s="11">
        <f t="shared" si="1099"/>
        <v>150</v>
      </c>
      <c r="E1908" s="11">
        <f t="shared" si="1099"/>
        <v>150</v>
      </c>
      <c r="F1908" s="11">
        <f t="shared" si="1099"/>
        <v>0</v>
      </c>
      <c r="G1908" s="11">
        <f t="shared" si="1098"/>
        <v>7.1</v>
      </c>
      <c r="H1908" s="11">
        <f t="shared" si="1098"/>
        <v>0</v>
      </c>
      <c r="I1908" s="11">
        <f t="shared" si="1098"/>
        <v>10.649999999999999</v>
      </c>
      <c r="J1908" s="11">
        <f t="shared" si="1098"/>
        <v>0</v>
      </c>
      <c r="K1908" s="11">
        <f t="shared" si="1098"/>
        <v>0</v>
      </c>
      <c r="L1908" s="11">
        <f t="shared" si="1098"/>
        <v>0</v>
      </c>
      <c r="M1908" s="11">
        <f t="shared" si="1098"/>
        <v>0</v>
      </c>
      <c r="N1908" s="11">
        <f t="shared" si="1098"/>
        <v>0</v>
      </c>
      <c r="O1908" s="11">
        <f t="shared" si="1098"/>
        <v>0</v>
      </c>
      <c r="P1908" s="11">
        <f t="shared" si="1098"/>
        <v>0</v>
      </c>
      <c r="Q1908" s="11">
        <f t="shared" si="1098"/>
        <v>0</v>
      </c>
      <c r="R1908" s="11">
        <f t="shared" si="1098"/>
        <v>0</v>
      </c>
      <c r="S1908" s="11">
        <f t="shared" si="1098"/>
        <v>0</v>
      </c>
      <c r="T1908" s="11">
        <f t="shared" si="1102"/>
        <v>4083.2303497541725</v>
      </c>
      <c r="U1908" s="40">
        <f t="shared" si="1068"/>
        <v>0.6</v>
      </c>
      <c r="V1908" s="11">
        <f t="shared" si="1097"/>
        <v>18.718787448205042</v>
      </c>
      <c r="W1908" s="11">
        <f t="shared" si="1097"/>
        <v>12896997.263231726</v>
      </c>
      <c r="X1908" s="11">
        <f t="shared" si="1097"/>
        <v>171959.96350975634</v>
      </c>
      <c r="Y1908" s="11">
        <f t="shared" si="1095"/>
        <v>204824.02218451531</v>
      </c>
      <c r="Z1908" s="11">
        <f t="shared" si="1095"/>
        <v>1.1911145943741399</v>
      </c>
      <c r="AA1908" s="11">
        <f t="shared" si="1095"/>
        <v>56.200782636166146</v>
      </c>
      <c r="AB1908" s="11">
        <f t="shared" si="1095"/>
        <v>2259.3707426698456</v>
      </c>
      <c r="AC1908" s="11">
        <f t="shared" si="1095"/>
        <v>0</v>
      </c>
      <c r="AD1908" s="11">
        <f t="shared" si="1095"/>
        <v>0</v>
      </c>
      <c r="AE1908" s="11">
        <f t="shared" si="1095"/>
        <v>0</v>
      </c>
      <c r="AF1908" s="11">
        <f t="shared" si="1103"/>
        <v>0</v>
      </c>
      <c r="AG1908" s="11">
        <f t="shared" si="1103"/>
        <v>0</v>
      </c>
      <c r="AH1908" s="11">
        <f t="shared" si="1103"/>
        <v>0</v>
      </c>
      <c r="AI1908" s="11">
        <f t="shared" si="1103"/>
        <v>0</v>
      </c>
      <c r="AJ1908" s="11">
        <f t="shared" si="1103"/>
        <v>0</v>
      </c>
      <c r="AK1908" s="11">
        <f t="shared" si="1103"/>
        <v>0</v>
      </c>
      <c r="AL1908" s="11">
        <f t="shared" si="1100"/>
        <v>0</v>
      </c>
      <c r="AM1908" s="11">
        <f t="shared" si="1100"/>
        <v>0</v>
      </c>
      <c r="AN1908" s="11">
        <f t="shared" si="1100"/>
        <v>0</v>
      </c>
      <c r="AO1908" s="11">
        <f t="shared" si="1100"/>
        <v>0</v>
      </c>
      <c r="AP1908" s="11">
        <f t="shared" si="1100"/>
        <v>0</v>
      </c>
      <c r="AQ1908" s="11">
        <f t="shared" si="1100"/>
        <v>0</v>
      </c>
      <c r="AR1908" s="11">
        <f t="shared" si="1100"/>
        <v>0</v>
      </c>
      <c r="AS1908" s="11">
        <f t="shared" si="1100"/>
        <v>0</v>
      </c>
      <c r="AT1908" s="11">
        <f t="shared" si="1100"/>
        <v>0</v>
      </c>
      <c r="AU1908" s="11">
        <f t="shared" si="1096"/>
        <v>0</v>
      </c>
      <c r="AV1908" s="11">
        <f t="shared" si="1096"/>
        <v>20718343.7819</v>
      </c>
      <c r="AW1908" s="11">
        <f t="shared" si="1096"/>
        <v>0</v>
      </c>
      <c r="AX1908" s="11">
        <f t="shared" si="1094"/>
        <v>0</v>
      </c>
      <c r="AY1908" s="11">
        <f t="shared" si="1094"/>
        <v>40494.641485339693</v>
      </c>
      <c r="AZ1908" s="11">
        <f t="shared" si="1094"/>
        <v>1</v>
      </c>
      <c r="BA1908" s="11">
        <f t="shared" si="1094"/>
        <v>1</v>
      </c>
      <c r="BB1908" s="11">
        <f t="shared" si="1094"/>
        <v>1</v>
      </c>
      <c r="BC1908" s="11">
        <f t="shared" si="1094"/>
        <v>1</v>
      </c>
      <c r="BD1908" s="11">
        <f t="shared" si="1094"/>
        <v>1</v>
      </c>
      <c r="BE1908" s="11">
        <f t="shared" si="1101"/>
        <v>1</v>
      </c>
      <c r="BF1908" s="15" t="str">
        <f t="shared" si="1070"/>
        <v>EN 10210</v>
      </c>
      <c r="BG1908" s="42">
        <v>31.858125999999977</v>
      </c>
      <c r="BH1908" s="17">
        <f t="shared" si="1071"/>
        <v>150</v>
      </c>
      <c r="BI1908" s="17">
        <f t="shared" si="1072"/>
        <v>150</v>
      </c>
      <c r="BK1908" s="17">
        <f t="shared" si="1073"/>
        <v>7.1</v>
      </c>
      <c r="BM1908" s="17">
        <f t="shared" si="1074"/>
        <v>10.649999999999999</v>
      </c>
      <c r="BX1908" s="18">
        <f t="shared" si="1075"/>
        <v>4083.2303497541725</v>
      </c>
      <c r="BY1908" s="42">
        <v>0.6</v>
      </c>
      <c r="BZ1908" s="43">
        <f t="shared" si="1076"/>
        <v>18.718787448205042</v>
      </c>
      <c r="CA1908" s="18">
        <f t="shared" si="1077"/>
        <v>12896997.263231726</v>
      </c>
      <c r="CB1908" s="18">
        <f t="shared" si="1078"/>
        <v>171959.96350975634</v>
      </c>
      <c r="CC1908" s="18">
        <f t="shared" si="1079"/>
        <v>204824.02218451531</v>
      </c>
      <c r="CD1908" s="25">
        <f t="shared" si="1080"/>
        <v>1.1911145943741399</v>
      </c>
      <c r="CE1908" s="26">
        <f t="shared" si="1081"/>
        <v>56.200782636166146</v>
      </c>
      <c r="CF1908" s="18">
        <f t="shared" si="1082"/>
        <v>2259.3707426698456</v>
      </c>
      <c r="CZ1908" s="18">
        <f t="shared" si="1083"/>
        <v>20718343.7819</v>
      </c>
      <c r="DC1908" s="18">
        <f t="shared" si="1084"/>
        <v>40494.641485339693</v>
      </c>
      <c r="DD1908" s="17">
        <f t="shared" si="1085"/>
        <v>1</v>
      </c>
      <c r="DE1908" s="17">
        <f t="shared" si="1086"/>
        <v>1</v>
      </c>
      <c r="DF1908" s="17">
        <f t="shared" si="1087"/>
        <v>1</v>
      </c>
      <c r="DG1908" s="17">
        <f t="shared" si="1088"/>
        <v>1</v>
      </c>
      <c r="DH1908" s="17">
        <f t="shared" si="1089"/>
        <v>1</v>
      </c>
      <c r="DI1908" s="17">
        <f t="shared" si="1090"/>
        <v>1</v>
      </c>
      <c r="DJ1908" s="20" t="s">
        <v>1879</v>
      </c>
    </row>
    <row r="1909" spans="1:114" x14ac:dyDescent="0.2">
      <c r="A1909" s="15" t="s">
        <v>105</v>
      </c>
      <c r="B1909" s="10" t="s">
        <v>2005</v>
      </c>
      <c r="C1909" s="11">
        <f t="shared" si="1067"/>
        <v>35.670400000000001</v>
      </c>
      <c r="D1909" s="11">
        <f t="shared" si="1099"/>
        <v>150</v>
      </c>
      <c r="E1909" s="11">
        <f t="shared" si="1099"/>
        <v>150</v>
      </c>
      <c r="F1909" s="11">
        <f t="shared" si="1099"/>
        <v>0</v>
      </c>
      <c r="G1909" s="11">
        <f t="shared" si="1098"/>
        <v>8</v>
      </c>
      <c r="H1909" s="11">
        <f t="shared" si="1098"/>
        <v>0</v>
      </c>
      <c r="I1909" s="11">
        <f t="shared" si="1098"/>
        <v>12</v>
      </c>
      <c r="J1909" s="11">
        <f t="shared" si="1098"/>
        <v>0</v>
      </c>
      <c r="K1909" s="11">
        <f t="shared" si="1098"/>
        <v>0</v>
      </c>
      <c r="L1909" s="11">
        <f t="shared" si="1098"/>
        <v>0</v>
      </c>
      <c r="M1909" s="11">
        <f t="shared" si="1098"/>
        <v>0</v>
      </c>
      <c r="N1909" s="11">
        <f t="shared" si="1098"/>
        <v>0</v>
      </c>
      <c r="O1909" s="11">
        <f t="shared" si="1098"/>
        <v>0</v>
      </c>
      <c r="P1909" s="11">
        <f t="shared" si="1098"/>
        <v>0</v>
      </c>
      <c r="Q1909" s="11">
        <f t="shared" si="1098"/>
        <v>0</v>
      </c>
      <c r="R1909" s="11">
        <f t="shared" si="1098"/>
        <v>0</v>
      </c>
      <c r="S1909" s="11">
        <f t="shared" si="1098"/>
        <v>0</v>
      </c>
      <c r="T1909" s="11">
        <f t="shared" si="1102"/>
        <v>4575.5751316061705</v>
      </c>
      <c r="U1909" s="40">
        <f t="shared" si="1068"/>
        <v>0.6</v>
      </c>
      <c r="V1909" s="11">
        <f t="shared" si="1097"/>
        <v>16.704593154014685</v>
      </c>
      <c r="W1909" s="11">
        <f t="shared" si="1097"/>
        <v>14118333.707433984</v>
      </c>
      <c r="X1909" s="11">
        <f t="shared" si="1097"/>
        <v>188244.44943245311</v>
      </c>
      <c r="Y1909" s="11">
        <f t="shared" si="1095"/>
        <v>225956.29122921094</v>
      </c>
      <c r="Z1909" s="11">
        <f t="shared" si="1095"/>
        <v>1.2003344157581113</v>
      </c>
      <c r="AA1909" s="11">
        <f t="shared" si="1095"/>
        <v>55.548057446879241</v>
      </c>
      <c r="AB1909" s="11">
        <f t="shared" si="1095"/>
        <v>2564.2477193189875</v>
      </c>
      <c r="AC1909" s="11">
        <f t="shared" si="1095"/>
        <v>0</v>
      </c>
      <c r="AD1909" s="11">
        <f t="shared" si="1095"/>
        <v>0</v>
      </c>
      <c r="AE1909" s="11">
        <f t="shared" si="1095"/>
        <v>0</v>
      </c>
      <c r="AF1909" s="11">
        <f t="shared" si="1103"/>
        <v>0</v>
      </c>
      <c r="AG1909" s="11">
        <f t="shared" si="1103"/>
        <v>0</v>
      </c>
      <c r="AH1909" s="11">
        <f t="shared" si="1103"/>
        <v>0</v>
      </c>
      <c r="AI1909" s="11">
        <f t="shared" si="1103"/>
        <v>0</v>
      </c>
      <c r="AJ1909" s="11">
        <f t="shared" si="1103"/>
        <v>0</v>
      </c>
      <c r="AK1909" s="11">
        <f t="shared" si="1103"/>
        <v>0</v>
      </c>
      <c r="AL1909" s="11">
        <f t="shared" si="1100"/>
        <v>0</v>
      </c>
      <c r="AM1909" s="11">
        <f t="shared" si="1100"/>
        <v>0</v>
      </c>
      <c r="AN1909" s="11">
        <f t="shared" si="1100"/>
        <v>0</v>
      </c>
      <c r="AO1909" s="11">
        <f t="shared" si="1100"/>
        <v>0</v>
      </c>
      <c r="AP1909" s="11">
        <f t="shared" si="1100"/>
        <v>0</v>
      </c>
      <c r="AQ1909" s="11">
        <f t="shared" si="1100"/>
        <v>0</v>
      </c>
      <c r="AR1909" s="11">
        <f t="shared" si="1100"/>
        <v>0</v>
      </c>
      <c r="AS1909" s="11">
        <f t="shared" si="1100"/>
        <v>0</v>
      </c>
      <c r="AT1909" s="11">
        <f t="shared" si="1100"/>
        <v>0</v>
      </c>
      <c r="AU1909" s="11">
        <f t="shared" si="1096"/>
        <v>0</v>
      </c>
      <c r="AV1909" s="11">
        <f t="shared" si="1096"/>
        <v>22906304</v>
      </c>
      <c r="AW1909" s="11">
        <f t="shared" si="1096"/>
        <v>0</v>
      </c>
      <c r="AX1909" s="11">
        <f t="shared" si="1094"/>
        <v>0</v>
      </c>
      <c r="AY1909" s="11">
        <f t="shared" si="1094"/>
        <v>39888.495438637976</v>
      </c>
      <c r="AZ1909" s="11">
        <f t="shared" si="1094"/>
        <v>1</v>
      </c>
      <c r="BA1909" s="11">
        <f t="shared" si="1094"/>
        <v>1</v>
      </c>
      <c r="BB1909" s="11">
        <f t="shared" si="1094"/>
        <v>1</v>
      </c>
      <c r="BC1909" s="11">
        <f t="shared" si="1094"/>
        <v>1</v>
      </c>
      <c r="BD1909" s="11">
        <f t="shared" si="1094"/>
        <v>1</v>
      </c>
      <c r="BE1909" s="11">
        <f t="shared" si="1101"/>
        <v>1</v>
      </c>
      <c r="BF1909" s="15" t="str">
        <f t="shared" si="1070"/>
        <v>EN 10210</v>
      </c>
      <c r="BG1909" s="42">
        <v>35.670400000000001</v>
      </c>
      <c r="BH1909" s="17">
        <f t="shared" si="1071"/>
        <v>150</v>
      </c>
      <c r="BI1909" s="17">
        <f t="shared" si="1072"/>
        <v>150</v>
      </c>
      <c r="BK1909" s="17">
        <f t="shared" si="1073"/>
        <v>8</v>
      </c>
      <c r="BM1909" s="17">
        <f t="shared" si="1074"/>
        <v>12</v>
      </c>
      <c r="BX1909" s="18">
        <f t="shared" si="1075"/>
        <v>4575.5751316061705</v>
      </c>
      <c r="BY1909" s="42">
        <v>0.6</v>
      </c>
      <c r="BZ1909" s="43">
        <f t="shared" si="1076"/>
        <v>16.704593154014685</v>
      </c>
      <c r="CA1909" s="18">
        <f t="shared" si="1077"/>
        <v>14118333.707433984</v>
      </c>
      <c r="CB1909" s="18">
        <f t="shared" si="1078"/>
        <v>188244.44943245311</v>
      </c>
      <c r="CC1909" s="18">
        <f t="shared" si="1079"/>
        <v>225956.29122921094</v>
      </c>
      <c r="CD1909" s="25">
        <f t="shared" si="1080"/>
        <v>1.2003344157581113</v>
      </c>
      <c r="CE1909" s="26">
        <f t="shared" si="1081"/>
        <v>55.548057446879241</v>
      </c>
      <c r="CF1909" s="18">
        <f t="shared" si="1082"/>
        <v>2564.2477193189875</v>
      </c>
      <c r="CZ1909" s="18">
        <f t="shared" si="1083"/>
        <v>22906304</v>
      </c>
      <c r="DC1909" s="18">
        <f t="shared" si="1084"/>
        <v>39888.495438637976</v>
      </c>
      <c r="DD1909" s="17">
        <f t="shared" si="1085"/>
        <v>1</v>
      </c>
      <c r="DE1909" s="17">
        <f t="shared" si="1086"/>
        <v>1</v>
      </c>
      <c r="DF1909" s="17">
        <f t="shared" si="1087"/>
        <v>1</v>
      </c>
      <c r="DG1909" s="17">
        <f t="shared" si="1088"/>
        <v>1</v>
      </c>
      <c r="DH1909" s="17">
        <f t="shared" si="1089"/>
        <v>1</v>
      </c>
      <c r="DI1909" s="17">
        <f t="shared" si="1090"/>
        <v>1</v>
      </c>
      <c r="DJ1909" s="20" t="s">
        <v>1879</v>
      </c>
    </row>
    <row r="1910" spans="1:114" x14ac:dyDescent="0.2">
      <c r="A1910" s="15" t="s">
        <v>105</v>
      </c>
      <c r="B1910" s="10" t="s">
        <v>2006</v>
      </c>
      <c r="C1910" s="11">
        <f t="shared" si="1067"/>
        <v>39.016383999999988</v>
      </c>
      <c r="D1910" s="11">
        <f t="shared" si="1099"/>
        <v>150</v>
      </c>
      <c r="E1910" s="11">
        <f t="shared" si="1099"/>
        <v>150</v>
      </c>
      <c r="F1910" s="11">
        <f t="shared" si="1099"/>
        <v>0</v>
      </c>
      <c r="G1910" s="11">
        <f t="shared" si="1098"/>
        <v>8.8000000000000007</v>
      </c>
      <c r="H1910" s="11">
        <f t="shared" si="1098"/>
        <v>0</v>
      </c>
      <c r="I1910" s="11">
        <f t="shared" si="1098"/>
        <v>13.200000000000001</v>
      </c>
      <c r="J1910" s="11">
        <f t="shared" si="1098"/>
        <v>0</v>
      </c>
      <c r="K1910" s="11">
        <f t="shared" si="1098"/>
        <v>0</v>
      </c>
      <c r="L1910" s="11">
        <f t="shared" si="1098"/>
        <v>0</v>
      </c>
      <c r="M1910" s="11">
        <f t="shared" si="1098"/>
        <v>0</v>
      </c>
      <c r="N1910" s="11">
        <f t="shared" si="1098"/>
        <v>0</v>
      </c>
      <c r="O1910" s="11">
        <f t="shared" si="1098"/>
        <v>0</v>
      </c>
      <c r="P1910" s="11">
        <f t="shared" si="1098"/>
        <v>0</v>
      </c>
      <c r="Q1910" s="11">
        <f t="shared" si="1098"/>
        <v>0</v>
      </c>
      <c r="R1910" s="11">
        <f t="shared" si="1098"/>
        <v>0</v>
      </c>
      <c r="S1910" s="11">
        <f t="shared" si="1098"/>
        <v>0</v>
      </c>
      <c r="T1910" s="11">
        <f t="shared" si="1102"/>
        <v>5008.4459092434663</v>
      </c>
      <c r="U1910" s="40">
        <f t="shared" si="1068"/>
        <v>0.6</v>
      </c>
      <c r="V1910" s="11">
        <f t="shared" si="1097"/>
        <v>15.26084585999924</v>
      </c>
      <c r="W1910" s="11">
        <f t="shared" si="1097"/>
        <v>15131229.417059049</v>
      </c>
      <c r="X1910" s="11">
        <f t="shared" si="1097"/>
        <v>201749.72556078731</v>
      </c>
      <c r="Y1910" s="11">
        <f t="shared" si="1095"/>
        <v>243856.87557325995</v>
      </c>
      <c r="Z1910" s="11">
        <f t="shared" si="1095"/>
        <v>1.2087098254802122</v>
      </c>
      <c r="AA1910" s="11">
        <f t="shared" si="1095"/>
        <v>54.964921760417504</v>
      </c>
      <c r="AB1910" s="11">
        <f t="shared" si="1095"/>
        <v>2838.7397403759742</v>
      </c>
      <c r="AC1910" s="11">
        <f t="shared" si="1095"/>
        <v>0</v>
      </c>
      <c r="AD1910" s="11">
        <f t="shared" si="1095"/>
        <v>0</v>
      </c>
      <c r="AE1910" s="11">
        <f t="shared" si="1095"/>
        <v>0</v>
      </c>
      <c r="AF1910" s="11">
        <f t="shared" si="1103"/>
        <v>0</v>
      </c>
      <c r="AG1910" s="11">
        <f t="shared" si="1103"/>
        <v>0</v>
      </c>
      <c r="AH1910" s="11">
        <f t="shared" si="1103"/>
        <v>0</v>
      </c>
      <c r="AI1910" s="11">
        <f t="shared" si="1103"/>
        <v>0</v>
      </c>
      <c r="AJ1910" s="11">
        <f t="shared" si="1103"/>
        <v>0</v>
      </c>
      <c r="AK1910" s="11">
        <f t="shared" si="1103"/>
        <v>0</v>
      </c>
      <c r="AL1910" s="11">
        <f t="shared" si="1100"/>
        <v>0</v>
      </c>
      <c r="AM1910" s="11">
        <f t="shared" si="1100"/>
        <v>0</v>
      </c>
      <c r="AN1910" s="11">
        <f t="shared" si="1100"/>
        <v>0</v>
      </c>
      <c r="AO1910" s="11">
        <f t="shared" si="1100"/>
        <v>0</v>
      </c>
      <c r="AP1910" s="11">
        <f t="shared" si="1100"/>
        <v>0</v>
      </c>
      <c r="AQ1910" s="11">
        <f t="shared" si="1100"/>
        <v>0</v>
      </c>
      <c r="AR1910" s="11">
        <f t="shared" si="1100"/>
        <v>0</v>
      </c>
      <c r="AS1910" s="11">
        <f t="shared" si="1100"/>
        <v>0</v>
      </c>
      <c r="AT1910" s="11">
        <f t="shared" si="1100"/>
        <v>0</v>
      </c>
      <c r="AU1910" s="11">
        <f t="shared" si="1096"/>
        <v>0</v>
      </c>
      <c r="AV1910" s="11">
        <f t="shared" si="1096"/>
        <v>24773465.446399994</v>
      </c>
      <c r="AW1910" s="11">
        <f t="shared" si="1096"/>
        <v>0</v>
      </c>
      <c r="AX1910" s="11">
        <f t="shared" si="1094"/>
        <v>0</v>
      </c>
      <c r="AY1910" s="11">
        <f t="shared" si="1094"/>
        <v>39343.079480751949</v>
      </c>
      <c r="AZ1910" s="11">
        <f t="shared" si="1094"/>
        <v>1</v>
      </c>
      <c r="BA1910" s="11">
        <f t="shared" si="1094"/>
        <v>1</v>
      </c>
      <c r="BB1910" s="11">
        <f t="shared" si="1094"/>
        <v>1</v>
      </c>
      <c r="BC1910" s="11">
        <f t="shared" si="1094"/>
        <v>1</v>
      </c>
      <c r="BD1910" s="11">
        <f t="shared" si="1094"/>
        <v>1</v>
      </c>
      <c r="BE1910" s="11">
        <f t="shared" si="1101"/>
        <v>1</v>
      </c>
      <c r="BF1910" s="15" t="str">
        <f t="shared" si="1070"/>
        <v>EN 10210</v>
      </c>
      <c r="BG1910" s="42">
        <v>39.016383999999988</v>
      </c>
      <c r="BH1910" s="17">
        <f t="shared" si="1071"/>
        <v>150</v>
      </c>
      <c r="BI1910" s="17">
        <f t="shared" si="1072"/>
        <v>150</v>
      </c>
      <c r="BK1910" s="17">
        <f t="shared" si="1073"/>
        <v>8.8000000000000007</v>
      </c>
      <c r="BM1910" s="17">
        <f t="shared" si="1074"/>
        <v>13.200000000000001</v>
      </c>
      <c r="BX1910" s="18">
        <f t="shared" si="1075"/>
        <v>5008.4459092434663</v>
      </c>
      <c r="BY1910" s="42">
        <v>0.6</v>
      </c>
      <c r="BZ1910" s="43">
        <f t="shared" si="1076"/>
        <v>15.26084585999924</v>
      </c>
      <c r="CA1910" s="18">
        <f t="shared" si="1077"/>
        <v>15131229.417059049</v>
      </c>
      <c r="CB1910" s="18">
        <f t="shared" si="1078"/>
        <v>201749.72556078731</v>
      </c>
      <c r="CC1910" s="18">
        <f t="shared" si="1079"/>
        <v>243856.87557325995</v>
      </c>
      <c r="CD1910" s="25">
        <f t="shared" si="1080"/>
        <v>1.2087098254802122</v>
      </c>
      <c r="CE1910" s="26">
        <f t="shared" si="1081"/>
        <v>54.964921760417504</v>
      </c>
      <c r="CF1910" s="18">
        <f t="shared" si="1082"/>
        <v>2838.7397403759742</v>
      </c>
      <c r="CZ1910" s="18">
        <f t="shared" si="1083"/>
        <v>24773465.446399994</v>
      </c>
      <c r="DC1910" s="18">
        <f t="shared" si="1084"/>
        <v>39343.079480751949</v>
      </c>
      <c r="DD1910" s="17">
        <f t="shared" si="1085"/>
        <v>1</v>
      </c>
      <c r="DE1910" s="17">
        <f t="shared" si="1086"/>
        <v>1</v>
      </c>
      <c r="DF1910" s="17">
        <f t="shared" si="1087"/>
        <v>1</v>
      </c>
      <c r="DG1910" s="17">
        <f t="shared" si="1088"/>
        <v>1</v>
      </c>
      <c r="DH1910" s="17">
        <f t="shared" si="1089"/>
        <v>1</v>
      </c>
      <c r="DI1910" s="17">
        <f t="shared" si="1090"/>
        <v>1</v>
      </c>
      <c r="DJ1910" s="20" t="s">
        <v>1879</v>
      </c>
    </row>
    <row r="1911" spans="1:114" x14ac:dyDescent="0.2">
      <c r="A1911" s="15" t="s">
        <v>105</v>
      </c>
      <c r="B1911" s="10" t="s">
        <v>2007</v>
      </c>
      <c r="C1911" s="11">
        <f t="shared" ref="C1911:C1974" si="1104">IF(A1911="x",BG1911*$C$4,0)</f>
        <v>43.96</v>
      </c>
      <c r="D1911" s="11">
        <f t="shared" si="1099"/>
        <v>150</v>
      </c>
      <c r="E1911" s="11">
        <f t="shared" si="1099"/>
        <v>150</v>
      </c>
      <c r="F1911" s="11">
        <f t="shared" si="1099"/>
        <v>0</v>
      </c>
      <c r="G1911" s="11">
        <f t="shared" si="1098"/>
        <v>10</v>
      </c>
      <c r="H1911" s="11">
        <f t="shared" si="1098"/>
        <v>0</v>
      </c>
      <c r="I1911" s="11">
        <f t="shared" si="1098"/>
        <v>15</v>
      </c>
      <c r="J1911" s="11">
        <f t="shared" si="1098"/>
        <v>0</v>
      </c>
      <c r="K1911" s="11">
        <f t="shared" si="1098"/>
        <v>0</v>
      </c>
      <c r="L1911" s="11">
        <f t="shared" si="1098"/>
        <v>0</v>
      </c>
      <c r="M1911" s="11">
        <f t="shared" si="1098"/>
        <v>0</v>
      </c>
      <c r="N1911" s="11">
        <f t="shared" si="1098"/>
        <v>0</v>
      </c>
      <c r="O1911" s="11">
        <f t="shared" si="1098"/>
        <v>0</v>
      </c>
      <c r="P1911" s="11">
        <f t="shared" si="1098"/>
        <v>0</v>
      </c>
      <c r="Q1911" s="11">
        <f t="shared" si="1098"/>
        <v>0</v>
      </c>
      <c r="R1911" s="11">
        <f t="shared" si="1098"/>
        <v>0</v>
      </c>
      <c r="S1911" s="11">
        <f t="shared" si="1098"/>
        <v>0</v>
      </c>
      <c r="T1911" s="11">
        <f t="shared" si="1102"/>
        <v>5649.3361431346411</v>
      </c>
      <c r="U1911" s="40">
        <f t="shared" ref="U1911:U1974" si="1105">IF(A1911="x",BY1911*$U$4,0)</f>
        <v>0.6</v>
      </c>
      <c r="V1911" s="11">
        <f t="shared" si="1097"/>
        <v>13.529575702800704</v>
      </c>
      <c r="W1911" s="11">
        <f t="shared" si="1097"/>
        <v>16525294.695811592</v>
      </c>
      <c r="X1911" s="11">
        <f t="shared" si="1097"/>
        <v>220337.26261082123</v>
      </c>
      <c r="Y1911" s="11">
        <f t="shared" si="1095"/>
        <v>269165.18640512921</v>
      </c>
      <c r="Z1911" s="11">
        <f t="shared" si="1095"/>
        <v>1.2216053844716774</v>
      </c>
      <c r="AA1911" s="11">
        <f t="shared" si="1095"/>
        <v>54.084883454080462</v>
      </c>
      <c r="AB1911" s="11">
        <f t="shared" si="1095"/>
        <v>3256.6370614359175</v>
      </c>
      <c r="AC1911" s="11">
        <f t="shared" si="1095"/>
        <v>0</v>
      </c>
      <c r="AD1911" s="11">
        <f t="shared" si="1095"/>
        <v>0</v>
      </c>
      <c r="AE1911" s="11">
        <f t="shared" si="1095"/>
        <v>0</v>
      </c>
      <c r="AF1911" s="11">
        <f t="shared" si="1103"/>
        <v>0</v>
      </c>
      <c r="AG1911" s="11">
        <f t="shared" si="1103"/>
        <v>0</v>
      </c>
      <c r="AH1911" s="11">
        <f t="shared" si="1103"/>
        <v>0</v>
      </c>
      <c r="AI1911" s="11">
        <f t="shared" si="1103"/>
        <v>0</v>
      </c>
      <c r="AJ1911" s="11">
        <f t="shared" si="1103"/>
        <v>0</v>
      </c>
      <c r="AK1911" s="11">
        <f t="shared" si="1103"/>
        <v>0</v>
      </c>
      <c r="AL1911" s="11">
        <f t="shared" si="1100"/>
        <v>0</v>
      </c>
      <c r="AM1911" s="11">
        <f t="shared" si="1100"/>
        <v>0</v>
      </c>
      <c r="AN1911" s="11">
        <f t="shared" si="1100"/>
        <v>0</v>
      </c>
      <c r="AO1911" s="11">
        <f t="shared" si="1100"/>
        <v>0</v>
      </c>
      <c r="AP1911" s="11">
        <f t="shared" si="1100"/>
        <v>0</v>
      </c>
      <c r="AQ1911" s="11">
        <f t="shared" si="1100"/>
        <v>0</v>
      </c>
      <c r="AR1911" s="11">
        <f t="shared" si="1100"/>
        <v>0</v>
      </c>
      <c r="AS1911" s="11">
        <f t="shared" si="1100"/>
        <v>0</v>
      </c>
      <c r="AT1911" s="11">
        <f t="shared" si="1100"/>
        <v>0</v>
      </c>
      <c r="AU1911" s="11">
        <f t="shared" si="1096"/>
        <v>0</v>
      </c>
      <c r="AV1911" s="11">
        <f t="shared" si="1096"/>
        <v>27440000</v>
      </c>
      <c r="AW1911" s="11">
        <f t="shared" si="1096"/>
        <v>0</v>
      </c>
      <c r="AX1911" s="11">
        <f t="shared" si="1094"/>
        <v>0</v>
      </c>
      <c r="AY1911" s="11">
        <f t="shared" si="1094"/>
        <v>38513.274122871837</v>
      </c>
      <c r="AZ1911" s="11">
        <f t="shared" si="1094"/>
        <v>1</v>
      </c>
      <c r="BA1911" s="11">
        <f t="shared" si="1094"/>
        <v>1</v>
      </c>
      <c r="BB1911" s="11">
        <f t="shared" si="1094"/>
        <v>1</v>
      </c>
      <c r="BC1911" s="11">
        <f t="shared" si="1094"/>
        <v>1</v>
      </c>
      <c r="BD1911" s="11">
        <f t="shared" si="1094"/>
        <v>1</v>
      </c>
      <c r="BE1911" s="11">
        <f t="shared" si="1101"/>
        <v>1</v>
      </c>
      <c r="BF1911" s="15" t="str">
        <f t="shared" ref="BF1911:BF1974" si="1106">IF(A1911="x",DJ1911,0)</f>
        <v>EN 10210</v>
      </c>
      <c r="BG1911" s="42">
        <v>43.96</v>
      </c>
      <c r="BH1911" s="17">
        <f t="shared" ref="BH1911:BH1974" si="1107">VALUE(MID(B1911,FIND(" ",B1911)+1,LEN(B1911)-LEN(BK1911)-FIND(" ",B1911)-1))</f>
        <v>150</v>
      </c>
      <c r="BI1911" s="17">
        <f t="shared" ref="BI1911:BI1974" si="1108">VALUE(MID(B1911,FIND(" ",B1911)+1,LEN(B1911)-LEN(BK1911)-FIND(" ",B1911)-1))</f>
        <v>150</v>
      </c>
      <c r="BK1911" s="17">
        <f t="shared" ref="BK1911:BK1974" si="1109">VALUE(MID(B1911,FIND("x",B1911)+1,LEN(B1911)-FIND("x",B1911)))</f>
        <v>10</v>
      </c>
      <c r="BM1911" s="17">
        <f t="shared" ref="BM1911:BM1974" si="1110">IF(BK1911&lt;=6,BK1911,IF(BK1911&lt;=10,1.5*BK1911,2*BK1911))</f>
        <v>15</v>
      </c>
      <c r="BX1911" s="18">
        <f t="shared" ref="BX1911:BX1974" si="1111">2*BK1911*(BH1911+BI1911-4*(BM1911+BK1911))+PI()*((BM1911+BK1911)^2-BK1911^2)</f>
        <v>5649.3361431346411</v>
      </c>
      <c r="BY1911" s="42">
        <v>0.6</v>
      </c>
      <c r="BZ1911" s="43">
        <f t="shared" ref="BZ1911:BZ1974" si="1112">BY1911/(BX1911*0.00000785)</f>
        <v>13.529575702800704</v>
      </c>
      <c r="CA1911" s="18">
        <f t="shared" ref="CA1911:CA1974" si="1113">2*((1/12*BK1911*((BH1911-2*(BM1911+BK1911))^3))+((1/12*(BI1911-2*(BM1911+BK1911))*(BK1911^3))+((BI1911-2*(BM1911+BK1911))*BK1911*((BH1911-BK1911)/2)^2))+(((PI()/8-8/(9*PI()))*(BM1911+BK1911)^4)+(1/2*PI()*((BM1911+BK1911)^2)*((BH1911/2-BK1911-BM1911+(4/(3*PI())*(BM1911+BK1911)))^2)))-((PI()/8-8/(9*PI()))*((BM1911)^4))-(1/2*PI()*((BM1911)^2)*((BH1911/2-BK1911-BM1911+(4/(3*PI()))*(BM1911))^2)))</f>
        <v>16525294.695811592</v>
      </c>
      <c r="CB1911" s="18">
        <f t="shared" ref="CB1911:CB1974" si="1114">2*CA1911/BH1911</f>
        <v>220337.26261082123</v>
      </c>
      <c r="CC1911" s="18">
        <f t="shared" ref="CC1911:CC1974" si="1115">2*(BK1911*(BH1911/2-BM1911-BK1911)^2+(BI1911-2*(BM1911+BK1911))*BK1911*(BH1911/2-BK1911/2)+1/2*PI()*((BM1911+BK1911)^2)*(BH1911/2-(1-4/(3*PI()))*(BM1911+BK1911))-1/2*PI()*((BM1911)^2)*(BH1911/2-BK1911-(1-4/(3*PI()))*(BM1911)))</f>
        <v>269165.18640512921</v>
      </c>
      <c r="CD1911" s="25">
        <f t="shared" ref="CD1911:CD1974" si="1116">CC1911/CB1911</f>
        <v>1.2216053844716774</v>
      </c>
      <c r="CE1911" s="26">
        <f t="shared" ref="CE1911:CE1974" si="1117">SQRT(CA1911/BX1911)</f>
        <v>54.084883454080462</v>
      </c>
      <c r="CF1911" s="18">
        <f t="shared" ref="CF1911:CF1974" si="1118">2*BK1911*(BH1911-2*(BM1911+BK1911))+PI()*(BM1911+BK1911)^2-PI()*(BM1911)^2</f>
        <v>3256.6370614359175</v>
      </c>
      <c r="CZ1911" s="18">
        <f t="shared" ref="CZ1911:CZ1974" si="1119">2*(BK1911^2)*((BI1911-BK1911)^2)*((BH1911-BK1911)^2)/(BI1911*BK1911+BH1911*BK1911-2*BK1911^2)</f>
        <v>27440000</v>
      </c>
      <c r="DC1911" s="18">
        <f t="shared" ref="DC1911:DC1974" si="1120">((BI1911-2*(BM1911+BK1911))*(BH1911-BK1911)+PI()*(BM1911+BK1911/2)^2+(BH1911-2*(BM1911+BK1911))*(BM1911+BK1911/2)*2)*2</f>
        <v>38513.274122871837</v>
      </c>
      <c r="DD1911" s="17">
        <f t="shared" ref="DD1911:DD1974" si="1121">IF(MAX((BH1911-2*(BM1911+BK1911))/BK1911,(BI1911-2*(BM1911+BK1911))/BK1911)&lt;=124*1,IF(MAX((BH1911-2*(BM1911+BK1911))/BK1911,(BI1911-2*(BM1911+BK1911))/BK1911)&lt;=83*1,IF(MAX((BH1911-2*(BM1911+BK1911))/BK1911,(BI1911-2*(BM1911+BK1911))/BK1911)&lt;=72*1,1,2),3),4)</f>
        <v>1</v>
      </c>
      <c r="DE1911" s="17">
        <f t="shared" ref="DE1911:DE1974" si="1122">IF(MAX((BH1911-2*(BM1911+BK1911))/BK1911,(BI1911-2*(BM1911+BK1911))/BK1911)&lt;=124*0.81,IF(MAX((BH1911-2*(BM1911+BK1911))/BK1911,(BI1911-2*(BM1911+BK1911))/BK1911)&lt;=83*0.81,IF(MAX((BH1911-2*(BM1911+BK1911))/BK1911,(BI1911-2*(BM1911+BK1911))/BK1911)&lt;=72*0.81,1,2),3),4)</f>
        <v>1</v>
      </c>
      <c r="DF1911" s="17">
        <f t="shared" ref="DF1911:DF1974" si="1123">IF(MAX((BH1911-2*(BM1911+BK1911))/BK1911,(BI1911-2*(BM1911+BK1911))/BK1911)&lt;=124*0.71,IF(MAX((BH1911-2*(BM1911+BK1911))/BK1911,(BI1911-2*(BM1911+BK1911))/BK1911)&lt;=83*0.71,IF(MAX((BH1911-2*(BM1911+BK1911))/BK1911,(BI1911-2*(BM1911+BK1911))/BK1911)&lt;=72*0.71,1,2),3),4)</f>
        <v>1</v>
      </c>
      <c r="DG1911" s="17">
        <f t="shared" ref="DG1911:DG1974" si="1124">IF(MAX((BH1911-2*(BM1911+BK1911))/BK1911,(BI1911-2*(BM1911+BK1911))/BK1911)&lt;=42*1,IF(MAX((BH1911-2*(BM1911+BK1911))/BK1911,(BI1911-2*(BM1911+BK1911))/BK1911)&lt;=38*1,IF(MAX((BH1911-2*(BM1911+BK1911))/BK1911,(BI1911-2*(BM1911+BK1911))/BK1911)&lt;=33*1,1,2),3),4)</f>
        <v>1</v>
      </c>
      <c r="DH1911" s="17">
        <f t="shared" ref="DH1911:DH1974" si="1125">IF(MAX((BH1911-2*(BM1911+BK1911))/BK1911,(BI1911-2*(BM1911+BK1911))/BK1911)&lt;=42*0.81,IF(MAX((BH1911-2*(BM1911+BK1911))/BK1911,(BI1911-2*(BM1911+BK1911))/BK1911)&lt;=38*0.81,IF(MAX((BH1911-2*(BM1911+BK1911))/BK1911,(BI1911-2*(BM1911+BK1911))/BK1911)&lt;=33*0.81,1,2),3),4)</f>
        <v>1</v>
      </c>
      <c r="DI1911" s="17">
        <f t="shared" ref="DI1911:DI1974" si="1126">IF(MAX((BH1911-2*(BM1911+BK1911))/BK1911,(BI1911-2*(BM1911+BK1911))/BK1911)&lt;=42*0.71,IF(MAX((BH1911-2*(BM1911+BK1911))/BK1911,(BI1911-2*(BM1911+BK1911))/BK1911)&lt;=38*0.71,IF(MAX((BH1911-2*(BM1911+BK1911))/BK1911,(BI1911-2*(BM1911+BK1911))/BK1911)&lt;=33*0.71,1,2),3),4)</f>
        <v>1</v>
      </c>
      <c r="DJ1911" s="20" t="s">
        <v>1879</v>
      </c>
    </row>
    <row r="1912" spans="1:114" x14ac:dyDescent="0.2">
      <c r="A1912" s="15" t="s">
        <v>105</v>
      </c>
      <c r="B1912" s="10" t="s">
        <v>2008</v>
      </c>
      <c r="C1912" s="11">
        <f t="shared" si="1104"/>
        <v>48.010599999999997</v>
      </c>
      <c r="D1912" s="11">
        <f t="shared" si="1099"/>
        <v>150</v>
      </c>
      <c r="E1912" s="11">
        <f t="shared" si="1099"/>
        <v>150</v>
      </c>
      <c r="F1912" s="11">
        <f t="shared" si="1099"/>
        <v>0</v>
      </c>
      <c r="G1912" s="11">
        <f t="shared" si="1098"/>
        <v>11</v>
      </c>
      <c r="H1912" s="11">
        <f t="shared" si="1098"/>
        <v>0</v>
      </c>
      <c r="I1912" s="11">
        <f t="shared" si="1098"/>
        <v>22</v>
      </c>
      <c r="J1912" s="11">
        <f t="shared" si="1098"/>
        <v>0</v>
      </c>
      <c r="K1912" s="11">
        <f t="shared" si="1098"/>
        <v>0</v>
      </c>
      <c r="L1912" s="11">
        <f t="shared" si="1098"/>
        <v>0</v>
      </c>
      <c r="M1912" s="11">
        <f t="shared" si="1098"/>
        <v>0</v>
      </c>
      <c r="N1912" s="11">
        <f t="shared" si="1098"/>
        <v>0</v>
      </c>
      <c r="O1912" s="11">
        <f t="shared" ref="O1912:S1962" si="1127">IF($A1912="x",BS1912,"")</f>
        <v>0</v>
      </c>
      <c r="P1912" s="11">
        <f t="shared" si="1127"/>
        <v>0</v>
      </c>
      <c r="Q1912" s="11">
        <f t="shared" si="1127"/>
        <v>0</v>
      </c>
      <c r="R1912" s="11">
        <f t="shared" si="1127"/>
        <v>0</v>
      </c>
      <c r="S1912" s="11">
        <f t="shared" si="1127"/>
        <v>0</v>
      </c>
      <c r="T1912" s="11">
        <f t="shared" si="1102"/>
        <v>6737.0616886749194</v>
      </c>
      <c r="U1912" s="40">
        <f t="shared" si="1105"/>
        <v>0.6</v>
      </c>
      <c r="V1912" s="11">
        <f t="shared" si="1097"/>
        <v>11.3451716120684</v>
      </c>
      <c r="W1912" s="11">
        <f t="shared" si="1097"/>
        <v>16964134.454933729</v>
      </c>
      <c r="X1912" s="11">
        <f t="shared" si="1097"/>
        <v>226188.4593991164</v>
      </c>
      <c r="Y1912" s="11">
        <f t="shared" si="1095"/>
        <v>280790.53599438327</v>
      </c>
      <c r="Z1912" s="11">
        <f t="shared" si="1095"/>
        <v>1.2414008068330307</v>
      </c>
      <c r="AA1912" s="11">
        <f t="shared" si="1095"/>
        <v>50.179992371382284</v>
      </c>
      <c r="AB1912" s="11">
        <f t="shared" si="1095"/>
        <v>3748.6635554218246</v>
      </c>
      <c r="AC1912" s="11">
        <f t="shared" si="1095"/>
        <v>0</v>
      </c>
      <c r="AD1912" s="11">
        <f t="shared" si="1095"/>
        <v>0</v>
      </c>
      <c r="AE1912" s="11">
        <f t="shared" si="1095"/>
        <v>0</v>
      </c>
      <c r="AF1912" s="11">
        <f t="shared" si="1103"/>
        <v>0</v>
      </c>
      <c r="AG1912" s="11">
        <f t="shared" si="1103"/>
        <v>0</v>
      </c>
      <c r="AH1912" s="11">
        <f t="shared" si="1103"/>
        <v>0</v>
      </c>
      <c r="AI1912" s="11">
        <f t="shared" si="1103"/>
        <v>0</v>
      </c>
      <c r="AJ1912" s="11">
        <f t="shared" si="1103"/>
        <v>0</v>
      </c>
      <c r="AK1912" s="11">
        <f t="shared" si="1103"/>
        <v>0</v>
      </c>
      <c r="AL1912" s="11">
        <f t="shared" si="1100"/>
        <v>0</v>
      </c>
      <c r="AM1912" s="11">
        <f t="shared" si="1100"/>
        <v>0</v>
      </c>
      <c r="AN1912" s="11">
        <f t="shared" si="1100"/>
        <v>0</v>
      </c>
      <c r="AO1912" s="11">
        <f t="shared" ref="AO1912:AZ1947" si="1128">IF($A1912="x",CS1912,"")</f>
        <v>0</v>
      </c>
      <c r="AP1912" s="11">
        <f t="shared" si="1128"/>
        <v>0</v>
      </c>
      <c r="AQ1912" s="11">
        <f t="shared" si="1128"/>
        <v>0</v>
      </c>
      <c r="AR1912" s="11">
        <f t="shared" si="1128"/>
        <v>0</v>
      </c>
      <c r="AS1912" s="11">
        <f t="shared" si="1128"/>
        <v>0</v>
      </c>
      <c r="AT1912" s="11">
        <f t="shared" si="1128"/>
        <v>0</v>
      </c>
      <c r="AU1912" s="11">
        <f t="shared" si="1096"/>
        <v>0</v>
      </c>
      <c r="AV1912" s="11">
        <f t="shared" si="1096"/>
        <v>29541809</v>
      </c>
      <c r="AW1912" s="11">
        <f t="shared" si="1096"/>
        <v>0</v>
      </c>
      <c r="AX1912" s="11">
        <f t="shared" si="1094"/>
        <v>0</v>
      </c>
      <c r="AY1912" s="11">
        <f t="shared" si="1094"/>
        <v>37343.658888554564</v>
      </c>
      <c r="AZ1912" s="11">
        <f t="shared" si="1094"/>
        <v>1</v>
      </c>
      <c r="BA1912" s="11">
        <f t="shared" si="1094"/>
        <v>1</v>
      </c>
      <c r="BB1912" s="11">
        <f t="shared" si="1094"/>
        <v>1</v>
      </c>
      <c r="BC1912" s="11">
        <f t="shared" si="1094"/>
        <v>1</v>
      </c>
      <c r="BD1912" s="11">
        <f t="shared" si="1094"/>
        <v>1</v>
      </c>
      <c r="BE1912" s="11">
        <f t="shared" si="1101"/>
        <v>1</v>
      </c>
      <c r="BF1912" s="15" t="str">
        <f t="shared" si="1106"/>
        <v>EN 10210</v>
      </c>
      <c r="BG1912" s="42">
        <v>48.010599999999997</v>
      </c>
      <c r="BH1912" s="17">
        <f t="shared" si="1107"/>
        <v>150</v>
      </c>
      <c r="BI1912" s="17">
        <f t="shared" si="1108"/>
        <v>150</v>
      </c>
      <c r="BK1912" s="17">
        <f t="shared" si="1109"/>
        <v>11</v>
      </c>
      <c r="BM1912" s="17">
        <f t="shared" si="1110"/>
        <v>22</v>
      </c>
      <c r="BX1912" s="18">
        <f t="shared" si="1111"/>
        <v>6737.0616886749194</v>
      </c>
      <c r="BY1912" s="42">
        <v>0.6</v>
      </c>
      <c r="BZ1912" s="43">
        <f t="shared" si="1112"/>
        <v>11.3451716120684</v>
      </c>
      <c r="CA1912" s="18">
        <f t="shared" si="1113"/>
        <v>16964134.454933729</v>
      </c>
      <c r="CB1912" s="18">
        <f t="shared" si="1114"/>
        <v>226188.4593991164</v>
      </c>
      <c r="CC1912" s="18">
        <f t="shared" si="1115"/>
        <v>280790.53599438327</v>
      </c>
      <c r="CD1912" s="25">
        <f t="shared" si="1116"/>
        <v>1.2414008068330307</v>
      </c>
      <c r="CE1912" s="26">
        <f t="shared" si="1117"/>
        <v>50.179992371382284</v>
      </c>
      <c r="CF1912" s="18">
        <f t="shared" si="1118"/>
        <v>3748.6635554218246</v>
      </c>
      <c r="CZ1912" s="18">
        <f t="shared" si="1119"/>
        <v>29541809</v>
      </c>
      <c r="DC1912" s="18">
        <f t="shared" si="1120"/>
        <v>37343.658888554564</v>
      </c>
      <c r="DD1912" s="17">
        <f t="shared" si="1121"/>
        <v>1</v>
      </c>
      <c r="DE1912" s="17">
        <f t="shared" si="1122"/>
        <v>1</v>
      </c>
      <c r="DF1912" s="17">
        <f t="shared" si="1123"/>
        <v>1</v>
      </c>
      <c r="DG1912" s="17">
        <f t="shared" si="1124"/>
        <v>1</v>
      </c>
      <c r="DH1912" s="17">
        <f t="shared" si="1125"/>
        <v>1</v>
      </c>
      <c r="DI1912" s="17">
        <f t="shared" si="1126"/>
        <v>1</v>
      </c>
      <c r="DJ1912" s="20" t="s">
        <v>1879</v>
      </c>
    </row>
    <row r="1913" spans="1:114" x14ac:dyDescent="0.2">
      <c r="A1913" s="15" t="s">
        <v>105</v>
      </c>
      <c r="B1913" s="10" t="s">
        <v>2009</v>
      </c>
      <c r="C1913" s="11">
        <f t="shared" si="1104"/>
        <v>53.96875</v>
      </c>
      <c r="D1913" s="11">
        <f t="shared" si="1099"/>
        <v>150</v>
      </c>
      <c r="E1913" s="11">
        <f t="shared" si="1099"/>
        <v>150</v>
      </c>
      <c r="F1913" s="11">
        <f t="shared" si="1099"/>
        <v>0</v>
      </c>
      <c r="G1913" s="11">
        <f t="shared" si="1099"/>
        <v>12.5</v>
      </c>
      <c r="H1913" s="11">
        <f t="shared" si="1099"/>
        <v>0</v>
      </c>
      <c r="I1913" s="11">
        <f t="shared" si="1099"/>
        <v>25</v>
      </c>
      <c r="J1913" s="11">
        <f t="shared" si="1099"/>
        <v>0</v>
      </c>
      <c r="K1913" s="11">
        <f t="shared" si="1099"/>
        <v>0</v>
      </c>
      <c r="L1913" s="11">
        <f t="shared" si="1099"/>
        <v>0</v>
      </c>
      <c r="M1913" s="11">
        <f t="shared" si="1099"/>
        <v>0</v>
      </c>
      <c r="N1913" s="11">
        <f t="shared" si="1099"/>
        <v>0</v>
      </c>
      <c r="O1913" s="11">
        <f t="shared" si="1127"/>
        <v>0</v>
      </c>
      <c r="P1913" s="11">
        <f t="shared" si="1127"/>
        <v>0</v>
      </c>
      <c r="Q1913" s="11">
        <f t="shared" si="1127"/>
        <v>0</v>
      </c>
      <c r="R1913" s="11">
        <f t="shared" si="1127"/>
        <v>0</v>
      </c>
      <c r="S1913" s="11">
        <f t="shared" si="1127"/>
        <v>0</v>
      </c>
      <c r="T1913" s="11">
        <f t="shared" si="1102"/>
        <v>7676.9908169872415</v>
      </c>
      <c r="U1913" s="40">
        <f t="shared" si="1105"/>
        <v>0.6</v>
      </c>
      <c r="V1913" s="11">
        <f t="shared" si="1097"/>
        <v>9.9561303173609499</v>
      </c>
      <c r="W1913" s="11">
        <f t="shared" si="1097"/>
        <v>18174378.662899774</v>
      </c>
      <c r="X1913" s="11">
        <f t="shared" si="1097"/>
        <v>242325.04883866364</v>
      </c>
      <c r="Y1913" s="11">
        <f t="shared" si="1095"/>
        <v>305580.51393980515</v>
      </c>
      <c r="Z1913" s="11">
        <f t="shared" si="1095"/>
        <v>1.261035602403844</v>
      </c>
      <c r="AA1913" s="11">
        <f t="shared" si="1095"/>
        <v>48.655761681401806</v>
      </c>
      <c r="AB1913" s="11">
        <f t="shared" si="1095"/>
        <v>4329.3692606170262</v>
      </c>
      <c r="AC1913" s="11">
        <f t="shared" si="1095"/>
        <v>0</v>
      </c>
      <c r="AD1913" s="11">
        <f t="shared" si="1095"/>
        <v>0</v>
      </c>
      <c r="AE1913" s="11">
        <f t="shared" si="1095"/>
        <v>0</v>
      </c>
      <c r="AF1913" s="11">
        <f t="shared" si="1103"/>
        <v>0</v>
      </c>
      <c r="AG1913" s="11">
        <f t="shared" si="1103"/>
        <v>0</v>
      </c>
      <c r="AH1913" s="11">
        <f t="shared" si="1103"/>
        <v>0</v>
      </c>
      <c r="AI1913" s="11">
        <f t="shared" si="1103"/>
        <v>0</v>
      </c>
      <c r="AJ1913" s="11">
        <f t="shared" si="1103"/>
        <v>0</v>
      </c>
      <c r="AK1913" s="11">
        <f t="shared" si="1103"/>
        <v>0</v>
      </c>
      <c r="AL1913" s="11">
        <f t="shared" si="1103"/>
        <v>0</v>
      </c>
      <c r="AM1913" s="11">
        <f t="shared" si="1103"/>
        <v>0</v>
      </c>
      <c r="AN1913" s="11">
        <f t="shared" si="1103"/>
        <v>0</v>
      </c>
      <c r="AO1913" s="11">
        <f t="shared" si="1128"/>
        <v>0</v>
      </c>
      <c r="AP1913" s="11">
        <f t="shared" si="1128"/>
        <v>0</v>
      </c>
      <c r="AQ1913" s="11">
        <f t="shared" si="1128"/>
        <v>0</v>
      </c>
      <c r="AR1913" s="11">
        <f t="shared" si="1128"/>
        <v>0</v>
      </c>
      <c r="AS1913" s="11">
        <f t="shared" si="1128"/>
        <v>0</v>
      </c>
      <c r="AT1913" s="11">
        <f t="shared" si="1128"/>
        <v>0</v>
      </c>
      <c r="AU1913" s="11">
        <f t="shared" si="1096"/>
        <v>0</v>
      </c>
      <c r="AV1913" s="11">
        <f t="shared" si="1096"/>
        <v>32495117.1875</v>
      </c>
      <c r="AW1913" s="11">
        <f t="shared" si="1096"/>
        <v>0</v>
      </c>
      <c r="AX1913" s="11">
        <f t="shared" si="1094"/>
        <v>0</v>
      </c>
      <c r="AY1913" s="11">
        <f t="shared" si="1094"/>
        <v>36135.923151542564</v>
      </c>
      <c r="AZ1913" s="11">
        <f t="shared" si="1094"/>
        <v>1</v>
      </c>
      <c r="BA1913" s="11">
        <f t="shared" si="1094"/>
        <v>1</v>
      </c>
      <c r="BB1913" s="11">
        <f t="shared" si="1094"/>
        <v>1</v>
      </c>
      <c r="BC1913" s="11">
        <f t="shared" si="1094"/>
        <v>1</v>
      </c>
      <c r="BD1913" s="11">
        <f t="shared" si="1094"/>
        <v>1</v>
      </c>
      <c r="BE1913" s="11">
        <f t="shared" si="1101"/>
        <v>1</v>
      </c>
      <c r="BF1913" s="15" t="str">
        <f t="shared" si="1106"/>
        <v>EN 10210</v>
      </c>
      <c r="BG1913" s="42">
        <v>53.96875</v>
      </c>
      <c r="BH1913" s="17">
        <f t="shared" si="1107"/>
        <v>150</v>
      </c>
      <c r="BI1913" s="17">
        <f t="shared" si="1108"/>
        <v>150</v>
      </c>
      <c r="BK1913" s="17">
        <f t="shared" si="1109"/>
        <v>12.5</v>
      </c>
      <c r="BM1913" s="17">
        <f t="shared" si="1110"/>
        <v>25</v>
      </c>
      <c r="BX1913" s="18">
        <f t="shared" si="1111"/>
        <v>7676.9908169872415</v>
      </c>
      <c r="BY1913" s="42">
        <v>0.6</v>
      </c>
      <c r="BZ1913" s="43">
        <f t="shared" si="1112"/>
        <v>9.9561303173609499</v>
      </c>
      <c r="CA1913" s="18">
        <f t="shared" si="1113"/>
        <v>18174378.662899774</v>
      </c>
      <c r="CB1913" s="18">
        <f t="shared" si="1114"/>
        <v>242325.04883866364</v>
      </c>
      <c r="CC1913" s="18">
        <f t="shared" si="1115"/>
        <v>305580.51393980515</v>
      </c>
      <c r="CD1913" s="25">
        <f t="shared" si="1116"/>
        <v>1.261035602403844</v>
      </c>
      <c r="CE1913" s="26">
        <f t="shared" si="1117"/>
        <v>48.655761681401806</v>
      </c>
      <c r="CF1913" s="18">
        <f t="shared" si="1118"/>
        <v>4329.3692606170262</v>
      </c>
      <c r="CZ1913" s="18">
        <f t="shared" si="1119"/>
        <v>32495117.1875</v>
      </c>
      <c r="DC1913" s="18">
        <f t="shared" si="1120"/>
        <v>36135.923151542564</v>
      </c>
      <c r="DD1913" s="17">
        <f t="shared" si="1121"/>
        <v>1</v>
      </c>
      <c r="DE1913" s="17">
        <f t="shared" si="1122"/>
        <v>1</v>
      </c>
      <c r="DF1913" s="17">
        <f t="shared" si="1123"/>
        <v>1</v>
      </c>
      <c r="DG1913" s="17">
        <f t="shared" si="1124"/>
        <v>1</v>
      </c>
      <c r="DH1913" s="17">
        <f t="shared" si="1125"/>
        <v>1</v>
      </c>
      <c r="DI1913" s="17">
        <f t="shared" si="1126"/>
        <v>1</v>
      </c>
      <c r="DJ1913" s="20" t="s">
        <v>1879</v>
      </c>
    </row>
    <row r="1914" spans="1:114" x14ac:dyDescent="0.2">
      <c r="A1914" s="15" t="s">
        <v>105</v>
      </c>
      <c r="B1914" s="10" t="s">
        <v>2010</v>
      </c>
      <c r="C1914" s="11">
        <f t="shared" si="1104"/>
        <v>60.550504000000011</v>
      </c>
      <c r="D1914" s="11">
        <f t="shared" si="1099"/>
        <v>150</v>
      </c>
      <c r="E1914" s="11">
        <f t="shared" si="1099"/>
        <v>150</v>
      </c>
      <c r="F1914" s="11">
        <f t="shared" si="1099"/>
        <v>0</v>
      </c>
      <c r="G1914" s="11">
        <f t="shared" si="1099"/>
        <v>14.2</v>
      </c>
      <c r="H1914" s="11">
        <f t="shared" si="1099"/>
        <v>0</v>
      </c>
      <c r="I1914" s="11">
        <f t="shared" si="1099"/>
        <v>28.4</v>
      </c>
      <c r="J1914" s="11">
        <f t="shared" si="1099"/>
        <v>0</v>
      </c>
      <c r="K1914" s="11">
        <f t="shared" si="1099"/>
        <v>0</v>
      </c>
      <c r="L1914" s="11">
        <f t="shared" si="1099"/>
        <v>0</v>
      </c>
      <c r="M1914" s="11">
        <f t="shared" si="1099"/>
        <v>0</v>
      </c>
      <c r="N1914" s="11">
        <f t="shared" si="1099"/>
        <v>0</v>
      </c>
      <c r="O1914" s="11">
        <f t="shared" si="1127"/>
        <v>0</v>
      </c>
      <c r="P1914" s="11">
        <f t="shared" si="1127"/>
        <v>0</v>
      </c>
      <c r="Q1914" s="11">
        <f t="shared" si="1127"/>
        <v>0</v>
      </c>
      <c r="R1914" s="11">
        <f t="shared" si="1127"/>
        <v>0</v>
      </c>
      <c r="S1914" s="11">
        <f t="shared" si="1127"/>
        <v>0</v>
      </c>
      <c r="T1914" s="11">
        <f t="shared" si="1102"/>
        <v>8748.4059413587656</v>
      </c>
      <c r="U1914" s="40">
        <f t="shared" si="1105"/>
        <v>0.6</v>
      </c>
      <c r="V1914" s="11">
        <f t="shared" si="1097"/>
        <v>8.7368054856445099</v>
      </c>
      <c r="W1914" s="11">
        <f t="shared" si="1097"/>
        <v>19260514.739894636</v>
      </c>
      <c r="X1914" s="11">
        <f t="shared" si="1097"/>
        <v>256806.86319859515</v>
      </c>
      <c r="Y1914" s="11">
        <f t="shared" si="1095"/>
        <v>329929.80164584832</v>
      </c>
      <c r="Z1914" s="11">
        <f t="shared" si="1095"/>
        <v>1.2847390351507286</v>
      </c>
      <c r="AA1914" s="11">
        <f t="shared" si="1095"/>
        <v>46.921240056457194</v>
      </c>
      <c r="AB1914" s="11">
        <f t="shared" si="1095"/>
        <v>5007.6737133492279</v>
      </c>
      <c r="AC1914" s="11">
        <f t="shared" si="1095"/>
        <v>0</v>
      </c>
      <c r="AD1914" s="11">
        <f t="shared" si="1095"/>
        <v>0</v>
      </c>
      <c r="AE1914" s="11">
        <f t="shared" si="1095"/>
        <v>0</v>
      </c>
      <c r="AF1914" s="11">
        <f t="shared" si="1103"/>
        <v>0</v>
      </c>
      <c r="AG1914" s="11">
        <f t="shared" si="1103"/>
        <v>0</v>
      </c>
      <c r="AH1914" s="11">
        <f t="shared" si="1103"/>
        <v>0</v>
      </c>
      <c r="AI1914" s="11">
        <f t="shared" si="1103"/>
        <v>0</v>
      </c>
      <c r="AJ1914" s="11">
        <f t="shared" si="1103"/>
        <v>0</v>
      </c>
      <c r="AK1914" s="11">
        <f t="shared" si="1103"/>
        <v>0</v>
      </c>
      <c r="AL1914" s="11">
        <f t="shared" si="1103"/>
        <v>0</v>
      </c>
      <c r="AM1914" s="11">
        <f t="shared" si="1103"/>
        <v>0</v>
      </c>
      <c r="AN1914" s="11">
        <f t="shared" si="1103"/>
        <v>0</v>
      </c>
      <c r="AO1914" s="11">
        <f t="shared" si="1128"/>
        <v>0</v>
      </c>
      <c r="AP1914" s="11">
        <f t="shared" si="1128"/>
        <v>0</v>
      </c>
      <c r="AQ1914" s="11">
        <f t="shared" si="1128"/>
        <v>0</v>
      </c>
      <c r="AR1914" s="11">
        <f t="shared" si="1128"/>
        <v>0</v>
      </c>
      <c r="AS1914" s="11">
        <f t="shared" si="1128"/>
        <v>0</v>
      </c>
      <c r="AT1914" s="11">
        <f t="shared" si="1128"/>
        <v>0</v>
      </c>
      <c r="AU1914" s="11">
        <f t="shared" si="1096"/>
        <v>0</v>
      </c>
      <c r="AV1914" s="11">
        <f t="shared" si="1096"/>
        <v>35562120.910400003</v>
      </c>
      <c r="AW1914" s="11">
        <f t="shared" si="1096"/>
        <v>0</v>
      </c>
      <c r="AX1914" s="11">
        <f t="shared" si="1094"/>
        <v>0</v>
      </c>
      <c r="AY1914" s="11">
        <f t="shared" si="1094"/>
        <v>34719.66428337308</v>
      </c>
      <c r="AZ1914" s="11">
        <f t="shared" si="1094"/>
        <v>1</v>
      </c>
      <c r="BA1914" s="11">
        <f t="shared" si="1094"/>
        <v>1</v>
      </c>
      <c r="BB1914" s="11">
        <f t="shared" si="1094"/>
        <v>1</v>
      </c>
      <c r="BC1914" s="11">
        <f t="shared" si="1094"/>
        <v>1</v>
      </c>
      <c r="BD1914" s="11">
        <f t="shared" si="1094"/>
        <v>1</v>
      </c>
      <c r="BE1914" s="11">
        <f t="shared" si="1101"/>
        <v>1</v>
      </c>
      <c r="BF1914" s="15" t="str">
        <f t="shared" si="1106"/>
        <v>EN 10210</v>
      </c>
      <c r="BG1914" s="42">
        <v>60.550504000000011</v>
      </c>
      <c r="BH1914" s="17">
        <f t="shared" si="1107"/>
        <v>150</v>
      </c>
      <c r="BI1914" s="17">
        <f t="shared" si="1108"/>
        <v>150</v>
      </c>
      <c r="BK1914" s="17">
        <f t="shared" si="1109"/>
        <v>14.2</v>
      </c>
      <c r="BM1914" s="17">
        <f t="shared" si="1110"/>
        <v>28.4</v>
      </c>
      <c r="BX1914" s="18">
        <f t="shared" si="1111"/>
        <v>8748.4059413587656</v>
      </c>
      <c r="BY1914" s="42">
        <v>0.6</v>
      </c>
      <c r="BZ1914" s="43">
        <f t="shared" si="1112"/>
        <v>8.7368054856445099</v>
      </c>
      <c r="CA1914" s="18">
        <f t="shared" si="1113"/>
        <v>19260514.739894636</v>
      </c>
      <c r="CB1914" s="18">
        <f t="shared" si="1114"/>
        <v>256806.86319859515</v>
      </c>
      <c r="CC1914" s="18">
        <f t="shared" si="1115"/>
        <v>329929.80164584832</v>
      </c>
      <c r="CD1914" s="25">
        <f t="shared" si="1116"/>
        <v>1.2847390351507286</v>
      </c>
      <c r="CE1914" s="26">
        <f t="shared" si="1117"/>
        <v>46.921240056457194</v>
      </c>
      <c r="CF1914" s="18">
        <f t="shared" si="1118"/>
        <v>5007.6737133492279</v>
      </c>
      <c r="CZ1914" s="18">
        <f t="shared" si="1119"/>
        <v>35562120.910400003</v>
      </c>
      <c r="DC1914" s="18">
        <f t="shared" si="1120"/>
        <v>34719.66428337308</v>
      </c>
      <c r="DD1914" s="17">
        <f t="shared" si="1121"/>
        <v>1</v>
      </c>
      <c r="DE1914" s="17">
        <f t="shared" si="1122"/>
        <v>1</v>
      </c>
      <c r="DF1914" s="17">
        <f t="shared" si="1123"/>
        <v>1</v>
      </c>
      <c r="DG1914" s="17">
        <f t="shared" si="1124"/>
        <v>1</v>
      </c>
      <c r="DH1914" s="17">
        <f t="shared" si="1125"/>
        <v>1</v>
      </c>
      <c r="DI1914" s="17">
        <f t="shared" si="1126"/>
        <v>1</v>
      </c>
      <c r="DJ1914" s="20" t="s">
        <v>1879</v>
      </c>
    </row>
    <row r="1915" spans="1:114" x14ac:dyDescent="0.2">
      <c r="A1915" s="15" t="s">
        <v>105</v>
      </c>
      <c r="B1915" s="10" t="s">
        <v>2011</v>
      </c>
      <c r="C1915" s="11">
        <f t="shared" si="1104"/>
        <v>67.321600000000004</v>
      </c>
      <c r="D1915" s="11">
        <f t="shared" si="1099"/>
        <v>150</v>
      </c>
      <c r="E1915" s="11">
        <f t="shared" si="1099"/>
        <v>150</v>
      </c>
      <c r="F1915" s="11">
        <f t="shared" si="1099"/>
        <v>0</v>
      </c>
      <c r="G1915" s="11">
        <f t="shared" si="1099"/>
        <v>16</v>
      </c>
      <c r="H1915" s="11">
        <f t="shared" si="1099"/>
        <v>0</v>
      </c>
      <c r="I1915" s="11">
        <f t="shared" si="1099"/>
        <v>32</v>
      </c>
      <c r="J1915" s="11">
        <f t="shared" si="1099"/>
        <v>0</v>
      </c>
      <c r="K1915" s="11">
        <f t="shared" si="1099"/>
        <v>0</v>
      </c>
      <c r="L1915" s="11">
        <f t="shared" si="1099"/>
        <v>0</v>
      </c>
      <c r="M1915" s="11">
        <f t="shared" si="1099"/>
        <v>0</v>
      </c>
      <c r="N1915" s="11">
        <f t="shared" si="1099"/>
        <v>0</v>
      </c>
      <c r="O1915" s="11">
        <f t="shared" si="1127"/>
        <v>0</v>
      </c>
      <c r="P1915" s="11">
        <f t="shared" si="1127"/>
        <v>0</v>
      </c>
      <c r="Q1915" s="11">
        <f t="shared" si="1127"/>
        <v>0</v>
      </c>
      <c r="R1915" s="11">
        <f t="shared" si="1127"/>
        <v>0</v>
      </c>
      <c r="S1915" s="11">
        <f t="shared" si="1127"/>
        <v>0</v>
      </c>
      <c r="T1915" s="11">
        <f t="shared" si="1102"/>
        <v>9889.9817545518963</v>
      </c>
      <c r="U1915" s="40">
        <f t="shared" si="1105"/>
        <v>0.6</v>
      </c>
      <c r="V1915" s="11">
        <f t="shared" si="1097"/>
        <v>7.7283379197266653</v>
      </c>
      <c r="W1915" s="11">
        <f t="shared" si="1097"/>
        <v>20094241.449284695</v>
      </c>
      <c r="X1915" s="11">
        <f t="shared" si="1097"/>
        <v>267923.21932379593</v>
      </c>
      <c r="Y1915" s="11">
        <f t="shared" si="1095"/>
        <v>351442.77544139657</v>
      </c>
      <c r="Z1915" s="11">
        <f t="shared" si="1095"/>
        <v>1.3117294437129912</v>
      </c>
      <c r="AA1915" s="11">
        <f t="shared" si="1095"/>
        <v>45.075241579332371</v>
      </c>
      <c r="AB1915" s="11">
        <f t="shared" si="1095"/>
        <v>5749.2385965949361</v>
      </c>
      <c r="AC1915" s="11">
        <f t="shared" si="1095"/>
        <v>0</v>
      </c>
      <c r="AD1915" s="11">
        <f t="shared" si="1095"/>
        <v>0</v>
      </c>
      <c r="AE1915" s="11">
        <f t="shared" si="1095"/>
        <v>0</v>
      </c>
      <c r="AF1915" s="11">
        <f t="shared" si="1103"/>
        <v>0</v>
      </c>
      <c r="AG1915" s="11">
        <f t="shared" si="1103"/>
        <v>0</v>
      </c>
      <c r="AH1915" s="11">
        <f t="shared" si="1103"/>
        <v>0</v>
      </c>
      <c r="AI1915" s="11">
        <f t="shared" si="1103"/>
        <v>0</v>
      </c>
      <c r="AJ1915" s="11">
        <f t="shared" si="1103"/>
        <v>0</v>
      </c>
      <c r="AK1915" s="11">
        <f t="shared" si="1103"/>
        <v>0</v>
      </c>
      <c r="AL1915" s="11">
        <f t="shared" si="1103"/>
        <v>0</v>
      </c>
      <c r="AM1915" s="11">
        <f t="shared" si="1103"/>
        <v>0</v>
      </c>
      <c r="AN1915" s="11">
        <f t="shared" si="1103"/>
        <v>0</v>
      </c>
      <c r="AO1915" s="11">
        <f t="shared" si="1128"/>
        <v>0</v>
      </c>
      <c r="AP1915" s="11">
        <f t="shared" si="1128"/>
        <v>0</v>
      </c>
      <c r="AQ1915" s="11">
        <f t="shared" si="1128"/>
        <v>0</v>
      </c>
      <c r="AR1915" s="11">
        <f t="shared" si="1128"/>
        <v>0</v>
      </c>
      <c r="AS1915" s="11">
        <f t="shared" si="1128"/>
        <v>0</v>
      </c>
      <c r="AT1915" s="11">
        <f t="shared" si="1128"/>
        <v>0</v>
      </c>
      <c r="AU1915" s="11">
        <f t="shared" si="1096"/>
        <v>0</v>
      </c>
      <c r="AV1915" s="11">
        <f t="shared" si="1096"/>
        <v>38497664</v>
      </c>
      <c r="AW1915" s="11">
        <f t="shared" si="1096"/>
        <v>0</v>
      </c>
      <c r="AX1915" s="11">
        <f t="shared" si="1094"/>
        <v>0</v>
      </c>
      <c r="AY1915" s="11">
        <f t="shared" si="1094"/>
        <v>33165.09649148734</v>
      </c>
      <c r="AZ1915" s="11">
        <f t="shared" si="1094"/>
        <v>1</v>
      </c>
      <c r="BA1915" s="11">
        <f t="shared" si="1094"/>
        <v>1</v>
      </c>
      <c r="BB1915" s="11">
        <f t="shared" si="1094"/>
        <v>1</v>
      </c>
      <c r="BC1915" s="11">
        <f t="shared" si="1094"/>
        <v>1</v>
      </c>
      <c r="BD1915" s="11">
        <f t="shared" si="1094"/>
        <v>1</v>
      </c>
      <c r="BE1915" s="11">
        <f t="shared" si="1101"/>
        <v>1</v>
      </c>
      <c r="BF1915" s="15" t="str">
        <f t="shared" si="1106"/>
        <v>EN 10210</v>
      </c>
      <c r="BG1915" s="42">
        <v>67.321600000000004</v>
      </c>
      <c r="BH1915" s="17">
        <f t="shared" si="1107"/>
        <v>150</v>
      </c>
      <c r="BI1915" s="17">
        <f t="shared" si="1108"/>
        <v>150</v>
      </c>
      <c r="BK1915" s="17">
        <f t="shared" si="1109"/>
        <v>16</v>
      </c>
      <c r="BM1915" s="17">
        <f t="shared" si="1110"/>
        <v>32</v>
      </c>
      <c r="BX1915" s="18">
        <f t="shared" si="1111"/>
        <v>9889.9817545518963</v>
      </c>
      <c r="BY1915" s="42">
        <v>0.6</v>
      </c>
      <c r="BZ1915" s="43">
        <f t="shared" si="1112"/>
        <v>7.7283379197266653</v>
      </c>
      <c r="CA1915" s="18">
        <f t="shared" si="1113"/>
        <v>20094241.449284695</v>
      </c>
      <c r="CB1915" s="18">
        <f t="shared" si="1114"/>
        <v>267923.21932379593</v>
      </c>
      <c r="CC1915" s="18">
        <f t="shared" si="1115"/>
        <v>351442.77544139657</v>
      </c>
      <c r="CD1915" s="25">
        <f t="shared" si="1116"/>
        <v>1.3117294437129912</v>
      </c>
      <c r="CE1915" s="26">
        <f t="shared" si="1117"/>
        <v>45.075241579332371</v>
      </c>
      <c r="CF1915" s="18">
        <f t="shared" si="1118"/>
        <v>5749.2385965949361</v>
      </c>
      <c r="CZ1915" s="18">
        <f t="shared" si="1119"/>
        <v>38497664</v>
      </c>
      <c r="DC1915" s="18">
        <f t="shared" si="1120"/>
        <v>33165.09649148734</v>
      </c>
      <c r="DD1915" s="17">
        <f t="shared" si="1121"/>
        <v>1</v>
      </c>
      <c r="DE1915" s="17">
        <f t="shared" si="1122"/>
        <v>1</v>
      </c>
      <c r="DF1915" s="17">
        <f t="shared" si="1123"/>
        <v>1</v>
      </c>
      <c r="DG1915" s="17">
        <f t="shared" si="1124"/>
        <v>1</v>
      </c>
      <c r="DH1915" s="17">
        <f t="shared" si="1125"/>
        <v>1</v>
      </c>
      <c r="DI1915" s="17">
        <f t="shared" si="1126"/>
        <v>1</v>
      </c>
      <c r="DJ1915" s="20" t="s">
        <v>1879</v>
      </c>
    </row>
    <row r="1916" spans="1:114" x14ac:dyDescent="0.2">
      <c r="A1916" s="15" t="s">
        <v>105</v>
      </c>
      <c r="B1916" s="10" t="s">
        <v>2012</v>
      </c>
      <c r="C1916" s="11">
        <f t="shared" si="1104"/>
        <v>72.808750000000003</v>
      </c>
      <c r="D1916" s="11">
        <f t="shared" si="1099"/>
        <v>150</v>
      </c>
      <c r="E1916" s="11">
        <f t="shared" si="1099"/>
        <v>150</v>
      </c>
      <c r="F1916" s="11">
        <f t="shared" si="1099"/>
        <v>0</v>
      </c>
      <c r="G1916" s="11">
        <f t="shared" si="1099"/>
        <v>17.5</v>
      </c>
      <c r="H1916" s="11">
        <f t="shared" si="1099"/>
        <v>0</v>
      </c>
      <c r="I1916" s="11">
        <f t="shared" si="1099"/>
        <v>35</v>
      </c>
      <c r="J1916" s="11">
        <f t="shared" si="1099"/>
        <v>0</v>
      </c>
      <c r="K1916" s="11">
        <f t="shared" si="1099"/>
        <v>0</v>
      </c>
      <c r="L1916" s="11">
        <f t="shared" si="1099"/>
        <v>0</v>
      </c>
      <c r="M1916" s="11">
        <f t="shared" si="1099"/>
        <v>0</v>
      </c>
      <c r="N1916" s="11">
        <f t="shared" si="1099"/>
        <v>0</v>
      </c>
      <c r="O1916" s="11">
        <f t="shared" si="1127"/>
        <v>0</v>
      </c>
      <c r="P1916" s="11">
        <f t="shared" si="1127"/>
        <v>0</v>
      </c>
      <c r="Q1916" s="11">
        <f t="shared" si="1127"/>
        <v>0</v>
      </c>
      <c r="R1916" s="11">
        <f t="shared" si="1127"/>
        <v>0</v>
      </c>
      <c r="S1916" s="11">
        <f t="shared" si="1127"/>
        <v>0</v>
      </c>
      <c r="T1916" s="11">
        <f t="shared" si="1102"/>
        <v>10846.902001294993</v>
      </c>
      <c r="U1916" s="40">
        <f t="shared" si="1105"/>
        <v>0.6</v>
      </c>
      <c r="V1916" s="11">
        <f t="shared" si="1097"/>
        <v>7.0465392800619995</v>
      </c>
      <c r="W1916" s="11">
        <f t="shared" si="1097"/>
        <v>20551799.632074695</v>
      </c>
      <c r="X1916" s="11">
        <f t="shared" si="1097"/>
        <v>274023.99509432929</v>
      </c>
      <c r="Y1916" s="11">
        <f t="shared" si="1095"/>
        <v>366071.01772654423</v>
      </c>
      <c r="Z1916" s="11">
        <f t="shared" si="1095"/>
        <v>1.3359086221647447</v>
      </c>
      <c r="AA1916" s="11">
        <f t="shared" si="1095"/>
        <v>43.528336509288557</v>
      </c>
      <c r="AB1916" s="11">
        <f t="shared" si="1095"/>
        <v>6385.5637508093705</v>
      </c>
      <c r="AC1916" s="11">
        <f t="shared" si="1095"/>
        <v>0</v>
      </c>
      <c r="AD1916" s="11">
        <f t="shared" ref="AD1916:AQ1953" si="1129">IF($A1916="x",CH1916,"")</f>
        <v>0</v>
      </c>
      <c r="AE1916" s="11">
        <f t="shared" si="1129"/>
        <v>0</v>
      </c>
      <c r="AF1916" s="11">
        <f t="shared" si="1103"/>
        <v>0</v>
      </c>
      <c r="AG1916" s="11">
        <f t="shared" si="1103"/>
        <v>0</v>
      </c>
      <c r="AH1916" s="11">
        <f t="shared" si="1103"/>
        <v>0</v>
      </c>
      <c r="AI1916" s="11">
        <f t="shared" si="1103"/>
        <v>0</v>
      </c>
      <c r="AJ1916" s="11">
        <f t="shared" si="1103"/>
        <v>0</v>
      </c>
      <c r="AK1916" s="11">
        <f t="shared" si="1103"/>
        <v>0</v>
      </c>
      <c r="AL1916" s="11">
        <f t="shared" si="1103"/>
        <v>0</v>
      </c>
      <c r="AM1916" s="11">
        <f t="shared" si="1103"/>
        <v>0</v>
      </c>
      <c r="AN1916" s="11">
        <f t="shared" si="1103"/>
        <v>0</v>
      </c>
      <c r="AO1916" s="11">
        <f t="shared" si="1128"/>
        <v>0</v>
      </c>
      <c r="AP1916" s="11">
        <f t="shared" si="1128"/>
        <v>0</v>
      </c>
      <c r="AQ1916" s="11">
        <f t="shared" si="1128"/>
        <v>0</v>
      </c>
      <c r="AR1916" s="11">
        <f t="shared" si="1128"/>
        <v>0</v>
      </c>
      <c r="AS1916" s="11">
        <f t="shared" si="1128"/>
        <v>0</v>
      </c>
      <c r="AT1916" s="11">
        <f t="shared" si="1128"/>
        <v>0</v>
      </c>
      <c r="AU1916" s="11">
        <f t="shared" si="1096"/>
        <v>0</v>
      </c>
      <c r="AV1916" s="11">
        <f t="shared" si="1096"/>
        <v>40708554.6875</v>
      </c>
      <c r="AW1916" s="11">
        <f t="shared" si="1096"/>
        <v>0</v>
      </c>
      <c r="AX1916" s="11">
        <f t="shared" si="1094"/>
        <v>0</v>
      </c>
      <c r="AY1916" s="11">
        <f t="shared" si="1094"/>
        <v>31826.409377023425</v>
      </c>
      <c r="AZ1916" s="11">
        <f t="shared" si="1094"/>
        <v>1</v>
      </c>
      <c r="BA1916" s="11">
        <f t="shared" si="1094"/>
        <v>1</v>
      </c>
      <c r="BB1916" s="11">
        <f t="shared" si="1094"/>
        <v>1</v>
      </c>
      <c r="BC1916" s="11">
        <f t="shared" si="1094"/>
        <v>1</v>
      </c>
      <c r="BD1916" s="11">
        <f t="shared" si="1094"/>
        <v>1</v>
      </c>
      <c r="BE1916" s="11">
        <f t="shared" si="1101"/>
        <v>1</v>
      </c>
      <c r="BF1916" s="15" t="str">
        <f t="shared" si="1106"/>
        <v>EN 10210</v>
      </c>
      <c r="BG1916" s="42">
        <v>72.808750000000003</v>
      </c>
      <c r="BH1916" s="17">
        <f t="shared" si="1107"/>
        <v>150</v>
      </c>
      <c r="BI1916" s="17">
        <f t="shared" si="1108"/>
        <v>150</v>
      </c>
      <c r="BK1916" s="17">
        <f t="shared" si="1109"/>
        <v>17.5</v>
      </c>
      <c r="BM1916" s="17">
        <f t="shared" si="1110"/>
        <v>35</v>
      </c>
      <c r="BX1916" s="18">
        <f t="shared" si="1111"/>
        <v>10846.902001294993</v>
      </c>
      <c r="BY1916" s="42">
        <v>0.6</v>
      </c>
      <c r="BZ1916" s="43">
        <f t="shared" si="1112"/>
        <v>7.0465392800619995</v>
      </c>
      <c r="CA1916" s="18">
        <f t="shared" si="1113"/>
        <v>20551799.632074695</v>
      </c>
      <c r="CB1916" s="18">
        <f t="shared" si="1114"/>
        <v>274023.99509432929</v>
      </c>
      <c r="CC1916" s="18">
        <f t="shared" si="1115"/>
        <v>366071.01772654423</v>
      </c>
      <c r="CD1916" s="25">
        <f t="shared" si="1116"/>
        <v>1.3359086221647447</v>
      </c>
      <c r="CE1916" s="26">
        <f t="shared" si="1117"/>
        <v>43.528336509288557</v>
      </c>
      <c r="CF1916" s="18">
        <f t="shared" si="1118"/>
        <v>6385.5637508093705</v>
      </c>
      <c r="CZ1916" s="18">
        <f t="shared" si="1119"/>
        <v>40708554.6875</v>
      </c>
      <c r="DC1916" s="18">
        <f t="shared" si="1120"/>
        <v>31826.409377023425</v>
      </c>
      <c r="DD1916" s="17">
        <f t="shared" si="1121"/>
        <v>1</v>
      </c>
      <c r="DE1916" s="17">
        <f t="shared" si="1122"/>
        <v>1</v>
      </c>
      <c r="DF1916" s="17">
        <f t="shared" si="1123"/>
        <v>1</v>
      </c>
      <c r="DG1916" s="17">
        <f t="shared" si="1124"/>
        <v>1</v>
      </c>
      <c r="DH1916" s="17">
        <f t="shared" si="1125"/>
        <v>1</v>
      </c>
      <c r="DI1916" s="17">
        <f t="shared" si="1126"/>
        <v>1</v>
      </c>
      <c r="DJ1916" s="20" t="s">
        <v>1879</v>
      </c>
    </row>
    <row r="1917" spans="1:114" x14ac:dyDescent="0.2">
      <c r="A1917" s="15" t="s">
        <v>105</v>
      </c>
      <c r="B1917" s="10" t="s">
        <v>2013</v>
      </c>
      <c r="C1917" s="11">
        <f t="shared" si="1104"/>
        <v>30.404933999999987</v>
      </c>
      <c r="D1917" s="11">
        <f t="shared" si="1099"/>
        <v>160</v>
      </c>
      <c r="E1917" s="11">
        <f t="shared" si="1099"/>
        <v>160</v>
      </c>
      <c r="F1917" s="11">
        <f t="shared" si="1099"/>
        <v>0</v>
      </c>
      <c r="G1917" s="11">
        <f t="shared" si="1099"/>
        <v>6.3</v>
      </c>
      <c r="H1917" s="11">
        <f t="shared" si="1099"/>
        <v>0</v>
      </c>
      <c r="I1917" s="11">
        <f t="shared" si="1099"/>
        <v>9.4499999999999993</v>
      </c>
      <c r="J1917" s="11">
        <f t="shared" si="1099"/>
        <v>0</v>
      </c>
      <c r="K1917" s="11">
        <f t="shared" si="1099"/>
        <v>0</v>
      </c>
      <c r="L1917" s="11">
        <f t="shared" si="1099"/>
        <v>0</v>
      </c>
      <c r="M1917" s="11">
        <f t="shared" si="1099"/>
        <v>0</v>
      </c>
      <c r="N1917" s="11">
        <f t="shared" si="1099"/>
        <v>0</v>
      </c>
      <c r="O1917" s="11">
        <f t="shared" si="1127"/>
        <v>0</v>
      </c>
      <c r="P1917" s="11">
        <f t="shared" si="1127"/>
        <v>0</v>
      </c>
      <c r="Q1917" s="11">
        <f t="shared" si="1127"/>
        <v>0</v>
      </c>
      <c r="R1917" s="11">
        <f t="shared" si="1127"/>
        <v>0</v>
      </c>
      <c r="S1917" s="11">
        <f t="shared" si="1127"/>
        <v>0</v>
      </c>
      <c r="T1917" s="11">
        <f t="shared" si="1102"/>
        <v>3892.8215152101388</v>
      </c>
      <c r="U1917" s="40">
        <f t="shared" si="1105"/>
        <v>0.64</v>
      </c>
      <c r="V1917" s="11">
        <f t="shared" si="1097"/>
        <v>20.943334314668977</v>
      </c>
      <c r="W1917" s="11">
        <f t="shared" si="1097"/>
        <v>14421331.93646571</v>
      </c>
      <c r="X1917" s="11">
        <f t="shared" si="1097"/>
        <v>180266.64920582139</v>
      </c>
      <c r="Y1917" s="11">
        <f t="shared" si="1097"/>
        <v>212570.80529219154</v>
      </c>
      <c r="Z1917" s="11">
        <f t="shared" si="1097"/>
        <v>1.1792020666534193</v>
      </c>
      <c r="AA1917" s="11">
        <f t="shared" si="1097"/>
        <v>60.865394412389605</v>
      </c>
      <c r="AB1917" s="11">
        <f t="shared" si="1097"/>
        <v>2117.8592496839156</v>
      </c>
      <c r="AC1917" s="11">
        <f t="shared" si="1097"/>
        <v>0</v>
      </c>
      <c r="AD1917" s="11">
        <f t="shared" si="1129"/>
        <v>0</v>
      </c>
      <c r="AE1917" s="11">
        <f t="shared" si="1129"/>
        <v>0</v>
      </c>
      <c r="AF1917" s="11">
        <f t="shared" si="1103"/>
        <v>0</v>
      </c>
      <c r="AG1917" s="11">
        <f t="shared" si="1103"/>
        <v>0</v>
      </c>
      <c r="AH1917" s="11">
        <f t="shared" si="1103"/>
        <v>0</v>
      </c>
      <c r="AI1917" s="11">
        <f t="shared" si="1103"/>
        <v>0</v>
      </c>
      <c r="AJ1917" s="11">
        <f t="shared" si="1103"/>
        <v>0</v>
      </c>
      <c r="AK1917" s="11">
        <f t="shared" si="1103"/>
        <v>0</v>
      </c>
      <c r="AL1917" s="11">
        <f t="shared" si="1103"/>
        <v>0</v>
      </c>
      <c r="AM1917" s="11">
        <f t="shared" si="1103"/>
        <v>0</v>
      </c>
      <c r="AN1917" s="11">
        <f t="shared" si="1103"/>
        <v>0</v>
      </c>
      <c r="AO1917" s="11">
        <f t="shared" si="1128"/>
        <v>0</v>
      </c>
      <c r="AP1917" s="11">
        <f t="shared" si="1128"/>
        <v>0</v>
      </c>
      <c r="AQ1917" s="11">
        <f t="shared" si="1128"/>
        <v>0</v>
      </c>
      <c r="AR1917" s="11">
        <f t="shared" si="1128"/>
        <v>0</v>
      </c>
      <c r="AS1917" s="11">
        <f t="shared" si="1128"/>
        <v>0</v>
      </c>
      <c r="AT1917" s="11">
        <f t="shared" si="1128"/>
        <v>0</v>
      </c>
      <c r="AU1917" s="11">
        <f t="shared" si="1096"/>
        <v>0</v>
      </c>
      <c r="AV1917" s="11">
        <f t="shared" si="1096"/>
        <v>22875055.263899989</v>
      </c>
      <c r="AW1917" s="11">
        <f t="shared" si="1096"/>
        <v>0</v>
      </c>
      <c r="AX1917" s="11">
        <f t="shared" si="1094"/>
        <v>0</v>
      </c>
      <c r="AY1917" s="11">
        <f t="shared" si="1094"/>
        <v>46974.81849936783</v>
      </c>
      <c r="AZ1917" s="11">
        <f t="shared" si="1094"/>
        <v>1</v>
      </c>
      <c r="BA1917" s="11">
        <f t="shared" si="1094"/>
        <v>1</v>
      </c>
      <c r="BB1917" s="11">
        <f t="shared" si="1094"/>
        <v>1</v>
      </c>
      <c r="BC1917" s="11">
        <f t="shared" si="1094"/>
        <v>1</v>
      </c>
      <c r="BD1917" s="11">
        <f t="shared" si="1094"/>
        <v>1</v>
      </c>
      <c r="BE1917" s="11">
        <f t="shared" si="1101"/>
        <v>1</v>
      </c>
      <c r="BF1917" s="15" t="str">
        <f t="shared" si="1106"/>
        <v>EN 10210</v>
      </c>
      <c r="BG1917" s="42">
        <v>30.404933999999987</v>
      </c>
      <c r="BH1917" s="17">
        <f t="shared" si="1107"/>
        <v>160</v>
      </c>
      <c r="BI1917" s="17">
        <f t="shared" si="1108"/>
        <v>160</v>
      </c>
      <c r="BK1917" s="17">
        <f t="shared" si="1109"/>
        <v>6.3</v>
      </c>
      <c r="BM1917" s="17">
        <f t="shared" si="1110"/>
        <v>9.4499999999999993</v>
      </c>
      <c r="BX1917" s="18">
        <f t="shared" si="1111"/>
        <v>3892.8215152101388</v>
      </c>
      <c r="BY1917" s="42">
        <v>0.64</v>
      </c>
      <c r="BZ1917" s="43">
        <f t="shared" si="1112"/>
        <v>20.943334314668977</v>
      </c>
      <c r="CA1917" s="18">
        <f t="shared" si="1113"/>
        <v>14421331.93646571</v>
      </c>
      <c r="CB1917" s="18">
        <f t="shared" si="1114"/>
        <v>180266.64920582139</v>
      </c>
      <c r="CC1917" s="18">
        <f t="shared" si="1115"/>
        <v>212570.80529219154</v>
      </c>
      <c r="CD1917" s="25">
        <f t="shared" si="1116"/>
        <v>1.1792020666534193</v>
      </c>
      <c r="CE1917" s="26">
        <f t="shared" si="1117"/>
        <v>60.865394412389605</v>
      </c>
      <c r="CF1917" s="18">
        <f t="shared" si="1118"/>
        <v>2117.8592496839156</v>
      </c>
      <c r="CZ1917" s="18">
        <f t="shared" si="1119"/>
        <v>22875055.263899989</v>
      </c>
      <c r="DC1917" s="18">
        <f t="shared" si="1120"/>
        <v>46974.81849936783</v>
      </c>
      <c r="DD1917" s="17">
        <f t="shared" si="1121"/>
        <v>1</v>
      </c>
      <c r="DE1917" s="17">
        <f t="shared" si="1122"/>
        <v>1</v>
      </c>
      <c r="DF1917" s="17">
        <f t="shared" si="1123"/>
        <v>1</v>
      </c>
      <c r="DG1917" s="17">
        <f t="shared" si="1124"/>
        <v>1</v>
      </c>
      <c r="DH1917" s="17">
        <f t="shared" si="1125"/>
        <v>1</v>
      </c>
      <c r="DI1917" s="17">
        <f t="shared" si="1126"/>
        <v>1</v>
      </c>
      <c r="DJ1917" s="20" t="s">
        <v>1879</v>
      </c>
    </row>
    <row r="1918" spans="1:114" x14ac:dyDescent="0.2">
      <c r="A1918" s="15" t="s">
        <v>105</v>
      </c>
      <c r="B1918" s="10" t="s">
        <v>2014</v>
      </c>
      <c r="C1918" s="11">
        <f t="shared" si="1104"/>
        <v>34.087525999999976</v>
      </c>
      <c r="D1918" s="11">
        <f t="shared" si="1099"/>
        <v>160</v>
      </c>
      <c r="E1918" s="11">
        <f t="shared" si="1099"/>
        <v>160</v>
      </c>
      <c r="F1918" s="11">
        <f t="shared" si="1099"/>
        <v>0</v>
      </c>
      <c r="G1918" s="11">
        <f t="shared" si="1099"/>
        <v>7.1</v>
      </c>
      <c r="H1918" s="11">
        <f t="shared" si="1099"/>
        <v>0</v>
      </c>
      <c r="I1918" s="11">
        <f t="shared" si="1099"/>
        <v>10.649999999999999</v>
      </c>
      <c r="J1918" s="11">
        <f t="shared" si="1099"/>
        <v>0</v>
      </c>
      <c r="K1918" s="11">
        <f t="shared" si="1099"/>
        <v>0</v>
      </c>
      <c r="L1918" s="11">
        <f t="shared" si="1099"/>
        <v>0</v>
      </c>
      <c r="M1918" s="11">
        <f t="shared" si="1099"/>
        <v>0</v>
      </c>
      <c r="N1918" s="11">
        <f t="shared" si="1099"/>
        <v>0</v>
      </c>
      <c r="O1918" s="11">
        <f t="shared" si="1127"/>
        <v>0</v>
      </c>
      <c r="P1918" s="11">
        <f t="shared" si="1127"/>
        <v>0</v>
      </c>
      <c r="Q1918" s="11">
        <f t="shared" si="1127"/>
        <v>0</v>
      </c>
      <c r="R1918" s="11">
        <f t="shared" si="1127"/>
        <v>0</v>
      </c>
      <c r="S1918" s="11">
        <f t="shared" si="1127"/>
        <v>0</v>
      </c>
      <c r="T1918" s="11">
        <f t="shared" si="1102"/>
        <v>4367.2303497541725</v>
      </c>
      <c r="U1918" s="40">
        <f t="shared" si="1105"/>
        <v>0.64</v>
      </c>
      <c r="V1918" s="11">
        <f t="shared" si="1097"/>
        <v>18.668276205071564</v>
      </c>
      <c r="W1918" s="11">
        <f t="shared" si="1097"/>
        <v>15874082.660310291</v>
      </c>
      <c r="X1918" s="11">
        <f t="shared" si="1097"/>
        <v>198426.03325387865</v>
      </c>
      <c r="Y1918" s="11">
        <f t="shared" si="1097"/>
        <v>235461.27589786457</v>
      </c>
      <c r="Z1918" s="11">
        <f t="shared" si="1097"/>
        <v>1.1866450789579648</v>
      </c>
      <c r="AA1918" s="11">
        <f t="shared" si="1097"/>
        <v>60.289442650871663</v>
      </c>
      <c r="AB1918" s="11">
        <f t="shared" si="1097"/>
        <v>2401.3707426698456</v>
      </c>
      <c r="AC1918" s="11">
        <f t="shared" si="1097"/>
        <v>0</v>
      </c>
      <c r="AD1918" s="11">
        <f t="shared" si="1129"/>
        <v>0</v>
      </c>
      <c r="AE1918" s="11">
        <f t="shared" si="1129"/>
        <v>0</v>
      </c>
      <c r="AF1918" s="11">
        <f t="shared" si="1103"/>
        <v>0</v>
      </c>
      <c r="AG1918" s="11">
        <f t="shared" si="1103"/>
        <v>0</v>
      </c>
      <c r="AH1918" s="11">
        <f t="shared" si="1103"/>
        <v>0</v>
      </c>
      <c r="AI1918" s="11">
        <f t="shared" si="1103"/>
        <v>0</v>
      </c>
      <c r="AJ1918" s="11">
        <f t="shared" si="1103"/>
        <v>0</v>
      </c>
      <c r="AK1918" s="11">
        <f t="shared" si="1103"/>
        <v>0</v>
      </c>
      <c r="AL1918" s="11">
        <f t="shared" si="1103"/>
        <v>0</v>
      </c>
      <c r="AM1918" s="11">
        <f t="shared" si="1103"/>
        <v>0</v>
      </c>
      <c r="AN1918" s="11">
        <f t="shared" si="1103"/>
        <v>0</v>
      </c>
      <c r="AO1918" s="11">
        <f t="shared" si="1128"/>
        <v>0</v>
      </c>
      <c r="AP1918" s="11">
        <f t="shared" si="1128"/>
        <v>0</v>
      </c>
      <c r="AQ1918" s="11">
        <f t="shared" si="1128"/>
        <v>0</v>
      </c>
      <c r="AR1918" s="11">
        <f t="shared" si="1128"/>
        <v>0</v>
      </c>
      <c r="AS1918" s="11">
        <f t="shared" si="1128"/>
        <v>0</v>
      </c>
      <c r="AT1918" s="11">
        <f t="shared" si="1128"/>
        <v>0</v>
      </c>
      <c r="AU1918" s="11">
        <f t="shared" si="1096"/>
        <v>0</v>
      </c>
      <c r="AV1918" s="11">
        <f t="shared" si="1096"/>
        <v>25379368.111900005</v>
      </c>
      <c r="AW1918" s="11">
        <f t="shared" si="1096"/>
        <v>0</v>
      </c>
      <c r="AX1918" s="11">
        <f t="shared" si="1094"/>
        <v>0</v>
      </c>
      <c r="AY1918" s="11">
        <f t="shared" si="1094"/>
        <v>46410.641485339685</v>
      </c>
      <c r="AZ1918" s="11">
        <f t="shared" si="1094"/>
        <v>1</v>
      </c>
      <c r="BA1918" s="11">
        <f t="shared" si="1094"/>
        <v>1</v>
      </c>
      <c r="BB1918" s="11">
        <f t="shared" si="1094"/>
        <v>1</v>
      </c>
      <c r="BC1918" s="11">
        <f t="shared" si="1094"/>
        <v>1</v>
      </c>
      <c r="BD1918" s="11">
        <f t="shared" si="1094"/>
        <v>1</v>
      </c>
      <c r="BE1918" s="11">
        <f t="shared" si="1101"/>
        <v>1</v>
      </c>
      <c r="BF1918" s="15" t="str">
        <f t="shared" si="1106"/>
        <v>EN 10210</v>
      </c>
      <c r="BG1918" s="42">
        <v>34.087525999999976</v>
      </c>
      <c r="BH1918" s="17">
        <f t="shared" si="1107"/>
        <v>160</v>
      </c>
      <c r="BI1918" s="17">
        <f t="shared" si="1108"/>
        <v>160</v>
      </c>
      <c r="BK1918" s="17">
        <f t="shared" si="1109"/>
        <v>7.1</v>
      </c>
      <c r="BM1918" s="17">
        <f t="shared" si="1110"/>
        <v>10.649999999999999</v>
      </c>
      <c r="BX1918" s="18">
        <f t="shared" si="1111"/>
        <v>4367.2303497541725</v>
      </c>
      <c r="BY1918" s="42">
        <v>0.64</v>
      </c>
      <c r="BZ1918" s="43">
        <f t="shared" si="1112"/>
        <v>18.668276205071564</v>
      </c>
      <c r="CA1918" s="18">
        <f t="shared" si="1113"/>
        <v>15874082.660310291</v>
      </c>
      <c r="CB1918" s="18">
        <f t="shared" si="1114"/>
        <v>198426.03325387865</v>
      </c>
      <c r="CC1918" s="18">
        <f t="shared" si="1115"/>
        <v>235461.27589786457</v>
      </c>
      <c r="CD1918" s="25">
        <f t="shared" si="1116"/>
        <v>1.1866450789579648</v>
      </c>
      <c r="CE1918" s="26">
        <f t="shared" si="1117"/>
        <v>60.289442650871663</v>
      </c>
      <c r="CF1918" s="18">
        <f t="shared" si="1118"/>
        <v>2401.3707426698456</v>
      </c>
      <c r="CZ1918" s="18">
        <f t="shared" si="1119"/>
        <v>25379368.111900005</v>
      </c>
      <c r="DC1918" s="18">
        <f t="shared" si="1120"/>
        <v>46410.641485339685</v>
      </c>
      <c r="DD1918" s="17">
        <f t="shared" si="1121"/>
        <v>1</v>
      </c>
      <c r="DE1918" s="17">
        <f t="shared" si="1122"/>
        <v>1</v>
      </c>
      <c r="DF1918" s="17">
        <f t="shared" si="1123"/>
        <v>1</v>
      </c>
      <c r="DG1918" s="17">
        <f t="shared" si="1124"/>
        <v>1</v>
      </c>
      <c r="DH1918" s="17">
        <f t="shared" si="1125"/>
        <v>1</v>
      </c>
      <c r="DI1918" s="17">
        <f t="shared" si="1126"/>
        <v>1</v>
      </c>
      <c r="DJ1918" s="20" t="s">
        <v>1879</v>
      </c>
    </row>
    <row r="1919" spans="1:114" x14ac:dyDescent="0.2">
      <c r="A1919" s="15" t="s">
        <v>105</v>
      </c>
      <c r="B1919" s="10" t="s">
        <v>2015</v>
      </c>
      <c r="C1919" s="11">
        <f t="shared" si="1104"/>
        <v>38.182400000000001</v>
      </c>
      <c r="D1919" s="11">
        <f t="shared" si="1099"/>
        <v>160</v>
      </c>
      <c r="E1919" s="11">
        <f t="shared" si="1099"/>
        <v>160</v>
      </c>
      <c r="F1919" s="11">
        <f t="shared" si="1099"/>
        <v>0</v>
      </c>
      <c r="G1919" s="11">
        <f t="shared" si="1099"/>
        <v>8</v>
      </c>
      <c r="H1919" s="11">
        <f t="shared" si="1099"/>
        <v>0</v>
      </c>
      <c r="I1919" s="11">
        <f t="shared" si="1099"/>
        <v>12</v>
      </c>
      <c r="J1919" s="11">
        <f t="shared" si="1099"/>
        <v>0</v>
      </c>
      <c r="K1919" s="11">
        <f t="shared" si="1099"/>
        <v>0</v>
      </c>
      <c r="L1919" s="11">
        <f t="shared" si="1099"/>
        <v>0</v>
      </c>
      <c r="M1919" s="11">
        <f t="shared" si="1099"/>
        <v>0</v>
      </c>
      <c r="N1919" s="11">
        <f t="shared" si="1099"/>
        <v>0</v>
      </c>
      <c r="O1919" s="11">
        <f t="shared" si="1127"/>
        <v>0</v>
      </c>
      <c r="P1919" s="11">
        <f t="shared" si="1127"/>
        <v>0</v>
      </c>
      <c r="Q1919" s="11">
        <f t="shared" si="1127"/>
        <v>0</v>
      </c>
      <c r="R1919" s="11">
        <f t="shared" si="1127"/>
        <v>0</v>
      </c>
      <c r="S1919" s="11">
        <f t="shared" si="1127"/>
        <v>0</v>
      </c>
      <c r="T1919" s="11">
        <f t="shared" si="1102"/>
        <v>4895.5751316061705</v>
      </c>
      <c r="U1919" s="40">
        <f t="shared" si="1105"/>
        <v>0.64</v>
      </c>
      <c r="V1919" s="11">
        <f t="shared" si="1097"/>
        <v>16.65354125484205</v>
      </c>
      <c r="W1919" s="11">
        <f t="shared" si="1097"/>
        <v>17412349.479375731</v>
      </c>
      <c r="X1919" s="11">
        <f t="shared" si="1097"/>
        <v>217654.36849219663</v>
      </c>
      <c r="Y1919" s="11">
        <f t="shared" si="1097"/>
        <v>260137.52982580586</v>
      </c>
      <c r="Z1919" s="11">
        <f t="shared" si="1097"/>
        <v>1.1951863480981881</v>
      </c>
      <c r="AA1919" s="11">
        <f t="shared" si="1097"/>
        <v>59.638515909502559</v>
      </c>
      <c r="AB1919" s="11">
        <f t="shared" si="1097"/>
        <v>2724.2477193189875</v>
      </c>
      <c r="AC1919" s="11">
        <f t="shared" si="1097"/>
        <v>0</v>
      </c>
      <c r="AD1919" s="11">
        <f t="shared" si="1129"/>
        <v>0</v>
      </c>
      <c r="AE1919" s="11">
        <f t="shared" si="1129"/>
        <v>0</v>
      </c>
      <c r="AF1919" s="11">
        <f t="shared" si="1103"/>
        <v>0</v>
      </c>
      <c r="AG1919" s="11">
        <f t="shared" si="1103"/>
        <v>0</v>
      </c>
      <c r="AH1919" s="11">
        <f t="shared" si="1103"/>
        <v>0</v>
      </c>
      <c r="AI1919" s="11">
        <f t="shared" si="1103"/>
        <v>0</v>
      </c>
      <c r="AJ1919" s="11">
        <f t="shared" si="1103"/>
        <v>0</v>
      </c>
      <c r="AK1919" s="11">
        <f t="shared" si="1103"/>
        <v>0</v>
      </c>
      <c r="AL1919" s="11">
        <f t="shared" si="1103"/>
        <v>0</v>
      </c>
      <c r="AM1919" s="11">
        <f t="shared" si="1103"/>
        <v>0</v>
      </c>
      <c r="AN1919" s="11">
        <f t="shared" si="1103"/>
        <v>0</v>
      </c>
      <c r="AO1919" s="11">
        <f t="shared" si="1128"/>
        <v>0</v>
      </c>
      <c r="AP1919" s="11">
        <f t="shared" si="1128"/>
        <v>0</v>
      </c>
      <c r="AQ1919" s="11">
        <f t="shared" si="1128"/>
        <v>0</v>
      </c>
      <c r="AR1919" s="11">
        <f t="shared" si="1128"/>
        <v>0</v>
      </c>
      <c r="AS1919" s="11">
        <f t="shared" si="1128"/>
        <v>0</v>
      </c>
      <c r="AT1919" s="11">
        <f t="shared" si="1128"/>
        <v>0</v>
      </c>
      <c r="AU1919" s="11">
        <f t="shared" si="1096"/>
        <v>0</v>
      </c>
      <c r="AV1919" s="11">
        <f t="shared" si="1096"/>
        <v>28094464</v>
      </c>
      <c r="AW1919" s="11">
        <f t="shared" si="1096"/>
        <v>0</v>
      </c>
      <c r="AX1919" s="11">
        <f t="shared" si="1094"/>
        <v>0</v>
      </c>
      <c r="AY1919" s="11">
        <f t="shared" si="1094"/>
        <v>45768.495438637976</v>
      </c>
      <c r="AZ1919" s="11">
        <f t="shared" si="1094"/>
        <v>1</v>
      </c>
      <c r="BA1919" s="11">
        <f t="shared" ref="BA1919:BE1979" si="1130">IF($A1919="x",DE1919,"")</f>
        <v>1</v>
      </c>
      <c r="BB1919" s="11">
        <f t="shared" si="1130"/>
        <v>1</v>
      </c>
      <c r="BC1919" s="11">
        <f t="shared" si="1130"/>
        <v>1</v>
      </c>
      <c r="BD1919" s="11">
        <f t="shared" si="1130"/>
        <v>1</v>
      </c>
      <c r="BE1919" s="11">
        <f t="shared" si="1101"/>
        <v>1</v>
      </c>
      <c r="BF1919" s="15" t="str">
        <f t="shared" si="1106"/>
        <v>EN 10210</v>
      </c>
      <c r="BG1919" s="42">
        <v>38.182400000000001</v>
      </c>
      <c r="BH1919" s="17">
        <f t="shared" si="1107"/>
        <v>160</v>
      </c>
      <c r="BI1919" s="17">
        <f t="shared" si="1108"/>
        <v>160</v>
      </c>
      <c r="BK1919" s="17">
        <f t="shared" si="1109"/>
        <v>8</v>
      </c>
      <c r="BM1919" s="17">
        <f t="shared" si="1110"/>
        <v>12</v>
      </c>
      <c r="BX1919" s="18">
        <f t="shared" si="1111"/>
        <v>4895.5751316061705</v>
      </c>
      <c r="BY1919" s="42">
        <v>0.64</v>
      </c>
      <c r="BZ1919" s="43">
        <f t="shared" si="1112"/>
        <v>16.65354125484205</v>
      </c>
      <c r="CA1919" s="18">
        <f t="shared" si="1113"/>
        <v>17412349.479375731</v>
      </c>
      <c r="CB1919" s="18">
        <f t="shared" si="1114"/>
        <v>217654.36849219663</v>
      </c>
      <c r="CC1919" s="18">
        <f t="shared" si="1115"/>
        <v>260137.52982580586</v>
      </c>
      <c r="CD1919" s="25">
        <f t="shared" si="1116"/>
        <v>1.1951863480981881</v>
      </c>
      <c r="CE1919" s="26">
        <f t="shared" si="1117"/>
        <v>59.638515909502559</v>
      </c>
      <c r="CF1919" s="18">
        <f t="shared" si="1118"/>
        <v>2724.2477193189875</v>
      </c>
      <c r="CZ1919" s="18">
        <f t="shared" si="1119"/>
        <v>28094464</v>
      </c>
      <c r="DC1919" s="18">
        <f t="shared" si="1120"/>
        <v>45768.495438637976</v>
      </c>
      <c r="DD1919" s="17">
        <f t="shared" si="1121"/>
        <v>1</v>
      </c>
      <c r="DE1919" s="17">
        <f t="shared" si="1122"/>
        <v>1</v>
      </c>
      <c r="DF1919" s="17">
        <f t="shared" si="1123"/>
        <v>1</v>
      </c>
      <c r="DG1919" s="17">
        <f t="shared" si="1124"/>
        <v>1</v>
      </c>
      <c r="DH1919" s="17">
        <f t="shared" si="1125"/>
        <v>1</v>
      </c>
      <c r="DI1919" s="17">
        <f t="shared" si="1126"/>
        <v>1</v>
      </c>
      <c r="DJ1919" s="20" t="s">
        <v>1879</v>
      </c>
    </row>
    <row r="1920" spans="1:114" x14ac:dyDescent="0.2">
      <c r="A1920" s="15" t="s">
        <v>105</v>
      </c>
      <c r="B1920" s="10" t="s">
        <v>2016</v>
      </c>
      <c r="C1920" s="11">
        <f t="shared" si="1104"/>
        <v>41.779583999999986</v>
      </c>
      <c r="D1920" s="11">
        <f t="shared" si="1099"/>
        <v>160</v>
      </c>
      <c r="E1920" s="11">
        <f t="shared" si="1099"/>
        <v>160</v>
      </c>
      <c r="F1920" s="11">
        <f t="shared" si="1099"/>
        <v>0</v>
      </c>
      <c r="G1920" s="11">
        <f t="shared" si="1099"/>
        <v>8.8000000000000007</v>
      </c>
      <c r="H1920" s="11">
        <f t="shared" si="1099"/>
        <v>0</v>
      </c>
      <c r="I1920" s="11">
        <f t="shared" si="1099"/>
        <v>13.200000000000001</v>
      </c>
      <c r="J1920" s="11">
        <f t="shared" si="1099"/>
        <v>0</v>
      </c>
      <c r="K1920" s="11">
        <f t="shared" si="1099"/>
        <v>0</v>
      </c>
      <c r="L1920" s="11">
        <f t="shared" si="1099"/>
        <v>0</v>
      </c>
      <c r="M1920" s="11">
        <f t="shared" si="1099"/>
        <v>0</v>
      </c>
      <c r="N1920" s="11">
        <f t="shared" si="1099"/>
        <v>0</v>
      </c>
      <c r="O1920" s="11">
        <f t="shared" si="1127"/>
        <v>0</v>
      </c>
      <c r="P1920" s="11">
        <f t="shared" si="1127"/>
        <v>0</v>
      </c>
      <c r="Q1920" s="11">
        <f t="shared" si="1127"/>
        <v>0</v>
      </c>
      <c r="R1920" s="11">
        <f t="shared" si="1127"/>
        <v>0</v>
      </c>
      <c r="S1920" s="11">
        <f t="shared" si="1127"/>
        <v>0</v>
      </c>
      <c r="T1920" s="11">
        <f t="shared" si="1102"/>
        <v>5360.4459092434663</v>
      </c>
      <c r="U1920" s="40">
        <f t="shared" si="1105"/>
        <v>0.64</v>
      </c>
      <c r="V1920" s="11">
        <f t="shared" si="1097"/>
        <v>15.209306054146628</v>
      </c>
      <c r="W1920" s="11">
        <f t="shared" si="1097"/>
        <v>18695912.479634378</v>
      </c>
      <c r="X1920" s="11">
        <f t="shared" si="1097"/>
        <v>233698.90599542973</v>
      </c>
      <c r="Y1920" s="11">
        <f t="shared" si="1097"/>
        <v>281124.17427513981</v>
      </c>
      <c r="Z1920" s="11">
        <f t="shared" si="1097"/>
        <v>1.202933206202675</v>
      </c>
      <c r="AA1920" s="11">
        <f t="shared" si="1097"/>
        <v>59.05720294612599</v>
      </c>
      <c r="AB1920" s="11">
        <f t="shared" si="1097"/>
        <v>3014.7397403759742</v>
      </c>
      <c r="AC1920" s="11">
        <f t="shared" si="1097"/>
        <v>0</v>
      </c>
      <c r="AD1920" s="11">
        <f t="shared" si="1129"/>
        <v>0</v>
      </c>
      <c r="AE1920" s="11">
        <f t="shared" si="1129"/>
        <v>0</v>
      </c>
      <c r="AF1920" s="11">
        <f t="shared" si="1103"/>
        <v>0</v>
      </c>
      <c r="AG1920" s="11">
        <f t="shared" si="1103"/>
        <v>0</v>
      </c>
      <c r="AH1920" s="11">
        <f t="shared" si="1103"/>
        <v>0</v>
      </c>
      <c r="AI1920" s="11">
        <f t="shared" si="1103"/>
        <v>0</v>
      </c>
      <c r="AJ1920" s="11">
        <f t="shared" si="1103"/>
        <v>0</v>
      </c>
      <c r="AK1920" s="11">
        <f t="shared" si="1103"/>
        <v>0</v>
      </c>
      <c r="AL1920" s="11">
        <f t="shared" si="1103"/>
        <v>0</v>
      </c>
      <c r="AM1920" s="11">
        <f t="shared" si="1103"/>
        <v>0</v>
      </c>
      <c r="AN1920" s="11">
        <f t="shared" si="1103"/>
        <v>0</v>
      </c>
      <c r="AO1920" s="11">
        <f t="shared" si="1128"/>
        <v>0</v>
      </c>
      <c r="AP1920" s="11">
        <f t="shared" si="1128"/>
        <v>0</v>
      </c>
      <c r="AQ1920" s="11">
        <f t="shared" si="1128"/>
        <v>0</v>
      </c>
      <c r="AR1920" s="11">
        <f t="shared" si="1128"/>
        <v>0</v>
      </c>
      <c r="AS1920" s="11">
        <f t="shared" si="1128"/>
        <v>0</v>
      </c>
      <c r="AT1920" s="11">
        <f t="shared" si="1128"/>
        <v>0</v>
      </c>
      <c r="AU1920" s="11">
        <f t="shared" si="1096"/>
        <v>0</v>
      </c>
      <c r="AV1920" s="11">
        <f t="shared" si="1096"/>
        <v>30418517.606399994</v>
      </c>
      <c r="AW1920" s="11">
        <f t="shared" si="1096"/>
        <v>0</v>
      </c>
      <c r="AX1920" s="11">
        <f t="shared" si="1096"/>
        <v>0</v>
      </c>
      <c r="AY1920" s="11">
        <f t="shared" si="1096"/>
        <v>45191.079480751941</v>
      </c>
      <c r="AZ1920" s="11">
        <f t="shared" si="1096"/>
        <v>1</v>
      </c>
      <c r="BA1920" s="11">
        <f t="shared" si="1130"/>
        <v>1</v>
      </c>
      <c r="BB1920" s="11">
        <f t="shared" si="1130"/>
        <v>1</v>
      </c>
      <c r="BC1920" s="11">
        <f t="shared" si="1130"/>
        <v>1</v>
      </c>
      <c r="BD1920" s="11">
        <f t="shared" si="1130"/>
        <v>1</v>
      </c>
      <c r="BE1920" s="11">
        <f t="shared" si="1101"/>
        <v>1</v>
      </c>
      <c r="BF1920" s="15" t="str">
        <f t="shared" si="1106"/>
        <v>EN 10210</v>
      </c>
      <c r="BG1920" s="42">
        <v>41.779583999999986</v>
      </c>
      <c r="BH1920" s="17">
        <f t="shared" si="1107"/>
        <v>160</v>
      </c>
      <c r="BI1920" s="17">
        <f t="shared" si="1108"/>
        <v>160</v>
      </c>
      <c r="BK1920" s="17">
        <f t="shared" si="1109"/>
        <v>8.8000000000000007</v>
      </c>
      <c r="BM1920" s="17">
        <f t="shared" si="1110"/>
        <v>13.200000000000001</v>
      </c>
      <c r="BX1920" s="18">
        <f t="shared" si="1111"/>
        <v>5360.4459092434663</v>
      </c>
      <c r="BY1920" s="42">
        <v>0.64</v>
      </c>
      <c r="BZ1920" s="43">
        <f t="shared" si="1112"/>
        <v>15.209306054146628</v>
      </c>
      <c r="CA1920" s="18">
        <f t="shared" si="1113"/>
        <v>18695912.479634378</v>
      </c>
      <c r="CB1920" s="18">
        <f t="shared" si="1114"/>
        <v>233698.90599542973</v>
      </c>
      <c r="CC1920" s="18">
        <f t="shared" si="1115"/>
        <v>281124.17427513981</v>
      </c>
      <c r="CD1920" s="25">
        <f t="shared" si="1116"/>
        <v>1.202933206202675</v>
      </c>
      <c r="CE1920" s="26">
        <f t="shared" si="1117"/>
        <v>59.05720294612599</v>
      </c>
      <c r="CF1920" s="18">
        <f t="shared" si="1118"/>
        <v>3014.7397403759742</v>
      </c>
      <c r="CZ1920" s="18">
        <f t="shared" si="1119"/>
        <v>30418517.606399994</v>
      </c>
      <c r="DC1920" s="18">
        <f t="shared" si="1120"/>
        <v>45191.079480751941</v>
      </c>
      <c r="DD1920" s="17">
        <f t="shared" si="1121"/>
        <v>1</v>
      </c>
      <c r="DE1920" s="17">
        <f t="shared" si="1122"/>
        <v>1</v>
      </c>
      <c r="DF1920" s="17">
        <f t="shared" si="1123"/>
        <v>1</v>
      </c>
      <c r="DG1920" s="17">
        <f t="shared" si="1124"/>
        <v>1</v>
      </c>
      <c r="DH1920" s="17">
        <f t="shared" si="1125"/>
        <v>1</v>
      </c>
      <c r="DI1920" s="17">
        <f t="shared" si="1126"/>
        <v>1</v>
      </c>
      <c r="DJ1920" s="20" t="s">
        <v>1879</v>
      </c>
    </row>
    <row r="1921" spans="1:114" x14ac:dyDescent="0.2">
      <c r="A1921" s="15" t="s">
        <v>105</v>
      </c>
      <c r="B1921" s="10" t="s">
        <v>2017</v>
      </c>
      <c r="C1921" s="11">
        <f t="shared" si="1104"/>
        <v>47.1</v>
      </c>
      <c r="D1921" s="11">
        <f t="shared" si="1099"/>
        <v>160</v>
      </c>
      <c r="E1921" s="11">
        <f t="shared" si="1099"/>
        <v>160</v>
      </c>
      <c r="F1921" s="11">
        <f t="shared" si="1099"/>
        <v>0</v>
      </c>
      <c r="G1921" s="11">
        <f t="shared" si="1099"/>
        <v>10</v>
      </c>
      <c r="H1921" s="11">
        <f t="shared" si="1099"/>
        <v>0</v>
      </c>
      <c r="I1921" s="11">
        <f t="shared" si="1099"/>
        <v>15</v>
      </c>
      <c r="J1921" s="11">
        <f t="shared" si="1099"/>
        <v>0</v>
      </c>
      <c r="K1921" s="11">
        <f t="shared" si="1099"/>
        <v>0</v>
      </c>
      <c r="L1921" s="11">
        <f t="shared" si="1099"/>
        <v>0</v>
      </c>
      <c r="M1921" s="11">
        <f t="shared" si="1099"/>
        <v>0</v>
      </c>
      <c r="N1921" s="11">
        <f t="shared" si="1099"/>
        <v>0</v>
      </c>
      <c r="O1921" s="11">
        <f t="shared" si="1127"/>
        <v>0</v>
      </c>
      <c r="P1921" s="11">
        <f t="shared" si="1127"/>
        <v>0</v>
      </c>
      <c r="Q1921" s="11">
        <f t="shared" si="1127"/>
        <v>0</v>
      </c>
      <c r="R1921" s="11">
        <f t="shared" si="1127"/>
        <v>0</v>
      </c>
      <c r="S1921" s="11">
        <f t="shared" si="1127"/>
        <v>0</v>
      </c>
      <c r="T1921" s="11">
        <f t="shared" si="1102"/>
        <v>6049.3361431346411</v>
      </c>
      <c r="U1921" s="40">
        <f t="shared" si="1105"/>
        <v>0.64</v>
      </c>
      <c r="V1921" s="11">
        <f t="shared" si="1097"/>
        <v>13.477290811969279</v>
      </c>
      <c r="W1921" s="11">
        <f t="shared" si="1097"/>
        <v>20476695.819732115</v>
      </c>
      <c r="X1921" s="11">
        <f t="shared" si="1097"/>
        <v>255958.69774665142</v>
      </c>
      <c r="Y1921" s="11">
        <f t="shared" si="1097"/>
        <v>310948.37171230878</v>
      </c>
      <c r="Z1921" s="11">
        <f t="shared" si="1097"/>
        <v>1.2148380752432422</v>
      </c>
      <c r="AA1921" s="11">
        <f t="shared" si="1097"/>
        <v>58.18031665893205</v>
      </c>
      <c r="AB1921" s="11">
        <f t="shared" si="1097"/>
        <v>3456.6370614359175</v>
      </c>
      <c r="AC1921" s="11">
        <f t="shared" si="1097"/>
        <v>0</v>
      </c>
      <c r="AD1921" s="11">
        <f t="shared" si="1129"/>
        <v>0</v>
      </c>
      <c r="AE1921" s="11">
        <f t="shared" si="1129"/>
        <v>0</v>
      </c>
      <c r="AF1921" s="11">
        <f t="shared" si="1103"/>
        <v>0</v>
      </c>
      <c r="AG1921" s="11">
        <f t="shared" si="1103"/>
        <v>0</v>
      </c>
      <c r="AH1921" s="11">
        <f t="shared" si="1103"/>
        <v>0</v>
      </c>
      <c r="AI1921" s="11">
        <f t="shared" si="1103"/>
        <v>0</v>
      </c>
      <c r="AJ1921" s="11">
        <f t="shared" si="1103"/>
        <v>0</v>
      </c>
      <c r="AK1921" s="11">
        <f t="shared" si="1103"/>
        <v>0</v>
      </c>
      <c r="AL1921" s="11">
        <f t="shared" si="1103"/>
        <v>0</v>
      </c>
      <c r="AM1921" s="11">
        <f t="shared" si="1103"/>
        <v>0</v>
      </c>
      <c r="AN1921" s="11">
        <f t="shared" si="1103"/>
        <v>0</v>
      </c>
      <c r="AO1921" s="11">
        <f t="shared" si="1128"/>
        <v>0</v>
      </c>
      <c r="AP1921" s="11">
        <f t="shared" si="1128"/>
        <v>0</v>
      </c>
      <c r="AQ1921" s="11">
        <f t="shared" si="1128"/>
        <v>0</v>
      </c>
      <c r="AR1921" s="11">
        <f t="shared" si="1128"/>
        <v>0</v>
      </c>
      <c r="AS1921" s="11">
        <f t="shared" si="1128"/>
        <v>0</v>
      </c>
      <c r="AT1921" s="11">
        <f t="shared" si="1128"/>
        <v>0</v>
      </c>
      <c r="AU1921" s="11">
        <f t="shared" si="1096"/>
        <v>0</v>
      </c>
      <c r="AV1921" s="11">
        <f t="shared" si="1096"/>
        <v>33750000</v>
      </c>
      <c r="AW1921" s="11">
        <f t="shared" si="1096"/>
        <v>0</v>
      </c>
      <c r="AX1921" s="11">
        <f t="shared" si="1096"/>
        <v>0</v>
      </c>
      <c r="AY1921" s="11">
        <f t="shared" si="1096"/>
        <v>44313.274122871837</v>
      </c>
      <c r="AZ1921" s="11">
        <f t="shared" si="1096"/>
        <v>1</v>
      </c>
      <c r="BA1921" s="11">
        <f t="shared" si="1130"/>
        <v>1</v>
      </c>
      <c r="BB1921" s="11">
        <f t="shared" si="1130"/>
        <v>1</v>
      </c>
      <c r="BC1921" s="11">
        <f t="shared" si="1130"/>
        <v>1</v>
      </c>
      <c r="BD1921" s="11">
        <f t="shared" si="1130"/>
        <v>1</v>
      </c>
      <c r="BE1921" s="11">
        <f t="shared" si="1101"/>
        <v>1</v>
      </c>
      <c r="BF1921" s="15" t="str">
        <f t="shared" si="1106"/>
        <v>EN 10210</v>
      </c>
      <c r="BG1921" s="42">
        <v>47.1</v>
      </c>
      <c r="BH1921" s="17">
        <f t="shared" si="1107"/>
        <v>160</v>
      </c>
      <c r="BI1921" s="17">
        <f t="shared" si="1108"/>
        <v>160</v>
      </c>
      <c r="BK1921" s="17">
        <f t="shared" si="1109"/>
        <v>10</v>
      </c>
      <c r="BM1921" s="17">
        <f t="shared" si="1110"/>
        <v>15</v>
      </c>
      <c r="BX1921" s="18">
        <f t="shared" si="1111"/>
        <v>6049.3361431346411</v>
      </c>
      <c r="BY1921" s="42">
        <v>0.64</v>
      </c>
      <c r="BZ1921" s="43">
        <f t="shared" si="1112"/>
        <v>13.477290811969279</v>
      </c>
      <c r="CA1921" s="18">
        <f t="shared" si="1113"/>
        <v>20476695.819732115</v>
      </c>
      <c r="CB1921" s="18">
        <f t="shared" si="1114"/>
        <v>255958.69774665142</v>
      </c>
      <c r="CC1921" s="18">
        <f t="shared" si="1115"/>
        <v>310948.37171230878</v>
      </c>
      <c r="CD1921" s="25">
        <f t="shared" si="1116"/>
        <v>1.2148380752432422</v>
      </c>
      <c r="CE1921" s="26">
        <f t="shared" si="1117"/>
        <v>58.18031665893205</v>
      </c>
      <c r="CF1921" s="18">
        <f t="shared" si="1118"/>
        <v>3456.6370614359175</v>
      </c>
      <c r="CZ1921" s="18">
        <f t="shared" si="1119"/>
        <v>33750000</v>
      </c>
      <c r="DC1921" s="18">
        <f t="shared" si="1120"/>
        <v>44313.274122871837</v>
      </c>
      <c r="DD1921" s="17">
        <f t="shared" si="1121"/>
        <v>1</v>
      </c>
      <c r="DE1921" s="17">
        <f t="shared" si="1122"/>
        <v>1</v>
      </c>
      <c r="DF1921" s="17">
        <f t="shared" si="1123"/>
        <v>1</v>
      </c>
      <c r="DG1921" s="17">
        <f t="shared" si="1124"/>
        <v>1</v>
      </c>
      <c r="DH1921" s="17">
        <f t="shared" si="1125"/>
        <v>1</v>
      </c>
      <c r="DI1921" s="17">
        <f t="shared" si="1126"/>
        <v>1</v>
      </c>
      <c r="DJ1921" s="20" t="s">
        <v>1879</v>
      </c>
    </row>
    <row r="1922" spans="1:114" x14ac:dyDescent="0.2">
      <c r="A1922" s="15" t="s">
        <v>105</v>
      </c>
      <c r="B1922" s="10" t="s">
        <v>2018</v>
      </c>
      <c r="C1922" s="11">
        <f t="shared" si="1104"/>
        <v>51.464599999999997</v>
      </c>
      <c r="D1922" s="11">
        <f t="shared" si="1099"/>
        <v>160</v>
      </c>
      <c r="E1922" s="11">
        <f t="shared" si="1099"/>
        <v>160</v>
      </c>
      <c r="F1922" s="11">
        <f t="shared" si="1099"/>
        <v>0</v>
      </c>
      <c r="G1922" s="11">
        <f t="shared" si="1099"/>
        <v>11</v>
      </c>
      <c r="H1922" s="11">
        <f t="shared" si="1099"/>
        <v>0</v>
      </c>
      <c r="I1922" s="11">
        <f t="shared" si="1099"/>
        <v>22</v>
      </c>
      <c r="J1922" s="11">
        <f t="shared" si="1099"/>
        <v>0</v>
      </c>
      <c r="K1922" s="11">
        <f t="shared" si="1099"/>
        <v>0</v>
      </c>
      <c r="L1922" s="11">
        <f t="shared" si="1099"/>
        <v>0</v>
      </c>
      <c r="M1922" s="11">
        <f t="shared" si="1099"/>
        <v>0</v>
      </c>
      <c r="N1922" s="11">
        <f t="shared" si="1099"/>
        <v>0</v>
      </c>
      <c r="O1922" s="11">
        <f t="shared" si="1127"/>
        <v>0</v>
      </c>
      <c r="P1922" s="11">
        <f t="shared" si="1127"/>
        <v>0</v>
      </c>
      <c r="Q1922" s="11">
        <f t="shared" si="1127"/>
        <v>0</v>
      </c>
      <c r="R1922" s="11">
        <f t="shared" si="1127"/>
        <v>0</v>
      </c>
      <c r="S1922" s="11">
        <f t="shared" si="1127"/>
        <v>0</v>
      </c>
      <c r="T1922" s="11">
        <f t="shared" si="1102"/>
        <v>7177.0616886749194</v>
      </c>
      <c r="U1922" s="40">
        <f t="shared" si="1105"/>
        <v>0.64</v>
      </c>
      <c r="V1922" s="11">
        <f t="shared" si="1097"/>
        <v>11.359615669603444</v>
      </c>
      <c r="W1922" s="11">
        <f t="shared" si="1097"/>
        <v>21137063.070429776</v>
      </c>
      <c r="X1922" s="11">
        <f t="shared" si="1097"/>
        <v>264213.28838037222</v>
      </c>
      <c r="Y1922" s="11">
        <f t="shared" si="1097"/>
        <v>325713.85377149243</v>
      </c>
      <c r="Z1922" s="11">
        <f t="shared" si="1097"/>
        <v>1.2327686308592529</v>
      </c>
      <c r="AA1922" s="11">
        <f t="shared" si="1097"/>
        <v>54.268645499501559</v>
      </c>
      <c r="AB1922" s="11">
        <f t="shared" si="1097"/>
        <v>3968.6635554218246</v>
      </c>
      <c r="AC1922" s="11">
        <f t="shared" si="1097"/>
        <v>0</v>
      </c>
      <c r="AD1922" s="11">
        <f t="shared" si="1129"/>
        <v>0</v>
      </c>
      <c r="AE1922" s="11">
        <f t="shared" si="1129"/>
        <v>0</v>
      </c>
      <c r="AF1922" s="11">
        <f t="shared" si="1103"/>
        <v>0</v>
      </c>
      <c r="AG1922" s="11">
        <f t="shared" si="1103"/>
        <v>0</v>
      </c>
      <c r="AH1922" s="11">
        <f t="shared" si="1103"/>
        <v>0</v>
      </c>
      <c r="AI1922" s="11">
        <f t="shared" si="1103"/>
        <v>0</v>
      </c>
      <c r="AJ1922" s="11">
        <f t="shared" si="1103"/>
        <v>0</v>
      </c>
      <c r="AK1922" s="11">
        <f t="shared" si="1103"/>
        <v>0</v>
      </c>
      <c r="AL1922" s="11">
        <f t="shared" si="1103"/>
        <v>0</v>
      </c>
      <c r="AM1922" s="11">
        <f t="shared" si="1103"/>
        <v>0</v>
      </c>
      <c r="AN1922" s="11">
        <f t="shared" si="1103"/>
        <v>0</v>
      </c>
      <c r="AO1922" s="11">
        <f t="shared" si="1128"/>
        <v>0</v>
      </c>
      <c r="AP1922" s="11">
        <f t="shared" si="1128"/>
        <v>0</v>
      </c>
      <c r="AQ1922" s="11">
        <f t="shared" si="1128"/>
        <v>0</v>
      </c>
      <c r="AR1922" s="11">
        <f t="shared" si="1128"/>
        <v>0</v>
      </c>
      <c r="AS1922" s="11">
        <f t="shared" si="1128"/>
        <v>0</v>
      </c>
      <c r="AT1922" s="11">
        <f t="shared" si="1128"/>
        <v>0</v>
      </c>
      <c r="AU1922" s="11">
        <f t="shared" si="1096"/>
        <v>0</v>
      </c>
      <c r="AV1922" s="11">
        <f t="shared" si="1096"/>
        <v>36387439</v>
      </c>
      <c r="AW1922" s="11">
        <f t="shared" si="1096"/>
        <v>0</v>
      </c>
      <c r="AX1922" s="11">
        <f t="shared" si="1096"/>
        <v>0</v>
      </c>
      <c r="AY1922" s="11">
        <f t="shared" si="1096"/>
        <v>43103.658888554564</v>
      </c>
      <c r="AZ1922" s="11">
        <f t="shared" si="1096"/>
        <v>1</v>
      </c>
      <c r="BA1922" s="11">
        <f t="shared" si="1130"/>
        <v>1</v>
      </c>
      <c r="BB1922" s="11">
        <f t="shared" si="1130"/>
        <v>1</v>
      </c>
      <c r="BC1922" s="11">
        <f t="shared" si="1130"/>
        <v>1</v>
      </c>
      <c r="BD1922" s="11">
        <f t="shared" si="1130"/>
        <v>1</v>
      </c>
      <c r="BE1922" s="11">
        <f t="shared" si="1101"/>
        <v>1</v>
      </c>
      <c r="BF1922" s="15" t="str">
        <f t="shared" si="1106"/>
        <v>EN 10210</v>
      </c>
      <c r="BG1922" s="42">
        <v>51.464599999999997</v>
      </c>
      <c r="BH1922" s="17">
        <f t="shared" si="1107"/>
        <v>160</v>
      </c>
      <c r="BI1922" s="17">
        <f t="shared" si="1108"/>
        <v>160</v>
      </c>
      <c r="BK1922" s="17">
        <f t="shared" si="1109"/>
        <v>11</v>
      </c>
      <c r="BM1922" s="17">
        <f t="shared" si="1110"/>
        <v>22</v>
      </c>
      <c r="BX1922" s="18">
        <f t="shared" si="1111"/>
        <v>7177.0616886749194</v>
      </c>
      <c r="BY1922" s="42">
        <v>0.64</v>
      </c>
      <c r="BZ1922" s="43">
        <f t="shared" si="1112"/>
        <v>11.359615669603444</v>
      </c>
      <c r="CA1922" s="18">
        <f t="shared" si="1113"/>
        <v>21137063.070429776</v>
      </c>
      <c r="CB1922" s="18">
        <f t="shared" si="1114"/>
        <v>264213.28838037222</v>
      </c>
      <c r="CC1922" s="18">
        <f t="shared" si="1115"/>
        <v>325713.85377149243</v>
      </c>
      <c r="CD1922" s="25">
        <f t="shared" si="1116"/>
        <v>1.2327686308592529</v>
      </c>
      <c r="CE1922" s="26">
        <f t="shared" si="1117"/>
        <v>54.268645499501559</v>
      </c>
      <c r="CF1922" s="18">
        <f t="shared" si="1118"/>
        <v>3968.6635554218246</v>
      </c>
      <c r="CZ1922" s="18">
        <f t="shared" si="1119"/>
        <v>36387439</v>
      </c>
      <c r="DC1922" s="18">
        <f t="shared" si="1120"/>
        <v>43103.658888554564</v>
      </c>
      <c r="DD1922" s="17">
        <f t="shared" si="1121"/>
        <v>1</v>
      </c>
      <c r="DE1922" s="17">
        <f t="shared" si="1122"/>
        <v>1</v>
      </c>
      <c r="DF1922" s="17">
        <f t="shared" si="1123"/>
        <v>1</v>
      </c>
      <c r="DG1922" s="17">
        <f t="shared" si="1124"/>
        <v>1</v>
      </c>
      <c r="DH1922" s="17">
        <f t="shared" si="1125"/>
        <v>1</v>
      </c>
      <c r="DI1922" s="17">
        <f t="shared" si="1126"/>
        <v>1</v>
      </c>
      <c r="DJ1922" s="20" t="s">
        <v>1879</v>
      </c>
    </row>
    <row r="1923" spans="1:114" x14ac:dyDescent="0.2">
      <c r="A1923" s="15" t="s">
        <v>105</v>
      </c>
      <c r="B1923" s="10" t="s">
        <v>2019</v>
      </c>
      <c r="C1923" s="11">
        <f t="shared" si="1104"/>
        <v>57.893749999999997</v>
      </c>
      <c r="D1923" s="11">
        <f t="shared" si="1099"/>
        <v>160</v>
      </c>
      <c r="E1923" s="11">
        <f t="shared" si="1099"/>
        <v>160</v>
      </c>
      <c r="F1923" s="11">
        <f t="shared" si="1099"/>
        <v>0</v>
      </c>
      <c r="G1923" s="11">
        <f t="shared" si="1099"/>
        <v>12.5</v>
      </c>
      <c r="H1923" s="11">
        <f t="shared" si="1099"/>
        <v>0</v>
      </c>
      <c r="I1923" s="11">
        <f t="shared" si="1099"/>
        <v>25</v>
      </c>
      <c r="J1923" s="11">
        <f t="shared" si="1099"/>
        <v>0</v>
      </c>
      <c r="K1923" s="11">
        <f t="shared" si="1099"/>
        <v>0</v>
      </c>
      <c r="L1923" s="11">
        <f t="shared" si="1099"/>
        <v>0</v>
      </c>
      <c r="M1923" s="11">
        <f t="shared" si="1099"/>
        <v>0</v>
      </c>
      <c r="N1923" s="11">
        <f t="shared" si="1099"/>
        <v>0</v>
      </c>
      <c r="O1923" s="11">
        <f t="shared" si="1127"/>
        <v>0</v>
      </c>
      <c r="P1923" s="11">
        <f t="shared" si="1127"/>
        <v>0</v>
      </c>
      <c r="Q1923" s="11">
        <f t="shared" si="1127"/>
        <v>0</v>
      </c>
      <c r="R1923" s="11">
        <f t="shared" si="1127"/>
        <v>0</v>
      </c>
      <c r="S1923" s="11">
        <f t="shared" si="1127"/>
        <v>0</v>
      </c>
      <c r="T1923" s="11">
        <f t="shared" si="1102"/>
        <v>8176.9908169872415</v>
      </c>
      <c r="U1923" s="40">
        <f t="shared" si="1105"/>
        <v>0.64</v>
      </c>
      <c r="V1923" s="11">
        <f t="shared" si="1097"/>
        <v>9.970497001294282</v>
      </c>
      <c r="W1923" s="11">
        <f t="shared" si="1097"/>
        <v>22750397.200479921</v>
      </c>
      <c r="X1923" s="11">
        <f t="shared" si="1097"/>
        <v>284379.96500599902</v>
      </c>
      <c r="Y1923" s="11">
        <f t="shared" si="1097"/>
        <v>355664.86024289031</v>
      </c>
      <c r="Z1923" s="11">
        <f t="shared" si="1097"/>
        <v>1.2506677825752863</v>
      </c>
      <c r="AA1923" s="11">
        <f t="shared" si="1097"/>
        <v>52.746996677910268</v>
      </c>
      <c r="AB1923" s="11">
        <f t="shared" si="1097"/>
        <v>4579.3692606170262</v>
      </c>
      <c r="AC1923" s="11">
        <f t="shared" si="1097"/>
        <v>0</v>
      </c>
      <c r="AD1923" s="11">
        <f t="shared" si="1129"/>
        <v>0</v>
      </c>
      <c r="AE1923" s="11">
        <f t="shared" si="1129"/>
        <v>0</v>
      </c>
      <c r="AF1923" s="11">
        <f t="shared" si="1103"/>
        <v>0</v>
      </c>
      <c r="AG1923" s="11">
        <f t="shared" si="1103"/>
        <v>0</v>
      </c>
      <c r="AH1923" s="11">
        <f t="shared" si="1103"/>
        <v>0</v>
      </c>
      <c r="AI1923" s="11">
        <f t="shared" si="1103"/>
        <v>0</v>
      </c>
      <c r="AJ1923" s="11">
        <f t="shared" si="1103"/>
        <v>0</v>
      </c>
      <c r="AK1923" s="11">
        <f t="shared" si="1103"/>
        <v>0</v>
      </c>
      <c r="AL1923" s="11">
        <f t="shared" si="1103"/>
        <v>0</v>
      </c>
      <c r="AM1923" s="11">
        <f t="shared" si="1103"/>
        <v>0</v>
      </c>
      <c r="AN1923" s="11">
        <f t="shared" si="1103"/>
        <v>0</v>
      </c>
      <c r="AO1923" s="11">
        <f t="shared" si="1128"/>
        <v>0</v>
      </c>
      <c r="AP1923" s="11">
        <f t="shared" si="1128"/>
        <v>0</v>
      </c>
      <c r="AQ1923" s="11">
        <f t="shared" si="1128"/>
        <v>0</v>
      </c>
      <c r="AR1923" s="11">
        <f t="shared" si="1128"/>
        <v>0</v>
      </c>
      <c r="AS1923" s="11">
        <f t="shared" si="1128"/>
        <v>0</v>
      </c>
      <c r="AT1923" s="11">
        <f t="shared" si="1128"/>
        <v>0</v>
      </c>
      <c r="AU1923" s="11">
        <f t="shared" si="1096"/>
        <v>0</v>
      </c>
      <c r="AV1923" s="11">
        <f t="shared" si="1096"/>
        <v>40113085.9375</v>
      </c>
      <c r="AW1923" s="11">
        <f t="shared" si="1096"/>
        <v>0</v>
      </c>
      <c r="AX1923" s="11">
        <f t="shared" si="1096"/>
        <v>0</v>
      </c>
      <c r="AY1923" s="11">
        <f t="shared" si="1096"/>
        <v>41835.923151542564</v>
      </c>
      <c r="AZ1923" s="11">
        <f t="shared" si="1096"/>
        <v>1</v>
      </c>
      <c r="BA1923" s="11">
        <f t="shared" si="1130"/>
        <v>1</v>
      </c>
      <c r="BB1923" s="11">
        <f t="shared" si="1130"/>
        <v>1</v>
      </c>
      <c r="BC1923" s="11">
        <f t="shared" si="1130"/>
        <v>1</v>
      </c>
      <c r="BD1923" s="11">
        <f t="shared" si="1130"/>
        <v>1</v>
      </c>
      <c r="BE1923" s="11">
        <f t="shared" si="1101"/>
        <v>1</v>
      </c>
      <c r="BF1923" s="15" t="str">
        <f t="shared" si="1106"/>
        <v>EN 10210</v>
      </c>
      <c r="BG1923" s="42">
        <v>57.893749999999997</v>
      </c>
      <c r="BH1923" s="17">
        <f t="shared" si="1107"/>
        <v>160</v>
      </c>
      <c r="BI1923" s="17">
        <f t="shared" si="1108"/>
        <v>160</v>
      </c>
      <c r="BK1923" s="17">
        <f t="shared" si="1109"/>
        <v>12.5</v>
      </c>
      <c r="BM1923" s="17">
        <f t="shared" si="1110"/>
        <v>25</v>
      </c>
      <c r="BX1923" s="18">
        <f t="shared" si="1111"/>
        <v>8176.9908169872415</v>
      </c>
      <c r="BY1923" s="42">
        <v>0.64</v>
      </c>
      <c r="BZ1923" s="43">
        <f t="shared" si="1112"/>
        <v>9.970497001294282</v>
      </c>
      <c r="CA1923" s="18">
        <f t="shared" si="1113"/>
        <v>22750397.200479921</v>
      </c>
      <c r="CB1923" s="18">
        <f t="shared" si="1114"/>
        <v>284379.96500599902</v>
      </c>
      <c r="CC1923" s="18">
        <f t="shared" si="1115"/>
        <v>355664.86024289031</v>
      </c>
      <c r="CD1923" s="25">
        <f t="shared" si="1116"/>
        <v>1.2506677825752863</v>
      </c>
      <c r="CE1923" s="26">
        <f t="shared" si="1117"/>
        <v>52.746996677910268</v>
      </c>
      <c r="CF1923" s="18">
        <f t="shared" si="1118"/>
        <v>4579.3692606170262</v>
      </c>
      <c r="CZ1923" s="18">
        <f t="shared" si="1119"/>
        <v>40113085.9375</v>
      </c>
      <c r="DC1923" s="18">
        <f t="shared" si="1120"/>
        <v>41835.923151542564</v>
      </c>
      <c r="DD1923" s="17">
        <f t="shared" si="1121"/>
        <v>1</v>
      </c>
      <c r="DE1923" s="17">
        <f t="shared" si="1122"/>
        <v>1</v>
      </c>
      <c r="DF1923" s="17">
        <f t="shared" si="1123"/>
        <v>1</v>
      </c>
      <c r="DG1923" s="17">
        <f t="shared" si="1124"/>
        <v>1</v>
      </c>
      <c r="DH1923" s="17">
        <f t="shared" si="1125"/>
        <v>1</v>
      </c>
      <c r="DI1923" s="17">
        <f t="shared" si="1126"/>
        <v>1</v>
      </c>
      <c r="DJ1923" s="20" t="s">
        <v>1879</v>
      </c>
    </row>
    <row r="1924" spans="1:114" x14ac:dyDescent="0.2">
      <c r="A1924" s="15" t="s">
        <v>105</v>
      </c>
      <c r="B1924" s="10" t="s">
        <v>2020</v>
      </c>
      <c r="C1924" s="11">
        <f t="shared" si="1104"/>
        <v>65.009304000000014</v>
      </c>
      <c r="D1924" s="11">
        <f t="shared" si="1099"/>
        <v>160</v>
      </c>
      <c r="E1924" s="11">
        <f t="shared" si="1099"/>
        <v>160</v>
      </c>
      <c r="F1924" s="11">
        <f t="shared" si="1099"/>
        <v>0</v>
      </c>
      <c r="G1924" s="11">
        <f t="shared" si="1099"/>
        <v>14.2</v>
      </c>
      <c r="H1924" s="11">
        <f t="shared" si="1099"/>
        <v>0</v>
      </c>
      <c r="I1924" s="11">
        <f t="shared" si="1099"/>
        <v>28.4</v>
      </c>
      <c r="J1924" s="11">
        <f t="shared" si="1099"/>
        <v>0</v>
      </c>
      <c r="K1924" s="11">
        <f t="shared" si="1099"/>
        <v>0</v>
      </c>
      <c r="L1924" s="11">
        <f t="shared" si="1099"/>
        <v>0</v>
      </c>
      <c r="M1924" s="11">
        <f t="shared" si="1099"/>
        <v>0</v>
      </c>
      <c r="N1924" s="11">
        <f t="shared" si="1099"/>
        <v>0</v>
      </c>
      <c r="O1924" s="11">
        <f t="shared" si="1127"/>
        <v>0</v>
      </c>
      <c r="P1924" s="11">
        <f t="shared" si="1127"/>
        <v>0</v>
      </c>
      <c r="Q1924" s="11">
        <f t="shared" si="1127"/>
        <v>0</v>
      </c>
      <c r="R1924" s="11">
        <f t="shared" si="1127"/>
        <v>0</v>
      </c>
      <c r="S1924" s="11">
        <f t="shared" si="1127"/>
        <v>0</v>
      </c>
      <c r="T1924" s="11">
        <f t="shared" si="1102"/>
        <v>9316.4059413587656</v>
      </c>
      <c r="U1924" s="40">
        <f t="shared" si="1105"/>
        <v>0.64</v>
      </c>
      <c r="V1924" s="11">
        <f t="shared" si="1097"/>
        <v>8.7510852289559544</v>
      </c>
      <c r="W1924" s="11">
        <f t="shared" si="1097"/>
        <v>24247443.852520186</v>
      </c>
      <c r="X1924" s="11">
        <f t="shared" si="1097"/>
        <v>303093.04815650231</v>
      </c>
      <c r="Y1924" s="11">
        <f t="shared" si="1097"/>
        <v>385583.3702125944</v>
      </c>
      <c r="Z1924" s="11">
        <f t="shared" si="1097"/>
        <v>1.2721617092764799</v>
      </c>
      <c r="AA1924" s="11">
        <f t="shared" si="1097"/>
        <v>51.016279030894367</v>
      </c>
      <c r="AB1924" s="11">
        <f t="shared" si="1097"/>
        <v>5291.6737133492279</v>
      </c>
      <c r="AC1924" s="11">
        <f t="shared" si="1097"/>
        <v>0</v>
      </c>
      <c r="AD1924" s="11">
        <f t="shared" si="1129"/>
        <v>0</v>
      </c>
      <c r="AE1924" s="11">
        <f t="shared" si="1129"/>
        <v>0</v>
      </c>
      <c r="AF1924" s="11">
        <f t="shared" si="1103"/>
        <v>0</v>
      </c>
      <c r="AG1924" s="11">
        <f t="shared" si="1103"/>
        <v>0</v>
      </c>
      <c r="AH1924" s="11">
        <f t="shared" si="1103"/>
        <v>0</v>
      </c>
      <c r="AI1924" s="11">
        <f t="shared" si="1103"/>
        <v>0</v>
      </c>
      <c r="AJ1924" s="11">
        <f t="shared" si="1103"/>
        <v>0</v>
      </c>
      <c r="AK1924" s="11">
        <f t="shared" si="1103"/>
        <v>0</v>
      </c>
      <c r="AL1924" s="11">
        <f t="shared" si="1103"/>
        <v>0</v>
      </c>
      <c r="AM1924" s="11">
        <f t="shared" si="1103"/>
        <v>0</v>
      </c>
      <c r="AN1924" s="11">
        <f t="shared" si="1103"/>
        <v>0</v>
      </c>
      <c r="AO1924" s="11">
        <f t="shared" si="1128"/>
        <v>0</v>
      </c>
      <c r="AP1924" s="11">
        <f t="shared" si="1128"/>
        <v>0</v>
      </c>
      <c r="AQ1924" s="11">
        <f t="shared" si="1128"/>
        <v>0</v>
      </c>
      <c r="AR1924" s="11">
        <f t="shared" si="1128"/>
        <v>0</v>
      </c>
      <c r="AS1924" s="11">
        <f t="shared" si="1128"/>
        <v>0</v>
      </c>
      <c r="AT1924" s="11">
        <f t="shared" si="1128"/>
        <v>0</v>
      </c>
      <c r="AU1924" s="11">
        <f t="shared" si="1096"/>
        <v>0</v>
      </c>
      <c r="AV1924" s="11">
        <f t="shared" si="1096"/>
        <v>44010967.550400004</v>
      </c>
      <c r="AW1924" s="11">
        <f t="shared" si="1096"/>
        <v>0</v>
      </c>
      <c r="AX1924" s="11">
        <f t="shared" si="1096"/>
        <v>0</v>
      </c>
      <c r="AY1924" s="11">
        <f t="shared" si="1096"/>
        <v>40351.66428337308</v>
      </c>
      <c r="AZ1924" s="11">
        <f t="shared" si="1096"/>
        <v>1</v>
      </c>
      <c r="BA1924" s="11">
        <f t="shared" si="1130"/>
        <v>1</v>
      </c>
      <c r="BB1924" s="11">
        <f t="shared" si="1130"/>
        <v>1</v>
      </c>
      <c r="BC1924" s="11">
        <f t="shared" si="1130"/>
        <v>1</v>
      </c>
      <c r="BD1924" s="11">
        <f t="shared" si="1130"/>
        <v>1</v>
      </c>
      <c r="BE1924" s="11">
        <f t="shared" si="1101"/>
        <v>1</v>
      </c>
      <c r="BF1924" s="15" t="str">
        <f t="shared" si="1106"/>
        <v>EN 10210</v>
      </c>
      <c r="BG1924" s="42">
        <v>65.009304000000014</v>
      </c>
      <c r="BH1924" s="17">
        <f t="shared" si="1107"/>
        <v>160</v>
      </c>
      <c r="BI1924" s="17">
        <f t="shared" si="1108"/>
        <v>160</v>
      </c>
      <c r="BK1924" s="17">
        <f t="shared" si="1109"/>
        <v>14.2</v>
      </c>
      <c r="BM1924" s="17">
        <f t="shared" si="1110"/>
        <v>28.4</v>
      </c>
      <c r="BX1924" s="18">
        <f t="shared" si="1111"/>
        <v>9316.4059413587656</v>
      </c>
      <c r="BY1924" s="42">
        <v>0.64</v>
      </c>
      <c r="BZ1924" s="43">
        <f t="shared" si="1112"/>
        <v>8.7510852289559544</v>
      </c>
      <c r="CA1924" s="18">
        <f t="shared" si="1113"/>
        <v>24247443.852520186</v>
      </c>
      <c r="CB1924" s="18">
        <f t="shared" si="1114"/>
        <v>303093.04815650231</v>
      </c>
      <c r="CC1924" s="18">
        <f t="shared" si="1115"/>
        <v>385583.3702125944</v>
      </c>
      <c r="CD1924" s="25">
        <f t="shared" si="1116"/>
        <v>1.2721617092764799</v>
      </c>
      <c r="CE1924" s="26">
        <f t="shared" si="1117"/>
        <v>51.016279030894367</v>
      </c>
      <c r="CF1924" s="18">
        <f t="shared" si="1118"/>
        <v>5291.6737133492279</v>
      </c>
      <c r="CZ1924" s="18">
        <f t="shared" si="1119"/>
        <v>44010967.550400004</v>
      </c>
      <c r="DC1924" s="18">
        <f t="shared" si="1120"/>
        <v>40351.66428337308</v>
      </c>
      <c r="DD1924" s="17">
        <f t="shared" si="1121"/>
        <v>1</v>
      </c>
      <c r="DE1924" s="17">
        <f t="shared" si="1122"/>
        <v>1</v>
      </c>
      <c r="DF1924" s="17">
        <f t="shared" si="1123"/>
        <v>1</v>
      </c>
      <c r="DG1924" s="17">
        <f t="shared" si="1124"/>
        <v>1</v>
      </c>
      <c r="DH1924" s="17">
        <f t="shared" si="1125"/>
        <v>1</v>
      </c>
      <c r="DI1924" s="17">
        <f t="shared" si="1126"/>
        <v>1</v>
      </c>
      <c r="DJ1924" s="20" t="s">
        <v>1879</v>
      </c>
    </row>
    <row r="1925" spans="1:114" x14ac:dyDescent="0.2">
      <c r="A1925" s="15" t="s">
        <v>105</v>
      </c>
      <c r="B1925" s="10" t="s">
        <v>2021</v>
      </c>
      <c r="C1925" s="11">
        <f t="shared" si="1104"/>
        <v>72.345600000000005</v>
      </c>
      <c r="D1925" s="11">
        <f t="shared" si="1099"/>
        <v>160</v>
      </c>
      <c r="E1925" s="11">
        <f t="shared" si="1099"/>
        <v>160</v>
      </c>
      <c r="F1925" s="11">
        <f t="shared" si="1099"/>
        <v>0</v>
      </c>
      <c r="G1925" s="11">
        <f t="shared" si="1099"/>
        <v>16</v>
      </c>
      <c r="H1925" s="11">
        <f t="shared" si="1099"/>
        <v>0</v>
      </c>
      <c r="I1925" s="11">
        <f t="shared" si="1099"/>
        <v>32</v>
      </c>
      <c r="J1925" s="11">
        <f t="shared" si="1099"/>
        <v>0</v>
      </c>
      <c r="K1925" s="11">
        <f t="shared" si="1099"/>
        <v>0</v>
      </c>
      <c r="L1925" s="11">
        <f t="shared" si="1099"/>
        <v>0</v>
      </c>
      <c r="M1925" s="11">
        <f t="shared" si="1099"/>
        <v>0</v>
      </c>
      <c r="N1925" s="11">
        <f t="shared" si="1099"/>
        <v>0</v>
      </c>
      <c r="O1925" s="11">
        <f t="shared" si="1127"/>
        <v>0</v>
      </c>
      <c r="P1925" s="11">
        <f t="shared" si="1127"/>
        <v>0</v>
      </c>
      <c r="Q1925" s="11">
        <f t="shared" si="1127"/>
        <v>0</v>
      </c>
      <c r="R1925" s="11">
        <f t="shared" si="1127"/>
        <v>0</v>
      </c>
      <c r="S1925" s="11">
        <f t="shared" si="1127"/>
        <v>0</v>
      </c>
      <c r="T1925" s="11">
        <f t="shared" si="1102"/>
        <v>10529.981754551896</v>
      </c>
      <c r="U1925" s="40">
        <f t="shared" si="1105"/>
        <v>0.64</v>
      </c>
      <c r="V1925" s="11">
        <f t="shared" si="1097"/>
        <v>7.7425264659303892</v>
      </c>
      <c r="W1925" s="11">
        <f t="shared" si="1097"/>
        <v>25463973.501946867</v>
      </c>
      <c r="X1925" s="11">
        <f t="shared" si="1097"/>
        <v>318299.66877433582</v>
      </c>
      <c r="Y1925" s="11">
        <f t="shared" si="1097"/>
        <v>412668.96842437133</v>
      </c>
      <c r="Z1925" s="11">
        <f t="shared" si="1097"/>
        <v>1.2964794151794745</v>
      </c>
      <c r="AA1925" s="11">
        <f t="shared" si="1097"/>
        <v>49.175555837250137</v>
      </c>
      <c r="AB1925" s="11">
        <f t="shared" si="1097"/>
        <v>6069.2385965949361</v>
      </c>
      <c r="AC1925" s="11">
        <f t="shared" si="1097"/>
        <v>0</v>
      </c>
      <c r="AD1925" s="11">
        <f t="shared" si="1129"/>
        <v>0</v>
      </c>
      <c r="AE1925" s="11">
        <f t="shared" si="1129"/>
        <v>0</v>
      </c>
      <c r="AF1925" s="11">
        <f t="shared" si="1103"/>
        <v>0</v>
      </c>
      <c r="AG1925" s="11">
        <f t="shared" si="1103"/>
        <v>0</v>
      </c>
      <c r="AH1925" s="11">
        <f t="shared" si="1103"/>
        <v>0</v>
      </c>
      <c r="AI1925" s="11">
        <f t="shared" si="1103"/>
        <v>0</v>
      </c>
      <c r="AJ1925" s="11">
        <f t="shared" si="1103"/>
        <v>0</v>
      </c>
      <c r="AK1925" s="11">
        <f t="shared" si="1103"/>
        <v>0</v>
      </c>
      <c r="AL1925" s="11">
        <f t="shared" si="1103"/>
        <v>0</v>
      </c>
      <c r="AM1925" s="11">
        <f t="shared" si="1103"/>
        <v>0</v>
      </c>
      <c r="AN1925" s="11">
        <f t="shared" si="1103"/>
        <v>0</v>
      </c>
      <c r="AO1925" s="11">
        <f t="shared" si="1128"/>
        <v>0</v>
      </c>
      <c r="AP1925" s="11">
        <f t="shared" si="1128"/>
        <v>0</v>
      </c>
      <c r="AQ1925" s="11">
        <f t="shared" si="1128"/>
        <v>0</v>
      </c>
      <c r="AR1925" s="11">
        <f t="shared" si="1128"/>
        <v>0</v>
      </c>
      <c r="AS1925" s="11">
        <f t="shared" si="1128"/>
        <v>0</v>
      </c>
      <c r="AT1925" s="11">
        <f t="shared" si="1128"/>
        <v>0</v>
      </c>
      <c r="AU1925" s="11">
        <f t="shared" si="1096"/>
        <v>0</v>
      </c>
      <c r="AV1925" s="11">
        <f t="shared" si="1096"/>
        <v>47775744</v>
      </c>
      <c r="AW1925" s="11">
        <f t="shared" si="1096"/>
        <v>0</v>
      </c>
      <c r="AX1925" s="11">
        <f t="shared" si="1096"/>
        <v>0</v>
      </c>
      <c r="AY1925" s="11">
        <f t="shared" si="1096"/>
        <v>38725.09649148734</v>
      </c>
      <c r="AZ1925" s="11">
        <f t="shared" si="1096"/>
        <v>1</v>
      </c>
      <c r="BA1925" s="11">
        <f t="shared" si="1130"/>
        <v>1</v>
      </c>
      <c r="BB1925" s="11">
        <f t="shared" si="1130"/>
        <v>1</v>
      </c>
      <c r="BC1925" s="11">
        <f t="shared" si="1130"/>
        <v>1</v>
      </c>
      <c r="BD1925" s="11">
        <f t="shared" si="1130"/>
        <v>1</v>
      </c>
      <c r="BE1925" s="11">
        <f t="shared" si="1101"/>
        <v>1</v>
      </c>
      <c r="BF1925" s="15" t="str">
        <f t="shared" si="1106"/>
        <v>EN 10210</v>
      </c>
      <c r="BG1925" s="42">
        <v>72.345600000000005</v>
      </c>
      <c r="BH1925" s="17">
        <f t="shared" si="1107"/>
        <v>160</v>
      </c>
      <c r="BI1925" s="17">
        <f t="shared" si="1108"/>
        <v>160</v>
      </c>
      <c r="BK1925" s="17">
        <f t="shared" si="1109"/>
        <v>16</v>
      </c>
      <c r="BM1925" s="17">
        <f t="shared" si="1110"/>
        <v>32</v>
      </c>
      <c r="BX1925" s="18">
        <f t="shared" si="1111"/>
        <v>10529.981754551896</v>
      </c>
      <c r="BY1925" s="42">
        <v>0.64</v>
      </c>
      <c r="BZ1925" s="43">
        <f t="shared" si="1112"/>
        <v>7.7425264659303892</v>
      </c>
      <c r="CA1925" s="18">
        <f t="shared" si="1113"/>
        <v>25463973.501946867</v>
      </c>
      <c r="CB1925" s="18">
        <f t="shared" si="1114"/>
        <v>318299.66877433582</v>
      </c>
      <c r="CC1925" s="18">
        <f t="shared" si="1115"/>
        <v>412668.96842437133</v>
      </c>
      <c r="CD1925" s="25">
        <f t="shared" si="1116"/>
        <v>1.2964794151794745</v>
      </c>
      <c r="CE1925" s="26">
        <f t="shared" si="1117"/>
        <v>49.175555837250137</v>
      </c>
      <c r="CF1925" s="18">
        <f t="shared" si="1118"/>
        <v>6069.2385965949361</v>
      </c>
      <c r="CZ1925" s="18">
        <f t="shared" si="1119"/>
        <v>47775744</v>
      </c>
      <c r="DC1925" s="18">
        <f t="shared" si="1120"/>
        <v>38725.09649148734</v>
      </c>
      <c r="DD1925" s="17">
        <f t="shared" si="1121"/>
        <v>1</v>
      </c>
      <c r="DE1925" s="17">
        <f t="shared" si="1122"/>
        <v>1</v>
      </c>
      <c r="DF1925" s="17">
        <f t="shared" si="1123"/>
        <v>1</v>
      </c>
      <c r="DG1925" s="17">
        <f t="shared" si="1124"/>
        <v>1</v>
      </c>
      <c r="DH1925" s="17">
        <f t="shared" si="1125"/>
        <v>1</v>
      </c>
      <c r="DI1925" s="17">
        <f t="shared" si="1126"/>
        <v>1</v>
      </c>
      <c r="DJ1925" s="20" t="s">
        <v>1879</v>
      </c>
    </row>
    <row r="1926" spans="1:114" x14ac:dyDescent="0.2">
      <c r="A1926" s="15" t="s">
        <v>105</v>
      </c>
      <c r="B1926" s="10" t="s">
        <v>2022</v>
      </c>
      <c r="C1926" s="11">
        <f t="shared" si="1104"/>
        <v>78.303749999999994</v>
      </c>
      <c r="D1926" s="11">
        <f t="shared" si="1099"/>
        <v>160</v>
      </c>
      <c r="E1926" s="11">
        <f t="shared" si="1099"/>
        <v>160</v>
      </c>
      <c r="F1926" s="11">
        <f t="shared" si="1099"/>
        <v>0</v>
      </c>
      <c r="G1926" s="11">
        <f t="shared" si="1099"/>
        <v>17.5</v>
      </c>
      <c r="H1926" s="11">
        <f t="shared" si="1099"/>
        <v>0</v>
      </c>
      <c r="I1926" s="11">
        <f t="shared" si="1099"/>
        <v>35</v>
      </c>
      <c r="J1926" s="11">
        <f t="shared" si="1099"/>
        <v>0</v>
      </c>
      <c r="K1926" s="11">
        <f t="shared" si="1099"/>
        <v>0</v>
      </c>
      <c r="L1926" s="11">
        <f t="shared" si="1099"/>
        <v>0</v>
      </c>
      <c r="M1926" s="11">
        <f t="shared" si="1099"/>
        <v>0</v>
      </c>
      <c r="N1926" s="11">
        <f t="shared" si="1099"/>
        <v>0</v>
      </c>
      <c r="O1926" s="11">
        <f t="shared" si="1127"/>
        <v>0</v>
      </c>
      <c r="P1926" s="11">
        <f t="shared" si="1127"/>
        <v>0</v>
      </c>
      <c r="Q1926" s="11">
        <f t="shared" si="1127"/>
        <v>0</v>
      </c>
      <c r="R1926" s="11">
        <f t="shared" si="1127"/>
        <v>0</v>
      </c>
      <c r="S1926" s="11">
        <f t="shared" si="1127"/>
        <v>0</v>
      </c>
      <c r="T1926" s="11">
        <f t="shared" si="1102"/>
        <v>11546.902001294993</v>
      </c>
      <c r="U1926" s="40">
        <f t="shared" si="1105"/>
        <v>0.64</v>
      </c>
      <c r="V1926" s="11">
        <f t="shared" si="1097"/>
        <v>7.0606524946031994</v>
      </c>
      <c r="W1926" s="11">
        <f t="shared" si="1097"/>
        <v>26200169.736443702</v>
      </c>
      <c r="X1926" s="11">
        <f t="shared" si="1097"/>
        <v>327502.12170554628</v>
      </c>
      <c r="Y1926" s="11">
        <f t="shared" si="1097"/>
        <v>431686.3364805911</v>
      </c>
      <c r="Z1926" s="11">
        <f t="shared" si="1097"/>
        <v>1.3181176788488587</v>
      </c>
      <c r="AA1926" s="11">
        <f t="shared" si="1097"/>
        <v>47.634247894731203</v>
      </c>
      <c r="AB1926" s="11">
        <f t="shared" si="1097"/>
        <v>6735.5637508093705</v>
      </c>
      <c r="AC1926" s="11">
        <f t="shared" si="1097"/>
        <v>0</v>
      </c>
      <c r="AD1926" s="11">
        <f t="shared" si="1129"/>
        <v>0</v>
      </c>
      <c r="AE1926" s="11">
        <f t="shared" si="1129"/>
        <v>0</v>
      </c>
      <c r="AF1926" s="11">
        <f t="shared" si="1103"/>
        <v>0</v>
      </c>
      <c r="AG1926" s="11">
        <f t="shared" si="1103"/>
        <v>0</v>
      </c>
      <c r="AH1926" s="11">
        <f t="shared" si="1103"/>
        <v>0</v>
      </c>
      <c r="AI1926" s="11">
        <f t="shared" si="1103"/>
        <v>0</v>
      </c>
      <c r="AJ1926" s="11">
        <f t="shared" si="1103"/>
        <v>0</v>
      </c>
      <c r="AK1926" s="11">
        <f t="shared" si="1103"/>
        <v>0</v>
      </c>
      <c r="AL1926" s="11">
        <f t="shared" si="1103"/>
        <v>0</v>
      </c>
      <c r="AM1926" s="11">
        <f t="shared" si="1103"/>
        <v>0</v>
      </c>
      <c r="AN1926" s="11">
        <f t="shared" si="1103"/>
        <v>0</v>
      </c>
      <c r="AO1926" s="11">
        <f t="shared" si="1128"/>
        <v>0</v>
      </c>
      <c r="AP1926" s="11">
        <f t="shared" si="1128"/>
        <v>0</v>
      </c>
      <c r="AQ1926" s="11">
        <f t="shared" si="1128"/>
        <v>0</v>
      </c>
      <c r="AR1926" s="11">
        <f t="shared" si="1128"/>
        <v>0</v>
      </c>
      <c r="AS1926" s="11">
        <f t="shared" si="1128"/>
        <v>0</v>
      </c>
      <c r="AT1926" s="11">
        <f t="shared" si="1128"/>
        <v>0</v>
      </c>
      <c r="AU1926" s="11">
        <f t="shared" si="1096"/>
        <v>0</v>
      </c>
      <c r="AV1926" s="11">
        <f t="shared" si="1096"/>
        <v>50638710.9375</v>
      </c>
      <c r="AW1926" s="11">
        <f t="shared" si="1096"/>
        <v>0</v>
      </c>
      <c r="AX1926" s="11">
        <f t="shared" si="1096"/>
        <v>0</v>
      </c>
      <c r="AY1926" s="11">
        <f t="shared" si="1096"/>
        <v>37326.409377023425</v>
      </c>
      <c r="AZ1926" s="11">
        <f t="shared" si="1096"/>
        <v>1</v>
      </c>
      <c r="BA1926" s="11">
        <f t="shared" si="1130"/>
        <v>1</v>
      </c>
      <c r="BB1926" s="11">
        <f t="shared" si="1130"/>
        <v>1</v>
      </c>
      <c r="BC1926" s="11">
        <f t="shared" si="1130"/>
        <v>1</v>
      </c>
      <c r="BD1926" s="11">
        <f t="shared" si="1130"/>
        <v>1</v>
      </c>
      <c r="BE1926" s="11">
        <f t="shared" si="1101"/>
        <v>1</v>
      </c>
      <c r="BF1926" s="15" t="str">
        <f t="shared" si="1106"/>
        <v>EN 10210</v>
      </c>
      <c r="BG1926" s="42">
        <v>78.303749999999994</v>
      </c>
      <c r="BH1926" s="17">
        <f t="shared" si="1107"/>
        <v>160</v>
      </c>
      <c r="BI1926" s="17">
        <f t="shared" si="1108"/>
        <v>160</v>
      </c>
      <c r="BK1926" s="17">
        <f t="shared" si="1109"/>
        <v>17.5</v>
      </c>
      <c r="BM1926" s="17">
        <f t="shared" si="1110"/>
        <v>35</v>
      </c>
      <c r="BX1926" s="18">
        <f t="shared" si="1111"/>
        <v>11546.902001294993</v>
      </c>
      <c r="BY1926" s="42">
        <v>0.64</v>
      </c>
      <c r="BZ1926" s="43">
        <f t="shared" si="1112"/>
        <v>7.0606524946031994</v>
      </c>
      <c r="CA1926" s="18">
        <f t="shared" si="1113"/>
        <v>26200169.736443702</v>
      </c>
      <c r="CB1926" s="18">
        <f t="shared" si="1114"/>
        <v>327502.12170554628</v>
      </c>
      <c r="CC1926" s="18">
        <f t="shared" si="1115"/>
        <v>431686.3364805911</v>
      </c>
      <c r="CD1926" s="25">
        <f t="shared" si="1116"/>
        <v>1.3181176788488587</v>
      </c>
      <c r="CE1926" s="26">
        <f t="shared" si="1117"/>
        <v>47.634247894731203</v>
      </c>
      <c r="CF1926" s="18">
        <f t="shared" si="1118"/>
        <v>6735.5637508093705</v>
      </c>
      <c r="CZ1926" s="18">
        <f t="shared" si="1119"/>
        <v>50638710.9375</v>
      </c>
      <c r="DC1926" s="18">
        <f t="shared" si="1120"/>
        <v>37326.409377023425</v>
      </c>
      <c r="DD1926" s="17">
        <f t="shared" si="1121"/>
        <v>1</v>
      </c>
      <c r="DE1926" s="17">
        <f t="shared" si="1122"/>
        <v>1</v>
      </c>
      <c r="DF1926" s="17">
        <f t="shared" si="1123"/>
        <v>1</v>
      </c>
      <c r="DG1926" s="17">
        <f t="shared" si="1124"/>
        <v>1</v>
      </c>
      <c r="DH1926" s="17">
        <f t="shared" si="1125"/>
        <v>1</v>
      </c>
      <c r="DI1926" s="17">
        <f t="shared" si="1126"/>
        <v>1</v>
      </c>
      <c r="DJ1926" s="20" t="s">
        <v>1879</v>
      </c>
    </row>
    <row r="1927" spans="1:114" x14ac:dyDescent="0.2">
      <c r="A1927" s="15" t="s">
        <v>105</v>
      </c>
      <c r="B1927" s="10" t="s">
        <v>2023</v>
      </c>
      <c r="C1927" s="11">
        <f t="shared" si="1104"/>
        <v>34.361333999999985</v>
      </c>
      <c r="D1927" s="11">
        <f t="shared" si="1099"/>
        <v>180</v>
      </c>
      <c r="E1927" s="11">
        <f t="shared" si="1099"/>
        <v>180</v>
      </c>
      <c r="F1927" s="11">
        <f t="shared" ref="F1927:N1955" si="1131">IF($A1927="x",BJ1927,"")</f>
        <v>0</v>
      </c>
      <c r="G1927" s="11">
        <f t="shared" si="1131"/>
        <v>6.3</v>
      </c>
      <c r="H1927" s="11">
        <f t="shared" si="1131"/>
        <v>0</v>
      </c>
      <c r="I1927" s="11">
        <f t="shared" si="1131"/>
        <v>9.4499999999999993</v>
      </c>
      <c r="J1927" s="11">
        <f t="shared" si="1131"/>
        <v>0</v>
      </c>
      <c r="K1927" s="11">
        <f t="shared" si="1131"/>
        <v>0</v>
      </c>
      <c r="L1927" s="11">
        <f t="shared" si="1131"/>
        <v>0</v>
      </c>
      <c r="M1927" s="11">
        <f t="shared" si="1131"/>
        <v>0</v>
      </c>
      <c r="N1927" s="11">
        <f t="shared" si="1131"/>
        <v>0</v>
      </c>
      <c r="O1927" s="11">
        <f t="shared" si="1127"/>
        <v>0</v>
      </c>
      <c r="P1927" s="11">
        <f t="shared" si="1127"/>
        <v>0</v>
      </c>
      <c r="Q1927" s="11">
        <f t="shared" si="1127"/>
        <v>0</v>
      </c>
      <c r="R1927" s="11">
        <f t="shared" si="1127"/>
        <v>0</v>
      </c>
      <c r="S1927" s="11">
        <f t="shared" si="1127"/>
        <v>0</v>
      </c>
      <c r="T1927" s="11">
        <f t="shared" si="1102"/>
        <v>4396.8215152101393</v>
      </c>
      <c r="U1927" s="40">
        <f t="shared" si="1105"/>
        <v>0.72</v>
      </c>
      <c r="V1927" s="11">
        <f t="shared" si="1097"/>
        <v>20.86046588555832</v>
      </c>
      <c r="W1927" s="11">
        <f t="shared" si="1097"/>
        <v>20956493.927277934</v>
      </c>
      <c r="X1927" s="11">
        <f t="shared" si="1097"/>
        <v>232849.93252531037</v>
      </c>
      <c r="Y1927" s="11">
        <f t="shared" si="1097"/>
        <v>273086.5977890307</v>
      </c>
      <c r="Z1927" s="11">
        <f t="shared" si="1097"/>
        <v>1.1728008457092709</v>
      </c>
      <c r="AA1927" s="11">
        <f t="shared" si="1097"/>
        <v>69.038269170172498</v>
      </c>
      <c r="AB1927" s="11">
        <f t="shared" si="1097"/>
        <v>2369.8592496839156</v>
      </c>
      <c r="AC1927" s="11">
        <f t="shared" si="1097"/>
        <v>0</v>
      </c>
      <c r="AD1927" s="11">
        <f t="shared" si="1129"/>
        <v>0</v>
      </c>
      <c r="AE1927" s="11">
        <f t="shared" si="1129"/>
        <v>0</v>
      </c>
      <c r="AF1927" s="11">
        <f t="shared" si="1103"/>
        <v>0</v>
      </c>
      <c r="AG1927" s="11">
        <f t="shared" si="1103"/>
        <v>0</v>
      </c>
      <c r="AH1927" s="11">
        <f t="shared" si="1103"/>
        <v>0</v>
      </c>
      <c r="AI1927" s="11">
        <f t="shared" si="1103"/>
        <v>0</v>
      </c>
      <c r="AJ1927" s="11">
        <f t="shared" si="1103"/>
        <v>0</v>
      </c>
      <c r="AK1927" s="11">
        <f t="shared" si="1103"/>
        <v>0</v>
      </c>
      <c r="AL1927" s="11">
        <f t="shared" si="1103"/>
        <v>0</v>
      </c>
      <c r="AM1927" s="11">
        <f t="shared" si="1103"/>
        <v>0</v>
      </c>
      <c r="AN1927" s="11">
        <f t="shared" si="1103"/>
        <v>0</v>
      </c>
      <c r="AO1927" s="11">
        <f t="shared" si="1128"/>
        <v>0</v>
      </c>
      <c r="AP1927" s="11">
        <f t="shared" si="1128"/>
        <v>0</v>
      </c>
      <c r="AQ1927" s="11">
        <f t="shared" si="1128"/>
        <v>0</v>
      </c>
      <c r="AR1927" s="11">
        <f t="shared" si="1128"/>
        <v>0</v>
      </c>
      <c r="AS1927" s="11">
        <f t="shared" si="1128"/>
        <v>0</v>
      </c>
      <c r="AT1927" s="11">
        <f t="shared" si="1128"/>
        <v>0</v>
      </c>
      <c r="AU1927" s="11">
        <f t="shared" si="1096"/>
        <v>0</v>
      </c>
      <c r="AV1927" s="11">
        <f t="shared" si="1096"/>
        <v>33017182.08389999</v>
      </c>
      <c r="AW1927" s="11">
        <f t="shared" si="1096"/>
        <v>0</v>
      </c>
      <c r="AX1927" s="11">
        <f t="shared" si="1096"/>
        <v>0</v>
      </c>
      <c r="AY1927" s="11">
        <f t="shared" si="1096"/>
        <v>60070.81849936783</v>
      </c>
      <c r="AZ1927" s="11">
        <f t="shared" si="1096"/>
        <v>1</v>
      </c>
      <c r="BA1927" s="11">
        <f t="shared" si="1130"/>
        <v>1</v>
      </c>
      <c r="BB1927" s="11">
        <f t="shared" si="1130"/>
        <v>1</v>
      </c>
      <c r="BC1927" s="11">
        <f t="shared" si="1130"/>
        <v>1</v>
      </c>
      <c r="BD1927" s="11">
        <f t="shared" si="1130"/>
        <v>1</v>
      </c>
      <c r="BE1927" s="11">
        <f t="shared" si="1101"/>
        <v>2</v>
      </c>
      <c r="BF1927" s="15" t="str">
        <f t="shared" si="1106"/>
        <v>EN 10210</v>
      </c>
      <c r="BG1927" s="42">
        <v>34.361333999999985</v>
      </c>
      <c r="BH1927" s="17">
        <f t="shared" si="1107"/>
        <v>180</v>
      </c>
      <c r="BI1927" s="17">
        <f t="shared" si="1108"/>
        <v>180</v>
      </c>
      <c r="BK1927" s="17">
        <f t="shared" si="1109"/>
        <v>6.3</v>
      </c>
      <c r="BM1927" s="17">
        <f t="shared" si="1110"/>
        <v>9.4499999999999993</v>
      </c>
      <c r="BX1927" s="18">
        <f t="shared" si="1111"/>
        <v>4396.8215152101393</v>
      </c>
      <c r="BY1927" s="42">
        <v>0.72</v>
      </c>
      <c r="BZ1927" s="43">
        <f t="shared" si="1112"/>
        <v>20.86046588555832</v>
      </c>
      <c r="CA1927" s="18">
        <f t="shared" si="1113"/>
        <v>20956493.927277934</v>
      </c>
      <c r="CB1927" s="18">
        <f t="shared" si="1114"/>
        <v>232849.93252531037</v>
      </c>
      <c r="CC1927" s="18">
        <f t="shared" si="1115"/>
        <v>273086.5977890307</v>
      </c>
      <c r="CD1927" s="25">
        <f t="shared" si="1116"/>
        <v>1.1728008457092709</v>
      </c>
      <c r="CE1927" s="26">
        <f t="shared" si="1117"/>
        <v>69.038269170172498</v>
      </c>
      <c r="CF1927" s="18">
        <f t="shared" si="1118"/>
        <v>2369.8592496839156</v>
      </c>
      <c r="CZ1927" s="18">
        <f t="shared" si="1119"/>
        <v>33017182.08389999</v>
      </c>
      <c r="DC1927" s="18">
        <f t="shared" si="1120"/>
        <v>60070.81849936783</v>
      </c>
      <c r="DD1927" s="17">
        <f t="shared" si="1121"/>
        <v>1</v>
      </c>
      <c r="DE1927" s="17">
        <f t="shared" si="1122"/>
        <v>1</v>
      </c>
      <c r="DF1927" s="17">
        <f t="shared" si="1123"/>
        <v>1</v>
      </c>
      <c r="DG1927" s="17">
        <f t="shared" si="1124"/>
        <v>1</v>
      </c>
      <c r="DH1927" s="17">
        <f t="shared" si="1125"/>
        <v>1</v>
      </c>
      <c r="DI1927" s="17">
        <f t="shared" si="1126"/>
        <v>2</v>
      </c>
      <c r="DJ1927" s="20" t="s">
        <v>1879</v>
      </c>
    </row>
    <row r="1928" spans="1:114" x14ac:dyDescent="0.2">
      <c r="A1928" s="15" t="s">
        <v>105</v>
      </c>
      <c r="B1928" s="10" t="s">
        <v>2024</v>
      </c>
      <c r="C1928" s="11">
        <f t="shared" si="1104"/>
        <v>38.546325999999979</v>
      </c>
      <c r="D1928" s="11">
        <f t="shared" ref="D1928:P1986" si="1132">IF($A1928="x",BH1928,"")</f>
        <v>180</v>
      </c>
      <c r="E1928" s="11">
        <f t="shared" si="1132"/>
        <v>180</v>
      </c>
      <c r="F1928" s="11">
        <f t="shared" si="1131"/>
        <v>0</v>
      </c>
      <c r="G1928" s="11">
        <f t="shared" si="1131"/>
        <v>7.1</v>
      </c>
      <c r="H1928" s="11">
        <f t="shared" si="1131"/>
        <v>0</v>
      </c>
      <c r="I1928" s="11">
        <f t="shared" si="1131"/>
        <v>10.649999999999999</v>
      </c>
      <c r="J1928" s="11">
        <f t="shared" si="1131"/>
        <v>0</v>
      </c>
      <c r="K1928" s="11">
        <f t="shared" si="1131"/>
        <v>0</v>
      </c>
      <c r="L1928" s="11">
        <f t="shared" si="1131"/>
        <v>0</v>
      </c>
      <c r="M1928" s="11">
        <f t="shared" si="1131"/>
        <v>0</v>
      </c>
      <c r="N1928" s="11">
        <f t="shared" si="1131"/>
        <v>0</v>
      </c>
      <c r="O1928" s="11">
        <f t="shared" si="1127"/>
        <v>0</v>
      </c>
      <c r="P1928" s="11">
        <f t="shared" si="1127"/>
        <v>0</v>
      </c>
      <c r="Q1928" s="11">
        <f t="shared" si="1127"/>
        <v>0</v>
      </c>
      <c r="R1928" s="11">
        <f t="shared" si="1127"/>
        <v>0</v>
      </c>
      <c r="S1928" s="11">
        <f t="shared" si="1127"/>
        <v>0</v>
      </c>
      <c r="T1928" s="11">
        <f t="shared" si="1102"/>
        <v>4935.2303497541725</v>
      </c>
      <c r="U1928" s="40">
        <f t="shared" si="1105"/>
        <v>0.72</v>
      </c>
      <c r="V1928" s="11">
        <f t="shared" si="1097"/>
        <v>18.584693868949515</v>
      </c>
      <c r="W1928" s="11">
        <f t="shared" si="1097"/>
        <v>23133398.065867901</v>
      </c>
      <c r="X1928" s="11">
        <f t="shared" si="1097"/>
        <v>257037.75628742113</v>
      </c>
      <c r="Y1928" s="11">
        <f t="shared" si="1097"/>
        <v>303125.78332456306</v>
      </c>
      <c r="Z1928" s="11">
        <f t="shared" si="1097"/>
        <v>1.1793045025867952</v>
      </c>
      <c r="AA1928" s="11">
        <f t="shared" si="1097"/>
        <v>68.464588387814118</v>
      </c>
      <c r="AB1928" s="11">
        <f t="shared" si="1097"/>
        <v>2685.3707426698461</v>
      </c>
      <c r="AC1928" s="11">
        <f t="shared" si="1097"/>
        <v>0</v>
      </c>
      <c r="AD1928" s="11">
        <f t="shared" si="1129"/>
        <v>0</v>
      </c>
      <c r="AE1928" s="11">
        <f t="shared" si="1129"/>
        <v>0</v>
      </c>
      <c r="AF1928" s="11">
        <f t="shared" si="1103"/>
        <v>0</v>
      </c>
      <c r="AG1928" s="11">
        <f t="shared" si="1103"/>
        <v>0</v>
      </c>
      <c r="AH1928" s="11">
        <f t="shared" si="1103"/>
        <v>0</v>
      </c>
      <c r="AI1928" s="11">
        <f t="shared" si="1103"/>
        <v>0</v>
      </c>
      <c r="AJ1928" s="11">
        <f t="shared" si="1103"/>
        <v>0</v>
      </c>
      <c r="AK1928" s="11">
        <f t="shared" si="1103"/>
        <v>0</v>
      </c>
      <c r="AL1928" s="11">
        <f t="shared" si="1103"/>
        <v>0</v>
      </c>
      <c r="AM1928" s="11">
        <f t="shared" si="1103"/>
        <v>0</v>
      </c>
      <c r="AN1928" s="11">
        <f t="shared" si="1103"/>
        <v>0</v>
      </c>
      <c r="AO1928" s="11">
        <f t="shared" si="1128"/>
        <v>0</v>
      </c>
      <c r="AP1928" s="11">
        <f t="shared" si="1128"/>
        <v>0</v>
      </c>
      <c r="AQ1928" s="11">
        <f t="shared" si="1128"/>
        <v>0</v>
      </c>
      <c r="AR1928" s="11">
        <f t="shared" si="1128"/>
        <v>0</v>
      </c>
      <c r="AS1928" s="11">
        <f t="shared" si="1128"/>
        <v>0</v>
      </c>
      <c r="AT1928" s="11">
        <f t="shared" si="1128"/>
        <v>0</v>
      </c>
      <c r="AU1928" s="11">
        <f t="shared" si="1096"/>
        <v>0</v>
      </c>
      <c r="AV1928" s="11">
        <f t="shared" si="1096"/>
        <v>36698078.771900013</v>
      </c>
      <c r="AW1928" s="11">
        <f t="shared" si="1096"/>
        <v>0</v>
      </c>
      <c r="AX1928" s="11">
        <f t="shared" si="1096"/>
        <v>0</v>
      </c>
      <c r="AY1928" s="11">
        <f t="shared" si="1096"/>
        <v>59442.641485339685</v>
      </c>
      <c r="AZ1928" s="11">
        <f t="shared" si="1096"/>
        <v>1</v>
      </c>
      <c r="BA1928" s="11">
        <f t="shared" si="1130"/>
        <v>1</v>
      </c>
      <c r="BB1928" s="11">
        <f t="shared" si="1130"/>
        <v>1</v>
      </c>
      <c r="BC1928" s="11">
        <f t="shared" si="1130"/>
        <v>1</v>
      </c>
      <c r="BD1928" s="11">
        <f t="shared" si="1130"/>
        <v>1</v>
      </c>
      <c r="BE1928" s="11">
        <f t="shared" si="1101"/>
        <v>1</v>
      </c>
      <c r="BF1928" s="15" t="str">
        <f t="shared" si="1106"/>
        <v>EN 10210</v>
      </c>
      <c r="BG1928" s="42">
        <v>38.546325999999979</v>
      </c>
      <c r="BH1928" s="17">
        <f t="shared" si="1107"/>
        <v>180</v>
      </c>
      <c r="BI1928" s="17">
        <f t="shared" si="1108"/>
        <v>180</v>
      </c>
      <c r="BK1928" s="17">
        <f t="shared" si="1109"/>
        <v>7.1</v>
      </c>
      <c r="BM1928" s="17">
        <f t="shared" si="1110"/>
        <v>10.649999999999999</v>
      </c>
      <c r="BX1928" s="18">
        <f t="shared" si="1111"/>
        <v>4935.2303497541725</v>
      </c>
      <c r="BY1928" s="42">
        <v>0.72</v>
      </c>
      <c r="BZ1928" s="43">
        <f t="shared" si="1112"/>
        <v>18.584693868949515</v>
      </c>
      <c r="CA1928" s="18">
        <f t="shared" si="1113"/>
        <v>23133398.065867901</v>
      </c>
      <c r="CB1928" s="18">
        <f t="shared" si="1114"/>
        <v>257037.75628742113</v>
      </c>
      <c r="CC1928" s="18">
        <f t="shared" si="1115"/>
        <v>303125.78332456306</v>
      </c>
      <c r="CD1928" s="25">
        <f t="shared" si="1116"/>
        <v>1.1793045025867952</v>
      </c>
      <c r="CE1928" s="26">
        <f t="shared" si="1117"/>
        <v>68.464588387814118</v>
      </c>
      <c r="CF1928" s="18">
        <f t="shared" si="1118"/>
        <v>2685.3707426698461</v>
      </c>
      <c r="CZ1928" s="18">
        <f t="shared" si="1119"/>
        <v>36698078.771900013</v>
      </c>
      <c r="DC1928" s="18">
        <f t="shared" si="1120"/>
        <v>59442.641485339685</v>
      </c>
      <c r="DD1928" s="17">
        <f t="shared" si="1121"/>
        <v>1</v>
      </c>
      <c r="DE1928" s="17">
        <f t="shared" si="1122"/>
        <v>1</v>
      </c>
      <c r="DF1928" s="17">
        <f t="shared" si="1123"/>
        <v>1</v>
      </c>
      <c r="DG1928" s="17">
        <f t="shared" si="1124"/>
        <v>1</v>
      </c>
      <c r="DH1928" s="17">
        <f t="shared" si="1125"/>
        <v>1</v>
      </c>
      <c r="DI1928" s="17">
        <f t="shared" si="1126"/>
        <v>1</v>
      </c>
      <c r="DJ1928" s="20" t="s">
        <v>1879</v>
      </c>
    </row>
    <row r="1929" spans="1:114" x14ac:dyDescent="0.2">
      <c r="A1929" s="15" t="s">
        <v>105</v>
      </c>
      <c r="B1929" s="10" t="s">
        <v>2025</v>
      </c>
      <c r="C1929" s="11">
        <f t="shared" si="1104"/>
        <v>43.206400000000002</v>
      </c>
      <c r="D1929" s="11">
        <f t="shared" si="1132"/>
        <v>180</v>
      </c>
      <c r="E1929" s="11">
        <f t="shared" si="1132"/>
        <v>180</v>
      </c>
      <c r="F1929" s="11">
        <f t="shared" si="1131"/>
        <v>0</v>
      </c>
      <c r="G1929" s="11">
        <f t="shared" si="1131"/>
        <v>8</v>
      </c>
      <c r="H1929" s="11">
        <f t="shared" si="1131"/>
        <v>0</v>
      </c>
      <c r="I1929" s="11">
        <f t="shared" si="1131"/>
        <v>12</v>
      </c>
      <c r="J1929" s="11">
        <f t="shared" si="1131"/>
        <v>0</v>
      </c>
      <c r="K1929" s="11">
        <f t="shared" si="1131"/>
        <v>0</v>
      </c>
      <c r="L1929" s="11">
        <f t="shared" si="1131"/>
        <v>0</v>
      </c>
      <c r="M1929" s="11">
        <f t="shared" si="1131"/>
        <v>0</v>
      </c>
      <c r="N1929" s="11">
        <f t="shared" si="1131"/>
        <v>0</v>
      </c>
      <c r="O1929" s="11">
        <f t="shared" si="1127"/>
        <v>0</v>
      </c>
      <c r="P1929" s="11">
        <f t="shared" si="1127"/>
        <v>0</v>
      </c>
      <c r="Q1929" s="11">
        <f t="shared" si="1127"/>
        <v>0</v>
      </c>
      <c r="R1929" s="11">
        <f t="shared" si="1127"/>
        <v>0</v>
      </c>
      <c r="S1929" s="11">
        <f t="shared" si="1127"/>
        <v>0</v>
      </c>
      <c r="T1929" s="11">
        <f t="shared" si="1102"/>
        <v>5535.5751316061705</v>
      </c>
      <c r="U1929" s="40">
        <f t="shared" si="1105"/>
        <v>0.72</v>
      </c>
      <c r="V1929" s="11">
        <f t="shared" si="1097"/>
        <v>16.56914467644793</v>
      </c>
      <c r="W1929" s="11">
        <f t="shared" si="1097"/>
        <v>25458618.181157082</v>
      </c>
      <c r="X1929" s="11">
        <f t="shared" si="1097"/>
        <v>282873.5353461898</v>
      </c>
      <c r="Y1929" s="11">
        <f t="shared" si="1097"/>
        <v>335700.00701899576</v>
      </c>
      <c r="Z1929" s="11">
        <f t="shared" si="1097"/>
        <v>1.1867494306533668</v>
      </c>
      <c r="AA1929" s="11">
        <f t="shared" si="1097"/>
        <v>67.816604141676848</v>
      </c>
      <c r="AB1929" s="11">
        <f t="shared" si="1097"/>
        <v>3044.2477193189875</v>
      </c>
      <c r="AC1929" s="11">
        <f t="shared" si="1097"/>
        <v>0</v>
      </c>
      <c r="AD1929" s="11">
        <f t="shared" si="1129"/>
        <v>0</v>
      </c>
      <c r="AE1929" s="11">
        <f t="shared" si="1129"/>
        <v>0</v>
      </c>
      <c r="AF1929" s="11">
        <f t="shared" si="1103"/>
        <v>0</v>
      </c>
      <c r="AG1929" s="11">
        <f t="shared" si="1103"/>
        <v>0</v>
      </c>
      <c r="AH1929" s="11">
        <f t="shared" si="1103"/>
        <v>0</v>
      </c>
      <c r="AI1929" s="11">
        <f t="shared" si="1103"/>
        <v>0</v>
      </c>
      <c r="AJ1929" s="11">
        <f t="shared" si="1103"/>
        <v>0</v>
      </c>
      <c r="AK1929" s="11">
        <f t="shared" si="1103"/>
        <v>0</v>
      </c>
      <c r="AL1929" s="11">
        <f t="shared" si="1103"/>
        <v>0</v>
      </c>
      <c r="AM1929" s="11">
        <f t="shared" si="1103"/>
        <v>0</v>
      </c>
      <c r="AN1929" s="11">
        <f t="shared" si="1103"/>
        <v>0</v>
      </c>
      <c r="AO1929" s="11">
        <f t="shared" si="1128"/>
        <v>0</v>
      </c>
      <c r="AP1929" s="11">
        <f t="shared" si="1128"/>
        <v>0</v>
      </c>
      <c r="AQ1929" s="11">
        <f t="shared" si="1128"/>
        <v>0</v>
      </c>
      <c r="AR1929" s="11">
        <f t="shared" si="1128"/>
        <v>0</v>
      </c>
      <c r="AS1929" s="11">
        <f t="shared" si="1128"/>
        <v>0</v>
      </c>
      <c r="AT1929" s="11">
        <f t="shared" si="1128"/>
        <v>0</v>
      </c>
      <c r="AU1929" s="11">
        <f t="shared" si="1096"/>
        <v>0</v>
      </c>
      <c r="AV1929" s="11">
        <f t="shared" si="1096"/>
        <v>40707584</v>
      </c>
      <c r="AW1929" s="11">
        <f t="shared" si="1096"/>
        <v>0</v>
      </c>
      <c r="AX1929" s="11">
        <f t="shared" si="1096"/>
        <v>0</v>
      </c>
      <c r="AY1929" s="11">
        <f t="shared" si="1096"/>
        <v>58728.495438637976</v>
      </c>
      <c r="AZ1929" s="11">
        <f t="shared" si="1096"/>
        <v>1</v>
      </c>
      <c r="BA1929" s="11">
        <f t="shared" si="1130"/>
        <v>1</v>
      </c>
      <c r="BB1929" s="11">
        <f t="shared" si="1130"/>
        <v>1</v>
      </c>
      <c r="BC1929" s="11">
        <f t="shared" si="1130"/>
        <v>1</v>
      </c>
      <c r="BD1929" s="11">
        <f t="shared" si="1130"/>
        <v>1</v>
      </c>
      <c r="BE1929" s="11">
        <f t="shared" si="1101"/>
        <v>1</v>
      </c>
      <c r="BF1929" s="15" t="str">
        <f t="shared" si="1106"/>
        <v>EN 10210</v>
      </c>
      <c r="BG1929" s="42">
        <v>43.206400000000002</v>
      </c>
      <c r="BH1929" s="17">
        <f t="shared" si="1107"/>
        <v>180</v>
      </c>
      <c r="BI1929" s="17">
        <f t="shared" si="1108"/>
        <v>180</v>
      </c>
      <c r="BK1929" s="17">
        <f t="shared" si="1109"/>
        <v>8</v>
      </c>
      <c r="BM1929" s="17">
        <f t="shared" si="1110"/>
        <v>12</v>
      </c>
      <c r="BX1929" s="18">
        <f t="shared" si="1111"/>
        <v>5535.5751316061705</v>
      </c>
      <c r="BY1929" s="42">
        <v>0.72</v>
      </c>
      <c r="BZ1929" s="43">
        <f t="shared" si="1112"/>
        <v>16.56914467644793</v>
      </c>
      <c r="CA1929" s="18">
        <f t="shared" si="1113"/>
        <v>25458618.181157082</v>
      </c>
      <c r="CB1929" s="18">
        <f t="shared" si="1114"/>
        <v>282873.5353461898</v>
      </c>
      <c r="CC1929" s="18">
        <f t="shared" si="1115"/>
        <v>335700.00701899576</v>
      </c>
      <c r="CD1929" s="25">
        <f t="shared" si="1116"/>
        <v>1.1867494306533668</v>
      </c>
      <c r="CE1929" s="26">
        <f t="shared" si="1117"/>
        <v>67.816604141676848</v>
      </c>
      <c r="CF1929" s="18">
        <f t="shared" si="1118"/>
        <v>3044.2477193189875</v>
      </c>
      <c r="CZ1929" s="18">
        <f t="shared" si="1119"/>
        <v>40707584</v>
      </c>
      <c r="DC1929" s="18">
        <f t="shared" si="1120"/>
        <v>58728.495438637976</v>
      </c>
      <c r="DD1929" s="17">
        <f t="shared" si="1121"/>
        <v>1</v>
      </c>
      <c r="DE1929" s="17">
        <f t="shared" si="1122"/>
        <v>1</v>
      </c>
      <c r="DF1929" s="17">
        <f t="shared" si="1123"/>
        <v>1</v>
      </c>
      <c r="DG1929" s="17">
        <f t="shared" si="1124"/>
        <v>1</v>
      </c>
      <c r="DH1929" s="17">
        <f t="shared" si="1125"/>
        <v>1</v>
      </c>
      <c r="DI1929" s="17">
        <f t="shared" si="1126"/>
        <v>1</v>
      </c>
      <c r="DJ1929" s="20" t="s">
        <v>1879</v>
      </c>
    </row>
    <row r="1930" spans="1:114" x14ac:dyDescent="0.2">
      <c r="A1930" s="15" t="s">
        <v>105</v>
      </c>
      <c r="B1930" s="10" t="s">
        <v>2026</v>
      </c>
      <c r="C1930" s="11">
        <f t="shared" si="1104"/>
        <v>47.305983999999988</v>
      </c>
      <c r="D1930" s="11">
        <f t="shared" si="1132"/>
        <v>180</v>
      </c>
      <c r="E1930" s="11">
        <f t="shared" si="1132"/>
        <v>180</v>
      </c>
      <c r="F1930" s="11">
        <f t="shared" si="1131"/>
        <v>0</v>
      </c>
      <c r="G1930" s="11">
        <f t="shared" si="1131"/>
        <v>8.8000000000000007</v>
      </c>
      <c r="H1930" s="11">
        <f t="shared" si="1131"/>
        <v>0</v>
      </c>
      <c r="I1930" s="11">
        <f t="shared" si="1131"/>
        <v>13.200000000000001</v>
      </c>
      <c r="J1930" s="11">
        <f t="shared" si="1131"/>
        <v>0</v>
      </c>
      <c r="K1930" s="11">
        <f t="shared" si="1131"/>
        <v>0</v>
      </c>
      <c r="L1930" s="11">
        <f t="shared" si="1131"/>
        <v>0</v>
      </c>
      <c r="M1930" s="11">
        <f t="shared" si="1131"/>
        <v>0</v>
      </c>
      <c r="N1930" s="11">
        <f t="shared" si="1131"/>
        <v>0</v>
      </c>
      <c r="O1930" s="11">
        <f t="shared" si="1127"/>
        <v>0</v>
      </c>
      <c r="P1930" s="11">
        <f t="shared" si="1127"/>
        <v>0</v>
      </c>
      <c r="Q1930" s="11">
        <f t="shared" si="1127"/>
        <v>0</v>
      </c>
      <c r="R1930" s="11">
        <f t="shared" si="1127"/>
        <v>0</v>
      </c>
      <c r="S1930" s="11">
        <f t="shared" si="1127"/>
        <v>0</v>
      </c>
      <c r="T1930" s="11">
        <f t="shared" si="1102"/>
        <v>6064.4459092434672</v>
      </c>
      <c r="U1930" s="40">
        <f t="shared" si="1105"/>
        <v>0.72</v>
      </c>
      <c r="V1930" s="11">
        <f t="shared" si="1097"/>
        <v>15.124175661807804</v>
      </c>
      <c r="W1930" s="11">
        <f t="shared" si="1097"/>
        <v>27417265.565841436</v>
      </c>
      <c r="X1930" s="11">
        <f t="shared" si="1097"/>
        <v>304636.28406490484</v>
      </c>
      <c r="Y1930" s="11">
        <f t="shared" si="1097"/>
        <v>363578.77167889959</v>
      </c>
      <c r="Z1930" s="11">
        <f t="shared" si="1097"/>
        <v>1.1934847905426678</v>
      </c>
      <c r="AA1930" s="11">
        <f t="shared" si="1097"/>
        <v>67.238266155042169</v>
      </c>
      <c r="AB1930" s="11">
        <f t="shared" si="1097"/>
        <v>3366.7397403759742</v>
      </c>
      <c r="AC1930" s="11">
        <f t="shared" si="1097"/>
        <v>0</v>
      </c>
      <c r="AD1930" s="11">
        <f t="shared" si="1129"/>
        <v>0</v>
      </c>
      <c r="AE1930" s="11">
        <f t="shared" si="1129"/>
        <v>0</v>
      </c>
      <c r="AF1930" s="11">
        <f t="shared" si="1103"/>
        <v>0</v>
      </c>
      <c r="AG1930" s="11">
        <f t="shared" si="1103"/>
        <v>0</v>
      </c>
      <c r="AH1930" s="11">
        <f t="shared" si="1103"/>
        <v>0</v>
      </c>
      <c r="AI1930" s="11">
        <f t="shared" si="1103"/>
        <v>0</v>
      </c>
      <c r="AJ1930" s="11">
        <f t="shared" si="1103"/>
        <v>0</v>
      </c>
      <c r="AK1930" s="11">
        <f t="shared" si="1103"/>
        <v>0</v>
      </c>
      <c r="AL1930" s="11">
        <f t="shared" si="1103"/>
        <v>0</v>
      </c>
      <c r="AM1930" s="11">
        <f t="shared" si="1103"/>
        <v>0</v>
      </c>
      <c r="AN1930" s="11">
        <f t="shared" si="1103"/>
        <v>0</v>
      </c>
      <c r="AO1930" s="11">
        <f t="shared" si="1128"/>
        <v>0</v>
      </c>
      <c r="AP1930" s="11">
        <f t="shared" si="1128"/>
        <v>0</v>
      </c>
      <c r="AQ1930" s="11">
        <f t="shared" si="1128"/>
        <v>0</v>
      </c>
      <c r="AR1930" s="11">
        <f t="shared" si="1128"/>
        <v>0</v>
      </c>
      <c r="AS1930" s="11">
        <f t="shared" si="1128"/>
        <v>0</v>
      </c>
      <c r="AT1930" s="11">
        <f t="shared" si="1128"/>
        <v>0</v>
      </c>
      <c r="AU1930" s="11">
        <f t="shared" si="1096"/>
        <v>0</v>
      </c>
      <c r="AV1930" s="11">
        <f t="shared" si="1096"/>
        <v>44156429.926399991</v>
      </c>
      <c r="AW1930" s="11">
        <f t="shared" si="1096"/>
        <v>0</v>
      </c>
      <c r="AX1930" s="11">
        <f t="shared" si="1096"/>
        <v>0</v>
      </c>
      <c r="AY1930" s="11">
        <f t="shared" si="1096"/>
        <v>58087.079480751941</v>
      </c>
      <c r="AZ1930" s="11">
        <f t="shared" si="1096"/>
        <v>1</v>
      </c>
      <c r="BA1930" s="11">
        <f t="shared" si="1130"/>
        <v>1</v>
      </c>
      <c r="BB1930" s="11">
        <f t="shared" si="1130"/>
        <v>1</v>
      </c>
      <c r="BC1930" s="11">
        <f t="shared" si="1130"/>
        <v>1</v>
      </c>
      <c r="BD1930" s="11">
        <f t="shared" si="1130"/>
        <v>1</v>
      </c>
      <c r="BE1930" s="11">
        <f t="shared" si="1101"/>
        <v>1</v>
      </c>
      <c r="BF1930" s="15" t="str">
        <f t="shared" si="1106"/>
        <v>EN 10210</v>
      </c>
      <c r="BG1930" s="42">
        <v>47.305983999999988</v>
      </c>
      <c r="BH1930" s="17">
        <f t="shared" si="1107"/>
        <v>180</v>
      </c>
      <c r="BI1930" s="17">
        <f t="shared" si="1108"/>
        <v>180</v>
      </c>
      <c r="BK1930" s="17">
        <f t="shared" si="1109"/>
        <v>8.8000000000000007</v>
      </c>
      <c r="BM1930" s="17">
        <f t="shared" si="1110"/>
        <v>13.200000000000001</v>
      </c>
      <c r="BX1930" s="18">
        <f t="shared" si="1111"/>
        <v>6064.4459092434672</v>
      </c>
      <c r="BY1930" s="42">
        <v>0.72</v>
      </c>
      <c r="BZ1930" s="43">
        <f t="shared" si="1112"/>
        <v>15.124175661807804</v>
      </c>
      <c r="CA1930" s="18">
        <f t="shared" si="1113"/>
        <v>27417265.565841436</v>
      </c>
      <c r="CB1930" s="18">
        <f t="shared" si="1114"/>
        <v>304636.28406490484</v>
      </c>
      <c r="CC1930" s="18">
        <f t="shared" si="1115"/>
        <v>363578.77167889959</v>
      </c>
      <c r="CD1930" s="25">
        <f t="shared" si="1116"/>
        <v>1.1934847905426678</v>
      </c>
      <c r="CE1930" s="26">
        <f t="shared" si="1117"/>
        <v>67.238266155042169</v>
      </c>
      <c r="CF1930" s="18">
        <f t="shared" si="1118"/>
        <v>3366.7397403759742</v>
      </c>
      <c r="CZ1930" s="18">
        <f t="shared" si="1119"/>
        <v>44156429.926399991</v>
      </c>
      <c r="DC1930" s="18">
        <f t="shared" si="1120"/>
        <v>58087.079480751941</v>
      </c>
      <c r="DD1930" s="17">
        <f t="shared" si="1121"/>
        <v>1</v>
      </c>
      <c r="DE1930" s="17">
        <f t="shared" si="1122"/>
        <v>1</v>
      </c>
      <c r="DF1930" s="17">
        <f t="shared" si="1123"/>
        <v>1</v>
      </c>
      <c r="DG1930" s="17">
        <f t="shared" si="1124"/>
        <v>1</v>
      </c>
      <c r="DH1930" s="17">
        <f t="shared" si="1125"/>
        <v>1</v>
      </c>
      <c r="DI1930" s="17">
        <f t="shared" si="1126"/>
        <v>1</v>
      </c>
      <c r="DJ1930" s="20" t="s">
        <v>1879</v>
      </c>
    </row>
    <row r="1931" spans="1:114" x14ac:dyDescent="0.2">
      <c r="A1931" s="15" t="s">
        <v>105</v>
      </c>
      <c r="B1931" s="10" t="s">
        <v>2027</v>
      </c>
      <c r="C1931" s="11">
        <f t="shared" si="1104"/>
        <v>53.38</v>
      </c>
      <c r="D1931" s="11">
        <f t="shared" si="1132"/>
        <v>180</v>
      </c>
      <c r="E1931" s="11">
        <f t="shared" si="1132"/>
        <v>180</v>
      </c>
      <c r="F1931" s="11">
        <f t="shared" si="1131"/>
        <v>0</v>
      </c>
      <c r="G1931" s="11">
        <f t="shared" si="1131"/>
        <v>10</v>
      </c>
      <c r="H1931" s="11">
        <f t="shared" si="1131"/>
        <v>0</v>
      </c>
      <c r="I1931" s="11">
        <f t="shared" si="1131"/>
        <v>15</v>
      </c>
      <c r="J1931" s="11">
        <f t="shared" si="1131"/>
        <v>0</v>
      </c>
      <c r="K1931" s="11">
        <f t="shared" si="1131"/>
        <v>0</v>
      </c>
      <c r="L1931" s="11">
        <f t="shared" si="1131"/>
        <v>0</v>
      </c>
      <c r="M1931" s="11">
        <f t="shared" si="1131"/>
        <v>0</v>
      </c>
      <c r="N1931" s="11">
        <f t="shared" si="1131"/>
        <v>0</v>
      </c>
      <c r="O1931" s="11">
        <f t="shared" si="1127"/>
        <v>0</v>
      </c>
      <c r="P1931" s="11">
        <f t="shared" si="1127"/>
        <v>0</v>
      </c>
      <c r="Q1931" s="11">
        <f t="shared" si="1127"/>
        <v>0</v>
      </c>
      <c r="R1931" s="11">
        <f t="shared" si="1127"/>
        <v>0</v>
      </c>
      <c r="S1931" s="11">
        <f t="shared" si="1127"/>
        <v>0</v>
      </c>
      <c r="T1931" s="11">
        <f t="shared" si="1102"/>
        <v>6849.3361431346411</v>
      </c>
      <c r="U1931" s="40">
        <f t="shared" si="1105"/>
        <v>0.72</v>
      </c>
      <c r="V1931" s="11">
        <f t="shared" si="1097"/>
        <v>13.391041599683241</v>
      </c>
      <c r="W1931" s="11">
        <f t="shared" si="1097"/>
        <v>30167993.626788549</v>
      </c>
      <c r="X1931" s="11">
        <f t="shared" si="1097"/>
        <v>335199.92918653943</v>
      </c>
      <c r="Y1931" s="11">
        <f t="shared" si="1097"/>
        <v>403514.74232666794</v>
      </c>
      <c r="Z1931" s="11">
        <f t="shared" si="1097"/>
        <v>1.203803184881078</v>
      </c>
      <c r="AA1931" s="11">
        <f t="shared" si="1097"/>
        <v>66.366509003214901</v>
      </c>
      <c r="AB1931" s="11">
        <f t="shared" si="1097"/>
        <v>3856.6370614359175</v>
      </c>
      <c r="AC1931" s="11">
        <f t="shared" si="1097"/>
        <v>0</v>
      </c>
      <c r="AD1931" s="11">
        <f t="shared" si="1129"/>
        <v>0</v>
      </c>
      <c r="AE1931" s="11">
        <f t="shared" si="1129"/>
        <v>0</v>
      </c>
      <c r="AF1931" s="11">
        <f t="shared" si="1103"/>
        <v>0</v>
      </c>
      <c r="AG1931" s="11">
        <f t="shared" si="1103"/>
        <v>0</v>
      </c>
      <c r="AH1931" s="11">
        <f t="shared" si="1103"/>
        <v>0</v>
      </c>
      <c r="AI1931" s="11">
        <f t="shared" si="1103"/>
        <v>0</v>
      </c>
      <c r="AJ1931" s="11">
        <f t="shared" si="1103"/>
        <v>0</v>
      </c>
      <c r="AK1931" s="11">
        <f t="shared" si="1103"/>
        <v>0</v>
      </c>
      <c r="AL1931" s="11">
        <f t="shared" si="1103"/>
        <v>0</v>
      </c>
      <c r="AM1931" s="11">
        <f t="shared" si="1103"/>
        <v>0</v>
      </c>
      <c r="AN1931" s="11">
        <f t="shared" si="1103"/>
        <v>0</v>
      </c>
      <c r="AO1931" s="11">
        <f t="shared" si="1128"/>
        <v>0</v>
      </c>
      <c r="AP1931" s="11">
        <f t="shared" si="1128"/>
        <v>0</v>
      </c>
      <c r="AQ1931" s="11">
        <f t="shared" si="1128"/>
        <v>0</v>
      </c>
      <c r="AR1931" s="11">
        <f t="shared" si="1128"/>
        <v>0</v>
      </c>
      <c r="AS1931" s="11">
        <f t="shared" si="1128"/>
        <v>0</v>
      </c>
      <c r="AT1931" s="11">
        <f t="shared" si="1128"/>
        <v>0</v>
      </c>
      <c r="AU1931" s="11">
        <f t="shared" si="1096"/>
        <v>0</v>
      </c>
      <c r="AV1931" s="11">
        <f t="shared" si="1096"/>
        <v>49130000</v>
      </c>
      <c r="AW1931" s="11">
        <f t="shared" si="1096"/>
        <v>0</v>
      </c>
      <c r="AX1931" s="11">
        <f t="shared" si="1096"/>
        <v>0</v>
      </c>
      <c r="AY1931" s="11">
        <f t="shared" si="1096"/>
        <v>57113.274122871837</v>
      </c>
      <c r="AZ1931" s="11">
        <f t="shared" si="1096"/>
        <v>1</v>
      </c>
      <c r="BA1931" s="11">
        <f t="shared" si="1130"/>
        <v>1</v>
      </c>
      <c r="BB1931" s="11">
        <f t="shared" si="1130"/>
        <v>1</v>
      </c>
      <c r="BC1931" s="11">
        <f t="shared" si="1130"/>
        <v>1</v>
      </c>
      <c r="BD1931" s="11">
        <f t="shared" si="1130"/>
        <v>1</v>
      </c>
      <c r="BE1931" s="11">
        <f t="shared" si="1101"/>
        <v>1</v>
      </c>
      <c r="BF1931" s="15" t="str">
        <f t="shared" si="1106"/>
        <v>EN 10210</v>
      </c>
      <c r="BG1931" s="42">
        <v>53.38</v>
      </c>
      <c r="BH1931" s="17">
        <f t="shared" si="1107"/>
        <v>180</v>
      </c>
      <c r="BI1931" s="17">
        <f t="shared" si="1108"/>
        <v>180</v>
      </c>
      <c r="BK1931" s="17">
        <f t="shared" si="1109"/>
        <v>10</v>
      </c>
      <c r="BM1931" s="17">
        <f t="shared" si="1110"/>
        <v>15</v>
      </c>
      <c r="BX1931" s="18">
        <f t="shared" si="1111"/>
        <v>6849.3361431346411</v>
      </c>
      <c r="BY1931" s="42">
        <v>0.72</v>
      </c>
      <c r="BZ1931" s="43">
        <f t="shared" si="1112"/>
        <v>13.391041599683241</v>
      </c>
      <c r="CA1931" s="18">
        <f t="shared" si="1113"/>
        <v>30167993.626788549</v>
      </c>
      <c r="CB1931" s="18">
        <f t="shared" si="1114"/>
        <v>335199.92918653943</v>
      </c>
      <c r="CC1931" s="18">
        <f t="shared" si="1115"/>
        <v>403514.74232666794</v>
      </c>
      <c r="CD1931" s="25">
        <f t="shared" si="1116"/>
        <v>1.203803184881078</v>
      </c>
      <c r="CE1931" s="26">
        <f t="shared" si="1117"/>
        <v>66.366509003214901</v>
      </c>
      <c r="CF1931" s="18">
        <f t="shared" si="1118"/>
        <v>3856.6370614359175</v>
      </c>
      <c r="CZ1931" s="18">
        <f t="shared" si="1119"/>
        <v>49130000</v>
      </c>
      <c r="DC1931" s="18">
        <f t="shared" si="1120"/>
        <v>57113.274122871837</v>
      </c>
      <c r="DD1931" s="17">
        <f t="shared" si="1121"/>
        <v>1</v>
      </c>
      <c r="DE1931" s="17">
        <f t="shared" si="1122"/>
        <v>1</v>
      </c>
      <c r="DF1931" s="17">
        <f t="shared" si="1123"/>
        <v>1</v>
      </c>
      <c r="DG1931" s="17">
        <f t="shared" si="1124"/>
        <v>1</v>
      </c>
      <c r="DH1931" s="17">
        <f t="shared" si="1125"/>
        <v>1</v>
      </c>
      <c r="DI1931" s="17">
        <f t="shared" si="1126"/>
        <v>1</v>
      </c>
      <c r="DJ1931" s="20" t="s">
        <v>1879</v>
      </c>
    </row>
    <row r="1932" spans="1:114" x14ac:dyDescent="0.2">
      <c r="A1932" s="15" t="s">
        <v>105</v>
      </c>
      <c r="B1932" s="10" t="s">
        <v>2028</v>
      </c>
      <c r="C1932" s="11">
        <f t="shared" si="1104"/>
        <v>58.372599999999998</v>
      </c>
      <c r="D1932" s="11">
        <f t="shared" si="1132"/>
        <v>180</v>
      </c>
      <c r="E1932" s="11">
        <f t="shared" si="1132"/>
        <v>180</v>
      </c>
      <c r="F1932" s="11">
        <f t="shared" si="1131"/>
        <v>0</v>
      </c>
      <c r="G1932" s="11">
        <f t="shared" si="1131"/>
        <v>11</v>
      </c>
      <c r="H1932" s="11">
        <f t="shared" si="1131"/>
        <v>0</v>
      </c>
      <c r="I1932" s="11">
        <f t="shared" si="1131"/>
        <v>22</v>
      </c>
      <c r="J1932" s="11">
        <f t="shared" si="1131"/>
        <v>0</v>
      </c>
      <c r="K1932" s="11">
        <f t="shared" si="1131"/>
        <v>0</v>
      </c>
      <c r="L1932" s="11">
        <f t="shared" si="1131"/>
        <v>0</v>
      </c>
      <c r="M1932" s="11">
        <f t="shared" si="1131"/>
        <v>0</v>
      </c>
      <c r="N1932" s="11">
        <f t="shared" si="1131"/>
        <v>0</v>
      </c>
      <c r="O1932" s="11">
        <f t="shared" si="1127"/>
        <v>0</v>
      </c>
      <c r="P1932" s="11">
        <f t="shared" si="1127"/>
        <v>0</v>
      </c>
      <c r="Q1932" s="11">
        <f t="shared" si="1127"/>
        <v>0</v>
      </c>
      <c r="R1932" s="11">
        <f t="shared" si="1127"/>
        <v>0</v>
      </c>
      <c r="S1932" s="11">
        <f t="shared" si="1127"/>
        <v>0</v>
      </c>
      <c r="T1932" s="11">
        <f t="shared" si="1102"/>
        <v>8057.0616886749194</v>
      </c>
      <c r="U1932" s="40">
        <f t="shared" si="1105"/>
        <v>0.72</v>
      </c>
      <c r="V1932" s="11">
        <f t="shared" si="1097"/>
        <v>11.383771003249494</v>
      </c>
      <c r="W1932" s="11">
        <f t="shared" si="1097"/>
        <v>31415819.83473514</v>
      </c>
      <c r="X1932" s="11">
        <f t="shared" si="1097"/>
        <v>349064.66483039042</v>
      </c>
      <c r="Y1932" s="11">
        <f t="shared" si="1097"/>
        <v>425460.48932571063</v>
      </c>
      <c r="Z1932" s="11">
        <f t="shared" si="1097"/>
        <v>1.2188586591325155</v>
      </c>
      <c r="AA1932" s="11">
        <f t="shared" si="1097"/>
        <v>62.443301128482084</v>
      </c>
      <c r="AB1932" s="11">
        <f t="shared" si="1097"/>
        <v>4408.6635554218246</v>
      </c>
      <c r="AC1932" s="11">
        <f t="shared" si="1097"/>
        <v>0</v>
      </c>
      <c r="AD1932" s="11">
        <f t="shared" si="1129"/>
        <v>0</v>
      </c>
      <c r="AE1932" s="11">
        <f t="shared" si="1129"/>
        <v>0</v>
      </c>
      <c r="AF1932" s="11">
        <f t="shared" si="1103"/>
        <v>0</v>
      </c>
      <c r="AG1932" s="11">
        <f t="shared" si="1103"/>
        <v>0</v>
      </c>
      <c r="AH1932" s="11">
        <f t="shared" si="1103"/>
        <v>0</v>
      </c>
      <c r="AI1932" s="11">
        <f t="shared" si="1103"/>
        <v>0</v>
      </c>
      <c r="AJ1932" s="11">
        <f t="shared" si="1103"/>
        <v>0</v>
      </c>
      <c r="AK1932" s="11">
        <f t="shared" si="1103"/>
        <v>0</v>
      </c>
      <c r="AL1932" s="11">
        <f t="shared" si="1103"/>
        <v>0</v>
      </c>
      <c r="AM1932" s="11">
        <f t="shared" si="1103"/>
        <v>0</v>
      </c>
      <c r="AN1932" s="11">
        <f t="shared" si="1103"/>
        <v>0</v>
      </c>
      <c r="AO1932" s="11">
        <f t="shared" si="1128"/>
        <v>0</v>
      </c>
      <c r="AP1932" s="11">
        <f t="shared" si="1128"/>
        <v>0</v>
      </c>
      <c r="AQ1932" s="11">
        <f t="shared" si="1128"/>
        <v>0</v>
      </c>
      <c r="AR1932" s="11">
        <f t="shared" si="1128"/>
        <v>0</v>
      </c>
      <c r="AS1932" s="11">
        <f t="shared" si="1128"/>
        <v>0</v>
      </c>
      <c r="AT1932" s="11">
        <f t="shared" si="1128"/>
        <v>0</v>
      </c>
      <c r="AU1932" s="11">
        <f t="shared" si="1096"/>
        <v>0</v>
      </c>
      <c r="AV1932" s="11">
        <f t="shared" si="1096"/>
        <v>53094899</v>
      </c>
      <c r="AW1932" s="11">
        <f t="shared" si="1096"/>
        <v>0</v>
      </c>
      <c r="AX1932" s="11">
        <f t="shared" si="1096"/>
        <v>0</v>
      </c>
      <c r="AY1932" s="11">
        <f t="shared" si="1096"/>
        <v>55823.658888554564</v>
      </c>
      <c r="AZ1932" s="11">
        <f t="shared" si="1096"/>
        <v>1</v>
      </c>
      <c r="BA1932" s="11">
        <f t="shared" si="1130"/>
        <v>1</v>
      </c>
      <c r="BB1932" s="11">
        <f t="shared" si="1130"/>
        <v>1</v>
      </c>
      <c r="BC1932" s="11">
        <f t="shared" si="1130"/>
        <v>1</v>
      </c>
      <c r="BD1932" s="11">
        <f t="shared" si="1130"/>
        <v>1</v>
      </c>
      <c r="BE1932" s="11">
        <f t="shared" si="1101"/>
        <v>1</v>
      </c>
      <c r="BF1932" s="15" t="str">
        <f t="shared" si="1106"/>
        <v>EN 10210</v>
      </c>
      <c r="BG1932" s="42">
        <v>58.372599999999998</v>
      </c>
      <c r="BH1932" s="17">
        <f t="shared" si="1107"/>
        <v>180</v>
      </c>
      <c r="BI1932" s="17">
        <f t="shared" si="1108"/>
        <v>180</v>
      </c>
      <c r="BK1932" s="17">
        <f t="shared" si="1109"/>
        <v>11</v>
      </c>
      <c r="BM1932" s="17">
        <f t="shared" si="1110"/>
        <v>22</v>
      </c>
      <c r="BX1932" s="18">
        <f t="shared" si="1111"/>
        <v>8057.0616886749194</v>
      </c>
      <c r="BY1932" s="42">
        <v>0.72</v>
      </c>
      <c r="BZ1932" s="43">
        <f t="shared" si="1112"/>
        <v>11.383771003249494</v>
      </c>
      <c r="CA1932" s="18">
        <f t="shared" si="1113"/>
        <v>31415819.83473514</v>
      </c>
      <c r="CB1932" s="18">
        <f t="shared" si="1114"/>
        <v>349064.66483039042</v>
      </c>
      <c r="CC1932" s="18">
        <f t="shared" si="1115"/>
        <v>425460.48932571063</v>
      </c>
      <c r="CD1932" s="25">
        <f t="shared" si="1116"/>
        <v>1.2188586591325155</v>
      </c>
      <c r="CE1932" s="26">
        <f t="shared" si="1117"/>
        <v>62.443301128482084</v>
      </c>
      <c r="CF1932" s="18">
        <f t="shared" si="1118"/>
        <v>4408.6635554218246</v>
      </c>
      <c r="CZ1932" s="18">
        <f t="shared" si="1119"/>
        <v>53094899</v>
      </c>
      <c r="DC1932" s="18">
        <f t="shared" si="1120"/>
        <v>55823.658888554564</v>
      </c>
      <c r="DD1932" s="17">
        <f t="shared" si="1121"/>
        <v>1</v>
      </c>
      <c r="DE1932" s="17">
        <f t="shared" si="1122"/>
        <v>1</v>
      </c>
      <c r="DF1932" s="17">
        <f t="shared" si="1123"/>
        <v>1</v>
      </c>
      <c r="DG1932" s="17">
        <f t="shared" si="1124"/>
        <v>1</v>
      </c>
      <c r="DH1932" s="17">
        <f t="shared" si="1125"/>
        <v>1</v>
      </c>
      <c r="DI1932" s="17">
        <f t="shared" si="1126"/>
        <v>1</v>
      </c>
      <c r="DJ1932" s="20" t="s">
        <v>1879</v>
      </c>
    </row>
    <row r="1933" spans="1:114" x14ac:dyDescent="0.2">
      <c r="A1933" s="15" t="s">
        <v>105</v>
      </c>
      <c r="B1933" s="10" t="s">
        <v>2029</v>
      </c>
      <c r="C1933" s="11">
        <f t="shared" si="1104"/>
        <v>65.743750000000006</v>
      </c>
      <c r="D1933" s="11">
        <f t="shared" si="1132"/>
        <v>180</v>
      </c>
      <c r="E1933" s="11">
        <f t="shared" si="1132"/>
        <v>180</v>
      </c>
      <c r="F1933" s="11">
        <f t="shared" si="1131"/>
        <v>0</v>
      </c>
      <c r="G1933" s="11">
        <f t="shared" si="1131"/>
        <v>12.5</v>
      </c>
      <c r="H1933" s="11">
        <f t="shared" si="1131"/>
        <v>0</v>
      </c>
      <c r="I1933" s="11">
        <f t="shared" si="1131"/>
        <v>25</v>
      </c>
      <c r="J1933" s="11">
        <f t="shared" si="1131"/>
        <v>0</v>
      </c>
      <c r="K1933" s="11">
        <f t="shared" si="1131"/>
        <v>0</v>
      </c>
      <c r="L1933" s="11">
        <f t="shared" si="1131"/>
        <v>0</v>
      </c>
      <c r="M1933" s="11">
        <f t="shared" si="1131"/>
        <v>0</v>
      </c>
      <c r="N1933" s="11">
        <f t="shared" si="1131"/>
        <v>0</v>
      </c>
      <c r="O1933" s="11">
        <f t="shared" si="1127"/>
        <v>0</v>
      </c>
      <c r="P1933" s="11">
        <f t="shared" si="1127"/>
        <v>0</v>
      </c>
      <c r="Q1933" s="11">
        <f t="shared" si="1127"/>
        <v>0</v>
      </c>
      <c r="R1933" s="11">
        <f t="shared" si="1127"/>
        <v>0</v>
      </c>
      <c r="S1933" s="11">
        <f t="shared" si="1127"/>
        <v>0</v>
      </c>
      <c r="T1933" s="11">
        <f t="shared" si="1102"/>
        <v>9176.9908169872415</v>
      </c>
      <c r="U1933" s="40">
        <f t="shared" si="1105"/>
        <v>0.72</v>
      </c>
      <c r="V1933" s="11">
        <f t="shared" si="1097"/>
        <v>9.9945338348982951</v>
      </c>
      <c r="W1933" s="11">
        <f t="shared" si="1097"/>
        <v>34064339.664732769</v>
      </c>
      <c r="X1933" s="11">
        <f t="shared" si="1097"/>
        <v>378492.66294147522</v>
      </c>
      <c r="Y1933" s="11">
        <f t="shared" si="1097"/>
        <v>467083.55284906062</v>
      </c>
      <c r="Z1933" s="11">
        <f t="shared" si="1097"/>
        <v>1.2340623705069915</v>
      </c>
      <c r="AA1933" s="11">
        <f t="shared" si="1097"/>
        <v>60.925603350859646</v>
      </c>
      <c r="AB1933" s="11">
        <f t="shared" si="1097"/>
        <v>5079.3692606170262</v>
      </c>
      <c r="AC1933" s="11">
        <f t="shared" ref="AC1933:AP1970" si="1133">IF($A1933="x",CG1933,"")</f>
        <v>0</v>
      </c>
      <c r="AD1933" s="11">
        <f t="shared" si="1129"/>
        <v>0</v>
      </c>
      <c r="AE1933" s="11">
        <f t="shared" si="1129"/>
        <v>0</v>
      </c>
      <c r="AF1933" s="11">
        <f t="shared" si="1103"/>
        <v>0</v>
      </c>
      <c r="AG1933" s="11">
        <f t="shared" si="1103"/>
        <v>0</v>
      </c>
      <c r="AH1933" s="11">
        <f t="shared" si="1103"/>
        <v>0</v>
      </c>
      <c r="AI1933" s="11">
        <f t="shared" si="1103"/>
        <v>0</v>
      </c>
      <c r="AJ1933" s="11">
        <f t="shared" si="1103"/>
        <v>0</v>
      </c>
      <c r="AK1933" s="11">
        <f t="shared" si="1103"/>
        <v>0</v>
      </c>
      <c r="AL1933" s="11">
        <f t="shared" si="1103"/>
        <v>0</v>
      </c>
      <c r="AM1933" s="11">
        <f t="shared" si="1103"/>
        <v>0</v>
      </c>
      <c r="AN1933" s="11">
        <f t="shared" si="1103"/>
        <v>0</v>
      </c>
      <c r="AO1933" s="11">
        <f t="shared" si="1128"/>
        <v>0</v>
      </c>
      <c r="AP1933" s="11">
        <f t="shared" si="1128"/>
        <v>0</v>
      </c>
      <c r="AQ1933" s="11">
        <f t="shared" si="1128"/>
        <v>0</v>
      </c>
      <c r="AR1933" s="11">
        <f t="shared" si="1128"/>
        <v>0</v>
      </c>
      <c r="AS1933" s="11">
        <f t="shared" si="1128"/>
        <v>0</v>
      </c>
      <c r="AT1933" s="11">
        <f t="shared" si="1128"/>
        <v>0</v>
      </c>
      <c r="AU1933" s="11">
        <f t="shared" si="1096"/>
        <v>0</v>
      </c>
      <c r="AV1933" s="11">
        <f t="shared" si="1096"/>
        <v>58742773.4375</v>
      </c>
      <c r="AW1933" s="11">
        <f t="shared" si="1096"/>
        <v>0</v>
      </c>
      <c r="AX1933" s="11">
        <f t="shared" si="1096"/>
        <v>0</v>
      </c>
      <c r="AY1933" s="11">
        <f t="shared" si="1096"/>
        <v>54435.923151542564</v>
      </c>
      <c r="AZ1933" s="11">
        <f t="shared" si="1096"/>
        <v>1</v>
      </c>
      <c r="BA1933" s="11">
        <f t="shared" si="1130"/>
        <v>1</v>
      </c>
      <c r="BB1933" s="11">
        <f t="shared" si="1130"/>
        <v>1</v>
      </c>
      <c r="BC1933" s="11">
        <f t="shared" si="1130"/>
        <v>1</v>
      </c>
      <c r="BD1933" s="11">
        <f t="shared" si="1130"/>
        <v>1</v>
      </c>
      <c r="BE1933" s="11">
        <f t="shared" si="1101"/>
        <v>1</v>
      </c>
      <c r="BF1933" s="15" t="str">
        <f t="shared" si="1106"/>
        <v>EN 10210</v>
      </c>
      <c r="BG1933" s="42">
        <v>65.743750000000006</v>
      </c>
      <c r="BH1933" s="17">
        <f t="shared" si="1107"/>
        <v>180</v>
      </c>
      <c r="BI1933" s="17">
        <f t="shared" si="1108"/>
        <v>180</v>
      </c>
      <c r="BK1933" s="17">
        <f t="shared" si="1109"/>
        <v>12.5</v>
      </c>
      <c r="BM1933" s="17">
        <f t="shared" si="1110"/>
        <v>25</v>
      </c>
      <c r="BX1933" s="18">
        <f t="shared" si="1111"/>
        <v>9176.9908169872415</v>
      </c>
      <c r="BY1933" s="42">
        <v>0.72</v>
      </c>
      <c r="BZ1933" s="43">
        <f t="shared" si="1112"/>
        <v>9.9945338348982951</v>
      </c>
      <c r="CA1933" s="18">
        <f t="shared" si="1113"/>
        <v>34064339.664732769</v>
      </c>
      <c r="CB1933" s="18">
        <f t="shared" si="1114"/>
        <v>378492.66294147522</v>
      </c>
      <c r="CC1933" s="18">
        <f t="shared" si="1115"/>
        <v>467083.55284906062</v>
      </c>
      <c r="CD1933" s="25">
        <f t="shared" si="1116"/>
        <v>1.2340623705069915</v>
      </c>
      <c r="CE1933" s="26">
        <f t="shared" si="1117"/>
        <v>60.925603350859646</v>
      </c>
      <c r="CF1933" s="18">
        <f t="shared" si="1118"/>
        <v>5079.3692606170262</v>
      </c>
      <c r="CZ1933" s="18">
        <f t="shared" si="1119"/>
        <v>58742773.4375</v>
      </c>
      <c r="DC1933" s="18">
        <f t="shared" si="1120"/>
        <v>54435.923151542564</v>
      </c>
      <c r="DD1933" s="17">
        <f t="shared" si="1121"/>
        <v>1</v>
      </c>
      <c r="DE1933" s="17">
        <f t="shared" si="1122"/>
        <v>1</v>
      </c>
      <c r="DF1933" s="17">
        <f t="shared" si="1123"/>
        <v>1</v>
      </c>
      <c r="DG1933" s="17">
        <f t="shared" si="1124"/>
        <v>1</v>
      </c>
      <c r="DH1933" s="17">
        <f t="shared" si="1125"/>
        <v>1</v>
      </c>
      <c r="DI1933" s="17">
        <f t="shared" si="1126"/>
        <v>1</v>
      </c>
      <c r="DJ1933" s="20" t="s">
        <v>1879</v>
      </c>
    </row>
    <row r="1934" spans="1:114" x14ac:dyDescent="0.2">
      <c r="A1934" s="15" t="s">
        <v>105</v>
      </c>
      <c r="B1934" s="10" t="s">
        <v>2030</v>
      </c>
      <c r="C1934" s="11">
        <f t="shared" si="1104"/>
        <v>73.926904000000022</v>
      </c>
      <c r="D1934" s="11">
        <f t="shared" si="1132"/>
        <v>180</v>
      </c>
      <c r="E1934" s="11">
        <f t="shared" si="1132"/>
        <v>180</v>
      </c>
      <c r="F1934" s="11">
        <f t="shared" si="1131"/>
        <v>0</v>
      </c>
      <c r="G1934" s="11">
        <f t="shared" si="1131"/>
        <v>14.2</v>
      </c>
      <c r="H1934" s="11">
        <f t="shared" si="1131"/>
        <v>0</v>
      </c>
      <c r="I1934" s="11">
        <f t="shared" si="1131"/>
        <v>28.4</v>
      </c>
      <c r="J1934" s="11">
        <f t="shared" si="1131"/>
        <v>0</v>
      </c>
      <c r="K1934" s="11">
        <f t="shared" si="1131"/>
        <v>0</v>
      </c>
      <c r="L1934" s="11">
        <f t="shared" si="1131"/>
        <v>0</v>
      </c>
      <c r="M1934" s="11">
        <f t="shared" si="1131"/>
        <v>0</v>
      </c>
      <c r="N1934" s="11">
        <f t="shared" si="1131"/>
        <v>0</v>
      </c>
      <c r="O1934" s="11">
        <f t="shared" si="1127"/>
        <v>0</v>
      </c>
      <c r="P1934" s="11">
        <f t="shared" si="1127"/>
        <v>0</v>
      </c>
      <c r="Q1934" s="11">
        <f t="shared" si="1127"/>
        <v>0</v>
      </c>
      <c r="R1934" s="11">
        <f t="shared" si="1127"/>
        <v>0</v>
      </c>
      <c r="S1934" s="11">
        <f t="shared" si="1127"/>
        <v>0</v>
      </c>
      <c r="T1934" s="11">
        <f t="shared" si="1102"/>
        <v>10452.405941358766</v>
      </c>
      <c r="U1934" s="40">
        <f t="shared" si="1105"/>
        <v>0.72</v>
      </c>
      <c r="V1934" s="11">
        <f t="shared" ref="V1934:AB1970" si="1134">IF($A1934="x",BZ1934,"")</f>
        <v>8.7749888147768189</v>
      </c>
      <c r="W1934" s="11">
        <f t="shared" si="1134"/>
        <v>36632717.134773657</v>
      </c>
      <c r="X1934" s="11">
        <f t="shared" si="1134"/>
        <v>407030.19038637396</v>
      </c>
      <c r="Y1934" s="11">
        <f t="shared" si="1134"/>
        <v>509670.50734608673</v>
      </c>
      <c r="Z1934" s="11">
        <f t="shared" si="1134"/>
        <v>1.2521688056168052</v>
      </c>
      <c r="AA1934" s="11">
        <f t="shared" si="1134"/>
        <v>59.200644145722507</v>
      </c>
      <c r="AB1934" s="11">
        <f t="shared" si="1134"/>
        <v>5859.6737133492279</v>
      </c>
      <c r="AC1934" s="11">
        <f t="shared" si="1133"/>
        <v>0</v>
      </c>
      <c r="AD1934" s="11">
        <f t="shared" si="1129"/>
        <v>0</v>
      </c>
      <c r="AE1934" s="11">
        <f t="shared" si="1129"/>
        <v>0</v>
      </c>
      <c r="AF1934" s="11">
        <f t="shared" si="1103"/>
        <v>0</v>
      </c>
      <c r="AG1934" s="11">
        <f t="shared" si="1103"/>
        <v>0</v>
      </c>
      <c r="AH1934" s="11">
        <f t="shared" si="1103"/>
        <v>0</v>
      </c>
      <c r="AI1934" s="11">
        <f t="shared" si="1103"/>
        <v>0</v>
      </c>
      <c r="AJ1934" s="11">
        <f t="shared" si="1103"/>
        <v>0</v>
      </c>
      <c r="AK1934" s="11">
        <f t="shared" si="1103"/>
        <v>0</v>
      </c>
      <c r="AL1934" s="11">
        <f t="shared" si="1103"/>
        <v>0</v>
      </c>
      <c r="AM1934" s="11">
        <f t="shared" si="1103"/>
        <v>0</v>
      </c>
      <c r="AN1934" s="11">
        <f t="shared" si="1103"/>
        <v>0</v>
      </c>
      <c r="AO1934" s="11">
        <f t="shared" si="1128"/>
        <v>0</v>
      </c>
      <c r="AP1934" s="11">
        <f t="shared" si="1128"/>
        <v>0</v>
      </c>
      <c r="AQ1934" s="11">
        <f t="shared" si="1128"/>
        <v>0</v>
      </c>
      <c r="AR1934" s="11">
        <f t="shared" si="1128"/>
        <v>0</v>
      </c>
      <c r="AS1934" s="11">
        <f t="shared" si="1128"/>
        <v>0</v>
      </c>
      <c r="AT1934" s="11">
        <f t="shared" si="1128"/>
        <v>0</v>
      </c>
      <c r="AU1934" s="11">
        <f t="shared" si="1096"/>
        <v>0</v>
      </c>
      <c r="AV1934" s="11">
        <f t="shared" si="1096"/>
        <v>64720508.830400012</v>
      </c>
      <c r="AW1934" s="11">
        <f t="shared" si="1096"/>
        <v>0</v>
      </c>
      <c r="AX1934" s="11">
        <f t="shared" si="1096"/>
        <v>0</v>
      </c>
      <c r="AY1934" s="11">
        <f t="shared" si="1096"/>
        <v>52815.664283373088</v>
      </c>
      <c r="AZ1934" s="11">
        <f t="shared" si="1096"/>
        <v>1</v>
      </c>
      <c r="BA1934" s="11">
        <f t="shared" si="1130"/>
        <v>1</v>
      </c>
      <c r="BB1934" s="11">
        <f t="shared" si="1130"/>
        <v>1</v>
      </c>
      <c r="BC1934" s="11">
        <f t="shared" si="1130"/>
        <v>1</v>
      </c>
      <c r="BD1934" s="11">
        <f t="shared" si="1130"/>
        <v>1</v>
      </c>
      <c r="BE1934" s="11">
        <f t="shared" si="1101"/>
        <v>1</v>
      </c>
      <c r="BF1934" s="15" t="str">
        <f t="shared" si="1106"/>
        <v>EN 10210</v>
      </c>
      <c r="BG1934" s="42">
        <v>73.926904000000022</v>
      </c>
      <c r="BH1934" s="17">
        <f t="shared" si="1107"/>
        <v>180</v>
      </c>
      <c r="BI1934" s="17">
        <f t="shared" si="1108"/>
        <v>180</v>
      </c>
      <c r="BK1934" s="17">
        <f t="shared" si="1109"/>
        <v>14.2</v>
      </c>
      <c r="BM1934" s="17">
        <f t="shared" si="1110"/>
        <v>28.4</v>
      </c>
      <c r="BX1934" s="18">
        <f t="shared" si="1111"/>
        <v>10452.405941358766</v>
      </c>
      <c r="BY1934" s="42">
        <v>0.72</v>
      </c>
      <c r="BZ1934" s="43">
        <f t="shared" si="1112"/>
        <v>8.7749888147768189</v>
      </c>
      <c r="CA1934" s="18">
        <f t="shared" si="1113"/>
        <v>36632717.134773657</v>
      </c>
      <c r="CB1934" s="18">
        <f t="shared" si="1114"/>
        <v>407030.19038637396</v>
      </c>
      <c r="CC1934" s="18">
        <f t="shared" si="1115"/>
        <v>509670.50734608673</v>
      </c>
      <c r="CD1934" s="25">
        <f t="shared" si="1116"/>
        <v>1.2521688056168052</v>
      </c>
      <c r="CE1934" s="26">
        <f t="shared" si="1117"/>
        <v>59.200644145722507</v>
      </c>
      <c r="CF1934" s="18">
        <f t="shared" si="1118"/>
        <v>5859.6737133492279</v>
      </c>
      <c r="CZ1934" s="18">
        <f t="shared" si="1119"/>
        <v>64720508.830400012</v>
      </c>
      <c r="DC1934" s="18">
        <f t="shared" si="1120"/>
        <v>52815.664283373088</v>
      </c>
      <c r="DD1934" s="17">
        <f t="shared" si="1121"/>
        <v>1</v>
      </c>
      <c r="DE1934" s="17">
        <f t="shared" si="1122"/>
        <v>1</v>
      </c>
      <c r="DF1934" s="17">
        <f t="shared" si="1123"/>
        <v>1</v>
      </c>
      <c r="DG1934" s="17">
        <f t="shared" si="1124"/>
        <v>1</v>
      </c>
      <c r="DH1934" s="17">
        <f t="shared" si="1125"/>
        <v>1</v>
      </c>
      <c r="DI1934" s="17">
        <f t="shared" si="1126"/>
        <v>1</v>
      </c>
      <c r="DJ1934" s="20" t="s">
        <v>1879</v>
      </c>
    </row>
    <row r="1935" spans="1:114" x14ac:dyDescent="0.2">
      <c r="A1935" s="15" t="s">
        <v>105</v>
      </c>
      <c r="B1935" s="10" t="s">
        <v>2031</v>
      </c>
      <c r="C1935" s="11">
        <f t="shared" si="1104"/>
        <v>82.393600000000006</v>
      </c>
      <c r="D1935" s="11">
        <f t="shared" si="1132"/>
        <v>180</v>
      </c>
      <c r="E1935" s="11">
        <f t="shared" si="1132"/>
        <v>180</v>
      </c>
      <c r="F1935" s="11">
        <f t="shared" si="1131"/>
        <v>0</v>
      </c>
      <c r="G1935" s="11">
        <f t="shared" si="1131"/>
        <v>16</v>
      </c>
      <c r="H1935" s="11">
        <f t="shared" si="1131"/>
        <v>0</v>
      </c>
      <c r="I1935" s="11">
        <f t="shared" si="1131"/>
        <v>32</v>
      </c>
      <c r="J1935" s="11">
        <f t="shared" si="1131"/>
        <v>0</v>
      </c>
      <c r="K1935" s="11">
        <f t="shared" si="1131"/>
        <v>0</v>
      </c>
      <c r="L1935" s="11">
        <f t="shared" si="1131"/>
        <v>0</v>
      </c>
      <c r="M1935" s="11">
        <f t="shared" si="1131"/>
        <v>0</v>
      </c>
      <c r="N1935" s="11">
        <f t="shared" si="1131"/>
        <v>0</v>
      </c>
      <c r="O1935" s="11">
        <f t="shared" si="1127"/>
        <v>0</v>
      </c>
      <c r="P1935" s="11">
        <f t="shared" si="1127"/>
        <v>0</v>
      </c>
      <c r="Q1935" s="11">
        <f t="shared" si="1127"/>
        <v>0</v>
      </c>
      <c r="R1935" s="11">
        <f t="shared" si="1127"/>
        <v>0</v>
      </c>
      <c r="S1935" s="11">
        <f t="shared" si="1127"/>
        <v>0</v>
      </c>
      <c r="T1935" s="11">
        <f t="shared" si="1102"/>
        <v>11809.981754551896</v>
      </c>
      <c r="U1935" s="40">
        <f t="shared" si="1105"/>
        <v>0.72</v>
      </c>
      <c r="V1935" s="11">
        <f t="shared" si="1134"/>
        <v>7.7662901712425256</v>
      </c>
      <c r="W1935" s="11">
        <f t="shared" si="1134"/>
        <v>38867423.396760456</v>
      </c>
      <c r="X1935" s="11">
        <f t="shared" si="1134"/>
        <v>431860.25996400509</v>
      </c>
      <c r="Y1935" s="11">
        <f t="shared" si="1134"/>
        <v>549521.35439032072</v>
      </c>
      <c r="Z1935" s="11">
        <f t="shared" si="1134"/>
        <v>1.2724517751092044</v>
      </c>
      <c r="AA1935" s="11">
        <f t="shared" si="1134"/>
        <v>57.367808835425343</v>
      </c>
      <c r="AB1935" s="11">
        <f t="shared" si="1134"/>
        <v>6709.2385965949361</v>
      </c>
      <c r="AC1935" s="11">
        <f t="shared" si="1133"/>
        <v>0</v>
      </c>
      <c r="AD1935" s="11">
        <f t="shared" si="1129"/>
        <v>0</v>
      </c>
      <c r="AE1935" s="11">
        <f t="shared" si="1129"/>
        <v>0</v>
      </c>
      <c r="AF1935" s="11">
        <f t="shared" si="1103"/>
        <v>0</v>
      </c>
      <c r="AG1935" s="11">
        <f t="shared" si="1103"/>
        <v>0</v>
      </c>
      <c r="AH1935" s="11">
        <f t="shared" si="1103"/>
        <v>0</v>
      </c>
      <c r="AI1935" s="11">
        <f t="shared" si="1103"/>
        <v>0</v>
      </c>
      <c r="AJ1935" s="11">
        <f t="shared" si="1103"/>
        <v>0</v>
      </c>
      <c r="AK1935" s="11">
        <f t="shared" si="1103"/>
        <v>0</v>
      </c>
      <c r="AL1935" s="11">
        <f t="shared" si="1103"/>
        <v>0</v>
      </c>
      <c r="AM1935" s="11">
        <f t="shared" si="1103"/>
        <v>0</v>
      </c>
      <c r="AN1935" s="11">
        <f t="shared" si="1103"/>
        <v>0</v>
      </c>
      <c r="AO1935" s="11">
        <f t="shared" si="1128"/>
        <v>0</v>
      </c>
      <c r="AP1935" s="11">
        <f t="shared" si="1128"/>
        <v>0</v>
      </c>
      <c r="AQ1935" s="11">
        <f t="shared" si="1128"/>
        <v>0</v>
      </c>
      <c r="AR1935" s="11">
        <f t="shared" si="1128"/>
        <v>0</v>
      </c>
      <c r="AS1935" s="11">
        <f t="shared" si="1128"/>
        <v>0</v>
      </c>
      <c r="AT1935" s="11">
        <f t="shared" si="1128"/>
        <v>0</v>
      </c>
      <c r="AU1935" s="11">
        <f t="shared" si="1096"/>
        <v>0</v>
      </c>
      <c r="AV1935" s="11">
        <f t="shared" si="1096"/>
        <v>70575104</v>
      </c>
      <c r="AW1935" s="11">
        <f t="shared" si="1096"/>
        <v>0</v>
      </c>
      <c r="AX1935" s="11">
        <f t="shared" si="1096"/>
        <v>0</v>
      </c>
      <c r="AY1935" s="11">
        <f t="shared" si="1096"/>
        <v>51045.09649148734</v>
      </c>
      <c r="AZ1935" s="11">
        <f t="shared" si="1096"/>
        <v>1</v>
      </c>
      <c r="BA1935" s="11">
        <f t="shared" si="1130"/>
        <v>1</v>
      </c>
      <c r="BB1935" s="11">
        <f t="shared" si="1130"/>
        <v>1</v>
      </c>
      <c r="BC1935" s="11">
        <f t="shared" si="1130"/>
        <v>1</v>
      </c>
      <c r="BD1935" s="11">
        <f t="shared" si="1130"/>
        <v>1</v>
      </c>
      <c r="BE1935" s="11">
        <f t="shared" si="1101"/>
        <v>1</v>
      </c>
      <c r="BF1935" s="15" t="str">
        <f t="shared" si="1106"/>
        <v>EN 10210</v>
      </c>
      <c r="BG1935" s="42">
        <v>82.393600000000006</v>
      </c>
      <c r="BH1935" s="17">
        <f t="shared" si="1107"/>
        <v>180</v>
      </c>
      <c r="BI1935" s="17">
        <f t="shared" si="1108"/>
        <v>180</v>
      </c>
      <c r="BK1935" s="17">
        <f t="shared" si="1109"/>
        <v>16</v>
      </c>
      <c r="BM1935" s="17">
        <f t="shared" si="1110"/>
        <v>32</v>
      </c>
      <c r="BX1935" s="18">
        <f t="shared" si="1111"/>
        <v>11809.981754551896</v>
      </c>
      <c r="BY1935" s="42">
        <v>0.72</v>
      </c>
      <c r="BZ1935" s="43">
        <f t="shared" si="1112"/>
        <v>7.7662901712425256</v>
      </c>
      <c r="CA1935" s="18">
        <f t="shared" si="1113"/>
        <v>38867423.396760456</v>
      </c>
      <c r="CB1935" s="18">
        <f t="shared" si="1114"/>
        <v>431860.25996400509</v>
      </c>
      <c r="CC1935" s="18">
        <f t="shared" si="1115"/>
        <v>549521.35439032072</v>
      </c>
      <c r="CD1935" s="25">
        <f t="shared" si="1116"/>
        <v>1.2724517751092044</v>
      </c>
      <c r="CE1935" s="26">
        <f t="shared" si="1117"/>
        <v>57.367808835425343</v>
      </c>
      <c r="CF1935" s="18">
        <f t="shared" si="1118"/>
        <v>6709.2385965949361</v>
      </c>
      <c r="CZ1935" s="18">
        <f t="shared" si="1119"/>
        <v>70575104</v>
      </c>
      <c r="DC1935" s="18">
        <f t="shared" si="1120"/>
        <v>51045.09649148734</v>
      </c>
      <c r="DD1935" s="17">
        <f t="shared" si="1121"/>
        <v>1</v>
      </c>
      <c r="DE1935" s="17">
        <f t="shared" si="1122"/>
        <v>1</v>
      </c>
      <c r="DF1935" s="17">
        <f t="shared" si="1123"/>
        <v>1</v>
      </c>
      <c r="DG1935" s="17">
        <f t="shared" si="1124"/>
        <v>1</v>
      </c>
      <c r="DH1935" s="17">
        <f t="shared" si="1125"/>
        <v>1</v>
      </c>
      <c r="DI1935" s="17">
        <f t="shared" si="1126"/>
        <v>1</v>
      </c>
      <c r="DJ1935" s="20" t="s">
        <v>1879</v>
      </c>
    </row>
    <row r="1936" spans="1:114" x14ac:dyDescent="0.2">
      <c r="A1936" s="15" t="s">
        <v>105</v>
      </c>
      <c r="B1936" s="10" t="s">
        <v>2032</v>
      </c>
      <c r="C1936" s="11">
        <f t="shared" si="1104"/>
        <v>38.317733999999987</v>
      </c>
      <c r="D1936" s="11">
        <f t="shared" si="1132"/>
        <v>200</v>
      </c>
      <c r="E1936" s="11">
        <f t="shared" si="1132"/>
        <v>200</v>
      </c>
      <c r="F1936" s="11">
        <f t="shared" si="1131"/>
        <v>0</v>
      </c>
      <c r="G1936" s="11">
        <f t="shared" si="1131"/>
        <v>6.3</v>
      </c>
      <c r="H1936" s="11">
        <f t="shared" si="1131"/>
        <v>0</v>
      </c>
      <c r="I1936" s="11">
        <f t="shared" si="1131"/>
        <v>9.4499999999999993</v>
      </c>
      <c r="J1936" s="11">
        <f t="shared" si="1131"/>
        <v>0</v>
      </c>
      <c r="K1936" s="11">
        <f t="shared" si="1131"/>
        <v>0</v>
      </c>
      <c r="L1936" s="11">
        <f t="shared" si="1131"/>
        <v>0</v>
      </c>
      <c r="M1936" s="11">
        <f t="shared" si="1131"/>
        <v>0</v>
      </c>
      <c r="N1936" s="11">
        <f t="shared" si="1131"/>
        <v>0</v>
      </c>
      <c r="O1936" s="11">
        <f t="shared" si="1127"/>
        <v>0</v>
      </c>
      <c r="P1936" s="11">
        <f t="shared" si="1127"/>
        <v>0</v>
      </c>
      <c r="Q1936" s="11">
        <f t="shared" si="1127"/>
        <v>0</v>
      </c>
      <c r="R1936" s="11">
        <f t="shared" si="1127"/>
        <v>0</v>
      </c>
      <c r="S1936" s="11">
        <f t="shared" si="1127"/>
        <v>0</v>
      </c>
      <c r="T1936" s="11">
        <f t="shared" si="1102"/>
        <v>4900.8215152101393</v>
      </c>
      <c r="U1936" s="40">
        <f t="shared" si="1105"/>
        <v>0.8</v>
      </c>
      <c r="V1936" s="11">
        <f t="shared" si="1134"/>
        <v>20.794641818558038</v>
      </c>
      <c r="W1936" s="11">
        <f t="shared" si="1134"/>
        <v>29215295.768026941</v>
      </c>
      <c r="X1936" s="11">
        <f t="shared" si="1134"/>
        <v>292152.95768026938</v>
      </c>
      <c r="Y1936" s="11">
        <f t="shared" si="1134"/>
        <v>341162.39028586989</v>
      </c>
      <c r="Z1936" s="11">
        <f t="shared" si="1134"/>
        <v>1.1677526491422214</v>
      </c>
      <c r="AA1936" s="11">
        <f t="shared" si="1134"/>
        <v>77.209492998650546</v>
      </c>
      <c r="AB1936" s="11">
        <f t="shared" si="1134"/>
        <v>2621.8592496839156</v>
      </c>
      <c r="AC1936" s="11">
        <f t="shared" si="1133"/>
        <v>0</v>
      </c>
      <c r="AD1936" s="11">
        <f t="shared" si="1129"/>
        <v>0</v>
      </c>
      <c r="AE1936" s="11">
        <f t="shared" si="1129"/>
        <v>0</v>
      </c>
      <c r="AF1936" s="11">
        <f t="shared" si="1129"/>
        <v>0</v>
      </c>
      <c r="AG1936" s="11">
        <f t="shared" si="1129"/>
        <v>0</v>
      </c>
      <c r="AH1936" s="11">
        <f t="shared" si="1129"/>
        <v>0</v>
      </c>
      <c r="AI1936" s="11">
        <f t="shared" si="1129"/>
        <v>0</v>
      </c>
      <c r="AJ1936" s="11">
        <f t="shared" si="1129"/>
        <v>0</v>
      </c>
      <c r="AK1936" s="11">
        <f t="shared" si="1129"/>
        <v>0</v>
      </c>
      <c r="AL1936" s="11">
        <f t="shared" si="1129"/>
        <v>0</v>
      </c>
      <c r="AM1936" s="11">
        <f t="shared" si="1129"/>
        <v>0</v>
      </c>
      <c r="AN1936" s="11">
        <f t="shared" si="1129"/>
        <v>0</v>
      </c>
      <c r="AO1936" s="11">
        <f t="shared" si="1128"/>
        <v>0</v>
      </c>
      <c r="AP1936" s="11">
        <f t="shared" si="1128"/>
        <v>0</v>
      </c>
      <c r="AQ1936" s="11">
        <f t="shared" si="1128"/>
        <v>0</v>
      </c>
      <c r="AR1936" s="11">
        <f t="shared" si="1128"/>
        <v>0</v>
      </c>
      <c r="AS1936" s="11">
        <f t="shared" si="1128"/>
        <v>0</v>
      </c>
      <c r="AT1936" s="11">
        <f t="shared" si="1128"/>
        <v>0</v>
      </c>
      <c r="AU1936" s="11">
        <f t="shared" si="1096"/>
        <v>0</v>
      </c>
      <c r="AV1936" s="11">
        <f t="shared" si="1096"/>
        <v>45785652.903899983</v>
      </c>
      <c r="AW1936" s="11">
        <f t="shared" si="1096"/>
        <v>0</v>
      </c>
      <c r="AX1936" s="11">
        <f t="shared" si="1096"/>
        <v>0</v>
      </c>
      <c r="AY1936" s="11">
        <f t="shared" si="1096"/>
        <v>74766.818499367815</v>
      </c>
      <c r="AZ1936" s="11">
        <f t="shared" si="1096"/>
        <v>1</v>
      </c>
      <c r="BA1936" s="11">
        <f t="shared" si="1130"/>
        <v>1</v>
      </c>
      <c r="BB1936" s="11">
        <f t="shared" si="1130"/>
        <v>1</v>
      </c>
      <c r="BC1936" s="11">
        <f t="shared" si="1130"/>
        <v>1</v>
      </c>
      <c r="BD1936" s="11">
        <f t="shared" si="1130"/>
        <v>2</v>
      </c>
      <c r="BE1936" s="11">
        <f t="shared" si="1101"/>
        <v>2</v>
      </c>
      <c r="BF1936" s="15" t="str">
        <f t="shared" si="1106"/>
        <v>EN 10210</v>
      </c>
      <c r="BG1936" s="42">
        <v>38.317733999999987</v>
      </c>
      <c r="BH1936" s="17">
        <f t="shared" si="1107"/>
        <v>200</v>
      </c>
      <c r="BI1936" s="17">
        <f t="shared" si="1108"/>
        <v>200</v>
      </c>
      <c r="BK1936" s="17">
        <f t="shared" si="1109"/>
        <v>6.3</v>
      </c>
      <c r="BM1936" s="17">
        <f t="shared" si="1110"/>
        <v>9.4499999999999993</v>
      </c>
      <c r="BX1936" s="18">
        <f t="shared" si="1111"/>
        <v>4900.8215152101393</v>
      </c>
      <c r="BY1936" s="42">
        <v>0.8</v>
      </c>
      <c r="BZ1936" s="43">
        <f t="shared" si="1112"/>
        <v>20.794641818558038</v>
      </c>
      <c r="CA1936" s="18">
        <f t="shared" si="1113"/>
        <v>29215295.768026941</v>
      </c>
      <c r="CB1936" s="18">
        <f t="shared" si="1114"/>
        <v>292152.95768026938</v>
      </c>
      <c r="CC1936" s="18">
        <f t="shared" si="1115"/>
        <v>341162.39028586989</v>
      </c>
      <c r="CD1936" s="25">
        <f t="shared" si="1116"/>
        <v>1.1677526491422214</v>
      </c>
      <c r="CE1936" s="26">
        <f t="shared" si="1117"/>
        <v>77.209492998650546</v>
      </c>
      <c r="CF1936" s="18">
        <f t="shared" si="1118"/>
        <v>2621.8592496839156</v>
      </c>
      <c r="CZ1936" s="18">
        <f t="shared" si="1119"/>
        <v>45785652.903899983</v>
      </c>
      <c r="DC1936" s="18">
        <f t="shared" si="1120"/>
        <v>74766.818499367815</v>
      </c>
      <c r="DD1936" s="17">
        <f t="shared" si="1121"/>
        <v>1</v>
      </c>
      <c r="DE1936" s="17">
        <f t="shared" si="1122"/>
        <v>1</v>
      </c>
      <c r="DF1936" s="17">
        <f t="shared" si="1123"/>
        <v>1</v>
      </c>
      <c r="DG1936" s="17">
        <f t="shared" si="1124"/>
        <v>1</v>
      </c>
      <c r="DH1936" s="17">
        <f t="shared" si="1125"/>
        <v>2</v>
      </c>
      <c r="DI1936" s="17">
        <f t="shared" si="1126"/>
        <v>2</v>
      </c>
      <c r="DJ1936" s="20" t="s">
        <v>1879</v>
      </c>
    </row>
    <row r="1937" spans="1:114" x14ac:dyDescent="0.2">
      <c r="A1937" s="15" t="s">
        <v>105</v>
      </c>
      <c r="B1937" s="10" t="s">
        <v>2033</v>
      </c>
      <c r="C1937" s="11">
        <f t="shared" si="1104"/>
        <v>43.005125999999947</v>
      </c>
      <c r="D1937" s="11">
        <f t="shared" si="1132"/>
        <v>200</v>
      </c>
      <c r="E1937" s="11">
        <f t="shared" si="1132"/>
        <v>200</v>
      </c>
      <c r="F1937" s="11">
        <f t="shared" si="1131"/>
        <v>0</v>
      </c>
      <c r="G1937" s="11">
        <f t="shared" si="1131"/>
        <v>7.1</v>
      </c>
      <c r="H1937" s="11">
        <f t="shared" si="1131"/>
        <v>0</v>
      </c>
      <c r="I1937" s="11">
        <f t="shared" si="1131"/>
        <v>10.649999999999999</v>
      </c>
      <c r="J1937" s="11">
        <f t="shared" si="1131"/>
        <v>0</v>
      </c>
      <c r="K1937" s="11">
        <f t="shared" si="1131"/>
        <v>0</v>
      </c>
      <c r="L1937" s="11">
        <f t="shared" si="1131"/>
        <v>0</v>
      </c>
      <c r="M1937" s="11">
        <f t="shared" si="1131"/>
        <v>0</v>
      </c>
      <c r="N1937" s="11">
        <f t="shared" si="1131"/>
        <v>0</v>
      </c>
      <c r="O1937" s="11">
        <f t="shared" si="1127"/>
        <v>0</v>
      </c>
      <c r="P1937" s="11">
        <f t="shared" si="1127"/>
        <v>0</v>
      </c>
      <c r="Q1937" s="11">
        <f t="shared" si="1127"/>
        <v>0</v>
      </c>
      <c r="R1937" s="11">
        <f t="shared" si="1127"/>
        <v>0</v>
      </c>
      <c r="S1937" s="11">
        <f t="shared" si="1127"/>
        <v>0</v>
      </c>
      <c r="T1937" s="11">
        <f t="shared" si="1102"/>
        <v>5503.2303497541725</v>
      </c>
      <c r="U1937" s="40">
        <f t="shared" si="1105"/>
        <v>0.8</v>
      </c>
      <c r="V1937" s="11">
        <f t="shared" si="1134"/>
        <v>18.518364950874723</v>
      </c>
      <c r="W1937" s="11">
        <f t="shared" si="1134"/>
        <v>32322239.619959481</v>
      </c>
      <c r="X1937" s="11">
        <f t="shared" si="1134"/>
        <v>323222.39619959483</v>
      </c>
      <c r="Y1937" s="11">
        <f t="shared" si="1134"/>
        <v>379310.29075126146</v>
      </c>
      <c r="Z1937" s="11">
        <f t="shared" si="1134"/>
        <v>1.173527253096136</v>
      </c>
      <c r="AA1937" s="11">
        <f t="shared" si="1134"/>
        <v>76.637596681552552</v>
      </c>
      <c r="AB1937" s="11">
        <f t="shared" si="1134"/>
        <v>2969.3707426698461</v>
      </c>
      <c r="AC1937" s="11">
        <f t="shared" si="1133"/>
        <v>0</v>
      </c>
      <c r="AD1937" s="11">
        <f t="shared" si="1129"/>
        <v>0</v>
      </c>
      <c r="AE1937" s="11">
        <f t="shared" si="1129"/>
        <v>0</v>
      </c>
      <c r="AF1937" s="11">
        <f t="shared" si="1129"/>
        <v>0</v>
      </c>
      <c r="AG1937" s="11">
        <f t="shared" si="1129"/>
        <v>0</v>
      </c>
      <c r="AH1937" s="11">
        <f t="shared" si="1129"/>
        <v>0</v>
      </c>
      <c r="AI1937" s="11">
        <f t="shared" si="1129"/>
        <v>0</v>
      </c>
      <c r="AJ1937" s="11">
        <f t="shared" si="1129"/>
        <v>0</v>
      </c>
      <c r="AK1937" s="11">
        <f t="shared" si="1129"/>
        <v>0</v>
      </c>
      <c r="AL1937" s="11">
        <f t="shared" si="1129"/>
        <v>0</v>
      </c>
      <c r="AM1937" s="11">
        <f t="shared" si="1129"/>
        <v>0</v>
      </c>
      <c r="AN1937" s="11">
        <f t="shared" si="1129"/>
        <v>0</v>
      </c>
      <c r="AO1937" s="11">
        <f t="shared" si="1128"/>
        <v>0</v>
      </c>
      <c r="AP1937" s="11">
        <f t="shared" si="1128"/>
        <v>0</v>
      </c>
      <c r="AQ1937" s="11">
        <f t="shared" si="1128"/>
        <v>0</v>
      </c>
      <c r="AR1937" s="11">
        <f t="shared" si="1128"/>
        <v>0</v>
      </c>
      <c r="AS1937" s="11">
        <f t="shared" si="1128"/>
        <v>0</v>
      </c>
      <c r="AT1937" s="11">
        <f t="shared" si="1128"/>
        <v>0</v>
      </c>
      <c r="AU1937" s="11">
        <f t="shared" si="1096"/>
        <v>0</v>
      </c>
      <c r="AV1937" s="11">
        <f t="shared" si="1096"/>
        <v>50963005.431900002</v>
      </c>
      <c r="AW1937" s="11">
        <f t="shared" si="1096"/>
        <v>0</v>
      </c>
      <c r="AX1937" s="11">
        <f t="shared" si="1096"/>
        <v>0</v>
      </c>
      <c r="AY1937" s="11">
        <f t="shared" si="1096"/>
        <v>74074.641485339685</v>
      </c>
      <c r="AZ1937" s="11">
        <f t="shared" si="1096"/>
        <v>1</v>
      </c>
      <c r="BA1937" s="11">
        <f t="shared" si="1130"/>
        <v>1</v>
      </c>
      <c r="BB1937" s="11">
        <f t="shared" si="1130"/>
        <v>1</v>
      </c>
      <c r="BC1937" s="11">
        <f t="shared" si="1130"/>
        <v>1</v>
      </c>
      <c r="BD1937" s="11">
        <f t="shared" si="1130"/>
        <v>1</v>
      </c>
      <c r="BE1937" s="11">
        <f t="shared" si="1101"/>
        <v>1</v>
      </c>
      <c r="BF1937" s="15" t="str">
        <f t="shared" si="1106"/>
        <v>EN 10210</v>
      </c>
      <c r="BG1937" s="42">
        <v>43.005125999999947</v>
      </c>
      <c r="BH1937" s="17">
        <f t="shared" si="1107"/>
        <v>200</v>
      </c>
      <c r="BI1937" s="17">
        <f t="shared" si="1108"/>
        <v>200</v>
      </c>
      <c r="BK1937" s="17">
        <f t="shared" si="1109"/>
        <v>7.1</v>
      </c>
      <c r="BM1937" s="17">
        <f t="shared" si="1110"/>
        <v>10.649999999999999</v>
      </c>
      <c r="BX1937" s="18">
        <f t="shared" si="1111"/>
        <v>5503.2303497541725</v>
      </c>
      <c r="BY1937" s="42">
        <v>0.8</v>
      </c>
      <c r="BZ1937" s="43">
        <f t="shared" si="1112"/>
        <v>18.518364950874723</v>
      </c>
      <c r="CA1937" s="18">
        <f t="shared" si="1113"/>
        <v>32322239.619959481</v>
      </c>
      <c r="CB1937" s="18">
        <f t="shared" si="1114"/>
        <v>323222.39619959483</v>
      </c>
      <c r="CC1937" s="18">
        <f t="shared" si="1115"/>
        <v>379310.29075126146</v>
      </c>
      <c r="CD1937" s="25">
        <f t="shared" si="1116"/>
        <v>1.173527253096136</v>
      </c>
      <c r="CE1937" s="26">
        <f t="shared" si="1117"/>
        <v>76.637596681552552</v>
      </c>
      <c r="CF1937" s="18">
        <f t="shared" si="1118"/>
        <v>2969.3707426698461</v>
      </c>
      <c r="CZ1937" s="18">
        <f t="shared" si="1119"/>
        <v>50963005.431900002</v>
      </c>
      <c r="DC1937" s="18">
        <f t="shared" si="1120"/>
        <v>74074.641485339685</v>
      </c>
      <c r="DD1937" s="17">
        <f t="shared" si="1121"/>
        <v>1</v>
      </c>
      <c r="DE1937" s="17">
        <f t="shared" si="1122"/>
        <v>1</v>
      </c>
      <c r="DF1937" s="17">
        <f t="shared" si="1123"/>
        <v>1</v>
      </c>
      <c r="DG1937" s="17">
        <f t="shared" si="1124"/>
        <v>1</v>
      </c>
      <c r="DH1937" s="17">
        <f t="shared" si="1125"/>
        <v>1</v>
      </c>
      <c r="DI1937" s="17">
        <f t="shared" si="1126"/>
        <v>1</v>
      </c>
      <c r="DJ1937" s="20" t="s">
        <v>1879</v>
      </c>
    </row>
    <row r="1938" spans="1:114" x14ac:dyDescent="0.2">
      <c r="A1938" s="15" t="s">
        <v>105</v>
      </c>
      <c r="B1938" s="10" t="s">
        <v>2034</v>
      </c>
      <c r="C1938" s="11">
        <f t="shared" si="1104"/>
        <v>48.230400000000003</v>
      </c>
      <c r="D1938" s="11">
        <f t="shared" si="1132"/>
        <v>200</v>
      </c>
      <c r="E1938" s="11">
        <f t="shared" si="1132"/>
        <v>200</v>
      </c>
      <c r="F1938" s="11">
        <f t="shared" si="1131"/>
        <v>0</v>
      </c>
      <c r="G1938" s="11">
        <f t="shared" si="1131"/>
        <v>8</v>
      </c>
      <c r="H1938" s="11">
        <f t="shared" si="1131"/>
        <v>0</v>
      </c>
      <c r="I1938" s="11">
        <f t="shared" si="1131"/>
        <v>12</v>
      </c>
      <c r="J1938" s="11">
        <f t="shared" si="1131"/>
        <v>0</v>
      </c>
      <c r="K1938" s="11">
        <f t="shared" si="1131"/>
        <v>0</v>
      </c>
      <c r="L1938" s="11">
        <f t="shared" si="1131"/>
        <v>0</v>
      </c>
      <c r="M1938" s="11">
        <f t="shared" si="1131"/>
        <v>0</v>
      </c>
      <c r="N1938" s="11">
        <f t="shared" si="1131"/>
        <v>0</v>
      </c>
      <c r="O1938" s="11">
        <f t="shared" si="1127"/>
        <v>0</v>
      </c>
      <c r="P1938" s="11">
        <f t="shared" si="1127"/>
        <v>0</v>
      </c>
      <c r="Q1938" s="11">
        <f t="shared" si="1127"/>
        <v>0</v>
      </c>
      <c r="R1938" s="11">
        <f t="shared" si="1127"/>
        <v>0</v>
      </c>
      <c r="S1938" s="11">
        <f t="shared" si="1127"/>
        <v>0</v>
      </c>
      <c r="T1938" s="11">
        <f t="shared" si="1102"/>
        <v>6175.5751316061705</v>
      </c>
      <c r="U1938" s="40">
        <f t="shared" si="1105"/>
        <v>0.8</v>
      </c>
      <c r="V1938" s="11">
        <f t="shared" si="1134"/>
        <v>16.502240820276818</v>
      </c>
      <c r="W1938" s="11">
        <f t="shared" si="1134"/>
        <v>35662536.426802233</v>
      </c>
      <c r="X1938" s="11">
        <f t="shared" si="1134"/>
        <v>356625.36426802236</v>
      </c>
      <c r="Y1938" s="11">
        <f t="shared" si="1134"/>
        <v>420862.48421218561</v>
      </c>
      <c r="Z1938" s="11">
        <f t="shared" si="1134"/>
        <v>1.1801249332784018</v>
      </c>
      <c r="AA1938" s="11">
        <f t="shared" si="1134"/>
        <v>75.991918569997708</v>
      </c>
      <c r="AB1938" s="11">
        <f t="shared" si="1134"/>
        <v>3364.2477193189875</v>
      </c>
      <c r="AC1938" s="11">
        <f t="shared" si="1133"/>
        <v>0</v>
      </c>
      <c r="AD1938" s="11">
        <f t="shared" si="1129"/>
        <v>0</v>
      </c>
      <c r="AE1938" s="11">
        <f t="shared" si="1129"/>
        <v>0</v>
      </c>
      <c r="AF1938" s="11">
        <f t="shared" si="1129"/>
        <v>0</v>
      </c>
      <c r="AG1938" s="11">
        <f t="shared" si="1129"/>
        <v>0</v>
      </c>
      <c r="AH1938" s="11">
        <f t="shared" si="1129"/>
        <v>0</v>
      </c>
      <c r="AI1938" s="11">
        <f t="shared" si="1129"/>
        <v>0</v>
      </c>
      <c r="AJ1938" s="11">
        <f t="shared" si="1129"/>
        <v>0</v>
      </c>
      <c r="AK1938" s="11">
        <f t="shared" si="1129"/>
        <v>0</v>
      </c>
      <c r="AL1938" s="11">
        <f t="shared" si="1129"/>
        <v>0</v>
      </c>
      <c r="AM1938" s="11">
        <f t="shared" si="1129"/>
        <v>0</v>
      </c>
      <c r="AN1938" s="11">
        <f t="shared" si="1129"/>
        <v>0</v>
      </c>
      <c r="AO1938" s="11">
        <f t="shared" si="1128"/>
        <v>0</v>
      </c>
      <c r="AP1938" s="11">
        <f t="shared" si="1128"/>
        <v>0</v>
      </c>
      <c r="AQ1938" s="11">
        <f t="shared" si="1128"/>
        <v>0</v>
      </c>
      <c r="AR1938" s="11">
        <f t="shared" si="1128"/>
        <v>0</v>
      </c>
      <c r="AS1938" s="11">
        <f t="shared" si="1128"/>
        <v>0</v>
      </c>
      <c r="AT1938" s="11">
        <f t="shared" si="1128"/>
        <v>0</v>
      </c>
      <c r="AU1938" s="11">
        <f t="shared" si="1096"/>
        <v>0</v>
      </c>
      <c r="AV1938" s="11">
        <f t="shared" si="1096"/>
        <v>56623104</v>
      </c>
      <c r="AW1938" s="11">
        <f t="shared" si="1096"/>
        <v>0</v>
      </c>
      <c r="AX1938" s="11">
        <f t="shared" si="1096"/>
        <v>0</v>
      </c>
      <c r="AY1938" s="11">
        <f t="shared" si="1096"/>
        <v>73288.495438637969</v>
      </c>
      <c r="AZ1938" s="11">
        <f t="shared" si="1096"/>
        <v>1</v>
      </c>
      <c r="BA1938" s="11">
        <f t="shared" si="1130"/>
        <v>1</v>
      </c>
      <c r="BB1938" s="11">
        <f t="shared" si="1130"/>
        <v>1</v>
      </c>
      <c r="BC1938" s="11">
        <f t="shared" si="1130"/>
        <v>1</v>
      </c>
      <c r="BD1938" s="11">
        <f t="shared" si="1130"/>
        <v>1</v>
      </c>
      <c r="BE1938" s="11">
        <f t="shared" si="1101"/>
        <v>1</v>
      </c>
      <c r="BF1938" s="15" t="str">
        <f t="shared" si="1106"/>
        <v>EN 10210</v>
      </c>
      <c r="BG1938" s="42">
        <v>48.230400000000003</v>
      </c>
      <c r="BH1938" s="17">
        <f t="shared" si="1107"/>
        <v>200</v>
      </c>
      <c r="BI1938" s="17">
        <f t="shared" si="1108"/>
        <v>200</v>
      </c>
      <c r="BK1938" s="17">
        <f t="shared" si="1109"/>
        <v>8</v>
      </c>
      <c r="BM1938" s="17">
        <f t="shared" si="1110"/>
        <v>12</v>
      </c>
      <c r="BX1938" s="18">
        <f t="shared" si="1111"/>
        <v>6175.5751316061705</v>
      </c>
      <c r="BY1938" s="42">
        <v>0.8</v>
      </c>
      <c r="BZ1938" s="43">
        <f t="shared" si="1112"/>
        <v>16.502240820276818</v>
      </c>
      <c r="CA1938" s="18">
        <f t="shared" si="1113"/>
        <v>35662536.426802233</v>
      </c>
      <c r="CB1938" s="18">
        <f t="shared" si="1114"/>
        <v>356625.36426802236</v>
      </c>
      <c r="CC1938" s="18">
        <f t="shared" si="1115"/>
        <v>420862.48421218561</v>
      </c>
      <c r="CD1938" s="25">
        <f t="shared" si="1116"/>
        <v>1.1801249332784018</v>
      </c>
      <c r="CE1938" s="26">
        <f t="shared" si="1117"/>
        <v>75.991918569997708</v>
      </c>
      <c r="CF1938" s="18">
        <f t="shared" si="1118"/>
        <v>3364.2477193189875</v>
      </c>
      <c r="CZ1938" s="18">
        <f t="shared" si="1119"/>
        <v>56623104</v>
      </c>
      <c r="DC1938" s="18">
        <f t="shared" si="1120"/>
        <v>73288.495438637969</v>
      </c>
      <c r="DD1938" s="17">
        <f t="shared" si="1121"/>
        <v>1</v>
      </c>
      <c r="DE1938" s="17">
        <f t="shared" si="1122"/>
        <v>1</v>
      </c>
      <c r="DF1938" s="17">
        <f t="shared" si="1123"/>
        <v>1</v>
      </c>
      <c r="DG1938" s="17">
        <f t="shared" si="1124"/>
        <v>1</v>
      </c>
      <c r="DH1938" s="17">
        <f t="shared" si="1125"/>
        <v>1</v>
      </c>
      <c r="DI1938" s="17">
        <f t="shared" si="1126"/>
        <v>1</v>
      </c>
      <c r="DJ1938" s="20" t="s">
        <v>1879</v>
      </c>
    </row>
    <row r="1939" spans="1:114" x14ac:dyDescent="0.2">
      <c r="A1939" s="15" t="s">
        <v>105</v>
      </c>
      <c r="B1939" s="10" t="s">
        <v>2035</v>
      </c>
      <c r="C1939" s="11">
        <f t="shared" si="1104"/>
        <v>52.832383999999983</v>
      </c>
      <c r="D1939" s="11">
        <f t="shared" si="1132"/>
        <v>200</v>
      </c>
      <c r="E1939" s="11">
        <f t="shared" si="1132"/>
        <v>200</v>
      </c>
      <c r="F1939" s="11">
        <f t="shared" si="1131"/>
        <v>0</v>
      </c>
      <c r="G1939" s="11">
        <f t="shared" si="1131"/>
        <v>8.8000000000000007</v>
      </c>
      <c r="H1939" s="11">
        <f t="shared" si="1131"/>
        <v>0</v>
      </c>
      <c r="I1939" s="11">
        <f t="shared" si="1131"/>
        <v>13.200000000000001</v>
      </c>
      <c r="J1939" s="11">
        <f t="shared" si="1131"/>
        <v>0</v>
      </c>
      <c r="K1939" s="11">
        <f t="shared" si="1131"/>
        <v>0</v>
      </c>
      <c r="L1939" s="11">
        <f t="shared" si="1131"/>
        <v>0</v>
      </c>
      <c r="M1939" s="11">
        <f t="shared" si="1131"/>
        <v>0</v>
      </c>
      <c r="N1939" s="11">
        <f t="shared" si="1131"/>
        <v>0</v>
      </c>
      <c r="O1939" s="11">
        <f t="shared" si="1127"/>
        <v>0</v>
      </c>
      <c r="P1939" s="11">
        <f t="shared" si="1127"/>
        <v>0</v>
      </c>
      <c r="Q1939" s="11">
        <f t="shared" si="1127"/>
        <v>0</v>
      </c>
      <c r="R1939" s="11">
        <f t="shared" si="1127"/>
        <v>0</v>
      </c>
      <c r="S1939" s="11">
        <f t="shared" si="1127"/>
        <v>0</v>
      </c>
      <c r="T1939" s="11">
        <f t="shared" si="1102"/>
        <v>6768.4459092434672</v>
      </c>
      <c r="U1939" s="40">
        <f t="shared" si="1105"/>
        <v>0.8</v>
      </c>
      <c r="V1939" s="11">
        <f t="shared" si="1134"/>
        <v>15.056754444369734</v>
      </c>
      <c r="W1939" s="11">
        <f t="shared" si="1134"/>
        <v>38495934.600123696</v>
      </c>
      <c r="X1939" s="11">
        <f t="shared" si="1134"/>
        <v>384959.34600123693</v>
      </c>
      <c r="Y1939" s="11">
        <f t="shared" si="1134"/>
        <v>456593.36908265942</v>
      </c>
      <c r="Z1939" s="11">
        <f t="shared" si="1134"/>
        <v>1.1860820469109803</v>
      </c>
      <c r="AA1939" s="11">
        <f t="shared" si="1134"/>
        <v>75.415905980498778</v>
      </c>
      <c r="AB1939" s="11">
        <f t="shared" si="1134"/>
        <v>3718.7397403759742</v>
      </c>
      <c r="AC1939" s="11">
        <f t="shared" si="1133"/>
        <v>0</v>
      </c>
      <c r="AD1939" s="11">
        <f t="shared" si="1129"/>
        <v>0</v>
      </c>
      <c r="AE1939" s="11">
        <f t="shared" si="1129"/>
        <v>0</v>
      </c>
      <c r="AF1939" s="11">
        <f t="shared" si="1129"/>
        <v>0</v>
      </c>
      <c r="AG1939" s="11">
        <f t="shared" si="1129"/>
        <v>0</v>
      </c>
      <c r="AH1939" s="11">
        <f t="shared" si="1129"/>
        <v>0</v>
      </c>
      <c r="AI1939" s="11">
        <f t="shared" si="1129"/>
        <v>0</v>
      </c>
      <c r="AJ1939" s="11">
        <f t="shared" si="1129"/>
        <v>0</v>
      </c>
      <c r="AK1939" s="11">
        <f t="shared" si="1129"/>
        <v>0</v>
      </c>
      <c r="AL1939" s="11">
        <f t="shared" si="1129"/>
        <v>0</v>
      </c>
      <c r="AM1939" s="11">
        <f t="shared" si="1129"/>
        <v>0</v>
      </c>
      <c r="AN1939" s="11">
        <f t="shared" si="1129"/>
        <v>0</v>
      </c>
      <c r="AO1939" s="11">
        <f t="shared" si="1128"/>
        <v>0</v>
      </c>
      <c r="AP1939" s="11">
        <f t="shared" si="1128"/>
        <v>0</v>
      </c>
      <c r="AQ1939" s="11">
        <f t="shared" si="1128"/>
        <v>0</v>
      </c>
      <c r="AR1939" s="11">
        <f t="shared" si="1128"/>
        <v>0</v>
      </c>
      <c r="AS1939" s="11">
        <f t="shared" si="1128"/>
        <v>0</v>
      </c>
      <c r="AT1939" s="11">
        <f t="shared" si="1128"/>
        <v>0</v>
      </c>
      <c r="AU1939" s="11">
        <f t="shared" si="1096"/>
        <v>0</v>
      </c>
      <c r="AV1939" s="11">
        <f t="shared" si="1096"/>
        <v>61510086.246399984</v>
      </c>
      <c r="AW1939" s="11">
        <f t="shared" si="1096"/>
        <v>0</v>
      </c>
      <c r="AX1939" s="11">
        <f t="shared" si="1096"/>
        <v>0</v>
      </c>
      <c r="AY1939" s="11">
        <f t="shared" si="1096"/>
        <v>72583.079480751941</v>
      </c>
      <c r="AZ1939" s="11">
        <f t="shared" si="1096"/>
        <v>1</v>
      </c>
      <c r="BA1939" s="11">
        <f t="shared" si="1130"/>
        <v>1</v>
      </c>
      <c r="BB1939" s="11">
        <f t="shared" si="1130"/>
        <v>1</v>
      </c>
      <c r="BC1939" s="11">
        <f t="shared" si="1130"/>
        <v>1</v>
      </c>
      <c r="BD1939" s="11">
        <f t="shared" si="1130"/>
        <v>1</v>
      </c>
      <c r="BE1939" s="11">
        <f t="shared" si="1101"/>
        <v>1</v>
      </c>
      <c r="BF1939" s="15" t="str">
        <f t="shared" si="1106"/>
        <v>EN 10210</v>
      </c>
      <c r="BG1939" s="42">
        <v>52.832383999999983</v>
      </c>
      <c r="BH1939" s="17">
        <f t="shared" si="1107"/>
        <v>200</v>
      </c>
      <c r="BI1939" s="17">
        <f t="shared" si="1108"/>
        <v>200</v>
      </c>
      <c r="BK1939" s="17">
        <f t="shared" si="1109"/>
        <v>8.8000000000000007</v>
      </c>
      <c r="BM1939" s="17">
        <f t="shared" si="1110"/>
        <v>13.200000000000001</v>
      </c>
      <c r="BX1939" s="18">
        <f t="shared" si="1111"/>
        <v>6768.4459092434672</v>
      </c>
      <c r="BY1939" s="42">
        <v>0.8</v>
      </c>
      <c r="BZ1939" s="43">
        <f t="shared" si="1112"/>
        <v>15.056754444369734</v>
      </c>
      <c r="CA1939" s="18">
        <f t="shared" si="1113"/>
        <v>38495934.600123696</v>
      </c>
      <c r="CB1939" s="18">
        <f t="shared" si="1114"/>
        <v>384959.34600123693</v>
      </c>
      <c r="CC1939" s="18">
        <f t="shared" si="1115"/>
        <v>456593.36908265942</v>
      </c>
      <c r="CD1939" s="25">
        <f t="shared" si="1116"/>
        <v>1.1860820469109803</v>
      </c>
      <c r="CE1939" s="26">
        <f t="shared" si="1117"/>
        <v>75.415905980498778</v>
      </c>
      <c r="CF1939" s="18">
        <f t="shared" si="1118"/>
        <v>3718.7397403759742</v>
      </c>
      <c r="CZ1939" s="18">
        <f t="shared" si="1119"/>
        <v>61510086.246399984</v>
      </c>
      <c r="DC1939" s="18">
        <f t="shared" si="1120"/>
        <v>72583.079480751941</v>
      </c>
      <c r="DD1939" s="17">
        <f t="shared" si="1121"/>
        <v>1</v>
      </c>
      <c r="DE1939" s="17">
        <f t="shared" si="1122"/>
        <v>1</v>
      </c>
      <c r="DF1939" s="17">
        <f t="shared" si="1123"/>
        <v>1</v>
      </c>
      <c r="DG1939" s="17">
        <f t="shared" si="1124"/>
        <v>1</v>
      </c>
      <c r="DH1939" s="17">
        <f t="shared" si="1125"/>
        <v>1</v>
      </c>
      <c r="DI1939" s="17">
        <f t="shared" si="1126"/>
        <v>1</v>
      </c>
      <c r="DJ1939" s="20" t="s">
        <v>1879</v>
      </c>
    </row>
    <row r="1940" spans="1:114" x14ac:dyDescent="0.2">
      <c r="A1940" s="15" t="s">
        <v>105</v>
      </c>
      <c r="B1940" s="10" t="s">
        <v>2036</v>
      </c>
      <c r="C1940" s="11">
        <f t="shared" si="1104"/>
        <v>59.66</v>
      </c>
      <c r="D1940" s="11">
        <f t="shared" si="1132"/>
        <v>200</v>
      </c>
      <c r="E1940" s="11">
        <f t="shared" si="1132"/>
        <v>200</v>
      </c>
      <c r="F1940" s="11">
        <f t="shared" si="1131"/>
        <v>0</v>
      </c>
      <c r="G1940" s="11">
        <f t="shared" si="1131"/>
        <v>10</v>
      </c>
      <c r="H1940" s="11">
        <f t="shared" si="1131"/>
        <v>0</v>
      </c>
      <c r="I1940" s="11">
        <f t="shared" si="1131"/>
        <v>15</v>
      </c>
      <c r="J1940" s="11">
        <f t="shared" si="1131"/>
        <v>0</v>
      </c>
      <c r="K1940" s="11">
        <f t="shared" si="1131"/>
        <v>0</v>
      </c>
      <c r="L1940" s="11">
        <f t="shared" si="1131"/>
        <v>0</v>
      </c>
      <c r="M1940" s="11">
        <f t="shared" si="1131"/>
        <v>0</v>
      </c>
      <c r="N1940" s="11">
        <f t="shared" si="1131"/>
        <v>0</v>
      </c>
      <c r="O1940" s="11">
        <f t="shared" si="1127"/>
        <v>0</v>
      </c>
      <c r="P1940" s="11">
        <f t="shared" si="1127"/>
        <v>0</v>
      </c>
      <c r="Q1940" s="11">
        <f t="shared" si="1127"/>
        <v>0</v>
      </c>
      <c r="R1940" s="11">
        <f t="shared" si="1127"/>
        <v>0</v>
      </c>
      <c r="S1940" s="11">
        <f t="shared" si="1127"/>
        <v>0</v>
      </c>
      <c r="T1940" s="11">
        <f t="shared" si="1102"/>
        <v>7649.3361431346411</v>
      </c>
      <c r="U1940" s="40">
        <f t="shared" si="1105"/>
        <v>0.8</v>
      </c>
      <c r="V1940" s="11">
        <f t="shared" si="1134"/>
        <v>13.322833003873644</v>
      </c>
      <c r="W1940" s="11">
        <f t="shared" si="1134"/>
        <v>42510618.846132167</v>
      </c>
      <c r="X1940" s="11">
        <f t="shared" si="1134"/>
        <v>425106.18846132164</v>
      </c>
      <c r="Y1940" s="11">
        <f t="shared" si="1134"/>
        <v>508081.11294102715</v>
      </c>
      <c r="Z1940" s="11">
        <f t="shared" si="1134"/>
        <v>1.1951863480981881</v>
      </c>
      <c r="AA1940" s="11">
        <f t="shared" si="1134"/>
        <v>74.548144886878205</v>
      </c>
      <c r="AB1940" s="11">
        <f t="shared" si="1134"/>
        <v>4256.6370614359175</v>
      </c>
      <c r="AC1940" s="11">
        <f t="shared" si="1133"/>
        <v>0</v>
      </c>
      <c r="AD1940" s="11">
        <f t="shared" si="1129"/>
        <v>0</v>
      </c>
      <c r="AE1940" s="11">
        <f t="shared" si="1129"/>
        <v>0</v>
      </c>
      <c r="AF1940" s="11">
        <f t="shared" si="1129"/>
        <v>0</v>
      </c>
      <c r="AG1940" s="11">
        <f t="shared" si="1129"/>
        <v>0</v>
      </c>
      <c r="AH1940" s="11">
        <f t="shared" si="1129"/>
        <v>0</v>
      </c>
      <c r="AI1940" s="11">
        <f t="shared" si="1129"/>
        <v>0</v>
      </c>
      <c r="AJ1940" s="11">
        <f t="shared" si="1129"/>
        <v>0</v>
      </c>
      <c r="AK1940" s="11">
        <f t="shared" si="1129"/>
        <v>0</v>
      </c>
      <c r="AL1940" s="11">
        <f t="shared" si="1129"/>
        <v>0</v>
      </c>
      <c r="AM1940" s="11">
        <f t="shared" si="1129"/>
        <v>0</v>
      </c>
      <c r="AN1940" s="11">
        <f t="shared" si="1129"/>
        <v>0</v>
      </c>
      <c r="AO1940" s="11">
        <f t="shared" si="1128"/>
        <v>0</v>
      </c>
      <c r="AP1940" s="11">
        <f t="shared" si="1128"/>
        <v>0</v>
      </c>
      <c r="AQ1940" s="11">
        <f t="shared" si="1128"/>
        <v>0</v>
      </c>
      <c r="AR1940" s="11">
        <f t="shared" si="1128"/>
        <v>0</v>
      </c>
      <c r="AS1940" s="11">
        <f t="shared" si="1128"/>
        <v>0</v>
      </c>
      <c r="AT1940" s="11">
        <f t="shared" si="1128"/>
        <v>0</v>
      </c>
      <c r="AU1940" s="11">
        <f t="shared" si="1128"/>
        <v>0</v>
      </c>
      <c r="AV1940" s="11">
        <f t="shared" si="1128"/>
        <v>68590000</v>
      </c>
      <c r="AW1940" s="11">
        <f t="shared" si="1128"/>
        <v>0</v>
      </c>
      <c r="AX1940" s="11">
        <f t="shared" si="1128"/>
        <v>0</v>
      </c>
      <c r="AY1940" s="11">
        <f t="shared" si="1128"/>
        <v>71513.274122871837</v>
      </c>
      <c r="AZ1940" s="11">
        <f t="shared" si="1128"/>
        <v>1</v>
      </c>
      <c r="BA1940" s="11">
        <f t="shared" si="1130"/>
        <v>1</v>
      </c>
      <c r="BB1940" s="11">
        <f t="shared" si="1130"/>
        <v>1</v>
      </c>
      <c r="BC1940" s="11">
        <f t="shared" si="1130"/>
        <v>1</v>
      </c>
      <c r="BD1940" s="11">
        <f t="shared" si="1130"/>
        <v>1</v>
      </c>
      <c r="BE1940" s="11">
        <f t="shared" si="1101"/>
        <v>1</v>
      </c>
      <c r="BF1940" s="15" t="str">
        <f t="shared" si="1106"/>
        <v>EN 10210</v>
      </c>
      <c r="BG1940" s="42">
        <v>59.66</v>
      </c>
      <c r="BH1940" s="17">
        <f t="shared" si="1107"/>
        <v>200</v>
      </c>
      <c r="BI1940" s="17">
        <f t="shared" si="1108"/>
        <v>200</v>
      </c>
      <c r="BK1940" s="17">
        <f t="shared" si="1109"/>
        <v>10</v>
      </c>
      <c r="BM1940" s="17">
        <f t="shared" si="1110"/>
        <v>15</v>
      </c>
      <c r="BX1940" s="18">
        <f t="shared" si="1111"/>
        <v>7649.3361431346411</v>
      </c>
      <c r="BY1940" s="42">
        <v>0.8</v>
      </c>
      <c r="BZ1940" s="43">
        <f t="shared" si="1112"/>
        <v>13.322833003873644</v>
      </c>
      <c r="CA1940" s="18">
        <f t="shared" si="1113"/>
        <v>42510618.846132167</v>
      </c>
      <c r="CB1940" s="18">
        <f t="shared" si="1114"/>
        <v>425106.18846132164</v>
      </c>
      <c r="CC1940" s="18">
        <f t="shared" si="1115"/>
        <v>508081.11294102715</v>
      </c>
      <c r="CD1940" s="25">
        <f t="shared" si="1116"/>
        <v>1.1951863480981881</v>
      </c>
      <c r="CE1940" s="26">
        <f t="shared" si="1117"/>
        <v>74.548144886878205</v>
      </c>
      <c r="CF1940" s="18">
        <f t="shared" si="1118"/>
        <v>4256.6370614359175</v>
      </c>
      <c r="CZ1940" s="18">
        <f t="shared" si="1119"/>
        <v>68590000</v>
      </c>
      <c r="DC1940" s="18">
        <f t="shared" si="1120"/>
        <v>71513.274122871837</v>
      </c>
      <c r="DD1940" s="17">
        <f t="shared" si="1121"/>
        <v>1</v>
      </c>
      <c r="DE1940" s="17">
        <f t="shared" si="1122"/>
        <v>1</v>
      </c>
      <c r="DF1940" s="17">
        <f t="shared" si="1123"/>
        <v>1</v>
      </c>
      <c r="DG1940" s="17">
        <f t="shared" si="1124"/>
        <v>1</v>
      </c>
      <c r="DH1940" s="17">
        <f t="shared" si="1125"/>
        <v>1</v>
      </c>
      <c r="DI1940" s="17">
        <f t="shared" si="1126"/>
        <v>1</v>
      </c>
      <c r="DJ1940" s="20" t="s">
        <v>1879</v>
      </c>
    </row>
    <row r="1941" spans="1:114" x14ac:dyDescent="0.2">
      <c r="A1941" s="15" t="s">
        <v>105</v>
      </c>
      <c r="B1941" s="10" t="s">
        <v>2037</v>
      </c>
      <c r="C1941" s="11">
        <f t="shared" si="1104"/>
        <v>65.280600000000007</v>
      </c>
      <c r="D1941" s="11">
        <f t="shared" si="1132"/>
        <v>200</v>
      </c>
      <c r="E1941" s="11">
        <f t="shared" si="1132"/>
        <v>200</v>
      </c>
      <c r="F1941" s="11">
        <f t="shared" si="1131"/>
        <v>0</v>
      </c>
      <c r="G1941" s="11">
        <f t="shared" si="1131"/>
        <v>11</v>
      </c>
      <c r="H1941" s="11">
        <f t="shared" si="1131"/>
        <v>0</v>
      </c>
      <c r="I1941" s="11">
        <f t="shared" si="1131"/>
        <v>22</v>
      </c>
      <c r="J1941" s="11">
        <f t="shared" si="1131"/>
        <v>0</v>
      </c>
      <c r="K1941" s="11">
        <f t="shared" si="1131"/>
        <v>0</v>
      </c>
      <c r="L1941" s="11">
        <f t="shared" si="1131"/>
        <v>0</v>
      </c>
      <c r="M1941" s="11">
        <f t="shared" si="1131"/>
        <v>0</v>
      </c>
      <c r="N1941" s="11">
        <f t="shared" si="1131"/>
        <v>0</v>
      </c>
      <c r="O1941" s="11">
        <f t="shared" si="1127"/>
        <v>0</v>
      </c>
      <c r="P1941" s="11">
        <f t="shared" si="1127"/>
        <v>0</v>
      </c>
      <c r="Q1941" s="11">
        <f t="shared" si="1127"/>
        <v>0</v>
      </c>
      <c r="R1941" s="11">
        <f t="shared" si="1127"/>
        <v>0</v>
      </c>
      <c r="S1941" s="11">
        <f t="shared" si="1127"/>
        <v>0</v>
      </c>
      <c r="T1941" s="11">
        <f t="shared" si="1102"/>
        <v>8937.0616886749194</v>
      </c>
      <c r="U1941" s="40">
        <f t="shared" si="1105"/>
        <v>0.8</v>
      </c>
      <c r="V1941" s="11">
        <f t="shared" si="1134"/>
        <v>11.403169360979071</v>
      </c>
      <c r="W1941" s="11">
        <f t="shared" si="1134"/>
        <v>44565109.310124867</v>
      </c>
      <c r="X1941" s="11">
        <f t="shared" si="1134"/>
        <v>445651.09310124867</v>
      </c>
      <c r="Y1941" s="11">
        <f t="shared" si="1134"/>
        <v>538407.12487992889</v>
      </c>
      <c r="Z1941" s="11">
        <f t="shared" si="1134"/>
        <v>1.2081359907213483</v>
      </c>
      <c r="AA1941" s="11">
        <f t="shared" si="1134"/>
        <v>70.615511655311138</v>
      </c>
      <c r="AB1941" s="11">
        <f t="shared" si="1134"/>
        <v>4848.6635554218246</v>
      </c>
      <c r="AC1941" s="11">
        <f t="shared" si="1133"/>
        <v>0</v>
      </c>
      <c r="AD1941" s="11">
        <f t="shared" si="1129"/>
        <v>0</v>
      </c>
      <c r="AE1941" s="11">
        <f t="shared" si="1129"/>
        <v>0</v>
      </c>
      <c r="AF1941" s="11">
        <f t="shared" si="1129"/>
        <v>0</v>
      </c>
      <c r="AG1941" s="11">
        <f t="shared" si="1129"/>
        <v>0</v>
      </c>
      <c r="AH1941" s="11">
        <f t="shared" si="1129"/>
        <v>0</v>
      </c>
      <c r="AI1941" s="11">
        <f t="shared" si="1129"/>
        <v>0</v>
      </c>
      <c r="AJ1941" s="11">
        <f t="shared" si="1129"/>
        <v>0</v>
      </c>
      <c r="AK1941" s="11">
        <f t="shared" si="1129"/>
        <v>0</v>
      </c>
      <c r="AL1941" s="11">
        <f t="shared" si="1129"/>
        <v>0</v>
      </c>
      <c r="AM1941" s="11">
        <f t="shared" si="1129"/>
        <v>0</v>
      </c>
      <c r="AN1941" s="11">
        <f t="shared" si="1129"/>
        <v>0</v>
      </c>
      <c r="AO1941" s="11">
        <f t="shared" si="1128"/>
        <v>0</v>
      </c>
      <c r="AP1941" s="11">
        <f t="shared" si="1128"/>
        <v>0</v>
      </c>
      <c r="AQ1941" s="11">
        <f t="shared" si="1128"/>
        <v>0</v>
      </c>
      <c r="AR1941" s="11">
        <f t="shared" si="1128"/>
        <v>0</v>
      </c>
      <c r="AS1941" s="11">
        <f t="shared" si="1128"/>
        <v>0</v>
      </c>
      <c r="AT1941" s="11">
        <f t="shared" si="1128"/>
        <v>0</v>
      </c>
      <c r="AU1941" s="11">
        <f t="shared" si="1128"/>
        <v>0</v>
      </c>
      <c r="AV1941" s="11">
        <f t="shared" si="1128"/>
        <v>74263959</v>
      </c>
      <c r="AW1941" s="11">
        <f t="shared" si="1128"/>
        <v>0</v>
      </c>
      <c r="AX1941" s="11">
        <f t="shared" si="1128"/>
        <v>0</v>
      </c>
      <c r="AY1941" s="11">
        <f t="shared" si="1128"/>
        <v>70143.658888554564</v>
      </c>
      <c r="AZ1941" s="11">
        <f t="shared" si="1128"/>
        <v>1</v>
      </c>
      <c r="BA1941" s="11">
        <f t="shared" si="1130"/>
        <v>1</v>
      </c>
      <c r="BB1941" s="11">
        <f t="shared" si="1130"/>
        <v>1</v>
      </c>
      <c r="BC1941" s="11">
        <f t="shared" si="1130"/>
        <v>1</v>
      </c>
      <c r="BD1941" s="11">
        <f t="shared" si="1130"/>
        <v>1</v>
      </c>
      <c r="BE1941" s="11">
        <f t="shared" si="1101"/>
        <v>1</v>
      </c>
      <c r="BF1941" s="15" t="str">
        <f t="shared" si="1106"/>
        <v>EN 10210</v>
      </c>
      <c r="BG1941" s="42">
        <v>65.280600000000007</v>
      </c>
      <c r="BH1941" s="17">
        <f t="shared" si="1107"/>
        <v>200</v>
      </c>
      <c r="BI1941" s="17">
        <f t="shared" si="1108"/>
        <v>200</v>
      </c>
      <c r="BK1941" s="17">
        <f t="shared" si="1109"/>
        <v>11</v>
      </c>
      <c r="BM1941" s="17">
        <f t="shared" si="1110"/>
        <v>22</v>
      </c>
      <c r="BX1941" s="18">
        <f t="shared" si="1111"/>
        <v>8937.0616886749194</v>
      </c>
      <c r="BY1941" s="42">
        <v>0.8</v>
      </c>
      <c r="BZ1941" s="43">
        <f t="shared" si="1112"/>
        <v>11.403169360979071</v>
      </c>
      <c r="CA1941" s="18">
        <f t="shared" si="1113"/>
        <v>44565109.310124867</v>
      </c>
      <c r="CB1941" s="18">
        <f t="shared" si="1114"/>
        <v>445651.09310124867</v>
      </c>
      <c r="CC1941" s="18">
        <f t="shared" si="1115"/>
        <v>538407.12487992889</v>
      </c>
      <c r="CD1941" s="25">
        <f t="shared" si="1116"/>
        <v>1.2081359907213483</v>
      </c>
      <c r="CE1941" s="26">
        <f t="shared" si="1117"/>
        <v>70.615511655311138</v>
      </c>
      <c r="CF1941" s="18">
        <f t="shared" si="1118"/>
        <v>4848.6635554218246</v>
      </c>
      <c r="CZ1941" s="18">
        <f t="shared" si="1119"/>
        <v>74263959</v>
      </c>
      <c r="DC1941" s="18">
        <f t="shared" si="1120"/>
        <v>70143.658888554564</v>
      </c>
      <c r="DD1941" s="17">
        <f t="shared" si="1121"/>
        <v>1</v>
      </c>
      <c r="DE1941" s="17">
        <f t="shared" si="1122"/>
        <v>1</v>
      </c>
      <c r="DF1941" s="17">
        <f t="shared" si="1123"/>
        <v>1</v>
      </c>
      <c r="DG1941" s="17">
        <f t="shared" si="1124"/>
        <v>1</v>
      </c>
      <c r="DH1941" s="17">
        <f t="shared" si="1125"/>
        <v>1</v>
      </c>
      <c r="DI1941" s="17">
        <f t="shared" si="1126"/>
        <v>1</v>
      </c>
      <c r="DJ1941" s="20" t="s">
        <v>1879</v>
      </c>
    </row>
    <row r="1942" spans="1:114" x14ac:dyDescent="0.2">
      <c r="A1942" s="15" t="s">
        <v>105</v>
      </c>
      <c r="B1942" s="10" t="s">
        <v>2038</v>
      </c>
      <c r="C1942" s="11">
        <f t="shared" si="1104"/>
        <v>73.59375</v>
      </c>
      <c r="D1942" s="11">
        <f t="shared" si="1132"/>
        <v>200</v>
      </c>
      <c r="E1942" s="11">
        <f t="shared" si="1132"/>
        <v>200</v>
      </c>
      <c r="F1942" s="11">
        <f t="shared" si="1131"/>
        <v>0</v>
      </c>
      <c r="G1942" s="11">
        <f t="shared" si="1131"/>
        <v>12.5</v>
      </c>
      <c r="H1942" s="11">
        <f t="shared" si="1131"/>
        <v>0</v>
      </c>
      <c r="I1942" s="11">
        <f t="shared" si="1131"/>
        <v>25</v>
      </c>
      <c r="J1942" s="11">
        <f t="shared" si="1131"/>
        <v>0</v>
      </c>
      <c r="K1942" s="11">
        <f t="shared" si="1131"/>
        <v>0</v>
      </c>
      <c r="L1942" s="11">
        <f t="shared" si="1131"/>
        <v>0</v>
      </c>
      <c r="M1942" s="11">
        <f t="shared" si="1131"/>
        <v>0</v>
      </c>
      <c r="N1942" s="11">
        <f t="shared" si="1131"/>
        <v>0</v>
      </c>
      <c r="O1942" s="11">
        <f t="shared" si="1127"/>
        <v>0</v>
      </c>
      <c r="P1942" s="11">
        <f t="shared" si="1127"/>
        <v>0</v>
      </c>
      <c r="Q1942" s="11">
        <f t="shared" si="1127"/>
        <v>0</v>
      </c>
      <c r="R1942" s="11">
        <f t="shared" si="1127"/>
        <v>0</v>
      </c>
      <c r="S1942" s="11">
        <f t="shared" si="1127"/>
        <v>0</v>
      </c>
      <c r="T1942" s="11">
        <f t="shared" si="1102"/>
        <v>10176.990816987241</v>
      </c>
      <c r="U1942" s="40">
        <f t="shared" si="1105"/>
        <v>0.8</v>
      </c>
      <c r="V1942" s="11">
        <f t="shared" si="1134"/>
        <v>10.013846908004485</v>
      </c>
      <c r="W1942" s="11">
        <f t="shared" si="1134"/>
        <v>48594155.981109016</v>
      </c>
      <c r="X1942" s="11">
        <f t="shared" si="1134"/>
        <v>485941.55981109018</v>
      </c>
      <c r="Y1942" s="11">
        <f t="shared" si="1134"/>
        <v>593502.24545523094</v>
      </c>
      <c r="Z1942" s="11">
        <f t="shared" si="1134"/>
        <v>1.2213448993454172</v>
      </c>
      <c r="AA1942" s="11">
        <f t="shared" si="1134"/>
        <v>69.100681465121525</v>
      </c>
      <c r="AB1942" s="11">
        <f t="shared" si="1134"/>
        <v>5579.3692606170262</v>
      </c>
      <c r="AC1942" s="11">
        <f t="shared" si="1133"/>
        <v>0</v>
      </c>
      <c r="AD1942" s="11">
        <f t="shared" si="1129"/>
        <v>0</v>
      </c>
      <c r="AE1942" s="11">
        <f t="shared" si="1129"/>
        <v>0</v>
      </c>
      <c r="AF1942" s="11">
        <f t="shared" si="1129"/>
        <v>0</v>
      </c>
      <c r="AG1942" s="11">
        <f t="shared" si="1129"/>
        <v>0</v>
      </c>
      <c r="AH1942" s="11">
        <f t="shared" si="1129"/>
        <v>0</v>
      </c>
      <c r="AI1942" s="11">
        <f t="shared" si="1129"/>
        <v>0</v>
      </c>
      <c r="AJ1942" s="11">
        <f t="shared" si="1129"/>
        <v>0</v>
      </c>
      <c r="AK1942" s="11">
        <f t="shared" si="1129"/>
        <v>0</v>
      </c>
      <c r="AL1942" s="11">
        <f t="shared" si="1129"/>
        <v>0</v>
      </c>
      <c r="AM1942" s="11">
        <f t="shared" si="1129"/>
        <v>0</v>
      </c>
      <c r="AN1942" s="11">
        <f t="shared" si="1129"/>
        <v>0</v>
      </c>
      <c r="AO1942" s="11">
        <f t="shared" si="1128"/>
        <v>0</v>
      </c>
      <c r="AP1942" s="11">
        <f t="shared" si="1128"/>
        <v>0</v>
      </c>
      <c r="AQ1942" s="11">
        <f t="shared" si="1128"/>
        <v>0</v>
      </c>
      <c r="AR1942" s="11">
        <f t="shared" si="1128"/>
        <v>0</v>
      </c>
      <c r="AS1942" s="11">
        <f t="shared" si="1128"/>
        <v>0</v>
      </c>
      <c r="AT1942" s="11">
        <f t="shared" si="1128"/>
        <v>0</v>
      </c>
      <c r="AU1942" s="11">
        <f t="shared" si="1128"/>
        <v>0</v>
      </c>
      <c r="AV1942" s="11">
        <f t="shared" si="1128"/>
        <v>82397460.9375</v>
      </c>
      <c r="AW1942" s="11">
        <f t="shared" si="1128"/>
        <v>0</v>
      </c>
      <c r="AX1942" s="11">
        <f t="shared" si="1128"/>
        <v>0</v>
      </c>
      <c r="AY1942" s="11">
        <f t="shared" si="1128"/>
        <v>68635.923151542564</v>
      </c>
      <c r="AZ1942" s="11">
        <f t="shared" si="1128"/>
        <v>1</v>
      </c>
      <c r="BA1942" s="11">
        <f t="shared" si="1130"/>
        <v>1</v>
      </c>
      <c r="BB1942" s="11">
        <f t="shared" si="1130"/>
        <v>1</v>
      </c>
      <c r="BC1942" s="11">
        <f t="shared" si="1130"/>
        <v>1</v>
      </c>
      <c r="BD1942" s="11">
        <f t="shared" si="1130"/>
        <v>1</v>
      </c>
      <c r="BE1942" s="11">
        <f t="shared" si="1101"/>
        <v>1</v>
      </c>
      <c r="BF1942" s="15" t="str">
        <f t="shared" si="1106"/>
        <v>EN 10210</v>
      </c>
      <c r="BG1942" s="42">
        <v>73.59375</v>
      </c>
      <c r="BH1942" s="17">
        <f t="shared" si="1107"/>
        <v>200</v>
      </c>
      <c r="BI1942" s="17">
        <f t="shared" si="1108"/>
        <v>200</v>
      </c>
      <c r="BK1942" s="17">
        <f t="shared" si="1109"/>
        <v>12.5</v>
      </c>
      <c r="BM1942" s="17">
        <f t="shared" si="1110"/>
        <v>25</v>
      </c>
      <c r="BX1942" s="18">
        <f t="shared" si="1111"/>
        <v>10176.990816987241</v>
      </c>
      <c r="BY1942" s="42">
        <v>0.8</v>
      </c>
      <c r="BZ1942" s="43">
        <f t="shared" si="1112"/>
        <v>10.013846908004485</v>
      </c>
      <c r="CA1942" s="18">
        <f t="shared" si="1113"/>
        <v>48594155.981109016</v>
      </c>
      <c r="CB1942" s="18">
        <f t="shared" si="1114"/>
        <v>485941.55981109018</v>
      </c>
      <c r="CC1942" s="18">
        <f t="shared" si="1115"/>
        <v>593502.24545523094</v>
      </c>
      <c r="CD1942" s="25">
        <f t="shared" si="1116"/>
        <v>1.2213448993454172</v>
      </c>
      <c r="CE1942" s="26">
        <f t="shared" si="1117"/>
        <v>69.100681465121525</v>
      </c>
      <c r="CF1942" s="18">
        <f t="shared" si="1118"/>
        <v>5579.3692606170262</v>
      </c>
      <c r="CZ1942" s="18">
        <f t="shared" si="1119"/>
        <v>82397460.9375</v>
      </c>
      <c r="DC1942" s="18">
        <f t="shared" si="1120"/>
        <v>68635.923151542564</v>
      </c>
      <c r="DD1942" s="17">
        <f t="shared" si="1121"/>
        <v>1</v>
      </c>
      <c r="DE1942" s="17">
        <f t="shared" si="1122"/>
        <v>1</v>
      </c>
      <c r="DF1942" s="17">
        <f t="shared" si="1123"/>
        <v>1</v>
      </c>
      <c r="DG1942" s="17">
        <f t="shared" si="1124"/>
        <v>1</v>
      </c>
      <c r="DH1942" s="17">
        <f t="shared" si="1125"/>
        <v>1</v>
      </c>
      <c r="DI1942" s="17">
        <f t="shared" si="1126"/>
        <v>1</v>
      </c>
      <c r="DJ1942" s="20" t="s">
        <v>1879</v>
      </c>
    </row>
    <row r="1943" spans="1:114" x14ac:dyDescent="0.2">
      <c r="A1943" s="15" t="s">
        <v>105</v>
      </c>
      <c r="B1943" s="10" t="s">
        <v>2039</v>
      </c>
      <c r="C1943" s="11">
        <f t="shared" si="1104"/>
        <v>82.844504000000015</v>
      </c>
      <c r="D1943" s="11">
        <f t="shared" si="1132"/>
        <v>200</v>
      </c>
      <c r="E1943" s="11">
        <f t="shared" si="1132"/>
        <v>200</v>
      </c>
      <c r="F1943" s="11">
        <f t="shared" si="1131"/>
        <v>0</v>
      </c>
      <c r="G1943" s="11">
        <f t="shared" si="1131"/>
        <v>14.2</v>
      </c>
      <c r="H1943" s="11">
        <f t="shared" si="1131"/>
        <v>0</v>
      </c>
      <c r="I1943" s="11">
        <f t="shared" si="1131"/>
        <v>28.4</v>
      </c>
      <c r="J1943" s="11">
        <f t="shared" si="1131"/>
        <v>0</v>
      </c>
      <c r="K1943" s="11">
        <f t="shared" si="1131"/>
        <v>0</v>
      </c>
      <c r="L1943" s="11">
        <f t="shared" si="1131"/>
        <v>0</v>
      </c>
      <c r="M1943" s="11">
        <f t="shared" si="1131"/>
        <v>0</v>
      </c>
      <c r="N1943" s="11">
        <f t="shared" si="1131"/>
        <v>0</v>
      </c>
      <c r="O1943" s="11">
        <f t="shared" si="1127"/>
        <v>0</v>
      </c>
      <c r="P1943" s="11">
        <f t="shared" si="1127"/>
        <v>0</v>
      </c>
      <c r="Q1943" s="11">
        <f t="shared" si="1127"/>
        <v>0</v>
      </c>
      <c r="R1943" s="11">
        <f t="shared" si="1127"/>
        <v>0</v>
      </c>
      <c r="S1943" s="11">
        <f t="shared" si="1127"/>
        <v>0</v>
      </c>
      <c r="T1943" s="11">
        <f t="shared" si="1102"/>
        <v>11588.405941358766</v>
      </c>
      <c r="U1943" s="40">
        <f t="shared" si="1105"/>
        <v>0.8</v>
      </c>
      <c r="V1943" s="11">
        <f t="shared" si="1134"/>
        <v>8.7942059107336075</v>
      </c>
      <c r="W1943" s="11">
        <f t="shared" si="1134"/>
        <v>52611877.159696989</v>
      </c>
      <c r="X1943" s="11">
        <f t="shared" si="1134"/>
        <v>526118.77159696992</v>
      </c>
      <c r="Y1943" s="11">
        <f t="shared" si="1134"/>
        <v>650797.64447957894</v>
      </c>
      <c r="Z1943" s="11">
        <f t="shared" si="1134"/>
        <v>1.2369785676039677</v>
      </c>
      <c r="AA1943" s="11">
        <f t="shared" si="1134"/>
        <v>67.379851370577498</v>
      </c>
      <c r="AB1943" s="11">
        <f t="shared" si="1134"/>
        <v>6427.6737133492279</v>
      </c>
      <c r="AC1943" s="11">
        <f t="shared" si="1133"/>
        <v>0</v>
      </c>
      <c r="AD1943" s="11">
        <f t="shared" si="1129"/>
        <v>0</v>
      </c>
      <c r="AE1943" s="11">
        <f t="shared" si="1129"/>
        <v>0</v>
      </c>
      <c r="AF1943" s="11">
        <f t="shared" si="1129"/>
        <v>0</v>
      </c>
      <c r="AG1943" s="11">
        <f t="shared" si="1129"/>
        <v>0</v>
      </c>
      <c r="AH1943" s="11">
        <f t="shared" si="1129"/>
        <v>0</v>
      </c>
      <c r="AI1943" s="11">
        <f t="shared" si="1129"/>
        <v>0</v>
      </c>
      <c r="AJ1943" s="11">
        <f t="shared" si="1129"/>
        <v>0</v>
      </c>
      <c r="AK1943" s="11">
        <f t="shared" si="1129"/>
        <v>0</v>
      </c>
      <c r="AL1943" s="11">
        <f t="shared" si="1129"/>
        <v>0</v>
      </c>
      <c r="AM1943" s="11">
        <f t="shared" si="1129"/>
        <v>0</v>
      </c>
      <c r="AN1943" s="11">
        <f t="shared" si="1129"/>
        <v>0</v>
      </c>
      <c r="AO1943" s="11">
        <f t="shared" si="1128"/>
        <v>0</v>
      </c>
      <c r="AP1943" s="11">
        <f t="shared" si="1128"/>
        <v>0</v>
      </c>
      <c r="AQ1943" s="11">
        <f t="shared" si="1128"/>
        <v>0</v>
      </c>
      <c r="AR1943" s="11">
        <f t="shared" si="1128"/>
        <v>0</v>
      </c>
      <c r="AS1943" s="11">
        <f t="shared" si="1128"/>
        <v>0</v>
      </c>
      <c r="AT1943" s="11">
        <f t="shared" si="1128"/>
        <v>0</v>
      </c>
      <c r="AU1943" s="11">
        <f t="shared" si="1128"/>
        <v>0</v>
      </c>
      <c r="AV1943" s="11">
        <f t="shared" si="1128"/>
        <v>91080514.110400036</v>
      </c>
      <c r="AW1943" s="11">
        <f t="shared" si="1128"/>
        <v>0</v>
      </c>
      <c r="AX1943" s="11">
        <f t="shared" si="1128"/>
        <v>0</v>
      </c>
      <c r="AY1943" s="11">
        <f t="shared" si="1128"/>
        <v>66879.664283373088</v>
      </c>
      <c r="AZ1943" s="11">
        <f t="shared" si="1128"/>
        <v>1</v>
      </c>
      <c r="BA1943" s="11">
        <f t="shared" si="1130"/>
        <v>1</v>
      </c>
      <c r="BB1943" s="11">
        <f t="shared" si="1130"/>
        <v>1</v>
      </c>
      <c r="BC1943" s="11">
        <f t="shared" si="1130"/>
        <v>1</v>
      </c>
      <c r="BD1943" s="11">
        <f t="shared" si="1130"/>
        <v>1</v>
      </c>
      <c r="BE1943" s="11">
        <f t="shared" si="1101"/>
        <v>1</v>
      </c>
      <c r="BF1943" s="15" t="str">
        <f t="shared" si="1106"/>
        <v>EN 10210</v>
      </c>
      <c r="BG1943" s="42">
        <v>82.844504000000015</v>
      </c>
      <c r="BH1943" s="17">
        <f t="shared" si="1107"/>
        <v>200</v>
      </c>
      <c r="BI1943" s="17">
        <f t="shared" si="1108"/>
        <v>200</v>
      </c>
      <c r="BK1943" s="17">
        <f t="shared" si="1109"/>
        <v>14.2</v>
      </c>
      <c r="BM1943" s="17">
        <f t="shared" si="1110"/>
        <v>28.4</v>
      </c>
      <c r="BX1943" s="18">
        <f t="shared" si="1111"/>
        <v>11588.405941358766</v>
      </c>
      <c r="BY1943" s="42">
        <v>0.8</v>
      </c>
      <c r="BZ1943" s="43">
        <f t="shared" si="1112"/>
        <v>8.7942059107336075</v>
      </c>
      <c r="CA1943" s="18">
        <f t="shared" si="1113"/>
        <v>52611877.159696989</v>
      </c>
      <c r="CB1943" s="18">
        <f t="shared" si="1114"/>
        <v>526118.77159696992</v>
      </c>
      <c r="CC1943" s="18">
        <f t="shared" si="1115"/>
        <v>650797.64447957894</v>
      </c>
      <c r="CD1943" s="25">
        <f t="shared" si="1116"/>
        <v>1.2369785676039677</v>
      </c>
      <c r="CE1943" s="26">
        <f t="shared" si="1117"/>
        <v>67.379851370577498</v>
      </c>
      <c r="CF1943" s="18">
        <f t="shared" si="1118"/>
        <v>6427.6737133492279</v>
      </c>
      <c r="CZ1943" s="18">
        <f t="shared" si="1119"/>
        <v>91080514.110400036</v>
      </c>
      <c r="DC1943" s="18">
        <f t="shared" si="1120"/>
        <v>66879.664283373088</v>
      </c>
      <c r="DD1943" s="17">
        <f t="shared" si="1121"/>
        <v>1</v>
      </c>
      <c r="DE1943" s="17">
        <f t="shared" si="1122"/>
        <v>1</v>
      </c>
      <c r="DF1943" s="17">
        <f t="shared" si="1123"/>
        <v>1</v>
      </c>
      <c r="DG1943" s="17">
        <f t="shared" si="1124"/>
        <v>1</v>
      </c>
      <c r="DH1943" s="17">
        <f t="shared" si="1125"/>
        <v>1</v>
      </c>
      <c r="DI1943" s="17">
        <f t="shared" si="1126"/>
        <v>1</v>
      </c>
      <c r="DJ1943" s="20" t="s">
        <v>1879</v>
      </c>
    </row>
    <row r="1944" spans="1:114" x14ac:dyDescent="0.2">
      <c r="A1944" s="15" t="s">
        <v>105</v>
      </c>
      <c r="B1944" s="10" t="s">
        <v>2040</v>
      </c>
      <c r="C1944" s="11">
        <f t="shared" si="1104"/>
        <v>92.441599999999994</v>
      </c>
      <c r="D1944" s="11">
        <f t="shared" si="1132"/>
        <v>200</v>
      </c>
      <c r="E1944" s="11">
        <f t="shared" si="1132"/>
        <v>200</v>
      </c>
      <c r="F1944" s="11">
        <f t="shared" si="1131"/>
        <v>0</v>
      </c>
      <c r="G1944" s="11">
        <f t="shared" si="1131"/>
        <v>16</v>
      </c>
      <c r="H1944" s="11">
        <f t="shared" si="1131"/>
        <v>0</v>
      </c>
      <c r="I1944" s="11">
        <f t="shared" si="1131"/>
        <v>32</v>
      </c>
      <c r="J1944" s="11">
        <f t="shared" si="1131"/>
        <v>0</v>
      </c>
      <c r="K1944" s="11">
        <f t="shared" si="1131"/>
        <v>0</v>
      </c>
      <c r="L1944" s="11">
        <f t="shared" si="1131"/>
        <v>0</v>
      </c>
      <c r="M1944" s="11">
        <f t="shared" si="1131"/>
        <v>0</v>
      </c>
      <c r="N1944" s="11">
        <f t="shared" si="1131"/>
        <v>0</v>
      </c>
      <c r="O1944" s="11">
        <f t="shared" si="1127"/>
        <v>0</v>
      </c>
      <c r="P1944" s="11">
        <f t="shared" si="1127"/>
        <v>0</v>
      </c>
      <c r="Q1944" s="11">
        <f t="shared" si="1127"/>
        <v>0</v>
      </c>
      <c r="R1944" s="11">
        <f t="shared" si="1127"/>
        <v>0</v>
      </c>
      <c r="S1944" s="11">
        <f t="shared" si="1127"/>
        <v>0</v>
      </c>
      <c r="T1944" s="11">
        <f t="shared" si="1102"/>
        <v>13089.981754551896</v>
      </c>
      <c r="U1944" s="40">
        <f t="shared" si="1105"/>
        <v>0.8</v>
      </c>
      <c r="V1944" s="11">
        <f t="shared" si="1134"/>
        <v>7.7854064227430539</v>
      </c>
      <c r="W1944" s="11">
        <f t="shared" si="1134"/>
        <v>56249521.010893039</v>
      </c>
      <c r="X1944" s="11">
        <f t="shared" si="1134"/>
        <v>562495.21010893036</v>
      </c>
      <c r="Y1944" s="11">
        <f t="shared" si="1134"/>
        <v>705573.74035626999</v>
      </c>
      <c r="Z1944" s="11">
        <f t="shared" si="1134"/>
        <v>1.25436399755232</v>
      </c>
      <c r="AA1944" s="11">
        <f t="shared" si="1134"/>
        <v>65.552595771565862</v>
      </c>
      <c r="AB1944" s="11">
        <f t="shared" si="1134"/>
        <v>7349.2385965949361</v>
      </c>
      <c r="AC1944" s="11">
        <f t="shared" si="1133"/>
        <v>0</v>
      </c>
      <c r="AD1944" s="11">
        <f t="shared" si="1129"/>
        <v>0</v>
      </c>
      <c r="AE1944" s="11">
        <f t="shared" si="1129"/>
        <v>0</v>
      </c>
      <c r="AF1944" s="11">
        <f t="shared" si="1129"/>
        <v>0</v>
      </c>
      <c r="AG1944" s="11">
        <f t="shared" si="1129"/>
        <v>0</v>
      </c>
      <c r="AH1944" s="11">
        <f t="shared" si="1129"/>
        <v>0</v>
      </c>
      <c r="AI1944" s="11">
        <f t="shared" si="1129"/>
        <v>0</v>
      </c>
      <c r="AJ1944" s="11">
        <f t="shared" si="1129"/>
        <v>0</v>
      </c>
      <c r="AK1944" s="11">
        <f t="shared" si="1129"/>
        <v>0</v>
      </c>
      <c r="AL1944" s="11">
        <f t="shared" si="1129"/>
        <v>0</v>
      </c>
      <c r="AM1944" s="11">
        <f t="shared" si="1129"/>
        <v>0</v>
      </c>
      <c r="AN1944" s="11">
        <f t="shared" si="1129"/>
        <v>0</v>
      </c>
      <c r="AO1944" s="11">
        <f t="shared" si="1128"/>
        <v>0</v>
      </c>
      <c r="AP1944" s="11">
        <f t="shared" si="1128"/>
        <v>0</v>
      </c>
      <c r="AQ1944" s="11">
        <f t="shared" si="1128"/>
        <v>0</v>
      </c>
      <c r="AR1944" s="11">
        <f t="shared" si="1128"/>
        <v>0</v>
      </c>
      <c r="AS1944" s="11">
        <f t="shared" si="1128"/>
        <v>0</v>
      </c>
      <c r="AT1944" s="11">
        <f t="shared" si="1128"/>
        <v>0</v>
      </c>
      <c r="AU1944" s="11">
        <f t="shared" si="1128"/>
        <v>0</v>
      </c>
      <c r="AV1944" s="11">
        <f t="shared" si="1128"/>
        <v>99672064</v>
      </c>
      <c r="AW1944" s="11">
        <f t="shared" si="1128"/>
        <v>0</v>
      </c>
      <c r="AX1944" s="11">
        <f t="shared" si="1128"/>
        <v>0</v>
      </c>
      <c r="AY1944" s="11">
        <f t="shared" si="1128"/>
        <v>64965.09649148734</v>
      </c>
      <c r="AZ1944" s="11">
        <f t="shared" si="1128"/>
        <v>1</v>
      </c>
      <c r="BA1944" s="11">
        <f t="shared" si="1130"/>
        <v>1</v>
      </c>
      <c r="BB1944" s="11">
        <f t="shared" si="1130"/>
        <v>1</v>
      </c>
      <c r="BC1944" s="11">
        <f t="shared" si="1130"/>
        <v>1</v>
      </c>
      <c r="BD1944" s="11">
        <f t="shared" si="1130"/>
        <v>1</v>
      </c>
      <c r="BE1944" s="11">
        <f t="shared" si="1101"/>
        <v>1</v>
      </c>
      <c r="BF1944" s="15" t="str">
        <f t="shared" si="1106"/>
        <v>EN 10210</v>
      </c>
      <c r="BG1944" s="42">
        <v>92.441599999999994</v>
      </c>
      <c r="BH1944" s="17">
        <f t="shared" si="1107"/>
        <v>200</v>
      </c>
      <c r="BI1944" s="17">
        <f t="shared" si="1108"/>
        <v>200</v>
      </c>
      <c r="BK1944" s="17">
        <f t="shared" si="1109"/>
        <v>16</v>
      </c>
      <c r="BM1944" s="17">
        <f t="shared" si="1110"/>
        <v>32</v>
      </c>
      <c r="BX1944" s="18">
        <f t="shared" si="1111"/>
        <v>13089.981754551896</v>
      </c>
      <c r="BY1944" s="42">
        <v>0.8</v>
      </c>
      <c r="BZ1944" s="43">
        <f t="shared" si="1112"/>
        <v>7.7854064227430539</v>
      </c>
      <c r="CA1944" s="18">
        <f t="shared" si="1113"/>
        <v>56249521.010893039</v>
      </c>
      <c r="CB1944" s="18">
        <f t="shared" si="1114"/>
        <v>562495.21010893036</v>
      </c>
      <c r="CC1944" s="18">
        <f t="shared" si="1115"/>
        <v>705573.74035626999</v>
      </c>
      <c r="CD1944" s="25">
        <f t="shared" si="1116"/>
        <v>1.25436399755232</v>
      </c>
      <c r="CE1944" s="26">
        <f t="shared" si="1117"/>
        <v>65.552595771565862</v>
      </c>
      <c r="CF1944" s="18">
        <f t="shared" si="1118"/>
        <v>7349.2385965949361</v>
      </c>
      <c r="CZ1944" s="18">
        <f t="shared" si="1119"/>
        <v>99672064</v>
      </c>
      <c r="DC1944" s="18">
        <f t="shared" si="1120"/>
        <v>64965.09649148734</v>
      </c>
      <c r="DD1944" s="17">
        <f t="shared" si="1121"/>
        <v>1</v>
      </c>
      <c r="DE1944" s="17">
        <f t="shared" si="1122"/>
        <v>1</v>
      </c>
      <c r="DF1944" s="17">
        <f t="shared" si="1123"/>
        <v>1</v>
      </c>
      <c r="DG1944" s="17">
        <f t="shared" si="1124"/>
        <v>1</v>
      </c>
      <c r="DH1944" s="17">
        <f t="shared" si="1125"/>
        <v>1</v>
      </c>
      <c r="DI1944" s="17">
        <f t="shared" si="1126"/>
        <v>1</v>
      </c>
      <c r="DJ1944" s="20" t="s">
        <v>1879</v>
      </c>
    </row>
    <row r="1945" spans="1:114" x14ac:dyDescent="0.2">
      <c r="A1945" s="15" t="s">
        <v>105</v>
      </c>
      <c r="B1945" s="10" t="s">
        <v>2041</v>
      </c>
      <c r="C1945" s="11">
        <f t="shared" si="1104"/>
        <v>42.274133999999982</v>
      </c>
      <c r="D1945" s="11">
        <f t="shared" si="1132"/>
        <v>220</v>
      </c>
      <c r="E1945" s="11">
        <f t="shared" si="1132"/>
        <v>220</v>
      </c>
      <c r="F1945" s="11">
        <f t="shared" si="1131"/>
        <v>0</v>
      </c>
      <c r="G1945" s="11">
        <f t="shared" si="1131"/>
        <v>6.3</v>
      </c>
      <c r="H1945" s="11">
        <f t="shared" si="1131"/>
        <v>0</v>
      </c>
      <c r="I1945" s="11">
        <f t="shared" si="1131"/>
        <v>9.4499999999999993</v>
      </c>
      <c r="J1945" s="11">
        <f t="shared" si="1131"/>
        <v>0</v>
      </c>
      <c r="K1945" s="11">
        <f t="shared" si="1131"/>
        <v>0</v>
      </c>
      <c r="L1945" s="11">
        <f t="shared" si="1131"/>
        <v>0</v>
      </c>
      <c r="M1945" s="11">
        <f t="shared" si="1131"/>
        <v>0</v>
      </c>
      <c r="N1945" s="11">
        <f t="shared" si="1131"/>
        <v>0</v>
      </c>
      <c r="O1945" s="11">
        <f t="shared" si="1127"/>
        <v>0</v>
      </c>
      <c r="P1945" s="11">
        <f t="shared" si="1127"/>
        <v>0</v>
      </c>
      <c r="Q1945" s="11">
        <f t="shared" si="1127"/>
        <v>0</v>
      </c>
      <c r="R1945" s="11">
        <f t="shared" si="1127"/>
        <v>0</v>
      </c>
      <c r="S1945" s="11">
        <f t="shared" si="1127"/>
        <v>0</v>
      </c>
      <c r="T1945" s="11">
        <f t="shared" si="1102"/>
        <v>5404.8215152101393</v>
      </c>
      <c r="U1945" s="40">
        <f t="shared" si="1105"/>
        <v>0.88</v>
      </c>
      <c r="V1945" s="11">
        <f t="shared" si="1134"/>
        <v>20.741093949643027</v>
      </c>
      <c r="W1945" s="11">
        <f t="shared" si="1134"/>
        <v>39399337.458712719</v>
      </c>
      <c r="X1945" s="11">
        <f t="shared" si="1134"/>
        <v>358175.79507920652</v>
      </c>
      <c r="Y1945" s="11">
        <f t="shared" si="1134"/>
        <v>416798.18278270902</v>
      </c>
      <c r="Z1945" s="11">
        <f t="shared" si="1134"/>
        <v>1.1636693168798267</v>
      </c>
      <c r="AA1945" s="11">
        <f t="shared" si="1134"/>
        <v>85.379534182212993</v>
      </c>
      <c r="AB1945" s="11">
        <f t="shared" si="1134"/>
        <v>2873.8592496839156</v>
      </c>
      <c r="AC1945" s="11">
        <f t="shared" si="1133"/>
        <v>0</v>
      </c>
      <c r="AD1945" s="11">
        <f t="shared" si="1129"/>
        <v>0</v>
      </c>
      <c r="AE1945" s="11">
        <f t="shared" si="1129"/>
        <v>0</v>
      </c>
      <c r="AF1945" s="11">
        <f t="shared" si="1129"/>
        <v>0</v>
      </c>
      <c r="AG1945" s="11">
        <f t="shared" si="1129"/>
        <v>0</v>
      </c>
      <c r="AH1945" s="11">
        <f t="shared" si="1129"/>
        <v>0</v>
      </c>
      <c r="AI1945" s="11">
        <f t="shared" si="1129"/>
        <v>0</v>
      </c>
      <c r="AJ1945" s="11">
        <f t="shared" si="1129"/>
        <v>0</v>
      </c>
      <c r="AK1945" s="11">
        <f t="shared" si="1129"/>
        <v>0</v>
      </c>
      <c r="AL1945" s="11">
        <f t="shared" si="1129"/>
        <v>0</v>
      </c>
      <c r="AM1945" s="11">
        <f t="shared" si="1129"/>
        <v>0</v>
      </c>
      <c r="AN1945" s="11">
        <f t="shared" si="1129"/>
        <v>0</v>
      </c>
      <c r="AO1945" s="11">
        <f t="shared" si="1128"/>
        <v>0</v>
      </c>
      <c r="AP1945" s="11">
        <f t="shared" si="1128"/>
        <v>0</v>
      </c>
      <c r="AQ1945" s="11">
        <f t="shared" si="1128"/>
        <v>0</v>
      </c>
      <c r="AR1945" s="11">
        <f t="shared" si="1128"/>
        <v>0</v>
      </c>
      <c r="AS1945" s="11">
        <f t="shared" si="1128"/>
        <v>0</v>
      </c>
      <c r="AT1945" s="11">
        <f t="shared" si="1128"/>
        <v>0</v>
      </c>
      <c r="AU1945" s="11">
        <f t="shared" si="1128"/>
        <v>0</v>
      </c>
      <c r="AV1945" s="11">
        <f t="shared" si="1128"/>
        <v>61482867.723899983</v>
      </c>
      <c r="AW1945" s="11">
        <f t="shared" si="1128"/>
        <v>0</v>
      </c>
      <c r="AX1945" s="11">
        <f t="shared" si="1128"/>
        <v>0</v>
      </c>
      <c r="AY1945" s="11">
        <f t="shared" si="1128"/>
        <v>91062.818499367815</v>
      </c>
      <c r="AZ1945" s="11">
        <f t="shared" si="1128"/>
        <v>1</v>
      </c>
      <c r="BA1945" s="11">
        <f t="shared" si="1130"/>
        <v>1</v>
      </c>
      <c r="BB1945" s="11">
        <f t="shared" si="1130"/>
        <v>1</v>
      </c>
      <c r="BC1945" s="11">
        <f t="shared" si="1130"/>
        <v>1</v>
      </c>
      <c r="BD1945" s="11">
        <f t="shared" si="1130"/>
        <v>2</v>
      </c>
      <c r="BE1945" s="11">
        <f t="shared" si="1101"/>
        <v>4</v>
      </c>
      <c r="BF1945" s="15" t="str">
        <f t="shared" si="1106"/>
        <v>EN 10210</v>
      </c>
      <c r="BG1945" s="42">
        <v>42.274133999999982</v>
      </c>
      <c r="BH1945" s="17">
        <f t="shared" si="1107"/>
        <v>220</v>
      </c>
      <c r="BI1945" s="17">
        <f t="shared" si="1108"/>
        <v>220</v>
      </c>
      <c r="BK1945" s="17">
        <f t="shared" si="1109"/>
        <v>6.3</v>
      </c>
      <c r="BM1945" s="17">
        <f t="shared" si="1110"/>
        <v>9.4499999999999993</v>
      </c>
      <c r="BX1945" s="18">
        <f t="shared" si="1111"/>
        <v>5404.8215152101393</v>
      </c>
      <c r="BY1945" s="42">
        <v>0.88</v>
      </c>
      <c r="BZ1945" s="43">
        <f t="shared" si="1112"/>
        <v>20.741093949643027</v>
      </c>
      <c r="CA1945" s="18">
        <f t="shared" si="1113"/>
        <v>39399337.458712719</v>
      </c>
      <c r="CB1945" s="18">
        <f t="shared" si="1114"/>
        <v>358175.79507920652</v>
      </c>
      <c r="CC1945" s="18">
        <f t="shared" si="1115"/>
        <v>416798.18278270902</v>
      </c>
      <c r="CD1945" s="25">
        <f t="shared" si="1116"/>
        <v>1.1636693168798267</v>
      </c>
      <c r="CE1945" s="26">
        <f t="shared" si="1117"/>
        <v>85.379534182212993</v>
      </c>
      <c r="CF1945" s="18">
        <f t="shared" si="1118"/>
        <v>2873.8592496839156</v>
      </c>
      <c r="CZ1945" s="18">
        <f t="shared" si="1119"/>
        <v>61482867.723899983</v>
      </c>
      <c r="DC1945" s="18">
        <f t="shared" si="1120"/>
        <v>91062.818499367815</v>
      </c>
      <c r="DD1945" s="17">
        <f t="shared" si="1121"/>
        <v>1</v>
      </c>
      <c r="DE1945" s="17">
        <f t="shared" si="1122"/>
        <v>1</v>
      </c>
      <c r="DF1945" s="17">
        <f t="shared" si="1123"/>
        <v>1</v>
      </c>
      <c r="DG1945" s="17">
        <f t="shared" si="1124"/>
        <v>1</v>
      </c>
      <c r="DH1945" s="17">
        <f t="shared" si="1125"/>
        <v>2</v>
      </c>
      <c r="DI1945" s="17">
        <f t="shared" si="1126"/>
        <v>4</v>
      </c>
      <c r="DJ1945" s="20" t="s">
        <v>1879</v>
      </c>
    </row>
    <row r="1946" spans="1:114" x14ac:dyDescent="0.2">
      <c r="A1946" s="15" t="s">
        <v>105</v>
      </c>
      <c r="B1946" s="10" t="s">
        <v>2042</v>
      </c>
      <c r="C1946" s="11">
        <f t="shared" si="1104"/>
        <v>47.463925999999951</v>
      </c>
      <c r="D1946" s="11">
        <f t="shared" si="1132"/>
        <v>220</v>
      </c>
      <c r="E1946" s="11">
        <f t="shared" si="1132"/>
        <v>220</v>
      </c>
      <c r="F1946" s="11">
        <f t="shared" si="1131"/>
        <v>0</v>
      </c>
      <c r="G1946" s="11">
        <f t="shared" si="1131"/>
        <v>7.1</v>
      </c>
      <c r="H1946" s="11">
        <f t="shared" si="1131"/>
        <v>0</v>
      </c>
      <c r="I1946" s="11">
        <f t="shared" si="1131"/>
        <v>10.649999999999999</v>
      </c>
      <c r="J1946" s="11">
        <f t="shared" si="1131"/>
        <v>0</v>
      </c>
      <c r="K1946" s="11">
        <f t="shared" si="1131"/>
        <v>0</v>
      </c>
      <c r="L1946" s="11">
        <f t="shared" si="1131"/>
        <v>0</v>
      </c>
      <c r="M1946" s="11">
        <f t="shared" si="1131"/>
        <v>0</v>
      </c>
      <c r="N1946" s="11">
        <f t="shared" si="1131"/>
        <v>0</v>
      </c>
      <c r="O1946" s="11">
        <f t="shared" si="1127"/>
        <v>0</v>
      </c>
      <c r="P1946" s="11">
        <f t="shared" si="1127"/>
        <v>0</v>
      </c>
      <c r="Q1946" s="11">
        <f t="shared" si="1127"/>
        <v>0</v>
      </c>
      <c r="R1946" s="11">
        <f t="shared" si="1127"/>
        <v>0</v>
      </c>
      <c r="S1946" s="11">
        <f t="shared" si="1127"/>
        <v>0</v>
      </c>
      <c r="T1946" s="11">
        <f t="shared" si="1102"/>
        <v>6071.2303497541725</v>
      </c>
      <c r="U1946" s="40">
        <f t="shared" si="1105"/>
        <v>0.88</v>
      </c>
      <c r="V1946" s="11">
        <f t="shared" si="1134"/>
        <v>18.464446968737491</v>
      </c>
      <c r="W1946" s="11">
        <f t="shared" si="1134"/>
        <v>43667807.322585024</v>
      </c>
      <c r="X1946" s="11">
        <f t="shared" si="1134"/>
        <v>396980.06656895479</v>
      </c>
      <c r="Y1946" s="11">
        <f t="shared" si="1134"/>
        <v>464014.79817795998</v>
      </c>
      <c r="Z1946" s="11">
        <f t="shared" si="1134"/>
        <v>1.1688617068065339</v>
      </c>
      <c r="AA1946" s="11">
        <f t="shared" si="1134"/>
        <v>84.809077113276544</v>
      </c>
      <c r="AB1946" s="11">
        <f t="shared" si="1134"/>
        <v>3253.3707426698461</v>
      </c>
      <c r="AC1946" s="11">
        <f t="shared" si="1133"/>
        <v>0</v>
      </c>
      <c r="AD1946" s="11">
        <f t="shared" si="1129"/>
        <v>0</v>
      </c>
      <c r="AE1946" s="11">
        <f t="shared" si="1129"/>
        <v>0</v>
      </c>
      <c r="AF1946" s="11">
        <f t="shared" si="1129"/>
        <v>0</v>
      </c>
      <c r="AG1946" s="11">
        <f t="shared" si="1129"/>
        <v>0</v>
      </c>
      <c r="AH1946" s="11">
        <f t="shared" si="1129"/>
        <v>0</v>
      </c>
      <c r="AI1946" s="11">
        <f t="shared" si="1129"/>
        <v>0</v>
      </c>
      <c r="AJ1946" s="11">
        <f t="shared" si="1129"/>
        <v>0</v>
      </c>
      <c r="AK1946" s="11">
        <f t="shared" si="1129"/>
        <v>0</v>
      </c>
      <c r="AL1946" s="11">
        <f t="shared" si="1129"/>
        <v>0</v>
      </c>
      <c r="AM1946" s="11">
        <f t="shared" si="1129"/>
        <v>0</v>
      </c>
      <c r="AN1946" s="11">
        <f t="shared" si="1129"/>
        <v>0</v>
      </c>
      <c r="AO1946" s="11">
        <f t="shared" si="1128"/>
        <v>0</v>
      </c>
      <c r="AP1946" s="11">
        <f t="shared" si="1128"/>
        <v>0</v>
      </c>
      <c r="AQ1946" s="11">
        <f t="shared" si="1128"/>
        <v>0</v>
      </c>
      <c r="AR1946" s="11">
        <f t="shared" si="1128"/>
        <v>0</v>
      </c>
      <c r="AS1946" s="11">
        <f t="shared" si="1128"/>
        <v>0</v>
      </c>
      <c r="AT1946" s="11">
        <f t="shared" si="1128"/>
        <v>0</v>
      </c>
      <c r="AU1946" s="11">
        <f t="shared" si="1128"/>
        <v>0</v>
      </c>
      <c r="AV1946" s="11">
        <f t="shared" si="1128"/>
        <v>68514948.091900021</v>
      </c>
      <c r="AW1946" s="11">
        <f t="shared" si="1128"/>
        <v>0</v>
      </c>
      <c r="AX1946" s="11">
        <f t="shared" si="1128"/>
        <v>0</v>
      </c>
      <c r="AY1946" s="11">
        <f t="shared" si="1128"/>
        <v>90306.6414853397</v>
      </c>
      <c r="AZ1946" s="11">
        <f t="shared" si="1128"/>
        <v>1</v>
      </c>
      <c r="BA1946" s="11">
        <f t="shared" si="1130"/>
        <v>1</v>
      </c>
      <c r="BB1946" s="11">
        <f t="shared" si="1130"/>
        <v>1</v>
      </c>
      <c r="BC1946" s="11">
        <f t="shared" si="1130"/>
        <v>1</v>
      </c>
      <c r="BD1946" s="11">
        <f t="shared" si="1130"/>
        <v>1</v>
      </c>
      <c r="BE1946" s="11">
        <f t="shared" si="1101"/>
        <v>2</v>
      </c>
      <c r="BF1946" s="15" t="str">
        <f t="shared" si="1106"/>
        <v>EN 10210</v>
      </c>
      <c r="BG1946" s="42">
        <v>47.463925999999951</v>
      </c>
      <c r="BH1946" s="17">
        <f t="shared" si="1107"/>
        <v>220</v>
      </c>
      <c r="BI1946" s="17">
        <f t="shared" si="1108"/>
        <v>220</v>
      </c>
      <c r="BK1946" s="17">
        <f t="shared" si="1109"/>
        <v>7.1</v>
      </c>
      <c r="BM1946" s="17">
        <f t="shared" si="1110"/>
        <v>10.649999999999999</v>
      </c>
      <c r="BX1946" s="18">
        <f t="shared" si="1111"/>
        <v>6071.2303497541725</v>
      </c>
      <c r="BY1946" s="42">
        <v>0.88</v>
      </c>
      <c r="BZ1946" s="43">
        <f t="shared" si="1112"/>
        <v>18.464446968737491</v>
      </c>
      <c r="CA1946" s="18">
        <f t="shared" si="1113"/>
        <v>43667807.322585024</v>
      </c>
      <c r="CB1946" s="18">
        <f t="shared" si="1114"/>
        <v>396980.06656895479</v>
      </c>
      <c r="CC1946" s="18">
        <f t="shared" si="1115"/>
        <v>464014.79817795998</v>
      </c>
      <c r="CD1946" s="25">
        <f t="shared" si="1116"/>
        <v>1.1688617068065339</v>
      </c>
      <c r="CE1946" s="26">
        <f t="shared" si="1117"/>
        <v>84.809077113276544</v>
      </c>
      <c r="CF1946" s="18">
        <f t="shared" si="1118"/>
        <v>3253.3707426698461</v>
      </c>
      <c r="CZ1946" s="18">
        <f t="shared" si="1119"/>
        <v>68514948.091900021</v>
      </c>
      <c r="DC1946" s="18">
        <f t="shared" si="1120"/>
        <v>90306.6414853397</v>
      </c>
      <c r="DD1946" s="17">
        <f t="shared" si="1121"/>
        <v>1</v>
      </c>
      <c r="DE1946" s="17">
        <f t="shared" si="1122"/>
        <v>1</v>
      </c>
      <c r="DF1946" s="17">
        <f t="shared" si="1123"/>
        <v>1</v>
      </c>
      <c r="DG1946" s="17">
        <f t="shared" si="1124"/>
        <v>1</v>
      </c>
      <c r="DH1946" s="17">
        <f t="shared" si="1125"/>
        <v>1</v>
      </c>
      <c r="DI1946" s="17">
        <f t="shared" si="1126"/>
        <v>2</v>
      </c>
      <c r="DJ1946" s="20" t="s">
        <v>1879</v>
      </c>
    </row>
    <row r="1947" spans="1:114" x14ac:dyDescent="0.2">
      <c r="A1947" s="15" t="s">
        <v>105</v>
      </c>
      <c r="B1947" s="10" t="s">
        <v>2043</v>
      </c>
      <c r="C1947" s="11">
        <f t="shared" si="1104"/>
        <v>53.254399999999997</v>
      </c>
      <c r="D1947" s="11">
        <f t="shared" si="1132"/>
        <v>220</v>
      </c>
      <c r="E1947" s="11">
        <f t="shared" si="1132"/>
        <v>220</v>
      </c>
      <c r="F1947" s="11">
        <f t="shared" si="1131"/>
        <v>0</v>
      </c>
      <c r="G1947" s="11">
        <f t="shared" si="1131"/>
        <v>8</v>
      </c>
      <c r="H1947" s="11">
        <f t="shared" si="1131"/>
        <v>0</v>
      </c>
      <c r="I1947" s="11">
        <f t="shared" si="1131"/>
        <v>12</v>
      </c>
      <c r="J1947" s="11">
        <f t="shared" si="1131"/>
        <v>0</v>
      </c>
      <c r="K1947" s="11">
        <f t="shared" si="1131"/>
        <v>0</v>
      </c>
      <c r="L1947" s="11">
        <f t="shared" si="1131"/>
        <v>0</v>
      </c>
      <c r="M1947" s="11">
        <f t="shared" si="1131"/>
        <v>0</v>
      </c>
      <c r="N1947" s="11">
        <f t="shared" si="1131"/>
        <v>0</v>
      </c>
      <c r="O1947" s="11">
        <f t="shared" si="1127"/>
        <v>0</v>
      </c>
      <c r="P1947" s="11">
        <f t="shared" si="1127"/>
        <v>0</v>
      </c>
      <c r="Q1947" s="11">
        <f t="shared" si="1127"/>
        <v>0</v>
      </c>
      <c r="R1947" s="11">
        <f t="shared" si="1127"/>
        <v>0</v>
      </c>
      <c r="S1947" s="11">
        <f t="shared" si="1127"/>
        <v>0</v>
      </c>
      <c r="T1947" s="11">
        <f t="shared" si="1102"/>
        <v>6815.5751316061705</v>
      </c>
      <c r="U1947" s="40">
        <f t="shared" si="1105"/>
        <v>0.88</v>
      </c>
      <c r="V1947" s="11">
        <f t="shared" si="1134"/>
        <v>16.447901851770411</v>
      </c>
      <c r="W1947" s="11">
        <f t="shared" si="1134"/>
        <v>48280104.216311179</v>
      </c>
      <c r="X1947" s="11">
        <f t="shared" si="1134"/>
        <v>438910.03833010164</v>
      </c>
      <c r="Y1947" s="11">
        <f t="shared" si="1134"/>
        <v>515624.96140537556</v>
      </c>
      <c r="Z1947" s="11">
        <f t="shared" si="1134"/>
        <v>1.1747850729665406</v>
      </c>
      <c r="AA1947" s="11">
        <f t="shared" si="1134"/>
        <v>84.165255207278719</v>
      </c>
      <c r="AB1947" s="11">
        <f t="shared" si="1134"/>
        <v>3684.2477193189875</v>
      </c>
      <c r="AC1947" s="11">
        <f t="shared" si="1133"/>
        <v>0</v>
      </c>
      <c r="AD1947" s="11">
        <f t="shared" si="1129"/>
        <v>0</v>
      </c>
      <c r="AE1947" s="11">
        <f t="shared" si="1129"/>
        <v>0</v>
      </c>
      <c r="AF1947" s="11">
        <f t="shared" si="1129"/>
        <v>0</v>
      </c>
      <c r="AG1947" s="11">
        <f t="shared" si="1129"/>
        <v>0</v>
      </c>
      <c r="AH1947" s="11">
        <f t="shared" si="1129"/>
        <v>0</v>
      </c>
      <c r="AI1947" s="11">
        <f t="shared" si="1129"/>
        <v>0</v>
      </c>
      <c r="AJ1947" s="11">
        <f t="shared" si="1129"/>
        <v>0</v>
      </c>
      <c r="AK1947" s="11">
        <f t="shared" si="1129"/>
        <v>0</v>
      </c>
      <c r="AL1947" s="11">
        <f t="shared" si="1129"/>
        <v>0</v>
      </c>
      <c r="AM1947" s="11">
        <f t="shared" si="1129"/>
        <v>0</v>
      </c>
      <c r="AN1947" s="11">
        <f t="shared" si="1129"/>
        <v>0</v>
      </c>
      <c r="AO1947" s="11">
        <f t="shared" si="1128"/>
        <v>0</v>
      </c>
      <c r="AP1947" s="11">
        <f t="shared" si="1128"/>
        <v>0</v>
      </c>
      <c r="AQ1947" s="11">
        <f t="shared" si="1128"/>
        <v>0</v>
      </c>
      <c r="AR1947" s="11">
        <f t="shared" ref="AR1947:AZ1975" si="1135">IF($A1947="x",CV1947,"")</f>
        <v>0</v>
      </c>
      <c r="AS1947" s="11">
        <f t="shared" si="1135"/>
        <v>0</v>
      </c>
      <c r="AT1947" s="11">
        <f t="shared" si="1135"/>
        <v>0</v>
      </c>
      <c r="AU1947" s="11">
        <f t="shared" si="1135"/>
        <v>0</v>
      </c>
      <c r="AV1947" s="11">
        <f t="shared" si="1135"/>
        <v>76225024</v>
      </c>
      <c r="AW1947" s="11">
        <f t="shared" si="1135"/>
        <v>0</v>
      </c>
      <c r="AX1947" s="11">
        <f t="shared" si="1135"/>
        <v>0</v>
      </c>
      <c r="AY1947" s="11">
        <f t="shared" si="1135"/>
        <v>89448.495438637969</v>
      </c>
      <c r="AZ1947" s="11">
        <f t="shared" si="1135"/>
        <v>1</v>
      </c>
      <c r="BA1947" s="11">
        <f t="shared" si="1130"/>
        <v>1</v>
      </c>
      <c r="BB1947" s="11">
        <f t="shared" si="1130"/>
        <v>1</v>
      </c>
      <c r="BC1947" s="11">
        <f t="shared" si="1130"/>
        <v>1</v>
      </c>
      <c r="BD1947" s="11">
        <f t="shared" si="1130"/>
        <v>1</v>
      </c>
      <c r="BE1947" s="11">
        <f t="shared" si="1101"/>
        <v>1</v>
      </c>
      <c r="BF1947" s="15" t="str">
        <f t="shared" si="1106"/>
        <v>EN 10210</v>
      </c>
      <c r="BG1947" s="42">
        <v>53.254399999999997</v>
      </c>
      <c r="BH1947" s="17">
        <f t="shared" si="1107"/>
        <v>220</v>
      </c>
      <c r="BI1947" s="17">
        <f t="shared" si="1108"/>
        <v>220</v>
      </c>
      <c r="BK1947" s="17">
        <f t="shared" si="1109"/>
        <v>8</v>
      </c>
      <c r="BM1947" s="17">
        <f t="shared" si="1110"/>
        <v>12</v>
      </c>
      <c r="BX1947" s="18">
        <f t="shared" si="1111"/>
        <v>6815.5751316061705</v>
      </c>
      <c r="BY1947" s="42">
        <v>0.88</v>
      </c>
      <c r="BZ1947" s="43">
        <f t="shared" si="1112"/>
        <v>16.447901851770411</v>
      </c>
      <c r="CA1947" s="18">
        <f t="shared" si="1113"/>
        <v>48280104.216311179</v>
      </c>
      <c r="CB1947" s="18">
        <f t="shared" si="1114"/>
        <v>438910.03833010164</v>
      </c>
      <c r="CC1947" s="18">
        <f t="shared" si="1115"/>
        <v>515624.96140537556</v>
      </c>
      <c r="CD1947" s="25">
        <f t="shared" si="1116"/>
        <v>1.1747850729665406</v>
      </c>
      <c r="CE1947" s="26">
        <f t="shared" si="1117"/>
        <v>84.165255207278719</v>
      </c>
      <c r="CF1947" s="18">
        <f t="shared" si="1118"/>
        <v>3684.2477193189875</v>
      </c>
      <c r="CZ1947" s="18">
        <f t="shared" si="1119"/>
        <v>76225024</v>
      </c>
      <c r="DC1947" s="18">
        <f t="shared" si="1120"/>
        <v>89448.495438637969</v>
      </c>
      <c r="DD1947" s="17">
        <f t="shared" si="1121"/>
        <v>1</v>
      </c>
      <c r="DE1947" s="17">
        <f t="shared" si="1122"/>
        <v>1</v>
      </c>
      <c r="DF1947" s="17">
        <f t="shared" si="1123"/>
        <v>1</v>
      </c>
      <c r="DG1947" s="17">
        <f t="shared" si="1124"/>
        <v>1</v>
      </c>
      <c r="DH1947" s="17">
        <f t="shared" si="1125"/>
        <v>1</v>
      </c>
      <c r="DI1947" s="17">
        <f t="shared" si="1126"/>
        <v>1</v>
      </c>
      <c r="DJ1947" s="20" t="s">
        <v>1879</v>
      </c>
    </row>
    <row r="1948" spans="1:114" x14ac:dyDescent="0.2">
      <c r="A1948" s="15" t="s">
        <v>105</v>
      </c>
      <c r="B1948" s="10" t="s">
        <v>2044</v>
      </c>
      <c r="C1948" s="11">
        <f t="shared" si="1104"/>
        <v>58.358783999999986</v>
      </c>
      <c r="D1948" s="11">
        <f t="shared" si="1132"/>
        <v>220</v>
      </c>
      <c r="E1948" s="11">
        <f t="shared" si="1132"/>
        <v>220</v>
      </c>
      <c r="F1948" s="11">
        <f t="shared" si="1131"/>
        <v>0</v>
      </c>
      <c r="G1948" s="11">
        <f t="shared" si="1131"/>
        <v>8.8000000000000007</v>
      </c>
      <c r="H1948" s="11">
        <f t="shared" si="1131"/>
        <v>0</v>
      </c>
      <c r="I1948" s="11">
        <f t="shared" si="1131"/>
        <v>13.200000000000001</v>
      </c>
      <c r="J1948" s="11">
        <f t="shared" si="1131"/>
        <v>0</v>
      </c>
      <c r="K1948" s="11">
        <f t="shared" si="1131"/>
        <v>0</v>
      </c>
      <c r="L1948" s="11">
        <f t="shared" si="1131"/>
        <v>0</v>
      </c>
      <c r="M1948" s="11">
        <f t="shared" si="1131"/>
        <v>0</v>
      </c>
      <c r="N1948" s="11">
        <f t="shared" si="1131"/>
        <v>0</v>
      </c>
      <c r="O1948" s="11">
        <f t="shared" si="1127"/>
        <v>0</v>
      </c>
      <c r="P1948" s="11">
        <f t="shared" si="1127"/>
        <v>0</v>
      </c>
      <c r="Q1948" s="11">
        <f t="shared" si="1127"/>
        <v>0</v>
      </c>
      <c r="R1948" s="11">
        <f t="shared" si="1127"/>
        <v>0</v>
      </c>
      <c r="S1948" s="11">
        <f t="shared" si="1127"/>
        <v>0</v>
      </c>
      <c r="T1948" s="11">
        <f t="shared" si="1102"/>
        <v>7472.4459092434672</v>
      </c>
      <c r="U1948" s="40">
        <f t="shared" si="1105"/>
        <v>0.88</v>
      </c>
      <c r="V1948" s="11">
        <f t="shared" si="1134"/>
        <v>15.002037109342558</v>
      </c>
      <c r="W1948" s="11">
        <f t="shared" si="1134"/>
        <v>52213519.582481138</v>
      </c>
      <c r="X1948" s="11">
        <f t="shared" si="1134"/>
        <v>474668.3598407376</v>
      </c>
      <c r="Y1948" s="11">
        <f t="shared" si="1134"/>
        <v>560167.96648641909</v>
      </c>
      <c r="Z1948" s="11">
        <f t="shared" si="1134"/>
        <v>1.1801249332784023</v>
      </c>
      <c r="AA1948" s="11">
        <f t="shared" si="1134"/>
        <v>83.59111042699746</v>
      </c>
      <c r="AB1948" s="11">
        <f t="shared" si="1134"/>
        <v>4070.7397403759742</v>
      </c>
      <c r="AC1948" s="11">
        <f t="shared" si="1133"/>
        <v>0</v>
      </c>
      <c r="AD1948" s="11">
        <f t="shared" si="1129"/>
        <v>0</v>
      </c>
      <c r="AE1948" s="11">
        <f t="shared" si="1129"/>
        <v>0</v>
      </c>
      <c r="AF1948" s="11">
        <f t="shared" si="1129"/>
        <v>0</v>
      </c>
      <c r="AG1948" s="11">
        <f t="shared" si="1129"/>
        <v>0</v>
      </c>
      <c r="AH1948" s="11">
        <f t="shared" si="1129"/>
        <v>0</v>
      </c>
      <c r="AI1948" s="11">
        <f t="shared" si="1129"/>
        <v>0</v>
      </c>
      <c r="AJ1948" s="11">
        <f t="shared" si="1129"/>
        <v>0</v>
      </c>
      <c r="AK1948" s="11">
        <f t="shared" si="1129"/>
        <v>0</v>
      </c>
      <c r="AL1948" s="11">
        <f t="shared" si="1129"/>
        <v>0</v>
      </c>
      <c r="AM1948" s="11">
        <f t="shared" si="1129"/>
        <v>0</v>
      </c>
      <c r="AN1948" s="11">
        <f t="shared" si="1129"/>
        <v>0</v>
      </c>
      <c r="AO1948" s="11">
        <f t="shared" si="1129"/>
        <v>0</v>
      </c>
      <c r="AP1948" s="11">
        <f t="shared" si="1129"/>
        <v>0</v>
      </c>
      <c r="AQ1948" s="11">
        <f t="shared" si="1129"/>
        <v>0</v>
      </c>
      <c r="AR1948" s="11">
        <f t="shared" si="1135"/>
        <v>0</v>
      </c>
      <c r="AS1948" s="11">
        <f t="shared" si="1135"/>
        <v>0</v>
      </c>
      <c r="AT1948" s="11">
        <f t="shared" si="1135"/>
        <v>0</v>
      </c>
      <c r="AU1948" s="11">
        <f t="shared" si="1135"/>
        <v>0</v>
      </c>
      <c r="AV1948" s="11">
        <f t="shared" si="1135"/>
        <v>82901886.566399977</v>
      </c>
      <c r="AW1948" s="11">
        <f t="shared" si="1135"/>
        <v>0</v>
      </c>
      <c r="AX1948" s="11">
        <f t="shared" si="1135"/>
        <v>0</v>
      </c>
      <c r="AY1948" s="11">
        <f t="shared" si="1135"/>
        <v>88679.079480751941</v>
      </c>
      <c r="AZ1948" s="11">
        <f t="shared" si="1135"/>
        <v>1</v>
      </c>
      <c r="BA1948" s="11">
        <f t="shared" si="1130"/>
        <v>1</v>
      </c>
      <c r="BB1948" s="11">
        <f t="shared" si="1130"/>
        <v>1</v>
      </c>
      <c r="BC1948" s="11">
        <f t="shared" si="1130"/>
        <v>1</v>
      </c>
      <c r="BD1948" s="11">
        <f t="shared" si="1130"/>
        <v>1</v>
      </c>
      <c r="BE1948" s="11">
        <f t="shared" si="1101"/>
        <v>1</v>
      </c>
      <c r="BF1948" s="15" t="str">
        <f t="shared" si="1106"/>
        <v>EN 10210</v>
      </c>
      <c r="BG1948" s="42">
        <v>58.358783999999986</v>
      </c>
      <c r="BH1948" s="17">
        <f t="shared" si="1107"/>
        <v>220</v>
      </c>
      <c r="BI1948" s="17">
        <f t="shared" si="1108"/>
        <v>220</v>
      </c>
      <c r="BK1948" s="17">
        <f t="shared" si="1109"/>
        <v>8.8000000000000007</v>
      </c>
      <c r="BM1948" s="17">
        <f t="shared" si="1110"/>
        <v>13.200000000000001</v>
      </c>
      <c r="BX1948" s="18">
        <f t="shared" si="1111"/>
        <v>7472.4459092434672</v>
      </c>
      <c r="BY1948" s="42">
        <v>0.88</v>
      </c>
      <c r="BZ1948" s="43">
        <f t="shared" si="1112"/>
        <v>15.002037109342558</v>
      </c>
      <c r="CA1948" s="18">
        <f t="shared" si="1113"/>
        <v>52213519.582481138</v>
      </c>
      <c r="CB1948" s="18">
        <f t="shared" si="1114"/>
        <v>474668.3598407376</v>
      </c>
      <c r="CC1948" s="18">
        <f t="shared" si="1115"/>
        <v>560167.96648641909</v>
      </c>
      <c r="CD1948" s="25">
        <f t="shared" si="1116"/>
        <v>1.1801249332784023</v>
      </c>
      <c r="CE1948" s="26">
        <f t="shared" si="1117"/>
        <v>83.59111042699746</v>
      </c>
      <c r="CF1948" s="18">
        <f t="shared" si="1118"/>
        <v>4070.7397403759742</v>
      </c>
      <c r="CZ1948" s="18">
        <f t="shared" si="1119"/>
        <v>82901886.566399977</v>
      </c>
      <c r="DC1948" s="18">
        <f t="shared" si="1120"/>
        <v>88679.079480751941</v>
      </c>
      <c r="DD1948" s="17">
        <f t="shared" si="1121"/>
        <v>1</v>
      </c>
      <c r="DE1948" s="17">
        <f t="shared" si="1122"/>
        <v>1</v>
      </c>
      <c r="DF1948" s="17">
        <f t="shared" si="1123"/>
        <v>1</v>
      </c>
      <c r="DG1948" s="17">
        <f t="shared" si="1124"/>
        <v>1</v>
      </c>
      <c r="DH1948" s="17">
        <f t="shared" si="1125"/>
        <v>1</v>
      </c>
      <c r="DI1948" s="17">
        <f t="shared" si="1126"/>
        <v>1</v>
      </c>
      <c r="DJ1948" s="20" t="s">
        <v>1879</v>
      </c>
    </row>
    <row r="1949" spans="1:114" x14ac:dyDescent="0.2">
      <c r="A1949" s="15" t="s">
        <v>105</v>
      </c>
      <c r="B1949" s="10" t="s">
        <v>2045</v>
      </c>
      <c r="C1949" s="11">
        <f t="shared" si="1104"/>
        <v>65.94</v>
      </c>
      <c r="D1949" s="11">
        <f t="shared" si="1132"/>
        <v>220</v>
      </c>
      <c r="E1949" s="11">
        <f t="shared" si="1132"/>
        <v>220</v>
      </c>
      <c r="F1949" s="11">
        <f t="shared" si="1131"/>
        <v>0</v>
      </c>
      <c r="G1949" s="11">
        <f t="shared" si="1131"/>
        <v>10</v>
      </c>
      <c r="H1949" s="11">
        <f t="shared" si="1131"/>
        <v>0</v>
      </c>
      <c r="I1949" s="11">
        <f t="shared" si="1131"/>
        <v>15</v>
      </c>
      <c r="J1949" s="11">
        <f t="shared" si="1131"/>
        <v>0</v>
      </c>
      <c r="K1949" s="11">
        <f t="shared" si="1131"/>
        <v>0</v>
      </c>
      <c r="L1949" s="11">
        <f t="shared" si="1131"/>
        <v>0</v>
      </c>
      <c r="M1949" s="11">
        <f t="shared" si="1131"/>
        <v>0</v>
      </c>
      <c r="N1949" s="11">
        <f t="shared" si="1131"/>
        <v>0</v>
      </c>
      <c r="O1949" s="11">
        <f t="shared" si="1127"/>
        <v>0</v>
      </c>
      <c r="P1949" s="11">
        <f t="shared" si="1127"/>
        <v>0</v>
      </c>
      <c r="Q1949" s="11">
        <f t="shared" si="1127"/>
        <v>0</v>
      </c>
      <c r="R1949" s="11">
        <f t="shared" si="1127"/>
        <v>0</v>
      </c>
      <c r="S1949" s="11">
        <f t="shared" si="1127"/>
        <v>0</v>
      </c>
      <c r="T1949" s="11">
        <f t="shared" si="1102"/>
        <v>8449.336143134642</v>
      </c>
      <c r="U1949" s="40">
        <f t="shared" si="1105"/>
        <v>0.88</v>
      </c>
      <c r="V1949" s="11">
        <f t="shared" si="1134"/>
        <v>13.267540659879167</v>
      </c>
      <c r="W1949" s="11">
        <f t="shared" si="1134"/>
        <v>57824571.477762967</v>
      </c>
      <c r="X1949" s="11">
        <f t="shared" si="1134"/>
        <v>525677.92252511787</v>
      </c>
      <c r="Y1949" s="11">
        <f t="shared" si="1134"/>
        <v>624647.48355538631</v>
      </c>
      <c r="Z1949" s="11">
        <f t="shared" si="1134"/>
        <v>1.1882703396689434</v>
      </c>
      <c r="AA1949" s="11">
        <f t="shared" si="1134"/>
        <v>82.726550837047682</v>
      </c>
      <c r="AB1949" s="11">
        <f t="shared" si="1134"/>
        <v>4656.6370614359175</v>
      </c>
      <c r="AC1949" s="11">
        <f t="shared" si="1133"/>
        <v>0</v>
      </c>
      <c r="AD1949" s="11">
        <f t="shared" si="1129"/>
        <v>0</v>
      </c>
      <c r="AE1949" s="11">
        <f t="shared" si="1129"/>
        <v>0</v>
      </c>
      <c r="AF1949" s="11">
        <f t="shared" si="1129"/>
        <v>0</v>
      </c>
      <c r="AG1949" s="11">
        <f t="shared" si="1129"/>
        <v>0</v>
      </c>
      <c r="AH1949" s="11">
        <f t="shared" si="1129"/>
        <v>0</v>
      </c>
      <c r="AI1949" s="11">
        <f t="shared" si="1129"/>
        <v>0</v>
      </c>
      <c r="AJ1949" s="11">
        <f t="shared" si="1129"/>
        <v>0</v>
      </c>
      <c r="AK1949" s="11">
        <f t="shared" si="1129"/>
        <v>0</v>
      </c>
      <c r="AL1949" s="11">
        <f t="shared" si="1129"/>
        <v>0</v>
      </c>
      <c r="AM1949" s="11">
        <f t="shared" si="1129"/>
        <v>0</v>
      </c>
      <c r="AN1949" s="11">
        <f t="shared" si="1129"/>
        <v>0</v>
      </c>
      <c r="AO1949" s="11">
        <f t="shared" si="1129"/>
        <v>0</v>
      </c>
      <c r="AP1949" s="11">
        <f t="shared" si="1129"/>
        <v>0</v>
      </c>
      <c r="AQ1949" s="11">
        <f t="shared" si="1129"/>
        <v>0</v>
      </c>
      <c r="AR1949" s="11">
        <f t="shared" si="1135"/>
        <v>0</v>
      </c>
      <c r="AS1949" s="11">
        <f t="shared" si="1135"/>
        <v>0</v>
      </c>
      <c r="AT1949" s="11">
        <f t="shared" si="1135"/>
        <v>0</v>
      </c>
      <c r="AU1949" s="11">
        <f t="shared" si="1135"/>
        <v>0</v>
      </c>
      <c r="AV1949" s="11">
        <f t="shared" si="1135"/>
        <v>92610000</v>
      </c>
      <c r="AW1949" s="11">
        <f t="shared" si="1135"/>
        <v>0</v>
      </c>
      <c r="AX1949" s="11">
        <f t="shared" si="1135"/>
        <v>0</v>
      </c>
      <c r="AY1949" s="11">
        <f t="shared" si="1135"/>
        <v>87513.274122871837</v>
      </c>
      <c r="AZ1949" s="11">
        <f t="shared" si="1135"/>
        <v>1</v>
      </c>
      <c r="BA1949" s="11">
        <f t="shared" si="1130"/>
        <v>1</v>
      </c>
      <c r="BB1949" s="11">
        <f t="shared" si="1130"/>
        <v>1</v>
      </c>
      <c r="BC1949" s="11">
        <f t="shared" si="1130"/>
        <v>1</v>
      </c>
      <c r="BD1949" s="11">
        <f t="shared" si="1130"/>
        <v>1</v>
      </c>
      <c r="BE1949" s="11">
        <f t="shared" si="1101"/>
        <v>1</v>
      </c>
      <c r="BF1949" s="15" t="str">
        <f t="shared" si="1106"/>
        <v>EN 10210</v>
      </c>
      <c r="BG1949" s="42">
        <v>65.94</v>
      </c>
      <c r="BH1949" s="17">
        <f t="shared" si="1107"/>
        <v>220</v>
      </c>
      <c r="BI1949" s="17">
        <f t="shared" si="1108"/>
        <v>220</v>
      </c>
      <c r="BK1949" s="17">
        <f t="shared" si="1109"/>
        <v>10</v>
      </c>
      <c r="BM1949" s="17">
        <f t="shared" si="1110"/>
        <v>15</v>
      </c>
      <c r="BX1949" s="18">
        <f t="shared" si="1111"/>
        <v>8449.336143134642</v>
      </c>
      <c r="BY1949" s="42">
        <v>0.88</v>
      </c>
      <c r="BZ1949" s="43">
        <f t="shared" si="1112"/>
        <v>13.267540659879167</v>
      </c>
      <c r="CA1949" s="18">
        <f t="shared" si="1113"/>
        <v>57824571.477762967</v>
      </c>
      <c r="CB1949" s="18">
        <f t="shared" si="1114"/>
        <v>525677.92252511787</v>
      </c>
      <c r="CC1949" s="18">
        <f t="shared" si="1115"/>
        <v>624647.48355538631</v>
      </c>
      <c r="CD1949" s="25">
        <f t="shared" si="1116"/>
        <v>1.1882703396689434</v>
      </c>
      <c r="CE1949" s="26">
        <f t="shared" si="1117"/>
        <v>82.726550837047682</v>
      </c>
      <c r="CF1949" s="18">
        <f t="shared" si="1118"/>
        <v>4656.6370614359175</v>
      </c>
      <c r="CZ1949" s="18">
        <f t="shared" si="1119"/>
        <v>92610000</v>
      </c>
      <c r="DC1949" s="18">
        <f t="shared" si="1120"/>
        <v>87513.274122871837</v>
      </c>
      <c r="DD1949" s="17">
        <f t="shared" si="1121"/>
        <v>1</v>
      </c>
      <c r="DE1949" s="17">
        <f t="shared" si="1122"/>
        <v>1</v>
      </c>
      <c r="DF1949" s="17">
        <f t="shared" si="1123"/>
        <v>1</v>
      </c>
      <c r="DG1949" s="17">
        <f t="shared" si="1124"/>
        <v>1</v>
      </c>
      <c r="DH1949" s="17">
        <f t="shared" si="1125"/>
        <v>1</v>
      </c>
      <c r="DI1949" s="17">
        <f t="shared" si="1126"/>
        <v>1</v>
      </c>
      <c r="DJ1949" s="20" t="s">
        <v>1879</v>
      </c>
    </row>
    <row r="1950" spans="1:114" x14ac:dyDescent="0.2">
      <c r="A1950" s="15" t="s">
        <v>105</v>
      </c>
      <c r="B1950" s="10" t="s">
        <v>2046</v>
      </c>
      <c r="C1950" s="11">
        <f t="shared" si="1104"/>
        <v>72.188599999999994</v>
      </c>
      <c r="D1950" s="11">
        <f t="shared" si="1132"/>
        <v>220</v>
      </c>
      <c r="E1950" s="11">
        <f t="shared" si="1132"/>
        <v>220</v>
      </c>
      <c r="F1950" s="11">
        <f t="shared" si="1131"/>
        <v>0</v>
      </c>
      <c r="G1950" s="11">
        <f t="shared" si="1131"/>
        <v>11</v>
      </c>
      <c r="H1950" s="11">
        <f t="shared" si="1131"/>
        <v>0</v>
      </c>
      <c r="I1950" s="11">
        <f t="shared" si="1131"/>
        <v>22</v>
      </c>
      <c r="J1950" s="11">
        <f t="shared" si="1131"/>
        <v>0</v>
      </c>
      <c r="K1950" s="11">
        <f t="shared" si="1131"/>
        <v>0</v>
      </c>
      <c r="L1950" s="11">
        <f t="shared" si="1131"/>
        <v>0</v>
      </c>
      <c r="M1950" s="11">
        <f t="shared" si="1131"/>
        <v>0</v>
      </c>
      <c r="N1950" s="11">
        <f t="shared" si="1131"/>
        <v>0</v>
      </c>
      <c r="O1950" s="11">
        <f t="shared" si="1127"/>
        <v>0</v>
      </c>
      <c r="P1950" s="11">
        <f t="shared" si="1127"/>
        <v>0</v>
      </c>
      <c r="Q1950" s="11">
        <f t="shared" si="1127"/>
        <v>0</v>
      </c>
      <c r="R1950" s="11">
        <f t="shared" si="1127"/>
        <v>0</v>
      </c>
      <c r="S1950" s="11">
        <f t="shared" si="1127"/>
        <v>0</v>
      </c>
      <c r="T1950" s="11">
        <f t="shared" si="1102"/>
        <v>9817.0616886749194</v>
      </c>
      <c r="U1950" s="40">
        <f t="shared" si="1105"/>
        <v>0.88</v>
      </c>
      <c r="V1950" s="11">
        <f t="shared" si="1134"/>
        <v>11.419089986706267</v>
      </c>
      <c r="W1950" s="11">
        <f t="shared" si="1134"/>
        <v>60936931.496598974</v>
      </c>
      <c r="X1950" s="11">
        <f t="shared" si="1134"/>
        <v>553972.1045145361</v>
      </c>
      <c r="Y1950" s="11">
        <f t="shared" si="1134"/>
        <v>664553.7604341472</v>
      </c>
      <c r="Z1950" s="11">
        <f t="shared" si="1134"/>
        <v>1.1996159283444741</v>
      </c>
      <c r="AA1950" s="11">
        <f t="shared" si="1134"/>
        <v>78.786086887117804</v>
      </c>
      <c r="AB1950" s="11">
        <f t="shared" si="1134"/>
        <v>5288.6635554218246</v>
      </c>
      <c r="AC1950" s="11">
        <f t="shared" si="1133"/>
        <v>0</v>
      </c>
      <c r="AD1950" s="11">
        <f t="shared" si="1129"/>
        <v>0</v>
      </c>
      <c r="AE1950" s="11">
        <f t="shared" si="1129"/>
        <v>0</v>
      </c>
      <c r="AF1950" s="11">
        <f t="shared" si="1129"/>
        <v>0</v>
      </c>
      <c r="AG1950" s="11">
        <f t="shared" si="1129"/>
        <v>0</v>
      </c>
      <c r="AH1950" s="11">
        <f t="shared" si="1129"/>
        <v>0</v>
      </c>
      <c r="AI1950" s="11">
        <f t="shared" si="1129"/>
        <v>0</v>
      </c>
      <c r="AJ1950" s="11">
        <f t="shared" si="1129"/>
        <v>0</v>
      </c>
      <c r="AK1950" s="11">
        <f t="shared" si="1129"/>
        <v>0</v>
      </c>
      <c r="AL1950" s="11">
        <f t="shared" si="1129"/>
        <v>0</v>
      </c>
      <c r="AM1950" s="11">
        <f t="shared" si="1129"/>
        <v>0</v>
      </c>
      <c r="AN1950" s="11">
        <f t="shared" si="1129"/>
        <v>0</v>
      </c>
      <c r="AO1950" s="11">
        <f t="shared" si="1129"/>
        <v>0</v>
      </c>
      <c r="AP1950" s="11">
        <f t="shared" si="1129"/>
        <v>0</v>
      </c>
      <c r="AQ1950" s="11">
        <f t="shared" si="1129"/>
        <v>0</v>
      </c>
      <c r="AR1950" s="11">
        <f t="shared" si="1135"/>
        <v>0</v>
      </c>
      <c r="AS1950" s="11">
        <f t="shared" si="1135"/>
        <v>0</v>
      </c>
      <c r="AT1950" s="11">
        <f t="shared" si="1135"/>
        <v>0</v>
      </c>
      <c r="AU1950" s="11">
        <f t="shared" si="1135"/>
        <v>0</v>
      </c>
      <c r="AV1950" s="11">
        <f t="shared" si="1135"/>
        <v>100422619</v>
      </c>
      <c r="AW1950" s="11">
        <f t="shared" si="1135"/>
        <v>0</v>
      </c>
      <c r="AX1950" s="11">
        <f t="shared" si="1135"/>
        <v>0</v>
      </c>
      <c r="AY1950" s="11">
        <f t="shared" si="1135"/>
        <v>86063.658888554564</v>
      </c>
      <c r="AZ1950" s="11">
        <f t="shared" si="1135"/>
        <v>1</v>
      </c>
      <c r="BA1950" s="11">
        <f t="shared" si="1130"/>
        <v>1</v>
      </c>
      <c r="BB1950" s="11">
        <f t="shared" si="1130"/>
        <v>1</v>
      </c>
      <c r="BC1950" s="11">
        <f t="shared" si="1130"/>
        <v>1</v>
      </c>
      <c r="BD1950" s="11">
        <f t="shared" si="1130"/>
        <v>1</v>
      </c>
      <c r="BE1950" s="11">
        <f t="shared" si="1101"/>
        <v>1</v>
      </c>
      <c r="BF1950" s="15" t="str">
        <f t="shared" si="1106"/>
        <v>EN 10210</v>
      </c>
      <c r="BG1950" s="42">
        <v>72.188599999999994</v>
      </c>
      <c r="BH1950" s="17">
        <f t="shared" si="1107"/>
        <v>220</v>
      </c>
      <c r="BI1950" s="17">
        <f t="shared" si="1108"/>
        <v>220</v>
      </c>
      <c r="BK1950" s="17">
        <f t="shared" si="1109"/>
        <v>11</v>
      </c>
      <c r="BM1950" s="17">
        <f t="shared" si="1110"/>
        <v>22</v>
      </c>
      <c r="BX1950" s="18">
        <f t="shared" si="1111"/>
        <v>9817.0616886749194</v>
      </c>
      <c r="BY1950" s="42">
        <v>0.88</v>
      </c>
      <c r="BZ1950" s="43">
        <f t="shared" si="1112"/>
        <v>11.419089986706267</v>
      </c>
      <c r="CA1950" s="18">
        <f t="shared" si="1113"/>
        <v>60936931.496598974</v>
      </c>
      <c r="CB1950" s="18">
        <f t="shared" si="1114"/>
        <v>553972.1045145361</v>
      </c>
      <c r="CC1950" s="18">
        <f t="shared" si="1115"/>
        <v>664553.7604341472</v>
      </c>
      <c r="CD1950" s="25">
        <f t="shared" si="1116"/>
        <v>1.1996159283444741</v>
      </c>
      <c r="CE1950" s="26">
        <f t="shared" si="1117"/>
        <v>78.786086887117804</v>
      </c>
      <c r="CF1950" s="18">
        <f t="shared" si="1118"/>
        <v>5288.6635554218246</v>
      </c>
      <c r="CZ1950" s="18">
        <f t="shared" si="1119"/>
        <v>100422619</v>
      </c>
      <c r="DC1950" s="18">
        <f t="shared" si="1120"/>
        <v>86063.658888554564</v>
      </c>
      <c r="DD1950" s="17">
        <f t="shared" si="1121"/>
        <v>1</v>
      </c>
      <c r="DE1950" s="17">
        <f t="shared" si="1122"/>
        <v>1</v>
      </c>
      <c r="DF1950" s="17">
        <f t="shared" si="1123"/>
        <v>1</v>
      </c>
      <c r="DG1950" s="17">
        <f t="shared" si="1124"/>
        <v>1</v>
      </c>
      <c r="DH1950" s="17">
        <f t="shared" si="1125"/>
        <v>1</v>
      </c>
      <c r="DI1950" s="17">
        <f t="shared" si="1126"/>
        <v>1</v>
      </c>
      <c r="DJ1950" s="20" t="s">
        <v>1879</v>
      </c>
    </row>
    <row r="1951" spans="1:114" x14ac:dyDescent="0.2">
      <c r="A1951" s="15" t="s">
        <v>105</v>
      </c>
      <c r="B1951" s="10" t="s">
        <v>2047</v>
      </c>
      <c r="C1951" s="11">
        <f t="shared" si="1104"/>
        <v>81.443749999999994</v>
      </c>
      <c r="D1951" s="11">
        <f t="shared" si="1132"/>
        <v>220</v>
      </c>
      <c r="E1951" s="11">
        <f t="shared" si="1132"/>
        <v>220</v>
      </c>
      <c r="F1951" s="11">
        <f t="shared" si="1131"/>
        <v>0</v>
      </c>
      <c r="G1951" s="11">
        <f t="shared" si="1131"/>
        <v>12.5</v>
      </c>
      <c r="H1951" s="11">
        <f t="shared" si="1131"/>
        <v>0</v>
      </c>
      <c r="I1951" s="11">
        <f t="shared" si="1131"/>
        <v>25</v>
      </c>
      <c r="J1951" s="11">
        <f t="shared" si="1131"/>
        <v>0</v>
      </c>
      <c r="K1951" s="11">
        <f t="shared" si="1131"/>
        <v>0</v>
      </c>
      <c r="L1951" s="11">
        <f t="shared" si="1131"/>
        <v>0</v>
      </c>
      <c r="M1951" s="11">
        <f t="shared" si="1131"/>
        <v>0</v>
      </c>
      <c r="N1951" s="11">
        <f t="shared" si="1131"/>
        <v>0</v>
      </c>
      <c r="O1951" s="11">
        <f t="shared" si="1127"/>
        <v>0</v>
      </c>
      <c r="P1951" s="11">
        <f t="shared" si="1127"/>
        <v>0</v>
      </c>
      <c r="Q1951" s="11">
        <f t="shared" si="1127"/>
        <v>0</v>
      </c>
      <c r="R1951" s="11">
        <f t="shared" si="1127"/>
        <v>0</v>
      </c>
      <c r="S1951" s="11">
        <f t="shared" si="1127"/>
        <v>0</v>
      </c>
      <c r="T1951" s="11">
        <f t="shared" si="1102"/>
        <v>11176.990816987241</v>
      </c>
      <c r="U1951" s="40">
        <f t="shared" si="1105"/>
        <v>0.88</v>
      </c>
      <c r="V1951" s="11">
        <f t="shared" si="1134"/>
        <v>10.02970411836149</v>
      </c>
      <c r="W1951" s="11">
        <f t="shared" si="1134"/>
        <v>66739846.149608679</v>
      </c>
      <c r="X1951" s="11">
        <f t="shared" si="1134"/>
        <v>606725.87408735161</v>
      </c>
      <c r="Y1951" s="11">
        <f t="shared" si="1134"/>
        <v>734920.93806140125</v>
      </c>
      <c r="Z1951" s="11">
        <f t="shared" si="1134"/>
        <v>1.2112899242460742</v>
      </c>
      <c r="AA1951" s="11">
        <f t="shared" si="1134"/>
        <v>77.273423499524981</v>
      </c>
      <c r="AB1951" s="11">
        <f t="shared" si="1134"/>
        <v>6079.3692606170262</v>
      </c>
      <c r="AC1951" s="11">
        <f t="shared" si="1133"/>
        <v>0</v>
      </c>
      <c r="AD1951" s="11">
        <f t="shared" si="1129"/>
        <v>0</v>
      </c>
      <c r="AE1951" s="11">
        <f t="shared" si="1129"/>
        <v>0</v>
      </c>
      <c r="AF1951" s="11">
        <f t="shared" si="1129"/>
        <v>0</v>
      </c>
      <c r="AG1951" s="11">
        <f t="shared" si="1129"/>
        <v>0</v>
      </c>
      <c r="AH1951" s="11">
        <f t="shared" si="1129"/>
        <v>0</v>
      </c>
      <c r="AI1951" s="11">
        <f t="shared" si="1129"/>
        <v>0</v>
      </c>
      <c r="AJ1951" s="11">
        <f t="shared" si="1129"/>
        <v>0</v>
      </c>
      <c r="AK1951" s="11">
        <f t="shared" si="1129"/>
        <v>0</v>
      </c>
      <c r="AL1951" s="11">
        <f t="shared" si="1129"/>
        <v>0</v>
      </c>
      <c r="AM1951" s="11">
        <f t="shared" si="1129"/>
        <v>0</v>
      </c>
      <c r="AN1951" s="11">
        <f t="shared" si="1129"/>
        <v>0</v>
      </c>
      <c r="AO1951" s="11">
        <f t="shared" si="1129"/>
        <v>0</v>
      </c>
      <c r="AP1951" s="11">
        <f t="shared" si="1129"/>
        <v>0</v>
      </c>
      <c r="AQ1951" s="11">
        <f t="shared" si="1129"/>
        <v>0</v>
      </c>
      <c r="AR1951" s="11">
        <f t="shared" si="1135"/>
        <v>0</v>
      </c>
      <c r="AS1951" s="11">
        <f t="shared" si="1135"/>
        <v>0</v>
      </c>
      <c r="AT1951" s="11">
        <f t="shared" si="1135"/>
        <v>0</v>
      </c>
      <c r="AU1951" s="11">
        <f t="shared" si="1135"/>
        <v>0</v>
      </c>
      <c r="AV1951" s="11">
        <f t="shared" si="1135"/>
        <v>111677148.4375</v>
      </c>
      <c r="AW1951" s="11">
        <f t="shared" si="1135"/>
        <v>0</v>
      </c>
      <c r="AX1951" s="11">
        <f t="shared" si="1135"/>
        <v>0</v>
      </c>
      <c r="AY1951" s="11">
        <f t="shared" si="1135"/>
        <v>84435.923151542564</v>
      </c>
      <c r="AZ1951" s="11">
        <f t="shared" si="1135"/>
        <v>1</v>
      </c>
      <c r="BA1951" s="11">
        <f t="shared" si="1130"/>
        <v>1</v>
      </c>
      <c r="BB1951" s="11">
        <f t="shared" si="1130"/>
        <v>1</v>
      </c>
      <c r="BC1951" s="11">
        <f t="shared" si="1130"/>
        <v>1</v>
      </c>
      <c r="BD1951" s="11">
        <f t="shared" si="1130"/>
        <v>1</v>
      </c>
      <c r="BE1951" s="11">
        <f t="shared" si="1101"/>
        <v>1</v>
      </c>
      <c r="BF1951" s="15" t="str">
        <f t="shared" si="1106"/>
        <v>EN 10210</v>
      </c>
      <c r="BG1951" s="42">
        <v>81.443749999999994</v>
      </c>
      <c r="BH1951" s="17">
        <f t="shared" si="1107"/>
        <v>220</v>
      </c>
      <c r="BI1951" s="17">
        <f t="shared" si="1108"/>
        <v>220</v>
      </c>
      <c r="BK1951" s="17">
        <f t="shared" si="1109"/>
        <v>12.5</v>
      </c>
      <c r="BM1951" s="17">
        <f t="shared" si="1110"/>
        <v>25</v>
      </c>
      <c r="BX1951" s="18">
        <f t="shared" si="1111"/>
        <v>11176.990816987241</v>
      </c>
      <c r="BY1951" s="42">
        <v>0.88</v>
      </c>
      <c r="BZ1951" s="43">
        <f t="shared" si="1112"/>
        <v>10.02970411836149</v>
      </c>
      <c r="CA1951" s="18">
        <f t="shared" si="1113"/>
        <v>66739846.149608679</v>
      </c>
      <c r="CB1951" s="18">
        <f t="shared" si="1114"/>
        <v>606725.87408735161</v>
      </c>
      <c r="CC1951" s="18">
        <f t="shared" si="1115"/>
        <v>734920.93806140125</v>
      </c>
      <c r="CD1951" s="25">
        <f t="shared" si="1116"/>
        <v>1.2112899242460742</v>
      </c>
      <c r="CE1951" s="26">
        <f t="shared" si="1117"/>
        <v>77.273423499524981</v>
      </c>
      <c r="CF1951" s="18">
        <f t="shared" si="1118"/>
        <v>6079.3692606170262</v>
      </c>
      <c r="CZ1951" s="18">
        <f t="shared" si="1119"/>
        <v>111677148.4375</v>
      </c>
      <c r="DC1951" s="18">
        <f t="shared" si="1120"/>
        <v>84435.923151542564</v>
      </c>
      <c r="DD1951" s="17">
        <f t="shared" si="1121"/>
        <v>1</v>
      </c>
      <c r="DE1951" s="17">
        <f t="shared" si="1122"/>
        <v>1</v>
      </c>
      <c r="DF1951" s="17">
        <f t="shared" si="1123"/>
        <v>1</v>
      </c>
      <c r="DG1951" s="17">
        <f t="shared" si="1124"/>
        <v>1</v>
      </c>
      <c r="DH1951" s="17">
        <f t="shared" si="1125"/>
        <v>1</v>
      </c>
      <c r="DI1951" s="17">
        <f t="shared" si="1126"/>
        <v>1</v>
      </c>
      <c r="DJ1951" s="20" t="s">
        <v>1879</v>
      </c>
    </row>
    <row r="1952" spans="1:114" x14ac:dyDescent="0.2">
      <c r="A1952" s="15" t="s">
        <v>105</v>
      </c>
      <c r="B1952" s="10" t="s">
        <v>2048</v>
      </c>
      <c r="C1952" s="11">
        <f t="shared" si="1104"/>
        <v>91.762104000000008</v>
      </c>
      <c r="D1952" s="11">
        <f t="shared" si="1132"/>
        <v>220</v>
      </c>
      <c r="E1952" s="11">
        <f t="shared" si="1132"/>
        <v>220</v>
      </c>
      <c r="F1952" s="11">
        <f t="shared" si="1131"/>
        <v>0</v>
      </c>
      <c r="G1952" s="11">
        <f t="shared" si="1131"/>
        <v>14.2</v>
      </c>
      <c r="H1952" s="11">
        <f t="shared" si="1131"/>
        <v>0</v>
      </c>
      <c r="I1952" s="11">
        <f t="shared" si="1131"/>
        <v>28.4</v>
      </c>
      <c r="J1952" s="11">
        <f t="shared" si="1131"/>
        <v>0</v>
      </c>
      <c r="K1952" s="11">
        <f t="shared" si="1131"/>
        <v>0</v>
      </c>
      <c r="L1952" s="11">
        <f t="shared" si="1131"/>
        <v>0</v>
      </c>
      <c r="M1952" s="11">
        <f t="shared" si="1131"/>
        <v>0</v>
      </c>
      <c r="N1952" s="11">
        <f t="shared" si="1131"/>
        <v>0</v>
      </c>
      <c r="O1952" s="11">
        <f t="shared" si="1127"/>
        <v>0</v>
      </c>
      <c r="P1952" s="11">
        <f t="shared" si="1127"/>
        <v>0</v>
      </c>
      <c r="Q1952" s="11">
        <f t="shared" si="1127"/>
        <v>0</v>
      </c>
      <c r="R1952" s="11">
        <f t="shared" si="1127"/>
        <v>0</v>
      </c>
      <c r="S1952" s="11">
        <f t="shared" si="1127"/>
        <v>0</v>
      </c>
      <c r="T1952" s="11">
        <f t="shared" si="1102"/>
        <v>12724.405941358766</v>
      </c>
      <c r="U1952" s="40">
        <f t="shared" si="1105"/>
        <v>0.88</v>
      </c>
      <c r="V1952" s="11">
        <f t="shared" si="1134"/>
        <v>8.809991707640755</v>
      </c>
      <c r="W1952" s="11">
        <f t="shared" si="1134"/>
        <v>72639323.927290156</v>
      </c>
      <c r="X1952" s="11">
        <f t="shared" si="1134"/>
        <v>660357.49024809233</v>
      </c>
      <c r="Y1952" s="11">
        <f t="shared" si="1134"/>
        <v>808964.78161307122</v>
      </c>
      <c r="Z1952" s="11">
        <f t="shared" si="1134"/>
        <v>1.2250406689702997</v>
      </c>
      <c r="AA1952" s="11">
        <f t="shared" si="1134"/>
        <v>75.555683524916418</v>
      </c>
      <c r="AB1952" s="11">
        <f t="shared" si="1134"/>
        <v>6995.6737133492279</v>
      </c>
      <c r="AC1952" s="11">
        <f t="shared" si="1133"/>
        <v>0</v>
      </c>
      <c r="AD1952" s="11">
        <f t="shared" si="1129"/>
        <v>0</v>
      </c>
      <c r="AE1952" s="11">
        <f t="shared" si="1129"/>
        <v>0</v>
      </c>
      <c r="AF1952" s="11">
        <f t="shared" si="1129"/>
        <v>0</v>
      </c>
      <c r="AG1952" s="11">
        <f t="shared" si="1129"/>
        <v>0</v>
      </c>
      <c r="AH1952" s="11">
        <f t="shared" si="1129"/>
        <v>0</v>
      </c>
      <c r="AI1952" s="11">
        <f t="shared" si="1129"/>
        <v>0</v>
      </c>
      <c r="AJ1952" s="11">
        <f t="shared" si="1129"/>
        <v>0</v>
      </c>
      <c r="AK1952" s="11">
        <f t="shared" si="1129"/>
        <v>0</v>
      </c>
      <c r="AL1952" s="11">
        <f t="shared" si="1129"/>
        <v>0</v>
      </c>
      <c r="AM1952" s="11">
        <f t="shared" si="1129"/>
        <v>0</v>
      </c>
      <c r="AN1952" s="11">
        <f t="shared" si="1129"/>
        <v>0</v>
      </c>
      <c r="AO1952" s="11">
        <f t="shared" si="1129"/>
        <v>0</v>
      </c>
      <c r="AP1952" s="11">
        <f t="shared" si="1129"/>
        <v>0</v>
      </c>
      <c r="AQ1952" s="11">
        <f t="shared" si="1129"/>
        <v>0</v>
      </c>
      <c r="AR1952" s="11">
        <f t="shared" si="1135"/>
        <v>0</v>
      </c>
      <c r="AS1952" s="11">
        <f t="shared" si="1135"/>
        <v>0</v>
      </c>
      <c r="AT1952" s="11">
        <f t="shared" si="1135"/>
        <v>0</v>
      </c>
      <c r="AU1952" s="11">
        <f t="shared" si="1135"/>
        <v>0</v>
      </c>
      <c r="AV1952" s="11">
        <f t="shared" si="1135"/>
        <v>123772583.39040004</v>
      </c>
      <c r="AW1952" s="11">
        <f t="shared" si="1135"/>
        <v>0</v>
      </c>
      <c r="AX1952" s="11">
        <f t="shared" si="1135"/>
        <v>0</v>
      </c>
      <c r="AY1952" s="11">
        <f t="shared" si="1135"/>
        <v>82543.664283373088</v>
      </c>
      <c r="AZ1952" s="11">
        <f t="shared" si="1135"/>
        <v>1</v>
      </c>
      <c r="BA1952" s="11">
        <f t="shared" si="1130"/>
        <v>1</v>
      </c>
      <c r="BB1952" s="11">
        <f t="shared" si="1130"/>
        <v>1</v>
      </c>
      <c r="BC1952" s="11">
        <f t="shared" si="1130"/>
        <v>1</v>
      </c>
      <c r="BD1952" s="11">
        <f t="shared" si="1130"/>
        <v>1</v>
      </c>
      <c r="BE1952" s="11">
        <f t="shared" si="1101"/>
        <v>1</v>
      </c>
      <c r="BF1952" s="15" t="str">
        <f t="shared" si="1106"/>
        <v>EN 10210</v>
      </c>
      <c r="BG1952" s="42">
        <v>91.762104000000008</v>
      </c>
      <c r="BH1952" s="17">
        <f t="shared" si="1107"/>
        <v>220</v>
      </c>
      <c r="BI1952" s="17">
        <f t="shared" si="1108"/>
        <v>220</v>
      </c>
      <c r="BK1952" s="17">
        <f t="shared" si="1109"/>
        <v>14.2</v>
      </c>
      <c r="BM1952" s="17">
        <f t="shared" si="1110"/>
        <v>28.4</v>
      </c>
      <c r="BX1952" s="18">
        <f t="shared" si="1111"/>
        <v>12724.405941358766</v>
      </c>
      <c r="BY1952" s="42">
        <v>0.88</v>
      </c>
      <c r="BZ1952" s="43">
        <f t="shared" si="1112"/>
        <v>8.809991707640755</v>
      </c>
      <c r="CA1952" s="18">
        <f t="shared" si="1113"/>
        <v>72639323.927290156</v>
      </c>
      <c r="CB1952" s="18">
        <f t="shared" si="1114"/>
        <v>660357.49024809233</v>
      </c>
      <c r="CC1952" s="18">
        <f t="shared" si="1115"/>
        <v>808964.78161307122</v>
      </c>
      <c r="CD1952" s="25">
        <f t="shared" si="1116"/>
        <v>1.2250406689702997</v>
      </c>
      <c r="CE1952" s="26">
        <f t="shared" si="1117"/>
        <v>75.555683524916418</v>
      </c>
      <c r="CF1952" s="18">
        <f t="shared" si="1118"/>
        <v>6995.6737133492279</v>
      </c>
      <c r="CZ1952" s="18">
        <f t="shared" si="1119"/>
        <v>123772583.39040004</v>
      </c>
      <c r="DC1952" s="18">
        <f t="shared" si="1120"/>
        <v>82543.664283373088</v>
      </c>
      <c r="DD1952" s="17">
        <f t="shared" si="1121"/>
        <v>1</v>
      </c>
      <c r="DE1952" s="17">
        <f t="shared" si="1122"/>
        <v>1</v>
      </c>
      <c r="DF1952" s="17">
        <f t="shared" si="1123"/>
        <v>1</v>
      </c>
      <c r="DG1952" s="17">
        <f t="shared" si="1124"/>
        <v>1</v>
      </c>
      <c r="DH1952" s="17">
        <f t="shared" si="1125"/>
        <v>1</v>
      </c>
      <c r="DI1952" s="17">
        <f t="shared" si="1126"/>
        <v>1</v>
      </c>
      <c r="DJ1952" s="20" t="s">
        <v>1879</v>
      </c>
    </row>
    <row r="1953" spans="1:114" x14ac:dyDescent="0.2">
      <c r="A1953" s="15" t="s">
        <v>105</v>
      </c>
      <c r="B1953" s="10" t="s">
        <v>2049</v>
      </c>
      <c r="C1953" s="11">
        <f t="shared" si="1104"/>
        <v>102.4896</v>
      </c>
      <c r="D1953" s="11">
        <f t="shared" si="1132"/>
        <v>220</v>
      </c>
      <c r="E1953" s="11">
        <f t="shared" si="1132"/>
        <v>220</v>
      </c>
      <c r="F1953" s="11">
        <f t="shared" si="1131"/>
        <v>0</v>
      </c>
      <c r="G1953" s="11">
        <f t="shared" si="1131"/>
        <v>16</v>
      </c>
      <c r="H1953" s="11">
        <f t="shared" si="1131"/>
        <v>0</v>
      </c>
      <c r="I1953" s="11">
        <f t="shared" si="1131"/>
        <v>32</v>
      </c>
      <c r="J1953" s="11">
        <f t="shared" si="1131"/>
        <v>0</v>
      </c>
      <c r="K1953" s="11">
        <f t="shared" si="1131"/>
        <v>0</v>
      </c>
      <c r="L1953" s="11">
        <f t="shared" si="1131"/>
        <v>0</v>
      </c>
      <c r="M1953" s="11">
        <f t="shared" si="1131"/>
        <v>0</v>
      </c>
      <c r="N1953" s="11">
        <f t="shared" si="1131"/>
        <v>0</v>
      </c>
      <c r="O1953" s="11">
        <f t="shared" si="1127"/>
        <v>0</v>
      </c>
      <c r="P1953" s="11">
        <f t="shared" si="1127"/>
        <v>0</v>
      </c>
      <c r="Q1953" s="11">
        <f t="shared" si="1127"/>
        <v>0</v>
      </c>
      <c r="R1953" s="11">
        <f t="shared" si="1127"/>
        <v>0</v>
      </c>
      <c r="S1953" s="11">
        <f t="shared" si="1127"/>
        <v>0</v>
      </c>
      <c r="T1953" s="11">
        <f t="shared" si="1102"/>
        <v>14369.981754551896</v>
      </c>
      <c r="U1953" s="40">
        <f t="shared" si="1105"/>
        <v>0.88</v>
      </c>
      <c r="V1953" s="11">
        <f t="shared" si="1134"/>
        <v>7.801117130334255</v>
      </c>
      <c r="W1953" s="11">
        <f t="shared" si="1134"/>
        <v>78122266.344344586</v>
      </c>
      <c r="X1953" s="11">
        <f t="shared" si="1134"/>
        <v>710202.42131222354</v>
      </c>
      <c r="Y1953" s="11">
        <f t="shared" si="1134"/>
        <v>880826.1263222195</v>
      </c>
      <c r="Z1953" s="11">
        <f t="shared" si="1134"/>
        <v>1.2402465830723848</v>
      </c>
      <c r="AA1953" s="11">
        <f t="shared" si="1134"/>
        <v>73.732559258099869</v>
      </c>
      <c r="AB1953" s="11">
        <f t="shared" si="1134"/>
        <v>7989.2385965949361</v>
      </c>
      <c r="AC1953" s="11">
        <f t="shared" si="1133"/>
        <v>0</v>
      </c>
      <c r="AD1953" s="11">
        <f t="shared" si="1129"/>
        <v>0</v>
      </c>
      <c r="AE1953" s="11">
        <f t="shared" si="1129"/>
        <v>0</v>
      </c>
      <c r="AF1953" s="11">
        <f t="shared" si="1129"/>
        <v>0</v>
      </c>
      <c r="AG1953" s="11">
        <f t="shared" si="1129"/>
        <v>0</v>
      </c>
      <c r="AH1953" s="11">
        <f t="shared" si="1129"/>
        <v>0</v>
      </c>
      <c r="AI1953" s="11">
        <f t="shared" si="1129"/>
        <v>0</v>
      </c>
      <c r="AJ1953" s="11">
        <f t="shared" si="1129"/>
        <v>0</v>
      </c>
      <c r="AK1953" s="11">
        <f t="shared" si="1129"/>
        <v>0</v>
      </c>
      <c r="AL1953" s="11">
        <f t="shared" si="1129"/>
        <v>0</v>
      </c>
      <c r="AM1953" s="11">
        <f t="shared" si="1129"/>
        <v>0</v>
      </c>
      <c r="AN1953" s="11">
        <f t="shared" si="1129"/>
        <v>0</v>
      </c>
      <c r="AO1953" s="11">
        <f t="shared" si="1129"/>
        <v>0</v>
      </c>
      <c r="AP1953" s="11">
        <f t="shared" si="1129"/>
        <v>0</v>
      </c>
      <c r="AQ1953" s="11">
        <f t="shared" ref="AQ1953:AU2016" si="1136">IF($A1953="x",CU1953,"")</f>
        <v>0</v>
      </c>
      <c r="AR1953" s="11">
        <f t="shared" si="1135"/>
        <v>0</v>
      </c>
      <c r="AS1953" s="11">
        <f t="shared" si="1135"/>
        <v>0</v>
      </c>
      <c r="AT1953" s="11">
        <f t="shared" si="1135"/>
        <v>0</v>
      </c>
      <c r="AU1953" s="11">
        <f t="shared" si="1135"/>
        <v>0</v>
      </c>
      <c r="AV1953" s="11">
        <f t="shared" si="1135"/>
        <v>135834624</v>
      </c>
      <c r="AW1953" s="11">
        <f t="shared" si="1135"/>
        <v>0</v>
      </c>
      <c r="AX1953" s="11">
        <f t="shared" si="1135"/>
        <v>0</v>
      </c>
      <c r="AY1953" s="11">
        <f t="shared" si="1135"/>
        <v>80485.096491487348</v>
      </c>
      <c r="AZ1953" s="11">
        <f t="shared" si="1135"/>
        <v>1</v>
      </c>
      <c r="BA1953" s="11">
        <f t="shared" si="1130"/>
        <v>1</v>
      </c>
      <c r="BB1953" s="11">
        <f t="shared" si="1130"/>
        <v>1</v>
      </c>
      <c r="BC1953" s="11">
        <f t="shared" si="1130"/>
        <v>1</v>
      </c>
      <c r="BD1953" s="11">
        <f t="shared" si="1130"/>
        <v>1</v>
      </c>
      <c r="BE1953" s="11">
        <f t="shared" si="1101"/>
        <v>1</v>
      </c>
      <c r="BF1953" s="15" t="str">
        <f t="shared" si="1106"/>
        <v>EN 10210</v>
      </c>
      <c r="BG1953" s="42">
        <v>102.4896</v>
      </c>
      <c r="BH1953" s="17">
        <f t="shared" si="1107"/>
        <v>220</v>
      </c>
      <c r="BI1953" s="17">
        <f t="shared" si="1108"/>
        <v>220</v>
      </c>
      <c r="BK1953" s="17">
        <f t="shared" si="1109"/>
        <v>16</v>
      </c>
      <c r="BM1953" s="17">
        <f t="shared" si="1110"/>
        <v>32</v>
      </c>
      <c r="BX1953" s="18">
        <f t="shared" si="1111"/>
        <v>14369.981754551896</v>
      </c>
      <c r="BY1953" s="42">
        <v>0.88</v>
      </c>
      <c r="BZ1953" s="43">
        <f t="shared" si="1112"/>
        <v>7.801117130334255</v>
      </c>
      <c r="CA1953" s="18">
        <f t="shared" si="1113"/>
        <v>78122266.344344586</v>
      </c>
      <c r="CB1953" s="18">
        <f t="shared" si="1114"/>
        <v>710202.42131222354</v>
      </c>
      <c r="CC1953" s="18">
        <f t="shared" si="1115"/>
        <v>880826.1263222195</v>
      </c>
      <c r="CD1953" s="25">
        <f t="shared" si="1116"/>
        <v>1.2402465830723848</v>
      </c>
      <c r="CE1953" s="26">
        <f t="shared" si="1117"/>
        <v>73.732559258099869</v>
      </c>
      <c r="CF1953" s="18">
        <f t="shared" si="1118"/>
        <v>7989.2385965949361</v>
      </c>
      <c r="CZ1953" s="18">
        <f t="shared" si="1119"/>
        <v>135834624</v>
      </c>
      <c r="DC1953" s="18">
        <f t="shared" si="1120"/>
        <v>80485.096491487348</v>
      </c>
      <c r="DD1953" s="17">
        <f t="shared" si="1121"/>
        <v>1</v>
      </c>
      <c r="DE1953" s="17">
        <f t="shared" si="1122"/>
        <v>1</v>
      </c>
      <c r="DF1953" s="17">
        <f t="shared" si="1123"/>
        <v>1</v>
      </c>
      <c r="DG1953" s="17">
        <f t="shared" si="1124"/>
        <v>1</v>
      </c>
      <c r="DH1953" s="17">
        <f t="shared" si="1125"/>
        <v>1</v>
      </c>
      <c r="DI1953" s="17">
        <f t="shared" si="1126"/>
        <v>1</v>
      </c>
      <c r="DJ1953" s="20" t="s">
        <v>1879</v>
      </c>
    </row>
    <row r="1954" spans="1:114" x14ac:dyDescent="0.2">
      <c r="A1954" s="15" t="s">
        <v>105</v>
      </c>
      <c r="B1954" s="10" t="s">
        <v>2050</v>
      </c>
      <c r="C1954" s="11">
        <f t="shared" si="1104"/>
        <v>48.208733999999986</v>
      </c>
      <c r="D1954" s="11">
        <f t="shared" si="1132"/>
        <v>250</v>
      </c>
      <c r="E1954" s="11">
        <f t="shared" si="1132"/>
        <v>250</v>
      </c>
      <c r="F1954" s="11">
        <f t="shared" si="1131"/>
        <v>0</v>
      </c>
      <c r="G1954" s="11">
        <f t="shared" si="1131"/>
        <v>6.3</v>
      </c>
      <c r="H1954" s="11">
        <f t="shared" si="1131"/>
        <v>0</v>
      </c>
      <c r="I1954" s="11">
        <f t="shared" si="1131"/>
        <v>9.4499999999999993</v>
      </c>
      <c r="J1954" s="11">
        <f t="shared" si="1131"/>
        <v>0</v>
      </c>
      <c r="K1954" s="11">
        <f t="shared" si="1131"/>
        <v>0</v>
      </c>
      <c r="L1954" s="11">
        <f t="shared" si="1131"/>
        <v>0</v>
      </c>
      <c r="M1954" s="11">
        <f t="shared" si="1131"/>
        <v>0</v>
      </c>
      <c r="N1954" s="11">
        <f t="shared" si="1131"/>
        <v>0</v>
      </c>
      <c r="O1954" s="11">
        <f t="shared" si="1127"/>
        <v>0</v>
      </c>
      <c r="P1954" s="11">
        <f t="shared" si="1127"/>
        <v>0</v>
      </c>
      <c r="Q1954" s="11">
        <f t="shared" si="1127"/>
        <v>0</v>
      </c>
      <c r="R1954" s="11">
        <f t="shared" si="1127"/>
        <v>0</v>
      </c>
      <c r="S1954" s="11">
        <f t="shared" si="1127"/>
        <v>0</v>
      </c>
      <c r="T1954" s="11">
        <f t="shared" si="1102"/>
        <v>6160.8215152101393</v>
      </c>
      <c r="U1954" s="40">
        <f t="shared" si="1105"/>
        <v>1</v>
      </c>
      <c r="V1954" s="11">
        <f t="shared" si="1134"/>
        <v>20.677199415263704</v>
      </c>
      <c r="W1954" s="11">
        <f t="shared" si="1134"/>
        <v>58726224.713372879</v>
      </c>
      <c r="X1954" s="11">
        <f t="shared" si="1134"/>
        <v>469809.79770698305</v>
      </c>
      <c r="Y1954" s="11">
        <f t="shared" si="1134"/>
        <v>544426.87152796786</v>
      </c>
      <c r="Z1954" s="11">
        <f t="shared" si="1134"/>
        <v>1.1588240053425258</v>
      </c>
      <c r="AA1954" s="11">
        <f t="shared" si="1134"/>
        <v>97.633021030470985</v>
      </c>
      <c r="AB1954" s="11">
        <f t="shared" si="1134"/>
        <v>3251.8592496839156</v>
      </c>
      <c r="AC1954" s="11">
        <f t="shared" si="1133"/>
        <v>0</v>
      </c>
      <c r="AD1954" s="11">
        <f t="shared" si="1133"/>
        <v>0</v>
      </c>
      <c r="AE1954" s="11">
        <f t="shared" si="1133"/>
        <v>0</v>
      </c>
      <c r="AF1954" s="11">
        <f t="shared" si="1133"/>
        <v>0</v>
      </c>
      <c r="AG1954" s="11">
        <f t="shared" si="1133"/>
        <v>0</v>
      </c>
      <c r="AH1954" s="11">
        <f t="shared" si="1133"/>
        <v>0</v>
      </c>
      <c r="AI1954" s="11">
        <f t="shared" si="1133"/>
        <v>0</v>
      </c>
      <c r="AJ1954" s="11">
        <f t="shared" si="1133"/>
        <v>0</v>
      </c>
      <c r="AK1954" s="11">
        <f t="shared" si="1133"/>
        <v>0</v>
      </c>
      <c r="AL1954" s="11">
        <f t="shared" si="1133"/>
        <v>0</v>
      </c>
      <c r="AM1954" s="11">
        <f t="shared" si="1133"/>
        <v>0</v>
      </c>
      <c r="AN1954" s="11">
        <f t="shared" si="1133"/>
        <v>0</v>
      </c>
      <c r="AO1954" s="11">
        <f t="shared" si="1133"/>
        <v>0</v>
      </c>
      <c r="AP1954" s="11">
        <f t="shared" si="1133"/>
        <v>0</v>
      </c>
      <c r="AQ1954" s="11">
        <f t="shared" si="1136"/>
        <v>0</v>
      </c>
      <c r="AR1954" s="11">
        <f t="shared" si="1135"/>
        <v>0</v>
      </c>
      <c r="AS1954" s="11">
        <f t="shared" si="1135"/>
        <v>0</v>
      </c>
      <c r="AT1954" s="11">
        <f t="shared" si="1135"/>
        <v>0</v>
      </c>
      <c r="AU1954" s="11">
        <f t="shared" si="1135"/>
        <v>0</v>
      </c>
      <c r="AV1954" s="11">
        <f t="shared" si="1135"/>
        <v>91181584.95389998</v>
      </c>
      <c r="AW1954" s="11">
        <f t="shared" si="1135"/>
        <v>0</v>
      </c>
      <c r="AX1954" s="11">
        <f t="shared" si="1135"/>
        <v>0</v>
      </c>
      <c r="AY1954" s="11">
        <f t="shared" si="1135"/>
        <v>118506.81849936782</v>
      </c>
      <c r="AZ1954" s="11">
        <f t="shared" si="1135"/>
        <v>1</v>
      </c>
      <c r="BA1954" s="11">
        <f t="shared" si="1130"/>
        <v>1</v>
      </c>
      <c r="BB1954" s="11">
        <f t="shared" si="1130"/>
        <v>1</v>
      </c>
      <c r="BC1954" s="11">
        <f t="shared" si="1130"/>
        <v>2</v>
      </c>
      <c r="BD1954" s="11">
        <f t="shared" si="1130"/>
        <v>4</v>
      </c>
      <c r="BE1954" s="11">
        <f t="shared" si="1101"/>
        <v>4</v>
      </c>
      <c r="BF1954" s="15" t="str">
        <f t="shared" si="1106"/>
        <v>EN 10210</v>
      </c>
      <c r="BG1954" s="42">
        <v>48.208733999999986</v>
      </c>
      <c r="BH1954" s="17">
        <f t="shared" si="1107"/>
        <v>250</v>
      </c>
      <c r="BI1954" s="17">
        <f t="shared" si="1108"/>
        <v>250</v>
      </c>
      <c r="BK1954" s="17">
        <f t="shared" si="1109"/>
        <v>6.3</v>
      </c>
      <c r="BM1954" s="17">
        <f t="shared" si="1110"/>
        <v>9.4499999999999993</v>
      </c>
      <c r="BX1954" s="18">
        <f t="shared" si="1111"/>
        <v>6160.8215152101393</v>
      </c>
      <c r="BY1954" s="42">
        <v>1</v>
      </c>
      <c r="BZ1954" s="43">
        <f t="shared" si="1112"/>
        <v>20.677199415263704</v>
      </c>
      <c r="CA1954" s="18">
        <f t="shared" si="1113"/>
        <v>58726224.713372879</v>
      </c>
      <c r="CB1954" s="18">
        <f t="shared" si="1114"/>
        <v>469809.79770698305</v>
      </c>
      <c r="CC1954" s="18">
        <f t="shared" si="1115"/>
        <v>544426.87152796786</v>
      </c>
      <c r="CD1954" s="25">
        <f t="shared" si="1116"/>
        <v>1.1588240053425258</v>
      </c>
      <c r="CE1954" s="26">
        <f t="shared" si="1117"/>
        <v>97.633021030470985</v>
      </c>
      <c r="CF1954" s="18">
        <f t="shared" si="1118"/>
        <v>3251.8592496839156</v>
      </c>
      <c r="CZ1954" s="18">
        <f t="shared" si="1119"/>
        <v>91181584.95389998</v>
      </c>
      <c r="DC1954" s="18">
        <f t="shared" si="1120"/>
        <v>118506.81849936782</v>
      </c>
      <c r="DD1954" s="17">
        <f t="shared" si="1121"/>
        <v>1</v>
      </c>
      <c r="DE1954" s="17">
        <f t="shared" si="1122"/>
        <v>1</v>
      </c>
      <c r="DF1954" s="17">
        <f t="shared" si="1123"/>
        <v>1</v>
      </c>
      <c r="DG1954" s="17">
        <f t="shared" si="1124"/>
        <v>2</v>
      </c>
      <c r="DH1954" s="17">
        <f t="shared" si="1125"/>
        <v>4</v>
      </c>
      <c r="DI1954" s="17">
        <f t="shared" si="1126"/>
        <v>4</v>
      </c>
      <c r="DJ1954" s="20" t="s">
        <v>1879</v>
      </c>
    </row>
    <row r="1955" spans="1:114" x14ac:dyDescent="0.2">
      <c r="A1955" s="15" t="s">
        <v>105</v>
      </c>
      <c r="B1955" s="10" t="s">
        <v>2051</v>
      </c>
      <c r="C1955" s="11">
        <f t="shared" si="1104"/>
        <v>54.152125999999946</v>
      </c>
      <c r="D1955" s="11">
        <f t="shared" si="1132"/>
        <v>250</v>
      </c>
      <c r="E1955" s="11">
        <f t="shared" si="1132"/>
        <v>250</v>
      </c>
      <c r="F1955" s="11">
        <f t="shared" si="1131"/>
        <v>0</v>
      </c>
      <c r="G1955" s="11">
        <f t="shared" si="1131"/>
        <v>7.1</v>
      </c>
      <c r="H1955" s="11">
        <f t="shared" si="1131"/>
        <v>0</v>
      </c>
      <c r="I1955" s="11">
        <f t="shared" ref="I1955:T1980" si="1137">IF($A1955="x",BM1955,"")</f>
        <v>10.649999999999999</v>
      </c>
      <c r="J1955" s="11">
        <f t="shared" si="1137"/>
        <v>0</v>
      </c>
      <c r="K1955" s="11">
        <f t="shared" si="1137"/>
        <v>0</v>
      </c>
      <c r="L1955" s="11">
        <f t="shared" si="1137"/>
        <v>0</v>
      </c>
      <c r="M1955" s="11">
        <f t="shared" si="1137"/>
        <v>0</v>
      </c>
      <c r="N1955" s="11">
        <f t="shared" si="1137"/>
        <v>0</v>
      </c>
      <c r="O1955" s="11">
        <f t="shared" si="1127"/>
        <v>0</v>
      </c>
      <c r="P1955" s="11">
        <f t="shared" si="1127"/>
        <v>0</v>
      </c>
      <c r="Q1955" s="11">
        <f t="shared" si="1127"/>
        <v>0</v>
      </c>
      <c r="R1955" s="11">
        <f t="shared" si="1127"/>
        <v>0</v>
      </c>
      <c r="S1955" s="11">
        <f t="shared" si="1127"/>
        <v>0</v>
      </c>
      <c r="T1955" s="11">
        <f t="shared" si="1102"/>
        <v>6923.2303497541725</v>
      </c>
      <c r="U1955" s="40">
        <f t="shared" si="1105"/>
        <v>1</v>
      </c>
      <c r="V1955" s="11">
        <f t="shared" si="1134"/>
        <v>18.400158393743233</v>
      </c>
      <c r="W1955" s="11">
        <f t="shared" si="1134"/>
        <v>65227020.405024543</v>
      </c>
      <c r="X1955" s="11">
        <f t="shared" si="1134"/>
        <v>521816.16324019636</v>
      </c>
      <c r="Y1955" s="11">
        <f t="shared" si="1134"/>
        <v>607046.55931800767</v>
      </c>
      <c r="Z1955" s="11">
        <f t="shared" si="1134"/>
        <v>1.1633341434818283</v>
      </c>
      <c r="AA1955" s="11">
        <f t="shared" si="1134"/>
        <v>97.064267008947894</v>
      </c>
      <c r="AB1955" s="11">
        <f t="shared" si="1134"/>
        <v>3679.3707426698456</v>
      </c>
      <c r="AC1955" s="11">
        <f t="shared" si="1133"/>
        <v>0</v>
      </c>
      <c r="AD1955" s="11">
        <f t="shared" si="1133"/>
        <v>0</v>
      </c>
      <c r="AE1955" s="11">
        <f t="shared" si="1133"/>
        <v>0</v>
      </c>
      <c r="AF1955" s="11">
        <f t="shared" si="1133"/>
        <v>0</v>
      </c>
      <c r="AG1955" s="11">
        <f t="shared" si="1133"/>
        <v>0</v>
      </c>
      <c r="AH1955" s="11">
        <f t="shared" si="1133"/>
        <v>0</v>
      </c>
      <c r="AI1955" s="11">
        <f t="shared" si="1133"/>
        <v>0</v>
      </c>
      <c r="AJ1955" s="11">
        <f t="shared" si="1133"/>
        <v>0</v>
      </c>
      <c r="AK1955" s="11">
        <f t="shared" si="1133"/>
        <v>0</v>
      </c>
      <c r="AL1955" s="11">
        <f t="shared" si="1133"/>
        <v>0</v>
      </c>
      <c r="AM1955" s="11">
        <f t="shared" si="1133"/>
        <v>0</v>
      </c>
      <c r="AN1955" s="11">
        <f t="shared" si="1133"/>
        <v>0</v>
      </c>
      <c r="AO1955" s="11">
        <f t="shared" si="1133"/>
        <v>0</v>
      </c>
      <c r="AP1955" s="11">
        <f t="shared" si="1133"/>
        <v>0</v>
      </c>
      <c r="AQ1955" s="11">
        <f t="shared" si="1136"/>
        <v>0</v>
      </c>
      <c r="AR1955" s="11">
        <f t="shared" si="1135"/>
        <v>0</v>
      </c>
      <c r="AS1955" s="11">
        <f t="shared" si="1135"/>
        <v>0</v>
      </c>
      <c r="AT1955" s="11">
        <f t="shared" si="1135"/>
        <v>0</v>
      </c>
      <c r="AU1955" s="11">
        <f t="shared" si="1135"/>
        <v>0</v>
      </c>
      <c r="AV1955" s="11">
        <f t="shared" si="1135"/>
        <v>101751517.0819</v>
      </c>
      <c r="AW1955" s="11">
        <f t="shared" si="1135"/>
        <v>0</v>
      </c>
      <c r="AX1955" s="11">
        <f t="shared" si="1135"/>
        <v>0</v>
      </c>
      <c r="AY1955" s="11">
        <f t="shared" si="1135"/>
        <v>117654.6414853397</v>
      </c>
      <c r="AZ1955" s="11">
        <f t="shared" si="1135"/>
        <v>1</v>
      </c>
      <c r="BA1955" s="11">
        <f t="shared" si="1130"/>
        <v>1</v>
      </c>
      <c r="BB1955" s="11">
        <f t="shared" si="1130"/>
        <v>1</v>
      </c>
      <c r="BC1955" s="11">
        <f t="shared" si="1130"/>
        <v>1</v>
      </c>
      <c r="BD1955" s="11">
        <f t="shared" si="1130"/>
        <v>2</v>
      </c>
      <c r="BE1955" s="11">
        <f t="shared" si="1101"/>
        <v>4</v>
      </c>
      <c r="BF1955" s="15" t="str">
        <f t="shared" si="1106"/>
        <v>EN 10210</v>
      </c>
      <c r="BG1955" s="42">
        <v>54.152125999999946</v>
      </c>
      <c r="BH1955" s="17">
        <f t="shared" si="1107"/>
        <v>250</v>
      </c>
      <c r="BI1955" s="17">
        <f t="shared" si="1108"/>
        <v>250</v>
      </c>
      <c r="BK1955" s="17">
        <f t="shared" si="1109"/>
        <v>7.1</v>
      </c>
      <c r="BM1955" s="17">
        <f t="shared" si="1110"/>
        <v>10.649999999999999</v>
      </c>
      <c r="BX1955" s="18">
        <f t="shared" si="1111"/>
        <v>6923.2303497541725</v>
      </c>
      <c r="BY1955" s="42">
        <v>1</v>
      </c>
      <c r="BZ1955" s="43">
        <f t="shared" si="1112"/>
        <v>18.400158393743233</v>
      </c>
      <c r="CA1955" s="18">
        <f t="shared" si="1113"/>
        <v>65227020.405024543</v>
      </c>
      <c r="CB1955" s="18">
        <f t="shared" si="1114"/>
        <v>521816.16324019636</v>
      </c>
      <c r="CC1955" s="18">
        <f t="shared" si="1115"/>
        <v>607046.55931800767</v>
      </c>
      <c r="CD1955" s="25">
        <f t="shared" si="1116"/>
        <v>1.1633341434818283</v>
      </c>
      <c r="CE1955" s="26">
        <f t="shared" si="1117"/>
        <v>97.064267008947894</v>
      </c>
      <c r="CF1955" s="18">
        <f t="shared" si="1118"/>
        <v>3679.3707426698456</v>
      </c>
      <c r="CZ1955" s="18">
        <f t="shared" si="1119"/>
        <v>101751517.0819</v>
      </c>
      <c r="DC1955" s="18">
        <f t="shared" si="1120"/>
        <v>117654.6414853397</v>
      </c>
      <c r="DD1955" s="17">
        <f t="shared" si="1121"/>
        <v>1</v>
      </c>
      <c r="DE1955" s="17">
        <f t="shared" si="1122"/>
        <v>1</v>
      </c>
      <c r="DF1955" s="17">
        <f t="shared" si="1123"/>
        <v>1</v>
      </c>
      <c r="DG1955" s="17">
        <f t="shared" si="1124"/>
        <v>1</v>
      </c>
      <c r="DH1955" s="17">
        <f t="shared" si="1125"/>
        <v>2</v>
      </c>
      <c r="DI1955" s="17">
        <f t="shared" si="1126"/>
        <v>4</v>
      </c>
      <c r="DJ1955" s="20" t="s">
        <v>1879</v>
      </c>
    </row>
    <row r="1956" spans="1:114" x14ac:dyDescent="0.2">
      <c r="A1956" s="15" t="s">
        <v>105</v>
      </c>
      <c r="B1956" s="10" t="s">
        <v>2052</v>
      </c>
      <c r="C1956" s="11">
        <f t="shared" si="1104"/>
        <v>60.790399999999998</v>
      </c>
      <c r="D1956" s="11">
        <f t="shared" si="1132"/>
        <v>250</v>
      </c>
      <c r="E1956" s="11">
        <f t="shared" si="1132"/>
        <v>250</v>
      </c>
      <c r="F1956" s="11">
        <f t="shared" si="1132"/>
        <v>0</v>
      </c>
      <c r="G1956" s="11">
        <f t="shared" si="1132"/>
        <v>8</v>
      </c>
      <c r="H1956" s="11">
        <f t="shared" si="1132"/>
        <v>0</v>
      </c>
      <c r="I1956" s="11">
        <f t="shared" si="1137"/>
        <v>12</v>
      </c>
      <c r="J1956" s="11">
        <f t="shared" si="1137"/>
        <v>0</v>
      </c>
      <c r="K1956" s="11">
        <f t="shared" si="1137"/>
        <v>0</v>
      </c>
      <c r="L1956" s="11">
        <f t="shared" si="1137"/>
        <v>0</v>
      </c>
      <c r="M1956" s="11">
        <f t="shared" si="1137"/>
        <v>0</v>
      </c>
      <c r="N1956" s="11">
        <f t="shared" si="1137"/>
        <v>0</v>
      </c>
      <c r="O1956" s="11">
        <f t="shared" si="1127"/>
        <v>0</v>
      </c>
      <c r="P1956" s="11">
        <f t="shared" si="1127"/>
        <v>0</v>
      </c>
      <c r="Q1956" s="11">
        <f t="shared" si="1127"/>
        <v>0</v>
      </c>
      <c r="R1956" s="11">
        <f t="shared" si="1127"/>
        <v>0</v>
      </c>
      <c r="S1956" s="11">
        <f t="shared" si="1127"/>
        <v>0</v>
      </c>
      <c r="T1956" s="11">
        <f t="shared" si="1102"/>
        <v>7775.5751316061705</v>
      </c>
      <c r="U1956" s="40">
        <f t="shared" si="1105"/>
        <v>1</v>
      </c>
      <c r="V1956" s="11">
        <f t="shared" si="1134"/>
        <v>16.38316560199361</v>
      </c>
      <c r="W1956" s="11">
        <f t="shared" si="1134"/>
        <v>72292048.795319229</v>
      </c>
      <c r="X1956" s="11">
        <f t="shared" si="1134"/>
        <v>578336.39036255388</v>
      </c>
      <c r="Y1956" s="11">
        <f t="shared" si="1134"/>
        <v>675768.6771951603</v>
      </c>
      <c r="Z1956" s="11">
        <f t="shared" si="1134"/>
        <v>1.1684699224469119</v>
      </c>
      <c r="AA1956" s="11">
        <f t="shared" si="1134"/>
        <v>96.422637206730514</v>
      </c>
      <c r="AB1956" s="11">
        <f t="shared" si="1134"/>
        <v>4164.247719318987</v>
      </c>
      <c r="AC1956" s="11">
        <f t="shared" si="1133"/>
        <v>0</v>
      </c>
      <c r="AD1956" s="11">
        <f t="shared" si="1133"/>
        <v>0</v>
      </c>
      <c r="AE1956" s="11">
        <f t="shared" si="1133"/>
        <v>0</v>
      </c>
      <c r="AF1956" s="11">
        <f t="shared" si="1133"/>
        <v>0</v>
      </c>
      <c r="AG1956" s="11">
        <f t="shared" si="1133"/>
        <v>0</v>
      </c>
      <c r="AH1956" s="11">
        <f t="shared" si="1133"/>
        <v>0</v>
      </c>
      <c r="AI1956" s="11">
        <f t="shared" si="1133"/>
        <v>0</v>
      </c>
      <c r="AJ1956" s="11">
        <f t="shared" si="1133"/>
        <v>0</v>
      </c>
      <c r="AK1956" s="11">
        <f t="shared" si="1133"/>
        <v>0</v>
      </c>
      <c r="AL1956" s="11">
        <f t="shared" si="1133"/>
        <v>0</v>
      </c>
      <c r="AM1956" s="11">
        <f t="shared" si="1133"/>
        <v>0</v>
      </c>
      <c r="AN1956" s="11">
        <f t="shared" si="1133"/>
        <v>0</v>
      </c>
      <c r="AO1956" s="11">
        <f t="shared" si="1133"/>
        <v>0</v>
      </c>
      <c r="AP1956" s="11">
        <f t="shared" si="1133"/>
        <v>0</v>
      </c>
      <c r="AQ1956" s="11">
        <f t="shared" si="1136"/>
        <v>0</v>
      </c>
      <c r="AR1956" s="11">
        <f t="shared" si="1135"/>
        <v>0</v>
      </c>
      <c r="AS1956" s="11">
        <f t="shared" si="1135"/>
        <v>0</v>
      </c>
      <c r="AT1956" s="11">
        <f t="shared" si="1135"/>
        <v>0</v>
      </c>
      <c r="AU1956" s="11">
        <f t="shared" si="1135"/>
        <v>0</v>
      </c>
      <c r="AV1956" s="11">
        <f t="shared" si="1135"/>
        <v>113379904</v>
      </c>
      <c r="AW1956" s="11">
        <f t="shared" si="1135"/>
        <v>0</v>
      </c>
      <c r="AX1956" s="11">
        <f t="shared" si="1135"/>
        <v>0</v>
      </c>
      <c r="AY1956" s="11">
        <f t="shared" si="1135"/>
        <v>116688.49543863797</v>
      </c>
      <c r="AZ1956" s="11">
        <f t="shared" si="1135"/>
        <v>1</v>
      </c>
      <c r="BA1956" s="11">
        <f t="shared" si="1130"/>
        <v>1</v>
      </c>
      <c r="BB1956" s="11">
        <f t="shared" si="1130"/>
        <v>1</v>
      </c>
      <c r="BC1956" s="11">
        <f t="shared" si="1130"/>
        <v>1</v>
      </c>
      <c r="BD1956" s="11">
        <f t="shared" si="1130"/>
        <v>1</v>
      </c>
      <c r="BE1956" s="11">
        <f t="shared" si="1101"/>
        <v>2</v>
      </c>
      <c r="BF1956" s="15" t="str">
        <f t="shared" si="1106"/>
        <v>EN 10210</v>
      </c>
      <c r="BG1956" s="42">
        <v>60.790399999999998</v>
      </c>
      <c r="BH1956" s="17">
        <f t="shared" si="1107"/>
        <v>250</v>
      </c>
      <c r="BI1956" s="17">
        <f t="shared" si="1108"/>
        <v>250</v>
      </c>
      <c r="BK1956" s="17">
        <f t="shared" si="1109"/>
        <v>8</v>
      </c>
      <c r="BM1956" s="17">
        <f t="shared" si="1110"/>
        <v>12</v>
      </c>
      <c r="BX1956" s="18">
        <f t="shared" si="1111"/>
        <v>7775.5751316061705</v>
      </c>
      <c r="BY1956" s="42">
        <v>1</v>
      </c>
      <c r="BZ1956" s="43">
        <f t="shared" si="1112"/>
        <v>16.38316560199361</v>
      </c>
      <c r="CA1956" s="18">
        <f t="shared" si="1113"/>
        <v>72292048.795319229</v>
      </c>
      <c r="CB1956" s="18">
        <f t="shared" si="1114"/>
        <v>578336.39036255388</v>
      </c>
      <c r="CC1956" s="18">
        <f t="shared" si="1115"/>
        <v>675768.6771951603</v>
      </c>
      <c r="CD1956" s="25">
        <f t="shared" si="1116"/>
        <v>1.1684699224469119</v>
      </c>
      <c r="CE1956" s="26">
        <f t="shared" si="1117"/>
        <v>96.422637206730514</v>
      </c>
      <c r="CF1956" s="18">
        <f t="shared" si="1118"/>
        <v>4164.247719318987</v>
      </c>
      <c r="CZ1956" s="18">
        <f t="shared" si="1119"/>
        <v>113379904</v>
      </c>
      <c r="DC1956" s="18">
        <f t="shared" si="1120"/>
        <v>116688.49543863797</v>
      </c>
      <c r="DD1956" s="17">
        <f t="shared" si="1121"/>
        <v>1</v>
      </c>
      <c r="DE1956" s="17">
        <f t="shared" si="1122"/>
        <v>1</v>
      </c>
      <c r="DF1956" s="17">
        <f t="shared" si="1123"/>
        <v>1</v>
      </c>
      <c r="DG1956" s="17">
        <f t="shared" si="1124"/>
        <v>1</v>
      </c>
      <c r="DH1956" s="17">
        <f t="shared" si="1125"/>
        <v>1</v>
      </c>
      <c r="DI1956" s="17">
        <f t="shared" si="1126"/>
        <v>2</v>
      </c>
      <c r="DJ1956" s="20" t="s">
        <v>1879</v>
      </c>
    </row>
    <row r="1957" spans="1:114" x14ac:dyDescent="0.2">
      <c r="A1957" s="15" t="s">
        <v>105</v>
      </c>
      <c r="B1957" s="10" t="s">
        <v>2053</v>
      </c>
      <c r="C1957" s="11">
        <f t="shared" si="1104"/>
        <v>66.648383999999979</v>
      </c>
      <c r="D1957" s="11">
        <f t="shared" si="1132"/>
        <v>250</v>
      </c>
      <c r="E1957" s="11">
        <f t="shared" si="1132"/>
        <v>250</v>
      </c>
      <c r="F1957" s="11">
        <f t="shared" si="1132"/>
        <v>0</v>
      </c>
      <c r="G1957" s="11">
        <f t="shared" si="1132"/>
        <v>8.8000000000000007</v>
      </c>
      <c r="H1957" s="11">
        <f t="shared" si="1132"/>
        <v>0</v>
      </c>
      <c r="I1957" s="11">
        <f t="shared" si="1137"/>
        <v>13.200000000000001</v>
      </c>
      <c r="J1957" s="11">
        <f t="shared" si="1137"/>
        <v>0</v>
      </c>
      <c r="K1957" s="11">
        <f t="shared" si="1137"/>
        <v>0</v>
      </c>
      <c r="L1957" s="11">
        <f t="shared" si="1137"/>
        <v>0</v>
      </c>
      <c r="M1957" s="11">
        <f t="shared" si="1137"/>
        <v>0</v>
      </c>
      <c r="N1957" s="11">
        <f t="shared" si="1137"/>
        <v>0</v>
      </c>
      <c r="O1957" s="11">
        <f t="shared" si="1127"/>
        <v>0</v>
      </c>
      <c r="P1957" s="11">
        <f t="shared" si="1127"/>
        <v>0</v>
      </c>
      <c r="Q1957" s="11">
        <f t="shared" si="1127"/>
        <v>0</v>
      </c>
      <c r="R1957" s="11">
        <f t="shared" si="1127"/>
        <v>0</v>
      </c>
      <c r="S1957" s="11">
        <f t="shared" si="1127"/>
        <v>0</v>
      </c>
      <c r="T1957" s="11">
        <f t="shared" si="1102"/>
        <v>8528.4459092434663</v>
      </c>
      <c r="U1957" s="40">
        <f t="shared" si="1105"/>
        <v>1</v>
      </c>
      <c r="V1957" s="11">
        <f t="shared" si="1134"/>
        <v>14.936898983410146</v>
      </c>
      <c r="W1957" s="11">
        <f t="shared" si="1134"/>
        <v>78353864.458658323</v>
      </c>
      <c r="X1957" s="11">
        <f t="shared" si="1134"/>
        <v>626830.9156692666</v>
      </c>
      <c r="Y1957" s="11">
        <f t="shared" si="1134"/>
        <v>735329.86259205872</v>
      </c>
      <c r="Z1957" s="11">
        <f t="shared" si="1134"/>
        <v>1.1730912503046342</v>
      </c>
      <c r="AA1957" s="11">
        <f t="shared" si="1134"/>
        <v>95.850693806949039</v>
      </c>
      <c r="AB1957" s="11">
        <f t="shared" si="1134"/>
        <v>4598.7397403759742</v>
      </c>
      <c r="AC1957" s="11">
        <f t="shared" si="1133"/>
        <v>0</v>
      </c>
      <c r="AD1957" s="11">
        <f t="shared" si="1133"/>
        <v>0</v>
      </c>
      <c r="AE1957" s="11">
        <f t="shared" si="1133"/>
        <v>0</v>
      </c>
      <c r="AF1957" s="11">
        <f t="shared" si="1133"/>
        <v>0</v>
      </c>
      <c r="AG1957" s="11">
        <f t="shared" si="1133"/>
        <v>0</v>
      </c>
      <c r="AH1957" s="11">
        <f t="shared" si="1133"/>
        <v>0</v>
      </c>
      <c r="AI1957" s="11">
        <f t="shared" si="1133"/>
        <v>0</v>
      </c>
      <c r="AJ1957" s="11">
        <f t="shared" si="1133"/>
        <v>0</v>
      </c>
      <c r="AK1957" s="11">
        <f t="shared" si="1133"/>
        <v>0</v>
      </c>
      <c r="AL1957" s="11">
        <f t="shared" si="1133"/>
        <v>0</v>
      </c>
      <c r="AM1957" s="11">
        <f t="shared" si="1133"/>
        <v>0</v>
      </c>
      <c r="AN1957" s="11">
        <f t="shared" si="1133"/>
        <v>0</v>
      </c>
      <c r="AO1957" s="11">
        <f t="shared" si="1133"/>
        <v>0</v>
      </c>
      <c r="AP1957" s="11">
        <f t="shared" si="1133"/>
        <v>0</v>
      </c>
      <c r="AQ1957" s="11">
        <f t="shared" si="1136"/>
        <v>0</v>
      </c>
      <c r="AR1957" s="11">
        <f t="shared" si="1135"/>
        <v>0</v>
      </c>
      <c r="AS1957" s="11">
        <f t="shared" si="1135"/>
        <v>0</v>
      </c>
      <c r="AT1957" s="11">
        <f t="shared" si="1135"/>
        <v>0</v>
      </c>
      <c r="AU1957" s="11">
        <f t="shared" si="1135"/>
        <v>0</v>
      </c>
      <c r="AV1957" s="11">
        <f t="shared" si="1135"/>
        <v>123485107.04640001</v>
      </c>
      <c r="AW1957" s="11">
        <f t="shared" si="1135"/>
        <v>0</v>
      </c>
      <c r="AX1957" s="11">
        <f t="shared" si="1135"/>
        <v>0</v>
      </c>
      <c r="AY1957" s="11">
        <f t="shared" si="1135"/>
        <v>115823.07948075194</v>
      </c>
      <c r="AZ1957" s="11">
        <f t="shared" si="1135"/>
        <v>1</v>
      </c>
      <c r="BA1957" s="11">
        <f t="shared" si="1130"/>
        <v>1</v>
      </c>
      <c r="BB1957" s="11">
        <f t="shared" si="1130"/>
        <v>1</v>
      </c>
      <c r="BC1957" s="11">
        <f t="shared" si="1130"/>
        <v>1</v>
      </c>
      <c r="BD1957" s="11">
        <f t="shared" si="1130"/>
        <v>1</v>
      </c>
      <c r="BE1957" s="11">
        <f t="shared" si="1101"/>
        <v>1</v>
      </c>
      <c r="BF1957" s="15" t="str">
        <f t="shared" si="1106"/>
        <v>EN 10210</v>
      </c>
      <c r="BG1957" s="42">
        <v>66.648383999999979</v>
      </c>
      <c r="BH1957" s="17">
        <f t="shared" si="1107"/>
        <v>250</v>
      </c>
      <c r="BI1957" s="17">
        <f t="shared" si="1108"/>
        <v>250</v>
      </c>
      <c r="BK1957" s="17">
        <f t="shared" si="1109"/>
        <v>8.8000000000000007</v>
      </c>
      <c r="BM1957" s="17">
        <f t="shared" si="1110"/>
        <v>13.200000000000001</v>
      </c>
      <c r="BX1957" s="18">
        <f t="shared" si="1111"/>
        <v>8528.4459092434663</v>
      </c>
      <c r="BY1957" s="42">
        <v>1</v>
      </c>
      <c r="BZ1957" s="43">
        <f t="shared" si="1112"/>
        <v>14.936898983410146</v>
      </c>
      <c r="CA1957" s="18">
        <f t="shared" si="1113"/>
        <v>78353864.458658323</v>
      </c>
      <c r="CB1957" s="18">
        <f t="shared" si="1114"/>
        <v>626830.9156692666</v>
      </c>
      <c r="CC1957" s="18">
        <f t="shared" si="1115"/>
        <v>735329.86259205872</v>
      </c>
      <c r="CD1957" s="25">
        <f t="shared" si="1116"/>
        <v>1.1730912503046342</v>
      </c>
      <c r="CE1957" s="26">
        <f t="shared" si="1117"/>
        <v>95.850693806949039</v>
      </c>
      <c r="CF1957" s="18">
        <f t="shared" si="1118"/>
        <v>4598.7397403759742</v>
      </c>
      <c r="CZ1957" s="18">
        <f t="shared" si="1119"/>
        <v>123485107.04640001</v>
      </c>
      <c r="DC1957" s="18">
        <f t="shared" si="1120"/>
        <v>115823.07948075194</v>
      </c>
      <c r="DD1957" s="17">
        <f t="shared" si="1121"/>
        <v>1</v>
      </c>
      <c r="DE1957" s="17">
        <f t="shared" si="1122"/>
        <v>1</v>
      </c>
      <c r="DF1957" s="17">
        <f t="shared" si="1123"/>
        <v>1</v>
      </c>
      <c r="DG1957" s="17">
        <f t="shared" si="1124"/>
        <v>1</v>
      </c>
      <c r="DH1957" s="17">
        <f t="shared" si="1125"/>
        <v>1</v>
      </c>
      <c r="DI1957" s="17">
        <f t="shared" si="1126"/>
        <v>1</v>
      </c>
      <c r="DJ1957" s="20" t="s">
        <v>1879</v>
      </c>
    </row>
    <row r="1958" spans="1:114" x14ac:dyDescent="0.2">
      <c r="A1958" s="15" t="s">
        <v>105</v>
      </c>
      <c r="B1958" s="10" t="s">
        <v>2054</v>
      </c>
      <c r="C1958" s="11">
        <f t="shared" si="1104"/>
        <v>75.36</v>
      </c>
      <c r="D1958" s="11">
        <f t="shared" si="1132"/>
        <v>250</v>
      </c>
      <c r="E1958" s="11">
        <f t="shared" si="1132"/>
        <v>250</v>
      </c>
      <c r="F1958" s="11">
        <f t="shared" si="1132"/>
        <v>0</v>
      </c>
      <c r="G1958" s="11">
        <f t="shared" si="1132"/>
        <v>10</v>
      </c>
      <c r="H1958" s="11">
        <f t="shared" si="1132"/>
        <v>0</v>
      </c>
      <c r="I1958" s="11">
        <f t="shared" si="1137"/>
        <v>15</v>
      </c>
      <c r="J1958" s="11">
        <f t="shared" si="1137"/>
        <v>0</v>
      </c>
      <c r="K1958" s="11">
        <f t="shared" si="1137"/>
        <v>0</v>
      </c>
      <c r="L1958" s="11">
        <f t="shared" si="1137"/>
        <v>0</v>
      </c>
      <c r="M1958" s="11">
        <f t="shared" si="1137"/>
        <v>0</v>
      </c>
      <c r="N1958" s="11">
        <f t="shared" si="1137"/>
        <v>0</v>
      </c>
      <c r="O1958" s="11">
        <f t="shared" si="1127"/>
        <v>0</v>
      </c>
      <c r="P1958" s="11">
        <f t="shared" si="1127"/>
        <v>0</v>
      </c>
      <c r="Q1958" s="11">
        <f t="shared" si="1127"/>
        <v>0</v>
      </c>
      <c r="R1958" s="11">
        <f t="shared" si="1127"/>
        <v>0</v>
      </c>
      <c r="S1958" s="11">
        <f t="shared" si="1127"/>
        <v>0</v>
      </c>
      <c r="T1958" s="11">
        <f t="shared" si="1102"/>
        <v>9649.336143134642</v>
      </c>
      <c r="U1958" s="40">
        <f t="shared" si="1105"/>
        <v>1</v>
      </c>
      <c r="V1958" s="11">
        <f t="shared" si="1134"/>
        <v>13.201792656221452</v>
      </c>
      <c r="W1958" s="11">
        <f t="shared" si="1134"/>
        <v>87066739.323247641</v>
      </c>
      <c r="X1958" s="11">
        <f t="shared" si="1134"/>
        <v>696533.91458598117</v>
      </c>
      <c r="Y1958" s="11">
        <f t="shared" si="1134"/>
        <v>821997.03947692504</v>
      </c>
      <c r="Z1958" s="11">
        <f t="shared" si="1134"/>
        <v>1.1801249332784018</v>
      </c>
      <c r="AA1958" s="11">
        <f t="shared" si="1134"/>
        <v>94.989898212497124</v>
      </c>
      <c r="AB1958" s="11">
        <f t="shared" si="1134"/>
        <v>5256.6370614359175</v>
      </c>
      <c r="AC1958" s="11">
        <f t="shared" si="1133"/>
        <v>0</v>
      </c>
      <c r="AD1958" s="11">
        <f t="shared" si="1133"/>
        <v>0</v>
      </c>
      <c r="AE1958" s="11">
        <f t="shared" si="1133"/>
        <v>0</v>
      </c>
      <c r="AF1958" s="11">
        <f t="shared" si="1133"/>
        <v>0</v>
      </c>
      <c r="AG1958" s="11">
        <f t="shared" si="1133"/>
        <v>0</v>
      </c>
      <c r="AH1958" s="11">
        <f t="shared" si="1133"/>
        <v>0</v>
      </c>
      <c r="AI1958" s="11">
        <f t="shared" si="1133"/>
        <v>0</v>
      </c>
      <c r="AJ1958" s="11">
        <f t="shared" si="1133"/>
        <v>0</v>
      </c>
      <c r="AK1958" s="11">
        <f t="shared" si="1133"/>
        <v>0</v>
      </c>
      <c r="AL1958" s="11">
        <f t="shared" si="1133"/>
        <v>0</v>
      </c>
      <c r="AM1958" s="11">
        <f t="shared" si="1133"/>
        <v>0</v>
      </c>
      <c r="AN1958" s="11">
        <f t="shared" si="1133"/>
        <v>0</v>
      </c>
      <c r="AO1958" s="11">
        <f t="shared" si="1133"/>
        <v>0</v>
      </c>
      <c r="AP1958" s="11">
        <f t="shared" si="1133"/>
        <v>0</v>
      </c>
      <c r="AQ1958" s="11">
        <f t="shared" si="1136"/>
        <v>0</v>
      </c>
      <c r="AR1958" s="11">
        <f t="shared" si="1135"/>
        <v>0</v>
      </c>
      <c r="AS1958" s="11">
        <f t="shared" si="1135"/>
        <v>0</v>
      </c>
      <c r="AT1958" s="11">
        <f t="shared" si="1135"/>
        <v>0</v>
      </c>
      <c r="AU1958" s="11">
        <f t="shared" si="1135"/>
        <v>0</v>
      </c>
      <c r="AV1958" s="11">
        <f t="shared" si="1135"/>
        <v>138240000</v>
      </c>
      <c r="AW1958" s="11">
        <f t="shared" si="1135"/>
        <v>0</v>
      </c>
      <c r="AX1958" s="11">
        <f t="shared" si="1135"/>
        <v>0</v>
      </c>
      <c r="AY1958" s="11">
        <f t="shared" si="1135"/>
        <v>114513.27412287184</v>
      </c>
      <c r="AZ1958" s="11">
        <f t="shared" si="1135"/>
        <v>1</v>
      </c>
      <c r="BA1958" s="11">
        <f t="shared" si="1130"/>
        <v>1</v>
      </c>
      <c r="BB1958" s="11">
        <f t="shared" si="1130"/>
        <v>1</v>
      </c>
      <c r="BC1958" s="11">
        <f t="shared" si="1130"/>
        <v>1</v>
      </c>
      <c r="BD1958" s="11">
        <f t="shared" si="1130"/>
        <v>1</v>
      </c>
      <c r="BE1958" s="11">
        <f t="shared" si="1101"/>
        <v>1</v>
      </c>
      <c r="BF1958" s="15" t="str">
        <f t="shared" si="1106"/>
        <v>EN 10210</v>
      </c>
      <c r="BG1958" s="42">
        <v>75.36</v>
      </c>
      <c r="BH1958" s="17">
        <f t="shared" si="1107"/>
        <v>250</v>
      </c>
      <c r="BI1958" s="17">
        <f t="shared" si="1108"/>
        <v>250</v>
      </c>
      <c r="BK1958" s="17">
        <f t="shared" si="1109"/>
        <v>10</v>
      </c>
      <c r="BM1958" s="17">
        <f t="shared" si="1110"/>
        <v>15</v>
      </c>
      <c r="BX1958" s="18">
        <f t="shared" si="1111"/>
        <v>9649.336143134642</v>
      </c>
      <c r="BY1958" s="42">
        <v>1</v>
      </c>
      <c r="BZ1958" s="43">
        <f t="shared" si="1112"/>
        <v>13.201792656221452</v>
      </c>
      <c r="CA1958" s="18">
        <f t="shared" si="1113"/>
        <v>87066739.323247641</v>
      </c>
      <c r="CB1958" s="18">
        <f t="shared" si="1114"/>
        <v>696533.91458598117</v>
      </c>
      <c r="CC1958" s="18">
        <f t="shared" si="1115"/>
        <v>821997.03947692504</v>
      </c>
      <c r="CD1958" s="25">
        <f t="shared" si="1116"/>
        <v>1.1801249332784018</v>
      </c>
      <c r="CE1958" s="26">
        <f t="shared" si="1117"/>
        <v>94.989898212497124</v>
      </c>
      <c r="CF1958" s="18">
        <f t="shared" si="1118"/>
        <v>5256.6370614359175</v>
      </c>
      <c r="CZ1958" s="18">
        <f t="shared" si="1119"/>
        <v>138240000</v>
      </c>
      <c r="DC1958" s="18">
        <f t="shared" si="1120"/>
        <v>114513.27412287184</v>
      </c>
      <c r="DD1958" s="17">
        <f t="shared" si="1121"/>
        <v>1</v>
      </c>
      <c r="DE1958" s="17">
        <f t="shared" si="1122"/>
        <v>1</v>
      </c>
      <c r="DF1958" s="17">
        <f t="shared" si="1123"/>
        <v>1</v>
      </c>
      <c r="DG1958" s="17">
        <f t="shared" si="1124"/>
        <v>1</v>
      </c>
      <c r="DH1958" s="17">
        <f t="shared" si="1125"/>
        <v>1</v>
      </c>
      <c r="DI1958" s="17">
        <f t="shared" si="1126"/>
        <v>1</v>
      </c>
      <c r="DJ1958" s="20" t="s">
        <v>1879</v>
      </c>
    </row>
    <row r="1959" spans="1:114" x14ac:dyDescent="0.2">
      <c r="A1959" s="15" t="s">
        <v>105</v>
      </c>
      <c r="B1959" s="10" t="s">
        <v>2055</v>
      </c>
      <c r="C1959" s="11">
        <f t="shared" si="1104"/>
        <v>82.550600000000003</v>
      </c>
      <c r="D1959" s="11">
        <f t="shared" si="1132"/>
        <v>250</v>
      </c>
      <c r="E1959" s="11">
        <f t="shared" si="1132"/>
        <v>250</v>
      </c>
      <c r="F1959" s="11">
        <f t="shared" si="1132"/>
        <v>0</v>
      </c>
      <c r="G1959" s="11">
        <f t="shared" si="1132"/>
        <v>11</v>
      </c>
      <c r="H1959" s="11">
        <f t="shared" si="1132"/>
        <v>0</v>
      </c>
      <c r="I1959" s="11">
        <f t="shared" si="1137"/>
        <v>22</v>
      </c>
      <c r="J1959" s="11">
        <f t="shared" si="1137"/>
        <v>0</v>
      </c>
      <c r="K1959" s="11">
        <f t="shared" si="1137"/>
        <v>0</v>
      </c>
      <c r="L1959" s="11">
        <f t="shared" si="1137"/>
        <v>0</v>
      </c>
      <c r="M1959" s="11">
        <f t="shared" si="1137"/>
        <v>0</v>
      </c>
      <c r="N1959" s="11">
        <f t="shared" si="1137"/>
        <v>0</v>
      </c>
      <c r="O1959" s="11">
        <f t="shared" si="1127"/>
        <v>0</v>
      </c>
      <c r="P1959" s="11">
        <f t="shared" si="1127"/>
        <v>0</v>
      </c>
      <c r="Q1959" s="11">
        <f t="shared" si="1127"/>
        <v>0</v>
      </c>
      <c r="R1959" s="11">
        <f t="shared" si="1127"/>
        <v>0</v>
      </c>
      <c r="S1959" s="11">
        <f t="shared" si="1127"/>
        <v>0</v>
      </c>
      <c r="T1959" s="11">
        <f t="shared" si="1102"/>
        <v>11137.061688674919</v>
      </c>
      <c r="U1959" s="40">
        <f t="shared" si="1105"/>
        <v>1</v>
      </c>
      <c r="V1959" s="11">
        <f t="shared" si="1134"/>
        <v>11.43825351720789</v>
      </c>
      <c r="W1959" s="11">
        <f t="shared" si="1134"/>
        <v>92306913.609593272</v>
      </c>
      <c r="X1959" s="11">
        <f t="shared" si="1134"/>
        <v>738455.30887674622</v>
      </c>
      <c r="Y1959" s="11">
        <f t="shared" si="1134"/>
        <v>878523.7137654745</v>
      </c>
      <c r="Z1959" s="11">
        <f t="shared" si="1134"/>
        <v>1.1896775650537124</v>
      </c>
      <c r="AA1959" s="11">
        <f t="shared" si="1134"/>
        <v>91.039906371720576</v>
      </c>
      <c r="AB1959" s="11">
        <f t="shared" si="1134"/>
        <v>5948.6635554218246</v>
      </c>
      <c r="AC1959" s="11">
        <f t="shared" si="1133"/>
        <v>0</v>
      </c>
      <c r="AD1959" s="11">
        <f t="shared" si="1133"/>
        <v>0</v>
      </c>
      <c r="AE1959" s="11">
        <f t="shared" si="1133"/>
        <v>0</v>
      </c>
      <c r="AF1959" s="11">
        <f t="shared" si="1133"/>
        <v>0</v>
      </c>
      <c r="AG1959" s="11">
        <f t="shared" si="1133"/>
        <v>0</v>
      </c>
      <c r="AH1959" s="11">
        <f t="shared" si="1133"/>
        <v>0</v>
      </c>
      <c r="AI1959" s="11">
        <f t="shared" si="1133"/>
        <v>0</v>
      </c>
      <c r="AJ1959" s="11">
        <f t="shared" si="1133"/>
        <v>0</v>
      </c>
      <c r="AK1959" s="11">
        <f t="shared" si="1133"/>
        <v>0</v>
      </c>
      <c r="AL1959" s="11">
        <f t="shared" si="1133"/>
        <v>0</v>
      </c>
      <c r="AM1959" s="11">
        <f t="shared" si="1133"/>
        <v>0</v>
      </c>
      <c r="AN1959" s="11">
        <f t="shared" si="1133"/>
        <v>0</v>
      </c>
      <c r="AO1959" s="11">
        <f t="shared" si="1133"/>
        <v>0</v>
      </c>
      <c r="AP1959" s="11">
        <f t="shared" si="1133"/>
        <v>0</v>
      </c>
      <c r="AQ1959" s="11">
        <f t="shared" si="1136"/>
        <v>0</v>
      </c>
      <c r="AR1959" s="11">
        <f t="shared" si="1135"/>
        <v>0</v>
      </c>
      <c r="AS1959" s="11">
        <f t="shared" si="1135"/>
        <v>0</v>
      </c>
      <c r="AT1959" s="11">
        <f t="shared" si="1135"/>
        <v>0</v>
      </c>
      <c r="AU1959" s="11">
        <f t="shared" si="1135"/>
        <v>0</v>
      </c>
      <c r="AV1959" s="11">
        <f t="shared" si="1135"/>
        <v>150171109</v>
      </c>
      <c r="AW1959" s="11">
        <f t="shared" si="1135"/>
        <v>0</v>
      </c>
      <c r="AX1959" s="11">
        <f t="shared" si="1135"/>
        <v>0</v>
      </c>
      <c r="AY1959" s="11">
        <f t="shared" si="1135"/>
        <v>112943.65888855456</v>
      </c>
      <c r="AZ1959" s="11">
        <f t="shared" si="1135"/>
        <v>1</v>
      </c>
      <c r="BA1959" s="11">
        <f t="shared" si="1130"/>
        <v>1</v>
      </c>
      <c r="BB1959" s="11">
        <f t="shared" si="1130"/>
        <v>1</v>
      </c>
      <c r="BC1959" s="11">
        <f t="shared" si="1130"/>
        <v>1</v>
      </c>
      <c r="BD1959" s="11">
        <f t="shared" si="1130"/>
        <v>1</v>
      </c>
      <c r="BE1959" s="11">
        <f t="shared" si="1101"/>
        <v>1</v>
      </c>
      <c r="BF1959" s="15" t="str">
        <f t="shared" si="1106"/>
        <v>EN 10210</v>
      </c>
      <c r="BG1959" s="42">
        <v>82.550600000000003</v>
      </c>
      <c r="BH1959" s="17">
        <f t="shared" si="1107"/>
        <v>250</v>
      </c>
      <c r="BI1959" s="17">
        <f t="shared" si="1108"/>
        <v>250</v>
      </c>
      <c r="BK1959" s="17">
        <f t="shared" si="1109"/>
        <v>11</v>
      </c>
      <c r="BM1959" s="17">
        <f t="shared" si="1110"/>
        <v>22</v>
      </c>
      <c r="BX1959" s="18">
        <f t="shared" si="1111"/>
        <v>11137.061688674919</v>
      </c>
      <c r="BY1959" s="42">
        <v>1</v>
      </c>
      <c r="BZ1959" s="43">
        <f t="shared" si="1112"/>
        <v>11.43825351720789</v>
      </c>
      <c r="CA1959" s="18">
        <f t="shared" si="1113"/>
        <v>92306913.609593272</v>
      </c>
      <c r="CB1959" s="18">
        <f t="shared" si="1114"/>
        <v>738455.30887674622</v>
      </c>
      <c r="CC1959" s="18">
        <f t="shared" si="1115"/>
        <v>878523.7137654745</v>
      </c>
      <c r="CD1959" s="25">
        <f t="shared" si="1116"/>
        <v>1.1896775650537124</v>
      </c>
      <c r="CE1959" s="26">
        <f t="shared" si="1117"/>
        <v>91.039906371720576</v>
      </c>
      <c r="CF1959" s="18">
        <f t="shared" si="1118"/>
        <v>5948.6635554218246</v>
      </c>
      <c r="CZ1959" s="18">
        <f t="shared" si="1119"/>
        <v>150171109</v>
      </c>
      <c r="DC1959" s="18">
        <f t="shared" si="1120"/>
        <v>112943.65888855456</v>
      </c>
      <c r="DD1959" s="17">
        <f t="shared" si="1121"/>
        <v>1</v>
      </c>
      <c r="DE1959" s="17">
        <f t="shared" si="1122"/>
        <v>1</v>
      </c>
      <c r="DF1959" s="17">
        <f t="shared" si="1123"/>
        <v>1</v>
      </c>
      <c r="DG1959" s="17">
        <f t="shared" si="1124"/>
        <v>1</v>
      </c>
      <c r="DH1959" s="17">
        <f t="shared" si="1125"/>
        <v>1</v>
      </c>
      <c r="DI1959" s="17">
        <f t="shared" si="1126"/>
        <v>1</v>
      </c>
      <c r="DJ1959" s="20" t="s">
        <v>1879</v>
      </c>
    </row>
    <row r="1960" spans="1:114" x14ac:dyDescent="0.2">
      <c r="A1960" s="15" t="s">
        <v>105</v>
      </c>
      <c r="B1960" s="10" t="s">
        <v>2056</v>
      </c>
      <c r="C1960" s="11">
        <f t="shared" si="1104"/>
        <v>93.21875</v>
      </c>
      <c r="D1960" s="11">
        <f t="shared" si="1132"/>
        <v>250</v>
      </c>
      <c r="E1960" s="11">
        <f t="shared" si="1132"/>
        <v>250</v>
      </c>
      <c r="F1960" s="11">
        <f t="shared" si="1132"/>
        <v>0</v>
      </c>
      <c r="G1960" s="11">
        <f t="shared" si="1132"/>
        <v>12.5</v>
      </c>
      <c r="H1960" s="11">
        <f t="shared" si="1132"/>
        <v>0</v>
      </c>
      <c r="I1960" s="11">
        <f t="shared" si="1137"/>
        <v>25</v>
      </c>
      <c r="J1960" s="11">
        <f t="shared" si="1137"/>
        <v>0</v>
      </c>
      <c r="K1960" s="11">
        <f t="shared" si="1137"/>
        <v>0</v>
      </c>
      <c r="L1960" s="11">
        <f t="shared" si="1137"/>
        <v>0</v>
      </c>
      <c r="M1960" s="11">
        <f t="shared" si="1137"/>
        <v>0</v>
      </c>
      <c r="N1960" s="11">
        <f t="shared" si="1137"/>
        <v>0</v>
      </c>
      <c r="O1960" s="11">
        <f t="shared" si="1127"/>
        <v>0</v>
      </c>
      <c r="P1960" s="11">
        <f t="shared" si="1127"/>
        <v>0</v>
      </c>
      <c r="Q1960" s="11">
        <f t="shared" si="1127"/>
        <v>0</v>
      </c>
      <c r="R1960" s="11">
        <f t="shared" si="1127"/>
        <v>0</v>
      </c>
      <c r="S1960" s="11">
        <f t="shared" si="1127"/>
        <v>0</v>
      </c>
      <c r="T1960" s="11">
        <f t="shared" si="1102"/>
        <v>12676.990816987241</v>
      </c>
      <c r="U1960" s="40">
        <f t="shared" si="1105"/>
        <v>1</v>
      </c>
      <c r="V1960" s="11">
        <f t="shared" si="1134"/>
        <v>10.048799188301514</v>
      </c>
      <c r="W1960" s="11">
        <f t="shared" si="1134"/>
        <v>101613144.87508956</v>
      </c>
      <c r="X1960" s="11">
        <f t="shared" si="1134"/>
        <v>812905.1590007164</v>
      </c>
      <c r="Y1960" s="11">
        <f t="shared" si="1134"/>
        <v>975173.97697065654</v>
      </c>
      <c r="Z1960" s="11">
        <f t="shared" si="1134"/>
        <v>1.1996159283444738</v>
      </c>
      <c r="AA1960" s="11">
        <f t="shared" si="1134"/>
        <v>89.529644189906605</v>
      </c>
      <c r="AB1960" s="11">
        <f t="shared" si="1134"/>
        <v>6829.3692606170271</v>
      </c>
      <c r="AC1960" s="11">
        <f t="shared" si="1133"/>
        <v>0</v>
      </c>
      <c r="AD1960" s="11">
        <f t="shared" si="1133"/>
        <v>0</v>
      </c>
      <c r="AE1960" s="11">
        <f t="shared" si="1133"/>
        <v>0</v>
      </c>
      <c r="AF1960" s="11">
        <f t="shared" si="1133"/>
        <v>0</v>
      </c>
      <c r="AG1960" s="11">
        <f t="shared" si="1133"/>
        <v>0</v>
      </c>
      <c r="AH1960" s="11">
        <f t="shared" si="1133"/>
        <v>0</v>
      </c>
      <c r="AI1960" s="11">
        <f t="shared" si="1133"/>
        <v>0</v>
      </c>
      <c r="AJ1960" s="11">
        <f t="shared" si="1133"/>
        <v>0</v>
      </c>
      <c r="AK1960" s="11">
        <f t="shared" si="1133"/>
        <v>0</v>
      </c>
      <c r="AL1960" s="11">
        <f t="shared" si="1133"/>
        <v>0</v>
      </c>
      <c r="AM1960" s="11">
        <f t="shared" si="1133"/>
        <v>0</v>
      </c>
      <c r="AN1960" s="11">
        <f t="shared" si="1133"/>
        <v>0</v>
      </c>
      <c r="AO1960" s="11">
        <f t="shared" si="1133"/>
        <v>0</v>
      </c>
      <c r="AP1960" s="11">
        <f t="shared" si="1133"/>
        <v>0</v>
      </c>
      <c r="AQ1960" s="11">
        <f t="shared" si="1136"/>
        <v>0</v>
      </c>
      <c r="AR1960" s="11">
        <f t="shared" si="1135"/>
        <v>0</v>
      </c>
      <c r="AS1960" s="11">
        <f t="shared" si="1135"/>
        <v>0</v>
      </c>
      <c r="AT1960" s="11">
        <f t="shared" si="1135"/>
        <v>0</v>
      </c>
      <c r="AU1960" s="11">
        <f t="shared" si="1135"/>
        <v>0</v>
      </c>
      <c r="AV1960" s="11">
        <f t="shared" si="1135"/>
        <v>167456054.6875</v>
      </c>
      <c r="AW1960" s="11">
        <f t="shared" si="1135"/>
        <v>0</v>
      </c>
      <c r="AX1960" s="11">
        <f t="shared" si="1135"/>
        <v>0</v>
      </c>
      <c r="AY1960" s="11">
        <f t="shared" si="1135"/>
        <v>111135.92315154256</v>
      </c>
      <c r="AZ1960" s="11">
        <f t="shared" si="1135"/>
        <v>1</v>
      </c>
      <c r="BA1960" s="11">
        <f t="shared" si="1130"/>
        <v>1</v>
      </c>
      <c r="BB1960" s="11">
        <f t="shared" si="1130"/>
        <v>1</v>
      </c>
      <c r="BC1960" s="11">
        <f t="shared" si="1130"/>
        <v>1</v>
      </c>
      <c r="BD1960" s="11">
        <f t="shared" si="1130"/>
        <v>1</v>
      </c>
      <c r="BE1960" s="11">
        <f t="shared" si="1101"/>
        <v>1</v>
      </c>
      <c r="BF1960" s="15" t="str">
        <f t="shared" si="1106"/>
        <v>EN 10210</v>
      </c>
      <c r="BG1960" s="42">
        <v>93.21875</v>
      </c>
      <c r="BH1960" s="17">
        <f t="shared" si="1107"/>
        <v>250</v>
      </c>
      <c r="BI1960" s="17">
        <f t="shared" si="1108"/>
        <v>250</v>
      </c>
      <c r="BK1960" s="17">
        <f t="shared" si="1109"/>
        <v>12.5</v>
      </c>
      <c r="BM1960" s="17">
        <f t="shared" si="1110"/>
        <v>25</v>
      </c>
      <c r="BX1960" s="18">
        <f t="shared" si="1111"/>
        <v>12676.990816987241</v>
      </c>
      <c r="BY1960" s="42">
        <v>1</v>
      </c>
      <c r="BZ1960" s="43">
        <f t="shared" si="1112"/>
        <v>10.048799188301514</v>
      </c>
      <c r="CA1960" s="18">
        <f t="shared" si="1113"/>
        <v>101613144.87508956</v>
      </c>
      <c r="CB1960" s="18">
        <f t="shared" si="1114"/>
        <v>812905.1590007164</v>
      </c>
      <c r="CC1960" s="18">
        <f t="shared" si="1115"/>
        <v>975173.97697065654</v>
      </c>
      <c r="CD1960" s="25">
        <f t="shared" si="1116"/>
        <v>1.1996159283444738</v>
      </c>
      <c r="CE1960" s="26">
        <f t="shared" si="1117"/>
        <v>89.529644189906605</v>
      </c>
      <c r="CF1960" s="18">
        <f t="shared" si="1118"/>
        <v>6829.3692606170271</v>
      </c>
      <c r="CZ1960" s="18">
        <f t="shared" si="1119"/>
        <v>167456054.6875</v>
      </c>
      <c r="DC1960" s="18">
        <f t="shared" si="1120"/>
        <v>111135.92315154256</v>
      </c>
      <c r="DD1960" s="17">
        <f t="shared" si="1121"/>
        <v>1</v>
      </c>
      <c r="DE1960" s="17">
        <f t="shared" si="1122"/>
        <v>1</v>
      </c>
      <c r="DF1960" s="17">
        <f t="shared" si="1123"/>
        <v>1</v>
      </c>
      <c r="DG1960" s="17">
        <f t="shared" si="1124"/>
        <v>1</v>
      </c>
      <c r="DH1960" s="17">
        <f t="shared" si="1125"/>
        <v>1</v>
      </c>
      <c r="DI1960" s="17">
        <f t="shared" si="1126"/>
        <v>1</v>
      </c>
      <c r="DJ1960" s="20" t="s">
        <v>1879</v>
      </c>
    </row>
    <row r="1961" spans="1:114" x14ac:dyDescent="0.2">
      <c r="A1961" s="15" t="s">
        <v>105</v>
      </c>
      <c r="B1961" s="10" t="s">
        <v>2057</v>
      </c>
      <c r="C1961" s="11">
        <f t="shared" si="1104"/>
        <v>105.13850400000001</v>
      </c>
      <c r="D1961" s="11">
        <f t="shared" si="1132"/>
        <v>250</v>
      </c>
      <c r="E1961" s="11">
        <f t="shared" si="1132"/>
        <v>250</v>
      </c>
      <c r="F1961" s="11">
        <f t="shared" si="1132"/>
        <v>0</v>
      </c>
      <c r="G1961" s="11">
        <f t="shared" si="1132"/>
        <v>14.2</v>
      </c>
      <c r="H1961" s="11">
        <f t="shared" si="1132"/>
        <v>0</v>
      </c>
      <c r="I1961" s="11">
        <f t="shared" si="1137"/>
        <v>28.4</v>
      </c>
      <c r="J1961" s="11">
        <f t="shared" si="1137"/>
        <v>0</v>
      </c>
      <c r="K1961" s="11">
        <f t="shared" si="1137"/>
        <v>0</v>
      </c>
      <c r="L1961" s="11">
        <f t="shared" si="1137"/>
        <v>0</v>
      </c>
      <c r="M1961" s="11">
        <f t="shared" si="1137"/>
        <v>0</v>
      </c>
      <c r="N1961" s="11">
        <f t="shared" si="1137"/>
        <v>0</v>
      </c>
      <c r="O1961" s="11">
        <f t="shared" si="1127"/>
        <v>0</v>
      </c>
      <c r="P1961" s="11">
        <f t="shared" si="1127"/>
        <v>0</v>
      </c>
      <c r="Q1961" s="11">
        <f t="shared" si="1127"/>
        <v>0</v>
      </c>
      <c r="R1961" s="11">
        <f t="shared" si="1127"/>
        <v>0</v>
      </c>
      <c r="S1961" s="11">
        <f t="shared" si="1127"/>
        <v>0</v>
      </c>
      <c r="T1961" s="11">
        <f t="shared" si="1102"/>
        <v>14428.405941358764</v>
      </c>
      <c r="U1961" s="40">
        <f t="shared" si="1105"/>
        <v>1</v>
      </c>
      <c r="V1961" s="11">
        <f t="shared" si="1134"/>
        <v>8.8290096320821014</v>
      </c>
      <c r="W1961" s="11">
        <f t="shared" si="1134"/>
        <v>111265031.72118586</v>
      </c>
      <c r="X1961" s="11">
        <f t="shared" si="1134"/>
        <v>890120.25376948691</v>
      </c>
      <c r="Y1961" s="11">
        <f t="shared" si="1134"/>
        <v>1078165.4873133097</v>
      </c>
      <c r="Z1961" s="11">
        <f t="shared" si="1134"/>
        <v>1.2112582347693894</v>
      </c>
      <c r="AA1961" s="11">
        <f t="shared" si="1134"/>
        <v>87.815296439317009</v>
      </c>
      <c r="AB1961" s="11">
        <f t="shared" si="1134"/>
        <v>7847.6737133492279</v>
      </c>
      <c r="AC1961" s="11">
        <f t="shared" si="1133"/>
        <v>0</v>
      </c>
      <c r="AD1961" s="11">
        <f t="shared" si="1133"/>
        <v>0</v>
      </c>
      <c r="AE1961" s="11">
        <f t="shared" si="1133"/>
        <v>0</v>
      </c>
      <c r="AF1961" s="11">
        <f t="shared" si="1133"/>
        <v>0</v>
      </c>
      <c r="AG1961" s="11">
        <f t="shared" si="1133"/>
        <v>0</v>
      </c>
      <c r="AH1961" s="11">
        <f t="shared" si="1133"/>
        <v>0</v>
      </c>
      <c r="AI1961" s="11">
        <f t="shared" si="1133"/>
        <v>0</v>
      </c>
      <c r="AJ1961" s="11">
        <f t="shared" si="1133"/>
        <v>0</v>
      </c>
      <c r="AK1961" s="11">
        <f t="shared" si="1133"/>
        <v>0</v>
      </c>
      <c r="AL1961" s="11">
        <f t="shared" si="1133"/>
        <v>0</v>
      </c>
      <c r="AM1961" s="11">
        <f t="shared" si="1133"/>
        <v>0</v>
      </c>
      <c r="AN1961" s="11">
        <f t="shared" si="1133"/>
        <v>0</v>
      </c>
      <c r="AO1961" s="11">
        <f t="shared" si="1133"/>
        <v>0</v>
      </c>
      <c r="AP1961" s="11">
        <f t="shared" si="1133"/>
        <v>0</v>
      </c>
      <c r="AQ1961" s="11">
        <f t="shared" si="1136"/>
        <v>0</v>
      </c>
      <c r="AR1961" s="11">
        <f t="shared" si="1135"/>
        <v>0</v>
      </c>
      <c r="AS1961" s="11">
        <f t="shared" si="1135"/>
        <v>0</v>
      </c>
      <c r="AT1961" s="11">
        <f t="shared" si="1135"/>
        <v>0</v>
      </c>
      <c r="AU1961" s="11">
        <f t="shared" si="1135"/>
        <v>0</v>
      </c>
      <c r="AV1961" s="11">
        <f t="shared" si="1135"/>
        <v>186174307.31040004</v>
      </c>
      <c r="AW1961" s="11">
        <f t="shared" si="1135"/>
        <v>0</v>
      </c>
      <c r="AX1961" s="11">
        <f t="shared" si="1135"/>
        <v>0</v>
      </c>
      <c r="AY1961" s="11">
        <f t="shared" si="1135"/>
        <v>109039.66428337309</v>
      </c>
      <c r="AZ1961" s="11">
        <f t="shared" si="1135"/>
        <v>1</v>
      </c>
      <c r="BA1961" s="11">
        <f t="shared" si="1130"/>
        <v>1</v>
      </c>
      <c r="BB1961" s="11">
        <f t="shared" si="1130"/>
        <v>1</v>
      </c>
      <c r="BC1961" s="11">
        <f t="shared" si="1130"/>
        <v>1</v>
      </c>
      <c r="BD1961" s="11">
        <f t="shared" si="1130"/>
        <v>1</v>
      </c>
      <c r="BE1961" s="11">
        <f t="shared" si="1101"/>
        <v>1</v>
      </c>
      <c r="BF1961" s="15" t="str">
        <f t="shared" si="1106"/>
        <v>EN 10210</v>
      </c>
      <c r="BG1961" s="42">
        <v>105.13850400000001</v>
      </c>
      <c r="BH1961" s="17">
        <f t="shared" si="1107"/>
        <v>250</v>
      </c>
      <c r="BI1961" s="17">
        <f t="shared" si="1108"/>
        <v>250</v>
      </c>
      <c r="BK1961" s="17">
        <f t="shared" si="1109"/>
        <v>14.2</v>
      </c>
      <c r="BM1961" s="17">
        <f t="shared" si="1110"/>
        <v>28.4</v>
      </c>
      <c r="BX1961" s="18">
        <f t="shared" si="1111"/>
        <v>14428.405941358764</v>
      </c>
      <c r="BY1961" s="42">
        <v>1</v>
      </c>
      <c r="BZ1961" s="43">
        <f t="shared" si="1112"/>
        <v>8.8290096320821014</v>
      </c>
      <c r="CA1961" s="18">
        <f t="shared" si="1113"/>
        <v>111265031.72118586</v>
      </c>
      <c r="CB1961" s="18">
        <f t="shared" si="1114"/>
        <v>890120.25376948691</v>
      </c>
      <c r="CC1961" s="18">
        <f t="shared" si="1115"/>
        <v>1078165.4873133097</v>
      </c>
      <c r="CD1961" s="25">
        <f t="shared" si="1116"/>
        <v>1.2112582347693894</v>
      </c>
      <c r="CE1961" s="26">
        <f t="shared" si="1117"/>
        <v>87.815296439317009</v>
      </c>
      <c r="CF1961" s="18">
        <f t="shared" si="1118"/>
        <v>7847.6737133492279</v>
      </c>
      <c r="CZ1961" s="18">
        <f t="shared" si="1119"/>
        <v>186174307.31040004</v>
      </c>
      <c r="DC1961" s="18">
        <f t="shared" si="1120"/>
        <v>109039.66428337309</v>
      </c>
      <c r="DD1961" s="17">
        <f t="shared" si="1121"/>
        <v>1</v>
      </c>
      <c r="DE1961" s="17">
        <f t="shared" si="1122"/>
        <v>1</v>
      </c>
      <c r="DF1961" s="17">
        <f t="shared" si="1123"/>
        <v>1</v>
      </c>
      <c r="DG1961" s="17">
        <f t="shared" si="1124"/>
        <v>1</v>
      </c>
      <c r="DH1961" s="17">
        <f t="shared" si="1125"/>
        <v>1</v>
      </c>
      <c r="DI1961" s="17">
        <f t="shared" si="1126"/>
        <v>1</v>
      </c>
      <c r="DJ1961" s="20" t="s">
        <v>1879</v>
      </c>
    </row>
    <row r="1962" spans="1:114" x14ac:dyDescent="0.2">
      <c r="A1962" s="15" t="s">
        <v>105</v>
      </c>
      <c r="B1962" s="10" t="s">
        <v>2058</v>
      </c>
      <c r="C1962" s="11">
        <f t="shared" si="1104"/>
        <v>117.5616</v>
      </c>
      <c r="D1962" s="11">
        <f t="shared" si="1132"/>
        <v>250</v>
      </c>
      <c r="E1962" s="11">
        <f t="shared" si="1132"/>
        <v>250</v>
      </c>
      <c r="F1962" s="11">
        <f t="shared" si="1132"/>
        <v>0</v>
      </c>
      <c r="G1962" s="11">
        <f t="shared" si="1132"/>
        <v>16</v>
      </c>
      <c r="H1962" s="11">
        <f t="shared" si="1132"/>
        <v>0</v>
      </c>
      <c r="I1962" s="11">
        <f t="shared" si="1137"/>
        <v>32</v>
      </c>
      <c r="J1962" s="11">
        <f t="shared" si="1137"/>
        <v>0</v>
      </c>
      <c r="K1962" s="11">
        <f t="shared" si="1137"/>
        <v>0</v>
      </c>
      <c r="L1962" s="11">
        <f t="shared" si="1137"/>
        <v>0</v>
      </c>
      <c r="M1962" s="11">
        <f t="shared" si="1137"/>
        <v>0</v>
      </c>
      <c r="N1962" s="11">
        <f t="shared" si="1137"/>
        <v>0</v>
      </c>
      <c r="O1962" s="11">
        <f t="shared" si="1127"/>
        <v>0</v>
      </c>
      <c r="P1962" s="11">
        <f t="shared" si="1127"/>
        <v>0</v>
      </c>
      <c r="Q1962" s="11">
        <f t="shared" si="1127"/>
        <v>0</v>
      </c>
      <c r="R1962" s="11">
        <f t="shared" si="1127"/>
        <v>0</v>
      </c>
      <c r="S1962" s="11">
        <f t="shared" si="1127"/>
        <v>0</v>
      </c>
      <c r="T1962" s="11">
        <f t="shared" si="1102"/>
        <v>16289.981754551896</v>
      </c>
      <c r="U1962" s="40">
        <f t="shared" si="1105"/>
        <v>1</v>
      </c>
      <c r="V1962" s="11">
        <f t="shared" si="1134"/>
        <v>7.8200538804318231</v>
      </c>
      <c r="W1962" s="11">
        <f t="shared" si="1134"/>
        <v>120471348.81824504</v>
      </c>
      <c r="X1962" s="11">
        <f t="shared" si="1134"/>
        <v>963770.79054596031</v>
      </c>
      <c r="Y1962" s="11">
        <f t="shared" si="1134"/>
        <v>1179704.7052711432</v>
      </c>
      <c r="Z1962" s="11">
        <f t="shared" si="1134"/>
        <v>1.2240511092921378</v>
      </c>
      <c r="AA1962" s="11">
        <f t="shared" si="1134"/>
        <v>85.996660659788034</v>
      </c>
      <c r="AB1962" s="11">
        <f t="shared" si="1134"/>
        <v>8949.2385965949361</v>
      </c>
      <c r="AC1962" s="11">
        <f t="shared" si="1133"/>
        <v>0</v>
      </c>
      <c r="AD1962" s="11">
        <f t="shared" si="1133"/>
        <v>0</v>
      </c>
      <c r="AE1962" s="11">
        <f t="shared" si="1133"/>
        <v>0</v>
      </c>
      <c r="AF1962" s="11">
        <f t="shared" si="1133"/>
        <v>0</v>
      </c>
      <c r="AG1962" s="11">
        <f t="shared" si="1133"/>
        <v>0</v>
      </c>
      <c r="AH1962" s="11">
        <f t="shared" si="1133"/>
        <v>0</v>
      </c>
      <c r="AI1962" s="11">
        <f t="shared" si="1133"/>
        <v>0</v>
      </c>
      <c r="AJ1962" s="11">
        <f t="shared" si="1133"/>
        <v>0</v>
      </c>
      <c r="AK1962" s="11">
        <f t="shared" si="1133"/>
        <v>0</v>
      </c>
      <c r="AL1962" s="11">
        <f t="shared" si="1133"/>
        <v>0</v>
      </c>
      <c r="AM1962" s="11">
        <f t="shared" si="1133"/>
        <v>0</v>
      </c>
      <c r="AN1962" s="11">
        <f t="shared" si="1133"/>
        <v>0</v>
      </c>
      <c r="AO1962" s="11">
        <f t="shared" si="1133"/>
        <v>0</v>
      </c>
      <c r="AP1962" s="11">
        <f t="shared" si="1133"/>
        <v>0</v>
      </c>
      <c r="AQ1962" s="11">
        <f t="shared" si="1136"/>
        <v>0</v>
      </c>
      <c r="AR1962" s="11">
        <f t="shared" si="1135"/>
        <v>0</v>
      </c>
      <c r="AS1962" s="11">
        <f t="shared" si="1135"/>
        <v>0</v>
      </c>
      <c r="AT1962" s="11">
        <f t="shared" si="1135"/>
        <v>0</v>
      </c>
      <c r="AU1962" s="11">
        <f t="shared" si="1135"/>
        <v>0</v>
      </c>
      <c r="AV1962" s="11">
        <f t="shared" si="1135"/>
        <v>205006464</v>
      </c>
      <c r="AW1962" s="11">
        <f t="shared" si="1135"/>
        <v>0</v>
      </c>
      <c r="AX1962" s="11">
        <f t="shared" si="1135"/>
        <v>0</v>
      </c>
      <c r="AY1962" s="11">
        <f t="shared" si="1135"/>
        <v>106765.09649148733</v>
      </c>
      <c r="AZ1962" s="11">
        <f t="shared" si="1135"/>
        <v>1</v>
      </c>
      <c r="BA1962" s="11">
        <f t="shared" si="1130"/>
        <v>1</v>
      </c>
      <c r="BB1962" s="11">
        <f t="shared" si="1130"/>
        <v>1</v>
      </c>
      <c r="BC1962" s="11">
        <f t="shared" si="1130"/>
        <v>1</v>
      </c>
      <c r="BD1962" s="11">
        <f t="shared" si="1130"/>
        <v>1</v>
      </c>
      <c r="BE1962" s="11">
        <f t="shared" si="1101"/>
        <v>1</v>
      </c>
      <c r="BF1962" s="15" t="str">
        <f t="shared" si="1106"/>
        <v>EN 10210</v>
      </c>
      <c r="BG1962" s="42">
        <v>117.5616</v>
      </c>
      <c r="BH1962" s="17">
        <f t="shared" si="1107"/>
        <v>250</v>
      </c>
      <c r="BI1962" s="17">
        <f t="shared" si="1108"/>
        <v>250</v>
      </c>
      <c r="BK1962" s="17">
        <f t="shared" si="1109"/>
        <v>16</v>
      </c>
      <c r="BM1962" s="17">
        <f t="shared" si="1110"/>
        <v>32</v>
      </c>
      <c r="BX1962" s="18">
        <f t="shared" si="1111"/>
        <v>16289.981754551896</v>
      </c>
      <c r="BY1962" s="42">
        <v>1</v>
      </c>
      <c r="BZ1962" s="43">
        <f t="shared" si="1112"/>
        <v>7.8200538804318231</v>
      </c>
      <c r="CA1962" s="18">
        <f t="shared" si="1113"/>
        <v>120471348.81824504</v>
      </c>
      <c r="CB1962" s="18">
        <f t="shared" si="1114"/>
        <v>963770.79054596031</v>
      </c>
      <c r="CC1962" s="18">
        <f t="shared" si="1115"/>
        <v>1179704.7052711432</v>
      </c>
      <c r="CD1962" s="25">
        <f t="shared" si="1116"/>
        <v>1.2240511092921378</v>
      </c>
      <c r="CE1962" s="26">
        <f t="shared" si="1117"/>
        <v>85.996660659788034</v>
      </c>
      <c r="CF1962" s="18">
        <f t="shared" si="1118"/>
        <v>8949.2385965949361</v>
      </c>
      <c r="CZ1962" s="18">
        <f t="shared" si="1119"/>
        <v>205006464</v>
      </c>
      <c r="DC1962" s="18">
        <f t="shared" si="1120"/>
        <v>106765.09649148733</v>
      </c>
      <c r="DD1962" s="17">
        <f t="shared" si="1121"/>
        <v>1</v>
      </c>
      <c r="DE1962" s="17">
        <f t="shared" si="1122"/>
        <v>1</v>
      </c>
      <c r="DF1962" s="17">
        <f t="shared" si="1123"/>
        <v>1</v>
      </c>
      <c r="DG1962" s="17">
        <f t="shared" si="1124"/>
        <v>1</v>
      </c>
      <c r="DH1962" s="17">
        <f t="shared" si="1125"/>
        <v>1</v>
      </c>
      <c r="DI1962" s="17">
        <f t="shared" si="1126"/>
        <v>1</v>
      </c>
      <c r="DJ1962" s="20" t="s">
        <v>1879</v>
      </c>
    </row>
    <row r="1963" spans="1:114" x14ac:dyDescent="0.2">
      <c r="A1963" s="15" t="s">
        <v>105</v>
      </c>
      <c r="B1963" s="10" t="s">
        <v>2059</v>
      </c>
      <c r="C1963" s="11">
        <f t="shared" si="1104"/>
        <v>127.75875000000001</v>
      </c>
      <c r="D1963" s="11">
        <f t="shared" si="1132"/>
        <v>250</v>
      </c>
      <c r="E1963" s="11">
        <f t="shared" si="1132"/>
        <v>250</v>
      </c>
      <c r="F1963" s="11">
        <f t="shared" si="1132"/>
        <v>0</v>
      </c>
      <c r="G1963" s="11">
        <f t="shared" si="1132"/>
        <v>17.5</v>
      </c>
      <c r="H1963" s="11">
        <f t="shared" si="1132"/>
        <v>0</v>
      </c>
      <c r="I1963" s="11">
        <f t="shared" si="1137"/>
        <v>35</v>
      </c>
      <c r="J1963" s="11">
        <f t="shared" si="1137"/>
        <v>0</v>
      </c>
      <c r="K1963" s="11">
        <f t="shared" si="1137"/>
        <v>0</v>
      </c>
      <c r="L1963" s="11">
        <f t="shared" si="1137"/>
        <v>0</v>
      </c>
      <c r="M1963" s="11">
        <f t="shared" si="1137"/>
        <v>0</v>
      </c>
      <c r="N1963" s="11">
        <f t="shared" si="1137"/>
        <v>0</v>
      </c>
      <c r="O1963" s="11">
        <f t="shared" si="1137"/>
        <v>0</v>
      </c>
      <c r="P1963" s="11">
        <f t="shared" si="1137"/>
        <v>0</v>
      </c>
      <c r="Q1963" s="11">
        <f t="shared" si="1137"/>
        <v>0</v>
      </c>
      <c r="R1963" s="11">
        <f t="shared" si="1137"/>
        <v>0</v>
      </c>
      <c r="S1963" s="11">
        <f t="shared" si="1137"/>
        <v>0</v>
      </c>
      <c r="T1963" s="11">
        <f t="shared" si="1102"/>
        <v>17846.902001294991</v>
      </c>
      <c r="U1963" s="40">
        <f t="shared" si="1105"/>
        <v>1</v>
      </c>
      <c r="V1963" s="11">
        <f t="shared" si="1134"/>
        <v>7.1378514334086498</v>
      </c>
      <c r="W1963" s="11">
        <f t="shared" si="1134"/>
        <v>127365519.1150859</v>
      </c>
      <c r="X1963" s="11">
        <f t="shared" si="1134"/>
        <v>1018924.1529206872</v>
      </c>
      <c r="Y1963" s="11">
        <f t="shared" si="1134"/>
        <v>1258474.2052670128</v>
      </c>
      <c r="Z1963" s="11">
        <f t="shared" si="1134"/>
        <v>1.2351009657192531</v>
      </c>
      <c r="AA1963" s="11">
        <f t="shared" si="1134"/>
        <v>84.478173527143994</v>
      </c>
      <c r="AB1963" s="11">
        <f t="shared" si="1134"/>
        <v>9885.5637508093714</v>
      </c>
      <c r="AC1963" s="11">
        <f t="shared" si="1133"/>
        <v>0</v>
      </c>
      <c r="AD1963" s="11">
        <f t="shared" si="1133"/>
        <v>0</v>
      </c>
      <c r="AE1963" s="11">
        <f t="shared" si="1133"/>
        <v>0</v>
      </c>
      <c r="AF1963" s="11">
        <f t="shared" si="1133"/>
        <v>0</v>
      </c>
      <c r="AG1963" s="11">
        <f t="shared" si="1133"/>
        <v>0</v>
      </c>
      <c r="AH1963" s="11">
        <f t="shared" si="1133"/>
        <v>0</v>
      </c>
      <c r="AI1963" s="11">
        <f t="shared" si="1133"/>
        <v>0</v>
      </c>
      <c r="AJ1963" s="11">
        <f t="shared" si="1133"/>
        <v>0</v>
      </c>
      <c r="AK1963" s="11">
        <f t="shared" si="1133"/>
        <v>0</v>
      </c>
      <c r="AL1963" s="11">
        <f t="shared" si="1133"/>
        <v>0</v>
      </c>
      <c r="AM1963" s="11">
        <f t="shared" si="1133"/>
        <v>0</v>
      </c>
      <c r="AN1963" s="11">
        <f t="shared" si="1133"/>
        <v>0</v>
      </c>
      <c r="AO1963" s="11">
        <f t="shared" si="1133"/>
        <v>0</v>
      </c>
      <c r="AP1963" s="11">
        <f t="shared" si="1133"/>
        <v>0</v>
      </c>
      <c r="AQ1963" s="11">
        <f t="shared" si="1136"/>
        <v>0</v>
      </c>
      <c r="AR1963" s="11">
        <f t="shared" si="1135"/>
        <v>0</v>
      </c>
      <c r="AS1963" s="11">
        <f t="shared" si="1135"/>
        <v>0</v>
      </c>
      <c r="AT1963" s="11">
        <f t="shared" si="1135"/>
        <v>0</v>
      </c>
      <c r="AU1963" s="11">
        <f t="shared" si="1135"/>
        <v>0</v>
      </c>
      <c r="AV1963" s="11">
        <f t="shared" si="1135"/>
        <v>219941367.1875</v>
      </c>
      <c r="AW1963" s="11">
        <f t="shared" si="1135"/>
        <v>0</v>
      </c>
      <c r="AX1963" s="11">
        <f t="shared" si="1135"/>
        <v>0</v>
      </c>
      <c r="AY1963" s="11">
        <f t="shared" si="1135"/>
        <v>104826.40937702343</v>
      </c>
      <c r="AZ1963" s="11">
        <f t="shared" si="1135"/>
        <v>1</v>
      </c>
      <c r="BA1963" s="11">
        <f t="shared" si="1130"/>
        <v>1</v>
      </c>
      <c r="BB1963" s="11">
        <f t="shared" si="1130"/>
        <v>1</v>
      </c>
      <c r="BC1963" s="11">
        <f t="shared" si="1130"/>
        <v>1</v>
      </c>
      <c r="BD1963" s="11">
        <f t="shared" si="1130"/>
        <v>1</v>
      </c>
      <c r="BE1963" s="11">
        <f t="shared" si="1101"/>
        <v>1</v>
      </c>
      <c r="BF1963" s="15" t="str">
        <f t="shared" si="1106"/>
        <v>EN 10210</v>
      </c>
      <c r="BG1963" s="42">
        <v>127.75875000000001</v>
      </c>
      <c r="BH1963" s="17">
        <f t="shared" si="1107"/>
        <v>250</v>
      </c>
      <c r="BI1963" s="17">
        <f t="shared" si="1108"/>
        <v>250</v>
      </c>
      <c r="BK1963" s="17">
        <f t="shared" si="1109"/>
        <v>17.5</v>
      </c>
      <c r="BM1963" s="17">
        <f t="shared" si="1110"/>
        <v>35</v>
      </c>
      <c r="BX1963" s="18">
        <f t="shared" si="1111"/>
        <v>17846.902001294991</v>
      </c>
      <c r="BY1963" s="42">
        <v>1</v>
      </c>
      <c r="BZ1963" s="43">
        <f t="shared" si="1112"/>
        <v>7.1378514334086498</v>
      </c>
      <c r="CA1963" s="18">
        <f t="shared" si="1113"/>
        <v>127365519.1150859</v>
      </c>
      <c r="CB1963" s="18">
        <f t="shared" si="1114"/>
        <v>1018924.1529206872</v>
      </c>
      <c r="CC1963" s="18">
        <f t="shared" si="1115"/>
        <v>1258474.2052670128</v>
      </c>
      <c r="CD1963" s="25">
        <f t="shared" si="1116"/>
        <v>1.2351009657192531</v>
      </c>
      <c r="CE1963" s="26">
        <f t="shared" si="1117"/>
        <v>84.478173527143994</v>
      </c>
      <c r="CF1963" s="18">
        <f t="shared" si="1118"/>
        <v>9885.5637508093714</v>
      </c>
      <c r="CZ1963" s="18">
        <f t="shared" si="1119"/>
        <v>219941367.1875</v>
      </c>
      <c r="DC1963" s="18">
        <f t="shared" si="1120"/>
        <v>104826.40937702343</v>
      </c>
      <c r="DD1963" s="17">
        <f t="shared" si="1121"/>
        <v>1</v>
      </c>
      <c r="DE1963" s="17">
        <f t="shared" si="1122"/>
        <v>1</v>
      </c>
      <c r="DF1963" s="17">
        <f t="shared" si="1123"/>
        <v>1</v>
      </c>
      <c r="DG1963" s="17">
        <f t="shared" si="1124"/>
        <v>1</v>
      </c>
      <c r="DH1963" s="17">
        <f t="shared" si="1125"/>
        <v>1</v>
      </c>
      <c r="DI1963" s="17">
        <f t="shared" si="1126"/>
        <v>1</v>
      </c>
      <c r="DJ1963" s="20" t="s">
        <v>1879</v>
      </c>
    </row>
    <row r="1964" spans="1:114" x14ac:dyDescent="0.2">
      <c r="A1964" s="15" t="s">
        <v>105</v>
      </c>
      <c r="B1964" s="10" t="s">
        <v>2060</v>
      </c>
      <c r="C1964" s="11">
        <f t="shared" si="1104"/>
        <v>50.186933999999987</v>
      </c>
      <c r="D1964" s="11">
        <f t="shared" si="1132"/>
        <v>260</v>
      </c>
      <c r="E1964" s="11">
        <f t="shared" si="1132"/>
        <v>260</v>
      </c>
      <c r="F1964" s="11">
        <f t="shared" si="1132"/>
        <v>0</v>
      </c>
      <c r="G1964" s="11">
        <f t="shared" si="1132"/>
        <v>6.3</v>
      </c>
      <c r="H1964" s="11">
        <f t="shared" si="1132"/>
        <v>0</v>
      </c>
      <c r="I1964" s="11">
        <f t="shared" si="1137"/>
        <v>9.4499999999999993</v>
      </c>
      <c r="J1964" s="11">
        <f t="shared" si="1137"/>
        <v>0</v>
      </c>
      <c r="K1964" s="11">
        <f t="shared" si="1137"/>
        <v>0</v>
      </c>
      <c r="L1964" s="11">
        <f t="shared" si="1137"/>
        <v>0</v>
      </c>
      <c r="M1964" s="11">
        <f t="shared" si="1137"/>
        <v>0</v>
      </c>
      <c r="N1964" s="11">
        <f t="shared" si="1137"/>
        <v>0</v>
      </c>
      <c r="O1964" s="11">
        <f t="shared" si="1137"/>
        <v>0</v>
      </c>
      <c r="P1964" s="11">
        <f t="shared" si="1137"/>
        <v>0</v>
      </c>
      <c r="Q1964" s="11">
        <f t="shared" si="1137"/>
        <v>0</v>
      </c>
      <c r="R1964" s="11">
        <f t="shared" si="1137"/>
        <v>0</v>
      </c>
      <c r="S1964" s="11">
        <f t="shared" si="1137"/>
        <v>0</v>
      </c>
      <c r="T1964" s="11">
        <f t="shared" si="1102"/>
        <v>6412.8215152101393</v>
      </c>
      <c r="U1964" s="40">
        <f t="shared" si="1105"/>
        <v>1.04</v>
      </c>
      <c r="V1964" s="11">
        <f t="shared" si="1134"/>
        <v>20.659248993425276</v>
      </c>
      <c r="W1964" s="11">
        <f t="shared" si="1134"/>
        <v>66349540.389894649</v>
      </c>
      <c r="X1964" s="11">
        <f t="shared" si="1134"/>
        <v>510381.07992226654</v>
      </c>
      <c r="Y1964" s="11">
        <f t="shared" si="1134"/>
        <v>590749.76777638728</v>
      </c>
      <c r="Z1964" s="11">
        <f t="shared" si="1134"/>
        <v>1.1574679999234323</v>
      </c>
      <c r="AA1964" s="11">
        <f t="shared" si="1134"/>
        <v>101.71719681390655</v>
      </c>
      <c r="AB1964" s="11">
        <f t="shared" si="1134"/>
        <v>3377.8592496839156</v>
      </c>
      <c r="AC1964" s="11">
        <f t="shared" si="1133"/>
        <v>0</v>
      </c>
      <c r="AD1964" s="11">
        <f t="shared" si="1133"/>
        <v>0</v>
      </c>
      <c r="AE1964" s="11">
        <f t="shared" si="1133"/>
        <v>0</v>
      </c>
      <c r="AF1964" s="11">
        <f t="shared" si="1133"/>
        <v>0</v>
      </c>
      <c r="AG1964" s="11">
        <f t="shared" si="1133"/>
        <v>0</v>
      </c>
      <c r="AH1964" s="11">
        <f t="shared" si="1133"/>
        <v>0</v>
      </c>
      <c r="AI1964" s="11">
        <f t="shared" si="1133"/>
        <v>0</v>
      </c>
      <c r="AJ1964" s="11">
        <f t="shared" si="1133"/>
        <v>0</v>
      </c>
      <c r="AK1964" s="11">
        <f t="shared" si="1133"/>
        <v>0</v>
      </c>
      <c r="AL1964" s="11">
        <f t="shared" si="1133"/>
        <v>0</v>
      </c>
      <c r="AM1964" s="11">
        <f t="shared" si="1133"/>
        <v>0</v>
      </c>
      <c r="AN1964" s="11">
        <f t="shared" si="1133"/>
        <v>0</v>
      </c>
      <c r="AO1964" s="11">
        <f t="shared" si="1133"/>
        <v>0</v>
      </c>
      <c r="AP1964" s="11">
        <f t="shared" si="1133"/>
        <v>0</v>
      </c>
      <c r="AQ1964" s="11">
        <f t="shared" si="1136"/>
        <v>0</v>
      </c>
      <c r="AR1964" s="11">
        <f t="shared" si="1135"/>
        <v>0</v>
      </c>
      <c r="AS1964" s="11">
        <f t="shared" si="1135"/>
        <v>0</v>
      </c>
      <c r="AT1964" s="11">
        <f t="shared" si="1135"/>
        <v>0</v>
      </c>
      <c r="AU1964" s="11">
        <f t="shared" si="1135"/>
        <v>0</v>
      </c>
      <c r="AV1964" s="11">
        <f t="shared" si="1135"/>
        <v>102873129.36389998</v>
      </c>
      <c r="AW1964" s="11">
        <f t="shared" si="1135"/>
        <v>0</v>
      </c>
      <c r="AX1964" s="11">
        <f t="shared" si="1135"/>
        <v>0</v>
      </c>
      <c r="AY1964" s="11">
        <f t="shared" si="1135"/>
        <v>128454.81849936782</v>
      </c>
      <c r="AZ1964" s="11">
        <f t="shared" si="1135"/>
        <v>1</v>
      </c>
      <c r="BA1964" s="11">
        <f t="shared" si="1130"/>
        <v>1</v>
      </c>
      <c r="BB1964" s="11">
        <f t="shared" si="1130"/>
        <v>1</v>
      </c>
      <c r="BC1964" s="11">
        <f t="shared" si="1130"/>
        <v>2</v>
      </c>
      <c r="BD1964" s="11">
        <f t="shared" si="1130"/>
        <v>4</v>
      </c>
      <c r="BE1964" s="11">
        <f t="shared" si="1101"/>
        <v>4</v>
      </c>
      <c r="BF1964" s="15" t="str">
        <f t="shared" si="1106"/>
        <v>EN 10210</v>
      </c>
      <c r="BG1964" s="42">
        <v>50.186933999999987</v>
      </c>
      <c r="BH1964" s="17">
        <f t="shared" si="1107"/>
        <v>260</v>
      </c>
      <c r="BI1964" s="17">
        <f t="shared" si="1108"/>
        <v>260</v>
      </c>
      <c r="BK1964" s="17">
        <f t="shared" si="1109"/>
        <v>6.3</v>
      </c>
      <c r="BM1964" s="17">
        <f t="shared" si="1110"/>
        <v>9.4499999999999993</v>
      </c>
      <c r="BX1964" s="18">
        <f t="shared" si="1111"/>
        <v>6412.8215152101393</v>
      </c>
      <c r="BY1964" s="42">
        <v>1.04</v>
      </c>
      <c r="BZ1964" s="43">
        <f t="shared" si="1112"/>
        <v>20.659248993425276</v>
      </c>
      <c r="CA1964" s="18">
        <f t="shared" si="1113"/>
        <v>66349540.389894649</v>
      </c>
      <c r="CB1964" s="18">
        <f t="shared" si="1114"/>
        <v>510381.07992226654</v>
      </c>
      <c r="CC1964" s="18">
        <f t="shared" si="1115"/>
        <v>590749.76777638728</v>
      </c>
      <c r="CD1964" s="25">
        <f t="shared" si="1116"/>
        <v>1.1574679999234323</v>
      </c>
      <c r="CE1964" s="26">
        <f t="shared" si="1117"/>
        <v>101.71719681390655</v>
      </c>
      <c r="CF1964" s="18">
        <f t="shared" si="1118"/>
        <v>3377.8592496839156</v>
      </c>
      <c r="CZ1964" s="18">
        <f t="shared" si="1119"/>
        <v>102873129.36389998</v>
      </c>
      <c r="DC1964" s="18">
        <f t="shared" si="1120"/>
        <v>128454.81849936782</v>
      </c>
      <c r="DD1964" s="17">
        <f t="shared" si="1121"/>
        <v>1</v>
      </c>
      <c r="DE1964" s="17">
        <f t="shared" si="1122"/>
        <v>1</v>
      </c>
      <c r="DF1964" s="17">
        <f t="shared" si="1123"/>
        <v>1</v>
      </c>
      <c r="DG1964" s="17">
        <f t="shared" si="1124"/>
        <v>2</v>
      </c>
      <c r="DH1964" s="17">
        <f t="shared" si="1125"/>
        <v>4</v>
      </c>
      <c r="DI1964" s="17">
        <f t="shared" si="1126"/>
        <v>4</v>
      </c>
      <c r="DJ1964" s="20" t="s">
        <v>1879</v>
      </c>
    </row>
    <row r="1965" spans="1:114" x14ac:dyDescent="0.2">
      <c r="A1965" s="15" t="s">
        <v>105</v>
      </c>
      <c r="B1965" s="10" t="s">
        <v>2061</v>
      </c>
      <c r="C1965" s="11">
        <f t="shared" si="1104"/>
        <v>56.381525999999951</v>
      </c>
      <c r="D1965" s="11">
        <f t="shared" si="1132"/>
        <v>260</v>
      </c>
      <c r="E1965" s="11">
        <f t="shared" si="1132"/>
        <v>260</v>
      </c>
      <c r="F1965" s="11">
        <f t="shared" si="1132"/>
        <v>0</v>
      </c>
      <c r="G1965" s="11">
        <f t="shared" si="1132"/>
        <v>7.1</v>
      </c>
      <c r="H1965" s="11">
        <f t="shared" si="1132"/>
        <v>0</v>
      </c>
      <c r="I1965" s="11">
        <f t="shared" si="1137"/>
        <v>10.649999999999999</v>
      </c>
      <c r="J1965" s="11">
        <f t="shared" si="1137"/>
        <v>0</v>
      </c>
      <c r="K1965" s="11">
        <f t="shared" si="1137"/>
        <v>0</v>
      </c>
      <c r="L1965" s="11">
        <f t="shared" si="1137"/>
        <v>0</v>
      </c>
      <c r="M1965" s="11">
        <f t="shared" si="1137"/>
        <v>0</v>
      </c>
      <c r="N1965" s="11">
        <f t="shared" si="1137"/>
        <v>0</v>
      </c>
      <c r="O1965" s="11">
        <f t="shared" si="1137"/>
        <v>0</v>
      </c>
      <c r="P1965" s="11">
        <f t="shared" si="1137"/>
        <v>0</v>
      </c>
      <c r="Q1965" s="11">
        <f t="shared" si="1137"/>
        <v>0</v>
      </c>
      <c r="R1965" s="11">
        <f t="shared" si="1137"/>
        <v>0</v>
      </c>
      <c r="S1965" s="11">
        <f t="shared" si="1137"/>
        <v>0</v>
      </c>
      <c r="T1965" s="11">
        <f t="shared" si="1102"/>
        <v>7207.2303497541725</v>
      </c>
      <c r="U1965" s="40">
        <f t="shared" si="1105"/>
        <v>1.04</v>
      </c>
      <c r="V1965" s="11">
        <f t="shared" si="1134"/>
        <v>18.382106579629422</v>
      </c>
      <c r="W1965" s="11">
        <f t="shared" si="1134"/>
        <v>73737921.173438042</v>
      </c>
      <c r="X1965" s="11">
        <f t="shared" si="1134"/>
        <v>567214.77825721574</v>
      </c>
      <c r="Y1965" s="11">
        <f t="shared" si="1134"/>
        <v>658983.81303135678</v>
      </c>
      <c r="Z1965" s="11">
        <f t="shared" si="1134"/>
        <v>1.1617888642748415</v>
      </c>
      <c r="AA1965" s="11">
        <f t="shared" si="1134"/>
        <v>101.14891848383768</v>
      </c>
      <c r="AB1965" s="11">
        <f t="shared" si="1134"/>
        <v>3821.3707426698456</v>
      </c>
      <c r="AC1965" s="11">
        <f t="shared" si="1133"/>
        <v>0</v>
      </c>
      <c r="AD1965" s="11">
        <f t="shared" si="1133"/>
        <v>0</v>
      </c>
      <c r="AE1965" s="11">
        <f t="shared" si="1133"/>
        <v>0</v>
      </c>
      <c r="AF1965" s="11">
        <f t="shared" si="1133"/>
        <v>0</v>
      </c>
      <c r="AG1965" s="11">
        <f t="shared" si="1133"/>
        <v>0</v>
      </c>
      <c r="AH1965" s="11">
        <f t="shared" si="1133"/>
        <v>0</v>
      </c>
      <c r="AI1965" s="11">
        <f t="shared" si="1133"/>
        <v>0</v>
      </c>
      <c r="AJ1965" s="11">
        <f t="shared" si="1133"/>
        <v>0</v>
      </c>
      <c r="AK1965" s="11">
        <f t="shared" si="1133"/>
        <v>0</v>
      </c>
      <c r="AL1965" s="11">
        <f t="shared" si="1133"/>
        <v>0</v>
      </c>
      <c r="AM1965" s="11">
        <f t="shared" si="1133"/>
        <v>0</v>
      </c>
      <c r="AN1965" s="11">
        <f t="shared" si="1133"/>
        <v>0</v>
      </c>
      <c r="AO1965" s="11">
        <f t="shared" si="1133"/>
        <v>0</v>
      </c>
      <c r="AP1965" s="11">
        <f t="shared" si="1133"/>
        <v>0</v>
      </c>
      <c r="AQ1965" s="11">
        <f t="shared" si="1136"/>
        <v>0</v>
      </c>
      <c r="AR1965" s="11">
        <f t="shared" si="1135"/>
        <v>0</v>
      </c>
      <c r="AS1965" s="11">
        <f t="shared" si="1135"/>
        <v>0</v>
      </c>
      <c r="AT1965" s="11">
        <f t="shared" si="1135"/>
        <v>0</v>
      </c>
      <c r="AU1965" s="11">
        <f t="shared" si="1135"/>
        <v>0</v>
      </c>
      <c r="AV1965" s="11">
        <f t="shared" si="1135"/>
        <v>114843081.41190003</v>
      </c>
      <c r="AW1965" s="11">
        <f t="shared" si="1135"/>
        <v>0</v>
      </c>
      <c r="AX1965" s="11">
        <f t="shared" si="1135"/>
        <v>0</v>
      </c>
      <c r="AY1965" s="11">
        <f t="shared" si="1135"/>
        <v>127570.6414853397</v>
      </c>
      <c r="AZ1965" s="11">
        <f t="shared" si="1135"/>
        <v>1</v>
      </c>
      <c r="BA1965" s="11">
        <f t="shared" si="1130"/>
        <v>1</v>
      </c>
      <c r="BB1965" s="11">
        <f t="shared" si="1130"/>
        <v>1</v>
      </c>
      <c r="BC1965" s="11">
        <f t="shared" si="1130"/>
        <v>1</v>
      </c>
      <c r="BD1965" s="11">
        <f t="shared" si="1130"/>
        <v>3</v>
      </c>
      <c r="BE1965" s="11">
        <f t="shared" si="1101"/>
        <v>4</v>
      </c>
      <c r="BF1965" s="15" t="str">
        <f t="shared" si="1106"/>
        <v>EN 10210</v>
      </c>
      <c r="BG1965" s="42">
        <v>56.381525999999951</v>
      </c>
      <c r="BH1965" s="17">
        <f t="shared" si="1107"/>
        <v>260</v>
      </c>
      <c r="BI1965" s="17">
        <f t="shared" si="1108"/>
        <v>260</v>
      </c>
      <c r="BK1965" s="17">
        <f t="shared" si="1109"/>
        <v>7.1</v>
      </c>
      <c r="BM1965" s="17">
        <f t="shared" si="1110"/>
        <v>10.649999999999999</v>
      </c>
      <c r="BX1965" s="18">
        <f t="shared" si="1111"/>
        <v>7207.2303497541725</v>
      </c>
      <c r="BY1965" s="42">
        <v>1.04</v>
      </c>
      <c r="BZ1965" s="43">
        <f t="shared" si="1112"/>
        <v>18.382106579629422</v>
      </c>
      <c r="CA1965" s="18">
        <f t="shared" si="1113"/>
        <v>73737921.173438042</v>
      </c>
      <c r="CB1965" s="18">
        <f t="shared" si="1114"/>
        <v>567214.77825721574</v>
      </c>
      <c r="CC1965" s="18">
        <f t="shared" si="1115"/>
        <v>658983.81303135678</v>
      </c>
      <c r="CD1965" s="25">
        <f t="shared" si="1116"/>
        <v>1.1617888642748415</v>
      </c>
      <c r="CE1965" s="26">
        <f t="shared" si="1117"/>
        <v>101.14891848383768</v>
      </c>
      <c r="CF1965" s="18">
        <f t="shared" si="1118"/>
        <v>3821.3707426698456</v>
      </c>
      <c r="CZ1965" s="18">
        <f t="shared" si="1119"/>
        <v>114843081.41190003</v>
      </c>
      <c r="DC1965" s="18">
        <f t="shared" si="1120"/>
        <v>127570.6414853397</v>
      </c>
      <c r="DD1965" s="17">
        <f t="shared" si="1121"/>
        <v>1</v>
      </c>
      <c r="DE1965" s="17">
        <f t="shared" si="1122"/>
        <v>1</v>
      </c>
      <c r="DF1965" s="17">
        <f t="shared" si="1123"/>
        <v>1</v>
      </c>
      <c r="DG1965" s="17">
        <f t="shared" si="1124"/>
        <v>1</v>
      </c>
      <c r="DH1965" s="17">
        <f t="shared" si="1125"/>
        <v>3</v>
      </c>
      <c r="DI1965" s="17">
        <f t="shared" si="1126"/>
        <v>4</v>
      </c>
      <c r="DJ1965" s="20" t="s">
        <v>1879</v>
      </c>
    </row>
    <row r="1966" spans="1:114" x14ac:dyDescent="0.2">
      <c r="A1966" s="15" t="s">
        <v>105</v>
      </c>
      <c r="B1966" s="10" t="s">
        <v>2062</v>
      </c>
      <c r="C1966" s="11">
        <f t="shared" si="1104"/>
        <v>63.302399999999999</v>
      </c>
      <c r="D1966" s="11">
        <f t="shared" si="1132"/>
        <v>260</v>
      </c>
      <c r="E1966" s="11">
        <f t="shared" si="1132"/>
        <v>260</v>
      </c>
      <c r="F1966" s="11">
        <f t="shared" si="1132"/>
        <v>0</v>
      </c>
      <c r="G1966" s="11">
        <f t="shared" si="1132"/>
        <v>8</v>
      </c>
      <c r="H1966" s="11">
        <f t="shared" si="1132"/>
        <v>0</v>
      </c>
      <c r="I1966" s="11">
        <f t="shared" si="1137"/>
        <v>12</v>
      </c>
      <c r="J1966" s="11">
        <f t="shared" si="1137"/>
        <v>0</v>
      </c>
      <c r="K1966" s="11">
        <f t="shared" si="1137"/>
        <v>0</v>
      </c>
      <c r="L1966" s="11">
        <f t="shared" si="1137"/>
        <v>0</v>
      </c>
      <c r="M1966" s="11">
        <f t="shared" si="1137"/>
        <v>0</v>
      </c>
      <c r="N1966" s="11">
        <f t="shared" si="1137"/>
        <v>0</v>
      </c>
      <c r="O1966" s="11">
        <f t="shared" si="1137"/>
        <v>0</v>
      </c>
      <c r="P1966" s="11">
        <f t="shared" si="1137"/>
        <v>0</v>
      </c>
      <c r="Q1966" s="11">
        <f t="shared" si="1137"/>
        <v>0</v>
      </c>
      <c r="R1966" s="11">
        <f t="shared" si="1137"/>
        <v>0</v>
      </c>
      <c r="S1966" s="11">
        <f t="shared" si="1137"/>
        <v>0</v>
      </c>
      <c r="T1966" s="11">
        <f t="shared" si="1102"/>
        <v>8095.5751316061705</v>
      </c>
      <c r="U1966" s="40">
        <f t="shared" si="1105"/>
        <v>1.04</v>
      </c>
      <c r="V1966" s="11">
        <f t="shared" si="1134"/>
        <v>16.364998691184532</v>
      </c>
      <c r="W1966" s="11">
        <f t="shared" si="1134"/>
        <v>81780188.426920474</v>
      </c>
      <c r="X1966" s="11">
        <f t="shared" si="1134"/>
        <v>629078.37251477293</v>
      </c>
      <c r="Y1966" s="11">
        <f t="shared" si="1134"/>
        <v>733949.91579175519</v>
      </c>
      <c r="Z1966" s="11">
        <f t="shared" si="1134"/>
        <v>1.1667066423818593</v>
      </c>
      <c r="AA1966" s="11">
        <f t="shared" si="1134"/>
        <v>100.50790014435775</v>
      </c>
      <c r="AB1966" s="11">
        <f t="shared" si="1134"/>
        <v>4324.247719318987</v>
      </c>
      <c r="AC1966" s="11">
        <f t="shared" si="1133"/>
        <v>0</v>
      </c>
      <c r="AD1966" s="11">
        <f t="shared" si="1133"/>
        <v>0</v>
      </c>
      <c r="AE1966" s="11">
        <f t="shared" si="1133"/>
        <v>0</v>
      </c>
      <c r="AF1966" s="11">
        <f t="shared" si="1133"/>
        <v>0</v>
      </c>
      <c r="AG1966" s="11">
        <f t="shared" si="1133"/>
        <v>0</v>
      </c>
      <c r="AH1966" s="11">
        <f t="shared" si="1133"/>
        <v>0</v>
      </c>
      <c r="AI1966" s="11">
        <f t="shared" si="1133"/>
        <v>0</v>
      </c>
      <c r="AJ1966" s="11">
        <f t="shared" si="1133"/>
        <v>0</v>
      </c>
      <c r="AK1966" s="11">
        <f t="shared" si="1133"/>
        <v>0</v>
      </c>
      <c r="AL1966" s="11">
        <f t="shared" si="1133"/>
        <v>0</v>
      </c>
      <c r="AM1966" s="11">
        <f t="shared" si="1133"/>
        <v>0</v>
      </c>
      <c r="AN1966" s="11">
        <f t="shared" si="1133"/>
        <v>0</v>
      </c>
      <c r="AO1966" s="11">
        <f t="shared" si="1133"/>
        <v>0</v>
      </c>
      <c r="AP1966" s="11">
        <f t="shared" si="1133"/>
        <v>0</v>
      </c>
      <c r="AQ1966" s="11">
        <f t="shared" si="1136"/>
        <v>0</v>
      </c>
      <c r="AR1966" s="11">
        <f t="shared" si="1135"/>
        <v>0</v>
      </c>
      <c r="AS1966" s="11">
        <f t="shared" si="1135"/>
        <v>0</v>
      </c>
      <c r="AT1966" s="11">
        <f t="shared" si="1135"/>
        <v>0</v>
      </c>
      <c r="AU1966" s="11">
        <f t="shared" si="1135"/>
        <v>0</v>
      </c>
      <c r="AV1966" s="11">
        <f t="shared" si="1135"/>
        <v>128024064</v>
      </c>
      <c r="AW1966" s="11">
        <f t="shared" si="1135"/>
        <v>0</v>
      </c>
      <c r="AX1966" s="11">
        <f t="shared" si="1135"/>
        <v>0</v>
      </c>
      <c r="AY1966" s="11">
        <f t="shared" si="1135"/>
        <v>126568.49543863797</v>
      </c>
      <c r="AZ1966" s="11">
        <f t="shared" si="1135"/>
        <v>1</v>
      </c>
      <c r="BA1966" s="11">
        <f t="shared" si="1130"/>
        <v>1</v>
      </c>
      <c r="BB1966" s="11">
        <f t="shared" si="1130"/>
        <v>1</v>
      </c>
      <c r="BC1966" s="11">
        <f t="shared" si="1130"/>
        <v>1</v>
      </c>
      <c r="BD1966" s="11">
        <f t="shared" si="1130"/>
        <v>2</v>
      </c>
      <c r="BE1966" s="11">
        <f t="shared" si="1130"/>
        <v>3</v>
      </c>
      <c r="BF1966" s="15" t="str">
        <f t="shared" si="1106"/>
        <v>EN 10210</v>
      </c>
      <c r="BG1966" s="42">
        <v>63.302399999999999</v>
      </c>
      <c r="BH1966" s="17">
        <f t="shared" si="1107"/>
        <v>260</v>
      </c>
      <c r="BI1966" s="17">
        <f t="shared" si="1108"/>
        <v>260</v>
      </c>
      <c r="BK1966" s="17">
        <f t="shared" si="1109"/>
        <v>8</v>
      </c>
      <c r="BM1966" s="17">
        <f t="shared" si="1110"/>
        <v>12</v>
      </c>
      <c r="BX1966" s="18">
        <f t="shared" si="1111"/>
        <v>8095.5751316061705</v>
      </c>
      <c r="BY1966" s="42">
        <v>1.04</v>
      </c>
      <c r="BZ1966" s="43">
        <f t="shared" si="1112"/>
        <v>16.364998691184532</v>
      </c>
      <c r="CA1966" s="18">
        <f t="shared" si="1113"/>
        <v>81780188.426920474</v>
      </c>
      <c r="CB1966" s="18">
        <f t="shared" si="1114"/>
        <v>629078.37251477293</v>
      </c>
      <c r="CC1966" s="18">
        <f t="shared" si="1115"/>
        <v>733949.91579175519</v>
      </c>
      <c r="CD1966" s="25">
        <f t="shared" si="1116"/>
        <v>1.1667066423818593</v>
      </c>
      <c r="CE1966" s="26">
        <f t="shared" si="1117"/>
        <v>100.50790014435775</v>
      </c>
      <c r="CF1966" s="18">
        <f t="shared" si="1118"/>
        <v>4324.247719318987</v>
      </c>
      <c r="CZ1966" s="18">
        <f t="shared" si="1119"/>
        <v>128024064</v>
      </c>
      <c r="DC1966" s="18">
        <f t="shared" si="1120"/>
        <v>126568.49543863797</v>
      </c>
      <c r="DD1966" s="17">
        <f t="shared" si="1121"/>
        <v>1</v>
      </c>
      <c r="DE1966" s="17">
        <f t="shared" si="1122"/>
        <v>1</v>
      </c>
      <c r="DF1966" s="17">
        <f t="shared" si="1123"/>
        <v>1</v>
      </c>
      <c r="DG1966" s="17">
        <f t="shared" si="1124"/>
        <v>1</v>
      </c>
      <c r="DH1966" s="17">
        <f t="shared" si="1125"/>
        <v>2</v>
      </c>
      <c r="DI1966" s="17">
        <f t="shared" si="1126"/>
        <v>3</v>
      </c>
      <c r="DJ1966" s="20" t="s">
        <v>1879</v>
      </c>
    </row>
    <row r="1967" spans="1:114" x14ac:dyDescent="0.2">
      <c r="A1967" s="15" t="s">
        <v>105</v>
      </c>
      <c r="B1967" s="10" t="s">
        <v>2063</v>
      </c>
      <c r="C1967" s="11">
        <f t="shared" si="1104"/>
        <v>69.411583999999991</v>
      </c>
      <c r="D1967" s="11">
        <f t="shared" si="1132"/>
        <v>260</v>
      </c>
      <c r="E1967" s="11">
        <f t="shared" si="1132"/>
        <v>260</v>
      </c>
      <c r="F1967" s="11">
        <f t="shared" si="1132"/>
        <v>0</v>
      </c>
      <c r="G1967" s="11">
        <f t="shared" si="1132"/>
        <v>8.8000000000000007</v>
      </c>
      <c r="H1967" s="11">
        <f t="shared" si="1132"/>
        <v>0</v>
      </c>
      <c r="I1967" s="11">
        <f t="shared" si="1137"/>
        <v>13.200000000000001</v>
      </c>
      <c r="J1967" s="11">
        <f t="shared" si="1137"/>
        <v>0</v>
      </c>
      <c r="K1967" s="11">
        <f t="shared" si="1137"/>
        <v>0</v>
      </c>
      <c r="L1967" s="11">
        <f t="shared" si="1137"/>
        <v>0</v>
      </c>
      <c r="M1967" s="11">
        <f t="shared" si="1137"/>
        <v>0</v>
      </c>
      <c r="N1967" s="11">
        <f t="shared" si="1137"/>
        <v>0</v>
      </c>
      <c r="O1967" s="11">
        <f t="shared" si="1137"/>
        <v>0</v>
      </c>
      <c r="P1967" s="11">
        <f t="shared" si="1137"/>
        <v>0</v>
      </c>
      <c r="Q1967" s="11">
        <f t="shared" si="1137"/>
        <v>0</v>
      </c>
      <c r="R1967" s="11">
        <f t="shared" si="1137"/>
        <v>0</v>
      </c>
      <c r="S1967" s="11">
        <f t="shared" si="1137"/>
        <v>0</v>
      </c>
      <c r="T1967" s="11">
        <f t="shared" si="1102"/>
        <v>8880.4459092434663</v>
      </c>
      <c r="U1967" s="40">
        <f t="shared" si="1105"/>
        <v>1.04</v>
      </c>
      <c r="V1967" s="11">
        <f t="shared" si="1134"/>
        <v>14.918628837682711</v>
      </c>
      <c r="W1967" s="11">
        <f t="shared" si="1134"/>
        <v>88691837.391421646</v>
      </c>
      <c r="X1967" s="11">
        <f t="shared" si="1134"/>
        <v>682244.90301093576</v>
      </c>
      <c r="Y1967" s="11">
        <f t="shared" si="1134"/>
        <v>798997.16129393852</v>
      </c>
      <c r="Z1967" s="11">
        <f t="shared" si="1134"/>
        <v>1.1711295427312725</v>
      </c>
      <c r="AA1967" s="11">
        <f t="shared" si="1134"/>
        <v>99.936569947332572</v>
      </c>
      <c r="AB1967" s="11">
        <f t="shared" si="1134"/>
        <v>4774.7397403759742</v>
      </c>
      <c r="AC1967" s="11">
        <f t="shared" si="1133"/>
        <v>0</v>
      </c>
      <c r="AD1967" s="11">
        <f t="shared" si="1133"/>
        <v>0</v>
      </c>
      <c r="AE1967" s="11">
        <f t="shared" si="1133"/>
        <v>0</v>
      </c>
      <c r="AF1967" s="11">
        <f t="shared" si="1133"/>
        <v>0</v>
      </c>
      <c r="AG1967" s="11">
        <f t="shared" si="1133"/>
        <v>0</v>
      </c>
      <c r="AH1967" s="11">
        <f t="shared" si="1133"/>
        <v>0</v>
      </c>
      <c r="AI1967" s="11">
        <f t="shared" si="1133"/>
        <v>0</v>
      </c>
      <c r="AJ1967" s="11">
        <f t="shared" si="1133"/>
        <v>0</v>
      </c>
      <c r="AK1967" s="11">
        <f t="shared" si="1133"/>
        <v>0</v>
      </c>
      <c r="AL1967" s="11">
        <f t="shared" si="1133"/>
        <v>0</v>
      </c>
      <c r="AM1967" s="11">
        <f t="shared" si="1133"/>
        <v>0</v>
      </c>
      <c r="AN1967" s="11">
        <f t="shared" si="1133"/>
        <v>0</v>
      </c>
      <c r="AO1967" s="11">
        <f t="shared" si="1133"/>
        <v>0</v>
      </c>
      <c r="AP1967" s="11">
        <f t="shared" si="1133"/>
        <v>0</v>
      </c>
      <c r="AQ1967" s="11">
        <f t="shared" si="1136"/>
        <v>0</v>
      </c>
      <c r="AR1967" s="11">
        <f t="shared" si="1135"/>
        <v>0</v>
      </c>
      <c r="AS1967" s="11">
        <f t="shared" si="1135"/>
        <v>0</v>
      </c>
      <c r="AT1967" s="11">
        <f t="shared" si="1135"/>
        <v>0</v>
      </c>
      <c r="AU1967" s="11">
        <f t="shared" si="1135"/>
        <v>0</v>
      </c>
      <c r="AV1967" s="11">
        <f t="shared" si="1135"/>
        <v>139489519.20640001</v>
      </c>
      <c r="AW1967" s="11">
        <f t="shared" si="1135"/>
        <v>0</v>
      </c>
      <c r="AX1967" s="11">
        <f t="shared" si="1135"/>
        <v>0</v>
      </c>
      <c r="AY1967" s="11">
        <f t="shared" si="1135"/>
        <v>125671.07948075194</v>
      </c>
      <c r="AZ1967" s="11">
        <f t="shared" si="1135"/>
        <v>1</v>
      </c>
      <c r="BA1967" s="11">
        <f t="shared" si="1130"/>
        <v>1</v>
      </c>
      <c r="BB1967" s="11">
        <f t="shared" si="1130"/>
        <v>1</v>
      </c>
      <c r="BC1967" s="11">
        <f t="shared" si="1130"/>
        <v>1</v>
      </c>
      <c r="BD1967" s="11">
        <f t="shared" si="1130"/>
        <v>1</v>
      </c>
      <c r="BE1967" s="11">
        <f t="shared" si="1130"/>
        <v>2</v>
      </c>
      <c r="BF1967" s="15" t="str">
        <f t="shared" si="1106"/>
        <v>EN 10210</v>
      </c>
      <c r="BG1967" s="42">
        <v>69.411583999999991</v>
      </c>
      <c r="BH1967" s="17">
        <f t="shared" si="1107"/>
        <v>260</v>
      </c>
      <c r="BI1967" s="17">
        <f t="shared" si="1108"/>
        <v>260</v>
      </c>
      <c r="BK1967" s="17">
        <f t="shared" si="1109"/>
        <v>8.8000000000000007</v>
      </c>
      <c r="BM1967" s="17">
        <f t="shared" si="1110"/>
        <v>13.200000000000001</v>
      </c>
      <c r="BX1967" s="18">
        <f t="shared" si="1111"/>
        <v>8880.4459092434663</v>
      </c>
      <c r="BY1967" s="42">
        <v>1.04</v>
      </c>
      <c r="BZ1967" s="43">
        <f t="shared" si="1112"/>
        <v>14.918628837682711</v>
      </c>
      <c r="CA1967" s="18">
        <f t="shared" si="1113"/>
        <v>88691837.391421646</v>
      </c>
      <c r="CB1967" s="18">
        <f t="shared" si="1114"/>
        <v>682244.90301093576</v>
      </c>
      <c r="CC1967" s="18">
        <f t="shared" si="1115"/>
        <v>798997.16129393852</v>
      </c>
      <c r="CD1967" s="25">
        <f t="shared" si="1116"/>
        <v>1.1711295427312725</v>
      </c>
      <c r="CE1967" s="26">
        <f t="shared" si="1117"/>
        <v>99.936569947332572</v>
      </c>
      <c r="CF1967" s="18">
        <f t="shared" si="1118"/>
        <v>4774.7397403759742</v>
      </c>
      <c r="CZ1967" s="18">
        <f t="shared" si="1119"/>
        <v>139489519.20640001</v>
      </c>
      <c r="DC1967" s="18">
        <f t="shared" si="1120"/>
        <v>125671.07948075194</v>
      </c>
      <c r="DD1967" s="17">
        <f t="shared" si="1121"/>
        <v>1</v>
      </c>
      <c r="DE1967" s="17">
        <f t="shared" si="1122"/>
        <v>1</v>
      </c>
      <c r="DF1967" s="17">
        <f t="shared" si="1123"/>
        <v>1</v>
      </c>
      <c r="DG1967" s="17">
        <f t="shared" si="1124"/>
        <v>1</v>
      </c>
      <c r="DH1967" s="17">
        <f t="shared" si="1125"/>
        <v>1</v>
      </c>
      <c r="DI1967" s="17">
        <f t="shared" si="1126"/>
        <v>2</v>
      </c>
      <c r="DJ1967" s="20" t="s">
        <v>1879</v>
      </c>
    </row>
    <row r="1968" spans="1:114" x14ac:dyDescent="0.2">
      <c r="A1968" s="15" t="s">
        <v>105</v>
      </c>
      <c r="B1968" s="10" t="s">
        <v>2064</v>
      </c>
      <c r="C1968" s="11">
        <f t="shared" si="1104"/>
        <v>78.5</v>
      </c>
      <c r="D1968" s="11">
        <f t="shared" si="1132"/>
        <v>260</v>
      </c>
      <c r="E1968" s="11">
        <f t="shared" si="1132"/>
        <v>260</v>
      </c>
      <c r="F1968" s="11">
        <f t="shared" si="1132"/>
        <v>0</v>
      </c>
      <c r="G1968" s="11">
        <f t="shared" si="1132"/>
        <v>10</v>
      </c>
      <c r="H1968" s="11">
        <f t="shared" si="1132"/>
        <v>0</v>
      </c>
      <c r="I1968" s="11">
        <f t="shared" si="1137"/>
        <v>15</v>
      </c>
      <c r="J1968" s="11">
        <f t="shared" si="1137"/>
        <v>0</v>
      </c>
      <c r="K1968" s="11">
        <f t="shared" si="1137"/>
        <v>0</v>
      </c>
      <c r="L1968" s="11">
        <f t="shared" si="1137"/>
        <v>0</v>
      </c>
      <c r="M1968" s="11">
        <f t="shared" si="1137"/>
        <v>0</v>
      </c>
      <c r="N1968" s="11">
        <f t="shared" si="1137"/>
        <v>0</v>
      </c>
      <c r="O1968" s="11">
        <f t="shared" si="1137"/>
        <v>0</v>
      </c>
      <c r="P1968" s="11">
        <f t="shared" si="1137"/>
        <v>0</v>
      </c>
      <c r="Q1968" s="11">
        <f t="shared" si="1137"/>
        <v>0</v>
      </c>
      <c r="R1968" s="11">
        <f t="shared" si="1137"/>
        <v>0</v>
      </c>
      <c r="S1968" s="11">
        <f t="shared" si="1137"/>
        <v>0</v>
      </c>
      <c r="T1968" s="11">
        <f t="shared" si="1137"/>
        <v>10049.336143134642</v>
      </c>
      <c r="U1968" s="40">
        <f t="shared" si="1105"/>
        <v>1.04</v>
      </c>
      <c r="V1968" s="11">
        <f t="shared" si="1134"/>
        <v>13.183366000114301</v>
      </c>
      <c r="W1968" s="11">
        <f t="shared" si="1134"/>
        <v>98646458.977886125</v>
      </c>
      <c r="X1968" s="11">
        <f t="shared" si="1134"/>
        <v>758818.91521450866</v>
      </c>
      <c r="Y1968" s="11">
        <f t="shared" si="1134"/>
        <v>893780.22478410474</v>
      </c>
      <c r="Z1968" s="11">
        <f t="shared" si="1134"/>
        <v>1.1778570708552305</v>
      </c>
      <c r="AA1968" s="11">
        <f t="shared" si="1134"/>
        <v>99.076821061738613</v>
      </c>
      <c r="AB1968" s="11">
        <f t="shared" si="1134"/>
        <v>5456.6370614359175</v>
      </c>
      <c r="AC1968" s="11">
        <f t="shared" si="1133"/>
        <v>0</v>
      </c>
      <c r="AD1968" s="11">
        <f t="shared" si="1133"/>
        <v>0</v>
      </c>
      <c r="AE1968" s="11">
        <f t="shared" si="1133"/>
        <v>0</v>
      </c>
      <c r="AF1968" s="11">
        <f t="shared" si="1133"/>
        <v>0</v>
      </c>
      <c r="AG1968" s="11">
        <f t="shared" si="1133"/>
        <v>0</v>
      </c>
      <c r="AH1968" s="11">
        <f t="shared" si="1133"/>
        <v>0</v>
      </c>
      <c r="AI1968" s="11">
        <f t="shared" si="1133"/>
        <v>0</v>
      </c>
      <c r="AJ1968" s="11">
        <f t="shared" si="1133"/>
        <v>0</v>
      </c>
      <c r="AK1968" s="11">
        <f t="shared" si="1133"/>
        <v>0</v>
      </c>
      <c r="AL1968" s="11">
        <f t="shared" si="1133"/>
        <v>0</v>
      </c>
      <c r="AM1968" s="11">
        <f t="shared" si="1133"/>
        <v>0</v>
      </c>
      <c r="AN1968" s="11">
        <f t="shared" si="1133"/>
        <v>0</v>
      </c>
      <c r="AO1968" s="11">
        <f t="shared" si="1133"/>
        <v>0</v>
      </c>
      <c r="AP1968" s="11">
        <f t="shared" si="1133"/>
        <v>0</v>
      </c>
      <c r="AQ1968" s="11">
        <f t="shared" si="1136"/>
        <v>0</v>
      </c>
      <c r="AR1968" s="11">
        <f t="shared" si="1135"/>
        <v>0</v>
      </c>
      <c r="AS1968" s="11">
        <f t="shared" si="1135"/>
        <v>0</v>
      </c>
      <c r="AT1968" s="11">
        <f t="shared" si="1135"/>
        <v>0</v>
      </c>
      <c r="AU1968" s="11">
        <f t="shared" si="1135"/>
        <v>0</v>
      </c>
      <c r="AV1968" s="11">
        <f t="shared" si="1135"/>
        <v>156250000</v>
      </c>
      <c r="AW1968" s="11">
        <f t="shared" si="1135"/>
        <v>0</v>
      </c>
      <c r="AX1968" s="11">
        <f t="shared" si="1135"/>
        <v>0</v>
      </c>
      <c r="AY1968" s="11">
        <f t="shared" si="1135"/>
        <v>124313.27412287184</v>
      </c>
      <c r="AZ1968" s="11">
        <f t="shared" si="1135"/>
        <v>1</v>
      </c>
      <c r="BA1968" s="11">
        <f t="shared" si="1130"/>
        <v>1</v>
      </c>
      <c r="BB1968" s="11">
        <f t="shared" si="1130"/>
        <v>1</v>
      </c>
      <c r="BC1968" s="11">
        <f t="shared" si="1130"/>
        <v>1</v>
      </c>
      <c r="BD1968" s="11">
        <f t="shared" si="1130"/>
        <v>1</v>
      </c>
      <c r="BE1968" s="11">
        <f t="shared" si="1130"/>
        <v>1</v>
      </c>
      <c r="BF1968" s="15" t="str">
        <f t="shared" si="1106"/>
        <v>EN 10210</v>
      </c>
      <c r="BG1968" s="42">
        <v>78.5</v>
      </c>
      <c r="BH1968" s="17">
        <f t="shared" si="1107"/>
        <v>260</v>
      </c>
      <c r="BI1968" s="17">
        <f t="shared" si="1108"/>
        <v>260</v>
      </c>
      <c r="BK1968" s="17">
        <f t="shared" si="1109"/>
        <v>10</v>
      </c>
      <c r="BM1968" s="17">
        <f t="shared" si="1110"/>
        <v>15</v>
      </c>
      <c r="BX1968" s="18">
        <f t="shared" si="1111"/>
        <v>10049.336143134642</v>
      </c>
      <c r="BY1968" s="42">
        <v>1.04</v>
      </c>
      <c r="BZ1968" s="43">
        <f t="shared" si="1112"/>
        <v>13.183366000114301</v>
      </c>
      <c r="CA1968" s="18">
        <f t="shared" si="1113"/>
        <v>98646458.977886125</v>
      </c>
      <c r="CB1968" s="18">
        <f t="shared" si="1114"/>
        <v>758818.91521450866</v>
      </c>
      <c r="CC1968" s="18">
        <f t="shared" si="1115"/>
        <v>893780.22478410474</v>
      </c>
      <c r="CD1968" s="25">
        <f t="shared" si="1116"/>
        <v>1.1778570708552305</v>
      </c>
      <c r="CE1968" s="26">
        <f t="shared" si="1117"/>
        <v>99.076821061738613</v>
      </c>
      <c r="CF1968" s="18">
        <f t="shared" si="1118"/>
        <v>5456.6370614359175</v>
      </c>
      <c r="CZ1968" s="18">
        <f t="shared" si="1119"/>
        <v>156250000</v>
      </c>
      <c r="DC1968" s="18">
        <f t="shared" si="1120"/>
        <v>124313.27412287184</v>
      </c>
      <c r="DD1968" s="17">
        <f t="shared" si="1121"/>
        <v>1</v>
      </c>
      <c r="DE1968" s="17">
        <f t="shared" si="1122"/>
        <v>1</v>
      </c>
      <c r="DF1968" s="17">
        <f t="shared" si="1123"/>
        <v>1</v>
      </c>
      <c r="DG1968" s="17">
        <f t="shared" si="1124"/>
        <v>1</v>
      </c>
      <c r="DH1968" s="17">
        <f t="shared" si="1125"/>
        <v>1</v>
      </c>
      <c r="DI1968" s="17">
        <f t="shared" si="1126"/>
        <v>1</v>
      </c>
      <c r="DJ1968" s="20" t="s">
        <v>1879</v>
      </c>
    </row>
    <row r="1969" spans="1:114" x14ac:dyDescent="0.2">
      <c r="A1969" s="15" t="s">
        <v>105</v>
      </c>
      <c r="B1969" s="10" t="s">
        <v>2065</v>
      </c>
      <c r="C1969" s="11">
        <f t="shared" si="1104"/>
        <v>86.004599999999996</v>
      </c>
      <c r="D1969" s="11">
        <f t="shared" si="1132"/>
        <v>260</v>
      </c>
      <c r="E1969" s="11">
        <f t="shared" si="1132"/>
        <v>260</v>
      </c>
      <c r="F1969" s="11">
        <f t="shared" si="1132"/>
        <v>0</v>
      </c>
      <c r="G1969" s="11">
        <f t="shared" si="1132"/>
        <v>11</v>
      </c>
      <c r="H1969" s="11">
        <f t="shared" si="1132"/>
        <v>0</v>
      </c>
      <c r="I1969" s="11">
        <f t="shared" si="1137"/>
        <v>22</v>
      </c>
      <c r="J1969" s="11">
        <f t="shared" si="1137"/>
        <v>0</v>
      </c>
      <c r="K1969" s="11">
        <f t="shared" si="1137"/>
        <v>0</v>
      </c>
      <c r="L1969" s="11">
        <f t="shared" si="1137"/>
        <v>0</v>
      </c>
      <c r="M1969" s="11">
        <f t="shared" si="1137"/>
        <v>0</v>
      </c>
      <c r="N1969" s="11">
        <f t="shared" si="1137"/>
        <v>0</v>
      </c>
      <c r="O1969" s="11">
        <f t="shared" si="1137"/>
        <v>0</v>
      </c>
      <c r="P1969" s="11">
        <f t="shared" si="1137"/>
        <v>0</v>
      </c>
      <c r="Q1969" s="11">
        <f t="shared" si="1137"/>
        <v>0</v>
      </c>
      <c r="R1969" s="11">
        <f t="shared" si="1137"/>
        <v>0</v>
      </c>
      <c r="S1969" s="11">
        <f t="shared" si="1137"/>
        <v>0</v>
      </c>
      <c r="T1969" s="11">
        <f t="shared" si="1137"/>
        <v>11577.061688674919</v>
      </c>
      <c r="U1969" s="40">
        <f t="shared" si="1105"/>
        <v>1.04</v>
      </c>
      <c r="V1969" s="11">
        <f t="shared" si="1134"/>
        <v>11.443670250346987</v>
      </c>
      <c r="W1969" s="11">
        <f t="shared" si="1134"/>
        <v>104756174.00280024</v>
      </c>
      <c r="X1969" s="11">
        <f t="shared" si="1134"/>
        <v>805816.72309846338</v>
      </c>
      <c r="Y1969" s="11">
        <f t="shared" si="1134"/>
        <v>956447.0315425836</v>
      </c>
      <c r="Z1969" s="11">
        <f t="shared" si="1134"/>
        <v>1.1869287446218892</v>
      </c>
      <c r="AA1969" s="11">
        <f t="shared" si="1134"/>
        <v>95.124117447698794</v>
      </c>
      <c r="AB1969" s="11">
        <f t="shared" si="1134"/>
        <v>6168.6635554218246</v>
      </c>
      <c r="AC1969" s="11">
        <f t="shared" si="1133"/>
        <v>0</v>
      </c>
      <c r="AD1969" s="11">
        <f t="shared" si="1133"/>
        <v>0</v>
      </c>
      <c r="AE1969" s="11">
        <f t="shared" si="1133"/>
        <v>0</v>
      </c>
      <c r="AF1969" s="11">
        <f t="shared" si="1133"/>
        <v>0</v>
      </c>
      <c r="AG1969" s="11">
        <f t="shared" si="1133"/>
        <v>0</v>
      </c>
      <c r="AH1969" s="11">
        <f t="shared" si="1133"/>
        <v>0</v>
      </c>
      <c r="AI1969" s="11">
        <f t="shared" si="1133"/>
        <v>0</v>
      </c>
      <c r="AJ1969" s="11">
        <f t="shared" si="1133"/>
        <v>0</v>
      </c>
      <c r="AK1969" s="11">
        <f t="shared" si="1133"/>
        <v>0</v>
      </c>
      <c r="AL1969" s="11">
        <f t="shared" si="1133"/>
        <v>0</v>
      </c>
      <c r="AM1969" s="11">
        <f t="shared" si="1133"/>
        <v>0</v>
      </c>
      <c r="AN1969" s="11">
        <f t="shared" si="1133"/>
        <v>0</v>
      </c>
      <c r="AO1969" s="11">
        <f t="shared" si="1133"/>
        <v>0</v>
      </c>
      <c r="AP1969" s="11">
        <f t="shared" si="1133"/>
        <v>0</v>
      </c>
      <c r="AQ1969" s="11">
        <f t="shared" si="1136"/>
        <v>0</v>
      </c>
      <c r="AR1969" s="11">
        <f t="shared" si="1135"/>
        <v>0</v>
      </c>
      <c r="AS1969" s="11">
        <f t="shared" si="1135"/>
        <v>0</v>
      </c>
      <c r="AT1969" s="11">
        <f t="shared" si="1135"/>
        <v>0</v>
      </c>
      <c r="AU1969" s="11">
        <f t="shared" si="1135"/>
        <v>0</v>
      </c>
      <c r="AV1969" s="11">
        <f t="shared" si="1135"/>
        <v>169820739</v>
      </c>
      <c r="AW1969" s="11">
        <f t="shared" si="1135"/>
        <v>0</v>
      </c>
      <c r="AX1969" s="11">
        <f t="shared" si="1135"/>
        <v>0</v>
      </c>
      <c r="AY1969" s="11">
        <f t="shared" si="1135"/>
        <v>122703.65888855456</v>
      </c>
      <c r="AZ1969" s="11">
        <f t="shared" si="1135"/>
        <v>1</v>
      </c>
      <c r="BA1969" s="11">
        <f t="shared" si="1130"/>
        <v>1</v>
      </c>
      <c r="BB1969" s="11">
        <f t="shared" si="1130"/>
        <v>1</v>
      </c>
      <c r="BC1969" s="11">
        <f t="shared" si="1130"/>
        <v>1</v>
      </c>
      <c r="BD1969" s="11">
        <f t="shared" si="1130"/>
        <v>1</v>
      </c>
      <c r="BE1969" s="11">
        <f t="shared" si="1130"/>
        <v>1</v>
      </c>
      <c r="BF1969" s="15" t="str">
        <f t="shared" si="1106"/>
        <v>EN 10210</v>
      </c>
      <c r="BG1969" s="42">
        <v>86.004599999999996</v>
      </c>
      <c r="BH1969" s="17">
        <f t="shared" si="1107"/>
        <v>260</v>
      </c>
      <c r="BI1969" s="17">
        <f t="shared" si="1108"/>
        <v>260</v>
      </c>
      <c r="BK1969" s="17">
        <f t="shared" si="1109"/>
        <v>11</v>
      </c>
      <c r="BM1969" s="17">
        <f t="shared" si="1110"/>
        <v>22</v>
      </c>
      <c r="BX1969" s="18">
        <f t="shared" si="1111"/>
        <v>11577.061688674919</v>
      </c>
      <c r="BY1969" s="42">
        <v>1.04</v>
      </c>
      <c r="BZ1969" s="43">
        <f t="shared" si="1112"/>
        <v>11.443670250346987</v>
      </c>
      <c r="CA1969" s="18">
        <f t="shared" si="1113"/>
        <v>104756174.00280024</v>
      </c>
      <c r="CB1969" s="18">
        <f t="shared" si="1114"/>
        <v>805816.72309846338</v>
      </c>
      <c r="CC1969" s="18">
        <f t="shared" si="1115"/>
        <v>956447.0315425836</v>
      </c>
      <c r="CD1969" s="25">
        <f t="shared" si="1116"/>
        <v>1.1869287446218892</v>
      </c>
      <c r="CE1969" s="26">
        <f t="shared" si="1117"/>
        <v>95.124117447698794</v>
      </c>
      <c r="CF1969" s="18">
        <f t="shared" si="1118"/>
        <v>6168.6635554218246</v>
      </c>
      <c r="CZ1969" s="18">
        <f t="shared" si="1119"/>
        <v>169820739</v>
      </c>
      <c r="DC1969" s="18">
        <f t="shared" si="1120"/>
        <v>122703.65888855456</v>
      </c>
      <c r="DD1969" s="17">
        <f t="shared" si="1121"/>
        <v>1</v>
      </c>
      <c r="DE1969" s="17">
        <f t="shared" si="1122"/>
        <v>1</v>
      </c>
      <c r="DF1969" s="17">
        <f t="shared" si="1123"/>
        <v>1</v>
      </c>
      <c r="DG1969" s="17">
        <f t="shared" si="1124"/>
        <v>1</v>
      </c>
      <c r="DH1969" s="17">
        <f t="shared" si="1125"/>
        <v>1</v>
      </c>
      <c r="DI1969" s="17">
        <f t="shared" si="1126"/>
        <v>1</v>
      </c>
      <c r="DJ1969" s="20" t="s">
        <v>1879</v>
      </c>
    </row>
    <row r="1970" spans="1:114" x14ac:dyDescent="0.2">
      <c r="A1970" s="15" t="s">
        <v>105</v>
      </c>
      <c r="B1970" s="10" t="s">
        <v>2066</v>
      </c>
      <c r="C1970" s="11">
        <f t="shared" si="1104"/>
        <v>97.143749999999997</v>
      </c>
      <c r="D1970" s="11">
        <f t="shared" si="1132"/>
        <v>260</v>
      </c>
      <c r="E1970" s="11">
        <f t="shared" si="1132"/>
        <v>260</v>
      </c>
      <c r="F1970" s="11">
        <f t="shared" si="1132"/>
        <v>0</v>
      </c>
      <c r="G1970" s="11">
        <f t="shared" si="1132"/>
        <v>12.5</v>
      </c>
      <c r="H1970" s="11">
        <f t="shared" si="1132"/>
        <v>0</v>
      </c>
      <c r="I1970" s="11">
        <f t="shared" si="1137"/>
        <v>25</v>
      </c>
      <c r="J1970" s="11">
        <f t="shared" si="1137"/>
        <v>0</v>
      </c>
      <c r="K1970" s="11">
        <f t="shared" si="1137"/>
        <v>0</v>
      </c>
      <c r="L1970" s="11">
        <f t="shared" si="1137"/>
        <v>0</v>
      </c>
      <c r="M1970" s="11">
        <f t="shared" si="1137"/>
        <v>0</v>
      </c>
      <c r="N1970" s="11">
        <f t="shared" si="1137"/>
        <v>0</v>
      </c>
      <c r="O1970" s="11">
        <f t="shared" si="1137"/>
        <v>0</v>
      </c>
      <c r="P1970" s="11">
        <f t="shared" si="1137"/>
        <v>0</v>
      </c>
      <c r="Q1970" s="11">
        <f t="shared" si="1137"/>
        <v>0</v>
      </c>
      <c r="R1970" s="11">
        <f t="shared" si="1137"/>
        <v>0</v>
      </c>
      <c r="S1970" s="11">
        <f t="shared" si="1137"/>
        <v>0</v>
      </c>
      <c r="T1970" s="11">
        <f t="shared" si="1137"/>
        <v>13176.990816987241</v>
      </c>
      <c r="U1970" s="40">
        <f t="shared" si="1105"/>
        <v>1.04</v>
      </c>
      <c r="V1970" s="11">
        <f t="shared" si="1134"/>
        <v>10.054198130147283</v>
      </c>
      <c r="W1970" s="11">
        <f t="shared" si="1134"/>
        <v>115478848.04297818</v>
      </c>
      <c r="X1970" s="11">
        <f t="shared" si="1134"/>
        <v>888298.8310998322</v>
      </c>
      <c r="Y1970" s="11">
        <f t="shared" ref="Y1970:AL1988" si="1138">IF($A1970="x",CC1970,"")</f>
        <v>1062758.3232737416</v>
      </c>
      <c r="Z1970" s="11">
        <f t="shared" si="1138"/>
        <v>1.1963973001719539</v>
      </c>
      <c r="AA1970" s="11">
        <f t="shared" si="1138"/>
        <v>93.614495209241767</v>
      </c>
      <c r="AB1970" s="11">
        <f t="shared" si="1138"/>
        <v>7079.3692606170271</v>
      </c>
      <c r="AC1970" s="11">
        <f t="shared" si="1133"/>
        <v>0</v>
      </c>
      <c r="AD1970" s="11">
        <f t="shared" si="1133"/>
        <v>0</v>
      </c>
      <c r="AE1970" s="11">
        <f t="shared" si="1133"/>
        <v>0</v>
      </c>
      <c r="AF1970" s="11">
        <f t="shared" si="1133"/>
        <v>0</v>
      </c>
      <c r="AG1970" s="11">
        <f t="shared" si="1133"/>
        <v>0</v>
      </c>
      <c r="AH1970" s="11">
        <f t="shared" si="1133"/>
        <v>0</v>
      </c>
      <c r="AI1970" s="11">
        <f t="shared" si="1133"/>
        <v>0</v>
      </c>
      <c r="AJ1970" s="11">
        <f t="shared" si="1133"/>
        <v>0</v>
      </c>
      <c r="AK1970" s="11">
        <f t="shared" si="1133"/>
        <v>0</v>
      </c>
      <c r="AL1970" s="11">
        <f t="shared" si="1133"/>
        <v>0</v>
      </c>
      <c r="AM1970" s="11">
        <f t="shared" ref="AM1970:AU2024" si="1139">IF($A1970="x",CQ1970,"")</f>
        <v>0</v>
      </c>
      <c r="AN1970" s="11">
        <f t="shared" si="1139"/>
        <v>0</v>
      </c>
      <c r="AO1970" s="11">
        <f t="shared" si="1139"/>
        <v>0</v>
      </c>
      <c r="AP1970" s="11">
        <f t="shared" si="1139"/>
        <v>0</v>
      </c>
      <c r="AQ1970" s="11">
        <f t="shared" si="1136"/>
        <v>0</v>
      </c>
      <c r="AR1970" s="11">
        <f t="shared" si="1135"/>
        <v>0</v>
      </c>
      <c r="AS1970" s="11">
        <f t="shared" si="1135"/>
        <v>0</v>
      </c>
      <c r="AT1970" s="11">
        <f t="shared" si="1135"/>
        <v>0</v>
      </c>
      <c r="AU1970" s="11">
        <f t="shared" si="1135"/>
        <v>0</v>
      </c>
      <c r="AV1970" s="11">
        <f t="shared" si="1135"/>
        <v>189511523.4375</v>
      </c>
      <c r="AW1970" s="11">
        <f t="shared" si="1135"/>
        <v>0</v>
      </c>
      <c r="AX1970" s="11">
        <f t="shared" si="1135"/>
        <v>0</v>
      </c>
      <c r="AY1970" s="11">
        <f t="shared" si="1135"/>
        <v>120835.92315154256</v>
      </c>
      <c r="AZ1970" s="11">
        <f t="shared" si="1135"/>
        <v>1</v>
      </c>
      <c r="BA1970" s="11">
        <f t="shared" si="1130"/>
        <v>1</v>
      </c>
      <c r="BB1970" s="11">
        <f t="shared" si="1130"/>
        <v>1</v>
      </c>
      <c r="BC1970" s="11">
        <f t="shared" si="1130"/>
        <v>1</v>
      </c>
      <c r="BD1970" s="11">
        <f t="shared" si="1130"/>
        <v>1</v>
      </c>
      <c r="BE1970" s="11">
        <f t="shared" si="1130"/>
        <v>1</v>
      </c>
      <c r="BF1970" s="15" t="str">
        <f t="shared" si="1106"/>
        <v>EN 10210</v>
      </c>
      <c r="BG1970" s="42">
        <v>97.143749999999997</v>
      </c>
      <c r="BH1970" s="17">
        <f t="shared" si="1107"/>
        <v>260</v>
      </c>
      <c r="BI1970" s="17">
        <f t="shared" si="1108"/>
        <v>260</v>
      </c>
      <c r="BK1970" s="17">
        <f t="shared" si="1109"/>
        <v>12.5</v>
      </c>
      <c r="BM1970" s="17">
        <f t="shared" si="1110"/>
        <v>25</v>
      </c>
      <c r="BX1970" s="18">
        <f t="shared" si="1111"/>
        <v>13176.990816987241</v>
      </c>
      <c r="BY1970" s="42">
        <v>1.04</v>
      </c>
      <c r="BZ1970" s="43">
        <f t="shared" si="1112"/>
        <v>10.054198130147283</v>
      </c>
      <c r="CA1970" s="18">
        <f t="shared" si="1113"/>
        <v>115478848.04297818</v>
      </c>
      <c r="CB1970" s="18">
        <f t="shared" si="1114"/>
        <v>888298.8310998322</v>
      </c>
      <c r="CC1970" s="18">
        <f t="shared" si="1115"/>
        <v>1062758.3232737416</v>
      </c>
      <c r="CD1970" s="25">
        <f t="shared" si="1116"/>
        <v>1.1963973001719539</v>
      </c>
      <c r="CE1970" s="26">
        <f t="shared" si="1117"/>
        <v>93.614495209241767</v>
      </c>
      <c r="CF1970" s="18">
        <f t="shared" si="1118"/>
        <v>7079.3692606170271</v>
      </c>
      <c r="CZ1970" s="18">
        <f t="shared" si="1119"/>
        <v>189511523.4375</v>
      </c>
      <c r="DC1970" s="18">
        <f t="shared" si="1120"/>
        <v>120835.92315154256</v>
      </c>
      <c r="DD1970" s="17">
        <f t="shared" si="1121"/>
        <v>1</v>
      </c>
      <c r="DE1970" s="17">
        <f t="shared" si="1122"/>
        <v>1</v>
      </c>
      <c r="DF1970" s="17">
        <f t="shared" si="1123"/>
        <v>1</v>
      </c>
      <c r="DG1970" s="17">
        <f t="shared" si="1124"/>
        <v>1</v>
      </c>
      <c r="DH1970" s="17">
        <f t="shared" si="1125"/>
        <v>1</v>
      </c>
      <c r="DI1970" s="17">
        <f t="shared" si="1126"/>
        <v>1</v>
      </c>
      <c r="DJ1970" s="20" t="s">
        <v>1879</v>
      </c>
    </row>
    <row r="1971" spans="1:114" x14ac:dyDescent="0.2">
      <c r="A1971" s="15" t="s">
        <v>105</v>
      </c>
      <c r="B1971" s="10" t="s">
        <v>2067</v>
      </c>
      <c r="C1971" s="11">
        <f t="shared" si="1104"/>
        <v>109.59730400000001</v>
      </c>
      <c r="D1971" s="11">
        <f t="shared" si="1132"/>
        <v>260</v>
      </c>
      <c r="E1971" s="11">
        <f t="shared" si="1132"/>
        <v>260</v>
      </c>
      <c r="F1971" s="11">
        <f t="shared" si="1132"/>
        <v>0</v>
      </c>
      <c r="G1971" s="11">
        <f t="shared" si="1132"/>
        <v>14.2</v>
      </c>
      <c r="H1971" s="11">
        <f t="shared" si="1132"/>
        <v>0</v>
      </c>
      <c r="I1971" s="11">
        <f t="shared" si="1137"/>
        <v>28.4</v>
      </c>
      <c r="J1971" s="11">
        <f t="shared" si="1137"/>
        <v>0</v>
      </c>
      <c r="K1971" s="11">
        <f t="shared" si="1137"/>
        <v>0</v>
      </c>
      <c r="L1971" s="11">
        <f t="shared" si="1137"/>
        <v>0</v>
      </c>
      <c r="M1971" s="11">
        <f t="shared" si="1137"/>
        <v>0</v>
      </c>
      <c r="N1971" s="11">
        <f t="shared" si="1137"/>
        <v>0</v>
      </c>
      <c r="O1971" s="11">
        <f t="shared" si="1137"/>
        <v>0</v>
      </c>
      <c r="P1971" s="11">
        <f t="shared" si="1137"/>
        <v>0</v>
      </c>
      <c r="Q1971" s="11">
        <f t="shared" si="1137"/>
        <v>0</v>
      </c>
      <c r="R1971" s="11">
        <f t="shared" si="1137"/>
        <v>0</v>
      </c>
      <c r="S1971" s="11">
        <f t="shared" si="1137"/>
        <v>0</v>
      </c>
      <c r="T1971" s="11">
        <f t="shared" si="1137"/>
        <v>14996.405941358764</v>
      </c>
      <c r="U1971" s="40">
        <f t="shared" si="1105"/>
        <v>1.04</v>
      </c>
      <c r="V1971" s="11">
        <f t="shared" ref="V1971:AK2001" si="1140">IF($A1971="x",BZ1971,"")</f>
        <v>8.8343885162338562</v>
      </c>
      <c r="W1971" s="11">
        <f t="shared" si="1140"/>
        <v>126656677.690486</v>
      </c>
      <c r="X1971" s="11">
        <f t="shared" si="1140"/>
        <v>974282.13608066156</v>
      </c>
      <c r="Y1971" s="11">
        <f t="shared" si="1138"/>
        <v>1176419.0558800558</v>
      </c>
      <c r="Z1971" s="11">
        <f t="shared" si="1138"/>
        <v>1.2074726737909307</v>
      </c>
      <c r="AA1971" s="11">
        <f t="shared" si="1138"/>
        <v>91.901045477811266</v>
      </c>
      <c r="AB1971" s="11">
        <f t="shared" si="1138"/>
        <v>8131.6737133492279</v>
      </c>
      <c r="AC1971" s="11">
        <f t="shared" si="1138"/>
        <v>0</v>
      </c>
      <c r="AD1971" s="11">
        <f t="shared" si="1138"/>
        <v>0</v>
      </c>
      <c r="AE1971" s="11">
        <f t="shared" si="1138"/>
        <v>0</v>
      </c>
      <c r="AF1971" s="11">
        <f t="shared" si="1138"/>
        <v>0</v>
      </c>
      <c r="AG1971" s="11">
        <f t="shared" si="1138"/>
        <v>0</v>
      </c>
      <c r="AH1971" s="11">
        <f t="shared" si="1138"/>
        <v>0</v>
      </c>
      <c r="AI1971" s="11">
        <f t="shared" si="1138"/>
        <v>0</v>
      </c>
      <c r="AJ1971" s="11">
        <f t="shared" si="1138"/>
        <v>0</v>
      </c>
      <c r="AK1971" s="11">
        <f t="shared" si="1138"/>
        <v>0</v>
      </c>
      <c r="AL1971" s="11">
        <f t="shared" si="1138"/>
        <v>0</v>
      </c>
      <c r="AM1971" s="11">
        <f t="shared" si="1139"/>
        <v>0</v>
      </c>
      <c r="AN1971" s="11">
        <f t="shared" si="1139"/>
        <v>0</v>
      </c>
      <c r="AO1971" s="11">
        <f t="shared" si="1139"/>
        <v>0</v>
      </c>
      <c r="AP1971" s="11">
        <f t="shared" si="1139"/>
        <v>0</v>
      </c>
      <c r="AQ1971" s="11">
        <f t="shared" si="1136"/>
        <v>0</v>
      </c>
      <c r="AR1971" s="11">
        <f t="shared" si="1135"/>
        <v>0</v>
      </c>
      <c r="AS1971" s="11">
        <f t="shared" si="1135"/>
        <v>0</v>
      </c>
      <c r="AT1971" s="11">
        <f t="shared" si="1135"/>
        <v>0</v>
      </c>
      <c r="AU1971" s="11">
        <f t="shared" si="1135"/>
        <v>0</v>
      </c>
      <c r="AV1971" s="11">
        <f t="shared" si="1135"/>
        <v>210879313.95040002</v>
      </c>
      <c r="AW1971" s="11">
        <f t="shared" si="1135"/>
        <v>0</v>
      </c>
      <c r="AX1971" s="11">
        <f t="shared" si="1135"/>
        <v>0</v>
      </c>
      <c r="AY1971" s="11">
        <f t="shared" si="1135"/>
        <v>118671.66428337309</v>
      </c>
      <c r="AZ1971" s="11">
        <f t="shared" si="1135"/>
        <v>1</v>
      </c>
      <c r="BA1971" s="11">
        <f t="shared" si="1130"/>
        <v>1</v>
      </c>
      <c r="BB1971" s="11">
        <f t="shared" si="1130"/>
        <v>1</v>
      </c>
      <c r="BC1971" s="11">
        <f t="shared" si="1130"/>
        <v>1</v>
      </c>
      <c r="BD1971" s="11">
        <f t="shared" si="1130"/>
        <v>1</v>
      </c>
      <c r="BE1971" s="11">
        <f t="shared" si="1130"/>
        <v>1</v>
      </c>
      <c r="BF1971" s="15" t="str">
        <f t="shared" si="1106"/>
        <v>EN 10210</v>
      </c>
      <c r="BG1971" s="42">
        <v>109.59730400000001</v>
      </c>
      <c r="BH1971" s="17">
        <f t="shared" si="1107"/>
        <v>260</v>
      </c>
      <c r="BI1971" s="17">
        <f t="shared" si="1108"/>
        <v>260</v>
      </c>
      <c r="BK1971" s="17">
        <f t="shared" si="1109"/>
        <v>14.2</v>
      </c>
      <c r="BM1971" s="17">
        <f t="shared" si="1110"/>
        <v>28.4</v>
      </c>
      <c r="BX1971" s="18">
        <f t="shared" si="1111"/>
        <v>14996.405941358764</v>
      </c>
      <c r="BY1971" s="42">
        <v>1.04</v>
      </c>
      <c r="BZ1971" s="43">
        <f t="shared" si="1112"/>
        <v>8.8343885162338562</v>
      </c>
      <c r="CA1971" s="18">
        <f t="shared" si="1113"/>
        <v>126656677.690486</v>
      </c>
      <c r="CB1971" s="18">
        <f t="shared" si="1114"/>
        <v>974282.13608066156</v>
      </c>
      <c r="CC1971" s="18">
        <f t="shared" si="1115"/>
        <v>1176419.0558800558</v>
      </c>
      <c r="CD1971" s="25">
        <f t="shared" si="1116"/>
        <v>1.2074726737909307</v>
      </c>
      <c r="CE1971" s="26">
        <f t="shared" si="1117"/>
        <v>91.901045477811266</v>
      </c>
      <c r="CF1971" s="18">
        <f t="shared" si="1118"/>
        <v>8131.6737133492279</v>
      </c>
      <c r="CZ1971" s="18">
        <f t="shared" si="1119"/>
        <v>210879313.95040002</v>
      </c>
      <c r="DC1971" s="18">
        <f t="shared" si="1120"/>
        <v>118671.66428337309</v>
      </c>
      <c r="DD1971" s="17">
        <f t="shared" si="1121"/>
        <v>1</v>
      </c>
      <c r="DE1971" s="17">
        <f t="shared" si="1122"/>
        <v>1</v>
      </c>
      <c r="DF1971" s="17">
        <f t="shared" si="1123"/>
        <v>1</v>
      </c>
      <c r="DG1971" s="17">
        <f t="shared" si="1124"/>
        <v>1</v>
      </c>
      <c r="DH1971" s="17">
        <f t="shared" si="1125"/>
        <v>1</v>
      </c>
      <c r="DI1971" s="17">
        <f t="shared" si="1126"/>
        <v>1</v>
      </c>
      <c r="DJ1971" s="20" t="s">
        <v>1879</v>
      </c>
    </row>
    <row r="1972" spans="1:114" x14ac:dyDescent="0.2">
      <c r="A1972" s="15" t="s">
        <v>105</v>
      </c>
      <c r="B1972" s="10" t="s">
        <v>2068</v>
      </c>
      <c r="C1972" s="11">
        <f t="shared" si="1104"/>
        <v>122.5856</v>
      </c>
      <c r="D1972" s="11">
        <f t="shared" si="1132"/>
        <v>260</v>
      </c>
      <c r="E1972" s="11">
        <f t="shared" si="1132"/>
        <v>260</v>
      </c>
      <c r="F1972" s="11">
        <f t="shared" si="1132"/>
        <v>0</v>
      </c>
      <c r="G1972" s="11">
        <f t="shared" si="1132"/>
        <v>16</v>
      </c>
      <c r="H1972" s="11">
        <f t="shared" si="1132"/>
        <v>0</v>
      </c>
      <c r="I1972" s="11">
        <f t="shared" si="1137"/>
        <v>32</v>
      </c>
      <c r="J1972" s="11">
        <f t="shared" si="1137"/>
        <v>0</v>
      </c>
      <c r="K1972" s="11">
        <f t="shared" si="1137"/>
        <v>0</v>
      </c>
      <c r="L1972" s="11">
        <f t="shared" si="1137"/>
        <v>0</v>
      </c>
      <c r="M1972" s="11">
        <f t="shared" si="1137"/>
        <v>0</v>
      </c>
      <c r="N1972" s="11">
        <f t="shared" si="1137"/>
        <v>0</v>
      </c>
      <c r="O1972" s="11">
        <f t="shared" si="1137"/>
        <v>0</v>
      </c>
      <c r="P1972" s="11">
        <f t="shared" si="1137"/>
        <v>0</v>
      </c>
      <c r="Q1972" s="11">
        <f t="shared" si="1137"/>
        <v>0</v>
      </c>
      <c r="R1972" s="11">
        <f t="shared" si="1137"/>
        <v>0</v>
      </c>
      <c r="S1972" s="11">
        <f t="shared" si="1137"/>
        <v>0</v>
      </c>
      <c r="T1972" s="11">
        <f t="shared" si="1137"/>
        <v>16929.981754551896</v>
      </c>
      <c r="U1972" s="40">
        <f t="shared" si="1105"/>
        <v>1.04</v>
      </c>
      <c r="V1972" s="11">
        <f t="shared" si="1140"/>
        <v>7.8254116486274761</v>
      </c>
      <c r="W1972" s="11">
        <f t="shared" si="1140"/>
        <v>137387700.16920465</v>
      </c>
      <c r="X1972" s="11">
        <f t="shared" si="1140"/>
        <v>1056828.4628400358</v>
      </c>
      <c r="Y1972" s="11">
        <f t="shared" si="1138"/>
        <v>1288930.8982541179</v>
      </c>
      <c r="Z1972" s="11">
        <f t="shared" si="1138"/>
        <v>1.2196216733133292</v>
      </c>
      <c r="AA1972" s="11">
        <f t="shared" si="1138"/>
        <v>90.083589269299935</v>
      </c>
      <c r="AB1972" s="11">
        <f t="shared" si="1138"/>
        <v>9269.2385965949361</v>
      </c>
      <c r="AC1972" s="11">
        <f t="shared" si="1138"/>
        <v>0</v>
      </c>
      <c r="AD1972" s="11">
        <f t="shared" si="1138"/>
        <v>0</v>
      </c>
      <c r="AE1972" s="11">
        <f t="shared" si="1138"/>
        <v>0</v>
      </c>
      <c r="AF1972" s="11">
        <f t="shared" si="1138"/>
        <v>0</v>
      </c>
      <c r="AG1972" s="11">
        <f t="shared" si="1138"/>
        <v>0</v>
      </c>
      <c r="AH1972" s="11">
        <f t="shared" si="1138"/>
        <v>0</v>
      </c>
      <c r="AI1972" s="11">
        <f t="shared" si="1138"/>
        <v>0</v>
      </c>
      <c r="AJ1972" s="11">
        <f t="shared" si="1138"/>
        <v>0</v>
      </c>
      <c r="AK1972" s="11">
        <f t="shared" si="1138"/>
        <v>0</v>
      </c>
      <c r="AL1972" s="11">
        <f t="shared" si="1138"/>
        <v>0</v>
      </c>
      <c r="AM1972" s="11">
        <f t="shared" si="1139"/>
        <v>0</v>
      </c>
      <c r="AN1972" s="11">
        <f t="shared" si="1139"/>
        <v>0</v>
      </c>
      <c r="AO1972" s="11">
        <f t="shared" si="1139"/>
        <v>0</v>
      </c>
      <c r="AP1972" s="11">
        <f t="shared" si="1139"/>
        <v>0</v>
      </c>
      <c r="AQ1972" s="11">
        <f t="shared" si="1136"/>
        <v>0</v>
      </c>
      <c r="AR1972" s="11">
        <f t="shared" si="1135"/>
        <v>0</v>
      </c>
      <c r="AS1972" s="11">
        <f t="shared" si="1135"/>
        <v>0</v>
      </c>
      <c r="AT1972" s="11">
        <f t="shared" si="1135"/>
        <v>0</v>
      </c>
      <c r="AU1972" s="11">
        <f t="shared" si="1135"/>
        <v>0</v>
      </c>
      <c r="AV1972" s="11">
        <f t="shared" si="1135"/>
        <v>232428544</v>
      </c>
      <c r="AW1972" s="11">
        <f t="shared" si="1135"/>
        <v>0</v>
      </c>
      <c r="AX1972" s="11">
        <f t="shared" si="1135"/>
        <v>0</v>
      </c>
      <c r="AY1972" s="11">
        <f t="shared" si="1135"/>
        <v>116325.09649148733</v>
      </c>
      <c r="AZ1972" s="11">
        <f t="shared" si="1135"/>
        <v>1</v>
      </c>
      <c r="BA1972" s="11">
        <f t="shared" si="1130"/>
        <v>1</v>
      </c>
      <c r="BB1972" s="11">
        <f t="shared" si="1130"/>
        <v>1</v>
      </c>
      <c r="BC1972" s="11">
        <f t="shared" si="1130"/>
        <v>1</v>
      </c>
      <c r="BD1972" s="11">
        <f t="shared" si="1130"/>
        <v>1</v>
      </c>
      <c r="BE1972" s="11">
        <f t="shared" si="1130"/>
        <v>1</v>
      </c>
      <c r="BF1972" s="15" t="str">
        <f t="shared" si="1106"/>
        <v>EN 10210</v>
      </c>
      <c r="BG1972" s="42">
        <v>122.5856</v>
      </c>
      <c r="BH1972" s="17">
        <f t="shared" si="1107"/>
        <v>260</v>
      </c>
      <c r="BI1972" s="17">
        <f t="shared" si="1108"/>
        <v>260</v>
      </c>
      <c r="BK1972" s="17">
        <f t="shared" si="1109"/>
        <v>16</v>
      </c>
      <c r="BM1972" s="17">
        <f t="shared" si="1110"/>
        <v>32</v>
      </c>
      <c r="BX1972" s="18">
        <f t="shared" si="1111"/>
        <v>16929.981754551896</v>
      </c>
      <c r="BY1972" s="42">
        <v>1.04</v>
      </c>
      <c r="BZ1972" s="43">
        <f t="shared" si="1112"/>
        <v>7.8254116486274761</v>
      </c>
      <c r="CA1972" s="18">
        <f t="shared" si="1113"/>
        <v>137387700.16920465</v>
      </c>
      <c r="CB1972" s="18">
        <f t="shared" si="1114"/>
        <v>1056828.4628400358</v>
      </c>
      <c r="CC1972" s="18">
        <f t="shared" si="1115"/>
        <v>1288930.8982541179</v>
      </c>
      <c r="CD1972" s="25">
        <f t="shared" si="1116"/>
        <v>1.2196216733133292</v>
      </c>
      <c r="CE1972" s="26">
        <f t="shared" si="1117"/>
        <v>90.083589269299935</v>
      </c>
      <c r="CF1972" s="18">
        <f t="shared" si="1118"/>
        <v>9269.2385965949361</v>
      </c>
      <c r="CZ1972" s="18">
        <f t="shared" si="1119"/>
        <v>232428544</v>
      </c>
      <c r="DC1972" s="18">
        <f t="shared" si="1120"/>
        <v>116325.09649148733</v>
      </c>
      <c r="DD1972" s="17">
        <f t="shared" si="1121"/>
        <v>1</v>
      </c>
      <c r="DE1972" s="17">
        <f t="shared" si="1122"/>
        <v>1</v>
      </c>
      <c r="DF1972" s="17">
        <f t="shared" si="1123"/>
        <v>1</v>
      </c>
      <c r="DG1972" s="17">
        <f t="shared" si="1124"/>
        <v>1</v>
      </c>
      <c r="DH1972" s="17">
        <f t="shared" si="1125"/>
        <v>1</v>
      </c>
      <c r="DI1972" s="17">
        <f t="shared" si="1126"/>
        <v>1</v>
      </c>
      <c r="DJ1972" s="20" t="s">
        <v>1879</v>
      </c>
    </row>
    <row r="1973" spans="1:114" x14ac:dyDescent="0.2">
      <c r="A1973" s="15" t="s">
        <v>105</v>
      </c>
      <c r="B1973" s="10" t="s">
        <v>2069</v>
      </c>
      <c r="C1973" s="11">
        <f t="shared" si="1104"/>
        <v>133.25375</v>
      </c>
      <c r="D1973" s="11">
        <f t="shared" si="1132"/>
        <v>260</v>
      </c>
      <c r="E1973" s="11">
        <f t="shared" si="1132"/>
        <v>260</v>
      </c>
      <c r="F1973" s="11">
        <f t="shared" si="1132"/>
        <v>0</v>
      </c>
      <c r="G1973" s="11">
        <f t="shared" si="1132"/>
        <v>17.5</v>
      </c>
      <c r="H1973" s="11">
        <f t="shared" si="1132"/>
        <v>0</v>
      </c>
      <c r="I1973" s="11">
        <f t="shared" si="1137"/>
        <v>35</v>
      </c>
      <c r="J1973" s="11">
        <f t="shared" si="1137"/>
        <v>0</v>
      </c>
      <c r="K1973" s="11">
        <f t="shared" si="1137"/>
        <v>0</v>
      </c>
      <c r="L1973" s="11">
        <f t="shared" si="1137"/>
        <v>0</v>
      </c>
      <c r="M1973" s="11">
        <f t="shared" si="1137"/>
        <v>0</v>
      </c>
      <c r="N1973" s="11">
        <f t="shared" si="1137"/>
        <v>0</v>
      </c>
      <c r="O1973" s="11">
        <f t="shared" si="1137"/>
        <v>0</v>
      </c>
      <c r="P1973" s="11">
        <f t="shared" si="1137"/>
        <v>0</v>
      </c>
      <c r="Q1973" s="11">
        <f t="shared" si="1137"/>
        <v>0</v>
      </c>
      <c r="R1973" s="11">
        <f t="shared" si="1137"/>
        <v>0</v>
      </c>
      <c r="S1973" s="11">
        <f t="shared" si="1137"/>
        <v>0</v>
      </c>
      <c r="T1973" s="11">
        <f t="shared" si="1137"/>
        <v>18546.902001294991</v>
      </c>
      <c r="U1973" s="40">
        <f t="shared" si="1105"/>
        <v>1.04</v>
      </c>
      <c r="V1973" s="11">
        <f t="shared" si="1140"/>
        <v>7.1431916998251603</v>
      </c>
      <c r="W1973" s="11">
        <f t="shared" si="1140"/>
        <v>145481671.09485957</v>
      </c>
      <c r="X1973" s="11">
        <f t="shared" si="1140"/>
        <v>1119089.7776527659</v>
      </c>
      <c r="Y1973" s="11">
        <f t="shared" si="1138"/>
        <v>1376589.5240210595</v>
      </c>
      <c r="Z1973" s="11">
        <f t="shared" si="1138"/>
        <v>1.2300974877175506</v>
      </c>
      <c r="AA1973" s="11">
        <f t="shared" si="1138"/>
        <v>88.56628983919623</v>
      </c>
      <c r="AB1973" s="11">
        <f t="shared" si="1138"/>
        <v>10235.563750809371</v>
      </c>
      <c r="AC1973" s="11">
        <f t="shared" si="1138"/>
        <v>0</v>
      </c>
      <c r="AD1973" s="11">
        <f t="shared" si="1138"/>
        <v>0</v>
      </c>
      <c r="AE1973" s="11">
        <f t="shared" si="1138"/>
        <v>0</v>
      </c>
      <c r="AF1973" s="11">
        <f t="shared" si="1138"/>
        <v>0</v>
      </c>
      <c r="AG1973" s="11">
        <f t="shared" si="1138"/>
        <v>0</v>
      </c>
      <c r="AH1973" s="11">
        <f t="shared" si="1138"/>
        <v>0</v>
      </c>
      <c r="AI1973" s="11">
        <f t="shared" si="1138"/>
        <v>0</v>
      </c>
      <c r="AJ1973" s="11">
        <f t="shared" si="1138"/>
        <v>0</v>
      </c>
      <c r="AK1973" s="11">
        <f t="shared" si="1138"/>
        <v>0</v>
      </c>
      <c r="AL1973" s="11">
        <f t="shared" si="1138"/>
        <v>0</v>
      </c>
      <c r="AM1973" s="11">
        <f t="shared" si="1139"/>
        <v>0</v>
      </c>
      <c r="AN1973" s="11">
        <f t="shared" si="1139"/>
        <v>0</v>
      </c>
      <c r="AO1973" s="11">
        <f t="shared" si="1139"/>
        <v>0</v>
      </c>
      <c r="AP1973" s="11">
        <f t="shared" si="1139"/>
        <v>0</v>
      </c>
      <c r="AQ1973" s="11">
        <f t="shared" si="1136"/>
        <v>0</v>
      </c>
      <c r="AR1973" s="11">
        <f t="shared" si="1135"/>
        <v>0</v>
      </c>
      <c r="AS1973" s="11">
        <f t="shared" si="1135"/>
        <v>0</v>
      </c>
      <c r="AT1973" s="11">
        <f t="shared" si="1135"/>
        <v>0</v>
      </c>
      <c r="AU1973" s="11">
        <f t="shared" si="1135"/>
        <v>0</v>
      </c>
      <c r="AV1973" s="11">
        <f t="shared" si="1135"/>
        <v>249559023.4375</v>
      </c>
      <c r="AW1973" s="11">
        <f t="shared" si="1135"/>
        <v>0</v>
      </c>
      <c r="AX1973" s="11">
        <f t="shared" si="1135"/>
        <v>0</v>
      </c>
      <c r="AY1973" s="11">
        <f t="shared" si="1135"/>
        <v>114326.40937702343</v>
      </c>
      <c r="AZ1973" s="11">
        <f t="shared" si="1135"/>
        <v>1</v>
      </c>
      <c r="BA1973" s="11">
        <f t="shared" si="1130"/>
        <v>1</v>
      </c>
      <c r="BB1973" s="11">
        <f t="shared" si="1130"/>
        <v>1</v>
      </c>
      <c r="BC1973" s="11">
        <f t="shared" si="1130"/>
        <v>1</v>
      </c>
      <c r="BD1973" s="11">
        <f t="shared" si="1130"/>
        <v>1</v>
      </c>
      <c r="BE1973" s="11">
        <f t="shared" si="1130"/>
        <v>1</v>
      </c>
      <c r="BF1973" s="15" t="str">
        <f t="shared" si="1106"/>
        <v>EN 10210</v>
      </c>
      <c r="BG1973" s="42">
        <v>133.25375</v>
      </c>
      <c r="BH1973" s="17">
        <f t="shared" si="1107"/>
        <v>260</v>
      </c>
      <c r="BI1973" s="17">
        <f t="shared" si="1108"/>
        <v>260</v>
      </c>
      <c r="BK1973" s="17">
        <f t="shared" si="1109"/>
        <v>17.5</v>
      </c>
      <c r="BM1973" s="17">
        <f t="shared" si="1110"/>
        <v>35</v>
      </c>
      <c r="BX1973" s="18">
        <f t="shared" si="1111"/>
        <v>18546.902001294991</v>
      </c>
      <c r="BY1973" s="42">
        <v>1.04</v>
      </c>
      <c r="BZ1973" s="43">
        <f t="shared" si="1112"/>
        <v>7.1431916998251603</v>
      </c>
      <c r="CA1973" s="18">
        <f t="shared" si="1113"/>
        <v>145481671.09485957</v>
      </c>
      <c r="CB1973" s="18">
        <f t="shared" si="1114"/>
        <v>1119089.7776527659</v>
      </c>
      <c r="CC1973" s="18">
        <f t="shared" si="1115"/>
        <v>1376589.5240210595</v>
      </c>
      <c r="CD1973" s="25">
        <f t="shared" si="1116"/>
        <v>1.2300974877175506</v>
      </c>
      <c r="CE1973" s="26">
        <f t="shared" si="1117"/>
        <v>88.56628983919623</v>
      </c>
      <c r="CF1973" s="18">
        <f t="shared" si="1118"/>
        <v>10235.563750809371</v>
      </c>
      <c r="CZ1973" s="18">
        <f t="shared" si="1119"/>
        <v>249559023.4375</v>
      </c>
      <c r="DC1973" s="18">
        <f t="shared" si="1120"/>
        <v>114326.40937702343</v>
      </c>
      <c r="DD1973" s="17">
        <f t="shared" si="1121"/>
        <v>1</v>
      </c>
      <c r="DE1973" s="17">
        <f t="shared" si="1122"/>
        <v>1</v>
      </c>
      <c r="DF1973" s="17">
        <f t="shared" si="1123"/>
        <v>1</v>
      </c>
      <c r="DG1973" s="17">
        <f t="shared" si="1124"/>
        <v>1</v>
      </c>
      <c r="DH1973" s="17">
        <f t="shared" si="1125"/>
        <v>1</v>
      </c>
      <c r="DI1973" s="17">
        <f t="shared" si="1126"/>
        <v>1</v>
      </c>
      <c r="DJ1973" s="20" t="s">
        <v>1879</v>
      </c>
    </row>
    <row r="1974" spans="1:114" x14ac:dyDescent="0.2">
      <c r="A1974" s="15" t="s">
        <v>105</v>
      </c>
      <c r="B1974" s="10" t="s">
        <v>2070</v>
      </c>
      <c r="C1974" s="11">
        <f t="shared" si="1104"/>
        <v>58.099734000000154</v>
      </c>
      <c r="D1974" s="11">
        <f t="shared" si="1132"/>
        <v>300</v>
      </c>
      <c r="E1974" s="11">
        <f t="shared" si="1132"/>
        <v>300</v>
      </c>
      <c r="F1974" s="11">
        <f t="shared" si="1132"/>
        <v>0</v>
      </c>
      <c r="G1974" s="11">
        <f t="shared" si="1132"/>
        <v>6.3</v>
      </c>
      <c r="H1974" s="11">
        <f t="shared" si="1132"/>
        <v>0</v>
      </c>
      <c r="I1974" s="11">
        <f t="shared" si="1137"/>
        <v>9.4499999999999993</v>
      </c>
      <c r="J1974" s="11">
        <f t="shared" si="1137"/>
        <v>0</v>
      </c>
      <c r="K1974" s="11">
        <f t="shared" si="1137"/>
        <v>0</v>
      </c>
      <c r="L1974" s="11">
        <f t="shared" si="1137"/>
        <v>0</v>
      </c>
      <c r="M1974" s="11">
        <f t="shared" si="1137"/>
        <v>0</v>
      </c>
      <c r="N1974" s="11">
        <f t="shared" si="1137"/>
        <v>0</v>
      </c>
      <c r="O1974" s="11">
        <f t="shared" si="1137"/>
        <v>0</v>
      </c>
      <c r="P1974" s="11">
        <f t="shared" si="1137"/>
        <v>0</v>
      </c>
      <c r="Q1974" s="11">
        <f t="shared" si="1137"/>
        <v>0</v>
      </c>
      <c r="R1974" s="11">
        <f t="shared" si="1137"/>
        <v>0</v>
      </c>
      <c r="S1974" s="11">
        <f t="shared" si="1137"/>
        <v>0</v>
      </c>
      <c r="T1974" s="11">
        <f t="shared" si="1137"/>
        <v>7420.8215152101393</v>
      </c>
      <c r="U1974" s="40">
        <f t="shared" si="1105"/>
        <v>1.2</v>
      </c>
      <c r="V1974" s="11">
        <f t="shared" si="1140"/>
        <v>20.599638695647535</v>
      </c>
      <c r="W1974" s="11">
        <f t="shared" si="1140"/>
        <v>103419902.72082371</v>
      </c>
      <c r="X1974" s="11">
        <f t="shared" si="1140"/>
        <v>689466.01813882473</v>
      </c>
      <c r="Y1974" s="11">
        <f t="shared" si="1138"/>
        <v>794941.35277006566</v>
      </c>
      <c r="Z1974" s="11">
        <f t="shared" si="1138"/>
        <v>1.1529811939331915</v>
      </c>
      <c r="AA1974" s="11">
        <f t="shared" si="1138"/>
        <v>118.05273943385669</v>
      </c>
      <c r="AB1974" s="11">
        <f t="shared" si="1138"/>
        <v>3881.8592496839156</v>
      </c>
      <c r="AC1974" s="11">
        <f t="shared" si="1138"/>
        <v>0</v>
      </c>
      <c r="AD1974" s="11">
        <f t="shared" si="1138"/>
        <v>0</v>
      </c>
      <c r="AE1974" s="11">
        <f t="shared" si="1138"/>
        <v>0</v>
      </c>
      <c r="AF1974" s="11">
        <f t="shared" si="1138"/>
        <v>0</v>
      </c>
      <c r="AG1974" s="11">
        <f t="shared" si="1138"/>
        <v>0</v>
      </c>
      <c r="AH1974" s="11">
        <f t="shared" si="1138"/>
        <v>0</v>
      </c>
      <c r="AI1974" s="11">
        <f t="shared" si="1138"/>
        <v>0</v>
      </c>
      <c r="AJ1974" s="11">
        <f t="shared" si="1138"/>
        <v>0</v>
      </c>
      <c r="AK1974" s="11">
        <f t="shared" si="1138"/>
        <v>0</v>
      </c>
      <c r="AL1974" s="11">
        <f t="shared" si="1138"/>
        <v>0</v>
      </c>
      <c r="AM1974" s="11">
        <f t="shared" si="1139"/>
        <v>0</v>
      </c>
      <c r="AN1974" s="11">
        <f t="shared" si="1139"/>
        <v>0</v>
      </c>
      <c r="AO1974" s="11">
        <f t="shared" si="1139"/>
        <v>0</v>
      </c>
      <c r="AP1974" s="11">
        <f t="shared" si="1139"/>
        <v>0</v>
      </c>
      <c r="AQ1974" s="11">
        <f t="shared" si="1136"/>
        <v>0</v>
      </c>
      <c r="AR1974" s="11">
        <f t="shared" si="1135"/>
        <v>0</v>
      </c>
      <c r="AS1974" s="11">
        <f t="shared" si="1135"/>
        <v>0</v>
      </c>
      <c r="AT1974" s="11">
        <f t="shared" si="1135"/>
        <v>0</v>
      </c>
      <c r="AU1974" s="11">
        <f t="shared" si="1135"/>
        <v>0</v>
      </c>
      <c r="AV1974" s="11">
        <f t="shared" si="1135"/>
        <v>159607167.00389993</v>
      </c>
      <c r="AW1974" s="11">
        <f t="shared" si="1135"/>
        <v>0</v>
      </c>
      <c r="AX1974" s="11">
        <f t="shared" si="1135"/>
        <v>0</v>
      </c>
      <c r="AY1974" s="11">
        <f t="shared" si="1135"/>
        <v>172246.81849936783</v>
      </c>
      <c r="AZ1974" s="11">
        <f t="shared" si="1135"/>
        <v>1</v>
      </c>
      <c r="BA1974" s="11">
        <f t="shared" si="1130"/>
        <v>1</v>
      </c>
      <c r="BB1974" s="11">
        <f t="shared" si="1130"/>
        <v>1</v>
      </c>
      <c r="BC1974" s="11">
        <f t="shared" si="1130"/>
        <v>4</v>
      </c>
      <c r="BD1974" s="11">
        <f t="shared" si="1130"/>
        <v>4</v>
      </c>
      <c r="BE1974" s="11">
        <f t="shared" si="1130"/>
        <v>4</v>
      </c>
      <c r="BF1974" s="15" t="str">
        <f t="shared" si="1106"/>
        <v>EN 10210</v>
      </c>
      <c r="BG1974" s="42">
        <v>58.099734000000154</v>
      </c>
      <c r="BH1974" s="17">
        <f t="shared" si="1107"/>
        <v>300</v>
      </c>
      <c r="BI1974" s="17">
        <f t="shared" si="1108"/>
        <v>300</v>
      </c>
      <c r="BK1974" s="17">
        <f t="shared" si="1109"/>
        <v>6.3</v>
      </c>
      <c r="BM1974" s="17">
        <f t="shared" si="1110"/>
        <v>9.4499999999999993</v>
      </c>
      <c r="BX1974" s="18">
        <f t="shared" si="1111"/>
        <v>7420.8215152101393</v>
      </c>
      <c r="BY1974" s="42">
        <v>1.2</v>
      </c>
      <c r="BZ1974" s="43">
        <f t="shared" si="1112"/>
        <v>20.599638695647535</v>
      </c>
      <c r="CA1974" s="18">
        <f t="shared" si="1113"/>
        <v>103419902.72082371</v>
      </c>
      <c r="CB1974" s="18">
        <f t="shared" si="1114"/>
        <v>689466.01813882473</v>
      </c>
      <c r="CC1974" s="18">
        <f t="shared" si="1115"/>
        <v>794941.35277006566</v>
      </c>
      <c r="CD1974" s="25">
        <f t="shared" si="1116"/>
        <v>1.1529811939331915</v>
      </c>
      <c r="CE1974" s="26">
        <f t="shared" si="1117"/>
        <v>118.05273943385669</v>
      </c>
      <c r="CF1974" s="18">
        <f t="shared" si="1118"/>
        <v>3881.8592496839156</v>
      </c>
      <c r="CZ1974" s="18">
        <f t="shared" si="1119"/>
        <v>159607167.00389993</v>
      </c>
      <c r="DC1974" s="18">
        <f t="shared" si="1120"/>
        <v>172246.81849936783</v>
      </c>
      <c r="DD1974" s="17">
        <f t="shared" si="1121"/>
        <v>1</v>
      </c>
      <c r="DE1974" s="17">
        <f t="shared" si="1122"/>
        <v>1</v>
      </c>
      <c r="DF1974" s="17">
        <f t="shared" si="1123"/>
        <v>1</v>
      </c>
      <c r="DG1974" s="17">
        <f t="shared" si="1124"/>
        <v>4</v>
      </c>
      <c r="DH1974" s="17">
        <f t="shared" si="1125"/>
        <v>4</v>
      </c>
      <c r="DI1974" s="17">
        <f t="shared" si="1126"/>
        <v>4</v>
      </c>
      <c r="DJ1974" s="20" t="s">
        <v>1879</v>
      </c>
    </row>
    <row r="1975" spans="1:114" x14ac:dyDescent="0.2">
      <c r="A1975" s="15" t="s">
        <v>105</v>
      </c>
      <c r="B1975" s="10" t="s">
        <v>2071</v>
      </c>
      <c r="C1975" s="11">
        <f t="shared" ref="C1975:C2000" si="1141">IF(A1975="x",BG1975*$C$4,0)</f>
        <v>65.299126000000001</v>
      </c>
      <c r="D1975" s="11">
        <f t="shared" si="1132"/>
        <v>300</v>
      </c>
      <c r="E1975" s="11">
        <f t="shared" si="1132"/>
        <v>300</v>
      </c>
      <c r="F1975" s="11">
        <f t="shared" si="1132"/>
        <v>0</v>
      </c>
      <c r="G1975" s="11">
        <f t="shared" si="1132"/>
        <v>7.1</v>
      </c>
      <c r="H1975" s="11">
        <f t="shared" si="1132"/>
        <v>0</v>
      </c>
      <c r="I1975" s="11">
        <f t="shared" si="1137"/>
        <v>10.649999999999999</v>
      </c>
      <c r="J1975" s="11">
        <f t="shared" si="1137"/>
        <v>0</v>
      </c>
      <c r="K1975" s="11">
        <f t="shared" si="1137"/>
        <v>0</v>
      </c>
      <c r="L1975" s="11">
        <f t="shared" si="1137"/>
        <v>0</v>
      </c>
      <c r="M1975" s="11">
        <f t="shared" si="1137"/>
        <v>0</v>
      </c>
      <c r="N1975" s="11">
        <f t="shared" si="1137"/>
        <v>0</v>
      </c>
      <c r="O1975" s="11">
        <f t="shared" si="1137"/>
        <v>0</v>
      </c>
      <c r="P1975" s="11">
        <f t="shared" si="1137"/>
        <v>0</v>
      </c>
      <c r="Q1975" s="11">
        <f t="shared" si="1137"/>
        <v>0</v>
      </c>
      <c r="R1975" s="11">
        <f t="shared" si="1137"/>
        <v>0</v>
      </c>
      <c r="S1975" s="11">
        <f t="shared" si="1137"/>
        <v>0</v>
      </c>
      <c r="T1975" s="11">
        <f t="shared" si="1137"/>
        <v>8343.2303497541725</v>
      </c>
      <c r="U1975" s="40">
        <f t="shared" ref="U1975:U2000" si="1142">IF(A1975="x",BY1975*$U$4,0)</f>
        <v>1.2</v>
      </c>
      <c r="V1975" s="11">
        <f t="shared" si="1140"/>
        <v>18.322188844123268</v>
      </c>
      <c r="W1975" s="11">
        <f t="shared" si="1140"/>
        <v>115161339.6184269</v>
      </c>
      <c r="X1975" s="11">
        <f t="shared" si="1140"/>
        <v>767742.26412284607</v>
      </c>
      <c r="Y1975" s="11">
        <f t="shared" si="1138"/>
        <v>888032.82788475358</v>
      </c>
      <c r="Z1975" s="11">
        <f t="shared" si="1138"/>
        <v>1.1566809193438645</v>
      </c>
      <c r="AA1975" s="11">
        <f t="shared" si="1138"/>
        <v>117.48603223519666</v>
      </c>
      <c r="AB1975" s="11">
        <f t="shared" si="1138"/>
        <v>4389.3707426698456</v>
      </c>
      <c r="AC1975" s="11">
        <f t="shared" si="1138"/>
        <v>0</v>
      </c>
      <c r="AD1975" s="11">
        <f t="shared" si="1138"/>
        <v>0</v>
      </c>
      <c r="AE1975" s="11">
        <f t="shared" si="1138"/>
        <v>0</v>
      </c>
      <c r="AF1975" s="11">
        <f t="shared" si="1138"/>
        <v>0</v>
      </c>
      <c r="AG1975" s="11">
        <f t="shared" si="1138"/>
        <v>0</v>
      </c>
      <c r="AH1975" s="11">
        <f t="shared" si="1138"/>
        <v>0</v>
      </c>
      <c r="AI1975" s="11">
        <f t="shared" si="1138"/>
        <v>0</v>
      </c>
      <c r="AJ1975" s="11">
        <f t="shared" si="1138"/>
        <v>0</v>
      </c>
      <c r="AK1975" s="11">
        <f t="shared" si="1138"/>
        <v>0</v>
      </c>
      <c r="AL1975" s="11">
        <f t="shared" si="1138"/>
        <v>0</v>
      </c>
      <c r="AM1975" s="11">
        <f t="shared" si="1139"/>
        <v>0</v>
      </c>
      <c r="AN1975" s="11">
        <f t="shared" si="1139"/>
        <v>0</v>
      </c>
      <c r="AO1975" s="11">
        <f t="shared" si="1139"/>
        <v>0</v>
      </c>
      <c r="AP1975" s="11">
        <f t="shared" si="1139"/>
        <v>0</v>
      </c>
      <c r="AQ1975" s="11">
        <f t="shared" si="1136"/>
        <v>0</v>
      </c>
      <c r="AR1975" s="11">
        <f t="shared" si="1135"/>
        <v>0</v>
      </c>
      <c r="AS1975" s="11">
        <f t="shared" si="1135"/>
        <v>0</v>
      </c>
      <c r="AT1975" s="11">
        <f t="shared" si="1135"/>
        <v>0</v>
      </c>
      <c r="AU1975" s="11">
        <f t="shared" ref="AU1975:BB2008" si="1143">IF($A1975="x",CY1975,"")</f>
        <v>0</v>
      </c>
      <c r="AV1975" s="11">
        <f t="shared" si="1143"/>
        <v>178408878.73189992</v>
      </c>
      <c r="AW1975" s="11">
        <f t="shared" si="1143"/>
        <v>0</v>
      </c>
      <c r="AX1975" s="11">
        <f t="shared" si="1143"/>
        <v>0</v>
      </c>
      <c r="AY1975" s="11">
        <f t="shared" si="1143"/>
        <v>171234.64148533967</v>
      </c>
      <c r="AZ1975" s="11">
        <f t="shared" si="1143"/>
        <v>1</v>
      </c>
      <c r="BA1975" s="11">
        <f t="shared" si="1130"/>
        <v>1</v>
      </c>
      <c r="BB1975" s="11">
        <f t="shared" si="1130"/>
        <v>1</v>
      </c>
      <c r="BC1975" s="11">
        <f t="shared" si="1130"/>
        <v>2</v>
      </c>
      <c r="BD1975" s="11">
        <f t="shared" si="1130"/>
        <v>4</v>
      </c>
      <c r="BE1975" s="11">
        <f t="shared" si="1130"/>
        <v>4</v>
      </c>
      <c r="BF1975" s="15" t="str">
        <f t="shared" ref="BF1975:BF2000" si="1144">IF(A1975="x",DJ1975,0)</f>
        <v>EN 10210</v>
      </c>
      <c r="BG1975" s="42">
        <v>65.299126000000001</v>
      </c>
      <c r="BH1975" s="17">
        <f t="shared" ref="BH1975:BH2000" si="1145">VALUE(MID(B1975,FIND(" ",B1975)+1,LEN(B1975)-LEN(BK1975)-FIND(" ",B1975)-1))</f>
        <v>300</v>
      </c>
      <c r="BI1975" s="17">
        <f t="shared" ref="BI1975:BI2000" si="1146">VALUE(MID(B1975,FIND(" ",B1975)+1,LEN(B1975)-LEN(BK1975)-FIND(" ",B1975)-1))</f>
        <v>300</v>
      </c>
      <c r="BK1975" s="17">
        <f t="shared" ref="BK1975:BK2000" si="1147">VALUE(MID(B1975,FIND("x",B1975)+1,LEN(B1975)-FIND("x",B1975)))</f>
        <v>7.1</v>
      </c>
      <c r="BM1975" s="17">
        <f t="shared" ref="BM1975:BM2038" si="1148">IF(BK1975&lt;=6,BK1975,IF(BK1975&lt;=10,1.5*BK1975,2*BK1975))</f>
        <v>10.649999999999999</v>
      </c>
      <c r="BX1975" s="18">
        <f t="shared" ref="BX1975:BX2000" si="1149">2*BK1975*(BH1975+BI1975-4*(BM1975+BK1975))+PI()*((BM1975+BK1975)^2-BK1975^2)</f>
        <v>8343.2303497541725</v>
      </c>
      <c r="BY1975" s="42">
        <v>1.2</v>
      </c>
      <c r="BZ1975" s="43">
        <f t="shared" ref="BZ1975:BZ2000" si="1150">BY1975/(BX1975*0.00000785)</f>
        <v>18.322188844123268</v>
      </c>
      <c r="CA1975" s="18">
        <f t="shared" ref="CA1975:CA2000" si="1151">2*((1/12*BK1975*((BH1975-2*(BM1975+BK1975))^3))+((1/12*(BI1975-2*(BM1975+BK1975))*(BK1975^3))+((BI1975-2*(BM1975+BK1975))*BK1975*((BH1975-BK1975)/2)^2))+(((PI()/8-8/(9*PI()))*(BM1975+BK1975)^4)+(1/2*PI()*((BM1975+BK1975)^2)*((BH1975/2-BK1975-BM1975+(4/(3*PI())*(BM1975+BK1975)))^2)))-((PI()/8-8/(9*PI()))*((BM1975)^4))-(1/2*PI()*((BM1975)^2)*((BH1975/2-BK1975-BM1975+(4/(3*PI()))*(BM1975))^2)))</f>
        <v>115161339.6184269</v>
      </c>
      <c r="CB1975" s="18">
        <f t="shared" ref="CB1975:CB2000" si="1152">2*CA1975/BH1975</f>
        <v>767742.26412284607</v>
      </c>
      <c r="CC1975" s="18">
        <f t="shared" ref="CC1975:CC2000" si="1153">2*(BK1975*(BH1975/2-BM1975-BK1975)^2+(BI1975-2*(BM1975+BK1975))*BK1975*(BH1975/2-BK1975/2)+1/2*PI()*((BM1975+BK1975)^2)*(BH1975/2-(1-4/(3*PI()))*(BM1975+BK1975))-1/2*PI()*((BM1975)^2)*(BH1975/2-BK1975-(1-4/(3*PI()))*(BM1975)))</f>
        <v>888032.82788475358</v>
      </c>
      <c r="CD1975" s="25">
        <f t="shared" ref="CD1975:CD2000" si="1154">CC1975/CB1975</f>
        <v>1.1566809193438645</v>
      </c>
      <c r="CE1975" s="26">
        <f t="shared" ref="CE1975:CE2000" si="1155">SQRT(CA1975/BX1975)</f>
        <v>117.48603223519666</v>
      </c>
      <c r="CF1975" s="18">
        <f t="shared" ref="CF1975:CF2000" si="1156">2*BK1975*(BH1975-2*(BM1975+BK1975))+PI()*(BM1975+BK1975)^2-PI()*(BM1975)^2</f>
        <v>4389.3707426698456</v>
      </c>
      <c r="CZ1975" s="18">
        <f t="shared" ref="CZ1975:CZ2000" si="1157">2*(BK1975^2)*((BI1975-BK1975)^2)*((BH1975-BK1975)^2)/(BI1975*BK1975+BH1975*BK1975-2*BK1975^2)</f>
        <v>178408878.73189992</v>
      </c>
      <c r="DC1975" s="18">
        <f t="shared" ref="DC1975:DC2000" si="1158">((BI1975-2*(BM1975+BK1975))*(BH1975-BK1975)+PI()*(BM1975+BK1975/2)^2+(BH1975-2*(BM1975+BK1975))*(BM1975+BK1975/2)*2)*2</f>
        <v>171234.64148533967</v>
      </c>
      <c r="DD1975" s="17">
        <f t="shared" ref="DD1975:DD2000" si="1159">IF(MAX((BH1975-2*(BM1975+BK1975))/BK1975,(BI1975-2*(BM1975+BK1975))/BK1975)&lt;=124*1,IF(MAX((BH1975-2*(BM1975+BK1975))/BK1975,(BI1975-2*(BM1975+BK1975))/BK1975)&lt;=83*1,IF(MAX((BH1975-2*(BM1975+BK1975))/BK1975,(BI1975-2*(BM1975+BK1975))/BK1975)&lt;=72*1,1,2),3),4)</f>
        <v>1</v>
      </c>
      <c r="DE1975" s="17">
        <f t="shared" ref="DE1975:DE2000" si="1160">IF(MAX((BH1975-2*(BM1975+BK1975))/BK1975,(BI1975-2*(BM1975+BK1975))/BK1975)&lt;=124*0.81,IF(MAX((BH1975-2*(BM1975+BK1975))/BK1975,(BI1975-2*(BM1975+BK1975))/BK1975)&lt;=83*0.81,IF(MAX((BH1975-2*(BM1975+BK1975))/BK1975,(BI1975-2*(BM1975+BK1975))/BK1975)&lt;=72*0.81,1,2),3),4)</f>
        <v>1</v>
      </c>
      <c r="DF1975" s="17">
        <f t="shared" ref="DF1975:DF2000" si="1161">IF(MAX((BH1975-2*(BM1975+BK1975))/BK1975,(BI1975-2*(BM1975+BK1975))/BK1975)&lt;=124*0.71,IF(MAX((BH1975-2*(BM1975+BK1975))/BK1975,(BI1975-2*(BM1975+BK1975))/BK1975)&lt;=83*0.71,IF(MAX((BH1975-2*(BM1975+BK1975))/BK1975,(BI1975-2*(BM1975+BK1975))/BK1975)&lt;=72*0.71,1,2),3),4)</f>
        <v>1</v>
      </c>
      <c r="DG1975" s="17">
        <f t="shared" ref="DG1975:DG2000" si="1162">IF(MAX((BH1975-2*(BM1975+BK1975))/BK1975,(BI1975-2*(BM1975+BK1975))/BK1975)&lt;=42*1,IF(MAX((BH1975-2*(BM1975+BK1975))/BK1975,(BI1975-2*(BM1975+BK1975))/BK1975)&lt;=38*1,IF(MAX((BH1975-2*(BM1975+BK1975))/BK1975,(BI1975-2*(BM1975+BK1975))/BK1975)&lt;=33*1,1,2),3),4)</f>
        <v>2</v>
      </c>
      <c r="DH1975" s="17">
        <f t="shared" ref="DH1975:DH2000" si="1163">IF(MAX((BH1975-2*(BM1975+BK1975))/BK1975,(BI1975-2*(BM1975+BK1975))/BK1975)&lt;=42*0.81,IF(MAX((BH1975-2*(BM1975+BK1975))/BK1975,(BI1975-2*(BM1975+BK1975))/BK1975)&lt;=38*0.81,IF(MAX((BH1975-2*(BM1975+BK1975))/BK1975,(BI1975-2*(BM1975+BK1975))/BK1975)&lt;=33*0.81,1,2),3),4)</f>
        <v>4</v>
      </c>
      <c r="DI1975" s="17">
        <f t="shared" ref="DI1975:DI2000" si="1164">IF(MAX((BH1975-2*(BM1975+BK1975))/BK1975,(BI1975-2*(BM1975+BK1975))/BK1975)&lt;=42*0.71,IF(MAX((BH1975-2*(BM1975+BK1975))/BK1975,(BI1975-2*(BM1975+BK1975))/BK1975)&lt;=38*0.71,IF(MAX((BH1975-2*(BM1975+BK1975))/BK1975,(BI1975-2*(BM1975+BK1975))/BK1975)&lt;=33*0.71,1,2),3),4)</f>
        <v>4</v>
      </c>
      <c r="DJ1975" s="20" t="s">
        <v>1879</v>
      </c>
    </row>
    <row r="1976" spans="1:114" x14ac:dyDescent="0.2">
      <c r="A1976" s="15" t="s">
        <v>105</v>
      </c>
      <c r="B1976" s="10" t="s">
        <v>2072</v>
      </c>
      <c r="C1976" s="11">
        <f t="shared" si="1141"/>
        <v>73.350399999999993</v>
      </c>
      <c r="D1976" s="11">
        <f t="shared" si="1132"/>
        <v>300</v>
      </c>
      <c r="E1976" s="11">
        <f t="shared" si="1132"/>
        <v>300</v>
      </c>
      <c r="F1976" s="11">
        <f t="shared" si="1132"/>
        <v>0</v>
      </c>
      <c r="G1976" s="11">
        <f t="shared" si="1132"/>
        <v>8</v>
      </c>
      <c r="H1976" s="11">
        <f t="shared" si="1132"/>
        <v>0</v>
      </c>
      <c r="I1976" s="11">
        <f t="shared" si="1137"/>
        <v>12</v>
      </c>
      <c r="J1976" s="11">
        <f t="shared" si="1137"/>
        <v>0</v>
      </c>
      <c r="K1976" s="11">
        <f t="shared" si="1137"/>
        <v>0</v>
      </c>
      <c r="L1976" s="11">
        <f t="shared" si="1137"/>
        <v>0</v>
      </c>
      <c r="M1976" s="11">
        <f t="shared" si="1137"/>
        <v>0</v>
      </c>
      <c r="N1976" s="11">
        <f t="shared" si="1137"/>
        <v>0</v>
      </c>
      <c r="O1976" s="11">
        <f t="shared" si="1137"/>
        <v>0</v>
      </c>
      <c r="P1976" s="11">
        <f t="shared" si="1137"/>
        <v>0</v>
      </c>
      <c r="Q1976" s="11">
        <f t="shared" si="1137"/>
        <v>0</v>
      </c>
      <c r="R1976" s="11">
        <f t="shared" si="1137"/>
        <v>0</v>
      </c>
      <c r="S1976" s="11">
        <f t="shared" si="1137"/>
        <v>0</v>
      </c>
      <c r="T1976" s="11">
        <f t="shared" si="1137"/>
        <v>9375.5751316061705</v>
      </c>
      <c r="U1976" s="40">
        <f t="shared" si="1142"/>
        <v>1.2</v>
      </c>
      <c r="V1976" s="11">
        <f t="shared" si="1140"/>
        <v>16.304732231613869</v>
      </c>
      <c r="W1976" s="11">
        <f t="shared" si="1140"/>
        <v>128006870.81298494</v>
      </c>
      <c r="X1976" s="11">
        <f t="shared" si="1140"/>
        <v>853379.13875323301</v>
      </c>
      <c r="Y1976" s="11">
        <f t="shared" si="1138"/>
        <v>990674.87017813511</v>
      </c>
      <c r="Z1976" s="11">
        <f t="shared" si="1138"/>
        <v>1.1608847992528712</v>
      </c>
      <c r="AA1976" s="11">
        <f t="shared" si="1138"/>
        <v>116.8470309009397</v>
      </c>
      <c r="AB1976" s="11">
        <f t="shared" si="1138"/>
        <v>4964.247719318987</v>
      </c>
      <c r="AC1976" s="11">
        <f t="shared" si="1138"/>
        <v>0</v>
      </c>
      <c r="AD1976" s="11">
        <f t="shared" si="1138"/>
        <v>0</v>
      </c>
      <c r="AE1976" s="11">
        <f t="shared" si="1138"/>
        <v>0</v>
      </c>
      <c r="AF1976" s="11">
        <f t="shared" si="1138"/>
        <v>0</v>
      </c>
      <c r="AG1976" s="11">
        <f t="shared" si="1138"/>
        <v>0</v>
      </c>
      <c r="AH1976" s="11">
        <f t="shared" si="1138"/>
        <v>0</v>
      </c>
      <c r="AI1976" s="11">
        <f t="shared" si="1138"/>
        <v>0</v>
      </c>
      <c r="AJ1976" s="11">
        <f t="shared" si="1138"/>
        <v>0</v>
      </c>
      <c r="AK1976" s="11">
        <f t="shared" si="1138"/>
        <v>0</v>
      </c>
      <c r="AL1976" s="11">
        <f t="shared" si="1138"/>
        <v>0</v>
      </c>
      <c r="AM1976" s="11">
        <f t="shared" si="1139"/>
        <v>0</v>
      </c>
      <c r="AN1976" s="11">
        <f t="shared" si="1139"/>
        <v>0</v>
      </c>
      <c r="AO1976" s="11">
        <f t="shared" si="1139"/>
        <v>0</v>
      </c>
      <c r="AP1976" s="11">
        <f t="shared" si="1139"/>
        <v>0</v>
      </c>
      <c r="AQ1976" s="11">
        <f t="shared" si="1136"/>
        <v>0</v>
      </c>
      <c r="AR1976" s="11">
        <f t="shared" si="1136"/>
        <v>0</v>
      </c>
      <c r="AS1976" s="11">
        <f t="shared" si="1136"/>
        <v>0</v>
      </c>
      <c r="AT1976" s="11">
        <f t="shared" si="1136"/>
        <v>0</v>
      </c>
      <c r="AU1976" s="11">
        <f t="shared" si="1143"/>
        <v>0</v>
      </c>
      <c r="AV1976" s="11">
        <f t="shared" si="1143"/>
        <v>199176704</v>
      </c>
      <c r="AW1976" s="11">
        <f t="shared" si="1143"/>
        <v>0</v>
      </c>
      <c r="AX1976" s="11">
        <f t="shared" si="1143"/>
        <v>0</v>
      </c>
      <c r="AY1976" s="11">
        <f t="shared" si="1143"/>
        <v>170088.49543863797</v>
      </c>
      <c r="AZ1976" s="11">
        <f t="shared" si="1143"/>
        <v>1</v>
      </c>
      <c r="BA1976" s="11">
        <f t="shared" si="1130"/>
        <v>1</v>
      </c>
      <c r="BB1976" s="11">
        <f t="shared" si="1130"/>
        <v>1</v>
      </c>
      <c r="BC1976" s="11">
        <f t="shared" si="1130"/>
        <v>1</v>
      </c>
      <c r="BD1976" s="11">
        <f t="shared" si="1130"/>
        <v>3</v>
      </c>
      <c r="BE1976" s="11">
        <f t="shared" si="1130"/>
        <v>4</v>
      </c>
      <c r="BF1976" s="15" t="str">
        <f t="shared" si="1144"/>
        <v>EN 10210</v>
      </c>
      <c r="BG1976" s="42">
        <v>73.350399999999993</v>
      </c>
      <c r="BH1976" s="17">
        <f t="shared" si="1145"/>
        <v>300</v>
      </c>
      <c r="BI1976" s="17">
        <f t="shared" si="1146"/>
        <v>300</v>
      </c>
      <c r="BK1976" s="17">
        <f t="shared" si="1147"/>
        <v>8</v>
      </c>
      <c r="BM1976" s="17">
        <f t="shared" si="1148"/>
        <v>12</v>
      </c>
      <c r="BX1976" s="18">
        <f t="shared" si="1149"/>
        <v>9375.5751316061705</v>
      </c>
      <c r="BY1976" s="42">
        <v>1.2</v>
      </c>
      <c r="BZ1976" s="43">
        <f t="shared" si="1150"/>
        <v>16.304732231613869</v>
      </c>
      <c r="CA1976" s="18">
        <f t="shared" si="1151"/>
        <v>128006870.81298494</v>
      </c>
      <c r="CB1976" s="18">
        <f t="shared" si="1152"/>
        <v>853379.13875323301</v>
      </c>
      <c r="CC1976" s="18">
        <f t="shared" si="1153"/>
        <v>990674.87017813511</v>
      </c>
      <c r="CD1976" s="25">
        <f t="shared" si="1154"/>
        <v>1.1608847992528712</v>
      </c>
      <c r="CE1976" s="26">
        <f t="shared" si="1155"/>
        <v>116.8470309009397</v>
      </c>
      <c r="CF1976" s="18">
        <f t="shared" si="1156"/>
        <v>4964.247719318987</v>
      </c>
      <c r="CZ1976" s="18">
        <f t="shared" si="1157"/>
        <v>199176704</v>
      </c>
      <c r="DC1976" s="18">
        <f t="shared" si="1158"/>
        <v>170088.49543863797</v>
      </c>
      <c r="DD1976" s="17">
        <f t="shared" si="1159"/>
        <v>1</v>
      </c>
      <c r="DE1976" s="17">
        <f t="shared" si="1160"/>
        <v>1</v>
      </c>
      <c r="DF1976" s="17">
        <f t="shared" si="1161"/>
        <v>1</v>
      </c>
      <c r="DG1976" s="17">
        <f t="shared" si="1162"/>
        <v>1</v>
      </c>
      <c r="DH1976" s="17">
        <f t="shared" si="1163"/>
        <v>3</v>
      </c>
      <c r="DI1976" s="17">
        <f t="shared" si="1164"/>
        <v>4</v>
      </c>
      <c r="DJ1976" s="20" t="s">
        <v>1879</v>
      </c>
    </row>
    <row r="1977" spans="1:114" x14ac:dyDescent="0.2">
      <c r="A1977" s="15" t="s">
        <v>105</v>
      </c>
      <c r="B1977" s="10" t="s">
        <v>2073</v>
      </c>
      <c r="C1977" s="11">
        <f t="shared" si="1141"/>
        <v>80.464384000000152</v>
      </c>
      <c r="D1977" s="11">
        <f t="shared" si="1132"/>
        <v>300</v>
      </c>
      <c r="E1977" s="11">
        <f t="shared" si="1132"/>
        <v>300</v>
      </c>
      <c r="F1977" s="11">
        <f t="shared" si="1132"/>
        <v>0</v>
      </c>
      <c r="G1977" s="11">
        <f t="shared" si="1132"/>
        <v>8.8000000000000007</v>
      </c>
      <c r="H1977" s="11">
        <f t="shared" si="1132"/>
        <v>0</v>
      </c>
      <c r="I1977" s="11">
        <f t="shared" si="1137"/>
        <v>13.200000000000001</v>
      </c>
      <c r="J1977" s="11">
        <f t="shared" si="1137"/>
        <v>0</v>
      </c>
      <c r="K1977" s="11">
        <f t="shared" si="1137"/>
        <v>0</v>
      </c>
      <c r="L1977" s="11">
        <f t="shared" si="1137"/>
        <v>0</v>
      </c>
      <c r="M1977" s="11">
        <f t="shared" si="1137"/>
        <v>0</v>
      </c>
      <c r="N1977" s="11">
        <f t="shared" si="1137"/>
        <v>0</v>
      </c>
      <c r="O1977" s="11">
        <f t="shared" si="1137"/>
        <v>0</v>
      </c>
      <c r="P1977" s="11">
        <f t="shared" si="1137"/>
        <v>0</v>
      </c>
      <c r="Q1977" s="11">
        <f t="shared" si="1137"/>
        <v>0</v>
      </c>
      <c r="R1977" s="11">
        <f t="shared" si="1137"/>
        <v>0</v>
      </c>
      <c r="S1977" s="11">
        <f t="shared" si="1137"/>
        <v>0</v>
      </c>
      <c r="T1977" s="11">
        <f t="shared" si="1137"/>
        <v>10288.445909243466</v>
      </c>
      <c r="U1977" s="40">
        <f t="shared" si="1142"/>
        <v>1.2</v>
      </c>
      <c r="V1977" s="11">
        <f t="shared" si="1140"/>
        <v>14.858049834414416</v>
      </c>
      <c r="W1977" s="11">
        <f t="shared" si="1140"/>
        <v>139105018.99266288</v>
      </c>
      <c r="X1977" s="11">
        <f t="shared" si="1140"/>
        <v>927366.79328441923</v>
      </c>
      <c r="Y1977" s="11">
        <f t="shared" si="1138"/>
        <v>1080066.356101458</v>
      </c>
      <c r="Z1977" s="11">
        <f t="shared" si="1138"/>
        <v>1.1646592954619699</v>
      </c>
      <c r="AA1977" s="11">
        <f t="shared" si="1138"/>
        <v>116.27772085120057</v>
      </c>
      <c r="AB1977" s="11">
        <f t="shared" si="1138"/>
        <v>5478.7397403759742</v>
      </c>
      <c r="AC1977" s="11">
        <f t="shared" si="1138"/>
        <v>0</v>
      </c>
      <c r="AD1977" s="11">
        <f t="shared" si="1138"/>
        <v>0</v>
      </c>
      <c r="AE1977" s="11">
        <f t="shared" si="1138"/>
        <v>0</v>
      </c>
      <c r="AF1977" s="11">
        <f t="shared" si="1138"/>
        <v>0</v>
      </c>
      <c r="AG1977" s="11">
        <f t="shared" si="1138"/>
        <v>0</v>
      </c>
      <c r="AH1977" s="11">
        <f t="shared" si="1138"/>
        <v>0</v>
      </c>
      <c r="AI1977" s="11">
        <f t="shared" si="1138"/>
        <v>0</v>
      </c>
      <c r="AJ1977" s="11">
        <f t="shared" si="1138"/>
        <v>0</v>
      </c>
      <c r="AK1977" s="11">
        <f t="shared" si="1138"/>
        <v>0</v>
      </c>
      <c r="AL1977" s="11">
        <f t="shared" si="1138"/>
        <v>0</v>
      </c>
      <c r="AM1977" s="11">
        <f t="shared" si="1139"/>
        <v>0</v>
      </c>
      <c r="AN1977" s="11">
        <f t="shared" si="1139"/>
        <v>0</v>
      </c>
      <c r="AO1977" s="11">
        <f t="shared" si="1139"/>
        <v>0</v>
      </c>
      <c r="AP1977" s="11">
        <f t="shared" si="1139"/>
        <v>0</v>
      </c>
      <c r="AQ1977" s="11">
        <f t="shared" si="1136"/>
        <v>0</v>
      </c>
      <c r="AR1977" s="11">
        <f t="shared" si="1136"/>
        <v>0</v>
      </c>
      <c r="AS1977" s="11">
        <f t="shared" si="1136"/>
        <v>0</v>
      </c>
      <c r="AT1977" s="11">
        <f t="shared" si="1136"/>
        <v>0</v>
      </c>
      <c r="AU1977" s="11">
        <f t="shared" si="1143"/>
        <v>0</v>
      </c>
      <c r="AV1977" s="11">
        <f t="shared" si="1143"/>
        <v>217298527.84639996</v>
      </c>
      <c r="AW1977" s="11">
        <f t="shared" si="1143"/>
        <v>0</v>
      </c>
      <c r="AX1977" s="11">
        <f t="shared" si="1143"/>
        <v>0</v>
      </c>
      <c r="AY1977" s="11">
        <f t="shared" si="1143"/>
        <v>169063.07948075194</v>
      </c>
      <c r="AZ1977" s="11">
        <f t="shared" si="1143"/>
        <v>1</v>
      </c>
      <c r="BA1977" s="11">
        <f t="shared" si="1130"/>
        <v>1</v>
      </c>
      <c r="BB1977" s="11">
        <f t="shared" si="1130"/>
        <v>1</v>
      </c>
      <c r="BC1977" s="11">
        <f t="shared" si="1130"/>
        <v>1</v>
      </c>
      <c r="BD1977" s="11">
        <f t="shared" si="1130"/>
        <v>2</v>
      </c>
      <c r="BE1977" s="11">
        <f t="shared" si="1130"/>
        <v>3</v>
      </c>
      <c r="BF1977" s="15" t="str">
        <f t="shared" si="1144"/>
        <v>EN 10210</v>
      </c>
      <c r="BG1977" s="42">
        <v>80.464384000000152</v>
      </c>
      <c r="BH1977" s="17">
        <f t="shared" si="1145"/>
        <v>300</v>
      </c>
      <c r="BI1977" s="17">
        <f t="shared" si="1146"/>
        <v>300</v>
      </c>
      <c r="BK1977" s="17">
        <f t="shared" si="1147"/>
        <v>8.8000000000000007</v>
      </c>
      <c r="BM1977" s="17">
        <f t="shared" si="1148"/>
        <v>13.200000000000001</v>
      </c>
      <c r="BX1977" s="18">
        <f t="shared" si="1149"/>
        <v>10288.445909243466</v>
      </c>
      <c r="BY1977" s="42">
        <v>1.2</v>
      </c>
      <c r="BZ1977" s="43">
        <f t="shared" si="1150"/>
        <v>14.858049834414416</v>
      </c>
      <c r="CA1977" s="18">
        <f t="shared" si="1151"/>
        <v>139105018.99266288</v>
      </c>
      <c r="CB1977" s="18">
        <f t="shared" si="1152"/>
        <v>927366.79328441923</v>
      </c>
      <c r="CC1977" s="18">
        <f t="shared" si="1153"/>
        <v>1080066.356101458</v>
      </c>
      <c r="CD1977" s="25">
        <f t="shared" si="1154"/>
        <v>1.1646592954619699</v>
      </c>
      <c r="CE1977" s="26">
        <f t="shared" si="1155"/>
        <v>116.27772085120057</v>
      </c>
      <c r="CF1977" s="18">
        <f t="shared" si="1156"/>
        <v>5478.7397403759742</v>
      </c>
      <c r="CZ1977" s="18">
        <f t="shared" si="1157"/>
        <v>217298527.84639996</v>
      </c>
      <c r="DC1977" s="18">
        <f t="shared" si="1158"/>
        <v>169063.07948075194</v>
      </c>
      <c r="DD1977" s="17">
        <f t="shared" si="1159"/>
        <v>1</v>
      </c>
      <c r="DE1977" s="17">
        <f t="shared" si="1160"/>
        <v>1</v>
      </c>
      <c r="DF1977" s="17">
        <f t="shared" si="1161"/>
        <v>1</v>
      </c>
      <c r="DG1977" s="17">
        <f t="shared" si="1162"/>
        <v>1</v>
      </c>
      <c r="DH1977" s="17">
        <f t="shared" si="1163"/>
        <v>2</v>
      </c>
      <c r="DI1977" s="17">
        <f t="shared" si="1164"/>
        <v>3</v>
      </c>
      <c r="DJ1977" s="20" t="s">
        <v>1879</v>
      </c>
    </row>
    <row r="1978" spans="1:114" x14ac:dyDescent="0.2">
      <c r="A1978" s="15" t="s">
        <v>105</v>
      </c>
      <c r="B1978" s="10" t="s">
        <v>2074</v>
      </c>
      <c r="C1978" s="11">
        <f t="shared" si="1141"/>
        <v>91.06</v>
      </c>
      <c r="D1978" s="11">
        <f t="shared" si="1132"/>
        <v>300</v>
      </c>
      <c r="E1978" s="11">
        <f t="shared" si="1132"/>
        <v>300</v>
      </c>
      <c r="F1978" s="11">
        <f t="shared" si="1132"/>
        <v>0</v>
      </c>
      <c r="G1978" s="11">
        <f t="shared" si="1132"/>
        <v>10</v>
      </c>
      <c r="H1978" s="11">
        <f t="shared" si="1132"/>
        <v>0</v>
      </c>
      <c r="I1978" s="11">
        <f t="shared" si="1137"/>
        <v>15</v>
      </c>
      <c r="J1978" s="11">
        <f t="shared" si="1137"/>
        <v>0</v>
      </c>
      <c r="K1978" s="11">
        <f t="shared" si="1137"/>
        <v>0</v>
      </c>
      <c r="L1978" s="11">
        <f t="shared" si="1137"/>
        <v>0</v>
      </c>
      <c r="M1978" s="11">
        <f t="shared" si="1137"/>
        <v>0</v>
      </c>
      <c r="N1978" s="11">
        <f t="shared" si="1137"/>
        <v>0</v>
      </c>
      <c r="O1978" s="11">
        <f t="shared" si="1137"/>
        <v>0</v>
      </c>
      <c r="P1978" s="11">
        <f t="shared" si="1137"/>
        <v>0</v>
      </c>
      <c r="Q1978" s="11">
        <f t="shared" si="1137"/>
        <v>0</v>
      </c>
      <c r="R1978" s="11">
        <f t="shared" si="1137"/>
        <v>0</v>
      </c>
      <c r="S1978" s="11">
        <f t="shared" si="1137"/>
        <v>0</v>
      </c>
      <c r="T1978" s="11">
        <f t="shared" si="1137"/>
        <v>11649.336143134642</v>
      </c>
      <c r="U1978" s="40">
        <f t="shared" si="1142"/>
        <v>1.2</v>
      </c>
      <c r="V1978" s="11">
        <f t="shared" si="1140"/>
        <v>13.122313594522376</v>
      </c>
      <c r="W1978" s="11">
        <f t="shared" si="1140"/>
        <v>155193656.12715799</v>
      </c>
      <c r="X1978" s="11">
        <f t="shared" si="1140"/>
        <v>1034624.3741810533</v>
      </c>
      <c r="Y1978" s="11">
        <f t="shared" si="1138"/>
        <v>1210912.9660128229</v>
      </c>
      <c r="Z1978" s="11">
        <f t="shared" si="1138"/>
        <v>1.1703889800308533</v>
      </c>
      <c r="AA1978" s="11">
        <f t="shared" si="1138"/>
        <v>115.4214148786637</v>
      </c>
      <c r="AB1978" s="11">
        <f t="shared" si="1138"/>
        <v>6256.6370614359175</v>
      </c>
      <c r="AC1978" s="11">
        <f t="shared" si="1138"/>
        <v>0</v>
      </c>
      <c r="AD1978" s="11">
        <f t="shared" si="1138"/>
        <v>0</v>
      </c>
      <c r="AE1978" s="11">
        <f t="shared" si="1138"/>
        <v>0</v>
      </c>
      <c r="AF1978" s="11">
        <f t="shared" si="1138"/>
        <v>0</v>
      </c>
      <c r="AG1978" s="11">
        <f t="shared" si="1138"/>
        <v>0</v>
      </c>
      <c r="AH1978" s="11">
        <f t="shared" si="1138"/>
        <v>0</v>
      </c>
      <c r="AI1978" s="11">
        <f t="shared" si="1138"/>
        <v>0</v>
      </c>
      <c r="AJ1978" s="11">
        <f t="shared" si="1138"/>
        <v>0</v>
      </c>
      <c r="AK1978" s="11">
        <f t="shared" si="1138"/>
        <v>0</v>
      </c>
      <c r="AL1978" s="11">
        <f t="shared" si="1138"/>
        <v>0</v>
      </c>
      <c r="AM1978" s="11">
        <f t="shared" si="1139"/>
        <v>0</v>
      </c>
      <c r="AN1978" s="11">
        <f t="shared" si="1139"/>
        <v>0</v>
      </c>
      <c r="AO1978" s="11">
        <f t="shared" si="1139"/>
        <v>0</v>
      </c>
      <c r="AP1978" s="11">
        <f t="shared" si="1139"/>
        <v>0</v>
      </c>
      <c r="AQ1978" s="11">
        <f t="shared" si="1136"/>
        <v>0</v>
      </c>
      <c r="AR1978" s="11">
        <f t="shared" si="1136"/>
        <v>0</v>
      </c>
      <c r="AS1978" s="11">
        <f t="shared" si="1136"/>
        <v>0</v>
      </c>
      <c r="AT1978" s="11">
        <f t="shared" si="1136"/>
        <v>0</v>
      </c>
      <c r="AU1978" s="11">
        <f t="shared" si="1143"/>
        <v>0</v>
      </c>
      <c r="AV1978" s="11">
        <f t="shared" si="1143"/>
        <v>243890000</v>
      </c>
      <c r="AW1978" s="11">
        <f t="shared" si="1143"/>
        <v>0</v>
      </c>
      <c r="AX1978" s="11">
        <f t="shared" si="1143"/>
        <v>0</v>
      </c>
      <c r="AY1978" s="11">
        <f t="shared" si="1143"/>
        <v>167513.27412287184</v>
      </c>
      <c r="AZ1978" s="11">
        <f t="shared" si="1143"/>
        <v>1</v>
      </c>
      <c r="BA1978" s="11">
        <f t="shared" si="1130"/>
        <v>1</v>
      </c>
      <c r="BB1978" s="11">
        <f t="shared" si="1130"/>
        <v>1</v>
      </c>
      <c r="BC1978" s="11">
        <f t="shared" si="1130"/>
        <v>1</v>
      </c>
      <c r="BD1978" s="11">
        <f t="shared" si="1130"/>
        <v>1</v>
      </c>
      <c r="BE1978" s="11">
        <f t="shared" si="1130"/>
        <v>2</v>
      </c>
      <c r="BF1978" s="15" t="str">
        <f t="shared" si="1144"/>
        <v>EN 10210</v>
      </c>
      <c r="BG1978" s="42">
        <v>91.06</v>
      </c>
      <c r="BH1978" s="17">
        <f t="shared" si="1145"/>
        <v>300</v>
      </c>
      <c r="BI1978" s="17">
        <f t="shared" si="1146"/>
        <v>300</v>
      </c>
      <c r="BK1978" s="17">
        <f t="shared" si="1147"/>
        <v>10</v>
      </c>
      <c r="BM1978" s="17">
        <f t="shared" si="1148"/>
        <v>15</v>
      </c>
      <c r="BX1978" s="18">
        <f t="shared" si="1149"/>
        <v>11649.336143134642</v>
      </c>
      <c r="BY1978" s="42">
        <v>1.2</v>
      </c>
      <c r="BZ1978" s="43">
        <f t="shared" si="1150"/>
        <v>13.122313594522376</v>
      </c>
      <c r="CA1978" s="18">
        <f t="shared" si="1151"/>
        <v>155193656.12715799</v>
      </c>
      <c r="CB1978" s="18">
        <f t="shared" si="1152"/>
        <v>1034624.3741810533</v>
      </c>
      <c r="CC1978" s="18">
        <f t="shared" si="1153"/>
        <v>1210912.9660128229</v>
      </c>
      <c r="CD1978" s="25">
        <f t="shared" si="1154"/>
        <v>1.1703889800308533</v>
      </c>
      <c r="CE1978" s="26">
        <f t="shared" si="1155"/>
        <v>115.4214148786637</v>
      </c>
      <c r="CF1978" s="18">
        <f t="shared" si="1156"/>
        <v>6256.6370614359175</v>
      </c>
      <c r="CZ1978" s="18">
        <f t="shared" si="1157"/>
        <v>243890000</v>
      </c>
      <c r="DC1978" s="18">
        <f t="shared" si="1158"/>
        <v>167513.27412287184</v>
      </c>
      <c r="DD1978" s="17">
        <f t="shared" si="1159"/>
        <v>1</v>
      </c>
      <c r="DE1978" s="17">
        <f t="shared" si="1160"/>
        <v>1</v>
      </c>
      <c r="DF1978" s="17">
        <f t="shared" si="1161"/>
        <v>1</v>
      </c>
      <c r="DG1978" s="17">
        <f t="shared" si="1162"/>
        <v>1</v>
      </c>
      <c r="DH1978" s="17">
        <f t="shared" si="1163"/>
        <v>1</v>
      </c>
      <c r="DI1978" s="17">
        <f t="shared" si="1164"/>
        <v>2</v>
      </c>
      <c r="DJ1978" s="20" t="s">
        <v>1879</v>
      </c>
    </row>
    <row r="1979" spans="1:114" x14ac:dyDescent="0.2">
      <c r="A1979" s="15" t="s">
        <v>105</v>
      </c>
      <c r="B1979" s="10" t="s">
        <v>2075</v>
      </c>
      <c r="C1979" s="11">
        <f t="shared" si="1141"/>
        <v>99.820599999999999</v>
      </c>
      <c r="D1979" s="11">
        <f t="shared" si="1132"/>
        <v>300</v>
      </c>
      <c r="E1979" s="11">
        <f t="shared" si="1132"/>
        <v>300</v>
      </c>
      <c r="F1979" s="11">
        <f t="shared" si="1132"/>
        <v>0</v>
      </c>
      <c r="G1979" s="11">
        <f t="shared" si="1132"/>
        <v>11</v>
      </c>
      <c r="H1979" s="11">
        <f t="shared" si="1132"/>
        <v>0</v>
      </c>
      <c r="I1979" s="11">
        <f t="shared" si="1137"/>
        <v>22</v>
      </c>
      <c r="J1979" s="11">
        <f t="shared" si="1137"/>
        <v>0</v>
      </c>
      <c r="K1979" s="11">
        <f t="shared" si="1137"/>
        <v>0</v>
      </c>
      <c r="L1979" s="11">
        <f t="shared" si="1137"/>
        <v>0</v>
      </c>
      <c r="M1979" s="11">
        <f t="shared" si="1137"/>
        <v>0</v>
      </c>
      <c r="N1979" s="11">
        <f t="shared" si="1137"/>
        <v>0</v>
      </c>
      <c r="O1979" s="11">
        <f t="shared" si="1137"/>
        <v>0</v>
      </c>
      <c r="P1979" s="11">
        <f t="shared" si="1137"/>
        <v>0</v>
      </c>
      <c r="Q1979" s="11">
        <f t="shared" si="1137"/>
        <v>0</v>
      </c>
      <c r="R1979" s="11">
        <f t="shared" si="1137"/>
        <v>0</v>
      </c>
      <c r="S1979" s="11">
        <f t="shared" si="1137"/>
        <v>0</v>
      </c>
      <c r="T1979" s="11">
        <f t="shared" si="1137"/>
        <v>13337.061688674919</v>
      </c>
      <c r="U1979" s="40">
        <f t="shared" si="1142"/>
        <v>1.2</v>
      </c>
      <c r="V1979" s="11">
        <f t="shared" si="1140"/>
        <v>11.461763138429657</v>
      </c>
      <c r="W1979" s="11">
        <f t="shared" si="1140"/>
        <v>165689547.35333899</v>
      </c>
      <c r="X1979" s="11">
        <f t="shared" si="1140"/>
        <v>1104596.9823555932</v>
      </c>
      <c r="Y1979" s="11">
        <f t="shared" si="1138"/>
        <v>1301140.3026510202</v>
      </c>
      <c r="Z1979" s="11">
        <f t="shared" si="1138"/>
        <v>1.1779321539302881</v>
      </c>
      <c r="AA1979" s="11">
        <f t="shared" si="1138"/>
        <v>111.4595988773478</v>
      </c>
      <c r="AB1979" s="11">
        <f t="shared" si="1138"/>
        <v>7048.6635554218246</v>
      </c>
      <c r="AC1979" s="11">
        <f t="shared" si="1138"/>
        <v>0</v>
      </c>
      <c r="AD1979" s="11">
        <f t="shared" si="1138"/>
        <v>0</v>
      </c>
      <c r="AE1979" s="11">
        <f t="shared" si="1138"/>
        <v>0</v>
      </c>
      <c r="AF1979" s="11">
        <f t="shared" si="1138"/>
        <v>0</v>
      </c>
      <c r="AG1979" s="11">
        <f t="shared" si="1138"/>
        <v>0</v>
      </c>
      <c r="AH1979" s="11">
        <f t="shared" si="1138"/>
        <v>0</v>
      </c>
      <c r="AI1979" s="11">
        <f t="shared" si="1138"/>
        <v>0</v>
      </c>
      <c r="AJ1979" s="11">
        <f t="shared" si="1138"/>
        <v>0</v>
      </c>
      <c r="AK1979" s="11">
        <f t="shared" si="1138"/>
        <v>0</v>
      </c>
      <c r="AL1979" s="11">
        <f t="shared" si="1138"/>
        <v>0</v>
      </c>
      <c r="AM1979" s="11">
        <f t="shared" si="1139"/>
        <v>0</v>
      </c>
      <c r="AN1979" s="11">
        <f t="shared" si="1139"/>
        <v>0</v>
      </c>
      <c r="AO1979" s="11">
        <f t="shared" si="1139"/>
        <v>0</v>
      </c>
      <c r="AP1979" s="11">
        <f t="shared" si="1139"/>
        <v>0</v>
      </c>
      <c r="AQ1979" s="11">
        <f t="shared" si="1136"/>
        <v>0</v>
      </c>
      <c r="AR1979" s="11">
        <f t="shared" si="1136"/>
        <v>0</v>
      </c>
      <c r="AS1979" s="11">
        <f t="shared" si="1136"/>
        <v>0</v>
      </c>
      <c r="AT1979" s="11">
        <f t="shared" si="1136"/>
        <v>0</v>
      </c>
      <c r="AU1979" s="11">
        <f t="shared" si="1143"/>
        <v>0</v>
      </c>
      <c r="AV1979" s="11">
        <f t="shared" si="1143"/>
        <v>265513259</v>
      </c>
      <c r="AW1979" s="11">
        <f t="shared" si="1143"/>
        <v>0</v>
      </c>
      <c r="AX1979" s="11">
        <f t="shared" si="1143"/>
        <v>0</v>
      </c>
      <c r="AY1979" s="11">
        <f t="shared" si="1143"/>
        <v>165743.65888855455</v>
      </c>
      <c r="AZ1979" s="11">
        <f t="shared" si="1143"/>
        <v>1</v>
      </c>
      <c r="BA1979" s="11">
        <f t="shared" si="1130"/>
        <v>1</v>
      </c>
      <c r="BB1979" s="11">
        <f t="shared" si="1130"/>
        <v>1</v>
      </c>
      <c r="BC1979" s="11">
        <f t="shared" ref="BC1979:BE2042" si="1165">IF($A1979="x",DG1979,"")</f>
        <v>1</v>
      </c>
      <c r="BD1979" s="11">
        <f t="shared" si="1165"/>
        <v>1</v>
      </c>
      <c r="BE1979" s="11">
        <f t="shared" si="1165"/>
        <v>1</v>
      </c>
      <c r="BF1979" s="15" t="str">
        <f t="shared" si="1144"/>
        <v>EN 10210</v>
      </c>
      <c r="BG1979" s="42">
        <v>99.820599999999999</v>
      </c>
      <c r="BH1979" s="17">
        <f t="shared" si="1145"/>
        <v>300</v>
      </c>
      <c r="BI1979" s="17">
        <f t="shared" si="1146"/>
        <v>300</v>
      </c>
      <c r="BK1979" s="17">
        <f t="shared" si="1147"/>
        <v>11</v>
      </c>
      <c r="BM1979" s="17">
        <f t="shared" si="1148"/>
        <v>22</v>
      </c>
      <c r="BX1979" s="18">
        <f t="shared" si="1149"/>
        <v>13337.061688674919</v>
      </c>
      <c r="BY1979" s="42">
        <v>1.2</v>
      </c>
      <c r="BZ1979" s="43">
        <f t="shared" si="1150"/>
        <v>11.461763138429657</v>
      </c>
      <c r="CA1979" s="18">
        <f t="shared" si="1151"/>
        <v>165689547.35333899</v>
      </c>
      <c r="CB1979" s="18">
        <f t="shared" si="1152"/>
        <v>1104596.9823555932</v>
      </c>
      <c r="CC1979" s="18">
        <f t="shared" si="1153"/>
        <v>1301140.3026510202</v>
      </c>
      <c r="CD1979" s="25">
        <f t="shared" si="1154"/>
        <v>1.1779321539302881</v>
      </c>
      <c r="CE1979" s="26">
        <f t="shared" si="1155"/>
        <v>111.4595988773478</v>
      </c>
      <c r="CF1979" s="18">
        <f t="shared" si="1156"/>
        <v>7048.6635554218246</v>
      </c>
      <c r="CZ1979" s="18">
        <f t="shared" si="1157"/>
        <v>265513259</v>
      </c>
      <c r="DC1979" s="18">
        <f t="shared" si="1158"/>
        <v>165743.65888855455</v>
      </c>
      <c r="DD1979" s="17">
        <f t="shared" si="1159"/>
        <v>1</v>
      </c>
      <c r="DE1979" s="17">
        <f t="shared" si="1160"/>
        <v>1</v>
      </c>
      <c r="DF1979" s="17">
        <f t="shared" si="1161"/>
        <v>1</v>
      </c>
      <c r="DG1979" s="17">
        <f t="shared" si="1162"/>
        <v>1</v>
      </c>
      <c r="DH1979" s="17">
        <f t="shared" si="1163"/>
        <v>1</v>
      </c>
      <c r="DI1979" s="17">
        <f t="shared" si="1164"/>
        <v>1</v>
      </c>
      <c r="DJ1979" s="20" t="s">
        <v>1879</v>
      </c>
    </row>
    <row r="1980" spans="1:114" x14ac:dyDescent="0.2">
      <c r="A1980" s="15" t="s">
        <v>105</v>
      </c>
      <c r="B1980" s="10" t="s">
        <v>2076</v>
      </c>
      <c r="C1980" s="11">
        <f t="shared" si="1141"/>
        <v>112.84375</v>
      </c>
      <c r="D1980" s="11">
        <f t="shared" si="1132"/>
        <v>300</v>
      </c>
      <c r="E1980" s="11">
        <f t="shared" si="1132"/>
        <v>300</v>
      </c>
      <c r="F1980" s="11">
        <f t="shared" si="1132"/>
        <v>0</v>
      </c>
      <c r="G1980" s="11">
        <f t="shared" si="1132"/>
        <v>12.5</v>
      </c>
      <c r="H1980" s="11">
        <f t="shared" si="1132"/>
        <v>0</v>
      </c>
      <c r="I1980" s="11">
        <f t="shared" si="1137"/>
        <v>25</v>
      </c>
      <c r="J1980" s="11">
        <f t="shared" si="1137"/>
        <v>0</v>
      </c>
      <c r="K1980" s="11">
        <f t="shared" si="1137"/>
        <v>0</v>
      </c>
      <c r="L1980" s="11">
        <f t="shared" si="1137"/>
        <v>0</v>
      </c>
      <c r="M1980" s="11">
        <f t="shared" si="1137"/>
        <v>0</v>
      </c>
      <c r="N1980" s="11">
        <f t="shared" si="1137"/>
        <v>0</v>
      </c>
      <c r="O1980" s="11">
        <f t="shared" si="1137"/>
        <v>0</v>
      </c>
      <c r="P1980" s="11">
        <f t="shared" si="1137"/>
        <v>0</v>
      </c>
      <c r="Q1980" s="11">
        <f t="shared" ref="Q1980:T2043" si="1166">IF($A1980="x",BU1980,"")</f>
        <v>0</v>
      </c>
      <c r="R1980" s="11">
        <f t="shared" si="1166"/>
        <v>0</v>
      </c>
      <c r="S1980" s="11">
        <f t="shared" si="1166"/>
        <v>0</v>
      </c>
      <c r="T1980" s="11">
        <f t="shared" si="1166"/>
        <v>15176.990816987241</v>
      </c>
      <c r="U1980" s="40">
        <f t="shared" si="1142"/>
        <v>1.2</v>
      </c>
      <c r="V1980" s="11">
        <f t="shared" si="1140"/>
        <v>10.072236577168978</v>
      </c>
      <c r="W1980" s="11">
        <f t="shared" si="1140"/>
        <v>183481345.34484133</v>
      </c>
      <c r="X1980" s="11">
        <f t="shared" si="1140"/>
        <v>1223208.9689656089</v>
      </c>
      <c r="Y1980" s="11">
        <f t="shared" si="1138"/>
        <v>1450595.708486082</v>
      </c>
      <c r="Z1980" s="11">
        <f t="shared" si="1138"/>
        <v>1.1858936169449117</v>
      </c>
      <c r="AA1980" s="11">
        <f t="shared" si="1138"/>
        <v>109.95199715789725</v>
      </c>
      <c r="AB1980" s="11">
        <f t="shared" si="1138"/>
        <v>8079.3692606170271</v>
      </c>
      <c r="AC1980" s="11">
        <f t="shared" si="1138"/>
        <v>0</v>
      </c>
      <c r="AD1980" s="11">
        <f t="shared" si="1138"/>
        <v>0</v>
      </c>
      <c r="AE1980" s="11">
        <f t="shared" si="1138"/>
        <v>0</v>
      </c>
      <c r="AF1980" s="11">
        <f t="shared" si="1138"/>
        <v>0</v>
      </c>
      <c r="AG1980" s="11">
        <f t="shared" si="1138"/>
        <v>0</v>
      </c>
      <c r="AH1980" s="11">
        <f t="shared" si="1138"/>
        <v>0</v>
      </c>
      <c r="AI1980" s="11">
        <f t="shared" si="1138"/>
        <v>0</v>
      </c>
      <c r="AJ1980" s="11">
        <f t="shared" si="1138"/>
        <v>0</v>
      </c>
      <c r="AK1980" s="11">
        <f t="shared" si="1138"/>
        <v>0</v>
      </c>
      <c r="AL1980" s="11">
        <f t="shared" si="1138"/>
        <v>0</v>
      </c>
      <c r="AM1980" s="11">
        <f t="shared" si="1139"/>
        <v>0</v>
      </c>
      <c r="AN1980" s="11">
        <f t="shared" si="1139"/>
        <v>0</v>
      </c>
      <c r="AO1980" s="11">
        <f t="shared" si="1139"/>
        <v>0</v>
      </c>
      <c r="AP1980" s="11">
        <f t="shared" si="1139"/>
        <v>0</v>
      </c>
      <c r="AQ1980" s="11">
        <f t="shared" si="1136"/>
        <v>0</v>
      </c>
      <c r="AR1980" s="11">
        <f t="shared" si="1136"/>
        <v>0</v>
      </c>
      <c r="AS1980" s="11">
        <f t="shared" si="1136"/>
        <v>0</v>
      </c>
      <c r="AT1980" s="11">
        <f t="shared" si="1136"/>
        <v>0</v>
      </c>
      <c r="AU1980" s="11">
        <f t="shared" si="1143"/>
        <v>0</v>
      </c>
      <c r="AV1980" s="11">
        <f t="shared" si="1143"/>
        <v>297045898.4375</v>
      </c>
      <c r="AW1980" s="11">
        <f t="shared" si="1143"/>
        <v>0</v>
      </c>
      <c r="AX1980" s="11">
        <f t="shared" si="1143"/>
        <v>0</v>
      </c>
      <c r="AY1980" s="11">
        <f t="shared" si="1143"/>
        <v>163635.92315154258</v>
      </c>
      <c r="AZ1980" s="11">
        <f t="shared" si="1143"/>
        <v>1</v>
      </c>
      <c r="BA1980" s="11">
        <f t="shared" si="1143"/>
        <v>1</v>
      </c>
      <c r="BB1980" s="11">
        <f t="shared" si="1143"/>
        <v>1</v>
      </c>
      <c r="BC1980" s="11">
        <f t="shared" si="1165"/>
        <v>1</v>
      </c>
      <c r="BD1980" s="11">
        <f t="shared" si="1165"/>
        <v>1</v>
      </c>
      <c r="BE1980" s="11">
        <f t="shared" si="1165"/>
        <v>1</v>
      </c>
      <c r="BF1980" s="15" t="str">
        <f t="shared" si="1144"/>
        <v>EN 10210</v>
      </c>
      <c r="BG1980" s="42">
        <v>112.84375</v>
      </c>
      <c r="BH1980" s="17">
        <f t="shared" si="1145"/>
        <v>300</v>
      </c>
      <c r="BI1980" s="17">
        <f t="shared" si="1146"/>
        <v>300</v>
      </c>
      <c r="BK1980" s="17">
        <f t="shared" si="1147"/>
        <v>12.5</v>
      </c>
      <c r="BM1980" s="17">
        <f t="shared" si="1148"/>
        <v>25</v>
      </c>
      <c r="BX1980" s="18">
        <f t="shared" si="1149"/>
        <v>15176.990816987241</v>
      </c>
      <c r="BY1980" s="42">
        <v>1.2</v>
      </c>
      <c r="BZ1980" s="43">
        <f t="shared" si="1150"/>
        <v>10.072236577168978</v>
      </c>
      <c r="CA1980" s="18">
        <f t="shared" si="1151"/>
        <v>183481345.34484133</v>
      </c>
      <c r="CB1980" s="18">
        <f t="shared" si="1152"/>
        <v>1223208.9689656089</v>
      </c>
      <c r="CC1980" s="18">
        <f t="shared" si="1153"/>
        <v>1450595.708486082</v>
      </c>
      <c r="CD1980" s="25">
        <f t="shared" si="1154"/>
        <v>1.1858936169449117</v>
      </c>
      <c r="CE1980" s="26">
        <f t="shared" si="1155"/>
        <v>109.95199715789725</v>
      </c>
      <c r="CF1980" s="18">
        <f t="shared" si="1156"/>
        <v>8079.3692606170271</v>
      </c>
      <c r="CZ1980" s="18">
        <f t="shared" si="1157"/>
        <v>297045898.4375</v>
      </c>
      <c r="DC1980" s="18">
        <f t="shared" si="1158"/>
        <v>163635.92315154258</v>
      </c>
      <c r="DD1980" s="17">
        <f t="shared" si="1159"/>
        <v>1</v>
      </c>
      <c r="DE1980" s="17">
        <f t="shared" si="1160"/>
        <v>1</v>
      </c>
      <c r="DF1980" s="17">
        <f t="shared" si="1161"/>
        <v>1</v>
      </c>
      <c r="DG1980" s="17">
        <f t="shared" si="1162"/>
        <v>1</v>
      </c>
      <c r="DH1980" s="17">
        <f t="shared" si="1163"/>
        <v>1</v>
      </c>
      <c r="DI1980" s="17">
        <f t="shared" si="1164"/>
        <v>1</v>
      </c>
      <c r="DJ1980" s="20" t="s">
        <v>1879</v>
      </c>
    </row>
    <row r="1981" spans="1:114" x14ac:dyDescent="0.2">
      <c r="A1981" s="15" t="s">
        <v>105</v>
      </c>
      <c r="B1981" s="10" t="s">
        <v>2077</v>
      </c>
      <c r="C1981" s="11">
        <f t="shared" si="1141"/>
        <v>127.43250399999991</v>
      </c>
      <c r="D1981" s="11">
        <f t="shared" si="1132"/>
        <v>300</v>
      </c>
      <c r="E1981" s="11">
        <f t="shared" si="1132"/>
        <v>300</v>
      </c>
      <c r="F1981" s="11">
        <f t="shared" si="1132"/>
        <v>0</v>
      </c>
      <c r="G1981" s="11">
        <f t="shared" si="1132"/>
        <v>14.2</v>
      </c>
      <c r="H1981" s="11">
        <f t="shared" si="1132"/>
        <v>0</v>
      </c>
      <c r="I1981" s="11">
        <f t="shared" si="1132"/>
        <v>28.4</v>
      </c>
      <c r="J1981" s="11">
        <f t="shared" si="1132"/>
        <v>0</v>
      </c>
      <c r="K1981" s="11">
        <f t="shared" si="1132"/>
        <v>0</v>
      </c>
      <c r="L1981" s="11">
        <f t="shared" si="1132"/>
        <v>0</v>
      </c>
      <c r="M1981" s="11">
        <f t="shared" si="1132"/>
        <v>0</v>
      </c>
      <c r="N1981" s="11">
        <f t="shared" si="1132"/>
        <v>0</v>
      </c>
      <c r="O1981" s="11">
        <f t="shared" si="1132"/>
        <v>0</v>
      </c>
      <c r="P1981" s="11">
        <f t="shared" si="1132"/>
        <v>0</v>
      </c>
      <c r="Q1981" s="11">
        <f t="shared" si="1166"/>
        <v>0</v>
      </c>
      <c r="R1981" s="11">
        <f t="shared" si="1166"/>
        <v>0</v>
      </c>
      <c r="S1981" s="11">
        <f t="shared" si="1166"/>
        <v>0</v>
      </c>
      <c r="T1981" s="11">
        <f t="shared" si="1166"/>
        <v>17268.405941358764</v>
      </c>
      <c r="U1981" s="40">
        <f t="shared" si="1142"/>
        <v>1.2</v>
      </c>
      <c r="V1981" s="11">
        <f t="shared" si="1140"/>
        <v>8.8523655603956861</v>
      </c>
      <c r="W1981" s="11">
        <f t="shared" si="1140"/>
        <v>202319978.42436126</v>
      </c>
      <c r="X1981" s="11">
        <f t="shared" si="1140"/>
        <v>1348799.8561624084</v>
      </c>
      <c r="Y1981" s="11">
        <f t="shared" si="1138"/>
        <v>1612033.3301470403</v>
      </c>
      <c r="Z1981" s="11">
        <f t="shared" si="1138"/>
        <v>1.1951612559728328</v>
      </c>
      <c r="AA1981" s="11">
        <f t="shared" si="1138"/>
        <v>108.24136498312825</v>
      </c>
      <c r="AB1981" s="11">
        <f t="shared" si="1138"/>
        <v>9267.6737133492279</v>
      </c>
      <c r="AC1981" s="11">
        <f t="shared" si="1138"/>
        <v>0</v>
      </c>
      <c r="AD1981" s="11">
        <f t="shared" si="1138"/>
        <v>0</v>
      </c>
      <c r="AE1981" s="11">
        <f t="shared" si="1138"/>
        <v>0</v>
      </c>
      <c r="AF1981" s="11">
        <f t="shared" si="1138"/>
        <v>0</v>
      </c>
      <c r="AG1981" s="11">
        <f t="shared" si="1138"/>
        <v>0</v>
      </c>
      <c r="AH1981" s="11">
        <f t="shared" si="1138"/>
        <v>0</v>
      </c>
      <c r="AI1981" s="11">
        <f t="shared" si="1138"/>
        <v>0</v>
      </c>
      <c r="AJ1981" s="11">
        <f t="shared" si="1138"/>
        <v>0</v>
      </c>
      <c r="AK1981" s="11">
        <f t="shared" si="1138"/>
        <v>0</v>
      </c>
      <c r="AL1981" s="11">
        <f t="shared" si="1138"/>
        <v>0</v>
      </c>
      <c r="AM1981" s="11">
        <f t="shared" si="1139"/>
        <v>0</v>
      </c>
      <c r="AN1981" s="11">
        <f t="shared" si="1139"/>
        <v>0</v>
      </c>
      <c r="AO1981" s="11">
        <f t="shared" si="1139"/>
        <v>0</v>
      </c>
      <c r="AP1981" s="11">
        <f t="shared" si="1139"/>
        <v>0</v>
      </c>
      <c r="AQ1981" s="11">
        <f t="shared" si="1136"/>
        <v>0</v>
      </c>
      <c r="AR1981" s="11">
        <f t="shared" si="1136"/>
        <v>0</v>
      </c>
      <c r="AS1981" s="11">
        <f t="shared" si="1136"/>
        <v>0</v>
      </c>
      <c r="AT1981" s="11">
        <f t="shared" si="1136"/>
        <v>0</v>
      </c>
      <c r="AU1981" s="11">
        <f t="shared" si="1143"/>
        <v>0</v>
      </c>
      <c r="AV1981" s="11">
        <f t="shared" si="1143"/>
        <v>331493500.5104</v>
      </c>
      <c r="AW1981" s="11">
        <f t="shared" si="1143"/>
        <v>0</v>
      </c>
      <c r="AX1981" s="11">
        <f t="shared" si="1143"/>
        <v>0</v>
      </c>
      <c r="AY1981" s="11">
        <f t="shared" si="1143"/>
        <v>161199.66428337307</v>
      </c>
      <c r="AZ1981" s="11">
        <f t="shared" si="1143"/>
        <v>1</v>
      </c>
      <c r="BA1981" s="11">
        <f t="shared" si="1143"/>
        <v>1</v>
      </c>
      <c r="BB1981" s="11">
        <f t="shared" si="1143"/>
        <v>1</v>
      </c>
      <c r="BC1981" s="11">
        <f t="shared" si="1165"/>
        <v>1</v>
      </c>
      <c r="BD1981" s="11">
        <f t="shared" si="1165"/>
        <v>1</v>
      </c>
      <c r="BE1981" s="11">
        <f t="shared" si="1165"/>
        <v>1</v>
      </c>
      <c r="BF1981" s="15" t="str">
        <f t="shared" si="1144"/>
        <v>EN 10210</v>
      </c>
      <c r="BG1981" s="42">
        <v>127.43250399999991</v>
      </c>
      <c r="BH1981" s="17">
        <f t="shared" si="1145"/>
        <v>300</v>
      </c>
      <c r="BI1981" s="17">
        <f t="shared" si="1146"/>
        <v>300</v>
      </c>
      <c r="BK1981" s="17">
        <f t="shared" si="1147"/>
        <v>14.2</v>
      </c>
      <c r="BM1981" s="17">
        <f t="shared" si="1148"/>
        <v>28.4</v>
      </c>
      <c r="BX1981" s="18">
        <f t="shared" si="1149"/>
        <v>17268.405941358764</v>
      </c>
      <c r="BY1981" s="42">
        <v>1.2</v>
      </c>
      <c r="BZ1981" s="43">
        <f t="shared" si="1150"/>
        <v>8.8523655603956861</v>
      </c>
      <c r="CA1981" s="18">
        <f t="shared" si="1151"/>
        <v>202319978.42436126</v>
      </c>
      <c r="CB1981" s="18">
        <f t="shared" si="1152"/>
        <v>1348799.8561624084</v>
      </c>
      <c r="CC1981" s="18">
        <f t="shared" si="1153"/>
        <v>1612033.3301470403</v>
      </c>
      <c r="CD1981" s="25">
        <f t="shared" si="1154"/>
        <v>1.1951612559728328</v>
      </c>
      <c r="CE1981" s="26">
        <f t="shared" si="1155"/>
        <v>108.24136498312825</v>
      </c>
      <c r="CF1981" s="18">
        <f t="shared" si="1156"/>
        <v>9267.6737133492279</v>
      </c>
      <c r="CZ1981" s="18">
        <f t="shared" si="1157"/>
        <v>331493500.5104</v>
      </c>
      <c r="DC1981" s="18">
        <f t="shared" si="1158"/>
        <v>161199.66428337307</v>
      </c>
      <c r="DD1981" s="17">
        <f t="shared" si="1159"/>
        <v>1</v>
      </c>
      <c r="DE1981" s="17">
        <f t="shared" si="1160"/>
        <v>1</v>
      </c>
      <c r="DF1981" s="17">
        <f t="shared" si="1161"/>
        <v>1</v>
      </c>
      <c r="DG1981" s="17">
        <f t="shared" si="1162"/>
        <v>1</v>
      </c>
      <c r="DH1981" s="17">
        <f t="shared" si="1163"/>
        <v>1</v>
      </c>
      <c r="DI1981" s="17">
        <f t="shared" si="1164"/>
        <v>1</v>
      </c>
      <c r="DJ1981" s="20" t="s">
        <v>1879</v>
      </c>
    </row>
    <row r="1982" spans="1:114" x14ac:dyDescent="0.2">
      <c r="A1982" s="15" t="s">
        <v>105</v>
      </c>
      <c r="B1982" s="10" t="s">
        <v>2078</v>
      </c>
      <c r="C1982" s="11">
        <f t="shared" si="1141"/>
        <v>142.6816</v>
      </c>
      <c r="D1982" s="11">
        <f t="shared" si="1132"/>
        <v>300</v>
      </c>
      <c r="E1982" s="11">
        <f t="shared" si="1132"/>
        <v>300</v>
      </c>
      <c r="F1982" s="11">
        <f t="shared" si="1132"/>
        <v>0</v>
      </c>
      <c r="G1982" s="11">
        <f t="shared" si="1132"/>
        <v>16</v>
      </c>
      <c r="H1982" s="11">
        <f t="shared" si="1132"/>
        <v>0</v>
      </c>
      <c r="I1982" s="11">
        <f t="shared" si="1132"/>
        <v>32</v>
      </c>
      <c r="J1982" s="11">
        <f t="shared" si="1132"/>
        <v>0</v>
      </c>
      <c r="K1982" s="11">
        <f t="shared" si="1132"/>
        <v>0</v>
      </c>
      <c r="L1982" s="11">
        <f t="shared" si="1132"/>
        <v>0</v>
      </c>
      <c r="M1982" s="11">
        <f t="shared" si="1132"/>
        <v>0</v>
      </c>
      <c r="N1982" s="11">
        <f t="shared" si="1132"/>
        <v>0</v>
      </c>
      <c r="O1982" s="11">
        <f t="shared" si="1132"/>
        <v>0</v>
      </c>
      <c r="P1982" s="11">
        <f t="shared" si="1132"/>
        <v>0</v>
      </c>
      <c r="Q1982" s="11">
        <f t="shared" si="1166"/>
        <v>0</v>
      </c>
      <c r="R1982" s="11">
        <f t="shared" si="1166"/>
        <v>0</v>
      </c>
      <c r="S1982" s="11">
        <f t="shared" si="1166"/>
        <v>0</v>
      </c>
      <c r="T1982" s="11">
        <f t="shared" si="1166"/>
        <v>19489.981754551896</v>
      </c>
      <c r="U1982" s="40">
        <f t="shared" si="1142"/>
        <v>1.2</v>
      </c>
      <c r="V1982" s="11">
        <f t="shared" si="1140"/>
        <v>7.8433240196602325</v>
      </c>
      <c r="W1982" s="11">
        <f t="shared" si="1140"/>
        <v>220759724.87134069</v>
      </c>
      <c r="X1982" s="11">
        <f t="shared" si="1140"/>
        <v>1471731.4991422712</v>
      </c>
      <c r="Y1982" s="11">
        <f t="shared" si="1138"/>
        <v>1773835.6701860167</v>
      </c>
      <c r="Z1982" s="11">
        <f t="shared" si="1138"/>
        <v>1.2052712544508373</v>
      </c>
      <c r="AA1982" s="11">
        <f t="shared" si="1138"/>
        <v>106.42758458750728</v>
      </c>
      <c r="AB1982" s="11">
        <f t="shared" si="1138"/>
        <v>10549.238596594936</v>
      </c>
      <c r="AC1982" s="11">
        <f t="shared" si="1138"/>
        <v>0</v>
      </c>
      <c r="AD1982" s="11">
        <f t="shared" si="1138"/>
        <v>0</v>
      </c>
      <c r="AE1982" s="11">
        <f t="shared" si="1138"/>
        <v>0</v>
      </c>
      <c r="AF1982" s="11">
        <f t="shared" si="1138"/>
        <v>0</v>
      </c>
      <c r="AG1982" s="11">
        <f t="shared" si="1138"/>
        <v>0</v>
      </c>
      <c r="AH1982" s="11">
        <f t="shared" si="1138"/>
        <v>0</v>
      </c>
      <c r="AI1982" s="11">
        <f t="shared" si="1138"/>
        <v>0</v>
      </c>
      <c r="AJ1982" s="11">
        <f t="shared" si="1138"/>
        <v>0</v>
      </c>
      <c r="AK1982" s="11">
        <f t="shared" si="1138"/>
        <v>0</v>
      </c>
      <c r="AL1982" s="11">
        <f t="shared" si="1138"/>
        <v>0</v>
      </c>
      <c r="AM1982" s="11">
        <f t="shared" si="1139"/>
        <v>0</v>
      </c>
      <c r="AN1982" s="11">
        <f t="shared" si="1139"/>
        <v>0</v>
      </c>
      <c r="AO1982" s="11">
        <f t="shared" si="1139"/>
        <v>0</v>
      </c>
      <c r="AP1982" s="11">
        <f t="shared" si="1139"/>
        <v>0</v>
      </c>
      <c r="AQ1982" s="11">
        <f t="shared" si="1136"/>
        <v>0</v>
      </c>
      <c r="AR1982" s="11">
        <f t="shared" si="1136"/>
        <v>0</v>
      </c>
      <c r="AS1982" s="11">
        <f t="shared" si="1136"/>
        <v>0</v>
      </c>
      <c r="AT1982" s="11">
        <f t="shared" si="1136"/>
        <v>0</v>
      </c>
      <c r="AU1982" s="11">
        <f t="shared" si="1143"/>
        <v>0</v>
      </c>
      <c r="AV1982" s="11">
        <f t="shared" si="1143"/>
        <v>366500864</v>
      </c>
      <c r="AW1982" s="11">
        <f t="shared" si="1143"/>
        <v>0</v>
      </c>
      <c r="AX1982" s="11">
        <f t="shared" si="1143"/>
        <v>0</v>
      </c>
      <c r="AY1982" s="11">
        <f t="shared" si="1143"/>
        <v>158565.09649148735</v>
      </c>
      <c r="AZ1982" s="11">
        <f t="shared" si="1143"/>
        <v>1</v>
      </c>
      <c r="BA1982" s="11">
        <f t="shared" si="1143"/>
        <v>1</v>
      </c>
      <c r="BB1982" s="11">
        <f t="shared" si="1143"/>
        <v>1</v>
      </c>
      <c r="BC1982" s="11">
        <f t="shared" si="1165"/>
        <v>1</v>
      </c>
      <c r="BD1982" s="11">
        <f t="shared" si="1165"/>
        <v>1</v>
      </c>
      <c r="BE1982" s="11">
        <f t="shared" si="1165"/>
        <v>1</v>
      </c>
      <c r="BF1982" s="15" t="str">
        <f t="shared" si="1144"/>
        <v>EN 10210</v>
      </c>
      <c r="BG1982" s="42">
        <v>142.6816</v>
      </c>
      <c r="BH1982" s="17">
        <f t="shared" si="1145"/>
        <v>300</v>
      </c>
      <c r="BI1982" s="17">
        <f t="shared" si="1146"/>
        <v>300</v>
      </c>
      <c r="BK1982" s="17">
        <f t="shared" si="1147"/>
        <v>16</v>
      </c>
      <c r="BM1982" s="17">
        <f t="shared" si="1148"/>
        <v>32</v>
      </c>
      <c r="BX1982" s="18">
        <f t="shared" si="1149"/>
        <v>19489.981754551896</v>
      </c>
      <c r="BY1982" s="42">
        <v>1.2</v>
      </c>
      <c r="BZ1982" s="43">
        <f t="shared" si="1150"/>
        <v>7.8433240196602325</v>
      </c>
      <c r="CA1982" s="18">
        <f t="shared" si="1151"/>
        <v>220759724.87134069</v>
      </c>
      <c r="CB1982" s="18">
        <f t="shared" si="1152"/>
        <v>1471731.4991422712</v>
      </c>
      <c r="CC1982" s="18">
        <f t="shared" si="1153"/>
        <v>1773835.6701860167</v>
      </c>
      <c r="CD1982" s="25">
        <f t="shared" si="1154"/>
        <v>1.2052712544508373</v>
      </c>
      <c r="CE1982" s="26">
        <f t="shared" si="1155"/>
        <v>106.42758458750728</v>
      </c>
      <c r="CF1982" s="18">
        <f t="shared" si="1156"/>
        <v>10549.238596594936</v>
      </c>
      <c r="CZ1982" s="18">
        <f t="shared" si="1157"/>
        <v>366500864</v>
      </c>
      <c r="DC1982" s="18">
        <f t="shared" si="1158"/>
        <v>158565.09649148735</v>
      </c>
      <c r="DD1982" s="17">
        <f t="shared" si="1159"/>
        <v>1</v>
      </c>
      <c r="DE1982" s="17">
        <f t="shared" si="1160"/>
        <v>1</v>
      </c>
      <c r="DF1982" s="17">
        <f t="shared" si="1161"/>
        <v>1</v>
      </c>
      <c r="DG1982" s="17">
        <f t="shared" si="1162"/>
        <v>1</v>
      </c>
      <c r="DH1982" s="17">
        <f t="shared" si="1163"/>
        <v>1</v>
      </c>
      <c r="DI1982" s="17">
        <f t="shared" si="1164"/>
        <v>1</v>
      </c>
      <c r="DJ1982" s="20" t="s">
        <v>1879</v>
      </c>
    </row>
    <row r="1983" spans="1:114" x14ac:dyDescent="0.2">
      <c r="A1983" s="15" t="s">
        <v>105</v>
      </c>
      <c r="B1983" s="10" t="s">
        <v>2079</v>
      </c>
      <c r="C1983" s="11">
        <f t="shared" si="1141"/>
        <v>67.990734000000145</v>
      </c>
      <c r="D1983" s="11">
        <f t="shared" si="1132"/>
        <v>350</v>
      </c>
      <c r="E1983" s="11">
        <f t="shared" si="1132"/>
        <v>350</v>
      </c>
      <c r="F1983" s="11">
        <f t="shared" si="1132"/>
        <v>0</v>
      </c>
      <c r="G1983" s="11">
        <f t="shared" si="1132"/>
        <v>6.3</v>
      </c>
      <c r="H1983" s="11">
        <f t="shared" si="1132"/>
        <v>0</v>
      </c>
      <c r="I1983" s="11">
        <f t="shared" si="1132"/>
        <v>9.4499999999999993</v>
      </c>
      <c r="J1983" s="11">
        <f t="shared" si="1132"/>
        <v>0</v>
      </c>
      <c r="K1983" s="11">
        <f t="shared" si="1132"/>
        <v>0</v>
      </c>
      <c r="L1983" s="11">
        <f t="shared" si="1132"/>
        <v>0</v>
      </c>
      <c r="M1983" s="11">
        <f t="shared" si="1132"/>
        <v>0</v>
      </c>
      <c r="N1983" s="11">
        <f t="shared" si="1132"/>
        <v>0</v>
      </c>
      <c r="O1983" s="11">
        <f t="shared" si="1132"/>
        <v>0</v>
      </c>
      <c r="P1983" s="11">
        <f t="shared" si="1132"/>
        <v>0</v>
      </c>
      <c r="Q1983" s="11">
        <f t="shared" si="1166"/>
        <v>0</v>
      </c>
      <c r="R1983" s="11">
        <f t="shared" si="1166"/>
        <v>0</v>
      </c>
      <c r="S1983" s="11">
        <f t="shared" si="1166"/>
        <v>0</v>
      </c>
      <c r="T1983" s="11">
        <f t="shared" si="1166"/>
        <v>8680.8215152101384</v>
      </c>
      <c r="U1983" s="40">
        <f t="shared" si="1142"/>
        <v>1.4</v>
      </c>
      <c r="V1983" s="11">
        <f t="shared" si="1140"/>
        <v>20.544593473336583</v>
      </c>
      <c r="W1983" s="11">
        <f t="shared" si="1140"/>
        <v>166446329.79037943</v>
      </c>
      <c r="X1983" s="11">
        <f t="shared" si="1140"/>
        <v>951121.88451645395</v>
      </c>
      <c r="Y1983" s="11">
        <f t="shared" si="1138"/>
        <v>1092705.8340121636</v>
      </c>
      <c r="Z1983" s="11">
        <f t="shared" si="1138"/>
        <v>1.1488599429795376</v>
      </c>
      <c r="AA1983" s="11">
        <f t="shared" si="1138"/>
        <v>138.47032074542497</v>
      </c>
      <c r="AB1983" s="11">
        <f t="shared" si="1138"/>
        <v>4511.8592496839156</v>
      </c>
      <c r="AC1983" s="11">
        <f t="shared" si="1138"/>
        <v>0</v>
      </c>
      <c r="AD1983" s="11">
        <f t="shared" si="1138"/>
        <v>0</v>
      </c>
      <c r="AE1983" s="11">
        <f t="shared" si="1138"/>
        <v>0</v>
      </c>
      <c r="AF1983" s="11">
        <f t="shared" si="1138"/>
        <v>0</v>
      </c>
      <c r="AG1983" s="11">
        <f t="shared" si="1138"/>
        <v>0</v>
      </c>
      <c r="AH1983" s="11">
        <f t="shared" si="1138"/>
        <v>0</v>
      </c>
      <c r="AI1983" s="11">
        <f t="shared" si="1138"/>
        <v>0</v>
      </c>
      <c r="AJ1983" s="11">
        <f t="shared" si="1138"/>
        <v>0</v>
      </c>
      <c r="AK1983" s="11">
        <f t="shared" si="1138"/>
        <v>0</v>
      </c>
      <c r="AL1983" s="11">
        <f t="shared" si="1138"/>
        <v>0</v>
      </c>
      <c r="AM1983" s="11">
        <f t="shared" si="1139"/>
        <v>0</v>
      </c>
      <c r="AN1983" s="11">
        <f t="shared" si="1139"/>
        <v>0</v>
      </c>
      <c r="AO1983" s="11">
        <f t="shared" si="1139"/>
        <v>0</v>
      </c>
      <c r="AP1983" s="11">
        <f t="shared" si="1139"/>
        <v>0</v>
      </c>
      <c r="AQ1983" s="11">
        <f t="shared" si="1136"/>
        <v>0</v>
      </c>
      <c r="AR1983" s="11">
        <f t="shared" si="1136"/>
        <v>0</v>
      </c>
      <c r="AS1983" s="11">
        <f t="shared" si="1136"/>
        <v>0</v>
      </c>
      <c r="AT1983" s="11">
        <f t="shared" si="1136"/>
        <v>0</v>
      </c>
      <c r="AU1983" s="11">
        <f t="shared" si="1143"/>
        <v>0</v>
      </c>
      <c r="AV1983" s="11">
        <f t="shared" si="1143"/>
        <v>255787399.05389997</v>
      </c>
      <c r="AW1983" s="11">
        <f t="shared" si="1143"/>
        <v>0</v>
      </c>
      <c r="AX1983" s="11">
        <f t="shared" si="1143"/>
        <v>0</v>
      </c>
      <c r="AY1983" s="11">
        <f t="shared" si="1143"/>
        <v>235986.81849936783</v>
      </c>
      <c r="AZ1983" s="11">
        <f t="shared" si="1143"/>
        <v>1</v>
      </c>
      <c r="BA1983" s="11">
        <f t="shared" si="1143"/>
        <v>1</v>
      </c>
      <c r="BB1983" s="11">
        <f t="shared" si="1143"/>
        <v>1</v>
      </c>
      <c r="BC1983" s="11">
        <f t="shared" si="1165"/>
        <v>4</v>
      </c>
      <c r="BD1983" s="11">
        <f t="shared" si="1165"/>
        <v>4</v>
      </c>
      <c r="BE1983" s="11">
        <f t="shared" si="1165"/>
        <v>4</v>
      </c>
      <c r="BF1983" s="15" t="str">
        <f t="shared" si="1144"/>
        <v>EN 10210</v>
      </c>
      <c r="BG1983" s="42">
        <v>67.990734000000145</v>
      </c>
      <c r="BH1983" s="17">
        <f t="shared" si="1145"/>
        <v>350</v>
      </c>
      <c r="BI1983" s="17">
        <f t="shared" si="1146"/>
        <v>350</v>
      </c>
      <c r="BK1983" s="17">
        <f t="shared" si="1147"/>
        <v>6.3</v>
      </c>
      <c r="BM1983" s="17">
        <f t="shared" si="1148"/>
        <v>9.4499999999999993</v>
      </c>
      <c r="BX1983" s="18">
        <f t="shared" si="1149"/>
        <v>8680.8215152101384</v>
      </c>
      <c r="BY1983" s="42">
        <v>1.4</v>
      </c>
      <c r="BZ1983" s="43">
        <f t="shared" si="1150"/>
        <v>20.544593473336583</v>
      </c>
      <c r="CA1983" s="18">
        <f t="shared" si="1151"/>
        <v>166446329.79037943</v>
      </c>
      <c r="CB1983" s="18">
        <f t="shared" si="1152"/>
        <v>951121.88451645395</v>
      </c>
      <c r="CC1983" s="18">
        <f t="shared" si="1153"/>
        <v>1092705.8340121636</v>
      </c>
      <c r="CD1983" s="25">
        <f t="shared" si="1154"/>
        <v>1.1488599429795376</v>
      </c>
      <c r="CE1983" s="26">
        <f t="shared" si="1155"/>
        <v>138.47032074542497</v>
      </c>
      <c r="CF1983" s="18">
        <f t="shared" si="1156"/>
        <v>4511.8592496839156</v>
      </c>
      <c r="CZ1983" s="18">
        <f t="shared" si="1157"/>
        <v>255787399.05389997</v>
      </c>
      <c r="DC1983" s="18">
        <f t="shared" si="1158"/>
        <v>235986.81849936783</v>
      </c>
      <c r="DD1983" s="17">
        <f t="shared" si="1159"/>
        <v>1</v>
      </c>
      <c r="DE1983" s="17">
        <f t="shared" si="1160"/>
        <v>1</v>
      </c>
      <c r="DF1983" s="17">
        <f t="shared" si="1161"/>
        <v>1</v>
      </c>
      <c r="DG1983" s="17">
        <f t="shared" si="1162"/>
        <v>4</v>
      </c>
      <c r="DH1983" s="17">
        <f t="shared" si="1163"/>
        <v>4</v>
      </c>
      <c r="DI1983" s="17">
        <f t="shared" si="1164"/>
        <v>4</v>
      </c>
      <c r="DJ1983" s="20" t="s">
        <v>1879</v>
      </c>
    </row>
    <row r="1984" spans="1:114" x14ac:dyDescent="0.2">
      <c r="A1984" s="15" t="s">
        <v>105</v>
      </c>
      <c r="B1984" s="10" t="s">
        <v>2080</v>
      </c>
      <c r="C1984" s="11">
        <f t="shared" si="1141"/>
        <v>76.446125999999893</v>
      </c>
      <c r="D1984" s="11">
        <f t="shared" si="1132"/>
        <v>350</v>
      </c>
      <c r="E1984" s="11">
        <f t="shared" si="1132"/>
        <v>350</v>
      </c>
      <c r="F1984" s="11">
        <f t="shared" si="1132"/>
        <v>0</v>
      </c>
      <c r="G1984" s="11">
        <f t="shared" si="1132"/>
        <v>7.1</v>
      </c>
      <c r="H1984" s="11">
        <f t="shared" si="1132"/>
        <v>0</v>
      </c>
      <c r="I1984" s="11">
        <f t="shared" si="1132"/>
        <v>10.649999999999999</v>
      </c>
      <c r="J1984" s="11">
        <f t="shared" si="1132"/>
        <v>0</v>
      </c>
      <c r="K1984" s="11">
        <f t="shared" si="1132"/>
        <v>0</v>
      </c>
      <c r="L1984" s="11">
        <f t="shared" si="1132"/>
        <v>0</v>
      </c>
      <c r="M1984" s="11">
        <f t="shared" si="1132"/>
        <v>0</v>
      </c>
      <c r="N1984" s="11">
        <f t="shared" si="1132"/>
        <v>0</v>
      </c>
      <c r="O1984" s="11">
        <f t="shared" si="1132"/>
        <v>0</v>
      </c>
      <c r="P1984" s="11">
        <f t="shared" si="1132"/>
        <v>0</v>
      </c>
      <c r="Q1984" s="11">
        <f t="shared" si="1166"/>
        <v>0</v>
      </c>
      <c r="R1984" s="11">
        <f t="shared" si="1166"/>
        <v>0</v>
      </c>
      <c r="S1984" s="11">
        <f t="shared" si="1166"/>
        <v>0</v>
      </c>
      <c r="T1984" s="11">
        <f t="shared" si="1166"/>
        <v>9763.2303497541725</v>
      </c>
      <c r="U1984" s="40">
        <f t="shared" si="1142"/>
        <v>1.4</v>
      </c>
      <c r="V1984" s="11">
        <f t="shared" si="1140"/>
        <v>18.266899648544754</v>
      </c>
      <c r="W1984" s="11">
        <f t="shared" si="1140"/>
        <v>185675197.26016659</v>
      </c>
      <c r="X1984" s="11">
        <f t="shared" si="1140"/>
        <v>1061001.127200952</v>
      </c>
      <c r="Y1984" s="11">
        <f t="shared" si="1138"/>
        <v>1222269.0964514997</v>
      </c>
      <c r="Z1984" s="11">
        <f t="shared" si="1138"/>
        <v>1.1519960395103368</v>
      </c>
      <c r="AA1984" s="11">
        <f t="shared" si="1138"/>
        <v>137.90505283207781</v>
      </c>
      <c r="AB1984" s="11">
        <f t="shared" si="1138"/>
        <v>5099.3707426698456</v>
      </c>
      <c r="AC1984" s="11">
        <f t="shared" si="1138"/>
        <v>0</v>
      </c>
      <c r="AD1984" s="11">
        <f t="shared" si="1138"/>
        <v>0</v>
      </c>
      <c r="AE1984" s="11">
        <f t="shared" si="1138"/>
        <v>0</v>
      </c>
      <c r="AF1984" s="11">
        <f t="shared" si="1138"/>
        <v>0</v>
      </c>
      <c r="AG1984" s="11">
        <f t="shared" si="1138"/>
        <v>0</v>
      </c>
      <c r="AH1984" s="11">
        <f t="shared" si="1138"/>
        <v>0</v>
      </c>
      <c r="AI1984" s="11">
        <f t="shared" si="1138"/>
        <v>0</v>
      </c>
      <c r="AJ1984" s="11">
        <f t="shared" si="1138"/>
        <v>0</v>
      </c>
      <c r="AK1984" s="11">
        <f t="shared" si="1138"/>
        <v>0</v>
      </c>
      <c r="AL1984" s="11">
        <f t="shared" si="1138"/>
        <v>0</v>
      </c>
      <c r="AM1984" s="11">
        <f t="shared" si="1139"/>
        <v>0</v>
      </c>
      <c r="AN1984" s="11">
        <f t="shared" si="1139"/>
        <v>0</v>
      </c>
      <c r="AO1984" s="11">
        <f t="shared" si="1139"/>
        <v>0</v>
      </c>
      <c r="AP1984" s="11">
        <f t="shared" si="1139"/>
        <v>0</v>
      </c>
      <c r="AQ1984" s="11">
        <f t="shared" si="1136"/>
        <v>0</v>
      </c>
      <c r="AR1984" s="11">
        <f t="shared" si="1136"/>
        <v>0</v>
      </c>
      <c r="AS1984" s="11">
        <f t="shared" si="1136"/>
        <v>0</v>
      </c>
      <c r="AT1984" s="11">
        <f t="shared" si="1136"/>
        <v>0</v>
      </c>
      <c r="AU1984" s="11">
        <f t="shared" si="1143"/>
        <v>0</v>
      </c>
      <c r="AV1984" s="11">
        <f t="shared" si="1143"/>
        <v>286260090.38189989</v>
      </c>
      <c r="AW1984" s="11">
        <f t="shared" si="1143"/>
        <v>0</v>
      </c>
      <c r="AX1984" s="11">
        <f t="shared" si="1143"/>
        <v>0</v>
      </c>
      <c r="AY1984" s="11">
        <f t="shared" si="1143"/>
        <v>234814.64148533967</v>
      </c>
      <c r="AZ1984" s="11">
        <f t="shared" si="1143"/>
        <v>1</v>
      </c>
      <c r="BA1984" s="11">
        <f t="shared" si="1143"/>
        <v>1</v>
      </c>
      <c r="BB1984" s="11">
        <f t="shared" si="1143"/>
        <v>1</v>
      </c>
      <c r="BC1984" s="11">
        <f t="shared" si="1165"/>
        <v>4</v>
      </c>
      <c r="BD1984" s="11">
        <f t="shared" si="1165"/>
        <v>4</v>
      </c>
      <c r="BE1984" s="11">
        <f t="shared" si="1165"/>
        <v>4</v>
      </c>
      <c r="BF1984" s="15" t="str">
        <f t="shared" si="1144"/>
        <v>EN 10210</v>
      </c>
      <c r="BG1984" s="42">
        <v>76.446125999999893</v>
      </c>
      <c r="BH1984" s="17">
        <f t="shared" si="1145"/>
        <v>350</v>
      </c>
      <c r="BI1984" s="17">
        <f t="shared" si="1146"/>
        <v>350</v>
      </c>
      <c r="BK1984" s="17">
        <f t="shared" si="1147"/>
        <v>7.1</v>
      </c>
      <c r="BM1984" s="17">
        <f t="shared" si="1148"/>
        <v>10.649999999999999</v>
      </c>
      <c r="BX1984" s="18">
        <f t="shared" si="1149"/>
        <v>9763.2303497541725</v>
      </c>
      <c r="BY1984" s="42">
        <v>1.4</v>
      </c>
      <c r="BZ1984" s="43">
        <f t="shared" si="1150"/>
        <v>18.266899648544754</v>
      </c>
      <c r="CA1984" s="18">
        <f t="shared" si="1151"/>
        <v>185675197.26016659</v>
      </c>
      <c r="CB1984" s="18">
        <f t="shared" si="1152"/>
        <v>1061001.127200952</v>
      </c>
      <c r="CC1984" s="18">
        <f t="shared" si="1153"/>
        <v>1222269.0964514997</v>
      </c>
      <c r="CD1984" s="25">
        <f t="shared" si="1154"/>
        <v>1.1519960395103368</v>
      </c>
      <c r="CE1984" s="26">
        <f t="shared" si="1155"/>
        <v>137.90505283207781</v>
      </c>
      <c r="CF1984" s="18">
        <f t="shared" si="1156"/>
        <v>5099.3707426698456</v>
      </c>
      <c r="CZ1984" s="18">
        <f t="shared" si="1157"/>
        <v>286260090.38189989</v>
      </c>
      <c r="DC1984" s="18">
        <f t="shared" si="1158"/>
        <v>234814.64148533967</v>
      </c>
      <c r="DD1984" s="17">
        <f t="shared" si="1159"/>
        <v>1</v>
      </c>
      <c r="DE1984" s="17">
        <f t="shared" si="1160"/>
        <v>1</v>
      </c>
      <c r="DF1984" s="17">
        <f t="shared" si="1161"/>
        <v>1</v>
      </c>
      <c r="DG1984" s="17">
        <f t="shared" si="1162"/>
        <v>4</v>
      </c>
      <c r="DH1984" s="17">
        <f t="shared" si="1163"/>
        <v>4</v>
      </c>
      <c r="DI1984" s="17">
        <f t="shared" si="1164"/>
        <v>4</v>
      </c>
      <c r="DJ1984" s="20" t="s">
        <v>1879</v>
      </c>
    </row>
    <row r="1985" spans="1:114" x14ac:dyDescent="0.2">
      <c r="A1985" s="15" t="s">
        <v>105</v>
      </c>
      <c r="B1985" s="10" t="s">
        <v>2081</v>
      </c>
      <c r="C1985" s="11">
        <f t="shared" si="1141"/>
        <v>85.910399999999996</v>
      </c>
      <c r="D1985" s="11">
        <f t="shared" si="1132"/>
        <v>350</v>
      </c>
      <c r="E1985" s="11">
        <f t="shared" si="1132"/>
        <v>350</v>
      </c>
      <c r="F1985" s="11">
        <f t="shared" si="1132"/>
        <v>0</v>
      </c>
      <c r="G1985" s="11">
        <f t="shared" si="1132"/>
        <v>8</v>
      </c>
      <c r="H1985" s="11">
        <f t="shared" si="1132"/>
        <v>0</v>
      </c>
      <c r="I1985" s="11">
        <f t="shared" si="1132"/>
        <v>12</v>
      </c>
      <c r="J1985" s="11">
        <f t="shared" si="1132"/>
        <v>0</v>
      </c>
      <c r="K1985" s="11">
        <f t="shared" si="1132"/>
        <v>0</v>
      </c>
      <c r="L1985" s="11">
        <f t="shared" si="1132"/>
        <v>0</v>
      </c>
      <c r="M1985" s="11">
        <f t="shared" si="1132"/>
        <v>0</v>
      </c>
      <c r="N1985" s="11">
        <f t="shared" si="1132"/>
        <v>0</v>
      </c>
      <c r="O1985" s="11">
        <f t="shared" si="1132"/>
        <v>0</v>
      </c>
      <c r="P1985" s="11">
        <f t="shared" si="1132"/>
        <v>0</v>
      </c>
      <c r="Q1985" s="11">
        <f t="shared" si="1166"/>
        <v>0</v>
      </c>
      <c r="R1985" s="11">
        <f t="shared" si="1166"/>
        <v>0</v>
      </c>
      <c r="S1985" s="11">
        <f t="shared" si="1166"/>
        <v>0</v>
      </c>
      <c r="T1985" s="11">
        <f t="shared" si="1166"/>
        <v>10975.575131606171</v>
      </c>
      <c r="U1985" s="40">
        <f t="shared" si="1142"/>
        <v>1.4</v>
      </c>
      <c r="V1985" s="11">
        <f t="shared" si="1140"/>
        <v>16.249166618249649</v>
      </c>
      <c r="W1985" s="11">
        <f t="shared" si="1140"/>
        <v>206807002.47979942</v>
      </c>
      <c r="X1985" s="11">
        <f t="shared" si="1140"/>
        <v>1181754.2998845682</v>
      </c>
      <c r="Y1985" s="11">
        <f t="shared" si="1138"/>
        <v>1365581.0631611098</v>
      </c>
      <c r="Z1985" s="11">
        <f t="shared" si="1138"/>
        <v>1.1555541310867221</v>
      </c>
      <c r="AA1985" s="11">
        <f t="shared" si="1138"/>
        <v>137.26789582198376</v>
      </c>
      <c r="AB1985" s="11">
        <f t="shared" si="1138"/>
        <v>5764.247719318987</v>
      </c>
      <c r="AC1985" s="11">
        <f t="shared" si="1138"/>
        <v>0</v>
      </c>
      <c r="AD1985" s="11">
        <f t="shared" si="1138"/>
        <v>0</v>
      </c>
      <c r="AE1985" s="11">
        <f t="shared" si="1138"/>
        <v>0</v>
      </c>
      <c r="AF1985" s="11">
        <f t="shared" si="1138"/>
        <v>0</v>
      </c>
      <c r="AG1985" s="11">
        <f t="shared" si="1138"/>
        <v>0</v>
      </c>
      <c r="AH1985" s="11">
        <f t="shared" si="1138"/>
        <v>0</v>
      </c>
      <c r="AI1985" s="11">
        <f t="shared" si="1138"/>
        <v>0</v>
      </c>
      <c r="AJ1985" s="11">
        <f t="shared" si="1138"/>
        <v>0</v>
      </c>
      <c r="AK1985" s="11">
        <f t="shared" si="1138"/>
        <v>0</v>
      </c>
      <c r="AL1985" s="11">
        <f t="shared" si="1138"/>
        <v>0</v>
      </c>
      <c r="AM1985" s="11">
        <f t="shared" si="1139"/>
        <v>0</v>
      </c>
      <c r="AN1985" s="11">
        <f t="shared" si="1139"/>
        <v>0</v>
      </c>
      <c r="AO1985" s="11">
        <f t="shared" si="1139"/>
        <v>0</v>
      </c>
      <c r="AP1985" s="11">
        <f t="shared" si="1139"/>
        <v>0</v>
      </c>
      <c r="AQ1985" s="11">
        <f t="shared" si="1136"/>
        <v>0</v>
      </c>
      <c r="AR1985" s="11">
        <f t="shared" si="1136"/>
        <v>0</v>
      </c>
      <c r="AS1985" s="11">
        <f t="shared" si="1136"/>
        <v>0</v>
      </c>
      <c r="AT1985" s="11">
        <f t="shared" si="1136"/>
        <v>0</v>
      </c>
      <c r="AU1985" s="11">
        <f t="shared" si="1143"/>
        <v>0</v>
      </c>
      <c r="AV1985" s="11">
        <f t="shared" si="1143"/>
        <v>320013504</v>
      </c>
      <c r="AW1985" s="11">
        <f t="shared" si="1143"/>
        <v>0</v>
      </c>
      <c r="AX1985" s="11">
        <f t="shared" si="1143"/>
        <v>0</v>
      </c>
      <c r="AY1985" s="11">
        <f t="shared" si="1143"/>
        <v>233488.49543863797</v>
      </c>
      <c r="AZ1985" s="11">
        <f t="shared" si="1143"/>
        <v>1</v>
      </c>
      <c r="BA1985" s="11">
        <f t="shared" si="1143"/>
        <v>1</v>
      </c>
      <c r="BB1985" s="11">
        <f t="shared" si="1143"/>
        <v>1</v>
      </c>
      <c r="BC1985" s="11">
        <f t="shared" si="1165"/>
        <v>3</v>
      </c>
      <c r="BD1985" s="11">
        <f t="shared" si="1165"/>
        <v>4</v>
      </c>
      <c r="BE1985" s="11">
        <f t="shared" si="1165"/>
        <v>4</v>
      </c>
      <c r="BF1985" s="15" t="str">
        <f t="shared" si="1144"/>
        <v>EN 10210</v>
      </c>
      <c r="BG1985" s="42">
        <v>85.910399999999996</v>
      </c>
      <c r="BH1985" s="17">
        <f t="shared" si="1145"/>
        <v>350</v>
      </c>
      <c r="BI1985" s="17">
        <f t="shared" si="1146"/>
        <v>350</v>
      </c>
      <c r="BK1985" s="17">
        <f t="shared" si="1147"/>
        <v>8</v>
      </c>
      <c r="BM1985" s="17">
        <f t="shared" si="1148"/>
        <v>12</v>
      </c>
      <c r="BX1985" s="18">
        <f t="shared" si="1149"/>
        <v>10975.575131606171</v>
      </c>
      <c r="BY1985" s="42">
        <v>1.4</v>
      </c>
      <c r="BZ1985" s="43">
        <f t="shared" si="1150"/>
        <v>16.249166618249649</v>
      </c>
      <c r="CA1985" s="18">
        <f t="shared" si="1151"/>
        <v>206807002.47979942</v>
      </c>
      <c r="CB1985" s="18">
        <f t="shared" si="1152"/>
        <v>1181754.2998845682</v>
      </c>
      <c r="CC1985" s="18">
        <f t="shared" si="1153"/>
        <v>1365581.0631611098</v>
      </c>
      <c r="CD1985" s="25">
        <f t="shared" si="1154"/>
        <v>1.1555541310867221</v>
      </c>
      <c r="CE1985" s="26">
        <f t="shared" si="1155"/>
        <v>137.26789582198376</v>
      </c>
      <c r="CF1985" s="18">
        <f t="shared" si="1156"/>
        <v>5764.247719318987</v>
      </c>
      <c r="CZ1985" s="18">
        <f t="shared" si="1157"/>
        <v>320013504</v>
      </c>
      <c r="DC1985" s="18">
        <f t="shared" si="1158"/>
        <v>233488.49543863797</v>
      </c>
      <c r="DD1985" s="17">
        <f t="shared" si="1159"/>
        <v>1</v>
      </c>
      <c r="DE1985" s="17">
        <f t="shared" si="1160"/>
        <v>1</v>
      </c>
      <c r="DF1985" s="17">
        <f t="shared" si="1161"/>
        <v>1</v>
      </c>
      <c r="DG1985" s="17">
        <f t="shared" si="1162"/>
        <v>3</v>
      </c>
      <c r="DH1985" s="17">
        <f t="shared" si="1163"/>
        <v>4</v>
      </c>
      <c r="DI1985" s="17">
        <f t="shared" si="1164"/>
        <v>4</v>
      </c>
      <c r="DJ1985" s="20" t="s">
        <v>1879</v>
      </c>
    </row>
    <row r="1986" spans="1:114" x14ac:dyDescent="0.2">
      <c r="A1986" s="15" t="s">
        <v>105</v>
      </c>
      <c r="B1986" s="10" t="s">
        <v>2082</v>
      </c>
      <c r="C1986" s="11">
        <f t="shared" si="1141"/>
        <v>94.280384000000154</v>
      </c>
      <c r="D1986" s="11">
        <f t="shared" si="1132"/>
        <v>350</v>
      </c>
      <c r="E1986" s="11">
        <f t="shared" si="1132"/>
        <v>350</v>
      </c>
      <c r="F1986" s="11">
        <f t="shared" si="1132"/>
        <v>0</v>
      </c>
      <c r="G1986" s="11">
        <f t="shared" si="1132"/>
        <v>8.8000000000000007</v>
      </c>
      <c r="H1986" s="11">
        <f t="shared" si="1132"/>
        <v>0</v>
      </c>
      <c r="I1986" s="11">
        <f t="shared" si="1132"/>
        <v>13.200000000000001</v>
      </c>
      <c r="J1986" s="11">
        <f t="shared" si="1132"/>
        <v>0</v>
      </c>
      <c r="K1986" s="11">
        <f t="shared" si="1132"/>
        <v>0</v>
      </c>
      <c r="L1986" s="11">
        <f t="shared" si="1132"/>
        <v>0</v>
      </c>
      <c r="M1986" s="11">
        <f t="shared" ref="M1986:S2047" si="1167">IF($A1986="x",BQ1986,"")</f>
        <v>0</v>
      </c>
      <c r="N1986" s="11">
        <f t="shared" si="1167"/>
        <v>0</v>
      </c>
      <c r="O1986" s="11">
        <f t="shared" si="1167"/>
        <v>0</v>
      </c>
      <c r="P1986" s="11">
        <f t="shared" si="1167"/>
        <v>0</v>
      </c>
      <c r="Q1986" s="11">
        <f t="shared" si="1166"/>
        <v>0</v>
      </c>
      <c r="R1986" s="11">
        <f t="shared" si="1166"/>
        <v>0</v>
      </c>
      <c r="S1986" s="11">
        <f t="shared" si="1166"/>
        <v>0</v>
      </c>
      <c r="T1986" s="11">
        <f t="shared" si="1166"/>
        <v>12048.445909243466</v>
      </c>
      <c r="U1986" s="40">
        <f t="shared" si="1142"/>
        <v>1.4</v>
      </c>
      <c r="V1986" s="11">
        <f t="shared" si="1140"/>
        <v>14.802236768790406</v>
      </c>
      <c r="W1986" s="11">
        <f t="shared" si="1140"/>
        <v>225149398.20213744</v>
      </c>
      <c r="X1986" s="11">
        <f t="shared" si="1140"/>
        <v>1286567.9897264997</v>
      </c>
      <c r="Y1986" s="11">
        <f t="shared" si="1138"/>
        <v>1490802.8496108574</v>
      </c>
      <c r="Z1986" s="11">
        <f t="shared" si="1138"/>
        <v>1.1587439307640277</v>
      </c>
      <c r="AA1986" s="11">
        <f t="shared" si="1138"/>
        <v>136.70042950927635</v>
      </c>
      <c r="AB1986" s="11">
        <f t="shared" si="1138"/>
        <v>6358.7397403759742</v>
      </c>
      <c r="AC1986" s="11">
        <f t="shared" si="1138"/>
        <v>0</v>
      </c>
      <c r="AD1986" s="11">
        <f t="shared" si="1138"/>
        <v>0</v>
      </c>
      <c r="AE1986" s="11">
        <f t="shared" si="1138"/>
        <v>0</v>
      </c>
      <c r="AF1986" s="11">
        <f t="shared" si="1138"/>
        <v>0</v>
      </c>
      <c r="AG1986" s="11">
        <f t="shared" si="1138"/>
        <v>0</v>
      </c>
      <c r="AH1986" s="11">
        <f t="shared" si="1138"/>
        <v>0</v>
      </c>
      <c r="AI1986" s="11">
        <f t="shared" si="1138"/>
        <v>0</v>
      </c>
      <c r="AJ1986" s="11">
        <f t="shared" si="1138"/>
        <v>0</v>
      </c>
      <c r="AK1986" s="11">
        <f t="shared" si="1138"/>
        <v>0</v>
      </c>
      <c r="AL1986" s="11">
        <f t="shared" si="1138"/>
        <v>0</v>
      </c>
      <c r="AM1986" s="11">
        <f t="shared" si="1139"/>
        <v>0</v>
      </c>
      <c r="AN1986" s="11">
        <f t="shared" si="1139"/>
        <v>0</v>
      </c>
      <c r="AO1986" s="11">
        <f t="shared" si="1139"/>
        <v>0</v>
      </c>
      <c r="AP1986" s="11">
        <f t="shared" si="1139"/>
        <v>0</v>
      </c>
      <c r="AQ1986" s="11">
        <f t="shared" si="1136"/>
        <v>0</v>
      </c>
      <c r="AR1986" s="11">
        <f t="shared" si="1136"/>
        <v>0</v>
      </c>
      <c r="AS1986" s="11">
        <f t="shared" si="1136"/>
        <v>0</v>
      </c>
      <c r="AT1986" s="11">
        <f t="shared" si="1136"/>
        <v>0</v>
      </c>
      <c r="AU1986" s="11">
        <f t="shared" si="1143"/>
        <v>0</v>
      </c>
      <c r="AV1986" s="11">
        <f t="shared" si="1143"/>
        <v>349550348.64639992</v>
      </c>
      <c r="AW1986" s="11">
        <f t="shared" si="1143"/>
        <v>0</v>
      </c>
      <c r="AX1986" s="11">
        <f t="shared" si="1143"/>
        <v>0</v>
      </c>
      <c r="AY1986" s="11">
        <f t="shared" si="1143"/>
        <v>232303.07948075194</v>
      </c>
      <c r="AZ1986" s="11">
        <f t="shared" si="1143"/>
        <v>1</v>
      </c>
      <c r="BA1986" s="11">
        <f t="shared" si="1143"/>
        <v>1</v>
      </c>
      <c r="BB1986" s="11">
        <f t="shared" si="1143"/>
        <v>1</v>
      </c>
      <c r="BC1986" s="11">
        <f t="shared" si="1165"/>
        <v>2</v>
      </c>
      <c r="BD1986" s="11">
        <f t="shared" si="1165"/>
        <v>4</v>
      </c>
      <c r="BE1986" s="11">
        <f t="shared" si="1165"/>
        <v>4</v>
      </c>
      <c r="BF1986" s="15" t="str">
        <f t="shared" si="1144"/>
        <v>EN 10210</v>
      </c>
      <c r="BG1986" s="42">
        <v>94.280384000000154</v>
      </c>
      <c r="BH1986" s="17">
        <f t="shared" si="1145"/>
        <v>350</v>
      </c>
      <c r="BI1986" s="17">
        <f t="shared" si="1146"/>
        <v>350</v>
      </c>
      <c r="BK1986" s="17">
        <f t="shared" si="1147"/>
        <v>8.8000000000000007</v>
      </c>
      <c r="BM1986" s="17">
        <f t="shared" si="1148"/>
        <v>13.200000000000001</v>
      </c>
      <c r="BX1986" s="18">
        <f t="shared" si="1149"/>
        <v>12048.445909243466</v>
      </c>
      <c r="BY1986" s="42">
        <v>1.4</v>
      </c>
      <c r="BZ1986" s="43">
        <f t="shared" si="1150"/>
        <v>14.802236768790406</v>
      </c>
      <c r="CA1986" s="18">
        <f t="shared" si="1151"/>
        <v>225149398.20213744</v>
      </c>
      <c r="CB1986" s="18">
        <f t="shared" si="1152"/>
        <v>1286567.9897264997</v>
      </c>
      <c r="CC1986" s="18">
        <f t="shared" si="1153"/>
        <v>1490802.8496108574</v>
      </c>
      <c r="CD1986" s="25">
        <f t="shared" si="1154"/>
        <v>1.1587439307640277</v>
      </c>
      <c r="CE1986" s="26">
        <f t="shared" si="1155"/>
        <v>136.70042950927635</v>
      </c>
      <c r="CF1986" s="18">
        <f t="shared" si="1156"/>
        <v>6358.7397403759742</v>
      </c>
      <c r="CZ1986" s="18">
        <f t="shared" si="1157"/>
        <v>349550348.64639992</v>
      </c>
      <c r="DC1986" s="18">
        <f t="shared" si="1158"/>
        <v>232303.07948075194</v>
      </c>
      <c r="DD1986" s="17">
        <f t="shared" si="1159"/>
        <v>1</v>
      </c>
      <c r="DE1986" s="17">
        <f t="shared" si="1160"/>
        <v>1</v>
      </c>
      <c r="DF1986" s="17">
        <f t="shared" si="1161"/>
        <v>1</v>
      </c>
      <c r="DG1986" s="17">
        <f t="shared" si="1162"/>
        <v>2</v>
      </c>
      <c r="DH1986" s="17">
        <f t="shared" si="1163"/>
        <v>4</v>
      </c>
      <c r="DI1986" s="17">
        <f t="shared" si="1164"/>
        <v>4</v>
      </c>
      <c r="DJ1986" s="20" t="s">
        <v>1879</v>
      </c>
    </row>
    <row r="1987" spans="1:114" x14ac:dyDescent="0.2">
      <c r="A1987" s="15" t="s">
        <v>105</v>
      </c>
      <c r="B1987" s="10" t="s">
        <v>2083</v>
      </c>
      <c r="C1987" s="11">
        <f t="shared" si="1141"/>
        <v>106.76</v>
      </c>
      <c r="D1987" s="11">
        <f t="shared" ref="D1987:L2015" si="1168">IF($A1987="x",BH1987,"")</f>
        <v>350</v>
      </c>
      <c r="E1987" s="11">
        <f t="shared" si="1168"/>
        <v>350</v>
      </c>
      <c r="F1987" s="11">
        <f t="shared" si="1168"/>
        <v>0</v>
      </c>
      <c r="G1987" s="11">
        <f t="shared" si="1168"/>
        <v>10</v>
      </c>
      <c r="H1987" s="11">
        <f t="shared" si="1168"/>
        <v>0</v>
      </c>
      <c r="I1987" s="11">
        <f t="shared" si="1168"/>
        <v>15</v>
      </c>
      <c r="J1987" s="11">
        <f t="shared" si="1168"/>
        <v>0</v>
      </c>
      <c r="K1987" s="11">
        <f t="shared" si="1168"/>
        <v>0</v>
      </c>
      <c r="L1987" s="11">
        <f t="shared" si="1168"/>
        <v>0</v>
      </c>
      <c r="M1987" s="11">
        <f t="shared" si="1167"/>
        <v>0</v>
      </c>
      <c r="N1987" s="11">
        <f t="shared" si="1167"/>
        <v>0</v>
      </c>
      <c r="O1987" s="11">
        <f t="shared" si="1167"/>
        <v>0</v>
      </c>
      <c r="P1987" s="11">
        <f t="shared" si="1167"/>
        <v>0</v>
      </c>
      <c r="Q1987" s="11">
        <f t="shared" si="1166"/>
        <v>0</v>
      </c>
      <c r="R1987" s="11">
        <f t="shared" si="1166"/>
        <v>0</v>
      </c>
      <c r="S1987" s="11">
        <f t="shared" si="1166"/>
        <v>0</v>
      </c>
      <c r="T1987" s="11">
        <f t="shared" si="1166"/>
        <v>13649.336143134642</v>
      </c>
      <c r="U1987" s="40">
        <f t="shared" si="1142"/>
        <v>1.4</v>
      </c>
      <c r="V1987" s="11">
        <f t="shared" si="1140"/>
        <v>13.066126233127434</v>
      </c>
      <c r="W1987" s="11">
        <f t="shared" si="1140"/>
        <v>251891369.25786328</v>
      </c>
      <c r="X1987" s="11">
        <f t="shared" si="1140"/>
        <v>1439379.2529020759</v>
      </c>
      <c r="Y1987" s="11">
        <f t="shared" si="1138"/>
        <v>1674828.8925487208</v>
      </c>
      <c r="Z1987" s="11">
        <f t="shared" si="1138"/>
        <v>1.1635772081415872</v>
      </c>
      <c r="AA1987" s="11">
        <f t="shared" si="1138"/>
        <v>135.84725865551215</v>
      </c>
      <c r="AB1987" s="11">
        <f t="shared" si="1138"/>
        <v>7256.6370614359175</v>
      </c>
      <c r="AC1987" s="11">
        <f t="shared" si="1138"/>
        <v>0</v>
      </c>
      <c r="AD1987" s="11">
        <f t="shared" si="1138"/>
        <v>0</v>
      </c>
      <c r="AE1987" s="11">
        <f t="shared" si="1138"/>
        <v>0</v>
      </c>
      <c r="AF1987" s="11">
        <f t="shared" si="1138"/>
        <v>0</v>
      </c>
      <c r="AG1987" s="11">
        <f t="shared" si="1138"/>
        <v>0</v>
      </c>
      <c r="AH1987" s="11">
        <f t="shared" si="1138"/>
        <v>0</v>
      </c>
      <c r="AI1987" s="11">
        <f t="shared" si="1138"/>
        <v>0</v>
      </c>
      <c r="AJ1987" s="11">
        <f t="shared" si="1138"/>
        <v>0</v>
      </c>
      <c r="AK1987" s="11">
        <f t="shared" si="1138"/>
        <v>0</v>
      </c>
      <c r="AL1987" s="11">
        <f t="shared" si="1138"/>
        <v>0</v>
      </c>
      <c r="AM1987" s="11">
        <f t="shared" si="1139"/>
        <v>0</v>
      </c>
      <c r="AN1987" s="11">
        <f t="shared" si="1139"/>
        <v>0</v>
      </c>
      <c r="AO1987" s="11">
        <f t="shared" si="1139"/>
        <v>0</v>
      </c>
      <c r="AP1987" s="11">
        <f t="shared" si="1139"/>
        <v>0</v>
      </c>
      <c r="AQ1987" s="11">
        <f t="shared" si="1136"/>
        <v>0</v>
      </c>
      <c r="AR1987" s="11">
        <f t="shared" si="1136"/>
        <v>0</v>
      </c>
      <c r="AS1987" s="11">
        <f t="shared" si="1136"/>
        <v>0</v>
      </c>
      <c r="AT1987" s="11">
        <f t="shared" si="1136"/>
        <v>0</v>
      </c>
      <c r="AU1987" s="11">
        <f t="shared" si="1143"/>
        <v>0</v>
      </c>
      <c r="AV1987" s="11">
        <f t="shared" si="1143"/>
        <v>393040000</v>
      </c>
      <c r="AW1987" s="11">
        <f t="shared" si="1143"/>
        <v>0</v>
      </c>
      <c r="AX1987" s="11">
        <f t="shared" si="1143"/>
        <v>0</v>
      </c>
      <c r="AY1987" s="11">
        <f t="shared" si="1143"/>
        <v>230513.27412287184</v>
      </c>
      <c r="AZ1987" s="11">
        <f t="shared" si="1143"/>
        <v>1</v>
      </c>
      <c r="BA1987" s="11">
        <f t="shared" si="1143"/>
        <v>1</v>
      </c>
      <c r="BB1987" s="11">
        <f t="shared" si="1143"/>
        <v>1</v>
      </c>
      <c r="BC1987" s="11">
        <f t="shared" si="1165"/>
        <v>1</v>
      </c>
      <c r="BD1987" s="11">
        <f t="shared" si="1165"/>
        <v>2</v>
      </c>
      <c r="BE1987" s="11">
        <f t="shared" si="1165"/>
        <v>4</v>
      </c>
      <c r="BF1987" s="15" t="str">
        <f t="shared" si="1144"/>
        <v>EN 10210</v>
      </c>
      <c r="BG1987" s="42">
        <v>106.76</v>
      </c>
      <c r="BH1987" s="17">
        <f t="shared" si="1145"/>
        <v>350</v>
      </c>
      <c r="BI1987" s="17">
        <f t="shared" si="1146"/>
        <v>350</v>
      </c>
      <c r="BK1987" s="17">
        <f t="shared" si="1147"/>
        <v>10</v>
      </c>
      <c r="BM1987" s="17">
        <f t="shared" si="1148"/>
        <v>15</v>
      </c>
      <c r="BX1987" s="18">
        <f t="shared" si="1149"/>
        <v>13649.336143134642</v>
      </c>
      <c r="BY1987" s="42">
        <v>1.4</v>
      </c>
      <c r="BZ1987" s="43">
        <f t="shared" si="1150"/>
        <v>13.066126233127434</v>
      </c>
      <c r="CA1987" s="18">
        <f t="shared" si="1151"/>
        <v>251891369.25786328</v>
      </c>
      <c r="CB1987" s="18">
        <f t="shared" si="1152"/>
        <v>1439379.2529020759</v>
      </c>
      <c r="CC1987" s="18">
        <f t="shared" si="1153"/>
        <v>1674828.8925487208</v>
      </c>
      <c r="CD1987" s="25">
        <f t="shared" si="1154"/>
        <v>1.1635772081415872</v>
      </c>
      <c r="CE1987" s="26">
        <f t="shared" si="1155"/>
        <v>135.84725865551215</v>
      </c>
      <c r="CF1987" s="18">
        <f t="shared" si="1156"/>
        <v>7256.6370614359175</v>
      </c>
      <c r="CZ1987" s="18">
        <f t="shared" si="1157"/>
        <v>393040000</v>
      </c>
      <c r="DC1987" s="18">
        <f t="shared" si="1158"/>
        <v>230513.27412287184</v>
      </c>
      <c r="DD1987" s="17">
        <f t="shared" si="1159"/>
        <v>1</v>
      </c>
      <c r="DE1987" s="17">
        <f t="shared" si="1160"/>
        <v>1</v>
      </c>
      <c r="DF1987" s="17">
        <f t="shared" si="1161"/>
        <v>1</v>
      </c>
      <c r="DG1987" s="17">
        <f t="shared" si="1162"/>
        <v>1</v>
      </c>
      <c r="DH1987" s="17">
        <f t="shared" si="1163"/>
        <v>2</v>
      </c>
      <c r="DI1987" s="17">
        <f t="shared" si="1164"/>
        <v>4</v>
      </c>
      <c r="DJ1987" s="20" t="s">
        <v>1879</v>
      </c>
    </row>
    <row r="1988" spans="1:114" x14ac:dyDescent="0.2">
      <c r="A1988" s="15" t="s">
        <v>105</v>
      </c>
      <c r="B1988" s="10" t="s">
        <v>2084</v>
      </c>
      <c r="C1988" s="11">
        <f t="shared" si="1141"/>
        <v>117.09059999999999</v>
      </c>
      <c r="D1988" s="11">
        <f t="shared" si="1168"/>
        <v>350</v>
      </c>
      <c r="E1988" s="11">
        <f t="shared" si="1168"/>
        <v>350</v>
      </c>
      <c r="F1988" s="11">
        <f t="shared" si="1168"/>
        <v>0</v>
      </c>
      <c r="G1988" s="11">
        <f t="shared" si="1168"/>
        <v>11</v>
      </c>
      <c r="H1988" s="11">
        <f t="shared" si="1168"/>
        <v>0</v>
      </c>
      <c r="I1988" s="11">
        <f t="shared" si="1168"/>
        <v>22</v>
      </c>
      <c r="J1988" s="11">
        <f t="shared" si="1168"/>
        <v>0</v>
      </c>
      <c r="K1988" s="11">
        <f t="shared" si="1168"/>
        <v>0</v>
      </c>
      <c r="L1988" s="11">
        <f t="shared" si="1168"/>
        <v>0</v>
      </c>
      <c r="M1988" s="11">
        <f t="shared" si="1167"/>
        <v>0</v>
      </c>
      <c r="N1988" s="11">
        <f t="shared" si="1167"/>
        <v>0</v>
      </c>
      <c r="O1988" s="11">
        <f t="shared" si="1167"/>
        <v>0</v>
      </c>
      <c r="P1988" s="11">
        <f t="shared" si="1167"/>
        <v>0</v>
      </c>
      <c r="Q1988" s="11">
        <f t="shared" si="1166"/>
        <v>0</v>
      </c>
      <c r="R1988" s="11">
        <f t="shared" si="1166"/>
        <v>0</v>
      </c>
      <c r="S1988" s="11">
        <f t="shared" si="1166"/>
        <v>0</v>
      </c>
      <c r="T1988" s="11">
        <f t="shared" si="1166"/>
        <v>15537.061688674919</v>
      </c>
      <c r="U1988" s="40">
        <f t="shared" si="1142"/>
        <v>1.4</v>
      </c>
      <c r="V1988" s="11">
        <f t="shared" si="1140"/>
        <v>11.478614979985709</v>
      </c>
      <c r="W1988" s="11">
        <f t="shared" si="1140"/>
        <v>270213010.54136199</v>
      </c>
      <c r="X1988" s="11">
        <f t="shared" si="1140"/>
        <v>1544074.34595064</v>
      </c>
      <c r="Y1988" s="11">
        <f t="shared" si="1138"/>
        <v>1806256.8915365657</v>
      </c>
      <c r="Z1988" s="11">
        <f t="shared" si="1138"/>
        <v>1.1697991720887686</v>
      </c>
      <c r="AA1988" s="11">
        <f t="shared" si="1138"/>
        <v>131.87688581754912</v>
      </c>
      <c r="AB1988" s="11">
        <f t="shared" si="1138"/>
        <v>8148.6635554218246</v>
      </c>
      <c r="AC1988" s="11">
        <f t="shared" si="1138"/>
        <v>0</v>
      </c>
      <c r="AD1988" s="11">
        <f t="shared" si="1138"/>
        <v>0</v>
      </c>
      <c r="AE1988" s="11">
        <f t="shared" si="1138"/>
        <v>0</v>
      </c>
      <c r="AF1988" s="11">
        <f t="shared" si="1138"/>
        <v>0</v>
      </c>
      <c r="AG1988" s="11">
        <f t="shared" si="1138"/>
        <v>0</v>
      </c>
      <c r="AH1988" s="11">
        <f t="shared" si="1138"/>
        <v>0</v>
      </c>
      <c r="AI1988" s="11">
        <f t="shared" si="1138"/>
        <v>0</v>
      </c>
      <c r="AJ1988" s="11">
        <f t="shared" si="1138"/>
        <v>0</v>
      </c>
      <c r="AK1988" s="11">
        <f t="shared" si="1138"/>
        <v>0</v>
      </c>
      <c r="AL1988" s="11">
        <f t="shared" ref="AL1988:AP2051" si="1169">IF($A1988="x",CP1988,"")</f>
        <v>0</v>
      </c>
      <c r="AM1988" s="11">
        <f t="shared" si="1139"/>
        <v>0</v>
      </c>
      <c r="AN1988" s="11">
        <f t="shared" si="1139"/>
        <v>0</v>
      </c>
      <c r="AO1988" s="11">
        <f t="shared" si="1139"/>
        <v>0</v>
      </c>
      <c r="AP1988" s="11">
        <f t="shared" si="1139"/>
        <v>0</v>
      </c>
      <c r="AQ1988" s="11">
        <f t="shared" si="1136"/>
        <v>0</v>
      </c>
      <c r="AR1988" s="11">
        <f t="shared" si="1136"/>
        <v>0</v>
      </c>
      <c r="AS1988" s="11">
        <f t="shared" si="1136"/>
        <v>0</v>
      </c>
      <c r="AT1988" s="11">
        <f t="shared" si="1136"/>
        <v>0</v>
      </c>
      <c r="AU1988" s="11">
        <f t="shared" si="1143"/>
        <v>0</v>
      </c>
      <c r="AV1988" s="11">
        <f t="shared" si="1143"/>
        <v>428540409</v>
      </c>
      <c r="AW1988" s="11">
        <f t="shared" si="1143"/>
        <v>0</v>
      </c>
      <c r="AX1988" s="11">
        <f t="shared" si="1143"/>
        <v>0</v>
      </c>
      <c r="AY1988" s="11">
        <f t="shared" si="1143"/>
        <v>228543.65888855455</v>
      </c>
      <c r="AZ1988" s="11">
        <f t="shared" si="1143"/>
        <v>1</v>
      </c>
      <c r="BA1988" s="11">
        <f t="shared" si="1143"/>
        <v>1</v>
      </c>
      <c r="BB1988" s="11">
        <f t="shared" si="1143"/>
        <v>1</v>
      </c>
      <c r="BC1988" s="11">
        <f t="shared" si="1165"/>
        <v>1</v>
      </c>
      <c r="BD1988" s="11">
        <f t="shared" si="1165"/>
        <v>1</v>
      </c>
      <c r="BE1988" s="11">
        <f t="shared" si="1165"/>
        <v>2</v>
      </c>
      <c r="BF1988" s="15" t="str">
        <f t="shared" si="1144"/>
        <v>EN 10210</v>
      </c>
      <c r="BG1988" s="42">
        <v>117.09059999999999</v>
      </c>
      <c r="BH1988" s="17">
        <f t="shared" si="1145"/>
        <v>350</v>
      </c>
      <c r="BI1988" s="17">
        <f t="shared" si="1146"/>
        <v>350</v>
      </c>
      <c r="BK1988" s="17">
        <f t="shared" si="1147"/>
        <v>11</v>
      </c>
      <c r="BM1988" s="17">
        <f t="shared" si="1148"/>
        <v>22</v>
      </c>
      <c r="BX1988" s="18">
        <f t="shared" si="1149"/>
        <v>15537.061688674919</v>
      </c>
      <c r="BY1988" s="42">
        <v>1.4</v>
      </c>
      <c r="BZ1988" s="43">
        <f t="shared" si="1150"/>
        <v>11.478614979985709</v>
      </c>
      <c r="CA1988" s="18">
        <f t="shared" si="1151"/>
        <v>270213010.54136199</v>
      </c>
      <c r="CB1988" s="18">
        <f t="shared" si="1152"/>
        <v>1544074.34595064</v>
      </c>
      <c r="CC1988" s="18">
        <f t="shared" si="1153"/>
        <v>1806256.8915365657</v>
      </c>
      <c r="CD1988" s="25">
        <f t="shared" si="1154"/>
        <v>1.1697991720887686</v>
      </c>
      <c r="CE1988" s="26">
        <f t="shared" si="1155"/>
        <v>131.87688581754912</v>
      </c>
      <c r="CF1988" s="18">
        <f t="shared" si="1156"/>
        <v>8148.6635554218246</v>
      </c>
      <c r="CZ1988" s="18">
        <f t="shared" si="1157"/>
        <v>428540409</v>
      </c>
      <c r="DC1988" s="18">
        <f t="shared" si="1158"/>
        <v>228543.65888855455</v>
      </c>
      <c r="DD1988" s="17">
        <f t="shared" si="1159"/>
        <v>1</v>
      </c>
      <c r="DE1988" s="17">
        <f t="shared" si="1160"/>
        <v>1</v>
      </c>
      <c r="DF1988" s="17">
        <f t="shared" si="1161"/>
        <v>1</v>
      </c>
      <c r="DG1988" s="17">
        <f t="shared" si="1162"/>
        <v>1</v>
      </c>
      <c r="DH1988" s="17">
        <f t="shared" si="1163"/>
        <v>1</v>
      </c>
      <c r="DI1988" s="17">
        <f t="shared" si="1164"/>
        <v>2</v>
      </c>
      <c r="DJ1988" s="20" t="s">
        <v>1879</v>
      </c>
    </row>
    <row r="1989" spans="1:114" x14ac:dyDescent="0.2">
      <c r="A1989" s="15" t="s">
        <v>105</v>
      </c>
      <c r="B1989" s="10" t="s">
        <v>2085</v>
      </c>
      <c r="C1989" s="11">
        <f t="shared" si="1141"/>
        <v>132.46875</v>
      </c>
      <c r="D1989" s="11">
        <f t="shared" si="1168"/>
        <v>350</v>
      </c>
      <c r="E1989" s="11">
        <f t="shared" si="1168"/>
        <v>350</v>
      </c>
      <c r="F1989" s="11">
        <f t="shared" si="1168"/>
        <v>0</v>
      </c>
      <c r="G1989" s="11">
        <f t="shared" si="1168"/>
        <v>12.5</v>
      </c>
      <c r="H1989" s="11">
        <f t="shared" si="1168"/>
        <v>0</v>
      </c>
      <c r="I1989" s="11">
        <f t="shared" si="1168"/>
        <v>25</v>
      </c>
      <c r="J1989" s="11">
        <f t="shared" si="1168"/>
        <v>0</v>
      </c>
      <c r="K1989" s="11">
        <f t="shared" si="1168"/>
        <v>0</v>
      </c>
      <c r="L1989" s="11">
        <f t="shared" si="1168"/>
        <v>0</v>
      </c>
      <c r="M1989" s="11">
        <f t="shared" si="1167"/>
        <v>0</v>
      </c>
      <c r="N1989" s="11">
        <f t="shared" si="1167"/>
        <v>0</v>
      </c>
      <c r="O1989" s="11">
        <f t="shared" si="1167"/>
        <v>0</v>
      </c>
      <c r="P1989" s="11">
        <f t="shared" si="1167"/>
        <v>0</v>
      </c>
      <c r="Q1989" s="11">
        <f t="shared" si="1166"/>
        <v>0</v>
      </c>
      <c r="R1989" s="11">
        <f t="shared" si="1166"/>
        <v>0</v>
      </c>
      <c r="S1989" s="11">
        <f t="shared" si="1166"/>
        <v>0</v>
      </c>
      <c r="T1989" s="11">
        <f t="shared" si="1166"/>
        <v>17676.990816987243</v>
      </c>
      <c r="U1989" s="40">
        <f t="shared" si="1142"/>
        <v>1.4</v>
      </c>
      <c r="V1989" s="11">
        <f t="shared" si="1140"/>
        <v>10.089044616870023</v>
      </c>
      <c r="W1989" s="11">
        <f t="shared" si="1140"/>
        <v>300448757.39036441</v>
      </c>
      <c r="X1989" s="11">
        <f t="shared" si="1140"/>
        <v>1716850.0422306538</v>
      </c>
      <c r="Y1989" s="11">
        <f t="shared" si="1140"/>
        <v>2019767.4400015078</v>
      </c>
      <c r="Z1989" s="11">
        <f t="shared" si="1140"/>
        <v>1.1764378893437204</v>
      </c>
      <c r="AA1989" s="11">
        <f t="shared" si="1140"/>
        <v>130.37101236032157</v>
      </c>
      <c r="AB1989" s="11">
        <f t="shared" si="1140"/>
        <v>9329.3692606170262</v>
      </c>
      <c r="AC1989" s="11">
        <f t="shared" si="1140"/>
        <v>0</v>
      </c>
      <c r="AD1989" s="11">
        <f t="shared" si="1140"/>
        <v>0</v>
      </c>
      <c r="AE1989" s="11">
        <f t="shared" si="1140"/>
        <v>0</v>
      </c>
      <c r="AF1989" s="11">
        <f t="shared" si="1140"/>
        <v>0</v>
      </c>
      <c r="AG1989" s="11">
        <f t="shared" si="1140"/>
        <v>0</v>
      </c>
      <c r="AH1989" s="11">
        <f t="shared" si="1140"/>
        <v>0</v>
      </c>
      <c r="AI1989" s="11">
        <f t="shared" si="1140"/>
        <v>0</v>
      </c>
      <c r="AJ1989" s="11">
        <f t="shared" si="1140"/>
        <v>0</v>
      </c>
      <c r="AK1989" s="11">
        <f t="shared" si="1140"/>
        <v>0</v>
      </c>
      <c r="AL1989" s="11">
        <f t="shared" si="1169"/>
        <v>0</v>
      </c>
      <c r="AM1989" s="11">
        <f t="shared" si="1139"/>
        <v>0</v>
      </c>
      <c r="AN1989" s="11">
        <f t="shared" si="1139"/>
        <v>0</v>
      </c>
      <c r="AO1989" s="11">
        <f t="shared" si="1139"/>
        <v>0</v>
      </c>
      <c r="AP1989" s="11">
        <f t="shared" si="1139"/>
        <v>0</v>
      </c>
      <c r="AQ1989" s="11">
        <f t="shared" si="1136"/>
        <v>0</v>
      </c>
      <c r="AR1989" s="11">
        <f t="shared" si="1136"/>
        <v>0</v>
      </c>
      <c r="AS1989" s="11">
        <f t="shared" si="1136"/>
        <v>0</v>
      </c>
      <c r="AT1989" s="11">
        <f t="shared" si="1136"/>
        <v>0</v>
      </c>
      <c r="AU1989" s="11">
        <f t="shared" si="1143"/>
        <v>0</v>
      </c>
      <c r="AV1989" s="11">
        <f t="shared" si="1143"/>
        <v>480541992.1875</v>
      </c>
      <c r="AW1989" s="11">
        <f t="shared" si="1143"/>
        <v>0</v>
      </c>
      <c r="AX1989" s="11">
        <f t="shared" si="1143"/>
        <v>0</v>
      </c>
      <c r="AY1989" s="11">
        <f t="shared" si="1143"/>
        <v>226135.92315154258</v>
      </c>
      <c r="AZ1989" s="11">
        <f t="shared" si="1143"/>
        <v>1</v>
      </c>
      <c r="BA1989" s="11">
        <f t="shared" si="1143"/>
        <v>1</v>
      </c>
      <c r="BB1989" s="11">
        <f t="shared" si="1143"/>
        <v>1</v>
      </c>
      <c r="BC1989" s="11">
        <f t="shared" si="1165"/>
        <v>1</v>
      </c>
      <c r="BD1989" s="11">
        <f t="shared" si="1165"/>
        <v>1</v>
      </c>
      <c r="BE1989" s="11">
        <f t="shared" si="1165"/>
        <v>1</v>
      </c>
      <c r="BF1989" s="15" t="str">
        <f t="shared" si="1144"/>
        <v>EN 10210</v>
      </c>
      <c r="BG1989" s="42">
        <v>132.46875</v>
      </c>
      <c r="BH1989" s="17">
        <f t="shared" si="1145"/>
        <v>350</v>
      </c>
      <c r="BI1989" s="17">
        <f t="shared" si="1146"/>
        <v>350</v>
      </c>
      <c r="BK1989" s="17">
        <f t="shared" si="1147"/>
        <v>12.5</v>
      </c>
      <c r="BM1989" s="17">
        <f t="shared" si="1148"/>
        <v>25</v>
      </c>
      <c r="BX1989" s="18">
        <f t="shared" si="1149"/>
        <v>17676.990816987243</v>
      </c>
      <c r="BY1989" s="42">
        <v>1.4</v>
      </c>
      <c r="BZ1989" s="43">
        <f t="shared" si="1150"/>
        <v>10.089044616870023</v>
      </c>
      <c r="CA1989" s="18">
        <f t="shared" si="1151"/>
        <v>300448757.39036441</v>
      </c>
      <c r="CB1989" s="18">
        <f t="shared" si="1152"/>
        <v>1716850.0422306538</v>
      </c>
      <c r="CC1989" s="18">
        <f t="shared" si="1153"/>
        <v>2019767.4400015078</v>
      </c>
      <c r="CD1989" s="25">
        <f t="shared" si="1154"/>
        <v>1.1764378893437204</v>
      </c>
      <c r="CE1989" s="26">
        <f t="shared" si="1155"/>
        <v>130.37101236032157</v>
      </c>
      <c r="CF1989" s="18">
        <f t="shared" si="1156"/>
        <v>9329.3692606170262</v>
      </c>
      <c r="CZ1989" s="18">
        <f t="shared" si="1157"/>
        <v>480541992.1875</v>
      </c>
      <c r="DC1989" s="18">
        <f t="shared" si="1158"/>
        <v>226135.92315154258</v>
      </c>
      <c r="DD1989" s="17">
        <f t="shared" si="1159"/>
        <v>1</v>
      </c>
      <c r="DE1989" s="17">
        <f t="shared" si="1160"/>
        <v>1</v>
      </c>
      <c r="DF1989" s="17">
        <f t="shared" si="1161"/>
        <v>1</v>
      </c>
      <c r="DG1989" s="17">
        <f t="shared" si="1162"/>
        <v>1</v>
      </c>
      <c r="DH1989" s="17">
        <f t="shared" si="1163"/>
        <v>1</v>
      </c>
      <c r="DI1989" s="17">
        <f t="shared" si="1164"/>
        <v>1</v>
      </c>
      <c r="DJ1989" s="20" t="s">
        <v>1879</v>
      </c>
    </row>
    <row r="1990" spans="1:114" x14ac:dyDescent="0.2">
      <c r="A1990" s="15" t="s">
        <v>105</v>
      </c>
      <c r="B1990" s="10" t="s">
        <v>2086</v>
      </c>
      <c r="C1990" s="11">
        <f t="shared" si="1141"/>
        <v>149.72650399999992</v>
      </c>
      <c r="D1990" s="11">
        <f t="shared" si="1168"/>
        <v>350</v>
      </c>
      <c r="E1990" s="11">
        <f t="shared" si="1168"/>
        <v>350</v>
      </c>
      <c r="F1990" s="11">
        <f t="shared" si="1168"/>
        <v>0</v>
      </c>
      <c r="G1990" s="11">
        <f t="shared" si="1168"/>
        <v>14.2</v>
      </c>
      <c r="H1990" s="11">
        <f t="shared" si="1168"/>
        <v>0</v>
      </c>
      <c r="I1990" s="11">
        <f t="shared" si="1168"/>
        <v>28.4</v>
      </c>
      <c r="J1990" s="11">
        <f t="shared" si="1168"/>
        <v>0</v>
      </c>
      <c r="K1990" s="11">
        <f t="shared" si="1168"/>
        <v>0</v>
      </c>
      <c r="L1990" s="11">
        <f t="shared" si="1168"/>
        <v>0</v>
      </c>
      <c r="M1990" s="11">
        <f t="shared" si="1167"/>
        <v>0</v>
      </c>
      <c r="N1990" s="11">
        <f t="shared" si="1167"/>
        <v>0</v>
      </c>
      <c r="O1990" s="11">
        <f t="shared" si="1167"/>
        <v>0</v>
      </c>
      <c r="P1990" s="11">
        <f t="shared" si="1167"/>
        <v>0</v>
      </c>
      <c r="Q1990" s="11">
        <f t="shared" si="1166"/>
        <v>0</v>
      </c>
      <c r="R1990" s="11">
        <f t="shared" si="1166"/>
        <v>0</v>
      </c>
      <c r="S1990" s="11">
        <f t="shared" si="1166"/>
        <v>0</v>
      </c>
      <c r="T1990" s="11">
        <f t="shared" si="1166"/>
        <v>20108.405941358764</v>
      </c>
      <c r="U1990" s="40">
        <f t="shared" si="1142"/>
        <v>1.4</v>
      </c>
      <c r="V1990" s="11">
        <f t="shared" si="1140"/>
        <v>8.8691241645251431</v>
      </c>
      <c r="W1990" s="11">
        <f t="shared" si="1140"/>
        <v>332876717.26922321</v>
      </c>
      <c r="X1990" s="11">
        <f t="shared" si="1140"/>
        <v>1902152.6701098469</v>
      </c>
      <c r="Y1990" s="11">
        <f t="shared" si="1140"/>
        <v>2252401.1729807714</v>
      </c>
      <c r="Z1990" s="11">
        <f t="shared" si="1140"/>
        <v>1.1841326978505349</v>
      </c>
      <c r="AA1990" s="11">
        <f t="shared" si="1140"/>
        <v>128.66276727215757</v>
      </c>
      <c r="AB1990" s="11">
        <f t="shared" si="1140"/>
        <v>10687.673713349228</v>
      </c>
      <c r="AC1990" s="11">
        <f t="shared" si="1140"/>
        <v>0</v>
      </c>
      <c r="AD1990" s="11">
        <f t="shared" si="1140"/>
        <v>0</v>
      </c>
      <c r="AE1990" s="11">
        <f t="shared" si="1140"/>
        <v>0</v>
      </c>
      <c r="AF1990" s="11">
        <f t="shared" si="1140"/>
        <v>0</v>
      </c>
      <c r="AG1990" s="11">
        <f t="shared" si="1140"/>
        <v>0</v>
      </c>
      <c r="AH1990" s="11">
        <f t="shared" si="1140"/>
        <v>0</v>
      </c>
      <c r="AI1990" s="11">
        <f t="shared" si="1140"/>
        <v>0</v>
      </c>
      <c r="AJ1990" s="11">
        <f t="shared" si="1140"/>
        <v>0</v>
      </c>
      <c r="AK1990" s="11">
        <f t="shared" si="1140"/>
        <v>0</v>
      </c>
      <c r="AL1990" s="11">
        <f t="shared" si="1169"/>
        <v>0</v>
      </c>
      <c r="AM1990" s="11">
        <f t="shared" si="1139"/>
        <v>0</v>
      </c>
      <c r="AN1990" s="11">
        <f t="shared" si="1139"/>
        <v>0</v>
      </c>
      <c r="AO1990" s="11">
        <f t="shared" si="1139"/>
        <v>0</v>
      </c>
      <c r="AP1990" s="11">
        <f t="shared" si="1139"/>
        <v>0</v>
      </c>
      <c r="AQ1990" s="11">
        <f t="shared" si="1136"/>
        <v>0</v>
      </c>
      <c r="AR1990" s="11">
        <f t="shared" si="1136"/>
        <v>0</v>
      </c>
      <c r="AS1990" s="11">
        <f t="shared" si="1136"/>
        <v>0</v>
      </c>
      <c r="AT1990" s="11">
        <f t="shared" si="1136"/>
        <v>0</v>
      </c>
      <c r="AU1990" s="11">
        <f t="shared" si="1143"/>
        <v>0</v>
      </c>
      <c r="AV1990" s="11">
        <f t="shared" si="1143"/>
        <v>537688093.7104001</v>
      </c>
      <c r="AW1990" s="11">
        <f t="shared" si="1143"/>
        <v>0</v>
      </c>
      <c r="AX1990" s="11">
        <f t="shared" si="1143"/>
        <v>0</v>
      </c>
      <c r="AY1990" s="11">
        <f t="shared" si="1143"/>
        <v>223359.6642833731</v>
      </c>
      <c r="AZ1990" s="11">
        <f t="shared" si="1143"/>
        <v>1</v>
      </c>
      <c r="BA1990" s="11">
        <f t="shared" si="1143"/>
        <v>1</v>
      </c>
      <c r="BB1990" s="11">
        <f t="shared" si="1143"/>
        <v>1</v>
      </c>
      <c r="BC1990" s="11">
        <f t="shared" si="1165"/>
        <v>1</v>
      </c>
      <c r="BD1990" s="11">
        <f t="shared" si="1165"/>
        <v>1</v>
      </c>
      <c r="BE1990" s="11">
        <f t="shared" si="1165"/>
        <v>1</v>
      </c>
      <c r="BF1990" s="15" t="str">
        <f t="shared" si="1144"/>
        <v>EN 10210</v>
      </c>
      <c r="BG1990" s="42">
        <v>149.72650399999992</v>
      </c>
      <c r="BH1990" s="17">
        <f t="shared" si="1145"/>
        <v>350</v>
      </c>
      <c r="BI1990" s="17">
        <f t="shared" si="1146"/>
        <v>350</v>
      </c>
      <c r="BK1990" s="17">
        <f t="shared" si="1147"/>
        <v>14.2</v>
      </c>
      <c r="BM1990" s="17">
        <f t="shared" si="1148"/>
        <v>28.4</v>
      </c>
      <c r="BX1990" s="18">
        <f t="shared" si="1149"/>
        <v>20108.405941358764</v>
      </c>
      <c r="BY1990" s="42">
        <v>1.4</v>
      </c>
      <c r="BZ1990" s="43">
        <f t="shared" si="1150"/>
        <v>8.8691241645251431</v>
      </c>
      <c r="CA1990" s="18">
        <f t="shared" si="1151"/>
        <v>332876717.26922321</v>
      </c>
      <c r="CB1990" s="18">
        <f t="shared" si="1152"/>
        <v>1902152.6701098469</v>
      </c>
      <c r="CC1990" s="18">
        <f t="shared" si="1153"/>
        <v>2252401.1729807714</v>
      </c>
      <c r="CD1990" s="25">
        <f t="shared" si="1154"/>
        <v>1.1841326978505349</v>
      </c>
      <c r="CE1990" s="26">
        <f t="shared" si="1155"/>
        <v>128.66276727215757</v>
      </c>
      <c r="CF1990" s="18">
        <f t="shared" si="1156"/>
        <v>10687.673713349228</v>
      </c>
      <c r="CZ1990" s="18">
        <f t="shared" si="1157"/>
        <v>537688093.7104001</v>
      </c>
      <c r="DC1990" s="18">
        <f t="shared" si="1158"/>
        <v>223359.6642833731</v>
      </c>
      <c r="DD1990" s="17">
        <f t="shared" si="1159"/>
        <v>1</v>
      </c>
      <c r="DE1990" s="17">
        <f t="shared" si="1160"/>
        <v>1</v>
      </c>
      <c r="DF1990" s="17">
        <f t="shared" si="1161"/>
        <v>1</v>
      </c>
      <c r="DG1990" s="17">
        <f t="shared" si="1162"/>
        <v>1</v>
      </c>
      <c r="DH1990" s="17">
        <f t="shared" si="1163"/>
        <v>1</v>
      </c>
      <c r="DI1990" s="17">
        <f t="shared" si="1164"/>
        <v>1</v>
      </c>
      <c r="DJ1990" s="20" t="s">
        <v>1879</v>
      </c>
    </row>
    <row r="1991" spans="1:114" x14ac:dyDescent="0.2">
      <c r="A1991" s="15" t="s">
        <v>105</v>
      </c>
      <c r="B1991" s="10" t="s">
        <v>2087</v>
      </c>
      <c r="C1991" s="11">
        <f t="shared" si="1141"/>
        <v>167.80160000000001</v>
      </c>
      <c r="D1991" s="11">
        <f t="shared" si="1168"/>
        <v>350</v>
      </c>
      <c r="E1991" s="11">
        <f t="shared" si="1168"/>
        <v>350</v>
      </c>
      <c r="F1991" s="11">
        <f t="shared" si="1168"/>
        <v>0</v>
      </c>
      <c r="G1991" s="11">
        <f t="shared" si="1168"/>
        <v>16</v>
      </c>
      <c r="H1991" s="11">
        <f t="shared" si="1168"/>
        <v>0</v>
      </c>
      <c r="I1991" s="11">
        <f t="shared" si="1168"/>
        <v>32</v>
      </c>
      <c r="J1991" s="11">
        <f t="shared" si="1168"/>
        <v>0</v>
      </c>
      <c r="K1991" s="11">
        <f t="shared" si="1168"/>
        <v>0</v>
      </c>
      <c r="L1991" s="11">
        <f t="shared" si="1168"/>
        <v>0</v>
      </c>
      <c r="M1991" s="11">
        <f t="shared" si="1167"/>
        <v>0</v>
      </c>
      <c r="N1991" s="11">
        <f t="shared" si="1167"/>
        <v>0</v>
      </c>
      <c r="O1991" s="11">
        <f t="shared" si="1167"/>
        <v>0</v>
      </c>
      <c r="P1991" s="11">
        <f t="shared" si="1167"/>
        <v>0</v>
      </c>
      <c r="Q1991" s="11">
        <f t="shared" si="1166"/>
        <v>0</v>
      </c>
      <c r="R1991" s="11">
        <f t="shared" si="1166"/>
        <v>0</v>
      </c>
      <c r="S1991" s="11">
        <f t="shared" si="1166"/>
        <v>0</v>
      </c>
      <c r="T1991" s="11">
        <f t="shared" si="1166"/>
        <v>22689.981754551896</v>
      </c>
      <c r="U1991" s="40">
        <f t="shared" si="1142"/>
        <v>1.4</v>
      </c>
      <c r="V1991" s="11">
        <f t="shared" si="1140"/>
        <v>7.8600305180416443</v>
      </c>
      <c r="W1991" s="11">
        <f t="shared" si="1140"/>
        <v>365114649.17018002</v>
      </c>
      <c r="X1991" s="11">
        <f t="shared" si="1140"/>
        <v>2086369.4238296002</v>
      </c>
      <c r="Y1991" s="11">
        <f t="shared" si="1140"/>
        <v>2487966.63510089</v>
      </c>
      <c r="Z1991" s="11">
        <f t="shared" si="1140"/>
        <v>1.1924861468369032</v>
      </c>
      <c r="AA1991" s="11">
        <f t="shared" si="1140"/>
        <v>126.85206918109155</v>
      </c>
      <c r="AB1991" s="11">
        <f t="shared" si="1140"/>
        <v>12149.238596594936</v>
      </c>
      <c r="AC1991" s="11">
        <f t="shared" si="1140"/>
        <v>0</v>
      </c>
      <c r="AD1991" s="11">
        <f t="shared" si="1140"/>
        <v>0</v>
      </c>
      <c r="AE1991" s="11">
        <f t="shared" si="1140"/>
        <v>0</v>
      </c>
      <c r="AF1991" s="11">
        <f t="shared" si="1140"/>
        <v>0</v>
      </c>
      <c r="AG1991" s="11">
        <f t="shared" si="1140"/>
        <v>0</v>
      </c>
      <c r="AH1991" s="11">
        <f t="shared" si="1140"/>
        <v>0</v>
      </c>
      <c r="AI1991" s="11">
        <f t="shared" si="1140"/>
        <v>0</v>
      </c>
      <c r="AJ1991" s="11">
        <f t="shared" si="1140"/>
        <v>0</v>
      </c>
      <c r="AK1991" s="11">
        <f t="shared" si="1140"/>
        <v>0</v>
      </c>
      <c r="AL1991" s="11">
        <f t="shared" si="1169"/>
        <v>0</v>
      </c>
      <c r="AM1991" s="11">
        <f t="shared" si="1139"/>
        <v>0</v>
      </c>
      <c r="AN1991" s="11">
        <f t="shared" si="1139"/>
        <v>0</v>
      </c>
      <c r="AO1991" s="11">
        <f t="shared" si="1139"/>
        <v>0</v>
      </c>
      <c r="AP1991" s="11">
        <f t="shared" si="1139"/>
        <v>0</v>
      </c>
      <c r="AQ1991" s="11">
        <f t="shared" si="1136"/>
        <v>0</v>
      </c>
      <c r="AR1991" s="11">
        <f t="shared" si="1136"/>
        <v>0</v>
      </c>
      <c r="AS1991" s="11">
        <f t="shared" si="1136"/>
        <v>0</v>
      </c>
      <c r="AT1991" s="11">
        <f t="shared" si="1136"/>
        <v>0</v>
      </c>
      <c r="AU1991" s="11">
        <f t="shared" si="1143"/>
        <v>0</v>
      </c>
      <c r="AV1991" s="11">
        <f t="shared" si="1143"/>
        <v>596155264</v>
      </c>
      <c r="AW1991" s="11">
        <f t="shared" si="1143"/>
        <v>0</v>
      </c>
      <c r="AX1991" s="11">
        <f t="shared" si="1143"/>
        <v>0</v>
      </c>
      <c r="AY1991" s="11">
        <f t="shared" si="1143"/>
        <v>220365.09649148735</v>
      </c>
      <c r="AZ1991" s="11">
        <f t="shared" si="1143"/>
        <v>1</v>
      </c>
      <c r="BA1991" s="11">
        <f t="shared" si="1143"/>
        <v>1</v>
      </c>
      <c r="BB1991" s="11">
        <f t="shared" si="1143"/>
        <v>1</v>
      </c>
      <c r="BC1991" s="11">
        <f t="shared" si="1165"/>
        <v>1</v>
      </c>
      <c r="BD1991" s="11">
        <f t="shared" si="1165"/>
        <v>1</v>
      </c>
      <c r="BE1991" s="11">
        <f t="shared" si="1165"/>
        <v>1</v>
      </c>
      <c r="BF1991" s="15" t="str">
        <f t="shared" si="1144"/>
        <v>EN 10210</v>
      </c>
      <c r="BG1991" s="42">
        <v>167.80160000000001</v>
      </c>
      <c r="BH1991" s="17">
        <f t="shared" si="1145"/>
        <v>350</v>
      </c>
      <c r="BI1991" s="17">
        <f t="shared" si="1146"/>
        <v>350</v>
      </c>
      <c r="BK1991" s="17">
        <f t="shared" si="1147"/>
        <v>16</v>
      </c>
      <c r="BM1991" s="17">
        <f t="shared" si="1148"/>
        <v>32</v>
      </c>
      <c r="BX1991" s="18">
        <f t="shared" si="1149"/>
        <v>22689.981754551896</v>
      </c>
      <c r="BY1991" s="42">
        <v>1.4</v>
      </c>
      <c r="BZ1991" s="43">
        <f t="shared" si="1150"/>
        <v>7.8600305180416443</v>
      </c>
      <c r="CA1991" s="18">
        <f t="shared" si="1151"/>
        <v>365114649.17018002</v>
      </c>
      <c r="CB1991" s="18">
        <f t="shared" si="1152"/>
        <v>2086369.4238296002</v>
      </c>
      <c r="CC1991" s="18">
        <f t="shared" si="1153"/>
        <v>2487966.63510089</v>
      </c>
      <c r="CD1991" s="25">
        <f t="shared" si="1154"/>
        <v>1.1924861468369032</v>
      </c>
      <c r="CE1991" s="26">
        <f t="shared" si="1155"/>
        <v>126.85206918109155</v>
      </c>
      <c r="CF1991" s="18">
        <f t="shared" si="1156"/>
        <v>12149.238596594936</v>
      </c>
      <c r="CZ1991" s="18">
        <f t="shared" si="1157"/>
        <v>596155264</v>
      </c>
      <c r="DC1991" s="18">
        <f t="shared" si="1158"/>
        <v>220365.09649148735</v>
      </c>
      <c r="DD1991" s="17">
        <f t="shared" si="1159"/>
        <v>1</v>
      </c>
      <c r="DE1991" s="17">
        <f t="shared" si="1160"/>
        <v>1</v>
      </c>
      <c r="DF1991" s="17">
        <f t="shared" si="1161"/>
        <v>1</v>
      </c>
      <c r="DG1991" s="17">
        <f t="shared" si="1162"/>
        <v>1</v>
      </c>
      <c r="DH1991" s="17">
        <f t="shared" si="1163"/>
        <v>1</v>
      </c>
      <c r="DI1991" s="17">
        <f t="shared" si="1164"/>
        <v>1</v>
      </c>
      <c r="DJ1991" s="20" t="s">
        <v>1879</v>
      </c>
    </row>
    <row r="1992" spans="1:114" x14ac:dyDescent="0.2">
      <c r="A1992" s="15" t="s">
        <v>105</v>
      </c>
      <c r="B1992" s="10" t="s">
        <v>2088</v>
      </c>
      <c r="C1992" s="11">
        <f t="shared" si="1141"/>
        <v>77.881734000000151</v>
      </c>
      <c r="D1992" s="11">
        <f t="shared" si="1168"/>
        <v>400</v>
      </c>
      <c r="E1992" s="11">
        <f t="shared" si="1168"/>
        <v>400</v>
      </c>
      <c r="F1992" s="11">
        <f t="shared" si="1168"/>
        <v>0</v>
      </c>
      <c r="G1992" s="11">
        <f t="shared" si="1168"/>
        <v>6.3</v>
      </c>
      <c r="H1992" s="11">
        <f t="shared" si="1168"/>
        <v>0</v>
      </c>
      <c r="I1992" s="11">
        <f t="shared" si="1168"/>
        <v>9.4499999999999993</v>
      </c>
      <c r="J1992" s="11">
        <f t="shared" si="1168"/>
        <v>0</v>
      </c>
      <c r="K1992" s="11">
        <f t="shared" si="1168"/>
        <v>0</v>
      </c>
      <c r="L1992" s="11">
        <f t="shared" si="1168"/>
        <v>0</v>
      </c>
      <c r="M1992" s="11">
        <f t="shared" si="1167"/>
        <v>0</v>
      </c>
      <c r="N1992" s="11">
        <f t="shared" si="1167"/>
        <v>0</v>
      </c>
      <c r="O1992" s="11">
        <f t="shared" si="1167"/>
        <v>0</v>
      </c>
      <c r="P1992" s="11">
        <f t="shared" si="1167"/>
        <v>0</v>
      </c>
      <c r="Q1992" s="11">
        <f t="shared" si="1166"/>
        <v>0</v>
      </c>
      <c r="R1992" s="11">
        <f t="shared" si="1166"/>
        <v>0</v>
      </c>
      <c r="S1992" s="11">
        <f t="shared" si="1166"/>
        <v>0</v>
      </c>
      <c r="T1992" s="11">
        <f t="shared" si="1166"/>
        <v>9940.8215152101384</v>
      </c>
      <c r="U1992" s="40">
        <f t="shared" si="1142"/>
        <v>1.6</v>
      </c>
      <c r="V1992" s="11">
        <f t="shared" si="1140"/>
        <v>20.503502224548981</v>
      </c>
      <c r="W1992" s="11">
        <f t="shared" si="1140"/>
        <v>250955505.92204005</v>
      </c>
      <c r="X1992" s="11">
        <f t="shared" si="1140"/>
        <v>1254777.5296102003</v>
      </c>
      <c r="Y1992" s="11">
        <f t="shared" si="1140"/>
        <v>1437720.3152542613</v>
      </c>
      <c r="Z1992" s="11">
        <f t="shared" si="1140"/>
        <v>1.1457969889697439</v>
      </c>
      <c r="AA1992" s="11">
        <f t="shared" si="1140"/>
        <v>158.88658332162717</v>
      </c>
      <c r="AB1992" s="11">
        <f t="shared" si="1140"/>
        <v>5141.8592496839146</v>
      </c>
      <c r="AC1992" s="11">
        <f t="shared" si="1140"/>
        <v>0</v>
      </c>
      <c r="AD1992" s="11">
        <f t="shared" si="1140"/>
        <v>0</v>
      </c>
      <c r="AE1992" s="11">
        <f t="shared" si="1140"/>
        <v>0</v>
      </c>
      <c r="AF1992" s="11">
        <f t="shared" si="1140"/>
        <v>0</v>
      </c>
      <c r="AG1992" s="11">
        <f t="shared" si="1140"/>
        <v>0</v>
      </c>
      <c r="AH1992" s="11">
        <f t="shared" si="1140"/>
        <v>0</v>
      </c>
      <c r="AI1992" s="11">
        <f t="shared" si="1140"/>
        <v>0</v>
      </c>
      <c r="AJ1992" s="11">
        <f t="shared" si="1140"/>
        <v>0</v>
      </c>
      <c r="AK1992" s="11">
        <f t="shared" si="1140"/>
        <v>0</v>
      </c>
      <c r="AL1992" s="11">
        <f t="shared" si="1169"/>
        <v>0</v>
      </c>
      <c r="AM1992" s="11">
        <f t="shared" si="1139"/>
        <v>0</v>
      </c>
      <c r="AN1992" s="11">
        <f t="shared" si="1139"/>
        <v>0</v>
      </c>
      <c r="AO1992" s="11">
        <f t="shared" si="1139"/>
        <v>0</v>
      </c>
      <c r="AP1992" s="11">
        <f t="shared" si="1139"/>
        <v>0</v>
      </c>
      <c r="AQ1992" s="11">
        <f t="shared" si="1136"/>
        <v>0</v>
      </c>
      <c r="AR1992" s="11">
        <f t="shared" si="1136"/>
        <v>0</v>
      </c>
      <c r="AS1992" s="11">
        <f t="shared" si="1136"/>
        <v>0</v>
      </c>
      <c r="AT1992" s="11">
        <f t="shared" si="1136"/>
        <v>0</v>
      </c>
      <c r="AU1992" s="11">
        <f t="shared" si="1143"/>
        <v>0</v>
      </c>
      <c r="AV1992" s="11">
        <f t="shared" si="1143"/>
        <v>384447281.10389996</v>
      </c>
      <c r="AW1992" s="11">
        <f t="shared" si="1143"/>
        <v>0</v>
      </c>
      <c r="AX1992" s="11">
        <f t="shared" si="1143"/>
        <v>0</v>
      </c>
      <c r="AY1992" s="11">
        <f t="shared" si="1143"/>
        <v>309726.8184993678</v>
      </c>
      <c r="AZ1992" s="11">
        <f t="shared" si="1143"/>
        <v>1</v>
      </c>
      <c r="BA1992" s="11">
        <f t="shared" si="1143"/>
        <v>2</v>
      </c>
      <c r="BB1992" s="11">
        <f t="shared" si="1143"/>
        <v>2</v>
      </c>
      <c r="BC1992" s="11">
        <f t="shared" si="1165"/>
        <v>4</v>
      </c>
      <c r="BD1992" s="11">
        <f t="shared" si="1165"/>
        <v>4</v>
      </c>
      <c r="BE1992" s="11">
        <f t="shared" si="1165"/>
        <v>4</v>
      </c>
      <c r="BF1992" s="15" t="str">
        <f t="shared" si="1144"/>
        <v>EN 10210</v>
      </c>
      <c r="BG1992" s="42">
        <v>77.881734000000151</v>
      </c>
      <c r="BH1992" s="17">
        <f t="shared" si="1145"/>
        <v>400</v>
      </c>
      <c r="BI1992" s="17">
        <f t="shared" si="1146"/>
        <v>400</v>
      </c>
      <c r="BK1992" s="17">
        <f t="shared" si="1147"/>
        <v>6.3</v>
      </c>
      <c r="BM1992" s="17">
        <f t="shared" si="1148"/>
        <v>9.4499999999999993</v>
      </c>
      <c r="BX1992" s="18">
        <f t="shared" si="1149"/>
        <v>9940.8215152101384</v>
      </c>
      <c r="BY1992" s="42">
        <v>1.6</v>
      </c>
      <c r="BZ1992" s="43">
        <f t="shared" si="1150"/>
        <v>20.503502224548981</v>
      </c>
      <c r="CA1992" s="18">
        <f t="shared" si="1151"/>
        <v>250955505.92204005</v>
      </c>
      <c r="CB1992" s="18">
        <f t="shared" si="1152"/>
        <v>1254777.5296102003</v>
      </c>
      <c r="CC1992" s="18">
        <f t="shared" si="1153"/>
        <v>1437720.3152542613</v>
      </c>
      <c r="CD1992" s="25">
        <f t="shared" si="1154"/>
        <v>1.1457969889697439</v>
      </c>
      <c r="CE1992" s="26">
        <f t="shared" si="1155"/>
        <v>158.88658332162717</v>
      </c>
      <c r="CF1992" s="18">
        <f t="shared" si="1156"/>
        <v>5141.8592496839146</v>
      </c>
      <c r="CZ1992" s="18">
        <f t="shared" si="1157"/>
        <v>384447281.10389996</v>
      </c>
      <c r="DC1992" s="18">
        <f t="shared" si="1158"/>
        <v>309726.8184993678</v>
      </c>
      <c r="DD1992" s="17">
        <f t="shared" si="1159"/>
        <v>1</v>
      </c>
      <c r="DE1992" s="17">
        <f t="shared" si="1160"/>
        <v>2</v>
      </c>
      <c r="DF1992" s="17">
        <f t="shared" si="1161"/>
        <v>2</v>
      </c>
      <c r="DG1992" s="17">
        <f t="shared" si="1162"/>
        <v>4</v>
      </c>
      <c r="DH1992" s="17">
        <f t="shared" si="1163"/>
        <v>4</v>
      </c>
      <c r="DI1992" s="17">
        <f t="shared" si="1164"/>
        <v>4</v>
      </c>
      <c r="DJ1992" s="20" t="s">
        <v>1879</v>
      </c>
    </row>
    <row r="1993" spans="1:114" x14ac:dyDescent="0.2">
      <c r="A1993" s="15" t="s">
        <v>105</v>
      </c>
      <c r="B1993" s="10" t="s">
        <v>2089</v>
      </c>
      <c r="C1993" s="11">
        <f t="shared" si="1141"/>
        <v>87.593125999999899</v>
      </c>
      <c r="D1993" s="11">
        <f t="shared" si="1168"/>
        <v>400</v>
      </c>
      <c r="E1993" s="11">
        <f t="shared" si="1168"/>
        <v>400</v>
      </c>
      <c r="F1993" s="11">
        <f t="shared" si="1168"/>
        <v>0</v>
      </c>
      <c r="G1993" s="11">
        <f t="shared" si="1168"/>
        <v>7.1</v>
      </c>
      <c r="H1993" s="11">
        <f t="shared" si="1168"/>
        <v>0</v>
      </c>
      <c r="I1993" s="11">
        <f t="shared" si="1168"/>
        <v>10.649999999999999</v>
      </c>
      <c r="J1993" s="11">
        <f t="shared" si="1168"/>
        <v>0</v>
      </c>
      <c r="K1993" s="11">
        <f t="shared" si="1168"/>
        <v>0</v>
      </c>
      <c r="L1993" s="11">
        <f t="shared" si="1168"/>
        <v>0</v>
      </c>
      <c r="M1993" s="11">
        <f t="shared" si="1167"/>
        <v>0</v>
      </c>
      <c r="N1993" s="11">
        <f t="shared" si="1167"/>
        <v>0</v>
      </c>
      <c r="O1993" s="11">
        <f t="shared" si="1167"/>
        <v>0</v>
      </c>
      <c r="P1993" s="11">
        <f t="shared" si="1167"/>
        <v>0</v>
      </c>
      <c r="Q1993" s="11">
        <f t="shared" si="1166"/>
        <v>0</v>
      </c>
      <c r="R1993" s="11">
        <f t="shared" si="1166"/>
        <v>0</v>
      </c>
      <c r="S1993" s="11">
        <f t="shared" si="1166"/>
        <v>0</v>
      </c>
      <c r="T1993" s="11">
        <f t="shared" si="1166"/>
        <v>11183.230349754172</v>
      </c>
      <c r="U1993" s="40">
        <f t="shared" si="1142"/>
        <v>1.6</v>
      </c>
      <c r="V1993" s="11">
        <f t="shared" si="1140"/>
        <v>18.225651236401102</v>
      </c>
      <c r="W1993" s="11">
        <f t="shared" si="1140"/>
        <v>280318593.33024353</v>
      </c>
      <c r="X1993" s="11">
        <f t="shared" si="1140"/>
        <v>1401592.9666512175</v>
      </c>
      <c r="Y1993" s="11">
        <f t="shared" si="1140"/>
        <v>1609755.365018246</v>
      </c>
      <c r="Z1993" s="11">
        <f t="shared" si="1140"/>
        <v>1.1485184381770868</v>
      </c>
      <c r="AA1993" s="11">
        <f t="shared" si="1140"/>
        <v>158.32238273408552</v>
      </c>
      <c r="AB1993" s="11">
        <f t="shared" si="1140"/>
        <v>5809.3707426698456</v>
      </c>
      <c r="AC1993" s="11">
        <f t="shared" si="1140"/>
        <v>0</v>
      </c>
      <c r="AD1993" s="11">
        <f t="shared" si="1140"/>
        <v>0</v>
      </c>
      <c r="AE1993" s="11">
        <f t="shared" si="1140"/>
        <v>0</v>
      </c>
      <c r="AF1993" s="11">
        <f t="shared" si="1140"/>
        <v>0</v>
      </c>
      <c r="AG1993" s="11">
        <f t="shared" si="1140"/>
        <v>0</v>
      </c>
      <c r="AH1993" s="11">
        <f t="shared" si="1140"/>
        <v>0</v>
      </c>
      <c r="AI1993" s="11">
        <f t="shared" si="1140"/>
        <v>0</v>
      </c>
      <c r="AJ1993" s="11">
        <f t="shared" si="1140"/>
        <v>0</v>
      </c>
      <c r="AK1993" s="11">
        <f t="shared" si="1140"/>
        <v>0</v>
      </c>
      <c r="AL1993" s="11">
        <f t="shared" si="1169"/>
        <v>0</v>
      </c>
      <c r="AM1993" s="11">
        <f t="shared" si="1139"/>
        <v>0</v>
      </c>
      <c r="AN1993" s="11">
        <f t="shared" si="1139"/>
        <v>0</v>
      </c>
      <c r="AO1993" s="11">
        <f t="shared" si="1139"/>
        <v>0</v>
      </c>
      <c r="AP1993" s="11">
        <f t="shared" si="1139"/>
        <v>0</v>
      </c>
      <c r="AQ1993" s="11">
        <f t="shared" si="1136"/>
        <v>0</v>
      </c>
      <c r="AR1993" s="11">
        <f t="shared" si="1136"/>
        <v>0</v>
      </c>
      <c r="AS1993" s="11">
        <f t="shared" si="1136"/>
        <v>0</v>
      </c>
      <c r="AT1993" s="11">
        <f t="shared" si="1136"/>
        <v>0</v>
      </c>
      <c r="AU1993" s="11">
        <f t="shared" si="1143"/>
        <v>0</v>
      </c>
      <c r="AV1993" s="11">
        <f t="shared" si="1143"/>
        <v>430630152.03189981</v>
      </c>
      <c r="AW1993" s="11">
        <f t="shared" si="1143"/>
        <v>0</v>
      </c>
      <c r="AX1993" s="11">
        <f t="shared" si="1143"/>
        <v>0</v>
      </c>
      <c r="AY1993" s="11">
        <f t="shared" si="1143"/>
        <v>308394.64148533967</v>
      </c>
      <c r="AZ1993" s="11">
        <f t="shared" si="1143"/>
        <v>1</v>
      </c>
      <c r="BA1993" s="11">
        <f t="shared" si="1143"/>
        <v>1</v>
      </c>
      <c r="BB1993" s="11">
        <f t="shared" si="1143"/>
        <v>2</v>
      </c>
      <c r="BC1993" s="11">
        <f t="shared" si="1165"/>
        <v>4</v>
      </c>
      <c r="BD1993" s="11">
        <f t="shared" si="1165"/>
        <v>4</v>
      </c>
      <c r="BE1993" s="11">
        <f t="shared" si="1165"/>
        <v>4</v>
      </c>
      <c r="BF1993" s="15" t="str">
        <f t="shared" si="1144"/>
        <v>EN 10210</v>
      </c>
      <c r="BG1993" s="42">
        <v>87.593125999999899</v>
      </c>
      <c r="BH1993" s="17">
        <f t="shared" si="1145"/>
        <v>400</v>
      </c>
      <c r="BI1993" s="17">
        <f t="shared" si="1146"/>
        <v>400</v>
      </c>
      <c r="BK1993" s="17">
        <f t="shared" si="1147"/>
        <v>7.1</v>
      </c>
      <c r="BM1993" s="17">
        <f t="shared" si="1148"/>
        <v>10.649999999999999</v>
      </c>
      <c r="BX1993" s="18">
        <f t="shared" si="1149"/>
        <v>11183.230349754172</v>
      </c>
      <c r="BY1993" s="42">
        <v>1.6</v>
      </c>
      <c r="BZ1993" s="43">
        <f t="shared" si="1150"/>
        <v>18.225651236401102</v>
      </c>
      <c r="CA1993" s="18">
        <f t="shared" si="1151"/>
        <v>280318593.33024353</v>
      </c>
      <c r="CB1993" s="18">
        <f t="shared" si="1152"/>
        <v>1401592.9666512175</v>
      </c>
      <c r="CC1993" s="18">
        <f t="shared" si="1153"/>
        <v>1609755.365018246</v>
      </c>
      <c r="CD1993" s="25">
        <f t="shared" si="1154"/>
        <v>1.1485184381770868</v>
      </c>
      <c r="CE1993" s="26">
        <f t="shared" si="1155"/>
        <v>158.32238273408552</v>
      </c>
      <c r="CF1993" s="18">
        <f t="shared" si="1156"/>
        <v>5809.3707426698456</v>
      </c>
      <c r="CZ1993" s="18">
        <f t="shared" si="1157"/>
        <v>430630152.03189981</v>
      </c>
      <c r="DC1993" s="18">
        <f t="shared" si="1158"/>
        <v>308394.64148533967</v>
      </c>
      <c r="DD1993" s="17">
        <f t="shared" si="1159"/>
        <v>1</v>
      </c>
      <c r="DE1993" s="17">
        <f t="shared" si="1160"/>
        <v>1</v>
      </c>
      <c r="DF1993" s="17">
        <f t="shared" si="1161"/>
        <v>2</v>
      </c>
      <c r="DG1993" s="17">
        <f t="shared" si="1162"/>
        <v>4</v>
      </c>
      <c r="DH1993" s="17">
        <f t="shared" si="1163"/>
        <v>4</v>
      </c>
      <c r="DI1993" s="17">
        <f t="shared" si="1164"/>
        <v>4</v>
      </c>
      <c r="DJ1993" s="20" t="s">
        <v>1879</v>
      </c>
    </row>
    <row r="1994" spans="1:114" x14ac:dyDescent="0.2">
      <c r="A1994" s="15" t="s">
        <v>105</v>
      </c>
      <c r="B1994" s="10" t="s">
        <v>2090</v>
      </c>
      <c r="C1994" s="11">
        <f t="shared" si="1141"/>
        <v>98.470399999999998</v>
      </c>
      <c r="D1994" s="11">
        <f t="shared" si="1168"/>
        <v>400</v>
      </c>
      <c r="E1994" s="11">
        <f t="shared" si="1168"/>
        <v>400</v>
      </c>
      <c r="F1994" s="11">
        <f t="shared" si="1168"/>
        <v>0</v>
      </c>
      <c r="G1994" s="11">
        <f t="shared" si="1168"/>
        <v>8</v>
      </c>
      <c r="H1994" s="11">
        <f t="shared" si="1168"/>
        <v>0</v>
      </c>
      <c r="I1994" s="11">
        <f t="shared" si="1168"/>
        <v>12</v>
      </c>
      <c r="J1994" s="11">
        <f t="shared" si="1168"/>
        <v>0</v>
      </c>
      <c r="K1994" s="11">
        <f t="shared" si="1168"/>
        <v>0</v>
      </c>
      <c r="L1994" s="11">
        <f t="shared" si="1168"/>
        <v>0</v>
      </c>
      <c r="M1994" s="11">
        <f t="shared" si="1167"/>
        <v>0</v>
      </c>
      <c r="N1994" s="11">
        <f t="shared" si="1167"/>
        <v>0</v>
      </c>
      <c r="O1994" s="11">
        <f t="shared" si="1167"/>
        <v>0</v>
      </c>
      <c r="P1994" s="11">
        <f t="shared" si="1167"/>
        <v>0</v>
      </c>
      <c r="Q1994" s="11">
        <f t="shared" si="1166"/>
        <v>0</v>
      </c>
      <c r="R1994" s="11">
        <f t="shared" si="1166"/>
        <v>0</v>
      </c>
      <c r="S1994" s="11">
        <f t="shared" si="1166"/>
        <v>0</v>
      </c>
      <c r="T1994" s="11">
        <f t="shared" si="1166"/>
        <v>12575.575131606171</v>
      </c>
      <c r="U1994" s="40">
        <f t="shared" si="1142"/>
        <v>1.6</v>
      </c>
      <c r="V1994" s="11">
        <f t="shared" si="1140"/>
        <v>16.207740315485918</v>
      </c>
      <c r="W1994" s="11">
        <f t="shared" si="1140"/>
        <v>312692443.79576254</v>
      </c>
      <c r="X1994" s="11">
        <f t="shared" si="1140"/>
        <v>1563462.2189788127</v>
      </c>
      <c r="Y1994" s="11">
        <f t="shared" si="1140"/>
        <v>1800487.2561440843</v>
      </c>
      <c r="Z1994" s="11">
        <f t="shared" si="1140"/>
        <v>1.151602663811145</v>
      </c>
      <c r="AA1994" s="11">
        <f t="shared" si="1140"/>
        <v>157.68659132140621</v>
      </c>
      <c r="AB1994" s="11">
        <f t="shared" si="1140"/>
        <v>6564.247719318987</v>
      </c>
      <c r="AC1994" s="11">
        <f t="shared" si="1140"/>
        <v>0</v>
      </c>
      <c r="AD1994" s="11">
        <f t="shared" si="1140"/>
        <v>0</v>
      </c>
      <c r="AE1994" s="11">
        <f t="shared" si="1140"/>
        <v>0</v>
      </c>
      <c r="AF1994" s="11">
        <f t="shared" si="1140"/>
        <v>0</v>
      </c>
      <c r="AG1994" s="11">
        <f t="shared" si="1140"/>
        <v>0</v>
      </c>
      <c r="AH1994" s="11">
        <f t="shared" si="1140"/>
        <v>0</v>
      </c>
      <c r="AI1994" s="11">
        <f t="shared" si="1140"/>
        <v>0</v>
      </c>
      <c r="AJ1994" s="11">
        <f t="shared" si="1140"/>
        <v>0</v>
      </c>
      <c r="AK1994" s="11">
        <f t="shared" si="1140"/>
        <v>0</v>
      </c>
      <c r="AL1994" s="11">
        <f t="shared" si="1169"/>
        <v>0</v>
      </c>
      <c r="AM1994" s="11">
        <f t="shared" si="1139"/>
        <v>0</v>
      </c>
      <c r="AN1994" s="11">
        <f t="shared" si="1139"/>
        <v>0</v>
      </c>
      <c r="AO1994" s="11">
        <f t="shared" si="1139"/>
        <v>0</v>
      </c>
      <c r="AP1994" s="11">
        <f t="shared" si="1139"/>
        <v>0</v>
      </c>
      <c r="AQ1994" s="11">
        <f t="shared" si="1136"/>
        <v>0</v>
      </c>
      <c r="AR1994" s="11">
        <f t="shared" si="1136"/>
        <v>0</v>
      </c>
      <c r="AS1994" s="11">
        <f t="shared" si="1136"/>
        <v>0</v>
      </c>
      <c r="AT1994" s="11">
        <f t="shared" si="1136"/>
        <v>0</v>
      </c>
      <c r="AU1994" s="11">
        <f t="shared" si="1143"/>
        <v>0</v>
      </c>
      <c r="AV1994" s="11">
        <f t="shared" si="1143"/>
        <v>481890304</v>
      </c>
      <c r="AW1994" s="11">
        <f t="shared" si="1143"/>
        <v>0</v>
      </c>
      <c r="AX1994" s="11">
        <f t="shared" si="1143"/>
        <v>0</v>
      </c>
      <c r="AY1994" s="11">
        <f t="shared" si="1143"/>
        <v>306888.49543863797</v>
      </c>
      <c r="AZ1994" s="11">
        <f t="shared" si="1143"/>
        <v>1</v>
      </c>
      <c r="BA1994" s="11">
        <f t="shared" si="1143"/>
        <v>1</v>
      </c>
      <c r="BB1994" s="11">
        <f t="shared" si="1143"/>
        <v>1</v>
      </c>
      <c r="BC1994" s="11">
        <f t="shared" si="1165"/>
        <v>4</v>
      </c>
      <c r="BD1994" s="11">
        <f t="shared" si="1165"/>
        <v>4</v>
      </c>
      <c r="BE1994" s="11">
        <f t="shared" si="1165"/>
        <v>4</v>
      </c>
      <c r="BF1994" s="15" t="str">
        <f t="shared" si="1144"/>
        <v>EN 10210</v>
      </c>
      <c r="BG1994" s="42">
        <v>98.470399999999998</v>
      </c>
      <c r="BH1994" s="17">
        <f t="shared" si="1145"/>
        <v>400</v>
      </c>
      <c r="BI1994" s="17">
        <f t="shared" si="1146"/>
        <v>400</v>
      </c>
      <c r="BK1994" s="17">
        <f t="shared" si="1147"/>
        <v>8</v>
      </c>
      <c r="BM1994" s="17">
        <f t="shared" si="1148"/>
        <v>12</v>
      </c>
      <c r="BX1994" s="18">
        <f t="shared" si="1149"/>
        <v>12575.575131606171</v>
      </c>
      <c r="BY1994" s="42">
        <v>1.6</v>
      </c>
      <c r="BZ1994" s="43">
        <f t="shared" si="1150"/>
        <v>16.207740315485918</v>
      </c>
      <c r="CA1994" s="18">
        <f t="shared" si="1151"/>
        <v>312692443.79576254</v>
      </c>
      <c r="CB1994" s="18">
        <f t="shared" si="1152"/>
        <v>1563462.2189788127</v>
      </c>
      <c r="CC1994" s="18">
        <f t="shared" si="1153"/>
        <v>1800487.2561440843</v>
      </c>
      <c r="CD1994" s="25">
        <f t="shared" si="1154"/>
        <v>1.151602663811145</v>
      </c>
      <c r="CE1994" s="26">
        <f t="shared" si="1155"/>
        <v>157.68659132140621</v>
      </c>
      <c r="CF1994" s="18">
        <f t="shared" si="1156"/>
        <v>6564.247719318987</v>
      </c>
      <c r="CZ1994" s="18">
        <f t="shared" si="1157"/>
        <v>481890304</v>
      </c>
      <c r="DC1994" s="18">
        <f t="shared" si="1158"/>
        <v>306888.49543863797</v>
      </c>
      <c r="DD1994" s="17">
        <f t="shared" si="1159"/>
        <v>1</v>
      </c>
      <c r="DE1994" s="17">
        <f t="shared" si="1160"/>
        <v>1</v>
      </c>
      <c r="DF1994" s="17">
        <f t="shared" si="1161"/>
        <v>1</v>
      </c>
      <c r="DG1994" s="17">
        <f t="shared" si="1162"/>
        <v>4</v>
      </c>
      <c r="DH1994" s="17">
        <f t="shared" si="1163"/>
        <v>4</v>
      </c>
      <c r="DI1994" s="17">
        <f t="shared" si="1164"/>
        <v>4</v>
      </c>
      <c r="DJ1994" s="20" t="s">
        <v>1879</v>
      </c>
    </row>
    <row r="1995" spans="1:114" x14ac:dyDescent="0.2">
      <c r="A1995" s="15" t="s">
        <v>105</v>
      </c>
      <c r="B1995" s="10" t="s">
        <v>2091</v>
      </c>
      <c r="C1995" s="11">
        <f t="shared" si="1141"/>
        <v>108.09638400000014</v>
      </c>
      <c r="D1995" s="11">
        <f t="shared" si="1168"/>
        <v>400</v>
      </c>
      <c r="E1995" s="11">
        <f t="shared" si="1168"/>
        <v>400</v>
      </c>
      <c r="F1995" s="11">
        <f t="shared" si="1168"/>
        <v>0</v>
      </c>
      <c r="G1995" s="11">
        <f t="shared" si="1168"/>
        <v>8.8000000000000007</v>
      </c>
      <c r="H1995" s="11">
        <f t="shared" si="1168"/>
        <v>0</v>
      </c>
      <c r="I1995" s="11">
        <f t="shared" si="1168"/>
        <v>13.200000000000001</v>
      </c>
      <c r="J1995" s="11">
        <f t="shared" si="1168"/>
        <v>0</v>
      </c>
      <c r="K1995" s="11">
        <f t="shared" si="1168"/>
        <v>0</v>
      </c>
      <c r="L1995" s="11">
        <f t="shared" si="1168"/>
        <v>0</v>
      </c>
      <c r="M1995" s="11">
        <f t="shared" si="1167"/>
        <v>0</v>
      </c>
      <c r="N1995" s="11">
        <f t="shared" si="1167"/>
        <v>0</v>
      </c>
      <c r="O1995" s="11">
        <f t="shared" si="1167"/>
        <v>0</v>
      </c>
      <c r="P1995" s="11">
        <f t="shared" si="1167"/>
        <v>0</v>
      </c>
      <c r="Q1995" s="11">
        <f t="shared" si="1166"/>
        <v>0</v>
      </c>
      <c r="R1995" s="11">
        <f t="shared" si="1166"/>
        <v>0</v>
      </c>
      <c r="S1995" s="11">
        <f t="shared" si="1166"/>
        <v>0</v>
      </c>
      <c r="T1995" s="11">
        <f t="shared" si="1166"/>
        <v>13808.445909243466</v>
      </c>
      <c r="U1995" s="40">
        <f t="shared" si="1142"/>
        <v>1.6</v>
      </c>
      <c r="V1995" s="11">
        <f t="shared" si="1140"/>
        <v>14.76065137167361</v>
      </c>
      <c r="W1995" s="11">
        <f t="shared" si="1140"/>
        <v>340887002.08708203</v>
      </c>
      <c r="X1995" s="11">
        <f t="shared" si="1140"/>
        <v>1704435.0104354101</v>
      </c>
      <c r="Y1995" s="11">
        <f t="shared" si="1140"/>
        <v>1967539.3431202569</v>
      </c>
      <c r="Z1995" s="11">
        <f t="shared" si="1140"/>
        <v>1.1543645437191734</v>
      </c>
      <c r="AA1995" s="11">
        <f t="shared" si="1140"/>
        <v>157.1204880623024</v>
      </c>
      <c r="AB1995" s="11">
        <f t="shared" si="1140"/>
        <v>7238.7397403759742</v>
      </c>
      <c r="AC1995" s="11">
        <f t="shared" si="1140"/>
        <v>0</v>
      </c>
      <c r="AD1995" s="11">
        <f t="shared" si="1140"/>
        <v>0</v>
      </c>
      <c r="AE1995" s="11">
        <f t="shared" si="1140"/>
        <v>0</v>
      </c>
      <c r="AF1995" s="11">
        <f t="shared" si="1140"/>
        <v>0</v>
      </c>
      <c r="AG1995" s="11">
        <f t="shared" si="1140"/>
        <v>0</v>
      </c>
      <c r="AH1995" s="11">
        <f t="shared" si="1140"/>
        <v>0</v>
      </c>
      <c r="AI1995" s="11">
        <f t="shared" si="1140"/>
        <v>0</v>
      </c>
      <c r="AJ1995" s="11">
        <f t="shared" si="1140"/>
        <v>0</v>
      </c>
      <c r="AK1995" s="11">
        <f t="shared" si="1140"/>
        <v>0</v>
      </c>
      <c r="AL1995" s="11">
        <f t="shared" si="1169"/>
        <v>0</v>
      </c>
      <c r="AM1995" s="11">
        <f t="shared" si="1139"/>
        <v>0</v>
      </c>
      <c r="AN1995" s="11">
        <f t="shared" si="1139"/>
        <v>0</v>
      </c>
      <c r="AO1995" s="11">
        <f t="shared" si="1139"/>
        <v>0</v>
      </c>
      <c r="AP1995" s="11">
        <f t="shared" si="1139"/>
        <v>0</v>
      </c>
      <c r="AQ1995" s="11">
        <f t="shared" si="1136"/>
        <v>0</v>
      </c>
      <c r="AR1995" s="11">
        <f t="shared" si="1136"/>
        <v>0</v>
      </c>
      <c r="AS1995" s="11">
        <f t="shared" si="1136"/>
        <v>0</v>
      </c>
      <c r="AT1995" s="11">
        <f t="shared" si="1136"/>
        <v>0</v>
      </c>
      <c r="AU1995" s="11">
        <f t="shared" si="1143"/>
        <v>0</v>
      </c>
      <c r="AV1995" s="11">
        <f t="shared" si="1143"/>
        <v>526840569.44640005</v>
      </c>
      <c r="AW1995" s="11">
        <f t="shared" si="1143"/>
        <v>0</v>
      </c>
      <c r="AX1995" s="11">
        <f t="shared" si="1143"/>
        <v>0</v>
      </c>
      <c r="AY1995" s="11">
        <f t="shared" si="1143"/>
        <v>305543.07948075194</v>
      </c>
      <c r="AZ1995" s="11">
        <f t="shared" si="1143"/>
        <v>1</v>
      </c>
      <c r="BA1995" s="11">
        <f t="shared" si="1143"/>
        <v>1</v>
      </c>
      <c r="BB1995" s="11">
        <f t="shared" si="1143"/>
        <v>1</v>
      </c>
      <c r="BC1995" s="11">
        <f t="shared" si="1165"/>
        <v>3</v>
      </c>
      <c r="BD1995" s="11">
        <f t="shared" si="1165"/>
        <v>4</v>
      </c>
      <c r="BE1995" s="11">
        <f t="shared" si="1165"/>
        <v>4</v>
      </c>
      <c r="BF1995" s="15" t="str">
        <f t="shared" si="1144"/>
        <v>EN 10210</v>
      </c>
      <c r="BG1995" s="42">
        <v>108.09638400000014</v>
      </c>
      <c r="BH1995" s="17">
        <f t="shared" si="1145"/>
        <v>400</v>
      </c>
      <c r="BI1995" s="17">
        <f t="shared" si="1146"/>
        <v>400</v>
      </c>
      <c r="BK1995" s="17">
        <f t="shared" si="1147"/>
        <v>8.8000000000000007</v>
      </c>
      <c r="BM1995" s="17">
        <f t="shared" si="1148"/>
        <v>13.200000000000001</v>
      </c>
      <c r="BX1995" s="18">
        <f t="shared" si="1149"/>
        <v>13808.445909243466</v>
      </c>
      <c r="BY1995" s="42">
        <v>1.6</v>
      </c>
      <c r="BZ1995" s="43">
        <f t="shared" si="1150"/>
        <v>14.76065137167361</v>
      </c>
      <c r="CA1995" s="18">
        <f t="shared" si="1151"/>
        <v>340887002.08708203</v>
      </c>
      <c r="CB1995" s="18">
        <f t="shared" si="1152"/>
        <v>1704435.0104354101</v>
      </c>
      <c r="CC1995" s="18">
        <f t="shared" si="1153"/>
        <v>1967539.3431202569</v>
      </c>
      <c r="CD1995" s="25">
        <f t="shared" si="1154"/>
        <v>1.1543645437191734</v>
      </c>
      <c r="CE1995" s="26">
        <f t="shared" si="1155"/>
        <v>157.1204880623024</v>
      </c>
      <c r="CF1995" s="18">
        <f t="shared" si="1156"/>
        <v>7238.7397403759742</v>
      </c>
      <c r="CZ1995" s="18">
        <f t="shared" si="1157"/>
        <v>526840569.44640005</v>
      </c>
      <c r="DC1995" s="18">
        <f t="shared" si="1158"/>
        <v>305543.07948075194</v>
      </c>
      <c r="DD1995" s="17">
        <f t="shared" si="1159"/>
        <v>1</v>
      </c>
      <c r="DE1995" s="17">
        <f t="shared" si="1160"/>
        <v>1</v>
      </c>
      <c r="DF1995" s="17">
        <f t="shared" si="1161"/>
        <v>1</v>
      </c>
      <c r="DG1995" s="17">
        <f t="shared" si="1162"/>
        <v>3</v>
      </c>
      <c r="DH1995" s="17">
        <f t="shared" si="1163"/>
        <v>4</v>
      </c>
      <c r="DI1995" s="17">
        <f t="shared" si="1164"/>
        <v>4</v>
      </c>
      <c r="DJ1995" s="20" t="s">
        <v>1879</v>
      </c>
    </row>
    <row r="1996" spans="1:114" x14ac:dyDescent="0.2">
      <c r="A1996" s="15" t="s">
        <v>105</v>
      </c>
      <c r="B1996" s="10" t="s">
        <v>2092</v>
      </c>
      <c r="C1996" s="11">
        <f t="shared" si="1141"/>
        <v>122.46</v>
      </c>
      <c r="D1996" s="11">
        <f t="shared" si="1168"/>
        <v>400</v>
      </c>
      <c r="E1996" s="11">
        <f t="shared" si="1168"/>
        <v>400</v>
      </c>
      <c r="F1996" s="11">
        <f t="shared" si="1168"/>
        <v>0</v>
      </c>
      <c r="G1996" s="11">
        <f t="shared" si="1168"/>
        <v>10</v>
      </c>
      <c r="H1996" s="11">
        <f t="shared" si="1168"/>
        <v>0</v>
      </c>
      <c r="I1996" s="11">
        <f t="shared" si="1168"/>
        <v>15</v>
      </c>
      <c r="J1996" s="11">
        <f t="shared" si="1168"/>
        <v>0</v>
      </c>
      <c r="K1996" s="11">
        <f t="shared" si="1168"/>
        <v>0</v>
      </c>
      <c r="L1996" s="11">
        <f t="shared" si="1168"/>
        <v>0</v>
      </c>
      <c r="M1996" s="11">
        <f t="shared" si="1167"/>
        <v>0</v>
      </c>
      <c r="N1996" s="11">
        <f t="shared" si="1167"/>
        <v>0</v>
      </c>
      <c r="O1996" s="11">
        <f t="shared" si="1167"/>
        <v>0</v>
      </c>
      <c r="P1996" s="11">
        <f t="shared" si="1167"/>
        <v>0</v>
      </c>
      <c r="Q1996" s="11">
        <f t="shared" si="1166"/>
        <v>0</v>
      </c>
      <c r="R1996" s="11">
        <f t="shared" si="1166"/>
        <v>0</v>
      </c>
      <c r="S1996" s="11">
        <f t="shared" si="1166"/>
        <v>0</v>
      </c>
      <c r="T1996" s="11">
        <f t="shared" si="1166"/>
        <v>15649.336143134642</v>
      </c>
      <c r="U1996" s="40">
        <f t="shared" si="1142"/>
        <v>1.6</v>
      </c>
      <c r="V1996" s="11">
        <f t="shared" si="1140"/>
        <v>13.024300467874601</v>
      </c>
      <c r="W1996" s="11">
        <f t="shared" si="1140"/>
        <v>382159878.71536344</v>
      </c>
      <c r="X1996" s="11">
        <f t="shared" si="1140"/>
        <v>1910799.3935768171</v>
      </c>
      <c r="Y1996" s="11">
        <f t="shared" si="1140"/>
        <v>2213744.8190846187</v>
      </c>
      <c r="Z1996" s="11">
        <f t="shared" si="1140"/>
        <v>1.1585438149740666</v>
      </c>
      <c r="AA1996" s="11">
        <f t="shared" si="1140"/>
        <v>156.26963063518204</v>
      </c>
      <c r="AB1996" s="11">
        <f t="shared" si="1140"/>
        <v>8256.6370614359184</v>
      </c>
      <c r="AC1996" s="11">
        <f t="shared" si="1140"/>
        <v>0</v>
      </c>
      <c r="AD1996" s="11">
        <f t="shared" si="1140"/>
        <v>0</v>
      </c>
      <c r="AE1996" s="11">
        <f t="shared" si="1140"/>
        <v>0</v>
      </c>
      <c r="AF1996" s="11">
        <f t="shared" si="1140"/>
        <v>0</v>
      </c>
      <c r="AG1996" s="11">
        <f t="shared" si="1140"/>
        <v>0</v>
      </c>
      <c r="AH1996" s="11">
        <f t="shared" si="1140"/>
        <v>0</v>
      </c>
      <c r="AI1996" s="11">
        <f t="shared" si="1140"/>
        <v>0</v>
      </c>
      <c r="AJ1996" s="11">
        <f t="shared" si="1140"/>
        <v>0</v>
      </c>
      <c r="AK1996" s="11">
        <f t="shared" si="1140"/>
        <v>0</v>
      </c>
      <c r="AL1996" s="11">
        <f t="shared" si="1169"/>
        <v>0</v>
      </c>
      <c r="AM1996" s="11">
        <f t="shared" si="1139"/>
        <v>0</v>
      </c>
      <c r="AN1996" s="11">
        <f t="shared" si="1139"/>
        <v>0</v>
      </c>
      <c r="AO1996" s="11">
        <f t="shared" si="1139"/>
        <v>0</v>
      </c>
      <c r="AP1996" s="11">
        <f t="shared" si="1139"/>
        <v>0</v>
      </c>
      <c r="AQ1996" s="11">
        <f t="shared" si="1136"/>
        <v>0</v>
      </c>
      <c r="AR1996" s="11">
        <f t="shared" si="1136"/>
        <v>0</v>
      </c>
      <c r="AS1996" s="11">
        <f t="shared" si="1136"/>
        <v>0</v>
      </c>
      <c r="AT1996" s="11">
        <f t="shared" si="1136"/>
        <v>0</v>
      </c>
      <c r="AU1996" s="11">
        <f t="shared" si="1143"/>
        <v>0</v>
      </c>
      <c r="AV1996" s="11">
        <f t="shared" si="1143"/>
        <v>593190000</v>
      </c>
      <c r="AW1996" s="11">
        <f t="shared" si="1143"/>
        <v>0</v>
      </c>
      <c r="AX1996" s="11">
        <f t="shared" si="1143"/>
        <v>0</v>
      </c>
      <c r="AY1996" s="11">
        <f t="shared" si="1143"/>
        <v>303513.27412287181</v>
      </c>
      <c r="AZ1996" s="11">
        <f t="shared" si="1143"/>
        <v>1</v>
      </c>
      <c r="BA1996" s="11">
        <f t="shared" si="1143"/>
        <v>1</v>
      </c>
      <c r="BB1996" s="11">
        <f t="shared" si="1143"/>
        <v>1</v>
      </c>
      <c r="BC1996" s="11">
        <f t="shared" si="1165"/>
        <v>2</v>
      </c>
      <c r="BD1996" s="11">
        <f t="shared" si="1165"/>
        <v>4</v>
      </c>
      <c r="BE1996" s="11">
        <f t="shared" si="1165"/>
        <v>4</v>
      </c>
      <c r="BF1996" s="15" t="str">
        <f t="shared" si="1144"/>
        <v>EN 10210</v>
      </c>
      <c r="BG1996" s="42">
        <v>122.46</v>
      </c>
      <c r="BH1996" s="17">
        <f t="shared" si="1145"/>
        <v>400</v>
      </c>
      <c r="BI1996" s="17">
        <f t="shared" si="1146"/>
        <v>400</v>
      </c>
      <c r="BK1996" s="17">
        <f t="shared" si="1147"/>
        <v>10</v>
      </c>
      <c r="BM1996" s="17">
        <f t="shared" si="1148"/>
        <v>15</v>
      </c>
      <c r="BX1996" s="18">
        <f t="shared" si="1149"/>
        <v>15649.336143134642</v>
      </c>
      <c r="BY1996" s="42">
        <v>1.6</v>
      </c>
      <c r="BZ1996" s="43">
        <f t="shared" si="1150"/>
        <v>13.024300467874601</v>
      </c>
      <c r="CA1996" s="18">
        <f t="shared" si="1151"/>
        <v>382159878.71536344</v>
      </c>
      <c r="CB1996" s="18">
        <f t="shared" si="1152"/>
        <v>1910799.3935768171</v>
      </c>
      <c r="CC1996" s="18">
        <f t="shared" si="1153"/>
        <v>2213744.8190846187</v>
      </c>
      <c r="CD1996" s="25">
        <f t="shared" si="1154"/>
        <v>1.1585438149740666</v>
      </c>
      <c r="CE1996" s="26">
        <f t="shared" si="1155"/>
        <v>156.26963063518204</v>
      </c>
      <c r="CF1996" s="18">
        <f t="shared" si="1156"/>
        <v>8256.6370614359184</v>
      </c>
      <c r="CZ1996" s="18">
        <f t="shared" si="1157"/>
        <v>593190000</v>
      </c>
      <c r="DC1996" s="18">
        <f t="shared" si="1158"/>
        <v>303513.27412287181</v>
      </c>
      <c r="DD1996" s="17">
        <f t="shared" si="1159"/>
        <v>1</v>
      </c>
      <c r="DE1996" s="17">
        <f t="shared" si="1160"/>
        <v>1</v>
      </c>
      <c r="DF1996" s="17">
        <f t="shared" si="1161"/>
        <v>1</v>
      </c>
      <c r="DG1996" s="17">
        <f t="shared" si="1162"/>
        <v>2</v>
      </c>
      <c r="DH1996" s="17">
        <f t="shared" si="1163"/>
        <v>4</v>
      </c>
      <c r="DI1996" s="17">
        <f t="shared" si="1164"/>
        <v>4</v>
      </c>
      <c r="DJ1996" s="20" t="s">
        <v>1879</v>
      </c>
    </row>
    <row r="1997" spans="1:114" x14ac:dyDescent="0.2">
      <c r="A1997" s="15" t="s">
        <v>105</v>
      </c>
      <c r="B1997" s="10" t="s">
        <v>2093</v>
      </c>
      <c r="C1997" s="11">
        <f t="shared" si="1141"/>
        <v>134.36060000000001</v>
      </c>
      <c r="D1997" s="11">
        <f t="shared" si="1168"/>
        <v>400</v>
      </c>
      <c r="E1997" s="11">
        <f t="shared" si="1168"/>
        <v>400</v>
      </c>
      <c r="F1997" s="11">
        <f t="shared" si="1168"/>
        <v>0</v>
      </c>
      <c r="G1997" s="11">
        <f t="shared" si="1168"/>
        <v>11</v>
      </c>
      <c r="H1997" s="11">
        <f t="shared" si="1168"/>
        <v>0</v>
      </c>
      <c r="I1997" s="11">
        <f t="shared" si="1168"/>
        <v>22</v>
      </c>
      <c r="J1997" s="11">
        <f t="shared" si="1168"/>
        <v>0</v>
      </c>
      <c r="K1997" s="11">
        <f t="shared" si="1168"/>
        <v>0</v>
      </c>
      <c r="L1997" s="11">
        <f t="shared" si="1168"/>
        <v>0</v>
      </c>
      <c r="M1997" s="11">
        <f t="shared" si="1167"/>
        <v>0</v>
      </c>
      <c r="N1997" s="11">
        <f t="shared" si="1167"/>
        <v>0</v>
      </c>
      <c r="O1997" s="11">
        <f t="shared" si="1167"/>
        <v>0</v>
      </c>
      <c r="P1997" s="11">
        <f t="shared" si="1167"/>
        <v>0</v>
      </c>
      <c r="Q1997" s="11">
        <f t="shared" si="1166"/>
        <v>0</v>
      </c>
      <c r="R1997" s="11">
        <f t="shared" si="1166"/>
        <v>0</v>
      </c>
      <c r="S1997" s="11">
        <f t="shared" si="1166"/>
        <v>0</v>
      </c>
      <c r="T1997" s="11">
        <f t="shared" si="1166"/>
        <v>17737.061688674919</v>
      </c>
      <c r="U1997" s="40">
        <f t="shared" si="1142"/>
        <v>1.6</v>
      </c>
      <c r="V1997" s="11">
        <f t="shared" si="1140"/>
        <v>11.491286416458438</v>
      </c>
      <c r="W1997" s="11">
        <f t="shared" si="1140"/>
        <v>411377303.17366219</v>
      </c>
      <c r="X1997" s="11">
        <f t="shared" si="1140"/>
        <v>2056886.5158683108</v>
      </c>
      <c r="Y1997" s="11">
        <f t="shared" si="1140"/>
        <v>2393873.4804221112</v>
      </c>
      <c r="Z1997" s="11">
        <f t="shared" si="1140"/>
        <v>1.1638335231205217</v>
      </c>
      <c r="AA1997" s="11">
        <f t="shared" si="1140"/>
        <v>152.29278373742517</v>
      </c>
      <c r="AB1997" s="11">
        <f t="shared" si="1140"/>
        <v>9248.6635554218246</v>
      </c>
      <c r="AC1997" s="11">
        <f t="shared" si="1140"/>
        <v>0</v>
      </c>
      <c r="AD1997" s="11">
        <f t="shared" si="1140"/>
        <v>0</v>
      </c>
      <c r="AE1997" s="11">
        <f t="shared" si="1140"/>
        <v>0</v>
      </c>
      <c r="AF1997" s="11">
        <f t="shared" si="1140"/>
        <v>0</v>
      </c>
      <c r="AG1997" s="11">
        <f t="shared" si="1140"/>
        <v>0</v>
      </c>
      <c r="AH1997" s="11">
        <f t="shared" si="1140"/>
        <v>0</v>
      </c>
      <c r="AI1997" s="11">
        <f t="shared" si="1140"/>
        <v>0</v>
      </c>
      <c r="AJ1997" s="11">
        <f t="shared" si="1140"/>
        <v>0</v>
      </c>
      <c r="AK1997" s="11">
        <f t="shared" si="1140"/>
        <v>0</v>
      </c>
      <c r="AL1997" s="11">
        <f t="shared" si="1169"/>
        <v>0</v>
      </c>
      <c r="AM1997" s="11">
        <f t="shared" si="1139"/>
        <v>0</v>
      </c>
      <c r="AN1997" s="11">
        <f t="shared" si="1139"/>
        <v>0</v>
      </c>
      <c r="AO1997" s="11">
        <f t="shared" si="1139"/>
        <v>0</v>
      </c>
      <c r="AP1997" s="11">
        <f t="shared" si="1139"/>
        <v>0</v>
      </c>
      <c r="AQ1997" s="11">
        <f t="shared" si="1136"/>
        <v>0</v>
      </c>
      <c r="AR1997" s="11">
        <f t="shared" si="1136"/>
        <v>0</v>
      </c>
      <c r="AS1997" s="11">
        <f t="shared" si="1136"/>
        <v>0</v>
      </c>
      <c r="AT1997" s="11">
        <f t="shared" si="1136"/>
        <v>0</v>
      </c>
      <c r="AU1997" s="11">
        <f t="shared" si="1143"/>
        <v>0</v>
      </c>
      <c r="AV1997" s="11">
        <f t="shared" si="1143"/>
        <v>647502559</v>
      </c>
      <c r="AW1997" s="11">
        <f t="shared" si="1143"/>
        <v>0</v>
      </c>
      <c r="AX1997" s="11">
        <f t="shared" si="1143"/>
        <v>0</v>
      </c>
      <c r="AY1997" s="11">
        <f t="shared" si="1143"/>
        <v>301343.65888855455</v>
      </c>
      <c r="AZ1997" s="11">
        <f t="shared" si="1143"/>
        <v>1</v>
      </c>
      <c r="BA1997" s="11">
        <f t="shared" si="1143"/>
        <v>1</v>
      </c>
      <c r="BB1997" s="11">
        <f t="shared" si="1143"/>
        <v>1</v>
      </c>
      <c r="BC1997" s="11">
        <f t="shared" si="1165"/>
        <v>1</v>
      </c>
      <c r="BD1997" s="11">
        <f t="shared" si="1165"/>
        <v>2</v>
      </c>
      <c r="BE1997" s="11">
        <f t="shared" si="1165"/>
        <v>4</v>
      </c>
      <c r="BF1997" s="15" t="str">
        <f t="shared" si="1144"/>
        <v>EN 10210</v>
      </c>
      <c r="BG1997" s="42">
        <v>134.36060000000001</v>
      </c>
      <c r="BH1997" s="17">
        <f t="shared" si="1145"/>
        <v>400</v>
      </c>
      <c r="BI1997" s="17">
        <f t="shared" si="1146"/>
        <v>400</v>
      </c>
      <c r="BK1997" s="17">
        <f t="shared" si="1147"/>
        <v>11</v>
      </c>
      <c r="BM1997" s="17">
        <f t="shared" si="1148"/>
        <v>22</v>
      </c>
      <c r="BX1997" s="18">
        <f t="shared" si="1149"/>
        <v>17737.061688674919</v>
      </c>
      <c r="BY1997" s="42">
        <v>1.6</v>
      </c>
      <c r="BZ1997" s="43">
        <f t="shared" si="1150"/>
        <v>11.491286416458438</v>
      </c>
      <c r="CA1997" s="18">
        <f t="shared" si="1151"/>
        <v>411377303.17366219</v>
      </c>
      <c r="CB1997" s="18">
        <f t="shared" si="1152"/>
        <v>2056886.5158683108</v>
      </c>
      <c r="CC1997" s="18">
        <f t="shared" si="1153"/>
        <v>2393873.4804221112</v>
      </c>
      <c r="CD1997" s="25">
        <f t="shared" si="1154"/>
        <v>1.1638335231205217</v>
      </c>
      <c r="CE1997" s="26">
        <f t="shared" si="1155"/>
        <v>152.29278373742517</v>
      </c>
      <c r="CF1997" s="18">
        <f t="shared" si="1156"/>
        <v>9248.6635554218246</v>
      </c>
      <c r="CZ1997" s="18">
        <f t="shared" si="1157"/>
        <v>647502559</v>
      </c>
      <c r="DC1997" s="18">
        <f t="shared" si="1158"/>
        <v>301343.65888855455</v>
      </c>
      <c r="DD1997" s="17">
        <f t="shared" si="1159"/>
        <v>1</v>
      </c>
      <c r="DE1997" s="17">
        <f t="shared" si="1160"/>
        <v>1</v>
      </c>
      <c r="DF1997" s="17">
        <f t="shared" si="1161"/>
        <v>1</v>
      </c>
      <c r="DG1997" s="17">
        <f t="shared" si="1162"/>
        <v>1</v>
      </c>
      <c r="DH1997" s="17">
        <f t="shared" si="1163"/>
        <v>2</v>
      </c>
      <c r="DI1997" s="17">
        <f t="shared" si="1164"/>
        <v>4</v>
      </c>
      <c r="DJ1997" s="20" t="s">
        <v>1879</v>
      </c>
    </row>
    <row r="1998" spans="1:114" x14ac:dyDescent="0.2">
      <c r="A1998" s="15" t="s">
        <v>105</v>
      </c>
      <c r="B1998" s="10" t="s">
        <v>2094</v>
      </c>
      <c r="C1998" s="11">
        <f t="shared" si="1141"/>
        <v>152.09375</v>
      </c>
      <c r="D1998" s="11">
        <f t="shared" si="1168"/>
        <v>400</v>
      </c>
      <c r="E1998" s="11">
        <f t="shared" si="1168"/>
        <v>400</v>
      </c>
      <c r="F1998" s="11">
        <f t="shared" si="1168"/>
        <v>0</v>
      </c>
      <c r="G1998" s="11">
        <f t="shared" si="1168"/>
        <v>12.5</v>
      </c>
      <c r="H1998" s="11">
        <f t="shared" si="1168"/>
        <v>0</v>
      </c>
      <c r="I1998" s="11">
        <f t="shared" si="1168"/>
        <v>25</v>
      </c>
      <c r="J1998" s="11">
        <f t="shared" si="1168"/>
        <v>0</v>
      </c>
      <c r="K1998" s="11">
        <f t="shared" si="1168"/>
        <v>0</v>
      </c>
      <c r="L1998" s="11">
        <f t="shared" si="1168"/>
        <v>0</v>
      </c>
      <c r="M1998" s="11">
        <f t="shared" si="1167"/>
        <v>0</v>
      </c>
      <c r="N1998" s="11">
        <f t="shared" si="1167"/>
        <v>0</v>
      </c>
      <c r="O1998" s="11">
        <f t="shared" si="1167"/>
        <v>0</v>
      </c>
      <c r="P1998" s="11">
        <f t="shared" si="1167"/>
        <v>0</v>
      </c>
      <c r="Q1998" s="11">
        <f t="shared" si="1166"/>
        <v>0</v>
      </c>
      <c r="R1998" s="11">
        <f t="shared" si="1166"/>
        <v>0</v>
      </c>
      <c r="S1998" s="11">
        <f t="shared" si="1166"/>
        <v>0</v>
      </c>
      <c r="T1998" s="11">
        <f t="shared" si="1166"/>
        <v>20176.990816987243</v>
      </c>
      <c r="U1998" s="40">
        <f t="shared" si="1142"/>
        <v>1.6</v>
      </c>
      <c r="V1998" s="11">
        <f t="shared" si="1140"/>
        <v>10.101687506313162</v>
      </c>
      <c r="W1998" s="11">
        <f t="shared" si="1140"/>
        <v>458765381.01165873</v>
      </c>
      <c r="X1998" s="11">
        <f t="shared" si="1140"/>
        <v>2293826.9050582936</v>
      </c>
      <c r="Y1998" s="11">
        <f t="shared" si="1140"/>
        <v>2682689.1715169335</v>
      </c>
      <c r="Z1998" s="11">
        <f t="shared" si="1140"/>
        <v>1.16952554946545</v>
      </c>
      <c r="AA1998" s="11">
        <f t="shared" si="1140"/>
        <v>150.78811803301511</v>
      </c>
      <c r="AB1998" s="11">
        <f t="shared" si="1140"/>
        <v>10579.369260617026</v>
      </c>
      <c r="AC1998" s="11">
        <f t="shared" si="1140"/>
        <v>0</v>
      </c>
      <c r="AD1998" s="11">
        <f t="shared" si="1140"/>
        <v>0</v>
      </c>
      <c r="AE1998" s="11">
        <f t="shared" si="1140"/>
        <v>0</v>
      </c>
      <c r="AF1998" s="11">
        <f t="shared" si="1140"/>
        <v>0</v>
      </c>
      <c r="AG1998" s="11">
        <f t="shared" si="1140"/>
        <v>0</v>
      </c>
      <c r="AH1998" s="11">
        <f t="shared" si="1140"/>
        <v>0</v>
      </c>
      <c r="AI1998" s="11">
        <f t="shared" si="1140"/>
        <v>0</v>
      </c>
      <c r="AJ1998" s="11">
        <f t="shared" si="1140"/>
        <v>0</v>
      </c>
      <c r="AK1998" s="11">
        <f t="shared" si="1140"/>
        <v>0</v>
      </c>
      <c r="AL1998" s="11">
        <f t="shared" si="1169"/>
        <v>0</v>
      </c>
      <c r="AM1998" s="11">
        <f t="shared" si="1139"/>
        <v>0</v>
      </c>
      <c r="AN1998" s="11">
        <f t="shared" si="1139"/>
        <v>0</v>
      </c>
      <c r="AO1998" s="11">
        <f t="shared" si="1139"/>
        <v>0</v>
      </c>
      <c r="AP1998" s="11">
        <f t="shared" si="1139"/>
        <v>0</v>
      </c>
      <c r="AQ1998" s="11">
        <f t="shared" si="1136"/>
        <v>0</v>
      </c>
      <c r="AR1998" s="11">
        <f t="shared" si="1136"/>
        <v>0</v>
      </c>
      <c r="AS1998" s="11">
        <f t="shared" si="1136"/>
        <v>0</v>
      </c>
      <c r="AT1998" s="11">
        <f t="shared" si="1136"/>
        <v>0</v>
      </c>
      <c r="AU1998" s="11">
        <f t="shared" si="1143"/>
        <v>0</v>
      </c>
      <c r="AV1998" s="11">
        <f t="shared" si="1143"/>
        <v>727319335.9375</v>
      </c>
      <c r="AW1998" s="11">
        <f t="shared" si="1143"/>
        <v>0</v>
      </c>
      <c r="AX1998" s="11">
        <f t="shared" si="1143"/>
        <v>0</v>
      </c>
      <c r="AY1998" s="11">
        <f t="shared" si="1143"/>
        <v>298635.92315154255</v>
      </c>
      <c r="AZ1998" s="11">
        <f t="shared" si="1143"/>
        <v>1</v>
      </c>
      <c r="BA1998" s="11">
        <f t="shared" si="1143"/>
        <v>1</v>
      </c>
      <c r="BB1998" s="11">
        <f t="shared" si="1143"/>
        <v>1</v>
      </c>
      <c r="BC1998" s="11">
        <f t="shared" si="1165"/>
        <v>1</v>
      </c>
      <c r="BD1998" s="11">
        <f t="shared" si="1165"/>
        <v>1</v>
      </c>
      <c r="BE1998" s="11">
        <f t="shared" si="1165"/>
        <v>2</v>
      </c>
      <c r="BF1998" s="15" t="str">
        <f t="shared" si="1144"/>
        <v>EN 10210</v>
      </c>
      <c r="BG1998" s="42">
        <v>152.09375</v>
      </c>
      <c r="BH1998" s="17">
        <f t="shared" si="1145"/>
        <v>400</v>
      </c>
      <c r="BI1998" s="17">
        <f t="shared" si="1146"/>
        <v>400</v>
      </c>
      <c r="BK1998" s="17">
        <f t="shared" si="1147"/>
        <v>12.5</v>
      </c>
      <c r="BM1998" s="17">
        <f t="shared" si="1148"/>
        <v>25</v>
      </c>
      <c r="BX1998" s="18">
        <f t="shared" si="1149"/>
        <v>20176.990816987243</v>
      </c>
      <c r="BY1998" s="42">
        <v>1.6</v>
      </c>
      <c r="BZ1998" s="43">
        <f t="shared" si="1150"/>
        <v>10.101687506313162</v>
      </c>
      <c r="CA1998" s="18">
        <f t="shared" si="1151"/>
        <v>458765381.01165873</v>
      </c>
      <c r="CB1998" s="18">
        <f t="shared" si="1152"/>
        <v>2293826.9050582936</v>
      </c>
      <c r="CC1998" s="18">
        <f t="shared" si="1153"/>
        <v>2682689.1715169335</v>
      </c>
      <c r="CD1998" s="25">
        <f t="shared" si="1154"/>
        <v>1.16952554946545</v>
      </c>
      <c r="CE1998" s="26">
        <f t="shared" si="1155"/>
        <v>150.78811803301511</v>
      </c>
      <c r="CF1998" s="18">
        <f t="shared" si="1156"/>
        <v>10579.369260617026</v>
      </c>
      <c r="CZ1998" s="18">
        <f t="shared" si="1157"/>
        <v>727319335.9375</v>
      </c>
      <c r="DC1998" s="18">
        <f t="shared" si="1158"/>
        <v>298635.92315154255</v>
      </c>
      <c r="DD1998" s="17">
        <f t="shared" si="1159"/>
        <v>1</v>
      </c>
      <c r="DE1998" s="17">
        <f t="shared" si="1160"/>
        <v>1</v>
      </c>
      <c r="DF1998" s="17">
        <f t="shared" si="1161"/>
        <v>1</v>
      </c>
      <c r="DG1998" s="17">
        <f t="shared" si="1162"/>
        <v>1</v>
      </c>
      <c r="DH1998" s="17">
        <f t="shared" si="1163"/>
        <v>1</v>
      </c>
      <c r="DI1998" s="17">
        <f t="shared" si="1164"/>
        <v>2</v>
      </c>
      <c r="DJ1998" s="20" t="s">
        <v>1879</v>
      </c>
    </row>
    <row r="1999" spans="1:114" x14ac:dyDescent="0.2">
      <c r="A1999" s="15" t="s">
        <v>105</v>
      </c>
      <c r="B1999" s="10" t="s">
        <v>2095</v>
      </c>
      <c r="C1999" s="11">
        <f t="shared" si="1141"/>
        <v>172.02050399999979</v>
      </c>
      <c r="D1999" s="11">
        <f t="shared" si="1168"/>
        <v>400</v>
      </c>
      <c r="E1999" s="11">
        <f t="shared" si="1168"/>
        <v>400</v>
      </c>
      <c r="F1999" s="11">
        <f t="shared" si="1168"/>
        <v>0</v>
      </c>
      <c r="G1999" s="11">
        <f t="shared" si="1168"/>
        <v>14.2</v>
      </c>
      <c r="H1999" s="11">
        <f t="shared" si="1168"/>
        <v>0</v>
      </c>
      <c r="I1999" s="11">
        <f t="shared" si="1168"/>
        <v>28.4</v>
      </c>
      <c r="J1999" s="11">
        <f t="shared" si="1168"/>
        <v>0</v>
      </c>
      <c r="K1999" s="11">
        <f t="shared" si="1168"/>
        <v>0</v>
      </c>
      <c r="L1999" s="11">
        <f t="shared" si="1168"/>
        <v>0</v>
      </c>
      <c r="M1999" s="11">
        <f t="shared" si="1167"/>
        <v>0</v>
      </c>
      <c r="N1999" s="11">
        <f t="shared" si="1167"/>
        <v>0</v>
      </c>
      <c r="O1999" s="11">
        <f t="shared" si="1167"/>
        <v>0</v>
      </c>
      <c r="P1999" s="11">
        <f t="shared" si="1167"/>
        <v>0</v>
      </c>
      <c r="Q1999" s="11">
        <f t="shared" si="1166"/>
        <v>0</v>
      </c>
      <c r="R1999" s="11">
        <f t="shared" si="1166"/>
        <v>0</v>
      </c>
      <c r="S1999" s="11">
        <f t="shared" si="1166"/>
        <v>0</v>
      </c>
      <c r="T1999" s="11">
        <f t="shared" si="1166"/>
        <v>22948.405941358764</v>
      </c>
      <c r="U1999" s="40">
        <f t="shared" si="1142"/>
        <v>1.6</v>
      </c>
      <c r="V1999" s="11">
        <f t="shared" si="1140"/>
        <v>8.8817348173024033</v>
      </c>
      <c r="W1999" s="11">
        <f t="shared" si="1140"/>
        <v>510035248.25577176</v>
      </c>
      <c r="X1999" s="11">
        <f t="shared" si="1140"/>
        <v>2550176.2412788589</v>
      </c>
      <c r="Y1999" s="11">
        <f t="shared" si="1140"/>
        <v>2999269.0158145018</v>
      </c>
      <c r="Z1999" s="11">
        <f t="shared" si="1140"/>
        <v>1.1761026423453904</v>
      </c>
      <c r="AA1999" s="11">
        <f t="shared" si="1140"/>
        <v>149.08152741559184</v>
      </c>
      <c r="AB1999" s="11">
        <f t="shared" si="1140"/>
        <v>12107.673713349228</v>
      </c>
      <c r="AC1999" s="11">
        <f t="shared" si="1140"/>
        <v>0</v>
      </c>
      <c r="AD1999" s="11">
        <f t="shared" si="1140"/>
        <v>0</v>
      </c>
      <c r="AE1999" s="11">
        <f t="shared" si="1140"/>
        <v>0</v>
      </c>
      <c r="AF1999" s="11">
        <f t="shared" si="1140"/>
        <v>0</v>
      </c>
      <c r="AG1999" s="11">
        <f t="shared" si="1140"/>
        <v>0</v>
      </c>
      <c r="AH1999" s="11">
        <f t="shared" si="1140"/>
        <v>0</v>
      </c>
      <c r="AI1999" s="11">
        <f t="shared" si="1140"/>
        <v>0</v>
      </c>
      <c r="AJ1999" s="11">
        <f t="shared" si="1140"/>
        <v>0</v>
      </c>
      <c r="AK1999" s="11">
        <f t="shared" si="1140"/>
        <v>0</v>
      </c>
      <c r="AL1999" s="11">
        <f t="shared" si="1169"/>
        <v>0</v>
      </c>
      <c r="AM1999" s="11">
        <f t="shared" si="1139"/>
        <v>0</v>
      </c>
      <c r="AN1999" s="11">
        <f t="shared" si="1139"/>
        <v>0</v>
      </c>
      <c r="AO1999" s="11">
        <f t="shared" si="1139"/>
        <v>0</v>
      </c>
      <c r="AP1999" s="11">
        <f t="shared" si="1139"/>
        <v>0</v>
      </c>
      <c r="AQ1999" s="11">
        <f t="shared" si="1136"/>
        <v>0</v>
      </c>
      <c r="AR1999" s="11">
        <f t="shared" si="1136"/>
        <v>0</v>
      </c>
      <c r="AS1999" s="11">
        <f t="shared" si="1136"/>
        <v>0</v>
      </c>
      <c r="AT1999" s="11">
        <f t="shared" si="1136"/>
        <v>0</v>
      </c>
      <c r="AU1999" s="11">
        <f t="shared" si="1143"/>
        <v>0</v>
      </c>
      <c r="AV1999" s="11">
        <f t="shared" si="1143"/>
        <v>815408086.91040003</v>
      </c>
      <c r="AW1999" s="11">
        <f t="shared" si="1143"/>
        <v>0</v>
      </c>
      <c r="AX1999" s="11">
        <f t="shared" si="1143"/>
        <v>0</v>
      </c>
      <c r="AY1999" s="11">
        <f t="shared" si="1143"/>
        <v>295519.6642833731</v>
      </c>
      <c r="AZ1999" s="11">
        <f t="shared" si="1143"/>
        <v>1</v>
      </c>
      <c r="BA1999" s="11">
        <f t="shared" si="1143"/>
        <v>1</v>
      </c>
      <c r="BB1999" s="11">
        <f t="shared" si="1143"/>
        <v>1</v>
      </c>
      <c r="BC1999" s="11">
        <f t="shared" si="1165"/>
        <v>1</v>
      </c>
      <c r="BD1999" s="11">
        <f t="shared" si="1165"/>
        <v>1</v>
      </c>
      <c r="BE1999" s="11">
        <f t="shared" si="1165"/>
        <v>1</v>
      </c>
      <c r="BF1999" s="15" t="str">
        <f t="shared" si="1144"/>
        <v>EN 10210</v>
      </c>
      <c r="BG1999" s="42">
        <v>172.02050399999979</v>
      </c>
      <c r="BH1999" s="17">
        <f t="shared" si="1145"/>
        <v>400</v>
      </c>
      <c r="BI1999" s="17">
        <f t="shared" si="1146"/>
        <v>400</v>
      </c>
      <c r="BK1999" s="17">
        <f t="shared" si="1147"/>
        <v>14.2</v>
      </c>
      <c r="BM1999" s="17">
        <f t="shared" si="1148"/>
        <v>28.4</v>
      </c>
      <c r="BX1999" s="18">
        <f t="shared" si="1149"/>
        <v>22948.405941358764</v>
      </c>
      <c r="BY1999" s="42">
        <v>1.6</v>
      </c>
      <c r="BZ1999" s="43">
        <f t="shared" si="1150"/>
        <v>8.8817348173024033</v>
      </c>
      <c r="CA1999" s="18">
        <f t="shared" si="1151"/>
        <v>510035248.25577176</v>
      </c>
      <c r="CB1999" s="18">
        <f t="shared" si="1152"/>
        <v>2550176.2412788589</v>
      </c>
      <c r="CC1999" s="18">
        <f t="shared" si="1153"/>
        <v>2999269.0158145018</v>
      </c>
      <c r="CD1999" s="25">
        <f t="shared" si="1154"/>
        <v>1.1761026423453904</v>
      </c>
      <c r="CE1999" s="26">
        <f t="shared" si="1155"/>
        <v>149.08152741559184</v>
      </c>
      <c r="CF1999" s="18">
        <f t="shared" si="1156"/>
        <v>12107.673713349228</v>
      </c>
      <c r="CZ1999" s="18">
        <f t="shared" si="1157"/>
        <v>815408086.91040003</v>
      </c>
      <c r="DC1999" s="18">
        <f t="shared" si="1158"/>
        <v>295519.6642833731</v>
      </c>
      <c r="DD1999" s="17">
        <f t="shared" si="1159"/>
        <v>1</v>
      </c>
      <c r="DE1999" s="17">
        <f t="shared" si="1160"/>
        <v>1</v>
      </c>
      <c r="DF1999" s="17">
        <f t="shared" si="1161"/>
        <v>1</v>
      </c>
      <c r="DG1999" s="17">
        <f t="shared" si="1162"/>
        <v>1</v>
      </c>
      <c r="DH1999" s="17">
        <f t="shared" si="1163"/>
        <v>1</v>
      </c>
      <c r="DI1999" s="17">
        <f t="shared" si="1164"/>
        <v>1</v>
      </c>
      <c r="DJ1999" s="20" t="s">
        <v>1879</v>
      </c>
    </row>
    <row r="2000" spans="1:114" x14ac:dyDescent="0.2">
      <c r="A2000" s="15" t="s">
        <v>105</v>
      </c>
      <c r="B2000" s="10" t="s">
        <v>2096</v>
      </c>
      <c r="C2000" s="11">
        <f t="shared" si="1141"/>
        <v>192.92160000000001</v>
      </c>
      <c r="D2000" s="11">
        <f t="shared" si="1168"/>
        <v>400</v>
      </c>
      <c r="E2000" s="11">
        <f t="shared" si="1168"/>
        <v>400</v>
      </c>
      <c r="F2000" s="11">
        <f t="shared" si="1168"/>
        <v>0</v>
      </c>
      <c r="G2000" s="11">
        <f t="shared" si="1168"/>
        <v>16</v>
      </c>
      <c r="H2000" s="11">
        <f t="shared" si="1168"/>
        <v>0</v>
      </c>
      <c r="I2000" s="11">
        <f t="shared" si="1168"/>
        <v>32</v>
      </c>
      <c r="J2000" s="11">
        <f t="shared" si="1168"/>
        <v>0</v>
      </c>
      <c r="K2000" s="11">
        <f t="shared" si="1168"/>
        <v>0</v>
      </c>
      <c r="L2000" s="11">
        <f t="shared" si="1168"/>
        <v>0</v>
      </c>
      <c r="M2000" s="11">
        <f t="shared" si="1167"/>
        <v>0</v>
      </c>
      <c r="N2000" s="11">
        <f t="shared" si="1167"/>
        <v>0</v>
      </c>
      <c r="O2000" s="11">
        <f t="shared" si="1167"/>
        <v>0</v>
      </c>
      <c r="P2000" s="11">
        <f t="shared" si="1167"/>
        <v>0</v>
      </c>
      <c r="Q2000" s="11">
        <f t="shared" si="1166"/>
        <v>0</v>
      </c>
      <c r="R2000" s="11">
        <f t="shared" si="1166"/>
        <v>0</v>
      </c>
      <c r="S2000" s="11">
        <f t="shared" si="1166"/>
        <v>0</v>
      </c>
      <c r="T2000" s="11">
        <f t="shared" si="1166"/>
        <v>25889.981754551896</v>
      </c>
      <c r="U2000" s="40">
        <f t="shared" si="1142"/>
        <v>1.6</v>
      </c>
      <c r="V2000" s="11">
        <f t="shared" si="1140"/>
        <v>7.8726071722750497</v>
      </c>
      <c r="W2000" s="11">
        <f t="shared" si="1140"/>
        <v>561536121.71476305</v>
      </c>
      <c r="X2000" s="11">
        <f t="shared" si="1140"/>
        <v>2807680.6085738153</v>
      </c>
      <c r="Y2000" s="11">
        <f t="shared" si="1140"/>
        <v>3322097.6000157637</v>
      </c>
      <c r="Z2000" s="11">
        <f t="shared" si="1140"/>
        <v>1.1832177740840868</v>
      </c>
      <c r="AA2000" s="11">
        <f t="shared" si="1140"/>
        <v>147.2729468527948</v>
      </c>
      <c r="AB2000" s="11">
        <f t="shared" si="1140"/>
        <v>13749.238596594936</v>
      </c>
      <c r="AC2000" s="11">
        <f t="shared" si="1140"/>
        <v>0</v>
      </c>
      <c r="AD2000" s="11">
        <f t="shared" si="1140"/>
        <v>0</v>
      </c>
      <c r="AE2000" s="11">
        <f t="shared" si="1140"/>
        <v>0</v>
      </c>
      <c r="AF2000" s="11">
        <f t="shared" si="1140"/>
        <v>0</v>
      </c>
      <c r="AG2000" s="11">
        <f t="shared" si="1140"/>
        <v>0</v>
      </c>
      <c r="AH2000" s="11">
        <f t="shared" si="1140"/>
        <v>0</v>
      </c>
      <c r="AI2000" s="11">
        <f t="shared" si="1140"/>
        <v>0</v>
      </c>
      <c r="AJ2000" s="11">
        <f t="shared" si="1140"/>
        <v>0</v>
      </c>
      <c r="AK2000" s="11">
        <f t="shared" si="1140"/>
        <v>0</v>
      </c>
      <c r="AL2000" s="11">
        <f t="shared" si="1169"/>
        <v>0</v>
      </c>
      <c r="AM2000" s="11">
        <f t="shared" si="1139"/>
        <v>0</v>
      </c>
      <c r="AN2000" s="11">
        <f t="shared" si="1139"/>
        <v>0</v>
      </c>
      <c r="AO2000" s="11">
        <f t="shared" si="1139"/>
        <v>0</v>
      </c>
      <c r="AP2000" s="11">
        <f t="shared" si="1139"/>
        <v>0</v>
      </c>
      <c r="AQ2000" s="11">
        <f t="shared" si="1136"/>
        <v>0</v>
      </c>
      <c r="AR2000" s="11">
        <f t="shared" si="1136"/>
        <v>0</v>
      </c>
      <c r="AS2000" s="11">
        <f t="shared" si="1136"/>
        <v>0</v>
      </c>
      <c r="AT2000" s="11">
        <f t="shared" si="1136"/>
        <v>0</v>
      </c>
      <c r="AU2000" s="11">
        <f t="shared" si="1143"/>
        <v>0</v>
      </c>
      <c r="AV2000" s="11">
        <f t="shared" si="1143"/>
        <v>905969664</v>
      </c>
      <c r="AW2000" s="11">
        <f t="shared" si="1143"/>
        <v>0</v>
      </c>
      <c r="AX2000" s="11">
        <f t="shared" si="1143"/>
        <v>0</v>
      </c>
      <c r="AY2000" s="11">
        <f t="shared" si="1143"/>
        <v>292165.09649148735</v>
      </c>
      <c r="AZ2000" s="11">
        <f t="shared" si="1143"/>
        <v>1</v>
      </c>
      <c r="BA2000" s="11">
        <f t="shared" si="1143"/>
        <v>1</v>
      </c>
      <c r="BB2000" s="11">
        <f t="shared" si="1143"/>
        <v>1</v>
      </c>
      <c r="BC2000" s="11">
        <f t="shared" si="1165"/>
        <v>1</v>
      </c>
      <c r="BD2000" s="11">
        <f t="shared" si="1165"/>
        <v>1</v>
      </c>
      <c r="BE2000" s="11">
        <f t="shared" si="1165"/>
        <v>1</v>
      </c>
      <c r="BF2000" s="15" t="str">
        <f t="shared" si="1144"/>
        <v>EN 10210</v>
      </c>
      <c r="BG2000" s="42">
        <v>192.92160000000001</v>
      </c>
      <c r="BH2000" s="17">
        <f t="shared" si="1145"/>
        <v>400</v>
      </c>
      <c r="BI2000" s="17">
        <f t="shared" si="1146"/>
        <v>400</v>
      </c>
      <c r="BK2000" s="17">
        <f t="shared" si="1147"/>
        <v>16</v>
      </c>
      <c r="BM2000" s="17">
        <f t="shared" si="1148"/>
        <v>32</v>
      </c>
      <c r="BX2000" s="18">
        <f t="shared" si="1149"/>
        <v>25889.981754551896</v>
      </c>
      <c r="BY2000" s="42">
        <v>1.6</v>
      </c>
      <c r="BZ2000" s="43">
        <f t="shared" si="1150"/>
        <v>7.8726071722750497</v>
      </c>
      <c r="CA2000" s="18">
        <f t="shared" si="1151"/>
        <v>561536121.71476305</v>
      </c>
      <c r="CB2000" s="18">
        <f t="shared" si="1152"/>
        <v>2807680.6085738153</v>
      </c>
      <c r="CC2000" s="18">
        <f t="shared" si="1153"/>
        <v>3322097.6000157637</v>
      </c>
      <c r="CD2000" s="25">
        <f t="shared" si="1154"/>
        <v>1.1832177740840868</v>
      </c>
      <c r="CE2000" s="26">
        <f t="shared" si="1155"/>
        <v>147.2729468527948</v>
      </c>
      <c r="CF2000" s="18">
        <f t="shared" si="1156"/>
        <v>13749.238596594936</v>
      </c>
      <c r="CZ2000" s="18">
        <f t="shared" si="1157"/>
        <v>905969664</v>
      </c>
      <c r="DC2000" s="18">
        <f t="shared" si="1158"/>
        <v>292165.09649148735</v>
      </c>
      <c r="DD2000" s="17">
        <f t="shared" si="1159"/>
        <v>1</v>
      </c>
      <c r="DE2000" s="17">
        <f t="shared" si="1160"/>
        <v>1</v>
      </c>
      <c r="DF2000" s="17">
        <f t="shared" si="1161"/>
        <v>1</v>
      </c>
      <c r="DG2000" s="17">
        <f t="shared" si="1162"/>
        <v>1</v>
      </c>
      <c r="DH2000" s="17">
        <f t="shared" si="1163"/>
        <v>1</v>
      </c>
      <c r="DI2000" s="17">
        <f t="shared" si="1164"/>
        <v>1</v>
      </c>
      <c r="DJ2000" s="20" t="s">
        <v>1879</v>
      </c>
    </row>
    <row r="2001" spans="1:114" x14ac:dyDescent="0.2">
      <c r="A2001" s="15"/>
      <c r="D2001" s="11" t="str">
        <f t="shared" si="1168"/>
        <v/>
      </c>
      <c r="E2001" s="11" t="str">
        <f t="shared" si="1168"/>
        <v/>
      </c>
      <c r="F2001" s="11" t="str">
        <f t="shared" si="1168"/>
        <v/>
      </c>
      <c r="G2001" s="11" t="str">
        <f t="shared" si="1168"/>
        <v/>
      </c>
      <c r="H2001" s="11" t="str">
        <f t="shared" si="1168"/>
        <v/>
      </c>
      <c r="I2001" s="11" t="str">
        <f t="shared" si="1168"/>
        <v/>
      </c>
      <c r="J2001" s="11" t="str">
        <f t="shared" si="1168"/>
        <v/>
      </c>
      <c r="K2001" s="11" t="str">
        <f t="shared" si="1168"/>
        <v/>
      </c>
      <c r="L2001" s="11" t="str">
        <f t="shared" si="1168"/>
        <v/>
      </c>
      <c r="M2001" s="11" t="str">
        <f t="shared" si="1167"/>
        <v/>
      </c>
      <c r="N2001" s="11" t="str">
        <f t="shared" si="1167"/>
        <v/>
      </c>
      <c r="O2001" s="11" t="str">
        <f t="shared" si="1167"/>
        <v/>
      </c>
      <c r="P2001" s="11" t="str">
        <f t="shared" si="1167"/>
        <v/>
      </c>
      <c r="Q2001" s="11" t="str">
        <f t="shared" si="1166"/>
        <v/>
      </c>
      <c r="R2001" s="11" t="str">
        <f t="shared" si="1166"/>
        <v/>
      </c>
      <c r="S2001" s="11" t="str">
        <f t="shared" si="1166"/>
        <v/>
      </c>
      <c r="T2001" s="11" t="str">
        <f t="shared" si="1166"/>
        <v/>
      </c>
      <c r="V2001" s="11" t="str">
        <f t="shared" si="1140"/>
        <v/>
      </c>
      <c r="W2001" s="11" t="str">
        <f t="shared" si="1140"/>
        <v/>
      </c>
      <c r="X2001" s="11" t="str">
        <f t="shared" si="1140"/>
        <v/>
      </c>
      <c r="Y2001" s="11" t="str">
        <f t="shared" si="1140"/>
        <v/>
      </c>
      <c r="Z2001" s="11" t="str">
        <f t="shared" si="1140"/>
        <v/>
      </c>
      <c r="AA2001" s="11" t="str">
        <f t="shared" si="1140"/>
        <v/>
      </c>
      <c r="AB2001" s="11" t="str">
        <f t="shared" si="1140"/>
        <v/>
      </c>
      <c r="AC2001" s="11" t="str">
        <f t="shared" si="1140"/>
        <v/>
      </c>
      <c r="AD2001" s="11" t="str">
        <f t="shared" si="1140"/>
        <v/>
      </c>
      <c r="AE2001" s="11" t="str">
        <f t="shared" ref="AE2001:AK2037" si="1170">IF($A2001="x",CI2001,"")</f>
        <v/>
      </c>
      <c r="AF2001" s="11" t="str">
        <f t="shared" si="1170"/>
        <v/>
      </c>
      <c r="AG2001" s="11" t="str">
        <f t="shared" si="1170"/>
        <v/>
      </c>
      <c r="AH2001" s="11" t="str">
        <f t="shared" si="1170"/>
        <v/>
      </c>
      <c r="AI2001" s="11" t="str">
        <f t="shared" si="1170"/>
        <v/>
      </c>
      <c r="AJ2001" s="11" t="str">
        <f t="shared" si="1170"/>
        <v/>
      </c>
      <c r="AK2001" s="11" t="str">
        <f t="shared" si="1170"/>
        <v/>
      </c>
      <c r="AL2001" s="11" t="str">
        <f t="shared" si="1169"/>
        <v/>
      </c>
      <c r="AM2001" s="11" t="str">
        <f t="shared" si="1139"/>
        <v/>
      </c>
      <c r="AN2001" s="11" t="str">
        <f t="shared" si="1139"/>
        <v/>
      </c>
      <c r="AO2001" s="11" t="str">
        <f t="shared" si="1139"/>
        <v/>
      </c>
      <c r="AP2001" s="11" t="str">
        <f t="shared" si="1139"/>
        <v/>
      </c>
      <c r="AQ2001" s="11" t="str">
        <f t="shared" si="1136"/>
        <v/>
      </c>
      <c r="AR2001" s="11" t="str">
        <f t="shared" si="1136"/>
        <v/>
      </c>
      <c r="AS2001" s="11" t="str">
        <f t="shared" si="1136"/>
        <v/>
      </c>
      <c r="AT2001" s="11" t="str">
        <f t="shared" si="1136"/>
        <v/>
      </c>
      <c r="AU2001" s="11" t="str">
        <f t="shared" si="1143"/>
        <v/>
      </c>
      <c r="AV2001" s="11" t="str">
        <f t="shared" si="1143"/>
        <v/>
      </c>
      <c r="AW2001" s="11" t="str">
        <f t="shared" si="1143"/>
        <v/>
      </c>
      <c r="AX2001" s="11" t="str">
        <f t="shared" si="1143"/>
        <v/>
      </c>
      <c r="AY2001" s="11" t="str">
        <f t="shared" si="1143"/>
        <v/>
      </c>
      <c r="AZ2001" s="11" t="str">
        <f t="shared" si="1143"/>
        <v/>
      </c>
      <c r="BA2001" s="11" t="str">
        <f t="shared" si="1143"/>
        <v/>
      </c>
      <c r="BB2001" s="11" t="str">
        <f t="shared" si="1143"/>
        <v/>
      </c>
      <c r="BC2001" s="11" t="str">
        <f t="shared" si="1165"/>
        <v/>
      </c>
      <c r="BD2001" s="11" t="str">
        <f t="shared" si="1165"/>
        <v/>
      </c>
      <c r="BE2001" s="11" t="str">
        <f t="shared" si="1165"/>
        <v/>
      </c>
      <c r="BG2001" s="42"/>
      <c r="DJ2001" s="20"/>
    </row>
    <row r="2002" spans="1:114" x14ac:dyDescent="0.2">
      <c r="A2002" s="15" t="s">
        <v>105</v>
      </c>
      <c r="B2002" s="10" t="s">
        <v>2097</v>
      </c>
      <c r="C2002" s="11">
        <f t="shared" ref="C2002:C2065" si="1171">IF(A2002="x",BG2002*$C$4,0)</f>
        <v>3.3783259999999991</v>
      </c>
      <c r="D2002" s="11">
        <f t="shared" si="1168"/>
        <v>50</v>
      </c>
      <c r="E2002" s="11">
        <f t="shared" si="1168"/>
        <v>30</v>
      </c>
      <c r="F2002" s="11">
        <f t="shared" si="1168"/>
        <v>0</v>
      </c>
      <c r="G2002" s="11">
        <f t="shared" si="1168"/>
        <v>2.9</v>
      </c>
      <c r="H2002" s="11">
        <f t="shared" si="1168"/>
        <v>0</v>
      </c>
      <c r="I2002" s="11">
        <f t="shared" si="1168"/>
        <v>2.9</v>
      </c>
      <c r="J2002" s="11">
        <f t="shared" si="1168"/>
        <v>0</v>
      </c>
      <c r="K2002" s="11">
        <f t="shared" si="1168"/>
        <v>0</v>
      </c>
      <c r="L2002" s="11">
        <f t="shared" si="1168"/>
        <v>0</v>
      </c>
      <c r="M2002" s="11">
        <f t="shared" si="1167"/>
        <v>0</v>
      </c>
      <c r="N2002" s="11">
        <f t="shared" si="1167"/>
        <v>0</v>
      </c>
      <c r="O2002" s="11">
        <f t="shared" si="1167"/>
        <v>0</v>
      </c>
      <c r="P2002" s="11">
        <f t="shared" si="1167"/>
        <v>0</v>
      </c>
      <c r="Q2002" s="11">
        <f t="shared" si="1166"/>
        <v>0</v>
      </c>
      <c r="R2002" s="11">
        <f t="shared" si="1166"/>
        <v>0</v>
      </c>
      <c r="S2002" s="11">
        <f t="shared" si="1166"/>
        <v>0</v>
      </c>
      <c r="T2002" s="11">
        <f t="shared" si="1166"/>
        <v>408.70238265007049</v>
      </c>
      <c r="U2002" s="40">
        <f t="shared" ref="U2002:U2065" si="1172">IF(A2002="x",BY2002*$U$4,0)</f>
        <v>0.16</v>
      </c>
      <c r="V2002" s="11">
        <f t="shared" ref="V2002:AD2030" si="1173">IF($A2002="x",BZ2002,"")</f>
        <v>49.870434992170523</v>
      </c>
      <c r="W2002" s="11">
        <f t="shared" si="1173"/>
        <v>125423.35347106418</v>
      </c>
      <c r="X2002" s="11">
        <f t="shared" si="1173"/>
        <v>5016.9341388425673</v>
      </c>
      <c r="Y2002" s="11">
        <f t="shared" si="1173"/>
        <v>6400.8364135480206</v>
      </c>
      <c r="Z2002" s="11">
        <f t="shared" si="1173"/>
        <v>1.2758462113327098</v>
      </c>
      <c r="AA2002" s="11">
        <f t="shared" si="1173"/>
        <v>17.518044266352735</v>
      </c>
      <c r="AB2002" s="11">
        <f t="shared" si="1173"/>
        <v>301.98238265007046</v>
      </c>
      <c r="AC2002" s="11">
        <f t="shared" si="1173"/>
        <v>185.98238265007049</v>
      </c>
      <c r="AD2002" s="11">
        <f t="shared" si="1173"/>
        <v>55789.383465110834</v>
      </c>
      <c r="AE2002" s="11">
        <f t="shared" si="1170"/>
        <v>3719.2922310073891</v>
      </c>
      <c r="AF2002" s="11">
        <f t="shared" si="1170"/>
        <v>4465.6125870473152</v>
      </c>
      <c r="AG2002" s="11">
        <f t="shared" si="1170"/>
        <v>1.2006619296590688</v>
      </c>
      <c r="AH2002" s="11">
        <f t="shared" si="1170"/>
        <v>11.683479374633588</v>
      </c>
      <c r="AI2002" s="11">
        <f t="shared" si="1170"/>
        <v>0</v>
      </c>
      <c r="AJ2002" s="11">
        <f t="shared" si="1170"/>
        <v>0</v>
      </c>
      <c r="AK2002" s="11">
        <f t="shared" si="1170"/>
        <v>0</v>
      </c>
      <c r="AL2002" s="11">
        <f t="shared" si="1169"/>
        <v>0</v>
      </c>
      <c r="AM2002" s="11">
        <f t="shared" si="1139"/>
        <v>0</v>
      </c>
      <c r="AN2002" s="11">
        <f t="shared" si="1139"/>
        <v>0</v>
      </c>
      <c r="AO2002" s="11">
        <f t="shared" si="1139"/>
        <v>0</v>
      </c>
      <c r="AP2002" s="11">
        <f t="shared" si="1139"/>
        <v>0</v>
      </c>
      <c r="AQ2002" s="11">
        <f t="shared" si="1136"/>
        <v>0</v>
      </c>
      <c r="AR2002" s="11">
        <f t="shared" si="1136"/>
        <v>0</v>
      </c>
      <c r="AS2002" s="11">
        <f t="shared" si="1136"/>
        <v>0</v>
      </c>
      <c r="AT2002" s="11">
        <f t="shared" si="1136"/>
        <v>0</v>
      </c>
      <c r="AU2002" s="11">
        <f t="shared" si="1143"/>
        <v>0</v>
      </c>
      <c r="AV2002" s="11">
        <f t="shared" si="1143"/>
        <v>127351.62305902968</v>
      </c>
      <c r="AW2002" s="11">
        <f t="shared" si="1143"/>
        <v>0</v>
      </c>
      <c r="AX2002" s="11">
        <f t="shared" si="1143"/>
        <v>0</v>
      </c>
      <c r="AY2002" s="11">
        <f t="shared" si="1143"/>
        <v>2520.3335739751055</v>
      </c>
      <c r="AZ2002" s="11">
        <f t="shared" si="1143"/>
        <v>1</v>
      </c>
      <c r="BA2002" s="11">
        <f t="shared" si="1143"/>
        <v>1</v>
      </c>
      <c r="BB2002" s="11">
        <f t="shared" si="1143"/>
        <v>1</v>
      </c>
      <c r="BC2002" s="11">
        <f t="shared" si="1165"/>
        <v>1</v>
      </c>
      <c r="BD2002" s="11">
        <f t="shared" si="1165"/>
        <v>1</v>
      </c>
      <c r="BE2002" s="11">
        <f t="shared" si="1165"/>
        <v>1</v>
      </c>
      <c r="BF2002" s="15" t="str">
        <f t="shared" ref="BF2002:BF2065" si="1174">IF(A2002="x",DJ2002,0)</f>
        <v>EN 10210</v>
      </c>
      <c r="BG2002" s="42">
        <v>3.3783259999999991</v>
      </c>
      <c r="BH2002" s="17">
        <f t="shared" ref="BH2002:BH2065" si="1175">VALUE(MID(B2002,FIND(" ",B2002)+1,LEN(B2002)-LEN(BK2002)-FIND(" ",B2002)-1-LEN(BI2002)-1))</f>
        <v>50</v>
      </c>
      <c r="BI2002" s="17">
        <f t="shared" ref="BI2002:BI2065" si="1176">VALUE(MID(B2002,FIND("x",B2002)+1,LEN(B2002)-LEN(BK2002)-FIND("x",B2002)-1))</f>
        <v>30</v>
      </c>
      <c r="BK2002" s="17">
        <f t="shared" ref="BK2002:BK2065" si="1177">VALUE(MID(B2002,FIND("x",B2002,FIND("x",B2002)+1)+1,LEN(B2002)-FIND("x",B2002,FIND("x",B2002)+1)))</f>
        <v>2.9</v>
      </c>
      <c r="BM2002" s="17">
        <f t="shared" si="1148"/>
        <v>2.9</v>
      </c>
      <c r="BX2002" s="18">
        <f t="shared" ref="BX2002:BX2065" si="1178">2*BK2002*(BH2002+BI2002-4*(BM2002+BK2002))+PI()*((BM2002+BK2002)^2-BK2002^2)</f>
        <v>408.70238265007049</v>
      </c>
      <c r="BY2002" s="42">
        <v>0.16</v>
      </c>
      <c r="BZ2002" s="43">
        <f t="shared" ref="BZ2002:BZ2065" si="1179">BY2002/(BX2002*0.00000785)</f>
        <v>49.870434992170523</v>
      </c>
      <c r="CA2002" s="18">
        <f t="shared" ref="CA2002:CA2065" si="1180">2*((1/12*BK2002*((BH2002-2*(BM2002+BK2002))^3))+((1/12*(BI2002-2*(BM2002+BK2002))*(BK2002^3))+((BI2002-2*(BM2002+BK2002))*BK2002*((BH2002-BK2002)/2)^2))+(((PI()/8-8/(9*PI()))*(BM2002+BK2002)^4)+(1/2*PI()*((BM2002+BK2002)^2)*((BH2002/2-BK2002-BM2002+(4/(3*PI())*(BM2002+BK2002)))^2)))-((PI()/8-8/(9*PI()))*((BM2002)^4))-(1/2*PI()*((BM2002)^2)*((BH2002/2-BK2002-BM2002+(4/(3*PI()))*(BM2002))^2)))</f>
        <v>125423.35347106418</v>
      </c>
      <c r="CB2002" s="18">
        <f t="shared" ref="CB2002:CB2065" si="1181">2*CA2002/BH2002</f>
        <v>5016.9341388425673</v>
      </c>
      <c r="CC2002" s="18">
        <f t="shared" ref="CC2002:CC2065" si="1182">2*(BK2002*(BH2002/2-BM2002-BK2002)^2+(BI2002-2*(BM2002+BK2002))*BK2002*(BH2002/2-BK2002/2)+1/2*PI()*((BM2002+BK2002)^2)*(BH2002/2-(1-4/(3*PI()))*(BM2002+BK2002))-1/2*PI()*((BM2002)^2)*(BH2002/2-BK2002-(1-4/(3*PI()))*(BM2002)))</f>
        <v>6400.8364135480206</v>
      </c>
      <c r="CD2002" s="25">
        <f t="shared" ref="CD2002:CD2065" si="1183">CC2002/CB2002</f>
        <v>1.2758462113327098</v>
      </c>
      <c r="CE2002" s="26">
        <f t="shared" ref="CE2002:CE2065" si="1184">SQRT(CA2002/BX2002)</f>
        <v>17.518044266352735</v>
      </c>
      <c r="CF2002" s="18">
        <f t="shared" ref="CF2002:CF2065" si="1185">2*BK2002*(BH2002-2*(BM2002+BK2002))+PI()*(BM2002+BK2002)^2-PI()*(BM2002)^2</f>
        <v>301.98238265007046</v>
      </c>
      <c r="CG2002" s="18">
        <f t="shared" ref="CG2002:CG2065" si="1186">2*BK2002*(BI2002-2*(BM2002+BK2002))+PI()*(BM2002+BK2002)^2-PI()*(BM2002)^2</f>
        <v>185.98238265007049</v>
      </c>
      <c r="CH2002" s="18">
        <f t="shared" ref="CH2002:CH2065" si="1187">2*((1/12*BK2002*((BI2002-2*(BM2002+BK2002))^3))+((1/12*(BH2002-2*(BM2002+BK2002))*(BK2002^3))+((BH2002-2*(BM2002+BK2002))*BK2002*((BI2002-BK2002)/2)^2))+(((PI()/8-8/(9*PI()))*(BM2002+BK2002)^4)+(1/2*PI()*((BM2002+BK2002)^2)*((BI2002/2-BK2002-BM2002+(4/(3*PI())*(BM2002+BK2002)))^2)))-((PI()/8-8/(9*PI()))*((BM2002)^4))-(1/2*PI()*((BM2002)^2)*((BI2002/2-BK2002-BM2002+(4/(3*PI()))*(BM2002))^2)))</f>
        <v>55789.383465110834</v>
      </c>
      <c r="CI2002" s="18">
        <f t="shared" ref="CI2002:CI2065" si="1188">2*CH2002/BI2002</f>
        <v>3719.2922310073891</v>
      </c>
      <c r="CJ2002" s="18">
        <f t="shared" ref="CJ2002:CJ2065" si="1189">2*(BK2002*(BI2002/2-BM2002-BK2002)^2+(BH2002-2*(BM2002+BK2002))*BK2002*(BI2002/2-BK2002/2)+1/2*PI()*((BM2002+BK2002)^2)*(BI2002/2-(1-4/(3*PI()))*(BM2002+BK2002))-1/2*PI()*((BM2002)^2)*(BI2002/2-BK2002-(1-4/(3*PI()))*(BM2002)))</f>
        <v>4465.6125870473152</v>
      </c>
      <c r="CK2002" s="25">
        <f t="shared" ref="CK2002:CK2065" si="1190">CJ2002/CI2002</f>
        <v>1.2006619296590688</v>
      </c>
      <c r="CL2002" s="26">
        <f t="shared" ref="CL2002:CL2065" si="1191">SQRT(CH2002/BX2002)</f>
        <v>11.683479374633588</v>
      </c>
      <c r="CZ2002" s="18">
        <f t="shared" ref="CZ2002:CZ2065" si="1192">2*(BK2002^2)*((BI2002-BK2002)^2)*((BH2002-BK2002)^2)/(BI2002*BK2002+BH2002*BK2002-2*BK2002^2)</f>
        <v>127351.62305902968</v>
      </c>
      <c r="DC2002" s="18">
        <f t="shared" ref="DC2002:DC2065" si="1193">((BI2002-2*(BM2002+BK2002))*(BH2002-BK2002)+PI()*(BM2002+BK2002/2)^2+(BH2002-2*(BM2002+BK2002))*(BM2002+BK2002/2)*2)*2</f>
        <v>2520.3335739751055</v>
      </c>
      <c r="DD2002" s="17">
        <f t="shared" ref="DD2002:DD2065" si="1194">IF(MAX((BH2002-2*(BM2002+BK2002))/BK2002,(BI2002-2*(BM2002+BK2002))/BK2002)&lt;=124*1,IF(MAX((BH2002-2*(BM2002+BK2002))/BK2002,(BI2002-2*(BM2002+BK2002))/BK2002)&lt;=83*1,IF(MAX((BH2002-2*(BM2002+BK2002))/BK2002,(BI2002-2*(BM2002+BK2002))/BK2002)&lt;=72*1,1,2),3),4)</f>
        <v>1</v>
      </c>
      <c r="DE2002" s="17">
        <f t="shared" ref="DE2002:DE2065" si="1195">IF(MAX((BH2002-2*(BM2002+BK2002))/BK2002,(BI2002-2*(BM2002+BK2002))/BK2002)&lt;=124*0.81,IF(MAX((BH2002-2*(BM2002+BK2002))/BK2002,(BI2002-2*(BM2002+BK2002))/BK2002)&lt;=83*0.81,IF(MAX((BH2002-2*(BM2002+BK2002))/BK2002,(BI2002-2*(BM2002+BK2002))/BK2002)&lt;=72*0.81,1,2),3),4)</f>
        <v>1</v>
      </c>
      <c r="DF2002" s="17">
        <f t="shared" ref="DF2002:DF2065" si="1196">IF(MAX((BH2002-2*(BM2002+BK2002))/BK2002,(BI2002-2*(BM2002+BK2002))/BK2002)&lt;=124*0.71,IF(MAX((BH2002-2*(BM2002+BK2002))/BK2002,(BI2002-2*(BM2002+BK2002))/BK2002)&lt;=83*0.71,IF(MAX((BH2002-2*(BM2002+BK2002))/BK2002,(BI2002-2*(BM2002+BK2002))/BK2002)&lt;=72*0.71,1,2),3),4)</f>
        <v>1</v>
      </c>
      <c r="DG2002" s="17">
        <f t="shared" ref="DG2002:DG2065" si="1197">IF(MAX((BH2002-2*(BM2002+BK2002))/BK2002,(BI2002-2*(BM2002+BK2002))/BK2002)&lt;=42*1,IF(MAX((BH2002-2*(BM2002+BK2002))/BK2002,(BI2002-2*(BM2002+BK2002))/BK2002)&lt;=38*1,IF(MAX((BH2002-2*(BM2002+BK2002))/BK2002,(BI2002-2*(BM2002+BK2002))/BK2002)&lt;=33*1,1,2),3),4)</f>
        <v>1</v>
      </c>
      <c r="DH2002" s="17">
        <f t="shared" ref="DH2002:DH2065" si="1198">IF(MAX((BH2002-2*(BM2002+BK2002))/BK2002,(BI2002-2*(BM2002+BK2002))/BK2002)&lt;=42*0.81,IF(MAX((BH2002-2*(BM2002+BK2002))/BK2002,(BI2002-2*(BM2002+BK2002))/BK2002)&lt;=38*0.81,IF(MAX((BH2002-2*(BM2002+BK2002))/BK2002,(BI2002-2*(BM2002+BK2002))/BK2002)&lt;=33*0.81,1,2),3),4)</f>
        <v>1</v>
      </c>
      <c r="DI2002" s="17">
        <f t="shared" ref="DI2002:DI2065" si="1199">IF(MAX((BH2002-2*(BM2002+BK2002))/BK2002,(BI2002-2*(BM2002+BK2002))/BK2002)&lt;=42*0.71,IF(MAX((BH2002-2*(BM2002+BK2002))/BK2002,(BI2002-2*(BM2002+BK2002))/BK2002)&lt;=38*0.71,IF(MAX((BH2002-2*(BM2002+BK2002))/BK2002,(BI2002-2*(BM2002+BK2002))/BK2002)&lt;=33*0.71,1,2),3),4)</f>
        <v>1</v>
      </c>
      <c r="DJ2002" s="20" t="s">
        <v>1879</v>
      </c>
    </row>
    <row r="2003" spans="1:114" x14ac:dyDescent="0.2">
      <c r="A2003" s="15" t="s">
        <v>105</v>
      </c>
      <c r="B2003" s="10" t="s">
        <v>2098</v>
      </c>
      <c r="C2003" s="11">
        <f t="shared" si="1171"/>
        <v>3.6976639999999996</v>
      </c>
      <c r="D2003" s="11">
        <f t="shared" si="1168"/>
        <v>50</v>
      </c>
      <c r="E2003" s="11">
        <f t="shared" si="1168"/>
        <v>30</v>
      </c>
      <c r="F2003" s="11">
        <f t="shared" si="1168"/>
        <v>0</v>
      </c>
      <c r="G2003" s="11">
        <f t="shared" si="1168"/>
        <v>3.2</v>
      </c>
      <c r="H2003" s="11">
        <f t="shared" si="1168"/>
        <v>0</v>
      </c>
      <c r="I2003" s="11">
        <f t="shared" si="1168"/>
        <v>3.2</v>
      </c>
      <c r="J2003" s="11">
        <f t="shared" si="1168"/>
        <v>0</v>
      </c>
      <c r="K2003" s="11">
        <f t="shared" si="1168"/>
        <v>0</v>
      </c>
      <c r="L2003" s="11">
        <f t="shared" si="1168"/>
        <v>0</v>
      </c>
      <c r="M2003" s="11">
        <f t="shared" si="1167"/>
        <v>0</v>
      </c>
      <c r="N2003" s="11">
        <f t="shared" si="1167"/>
        <v>0</v>
      </c>
      <c r="O2003" s="11">
        <f t="shared" si="1167"/>
        <v>0</v>
      </c>
      <c r="P2003" s="11">
        <f t="shared" si="1167"/>
        <v>0</v>
      </c>
      <c r="Q2003" s="11">
        <f t="shared" si="1166"/>
        <v>0</v>
      </c>
      <c r="R2003" s="11">
        <f t="shared" si="1166"/>
        <v>0</v>
      </c>
      <c r="S2003" s="11">
        <f t="shared" si="1166"/>
        <v>0</v>
      </c>
      <c r="T2003" s="11">
        <f t="shared" si="1166"/>
        <v>444.66972631827849</v>
      </c>
      <c r="U2003" s="40">
        <f t="shared" si="1172"/>
        <v>0.16</v>
      </c>
      <c r="V2003" s="11">
        <f t="shared" si="1173"/>
        <v>45.83663874276597</v>
      </c>
      <c r="W2003" s="11">
        <f t="shared" si="1173"/>
        <v>133825.60434727892</v>
      </c>
      <c r="X2003" s="11">
        <f t="shared" si="1173"/>
        <v>5353.0241738911564</v>
      </c>
      <c r="Y2003" s="11">
        <f t="shared" si="1173"/>
        <v>6890.9315761866455</v>
      </c>
      <c r="Z2003" s="11">
        <f t="shared" si="1173"/>
        <v>1.2872969283039071</v>
      </c>
      <c r="AA2003" s="11">
        <f t="shared" si="1173"/>
        <v>17.348056387142957</v>
      </c>
      <c r="AB2003" s="11">
        <f t="shared" si="1173"/>
        <v>334.58972631827851</v>
      </c>
      <c r="AC2003" s="11">
        <f t="shared" si="1173"/>
        <v>206.58972631827845</v>
      </c>
      <c r="AD2003" s="11">
        <f t="shared" si="1173"/>
        <v>59300.185455373845</v>
      </c>
      <c r="AE2003" s="11">
        <f t="shared" si="1170"/>
        <v>3953.3456970249231</v>
      </c>
      <c r="AF2003" s="11">
        <f t="shared" si="1170"/>
        <v>4799.4343130038624</v>
      </c>
      <c r="AG2003" s="11">
        <f t="shared" si="1170"/>
        <v>1.2140183735046648</v>
      </c>
      <c r="AH2003" s="11">
        <f t="shared" si="1170"/>
        <v>11.548065651890964</v>
      </c>
      <c r="AI2003" s="11">
        <f t="shared" si="1170"/>
        <v>0</v>
      </c>
      <c r="AJ2003" s="11">
        <f t="shared" si="1170"/>
        <v>0</v>
      </c>
      <c r="AK2003" s="11">
        <f t="shared" si="1170"/>
        <v>0</v>
      </c>
      <c r="AL2003" s="11">
        <f t="shared" si="1169"/>
        <v>0</v>
      </c>
      <c r="AM2003" s="11">
        <f t="shared" si="1139"/>
        <v>0</v>
      </c>
      <c r="AN2003" s="11">
        <f t="shared" si="1139"/>
        <v>0</v>
      </c>
      <c r="AO2003" s="11">
        <f t="shared" si="1139"/>
        <v>0</v>
      </c>
      <c r="AP2003" s="11">
        <f t="shared" si="1139"/>
        <v>0</v>
      </c>
      <c r="AQ2003" s="11">
        <f t="shared" si="1136"/>
        <v>0</v>
      </c>
      <c r="AR2003" s="11">
        <f t="shared" si="1136"/>
        <v>0</v>
      </c>
      <c r="AS2003" s="11">
        <f t="shared" si="1136"/>
        <v>0</v>
      </c>
      <c r="AT2003" s="11">
        <f t="shared" si="1136"/>
        <v>0</v>
      </c>
      <c r="AU2003" s="11">
        <f t="shared" si="1143"/>
        <v>0</v>
      </c>
      <c r="AV2003" s="11">
        <f t="shared" si="1143"/>
        <v>136792.86761739131</v>
      </c>
      <c r="AW2003" s="11">
        <f t="shared" si="1143"/>
        <v>0</v>
      </c>
      <c r="AX2003" s="11">
        <f t="shared" si="1143"/>
        <v>0</v>
      </c>
      <c r="AY2003" s="11">
        <f t="shared" si="1143"/>
        <v>2468.9245894774176</v>
      </c>
      <c r="AZ2003" s="11">
        <f t="shared" si="1143"/>
        <v>1</v>
      </c>
      <c r="BA2003" s="11">
        <f t="shared" si="1143"/>
        <v>1</v>
      </c>
      <c r="BB2003" s="11">
        <f t="shared" si="1143"/>
        <v>1</v>
      </c>
      <c r="BC2003" s="11">
        <f t="shared" si="1165"/>
        <v>1</v>
      </c>
      <c r="BD2003" s="11">
        <f t="shared" si="1165"/>
        <v>1</v>
      </c>
      <c r="BE2003" s="11">
        <f t="shared" si="1165"/>
        <v>1</v>
      </c>
      <c r="BF2003" s="15" t="str">
        <f t="shared" si="1174"/>
        <v>EN 10210</v>
      </c>
      <c r="BG2003" s="42">
        <v>3.6976639999999996</v>
      </c>
      <c r="BH2003" s="17">
        <f t="shared" si="1175"/>
        <v>50</v>
      </c>
      <c r="BI2003" s="17">
        <f t="shared" si="1176"/>
        <v>30</v>
      </c>
      <c r="BK2003" s="17">
        <f t="shared" si="1177"/>
        <v>3.2</v>
      </c>
      <c r="BM2003" s="17">
        <f t="shared" si="1148"/>
        <v>3.2</v>
      </c>
      <c r="BX2003" s="18">
        <f t="shared" si="1178"/>
        <v>444.66972631827849</v>
      </c>
      <c r="BY2003" s="42">
        <v>0.16</v>
      </c>
      <c r="BZ2003" s="43">
        <f t="shared" si="1179"/>
        <v>45.83663874276597</v>
      </c>
      <c r="CA2003" s="18">
        <f t="shared" si="1180"/>
        <v>133825.60434727892</v>
      </c>
      <c r="CB2003" s="18">
        <f t="shared" si="1181"/>
        <v>5353.0241738911564</v>
      </c>
      <c r="CC2003" s="18">
        <f t="shared" si="1182"/>
        <v>6890.9315761866455</v>
      </c>
      <c r="CD2003" s="25">
        <f t="shared" si="1183"/>
        <v>1.2872969283039071</v>
      </c>
      <c r="CE2003" s="26">
        <f t="shared" si="1184"/>
        <v>17.348056387142957</v>
      </c>
      <c r="CF2003" s="18">
        <f t="shared" si="1185"/>
        <v>334.58972631827851</v>
      </c>
      <c r="CG2003" s="18">
        <f t="shared" si="1186"/>
        <v>206.58972631827845</v>
      </c>
      <c r="CH2003" s="18">
        <f t="shared" si="1187"/>
        <v>59300.185455373845</v>
      </c>
      <c r="CI2003" s="18">
        <f t="shared" si="1188"/>
        <v>3953.3456970249231</v>
      </c>
      <c r="CJ2003" s="18">
        <f t="shared" si="1189"/>
        <v>4799.4343130038624</v>
      </c>
      <c r="CK2003" s="25">
        <f t="shared" si="1190"/>
        <v>1.2140183735046648</v>
      </c>
      <c r="CL2003" s="26">
        <f t="shared" si="1191"/>
        <v>11.548065651890964</v>
      </c>
      <c r="CZ2003" s="18">
        <f t="shared" si="1192"/>
        <v>136792.86761739131</v>
      </c>
      <c r="DC2003" s="18">
        <f t="shared" si="1193"/>
        <v>2468.9245894774176</v>
      </c>
      <c r="DD2003" s="17">
        <f t="shared" si="1194"/>
        <v>1</v>
      </c>
      <c r="DE2003" s="17">
        <f t="shared" si="1195"/>
        <v>1</v>
      </c>
      <c r="DF2003" s="17">
        <f t="shared" si="1196"/>
        <v>1</v>
      </c>
      <c r="DG2003" s="17">
        <f t="shared" si="1197"/>
        <v>1</v>
      </c>
      <c r="DH2003" s="17">
        <f t="shared" si="1198"/>
        <v>1</v>
      </c>
      <c r="DI2003" s="17">
        <f t="shared" si="1199"/>
        <v>1</v>
      </c>
      <c r="DJ2003" s="20" t="s">
        <v>1879</v>
      </c>
    </row>
    <row r="2004" spans="1:114" x14ac:dyDescent="0.2">
      <c r="A2004" s="15" t="s">
        <v>105</v>
      </c>
      <c r="B2004" s="10" t="s">
        <v>2099</v>
      </c>
      <c r="C2004" s="11">
        <f t="shared" si="1171"/>
        <v>4.1146560000000001</v>
      </c>
      <c r="D2004" s="11">
        <f t="shared" si="1168"/>
        <v>50</v>
      </c>
      <c r="E2004" s="11">
        <f t="shared" si="1168"/>
        <v>30</v>
      </c>
      <c r="F2004" s="11">
        <f t="shared" si="1168"/>
        <v>0</v>
      </c>
      <c r="G2004" s="11">
        <f t="shared" si="1168"/>
        <v>3.6</v>
      </c>
      <c r="H2004" s="11">
        <f t="shared" si="1168"/>
        <v>0</v>
      </c>
      <c r="I2004" s="11">
        <f t="shared" si="1168"/>
        <v>3.6</v>
      </c>
      <c r="J2004" s="11">
        <f t="shared" si="1168"/>
        <v>0</v>
      </c>
      <c r="K2004" s="11">
        <f t="shared" si="1168"/>
        <v>0</v>
      </c>
      <c r="L2004" s="11">
        <f t="shared" si="1168"/>
        <v>0</v>
      </c>
      <c r="M2004" s="11">
        <f t="shared" si="1167"/>
        <v>0</v>
      </c>
      <c r="N2004" s="11">
        <f t="shared" si="1167"/>
        <v>0</v>
      </c>
      <c r="O2004" s="11">
        <f t="shared" si="1167"/>
        <v>0</v>
      </c>
      <c r="P2004" s="11">
        <f t="shared" si="1167"/>
        <v>0</v>
      </c>
      <c r="Q2004" s="11">
        <f t="shared" si="1166"/>
        <v>0</v>
      </c>
      <c r="R2004" s="11">
        <f t="shared" si="1166"/>
        <v>0</v>
      </c>
      <c r="S2004" s="11">
        <f t="shared" si="1166"/>
        <v>0</v>
      </c>
      <c r="T2004" s="11">
        <f t="shared" si="1166"/>
        <v>490.78512237157122</v>
      </c>
      <c r="U2004" s="40">
        <f t="shared" si="1172"/>
        <v>0.16</v>
      </c>
      <c r="V2004" s="11">
        <f t="shared" si="1173"/>
        <v>41.529713668998092</v>
      </c>
      <c r="W2004" s="11">
        <f t="shared" si="1173"/>
        <v>143828.67715462804</v>
      </c>
      <c r="X2004" s="11">
        <f t="shared" si="1173"/>
        <v>5753.1470861851212</v>
      </c>
      <c r="Y2004" s="11">
        <f t="shared" si="1173"/>
        <v>7496.7111782139655</v>
      </c>
      <c r="Z2004" s="11">
        <f t="shared" si="1173"/>
        <v>1.3030626656870321</v>
      </c>
      <c r="AA2004" s="11">
        <f t="shared" si="1173"/>
        <v>17.118947045239885</v>
      </c>
      <c r="AB2004" s="11">
        <f t="shared" si="1173"/>
        <v>378.46512237157117</v>
      </c>
      <c r="AC2004" s="11">
        <f t="shared" si="1173"/>
        <v>234.4651223715712</v>
      </c>
      <c r="AD2004" s="11">
        <f t="shared" si="1173"/>
        <v>63419.045827505826</v>
      </c>
      <c r="AE2004" s="11">
        <f t="shared" si="1170"/>
        <v>4227.9363885003886</v>
      </c>
      <c r="AF2004" s="11">
        <f t="shared" si="1170"/>
        <v>5209.6599544982546</v>
      </c>
      <c r="AG2004" s="11">
        <f t="shared" si="1170"/>
        <v>1.2321992281312621</v>
      </c>
      <c r="AH2004" s="11">
        <f t="shared" si="1170"/>
        <v>11.3674789126873</v>
      </c>
      <c r="AI2004" s="11">
        <f t="shared" si="1170"/>
        <v>0</v>
      </c>
      <c r="AJ2004" s="11">
        <f t="shared" si="1170"/>
        <v>0</v>
      </c>
      <c r="AK2004" s="11">
        <f t="shared" si="1170"/>
        <v>0</v>
      </c>
      <c r="AL2004" s="11">
        <f t="shared" si="1169"/>
        <v>0</v>
      </c>
      <c r="AM2004" s="11">
        <f t="shared" si="1139"/>
        <v>0</v>
      </c>
      <c r="AN2004" s="11">
        <f t="shared" si="1139"/>
        <v>0</v>
      </c>
      <c r="AO2004" s="11">
        <f t="shared" si="1139"/>
        <v>0</v>
      </c>
      <c r="AP2004" s="11">
        <f t="shared" si="1139"/>
        <v>0</v>
      </c>
      <c r="AQ2004" s="11">
        <f t="shared" si="1136"/>
        <v>0</v>
      </c>
      <c r="AR2004" s="11">
        <f t="shared" si="1136"/>
        <v>0</v>
      </c>
      <c r="AS2004" s="11">
        <f t="shared" si="1136"/>
        <v>0</v>
      </c>
      <c r="AT2004" s="11">
        <f t="shared" si="1136"/>
        <v>0</v>
      </c>
      <c r="AU2004" s="11">
        <f t="shared" si="1143"/>
        <v>0</v>
      </c>
      <c r="AV2004" s="11">
        <f t="shared" si="1143"/>
        <v>148403.76938901099</v>
      </c>
      <c r="AW2004" s="11">
        <f t="shared" si="1143"/>
        <v>0</v>
      </c>
      <c r="AX2004" s="11">
        <f t="shared" si="1143"/>
        <v>0</v>
      </c>
      <c r="AY2004" s="11">
        <f t="shared" si="1143"/>
        <v>2399.8576835573567</v>
      </c>
      <c r="AZ2004" s="11">
        <f t="shared" si="1143"/>
        <v>1</v>
      </c>
      <c r="BA2004" s="11">
        <f t="shared" si="1143"/>
        <v>1</v>
      </c>
      <c r="BB2004" s="11">
        <f t="shared" si="1143"/>
        <v>1</v>
      </c>
      <c r="BC2004" s="11">
        <f t="shared" si="1165"/>
        <v>1</v>
      </c>
      <c r="BD2004" s="11">
        <f t="shared" si="1165"/>
        <v>1</v>
      </c>
      <c r="BE2004" s="11">
        <f t="shared" si="1165"/>
        <v>1</v>
      </c>
      <c r="BF2004" s="15" t="str">
        <f t="shared" si="1174"/>
        <v>EN 10210</v>
      </c>
      <c r="BG2004" s="42">
        <v>4.1146560000000001</v>
      </c>
      <c r="BH2004" s="17">
        <f t="shared" si="1175"/>
        <v>50</v>
      </c>
      <c r="BI2004" s="17">
        <f t="shared" si="1176"/>
        <v>30</v>
      </c>
      <c r="BK2004" s="17">
        <f t="shared" si="1177"/>
        <v>3.6</v>
      </c>
      <c r="BM2004" s="17">
        <f t="shared" si="1148"/>
        <v>3.6</v>
      </c>
      <c r="BX2004" s="18">
        <f t="shared" si="1178"/>
        <v>490.78512237157122</v>
      </c>
      <c r="BY2004" s="42">
        <v>0.16</v>
      </c>
      <c r="BZ2004" s="43">
        <f t="shared" si="1179"/>
        <v>41.529713668998092</v>
      </c>
      <c r="CA2004" s="18">
        <f t="shared" si="1180"/>
        <v>143828.67715462804</v>
      </c>
      <c r="CB2004" s="18">
        <f t="shared" si="1181"/>
        <v>5753.1470861851212</v>
      </c>
      <c r="CC2004" s="18">
        <f t="shared" si="1182"/>
        <v>7496.7111782139655</v>
      </c>
      <c r="CD2004" s="25">
        <f t="shared" si="1183"/>
        <v>1.3030626656870321</v>
      </c>
      <c r="CE2004" s="26">
        <f t="shared" si="1184"/>
        <v>17.118947045239885</v>
      </c>
      <c r="CF2004" s="18">
        <f t="shared" si="1185"/>
        <v>378.46512237157117</v>
      </c>
      <c r="CG2004" s="18">
        <f t="shared" si="1186"/>
        <v>234.4651223715712</v>
      </c>
      <c r="CH2004" s="18">
        <f t="shared" si="1187"/>
        <v>63419.045827505826</v>
      </c>
      <c r="CI2004" s="18">
        <f t="shared" si="1188"/>
        <v>4227.9363885003886</v>
      </c>
      <c r="CJ2004" s="18">
        <f t="shared" si="1189"/>
        <v>5209.6599544982546</v>
      </c>
      <c r="CK2004" s="25">
        <f t="shared" si="1190"/>
        <v>1.2321992281312621</v>
      </c>
      <c r="CL2004" s="26">
        <f t="shared" si="1191"/>
        <v>11.3674789126873</v>
      </c>
      <c r="CZ2004" s="18">
        <f t="shared" si="1192"/>
        <v>148403.76938901099</v>
      </c>
      <c r="DC2004" s="18">
        <f t="shared" si="1193"/>
        <v>2399.8576835573567</v>
      </c>
      <c r="DD2004" s="17">
        <f t="shared" si="1194"/>
        <v>1</v>
      </c>
      <c r="DE2004" s="17">
        <f t="shared" si="1195"/>
        <v>1</v>
      </c>
      <c r="DF2004" s="17">
        <f t="shared" si="1196"/>
        <v>1</v>
      </c>
      <c r="DG2004" s="17">
        <f t="shared" si="1197"/>
        <v>1</v>
      </c>
      <c r="DH2004" s="17">
        <f t="shared" si="1198"/>
        <v>1</v>
      </c>
      <c r="DI2004" s="17">
        <f t="shared" si="1199"/>
        <v>1</v>
      </c>
      <c r="DJ2004" s="20" t="s">
        <v>1879</v>
      </c>
    </row>
    <row r="2005" spans="1:114" x14ac:dyDescent="0.2">
      <c r="A2005" s="15" t="s">
        <v>105</v>
      </c>
      <c r="B2005" s="10" t="s">
        <v>2100</v>
      </c>
      <c r="C2005" s="11">
        <f t="shared" si="1171"/>
        <v>4.5216000000000003</v>
      </c>
      <c r="D2005" s="11">
        <f t="shared" si="1168"/>
        <v>50</v>
      </c>
      <c r="E2005" s="11">
        <f t="shared" si="1168"/>
        <v>30</v>
      </c>
      <c r="F2005" s="11">
        <f t="shared" si="1168"/>
        <v>0</v>
      </c>
      <c r="G2005" s="11">
        <f t="shared" si="1168"/>
        <v>4</v>
      </c>
      <c r="H2005" s="11">
        <f t="shared" si="1168"/>
        <v>0</v>
      </c>
      <c r="I2005" s="11">
        <f t="shared" si="1168"/>
        <v>4</v>
      </c>
      <c r="J2005" s="11">
        <f t="shared" si="1168"/>
        <v>0</v>
      </c>
      <c r="K2005" s="11">
        <f t="shared" si="1168"/>
        <v>0</v>
      </c>
      <c r="L2005" s="11">
        <f t="shared" si="1168"/>
        <v>0</v>
      </c>
      <c r="M2005" s="11">
        <f t="shared" si="1167"/>
        <v>0</v>
      </c>
      <c r="N2005" s="11">
        <f t="shared" si="1167"/>
        <v>0</v>
      </c>
      <c r="O2005" s="11">
        <f t="shared" si="1167"/>
        <v>0</v>
      </c>
      <c r="P2005" s="11">
        <f t="shared" si="1167"/>
        <v>0</v>
      </c>
      <c r="Q2005" s="11">
        <f t="shared" si="1166"/>
        <v>0</v>
      </c>
      <c r="R2005" s="11">
        <f t="shared" si="1166"/>
        <v>0</v>
      </c>
      <c r="S2005" s="11">
        <f t="shared" si="1166"/>
        <v>0</v>
      </c>
      <c r="T2005" s="11">
        <f t="shared" si="1166"/>
        <v>534.79644737231001</v>
      </c>
      <c r="U2005" s="40">
        <f t="shared" si="1172"/>
        <v>0.16</v>
      </c>
      <c r="V2005" s="11">
        <f t="shared" si="1173"/>
        <v>38.112006362873352</v>
      </c>
      <c r="W2005" s="11">
        <f t="shared" si="1173"/>
        <v>152505.43557137714</v>
      </c>
      <c r="X2005" s="11">
        <f t="shared" si="1173"/>
        <v>6100.2174228550857</v>
      </c>
      <c r="Y2005" s="11">
        <f t="shared" si="1173"/>
        <v>8048.8729386626055</v>
      </c>
      <c r="Z2005" s="11">
        <f t="shared" si="1173"/>
        <v>1.3194403380618343</v>
      </c>
      <c r="AA2005" s="11">
        <f t="shared" si="1173"/>
        <v>16.886840628748914</v>
      </c>
      <c r="AB2005" s="11">
        <f t="shared" si="1173"/>
        <v>422.79644737231007</v>
      </c>
      <c r="AC2005" s="11">
        <f t="shared" si="1173"/>
        <v>262.79644737231007</v>
      </c>
      <c r="AD2005" s="11">
        <f t="shared" si="1173"/>
        <v>66927.621535356055</v>
      </c>
      <c r="AE2005" s="11">
        <f t="shared" si="1170"/>
        <v>4461.8414356904041</v>
      </c>
      <c r="AF2005" s="11">
        <f t="shared" si="1170"/>
        <v>5580.9084649395036</v>
      </c>
      <c r="AG2005" s="11">
        <f t="shared" si="1170"/>
        <v>1.2508083367323743</v>
      </c>
      <c r="AH2005" s="11">
        <f t="shared" si="1170"/>
        <v>11.186866074718109</v>
      </c>
      <c r="AI2005" s="11">
        <f t="shared" si="1170"/>
        <v>0</v>
      </c>
      <c r="AJ2005" s="11">
        <f t="shared" si="1170"/>
        <v>0</v>
      </c>
      <c r="AK2005" s="11">
        <f t="shared" si="1170"/>
        <v>0</v>
      </c>
      <c r="AL2005" s="11">
        <f t="shared" si="1169"/>
        <v>0</v>
      </c>
      <c r="AM2005" s="11">
        <f t="shared" si="1139"/>
        <v>0</v>
      </c>
      <c r="AN2005" s="11">
        <f t="shared" si="1139"/>
        <v>0</v>
      </c>
      <c r="AO2005" s="11">
        <f t="shared" si="1139"/>
        <v>0</v>
      </c>
      <c r="AP2005" s="11">
        <f t="shared" si="1139"/>
        <v>0</v>
      </c>
      <c r="AQ2005" s="11">
        <f t="shared" si="1136"/>
        <v>0</v>
      </c>
      <c r="AR2005" s="11">
        <f t="shared" si="1136"/>
        <v>0</v>
      </c>
      <c r="AS2005" s="11">
        <f t="shared" si="1136"/>
        <v>0</v>
      </c>
      <c r="AT2005" s="11">
        <f t="shared" si="1136"/>
        <v>0</v>
      </c>
      <c r="AU2005" s="11">
        <f t="shared" si="1143"/>
        <v>0</v>
      </c>
      <c r="AV2005" s="11">
        <f t="shared" si="1143"/>
        <v>158935.11111111112</v>
      </c>
      <c r="AW2005" s="11">
        <f t="shared" si="1143"/>
        <v>0</v>
      </c>
      <c r="AX2005" s="11">
        <f t="shared" si="1143"/>
        <v>0</v>
      </c>
      <c r="AY2005" s="11">
        <f t="shared" si="1143"/>
        <v>2330.1946710584652</v>
      </c>
      <c r="AZ2005" s="11">
        <f t="shared" si="1143"/>
        <v>1</v>
      </c>
      <c r="BA2005" s="11">
        <f t="shared" si="1143"/>
        <v>1</v>
      </c>
      <c r="BB2005" s="11">
        <f t="shared" si="1143"/>
        <v>1</v>
      </c>
      <c r="BC2005" s="11">
        <f t="shared" si="1165"/>
        <v>1</v>
      </c>
      <c r="BD2005" s="11">
        <f t="shared" si="1165"/>
        <v>1</v>
      </c>
      <c r="BE2005" s="11">
        <f t="shared" si="1165"/>
        <v>1</v>
      </c>
      <c r="BF2005" s="15" t="str">
        <f t="shared" si="1174"/>
        <v>EN 10210</v>
      </c>
      <c r="BG2005" s="42">
        <v>4.5216000000000003</v>
      </c>
      <c r="BH2005" s="17">
        <f t="shared" si="1175"/>
        <v>50</v>
      </c>
      <c r="BI2005" s="17">
        <f t="shared" si="1176"/>
        <v>30</v>
      </c>
      <c r="BK2005" s="17">
        <f t="shared" si="1177"/>
        <v>4</v>
      </c>
      <c r="BM2005" s="17">
        <f t="shared" si="1148"/>
        <v>4</v>
      </c>
      <c r="BX2005" s="18">
        <f t="shared" si="1178"/>
        <v>534.79644737231001</v>
      </c>
      <c r="BY2005" s="42">
        <v>0.16</v>
      </c>
      <c r="BZ2005" s="43">
        <f t="shared" si="1179"/>
        <v>38.112006362873352</v>
      </c>
      <c r="CA2005" s="18">
        <f t="shared" si="1180"/>
        <v>152505.43557137714</v>
      </c>
      <c r="CB2005" s="18">
        <f t="shared" si="1181"/>
        <v>6100.2174228550857</v>
      </c>
      <c r="CC2005" s="18">
        <f t="shared" si="1182"/>
        <v>8048.8729386626055</v>
      </c>
      <c r="CD2005" s="25">
        <f t="shared" si="1183"/>
        <v>1.3194403380618343</v>
      </c>
      <c r="CE2005" s="26">
        <f t="shared" si="1184"/>
        <v>16.886840628748914</v>
      </c>
      <c r="CF2005" s="18">
        <f t="shared" si="1185"/>
        <v>422.79644737231007</v>
      </c>
      <c r="CG2005" s="18">
        <f t="shared" si="1186"/>
        <v>262.79644737231007</v>
      </c>
      <c r="CH2005" s="18">
        <f t="shared" si="1187"/>
        <v>66927.621535356055</v>
      </c>
      <c r="CI2005" s="18">
        <f t="shared" si="1188"/>
        <v>4461.8414356904041</v>
      </c>
      <c r="CJ2005" s="18">
        <f t="shared" si="1189"/>
        <v>5580.9084649395036</v>
      </c>
      <c r="CK2005" s="25">
        <f t="shared" si="1190"/>
        <v>1.2508083367323743</v>
      </c>
      <c r="CL2005" s="26">
        <f t="shared" si="1191"/>
        <v>11.186866074718109</v>
      </c>
      <c r="CZ2005" s="18">
        <f t="shared" si="1192"/>
        <v>158935.11111111112</v>
      </c>
      <c r="DC2005" s="18">
        <f t="shared" si="1193"/>
        <v>2330.1946710584652</v>
      </c>
      <c r="DD2005" s="17">
        <f t="shared" si="1194"/>
        <v>1</v>
      </c>
      <c r="DE2005" s="17">
        <f t="shared" si="1195"/>
        <v>1</v>
      </c>
      <c r="DF2005" s="17">
        <f t="shared" si="1196"/>
        <v>1</v>
      </c>
      <c r="DG2005" s="17">
        <f t="shared" si="1197"/>
        <v>1</v>
      </c>
      <c r="DH2005" s="17">
        <f t="shared" si="1198"/>
        <v>1</v>
      </c>
      <c r="DI2005" s="17">
        <f t="shared" si="1199"/>
        <v>1</v>
      </c>
      <c r="DJ2005" s="20" t="s">
        <v>1879</v>
      </c>
    </row>
    <row r="2006" spans="1:114" x14ac:dyDescent="0.2">
      <c r="A2006" s="15" t="s">
        <v>105</v>
      </c>
      <c r="B2006" s="10" t="s">
        <v>2101</v>
      </c>
      <c r="C2006" s="11">
        <f t="shared" si="1171"/>
        <v>5.0161499999999997</v>
      </c>
      <c r="D2006" s="11">
        <f t="shared" si="1168"/>
        <v>50</v>
      </c>
      <c r="E2006" s="11">
        <f t="shared" si="1168"/>
        <v>30</v>
      </c>
      <c r="F2006" s="11">
        <f t="shared" si="1168"/>
        <v>0</v>
      </c>
      <c r="G2006" s="11">
        <f t="shared" si="1168"/>
        <v>4.5</v>
      </c>
      <c r="H2006" s="11">
        <f t="shared" si="1168"/>
        <v>0</v>
      </c>
      <c r="I2006" s="11">
        <f t="shared" si="1168"/>
        <v>4.5</v>
      </c>
      <c r="J2006" s="11">
        <f t="shared" si="1168"/>
        <v>0</v>
      </c>
      <c r="K2006" s="11">
        <f t="shared" si="1168"/>
        <v>0</v>
      </c>
      <c r="L2006" s="11">
        <f t="shared" si="1168"/>
        <v>0</v>
      </c>
      <c r="M2006" s="11">
        <f t="shared" si="1167"/>
        <v>0</v>
      </c>
      <c r="N2006" s="11">
        <f t="shared" si="1167"/>
        <v>0</v>
      </c>
      <c r="O2006" s="11">
        <f t="shared" si="1167"/>
        <v>0</v>
      </c>
      <c r="P2006" s="11">
        <f t="shared" si="1167"/>
        <v>0</v>
      </c>
      <c r="Q2006" s="11">
        <f t="shared" si="1166"/>
        <v>0</v>
      </c>
      <c r="R2006" s="11">
        <f t="shared" si="1166"/>
        <v>0</v>
      </c>
      <c r="S2006" s="11">
        <f t="shared" si="1166"/>
        <v>0</v>
      </c>
      <c r="T2006" s="11">
        <f t="shared" si="1166"/>
        <v>586.85175370557999</v>
      </c>
      <c r="U2006" s="40">
        <f t="shared" si="1172"/>
        <v>0.16</v>
      </c>
      <c r="V2006" s="11">
        <f t="shared" si="1173"/>
        <v>34.731370361246547</v>
      </c>
      <c r="W2006" s="11">
        <f t="shared" si="1173"/>
        <v>161559.98396430095</v>
      </c>
      <c r="X2006" s="11">
        <f t="shared" si="1173"/>
        <v>6462.3993585720382</v>
      </c>
      <c r="Y2006" s="11">
        <f t="shared" si="1173"/>
        <v>8665.1280592892781</v>
      </c>
      <c r="Z2006" s="11">
        <f t="shared" si="1173"/>
        <v>1.340853076155907</v>
      </c>
      <c r="AA2006" s="11">
        <f t="shared" si="1173"/>
        <v>16.592151224897034</v>
      </c>
      <c r="AB2006" s="11">
        <f t="shared" si="1173"/>
        <v>478.85175370557988</v>
      </c>
      <c r="AC2006" s="11">
        <f t="shared" si="1173"/>
        <v>298.85175370557994</v>
      </c>
      <c r="AD2006" s="11">
        <f t="shared" si="1173"/>
        <v>70507.598149073368</v>
      </c>
      <c r="AE2006" s="11">
        <f t="shared" si="1170"/>
        <v>4700.5065432715583</v>
      </c>
      <c r="AF2006" s="11">
        <f t="shared" si="1170"/>
        <v>5991.61052223348</v>
      </c>
      <c r="AG2006" s="11">
        <f t="shared" si="1170"/>
        <v>1.2746733712795371</v>
      </c>
      <c r="AH2006" s="11">
        <f t="shared" si="1170"/>
        <v>10.961090334419763</v>
      </c>
      <c r="AI2006" s="11">
        <f t="shared" si="1170"/>
        <v>0</v>
      </c>
      <c r="AJ2006" s="11">
        <f t="shared" si="1170"/>
        <v>0</v>
      </c>
      <c r="AK2006" s="11">
        <f t="shared" si="1170"/>
        <v>0</v>
      </c>
      <c r="AL2006" s="11">
        <f t="shared" si="1169"/>
        <v>0</v>
      </c>
      <c r="AM2006" s="11">
        <f t="shared" si="1139"/>
        <v>0</v>
      </c>
      <c r="AN2006" s="11">
        <f t="shared" si="1139"/>
        <v>0</v>
      </c>
      <c r="AO2006" s="11">
        <f t="shared" si="1139"/>
        <v>0</v>
      </c>
      <c r="AP2006" s="11">
        <f t="shared" si="1139"/>
        <v>0</v>
      </c>
      <c r="AQ2006" s="11">
        <f t="shared" si="1136"/>
        <v>0</v>
      </c>
      <c r="AR2006" s="11">
        <f t="shared" si="1136"/>
        <v>0</v>
      </c>
      <c r="AS2006" s="11">
        <f t="shared" si="1136"/>
        <v>0</v>
      </c>
      <c r="AT2006" s="11">
        <f t="shared" si="1136"/>
        <v>0</v>
      </c>
      <c r="AU2006" s="11">
        <f t="shared" si="1143"/>
        <v>0</v>
      </c>
      <c r="AV2006" s="11">
        <f t="shared" si="1143"/>
        <v>170642.54313380283</v>
      </c>
      <c r="AW2006" s="11">
        <f t="shared" si="1143"/>
        <v>0</v>
      </c>
      <c r="AX2006" s="11">
        <f t="shared" si="1143"/>
        <v>0</v>
      </c>
      <c r="AY2006" s="11">
        <f t="shared" si="1143"/>
        <v>2242.2776305583698</v>
      </c>
      <c r="AZ2006" s="11">
        <f t="shared" si="1143"/>
        <v>1</v>
      </c>
      <c r="BA2006" s="11">
        <f t="shared" si="1143"/>
        <v>1</v>
      </c>
      <c r="BB2006" s="11">
        <f t="shared" si="1143"/>
        <v>1</v>
      </c>
      <c r="BC2006" s="11">
        <f t="shared" si="1165"/>
        <v>1</v>
      </c>
      <c r="BD2006" s="11">
        <f t="shared" si="1165"/>
        <v>1</v>
      </c>
      <c r="BE2006" s="11">
        <f t="shared" si="1165"/>
        <v>1</v>
      </c>
      <c r="BF2006" s="15" t="str">
        <f t="shared" si="1174"/>
        <v>EN 10210</v>
      </c>
      <c r="BG2006" s="42">
        <v>5.0161499999999997</v>
      </c>
      <c r="BH2006" s="17">
        <f t="shared" si="1175"/>
        <v>50</v>
      </c>
      <c r="BI2006" s="17">
        <f t="shared" si="1176"/>
        <v>30</v>
      </c>
      <c r="BK2006" s="17">
        <f t="shared" si="1177"/>
        <v>4.5</v>
      </c>
      <c r="BM2006" s="17">
        <f t="shared" si="1148"/>
        <v>4.5</v>
      </c>
      <c r="BX2006" s="18">
        <f t="shared" si="1178"/>
        <v>586.85175370557999</v>
      </c>
      <c r="BY2006" s="42">
        <v>0.16</v>
      </c>
      <c r="BZ2006" s="43">
        <f t="shared" si="1179"/>
        <v>34.731370361246547</v>
      </c>
      <c r="CA2006" s="18">
        <f t="shared" si="1180"/>
        <v>161559.98396430095</v>
      </c>
      <c r="CB2006" s="18">
        <f t="shared" si="1181"/>
        <v>6462.3993585720382</v>
      </c>
      <c r="CC2006" s="18">
        <f t="shared" si="1182"/>
        <v>8665.1280592892781</v>
      </c>
      <c r="CD2006" s="25">
        <f t="shared" si="1183"/>
        <v>1.340853076155907</v>
      </c>
      <c r="CE2006" s="26">
        <f t="shared" si="1184"/>
        <v>16.592151224897034</v>
      </c>
      <c r="CF2006" s="18">
        <f t="shared" si="1185"/>
        <v>478.85175370557988</v>
      </c>
      <c r="CG2006" s="18">
        <f t="shared" si="1186"/>
        <v>298.85175370557994</v>
      </c>
      <c r="CH2006" s="18">
        <f t="shared" si="1187"/>
        <v>70507.598149073368</v>
      </c>
      <c r="CI2006" s="18">
        <f t="shared" si="1188"/>
        <v>4700.5065432715583</v>
      </c>
      <c r="CJ2006" s="18">
        <f t="shared" si="1189"/>
        <v>5991.61052223348</v>
      </c>
      <c r="CK2006" s="25">
        <f t="shared" si="1190"/>
        <v>1.2746733712795371</v>
      </c>
      <c r="CL2006" s="26">
        <f t="shared" si="1191"/>
        <v>10.961090334419763</v>
      </c>
      <c r="CZ2006" s="18">
        <f t="shared" si="1192"/>
        <v>170642.54313380283</v>
      </c>
      <c r="DC2006" s="18">
        <f t="shared" si="1193"/>
        <v>2242.2776305583698</v>
      </c>
      <c r="DD2006" s="17">
        <f t="shared" si="1194"/>
        <v>1</v>
      </c>
      <c r="DE2006" s="17">
        <f t="shared" si="1195"/>
        <v>1</v>
      </c>
      <c r="DF2006" s="17">
        <f t="shared" si="1196"/>
        <v>1</v>
      </c>
      <c r="DG2006" s="17">
        <f t="shared" si="1197"/>
        <v>1</v>
      </c>
      <c r="DH2006" s="17">
        <f t="shared" si="1198"/>
        <v>1</v>
      </c>
      <c r="DI2006" s="17">
        <f t="shared" si="1199"/>
        <v>1</v>
      </c>
      <c r="DJ2006" s="20" t="s">
        <v>1879</v>
      </c>
    </row>
    <row r="2007" spans="1:114" x14ac:dyDescent="0.2">
      <c r="A2007" s="15" t="s">
        <v>105</v>
      </c>
      <c r="B2007" s="10" t="s">
        <v>2102</v>
      </c>
      <c r="C2007" s="11">
        <f t="shared" si="1171"/>
        <v>5.4950000000000001</v>
      </c>
      <c r="D2007" s="11">
        <f t="shared" si="1168"/>
        <v>50</v>
      </c>
      <c r="E2007" s="11">
        <f t="shared" si="1168"/>
        <v>30</v>
      </c>
      <c r="F2007" s="11">
        <f t="shared" si="1168"/>
        <v>0</v>
      </c>
      <c r="G2007" s="11">
        <f t="shared" si="1168"/>
        <v>5</v>
      </c>
      <c r="H2007" s="11">
        <f t="shared" si="1168"/>
        <v>0</v>
      </c>
      <c r="I2007" s="11">
        <f t="shared" si="1168"/>
        <v>5</v>
      </c>
      <c r="J2007" s="11">
        <f t="shared" si="1168"/>
        <v>0</v>
      </c>
      <c r="K2007" s="11">
        <f t="shared" si="1168"/>
        <v>0</v>
      </c>
      <c r="L2007" s="11">
        <f t="shared" si="1168"/>
        <v>0</v>
      </c>
      <c r="M2007" s="11">
        <f t="shared" si="1167"/>
        <v>0</v>
      </c>
      <c r="N2007" s="11">
        <f t="shared" si="1167"/>
        <v>0</v>
      </c>
      <c r="O2007" s="11">
        <f t="shared" si="1167"/>
        <v>0</v>
      </c>
      <c r="P2007" s="11">
        <f t="shared" si="1167"/>
        <v>0</v>
      </c>
      <c r="Q2007" s="11">
        <f t="shared" si="1166"/>
        <v>0</v>
      </c>
      <c r="R2007" s="11">
        <f t="shared" si="1166"/>
        <v>0</v>
      </c>
      <c r="S2007" s="11">
        <f t="shared" si="1166"/>
        <v>0</v>
      </c>
      <c r="T2007" s="11">
        <f t="shared" si="1166"/>
        <v>635.61944901923448</v>
      </c>
      <c r="U2007" s="40">
        <f t="shared" si="1172"/>
        <v>0.16</v>
      </c>
      <c r="V2007" s="11">
        <f t="shared" si="1173"/>
        <v>32.066617276336295</v>
      </c>
      <c r="W2007" s="11">
        <f t="shared" si="1173"/>
        <v>168710.81714451217</v>
      </c>
      <c r="X2007" s="11">
        <f t="shared" si="1173"/>
        <v>6748.4326857804872</v>
      </c>
      <c r="Y2007" s="11">
        <f t="shared" si="1173"/>
        <v>9200.9584019551839</v>
      </c>
      <c r="Z2007" s="11">
        <f t="shared" si="1173"/>
        <v>1.363421527689292</v>
      </c>
      <c r="AA2007" s="11">
        <f t="shared" si="1173"/>
        <v>16.291942765030658</v>
      </c>
      <c r="AB2007" s="11">
        <f t="shared" si="1173"/>
        <v>535.61944901923459</v>
      </c>
      <c r="AC2007" s="11">
        <f t="shared" si="1173"/>
        <v>335.61944901923448</v>
      </c>
      <c r="AD2007" s="11">
        <f t="shared" si="1173"/>
        <v>73253.594007331936</v>
      </c>
      <c r="AE2007" s="11">
        <f t="shared" si="1170"/>
        <v>4883.572933822129</v>
      </c>
      <c r="AF2007" s="11">
        <f t="shared" si="1170"/>
        <v>6344.7639117628396</v>
      </c>
      <c r="AG2007" s="11">
        <f t="shared" si="1170"/>
        <v>1.2992053149899636</v>
      </c>
      <c r="AH2007" s="11">
        <f t="shared" si="1170"/>
        <v>10.735341884612215</v>
      </c>
      <c r="AI2007" s="11">
        <f t="shared" si="1170"/>
        <v>0</v>
      </c>
      <c r="AJ2007" s="11">
        <f t="shared" si="1170"/>
        <v>0</v>
      </c>
      <c r="AK2007" s="11">
        <f t="shared" si="1170"/>
        <v>0</v>
      </c>
      <c r="AL2007" s="11">
        <f t="shared" si="1169"/>
        <v>0</v>
      </c>
      <c r="AM2007" s="11">
        <f t="shared" si="1139"/>
        <v>0</v>
      </c>
      <c r="AN2007" s="11">
        <f t="shared" si="1139"/>
        <v>0</v>
      </c>
      <c r="AO2007" s="11">
        <f t="shared" si="1139"/>
        <v>0</v>
      </c>
      <c r="AP2007" s="11">
        <f t="shared" si="1139"/>
        <v>0</v>
      </c>
      <c r="AQ2007" s="11">
        <f t="shared" si="1136"/>
        <v>0</v>
      </c>
      <c r="AR2007" s="11">
        <f t="shared" si="1136"/>
        <v>0</v>
      </c>
      <c r="AS2007" s="11">
        <f t="shared" si="1136"/>
        <v>0</v>
      </c>
      <c r="AT2007" s="11">
        <f t="shared" si="1136"/>
        <v>0</v>
      </c>
      <c r="AU2007" s="11">
        <f t="shared" si="1143"/>
        <v>0</v>
      </c>
      <c r="AV2007" s="11">
        <f t="shared" si="1143"/>
        <v>180803.57142857142</v>
      </c>
      <c r="AW2007" s="11">
        <f t="shared" si="1143"/>
        <v>0</v>
      </c>
      <c r="AX2007" s="11">
        <f t="shared" si="1143"/>
        <v>0</v>
      </c>
      <c r="AY2007" s="11">
        <f t="shared" si="1143"/>
        <v>2153.4291735288516</v>
      </c>
      <c r="AZ2007" s="11">
        <f t="shared" si="1143"/>
        <v>1</v>
      </c>
      <c r="BA2007" s="11">
        <f t="shared" si="1143"/>
        <v>1</v>
      </c>
      <c r="BB2007" s="11">
        <f t="shared" si="1143"/>
        <v>1</v>
      </c>
      <c r="BC2007" s="11">
        <f t="shared" si="1165"/>
        <v>1</v>
      </c>
      <c r="BD2007" s="11">
        <f t="shared" si="1165"/>
        <v>1</v>
      </c>
      <c r="BE2007" s="11">
        <f t="shared" si="1165"/>
        <v>1</v>
      </c>
      <c r="BF2007" s="15" t="str">
        <f t="shared" si="1174"/>
        <v>EN 10210</v>
      </c>
      <c r="BG2007" s="42">
        <v>5.4950000000000001</v>
      </c>
      <c r="BH2007" s="17">
        <f t="shared" si="1175"/>
        <v>50</v>
      </c>
      <c r="BI2007" s="17">
        <f t="shared" si="1176"/>
        <v>30</v>
      </c>
      <c r="BK2007" s="17">
        <f t="shared" si="1177"/>
        <v>5</v>
      </c>
      <c r="BM2007" s="17">
        <f t="shared" si="1148"/>
        <v>5</v>
      </c>
      <c r="BX2007" s="18">
        <f t="shared" si="1178"/>
        <v>635.61944901923448</v>
      </c>
      <c r="BY2007" s="42">
        <v>0.16</v>
      </c>
      <c r="BZ2007" s="43">
        <f t="shared" si="1179"/>
        <v>32.066617276336295</v>
      </c>
      <c r="CA2007" s="18">
        <f t="shared" si="1180"/>
        <v>168710.81714451217</v>
      </c>
      <c r="CB2007" s="18">
        <f t="shared" si="1181"/>
        <v>6748.4326857804872</v>
      </c>
      <c r="CC2007" s="18">
        <f t="shared" si="1182"/>
        <v>9200.9584019551839</v>
      </c>
      <c r="CD2007" s="25">
        <f t="shared" si="1183"/>
        <v>1.363421527689292</v>
      </c>
      <c r="CE2007" s="26">
        <f t="shared" si="1184"/>
        <v>16.291942765030658</v>
      </c>
      <c r="CF2007" s="18">
        <f t="shared" si="1185"/>
        <v>535.61944901923459</v>
      </c>
      <c r="CG2007" s="18">
        <f t="shared" si="1186"/>
        <v>335.61944901923448</v>
      </c>
      <c r="CH2007" s="18">
        <f t="shared" si="1187"/>
        <v>73253.594007331936</v>
      </c>
      <c r="CI2007" s="18">
        <f t="shared" si="1188"/>
        <v>4883.572933822129</v>
      </c>
      <c r="CJ2007" s="18">
        <f t="shared" si="1189"/>
        <v>6344.7639117628396</v>
      </c>
      <c r="CK2007" s="25">
        <f t="shared" si="1190"/>
        <v>1.2992053149899636</v>
      </c>
      <c r="CL2007" s="26">
        <f t="shared" si="1191"/>
        <v>10.735341884612215</v>
      </c>
      <c r="CZ2007" s="18">
        <f t="shared" si="1192"/>
        <v>180803.57142857142</v>
      </c>
      <c r="DC2007" s="18">
        <f t="shared" si="1193"/>
        <v>2153.4291735288516</v>
      </c>
      <c r="DD2007" s="17">
        <f t="shared" si="1194"/>
        <v>1</v>
      </c>
      <c r="DE2007" s="17">
        <f t="shared" si="1195"/>
        <v>1</v>
      </c>
      <c r="DF2007" s="17">
        <f t="shared" si="1196"/>
        <v>1</v>
      </c>
      <c r="DG2007" s="17">
        <f t="shared" si="1197"/>
        <v>1</v>
      </c>
      <c r="DH2007" s="17">
        <f t="shared" si="1198"/>
        <v>1</v>
      </c>
      <c r="DI2007" s="17">
        <f t="shared" si="1199"/>
        <v>1</v>
      </c>
      <c r="DJ2007" s="20" t="s">
        <v>1879</v>
      </c>
    </row>
    <row r="2008" spans="1:114" x14ac:dyDescent="0.2">
      <c r="A2008" s="15" t="s">
        <v>105</v>
      </c>
      <c r="B2008" s="10" t="s">
        <v>2103</v>
      </c>
      <c r="C2008" s="11">
        <f t="shared" si="1171"/>
        <v>6.0488960000000001</v>
      </c>
      <c r="D2008" s="11">
        <f t="shared" si="1168"/>
        <v>50</v>
      </c>
      <c r="E2008" s="11">
        <f t="shared" si="1168"/>
        <v>30</v>
      </c>
      <c r="F2008" s="11">
        <f t="shared" si="1168"/>
        <v>0</v>
      </c>
      <c r="G2008" s="11">
        <f t="shared" si="1168"/>
        <v>5.6</v>
      </c>
      <c r="H2008" s="11">
        <f t="shared" si="1168"/>
        <v>0</v>
      </c>
      <c r="I2008" s="11">
        <f t="shared" si="1168"/>
        <v>5.6</v>
      </c>
      <c r="J2008" s="11">
        <f t="shared" si="1168"/>
        <v>0</v>
      </c>
      <c r="K2008" s="11">
        <f t="shared" si="1168"/>
        <v>0</v>
      </c>
      <c r="L2008" s="11">
        <f t="shared" si="1168"/>
        <v>0</v>
      </c>
      <c r="M2008" s="11">
        <f t="shared" si="1167"/>
        <v>0</v>
      </c>
      <c r="N2008" s="11">
        <f t="shared" si="1167"/>
        <v>0</v>
      </c>
      <c r="O2008" s="11">
        <f t="shared" si="1167"/>
        <v>0</v>
      </c>
      <c r="P2008" s="11">
        <f t="shared" si="1167"/>
        <v>0</v>
      </c>
      <c r="Q2008" s="11">
        <f t="shared" si="1166"/>
        <v>0</v>
      </c>
      <c r="R2008" s="11">
        <f t="shared" si="1166"/>
        <v>0</v>
      </c>
      <c r="S2008" s="11">
        <f t="shared" si="1166"/>
        <v>0</v>
      </c>
      <c r="T2008" s="11">
        <f t="shared" si="1166"/>
        <v>689.80103684972778</v>
      </c>
      <c r="U2008" s="40">
        <f t="shared" si="1172"/>
        <v>0.16</v>
      </c>
      <c r="V2008" s="11">
        <f t="shared" si="1173"/>
        <v>29.547890647105202</v>
      </c>
      <c r="W2008" s="11">
        <f t="shared" si="1173"/>
        <v>174907.24343550482</v>
      </c>
      <c r="X2008" s="11">
        <f t="shared" si="1173"/>
        <v>6996.289737420193</v>
      </c>
      <c r="Y2008" s="11">
        <f t="shared" si="1173"/>
        <v>9740.4169751929094</v>
      </c>
      <c r="Z2008" s="11">
        <f t="shared" si="1173"/>
        <v>1.3922260713554415</v>
      </c>
      <c r="AA2008" s="11">
        <f t="shared" si="1173"/>
        <v>15.923626275912392</v>
      </c>
      <c r="AB2008" s="11">
        <f t="shared" si="1173"/>
        <v>604.68103684972766</v>
      </c>
      <c r="AC2008" s="11">
        <f t="shared" si="1173"/>
        <v>380.68103684972766</v>
      </c>
      <c r="AD2008" s="11">
        <f t="shared" si="1173"/>
        <v>75537.88761661938</v>
      </c>
      <c r="AE2008" s="11">
        <f t="shared" si="1170"/>
        <v>5035.8591744412925</v>
      </c>
      <c r="AF2008" s="11">
        <f t="shared" si="1170"/>
        <v>6695.2066066956322</v>
      </c>
      <c r="AG2008" s="11">
        <f t="shared" si="1170"/>
        <v>1.3295063215183012</v>
      </c>
      <c r="AH2008" s="11">
        <f t="shared" si="1170"/>
        <v>10.464548532313206</v>
      </c>
      <c r="AI2008" s="11">
        <f t="shared" si="1170"/>
        <v>0</v>
      </c>
      <c r="AJ2008" s="11">
        <f t="shared" si="1170"/>
        <v>0</v>
      </c>
      <c r="AK2008" s="11">
        <f t="shared" si="1170"/>
        <v>0</v>
      </c>
      <c r="AL2008" s="11">
        <f t="shared" si="1169"/>
        <v>0</v>
      </c>
      <c r="AM2008" s="11">
        <f t="shared" si="1139"/>
        <v>0</v>
      </c>
      <c r="AN2008" s="11">
        <f t="shared" si="1139"/>
        <v>0</v>
      </c>
      <c r="AO2008" s="11">
        <f t="shared" si="1139"/>
        <v>0</v>
      </c>
      <c r="AP2008" s="11">
        <f t="shared" si="1139"/>
        <v>0</v>
      </c>
      <c r="AQ2008" s="11">
        <f t="shared" si="1136"/>
        <v>0</v>
      </c>
      <c r="AR2008" s="11">
        <f t="shared" si="1136"/>
        <v>0</v>
      </c>
      <c r="AS2008" s="11">
        <f t="shared" si="1136"/>
        <v>0</v>
      </c>
      <c r="AT2008" s="11">
        <f t="shared" si="1136"/>
        <v>0</v>
      </c>
      <c r="AU2008" s="11">
        <f t="shared" si="1143"/>
        <v>0</v>
      </c>
      <c r="AV2008" s="11">
        <f t="shared" ref="AV2008:BE2043" si="1200">IF($A2008="x",CZ2008,"")</f>
        <v>191062.37737674409</v>
      </c>
      <c r="AW2008" s="11">
        <f t="shared" si="1200"/>
        <v>0</v>
      </c>
      <c r="AX2008" s="11">
        <f t="shared" si="1200"/>
        <v>0</v>
      </c>
      <c r="AY2008" s="11">
        <f t="shared" si="1200"/>
        <v>2045.5815552745914</v>
      </c>
      <c r="AZ2008" s="11">
        <f t="shared" si="1200"/>
        <v>1</v>
      </c>
      <c r="BA2008" s="11">
        <f t="shared" si="1200"/>
        <v>1</v>
      </c>
      <c r="BB2008" s="11">
        <f t="shared" si="1200"/>
        <v>1</v>
      </c>
      <c r="BC2008" s="11">
        <f t="shared" si="1165"/>
        <v>1</v>
      </c>
      <c r="BD2008" s="11">
        <f t="shared" si="1165"/>
        <v>1</v>
      </c>
      <c r="BE2008" s="11">
        <f t="shared" si="1165"/>
        <v>1</v>
      </c>
      <c r="BF2008" s="15" t="str">
        <f t="shared" si="1174"/>
        <v>EN 10210</v>
      </c>
      <c r="BG2008" s="42">
        <v>6.0488960000000001</v>
      </c>
      <c r="BH2008" s="17">
        <f t="shared" si="1175"/>
        <v>50</v>
      </c>
      <c r="BI2008" s="17">
        <f t="shared" si="1176"/>
        <v>30</v>
      </c>
      <c r="BK2008" s="17">
        <f t="shared" si="1177"/>
        <v>5.6</v>
      </c>
      <c r="BM2008" s="17">
        <f t="shared" si="1148"/>
        <v>5.6</v>
      </c>
      <c r="BX2008" s="18">
        <f t="shared" si="1178"/>
        <v>689.80103684972778</v>
      </c>
      <c r="BY2008" s="42">
        <v>0.16</v>
      </c>
      <c r="BZ2008" s="43">
        <f t="shared" si="1179"/>
        <v>29.547890647105202</v>
      </c>
      <c r="CA2008" s="18">
        <f t="shared" si="1180"/>
        <v>174907.24343550482</v>
      </c>
      <c r="CB2008" s="18">
        <f t="shared" si="1181"/>
        <v>6996.289737420193</v>
      </c>
      <c r="CC2008" s="18">
        <f t="shared" si="1182"/>
        <v>9740.4169751929094</v>
      </c>
      <c r="CD2008" s="25">
        <f t="shared" si="1183"/>
        <v>1.3922260713554415</v>
      </c>
      <c r="CE2008" s="26">
        <f t="shared" si="1184"/>
        <v>15.923626275912392</v>
      </c>
      <c r="CF2008" s="18">
        <f t="shared" si="1185"/>
        <v>604.68103684972766</v>
      </c>
      <c r="CG2008" s="18">
        <f t="shared" si="1186"/>
        <v>380.68103684972766</v>
      </c>
      <c r="CH2008" s="18">
        <f t="shared" si="1187"/>
        <v>75537.88761661938</v>
      </c>
      <c r="CI2008" s="18">
        <f t="shared" si="1188"/>
        <v>5035.8591744412925</v>
      </c>
      <c r="CJ2008" s="18">
        <f t="shared" si="1189"/>
        <v>6695.2066066956322</v>
      </c>
      <c r="CK2008" s="25">
        <f t="shared" si="1190"/>
        <v>1.3295063215183012</v>
      </c>
      <c r="CL2008" s="26">
        <f t="shared" si="1191"/>
        <v>10.464548532313206</v>
      </c>
      <c r="CZ2008" s="18">
        <f t="shared" si="1192"/>
        <v>191062.37737674409</v>
      </c>
      <c r="DC2008" s="18">
        <f t="shared" si="1193"/>
        <v>2045.5815552745914</v>
      </c>
      <c r="DD2008" s="17">
        <f t="shared" si="1194"/>
        <v>1</v>
      </c>
      <c r="DE2008" s="17">
        <f t="shared" si="1195"/>
        <v>1</v>
      </c>
      <c r="DF2008" s="17">
        <f t="shared" si="1196"/>
        <v>1</v>
      </c>
      <c r="DG2008" s="17">
        <f t="shared" si="1197"/>
        <v>1</v>
      </c>
      <c r="DH2008" s="17">
        <f t="shared" si="1198"/>
        <v>1</v>
      </c>
      <c r="DI2008" s="17">
        <f t="shared" si="1199"/>
        <v>1</v>
      </c>
      <c r="DJ2008" s="20" t="s">
        <v>1879</v>
      </c>
    </row>
    <row r="2009" spans="1:114" x14ac:dyDescent="0.2">
      <c r="A2009" s="15" t="s">
        <v>105</v>
      </c>
      <c r="B2009" s="10" t="s">
        <v>2104</v>
      </c>
      <c r="C2009" s="11">
        <f t="shared" si="1171"/>
        <v>6.6665340000000013</v>
      </c>
      <c r="D2009" s="11">
        <f t="shared" si="1168"/>
        <v>50</v>
      </c>
      <c r="E2009" s="11">
        <f t="shared" si="1168"/>
        <v>30</v>
      </c>
      <c r="F2009" s="11">
        <f t="shared" si="1168"/>
        <v>0</v>
      </c>
      <c r="G2009" s="11">
        <f t="shared" si="1168"/>
        <v>6.3</v>
      </c>
      <c r="H2009" s="11">
        <f t="shared" si="1168"/>
        <v>0</v>
      </c>
      <c r="I2009" s="11">
        <f t="shared" si="1168"/>
        <v>9.4499999999999993</v>
      </c>
      <c r="J2009" s="11">
        <f t="shared" si="1168"/>
        <v>0</v>
      </c>
      <c r="K2009" s="11">
        <f t="shared" si="1168"/>
        <v>0</v>
      </c>
      <c r="L2009" s="11">
        <f t="shared" si="1168"/>
        <v>0</v>
      </c>
      <c r="M2009" s="11">
        <f t="shared" si="1167"/>
        <v>0</v>
      </c>
      <c r="N2009" s="11">
        <f t="shared" si="1167"/>
        <v>0</v>
      </c>
      <c r="O2009" s="11">
        <f t="shared" si="1167"/>
        <v>0</v>
      </c>
      <c r="P2009" s="11">
        <f t="shared" si="1167"/>
        <v>0</v>
      </c>
      <c r="Q2009" s="11">
        <f t="shared" si="1166"/>
        <v>0</v>
      </c>
      <c r="R2009" s="11">
        <f t="shared" si="1166"/>
        <v>0</v>
      </c>
      <c r="S2009" s="11">
        <f t="shared" si="1166"/>
        <v>0</v>
      </c>
      <c r="T2009" s="11">
        <f t="shared" si="1166"/>
        <v>868.82151521013907</v>
      </c>
      <c r="U2009" s="40">
        <f t="shared" si="1172"/>
        <v>0.16</v>
      </c>
      <c r="V2009" s="11">
        <f t="shared" si="1173"/>
        <v>23.459554405907841</v>
      </c>
      <c r="W2009" s="11">
        <f t="shared" si="1173"/>
        <v>157859.34461848356</v>
      </c>
      <c r="X2009" s="11">
        <f t="shared" si="1173"/>
        <v>6314.3737847393422</v>
      </c>
      <c r="Y2009" s="11">
        <f t="shared" si="1173"/>
        <v>9362.7465595762187</v>
      </c>
      <c r="Z2009" s="11">
        <f t="shared" si="1173"/>
        <v>1.4827672353201868</v>
      </c>
      <c r="AA2009" s="11">
        <f t="shared" si="1173"/>
        <v>13.479378367049335</v>
      </c>
      <c r="AB2009" s="11">
        <f t="shared" si="1173"/>
        <v>731.85924968391555</v>
      </c>
      <c r="AC2009" s="11">
        <f t="shared" si="1173"/>
        <v>479.85924968391561</v>
      </c>
      <c r="AD2009" s="11">
        <f t="shared" si="1173"/>
        <v>69720.298395350736</v>
      </c>
      <c r="AE2009" s="11">
        <f t="shared" si="1170"/>
        <v>4648.0198930233828</v>
      </c>
      <c r="AF2009" s="11">
        <f t="shared" si="1170"/>
        <v>6479.3540627370621</v>
      </c>
      <c r="AG2009" s="11">
        <f t="shared" si="1170"/>
        <v>1.3940030834339776</v>
      </c>
      <c r="AH2009" s="11">
        <f t="shared" si="1170"/>
        <v>8.958067591982589</v>
      </c>
      <c r="AI2009" s="11">
        <f t="shared" si="1170"/>
        <v>0</v>
      </c>
      <c r="AJ2009" s="11">
        <f t="shared" si="1170"/>
        <v>0</v>
      </c>
      <c r="AK2009" s="11">
        <f t="shared" si="1170"/>
        <v>0</v>
      </c>
      <c r="AL2009" s="11">
        <f t="shared" si="1169"/>
        <v>0</v>
      </c>
      <c r="AM2009" s="11">
        <f t="shared" si="1139"/>
        <v>0</v>
      </c>
      <c r="AN2009" s="11">
        <f t="shared" si="1139"/>
        <v>0</v>
      </c>
      <c r="AO2009" s="11">
        <f t="shared" si="1139"/>
        <v>0</v>
      </c>
      <c r="AP2009" s="11">
        <f t="shared" si="1139"/>
        <v>0</v>
      </c>
      <c r="AQ2009" s="11">
        <f t="shared" si="1136"/>
        <v>0</v>
      </c>
      <c r="AR2009" s="11">
        <f t="shared" si="1136"/>
        <v>0</v>
      </c>
      <c r="AS2009" s="11">
        <f t="shared" si="1136"/>
        <v>0</v>
      </c>
      <c r="AT2009" s="11">
        <f t="shared" si="1136"/>
        <v>0</v>
      </c>
      <c r="AU2009" s="11">
        <f t="shared" si="1136"/>
        <v>0</v>
      </c>
      <c r="AV2009" s="11">
        <f t="shared" si="1200"/>
        <v>200525.7801017804</v>
      </c>
      <c r="AW2009" s="11">
        <f t="shared" si="1200"/>
        <v>0</v>
      </c>
      <c r="AX2009" s="11">
        <f t="shared" si="1200"/>
        <v>0</v>
      </c>
      <c r="AY2009" s="11">
        <f t="shared" si="1200"/>
        <v>1798.818499367831</v>
      </c>
      <c r="AZ2009" s="11">
        <f t="shared" si="1200"/>
        <v>1</v>
      </c>
      <c r="BA2009" s="11">
        <f t="shared" si="1200"/>
        <v>1</v>
      </c>
      <c r="BB2009" s="11">
        <f t="shared" si="1200"/>
        <v>1</v>
      </c>
      <c r="BC2009" s="11">
        <f t="shared" si="1165"/>
        <v>1</v>
      </c>
      <c r="BD2009" s="11">
        <f t="shared" si="1165"/>
        <v>1</v>
      </c>
      <c r="BE2009" s="11">
        <f t="shared" si="1165"/>
        <v>1</v>
      </c>
      <c r="BF2009" s="15" t="str">
        <f t="shared" si="1174"/>
        <v>EN 10210</v>
      </c>
      <c r="BG2009" s="42">
        <v>6.6665340000000013</v>
      </c>
      <c r="BH2009" s="17">
        <f t="shared" si="1175"/>
        <v>50</v>
      </c>
      <c r="BI2009" s="17">
        <f t="shared" si="1176"/>
        <v>30</v>
      </c>
      <c r="BK2009" s="17">
        <f t="shared" si="1177"/>
        <v>6.3</v>
      </c>
      <c r="BM2009" s="17">
        <f t="shared" si="1148"/>
        <v>9.4499999999999993</v>
      </c>
      <c r="BX2009" s="18">
        <f t="shared" si="1178"/>
        <v>868.82151521013907</v>
      </c>
      <c r="BY2009" s="42">
        <v>0.16</v>
      </c>
      <c r="BZ2009" s="43">
        <f t="shared" si="1179"/>
        <v>23.459554405907841</v>
      </c>
      <c r="CA2009" s="18">
        <f t="shared" si="1180"/>
        <v>157859.34461848356</v>
      </c>
      <c r="CB2009" s="18">
        <f t="shared" si="1181"/>
        <v>6314.3737847393422</v>
      </c>
      <c r="CC2009" s="18">
        <f t="shared" si="1182"/>
        <v>9362.7465595762187</v>
      </c>
      <c r="CD2009" s="25">
        <f t="shared" si="1183"/>
        <v>1.4827672353201868</v>
      </c>
      <c r="CE2009" s="26">
        <f t="shared" si="1184"/>
        <v>13.479378367049335</v>
      </c>
      <c r="CF2009" s="18">
        <f t="shared" si="1185"/>
        <v>731.85924968391555</v>
      </c>
      <c r="CG2009" s="18">
        <f t="shared" si="1186"/>
        <v>479.85924968391561</v>
      </c>
      <c r="CH2009" s="18">
        <f t="shared" si="1187"/>
        <v>69720.298395350736</v>
      </c>
      <c r="CI2009" s="18">
        <f t="shared" si="1188"/>
        <v>4648.0198930233828</v>
      </c>
      <c r="CJ2009" s="18">
        <f t="shared" si="1189"/>
        <v>6479.3540627370621</v>
      </c>
      <c r="CK2009" s="25">
        <f t="shared" si="1190"/>
        <v>1.3940030834339776</v>
      </c>
      <c r="CL2009" s="26">
        <f t="shared" si="1191"/>
        <v>8.958067591982589</v>
      </c>
      <c r="CZ2009" s="18">
        <f t="shared" si="1192"/>
        <v>200525.7801017804</v>
      </c>
      <c r="DC2009" s="18">
        <f t="shared" si="1193"/>
        <v>1798.818499367831</v>
      </c>
      <c r="DD2009" s="17">
        <f t="shared" si="1194"/>
        <v>1</v>
      </c>
      <c r="DE2009" s="17">
        <f t="shared" si="1195"/>
        <v>1</v>
      </c>
      <c r="DF2009" s="17">
        <f t="shared" si="1196"/>
        <v>1</v>
      </c>
      <c r="DG2009" s="17">
        <f t="shared" si="1197"/>
        <v>1</v>
      </c>
      <c r="DH2009" s="17">
        <f t="shared" si="1198"/>
        <v>1</v>
      </c>
      <c r="DI2009" s="17">
        <f t="shared" si="1199"/>
        <v>1</v>
      </c>
      <c r="DJ2009" s="20" t="s">
        <v>1879</v>
      </c>
    </row>
    <row r="2010" spans="1:114" x14ac:dyDescent="0.2">
      <c r="A2010" s="15" t="s">
        <v>105</v>
      </c>
      <c r="B2010" s="10" t="s">
        <v>2105</v>
      </c>
      <c r="C2010" s="11">
        <f t="shared" si="1171"/>
        <v>7.3347259999999999</v>
      </c>
      <c r="D2010" s="11">
        <f t="shared" si="1168"/>
        <v>50</v>
      </c>
      <c r="E2010" s="11">
        <f t="shared" si="1168"/>
        <v>30</v>
      </c>
      <c r="F2010" s="11">
        <f t="shared" si="1168"/>
        <v>0</v>
      </c>
      <c r="G2010" s="11">
        <f t="shared" si="1168"/>
        <v>7.1</v>
      </c>
      <c r="H2010" s="11">
        <f t="shared" si="1168"/>
        <v>0</v>
      </c>
      <c r="I2010" s="11">
        <f t="shared" si="1168"/>
        <v>10.649999999999999</v>
      </c>
      <c r="J2010" s="11">
        <f t="shared" si="1168"/>
        <v>0</v>
      </c>
      <c r="K2010" s="11">
        <f t="shared" si="1168"/>
        <v>0</v>
      </c>
      <c r="L2010" s="11">
        <f t="shared" si="1168"/>
        <v>0</v>
      </c>
      <c r="M2010" s="11">
        <f t="shared" si="1167"/>
        <v>0</v>
      </c>
      <c r="N2010" s="11">
        <f t="shared" si="1167"/>
        <v>0</v>
      </c>
      <c r="O2010" s="11">
        <f t="shared" si="1167"/>
        <v>0</v>
      </c>
      <c r="P2010" s="11">
        <f t="shared" si="1167"/>
        <v>0</v>
      </c>
      <c r="Q2010" s="11">
        <f t="shared" si="1166"/>
        <v>0</v>
      </c>
      <c r="R2010" s="11">
        <f t="shared" si="1166"/>
        <v>0</v>
      </c>
      <c r="S2010" s="11">
        <f t="shared" si="1166"/>
        <v>0</v>
      </c>
      <c r="T2010" s="11">
        <f t="shared" si="1166"/>
        <v>959.23034975417272</v>
      </c>
      <c r="U2010" s="40">
        <f t="shared" si="1172"/>
        <v>0.16</v>
      </c>
      <c r="V2010" s="11">
        <f t="shared" si="1173"/>
        <v>21.248457797774012</v>
      </c>
      <c r="W2010" s="11">
        <f t="shared" si="1173"/>
        <v>153265.68812147269</v>
      </c>
      <c r="X2010" s="11">
        <f t="shared" si="1173"/>
        <v>6130.6275248589072</v>
      </c>
      <c r="Y2010" s="11">
        <f t="shared" si="1173"/>
        <v>9509.6850510230506</v>
      </c>
      <c r="Z2010" s="11">
        <f t="shared" si="1173"/>
        <v>1.55117645175188</v>
      </c>
      <c r="AA2010" s="11">
        <f t="shared" si="1173"/>
        <v>12.640405729564929</v>
      </c>
      <c r="AB2010" s="11">
        <f t="shared" si="1173"/>
        <v>839.37074266984587</v>
      </c>
      <c r="AC2010" s="11">
        <f t="shared" si="1173"/>
        <v>555.37074266984587</v>
      </c>
      <c r="AD2010" s="11">
        <f t="shared" si="1173"/>
        <v>68158.54136799628</v>
      </c>
      <c r="AE2010" s="11">
        <f t="shared" si="1170"/>
        <v>4543.9027578664191</v>
      </c>
      <c r="AF2010" s="11">
        <f t="shared" si="1170"/>
        <v>6568.7776243245889</v>
      </c>
      <c r="AG2010" s="11">
        <f t="shared" si="1170"/>
        <v>1.4456246038612293</v>
      </c>
      <c r="AH2010" s="11">
        <f t="shared" si="1170"/>
        <v>8.4294393107776102</v>
      </c>
      <c r="AI2010" s="11">
        <f t="shared" si="1170"/>
        <v>0</v>
      </c>
      <c r="AJ2010" s="11">
        <f t="shared" si="1170"/>
        <v>0</v>
      </c>
      <c r="AK2010" s="11">
        <f t="shared" si="1170"/>
        <v>0</v>
      </c>
      <c r="AL2010" s="11">
        <f t="shared" si="1169"/>
        <v>0</v>
      </c>
      <c r="AM2010" s="11">
        <f t="shared" si="1139"/>
        <v>0</v>
      </c>
      <c r="AN2010" s="11">
        <f t="shared" si="1139"/>
        <v>0</v>
      </c>
      <c r="AO2010" s="11">
        <f t="shared" si="1139"/>
        <v>0</v>
      </c>
      <c r="AP2010" s="11">
        <f t="shared" si="1139"/>
        <v>0</v>
      </c>
      <c r="AQ2010" s="11">
        <f t="shared" si="1136"/>
        <v>0</v>
      </c>
      <c r="AR2010" s="11">
        <f t="shared" si="1136"/>
        <v>0</v>
      </c>
      <c r="AS2010" s="11">
        <f t="shared" si="1136"/>
        <v>0</v>
      </c>
      <c r="AT2010" s="11">
        <f t="shared" si="1136"/>
        <v>0</v>
      </c>
      <c r="AU2010" s="11">
        <f t="shared" si="1136"/>
        <v>0</v>
      </c>
      <c r="AV2010" s="11">
        <f t="shared" si="1200"/>
        <v>208280.20661124616</v>
      </c>
      <c r="AW2010" s="11">
        <f t="shared" si="1200"/>
        <v>0</v>
      </c>
      <c r="AX2010" s="11">
        <f t="shared" si="1200"/>
        <v>0</v>
      </c>
      <c r="AY2010" s="11">
        <f t="shared" si="1200"/>
        <v>1618.6414853396918</v>
      </c>
      <c r="AZ2010" s="11">
        <f t="shared" si="1200"/>
        <v>1</v>
      </c>
      <c r="BA2010" s="11">
        <f t="shared" si="1200"/>
        <v>1</v>
      </c>
      <c r="BB2010" s="11">
        <f t="shared" si="1200"/>
        <v>1</v>
      </c>
      <c r="BC2010" s="11">
        <f t="shared" si="1165"/>
        <v>1</v>
      </c>
      <c r="BD2010" s="11">
        <f t="shared" si="1165"/>
        <v>1</v>
      </c>
      <c r="BE2010" s="11">
        <f t="shared" si="1165"/>
        <v>1</v>
      </c>
      <c r="BF2010" s="15" t="str">
        <f t="shared" si="1174"/>
        <v>EN 10210</v>
      </c>
      <c r="BG2010" s="42">
        <v>7.3347259999999999</v>
      </c>
      <c r="BH2010" s="17">
        <f t="shared" si="1175"/>
        <v>50</v>
      </c>
      <c r="BI2010" s="17">
        <f t="shared" si="1176"/>
        <v>30</v>
      </c>
      <c r="BK2010" s="17">
        <f t="shared" si="1177"/>
        <v>7.1</v>
      </c>
      <c r="BM2010" s="17">
        <f t="shared" si="1148"/>
        <v>10.649999999999999</v>
      </c>
      <c r="BX2010" s="18">
        <f t="shared" si="1178"/>
        <v>959.23034975417272</v>
      </c>
      <c r="BY2010" s="42">
        <v>0.16</v>
      </c>
      <c r="BZ2010" s="43">
        <f t="shared" si="1179"/>
        <v>21.248457797774012</v>
      </c>
      <c r="CA2010" s="18">
        <f t="shared" si="1180"/>
        <v>153265.68812147269</v>
      </c>
      <c r="CB2010" s="18">
        <f t="shared" si="1181"/>
        <v>6130.6275248589072</v>
      </c>
      <c r="CC2010" s="18">
        <f t="shared" si="1182"/>
        <v>9509.6850510230506</v>
      </c>
      <c r="CD2010" s="25">
        <f t="shared" si="1183"/>
        <v>1.55117645175188</v>
      </c>
      <c r="CE2010" s="26">
        <f t="shared" si="1184"/>
        <v>12.640405729564929</v>
      </c>
      <c r="CF2010" s="18">
        <f t="shared" si="1185"/>
        <v>839.37074266984587</v>
      </c>
      <c r="CG2010" s="18">
        <f t="shared" si="1186"/>
        <v>555.37074266984587</v>
      </c>
      <c r="CH2010" s="18">
        <f t="shared" si="1187"/>
        <v>68158.54136799628</v>
      </c>
      <c r="CI2010" s="18">
        <f t="shared" si="1188"/>
        <v>4543.9027578664191</v>
      </c>
      <c r="CJ2010" s="18">
        <f t="shared" si="1189"/>
        <v>6568.7776243245889</v>
      </c>
      <c r="CK2010" s="25">
        <f t="shared" si="1190"/>
        <v>1.4456246038612293</v>
      </c>
      <c r="CL2010" s="26">
        <f t="shared" si="1191"/>
        <v>8.4294393107776102</v>
      </c>
      <c r="CZ2010" s="18">
        <f t="shared" si="1192"/>
        <v>208280.20661124616</v>
      </c>
      <c r="DC2010" s="18">
        <f t="shared" si="1193"/>
        <v>1618.6414853396918</v>
      </c>
      <c r="DD2010" s="17">
        <f t="shared" si="1194"/>
        <v>1</v>
      </c>
      <c r="DE2010" s="17">
        <f t="shared" si="1195"/>
        <v>1</v>
      </c>
      <c r="DF2010" s="17">
        <f t="shared" si="1196"/>
        <v>1</v>
      </c>
      <c r="DG2010" s="17">
        <f t="shared" si="1197"/>
        <v>1</v>
      </c>
      <c r="DH2010" s="17">
        <f t="shared" si="1198"/>
        <v>1</v>
      </c>
      <c r="DI2010" s="17">
        <f t="shared" si="1199"/>
        <v>1</v>
      </c>
      <c r="DJ2010" s="20" t="s">
        <v>1879</v>
      </c>
    </row>
    <row r="2011" spans="1:114" x14ac:dyDescent="0.2">
      <c r="A2011" s="15" t="s">
        <v>105</v>
      </c>
      <c r="B2011" s="10" t="s">
        <v>2106</v>
      </c>
      <c r="C2011" s="11">
        <f t="shared" si="1171"/>
        <v>4.2889259999999974</v>
      </c>
      <c r="D2011" s="11">
        <f t="shared" si="1168"/>
        <v>60</v>
      </c>
      <c r="E2011" s="11">
        <f t="shared" si="1168"/>
        <v>40</v>
      </c>
      <c r="F2011" s="11">
        <f t="shared" si="1168"/>
        <v>0</v>
      </c>
      <c r="G2011" s="11">
        <f t="shared" si="1168"/>
        <v>2.9</v>
      </c>
      <c r="H2011" s="11">
        <f t="shared" si="1168"/>
        <v>0</v>
      </c>
      <c r="I2011" s="11">
        <f t="shared" si="1168"/>
        <v>2.9</v>
      </c>
      <c r="J2011" s="11">
        <f t="shared" si="1168"/>
        <v>0</v>
      </c>
      <c r="K2011" s="11">
        <f t="shared" si="1168"/>
        <v>0</v>
      </c>
      <c r="L2011" s="11">
        <f t="shared" si="1168"/>
        <v>0</v>
      </c>
      <c r="M2011" s="11">
        <f t="shared" si="1167"/>
        <v>0</v>
      </c>
      <c r="N2011" s="11">
        <f t="shared" si="1167"/>
        <v>0</v>
      </c>
      <c r="O2011" s="11">
        <f t="shared" si="1167"/>
        <v>0</v>
      </c>
      <c r="P2011" s="11">
        <f t="shared" si="1167"/>
        <v>0</v>
      </c>
      <c r="Q2011" s="11">
        <f t="shared" si="1166"/>
        <v>0</v>
      </c>
      <c r="R2011" s="11">
        <f t="shared" si="1166"/>
        <v>0</v>
      </c>
      <c r="S2011" s="11">
        <f t="shared" si="1166"/>
        <v>0</v>
      </c>
      <c r="T2011" s="11">
        <f t="shared" si="1166"/>
        <v>524.70238265007049</v>
      </c>
      <c r="U2011" s="40">
        <f t="shared" si="1172"/>
        <v>0.2</v>
      </c>
      <c r="V2011" s="11">
        <f t="shared" si="1173"/>
        <v>48.556491925367865</v>
      </c>
      <c r="W2011" s="11">
        <f t="shared" si="1173"/>
        <v>247449.20383946277</v>
      </c>
      <c r="X2011" s="11">
        <f t="shared" si="1173"/>
        <v>8248.306794648759</v>
      </c>
      <c r="Y2011" s="11">
        <f t="shared" si="1173"/>
        <v>10245.248326798373</v>
      </c>
      <c r="Z2011" s="11">
        <f t="shared" si="1173"/>
        <v>1.2421032075874248</v>
      </c>
      <c r="AA2011" s="11">
        <f t="shared" si="1173"/>
        <v>21.716333985635238</v>
      </c>
      <c r="AB2011" s="11">
        <f t="shared" si="1173"/>
        <v>359.98238265007046</v>
      </c>
      <c r="AC2011" s="11">
        <f t="shared" si="1173"/>
        <v>243.98238265007049</v>
      </c>
      <c r="AD2011" s="11">
        <f t="shared" si="1173"/>
        <v>131144.9955685024</v>
      </c>
      <c r="AE2011" s="11">
        <f t="shared" si="1170"/>
        <v>6557.24977842512</v>
      </c>
      <c r="AF2011" s="11">
        <f t="shared" si="1170"/>
        <v>7730.0245002976671</v>
      </c>
      <c r="AG2011" s="11">
        <f t="shared" si="1170"/>
        <v>1.1788516163790572</v>
      </c>
      <c r="AH2011" s="11">
        <f t="shared" si="1170"/>
        <v>15.809543986029288</v>
      </c>
      <c r="AI2011" s="11">
        <f t="shared" si="1170"/>
        <v>0</v>
      </c>
      <c r="AJ2011" s="11">
        <f t="shared" si="1170"/>
        <v>0</v>
      </c>
      <c r="AK2011" s="11">
        <f t="shared" si="1170"/>
        <v>0</v>
      </c>
      <c r="AL2011" s="11">
        <f t="shared" si="1169"/>
        <v>0</v>
      </c>
      <c r="AM2011" s="11">
        <f t="shared" si="1139"/>
        <v>0</v>
      </c>
      <c r="AN2011" s="11">
        <f t="shared" si="1139"/>
        <v>0</v>
      </c>
      <c r="AO2011" s="11">
        <f t="shared" si="1139"/>
        <v>0</v>
      </c>
      <c r="AP2011" s="11">
        <f t="shared" si="1139"/>
        <v>0</v>
      </c>
      <c r="AQ2011" s="11">
        <f t="shared" si="1136"/>
        <v>0</v>
      </c>
      <c r="AR2011" s="11">
        <f t="shared" si="1136"/>
        <v>0</v>
      </c>
      <c r="AS2011" s="11">
        <f t="shared" si="1136"/>
        <v>0</v>
      </c>
      <c r="AT2011" s="11">
        <f t="shared" si="1136"/>
        <v>0</v>
      </c>
      <c r="AU2011" s="11">
        <f t="shared" si="1136"/>
        <v>0</v>
      </c>
      <c r="AV2011" s="11">
        <f t="shared" si="1200"/>
        <v>276310.333152654</v>
      </c>
      <c r="AW2011" s="11">
        <f t="shared" si="1200"/>
        <v>0</v>
      </c>
      <c r="AX2011" s="11">
        <f t="shared" si="1200"/>
        <v>0</v>
      </c>
      <c r="AY2011" s="11">
        <f t="shared" si="1200"/>
        <v>4204.3335739751055</v>
      </c>
      <c r="AZ2011" s="11">
        <f t="shared" si="1200"/>
        <v>1</v>
      </c>
      <c r="BA2011" s="11">
        <f t="shared" si="1200"/>
        <v>1</v>
      </c>
      <c r="BB2011" s="11">
        <f t="shared" si="1200"/>
        <v>1</v>
      </c>
      <c r="BC2011" s="11">
        <f t="shared" si="1165"/>
        <v>1</v>
      </c>
      <c r="BD2011" s="11">
        <f t="shared" si="1165"/>
        <v>1</v>
      </c>
      <c r="BE2011" s="11">
        <f t="shared" si="1165"/>
        <v>1</v>
      </c>
      <c r="BF2011" s="15" t="str">
        <f t="shared" si="1174"/>
        <v>EN 10210</v>
      </c>
      <c r="BG2011" s="42">
        <v>4.2889259999999974</v>
      </c>
      <c r="BH2011" s="17">
        <f t="shared" si="1175"/>
        <v>60</v>
      </c>
      <c r="BI2011" s="17">
        <f t="shared" si="1176"/>
        <v>40</v>
      </c>
      <c r="BK2011" s="17">
        <f t="shared" si="1177"/>
        <v>2.9</v>
      </c>
      <c r="BM2011" s="17">
        <f t="shared" si="1148"/>
        <v>2.9</v>
      </c>
      <c r="BX2011" s="18">
        <f t="shared" si="1178"/>
        <v>524.70238265007049</v>
      </c>
      <c r="BY2011" s="42">
        <v>0.2</v>
      </c>
      <c r="BZ2011" s="43">
        <f t="shared" si="1179"/>
        <v>48.556491925367865</v>
      </c>
      <c r="CA2011" s="18">
        <f t="shared" si="1180"/>
        <v>247449.20383946277</v>
      </c>
      <c r="CB2011" s="18">
        <f t="shared" si="1181"/>
        <v>8248.306794648759</v>
      </c>
      <c r="CC2011" s="18">
        <f t="shared" si="1182"/>
        <v>10245.248326798373</v>
      </c>
      <c r="CD2011" s="25">
        <f t="shared" si="1183"/>
        <v>1.2421032075874248</v>
      </c>
      <c r="CE2011" s="26">
        <f t="shared" si="1184"/>
        <v>21.716333985635238</v>
      </c>
      <c r="CF2011" s="18">
        <f t="shared" si="1185"/>
        <v>359.98238265007046</v>
      </c>
      <c r="CG2011" s="18">
        <f t="shared" si="1186"/>
        <v>243.98238265007049</v>
      </c>
      <c r="CH2011" s="18">
        <f t="shared" si="1187"/>
        <v>131144.9955685024</v>
      </c>
      <c r="CI2011" s="18">
        <f t="shared" si="1188"/>
        <v>6557.24977842512</v>
      </c>
      <c r="CJ2011" s="18">
        <f t="shared" si="1189"/>
        <v>7730.0245002976671</v>
      </c>
      <c r="CK2011" s="25">
        <f t="shared" si="1190"/>
        <v>1.1788516163790572</v>
      </c>
      <c r="CL2011" s="26">
        <f t="shared" si="1191"/>
        <v>15.809543986029288</v>
      </c>
      <c r="CZ2011" s="18">
        <f t="shared" si="1192"/>
        <v>276310.333152654</v>
      </c>
      <c r="DC2011" s="18">
        <f t="shared" si="1193"/>
        <v>4204.3335739751055</v>
      </c>
      <c r="DD2011" s="17">
        <f t="shared" si="1194"/>
        <v>1</v>
      </c>
      <c r="DE2011" s="17">
        <f t="shared" si="1195"/>
        <v>1</v>
      </c>
      <c r="DF2011" s="17">
        <f t="shared" si="1196"/>
        <v>1</v>
      </c>
      <c r="DG2011" s="17">
        <f t="shared" si="1197"/>
        <v>1</v>
      </c>
      <c r="DH2011" s="17">
        <f t="shared" si="1198"/>
        <v>1</v>
      </c>
      <c r="DI2011" s="17">
        <f t="shared" si="1199"/>
        <v>1</v>
      </c>
      <c r="DJ2011" s="20" t="s">
        <v>1879</v>
      </c>
    </row>
    <row r="2012" spans="1:114" x14ac:dyDescent="0.2">
      <c r="A2012" s="15" t="s">
        <v>105</v>
      </c>
      <c r="B2012" s="10" t="s">
        <v>2107</v>
      </c>
      <c r="C2012" s="11">
        <f t="shared" si="1171"/>
        <v>4.702464</v>
      </c>
      <c r="D2012" s="11">
        <f t="shared" si="1168"/>
        <v>60</v>
      </c>
      <c r="E2012" s="11">
        <f t="shared" si="1168"/>
        <v>40</v>
      </c>
      <c r="F2012" s="11">
        <f t="shared" si="1168"/>
        <v>0</v>
      </c>
      <c r="G2012" s="11">
        <f t="shared" si="1168"/>
        <v>3.2</v>
      </c>
      <c r="H2012" s="11">
        <f t="shared" si="1168"/>
        <v>0</v>
      </c>
      <c r="I2012" s="11">
        <f t="shared" si="1168"/>
        <v>3.2</v>
      </c>
      <c r="J2012" s="11">
        <f t="shared" si="1168"/>
        <v>0</v>
      </c>
      <c r="K2012" s="11">
        <f t="shared" si="1168"/>
        <v>0</v>
      </c>
      <c r="L2012" s="11">
        <f t="shared" si="1168"/>
        <v>0</v>
      </c>
      <c r="M2012" s="11">
        <f t="shared" si="1167"/>
        <v>0</v>
      </c>
      <c r="N2012" s="11">
        <f t="shared" si="1167"/>
        <v>0</v>
      </c>
      <c r="O2012" s="11">
        <f t="shared" si="1167"/>
        <v>0</v>
      </c>
      <c r="P2012" s="11">
        <f t="shared" si="1167"/>
        <v>0</v>
      </c>
      <c r="Q2012" s="11">
        <f t="shared" si="1166"/>
        <v>0</v>
      </c>
      <c r="R2012" s="11">
        <f t="shared" si="1166"/>
        <v>0</v>
      </c>
      <c r="S2012" s="11">
        <f t="shared" si="1166"/>
        <v>0</v>
      </c>
      <c r="T2012" s="11">
        <f t="shared" si="1166"/>
        <v>572.66972631827855</v>
      </c>
      <c r="U2012" s="40">
        <f t="shared" si="1172"/>
        <v>0.2</v>
      </c>
      <c r="V2012" s="11">
        <f t="shared" si="1173"/>
        <v>44.489355444309666</v>
      </c>
      <c r="W2012" s="11">
        <f t="shared" si="1173"/>
        <v>266059.44993376901</v>
      </c>
      <c r="X2012" s="11">
        <f t="shared" si="1173"/>
        <v>8868.6483311256343</v>
      </c>
      <c r="Y2012" s="11">
        <f t="shared" si="1173"/>
        <v>11091.880207778038</v>
      </c>
      <c r="Z2012" s="11">
        <f t="shared" si="1173"/>
        <v>1.2506844102555845</v>
      </c>
      <c r="AA2012" s="11">
        <f t="shared" si="1173"/>
        <v>21.554464210895446</v>
      </c>
      <c r="AB2012" s="11">
        <f t="shared" si="1173"/>
        <v>398.58972631827851</v>
      </c>
      <c r="AC2012" s="11">
        <f t="shared" si="1173"/>
        <v>270.58972631827845</v>
      </c>
      <c r="AD2012" s="11">
        <f t="shared" si="1173"/>
        <v>140667.05841003606</v>
      </c>
      <c r="AE2012" s="11">
        <f t="shared" si="1170"/>
        <v>7033.3529205018031</v>
      </c>
      <c r="AF2012" s="11">
        <f t="shared" si="1170"/>
        <v>8360.3829445952542</v>
      </c>
      <c r="AG2012" s="11">
        <f t="shared" si="1170"/>
        <v>1.1886767291635882</v>
      </c>
      <c r="AH2012" s="11">
        <f t="shared" si="1170"/>
        <v>15.67270973270737</v>
      </c>
      <c r="AI2012" s="11">
        <f t="shared" si="1170"/>
        <v>0</v>
      </c>
      <c r="AJ2012" s="11">
        <f t="shared" si="1170"/>
        <v>0</v>
      </c>
      <c r="AK2012" s="11">
        <f t="shared" si="1170"/>
        <v>0</v>
      </c>
      <c r="AL2012" s="11">
        <f t="shared" si="1169"/>
        <v>0</v>
      </c>
      <c r="AM2012" s="11">
        <f t="shared" si="1139"/>
        <v>0</v>
      </c>
      <c r="AN2012" s="11">
        <f t="shared" si="1139"/>
        <v>0</v>
      </c>
      <c r="AO2012" s="11">
        <f t="shared" si="1139"/>
        <v>0</v>
      </c>
      <c r="AP2012" s="11">
        <f t="shared" si="1139"/>
        <v>0</v>
      </c>
      <c r="AQ2012" s="11">
        <f t="shared" si="1136"/>
        <v>0</v>
      </c>
      <c r="AR2012" s="11">
        <f t="shared" si="1136"/>
        <v>0</v>
      </c>
      <c r="AS2012" s="11">
        <f t="shared" si="1136"/>
        <v>0</v>
      </c>
      <c r="AT2012" s="11">
        <f t="shared" si="1136"/>
        <v>0</v>
      </c>
      <c r="AU2012" s="11">
        <f t="shared" si="1136"/>
        <v>0</v>
      </c>
      <c r="AV2012" s="11">
        <f t="shared" si="1200"/>
        <v>298742.10308376071</v>
      </c>
      <c r="AW2012" s="11">
        <f t="shared" si="1200"/>
        <v>0</v>
      </c>
      <c r="AX2012" s="11">
        <f t="shared" si="1200"/>
        <v>0</v>
      </c>
      <c r="AY2012" s="11">
        <f t="shared" si="1200"/>
        <v>4140.9245894774176</v>
      </c>
      <c r="AZ2012" s="11">
        <f t="shared" si="1200"/>
        <v>1</v>
      </c>
      <c r="BA2012" s="11">
        <f t="shared" si="1200"/>
        <v>1</v>
      </c>
      <c r="BB2012" s="11">
        <f t="shared" si="1200"/>
        <v>1</v>
      </c>
      <c r="BC2012" s="11">
        <f t="shared" si="1165"/>
        <v>1</v>
      </c>
      <c r="BD2012" s="11">
        <f t="shared" si="1165"/>
        <v>1</v>
      </c>
      <c r="BE2012" s="11">
        <f t="shared" si="1165"/>
        <v>1</v>
      </c>
      <c r="BF2012" s="15" t="str">
        <f t="shared" si="1174"/>
        <v>EN 10210</v>
      </c>
      <c r="BG2012" s="42">
        <v>4.702464</v>
      </c>
      <c r="BH2012" s="17">
        <f t="shared" si="1175"/>
        <v>60</v>
      </c>
      <c r="BI2012" s="17">
        <f t="shared" si="1176"/>
        <v>40</v>
      </c>
      <c r="BK2012" s="17">
        <f t="shared" si="1177"/>
        <v>3.2</v>
      </c>
      <c r="BM2012" s="17">
        <f t="shared" si="1148"/>
        <v>3.2</v>
      </c>
      <c r="BX2012" s="18">
        <f t="shared" si="1178"/>
        <v>572.66972631827855</v>
      </c>
      <c r="BY2012" s="42">
        <v>0.2</v>
      </c>
      <c r="BZ2012" s="43">
        <f t="shared" si="1179"/>
        <v>44.489355444309666</v>
      </c>
      <c r="CA2012" s="18">
        <f t="shared" si="1180"/>
        <v>266059.44993376901</v>
      </c>
      <c r="CB2012" s="18">
        <f t="shared" si="1181"/>
        <v>8868.6483311256343</v>
      </c>
      <c r="CC2012" s="18">
        <f t="shared" si="1182"/>
        <v>11091.880207778038</v>
      </c>
      <c r="CD2012" s="25">
        <f t="shared" si="1183"/>
        <v>1.2506844102555845</v>
      </c>
      <c r="CE2012" s="26">
        <f t="shared" si="1184"/>
        <v>21.554464210895446</v>
      </c>
      <c r="CF2012" s="18">
        <f t="shared" si="1185"/>
        <v>398.58972631827851</v>
      </c>
      <c r="CG2012" s="18">
        <f t="shared" si="1186"/>
        <v>270.58972631827845</v>
      </c>
      <c r="CH2012" s="18">
        <f t="shared" si="1187"/>
        <v>140667.05841003606</v>
      </c>
      <c r="CI2012" s="18">
        <f t="shared" si="1188"/>
        <v>7033.3529205018031</v>
      </c>
      <c r="CJ2012" s="18">
        <f t="shared" si="1189"/>
        <v>8360.3829445952542</v>
      </c>
      <c r="CK2012" s="25">
        <f t="shared" si="1190"/>
        <v>1.1886767291635882</v>
      </c>
      <c r="CL2012" s="26">
        <f t="shared" si="1191"/>
        <v>15.67270973270737</v>
      </c>
      <c r="CZ2012" s="18">
        <f t="shared" si="1192"/>
        <v>298742.10308376071</v>
      </c>
      <c r="DC2012" s="18">
        <f t="shared" si="1193"/>
        <v>4140.9245894774176</v>
      </c>
      <c r="DD2012" s="17">
        <f t="shared" si="1194"/>
        <v>1</v>
      </c>
      <c r="DE2012" s="17">
        <f t="shared" si="1195"/>
        <v>1</v>
      </c>
      <c r="DF2012" s="17">
        <f t="shared" si="1196"/>
        <v>1</v>
      </c>
      <c r="DG2012" s="17">
        <f t="shared" si="1197"/>
        <v>1</v>
      </c>
      <c r="DH2012" s="17">
        <f t="shared" si="1198"/>
        <v>1</v>
      </c>
      <c r="DI2012" s="17">
        <f t="shared" si="1199"/>
        <v>1</v>
      </c>
      <c r="DJ2012" s="20" t="s">
        <v>1879</v>
      </c>
    </row>
    <row r="2013" spans="1:114" x14ac:dyDescent="0.2">
      <c r="A2013" s="15" t="s">
        <v>105</v>
      </c>
      <c r="B2013" s="10" t="s">
        <v>2108</v>
      </c>
      <c r="C2013" s="11">
        <f t="shared" si="1171"/>
        <v>5.2450560000000026</v>
      </c>
      <c r="D2013" s="11">
        <f t="shared" si="1168"/>
        <v>60</v>
      </c>
      <c r="E2013" s="11">
        <f t="shared" si="1168"/>
        <v>40</v>
      </c>
      <c r="F2013" s="11">
        <f t="shared" si="1168"/>
        <v>0</v>
      </c>
      <c r="G2013" s="11">
        <f t="shared" si="1168"/>
        <v>3.6</v>
      </c>
      <c r="H2013" s="11">
        <f t="shared" si="1168"/>
        <v>0</v>
      </c>
      <c r="I2013" s="11">
        <f t="shared" si="1168"/>
        <v>3.6</v>
      </c>
      <c r="J2013" s="11">
        <f t="shared" si="1168"/>
        <v>0</v>
      </c>
      <c r="K2013" s="11">
        <f t="shared" si="1168"/>
        <v>0</v>
      </c>
      <c r="L2013" s="11">
        <f t="shared" si="1168"/>
        <v>0</v>
      </c>
      <c r="M2013" s="11">
        <f t="shared" si="1167"/>
        <v>0</v>
      </c>
      <c r="N2013" s="11">
        <f t="shared" si="1167"/>
        <v>0</v>
      </c>
      <c r="O2013" s="11">
        <f t="shared" si="1167"/>
        <v>0</v>
      </c>
      <c r="P2013" s="11">
        <f t="shared" si="1167"/>
        <v>0</v>
      </c>
      <c r="Q2013" s="11">
        <f t="shared" si="1166"/>
        <v>0</v>
      </c>
      <c r="R2013" s="11">
        <f t="shared" si="1166"/>
        <v>0</v>
      </c>
      <c r="S2013" s="11">
        <f t="shared" si="1166"/>
        <v>0</v>
      </c>
      <c r="T2013" s="11">
        <f t="shared" si="1166"/>
        <v>634.78512237157111</v>
      </c>
      <c r="U2013" s="40">
        <f t="shared" si="1172"/>
        <v>0.2</v>
      </c>
      <c r="V2013" s="11">
        <f t="shared" si="1173"/>
        <v>40.135954842772875</v>
      </c>
      <c r="W2013" s="11">
        <f t="shared" si="1173"/>
        <v>289000.45699605707</v>
      </c>
      <c r="X2013" s="11">
        <f t="shared" si="1173"/>
        <v>9633.3485665352364</v>
      </c>
      <c r="Y2013" s="11">
        <f t="shared" si="1173"/>
        <v>12161.036790071825</v>
      </c>
      <c r="Z2013" s="11">
        <f t="shared" si="1173"/>
        <v>1.2623893660733285</v>
      </c>
      <c r="AA2013" s="11">
        <f t="shared" si="1173"/>
        <v>21.337124681941752</v>
      </c>
      <c r="AB2013" s="11">
        <f t="shared" si="1173"/>
        <v>450.46512237157117</v>
      </c>
      <c r="AC2013" s="11">
        <f t="shared" si="1173"/>
        <v>306.46512237157117</v>
      </c>
      <c r="AD2013" s="11">
        <f t="shared" si="1173"/>
        <v>152312.31343177764</v>
      </c>
      <c r="AE2013" s="11">
        <f t="shared" si="1170"/>
        <v>7615.6156715888819</v>
      </c>
      <c r="AF2013" s="11">
        <f t="shared" si="1170"/>
        <v>9153.9855663561102</v>
      </c>
      <c r="AG2013" s="11">
        <f t="shared" si="1170"/>
        <v>1.2020020391137032</v>
      </c>
      <c r="AH2013" s="11">
        <f t="shared" si="1170"/>
        <v>15.490097006004246</v>
      </c>
      <c r="AI2013" s="11">
        <f t="shared" si="1170"/>
        <v>0</v>
      </c>
      <c r="AJ2013" s="11">
        <f t="shared" si="1170"/>
        <v>0</v>
      </c>
      <c r="AK2013" s="11">
        <f t="shared" si="1170"/>
        <v>0</v>
      </c>
      <c r="AL2013" s="11">
        <f t="shared" si="1169"/>
        <v>0</v>
      </c>
      <c r="AM2013" s="11">
        <f t="shared" si="1139"/>
        <v>0</v>
      </c>
      <c r="AN2013" s="11">
        <f t="shared" si="1139"/>
        <v>0</v>
      </c>
      <c r="AO2013" s="11">
        <f t="shared" si="1139"/>
        <v>0</v>
      </c>
      <c r="AP2013" s="11">
        <f t="shared" si="1139"/>
        <v>0</v>
      </c>
      <c r="AQ2013" s="11">
        <f t="shared" si="1136"/>
        <v>0</v>
      </c>
      <c r="AR2013" s="11">
        <f t="shared" si="1136"/>
        <v>0</v>
      </c>
      <c r="AS2013" s="11">
        <f t="shared" si="1136"/>
        <v>0</v>
      </c>
      <c r="AT2013" s="11">
        <f t="shared" si="1136"/>
        <v>0</v>
      </c>
      <c r="AU2013" s="11">
        <f t="shared" si="1136"/>
        <v>0</v>
      </c>
      <c r="AV2013" s="11">
        <f t="shared" si="1200"/>
        <v>326998.30046896555</v>
      </c>
      <c r="AW2013" s="11">
        <f t="shared" si="1200"/>
        <v>0</v>
      </c>
      <c r="AX2013" s="11">
        <f t="shared" si="1200"/>
        <v>0</v>
      </c>
      <c r="AY2013" s="11">
        <f t="shared" si="1200"/>
        <v>4055.8576835573572</v>
      </c>
      <c r="AZ2013" s="11">
        <f t="shared" si="1200"/>
        <v>1</v>
      </c>
      <c r="BA2013" s="11">
        <f t="shared" si="1200"/>
        <v>1</v>
      </c>
      <c r="BB2013" s="11">
        <f t="shared" si="1200"/>
        <v>1</v>
      </c>
      <c r="BC2013" s="11">
        <f t="shared" si="1165"/>
        <v>1</v>
      </c>
      <c r="BD2013" s="11">
        <f t="shared" si="1165"/>
        <v>1</v>
      </c>
      <c r="BE2013" s="11">
        <f t="shared" si="1165"/>
        <v>1</v>
      </c>
      <c r="BF2013" s="15" t="str">
        <f t="shared" si="1174"/>
        <v>EN 10210</v>
      </c>
      <c r="BG2013" s="42">
        <v>5.2450560000000026</v>
      </c>
      <c r="BH2013" s="17">
        <f t="shared" si="1175"/>
        <v>60</v>
      </c>
      <c r="BI2013" s="17">
        <f t="shared" si="1176"/>
        <v>40</v>
      </c>
      <c r="BK2013" s="17">
        <f t="shared" si="1177"/>
        <v>3.6</v>
      </c>
      <c r="BM2013" s="17">
        <f t="shared" si="1148"/>
        <v>3.6</v>
      </c>
      <c r="BX2013" s="18">
        <f t="shared" si="1178"/>
        <v>634.78512237157111</v>
      </c>
      <c r="BY2013" s="42">
        <v>0.2</v>
      </c>
      <c r="BZ2013" s="43">
        <f t="shared" si="1179"/>
        <v>40.135954842772875</v>
      </c>
      <c r="CA2013" s="18">
        <f t="shared" si="1180"/>
        <v>289000.45699605707</v>
      </c>
      <c r="CB2013" s="18">
        <f t="shared" si="1181"/>
        <v>9633.3485665352364</v>
      </c>
      <c r="CC2013" s="18">
        <f t="shared" si="1182"/>
        <v>12161.036790071825</v>
      </c>
      <c r="CD2013" s="25">
        <f t="shared" si="1183"/>
        <v>1.2623893660733285</v>
      </c>
      <c r="CE2013" s="26">
        <f t="shared" si="1184"/>
        <v>21.337124681941752</v>
      </c>
      <c r="CF2013" s="18">
        <f t="shared" si="1185"/>
        <v>450.46512237157117</v>
      </c>
      <c r="CG2013" s="18">
        <f t="shared" si="1186"/>
        <v>306.46512237157117</v>
      </c>
      <c r="CH2013" s="18">
        <f t="shared" si="1187"/>
        <v>152312.31343177764</v>
      </c>
      <c r="CI2013" s="18">
        <f t="shared" si="1188"/>
        <v>7615.6156715888819</v>
      </c>
      <c r="CJ2013" s="18">
        <f t="shared" si="1189"/>
        <v>9153.9855663561102</v>
      </c>
      <c r="CK2013" s="25">
        <f t="shared" si="1190"/>
        <v>1.2020020391137032</v>
      </c>
      <c r="CL2013" s="26">
        <f t="shared" si="1191"/>
        <v>15.490097006004246</v>
      </c>
      <c r="CZ2013" s="18">
        <f t="shared" si="1192"/>
        <v>326998.30046896555</v>
      </c>
      <c r="DC2013" s="18">
        <f t="shared" si="1193"/>
        <v>4055.8576835573572</v>
      </c>
      <c r="DD2013" s="17">
        <f t="shared" si="1194"/>
        <v>1</v>
      </c>
      <c r="DE2013" s="17">
        <f t="shared" si="1195"/>
        <v>1</v>
      </c>
      <c r="DF2013" s="17">
        <f t="shared" si="1196"/>
        <v>1</v>
      </c>
      <c r="DG2013" s="17">
        <f t="shared" si="1197"/>
        <v>1</v>
      </c>
      <c r="DH2013" s="17">
        <f t="shared" si="1198"/>
        <v>1</v>
      </c>
      <c r="DI2013" s="17">
        <f t="shared" si="1199"/>
        <v>1</v>
      </c>
      <c r="DJ2013" s="20" t="s">
        <v>1879</v>
      </c>
    </row>
    <row r="2014" spans="1:114" x14ac:dyDescent="0.2">
      <c r="A2014" s="15" t="s">
        <v>105</v>
      </c>
      <c r="B2014" s="10" t="s">
        <v>2109</v>
      </c>
      <c r="C2014" s="11">
        <f t="shared" si="1171"/>
        <v>5.7775999999999996</v>
      </c>
      <c r="D2014" s="11">
        <f t="shared" si="1168"/>
        <v>60</v>
      </c>
      <c r="E2014" s="11">
        <f t="shared" si="1168"/>
        <v>40</v>
      </c>
      <c r="F2014" s="11">
        <f t="shared" si="1168"/>
        <v>0</v>
      </c>
      <c r="G2014" s="11">
        <f t="shared" si="1168"/>
        <v>4</v>
      </c>
      <c r="H2014" s="11">
        <f t="shared" si="1168"/>
        <v>0</v>
      </c>
      <c r="I2014" s="11">
        <f t="shared" si="1168"/>
        <v>4</v>
      </c>
      <c r="J2014" s="11">
        <f t="shared" si="1168"/>
        <v>0</v>
      </c>
      <c r="K2014" s="11">
        <f t="shared" si="1168"/>
        <v>0</v>
      </c>
      <c r="L2014" s="11">
        <f t="shared" si="1168"/>
        <v>0</v>
      </c>
      <c r="M2014" s="11">
        <f t="shared" si="1167"/>
        <v>0</v>
      </c>
      <c r="N2014" s="11">
        <f t="shared" si="1167"/>
        <v>0</v>
      </c>
      <c r="O2014" s="11">
        <f t="shared" si="1167"/>
        <v>0</v>
      </c>
      <c r="P2014" s="11">
        <f t="shared" si="1167"/>
        <v>0</v>
      </c>
      <c r="Q2014" s="11">
        <f t="shared" si="1166"/>
        <v>0</v>
      </c>
      <c r="R2014" s="11">
        <f t="shared" si="1166"/>
        <v>0</v>
      </c>
      <c r="S2014" s="11">
        <f t="shared" si="1166"/>
        <v>0</v>
      </c>
      <c r="T2014" s="11">
        <f t="shared" si="1166"/>
        <v>694.79644737231001</v>
      </c>
      <c r="U2014" s="40">
        <f t="shared" si="1172"/>
        <v>0.2</v>
      </c>
      <c r="V2014" s="11">
        <f t="shared" si="1173"/>
        <v>36.669310994212786</v>
      </c>
      <c r="W2014" s="11">
        <f t="shared" si="1173"/>
        <v>309857.40947564424</v>
      </c>
      <c r="X2014" s="11">
        <f t="shared" si="1173"/>
        <v>10328.580315854808</v>
      </c>
      <c r="Y2014" s="11">
        <f t="shared" si="1173"/>
        <v>13162.855175524155</v>
      </c>
      <c r="Z2014" s="11">
        <f t="shared" si="1173"/>
        <v>1.2744108844580135</v>
      </c>
      <c r="AA2014" s="11">
        <f t="shared" si="1173"/>
        <v>21.11796901202856</v>
      </c>
      <c r="AB2014" s="11">
        <f t="shared" si="1173"/>
        <v>502.79644737231007</v>
      </c>
      <c r="AC2014" s="11">
        <f t="shared" si="1173"/>
        <v>342.79644737231007</v>
      </c>
      <c r="AD2014" s="11">
        <f t="shared" si="1173"/>
        <v>162799.95070239218</v>
      </c>
      <c r="AE2014" s="11">
        <f t="shared" si="1170"/>
        <v>8139.997535119609</v>
      </c>
      <c r="AF2014" s="11">
        <f t="shared" si="1170"/>
        <v>9894.8907018010541</v>
      </c>
      <c r="AG2014" s="11">
        <f t="shared" si="1170"/>
        <v>1.2155889063983185</v>
      </c>
      <c r="AH2014" s="11">
        <f t="shared" si="1170"/>
        <v>15.307291052610507</v>
      </c>
      <c r="AI2014" s="11">
        <f t="shared" si="1170"/>
        <v>0</v>
      </c>
      <c r="AJ2014" s="11">
        <f t="shared" si="1170"/>
        <v>0</v>
      </c>
      <c r="AK2014" s="11">
        <f t="shared" si="1170"/>
        <v>0</v>
      </c>
      <c r="AL2014" s="11">
        <f t="shared" si="1169"/>
        <v>0</v>
      </c>
      <c r="AM2014" s="11">
        <f t="shared" si="1139"/>
        <v>0</v>
      </c>
      <c r="AN2014" s="11">
        <f t="shared" si="1139"/>
        <v>0</v>
      </c>
      <c r="AO2014" s="11">
        <f t="shared" si="1139"/>
        <v>0</v>
      </c>
      <c r="AP2014" s="11">
        <f t="shared" si="1139"/>
        <v>0</v>
      </c>
      <c r="AQ2014" s="11">
        <f t="shared" si="1136"/>
        <v>0</v>
      </c>
      <c r="AR2014" s="11">
        <f t="shared" si="1136"/>
        <v>0</v>
      </c>
      <c r="AS2014" s="11">
        <f t="shared" si="1136"/>
        <v>0</v>
      </c>
      <c r="AT2014" s="11">
        <f t="shared" si="1136"/>
        <v>0</v>
      </c>
      <c r="AU2014" s="11">
        <f t="shared" si="1136"/>
        <v>0</v>
      </c>
      <c r="AV2014" s="11">
        <f t="shared" si="1200"/>
        <v>353413.5652173913</v>
      </c>
      <c r="AW2014" s="11">
        <f t="shared" si="1200"/>
        <v>0</v>
      </c>
      <c r="AX2014" s="11">
        <f t="shared" si="1200"/>
        <v>0</v>
      </c>
      <c r="AY2014" s="11">
        <f t="shared" si="1200"/>
        <v>3970.1946710584652</v>
      </c>
      <c r="AZ2014" s="11">
        <f t="shared" si="1200"/>
        <v>1</v>
      </c>
      <c r="BA2014" s="11">
        <f t="shared" si="1200"/>
        <v>1</v>
      </c>
      <c r="BB2014" s="11">
        <f t="shared" si="1200"/>
        <v>1</v>
      </c>
      <c r="BC2014" s="11">
        <f t="shared" si="1165"/>
        <v>1</v>
      </c>
      <c r="BD2014" s="11">
        <f t="shared" si="1165"/>
        <v>1</v>
      </c>
      <c r="BE2014" s="11">
        <f t="shared" si="1165"/>
        <v>1</v>
      </c>
      <c r="BF2014" s="15" t="str">
        <f t="shared" si="1174"/>
        <v>EN 10210</v>
      </c>
      <c r="BG2014" s="42">
        <v>5.7775999999999996</v>
      </c>
      <c r="BH2014" s="17">
        <f t="shared" si="1175"/>
        <v>60</v>
      </c>
      <c r="BI2014" s="17">
        <f t="shared" si="1176"/>
        <v>40</v>
      </c>
      <c r="BK2014" s="17">
        <f t="shared" si="1177"/>
        <v>4</v>
      </c>
      <c r="BM2014" s="17">
        <f t="shared" si="1148"/>
        <v>4</v>
      </c>
      <c r="BX2014" s="18">
        <f t="shared" si="1178"/>
        <v>694.79644737231001</v>
      </c>
      <c r="BY2014" s="42">
        <v>0.2</v>
      </c>
      <c r="BZ2014" s="43">
        <f t="shared" si="1179"/>
        <v>36.669310994212786</v>
      </c>
      <c r="CA2014" s="18">
        <f t="shared" si="1180"/>
        <v>309857.40947564424</v>
      </c>
      <c r="CB2014" s="18">
        <f t="shared" si="1181"/>
        <v>10328.580315854808</v>
      </c>
      <c r="CC2014" s="18">
        <f t="shared" si="1182"/>
        <v>13162.855175524155</v>
      </c>
      <c r="CD2014" s="25">
        <f t="shared" si="1183"/>
        <v>1.2744108844580135</v>
      </c>
      <c r="CE2014" s="26">
        <f t="shared" si="1184"/>
        <v>21.11796901202856</v>
      </c>
      <c r="CF2014" s="18">
        <f t="shared" si="1185"/>
        <v>502.79644737231007</v>
      </c>
      <c r="CG2014" s="18">
        <f t="shared" si="1186"/>
        <v>342.79644737231007</v>
      </c>
      <c r="CH2014" s="18">
        <f t="shared" si="1187"/>
        <v>162799.95070239218</v>
      </c>
      <c r="CI2014" s="18">
        <f t="shared" si="1188"/>
        <v>8139.997535119609</v>
      </c>
      <c r="CJ2014" s="18">
        <f t="shared" si="1189"/>
        <v>9894.8907018010541</v>
      </c>
      <c r="CK2014" s="25">
        <f t="shared" si="1190"/>
        <v>1.2155889063983185</v>
      </c>
      <c r="CL2014" s="26">
        <f t="shared" si="1191"/>
        <v>15.307291052610507</v>
      </c>
      <c r="CZ2014" s="18">
        <f t="shared" si="1192"/>
        <v>353413.5652173913</v>
      </c>
      <c r="DC2014" s="18">
        <f t="shared" si="1193"/>
        <v>3970.1946710584652</v>
      </c>
      <c r="DD2014" s="17">
        <f t="shared" si="1194"/>
        <v>1</v>
      </c>
      <c r="DE2014" s="17">
        <f t="shared" si="1195"/>
        <v>1</v>
      </c>
      <c r="DF2014" s="17">
        <f t="shared" si="1196"/>
        <v>1</v>
      </c>
      <c r="DG2014" s="17">
        <f t="shared" si="1197"/>
        <v>1</v>
      </c>
      <c r="DH2014" s="17">
        <f t="shared" si="1198"/>
        <v>1</v>
      </c>
      <c r="DI2014" s="17">
        <f t="shared" si="1199"/>
        <v>1</v>
      </c>
      <c r="DJ2014" s="20" t="s">
        <v>1879</v>
      </c>
    </row>
    <row r="2015" spans="1:114" x14ac:dyDescent="0.2">
      <c r="A2015" s="15" t="s">
        <v>105</v>
      </c>
      <c r="B2015" s="10" t="s">
        <v>2110</v>
      </c>
      <c r="C2015" s="11">
        <f t="shared" si="1171"/>
        <v>6.4291499999999999</v>
      </c>
      <c r="D2015" s="11">
        <f t="shared" si="1168"/>
        <v>60</v>
      </c>
      <c r="E2015" s="11">
        <f t="shared" si="1168"/>
        <v>40</v>
      </c>
      <c r="F2015" s="11">
        <f t="shared" si="1168"/>
        <v>0</v>
      </c>
      <c r="G2015" s="11">
        <f t="shared" ref="G2015:N2055" si="1201">IF($A2015="x",BK2015,"")</f>
        <v>4.5</v>
      </c>
      <c r="H2015" s="11">
        <f t="shared" si="1201"/>
        <v>0</v>
      </c>
      <c r="I2015" s="11">
        <f t="shared" si="1201"/>
        <v>4.5</v>
      </c>
      <c r="J2015" s="11">
        <f t="shared" si="1201"/>
        <v>0</v>
      </c>
      <c r="K2015" s="11">
        <f t="shared" si="1201"/>
        <v>0</v>
      </c>
      <c r="L2015" s="11">
        <f t="shared" si="1201"/>
        <v>0</v>
      </c>
      <c r="M2015" s="11">
        <f t="shared" si="1167"/>
        <v>0</v>
      </c>
      <c r="N2015" s="11">
        <f t="shared" si="1167"/>
        <v>0</v>
      </c>
      <c r="O2015" s="11">
        <f t="shared" si="1167"/>
        <v>0</v>
      </c>
      <c r="P2015" s="11">
        <f t="shared" si="1167"/>
        <v>0</v>
      </c>
      <c r="Q2015" s="11">
        <f t="shared" si="1166"/>
        <v>0</v>
      </c>
      <c r="R2015" s="11">
        <f t="shared" si="1166"/>
        <v>0</v>
      </c>
      <c r="S2015" s="11">
        <f t="shared" si="1166"/>
        <v>0</v>
      </c>
      <c r="T2015" s="11">
        <f t="shared" si="1166"/>
        <v>766.85175370557999</v>
      </c>
      <c r="U2015" s="40">
        <f t="shared" si="1172"/>
        <v>0.2</v>
      </c>
      <c r="V2015" s="11">
        <f t="shared" si="1173"/>
        <v>33.22377093519848</v>
      </c>
      <c r="W2015" s="11">
        <f t="shared" si="1173"/>
        <v>333090.05839983316</v>
      </c>
      <c r="X2015" s="11">
        <f t="shared" si="1173"/>
        <v>11103.001946661105</v>
      </c>
      <c r="Y2015" s="11">
        <f t="shared" si="1173"/>
        <v>14321.886827817179</v>
      </c>
      <c r="Z2015" s="11">
        <f t="shared" si="1173"/>
        <v>1.2899112237050501</v>
      </c>
      <c r="AA2015" s="11">
        <f t="shared" si="1173"/>
        <v>20.841315486118351</v>
      </c>
      <c r="AB2015" s="11">
        <f t="shared" si="1173"/>
        <v>568.85175370557988</v>
      </c>
      <c r="AC2015" s="11">
        <f t="shared" si="1173"/>
        <v>388.85175370557994</v>
      </c>
      <c r="AD2015" s="11">
        <f t="shared" si="1173"/>
        <v>174352.49721404765</v>
      </c>
      <c r="AE2015" s="11">
        <f t="shared" si="1170"/>
        <v>8717.6248607023826</v>
      </c>
      <c r="AF2015" s="11">
        <f t="shared" si="1170"/>
        <v>10748.369290761379</v>
      </c>
      <c r="AG2015" s="11">
        <f t="shared" si="1170"/>
        <v>1.2329469852749981</v>
      </c>
      <c r="AH2015" s="11">
        <f t="shared" si="1170"/>
        <v>15.078508268549294</v>
      </c>
      <c r="AI2015" s="11">
        <f t="shared" si="1170"/>
        <v>0</v>
      </c>
      <c r="AJ2015" s="11">
        <f t="shared" si="1170"/>
        <v>0</v>
      </c>
      <c r="AK2015" s="11">
        <f t="shared" si="1170"/>
        <v>0</v>
      </c>
      <c r="AL2015" s="11">
        <f t="shared" si="1169"/>
        <v>0</v>
      </c>
      <c r="AM2015" s="11">
        <f t="shared" si="1139"/>
        <v>0</v>
      </c>
      <c r="AN2015" s="11">
        <f t="shared" si="1139"/>
        <v>0</v>
      </c>
      <c r="AO2015" s="11">
        <f t="shared" si="1139"/>
        <v>0</v>
      </c>
      <c r="AP2015" s="11">
        <f t="shared" si="1139"/>
        <v>0</v>
      </c>
      <c r="AQ2015" s="11">
        <f t="shared" si="1136"/>
        <v>0</v>
      </c>
      <c r="AR2015" s="11">
        <f t="shared" si="1136"/>
        <v>0</v>
      </c>
      <c r="AS2015" s="11">
        <f t="shared" si="1136"/>
        <v>0</v>
      </c>
      <c r="AT2015" s="11">
        <f t="shared" si="1136"/>
        <v>0</v>
      </c>
      <c r="AU2015" s="11">
        <f t="shared" si="1136"/>
        <v>0</v>
      </c>
      <c r="AV2015" s="11">
        <f t="shared" si="1200"/>
        <v>383922.69848901097</v>
      </c>
      <c r="AW2015" s="11">
        <f t="shared" si="1200"/>
        <v>0</v>
      </c>
      <c r="AX2015" s="11">
        <f t="shared" si="1200"/>
        <v>0</v>
      </c>
      <c r="AY2015" s="11">
        <f t="shared" si="1200"/>
        <v>3862.2776305583698</v>
      </c>
      <c r="AZ2015" s="11">
        <f t="shared" si="1200"/>
        <v>1</v>
      </c>
      <c r="BA2015" s="11">
        <f t="shared" si="1200"/>
        <v>1</v>
      </c>
      <c r="BB2015" s="11">
        <f t="shared" si="1200"/>
        <v>1</v>
      </c>
      <c r="BC2015" s="11">
        <f t="shared" si="1165"/>
        <v>1</v>
      </c>
      <c r="BD2015" s="11">
        <f t="shared" si="1165"/>
        <v>1</v>
      </c>
      <c r="BE2015" s="11">
        <f t="shared" si="1165"/>
        <v>1</v>
      </c>
      <c r="BF2015" s="15" t="str">
        <f t="shared" si="1174"/>
        <v>EN 10210</v>
      </c>
      <c r="BG2015" s="42">
        <v>6.4291499999999999</v>
      </c>
      <c r="BH2015" s="17">
        <f t="shared" si="1175"/>
        <v>60</v>
      </c>
      <c r="BI2015" s="17">
        <f t="shared" si="1176"/>
        <v>40</v>
      </c>
      <c r="BK2015" s="17">
        <f t="shared" si="1177"/>
        <v>4.5</v>
      </c>
      <c r="BM2015" s="17">
        <f t="shared" si="1148"/>
        <v>4.5</v>
      </c>
      <c r="BX2015" s="18">
        <f t="shared" si="1178"/>
        <v>766.85175370557999</v>
      </c>
      <c r="BY2015" s="42">
        <v>0.2</v>
      </c>
      <c r="BZ2015" s="43">
        <f t="shared" si="1179"/>
        <v>33.22377093519848</v>
      </c>
      <c r="CA2015" s="18">
        <f t="shared" si="1180"/>
        <v>333090.05839983316</v>
      </c>
      <c r="CB2015" s="18">
        <f t="shared" si="1181"/>
        <v>11103.001946661105</v>
      </c>
      <c r="CC2015" s="18">
        <f t="shared" si="1182"/>
        <v>14321.886827817179</v>
      </c>
      <c r="CD2015" s="25">
        <f t="shared" si="1183"/>
        <v>1.2899112237050501</v>
      </c>
      <c r="CE2015" s="26">
        <f t="shared" si="1184"/>
        <v>20.841315486118351</v>
      </c>
      <c r="CF2015" s="18">
        <f t="shared" si="1185"/>
        <v>568.85175370557988</v>
      </c>
      <c r="CG2015" s="18">
        <f t="shared" si="1186"/>
        <v>388.85175370557994</v>
      </c>
      <c r="CH2015" s="18">
        <f t="shared" si="1187"/>
        <v>174352.49721404765</v>
      </c>
      <c r="CI2015" s="18">
        <f t="shared" si="1188"/>
        <v>8717.6248607023826</v>
      </c>
      <c r="CJ2015" s="18">
        <f t="shared" si="1189"/>
        <v>10748.369290761379</v>
      </c>
      <c r="CK2015" s="25">
        <f t="shared" si="1190"/>
        <v>1.2329469852749981</v>
      </c>
      <c r="CL2015" s="26">
        <f t="shared" si="1191"/>
        <v>15.078508268549294</v>
      </c>
      <c r="CZ2015" s="18">
        <f t="shared" si="1192"/>
        <v>383922.69848901097</v>
      </c>
      <c r="DC2015" s="18">
        <f t="shared" si="1193"/>
        <v>3862.2776305583698</v>
      </c>
      <c r="DD2015" s="17">
        <f t="shared" si="1194"/>
        <v>1</v>
      </c>
      <c r="DE2015" s="17">
        <f t="shared" si="1195"/>
        <v>1</v>
      </c>
      <c r="DF2015" s="17">
        <f t="shared" si="1196"/>
        <v>1</v>
      </c>
      <c r="DG2015" s="17">
        <f t="shared" si="1197"/>
        <v>1</v>
      </c>
      <c r="DH2015" s="17">
        <f t="shared" si="1198"/>
        <v>1</v>
      </c>
      <c r="DI2015" s="17">
        <f t="shared" si="1199"/>
        <v>1</v>
      </c>
      <c r="DJ2015" s="20" t="s">
        <v>1879</v>
      </c>
    </row>
    <row r="2016" spans="1:114" x14ac:dyDescent="0.2">
      <c r="A2016" s="15" t="s">
        <v>105</v>
      </c>
      <c r="B2016" s="10" t="s">
        <v>2111</v>
      </c>
      <c r="C2016" s="11">
        <f t="shared" si="1171"/>
        <v>7.0650000000000004</v>
      </c>
      <c r="D2016" s="11">
        <f t="shared" ref="D2016:G2079" si="1202">IF($A2016="x",BH2016,"")</f>
        <v>60</v>
      </c>
      <c r="E2016" s="11">
        <f t="shared" si="1202"/>
        <v>40</v>
      </c>
      <c r="F2016" s="11">
        <f t="shared" si="1202"/>
        <v>0</v>
      </c>
      <c r="G2016" s="11">
        <f t="shared" si="1201"/>
        <v>5</v>
      </c>
      <c r="H2016" s="11">
        <f t="shared" si="1201"/>
        <v>0</v>
      </c>
      <c r="I2016" s="11">
        <f t="shared" si="1201"/>
        <v>5</v>
      </c>
      <c r="J2016" s="11">
        <f t="shared" si="1201"/>
        <v>0</v>
      </c>
      <c r="K2016" s="11">
        <f t="shared" si="1201"/>
        <v>0</v>
      </c>
      <c r="L2016" s="11">
        <f t="shared" si="1201"/>
        <v>0</v>
      </c>
      <c r="M2016" s="11">
        <f t="shared" si="1167"/>
        <v>0</v>
      </c>
      <c r="N2016" s="11">
        <f t="shared" si="1167"/>
        <v>0</v>
      </c>
      <c r="O2016" s="11">
        <f t="shared" si="1167"/>
        <v>0</v>
      </c>
      <c r="P2016" s="11">
        <f t="shared" si="1167"/>
        <v>0</v>
      </c>
      <c r="Q2016" s="11">
        <f t="shared" si="1166"/>
        <v>0</v>
      </c>
      <c r="R2016" s="11">
        <f t="shared" si="1166"/>
        <v>0</v>
      </c>
      <c r="S2016" s="11">
        <f t="shared" si="1166"/>
        <v>0</v>
      </c>
      <c r="T2016" s="11">
        <f t="shared" si="1166"/>
        <v>835.61944901923448</v>
      </c>
      <c r="U2016" s="40">
        <f t="shared" si="1172"/>
        <v>0.2</v>
      </c>
      <c r="V2016" s="11">
        <f t="shared" si="1173"/>
        <v>30.489605090298678</v>
      </c>
      <c r="W2016" s="11">
        <f t="shared" si="1173"/>
        <v>353277.55405621149</v>
      </c>
      <c r="X2016" s="11">
        <f t="shared" si="1173"/>
        <v>11775.918468540383</v>
      </c>
      <c r="Y2016" s="11">
        <f t="shared" si="1173"/>
        <v>15379.055647051358</v>
      </c>
      <c r="Z2016" s="11">
        <f t="shared" si="1173"/>
        <v>1.3059750445909448</v>
      </c>
      <c r="AA2016" s="11">
        <f t="shared" si="1173"/>
        <v>20.561450692613857</v>
      </c>
      <c r="AB2016" s="11">
        <f t="shared" si="1173"/>
        <v>635.61944901923459</v>
      </c>
      <c r="AC2016" s="11">
        <f t="shared" si="1173"/>
        <v>435.61944901923454</v>
      </c>
      <c r="AD2016" s="11">
        <f t="shared" si="1173"/>
        <v>184258.38601710787</v>
      </c>
      <c r="AE2016" s="11">
        <f t="shared" si="1170"/>
        <v>9212.9193008553939</v>
      </c>
      <c r="AF2016" s="11">
        <f t="shared" si="1170"/>
        <v>11522.861156859011</v>
      </c>
      <c r="AG2016" s="11">
        <f t="shared" si="1170"/>
        <v>1.2507285454881978</v>
      </c>
      <c r="AH2016" s="11">
        <f t="shared" si="1170"/>
        <v>14.849415574402892</v>
      </c>
      <c r="AI2016" s="11">
        <f t="shared" si="1170"/>
        <v>0</v>
      </c>
      <c r="AJ2016" s="11">
        <f t="shared" si="1170"/>
        <v>0</v>
      </c>
      <c r="AK2016" s="11">
        <f t="shared" si="1170"/>
        <v>0</v>
      </c>
      <c r="AL2016" s="11">
        <f t="shared" si="1169"/>
        <v>0</v>
      </c>
      <c r="AM2016" s="11">
        <f t="shared" si="1139"/>
        <v>0</v>
      </c>
      <c r="AN2016" s="11">
        <f t="shared" si="1139"/>
        <v>0</v>
      </c>
      <c r="AO2016" s="11">
        <f t="shared" si="1139"/>
        <v>0</v>
      </c>
      <c r="AP2016" s="11">
        <f t="shared" si="1139"/>
        <v>0</v>
      </c>
      <c r="AQ2016" s="11">
        <f t="shared" si="1136"/>
        <v>0</v>
      </c>
      <c r="AR2016" s="11">
        <f t="shared" si="1136"/>
        <v>0</v>
      </c>
      <c r="AS2016" s="11">
        <f t="shared" si="1136"/>
        <v>0</v>
      </c>
      <c r="AT2016" s="11">
        <f t="shared" si="1136"/>
        <v>0</v>
      </c>
      <c r="AU2016" s="11">
        <f t="shared" si="1136"/>
        <v>0</v>
      </c>
      <c r="AV2016" s="11">
        <f t="shared" si="1200"/>
        <v>411736.11111111112</v>
      </c>
      <c r="AW2016" s="11">
        <f t="shared" si="1200"/>
        <v>0</v>
      </c>
      <c r="AX2016" s="11">
        <f t="shared" si="1200"/>
        <v>0</v>
      </c>
      <c r="AY2016" s="11">
        <f t="shared" si="1200"/>
        <v>3753.4291735288516</v>
      </c>
      <c r="AZ2016" s="11">
        <f t="shared" si="1200"/>
        <v>1</v>
      </c>
      <c r="BA2016" s="11">
        <f t="shared" si="1200"/>
        <v>1</v>
      </c>
      <c r="BB2016" s="11">
        <f t="shared" si="1200"/>
        <v>1</v>
      </c>
      <c r="BC2016" s="11">
        <f t="shared" si="1165"/>
        <v>1</v>
      </c>
      <c r="BD2016" s="11">
        <f t="shared" si="1165"/>
        <v>1</v>
      </c>
      <c r="BE2016" s="11">
        <f t="shared" si="1165"/>
        <v>1</v>
      </c>
      <c r="BF2016" s="15" t="str">
        <f t="shared" si="1174"/>
        <v>EN 10210</v>
      </c>
      <c r="BG2016" s="42">
        <v>7.0650000000000004</v>
      </c>
      <c r="BH2016" s="17">
        <f t="shared" si="1175"/>
        <v>60</v>
      </c>
      <c r="BI2016" s="17">
        <f t="shared" si="1176"/>
        <v>40</v>
      </c>
      <c r="BK2016" s="17">
        <f t="shared" si="1177"/>
        <v>5</v>
      </c>
      <c r="BM2016" s="17">
        <f t="shared" si="1148"/>
        <v>5</v>
      </c>
      <c r="BX2016" s="18">
        <f t="shared" si="1178"/>
        <v>835.61944901923448</v>
      </c>
      <c r="BY2016" s="42">
        <v>0.2</v>
      </c>
      <c r="BZ2016" s="43">
        <f t="shared" si="1179"/>
        <v>30.489605090298678</v>
      </c>
      <c r="CA2016" s="18">
        <f t="shared" si="1180"/>
        <v>353277.55405621149</v>
      </c>
      <c r="CB2016" s="18">
        <f t="shared" si="1181"/>
        <v>11775.918468540383</v>
      </c>
      <c r="CC2016" s="18">
        <f t="shared" si="1182"/>
        <v>15379.055647051358</v>
      </c>
      <c r="CD2016" s="25">
        <f t="shared" si="1183"/>
        <v>1.3059750445909448</v>
      </c>
      <c r="CE2016" s="26">
        <f t="shared" si="1184"/>
        <v>20.561450692613857</v>
      </c>
      <c r="CF2016" s="18">
        <f t="shared" si="1185"/>
        <v>635.61944901923459</v>
      </c>
      <c r="CG2016" s="18">
        <f t="shared" si="1186"/>
        <v>435.61944901923454</v>
      </c>
      <c r="CH2016" s="18">
        <f t="shared" si="1187"/>
        <v>184258.38601710787</v>
      </c>
      <c r="CI2016" s="18">
        <f t="shared" si="1188"/>
        <v>9212.9193008553939</v>
      </c>
      <c r="CJ2016" s="18">
        <f t="shared" si="1189"/>
        <v>11522.861156859011</v>
      </c>
      <c r="CK2016" s="25">
        <f t="shared" si="1190"/>
        <v>1.2507285454881978</v>
      </c>
      <c r="CL2016" s="26">
        <f t="shared" si="1191"/>
        <v>14.849415574402892</v>
      </c>
      <c r="CZ2016" s="18">
        <f t="shared" si="1192"/>
        <v>411736.11111111112</v>
      </c>
      <c r="DC2016" s="18">
        <f t="shared" si="1193"/>
        <v>3753.4291735288516</v>
      </c>
      <c r="DD2016" s="17">
        <f t="shared" si="1194"/>
        <v>1</v>
      </c>
      <c r="DE2016" s="17">
        <f t="shared" si="1195"/>
        <v>1</v>
      </c>
      <c r="DF2016" s="17">
        <f t="shared" si="1196"/>
        <v>1</v>
      </c>
      <c r="DG2016" s="17">
        <f t="shared" si="1197"/>
        <v>1</v>
      </c>
      <c r="DH2016" s="17">
        <f t="shared" si="1198"/>
        <v>1</v>
      </c>
      <c r="DI2016" s="17">
        <f t="shared" si="1199"/>
        <v>1</v>
      </c>
      <c r="DJ2016" s="20" t="s">
        <v>1879</v>
      </c>
    </row>
    <row r="2017" spans="1:114" x14ac:dyDescent="0.2">
      <c r="A2017" s="15" t="s">
        <v>105</v>
      </c>
      <c r="B2017" s="10" t="s">
        <v>2112</v>
      </c>
      <c r="C2017" s="11">
        <f t="shared" si="1171"/>
        <v>7.807296</v>
      </c>
      <c r="D2017" s="11">
        <f t="shared" si="1202"/>
        <v>60</v>
      </c>
      <c r="E2017" s="11">
        <f t="shared" si="1202"/>
        <v>40</v>
      </c>
      <c r="F2017" s="11">
        <f t="shared" si="1202"/>
        <v>0</v>
      </c>
      <c r="G2017" s="11">
        <f t="shared" si="1201"/>
        <v>5.6</v>
      </c>
      <c r="H2017" s="11">
        <f t="shared" si="1201"/>
        <v>0</v>
      </c>
      <c r="I2017" s="11">
        <f t="shared" si="1201"/>
        <v>5.6</v>
      </c>
      <c r="J2017" s="11">
        <f t="shared" si="1201"/>
        <v>0</v>
      </c>
      <c r="K2017" s="11">
        <f t="shared" si="1201"/>
        <v>0</v>
      </c>
      <c r="L2017" s="11">
        <f t="shared" si="1201"/>
        <v>0</v>
      </c>
      <c r="M2017" s="11">
        <f t="shared" si="1167"/>
        <v>0</v>
      </c>
      <c r="N2017" s="11">
        <f t="shared" si="1167"/>
        <v>0</v>
      </c>
      <c r="O2017" s="11">
        <f t="shared" si="1167"/>
        <v>0</v>
      </c>
      <c r="P2017" s="11">
        <f t="shared" si="1167"/>
        <v>0</v>
      </c>
      <c r="Q2017" s="11">
        <f t="shared" si="1166"/>
        <v>0</v>
      </c>
      <c r="R2017" s="11">
        <f t="shared" si="1166"/>
        <v>0</v>
      </c>
      <c r="S2017" s="11">
        <f t="shared" si="1166"/>
        <v>0</v>
      </c>
      <c r="T2017" s="11">
        <f t="shared" si="1166"/>
        <v>913.80103684972778</v>
      </c>
      <c r="U2017" s="40">
        <f t="shared" si="1172"/>
        <v>0.2</v>
      </c>
      <c r="V2017" s="11">
        <f t="shared" si="1173"/>
        <v>27.881022212671414</v>
      </c>
      <c r="W2017" s="11">
        <f t="shared" si="1173"/>
        <v>373644.54577534361</v>
      </c>
      <c r="X2017" s="11">
        <f t="shared" si="1173"/>
        <v>12454.818192511453</v>
      </c>
      <c r="Y2017" s="11">
        <f t="shared" si="1173"/>
        <v>16515.822159441544</v>
      </c>
      <c r="Z2017" s="11">
        <f t="shared" si="1173"/>
        <v>1.3260588716880506</v>
      </c>
      <c r="AA2017" s="11">
        <f t="shared" si="1173"/>
        <v>20.221040559425486</v>
      </c>
      <c r="AB2017" s="11">
        <f t="shared" si="1173"/>
        <v>716.68103684972766</v>
      </c>
      <c r="AC2017" s="11">
        <f t="shared" si="1173"/>
        <v>492.68103684972766</v>
      </c>
      <c r="AD2017" s="11">
        <f t="shared" si="1173"/>
        <v>194095.08627148558</v>
      </c>
      <c r="AE2017" s="11">
        <f t="shared" si="1170"/>
        <v>9704.7543135742781</v>
      </c>
      <c r="AF2017" s="11">
        <f t="shared" si="1170"/>
        <v>12350.611790944271</v>
      </c>
      <c r="AG2017" s="11">
        <f t="shared" si="1170"/>
        <v>1.2726351839396044</v>
      </c>
      <c r="AH2017" s="11">
        <f t="shared" si="1170"/>
        <v>14.574090002790818</v>
      </c>
      <c r="AI2017" s="11">
        <f t="shared" si="1170"/>
        <v>0</v>
      </c>
      <c r="AJ2017" s="11">
        <f t="shared" si="1170"/>
        <v>0</v>
      </c>
      <c r="AK2017" s="11">
        <f t="shared" si="1170"/>
        <v>0</v>
      </c>
      <c r="AL2017" s="11">
        <f t="shared" si="1169"/>
        <v>0</v>
      </c>
      <c r="AM2017" s="11">
        <f t="shared" si="1139"/>
        <v>0</v>
      </c>
      <c r="AN2017" s="11">
        <f t="shared" si="1139"/>
        <v>0</v>
      </c>
      <c r="AO2017" s="11">
        <f t="shared" si="1139"/>
        <v>0</v>
      </c>
      <c r="AP2017" s="11">
        <f t="shared" si="1139"/>
        <v>0</v>
      </c>
      <c r="AQ2017" s="11">
        <f t="shared" si="1139"/>
        <v>0</v>
      </c>
      <c r="AR2017" s="11">
        <f t="shared" si="1139"/>
        <v>0</v>
      </c>
      <c r="AS2017" s="11">
        <f t="shared" si="1139"/>
        <v>0</v>
      </c>
      <c r="AT2017" s="11">
        <f t="shared" si="1139"/>
        <v>0</v>
      </c>
      <c r="AU2017" s="11">
        <f t="shared" si="1139"/>
        <v>0</v>
      </c>
      <c r="AV2017" s="11">
        <f t="shared" si="1200"/>
        <v>441692.21166126116</v>
      </c>
      <c r="AW2017" s="11">
        <f t="shared" si="1200"/>
        <v>0</v>
      </c>
      <c r="AX2017" s="11">
        <f t="shared" si="1200"/>
        <v>0</v>
      </c>
      <c r="AY2017" s="11">
        <f t="shared" si="1200"/>
        <v>3621.5815552745917</v>
      </c>
      <c r="AZ2017" s="11">
        <f t="shared" si="1200"/>
        <v>1</v>
      </c>
      <c r="BA2017" s="11">
        <f t="shared" si="1200"/>
        <v>1</v>
      </c>
      <c r="BB2017" s="11">
        <f t="shared" si="1200"/>
        <v>1</v>
      </c>
      <c r="BC2017" s="11">
        <f t="shared" si="1165"/>
        <v>1</v>
      </c>
      <c r="BD2017" s="11">
        <f t="shared" si="1165"/>
        <v>1</v>
      </c>
      <c r="BE2017" s="11">
        <f t="shared" si="1165"/>
        <v>1</v>
      </c>
      <c r="BF2017" s="15" t="str">
        <f t="shared" si="1174"/>
        <v>EN 10210</v>
      </c>
      <c r="BG2017" s="42">
        <v>7.807296</v>
      </c>
      <c r="BH2017" s="17">
        <f t="shared" si="1175"/>
        <v>60</v>
      </c>
      <c r="BI2017" s="17">
        <f t="shared" si="1176"/>
        <v>40</v>
      </c>
      <c r="BK2017" s="17">
        <f t="shared" si="1177"/>
        <v>5.6</v>
      </c>
      <c r="BM2017" s="17">
        <f t="shared" si="1148"/>
        <v>5.6</v>
      </c>
      <c r="BX2017" s="18">
        <f t="shared" si="1178"/>
        <v>913.80103684972778</v>
      </c>
      <c r="BY2017" s="42">
        <v>0.2</v>
      </c>
      <c r="BZ2017" s="43">
        <f t="shared" si="1179"/>
        <v>27.881022212671414</v>
      </c>
      <c r="CA2017" s="18">
        <f t="shared" si="1180"/>
        <v>373644.54577534361</v>
      </c>
      <c r="CB2017" s="18">
        <f t="shared" si="1181"/>
        <v>12454.818192511453</v>
      </c>
      <c r="CC2017" s="18">
        <f t="shared" si="1182"/>
        <v>16515.822159441544</v>
      </c>
      <c r="CD2017" s="25">
        <f t="shared" si="1183"/>
        <v>1.3260588716880506</v>
      </c>
      <c r="CE2017" s="26">
        <f t="shared" si="1184"/>
        <v>20.221040559425486</v>
      </c>
      <c r="CF2017" s="18">
        <f t="shared" si="1185"/>
        <v>716.68103684972766</v>
      </c>
      <c r="CG2017" s="18">
        <f t="shared" si="1186"/>
        <v>492.68103684972766</v>
      </c>
      <c r="CH2017" s="18">
        <f t="shared" si="1187"/>
        <v>194095.08627148558</v>
      </c>
      <c r="CI2017" s="18">
        <f t="shared" si="1188"/>
        <v>9704.7543135742781</v>
      </c>
      <c r="CJ2017" s="18">
        <f t="shared" si="1189"/>
        <v>12350.611790944271</v>
      </c>
      <c r="CK2017" s="25">
        <f t="shared" si="1190"/>
        <v>1.2726351839396044</v>
      </c>
      <c r="CL2017" s="26">
        <f t="shared" si="1191"/>
        <v>14.574090002790818</v>
      </c>
      <c r="CZ2017" s="18">
        <f t="shared" si="1192"/>
        <v>441692.21166126116</v>
      </c>
      <c r="DC2017" s="18">
        <f t="shared" si="1193"/>
        <v>3621.5815552745917</v>
      </c>
      <c r="DD2017" s="17">
        <f t="shared" si="1194"/>
        <v>1</v>
      </c>
      <c r="DE2017" s="17">
        <f t="shared" si="1195"/>
        <v>1</v>
      </c>
      <c r="DF2017" s="17">
        <f t="shared" si="1196"/>
        <v>1</v>
      </c>
      <c r="DG2017" s="17">
        <f t="shared" si="1197"/>
        <v>1</v>
      </c>
      <c r="DH2017" s="17">
        <f t="shared" si="1198"/>
        <v>1</v>
      </c>
      <c r="DI2017" s="17">
        <f t="shared" si="1199"/>
        <v>1</v>
      </c>
      <c r="DJ2017" s="20" t="s">
        <v>1879</v>
      </c>
    </row>
    <row r="2018" spans="1:114" x14ac:dyDescent="0.2">
      <c r="A2018" s="15" t="s">
        <v>105</v>
      </c>
      <c r="B2018" s="10" t="s">
        <v>2113</v>
      </c>
      <c r="C2018" s="11">
        <f t="shared" si="1171"/>
        <v>8.6447339999999997</v>
      </c>
      <c r="D2018" s="11">
        <f t="shared" si="1202"/>
        <v>60</v>
      </c>
      <c r="E2018" s="11">
        <f t="shared" si="1202"/>
        <v>40</v>
      </c>
      <c r="F2018" s="11">
        <f t="shared" si="1202"/>
        <v>0</v>
      </c>
      <c r="G2018" s="11">
        <f t="shared" si="1201"/>
        <v>6.3</v>
      </c>
      <c r="H2018" s="11">
        <f t="shared" si="1201"/>
        <v>0</v>
      </c>
      <c r="I2018" s="11">
        <f t="shared" si="1201"/>
        <v>9.4499999999999993</v>
      </c>
      <c r="J2018" s="11">
        <f t="shared" si="1201"/>
        <v>0</v>
      </c>
      <c r="K2018" s="11">
        <f t="shared" si="1201"/>
        <v>0</v>
      </c>
      <c r="L2018" s="11">
        <f t="shared" si="1201"/>
        <v>0</v>
      </c>
      <c r="M2018" s="11">
        <f t="shared" si="1167"/>
        <v>0</v>
      </c>
      <c r="N2018" s="11">
        <f t="shared" si="1167"/>
        <v>0</v>
      </c>
      <c r="O2018" s="11">
        <f t="shared" si="1167"/>
        <v>0</v>
      </c>
      <c r="P2018" s="11">
        <f t="shared" si="1167"/>
        <v>0</v>
      </c>
      <c r="Q2018" s="11">
        <f t="shared" si="1166"/>
        <v>0</v>
      </c>
      <c r="R2018" s="11">
        <f t="shared" si="1166"/>
        <v>0</v>
      </c>
      <c r="S2018" s="11">
        <f t="shared" si="1166"/>
        <v>0</v>
      </c>
      <c r="T2018" s="11">
        <f t="shared" si="1166"/>
        <v>1120.8215152101391</v>
      </c>
      <c r="U2018" s="40">
        <f t="shared" si="1172"/>
        <v>0.2</v>
      </c>
      <c r="V2018" s="11">
        <f t="shared" si="1173"/>
        <v>22.73127938804128</v>
      </c>
      <c r="W2018" s="11">
        <f t="shared" si="1173"/>
        <v>361613.77145634365</v>
      </c>
      <c r="X2018" s="11">
        <f t="shared" si="1173"/>
        <v>12053.792381878122</v>
      </c>
      <c r="Y2018" s="11">
        <f t="shared" si="1173"/>
        <v>16625.642807995799</v>
      </c>
      <c r="Z2018" s="11">
        <f t="shared" si="1173"/>
        <v>1.3792873048809995</v>
      </c>
      <c r="AA2018" s="11">
        <f t="shared" si="1173"/>
        <v>17.961981767871411</v>
      </c>
      <c r="AB2018" s="11">
        <f t="shared" si="1173"/>
        <v>857.85924968391555</v>
      </c>
      <c r="AC2018" s="11">
        <f t="shared" si="1173"/>
        <v>605.85924968391555</v>
      </c>
      <c r="AD2018" s="11">
        <f t="shared" si="1173"/>
        <v>189578.80026481926</v>
      </c>
      <c r="AE2018" s="11">
        <f t="shared" si="1170"/>
        <v>9478.9400132409628</v>
      </c>
      <c r="AF2018" s="11">
        <f t="shared" si="1170"/>
        <v>12482.250311156642</v>
      </c>
      <c r="AG2018" s="11">
        <f t="shared" si="1170"/>
        <v>1.3168403105959536</v>
      </c>
      <c r="AH2018" s="11">
        <f t="shared" si="1170"/>
        <v>13.005488091133653</v>
      </c>
      <c r="AI2018" s="11">
        <f t="shared" si="1170"/>
        <v>0</v>
      </c>
      <c r="AJ2018" s="11">
        <f t="shared" si="1170"/>
        <v>0</v>
      </c>
      <c r="AK2018" s="11">
        <f t="shared" si="1170"/>
        <v>0</v>
      </c>
      <c r="AL2018" s="11">
        <f t="shared" si="1169"/>
        <v>0</v>
      </c>
      <c r="AM2018" s="11">
        <f t="shared" si="1139"/>
        <v>0</v>
      </c>
      <c r="AN2018" s="11">
        <f t="shared" si="1139"/>
        <v>0</v>
      </c>
      <c r="AO2018" s="11">
        <f t="shared" si="1139"/>
        <v>0</v>
      </c>
      <c r="AP2018" s="11">
        <f t="shared" si="1139"/>
        <v>0</v>
      </c>
      <c r="AQ2018" s="11">
        <f t="shared" si="1139"/>
        <v>0</v>
      </c>
      <c r="AR2018" s="11">
        <f t="shared" si="1139"/>
        <v>0</v>
      </c>
      <c r="AS2018" s="11">
        <f t="shared" si="1139"/>
        <v>0</v>
      </c>
      <c r="AT2018" s="11">
        <f t="shared" si="1139"/>
        <v>0</v>
      </c>
      <c r="AU2018" s="11">
        <f t="shared" si="1139"/>
        <v>0</v>
      </c>
      <c r="AV2018" s="11">
        <f t="shared" si="1200"/>
        <v>472136.40149725421</v>
      </c>
      <c r="AW2018" s="11">
        <f t="shared" si="1200"/>
        <v>0</v>
      </c>
      <c r="AX2018" s="11">
        <f t="shared" si="1200"/>
        <v>0</v>
      </c>
      <c r="AY2018" s="11">
        <f t="shared" si="1200"/>
        <v>3346.818499367831</v>
      </c>
      <c r="AZ2018" s="11">
        <f t="shared" si="1200"/>
        <v>1</v>
      </c>
      <c r="BA2018" s="11">
        <f t="shared" si="1200"/>
        <v>1</v>
      </c>
      <c r="BB2018" s="11">
        <f t="shared" si="1200"/>
        <v>1</v>
      </c>
      <c r="BC2018" s="11">
        <f t="shared" si="1165"/>
        <v>1</v>
      </c>
      <c r="BD2018" s="11">
        <f t="shared" si="1165"/>
        <v>1</v>
      </c>
      <c r="BE2018" s="11">
        <f t="shared" si="1165"/>
        <v>1</v>
      </c>
      <c r="BF2018" s="15" t="str">
        <f t="shared" si="1174"/>
        <v>EN 10210</v>
      </c>
      <c r="BG2018" s="42">
        <v>8.6447339999999997</v>
      </c>
      <c r="BH2018" s="17">
        <f t="shared" si="1175"/>
        <v>60</v>
      </c>
      <c r="BI2018" s="17">
        <f t="shared" si="1176"/>
        <v>40</v>
      </c>
      <c r="BK2018" s="17">
        <f t="shared" si="1177"/>
        <v>6.3</v>
      </c>
      <c r="BM2018" s="17">
        <f t="shared" si="1148"/>
        <v>9.4499999999999993</v>
      </c>
      <c r="BX2018" s="18">
        <f t="shared" si="1178"/>
        <v>1120.8215152101391</v>
      </c>
      <c r="BY2018" s="42">
        <v>0.2</v>
      </c>
      <c r="BZ2018" s="43">
        <f t="shared" si="1179"/>
        <v>22.73127938804128</v>
      </c>
      <c r="CA2018" s="18">
        <f t="shared" si="1180"/>
        <v>361613.77145634365</v>
      </c>
      <c r="CB2018" s="18">
        <f t="shared" si="1181"/>
        <v>12053.792381878122</v>
      </c>
      <c r="CC2018" s="18">
        <f t="shared" si="1182"/>
        <v>16625.642807995799</v>
      </c>
      <c r="CD2018" s="25">
        <f t="shared" si="1183"/>
        <v>1.3792873048809995</v>
      </c>
      <c r="CE2018" s="26">
        <f t="shared" si="1184"/>
        <v>17.961981767871411</v>
      </c>
      <c r="CF2018" s="18">
        <f t="shared" si="1185"/>
        <v>857.85924968391555</v>
      </c>
      <c r="CG2018" s="18">
        <f t="shared" si="1186"/>
        <v>605.85924968391555</v>
      </c>
      <c r="CH2018" s="18">
        <f t="shared" si="1187"/>
        <v>189578.80026481926</v>
      </c>
      <c r="CI2018" s="18">
        <f t="shared" si="1188"/>
        <v>9478.9400132409628</v>
      </c>
      <c r="CJ2018" s="18">
        <f t="shared" si="1189"/>
        <v>12482.250311156642</v>
      </c>
      <c r="CK2018" s="25">
        <f t="shared" si="1190"/>
        <v>1.3168403105959536</v>
      </c>
      <c r="CL2018" s="26">
        <f t="shared" si="1191"/>
        <v>13.005488091133653</v>
      </c>
      <c r="CZ2018" s="18">
        <f t="shared" si="1192"/>
        <v>472136.40149725421</v>
      </c>
      <c r="DC2018" s="18">
        <f t="shared" si="1193"/>
        <v>3346.818499367831</v>
      </c>
      <c r="DD2018" s="17">
        <f t="shared" si="1194"/>
        <v>1</v>
      </c>
      <c r="DE2018" s="17">
        <f t="shared" si="1195"/>
        <v>1</v>
      </c>
      <c r="DF2018" s="17">
        <f t="shared" si="1196"/>
        <v>1</v>
      </c>
      <c r="DG2018" s="17">
        <f t="shared" si="1197"/>
        <v>1</v>
      </c>
      <c r="DH2018" s="17">
        <f t="shared" si="1198"/>
        <v>1</v>
      </c>
      <c r="DI2018" s="17">
        <f t="shared" si="1199"/>
        <v>1</v>
      </c>
      <c r="DJ2018" s="20" t="s">
        <v>1879</v>
      </c>
    </row>
    <row r="2019" spans="1:114" x14ac:dyDescent="0.2">
      <c r="A2019" s="15" t="s">
        <v>105</v>
      </c>
      <c r="B2019" s="10" t="s">
        <v>2114</v>
      </c>
      <c r="C2019" s="11">
        <f t="shared" si="1171"/>
        <v>9.5641260000000017</v>
      </c>
      <c r="D2019" s="11">
        <f t="shared" si="1202"/>
        <v>60</v>
      </c>
      <c r="E2019" s="11">
        <f t="shared" si="1202"/>
        <v>40</v>
      </c>
      <c r="F2019" s="11">
        <f t="shared" si="1202"/>
        <v>0</v>
      </c>
      <c r="G2019" s="11">
        <f t="shared" si="1201"/>
        <v>7.1</v>
      </c>
      <c r="H2019" s="11">
        <f t="shared" si="1201"/>
        <v>0</v>
      </c>
      <c r="I2019" s="11">
        <f t="shared" si="1201"/>
        <v>10.649999999999999</v>
      </c>
      <c r="J2019" s="11">
        <f t="shared" si="1201"/>
        <v>0</v>
      </c>
      <c r="K2019" s="11">
        <f t="shared" si="1201"/>
        <v>0</v>
      </c>
      <c r="L2019" s="11">
        <f t="shared" si="1201"/>
        <v>0</v>
      </c>
      <c r="M2019" s="11">
        <f t="shared" si="1167"/>
        <v>0</v>
      </c>
      <c r="N2019" s="11">
        <f t="shared" si="1167"/>
        <v>0</v>
      </c>
      <c r="O2019" s="11">
        <f t="shared" si="1167"/>
        <v>0</v>
      </c>
      <c r="P2019" s="11">
        <f t="shared" si="1167"/>
        <v>0</v>
      </c>
      <c r="Q2019" s="11">
        <f t="shared" si="1166"/>
        <v>0</v>
      </c>
      <c r="R2019" s="11">
        <f t="shared" si="1166"/>
        <v>0</v>
      </c>
      <c r="S2019" s="11">
        <f t="shared" si="1166"/>
        <v>0</v>
      </c>
      <c r="T2019" s="11">
        <f t="shared" si="1166"/>
        <v>1243.2303497541727</v>
      </c>
      <c r="U2019" s="40">
        <f t="shared" si="1172"/>
        <v>0.2</v>
      </c>
      <c r="V2019" s="11">
        <f t="shared" si="1173"/>
        <v>20.493150775644438</v>
      </c>
      <c r="W2019" s="11">
        <f t="shared" si="1173"/>
        <v>368517.71386511601</v>
      </c>
      <c r="X2019" s="11">
        <f t="shared" si="1173"/>
        <v>12283.923795503866</v>
      </c>
      <c r="Y2019" s="11">
        <f t="shared" si="1173"/>
        <v>17426.93876437228</v>
      </c>
      <c r="Z2019" s="11">
        <f t="shared" si="1173"/>
        <v>1.4186785146575762</v>
      </c>
      <c r="AA2019" s="11">
        <f t="shared" si="1173"/>
        <v>17.21683757674575</v>
      </c>
      <c r="AB2019" s="11">
        <f t="shared" si="1173"/>
        <v>981.37074266984587</v>
      </c>
      <c r="AC2019" s="11">
        <f t="shared" si="1173"/>
        <v>697.37074266984587</v>
      </c>
      <c r="AD2019" s="11">
        <f t="shared" si="1173"/>
        <v>193083.492844655</v>
      </c>
      <c r="AE2019" s="11">
        <f t="shared" si="1170"/>
        <v>9654.1746422327506</v>
      </c>
      <c r="AF2019" s="11">
        <f t="shared" si="1170"/>
        <v>13066.03133767382</v>
      </c>
      <c r="AG2019" s="11">
        <f t="shared" si="1170"/>
        <v>1.3534073933690511</v>
      </c>
      <c r="AH2019" s="11">
        <f t="shared" si="1170"/>
        <v>12.462258960468521</v>
      </c>
      <c r="AI2019" s="11">
        <f t="shared" si="1170"/>
        <v>0</v>
      </c>
      <c r="AJ2019" s="11">
        <f t="shared" si="1170"/>
        <v>0</v>
      </c>
      <c r="AK2019" s="11">
        <f t="shared" si="1170"/>
        <v>0</v>
      </c>
      <c r="AL2019" s="11">
        <f t="shared" si="1169"/>
        <v>0</v>
      </c>
      <c r="AM2019" s="11">
        <f t="shared" si="1139"/>
        <v>0</v>
      </c>
      <c r="AN2019" s="11">
        <f t="shared" si="1139"/>
        <v>0</v>
      </c>
      <c r="AO2019" s="11">
        <f t="shared" si="1139"/>
        <v>0</v>
      </c>
      <c r="AP2019" s="11">
        <f t="shared" si="1139"/>
        <v>0</v>
      </c>
      <c r="AQ2019" s="11">
        <f t="shared" si="1139"/>
        <v>0</v>
      </c>
      <c r="AR2019" s="11">
        <f t="shared" si="1139"/>
        <v>0</v>
      </c>
      <c r="AS2019" s="11">
        <f t="shared" si="1139"/>
        <v>0</v>
      </c>
      <c r="AT2019" s="11">
        <f t="shared" si="1139"/>
        <v>0</v>
      </c>
      <c r="AU2019" s="11">
        <f t="shared" si="1139"/>
        <v>0</v>
      </c>
      <c r="AV2019" s="11">
        <f t="shared" si="1200"/>
        <v>501307.49355501152</v>
      </c>
      <c r="AW2019" s="11">
        <f t="shared" si="1200"/>
        <v>0</v>
      </c>
      <c r="AX2019" s="11">
        <f t="shared" si="1200"/>
        <v>0</v>
      </c>
      <c r="AY2019" s="11">
        <f t="shared" si="1200"/>
        <v>3134.6414853396918</v>
      </c>
      <c r="AZ2019" s="11">
        <f t="shared" si="1200"/>
        <v>1</v>
      </c>
      <c r="BA2019" s="11">
        <f t="shared" si="1200"/>
        <v>1</v>
      </c>
      <c r="BB2019" s="11">
        <f t="shared" si="1200"/>
        <v>1</v>
      </c>
      <c r="BC2019" s="11">
        <f t="shared" si="1165"/>
        <v>1</v>
      </c>
      <c r="BD2019" s="11">
        <f t="shared" si="1165"/>
        <v>1</v>
      </c>
      <c r="BE2019" s="11">
        <f t="shared" si="1165"/>
        <v>1</v>
      </c>
      <c r="BF2019" s="15" t="str">
        <f t="shared" si="1174"/>
        <v>EN 10210</v>
      </c>
      <c r="BG2019" s="42">
        <v>9.5641260000000017</v>
      </c>
      <c r="BH2019" s="17">
        <f t="shared" si="1175"/>
        <v>60</v>
      </c>
      <c r="BI2019" s="17">
        <f t="shared" si="1176"/>
        <v>40</v>
      </c>
      <c r="BK2019" s="17">
        <f t="shared" si="1177"/>
        <v>7.1</v>
      </c>
      <c r="BM2019" s="17">
        <f t="shared" si="1148"/>
        <v>10.649999999999999</v>
      </c>
      <c r="BX2019" s="18">
        <f t="shared" si="1178"/>
        <v>1243.2303497541727</v>
      </c>
      <c r="BY2019" s="42">
        <v>0.2</v>
      </c>
      <c r="BZ2019" s="43">
        <f t="shared" si="1179"/>
        <v>20.493150775644438</v>
      </c>
      <c r="CA2019" s="18">
        <f t="shared" si="1180"/>
        <v>368517.71386511601</v>
      </c>
      <c r="CB2019" s="18">
        <f t="shared" si="1181"/>
        <v>12283.923795503866</v>
      </c>
      <c r="CC2019" s="18">
        <f t="shared" si="1182"/>
        <v>17426.93876437228</v>
      </c>
      <c r="CD2019" s="25">
        <f t="shared" si="1183"/>
        <v>1.4186785146575762</v>
      </c>
      <c r="CE2019" s="26">
        <f t="shared" si="1184"/>
        <v>17.21683757674575</v>
      </c>
      <c r="CF2019" s="18">
        <f t="shared" si="1185"/>
        <v>981.37074266984587</v>
      </c>
      <c r="CG2019" s="18">
        <f t="shared" si="1186"/>
        <v>697.37074266984587</v>
      </c>
      <c r="CH2019" s="18">
        <f t="shared" si="1187"/>
        <v>193083.492844655</v>
      </c>
      <c r="CI2019" s="18">
        <f t="shared" si="1188"/>
        <v>9654.1746422327506</v>
      </c>
      <c r="CJ2019" s="18">
        <f t="shared" si="1189"/>
        <v>13066.03133767382</v>
      </c>
      <c r="CK2019" s="25">
        <f t="shared" si="1190"/>
        <v>1.3534073933690511</v>
      </c>
      <c r="CL2019" s="26">
        <f t="shared" si="1191"/>
        <v>12.462258960468521</v>
      </c>
      <c r="CZ2019" s="18">
        <f t="shared" si="1192"/>
        <v>501307.49355501152</v>
      </c>
      <c r="DC2019" s="18">
        <f t="shared" si="1193"/>
        <v>3134.6414853396918</v>
      </c>
      <c r="DD2019" s="17">
        <f t="shared" si="1194"/>
        <v>1</v>
      </c>
      <c r="DE2019" s="17">
        <f t="shared" si="1195"/>
        <v>1</v>
      </c>
      <c r="DF2019" s="17">
        <f t="shared" si="1196"/>
        <v>1</v>
      </c>
      <c r="DG2019" s="17">
        <f t="shared" si="1197"/>
        <v>1</v>
      </c>
      <c r="DH2019" s="17">
        <f t="shared" si="1198"/>
        <v>1</v>
      </c>
      <c r="DI2019" s="17">
        <f t="shared" si="1199"/>
        <v>1</v>
      </c>
      <c r="DJ2019" s="20" t="s">
        <v>1879</v>
      </c>
    </row>
    <row r="2020" spans="1:114" x14ac:dyDescent="0.2">
      <c r="A2020" s="15" t="s">
        <v>105</v>
      </c>
      <c r="B2020" s="10" t="s">
        <v>2115</v>
      </c>
      <c r="C2020" s="11">
        <f t="shared" si="1171"/>
        <v>10.5504</v>
      </c>
      <c r="D2020" s="11">
        <f t="shared" si="1202"/>
        <v>60</v>
      </c>
      <c r="E2020" s="11">
        <f t="shared" si="1202"/>
        <v>40</v>
      </c>
      <c r="F2020" s="11">
        <f t="shared" si="1202"/>
        <v>0</v>
      </c>
      <c r="G2020" s="11">
        <f t="shared" si="1201"/>
        <v>8</v>
      </c>
      <c r="H2020" s="11">
        <f t="shared" si="1201"/>
        <v>0</v>
      </c>
      <c r="I2020" s="11">
        <f t="shared" si="1201"/>
        <v>12</v>
      </c>
      <c r="J2020" s="11">
        <f t="shared" si="1201"/>
        <v>0</v>
      </c>
      <c r="K2020" s="11">
        <f t="shared" si="1201"/>
        <v>0</v>
      </c>
      <c r="L2020" s="11">
        <f t="shared" si="1201"/>
        <v>0</v>
      </c>
      <c r="M2020" s="11">
        <f t="shared" si="1167"/>
        <v>0</v>
      </c>
      <c r="N2020" s="11">
        <f t="shared" si="1167"/>
        <v>0</v>
      </c>
      <c r="O2020" s="11">
        <f t="shared" si="1167"/>
        <v>0</v>
      </c>
      <c r="P2020" s="11">
        <f t="shared" si="1167"/>
        <v>0</v>
      </c>
      <c r="Q2020" s="11">
        <f t="shared" si="1166"/>
        <v>0</v>
      </c>
      <c r="R2020" s="11">
        <f t="shared" si="1166"/>
        <v>0</v>
      </c>
      <c r="S2020" s="11">
        <f t="shared" si="1166"/>
        <v>0</v>
      </c>
      <c r="T2020" s="11">
        <f t="shared" si="1166"/>
        <v>1375.5751316061705</v>
      </c>
      <c r="U2020" s="40">
        <f t="shared" si="1172"/>
        <v>0.2</v>
      </c>
      <c r="V2020" s="11">
        <f t="shared" si="1173"/>
        <v>18.521494334243126</v>
      </c>
      <c r="W2020" s="11">
        <f t="shared" si="1173"/>
        <v>367722.461759281</v>
      </c>
      <c r="X2020" s="11">
        <f t="shared" si="1173"/>
        <v>12257.415391976034</v>
      </c>
      <c r="Y2020" s="11">
        <f t="shared" si="1173"/>
        <v>18005.143859856536</v>
      </c>
      <c r="Z2020" s="11">
        <f t="shared" si="1173"/>
        <v>1.46891846968351</v>
      </c>
      <c r="AA2020" s="11">
        <f t="shared" si="1173"/>
        <v>16.350006194582981</v>
      </c>
      <c r="AB2020" s="11">
        <f t="shared" si="1173"/>
        <v>1124.247719318987</v>
      </c>
      <c r="AC2020" s="11">
        <f t="shared" si="1173"/>
        <v>804.24771931898704</v>
      </c>
      <c r="AD2020" s="11">
        <f t="shared" si="1173"/>
        <v>193004.35649404887</v>
      </c>
      <c r="AE2020" s="11">
        <f t="shared" si="1170"/>
        <v>9650.217824702444</v>
      </c>
      <c r="AF2020" s="11">
        <f t="shared" si="1170"/>
        <v>13482.666666666666</v>
      </c>
      <c r="AG2020" s="11">
        <f t="shared" si="1170"/>
        <v>1.3971359933611025</v>
      </c>
      <c r="AH2020" s="11">
        <f t="shared" si="1170"/>
        <v>11.845172729432191</v>
      </c>
      <c r="AI2020" s="11">
        <f t="shared" si="1170"/>
        <v>0</v>
      </c>
      <c r="AJ2020" s="11">
        <f t="shared" si="1170"/>
        <v>0</v>
      </c>
      <c r="AK2020" s="11">
        <f t="shared" si="1170"/>
        <v>0</v>
      </c>
      <c r="AL2020" s="11">
        <f t="shared" si="1169"/>
        <v>0</v>
      </c>
      <c r="AM2020" s="11">
        <f t="shared" si="1139"/>
        <v>0</v>
      </c>
      <c r="AN2020" s="11">
        <f t="shared" si="1139"/>
        <v>0</v>
      </c>
      <c r="AO2020" s="11">
        <f t="shared" si="1139"/>
        <v>0</v>
      </c>
      <c r="AP2020" s="11">
        <f t="shared" si="1139"/>
        <v>0</v>
      </c>
      <c r="AQ2020" s="11">
        <f t="shared" si="1139"/>
        <v>0</v>
      </c>
      <c r="AR2020" s="11">
        <f t="shared" si="1139"/>
        <v>0</v>
      </c>
      <c r="AS2020" s="11">
        <f t="shared" si="1139"/>
        <v>0</v>
      </c>
      <c r="AT2020" s="11">
        <f t="shared" si="1139"/>
        <v>0</v>
      </c>
      <c r="AU2020" s="11">
        <f t="shared" si="1139"/>
        <v>0</v>
      </c>
      <c r="AV2020" s="11">
        <f t="shared" si="1200"/>
        <v>527408.76190476189</v>
      </c>
      <c r="AW2020" s="11">
        <f t="shared" si="1200"/>
        <v>0</v>
      </c>
      <c r="AX2020" s="11">
        <f t="shared" si="1200"/>
        <v>0</v>
      </c>
      <c r="AY2020" s="11">
        <f t="shared" si="1200"/>
        <v>2888.4954386379741</v>
      </c>
      <c r="AZ2020" s="11">
        <f t="shared" si="1200"/>
        <v>1</v>
      </c>
      <c r="BA2020" s="11">
        <f t="shared" si="1200"/>
        <v>1</v>
      </c>
      <c r="BB2020" s="11">
        <f t="shared" si="1200"/>
        <v>1</v>
      </c>
      <c r="BC2020" s="11">
        <f t="shared" si="1165"/>
        <v>1</v>
      </c>
      <c r="BD2020" s="11">
        <f t="shared" si="1165"/>
        <v>1</v>
      </c>
      <c r="BE2020" s="11">
        <f t="shared" si="1165"/>
        <v>1</v>
      </c>
      <c r="BF2020" s="15" t="str">
        <f t="shared" si="1174"/>
        <v>EN 10210</v>
      </c>
      <c r="BG2020" s="42">
        <v>10.5504</v>
      </c>
      <c r="BH2020" s="17">
        <f t="shared" si="1175"/>
        <v>60</v>
      </c>
      <c r="BI2020" s="17">
        <f t="shared" si="1176"/>
        <v>40</v>
      </c>
      <c r="BK2020" s="17">
        <f t="shared" si="1177"/>
        <v>8</v>
      </c>
      <c r="BM2020" s="17">
        <f t="shared" si="1148"/>
        <v>12</v>
      </c>
      <c r="BX2020" s="18">
        <f t="shared" si="1178"/>
        <v>1375.5751316061705</v>
      </c>
      <c r="BY2020" s="42">
        <v>0.2</v>
      </c>
      <c r="BZ2020" s="43">
        <f t="shared" si="1179"/>
        <v>18.521494334243126</v>
      </c>
      <c r="CA2020" s="18">
        <f t="shared" si="1180"/>
        <v>367722.461759281</v>
      </c>
      <c r="CB2020" s="18">
        <f t="shared" si="1181"/>
        <v>12257.415391976034</v>
      </c>
      <c r="CC2020" s="18">
        <f t="shared" si="1182"/>
        <v>18005.143859856536</v>
      </c>
      <c r="CD2020" s="25">
        <f t="shared" si="1183"/>
        <v>1.46891846968351</v>
      </c>
      <c r="CE2020" s="26">
        <f t="shared" si="1184"/>
        <v>16.350006194582981</v>
      </c>
      <c r="CF2020" s="18">
        <f t="shared" si="1185"/>
        <v>1124.247719318987</v>
      </c>
      <c r="CG2020" s="18">
        <f t="shared" si="1186"/>
        <v>804.24771931898704</v>
      </c>
      <c r="CH2020" s="18">
        <f t="shared" si="1187"/>
        <v>193004.35649404887</v>
      </c>
      <c r="CI2020" s="18">
        <f t="shared" si="1188"/>
        <v>9650.217824702444</v>
      </c>
      <c r="CJ2020" s="18">
        <f t="shared" si="1189"/>
        <v>13482.666666666666</v>
      </c>
      <c r="CK2020" s="25">
        <f t="shared" si="1190"/>
        <v>1.3971359933611025</v>
      </c>
      <c r="CL2020" s="26">
        <f t="shared" si="1191"/>
        <v>11.845172729432191</v>
      </c>
      <c r="CZ2020" s="18">
        <f t="shared" si="1192"/>
        <v>527408.76190476189</v>
      </c>
      <c r="DC2020" s="18">
        <f t="shared" si="1193"/>
        <v>2888.4954386379741</v>
      </c>
      <c r="DD2020" s="17">
        <f t="shared" si="1194"/>
        <v>1</v>
      </c>
      <c r="DE2020" s="17">
        <f t="shared" si="1195"/>
        <v>1</v>
      </c>
      <c r="DF2020" s="17">
        <f t="shared" si="1196"/>
        <v>1</v>
      </c>
      <c r="DG2020" s="17">
        <f t="shared" si="1197"/>
        <v>1</v>
      </c>
      <c r="DH2020" s="17">
        <f t="shared" si="1198"/>
        <v>1</v>
      </c>
      <c r="DI2020" s="17">
        <f t="shared" si="1199"/>
        <v>1</v>
      </c>
      <c r="DJ2020" s="20" t="s">
        <v>1879</v>
      </c>
    </row>
    <row r="2021" spans="1:114" x14ac:dyDescent="0.2">
      <c r="A2021" s="15" t="s">
        <v>105</v>
      </c>
      <c r="B2021" s="10" t="s">
        <v>2116</v>
      </c>
      <c r="C2021" s="11">
        <f t="shared" si="1171"/>
        <v>4.7442259999999976</v>
      </c>
      <c r="D2021" s="11">
        <f t="shared" si="1202"/>
        <v>70</v>
      </c>
      <c r="E2021" s="11">
        <f t="shared" si="1202"/>
        <v>40</v>
      </c>
      <c r="F2021" s="11">
        <f t="shared" si="1202"/>
        <v>0</v>
      </c>
      <c r="G2021" s="11">
        <f t="shared" si="1201"/>
        <v>2.9</v>
      </c>
      <c r="H2021" s="11">
        <f t="shared" si="1201"/>
        <v>0</v>
      </c>
      <c r="I2021" s="11">
        <f t="shared" si="1201"/>
        <v>2.9</v>
      </c>
      <c r="J2021" s="11">
        <f t="shared" si="1201"/>
        <v>0</v>
      </c>
      <c r="K2021" s="11">
        <f t="shared" si="1201"/>
        <v>0</v>
      </c>
      <c r="L2021" s="11">
        <f t="shared" si="1201"/>
        <v>0</v>
      </c>
      <c r="M2021" s="11">
        <f t="shared" si="1167"/>
        <v>0</v>
      </c>
      <c r="N2021" s="11">
        <f t="shared" si="1167"/>
        <v>0</v>
      </c>
      <c r="O2021" s="11">
        <f t="shared" si="1167"/>
        <v>0</v>
      </c>
      <c r="P2021" s="11">
        <f t="shared" si="1167"/>
        <v>0</v>
      </c>
      <c r="Q2021" s="11">
        <f t="shared" si="1166"/>
        <v>0</v>
      </c>
      <c r="R2021" s="11">
        <f t="shared" si="1166"/>
        <v>0</v>
      </c>
      <c r="S2021" s="11">
        <f t="shared" si="1166"/>
        <v>0</v>
      </c>
      <c r="T2021" s="11">
        <f t="shared" si="1166"/>
        <v>582.70238265007038</v>
      </c>
      <c r="U2021" s="40">
        <f t="shared" si="1172"/>
        <v>0.22</v>
      </c>
      <c r="V2021" s="11">
        <f t="shared" si="1173"/>
        <v>48.095697806398846</v>
      </c>
      <c r="W2021" s="11">
        <f t="shared" si="1173"/>
        <v>363502.58000703156</v>
      </c>
      <c r="X2021" s="11">
        <f t="shared" si="1173"/>
        <v>10385.788000200902</v>
      </c>
      <c r="Y2021" s="11">
        <f t="shared" si="1173"/>
        <v>13013.760240048725</v>
      </c>
      <c r="Z2021" s="11">
        <f t="shared" si="1173"/>
        <v>1.2530354210770513</v>
      </c>
      <c r="AA2021" s="11">
        <f t="shared" si="1173"/>
        <v>24.976429377873306</v>
      </c>
      <c r="AB2021" s="11">
        <f t="shared" si="1173"/>
        <v>417.98238265007046</v>
      </c>
      <c r="AC2021" s="11">
        <f t="shared" si="1173"/>
        <v>243.98238265007049</v>
      </c>
      <c r="AD2021" s="11">
        <f t="shared" si="1173"/>
        <v>151143.58890183576</v>
      </c>
      <c r="AE2021" s="11">
        <f t="shared" si="1170"/>
        <v>7557.1794450917878</v>
      </c>
      <c r="AF2021" s="11">
        <f t="shared" si="1170"/>
        <v>8805.9245002976677</v>
      </c>
      <c r="AG2021" s="11">
        <f t="shared" si="1170"/>
        <v>1.1652395664650932</v>
      </c>
      <c r="AH2021" s="11">
        <f t="shared" si="1170"/>
        <v>16.105398242514635</v>
      </c>
      <c r="AI2021" s="11">
        <f t="shared" si="1170"/>
        <v>0</v>
      </c>
      <c r="AJ2021" s="11">
        <f t="shared" si="1170"/>
        <v>0</v>
      </c>
      <c r="AK2021" s="11">
        <f t="shared" si="1170"/>
        <v>0</v>
      </c>
      <c r="AL2021" s="11">
        <f t="shared" si="1169"/>
        <v>0</v>
      </c>
      <c r="AM2021" s="11">
        <f t="shared" si="1139"/>
        <v>0</v>
      </c>
      <c r="AN2021" s="11">
        <f t="shared" si="1139"/>
        <v>0</v>
      </c>
      <c r="AO2021" s="11">
        <f t="shared" si="1139"/>
        <v>0</v>
      </c>
      <c r="AP2021" s="11">
        <f t="shared" si="1139"/>
        <v>0</v>
      </c>
      <c r="AQ2021" s="11">
        <f t="shared" si="1139"/>
        <v>0</v>
      </c>
      <c r="AR2021" s="11">
        <f t="shared" si="1139"/>
        <v>0</v>
      </c>
      <c r="AS2021" s="11">
        <f t="shared" si="1139"/>
        <v>0</v>
      </c>
      <c r="AT2021" s="11">
        <f t="shared" si="1139"/>
        <v>0</v>
      </c>
      <c r="AU2021" s="11">
        <f t="shared" si="1139"/>
        <v>0</v>
      </c>
      <c r="AV2021" s="11">
        <f t="shared" si="1200"/>
        <v>344947.60517255275</v>
      </c>
      <c r="AW2021" s="11">
        <f t="shared" si="1200"/>
        <v>0</v>
      </c>
      <c r="AX2021" s="11">
        <f t="shared" si="1200"/>
        <v>0</v>
      </c>
      <c r="AY2021" s="11">
        <f t="shared" si="1200"/>
        <v>4946.3335739751046</v>
      </c>
      <c r="AZ2021" s="11">
        <f t="shared" si="1200"/>
        <v>1</v>
      </c>
      <c r="BA2021" s="11">
        <f t="shared" si="1200"/>
        <v>1</v>
      </c>
      <c r="BB2021" s="11">
        <f t="shared" si="1200"/>
        <v>1</v>
      </c>
      <c r="BC2021" s="11">
        <f t="shared" si="1165"/>
        <v>1</v>
      </c>
      <c r="BD2021" s="11">
        <f t="shared" si="1165"/>
        <v>1</v>
      </c>
      <c r="BE2021" s="11">
        <f t="shared" si="1165"/>
        <v>1</v>
      </c>
      <c r="BF2021" s="15" t="str">
        <f t="shared" si="1174"/>
        <v>EN 10210</v>
      </c>
      <c r="BG2021" s="42">
        <v>4.7442259999999976</v>
      </c>
      <c r="BH2021" s="17">
        <f t="shared" si="1175"/>
        <v>70</v>
      </c>
      <c r="BI2021" s="17">
        <f t="shared" si="1176"/>
        <v>40</v>
      </c>
      <c r="BK2021" s="17">
        <f t="shared" si="1177"/>
        <v>2.9</v>
      </c>
      <c r="BM2021" s="17">
        <f t="shared" si="1148"/>
        <v>2.9</v>
      </c>
      <c r="BX2021" s="18">
        <f t="shared" si="1178"/>
        <v>582.70238265007038</v>
      </c>
      <c r="BY2021" s="42">
        <v>0.22</v>
      </c>
      <c r="BZ2021" s="43">
        <f t="shared" si="1179"/>
        <v>48.095697806398846</v>
      </c>
      <c r="CA2021" s="18">
        <f t="shared" si="1180"/>
        <v>363502.58000703156</v>
      </c>
      <c r="CB2021" s="18">
        <f t="shared" si="1181"/>
        <v>10385.788000200902</v>
      </c>
      <c r="CC2021" s="18">
        <f t="shared" si="1182"/>
        <v>13013.760240048725</v>
      </c>
      <c r="CD2021" s="25">
        <f t="shared" si="1183"/>
        <v>1.2530354210770513</v>
      </c>
      <c r="CE2021" s="26">
        <f t="shared" si="1184"/>
        <v>24.976429377873306</v>
      </c>
      <c r="CF2021" s="18">
        <f t="shared" si="1185"/>
        <v>417.98238265007046</v>
      </c>
      <c r="CG2021" s="18">
        <f t="shared" si="1186"/>
        <v>243.98238265007049</v>
      </c>
      <c r="CH2021" s="18">
        <f t="shared" si="1187"/>
        <v>151143.58890183576</v>
      </c>
      <c r="CI2021" s="18">
        <f t="shared" si="1188"/>
        <v>7557.1794450917878</v>
      </c>
      <c r="CJ2021" s="18">
        <f t="shared" si="1189"/>
        <v>8805.9245002976677</v>
      </c>
      <c r="CK2021" s="25">
        <f t="shared" si="1190"/>
        <v>1.1652395664650932</v>
      </c>
      <c r="CL2021" s="26">
        <f t="shared" si="1191"/>
        <v>16.105398242514635</v>
      </c>
      <c r="CZ2021" s="18">
        <f t="shared" si="1192"/>
        <v>344947.60517255275</v>
      </c>
      <c r="DC2021" s="18">
        <f t="shared" si="1193"/>
        <v>4946.3335739751046</v>
      </c>
      <c r="DD2021" s="17">
        <f t="shared" si="1194"/>
        <v>1</v>
      </c>
      <c r="DE2021" s="17">
        <f t="shared" si="1195"/>
        <v>1</v>
      </c>
      <c r="DF2021" s="17">
        <f t="shared" si="1196"/>
        <v>1</v>
      </c>
      <c r="DG2021" s="17">
        <f t="shared" si="1197"/>
        <v>1</v>
      </c>
      <c r="DH2021" s="17">
        <f t="shared" si="1198"/>
        <v>1</v>
      </c>
      <c r="DI2021" s="17">
        <f t="shared" si="1199"/>
        <v>1</v>
      </c>
      <c r="DJ2021" s="20" t="s">
        <v>1879</v>
      </c>
    </row>
    <row r="2022" spans="1:114" x14ac:dyDescent="0.2">
      <c r="A2022" s="15" t="s">
        <v>105</v>
      </c>
      <c r="B2022" s="10" t="s">
        <v>2117</v>
      </c>
      <c r="C2022" s="11">
        <f t="shared" si="1171"/>
        <v>5.2048639999999997</v>
      </c>
      <c r="D2022" s="11">
        <f t="shared" si="1202"/>
        <v>70</v>
      </c>
      <c r="E2022" s="11">
        <f t="shared" si="1202"/>
        <v>40</v>
      </c>
      <c r="F2022" s="11">
        <f t="shared" si="1202"/>
        <v>0</v>
      </c>
      <c r="G2022" s="11">
        <f t="shared" si="1201"/>
        <v>3.2</v>
      </c>
      <c r="H2022" s="11">
        <f t="shared" si="1201"/>
        <v>0</v>
      </c>
      <c r="I2022" s="11">
        <f t="shared" si="1201"/>
        <v>3.2</v>
      </c>
      <c r="J2022" s="11">
        <f t="shared" si="1201"/>
        <v>0</v>
      </c>
      <c r="K2022" s="11">
        <f t="shared" si="1201"/>
        <v>0</v>
      </c>
      <c r="L2022" s="11">
        <f t="shared" si="1201"/>
        <v>0</v>
      </c>
      <c r="M2022" s="11">
        <f t="shared" si="1167"/>
        <v>0</v>
      </c>
      <c r="N2022" s="11">
        <f t="shared" si="1167"/>
        <v>0</v>
      </c>
      <c r="O2022" s="11">
        <f t="shared" si="1167"/>
        <v>0</v>
      </c>
      <c r="P2022" s="11">
        <f t="shared" si="1167"/>
        <v>0</v>
      </c>
      <c r="Q2022" s="11">
        <f t="shared" si="1166"/>
        <v>0</v>
      </c>
      <c r="R2022" s="11">
        <f t="shared" si="1166"/>
        <v>0</v>
      </c>
      <c r="S2022" s="11">
        <f t="shared" si="1166"/>
        <v>0</v>
      </c>
      <c r="T2022" s="11">
        <f t="shared" si="1166"/>
        <v>636.66972631827855</v>
      </c>
      <c r="U2022" s="40">
        <f t="shared" si="1172"/>
        <v>0.22</v>
      </c>
      <c r="V2022" s="11">
        <f t="shared" si="1173"/>
        <v>44.018863389455575</v>
      </c>
      <c r="W2022" s="11">
        <f t="shared" si="1173"/>
        <v>391828.32850283972</v>
      </c>
      <c r="X2022" s="11">
        <f t="shared" si="1173"/>
        <v>11195.095100081135</v>
      </c>
      <c r="Y2022" s="11">
        <f t="shared" si="1173"/>
        <v>14115.228839369431</v>
      </c>
      <c r="Z2022" s="11">
        <f t="shared" si="1173"/>
        <v>1.2608404585385911</v>
      </c>
      <c r="AA2022" s="11">
        <f t="shared" si="1173"/>
        <v>24.807946460230788</v>
      </c>
      <c r="AB2022" s="11">
        <f t="shared" si="1173"/>
        <v>462.58972631827851</v>
      </c>
      <c r="AC2022" s="11">
        <f t="shared" si="1173"/>
        <v>270.58972631827845</v>
      </c>
      <c r="AD2022" s="11">
        <f t="shared" si="1173"/>
        <v>162389.5117433694</v>
      </c>
      <c r="AE2022" s="11">
        <f t="shared" si="1170"/>
        <v>8119.4755871684702</v>
      </c>
      <c r="AF2022" s="11">
        <f t="shared" si="1170"/>
        <v>9537.9829445952546</v>
      </c>
      <c r="AG2022" s="11">
        <f t="shared" si="1170"/>
        <v>1.1747043072176371</v>
      </c>
      <c r="AH2022" s="11">
        <f t="shared" si="1170"/>
        <v>15.97062411350878</v>
      </c>
      <c r="AI2022" s="11">
        <f t="shared" si="1170"/>
        <v>0</v>
      </c>
      <c r="AJ2022" s="11">
        <f t="shared" si="1170"/>
        <v>0</v>
      </c>
      <c r="AK2022" s="11">
        <f t="shared" si="1170"/>
        <v>0</v>
      </c>
      <c r="AL2022" s="11">
        <f t="shared" si="1169"/>
        <v>0</v>
      </c>
      <c r="AM2022" s="11">
        <f t="shared" si="1139"/>
        <v>0</v>
      </c>
      <c r="AN2022" s="11">
        <f t="shared" si="1139"/>
        <v>0</v>
      </c>
      <c r="AO2022" s="11">
        <f t="shared" si="1139"/>
        <v>0</v>
      </c>
      <c r="AP2022" s="11">
        <f t="shared" si="1139"/>
        <v>0</v>
      </c>
      <c r="AQ2022" s="11">
        <f t="shared" si="1139"/>
        <v>0</v>
      </c>
      <c r="AR2022" s="11">
        <f t="shared" si="1139"/>
        <v>0</v>
      </c>
      <c r="AS2022" s="11">
        <f t="shared" si="1139"/>
        <v>0</v>
      </c>
      <c r="AT2022" s="11">
        <f t="shared" si="1139"/>
        <v>0</v>
      </c>
      <c r="AU2022" s="11">
        <f t="shared" si="1139"/>
        <v>0</v>
      </c>
      <c r="AV2022" s="11">
        <f t="shared" si="1200"/>
        <v>373309.27552741312</v>
      </c>
      <c r="AW2022" s="11">
        <f t="shared" si="1200"/>
        <v>0</v>
      </c>
      <c r="AX2022" s="11">
        <f t="shared" si="1200"/>
        <v>0</v>
      </c>
      <c r="AY2022" s="11">
        <f t="shared" si="1200"/>
        <v>4876.9245894774176</v>
      </c>
      <c r="AZ2022" s="11">
        <f t="shared" si="1200"/>
        <v>1</v>
      </c>
      <c r="BA2022" s="11">
        <f t="shared" si="1200"/>
        <v>1</v>
      </c>
      <c r="BB2022" s="11">
        <f t="shared" si="1200"/>
        <v>1</v>
      </c>
      <c r="BC2022" s="11">
        <f t="shared" si="1165"/>
        <v>1</v>
      </c>
      <c r="BD2022" s="11">
        <f t="shared" si="1165"/>
        <v>1</v>
      </c>
      <c r="BE2022" s="11">
        <f t="shared" si="1165"/>
        <v>1</v>
      </c>
      <c r="BF2022" s="15" t="str">
        <f t="shared" si="1174"/>
        <v>EN 10210</v>
      </c>
      <c r="BG2022" s="42">
        <v>5.2048639999999997</v>
      </c>
      <c r="BH2022" s="17">
        <f t="shared" si="1175"/>
        <v>70</v>
      </c>
      <c r="BI2022" s="17">
        <f t="shared" si="1176"/>
        <v>40</v>
      </c>
      <c r="BK2022" s="17">
        <f t="shared" si="1177"/>
        <v>3.2</v>
      </c>
      <c r="BM2022" s="17">
        <f t="shared" si="1148"/>
        <v>3.2</v>
      </c>
      <c r="BX2022" s="18">
        <f t="shared" si="1178"/>
        <v>636.66972631827855</v>
      </c>
      <c r="BY2022" s="42">
        <v>0.22</v>
      </c>
      <c r="BZ2022" s="43">
        <f t="shared" si="1179"/>
        <v>44.018863389455575</v>
      </c>
      <c r="CA2022" s="18">
        <f t="shared" si="1180"/>
        <v>391828.32850283972</v>
      </c>
      <c r="CB2022" s="18">
        <f t="shared" si="1181"/>
        <v>11195.095100081135</v>
      </c>
      <c r="CC2022" s="18">
        <f t="shared" si="1182"/>
        <v>14115.228839369431</v>
      </c>
      <c r="CD2022" s="25">
        <f t="shared" si="1183"/>
        <v>1.2608404585385911</v>
      </c>
      <c r="CE2022" s="26">
        <f t="shared" si="1184"/>
        <v>24.807946460230788</v>
      </c>
      <c r="CF2022" s="18">
        <f t="shared" si="1185"/>
        <v>462.58972631827851</v>
      </c>
      <c r="CG2022" s="18">
        <f t="shared" si="1186"/>
        <v>270.58972631827845</v>
      </c>
      <c r="CH2022" s="18">
        <f t="shared" si="1187"/>
        <v>162389.5117433694</v>
      </c>
      <c r="CI2022" s="18">
        <f t="shared" si="1188"/>
        <v>8119.4755871684702</v>
      </c>
      <c r="CJ2022" s="18">
        <f t="shared" si="1189"/>
        <v>9537.9829445952546</v>
      </c>
      <c r="CK2022" s="25">
        <f t="shared" si="1190"/>
        <v>1.1747043072176371</v>
      </c>
      <c r="CL2022" s="26">
        <f t="shared" si="1191"/>
        <v>15.97062411350878</v>
      </c>
      <c r="CZ2022" s="18">
        <f t="shared" si="1192"/>
        <v>373309.27552741312</v>
      </c>
      <c r="DC2022" s="18">
        <f t="shared" si="1193"/>
        <v>4876.9245894774176</v>
      </c>
      <c r="DD2022" s="17">
        <f t="shared" si="1194"/>
        <v>1</v>
      </c>
      <c r="DE2022" s="17">
        <f t="shared" si="1195"/>
        <v>1</v>
      </c>
      <c r="DF2022" s="17">
        <f t="shared" si="1196"/>
        <v>1</v>
      </c>
      <c r="DG2022" s="17">
        <f t="shared" si="1197"/>
        <v>1</v>
      </c>
      <c r="DH2022" s="17">
        <f t="shared" si="1198"/>
        <v>1</v>
      </c>
      <c r="DI2022" s="17">
        <f t="shared" si="1199"/>
        <v>1</v>
      </c>
      <c r="DJ2022" s="20" t="s">
        <v>1879</v>
      </c>
    </row>
    <row r="2023" spans="1:114" x14ac:dyDescent="0.2">
      <c r="A2023" s="15" t="s">
        <v>105</v>
      </c>
      <c r="B2023" s="10" t="s">
        <v>2118</v>
      </c>
      <c r="C2023" s="11">
        <f t="shared" si="1171"/>
        <v>5.8102560000000025</v>
      </c>
      <c r="D2023" s="11">
        <f t="shared" si="1202"/>
        <v>70</v>
      </c>
      <c r="E2023" s="11">
        <f t="shared" si="1202"/>
        <v>40</v>
      </c>
      <c r="F2023" s="11">
        <f t="shared" si="1202"/>
        <v>0</v>
      </c>
      <c r="G2023" s="11">
        <f t="shared" si="1201"/>
        <v>3.6</v>
      </c>
      <c r="H2023" s="11">
        <f t="shared" si="1201"/>
        <v>0</v>
      </c>
      <c r="I2023" s="11">
        <f t="shared" si="1201"/>
        <v>3.6</v>
      </c>
      <c r="J2023" s="11">
        <f t="shared" si="1201"/>
        <v>0</v>
      </c>
      <c r="K2023" s="11">
        <f t="shared" si="1201"/>
        <v>0</v>
      </c>
      <c r="L2023" s="11">
        <f t="shared" si="1201"/>
        <v>0</v>
      </c>
      <c r="M2023" s="11">
        <f t="shared" si="1167"/>
        <v>0</v>
      </c>
      <c r="N2023" s="11">
        <f t="shared" si="1167"/>
        <v>0</v>
      </c>
      <c r="O2023" s="11">
        <f t="shared" si="1167"/>
        <v>0</v>
      </c>
      <c r="P2023" s="11">
        <f t="shared" si="1167"/>
        <v>0</v>
      </c>
      <c r="Q2023" s="11">
        <f t="shared" si="1166"/>
        <v>0</v>
      </c>
      <c r="R2023" s="11">
        <f t="shared" si="1166"/>
        <v>0</v>
      </c>
      <c r="S2023" s="11">
        <f t="shared" si="1166"/>
        <v>0</v>
      </c>
      <c r="T2023" s="11">
        <f t="shared" si="1166"/>
        <v>706.78512237157111</v>
      </c>
      <c r="U2023" s="40">
        <f t="shared" si="1172"/>
        <v>0.22</v>
      </c>
      <c r="V2023" s="11">
        <f t="shared" si="1173"/>
        <v>39.652048154280216</v>
      </c>
      <c r="W2023" s="11">
        <f t="shared" si="1173"/>
        <v>427080.45295606455</v>
      </c>
      <c r="X2023" s="11">
        <f t="shared" si="1173"/>
        <v>12202.298655887558</v>
      </c>
      <c r="Y2023" s="11">
        <f t="shared" si="1173"/>
        <v>15514.962401929677</v>
      </c>
      <c r="Z2023" s="11">
        <f t="shared" si="1173"/>
        <v>1.2714786647550027</v>
      </c>
      <c r="AA2023" s="11">
        <f t="shared" si="1173"/>
        <v>24.58165662070089</v>
      </c>
      <c r="AB2023" s="11">
        <f t="shared" si="1173"/>
        <v>522.46512237157117</v>
      </c>
      <c r="AC2023" s="11">
        <f t="shared" si="1173"/>
        <v>306.46512237157117</v>
      </c>
      <c r="AD2023" s="11">
        <f t="shared" si="1173"/>
        <v>176239.35343177762</v>
      </c>
      <c r="AE2023" s="11">
        <f t="shared" si="1170"/>
        <v>8811.9676715888818</v>
      </c>
      <c r="AF2023" s="11">
        <f t="shared" si="1170"/>
        <v>10464.38556635611</v>
      </c>
      <c r="AG2023" s="11">
        <f t="shared" si="1170"/>
        <v>1.1875197409194853</v>
      </c>
      <c r="AH2023" s="11">
        <f t="shared" si="1170"/>
        <v>15.790931363559885</v>
      </c>
      <c r="AI2023" s="11">
        <f t="shared" si="1170"/>
        <v>0</v>
      </c>
      <c r="AJ2023" s="11">
        <f t="shared" si="1170"/>
        <v>0</v>
      </c>
      <c r="AK2023" s="11">
        <f t="shared" si="1170"/>
        <v>0</v>
      </c>
      <c r="AL2023" s="11">
        <f t="shared" si="1169"/>
        <v>0</v>
      </c>
      <c r="AM2023" s="11">
        <f t="shared" si="1139"/>
        <v>0</v>
      </c>
      <c r="AN2023" s="11">
        <f t="shared" si="1139"/>
        <v>0</v>
      </c>
      <c r="AO2023" s="11">
        <f t="shared" si="1139"/>
        <v>0</v>
      </c>
      <c r="AP2023" s="11">
        <f t="shared" si="1139"/>
        <v>0</v>
      </c>
      <c r="AQ2023" s="11">
        <f t="shared" si="1139"/>
        <v>0</v>
      </c>
      <c r="AR2023" s="11">
        <f t="shared" si="1139"/>
        <v>0</v>
      </c>
      <c r="AS2023" s="11">
        <f t="shared" si="1139"/>
        <v>0</v>
      </c>
      <c r="AT2023" s="11">
        <f t="shared" si="1139"/>
        <v>0</v>
      </c>
      <c r="AU2023" s="11">
        <f t="shared" si="1139"/>
        <v>0</v>
      </c>
      <c r="AV2023" s="11">
        <f t="shared" si="1200"/>
        <v>409145.99824435811</v>
      </c>
      <c r="AW2023" s="11">
        <f t="shared" si="1200"/>
        <v>0</v>
      </c>
      <c r="AX2023" s="11">
        <f t="shared" si="1200"/>
        <v>0</v>
      </c>
      <c r="AY2023" s="11">
        <f t="shared" si="1200"/>
        <v>4783.8576835573567</v>
      </c>
      <c r="AZ2023" s="11">
        <f t="shared" si="1200"/>
        <v>1</v>
      </c>
      <c r="BA2023" s="11">
        <f t="shared" si="1200"/>
        <v>1</v>
      </c>
      <c r="BB2023" s="11">
        <f t="shared" si="1200"/>
        <v>1</v>
      </c>
      <c r="BC2023" s="11">
        <f t="shared" si="1165"/>
        <v>1</v>
      </c>
      <c r="BD2023" s="11">
        <f t="shared" si="1165"/>
        <v>1</v>
      </c>
      <c r="BE2023" s="11">
        <f t="shared" si="1165"/>
        <v>1</v>
      </c>
      <c r="BF2023" s="15" t="str">
        <f t="shared" si="1174"/>
        <v>EN 10210</v>
      </c>
      <c r="BG2023" s="42">
        <v>5.8102560000000025</v>
      </c>
      <c r="BH2023" s="17">
        <f t="shared" si="1175"/>
        <v>70</v>
      </c>
      <c r="BI2023" s="17">
        <f t="shared" si="1176"/>
        <v>40</v>
      </c>
      <c r="BK2023" s="17">
        <f t="shared" si="1177"/>
        <v>3.6</v>
      </c>
      <c r="BM2023" s="17">
        <f t="shared" si="1148"/>
        <v>3.6</v>
      </c>
      <c r="BX2023" s="18">
        <f t="shared" si="1178"/>
        <v>706.78512237157111</v>
      </c>
      <c r="BY2023" s="42">
        <v>0.22</v>
      </c>
      <c r="BZ2023" s="43">
        <f t="shared" si="1179"/>
        <v>39.652048154280216</v>
      </c>
      <c r="CA2023" s="18">
        <f t="shared" si="1180"/>
        <v>427080.45295606455</v>
      </c>
      <c r="CB2023" s="18">
        <f t="shared" si="1181"/>
        <v>12202.298655887558</v>
      </c>
      <c r="CC2023" s="18">
        <f t="shared" si="1182"/>
        <v>15514.962401929677</v>
      </c>
      <c r="CD2023" s="25">
        <f t="shared" si="1183"/>
        <v>1.2714786647550027</v>
      </c>
      <c r="CE2023" s="26">
        <f t="shared" si="1184"/>
        <v>24.58165662070089</v>
      </c>
      <c r="CF2023" s="18">
        <f t="shared" si="1185"/>
        <v>522.46512237157117</v>
      </c>
      <c r="CG2023" s="18">
        <f t="shared" si="1186"/>
        <v>306.46512237157117</v>
      </c>
      <c r="CH2023" s="18">
        <f t="shared" si="1187"/>
        <v>176239.35343177762</v>
      </c>
      <c r="CI2023" s="18">
        <f t="shared" si="1188"/>
        <v>8811.9676715888818</v>
      </c>
      <c r="CJ2023" s="18">
        <f t="shared" si="1189"/>
        <v>10464.38556635611</v>
      </c>
      <c r="CK2023" s="25">
        <f t="shared" si="1190"/>
        <v>1.1875197409194853</v>
      </c>
      <c r="CL2023" s="26">
        <f t="shared" si="1191"/>
        <v>15.790931363559885</v>
      </c>
      <c r="CZ2023" s="18">
        <f t="shared" si="1192"/>
        <v>409145.99824435811</v>
      </c>
      <c r="DC2023" s="18">
        <f t="shared" si="1193"/>
        <v>4783.8576835573567</v>
      </c>
      <c r="DD2023" s="17">
        <f t="shared" si="1194"/>
        <v>1</v>
      </c>
      <c r="DE2023" s="17">
        <f t="shared" si="1195"/>
        <v>1</v>
      </c>
      <c r="DF2023" s="17">
        <f t="shared" si="1196"/>
        <v>1</v>
      </c>
      <c r="DG2023" s="17">
        <f t="shared" si="1197"/>
        <v>1</v>
      </c>
      <c r="DH2023" s="17">
        <f t="shared" si="1198"/>
        <v>1</v>
      </c>
      <c r="DI2023" s="17">
        <f t="shared" si="1199"/>
        <v>1</v>
      </c>
      <c r="DJ2023" s="20" t="s">
        <v>1879</v>
      </c>
    </row>
    <row r="2024" spans="1:114" x14ac:dyDescent="0.2">
      <c r="A2024" s="15" t="s">
        <v>105</v>
      </c>
      <c r="B2024" s="10" t="s">
        <v>2119</v>
      </c>
      <c r="C2024" s="11">
        <f t="shared" si="1171"/>
        <v>6.4055999999999997</v>
      </c>
      <c r="D2024" s="11">
        <f t="shared" si="1202"/>
        <v>70</v>
      </c>
      <c r="E2024" s="11">
        <f t="shared" si="1202"/>
        <v>40</v>
      </c>
      <c r="F2024" s="11">
        <f t="shared" si="1202"/>
        <v>0</v>
      </c>
      <c r="G2024" s="11">
        <f t="shared" si="1201"/>
        <v>4</v>
      </c>
      <c r="H2024" s="11">
        <f t="shared" si="1201"/>
        <v>0</v>
      </c>
      <c r="I2024" s="11">
        <f t="shared" si="1201"/>
        <v>4</v>
      </c>
      <c r="J2024" s="11">
        <f t="shared" si="1201"/>
        <v>0</v>
      </c>
      <c r="K2024" s="11">
        <f t="shared" si="1201"/>
        <v>0</v>
      </c>
      <c r="L2024" s="11">
        <f t="shared" si="1201"/>
        <v>0</v>
      </c>
      <c r="M2024" s="11">
        <f t="shared" si="1167"/>
        <v>0</v>
      </c>
      <c r="N2024" s="11">
        <f t="shared" si="1167"/>
        <v>0</v>
      </c>
      <c r="O2024" s="11">
        <f t="shared" si="1167"/>
        <v>0</v>
      </c>
      <c r="P2024" s="11">
        <f t="shared" si="1167"/>
        <v>0</v>
      </c>
      <c r="Q2024" s="11">
        <f t="shared" si="1166"/>
        <v>0</v>
      </c>
      <c r="R2024" s="11">
        <f t="shared" si="1166"/>
        <v>0</v>
      </c>
      <c r="S2024" s="11">
        <f t="shared" si="1166"/>
        <v>0</v>
      </c>
      <c r="T2024" s="11">
        <f t="shared" si="1166"/>
        <v>774.79644737231001</v>
      </c>
      <c r="U2024" s="40">
        <f t="shared" si="1172"/>
        <v>0.22</v>
      </c>
      <c r="V2024" s="11">
        <f t="shared" si="1173"/>
        <v>36.171407086407811</v>
      </c>
      <c r="W2024" s="11">
        <f t="shared" si="1173"/>
        <v>459522.53908186016</v>
      </c>
      <c r="X2024" s="11">
        <f t="shared" si="1173"/>
        <v>13129.215402338861</v>
      </c>
      <c r="Y2024" s="11">
        <f t="shared" si="1173"/>
        <v>16836.837412385707</v>
      </c>
      <c r="Z2024" s="11">
        <f t="shared" si="1173"/>
        <v>1.2823947887538172</v>
      </c>
      <c r="AA2024" s="11">
        <f t="shared" si="1173"/>
        <v>24.353399808212444</v>
      </c>
      <c r="AB2024" s="11">
        <f t="shared" si="1173"/>
        <v>582.79644737231001</v>
      </c>
      <c r="AC2024" s="11">
        <f t="shared" si="1173"/>
        <v>342.79644737231007</v>
      </c>
      <c r="AD2024" s="11">
        <f t="shared" si="1173"/>
        <v>188826.61736905886</v>
      </c>
      <c r="AE2024" s="11">
        <f t="shared" si="1170"/>
        <v>9441.3308684529438</v>
      </c>
      <c r="AF2024" s="11">
        <f t="shared" si="1170"/>
        <v>11334.890701801054</v>
      </c>
      <c r="AG2024" s="11">
        <f t="shared" si="1170"/>
        <v>1.2005606899844183</v>
      </c>
      <c r="AH2024" s="11">
        <f t="shared" si="1170"/>
        <v>15.611254229794941</v>
      </c>
      <c r="AI2024" s="11">
        <f t="shared" si="1170"/>
        <v>0</v>
      </c>
      <c r="AJ2024" s="11">
        <f t="shared" si="1170"/>
        <v>0</v>
      </c>
      <c r="AK2024" s="11">
        <f t="shared" si="1170"/>
        <v>0</v>
      </c>
      <c r="AL2024" s="11">
        <f t="shared" si="1169"/>
        <v>0</v>
      </c>
      <c r="AM2024" s="11">
        <f t="shared" si="1139"/>
        <v>0</v>
      </c>
      <c r="AN2024" s="11">
        <f t="shared" si="1139"/>
        <v>0</v>
      </c>
      <c r="AO2024" s="11">
        <f t="shared" si="1139"/>
        <v>0</v>
      </c>
      <c r="AP2024" s="11">
        <f t="shared" si="1139"/>
        <v>0</v>
      </c>
      <c r="AQ2024" s="11">
        <f t="shared" ref="AQ2024:BE2054" si="1203">IF($A2024="x",CU2024,"")</f>
        <v>0</v>
      </c>
      <c r="AR2024" s="11">
        <f t="shared" si="1203"/>
        <v>0</v>
      </c>
      <c r="AS2024" s="11">
        <f t="shared" si="1203"/>
        <v>0</v>
      </c>
      <c r="AT2024" s="11">
        <f t="shared" si="1203"/>
        <v>0</v>
      </c>
      <c r="AU2024" s="11">
        <f t="shared" si="1203"/>
        <v>0</v>
      </c>
      <c r="AV2024" s="11">
        <f t="shared" si="1200"/>
        <v>442774.5882352941</v>
      </c>
      <c r="AW2024" s="11">
        <f t="shared" si="1200"/>
        <v>0</v>
      </c>
      <c r="AX2024" s="11">
        <f t="shared" si="1200"/>
        <v>0</v>
      </c>
      <c r="AY2024" s="11">
        <f t="shared" si="1200"/>
        <v>4690.1946710584652</v>
      </c>
      <c r="AZ2024" s="11">
        <f t="shared" si="1200"/>
        <v>1</v>
      </c>
      <c r="BA2024" s="11">
        <f t="shared" si="1200"/>
        <v>1</v>
      </c>
      <c r="BB2024" s="11">
        <f t="shared" si="1200"/>
        <v>1</v>
      </c>
      <c r="BC2024" s="11">
        <f t="shared" si="1165"/>
        <v>1</v>
      </c>
      <c r="BD2024" s="11">
        <f t="shared" si="1165"/>
        <v>1</v>
      </c>
      <c r="BE2024" s="11">
        <f t="shared" si="1165"/>
        <v>1</v>
      </c>
      <c r="BF2024" s="15" t="str">
        <f t="shared" si="1174"/>
        <v>EN 10210</v>
      </c>
      <c r="BG2024" s="42">
        <v>6.4055999999999997</v>
      </c>
      <c r="BH2024" s="17">
        <f t="shared" si="1175"/>
        <v>70</v>
      </c>
      <c r="BI2024" s="17">
        <f t="shared" si="1176"/>
        <v>40</v>
      </c>
      <c r="BK2024" s="17">
        <f t="shared" si="1177"/>
        <v>4</v>
      </c>
      <c r="BM2024" s="17">
        <f t="shared" si="1148"/>
        <v>4</v>
      </c>
      <c r="BX2024" s="18">
        <f t="shared" si="1178"/>
        <v>774.79644737231001</v>
      </c>
      <c r="BY2024" s="42">
        <v>0.22</v>
      </c>
      <c r="BZ2024" s="43">
        <f t="shared" si="1179"/>
        <v>36.171407086407811</v>
      </c>
      <c r="CA2024" s="18">
        <f t="shared" si="1180"/>
        <v>459522.53908186016</v>
      </c>
      <c r="CB2024" s="18">
        <f t="shared" si="1181"/>
        <v>13129.215402338861</v>
      </c>
      <c r="CC2024" s="18">
        <f t="shared" si="1182"/>
        <v>16836.837412385707</v>
      </c>
      <c r="CD2024" s="25">
        <f t="shared" si="1183"/>
        <v>1.2823947887538172</v>
      </c>
      <c r="CE2024" s="26">
        <f t="shared" si="1184"/>
        <v>24.353399808212444</v>
      </c>
      <c r="CF2024" s="18">
        <f t="shared" si="1185"/>
        <v>582.79644737231001</v>
      </c>
      <c r="CG2024" s="18">
        <f t="shared" si="1186"/>
        <v>342.79644737231007</v>
      </c>
      <c r="CH2024" s="18">
        <f t="shared" si="1187"/>
        <v>188826.61736905886</v>
      </c>
      <c r="CI2024" s="18">
        <f t="shared" si="1188"/>
        <v>9441.3308684529438</v>
      </c>
      <c r="CJ2024" s="18">
        <f t="shared" si="1189"/>
        <v>11334.890701801054</v>
      </c>
      <c r="CK2024" s="25">
        <f t="shared" si="1190"/>
        <v>1.2005606899844183</v>
      </c>
      <c r="CL2024" s="26">
        <f t="shared" si="1191"/>
        <v>15.611254229794941</v>
      </c>
      <c r="CZ2024" s="18">
        <f t="shared" si="1192"/>
        <v>442774.5882352941</v>
      </c>
      <c r="DC2024" s="18">
        <f t="shared" si="1193"/>
        <v>4690.1946710584652</v>
      </c>
      <c r="DD2024" s="17">
        <f t="shared" si="1194"/>
        <v>1</v>
      </c>
      <c r="DE2024" s="17">
        <f t="shared" si="1195"/>
        <v>1</v>
      </c>
      <c r="DF2024" s="17">
        <f t="shared" si="1196"/>
        <v>1</v>
      </c>
      <c r="DG2024" s="17">
        <f t="shared" si="1197"/>
        <v>1</v>
      </c>
      <c r="DH2024" s="17">
        <f t="shared" si="1198"/>
        <v>1</v>
      </c>
      <c r="DI2024" s="17">
        <f t="shared" si="1199"/>
        <v>1</v>
      </c>
      <c r="DJ2024" s="20" t="s">
        <v>1879</v>
      </c>
    </row>
    <row r="2025" spans="1:114" x14ac:dyDescent="0.2">
      <c r="A2025" s="15" t="s">
        <v>105</v>
      </c>
      <c r="B2025" s="10" t="s">
        <v>2120</v>
      </c>
      <c r="C2025" s="11">
        <f t="shared" si="1171"/>
        <v>7.13565</v>
      </c>
      <c r="D2025" s="11">
        <f t="shared" si="1202"/>
        <v>70</v>
      </c>
      <c r="E2025" s="11">
        <f t="shared" si="1202"/>
        <v>40</v>
      </c>
      <c r="F2025" s="11">
        <f t="shared" si="1202"/>
        <v>0</v>
      </c>
      <c r="G2025" s="11">
        <f t="shared" si="1201"/>
        <v>4.5</v>
      </c>
      <c r="H2025" s="11">
        <f t="shared" si="1201"/>
        <v>0</v>
      </c>
      <c r="I2025" s="11">
        <f t="shared" si="1201"/>
        <v>4.5</v>
      </c>
      <c r="J2025" s="11">
        <f t="shared" si="1201"/>
        <v>0</v>
      </c>
      <c r="K2025" s="11">
        <f t="shared" si="1201"/>
        <v>0</v>
      </c>
      <c r="L2025" s="11">
        <f t="shared" si="1201"/>
        <v>0</v>
      </c>
      <c r="M2025" s="11">
        <f t="shared" si="1167"/>
        <v>0</v>
      </c>
      <c r="N2025" s="11">
        <f t="shared" si="1167"/>
        <v>0</v>
      </c>
      <c r="O2025" s="11">
        <f t="shared" si="1167"/>
        <v>0</v>
      </c>
      <c r="P2025" s="11">
        <f t="shared" si="1167"/>
        <v>0</v>
      </c>
      <c r="Q2025" s="11">
        <f t="shared" si="1166"/>
        <v>0</v>
      </c>
      <c r="R2025" s="11">
        <f t="shared" si="1166"/>
        <v>0</v>
      </c>
      <c r="S2025" s="11">
        <f t="shared" si="1166"/>
        <v>0</v>
      </c>
      <c r="T2025" s="11">
        <f t="shared" si="1166"/>
        <v>856.85175370557999</v>
      </c>
      <c r="U2025" s="40">
        <f t="shared" si="1172"/>
        <v>0.22</v>
      </c>
      <c r="V2025" s="11">
        <f t="shared" si="1173"/>
        <v>32.707498801054108</v>
      </c>
      <c r="W2025" s="11">
        <f t="shared" si="1173"/>
        <v>496230.22052064462</v>
      </c>
      <c r="X2025" s="11">
        <f t="shared" si="1173"/>
        <v>14178.006300589846</v>
      </c>
      <c r="Y2025" s="11">
        <f t="shared" si="1173"/>
        <v>18381.145596345079</v>
      </c>
      <c r="Z2025" s="11">
        <f t="shared" si="1173"/>
        <v>1.296454889823287</v>
      </c>
      <c r="AA2025" s="11">
        <f t="shared" si="1173"/>
        <v>24.065160345535876</v>
      </c>
      <c r="AB2025" s="11">
        <f t="shared" si="1173"/>
        <v>658.85175370557988</v>
      </c>
      <c r="AC2025" s="11">
        <f t="shared" si="1173"/>
        <v>388.85175370557994</v>
      </c>
      <c r="AD2025" s="11">
        <f t="shared" si="1173"/>
        <v>202859.99721404765</v>
      </c>
      <c r="AE2025" s="11">
        <f t="shared" si="1170"/>
        <v>10142.999860702383</v>
      </c>
      <c r="AF2025" s="11">
        <f t="shared" si="1170"/>
        <v>12345.869290761379</v>
      </c>
      <c r="AG2025" s="11">
        <f t="shared" si="1170"/>
        <v>1.2171812540975873</v>
      </c>
      <c r="AH2025" s="11">
        <f t="shared" si="1170"/>
        <v>15.386695619317209</v>
      </c>
      <c r="AI2025" s="11">
        <f t="shared" si="1170"/>
        <v>0</v>
      </c>
      <c r="AJ2025" s="11">
        <f t="shared" si="1170"/>
        <v>0</v>
      </c>
      <c r="AK2025" s="11">
        <f t="shared" si="1170"/>
        <v>0</v>
      </c>
      <c r="AL2025" s="11">
        <f t="shared" si="1169"/>
        <v>0</v>
      </c>
      <c r="AM2025" s="11">
        <f t="shared" si="1169"/>
        <v>0</v>
      </c>
      <c r="AN2025" s="11">
        <f t="shared" si="1169"/>
        <v>0</v>
      </c>
      <c r="AO2025" s="11">
        <f t="shared" si="1169"/>
        <v>0</v>
      </c>
      <c r="AP2025" s="11">
        <f t="shared" si="1169"/>
        <v>0</v>
      </c>
      <c r="AQ2025" s="11">
        <f t="shared" si="1203"/>
        <v>0</v>
      </c>
      <c r="AR2025" s="11">
        <f t="shared" si="1203"/>
        <v>0</v>
      </c>
      <c r="AS2025" s="11">
        <f t="shared" si="1203"/>
        <v>0</v>
      </c>
      <c r="AT2025" s="11">
        <f t="shared" si="1203"/>
        <v>0</v>
      </c>
      <c r="AU2025" s="11">
        <f t="shared" si="1203"/>
        <v>0</v>
      </c>
      <c r="AV2025" s="11">
        <f t="shared" si="1200"/>
        <v>481792.9511138614</v>
      </c>
      <c r="AW2025" s="11">
        <f t="shared" si="1200"/>
        <v>0</v>
      </c>
      <c r="AX2025" s="11">
        <f t="shared" si="1200"/>
        <v>0</v>
      </c>
      <c r="AY2025" s="11">
        <f t="shared" si="1200"/>
        <v>4572.2776305583702</v>
      </c>
      <c r="AZ2025" s="11">
        <f t="shared" si="1200"/>
        <v>1</v>
      </c>
      <c r="BA2025" s="11">
        <f t="shared" si="1200"/>
        <v>1</v>
      </c>
      <c r="BB2025" s="11">
        <f t="shared" si="1200"/>
        <v>1</v>
      </c>
      <c r="BC2025" s="11">
        <f t="shared" si="1165"/>
        <v>1</v>
      </c>
      <c r="BD2025" s="11">
        <f t="shared" si="1165"/>
        <v>1</v>
      </c>
      <c r="BE2025" s="11">
        <f t="shared" si="1165"/>
        <v>1</v>
      </c>
      <c r="BF2025" s="15" t="str">
        <f t="shared" si="1174"/>
        <v>EN 10210</v>
      </c>
      <c r="BG2025" s="42">
        <v>7.13565</v>
      </c>
      <c r="BH2025" s="17">
        <f t="shared" si="1175"/>
        <v>70</v>
      </c>
      <c r="BI2025" s="17">
        <f t="shared" si="1176"/>
        <v>40</v>
      </c>
      <c r="BK2025" s="17">
        <f t="shared" si="1177"/>
        <v>4.5</v>
      </c>
      <c r="BM2025" s="17">
        <f t="shared" si="1148"/>
        <v>4.5</v>
      </c>
      <c r="BX2025" s="18">
        <f t="shared" si="1178"/>
        <v>856.85175370557999</v>
      </c>
      <c r="BY2025" s="42">
        <v>0.22</v>
      </c>
      <c r="BZ2025" s="43">
        <f t="shared" si="1179"/>
        <v>32.707498801054108</v>
      </c>
      <c r="CA2025" s="18">
        <f t="shared" si="1180"/>
        <v>496230.22052064462</v>
      </c>
      <c r="CB2025" s="18">
        <f t="shared" si="1181"/>
        <v>14178.006300589846</v>
      </c>
      <c r="CC2025" s="18">
        <f t="shared" si="1182"/>
        <v>18381.145596345079</v>
      </c>
      <c r="CD2025" s="25">
        <f t="shared" si="1183"/>
        <v>1.296454889823287</v>
      </c>
      <c r="CE2025" s="26">
        <f t="shared" si="1184"/>
        <v>24.065160345535876</v>
      </c>
      <c r="CF2025" s="18">
        <f t="shared" si="1185"/>
        <v>658.85175370557988</v>
      </c>
      <c r="CG2025" s="18">
        <f t="shared" si="1186"/>
        <v>388.85175370557994</v>
      </c>
      <c r="CH2025" s="18">
        <f t="shared" si="1187"/>
        <v>202859.99721404765</v>
      </c>
      <c r="CI2025" s="18">
        <f t="shared" si="1188"/>
        <v>10142.999860702383</v>
      </c>
      <c r="CJ2025" s="18">
        <f t="shared" si="1189"/>
        <v>12345.869290761379</v>
      </c>
      <c r="CK2025" s="25">
        <f t="shared" si="1190"/>
        <v>1.2171812540975873</v>
      </c>
      <c r="CL2025" s="26">
        <f t="shared" si="1191"/>
        <v>15.386695619317209</v>
      </c>
      <c r="CZ2025" s="18">
        <f t="shared" si="1192"/>
        <v>481792.9511138614</v>
      </c>
      <c r="DC2025" s="18">
        <f t="shared" si="1193"/>
        <v>4572.2776305583702</v>
      </c>
      <c r="DD2025" s="17">
        <f t="shared" si="1194"/>
        <v>1</v>
      </c>
      <c r="DE2025" s="17">
        <f t="shared" si="1195"/>
        <v>1</v>
      </c>
      <c r="DF2025" s="17">
        <f t="shared" si="1196"/>
        <v>1</v>
      </c>
      <c r="DG2025" s="17">
        <f t="shared" si="1197"/>
        <v>1</v>
      </c>
      <c r="DH2025" s="17">
        <f t="shared" si="1198"/>
        <v>1</v>
      </c>
      <c r="DI2025" s="17">
        <f t="shared" si="1199"/>
        <v>1</v>
      </c>
      <c r="DJ2025" s="20" t="s">
        <v>1879</v>
      </c>
    </row>
    <row r="2026" spans="1:114" x14ac:dyDescent="0.2">
      <c r="A2026" s="15" t="s">
        <v>105</v>
      </c>
      <c r="B2026" s="10" t="s">
        <v>2121</v>
      </c>
      <c r="C2026" s="11">
        <f t="shared" si="1171"/>
        <v>7.85</v>
      </c>
      <c r="D2026" s="11">
        <f t="shared" si="1202"/>
        <v>70</v>
      </c>
      <c r="E2026" s="11">
        <f t="shared" si="1202"/>
        <v>40</v>
      </c>
      <c r="F2026" s="11">
        <f t="shared" si="1202"/>
        <v>0</v>
      </c>
      <c r="G2026" s="11">
        <f t="shared" si="1201"/>
        <v>5</v>
      </c>
      <c r="H2026" s="11">
        <f t="shared" si="1201"/>
        <v>0</v>
      </c>
      <c r="I2026" s="11">
        <f t="shared" si="1201"/>
        <v>5</v>
      </c>
      <c r="J2026" s="11">
        <f t="shared" si="1201"/>
        <v>0</v>
      </c>
      <c r="K2026" s="11">
        <f t="shared" si="1201"/>
        <v>0</v>
      </c>
      <c r="L2026" s="11">
        <f t="shared" si="1201"/>
        <v>0</v>
      </c>
      <c r="M2026" s="11">
        <f t="shared" si="1167"/>
        <v>0</v>
      </c>
      <c r="N2026" s="11">
        <f t="shared" si="1167"/>
        <v>0</v>
      </c>
      <c r="O2026" s="11">
        <f t="shared" si="1167"/>
        <v>0</v>
      </c>
      <c r="P2026" s="11">
        <f t="shared" si="1167"/>
        <v>0</v>
      </c>
      <c r="Q2026" s="11">
        <f t="shared" si="1166"/>
        <v>0</v>
      </c>
      <c r="R2026" s="11">
        <f t="shared" si="1166"/>
        <v>0</v>
      </c>
      <c r="S2026" s="11">
        <f t="shared" si="1166"/>
        <v>0</v>
      </c>
      <c r="T2026" s="11">
        <f t="shared" si="1166"/>
        <v>935.61944901923448</v>
      </c>
      <c r="U2026" s="40">
        <f t="shared" si="1172"/>
        <v>0.22</v>
      </c>
      <c r="V2026" s="11">
        <f t="shared" si="1173"/>
        <v>29.953928102268666</v>
      </c>
      <c r="W2026" s="11">
        <f t="shared" si="1173"/>
        <v>528791.93008553935</v>
      </c>
      <c r="X2026" s="11">
        <f t="shared" si="1173"/>
        <v>15108.340859586839</v>
      </c>
      <c r="Y2026" s="11">
        <f t="shared" si="1173"/>
        <v>19807.152892147529</v>
      </c>
      <c r="Z2026" s="11">
        <f t="shared" si="1173"/>
        <v>1.3110078119252326</v>
      </c>
      <c r="AA2026" s="11">
        <f t="shared" si="1173"/>
        <v>23.773481628267955</v>
      </c>
      <c r="AB2026" s="11">
        <f t="shared" si="1173"/>
        <v>735.61944901923459</v>
      </c>
      <c r="AC2026" s="11">
        <f t="shared" si="1173"/>
        <v>435.61944901923454</v>
      </c>
      <c r="AD2026" s="11">
        <f t="shared" si="1173"/>
        <v>215091.71935044118</v>
      </c>
      <c r="AE2026" s="11">
        <f t="shared" si="1170"/>
        <v>10754.58596752206</v>
      </c>
      <c r="AF2026" s="11">
        <f t="shared" si="1170"/>
        <v>13272.861156859011</v>
      </c>
      <c r="AG2026" s="11">
        <f t="shared" si="1170"/>
        <v>1.2341582648501699</v>
      </c>
      <c r="AH2026" s="11">
        <f t="shared" si="1170"/>
        <v>15.162200141681472</v>
      </c>
      <c r="AI2026" s="11">
        <f t="shared" si="1170"/>
        <v>0</v>
      </c>
      <c r="AJ2026" s="11">
        <f t="shared" si="1170"/>
        <v>0</v>
      </c>
      <c r="AK2026" s="11">
        <f t="shared" si="1170"/>
        <v>0</v>
      </c>
      <c r="AL2026" s="11">
        <f t="shared" si="1169"/>
        <v>0</v>
      </c>
      <c r="AM2026" s="11">
        <f t="shared" si="1169"/>
        <v>0</v>
      </c>
      <c r="AN2026" s="11">
        <f t="shared" si="1169"/>
        <v>0</v>
      </c>
      <c r="AO2026" s="11">
        <f t="shared" si="1169"/>
        <v>0</v>
      </c>
      <c r="AP2026" s="11">
        <f t="shared" si="1169"/>
        <v>0</v>
      </c>
      <c r="AQ2026" s="11">
        <f t="shared" si="1203"/>
        <v>0</v>
      </c>
      <c r="AR2026" s="11">
        <f t="shared" si="1203"/>
        <v>0</v>
      </c>
      <c r="AS2026" s="11">
        <f t="shared" si="1203"/>
        <v>0</v>
      </c>
      <c r="AT2026" s="11">
        <f t="shared" si="1203"/>
        <v>0</v>
      </c>
      <c r="AU2026" s="11">
        <f t="shared" si="1203"/>
        <v>0</v>
      </c>
      <c r="AV2026" s="11">
        <f t="shared" si="1200"/>
        <v>517562.5</v>
      </c>
      <c r="AW2026" s="11">
        <f t="shared" si="1200"/>
        <v>0</v>
      </c>
      <c r="AX2026" s="11">
        <f t="shared" si="1200"/>
        <v>0</v>
      </c>
      <c r="AY2026" s="11">
        <f t="shared" si="1200"/>
        <v>4453.4291735288516</v>
      </c>
      <c r="AZ2026" s="11">
        <f t="shared" si="1200"/>
        <v>1</v>
      </c>
      <c r="BA2026" s="11">
        <f t="shared" si="1200"/>
        <v>1</v>
      </c>
      <c r="BB2026" s="11">
        <f t="shared" si="1200"/>
        <v>1</v>
      </c>
      <c r="BC2026" s="11">
        <f t="shared" si="1165"/>
        <v>1</v>
      </c>
      <c r="BD2026" s="11">
        <f t="shared" si="1165"/>
        <v>1</v>
      </c>
      <c r="BE2026" s="11">
        <f t="shared" si="1165"/>
        <v>1</v>
      </c>
      <c r="BF2026" s="15" t="str">
        <f t="shared" si="1174"/>
        <v>EN 10210</v>
      </c>
      <c r="BG2026" s="42">
        <v>7.85</v>
      </c>
      <c r="BH2026" s="17">
        <f t="shared" si="1175"/>
        <v>70</v>
      </c>
      <c r="BI2026" s="17">
        <f t="shared" si="1176"/>
        <v>40</v>
      </c>
      <c r="BK2026" s="17">
        <f t="shared" si="1177"/>
        <v>5</v>
      </c>
      <c r="BM2026" s="17">
        <f t="shared" si="1148"/>
        <v>5</v>
      </c>
      <c r="BX2026" s="18">
        <f t="shared" si="1178"/>
        <v>935.61944901923448</v>
      </c>
      <c r="BY2026" s="42">
        <v>0.22</v>
      </c>
      <c r="BZ2026" s="43">
        <f t="shared" si="1179"/>
        <v>29.953928102268666</v>
      </c>
      <c r="CA2026" s="18">
        <f t="shared" si="1180"/>
        <v>528791.93008553935</v>
      </c>
      <c r="CB2026" s="18">
        <f t="shared" si="1181"/>
        <v>15108.340859586839</v>
      </c>
      <c r="CC2026" s="18">
        <f t="shared" si="1182"/>
        <v>19807.152892147529</v>
      </c>
      <c r="CD2026" s="25">
        <f t="shared" si="1183"/>
        <v>1.3110078119252326</v>
      </c>
      <c r="CE2026" s="26">
        <f t="shared" si="1184"/>
        <v>23.773481628267955</v>
      </c>
      <c r="CF2026" s="18">
        <f t="shared" si="1185"/>
        <v>735.61944901923459</v>
      </c>
      <c r="CG2026" s="18">
        <f t="shared" si="1186"/>
        <v>435.61944901923454</v>
      </c>
      <c r="CH2026" s="18">
        <f t="shared" si="1187"/>
        <v>215091.71935044118</v>
      </c>
      <c r="CI2026" s="18">
        <f t="shared" si="1188"/>
        <v>10754.58596752206</v>
      </c>
      <c r="CJ2026" s="18">
        <f t="shared" si="1189"/>
        <v>13272.861156859011</v>
      </c>
      <c r="CK2026" s="25">
        <f t="shared" si="1190"/>
        <v>1.2341582648501699</v>
      </c>
      <c r="CL2026" s="26">
        <f t="shared" si="1191"/>
        <v>15.162200141681472</v>
      </c>
      <c r="CZ2026" s="18">
        <f t="shared" si="1192"/>
        <v>517562.5</v>
      </c>
      <c r="DC2026" s="18">
        <f t="shared" si="1193"/>
        <v>4453.4291735288516</v>
      </c>
      <c r="DD2026" s="17">
        <f t="shared" si="1194"/>
        <v>1</v>
      </c>
      <c r="DE2026" s="17">
        <f t="shared" si="1195"/>
        <v>1</v>
      </c>
      <c r="DF2026" s="17">
        <f t="shared" si="1196"/>
        <v>1</v>
      </c>
      <c r="DG2026" s="17">
        <f t="shared" si="1197"/>
        <v>1</v>
      </c>
      <c r="DH2026" s="17">
        <f t="shared" si="1198"/>
        <v>1</v>
      </c>
      <c r="DI2026" s="17">
        <f t="shared" si="1199"/>
        <v>1</v>
      </c>
      <c r="DJ2026" s="20" t="s">
        <v>1879</v>
      </c>
    </row>
    <row r="2027" spans="1:114" x14ac:dyDescent="0.2">
      <c r="A2027" s="15" t="s">
        <v>105</v>
      </c>
      <c r="B2027" s="10" t="s">
        <v>2122</v>
      </c>
      <c r="C2027" s="11">
        <f t="shared" si="1171"/>
        <v>8.686496</v>
      </c>
      <c r="D2027" s="11">
        <f t="shared" si="1202"/>
        <v>70</v>
      </c>
      <c r="E2027" s="11">
        <f t="shared" si="1202"/>
        <v>40</v>
      </c>
      <c r="F2027" s="11">
        <f t="shared" si="1202"/>
        <v>0</v>
      </c>
      <c r="G2027" s="11">
        <f t="shared" si="1201"/>
        <v>5.6</v>
      </c>
      <c r="H2027" s="11">
        <f t="shared" si="1201"/>
        <v>0</v>
      </c>
      <c r="I2027" s="11">
        <f t="shared" si="1201"/>
        <v>5.6</v>
      </c>
      <c r="J2027" s="11">
        <f t="shared" si="1201"/>
        <v>0</v>
      </c>
      <c r="K2027" s="11">
        <f t="shared" si="1201"/>
        <v>0</v>
      </c>
      <c r="L2027" s="11">
        <f t="shared" si="1201"/>
        <v>0</v>
      </c>
      <c r="M2027" s="11">
        <f t="shared" si="1167"/>
        <v>0</v>
      </c>
      <c r="N2027" s="11">
        <f t="shared" si="1167"/>
        <v>0</v>
      </c>
      <c r="O2027" s="11">
        <f t="shared" si="1167"/>
        <v>0</v>
      </c>
      <c r="P2027" s="11">
        <f t="shared" si="1167"/>
        <v>0</v>
      </c>
      <c r="Q2027" s="11">
        <f t="shared" si="1166"/>
        <v>0</v>
      </c>
      <c r="R2027" s="11">
        <f t="shared" si="1166"/>
        <v>0</v>
      </c>
      <c r="S2027" s="11">
        <f t="shared" si="1166"/>
        <v>0</v>
      </c>
      <c r="T2027" s="11">
        <f t="shared" si="1166"/>
        <v>1025.8010368497278</v>
      </c>
      <c r="U2027" s="40">
        <f t="shared" si="1172"/>
        <v>0.22</v>
      </c>
      <c r="V2027" s="11">
        <f t="shared" si="1173"/>
        <v>27.32057845551963</v>
      </c>
      <c r="W2027" s="11">
        <f t="shared" si="1173"/>
        <v>562581.12662433565</v>
      </c>
      <c r="X2027" s="11">
        <f t="shared" si="1173"/>
        <v>16073.746474981019</v>
      </c>
      <c r="Y2027" s="11">
        <f t="shared" si="1173"/>
        <v>21364.827343690187</v>
      </c>
      <c r="Z2027" s="11">
        <f t="shared" si="1173"/>
        <v>1.3291753342598005</v>
      </c>
      <c r="AA2027" s="11">
        <f t="shared" si="1173"/>
        <v>23.418604510589443</v>
      </c>
      <c r="AB2027" s="11">
        <f t="shared" si="1173"/>
        <v>828.68103684972766</v>
      </c>
      <c r="AC2027" s="11">
        <f t="shared" si="1173"/>
        <v>492.68103684972766</v>
      </c>
      <c r="AD2027" s="11">
        <f t="shared" si="1173"/>
        <v>227521.85960481889</v>
      </c>
      <c r="AE2027" s="11">
        <f t="shared" si="1170"/>
        <v>11376.092980240945</v>
      </c>
      <c r="AF2027" s="11">
        <f t="shared" si="1170"/>
        <v>14277.011790944269</v>
      </c>
      <c r="AG2027" s="11">
        <f t="shared" si="1170"/>
        <v>1.2550013274102023</v>
      </c>
      <c r="AH2027" s="11">
        <f t="shared" si="1170"/>
        <v>14.892924830737815</v>
      </c>
      <c r="AI2027" s="11">
        <f t="shared" si="1170"/>
        <v>0</v>
      </c>
      <c r="AJ2027" s="11">
        <f t="shared" si="1170"/>
        <v>0</v>
      </c>
      <c r="AK2027" s="11">
        <f t="shared" si="1170"/>
        <v>0</v>
      </c>
      <c r="AL2027" s="11">
        <f t="shared" si="1169"/>
        <v>0</v>
      </c>
      <c r="AM2027" s="11">
        <f t="shared" si="1169"/>
        <v>0</v>
      </c>
      <c r="AN2027" s="11">
        <f t="shared" si="1169"/>
        <v>0</v>
      </c>
      <c r="AO2027" s="11">
        <f t="shared" si="1169"/>
        <v>0</v>
      </c>
      <c r="AP2027" s="11">
        <f t="shared" si="1169"/>
        <v>0</v>
      </c>
      <c r="AQ2027" s="11">
        <f t="shared" si="1203"/>
        <v>0</v>
      </c>
      <c r="AR2027" s="11">
        <f t="shared" si="1203"/>
        <v>0</v>
      </c>
      <c r="AS2027" s="11">
        <f t="shared" si="1203"/>
        <v>0</v>
      </c>
      <c r="AT2027" s="11">
        <f t="shared" si="1203"/>
        <v>0</v>
      </c>
      <c r="AU2027" s="11">
        <f t="shared" si="1203"/>
        <v>0</v>
      </c>
      <c r="AV2027" s="11">
        <f t="shared" si="1200"/>
        <v>556352.05679676111</v>
      </c>
      <c r="AW2027" s="11">
        <f t="shared" si="1200"/>
        <v>0</v>
      </c>
      <c r="AX2027" s="11">
        <f t="shared" si="1200"/>
        <v>0</v>
      </c>
      <c r="AY2027" s="11">
        <f t="shared" si="1200"/>
        <v>4309.5815552745917</v>
      </c>
      <c r="AZ2027" s="11">
        <f t="shared" si="1200"/>
        <v>1</v>
      </c>
      <c r="BA2027" s="11">
        <f t="shared" si="1200"/>
        <v>1</v>
      </c>
      <c r="BB2027" s="11">
        <f t="shared" si="1200"/>
        <v>1</v>
      </c>
      <c r="BC2027" s="11">
        <f t="shared" si="1165"/>
        <v>1</v>
      </c>
      <c r="BD2027" s="11">
        <f t="shared" si="1165"/>
        <v>1</v>
      </c>
      <c r="BE2027" s="11">
        <f t="shared" si="1165"/>
        <v>1</v>
      </c>
      <c r="BF2027" s="15" t="str">
        <f t="shared" si="1174"/>
        <v>EN 10210</v>
      </c>
      <c r="BG2027" s="42">
        <v>8.686496</v>
      </c>
      <c r="BH2027" s="17">
        <f t="shared" si="1175"/>
        <v>70</v>
      </c>
      <c r="BI2027" s="17">
        <f t="shared" si="1176"/>
        <v>40</v>
      </c>
      <c r="BK2027" s="17">
        <f t="shared" si="1177"/>
        <v>5.6</v>
      </c>
      <c r="BM2027" s="17">
        <f t="shared" si="1148"/>
        <v>5.6</v>
      </c>
      <c r="BX2027" s="18">
        <f t="shared" si="1178"/>
        <v>1025.8010368497278</v>
      </c>
      <c r="BY2027" s="42">
        <v>0.22</v>
      </c>
      <c r="BZ2027" s="43">
        <f t="shared" si="1179"/>
        <v>27.32057845551963</v>
      </c>
      <c r="CA2027" s="18">
        <f t="shared" si="1180"/>
        <v>562581.12662433565</v>
      </c>
      <c r="CB2027" s="18">
        <f t="shared" si="1181"/>
        <v>16073.746474981019</v>
      </c>
      <c r="CC2027" s="18">
        <f t="shared" si="1182"/>
        <v>21364.827343690187</v>
      </c>
      <c r="CD2027" s="25">
        <f t="shared" si="1183"/>
        <v>1.3291753342598005</v>
      </c>
      <c r="CE2027" s="26">
        <f t="shared" si="1184"/>
        <v>23.418604510589443</v>
      </c>
      <c r="CF2027" s="18">
        <f t="shared" si="1185"/>
        <v>828.68103684972766</v>
      </c>
      <c r="CG2027" s="18">
        <f t="shared" si="1186"/>
        <v>492.68103684972766</v>
      </c>
      <c r="CH2027" s="18">
        <f t="shared" si="1187"/>
        <v>227521.85960481889</v>
      </c>
      <c r="CI2027" s="18">
        <f t="shared" si="1188"/>
        <v>11376.092980240945</v>
      </c>
      <c r="CJ2027" s="18">
        <f t="shared" si="1189"/>
        <v>14277.011790944269</v>
      </c>
      <c r="CK2027" s="25">
        <f t="shared" si="1190"/>
        <v>1.2550013274102023</v>
      </c>
      <c r="CL2027" s="26">
        <f t="shared" si="1191"/>
        <v>14.892924830737815</v>
      </c>
      <c r="CZ2027" s="18">
        <f t="shared" si="1192"/>
        <v>556352.05679676111</v>
      </c>
      <c r="DC2027" s="18">
        <f t="shared" si="1193"/>
        <v>4309.5815552745917</v>
      </c>
      <c r="DD2027" s="17">
        <f t="shared" si="1194"/>
        <v>1</v>
      </c>
      <c r="DE2027" s="17">
        <f t="shared" si="1195"/>
        <v>1</v>
      </c>
      <c r="DF2027" s="17">
        <f t="shared" si="1196"/>
        <v>1</v>
      </c>
      <c r="DG2027" s="17">
        <f t="shared" si="1197"/>
        <v>1</v>
      </c>
      <c r="DH2027" s="17">
        <f t="shared" si="1198"/>
        <v>1</v>
      </c>
      <c r="DI2027" s="17">
        <f t="shared" si="1199"/>
        <v>1</v>
      </c>
      <c r="DJ2027" s="20" t="s">
        <v>1879</v>
      </c>
    </row>
    <row r="2028" spans="1:114" x14ac:dyDescent="0.2">
      <c r="A2028" s="15" t="s">
        <v>105</v>
      </c>
      <c r="B2028" s="10" t="s">
        <v>2123</v>
      </c>
      <c r="C2028" s="11">
        <f t="shared" si="1171"/>
        <v>9.6338340000000002</v>
      </c>
      <c r="D2028" s="11">
        <f t="shared" si="1202"/>
        <v>70</v>
      </c>
      <c r="E2028" s="11">
        <f t="shared" si="1202"/>
        <v>40</v>
      </c>
      <c r="F2028" s="11">
        <f t="shared" si="1202"/>
        <v>0</v>
      </c>
      <c r="G2028" s="11">
        <f t="shared" si="1201"/>
        <v>6.3</v>
      </c>
      <c r="H2028" s="11">
        <f t="shared" si="1201"/>
        <v>0</v>
      </c>
      <c r="I2028" s="11">
        <f t="shared" si="1201"/>
        <v>9.4499999999999993</v>
      </c>
      <c r="J2028" s="11">
        <f t="shared" si="1201"/>
        <v>0</v>
      </c>
      <c r="K2028" s="11">
        <f t="shared" si="1201"/>
        <v>0</v>
      </c>
      <c r="L2028" s="11">
        <f t="shared" si="1201"/>
        <v>0</v>
      </c>
      <c r="M2028" s="11">
        <f t="shared" si="1167"/>
        <v>0</v>
      </c>
      <c r="N2028" s="11">
        <f t="shared" si="1167"/>
        <v>0</v>
      </c>
      <c r="O2028" s="11">
        <f t="shared" si="1167"/>
        <v>0</v>
      </c>
      <c r="P2028" s="11">
        <f t="shared" si="1167"/>
        <v>0</v>
      </c>
      <c r="Q2028" s="11">
        <f t="shared" si="1166"/>
        <v>0</v>
      </c>
      <c r="R2028" s="11">
        <f t="shared" si="1166"/>
        <v>0</v>
      </c>
      <c r="S2028" s="11">
        <f t="shared" si="1166"/>
        <v>0</v>
      </c>
      <c r="T2028" s="11">
        <f t="shared" si="1166"/>
        <v>1246.8215152101391</v>
      </c>
      <c r="U2028" s="40">
        <f t="shared" si="1172"/>
        <v>0.22</v>
      </c>
      <c r="V2028" s="11">
        <f t="shared" si="1173"/>
        <v>22.477537775150569</v>
      </c>
      <c r="W2028" s="11">
        <f t="shared" si="1173"/>
        <v>553044.18077839934</v>
      </c>
      <c r="X2028" s="11">
        <f t="shared" si="1173"/>
        <v>15801.262307954266</v>
      </c>
      <c r="Y2028" s="11">
        <f t="shared" si="1173"/>
        <v>21765.439056415376</v>
      </c>
      <c r="Z2028" s="11">
        <f t="shared" si="1173"/>
        <v>1.3774493855126231</v>
      </c>
      <c r="AA2028" s="11">
        <f t="shared" si="1173"/>
        <v>21.06094090517426</v>
      </c>
      <c r="AB2028" s="11">
        <f t="shared" si="1173"/>
        <v>983.85924968391555</v>
      </c>
      <c r="AC2028" s="11">
        <f t="shared" si="1173"/>
        <v>605.85924968391555</v>
      </c>
      <c r="AD2028" s="11">
        <f t="shared" si="1173"/>
        <v>225769.78026481927</v>
      </c>
      <c r="AE2028" s="11">
        <f t="shared" si="1170"/>
        <v>11288.489013240964</v>
      </c>
      <c r="AF2028" s="11">
        <f t="shared" si="1170"/>
        <v>14605.350311156641</v>
      </c>
      <c r="AG2028" s="11">
        <f t="shared" si="1170"/>
        <v>1.2938268615068966</v>
      </c>
      <c r="AH2028" s="11">
        <f t="shared" si="1170"/>
        <v>13.456458030602539</v>
      </c>
      <c r="AI2028" s="11">
        <f t="shared" si="1170"/>
        <v>0</v>
      </c>
      <c r="AJ2028" s="11">
        <f t="shared" si="1170"/>
        <v>0</v>
      </c>
      <c r="AK2028" s="11">
        <f t="shared" si="1170"/>
        <v>0</v>
      </c>
      <c r="AL2028" s="11">
        <f t="shared" si="1169"/>
        <v>0</v>
      </c>
      <c r="AM2028" s="11">
        <f t="shared" si="1169"/>
        <v>0</v>
      </c>
      <c r="AN2028" s="11">
        <f t="shared" si="1169"/>
        <v>0</v>
      </c>
      <c r="AO2028" s="11">
        <f t="shared" si="1169"/>
        <v>0</v>
      </c>
      <c r="AP2028" s="11">
        <f t="shared" si="1169"/>
        <v>0</v>
      </c>
      <c r="AQ2028" s="11">
        <f t="shared" si="1203"/>
        <v>0</v>
      </c>
      <c r="AR2028" s="11">
        <f t="shared" si="1203"/>
        <v>0</v>
      </c>
      <c r="AS2028" s="11">
        <f t="shared" si="1203"/>
        <v>0</v>
      </c>
      <c r="AT2028" s="11">
        <f t="shared" si="1203"/>
        <v>0</v>
      </c>
      <c r="AU2028" s="11">
        <f t="shared" si="1203"/>
        <v>0</v>
      </c>
      <c r="AV2028" s="11">
        <f t="shared" si="1200"/>
        <v>596142.73354065733</v>
      </c>
      <c r="AW2028" s="11">
        <f t="shared" si="1200"/>
        <v>0</v>
      </c>
      <c r="AX2028" s="11">
        <f t="shared" si="1200"/>
        <v>0</v>
      </c>
      <c r="AY2028" s="11">
        <f t="shared" si="1200"/>
        <v>4020.8184993678306</v>
      </c>
      <c r="AZ2028" s="11">
        <f t="shared" si="1200"/>
        <v>1</v>
      </c>
      <c r="BA2028" s="11">
        <f t="shared" si="1200"/>
        <v>1</v>
      </c>
      <c r="BB2028" s="11">
        <f t="shared" si="1200"/>
        <v>1</v>
      </c>
      <c r="BC2028" s="11">
        <f t="shared" si="1165"/>
        <v>1</v>
      </c>
      <c r="BD2028" s="11">
        <f t="shared" si="1165"/>
        <v>1</v>
      </c>
      <c r="BE2028" s="11">
        <f t="shared" si="1165"/>
        <v>1</v>
      </c>
      <c r="BF2028" s="15" t="str">
        <f t="shared" si="1174"/>
        <v>EN 10210</v>
      </c>
      <c r="BG2028" s="42">
        <v>9.6338340000000002</v>
      </c>
      <c r="BH2028" s="17">
        <f t="shared" si="1175"/>
        <v>70</v>
      </c>
      <c r="BI2028" s="17">
        <f t="shared" si="1176"/>
        <v>40</v>
      </c>
      <c r="BK2028" s="17">
        <f t="shared" si="1177"/>
        <v>6.3</v>
      </c>
      <c r="BM2028" s="17">
        <f t="shared" si="1148"/>
        <v>9.4499999999999993</v>
      </c>
      <c r="BX2028" s="18">
        <f t="shared" si="1178"/>
        <v>1246.8215152101391</v>
      </c>
      <c r="BY2028" s="42">
        <v>0.22</v>
      </c>
      <c r="BZ2028" s="43">
        <f t="shared" si="1179"/>
        <v>22.477537775150569</v>
      </c>
      <c r="CA2028" s="18">
        <f t="shared" si="1180"/>
        <v>553044.18077839934</v>
      </c>
      <c r="CB2028" s="18">
        <f t="shared" si="1181"/>
        <v>15801.262307954266</v>
      </c>
      <c r="CC2028" s="18">
        <f t="shared" si="1182"/>
        <v>21765.439056415376</v>
      </c>
      <c r="CD2028" s="25">
        <f t="shared" si="1183"/>
        <v>1.3774493855126231</v>
      </c>
      <c r="CE2028" s="26">
        <f t="shared" si="1184"/>
        <v>21.06094090517426</v>
      </c>
      <c r="CF2028" s="18">
        <f t="shared" si="1185"/>
        <v>983.85924968391555</v>
      </c>
      <c r="CG2028" s="18">
        <f t="shared" si="1186"/>
        <v>605.85924968391555</v>
      </c>
      <c r="CH2028" s="18">
        <f t="shared" si="1187"/>
        <v>225769.78026481927</v>
      </c>
      <c r="CI2028" s="18">
        <f t="shared" si="1188"/>
        <v>11288.489013240964</v>
      </c>
      <c r="CJ2028" s="18">
        <f t="shared" si="1189"/>
        <v>14605.350311156641</v>
      </c>
      <c r="CK2028" s="25">
        <f t="shared" si="1190"/>
        <v>1.2938268615068966</v>
      </c>
      <c r="CL2028" s="26">
        <f t="shared" si="1191"/>
        <v>13.456458030602539</v>
      </c>
      <c r="CZ2028" s="18">
        <f t="shared" si="1192"/>
        <v>596142.73354065733</v>
      </c>
      <c r="DC2028" s="18">
        <f t="shared" si="1193"/>
        <v>4020.8184993678306</v>
      </c>
      <c r="DD2028" s="17">
        <f t="shared" si="1194"/>
        <v>1</v>
      </c>
      <c r="DE2028" s="17">
        <f t="shared" si="1195"/>
        <v>1</v>
      </c>
      <c r="DF2028" s="17">
        <f t="shared" si="1196"/>
        <v>1</v>
      </c>
      <c r="DG2028" s="17">
        <f t="shared" si="1197"/>
        <v>1</v>
      </c>
      <c r="DH2028" s="17">
        <f t="shared" si="1198"/>
        <v>1</v>
      </c>
      <c r="DI2028" s="17">
        <f t="shared" si="1199"/>
        <v>1</v>
      </c>
      <c r="DJ2028" s="20" t="s">
        <v>1879</v>
      </c>
    </row>
    <row r="2029" spans="1:114" x14ac:dyDescent="0.2">
      <c r="A2029" s="15" t="s">
        <v>105</v>
      </c>
      <c r="B2029" s="10" t="s">
        <v>2124</v>
      </c>
      <c r="C2029" s="11">
        <f t="shared" si="1171"/>
        <v>10.678826000000003</v>
      </c>
      <c r="D2029" s="11">
        <f t="shared" si="1202"/>
        <v>70</v>
      </c>
      <c r="E2029" s="11">
        <f t="shared" si="1202"/>
        <v>40</v>
      </c>
      <c r="F2029" s="11">
        <f t="shared" si="1202"/>
        <v>0</v>
      </c>
      <c r="G2029" s="11">
        <f t="shared" si="1201"/>
        <v>7.1</v>
      </c>
      <c r="H2029" s="11">
        <f t="shared" si="1201"/>
        <v>0</v>
      </c>
      <c r="I2029" s="11">
        <f t="shared" si="1201"/>
        <v>10.649999999999999</v>
      </c>
      <c r="J2029" s="11">
        <f t="shared" si="1201"/>
        <v>0</v>
      </c>
      <c r="K2029" s="11">
        <f t="shared" si="1201"/>
        <v>0</v>
      </c>
      <c r="L2029" s="11">
        <f t="shared" si="1201"/>
        <v>0</v>
      </c>
      <c r="M2029" s="11">
        <f t="shared" si="1167"/>
        <v>0</v>
      </c>
      <c r="N2029" s="11">
        <f t="shared" si="1167"/>
        <v>0</v>
      </c>
      <c r="O2029" s="11">
        <f t="shared" si="1167"/>
        <v>0</v>
      </c>
      <c r="P2029" s="11">
        <f t="shared" si="1167"/>
        <v>0</v>
      </c>
      <c r="Q2029" s="11">
        <f t="shared" si="1166"/>
        <v>0</v>
      </c>
      <c r="R2029" s="11">
        <f t="shared" si="1166"/>
        <v>0</v>
      </c>
      <c r="S2029" s="11">
        <f t="shared" si="1166"/>
        <v>0</v>
      </c>
      <c r="T2029" s="11">
        <f t="shared" si="1166"/>
        <v>1385.2303497541727</v>
      </c>
      <c r="U2029" s="40">
        <f t="shared" si="1172"/>
        <v>0.22</v>
      </c>
      <c r="V2029" s="11">
        <f t="shared" si="1173"/>
        <v>20.231637078973801</v>
      </c>
      <c r="W2029" s="11">
        <f t="shared" si="1173"/>
        <v>570102.20340891834</v>
      </c>
      <c r="X2029" s="11">
        <f t="shared" si="1173"/>
        <v>16288.634383111952</v>
      </c>
      <c r="Y2029" s="11">
        <f t="shared" si="1173"/>
        <v>23008.292477721508</v>
      </c>
      <c r="Z2029" s="11">
        <f t="shared" si="1173"/>
        <v>1.4125366151981713</v>
      </c>
      <c r="AA2029" s="11">
        <f t="shared" si="1173"/>
        <v>20.286884689234618</v>
      </c>
      <c r="AB2029" s="11">
        <f t="shared" si="1173"/>
        <v>1123.3707426698459</v>
      </c>
      <c r="AC2029" s="11">
        <f t="shared" si="1173"/>
        <v>697.37074266984587</v>
      </c>
      <c r="AD2029" s="11">
        <f t="shared" si="1173"/>
        <v>232105.56617798831</v>
      </c>
      <c r="AE2029" s="11">
        <f t="shared" si="1170"/>
        <v>11605.278308899415</v>
      </c>
      <c r="AF2029" s="11">
        <f t="shared" si="1170"/>
        <v>15401.931337673821</v>
      </c>
      <c r="AG2029" s="11">
        <f t="shared" si="1170"/>
        <v>1.3271488134724847</v>
      </c>
      <c r="AH2029" s="11">
        <f t="shared" si="1170"/>
        <v>12.944395644894488</v>
      </c>
      <c r="AI2029" s="11">
        <f t="shared" si="1170"/>
        <v>0</v>
      </c>
      <c r="AJ2029" s="11">
        <f t="shared" si="1170"/>
        <v>0</v>
      </c>
      <c r="AK2029" s="11">
        <f t="shared" si="1170"/>
        <v>0</v>
      </c>
      <c r="AL2029" s="11">
        <f t="shared" si="1169"/>
        <v>0</v>
      </c>
      <c r="AM2029" s="11">
        <f t="shared" si="1169"/>
        <v>0</v>
      </c>
      <c r="AN2029" s="11">
        <f t="shared" si="1169"/>
        <v>0</v>
      </c>
      <c r="AO2029" s="11">
        <f t="shared" si="1169"/>
        <v>0</v>
      </c>
      <c r="AP2029" s="11">
        <f t="shared" si="1169"/>
        <v>0</v>
      </c>
      <c r="AQ2029" s="11">
        <f t="shared" si="1203"/>
        <v>0</v>
      </c>
      <c r="AR2029" s="11">
        <f t="shared" si="1203"/>
        <v>0</v>
      </c>
      <c r="AS2029" s="11">
        <f t="shared" si="1203"/>
        <v>0</v>
      </c>
      <c r="AT2029" s="11">
        <f t="shared" si="1203"/>
        <v>0</v>
      </c>
      <c r="AU2029" s="11">
        <f t="shared" si="1203"/>
        <v>0</v>
      </c>
      <c r="AV2029" s="11">
        <f t="shared" si="1200"/>
        <v>634769.31130501023</v>
      </c>
      <c r="AW2029" s="11">
        <f t="shared" si="1200"/>
        <v>0</v>
      </c>
      <c r="AX2029" s="11">
        <f t="shared" si="1200"/>
        <v>0</v>
      </c>
      <c r="AY2029" s="11">
        <f t="shared" si="1200"/>
        <v>3792.6414853396918</v>
      </c>
      <c r="AZ2029" s="11">
        <f t="shared" si="1200"/>
        <v>1</v>
      </c>
      <c r="BA2029" s="11">
        <f t="shared" si="1200"/>
        <v>1</v>
      </c>
      <c r="BB2029" s="11">
        <f t="shared" si="1200"/>
        <v>1</v>
      </c>
      <c r="BC2029" s="11">
        <f t="shared" si="1165"/>
        <v>1</v>
      </c>
      <c r="BD2029" s="11">
        <f t="shared" si="1165"/>
        <v>1</v>
      </c>
      <c r="BE2029" s="11">
        <f t="shared" si="1165"/>
        <v>1</v>
      </c>
      <c r="BF2029" s="15" t="str">
        <f t="shared" si="1174"/>
        <v>EN 10210</v>
      </c>
      <c r="BG2029" s="42">
        <v>10.678826000000003</v>
      </c>
      <c r="BH2029" s="17">
        <f t="shared" si="1175"/>
        <v>70</v>
      </c>
      <c r="BI2029" s="17">
        <f t="shared" si="1176"/>
        <v>40</v>
      </c>
      <c r="BK2029" s="17">
        <f t="shared" si="1177"/>
        <v>7.1</v>
      </c>
      <c r="BM2029" s="17">
        <f t="shared" si="1148"/>
        <v>10.649999999999999</v>
      </c>
      <c r="BX2029" s="18">
        <f t="shared" si="1178"/>
        <v>1385.2303497541727</v>
      </c>
      <c r="BY2029" s="42">
        <v>0.22</v>
      </c>
      <c r="BZ2029" s="43">
        <f t="shared" si="1179"/>
        <v>20.231637078973801</v>
      </c>
      <c r="CA2029" s="18">
        <f t="shared" si="1180"/>
        <v>570102.20340891834</v>
      </c>
      <c r="CB2029" s="18">
        <f t="shared" si="1181"/>
        <v>16288.634383111952</v>
      </c>
      <c r="CC2029" s="18">
        <f t="shared" si="1182"/>
        <v>23008.292477721508</v>
      </c>
      <c r="CD2029" s="25">
        <f t="shared" si="1183"/>
        <v>1.4125366151981713</v>
      </c>
      <c r="CE2029" s="26">
        <f t="shared" si="1184"/>
        <v>20.286884689234618</v>
      </c>
      <c r="CF2029" s="18">
        <f t="shared" si="1185"/>
        <v>1123.3707426698459</v>
      </c>
      <c r="CG2029" s="18">
        <f t="shared" si="1186"/>
        <v>697.37074266984587</v>
      </c>
      <c r="CH2029" s="18">
        <f t="shared" si="1187"/>
        <v>232105.56617798831</v>
      </c>
      <c r="CI2029" s="18">
        <f t="shared" si="1188"/>
        <v>11605.278308899415</v>
      </c>
      <c r="CJ2029" s="18">
        <f t="shared" si="1189"/>
        <v>15401.931337673821</v>
      </c>
      <c r="CK2029" s="25">
        <f t="shared" si="1190"/>
        <v>1.3271488134724847</v>
      </c>
      <c r="CL2029" s="26">
        <f t="shared" si="1191"/>
        <v>12.944395644894488</v>
      </c>
      <c r="CZ2029" s="18">
        <f t="shared" si="1192"/>
        <v>634769.31130501023</v>
      </c>
      <c r="DC2029" s="18">
        <f t="shared" si="1193"/>
        <v>3792.6414853396918</v>
      </c>
      <c r="DD2029" s="17">
        <f t="shared" si="1194"/>
        <v>1</v>
      </c>
      <c r="DE2029" s="17">
        <f t="shared" si="1195"/>
        <v>1</v>
      </c>
      <c r="DF2029" s="17">
        <f t="shared" si="1196"/>
        <v>1</v>
      </c>
      <c r="DG2029" s="17">
        <f t="shared" si="1197"/>
        <v>1</v>
      </c>
      <c r="DH2029" s="17">
        <f t="shared" si="1198"/>
        <v>1</v>
      </c>
      <c r="DI2029" s="17">
        <f t="shared" si="1199"/>
        <v>1</v>
      </c>
      <c r="DJ2029" s="20" t="s">
        <v>1879</v>
      </c>
    </row>
    <row r="2030" spans="1:114" x14ac:dyDescent="0.2">
      <c r="A2030" s="15" t="s">
        <v>105</v>
      </c>
      <c r="B2030" s="10" t="s">
        <v>2125</v>
      </c>
      <c r="C2030" s="11">
        <f t="shared" si="1171"/>
        <v>11.8064</v>
      </c>
      <c r="D2030" s="11">
        <f t="shared" si="1202"/>
        <v>70</v>
      </c>
      <c r="E2030" s="11">
        <f t="shared" si="1202"/>
        <v>40</v>
      </c>
      <c r="F2030" s="11">
        <f t="shared" si="1202"/>
        <v>0</v>
      </c>
      <c r="G2030" s="11">
        <f t="shared" si="1201"/>
        <v>8</v>
      </c>
      <c r="H2030" s="11">
        <f t="shared" si="1201"/>
        <v>0</v>
      </c>
      <c r="I2030" s="11">
        <f t="shared" si="1201"/>
        <v>12</v>
      </c>
      <c r="J2030" s="11">
        <f t="shared" si="1201"/>
        <v>0</v>
      </c>
      <c r="K2030" s="11">
        <f t="shared" si="1201"/>
        <v>0</v>
      </c>
      <c r="L2030" s="11">
        <f t="shared" si="1201"/>
        <v>0</v>
      </c>
      <c r="M2030" s="11">
        <f t="shared" si="1167"/>
        <v>0</v>
      </c>
      <c r="N2030" s="11">
        <f t="shared" si="1167"/>
        <v>0</v>
      </c>
      <c r="O2030" s="11">
        <f t="shared" si="1167"/>
        <v>0</v>
      </c>
      <c r="P2030" s="11">
        <f t="shared" si="1167"/>
        <v>0</v>
      </c>
      <c r="Q2030" s="11">
        <f t="shared" si="1166"/>
        <v>0</v>
      </c>
      <c r="R2030" s="11">
        <f t="shared" si="1166"/>
        <v>0</v>
      </c>
      <c r="S2030" s="11">
        <f t="shared" si="1166"/>
        <v>0</v>
      </c>
      <c r="T2030" s="11">
        <f t="shared" si="1166"/>
        <v>1535.5751316061705</v>
      </c>
      <c r="U2030" s="40">
        <f t="shared" si="1172"/>
        <v>0.22</v>
      </c>
      <c r="V2030" s="11">
        <f t="shared" si="1173"/>
        <v>18.250802015589084</v>
      </c>
      <c r="W2030" s="11">
        <f t="shared" si="1173"/>
        <v>577213.42667415435</v>
      </c>
      <c r="X2030" s="11">
        <f t="shared" si="1173"/>
        <v>16491.812190690125</v>
      </c>
      <c r="Y2030" s="11">
        <f t="shared" ref="Y2030:AG2060" si="1204">IF($A2030="x",CC2030,"")</f>
        <v>24026.382456451473</v>
      </c>
      <c r="Z2030" s="11">
        <f t="shared" si="1204"/>
        <v>1.4568673338406513</v>
      </c>
      <c r="AA2030" s="11">
        <f t="shared" si="1204"/>
        <v>19.38798509997557</v>
      </c>
      <c r="AB2030" s="11">
        <f t="shared" si="1204"/>
        <v>1284.247719318987</v>
      </c>
      <c r="AC2030" s="11">
        <f t="shared" si="1204"/>
        <v>804.24771931898704</v>
      </c>
      <c r="AD2030" s="11">
        <f t="shared" si="1204"/>
        <v>234817.68982738222</v>
      </c>
      <c r="AE2030" s="11">
        <f t="shared" si="1170"/>
        <v>11740.88449136911</v>
      </c>
      <c r="AF2030" s="11">
        <f t="shared" si="1170"/>
        <v>16042.666666666664</v>
      </c>
      <c r="AG2030" s="11">
        <f t="shared" si="1170"/>
        <v>1.3663933648661526</v>
      </c>
      <c r="AH2030" s="11">
        <f t="shared" si="1170"/>
        <v>12.366017889831802</v>
      </c>
      <c r="AI2030" s="11">
        <f t="shared" si="1170"/>
        <v>0</v>
      </c>
      <c r="AJ2030" s="11">
        <f t="shared" si="1170"/>
        <v>0</v>
      </c>
      <c r="AK2030" s="11">
        <f t="shared" si="1170"/>
        <v>0</v>
      </c>
      <c r="AL2030" s="11">
        <f t="shared" si="1169"/>
        <v>0</v>
      </c>
      <c r="AM2030" s="11">
        <f t="shared" si="1169"/>
        <v>0</v>
      </c>
      <c r="AN2030" s="11">
        <f t="shared" si="1169"/>
        <v>0</v>
      </c>
      <c r="AO2030" s="11">
        <f t="shared" si="1169"/>
        <v>0</v>
      </c>
      <c r="AP2030" s="11">
        <f t="shared" si="1169"/>
        <v>0</v>
      </c>
      <c r="AQ2030" s="11">
        <f t="shared" si="1203"/>
        <v>0</v>
      </c>
      <c r="AR2030" s="11">
        <f t="shared" si="1203"/>
        <v>0</v>
      </c>
      <c r="AS2030" s="11">
        <f t="shared" si="1203"/>
        <v>0</v>
      </c>
      <c r="AT2030" s="11">
        <f t="shared" si="1203"/>
        <v>0</v>
      </c>
      <c r="AU2030" s="11">
        <f t="shared" si="1203"/>
        <v>0</v>
      </c>
      <c r="AV2030" s="11">
        <f t="shared" si="1200"/>
        <v>670001.02127659577</v>
      </c>
      <c r="AW2030" s="11">
        <f t="shared" si="1200"/>
        <v>0</v>
      </c>
      <c r="AX2030" s="11">
        <f t="shared" si="1200"/>
        <v>0</v>
      </c>
      <c r="AY2030" s="11">
        <f t="shared" si="1200"/>
        <v>3528.4954386379741</v>
      </c>
      <c r="AZ2030" s="11">
        <f t="shared" si="1200"/>
        <v>1</v>
      </c>
      <c r="BA2030" s="11">
        <f t="shared" si="1200"/>
        <v>1</v>
      </c>
      <c r="BB2030" s="11">
        <f t="shared" si="1200"/>
        <v>1</v>
      </c>
      <c r="BC2030" s="11">
        <f t="shared" si="1165"/>
        <v>1</v>
      </c>
      <c r="BD2030" s="11">
        <f t="shared" si="1165"/>
        <v>1</v>
      </c>
      <c r="BE2030" s="11">
        <f t="shared" si="1165"/>
        <v>1</v>
      </c>
      <c r="BF2030" s="15" t="str">
        <f t="shared" si="1174"/>
        <v>EN 10210</v>
      </c>
      <c r="BG2030" s="42">
        <v>11.8064</v>
      </c>
      <c r="BH2030" s="17">
        <f t="shared" si="1175"/>
        <v>70</v>
      </c>
      <c r="BI2030" s="17">
        <f t="shared" si="1176"/>
        <v>40</v>
      </c>
      <c r="BK2030" s="17">
        <f t="shared" si="1177"/>
        <v>8</v>
      </c>
      <c r="BM2030" s="17">
        <f t="shared" si="1148"/>
        <v>12</v>
      </c>
      <c r="BX2030" s="18">
        <f t="shared" si="1178"/>
        <v>1535.5751316061705</v>
      </c>
      <c r="BY2030" s="42">
        <v>0.22</v>
      </c>
      <c r="BZ2030" s="43">
        <f t="shared" si="1179"/>
        <v>18.250802015589084</v>
      </c>
      <c r="CA2030" s="18">
        <f t="shared" si="1180"/>
        <v>577213.42667415435</v>
      </c>
      <c r="CB2030" s="18">
        <f t="shared" si="1181"/>
        <v>16491.812190690125</v>
      </c>
      <c r="CC2030" s="18">
        <f t="shared" si="1182"/>
        <v>24026.382456451473</v>
      </c>
      <c r="CD2030" s="25">
        <f t="shared" si="1183"/>
        <v>1.4568673338406513</v>
      </c>
      <c r="CE2030" s="26">
        <f t="shared" si="1184"/>
        <v>19.38798509997557</v>
      </c>
      <c r="CF2030" s="18">
        <f t="shared" si="1185"/>
        <v>1284.247719318987</v>
      </c>
      <c r="CG2030" s="18">
        <f t="shared" si="1186"/>
        <v>804.24771931898704</v>
      </c>
      <c r="CH2030" s="18">
        <f t="shared" si="1187"/>
        <v>234817.68982738222</v>
      </c>
      <c r="CI2030" s="18">
        <f t="shared" si="1188"/>
        <v>11740.88449136911</v>
      </c>
      <c r="CJ2030" s="18">
        <f t="shared" si="1189"/>
        <v>16042.666666666664</v>
      </c>
      <c r="CK2030" s="25">
        <f t="shared" si="1190"/>
        <v>1.3663933648661526</v>
      </c>
      <c r="CL2030" s="26">
        <f t="shared" si="1191"/>
        <v>12.366017889831802</v>
      </c>
      <c r="CZ2030" s="18">
        <f t="shared" si="1192"/>
        <v>670001.02127659577</v>
      </c>
      <c r="DC2030" s="18">
        <f t="shared" si="1193"/>
        <v>3528.4954386379741</v>
      </c>
      <c r="DD2030" s="17">
        <f t="shared" si="1194"/>
        <v>1</v>
      </c>
      <c r="DE2030" s="17">
        <f t="shared" si="1195"/>
        <v>1</v>
      </c>
      <c r="DF2030" s="17">
        <f t="shared" si="1196"/>
        <v>1</v>
      </c>
      <c r="DG2030" s="17">
        <f t="shared" si="1197"/>
        <v>1</v>
      </c>
      <c r="DH2030" s="17">
        <f t="shared" si="1198"/>
        <v>1</v>
      </c>
      <c r="DI2030" s="17">
        <f t="shared" si="1199"/>
        <v>1</v>
      </c>
      <c r="DJ2030" s="20" t="s">
        <v>1879</v>
      </c>
    </row>
    <row r="2031" spans="1:114" x14ac:dyDescent="0.2">
      <c r="A2031" s="15" t="s">
        <v>105</v>
      </c>
      <c r="B2031" s="10" t="s">
        <v>2126</v>
      </c>
      <c r="C2031" s="11">
        <f t="shared" si="1171"/>
        <v>12.765984</v>
      </c>
      <c r="D2031" s="11">
        <f t="shared" si="1202"/>
        <v>70</v>
      </c>
      <c r="E2031" s="11">
        <f t="shared" si="1202"/>
        <v>40</v>
      </c>
      <c r="F2031" s="11">
        <f t="shared" si="1202"/>
        <v>0</v>
      </c>
      <c r="G2031" s="11">
        <f t="shared" si="1201"/>
        <v>8.8000000000000007</v>
      </c>
      <c r="H2031" s="11">
        <f t="shared" si="1201"/>
        <v>0</v>
      </c>
      <c r="I2031" s="11">
        <f t="shared" si="1201"/>
        <v>13.200000000000001</v>
      </c>
      <c r="J2031" s="11">
        <f t="shared" si="1201"/>
        <v>0</v>
      </c>
      <c r="K2031" s="11">
        <f t="shared" si="1201"/>
        <v>0</v>
      </c>
      <c r="L2031" s="11">
        <f t="shared" si="1201"/>
        <v>0</v>
      </c>
      <c r="M2031" s="11">
        <f t="shared" si="1167"/>
        <v>0</v>
      </c>
      <c r="N2031" s="11">
        <f t="shared" si="1167"/>
        <v>0</v>
      </c>
      <c r="O2031" s="11">
        <f t="shared" si="1167"/>
        <v>0</v>
      </c>
      <c r="P2031" s="11">
        <f t="shared" si="1167"/>
        <v>0</v>
      </c>
      <c r="Q2031" s="11">
        <f t="shared" si="1166"/>
        <v>0</v>
      </c>
      <c r="R2031" s="11">
        <f t="shared" si="1166"/>
        <v>0</v>
      </c>
      <c r="S2031" s="11">
        <f t="shared" si="1166"/>
        <v>0</v>
      </c>
      <c r="T2031" s="11">
        <f t="shared" si="1166"/>
        <v>1664.4459092434663</v>
      </c>
      <c r="U2031" s="40">
        <f t="shared" si="1172"/>
        <v>0.22</v>
      </c>
      <c r="V2031" s="11">
        <f t="shared" ref="V2031:AK2072" si="1205">IF($A2031="x",BZ2031,"")</f>
        <v>16.837722122039207</v>
      </c>
      <c r="W2031" s="11">
        <f t="shared" si="1205"/>
        <v>573403.00913314323</v>
      </c>
      <c r="X2031" s="11">
        <f t="shared" si="1205"/>
        <v>16382.943118089806</v>
      </c>
      <c r="Y2031" s="11">
        <f t="shared" si="1204"/>
        <v>24601.685958221002</v>
      </c>
      <c r="Z2031" s="11">
        <f t="shared" si="1204"/>
        <v>1.5016646142814341</v>
      </c>
      <c r="AA2031" s="11">
        <f t="shared" si="1204"/>
        <v>18.560733745052538</v>
      </c>
      <c r="AB2031" s="11">
        <f t="shared" si="1204"/>
        <v>1430.7397403759744</v>
      </c>
      <c r="AC2031" s="11">
        <f t="shared" si="1204"/>
        <v>902.73974037597418</v>
      </c>
      <c r="AD2031" s="11">
        <f t="shared" si="1204"/>
        <v>233730.31197110753</v>
      </c>
      <c r="AE2031" s="11">
        <f t="shared" si="1170"/>
        <v>11686.515598555376</v>
      </c>
      <c r="AF2031" s="11">
        <f t="shared" si="1170"/>
        <v>16393.389852581386</v>
      </c>
      <c r="AG2031" s="11">
        <f t="shared" si="1170"/>
        <v>1.4027611322067501</v>
      </c>
      <c r="AH2031" s="11">
        <f t="shared" si="1170"/>
        <v>11.850118037207723</v>
      </c>
      <c r="AI2031" s="11">
        <f t="shared" si="1170"/>
        <v>0</v>
      </c>
      <c r="AJ2031" s="11">
        <f t="shared" si="1170"/>
        <v>0</v>
      </c>
      <c r="AK2031" s="11">
        <f t="shared" si="1170"/>
        <v>0</v>
      </c>
      <c r="AL2031" s="11">
        <f t="shared" si="1169"/>
        <v>0</v>
      </c>
      <c r="AM2031" s="11">
        <f t="shared" si="1169"/>
        <v>0</v>
      </c>
      <c r="AN2031" s="11">
        <f t="shared" si="1169"/>
        <v>0</v>
      </c>
      <c r="AO2031" s="11">
        <f t="shared" si="1169"/>
        <v>0</v>
      </c>
      <c r="AP2031" s="11">
        <f t="shared" si="1169"/>
        <v>0</v>
      </c>
      <c r="AQ2031" s="11">
        <f t="shared" si="1203"/>
        <v>0</v>
      </c>
      <c r="AR2031" s="11">
        <f t="shared" si="1203"/>
        <v>0</v>
      </c>
      <c r="AS2031" s="11">
        <f t="shared" si="1203"/>
        <v>0</v>
      </c>
      <c r="AT2031" s="11">
        <f t="shared" si="1203"/>
        <v>0</v>
      </c>
      <c r="AU2031" s="11">
        <f t="shared" si="1203"/>
        <v>0</v>
      </c>
      <c r="AV2031" s="11">
        <f t="shared" si="1200"/>
        <v>694468.78354285739</v>
      </c>
      <c r="AW2031" s="11">
        <f t="shared" si="1200"/>
        <v>0</v>
      </c>
      <c r="AX2031" s="11">
        <f t="shared" si="1200"/>
        <v>0</v>
      </c>
      <c r="AY2031" s="11">
        <f t="shared" si="1200"/>
        <v>3287.0794807519492</v>
      </c>
      <c r="AZ2031" s="11">
        <f t="shared" si="1200"/>
        <v>1</v>
      </c>
      <c r="BA2031" s="11">
        <f t="shared" si="1200"/>
        <v>1</v>
      </c>
      <c r="BB2031" s="11">
        <f t="shared" si="1200"/>
        <v>1</v>
      </c>
      <c r="BC2031" s="11">
        <f t="shared" si="1165"/>
        <v>1</v>
      </c>
      <c r="BD2031" s="11">
        <f t="shared" si="1165"/>
        <v>1</v>
      </c>
      <c r="BE2031" s="11">
        <f t="shared" si="1165"/>
        <v>1</v>
      </c>
      <c r="BF2031" s="15" t="str">
        <f t="shared" si="1174"/>
        <v>EN 10210</v>
      </c>
      <c r="BG2031" s="42">
        <v>12.765984</v>
      </c>
      <c r="BH2031" s="17">
        <f t="shared" si="1175"/>
        <v>70</v>
      </c>
      <c r="BI2031" s="17">
        <f t="shared" si="1176"/>
        <v>40</v>
      </c>
      <c r="BK2031" s="17">
        <f t="shared" si="1177"/>
        <v>8.8000000000000007</v>
      </c>
      <c r="BM2031" s="17">
        <f t="shared" si="1148"/>
        <v>13.200000000000001</v>
      </c>
      <c r="BX2031" s="18">
        <f t="shared" si="1178"/>
        <v>1664.4459092434663</v>
      </c>
      <c r="BY2031" s="42">
        <v>0.22</v>
      </c>
      <c r="BZ2031" s="43">
        <f t="shared" si="1179"/>
        <v>16.837722122039207</v>
      </c>
      <c r="CA2031" s="18">
        <f t="shared" si="1180"/>
        <v>573403.00913314323</v>
      </c>
      <c r="CB2031" s="18">
        <f t="shared" si="1181"/>
        <v>16382.943118089806</v>
      </c>
      <c r="CC2031" s="18">
        <f t="shared" si="1182"/>
        <v>24601.685958221002</v>
      </c>
      <c r="CD2031" s="25">
        <f t="shared" si="1183"/>
        <v>1.5016646142814341</v>
      </c>
      <c r="CE2031" s="26">
        <f t="shared" si="1184"/>
        <v>18.560733745052538</v>
      </c>
      <c r="CF2031" s="18">
        <f t="shared" si="1185"/>
        <v>1430.7397403759744</v>
      </c>
      <c r="CG2031" s="18">
        <f t="shared" si="1186"/>
        <v>902.73974037597418</v>
      </c>
      <c r="CH2031" s="18">
        <f t="shared" si="1187"/>
        <v>233730.31197110753</v>
      </c>
      <c r="CI2031" s="18">
        <f t="shared" si="1188"/>
        <v>11686.515598555376</v>
      </c>
      <c r="CJ2031" s="18">
        <f t="shared" si="1189"/>
        <v>16393.389852581386</v>
      </c>
      <c r="CK2031" s="25">
        <f t="shared" si="1190"/>
        <v>1.4027611322067501</v>
      </c>
      <c r="CL2031" s="26">
        <f t="shared" si="1191"/>
        <v>11.850118037207723</v>
      </c>
      <c r="CZ2031" s="18">
        <f t="shared" si="1192"/>
        <v>694468.78354285739</v>
      </c>
      <c r="DC2031" s="18">
        <f t="shared" si="1193"/>
        <v>3287.0794807519492</v>
      </c>
      <c r="DD2031" s="17">
        <f t="shared" si="1194"/>
        <v>1</v>
      </c>
      <c r="DE2031" s="17">
        <f t="shared" si="1195"/>
        <v>1</v>
      </c>
      <c r="DF2031" s="17">
        <f t="shared" si="1196"/>
        <v>1</v>
      </c>
      <c r="DG2031" s="17">
        <f t="shared" si="1197"/>
        <v>1</v>
      </c>
      <c r="DH2031" s="17">
        <f t="shared" si="1198"/>
        <v>1</v>
      </c>
      <c r="DI2031" s="17">
        <f t="shared" si="1199"/>
        <v>1</v>
      </c>
      <c r="DJ2031" s="20" t="s">
        <v>1879</v>
      </c>
    </row>
    <row r="2032" spans="1:114" x14ac:dyDescent="0.2">
      <c r="A2032" s="15" t="s">
        <v>105</v>
      </c>
      <c r="B2032" s="10" t="s">
        <v>2127</v>
      </c>
      <c r="C2032" s="11">
        <f t="shared" si="1171"/>
        <v>14.13</v>
      </c>
      <c r="D2032" s="11">
        <f t="shared" si="1202"/>
        <v>70</v>
      </c>
      <c r="E2032" s="11">
        <f t="shared" si="1202"/>
        <v>40</v>
      </c>
      <c r="F2032" s="11">
        <f t="shared" si="1202"/>
        <v>0</v>
      </c>
      <c r="G2032" s="11">
        <f t="shared" si="1201"/>
        <v>10</v>
      </c>
      <c r="H2032" s="11">
        <f t="shared" si="1201"/>
        <v>0</v>
      </c>
      <c r="I2032" s="11">
        <f t="shared" si="1201"/>
        <v>15</v>
      </c>
      <c r="J2032" s="11">
        <f t="shared" si="1201"/>
        <v>0</v>
      </c>
      <c r="K2032" s="11">
        <f t="shared" si="1201"/>
        <v>0</v>
      </c>
      <c r="L2032" s="11">
        <f t="shared" si="1201"/>
        <v>0</v>
      </c>
      <c r="M2032" s="11">
        <f t="shared" si="1167"/>
        <v>0</v>
      </c>
      <c r="N2032" s="11">
        <f t="shared" si="1167"/>
        <v>0</v>
      </c>
      <c r="O2032" s="11">
        <f t="shared" si="1167"/>
        <v>0</v>
      </c>
      <c r="P2032" s="11">
        <f t="shared" si="1167"/>
        <v>0</v>
      </c>
      <c r="Q2032" s="11">
        <f t="shared" si="1166"/>
        <v>0</v>
      </c>
      <c r="R2032" s="11">
        <f t="shared" si="1166"/>
        <v>0</v>
      </c>
      <c r="S2032" s="11">
        <f t="shared" si="1166"/>
        <v>0</v>
      </c>
      <c r="T2032" s="11">
        <f t="shared" si="1166"/>
        <v>1849.3361431346414</v>
      </c>
      <c r="U2032" s="40">
        <f t="shared" si="1172"/>
        <v>0.22</v>
      </c>
      <c r="V2032" s="11">
        <f t="shared" si="1205"/>
        <v>15.154344877239536</v>
      </c>
      <c r="W2032" s="11">
        <f t="shared" si="1205"/>
        <v>551032.41503205779</v>
      </c>
      <c r="X2032" s="11">
        <f t="shared" si="1205"/>
        <v>15743.783286630223</v>
      </c>
      <c r="Y2032" s="11">
        <f t="shared" si="1204"/>
        <v>24899.703947692513</v>
      </c>
      <c r="Z2032" s="11">
        <f t="shared" si="1204"/>
        <v>1.5815578437768252</v>
      </c>
      <c r="AA2032" s="11">
        <f t="shared" si="1204"/>
        <v>17.261583957537017</v>
      </c>
      <c r="AB2032" s="11">
        <f t="shared" si="1204"/>
        <v>1656.6370614359173</v>
      </c>
      <c r="AC2032" s="11">
        <f t="shared" si="1204"/>
        <v>1056.6370614359173</v>
      </c>
      <c r="AD2032" s="11">
        <f t="shared" si="1204"/>
        <v>226784.63542436366</v>
      </c>
      <c r="AE2032" s="11">
        <f t="shared" si="1170"/>
        <v>11339.231771218183</v>
      </c>
      <c r="AF2032" s="11">
        <f t="shared" si="1170"/>
        <v>16550.148026153747</v>
      </c>
      <c r="AG2032" s="11">
        <f t="shared" si="1170"/>
        <v>1.4595475566662441</v>
      </c>
      <c r="AH2032" s="11">
        <f t="shared" si="1170"/>
        <v>11.073856341099221</v>
      </c>
      <c r="AI2032" s="11">
        <f t="shared" si="1170"/>
        <v>0</v>
      </c>
      <c r="AJ2032" s="11">
        <f t="shared" si="1170"/>
        <v>0</v>
      </c>
      <c r="AK2032" s="11">
        <f t="shared" si="1170"/>
        <v>0</v>
      </c>
      <c r="AL2032" s="11">
        <f t="shared" si="1169"/>
        <v>0</v>
      </c>
      <c r="AM2032" s="11">
        <f t="shared" si="1169"/>
        <v>0</v>
      </c>
      <c r="AN2032" s="11">
        <f t="shared" si="1169"/>
        <v>0</v>
      </c>
      <c r="AO2032" s="11">
        <f t="shared" si="1169"/>
        <v>0</v>
      </c>
      <c r="AP2032" s="11">
        <f t="shared" si="1169"/>
        <v>0</v>
      </c>
      <c r="AQ2032" s="11">
        <f t="shared" si="1203"/>
        <v>0</v>
      </c>
      <c r="AR2032" s="11">
        <f t="shared" si="1203"/>
        <v>0</v>
      </c>
      <c r="AS2032" s="11">
        <f t="shared" si="1203"/>
        <v>0</v>
      </c>
      <c r="AT2032" s="11">
        <f t="shared" si="1203"/>
        <v>0</v>
      </c>
      <c r="AU2032" s="11">
        <f t="shared" si="1203"/>
        <v>0</v>
      </c>
      <c r="AV2032" s="11">
        <f t="shared" si="1200"/>
        <v>720000</v>
      </c>
      <c r="AW2032" s="11">
        <f t="shared" si="1200"/>
        <v>0</v>
      </c>
      <c r="AX2032" s="11">
        <f t="shared" si="1200"/>
        <v>0</v>
      </c>
      <c r="AY2032" s="11">
        <f t="shared" si="1200"/>
        <v>2913.2741228718346</v>
      </c>
      <c r="AZ2032" s="11">
        <f t="shared" si="1200"/>
        <v>1</v>
      </c>
      <c r="BA2032" s="11">
        <f t="shared" si="1200"/>
        <v>1</v>
      </c>
      <c r="BB2032" s="11">
        <f t="shared" si="1200"/>
        <v>1</v>
      </c>
      <c r="BC2032" s="11">
        <f t="shared" si="1165"/>
        <v>1</v>
      </c>
      <c r="BD2032" s="11">
        <f t="shared" si="1165"/>
        <v>1</v>
      </c>
      <c r="BE2032" s="11">
        <f t="shared" si="1165"/>
        <v>1</v>
      </c>
      <c r="BF2032" s="15" t="str">
        <f t="shared" si="1174"/>
        <v>EN 10210</v>
      </c>
      <c r="BG2032" s="42">
        <v>14.13</v>
      </c>
      <c r="BH2032" s="17">
        <f t="shared" si="1175"/>
        <v>70</v>
      </c>
      <c r="BI2032" s="17">
        <f t="shared" si="1176"/>
        <v>40</v>
      </c>
      <c r="BK2032" s="17">
        <f t="shared" si="1177"/>
        <v>10</v>
      </c>
      <c r="BM2032" s="17">
        <f t="shared" si="1148"/>
        <v>15</v>
      </c>
      <c r="BX2032" s="18">
        <f t="shared" si="1178"/>
        <v>1849.3361431346414</v>
      </c>
      <c r="BY2032" s="42">
        <v>0.22</v>
      </c>
      <c r="BZ2032" s="43">
        <f t="shared" si="1179"/>
        <v>15.154344877239536</v>
      </c>
      <c r="CA2032" s="18">
        <f t="shared" si="1180"/>
        <v>551032.41503205779</v>
      </c>
      <c r="CB2032" s="18">
        <f t="shared" si="1181"/>
        <v>15743.783286630223</v>
      </c>
      <c r="CC2032" s="18">
        <f t="shared" si="1182"/>
        <v>24899.703947692513</v>
      </c>
      <c r="CD2032" s="25">
        <f t="shared" si="1183"/>
        <v>1.5815578437768252</v>
      </c>
      <c r="CE2032" s="26">
        <f t="shared" si="1184"/>
        <v>17.261583957537017</v>
      </c>
      <c r="CF2032" s="18">
        <f t="shared" si="1185"/>
        <v>1656.6370614359173</v>
      </c>
      <c r="CG2032" s="18">
        <f t="shared" si="1186"/>
        <v>1056.6370614359173</v>
      </c>
      <c r="CH2032" s="18">
        <f t="shared" si="1187"/>
        <v>226784.63542436366</v>
      </c>
      <c r="CI2032" s="18">
        <f t="shared" si="1188"/>
        <v>11339.231771218183</v>
      </c>
      <c r="CJ2032" s="18">
        <f t="shared" si="1189"/>
        <v>16550.148026153747</v>
      </c>
      <c r="CK2032" s="25">
        <f t="shared" si="1190"/>
        <v>1.4595475566662441</v>
      </c>
      <c r="CL2032" s="26">
        <f t="shared" si="1191"/>
        <v>11.073856341099221</v>
      </c>
      <c r="CZ2032" s="18">
        <f t="shared" si="1192"/>
        <v>720000</v>
      </c>
      <c r="DC2032" s="18">
        <f t="shared" si="1193"/>
        <v>2913.2741228718346</v>
      </c>
      <c r="DD2032" s="17">
        <f t="shared" si="1194"/>
        <v>1</v>
      </c>
      <c r="DE2032" s="17">
        <f t="shared" si="1195"/>
        <v>1</v>
      </c>
      <c r="DF2032" s="17">
        <f t="shared" si="1196"/>
        <v>1</v>
      </c>
      <c r="DG2032" s="17">
        <f t="shared" si="1197"/>
        <v>1</v>
      </c>
      <c r="DH2032" s="17">
        <f t="shared" si="1198"/>
        <v>1</v>
      </c>
      <c r="DI2032" s="17">
        <f t="shared" si="1199"/>
        <v>1</v>
      </c>
      <c r="DJ2032" s="20" t="s">
        <v>1879</v>
      </c>
    </row>
    <row r="2033" spans="1:114" x14ac:dyDescent="0.2">
      <c r="A2033" s="15" t="s">
        <v>105</v>
      </c>
      <c r="B2033" s="10" t="s">
        <v>2128</v>
      </c>
      <c r="C2033" s="11">
        <f t="shared" si="1171"/>
        <v>5.199525999999997</v>
      </c>
      <c r="D2033" s="11">
        <f t="shared" si="1202"/>
        <v>80</v>
      </c>
      <c r="E2033" s="11">
        <f t="shared" si="1202"/>
        <v>40</v>
      </c>
      <c r="F2033" s="11">
        <f t="shared" si="1202"/>
        <v>0</v>
      </c>
      <c r="G2033" s="11">
        <f t="shared" si="1201"/>
        <v>2.9</v>
      </c>
      <c r="H2033" s="11">
        <f t="shared" si="1201"/>
        <v>0</v>
      </c>
      <c r="I2033" s="11">
        <f t="shared" si="1201"/>
        <v>2.9</v>
      </c>
      <c r="J2033" s="11">
        <f t="shared" si="1201"/>
        <v>0</v>
      </c>
      <c r="K2033" s="11">
        <f t="shared" si="1201"/>
        <v>0</v>
      </c>
      <c r="L2033" s="11">
        <f t="shared" si="1201"/>
        <v>0</v>
      </c>
      <c r="M2033" s="11">
        <f t="shared" si="1167"/>
        <v>0</v>
      </c>
      <c r="N2033" s="11">
        <f t="shared" si="1167"/>
        <v>0</v>
      </c>
      <c r="O2033" s="11">
        <f t="shared" si="1167"/>
        <v>0</v>
      </c>
      <c r="P2033" s="11">
        <f t="shared" si="1167"/>
        <v>0</v>
      </c>
      <c r="Q2033" s="11">
        <f t="shared" si="1166"/>
        <v>0</v>
      </c>
      <c r="R2033" s="11">
        <f t="shared" si="1166"/>
        <v>0</v>
      </c>
      <c r="S2033" s="11">
        <f t="shared" si="1166"/>
        <v>0</v>
      </c>
      <c r="T2033" s="11">
        <f t="shared" si="1166"/>
        <v>640.70238265007038</v>
      </c>
      <c r="U2033" s="40">
        <f t="shared" si="1172"/>
        <v>0.24</v>
      </c>
      <c r="V2033" s="11">
        <f t="shared" si="1205"/>
        <v>47.718331062210787</v>
      </c>
      <c r="W2033" s="11">
        <f t="shared" si="1205"/>
        <v>508691.07530710398</v>
      </c>
      <c r="X2033" s="11">
        <f t="shared" si="1205"/>
        <v>12717.276882677599</v>
      </c>
      <c r="Y2033" s="11">
        <f t="shared" si="1204"/>
        <v>16072.272153299076</v>
      </c>
      <c r="Z2033" s="11">
        <f t="shared" si="1204"/>
        <v>1.2638139675319462</v>
      </c>
      <c r="AA2033" s="11">
        <f t="shared" si="1204"/>
        <v>28.177268449658332</v>
      </c>
      <c r="AB2033" s="11">
        <f t="shared" si="1204"/>
        <v>475.98238265007046</v>
      </c>
      <c r="AC2033" s="11">
        <f t="shared" si="1204"/>
        <v>243.98238265007049</v>
      </c>
      <c r="AD2033" s="11">
        <f t="shared" si="1204"/>
        <v>171142.18223516914</v>
      </c>
      <c r="AE2033" s="11">
        <f t="shared" si="1170"/>
        <v>8557.1091117584565</v>
      </c>
      <c r="AF2033" s="11">
        <f t="shared" si="1170"/>
        <v>9881.8245002976691</v>
      </c>
      <c r="AG2033" s="11">
        <f t="shared" si="1170"/>
        <v>1.1548087527268878</v>
      </c>
      <c r="AH2033" s="11">
        <f t="shared" si="1170"/>
        <v>16.343699294155254</v>
      </c>
      <c r="AI2033" s="11">
        <f t="shared" si="1170"/>
        <v>0</v>
      </c>
      <c r="AJ2033" s="11">
        <f t="shared" si="1170"/>
        <v>0</v>
      </c>
      <c r="AK2033" s="11">
        <f t="shared" si="1170"/>
        <v>0</v>
      </c>
      <c r="AL2033" s="11">
        <f t="shared" si="1169"/>
        <v>0</v>
      </c>
      <c r="AM2033" s="11">
        <f t="shared" si="1169"/>
        <v>0</v>
      </c>
      <c r="AN2033" s="11">
        <f t="shared" si="1169"/>
        <v>0</v>
      </c>
      <c r="AO2033" s="11">
        <f t="shared" si="1169"/>
        <v>0</v>
      </c>
      <c r="AP2033" s="11">
        <f t="shared" si="1169"/>
        <v>0</v>
      </c>
      <c r="AQ2033" s="11">
        <f t="shared" si="1203"/>
        <v>0</v>
      </c>
      <c r="AR2033" s="11">
        <f t="shared" si="1203"/>
        <v>0</v>
      </c>
      <c r="AS2033" s="11">
        <f t="shared" si="1203"/>
        <v>0</v>
      </c>
      <c r="AT2033" s="11">
        <f t="shared" si="1203"/>
        <v>0</v>
      </c>
      <c r="AU2033" s="11">
        <f t="shared" si="1203"/>
        <v>0</v>
      </c>
      <c r="AV2033" s="11">
        <f t="shared" si="1200"/>
        <v>415545.38647092815</v>
      </c>
      <c r="AW2033" s="11">
        <f t="shared" si="1200"/>
        <v>0</v>
      </c>
      <c r="AX2033" s="11">
        <f t="shared" si="1200"/>
        <v>0</v>
      </c>
      <c r="AY2033" s="11">
        <f t="shared" si="1200"/>
        <v>5688.3335739751055</v>
      </c>
      <c r="AZ2033" s="11">
        <f t="shared" si="1200"/>
        <v>1</v>
      </c>
      <c r="BA2033" s="11">
        <f t="shared" si="1200"/>
        <v>1</v>
      </c>
      <c r="BB2033" s="11">
        <f t="shared" si="1200"/>
        <v>1</v>
      </c>
      <c r="BC2033" s="11">
        <f t="shared" si="1165"/>
        <v>1</v>
      </c>
      <c r="BD2033" s="11">
        <f t="shared" si="1165"/>
        <v>1</v>
      </c>
      <c r="BE2033" s="11">
        <f t="shared" si="1165"/>
        <v>2</v>
      </c>
      <c r="BF2033" s="15" t="str">
        <f t="shared" si="1174"/>
        <v>EN 10210</v>
      </c>
      <c r="BG2033" s="42">
        <v>5.199525999999997</v>
      </c>
      <c r="BH2033" s="17">
        <f t="shared" si="1175"/>
        <v>80</v>
      </c>
      <c r="BI2033" s="17">
        <f t="shared" si="1176"/>
        <v>40</v>
      </c>
      <c r="BK2033" s="17">
        <f t="shared" si="1177"/>
        <v>2.9</v>
      </c>
      <c r="BM2033" s="17">
        <f t="shared" si="1148"/>
        <v>2.9</v>
      </c>
      <c r="BX2033" s="18">
        <f t="shared" si="1178"/>
        <v>640.70238265007038</v>
      </c>
      <c r="BY2033" s="42">
        <v>0.24</v>
      </c>
      <c r="BZ2033" s="43">
        <f t="shared" si="1179"/>
        <v>47.718331062210787</v>
      </c>
      <c r="CA2033" s="18">
        <f t="shared" si="1180"/>
        <v>508691.07530710398</v>
      </c>
      <c r="CB2033" s="18">
        <f t="shared" si="1181"/>
        <v>12717.276882677599</v>
      </c>
      <c r="CC2033" s="18">
        <f t="shared" si="1182"/>
        <v>16072.272153299076</v>
      </c>
      <c r="CD2033" s="25">
        <f t="shared" si="1183"/>
        <v>1.2638139675319462</v>
      </c>
      <c r="CE2033" s="26">
        <f t="shared" si="1184"/>
        <v>28.177268449658332</v>
      </c>
      <c r="CF2033" s="18">
        <f t="shared" si="1185"/>
        <v>475.98238265007046</v>
      </c>
      <c r="CG2033" s="18">
        <f t="shared" si="1186"/>
        <v>243.98238265007049</v>
      </c>
      <c r="CH2033" s="18">
        <f t="shared" si="1187"/>
        <v>171142.18223516914</v>
      </c>
      <c r="CI2033" s="18">
        <f t="shared" si="1188"/>
        <v>8557.1091117584565</v>
      </c>
      <c r="CJ2033" s="18">
        <f t="shared" si="1189"/>
        <v>9881.8245002976691</v>
      </c>
      <c r="CK2033" s="25">
        <f t="shared" si="1190"/>
        <v>1.1548087527268878</v>
      </c>
      <c r="CL2033" s="26">
        <f t="shared" si="1191"/>
        <v>16.343699294155254</v>
      </c>
      <c r="CZ2033" s="18">
        <f t="shared" si="1192"/>
        <v>415545.38647092815</v>
      </c>
      <c r="DC2033" s="18">
        <f t="shared" si="1193"/>
        <v>5688.3335739751055</v>
      </c>
      <c r="DD2033" s="17">
        <f t="shared" si="1194"/>
        <v>1</v>
      </c>
      <c r="DE2033" s="17">
        <f t="shared" si="1195"/>
        <v>1</v>
      </c>
      <c r="DF2033" s="17">
        <f t="shared" si="1196"/>
        <v>1</v>
      </c>
      <c r="DG2033" s="17">
        <f t="shared" si="1197"/>
        <v>1</v>
      </c>
      <c r="DH2033" s="17">
        <f t="shared" si="1198"/>
        <v>1</v>
      </c>
      <c r="DI2033" s="17">
        <f t="shared" si="1199"/>
        <v>2</v>
      </c>
      <c r="DJ2033" s="20" t="s">
        <v>1879</v>
      </c>
    </row>
    <row r="2034" spans="1:114" x14ac:dyDescent="0.2">
      <c r="A2034" s="15" t="s">
        <v>105</v>
      </c>
      <c r="B2034" s="10" t="s">
        <v>2129</v>
      </c>
      <c r="C2034" s="11">
        <f t="shared" si="1171"/>
        <v>5.7072640000000003</v>
      </c>
      <c r="D2034" s="11">
        <f t="shared" si="1202"/>
        <v>80</v>
      </c>
      <c r="E2034" s="11">
        <f t="shared" si="1202"/>
        <v>40</v>
      </c>
      <c r="F2034" s="11">
        <f t="shared" si="1202"/>
        <v>0</v>
      </c>
      <c r="G2034" s="11">
        <f t="shared" si="1201"/>
        <v>3.2</v>
      </c>
      <c r="H2034" s="11">
        <f t="shared" si="1201"/>
        <v>0</v>
      </c>
      <c r="I2034" s="11">
        <f t="shared" si="1201"/>
        <v>3.2</v>
      </c>
      <c r="J2034" s="11">
        <f t="shared" si="1201"/>
        <v>0</v>
      </c>
      <c r="K2034" s="11">
        <f t="shared" si="1201"/>
        <v>0</v>
      </c>
      <c r="L2034" s="11">
        <f t="shared" si="1201"/>
        <v>0</v>
      </c>
      <c r="M2034" s="11">
        <f t="shared" si="1167"/>
        <v>0</v>
      </c>
      <c r="N2034" s="11">
        <f t="shared" si="1167"/>
        <v>0</v>
      </c>
      <c r="O2034" s="11">
        <f t="shared" si="1167"/>
        <v>0</v>
      </c>
      <c r="P2034" s="11">
        <f t="shared" si="1167"/>
        <v>0</v>
      </c>
      <c r="Q2034" s="11">
        <f t="shared" si="1166"/>
        <v>0</v>
      </c>
      <c r="R2034" s="11">
        <f t="shared" si="1166"/>
        <v>0</v>
      </c>
      <c r="S2034" s="11">
        <f t="shared" si="1166"/>
        <v>0</v>
      </c>
      <c r="T2034" s="11">
        <f t="shared" si="1166"/>
        <v>700.66972631827855</v>
      </c>
      <c r="U2034" s="40">
        <f t="shared" si="1172"/>
        <v>0.24</v>
      </c>
      <c r="V2034" s="11">
        <f t="shared" si="1205"/>
        <v>43.634321934091162</v>
      </c>
      <c r="W2034" s="11">
        <f t="shared" si="1205"/>
        <v>549430.69338782446</v>
      </c>
      <c r="X2034" s="11">
        <f t="shared" si="1205"/>
        <v>13735.767334695611</v>
      </c>
      <c r="Y2034" s="11">
        <f t="shared" si="1204"/>
        <v>17458.577470960819</v>
      </c>
      <c r="Z2034" s="11">
        <f t="shared" si="1204"/>
        <v>1.2710303724249641</v>
      </c>
      <c r="AA2034" s="11">
        <f t="shared" si="1204"/>
        <v>28.002691885682975</v>
      </c>
      <c r="AB2034" s="11">
        <f t="shared" si="1204"/>
        <v>526.58972631827851</v>
      </c>
      <c r="AC2034" s="11">
        <f t="shared" si="1204"/>
        <v>270.58972631827845</v>
      </c>
      <c r="AD2034" s="11">
        <f t="shared" si="1204"/>
        <v>184111.96507670273</v>
      </c>
      <c r="AE2034" s="11">
        <f t="shared" si="1170"/>
        <v>9205.5982538351363</v>
      </c>
      <c r="AF2034" s="11">
        <f t="shared" si="1170"/>
        <v>10715.582944595253</v>
      </c>
      <c r="AG2034" s="11">
        <f t="shared" si="1170"/>
        <v>1.1640289581539194</v>
      </c>
      <c r="AH2034" s="11">
        <f t="shared" si="1170"/>
        <v>16.210049086804755</v>
      </c>
      <c r="AI2034" s="11">
        <f t="shared" si="1170"/>
        <v>0</v>
      </c>
      <c r="AJ2034" s="11">
        <f t="shared" si="1170"/>
        <v>0</v>
      </c>
      <c r="AK2034" s="11">
        <f t="shared" si="1170"/>
        <v>0</v>
      </c>
      <c r="AL2034" s="11">
        <f t="shared" si="1169"/>
        <v>0</v>
      </c>
      <c r="AM2034" s="11">
        <f t="shared" si="1169"/>
        <v>0</v>
      </c>
      <c r="AN2034" s="11">
        <f t="shared" si="1169"/>
        <v>0</v>
      </c>
      <c r="AO2034" s="11">
        <f t="shared" si="1169"/>
        <v>0</v>
      </c>
      <c r="AP2034" s="11">
        <f t="shared" si="1169"/>
        <v>0</v>
      </c>
      <c r="AQ2034" s="11">
        <f t="shared" si="1203"/>
        <v>0</v>
      </c>
      <c r="AR2034" s="11">
        <f t="shared" si="1203"/>
        <v>0</v>
      </c>
      <c r="AS2034" s="11">
        <f t="shared" si="1203"/>
        <v>0</v>
      </c>
      <c r="AT2034" s="11">
        <f t="shared" si="1203"/>
        <v>0</v>
      </c>
      <c r="AU2034" s="11">
        <f t="shared" si="1203"/>
        <v>0</v>
      </c>
      <c r="AV2034" s="11">
        <f t="shared" si="1200"/>
        <v>450007.46690704231</v>
      </c>
      <c r="AW2034" s="11">
        <f t="shared" si="1200"/>
        <v>0</v>
      </c>
      <c r="AX2034" s="11">
        <f t="shared" si="1200"/>
        <v>0</v>
      </c>
      <c r="AY2034" s="11">
        <f t="shared" si="1200"/>
        <v>5612.9245894774176</v>
      </c>
      <c r="AZ2034" s="11">
        <f t="shared" si="1200"/>
        <v>1</v>
      </c>
      <c r="BA2034" s="11">
        <f t="shared" si="1200"/>
        <v>1</v>
      </c>
      <c r="BB2034" s="11">
        <f t="shared" si="1200"/>
        <v>1</v>
      </c>
      <c r="BC2034" s="11">
        <f t="shared" si="1165"/>
        <v>1</v>
      </c>
      <c r="BD2034" s="11">
        <f t="shared" si="1165"/>
        <v>1</v>
      </c>
      <c r="BE2034" s="11">
        <f t="shared" si="1165"/>
        <v>1</v>
      </c>
      <c r="BF2034" s="15" t="str">
        <f t="shared" si="1174"/>
        <v>EN 10210</v>
      </c>
      <c r="BG2034" s="42">
        <v>5.7072640000000003</v>
      </c>
      <c r="BH2034" s="17">
        <f t="shared" si="1175"/>
        <v>80</v>
      </c>
      <c r="BI2034" s="17">
        <f t="shared" si="1176"/>
        <v>40</v>
      </c>
      <c r="BK2034" s="17">
        <f t="shared" si="1177"/>
        <v>3.2</v>
      </c>
      <c r="BM2034" s="17">
        <f t="shared" si="1148"/>
        <v>3.2</v>
      </c>
      <c r="BX2034" s="18">
        <f t="shared" si="1178"/>
        <v>700.66972631827855</v>
      </c>
      <c r="BY2034" s="42">
        <v>0.24</v>
      </c>
      <c r="BZ2034" s="43">
        <f t="shared" si="1179"/>
        <v>43.634321934091162</v>
      </c>
      <c r="CA2034" s="18">
        <f t="shared" si="1180"/>
        <v>549430.69338782446</v>
      </c>
      <c r="CB2034" s="18">
        <f t="shared" si="1181"/>
        <v>13735.767334695611</v>
      </c>
      <c r="CC2034" s="18">
        <f t="shared" si="1182"/>
        <v>17458.577470960819</v>
      </c>
      <c r="CD2034" s="25">
        <f t="shared" si="1183"/>
        <v>1.2710303724249641</v>
      </c>
      <c r="CE2034" s="26">
        <f t="shared" si="1184"/>
        <v>28.002691885682975</v>
      </c>
      <c r="CF2034" s="18">
        <f t="shared" si="1185"/>
        <v>526.58972631827851</v>
      </c>
      <c r="CG2034" s="18">
        <f t="shared" si="1186"/>
        <v>270.58972631827845</v>
      </c>
      <c r="CH2034" s="18">
        <f t="shared" si="1187"/>
        <v>184111.96507670273</v>
      </c>
      <c r="CI2034" s="18">
        <f t="shared" si="1188"/>
        <v>9205.5982538351363</v>
      </c>
      <c r="CJ2034" s="18">
        <f t="shared" si="1189"/>
        <v>10715.582944595253</v>
      </c>
      <c r="CK2034" s="25">
        <f t="shared" si="1190"/>
        <v>1.1640289581539194</v>
      </c>
      <c r="CL2034" s="26">
        <f t="shared" si="1191"/>
        <v>16.210049086804755</v>
      </c>
      <c r="CZ2034" s="18">
        <f t="shared" si="1192"/>
        <v>450007.46690704231</v>
      </c>
      <c r="DC2034" s="18">
        <f t="shared" si="1193"/>
        <v>5612.9245894774176</v>
      </c>
      <c r="DD2034" s="17">
        <f t="shared" si="1194"/>
        <v>1</v>
      </c>
      <c r="DE2034" s="17">
        <f t="shared" si="1195"/>
        <v>1</v>
      </c>
      <c r="DF2034" s="17">
        <f t="shared" si="1196"/>
        <v>1</v>
      </c>
      <c r="DG2034" s="17">
        <f t="shared" si="1197"/>
        <v>1</v>
      </c>
      <c r="DH2034" s="17">
        <f t="shared" si="1198"/>
        <v>1</v>
      </c>
      <c r="DI2034" s="17">
        <f t="shared" si="1199"/>
        <v>1</v>
      </c>
      <c r="DJ2034" s="20" t="s">
        <v>1879</v>
      </c>
    </row>
    <row r="2035" spans="1:114" x14ac:dyDescent="0.2">
      <c r="A2035" s="15" t="s">
        <v>105</v>
      </c>
      <c r="B2035" s="10" t="s">
        <v>2130</v>
      </c>
      <c r="C2035" s="11">
        <f t="shared" si="1171"/>
        <v>6.3754560000000025</v>
      </c>
      <c r="D2035" s="11">
        <f t="shared" si="1202"/>
        <v>80</v>
      </c>
      <c r="E2035" s="11">
        <f t="shared" si="1202"/>
        <v>40</v>
      </c>
      <c r="F2035" s="11">
        <f t="shared" si="1202"/>
        <v>0</v>
      </c>
      <c r="G2035" s="11">
        <f t="shared" si="1201"/>
        <v>3.6</v>
      </c>
      <c r="H2035" s="11">
        <f t="shared" si="1201"/>
        <v>0</v>
      </c>
      <c r="I2035" s="11">
        <f t="shared" si="1201"/>
        <v>3.6</v>
      </c>
      <c r="J2035" s="11">
        <f t="shared" si="1201"/>
        <v>0</v>
      </c>
      <c r="K2035" s="11">
        <f t="shared" si="1201"/>
        <v>0</v>
      </c>
      <c r="L2035" s="11">
        <f t="shared" si="1201"/>
        <v>0</v>
      </c>
      <c r="M2035" s="11">
        <f t="shared" si="1167"/>
        <v>0</v>
      </c>
      <c r="N2035" s="11">
        <f t="shared" si="1167"/>
        <v>0</v>
      </c>
      <c r="O2035" s="11">
        <f t="shared" si="1167"/>
        <v>0</v>
      </c>
      <c r="P2035" s="11">
        <f t="shared" si="1167"/>
        <v>0</v>
      </c>
      <c r="Q2035" s="11">
        <f t="shared" si="1166"/>
        <v>0</v>
      </c>
      <c r="R2035" s="11">
        <f t="shared" si="1166"/>
        <v>0</v>
      </c>
      <c r="S2035" s="11">
        <f t="shared" si="1166"/>
        <v>0</v>
      </c>
      <c r="T2035" s="11">
        <f t="shared" si="1166"/>
        <v>778.78512237157111</v>
      </c>
      <c r="U2035" s="40">
        <f t="shared" si="1172"/>
        <v>0.24</v>
      </c>
      <c r="V2035" s="11">
        <f t="shared" si="1205"/>
        <v>39.257617447211992</v>
      </c>
      <c r="W2035" s="11">
        <f t="shared" si="1205"/>
        <v>600499.70503465051</v>
      </c>
      <c r="X2035" s="11">
        <f t="shared" si="1205"/>
        <v>15012.492625866264</v>
      </c>
      <c r="Y2035" s="11">
        <f t="shared" si="1204"/>
        <v>19228.888013787535</v>
      </c>
      <c r="Z2035" s="11">
        <f t="shared" si="1204"/>
        <v>1.2808591146720363</v>
      </c>
      <c r="AA2035" s="11">
        <f t="shared" si="1204"/>
        <v>27.7681902411659</v>
      </c>
      <c r="AB2035" s="11">
        <f t="shared" si="1204"/>
        <v>594.46512237157117</v>
      </c>
      <c r="AC2035" s="11">
        <f t="shared" si="1204"/>
        <v>306.46512237157117</v>
      </c>
      <c r="AD2035" s="11">
        <f t="shared" si="1204"/>
        <v>200166.39343177763</v>
      </c>
      <c r="AE2035" s="11">
        <f t="shared" si="1170"/>
        <v>10008.319671588881</v>
      </c>
      <c r="AF2035" s="11">
        <f t="shared" si="1170"/>
        <v>11774.785566356109</v>
      </c>
      <c r="AG2035" s="11">
        <f t="shared" si="1170"/>
        <v>1.1764997474832648</v>
      </c>
      <c r="AH2035" s="11">
        <f t="shared" si="1170"/>
        <v>16.031965105973036</v>
      </c>
      <c r="AI2035" s="11">
        <f t="shared" si="1170"/>
        <v>0</v>
      </c>
      <c r="AJ2035" s="11">
        <f t="shared" si="1170"/>
        <v>0</v>
      </c>
      <c r="AK2035" s="11">
        <f t="shared" si="1170"/>
        <v>0</v>
      </c>
      <c r="AL2035" s="11">
        <f t="shared" si="1169"/>
        <v>0</v>
      </c>
      <c r="AM2035" s="11">
        <f t="shared" si="1169"/>
        <v>0</v>
      </c>
      <c r="AN2035" s="11">
        <f t="shared" si="1169"/>
        <v>0</v>
      </c>
      <c r="AO2035" s="11">
        <f t="shared" si="1169"/>
        <v>0</v>
      </c>
      <c r="AP2035" s="11">
        <f t="shared" si="1169"/>
        <v>0</v>
      </c>
      <c r="AQ2035" s="11">
        <f t="shared" si="1203"/>
        <v>0</v>
      </c>
      <c r="AR2035" s="11">
        <f t="shared" si="1203"/>
        <v>0</v>
      </c>
      <c r="AS2035" s="11">
        <f t="shared" si="1203"/>
        <v>0</v>
      </c>
      <c r="AT2035" s="11">
        <f t="shared" si="1203"/>
        <v>0</v>
      </c>
      <c r="AU2035" s="11">
        <f t="shared" si="1203"/>
        <v>0</v>
      </c>
      <c r="AV2035" s="11">
        <f t="shared" si="1200"/>
        <v>493642.88435744686</v>
      </c>
      <c r="AW2035" s="11">
        <f t="shared" si="1200"/>
        <v>0</v>
      </c>
      <c r="AX2035" s="11">
        <f t="shared" si="1200"/>
        <v>0</v>
      </c>
      <c r="AY2035" s="11">
        <f t="shared" si="1200"/>
        <v>5511.8576835573567</v>
      </c>
      <c r="AZ2035" s="11">
        <f t="shared" si="1200"/>
        <v>1</v>
      </c>
      <c r="BA2035" s="11">
        <f t="shared" si="1200"/>
        <v>1</v>
      </c>
      <c r="BB2035" s="11">
        <f t="shared" si="1200"/>
        <v>1</v>
      </c>
      <c r="BC2035" s="11">
        <f t="shared" si="1165"/>
        <v>1</v>
      </c>
      <c r="BD2035" s="11">
        <f t="shared" si="1165"/>
        <v>1</v>
      </c>
      <c r="BE2035" s="11">
        <f t="shared" si="1165"/>
        <v>1</v>
      </c>
      <c r="BF2035" s="15" t="str">
        <f t="shared" si="1174"/>
        <v>EN 10210</v>
      </c>
      <c r="BG2035" s="42">
        <v>6.3754560000000025</v>
      </c>
      <c r="BH2035" s="17">
        <f t="shared" si="1175"/>
        <v>80</v>
      </c>
      <c r="BI2035" s="17">
        <f t="shared" si="1176"/>
        <v>40</v>
      </c>
      <c r="BK2035" s="17">
        <f t="shared" si="1177"/>
        <v>3.6</v>
      </c>
      <c r="BM2035" s="17">
        <f t="shared" si="1148"/>
        <v>3.6</v>
      </c>
      <c r="BX2035" s="18">
        <f t="shared" si="1178"/>
        <v>778.78512237157111</v>
      </c>
      <c r="BY2035" s="42">
        <v>0.24</v>
      </c>
      <c r="BZ2035" s="43">
        <f t="shared" si="1179"/>
        <v>39.257617447211992</v>
      </c>
      <c r="CA2035" s="18">
        <f t="shared" si="1180"/>
        <v>600499.70503465051</v>
      </c>
      <c r="CB2035" s="18">
        <f t="shared" si="1181"/>
        <v>15012.492625866264</v>
      </c>
      <c r="CC2035" s="18">
        <f t="shared" si="1182"/>
        <v>19228.888013787535</v>
      </c>
      <c r="CD2035" s="25">
        <f t="shared" si="1183"/>
        <v>1.2808591146720363</v>
      </c>
      <c r="CE2035" s="26">
        <f t="shared" si="1184"/>
        <v>27.7681902411659</v>
      </c>
      <c r="CF2035" s="18">
        <f t="shared" si="1185"/>
        <v>594.46512237157117</v>
      </c>
      <c r="CG2035" s="18">
        <f t="shared" si="1186"/>
        <v>306.46512237157117</v>
      </c>
      <c r="CH2035" s="18">
        <f t="shared" si="1187"/>
        <v>200166.39343177763</v>
      </c>
      <c r="CI2035" s="18">
        <f t="shared" si="1188"/>
        <v>10008.319671588881</v>
      </c>
      <c r="CJ2035" s="18">
        <f t="shared" si="1189"/>
        <v>11774.785566356109</v>
      </c>
      <c r="CK2035" s="25">
        <f t="shared" si="1190"/>
        <v>1.1764997474832648</v>
      </c>
      <c r="CL2035" s="26">
        <f t="shared" si="1191"/>
        <v>16.031965105973036</v>
      </c>
      <c r="CZ2035" s="18">
        <f t="shared" si="1192"/>
        <v>493642.88435744686</v>
      </c>
      <c r="DC2035" s="18">
        <f t="shared" si="1193"/>
        <v>5511.8576835573567</v>
      </c>
      <c r="DD2035" s="17">
        <f t="shared" si="1194"/>
        <v>1</v>
      </c>
      <c r="DE2035" s="17">
        <f t="shared" si="1195"/>
        <v>1</v>
      </c>
      <c r="DF2035" s="17">
        <f t="shared" si="1196"/>
        <v>1</v>
      </c>
      <c r="DG2035" s="17">
        <f t="shared" si="1197"/>
        <v>1</v>
      </c>
      <c r="DH2035" s="17">
        <f t="shared" si="1198"/>
        <v>1</v>
      </c>
      <c r="DI2035" s="17">
        <f t="shared" si="1199"/>
        <v>1</v>
      </c>
      <c r="DJ2035" s="20" t="s">
        <v>1879</v>
      </c>
    </row>
    <row r="2036" spans="1:114" x14ac:dyDescent="0.2">
      <c r="A2036" s="15" t="s">
        <v>105</v>
      </c>
      <c r="B2036" s="10" t="s">
        <v>2131</v>
      </c>
      <c r="C2036" s="11">
        <f t="shared" si="1171"/>
        <v>7.0335999999999999</v>
      </c>
      <c r="D2036" s="11">
        <f t="shared" si="1202"/>
        <v>80</v>
      </c>
      <c r="E2036" s="11">
        <f t="shared" si="1202"/>
        <v>40</v>
      </c>
      <c r="F2036" s="11">
        <f t="shared" si="1202"/>
        <v>0</v>
      </c>
      <c r="G2036" s="11">
        <f t="shared" si="1201"/>
        <v>4</v>
      </c>
      <c r="H2036" s="11">
        <f t="shared" si="1201"/>
        <v>0</v>
      </c>
      <c r="I2036" s="11">
        <f t="shared" si="1201"/>
        <v>4</v>
      </c>
      <c r="J2036" s="11">
        <f t="shared" si="1201"/>
        <v>0</v>
      </c>
      <c r="K2036" s="11">
        <f t="shared" si="1201"/>
        <v>0</v>
      </c>
      <c r="L2036" s="11">
        <f t="shared" si="1201"/>
        <v>0</v>
      </c>
      <c r="M2036" s="11">
        <f t="shared" si="1167"/>
        <v>0</v>
      </c>
      <c r="N2036" s="11">
        <f t="shared" si="1167"/>
        <v>0</v>
      </c>
      <c r="O2036" s="11">
        <f t="shared" si="1167"/>
        <v>0</v>
      </c>
      <c r="P2036" s="11">
        <f t="shared" si="1167"/>
        <v>0</v>
      </c>
      <c r="Q2036" s="11">
        <f t="shared" si="1166"/>
        <v>0</v>
      </c>
      <c r="R2036" s="11">
        <f t="shared" si="1166"/>
        <v>0</v>
      </c>
      <c r="S2036" s="11">
        <f t="shared" si="1166"/>
        <v>0</v>
      </c>
      <c r="T2036" s="11">
        <f t="shared" si="1166"/>
        <v>854.79644737231001</v>
      </c>
      <c r="U2036" s="40">
        <f t="shared" si="1172"/>
        <v>0.24</v>
      </c>
      <c r="V2036" s="11">
        <f t="shared" si="1205"/>
        <v>35.766700366651165</v>
      </c>
      <c r="W2036" s="11">
        <f t="shared" si="1205"/>
        <v>647927.49105669162</v>
      </c>
      <c r="X2036" s="11">
        <f t="shared" si="1205"/>
        <v>16198.187276417291</v>
      </c>
      <c r="Y2036" s="11">
        <f t="shared" si="1204"/>
        <v>20910.819649247253</v>
      </c>
      <c r="Z2036" s="11">
        <f t="shared" si="1204"/>
        <v>1.2909357875921719</v>
      </c>
      <c r="AA2036" s="11">
        <f t="shared" si="1204"/>
        <v>27.53162523889079</v>
      </c>
      <c r="AB2036" s="11">
        <f t="shared" si="1204"/>
        <v>662.79644737231001</v>
      </c>
      <c r="AC2036" s="11">
        <f t="shared" si="1204"/>
        <v>342.79644737231007</v>
      </c>
      <c r="AD2036" s="11">
        <f t="shared" si="1204"/>
        <v>214853.28403572552</v>
      </c>
      <c r="AE2036" s="11">
        <f t="shared" si="1170"/>
        <v>10742.664201786276</v>
      </c>
      <c r="AF2036" s="11">
        <f t="shared" si="1170"/>
        <v>12774.890701801054</v>
      </c>
      <c r="AG2036" s="11">
        <f t="shared" si="1170"/>
        <v>1.1891734174914321</v>
      </c>
      <c r="AH2036" s="11">
        <f t="shared" si="1170"/>
        <v>15.854028839730272</v>
      </c>
      <c r="AI2036" s="11">
        <f t="shared" si="1170"/>
        <v>0</v>
      </c>
      <c r="AJ2036" s="11">
        <f t="shared" si="1170"/>
        <v>0</v>
      </c>
      <c r="AK2036" s="11">
        <f t="shared" si="1170"/>
        <v>0</v>
      </c>
      <c r="AL2036" s="11">
        <f t="shared" si="1169"/>
        <v>0</v>
      </c>
      <c r="AM2036" s="11">
        <f t="shared" si="1169"/>
        <v>0</v>
      </c>
      <c r="AN2036" s="11">
        <f t="shared" si="1169"/>
        <v>0</v>
      </c>
      <c r="AO2036" s="11">
        <f t="shared" si="1169"/>
        <v>0</v>
      </c>
      <c r="AP2036" s="11">
        <f t="shared" si="1169"/>
        <v>0</v>
      </c>
      <c r="AQ2036" s="11">
        <f t="shared" si="1203"/>
        <v>0</v>
      </c>
      <c r="AR2036" s="11">
        <f t="shared" si="1203"/>
        <v>0</v>
      </c>
      <c r="AS2036" s="11">
        <f t="shared" si="1203"/>
        <v>0</v>
      </c>
      <c r="AT2036" s="11">
        <f t="shared" si="1203"/>
        <v>0</v>
      </c>
      <c r="AU2036" s="11">
        <f t="shared" si="1203"/>
        <v>0</v>
      </c>
      <c r="AV2036" s="11">
        <f t="shared" si="1200"/>
        <v>534692.57142857148</v>
      </c>
      <c r="AW2036" s="11">
        <f t="shared" si="1200"/>
        <v>0</v>
      </c>
      <c r="AX2036" s="11">
        <f t="shared" si="1200"/>
        <v>0</v>
      </c>
      <c r="AY2036" s="11">
        <f t="shared" si="1200"/>
        <v>5410.1946710584652</v>
      </c>
      <c r="AZ2036" s="11">
        <f t="shared" si="1200"/>
        <v>1</v>
      </c>
      <c r="BA2036" s="11">
        <f t="shared" si="1200"/>
        <v>1</v>
      </c>
      <c r="BB2036" s="11">
        <f t="shared" si="1200"/>
        <v>1</v>
      </c>
      <c r="BC2036" s="11">
        <f t="shared" si="1165"/>
        <v>1</v>
      </c>
      <c r="BD2036" s="11">
        <f t="shared" si="1165"/>
        <v>1</v>
      </c>
      <c r="BE2036" s="11">
        <f t="shared" si="1165"/>
        <v>1</v>
      </c>
      <c r="BF2036" s="15" t="str">
        <f t="shared" si="1174"/>
        <v>EN 10210</v>
      </c>
      <c r="BG2036" s="42">
        <v>7.0335999999999999</v>
      </c>
      <c r="BH2036" s="17">
        <f t="shared" si="1175"/>
        <v>80</v>
      </c>
      <c r="BI2036" s="17">
        <f t="shared" si="1176"/>
        <v>40</v>
      </c>
      <c r="BK2036" s="17">
        <f t="shared" si="1177"/>
        <v>4</v>
      </c>
      <c r="BM2036" s="17">
        <f t="shared" si="1148"/>
        <v>4</v>
      </c>
      <c r="BX2036" s="18">
        <f t="shared" si="1178"/>
        <v>854.79644737231001</v>
      </c>
      <c r="BY2036" s="42">
        <v>0.24</v>
      </c>
      <c r="BZ2036" s="43">
        <f t="shared" si="1179"/>
        <v>35.766700366651165</v>
      </c>
      <c r="CA2036" s="18">
        <f t="shared" si="1180"/>
        <v>647927.49105669162</v>
      </c>
      <c r="CB2036" s="18">
        <f t="shared" si="1181"/>
        <v>16198.187276417291</v>
      </c>
      <c r="CC2036" s="18">
        <f t="shared" si="1182"/>
        <v>20910.819649247253</v>
      </c>
      <c r="CD2036" s="25">
        <f t="shared" si="1183"/>
        <v>1.2909357875921719</v>
      </c>
      <c r="CE2036" s="26">
        <f t="shared" si="1184"/>
        <v>27.53162523889079</v>
      </c>
      <c r="CF2036" s="18">
        <f t="shared" si="1185"/>
        <v>662.79644737231001</v>
      </c>
      <c r="CG2036" s="18">
        <f t="shared" si="1186"/>
        <v>342.79644737231007</v>
      </c>
      <c r="CH2036" s="18">
        <f t="shared" si="1187"/>
        <v>214853.28403572552</v>
      </c>
      <c r="CI2036" s="18">
        <f t="shared" si="1188"/>
        <v>10742.664201786276</v>
      </c>
      <c r="CJ2036" s="18">
        <f t="shared" si="1189"/>
        <v>12774.890701801054</v>
      </c>
      <c r="CK2036" s="25">
        <f t="shared" si="1190"/>
        <v>1.1891734174914321</v>
      </c>
      <c r="CL2036" s="26">
        <f t="shared" si="1191"/>
        <v>15.854028839730272</v>
      </c>
      <c r="CZ2036" s="18">
        <f t="shared" si="1192"/>
        <v>534692.57142857148</v>
      </c>
      <c r="DC2036" s="18">
        <f t="shared" si="1193"/>
        <v>5410.1946710584652</v>
      </c>
      <c r="DD2036" s="17">
        <f t="shared" si="1194"/>
        <v>1</v>
      </c>
      <c r="DE2036" s="17">
        <f t="shared" si="1195"/>
        <v>1</v>
      </c>
      <c r="DF2036" s="17">
        <f t="shared" si="1196"/>
        <v>1</v>
      </c>
      <c r="DG2036" s="17">
        <f t="shared" si="1197"/>
        <v>1</v>
      </c>
      <c r="DH2036" s="17">
        <f t="shared" si="1198"/>
        <v>1</v>
      </c>
      <c r="DI2036" s="17">
        <f t="shared" si="1199"/>
        <v>1</v>
      </c>
      <c r="DJ2036" s="20" t="s">
        <v>1879</v>
      </c>
    </row>
    <row r="2037" spans="1:114" x14ac:dyDescent="0.2">
      <c r="A2037" s="15" t="s">
        <v>105</v>
      </c>
      <c r="B2037" s="10" t="s">
        <v>2132</v>
      </c>
      <c r="C2037" s="11">
        <f t="shared" si="1171"/>
        <v>7.8421500000000002</v>
      </c>
      <c r="D2037" s="11">
        <f t="shared" si="1202"/>
        <v>80</v>
      </c>
      <c r="E2037" s="11">
        <f t="shared" si="1202"/>
        <v>40</v>
      </c>
      <c r="F2037" s="11">
        <f t="shared" si="1202"/>
        <v>0</v>
      </c>
      <c r="G2037" s="11">
        <f t="shared" si="1201"/>
        <v>4.5</v>
      </c>
      <c r="H2037" s="11">
        <f t="shared" si="1201"/>
        <v>0</v>
      </c>
      <c r="I2037" s="11">
        <f t="shared" si="1201"/>
        <v>4.5</v>
      </c>
      <c r="J2037" s="11">
        <f t="shared" si="1201"/>
        <v>0</v>
      </c>
      <c r="K2037" s="11">
        <f t="shared" si="1201"/>
        <v>0</v>
      </c>
      <c r="L2037" s="11">
        <f t="shared" si="1201"/>
        <v>0</v>
      </c>
      <c r="M2037" s="11">
        <f t="shared" si="1167"/>
        <v>0</v>
      </c>
      <c r="N2037" s="11">
        <f t="shared" si="1167"/>
        <v>0</v>
      </c>
      <c r="O2037" s="11">
        <f t="shared" si="1167"/>
        <v>0</v>
      </c>
      <c r="P2037" s="11">
        <f t="shared" si="1167"/>
        <v>0</v>
      </c>
      <c r="Q2037" s="11">
        <f t="shared" si="1166"/>
        <v>0</v>
      </c>
      <c r="R2037" s="11">
        <f t="shared" si="1166"/>
        <v>0</v>
      </c>
      <c r="S2037" s="11">
        <f t="shared" si="1166"/>
        <v>0</v>
      </c>
      <c r="T2037" s="11">
        <f t="shared" si="1166"/>
        <v>946.85175370557999</v>
      </c>
      <c r="U2037" s="40">
        <f t="shared" si="1172"/>
        <v>0.24</v>
      </c>
      <c r="V2037" s="11">
        <f t="shared" si="1205"/>
        <v>32.289371897968678</v>
      </c>
      <c r="W2037" s="11">
        <f t="shared" si="1205"/>
        <v>702212.97032673482</v>
      </c>
      <c r="X2037" s="11">
        <f t="shared" si="1205"/>
        <v>17555.32425816837</v>
      </c>
      <c r="Y2037" s="11">
        <f t="shared" si="1204"/>
        <v>22890.404364872975</v>
      </c>
      <c r="Z2037" s="11">
        <f t="shared" si="1204"/>
        <v>1.3039009720496748</v>
      </c>
      <c r="AA2037" s="11">
        <f t="shared" si="1204"/>
        <v>27.232871041651183</v>
      </c>
      <c r="AB2037" s="11">
        <f t="shared" si="1204"/>
        <v>748.85175370557988</v>
      </c>
      <c r="AC2037" s="11">
        <f t="shared" si="1204"/>
        <v>388.85175370557994</v>
      </c>
      <c r="AD2037" s="11">
        <f t="shared" si="1204"/>
        <v>231367.49721404765</v>
      </c>
      <c r="AE2037" s="11">
        <f t="shared" si="1170"/>
        <v>11568.374860702383</v>
      </c>
      <c r="AF2037" s="11">
        <f t="shared" si="1170"/>
        <v>13943.369290761379</v>
      </c>
      <c r="AG2037" s="11">
        <f t="shared" si="1170"/>
        <v>1.2053006112489335</v>
      </c>
      <c r="AH2037" s="11">
        <f t="shared" ref="AH2037:AU2066" si="1206">IF($A2037="x",CL2037,"")</f>
        <v>15.631842851848905</v>
      </c>
      <c r="AI2037" s="11">
        <f t="shared" si="1206"/>
        <v>0</v>
      </c>
      <c r="AJ2037" s="11">
        <f t="shared" si="1206"/>
        <v>0</v>
      </c>
      <c r="AK2037" s="11">
        <f t="shared" si="1206"/>
        <v>0</v>
      </c>
      <c r="AL2037" s="11">
        <f t="shared" si="1169"/>
        <v>0</v>
      </c>
      <c r="AM2037" s="11">
        <f t="shared" si="1169"/>
        <v>0</v>
      </c>
      <c r="AN2037" s="11">
        <f t="shared" si="1169"/>
        <v>0</v>
      </c>
      <c r="AO2037" s="11">
        <f t="shared" si="1169"/>
        <v>0</v>
      </c>
      <c r="AP2037" s="11">
        <f t="shared" si="1169"/>
        <v>0</v>
      </c>
      <c r="AQ2037" s="11">
        <f t="shared" si="1203"/>
        <v>0</v>
      </c>
      <c r="AR2037" s="11">
        <f t="shared" si="1203"/>
        <v>0</v>
      </c>
      <c r="AS2037" s="11">
        <f t="shared" si="1203"/>
        <v>0</v>
      </c>
      <c r="AT2037" s="11">
        <f t="shared" si="1203"/>
        <v>0</v>
      </c>
      <c r="AU2037" s="11">
        <f t="shared" si="1203"/>
        <v>0</v>
      </c>
      <c r="AV2037" s="11">
        <f t="shared" si="1200"/>
        <v>582465.41047297302</v>
      </c>
      <c r="AW2037" s="11">
        <f t="shared" si="1200"/>
        <v>0</v>
      </c>
      <c r="AX2037" s="11">
        <f t="shared" si="1200"/>
        <v>0</v>
      </c>
      <c r="AY2037" s="11">
        <f t="shared" si="1200"/>
        <v>5282.2776305583702</v>
      </c>
      <c r="AZ2037" s="11">
        <f t="shared" si="1200"/>
        <v>1</v>
      </c>
      <c r="BA2037" s="11">
        <f t="shared" si="1200"/>
        <v>1</v>
      </c>
      <c r="BB2037" s="11">
        <f t="shared" si="1200"/>
        <v>1</v>
      </c>
      <c r="BC2037" s="11">
        <f t="shared" si="1165"/>
        <v>1</v>
      </c>
      <c r="BD2037" s="11">
        <f t="shared" si="1165"/>
        <v>1</v>
      </c>
      <c r="BE2037" s="11">
        <f t="shared" si="1165"/>
        <v>1</v>
      </c>
      <c r="BF2037" s="15" t="str">
        <f t="shared" si="1174"/>
        <v>EN 10210</v>
      </c>
      <c r="BG2037" s="42">
        <v>7.8421500000000002</v>
      </c>
      <c r="BH2037" s="17">
        <f t="shared" si="1175"/>
        <v>80</v>
      </c>
      <c r="BI2037" s="17">
        <f t="shared" si="1176"/>
        <v>40</v>
      </c>
      <c r="BK2037" s="17">
        <f t="shared" si="1177"/>
        <v>4.5</v>
      </c>
      <c r="BM2037" s="17">
        <f t="shared" si="1148"/>
        <v>4.5</v>
      </c>
      <c r="BX2037" s="18">
        <f t="shared" si="1178"/>
        <v>946.85175370557999</v>
      </c>
      <c r="BY2037" s="42">
        <v>0.24</v>
      </c>
      <c r="BZ2037" s="43">
        <f t="shared" si="1179"/>
        <v>32.289371897968678</v>
      </c>
      <c r="CA2037" s="18">
        <f t="shared" si="1180"/>
        <v>702212.97032673482</v>
      </c>
      <c r="CB2037" s="18">
        <f t="shared" si="1181"/>
        <v>17555.32425816837</v>
      </c>
      <c r="CC2037" s="18">
        <f t="shared" si="1182"/>
        <v>22890.404364872975</v>
      </c>
      <c r="CD2037" s="25">
        <f t="shared" si="1183"/>
        <v>1.3039009720496748</v>
      </c>
      <c r="CE2037" s="26">
        <f t="shared" si="1184"/>
        <v>27.232871041651183</v>
      </c>
      <c r="CF2037" s="18">
        <f t="shared" si="1185"/>
        <v>748.85175370557988</v>
      </c>
      <c r="CG2037" s="18">
        <f t="shared" si="1186"/>
        <v>388.85175370557994</v>
      </c>
      <c r="CH2037" s="18">
        <f t="shared" si="1187"/>
        <v>231367.49721404765</v>
      </c>
      <c r="CI2037" s="18">
        <f t="shared" si="1188"/>
        <v>11568.374860702383</v>
      </c>
      <c r="CJ2037" s="18">
        <f t="shared" si="1189"/>
        <v>13943.369290761379</v>
      </c>
      <c r="CK2037" s="25">
        <f t="shared" si="1190"/>
        <v>1.2053006112489335</v>
      </c>
      <c r="CL2037" s="26">
        <f t="shared" si="1191"/>
        <v>15.631842851848905</v>
      </c>
      <c r="CZ2037" s="18">
        <f t="shared" si="1192"/>
        <v>582465.41047297302</v>
      </c>
      <c r="DC2037" s="18">
        <f t="shared" si="1193"/>
        <v>5282.2776305583702</v>
      </c>
      <c r="DD2037" s="17">
        <f t="shared" si="1194"/>
        <v>1</v>
      </c>
      <c r="DE2037" s="17">
        <f t="shared" si="1195"/>
        <v>1</v>
      </c>
      <c r="DF2037" s="17">
        <f t="shared" si="1196"/>
        <v>1</v>
      </c>
      <c r="DG2037" s="17">
        <f t="shared" si="1197"/>
        <v>1</v>
      </c>
      <c r="DH2037" s="17">
        <f t="shared" si="1198"/>
        <v>1</v>
      </c>
      <c r="DI2037" s="17">
        <f t="shared" si="1199"/>
        <v>1</v>
      </c>
      <c r="DJ2037" s="20" t="s">
        <v>1879</v>
      </c>
    </row>
    <row r="2038" spans="1:114" x14ac:dyDescent="0.2">
      <c r="A2038" s="15" t="s">
        <v>105</v>
      </c>
      <c r="B2038" s="10" t="s">
        <v>2133</v>
      </c>
      <c r="C2038" s="11">
        <f t="shared" si="1171"/>
        <v>8.6349999999999998</v>
      </c>
      <c r="D2038" s="11">
        <f t="shared" si="1202"/>
        <v>80</v>
      </c>
      <c r="E2038" s="11">
        <f t="shared" si="1202"/>
        <v>40</v>
      </c>
      <c r="F2038" s="11">
        <f t="shared" si="1202"/>
        <v>0</v>
      </c>
      <c r="G2038" s="11">
        <f t="shared" si="1201"/>
        <v>5</v>
      </c>
      <c r="H2038" s="11">
        <f t="shared" si="1201"/>
        <v>0</v>
      </c>
      <c r="I2038" s="11">
        <f t="shared" si="1201"/>
        <v>5</v>
      </c>
      <c r="J2038" s="11">
        <f t="shared" si="1201"/>
        <v>0</v>
      </c>
      <c r="K2038" s="11">
        <f t="shared" si="1201"/>
        <v>0</v>
      </c>
      <c r="L2038" s="11">
        <f t="shared" si="1201"/>
        <v>0</v>
      </c>
      <c r="M2038" s="11">
        <f t="shared" si="1167"/>
        <v>0</v>
      </c>
      <c r="N2038" s="11">
        <f t="shared" si="1167"/>
        <v>0</v>
      </c>
      <c r="O2038" s="11">
        <f t="shared" si="1167"/>
        <v>0</v>
      </c>
      <c r="P2038" s="11">
        <f t="shared" si="1167"/>
        <v>0</v>
      </c>
      <c r="Q2038" s="11">
        <f t="shared" si="1166"/>
        <v>0</v>
      </c>
      <c r="R2038" s="11">
        <f t="shared" si="1166"/>
        <v>0</v>
      </c>
      <c r="S2038" s="11">
        <f t="shared" si="1166"/>
        <v>0</v>
      </c>
      <c r="T2038" s="11">
        <f t="shared" si="1166"/>
        <v>1035.6194490192345</v>
      </c>
      <c r="U2038" s="40">
        <f t="shared" si="1172"/>
        <v>0.24</v>
      </c>
      <c r="V2038" s="11">
        <f t="shared" si="1205"/>
        <v>29.521701660390001</v>
      </c>
      <c r="W2038" s="11">
        <f t="shared" si="1205"/>
        <v>751087.27856582869</v>
      </c>
      <c r="X2038" s="11">
        <f t="shared" si="1205"/>
        <v>18777.181964145719</v>
      </c>
      <c r="Y2038" s="11">
        <f t="shared" si="1204"/>
        <v>24735.250137243704</v>
      </c>
      <c r="Z2038" s="11">
        <f t="shared" si="1204"/>
        <v>1.3173036393040596</v>
      </c>
      <c r="AA2038" s="11">
        <f t="shared" si="1204"/>
        <v>26.930542627135186</v>
      </c>
      <c r="AB2038" s="11">
        <f t="shared" si="1204"/>
        <v>835.61944901923459</v>
      </c>
      <c r="AC2038" s="11">
        <f t="shared" si="1204"/>
        <v>435.61944901923454</v>
      </c>
      <c r="AD2038" s="11">
        <f t="shared" si="1204"/>
        <v>245925.05268377453</v>
      </c>
      <c r="AE2038" s="11">
        <f t="shared" si="1204"/>
        <v>12296.252634188726</v>
      </c>
      <c r="AF2038" s="11">
        <f t="shared" si="1204"/>
        <v>15022.861156859011</v>
      </c>
      <c r="AG2038" s="11">
        <f t="shared" si="1204"/>
        <v>1.2217430467465489</v>
      </c>
      <c r="AH2038" s="11">
        <f t="shared" si="1206"/>
        <v>15.409952058078513</v>
      </c>
      <c r="AI2038" s="11">
        <f t="shared" si="1206"/>
        <v>0</v>
      </c>
      <c r="AJ2038" s="11">
        <f t="shared" si="1206"/>
        <v>0</v>
      </c>
      <c r="AK2038" s="11">
        <f t="shared" si="1206"/>
        <v>0</v>
      </c>
      <c r="AL2038" s="11">
        <f t="shared" si="1169"/>
        <v>0</v>
      </c>
      <c r="AM2038" s="11">
        <f t="shared" si="1169"/>
        <v>0</v>
      </c>
      <c r="AN2038" s="11">
        <f t="shared" si="1169"/>
        <v>0</v>
      </c>
      <c r="AO2038" s="11">
        <f t="shared" si="1169"/>
        <v>0</v>
      </c>
      <c r="AP2038" s="11">
        <f t="shared" si="1169"/>
        <v>0</v>
      </c>
      <c r="AQ2038" s="11">
        <f t="shared" si="1203"/>
        <v>0</v>
      </c>
      <c r="AR2038" s="11">
        <f t="shared" si="1203"/>
        <v>0</v>
      </c>
      <c r="AS2038" s="11">
        <f t="shared" si="1203"/>
        <v>0</v>
      </c>
      <c r="AT2038" s="11">
        <f t="shared" si="1203"/>
        <v>0</v>
      </c>
      <c r="AU2038" s="11">
        <f t="shared" si="1203"/>
        <v>0</v>
      </c>
      <c r="AV2038" s="11">
        <f t="shared" si="1200"/>
        <v>626420.45454545459</v>
      </c>
      <c r="AW2038" s="11">
        <f t="shared" si="1200"/>
        <v>0</v>
      </c>
      <c r="AX2038" s="11">
        <f t="shared" si="1200"/>
        <v>0</v>
      </c>
      <c r="AY2038" s="11">
        <f t="shared" si="1200"/>
        <v>5153.4291735288516</v>
      </c>
      <c r="AZ2038" s="11">
        <f t="shared" si="1200"/>
        <v>1</v>
      </c>
      <c r="BA2038" s="11">
        <f t="shared" si="1200"/>
        <v>1</v>
      </c>
      <c r="BB2038" s="11">
        <f t="shared" si="1200"/>
        <v>1</v>
      </c>
      <c r="BC2038" s="11">
        <f t="shared" si="1165"/>
        <v>1</v>
      </c>
      <c r="BD2038" s="11">
        <f t="shared" si="1165"/>
        <v>1</v>
      </c>
      <c r="BE2038" s="11">
        <f t="shared" si="1165"/>
        <v>1</v>
      </c>
      <c r="BF2038" s="15" t="str">
        <f t="shared" si="1174"/>
        <v>EN 10210</v>
      </c>
      <c r="BG2038" s="42">
        <v>8.6349999999999998</v>
      </c>
      <c r="BH2038" s="17">
        <f t="shared" si="1175"/>
        <v>80</v>
      </c>
      <c r="BI2038" s="17">
        <f t="shared" si="1176"/>
        <v>40</v>
      </c>
      <c r="BK2038" s="17">
        <f t="shared" si="1177"/>
        <v>5</v>
      </c>
      <c r="BM2038" s="17">
        <f t="shared" si="1148"/>
        <v>5</v>
      </c>
      <c r="BX2038" s="18">
        <f t="shared" si="1178"/>
        <v>1035.6194490192345</v>
      </c>
      <c r="BY2038" s="42">
        <v>0.24</v>
      </c>
      <c r="BZ2038" s="43">
        <f t="shared" si="1179"/>
        <v>29.521701660390001</v>
      </c>
      <c r="CA2038" s="18">
        <f t="shared" si="1180"/>
        <v>751087.27856582869</v>
      </c>
      <c r="CB2038" s="18">
        <f t="shared" si="1181"/>
        <v>18777.181964145719</v>
      </c>
      <c r="CC2038" s="18">
        <f t="shared" si="1182"/>
        <v>24735.250137243704</v>
      </c>
      <c r="CD2038" s="25">
        <f t="shared" si="1183"/>
        <v>1.3173036393040596</v>
      </c>
      <c r="CE2038" s="26">
        <f t="shared" si="1184"/>
        <v>26.930542627135186</v>
      </c>
      <c r="CF2038" s="18">
        <f t="shared" si="1185"/>
        <v>835.61944901923459</v>
      </c>
      <c r="CG2038" s="18">
        <f t="shared" si="1186"/>
        <v>435.61944901923454</v>
      </c>
      <c r="CH2038" s="18">
        <f t="shared" si="1187"/>
        <v>245925.05268377453</v>
      </c>
      <c r="CI2038" s="18">
        <f t="shared" si="1188"/>
        <v>12296.252634188726</v>
      </c>
      <c r="CJ2038" s="18">
        <f t="shared" si="1189"/>
        <v>15022.861156859011</v>
      </c>
      <c r="CK2038" s="25">
        <f t="shared" si="1190"/>
        <v>1.2217430467465489</v>
      </c>
      <c r="CL2038" s="26">
        <f t="shared" si="1191"/>
        <v>15.409952058078513</v>
      </c>
      <c r="CZ2038" s="18">
        <f t="shared" si="1192"/>
        <v>626420.45454545459</v>
      </c>
      <c r="DC2038" s="18">
        <f t="shared" si="1193"/>
        <v>5153.4291735288516</v>
      </c>
      <c r="DD2038" s="17">
        <f t="shared" si="1194"/>
        <v>1</v>
      </c>
      <c r="DE2038" s="17">
        <f t="shared" si="1195"/>
        <v>1</v>
      </c>
      <c r="DF2038" s="17">
        <f t="shared" si="1196"/>
        <v>1</v>
      </c>
      <c r="DG2038" s="17">
        <f t="shared" si="1197"/>
        <v>1</v>
      </c>
      <c r="DH2038" s="17">
        <f t="shared" si="1198"/>
        <v>1</v>
      </c>
      <c r="DI2038" s="17">
        <f t="shared" si="1199"/>
        <v>1</v>
      </c>
      <c r="DJ2038" s="20" t="s">
        <v>1879</v>
      </c>
    </row>
    <row r="2039" spans="1:114" x14ac:dyDescent="0.2">
      <c r="A2039" s="15" t="s">
        <v>105</v>
      </c>
      <c r="B2039" s="10" t="s">
        <v>2134</v>
      </c>
      <c r="C2039" s="11">
        <f t="shared" si="1171"/>
        <v>9.5656960000000009</v>
      </c>
      <c r="D2039" s="11">
        <f t="shared" si="1202"/>
        <v>80</v>
      </c>
      <c r="E2039" s="11">
        <f t="shared" si="1202"/>
        <v>40</v>
      </c>
      <c r="F2039" s="11">
        <f t="shared" si="1202"/>
        <v>0</v>
      </c>
      <c r="G2039" s="11">
        <f t="shared" si="1201"/>
        <v>5.6</v>
      </c>
      <c r="H2039" s="11">
        <f t="shared" si="1201"/>
        <v>0</v>
      </c>
      <c r="I2039" s="11">
        <f t="shared" si="1201"/>
        <v>5.6</v>
      </c>
      <c r="J2039" s="11">
        <f t="shared" si="1201"/>
        <v>0</v>
      </c>
      <c r="K2039" s="11">
        <f t="shared" si="1201"/>
        <v>0</v>
      </c>
      <c r="L2039" s="11">
        <f t="shared" si="1201"/>
        <v>0</v>
      </c>
      <c r="M2039" s="11">
        <f t="shared" si="1167"/>
        <v>0</v>
      </c>
      <c r="N2039" s="11">
        <f t="shared" si="1167"/>
        <v>0</v>
      </c>
      <c r="O2039" s="11">
        <f t="shared" si="1167"/>
        <v>0</v>
      </c>
      <c r="P2039" s="11">
        <f t="shared" si="1167"/>
        <v>0</v>
      </c>
      <c r="Q2039" s="11">
        <f t="shared" si="1166"/>
        <v>0</v>
      </c>
      <c r="R2039" s="11">
        <f t="shared" si="1166"/>
        <v>0</v>
      </c>
      <c r="S2039" s="11">
        <f t="shared" si="1166"/>
        <v>0</v>
      </c>
      <c r="T2039" s="11">
        <f t="shared" si="1166"/>
        <v>1137.8010368497278</v>
      </c>
      <c r="U2039" s="40">
        <f t="shared" si="1172"/>
        <v>0.24</v>
      </c>
      <c r="V2039" s="11">
        <f t="shared" si="1205"/>
        <v>26.870469807526813</v>
      </c>
      <c r="W2039" s="11">
        <f t="shared" si="1205"/>
        <v>802807.75931581412</v>
      </c>
      <c r="X2039" s="11">
        <f t="shared" si="1205"/>
        <v>20070.193982895355</v>
      </c>
      <c r="Y2039" s="11">
        <f t="shared" si="1204"/>
        <v>26773.832527938819</v>
      </c>
      <c r="Z2039" s="11">
        <f t="shared" si="1204"/>
        <v>1.3340096538556918</v>
      </c>
      <c r="AA2039" s="11">
        <f t="shared" si="1204"/>
        <v>26.562724510020548</v>
      </c>
      <c r="AB2039" s="11">
        <f t="shared" si="1204"/>
        <v>940.68103684972766</v>
      </c>
      <c r="AC2039" s="11">
        <f t="shared" si="1204"/>
        <v>492.68103684972766</v>
      </c>
      <c r="AD2039" s="11">
        <f t="shared" si="1204"/>
        <v>260948.63293815224</v>
      </c>
      <c r="AE2039" s="11">
        <f t="shared" si="1204"/>
        <v>13047.431646907611</v>
      </c>
      <c r="AF2039" s="11">
        <f t="shared" si="1204"/>
        <v>16203.41179094427</v>
      </c>
      <c r="AG2039" s="11">
        <f t="shared" si="1204"/>
        <v>1.2418851640264896</v>
      </c>
      <c r="AH2039" s="11">
        <f t="shared" si="1206"/>
        <v>15.144130745253277</v>
      </c>
      <c r="AI2039" s="11">
        <f t="shared" si="1206"/>
        <v>0</v>
      </c>
      <c r="AJ2039" s="11">
        <f t="shared" si="1206"/>
        <v>0</v>
      </c>
      <c r="AK2039" s="11">
        <f t="shared" si="1206"/>
        <v>0</v>
      </c>
      <c r="AL2039" s="11">
        <f t="shared" si="1169"/>
        <v>0</v>
      </c>
      <c r="AM2039" s="11">
        <f t="shared" si="1169"/>
        <v>0</v>
      </c>
      <c r="AN2039" s="11">
        <f t="shared" si="1169"/>
        <v>0</v>
      </c>
      <c r="AO2039" s="11">
        <f t="shared" si="1169"/>
        <v>0</v>
      </c>
      <c r="AP2039" s="11">
        <f t="shared" si="1169"/>
        <v>0</v>
      </c>
      <c r="AQ2039" s="11">
        <f t="shared" si="1203"/>
        <v>0</v>
      </c>
      <c r="AR2039" s="11">
        <f t="shared" si="1203"/>
        <v>0</v>
      </c>
      <c r="AS2039" s="11">
        <f t="shared" si="1203"/>
        <v>0</v>
      </c>
      <c r="AT2039" s="11">
        <f t="shared" si="1203"/>
        <v>0</v>
      </c>
      <c r="AU2039" s="11">
        <f t="shared" si="1203"/>
        <v>0</v>
      </c>
      <c r="AV2039" s="11">
        <f t="shared" si="1200"/>
        <v>674298.01863529405</v>
      </c>
      <c r="AW2039" s="11">
        <f t="shared" si="1200"/>
        <v>0</v>
      </c>
      <c r="AX2039" s="11">
        <f t="shared" si="1200"/>
        <v>0</v>
      </c>
      <c r="AY2039" s="11">
        <f t="shared" si="1200"/>
        <v>4997.5815552745917</v>
      </c>
      <c r="AZ2039" s="11">
        <f t="shared" si="1200"/>
        <v>1</v>
      </c>
      <c r="BA2039" s="11">
        <f t="shared" si="1200"/>
        <v>1</v>
      </c>
      <c r="BB2039" s="11">
        <f t="shared" si="1200"/>
        <v>1</v>
      </c>
      <c r="BC2039" s="11">
        <f t="shared" si="1165"/>
        <v>1</v>
      </c>
      <c r="BD2039" s="11">
        <f t="shared" si="1165"/>
        <v>1</v>
      </c>
      <c r="BE2039" s="11">
        <f t="shared" si="1165"/>
        <v>1</v>
      </c>
      <c r="BF2039" s="15" t="str">
        <f t="shared" si="1174"/>
        <v>EN 10210</v>
      </c>
      <c r="BG2039" s="42">
        <v>9.5656960000000009</v>
      </c>
      <c r="BH2039" s="17">
        <f t="shared" si="1175"/>
        <v>80</v>
      </c>
      <c r="BI2039" s="17">
        <f t="shared" si="1176"/>
        <v>40</v>
      </c>
      <c r="BK2039" s="17">
        <f t="shared" si="1177"/>
        <v>5.6</v>
      </c>
      <c r="BM2039" s="17">
        <f t="shared" ref="BM2039:BM2102" si="1207">IF(BK2039&lt;=6,BK2039,IF(BK2039&lt;=10,1.5*BK2039,2*BK2039))</f>
        <v>5.6</v>
      </c>
      <c r="BX2039" s="18">
        <f t="shared" si="1178"/>
        <v>1137.8010368497278</v>
      </c>
      <c r="BY2039" s="42">
        <v>0.24</v>
      </c>
      <c r="BZ2039" s="43">
        <f t="shared" si="1179"/>
        <v>26.870469807526813</v>
      </c>
      <c r="CA2039" s="18">
        <f t="shared" si="1180"/>
        <v>802807.75931581412</v>
      </c>
      <c r="CB2039" s="18">
        <f t="shared" si="1181"/>
        <v>20070.193982895355</v>
      </c>
      <c r="CC2039" s="18">
        <f t="shared" si="1182"/>
        <v>26773.832527938819</v>
      </c>
      <c r="CD2039" s="25">
        <f t="shared" si="1183"/>
        <v>1.3340096538556918</v>
      </c>
      <c r="CE2039" s="26">
        <f t="shared" si="1184"/>
        <v>26.562724510020548</v>
      </c>
      <c r="CF2039" s="18">
        <f t="shared" si="1185"/>
        <v>940.68103684972766</v>
      </c>
      <c r="CG2039" s="18">
        <f t="shared" si="1186"/>
        <v>492.68103684972766</v>
      </c>
      <c r="CH2039" s="18">
        <f t="shared" si="1187"/>
        <v>260948.63293815224</v>
      </c>
      <c r="CI2039" s="18">
        <f t="shared" si="1188"/>
        <v>13047.431646907611</v>
      </c>
      <c r="CJ2039" s="18">
        <f t="shared" si="1189"/>
        <v>16203.41179094427</v>
      </c>
      <c r="CK2039" s="25">
        <f t="shared" si="1190"/>
        <v>1.2418851640264896</v>
      </c>
      <c r="CL2039" s="26">
        <f t="shared" si="1191"/>
        <v>15.144130745253277</v>
      </c>
      <c r="CZ2039" s="18">
        <f t="shared" si="1192"/>
        <v>674298.01863529405</v>
      </c>
      <c r="DC2039" s="18">
        <f t="shared" si="1193"/>
        <v>4997.5815552745917</v>
      </c>
      <c r="DD2039" s="17">
        <f t="shared" si="1194"/>
        <v>1</v>
      </c>
      <c r="DE2039" s="17">
        <f t="shared" si="1195"/>
        <v>1</v>
      </c>
      <c r="DF2039" s="17">
        <f t="shared" si="1196"/>
        <v>1</v>
      </c>
      <c r="DG2039" s="17">
        <f t="shared" si="1197"/>
        <v>1</v>
      </c>
      <c r="DH2039" s="17">
        <f t="shared" si="1198"/>
        <v>1</v>
      </c>
      <c r="DI2039" s="17">
        <f t="shared" si="1199"/>
        <v>1</v>
      </c>
      <c r="DJ2039" s="20" t="s">
        <v>1879</v>
      </c>
    </row>
    <row r="2040" spans="1:114" x14ac:dyDescent="0.2">
      <c r="A2040" s="15" t="s">
        <v>105</v>
      </c>
      <c r="B2040" s="10" t="s">
        <v>2135</v>
      </c>
      <c r="C2040" s="11">
        <f t="shared" si="1171"/>
        <v>10.622934000000001</v>
      </c>
      <c r="D2040" s="11">
        <f t="shared" si="1202"/>
        <v>80</v>
      </c>
      <c r="E2040" s="11">
        <f t="shared" si="1202"/>
        <v>40</v>
      </c>
      <c r="F2040" s="11">
        <f t="shared" si="1202"/>
        <v>0</v>
      </c>
      <c r="G2040" s="11">
        <f t="shared" si="1201"/>
        <v>6.3</v>
      </c>
      <c r="H2040" s="11">
        <f t="shared" si="1201"/>
        <v>0</v>
      </c>
      <c r="I2040" s="11">
        <f t="shared" si="1201"/>
        <v>9.4499999999999993</v>
      </c>
      <c r="J2040" s="11">
        <f t="shared" si="1201"/>
        <v>0</v>
      </c>
      <c r="K2040" s="11">
        <f t="shared" si="1201"/>
        <v>0</v>
      </c>
      <c r="L2040" s="11">
        <f t="shared" si="1201"/>
        <v>0</v>
      </c>
      <c r="M2040" s="11">
        <f t="shared" si="1167"/>
        <v>0</v>
      </c>
      <c r="N2040" s="11">
        <f t="shared" si="1167"/>
        <v>0</v>
      </c>
      <c r="O2040" s="11">
        <f t="shared" si="1167"/>
        <v>0</v>
      </c>
      <c r="P2040" s="11">
        <f t="shared" si="1167"/>
        <v>0</v>
      </c>
      <c r="Q2040" s="11">
        <f t="shared" si="1166"/>
        <v>0</v>
      </c>
      <c r="R2040" s="11">
        <f t="shared" si="1166"/>
        <v>0</v>
      </c>
      <c r="S2040" s="11">
        <f t="shared" si="1166"/>
        <v>0</v>
      </c>
      <c r="T2040" s="11">
        <f t="shared" si="1166"/>
        <v>1372.8215152101391</v>
      </c>
      <c r="U2040" s="40">
        <f t="shared" si="1172"/>
        <v>0.24</v>
      </c>
      <c r="V2040" s="11">
        <f t="shared" si="1205"/>
        <v>22.270373875196324</v>
      </c>
      <c r="W2040" s="11">
        <f t="shared" si="1205"/>
        <v>799022.55258465116</v>
      </c>
      <c r="X2040" s="11">
        <f t="shared" si="1205"/>
        <v>19975.563814616278</v>
      </c>
      <c r="Y2040" s="11">
        <f t="shared" si="1204"/>
        <v>27535.235304834951</v>
      </c>
      <c r="Z2040" s="11">
        <f t="shared" si="1204"/>
        <v>1.3784459632967756</v>
      </c>
      <c r="AA2040" s="11">
        <f t="shared" si="1204"/>
        <v>24.125286543986984</v>
      </c>
      <c r="AB2040" s="11">
        <f t="shared" si="1204"/>
        <v>1109.8592496839158</v>
      </c>
      <c r="AC2040" s="11">
        <f t="shared" si="1204"/>
        <v>605.85924968391555</v>
      </c>
      <c r="AD2040" s="11">
        <f t="shared" si="1204"/>
        <v>261960.76026481928</v>
      </c>
      <c r="AE2040" s="11">
        <f t="shared" si="1204"/>
        <v>13098.038013240965</v>
      </c>
      <c r="AF2040" s="11">
        <f t="shared" si="1204"/>
        <v>16728.450311156641</v>
      </c>
      <c r="AG2040" s="11">
        <f t="shared" si="1204"/>
        <v>1.2771722218431225</v>
      </c>
      <c r="AH2040" s="11">
        <f t="shared" si="1206"/>
        <v>13.813733800561543</v>
      </c>
      <c r="AI2040" s="11">
        <f t="shared" si="1206"/>
        <v>0</v>
      </c>
      <c r="AJ2040" s="11">
        <f t="shared" si="1206"/>
        <v>0</v>
      </c>
      <c r="AK2040" s="11">
        <f t="shared" si="1206"/>
        <v>0</v>
      </c>
      <c r="AL2040" s="11">
        <f t="shared" si="1169"/>
        <v>0</v>
      </c>
      <c r="AM2040" s="11">
        <f t="shared" si="1169"/>
        <v>0</v>
      </c>
      <c r="AN2040" s="11">
        <f t="shared" si="1169"/>
        <v>0</v>
      </c>
      <c r="AO2040" s="11">
        <f t="shared" si="1169"/>
        <v>0</v>
      </c>
      <c r="AP2040" s="11">
        <f t="shared" si="1169"/>
        <v>0</v>
      </c>
      <c r="AQ2040" s="11">
        <f t="shared" si="1203"/>
        <v>0</v>
      </c>
      <c r="AR2040" s="11">
        <f t="shared" si="1203"/>
        <v>0</v>
      </c>
      <c r="AS2040" s="11">
        <f t="shared" si="1203"/>
        <v>0</v>
      </c>
      <c r="AT2040" s="11">
        <f t="shared" si="1203"/>
        <v>0</v>
      </c>
      <c r="AU2040" s="11">
        <f t="shared" si="1203"/>
        <v>0</v>
      </c>
      <c r="AV2040" s="11">
        <f t="shared" si="1200"/>
        <v>723704.11362067063</v>
      </c>
      <c r="AW2040" s="11">
        <f t="shared" si="1200"/>
        <v>0</v>
      </c>
      <c r="AX2040" s="11">
        <f t="shared" si="1200"/>
        <v>0</v>
      </c>
      <c r="AY2040" s="11">
        <f t="shared" si="1200"/>
        <v>4694.8184993678315</v>
      </c>
      <c r="AZ2040" s="11">
        <f t="shared" si="1200"/>
        <v>1</v>
      </c>
      <c r="BA2040" s="11">
        <f t="shared" si="1200"/>
        <v>1</v>
      </c>
      <c r="BB2040" s="11">
        <f t="shared" si="1200"/>
        <v>1</v>
      </c>
      <c r="BC2040" s="11">
        <f t="shared" si="1165"/>
        <v>1</v>
      </c>
      <c r="BD2040" s="11">
        <f t="shared" si="1165"/>
        <v>1</v>
      </c>
      <c r="BE2040" s="11">
        <f t="shared" si="1165"/>
        <v>1</v>
      </c>
      <c r="BF2040" s="15" t="str">
        <f t="shared" si="1174"/>
        <v>EN 10210</v>
      </c>
      <c r="BG2040" s="42">
        <v>10.622934000000001</v>
      </c>
      <c r="BH2040" s="17">
        <f t="shared" si="1175"/>
        <v>80</v>
      </c>
      <c r="BI2040" s="17">
        <f t="shared" si="1176"/>
        <v>40</v>
      </c>
      <c r="BK2040" s="17">
        <f t="shared" si="1177"/>
        <v>6.3</v>
      </c>
      <c r="BM2040" s="17">
        <f t="shared" si="1207"/>
        <v>9.4499999999999993</v>
      </c>
      <c r="BX2040" s="18">
        <f t="shared" si="1178"/>
        <v>1372.8215152101391</v>
      </c>
      <c r="BY2040" s="42">
        <v>0.24</v>
      </c>
      <c r="BZ2040" s="43">
        <f t="shared" si="1179"/>
        <v>22.270373875196324</v>
      </c>
      <c r="CA2040" s="18">
        <f t="shared" si="1180"/>
        <v>799022.55258465116</v>
      </c>
      <c r="CB2040" s="18">
        <f t="shared" si="1181"/>
        <v>19975.563814616278</v>
      </c>
      <c r="CC2040" s="18">
        <f t="shared" si="1182"/>
        <v>27535.235304834951</v>
      </c>
      <c r="CD2040" s="25">
        <f t="shared" si="1183"/>
        <v>1.3784459632967756</v>
      </c>
      <c r="CE2040" s="26">
        <f t="shared" si="1184"/>
        <v>24.125286543986984</v>
      </c>
      <c r="CF2040" s="18">
        <f t="shared" si="1185"/>
        <v>1109.8592496839158</v>
      </c>
      <c r="CG2040" s="18">
        <f t="shared" si="1186"/>
        <v>605.85924968391555</v>
      </c>
      <c r="CH2040" s="18">
        <f t="shared" si="1187"/>
        <v>261960.76026481928</v>
      </c>
      <c r="CI2040" s="18">
        <f t="shared" si="1188"/>
        <v>13098.038013240965</v>
      </c>
      <c r="CJ2040" s="18">
        <f t="shared" si="1189"/>
        <v>16728.450311156641</v>
      </c>
      <c r="CK2040" s="25">
        <f t="shared" si="1190"/>
        <v>1.2771722218431225</v>
      </c>
      <c r="CL2040" s="26">
        <f t="shared" si="1191"/>
        <v>13.813733800561543</v>
      </c>
      <c r="CZ2040" s="18">
        <f t="shared" si="1192"/>
        <v>723704.11362067063</v>
      </c>
      <c r="DC2040" s="18">
        <f t="shared" si="1193"/>
        <v>4694.8184993678315</v>
      </c>
      <c r="DD2040" s="17">
        <f t="shared" si="1194"/>
        <v>1</v>
      </c>
      <c r="DE2040" s="17">
        <f t="shared" si="1195"/>
        <v>1</v>
      </c>
      <c r="DF2040" s="17">
        <f t="shared" si="1196"/>
        <v>1</v>
      </c>
      <c r="DG2040" s="17">
        <f t="shared" si="1197"/>
        <v>1</v>
      </c>
      <c r="DH2040" s="17">
        <f t="shared" si="1198"/>
        <v>1</v>
      </c>
      <c r="DI2040" s="17">
        <f t="shared" si="1199"/>
        <v>1</v>
      </c>
      <c r="DJ2040" s="20" t="s">
        <v>1879</v>
      </c>
    </row>
    <row r="2041" spans="1:114" x14ac:dyDescent="0.2">
      <c r="A2041" s="15" t="s">
        <v>105</v>
      </c>
      <c r="B2041" s="10" t="s">
        <v>2136</v>
      </c>
      <c r="C2041" s="11">
        <f t="shared" si="1171"/>
        <v>11.793526000000002</v>
      </c>
      <c r="D2041" s="11">
        <f t="shared" si="1202"/>
        <v>80</v>
      </c>
      <c r="E2041" s="11">
        <f t="shared" si="1202"/>
        <v>40</v>
      </c>
      <c r="F2041" s="11">
        <f t="shared" si="1202"/>
        <v>0</v>
      </c>
      <c r="G2041" s="11">
        <f t="shared" si="1201"/>
        <v>7.1</v>
      </c>
      <c r="H2041" s="11">
        <f t="shared" si="1201"/>
        <v>0</v>
      </c>
      <c r="I2041" s="11">
        <f t="shared" si="1201"/>
        <v>10.649999999999999</v>
      </c>
      <c r="J2041" s="11">
        <f t="shared" si="1201"/>
        <v>0</v>
      </c>
      <c r="K2041" s="11">
        <f t="shared" si="1201"/>
        <v>0</v>
      </c>
      <c r="L2041" s="11">
        <f t="shared" si="1201"/>
        <v>0</v>
      </c>
      <c r="M2041" s="11">
        <f t="shared" si="1167"/>
        <v>0</v>
      </c>
      <c r="N2041" s="11">
        <f t="shared" si="1167"/>
        <v>0</v>
      </c>
      <c r="O2041" s="11">
        <f t="shared" si="1167"/>
        <v>0</v>
      </c>
      <c r="P2041" s="11">
        <f t="shared" si="1167"/>
        <v>0</v>
      </c>
      <c r="Q2041" s="11">
        <f t="shared" si="1166"/>
        <v>0</v>
      </c>
      <c r="R2041" s="11">
        <f t="shared" si="1166"/>
        <v>0</v>
      </c>
      <c r="S2041" s="11">
        <f t="shared" si="1166"/>
        <v>0</v>
      </c>
      <c r="T2041" s="11">
        <f t="shared" si="1166"/>
        <v>1527.2303497541727</v>
      </c>
      <c r="U2041" s="40">
        <f t="shared" si="1172"/>
        <v>0.24</v>
      </c>
      <c r="V2041" s="11">
        <f t="shared" si="1205"/>
        <v>20.018753826208645</v>
      </c>
      <c r="W2041" s="11">
        <f t="shared" si="1205"/>
        <v>831050.23008621274</v>
      </c>
      <c r="X2041" s="11">
        <f t="shared" si="1205"/>
        <v>20776.255752155317</v>
      </c>
      <c r="Y2041" s="11">
        <f t="shared" si="1204"/>
        <v>29299.646191070737</v>
      </c>
      <c r="Z2041" s="11">
        <f t="shared" si="1204"/>
        <v>1.4102467037657258</v>
      </c>
      <c r="AA2041" s="11">
        <f t="shared" si="1204"/>
        <v>23.327132922350589</v>
      </c>
      <c r="AB2041" s="11">
        <f t="shared" si="1204"/>
        <v>1265.3707426698459</v>
      </c>
      <c r="AC2041" s="11">
        <f t="shared" si="1204"/>
        <v>697.37074266984587</v>
      </c>
      <c r="AD2041" s="11">
        <f t="shared" si="1204"/>
        <v>271127.63951132161</v>
      </c>
      <c r="AE2041" s="11">
        <f t="shared" si="1204"/>
        <v>13556.381975566081</v>
      </c>
      <c r="AF2041" s="11">
        <f t="shared" si="1204"/>
        <v>17737.831337673822</v>
      </c>
      <c r="AG2041" s="11">
        <f t="shared" si="1204"/>
        <v>1.3084487711872057</v>
      </c>
      <c r="AH2041" s="11">
        <f t="shared" si="1206"/>
        <v>13.323999985339233</v>
      </c>
      <c r="AI2041" s="11">
        <f t="shared" si="1206"/>
        <v>0</v>
      </c>
      <c r="AJ2041" s="11">
        <f t="shared" si="1206"/>
        <v>0</v>
      </c>
      <c r="AK2041" s="11">
        <f t="shared" si="1206"/>
        <v>0</v>
      </c>
      <c r="AL2041" s="11">
        <f t="shared" si="1169"/>
        <v>0</v>
      </c>
      <c r="AM2041" s="11">
        <f t="shared" si="1169"/>
        <v>0</v>
      </c>
      <c r="AN2041" s="11">
        <f t="shared" si="1169"/>
        <v>0</v>
      </c>
      <c r="AO2041" s="11">
        <f t="shared" si="1169"/>
        <v>0</v>
      </c>
      <c r="AP2041" s="11">
        <f t="shared" si="1169"/>
        <v>0</v>
      </c>
      <c r="AQ2041" s="11">
        <f t="shared" si="1203"/>
        <v>0</v>
      </c>
      <c r="AR2041" s="11">
        <f t="shared" si="1203"/>
        <v>0</v>
      </c>
      <c r="AS2041" s="11">
        <f t="shared" si="1203"/>
        <v>0</v>
      </c>
      <c r="AT2041" s="11">
        <f t="shared" si="1203"/>
        <v>0</v>
      </c>
      <c r="AU2041" s="11">
        <f t="shared" si="1203"/>
        <v>0</v>
      </c>
      <c r="AV2041" s="11">
        <f t="shared" si="1200"/>
        <v>772057.29205122858</v>
      </c>
      <c r="AW2041" s="11">
        <f t="shared" si="1200"/>
        <v>0</v>
      </c>
      <c r="AX2041" s="11">
        <f t="shared" si="1200"/>
        <v>0</v>
      </c>
      <c r="AY2041" s="11">
        <f t="shared" si="1200"/>
        <v>4450.6414853396918</v>
      </c>
      <c r="AZ2041" s="11">
        <f t="shared" si="1200"/>
        <v>1</v>
      </c>
      <c r="BA2041" s="11">
        <f t="shared" si="1200"/>
        <v>1</v>
      </c>
      <c r="BB2041" s="11">
        <f t="shared" si="1200"/>
        <v>1</v>
      </c>
      <c r="BC2041" s="11">
        <f t="shared" si="1165"/>
        <v>1</v>
      </c>
      <c r="BD2041" s="11">
        <f t="shared" si="1165"/>
        <v>1</v>
      </c>
      <c r="BE2041" s="11">
        <f t="shared" si="1165"/>
        <v>1</v>
      </c>
      <c r="BF2041" s="15" t="str">
        <f t="shared" si="1174"/>
        <v>EN 10210</v>
      </c>
      <c r="BG2041" s="42">
        <v>11.793526000000002</v>
      </c>
      <c r="BH2041" s="17">
        <f t="shared" si="1175"/>
        <v>80</v>
      </c>
      <c r="BI2041" s="17">
        <f t="shared" si="1176"/>
        <v>40</v>
      </c>
      <c r="BK2041" s="17">
        <f t="shared" si="1177"/>
        <v>7.1</v>
      </c>
      <c r="BM2041" s="17">
        <f t="shared" si="1207"/>
        <v>10.649999999999999</v>
      </c>
      <c r="BX2041" s="18">
        <f t="shared" si="1178"/>
        <v>1527.2303497541727</v>
      </c>
      <c r="BY2041" s="42">
        <v>0.24</v>
      </c>
      <c r="BZ2041" s="43">
        <f t="shared" si="1179"/>
        <v>20.018753826208645</v>
      </c>
      <c r="CA2041" s="18">
        <f t="shared" si="1180"/>
        <v>831050.23008621274</v>
      </c>
      <c r="CB2041" s="18">
        <f t="shared" si="1181"/>
        <v>20776.255752155317</v>
      </c>
      <c r="CC2041" s="18">
        <f t="shared" si="1182"/>
        <v>29299.646191070737</v>
      </c>
      <c r="CD2041" s="25">
        <f t="shared" si="1183"/>
        <v>1.4102467037657258</v>
      </c>
      <c r="CE2041" s="26">
        <f t="shared" si="1184"/>
        <v>23.327132922350589</v>
      </c>
      <c r="CF2041" s="18">
        <f t="shared" si="1185"/>
        <v>1265.3707426698459</v>
      </c>
      <c r="CG2041" s="18">
        <f t="shared" si="1186"/>
        <v>697.37074266984587</v>
      </c>
      <c r="CH2041" s="18">
        <f t="shared" si="1187"/>
        <v>271127.63951132161</v>
      </c>
      <c r="CI2041" s="18">
        <f t="shared" si="1188"/>
        <v>13556.381975566081</v>
      </c>
      <c r="CJ2041" s="18">
        <f t="shared" si="1189"/>
        <v>17737.831337673822</v>
      </c>
      <c r="CK2041" s="25">
        <f t="shared" si="1190"/>
        <v>1.3084487711872057</v>
      </c>
      <c r="CL2041" s="26">
        <f t="shared" si="1191"/>
        <v>13.323999985339233</v>
      </c>
      <c r="CZ2041" s="18">
        <f t="shared" si="1192"/>
        <v>772057.29205122858</v>
      </c>
      <c r="DC2041" s="18">
        <f t="shared" si="1193"/>
        <v>4450.6414853396918</v>
      </c>
      <c r="DD2041" s="17">
        <f t="shared" si="1194"/>
        <v>1</v>
      </c>
      <c r="DE2041" s="17">
        <f t="shared" si="1195"/>
        <v>1</v>
      </c>
      <c r="DF2041" s="17">
        <f t="shared" si="1196"/>
        <v>1</v>
      </c>
      <c r="DG2041" s="17">
        <f t="shared" si="1197"/>
        <v>1</v>
      </c>
      <c r="DH2041" s="17">
        <f t="shared" si="1198"/>
        <v>1</v>
      </c>
      <c r="DI2041" s="17">
        <f t="shared" si="1199"/>
        <v>1</v>
      </c>
      <c r="DJ2041" s="20" t="s">
        <v>1879</v>
      </c>
    </row>
    <row r="2042" spans="1:114" x14ac:dyDescent="0.2">
      <c r="A2042" s="15" t="s">
        <v>105</v>
      </c>
      <c r="B2042" s="10" t="s">
        <v>2137</v>
      </c>
      <c r="C2042" s="11">
        <f t="shared" si="1171"/>
        <v>13.0624</v>
      </c>
      <c r="D2042" s="11">
        <f t="shared" si="1202"/>
        <v>80</v>
      </c>
      <c r="E2042" s="11">
        <f t="shared" si="1202"/>
        <v>40</v>
      </c>
      <c r="F2042" s="11">
        <f t="shared" si="1202"/>
        <v>0</v>
      </c>
      <c r="G2042" s="11">
        <f t="shared" si="1201"/>
        <v>8</v>
      </c>
      <c r="H2042" s="11">
        <f t="shared" si="1201"/>
        <v>0</v>
      </c>
      <c r="I2042" s="11">
        <f t="shared" si="1201"/>
        <v>12</v>
      </c>
      <c r="J2042" s="11">
        <f t="shared" si="1201"/>
        <v>0</v>
      </c>
      <c r="K2042" s="11">
        <f t="shared" si="1201"/>
        <v>0</v>
      </c>
      <c r="L2042" s="11">
        <f t="shared" si="1201"/>
        <v>0</v>
      </c>
      <c r="M2042" s="11">
        <f t="shared" si="1167"/>
        <v>0</v>
      </c>
      <c r="N2042" s="11">
        <f t="shared" si="1167"/>
        <v>0</v>
      </c>
      <c r="O2042" s="11">
        <f t="shared" si="1167"/>
        <v>0</v>
      </c>
      <c r="P2042" s="11">
        <f t="shared" si="1167"/>
        <v>0</v>
      </c>
      <c r="Q2042" s="11">
        <f t="shared" si="1166"/>
        <v>0</v>
      </c>
      <c r="R2042" s="11">
        <f t="shared" si="1166"/>
        <v>0</v>
      </c>
      <c r="S2042" s="11">
        <f t="shared" si="1166"/>
        <v>0</v>
      </c>
      <c r="T2042" s="11">
        <f t="shared" si="1166"/>
        <v>1695.5751316061705</v>
      </c>
      <c r="U2042" s="40">
        <f t="shared" si="1172"/>
        <v>0.24</v>
      </c>
      <c r="V2042" s="11">
        <f t="shared" si="1205"/>
        <v>18.031196517185371</v>
      </c>
      <c r="W2042" s="11">
        <f t="shared" si="1205"/>
        <v>850916.77755497687</v>
      </c>
      <c r="X2042" s="11">
        <f t="shared" si="1205"/>
        <v>21272.919438874422</v>
      </c>
      <c r="Y2042" s="11">
        <f t="shared" si="1204"/>
        <v>30847.621053046409</v>
      </c>
      <c r="Z2042" s="11">
        <f t="shared" si="1204"/>
        <v>1.4500887450678277</v>
      </c>
      <c r="AA2042" s="11">
        <f t="shared" si="1204"/>
        <v>22.401908767403022</v>
      </c>
      <c r="AB2042" s="11">
        <f t="shared" si="1204"/>
        <v>1444.247719318987</v>
      </c>
      <c r="AC2042" s="11">
        <f t="shared" si="1204"/>
        <v>804.24771931898704</v>
      </c>
      <c r="AD2042" s="11">
        <f t="shared" si="1204"/>
        <v>276631.02316071553</v>
      </c>
      <c r="AE2042" s="11">
        <f t="shared" si="1204"/>
        <v>13831.551158035776</v>
      </c>
      <c r="AF2042" s="11">
        <f t="shared" si="1204"/>
        <v>18602.666666666664</v>
      </c>
      <c r="AG2042" s="11">
        <f t="shared" si="1204"/>
        <v>1.3449443561403445</v>
      </c>
      <c r="AH2042" s="11">
        <f t="shared" si="1206"/>
        <v>12.772970889030219</v>
      </c>
      <c r="AI2042" s="11">
        <f t="shared" si="1206"/>
        <v>0</v>
      </c>
      <c r="AJ2042" s="11">
        <f t="shared" si="1206"/>
        <v>0</v>
      </c>
      <c r="AK2042" s="11">
        <f t="shared" si="1206"/>
        <v>0</v>
      </c>
      <c r="AL2042" s="11">
        <f t="shared" si="1169"/>
        <v>0</v>
      </c>
      <c r="AM2042" s="11">
        <f t="shared" si="1169"/>
        <v>0</v>
      </c>
      <c r="AN2042" s="11">
        <f t="shared" si="1169"/>
        <v>0</v>
      </c>
      <c r="AO2042" s="11">
        <f t="shared" si="1169"/>
        <v>0</v>
      </c>
      <c r="AP2042" s="11">
        <f t="shared" si="1169"/>
        <v>0</v>
      </c>
      <c r="AQ2042" s="11">
        <f t="shared" si="1203"/>
        <v>0</v>
      </c>
      <c r="AR2042" s="11">
        <f t="shared" si="1203"/>
        <v>0</v>
      </c>
      <c r="AS2042" s="11">
        <f t="shared" si="1203"/>
        <v>0</v>
      </c>
      <c r="AT2042" s="11">
        <f t="shared" si="1203"/>
        <v>0</v>
      </c>
      <c r="AU2042" s="11">
        <f t="shared" si="1203"/>
        <v>0</v>
      </c>
      <c r="AV2042" s="11">
        <f t="shared" si="1200"/>
        <v>816679.38461538462</v>
      </c>
      <c r="AW2042" s="11">
        <f t="shared" si="1200"/>
        <v>0</v>
      </c>
      <c r="AX2042" s="11">
        <f t="shared" si="1200"/>
        <v>0</v>
      </c>
      <c r="AY2042" s="11">
        <f t="shared" si="1200"/>
        <v>4168.4954386379741</v>
      </c>
      <c r="AZ2042" s="11">
        <f t="shared" si="1200"/>
        <v>1</v>
      </c>
      <c r="BA2042" s="11">
        <f t="shared" si="1200"/>
        <v>1</v>
      </c>
      <c r="BB2042" s="11">
        <f t="shared" si="1200"/>
        <v>1</v>
      </c>
      <c r="BC2042" s="11">
        <f t="shared" si="1165"/>
        <v>1</v>
      </c>
      <c r="BD2042" s="11">
        <f t="shared" si="1165"/>
        <v>1</v>
      </c>
      <c r="BE2042" s="11">
        <f t="shared" si="1165"/>
        <v>1</v>
      </c>
      <c r="BF2042" s="15" t="str">
        <f t="shared" si="1174"/>
        <v>EN 10210</v>
      </c>
      <c r="BG2042" s="42">
        <v>13.0624</v>
      </c>
      <c r="BH2042" s="17">
        <f t="shared" si="1175"/>
        <v>80</v>
      </c>
      <c r="BI2042" s="17">
        <f t="shared" si="1176"/>
        <v>40</v>
      </c>
      <c r="BK2042" s="17">
        <f t="shared" si="1177"/>
        <v>8</v>
      </c>
      <c r="BM2042" s="17">
        <f t="shared" si="1207"/>
        <v>12</v>
      </c>
      <c r="BX2042" s="18">
        <f t="shared" si="1178"/>
        <v>1695.5751316061705</v>
      </c>
      <c r="BY2042" s="42">
        <v>0.24</v>
      </c>
      <c r="BZ2042" s="43">
        <f t="shared" si="1179"/>
        <v>18.031196517185371</v>
      </c>
      <c r="CA2042" s="18">
        <f t="shared" si="1180"/>
        <v>850916.77755497687</v>
      </c>
      <c r="CB2042" s="18">
        <f t="shared" si="1181"/>
        <v>21272.919438874422</v>
      </c>
      <c r="CC2042" s="18">
        <f t="shared" si="1182"/>
        <v>30847.621053046409</v>
      </c>
      <c r="CD2042" s="25">
        <f t="shared" si="1183"/>
        <v>1.4500887450678277</v>
      </c>
      <c r="CE2042" s="26">
        <f t="shared" si="1184"/>
        <v>22.401908767403022</v>
      </c>
      <c r="CF2042" s="18">
        <f t="shared" si="1185"/>
        <v>1444.247719318987</v>
      </c>
      <c r="CG2042" s="18">
        <f t="shared" si="1186"/>
        <v>804.24771931898704</v>
      </c>
      <c r="CH2042" s="18">
        <f t="shared" si="1187"/>
        <v>276631.02316071553</v>
      </c>
      <c r="CI2042" s="18">
        <f t="shared" si="1188"/>
        <v>13831.551158035776</v>
      </c>
      <c r="CJ2042" s="18">
        <f t="shared" si="1189"/>
        <v>18602.666666666664</v>
      </c>
      <c r="CK2042" s="25">
        <f t="shared" si="1190"/>
        <v>1.3449443561403445</v>
      </c>
      <c r="CL2042" s="26">
        <f t="shared" si="1191"/>
        <v>12.772970889030219</v>
      </c>
      <c r="CZ2042" s="18">
        <f t="shared" si="1192"/>
        <v>816679.38461538462</v>
      </c>
      <c r="DC2042" s="18">
        <f t="shared" si="1193"/>
        <v>4168.4954386379741</v>
      </c>
      <c r="DD2042" s="17">
        <f t="shared" si="1194"/>
        <v>1</v>
      </c>
      <c r="DE2042" s="17">
        <f t="shared" si="1195"/>
        <v>1</v>
      </c>
      <c r="DF2042" s="17">
        <f t="shared" si="1196"/>
        <v>1</v>
      </c>
      <c r="DG2042" s="17">
        <f t="shared" si="1197"/>
        <v>1</v>
      </c>
      <c r="DH2042" s="17">
        <f t="shared" si="1198"/>
        <v>1</v>
      </c>
      <c r="DI2042" s="17">
        <f t="shared" si="1199"/>
        <v>1</v>
      </c>
      <c r="DJ2042" s="20" t="s">
        <v>1879</v>
      </c>
    </row>
    <row r="2043" spans="1:114" x14ac:dyDescent="0.2">
      <c r="A2043" s="15" t="s">
        <v>105</v>
      </c>
      <c r="B2043" s="10" t="s">
        <v>2138</v>
      </c>
      <c r="C2043" s="11">
        <f t="shared" si="1171"/>
        <v>14.147584</v>
      </c>
      <c r="D2043" s="11">
        <f t="shared" si="1202"/>
        <v>80</v>
      </c>
      <c r="E2043" s="11">
        <f t="shared" si="1202"/>
        <v>40</v>
      </c>
      <c r="F2043" s="11">
        <f t="shared" si="1202"/>
        <v>0</v>
      </c>
      <c r="G2043" s="11">
        <f t="shared" si="1201"/>
        <v>8.8000000000000007</v>
      </c>
      <c r="H2043" s="11">
        <f t="shared" si="1201"/>
        <v>0</v>
      </c>
      <c r="I2043" s="11">
        <f t="shared" si="1201"/>
        <v>13.200000000000001</v>
      </c>
      <c r="J2043" s="11">
        <f t="shared" si="1201"/>
        <v>0</v>
      </c>
      <c r="K2043" s="11">
        <f t="shared" si="1201"/>
        <v>0</v>
      </c>
      <c r="L2043" s="11">
        <f t="shared" si="1201"/>
        <v>0</v>
      </c>
      <c r="M2043" s="11">
        <f t="shared" si="1167"/>
        <v>0</v>
      </c>
      <c r="N2043" s="11">
        <f t="shared" si="1167"/>
        <v>0</v>
      </c>
      <c r="O2043" s="11">
        <f t="shared" si="1167"/>
        <v>0</v>
      </c>
      <c r="P2043" s="11">
        <f t="shared" si="1167"/>
        <v>0</v>
      </c>
      <c r="Q2043" s="11">
        <f t="shared" si="1166"/>
        <v>0</v>
      </c>
      <c r="R2043" s="11">
        <f t="shared" si="1166"/>
        <v>0</v>
      </c>
      <c r="S2043" s="11">
        <f t="shared" si="1166"/>
        <v>0</v>
      </c>
      <c r="T2043" s="11">
        <f t="shared" ref="T2043:T2106" si="1208">IF($A2043="x",BX2043,"")</f>
        <v>1840.4459092434663</v>
      </c>
      <c r="U2043" s="40">
        <f t="shared" si="1172"/>
        <v>0.24</v>
      </c>
      <c r="V2043" s="11">
        <f t="shared" si="1205"/>
        <v>16.611870120220352</v>
      </c>
      <c r="W2043" s="11">
        <f t="shared" si="1205"/>
        <v>854895.02889141953</v>
      </c>
      <c r="X2043" s="11">
        <f t="shared" si="1205"/>
        <v>21372.375722285487</v>
      </c>
      <c r="Y2043" s="11">
        <f t="shared" si="1204"/>
        <v>31843.38466010087</v>
      </c>
      <c r="Z2043" s="11">
        <f t="shared" si="1204"/>
        <v>1.4899319136944149</v>
      </c>
      <c r="AA2043" s="11">
        <f t="shared" si="1204"/>
        <v>21.552361695122816</v>
      </c>
      <c r="AB2043" s="11">
        <f t="shared" si="1204"/>
        <v>1606.7397403759744</v>
      </c>
      <c r="AC2043" s="11">
        <f t="shared" si="1204"/>
        <v>902.73974037597418</v>
      </c>
      <c r="AD2043" s="11">
        <f t="shared" si="1204"/>
        <v>277697.45863777417</v>
      </c>
      <c r="AE2043" s="11">
        <f t="shared" si="1204"/>
        <v>13884.872931888709</v>
      </c>
      <c r="AF2043" s="11">
        <f t="shared" si="1204"/>
        <v>19138.989852581384</v>
      </c>
      <c r="AG2043" s="11">
        <f t="shared" si="1204"/>
        <v>1.3784058339220233</v>
      </c>
      <c r="AH2043" s="11">
        <f t="shared" si="1206"/>
        <v>12.283564867928686</v>
      </c>
      <c r="AI2043" s="11">
        <f t="shared" si="1206"/>
        <v>0</v>
      </c>
      <c r="AJ2043" s="11">
        <f t="shared" si="1206"/>
        <v>0</v>
      </c>
      <c r="AK2043" s="11">
        <f t="shared" si="1206"/>
        <v>0</v>
      </c>
      <c r="AL2043" s="11">
        <f t="shared" si="1169"/>
        <v>0</v>
      </c>
      <c r="AM2043" s="11">
        <f t="shared" si="1169"/>
        <v>0</v>
      </c>
      <c r="AN2043" s="11">
        <f t="shared" si="1169"/>
        <v>0</v>
      </c>
      <c r="AO2043" s="11">
        <f t="shared" si="1169"/>
        <v>0</v>
      </c>
      <c r="AP2043" s="11">
        <f t="shared" si="1169"/>
        <v>0</v>
      </c>
      <c r="AQ2043" s="11">
        <f t="shared" si="1203"/>
        <v>0</v>
      </c>
      <c r="AR2043" s="11">
        <f t="shared" si="1203"/>
        <v>0</v>
      </c>
      <c r="AS2043" s="11">
        <f t="shared" si="1203"/>
        <v>0</v>
      </c>
      <c r="AT2043" s="11">
        <f t="shared" si="1203"/>
        <v>0</v>
      </c>
      <c r="AU2043" s="11">
        <f t="shared" si="1203"/>
        <v>0</v>
      </c>
      <c r="AV2043" s="11">
        <f t="shared" si="1200"/>
        <v>848168.0064000003</v>
      </c>
      <c r="AW2043" s="11">
        <f t="shared" si="1200"/>
        <v>0</v>
      </c>
      <c r="AX2043" s="11">
        <f t="shared" si="1200"/>
        <v>0</v>
      </c>
      <c r="AY2043" s="11">
        <f t="shared" si="1200"/>
        <v>3911.0794807519492</v>
      </c>
      <c r="AZ2043" s="11">
        <f t="shared" si="1200"/>
        <v>1</v>
      </c>
      <c r="BA2043" s="11">
        <f t="shared" si="1200"/>
        <v>1</v>
      </c>
      <c r="BB2043" s="11">
        <f t="shared" si="1200"/>
        <v>1</v>
      </c>
      <c r="BC2043" s="11">
        <f t="shared" si="1200"/>
        <v>1</v>
      </c>
      <c r="BD2043" s="11">
        <f t="shared" si="1200"/>
        <v>1</v>
      </c>
      <c r="BE2043" s="11">
        <f t="shared" si="1200"/>
        <v>1</v>
      </c>
      <c r="BF2043" s="15" t="str">
        <f t="shared" si="1174"/>
        <v>EN 10210</v>
      </c>
      <c r="BG2043" s="42">
        <v>14.147584</v>
      </c>
      <c r="BH2043" s="17">
        <f t="shared" si="1175"/>
        <v>80</v>
      </c>
      <c r="BI2043" s="17">
        <f t="shared" si="1176"/>
        <v>40</v>
      </c>
      <c r="BK2043" s="17">
        <f t="shared" si="1177"/>
        <v>8.8000000000000007</v>
      </c>
      <c r="BM2043" s="17">
        <f t="shared" si="1207"/>
        <v>13.200000000000001</v>
      </c>
      <c r="BX2043" s="18">
        <f t="shared" si="1178"/>
        <v>1840.4459092434663</v>
      </c>
      <c r="BY2043" s="42">
        <v>0.24</v>
      </c>
      <c r="BZ2043" s="43">
        <f t="shared" si="1179"/>
        <v>16.611870120220352</v>
      </c>
      <c r="CA2043" s="18">
        <f t="shared" si="1180"/>
        <v>854895.02889141953</v>
      </c>
      <c r="CB2043" s="18">
        <f t="shared" si="1181"/>
        <v>21372.375722285487</v>
      </c>
      <c r="CC2043" s="18">
        <f t="shared" si="1182"/>
        <v>31843.38466010087</v>
      </c>
      <c r="CD2043" s="25">
        <f t="shared" si="1183"/>
        <v>1.4899319136944149</v>
      </c>
      <c r="CE2043" s="26">
        <f t="shared" si="1184"/>
        <v>21.552361695122816</v>
      </c>
      <c r="CF2043" s="18">
        <f t="shared" si="1185"/>
        <v>1606.7397403759744</v>
      </c>
      <c r="CG2043" s="18">
        <f t="shared" si="1186"/>
        <v>902.73974037597418</v>
      </c>
      <c r="CH2043" s="18">
        <f t="shared" si="1187"/>
        <v>277697.45863777417</v>
      </c>
      <c r="CI2043" s="18">
        <f t="shared" si="1188"/>
        <v>13884.872931888709</v>
      </c>
      <c r="CJ2043" s="18">
        <f t="shared" si="1189"/>
        <v>19138.989852581384</v>
      </c>
      <c r="CK2043" s="25">
        <f t="shared" si="1190"/>
        <v>1.3784058339220233</v>
      </c>
      <c r="CL2043" s="26">
        <f t="shared" si="1191"/>
        <v>12.283564867928686</v>
      </c>
      <c r="CZ2043" s="18">
        <f t="shared" si="1192"/>
        <v>848168.0064000003</v>
      </c>
      <c r="DC2043" s="18">
        <f t="shared" si="1193"/>
        <v>3911.0794807519492</v>
      </c>
      <c r="DD2043" s="17">
        <f t="shared" si="1194"/>
        <v>1</v>
      </c>
      <c r="DE2043" s="17">
        <f t="shared" si="1195"/>
        <v>1</v>
      </c>
      <c r="DF2043" s="17">
        <f t="shared" si="1196"/>
        <v>1</v>
      </c>
      <c r="DG2043" s="17">
        <f t="shared" si="1197"/>
        <v>1</v>
      </c>
      <c r="DH2043" s="17">
        <f t="shared" si="1198"/>
        <v>1</v>
      </c>
      <c r="DI2043" s="17">
        <f t="shared" si="1199"/>
        <v>1</v>
      </c>
      <c r="DJ2043" s="20" t="s">
        <v>1879</v>
      </c>
    </row>
    <row r="2044" spans="1:114" x14ac:dyDescent="0.2">
      <c r="A2044" s="15" t="s">
        <v>105</v>
      </c>
      <c r="B2044" s="10" t="s">
        <v>2139</v>
      </c>
      <c r="C2044" s="11">
        <f t="shared" si="1171"/>
        <v>15.7</v>
      </c>
      <c r="D2044" s="11">
        <f t="shared" si="1202"/>
        <v>80</v>
      </c>
      <c r="E2044" s="11">
        <f t="shared" si="1202"/>
        <v>40</v>
      </c>
      <c r="F2044" s="11">
        <f t="shared" si="1202"/>
        <v>0</v>
      </c>
      <c r="G2044" s="11">
        <f t="shared" si="1201"/>
        <v>10</v>
      </c>
      <c r="H2044" s="11">
        <f t="shared" si="1201"/>
        <v>0</v>
      </c>
      <c r="I2044" s="11">
        <f t="shared" si="1201"/>
        <v>15</v>
      </c>
      <c r="J2044" s="11">
        <f t="shared" si="1201"/>
        <v>0</v>
      </c>
      <c r="K2044" s="11">
        <f t="shared" si="1201"/>
        <v>0</v>
      </c>
      <c r="L2044" s="11">
        <f t="shared" si="1201"/>
        <v>0</v>
      </c>
      <c r="M2044" s="11">
        <f t="shared" si="1167"/>
        <v>0</v>
      </c>
      <c r="N2044" s="11">
        <f t="shared" si="1167"/>
        <v>0</v>
      </c>
      <c r="O2044" s="11">
        <f t="shared" si="1167"/>
        <v>0</v>
      </c>
      <c r="P2044" s="11">
        <f t="shared" si="1167"/>
        <v>0</v>
      </c>
      <c r="Q2044" s="11">
        <f t="shared" si="1167"/>
        <v>0</v>
      </c>
      <c r="R2044" s="11">
        <f t="shared" si="1167"/>
        <v>0</v>
      </c>
      <c r="S2044" s="11">
        <f t="shared" si="1167"/>
        <v>0</v>
      </c>
      <c r="T2044" s="11">
        <f t="shared" si="1208"/>
        <v>2049.3361431346411</v>
      </c>
      <c r="U2044" s="40">
        <f t="shared" si="1172"/>
        <v>0.24</v>
      </c>
      <c r="V2044" s="11">
        <f t="shared" si="1205"/>
        <v>14.918610843840787</v>
      </c>
      <c r="W2044" s="11">
        <f t="shared" si="1205"/>
        <v>838112.04771154723</v>
      </c>
      <c r="X2044" s="11">
        <f t="shared" si="1205"/>
        <v>20952.80119278868</v>
      </c>
      <c r="Y2044" s="11">
        <f t="shared" si="1204"/>
        <v>32682.889254872098</v>
      </c>
      <c r="Z2044" s="11">
        <f t="shared" si="1204"/>
        <v>1.5598338835057797</v>
      </c>
      <c r="AA2044" s="11">
        <f t="shared" si="1204"/>
        <v>20.22294692342539</v>
      </c>
      <c r="AB2044" s="11">
        <f t="shared" si="1204"/>
        <v>1856.6370614359173</v>
      </c>
      <c r="AC2044" s="11">
        <f t="shared" si="1204"/>
        <v>1056.6370614359173</v>
      </c>
      <c r="AD2044" s="11">
        <f t="shared" si="1204"/>
        <v>273451.3020910304</v>
      </c>
      <c r="AE2044" s="11">
        <f t="shared" si="1204"/>
        <v>13672.565104551521</v>
      </c>
      <c r="AF2044" s="11">
        <f t="shared" si="1204"/>
        <v>19550.148026153747</v>
      </c>
      <c r="AG2044" s="11">
        <f t="shared" si="1204"/>
        <v>1.4298815091870078</v>
      </c>
      <c r="AH2044" s="11">
        <f t="shared" si="1206"/>
        <v>11.551367424646708</v>
      </c>
      <c r="AI2044" s="11">
        <f t="shared" si="1206"/>
        <v>0</v>
      </c>
      <c r="AJ2044" s="11">
        <f t="shared" si="1206"/>
        <v>0</v>
      </c>
      <c r="AK2044" s="11">
        <f t="shared" si="1206"/>
        <v>0</v>
      </c>
      <c r="AL2044" s="11">
        <f t="shared" si="1169"/>
        <v>0</v>
      </c>
      <c r="AM2044" s="11">
        <f t="shared" si="1169"/>
        <v>0</v>
      </c>
      <c r="AN2044" s="11">
        <f t="shared" si="1169"/>
        <v>0</v>
      </c>
      <c r="AO2044" s="11">
        <f t="shared" si="1169"/>
        <v>0</v>
      </c>
      <c r="AP2044" s="11">
        <f t="shared" si="1169"/>
        <v>0</v>
      </c>
      <c r="AQ2044" s="11">
        <f t="shared" si="1203"/>
        <v>0</v>
      </c>
      <c r="AR2044" s="11">
        <f t="shared" si="1203"/>
        <v>0</v>
      </c>
      <c r="AS2044" s="11">
        <f t="shared" si="1203"/>
        <v>0</v>
      </c>
      <c r="AT2044" s="11">
        <f t="shared" si="1203"/>
        <v>0</v>
      </c>
      <c r="AU2044" s="11">
        <f t="shared" si="1203"/>
        <v>0</v>
      </c>
      <c r="AV2044" s="11">
        <f t="shared" si="1203"/>
        <v>882000</v>
      </c>
      <c r="AW2044" s="11">
        <f t="shared" si="1203"/>
        <v>0</v>
      </c>
      <c r="AX2044" s="11">
        <f t="shared" si="1203"/>
        <v>0</v>
      </c>
      <c r="AY2044" s="11">
        <f t="shared" si="1203"/>
        <v>3513.2741228718346</v>
      </c>
      <c r="AZ2044" s="11">
        <f t="shared" si="1203"/>
        <v>1</v>
      </c>
      <c r="BA2044" s="11">
        <f t="shared" si="1203"/>
        <v>1</v>
      </c>
      <c r="BB2044" s="11">
        <f t="shared" si="1203"/>
        <v>1</v>
      </c>
      <c r="BC2044" s="11">
        <f t="shared" si="1203"/>
        <v>1</v>
      </c>
      <c r="BD2044" s="11">
        <f t="shared" si="1203"/>
        <v>1</v>
      </c>
      <c r="BE2044" s="11">
        <f t="shared" si="1203"/>
        <v>1</v>
      </c>
      <c r="BF2044" s="15" t="str">
        <f t="shared" si="1174"/>
        <v>EN 10210</v>
      </c>
      <c r="BG2044" s="42">
        <v>15.7</v>
      </c>
      <c r="BH2044" s="17">
        <f t="shared" si="1175"/>
        <v>80</v>
      </c>
      <c r="BI2044" s="17">
        <f t="shared" si="1176"/>
        <v>40</v>
      </c>
      <c r="BK2044" s="17">
        <f t="shared" si="1177"/>
        <v>10</v>
      </c>
      <c r="BM2044" s="17">
        <f t="shared" si="1207"/>
        <v>15</v>
      </c>
      <c r="BX2044" s="18">
        <f t="shared" si="1178"/>
        <v>2049.3361431346411</v>
      </c>
      <c r="BY2044" s="42">
        <v>0.24</v>
      </c>
      <c r="BZ2044" s="43">
        <f t="shared" si="1179"/>
        <v>14.918610843840787</v>
      </c>
      <c r="CA2044" s="18">
        <f t="shared" si="1180"/>
        <v>838112.04771154723</v>
      </c>
      <c r="CB2044" s="18">
        <f t="shared" si="1181"/>
        <v>20952.80119278868</v>
      </c>
      <c r="CC2044" s="18">
        <f t="shared" si="1182"/>
        <v>32682.889254872098</v>
      </c>
      <c r="CD2044" s="25">
        <f t="shared" si="1183"/>
        <v>1.5598338835057797</v>
      </c>
      <c r="CE2044" s="26">
        <f t="shared" si="1184"/>
        <v>20.22294692342539</v>
      </c>
      <c r="CF2044" s="18">
        <f t="shared" si="1185"/>
        <v>1856.6370614359173</v>
      </c>
      <c r="CG2044" s="18">
        <f t="shared" si="1186"/>
        <v>1056.6370614359173</v>
      </c>
      <c r="CH2044" s="18">
        <f t="shared" si="1187"/>
        <v>273451.3020910304</v>
      </c>
      <c r="CI2044" s="18">
        <f t="shared" si="1188"/>
        <v>13672.565104551521</v>
      </c>
      <c r="CJ2044" s="18">
        <f t="shared" si="1189"/>
        <v>19550.148026153747</v>
      </c>
      <c r="CK2044" s="25">
        <f t="shared" si="1190"/>
        <v>1.4298815091870078</v>
      </c>
      <c r="CL2044" s="26">
        <f t="shared" si="1191"/>
        <v>11.551367424646708</v>
      </c>
      <c r="CZ2044" s="18">
        <f t="shared" si="1192"/>
        <v>882000</v>
      </c>
      <c r="DC2044" s="18">
        <f t="shared" si="1193"/>
        <v>3513.2741228718346</v>
      </c>
      <c r="DD2044" s="17">
        <f t="shared" si="1194"/>
        <v>1</v>
      </c>
      <c r="DE2044" s="17">
        <f t="shared" si="1195"/>
        <v>1</v>
      </c>
      <c r="DF2044" s="17">
        <f t="shared" si="1196"/>
        <v>1</v>
      </c>
      <c r="DG2044" s="17">
        <f t="shared" si="1197"/>
        <v>1</v>
      </c>
      <c r="DH2044" s="17">
        <f t="shared" si="1198"/>
        <v>1</v>
      </c>
      <c r="DI2044" s="17">
        <f t="shared" si="1199"/>
        <v>1</v>
      </c>
      <c r="DJ2044" s="20" t="s">
        <v>1879</v>
      </c>
    </row>
    <row r="2045" spans="1:114" x14ac:dyDescent="0.2">
      <c r="A2045" s="15" t="s">
        <v>105</v>
      </c>
      <c r="B2045" s="10" t="s">
        <v>2140</v>
      </c>
      <c r="C2045" s="11">
        <f t="shared" si="1171"/>
        <v>16.924600000000002</v>
      </c>
      <c r="D2045" s="11">
        <f t="shared" si="1202"/>
        <v>80</v>
      </c>
      <c r="E2045" s="11">
        <f t="shared" si="1202"/>
        <v>40</v>
      </c>
      <c r="F2045" s="11">
        <f t="shared" si="1202"/>
        <v>0</v>
      </c>
      <c r="G2045" s="11">
        <f t="shared" si="1201"/>
        <v>11</v>
      </c>
      <c r="H2045" s="11">
        <f t="shared" si="1201"/>
        <v>0</v>
      </c>
      <c r="I2045" s="11">
        <f t="shared" si="1201"/>
        <v>22</v>
      </c>
      <c r="J2045" s="11">
        <f t="shared" si="1201"/>
        <v>0</v>
      </c>
      <c r="K2045" s="11">
        <f t="shared" si="1201"/>
        <v>0</v>
      </c>
      <c r="L2045" s="11">
        <f t="shared" si="1201"/>
        <v>0</v>
      </c>
      <c r="M2045" s="11">
        <f t="shared" si="1167"/>
        <v>0</v>
      </c>
      <c r="N2045" s="11">
        <f t="shared" si="1167"/>
        <v>0</v>
      </c>
      <c r="O2045" s="11">
        <f t="shared" si="1167"/>
        <v>0</v>
      </c>
      <c r="P2045" s="11">
        <f t="shared" si="1167"/>
        <v>0</v>
      </c>
      <c r="Q2045" s="11">
        <f t="shared" si="1167"/>
        <v>0</v>
      </c>
      <c r="R2045" s="11">
        <f t="shared" si="1167"/>
        <v>0</v>
      </c>
      <c r="S2045" s="11">
        <f t="shared" si="1167"/>
        <v>0</v>
      </c>
      <c r="T2045" s="11">
        <f t="shared" si="1208"/>
        <v>2777.0616886749199</v>
      </c>
      <c r="U2045" s="40">
        <f t="shared" si="1172"/>
        <v>0.24</v>
      </c>
      <c r="V2045" s="11">
        <f t="shared" si="1205"/>
        <v>11.009207513222869</v>
      </c>
      <c r="W2045" s="11">
        <f t="shared" si="1205"/>
        <v>631069.79071863531</v>
      </c>
      <c r="X2045" s="11">
        <f t="shared" si="1205"/>
        <v>15776.744767965884</v>
      </c>
      <c r="Y2045" s="11">
        <f t="shared" si="1204"/>
        <v>28367.311554619442</v>
      </c>
      <c r="Z2045" s="11">
        <f t="shared" si="1204"/>
        <v>1.7980459196004903</v>
      </c>
      <c r="AA2045" s="11">
        <f t="shared" si="1204"/>
        <v>15.074604680911001</v>
      </c>
      <c r="AB2045" s="11">
        <f t="shared" si="1204"/>
        <v>2208.6635554218246</v>
      </c>
      <c r="AC2045" s="11">
        <f t="shared" si="1204"/>
        <v>1328.6635554218249</v>
      </c>
      <c r="AD2045" s="11">
        <f t="shared" si="1204"/>
        <v>227602.75070258765</v>
      </c>
      <c r="AE2045" s="11">
        <f t="shared" si="1204"/>
        <v>11380.137535129383</v>
      </c>
      <c r="AF2045" s="11">
        <f t="shared" si="1204"/>
        <v>17194.040446182946</v>
      </c>
      <c r="AG2045" s="11">
        <f t="shared" si="1204"/>
        <v>1.5108816034170596</v>
      </c>
      <c r="AH2045" s="11">
        <f t="shared" si="1206"/>
        <v>9.0530723186388471</v>
      </c>
      <c r="AI2045" s="11">
        <f t="shared" si="1206"/>
        <v>0</v>
      </c>
      <c r="AJ2045" s="11">
        <f t="shared" si="1206"/>
        <v>0</v>
      </c>
      <c r="AK2045" s="11">
        <f t="shared" si="1206"/>
        <v>0</v>
      </c>
      <c r="AL2045" s="11">
        <f t="shared" si="1169"/>
        <v>0</v>
      </c>
      <c r="AM2045" s="11">
        <f t="shared" si="1169"/>
        <v>0</v>
      </c>
      <c r="AN2045" s="11">
        <f t="shared" si="1169"/>
        <v>0</v>
      </c>
      <c r="AO2045" s="11">
        <f t="shared" si="1169"/>
        <v>0</v>
      </c>
      <c r="AP2045" s="11">
        <f t="shared" si="1169"/>
        <v>0</v>
      </c>
      <c r="AQ2045" s="11">
        <f t="shared" si="1203"/>
        <v>0</v>
      </c>
      <c r="AR2045" s="11">
        <f t="shared" si="1203"/>
        <v>0</v>
      </c>
      <c r="AS2045" s="11">
        <f t="shared" si="1203"/>
        <v>0</v>
      </c>
      <c r="AT2045" s="11">
        <f t="shared" si="1203"/>
        <v>0</v>
      </c>
      <c r="AU2045" s="11">
        <f t="shared" si="1203"/>
        <v>0</v>
      </c>
      <c r="AV2045" s="11">
        <f t="shared" si="1203"/>
        <v>898857.36734693882</v>
      </c>
      <c r="AW2045" s="11">
        <f t="shared" si="1203"/>
        <v>0</v>
      </c>
      <c r="AX2045" s="11">
        <f t="shared" si="1203"/>
        <v>0</v>
      </c>
      <c r="AY2045" s="11">
        <f t="shared" si="1203"/>
        <v>2703.6588885545625</v>
      </c>
      <c r="AZ2045" s="11">
        <f t="shared" si="1203"/>
        <v>1</v>
      </c>
      <c r="BA2045" s="11">
        <f t="shared" si="1203"/>
        <v>1</v>
      </c>
      <c r="BB2045" s="11">
        <f t="shared" si="1203"/>
        <v>1</v>
      </c>
      <c r="BC2045" s="11">
        <f t="shared" si="1203"/>
        <v>1</v>
      </c>
      <c r="BD2045" s="11">
        <f t="shared" si="1203"/>
        <v>1</v>
      </c>
      <c r="BE2045" s="11">
        <f t="shared" si="1203"/>
        <v>1</v>
      </c>
      <c r="BF2045" s="15" t="str">
        <f t="shared" si="1174"/>
        <v>EN 10210</v>
      </c>
      <c r="BG2045" s="42">
        <v>16.924600000000002</v>
      </c>
      <c r="BH2045" s="17">
        <f t="shared" si="1175"/>
        <v>80</v>
      </c>
      <c r="BI2045" s="17">
        <f t="shared" si="1176"/>
        <v>40</v>
      </c>
      <c r="BK2045" s="17">
        <f t="shared" si="1177"/>
        <v>11</v>
      </c>
      <c r="BM2045" s="17">
        <f t="shared" si="1207"/>
        <v>22</v>
      </c>
      <c r="BX2045" s="18">
        <f t="shared" si="1178"/>
        <v>2777.0616886749199</v>
      </c>
      <c r="BY2045" s="42">
        <v>0.24</v>
      </c>
      <c r="BZ2045" s="43">
        <f t="shared" si="1179"/>
        <v>11.009207513222869</v>
      </c>
      <c r="CA2045" s="18">
        <f t="shared" si="1180"/>
        <v>631069.79071863531</v>
      </c>
      <c r="CB2045" s="18">
        <f t="shared" si="1181"/>
        <v>15776.744767965884</v>
      </c>
      <c r="CC2045" s="18">
        <f t="shared" si="1182"/>
        <v>28367.311554619442</v>
      </c>
      <c r="CD2045" s="25">
        <f t="shared" si="1183"/>
        <v>1.7980459196004903</v>
      </c>
      <c r="CE2045" s="26">
        <f t="shared" si="1184"/>
        <v>15.074604680911001</v>
      </c>
      <c r="CF2045" s="18">
        <f t="shared" si="1185"/>
        <v>2208.6635554218246</v>
      </c>
      <c r="CG2045" s="18">
        <f t="shared" si="1186"/>
        <v>1328.6635554218249</v>
      </c>
      <c r="CH2045" s="18">
        <f t="shared" si="1187"/>
        <v>227602.75070258765</v>
      </c>
      <c r="CI2045" s="18">
        <f t="shared" si="1188"/>
        <v>11380.137535129383</v>
      </c>
      <c r="CJ2045" s="18">
        <f t="shared" si="1189"/>
        <v>17194.040446182946</v>
      </c>
      <c r="CK2045" s="25">
        <f t="shared" si="1190"/>
        <v>1.5108816034170596</v>
      </c>
      <c r="CL2045" s="26">
        <f t="shared" si="1191"/>
        <v>9.0530723186388471</v>
      </c>
      <c r="CZ2045" s="18">
        <f t="shared" si="1192"/>
        <v>898857.36734693882</v>
      </c>
      <c r="DC2045" s="18">
        <f t="shared" si="1193"/>
        <v>2703.6588885545625</v>
      </c>
      <c r="DD2045" s="17">
        <f t="shared" si="1194"/>
        <v>1</v>
      </c>
      <c r="DE2045" s="17">
        <f t="shared" si="1195"/>
        <v>1</v>
      </c>
      <c r="DF2045" s="17">
        <f t="shared" si="1196"/>
        <v>1</v>
      </c>
      <c r="DG2045" s="17">
        <f t="shared" si="1197"/>
        <v>1</v>
      </c>
      <c r="DH2045" s="17">
        <f t="shared" si="1198"/>
        <v>1</v>
      </c>
      <c r="DI2045" s="17">
        <f t="shared" si="1199"/>
        <v>1</v>
      </c>
      <c r="DJ2045" s="20" t="s">
        <v>1879</v>
      </c>
    </row>
    <row r="2046" spans="1:114" x14ac:dyDescent="0.2">
      <c r="A2046" s="15" t="s">
        <v>105</v>
      </c>
      <c r="B2046" s="10" t="s">
        <v>2141</v>
      </c>
      <c r="C2046" s="11">
        <f t="shared" si="1171"/>
        <v>18.643750000000001</v>
      </c>
      <c r="D2046" s="11">
        <f t="shared" si="1202"/>
        <v>80</v>
      </c>
      <c r="E2046" s="11">
        <f t="shared" si="1202"/>
        <v>40</v>
      </c>
      <c r="F2046" s="11">
        <f t="shared" si="1202"/>
        <v>0</v>
      </c>
      <c r="G2046" s="11">
        <f t="shared" si="1201"/>
        <v>12.5</v>
      </c>
      <c r="H2046" s="11">
        <f t="shared" si="1201"/>
        <v>0</v>
      </c>
      <c r="I2046" s="11">
        <f t="shared" si="1201"/>
        <v>25</v>
      </c>
      <c r="J2046" s="11">
        <f t="shared" si="1201"/>
        <v>0</v>
      </c>
      <c r="K2046" s="11">
        <f t="shared" si="1201"/>
        <v>0</v>
      </c>
      <c r="L2046" s="11">
        <f t="shared" si="1201"/>
        <v>0</v>
      </c>
      <c r="M2046" s="11">
        <f t="shared" si="1167"/>
        <v>0</v>
      </c>
      <c r="N2046" s="11">
        <f t="shared" si="1167"/>
        <v>0</v>
      </c>
      <c r="O2046" s="11">
        <f t="shared" si="1167"/>
        <v>0</v>
      </c>
      <c r="P2046" s="11">
        <f t="shared" si="1167"/>
        <v>0</v>
      </c>
      <c r="Q2046" s="11">
        <f t="shared" si="1167"/>
        <v>0</v>
      </c>
      <c r="R2046" s="11">
        <f t="shared" si="1167"/>
        <v>0</v>
      </c>
      <c r="S2046" s="11">
        <f t="shared" si="1167"/>
        <v>0</v>
      </c>
      <c r="T2046" s="11">
        <f t="shared" si="1208"/>
        <v>3176.9908169872415</v>
      </c>
      <c r="U2046" s="40">
        <f t="shared" si="1172"/>
        <v>0.24</v>
      </c>
      <c r="V2046" s="11">
        <f t="shared" si="1205"/>
        <v>9.62333546706191</v>
      </c>
      <c r="W2046" s="11">
        <f t="shared" si="1205"/>
        <v>501282.53136927303</v>
      </c>
      <c r="X2046" s="11">
        <f t="shared" si="1205"/>
        <v>12532.063284231826</v>
      </c>
      <c r="Y2046" s="11">
        <f t="shared" si="1204"/>
        <v>26240.089818209239</v>
      </c>
      <c r="Z2046" s="11">
        <f t="shared" si="1204"/>
        <v>2.0938363638192934</v>
      </c>
      <c r="AA2046" s="11">
        <f t="shared" si="1204"/>
        <v>12.561262909351564</v>
      </c>
      <c r="AB2046" s="11">
        <f t="shared" si="1204"/>
        <v>2579.3692606170262</v>
      </c>
      <c r="AC2046" s="11">
        <f t="shared" si="1204"/>
        <v>1579.3692606170262</v>
      </c>
      <c r="AD2046" s="11">
        <f t="shared" si="1204"/>
        <v>202176.64288771414</v>
      </c>
      <c r="AE2046" s="11">
        <f t="shared" si="1204"/>
        <v>10108.832144385708</v>
      </c>
      <c r="AF2046" s="11">
        <f t="shared" si="1204"/>
        <v>15902.704605868708</v>
      </c>
      <c r="AG2046" s="11">
        <f t="shared" si="1204"/>
        <v>1.5731495368335728</v>
      </c>
      <c r="AH2046" s="11">
        <f t="shared" si="1206"/>
        <v>7.9773291311968011</v>
      </c>
      <c r="AI2046" s="11">
        <f t="shared" si="1206"/>
        <v>0</v>
      </c>
      <c r="AJ2046" s="11">
        <f t="shared" si="1206"/>
        <v>0</v>
      </c>
      <c r="AK2046" s="11">
        <f t="shared" si="1206"/>
        <v>0</v>
      </c>
      <c r="AL2046" s="11">
        <f t="shared" si="1169"/>
        <v>0</v>
      </c>
      <c r="AM2046" s="11">
        <f t="shared" si="1169"/>
        <v>0</v>
      </c>
      <c r="AN2046" s="11">
        <f t="shared" si="1169"/>
        <v>0</v>
      </c>
      <c r="AO2046" s="11">
        <f t="shared" si="1169"/>
        <v>0</v>
      </c>
      <c r="AP2046" s="11">
        <f t="shared" si="1169"/>
        <v>0</v>
      </c>
      <c r="AQ2046" s="11">
        <f t="shared" si="1203"/>
        <v>0</v>
      </c>
      <c r="AR2046" s="11">
        <f t="shared" si="1203"/>
        <v>0</v>
      </c>
      <c r="AS2046" s="11">
        <f t="shared" si="1203"/>
        <v>0</v>
      </c>
      <c r="AT2046" s="11">
        <f t="shared" si="1203"/>
        <v>0</v>
      </c>
      <c r="AU2046" s="11">
        <f t="shared" si="1203"/>
        <v>0</v>
      </c>
      <c r="AV2046" s="11">
        <f t="shared" si="1203"/>
        <v>906753.70065789472</v>
      </c>
      <c r="AW2046" s="11">
        <f t="shared" si="1203"/>
        <v>0</v>
      </c>
      <c r="AX2046" s="11">
        <f t="shared" si="1203"/>
        <v>0</v>
      </c>
      <c r="AY2046" s="11">
        <f t="shared" si="1203"/>
        <v>2035.9231515425645</v>
      </c>
      <c r="AZ2046" s="11">
        <f t="shared" si="1203"/>
        <v>1</v>
      </c>
      <c r="BA2046" s="11">
        <f t="shared" si="1203"/>
        <v>1</v>
      </c>
      <c r="BB2046" s="11">
        <f t="shared" si="1203"/>
        <v>1</v>
      </c>
      <c r="BC2046" s="11">
        <f t="shared" si="1203"/>
        <v>1</v>
      </c>
      <c r="BD2046" s="11">
        <f t="shared" si="1203"/>
        <v>1</v>
      </c>
      <c r="BE2046" s="11">
        <f t="shared" si="1203"/>
        <v>1</v>
      </c>
      <c r="BF2046" s="15" t="str">
        <f t="shared" si="1174"/>
        <v>EN 10210</v>
      </c>
      <c r="BG2046" s="42">
        <v>18.643750000000001</v>
      </c>
      <c r="BH2046" s="17">
        <f t="shared" si="1175"/>
        <v>80</v>
      </c>
      <c r="BI2046" s="17">
        <f t="shared" si="1176"/>
        <v>40</v>
      </c>
      <c r="BK2046" s="17">
        <f t="shared" si="1177"/>
        <v>12.5</v>
      </c>
      <c r="BM2046" s="17">
        <f t="shared" si="1207"/>
        <v>25</v>
      </c>
      <c r="BX2046" s="18">
        <f t="shared" si="1178"/>
        <v>3176.9908169872415</v>
      </c>
      <c r="BY2046" s="42">
        <v>0.24</v>
      </c>
      <c r="BZ2046" s="43">
        <f t="shared" si="1179"/>
        <v>9.62333546706191</v>
      </c>
      <c r="CA2046" s="18">
        <f t="shared" si="1180"/>
        <v>501282.53136927303</v>
      </c>
      <c r="CB2046" s="18">
        <f t="shared" si="1181"/>
        <v>12532.063284231826</v>
      </c>
      <c r="CC2046" s="18">
        <f t="shared" si="1182"/>
        <v>26240.089818209239</v>
      </c>
      <c r="CD2046" s="25">
        <f t="shared" si="1183"/>
        <v>2.0938363638192934</v>
      </c>
      <c r="CE2046" s="26">
        <f t="shared" si="1184"/>
        <v>12.561262909351564</v>
      </c>
      <c r="CF2046" s="18">
        <f t="shared" si="1185"/>
        <v>2579.3692606170262</v>
      </c>
      <c r="CG2046" s="18">
        <f t="shared" si="1186"/>
        <v>1579.3692606170262</v>
      </c>
      <c r="CH2046" s="18">
        <f t="shared" si="1187"/>
        <v>202176.64288771414</v>
      </c>
      <c r="CI2046" s="18">
        <f t="shared" si="1188"/>
        <v>10108.832144385708</v>
      </c>
      <c r="CJ2046" s="18">
        <f t="shared" si="1189"/>
        <v>15902.704605868708</v>
      </c>
      <c r="CK2046" s="25">
        <f t="shared" si="1190"/>
        <v>1.5731495368335728</v>
      </c>
      <c r="CL2046" s="26">
        <f t="shared" si="1191"/>
        <v>7.9773291311968011</v>
      </c>
      <c r="CZ2046" s="18">
        <f t="shared" si="1192"/>
        <v>906753.70065789472</v>
      </c>
      <c r="DC2046" s="18">
        <f t="shared" si="1193"/>
        <v>2035.9231515425645</v>
      </c>
      <c r="DD2046" s="17">
        <f t="shared" si="1194"/>
        <v>1</v>
      </c>
      <c r="DE2046" s="17">
        <f t="shared" si="1195"/>
        <v>1</v>
      </c>
      <c r="DF2046" s="17">
        <f t="shared" si="1196"/>
        <v>1</v>
      </c>
      <c r="DG2046" s="17">
        <f t="shared" si="1197"/>
        <v>1</v>
      </c>
      <c r="DH2046" s="17">
        <f t="shared" si="1198"/>
        <v>1</v>
      </c>
      <c r="DI2046" s="17">
        <f t="shared" si="1199"/>
        <v>1</v>
      </c>
      <c r="DJ2046" s="20" t="s">
        <v>1879</v>
      </c>
    </row>
    <row r="2047" spans="1:114" x14ac:dyDescent="0.2">
      <c r="A2047" s="15" t="s">
        <v>105</v>
      </c>
      <c r="B2047" s="10" t="s">
        <v>2142</v>
      </c>
      <c r="C2047" s="11">
        <f t="shared" si="1171"/>
        <v>6.7120639999999998</v>
      </c>
      <c r="D2047" s="11">
        <f t="shared" si="1202"/>
        <v>90</v>
      </c>
      <c r="E2047" s="11">
        <f t="shared" si="1202"/>
        <v>50</v>
      </c>
      <c r="F2047" s="11">
        <f t="shared" si="1202"/>
        <v>0</v>
      </c>
      <c r="G2047" s="11">
        <f t="shared" si="1201"/>
        <v>3.2</v>
      </c>
      <c r="H2047" s="11">
        <f t="shared" si="1201"/>
        <v>0</v>
      </c>
      <c r="I2047" s="11">
        <f t="shared" si="1201"/>
        <v>3.2</v>
      </c>
      <c r="J2047" s="11">
        <f t="shared" si="1201"/>
        <v>0</v>
      </c>
      <c r="K2047" s="11">
        <f t="shared" si="1201"/>
        <v>0</v>
      </c>
      <c r="L2047" s="11">
        <f t="shared" si="1201"/>
        <v>0</v>
      </c>
      <c r="M2047" s="11">
        <f t="shared" si="1167"/>
        <v>0</v>
      </c>
      <c r="N2047" s="11">
        <f t="shared" si="1167"/>
        <v>0</v>
      </c>
      <c r="O2047" s="11">
        <f t="shared" ref="O2047:S2097" si="1209">IF($A2047="x",BS2047,"")</f>
        <v>0</v>
      </c>
      <c r="P2047" s="11">
        <f t="shared" si="1209"/>
        <v>0</v>
      </c>
      <c r="Q2047" s="11">
        <f t="shared" si="1209"/>
        <v>0</v>
      </c>
      <c r="R2047" s="11">
        <f t="shared" si="1209"/>
        <v>0</v>
      </c>
      <c r="S2047" s="11">
        <f t="shared" si="1209"/>
        <v>0</v>
      </c>
      <c r="T2047" s="11">
        <f t="shared" si="1208"/>
        <v>828.66972631827855</v>
      </c>
      <c r="U2047" s="40">
        <f t="shared" si="1172"/>
        <v>0.28000000000000003</v>
      </c>
      <c r="V2047" s="11">
        <f t="shared" si="1205"/>
        <v>43.043432957773341</v>
      </c>
      <c r="W2047" s="11">
        <f t="shared" si="1205"/>
        <v>862668.99792205624</v>
      </c>
      <c r="X2047" s="11">
        <f t="shared" si="1205"/>
        <v>19170.422176045693</v>
      </c>
      <c r="Y2047" s="11">
        <f t="shared" si="1204"/>
        <v>23899.526102552212</v>
      </c>
      <c r="Z2047" s="11">
        <f t="shared" si="1204"/>
        <v>1.2466875211760202</v>
      </c>
      <c r="AA2047" s="11">
        <f t="shared" si="1204"/>
        <v>32.264976928659429</v>
      </c>
      <c r="AB2047" s="11">
        <f t="shared" si="1204"/>
        <v>590.58972631827851</v>
      </c>
      <c r="AC2047" s="11">
        <f t="shared" si="1204"/>
        <v>334.58972631827851</v>
      </c>
      <c r="AD2047" s="11">
        <f t="shared" si="1204"/>
        <v>344416.32434727886</v>
      </c>
      <c r="AE2047" s="11">
        <f t="shared" si="1204"/>
        <v>13776.652973891154</v>
      </c>
      <c r="AF2047" s="11">
        <f t="shared" si="1204"/>
        <v>15876.531576186646</v>
      </c>
      <c r="AG2047" s="11">
        <f t="shared" si="1204"/>
        <v>1.1524229873740073</v>
      </c>
      <c r="AH2047" s="11">
        <f t="shared" si="1206"/>
        <v>20.386896928791558</v>
      </c>
      <c r="AI2047" s="11">
        <f t="shared" si="1206"/>
        <v>0</v>
      </c>
      <c r="AJ2047" s="11">
        <f t="shared" si="1206"/>
        <v>0</v>
      </c>
      <c r="AK2047" s="11">
        <f t="shared" si="1206"/>
        <v>0</v>
      </c>
      <c r="AL2047" s="11">
        <f t="shared" si="1169"/>
        <v>0</v>
      </c>
      <c r="AM2047" s="11">
        <f t="shared" si="1169"/>
        <v>0</v>
      </c>
      <c r="AN2047" s="11">
        <f t="shared" si="1169"/>
        <v>0</v>
      </c>
      <c r="AO2047" s="11">
        <f t="shared" si="1169"/>
        <v>0</v>
      </c>
      <c r="AP2047" s="11">
        <f t="shared" si="1169"/>
        <v>0</v>
      </c>
      <c r="AQ2047" s="11">
        <f t="shared" si="1203"/>
        <v>0</v>
      </c>
      <c r="AR2047" s="11">
        <f t="shared" si="1203"/>
        <v>0</v>
      </c>
      <c r="AS2047" s="11">
        <f t="shared" si="1203"/>
        <v>0</v>
      </c>
      <c r="AT2047" s="11">
        <f t="shared" si="1203"/>
        <v>0</v>
      </c>
      <c r="AU2047" s="11">
        <f t="shared" si="1203"/>
        <v>0</v>
      </c>
      <c r="AV2047" s="11">
        <f t="shared" si="1203"/>
        <v>790505.09305868275</v>
      </c>
      <c r="AW2047" s="11">
        <f t="shared" si="1203"/>
        <v>0</v>
      </c>
      <c r="AX2047" s="11">
        <f t="shared" si="1203"/>
        <v>0</v>
      </c>
      <c r="AY2047" s="11">
        <f t="shared" si="1203"/>
        <v>8084.9245894774176</v>
      </c>
      <c r="AZ2047" s="11">
        <f t="shared" si="1203"/>
        <v>1</v>
      </c>
      <c r="BA2047" s="11">
        <f t="shared" si="1203"/>
        <v>1</v>
      </c>
      <c r="BB2047" s="11">
        <f t="shared" si="1203"/>
        <v>1</v>
      </c>
      <c r="BC2047" s="11">
        <f t="shared" si="1203"/>
        <v>1</v>
      </c>
      <c r="BD2047" s="11">
        <f t="shared" si="1203"/>
        <v>1</v>
      </c>
      <c r="BE2047" s="11">
        <f t="shared" si="1203"/>
        <v>2</v>
      </c>
      <c r="BF2047" s="15" t="str">
        <f t="shared" si="1174"/>
        <v>EN 10210</v>
      </c>
      <c r="BG2047" s="42">
        <v>6.7120639999999998</v>
      </c>
      <c r="BH2047" s="17">
        <f t="shared" si="1175"/>
        <v>90</v>
      </c>
      <c r="BI2047" s="17">
        <f t="shared" si="1176"/>
        <v>50</v>
      </c>
      <c r="BK2047" s="17">
        <f t="shared" si="1177"/>
        <v>3.2</v>
      </c>
      <c r="BM2047" s="17">
        <f t="shared" si="1207"/>
        <v>3.2</v>
      </c>
      <c r="BX2047" s="18">
        <f t="shared" si="1178"/>
        <v>828.66972631827855</v>
      </c>
      <c r="BY2047" s="42">
        <v>0.28000000000000003</v>
      </c>
      <c r="BZ2047" s="43">
        <f t="shared" si="1179"/>
        <v>43.043432957773341</v>
      </c>
      <c r="CA2047" s="18">
        <f t="shared" si="1180"/>
        <v>862668.99792205624</v>
      </c>
      <c r="CB2047" s="18">
        <f t="shared" si="1181"/>
        <v>19170.422176045693</v>
      </c>
      <c r="CC2047" s="18">
        <f t="shared" si="1182"/>
        <v>23899.526102552212</v>
      </c>
      <c r="CD2047" s="25">
        <f t="shared" si="1183"/>
        <v>1.2466875211760202</v>
      </c>
      <c r="CE2047" s="26">
        <f t="shared" si="1184"/>
        <v>32.264976928659429</v>
      </c>
      <c r="CF2047" s="18">
        <f t="shared" si="1185"/>
        <v>590.58972631827851</v>
      </c>
      <c r="CG2047" s="18">
        <f t="shared" si="1186"/>
        <v>334.58972631827851</v>
      </c>
      <c r="CH2047" s="18">
        <f t="shared" si="1187"/>
        <v>344416.32434727886</v>
      </c>
      <c r="CI2047" s="18">
        <f t="shared" si="1188"/>
        <v>13776.652973891154</v>
      </c>
      <c r="CJ2047" s="18">
        <f t="shared" si="1189"/>
        <v>15876.531576186646</v>
      </c>
      <c r="CK2047" s="25">
        <f t="shared" si="1190"/>
        <v>1.1524229873740073</v>
      </c>
      <c r="CL2047" s="26">
        <f t="shared" si="1191"/>
        <v>20.386896928791558</v>
      </c>
      <c r="CZ2047" s="18">
        <f t="shared" si="1192"/>
        <v>790505.09305868275</v>
      </c>
      <c r="DC2047" s="18">
        <f t="shared" si="1193"/>
        <v>8084.9245894774176</v>
      </c>
      <c r="DD2047" s="17">
        <f t="shared" si="1194"/>
        <v>1</v>
      </c>
      <c r="DE2047" s="17">
        <f t="shared" si="1195"/>
        <v>1</v>
      </c>
      <c r="DF2047" s="17">
        <f t="shared" si="1196"/>
        <v>1</v>
      </c>
      <c r="DG2047" s="17">
        <f t="shared" si="1197"/>
        <v>1</v>
      </c>
      <c r="DH2047" s="17">
        <f t="shared" si="1198"/>
        <v>1</v>
      </c>
      <c r="DI2047" s="17">
        <f t="shared" si="1199"/>
        <v>2</v>
      </c>
      <c r="DJ2047" s="20" t="s">
        <v>1879</v>
      </c>
    </row>
    <row r="2048" spans="1:114" x14ac:dyDescent="0.2">
      <c r="A2048" s="15" t="s">
        <v>105</v>
      </c>
      <c r="B2048" s="10" t="s">
        <v>2143</v>
      </c>
      <c r="C2048" s="11">
        <f t="shared" si="1171"/>
        <v>7.5058560000000032</v>
      </c>
      <c r="D2048" s="11">
        <f t="shared" si="1202"/>
        <v>90</v>
      </c>
      <c r="E2048" s="11">
        <f t="shared" si="1202"/>
        <v>50</v>
      </c>
      <c r="F2048" s="11">
        <f t="shared" si="1202"/>
        <v>0</v>
      </c>
      <c r="G2048" s="11">
        <f t="shared" si="1201"/>
        <v>3.6</v>
      </c>
      <c r="H2048" s="11">
        <f t="shared" si="1201"/>
        <v>0</v>
      </c>
      <c r="I2048" s="11">
        <f t="shared" si="1201"/>
        <v>3.6</v>
      </c>
      <c r="J2048" s="11">
        <f t="shared" si="1201"/>
        <v>0</v>
      </c>
      <c r="K2048" s="11">
        <f t="shared" si="1201"/>
        <v>0</v>
      </c>
      <c r="L2048" s="11">
        <f t="shared" si="1201"/>
        <v>0</v>
      </c>
      <c r="M2048" s="11">
        <f t="shared" si="1201"/>
        <v>0</v>
      </c>
      <c r="N2048" s="11">
        <f t="shared" si="1201"/>
        <v>0</v>
      </c>
      <c r="O2048" s="11">
        <f t="shared" si="1209"/>
        <v>0</v>
      </c>
      <c r="P2048" s="11">
        <f t="shared" si="1209"/>
        <v>0</v>
      </c>
      <c r="Q2048" s="11">
        <f t="shared" si="1209"/>
        <v>0</v>
      </c>
      <c r="R2048" s="11">
        <f t="shared" si="1209"/>
        <v>0</v>
      </c>
      <c r="S2048" s="11">
        <f t="shared" si="1209"/>
        <v>0</v>
      </c>
      <c r="T2048" s="11">
        <f t="shared" si="1208"/>
        <v>922.78512237157111</v>
      </c>
      <c r="U2048" s="40">
        <f t="shared" si="1172"/>
        <v>0.28000000000000003</v>
      </c>
      <c r="V2048" s="11">
        <f t="shared" si="1205"/>
        <v>38.653407975681162</v>
      </c>
      <c r="W2048" s="11">
        <f t="shared" si="1205"/>
        <v>947305.25323181506</v>
      </c>
      <c r="X2048" s="11">
        <f t="shared" si="1205"/>
        <v>21051.227849595889</v>
      </c>
      <c r="Y2048" s="11">
        <f t="shared" si="1204"/>
        <v>26413.213625645389</v>
      </c>
      <c r="Z2048" s="11">
        <f t="shared" si="1204"/>
        <v>1.2547113077849485</v>
      </c>
      <c r="AA2048" s="11">
        <f t="shared" si="1204"/>
        <v>32.040160344970694</v>
      </c>
      <c r="AB2048" s="11">
        <f t="shared" si="1204"/>
        <v>666.46512237157106</v>
      </c>
      <c r="AC2048" s="11">
        <f t="shared" si="1204"/>
        <v>378.46512237157117</v>
      </c>
      <c r="AD2048" s="11">
        <f t="shared" si="1204"/>
        <v>376814.91715462803</v>
      </c>
      <c r="AE2048" s="11">
        <f t="shared" si="1204"/>
        <v>15072.596686185121</v>
      </c>
      <c r="AF2048" s="11">
        <f t="shared" si="1204"/>
        <v>17519.111178213963</v>
      </c>
      <c r="AG2048" s="11">
        <f t="shared" si="1204"/>
        <v>1.1623153954800112</v>
      </c>
      <c r="AH2048" s="11">
        <f t="shared" si="1206"/>
        <v>20.207554164239422</v>
      </c>
      <c r="AI2048" s="11">
        <f t="shared" si="1206"/>
        <v>0</v>
      </c>
      <c r="AJ2048" s="11">
        <f t="shared" si="1206"/>
        <v>0</v>
      </c>
      <c r="AK2048" s="11">
        <f t="shared" si="1206"/>
        <v>0</v>
      </c>
      <c r="AL2048" s="11">
        <f t="shared" si="1169"/>
        <v>0</v>
      </c>
      <c r="AM2048" s="11">
        <f t="shared" si="1169"/>
        <v>0</v>
      </c>
      <c r="AN2048" s="11">
        <f t="shared" si="1169"/>
        <v>0</v>
      </c>
      <c r="AO2048" s="11">
        <f t="shared" si="1169"/>
        <v>0</v>
      </c>
      <c r="AP2048" s="11">
        <f t="shared" si="1169"/>
        <v>0</v>
      </c>
      <c r="AQ2048" s="11">
        <f t="shared" si="1203"/>
        <v>0</v>
      </c>
      <c r="AR2048" s="11">
        <f t="shared" si="1203"/>
        <v>0</v>
      </c>
      <c r="AS2048" s="11">
        <f t="shared" si="1203"/>
        <v>0</v>
      </c>
      <c r="AT2048" s="11">
        <f t="shared" si="1203"/>
        <v>0</v>
      </c>
      <c r="AU2048" s="11">
        <f t="shared" si="1203"/>
        <v>0</v>
      </c>
      <c r="AV2048" s="11">
        <f t="shared" si="1203"/>
        <v>871360.49719518109</v>
      </c>
      <c r="AW2048" s="11">
        <f t="shared" si="1203"/>
        <v>0</v>
      </c>
      <c r="AX2048" s="11">
        <f t="shared" si="1203"/>
        <v>0</v>
      </c>
      <c r="AY2048" s="11">
        <f t="shared" si="1203"/>
        <v>7967.8576835573567</v>
      </c>
      <c r="AZ2048" s="11">
        <f t="shared" si="1203"/>
        <v>1</v>
      </c>
      <c r="BA2048" s="11">
        <f t="shared" si="1203"/>
        <v>1</v>
      </c>
      <c r="BB2048" s="11">
        <f t="shared" si="1203"/>
        <v>1</v>
      </c>
      <c r="BC2048" s="11">
        <f t="shared" si="1203"/>
        <v>1</v>
      </c>
      <c r="BD2048" s="11">
        <f t="shared" si="1203"/>
        <v>1</v>
      </c>
      <c r="BE2048" s="11">
        <f t="shared" si="1203"/>
        <v>1</v>
      </c>
      <c r="BF2048" s="15" t="str">
        <f t="shared" si="1174"/>
        <v>EN 10210</v>
      </c>
      <c r="BG2048" s="42">
        <v>7.5058560000000032</v>
      </c>
      <c r="BH2048" s="17">
        <f t="shared" si="1175"/>
        <v>90</v>
      </c>
      <c r="BI2048" s="17">
        <f t="shared" si="1176"/>
        <v>50</v>
      </c>
      <c r="BK2048" s="17">
        <f t="shared" si="1177"/>
        <v>3.6</v>
      </c>
      <c r="BM2048" s="17">
        <f t="shared" si="1207"/>
        <v>3.6</v>
      </c>
      <c r="BX2048" s="18">
        <f t="shared" si="1178"/>
        <v>922.78512237157111</v>
      </c>
      <c r="BY2048" s="42">
        <v>0.28000000000000003</v>
      </c>
      <c r="BZ2048" s="43">
        <f t="shared" si="1179"/>
        <v>38.653407975681162</v>
      </c>
      <c r="CA2048" s="18">
        <f t="shared" si="1180"/>
        <v>947305.25323181506</v>
      </c>
      <c r="CB2048" s="18">
        <f t="shared" si="1181"/>
        <v>21051.227849595889</v>
      </c>
      <c r="CC2048" s="18">
        <f t="shared" si="1182"/>
        <v>26413.213625645389</v>
      </c>
      <c r="CD2048" s="25">
        <f t="shared" si="1183"/>
        <v>1.2547113077849485</v>
      </c>
      <c r="CE2048" s="26">
        <f t="shared" si="1184"/>
        <v>32.040160344970694</v>
      </c>
      <c r="CF2048" s="18">
        <f t="shared" si="1185"/>
        <v>666.46512237157106</v>
      </c>
      <c r="CG2048" s="18">
        <f t="shared" si="1186"/>
        <v>378.46512237157117</v>
      </c>
      <c r="CH2048" s="18">
        <f t="shared" si="1187"/>
        <v>376814.91715462803</v>
      </c>
      <c r="CI2048" s="18">
        <f t="shared" si="1188"/>
        <v>15072.596686185121</v>
      </c>
      <c r="CJ2048" s="18">
        <f t="shared" si="1189"/>
        <v>17519.111178213963</v>
      </c>
      <c r="CK2048" s="25">
        <f t="shared" si="1190"/>
        <v>1.1623153954800112</v>
      </c>
      <c r="CL2048" s="26">
        <f t="shared" si="1191"/>
        <v>20.207554164239422</v>
      </c>
      <c r="CZ2048" s="18">
        <f t="shared" si="1192"/>
        <v>871360.49719518109</v>
      </c>
      <c r="DC2048" s="18">
        <f t="shared" si="1193"/>
        <v>7967.8576835573567</v>
      </c>
      <c r="DD2048" s="17">
        <f t="shared" si="1194"/>
        <v>1</v>
      </c>
      <c r="DE2048" s="17">
        <f t="shared" si="1195"/>
        <v>1</v>
      </c>
      <c r="DF2048" s="17">
        <f t="shared" si="1196"/>
        <v>1</v>
      </c>
      <c r="DG2048" s="17">
        <f t="shared" si="1197"/>
        <v>1</v>
      </c>
      <c r="DH2048" s="17">
        <f t="shared" si="1198"/>
        <v>1</v>
      </c>
      <c r="DI2048" s="17">
        <f t="shared" si="1199"/>
        <v>1</v>
      </c>
      <c r="DJ2048" s="20" t="s">
        <v>1879</v>
      </c>
    </row>
    <row r="2049" spans="1:114" x14ac:dyDescent="0.2">
      <c r="A2049" s="15" t="s">
        <v>105</v>
      </c>
      <c r="B2049" s="10" t="s">
        <v>2144</v>
      </c>
      <c r="C2049" s="11">
        <f t="shared" si="1171"/>
        <v>8.2896000000000001</v>
      </c>
      <c r="D2049" s="11">
        <f t="shared" si="1202"/>
        <v>90</v>
      </c>
      <c r="E2049" s="11">
        <f t="shared" si="1202"/>
        <v>50</v>
      </c>
      <c r="F2049" s="11">
        <f t="shared" si="1202"/>
        <v>0</v>
      </c>
      <c r="G2049" s="11">
        <f t="shared" si="1201"/>
        <v>4</v>
      </c>
      <c r="H2049" s="11">
        <f t="shared" si="1201"/>
        <v>0</v>
      </c>
      <c r="I2049" s="11">
        <f t="shared" si="1201"/>
        <v>4</v>
      </c>
      <c r="J2049" s="11">
        <f t="shared" si="1201"/>
        <v>0</v>
      </c>
      <c r="K2049" s="11">
        <f t="shared" si="1201"/>
        <v>0</v>
      </c>
      <c r="L2049" s="11">
        <f t="shared" si="1201"/>
        <v>0</v>
      </c>
      <c r="M2049" s="11">
        <f t="shared" si="1201"/>
        <v>0</v>
      </c>
      <c r="N2049" s="11">
        <f t="shared" si="1201"/>
        <v>0</v>
      </c>
      <c r="O2049" s="11">
        <f t="shared" si="1209"/>
        <v>0</v>
      </c>
      <c r="P2049" s="11">
        <f t="shared" si="1209"/>
        <v>0</v>
      </c>
      <c r="Q2049" s="11">
        <f t="shared" si="1209"/>
        <v>0</v>
      </c>
      <c r="R2049" s="11">
        <f t="shared" si="1209"/>
        <v>0</v>
      </c>
      <c r="S2049" s="11">
        <f t="shared" si="1209"/>
        <v>0</v>
      </c>
      <c r="T2049" s="11">
        <f t="shared" si="1208"/>
        <v>1014.79644737231</v>
      </c>
      <c r="U2049" s="40">
        <f t="shared" si="1172"/>
        <v>0.28000000000000003</v>
      </c>
      <c r="V2049" s="11">
        <f t="shared" si="1205"/>
        <v>35.148713716210899</v>
      </c>
      <c r="W2049" s="11">
        <f t="shared" si="1205"/>
        <v>1027098.9320668054</v>
      </c>
      <c r="X2049" s="11">
        <f t="shared" si="1205"/>
        <v>22824.420712595675</v>
      </c>
      <c r="Y2049" s="11">
        <f t="shared" si="1204"/>
        <v>28824.801886108806</v>
      </c>
      <c r="Z2049" s="11">
        <f t="shared" si="1204"/>
        <v>1.2628930323827152</v>
      </c>
      <c r="AA2049" s="11">
        <f t="shared" si="1204"/>
        <v>31.813882281129612</v>
      </c>
      <c r="AB2049" s="11">
        <f t="shared" si="1204"/>
        <v>742.79644737231001</v>
      </c>
      <c r="AC2049" s="11">
        <f t="shared" si="1204"/>
        <v>422.79644737231007</v>
      </c>
      <c r="AD2049" s="11">
        <f t="shared" si="1204"/>
        <v>407065.43557137717</v>
      </c>
      <c r="AE2049" s="11">
        <f t="shared" si="1204"/>
        <v>16282.617422855086</v>
      </c>
      <c r="AF2049" s="11">
        <f t="shared" si="1204"/>
        <v>19088.872938662604</v>
      </c>
      <c r="AG2049" s="11">
        <f t="shared" si="1204"/>
        <v>1.1723467083288783</v>
      </c>
      <c r="AH2049" s="11">
        <f t="shared" si="1206"/>
        <v>20.028233437941047</v>
      </c>
      <c r="AI2049" s="11">
        <f t="shared" si="1206"/>
        <v>0</v>
      </c>
      <c r="AJ2049" s="11">
        <f t="shared" si="1206"/>
        <v>0</v>
      </c>
      <c r="AK2049" s="11">
        <f t="shared" si="1206"/>
        <v>0</v>
      </c>
      <c r="AL2049" s="11">
        <f t="shared" si="1169"/>
        <v>0</v>
      </c>
      <c r="AM2049" s="11">
        <f t="shared" si="1169"/>
        <v>0</v>
      </c>
      <c r="AN2049" s="11">
        <f t="shared" si="1169"/>
        <v>0</v>
      </c>
      <c r="AO2049" s="11">
        <f t="shared" si="1169"/>
        <v>0</v>
      </c>
      <c r="AP2049" s="11">
        <f t="shared" si="1169"/>
        <v>0</v>
      </c>
      <c r="AQ2049" s="11">
        <f t="shared" si="1203"/>
        <v>0</v>
      </c>
      <c r="AR2049" s="11">
        <f t="shared" si="1203"/>
        <v>0</v>
      </c>
      <c r="AS2049" s="11">
        <f t="shared" si="1203"/>
        <v>0</v>
      </c>
      <c r="AT2049" s="11">
        <f t="shared" si="1203"/>
        <v>0</v>
      </c>
      <c r="AU2049" s="11">
        <f t="shared" si="1203"/>
        <v>0</v>
      </c>
      <c r="AV2049" s="11">
        <f t="shared" si="1203"/>
        <v>948480.96969696973</v>
      </c>
      <c r="AW2049" s="11">
        <f t="shared" si="1203"/>
        <v>0</v>
      </c>
      <c r="AX2049" s="11">
        <f t="shared" si="1203"/>
        <v>0</v>
      </c>
      <c r="AY2049" s="11">
        <f t="shared" si="1203"/>
        <v>7850.1946710584652</v>
      </c>
      <c r="AZ2049" s="11">
        <f t="shared" si="1203"/>
        <v>1</v>
      </c>
      <c r="BA2049" s="11">
        <f t="shared" si="1203"/>
        <v>1</v>
      </c>
      <c r="BB2049" s="11">
        <f t="shared" si="1203"/>
        <v>1</v>
      </c>
      <c r="BC2049" s="11">
        <f t="shared" si="1203"/>
        <v>1</v>
      </c>
      <c r="BD2049" s="11">
        <f t="shared" si="1203"/>
        <v>1</v>
      </c>
      <c r="BE2049" s="11">
        <f t="shared" si="1203"/>
        <v>1</v>
      </c>
      <c r="BF2049" s="15" t="str">
        <f t="shared" si="1174"/>
        <v>EN 10210</v>
      </c>
      <c r="BG2049" s="42">
        <v>8.2896000000000001</v>
      </c>
      <c r="BH2049" s="17">
        <f t="shared" si="1175"/>
        <v>90</v>
      </c>
      <c r="BI2049" s="17">
        <f t="shared" si="1176"/>
        <v>50</v>
      </c>
      <c r="BK2049" s="17">
        <f t="shared" si="1177"/>
        <v>4</v>
      </c>
      <c r="BM2049" s="17">
        <f t="shared" si="1207"/>
        <v>4</v>
      </c>
      <c r="BX2049" s="18">
        <f t="shared" si="1178"/>
        <v>1014.79644737231</v>
      </c>
      <c r="BY2049" s="42">
        <v>0.28000000000000003</v>
      </c>
      <c r="BZ2049" s="43">
        <f t="shared" si="1179"/>
        <v>35.148713716210899</v>
      </c>
      <c r="CA2049" s="18">
        <f t="shared" si="1180"/>
        <v>1027098.9320668054</v>
      </c>
      <c r="CB2049" s="18">
        <f t="shared" si="1181"/>
        <v>22824.420712595675</v>
      </c>
      <c r="CC2049" s="18">
        <f t="shared" si="1182"/>
        <v>28824.801886108806</v>
      </c>
      <c r="CD2049" s="25">
        <f t="shared" si="1183"/>
        <v>1.2628930323827152</v>
      </c>
      <c r="CE2049" s="26">
        <f t="shared" si="1184"/>
        <v>31.813882281129612</v>
      </c>
      <c r="CF2049" s="18">
        <f t="shared" si="1185"/>
        <v>742.79644737231001</v>
      </c>
      <c r="CG2049" s="18">
        <f t="shared" si="1186"/>
        <v>422.79644737231007</v>
      </c>
      <c r="CH2049" s="18">
        <f t="shared" si="1187"/>
        <v>407065.43557137717</v>
      </c>
      <c r="CI2049" s="18">
        <f t="shared" si="1188"/>
        <v>16282.617422855086</v>
      </c>
      <c r="CJ2049" s="18">
        <f t="shared" si="1189"/>
        <v>19088.872938662604</v>
      </c>
      <c r="CK2049" s="25">
        <f t="shared" si="1190"/>
        <v>1.1723467083288783</v>
      </c>
      <c r="CL2049" s="26">
        <f t="shared" si="1191"/>
        <v>20.028233437941047</v>
      </c>
      <c r="CZ2049" s="18">
        <f t="shared" si="1192"/>
        <v>948480.96969696973</v>
      </c>
      <c r="DC2049" s="18">
        <f t="shared" si="1193"/>
        <v>7850.1946710584652</v>
      </c>
      <c r="DD2049" s="17">
        <f t="shared" si="1194"/>
        <v>1</v>
      </c>
      <c r="DE2049" s="17">
        <f t="shared" si="1195"/>
        <v>1</v>
      </c>
      <c r="DF2049" s="17">
        <f t="shared" si="1196"/>
        <v>1</v>
      </c>
      <c r="DG2049" s="17">
        <f t="shared" si="1197"/>
        <v>1</v>
      </c>
      <c r="DH2049" s="17">
        <f t="shared" si="1198"/>
        <v>1</v>
      </c>
      <c r="DI2049" s="17">
        <f t="shared" si="1199"/>
        <v>1</v>
      </c>
      <c r="DJ2049" s="20" t="s">
        <v>1879</v>
      </c>
    </row>
    <row r="2050" spans="1:114" x14ac:dyDescent="0.2">
      <c r="A2050" s="15" t="s">
        <v>105</v>
      </c>
      <c r="B2050" s="10" t="s">
        <v>2145</v>
      </c>
      <c r="C2050" s="11">
        <f t="shared" si="1171"/>
        <v>9.2551500000000004</v>
      </c>
      <c r="D2050" s="11">
        <f t="shared" si="1202"/>
        <v>90</v>
      </c>
      <c r="E2050" s="11">
        <f t="shared" si="1202"/>
        <v>50</v>
      </c>
      <c r="F2050" s="11">
        <f t="shared" si="1202"/>
        <v>0</v>
      </c>
      <c r="G2050" s="11">
        <f t="shared" si="1201"/>
        <v>4.5</v>
      </c>
      <c r="H2050" s="11">
        <f t="shared" si="1201"/>
        <v>0</v>
      </c>
      <c r="I2050" s="11">
        <f t="shared" si="1201"/>
        <v>4.5</v>
      </c>
      <c r="J2050" s="11">
        <f t="shared" si="1201"/>
        <v>0</v>
      </c>
      <c r="K2050" s="11">
        <f t="shared" si="1201"/>
        <v>0</v>
      </c>
      <c r="L2050" s="11">
        <f t="shared" si="1201"/>
        <v>0</v>
      </c>
      <c r="M2050" s="11">
        <f t="shared" si="1201"/>
        <v>0</v>
      </c>
      <c r="N2050" s="11">
        <f t="shared" si="1201"/>
        <v>0</v>
      </c>
      <c r="O2050" s="11">
        <f t="shared" si="1209"/>
        <v>0</v>
      </c>
      <c r="P2050" s="11">
        <f t="shared" si="1209"/>
        <v>0</v>
      </c>
      <c r="Q2050" s="11">
        <f t="shared" si="1209"/>
        <v>0</v>
      </c>
      <c r="R2050" s="11">
        <f t="shared" si="1209"/>
        <v>0</v>
      </c>
      <c r="S2050" s="11">
        <f t="shared" si="1209"/>
        <v>0</v>
      </c>
      <c r="T2050" s="11">
        <f t="shared" si="1208"/>
        <v>1126.85175370558</v>
      </c>
      <c r="U2050" s="40">
        <f t="shared" si="1172"/>
        <v>0.28000000000000003</v>
      </c>
      <c r="V2050" s="11">
        <f t="shared" si="1205"/>
        <v>31.653489193784957</v>
      </c>
      <c r="W2050" s="11">
        <f t="shared" si="1205"/>
        <v>1120170.8078181043</v>
      </c>
      <c r="X2050" s="11">
        <f t="shared" si="1205"/>
        <v>24892.684618180094</v>
      </c>
      <c r="Y2050" s="11">
        <f t="shared" si="1204"/>
        <v>31697.163133400874</v>
      </c>
      <c r="Z2050" s="11">
        <f t="shared" si="1204"/>
        <v>1.2733525378878261</v>
      </c>
      <c r="AA2050" s="11">
        <f t="shared" si="1204"/>
        <v>31.528893738218247</v>
      </c>
      <c r="AB2050" s="11">
        <f t="shared" si="1204"/>
        <v>838.85175370557988</v>
      </c>
      <c r="AC2050" s="11">
        <f t="shared" si="1204"/>
        <v>478.85175370557988</v>
      </c>
      <c r="AD2050" s="11">
        <f t="shared" si="1204"/>
        <v>441954.98396430095</v>
      </c>
      <c r="AE2050" s="11">
        <f t="shared" si="1204"/>
        <v>17678.199358572037</v>
      </c>
      <c r="AF2050" s="11">
        <f t="shared" si="1204"/>
        <v>20950.128059289276</v>
      </c>
      <c r="AG2050" s="11">
        <f t="shared" si="1204"/>
        <v>1.1850826905134262</v>
      </c>
      <c r="AH2050" s="11">
        <f t="shared" si="1206"/>
        <v>19.804123477201589</v>
      </c>
      <c r="AI2050" s="11">
        <f t="shared" si="1206"/>
        <v>0</v>
      </c>
      <c r="AJ2050" s="11">
        <f t="shared" si="1206"/>
        <v>0</v>
      </c>
      <c r="AK2050" s="11">
        <f t="shared" si="1206"/>
        <v>0</v>
      </c>
      <c r="AL2050" s="11">
        <f t="shared" si="1169"/>
        <v>0</v>
      </c>
      <c r="AM2050" s="11">
        <f t="shared" si="1169"/>
        <v>0</v>
      </c>
      <c r="AN2050" s="11">
        <f t="shared" si="1169"/>
        <v>0</v>
      </c>
      <c r="AO2050" s="11">
        <f t="shared" si="1169"/>
        <v>0</v>
      </c>
      <c r="AP2050" s="11">
        <f t="shared" si="1169"/>
        <v>0</v>
      </c>
      <c r="AQ2050" s="11">
        <f t="shared" si="1203"/>
        <v>0</v>
      </c>
      <c r="AR2050" s="11">
        <f t="shared" si="1203"/>
        <v>0</v>
      </c>
      <c r="AS2050" s="11">
        <f t="shared" si="1203"/>
        <v>0</v>
      </c>
      <c r="AT2050" s="11">
        <f t="shared" si="1203"/>
        <v>0</v>
      </c>
      <c r="AU2050" s="11">
        <f t="shared" si="1203"/>
        <v>0</v>
      </c>
      <c r="AV2050" s="11">
        <f t="shared" si="1203"/>
        <v>1039743.5539122138</v>
      </c>
      <c r="AW2050" s="11">
        <f t="shared" si="1203"/>
        <v>0</v>
      </c>
      <c r="AX2050" s="11">
        <f t="shared" si="1203"/>
        <v>0</v>
      </c>
      <c r="AY2050" s="11">
        <f t="shared" si="1203"/>
        <v>7702.2776305583702</v>
      </c>
      <c r="AZ2050" s="11">
        <f t="shared" si="1203"/>
        <v>1</v>
      </c>
      <c r="BA2050" s="11">
        <f t="shared" si="1203"/>
        <v>1</v>
      </c>
      <c r="BB2050" s="11">
        <f t="shared" si="1203"/>
        <v>1</v>
      </c>
      <c r="BC2050" s="11">
        <f t="shared" si="1203"/>
        <v>1</v>
      </c>
      <c r="BD2050" s="11">
        <f t="shared" si="1203"/>
        <v>1</v>
      </c>
      <c r="BE2050" s="11">
        <f t="shared" si="1203"/>
        <v>1</v>
      </c>
      <c r="BF2050" s="15" t="str">
        <f t="shared" si="1174"/>
        <v>EN 10210</v>
      </c>
      <c r="BG2050" s="42">
        <v>9.2551500000000004</v>
      </c>
      <c r="BH2050" s="17">
        <f t="shared" si="1175"/>
        <v>90</v>
      </c>
      <c r="BI2050" s="17">
        <f t="shared" si="1176"/>
        <v>50</v>
      </c>
      <c r="BK2050" s="17">
        <f t="shared" si="1177"/>
        <v>4.5</v>
      </c>
      <c r="BM2050" s="17">
        <f t="shared" si="1207"/>
        <v>4.5</v>
      </c>
      <c r="BX2050" s="18">
        <f t="shared" si="1178"/>
        <v>1126.85175370558</v>
      </c>
      <c r="BY2050" s="42">
        <v>0.28000000000000003</v>
      </c>
      <c r="BZ2050" s="43">
        <f t="shared" si="1179"/>
        <v>31.653489193784957</v>
      </c>
      <c r="CA2050" s="18">
        <f t="shared" si="1180"/>
        <v>1120170.8078181043</v>
      </c>
      <c r="CB2050" s="18">
        <f t="shared" si="1181"/>
        <v>24892.684618180094</v>
      </c>
      <c r="CC2050" s="18">
        <f t="shared" si="1182"/>
        <v>31697.163133400874</v>
      </c>
      <c r="CD2050" s="25">
        <f t="shared" si="1183"/>
        <v>1.2733525378878261</v>
      </c>
      <c r="CE2050" s="26">
        <f t="shared" si="1184"/>
        <v>31.528893738218247</v>
      </c>
      <c r="CF2050" s="18">
        <f t="shared" si="1185"/>
        <v>838.85175370557988</v>
      </c>
      <c r="CG2050" s="18">
        <f t="shared" si="1186"/>
        <v>478.85175370557988</v>
      </c>
      <c r="CH2050" s="18">
        <f t="shared" si="1187"/>
        <v>441954.98396430095</v>
      </c>
      <c r="CI2050" s="18">
        <f t="shared" si="1188"/>
        <v>17678.199358572037</v>
      </c>
      <c r="CJ2050" s="18">
        <f t="shared" si="1189"/>
        <v>20950.128059289276</v>
      </c>
      <c r="CK2050" s="25">
        <f t="shared" si="1190"/>
        <v>1.1850826905134262</v>
      </c>
      <c r="CL2050" s="26">
        <f t="shared" si="1191"/>
        <v>19.804123477201589</v>
      </c>
      <c r="CZ2050" s="18">
        <f t="shared" si="1192"/>
        <v>1039743.5539122138</v>
      </c>
      <c r="DC2050" s="18">
        <f t="shared" si="1193"/>
        <v>7702.2776305583702</v>
      </c>
      <c r="DD2050" s="17">
        <f t="shared" si="1194"/>
        <v>1</v>
      </c>
      <c r="DE2050" s="17">
        <f t="shared" si="1195"/>
        <v>1</v>
      </c>
      <c r="DF2050" s="17">
        <f t="shared" si="1196"/>
        <v>1</v>
      </c>
      <c r="DG2050" s="17">
        <f t="shared" si="1197"/>
        <v>1</v>
      </c>
      <c r="DH2050" s="17">
        <f t="shared" si="1198"/>
        <v>1</v>
      </c>
      <c r="DI2050" s="17">
        <f t="shared" si="1199"/>
        <v>1</v>
      </c>
      <c r="DJ2050" s="20" t="s">
        <v>1879</v>
      </c>
    </row>
    <row r="2051" spans="1:114" x14ac:dyDescent="0.2">
      <c r="A2051" s="15" t="s">
        <v>105</v>
      </c>
      <c r="B2051" s="10" t="s">
        <v>2146</v>
      </c>
      <c r="C2051" s="11">
        <f t="shared" si="1171"/>
        <v>10.205</v>
      </c>
      <c r="D2051" s="11">
        <f t="shared" si="1202"/>
        <v>90</v>
      </c>
      <c r="E2051" s="11">
        <f t="shared" si="1202"/>
        <v>50</v>
      </c>
      <c r="F2051" s="11">
        <f t="shared" si="1202"/>
        <v>0</v>
      </c>
      <c r="G2051" s="11">
        <f t="shared" si="1201"/>
        <v>5</v>
      </c>
      <c r="H2051" s="11">
        <f t="shared" si="1201"/>
        <v>0</v>
      </c>
      <c r="I2051" s="11">
        <f t="shared" si="1201"/>
        <v>5</v>
      </c>
      <c r="J2051" s="11">
        <f t="shared" si="1201"/>
        <v>0</v>
      </c>
      <c r="K2051" s="11">
        <f t="shared" si="1201"/>
        <v>0</v>
      </c>
      <c r="L2051" s="11">
        <f t="shared" si="1201"/>
        <v>0</v>
      </c>
      <c r="M2051" s="11">
        <f t="shared" si="1201"/>
        <v>0</v>
      </c>
      <c r="N2051" s="11">
        <f t="shared" si="1201"/>
        <v>0</v>
      </c>
      <c r="O2051" s="11">
        <f t="shared" si="1209"/>
        <v>0</v>
      </c>
      <c r="P2051" s="11">
        <f t="shared" si="1209"/>
        <v>0</v>
      </c>
      <c r="Q2051" s="11">
        <f t="shared" si="1209"/>
        <v>0</v>
      </c>
      <c r="R2051" s="11">
        <f t="shared" si="1209"/>
        <v>0</v>
      </c>
      <c r="S2051" s="11">
        <f t="shared" si="1209"/>
        <v>0</v>
      </c>
      <c r="T2051" s="11">
        <f t="shared" si="1208"/>
        <v>1235.6194490192345</v>
      </c>
      <c r="U2051" s="40">
        <f t="shared" si="1172"/>
        <v>0.28000000000000003</v>
      </c>
      <c r="V2051" s="11">
        <f t="shared" si="1205"/>
        <v>28.867132058522625</v>
      </c>
      <c r="W2051" s="11">
        <f t="shared" si="1205"/>
        <v>1205996.9328304131</v>
      </c>
      <c r="X2051" s="11">
        <f t="shared" si="1205"/>
        <v>26799.931840675847</v>
      </c>
      <c r="Y2051" s="11">
        <f t="shared" si="1204"/>
        <v>34413.347382339874</v>
      </c>
      <c r="Z2051" s="11">
        <f t="shared" si="1204"/>
        <v>1.2840833919625383</v>
      </c>
      <c r="AA2051" s="11">
        <f t="shared" si="1204"/>
        <v>31.241417728324194</v>
      </c>
      <c r="AB2051" s="11">
        <f t="shared" si="1204"/>
        <v>935.61944901923459</v>
      </c>
      <c r="AC2051" s="11">
        <f t="shared" si="1204"/>
        <v>535.61944901923459</v>
      </c>
      <c r="AD2051" s="11">
        <f t="shared" si="1204"/>
        <v>473710.81714451208</v>
      </c>
      <c r="AE2051" s="11">
        <f t="shared" si="1204"/>
        <v>18948.432685780484</v>
      </c>
      <c r="AF2051" s="11">
        <f t="shared" si="1204"/>
        <v>22700.958401955184</v>
      </c>
      <c r="AG2051" s="11">
        <f t="shared" si="1204"/>
        <v>1.1980388446053756</v>
      </c>
      <c r="AH2051" s="11">
        <f t="shared" si="1206"/>
        <v>19.580071941087112</v>
      </c>
      <c r="AI2051" s="11">
        <f t="shared" si="1206"/>
        <v>0</v>
      </c>
      <c r="AJ2051" s="11">
        <f t="shared" si="1206"/>
        <v>0</v>
      </c>
      <c r="AK2051" s="11">
        <f t="shared" si="1206"/>
        <v>0</v>
      </c>
      <c r="AL2051" s="11">
        <f t="shared" si="1169"/>
        <v>0</v>
      </c>
      <c r="AM2051" s="11">
        <f t="shared" si="1169"/>
        <v>0</v>
      </c>
      <c r="AN2051" s="11">
        <f t="shared" si="1169"/>
        <v>0</v>
      </c>
      <c r="AO2051" s="11">
        <f t="shared" si="1169"/>
        <v>0</v>
      </c>
      <c r="AP2051" s="11">
        <f t="shared" si="1169"/>
        <v>0</v>
      </c>
      <c r="AQ2051" s="11">
        <f t="shared" si="1203"/>
        <v>0</v>
      </c>
      <c r="AR2051" s="11">
        <f t="shared" si="1203"/>
        <v>0</v>
      </c>
      <c r="AS2051" s="11">
        <f t="shared" si="1203"/>
        <v>0</v>
      </c>
      <c r="AT2051" s="11">
        <f t="shared" si="1203"/>
        <v>0</v>
      </c>
      <c r="AU2051" s="11">
        <f t="shared" si="1203"/>
        <v>0</v>
      </c>
      <c r="AV2051" s="11">
        <f t="shared" si="1203"/>
        <v>1125432.6923076923</v>
      </c>
      <c r="AW2051" s="11">
        <f t="shared" si="1203"/>
        <v>0</v>
      </c>
      <c r="AX2051" s="11">
        <f t="shared" si="1203"/>
        <v>0</v>
      </c>
      <c r="AY2051" s="11">
        <f t="shared" si="1203"/>
        <v>7553.4291735288516</v>
      </c>
      <c r="AZ2051" s="11">
        <f t="shared" si="1203"/>
        <v>1</v>
      </c>
      <c r="BA2051" s="11">
        <f t="shared" si="1203"/>
        <v>1</v>
      </c>
      <c r="BB2051" s="11">
        <f t="shared" si="1203"/>
        <v>1</v>
      </c>
      <c r="BC2051" s="11">
        <f t="shared" si="1203"/>
        <v>1</v>
      </c>
      <c r="BD2051" s="11">
        <f t="shared" si="1203"/>
        <v>1</v>
      </c>
      <c r="BE2051" s="11">
        <f t="shared" si="1203"/>
        <v>1</v>
      </c>
      <c r="BF2051" s="15" t="str">
        <f t="shared" si="1174"/>
        <v>EN 10210</v>
      </c>
      <c r="BG2051" s="42">
        <v>10.205</v>
      </c>
      <c r="BH2051" s="17">
        <f t="shared" si="1175"/>
        <v>90</v>
      </c>
      <c r="BI2051" s="17">
        <f t="shared" si="1176"/>
        <v>50</v>
      </c>
      <c r="BK2051" s="17">
        <f t="shared" si="1177"/>
        <v>5</v>
      </c>
      <c r="BM2051" s="17">
        <f t="shared" si="1207"/>
        <v>5</v>
      </c>
      <c r="BX2051" s="18">
        <f t="shared" si="1178"/>
        <v>1235.6194490192345</v>
      </c>
      <c r="BY2051" s="42">
        <v>0.28000000000000003</v>
      </c>
      <c r="BZ2051" s="43">
        <f t="shared" si="1179"/>
        <v>28.867132058522625</v>
      </c>
      <c r="CA2051" s="18">
        <f t="shared" si="1180"/>
        <v>1205996.9328304131</v>
      </c>
      <c r="CB2051" s="18">
        <f t="shared" si="1181"/>
        <v>26799.931840675847</v>
      </c>
      <c r="CC2051" s="18">
        <f t="shared" si="1182"/>
        <v>34413.347382339874</v>
      </c>
      <c r="CD2051" s="25">
        <f t="shared" si="1183"/>
        <v>1.2840833919625383</v>
      </c>
      <c r="CE2051" s="26">
        <f t="shared" si="1184"/>
        <v>31.241417728324194</v>
      </c>
      <c r="CF2051" s="18">
        <f t="shared" si="1185"/>
        <v>935.61944901923459</v>
      </c>
      <c r="CG2051" s="18">
        <f t="shared" si="1186"/>
        <v>535.61944901923459</v>
      </c>
      <c r="CH2051" s="18">
        <f t="shared" si="1187"/>
        <v>473710.81714451208</v>
      </c>
      <c r="CI2051" s="18">
        <f t="shared" si="1188"/>
        <v>18948.432685780484</v>
      </c>
      <c r="CJ2051" s="18">
        <f t="shared" si="1189"/>
        <v>22700.958401955184</v>
      </c>
      <c r="CK2051" s="25">
        <f t="shared" si="1190"/>
        <v>1.1980388446053756</v>
      </c>
      <c r="CL2051" s="26">
        <f t="shared" si="1191"/>
        <v>19.580071941087112</v>
      </c>
      <c r="CZ2051" s="18">
        <f t="shared" si="1192"/>
        <v>1125432.6923076923</v>
      </c>
      <c r="DC2051" s="18">
        <f t="shared" si="1193"/>
        <v>7553.4291735288516</v>
      </c>
      <c r="DD2051" s="17">
        <f t="shared" si="1194"/>
        <v>1</v>
      </c>
      <c r="DE2051" s="17">
        <f t="shared" si="1195"/>
        <v>1</v>
      </c>
      <c r="DF2051" s="17">
        <f t="shared" si="1196"/>
        <v>1</v>
      </c>
      <c r="DG2051" s="17">
        <f t="shared" si="1197"/>
        <v>1</v>
      </c>
      <c r="DH2051" s="17">
        <f t="shared" si="1198"/>
        <v>1</v>
      </c>
      <c r="DI2051" s="17">
        <f t="shared" si="1199"/>
        <v>1</v>
      </c>
      <c r="DJ2051" s="20" t="s">
        <v>1879</v>
      </c>
    </row>
    <row r="2052" spans="1:114" x14ac:dyDescent="0.2">
      <c r="A2052" s="15" t="s">
        <v>105</v>
      </c>
      <c r="B2052" s="10" t="s">
        <v>2147</v>
      </c>
      <c r="C2052" s="11">
        <f t="shared" si="1171"/>
        <v>11.324096000000004</v>
      </c>
      <c r="D2052" s="11">
        <f t="shared" si="1202"/>
        <v>90</v>
      </c>
      <c r="E2052" s="11">
        <f t="shared" si="1202"/>
        <v>50</v>
      </c>
      <c r="F2052" s="11">
        <f t="shared" si="1202"/>
        <v>0</v>
      </c>
      <c r="G2052" s="11">
        <f t="shared" si="1201"/>
        <v>5.6</v>
      </c>
      <c r="H2052" s="11">
        <f t="shared" si="1201"/>
        <v>0</v>
      </c>
      <c r="I2052" s="11">
        <f t="shared" si="1201"/>
        <v>5.6</v>
      </c>
      <c r="J2052" s="11">
        <f t="shared" si="1201"/>
        <v>0</v>
      </c>
      <c r="K2052" s="11">
        <f t="shared" si="1201"/>
        <v>0</v>
      </c>
      <c r="L2052" s="11">
        <f t="shared" si="1201"/>
        <v>0</v>
      </c>
      <c r="M2052" s="11">
        <f t="shared" si="1201"/>
        <v>0</v>
      </c>
      <c r="N2052" s="11">
        <f t="shared" si="1201"/>
        <v>0</v>
      </c>
      <c r="O2052" s="11">
        <f t="shared" si="1209"/>
        <v>0</v>
      </c>
      <c r="P2052" s="11">
        <f t="shared" si="1209"/>
        <v>0</v>
      </c>
      <c r="Q2052" s="11">
        <f t="shared" si="1209"/>
        <v>0</v>
      </c>
      <c r="R2052" s="11">
        <f t="shared" si="1209"/>
        <v>0</v>
      </c>
      <c r="S2052" s="11">
        <f t="shared" si="1209"/>
        <v>0</v>
      </c>
      <c r="T2052" s="11">
        <f t="shared" si="1208"/>
        <v>1361.8010368497278</v>
      </c>
      <c r="U2052" s="40">
        <f t="shared" si="1172"/>
        <v>0.28000000000000003</v>
      </c>
      <c r="V2052" s="11">
        <f t="shared" si="1205"/>
        <v>26.192364995866271</v>
      </c>
      <c r="W2052" s="11">
        <f t="shared" si="1205"/>
        <v>1299671.2171831122</v>
      </c>
      <c r="X2052" s="11">
        <f t="shared" si="1205"/>
        <v>28881.582604069161</v>
      </c>
      <c r="Y2052" s="11">
        <f t="shared" si="1204"/>
        <v>37469.23771218746</v>
      </c>
      <c r="Z2052" s="11">
        <f t="shared" si="1204"/>
        <v>1.2973401847760369</v>
      </c>
      <c r="AA2052" s="11">
        <f t="shared" si="1204"/>
        <v>30.892988324120719</v>
      </c>
      <c r="AB2052" s="11">
        <f t="shared" si="1204"/>
        <v>1052.6810368497277</v>
      </c>
      <c r="AC2052" s="11">
        <f t="shared" si="1204"/>
        <v>604.68103684972766</v>
      </c>
      <c r="AD2052" s="11">
        <f t="shared" si="1204"/>
        <v>507851.8834355048</v>
      </c>
      <c r="AE2052" s="11">
        <f t="shared" si="1204"/>
        <v>20314.075337420192</v>
      </c>
      <c r="AF2052" s="11">
        <f t="shared" si="1204"/>
        <v>24658.816975192905</v>
      </c>
      <c r="AG2052" s="11">
        <f t="shared" si="1204"/>
        <v>1.2138783855826971</v>
      </c>
      <c r="AH2052" s="11">
        <f t="shared" si="1206"/>
        <v>19.31130857388543</v>
      </c>
      <c r="AI2052" s="11">
        <f t="shared" si="1206"/>
        <v>0</v>
      </c>
      <c r="AJ2052" s="11">
        <f t="shared" si="1206"/>
        <v>0</v>
      </c>
      <c r="AK2052" s="11">
        <f t="shared" si="1206"/>
        <v>0</v>
      </c>
      <c r="AL2052" s="11">
        <f t="shared" si="1206"/>
        <v>0</v>
      </c>
      <c r="AM2052" s="11">
        <f t="shared" si="1206"/>
        <v>0</v>
      </c>
      <c r="AN2052" s="11">
        <f t="shared" si="1206"/>
        <v>0</v>
      </c>
      <c r="AO2052" s="11">
        <f t="shared" si="1206"/>
        <v>0</v>
      </c>
      <c r="AP2052" s="11">
        <f t="shared" si="1206"/>
        <v>0</v>
      </c>
      <c r="AQ2052" s="11">
        <f t="shared" si="1203"/>
        <v>0</v>
      </c>
      <c r="AR2052" s="11">
        <f t="shared" si="1203"/>
        <v>0</v>
      </c>
      <c r="AS2052" s="11">
        <f t="shared" si="1203"/>
        <v>0</v>
      </c>
      <c r="AT2052" s="11">
        <f t="shared" si="1203"/>
        <v>0</v>
      </c>
      <c r="AU2052" s="11">
        <f t="shared" si="1203"/>
        <v>0</v>
      </c>
      <c r="AV2052" s="11">
        <f t="shared" si="1203"/>
        <v>1221104.9538782607</v>
      </c>
      <c r="AW2052" s="11">
        <f t="shared" si="1203"/>
        <v>0</v>
      </c>
      <c r="AX2052" s="11">
        <f t="shared" si="1203"/>
        <v>0</v>
      </c>
      <c r="AY2052" s="11">
        <f t="shared" si="1203"/>
        <v>7373.5815552745898</v>
      </c>
      <c r="AZ2052" s="11">
        <f t="shared" si="1203"/>
        <v>1</v>
      </c>
      <c r="BA2052" s="11">
        <f t="shared" si="1203"/>
        <v>1</v>
      </c>
      <c r="BB2052" s="11">
        <f t="shared" si="1203"/>
        <v>1</v>
      </c>
      <c r="BC2052" s="11">
        <f t="shared" si="1203"/>
        <v>1</v>
      </c>
      <c r="BD2052" s="11">
        <f t="shared" si="1203"/>
        <v>1</v>
      </c>
      <c r="BE2052" s="11">
        <f t="shared" si="1203"/>
        <v>1</v>
      </c>
      <c r="BF2052" s="15" t="str">
        <f t="shared" si="1174"/>
        <v>EN 10210</v>
      </c>
      <c r="BG2052" s="42">
        <v>11.324096000000004</v>
      </c>
      <c r="BH2052" s="17">
        <f t="shared" si="1175"/>
        <v>90</v>
      </c>
      <c r="BI2052" s="17">
        <f t="shared" si="1176"/>
        <v>50</v>
      </c>
      <c r="BK2052" s="17">
        <f t="shared" si="1177"/>
        <v>5.6</v>
      </c>
      <c r="BM2052" s="17">
        <f t="shared" si="1207"/>
        <v>5.6</v>
      </c>
      <c r="BX2052" s="18">
        <f t="shared" si="1178"/>
        <v>1361.8010368497278</v>
      </c>
      <c r="BY2052" s="42">
        <v>0.28000000000000003</v>
      </c>
      <c r="BZ2052" s="43">
        <f t="shared" si="1179"/>
        <v>26.192364995866271</v>
      </c>
      <c r="CA2052" s="18">
        <f t="shared" si="1180"/>
        <v>1299671.2171831122</v>
      </c>
      <c r="CB2052" s="18">
        <f t="shared" si="1181"/>
        <v>28881.582604069161</v>
      </c>
      <c r="CC2052" s="18">
        <f t="shared" si="1182"/>
        <v>37469.23771218746</v>
      </c>
      <c r="CD2052" s="25">
        <f t="shared" si="1183"/>
        <v>1.2973401847760369</v>
      </c>
      <c r="CE2052" s="26">
        <f t="shared" si="1184"/>
        <v>30.892988324120719</v>
      </c>
      <c r="CF2052" s="18">
        <f t="shared" si="1185"/>
        <v>1052.6810368497277</v>
      </c>
      <c r="CG2052" s="18">
        <f t="shared" si="1186"/>
        <v>604.68103684972766</v>
      </c>
      <c r="CH2052" s="18">
        <f t="shared" si="1187"/>
        <v>507851.8834355048</v>
      </c>
      <c r="CI2052" s="18">
        <f t="shared" si="1188"/>
        <v>20314.075337420192</v>
      </c>
      <c r="CJ2052" s="18">
        <f t="shared" si="1189"/>
        <v>24658.816975192905</v>
      </c>
      <c r="CK2052" s="25">
        <f t="shared" si="1190"/>
        <v>1.2138783855826971</v>
      </c>
      <c r="CL2052" s="26">
        <f t="shared" si="1191"/>
        <v>19.31130857388543</v>
      </c>
      <c r="CZ2052" s="18">
        <f t="shared" si="1192"/>
        <v>1221104.9538782607</v>
      </c>
      <c r="DC2052" s="18">
        <f t="shared" si="1193"/>
        <v>7373.5815552745898</v>
      </c>
      <c r="DD2052" s="17">
        <f t="shared" si="1194"/>
        <v>1</v>
      </c>
      <c r="DE2052" s="17">
        <f t="shared" si="1195"/>
        <v>1</v>
      </c>
      <c r="DF2052" s="17">
        <f t="shared" si="1196"/>
        <v>1</v>
      </c>
      <c r="DG2052" s="17">
        <f t="shared" si="1197"/>
        <v>1</v>
      </c>
      <c r="DH2052" s="17">
        <f t="shared" si="1198"/>
        <v>1</v>
      </c>
      <c r="DI2052" s="17">
        <f t="shared" si="1199"/>
        <v>1</v>
      </c>
      <c r="DJ2052" s="20" t="s">
        <v>1879</v>
      </c>
    </row>
    <row r="2053" spans="1:114" x14ac:dyDescent="0.2">
      <c r="A2053" s="15" t="s">
        <v>105</v>
      </c>
      <c r="B2053" s="10" t="s">
        <v>2148</v>
      </c>
      <c r="C2053" s="11">
        <f t="shared" si="1171"/>
        <v>12.601133999999998</v>
      </c>
      <c r="D2053" s="11">
        <f t="shared" si="1202"/>
        <v>90</v>
      </c>
      <c r="E2053" s="11">
        <f t="shared" si="1202"/>
        <v>50</v>
      </c>
      <c r="F2053" s="11">
        <f t="shared" si="1202"/>
        <v>0</v>
      </c>
      <c r="G2053" s="11">
        <f t="shared" si="1201"/>
        <v>6.3</v>
      </c>
      <c r="H2053" s="11">
        <f t="shared" si="1201"/>
        <v>0</v>
      </c>
      <c r="I2053" s="11">
        <f t="shared" si="1201"/>
        <v>9.4499999999999993</v>
      </c>
      <c r="J2053" s="11">
        <f t="shared" si="1201"/>
        <v>0</v>
      </c>
      <c r="K2053" s="11">
        <f t="shared" si="1201"/>
        <v>0</v>
      </c>
      <c r="L2053" s="11">
        <f t="shared" si="1201"/>
        <v>0</v>
      </c>
      <c r="M2053" s="11">
        <f t="shared" si="1201"/>
        <v>0</v>
      </c>
      <c r="N2053" s="11">
        <f t="shared" si="1201"/>
        <v>0</v>
      </c>
      <c r="O2053" s="11">
        <f t="shared" si="1209"/>
        <v>0</v>
      </c>
      <c r="P2053" s="11">
        <f t="shared" si="1209"/>
        <v>0</v>
      </c>
      <c r="Q2053" s="11">
        <f t="shared" si="1209"/>
        <v>0</v>
      </c>
      <c r="R2053" s="11">
        <f t="shared" si="1209"/>
        <v>0</v>
      </c>
      <c r="S2053" s="11">
        <f t="shared" si="1209"/>
        <v>0</v>
      </c>
      <c r="T2053" s="11">
        <f t="shared" si="1208"/>
        <v>1624.8215152101391</v>
      </c>
      <c r="U2053" s="40">
        <f t="shared" si="1172"/>
        <v>0.28000000000000003</v>
      </c>
      <c r="V2053" s="11">
        <f t="shared" si="1205"/>
        <v>21.952435682945854</v>
      </c>
      <c r="W2053" s="11">
        <f t="shared" si="1205"/>
        <v>1326944.8668750988</v>
      </c>
      <c r="X2053" s="11">
        <f t="shared" si="1205"/>
        <v>29487.663708335527</v>
      </c>
      <c r="Y2053" s="11">
        <f t="shared" si="1204"/>
        <v>39208.131553254527</v>
      </c>
      <c r="Z2053" s="11">
        <f t="shared" si="1204"/>
        <v>1.3296452354131818</v>
      </c>
      <c r="AA2053" s="11">
        <f t="shared" si="1204"/>
        <v>28.577458898229086</v>
      </c>
      <c r="AB2053" s="11">
        <f t="shared" si="1204"/>
        <v>1235.8592496839158</v>
      </c>
      <c r="AC2053" s="11">
        <f t="shared" si="1204"/>
        <v>731.85924968391555</v>
      </c>
      <c r="AD2053" s="11">
        <f t="shared" si="1204"/>
        <v>521291.22461848368</v>
      </c>
      <c r="AE2053" s="11">
        <f t="shared" si="1204"/>
        <v>20851.648984739346</v>
      </c>
      <c r="AF2053" s="11">
        <f t="shared" si="1204"/>
        <v>25881.346559576225</v>
      </c>
      <c r="AG2053" s="11">
        <f t="shared" si="1204"/>
        <v>1.2412134205077956</v>
      </c>
      <c r="AH2053" s="11">
        <f t="shared" si="1206"/>
        <v>17.911723498481233</v>
      </c>
      <c r="AI2053" s="11">
        <f t="shared" si="1206"/>
        <v>0</v>
      </c>
      <c r="AJ2053" s="11">
        <f t="shared" si="1206"/>
        <v>0</v>
      </c>
      <c r="AK2053" s="11">
        <f t="shared" si="1206"/>
        <v>0</v>
      </c>
      <c r="AL2053" s="11">
        <f t="shared" si="1206"/>
        <v>0</v>
      </c>
      <c r="AM2053" s="11">
        <f t="shared" si="1206"/>
        <v>0</v>
      </c>
      <c r="AN2053" s="11">
        <f t="shared" si="1206"/>
        <v>0</v>
      </c>
      <c r="AO2053" s="11">
        <f t="shared" si="1206"/>
        <v>0</v>
      </c>
      <c r="AP2053" s="11">
        <f t="shared" si="1206"/>
        <v>0</v>
      </c>
      <c r="AQ2053" s="11">
        <f t="shared" si="1203"/>
        <v>0</v>
      </c>
      <c r="AR2053" s="11">
        <f t="shared" si="1203"/>
        <v>0</v>
      </c>
      <c r="AS2053" s="11">
        <f t="shared" si="1203"/>
        <v>0</v>
      </c>
      <c r="AT2053" s="11">
        <f t="shared" si="1203"/>
        <v>0</v>
      </c>
      <c r="AU2053" s="11">
        <f t="shared" si="1203"/>
        <v>0</v>
      </c>
      <c r="AV2053" s="11">
        <f t="shared" si="1203"/>
        <v>1323167.749724176</v>
      </c>
      <c r="AW2053" s="11">
        <f t="shared" si="1203"/>
        <v>0</v>
      </c>
      <c r="AX2053" s="11">
        <f t="shared" si="1203"/>
        <v>0</v>
      </c>
      <c r="AY2053" s="11">
        <f t="shared" si="1203"/>
        <v>7042.8184993678315</v>
      </c>
      <c r="AZ2053" s="11">
        <f t="shared" si="1203"/>
        <v>1</v>
      </c>
      <c r="BA2053" s="11">
        <f t="shared" si="1203"/>
        <v>1</v>
      </c>
      <c r="BB2053" s="11">
        <f t="shared" si="1203"/>
        <v>1</v>
      </c>
      <c r="BC2053" s="11">
        <f t="shared" si="1203"/>
        <v>1</v>
      </c>
      <c r="BD2053" s="11">
        <f t="shared" si="1203"/>
        <v>1</v>
      </c>
      <c r="BE2053" s="11">
        <f t="shared" si="1203"/>
        <v>1</v>
      </c>
      <c r="BF2053" s="15" t="str">
        <f t="shared" si="1174"/>
        <v>EN 10210</v>
      </c>
      <c r="BG2053" s="42">
        <v>12.601133999999998</v>
      </c>
      <c r="BH2053" s="17">
        <f t="shared" si="1175"/>
        <v>90</v>
      </c>
      <c r="BI2053" s="17">
        <f t="shared" si="1176"/>
        <v>50</v>
      </c>
      <c r="BK2053" s="17">
        <f t="shared" si="1177"/>
        <v>6.3</v>
      </c>
      <c r="BM2053" s="17">
        <f t="shared" si="1207"/>
        <v>9.4499999999999993</v>
      </c>
      <c r="BX2053" s="18">
        <f t="shared" si="1178"/>
        <v>1624.8215152101391</v>
      </c>
      <c r="BY2053" s="42">
        <v>0.28000000000000003</v>
      </c>
      <c r="BZ2053" s="43">
        <f t="shared" si="1179"/>
        <v>21.952435682945854</v>
      </c>
      <c r="CA2053" s="18">
        <f t="shared" si="1180"/>
        <v>1326944.8668750988</v>
      </c>
      <c r="CB2053" s="18">
        <f t="shared" si="1181"/>
        <v>29487.663708335527</v>
      </c>
      <c r="CC2053" s="18">
        <f t="shared" si="1182"/>
        <v>39208.131553254527</v>
      </c>
      <c r="CD2053" s="25">
        <f t="shared" si="1183"/>
        <v>1.3296452354131818</v>
      </c>
      <c r="CE2053" s="26">
        <f t="shared" si="1184"/>
        <v>28.577458898229086</v>
      </c>
      <c r="CF2053" s="18">
        <f t="shared" si="1185"/>
        <v>1235.8592496839158</v>
      </c>
      <c r="CG2053" s="18">
        <f t="shared" si="1186"/>
        <v>731.85924968391555</v>
      </c>
      <c r="CH2053" s="18">
        <f t="shared" si="1187"/>
        <v>521291.22461848368</v>
      </c>
      <c r="CI2053" s="18">
        <f t="shared" si="1188"/>
        <v>20851.648984739346</v>
      </c>
      <c r="CJ2053" s="18">
        <f t="shared" si="1189"/>
        <v>25881.346559576225</v>
      </c>
      <c r="CK2053" s="25">
        <f t="shared" si="1190"/>
        <v>1.2412134205077956</v>
      </c>
      <c r="CL2053" s="26">
        <f t="shared" si="1191"/>
        <v>17.911723498481233</v>
      </c>
      <c r="CZ2053" s="18">
        <f t="shared" si="1192"/>
        <v>1323167.749724176</v>
      </c>
      <c r="DC2053" s="18">
        <f t="shared" si="1193"/>
        <v>7042.8184993678315</v>
      </c>
      <c r="DD2053" s="17">
        <f t="shared" si="1194"/>
        <v>1</v>
      </c>
      <c r="DE2053" s="17">
        <f t="shared" si="1195"/>
        <v>1</v>
      </c>
      <c r="DF2053" s="17">
        <f t="shared" si="1196"/>
        <v>1</v>
      </c>
      <c r="DG2053" s="17">
        <f t="shared" si="1197"/>
        <v>1</v>
      </c>
      <c r="DH2053" s="17">
        <f t="shared" si="1198"/>
        <v>1</v>
      </c>
      <c r="DI2053" s="17">
        <f t="shared" si="1199"/>
        <v>1</v>
      </c>
      <c r="DJ2053" s="20" t="s">
        <v>1879</v>
      </c>
    </row>
    <row r="2054" spans="1:114" x14ac:dyDescent="0.2">
      <c r="A2054" s="15" t="s">
        <v>105</v>
      </c>
      <c r="B2054" s="10" t="s">
        <v>2149</v>
      </c>
      <c r="C2054" s="11">
        <f t="shared" si="1171"/>
        <v>14.022926000000002</v>
      </c>
      <c r="D2054" s="11">
        <f t="shared" si="1202"/>
        <v>90</v>
      </c>
      <c r="E2054" s="11">
        <f t="shared" si="1202"/>
        <v>50</v>
      </c>
      <c r="F2054" s="11">
        <f t="shared" si="1202"/>
        <v>0</v>
      </c>
      <c r="G2054" s="11">
        <f t="shared" si="1201"/>
        <v>7.1</v>
      </c>
      <c r="H2054" s="11">
        <f t="shared" si="1201"/>
        <v>0</v>
      </c>
      <c r="I2054" s="11">
        <f t="shared" si="1201"/>
        <v>10.649999999999999</v>
      </c>
      <c r="J2054" s="11">
        <f t="shared" si="1201"/>
        <v>0</v>
      </c>
      <c r="K2054" s="11">
        <f t="shared" si="1201"/>
        <v>0</v>
      </c>
      <c r="L2054" s="11">
        <f t="shared" si="1201"/>
        <v>0</v>
      </c>
      <c r="M2054" s="11">
        <f t="shared" si="1201"/>
        <v>0</v>
      </c>
      <c r="N2054" s="11">
        <f t="shared" si="1201"/>
        <v>0</v>
      </c>
      <c r="O2054" s="11">
        <f t="shared" si="1209"/>
        <v>0</v>
      </c>
      <c r="P2054" s="11">
        <f t="shared" si="1209"/>
        <v>0</v>
      </c>
      <c r="Q2054" s="11">
        <f t="shared" si="1209"/>
        <v>0</v>
      </c>
      <c r="R2054" s="11">
        <f t="shared" si="1209"/>
        <v>0</v>
      </c>
      <c r="S2054" s="11">
        <f t="shared" si="1209"/>
        <v>0</v>
      </c>
      <c r="T2054" s="11">
        <f t="shared" si="1208"/>
        <v>1811.2303497541727</v>
      </c>
      <c r="U2054" s="40">
        <f t="shared" si="1172"/>
        <v>0.28000000000000003</v>
      </c>
      <c r="V2054" s="11">
        <f t="shared" si="1205"/>
        <v>19.693127278790527</v>
      </c>
      <c r="W2054" s="11">
        <f t="shared" si="1205"/>
        <v>1403028.8672303334</v>
      </c>
      <c r="X2054" s="11">
        <f t="shared" si="1205"/>
        <v>31178.419271785187</v>
      </c>
      <c r="Y2054" s="11">
        <f t="shared" si="1204"/>
        <v>42186.899904419974</v>
      </c>
      <c r="Z2054" s="11">
        <f t="shared" si="1204"/>
        <v>1.3530801397169252</v>
      </c>
      <c r="AA2054" s="11">
        <f t="shared" si="1204"/>
        <v>27.8321310049032</v>
      </c>
      <c r="AB2054" s="11">
        <f t="shared" si="1204"/>
        <v>1407.3707426698459</v>
      </c>
      <c r="AC2054" s="11">
        <f t="shared" si="1204"/>
        <v>839.37074266984587</v>
      </c>
      <c r="AD2054" s="11">
        <f t="shared" si="1204"/>
        <v>548852.12812147266</v>
      </c>
      <c r="AE2054" s="11">
        <f t="shared" si="1204"/>
        <v>21954.085124858906</v>
      </c>
      <c r="AF2054" s="11">
        <f t="shared" si="1204"/>
        <v>27785.085051023052</v>
      </c>
      <c r="AG2054" s="11">
        <f t="shared" si="1204"/>
        <v>1.2655997684714098</v>
      </c>
      <c r="AH2054" s="11">
        <f t="shared" si="1206"/>
        <v>17.407677525017512</v>
      </c>
      <c r="AI2054" s="11">
        <f t="shared" si="1206"/>
        <v>0</v>
      </c>
      <c r="AJ2054" s="11">
        <f t="shared" si="1206"/>
        <v>0</v>
      </c>
      <c r="AK2054" s="11">
        <f t="shared" si="1206"/>
        <v>0</v>
      </c>
      <c r="AL2054" s="11">
        <f t="shared" si="1206"/>
        <v>0</v>
      </c>
      <c r="AM2054" s="11">
        <f t="shared" si="1206"/>
        <v>0</v>
      </c>
      <c r="AN2054" s="11">
        <f t="shared" si="1206"/>
        <v>0</v>
      </c>
      <c r="AO2054" s="11">
        <f t="shared" si="1206"/>
        <v>0</v>
      </c>
      <c r="AP2054" s="11">
        <f t="shared" si="1206"/>
        <v>0</v>
      </c>
      <c r="AQ2054" s="11">
        <f t="shared" si="1203"/>
        <v>0</v>
      </c>
      <c r="AR2054" s="11">
        <f t="shared" si="1203"/>
        <v>0</v>
      </c>
      <c r="AS2054" s="11">
        <f t="shared" si="1203"/>
        <v>0</v>
      </c>
      <c r="AT2054" s="11">
        <f t="shared" si="1203"/>
        <v>0</v>
      </c>
      <c r="AU2054" s="11">
        <f t="shared" si="1203"/>
        <v>0</v>
      </c>
      <c r="AV2054" s="11">
        <f t="shared" ref="AV2054:BE2079" si="1210">IF($A2054="x",CZ2054,"")</f>
        <v>1427681.5552545311</v>
      </c>
      <c r="AW2054" s="11">
        <f t="shared" si="1210"/>
        <v>0</v>
      </c>
      <c r="AX2054" s="11">
        <f t="shared" si="1210"/>
        <v>0</v>
      </c>
      <c r="AY2054" s="11">
        <f t="shared" si="1210"/>
        <v>6766.6414853396927</v>
      </c>
      <c r="AZ2054" s="11">
        <f t="shared" si="1210"/>
        <v>1</v>
      </c>
      <c r="BA2054" s="11">
        <f t="shared" si="1210"/>
        <v>1</v>
      </c>
      <c r="BB2054" s="11">
        <f t="shared" si="1210"/>
        <v>1</v>
      </c>
      <c r="BC2054" s="11">
        <f t="shared" si="1210"/>
        <v>1</v>
      </c>
      <c r="BD2054" s="11">
        <f t="shared" si="1210"/>
        <v>1</v>
      </c>
      <c r="BE2054" s="11">
        <f t="shared" si="1210"/>
        <v>1</v>
      </c>
      <c r="BF2054" s="15" t="str">
        <f t="shared" si="1174"/>
        <v>EN 10210</v>
      </c>
      <c r="BG2054" s="42">
        <v>14.022926000000002</v>
      </c>
      <c r="BH2054" s="17">
        <f t="shared" si="1175"/>
        <v>90</v>
      </c>
      <c r="BI2054" s="17">
        <f t="shared" si="1176"/>
        <v>50</v>
      </c>
      <c r="BK2054" s="17">
        <f t="shared" si="1177"/>
        <v>7.1</v>
      </c>
      <c r="BM2054" s="17">
        <f t="shared" si="1207"/>
        <v>10.649999999999999</v>
      </c>
      <c r="BX2054" s="18">
        <f t="shared" si="1178"/>
        <v>1811.2303497541727</v>
      </c>
      <c r="BY2054" s="42">
        <v>0.28000000000000003</v>
      </c>
      <c r="BZ2054" s="43">
        <f t="shared" si="1179"/>
        <v>19.693127278790527</v>
      </c>
      <c r="CA2054" s="18">
        <f t="shared" si="1180"/>
        <v>1403028.8672303334</v>
      </c>
      <c r="CB2054" s="18">
        <f t="shared" si="1181"/>
        <v>31178.419271785187</v>
      </c>
      <c r="CC2054" s="18">
        <f t="shared" si="1182"/>
        <v>42186.899904419974</v>
      </c>
      <c r="CD2054" s="25">
        <f t="shared" si="1183"/>
        <v>1.3530801397169252</v>
      </c>
      <c r="CE2054" s="26">
        <f t="shared" si="1184"/>
        <v>27.8321310049032</v>
      </c>
      <c r="CF2054" s="18">
        <f t="shared" si="1185"/>
        <v>1407.3707426698459</v>
      </c>
      <c r="CG2054" s="18">
        <f t="shared" si="1186"/>
        <v>839.37074266984587</v>
      </c>
      <c r="CH2054" s="18">
        <f t="shared" si="1187"/>
        <v>548852.12812147266</v>
      </c>
      <c r="CI2054" s="18">
        <f t="shared" si="1188"/>
        <v>21954.085124858906</v>
      </c>
      <c r="CJ2054" s="18">
        <f t="shared" si="1189"/>
        <v>27785.085051023052</v>
      </c>
      <c r="CK2054" s="25">
        <f t="shared" si="1190"/>
        <v>1.2655997684714098</v>
      </c>
      <c r="CL2054" s="26">
        <f t="shared" si="1191"/>
        <v>17.407677525017512</v>
      </c>
      <c r="CZ2054" s="18">
        <f t="shared" si="1192"/>
        <v>1427681.5552545311</v>
      </c>
      <c r="DC2054" s="18">
        <f t="shared" si="1193"/>
        <v>6766.6414853396927</v>
      </c>
      <c r="DD2054" s="17">
        <f t="shared" si="1194"/>
        <v>1</v>
      </c>
      <c r="DE2054" s="17">
        <f t="shared" si="1195"/>
        <v>1</v>
      </c>
      <c r="DF2054" s="17">
        <f t="shared" si="1196"/>
        <v>1</v>
      </c>
      <c r="DG2054" s="17">
        <f t="shared" si="1197"/>
        <v>1</v>
      </c>
      <c r="DH2054" s="17">
        <f t="shared" si="1198"/>
        <v>1</v>
      </c>
      <c r="DI2054" s="17">
        <f t="shared" si="1199"/>
        <v>1</v>
      </c>
      <c r="DJ2054" s="20" t="s">
        <v>1879</v>
      </c>
    </row>
    <row r="2055" spans="1:114" x14ac:dyDescent="0.2">
      <c r="A2055" s="15" t="s">
        <v>105</v>
      </c>
      <c r="B2055" s="10" t="s">
        <v>2150</v>
      </c>
      <c r="C2055" s="11">
        <f t="shared" si="1171"/>
        <v>15.574400000000001</v>
      </c>
      <c r="D2055" s="11">
        <f t="shared" si="1202"/>
        <v>90</v>
      </c>
      <c r="E2055" s="11">
        <f t="shared" si="1202"/>
        <v>50</v>
      </c>
      <c r="F2055" s="11">
        <f t="shared" si="1202"/>
        <v>0</v>
      </c>
      <c r="G2055" s="11">
        <f t="shared" si="1201"/>
        <v>8</v>
      </c>
      <c r="H2055" s="11">
        <f t="shared" ref="H2055:N2091" si="1211">IF($A2055="x",BL2055,"")</f>
        <v>0</v>
      </c>
      <c r="I2055" s="11">
        <f t="shared" si="1211"/>
        <v>12</v>
      </c>
      <c r="J2055" s="11">
        <f t="shared" si="1211"/>
        <v>0</v>
      </c>
      <c r="K2055" s="11">
        <f t="shared" si="1211"/>
        <v>0</v>
      </c>
      <c r="L2055" s="11">
        <f t="shared" si="1211"/>
        <v>0</v>
      </c>
      <c r="M2055" s="11">
        <f t="shared" si="1211"/>
        <v>0</v>
      </c>
      <c r="N2055" s="11">
        <f t="shared" si="1211"/>
        <v>0</v>
      </c>
      <c r="O2055" s="11">
        <f t="shared" si="1209"/>
        <v>0</v>
      </c>
      <c r="P2055" s="11">
        <f t="shared" si="1209"/>
        <v>0</v>
      </c>
      <c r="Q2055" s="11">
        <f t="shared" si="1209"/>
        <v>0</v>
      </c>
      <c r="R2055" s="11">
        <f t="shared" si="1209"/>
        <v>0</v>
      </c>
      <c r="S2055" s="11">
        <f t="shared" si="1209"/>
        <v>0</v>
      </c>
      <c r="T2055" s="11">
        <f t="shared" si="1208"/>
        <v>2015.5751316061705</v>
      </c>
      <c r="U2055" s="40">
        <f t="shared" si="1172"/>
        <v>0.28000000000000003</v>
      </c>
      <c r="V2055" s="11">
        <f t="shared" si="1205"/>
        <v>17.696581610675793</v>
      </c>
      <c r="W2055" s="11">
        <f t="shared" si="1205"/>
        <v>1466645.847735082</v>
      </c>
      <c r="X2055" s="11">
        <f t="shared" si="1205"/>
        <v>32592.129949668488</v>
      </c>
      <c r="Y2055" s="11">
        <f t="shared" si="1204"/>
        <v>45028.859649641337</v>
      </c>
      <c r="Z2055" s="11">
        <f t="shared" si="1204"/>
        <v>1.3815868959524491</v>
      </c>
      <c r="AA2055" s="11">
        <f t="shared" si="1204"/>
        <v>26.975104317053749</v>
      </c>
      <c r="AB2055" s="11">
        <f t="shared" si="1204"/>
        <v>1604.2477193189873</v>
      </c>
      <c r="AC2055" s="11">
        <f t="shared" si="1204"/>
        <v>964.24771931898704</v>
      </c>
      <c r="AD2055" s="11">
        <f t="shared" si="1204"/>
        <v>571510.54947702354</v>
      </c>
      <c r="AE2055" s="11">
        <f t="shared" si="1204"/>
        <v>22860.42197908094</v>
      </c>
      <c r="AF2055" s="11">
        <f t="shared" si="1204"/>
        <v>29583.905263261597</v>
      </c>
      <c r="AG2055" s="11">
        <f t="shared" si="1204"/>
        <v>1.2941102001674845</v>
      </c>
      <c r="AH2055" s="11">
        <f t="shared" si="1206"/>
        <v>16.838857823014084</v>
      </c>
      <c r="AI2055" s="11">
        <f t="shared" si="1206"/>
        <v>0</v>
      </c>
      <c r="AJ2055" s="11">
        <f t="shared" si="1206"/>
        <v>0</v>
      </c>
      <c r="AK2055" s="11">
        <f t="shared" si="1206"/>
        <v>0</v>
      </c>
      <c r="AL2055" s="11">
        <f t="shared" si="1206"/>
        <v>0</v>
      </c>
      <c r="AM2055" s="11">
        <f t="shared" si="1206"/>
        <v>0</v>
      </c>
      <c r="AN2055" s="11">
        <f t="shared" si="1206"/>
        <v>0</v>
      </c>
      <c r="AO2055" s="11">
        <f t="shared" si="1206"/>
        <v>0</v>
      </c>
      <c r="AP2055" s="11">
        <f t="shared" si="1206"/>
        <v>0</v>
      </c>
      <c r="AQ2055" s="11">
        <f t="shared" si="1206"/>
        <v>0</v>
      </c>
      <c r="AR2055" s="11">
        <f t="shared" si="1206"/>
        <v>0</v>
      </c>
      <c r="AS2055" s="11">
        <f t="shared" si="1206"/>
        <v>0</v>
      </c>
      <c r="AT2055" s="11">
        <f t="shared" si="1206"/>
        <v>0</v>
      </c>
      <c r="AU2055" s="11">
        <f t="shared" si="1206"/>
        <v>0</v>
      </c>
      <c r="AV2055" s="11">
        <f t="shared" si="1210"/>
        <v>1530469.1612903227</v>
      </c>
      <c r="AW2055" s="11">
        <f t="shared" si="1210"/>
        <v>0</v>
      </c>
      <c r="AX2055" s="11">
        <f t="shared" si="1210"/>
        <v>0</v>
      </c>
      <c r="AY2055" s="11">
        <f t="shared" si="1210"/>
        <v>6448.4954386379741</v>
      </c>
      <c r="AZ2055" s="11">
        <f t="shared" si="1210"/>
        <v>1</v>
      </c>
      <c r="BA2055" s="11">
        <f t="shared" si="1210"/>
        <v>1</v>
      </c>
      <c r="BB2055" s="11">
        <f t="shared" si="1210"/>
        <v>1</v>
      </c>
      <c r="BC2055" s="11">
        <f t="shared" si="1210"/>
        <v>1</v>
      </c>
      <c r="BD2055" s="11">
        <f t="shared" si="1210"/>
        <v>1</v>
      </c>
      <c r="BE2055" s="11">
        <f t="shared" si="1210"/>
        <v>1</v>
      </c>
      <c r="BF2055" s="15" t="str">
        <f t="shared" si="1174"/>
        <v>EN 10210</v>
      </c>
      <c r="BG2055" s="42">
        <v>15.574400000000001</v>
      </c>
      <c r="BH2055" s="17">
        <f t="shared" si="1175"/>
        <v>90</v>
      </c>
      <c r="BI2055" s="17">
        <f t="shared" si="1176"/>
        <v>50</v>
      </c>
      <c r="BK2055" s="17">
        <f t="shared" si="1177"/>
        <v>8</v>
      </c>
      <c r="BM2055" s="17">
        <f t="shared" si="1207"/>
        <v>12</v>
      </c>
      <c r="BX2055" s="18">
        <f t="shared" si="1178"/>
        <v>2015.5751316061705</v>
      </c>
      <c r="BY2055" s="42">
        <v>0.28000000000000003</v>
      </c>
      <c r="BZ2055" s="43">
        <f t="shared" si="1179"/>
        <v>17.696581610675793</v>
      </c>
      <c r="CA2055" s="18">
        <f t="shared" si="1180"/>
        <v>1466645.847735082</v>
      </c>
      <c r="CB2055" s="18">
        <f t="shared" si="1181"/>
        <v>32592.129949668488</v>
      </c>
      <c r="CC2055" s="18">
        <f t="shared" si="1182"/>
        <v>45028.859649641337</v>
      </c>
      <c r="CD2055" s="25">
        <f t="shared" si="1183"/>
        <v>1.3815868959524491</v>
      </c>
      <c r="CE2055" s="26">
        <f t="shared" si="1184"/>
        <v>26.975104317053749</v>
      </c>
      <c r="CF2055" s="18">
        <f t="shared" si="1185"/>
        <v>1604.2477193189873</v>
      </c>
      <c r="CG2055" s="18">
        <f t="shared" si="1186"/>
        <v>964.24771931898704</v>
      </c>
      <c r="CH2055" s="18">
        <f t="shared" si="1187"/>
        <v>571510.54947702354</v>
      </c>
      <c r="CI2055" s="18">
        <f t="shared" si="1188"/>
        <v>22860.42197908094</v>
      </c>
      <c r="CJ2055" s="18">
        <f t="shared" si="1189"/>
        <v>29583.905263261597</v>
      </c>
      <c r="CK2055" s="25">
        <f t="shared" si="1190"/>
        <v>1.2941102001674845</v>
      </c>
      <c r="CL2055" s="26">
        <f t="shared" si="1191"/>
        <v>16.838857823014084</v>
      </c>
      <c r="CZ2055" s="18">
        <f t="shared" si="1192"/>
        <v>1530469.1612903227</v>
      </c>
      <c r="DC2055" s="18">
        <f t="shared" si="1193"/>
        <v>6448.4954386379741</v>
      </c>
      <c r="DD2055" s="17">
        <f t="shared" si="1194"/>
        <v>1</v>
      </c>
      <c r="DE2055" s="17">
        <f t="shared" si="1195"/>
        <v>1</v>
      </c>
      <c r="DF2055" s="17">
        <f t="shared" si="1196"/>
        <v>1</v>
      </c>
      <c r="DG2055" s="17">
        <f t="shared" si="1197"/>
        <v>1</v>
      </c>
      <c r="DH2055" s="17">
        <f t="shared" si="1198"/>
        <v>1</v>
      </c>
      <c r="DI2055" s="17">
        <f t="shared" si="1199"/>
        <v>1</v>
      </c>
      <c r="DJ2055" s="20" t="s">
        <v>1879</v>
      </c>
    </row>
    <row r="2056" spans="1:114" x14ac:dyDescent="0.2">
      <c r="A2056" s="15" t="s">
        <v>105</v>
      </c>
      <c r="B2056" s="10" t="s">
        <v>2151</v>
      </c>
      <c r="C2056" s="11">
        <f t="shared" si="1171"/>
        <v>16.910784</v>
      </c>
      <c r="D2056" s="11">
        <f t="shared" si="1202"/>
        <v>90</v>
      </c>
      <c r="E2056" s="11">
        <f t="shared" si="1202"/>
        <v>50</v>
      </c>
      <c r="F2056" s="11">
        <f t="shared" si="1202"/>
        <v>0</v>
      </c>
      <c r="G2056" s="11">
        <f t="shared" si="1202"/>
        <v>8.8000000000000007</v>
      </c>
      <c r="H2056" s="11">
        <f t="shared" si="1211"/>
        <v>0</v>
      </c>
      <c r="I2056" s="11">
        <f t="shared" si="1211"/>
        <v>13.200000000000001</v>
      </c>
      <c r="J2056" s="11">
        <f t="shared" si="1211"/>
        <v>0</v>
      </c>
      <c r="K2056" s="11">
        <f t="shared" si="1211"/>
        <v>0</v>
      </c>
      <c r="L2056" s="11">
        <f t="shared" si="1211"/>
        <v>0</v>
      </c>
      <c r="M2056" s="11">
        <f t="shared" si="1211"/>
        <v>0</v>
      </c>
      <c r="N2056" s="11">
        <f t="shared" si="1211"/>
        <v>0</v>
      </c>
      <c r="O2056" s="11">
        <f t="shared" si="1209"/>
        <v>0</v>
      </c>
      <c r="P2056" s="11">
        <f t="shared" si="1209"/>
        <v>0</v>
      </c>
      <c r="Q2056" s="11">
        <f t="shared" si="1209"/>
        <v>0</v>
      </c>
      <c r="R2056" s="11">
        <f t="shared" si="1209"/>
        <v>0</v>
      </c>
      <c r="S2056" s="11">
        <f t="shared" si="1209"/>
        <v>0</v>
      </c>
      <c r="T2056" s="11">
        <f t="shared" si="1208"/>
        <v>2192.4459092434663</v>
      </c>
      <c r="U2056" s="40">
        <f t="shared" si="1172"/>
        <v>0.28000000000000003</v>
      </c>
      <c r="V2056" s="11">
        <f t="shared" si="1205"/>
        <v>16.268948601439028</v>
      </c>
      <c r="W2056" s="11">
        <f t="shared" si="1205"/>
        <v>1504451.1823351611</v>
      </c>
      <c r="X2056" s="11">
        <f t="shared" si="1205"/>
        <v>33432.248496336913</v>
      </c>
      <c r="Y2056" s="11">
        <f t="shared" si="1204"/>
        <v>47110.683361980744</v>
      </c>
      <c r="Z2056" s="11">
        <f t="shared" si="1204"/>
        <v>1.4091389446074063</v>
      </c>
      <c r="AA2056" s="11">
        <f t="shared" si="1204"/>
        <v>26.195374170865517</v>
      </c>
      <c r="AB2056" s="11">
        <f t="shared" si="1204"/>
        <v>1782.7397403759744</v>
      </c>
      <c r="AC2056" s="11">
        <f t="shared" si="1204"/>
        <v>1078.7397403759742</v>
      </c>
      <c r="AD2056" s="11">
        <f t="shared" si="1204"/>
        <v>584785.66400632076</v>
      </c>
      <c r="AE2056" s="11">
        <f t="shared" si="1204"/>
        <v>23391.426560252832</v>
      </c>
      <c r="AF2056" s="11">
        <f t="shared" si="1204"/>
        <v>30886.288554461262</v>
      </c>
      <c r="AG2056" s="11">
        <f t="shared" si="1204"/>
        <v>1.3204106416897141</v>
      </c>
      <c r="AH2056" s="11">
        <f t="shared" si="1206"/>
        <v>16.331794811920791</v>
      </c>
      <c r="AI2056" s="11">
        <f t="shared" si="1206"/>
        <v>0</v>
      </c>
      <c r="AJ2056" s="11">
        <f t="shared" si="1206"/>
        <v>0</v>
      </c>
      <c r="AK2056" s="11">
        <f t="shared" si="1206"/>
        <v>0</v>
      </c>
      <c r="AL2056" s="11">
        <f t="shared" si="1206"/>
        <v>0</v>
      </c>
      <c r="AM2056" s="11">
        <f t="shared" si="1206"/>
        <v>0</v>
      </c>
      <c r="AN2056" s="11">
        <f t="shared" si="1206"/>
        <v>0</v>
      </c>
      <c r="AO2056" s="11">
        <f t="shared" si="1206"/>
        <v>0</v>
      </c>
      <c r="AP2056" s="11">
        <f t="shared" si="1206"/>
        <v>0</v>
      </c>
      <c r="AQ2056" s="11">
        <f t="shared" si="1206"/>
        <v>0</v>
      </c>
      <c r="AR2056" s="11">
        <f t="shared" si="1206"/>
        <v>0</v>
      </c>
      <c r="AS2056" s="11">
        <f t="shared" si="1206"/>
        <v>0</v>
      </c>
      <c r="AT2056" s="11">
        <f t="shared" si="1206"/>
        <v>0</v>
      </c>
      <c r="AU2056" s="11">
        <f t="shared" si="1206"/>
        <v>0</v>
      </c>
      <c r="AV2056" s="11">
        <f t="shared" si="1210"/>
        <v>1609302.7023477131</v>
      </c>
      <c r="AW2056" s="11">
        <f t="shared" si="1210"/>
        <v>0</v>
      </c>
      <c r="AX2056" s="11">
        <f t="shared" si="1210"/>
        <v>0</v>
      </c>
      <c r="AY2056" s="11">
        <f t="shared" si="1210"/>
        <v>6159.0794807519487</v>
      </c>
      <c r="AZ2056" s="11">
        <f t="shared" si="1210"/>
        <v>1</v>
      </c>
      <c r="BA2056" s="11">
        <f t="shared" si="1210"/>
        <v>1</v>
      </c>
      <c r="BB2056" s="11">
        <f t="shared" si="1210"/>
        <v>1</v>
      </c>
      <c r="BC2056" s="11">
        <f t="shared" si="1210"/>
        <v>1</v>
      </c>
      <c r="BD2056" s="11">
        <f t="shared" si="1210"/>
        <v>1</v>
      </c>
      <c r="BE2056" s="11">
        <f t="shared" si="1210"/>
        <v>1</v>
      </c>
      <c r="BF2056" s="15" t="str">
        <f t="shared" si="1174"/>
        <v>EN 10210</v>
      </c>
      <c r="BG2056" s="42">
        <v>16.910784</v>
      </c>
      <c r="BH2056" s="17">
        <f t="shared" si="1175"/>
        <v>90</v>
      </c>
      <c r="BI2056" s="17">
        <f t="shared" si="1176"/>
        <v>50</v>
      </c>
      <c r="BK2056" s="17">
        <f t="shared" si="1177"/>
        <v>8.8000000000000007</v>
      </c>
      <c r="BM2056" s="17">
        <f t="shared" si="1207"/>
        <v>13.200000000000001</v>
      </c>
      <c r="BX2056" s="18">
        <f t="shared" si="1178"/>
        <v>2192.4459092434663</v>
      </c>
      <c r="BY2056" s="42">
        <v>0.28000000000000003</v>
      </c>
      <c r="BZ2056" s="43">
        <f t="shared" si="1179"/>
        <v>16.268948601439028</v>
      </c>
      <c r="CA2056" s="18">
        <f t="shared" si="1180"/>
        <v>1504451.1823351611</v>
      </c>
      <c r="CB2056" s="18">
        <f t="shared" si="1181"/>
        <v>33432.248496336913</v>
      </c>
      <c r="CC2056" s="18">
        <f t="shared" si="1182"/>
        <v>47110.683361980744</v>
      </c>
      <c r="CD2056" s="25">
        <f t="shared" si="1183"/>
        <v>1.4091389446074063</v>
      </c>
      <c r="CE2056" s="26">
        <f t="shared" si="1184"/>
        <v>26.195374170865517</v>
      </c>
      <c r="CF2056" s="18">
        <f t="shared" si="1185"/>
        <v>1782.7397403759744</v>
      </c>
      <c r="CG2056" s="18">
        <f t="shared" si="1186"/>
        <v>1078.7397403759742</v>
      </c>
      <c r="CH2056" s="18">
        <f t="shared" si="1187"/>
        <v>584785.66400632076</v>
      </c>
      <c r="CI2056" s="18">
        <f t="shared" si="1188"/>
        <v>23391.426560252832</v>
      </c>
      <c r="CJ2056" s="18">
        <f t="shared" si="1189"/>
        <v>30886.288554461262</v>
      </c>
      <c r="CK2056" s="25">
        <f t="shared" si="1190"/>
        <v>1.3204106416897141</v>
      </c>
      <c r="CL2056" s="26">
        <f t="shared" si="1191"/>
        <v>16.331794811920791</v>
      </c>
      <c r="CZ2056" s="18">
        <f t="shared" si="1192"/>
        <v>1609302.7023477131</v>
      </c>
      <c r="DC2056" s="18">
        <f t="shared" si="1193"/>
        <v>6159.0794807519487</v>
      </c>
      <c r="DD2056" s="17">
        <f t="shared" si="1194"/>
        <v>1</v>
      </c>
      <c r="DE2056" s="17">
        <f t="shared" si="1195"/>
        <v>1</v>
      </c>
      <c r="DF2056" s="17">
        <f t="shared" si="1196"/>
        <v>1</v>
      </c>
      <c r="DG2056" s="17">
        <f t="shared" si="1197"/>
        <v>1</v>
      </c>
      <c r="DH2056" s="17">
        <f t="shared" si="1198"/>
        <v>1</v>
      </c>
      <c r="DI2056" s="17">
        <f t="shared" si="1199"/>
        <v>1</v>
      </c>
      <c r="DJ2056" s="20" t="s">
        <v>1879</v>
      </c>
    </row>
    <row r="2057" spans="1:114" x14ac:dyDescent="0.2">
      <c r="A2057" s="15" t="s">
        <v>105</v>
      </c>
      <c r="B2057" s="10" t="s">
        <v>2152</v>
      </c>
      <c r="C2057" s="11">
        <f t="shared" si="1171"/>
        <v>18.84</v>
      </c>
      <c r="D2057" s="11">
        <f t="shared" si="1202"/>
        <v>90</v>
      </c>
      <c r="E2057" s="11">
        <f t="shared" si="1202"/>
        <v>50</v>
      </c>
      <c r="F2057" s="11">
        <f t="shared" si="1202"/>
        <v>0</v>
      </c>
      <c r="G2057" s="11">
        <f t="shared" si="1202"/>
        <v>10</v>
      </c>
      <c r="H2057" s="11">
        <f t="shared" si="1211"/>
        <v>0</v>
      </c>
      <c r="I2057" s="11">
        <f t="shared" si="1211"/>
        <v>15</v>
      </c>
      <c r="J2057" s="11">
        <f t="shared" si="1211"/>
        <v>0</v>
      </c>
      <c r="K2057" s="11">
        <f t="shared" si="1211"/>
        <v>0</v>
      </c>
      <c r="L2057" s="11">
        <f t="shared" si="1211"/>
        <v>0</v>
      </c>
      <c r="M2057" s="11">
        <f t="shared" si="1211"/>
        <v>0</v>
      </c>
      <c r="N2057" s="11">
        <f t="shared" si="1211"/>
        <v>0</v>
      </c>
      <c r="O2057" s="11">
        <f t="shared" si="1209"/>
        <v>0</v>
      </c>
      <c r="P2057" s="11">
        <f t="shared" si="1209"/>
        <v>0</v>
      </c>
      <c r="Q2057" s="11">
        <f t="shared" si="1209"/>
        <v>0</v>
      </c>
      <c r="R2057" s="11">
        <f t="shared" si="1209"/>
        <v>0</v>
      </c>
      <c r="S2057" s="11">
        <f t="shared" si="1209"/>
        <v>0</v>
      </c>
      <c r="T2057" s="11">
        <f t="shared" si="1208"/>
        <v>2449.3361431346411</v>
      </c>
      <c r="U2057" s="40">
        <f t="shared" si="1172"/>
        <v>0.28000000000000003</v>
      </c>
      <c r="V2057" s="11">
        <f t="shared" si="1205"/>
        <v>14.562635638597392</v>
      </c>
      <c r="W2057" s="11">
        <f t="shared" si="1205"/>
        <v>1529690.2001294997</v>
      </c>
      <c r="X2057" s="11">
        <f t="shared" si="1205"/>
        <v>33993.115558433325</v>
      </c>
      <c r="Y2057" s="11">
        <f t="shared" si="1204"/>
        <v>49466.074562051697</v>
      </c>
      <c r="Z2057" s="11">
        <f t="shared" si="1204"/>
        <v>1.4551791958292477</v>
      </c>
      <c r="AA2057" s="11">
        <f t="shared" si="1204"/>
        <v>24.990649682980671</v>
      </c>
      <c r="AB2057" s="11">
        <f t="shared" si="1204"/>
        <v>2056.6370614359175</v>
      </c>
      <c r="AC2057" s="11">
        <f t="shared" si="1204"/>
        <v>1256.6370614359173</v>
      </c>
      <c r="AD2057" s="11">
        <f t="shared" si="1204"/>
        <v>593702.04222179914</v>
      </c>
      <c r="AE2057" s="11">
        <f t="shared" si="1204"/>
        <v>23748.081688871967</v>
      </c>
      <c r="AF2057" s="11">
        <f t="shared" si="1204"/>
        <v>32333.333333333328</v>
      </c>
      <c r="AG2057" s="11">
        <f t="shared" si="1204"/>
        <v>1.361513479570196</v>
      </c>
      <c r="AH2057" s="11">
        <f t="shared" si="1206"/>
        <v>15.568976956517762</v>
      </c>
      <c r="AI2057" s="11">
        <f t="shared" si="1206"/>
        <v>0</v>
      </c>
      <c r="AJ2057" s="11">
        <f t="shared" si="1206"/>
        <v>0</v>
      </c>
      <c r="AK2057" s="11">
        <f t="shared" si="1206"/>
        <v>0</v>
      </c>
      <c r="AL2057" s="11">
        <f t="shared" si="1206"/>
        <v>0</v>
      </c>
      <c r="AM2057" s="11">
        <f t="shared" si="1206"/>
        <v>0</v>
      </c>
      <c r="AN2057" s="11">
        <f t="shared" si="1206"/>
        <v>0</v>
      </c>
      <c r="AO2057" s="11">
        <f t="shared" si="1206"/>
        <v>0</v>
      </c>
      <c r="AP2057" s="11">
        <f t="shared" si="1206"/>
        <v>0</v>
      </c>
      <c r="AQ2057" s="11">
        <f t="shared" si="1206"/>
        <v>0</v>
      </c>
      <c r="AR2057" s="11">
        <f t="shared" si="1206"/>
        <v>0</v>
      </c>
      <c r="AS2057" s="11">
        <f t="shared" si="1206"/>
        <v>0</v>
      </c>
      <c r="AT2057" s="11">
        <f t="shared" si="1206"/>
        <v>0</v>
      </c>
      <c r="AU2057" s="11">
        <f t="shared" si="1206"/>
        <v>0</v>
      </c>
      <c r="AV2057" s="11">
        <f t="shared" si="1210"/>
        <v>1706666.6666666667</v>
      </c>
      <c r="AW2057" s="11">
        <f t="shared" si="1210"/>
        <v>0</v>
      </c>
      <c r="AX2057" s="11">
        <f t="shared" si="1210"/>
        <v>0</v>
      </c>
      <c r="AY2057" s="11">
        <f t="shared" si="1210"/>
        <v>5713.2741228718351</v>
      </c>
      <c r="AZ2057" s="11">
        <f t="shared" si="1210"/>
        <v>1</v>
      </c>
      <c r="BA2057" s="11">
        <f t="shared" si="1210"/>
        <v>1</v>
      </c>
      <c r="BB2057" s="11">
        <f t="shared" si="1210"/>
        <v>1</v>
      </c>
      <c r="BC2057" s="11">
        <f t="shared" si="1210"/>
        <v>1</v>
      </c>
      <c r="BD2057" s="11">
        <f t="shared" si="1210"/>
        <v>1</v>
      </c>
      <c r="BE2057" s="11">
        <f t="shared" si="1210"/>
        <v>1</v>
      </c>
      <c r="BF2057" s="15" t="str">
        <f t="shared" si="1174"/>
        <v>EN 10210</v>
      </c>
      <c r="BG2057" s="42">
        <v>18.84</v>
      </c>
      <c r="BH2057" s="17">
        <f t="shared" si="1175"/>
        <v>90</v>
      </c>
      <c r="BI2057" s="17">
        <f t="shared" si="1176"/>
        <v>50</v>
      </c>
      <c r="BK2057" s="17">
        <f t="shared" si="1177"/>
        <v>10</v>
      </c>
      <c r="BM2057" s="17">
        <f t="shared" si="1207"/>
        <v>15</v>
      </c>
      <c r="BX2057" s="18">
        <f t="shared" si="1178"/>
        <v>2449.3361431346411</v>
      </c>
      <c r="BY2057" s="42">
        <v>0.28000000000000003</v>
      </c>
      <c r="BZ2057" s="43">
        <f t="shared" si="1179"/>
        <v>14.562635638597392</v>
      </c>
      <c r="CA2057" s="18">
        <f t="shared" si="1180"/>
        <v>1529690.2001294997</v>
      </c>
      <c r="CB2057" s="18">
        <f t="shared" si="1181"/>
        <v>33993.115558433325</v>
      </c>
      <c r="CC2057" s="18">
        <f t="shared" si="1182"/>
        <v>49466.074562051697</v>
      </c>
      <c r="CD2057" s="25">
        <f t="shared" si="1183"/>
        <v>1.4551791958292477</v>
      </c>
      <c r="CE2057" s="26">
        <f t="shared" si="1184"/>
        <v>24.990649682980671</v>
      </c>
      <c r="CF2057" s="18">
        <f t="shared" si="1185"/>
        <v>2056.6370614359175</v>
      </c>
      <c r="CG2057" s="18">
        <f t="shared" si="1186"/>
        <v>1256.6370614359173</v>
      </c>
      <c r="CH2057" s="18">
        <f t="shared" si="1187"/>
        <v>593702.04222179914</v>
      </c>
      <c r="CI2057" s="18">
        <f t="shared" si="1188"/>
        <v>23748.081688871967</v>
      </c>
      <c r="CJ2057" s="18">
        <f t="shared" si="1189"/>
        <v>32333.333333333328</v>
      </c>
      <c r="CK2057" s="25">
        <f t="shared" si="1190"/>
        <v>1.361513479570196</v>
      </c>
      <c r="CL2057" s="26">
        <f t="shared" si="1191"/>
        <v>15.568976956517762</v>
      </c>
      <c r="CZ2057" s="18">
        <f t="shared" si="1192"/>
        <v>1706666.6666666667</v>
      </c>
      <c r="DC2057" s="18">
        <f t="shared" si="1193"/>
        <v>5713.2741228718351</v>
      </c>
      <c r="DD2057" s="17">
        <f t="shared" si="1194"/>
        <v>1</v>
      </c>
      <c r="DE2057" s="17">
        <f t="shared" si="1195"/>
        <v>1</v>
      </c>
      <c r="DF2057" s="17">
        <f t="shared" si="1196"/>
        <v>1</v>
      </c>
      <c r="DG2057" s="17">
        <f t="shared" si="1197"/>
        <v>1</v>
      </c>
      <c r="DH2057" s="17">
        <f t="shared" si="1198"/>
        <v>1</v>
      </c>
      <c r="DI2057" s="17">
        <f t="shared" si="1199"/>
        <v>1</v>
      </c>
      <c r="DJ2057" s="20" t="s">
        <v>1879</v>
      </c>
    </row>
    <row r="2058" spans="1:114" x14ac:dyDescent="0.2">
      <c r="A2058" s="15" t="s">
        <v>105</v>
      </c>
      <c r="B2058" s="10" t="s">
        <v>2153</v>
      </c>
      <c r="C2058" s="11">
        <f t="shared" si="1171"/>
        <v>20.378599999999999</v>
      </c>
      <c r="D2058" s="11">
        <f t="shared" si="1202"/>
        <v>90</v>
      </c>
      <c r="E2058" s="11">
        <f t="shared" si="1202"/>
        <v>50</v>
      </c>
      <c r="F2058" s="11">
        <f t="shared" si="1202"/>
        <v>0</v>
      </c>
      <c r="G2058" s="11">
        <f t="shared" si="1202"/>
        <v>11</v>
      </c>
      <c r="H2058" s="11">
        <f t="shared" si="1211"/>
        <v>0</v>
      </c>
      <c r="I2058" s="11">
        <f t="shared" si="1211"/>
        <v>22</v>
      </c>
      <c r="J2058" s="11">
        <f t="shared" si="1211"/>
        <v>0</v>
      </c>
      <c r="K2058" s="11">
        <f t="shared" si="1211"/>
        <v>0</v>
      </c>
      <c r="L2058" s="11">
        <f t="shared" si="1211"/>
        <v>0</v>
      </c>
      <c r="M2058" s="11">
        <f t="shared" si="1211"/>
        <v>0</v>
      </c>
      <c r="N2058" s="11">
        <f t="shared" si="1211"/>
        <v>0</v>
      </c>
      <c r="O2058" s="11">
        <f t="shared" si="1209"/>
        <v>0</v>
      </c>
      <c r="P2058" s="11">
        <f t="shared" si="1209"/>
        <v>0</v>
      </c>
      <c r="Q2058" s="11">
        <f t="shared" si="1209"/>
        <v>0</v>
      </c>
      <c r="R2058" s="11">
        <f t="shared" si="1209"/>
        <v>0</v>
      </c>
      <c r="S2058" s="11">
        <f t="shared" si="1209"/>
        <v>0</v>
      </c>
      <c r="T2058" s="11">
        <f t="shared" si="1208"/>
        <v>3217.0616886749199</v>
      </c>
      <c r="U2058" s="40">
        <f t="shared" si="1172"/>
        <v>0.28000000000000003</v>
      </c>
      <c r="V2058" s="11">
        <f t="shared" si="1205"/>
        <v>11.087381362465845</v>
      </c>
      <c r="W2058" s="11">
        <f t="shared" si="1205"/>
        <v>1302966.1618170422</v>
      </c>
      <c r="X2058" s="11">
        <f t="shared" si="1205"/>
        <v>28954.803595934271</v>
      </c>
      <c r="Y2058" s="11">
        <f t="shared" si="1204"/>
        <v>45790.62933172856</v>
      </c>
      <c r="Z2058" s="11">
        <f t="shared" si="1204"/>
        <v>1.5814519058992449</v>
      </c>
      <c r="AA2058" s="11">
        <f t="shared" si="1204"/>
        <v>20.125045651843813</v>
      </c>
      <c r="AB2058" s="11">
        <f t="shared" si="1204"/>
        <v>2428.6635554218246</v>
      </c>
      <c r="AC2058" s="11">
        <f t="shared" si="1204"/>
        <v>1548.6635554218249</v>
      </c>
      <c r="AD2058" s="11">
        <f t="shared" si="1204"/>
        <v>528166.41071662935</v>
      </c>
      <c r="AE2058" s="11">
        <f t="shared" si="1204"/>
        <v>21126.656428665174</v>
      </c>
      <c r="AF2058" s="11">
        <f t="shared" si="1204"/>
        <v>30217.358223292067</v>
      </c>
      <c r="AG2058" s="11">
        <f t="shared" si="1204"/>
        <v>1.4302953392233142</v>
      </c>
      <c r="AH2058" s="11">
        <f t="shared" si="1206"/>
        <v>12.813143640266885</v>
      </c>
      <c r="AI2058" s="11">
        <f t="shared" si="1206"/>
        <v>0</v>
      </c>
      <c r="AJ2058" s="11">
        <f t="shared" si="1206"/>
        <v>0</v>
      </c>
      <c r="AK2058" s="11">
        <f t="shared" si="1206"/>
        <v>0</v>
      </c>
      <c r="AL2058" s="11">
        <f t="shared" si="1206"/>
        <v>0</v>
      </c>
      <c r="AM2058" s="11">
        <f t="shared" si="1206"/>
        <v>0</v>
      </c>
      <c r="AN2058" s="11">
        <f t="shared" si="1206"/>
        <v>0</v>
      </c>
      <c r="AO2058" s="11">
        <f t="shared" si="1206"/>
        <v>0</v>
      </c>
      <c r="AP2058" s="11">
        <f t="shared" si="1206"/>
        <v>0</v>
      </c>
      <c r="AQ2058" s="11">
        <f t="shared" si="1206"/>
        <v>0</v>
      </c>
      <c r="AR2058" s="11">
        <f t="shared" si="1206"/>
        <v>0</v>
      </c>
      <c r="AS2058" s="11">
        <f t="shared" si="1206"/>
        <v>0</v>
      </c>
      <c r="AT2058" s="11">
        <f t="shared" si="1206"/>
        <v>0</v>
      </c>
      <c r="AU2058" s="11">
        <f t="shared" si="1206"/>
        <v>0</v>
      </c>
      <c r="AV2058" s="11">
        <f t="shared" si="1210"/>
        <v>1769799.5084745763</v>
      </c>
      <c r="AW2058" s="11">
        <f t="shared" si="1210"/>
        <v>0</v>
      </c>
      <c r="AX2058" s="11">
        <f t="shared" si="1210"/>
        <v>0</v>
      </c>
      <c r="AY2058" s="11">
        <f t="shared" si="1210"/>
        <v>4863.6588885545625</v>
      </c>
      <c r="AZ2058" s="11">
        <f t="shared" si="1210"/>
        <v>1</v>
      </c>
      <c r="BA2058" s="11">
        <f t="shared" si="1210"/>
        <v>1</v>
      </c>
      <c r="BB2058" s="11">
        <f t="shared" si="1210"/>
        <v>1</v>
      </c>
      <c r="BC2058" s="11">
        <f t="shared" si="1210"/>
        <v>1</v>
      </c>
      <c r="BD2058" s="11">
        <f t="shared" si="1210"/>
        <v>1</v>
      </c>
      <c r="BE2058" s="11">
        <f t="shared" si="1210"/>
        <v>1</v>
      </c>
      <c r="BF2058" s="15" t="str">
        <f t="shared" si="1174"/>
        <v>EN 10210</v>
      </c>
      <c r="BG2058" s="42">
        <v>20.378599999999999</v>
      </c>
      <c r="BH2058" s="17">
        <f t="shared" si="1175"/>
        <v>90</v>
      </c>
      <c r="BI2058" s="17">
        <f t="shared" si="1176"/>
        <v>50</v>
      </c>
      <c r="BK2058" s="17">
        <f t="shared" si="1177"/>
        <v>11</v>
      </c>
      <c r="BM2058" s="17">
        <f t="shared" si="1207"/>
        <v>22</v>
      </c>
      <c r="BX2058" s="18">
        <f t="shared" si="1178"/>
        <v>3217.0616886749199</v>
      </c>
      <c r="BY2058" s="42">
        <v>0.28000000000000003</v>
      </c>
      <c r="BZ2058" s="43">
        <f t="shared" si="1179"/>
        <v>11.087381362465845</v>
      </c>
      <c r="CA2058" s="18">
        <f t="shared" si="1180"/>
        <v>1302966.1618170422</v>
      </c>
      <c r="CB2058" s="18">
        <f t="shared" si="1181"/>
        <v>28954.803595934271</v>
      </c>
      <c r="CC2058" s="18">
        <f t="shared" si="1182"/>
        <v>45790.62933172856</v>
      </c>
      <c r="CD2058" s="25">
        <f t="shared" si="1183"/>
        <v>1.5814519058992449</v>
      </c>
      <c r="CE2058" s="26">
        <f t="shared" si="1184"/>
        <v>20.125045651843813</v>
      </c>
      <c r="CF2058" s="18">
        <f t="shared" si="1185"/>
        <v>2428.6635554218246</v>
      </c>
      <c r="CG2058" s="18">
        <f t="shared" si="1186"/>
        <v>1548.6635554218249</v>
      </c>
      <c r="CH2058" s="18">
        <f t="shared" si="1187"/>
        <v>528166.41071662935</v>
      </c>
      <c r="CI2058" s="18">
        <f t="shared" si="1188"/>
        <v>21126.656428665174</v>
      </c>
      <c r="CJ2058" s="18">
        <f t="shared" si="1189"/>
        <v>30217.358223292067</v>
      </c>
      <c r="CK2058" s="25">
        <f t="shared" si="1190"/>
        <v>1.4302953392233142</v>
      </c>
      <c r="CL2058" s="26">
        <f t="shared" si="1191"/>
        <v>12.813143640266885</v>
      </c>
      <c r="CZ2058" s="18">
        <f t="shared" si="1192"/>
        <v>1769799.5084745763</v>
      </c>
      <c r="DC2058" s="18">
        <f t="shared" si="1193"/>
        <v>4863.6588885545625</v>
      </c>
      <c r="DD2058" s="17">
        <f t="shared" si="1194"/>
        <v>1</v>
      </c>
      <c r="DE2058" s="17">
        <f t="shared" si="1195"/>
        <v>1</v>
      </c>
      <c r="DF2058" s="17">
        <f t="shared" si="1196"/>
        <v>1</v>
      </c>
      <c r="DG2058" s="17">
        <f t="shared" si="1197"/>
        <v>1</v>
      </c>
      <c r="DH2058" s="17">
        <f t="shared" si="1198"/>
        <v>1</v>
      </c>
      <c r="DI2058" s="17">
        <f t="shared" si="1199"/>
        <v>1</v>
      </c>
      <c r="DJ2058" s="20" t="s">
        <v>1879</v>
      </c>
    </row>
    <row r="2059" spans="1:114" x14ac:dyDescent="0.2">
      <c r="A2059" s="15" t="s">
        <v>105</v>
      </c>
      <c r="B2059" s="10" t="s">
        <v>2154</v>
      </c>
      <c r="C2059" s="11">
        <f t="shared" si="1171"/>
        <v>22.568750000000001</v>
      </c>
      <c r="D2059" s="11">
        <f t="shared" si="1202"/>
        <v>90</v>
      </c>
      <c r="E2059" s="11">
        <f t="shared" si="1202"/>
        <v>50</v>
      </c>
      <c r="F2059" s="11">
        <f t="shared" si="1202"/>
        <v>0</v>
      </c>
      <c r="G2059" s="11">
        <f t="shared" si="1202"/>
        <v>12.5</v>
      </c>
      <c r="H2059" s="11">
        <f t="shared" si="1211"/>
        <v>0</v>
      </c>
      <c r="I2059" s="11">
        <f t="shared" si="1211"/>
        <v>25</v>
      </c>
      <c r="J2059" s="11">
        <f t="shared" si="1211"/>
        <v>0</v>
      </c>
      <c r="K2059" s="11">
        <f t="shared" si="1211"/>
        <v>0</v>
      </c>
      <c r="L2059" s="11">
        <f t="shared" si="1211"/>
        <v>0</v>
      </c>
      <c r="M2059" s="11">
        <f t="shared" si="1211"/>
        <v>0</v>
      </c>
      <c r="N2059" s="11">
        <f t="shared" si="1211"/>
        <v>0</v>
      </c>
      <c r="O2059" s="11">
        <f t="shared" si="1209"/>
        <v>0</v>
      </c>
      <c r="P2059" s="11">
        <f t="shared" si="1209"/>
        <v>0</v>
      </c>
      <c r="Q2059" s="11">
        <f t="shared" si="1209"/>
        <v>0</v>
      </c>
      <c r="R2059" s="11">
        <f t="shared" si="1209"/>
        <v>0</v>
      </c>
      <c r="S2059" s="11">
        <f t="shared" si="1209"/>
        <v>0</v>
      </c>
      <c r="T2059" s="11">
        <f t="shared" si="1208"/>
        <v>3676.9908169872415</v>
      </c>
      <c r="U2059" s="40">
        <f t="shared" si="1172"/>
        <v>0.28000000000000003</v>
      </c>
      <c r="V2059" s="11">
        <f t="shared" si="1205"/>
        <v>9.7005381803326287</v>
      </c>
      <c r="W2059" s="11">
        <f t="shared" si="1205"/>
        <v>1187021.8277334573</v>
      </c>
      <c r="X2059" s="11">
        <f t="shared" si="1205"/>
        <v>26378.262838521274</v>
      </c>
      <c r="Y2059" s="11">
        <f t="shared" si="1204"/>
        <v>45074.436121294362</v>
      </c>
      <c r="Z2059" s="11">
        <f t="shared" si="1204"/>
        <v>1.7087719686934915</v>
      </c>
      <c r="AA2059" s="11">
        <f t="shared" si="1204"/>
        <v>17.967310783595945</v>
      </c>
      <c r="AB2059" s="11">
        <f t="shared" si="1204"/>
        <v>2829.3692606170262</v>
      </c>
      <c r="AC2059" s="11">
        <f t="shared" si="1204"/>
        <v>1829.3692606170262</v>
      </c>
      <c r="AD2059" s="11">
        <f t="shared" si="1204"/>
        <v>497042.08712849364</v>
      </c>
      <c r="AE2059" s="11">
        <f t="shared" si="1204"/>
        <v>19881.683485139747</v>
      </c>
      <c r="AF2059" s="11">
        <f t="shared" si="1204"/>
        <v>29737.050908953839</v>
      </c>
      <c r="AG2059" s="11">
        <f t="shared" si="1204"/>
        <v>1.4957008510461567</v>
      </c>
      <c r="AH2059" s="11">
        <f t="shared" si="1206"/>
        <v>11.626535165280943</v>
      </c>
      <c r="AI2059" s="11">
        <f t="shared" si="1206"/>
        <v>0</v>
      </c>
      <c r="AJ2059" s="11">
        <f t="shared" si="1206"/>
        <v>0</v>
      </c>
      <c r="AK2059" s="11">
        <f t="shared" si="1206"/>
        <v>0</v>
      </c>
      <c r="AL2059" s="11">
        <f t="shared" si="1206"/>
        <v>0</v>
      </c>
      <c r="AM2059" s="11">
        <f t="shared" si="1206"/>
        <v>0</v>
      </c>
      <c r="AN2059" s="11">
        <f t="shared" si="1206"/>
        <v>0</v>
      </c>
      <c r="AO2059" s="11">
        <f t="shared" si="1206"/>
        <v>0</v>
      </c>
      <c r="AP2059" s="11">
        <f t="shared" si="1206"/>
        <v>0</v>
      </c>
      <c r="AQ2059" s="11">
        <f t="shared" si="1206"/>
        <v>0</v>
      </c>
      <c r="AR2059" s="11">
        <f t="shared" si="1206"/>
        <v>0</v>
      </c>
      <c r="AS2059" s="11">
        <f t="shared" si="1206"/>
        <v>0</v>
      </c>
      <c r="AT2059" s="11">
        <f t="shared" si="1206"/>
        <v>0</v>
      </c>
      <c r="AU2059" s="11">
        <f t="shared" si="1206"/>
        <v>0</v>
      </c>
      <c r="AV2059" s="11">
        <f t="shared" si="1210"/>
        <v>1836149.7961956521</v>
      </c>
      <c r="AW2059" s="11">
        <f t="shared" si="1210"/>
        <v>0</v>
      </c>
      <c r="AX2059" s="11">
        <f t="shared" si="1210"/>
        <v>0</v>
      </c>
      <c r="AY2059" s="11">
        <f t="shared" si="1210"/>
        <v>4135.9231515425645</v>
      </c>
      <c r="AZ2059" s="11">
        <f t="shared" si="1210"/>
        <v>1</v>
      </c>
      <c r="BA2059" s="11">
        <f t="shared" si="1210"/>
        <v>1</v>
      </c>
      <c r="BB2059" s="11">
        <f t="shared" si="1210"/>
        <v>1</v>
      </c>
      <c r="BC2059" s="11">
        <f t="shared" si="1210"/>
        <v>1</v>
      </c>
      <c r="BD2059" s="11">
        <f t="shared" si="1210"/>
        <v>1</v>
      </c>
      <c r="BE2059" s="11">
        <f t="shared" si="1210"/>
        <v>1</v>
      </c>
      <c r="BF2059" s="15" t="str">
        <f t="shared" si="1174"/>
        <v>EN 10210</v>
      </c>
      <c r="BG2059" s="42">
        <v>22.568750000000001</v>
      </c>
      <c r="BH2059" s="17">
        <f t="shared" si="1175"/>
        <v>90</v>
      </c>
      <c r="BI2059" s="17">
        <f t="shared" si="1176"/>
        <v>50</v>
      </c>
      <c r="BK2059" s="17">
        <f t="shared" si="1177"/>
        <v>12.5</v>
      </c>
      <c r="BM2059" s="17">
        <f t="shared" si="1207"/>
        <v>25</v>
      </c>
      <c r="BX2059" s="18">
        <f t="shared" si="1178"/>
        <v>3676.9908169872415</v>
      </c>
      <c r="BY2059" s="42">
        <v>0.28000000000000003</v>
      </c>
      <c r="BZ2059" s="43">
        <f t="shared" si="1179"/>
        <v>9.7005381803326287</v>
      </c>
      <c r="CA2059" s="18">
        <f t="shared" si="1180"/>
        <v>1187021.8277334573</v>
      </c>
      <c r="CB2059" s="18">
        <f t="shared" si="1181"/>
        <v>26378.262838521274</v>
      </c>
      <c r="CC2059" s="18">
        <f t="shared" si="1182"/>
        <v>45074.436121294362</v>
      </c>
      <c r="CD2059" s="25">
        <f t="shared" si="1183"/>
        <v>1.7087719686934915</v>
      </c>
      <c r="CE2059" s="26">
        <f t="shared" si="1184"/>
        <v>17.967310783595945</v>
      </c>
      <c r="CF2059" s="18">
        <f t="shared" si="1185"/>
        <v>2829.3692606170262</v>
      </c>
      <c r="CG2059" s="18">
        <f t="shared" si="1186"/>
        <v>1829.3692606170262</v>
      </c>
      <c r="CH2059" s="18">
        <f t="shared" si="1187"/>
        <v>497042.08712849364</v>
      </c>
      <c r="CI2059" s="18">
        <f t="shared" si="1188"/>
        <v>19881.683485139747</v>
      </c>
      <c r="CJ2059" s="18">
        <f t="shared" si="1189"/>
        <v>29737.050908953839</v>
      </c>
      <c r="CK2059" s="25">
        <f t="shared" si="1190"/>
        <v>1.4957008510461567</v>
      </c>
      <c r="CL2059" s="26">
        <f t="shared" si="1191"/>
        <v>11.626535165280943</v>
      </c>
      <c r="CZ2059" s="18">
        <f t="shared" si="1192"/>
        <v>1836149.7961956521</v>
      </c>
      <c r="DC2059" s="18">
        <f t="shared" si="1193"/>
        <v>4135.9231515425645</v>
      </c>
      <c r="DD2059" s="17">
        <f t="shared" si="1194"/>
        <v>1</v>
      </c>
      <c r="DE2059" s="17">
        <f t="shared" si="1195"/>
        <v>1</v>
      </c>
      <c r="DF2059" s="17">
        <f t="shared" si="1196"/>
        <v>1</v>
      </c>
      <c r="DG2059" s="17">
        <f t="shared" si="1197"/>
        <v>1</v>
      </c>
      <c r="DH2059" s="17">
        <f t="shared" si="1198"/>
        <v>1</v>
      </c>
      <c r="DI2059" s="17">
        <f t="shared" si="1199"/>
        <v>1</v>
      </c>
      <c r="DJ2059" s="20" t="s">
        <v>1879</v>
      </c>
    </row>
    <row r="2060" spans="1:114" x14ac:dyDescent="0.2">
      <c r="A2060" s="15" t="s">
        <v>105</v>
      </c>
      <c r="B2060" s="10" t="s">
        <v>2155</v>
      </c>
      <c r="C2060" s="11">
        <f t="shared" si="1171"/>
        <v>8.0710560000000022</v>
      </c>
      <c r="D2060" s="11">
        <f t="shared" si="1202"/>
        <v>100</v>
      </c>
      <c r="E2060" s="11">
        <f t="shared" si="1202"/>
        <v>50</v>
      </c>
      <c r="F2060" s="11">
        <f t="shared" si="1202"/>
        <v>0</v>
      </c>
      <c r="G2060" s="11">
        <f t="shared" si="1202"/>
        <v>3.6</v>
      </c>
      <c r="H2060" s="11">
        <f t="shared" si="1211"/>
        <v>0</v>
      </c>
      <c r="I2060" s="11">
        <f t="shared" si="1211"/>
        <v>3.6</v>
      </c>
      <c r="J2060" s="11">
        <f t="shared" si="1211"/>
        <v>0</v>
      </c>
      <c r="K2060" s="11">
        <f t="shared" si="1211"/>
        <v>0</v>
      </c>
      <c r="L2060" s="11">
        <f t="shared" si="1211"/>
        <v>0</v>
      </c>
      <c r="M2060" s="11">
        <f t="shared" si="1211"/>
        <v>0</v>
      </c>
      <c r="N2060" s="11">
        <f t="shared" si="1211"/>
        <v>0</v>
      </c>
      <c r="O2060" s="11">
        <f t="shared" si="1209"/>
        <v>0</v>
      </c>
      <c r="P2060" s="11">
        <f t="shared" si="1209"/>
        <v>0</v>
      </c>
      <c r="Q2060" s="11">
        <f t="shared" si="1209"/>
        <v>0</v>
      </c>
      <c r="R2060" s="11">
        <f t="shared" si="1209"/>
        <v>0</v>
      </c>
      <c r="S2060" s="11">
        <f t="shared" si="1209"/>
        <v>0</v>
      </c>
      <c r="T2060" s="11">
        <f t="shared" si="1208"/>
        <v>994.78512237157111</v>
      </c>
      <c r="U2060" s="40">
        <f t="shared" si="1172"/>
        <v>0.3</v>
      </c>
      <c r="V2060" s="11">
        <f t="shared" si="1205"/>
        <v>38.416899941613252</v>
      </c>
      <c r="W2060" s="11">
        <f t="shared" si="1205"/>
        <v>1235107.0175475583</v>
      </c>
      <c r="X2060" s="11">
        <f t="shared" si="1205"/>
        <v>24702.140350951166</v>
      </c>
      <c r="Y2060" s="11">
        <f t="shared" si="1204"/>
        <v>31207.139237503241</v>
      </c>
      <c r="Z2060" s="11">
        <f t="shared" si="1204"/>
        <v>1.2633374595939253</v>
      </c>
      <c r="AA2060" s="11">
        <f t="shared" si="1204"/>
        <v>35.236085399105889</v>
      </c>
      <c r="AB2060" s="11">
        <f t="shared" si="1204"/>
        <v>738.46512237157106</v>
      </c>
      <c r="AC2060" s="11">
        <f t="shared" si="1204"/>
        <v>378.46512237157117</v>
      </c>
      <c r="AD2060" s="11">
        <f t="shared" si="1204"/>
        <v>415645.95715462806</v>
      </c>
      <c r="AE2060" s="11">
        <f t="shared" si="1204"/>
        <v>16625.838286185124</v>
      </c>
      <c r="AF2060" s="11">
        <f t="shared" si="1204"/>
        <v>19189.511178213965</v>
      </c>
      <c r="AG2060" s="11">
        <f t="shared" si="1204"/>
        <v>1.1541981130755414</v>
      </c>
      <c r="AH2060" s="11">
        <f t="shared" si="1206"/>
        <v>20.440764728444929</v>
      </c>
      <c r="AI2060" s="11">
        <f t="shared" si="1206"/>
        <v>0</v>
      </c>
      <c r="AJ2060" s="11">
        <f t="shared" si="1206"/>
        <v>0</v>
      </c>
      <c r="AK2060" s="11">
        <f t="shared" si="1206"/>
        <v>0</v>
      </c>
      <c r="AL2060" s="11">
        <f t="shared" si="1206"/>
        <v>0</v>
      </c>
      <c r="AM2060" s="11">
        <f t="shared" si="1206"/>
        <v>0</v>
      </c>
      <c r="AN2060" s="11">
        <f t="shared" si="1206"/>
        <v>0</v>
      </c>
      <c r="AO2060" s="11">
        <f t="shared" si="1206"/>
        <v>0</v>
      </c>
      <c r="AP2060" s="11">
        <f t="shared" si="1206"/>
        <v>0</v>
      </c>
      <c r="AQ2060" s="11">
        <f t="shared" si="1206"/>
        <v>0</v>
      </c>
      <c r="AR2060" s="11">
        <f t="shared" si="1206"/>
        <v>0</v>
      </c>
      <c r="AS2060" s="11">
        <f t="shared" si="1206"/>
        <v>0</v>
      </c>
      <c r="AT2060" s="11">
        <f t="shared" si="1206"/>
        <v>0</v>
      </c>
      <c r="AU2060" s="11">
        <f t="shared" si="1206"/>
        <v>0</v>
      </c>
      <c r="AV2060" s="11">
        <f t="shared" si="1210"/>
        <v>1008775.0165512606</v>
      </c>
      <c r="AW2060" s="11">
        <f t="shared" si="1210"/>
        <v>0</v>
      </c>
      <c r="AX2060" s="11">
        <f t="shared" si="1210"/>
        <v>0</v>
      </c>
      <c r="AY2060" s="11">
        <f t="shared" si="1210"/>
        <v>8895.8576835573567</v>
      </c>
      <c r="AZ2060" s="11">
        <f t="shared" si="1210"/>
        <v>1</v>
      </c>
      <c r="BA2060" s="11">
        <f t="shared" si="1210"/>
        <v>1</v>
      </c>
      <c r="BB2060" s="11">
        <f t="shared" si="1210"/>
        <v>1</v>
      </c>
      <c r="BC2060" s="11">
        <f t="shared" si="1210"/>
        <v>1</v>
      </c>
      <c r="BD2060" s="11">
        <f t="shared" si="1210"/>
        <v>1</v>
      </c>
      <c r="BE2060" s="11">
        <f t="shared" si="1210"/>
        <v>2</v>
      </c>
      <c r="BF2060" s="15" t="str">
        <f t="shared" si="1174"/>
        <v>EN 10210</v>
      </c>
      <c r="BG2060" s="42">
        <v>8.0710560000000022</v>
      </c>
      <c r="BH2060" s="17">
        <f t="shared" si="1175"/>
        <v>100</v>
      </c>
      <c r="BI2060" s="17">
        <f t="shared" si="1176"/>
        <v>50</v>
      </c>
      <c r="BK2060" s="17">
        <f t="shared" si="1177"/>
        <v>3.6</v>
      </c>
      <c r="BM2060" s="17">
        <f t="shared" si="1207"/>
        <v>3.6</v>
      </c>
      <c r="BX2060" s="18">
        <f t="shared" si="1178"/>
        <v>994.78512237157111</v>
      </c>
      <c r="BY2060" s="42">
        <v>0.3</v>
      </c>
      <c r="BZ2060" s="43">
        <f t="shared" si="1179"/>
        <v>38.416899941613252</v>
      </c>
      <c r="CA2060" s="18">
        <f t="shared" si="1180"/>
        <v>1235107.0175475583</v>
      </c>
      <c r="CB2060" s="18">
        <f t="shared" si="1181"/>
        <v>24702.140350951166</v>
      </c>
      <c r="CC2060" s="18">
        <f t="shared" si="1182"/>
        <v>31207.139237503241</v>
      </c>
      <c r="CD2060" s="25">
        <f t="shared" si="1183"/>
        <v>1.2633374595939253</v>
      </c>
      <c r="CE2060" s="26">
        <f t="shared" si="1184"/>
        <v>35.236085399105889</v>
      </c>
      <c r="CF2060" s="18">
        <f t="shared" si="1185"/>
        <v>738.46512237157106</v>
      </c>
      <c r="CG2060" s="18">
        <f t="shared" si="1186"/>
        <v>378.46512237157117</v>
      </c>
      <c r="CH2060" s="18">
        <f t="shared" si="1187"/>
        <v>415645.95715462806</v>
      </c>
      <c r="CI2060" s="18">
        <f t="shared" si="1188"/>
        <v>16625.838286185124</v>
      </c>
      <c r="CJ2060" s="18">
        <f t="shared" si="1189"/>
        <v>19189.511178213965</v>
      </c>
      <c r="CK2060" s="25">
        <f t="shared" si="1190"/>
        <v>1.1541981130755414</v>
      </c>
      <c r="CL2060" s="26">
        <f t="shared" si="1191"/>
        <v>20.440764728444929</v>
      </c>
      <c r="CZ2060" s="18">
        <f t="shared" si="1192"/>
        <v>1008775.0165512606</v>
      </c>
      <c r="DC2060" s="18">
        <f t="shared" si="1193"/>
        <v>8895.8576835573567</v>
      </c>
      <c r="DD2060" s="17">
        <f t="shared" si="1194"/>
        <v>1</v>
      </c>
      <c r="DE2060" s="17">
        <f t="shared" si="1195"/>
        <v>1</v>
      </c>
      <c r="DF2060" s="17">
        <f t="shared" si="1196"/>
        <v>1</v>
      </c>
      <c r="DG2060" s="17">
        <f t="shared" si="1197"/>
        <v>1</v>
      </c>
      <c r="DH2060" s="17">
        <f t="shared" si="1198"/>
        <v>1</v>
      </c>
      <c r="DI2060" s="17">
        <f t="shared" si="1199"/>
        <v>2</v>
      </c>
      <c r="DJ2060" s="20" t="s">
        <v>1879</v>
      </c>
    </row>
    <row r="2061" spans="1:114" x14ac:dyDescent="0.2">
      <c r="A2061" s="15" t="s">
        <v>105</v>
      </c>
      <c r="B2061" s="10" t="s">
        <v>2156</v>
      </c>
      <c r="C2061" s="11">
        <f t="shared" si="1171"/>
        <v>8.9176000000000002</v>
      </c>
      <c r="D2061" s="11">
        <f t="shared" si="1202"/>
        <v>100</v>
      </c>
      <c r="E2061" s="11">
        <f t="shared" si="1202"/>
        <v>50</v>
      </c>
      <c r="F2061" s="11">
        <f t="shared" si="1202"/>
        <v>0</v>
      </c>
      <c r="G2061" s="11">
        <f t="shared" si="1202"/>
        <v>4</v>
      </c>
      <c r="H2061" s="11">
        <f t="shared" si="1211"/>
        <v>0</v>
      </c>
      <c r="I2061" s="11">
        <f t="shared" si="1211"/>
        <v>4</v>
      </c>
      <c r="J2061" s="11">
        <f t="shared" si="1211"/>
        <v>0</v>
      </c>
      <c r="K2061" s="11">
        <f t="shared" si="1211"/>
        <v>0</v>
      </c>
      <c r="L2061" s="11">
        <f t="shared" si="1211"/>
        <v>0</v>
      </c>
      <c r="M2061" s="11">
        <f t="shared" si="1211"/>
        <v>0</v>
      </c>
      <c r="N2061" s="11">
        <f t="shared" si="1211"/>
        <v>0</v>
      </c>
      <c r="O2061" s="11">
        <f t="shared" si="1209"/>
        <v>0</v>
      </c>
      <c r="P2061" s="11">
        <f t="shared" si="1209"/>
        <v>0</v>
      </c>
      <c r="Q2061" s="11">
        <f t="shared" si="1209"/>
        <v>0</v>
      </c>
      <c r="R2061" s="11">
        <f t="shared" si="1209"/>
        <v>0</v>
      </c>
      <c r="S2061" s="11">
        <f t="shared" si="1209"/>
        <v>0</v>
      </c>
      <c r="T2061" s="11">
        <f t="shared" si="1208"/>
        <v>1094.79644737231</v>
      </c>
      <c r="U2061" s="40">
        <f t="shared" si="1172"/>
        <v>0.3</v>
      </c>
      <c r="V2061" s="11">
        <f t="shared" si="1205"/>
        <v>34.907457547272934</v>
      </c>
      <c r="W2061" s="11">
        <f t="shared" si="1205"/>
        <v>1341383.5287788676</v>
      </c>
      <c r="X2061" s="11">
        <f t="shared" si="1205"/>
        <v>26827.670575577351</v>
      </c>
      <c r="Y2061" s="11">
        <f t="shared" si="1205"/>
        <v>34098.784122970355</v>
      </c>
      <c r="Z2061" s="11">
        <f t="shared" si="1205"/>
        <v>1.271030372424965</v>
      </c>
      <c r="AA2061" s="11">
        <f t="shared" si="1205"/>
        <v>35.003364857103712</v>
      </c>
      <c r="AB2061" s="11">
        <f t="shared" si="1205"/>
        <v>822.79644737231001</v>
      </c>
      <c r="AC2061" s="11">
        <f t="shared" si="1205"/>
        <v>422.79644737231007</v>
      </c>
      <c r="AD2061" s="11">
        <f t="shared" si="1205"/>
        <v>449492.10223804379</v>
      </c>
      <c r="AE2061" s="11">
        <f t="shared" si="1205"/>
        <v>17979.68408952175</v>
      </c>
      <c r="AF2061" s="11">
        <f t="shared" si="1205"/>
        <v>20928.872938662604</v>
      </c>
      <c r="AG2061" s="11">
        <f t="shared" si="1205"/>
        <v>1.1640289581539194</v>
      </c>
      <c r="AH2061" s="11">
        <f t="shared" si="1206"/>
        <v>20.262561358505945</v>
      </c>
      <c r="AI2061" s="11">
        <f t="shared" si="1206"/>
        <v>0</v>
      </c>
      <c r="AJ2061" s="11">
        <f t="shared" si="1206"/>
        <v>0</v>
      </c>
      <c r="AK2061" s="11">
        <f t="shared" si="1206"/>
        <v>0</v>
      </c>
      <c r="AL2061" s="11">
        <f t="shared" si="1206"/>
        <v>0</v>
      </c>
      <c r="AM2061" s="11">
        <f t="shared" si="1206"/>
        <v>0</v>
      </c>
      <c r="AN2061" s="11">
        <f t="shared" si="1206"/>
        <v>0</v>
      </c>
      <c r="AO2061" s="11">
        <f t="shared" si="1206"/>
        <v>0</v>
      </c>
      <c r="AP2061" s="11">
        <f t="shared" si="1206"/>
        <v>0</v>
      </c>
      <c r="AQ2061" s="11">
        <f t="shared" si="1206"/>
        <v>0</v>
      </c>
      <c r="AR2061" s="11">
        <f t="shared" si="1206"/>
        <v>0</v>
      </c>
      <c r="AS2061" s="11">
        <f t="shared" si="1206"/>
        <v>0</v>
      </c>
      <c r="AT2061" s="11">
        <f t="shared" si="1206"/>
        <v>0</v>
      </c>
      <c r="AU2061" s="11">
        <f t="shared" si="1206"/>
        <v>0</v>
      </c>
      <c r="AV2061" s="11">
        <f t="shared" si="1210"/>
        <v>1098651.042253521</v>
      </c>
      <c r="AW2061" s="11">
        <f t="shared" si="1210"/>
        <v>0</v>
      </c>
      <c r="AX2061" s="11">
        <f t="shared" si="1210"/>
        <v>0</v>
      </c>
      <c r="AY2061" s="11">
        <f t="shared" si="1210"/>
        <v>8770.1946710584652</v>
      </c>
      <c r="AZ2061" s="11">
        <f t="shared" si="1210"/>
        <v>1</v>
      </c>
      <c r="BA2061" s="11">
        <f t="shared" si="1210"/>
        <v>1</v>
      </c>
      <c r="BB2061" s="11">
        <f t="shared" si="1210"/>
        <v>1</v>
      </c>
      <c r="BC2061" s="11">
        <f t="shared" si="1210"/>
        <v>1</v>
      </c>
      <c r="BD2061" s="11">
        <f t="shared" si="1210"/>
        <v>1</v>
      </c>
      <c r="BE2061" s="11">
        <f t="shared" si="1210"/>
        <v>1</v>
      </c>
      <c r="BF2061" s="15" t="str">
        <f t="shared" si="1174"/>
        <v>EN 10210</v>
      </c>
      <c r="BG2061" s="42">
        <v>8.9176000000000002</v>
      </c>
      <c r="BH2061" s="17">
        <f t="shared" si="1175"/>
        <v>100</v>
      </c>
      <c r="BI2061" s="17">
        <f t="shared" si="1176"/>
        <v>50</v>
      </c>
      <c r="BK2061" s="17">
        <f t="shared" si="1177"/>
        <v>4</v>
      </c>
      <c r="BM2061" s="17">
        <f t="shared" si="1207"/>
        <v>4</v>
      </c>
      <c r="BX2061" s="18">
        <f t="shared" si="1178"/>
        <v>1094.79644737231</v>
      </c>
      <c r="BY2061" s="42">
        <v>0.3</v>
      </c>
      <c r="BZ2061" s="43">
        <f t="shared" si="1179"/>
        <v>34.907457547272934</v>
      </c>
      <c r="CA2061" s="18">
        <f t="shared" si="1180"/>
        <v>1341383.5287788676</v>
      </c>
      <c r="CB2061" s="18">
        <f t="shared" si="1181"/>
        <v>26827.670575577351</v>
      </c>
      <c r="CC2061" s="18">
        <f t="shared" si="1182"/>
        <v>34098.784122970355</v>
      </c>
      <c r="CD2061" s="25">
        <f t="shared" si="1183"/>
        <v>1.271030372424965</v>
      </c>
      <c r="CE2061" s="26">
        <f t="shared" si="1184"/>
        <v>35.003364857103712</v>
      </c>
      <c r="CF2061" s="18">
        <f t="shared" si="1185"/>
        <v>822.79644737231001</v>
      </c>
      <c r="CG2061" s="18">
        <f t="shared" si="1186"/>
        <v>422.79644737231007</v>
      </c>
      <c r="CH2061" s="18">
        <f t="shared" si="1187"/>
        <v>449492.10223804379</v>
      </c>
      <c r="CI2061" s="18">
        <f t="shared" si="1188"/>
        <v>17979.68408952175</v>
      </c>
      <c r="CJ2061" s="18">
        <f t="shared" si="1189"/>
        <v>20928.872938662604</v>
      </c>
      <c r="CK2061" s="25">
        <f t="shared" si="1190"/>
        <v>1.1640289581539194</v>
      </c>
      <c r="CL2061" s="26">
        <f t="shared" si="1191"/>
        <v>20.262561358505945</v>
      </c>
      <c r="CZ2061" s="18">
        <f t="shared" si="1192"/>
        <v>1098651.042253521</v>
      </c>
      <c r="DC2061" s="18">
        <f t="shared" si="1193"/>
        <v>8770.1946710584652</v>
      </c>
      <c r="DD2061" s="17">
        <f t="shared" si="1194"/>
        <v>1</v>
      </c>
      <c r="DE2061" s="17">
        <f t="shared" si="1195"/>
        <v>1</v>
      </c>
      <c r="DF2061" s="17">
        <f t="shared" si="1196"/>
        <v>1</v>
      </c>
      <c r="DG2061" s="17">
        <f t="shared" si="1197"/>
        <v>1</v>
      </c>
      <c r="DH2061" s="17">
        <f t="shared" si="1198"/>
        <v>1</v>
      </c>
      <c r="DI2061" s="17">
        <f t="shared" si="1199"/>
        <v>1</v>
      </c>
      <c r="DJ2061" s="20" t="s">
        <v>1879</v>
      </c>
    </row>
    <row r="2062" spans="1:114" x14ac:dyDescent="0.2">
      <c r="A2062" s="15" t="s">
        <v>105</v>
      </c>
      <c r="B2062" s="10" t="s">
        <v>2157</v>
      </c>
      <c r="C2062" s="11">
        <f t="shared" si="1171"/>
        <v>9.9616500000000006</v>
      </c>
      <c r="D2062" s="11">
        <f t="shared" si="1202"/>
        <v>100</v>
      </c>
      <c r="E2062" s="11">
        <f t="shared" si="1202"/>
        <v>50</v>
      </c>
      <c r="F2062" s="11">
        <f t="shared" si="1202"/>
        <v>0</v>
      </c>
      <c r="G2062" s="11">
        <f t="shared" si="1202"/>
        <v>4.5</v>
      </c>
      <c r="H2062" s="11">
        <f t="shared" si="1211"/>
        <v>0</v>
      </c>
      <c r="I2062" s="11">
        <f t="shared" si="1211"/>
        <v>4.5</v>
      </c>
      <c r="J2062" s="11">
        <f t="shared" si="1211"/>
        <v>0</v>
      </c>
      <c r="K2062" s="11">
        <f t="shared" si="1211"/>
        <v>0</v>
      </c>
      <c r="L2062" s="11">
        <f t="shared" si="1211"/>
        <v>0</v>
      </c>
      <c r="M2062" s="11">
        <f t="shared" si="1211"/>
        <v>0</v>
      </c>
      <c r="N2062" s="11">
        <f t="shared" si="1211"/>
        <v>0</v>
      </c>
      <c r="O2062" s="11">
        <f t="shared" si="1209"/>
        <v>0</v>
      </c>
      <c r="P2062" s="11">
        <f t="shared" si="1209"/>
        <v>0</v>
      </c>
      <c r="Q2062" s="11">
        <f t="shared" si="1209"/>
        <v>0</v>
      </c>
      <c r="R2062" s="11">
        <f t="shared" si="1209"/>
        <v>0</v>
      </c>
      <c r="S2062" s="11">
        <f t="shared" si="1209"/>
        <v>0</v>
      </c>
      <c r="T2062" s="11">
        <f t="shared" si="1208"/>
        <v>1216.85175370558</v>
      </c>
      <c r="U2062" s="40">
        <f t="shared" si="1172"/>
        <v>0.3</v>
      </c>
      <c r="V2062" s="11">
        <f t="shared" si="1205"/>
        <v>31.406093957769588</v>
      </c>
      <c r="W2062" s="11">
        <f t="shared" si="1205"/>
        <v>1466063.7329947522</v>
      </c>
      <c r="X2062" s="11">
        <f t="shared" si="1205"/>
        <v>29321.274659895043</v>
      </c>
      <c r="Y2062" s="11">
        <f t="shared" si="1205"/>
        <v>37556.421901928778</v>
      </c>
      <c r="Z2062" s="11">
        <f t="shared" si="1205"/>
        <v>1.2808591146720363</v>
      </c>
      <c r="AA2062" s="11">
        <f t="shared" si="1205"/>
        <v>34.710237801457374</v>
      </c>
      <c r="AB2062" s="11">
        <f t="shared" si="1205"/>
        <v>928.85175370557988</v>
      </c>
      <c r="AC2062" s="11">
        <f t="shared" si="1205"/>
        <v>478.85175370557988</v>
      </c>
      <c r="AD2062" s="11">
        <f t="shared" si="1205"/>
        <v>488687.48396430095</v>
      </c>
      <c r="AE2062" s="11">
        <f t="shared" si="1205"/>
        <v>19547.499358572037</v>
      </c>
      <c r="AF2062" s="11">
        <f t="shared" si="1205"/>
        <v>22997.628059289276</v>
      </c>
      <c r="AG2062" s="11">
        <f t="shared" si="1205"/>
        <v>1.1764997474832646</v>
      </c>
      <c r="AH2062" s="11">
        <f t="shared" si="1206"/>
        <v>20.039956382466297</v>
      </c>
      <c r="AI2062" s="11">
        <f t="shared" si="1206"/>
        <v>0</v>
      </c>
      <c r="AJ2062" s="11">
        <f t="shared" si="1206"/>
        <v>0</v>
      </c>
      <c r="AK2062" s="11">
        <f t="shared" si="1206"/>
        <v>0</v>
      </c>
      <c r="AL2062" s="11">
        <f t="shared" si="1206"/>
        <v>0</v>
      </c>
      <c r="AM2062" s="11">
        <f t="shared" si="1206"/>
        <v>0</v>
      </c>
      <c r="AN2062" s="11">
        <f t="shared" si="1206"/>
        <v>0</v>
      </c>
      <c r="AO2062" s="11">
        <f t="shared" si="1206"/>
        <v>0</v>
      </c>
      <c r="AP2062" s="11">
        <f t="shared" si="1206"/>
        <v>0</v>
      </c>
      <c r="AQ2062" s="11">
        <f t="shared" si="1206"/>
        <v>0</v>
      </c>
      <c r="AR2062" s="11">
        <f t="shared" si="1206"/>
        <v>0</v>
      </c>
      <c r="AS2062" s="11">
        <f t="shared" si="1206"/>
        <v>0</v>
      </c>
      <c r="AT2062" s="11">
        <f t="shared" si="1206"/>
        <v>0</v>
      </c>
      <c r="AU2062" s="11">
        <f t="shared" si="1206"/>
        <v>0</v>
      </c>
      <c r="AV2062" s="11">
        <f t="shared" si="1210"/>
        <v>1205182.8231382978</v>
      </c>
      <c r="AW2062" s="11">
        <f t="shared" si="1210"/>
        <v>0</v>
      </c>
      <c r="AX2062" s="11">
        <f t="shared" si="1210"/>
        <v>0</v>
      </c>
      <c r="AY2062" s="11">
        <f t="shared" si="1210"/>
        <v>8612.2776305583702</v>
      </c>
      <c r="AZ2062" s="11">
        <f t="shared" si="1210"/>
        <v>1</v>
      </c>
      <c r="BA2062" s="11">
        <f t="shared" si="1210"/>
        <v>1</v>
      </c>
      <c r="BB2062" s="11">
        <f t="shared" si="1210"/>
        <v>1</v>
      </c>
      <c r="BC2062" s="11">
        <f t="shared" si="1210"/>
        <v>1</v>
      </c>
      <c r="BD2062" s="11">
        <f t="shared" si="1210"/>
        <v>1</v>
      </c>
      <c r="BE2062" s="11">
        <f t="shared" si="1210"/>
        <v>1</v>
      </c>
      <c r="BF2062" s="15" t="str">
        <f t="shared" si="1174"/>
        <v>EN 10210</v>
      </c>
      <c r="BG2062" s="42">
        <v>9.9616500000000006</v>
      </c>
      <c r="BH2062" s="17">
        <f t="shared" si="1175"/>
        <v>100</v>
      </c>
      <c r="BI2062" s="17">
        <f t="shared" si="1176"/>
        <v>50</v>
      </c>
      <c r="BK2062" s="17">
        <f t="shared" si="1177"/>
        <v>4.5</v>
      </c>
      <c r="BM2062" s="17">
        <f t="shared" si="1207"/>
        <v>4.5</v>
      </c>
      <c r="BX2062" s="18">
        <f t="shared" si="1178"/>
        <v>1216.85175370558</v>
      </c>
      <c r="BY2062" s="42">
        <v>0.3</v>
      </c>
      <c r="BZ2062" s="43">
        <f t="shared" si="1179"/>
        <v>31.406093957769588</v>
      </c>
      <c r="CA2062" s="18">
        <f t="shared" si="1180"/>
        <v>1466063.7329947522</v>
      </c>
      <c r="CB2062" s="18">
        <f t="shared" si="1181"/>
        <v>29321.274659895043</v>
      </c>
      <c r="CC2062" s="18">
        <f t="shared" si="1182"/>
        <v>37556.421901928778</v>
      </c>
      <c r="CD2062" s="25">
        <f t="shared" si="1183"/>
        <v>1.2808591146720363</v>
      </c>
      <c r="CE2062" s="26">
        <f t="shared" si="1184"/>
        <v>34.710237801457374</v>
      </c>
      <c r="CF2062" s="18">
        <f t="shared" si="1185"/>
        <v>928.85175370557988</v>
      </c>
      <c r="CG2062" s="18">
        <f t="shared" si="1186"/>
        <v>478.85175370557988</v>
      </c>
      <c r="CH2062" s="18">
        <f t="shared" si="1187"/>
        <v>488687.48396430095</v>
      </c>
      <c r="CI2062" s="18">
        <f t="shared" si="1188"/>
        <v>19547.499358572037</v>
      </c>
      <c r="CJ2062" s="18">
        <f t="shared" si="1189"/>
        <v>22997.628059289276</v>
      </c>
      <c r="CK2062" s="25">
        <f t="shared" si="1190"/>
        <v>1.1764997474832646</v>
      </c>
      <c r="CL2062" s="26">
        <f t="shared" si="1191"/>
        <v>20.039956382466297</v>
      </c>
      <c r="CZ2062" s="18">
        <f t="shared" si="1192"/>
        <v>1205182.8231382978</v>
      </c>
      <c r="DC2062" s="18">
        <f t="shared" si="1193"/>
        <v>8612.2776305583702</v>
      </c>
      <c r="DD2062" s="17">
        <f t="shared" si="1194"/>
        <v>1</v>
      </c>
      <c r="DE2062" s="17">
        <f t="shared" si="1195"/>
        <v>1</v>
      </c>
      <c r="DF2062" s="17">
        <f t="shared" si="1196"/>
        <v>1</v>
      </c>
      <c r="DG2062" s="17">
        <f t="shared" si="1197"/>
        <v>1</v>
      </c>
      <c r="DH2062" s="17">
        <f t="shared" si="1198"/>
        <v>1</v>
      </c>
      <c r="DI2062" s="17">
        <f t="shared" si="1199"/>
        <v>1</v>
      </c>
      <c r="DJ2062" s="20" t="s">
        <v>1879</v>
      </c>
    </row>
    <row r="2063" spans="1:114" x14ac:dyDescent="0.2">
      <c r="A2063" s="15" t="s">
        <v>105</v>
      </c>
      <c r="B2063" s="10" t="s">
        <v>2158</v>
      </c>
      <c r="C2063" s="11">
        <f t="shared" si="1171"/>
        <v>10.99</v>
      </c>
      <c r="D2063" s="11">
        <f t="shared" si="1202"/>
        <v>100</v>
      </c>
      <c r="E2063" s="11">
        <f t="shared" si="1202"/>
        <v>50</v>
      </c>
      <c r="F2063" s="11">
        <f t="shared" si="1202"/>
        <v>0</v>
      </c>
      <c r="G2063" s="11">
        <f t="shared" si="1202"/>
        <v>5</v>
      </c>
      <c r="H2063" s="11">
        <f t="shared" si="1211"/>
        <v>0</v>
      </c>
      <c r="I2063" s="11">
        <f t="shared" si="1211"/>
        <v>5</v>
      </c>
      <c r="J2063" s="11">
        <f t="shared" si="1211"/>
        <v>0</v>
      </c>
      <c r="K2063" s="11">
        <f t="shared" si="1211"/>
        <v>0</v>
      </c>
      <c r="L2063" s="11">
        <f t="shared" si="1211"/>
        <v>0</v>
      </c>
      <c r="M2063" s="11">
        <f t="shared" si="1211"/>
        <v>0</v>
      </c>
      <c r="N2063" s="11">
        <f t="shared" si="1211"/>
        <v>0</v>
      </c>
      <c r="O2063" s="11">
        <f t="shared" si="1209"/>
        <v>0</v>
      </c>
      <c r="P2063" s="11">
        <f t="shared" si="1209"/>
        <v>0</v>
      </c>
      <c r="Q2063" s="11">
        <f t="shared" si="1209"/>
        <v>0</v>
      </c>
      <c r="R2063" s="11">
        <f t="shared" si="1209"/>
        <v>0</v>
      </c>
      <c r="S2063" s="11">
        <f t="shared" si="1209"/>
        <v>0</v>
      </c>
      <c r="T2063" s="11">
        <f t="shared" si="1208"/>
        <v>1335.6194490192345</v>
      </c>
      <c r="U2063" s="40">
        <f t="shared" si="1172"/>
        <v>0.3</v>
      </c>
      <c r="V2063" s="11">
        <f t="shared" si="1205"/>
        <v>28.61336029332093</v>
      </c>
      <c r="W2063" s="11">
        <f t="shared" si="1205"/>
        <v>1581854.2262126259</v>
      </c>
      <c r="X2063" s="11">
        <f t="shared" si="1205"/>
        <v>31637.084524252517</v>
      </c>
      <c r="Y2063" s="11">
        <f t="shared" si="1205"/>
        <v>40841.444627436045</v>
      </c>
      <c r="Z2063" s="11">
        <f t="shared" si="1205"/>
        <v>1.2909357875921721</v>
      </c>
      <c r="AA2063" s="11">
        <f t="shared" si="1205"/>
        <v>34.414531548613482</v>
      </c>
      <c r="AB2063" s="11">
        <f t="shared" si="1205"/>
        <v>1035.6194490192345</v>
      </c>
      <c r="AC2063" s="11">
        <f t="shared" si="1205"/>
        <v>535.61944901923459</v>
      </c>
      <c r="AD2063" s="11">
        <f t="shared" si="1205"/>
        <v>524544.15047784545</v>
      </c>
      <c r="AE2063" s="11">
        <f t="shared" si="1205"/>
        <v>20981.766019113817</v>
      </c>
      <c r="AF2063" s="11">
        <f t="shared" si="1205"/>
        <v>24950.958401955184</v>
      </c>
      <c r="AG2063" s="11">
        <f t="shared" si="1205"/>
        <v>1.1891734174914323</v>
      </c>
      <c r="AH2063" s="11">
        <f t="shared" si="1206"/>
        <v>19.817536049662838</v>
      </c>
      <c r="AI2063" s="11">
        <f t="shared" si="1206"/>
        <v>0</v>
      </c>
      <c r="AJ2063" s="11">
        <f t="shared" si="1206"/>
        <v>0</v>
      </c>
      <c r="AK2063" s="11">
        <f t="shared" si="1206"/>
        <v>0</v>
      </c>
      <c r="AL2063" s="11">
        <f t="shared" si="1206"/>
        <v>0</v>
      </c>
      <c r="AM2063" s="11">
        <f t="shared" si="1206"/>
        <v>0</v>
      </c>
      <c r="AN2063" s="11">
        <f t="shared" si="1206"/>
        <v>0</v>
      </c>
      <c r="AO2063" s="11">
        <f t="shared" si="1206"/>
        <v>0</v>
      </c>
      <c r="AP2063" s="11">
        <f t="shared" si="1206"/>
        <v>0</v>
      </c>
      <c r="AQ2063" s="11">
        <f t="shared" si="1206"/>
        <v>0</v>
      </c>
      <c r="AR2063" s="11">
        <f t="shared" si="1206"/>
        <v>0</v>
      </c>
      <c r="AS2063" s="11">
        <f t="shared" si="1206"/>
        <v>0</v>
      </c>
      <c r="AT2063" s="11">
        <f t="shared" si="1206"/>
        <v>0</v>
      </c>
      <c r="AU2063" s="11">
        <f t="shared" si="1206"/>
        <v>0</v>
      </c>
      <c r="AV2063" s="11">
        <f t="shared" si="1210"/>
        <v>1305401.7857142857</v>
      </c>
      <c r="AW2063" s="11">
        <f t="shared" si="1210"/>
        <v>0</v>
      </c>
      <c r="AX2063" s="11">
        <f t="shared" si="1210"/>
        <v>0</v>
      </c>
      <c r="AY2063" s="11">
        <f t="shared" si="1210"/>
        <v>8453.4291735288516</v>
      </c>
      <c r="AZ2063" s="11">
        <f t="shared" si="1210"/>
        <v>1</v>
      </c>
      <c r="BA2063" s="11">
        <f t="shared" si="1210"/>
        <v>1</v>
      </c>
      <c r="BB2063" s="11">
        <f t="shared" si="1210"/>
        <v>1</v>
      </c>
      <c r="BC2063" s="11">
        <f t="shared" si="1210"/>
        <v>1</v>
      </c>
      <c r="BD2063" s="11">
        <f t="shared" si="1210"/>
        <v>1</v>
      </c>
      <c r="BE2063" s="11">
        <f t="shared" si="1210"/>
        <v>1</v>
      </c>
      <c r="BF2063" s="15" t="str">
        <f t="shared" si="1174"/>
        <v>EN 10210</v>
      </c>
      <c r="BG2063" s="42">
        <v>10.99</v>
      </c>
      <c r="BH2063" s="17">
        <f t="shared" si="1175"/>
        <v>100</v>
      </c>
      <c r="BI2063" s="17">
        <f t="shared" si="1176"/>
        <v>50</v>
      </c>
      <c r="BK2063" s="17">
        <f t="shared" si="1177"/>
        <v>5</v>
      </c>
      <c r="BM2063" s="17">
        <f t="shared" si="1207"/>
        <v>5</v>
      </c>
      <c r="BX2063" s="18">
        <f t="shared" si="1178"/>
        <v>1335.6194490192345</v>
      </c>
      <c r="BY2063" s="42">
        <v>0.3</v>
      </c>
      <c r="BZ2063" s="43">
        <f t="shared" si="1179"/>
        <v>28.61336029332093</v>
      </c>
      <c r="CA2063" s="18">
        <f t="shared" si="1180"/>
        <v>1581854.2262126259</v>
      </c>
      <c r="CB2063" s="18">
        <f t="shared" si="1181"/>
        <v>31637.084524252517</v>
      </c>
      <c r="CC2063" s="18">
        <f t="shared" si="1182"/>
        <v>40841.444627436045</v>
      </c>
      <c r="CD2063" s="25">
        <f t="shared" si="1183"/>
        <v>1.2909357875921721</v>
      </c>
      <c r="CE2063" s="26">
        <f t="shared" si="1184"/>
        <v>34.414531548613482</v>
      </c>
      <c r="CF2063" s="18">
        <f t="shared" si="1185"/>
        <v>1035.6194490192345</v>
      </c>
      <c r="CG2063" s="18">
        <f t="shared" si="1186"/>
        <v>535.61944901923459</v>
      </c>
      <c r="CH2063" s="18">
        <f t="shared" si="1187"/>
        <v>524544.15047784545</v>
      </c>
      <c r="CI2063" s="18">
        <f t="shared" si="1188"/>
        <v>20981.766019113817</v>
      </c>
      <c r="CJ2063" s="18">
        <f t="shared" si="1189"/>
        <v>24950.958401955184</v>
      </c>
      <c r="CK2063" s="25">
        <f t="shared" si="1190"/>
        <v>1.1891734174914323</v>
      </c>
      <c r="CL2063" s="26">
        <f t="shared" si="1191"/>
        <v>19.817536049662838</v>
      </c>
      <c r="CZ2063" s="18">
        <f t="shared" si="1192"/>
        <v>1305401.7857142857</v>
      </c>
      <c r="DC2063" s="18">
        <f t="shared" si="1193"/>
        <v>8453.4291735288516</v>
      </c>
      <c r="DD2063" s="17">
        <f t="shared" si="1194"/>
        <v>1</v>
      </c>
      <c r="DE2063" s="17">
        <f t="shared" si="1195"/>
        <v>1</v>
      </c>
      <c r="DF2063" s="17">
        <f t="shared" si="1196"/>
        <v>1</v>
      </c>
      <c r="DG2063" s="17">
        <f t="shared" si="1197"/>
        <v>1</v>
      </c>
      <c r="DH2063" s="17">
        <f t="shared" si="1198"/>
        <v>1</v>
      </c>
      <c r="DI2063" s="17">
        <f t="shared" si="1199"/>
        <v>1</v>
      </c>
      <c r="DJ2063" s="20" t="s">
        <v>1879</v>
      </c>
    </row>
    <row r="2064" spans="1:114" x14ac:dyDescent="0.2">
      <c r="A2064" s="15" t="s">
        <v>105</v>
      </c>
      <c r="B2064" s="10" t="s">
        <v>2159</v>
      </c>
      <c r="C2064" s="11">
        <f t="shared" si="1171"/>
        <v>12.203296000000003</v>
      </c>
      <c r="D2064" s="11">
        <f t="shared" si="1202"/>
        <v>100</v>
      </c>
      <c r="E2064" s="11">
        <f t="shared" si="1202"/>
        <v>50</v>
      </c>
      <c r="F2064" s="11">
        <f t="shared" si="1202"/>
        <v>0</v>
      </c>
      <c r="G2064" s="11">
        <f t="shared" si="1202"/>
        <v>5.6</v>
      </c>
      <c r="H2064" s="11">
        <f t="shared" si="1211"/>
        <v>0</v>
      </c>
      <c r="I2064" s="11">
        <f t="shared" si="1211"/>
        <v>5.6</v>
      </c>
      <c r="J2064" s="11">
        <f t="shared" si="1211"/>
        <v>0</v>
      </c>
      <c r="K2064" s="11">
        <f t="shared" si="1211"/>
        <v>0</v>
      </c>
      <c r="L2064" s="11">
        <f t="shared" si="1211"/>
        <v>0</v>
      </c>
      <c r="M2064" s="11">
        <f t="shared" si="1211"/>
        <v>0</v>
      </c>
      <c r="N2064" s="11">
        <f t="shared" si="1211"/>
        <v>0</v>
      </c>
      <c r="O2064" s="11">
        <f t="shared" si="1209"/>
        <v>0</v>
      </c>
      <c r="P2064" s="11">
        <f t="shared" si="1209"/>
        <v>0</v>
      </c>
      <c r="Q2064" s="11">
        <f t="shared" si="1209"/>
        <v>0</v>
      </c>
      <c r="R2064" s="11">
        <f t="shared" si="1209"/>
        <v>0</v>
      </c>
      <c r="S2064" s="11">
        <f t="shared" si="1209"/>
        <v>0</v>
      </c>
      <c r="T2064" s="11">
        <f t="shared" si="1208"/>
        <v>1473.8010368497278</v>
      </c>
      <c r="U2064" s="40">
        <f t="shared" si="1172"/>
        <v>0.3</v>
      </c>
      <c r="V2064" s="11">
        <f t="shared" si="1205"/>
        <v>25.930610410780154</v>
      </c>
      <c r="W2064" s="11">
        <f t="shared" si="1205"/>
        <v>1709341.9535595635</v>
      </c>
      <c r="X2064" s="11">
        <f t="shared" si="1205"/>
        <v>34186.839071191273</v>
      </c>
      <c r="Y2064" s="11">
        <f t="shared" si="1205"/>
        <v>44558.242896436095</v>
      </c>
      <c r="Z2064" s="11">
        <f t="shared" si="1205"/>
        <v>1.3033741669900287</v>
      </c>
      <c r="AA2064" s="11">
        <f t="shared" si="1205"/>
        <v>34.056110563497803</v>
      </c>
      <c r="AB2064" s="11">
        <f t="shared" si="1205"/>
        <v>1164.6810368497277</v>
      </c>
      <c r="AC2064" s="11">
        <f t="shared" si="1205"/>
        <v>604.68103684972766</v>
      </c>
      <c r="AD2064" s="11">
        <f t="shared" si="1205"/>
        <v>563342.65676883818</v>
      </c>
      <c r="AE2064" s="11">
        <f t="shared" si="1205"/>
        <v>22533.706270753526</v>
      </c>
      <c r="AF2064" s="11">
        <f t="shared" si="1205"/>
        <v>27145.216975192903</v>
      </c>
      <c r="AG2064" s="11">
        <f t="shared" si="1205"/>
        <v>1.2046494548668478</v>
      </c>
      <c r="AH2064" s="11">
        <f t="shared" si="1206"/>
        <v>19.550906103426996</v>
      </c>
      <c r="AI2064" s="11">
        <f t="shared" si="1206"/>
        <v>0</v>
      </c>
      <c r="AJ2064" s="11">
        <f t="shared" si="1206"/>
        <v>0</v>
      </c>
      <c r="AK2064" s="11">
        <f t="shared" si="1206"/>
        <v>0</v>
      </c>
      <c r="AL2064" s="11">
        <f t="shared" si="1206"/>
        <v>0</v>
      </c>
      <c r="AM2064" s="11">
        <f t="shared" si="1206"/>
        <v>0</v>
      </c>
      <c r="AN2064" s="11">
        <f t="shared" si="1206"/>
        <v>0</v>
      </c>
      <c r="AO2064" s="11">
        <f t="shared" si="1206"/>
        <v>0</v>
      </c>
      <c r="AP2064" s="11">
        <f t="shared" si="1206"/>
        <v>0</v>
      </c>
      <c r="AQ2064" s="11">
        <f t="shared" si="1206"/>
        <v>0</v>
      </c>
      <c r="AR2064" s="11">
        <f t="shared" si="1206"/>
        <v>0</v>
      </c>
      <c r="AS2064" s="11">
        <f t="shared" si="1206"/>
        <v>0</v>
      </c>
      <c r="AT2064" s="11">
        <f t="shared" si="1206"/>
        <v>0</v>
      </c>
      <c r="AU2064" s="11">
        <f t="shared" si="1206"/>
        <v>0</v>
      </c>
      <c r="AV2064" s="11">
        <f t="shared" si="1210"/>
        <v>1417550.3233106625</v>
      </c>
      <c r="AW2064" s="11">
        <f t="shared" si="1210"/>
        <v>0</v>
      </c>
      <c r="AX2064" s="11">
        <f t="shared" si="1210"/>
        <v>0</v>
      </c>
      <c r="AY2064" s="11">
        <f t="shared" si="1210"/>
        <v>8261.5815552745917</v>
      </c>
      <c r="AZ2064" s="11">
        <f t="shared" si="1210"/>
        <v>1</v>
      </c>
      <c r="BA2064" s="11">
        <f t="shared" si="1210"/>
        <v>1</v>
      </c>
      <c r="BB2064" s="11">
        <f t="shared" si="1210"/>
        <v>1</v>
      </c>
      <c r="BC2064" s="11">
        <f t="shared" si="1210"/>
        <v>1</v>
      </c>
      <c r="BD2064" s="11">
        <f t="shared" si="1210"/>
        <v>1</v>
      </c>
      <c r="BE2064" s="11">
        <f t="shared" si="1210"/>
        <v>1</v>
      </c>
      <c r="BF2064" s="15" t="str">
        <f t="shared" si="1174"/>
        <v>EN 10210</v>
      </c>
      <c r="BG2064" s="42">
        <v>12.203296000000003</v>
      </c>
      <c r="BH2064" s="17">
        <f t="shared" si="1175"/>
        <v>100</v>
      </c>
      <c r="BI2064" s="17">
        <f t="shared" si="1176"/>
        <v>50</v>
      </c>
      <c r="BK2064" s="17">
        <f t="shared" si="1177"/>
        <v>5.6</v>
      </c>
      <c r="BM2064" s="17">
        <f t="shared" si="1207"/>
        <v>5.6</v>
      </c>
      <c r="BX2064" s="18">
        <f t="shared" si="1178"/>
        <v>1473.8010368497278</v>
      </c>
      <c r="BY2064" s="42">
        <v>0.3</v>
      </c>
      <c r="BZ2064" s="43">
        <f t="shared" si="1179"/>
        <v>25.930610410780154</v>
      </c>
      <c r="CA2064" s="18">
        <f t="shared" si="1180"/>
        <v>1709341.9535595635</v>
      </c>
      <c r="CB2064" s="18">
        <f t="shared" si="1181"/>
        <v>34186.839071191273</v>
      </c>
      <c r="CC2064" s="18">
        <f t="shared" si="1182"/>
        <v>44558.242896436095</v>
      </c>
      <c r="CD2064" s="25">
        <f t="shared" si="1183"/>
        <v>1.3033741669900287</v>
      </c>
      <c r="CE2064" s="26">
        <f t="shared" si="1184"/>
        <v>34.056110563497803</v>
      </c>
      <c r="CF2064" s="18">
        <f t="shared" si="1185"/>
        <v>1164.6810368497277</v>
      </c>
      <c r="CG2064" s="18">
        <f t="shared" si="1186"/>
        <v>604.68103684972766</v>
      </c>
      <c r="CH2064" s="18">
        <f t="shared" si="1187"/>
        <v>563342.65676883818</v>
      </c>
      <c r="CI2064" s="18">
        <f t="shared" si="1188"/>
        <v>22533.706270753526</v>
      </c>
      <c r="CJ2064" s="18">
        <f t="shared" si="1189"/>
        <v>27145.216975192903</v>
      </c>
      <c r="CK2064" s="25">
        <f t="shared" si="1190"/>
        <v>1.2046494548668478</v>
      </c>
      <c r="CL2064" s="26">
        <f t="shared" si="1191"/>
        <v>19.550906103426996</v>
      </c>
      <c r="CZ2064" s="18">
        <f t="shared" si="1192"/>
        <v>1417550.3233106625</v>
      </c>
      <c r="DC2064" s="18">
        <f t="shared" si="1193"/>
        <v>8261.5815552745917</v>
      </c>
      <c r="DD2064" s="17">
        <f t="shared" si="1194"/>
        <v>1</v>
      </c>
      <c r="DE2064" s="17">
        <f t="shared" si="1195"/>
        <v>1</v>
      </c>
      <c r="DF2064" s="17">
        <f t="shared" si="1196"/>
        <v>1</v>
      </c>
      <c r="DG2064" s="17">
        <f t="shared" si="1197"/>
        <v>1</v>
      </c>
      <c r="DH2064" s="17">
        <f t="shared" si="1198"/>
        <v>1</v>
      </c>
      <c r="DI2064" s="17">
        <f t="shared" si="1199"/>
        <v>1</v>
      </c>
      <c r="DJ2064" s="20" t="s">
        <v>1879</v>
      </c>
    </row>
    <row r="2065" spans="1:114" x14ac:dyDescent="0.2">
      <c r="A2065" s="15" t="s">
        <v>105</v>
      </c>
      <c r="B2065" s="10" t="s">
        <v>2160</v>
      </c>
      <c r="C2065" s="11">
        <f t="shared" si="1171"/>
        <v>13.590233999999999</v>
      </c>
      <c r="D2065" s="11">
        <f t="shared" si="1202"/>
        <v>100</v>
      </c>
      <c r="E2065" s="11">
        <f t="shared" si="1202"/>
        <v>50</v>
      </c>
      <c r="F2065" s="11">
        <f t="shared" si="1202"/>
        <v>0</v>
      </c>
      <c r="G2065" s="11">
        <f t="shared" si="1202"/>
        <v>6.3</v>
      </c>
      <c r="H2065" s="11">
        <f t="shared" si="1211"/>
        <v>0</v>
      </c>
      <c r="I2065" s="11">
        <f t="shared" si="1211"/>
        <v>9.4499999999999993</v>
      </c>
      <c r="J2065" s="11">
        <f t="shared" si="1211"/>
        <v>0</v>
      </c>
      <c r="K2065" s="11">
        <f t="shared" si="1211"/>
        <v>0</v>
      </c>
      <c r="L2065" s="11">
        <f t="shared" si="1211"/>
        <v>0</v>
      </c>
      <c r="M2065" s="11">
        <f t="shared" si="1211"/>
        <v>0</v>
      </c>
      <c r="N2065" s="11">
        <f t="shared" si="1211"/>
        <v>0</v>
      </c>
      <c r="O2065" s="11">
        <f t="shared" si="1209"/>
        <v>0</v>
      </c>
      <c r="P2065" s="11">
        <f t="shared" si="1209"/>
        <v>0</v>
      </c>
      <c r="Q2065" s="11">
        <f t="shared" si="1209"/>
        <v>0</v>
      </c>
      <c r="R2065" s="11">
        <f t="shared" si="1209"/>
        <v>0</v>
      </c>
      <c r="S2065" s="11">
        <f t="shared" si="1209"/>
        <v>0</v>
      </c>
      <c r="T2065" s="11">
        <f t="shared" si="1208"/>
        <v>1750.8215152101393</v>
      </c>
      <c r="U2065" s="40">
        <f t="shared" si="1172"/>
        <v>0.3</v>
      </c>
      <c r="V2065" s="11">
        <f t="shared" si="1205"/>
        <v>21.827787799927318</v>
      </c>
      <c r="W2065" s="11">
        <f t="shared" si="1205"/>
        <v>1756800.1636497425</v>
      </c>
      <c r="X2065" s="11">
        <f t="shared" si="1205"/>
        <v>35136.003272994851</v>
      </c>
      <c r="Y2065" s="11">
        <f t="shared" si="1205"/>
        <v>46867.927801674115</v>
      </c>
      <c r="Z2065" s="11">
        <f t="shared" si="1205"/>
        <v>1.333900371010504</v>
      </c>
      <c r="AA2065" s="11">
        <f t="shared" si="1205"/>
        <v>31.676722802679556</v>
      </c>
      <c r="AB2065" s="11">
        <f t="shared" si="1205"/>
        <v>1361.8592496839158</v>
      </c>
      <c r="AC2065" s="11">
        <f t="shared" si="1205"/>
        <v>731.85924968391555</v>
      </c>
      <c r="AD2065" s="11">
        <f t="shared" si="1205"/>
        <v>581863.20461848367</v>
      </c>
      <c r="AE2065" s="11">
        <f t="shared" si="1205"/>
        <v>23274.528184739345</v>
      </c>
      <c r="AF2065" s="11">
        <f t="shared" si="1205"/>
        <v>28634.446559576223</v>
      </c>
      <c r="AG2065" s="11">
        <f t="shared" si="1205"/>
        <v>1.2302911720612781</v>
      </c>
      <c r="AH2065" s="11">
        <f t="shared" si="1206"/>
        <v>18.230119261644443</v>
      </c>
      <c r="AI2065" s="11">
        <f t="shared" si="1206"/>
        <v>0</v>
      </c>
      <c r="AJ2065" s="11">
        <f t="shared" si="1206"/>
        <v>0</v>
      </c>
      <c r="AK2065" s="11">
        <f t="shared" si="1206"/>
        <v>0</v>
      </c>
      <c r="AL2065" s="11">
        <f t="shared" si="1206"/>
        <v>0</v>
      </c>
      <c r="AM2065" s="11">
        <f t="shared" si="1206"/>
        <v>0</v>
      </c>
      <c r="AN2065" s="11">
        <f t="shared" si="1206"/>
        <v>0</v>
      </c>
      <c r="AO2065" s="11">
        <f t="shared" si="1206"/>
        <v>0</v>
      </c>
      <c r="AP2065" s="11">
        <f t="shared" si="1206"/>
        <v>0</v>
      </c>
      <c r="AQ2065" s="11">
        <f t="shared" si="1206"/>
        <v>0</v>
      </c>
      <c r="AR2065" s="11">
        <f t="shared" si="1206"/>
        <v>0</v>
      </c>
      <c r="AS2065" s="11">
        <f t="shared" si="1206"/>
        <v>0</v>
      </c>
      <c r="AT2065" s="11">
        <f t="shared" si="1206"/>
        <v>0</v>
      </c>
      <c r="AU2065" s="11">
        <f t="shared" si="1206"/>
        <v>0</v>
      </c>
      <c r="AV2065" s="11">
        <f t="shared" si="1210"/>
        <v>1537538.0354502187</v>
      </c>
      <c r="AW2065" s="11">
        <f t="shared" si="1210"/>
        <v>0</v>
      </c>
      <c r="AX2065" s="11">
        <f t="shared" si="1210"/>
        <v>0</v>
      </c>
      <c r="AY2065" s="11">
        <f t="shared" si="1210"/>
        <v>7916.8184993678315</v>
      </c>
      <c r="AZ2065" s="11">
        <f t="shared" si="1210"/>
        <v>1</v>
      </c>
      <c r="BA2065" s="11">
        <f t="shared" si="1210"/>
        <v>1</v>
      </c>
      <c r="BB2065" s="11">
        <f t="shared" si="1210"/>
        <v>1</v>
      </c>
      <c r="BC2065" s="11">
        <f t="shared" si="1210"/>
        <v>1</v>
      </c>
      <c r="BD2065" s="11">
        <f t="shared" si="1210"/>
        <v>1</v>
      </c>
      <c r="BE2065" s="11">
        <f t="shared" si="1210"/>
        <v>1</v>
      </c>
      <c r="BF2065" s="15" t="str">
        <f t="shared" si="1174"/>
        <v>EN 10210</v>
      </c>
      <c r="BG2065" s="42">
        <v>13.590233999999999</v>
      </c>
      <c r="BH2065" s="17">
        <f t="shared" si="1175"/>
        <v>100</v>
      </c>
      <c r="BI2065" s="17">
        <f t="shared" si="1176"/>
        <v>50</v>
      </c>
      <c r="BK2065" s="17">
        <f t="shared" si="1177"/>
        <v>6.3</v>
      </c>
      <c r="BM2065" s="17">
        <f t="shared" si="1207"/>
        <v>9.4499999999999993</v>
      </c>
      <c r="BX2065" s="18">
        <f t="shared" si="1178"/>
        <v>1750.8215152101393</v>
      </c>
      <c r="BY2065" s="42">
        <v>0.3</v>
      </c>
      <c r="BZ2065" s="43">
        <f t="shared" si="1179"/>
        <v>21.827787799927318</v>
      </c>
      <c r="CA2065" s="18">
        <f t="shared" si="1180"/>
        <v>1756800.1636497425</v>
      </c>
      <c r="CB2065" s="18">
        <f t="shared" si="1181"/>
        <v>35136.003272994851</v>
      </c>
      <c r="CC2065" s="18">
        <f t="shared" si="1182"/>
        <v>46867.927801674115</v>
      </c>
      <c r="CD2065" s="25">
        <f t="shared" si="1183"/>
        <v>1.333900371010504</v>
      </c>
      <c r="CE2065" s="26">
        <f t="shared" si="1184"/>
        <v>31.676722802679556</v>
      </c>
      <c r="CF2065" s="18">
        <f t="shared" si="1185"/>
        <v>1361.8592496839158</v>
      </c>
      <c r="CG2065" s="18">
        <f t="shared" si="1186"/>
        <v>731.85924968391555</v>
      </c>
      <c r="CH2065" s="18">
        <f t="shared" si="1187"/>
        <v>581863.20461848367</v>
      </c>
      <c r="CI2065" s="18">
        <f t="shared" si="1188"/>
        <v>23274.528184739345</v>
      </c>
      <c r="CJ2065" s="18">
        <f t="shared" si="1189"/>
        <v>28634.446559576223</v>
      </c>
      <c r="CK2065" s="25">
        <f t="shared" si="1190"/>
        <v>1.2302911720612781</v>
      </c>
      <c r="CL2065" s="26">
        <f t="shared" si="1191"/>
        <v>18.230119261644443</v>
      </c>
      <c r="CZ2065" s="18">
        <f t="shared" si="1192"/>
        <v>1537538.0354502187</v>
      </c>
      <c r="DC2065" s="18">
        <f t="shared" si="1193"/>
        <v>7916.8184993678315</v>
      </c>
      <c r="DD2065" s="17">
        <f t="shared" si="1194"/>
        <v>1</v>
      </c>
      <c r="DE2065" s="17">
        <f t="shared" si="1195"/>
        <v>1</v>
      </c>
      <c r="DF2065" s="17">
        <f t="shared" si="1196"/>
        <v>1</v>
      </c>
      <c r="DG2065" s="17">
        <f t="shared" si="1197"/>
        <v>1</v>
      </c>
      <c r="DH2065" s="17">
        <f t="shared" si="1198"/>
        <v>1</v>
      </c>
      <c r="DI2065" s="17">
        <f t="shared" si="1199"/>
        <v>1</v>
      </c>
      <c r="DJ2065" s="20" t="s">
        <v>1879</v>
      </c>
    </row>
    <row r="2066" spans="1:114" x14ac:dyDescent="0.2">
      <c r="A2066" s="15" t="s">
        <v>105</v>
      </c>
      <c r="B2066" s="10" t="s">
        <v>2161</v>
      </c>
      <c r="C2066" s="11">
        <f t="shared" ref="C2066:C2129" si="1212">IF(A2066="x",BG2066*$C$4,0)</f>
        <v>15.137626000000003</v>
      </c>
      <c r="D2066" s="11">
        <f t="shared" si="1202"/>
        <v>100</v>
      </c>
      <c r="E2066" s="11">
        <f t="shared" si="1202"/>
        <v>50</v>
      </c>
      <c r="F2066" s="11">
        <f t="shared" si="1202"/>
        <v>0</v>
      </c>
      <c r="G2066" s="11">
        <f t="shared" si="1202"/>
        <v>7.1</v>
      </c>
      <c r="H2066" s="11">
        <f t="shared" si="1211"/>
        <v>0</v>
      </c>
      <c r="I2066" s="11">
        <f t="shared" si="1211"/>
        <v>10.649999999999999</v>
      </c>
      <c r="J2066" s="11">
        <f t="shared" si="1211"/>
        <v>0</v>
      </c>
      <c r="K2066" s="11">
        <f t="shared" si="1211"/>
        <v>0</v>
      </c>
      <c r="L2066" s="11">
        <f t="shared" si="1211"/>
        <v>0</v>
      </c>
      <c r="M2066" s="11">
        <f t="shared" si="1211"/>
        <v>0</v>
      </c>
      <c r="N2066" s="11">
        <f t="shared" si="1211"/>
        <v>0</v>
      </c>
      <c r="O2066" s="11">
        <f t="shared" si="1209"/>
        <v>0</v>
      </c>
      <c r="P2066" s="11">
        <f t="shared" si="1209"/>
        <v>0</v>
      </c>
      <c r="Q2066" s="11">
        <f t="shared" si="1209"/>
        <v>0</v>
      </c>
      <c r="R2066" s="11">
        <f t="shared" si="1209"/>
        <v>0</v>
      </c>
      <c r="S2066" s="11">
        <f t="shared" si="1209"/>
        <v>0</v>
      </c>
      <c r="T2066" s="11">
        <f t="shared" si="1208"/>
        <v>1953.2303497541727</v>
      </c>
      <c r="U2066" s="40">
        <f t="shared" ref="U2066:U2129" si="1213">IF(A2066="x",BY2066*$U$4,0)</f>
        <v>0.3</v>
      </c>
      <c r="V2066" s="11">
        <f t="shared" si="1205"/>
        <v>19.565823618481023</v>
      </c>
      <c r="W2066" s="11">
        <f t="shared" si="1205"/>
        <v>1866412.9681746124</v>
      </c>
      <c r="X2066" s="11">
        <f t="shared" si="1205"/>
        <v>37328.259363492245</v>
      </c>
      <c r="Y2066" s="11">
        <f t="shared" si="1205"/>
        <v>50608.253617769195</v>
      </c>
      <c r="Z2066" s="11">
        <f t="shared" si="1205"/>
        <v>1.3557624834568376</v>
      </c>
      <c r="AA2066" s="11">
        <f t="shared" si="1205"/>
        <v>30.912002492894693</v>
      </c>
      <c r="AB2066" s="11">
        <f t="shared" si="1205"/>
        <v>1549.3707426698459</v>
      </c>
      <c r="AC2066" s="11">
        <f t="shared" si="1205"/>
        <v>839.37074266984587</v>
      </c>
      <c r="AD2066" s="11">
        <f t="shared" si="1205"/>
        <v>614783.20145480614</v>
      </c>
      <c r="AE2066" s="11">
        <f t="shared" si="1205"/>
        <v>24591.328058192244</v>
      </c>
      <c r="AF2066" s="11">
        <f t="shared" si="1205"/>
        <v>30830.985051023054</v>
      </c>
      <c r="AG2066" s="11">
        <f t="shared" si="1205"/>
        <v>1.2537340390102338</v>
      </c>
      <c r="AH2066" s="11">
        <f t="shared" si="1206"/>
        <v>17.741251977023126</v>
      </c>
      <c r="AI2066" s="11">
        <f t="shared" si="1206"/>
        <v>0</v>
      </c>
      <c r="AJ2066" s="11">
        <f t="shared" si="1206"/>
        <v>0</v>
      </c>
      <c r="AK2066" s="11">
        <f t="shared" si="1206"/>
        <v>0</v>
      </c>
      <c r="AL2066" s="11">
        <f t="shared" si="1206"/>
        <v>0</v>
      </c>
      <c r="AM2066" s="11">
        <f t="shared" si="1206"/>
        <v>0</v>
      </c>
      <c r="AN2066" s="11">
        <f t="shared" si="1206"/>
        <v>0</v>
      </c>
      <c r="AO2066" s="11">
        <f t="shared" si="1206"/>
        <v>0</v>
      </c>
      <c r="AP2066" s="11">
        <f t="shared" si="1206"/>
        <v>0</v>
      </c>
      <c r="AQ2066" s="11">
        <f t="shared" si="1206"/>
        <v>0</v>
      </c>
      <c r="AR2066" s="11">
        <f t="shared" si="1206"/>
        <v>0</v>
      </c>
      <c r="AS2066" s="11">
        <f t="shared" si="1206"/>
        <v>0</v>
      </c>
      <c r="AT2066" s="11">
        <f t="shared" si="1206"/>
        <v>0</v>
      </c>
      <c r="AU2066" s="11">
        <f t="shared" si="1206"/>
        <v>0</v>
      </c>
      <c r="AV2066" s="11">
        <f t="shared" si="1210"/>
        <v>1660865.9700075111</v>
      </c>
      <c r="AW2066" s="11">
        <f t="shared" si="1210"/>
        <v>0</v>
      </c>
      <c r="AX2066" s="11">
        <f t="shared" si="1210"/>
        <v>0</v>
      </c>
      <c r="AY2066" s="11">
        <f t="shared" si="1210"/>
        <v>7624.6414853396927</v>
      </c>
      <c r="AZ2066" s="11">
        <f t="shared" si="1210"/>
        <v>1</v>
      </c>
      <c r="BA2066" s="11">
        <f t="shared" si="1210"/>
        <v>1</v>
      </c>
      <c r="BB2066" s="11">
        <f t="shared" si="1210"/>
        <v>1</v>
      </c>
      <c r="BC2066" s="11">
        <f t="shared" si="1210"/>
        <v>1</v>
      </c>
      <c r="BD2066" s="11">
        <f t="shared" si="1210"/>
        <v>1</v>
      </c>
      <c r="BE2066" s="11">
        <f t="shared" si="1210"/>
        <v>1</v>
      </c>
      <c r="BF2066" s="15" t="str">
        <f t="shared" ref="BF2066:BF2129" si="1214">IF(A2066="x",DJ2066,0)</f>
        <v>EN 10210</v>
      </c>
      <c r="BG2066" s="42">
        <v>15.137626000000003</v>
      </c>
      <c r="BH2066" s="17">
        <f t="shared" ref="BH2066:BH2129" si="1215">VALUE(MID(B2066,FIND(" ",B2066)+1,LEN(B2066)-LEN(BK2066)-FIND(" ",B2066)-1-LEN(BI2066)-1))</f>
        <v>100</v>
      </c>
      <c r="BI2066" s="17">
        <f t="shared" ref="BI2066:BI2129" si="1216">VALUE(MID(B2066,FIND("x",B2066)+1,LEN(B2066)-LEN(BK2066)-FIND("x",B2066)-1))</f>
        <v>50</v>
      </c>
      <c r="BK2066" s="17">
        <f t="shared" ref="BK2066:BK2129" si="1217">VALUE(MID(B2066,FIND("x",B2066,FIND("x",B2066)+1)+1,LEN(B2066)-FIND("x",B2066,FIND("x",B2066)+1)))</f>
        <v>7.1</v>
      </c>
      <c r="BM2066" s="17">
        <f t="shared" si="1207"/>
        <v>10.649999999999999</v>
      </c>
      <c r="BX2066" s="18">
        <f t="shared" ref="BX2066:BX2129" si="1218">2*BK2066*(BH2066+BI2066-4*(BM2066+BK2066))+PI()*((BM2066+BK2066)^2-BK2066^2)</f>
        <v>1953.2303497541727</v>
      </c>
      <c r="BY2066" s="42">
        <v>0.3</v>
      </c>
      <c r="BZ2066" s="43">
        <f t="shared" ref="BZ2066:BZ2129" si="1219">BY2066/(BX2066*0.00000785)</f>
        <v>19.565823618481023</v>
      </c>
      <c r="CA2066" s="18">
        <f t="shared" ref="CA2066:CA2129" si="1220">2*((1/12*BK2066*((BH2066-2*(BM2066+BK2066))^3))+((1/12*(BI2066-2*(BM2066+BK2066))*(BK2066^3))+((BI2066-2*(BM2066+BK2066))*BK2066*((BH2066-BK2066)/2)^2))+(((PI()/8-8/(9*PI()))*(BM2066+BK2066)^4)+(1/2*PI()*((BM2066+BK2066)^2)*((BH2066/2-BK2066-BM2066+(4/(3*PI())*(BM2066+BK2066)))^2)))-((PI()/8-8/(9*PI()))*((BM2066)^4))-(1/2*PI()*((BM2066)^2)*((BH2066/2-BK2066-BM2066+(4/(3*PI()))*(BM2066))^2)))</f>
        <v>1866412.9681746124</v>
      </c>
      <c r="CB2066" s="18">
        <f t="shared" ref="CB2066:CB2129" si="1221">2*CA2066/BH2066</f>
        <v>37328.259363492245</v>
      </c>
      <c r="CC2066" s="18">
        <f t="shared" ref="CC2066:CC2129" si="1222">2*(BK2066*(BH2066/2-BM2066-BK2066)^2+(BI2066-2*(BM2066+BK2066))*BK2066*(BH2066/2-BK2066/2)+1/2*PI()*((BM2066+BK2066)^2)*(BH2066/2-(1-4/(3*PI()))*(BM2066+BK2066))-1/2*PI()*((BM2066)^2)*(BH2066/2-BK2066-(1-4/(3*PI()))*(BM2066)))</f>
        <v>50608.253617769195</v>
      </c>
      <c r="CD2066" s="25">
        <f t="shared" ref="CD2066:CD2129" si="1223">CC2066/CB2066</f>
        <v>1.3557624834568376</v>
      </c>
      <c r="CE2066" s="26">
        <f t="shared" ref="CE2066:CE2129" si="1224">SQRT(CA2066/BX2066)</f>
        <v>30.912002492894693</v>
      </c>
      <c r="CF2066" s="18">
        <f t="shared" ref="CF2066:CF2129" si="1225">2*BK2066*(BH2066-2*(BM2066+BK2066))+PI()*(BM2066+BK2066)^2-PI()*(BM2066)^2</f>
        <v>1549.3707426698459</v>
      </c>
      <c r="CG2066" s="18">
        <f t="shared" ref="CG2066:CG2129" si="1226">2*BK2066*(BI2066-2*(BM2066+BK2066))+PI()*(BM2066+BK2066)^2-PI()*(BM2066)^2</f>
        <v>839.37074266984587</v>
      </c>
      <c r="CH2066" s="18">
        <f t="shared" ref="CH2066:CH2129" si="1227">2*((1/12*BK2066*((BI2066-2*(BM2066+BK2066))^3))+((1/12*(BH2066-2*(BM2066+BK2066))*(BK2066^3))+((BH2066-2*(BM2066+BK2066))*BK2066*((BI2066-BK2066)/2)^2))+(((PI()/8-8/(9*PI()))*(BM2066+BK2066)^4)+(1/2*PI()*((BM2066+BK2066)^2)*((BI2066/2-BK2066-BM2066+(4/(3*PI())*(BM2066+BK2066)))^2)))-((PI()/8-8/(9*PI()))*((BM2066)^4))-(1/2*PI()*((BM2066)^2)*((BI2066/2-BK2066-BM2066+(4/(3*PI()))*(BM2066))^2)))</f>
        <v>614783.20145480614</v>
      </c>
      <c r="CI2066" s="18">
        <f t="shared" ref="CI2066:CI2129" si="1228">2*CH2066/BI2066</f>
        <v>24591.328058192244</v>
      </c>
      <c r="CJ2066" s="18">
        <f t="shared" ref="CJ2066:CJ2129" si="1229">2*(BK2066*(BI2066/2-BM2066-BK2066)^2+(BH2066-2*(BM2066+BK2066))*BK2066*(BI2066/2-BK2066/2)+1/2*PI()*((BM2066+BK2066)^2)*(BI2066/2-(1-4/(3*PI()))*(BM2066+BK2066))-1/2*PI()*((BM2066)^2)*(BI2066/2-BK2066-(1-4/(3*PI()))*(BM2066)))</f>
        <v>30830.985051023054</v>
      </c>
      <c r="CK2066" s="25">
        <f t="shared" ref="CK2066:CK2129" si="1230">CJ2066/CI2066</f>
        <v>1.2537340390102338</v>
      </c>
      <c r="CL2066" s="26">
        <f t="shared" ref="CL2066:CL2129" si="1231">SQRT(CH2066/BX2066)</f>
        <v>17.741251977023126</v>
      </c>
      <c r="CZ2066" s="18">
        <f t="shared" ref="CZ2066:CZ2129" si="1232">2*(BK2066^2)*((BI2066-BK2066)^2)*((BH2066-BK2066)^2)/(BI2066*BK2066+BH2066*BK2066-2*BK2066^2)</f>
        <v>1660865.9700075111</v>
      </c>
      <c r="DC2066" s="18">
        <f t="shared" ref="DC2066:DC2129" si="1233">((BI2066-2*(BM2066+BK2066))*(BH2066-BK2066)+PI()*(BM2066+BK2066/2)^2+(BH2066-2*(BM2066+BK2066))*(BM2066+BK2066/2)*2)*2</f>
        <v>7624.6414853396927</v>
      </c>
      <c r="DD2066" s="17">
        <f t="shared" ref="DD2066:DD2129" si="1234">IF(MAX((BH2066-2*(BM2066+BK2066))/BK2066,(BI2066-2*(BM2066+BK2066))/BK2066)&lt;=124*1,IF(MAX((BH2066-2*(BM2066+BK2066))/BK2066,(BI2066-2*(BM2066+BK2066))/BK2066)&lt;=83*1,IF(MAX((BH2066-2*(BM2066+BK2066))/BK2066,(BI2066-2*(BM2066+BK2066))/BK2066)&lt;=72*1,1,2),3),4)</f>
        <v>1</v>
      </c>
      <c r="DE2066" s="17">
        <f t="shared" ref="DE2066:DE2129" si="1235">IF(MAX((BH2066-2*(BM2066+BK2066))/BK2066,(BI2066-2*(BM2066+BK2066))/BK2066)&lt;=124*0.81,IF(MAX((BH2066-2*(BM2066+BK2066))/BK2066,(BI2066-2*(BM2066+BK2066))/BK2066)&lt;=83*0.81,IF(MAX((BH2066-2*(BM2066+BK2066))/BK2066,(BI2066-2*(BM2066+BK2066))/BK2066)&lt;=72*0.81,1,2),3),4)</f>
        <v>1</v>
      </c>
      <c r="DF2066" s="17">
        <f t="shared" ref="DF2066:DF2129" si="1236">IF(MAX((BH2066-2*(BM2066+BK2066))/BK2066,(BI2066-2*(BM2066+BK2066))/BK2066)&lt;=124*0.71,IF(MAX((BH2066-2*(BM2066+BK2066))/BK2066,(BI2066-2*(BM2066+BK2066))/BK2066)&lt;=83*0.71,IF(MAX((BH2066-2*(BM2066+BK2066))/BK2066,(BI2066-2*(BM2066+BK2066))/BK2066)&lt;=72*0.71,1,2),3),4)</f>
        <v>1</v>
      </c>
      <c r="DG2066" s="17">
        <f t="shared" ref="DG2066:DG2129" si="1237">IF(MAX((BH2066-2*(BM2066+BK2066))/BK2066,(BI2066-2*(BM2066+BK2066))/BK2066)&lt;=42*1,IF(MAX((BH2066-2*(BM2066+BK2066))/BK2066,(BI2066-2*(BM2066+BK2066))/BK2066)&lt;=38*1,IF(MAX((BH2066-2*(BM2066+BK2066))/BK2066,(BI2066-2*(BM2066+BK2066))/BK2066)&lt;=33*1,1,2),3),4)</f>
        <v>1</v>
      </c>
      <c r="DH2066" s="17">
        <f t="shared" ref="DH2066:DH2129" si="1238">IF(MAX((BH2066-2*(BM2066+BK2066))/BK2066,(BI2066-2*(BM2066+BK2066))/BK2066)&lt;=42*0.81,IF(MAX((BH2066-2*(BM2066+BK2066))/BK2066,(BI2066-2*(BM2066+BK2066))/BK2066)&lt;=38*0.81,IF(MAX((BH2066-2*(BM2066+BK2066))/BK2066,(BI2066-2*(BM2066+BK2066))/BK2066)&lt;=33*0.81,1,2),3),4)</f>
        <v>1</v>
      </c>
      <c r="DI2066" s="17">
        <f t="shared" ref="DI2066:DI2129" si="1239">IF(MAX((BH2066-2*(BM2066+BK2066))/BK2066,(BI2066-2*(BM2066+BK2066))/BK2066)&lt;=42*0.71,IF(MAX((BH2066-2*(BM2066+BK2066))/BK2066,(BI2066-2*(BM2066+BK2066))/BK2066)&lt;=38*0.71,IF(MAX((BH2066-2*(BM2066+BK2066))/BK2066,(BI2066-2*(BM2066+BK2066))/BK2066)&lt;=33*0.71,1,2),3),4)</f>
        <v>1</v>
      </c>
      <c r="DJ2066" s="20" t="s">
        <v>1879</v>
      </c>
    </row>
    <row r="2067" spans="1:114" x14ac:dyDescent="0.2">
      <c r="A2067" s="15" t="s">
        <v>105</v>
      </c>
      <c r="B2067" s="10" t="s">
        <v>2162</v>
      </c>
      <c r="C2067" s="11">
        <f t="shared" si="1212"/>
        <v>16.830400000000001</v>
      </c>
      <c r="D2067" s="11">
        <f t="shared" si="1202"/>
        <v>100</v>
      </c>
      <c r="E2067" s="11">
        <f t="shared" si="1202"/>
        <v>50</v>
      </c>
      <c r="F2067" s="11">
        <f t="shared" si="1202"/>
        <v>0</v>
      </c>
      <c r="G2067" s="11">
        <f t="shared" si="1202"/>
        <v>8</v>
      </c>
      <c r="H2067" s="11">
        <f t="shared" si="1211"/>
        <v>0</v>
      </c>
      <c r="I2067" s="11">
        <f t="shared" si="1211"/>
        <v>12</v>
      </c>
      <c r="J2067" s="11">
        <f t="shared" si="1211"/>
        <v>0</v>
      </c>
      <c r="K2067" s="11">
        <f t="shared" si="1211"/>
        <v>0</v>
      </c>
      <c r="L2067" s="11">
        <f t="shared" si="1211"/>
        <v>0</v>
      </c>
      <c r="M2067" s="11">
        <f t="shared" si="1211"/>
        <v>0</v>
      </c>
      <c r="N2067" s="11">
        <f t="shared" si="1211"/>
        <v>0</v>
      </c>
      <c r="O2067" s="11">
        <f t="shared" si="1209"/>
        <v>0</v>
      </c>
      <c r="P2067" s="11">
        <f t="shared" si="1209"/>
        <v>0</v>
      </c>
      <c r="Q2067" s="11">
        <f t="shared" si="1209"/>
        <v>0</v>
      </c>
      <c r="R2067" s="11">
        <f t="shared" si="1209"/>
        <v>0</v>
      </c>
      <c r="S2067" s="11">
        <f t="shared" si="1209"/>
        <v>0</v>
      </c>
      <c r="T2067" s="11">
        <f t="shared" si="1208"/>
        <v>2175.5751316061705</v>
      </c>
      <c r="U2067" s="40">
        <f t="shared" si="1213"/>
        <v>0.3</v>
      </c>
      <c r="V2067" s="11">
        <f t="shared" si="1205"/>
        <v>17.566187420675217</v>
      </c>
      <c r="W2067" s="11">
        <f t="shared" si="1205"/>
        <v>1962373.9705478041</v>
      </c>
      <c r="X2067" s="11">
        <f t="shared" si="1205"/>
        <v>39247.479410956083</v>
      </c>
      <c r="Y2067" s="11">
        <f t="shared" si="1205"/>
        <v>54250.098246236274</v>
      </c>
      <c r="Z2067" s="11">
        <f t="shared" si="1205"/>
        <v>1.3822568751024595</v>
      </c>
      <c r="AA2067" s="11">
        <f t="shared" si="1205"/>
        <v>30.033354641429582</v>
      </c>
      <c r="AB2067" s="11">
        <f t="shared" si="1205"/>
        <v>1764.2477193189873</v>
      </c>
      <c r="AC2067" s="11">
        <f t="shared" si="1205"/>
        <v>964.24771931898704</v>
      </c>
      <c r="AD2067" s="11">
        <f t="shared" si="1205"/>
        <v>642923.88281035691</v>
      </c>
      <c r="AE2067" s="11">
        <f t="shared" si="1205"/>
        <v>25716.955312414277</v>
      </c>
      <c r="AF2067" s="11">
        <f t="shared" si="1205"/>
        <v>32943.9052632616</v>
      </c>
      <c r="AG2067" s="11">
        <f t="shared" si="1205"/>
        <v>1.2810188789089927</v>
      </c>
      <c r="AH2067" s="11">
        <f t="shared" si="1205"/>
        <v>17.190667348690337</v>
      </c>
      <c r="AI2067" s="11">
        <f t="shared" si="1205"/>
        <v>0</v>
      </c>
      <c r="AJ2067" s="11">
        <f t="shared" si="1205"/>
        <v>0</v>
      </c>
      <c r="AK2067" s="11">
        <f t="shared" si="1205"/>
        <v>0</v>
      </c>
      <c r="AL2067" s="11">
        <f t="shared" ref="AL2067:AZ2088" si="1240">IF($A2067="x",CP2067,"")</f>
        <v>0</v>
      </c>
      <c r="AM2067" s="11">
        <f t="shared" si="1240"/>
        <v>0</v>
      </c>
      <c r="AN2067" s="11">
        <f t="shared" si="1240"/>
        <v>0</v>
      </c>
      <c r="AO2067" s="11">
        <f t="shared" si="1240"/>
        <v>0</v>
      </c>
      <c r="AP2067" s="11">
        <f t="shared" si="1240"/>
        <v>0</v>
      </c>
      <c r="AQ2067" s="11">
        <f t="shared" si="1240"/>
        <v>0</v>
      </c>
      <c r="AR2067" s="11">
        <f t="shared" si="1240"/>
        <v>0</v>
      </c>
      <c r="AS2067" s="11">
        <f t="shared" si="1240"/>
        <v>0</v>
      </c>
      <c r="AT2067" s="11">
        <f t="shared" si="1240"/>
        <v>0</v>
      </c>
      <c r="AU2067" s="11">
        <f t="shared" si="1240"/>
        <v>0</v>
      </c>
      <c r="AV2067" s="11">
        <f t="shared" si="1210"/>
        <v>1782745.7910447761</v>
      </c>
      <c r="AW2067" s="11">
        <f t="shared" si="1210"/>
        <v>0</v>
      </c>
      <c r="AX2067" s="11">
        <f t="shared" si="1210"/>
        <v>0</v>
      </c>
      <c r="AY2067" s="11">
        <f t="shared" si="1210"/>
        <v>7288.4954386379741</v>
      </c>
      <c r="AZ2067" s="11">
        <f t="shared" si="1210"/>
        <v>1</v>
      </c>
      <c r="BA2067" s="11">
        <f t="shared" si="1210"/>
        <v>1</v>
      </c>
      <c r="BB2067" s="11">
        <f t="shared" si="1210"/>
        <v>1</v>
      </c>
      <c r="BC2067" s="11">
        <f t="shared" si="1210"/>
        <v>1</v>
      </c>
      <c r="BD2067" s="11">
        <f t="shared" si="1210"/>
        <v>1</v>
      </c>
      <c r="BE2067" s="11">
        <f t="shared" si="1210"/>
        <v>1</v>
      </c>
      <c r="BF2067" s="15" t="str">
        <f t="shared" si="1214"/>
        <v>EN 10210</v>
      </c>
      <c r="BG2067" s="42">
        <v>16.830400000000001</v>
      </c>
      <c r="BH2067" s="17">
        <f t="shared" si="1215"/>
        <v>100</v>
      </c>
      <c r="BI2067" s="17">
        <f t="shared" si="1216"/>
        <v>50</v>
      </c>
      <c r="BK2067" s="17">
        <f t="shared" si="1217"/>
        <v>8</v>
      </c>
      <c r="BM2067" s="17">
        <f t="shared" si="1207"/>
        <v>12</v>
      </c>
      <c r="BX2067" s="18">
        <f t="shared" si="1218"/>
        <v>2175.5751316061705</v>
      </c>
      <c r="BY2067" s="42">
        <v>0.3</v>
      </c>
      <c r="BZ2067" s="43">
        <f t="shared" si="1219"/>
        <v>17.566187420675217</v>
      </c>
      <c r="CA2067" s="18">
        <f t="shared" si="1220"/>
        <v>1962373.9705478041</v>
      </c>
      <c r="CB2067" s="18">
        <f t="shared" si="1221"/>
        <v>39247.479410956083</v>
      </c>
      <c r="CC2067" s="18">
        <f t="shared" si="1222"/>
        <v>54250.098246236274</v>
      </c>
      <c r="CD2067" s="25">
        <f t="shared" si="1223"/>
        <v>1.3822568751024595</v>
      </c>
      <c r="CE2067" s="26">
        <f t="shared" si="1224"/>
        <v>30.033354641429582</v>
      </c>
      <c r="CF2067" s="18">
        <f t="shared" si="1225"/>
        <v>1764.2477193189873</v>
      </c>
      <c r="CG2067" s="18">
        <f t="shared" si="1226"/>
        <v>964.24771931898704</v>
      </c>
      <c r="CH2067" s="18">
        <f t="shared" si="1227"/>
        <v>642923.88281035691</v>
      </c>
      <c r="CI2067" s="18">
        <f t="shared" si="1228"/>
        <v>25716.955312414277</v>
      </c>
      <c r="CJ2067" s="18">
        <f t="shared" si="1229"/>
        <v>32943.9052632616</v>
      </c>
      <c r="CK2067" s="25">
        <f t="shared" si="1230"/>
        <v>1.2810188789089927</v>
      </c>
      <c r="CL2067" s="26">
        <f t="shared" si="1231"/>
        <v>17.190667348690337</v>
      </c>
      <c r="CZ2067" s="18">
        <f t="shared" si="1232"/>
        <v>1782745.7910447761</v>
      </c>
      <c r="DC2067" s="18">
        <f t="shared" si="1233"/>
        <v>7288.4954386379741</v>
      </c>
      <c r="DD2067" s="17">
        <f t="shared" si="1234"/>
        <v>1</v>
      </c>
      <c r="DE2067" s="17">
        <f t="shared" si="1235"/>
        <v>1</v>
      </c>
      <c r="DF2067" s="17">
        <f t="shared" si="1236"/>
        <v>1</v>
      </c>
      <c r="DG2067" s="17">
        <f t="shared" si="1237"/>
        <v>1</v>
      </c>
      <c r="DH2067" s="17">
        <f t="shared" si="1238"/>
        <v>1</v>
      </c>
      <c r="DI2067" s="17">
        <f t="shared" si="1239"/>
        <v>1</v>
      </c>
      <c r="DJ2067" s="20" t="s">
        <v>1879</v>
      </c>
    </row>
    <row r="2068" spans="1:114" x14ac:dyDescent="0.2">
      <c r="A2068" s="15" t="s">
        <v>105</v>
      </c>
      <c r="B2068" s="10" t="s">
        <v>2163</v>
      </c>
      <c r="C2068" s="11">
        <f t="shared" si="1212"/>
        <v>18.292383999999998</v>
      </c>
      <c r="D2068" s="11">
        <f t="shared" si="1202"/>
        <v>100</v>
      </c>
      <c r="E2068" s="11">
        <f t="shared" si="1202"/>
        <v>50</v>
      </c>
      <c r="F2068" s="11">
        <f t="shared" si="1202"/>
        <v>0</v>
      </c>
      <c r="G2068" s="11">
        <f t="shared" si="1202"/>
        <v>8.8000000000000007</v>
      </c>
      <c r="H2068" s="11">
        <f t="shared" si="1211"/>
        <v>0</v>
      </c>
      <c r="I2068" s="11">
        <f t="shared" si="1211"/>
        <v>13.200000000000001</v>
      </c>
      <c r="J2068" s="11">
        <f t="shared" si="1211"/>
        <v>0</v>
      </c>
      <c r="K2068" s="11">
        <f t="shared" si="1211"/>
        <v>0</v>
      </c>
      <c r="L2068" s="11">
        <f t="shared" si="1211"/>
        <v>0</v>
      </c>
      <c r="M2068" s="11">
        <f t="shared" si="1211"/>
        <v>0</v>
      </c>
      <c r="N2068" s="11">
        <f t="shared" si="1211"/>
        <v>0</v>
      </c>
      <c r="O2068" s="11">
        <f t="shared" si="1209"/>
        <v>0</v>
      </c>
      <c r="P2068" s="11">
        <f t="shared" si="1209"/>
        <v>0</v>
      </c>
      <c r="Q2068" s="11">
        <f t="shared" si="1209"/>
        <v>0</v>
      </c>
      <c r="R2068" s="11">
        <f t="shared" si="1209"/>
        <v>0</v>
      </c>
      <c r="S2068" s="11">
        <f t="shared" si="1209"/>
        <v>0</v>
      </c>
      <c r="T2068" s="11">
        <f t="shared" si="1208"/>
        <v>2368.4459092434663</v>
      </c>
      <c r="U2068" s="40">
        <f t="shared" si="1213"/>
        <v>0.3</v>
      </c>
      <c r="V2068" s="11">
        <f t="shared" si="1205"/>
        <v>16.135711759514642</v>
      </c>
      <c r="W2068" s="11">
        <f t="shared" si="1205"/>
        <v>2024233.1761310347</v>
      </c>
      <c r="X2068" s="11">
        <f t="shared" si="1205"/>
        <v>40484.663522620693</v>
      </c>
      <c r="Y2068" s="11">
        <f t="shared" si="1205"/>
        <v>56992.382063860612</v>
      </c>
      <c r="Z2068" s="11">
        <f t="shared" si="1205"/>
        <v>1.407752395719339</v>
      </c>
      <c r="AA2068" s="11">
        <f t="shared" si="1205"/>
        <v>29.234692749834231</v>
      </c>
      <c r="AB2068" s="11">
        <f t="shared" si="1205"/>
        <v>1958.7397403759744</v>
      </c>
      <c r="AC2068" s="11">
        <f t="shared" si="1205"/>
        <v>1078.7397403759742</v>
      </c>
      <c r="AD2068" s="11">
        <f t="shared" si="1205"/>
        <v>660608.81067298749</v>
      </c>
      <c r="AE2068" s="11">
        <f t="shared" si="1205"/>
        <v>26424.3524269195</v>
      </c>
      <c r="AF2068" s="11">
        <f t="shared" si="1205"/>
        <v>34511.888554461264</v>
      </c>
      <c r="AG2068" s="11">
        <f t="shared" si="1205"/>
        <v>1.3060637398743851</v>
      </c>
      <c r="AH2068" s="11">
        <f t="shared" si="1205"/>
        <v>16.700921914203676</v>
      </c>
      <c r="AI2068" s="11">
        <f t="shared" si="1205"/>
        <v>0</v>
      </c>
      <c r="AJ2068" s="11">
        <f t="shared" si="1205"/>
        <v>0</v>
      </c>
      <c r="AK2068" s="11">
        <f t="shared" si="1205"/>
        <v>0</v>
      </c>
      <c r="AL2068" s="11">
        <f t="shared" si="1240"/>
        <v>0</v>
      </c>
      <c r="AM2068" s="11">
        <f t="shared" si="1240"/>
        <v>0</v>
      </c>
      <c r="AN2068" s="11">
        <f t="shared" si="1240"/>
        <v>0</v>
      </c>
      <c r="AO2068" s="11">
        <f t="shared" si="1240"/>
        <v>0</v>
      </c>
      <c r="AP2068" s="11">
        <f t="shared" si="1240"/>
        <v>0</v>
      </c>
      <c r="AQ2068" s="11">
        <f t="shared" si="1240"/>
        <v>0</v>
      </c>
      <c r="AR2068" s="11">
        <f t="shared" si="1240"/>
        <v>0</v>
      </c>
      <c r="AS2068" s="11">
        <f t="shared" si="1240"/>
        <v>0</v>
      </c>
      <c r="AT2068" s="11">
        <f t="shared" si="1240"/>
        <v>0</v>
      </c>
      <c r="AU2068" s="11">
        <f t="shared" si="1240"/>
        <v>0</v>
      </c>
      <c r="AV2068" s="11">
        <f t="shared" si="1210"/>
        <v>1876760.2282731123</v>
      </c>
      <c r="AW2068" s="11">
        <f t="shared" si="1210"/>
        <v>0</v>
      </c>
      <c r="AX2068" s="11">
        <f t="shared" si="1210"/>
        <v>0</v>
      </c>
      <c r="AY2068" s="11">
        <f t="shared" si="1210"/>
        <v>6983.0794807519496</v>
      </c>
      <c r="AZ2068" s="11">
        <f t="shared" si="1210"/>
        <v>1</v>
      </c>
      <c r="BA2068" s="11">
        <f t="shared" si="1210"/>
        <v>1</v>
      </c>
      <c r="BB2068" s="11">
        <f t="shared" si="1210"/>
        <v>1</v>
      </c>
      <c r="BC2068" s="11">
        <f t="shared" si="1210"/>
        <v>1</v>
      </c>
      <c r="BD2068" s="11">
        <f t="shared" si="1210"/>
        <v>1</v>
      </c>
      <c r="BE2068" s="11">
        <f t="shared" si="1210"/>
        <v>1</v>
      </c>
      <c r="BF2068" s="15" t="str">
        <f t="shared" si="1214"/>
        <v>EN 10210</v>
      </c>
      <c r="BG2068" s="42">
        <v>18.292383999999998</v>
      </c>
      <c r="BH2068" s="17">
        <f t="shared" si="1215"/>
        <v>100</v>
      </c>
      <c r="BI2068" s="17">
        <f t="shared" si="1216"/>
        <v>50</v>
      </c>
      <c r="BK2068" s="17">
        <f t="shared" si="1217"/>
        <v>8.8000000000000007</v>
      </c>
      <c r="BM2068" s="17">
        <f t="shared" si="1207"/>
        <v>13.200000000000001</v>
      </c>
      <c r="BX2068" s="18">
        <f t="shared" si="1218"/>
        <v>2368.4459092434663</v>
      </c>
      <c r="BY2068" s="42">
        <v>0.3</v>
      </c>
      <c r="BZ2068" s="43">
        <f t="shared" si="1219"/>
        <v>16.135711759514642</v>
      </c>
      <c r="CA2068" s="18">
        <f t="shared" si="1220"/>
        <v>2024233.1761310347</v>
      </c>
      <c r="CB2068" s="18">
        <f t="shared" si="1221"/>
        <v>40484.663522620693</v>
      </c>
      <c r="CC2068" s="18">
        <f t="shared" si="1222"/>
        <v>56992.382063860612</v>
      </c>
      <c r="CD2068" s="25">
        <f t="shared" si="1223"/>
        <v>1.407752395719339</v>
      </c>
      <c r="CE2068" s="26">
        <f t="shared" si="1224"/>
        <v>29.234692749834231</v>
      </c>
      <c r="CF2068" s="18">
        <f t="shared" si="1225"/>
        <v>1958.7397403759744</v>
      </c>
      <c r="CG2068" s="18">
        <f t="shared" si="1226"/>
        <v>1078.7397403759742</v>
      </c>
      <c r="CH2068" s="18">
        <f t="shared" si="1227"/>
        <v>660608.81067298749</v>
      </c>
      <c r="CI2068" s="18">
        <f t="shared" si="1228"/>
        <v>26424.3524269195</v>
      </c>
      <c r="CJ2068" s="18">
        <f t="shared" si="1229"/>
        <v>34511.888554461264</v>
      </c>
      <c r="CK2068" s="25">
        <f t="shared" si="1230"/>
        <v>1.3060637398743851</v>
      </c>
      <c r="CL2068" s="26">
        <f t="shared" si="1231"/>
        <v>16.700921914203676</v>
      </c>
      <c r="CZ2068" s="18">
        <f t="shared" si="1232"/>
        <v>1876760.2282731123</v>
      </c>
      <c r="DC2068" s="18">
        <f t="shared" si="1233"/>
        <v>6983.0794807519496</v>
      </c>
      <c r="DD2068" s="17">
        <f t="shared" si="1234"/>
        <v>1</v>
      </c>
      <c r="DE2068" s="17">
        <f t="shared" si="1235"/>
        <v>1</v>
      </c>
      <c r="DF2068" s="17">
        <f t="shared" si="1236"/>
        <v>1</v>
      </c>
      <c r="DG2068" s="17">
        <f t="shared" si="1237"/>
        <v>1</v>
      </c>
      <c r="DH2068" s="17">
        <f t="shared" si="1238"/>
        <v>1</v>
      </c>
      <c r="DI2068" s="17">
        <f t="shared" si="1239"/>
        <v>1</v>
      </c>
      <c r="DJ2068" s="20" t="s">
        <v>1879</v>
      </c>
    </row>
    <row r="2069" spans="1:114" x14ac:dyDescent="0.2">
      <c r="A2069" s="15" t="s">
        <v>105</v>
      </c>
      <c r="B2069" s="10" t="s">
        <v>2164</v>
      </c>
      <c r="C2069" s="11">
        <f t="shared" si="1212"/>
        <v>20.41</v>
      </c>
      <c r="D2069" s="11">
        <f t="shared" si="1202"/>
        <v>100</v>
      </c>
      <c r="E2069" s="11">
        <f t="shared" si="1202"/>
        <v>50</v>
      </c>
      <c r="F2069" s="11">
        <f t="shared" si="1202"/>
        <v>0</v>
      </c>
      <c r="G2069" s="11">
        <f t="shared" si="1202"/>
        <v>10</v>
      </c>
      <c r="H2069" s="11">
        <f t="shared" si="1211"/>
        <v>0</v>
      </c>
      <c r="I2069" s="11">
        <f t="shared" si="1211"/>
        <v>15</v>
      </c>
      <c r="J2069" s="11">
        <f t="shared" si="1211"/>
        <v>0</v>
      </c>
      <c r="K2069" s="11">
        <f t="shared" si="1211"/>
        <v>0</v>
      </c>
      <c r="L2069" s="11">
        <f t="shared" si="1211"/>
        <v>0</v>
      </c>
      <c r="M2069" s="11">
        <f t="shared" si="1211"/>
        <v>0</v>
      </c>
      <c r="N2069" s="11">
        <f t="shared" si="1211"/>
        <v>0</v>
      </c>
      <c r="O2069" s="11">
        <f t="shared" si="1209"/>
        <v>0</v>
      </c>
      <c r="P2069" s="11">
        <f t="shared" si="1209"/>
        <v>0</v>
      </c>
      <c r="Q2069" s="11">
        <f t="shared" si="1209"/>
        <v>0</v>
      </c>
      <c r="R2069" s="11">
        <f t="shared" si="1209"/>
        <v>0</v>
      </c>
      <c r="S2069" s="11">
        <f t="shared" si="1209"/>
        <v>0</v>
      </c>
      <c r="T2069" s="11">
        <f t="shared" si="1208"/>
        <v>2649.3361431346411</v>
      </c>
      <c r="U2069" s="40">
        <f t="shared" si="1213"/>
        <v>0.3</v>
      </c>
      <c r="V2069" s="11">
        <f t="shared" si="1205"/>
        <v>14.4249572137483</v>
      </c>
      <c r="W2069" s="11">
        <f t="shared" si="1205"/>
        <v>2077433.5389525811</v>
      </c>
      <c r="X2069" s="11">
        <f t="shared" si="1205"/>
        <v>41548.670779051623</v>
      </c>
      <c r="Y2069" s="11">
        <f t="shared" si="1205"/>
        <v>60249.25986923126</v>
      </c>
      <c r="Z2069" s="11">
        <f t="shared" si="1205"/>
        <v>1.450088745067827</v>
      </c>
      <c r="AA2069" s="11">
        <f t="shared" si="1205"/>
        <v>28.002385959253786</v>
      </c>
      <c r="AB2069" s="11">
        <f t="shared" si="1205"/>
        <v>2256.6370614359175</v>
      </c>
      <c r="AC2069" s="11">
        <f t="shared" si="1205"/>
        <v>1256.6370614359173</v>
      </c>
      <c r="AD2069" s="11">
        <f t="shared" si="1205"/>
        <v>675368.70888846589</v>
      </c>
      <c r="AE2069" s="11">
        <f t="shared" si="1205"/>
        <v>27014.748355538635</v>
      </c>
      <c r="AF2069" s="11">
        <f t="shared" si="1205"/>
        <v>36333.333333333328</v>
      </c>
      <c r="AG2069" s="11">
        <f t="shared" si="1205"/>
        <v>1.344944356140344</v>
      </c>
      <c r="AH2069" s="11">
        <f t="shared" si="1205"/>
        <v>15.966213611287777</v>
      </c>
      <c r="AI2069" s="11">
        <f t="shared" si="1205"/>
        <v>0</v>
      </c>
      <c r="AJ2069" s="11">
        <f t="shared" si="1205"/>
        <v>0</v>
      </c>
      <c r="AK2069" s="11">
        <f t="shared" si="1205"/>
        <v>0</v>
      </c>
      <c r="AL2069" s="11">
        <f t="shared" si="1240"/>
        <v>0</v>
      </c>
      <c r="AM2069" s="11">
        <f t="shared" si="1240"/>
        <v>0</v>
      </c>
      <c r="AN2069" s="11">
        <f t="shared" si="1240"/>
        <v>0</v>
      </c>
      <c r="AO2069" s="11">
        <f t="shared" si="1240"/>
        <v>0</v>
      </c>
      <c r="AP2069" s="11">
        <f t="shared" si="1240"/>
        <v>0</v>
      </c>
      <c r="AQ2069" s="11">
        <f t="shared" si="1240"/>
        <v>0</v>
      </c>
      <c r="AR2069" s="11">
        <f t="shared" si="1240"/>
        <v>0</v>
      </c>
      <c r="AS2069" s="11">
        <f t="shared" si="1240"/>
        <v>0</v>
      </c>
      <c r="AT2069" s="11">
        <f t="shared" si="1240"/>
        <v>0</v>
      </c>
      <c r="AU2069" s="11">
        <f t="shared" si="1240"/>
        <v>0</v>
      </c>
      <c r="AV2069" s="11">
        <f t="shared" si="1210"/>
        <v>1993846.1538461538</v>
      </c>
      <c r="AW2069" s="11">
        <f t="shared" si="1210"/>
        <v>0</v>
      </c>
      <c r="AX2069" s="11">
        <f t="shared" si="1210"/>
        <v>0</v>
      </c>
      <c r="AY2069" s="11">
        <f t="shared" si="1210"/>
        <v>6513.2741228718351</v>
      </c>
      <c r="AZ2069" s="11">
        <f t="shared" si="1210"/>
        <v>1</v>
      </c>
      <c r="BA2069" s="11">
        <f t="shared" si="1210"/>
        <v>1</v>
      </c>
      <c r="BB2069" s="11">
        <f t="shared" si="1210"/>
        <v>1</v>
      </c>
      <c r="BC2069" s="11">
        <f t="shared" si="1210"/>
        <v>1</v>
      </c>
      <c r="BD2069" s="11">
        <f t="shared" si="1210"/>
        <v>1</v>
      </c>
      <c r="BE2069" s="11">
        <f t="shared" si="1210"/>
        <v>1</v>
      </c>
      <c r="BF2069" s="15" t="str">
        <f t="shared" si="1214"/>
        <v>EN 10210</v>
      </c>
      <c r="BG2069" s="42">
        <v>20.41</v>
      </c>
      <c r="BH2069" s="17">
        <f t="shared" si="1215"/>
        <v>100</v>
      </c>
      <c r="BI2069" s="17">
        <f t="shared" si="1216"/>
        <v>50</v>
      </c>
      <c r="BK2069" s="17">
        <f t="shared" si="1217"/>
        <v>10</v>
      </c>
      <c r="BM2069" s="17">
        <f t="shared" si="1207"/>
        <v>15</v>
      </c>
      <c r="BX2069" s="18">
        <f t="shared" si="1218"/>
        <v>2649.3361431346411</v>
      </c>
      <c r="BY2069" s="42">
        <v>0.3</v>
      </c>
      <c r="BZ2069" s="43">
        <f t="shared" si="1219"/>
        <v>14.4249572137483</v>
      </c>
      <c r="CA2069" s="18">
        <f t="shared" si="1220"/>
        <v>2077433.5389525811</v>
      </c>
      <c r="CB2069" s="18">
        <f t="shared" si="1221"/>
        <v>41548.670779051623</v>
      </c>
      <c r="CC2069" s="18">
        <f t="shared" si="1222"/>
        <v>60249.25986923126</v>
      </c>
      <c r="CD2069" s="25">
        <f t="shared" si="1223"/>
        <v>1.450088745067827</v>
      </c>
      <c r="CE2069" s="26">
        <f t="shared" si="1224"/>
        <v>28.002385959253786</v>
      </c>
      <c r="CF2069" s="18">
        <f t="shared" si="1225"/>
        <v>2256.6370614359175</v>
      </c>
      <c r="CG2069" s="18">
        <f t="shared" si="1226"/>
        <v>1256.6370614359173</v>
      </c>
      <c r="CH2069" s="18">
        <f t="shared" si="1227"/>
        <v>675368.70888846589</v>
      </c>
      <c r="CI2069" s="18">
        <f t="shared" si="1228"/>
        <v>27014.748355538635</v>
      </c>
      <c r="CJ2069" s="18">
        <f t="shared" si="1229"/>
        <v>36333.333333333328</v>
      </c>
      <c r="CK2069" s="25">
        <f t="shared" si="1230"/>
        <v>1.344944356140344</v>
      </c>
      <c r="CL2069" s="26">
        <f t="shared" si="1231"/>
        <v>15.966213611287777</v>
      </c>
      <c r="CZ2069" s="18">
        <f t="shared" si="1232"/>
        <v>1993846.1538461538</v>
      </c>
      <c r="DC2069" s="18">
        <f t="shared" si="1233"/>
        <v>6513.2741228718351</v>
      </c>
      <c r="DD2069" s="17">
        <f t="shared" si="1234"/>
        <v>1</v>
      </c>
      <c r="DE2069" s="17">
        <f t="shared" si="1235"/>
        <v>1</v>
      </c>
      <c r="DF2069" s="17">
        <f t="shared" si="1236"/>
        <v>1</v>
      </c>
      <c r="DG2069" s="17">
        <f t="shared" si="1237"/>
        <v>1</v>
      </c>
      <c r="DH2069" s="17">
        <f t="shared" si="1238"/>
        <v>1</v>
      </c>
      <c r="DI2069" s="17">
        <f t="shared" si="1239"/>
        <v>1</v>
      </c>
      <c r="DJ2069" s="20" t="s">
        <v>1879</v>
      </c>
    </row>
    <row r="2070" spans="1:114" x14ac:dyDescent="0.2">
      <c r="A2070" s="15" t="s">
        <v>105</v>
      </c>
      <c r="B2070" s="10" t="s">
        <v>2165</v>
      </c>
      <c r="C2070" s="11">
        <f t="shared" si="1212"/>
        <v>22.105599999999999</v>
      </c>
      <c r="D2070" s="11">
        <f t="shared" si="1202"/>
        <v>100</v>
      </c>
      <c r="E2070" s="11">
        <f t="shared" si="1202"/>
        <v>50</v>
      </c>
      <c r="F2070" s="11">
        <f t="shared" si="1202"/>
        <v>0</v>
      </c>
      <c r="G2070" s="11">
        <f t="shared" si="1202"/>
        <v>11</v>
      </c>
      <c r="H2070" s="11">
        <f t="shared" si="1211"/>
        <v>0</v>
      </c>
      <c r="I2070" s="11">
        <f t="shared" si="1211"/>
        <v>22</v>
      </c>
      <c r="J2070" s="11">
        <f t="shared" si="1211"/>
        <v>0</v>
      </c>
      <c r="K2070" s="11">
        <f t="shared" si="1211"/>
        <v>0</v>
      </c>
      <c r="L2070" s="11">
        <f t="shared" si="1211"/>
        <v>0</v>
      </c>
      <c r="M2070" s="11">
        <f t="shared" si="1211"/>
        <v>0</v>
      </c>
      <c r="N2070" s="11">
        <f t="shared" si="1211"/>
        <v>0</v>
      </c>
      <c r="O2070" s="11">
        <f t="shared" si="1209"/>
        <v>0</v>
      </c>
      <c r="P2070" s="11">
        <f t="shared" si="1209"/>
        <v>0</v>
      </c>
      <c r="Q2070" s="11">
        <f t="shared" si="1209"/>
        <v>0</v>
      </c>
      <c r="R2070" s="11">
        <f t="shared" si="1209"/>
        <v>0</v>
      </c>
      <c r="S2070" s="11">
        <f t="shared" si="1209"/>
        <v>0</v>
      </c>
      <c r="T2070" s="11">
        <f t="shared" si="1208"/>
        <v>3437.0616886749199</v>
      </c>
      <c r="U2070" s="40">
        <f t="shared" si="1213"/>
        <v>0.3</v>
      </c>
      <c r="V2070" s="11">
        <f t="shared" si="1205"/>
        <v>11.1189626405244</v>
      </c>
      <c r="W2070" s="11">
        <f t="shared" si="1205"/>
        <v>1814622.3773532067</v>
      </c>
      <c r="X2070" s="11">
        <f t="shared" si="1205"/>
        <v>36292.447547064134</v>
      </c>
      <c r="Y2070" s="11">
        <f t="shared" si="1205"/>
        <v>56723.947108837681</v>
      </c>
      <c r="Z2070" s="11">
        <f t="shared" si="1205"/>
        <v>1.5629683568538035</v>
      </c>
      <c r="AA2070" s="11">
        <f t="shared" si="1205"/>
        <v>22.977325025666175</v>
      </c>
      <c r="AB2070" s="11">
        <f t="shared" si="1205"/>
        <v>2648.6635554218246</v>
      </c>
      <c r="AC2070" s="11">
        <f t="shared" si="1205"/>
        <v>1548.6635554218249</v>
      </c>
      <c r="AD2070" s="11">
        <f t="shared" si="1205"/>
        <v>614039.74404996273</v>
      </c>
      <c r="AE2070" s="11">
        <f t="shared" si="1205"/>
        <v>24561.589761998508</v>
      </c>
      <c r="AF2070" s="11">
        <f t="shared" si="1205"/>
        <v>34507.358223292067</v>
      </c>
      <c r="AG2070" s="11">
        <f t="shared" si="1205"/>
        <v>1.4049317881158316</v>
      </c>
      <c r="AH2070" s="11">
        <f t="shared" si="1205"/>
        <v>13.366096044972181</v>
      </c>
      <c r="AI2070" s="11">
        <f t="shared" si="1205"/>
        <v>0</v>
      </c>
      <c r="AJ2070" s="11">
        <f t="shared" si="1205"/>
        <v>0</v>
      </c>
      <c r="AK2070" s="11">
        <f t="shared" si="1205"/>
        <v>0</v>
      </c>
      <c r="AL2070" s="11">
        <f t="shared" si="1240"/>
        <v>0</v>
      </c>
      <c r="AM2070" s="11">
        <f t="shared" si="1240"/>
        <v>0</v>
      </c>
      <c r="AN2070" s="11">
        <f t="shared" si="1240"/>
        <v>0</v>
      </c>
      <c r="AO2070" s="11">
        <f t="shared" si="1240"/>
        <v>0</v>
      </c>
      <c r="AP2070" s="11">
        <f t="shared" si="1240"/>
        <v>0</v>
      </c>
      <c r="AQ2070" s="11">
        <f t="shared" si="1240"/>
        <v>0</v>
      </c>
      <c r="AR2070" s="11">
        <f t="shared" si="1240"/>
        <v>0</v>
      </c>
      <c r="AS2070" s="11">
        <f t="shared" si="1240"/>
        <v>0</v>
      </c>
      <c r="AT2070" s="11">
        <f t="shared" si="1240"/>
        <v>0</v>
      </c>
      <c r="AU2070" s="11">
        <f t="shared" si="1240"/>
        <v>0</v>
      </c>
      <c r="AV2070" s="11">
        <f t="shared" si="1210"/>
        <v>2070722.671875</v>
      </c>
      <c r="AW2070" s="11">
        <f t="shared" si="1210"/>
        <v>0</v>
      </c>
      <c r="AX2070" s="11">
        <f t="shared" si="1210"/>
        <v>0</v>
      </c>
      <c r="AY2070" s="11">
        <f t="shared" si="1210"/>
        <v>5643.6588885545625</v>
      </c>
      <c r="AZ2070" s="11">
        <f t="shared" si="1210"/>
        <v>1</v>
      </c>
      <c r="BA2070" s="11">
        <f t="shared" si="1210"/>
        <v>1</v>
      </c>
      <c r="BB2070" s="11">
        <f t="shared" si="1210"/>
        <v>1</v>
      </c>
      <c r="BC2070" s="11">
        <f t="shared" si="1210"/>
        <v>1</v>
      </c>
      <c r="BD2070" s="11">
        <f t="shared" si="1210"/>
        <v>1</v>
      </c>
      <c r="BE2070" s="11">
        <f t="shared" si="1210"/>
        <v>1</v>
      </c>
      <c r="BF2070" s="15" t="str">
        <f t="shared" si="1214"/>
        <v>EN 10210</v>
      </c>
      <c r="BG2070" s="42">
        <v>22.105599999999999</v>
      </c>
      <c r="BH2070" s="17">
        <f t="shared" si="1215"/>
        <v>100</v>
      </c>
      <c r="BI2070" s="17">
        <f t="shared" si="1216"/>
        <v>50</v>
      </c>
      <c r="BK2070" s="17">
        <f t="shared" si="1217"/>
        <v>11</v>
      </c>
      <c r="BM2070" s="17">
        <f t="shared" si="1207"/>
        <v>22</v>
      </c>
      <c r="BX2070" s="18">
        <f t="shared" si="1218"/>
        <v>3437.0616886749199</v>
      </c>
      <c r="BY2070" s="42">
        <v>0.3</v>
      </c>
      <c r="BZ2070" s="43">
        <f t="shared" si="1219"/>
        <v>11.1189626405244</v>
      </c>
      <c r="CA2070" s="18">
        <f t="shared" si="1220"/>
        <v>1814622.3773532067</v>
      </c>
      <c r="CB2070" s="18">
        <f t="shared" si="1221"/>
        <v>36292.447547064134</v>
      </c>
      <c r="CC2070" s="18">
        <f t="shared" si="1222"/>
        <v>56723.947108837681</v>
      </c>
      <c r="CD2070" s="25">
        <f t="shared" si="1223"/>
        <v>1.5629683568538035</v>
      </c>
      <c r="CE2070" s="26">
        <f t="shared" si="1224"/>
        <v>22.977325025666175</v>
      </c>
      <c r="CF2070" s="18">
        <f t="shared" si="1225"/>
        <v>2648.6635554218246</v>
      </c>
      <c r="CG2070" s="18">
        <f t="shared" si="1226"/>
        <v>1548.6635554218249</v>
      </c>
      <c r="CH2070" s="18">
        <f t="shared" si="1227"/>
        <v>614039.74404996273</v>
      </c>
      <c r="CI2070" s="18">
        <f t="shared" si="1228"/>
        <v>24561.589761998508</v>
      </c>
      <c r="CJ2070" s="18">
        <f t="shared" si="1229"/>
        <v>34507.358223292067</v>
      </c>
      <c r="CK2070" s="25">
        <f t="shared" si="1230"/>
        <v>1.4049317881158316</v>
      </c>
      <c r="CL2070" s="26">
        <f t="shared" si="1231"/>
        <v>13.366096044972181</v>
      </c>
      <c r="CZ2070" s="18">
        <f t="shared" si="1232"/>
        <v>2070722.671875</v>
      </c>
      <c r="DC2070" s="18">
        <f t="shared" si="1233"/>
        <v>5643.6588885545625</v>
      </c>
      <c r="DD2070" s="17">
        <f t="shared" si="1234"/>
        <v>1</v>
      </c>
      <c r="DE2070" s="17">
        <f t="shared" si="1235"/>
        <v>1</v>
      </c>
      <c r="DF2070" s="17">
        <f t="shared" si="1236"/>
        <v>1</v>
      </c>
      <c r="DG2070" s="17">
        <f t="shared" si="1237"/>
        <v>1</v>
      </c>
      <c r="DH2070" s="17">
        <f t="shared" si="1238"/>
        <v>1</v>
      </c>
      <c r="DI2070" s="17">
        <f t="shared" si="1239"/>
        <v>1</v>
      </c>
      <c r="DJ2070" s="20" t="s">
        <v>1879</v>
      </c>
    </row>
    <row r="2071" spans="1:114" x14ac:dyDescent="0.2">
      <c r="A2071" s="15" t="s">
        <v>105</v>
      </c>
      <c r="B2071" s="10" t="s">
        <v>2166</v>
      </c>
      <c r="C2071" s="11">
        <f t="shared" si="1212"/>
        <v>24.53125</v>
      </c>
      <c r="D2071" s="11">
        <f t="shared" si="1202"/>
        <v>100</v>
      </c>
      <c r="E2071" s="11">
        <f t="shared" si="1202"/>
        <v>50</v>
      </c>
      <c r="F2071" s="11">
        <f t="shared" si="1202"/>
        <v>0</v>
      </c>
      <c r="G2071" s="11">
        <f t="shared" si="1202"/>
        <v>12.5</v>
      </c>
      <c r="H2071" s="11">
        <f t="shared" si="1211"/>
        <v>0</v>
      </c>
      <c r="I2071" s="11">
        <f t="shared" si="1211"/>
        <v>25</v>
      </c>
      <c r="J2071" s="11">
        <f t="shared" si="1211"/>
        <v>0</v>
      </c>
      <c r="K2071" s="11">
        <f t="shared" si="1211"/>
        <v>0</v>
      </c>
      <c r="L2071" s="11">
        <f t="shared" si="1211"/>
        <v>0</v>
      </c>
      <c r="M2071" s="11">
        <f t="shared" si="1211"/>
        <v>0</v>
      </c>
      <c r="N2071" s="11">
        <f t="shared" si="1211"/>
        <v>0</v>
      </c>
      <c r="O2071" s="11">
        <f t="shared" si="1209"/>
        <v>0</v>
      </c>
      <c r="P2071" s="11">
        <f t="shared" si="1209"/>
        <v>0</v>
      </c>
      <c r="Q2071" s="11">
        <f t="shared" si="1209"/>
        <v>0</v>
      </c>
      <c r="R2071" s="11">
        <f t="shared" si="1209"/>
        <v>0</v>
      </c>
      <c r="S2071" s="11">
        <f t="shared" si="1209"/>
        <v>0</v>
      </c>
      <c r="T2071" s="11">
        <f t="shared" si="1208"/>
        <v>3926.9908169872415</v>
      </c>
      <c r="U2071" s="40">
        <f t="shared" si="1213"/>
        <v>0.3</v>
      </c>
      <c r="V2071" s="11">
        <f t="shared" si="1205"/>
        <v>9.7317672209057022</v>
      </c>
      <c r="W2071" s="11">
        <f t="shared" si="1205"/>
        <v>1694958.7537951595</v>
      </c>
      <c r="X2071" s="11">
        <f t="shared" si="1205"/>
        <v>33899.175075903193</v>
      </c>
      <c r="Y2071" s="11">
        <f t="shared" si="1205"/>
        <v>56721.282424379489</v>
      </c>
      <c r="Z2071" s="11">
        <f t="shared" si="1205"/>
        <v>1.6732348883822576</v>
      </c>
      <c r="AA2071" s="11">
        <f t="shared" si="1205"/>
        <v>20.775411004488106</v>
      </c>
      <c r="AB2071" s="11">
        <f t="shared" si="1205"/>
        <v>3079.3692606170262</v>
      </c>
      <c r="AC2071" s="11">
        <f t="shared" si="1205"/>
        <v>1829.3692606170262</v>
      </c>
      <c r="AD2071" s="11">
        <f t="shared" si="1205"/>
        <v>588187.92046182696</v>
      </c>
      <c r="AE2071" s="11">
        <f t="shared" si="1205"/>
        <v>23527.516818473079</v>
      </c>
      <c r="AF2071" s="11">
        <f t="shared" si="1205"/>
        <v>34424.550908953839</v>
      </c>
      <c r="AG2071" s="11">
        <f t="shared" si="1205"/>
        <v>1.4631612496362023</v>
      </c>
      <c r="AH2071" s="11">
        <f t="shared" si="1205"/>
        <v>12.238497620766518</v>
      </c>
      <c r="AI2071" s="11">
        <f t="shared" si="1205"/>
        <v>0</v>
      </c>
      <c r="AJ2071" s="11">
        <f t="shared" si="1205"/>
        <v>0</v>
      </c>
      <c r="AK2071" s="11">
        <f t="shared" si="1205"/>
        <v>0</v>
      </c>
      <c r="AL2071" s="11">
        <f t="shared" si="1240"/>
        <v>0</v>
      </c>
      <c r="AM2071" s="11">
        <f t="shared" si="1240"/>
        <v>0</v>
      </c>
      <c r="AN2071" s="11">
        <f t="shared" si="1240"/>
        <v>0</v>
      </c>
      <c r="AO2071" s="11">
        <f t="shared" si="1240"/>
        <v>0</v>
      </c>
      <c r="AP2071" s="11">
        <f t="shared" si="1240"/>
        <v>0</v>
      </c>
      <c r="AQ2071" s="11">
        <f t="shared" si="1240"/>
        <v>0</v>
      </c>
      <c r="AR2071" s="11">
        <f t="shared" si="1240"/>
        <v>0</v>
      </c>
      <c r="AS2071" s="11">
        <f t="shared" si="1240"/>
        <v>0</v>
      </c>
      <c r="AT2071" s="11">
        <f t="shared" si="1240"/>
        <v>0</v>
      </c>
      <c r="AU2071" s="11">
        <f t="shared" si="1240"/>
        <v>0</v>
      </c>
      <c r="AV2071" s="11">
        <f t="shared" si="1210"/>
        <v>2153320.3125</v>
      </c>
      <c r="AW2071" s="11">
        <f t="shared" si="1210"/>
        <v>0</v>
      </c>
      <c r="AX2071" s="11">
        <f t="shared" si="1210"/>
        <v>0</v>
      </c>
      <c r="AY2071" s="11">
        <f t="shared" si="1210"/>
        <v>4885.9231515425645</v>
      </c>
      <c r="AZ2071" s="11">
        <f t="shared" si="1210"/>
        <v>1</v>
      </c>
      <c r="BA2071" s="11">
        <f t="shared" si="1210"/>
        <v>1</v>
      </c>
      <c r="BB2071" s="11">
        <f t="shared" si="1210"/>
        <v>1</v>
      </c>
      <c r="BC2071" s="11">
        <f t="shared" si="1210"/>
        <v>1</v>
      </c>
      <c r="BD2071" s="11">
        <f t="shared" si="1210"/>
        <v>1</v>
      </c>
      <c r="BE2071" s="11">
        <f t="shared" si="1210"/>
        <v>1</v>
      </c>
      <c r="BF2071" s="15" t="str">
        <f t="shared" si="1214"/>
        <v>EN 10210</v>
      </c>
      <c r="BG2071" s="42">
        <v>24.53125</v>
      </c>
      <c r="BH2071" s="17">
        <f t="shared" si="1215"/>
        <v>100</v>
      </c>
      <c r="BI2071" s="17">
        <f t="shared" si="1216"/>
        <v>50</v>
      </c>
      <c r="BK2071" s="17">
        <f t="shared" si="1217"/>
        <v>12.5</v>
      </c>
      <c r="BM2071" s="17">
        <f t="shared" si="1207"/>
        <v>25</v>
      </c>
      <c r="BX2071" s="18">
        <f t="shared" si="1218"/>
        <v>3926.9908169872415</v>
      </c>
      <c r="BY2071" s="42">
        <v>0.3</v>
      </c>
      <c r="BZ2071" s="43">
        <f t="shared" si="1219"/>
        <v>9.7317672209057022</v>
      </c>
      <c r="CA2071" s="18">
        <f t="shared" si="1220"/>
        <v>1694958.7537951595</v>
      </c>
      <c r="CB2071" s="18">
        <f t="shared" si="1221"/>
        <v>33899.175075903193</v>
      </c>
      <c r="CC2071" s="18">
        <f t="shared" si="1222"/>
        <v>56721.282424379489</v>
      </c>
      <c r="CD2071" s="25">
        <f t="shared" si="1223"/>
        <v>1.6732348883822576</v>
      </c>
      <c r="CE2071" s="26">
        <f t="shared" si="1224"/>
        <v>20.775411004488106</v>
      </c>
      <c r="CF2071" s="18">
        <f t="shared" si="1225"/>
        <v>3079.3692606170262</v>
      </c>
      <c r="CG2071" s="18">
        <f t="shared" si="1226"/>
        <v>1829.3692606170262</v>
      </c>
      <c r="CH2071" s="18">
        <f t="shared" si="1227"/>
        <v>588187.92046182696</v>
      </c>
      <c r="CI2071" s="18">
        <f t="shared" si="1228"/>
        <v>23527.516818473079</v>
      </c>
      <c r="CJ2071" s="18">
        <f t="shared" si="1229"/>
        <v>34424.550908953839</v>
      </c>
      <c r="CK2071" s="25">
        <f t="shared" si="1230"/>
        <v>1.4631612496362023</v>
      </c>
      <c r="CL2071" s="26">
        <f t="shared" si="1231"/>
        <v>12.238497620766518</v>
      </c>
      <c r="CZ2071" s="18">
        <f t="shared" si="1232"/>
        <v>2153320.3125</v>
      </c>
      <c r="DC2071" s="18">
        <f t="shared" si="1233"/>
        <v>4885.9231515425645</v>
      </c>
      <c r="DD2071" s="17">
        <f t="shared" si="1234"/>
        <v>1</v>
      </c>
      <c r="DE2071" s="17">
        <f t="shared" si="1235"/>
        <v>1</v>
      </c>
      <c r="DF2071" s="17">
        <f t="shared" si="1236"/>
        <v>1</v>
      </c>
      <c r="DG2071" s="17">
        <f t="shared" si="1237"/>
        <v>1</v>
      </c>
      <c r="DH2071" s="17">
        <f t="shared" si="1238"/>
        <v>1</v>
      </c>
      <c r="DI2071" s="17">
        <f t="shared" si="1239"/>
        <v>1</v>
      </c>
      <c r="DJ2071" s="20" t="s">
        <v>1879</v>
      </c>
    </row>
    <row r="2072" spans="1:114" x14ac:dyDescent="0.2">
      <c r="A2072" s="15" t="s">
        <v>105</v>
      </c>
      <c r="B2072" s="10" t="s">
        <v>2167</v>
      </c>
      <c r="C2072" s="11">
        <f t="shared" si="1212"/>
        <v>8.6362560000000048</v>
      </c>
      <c r="D2072" s="11">
        <f t="shared" si="1202"/>
        <v>100</v>
      </c>
      <c r="E2072" s="11">
        <f t="shared" si="1202"/>
        <v>60</v>
      </c>
      <c r="F2072" s="11">
        <f t="shared" si="1202"/>
        <v>0</v>
      </c>
      <c r="G2072" s="11">
        <f t="shared" si="1202"/>
        <v>3.6</v>
      </c>
      <c r="H2072" s="11">
        <f t="shared" si="1211"/>
        <v>0</v>
      </c>
      <c r="I2072" s="11">
        <f t="shared" si="1211"/>
        <v>3.6</v>
      </c>
      <c r="J2072" s="11">
        <f t="shared" si="1211"/>
        <v>0</v>
      </c>
      <c r="K2072" s="11">
        <f t="shared" si="1211"/>
        <v>0</v>
      </c>
      <c r="L2072" s="11">
        <f t="shared" si="1211"/>
        <v>0</v>
      </c>
      <c r="M2072" s="11">
        <f t="shared" si="1211"/>
        <v>0</v>
      </c>
      <c r="N2072" s="11">
        <f t="shared" si="1211"/>
        <v>0</v>
      </c>
      <c r="O2072" s="11">
        <f t="shared" si="1209"/>
        <v>0</v>
      </c>
      <c r="P2072" s="11">
        <f t="shared" si="1209"/>
        <v>0</v>
      </c>
      <c r="Q2072" s="11">
        <f t="shared" si="1209"/>
        <v>0</v>
      </c>
      <c r="R2072" s="11">
        <f t="shared" si="1209"/>
        <v>0</v>
      </c>
      <c r="S2072" s="11">
        <f t="shared" si="1209"/>
        <v>0</v>
      </c>
      <c r="T2072" s="11">
        <f t="shared" si="1208"/>
        <v>1066.7851223715711</v>
      </c>
      <c r="U2072" s="40">
        <f t="shared" si="1213"/>
        <v>0.32</v>
      </c>
      <c r="V2072" s="11">
        <f t="shared" si="1205"/>
        <v>38.212316946797927</v>
      </c>
      <c r="W2072" s="11">
        <f t="shared" si="1205"/>
        <v>1402458.0575475583</v>
      </c>
      <c r="X2072" s="11">
        <f t="shared" si="1205"/>
        <v>28049.161150951168</v>
      </c>
      <c r="Y2072" s="11">
        <f t="shared" si="1205"/>
        <v>34677.539237503246</v>
      </c>
      <c r="Z2072" s="11">
        <f t="shared" si="1205"/>
        <v>1.2363128811902921</v>
      </c>
      <c r="AA2072" s="11">
        <f t="shared" si="1205"/>
        <v>36.258218836684257</v>
      </c>
      <c r="AB2072" s="11">
        <f t="shared" si="1205"/>
        <v>738.46512237157106</v>
      </c>
      <c r="AC2072" s="11">
        <f t="shared" si="1205"/>
        <v>450.46512237157117</v>
      </c>
      <c r="AD2072" s="11">
        <f t="shared" si="1205"/>
        <v>633010.69699605694</v>
      </c>
      <c r="AE2072" s="11">
        <f t="shared" si="1205"/>
        <v>21100.356566535233</v>
      </c>
      <c r="AF2072" s="11">
        <f t="shared" si="1205"/>
        <v>24343.436790071817</v>
      </c>
      <c r="AG2072" s="11">
        <f t="shared" si="1205"/>
        <v>1.1536978872044299</v>
      </c>
      <c r="AH2072" s="11">
        <f t="shared" si="1205"/>
        <v>24.359425939136305</v>
      </c>
      <c r="AI2072" s="11">
        <f t="shared" ref="AI2072:AP2114" si="1241">IF($A2072="x",CM2072,"")</f>
        <v>0</v>
      </c>
      <c r="AJ2072" s="11">
        <f t="shared" si="1241"/>
        <v>0</v>
      </c>
      <c r="AK2072" s="11">
        <f t="shared" si="1241"/>
        <v>0</v>
      </c>
      <c r="AL2072" s="11">
        <f t="shared" si="1240"/>
        <v>0</v>
      </c>
      <c r="AM2072" s="11">
        <f t="shared" si="1240"/>
        <v>0</v>
      </c>
      <c r="AN2072" s="11">
        <f t="shared" si="1240"/>
        <v>0</v>
      </c>
      <c r="AO2072" s="11">
        <f t="shared" si="1240"/>
        <v>0</v>
      </c>
      <c r="AP2072" s="11">
        <f t="shared" si="1240"/>
        <v>0</v>
      </c>
      <c r="AQ2072" s="11">
        <f t="shared" si="1240"/>
        <v>0</v>
      </c>
      <c r="AR2072" s="11">
        <f t="shared" si="1240"/>
        <v>0</v>
      </c>
      <c r="AS2072" s="11">
        <f t="shared" si="1240"/>
        <v>0</v>
      </c>
      <c r="AT2072" s="11">
        <f t="shared" si="1240"/>
        <v>0</v>
      </c>
      <c r="AU2072" s="11">
        <f t="shared" si="1240"/>
        <v>0</v>
      </c>
      <c r="AV2072" s="11">
        <f t="shared" si="1210"/>
        <v>1392904.7454157069</v>
      </c>
      <c r="AW2072" s="11">
        <f t="shared" si="1210"/>
        <v>0</v>
      </c>
      <c r="AX2072" s="11">
        <f t="shared" si="1210"/>
        <v>0</v>
      </c>
      <c r="AY2072" s="11">
        <f t="shared" si="1210"/>
        <v>10823.857683557359</v>
      </c>
      <c r="AZ2072" s="11">
        <f t="shared" si="1210"/>
        <v>1</v>
      </c>
      <c r="BA2072" s="11">
        <f t="shared" si="1210"/>
        <v>1</v>
      </c>
      <c r="BB2072" s="11">
        <f t="shared" si="1210"/>
        <v>1</v>
      </c>
      <c r="BC2072" s="11">
        <f t="shared" si="1210"/>
        <v>1</v>
      </c>
      <c r="BD2072" s="11">
        <f t="shared" si="1210"/>
        <v>1</v>
      </c>
      <c r="BE2072" s="11">
        <f t="shared" si="1210"/>
        <v>2</v>
      </c>
      <c r="BF2072" s="15" t="str">
        <f t="shared" si="1214"/>
        <v>EN 10210</v>
      </c>
      <c r="BG2072" s="42">
        <v>8.6362560000000048</v>
      </c>
      <c r="BH2072" s="17">
        <f t="shared" si="1215"/>
        <v>100</v>
      </c>
      <c r="BI2072" s="17">
        <f t="shared" si="1216"/>
        <v>60</v>
      </c>
      <c r="BK2072" s="17">
        <f t="shared" si="1217"/>
        <v>3.6</v>
      </c>
      <c r="BM2072" s="17">
        <f t="shared" si="1207"/>
        <v>3.6</v>
      </c>
      <c r="BX2072" s="18">
        <f t="shared" si="1218"/>
        <v>1066.7851223715711</v>
      </c>
      <c r="BY2072" s="42">
        <v>0.32</v>
      </c>
      <c r="BZ2072" s="43">
        <f t="shared" si="1219"/>
        <v>38.212316946797927</v>
      </c>
      <c r="CA2072" s="18">
        <f t="shared" si="1220"/>
        <v>1402458.0575475583</v>
      </c>
      <c r="CB2072" s="18">
        <f t="shared" si="1221"/>
        <v>28049.161150951168</v>
      </c>
      <c r="CC2072" s="18">
        <f t="shared" si="1222"/>
        <v>34677.539237503246</v>
      </c>
      <c r="CD2072" s="25">
        <f t="shared" si="1223"/>
        <v>1.2363128811902921</v>
      </c>
      <c r="CE2072" s="26">
        <f t="shared" si="1224"/>
        <v>36.258218836684257</v>
      </c>
      <c r="CF2072" s="18">
        <f t="shared" si="1225"/>
        <v>738.46512237157106</v>
      </c>
      <c r="CG2072" s="18">
        <f t="shared" si="1226"/>
        <v>450.46512237157117</v>
      </c>
      <c r="CH2072" s="18">
        <f t="shared" si="1227"/>
        <v>633010.69699605694</v>
      </c>
      <c r="CI2072" s="18">
        <f t="shared" si="1228"/>
        <v>21100.356566535233</v>
      </c>
      <c r="CJ2072" s="18">
        <f t="shared" si="1229"/>
        <v>24343.436790071817</v>
      </c>
      <c r="CK2072" s="25">
        <f t="shared" si="1230"/>
        <v>1.1536978872044299</v>
      </c>
      <c r="CL2072" s="26">
        <f t="shared" si="1231"/>
        <v>24.359425939136305</v>
      </c>
      <c r="CZ2072" s="18">
        <f t="shared" si="1232"/>
        <v>1392904.7454157069</v>
      </c>
      <c r="DC2072" s="18">
        <f t="shared" si="1233"/>
        <v>10823.857683557359</v>
      </c>
      <c r="DD2072" s="17">
        <f t="shared" si="1234"/>
        <v>1</v>
      </c>
      <c r="DE2072" s="17">
        <f t="shared" si="1235"/>
        <v>1</v>
      </c>
      <c r="DF2072" s="17">
        <f t="shared" si="1236"/>
        <v>1</v>
      </c>
      <c r="DG2072" s="17">
        <f t="shared" si="1237"/>
        <v>1</v>
      </c>
      <c r="DH2072" s="17">
        <f t="shared" si="1238"/>
        <v>1</v>
      </c>
      <c r="DI2072" s="17">
        <f t="shared" si="1239"/>
        <v>2</v>
      </c>
      <c r="DJ2072" s="20" t="s">
        <v>1879</v>
      </c>
    </row>
    <row r="2073" spans="1:114" x14ac:dyDescent="0.2">
      <c r="A2073" s="15" t="s">
        <v>105</v>
      </c>
      <c r="B2073" s="10" t="s">
        <v>2168</v>
      </c>
      <c r="C2073" s="11">
        <f t="shared" si="1212"/>
        <v>9.5456000000000003</v>
      </c>
      <c r="D2073" s="11">
        <f t="shared" si="1202"/>
        <v>100</v>
      </c>
      <c r="E2073" s="11">
        <f t="shared" si="1202"/>
        <v>60</v>
      </c>
      <c r="F2073" s="11">
        <f t="shared" si="1202"/>
        <v>0</v>
      </c>
      <c r="G2073" s="11">
        <f t="shared" si="1202"/>
        <v>4</v>
      </c>
      <c r="H2073" s="11">
        <f t="shared" si="1211"/>
        <v>0</v>
      </c>
      <c r="I2073" s="11">
        <f t="shared" si="1211"/>
        <v>4</v>
      </c>
      <c r="J2073" s="11">
        <f t="shared" si="1211"/>
        <v>0</v>
      </c>
      <c r="K2073" s="11">
        <f t="shared" si="1211"/>
        <v>0</v>
      </c>
      <c r="L2073" s="11">
        <f t="shared" si="1211"/>
        <v>0</v>
      </c>
      <c r="M2073" s="11">
        <f t="shared" si="1211"/>
        <v>0</v>
      </c>
      <c r="N2073" s="11">
        <f t="shared" si="1211"/>
        <v>0</v>
      </c>
      <c r="O2073" s="11">
        <f t="shared" si="1209"/>
        <v>0</v>
      </c>
      <c r="P2073" s="11">
        <f t="shared" si="1209"/>
        <v>0</v>
      </c>
      <c r="Q2073" s="11">
        <f t="shared" si="1209"/>
        <v>0</v>
      </c>
      <c r="R2073" s="11">
        <f t="shared" si="1209"/>
        <v>0</v>
      </c>
      <c r="S2073" s="11">
        <f t="shared" si="1209"/>
        <v>0</v>
      </c>
      <c r="T2073" s="11">
        <f t="shared" si="1208"/>
        <v>1174.79644737231</v>
      </c>
      <c r="U2073" s="40">
        <f t="shared" si="1213"/>
        <v>0.32</v>
      </c>
      <c r="V2073" s="11">
        <f t="shared" ref="V2073:AH2092" si="1242">IF($A2073="x",BZ2073,"")</f>
        <v>34.699058974318021</v>
      </c>
      <c r="W2073" s="11">
        <f t="shared" si="1242"/>
        <v>1525810.1954455345</v>
      </c>
      <c r="X2073" s="11">
        <f t="shared" si="1242"/>
        <v>30516.203908910691</v>
      </c>
      <c r="Y2073" s="11">
        <f t="shared" si="1242"/>
        <v>37938.784122970355</v>
      </c>
      <c r="Z2073" s="11">
        <f t="shared" si="1242"/>
        <v>1.2432340613601773</v>
      </c>
      <c r="AA2073" s="11">
        <f t="shared" si="1242"/>
        <v>36.038685678974524</v>
      </c>
      <c r="AB2073" s="11">
        <f t="shared" si="1242"/>
        <v>822.79644737231001</v>
      </c>
      <c r="AC2073" s="11">
        <f t="shared" si="1242"/>
        <v>502.79644737231007</v>
      </c>
      <c r="AD2073" s="11">
        <f t="shared" si="1242"/>
        <v>686817.40947564424</v>
      </c>
      <c r="AE2073" s="11">
        <f t="shared" si="1242"/>
        <v>22893.91364918814</v>
      </c>
      <c r="AF2073" s="11">
        <f t="shared" si="1242"/>
        <v>26602.855175524157</v>
      </c>
      <c r="AG2073" s="11">
        <f t="shared" si="1242"/>
        <v>1.1620055698282736</v>
      </c>
      <c r="AH2073" s="11">
        <f t="shared" si="1242"/>
        <v>24.179055677026042</v>
      </c>
      <c r="AI2073" s="11">
        <f t="shared" si="1241"/>
        <v>0</v>
      </c>
      <c r="AJ2073" s="11">
        <f t="shared" si="1241"/>
        <v>0</v>
      </c>
      <c r="AK2073" s="11">
        <f t="shared" si="1241"/>
        <v>0</v>
      </c>
      <c r="AL2073" s="11">
        <f t="shared" si="1240"/>
        <v>0</v>
      </c>
      <c r="AM2073" s="11">
        <f t="shared" si="1240"/>
        <v>0</v>
      </c>
      <c r="AN2073" s="11">
        <f t="shared" si="1240"/>
        <v>0</v>
      </c>
      <c r="AO2073" s="11">
        <f t="shared" si="1240"/>
        <v>0</v>
      </c>
      <c r="AP2073" s="11">
        <f t="shared" si="1240"/>
        <v>0</v>
      </c>
      <c r="AQ2073" s="11">
        <f t="shared" si="1240"/>
        <v>0</v>
      </c>
      <c r="AR2073" s="11">
        <f t="shared" si="1240"/>
        <v>0</v>
      </c>
      <c r="AS2073" s="11">
        <f t="shared" si="1240"/>
        <v>0</v>
      </c>
      <c r="AT2073" s="11">
        <f t="shared" si="1240"/>
        <v>0</v>
      </c>
      <c r="AU2073" s="11">
        <f t="shared" si="1240"/>
        <v>0</v>
      </c>
      <c r="AV2073" s="11">
        <f t="shared" si="1210"/>
        <v>1521125.0526315789</v>
      </c>
      <c r="AW2073" s="11">
        <f t="shared" si="1210"/>
        <v>0</v>
      </c>
      <c r="AX2073" s="11">
        <f t="shared" si="1210"/>
        <v>0</v>
      </c>
      <c r="AY2073" s="11">
        <f t="shared" si="1210"/>
        <v>10690.194671058465</v>
      </c>
      <c r="AZ2073" s="11">
        <f t="shared" si="1210"/>
        <v>1</v>
      </c>
      <c r="BA2073" s="11">
        <f t="shared" si="1210"/>
        <v>1</v>
      </c>
      <c r="BB2073" s="11">
        <f t="shared" si="1210"/>
        <v>1</v>
      </c>
      <c r="BC2073" s="11">
        <f t="shared" si="1210"/>
        <v>1</v>
      </c>
      <c r="BD2073" s="11">
        <f t="shared" si="1210"/>
        <v>1</v>
      </c>
      <c r="BE2073" s="11">
        <f t="shared" si="1210"/>
        <v>1</v>
      </c>
      <c r="BF2073" s="15" t="str">
        <f t="shared" si="1214"/>
        <v>EN 10210</v>
      </c>
      <c r="BG2073" s="42">
        <v>9.5456000000000003</v>
      </c>
      <c r="BH2073" s="17">
        <f t="shared" si="1215"/>
        <v>100</v>
      </c>
      <c r="BI2073" s="17">
        <f t="shared" si="1216"/>
        <v>60</v>
      </c>
      <c r="BK2073" s="17">
        <f t="shared" si="1217"/>
        <v>4</v>
      </c>
      <c r="BM2073" s="17">
        <f t="shared" si="1207"/>
        <v>4</v>
      </c>
      <c r="BX2073" s="18">
        <f t="shared" si="1218"/>
        <v>1174.79644737231</v>
      </c>
      <c r="BY2073" s="42">
        <v>0.32</v>
      </c>
      <c r="BZ2073" s="43">
        <f t="shared" si="1219"/>
        <v>34.699058974318021</v>
      </c>
      <c r="CA2073" s="18">
        <f t="shared" si="1220"/>
        <v>1525810.1954455345</v>
      </c>
      <c r="CB2073" s="18">
        <f t="shared" si="1221"/>
        <v>30516.203908910691</v>
      </c>
      <c r="CC2073" s="18">
        <f t="shared" si="1222"/>
        <v>37938.784122970355</v>
      </c>
      <c r="CD2073" s="25">
        <f t="shared" si="1223"/>
        <v>1.2432340613601773</v>
      </c>
      <c r="CE2073" s="26">
        <f t="shared" si="1224"/>
        <v>36.038685678974524</v>
      </c>
      <c r="CF2073" s="18">
        <f t="shared" si="1225"/>
        <v>822.79644737231001</v>
      </c>
      <c r="CG2073" s="18">
        <f t="shared" si="1226"/>
        <v>502.79644737231007</v>
      </c>
      <c r="CH2073" s="18">
        <f t="shared" si="1227"/>
        <v>686817.40947564424</v>
      </c>
      <c r="CI2073" s="18">
        <f t="shared" si="1228"/>
        <v>22893.91364918814</v>
      </c>
      <c r="CJ2073" s="18">
        <f t="shared" si="1229"/>
        <v>26602.855175524157</v>
      </c>
      <c r="CK2073" s="25">
        <f t="shared" si="1230"/>
        <v>1.1620055698282736</v>
      </c>
      <c r="CL2073" s="26">
        <f t="shared" si="1231"/>
        <v>24.179055677026042</v>
      </c>
      <c r="CZ2073" s="18">
        <f t="shared" si="1232"/>
        <v>1521125.0526315789</v>
      </c>
      <c r="DC2073" s="18">
        <f t="shared" si="1233"/>
        <v>10690.194671058465</v>
      </c>
      <c r="DD2073" s="17">
        <f t="shared" si="1234"/>
        <v>1</v>
      </c>
      <c r="DE2073" s="17">
        <f t="shared" si="1235"/>
        <v>1</v>
      </c>
      <c r="DF2073" s="17">
        <f t="shared" si="1236"/>
        <v>1</v>
      </c>
      <c r="DG2073" s="17">
        <f t="shared" si="1237"/>
        <v>1</v>
      </c>
      <c r="DH2073" s="17">
        <f t="shared" si="1238"/>
        <v>1</v>
      </c>
      <c r="DI2073" s="17">
        <f t="shared" si="1239"/>
        <v>1</v>
      </c>
      <c r="DJ2073" s="20" t="s">
        <v>1879</v>
      </c>
    </row>
    <row r="2074" spans="1:114" x14ac:dyDescent="0.2">
      <c r="A2074" s="15" t="s">
        <v>105</v>
      </c>
      <c r="B2074" s="10" t="s">
        <v>2169</v>
      </c>
      <c r="C2074" s="11">
        <f t="shared" si="1212"/>
        <v>10.668150000000001</v>
      </c>
      <c r="D2074" s="11">
        <f t="shared" si="1202"/>
        <v>100</v>
      </c>
      <c r="E2074" s="11">
        <f t="shared" si="1202"/>
        <v>60</v>
      </c>
      <c r="F2074" s="11">
        <f t="shared" si="1202"/>
        <v>0</v>
      </c>
      <c r="G2074" s="11">
        <f t="shared" si="1202"/>
        <v>4.5</v>
      </c>
      <c r="H2074" s="11">
        <f t="shared" si="1211"/>
        <v>0</v>
      </c>
      <c r="I2074" s="11">
        <f t="shared" si="1211"/>
        <v>4.5</v>
      </c>
      <c r="J2074" s="11">
        <f t="shared" si="1211"/>
        <v>0</v>
      </c>
      <c r="K2074" s="11">
        <f t="shared" si="1211"/>
        <v>0</v>
      </c>
      <c r="L2074" s="11">
        <f t="shared" si="1211"/>
        <v>0</v>
      </c>
      <c r="M2074" s="11">
        <f t="shared" si="1211"/>
        <v>0</v>
      </c>
      <c r="N2074" s="11">
        <f t="shared" si="1211"/>
        <v>0</v>
      </c>
      <c r="O2074" s="11">
        <f t="shared" si="1209"/>
        <v>0</v>
      </c>
      <c r="P2074" s="11">
        <f t="shared" si="1209"/>
        <v>0</v>
      </c>
      <c r="Q2074" s="11">
        <f t="shared" si="1209"/>
        <v>0</v>
      </c>
      <c r="R2074" s="11">
        <f t="shared" si="1209"/>
        <v>0</v>
      </c>
      <c r="S2074" s="11">
        <f t="shared" si="1209"/>
        <v>0</v>
      </c>
      <c r="T2074" s="11">
        <f t="shared" si="1208"/>
        <v>1306.85175370558</v>
      </c>
      <c r="U2074" s="40">
        <f t="shared" si="1213"/>
        <v>0.32</v>
      </c>
      <c r="V2074" s="11">
        <f t="shared" si="1242"/>
        <v>31.192773851053701</v>
      </c>
      <c r="W2074" s="11">
        <f t="shared" si="1242"/>
        <v>1671421.2329947522</v>
      </c>
      <c r="X2074" s="11">
        <f t="shared" si="1242"/>
        <v>33428.424659895041</v>
      </c>
      <c r="Y2074" s="11">
        <f t="shared" si="1242"/>
        <v>41853.921901928778</v>
      </c>
      <c r="Z2074" s="11">
        <f t="shared" si="1242"/>
        <v>1.2520458959031362</v>
      </c>
      <c r="AA2074" s="11">
        <f t="shared" si="1242"/>
        <v>35.762658447990432</v>
      </c>
      <c r="AB2074" s="11">
        <f t="shared" si="1242"/>
        <v>928.85175370557988</v>
      </c>
      <c r="AC2074" s="11">
        <f t="shared" si="1242"/>
        <v>568.85175370557988</v>
      </c>
      <c r="AD2074" s="11">
        <f t="shared" si="1242"/>
        <v>749835.05839983327</v>
      </c>
      <c r="AE2074" s="11">
        <f t="shared" si="1242"/>
        <v>24994.501946661108</v>
      </c>
      <c r="AF2074" s="11">
        <f t="shared" si="1242"/>
        <v>29306.886827817179</v>
      </c>
      <c r="AG2074" s="11">
        <f t="shared" si="1242"/>
        <v>1.1725333391462973</v>
      </c>
      <c r="AH2074" s="11">
        <f t="shared" si="1242"/>
        <v>23.95354018118476</v>
      </c>
      <c r="AI2074" s="11">
        <f t="shared" si="1241"/>
        <v>0</v>
      </c>
      <c r="AJ2074" s="11">
        <f t="shared" si="1241"/>
        <v>0</v>
      </c>
      <c r="AK2074" s="11">
        <f t="shared" si="1241"/>
        <v>0</v>
      </c>
      <c r="AL2074" s="11">
        <f t="shared" si="1240"/>
        <v>0</v>
      </c>
      <c r="AM2074" s="11">
        <f t="shared" si="1240"/>
        <v>0</v>
      </c>
      <c r="AN2074" s="11">
        <f t="shared" si="1240"/>
        <v>0</v>
      </c>
      <c r="AO2074" s="11">
        <f t="shared" si="1240"/>
        <v>0</v>
      </c>
      <c r="AP2074" s="11">
        <f t="shared" si="1240"/>
        <v>0</v>
      </c>
      <c r="AQ2074" s="11">
        <f t="shared" si="1240"/>
        <v>0</v>
      </c>
      <c r="AR2074" s="11">
        <f t="shared" si="1240"/>
        <v>0</v>
      </c>
      <c r="AS2074" s="11">
        <f t="shared" si="1240"/>
        <v>0</v>
      </c>
      <c r="AT2074" s="11">
        <f t="shared" si="1240"/>
        <v>0</v>
      </c>
      <c r="AU2074" s="11">
        <f t="shared" si="1240"/>
        <v>0</v>
      </c>
      <c r="AV2074" s="11">
        <f t="shared" si="1210"/>
        <v>1674396.3613410597</v>
      </c>
      <c r="AW2074" s="11">
        <f t="shared" si="1210"/>
        <v>0</v>
      </c>
      <c r="AX2074" s="11">
        <f t="shared" si="1210"/>
        <v>0</v>
      </c>
      <c r="AY2074" s="11">
        <f t="shared" si="1210"/>
        <v>10522.27763055837</v>
      </c>
      <c r="AZ2074" s="11">
        <f t="shared" si="1210"/>
        <v>1</v>
      </c>
      <c r="BA2074" s="11">
        <f t="shared" si="1210"/>
        <v>1</v>
      </c>
      <c r="BB2074" s="11">
        <f t="shared" si="1210"/>
        <v>1</v>
      </c>
      <c r="BC2074" s="11">
        <f t="shared" si="1210"/>
        <v>1</v>
      </c>
      <c r="BD2074" s="11">
        <f t="shared" si="1210"/>
        <v>1</v>
      </c>
      <c r="BE2074" s="11">
        <f t="shared" si="1210"/>
        <v>1</v>
      </c>
      <c r="BF2074" s="15" t="str">
        <f t="shared" si="1214"/>
        <v>EN 10210</v>
      </c>
      <c r="BG2074" s="42">
        <v>10.668150000000001</v>
      </c>
      <c r="BH2074" s="17">
        <f t="shared" si="1215"/>
        <v>100</v>
      </c>
      <c r="BI2074" s="17">
        <f t="shared" si="1216"/>
        <v>60</v>
      </c>
      <c r="BK2074" s="17">
        <f t="shared" si="1217"/>
        <v>4.5</v>
      </c>
      <c r="BM2074" s="17">
        <f t="shared" si="1207"/>
        <v>4.5</v>
      </c>
      <c r="BX2074" s="18">
        <f t="shared" si="1218"/>
        <v>1306.85175370558</v>
      </c>
      <c r="BY2074" s="42">
        <v>0.32</v>
      </c>
      <c r="BZ2074" s="43">
        <f t="shared" si="1219"/>
        <v>31.192773851053701</v>
      </c>
      <c r="CA2074" s="18">
        <f t="shared" si="1220"/>
        <v>1671421.2329947522</v>
      </c>
      <c r="CB2074" s="18">
        <f t="shared" si="1221"/>
        <v>33428.424659895041</v>
      </c>
      <c r="CC2074" s="18">
        <f t="shared" si="1222"/>
        <v>41853.921901928778</v>
      </c>
      <c r="CD2074" s="25">
        <f t="shared" si="1223"/>
        <v>1.2520458959031362</v>
      </c>
      <c r="CE2074" s="26">
        <f t="shared" si="1224"/>
        <v>35.762658447990432</v>
      </c>
      <c r="CF2074" s="18">
        <f t="shared" si="1225"/>
        <v>928.85175370557988</v>
      </c>
      <c r="CG2074" s="18">
        <f t="shared" si="1226"/>
        <v>568.85175370557988</v>
      </c>
      <c r="CH2074" s="18">
        <f t="shared" si="1227"/>
        <v>749835.05839983327</v>
      </c>
      <c r="CI2074" s="18">
        <f t="shared" si="1228"/>
        <v>24994.501946661108</v>
      </c>
      <c r="CJ2074" s="18">
        <f t="shared" si="1229"/>
        <v>29306.886827817179</v>
      </c>
      <c r="CK2074" s="25">
        <f t="shared" si="1230"/>
        <v>1.1725333391462973</v>
      </c>
      <c r="CL2074" s="26">
        <f t="shared" si="1231"/>
        <v>23.95354018118476</v>
      </c>
      <c r="CZ2074" s="18">
        <f t="shared" si="1232"/>
        <v>1674396.3613410597</v>
      </c>
      <c r="DC2074" s="18">
        <f t="shared" si="1233"/>
        <v>10522.27763055837</v>
      </c>
      <c r="DD2074" s="17">
        <f t="shared" si="1234"/>
        <v>1</v>
      </c>
      <c r="DE2074" s="17">
        <f t="shared" si="1235"/>
        <v>1</v>
      </c>
      <c r="DF2074" s="17">
        <f t="shared" si="1236"/>
        <v>1</v>
      </c>
      <c r="DG2074" s="17">
        <f t="shared" si="1237"/>
        <v>1</v>
      </c>
      <c r="DH2074" s="17">
        <f t="shared" si="1238"/>
        <v>1</v>
      </c>
      <c r="DI2074" s="17">
        <f t="shared" si="1239"/>
        <v>1</v>
      </c>
      <c r="DJ2074" s="20" t="s">
        <v>1879</v>
      </c>
    </row>
    <row r="2075" spans="1:114" x14ac:dyDescent="0.2">
      <c r="A2075" s="15" t="s">
        <v>105</v>
      </c>
      <c r="B2075" s="10" t="s">
        <v>2170</v>
      </c>
      <c r="C2075" s="11">
        <f t="shared" si="1212"/>
        <v>11.775</v>
      </c>
      <c r="D2075" s="11">
        <f t="shared" si="1202"/>
        <v>100</v>
      </c>
      <c r="E2075" s="11">
        <f t="shared" si="1202"/>
        <v>60</v>
      </c>
      <c r="F2075" s="11">
        <f t="shared" si="1202"/>
        <v>0</v>
      </c>
      <c r="G2075" s="11">
        <f t="shared" si="1202"/>
        <v>5</v>
      </c>
      <c r="H2075" s="11">
        <f t="shared" si="1211"/>
        <v>0</v>
      </c>
      <c r="I2075" s="11">
        <f t="shared" si="1211"/>
        <v>5</v>
      </c>
      <c r="J2075" s="11">
        <f t="shared" si="1211"/>
        <v>0</v>
      </c>
      <c r="K2075" s="11">
        <f t="shared" si="1211"/>
        <v>0</v>
      </c>
      <c r="L2075" s="11">
        <f t="shared" si="1211"/>
        <v>0</v>
      </c>
      <c r="M2075" s="11">
        <f t="shared" si="1211"/>
        <v>0</v>
      </c>
      <c r="N2075" s="11">
        <f t="shared" si="1211"/>
        <v>0</v>
      </c>
      <c r="O2075" s="11">
        <f t="shared" si="1209"/>
        <v>0</v>
      </c>
      <c r="P2075" s="11">
        <f t="shared" si="1209"/>
        <v>0</v>
      </c>
      <c r="Q2075" s="11">
        <f t="shared" si="1209"/>
        <v>0</v>
      </c>
      <c r="R2075" s="11">
        <f t="shared" si="1209"/>
        <v>0</v>
      </c>
      <c r="S2075" s="11">
        <f t="shared" si="1209"/>
        <v>0</v>
      </c>
      <c r="T2075" s="11">
        <f t="shared" si="1208"/>
        <v>1435.6194490192345</v>
      </c>
      <c r="U2075" s="40">
        <f t="shared" si="1213"/>
        <v>0.32</v>
      </c>
      <c r="V2075" s="11">
        <f t="shared" si="1242"/>
        <v>28.394942154092345</v>
      </c>
      <c r="W2075" s="11">
        <f t="shared" si="1242"/>
        <v>1807687.5595459593</v>
      </c>
      <c r="X2075" s="11">
        <f t="shared" si="1242"/>
        <v>36153.751190919189</v>
      </c>
      <c r="Y2075" s="11">
        <f t="shared" si="1242"/>
        <v>45591.444627436045</v>
      </c>
      <c r="Z2075" s="11">
        <f t="shared" si="1242"/>
        <v>1.2610432700794638</v>
      </c>
      <c r="AA2075" s="11">
        <f t="shared" si="1242"/>
        <v>35.484771907068726</v>
      </c>
      <c r="AB2075" s="11">
        <f t="shared" si="1242"/>
        <v>1035.6194490192345</v>
      </c>
      <c r="AC2075" s="11">
        <f t="shared" si="1242"/>
        <v>635.61944901923459</v>
      </c>
      <c r="AD2075" s="11">
        <f t="shared" si="1242"/>
        <v>808277.55405621161</v>
      </c>
      <c r="AE2075" s="11">
        <f t="shared" si="1242"/>
        <v>26942.585135207053</v>
      </c>
      <c r="AF2075" s="11">
        <f t="shared" si="1242"/>
        <v>31879.055647051358</v>
      </c>
      <c r="AG2075" s="11">
        <f t="shared" si="1242"/>
        <v>1.1832218581502636</v>
      </c>
      <c r="AH2075" s="11">
        <f t="shared" si="1242"/>
        <v>23.727970439456929</v>
      </c>
      <c r="AI2075" s="11">
        <f t="shared" si="1241"/>
        <v>0</v>
      </c>
      <c r="AJ2075" s="11">
        <f t="shared" si="1241"/>
        <v>0</v>
      </c>
      <c r="AK2075" s="11">
        <f t="shared" si="1241"/>
        <v>0</v>
      </c>
      <c r="AL2075" s="11">
        <f t="shared" si="1240"/>
        <v>0</v>
      </c>
      <c r="AM2075" s="11">
        <f t="shared" si="1240"/>
        <v>0</v>
      </c>
      <c r="AN2075" s="11">
        <f t="shared" si="1240"/>
        <v>0</v>
      </c>
      <c r="AO2075" s="11">
        <f t="shared" si="1240"/>
        <v>0</v>
      </c>
      <c r="AP2075" s="11">
        <f t="shared" si="1240"/>
        <v>0</v>
      </c>
      <c r="AQ2075" s="11">
        <f t="shared" si="1240"/>
        <v>0</v>
      </c>
      <c r="AR2075" s="11">
        <f t="shared" si="1240"/>
        <v>0</v>
      </c>
      <c r="AS2075" s="11">
        <f t="shared" si="1240"/>
        <v>0</v>
      </c>
      <c r="AT2075" s="11">
        <f t="shared" si="1240"/>
        <v>0</v>
      </c>
      <c r="AU2075" s="11">
        <f t="shared" si="1240"/>
        <v>0</v>
      </c>
      <c r="AV2075" s="11">
        <f t="shared" si="1210"/>
        <v>1820041.6666666667</v>
      </c>
      <c r="AW2075" s="11">
        <f t="shared" si="1210"/>
        <v>0</v>
      </c>
      <c r="AX2075" s="11">
        <f t="shared" si="1210"/>
        <v>0</v>
      </c>
      <c r="AY2075" s="11">
        <f t="shared" si="1210"/>
        <v>10353.429173528852</v>
      </c>
      <c r="AZ2075" s="11">
        <f t="shared" si="1210"/>
        <v>1</v>
      </c>
      <c r="BA2075" s="11">
        <f t="shared" si="1210"/>
        <v>1</v>
      </c>
      <c r="BB2075" s="11">
        <f t="shared" si="1210"/>
        <v>1</v>
      </c>
      <c r="BC2075" s="11">
        <f t="shared" si="1210"/>
        <v>1</v>
      </c>
      <c r="BD2075" s="11">
        <f t="shared" si="1210"/>
        <v>1</v>
      </c>
      <c r="BE2075" s="11">
        <f t="shared" si="1210"/>
        <v>1</v>
      </c>
      <c r="BF2075" s="15" t="str">
        <f t="shared" si="1214"/>
        <v>EN 10210</v>
      </c>
      <c r="BG2075" s="42">
        <v>11.775</v>
      </c>
      <c r="BH2075" s="17">
        <f t="shared" si="1215"/>
        <v>100</v>
      </c>
      <c r="BI2075" s="17">
        <f t="shared" si="1216"/>
        <v>60</v>
      </c>
      <c r="BK2075" s="17">
        <f t="shared" si="1217"/>
        <v>5</v>
      </c>
      <c r="BM2075" s="17">
        <f t="shared" si="1207"/>
        <v>5</v>
      </c>
      <c r="BX2075" s="18">
        <f t="shared" si="1218"/>
        <v>1435.6194490192345</v>
      </c>
      <c r="BY2075" s="42">
        <v>0.32</v>
      </c>
      <c r="BZ2075" s="43">
        <f t="shared" si="1219"/>
        <v>28.394942154092345</v>
      </c>
      <c r="CA2075" s="18">
        <f t="shared" si="1220"/>
        <v>1807687.5595459593</v>
      </c>
      <c r="CB2075" s="18">
        <f t="shared" si="1221"/>
        <v>36153.751190919189</v>
      </c>
      <c r="CC2075" s="18">
        <f t="shared" si="1222"/>
        <v>45591.444627436045</v>
      </c>
      <c r="CD2075" s="25">
        <f t="shared" si="1223"/>
        <v>1.2610432700794638</v>
      </c>
      <c r="CE2075" s="26">
        <f t="shared" si="1224"/>
        <v>35.484771907068726</v>
      </c>
      <c r="CF2075" s="18">
        <f t="shared" si="1225"/>
        <v>1035.6194490192345</v>
      </c>
      <c r="CG2075" s="18">
        <f t="shared" si="1226"/>
        <v>635.61944901923459</v>
      </c>
      <c r="CH2075" s="18">
        <f t="shared" si="1227"/>
        <v>808277.55405621161</v>
      </c>
      <c r="CI2075" s="18">
        <f t="shared" si="1228"/>
        <v>26942.585135207053</v>
      </c>
      <c r="CJ2075" s="18">
        <f t="shared" si="1229"/>
        <v>31879.055647051358</v>
      </c>
      <c r="CK2075" s="25">
        <f t="shared" si="1230"/>
        <v>1.1832218581502636</v>
      </c>
      <c r="CL2075" s="26">
        <f t="shared" si="1231"/>
        <v>23.727970439456929</v>
      </c>
      <c r="CZ2075" s="18">
        <f t="shared" si="1232"/>
        <v>1820041.6666666667</v>
      </c>
      <c r="DC2075" s="18">
        <f t="shared" si="1233"/>
        <v>10353.429173528852</v>
      </c>
      <c r="DD2075" s="17">
        <f t="shared" si="1234"/>
        <v>1</v>
      </c>
      <c r="DE2075" s="17">
        <f t="shared" si="1235"/>
        <v>1</v>
      </c>
      <c r="DF2075" s="17">
        <f t="shared" si="1236"/>
        <v>1</v>
      </c>
      <c r="DG2075" s="17">
        <f t="shared" si="1237"/>
        <v>1</v>
      </c>
      <c r="DH2075" s="17">
        <f t="shared" si="1238"/>
        <v>1</v>
      </c>
      <c r="DI2075" s="17">
        <f t="shared" si="1239"/>
        <v>1</v>
      </c>
      <c r="DJ2075" s="20" t="s">
        <v>1879</v>
      </c>
    </row>
    <row r="2076" spans="1:114" x14ac:dyDescent="0.2">
      <c r="A2076" s="15" t="s">
        <v>105</v>
      </c>
      <c r="B2076" s="10" t="s">
        <v>2171</v>
      </c>
      <c r="C2076" s="11">
        <f t="shared" si="1212"/>
        <v>13.082496000000004</v>
      </c>
      <c r="D2076" s="11">
        <f t="shared" si="1202"/>
        <v>100</v>
      </c>
      <c r="E2076" s="11">
        <f t="shared" si="1202"/>
        <v>60</v>
      </c>
      <c r="F2076" s="11">
        <f t="shared" si="1202"/>
        <v>0</v>
      </c>
      <c r="G2076" s="11">
        <f t="shared" si="1202"/>
        <v>5.6</v>
      </c>
      <c r="H2076" s="11">
        <f t="shared" si="1211"/>
        <v>0</v>
      </c>
      <c r="I2076" s="11">
        <f t="shared" si="1211"/>
        <v>5.6</v>
      </c>
      <c r="J2076" s="11">
        <f t="shared" si="1211"/>
        <v>0</v>
      </c>
      <c r="K2076" s="11">
        <f t="shared" si="1211"/>
        <v>0</v>
      </c>
      <c r="L2076" s="11">
        <f t="shared" si="1211"/>
        <v>0</v>
      </c>
      <c r="M2076" s="11">
        <f t="shared" si="1211"/>
        <v>0</v>
      </c>
      <c r="N2076" s="11">
        <f t="shared" si="1211"/>
        <v>0</v>
      </c>
      <c r="O2076" s="11">
        <f t="shared" si="1209"/>
        <v>0</v>
      </c>
      <c r="P2076" s="11">
        <f t="shared" si="1209"/>
        <v>0</v>
      </c>
      <c r="Q2076" s="11">
        <f t="shared" si="1209"/>
        <v>0</v>
      </c>
      <c r="R2076" s="11">
        <f t="shared" si="1209"/>
        <v>0</v>
      </c>
      <c r="S2076" s="11">
        <f t="shared" si="1209"/>
        <v>0</v>
      </c>
      <c r="T2076" s="11">
        <f t="shared" si="1208"/>
        <v>1585.8010368497278</v>
      </c>
      <c r="U2076" s="40">
        <f t="shared" si="1213"/>
        <v>0.32</v>
      </c>
      <c r="V2076" s="11">
        <f t="shared" si="1242"/>
        <v>25.705829585766601</v>
      </c>
      <c r="W2076" s="11">
        <f t="shared" si="1242"/>
        <v>1959152.7268928965</v>
      </c>
      <c r="X2076" s="11">
        <f t="shared" si="1242"/>
        <v>39183.054537857926</v>
      </c>
      <c r="Y2076" s="11">
        <f t="shared" si="1242"/>
        <v>49844.642896436104</v>
      </c>
      <c r="Z2076" s="11">
        <f t="shared" si="1242"/>
        <v>1.2720969175151251</v>
      </c>
      <c r="AA2076" s="11">
        <f t="shared" si="1242"/>
        <v>35.148742959407969</v>
      </c>
      <c r="AB2076" s="11">
        <f t="shared" si="1242"/>
        <v>1164.6810368497277</v>
      </c>
      <c r="AC2076" s="11">
        <f t="shared" si="1242"/>
        <v>716.68103684972766</v>
      </c>
      <c r="AD2076" s="11">
        <f t="shared" si="1242"/>
        <v>872573.18577534356</v>
      </c>
      <c r="AE2076" s="11">
        <f t="shared" si="1242"/>
        <v>29085.77285917812</v>
      </c>
      <c r="AF2076" s="11">
        <f t="shared" si="1242"/>
        <v>34794.222159441539</v>
      </c>
      <c r="AG2076" s="11">
        <f t="shared" si="1242"/>
        <v>1.1962625964213325</v>
      </c>
      <c r="AH2076" s="11">
        <f t="shared" si="1242"/>
        <v>23.457222253698191</v>
      </c>
      <c r="AI2076" s="11">
        <f t="shared" si="1241"/>
        <v>0</v>
      </c>
      <c r="AJ2076" s="11">
        <f t="shared" si="1241"/>
        <v>0</v>
      </c>
      <c r="AK2076" s="11">
        <f t="shared" si="1241"/>
        <v>0</v>
      </c>
      <c r="AL2076" s="11">
        <f t="shared" si="1240"/>
        <v>0</v>
      </c>
      <c r="AM2076" s="11">
        <f t="shared" si="1240"/>
        <v>0</v>
      </c>
      <c r="AN2076" s="11">
        <f t="shared" si="1240"/>
        <v>0</v>
      </c>
      <c r="AO2076" s="11">
        <f t="shared" si="1240"/>
        <v>0</v>
      </c>
      <c r="AP2076" s="11">
        <f t="shared" si="1240"/>
        <v>0</v>
      </c>
      <c r="AQ2076" s="11">
        <f t="shared" si="1240"/>
        <v>0</v>
      </c>
      <c r="AR2076" s="11">
        <f t="shared" si="1240"/>
        <v>0</v>
      </c>
      <c r="AS2076" s="11">
        <f t="shared" si="1240"/>
        <v>0</v>
      </c>
      <c r="AT2076" s="11">
        <f t="shared" si="1240"/>
        <v>0</v>
      </c>
      <c r="AU2076" s="11">
        <f t="shared" si="1240"/>
        <v>0</v>
      </c>
      <c r="AV2076" s="11">
        <f t="shared" si="1210"/>
        <v>1984983.4011526878</v>
      </c>
      <c r="AW2076" s="11">
        <f t="shared" si="1210"/>
        <v>0</v>
      </c>
      <c r="AX2076" s="11">
        <f t="shared" si="1210"/>
        <v>0</v>
      </c>
      <c r="AY2076" s="11">
        <f t="shared" si="1210"/>
        <v>10149.581555274592</v>
      </c>
      <c r="AZ2076" s="11">
        <f t="shared" si="1210"/>
        <v>1</v>
      </c>
      <c r="BA2076" s="11">
        <f t="shared" si="1210"/>
        <v>1</v>
      </c>
      <c r="BB2076" s="11">
        <f t="shared" si="1210"/>
        <v>1</v>
      </c>
      <c r="BC2076" s="11">
        <f t="shared" si="1210"/>
        <v>1</v>
      </c>
      <c r="BD2076" s="11">
        <f t="shared" si="1210"/>
        <v>1</v>
      </c>
      <c r="BE2076" s="11">
        <f t="shared" si="1210"/>
        <v>1</v>
      </c>
      <c r="BF2076" s="15" t="str">
        <f t="shared" si="1214"/>
        <v>EN 10210</v>
      </c>
      <c r="BG2076" s="42">
        <v>13.082496000000004</v>
      </c>
      <c r="BH2076" s="17">
        <f t="shared" si="1215"/>
        <v>100</v>
      </c>
      <c r="BI2076" s="17">
        <f t="shared" si="1216"/>
        <v>60</v>
      </c>
      <c r="BK2076" s="17">
        <f t="shared" si="1217"/>
        <v>5.6</v>
      </c>
      <c r="BM2076" s="17">
        <f t="shared" si="1207"/>
        <v>5.6</v>
      </c>
      <c r="BX2076" s="18">
        <f t="shared" si="1218"/>
        <v>1585.8010368497278</v>
      </c>
      <c r="BY2076" s="42">
        <v>0.32</v>
      </c>
      <c r="BZ2076" s="43">
        <f t="shared" si="1219"/>
        <v>25.705829585766601</v>
      </c>
      <c r="CA2076" s="18">
        <f t="shared" si="1220"/>
        <v>1959152.7268928965</v>
      </c>
      <c r="CB2076" s="18">
        <f t="shared" si="1221"/>
        <v>39183.054537857926</v>
      </c>
      <c r="CC2076" s="18">
        <f t="shared" si="1222"/>
        <v>49844.642896436104</v>
      </c>
      <c r="CD2076" s="25">
        <f t="shared" si="1223"/>
        <v>1.2720969175151251</v>
      </c>
      <c r="CE2076" s="26">
        <f t="shared" si="1224"/>
        <v>35.148742959407969</v>
      </c>
      <c r="CF2076" s="18">
        <f t="shared" si="1225"/>
        <v>1164.6810368497277</v>
      </c>
      <c r="CG2076" s="18">
        <f t="shared" si="1226"/>
        <v>716.68103684972766</v>
      </c>
      <c r="CH2076" s="18">
        <f t="shared" si="1227"/>
        <v>872573.18577534356</v>
      </c>
      <c r="CI2076" s="18">
        <f t="shared" si="1228"/>
        <v>29085.77285917812</v>
      </c>
      <c r="CJ2076" s="18">
        <f t="shared" si="1229"/>
        <v>34794.222159441539</v>
      </c>
      <c r="CK2076" s="25">
        <f t="shared" si="1230"/>
        <v>1.1962625964213325</v>
      </c>
      <c r="CL2076" s="26">
        <f t="shared" si="1231"/>
        <v>23.457222253698191</v>
      </c>
      <c r="CZ2076" s="18">
        <f t="shared" si="1232"/>
        <v>1984983.4011526878</v>
      </c>
      <c r="DC2076" s="18">
        <f t="shared" si="1233"/>
        <v>10149.581555274592</v>
      </c>
      <c r="DD2076" s="17">
        <f t="shared" si="1234"/>
        <v>1</v>
      </c>
      <c r="DE2076" s="17">
        <f t="shared" si="1235"/>
        <v>1</v>
      </c>
      <c r="DF2076" s="17">
        <f t="shared" si="1236"/>
        <v>1</v>
      </c>
      <c r="DG2076" s="17">
        <f t="shared" si="1237"/>
        <v>1</v>
      </c>
      <c r="DH2076" s="17">
        <f t="shared" si="1238"/>
        <v>1</v>
      </c>
      <c r="DI2076" s="17">
        <f t="shared" si="1239"/>
        <v>1</v>
      </c>
      <c r="DJ2076" s="20" t="s">
        <v>1879</v>
      </c>
    </row>
    <row r="2077" spans="1:114" x14ac:dyDescent="0.2">
      <c r="A2077" s="15" t="s">
        <v>105</v>
      </c>
      <c r="B2077" s="10" t="s">
        <v>2172</v>
      </c>
      <c r="C2077" s="11">
        <f t="shared" si="1212"/>
        <v>14.579333999999998</v>
      </c>
      <c r="D2077" s="11">
        <f t="shared" si="1202"/>
        <v>100</v>
      </c>
      <c r="E2077" s="11">
        <f t="shared" si="1202"/>
        <v>60</v>
      </c>
      <c r="F2077" s="11">
        <f t="shared" si="1202"/>
        <v>0</v>
      </c>
      <c r="G2077" s="11">
        <f t="shared" si="1202"/>
        <v>6.3</v>
      </c>
      <c r="H2077" s="11">
        <f t="shared" si="1211"/>
        <v>0</v>
      </c>
      <c r="I2077" s="11">
        <f t="shared" si="1211"/>
        <v>9.4499999999999993</v>
      </c>
      <c r="J2077" s="11">
        <f t="shared" si="1211"/>
        <v>0</v>
      </c>
      <c r="K2077" s="11">
        <f t="shared" si="1211"/>
        <v>0</v>
      </c>
      <c r="L2077" s="11">
        <f t="shared" si="1211"/>
        <v>0</v>
      </c>
      <c r="M2077" s="11">
        <f t="shared" si="1211"/>
        <v>0</v>
      </c>
      <c r="N2077" s="11">
        <f t="shared" si="1211"/>
        <v>0</v>
      </c>
      <c r="O2077" s="11">
        <f t="shared" si="1209"/>
        <v>0</v>
      </c>
      <c r="P2077" s="11">
        <f t="shared" si="1209"/>
        <v>0</v>
      </c>
      <c r="Q2077" s="11">
        <f t="shared" si="1209"/>
        <v>0</v>
      </c>
      <c r="R2077" s="11">
        <f t="shared" si="1209"/>
        <v>0</v>
      </c>
      <c r="S2077" s="11">
        <f t="shared" si="1209"/>
        <v>0</v>
      </c>
      <c r="T2077" s="11">
        <f t="shared" si="1208"/>
        <v>1876.8215152101393</v>
      </c>
      <c r="U2077" s="40">
        <f t="shared" si="1213"/>
        <v>0.32</v>
      </c>
      <c r="V2077" s="11">
        <f t="shared" si="1242"/>
        <v>21.719876333379993</v>
      </c>
      <c r="W2077" s="11">
        <f t="shared" si="1242"/>
        <v>2033777.143649742</v>
      </c>
      <c r="X2077" s="11">
        <f t="shared" si="1242"/>
        <v>40675.54287299484</v>
      </c>
      <c r="Y2077" s="11">
        <f t="shared" si="1242"/>
        <v>52771.027801674114</v>
      </c>
      <c r="Z2077" s="11">
        <f t="shared" si="1242"/>
        <v>1.2973650521751159</v>
      </c>
      <c r="AA2077" s="11">
        <f t="shared" si="1242"/>
        <v>32.918511898244581</v>
      </c>
      <c r="AB2077" s="11">
        <f t="shared" si="1242"/>
        <v>1361.8592496839158</v>
      </c>
      <c r="AC2077" s="11">
        <f t="shared" si="1242"/>
        <v>857.85924968391555</v>
      </c>
      <c r="AD2077" s="11">
        <f t="shared" si="1242"/>
        <v>909131.65145634382</v>
      </c>
      <c r="AE2077" s="11">
        <f t="shared" si="1242"/>
        <v>30304.388381878129</v>
      </c>
      <c r="AF2077" s="11">
        <f t="shared" si="1242"/>
        <v>36924.242807995797</v>
      </c>
      <c r="AG2077" s="11">
        <f t="shared" si="1242"/>
        <v>1.2184454060810648</v>
      </c>
      <c r="AH2077" s="11">
        <f t="shared" si="1242"/>
        <v>22.00908067331865</v>
      </c>
      <c r="AI2077" s="11">
        <f t="shared" si="1241"/>
        <v>0</v>
      </c>
      <c r="AJ2077" s="11">
        <f t="shared" si="1241"/>
        <v>0</v>
      </c>
      <c r="AK2077" s="11">
        <f t="shared" si="1241"/>
        <v>0</v>
      </c>
      <c r="AL2077" s="11">
        <f t="shared" si="1240"/>
        <v>0</v>
      </c>
      <c r="AM2077" s="11">
        <f t="shared" si="1240"/>
        <v>0</v>
      </c>
      <c r="AN2077" s="11">
        <f t="shared" si="1240"/>
        <v>0</v>
      </c>
      <c r="AO2077" s="11">
        <f t="shared" si="1240"/>
        <v>0</v>
      </c>
      <c r="AP2077" s="11">
        <f t="shared" si="1240"/>
        <v>0</v>
      </c>
      <c r="AQ2077" s="11">
        <f t="shared" si="1240"/>
        <v>0</v>
      </c>
      <c r="AR2077" s="11">
        <f t="shared" si="1240"/>
        <v>0</v>
      </c>
      <c r="AS2077" s="11">
        <f t="shared" si="1240"/>
        <v>0</v>
      </c>
      <c r="AT2077" s="11">
        <f t="shared" si="1240"/>
        <v>0</v>
      </c>
      <c r="AU2077" s="11">
        <f t="shared" si="1240"/>
        <v>0</v>
      </c>
      <c r="AV2077" s="11">
        <f t="shared" si="1210"/>
        <v>2164217.0530994572</v>
      </c>
      <c r="AW2077" s="11">
        <f t="shared" si="1210"/>
        <v>0</v>
      </c>
      <c r="AX2077" s="11">
        <f t="shared" si="1210"/>
        <v>0</v>
      </c>
      <c r="AY2077" s="11">
        <f t="shared" si="1210"/>
        <v>9790.8184993678315</v>
      </c>
      <c r="AZ2077" s="11">
        <f t="shared" si="1210"/>
        <v>1</v>
      </c>
      <c r="BA2077" s="11">
        <f t="shared" si="1210"/>
        <v>1</v>
      </c>
      <c r="BB2077" s="11">
        <f t="shared" si="1210"/>
        <v>1</v>
      </c>
      <c r="BC2077" s="11">
        <f t="shared" si="1210"/>
        <v>1</v>
      </c>
      <c r="BD2077" s="11">
        <f t="shared" si="1210"/>
        <v>1</v>
      </c>
      <c r="BE2077" s="11">
        <f t="shared" si="1210"/>
        <v>1</v>
      </c>
      <c r="BF2077" s="15" t="str">
        <f t="shared" si="1214"/>
        <v>EN 10210</v>
      </c>
      <c r="BG2077" s="42">
        <v>14.579333999999998</v>
      </c>
      <c r="BH2077" s="17">
        <f t="shared" si="1215"/>
        <v>100</v>
      </c>
      <c r="BI2077" s="17">
        <f t="shared" si="1216"/>
        <v>60</v>
      </c>
      <c r="BK2077" s="17">
        <f t="shared" si="1217"/>
        <v>6.3</v>
      </c>
      <c r="BM2077" s="17">
        <f t="shared" si="1207"/>
        <v>9.4499999999999993</v>
      </c>
      <c r="BX2077" s="18">
        <f t="shared" si="1218"/>
        <v>1876.8215152101393</v>
      </c>
      <c r="BY2077" s="42">
        <v>0.32</v>
      </c>
      <c r="BZ2077" s="43">
        <f t="shared" si="1219"/>
        <v>21.719876333379993</v>
      </c>
      <c r="CA2077" s="18">
        <f t="shared" si="1220"/>
        <v>2033777.143649742</v>
      </c>
      <c r="CB2077" s="18">
        <f t="shared" si="1221"/>
        <v>40675.54287299484</v>
      </c>
      <c r="CC2077" s="18">
        <f t="shared" si="1222"/>
        <v>52771.027801674114</v>
      </c>
      <c r="CD2077" s="25">
        <f t="shared" si="1223"/>
        <v>1.2973650521751159</v>
      </c>
      <c r="CE2077" s="26">
        <f t="shared" si="1224"/>
        <v>32.918511898244581</v>
      </c>
      <c r="CF2077" s="18">
        <f t="shared" si="1225"/>
        <v>1361.8592496839158</v>
      </c>
      <c r="CG2077" s="18">
        <f t="shared" si="1226"/>
        <v>857.85924968391555</v>
      </c>
      <c r="CH2077" s="18">
        <f t="shared" si="1227"/>
        <v>909131.65145634382</v>
      </c>
      <c r="CI2077" s="18">
        <f t="shared" si="1228"/>
        <v>30304.388381878129</v>
      </c>
      <c r="CJ2077" s="18">
        <f t="shared" si="1229"/>
        <v>36924.242807995797</v>
      </c>
      <c r="CK2077" s="25">
        <f t="shared" si="1230"/>
        <v>1.2184454060810648</v>
      </c>
      <c r="CL2077" s="26">
        <f t="shared" si="1231"/>
        <v>22.00908067331865</v>
      </c>
      <c r="CZ2077" s="18">
        <f t="shared" si="1232"/>
        <v>2164217.0530994572</v>
      </c>
      <c r="DC2077" s="18">
        <f t="shared" si="1233"/>
        <v>9790.8184993678315</v>
      </c>
      <c r="DD2077" s="17">
        <f t="shared" si="1234"/>
        <v>1</v>
      </c>
      <c r="DE2077" s="17">
        <f t="shared" si="1235"/>
        <v>1</v>
      </c>
      <c r="DF2077" s="17">
        <f t="shared" si="1236"/>
        <v>1</v>
      </c>
      <c r="DG2077" s="17">
        <f t="shared" si="1237"/>
        <v>1</v>
      </c>
      <c r="DH2077" s="17">
        <f t="shared" si="1238"/>
        <v>1</v>
      </c>
      <c r="DI2077" s="17">
        <f t="shared" si="1239"/>
        <v>1</v>
      </c>
      <c r="DJ2077" s="20" t="s">
        <v>1879</v>
      </c>
    </row>
    <row r="2078" spans="1:114" x14ac:dyDescent="0.2">
      <c r="A2078" s="15" t="s">
        <v>105</v>
      </c>
      <c r="B2078" s="10" t="s">
        <v>2173</v>
      </c>
      <c r="C2078" s="11">
        <f t="shared" si="1212"/>
        <v>16.252326000000004</v>
      </c>
      <c r="D2078" s="11">
        <f t="shared" si="1202"/>
        <v>100</v>
      </c>
      <c r="E2078" s="11">
        <f t="shared" si="1202"/>
        <v>60</v>
      </c>
      <c r="F2078" s="11">
        <f t="shared" si="1202"/>
        <v>0</v>
      </c>
      <c r="G2078" s="11">
        <f t="shared" si="1202"/>
        <v>7.1</v>
      </c>
      <c r="H2078" s="11">
        <f t="shared" si="1211"/>
        <v>0</v>
      </c>
      <c r="I2078" s="11">
        <f t="shared" si="1211"/>
        <v>10.649999999999999</v>
      </c>
      <c r="J2078" s="11">
        <f t="shared" si="1211"/>
        <v>0</v>
      </c>
      <c r="K2078" s="11">
        <f t="shared" si="1211"/>
        <v>0</v>
      </c>
      <c r="L2078" s="11">
        <f t="shared" si="1211"/>
        <v>0</v>
      </c>
      <c r="M2078" s="11">
        <f t="shared" si="1211"/>
        <v>0</v>
      </c>
      <c r="N2078" s="11">
        <f t="shared" si="1211"/>
        <v>0</v>
      </c>
      <c r="O2078" s="11">
        <f t="shared" si="1209"/>
        <v>0</v>
      </c>
      <c r="P2078" s="11">
        <f t="shared" si="1209"/>
        <v>0</v>
      </c>
      <c r="Q2078" s="11">
        <f t="shared" si="1209"/>
        <v>0</v>
      </c>
      <c r="R2078" s="11">
        <f t="shared" si="1209"/>
        <v>0</v>
      </c>
      <c r="S2078" s="11">
        <f t="shared" si="1209"/>
        <v>0</v>
      </c>
      <c r="T2078" s="11">
        <f t="shared" si="1208"/>
        <v>2095.2303497541725</v>
      </c>
      <c r="U2078" s="40">
        <f t="shared" si="1213"/>
        <v>0.32</v>
      </c>
      <c r="V2078" s="11">
        <f t="shared" si="1242"/>
        <v>19.455775454462014</v>
      </c>
      <c r="W2078" s="11">
        <f t="shared" si="1242"/>
        <v>2173389.0415079463</v>
      </c>
      <c r="X2078" s="11">
        <f t="shared" si="1242"/>
        <v>43467.780830158925</v>
      </c>
      <c r="Y2078" s="11">
        <f t="shared" si="1242"/>
        <v>57204.153617769189</v>
      </c>
      <c r="Z2078" s="11">
        <f t="shared" si="1242"/>
        <v>1.3160127461137758</v>
      </c>
      <c r="AA2078" s="11">
        <f t="shared" si="1242"/>
        <v>32.207190965252671</v>
      </c>
      <c r="AB2078" s="11">
        <f t="shared" si="1242"/>
        <v>1549.3707426698459</v>
      </c>
      <c r="AC2078" s="11">
        <f t="shared" si="1242"/>
        <v>981.37074266984587</v>
      </c>
      <c r="AD2078" s="11">
        <f t="shared" si="1242"/>
        <v>968158.15386511607</v>
      </c>
      <c r="AE2078" s="11">
        <f t="shared" si="1242"/>
        <v>32271.938462170536</v>
      </c>
      <c r="AF2078" s="11">
        <f t="shared" si="1242"/>
        <v>39962.338764372282</v>
      </c>
      <c r="AG2078" s="11">
        <f t="shared" si="1242"/>
        <v>1.2382999184017565</v>
      </c>
      <c r="AH2078" s="11">
        <f t="shared" si="1242"/>
        <v>21.495980803189443</v>
      </c>
      <c r="AI2078" s="11">
        <f t="shared" si="1241"/>
        <v>0</v>
      </c>
      <c r="AJ2078" s="11">
        <f t="shared" si="1241"/>
        <v>0</v>
      </c>
      <c r="AK2078" s="11">
        <f t="shared" si="1241"/>
        <v>0</v>
      </c>
      <c r="AL2078" s="11">
        <f t="shared" si="1240"/>
        <v>0</v>
      </c>
      <c r="AM2078" s="11">
        <f t="shared" si="1240"/>
        <v>0</v>
      </c>
      <c r="AN2078" s="11">
        <f t="shared" si="1240"/>
        <v>0</v>
      </c>
      <c r="AO2078" s="11">
        <f t="shared" si="1240"/>
        <v>0</v>
      </c>
      <c r="AP2078" s="11">
        <f t="shared" si="1240"/>
        <v>0</v>
      </c>
      <c r="AQ2078" s="11">
        <f t="shared" si="1240"/>
        <v>0</v>
      </c>
      <c r="AR2078" s="11">
        <f t="shared" si="1240"/>
        <v>0</v>
      </c>
      <c r="AS2078" s="11">
        <f t="shared" si="1240"/>
        <v>0</v>
      </c>
      <c r="AT2078" s="11">
        <f t="shared" si="1240"/>
        <v>0</v>
      </c>
      <c r="AU2078" s="11">
        <f t="shared" si="1240"/>
        <v>0</v>
      </c>
      <c r="AV2078" s="11">
        <f t="shared" si="1210"/>
        <v>2352196.4622978051</v>
      </c>
      <c r="AW2078" s="11">
        <f t="shared" si="1210"/>
        <v>0</v>
      </c>
      <c r="AX2078" s="11">
        <f t="shared" si="1210"/>
        <v>0</v>
      </c>
      <c r="AY2078" s="11">
        <f t="shared" si="1210"/>
        <v>9482.6414853396927</v>
      </c>
      <c r="AZ2078" s="11">
        <f t="shared" si="1210"/>
        <v>1</v>
      </c>
      <c r="BA2078" s="11">
        <f t="shared" si="1210"/>
        <v>1</v>
      </c>
      <c r="BB2078" s="11">
        <f t="shared" si="1210"/>
        <v>1</v>
      </c>
      <c r="BC2078" s="11">
        <f t="shared" si="1210"/>
        <v>1</v>
      </c>
      <c r="BD2078" s="11">
        <f t="shared" si="1210"/>
        <v>1</v>
      </c>
      <c r="BE2078" s="11">
        <f t="shared" si="1210"/>
        <v>1</v>
      </c>
      <c r="BF2078" s="15" t="str">
        <f t="shared" si="1214"/>
        <v>EN 10210</v>
      </c>
      <c r="BG2078" s="42">
        <v>16.252326000000004</v>
      </c>
      <c r="BH2078" s="17">
        <f t="shared" si="1215"/>
        <v>100</v>
      </c>
      <c r="BI2078" s="17">
        <f t="shared" si="1216"/>
        <v>60</v>
      </c>
      <c r="BK2078" s="17">
        <f t="shared" si="1217"/>
        <v>7.1</v>
      </c>
      <c r="BM2078" s="17">
        <f t="shared" si="1207"/>
        <v>10.649999999999999</v>
      </c>
      <c r="BX2078" s="18">
        <f t="shared" si="1218"/>
        <v>2095.2303497541725</v>
      </c>
      <c r="BY2078" s="42">
        <v>0.32</v>
      </c>
      <c r="BZ2078" s="43">
        <f t="shared" si="1219"/>
        <v>19.455775454462014</v>
      </c>
      <c r="CA2078" s="18">
        <f t="shared" si="1220"/>
        <v>2173389.0415079463</v>
      </c>
      <c r="CB2078" s="18">
        <f t="shared" si="1221"/>
        <v>43467.780830158925</v>
      </c>
      <c r="CC2078" s="18">
        <f t="shared" si="1222"/>
        <v>57204.153617769189</v>
      </c>
      <c r="CD2078" s="25">
        <f t="shared" si="1223"/>
        <v>1.3160127461137758</v>
      </c>
      <c r="CE2078" s="26">
        <f t="shared" si="1224"/>
        <v>32.207190965252671</v>
      </c>
      <c r="CF2078" s="18">
        <f t="shared" si="1225"/>
        <v>1549.3707426698459</v>
      </c>
      <c r="CG2078" s="18">
        <f t="shared" si="1226"/>
        <v>981.37074266984587</v>
      </c>
      <c r="CH2078" s="18">
        <f t="shared" si="1227"/>
        <v>968158.15386511607</v>
      </c>
      <c r="CI2078" s="18">
        <f t="shared" si="1228"/>
        <v>32271.938462170536</v>
      </c>
      <c r="CJ2078" s="18">
        <f t="shared" si="1229"/>
        <v>39962.338764372282</v>
      </c>
      <c r="CK2078" s="25">
        <f t="shared" si="1230"/>
        <v>1.2382999184017565</v>
      </c>
      <c r="CL2078" s="26">
        <f t="shared" si="1231"/>
        <v>21.495980803189443</v>
      </c>
      <c r="CZ2078" s="18">
        <f t="shared" si="1232"/>
        <v>2352196.4622978051</v>
      </c>
      <c r="DC2078" s="18">
        <f t="shared" si="1233"/>
        <v>9482.6414853396927</v>
      </c>
      <c r="DD2078" s="17">
        <f t="shared" si="1234"/>
        <v>1</v>
      </c>
      <c r="DE2078" s="17">
        <f t="shared" si="1235"/>
        <v>1</v>
      </c>
      <c r="DF2078" s="17">
        <f t="shared" si="1236"/>
        <v>1</v>
      </c>
      <c r="DG2078" s="17">
        <f t="shared" si="1237"/>
        <v>1</v>
      </c>
      <c r="DH2078" s="17">
        <f t="shared" si="1238"/>
        <v>1</v>
      </c>
      <c r="DI2078" s="17">
        <f t="shared" si="1239"/>
        <v>1</v>
      </c>
      <c r="DJ2078" s="20" t="s">
        <v>1879</v>
      </c>
    </row>
    <row r="2079" spans="1:114" x14ac:dyDescent="0.2">
      <c r="A2079" s="15" t="s">
        <v>105</v>
      </c>
      <c r="B2079" s="10" t="s">
        <v>2174</v>
      </c>
      <c r="C2079" s="11">
        <f t="shared" si="1212"/>
        <v>18.086400000000001</v>
      </c>
      <c r="D2079" s="11">
        <f t="shared" si="1202"/>
        <v>100</v>
      </c>
      <c r="E2079" s="11">
        <f t="shared" si="1202"/>
        <v>60</v>
      </c>
      <c r="F2079" s="11">
        <f t="shared" si="1202"/>
        <v>0</v>
      </c>
      <c r="G2079" s="11">
        <f t="shared" si="1202"/>
        <v>8</v>
      </c>
      <c r="H2079" s="11">
        <f t="shared" si="1211"/>
        <v>0</v>
      </c>
      <c r="I2079" s="11">
        <f t="shared" si="1211"/>
        <v>12</v>
      </c>
      <c r="J2079" s="11">
        <f t="shared" si="1211"/>
        <v>0</v>
      </c>
      <c r="K2079" s="11">
        <f t="shared" si="1211"/>
        <v>0</v>
      </c>
      <c r="L2079" s="11">
        <f t="shared" si="1211"/>
        <v>0</v>
      </c>
      <c r="M2079" s="11">
        <f t="shared" si="1211"/>
        <v>0</v>
      </c>
      <c r="N2079" s="11">
        <f t="shared" si="1211"/>
        <v>0</v>
      </c>
      <c r="O2079" s="11">
        <f t="shared" si="1209"/>
        <v>0</v>
      </c>
      <c r="P2079" s="11">
        <f t="shared" si="1209"/>
        <v>0</v>
      </c>
      <c r="Q2079" s="11">
        <f t="shared" si="1209"/>
        <v>0</v>
      </c>
      <c r="R2079" s="11">
        <f t="shared" si="1209"/>
        <v>0</v>
      </c>
      <c r="S2079" s="11">
        <f t="shared" si="1209"/>
        <v>0</v>
      </c>
      <c r="T2079" s="11">
        <f t="shared" si="1208"/>
        <v>2335.5751316061705</v>
      </c>
      <c r="U2079" s="40">
        <f t="shared" si="1213"/>
        <v>0.32</v>
      </c>
      <c r="V2079" s="11">
        <f t="shared" si="1242"/>
        <v>17.453658697828971</v>
      </c>
      <c r="W2079" s="11">
        <f t="shared" si="1242"/>
        <v>2301787.3038811372</v>
      </c>
      <c r="X2079" s="11">
        <f t="shared" si="1242"/>
        <v>46035.746077622745</v>
      </c>
      <c r="Y2079" s="11">
        <f t="shared" si="1242"/>
        <v>61610.098246236274</v>
      </c>
      <c r="Z2079" s="11">
        <f t="shared" si="1242"/>
        <v>1.3383099763899335</v>
      </c>
      <c r="AA2079" s="11">
        <f t="shared" si="1242"/>
        <v>31.393206295110545</v>
      </c>
      <c r="AB2079" s="11">
        <f t="shared" si="1242"/>
        <v>1764.2477193189873</v>
      </c>
      <c r="AC2079" s="11">
        <f t="shared" si="1242"/>
        <v>1124.247719318987</v>
      </c>
      <c r="AD2079" s="11">
        <f t="shared" si="1242"/>
        <v>1021802.4617592811</v>
      </c>
      <c r="AE2079" s="11">
        <f t="shared" si="1242"/>
        <v>34060.082058642707</v>
      </c>
      <c r="AF2079" s="11">
        <f t="shared" si="1242"/>
        <v>42965.143859856536</v>
      </c>
      <c r="AG2079" s="11">
        <f t="shared" si="1242"/>
        <v>1.261451566261103</v>
      </c>
      <c r="AH2079" s="11">
        <f t="shared" si="1242"/>
        <v>20.916381340318619</v>
      </c>
      <c r="AI2079" s="11">
        <f t="shared" si="1241"/>
        <v>0</v>
      </c>
      <c r="AJ2079" s="11">
        <f t="shared" si="1241"/>
        <v>0</v>
      </c>
      <c r="AK2079" s="11">
        <f t="shared" si="1241"/>
        <v>0</v>
      </c>
      <c r="AL2079" s="11">
        <f t="shared" si="1240"/>
        <v>0</v>
      </c>
      <c r="AM2079" s="11">
        <f t="shared" si="1240"/>
        <v>0</v>
      </c>
      <c r="AN2079" s="11">
        <f t="shared" si="1240"/>
        <v>0</v>
      </c>
      <c r="AO2079" s="11">
        <f t="shared" si="1240"/>
        <v>0</v>
      </c>
      <c r="AP2079" s="11">
        <f t="shared" si="1240"/>
        <v>0</v>
      </c>
      <c r="AQ2079" s="11">
        <f t="shared" si="1240"/>
        <v>0</v>
      </c>
      <c r="AR2079" s="11">
        <f t="shared" si="1240"/>
        <v>0</v>
      </c>
      <c r="AS2079" s="11">
        <f t="shared" si="1240"/>
        <v>0</v>
      </c>
      <c r="AT2079" s="11">
        <f t="shared" si="1240"/>
        <v>0</v>
      </c>
      <c r="AU2079" s="11">
        <f t="shared" si="1240"/>
        <v>0</v>
      </c>
      <c r="AV2079" s="11">
        <f t="shared" si="1210"/>
        <v>2542961.777777778</v>
      </c>
      <c r="AW2079" s="11">
        <f t="shared" si="1210"/>
        <v>0</v>
      </c>
      <c r="AX2079" s="11">
        <f t="shared" si="1210"/>
        <v>0</v>
      </c>
      <c r="AY2079" s="11">
        <f t="shared" si="1210"/>
        <v>9128.4954386379741</v>
      </c>
      <c r="AZ2079" s="11">
        <f t="shared" si="1210"/>
        <v>1</v>
      </c>
      <c r="BA2079" s="11">
        <f t="shared" ref="BA2079:BE2129" si="1243">IF($A2079="x",DE2079,"")</f>
        <v>1</v>
      </c>
      <c r="BB2079" s="11">
        <f t="shared" si="1243"/>
        <v>1</v>
      </c>
      <c r="BC2079" s="11">
        <f t="shared" si="1243"/>
        <v>1</v>
      </c>
      <c r="BD2079" s="11">
        <f t="shared" si="1243"/>
        <v>1</v>
      </c>
      <c r="BE2079" s="11">
        <f t="shared" si="1243"/>
        <v>1</v>
      </c>
      <c r="BF2079" s="15" t="str">
        <f t="shared" si="1214"/>
        <v>EN 10210</v>
      </c>
      <c r="BG2079" s="42">
        <v>18.086400000000001</v>
      </c>
      <c r="BH2079" s="17">
        <f t="shared" si="1215"/>
        <v>100</v>
      </c>
      <c r="BI2079" s="17">
        <f t="shared" si="1216"/>
        <v>60</v>
      </c>
      <c r="BK2079" s="17">
        <f t="shared" si="1217"/>
        <v>8</v>
      </c>
      <c r="BM2079" s="17">
        <f t="shared" si="1207"/>
        <v>12</v>
      </c>
      <c r="BX2079" s="18">
        <f t="shared" si="1218"/>
        <v>2335.5751316061705</v>
      </c>
      <c r="BY2079" s="42">
        <v>0.32</v>
      </c>
      <c r="BZ2079" s="43">
        <f t="shared" si="1219"/>
        <v>17.453658697828971</v>
      </c>
      <c r="CA2079" s="18">
        <f t="shared" si="1220"/>
        <v>2301787.3038811372</v>
      </c>
      <c r="CB2079" s="18">
        <f t="shared" si="1221"/>
        <v>46035.746077622745</v>
      </c>
      <c r="CC2079" s="18">
        <f t="shared" si="1222"/>
        <v>61610.098246236274</v>
      </c>
      <c r="CD2079" s="25">
        <f t="shared" si="1223"/>
        <v>1.3383099763899335</v>
      </c>
      <c r="CE2079" s="26">
        <f t="shared" si="1224"/>
        <v>31.393206295110545</v>
      </c>
      <c r="CF2079" s="18">
        <f t="shared" si="1225"/>
        <v>1764.2477193189873</v>
      </c>
      <c r="CG2079" s="18">
        <f t="shared" si="1226"/>
        <v>1124.247719318987</v>
      </c>
      <c r="CH2079" s="18">
        <f t="shared" si="1227"/>
        <v>1021802.4617592811</v>
      </c>
      <c r="CI2079" s="18">
        <f t="shared" si="1228"/>
        <v>34060.082058642707</v>
      </c>
      <c r="CJ2079" s="18">
        <f t="shared" si="1229"/>
        <v>42965.143859856536</v>
      </c>
      <c r="CK2079" s="25">
        <f t="shared" si="1230"/>
        <v>1.261451566261103</v>
      </c>
      <c r="CL2079" s="26">
        <f t="shared" si="1231"/>
        <v>20.916381340318619</v>
      </c>
      <c r="CZ2079" s="18">
        <f t="shared" si="1232"/>
        <v>2542961.777777778</v>
      </c>
      <c r="DC2079" s="18">
        <f t="shared" si="1233"/>
        <v>9128.4954386379741</v>
      </c>
      <c r="DD2079" s="17">
        <f t="shared" si="1234"/>
        <v>1</v>
      </c>
      <c r="DE2079" s="17">
        <f t="shared" si="1235"/>
        <v>1</v>
      </c>
      <c r="DF2079" s="17">
        <f t="shared" si="1236"/>
        <v>1</v>
      </c>
      <c r="DG2079" s="17">
        <f t="shared" si="1237"/>
        <v>1</v>
      </c>
      <c r="DH2079" s="17">
        <f t="shared" si="1238"/>
        <v>1</v>
      </c>
      <c r="DI2079" s="17">
        <f t="shared" si="1239"/>
        <v>1</v>
      </c>
      <c r="DJ2079" s="20" t="s">
        <v>1879</v>
      </c>
    </row>
    <row r="2080" spans="1:114" x14ac:dyDescent="0.2">
      <c r="A2080" s="15" t="s">
        <v>105</v>
      </c>
      <c r="B2080" s="10" t="s">
        <v>2175</v>
      </c>
      <c r="C2080" s="11">
        <f t="shared" si="1212"/>
        <v>19.673984000000001</v>
      </c>
      <c r="D2080" s="11">
        <f t="shared" ref="D2080:J2121" si="1244">IF($A2080="x",BH2080,"")</f>
        <v>100</v>
      </c>
      <c r="E2080" s="11">
        <f t="shared" si="1244"/>
        <v>60</v>
      </c>
      <c r="F2080" s="11">
        <f t="shared" si="1244"/>
        <v>0</v>
      </c>
      <c r="G2080" s="11">
        <f t="shared" si="1244"/>
        <v>8.8000000000000007</v>
      </c>
      <c r="H2080" s="11">
        <f t="shared" si="1211"/>
        <v>0</v>
      </c>
      <c r="I2080" s="11">
        <f t="shared" si="1211"/>
        <v>13.200000000000001</v>
      </c>
      <c r="J2080" s="11">
        <f t="shared" si="1211"/>
        <v>0</v>
      </c>
      <c r="K2080" s="11">
        <f t="shared" si="1211"/>
        <v>0</v>
      </c>
      <c r="L2080" s="11">
        <f t="shared" si="1211"/>
        <v>0</v>
      </c>
      <c r="M2080" s="11">
        <f t="shared" si="1211"/>
        <v>0</v>
      </c>
      <c r="N2080" s="11">
        <f t="shared" si="1211"/>
        <v>0</v>
      </c>
      <c r="O2080" s="11">
        <f t="shared" si="1209"/>
        <v>0</v>
      </c>
      <c r="P2080" s="11">
        <f t="shared" si="1209"/>
        <v>0</v>
      </c>
      <c r="Q2080" s="11">
        <f t="shared" si="1209"/>
        <v>0</v>
      </c>
      <c r="R2080" s="11">
        <f t="shared" si="1209"/>
        <v>0</v>
      </c>
      <c r="S2080" s="11">
        <f t="shared" si="1209"/>
        <v>0</v>
      </c>
      <c r="T2080" s="11">
        <f t="shared" si="1208"/>
        <v>2544.4459092434663</v>
      </c>
      <c r="U2080" s="40">
        <f t="shared" si="1213"/>
        <v>0.32</v>
      </c>
      <c r="V2080" s="11">
        <f t="shared" si="1242"/>
        <v>16.020906973145852</v>
      </c>
      <c r="W2080" s="11">
        <f t="shared" si="1242"/>
        <v>2391336.3227977012</v>
      </c>
      <c r="X2080" s="11">
        <f t="shared" si="1242"/>
        <v>47826.726455954027</v>
      </c>
      <c r="Y2080" s="11">
        <f t="shared" si="1242"/>
        <v>65017.982063860618</v>
      </c>
      <c r="Z2080" s="11">
        <f t="shared" si="1242"/>
        <v>1.3594487200318603</v>
      </c>
      <c r="AA2080" s="11">
        <f t="shared" si="1242"/>
        <v>30.656581044951434</v>
      </c>
      <c r="AB2080" s="11">
        <f t="shared" si="1242"/>
        <v>1958.7397403759744</v>
      </c>
      <c r="AC2080" s="11">
        <f t="shared" si="1242"/>
        <v>1254.7397403759744</v>
      </c>
      <c r="AD2080" s="11">
        <f t="shared" si="1242"/>
        <v>1058802.8563936662</v>
      </c>
      <c r="AE2080" s="11">
        <f t="shared" si="1242"/>
        <v>35293.428546455543</v>
      </c>
      <c r="AF2080" s="11">
        <f t="shared" si="1242"/>
        <v>45273.587256341132</v>
      </c>
      <c r="AG2080" s="11">
        <f t="shared" si="1242"/>
        <v>1.2827766845249688</v>
      </c>
      <c r="AH2080" s="11">
        <f t="shared" si="1242"/>
        <v>20.399096886542448</v>
      </c>
      <c r="AI2080" s="11">
        <f t="shared" si="1241"/>
        <v>0</v>
      </c>
      <c r="AJ2080" s="11">
        <f t="shared" si="1241"/>
        <v>0</v>
      </c>
      <c r="AK2080" s="11">
        <f t="shared" si="1241"/>
        <v>0</v>
      </c>
      <c r="AL2080" s="11">
        <f t="shared" si="1240"/>
        <v>0</v>
      </c>
      <c r="AM2080" s="11">
        <f t="shared" si="1240"/>
        <v>0</v>
      </c>
      <c r="AN2080" s="11">
        <f t="shared" si="1240"/>
        <v>0</v>
      </c>
      <c r="AO2080" s="11">
        <f t="shared" si="1240"/>
        <v>0</v>
      </c>
      <c r="AP2080" s="11">
        <f t="shared" si="1240"/>
        <v>0</v>
      </c>
      <c r="AQ2080" s="11">
        <f t="shared" si="1240"/>
        <v>0</v>
      </c>
      <c r="AR2080" s="11">
        <f t="shared" si="1240"/>
        <v>0</v>
      </c>
      <c r="AS2080" s="11">
        <f t="shared" si="1240"/>
        <v>0</v>
      </c>
      <c r="AT2080" s="11">
        <f t="shared" si="1240"/>
        <v>0</v>
      </c>
      <c r="AU2080" s="11">
        <f t="shared" si="1240"/>
        <v>0</v>
      </c>
      <c r="AV2080" s="11">
        <f t="shared" si="1240"/>
        <v>2694835.607298878</v>
      </c>
      <c r="AW2080" s="11">
        <f t="shared" si="1240"/>
        <v>0</v>
      </c>
      <c r="AX2080" s="11">
        <f t="shared" si="1240"/>
        <v>0</v>
      </c>
      <c r="AY2080" s="11">
        <f t="shared" si="1240"/>
        <v>8807.0794807519487</v>
      </c>
      <c r="AZ2080" s="11">
        <f t="shared" si="1240"/>
        <v>1</v>
      </c>
      <c r="BA2080" s="11">
        <f t="shared" si="1243"/>
        <v>1</v>
      </c>
      <c r="BB2080" s="11">
        <f t="shared" si="1243"/>
        <v>1</v>
      </c>
      <c r="BC2080" s="11">
        <f t="shared" si="1243"/>
        <v>1</v>
      </c>
      <c r="BD2080" s="11">
        <f t="shared" si="1243"/>
        <v>1</v>
      </c>
      <c r="BE2080" s="11">
        <f t="shared" si="1243"/>
        <v>1</v>
      </c>
      <c r="BF2080" s="15" t="str">
        <f t="shared" si="1214"/>
        <v>EN 10210</v>
      </c>
      <c r="BG2080" s="42">
        <v>19.673984000000001</v>
      </c>
      <c r="BH2080" s="17">
        <f t="shared" si="1215"/>
        <v>100</v>
      </c>
      <c r="BI2080" s="17">
        <f t="shared" si="1216"/>
        <v>60</v>
      </c>
      <c r="BK2080" s="17">
        <f t="shared" si="1217"/>
        <v>8.8000000000000007</v>
      </c>
      <c r="BM2080" s="17">
        <f t="shared" si="1207"/>
        <v>13.200000000000001</v>
      </c>
      <c r="BX2080" s="18">
        <f t="shared" si="1218"/>
        <v>2544.4459092434663</v>
      </c>
      <c r="BY2080" s="42">
        <v>0.32</v>
      </c>
      <c r="BZ2080" s="43">
        <f t="shared" si="1219"/>
        <v>16.020906973145852</v>
      </c>
      <c r="CA2080" s="18">
        <f t="shared" si="1220"/>
        <v>2391336.3227977012</v>
      </c>
      <c r="CB2080" s="18">
        <f t="shared" si="1221"/>
        <v>47826.726455954027</v>
      </c>
      <c r="CC2080" s="18">
        <f t="shared" si="1222"/>
        <v>65017.982063860618</v>
      </c>
      <c r="CD2080" s="25">
        <f t="shared" si="1223"/>
        <v>1.3594487200318603</v>
      </c>
      <c r="CE2080" s="26">
        <f t="shared" si="1224"/>
        <v>30.656581044951434</v>
      </c>
      <c r="CF2080" s="18">
        <f t="shared" si="1225"/>
        <v>1958.7397403759744</v>
      </c>
      <c r="CG2080" s="18">
        <f t="shared" si="1226"/>
        <v>1254.7397403759744</v>
      </c>
      <c r="CH2080" s="18">
        <f t="shared" si="1227"/>
        <v>1058802.8563936662</v>
      </c>
      <c r="CI2080" s="18">
        <f t="shared" si="1228"/>
        <v>35293.428546455543</v>
      </c>
      <c r="CJ2080" s="18">
        <f t="shared" si="1229"/>
        <v>45273.587256341132</v>
      </c>
      <c r="CK2080" s="25">
        <f t="shared" si="1230"/>
        <v>1.2827766845249688</v>
      </c>
      <c r="CL2080" s="26">
        <f t="shared" si="1231"/>
        <v>20.399096886542448</v>
      </c>
      <c r="CZ2080" s="18">
        <f t="shared" si="1232"/>
        <v>2694835.607298878</v>
      </c>
      <c r="DC2080" s="18">
        <f t="shared" si="1233"/>
        <v>8807.0794807519487</v>
      </c>
      <c r="DD2080" s="17">
        <f t="shared" si="1234"/>
        <v>1</v>
      </c>
      <c r="DE2080" s="17">
        <f t="shared" si="1235"/>
        <v>1</v>
      </c>
      <c r="DF2080" s="17">
        <f t="shared" si="1236"/>
        <v>1</v>
      </c>
      <c r="DG2080" s="17">
        <f t="shared" si="1237"/>
        <v>1</v>
      </c>
      <c r="DH2080" s="17">
        <f t="shared" si="1238"/>
        <v>1</v>
      </c>
      <c r="DI2080" s="17">
        <f t="shared" si="1239"/>
        <v>1</v>
      </c>
      <c r="DJ2080" s="20" t="s">
        <v>1879</v>
      </c>
    </row>
    <row r="2081" spans="1:114" x14ac:dyDescent="0.2">
      <c r="A2081" s="15" t="s">
        <v>105</v>
      </c>
      <c r="B2081" s="10" t="s">
        <v>2176</v>
      </c>
      <c r="C2081" s="11">
        <f t="shared" si="1212"/>
        <v>21.98</v>
      </c>
      <c r="D2081" s="11">
        <f t="shared" si="1244"/>
        <v>100</v>
      </c>
      <c r="E2081" s="11">
        <f t="shared" si="1244"/>
        <v>60</v>
      </c>
      <c r="F2081" s="11">
        <f t="shared" si="1244"/>
        <v>0</v>
      </c>
      <c r="G2081" s="11">
        <f t="shared" si="1244"/>
        <v>10</v>
      </c>
      <c r="H2081" s="11">
        <f t="shared" si="1211"/>
        <v>0</v>
      </c>
      <c r="I2081" s="11">
        <f t="shared" si="1211"/>
        <v>15</v>
      </c>
      <c r="J2081" s="11">
        <f t="shared" si="1211"/>
        <v>0</v>
      </c>
      <c r="K2081" s="11">
        <f t="shared" si="1211"/>
        <v>0</v>
      </c>
      <c r="L2081" s="11">
        <f t="shared" si="1211"/>
        <v>0</v>
      </c>
      <c r="M2081" s="11">
        <f t="shared" si="1211"/>
        <v>0</v>
      </c>
      <c r="N2081" s="11">
        <f t="shared" si="1211"/>
        <v>0</v>
      </c>
      <c r="O2081" s="11">
        <f t="shared" si="1209"/>
        <v>0</v>
      </c>
      <c r="P2081" s="11">
        <f t="shared" si="1209"/>
        <v>0</v>
      </c>
      <c r="Q2081" s="11">
        <f t="shared" si="1209"/>
        <v>0</v>
      </c>
      <c r="R2081" s="11">
        <f t="shared" si="1209"/>
        <v>0</v>
      </c>
      <c r="S2081" s="11">
        <f t="shared" si="1209"/>
        <v>0</v>
      </c>
      <c r="T2081" s="11">
        <f t="shared" si="1208"/>
        <v>2849.3361431346411</v>
      </c>
      <c r="U2081" s="40">
        <f t="shared" si="1213"/>
        <v>0.32</v>
      </c>
      <c r="V2081" s="11">
        <f t="shared" si="1242"/>
        <v>14.306606578662569</v>
      </c>
      <c r="W2081" s="11">
        <f t="shared" si="1242"/>
        <v>2484100.2056192476</v>
      </c>
      <c r="X2081" s="11">
        <f t="shared" si="1242"/>
        <v>49682.004112384951</v>
      </c>
      <c r="Y2081" s="11">
        <f t="shared" si="1242"/>
        <v>69249.25986923126</v>
      </c>
      <c r="Z2081" s="11">
        <f t="shared" si="1242"/>
        <v>1.3938499685436099</v>
      </c>
      <c r="AA2081" s="11">
        <f t="shared" si="1242"/>
        <v>29.52655045138345</v>
      </c>
      <c r="AB2081" s="11">
        <f t="shared" si="1242"/>
        <v>2256.6370614359175</v>
      </c>
      <c r="AC2081" s="11">
        <f t="shared" si="1242"/>
        <v>1456.6370614359173</v>
      </c>
      <c r="AD2081" s="11">
        <f t="shared" si="1242"/>
        <v>1096784.6354243637</v>
      </c>
      <c r="AE2081" s="11">
        <f t="shared" si="1242"/>
        <v>36559.487847478791</v>
      </c>
      <c r="AF2081" s="11">
        <f t="shared" si="1242"/>
        <v>48116.518640512913</v>
      </c>
      <c r="AG2081" s="11">
        <f t="shared" si="1242"/>
        <v>1.3161157738655553</v>
      </c>
      <c r="AH2081" s="11">
        <f t="shared" si="1242"/>
        <v>19.61954066599046</v>
      </c>
      <c r="AI2081" s="11">
        <f t="shared" si="1241"/>
        <v>0</v>
      </c>
      <c r="AJ2081" s="11">
        <f t="shared" si="1241"/>
        <v>0</v>
      </c>
      <c r="AK2081" s="11">
        <f t="shared" si="1241"/>
        <v>0</v>
      </c>
      <c r="AL2081" s="11">
        <f t="shared" si="1240"/>
        <v>0</v>
      </c>
      <c r="AM2081" s="11">
        <f t="shared" si="1240"/>
        <v>0</v>
      </c>
      <c r="AN2081" s="11">
        <f t="shared" si="1240"/>
        <v>0</v>
      </c>
      <c r="AO2081" s="11">
        <f t="shared" si="1240"/>
        <v>0</v>
      </c>
      <c r="AP2081" s="11">
        <f t="shared" si="1240"/>
        <v>0</v>
      </c>
      <c r="AQ2081" s="11">
        <f t="shared" si="1240"/>
        <v>0</v>
      </c>
      <c r="AR2081" s="11">
        <f t="shared" si="1240"/>
        <v>0</v>
      </c>
      <c r="AS2081" s="11">
        <f t="shared" si="1240"/>
        <v>0</v>
      </c>
      <c r="AT2081" s="11">
        <f t="shared" si="1240"/>
        <v>0</v>
      </c>
      <c r="AU2081" s="11">
        <f t="shared" si="1240"/>
        <v>0</v>
      </c>
      <c r="AV2081" s="11">
        <f t="shared" si="1240"/>
        <v>2892857.1428571427</v>
      </c>
      <c r="AW2081" s="11">
        <f t="shared" si="1240"/>
        <v>0</v>
      </c>
      <c r="AX2081" s="11">
        <f t="shared" si="1240"/>
        <v>0</v>
      </c>
      <c r="AY2081" s="11">
        <f t="shared" si="1240"/>
        <v>8313.2741228718351</v>
      </c>
      <c r="AZ2081" s="11">
        <f t="shared" si="1240"/>
        <v>1</v>
      </c>
      <c r="BA2081" s="11">
        <f t="shared" si="1243"/>
        <v>1</v>
      </c>
      <c r="BB2081" s="11">
        <f t="shared" si="1243"/>
        <v>1</v>
      </c>
      <c r="BC2081" s="11">
        <f t="shared" si="1243"/>
        <v>1</v>
      </c>
      <c r="BD2081" s="11">
        <f t="shared" si="1243"/>
        <v>1</v>
      </c>
      <c r="BE2081" s="11">
        <f t="shared" si="1243"/>
        <v>1</v>
      </c>
      <c r="BF2081" s="15" t="str">
        <f t="shared" si="1214"/>
        <v>EN 10210</v>
      </c>
      <c r="BG2081" s="42">
        <v>21.98</v>
      </c>
      <c r="BH2081" s="17">
        <f t="shared" si="1215"/>
        <v>100</v>
      </c>
      <c r="BI2081" s="17">
        <f t="shared" si="1216"/>
        <v>60</v>
      </c>
      <c r="BK2081" s="17">
        <f t="shared" si="1217"/>
        <v>10</v>
      </c>
      <c r="BM2081" s="17">
        <f t="shared" si="1207"/>
        <v>15</v>
      </c>
      <c r="BX2081" s="18">
        <f t="shared" si="1218"/>
        <v>2849.3361431346411</v>
      </c>
      <c r="BY2081" s="42">
        <v>0.32</v>
      </c>
      <c r="BZ2081" s="43">
        <f t="shared" si="1219"/>
        <v>14.306606578662569</v>
      </c>
      <c r="CA2081" s="18">
        <f t="shared" si="1220"/>
        <v>2484100.2056192476</v>
      </c>
      <c r="CB2081" s="18">
        <f t="shared" si="1221"/>
        <v>49682.004112384951</v>
      </c>
      <c r="CC2081" s="18">
        <f t="shared" si="1222"/>
        <v>69249.25986923126</v>
      </c>
      <c r="CD2081" s="25">
        <f t="shared" si="1223"/>
        <v>1.3938499685436099</v>
      </c>
      <c r="CE2081" s="26">
        <f t="shared" si="1224"/>
        <v>29.52655045138345</v>
      </c>
      <c r="CF2081" s="18">
        <f t="shared" si="1225"/>
        <v>2256.6370614359175</v>
      </c>
      <c r="CG2081" s="18">
        <f t="shared" si="1226"/>
        <v>1456.6370614359173</v>
      </c>
      <c r="CH2081" s="18">
        <f t="shared" si="1227"/>
        <v>1096784.6354243637</v>
      </c>
      <c r="CI2081" s="18">
        <f t="shared" si="1228"/>
        <v>36559.487847478791</v>
      </c>
      <c r="CJ2081" s="18">
        <f t="shared" si="1229"/>
        <v>48116.518640512913</v>
      </c>
      <c r="CK2081" s="25">
        <f t="shared" si="1230"/>
        <v>1.3161157738655553</v>
      </c>
      <c r="CL2081" s="26">
        <f t="shared" si="1231"/>
        <v>19.61954066599046</v>
      </c>
      <c r="CZ2081" s="18">
        <f t="shared" si="1232"/>
        <v>2892857.1428571427</v>
      </c>
      <c r="DC2081" s="18">
        <f t="shared" si="1233"/>
        <v>8313.2741228718351</v>
      </c>
      <c r="DD2081" s="17">
        <f t="shared" si="1234"/>
        <v>1</v>
      </c>
      <c r="DE2081" s="17">
        <f t="shared" si="1235"/>
        <v>1</v>
      </c>
      <c r="DF2081" s="17">
        <f t="shared" si="1236"/>
        <v>1</v>
      </c>
      <c r="DG2081" s="17">
        <f t="shared" si="1237"/>
        <v>1</v>
      </c>
      <c r="DH2081" s="17">
        <f t="shared" si="1238"/>
        <v>1</v>
      </c>
      <c r="DI2081" s="17">
        <f t="shared" si="1239"/>
        <v>1</v>
      </c>
      <c r="DJ2081" s="20" t="s">
        <v>1879</v>
      </c>
    </row>
    <row r="2082" spans="1:114" x14ac:dyDescent="0.2">
      <c r="A2082" s="15" t="s">
        <v>105</v>
      </c>
      <c r="B2082" s="10" t="s">
        <v>2177</v>
      </c>
      <c r="C2082" s="11">
        <f t="shared" si="1212"/>
        <v>23.832599999999999</v>
      </c>
      <c r="D2082" s="11">
        <f t="shared" si="1244"/>
        <v>100</v>
      </c>
      <c r="E2082" s="11">
        <f t="shared" si="1244"/>
        <v>60</v>
      </c>
      <c r="F2082" s="11">
        <f t="shared" si="1244"/>
        <v>0</v>
      </c>
      <c r="G2082" s="11">
        <f t="shared" si="1244"/>
        <v>11</v>
      </c>
      <c r="H2082" s="11">
        <f t="shared" si="1211"/>
        <v>0</v>
      </c>
      <c r="I2082" s="11">
        <f t="shared" si="1211"/>
        <v>22</v>
      </c>
      <c r="J2082" s="11">
        <f t="shared" si="1211"/>
        <v>0</v>
      </c>
      <c r="K2082" s="11">
        <f t="shared" si="1211"/>
        <v>0</v>
      </c>
      <c r="L2082" s="11">
        <f t="shared" si="1211"/>
        <v>0</v>
      </c>
      <c r="M2082" s="11">
        <f t="shared" si="1211"/>
        <v>0</v>
      </c>
      <c r="N2082" s="11">
        <f t="shared" si="1211"/>
        <v>0</v>
      </c>
      <c r="O2082" s="11">
        <f t="shared" si="1209"/>
        <v>0</v>
      </c>
      <c r="P2082" s="11">
        <f t="shared" si="1209"/>
        <v>0</v>
      </c>
      <c r="Q2082" s="11">
        <f t="shared" si="1209"/>
        <v>0</v>
      </c>
      <c r="R2082" s="11">
        <f t="shared" si="1209"/>
        <v>0</v>
      </c>
      <c r="S2082" s="11">
        <f t="shared" si="1209"/>
        <v>0</v>
      </c>
      <c r="T2082" s="11">
        <f t="shared" si="1208"/>
        <v>3657.0616886749199</v>
      </c>
      <c r="U2082" s="40">
        <f t="shared" si="1213"/>
        <v>0.32</v>
      </c>
      <c r="V2082" s="11">
        <f t="shared" si="1242"/>
        <v>11.146744211733933</v>
      </c>
      <c r="W2082" s="11">
        <f t="shared" si="1242"/>
        <v>2252495.7106865402</v>
      </c>
      <c r="X2082" s="11">
        <f t="shared" si="1242"/>
        <v>45049.914213730808</v>
      </c>
      <c r="Y2082" s="11">
        <f t="shared" si="1242"/>
        <v>66513.947108837689</v>
      </c>
      <c r="Z2082" s="11">
        <f t="shared" si="1242"/>
        <v>1.4764500281459989</v>
      </c>
      <c r="AA2082" s="11">
        <f t="shared" si="1242"/>
        <v>24.817946453351052</v>
      </c>
      <c r="AB2082" s="11">
        <f t="shared" si="1242"/>
        <v>2648.6635554218246</v>
      </c>
      <c r="AC2082" s="11">
        <f t="shared" si="1242"/>
        <v>1768.6635554218249</v>
      </c>
      <c r="AD2082" s="11">
        <f t="shared" si="1242"/>
        <v>1018363.2485017623</v>
      </c>
      <c r="AE2082" s="11">
        <f t="shared" si="1242"/>
        <v>33945.441616725409</v>
      </c>
      <c r="AF2082" s="11">
        <f t="shared" si="1242"/>
        <v>46540.676000401189</v>
      </c>
      <c r="AG2082" s="11">
        <f t="shared" si="1242"/>
        <v>1.3710434681005865</v>
      </c>
      <c r="AH2082" s="11">
        <f t="shared" si="1242"/>
        <v>16.687267036630871</v>
      </c>
      <c r="AI2082" s="11">
        <f t="shared" si="1241"/>
        <v>0</v>
      </c>
      <c r="AJ2082" s="11">
        <f t="shared" si="1241"/>
        <v>0</v>
      </c>
      <c r="AK2082" s="11">
        <f t="shared" si="1241"/>
        <v>0</v>
      </c>
      <c r="AL2082" s="11">
        <f t="shared" si="1240"/>
        <v>0</v>
      </c>
      <c r="AM2082" s="11">
        <f t="shared" si="1240"/>
        <v>0</v>
      </c>
      <c r="AN2082" s="11">
        <f t="shared" si="1240"/>
        <v>0</v>
      </c>
      <c r="AO2082" s="11">
        <f t="shared" si="1240"/>
        <v>0</v>
      </c>
      <c r="AP2082" s="11">
        <f t="shared" si="1240"/>
        <v>0</v>
      </c>
      <c r="AQ2082" s="11">
        <f t="shared" si="1240"/>
        <v>0</v>
      </c>
      <c r="AR2082" s="11">
        <f t="shared" si="1240"/>
        <v>0</v>
      </c>
      <c r="AS2082" s="11">
        <f t="shared" si="1240"/>
        <v>0</v>
      </c>
      <c r="AT2082" s="11">
        <f t="shared" si="1240"/>
        <v>0</v>
      </c>
      <c r="AU2082" s="11">
        <f t="shared" si="1240"/>
        <v>0</v>
      </c>
      <c r="AV2082" s="11">
        <f t="shared" si="1240"/>
        <v>3031906.2463768115</v>
      </c>
      <c r="AW2082" s="11">
        <f t="shared" si="1240"/>
        <v>0</v>
      </c>
      <c r="AX2082" s="11">
        <f t="shared" si="1240"/>
        <v>0</v>
      </c>
      <c r="AY2082" s="11">
        <f t="shared" si="1240"/>
        <v>7423.6588885545625</v>
      </c>
      <c r="AZ2082" s="11">
        <f t="shared" si="1240"/>
        <v>1</v>
      </c>
      <c r="BA2082" s="11">
        <f t="shared" si="1243"/>
        <v>1</v>
      </c>
      <c r="BB2082" s="11">
        <f t="shared" si="1243"/>
        <v>1</v>
      </c>
      <c r="BC2082" s="11">
        <f t="shared" si="1243"/>
        <v>1</v>
      </c>
      <c r="BD2082" s="11">
        <f t="shared" si="1243"/>
        <v>1</v>
      </c>
      <c r="BE2082" s="11">
        <f t="shared" si="1243"/>
        <v>1</v>
      </c>
      <c r="BF2082" s="15" t="str">
        <f t="shared" si="1214"/>
        <v>EN 10210</v>
      </c>
      <c r="BG2082" s="42">
        <v>23.832599999999999</v>
      </c>
      <c r="BH2082" s="17">
        <f t="shared" si="1215"/>
        <v>100</v>
      </c>
      <c r="BI2082" s="17">
        <f t="shared" si="1216"/>
        <v>60</v>
      </c>
      <c r="BK2082" s="17">
        <f t="shared" si="1217"/>
        <v>11</v>
      </c>
      <c r="BM2082" s="17">
        <f t="shared" si="1207"/>
        <v>22</v>
      </c>
      <c r="BX2082" s="18">
        <f t="shared" si="1218"/>
        <v>3657.0616886749199</v>
      </c>
      <c r="BY2082" s="42">
        <v>0.32</v>
      </c>
      <c r="BZ2082" s="43">
        <f t="shared" si="1219"/>
        <v>11.146744211733933</v>
      </c>
      <c r="CA2082" s="18">
        <f t="shared" si="1220"/>
        <v>2252495.7106865402</v>
      </c>
      <c r="CB2082" s="18">
        <f t="shared" si="1221"/>
        <v>45049.914213730808</v>
      </c>
      <c r="CC2082" s="18">
        <f t="shared" si="1222"/>
        <v>66513.947108837689</v>
      </c>
      <c r="CD2082" s="25">
        <f t="shared" si="1223"/>
        <v>1.4764500281459989</v>
      </c>
      <c r="CE2082" s="26">
        <f t="shared" si="1224"/>
        <v>24.817946453351052</v>
      </c>
      <c r="CF2082" s="18">
        <f t="shared" si="1225"/>
        <v>2648.6635554218246</v>
      </c>
      <c r="CG2082" s="18">
        <f t="shared" si="1226"/>
        <v>1768.6635554218249</v>
      </c>
      <c r="CH2082" s="18">
        <f t="shared" si="1227"/>
        <v>1018363.2485017623</v>
      </c>
      <c r="CI2082" s="18">
        <f t="shared" si="1228"/>
        <v>33945.441616725409</v>
      </c>
      <c r="CJ2082" s="18">
        <f t="shared" si="1229"/>
        <v>46540.676000401189</v>
      </c>
      <c r="CK2082" s="25">
        <f t="shared" si="1230"/>
        <v>1.3710434681005865</v>
      </c>
      <c r="CL2082" s="26">
        <f t="shared" si="1231"/>
        <v>16.687267036630871</v>
      </c>
      <c r="CZ2082" s="18">
        <f t="shared" si="1232"/>
        <v>3031906.2463768115</v>
      </c>
      <c r="DC2082" s="18">
        <f t="shared" si="1233"/>
        <v>7423.6588885545625</v>
      </c>
      <c r="DD2082" s="17">
        <f t="shared" si="1234"/>
        <v>1</v>
      </c>
      <c r="DE2082" s="17">
        <f t="shared" si="1235"/>
        <v>1</v>
      </c>
      <c r="DF2082" s="17">
        <f t="shared" si="1236"/>
        <v>1</v>
      </c>
      <c r="DG2082" s="17">
        <f t="shared" si="1237"/>
        <v>1</v>
      </c>
      <c r="DH2082" s="17">
        <f t="shared" si="1238"/>
        <v>1</v>
      </c>
      <c r="DI2082" s="17">
        <f t="shared" si="1239"/>
        <v>1</v>
      </c>
      <c r="DJ2082" s="20" t="s">
        <v>1879</v>
      </c>
    </row>
    <row r="2083" spans="1:114" x14ac:dyDescent="0.2">
      <c r="A2083" s="15" t="s">
        <v>105</v>
      </c>
      <c r="B2083" s="10" t="s">
        <v>2178</v>
      </c>
      <c r="C2083" s="11">
        <f t="shared" si="1212"/>
        <v>26.493749999999999</v>
      </c>
      <c r="D2083" s="11">
        <f t="shared" si="1244"/>
        <v>100</v>
      </c>
      <c r="E2083" s="11">
        <f t="shared" si="1244"/>
        <v>60</v>
      </c>
      <c r="F2083" s="11">
        <f t="shared" si="1244"/>
        <v>0</v>
      </c>
      <c r="G2083" s="11">
        <f t="shared" si="1244"/>
        <v>12.5</v>
      </c>
      <c r="H2083" s="11">
        <f t="shared" si="1211"/>
        <v>0</v>
      </c>
      <c r="I2083" s="11">
        <f t="shared" si="1211"/>
        <v>25</v>
      </c>
      <c r="J2083" s="11">
        <f t="shared" si="1211"/>
        <v>0</v>
      </c>
      <c r="K2083" s="11">
        <f t="shared" si="1211"/>
        <v>0</v>
      </c>
      <c r="L2083" s="11">
        <f t="shared" si="1211"/>
        <v>0</v>
      </c>
      <c r="M2083" s="11">
        <f t="shared" si="1211"/>
        <v>0</v>
      </c>
      <c r="N2083" s="11">
        <f t="shared" si="1211"/>
        <v>0</v>
      </c>
      <c r="O2083" s="11">
        <f t="shared" si="1209"/>
        <v>0</v>
      </c>
      <c r="P2083" s="11">
        <f t="shared" si="1209"/>
        <v>0</v>
      </c>
      <c r="Q2083" s="11">
        <f t="shared" si="1209"/>
        <v>0</v>
      </c>
      <c r="R2083" s="11">
        <f t="shared" si="1209"/>
        <v>0</v>
      </c>
      <c r="S2083" s="11">
        <f t="shared" si="1209"/>
        <v>0</v>
      </c>
      <c r="T2083" s="11">
        <f t="shared" si="1208"/>
        <v>4176.9908169872415</v>
      </c>
      <c r="U2083" s="40">
        <f t="shared" si="1213"/>
        <v>0.32</v>
      </c>
      <c r="V2083" s="11">
        <f t="shared" si="1242"/>
        <v>9.7592580391625994</v>
      </c>
      <c r="W2083" s="11">
        <f t="shared" si="1242"/>
        <v>2176729.587128493</v>
      </c>
      <c r="X2083" s="11">
        <f t="shared" si="1242"/>
        <v>43534.591742569857</v>
      </c>
      <c r="Y2083" s="11">
        <f t="shared" si="1242"/>
        <v>67658.782424379489</v>
      </c>
      <c r="Z2083" s="11">
        <f t="shared" si="1242"/>
        <v>1.5541384383356933</v>
      </c>
      <c r="AA2083" s="11">
        <f t="shared" si="1242"/>
        <v>22.82813751161838</v>
      </c>
      <c r="AB2083" s="11">
        <f t="shared" si="1242"/>
        <v>3079.3692606170262</v>
      </c>
      <c r="AC2083" s="11">
        <f t="shared" si="1242"/>
        <v>2079.3692606170262</v>
      </c>
      <c r="AD2083" s="11">
        <f t="shared" si="1242"/>
        <v>995875.99440012441</v>
      </c>
      <c r="AE2083" s="11">
        <f t="shared" si="1242"/>
        <v>33195.866480004144</v>
      </c>
      <c r="AF2083" s="11">
        <f t="shared" si="1242"/>
        <v>47321.397212038974</v>
      </c>
      <c r="AG2083" s="11">
        <f t="shared" si="1242"/>
        <v>1.4255207720076679</v>
      </c>
      <c r="AH2083" s="11">
        <f t="shared" si="1242"/>
        <v>15.440838183026804</v>
      </c>
      <c r="AI2083" s="11">
        <f t="shared" si="1241"/>
        <v>0</v>
      </c>
      <c r="AJ2083" s="11">
        <f t="shared" si="1241"/>
        <v>0</v>
      </c>
      <c r="AK2083" s="11">
        <f t="shared" si="1241"/>
        <v>0</v>
      </c>
      <c r="AL2083" s="11">
        <f t="shared" si="1240"/>
        <v>0</v>
      </c>
      <c r="AM2083" s="11">
        <f t="shared" si="1240"/>
        <v>0</v>
      </c>
      <c r="AN2083" s="11">
        <f t="shared" si="1240"/>
        <v>0</v>
      </c>
      <c r="AO2083" s="11">
        <f t="shared" si="1240"/>
        <v>0</v>
      </c>
      <c r="AP2083" s="11">
        <f t="shared" si="1240"/>
        <v>0</v>
      </c>
      <c r="AQ2083" s="11">
        <f t="shared" si="1240"/>
        <v>0</v>
      </c>
      <c r="AR2083" s="11">
        <f t="shared" si="1240"/>
        <v>0</v>
      </c>
      <c r="AS2083" s="11">
        <f t="shared" si="1240"/>
        <v>0</v>
      </c>
      <c r="AT2083" s="11">
        <f t="shared" si="1240"/>
        <v>0</v>
      </c>
      <c r="AU2083" s="11">
        <f t="shared" si="1240"/>
        <v>0</v>
      </c>
      <c r="AV2083" s="11">
        <f t="shared" si="1240"/>
        <v>3198965.5671296297</v>
      </c>
      <c r="AW2083" s="11">
        <f t="shared" si="1240"/>
        <v>0</v>
      </c>
      <c r="AX2083" s="11">
        <f t="shared" si="1240"/>
        <v>0</v>
      </c>
      <c r="AY2083" s="11">
        <f t="shared" si="1240"/>
        <v>6635.9231515425645</v>
      </c>
      <c r="AZ2083" s="11">
        <f t="shared" si="1240"/>
        <v>1</v>
      </c>
      <c r="BA2083" s="11">
        <f t="shared" si="1243"/>
        <v>1</v>
      </c>
      <c r="BB2083" s="11">
        <f t="shared" si="1243"/>
        <v>1</v>
      </c>
      <c r="BC2083" s="11">
        <f t="shared" si="1243"/>
        <v>1</v>
      </c>
      <c r="BD2083" s="11">
        <f t="shared" si="1243"/>
        <v>1</v>
      </c>
      <c r="BE2083" s="11">
        <f t="shared" si="1243"/>
        <v>1</v>
      </c>
      <c r="BF2083" s="15" t="str">
        <f t="shared" si="1214"/>
        <v>EN 10210</v>
      </c>
      <c r="BG2083" s="42">
        <v>26.493749999999999</v>
      </c>
      <c r="BH2083" s="17">
        <f t="shared" si="1215"/>
        <v>100</v>
      </c>
      <c r="BI2083" s="17">
        <f t="shared" si="1216"/>
        <v>60</v>
      </c>
      <c r="BK2083" s="17">
        <f t="shared" si="1217"/>
        <v>12.5</v>
      </c>
      <c r="BM2083" s="17">
        <f t="shared" si="1207"/>
        <v>25</v>
      </c>
      <c r="BX2083" s="18">
        <f t="shared" si="1218"/>
        <v>4176.9908169872415</v>
      </c>
      <c r="BY2083" s="42">
        <v>0.32</v>
      </c>
      <c r="BZ2083" s="43">
        <f t="shared" si="1219"/>
        <v>9.7592580391625994</v>
      </c>
      <c r="CA2083" s="18">
        <f t="shared" si="1220"/>
        <v>2176729.587128493</v>
      </c>
      <c r="CB2083" s="18">
        <f t="shared" si="1221"/>
        <v>43534.591742569857</v>
      </c>
      <c r="CC2083" s="18">
        <f t="shared" si="1222"/>
        <v>67658.782424379489</v>
      </c>
      <c r="CD2083" s="25">
        <f t="shared" si="1223"/>
        <v>1.5541384383356933</v>
      </c>
      <c r="CE2083" s="26">
        <f t="shared" si="1224"/>
        <v>22.82813751161838</v>
      </c>
      <c r="CF2083" s="18">
        <f t="shared" si="1225"/>
        <v>3079.3692606170262</v>
      </c>
      <c r="CG2083" s="18">
        <f t="shared" si="1226"/>
        <v>2079.3692606170262</v>
      </c>
      <c r="CH2083" s="18">
        <f t="shared" si="1227"/>
        <v>995875.99440012441</v>
      </c>
      <c r="CI2083" s="18">
        <f t="shared" si="1228"/>
        <v>33195.866480004144</v>
      </c>
      <c r="CJ2083" s="18">
        <f t="shared" si="1229"/>
        <v>47321.397212038974</v>
      </c>
      <c r="CK2083" s="25">
        <f t="shared" si="1230"/>
        <v>1.4255207720076679</v>
      </c>
      <c r="CL2083" s="26">
        <f t="shared" si="1231"/>
        <v>15.440838183026804</v>
      </c>
      <c r="CZ2083" s="18">
        <f t="shared" si="1232"/>
        <v>3198965.5671296297</v>
      </c>
      <c r="DC2083" s="18">
        <f t="shared" si="1233"/>
        <v>6635.9231515425645</v>
      </c>
      <c r="DD2083" s="17">
        <f t="shared" si="1234"/>
        <v>1</v>
      </c>
      <c r="DE2083" s="17">
        <f t="shared" si="1235"/>
        <v>1</v>
      </c>
      <c r="DF2083" s="17">
        <f t="shared" si="1236"/>
        <v>1</v>
      </c>
      <c r="DG2083" s="17">
        <f t="shared" si="1237"/>
        <v>1</v>
      </c>
      <c r="DH2083" s="17">
        <f t="shared" si="1238"/>
        <v>1</v>
      </c>
      <c r="DI2083" s="17">
        <f t="shared" si="1239"/>
        <v>1</v>
      </c>
      <c r="DJ2083" s="20" t="s">
        <v>1879</v>
      </c>
    </row>
    <row r="2084" spans="1:114" x14ac:dyDescent="0.2">
      <c r="A2084" s="15" t="s">
        <v>105</v>
      </c>
      <c r="B2084" s="10" t="s">
        <v>2179</v>
      </c>
      <c r="C2084" s="11">
        <f t="shared" si="1212"/>
        <v>9.2014560000000056</v>
      </c>
      <c r="D2084" s="11">
        <f t="shared" si="1244"/>
        <v>110</v>
      </c>
      <c r="E2084" s="11">
        <f t="shared" si="1244"/>
        <v>60</v>
      </c>
      <c r="F2084" s="11">
        <f t="shared" si="1244"/>
        <v>0</v>
      </c>
      <c r="G2084" s="11">
        <f t="shared" si="1244"/>
        <v>3.6</v>
      </c>
      <c r="H2084" s="11">
        <f t="shared" si="1211"/>
        <v>0</v>
      </c>
      <c r="I2084" s="11">
        <f t="shared" si="1211"/>
        <v>3.6</v>
      </c>
      <c r="J2084" s="11">
        <f t="shared" si="1211"/>
        <v>0</v>
      </c>
      <c r="K2084" s="11">
        <f t="shared" si="1211"/>
        <v>0</v>
      </c>
      <c r="L2084" s="11">
        <f t="shared" si="1211"/>
        <v>0</v>
      </c>
      <c r="M2084" s="11">
        <f t="shared" si="1211"/>
        <v>0</v>
      </c>
      <c r="N2084" s="11">
        <f t="shared" si="1211"/>
        <v>0</v>
      </c>
      <c r="O2084" s="11">
        <f t="shared" si="1209"/>
        <v>0</v>
      </c>
      <c r="P2084" s="11">
        <f t="shared" si="1209"/>
        <v>0</v>
      </c>
      <c r="Q2084" s="11">
        <f t="shared" si="1209"/>
        <v>0</v>
      </c>
      <c r="R2084" s="11">
        <f t="shared" si="1209"/>
        <v>0</v>
      </c>
      <c r="S2084" s="11">
        <f t="shared" si="1209"/>
        <v>0</v>
      </c>
      <c r="T2084" s="11">
        <f t="shared" si="1208"/>
        <v>1138.7851223715711</v>
      </c>
      <c r="U2084" s="40">
        <f t="shared" si="1213"/>
        <v>0.34</v>
      </c>
      <c r="V2084" s="11">
        <f t="shared" si="1242"/>
        <v>38.033603583289384</v>
      </c>
      <c r="W2084" s="11">
        <f t="shared" si="1242"/>
        <v>1776503.0779818799</v>
      </c>
      <c r="X2084" s="11">
        <f t="shared" si="1242"/>
        <v>32300.05596330691</v>
      </c>
      <c r="Y2084" s="11">
        <f t="shared" si="1242"/>
        <v>40191.464849361102</v>
      </c>
      <c r="Z2084" s="11">
        <f t="shared" si="1242"/>
        <v>1.2443156412799683</v>
      </c>
      <c r="AA2084" s="11">
        <f t="shared" si="1242"/>
        <v>39.496816274702354</v>
      </c>
      <c r="AB2084" s="11">
        <f t="shared" si="1242"/>
        <v>810.46512237157106</v>
      </c>
      <c r="AC2084" s="11">
        <f t="shared" si="1242"/>
        <v>450.46512237157117</v>
      </c>
      <c r="AD2084" s="11">
        <f t="shared" si="1242"/>
        <v>690345.73699605698</v>
      </c>
      <c r="AE2084" s="11">
        <f t="shared" si="1242"/>
        <v>23011.524566535234</v>
      </c>
      <c r="AF2084" s="11">
        <f t="shared" si="1242"/>
        <v>26373.836790071815</v>
      </c>
      <c r="AG2084" s="11">
        <f t="shared" si="1242"/>
        <v>1.146114274776312</v>
      </c>
      <c r="AH2084" s="11">
        <f t="shared" si="1242"/>
        <v>24.621382287623735</v>
      </c>
      <c r="AI2084" s="11">
        <f t="shared" si="1241"/>
        <v>0</v>
      </c>
      <c r="AJ2084" s="11">
        <f t="shared" si="1241"/>
        <v>0</v>
      </c>
      <c r="AK2084" s="11">
        <f t="shared" si="1241"/>
        <v>0</v>
      </c>
      <c r="AL2084" s="11">
        <f t="shared" si="1240"/>
        <v>0</v>
      </c>
      <c r="AM2084" s="11">
        <f t="shared" si="1240"/>
        <v>0</v>
      </c>
      <c r="AN2084" s="11">
        <f t="shared" si="1240"/>
        <v>0</v>
      </c>
      <c r="AO2084" s="11">
        <f t="shared" si="1240"/>
        <v>0</v>
      </c>
      <c r="AP2084" s="11">
        <f t="shared" si="1240"/>
        <v>0</v>
      </c>
      <c r="AQ2084" s="11">
        <f t="shared" si="1240"/>
        <v>0</v>
      </c>
      <c r="AR2084" s="11">
        <f t="shared" si="1240"/>
        <v>0</v>
      </c>
      <c r="AS2084" s="11">
        <f t="shared" si="1240"/>
        <v>0</v>
      </c>
      <c r="AT2084" s="11">
        <f t="shared" si="1240"/>
        <v>0</v>
      </c>
      <c r="AU2084" s="11">
        <f t="shared" si="1240"/>
        <v>0</v>
      </c>
      <c r="AV2084" s="11">
        <f t="shared" si="1240"/>
        <v>1592647.1169257986</v>
      </c>
      <c r="AW2084" s="11">
        <f t="shared" si="1240"/>
        <v>0</v>
      </c>
      <c r="AX2084" s="11">
        <f t="shared" si="1240"/>
        <v>0</v>
      </c>
      <c r="AY2084" s="11">
        <f t="shared" si="1240"/>
        <v>11951.857683557359</v>
      </c>
      <c r="AZ2084" s="11">
        <f t="shared" si="1240"/>
        <v>1</v>
      </c>
      <c r="BA2084" s="11">
        <f t="shared" si="1243"/>
        <v>1</v>
      </c>
      <c r="BB2084" s="11">
        <f t="shared" si="1243"/>
        <v>1</v>
      </c>
      <c r="BC2084" s="11">
        <f t="shared" si="1243"/>
        <v>1</v>
      </c>
      <c r="BD2084" s="11">
        <f t="shared" si="1243"/>
        <v>1</v>
      </c>
      <c r="BE2084" s="11">
        <f t="shared" si="1243"/>
        <v>2</v>
      </c>
      <c r="BF2084" s="15" t="str">
        <f t="shared" si="1214"/>
        <v>EN 10210</v>
      </c>
      <c r="BG2084" s="42">
        <v>9.2014560000000056</v>
      </c>
      <c r="BH2084" s="17">
        <f t="shared" si="1215"/>
        <v>110</v>
      </c>
      <c r="BI2084" s="17">
        <f t="shared" si="1216"/>
        <v>60</v>
      </c>
      <c r="BK2084" s="17">
        <f t="shared" si="1217"/>
        <v>3.6</v>
      </c>
      <c r="BM2084" s="17">
        <f t="shared" si="1207"/>
        <v>3.6</v>
      </c>
      <c r="BX2084" s="18">
        <f t="shared" si="1218"/>
        <v>1138.7851223715711</v>
      </c>
      <c r="BY2084" s="42">
        <v>0.34</v>
      </c>
      <c r="BZ2084" s="43">
        <f t="shared" si="1219"/>
        <v>38.033603583289384</v>
      </c>
      <c r="CA2084" s="18">
        <f t="shared" si="1220"/>
        <v>1776503.0779818799</v>
      </c>
      <c r="CB2084" s="18">
        <f t="shared" si="1221"/>
        <v>32300.05596330691</v>
      </c>
      <c r="CC2084" s="18">
        <f t="shared" si="1222"/>
        <v>40191.464849361102</v>
      </c>
      <c r="CD2084" s="25">
        <f t="shared" si="1223"/>
        <v>1.2443156412799683</v>
      </c>
      <c r="CE2084" s="26">
        <f t="shared" si="1224"/>
        <v>39.496816274702354</v>
      </c>
      <c r="CF2084" s="18">
        <f t="shared" si="1225"/>
        <v>810.46512237157106</v>
      </c>
      <c r="CG2084" s="18">
        <f t="shared" si="1226"/>
        <v>450.46512237157117</v>
      </c>
      <c r="CH2084" s="18">
        <f t="shared" si="1227"/>
        <v>690345.73699605698</v>
      </c>
      <c r="CI2084" s="18">
        <f t="shared" si="1228"/>
        <v>23011.524566535234</v>
      </c>
      <c r="CJ2084" s="18">
        <f t="shared" si="1229"/>
        <v>26373.836790071815</v>
      </c>
      <c r="CK2084" s="25">
        <f t="shared" si="1230"/>
        <v>1.146114274776312</v>
      </c>
      <c r="CL2084" s="26">
        <f t="shared" si="1231"/>
        <v>24.621382287623735</v>
      </c>
      <c r="CZ2084" s="18">
        <f t="shared" si="1232"/>
        <v>1592647.1169257986</v>
      </c>
      <c r="DC2084" s="18">
        <f t="shared" si="1233"/>
        <v>11951.857683557359</v>
      </c>
      <c r="DD2084" s="17">
        <f t="shared" si="1234"/>
        <v>1</v>
      </c>
      <c r="DE2084" s="17">
        <f t="shared" si="1235"/>
        <v>1</v>
      </c>
      <c r="DF2084" s="17">
        <f t="shared" si="1236"/>
        <v>1</v>
      </c>
      <c r="DG2084" s="17">
        <f t="shared" si="1237"/>
        <v>1</v>
      </c>
      <c r="DH2084" s="17">
        <f t="shared" si="1238"/>
        <v>1</v>
      </c>
      <c r="DI2084" s="17">
        <f t="shared" si="1239"/>
        <v>2</v>
      </c>
      <c r="DJ2084" s="20" t="s">
        <v>1879</v>
      </c>
    </row>
    <row r="2085" spans="1:114" x14ac:dyDescent="0.2">
      <c r="A2085" s="15" t="s">
        <v>105</v>
      </c>
      <c r="B2085" s="10" t="s">
        <v>2180</v>
      </c>
      <c r="C2085" s="11">
        <f t="shared" si="1212"/>
        <v>10.1736</v>
      </c>
      <c r="D2085" s="11">
        <f t="shared" si="1244"/>
        <v>110</v>
      </c>
      <c r="E2085" s="11">
        <f t="shared" si="1244"/>
        <v>60</v>
      </c>
      <c r="F2085" s="11">
        <f t="shared" si="1244"/>
        <v>0</v>
      </c>
      <c r="G2085" s="11">
        <f t="shared" si="1244"/>
        <v>4</v>
      </c>
      <c r="H2085" s="11">
        <f t="shared" si="1211"/>
        <v>0</v>
      </c>
      <c r="I2085" s="11">
        <f t="shared" si="1211"/>
        <v>4</v>
      </c>
      <c r="J2085" s="11">
        <f t="shared" si="1211"/>
        <v>0</v>
      </c>
      <c r="K2085" s="11">
        <f t="shared" si="1211"/>
        <v>0</v>
      </c>
      <c r="L2085" s="11">
        <f t="shared" si="1211"/>
        <v>0</v>
      </c>
      <c r="M2085" s="11">
        <f t="shared" si="1211"/>
        <v>0</v>
      </c>
      <c r="N2085" s="11">
        <f t="shared" si="1211"/>
        <v>0</v>
      </c>
      <c r="O2085" s="11">
        <f t="shared" si="1209"/>
        <v>0</v>
      </c>
      <c r="P2085" s="11">
        <f t="shared" si="1209"/>
        <v>0</v>
      </c>
      <c r="Q2085" s="11">
        <f t="shared" si="1209"/>
        <v>0</v>
      </c>
      <c r="R2085" s="11">
        <f t="shared" si="1209"/>
        <v>0</v>
      </c>
      <c r="S2085" s="11">
        <f t="shared" si="1209"/>
        <v>0</v>
      </c>
      <c r="T2085" s="11">
        <f t="shared" si="1208"/>
        <v>1254.79644737231</v>
      </c>
      <c r="U2085" s="40">
        <f t="shared" si="1213"/>
        <v>0.34</v>
      </c>
      <c r="V2085" s="11">
        <f t="shared" si="1242"/>
        <v>34.517233453703682</v>
      </c>
      <c r="W2085" s="11">
        <f t="shared" si="1242"/>
        <v>1935234.6145262124</v>
      </c>
      <c r="X2085" s="11">
        <f t="shared" si="1242"/>
        <v>35186.083900476588</v>
      </c>
      <c r="Y2085" s="11">
        <f t="shared" si="1242"/>
        <v>44012.766359831905</v>
      </c>
      <c r="Z2085" s="11">
        <f t="shared" si="1242"/>
        <v>1.2508571992359674</v>
      </c>
      <c r="AA2085" s="11">
        <f t="shared" si="1242"/>
        <v>39.271742500613321</v>
      </c>
      <c r="AB2085" s="11">
        <f t="shared" si="1242"/>
        <v>902.79644737231001</v>
      </c>
      <c r="AC2085" s="11">
        <f t="shared" si="1242"/>
        <v>502.79644737231007</v>
      </c>
      <c r="AD2085" s="11">
        <f t="shared" si="1242"/>
        <v>749644.07614231086</v>
      </c>
      <c r="AE2085" s="11">
        <f t="shared" si="1242"/>
        <v>24988.135871410363</v>
      </c>
      <c r="AF2085" s="11">
        <f t="shared" si="1242"/>
        <v>28842.855175524157</v>
      </c>
      <c r="AG2085" s="11">
        <f t="shared" si="1242"/>
        <v>1.1542619795230138</v>
      </c>
      <c r="AH2085" s="11">
        <f t="shared" si="1242"/>
        <v>24.442235067339819</v>
      </c>
      <c r="AI2085" s="11">
        <f t="shared" si="1241"/>
        <v>0</v>
      </c>
      <c r="AJ2085" s="11">
        <f t="shared" si="1241"/>
        <v>0</v>
      </c>
      <c r="AK2085" s="11">
        <f t="shared" si="1241"/>
        <v>0</v>
      </c>
      <c r="AL2085" s="11">
        <f t="shared" si="1240"/>
        <v>0</v>
      </c>
      <c r="AM2085" s="11">
        <f t="shared" si="1240"/>
        <v>0</v>
      </c>
      <c r="AN2085" s="11">
        <f t="shared" si="1240"/>
        <v>0</v>
      </c>
      <c r="AO2085" s="11">
        <f t="shared" si="1240"/>
        <v>0</v>
      </c>
      <c r="AP2085" s="11">
        <f t="shared" si="1240"/>
        <v>0</v>
      </c>
      <c r="AQ2085" s="11">
        <f t="shared" si="1240"/>
        <v>0</v>
      </c>
      <c r="AR2085" s="11">
        <f t="shared" si="1240"/>
        <v>0</v>
      </c>
      <c r="AS2085" s="11">
        <f t="shared" si="1240"/>
        <v>0</v>
      </c>
      <c r="AT2085" s="11">
        <f t="shared" si="1240"/>
        <v>0</v>
      </c>
      <c r="AU2085" s="11">
        <f t="shared" si="1240"/>
        <v>0</v>
      </c>
      <c r="AV2085" s="11">
        <f t="shared" si="1240"/>
        <v>1740054.1234567901</v>
      </c>
      <c r="AW2085" s="11">
        <f t="shared" si="1240"/>
        <v>0</v>
      </c>
      <c r="AX2085" s="11">
        <f t="shared" si="1240"/>
        <v>0</v>
      </c>
      <c r="AY2085" s="11">
        <f t="shared" si="1240"/>
        <v>11810.194671058465</v>
      </c>
      <c r="AZ2085" s="11">
        <f t="shared" si="1240"/>
        <v>1</v>
      </c>
      <c r="BA2085" s="11">
        <f t="shared" si="1243"/>
        <v>1</v>
      </c>
      <c r="BB2085" s="11">
        <f t="shared" si="1243"/>
        <v>1</v>
      </c>
      <c r="BC2085" s="11">
        <f t="shared" si="1243"/>
        <v>1</v>
      </c>
      <c r="BD2085" s="11">
        <f t="shared" si="1243"/>
        <v>1</v>
      </c>
      <c r="BE2085" s="11">
        <f t="shared" si="1243"/>
        <v>2</v>
      </c>
      <c r="BF2085" s="15" t="str">
        <f t="shared" si="1214"/>
        <v>EN 10210</v>
      </c>
      <c r="BG2085" s="42">
        <v>10.1736</v>
      </c>
      <c r="BH2085" s="17">
        <f t="shared" si="1215"/>
        <v>110</v>
      </c>
      <c r="BI2085" s="17">
        <f t="shared" si="1216"/>
        <v>60</v>
      </c>
      <c r="BK2085" s="17">
        <f t="shared" si="1217"/>
        <v>4</v>
      </c>
      <c r="BM2085" s="17">
        <f t="shared" si="1207"/>
        <v>4</v>
      </c>
      <c r="BX2085" s="18">
        <f t="shared" si="1218"/>
        <v>1254.79644737231</v>
      </c>
      <c r="BY2085" s="42">
        <v>0.34</v>
      </c>
      <c r="BZ2085" s="43">
        <f t="shared" si="1219"/>
        <v>34.517233453703682</v>
      </c>
      <c r="CA2085" s="18">
        <f t="shared" si="1220"/>
        <v>1935234.6145262124</v>
      </c>
      <c r="CB2085" s="18">
        <f t="shared" si="1221"/>
        <v>35186.083900476588</v>
      </c>
      <c r="CC2085" s="18">
        <f t="shared" si="1222"/>
        <v>44012.766359831905</v>
      </c>
      <c r="CD2085" s="25">
        <f t="shared" si="1223"/>
        <v>1.2508571992359674</v>
      </c>
      <c r="CE2085" s="26">
        <f t="shared" si="1224"/>
        <v>39.271742500613321</v>
      </c>
      <c r="CF2085" s="18">
        <f t="shared" si="1225"/>
        <v>902.79644737231001</v>
      </c>
      <c r="CG2085" s="18">
        <f t="shared" si="1226"/>
        <v>502.79644737231007</v>
      </c>
      <c r="CH2085" s="18">
        <f t="shared" si="1227"/>
        <v>749644.07614231086</v>
      </c>
      <c r="CI2085" s="18">
        <f t="shared" si="1228"/>
        <v>24988.135871410363</v>
      </c>
      <c r="CJ2085" s="18">
        <f t="shared" si="1229"/>
        <v>28842.855175524157</v>
      </c>
      <c r="CK2085" s="25">
        <f t="shared" si="1230"/>
        <v>1.1542619795230138</v>
      </c>
      <c r="CL2085" s="26">
        <f t="shared" si="1231"/>
        <v>24.442235067339819</v>
      </c>
      <c r="CZ2085" s="18">
        <f t="shared" si="1232"/>
        <v>1740054.1234567901</v>
      </c>
      <c r="DC2085" s="18">
        <f t="shared" si="1233"/>
        <v>11810.194671058465</v>
      </c>
      <c r="DD2085" s="17">
        <f t="shared" si="1234"/>
        <v>1</v>
      </c>
      <c r="DE2085" s="17">
        <f t="shared" si="1235"/>
        <v>1</v>
      </c>
      <c r="DF2085" s="17">
        <f t="shared" si="1236"/>
        <v>1</v>
      </c>
      <c r="DG2085" s="17">
        <f t="shared" si="1237"/>
        <v>1</v>
      </c>
      <c r="DH2085" s="17">
        <f t="shared" si="1238"/>
        <v>1</v>
      </c>
      <c r="DI2085" s="17">
        <f t="shared" si="1239"/>
        <v>2</v>
      </c>
      <c r="DJ2085" s="20" t="s">
        <v>1879</v>
      </c>
    </row>
    <row r="2086" spans="1:114" x14ac:dyDescent="0.2">
      <c r="A2086" s="15" t="s">
        <v>105</v>
      </c>
      <c r="B2086" s="10" t="s">
        <v>2181</v>
      </c>
      <c r="C2086" s="11">
        <f t="shared" si="1212"/>
        <v>11.374650000000001</v>
      </c>
      <c r="D2086" s="11">
        <f t="shared" si="1244"/>
        <v>110</v>
      </c>
      <c r="E2086" s="11">
        <f t="shared" si="1244"/>
        <v>60</v>
      </c>
      <c r="F2086" s="11">
        <f t="shared" si="1244"/>
        <v>0</v>
      </c>
      <c r="G2086" s="11">
        <f t="shared" si="1244"/>
        <v>4.5</v>
      </c>
      <c r="H2086" s="11">
        <f t="shared" si="1211"/>
        <v>0</v>
      </c>
      <c r="I2086" s="11">
        <f t="shared" si="1211"/>
        <v>4.5</v>
      </c>
      <c r="J2086" s="11">
        <f t="shared" si="1211"/>
        <v>0</v>
      </c>
      <c r="K2086" s="11">
        <f t="shared" si="1211"/>
        <v>0</v>
      </c>
      <c r="L2086" s="11">
        <f t="shared" si="1211"/>
        <v>0</v>
      </c>
      <c r="M2086" s="11">
        <f t="shared" si="1211"/>
        <v>0</v>
      </c>
      <c r="N2086" s="11">
        <f t="shared" si="1211"/>
        <v>0</v>
      </c>
      <c r="O2086" s="11">
        <f t="shared" si="1209"/>
        <v>0</v>
      </c>
      <c r="P2086" s="11">
        <f t="shared" si="1209"/>
        <v>0</v>
      </c>
      <c r="Q2086" s="11">
        <f t="shared" si="1209"/>
        <v>0</v>
      </c>
      <c r="R2086" s="11">
        <f t="shared" si="1209"/>
        <v>0</v>
      </c>
      <c r="S2086" s="11">
        <f t="shared" si="1209"/>
        <v>0</v>
      </c>
      <c r="T2086" s="11">
        <f t="shared" si="1208"/>
        <v>1396.85175370558</v>
      </c>
      <c r="U2086" s="40">
        <f t="shared" si="1213"/>
        <v>0.34</v>
      </c>
      <c r="V2086" s="11">
        <f t="shared" si="1242"/>
        <v>31.00694243031111</v>
      </c>
      <c r="W2086" s="11">
        <f t="shared" si="1242"/>
        <v>2123381.7458566795</v>
      </c>
      <c r="X2086" s="11">
        <f t="shared" si="1242"/>
        <v>38606.940833757806</v>
      </c>
      <c r="Y2086" s="11">
        <f t="shared" si="1242"/>
        <v>48613.180670456677</v>
      </c>
      <c r="Z2086" s="11">
        <f t="shared" si="1242"/>
        <v>1.2591824065984902</v>
      </c>
      <c r="AA2086" s="11">
        <f t="shared" si="1242"/>
        <v>38.988711340520609</v>
      </c>
      <c r="AB2086" s="11">
        <f t="shared" si="1242"/>
        <v>1018.8517537055799</v>
      </c>
      <c r="AC2086" s="11">
        <f t="shared" si="1242"/>
        <v>568.85175370557988</v>
      </c>
      <c r="AD2086" s="11">
        <f t="shared" si="1242"/>
        <v>819292.55839983327</v>
      </c>
      <c r="AE2086" s="11">
        <f t="shared" si="1242"/>
        <v>27309.751946661108</v>
      </c>
      <c r="AF2086" s="11">
        <f t="shared" si="1242"/>
        <v>31804.386827817176</v>
      </c>
      <c r="AG2086" s="11">
        <f t="shared" si="1242"/>
        <v>1.1645798500819258</v>
      </c>
      <c r="AH2086" s="11">
        <f t="shared" si="1242"/>
        <v>24.218338576394867</v>
      </c>
      <c r="AI2086" s="11">
        <f t="shared" si="1241"/>
        <v>0</v>
      </c>
      <c r="AJ2086" s="11">
        <f t="shared" si="1241"/>
        <v>0</v>
      </c>
      <c r="AK2086" s="11">
        <f t="shared" si="1241"/>
        <v>0</v>
      </c>
      <c r="AL2086" s="11">
        <f t="shared" si="1240"/>
        <v>0</v>
      </c>
      <c r="AM2086" s="11">
        <f t="shared" si="1240"/>
        <v>0</v>
      </c>
      <c r="AN2086" s="11">
        <f t="shared" si="1240"/>
        <v>0</v>
      </c>
      <c r="AO2086" s="11">
        <f t="shared" si="1240"/>
        <v>0</v>
      </c>
      <c r="AP2086" s="11">
        <f t="shared" si="1240"/>
        <v>0</v>
      </c>
      <c r="AQ2086" s="11">
        <f t="shared" si="1240"/>
        <v>0</v>
      </c>
      <c r="AR2086" s="11">
        <f t="shared" si="1240"/>
        <v>0</v>
      </c>
      <c r="AS2086" s="11">
        <f t="shared" si="1240"/>
        <v>0</v>
      </c>
      <c r="AT2086" s="11">
        <f t="shared" si="1240"/>
        <v>0</v>
      </c>
      <c r="AU2086" s="11">
        <f t="shared" si="1240"/>
        <v>0</v>
      </c>
      <c r="AV2086" s="11">
        <f t="shared" si="1240"/>
        <v>1916494.2426242237</v>
      </c>
      <c r="AW2086" s="11">
        <f t="shared" si="1240"/>
        <v>0</v>
      </c>
      <c r="AX2086" s="11">
        <f t="shared" si="1240"/>
        <v>0</v>
      </c>
      <c r="AY2086" s="11">
        <f t="shared" si="1240"/>
        <v>11632.27763055837</v>
      </c>
      <c r="AZ2086" s="11">
        <f t="shared" si="1240"/>
        <v>1</v>
      </c>
      <c r="BA2086" s="11">
        <f t="shared" si="1243"/>
        <v>1</v>
      </c>
      <c r="BB2086" s="11">
        <f t="shared" si="1243"/>
        <v>1</v>
      </c>
      <c r="BC2086" s="11">
        <f t="shared" si="1243"/>
        <v>1</v>
      </c>
      <c r="BD2086" s="11">
        <f t="shared" si="1243"/>
        <v>1</v>
      </c>
      <c r="BE2086" s="11">
        <f t="shared" si="1243"/>
        <v>1</v>
      </c>
      <c r="BF2086" s="15" t="str">
        <f t="shared" si="1214"/>
        <v>EN 10210</v>
      </c>
      <c r="BG2086" s="42">
        <v>11.374650000000001</v>
      </c>
      <c r="BH2086" s="17">
        <f t="shared" si="1215"/>
        <v>110</v>
      </c>
      <c r="BI2086" s="17">
        <f t="shared" si="1216"/>
        <v>60</v>
      </c>
      <c r="BK2086" s="17">
        <f t="shared" si="1217"/>
        <v>4.5</v>
      </c>
      <c r="BM2086" s="17">
        <f t="shared" si="1207"/>
        <v>4.5</v>
      </c>
      <c r="BX2086" s="18">
        <f t="shared" si="1218"/>
        <v>1396.85175370558</v>
      </c>
      <c r="BY2086" s="42">
        <v>0.34</v>
      </c>
      <c r="BZ2086" s="43">
        <f t="shared" si="1219"/>
        <v>31.00694243031111</v>
      </c>
      <c r="CA2086" s="18">
        <f t="shared" si="1220"/>
        <v>2123381.7458566795</v>
      </c>
      <c r="CB2086" s="18">
        <f t="shared" si="1221"/>
        <v>38606.940833757806</v>
      </c>
      <c r="CC2086" s="18">
        <f t="shared" si="1222"/>
        <v>48613.180670456677</v>
      </c>
      <c r="CD2086" s="25">
        <f t="shared" si="1223"/>
        <v>1.2591824065984902</v>
      </c>
      <c r="CE2086" s="26">
        <f t="shared" si="1224"/>
        <v>38.988711340520609</v>
      </c>
      <c r="CF2086" s="18">
        <f t="shared" si="1225"/>
        <v>1018.8517537055799</v>
      </c>
      <c r="CG2086" s="18">
        <f t="shared" si="1226"/>
        <v>568.85175370557988</v>
      </c>
      <c r="CH2086" s="18">
        <f t="shared" si="1227"/>
        <v>819292.55839983327</v>
      </c>
      <c r="CI2086" s="18">
        <f t="shared" si="1228"/>
        <v>27309.751946661108</v>
      </c>
      <c r="CJ2086" s="18">
        <f t="shared" si="1229"/>
        <v>31804.386827817176</v>
      </c>
      <c r="CK2086" s="25">
        <f t="shared" si="1230"/>
        <v>1.1645798500819258</v>
      </c>
      <c r="CL2086" s="26">
        <f t="shared" si="1231"/>
        <v>24.218338576394867</v>
      </c>
      <c r="CZ2086" s="18">
        <f t="shared" si="1232"/>
        <v>1916494.2426242237</v>
      </c>
      <c r="DC2086" s="18">
        <f t="shared" si="1233"/>
        <v>11632.27763055837</v>
      </c>
      <c r="DD2086" s="17">
        <f t="shared" si="1234"/>
        <v>1</v>
      </c>
      <c r="DE2086" s="17">
        <f t="shared" si="1235"/>
        <v>1</v>
      </c>
      <c r="DF2086" s="17">
        <f t="shared" si="1236"/>
        <v>1</v>
      </c>
      <c r="DG2086" s="17">
        <f t="shared" si="1237"/>
        <v>1</v>
      </c>
      <c r="DH2086" s="17">
        <f t="shared" si="1238"/>
        <v>1</v>
      </c>
      <c r="DI2086" s="17">
        <f t="shared" si="1239"/>
        <v>1</v>
      </c>
      <c r="DJ2086" s="20" t="s">
        <v>1879</v>
      </c>
    </row>
    <row r="2087" spans="1:114" x14ac:dyDescent="0.2">
      <c r="A2087" s="15" t="s">
        <v>105</v>
      </c>
      <c r="B2087" s="10" t="s">
        <v>2182</v>
      </c>
      <c r="C2087" s="11">
        <f t="shared" si="1212"/>
        <v>12.56</v>
      </c>
      <c r="D2087" s="11">
        <f t="shared" si="1244"/>
        <v>110</v>
      </c>
      <c r="E2087" s="11">
        <f t="shared" si="1244"/>
        <v>60</v>
      </c>
      <c r="F2087" s="11">
        <f t="shared" si="1244"/>
        <v>0</v>
      </c>
      <c r="G2087" s="11">
        <f t="shared" si="1244"/>
        <v>5</v>
      </c>
      <c r="H2087" s="11">
        <f t="shared" si="1211"/>
        <v>0</v>
      </c>
      <c r="I2087" s="11">
        <f t="shared" si="1211"/>
        <v>5</v>
      </c>
      <c r="J2087" s="11">
        <f t="shared" si="1211"/>
        <v>0</v>
      </c>
      <c r="K2087" s="11">
        <f t="shared" si="1211"/>
        <v>0</v>
      </c>
      <c r="L2087" s="11">
        <f t="shared" si="1211"/>
        <v>0</v>
      </c>
      <c r="M2087" s="11">
        <f t="shared" si="1211"/>
        <v>0</v>
      </c>
      <c r="N2087" s="11">
        <f t="shared" si="1211"/>
        <v>0</v>
      </c>
      <c r="O2087" s="11">
        <f t="shared" si="1209"/>
        <v>0</v>
      </c>
      <c r="P2087" s="11">
        <f t="shared" si="1209"/>
        <v>0</v>
      </c>
      <c r="Q2087" s="11">
        <f t="shared" si="1209"/>
        <v>0</v>
      </c>
      <c r="R2087" s="11">
        <f t="shared" si="1209"/>
        <v>0</v>
      </c>
      <c r="S2087" s="11">
        <f t="shared" si="1209"/>
        <v>0</v>
      </c>
      <c r="T2087" s="11">
        <f t="shared" si="1208"/>
        <v>1535.6194490192345</v>
      </c>
      <c r="U2087" s="40">
        <f t="shared" si="1213"/>
        <v>0.34</v>
      </c>
      <c r="V2087" s="11">
        <f t="shared" si="1242"/>
        <v>28.204970924593649</v>
      </c>
      <c r="W2087" s="11">
        <f t="shared" si="1242"/>
        <v>2300325.8253791346</v>
      </c>
      <c r="X2087" s="11">
        <f t="shared" si="1242"/>
        <v>41824.105915984263</v>
      </c>
      <c r="Y2087" s="11">
        <f t="shared" si="1242"/>
        <v>53019.541872532216</v>
      </c>
      <c r="Z2087" s="11">
        <f t="shared" si="1242"/>
        <v>1.2676790265173201</v>
      </c>
      <c r="AA2087" s="11">
        <f t="shared" si="1242"/>
        <v>38.703734837335958</v>
      </c>
      <c r="AB2087" s="11">
        <f t="shared" si="1242"/>
        <v>1135.6194490192345</v>
      </c>
      <c r="AC2087" s="11">
        <f t="shared" si="1242"/>
        <v>635.61944901923459</v>
      </c>
      <c r="AD2087" s="11">
        <f t="shared" si="1242"/>
        <v>884110.88738954486</v>
      </c>
      <c r="AE2087" s="11">
        <f t="shared" si="1242"/>
        <v>29470.36291298483</v>
      </c>
      <c r="AF2087" s="11">
        <f t="shared" si="1242"/>
        <v>34629.055647051355</v>
      </c>
      <c r="AG2087" s="11">
        <f t="shared" si="1242"/>
        <v>1.1750468003837704</v>
      </c>
      <c r="AH2087" s="11">
        <f t="shared" si="1242"/>
        <v>23.994492425810208</v>
      </c>
      <c r="AI2087" s="11">
        <f t="shared" si="1241"/>
        <v>0</v>
      </c>
      <c r="AJ2087" s="11">
        <f t="shared" si="1241"/>
        <v>0</v>
      </c>
      <c r="AK2087" s="11">
        <f t="shared" si="1241"/>
        <v>0</v>
      </c>
      <c r="AL2087" s="11">
        <f t="shared" si="1240"/>
        <v>0</v>
      </c>
      <c r="AM2087" s="11">
        <f t="shared" si="1240"/>
        <v>0</v>
      </c>
      <c r="AN2087" s="11">
        <f t="shared" si="1240"/>
        <v>0</v>
      </c>
      <c r="AO2087" s="11">
        <f t="shared" si="1240"/>
        <v>0</v>
      </c>
      <c r="AP2087" s="11">
        <f t="shared" si="1240"/>
        <v>0</v>
      </c>
      <c r="AQ2087" s="11">
        <f t="shared" si="1240"/>
        <v>0</v>
      </c>
      <c r="AR2087" s="11">
        <f t="shared" si="1240"/>
        <v>0</v>
      </c>
      <c r="AS2087" s="11">
        <f t="shared" si="1240"/>
        <v>0</v>
      </c>
      <c r="AT2087" s="11">
        <f t="shared" si="1240"/>
        <v>0</v>
      </c>
      <c r="AU2087" s="11">
        <f t="shared" si="1240"/>
        <v>0</v>
      </c>
      <c r="AV2087" s="11">
        <f t="shared" si="1240"/>
        <v>2084414.0625</v>
      </c>
      <c r="AW2087" s="11">
        <f t="shared" si="1240"/>
        <v>0</v>
      </c>
      <c r="AX2087" s="11">
        <f t="shared" si="1240"/>
        <v>0</v>
      </c>
      <c r="AY2087" s="11">
        <f t="shared" si="1240"/>
        <v>11453.429173528852</v>
      </c>
      <c r="AZ2087" s="11">
        <f t="shared" si="1240"/>
        <v>1</v>
      </c>
      <c r="BA2087" s="11">
        <f t="shared" si="1243"/>
        <v>1</v>
      </c>
      <c r="BB2087" s="11">
        <f t="shared" si="1243"/>
        <v>1</v>
      </c>
      <c r="BC2087" s="11">
        <f t="shared" si="1243"/>
        <v>1</v>
      </c>
      <c r="BD2087" s="11">
        <f t="shared" si="1243"/>
        <v>1</v>
      </c>
      <c r="BE2087" s="11">
        <f t="shared" si="1243"/>
        <v>1</v>
      </c>
      <c r="BF2087" s="15" t="str">
        <f t="shared" si="1214"/>
        <v>EN 10210</v>
      </c>
      <c r="BG2087" s="42">
        <v>12.56</v>
      </c>
      <c r="BH2087" s="17">
        <f t="shared" si="1215"/>
        <v>110</v>
      </c>
      <c r="BI2087" s="17">
        <f t="shared" si="1216"/>
        <v>60</v>
      </c>
      <c r="BK2087" s="17">
        <f t="shared" si="1217"/>
        <v>5</v>
      </c>
      <c r="BM2087" s="17">
        <f t="shared" si="1207"/>
        <v>5</v>
      </c>
      <c r="BX2087" s="18">
        <f t="shared" si="1218"/>
        <v>1535.6194490192345</v>
      </c>
      <c r="BY2087" s="42">
        <v>0.34</v>
      </c>
      <c r="BZ2087" s="43">
        <f t="shared" si="1219"/>
        <v>28.204970924593649</v>
      </c>
      <c r="CA2087" s="18">
        <f t="shared" si="1220"/>
        <v>2300325.8253791346</v>
      </c>
      <c r="CB2087" s="18">
        <f t="shared" si="1221"/>
        <v>41824.105915984263</v>
      </c>
      <c r="CC2087" s="18">
        <f t="shared" si="1222"/>
        <v>53019.541872532216</v>
      </c>
      <c r="CD2087" s="25">
        <f t="shared" si="1223"/>
        <v>1.2676790265173201</v>
      </c>
      <c r="CE2087" s="26">
        <f t="shared" si="1224"/>
        <v>38.703734837335958</v>
      </c>
      <c r="CF2087" s="18">
        <f t="shared" si="1225"/>
        <v>1135.6194490192345</v>
      </c>
      <c r="CG2087" s="18">
        <f t="shared" si="1226"/>
        <v>635.61944901923459</v>
      </c>
      <c r="CH2087" s="18">
        <f t="shared" si="1227"/>
        <v>884110.88738954486</v>
      </c>
      <c r="CI2087" s="18">
        <f t="shared" si="1228"/>
        <v>29470.36291298483</v>
      </c>
      <c r="CJ2087" s="18">
        <f t="shared" si="1229"/>
        <v>34629.055647051355</v>
      </c>
      <c r="CK2087" s="25">
        <f t="shared" si="1230"/>
        <v>1.1750468003837704</v>
      </c>
      <c r="CL2087" s="26">
        <f t="shared" si="1231"/>
        <v>23.994492425810208</v>
      </c>
      <c r="CZ2087" s="18">
        <f t="shared" si="1232"/>
        <v>2084414.0625</v>
      </c>
      <c r="DC2087" s="18">
        <f t="shared" si="1233"/>
        <v>11453.429173528852</v>
      </c>
      <c r="DD2087" s="17">
        <f t="shared" si="1234"/>
        <v>1</v>
      </c>
      <c r="DE2087" s="17">
        <f t="shared" si="1235"/>
        <v>1</v>
      </c>
      <c r="DF2087" s="17">
        <f t="shared" si="1236"/>
        <v>1</v>
      </c>
      <c r="DG2087" s="17">
        <f t="shared" si="1237"/>
        <v>1</v>
      </c>
      <c r="DH2087" s="17">
        <f t="shared" si="1238"/>
        <v>1</v>
      </c>
      <c r="DI2087" s="17">
        <f t="shared" si="1239"/>
        <v>1</v>
      </c>
      <c r="DJ2087" s="20" t="s">
        <v>1879</v>
      </c>
    </row>
    <row r="2088" spans="1:114" x14ac:dyDescent="0.2">
      <c r="A2088" s="15" t="s">
        <v>105</v>
      </c>
      <c r="B2088" s="10" t="s">
        <v>2183</v>
      </c>
      <c r="C2088" s="11">
        <f t="shared" si="1212"/>
        <v>13.961696000000003</v>
      </c>
      <c r="D2088" s="11">
        <f t="shared" si="1244"/>
        <v>110</v>
      </c>
      <c r="E2088" s="11">
        <f t="shared" si="1244"/>
        <v>60</v>
      </c>
      <c r="F2088" s="11">
        <f t="shared" si="1244"/>
        <v>0</v>
      </c>
      <c r="G2088" s="11">
        <f t="shared" si="1244"/>
        <v>5.6</v>
      </c>
      <c r="H2088" s="11">
        <f t="shared" si="1211"/>
        <v>0</v>
      </c>
      <c r="I2088" s="11">
        <f t="shared" si="1211"/>
        <v>5.6</v>
      </c>
      <c r="J2088" s="11">
        <f t="shared" si="1211"/>
        <v>0</v>
      </c>
      <c r="K2088" s="11">
        <f t="shared" si="1211"/>
        <v>0</v>
      </c>
      <c r="L2088" s="11">
        <f t="shared" si="1211"/>
        <v>0</v>
      </c>
      <c r="M2088" s="11">
        <f t="shared" si="1211"/>
        <v>0</v>
      </c>
      <c r="N2088" s="11">
        <f t="shared" si="1211"/>
        <v>0</v>
      </c>
      <c r="O2088" s="11">
        <f t="shared" si="1209"/>
        <v>0</v>
      </c>
      <c r="P2088" s="11">
        <f t="shared" si="1209"/>
        <v>0</v>
      </c>
      <c r="Q2088" s="11">
        <f t="shared" si="1209"/>
        <v>0</v>
      </c>
      <c r="R2088" s="11">
        <f t="shared" si="1209"/>
        <v>0</v>
      </c>
      <c r="S2088" s="11">
        <f t="shared" si="1209"/>
        <v>0</v>
      </c>
      <c r="T2088" s="11">
        <f t="shared" si="1208"/>
        <v>1697.8010368497278</v>
      </c>
      <c r="U2088" s="40">
        <f t="shared" si="1213"/>
        <v>0.34</v>
      </c>
      <c r="V2088" s="11">
        <f t="shared" si="1242"/>
        <v>25.510705301013186</v>
      </c>
      <c r="W2088" s="11">
        <f t="shared" si="1242"/>
        <v>2498177.5151118347</v>
      </c>
      <c r="X2088" s="11">
        <f t="shared" si="1242"/>
        <v>45421.409365669722</v>
      </c>
      <c r="Y2088" s="11">
        <f t="shared" si="1242"/>
        <v>58053.648080684739</v>
      </c>
      <c r="Z2088" s="11">
        <f t="shared" si="1242"/>
        <v>1.2781119936926193</v>
      </c>
      <c r="AA2088" s="11">
        <f t="shared" si="1242"/>
        <v>38.359085988023523</v>
      </c>
      <c r="AB2088" s="11">
        <f t="shared" si="1242"/>
        <v>1276.6810368497277</v>
      </c>
      <c r="AC2088" s="11">
        <f t="shared" si="1242"/>
        <v>716.68103684972766</v>
      </c>
      <c r="AD2088" s="11">
        <f t="shared" si="1242"/>
        <v>955727.95910867699</v>
      </c>
      <c r="AE2088" s="11">
        <f t="shared" si="1242"/>
        <v>31857.5986369559</v>
      </c>
      <c r="AF2088" s="11">
        <f t="shared" si="1242"/>
        <v>37840.62215944154</v>
      </c>
      <c r="AG2088" s="11">
        <f t="shared" si="1242"/>
        <v>1.1878052263344523</v>
      </c>
      <c r="AH2088" s="11">
        <f t="shared" si="1242"/>
        <v>23.725957512145651</v>
      </c>
      <c r="AI2088" s="11">
        <f t="shared" si="1241"/>
        <v>0</v>
      </c>
      <c r="AJ2088" s="11">
        <f t="shared" si="1241"/>
        <v>0</v>
      </c>
      <c r="AK2088" s="11">
        <f t="shared" si="1241"/>
        <v>0</v>
      </c>
      <c r="AL2088" s="11">
        <f t="shared" si="1240"/>
        <v>0</v>
      </c>
      <c r="AM2088" s="11">
        <f t="shared" si="1240"/>
        <v>0</v>
      </c>
      <c r="AN2088" s="11">
        <f t="shared" si="1240"/>
        <v>0</v>
      </c>
      <c r="AO2088" s="11">
        <f t="shared" si="1240"/>
        <v>0</v>
      </c>
      <c r="AP2088" s="11">
        <f t="shared" si="1240"/>
        <v>0</v>
      </c>
      <c r="AQ2088" s="11">
        <f t="shared" ref="AQ2088:AZ2113" si="1245">IF($A2088="x",CU2088,"")</f>
        <v>0</v>
      </c>
      <c r="AR2088" s="11">
        <f t="shared" si="1245"/>
        <v>0</v>
      </c>
      <c r="AS2088" s="11">
        <f t="shared" si="1245"/>
        <v>0</v>
      </c>
      <c r="AT2088" s="11">
        <f t="shared" si="1245"/>
        <v>0</v>
      </c>
      <c r="AU2088" s="11">
        <f t="shared" si="1245"/>
        <v>0</v>
      </c>
      <c r="AV2088" s="11">
        <f t="shared" si="1245"/>
        <v>2274921.008233753</v>
      </c>
      <c r="AW2088" s="11">
        <f t="shared" si="1245"/>
        <v>0</v>
      </c>
      <c r="AX2088" s="11">
        <f t="shared" si="1245"/>
        <v>0</v>
      </c>
      <c r="AY2088" s="11">
        <f t="shared" si="1245"/>
        <v>11237.581555274592</v>
      </c>
      <c r="AZ2088" s="11">
        <f t="shared" si="1245"/>
        <v>1</v>
      </c>
      <c r="BA2088" s="11">
        <f t="shared" si="1243"/>
        <v>1</v>
      </c>
      <c r="BB2088" s="11">
        <f t="shared" si="1243"/>
        <v>1</v>
      </c>
      <c r="BC2088" s="11">
        <f t="shared" si="1243"/>
        <v>1</v>
      </c>
      <c r="BD2088" s="11">
        <f t="shared" si="1243"/>
        <v>1</v>
      </c>
      <c r="BE2088" s="11">
        <f t="shared" si="1243"/>
        <v>1</v>
      </c>
      <c r="BF2088" s="15" t="str">
        <f t="shared" si="1214"/>
        <v>EN 10210</v>
      </c>
      <c r="BG2088" s="42">
        <v>13.961696000000003</v>
      </c>
      <c r="BH2088" s="17">
        <f t="shared" si="1215"/>
        <v>110</v>
      </c>
      <c r="BI2088" s="17">
        <f t="shared" si="1216"/>
        <v>60</v>
      </c>
      <c r="BK2088" s="17">
        <f t="shared" si="1217"/>
        <v>5.6</v>
      </c>
      <c r="BM2088" s="17">
        <f t="shared" si="1207"/>
        <v>5.6</v>
      </c>
      <c r="BX2088" s="18">
        <f t="shared" si="1218"/>
        <v>1697.8010368497278</v>
      </c>
      <c r="BY2088" s="42">
        <v>0.34</v>
      </c>
      <c r="BZ2088" s="43">
        <f t="shared" si="1219"/>
        <v>25.510705301013186</v>
      </c>
      <c r="CA2088" s="18">
        <f t="shared" si="1220"/>
        <v>2498177.5151118347</v>
      </c>
      <c r="CB2088" s="18">
        <f t="shared" si="1221"/>
        <v>45421.409365669722</v>
      </c>
      <c r="CC2088" s="18">
        <f t="shared" si="1222"/>
        <v>58053.648080684739</v>
      </c>
      <c r="CD2088" s="25">
        <f t="shared" si="1223"/>
        <v>1.2781119936926193</v>
      </c>
      <c r="CE2088" s="26">
        <f t="shared" si="1224"/>
        <v>38.359085988023523</v>
      </c>
      <c r="CF2088" s="18">
        <f t="shared" si="1225"/>
        <v>1276.6810368497277</v>
      </c>
      <c r="CG2088" s="18">
        <f t="shared" si="1226"/>
        <v>716.68103684972766</v>
      </c>
      <c r="CH2088" s="18">
        <f t="shared" si="1227"/>
        <v>955727.95910867699</v>
      </c>
      <c r="CI2088" s="18">
        <f t="shared" si="1228"/>
        <v>31857.5986369559</v>
      </c>
      <c r="CJ2088" s="18">
        <f t="shared" si="1229"/>
        <v>37840.62215944154</v>
      </c>
      <c r="CK2088" s="25">
        <f t="shared" si="1230"/>
        <v>1.1878052263344523</v>
      </c>
      <c r="CL2088" s="26">
        <f t="shared" si="1231"/>
        <v>23.725957512145651</v>
      </c>
      <c r="CZ2088" s="18">
        <f t="shared" si="1232"/>
        <v>2274921.008233753</v>
      </c>
      <c r="DC2088" s="18">
        <f t="shared" si="1233"/>
        <v>11237.581555274592</v>
      </c>
      <c r="DD2088" s="17">
        <f t="shared" si="1234"/>
        <v>1</v>
      </c>
      <c r="DE2088" s="17">
        <f t="shared" si="1235"/>
        <v>1</v>
      </c>
      <c r="DF2088" s="17">
        <f t="shared" si="1236"/>
        <v>1</v>
      </c>
      <c r="DG2088" s="17">
        <f t="shared" si="1237"/>
        <v>1</v>
      </c>
      <c r="DH2088" s="17">
        <f t="shared" si="1238"/>
        <v>1</v>
      </c>
      <c r="DI2088" s="17">
        <f t="shared" si="1239"/>
        <v>1</v>
      </c>
      <c r="DJ2088" s="20" t="s">
        <v>1879</v>
      </c>
    </row>
    <row r="2089" spans="1:114" x14ac:dyDescent="0.2">
      <c r="A2089" s="15" t="s">
        <v>105</v>
      </c>
      <c r="B2089" s="10" t="s">
        <v>2184</v>
      </c>
      <c r="C2089" s="11">
        <f t="shared" si="1212"/>
        <v>15.568433999999998</v>
      </c>
      <c r="D2089" s="11">
        <f t="shared" si="1244"/>
        <v>110</v>
      </c>
      <c r="E2089" s="11">
        <f t="shared" si="1244"/>
        <v>60</v>
      </c>
      <c r="F2089" s="11">
        <f t="shared" si="1244"/>
        <v>0</v>
      </c>
      <c r="G2089" s="11">
        <f t="shared" si="1244"/>
        <v>6.3</v>
      </c>
      <c r="H2089" s="11">
        <f t="shared" si="1211"/>
        <v>0</v>
      </c>
      <c r="I2089" s="11">
        <f t="shared" si="1211"/>
        <v>9.4499999999999993</v>
      </c>
      <c r="J2089" s="11">
        <f t="shared" si="1211"/>
        <v>0</v>
      </c>
      <c r="K2089" s="11">
        <f t="shared" si="1211"/>
        <v>0</v>
      </c>
      <c r="L2089" s="11">
        <f t="shared" si="1211"/>
        <v>0</v>
      </c>
      <c r="M2089" s="11">
        <f t="shared" si="1211"/>
        <v>0</v>
      </c>
      <c r="N2089" s="11">
        <f t="shared" si="1211"/>
        <v>0</v>
      </c>
      <c r="O2089" s="11">
        <f t="shared" si="1209"/>
        <v>0</v>
      </c>
      <c r="P2089" s="11">
        <f t="shared" si="1209"/>
        <v>0</v>
      </c>
      <c r="Q2089" s="11">
        <f t="shared" si="1209"/>
        <v>0</v>
      </c>
      <c r="R2089" s="11">
        <f t="shared" si="1209"/>
        <v>0</v>
      </c>
      <c r="S2089" s="11">
        <f t="shared" si="1209"/>
        <v>0</v>
      </c>
      <c r="T2089" s="11">
        <f t="shared" si="1208"/>
        <v>2002.8215152101393</v>
      </c>
      <c r="U2089" s="40">
        <f t="shared" si="1213"/>
        <v>0.34</v>
      </c>
      <c r="V2089" s="11">
        <f t="shared" si="1242"/>
        <v>21.625542556788272</v>
      </c>
      <c r="W2089" s="11">
        <f t="shared" si="1242"/>
        <v>2605561.4029085813</v>
      </c>
      <c r="X2089" s="11">
        <f t="shared" si="1242"/>
        <v>47373.843689246933</v>
      </c>
      <c r="Y2089" s="11">
        <f t="shared" si="1242"/>
        <v>61690.824050093688</v>
      </c>
      <c r="Z2089" s="11">
        <f t="shared" si="1242"/>
        <v>1.3022127664953744</v>
      </c>
      <c r="AA2089" s="11">
        <f t="shared" si="1242"/>
        <v>36.068620473503536</v>
      </c>
      <c r="AB2089" s="11">
        <f t="shared" si="1242"/>
        <v>1487.8592496839158</v>
      </c>
      <c r="AC2089" s="11">
        <f t="shared" si="1242"/>
        <v>857.85924968391555</v>
      </c>
      <c r="AD2089" s="11">
        <f t="shared" si="1242"/>
        <v>1000384.631456344</v>
      </c>
      <c r="AE2089" s="11">
        <f t="shared" si="1242"/>
        <v>33346.154381878136</v>
      </c>
      <c r="AF2089" s="11">
        <f t="shared" si="1242"/>
        <v>40307.342807995803</v>
      </c>
      <c r="AG2089" s="11">
        <f t="shared" si="1242"/>
        <v>1.2087553589058144</v>
      </c>
      <c r="AH2089" s="11">
        <f t="shared" si="1242"/>
        <v>22.349220561657013</v>
      </c>
      <c r="AI2089" s="11">
        <f t="shared" si="1241"/>
        <v>0</v>
      </c>
      <c r="AJ2089" s="11">
        <f t="shared" si="1241"/>
        <v>0</v>
      </c>
      <c r="AK2089" s="11">
        <f t="shared" si="1241"/>
        <v>0</v>
      </c>
      <c r="AL2089" s="11">
        <f t="shared" si="1241"/>
        <v>0</v>
      </c>
      <c r="AM2089" s="11">
        <f t="shared" si="1241"/>
        <v>0</v>
      </c>
      <c r="AN2089" s="11">
        <f t="shared" si="1241"/>
        <v>0</v>
      </c>
      <c r="AO2089" s="11">
        <f t="shared" si="1241"/>
        <v>0</v>
      </c>
      <c r="AP2089" s="11">
        <f t="shared" si="1241"/>
        <v>0</v>
      </c>
      <c r="AQ2089" s="11">
        <f t="shared" si="1245"/>
        <v>0</v>
      </c>
      <c r="AR2089" s="11">
        <f t="shared" si="1245"/>
        <v>0</v>
      </c>
      <c r="AS2089" s="11">
        <f t="shared" si="1245"/>
        <v>0</v>
      </c>
      <c r="AT2089" s="11">
        <f t="shared" si="1245"/>
        <v>0</v>
      </c>
      <c r="AU2089" s="11">
        <f t="shared" si="1245"/>
        <v>0</v>
      </c>
      <c r="AV2089" s="11">
        <f t="shared" si="1245"/>
        <v>2482400.7927754764</v>
      </c>
      <c r="AW2089" s="11">
        <f t="shared" si="1245"/>
        <v>0</v>
      </c>
      <c r="AX2089" s="11">
        <f t="shared" si="1245"/>
        <v>0</v>
      </c>
      <c r="AY2089" s="11">
        <f t="shared" si="1245"/>
        <v>10864.818499367831</v>
      </c>
      <c r="AZ2089" s="11">
        <f t="shared" si="1245"/>
        <v>1</v>
      </c>
      <c r="BA2089" s="11">
        <f t="shared" si="1243"/>
        <v>1</v>
      </c>
      <c r="BB2089" s="11">
        <f t="shared" si="1243"/>
        <v>1</v>
      </c>
      <c r="BC2089" s="11">
        <f t="shared" si="1243"/>
        <v>1</v>
      </c>
      <c r="BD2089" s="11">
        <f t="shared" si="1243"/>
        <v>1</v>
      </c>
      <c r="BE2089" s="11">
        <f t="shared" si="1243"/>
        <v>1</v>
      </c>
      <c r="BF2089" s="15" t="str">
        <f t="shared" si="1214"/>
        <v>EN 10210</v>
      </c>
      <c r="BG2089" s="42">
        <v>15.568433999999998</v>
      </c>
      <c r="BH2089" s="17">
        <f t="shared" si="1215"/>
        <v>110</v>
      </c>
      <c r="BI2089" s="17">
        <f t="shared" si="1216"/>
        <v>60</v>
      </c>
      <c r="BK2089" s="17">
        <f t="shared" si="1217"/>
        <v>6.3</v>
      </c>
      <c r="BM2089" s="17">
        <f t="shared" si="1207"/>
        <v>9.4499999999999993</v>
      </c>
      <c r="BX2089" s="18">
        <f t="shared" si="1218"/>
        <v>2002.8215152101393</v>
      </c>
      <c r="BY2089" s="42">
        <v>0.34</v>
      </c>
      <c r="BZ2089" s="43">
        <f t="shared" si="1219"/>
        <v>21.625542556788272</v>
      </c>
      <c r="CA2089" s="18">
        <f t="shared" si="1220"/>
        <v>2605561.4029085813</v>
      </c>
      <c r="CB2089" s="18">
        <f t="shared" si="1221"/>
        <v>47373.843689246933</v>
      </c>
      <c r="CC2089" s="18">
        <f t="shared" si="1222"/>
        <v>61690.824050093688</v>
      </c>
      <c r="CD2089" s="25">
        <f t="shared" si="1223"/>
        <v>1.3022127664953744</v>
      </c>
      <c r="CE2089" s="26">
        <f t="shared" si="1224"/>
        <v>36.068620473503536</v>
      </c>
      <c r="CF2089" s="18">
        <f t="shared" si="1225"/>
        <v>1487.8592496839158</v>
      </c>
      <c r="CG2089" s="18">
        <f t="shared" si="1226"/>
        <v>857.85924968391555</v>
      </c>
      <c r="CH2089" s="18">
        <f t="shared" si="1227"/>
        <v>1000384.631456344</v>
      </c>
      <c r="CI2089" s="18">
        <f t="shared" si="1228"/>
        <v>33346.154381878136</v>
      </c>
      <c r="CJ2089" s="18">
        <f t="shared" si="1229"/>
        <v>40307.342807995803</v>
      </c>
      <c r="CK2089" s="25">
        <f t="shared" si="1230"/>
        <v>1.2087553589058144</v>
      </c>
      <c r="CL2089" s="26">
        <f t="shared" si="1231"/>
        <v>22.349220561657013</v>
      </c>
      <c r="CZ2089" s="18">
        <f t="shared" si="1232"/>
        <v>2482400.7927754764</v>
      </c>
      <c r="DC2089" s="18">
        <f t="shared" si="1233"/>
        <v>10864.818499367831</v>
      </c>
      <c r="DD2089" s="17">
        <f t="shared" si="1234"/>
        <v>1</v>
      </c>
      <c r="DE2089" s="17">
        <f t="shared" si="1235"/>
        <v>1</v>
      </c>
      <c r="DF2089" s="17">
        <f t="shared" si="1236"/>
        <v>1</v>
      </c>
      <c r="DG2089" s="17">
        <f t="shared" si="1237"/>
        <v>1</v>
      </c>
      <c r="DH2089" s="17">
        <f t="shared" si="1238"/>
        <v>1</v>
      </c>
      <c r="DI2089" s="17">
        <f t="shared" si="1239"/>
        <v>1</v>
      </c>
      <c r="DJ2089" s="20" t="s">
        <v>1879</v>
      </c>
    </row>
    <row r="2090" spans="1:114" x14ac:dyDescent="0.2">
      <c r="A2090" s="15" t="s">
        <v>105</v>
      </c>
      <c r="B2090" s="10" t="s">
        <v>2185</v>
      </c>
      <c r="C2090" s="11">
        <f t="shared" si="1212"/>
        <v>17.367026000000003</v>
      </c>
      <c r="D2090" s="11">
        <f t="shared" si="1244"/>
        <v>110</v>
      </c>
      <c r="E2090" s="11">
        <f t="shared" si="1244"/>
        <v>60</v>
      </c>
      <c r="F2090" s="11">
        <f t="shared" si="1244"/>
        <v>0</v>
      </c>
      <c r="G2090" s="11">
        <f t="shared" si="1244"/>
        <v>7.1</v>
      </c>
      <c r="H2090" s="11">
        <f t="shared" si="1211"/>
        <v>0</v>
      </c>
      <c r="I2090" s="11">
        <f t="shared" si="1211"/>
        <v>10.649999999999999</v>
      </c>
      <c r="J2090" s="11">
        <f t="shared" si="1211"/>
        <v>0</v>
      </c>
      <c r="K2090" s="11">
        <f t="shared" si="1211"/>
        <v>0</v>
      </c>
      <c r="L2090" s="11">
        <f t="shared" si="1211"/>
        <v>0</v>
      </c>
      <c r="M2090" s="11">
        <f t="shared" si="1211"/>
        <v>0</v>
      </c>
      <c r="N2090" s="11">
        <f t="shared" si="1211"/>
        <v>0</v>
      </c>
      <c r="O2090" s="11">
        <f t="shared" si="1209"/>
        <v>0</v>
      </c>
      <c r="P2090" s="11">
        <f t="shared" si="1209"/>
        <v>0</v>
      </c>
      <c r="Q2090" s="11">
        <f t="shared" si="1209"/>
        <v>0</v>
      </c>
      <c r="R2090" s="11">
        <f t="shared" si="1209"/>
        <v>0</v>
      </c>
      <c r="S2090" s="11">
        <f t="shared" si="1209"/>
        <v>0</v>
      </c>
      <c r="T2090" s="11">
        <f t="shared" si="1208"/>
        <v>2237.2303497541725</v>
      </c>
      <c r="U2090" s="40">
        <f t="shared" si="1213"/>
        <v>0.34</v>
      </c>
      <c r="V2090" s="11">
        <f t="shared" si="1242"/>
        <v>19.359697098507169</v>
      </c>
      <c r="W2090" s="11">
        <f t="shared" si="1242"/>
        <v>2794045.6795857167</v>
      </c>
      <c r="X2090" s="11">
        <f t="shared" si="1242"/>
        <v>50800.83053792212</v>
      </c>
      <c r="Y2090" s="11">
        <f t="shared" si="1242"/>
        <v>67045.507331118424</v>
      </c>
      <c r="Z2090" s="11">
        <f t="shared" si="1242"/>
        <v>1.3197718742229987</v>
      </c>
      <c r="AA2090" s="11">
        <f t="shared" si="1242"/>
        <v>35.339581316136943</v>
      </c>
      <c r="AB2090" s="11">
        <f t="shared" si="1242"/>
        <v>1691.3707426698456</v>
      </c>
      <c r="AC2090" s="11">
        <f t="shared" si="1242"/>
        <v>981.37074266984587</v>
      </c>
      <c r="AD2090" s="11">
        <f t="shared" si="1242"/>
        <v>1068098.2271984492</v>
      </c>
      <c r="AE2090" s="11">
        <f t="shared" si="1242"/>
        <v>35603.274239948303</v>
      </c>
      <c r="AF2090" s="11">
        <f t="shared" si="1242"/>
        <v>43718.238764372276</v>
      </c>
      <c r="AG2090" s="11">
        <f t="shared" si="1242"/>
        <v>1.2279274785159691</v>
      </c>
      <c r="AH2090" s="11">
        <f t="shared" si="1242"/>
        <v>21.849939862456853</v>
      </c>
      <c r="AI2090" s="11">
        <f t="shared" si="1241"/>
        <v>0</v>
      </c>
      <c r="AJ2090" s="11">
        <f t="shared" si="1241"/>
        <v>0</v>
      </c>
      <c r="AK2090" s="11">
        <f t="shared" si="1241"/>
        <v>0</v>
      </c>
      <c r="AL2090" s="11">
        <f t="shared" si="1241"/>
        <v>0</v>
      </c>
      <c r="AM2090" s="11">
        <f t="shared" si="1241"/>
        <v>0</v>
      </c>
      <c r="AN2090" s="11">
        <f t="shared" si="1241"/>
        <v>0</v>
      </c>
      <c r="AO2090" s="11">
        <f t="shared" si="1241"/>
        <v>0</v>
      </c>
      <c r="AP2090" s="11">
        <f t="shared" si="1241"/>
        <v>0</v>
      </c>
      <c r="AQ2090" s="11">
        <f t="shared" si="1245"/>
        <v>0</v>
      </c>
      <c r="AR2090" s="11">
        <f t="shared" si="1245"/>
        <v>0</v>
      </c>
      <c r="AS2090" s="11">
        <f t="shared" si="1245"/>
        <v>0</v>
      </c>
      <c r="AT2090" s="11">
        <f t="shared" si="1245"/>
        <v>0</v>
      </c>
      <c r="AU2090" s="11">
        <f t="shared" si="1245"/>
        <v>0</v>
      </c>
      <c r="AV2090" s="11">
        <f t="shared" si="1245"/>
        <v>2700616.9222016684</v>
      </c>
      <c r="AW2090" s="11">
        <f t="shared" si="1245"/>
        <v>0</v>
      </c>
      <c r="AX2090" s="11">
        <f t="shared" si="1245"/>
        <v>0</v>
      </c>
      <c r="AY2090" s="11">
        <f t="shared" si="1245"/>
        <v>10540.641485339693</v>
      </c>
      <c r="AZ2090" s="11">
        <f t="shared" si="1245"/>
        <v>1</v>
      </c>
      <c r="BA2090" s="11">
        <f t="shared" si="1243"/>
        <v>1</v>
      </c>
      <c r="BB2090" s="11">
        <f t="shared" si="1243"/>
        <v>1</v>
      </c>
      <c r="BC2090" s="11">
        <f t="shared" si="1243"/>
        <v>1</v>
      </c>
      <c r="BD2090" s="11">
        <f t="shared" si="1243"/>
        <v>1</v>
      </c>
      <c r="BE2090" s="11">
        <f t="shared" si="1243"/>
        <v>1</v>
      </c>
      <c r="BF2090" s="15" t="str">
        <f t="shared" si="1214"/>
        <v>EN 10210</v>
      </c>
      <c r="BG2090" s="42">
        <v>17.367026000000003</v>
      </c>
      <c r="BH2090" s="17">
        <f t="shared" si="1215"/>
        <v>110</v>
      </c>
      <c r="BI2090" s="17">
        <f t="shared" si="1216"/>
        <v>60</v>
      </c>
      <c r="BK2090" s="17">
        <f t="shared" si="1217"/>
        <v>7.1</v>
      </c>
      <c r="BM2090" s="17">
        <f t="shared" si="1207"/>
        <v>10.649999999999999</v>
      </c>
      <c r="BX2090" s="18">
        <f t="shared" si="1218"/>
        <v>2237.2303497541725</v>
      </c>
      <c r="BY2090" s="42">
        <v>0.34</v>
      </c>
      <c r="BZ2090" s="43">
        <f t="shared" si="1219"/>
        <v>19.359697098507169</v>
      </c>
      <c r="CA2090" s="18">
        <f t="shared" si="1220"/>
        <v>2794045.6795857167</v>
      </c>
      <c r="CB2090" s="18">
        <f t="shared" si="1221"/>
        <v>50800.83053792212</v>
      </c>
      <c r="CC2090" s="18">
        <f t="shared" si="1222"/>
        <v>67045.507331118424</v>
      </c>
      <c r="CD2090" s="25">
        <f t="shared" si="1223"/>
        <v>1.3197718742229987</v>
      </c>
      <c r="CE2090" s="26">
        <f t="shared" si="1224"/>
        <v>35.339581316136943</v>
      </c>
      <c r="CF2090" s="18">
        <f t="shared" si="1225"/>
        <v>1691.3707426698456</v>
      </c>
      <c r="CG2090" s="18">
        <f t="shared" si="1226"/>
        <v>981.37074266984587</v>
      </c>
      <c r="CH2090" s="18">
        <f t="shared" si="1227"/>
        <v>1068098.2271984492</v>
      </c>
      <c r="CI2090" s="18">
        <f t="shared" si="1228"/>
        <v>35603.274239948303</v>
      </c>
      <c r="CJ2090" s="18">
        <f t="shared" si="1229"/>
        <v>43718.238764372276</v>
      </c>
      <c r="CK2090" s="25">
        <f t="shared" si="1230"/>
        <v>1.2279274785159691</v>
      </c>
      <c r="CL2090" s="26">
        <f t="shared" si="1231"/>
        <v>21.849939862456853</v>
      </c>
      <c r="CZ2090" s="18">
        <f t="shared" si="1232"/>
        <v>2700616.9222016684</v>
      </c>
      <c r="DC2090" s="18">
        <f t="shared" si="1233"/>
        <v>10540.641485339693</v>
      </c>
      <c r="DD2090" s="17">
        <f t="shared" si="1234"/>
        <v>1</v>
      </c>
      <c r="DE2090" s="17">
        <f t="shared" si="1235"/>
        <v>1</v>
      </c>
      <c r="DF2090" s="17">
        <f t="shared" si="1236"/>
        <v>1</v>
      </c>
      <c r="DG2090" s="17">
        <f t="shared" si="1237"/>
        <v>1</v>
      </c>
      <c r="DH2090" s="17">
        <f t="shared" si="1238"/>
        <v>1</v>
      </c>
      <c r="DI2090" s="17">
        <f t="shared" si="1239"/>
        <v>1</v>
      </c>
      <c r="DJ2090" s="20" t="s">
        <v>1879</v>
      </c>
    </row>
    <row r="2091" spans="1:114" x14ac:dyDescent="0.2">
      <c r="A2091" s="15" t="s">
        <v>105</v>
      </c>
      <c r="B2091" s="10" t="s">
        <v>2186</v>
      </c>
      <c r="C2091" s="11">
        <f t="shared" si="1212"/>
        <v>19.342400000000001</v>
      </c>
      <c r="D2091" s="11">
        <f t="shared" si="1244"/>
        <v>110</v>
      </c>
      <c r="E2091" s="11">
        <f t="shared" si="1244"/>
        <v>60</v>
      </c>
      <c r="F2091" s="11">
        <f t="shared" si="1244"/>
        <v>0</v>
      </c>
      <c r="G2091" s="11">
        <f t="shared" si="1244"/>
        <v>8</v>
      </c>
      <c r="H2091" s="11">
        <f t="shared" si="1211"/>
        <v>0</v>
      </c>
      <c r="I2091" s="11">
        <f t="shared" si="1211"/>
        <v>12</v>
      </c>
      <c r="J2091" s="11">
        <f t="shared" si="1211"/>
        <v>0</v>
      </c>
      <c r="K2091" s="11">
        <f t="shared" ref="K2091:T2121" si="1246">IF($A2091="x",BO2091,"")</f>
        <v>0</v>
      </c>
      <c r="L2091" s="11">
        <f t="shared" si="1246"/>
        <v>0</v>
      </c>
      <c r="M2091" s="11">
        <f t="shared" si="1246"/>
        <v>0</v>
      </c>
      <c r="N2091" s="11">
        <f t="shared" si="1246"/>
        <v>0</v>
      </c>
      <c r="O2091" s="11">
        <f t="shared" si="1209"/>
        <v>0</v>
      </c>
      <c r="P2091" s="11">
        <f t="shared" si="1209"/>
        <v>0</v>
      </c>
      <c r="Q2091" s="11">
        <f t="shared" si="1209"/>
        <v>0</v>
      </c>
      <c r="R2091" s="11">
        <f t="shared" si="1209"/>
        <v>0</v>
      </c>
      <c r="S2091" s="11">
        <f t="shared" si="1209"/>
        <v>0</v>
      </c>
      <c r="T2091" s="11">
        <f t="shared" si="1208"/>
        <v>2495.5751316061705</v>
      </c>
      <c r="U2091" s="40">
        <f t="shared" si="1213"/>
        <v>0.34</v>
      </c>
      <c r="V2091" s="11">
        <f t="shared" si="1242"/>
        <v>17.355559190458852</v>
      </c>
      <c r="W2091" s="11">
        <f t="shared" si="1242"/>
        <v>2971327.8126598084</v>
      </c>
      <c r="X2091" s="11">
        <f t="shared" si="1242"/>
        <v>54024.142048360154</v>
      </c>
      <c r="Y2091" s="11">
        <f t="shared" si="1242"/>
        <v>72431.336842831195</v>
      </c>
      <c r="Z2091" s="11">
        <f t="shared" si="1242"/>
        <v>1.340721649554262</v>
      </c>
      <c r="AA2091" s="11">
        <f t="shared" si="1242"/>
        <v>34.505629866987363</v>
      </c>
      <c r="AB2091" s="11">
        <f t="shared" si="1242"/>
        <v>1924.2477193189873</v>
      </c>
      <c r="AC2091" s="11">
        <f t="shared" si="1242"/>
        <v>1124.247719318987</v>
      </c>
      <c r="AD2091" s="11">
        <f t="shared" si="1242"/>
        <v>1130815.7950926144</v>
      </c>
      <c r="AE2091" s="11">
        <f t="shared" si="1242"/>
        <v>37693.859836420481</v>
      </c>
      <c r="AF2091" s="11">
        <f t="shared" si="1242"/>
        <v>47125.143859856536</v>
      </c>
      <c r="AG2091" s="11">
        <f t="shared" si="1242"/>
        <v>1.2502074360218047</v>
      </c>
      <c r="AH2091" s="11">
        <f t="shared" si="1242"/>
        <v>21.28681120623062</v>
      </c>
      <c r="AI2091" s="11">
        <f t="shared" si="1241"/>
        <v>0</v>
      </c>
      <c r="AJ2091" s="11">
        <f t="shared" si="1241"/>
        <v>0</v>
      </c>
      <c r="AK2091" s="11">
        <f t="shared" si="1241"/>
        <v>0</v>
      </c>
      <c r="AL2091" s="11">
        <f t="shared" si="1241"/>
        <v>0</v>
      </c>
      <c r="AM2091" s="11">
        <f t="shared" si="1241"/>
        <v>0</v>
      </c>
      <c r="AN2091" s="11">
        <f t="shared" si="1241"/>
        <v>0</v>
      </c>
      <c r="AO2091" s="11">
        <f t="shared" si="1241"/>
        <v>0</v>
      </c>
      <c r="AP2091" s="11">
        <f t="shared" si="1241"/>
        <v>0</v>
      </c>
      <c r="AQ2091" s="11">
        <f t="shared" si="1245"/>
        <v>0</v>
      </c>
      <c r="AR2091" s="11">
        <f t="shared" si="1245"/>
        <v>0</v>
      </c>
      <c r="AS2091" s="11">
        <f t="shared" si="1245"/>
        <v>0</v>
      </c>
      <c r="AT2091" s="11">
        <f t="shared" si="1245"/>
        <v>0</v>
      </c>
      <c r="AU2091" s="11">
        <f t="shared" si="1245"/>
        <v>0</v>
      </c>
      <c r="AV2091" s="11">
        <f t="shared" si="1245"/>
        <v>2922848.4155844157</v>
      </c>
      <c r="AW2091" s="11">
        <f t="shared" si="1245"/>
        <v>0</v>
      </c>
      <c r="AX2091" s="11">
        <f t="shared" si="1245"/>
        <v>0</v>
      </c>
      <c r="AY2091" s="11">
        <f t="shared" si="1245"/>
        <v>10168.495438637974</v>
      </c>
      <c r="AZ2091" s="11">
        <f t="shared" si="1245"/>
        <v>1</v>
      </c>
      <c r="BA2091" s="11">
        <f t="shared" si="1243"/>
        <v>1</v>
      </c>
      <c r="BB2091" s="11">
        <f t="shared" si="1243"/>
        <v>1</v>
      </c>
      <c r="BC2091" s="11">
        <f t="shared" si="1243"/>
        <v>1</v>
      </c>
      <c r="BD2091" s="11">
        <f t="shared" si="1243"/>
        <v>1</v>
      </c>
      <c r="BE2091" s="11">
        <f t="shared" si="1243"/>
        <v>1</v>
      </c>
      <c r="BF2091" s="15" t="str">
        <f t="shared" si="1214"/>
        <v>EN 10210</v>
      </c>
      <c r="BG2091" s="42">
        <v>19.342400000000001</v>
      </c>
      <c r="BH2091" s="17">
        <f t="shared" si="1215"/>
        <v>110</v>
      </c>
      <c r="BI2091" s="17">
        <f t="shared" si="1216"/>
        <v>60</v>
      </c>
      <c r="BK2091" s="17">
        <f t="shared" si="1217"/>
        <v>8</v>
      </c>
      <c r="BM2091" s="17">
        <f t="shared" si="1207"/>
        <v>12</v>
      </c>
      <c r="BX2091" s="18">
        <f t="shared" si="1218"/>
        <v>2495.5751316061705</v>
      </c>
      <c r="BY2091" s="42">
        <v>0.34</v>
      </c>
      <c r="BZ2091" s="43">
        <f t="shared" si="1219"/>
        <v>17.355559190458852</v>
      </c>
      <c r="CA2091" s="18">
        <f t="shared" si="1220"/>
        <v>2971327.8126598084</v>
      </c>
      <c r="CB2091" s="18">
        <f t="shared" si="1221"/>
        <v>54024.142048360154</v>
      </c>
      <c r="CC2091" s="18">
        <f t="shared" si="1222"/>
        <v>72431.336842831195</v>
      </c>
      <c r="CD2091" s="25">
        <f t="shared" si="1223"/>
        <v>1.340721649554262</v>
      </c>
      <c r="CE2091" s="26">
        <f t="shared" si="1224"/>
        <v>34.505629866987363</v>
      </c>
      <c r="CF2091" s="18">
        <f t="shared" si="1225"/>
        <v>1924.2477193189873</v>
      </c>
      <c r="CG2091" s="18">
        <f t="shared" si="1226"/>
        <v>1124.247719318987</v>
      </c>
      <c r="CH2091" s="18">
        <f t="shared" si="1227"/>
        <v>1130815.7950926144</v>
      </c>
      <c r="CI2091" s="18">
        <f t="shared" si="1228"/>
        <v>37693.859836420481</v>
      </c>
      <c r="CJ2091" s="18">
        <f t="shared" si="1229"/>
        <v>47125.143859856536</v>
      </c>
      <c r="CK2091" s="25">
        <f t="shared" si="1230"/>
        <v>1.2502074360218047</v>
      </c>
      <c r="CL2091" s="26">
        <f t="shared" si="1231"/>
        <v>21.28681120623062</v>
      </c>
      <c r="CZ2091" s="18">
        <f t="shared" si="1232"/>
        <v>2922848.4155844157</v>
      </c>
      <c r="DC2091" s="18">
        <f t="shared" si="1233"/>
        <v>10168.495438637974</v>
      </c>
      <c r="DD2091" s="17">
        <f t="shared" si="1234"/>
        <v>1</v>
      </c>
      <c r="DE2091" s="17">
        <f t="shared" si="1235"/>
        <v>1</v>
      </c>
      <c r="DF2091" s="17">
        <f t="shared" si="1236"/>
        <v>1</v>
      </c>
      <c r="DG2091" s="17">
        <f t="shared" si="1237"/>
        <v>1</v>
      </c>
      <c r="DH2091" s="17">
        <f t="shared" si="1238"/>
        <v>1</v>
      </c>
      <c r="DI2091" s="17">
        <f t="shared" si="1239"/>
        <v>1</v>
      </c>
      <c r="DJ2091" s="20" t="s">
        <v>1879</v>
      </c>
    </row>
    <row r="2092" spans="1:114" x14ac:dyDescent="0.2">
      <c r="A2092" s="15" t="s">
        <v>105</v>
      </c>
      <c r="B2092" s="10" t="s">
        <v>2187</v>
      </c>
      <c r="C2092" s="11">
        <f t="shared" si="1212"/>
        <v>21.055584</v>
      </c>
      <c r="D2092" s="11">
        <f t="shared" si="1244"/>
        <v>110</v>
      </c>
      <c r="E2092" s="11">
        <f t="shared" si="1244"/>
        <v>60</v>
      </c>
      <c r="F2092" s="11">
        <f t="shared" si="1244"/>
        <v>0</v>
      </c>
      <c r="G2092" s="11">
        <f t="shared" si="1244"/>
        <v>8.8000000000000007</v>
      </c>
      <c r="H2092" s="11">
        <f t="shared" si="1244"/>
        <v>0</v>
      </c>
      <c r="I2092" s="11">
        <f t="shared" si="1244"/>
        <v>13.200000000000001</v>
      </c>
      <c r="J2092" s="11">
        <f t="shared" si="1244"/>
        <v>0</v>
      </c>
      <c r="K2092" s="11">
        <f t="shared" si="1246"/>
        <v>0</v>
      </c>
      <c r="L2092" s="11">
        <f t="shared" si="1246"/>
        <v>0</v>
      </c>
      <c r="M2092" s="11">
        <f t="shared" si="1246"/>
        <v>0</v>
      </c>
      <c r="N2092" s="11">
        <f t="shared" si="1246"/>
        <v>0</v>
      </c>
      <c r="O2092" s="11">
        <f t="shared" si="1209"/>
        <v>0</v>
      </c>
      <c r="P2092" s="11">
        <f t="shared" si="1209"/>
        <v>0</v>
      </c>
      <c r="Q2092" s="11">
        <f t="shared" si="1209"/>
        <v>0</v>
      </c>
      <c r="R2092" s="11">
        <f t="shared" si="1209"/>
        <v>0</v>
      </c>
      <c r="S2092" s="11">
        <f t="shared" si="1209"/>
        <v>0</v>
      </c>
      <c r="T2092" s="11">
        <f t="shared" si="1208"/>
        <v>2720.4459092434663</v>
      </c>
      <c r="U2092" s="40">
        <f t="shared" si="1213"/>
        <v>0.34</v>
      </c>
      <c r="V2092" s="11">
        <f t="shared" si="1242"/>
        <v>15.920956841546896</v>
      </c>
      <c r="W2092" s="11">
        <f t="shared" si="1242"/>
        <v>3098991.3036123733</v>
      </c>
      <c r="X2092" s="11">
        <f t="shared" si="1242"/>
        <v>56345.29642931588</v>
      </c>
      <c r="Y2092" s="11">
        <f t="shared" si="1242"/>
        <v>76659.680765740486</v>
      </c>
      <c r="Z2092" s="11">
        <f t="shared" si="1242"/>
        <v>1.3605338089206545</v>
      </c>
      <c r="AA2092" s="11">
        <f t="shared" si="1242"/>
        <v>33.751270928469481</v>
      </c>
      <c r="AB2092" s="11">
        <f t="shared" si="1242"/>
        <v>2134.7397403759742</v>
      </c>
      <c r="AC2092" s="11">
        <f t="shared" si="1242"/>
        <v>1254.7397403759744</v>
      </c>
      <c r="AD2092" s="11">
        <f t="shared" ref="AD2092:AL2130" si="1247">IF($A2092="x",CH2092,"")</f>
        <v>1175282.003060333</v>
      </c>
      <c r="AE2092" s="11">
        <f t="shared" si="1247"/>
        <v>39176.066768677767</v>
      </c>
      <c r="AF2092" s="11">
        <f t="shared" si="1247"/>
        <v>49779.187256341138</v>
      </c>
      <c r="AG2092" s="11">
        <f t="shared" si="1247"/>
        <v>1.2706530124698692</v>
      </c>
      <c r="AH2092" s="11">
        <f t="shared" si="1247"/>
        <v>20.785046255863939</v>
      </c>
      <c r="AI2092" s="11">
        <f t="shared" si="1241"/>
        <v>0</v>
      </c>
      <c r="AJ2092" s="11">
        <f t="shared" si="1241"/>
        <v>0</v>
      </c>
      <c r="AK2092" s="11">
        <f t="shared" si="1241"/>
        <v>0</v>
      </c>
      <c r="AL2092" s="11">
        <f t="shared" si="1241"/>
        <v>0</v>
      </c>
      <c r="AM2092" s="11">
        <f t="shared" si="1241"/>
        <v>0</v>
      </c>
      <c r="AN2092" s="11">
        <f t="shared" si="1241"/>
        <v>0</v>
      </c>
      <c r="AO2092" s="11">
        <f t="shared" si="1241"/>
        <v>0</v>
      </c>
      <c r="AP2092" s="11">
        <f t="shared" si="1241"/>
        <v>0</v>
      </c>
      <c r="AQ2092" s="11">
        <f t="shared" si="1245"/>
        <v>0</v>
      </c>
      <c r="AR2092" s="11">
        <f t="shared" si="1245"/>
        <v>0</v>
      </c>
      <c r="AS2092" s="11">
        <f t="shared" si="1245"/>
        <v>0</v>
      </c>
      <c r="AT2092" s="11">
        <f t="shared" si="1245"/>
        <v>0</v>
      </c>
      <c r="AU2092" s="11">
        <f t="shared" si="1245"/>
        <v>0</v>
      </c>
      <c r="AV2092" s="11">
        <f t="shared" si="1245"/>
        <v>3100477.9549564323</v>
      </c>
      <c r="AW2092" s="11">
        <f t="shared" si="1245"/>
        <v>0</v>
      </c>
      <c r="AX2092" s="11">
        <f t="shared" si="1245"/>
        <v>0</v>
      </c>
      <c r="AY2092" s="11">
        <f t="shared" si="1245"/>
        <v>9831.0794807519487</v>
      </c>
      <c r="AZ2092" s="11">
        <f t="shared" si="1245"/>
        <v>1</v>
      </c>
      <c r="BA2092" s="11">
        <f t="shared" si="1243"/>
        <v>1</v>
      </c>
      <c r="BB2092" s="11">
        <f t="shared" si="1243"/>
        <v>1</v>
      </c>
      <c r="BC2092" s="11">
        <f t="shared" si="1243"/>
        <v>1</v>
      </c>
      <c r="BD2092" s="11">
        <f t="shared" si="1243"/>
        <v>1</v>
      </c>
      <c r="BE2092" s="11">
        <f t="shared" si="1243"/>
        <v>1</v>
      </c>
      <c r="BF2092" s="15" t="str">
        <f t="shared" si="1214"/>
        <v>EN 10210</v>
      </c>
      <c r="BG2092" s="42">
        <v>21.055584</v>
      </c>
      <c r="BH2092" s="17">
        <f t="shared" si="1215"/>
        <v>110</v>
      </c>
      <c r="BI2092" s="17">
        <f t="shared" si="1216"/>
        <v>60</v>
      </c>
      <c r="BK2092" s="17">
        <f t="shared" si="1217"/>
        <v>8.8000000000000007</v>
      </c>
      <c r="BM2092" s="17">
        <f t="shared" si="1207"/>
        <v>13.200000000000001</v>
      </c>
      <c r="BX2092" s="18">
        <f t="shared" si="1218"/>
        <v>2720.4459092434663</v>
      </c>
      <c r="BY2092" s="42">
        <v>0.34</v>
      </c>
      <c r="BZ2092" s="43">
        <f t="shared" si="1219"/>
        <v>15.920956841546896</v>
      </c>
      <c r="CA2092" s="18">
        <f t="shared" si="1220"/>
        <v>3098991.3036123733</v>
      </c>
      <c r="CB2092" s="18">
        <f t="shared" si="1221"/>
        <v>56345.29642931588</v>
      </c>
      <c r="CC2092" s="18">
        <f t="shared" si="1222"/>
        <v>76659.680765740486</v>
      </c>
      <c r="CD2092" s="25">
        <f t="shared" si="1223"/>
        <v>1.3605338089206545</v>
      </c>
      <c r="CE2092" s="26">
        <f t="shared" si="1224"/>
        <v>33.751270928469481</v>
      </c>
      <c r="CF2092" s="18">
        <f t="shared" si="1225"/>
        <v>2134.7397403759742</v>
      </c>
      <c r="CG2092" s="18">
        <f t="shared" si="1226"/>
        <v>1254.7397403759744</v>
      </c>
      <c r="CH2092" s="18">
        <f t="shared" si="1227"/>
        <v>1175282.003060333</v>
      </c>
      <c r="CI2092" s="18">
        <f t="shared" si="1228"/>
        <v>39176.066768677767</v>
      </c>
      <c r="CJ2092" s="18">
        <f t="shared" si="1229"/>
        <v>49779.187256341138</v>
      </c>
      <c r="CK2092" s="25">
        <f t="shared" si="1230"/>
        <v>1.2706530124698692</v>
      </c>
      <c r="CL2092" s="26">
        <f t="shared" si="1231"/>
        <v>20.785046255863939</v>
      </c>
      <c r="CZ2092" s="18">
        <f t="shared" si="1232"/>
        <v>3100477.9549564323</v>
      </c>
      <c r="DC2092" s="18">
        <f t="shared" si="1233"/>
        <v>9831.0794807519487</v>
      </c>
      <c r="DD2092" s="17">
        <f t="shared" si="1234"/>
        <v>1</v>
      </c>
      <c r="DE2092" s="17">
        <f t="shared" si="1235"/>
        <v>1</v>
      </c>
      <c r="DF2092" s="17">
        <f t="shared" si="1236"/>
        <v>1</v>
      </c>
      <c r="DG2092" s="17">
        <f t="shared" si="1237"/>
        <v>1</v>
      </c>
      <c r="DH2092" s="17">
        <f t="shared" si="1238"/>
        <v>1</v>
      </c>
      <c r="DI2092" s="17">
        <f t="shared" si="1239"/>
        <v>1</v>
      </c>
      <c r="DJ2092" s="20" t="s">
        <v>1879</v>
      </c>
    </row>
    <row r="2093" spans="1:114" x14ac:dyDescent="0.2">
      <c r="A2093" s="15" t="s">
        <v>105</v>
      </c>
      <c r="B2093" s="10" t="s">
        <v>2188</v>
      </c>
      <c r="C2093" s="11">
        <f t="shared" si="1212"/>
        <v>23.55</v>
      </c>
      <c r="D2093" s="11">
        <f t="shared" si="1244"/>
        <v>110</v>
      </c>
      <c r="E2093" s="11">
        <f t="shared" si="1244"/>
        <v>60</v>
      </c>
      <c r="F2093" s="11">
        <f t="shared" si="1244"/>
        <v>0</v>
      </c>
      <c r="G2093" s="11">
        <f t="shared" si="1244"/>
        <v>10</v>
      </c>
      <c r="H2093" s="11">
        <f t="shared" si="1244"/>
        <v>0</v>
      </c>
      <c r="I2093" s="11">
        <f t="shared" si="1244"/>
        <v>15</v>
      </c>
      <c r="J2093" s="11">
        <f t="shared" si="1244"/>
        <v>0</v>
      </c>
      <c r="K2093" s="11">
        <f t="shared" si="1246"/>
        <v>0</v>
      </c>
      <c r="L2093" s="11">
        <f t="shared" si="1246"/>
        <v>0</v>
      </c>
      <c r="M2093" s="11">
        <f t="shared" si="1246"/>
        <v>0</v>
      </c>
      <c r="N2093" s="11">
        <f t="shared" si="1246"/>
        <v>0</v>
      </c>
      <c r="O2093" s="11">
        <f t="shared" si="1209"/>
        <v>0</v>
      </c>
      <c r="P2093" s="11">
        <f t="shared" si="1209"/>
        <v>0</v>
      </c>
      <c r="Q2093" s="11">
        <f t="shared" si="1209"/>
        <v>0</v>
      </c>
      <c r="R2093" s="11">
        <f t="shared" si="1209"/>
        <v>0</v>
      </c>
      <c r="S2093" s="11">
        <f t="shared" si="1209"/>
        <v>0</v>
      </c>
      <c r="T2093" s="11">
        <f t="shared" si="1208"/>
        <v>3049.3361431346411</v>
      </c>
      <c r="U2093" s="40">
        <f t="shared" si="1213"/>
        <v>0.34</v>
      </c>
      <c r="V2093" s="11">
        <f t="shared" ref="V2093:AC2124" si="1248">IF($A2093="x",BZ2093,"")</f>
        <v>14.203780717433229</v>
      </c>
      <c r="W2093" s="11">
        <f t="shared" si="1248"/>
        <v>3239675.3975141249</v>
      </c>
      <c r="X2093" s="11">
        <f t="shared" si="1248"/>
        <v>58903.189045711362</v>
      </c>
      <c r="Y2093" s="11">
        <f t="shared" si="1248"/>
        <v>82032.445176410853</v>
      </c>
      <c r="Z2093" s="11">
        <f t="shared" si="1248"/>
        <v>1.3926656010551519</v>
      </c>
      <c r="AA2093" s="11">
        <f t="shared" si="1248"/>
        <v>32.594783311152653</v>
      </c>
      <c r="AB2093" s="11">
        <f t="shared" si="1248"/>
        <v>2456.6370614359175</v>
      </c>
      <c r="AC2093" s="11">
        <f t="shared" si="1248"/>
        <v>1456.6370614359173</v>
      </c>
      <c r="AD2093" s="11">
        <f t="shared" si="1247"/>
        <v>1223451.3020910304</v>
      </c>
      <c r="AE2093" s="11">
        <f t="shared" si="1247"/>
        <v>40781.71006970101</v>
      </c>
      <c r="AF2093" s="11">
        <f t="shared" si="1247"/>
        <v>53116.518640512913</v>
      </c>
      <c r="AG2093" s="11">
        <f t="shared" si="1247"/>
        <v>1.3024593267356908</v>
      </c>
      <c r="AH2093" s="11">
        <f t="shared" si="1247"/>
        <v>20.030449394746441</v>
      </c>
      <c r="AI2093" s="11">
        <f t="shared" si="1241"/>
        <v>0</v>
      </c>
      <c r="AJ2093" s="11">
        <f t="shared" si="1241"/>
        <v>0</v>
      </c>
      <c r="AK2093" s="11">
        <f t="shared" si="1241"/>
        <v>0</v>
      </c>
      <c r="AL2093" s="11">
        <f t="shared" si="1241"/>
        <v>0</v>
      </c>
      <c r="AM2093" s="11">
        <f t="shared" si="1241"/>
        <v>0</v>
      </c>
      <c r="AN2093" s="11">
        <f t="shared" si="1241"/>
        <v>0</v>
      </c>
      <c r="AO2093" s="11">
        <f t="shared" si="1241"/>
        <v>0</v>
      </c>
      <c r="AP2093" s="11">
        <f t="shared" si="1241"/>
        <v>0</v>
      </c>
      <c r="AQ2093" s="11">
        <f t="shared" si="1245"/>
        <v>0</v>
      </c>
      <c r="AR2093" s="11">
        <f t="shared" si="1245"/>
        <v>0</v>
      </c>
      <c r="AS2093" s="11">
        <f t="shared" si="1245"/>
        <v>0</v>
      </c>
      <c r="AT2093" s="11">
        <f t="shared" si="1245"/>
        <v>0</v>
      </c>
      <c r="AU2093" s="11">
        <f t="shared" si="1245"/>
        <v>0</v>
      </c>
      <c r="AV2093" s="11">
        <f t="shared" si="1245"/>
        <v>3333333.3333333335</v>
      </c>
      <c r="AW2093" s="11">
        <f t="shared" si="1245"/>
        <v>0</v>
      </c>
      <c r="AX2093" s="11">
        <f t="shared" si="1245"/>
        <v>0</v>
      </c>
      <c r="AY2093" s="11">
        <f t="shared" si="1245"/>
        <v>9313.2741228718351</v>
      </c>
      <c r="AZ2093" s="11">
        <f t="shared" si="1245"/>
        <v>1</v>
      </c>
      <c r="BA2093" s="11">
        <f t="shared" si="1243"/>
        <v>1</v>
      </c>
      <c r="BB2093" s="11">
        <f t="shared" si="1243"/>
        <v>1</v>
      </c>
      <c r="BC2093" s="11">
        <f t="shared" si="1243"/>
        <v>1</v>
      </c>
      <c r="BD2093" s="11">
        <f t="shared" si="1243"/>
        <v>1</v>
      </c>
      <c r="BE2093" s="11">
        <f t="shared" si="1243"/>
        <v>1</v>
      </c>
      <c r="BF2093" s="15" t="str">
        <f t="shared" si="1214"/>
        <v>EN 10210</v>
      </c>
      <c r="BG2093" s="42">
        <v>23.55</v>
      </c>
      <c r="BH2093" s="17">
        <f t="shared" si="1215"/>
        <v>110</v>
      </c>
      <c r="BI2093" s="17">
        <f t="shared" si="1216"/>
        <v>60</v>
      </c>
      <c r="BK2093" s="17">
        <f t="shared" si="1217"/>
        <v>10</v>
      </c>
      <c r="BM2093" s="17">
        <f t="shared" si="1207"/>
        <v>15</v>
      </c>
      <c r="BX2093" s="18">
        <f t="shared" si="1218"/>
        <v>3049.3361431346411</v>
      </c>
      <c r="BY2093" s="42">
        <v>0.34</v>
      </c>
      <c r="BZ2093" s="43">
        <f t="shared" si="1219"/>
        <v>14.203780717433229</v>
      </c>
      <c r="CA2093" s="18">
        <f t="shared" si="1220"/>
        <v>3239675.3975141249</v>
      </c>
      <c r="CB2093" s="18">
        <f t="shared" si="1221"/>
        <v>58903.189045711362</v>
      </c>
      <c r="CC2093" s="18">
        <f t="shared" si="1222"/>
        <v>82032.445176410853</v>
      </c>
      <c r="CD2093" s="25">
        <f t="shared" si="1223"/>
        <v>1.3926656010551519</v>
      </c>
      <c r="CE2093" s="26">
        <f t="shared" si="1224"/>
        <v>32.594783311152653</v>
      </c>
      <c r="CF2093" s="18">
        <f t="shared" si="1225"/>
        <v>2456.6370614359175</v>
      </c>
      <c r="CG2093" s="18">
        <f t="shared" si="1226"/>
        <v>1456.6370614359173</v>
      </c>
      <c r="CH2093" s="18">
        <f t="shared" si="1227"/>
        <v>1223451.3020910304</v>
      </c>
      <c r="CI2093" s="18">
        <f t="shared" si="1228"/>
        <v>40781.71006970101</v>
      </c>
      <c r="CJ2093" s="18">
        <f t="shared" si="1229"/>
        <v>53116.518640512913</v>
      </c>
      <c r="CK2093" s="25">
        <f t="shared" si="1230"/>
        <v>1.3024593267356908</v>
      </c>
      <c r="CL2093" s="26">
        <f t="shared" si="1231"/>
        <v>20.030449394746441</v>
      </c>
      <c r="CZ2093" s="18">
        <f t="shared" si="1232"/>
        <v>3333333.3333333335</v>
      </c>
      <c r="DC2093" s="18">
        <f t="shared" si="1233"/>
        <v>9313.2741228718351</v>
      </c>
      <c r="DD2093" s="17">
        <f t="shared" si="1234"/>
        <v>1</v>
      </c>
      <c r="DE2093" s="17">
        <f t="shared" si="1235"/>
        <v>1</v>
      </c>
      <c r="DF2093" s="17">
        <f t="shared" si="1236"/>
        <v>1</v>
      </c>
      <c r="DG2093" s="17">
        <f t="shared" si="1237"/>
        <v>1</v>
      </c>
      <c r="DH2093" s="17">
        <f t="shared" si="1238"/>
        <v>1</v>
      </c>
      <c r="DI2093" s="17">
        <f t="shared" si="1239"/>
        <v>1</v>
      </c>
      <c r="DJ2093" s="20" t="s">
        <v>1879</v>
      </c>
    </row>
    <row r="2094" spans="1:114" x14ac:dyDescent="0.2">
      <c r="A2094" s="15" t="s">
        <v>105</v>
      </c>
      <c r="B2094" s="10" t="s">
        <v>2189</v>
      </c>
      <c r="C2094" s="11">
        <f t="shared" si="1212"/>
        <v>25.5596</v>
      </c>
      <c r="D2094" s="11">
        <f t="shared" si="1244"/>
        <v>110</v>
      </c>
      <c r="E2094" s="11">
        <f t="shared" si="1244"/>
        <v>60</v>
      </c>
      <c r="F2094" s="11">
        <f t="shared" si="1244"/>
        <v>0</v>
      </c>
      <c r="G2094" s="11">
        <f t="shared" si="1244"/>
        <v>11</v>
      </c>
      <c r="H2094" s="11">
        <f t="shared" si="1244"/>
        <v>0</v>
      </c>
      <c r="I2094" s="11">
        <f t="shared" si="1244"/>
        <v>22</v>
      </c>
      <c r="J2094" s="11">
        <f t="shared" si="1244"/>
        <v>0</v>
      </c>
      <c r="K2094" s="11">
        <f t="shared" si="1246"/>
        <v>0</v>
      </c>
      <c r="L2094" s="11">
        <f t="shared" si="1246"/>
        <v>0</v>
      </c>
      <c r="M2094" s="11">
        <f t="shared" si="1246"/>
        <v>0</v>
      </c>
      <c r="N2094" s="11">
        <f t="shared" si="1246"/>
        <v>0</v>
      </c>
      <c r="O2094" s="11">
        <f t="shared" si="1209"/>
        <v>0</v>
      </c>
      <c r="P2094" s="11">
        <f t="shared" si="1209"/>
        <v>0</v>
      </c>
      <c r="Q2094" s="11">
        <f t="shared" si="1209"/>
        <v>0</v>
      </c>
      <c r="R2094" s="11">
        <f t="shared" si="1209"/>
        <v>0</v>
      </c>
      <c r="S2094" s="11">
        <f t="shared" si="1209"/>
        <v>0</v>
      </c>
      <c r="T2094" s="11">
        <f t="shared" si="1208"/>
        <v>3877.0616886749199</v>
      </c>
      <c r="U2094" s="40">
        <f t="shared" si="1213"/>
        <v>0.34</v>
      </c>
      <c r="V2094" s="11">
        <f t="shared" si="1248"/>
        <v>11.171372907824686</v>
      </c>
      <c r="W2094" s="11">
        <f t="shared" si="1248"/>
        <v>2982385.1039937953</v>
      </c>
      <c r="X2094" s="11">
        <f t="shared" si="1248"/>
        <v>54225.183708978097</v>
      </c>
      <c r="Y2094" s="11">
        <f t="shared" si="1248"/>
        <v>79647.264885946817</v>
      </c>
      <c r="Z2094" s="11">
        <f t="shared" si="1248"/>
        <v>1.4688242517241961</v>
      </c>
      <c r="AA2094" s="11">
        <f t="shared" si="1248"/>
        <v>27.73514911512164</v>
      </c>
      <c r="AB2094" s="11">
        <f t="shared" si="1248"/>
        <v>2868.6635554218246</v>
      </c>
      <c r="AC2094" s="11">
        <f t="shared" si="1248"/>
        <v>1768.6635554218249</v>
      </c>
      <c r="AD2094" s="11">
        <f t="shared" si="1247"/>
        <v>1152636.5818350955</v>
      </c>
      <c r="AE2094" s="11">
        <f t="shared" si="1247"/>
        <v>38421.219394503183</v>
      </c>
      <c r="AF2094" s="11">
        <f t="shared" si="1247"/>
        <v>51930.676000401189</v>
      </c>
      <c r="AG2094" s="11">
        <f t="shared" si="1247"/>
        <v>1.3516144677029893</v>
      </c>
      <c r="AH2094" s="11">
        <f t="shared" si="1247"/>
        <v>17.242285973444154</v>
      </c>
      <c r="AI2094" s="11">
        <f t="shared" si="1241"/>
        <v>0</v>
      </c>
      <c r="AJ2094" s="11">
        <f t="shared" si="1241"/>
        <v>0</v>
      </c>
      <c r="AK2094" s="11">
        <f t="shared" si="1241"/>
        <v>0</v>
      </c>
      <c r="AL2094" s="11">
        <f t="shared" si="1241"/>
        <v>0</v>
      </c>
      <c r="AM2094" s="11">
        <f t="shared" si="1241"/>
        <v>0</v>
      </c>
      <c r="AN2094" s="11">
        <f t="shared" si="1241"/>
        <v>0</v>
      </c>
      <c r="AO2094" s="11">
        <f t="shared" si="1241"/>
        <v>0</v>
      </c>
      <c r="AP2094" s="11">
        <f t="shared" si="1241"/>
        <v>0</v>
      </c>
      <c r="AQ2094" s="11">
        <f t="shared" si="1245"/>
        <v>0</v>
      </c>
      <c r="AR2094" s="11">
        <f t="shared" si="1245"/>
        <v>0</v>
      </c>
      <c r="AS2094" s="11">
        <f t="shared" si="1245"/>
        <v>0</v>
      </c>
      <c r="AT2094" s="11">
        <f t="shared" si="1245"/>
        <v>0</v>
      </c>
      <c r="AU2094" s="11">
        <f t="shared" si="1245"/>
        <v>0</v>
      </c>
      <c r="AV2094" s="11">
        <f t="shared" si="1245"/>
        <v>3498029.8783783782</v>
      </c>
      <c r="AW2094" s="11">
        <f t="shared" si="1245"/>
        <v>0</v>
      </c>
      <c r="AX2094" s="11">
        <f t="shared" si="1245"/>
        <v>0</v>
      </c>
      <c r="AY2094" s="11">
        <f t="shared" si="1245"/>
        <v>8403.6588885545625</v>
      </c>
      <c r="AZ2094" s="11">
        <f t="shared" si="1245"/>
        <v>1</v>
      </c>
      <c r="BA2094" s="11">
        <f t="shared" si="1243"/>
        <v>1</v>
      </c>
      <c r="BB2094" s="11">
        <f t="shared" si="1243"/>
        <v>1</v>
      </c>
      <c r="BC2094" s="11">
        <f t="shared" si="1243"/>
        <v>1</v>
      </c>
      <c r="BD2094" s="11">
        <f t="shared" si="1243"/>
        <v>1</v>
      </c>
      <c r="BE2094" s="11">
        <f t="shared" si="1243"/>
        <v>1</v>
      </c>
      <c r="BF2094" s="15" t="str">
        <f t="shared" si="1214"/>
        <v>EN 10210</v>
      </c>
      <c r="BG2094" s="42">
        <v>25.5596</v>
      </c>
      <c r="BH2094" s="17">
        <f t="shared" si="1215"/>
        <v>110</v>
      </c>
      <c r="BI2094" s="17">
        <f t="shared" si="1216"/>
        <v>60</v>
      </c>
      <c r="BK2094" s="17">
        <f t="shared" si="1217"/>
        <v>11</v>
      </c>
      <c r="BM2094" s="17">
        <f t="shared" si="1207"/>
        <v>22</v>
      </c>
      <c r="BX2094" s="18">
        <f t="shared" si="1218"/>
        <v>3877.0616886749199</v>
      </c>
      <c r="BY2094" s="42">
        <v>0.34</v>
      </c>
      <c r="BZ2094" s="43">
        <f t="shared" si="1219"/>
        <v>11.171372907824686</v>
      </c>
      <c r="CA2094" s="18">
        <f t="shared" si="1220"/>
        <v>2982385.1039937953</v>
      </c>
      <c r="CB2094" s="18">
        <f t="shared" si="1221"/>
        <v>54225.183708978097</v>
      </c>
      <c r="CC2094" s="18">
        <f t="shared" si="1222"/>
        <v>79647.264885946817</v>
      </c>
      <c r="CD2094" s="25">
        <f t="shared" si="1223"/>
        <v>1.4688242517241961</v>
      </c>
      <c r="CE2094" s="26">
        <f t="shared" si="1224"/>
        <v>27.73514911512164</v>
      </c>
      <c r="CF2094" s="18">
        <f t="shared" si="1225"/>
        <v>2868.6635554218246</v>
      </c>
      <c r="CG2094" s="18">
        <f t="shared" si="1226"/>
        <v>1768.6635554218249</v>
      </c>
      <c r="CH2094" s="18">
        <f t="shared" si="1227"/>
        <v>1152636.5818350955</v>
      </c>
      <c r="CI2094" s="18">
        <f t="shared" si="1228"/>
        <v>38421.219394503183</v>
      </c>
      <c r="CJ2094" s="18">
        <f t="shared" si="1229"/>
        <v>51930.676000401189</v>
      </c>
      <c r="CK2094" s="25">
        <f t="shared" si="1230"/>
        <v>1.3516144677029893</v>
      </c>
      <c r="CL2094" s="26">
        <f t="shared" si="1231"/>
        <v>17.242285973444154</v>
      </c>
      <c r="CZ2094" s="18">
        <f t="shared" si="1232"/>
        <v>3498029.8783783782</v>
      </c>
      <c r="DC2094" s="18">
        <f t="shared" si="1233"/>
        <v>8403.6588885545625</v>
      </c>
      <c r="DD2094" s="17">
        <f t="shared" si="1234"/>
        <v>1</v>
      </c>
      <c r="DE2094" s="17">
        <f t="shared" si="1235"/>
        <v>1</v>
      </c>
      <c r="DF2094" s="17">
        <f t="shared" si="1236"/>
        <v>1</v>
      </c>
      <c r="DG2094" s="17">
        <f t="shared" si="1237"/>
        <v>1</v>
      </c>
      <c r="DH2094" s="17">
        <f t="shared" si="1238"/>
        <v>1</v>
      </c>
      <c r="DI2094" s="17">
        <f t="shared" si="1239"/>
        <v>1</v>
      </c>
      <c r="DJ2094" s="20" t="s">
        <v>1879</v>
      </c>
    </row>
    <row r="2095" spans="1:114" x14ac:dyDescent="0.2">
      <c r="A2095" s="15" t="s">
        <v>105</v>
      </c>
      <c r="B2095" s="10" t="s">
        <v>2190</v>
      </c>
      <c r="C2095" s="11">
        <f t="shared" si="1212"/>
        <v>28.456250000000001</v>
      </c>
      <c r="D2095" s="11">
        <f t="shared" si="1244"/>
        <v>110</v>
      </c>
      <c r="E2095" s="11">
        <f t="shared" si="1244"/>
        <v>60</v>
      </c>
      <c r="F2095" s="11">
        <f t="shared" si="1244"/>
        <v>0</v>
      </c>
      <c r="G2095" s="11">
        <f t="shared" si="1244"/>
        <v>12.5</v>
      </c>
      <c r="H2095" s="11">
        <f t="shared" si="1244"/>
        <v>0</v>
      </c>
      <c r="I2095" s="11">
        <f t="shared" si="1244"/>
        <v>25</v>
      </c>
      <c r="J2095" s="11">
        <f t="shared" si="1244"/>
        <v>0</v>
      </c>
      <c r="K2095" s="11">
        <f t="shared" si="1246"/>
        <v>0</v>
      </c>
      <c r="L2095" s="11">
        <f t="shared" si="1246"/>
        <v>0</v>
      </c>
      <c r="M2095" s="11">
        <f t="shared" si="1246"/>
        <v>0</v>
      </c>
      <c r="N2095" s="11">
        <f t="shared" si="1246"/>
        <v>0</v>
      </c>
      <c r="O2095" s="11">
        <f t="shared" si="1209"/>
        <v>0</v>
      </c>
      <c r="P2095" s="11">
        <f t="shared" si="1209"/>
        <v>0</v>
      </c>
      <c r="Q2095" s="11">
        <f t="shared" si="1209"/>
        <v>0</v>
      </c>
      <c r="R2095" s="11">
        <f t="shared" si="1209"/>
        <v>0</v>
      </c>
      <c r="S2095" s="11">
        <f t="shared" si="1209"/>
        <v>0</v>
      </c>
      <c r="T2095" s="11">
        <f t="shared" si="1208"/>
        <v>4426.9908169872415</v>
      </c>
      <c r="U2095" s="40">
        <f t="shared" si="1213"/>
        <v>0.34</v>
      </c>
      <c r="V2095" s="11">
        <f t="shared" si="1248"/>
        <v>9.7836439471775982</v>
      </c>
      <c r="W2095" s="11">
        <f t="shared" si="1248"/>
        <v>2923009.9762210473</v>
      </c>
      <c r="X2095" s="11">
        <f t="shared" si="1248"/>
        <v>53145.63593129177</v>
      </c>
      <c r="Y2095" s="11">
        <f t="shared" si="1248"/>
        <v>81805.628727464631</v>
      </c>
      <c r="Z2095" s="11">
        <f t="shared" si="1248"/>
        <v>1.5392727416645335</v>
      </c>
      <c r="AA2095" s="11">
        <f t="shared" si="1248"/>
        <v>25.695722782203461</v>
      </c>
      <c r="AB2095" s="11">
        <f t="shared" si="1248"/>
        <v>3329.3692606170262</v>
      </c>
      <c r="AC2095" s="11">
        <f t="shared" si="1248"/>
        <v>2079.3692606170262</v>
      </c>
      <c r="AD2095" s="11">
        <f t="shared" si="1247"/>
        <v>1140146.827733458</v>
      </c>
      <c r="AE2095" s="11">
        <f t="shared" si="1247"/>
        <v>38004.894257781933</v>
      </c>
      <c r="AF2095" s="11">
        <f t="shared" si="1247"/>
        <v>53258.897212038974</v>
      </c>
      <c r="AG2095" s="11">
        <f t="shared" si="1247"/>
        <v>1.4013694354940511</v>
      </c>
      <c r="AH2095" s="11">
        <f t="shared" si="1247"/>
        <v>16.048190871914709</v>
      </c>
      <c r="AI2095" s="11">
        <f t="shared" si="1241"/>
        <v>0</v>
      </c>
      <c r="AJ2095" s="11">
        <f t="shared" si="1241"/>
        <v>0</v>
      </c>
      <c r="AK2095" s="11">
        <f t="shared" si="1241"/>
        <v>0</v>
      </c>
      <c r="AL2095" s="11">
        <f t="shared" si="1241"/>
        <v>0</v>
      </c>
      <c r="AM2095" s="11">
        <f t="shared" si="1241"/>
        <v>0</v>
      </c>
      <c r="AN2095" s="11">
        <f t="shared" si="1241"/>
        <v>0</v>
      </c>
      <c r="AO2095" s="11">
        <f t="shared" si="1241"/>
        <v>0</v>
      </c>
      <c r="AP2095" s="11">
        <f t="shared" si="1241"/>
        <v>0</v>
      </c>
      <c r="AQ2095" s="11">
        <f t="shared" si="1245"/>
        <v>0</v>
      </c>
      <c r="AR2095" s="11">
        <f t="shared" si="1245"/>
        <v>0</v>
      </c>
      <c r="AS2095" s="11">
        <f t="shared" si="1245"/>
        <v>0</v>
      </c>
      <c r="AT2095" s="11">
        <f t="shared" si="1245"/>
        <v>0</v>
      </c>
      <c r="AU2095" s="11">
        <f t="shared" si="1245"/>
        <v>0</v>
      </c>
      <c r="AV2095" s="11">
        <f t="shared" si="1245"/>
        <v>3698013.2004310344</v>
      </c>
      <c r="AW2095" s="11">
        <f t="shared" si="1245"/>
        <v>0</v>
      </c>
      <c r="AX2095" s="11">
        <f t="shared" si="1245"/>
        <v>0</v>
      </c>
      <c r="AY2095" s="11">
        <f t="shared" si="1245"/>
        <v>7585.9231515425645</v>
      </c>
      <c r="AZ2095" s="11">
        <f t="shared" si="1245"/>
        <v>1</v>
      </c>
      <c r="BA2095" s="11">
        <f t="shared" si="1243"/>
        <v>1</v>
      </c>
      <c r="BB2095" s="11">
        <f t="shared" si="1243"/>
        <v>1</v>
      </c>
      <c r="BC2095" s="11">
        <f t="shared" si="1243"/>
        <v>1</v>
      </c>
      <c r="BD2095" s="11">
        <f t="shared" si="1243"/>
        <v>1</v>
      </c>
      <c r="BE2095" s="11">
        <f t="shared" si="1243"/>
        <v>1</v>
      </c>
      <c r="BF2095" s="15" t="str">
        <f t="shared" si="1214"/>
        <v>EN 10210</v>
      </c>
      <c r="BG2095" s="42">
        <v>28.456250000000001</v>
      </c>
      <c r="BH2095" s="17">
        <f t="shared" si="1215"/>
        <v>110</v>
      </c>
      <c r="BI2095" s="17">
        <f t="shared" si="1216"/>
        <v>60</v>
      </c>
      <c r="BK2095" s="17">
        <f t="shared" si="1217"/>
        <v>12.5</v>
      </c>
      <c r="BM2095" s="17">
        <f t="shared" si="1207"/>
        <v>25</v>
      </c>
      <c r="BX2095" s="18">
        <f t="shared" si="1218"/>
        <v>4426.9908169872415</v>
      </c>
      <c r="BY2095" s="42">
        <v>0.34</v>
      </c>
      <c r="BZ2095" s="43">
        <f t="shared" si="1219"/>
        <v>9.7836439471775982</v>
      </c>
      <c r="CA2095" s="18">
        <f t="shared" si="1220"/>
        <v>2923009.9762210473</v>
      </c>
      <c r="CB2095" s="18">
        <f t="shared" si="1221"/>
        <v>53145.63593129177</v>
      </c>
      <c r="CC2095" s="18">
        <f t="shared" si="1222"/>
        <v>81805.628727464631</v>
      </c>
      <c r="CD2095" s="25">
        <f t="shared" si="1223"/>
        <v>1.5392727416645335</v>
      </c>
      <c r="CE2095" s="26">
        <f t="shared" si="1224"/>
        <v>25.695722782203461</v>
      </c>
      <c r="CF2095" s="18">
        <f t="shared" si="1225"/>
        <v>3329.3692606170262</v>
      </c>
      <c r="CG2095" s="18">
        <f t="shared" si="1226"/>
        <v>2079.3692606170262</v>
      </c>
      <c r="CH2095" s="18">
        <f t="shared" si="1227"/>
        <v>1140146.827733458</v>
      </c>
      <c r="CI2095" s="18">
        <f t="shared" si="1228"/>
        <v>38004.894257781933</v>
      </c>
      <c r="CJ2095" s="18">
        <f t="shared" si="1229"/>
        <v>53258.897212038974</v>
      </c>
      <c r="CK2095" s="25">
        <f t="shared" si="1230"/>
        <v>1.4013694354940511</v>
      </c>
      <c r="CL2095" s="26">
        <f t="shared" si="1231"/>
        <v>16.048190871914709</v>
      </c>
      <c r="CZ2095" s="18">
        <f t="shared" si="1232"/>
        <v>3698013.2004310344</v>
      </c>
      <c r="DC2095" s="18">
        <f t="shared" si="1233"/>
        <v>7585.9231515425645</v>
      </c>
      <c r="DD2095" s="17">
        <f t="shared" si="1234"/>
        <v>1</v>
      </c>
      <c r="DE2095" s="17">
        <f t="shared" si="1235"/>
        <v>1</v>
      </c>
      <c r="DF2095" s="17">
        <f t="shared" si="1236"/>
        <v>1</v>
      </c>
      <c r="DG2095" s="17">
        <f t="shared" si="1237"/>
        <v>1</v>
      </c>
      <c r="DH2095" s="17">
        <f t="shared" si="1238"/>
        <v>1</v>
      </c>
      <c r="DI2095" s="17">
        <f t="shared" si="1239"/>
        <v>1</v>
      </c>
      <c r="DJ2095" s="20" t="s">
        <v>1879</v>
      </c>
    </row>
    <row r="2096" spans="1:114" x14ac:dyDescent="0.2">
      <c r="A2096" s="15" t="s">
        <v>105</v>
      </c>
      <c r="B2096" s="10" t="s">
        <v>2191</v>
      </c>
      <c r="C2096" s="11">
        <f t="shared" si="1212"/>
        <v>9.7666560000000064</v>
      </c>
      <c r="D2096" s="11">
        <f t="shared" si="1244"/>
        <v>120</v>
      </c>
      <c r="E2096" s="11">
        <f t="shared" si="1244"/>
        <v>60</v>
      </c>
      <c r="F2096" s="11">
        <f t="shared" si="1244"/>
        <v>0</v>
      </c>
      <c r="G2096" s="11">
        <f t="shared" si="1244"/>
        <v>3.6</v>
      </c>
      <c r="H2096" s="11">
        <f t="shared" si="1244"/>
        <v>0</v>
      </c>
      <c r="I2096" s="11">
        <f t="shared" si="1244"/>
        <v>3.6</v>
      </c>
      <c r="J2096" s="11">
        <f t="shared" si="1244"/>
        <v>0</v>
      </c>
      <c r="K2096" s="11">
        <f t="shared" si="1246"/>
        <v>0</v>
      </c>
      <c r="L2096" s="11">
        <f t="shared" si="1246"/>
        <v>0</v>
      </c>
      <c r="M2096" s="11">
        <f t="shared" si="1246"/>
        <v>0</v>
      </c>
      <c r="N2096" s="11">
        <f t="shared" si="1246"/>
        <v>0</v>
      </c>
      <c r="O2096" s="11">
        <f t="shared" si="1209"/>
        <v>0</v>
      </c>
      <c r="P2096" s="11">
        <f t="shared" si="1209"/>
        <v>0</v>
      </c>
      <c r="Q2096" s="11">
        <f t="shared" si="1209"/>
        <v>0</v>
      </c>
      <c r="R2096" s="11">
        <f t="shared" si="1209"/>
        <v>0</v>
      </c>
      <c r="S2096" s="11">
        <f t="shared" si="1209"/>
        <v>0</v>
      </c>
      <c r="T2096" s="11">
        <f t="shared" si="1208"/>
        <v>1210.7851223715711</v>
      </c>
      <c r="U2096" s="40">
        <f t="shared" si="1213"/>
        <v>0.36</v>
      </c>
      <c r="V2096" s="11">
        <f t="shared" si="1248"/>
        <v>37.876144795733033</v>
      </c>
      <c r="W2096" s="11">
        <f t="shared" si="1248"/>
        <v>2207487.3545347801</v>
      </c>
      <c r="X2096" s="11">
        <f t="shared" si="1248"/>
        <v>36791.455908913005</v>
      </c>
      <c r="Y2096" s="11">
        <f t="shared" si="1248"/>
        <v>46065.390461218958</v>
      </c>
      <c r="Z2096" s="11">
        <f t="shared" si="1248"/>
        <v>1.2520676152437684</v>
      </c>
      <c r="AA2096" s="11">
        <f t="shared" si="1248"/>
        <v>42.698790602168039</v>
      </c>
      <c r="AB2096" s="11">
        <f t="shared" si="1248"/>
        <v>882.46512237157106</v>
      </c>
      <c r="AC2096" s="11">
        <f t="shared" si="1248"/>
        <v>450.46512237157117</v>
      </c>
      <c r="AD2096" s="11">
        <f t="shared" si="1247"/>
        <v>747680.77699605701</v>
      </c>
      <c r="AE2096" s="11">
        <f t="shared" si="1247"/>
        <v>24922.692566535236</v>
      </c>
      <c r="AF2096" s="11">
        <f t="shared" si="1247"/>
        <v>28404.236790071816</v>
      </c>
      <c r="AG2096" s="11">
        <f t="shared" si="1247"/>
        <v>1.1396937435328074</v>
      </c>
      <c r="AH2096" s="11">
        <f t="shared" si="1247"/>
        <v>24.849895660318474</v>
      </c>
      <c r="AI2096" s="11">
        <f t="shared" si="1241"/>
        <v>0</v>
      </c>
      <c r="AJ2096" s="11">
        <f t="shared" si="1241"/>
        <v>0</v>
      </c>
      <c r="AK2096" s="11">
        <f t="shared" si="1241"/>
        <v>0</v>
      </c>
      <c r="AL2096" s="11">
        <f t="shared" si="1241"/>
        <v>0</v>
      </c>
      <c r="AM2096" s="11">
        <f t="shared" si="1241"/>
        <v>0</v>
      </c>
      <c r="AN2096" s="11">
        <f t="shared" si="1241"/>
        <v>0</v>
      </c>
      <c r="AO2096" s="11">
        <f t="shared" si="1241"/>
        <v>0</v>
      </c>
      <c r="AP2096" s="11">
        <f t="shared" si="1241"/>
        <v>0</v>
      </c>
      <c r="AQ2096" s="11">
        <f t="shared" si="1245"/>
        <v>0</v>
      </c>
      <c r="AR2096" s="11">
        <f t="shared" si="1245"/>
        <v>0</v>
      </c>
      <c r="AS2096" s="11">
        <f t="shared" si="1245"/>
        <v>0</v>
      </c>
      <c r="AT2096" s="11">
        <f t="shared" si="1245"/>
        <v>0</v>
      </c>
      <c r="AU2096" s="11">
        <f t="shared" si="1245"/>
        <v>0</v>
      </c>
      <c r="AV2096" s="11">
        <f t="shared" si="1245"/>
        <v>1795779.1584000001</v>
      </c>
      <c r="AW2096" s="11">
        <f t="shared" si="1245"/>
        <v>0</v>
      </c>
      <c r="AX2096" s="11">
        <f t="shared" si="1245"/>
        <v>0</v>
      </c>
      <c r="AY2096" s="11">
        <f t="shared" si="1245"/>
        <v>13079.857683557359</v>
      </c>
      <c r="AZ2096" s="11">
        <f t="shared" si="1245"/>
        <v>1</v>
      </c>
      <c r="BA2096" s="11">
        <f t="shared" si="1243"/>
        <v>1</v>
      </c>
      <c r="BB2096" s="11">
        <f t="shared" si="1243"/>
        <v>1</v>
      </c>
      <c r="BC2096" s="11">
        <f t="shared" si="1243"/>
        <v>1</v>
      </c>
      <c r="BD2096" s="11">
        <f t="shared" si="1243"/>
        <v>2</v>
      </c>
      <c r="BE2096" s="11">
        <f t="shared" si="1243"/>
        <v>3</v>
      </c>
      <c r="BF2096" s="15" t="str">
        <f t="shared" si="1214"/>
        <v>EN 10210</v>
      </c>
      <c r="BG2096" s="42">
        <v>9.7666560000000064</v>
      </c>
      <c r="BH2096" s="17">
        <f t="shared" si="1215"/>
        <v>120</v>
      </c>
      <c r="BI2096" s="17">
        <f t="shared" si="1216"/>
        <v>60</v>
      </c>
      <c r="BK2096" s="17">
        <f t="shared" si="1217"/>
        <v>3.6</v>
      </c>
      <c r="BM2096" s="17">
        <f t="shared" si="1207"/>
        <v>3.6</v>
      </c>
      <c r="BX2096" s="18">
        <f t="shared" si="1218"/>
        <v>1210.7851223715711</v>
      </c>
      <c r="BY2096" s="42">
        <v>0.36</v>
      </c>
      <c r="BZ2096" s="43">
        <f t="shared" si="1219"/>
        <v>37.876144795733033</v>
      </c>
      <c r="CA2096" s="18">
        <f t="shared" si="1220"/>
        <v>2207487.3545347801</v>
      </c>
      <c r="CB2096" s="18">
        <f t="shared" si="1221"/>
        <v>36791.455908913005</v>
      </c>
      <c r="CC2096" s="18">
        <f t="shared" si="1222"/>
        <v>46065.390461218958</v>
      </c>
      <c r="CD2096" s="25">
        <f t="shared" si="1223"/>
        <v>1.2520676152437684</v>
      </c>
      <c r="CE2096" s="26">
        <f t="shared" si="1224"/>
        <v>42.698790602168039</v>
      </c>
      <c r="CF2096" s="18">
        <f t="shared" si="1225"/>
        <v>882.46512237157106</v>
      </c>
      <c r="CG2096" s="18">
        <f t="shared" si="1226"/>
        <v>450.46512237157117</v>
      </c>
      <c r="CH2096" s="18">
        <f t="shared" si="1227"/>
        <v>747680.77699605701</v>
      </c>
      <c r="CI2096" s="18">
        <f t="shared" si="1228"/>
        <v>24922.692566535236</v>
      </c>
      <c r="CJ2096" s="18">
        <f t="shared" si="1229"/>
        <v>28404.236790071816</v>
      </c>
      <c r="CK2096" s="25">
        <f t="shared" si="1230"/>
        <v>1.1396937435328074</v>
      </c>
      <c r="CL2096" s="26">
        <f t="shared" si="1231"/>
        <v>24.849895660318474</v>
      </c>
      <c r="CZ2096" s="18">
        <f t="shared" si="1232"/>
        <v>1795779.1584000001</v>
      </c>
      <c r="DC2096" s="18">
        <f t="shared" si="1233"/>
        <v>13079.857683557359</v>
      </c>
      <c r="DD2096" s="17">
        <f t="shared" si="1234"/>
        <v>1</v>
      </c>
      <c r="DE2096" s="17">
        <f t="shared" si="1235"/>
        <v>1</v>
      </c>
      <c r="DF2096" s="17">
        <f t="shared" si="1236"/>
        <v>1</v>
      </c>
      <c r="DG2096" s="17">
        <f t="shared" si="1237"/>
        <v>1</v>
      </c>
      <c r="DH2096" s="17">
        <f t="shared" si="1238"/>
        <v>2</v>
      </c>
      <c r="DI2096" s="17">
        <f t="shared" si="1239"/>
        <v>3</v>
      </c>
      <c r="DJ2096" s="20" t="s">
        <v>1879</v>
      </c>
    </row>
    <row r="2097" spans="1:114" x14ac:dyDescent="0.2">
      <c r="A2097" s="15" t="s">
        <v>105</v>
      </c>
      <c r="B2097" s="10" t="s">
        <v>2192</v>
      </c>
      <c r="C2097" s="11">
        <f t="shared" si="1212"/>
        <v>10.801600000000001</v>
      </c>
      <c r="D2097" s="11">
        <f t="shared" si="1244"/>
        <v>120</v>
      </c>
      <c r="E2097" s="11">
        <f t="shared" si="1244"/>
        <v>60</v>
      </c>
      <c r="F2097" s="11">
        <f t="shared" si="1244"/>
        <v>0</v>
      </c>
      <c r="G2097" s="11">
        <f t="shared" si="1244"/>
        <v>4</v>
      </c>
      <c r="H2097" s="11">
        <f t="shared" si="1244"/>
        <v>0</v>
      </c>
      <c r="I2097" s="11">
        <f t="shared" si="1244"/>
        <v>4</v>
      </c>
      <c r="J2097" s="11">
        <f t="shared" si="1244"/>
        <v>0</v>
      </c>
      <c r="K2097" s="11">
        <f t="shared" si="1246"/>
        <v>0</v>
      </c>
      <c r="L2097" s="11">
        <f t="shared" si="1246"/>
        <v>0</v>
      </c>
      <c r="M2097" s="11">
        <f t="shared" si="1246"/>
        <v>0</v>
      </c>
      <c r="N2097" s="11">
        <f t="shared" si="1246"/>
        <v>0</v>
      </c>
      <c r="O2097" s="11">
        <f t="shared" si="1209"/>
        <v>0</v>
      </c>
      <c r="P2097" s="11">
        <f t="shared" si="1209"/>
        <v>0</v>
      </c>
      <c r="Q2097" s="11">
        <f t="shared" si="1209"/>
        <v>0</v>
      </c>
      <c r="R2097" s="11">
        <f t="shared" si="1209"/>
        <v>0</v>
      </c>
      <c r="S2097" s="11">
        <f t="shared" si="1209"/>
        <v>0</v>
      </c>
      <c r="T2097" s="11">
        <f t="shared" si="1208"/>
        <v>1334.79644737231</v>
      </c>
      <c r="U2097" s="40">
        <f t="shared" si="1213"/>
        <v>0.36</v>
      </c>
      <c r="V2097" s="11">
        <f t="shared" si="1248"/>
        <v>34.357203078975111</v>
      </c>
      <c r="W2097" s="11">
        <f t="shared" si="1248"/>
        <v>2407398.8559755059</v>
      </c>
      <c r="X2097" s="11">
        <f t="shared" si="1248"/>
        <v>40123.314266258429</v>
      </c>
      <c r="Y2097" s="11">
        <f t="shared" si="1248"/>
        <v>50486.748596693455</v>
      </c>
      <c r="Z2097" s="11">
        <f t="shared" si="1248"/>
        <v>1.2582895884837242</v>
      </c>
      <c r="AA2097" s="11">
        <f t="shared" si="1248"/>
        <v>42.46845912578717</v>
      </c>
      <c r="AB2097" s="11">
        <f t="shared" si="1248"/>
        <v>982.79644737231001</v>
      </c>
      <c r="AC2097" s="11">
        <f t="shared" si="1248"/>
        <v>502.79644737231007</v>
      </c>
      <c r="AD2097" s="11">
        <f t="shared" si="1247"/>
        <v>812470.74280897761</v>
      </c>
      <c r="AE2097" s="11">
        <f t="shared" si="1247"/>
        <v>27082.358093632585</v>
      </c>
      <c r="AF2097" s="11">
        <f t="shared" si="1247"/>
        <v>31082.855175524157</v>
      </c>
      <c r="AG2097" s="11">
        <f t="shared" si="1247"/>
        <v>1.1477159805678865</v>
      </c>
      <c r="AH2097" s="11">
        <f t="shared" si="1247"/>
        <v>24.671544850143338</v>
      </c>
      <c r="AI2097" s="11">
        <f t="shared" si="1241"/>
        <v>0</v>
      </c>
      <c r="AJ2097" s="11">
        <f t="shared" si="1241"/>
        <v>0</v>
      </c>
      <c r="AK2097" s="11">
        <f t="shared" si="1241"/>
        <v>0</v>
      </c>
      <c r="AL2097" s="11">
        <f t="shared" si="1241"/>
        <v>0</v>
      </c>
      <c r="AM2097" s="11">
        <f t="shared" si="1241"/>
        <v>0</v>
      </c>
      <c r="AN2097" s="11">
        <f t="shared" si="1241"/>
        <v>0</v>
      </c>
      <c r="AO2097" s="11">
        <f t="shared" si="1241"/>
        <v>0</v>
      </c>
      <c r="AP2097" s="11">
        <f t="shared" si="1241"/>
        <v>0</v>
      </c>
      <c r="AQ2097" s="11">
        <f t="shared" si="1245"/>
        <v>0</v>
      </c>
      <c r="AR2097" s="11">
        <f t="shared" si="1245"/>
        <v>0</v>
      </c>
      <c r="AS2097" s="11">
        <f t="shared" si="1245"/>
        <v>0</v>
      </c>
      <c r="AT2097" s="11">
        <f t="shared" si="1245"/>
        <v>0</v>
      </c>
      <c r="AU2097" s="11">
        <f t="shared" si="1245"/>
        <v>0</v>
      </c>
      <c r="AV2097" s="11">
        <f t="shared" si="1245"/>
        <v>1962698.4186046512</v>
      </c>
      <c r="AW2097" s="11">
        <f t="shared" si="1245"/>
        <v>0</v>
      </c>
      <c r="AX2097" s="11">
        <f t="shared" si="1245"/>
        <v>0</v>
      </c>
      <c r="AY2097" s="11">
        <f t="shared" si="1245"/>
        <v>12930.194671058465</v>
      </c>
      <c r="AZ2097" s="11">
        <f t="shared" si="1245"/>
        <v>1</v>
      </c>
      <c r="BA2097" s="11">
        <f t="shared" si="1243"/>
        <v>1</v>
      </c>
      <c r="BB2097" s="11">
        <f t="shared" si="1243"/>
        <v>1</v>
      </c>
      <c r="BC2097" s="11">
        <f t="shared" si="1243"/>
        <v>1</v>
      </c>
      <c r="BD2097" s="11">
        <f t="shared" si="1243"/>
        <v>1</v>
      </c>
      <c r="BE2097" s="11">
        <f t="shared" si="1243"/>
        <v>2</v>
      </c>
      <c r="BF2097" s="15" t="str">
        <f t="shared" si="1214"/>
        <v>EN 10210</v>
      </c>
      <c r="BG2097" s="42">
        <v>10.801600000000001</v>
      </c>
      <c r="BH2097" s="17">
        <f t="shared" si="1215"/>
        <v>120</v>
      </c>
      <c r="BI2097" s="17">
        <f t="shared" si="1216"/>
        <v>60</v>
      </c>
      <c r="BK2097" s="17">
        <f t="shared" si="1217"/>
        <v>4</v>
      </c>
      <c r="BM2097" s="17">
        <f t="shared" si="1207"/>
        <v>4</v>
      </c>
      <c r="BX2097" s="18">
        <f t="shared" si="1218"/>
        <v>1334.79644737231</v>
      </c>
      <c r="BY2097" s="42">
        <v>0.36</v>
      </c>
      <c r="BZ2097" s="43">
        <f t="shared" si="1219"/>
        <v>34.357203078975111</v>
      </c>
      <c r="CA2097" s="18">
        <f t="shared" si="1220"/>
        <v>2407398.8559755059</v>
      </c>
      <c r="CB2097" s="18">
        <f t="shared" si="1221"/>
        <v>40123.314266258429</v>
      </c>
      <c r="CC2097" s="18">
        <f t="shared" si="1222"/>
        <v>50486.748596693455</v>
      </c>
      <c r="CD2097" s="25">
        <f t="shared" si="1223"/>
        <v>1.2582895884837242</v>
      </c>
      <c r="CE2097" s="26">
        <f t="shared" si="1224"/>
        <v>42.46845912578717</v>
      </c>
      <c r="CF2097" s="18">
        <f t="shared" si="1225"/>
        <v>982.79644737231001</v>
      </c>
      <c r="CG2097" s="18">
        <f t="shared" si="1226"/>
        <v>502.79644737231007</v>
      </c>
      <c r="CH2097" s="18">
        <f t="shared" si="1227"/>
        <v>812470.74280897761</v>
      </c>
      <c r="CI2097" s="18">
        <f t="shared" si="1228"/>
        <v>27082.358093632585</v>
      </c>
      <c r="CJ2097" s="18">
        <f t="shared" si="1229"/>
        <v>31082.855175524157</v>
      </c>
      <c r="CK2097" s="25">
        <f t="shared" si="1230"/>
        <v>1.1477159805678865</v>
      </c>
      <c r="CL2097" s="26">
        <f t="shared" si="1231"/>
        <v>24.671544850143338</v>
      </c>
      <c r="CZ2097" s="18">
        <f t="shared" si="1232"/>
        <v>1962698.4186046512</v>
      </c>
      <c r="DC2097" s="18">
        <f t="shared" si="1233"/>
        <v>12930.194671058465</v>
      </c>
      <c r="DD2097" s="17">
        <f t="shared" si="1234"/>
        <v>1</v>
      </c>
      <c r="DE2097" s="17">
        <f t="shared" si="1235"/>
        <v>1</v>
      </c>
      <c r="DF2097" s="17">
        <f t="shared" si="1236"/>
        <v>1</v>
      </c>
      <c r="DG2097" s="17">
        <f t="shared" si="1237"/>
        <v>1</v>
      </c>
      <c r="DH2097" s="17">
        <f t="shared" si="1238"/>
        <v>1</v>
      </c>
      <c r="DI2097" s="17">
        <f t="shared" si="1239"/>
        <v>2</v>
      </c>
      <c r="DJ2097" s="20" t="s">
        <v>1879</v>
      </c>
    </row>
    <row r="2098" spans="1:114" x14ac:dyDescent="0.2">
      <c r="A2098" s="15" t="s">
        <v>105</v>
      </c>
      <c r="B2098" s="10" t="s">
        <v>2193</v>
      </c>
      <c r="C2098" s="11">
        <f t="shared" si="1212"/>
        <v>12.081149999999999</v>
      </c>
      <c r="D2098" s="11">
        <f t="shared" si="1244"/>
        <v>120</v>
      </c>
      <c r="E2098" s="11">
        <f t="shared" si="1244"/>
        <v>60</v>
      </c>
      <c r="F2098" s="11">
        <f t="shared" si="1244"/>
        <v>0</v>
      </c>
      <c r="G2098" s="11">
        <f t="shared" si="1244"/>
        <v>4.5</v>
      </c>
      <c r="H2098" s="11">
        <f t="shared" si="1244"/>
        <v>0</v>
      </c>
      <c r="I2098" s="11">
        <f t="shared" si="1244"/>
        <v>4.5</v>
      </c>
      <c r="J2098" s="11">
        <f t="shared" si="1244"/>
        <v>0</v>
      </c>
      <c r="K2098" s="11">
        <f t="shared" si="1246"/>
        <v>0</v>
      </c>
      <c r="L2098" s="11">
        <f t="shared" si="1246"/>
        <v>0</v>
      </c>
      <c r="M2098" s="11">
        <f t="shared" si="1246"/>
        <v>0</v>
      </c>
      <c r="N2098" s="11">
        <f t="shared" si="1246"/>
        <v>0</v>
      </c>
      <c r="O2098" s="11">
        <f t="shared" si="1246"/>
        <v>0</v>
      </c>
      <c r="P2098" s="11">
        <f t="shared" si="1246"/>
        <v>0</v>
      </c>
      <c r="Q2098" s="11">
        <f t="shared" si="1246"/>
        <v>0</v>
      </c>
      <c r="R2098" s="11">
        <f t="shared" si="1246"/>
        <v>0</v>
      </c>
      <c r="S2098" s="11">
        <f t="shared" si="1246"/>
        <v>0</v>
      </c>
      <c r="T2098" s="11">
        <f t="shared" si="1208"/>
        <v>1486.85175370558</v>
      </c>
      <c r="U2098" s="40">
        <f t="shared" si="1213"/>
        <v>0.36</v>
      </c>
      <c r="V2098" s="11">
        <f t="shared" si="1248"/>
        <v>30.843607977171576</v>
      </c>
      <c r="W2098" s="11">
        <f t="shared" si="1248"/>
        <v>2645184.8464038852</v>
      </c>
      <c r="X2098" s="11">
        <f t="shared" si="1248"/>
        <v>44086.414106731419</v>
      </c>
      <c r="Y2098" s="11">
        <f t="shared" si="1248"/>
        <v>55822.439438984569</v>
      </c>
      <c r="Z2098" s="11">
        <f t="shared" si="1248"/>
        <v>1.2662050332295276</v>
      </c>
      <c r="AA2098" s="11">
        <f t="shared" si="1248"/>
        <v>42.178795975276635</v>
      </c>
      <c r="AB2098" s="11">
        <f t="shared" si="1248"/>
        <v>1108.8517537055798</v>
      </c>
      <c r="AC2098" s="11">
        <f t="shared" si="1248"/>
        <v>568.85175370557988</v>
      </c>
      <c r="AD2098" s="11">
        <f t="shared" si="1247"/>
        <v>888750.05839983327</v>
      </c>
      <c r="AE2098" s="11">
        <f t="shared" si="1247"/>
        <v>29625.001946661108</v>
      </c>
      <c r="AF2098" s="11">
        <f t="shared" si="1247"/>
        <v>34301.886827817172</v>
      </c>
      <c r="AG2098" s="11">
        <f t="shared" si="1247"/>
        <v>1.1578695214797503</v>
      </c>
      <c r="AH2098" s="11">
        <f t="shared" si="1247"/>
        <v>24.448712097932709</v>
      </c>
      <c r="AI2098" s="11">
        <f t="shared" si="1241"/>
        <v>0</v>
      </c>
      <c r="AJ2098" s="11">
        <f t="shared" si="1241"/>
        <v>0</v>
      </c>
      <c r="AK2098" s="11">
        <f t="shared" si="1241"/>
        <v>0</v>
      </c>
      <c r="AL2098" s="11">
        <f t="shared" si="1241"/>
        <v>0</v>
      </c>
      <c r="AM2098" s="11">
        <f t="shared" si="1241"/>
        <v>0</v>
      </c>
      <c r="AN2098" s="11">
        <f t="shared" si="1241"/>
        <v>0</v>
      </c>
      <c r="AO2098" s="11">
        <f t="shared" si="1241"/>
        <v>0</v>
      </c>
      <c r="AP2098" s="11">
        <f t="shared" si="1241"/>
        <v>0</v>
      </c>
      <c r="AQ2098" s="11">
        <f t="shared" si="1245"/>
        <v>0</v>
      </c>
      <c r="AR2098" s="11">
        <f t="shared" si="1245"/>
        <v>0</v>
      </c>
      <c r="AS2098" s="11">
        <f t="shared" si="1245"/>
        <v>0</v>
      </c>
      <c r="AT2098" s="11">
        <f t="shared" si="1245"/>
        <v>0</v>
      </c>
      <c r="AU2098" s="11">
        <f t="shared" si="1245"/>
        <v>0</v>
      </c>
      <c r="AV2098" s="11">
        <f t="shared" si="1245"/>
        <v>2162700.2664473685</v>
      </c>
      <c r="AW2098" s="11">
        <f t="shared" si="1245"/>
        <v>0</v>
      </c>
      <c r="AX2098" s="11">
        <f t="shared" si="1245"/>
        <v>0</v>
      </c>
      <c r="AY2098" s="11">
        <f t="shared" si="1245"/>
        <v>12742.27763055837</v>
      </c>
      <c r="AZ2098" s="11">
        <f t="shared" si="1245"/>
        <v>1</v>
      </c>
      <c r="BA2098" s="11">
        <f t="shared" si="1243"/>
        <v>1</v>
      </c>
      <c r="BB2098" s="11">
        <f t="shared" si="1243"/>
        <v>1</v>
      </c>
      <c r="BC2098" s="11">
        <f t="shared" si="1243"/>
        <v>1</v>
      </c>
      <c r="BD2098" s="11">
        <f t="shared" si="1243"/>
        <v>1</v>
      </c>
      <c r="BE2098" s="11">
        <f t="shared" si="1243"/>
        <v>1</v>
      </c>
      <c r="BF2098" s="15" t="str">
        <f t="shared" si="1214"/>
        <v>EN 10210</v>
      </c>
      <c r="BG2098" s="42">
        <v>12.081149999999999</v>
      </c>
      <c r="BH2098" s="17">
        <f t="shared" si="1215"/>
        <v>120</v>
      </c>
      <c r="BI2098" s="17">
        <f t="shared" si="1216"/>
        <v>60</v>
      </c>
      <c r="BK2098" s="17">
        <f t="shared" si="1217"/>
        <v>4.5</v>
      </c>
      <c r="BM2098" s="17">
        <f t="shared" si="1207"/>
        <v>4.5</v>
      </c>
      <c r="BX2098" s="18">
        <f t="shared" si="1218"/>
        <v>1486.85175370558</v>
      </c>
      <c r="BY2098" s="42">
        <v>0.36</v>
      </c>
      <c r="BZ2098" s="43">
        <f t="shared" si="1219"/>
        <v>30.843607977171576</v>
      </c>
      <c r="CA2098" s="18">
        <f t="shared" si="1220"/>
        <v>2645184.8464038852</v>
      </c>
      <c r="CB2098" s="18">
        <f t="shared" si="1221"/>
        <v>44086.414106731419</v>
      </c>
      <c r="CC2098" s="18">
        <f t="shared" si="1222"/>
        <v>55822.439438984569</v>
      </c>
      <c r="CD2098" s="25">
        <f t="shared" si="1223"/>
        <v>1.2662050332295276</v>
      </c>
      <c r="CE2098" s="26">
        <f t="shared" si="1224"/>
        <v>42.178795975276635</v>
      </c>
      <c r="CF2098" s="18">
        <f t="shared" si="1225"/>
        <v>1108.8517537055798</v>
      </c>
      <c r="CG2098" s="18">
        <f t="shared" si="1226"/>
        <v>568.85175370557988</v>
      </c>
      <c r="CH2098" s="18">
        <f t="shared" si="1227"/>
        <v>888750.05839983327</v>
      </c>
      <c r="CI2098" s="18">
        <f t="shared" si="1228"/>
        <v>29625.001946661108</v>
      </c>
      <c r="CJ2098" s="18">
        <f t="shared" si="1229"/>
        <v>34301.886827817172</v>
      </c>
      <c r="CK2098" s="25">
        <f t="shared" si="1230"/>
        <v>1.1578695214797503</v>
      </c>
      <c r="CL2098" s="26">
        <f t="shared" si="1231"/>
        <v>24.448712097932709</v>
      </c>
      <c r="CZ2098" s="18">
        <f t="shared" si="1232"/>
        <v>2162700.2664473685</v>
      </c>
      <c r="DC2098" s="18">
        <f t="shared" si="1233"/>
        <v>12742.27763055837</v>
      </c>
      <c r="DD2098" s="17">
        <f t="shared" si="1234"/>
        <v>1</v>
      </c>
      <c r="DE2098" s="17">
        <f t="shared" si="1235"/>
        <v>1</v>
      </c>
      <c r="DF2098" s="17">
        <f t="shared" si="1236"/>
        <v>1</v>
      </c>
      <c r="DG2098" s="17">
        <f t="shared" si="1237"/>
        <v>1</v>
      </c>
      <c r="DH2098" s="17">
        <f t="shared" si="1238"/>
        <v>1</v>
      </c>
      <c r="DI2098" s="17">
        <f t="shared" si="1239"/>
        <v>1</v>
      </c>
      <c r="DJ2098" s="20" t="s">
        <v>1879</v>
      </c>
    </row>
    <row r="2099" spans="1:114" x14ac:dyDescent="0.2">
      <c r="A2099" s="15" t="s">
        <v>105</v>
      </c>
      <c r="B2099" s="10" t="s">
        <v>2194</v>
      </c>
      <c r="C2099" s="11">
        <f t="shared" si="1212"/>
        <v>13.345000000000001</v>
      </c>
      <c r="D2099" s="11">
        <f t="shared" si="1244"/>
        <v>120</v>
      </c>
      <c r="E2099" s="11">
        <f t="shared" si="1244"/>
        <v>60</v>
      </c>
      <c r="F2099" s="11">
        <f t="shared" si="1244"/>
        <v>0</v>
      </c>
      <c r="G2099" s="11">
        <f t="shared" si="1244"/>
        <v>5</v>
      </c>
      <c r="H2099" s="11">
        <f t="shared" si="1244"/>
        <v>0</v>
      </c>
      <c r="I2099" s="11">
        <f t="shared" si="1244"/>
        <v>5</v>
      </c>
      <c r="J2099" s="11">
        <f t="shared" si="1244"/>
        <v>0</v>
      </c>
      <c r="K2099" s="11">
        <f t="shared" si="1246"/>
        <v>0</v>
      </c>
      <c r="L2099" s="11">
        <f t="shared" si="1246"/>
        <v>0</v>
      </c>
      <c r="M2099" s="11">
        <f t="shared" si="1246"/>
        <v>0</v>
      </c>
      <c r="N2099" s="11">
        <f t="shared" si="1246"/>
        <v>0</v>
      </c>
      <c r="O2099" s="11">
        <f t="shared" si="1246"/>
        <v>0</v>
      </c>
      <c r="P2099" s="11">
        <f t="shared" si="1246"/>
        <v>0</v>
      </c>
      <c r="Q2099" s="11">
        <f t="shared" si="1246"/>
        <v>0</v>
      </c>
      <c r="R2099" s="11">
        <f t="shared" si="1246"/>
        <v>0</v>
      </c>
      <c r="S2099" s="11">
        <f t="shared" si="1246"/>
        <v>0</v>
      </c>
      <c r="T2099" s="11">
        <f t="shared" si="1208"/>
        <v>1635.6194490192345</v>
      </c>
      <c r="U2099" s="40">
        <f t="shared" si="1213"/>
        <v>0.36</v>
      </c>
      <c r="V2099" s="11">
        <f t="shared" si="1248"/>
        <v>28.03822896515684</v>
      </c>
      <c r="W2099" s="11">
        <f t="shared" si="1248"/>
        <v>2869745.0636632703</v>
      </c>
      <c r="X2099" s="11">
        <f t="shared" si="1248"/>
        <v>47829.084394387835</v>
      </c>
      <c r="Y2099" s="11">
        <f t="shared" si="1248"/>
        <v>60947.639117628394</v>
      </c>
      <c r="Z2099" s="11">
        <f t="shared" si="1248"/>
        <v>1.2742798631700309</v>
      </c>
      <c r="AA2099" s="11">
        <f t="shared" si="1248"/>
        <v>41.887122389887921</v>
      </c>
      <c r="AB2099" s="11">
        <f t="shared" si="1248"/>
        <v>1235.6194490192345</v>
      </c>
      <c r="AC2099" s="11">
        <f t="shared" si="1248"/>
        <v>635.61944901923459</v>
      </c>
      <c r="AD2099" s="11">
        <f t="shared" si="1247"/>
        <v>959944.22072287835</v>
      </c>
      <c r="AE2099" s="11">
        <f t="shared" si="1247"/>
        <v>31998.140690762611</v>
      </c>
      <c r="AF2099" s="11">
        <f t="shared" si="1247"/>
        <v>37379.055647051355</v>
      </c>
      <c r="AG2099" s="11">
        <f t="shared" si="1247"/>
        <v>1.1681633632494819</v>
      </c>
      <c r="AH2099" s="11">
        <f t="shared" si="1247"/>
        <v>24.226008547810753</v>
      </c>
      <c r="AI2099" s="11">
        <f t="shared" si="1241"/>
        <v>0</v>
      </c>
      <c r="AJ2099" s="11">
        <f t="shared" si="1241"/>
        <v>0</v>
      </c>
      <c r="AK2099" s="11">
        <f t="shared" si="1241"/>
        <v>0</v>
      </c>
      <c r="AL2099" s="11">
        <f t="shared" si="1241"/>
        <v>0</v>
      </c>
      <c r="AM2099" s="11">
        <f t="shared" si="1241"/>
        <v>0</v>
      </c>
      <c r="AN2099" s="11">
        <f t="shared" si="1241"/>
        <v>0</v>
      </c>
      <c r="AO2099" s="11">
        <f t="shared" si="1241"/>
        <v>0</v>
      </c>
      <c r="AP2099" s="11">
        <f t="shared" si="1241"/>
        <v>0</v>
      </c>
      <c r="AQ2099" s="11">
        <f t="shared" si="1245"/>
        <v>0</v>
      </c>
      <c r="AR2099" s="11">
        <f t="shared" si="1245"/>
        <v>0</v>
      </c>
      <c r="AS2099" s="11">
        <f t="shared" si="1245"/>
        <v>0</v>
      </c>
      <c r="AT2099" s="11">
        <f t="shared" si="1245"/>
        <v>0</v>
      </c>
      <c r="AU2099" s="11">
        <f t="shared" si="1245"/>
        <v>0</v>
      </c>
      <c r="AV2099" s="11">
        <f t="shared" si="1245"/>
        <v>2353272.0588235296</v>
      </c>
      <c r="AW2099" s="11">
        <f t="shared" si="1245"/>
        <v>0</v>
      </c>
      <c r="AX2099" s="11">
        <f t="shared" si="1245"/>
        <v>0</v>
      </c>
      <c r="AY2099" s="11">
        <f t="shared" si="1245"/>
        <v>12553.429173528852</v>
      </c>
      <c r="AZ2099" s="11">
        <f t="shared" si="1245"/>
        <v>1</v>
      </c>
      <c r="BA2099" s="11">
        <f t="shared" si="1243"/>
        <v>1</v>
      </c>
      <c r="BB2099" s="11">
        <f t="shared" si="1243"/>
        <v>1</v>
      </c>
      <c r="BC2099" s="11">
        <f t="shared" si="1243"/>
        <v>1</v>
      </c>
      <c r="BD2099" s="11">
        <f t="shared" si="1243"/>
        <v>1</v>
      </c>
      <c r="BE2099" s="11">
        <f t="shared" si="1243"/>
        <v>1</v>
      </c>
      <c r="BF2099" s="15" t="str">
        <f t="shared" si="1214"/>
        <v>EN 10210</v>
      </c>
      <c r="BG2099" s="42">
        <v>13.345000000000001</v>
      </c>
      <c r="BH2099" s="17">
        <f t="shared" si="1215"/>
        <v>120</v>
      </c>
      <c r="BI2099" s="17">
        <f t="shared" si="1216"/>
        <v>60</v>
      </c>
      <c r="BK2099" s="17">
        <f t="shared" si="1217"/>
        <v>5</v>
      </c>
      <c r="BM2099" s="17">
        <f t="shared" si="1207"/>
        <v>5</v>
      </c>
      <c r="BX2099" s="18">
        <f t="shared" si="1218"/>
        <v>1635.6194490192345</v>
      </c>
      <c r="BY2099" s="42">
        <v>0.36</v>
      </c>
      <c r="BZ2099" s="43">
        <f t="shared" si="1219"/>
        <v>28.03822896515684</v>
      </c>
      <c r="CA2099" s="18">
        <f t="shared" si="1220"/>
        <v>2869745.0636632703</v>
      </c>
      <c r="CB2099" s="18">
        <f t="shared" si="1221"/>
        <v>47829.084394387835</v>
      </c>
      <c r="CC2099" s="18">
        <f t="shared" si="1222"/>
        <v>60947.639117628394</v>
      </c>
      <c r="CD2099" s="25">
        <f t="shared" si="1223"/>
        <v>1.2742798631700309</v>
      </c>
      <c r="CE2099" s="26">
        <f t="shared" si="1224"/>
        <v>41.887122389887921</v>
      </c>
      <c r="CF2099" s="18">
        <f t="shared" si="1225"/>
        <v>1235.6194490192345</v>
      </c>
      <c r="CG2099" s="18">
        <f t="shared" si="1226"/>
        <v>635.61944901923459</v>
      </c>
      <c r="CH2099" s="18">
        <f t="shared" si="1227"/>
        <v>959944.22072287835</v>
      </c>
      <c r="CI2099" s="18">
        <f t="shared" si="1228"/>
        <v>31998.140690762611</v>
      </c>
      <c r="CJ2099" s="18">
        <f t="shared" si="1229"/>
        <v>37379.055647051355</v>
      </c>
      <c r="CK2099" s="25">
        <f t="shared" si="1230"/>
        <v>1.1681633632494819</v>
      </c>
      <c r="CL2099" s="26">
        <f t="shared" si="1231"/>
        <v>24.226008547810753</v>
      </c>
      <c r="CZ2099" s="18">
        <f t="shared" si="1232"/>
        <v>2353272.0588235296</v>
      </c>
      <c r="DC2099" s="18">
        <f t="shared" si="1233"/>
        <v>12553.429173528852</v>
      </c>
      <c r="DD2099" s="17">
        <f t="shared" si="1234"/>
        <v>1</v>
      </c>
      <c r="DE2099" s="17">
        <f t="shared" si="1235"/>
        <v>1</v>
      </c>
      <c r="DF2099" s="17">
        <f t="shared" si="1236"/>
        <v>1</v>
      </c>
      <c r="DG2099" s="17">
        <f t="shared" si="1237"/>
        <v>1</v>
      </c>
      <c r="DH2099" s="17">
        <f t="shared" si="1238"/>
        <v>1</v>
      </c>
      <c r="DI2099" s="17">
        <f t="shared" si="1239"/>
        <v>1</v>
      </c>
      <c r="DJ2099" s="20" t="s">
        <v>1879</v>
      </c>
    </row>
    <row r="2100" spans="1:114" x14ac:dyDescent="0.2">
      <c r="A2100" s="15" t="s">
        <v>105</v>
      </c>
      <c r="B2100" s="10" t="s">
        <v>2195</v>
      </c>
      <c r="C2100" s="11">
        <f t="shared" si="1212"/>
        <v>14.840896000000004</v>
      </c>
      <c r="D2100" s="11">
        <f t="shared" si="1244"/>
        <v>120</v>
      </c>
      <c r="E2100" s="11">
        <f t="shared" si="1244"/>
        <v>60</v>
      </c>
      <c r="F2100" s="11">
        <f t="shared" si="1244"/>
        <v>0</v>
      </c>
      <c r="G2100" s="11">
        <f t="shared" si="1244"/>
        <v>5.6</v>
      </c>
      <c r="H2100" s="11">
        <f t="shared" si="1244"/>
        <v>0</v>
      </c>
      <c r="I2100" s="11">
        <f t="shared" si="1244"/>
        <v>5.6</v>
      </c>
      <c r="J2100" s="11">
        <f t="shared" si="1244"/>
        <v>0</v>
      </c>
      <c r="K2100" s="11">
        <f t="shared" si="1246"/>
        <v>0</v>
      </c>
      <c r="L2100" s="11">
        <f t="shared" si="1246"/>
        <v>0</v>
      </c>
      <c r="M2100" s="11">
        <f t="shared" si="1246"/>
        <v>0</v>
      </c>
      <c r="N2100" s="11">
        <f t="shared" si="1246"/>
        <v>0</v>
      </c>
      <c r="O2100" s="11">
        <f t="shared" si="1246"/>
        <v>0</v>
      </c>
      <c r="P2100" s="11">
        <f t="shared" si="1246"/>
        <v>0</v>
      </c>
      <c r="Q2100" s="11">
        <f t="shared" si="1246"/>
        <v>0</v>
      </c>
      <c r="R2100" s="11">
        <f t="shared" si="1246"/>
        <v>0</v>
      </c>
      <c r="S2100" s="11">
        <f t="shared" si="1246"/>
        <v>0</v>
      </c>
      <c r="T2100" s="11">
        <f t="shared" si="1208"/>
        <v>1809.8010368497276</v>
      </c>
      <c r="U2100" s="40">
        <f t="shared" si="1213"/>
        <v>0.36</v>
      </c>
      <c r="V2100" s="11">
        <f t="shared" si="1248"/>
        <v>25.339731648785012</v>
      </c>
      <c r="W2100" s="11">
        <f t="shared" si="1248"/>
        <v>3122092.3551732581</v>
      </c>
      <c r="X2100" s="11">
        <f t="shared" si="1248"/>
        <v>52034.872586220969</v>
      </c>
      <c r="Y2100" s="11">
        <f t="shared" si="1248"/>
        <v>66822.653264933368</v>
      </c>
      <c r="Z2100" s="11">
        <f t="shared" si="1248"/>
        <v>1.2841898124033893</v>
      </c>
      <c r="AA2100" s="11">
        <f t="shared" si="1248"/>
        <v>41.534353663667055</v>
      </c>
      <c r="AB2100" s="11">
        <f t="shared" si="1248"/>
        <v>1388.6810368497277</v>
      </c>
      <c r="AC2100" s="11">
        <f t="shared" si="1248"/>
        <v>716.68103684972766</v>
      </c>
      <c r="AD2100" s="11">
        <f t="shared" si="1247"/>
        <v>1038882.7324420102</v>
      </c>
      <c r="AE2100" s="11">
        <f t="shared" si="1247"/>
        <v>34629.424414733672</v>
      </c>
      <c r="AF2100" s="11">
        <f t="shared" si="1247"/>
        <v>40887.022159441542</v>
      </c>
      <c r="AG2100" s="11">
        <f t="shared" si="1247"/>
        <v>1.1807017543741058</v>
      </c>
      <c r="AH2100" s="11">
        <f t="shared" si="1247"/>
        <v>23.958953660891051</v>
      </c>
      <c r="AI2100" s="11">
        <f t="shared" si="1241"/>
        <v>0</v>
      </c>
      <c r="AJ2100" s="11">
        <f t="shared" si="1241"/>
        <v>0</v>
      </c>
      <c r="AK2100" s="11">
        <f t="shared" si="1241"/>
        <v>0</v>
      </c>
      <c r="AL2100" s="11">
        <f t="shared" si="1241"/>
        <v>0</v>
      </c>
      <c r="AM2100" s="11">
        <f t="shared" si="1241"/>
        <v>0</v>
      </c>
      <c r="AN2100" s="11">
        <f t="shared" si="1241"/>
        <v>0</v>
      </c>
      <c r="AO2100" s="11">
        <f t="shared" si="1241"/>
        <v>0</v>
      </c>
      <c r="AP2100" s="11">
        <f t="shared" si="1241"/>
        <v>0</v>
      </c>
      <c r="AQ2100" s="11">
        <f t="shared" si="1245"/>
        <v>0</v>
      </c>
      <c r="AR2100" s="11">
        <f t="shared" si="1245"/>
        <v>0</v>
      </c>
      <c r="AS2100" s="11">
        <f t="shared" si="1245"/>
        <v>0</v>
      </c>
      <c r="AT2100" s="11">
        <f t="shared" si="1245"/>
        <v>0</v>
      </c>
      <c r="AU2100" s="11">
        <f t="shared" si="1245"/>
        <v>0</v>
      </c>
      <c r="AV2100" s="11">
        <f t="shared" si="1245"/>
        <v>2569776.9462293833</v>
      </c>
      <c r="AW2100" s="11">
        <f t="shared" si="1245"/>
        <v>0</v>
      </c>
      <c r="AX2100" s="11">
        <f t="shared" si="1245"/>
        <v>0</v>
      </c>
      <c r="AY2100" s="11">
        <f t="shared" si="1245"/>
        <v>12325.581555274592</v>
      </c>
      <c r="AZ2100" s="11">
        <f t="shared" si="1245"/>
        <v>1</v>
      </c>
      <c r="BA2100" s="11">
        <f t="shared" si="1243"/>
        <v>1</v>
      </c>
      <c r="BB2100" s="11">
        <f t="shared" si="1243"/>
        <v>1</v>
      </c>
      <c r="BC2100" s="11">
        <f t="shared" si="1243"/>
        <v>1</v>
      </c>
      <c r="BD2100" s="11">
        <f t="shared" si="1243"/>
        <v>1</v>
      </c>
      <c r="BE2100" s="11">
        <f t="shared" si="1243"/>
        <v>1</v>
      </c>
      <c r="BF2100" s="15" t="str">
        <f t="shared" si="1214"/>
        <v>EN 10210</v>
      </c>
      <c r="BG2100" s="42">
        <v>14.840896000000004</v>
      </c>
      <c r="BH2100" s="17">
        <f t="shared" si="1215"/>
        <v>120</v>
      </c>
      <c r="BI2100" s="17">
        <f t="shared" si="1216"/>
        <v>60</v>
      </c>
      <c r="BK2100" s="17">
        <f t="shared" si="1217"/>
        <v>5.6</v>
      </c>
      <c r="BM2100" s="17">
        <f t="shared" si="1207"/>
        <v>5.6</v>
      </c>
      <c r="BX2100" s="18">
        <f t="shared" si="1218"/>
        <v>1809.8010368497276</v>
      </c>
      <c r="BY2100" s="42">
        <v>0.36</v>
      </c>
      <c r="BZ2100" s="43">
        <f t="shared" si="1219"/>
        <v>25.339731648785012</v>
      </c>
      <c r="CA2100" s="18">
        <f t="shared" si="1220"/>
        <v>3122092.3551732581</v>
      </c>
      <c r="CB2100" s="18">
        <f t="shared" si="1221"/>
        <v>52034.872586220969</v>
      </c>
      <c r="CC2100" s="18">
        <f t="shared" si="1222"/>
        <v>66822.653264933368</v>
      </c>
      <c r="CD2100" s="25">
        <f t="shared" si="1223"/>
        <v>1.2841898124033893</v>
      </c>
      <c r="CE2100" s="26">
        <f t="shared" si="1224"/>
        <v>41.534353663667055</v>
      </c>
      <c r="CF2100" s="18">
        <f t="shared" si="1225"/>
        <v>1388.6810368497277</v>
      </c>
      <c r="CG2100" s="18">
        <f t="shared" si="1226"/>
        <v>716.68103684972766</v>
      </c>
      <c r="CH2100" s="18">
        <f t="shared" si="1227"/>
        <v>1038882.7324420102</v>
      </c>
      <c r="CI2100" s="18">
        <f t="shared" si="1228"/>
        <v>34629.424414733672</v>
      </c>
      <c r="CJ2100" s="18">
        <f t="shared" si="1229"/>
        <v>40887.022159441542</v>
      </c>
      <c r="CK2100" s="25">
        <f t="shared" si="1230"/>
        <v>1.1807017543741058</v>
      </c>
      <c r="CL2100" s="26">
        <f t="shared" si="1231"/>
        <v>23.958953660891051</v>
      </c>
      <c r="CZ2100" s="18">
        <f t="shared" si="1232"/>
        <v>2569776.9462293833</v>
      </c>
      <c r="DC2100" s="18">
        <f t="shared" si="1233"/>
        <v>12325.581555274592</v>
      </c>
      <c r="DD2100" s="17">
        <f t="shared" si="1234"/>
        <v>1</v>
      </c>
      <c r="DE2100" s="17">
        <f t="shared" si="1235"/>
        <v>1</v>
      </c>
      <c r="DF2100" s="17">
        <f t="shared" si="1236"/>
        <v>1</v>
      </c>
      <c r="DG2100" s="17">
        <f t="shared" si="1237"/>
        <v>1</v>
      </c>
      <c r="DH2100" s="17">
        <f t="shared" si="1238"/>
        <v>1</v>
      </c>
      <c r="DI2100" s="17">
        <f t="shared" si="1239"/>
        <v>1</v>
      </c>
      <c r="DJ2100" s="20" t="s">
        <v>1879</v>
      </c>
    </row>
    <row r="2101" spans="1:114" x14ac:dyDescent="0.2">
      <c r="A2101" s="15" t="s">
        <v>105</v>
      </c>
      <c r="B2101" s="10" t="s">
        <v>2196</v>
      </c>
      <c r="C2101" s="11">
        <f t="shared" si="1212"/>
        <v>16.557533999999997</v>
      </c>
      <c r="D2101" s="11">
        <f t="shared" si="1244"/>
        <v>120</v>
      </c>
      <c r="E2101" s="11">
        <f t="shared" si="1244"/>
        <v>60</v>
      </c>
      <c r="F2101" s="11">
        <f t="shared" si="1244"/>
        <v>0</v>
      </c>
      <c r="G2101" s="11">
        <f t="shared" si="1244"/>
        <v>6.3</v>
      </c>
      <c r="H2101" s="11">
        <f t="shared" si="1244"/>
        <v>0</v>
      </c>
      <c r="I2101" s="11">
        <f t="shared" si="1244"/>
        <v>9.4499999999999993</v>
      </c>
      <c r="J2101" s="11">
        <f t="shared" si="1244"/>
        <v>0</v>
      </c>
      <c r="K2101" s="11">
        <f t="shared" si="1246"/>
        <v>0</v>
      </c>
      <c r="L2101" s="11">
        <f t="shared" si="1246"/>
        <v>0</v>
      </c>
      <c r="M2101" s="11">
        <f t="shared" si="1246"/>
        <v>0</v>
      </c>
      <c r="N2101" s="11">
        <f t="shared" si="1246"/>
        <v>0</v>
      </c>
      <c r="O2101" s="11">
        <f t="shared" si="1246"/>
        <v>0</v>
      </c>
      <c r="P2101" s="11">
        <f t="shared" si="1246"/>
        <v>0</v>
      </c>
      <c r="Q2101" s="11">
        <f t="shared" si="1246"/>
        <v>0</v>
      </c>
      <c r="R2101" s="11">
        <f t="shared" si="1246"/>
        <v>0</v>
      </c>
      <c r="S2101" s="11">
        <f t="shared" si="1246"/>
        <v>0</v>
      </c>
      <c r="T2101" s="11">
        <f t="shared" si="1208"/>
        <v>2128.8215152101393</v>
      </c>
      <c r="U2101" s="40">
        <f t="shared" si="1213"/>
        <v>0.36</v>
      </c>
      <c r="V2101" s="11">
        <f t="shared" si="1248"/>
        <v>21.542375574374105</v>
      </c>
      <c r="W2101" s="11">
        <f t="shared" si="1248"/>
        <v>3269693.6246516155</v>
      </c>
      <c r="X2101" s="11">
        <f t="shared" si="1248"/>
        <v>54494.893744193592</v>
      </c>
      <c r="Y2101" s="11">
        <f t="shared" si="1248"/>
        <v>71240.62029851327</v>
      </c>
      <c r="Z2101" s="11">
        <f t="shared" si="1248"/>
        <v>1.3072898285282726</v>
      </c>
      <c r="AA2101" s="11">
        <f t="shared" si="1248"/>
        <v>39.190779789800409</v>
      </c>
      <c r="AB2101" s="11">
        <f t="shared" si="1248"/>
        <v>1613.8592496839156</v>
      </c>
      <c r="AC2101" s="11">
        <f t="shared" si="1248"/>
        <v>857.85924968391555</v>
      </c>
      <c r="AD2101" s="11">
        <f t="shared" si="1247"/>
        <v>1091637.6114563441</v>
      </c>
      <c r="AE2101" s="11">
        <f t="shared" si="1247"/>
        <v>36387.920381878139</v>
      </c>
      <c r="AF2101" s="11">
        <f t="shared" si="1247"/>
        <v>43690.442807995794</v>
      </c>
      <c r="AG2101" s="11">
        <f t="shared" si="1247"/>
        <v>1.2006853469360246</v>
      </c>
      <c r="AH2101" s="11">
        <f t="shared" si="1247"/>
        <v>22.644858947101</v>
      </c>
      <c r="AI2101" s="11">
        <f t="shared" si="1241"/>
        <v>0</v>
      </c>
      <c r="AJ2101" s="11">
        <f t="shared" si="1241"/>
        <v>0</v>
      </c>
      <c r="AK2101" s="11">
        <f t="shared" si="1241"/>
        <v>0</v>
      </c>
      <c r="AL2101" s="11">
        <f t="shared" si="1241"/>
        <v>0</v>
      </c>
      <c r="AM2101" s="11">
        <f t="shared" si="1241"/>
        <v>0</v>
      </c>
      <c r="AN2101" s="11">
        <f t="shared" si="1241"/>
        <v>0</v>
      </c>
      <c r="AO2101" s="11">
        <f t="shared" si="1241"/>
        <v>0</v>
      </c>
      <c r="AP2101" s="11">
        <f t="shared" si="1241"/>
        <v>0</v>
      </c>
      <c r="AQ2101" s="11">
        <f t="shared" si="1245"/>
        <v>0</v>
      </c>
      <c r="AR2101" s="11">
        <f t="shared" si="1245"/>
        <v>0</v>
      </c>
      <c r="AS2101" s="11">
        <f t="shared" si="1245"/>
        <v>0</v>
      </c>
      <c r="AT2101" s="11">
        <f t="shared" si="1245"/>
        <v>0</v>
      </c>
      <c r="AU2101" s="11">
        <f t="shared" si="1245"/>
        <v>0</v>
      </c>
      <c r="AV2101" s="11">
        <f t="shared" si="1245"/>
        <v>2805980.1358354846</v>
      </c>
      <c r="AW2101" s="11">
        <f t="shared" si="1245"/>
        <v>0</v>
      </c>
      <c r="AX2101" s="11">
        <f t="shared" si="1245"/>
        <v>0</v>
      </c>
      <c r="AY2101" s="11">
        <f t="shared" si="1245"/>
        <v>11938.818499367831</v>
      </c>
      <c r="AZ2101" s="11">
        <f t="shared" si="1245"/>
        <v>1</v>
      </c>
      <c r="BA2101" s="11">
        <f t="shared" si="1243"/>
        <v>1</v>
      </c>
      <c r="BB2101" s="11">
        <f t="shared" si="1243"/>
        <v>1</v>
      </c>
      <c r="BC2101" s="11">
        <f t="shared" si="1243"/>
        <v>1</v>
      </c>
      <c r="BD2101" s="11">
        <f t="shared" si="1243"/>
        <v>1</v>
      </c>
      <c r="BE2101" s="11">
        <f t="shared" si="1243"/>
        <v>1</v>
      </c>
      <c r="BF2101" s="15" t="str">
        <f t="shared" si="1214"/>
        <v>EN 10210</v>
      </c>
      <c r="BG2101" s="42">
        <v>16.557533999999997</v>
      </c>
      <c r="BH2101" s="17">
        <f t="shared" si="1215"/>
        <v>120</v>
      </c>
      <c r="BI2101" s="17">
        <f t="shared" si="1216"/>
        <v>60</v>
      </c>
      <c r="BK2101" s="17">
        <f t="shared" si="1217"/>
        <v>6.3</v>
      </c>
      <c r="BM2101" s="17">
        <f t="shared" si="1207"/>
        <v>9.4499999999999993</v>
      </c>
      <c r="BX2101" s="18">
        <f t="shared" si="1218"/>
        <v>2128.8215152101393</v>
      </c>
      <c r="BY2101" s="42">
        <v>0.36</v>
      </c>
      <c r="BZ2101" s="43">
        <f t="shared" si="1219"/>
        <v>21.542375574374105</v>
      </c>
      <c r="CA2101" s="18">
        <f t="shared" si="1220"/>
        <v>3269693.6246516155</v>
      </c>
      <c r="CB2101" s="18">
        <f t="shared" si="1221"/>
        <v>54494.893744193592</v>
      </c>
      <c r="CC2101" s="18">
        <f t="shared" si="1222"/>
        <v>71240.62029851327</v>
      </c>
      <c r="CD2101" s="25">
        <f t="shared" si="1223"/>
        <v>1.3072898285282726</v>
      </c>
      <c r="CE2101" s="26">
        <f t="shared" si="1224"/>
        <v>39.190779789800409</v>
      </c>
      <c r="CF2101" s="18">
        <f t="shared" si="1225"/>
        <v>1613.8592496839156</v>
      </c>
      <c r="CG2101" s="18">
        <f t="shared" si="1226"/>
        <v>857.85924968391555</v>
      </c>
      <c r="CH2101" s="18">
        <f t="shared" si="1227"/>
        <v>1091637.6114563441</v>
      </c>
      <c r="CI2101" s="18">
        <f t="shared" si="1228"/>
        <v>36387.920381878139</v>
      </c>
      <c r="CJ2101" s="18">
        <f t="shared" si="1229"/>
        <v>43690.442807995794</v>
      </c>
      <c r="CK2101" s="25">
        <f t="shared" si="1230"/>
        <v>1.2006853469360246</v>
      </c>
      <c r="CL2101" s="26">
        <f t="shared" si="1231"/>
        <v>22.644858947101</v>
      </c>
      <c r="CZ2101" s="18">
        <f t="shared" si="1232"/>
        <v>2805980.1358354846</v>
      </c>
      <c r="DC2101" s="18">
        <f t="shared" si="1233"/>
        <v>11938.818499367831</v>
      </c>
      <c r="DD2101" s="17">
        <f t="shared" si="1234"/>
        <v>1</v>
      </c>
      <c r="DE2101" s="17">
        <f t="shared" si="1235"/>
        <v>1</v>
      </c>
      <c r="DF2101" s="17">
        <f t="shared" si="1236"/>
        <v>1</v>
      </c>
      <c r="DG2101" s="17">
        <f t="shared" si="1237"/>
        <v>1</v>
      </c>
      <c r="DH2101" s="17">
        <f t="shared" si="1238"/>
        <v>1</v>
      </c>
      <c r="DI2101" s="17">
        <f t="shared" si="1239"/>
        <v>1</v>
      </c>
      <c r="DJ2101" s="20" t="s">
        <v>1879</v>
      </c>
    </row>
    <row r="2102" spans="1:114" x14ac:dyDescent="0.2">
      <c r="A2102" s="15" t="s">
        <v>105</v>
      </c>
      <c r="B2102" s="10" t="s">
        <v>2197</v>
      </c>
      <c r="C2102" s="11">
        <f t="shared" si="1212"/>
        <v>18.481726000000005</v>
      </c>
      <c r="D2102" s="11">
        <f t="shared" si="1244"/>
        <v>120</v>
      </c>
      <c r="E2102" s="11">
        <f t="shared" si="1244"/>
        <v>60</v>
      </c>
      <c r="F2102" s="11">
        <f t="shared" si="1244"/>
        <v>0</v>
      </c>
      <c r="G2102" s="11">
        <f t="shared" si="1244"/>
        <v>7.1</v>
      </c>
      <c r="H2102" s="11">
        <f t="shared" si="1244"/>
        <v>0</v>
      </c>
      <c r="I2102" s="11">
        <f t="shared" si="1244"/>
        <v>10.649999999999999</v>
      </c>
      <c r="J2102" s="11">
        <f t="shared" si="1244"/>
        <v>0</v>
      </c>
      <c r="K2102" s="11">
        <f t="shared" si="1246"/>
        <v>0</v>
      </c>
      <c r="L2102" s="11">
        <f t="shared" si="1246"/>
        <v>0</v>
      </c>
      <c r="M2102" s="11">
        <f t="shared" si="1246"/>
        <v>0</v>
      </c>
      <c r="N2102" s="11">
        <f t="shared" si="1246"/>
        <v>0</v>
      </c>
      <c r="O2102" s="11">
        <f t="shared" si="1246"/>
        <v>0</v>
      </c>
      <c r="P2102" s="11">
        <f t="shared" si="1246"/>
        <v>0</v>
      </c>
      <c r="Q2102" s="11">
        <f t="shared" si="1246"/>
        <v>0</v>
      </c>
      <c r="R2102" s="11">
        <f t="shared" si="1246"/>
        <v>0</v>
      </c>
      <c r="S2102" s="11">
        <f t="shared" si="1246"/>
        <v>0</v>
      </c>
      <c r="T2102" s="11">
        <f t="shared" si="1208"/>
        <v>2379.2303497541725</v>
      </c>
      <c r="U2102" s="40">
        <f t="shared" si="1213"/>
        <v>0.36</v>
      </c>
      <c r="V2102" s="11">
        <f t="shared" si="1248"/>
        <v>19.275087263493976</v>
      </c>
      <c r="W2102" s="11">
        <f t="shared" si="1248"/>
        <v>3516665.8547969814</v>
      </c>
      <c r="X2102" s="11">
        <f t="shared" si="1248"/>
        <v>58611.097579949688</v>
      </c>
      <c r="Y2102" s="11">
        <f t="shared" si="1248"/>
        <v>77596.86104446766</v>
      </c>
      <c r="Z2102" s="11">
        <f t="shared" si="1248"/>
        <v>1.323927792661109</v>
      </c>
      <c r="AA2102" s="11">
        <f t="shared" si="1248"/>
        <v>38.445658750657671</v>
      </c>
      <c r="AB2102" s="11">
        <f t="shared" si="1248"/>
        <v>1833.3707426698456</v>
      </c>
      <c r="AC2102" s="11">
        <f t="shared" si="1248"/>
        <v>981.37074266984587</v>
      </c>
      <c r="AD2102" s="11">
        <f t="shared" si="1247"/>
        <v>1168038.3005317824</v>
      </c>
      <c r="AE2102" s="11">
        <f t="shared" si="1247"/>
        <v>38934.610017726081</v>
      </c>
      <c r="AF2102" s="11">
        <f t="shared" si="1247"/>
        <v>47474.138764372277</v>
      </c>
      <c r="AG2102" s="11">
        <f t="shared" si="1247"/>
        <v>1.2193300187868412</v>
      </c>
      <c r="AH2102" s="11">
        <f t="shared" si="1247"/>
        <v>22.156966256772286</v>
      </c>
      <c r="AI2102" s="11">
        <f t="shared" si="1241"/>
        <v>0</v>
      </c>
      <c r="AJ2102" s="11">
        <f t="shared" si="1241"/>
        <v>0</v>
      </c>
      <c r="AK2102" s="11">
        <f t="shared" si="1241"/>
        <v>0</v>
      </c>
      <c r="AL2102" s="11">
        <f t="shared" si="1241"/>
        <v>0</v>
      </c>
      <c r="AM2102" s="11">
        <f t="shared" si="1241"/>
        <v>0</v>
      </c>
      <c r="AN2102" s="11">
        <f t="shared" si="1241"/>
        <v>0</v>
      </c>
      <c r="AO2102" s="11">
        <f t="shared" si="1241"/>
        <v>0</v>
      </c>
      <c r="AP2102" s="11">
        <f t="shared" si="1241"/>
        <v>0</v>
      </c>
      <c r="AQ2102" s="11">
        <f t="shared" si="1245"/>
        <v>0</v>
      </c>
      <c r="AR2102" s="11">
        <f t="shared" si="1245"/>
        <v>0</v>
      </c>
      <c r="AS2102" s="11">
        <f t="shared" si="1245"/>
        <v>0</v>
      </c>
      <c r="AT2102" s="11">
        <f t="shared" si="1245"/>
        <v>0</v>
      </c>
      <c r="AU2102" s="11">
        <f t="shared" si="1245"/>
        <v>0</v>
      </c>
      <c r="AV2102" s="11">
        <f t="shared" si="1245"/>
        <v>3054942.5401388416</v>
      </c>
      <c r="AW2102" s="11">
        <f t="shared" si="1245"/>
        <v>0</v>
      </c>
      <c r="AX2102" s="11">
        <f t="shared" si="1245"/>
        <v>0</v>
      </c>
      <c r="AY2102" s="11">
        <f t="shared" si="1245"/>
        <v>11598.641485339693</v>
      </c>
      <c r="AZ2102" s="11">
        <f t="shared" si="1245"/>
        <v>1</v>
      </c>
      <c r="BA2102" s="11">
        <f t="shared" si="1243"/>
        <v>1</v>
      </c>
      <c r="BB2102" s="11">
        <f t="shared" si="1243"/>
        <v>1</v>
      </c>
      <c r="BC2102" s="11">
        <f t="shared" si="1243"/>
        <v>1</v>
      </c>
      <c r="BD2102" s="11">
        <f t="shared" si="1243"/>
        <v>1</v>
      </c>
      <c r="BE2102" s="11">
        <f t="shared" si="1243"/>
        <v>1</v>
      </c>
      <c r="BF2102" s="15" t="str">
        <f t="shared" si="1214"/>
        <v>EN 10210</v>
      </c>
      <c r="BG2102" s="42">
        <v>18.481726000000005</v>
      </c>
      <c r="BH2102" s="17">
        <f t="shared" si="1215"/>
        <v>120</v>
      </c>
      <c r="BI2102" s="17">
        <f t="shared" si="1216"/>
        <v>60</v>
      </c>
      <c r="BK2102" s="17">
        <f t="shared" si="1217"/>
        <v>7.1</v>
      </c>
      <c r="BM2102" s="17">
        <f t="shared" si="1207"/>
        <v>10.649999999999999</v>
      </c>
      <c r="BX2102" s="18">
        <f t="shared" si="1218"/>
        <v>2379.2303497541725</v>
      </c>
      <c r="BY2102" s="42">
        <v>0.36</v>
      </c>
      <c r="BZ2102" s="43">
        <f t="shared" si="1219"/>
        <v>19.275087263493976</v>
      </c>
      <c r="CA2102" s="18">
        <f t="shared" si="1220"/>
        <v>3516665.8547969814</v>
      </c>
      <c r="CB2102" s="18">
        <f t="shared" si="1221"/>
        <v>58611.097579949688</v>
      </c>
      <c r="CC2102" s="18">
        <f t="shared" si="1222"/>
        <v>77596.86104446766</v>
      </c>
      <c r="CD2102" s="25">
        <f t="shared" si="1223"/>
        <v>1.323927792661109</v>
      </c>
      <c r="CE2102" s="26">
        <f t="shared" si="1224"/>
        <v>38.445658750657671</v>
      </c>
      <c r="CF2102" s="18">
        <f t="shared" si="1225"/>
        <v>1833.3707426698456</v>
      </c>
      <c r="CG2102" s="18">
        <f t="shared" si="1226"/>
        <v>981.37074266984587</v>
      </c>
      <c r="CH2102" s="18">
        <f t="shared" si="1227"/>
        <v>1168038.3005317824</v>
      </c>
      <c r="CI2102" s="18">
        <f t="shared" si="1228"/>
        <v>38934.610017726081</v>
      </c>
      <c r="CJ2102" s="18">
        <f t="shared" si="1229"/>
        <v>47474.138764372277</v>
      </c>
      <c r="CK2102" s="25">
        <f t="shared" si="1230"/>
        <v>1.2193300187868412</v>
      </c>
      <c r="CL2102" s="26">
        <f t="shared" si="1231"/>
        <v>22.156966256772286</v>
      </c>
      <c r="CZ2102" s="18">
        <f t="shared" si="1232"/>
        <v>3054942.5401388416</v>
      </c>
      <c r="DC2102" s="18">
        <f t="shared" si="1233"/>
        <v>11598.641485339693</v>
      </c>
      <c r="DD2102" s="17">
        <f t="shared" si="1234"/>
        <v>1</v>
      </c>
      <c r="DE2102" s="17">
        <f t="shared" si="1235"/>
        <v>1</v>
      </c>
      <c r="DF2102" s="17">
        <f t="shared" si="1236"/>
        <v>1</v>
      </c>
      <c r="DG2102" s="17">
        <f t="shared" si="1237"/>
        <v>1</v>
      </c>
      <c r="DH2102" s="17">
        <f t="shared" si="1238"/>
        <v>1</v>
      </c>
      <c r="DI2102" s="17">
        <f t="shared" si="1239"/>
        <v>1</v>
      </c>
      <c r="DJ2102" s="20" t="s">
        <v>1879</v>
      </c>
    </row>
    <row r="2103" spans="1:114" x14ac:dyDescent="0.2">
      <c r="A2103" s="15" t="s">
        <v>105</v>
      </c>
      <c r="B2103" s="10" t="s">
        <v>2198</v>
      </c>
      <c r="C2103" s="11">
        <f t="shared" si="1212"/>
        <v>20.598400000000002</v>
      </c>
      <c r="D2103" s="11">
        <f t="shared" si="1244"/>
        <v>120</v>
      </c>
      <c r="E2103" s="11">
        <f t="shared" si="1244"/>
        <v>60</v>
      </c>
      <c r="F2103" s="11">
        <f t="shared" si="1244"/>
        <v>0</v>
      </c>
      <c r="G2103" s="11">
        <f t="shared" si="1244"/>
        <v>8</v>
      </c>
      <c r="H2103" s="11">
        <f t="shared" si="1244"/>
        <v>0</v>
      </c>
      <c r="I2103" s="11">
        <f t="shared" si="1244"/>
        <v>12</v>
      </c>
      <c r="J2103" s="11">
        <f t="shared" si="1244"/>
        <v>0</v>
      </c>
      <c r="K2103" s="11">
        <f t="shared" si="1246"/>
        <v>0</v>
      </c>
      <c r="L2103" s="11">
        <f t="shared" si="1246"/>
        <v>0</v>
      </c>
      <c r="M2103" s="11">
        <f t="shared" si="1246"/>
        <v>0</v>
      </c>
      <c r="N2103" s="11">
        <f t="shared" si="1246"/>
        <v>0</v>
      </c>
      <c r="O2103" s="11">
        <f t="shared" si="1246"/>
        <v>0</v>
      </c>
      <c r="P2103" s="11">
        <f t="shared" si="1246"/>
        <v>0</v>
      </c>
      <c r="Q2103" s="11">
        <f t="shared" si="1246"/>
        <v>0</v>
      </c>
      <c r="R2103" s="11">
        <f t="shared" si="1246"/>
        <v>0</v>
      </c>
      <c r="S2103" s="11">
        <f t="shared" si="1246"/>
        <v>0</v>
      </c>
      <c r="T2103" s="11">
        <f t="shared" si="1208"/>
        <v>2655.5751316061705</v>
      </c>
      <c r="U2103" s="40">
        <f t="shared" si="1213"/>
        <v>0.36</v>
      </c>
      <c r="V2103" s="11">
        <f t="shared" si="1248"/>
        <v>17.269280791813848</v>
      </c>
      <c r="W2103" s="11">
        <f t="shared" si="1248"/>
        <v>3753080.7074044272</v>
      </c>
      <c r="X2103" s="11">
        <f t="shared" si="1248"/>
        <v>62551.345123407118</v>
      </c>
      <c r="Y2103" s="11">
        <f t="shared" si="1248"/>
        <v>84052.575439426146</v>
      </c>
      <c r="Z2103" s="11">
        <f t="shared" si="1248"/>
        <v>1.3437372973131017</v>
      </c>
      <c r="AA2103" s="11">
        <f t="shared" si="1248"/>
        <v>37.593663985898651</v>
      </c>
      <c r="AB2103" s="11">
        <f t="shared" si="1248"/>
        <v>2084.2477193189875</v>
      </c>
      <c r="AC2103" s="11">
        <f t="shared" si="1248"/>
        <v>1124.247719318987</v>
      </c>
      <c r="AD2103" s="11">
        <f t="shared" si="1247"/>
        <v>1239829.1284259476</v>
      </c>
      <c r="AE2103" s="11">
        <f t="shared" si="1247"/>
        <v>41327.637614198255</v>
      </c>
      <c r="AF2103" s="11">
        <f t="shared" si="1247"/>
        <v>51285.143859856536</v>
      </c>
      <c r="AG2103" s="11">
        <f t="shared" si="1247"/>
        <v>1.2409406107025422</v>
      </c>
      <c r="AH2103" s="11">
        <f t="shared" si="1247"/>
        <v>21.607355693166259</v>
      </c>
      <c r="AI2103" s="11">
        <f t="shared" si="1241"/>
        <v>0</v>
      </c>
      <c r="AJ2103" s="11">
        <f t="shared" si="1241"/>
        <v>0</v>
      </c>
      <c r="AK2103" s="11">
        <f t="shared" si="1241"/>
        <v>0</v>
      </c>
      <c r="AL2103" s="11">
        <f t="shared" si="1241"/>
        <v>0</v>
      </c>
      <c r="AM2103" s="11">
        <f t="shared" si="1241"/>
        <v>0</v>
      </c>
      <c r="AN2103" s="11">
        <f t="shared" si="1241"/>
        <v>0</v>
      </c>
      <c r="AO2103" s="11">
        <f t="shared" si="1241"/>
        <v>0</v>
      </c>
      <c r="AP2103" s="11">
        <f t="shared" si="1241"/>
        <v>0</v>
      </c>
      <c r="AQ2103" s="11">
        <f t="shared" si="1245"/>
        <v>0</v>
      </c>
      <c r="AR2103" s="11">
        <f t="shared" si="1245"/>
        <v>0</v>
      </c>
      <c r="AS2103" s="11">
        <f t="shared" si="1245"/>
        <v>0</v>
      </c>
      <c r="AT2103" s="11">
        <f t="shared" si="1245"/>
        <v>0</v>
      </c>
      <c r="AU2103" s="11">
        <f t="shared" si="1245"/>
        <v>0</v>
      </c>
      <c r="AV2103" s="11">
        <f t="shared" si="1245"/>
        <v>3309168.3902439023</v>
      </c>
      <c r="AW2103" s="11">
        <f t="shared" si="1245"/>
        <v>0</v>
      </c>
      <c r="AX2103" s="11">
        <f t="shared" si="1245"/>
        <v>0</v>
      </c>
      <c r="AY2103" s="11">
        <f t="shared" si="1245"/>
        <v>11208.495438637974</v>
      </c>
      <c r="AZ2103" s="11">
        <f t="shared" si="1245"/>
        <v>1</v>
      </c>
      <c r="BA2103" s="11">
        <f t="shared" si="1243"/>
        <v>1</v>
      </c>
      <c r="BB2103" s="11">
        <f t="shared" si="1243"/>
        <v>1</v>
      </c>
      <c r="BC2103" s="11">
        <f t="shared" si="1243"/>
        <v>1</v>
      </c>
      <c r="BD2103" s="11">
        <f t="shared" si="1243"/>
        <v>1</v>
      </c>
      <c r="BE2103" s="11">
        <f t="shared" si="1243"/>
        <v>1</v>
      </c>
      <c r="BF2103" s="15" t="str">
        <f t="shared" si="1214"/>
        <v>EN 10210</v>
      </c>
      <c r="BG2103" s="42">
        <v>20.598400000000002</v>
      </c>
      <c r="BH2103" s="17">
        <f t="shared" si="1215"/>
        <v>120</v>
      </c>
      <c r="BI2103" s="17">
        <f t="shared" si="1216"/>
        <v>60</v>
      </c>
      <c r="BK2103" s="17">
        <f t="shared" si="1217"/>
        <v>8</v>
      </c>
      <c r="BM2103" s="17">
        <f t="shared" ref="BM2103:BM2166" si="1249">IF(BK2103&lt;=6,BK2103,IF(BK2103&lt;=10,1.5*BK2103,2*BK2103))</f>
        <v>12</v>
      </c>
      <c r="BX2103" s="18">
        <f t="shared" si="1218"/>
        <v>2655.5751316061705</v>
      </c>
      <c r="BY2103" s="42">
        <v>0.36</v>
      </c>
      <c r="BZ2103" s="43">
        <f t="shared" si="1219"/>
        <v>17.269280791813848</v>
      </c>
      <c r="CA2103" s="18">
        <f t="shared" si="1220"/>
        <v>3753080.7074044272</v>
      </c>
      <c r="CB2103" s="18">
        <f t="shared" si="1221"/>
        <v>62551.345123407118</v>
      </c>
      <c r="CC2103" s="18">
        <f t="shared" si="1222"/>
        <v>84052.575439426146</v>
      </c>
      <c r="CD2103" s="25">
        <f t="shared" si="1223"/>
        <v>1.3437372973131017</v>
      </c>
      <c r="CE2103" s="26">
        <f t="shared" si="1224"/>
        <v>37.593663985898651</v>
      </c>
      <c r="CF2103" s="18">
        <f t="shared" si="1225"/>
        <v>2084.2477193189875</v>
      </c>
      <c r="CG2103" s="18">
        <f t="shared" si="1226"/>
        <v>1124.247719318987</v>
      </c>
      <c r="CH2103" s="18">
        <f t="shared" si="1227"/>
        <v>1239829.1284259476</v>
      </c>
      <c r="CI2103" s="18">
        <f t="shared" si="1228"/>
        <v>41327.637614198255</v>
      </c>
      <c r="CJ2103" s="18">
        <f t="shared" si="1229"/>
        <v>51285.143859856536</v>
      </c>
      <c r="CK2103" s="25">
        <f t="shared" si="1230"/>
        <v>1.2409406107025422</v>
      </c>
      <c r="CL2103" s="26">
        <f t="shared" si="1231"/>
        <v>21.607355693166259</v>
      </c>
      <c r="CZ2103" s="18">
        <f t="shared" si="1232"/>
        <v>3309168.3902439023</v>
      </c>
      <c r="DC2103" s="18">
        <f t="shared" si="1233"/>
        <v>11208.495438637974</v>
      </c>
      <c r="DD2103" s="17">
        <f t="shared" si="1234"/>
        <v>1</v>
      </c>
      <c r="DE2103" s="17">
        <f t="shared" si="1235"/>
        <v>1</v>
      </c>
      <c r="DF2103" s="17">
        <f t="shared" si="1236"/>
        <v>1</v>
      </c>
      <c r="DG2103" s="17">
        <f t="shared" si="1237"/>
        <v>1</v>
      </c>
      <c r="DH2103" s="17">
        <f t="shared" si="1238"/>
        <v>1</v>
      </c>
      <c r="DI2103" s="17">
        <f t="shared" si="1239"/>
        <v>1</v>
      </c>
      <c r="DJ2103" s="20" t="s">
        <v>1879</v>
      </c>
    </row>
    <row r="2104" spans="1:114" x14ac:dyDescent="0.2">
      <c r="A2104" s="15" t="s">
        <v>105</v>
      </c>
      <c r="B2104" s="10" t="s">
        <v>2199</v>
      </c>
      <c r="C2104" s="11">
        <f t="shared" si="1212"/>
        <v>22.437183999999998</v>
      </c>
      <c r="D2104" s="11">
        <f t="shared" si="1244"/>
        <v>120</v>
      </c>
      <c r="E2104" s="11">
        <f t="shared" si="1244"/>
        <v>60</v>
      </c>
      <c r="F2104" s="11">
        <f t="shared" si="1244"/>
        <v>0</v>
      </c>
      <c r="G2104" s="11">
        <f t="shared" si="1244"/>
        <v>8.8000000000000007</v>
      </c>
      <c r="H2104" s="11">
        <f t="shared" si="1244"/>
        <v>0</v>
      </c>
      <c r="I2104" s="11">
        <f t="shared" si="1244"/>
        <v>13.200000000000001</v>
      </c>
      <c r="J2104" s="11">
        <f t="shared" si="1244"/>
        <v>0</v>
      </c>
      <c r="K2104" s="11">
        <f t="shared" si="1246"/>
        <v>0</v>
      </c>
      <c r="L2104" s="11">
        <f t="shared" si="1246"/>
        <v>0</v>
      </c>
      <c r="M2104" s="11">
        <f t="shared" si="1246"/>
        <v>0</v>
      </c>
      <c r="N2104" s="11">
        <f t="shared" si="1246"/>
        <v>0</v>
      </c>
      <c r="O2104" s="11">
        <f t="shared" si="1246"/>
        <v>0</v>
      </c>
      <c r="P2104" s="11">
        <f t="shared" si="1246"/>
        <v>0</v>
      </c>
      <c r="Q2104" s="11">
        <f t="shared" si="1246"/>
        <v>0</v>
      </c>
      <c r="R2104" s="11">
        <f t="shared" si="1246"/>
        <v>0</v>
      </c>
      <c r="S2104" s="11">
        <f t="shared" si="1246"/>
        <v>0</v>
      </c>
      <c r="T2104" s="11">
        <f t="shared" si="1208"/>
        <v>2896.4459092434663</v>
      </c>
      <c r="U2104" s="40">
        <f t="shared" si="1213"/>
        <v>0.36</v>
      </c>
      <c r="V2104" s="11">
        <f t="shared" si="1248"/>
        <v>15.833153474439744</v>
      </c>
      <c r="W2104" s="11">
        <f t="shared" si="1248"/>
        <v>3927463.2714458448</v>
      </c>
      <c r="X2104" s="11">
        <f t="shared" si="1248"/>
        <v>65457.721190764081</v>
      </c>
      <c r="Y2104" s="11">
        <f t="shared" si="1248"/>
        <v>89181.379467620354</v>
      </c>
      <c r="Z2104" s="11">
        <f t="shared" si="1248"/>
        <v>1.3624271949174367</v>
      </c>
      <c r="AA2104" s="11">
        <f t="shared" si="1248"/>
        <v>36.823355006817266</v>
      </c>
      <c r="AB2104" s="11">
        <f t="shared" si="1248"/>
        <v>2310.7397403759742</v>
      </c>
      <c r="AC2104" s="11">
        <f t="shared" si="1248"/>
        <v>1254.7397403759744</v>
      </c>
      <c r="AD2104" s="11">
        <f t="shared" si="1247"/>
        <v>1291761.1497269997</v>
      </c>
      <c r="AE2104" s="11">
        <f t="shared" si="1247"/>
        <v>43058.704990899991</v>
      </c>
      <c r="AF2104" s="11">
        <f t="shared" si="1247"/>
        <v>54284.787256341144</v>
      </c>
      <c r="AG2104" s="11">
        <f t="shared" si="1247"/>
        <v>1.2607157430260307</v>
      </c>
      <c r="AH2104" s="11">
        <f t="shared" si="1247"/>
        <v>21.118272920176302</v>
      </c>
      <c r="AI2104" s="11">
        <f t="shared" si="1241"/>
        <v>0</v>
      </c>
      <c r="AJ2104" s="11">
        <f t="shared" si="1241"/>
        <v>0</v>
      </c>
      <c r="AK2104" s="11">
        <f t="shared" si="1241"/>
        <v>0</v>
      </c>
      <c r="AL2104" s="11">
        <f t="shared" si="1241"/>
        <v>0</v>
      </c>
      <c r="AM2104" s="11">
        <f t="shared" si="1241"/>
        <v>0</v>
      </c>
      <c r="AN2104" s="11">
        <f t="shared" si="1241"/>
        <v>0</v>
      </c>
      <c r="AO2104" s="11">
        <f t="shared" si="1241"/>
        <v>0</v>
      </c>
      <c r="AP2104" s="11">
        <f t="shared" si="1241"/>
        <v>0</v>
      </c>
      <c r="AQ2104" s="11">
        <f t="shared" si="1245"/>
        <v>0</v>
      </c>
      <c r="AR2104" s="11">
        <f t="shared" si="1245"/>
        <v>0</v>
      </c>
      <c r="AS2104" s="11">
        <f t="shared" si="1245"/>
        <v>0</v>
      </c>
      <c r="AT2104" s="11">
        <f t="shared" si="1245"/>
        <v>0</v>
      </c>
      <c r="AU2104" s="11">
        <f t="shared" si="1245"/>
        <v>0</v>
      </c>
      <c r="AV2104" s="11">
        <f t="shared" si="1245"/>
        <v>3512983.7376315286</v>
      </c>
      <c r="AW2104" s="11">
        <f t="shared" si="1245"/>
        <v>0</v>
      </c>
      <c r="AX2104" s="11">
        <f t="shared" si="1245"/>
        <v>0</v>
      </c>
      <c r="AY2104" s="11">
        <f t="shared" si="1245"/>
        <v>10855.079480751949</v>
      </c>
      <c r="AZ2104" s="11">
        <f t="shared" si="1245"/>
        <v>1</v>
      </c>
      <c r="BA2104" s="11">
        <f t="shared" si="1243"/>
        <v>1</v>
      </c>
      <c r="BB2104" s="11">
        <f t="shared" si="1243"/>
        <v>1</v>
      </c>
      <c r="BC2104" s="11">
        <f t="shared" si="1243"/>
        <v>1</v>
      </c>
      <c r="BD2104" s="11">
        <f t="shared" si="1243"/>
        <v>1</v>
      </c>
      <c r="BE2104" s="11">
        <f t="shared" si="1243"/>
        <v>1</v>
      </c>
      <c r="BF2104" s="15" t="str">
        <f t="shared" si="1214"/>
        <v>EN 10210</v>
      </c>
      <c r="BG2104" s="42">
        <v>22.437183999999998</v>
      </c>
      <c r="BH2104" s="17">
        <f t="shared" si="1215"/>
        <v>120</v>
      </c>
      <c r="BI2104" s="17">
        <f t="shared" si="1216"/>
        <v>60</v>
      </c>
      <c r="BK2104" s="17">
        <f t="shared" si="1217"/>
        <v>8.8000000000000007</v>
      </c>
      <c r="BM2104" s="17">
        <f t="shared" si="1249"/>
        <v>13.200000000000001</v>
      </c>
      <c r="BX2104" s="18">
        <f t="shared" si="1218"/>
        <v>2896.4459092434663</v>
      </c>
      <c r="BY2104" s="42">
        <v>0.36</v>
      </c>
      <c r="BZ2104" s="43">
        <f t="shared" si="1219"/>
        <v>15.833153474439744</v>
      </c>
      <c r="CA2104" s="18">
        <f t="shared" si="1220"/>
        <v>3927463.2714458448</v>
      </c>
      <c r="CB2104" s="18">
        <f t="shared" si="1221"/>
        <v>65457.721190764081</v>
      </c>
      <c r="CC2104" s="18">
        <f t="shared" si="1222"/>
        <v>89181.379467620354</v>
      </c>
      <c r="CD2104" s="25">
        <f t="shared" si="1223"/>
        <v>1.3624271949174367</v>
      </c>
      <c r="CE2104" s="26">
        <f t="shared" si="1224"/>
        <v>36.823355006817266</v>
      </c>
      <c r="CF2104" s="18">
        <f t="shared" si="1225"/>
        <v>2310.7397403759742</v>
      </c>
      <c r="CG2104" s="18">
        <f t="shared" si="1226"/>
        <v>1254.7397403759744</v>
      </c>
      <c r="CH2104" s="18">
        <f t="shared" si="1227"/>
        <v>1291761.1497269997</v>
      </c>
      <c r="CI2104" s="18">
        <f t="shared" si="1228"/>
        <v>43058.704990899991</v>
      </c>
      <c r="CJ2104" s="18">
        <f t="shared" si="1229"/>
        <v>54284.787256341144</v>
      </c>
      <c r="CK2104" s="25">
        <f t="shared" si="1230"/>
        <v>1.2607157430260307</v>
      </c>
      <c r="CL2104" s="26">
        <f t="shared" si="1231"/>
        <v>21.118272920176302</v>
      </c>
      <c r="CZ2104" s="18">
        <f t="shared" si="1232"/>
        <v>3512983.7376315286</v>
      </c>
      <c r="DC2104" s="18">
        <f t="shared" si="1233"/>
        <v>10855.079480751949</v>
      </c>
      <c r="DD2104" s="17">
        <f t="shared" si="1234"/>
        <v>1</v>
      </c>
      <c r="DE2104" s="17">
        <f t="shared" si="1235"/>
        <v>1</v>
      </c>
      <c r="DF2104" s="17">
        <f t="shared" si="1236"/>
        <v>1</v>
      </c>
      <c r="DG2104" s="17">
        <f t="shared" si="1237"/>
        <v>1</v>
      </c>
      <c r="DH2104" s="17">
        <f t="shared" si="1238"/>
        <v>1</v>
      </c>
      <c r="DI2104" s="17">
        <f t="shared" si="1239"/>
        <v>1</v>
      </c>
      <c r="DJ2104" s="20" t="s">
        <v>1879</v>
      </c>
    </row>
    <row r="2105" spans="1:114" x14ac:dyDescent="0.2">
      <c r="A2105" s="15" t="s">
        <v>105</v>
      </c>
      <c r="B2105" s="10" t="s">
        <v>2200</v>
      </c>
      <c r="C2105" s="11">
        <f t="shared" si="1212"/>
        <v>25.12</v>
      </c>
      <c r="D2105" s="11">
        <f t="shared" si="1244"/>
        <v>120</v>
      </c>
      <c r="E2105" s="11">
        <f t="shared" si="1244"/>
        <v>60</v>
      </c>
      <c r="F2105" s="11">
        <f t="shared" si="1244"/>
        <v>0</v>
      </c>
      <c r="G2105" s="11">
        <f t="shared" si="1244"/>
        <v>10</v>
      </c>
      <c r="H2105" s="11">
        <f t="shared" si="1244"/>
        <v>0</v>
      </c>
      <c r="I2105" s="11">
        <f t="shared" si="1244"/>
        <v>15</v>
      </c>
      <c r="J2105" s="11">
        <f t="shared" si="1244"/>
        <v>0</v>
      </c>
      <c r="K2105" s="11">
        <f t="shared" si="1246"/>
        <v>0</v>
      </c>
      <c r="L2105" s="11">
        <f t="shared" si="1246"/>
        <v>0</v>
      </c>
      <c r="M2105" s="11">
        <f t="shared" si="1246"/>
        <v>0</v>
      </c>
      <c r="N2105" s="11">
        <f t="shared" si="1246"/>
        <v>0</v>
      </c>
      <c r="O2105" s="11">
        <f t="shared" si="1246"/>
        <v>0</v>
      </c>
      <c r="P2105" s="11">
        <f t="shared" si="1246"/>
        <v>0</v>
      </c>
      <c r="Q2105" s="11">
        <f t="shared" si="1246"/>
        <v>0</v>
      </c>
      <c r="R2105" s="11">
        <f t="shared" si="1246"/>
        <v>0</v>
      </c>
      <c r="S2105" s="11">
        <f t="shared" si="1246"/>
        <v>0</v>
      </c>
      <c r="T2105" s="11">
        <f t="shared" si="1208"/>
        <v>3249.3361431346411</v>
      </c>
      <c r="U2105" s="40">
        <f t="shared" si="1213"/>
        <v>0.36</v>
      </c>
      <c r="V2105" s="11">
        <f t="shared" si="1248"/>
        <v>14.113612932401589</v>
      </c>
      <c r="W2105" s="11">
        <f t="shared" si="1248"/>
        <v>4128082.4424807983</v>
      </c>
      <c r="X2105" s="11">
        <f t="shared" si="1248"/>
        <v>68801.374041346644</v>
      </c>
      <c r="Y2105" s="11">
        <f t="shared" si="1248"/>
        <v>95815.630483590445</v>
      </c>
      <c r="Z2105" s="11">
        <f t="shared" si="1248"/>
        <v>1.3926412345487373</v>
      </c>
      <c r="AA2105" s="11">
        <f t="shared" si="1248"/>
        <v>35.643214186176799</v>
      </c>
      <c r="AB2105" s="11">
        <f t="shared" si="1248"/>
        <v>2656.6370614359175</v>
      </c>
      <c r="AC2105" s="11">
        <f t="shared" si="1248"/>
        <v>1456.6370614359173</v>
      </c>
      <c r="AD2105" s="11">
        <f t="shared" si="1247"/>
        <v>1350117.9687576971</v>
      </c>
      <c r="AE2105" s="11">
        <f t="shared" si="1247"/>
        <v>45003.932291923236</v>
      </c>
      <c r="AF2105" s="11">
        <f t="shared" si="1247"/>
        <v>58116.518640512913</v>
      </c>
      <c r="AG2105" s="11">
        <f t="shared" si="1247"/>
        <v>1.2913653469997546</v>
      </c>
      <c r="AH2105" s="11">
        <f t="shared" si="1247"/>
        <v>20.383959041186188</v>
      </c>
      <c r="AI2105" s="11">
        <f t="shared" si="1241"/>
        <v>0</v>
      </c>
      <c r="AJ2105" s="11">
        <f t="shared" si="1241"/>
        <v>0</v>
      </c>
      <c r="AK2105" s="11">
        <f t="shared" si="1241"/>
        <v>0</v>
      </c>
      <c r="AL2105" s="11">
        <f t="shared" si="1241"/>
        <v>0</v>
      </c>
      <c r="AM2105" s="11">
        <f t="shared" si="1241"/>
        <v>0</v>
      </c>
      <c r="AN2105" s="11">
        <f t="shared" si="1241"/>
        <v>0</v>
      </c>
      <c r="AO2105" s="11">
        <f t="shared" si="1241"/>
        <v>0</v>
      </c>
      <c r="AP2105" s="11">
        <f t="shared" si="1241"/>
        <v>0</v>
      </c>
      <c r="AQ2105" s="11">
        <f t="shared" si="1245"/>
        <v>0</v>
      </c>
      <c r="AR2105" s="11">
        <f t="shared" si="1245"/>
        <v>0</v>
      </c>
      <c r="AS2105" s="11">
        <f t="shared" si="1245"/>
        <v>0</v>
      </c>
      <c r="AT2105" s="11">
        <f t="shared" si="1245"/>
        <v>0</v>
      </c>
      <c r="AU2105" s="11">
        <f t="shared" si="1245"/>
        <v>0</v>
      </c>
      <c r="AV2105" s="11">
        <f t="shared" si="1245"/>
        <v>3781250</v>
      </c>
      <c r="AW2105" s="11">
        <f t="shared" si="1245"/>
        <v>0</v>
      </c>
      <c r="AX2105" s="11">
        <f t="shared" si="1245"/>
        <v>0</v>
      </c>
      <c r="AY2105" s="11">
        <f t="shared" si="1245"/>
        <v>10313.274122871835</v>
      </c>
      <c r="AZ2105" s="11">
        <f t="shared" si="1245"/>
        <v>1</v>
      </c>
      <c r="BA2105" s="11">
        <f t="shared" si="1243"/>
        <v>1</v>
      </c>
      <c r="BB2105" s="11">
        <f t="shared" si="1243"/>
        <v>1</v>
      </c>
      <c r="BC2105" s="11">
        <f t="shared" si="1243"/>
        <v>1</v>
      </c>
      <c r="BD2105" s="11">
        <f t="shared" si="1243"/>
        <v>1</v>
      </c>
      <c r="BE2105" s="11">
        <f t="shared" si="1243"/>
        <v>1</v>
      </c>
      <c r="BF2105" s="15" t="str">
        <f t="shared" si="1214"/>
        <v>EN 10210</v>
      </c>
      <c r="BG2105" s="42">
        <v>25.12</v>
      </c>
      <c r="BH2105" s="17">
        <f t="shared" si="1215"/>
        <v>120</v>
      </c>
      <c r="BI2105" s="17">
        <f t="shared" si="1216"/>
        <v>60</v>
      </c>
      <c r="BK2105" s="17">
        <f t="shared" si="1217"/>
        <v>10</v>
      </c>
      <c r="BM2105" s="17">
        <f t="shared" si="1249"/>
        <v>15</v>
      </c>
      <c r="BX2105" s="18">
        <f t="shared" si="1218"/>
        <v>3249.3361431346411</v>
      </c>
      <c r="BY2105" s="42">
        <v>0.36</v>
      </c>
      <c r="BZ2105" s="43">
        <f t="shared" si="1219"/>
        <v>14.113612932401589</v>
      </c>
      <c r="CA2105" s="18">
        <f t="shared" si="1220"/>
        <v>4128082.4424807983</v>
      </c>
      <c r="CB2105" s="18">
        <f t="shared" si="1221"/>
        <v>68801.374041346644</v>
      </c>
      <c r="CC2105" s="18">
        <f t="shared" si="1222"/>
        <v>95815.630483590445</v>
      </c>
      <c r="CD2105" s="25">
        <f t="shared" si="1223"/>
        <v>1.3926412345487373</v>
      </c>
      <c r="CE2105" s="26">
        <f t="shared" si="1224"/>
        <v>35.643214186176799</v>
      </c>
      <c r="CF2105" s="18">
        <f t="shared" si="1225"/>
        <v>2656.6370614359175</v>
      </c>
      <c r="CG2105" s="18">
        <f t="shared" si="1226"/>
        <v>1456.6370614359173</v>
      </c>
      <c r="CH2105" s="18">
        <f t="shared" si="1227"/>
        <v>1350117.9687576971</v>
      </c>
      <c r="CI2105" s="18">
        <f t="shared" si="1228"/>
        <v>45003.932291923236</v>
      </c>
      <c r="CJ2105" s="18">
        <f t="shared" si="1229"/>
        <v>58116.518640512913</v>
      </c>
      <c r="CK2105" s="25">
        <f t="shared" si="1230"/>
        <v>1.2913653469997546</v>
      </c>
      <c r="CL2105" s="26">
        <f t="shared" si="1231"/>
        <v>20.383959041186188</v>
      </c>
      <c r="CZ2105" s="18">
        <f t="shared" si="1232"/>
        <v>3781250</v>
      </c>
      <c r="DC2105" s="18">
        <f t="shared" si="1233"/>
        <v>10313.274122871835</v>
      </c>
      <c r="DD2105" s="17">
        <f t="shared" si="1234"/>
        <v>1</v>
      </c>
      <c r="DE2105" s="17">
        <f t="shared" si="1235"/>
        <v>1</v>
      </c>
      <c r="DF2105" s="17">
        <f t="shared" si="1236"/>
        <v>1</v>
      </c>
      <c r="DG2105" s="17">
        <f t="shared" si="1237"/>
        <v>1</v>
      </c>
      <c r="DH2105" s="17">
        <f t="shared" si="1238"/>
        <v>1</v>
      </c>
      <c r="DI2105" s="17">
        <f t="shared" si="1239"/>
        <v>1</v>
      </c>
      <c r="DJ2105" s="20" t="s">
        <v>1879</v>
      </c>
    </row>
    <row r="2106" spans="1:114" x14ac:dyDescent="0.2">
      <c r="A2106" s="15" t="s">
        <v>105</v>
      </c>
      <c r="B2106" s="10" t="s">
        <v>2201</v>
      </c>
      <c r="C2106" s="11">
        <f t="shared" si="1212"/>
        <v>27.2866</v>
      </c>
      <c r="D2106" s="11">
        <f t="shared" si="1244"/>
        <v>120</v>
      </c>
      <c r="E2106" s="11">
        <f t="shared" si="1244"/>
        <v>60</v>
      </c>
      <c r="F2106" s="11">
        <f t="shared" si="1244"/>
        <v>0</v>
      </c>
      <c r="G2106" s="11">
        <f t="shared" si="1244"/>
        <v>11</v>
      </c>
      <c r="H2106" s="11">
        <f t="shared" si="1244"/>
        <v>0</v>
      </c>
      <c r="I2106" s="11">
        <f t="shared" si="1244"/>
        <v>22</v>
      </c>
      <c r="J2106" s="11">
        <f t="shared" si="1244"/>
        <v>0</v>
      </c>
      <c r="K2106" s="11">
        <f t="shared" si="1246"/>
        <v>0</v>
      </c>
      <c r="L2106" s="11">
        <f t="shared" si="1246"/>
        <v>0</v>
      </c>
      <c r="M2106" s="11">
        <f t="shared" si="1246"/>
        <v>0</v>
      </c>
      <c r="N2106" s="11">
        <f t="shared" si="1246"/>
        <v>0</v>
      </c>
      <c r="O2106" s="11">
        <f t="shared" si="1246"/>
        <v>0</v>
      </c>
      <c r="P2106" s="11">
        <f t="shared" si="1246"/>
        <v>0</v>
      </c>
      <c r="Q2106" s="11">
        <f t="shared" si="1246"/>
        <v>0</v>
      </c>
      <c r="R2106" s="11">
        <f t="shared" si="1246"/>
        <v>0</v>
      </c>
      <c r="S2106" s="11">
        <f t="shared" si="1246"/>
        <v>0</v>
      </c>
      <c r="T2106" s="11">
        <f t="shared" si="1208"/>
        <v>4097.0616886749194</v>
      </c>
      <c r="U2106" s="40">
        <f t="shared" si="1213"/>
        <v>0.36</v>
      </c>
      <c r="V2106" s="11">
        <f t="shared" si="1248"/>
        <v>11.193356628783656</v>
      </c>
      <c r="W2106" s="11">
        <f t="shared" si="1248"/>
        <v>3849107.6750721429</v>
      </c>
      <c r="X2106" s="11">
        <f t="shared" si="1248"/>
        <v>64151.794584535717</v>
      </c>
      <c r="Y2106" s="11">
        <f t="shared" si="1248"/>
        <v>93880.582663055917</v>
      </c>
      <c r="Z2106" s="11">
        <f t="shared" si="1248"/>
        <v>1.4634131947680002</v>
      </c>
      <c r="AA2106" s="11">
        <f t="shared" si="1248"/>
        <v>30.650938631672346</v>
      </c>
      <c r="AB2106" s="11">
        <f t="shared" si="1248"/>
        <v>3088.6635554218246</v>
      </c>
      <c r="AC2106" s="11">
        <f t="shared" si="1248"/>
        <v>1768.6635554218249</v>
      </c>
      <c r="AD2106" s="11">
        <f t="shared" si="1247"/>
        <v>1286909.915168429</v>
      </c>
      <c r="AE2106" s="11">
        <f t="shared" si="1247"/>
        <v>42896.997172280964</v>
      </c>
      <c r="AF2106" s="11">
        <f t="shared" si="1247"/>
        <v>57320.676000401189</v>
      </c>
      <c r="AG2106" s="11">
        <f t="shared" si="1247"/>
        <v>1.3362398251372352</v>
      </c>
      <c r="AH2106" s="11">
        <f t="shared" si="1247"/>
        <v>17.723023851001766</v>
      </c>
      <c r="AI2106" s="11">
        <f t="shared" si="1241"/>
        <v>0</v>
      </c>
      <c r="AJ2106" s="11">
        <f t="shared" si="1241"/>
        <v>0</v>
      </c>
      <c r="AK2106" s="11">
        <f t="shared" si="1241"/>
        <v>0</v>
      </c>
      <c r="AL2106" s="11">
        <f t="shared" si="1241"/>
        <v>0</v>
      </c>
      <c r="AM2106" s="11">
        <f t="shared" si="1241"/>
        <v>0</v>
      </c>
      <c r="AN2106" s="11">
        <f t="shared" si="1241"/>
        <v>0</v>
      </c>
      <c r="AO2106" s="11">
        <f t="shared" si="1241"/>
        <v>0</v>
      </c>
      <c r="AP2106" s="11">
        <f t="shared" si="1241"/>
        <v>0</v>
      </c>
      <c r="AQ2106" s="11">
        <f t="shared" si="1245"/>
        <v>0</v>
      </c>
      <c r="AR2106" s="11">
        <f t="shared" si="1245"/>
        <v>0</v>
      </c>
      <c r="AS2106" s="11">
        <f t="shared" si="1245"/>
        <v>0</v>
      </c>
      <c r="AT2106" s="11">
        <f t="shared" si="1245"/>
        <v>0</v>
      </c>
      <c r="AU2106" s="11">
        <f t="shared" si="1245"/>
        <v>0</v>
      </c>
      <c r="AV2106" s="11">
        <f t="shared" si="1245"/>
        <v>3972013.8101265822</v>
      </c>
      <c r="AW2106" s="11">
        <f t="shared" si="1245"/>
        <v>0</v>
      </c>
      <c r="AX2106" s="11">
        <f t="shared" si="1245"/>
        <v>0</v>
      </c>
      <c r="AY2106" s="11">
        <f t="shared" si="1245"/>
        <v>9383.6588885545625</v>
      </c>
      <c r="AZ2106" s="11">
        <f t="shared" si="1245"/>
        <v>1</v>
      </c>
      <c r="BA2106" s="11">
        <f t="shared" si="1243"/>
        <v>1</v>
      </c>
      <c r="BB2106" s="11">
        <f t="shared" si="1243"/>
        <v>1</v>
      </c>
      <c r="BC2106" s="11">
        <f t="shared" si="1243"/>
        <v>1</v>
      </c>
      <c r="BD2106" s="11">
        <f t="shared" si="1243"/>
        <v>1</v>
      </c>
      <c r="BE2106" s="11">
        <f t="shared" si="1243"/>
        <v>1</v>
      </c>
      <c r="BF2106" s="15" t="str">
        <f t="shared" si="1214"/>
        <v>EN 10210</v>
      </c>
      <c r="BG2106" s="42">
        <v>27.2866</v>
      </c>
      <c r="BH2106" s="17">
        <f t="shared" si="1215"/>
        <v>120</v>
      </c>
      <c r="BI2106" s="17">
        <f t="shared" si="1216"/>
        <v>60</v>
      </c>
      <c r="BK2106" s="17">
        <f t="shared" si="1217"/>
        <v>11</v>
      </c>
      <c r="BM2106" s="17">
        <f t="shared" si="1249"/>
        <v>22</v>
      </c>
      <c r="BX2106" s="18">
        <f t="shared" si="1218"/>
        <v>4097.0616886749194</v>
      </c>
      <c r="BY2106" s="42">
        <v>0.36</v>
      </c>
      <c r="BZ2106" s="43">
        <f t="shared" si="1219"/>
        <v>11.193356628783656</v>
      </c>
      <c r="CA2106" s="18">
        <f t="shared" si="1220"/>
        <v>3849107.6750721429</v>
      </c>
      <c r="CB2106" s="18">
        <f t="shared" si="1221"/>
        <v>64151.794584535717</v>
      </c>
      <c r="CC2106" s="18">
        <f t="shared" si="1222"/>
        <v>93880.582663055917</v>
      </c>
      <c r="CD2106" s="25">
        <f t="shared" si="1223"/>
        <v>1.4634131947680002</v>
      </c>
      <c r="CE2106" s="26">
        <f t="shared" si="1224"/>
        <v>30.650938631672346</v>
      </c>
      <c r="CF2106" s="18">
        <f t="shared" si="1225"/>
        <v>3088.6635554218246</v>
      </c>
      <c r="CG2106" s="18">
        <f t="shared" si="1226"/>
        <v>1768.6635554218249</v>
      </c>
      <c r="CH2106" s="18">
        <f t="shared" si="1227"/>
        <v>1286909.915168429</v>
      </c>
      <c r="CI2106" s="18">
        <f t="shared" si="1228"/>
        <v>42896.997172280964</v>
      </c>
      <c r="CJ2106" s="18">
        <f t="shared" si="1229"/>
        <v>57320.676000401189</v>
      </c>
      <c r="CK2106" s="25">
        <f t="shared" si="1230"/>
        <v>1.3362398251372352</v>
      </c>
      <c r="CL2106" s="26">
        <f t="shared" si="1231"/>
        <v>17.723023851001766</v>
      </c>
      <c r="CZ2106" s="18">
        <f t="shared" si="1232"/>
        <v>3972013.8101265822</v>
      </c>
      <c r="DC2106" s="18">
        <f t="shared" si="1233"/>
        <v>9383.6588885545625</v>
      </c>
      <c r="DD2106" s="17">
        <f t="shared" si="1234"/>
        <v>1</v>
      </c>
      <c r="DE2106" s="17">
        <f t="shared" si="1235"/>
        <v>1</v>
      </c>
      <c r="DF2106" s="17">
        <f t="shared" si="1236"/>
        <v>1</v>
      </c>
      <c r="DG2106" s="17">
        <f t="shared" si="1237"/>
        <v>1</v>
      </c>
      <c r="DH2106" s="17">
        <f t="shared" si="1238"/>
        <v>1</v>
      </c>
      <c r="DI2106" s="17">
        <f t="shared" si="1239"/>
        <v>1</v>
      </c>
      <c r="DJ2106" s="20" t="s">
        <v>1879</v>
      </c>
    </row>
    <row r="2107" spans="1:114" x14ac:dyDescent="0.2">
      <c r="A2107" s="15" t="s">
        <v>105</v>
      </c>
      <c r="B2107" s="10" t="s">
        <v>2202</v>
      </c>
      <c r="C2107" s="11">
        <f t="shared" si="1212"/>
        <v>30.418749999999999</v>
      </c>
      <c r="D2107" s="11">
        <f t="shared" si="1244"/>
        <v>120</v>
      </c>
      <c r="E2107" s="11">
        <f t="shared" si="1244"/>
        <v>60</v>
      </c>
      <c r="F2107" s="11">
        <f t="shared" si="1244"/>
        <v>0</v>
      </c>
      <c r="G2107" s="11">
        <f t="shared" si="1244"/>
        <v>12.5</v>
      </c>
      <c r="H2107" s="11">
        <f t="shared" si="1244"/>
        <v>0</v>
      </c>
      <c r="I2107" s="11">
        <f t="shared" si="1244"/>
        <v>25</v>
      </c>
      <c r="J2107" s="11">
        <f t="shared" si="1244"/>
        <v>0</v>
      </c>
      <c r="K2107" s="11">
        <f t="shared" si="1246"/>
        <v>0</v>
      </c>
      <c r="L2107" s="11">
        <f t="shared" si="1246"/>
        <v>0</v>
      </c>
      <c r="M2107" s="11">
        <f t="shared" si="1246"/>
        <v>0</v>
      </c>
      <c r="N2107" s="11">
        <f t="shared" si="1246"/>
        <v>0</v>
      </c>
      <c r="O2107" s="11">
        <f t="shared" si="1246"/>
        <v>0</v>
      </c>
      <c r="P2107" s="11">
        <f t="shared" si="1246"/>
        <v>0</v>
      </c>
      <c r="Q2107" s="11">
        <f t="shared" si="1246"/>
        <v>0</v>
      </c>
      <c r="R2107" s="11">
        <f t="shared" si="1246"/>
        <v>0</v>
      </c>
      <c r="S2107" s="11">
        <f t="shared" si="1246"/>
        <v>0</v>
      </c>
      <c r="T2107" s="11">
        <f t="shared" si="1246"/>
        <v>4676.9908169872415</v>
      </c>
      <c r="U2107" s="40">
        <f t="shared" si="1213"/>
        <v>0.36</v>
      </c>
      <c r="V2107" s="11">
        <f t="shared" si="1248"/>
        <v>9.8054228468651008</v>
      </c>
      <c r="W2107" s="11">
        <f t="shared" si="1248"/>
        <v>3817008.8283444527</v>
      </c>
      <c r="X2107" s="11">
        <f t="shared" si="1248"/>
        <v>63616.81380574088</v>
      </c>
      <c r="Y2107" s="11">
        <f t="shared" si="1248"/>
        <v>97202.475030549744</v>
      </c>
      <c r="Z2107" s="11">
        <f t="shared" si="1248"/>
        <v>1.5279368647314751</v>
      </c>
      <c r="AA2107" s="11">
        <f t="shared" si="1248"/>
        <v>28.567900437245594</v>
      </c>
      <c r="AB2107" s="11">
        <f t="shared" si="1248"/>
        <v>3579.3692606170262</v>
      </c>
      <c r="AC2107" s="11">
        <f t="shared" si="1248"/>
        <v>2079.3692606170262</v>
      </c>
      <c r="AD2107" s="11">
        <f t="shared" si="1247"/>
        <v>1284417.6610667913</v>
      </c>
      <c r="AE2107" s="11">
        <f t="shared" si="1247"/>
        <v>42813.922035559706</v>
      </c>
      <c r="AF2107" s="11">
        <f t="shared" si="1247"/>
        <v>59196.397212038974</v>
      </c>
      <c r="AG2107" s="11">
        <f t="shared" si="1247"/>
        <v>1.3826436448142398</v>
      </c>
      <c r="AH2107" s="11">
        <f t="shared" si="1247"/>
        <v>16.571807341931962</v>
      </c>
      <c r="AI2107" s="11">
        <f t="shared" si="1241"/>
        <v>0</v>
      </c>
      <c r="AJ2107" s="11">
        <f t="shared" si="1241"/>
        <v>0</v>
      </c>
      <c r="AK2107" s="11">
        <f t="shared" si="1241"/>
        <v>0</v>
      </c>
      <c r="AL2107" s="11">
        <f t="shared" si="1241"/>
        <v>0</v>
      </c>
      <c r="AM2107" s="11">
        <f t="shared" si="1241"/>
        <v>0</v>
      </c>
      <c r="AN2107" s="11">
        <f t="shared" si="1241"/>
        <v>0</v>
      </c>
      <c r="AO2107" s="11">
        <f t="shared" si="1241"/>
        <v>0</v>
      </c>
      <c r="AP2107" s="11">
        <f t="shared" si="1241"/>
        <v>0</v>
      </c>
      <c r="AQ2107" s="11">
        <f t="shared" si="1245"/>
        <v>0</v>
      </c>
      <c r="AR2107" s="11">
        <f t="shared" si="1245"/>
        <v>0</v>
      </c>
      <c r="AS2107" s="11">
        <f t="shared" si="1245"/>
        <v>0</v>
      </c>
      <c r="AT2107" s="11">
        <f t="shared" si="1245"/>
        <v>0</v>
      </c>
      <c r="AU2107" s="11">
        <f t="shared" si="1245"/>
        <v>0</v>
      </c>
      <c r="AV2107" s="11">
        <f t="shared" si="1245"/>
        <v>4205449.8487903224</v>
      </c>
      <c r="AW2107" s="11">
        <f t="shared" si="1245"/>
        <v>0</v>
      </c>
      <c r="AX2107" s="11">
        <f t="shared" si="1245"/>
        <v>0</v>
      </c>
      <c r="AY2107" s="11">
        <f t="shared" si="1245"/>
        <v>8535.9231515425636</v>
      </c>
      <c r="AZ2107" s="11">
        <f t="shared" si="1245"/>
        <v>1</v>
      </c>
      <c r="BA2107" s="11">
        <f t="shared" si="1243"/>
        <v>1</v>
      </c>
      <c r="BB2107" s="11">
        <f t="shared" si="1243"/>
        <v>1</v>
      </c>
      <c r="BC2107" s="11">
        <f t="shared" si="1243"/>
        <v>1</v>
      </c>
      <c r="BD2107" s="11">
        <f t="shared" si="1243"/>
        <v>1</v>
      </c>
      <c r="BE2107" s="11">
        <f t="shared" si="1243"/>
        <v>1</v>
      </c>
      <c r="BF2107" s="15" t="str">
        <f t="shared" si="1214"/>
        <v>EN 10210</v>
      </c>
      <c r="BG2107" s="42">
        <v>30.418749999999999</v>
      </c>
      <c r="BH2107" s="17">
        <f t="shared" si="1215"/>
        <v>120</v>
      </c>
      <c r="BI2107" s="17">
        <f t="shared" si="1216"/>
        <v>60</v>
      </c>
      <c r="BK2107" s="17">
        <f t="shared" si="1217"/>
        <v>12.5</v>
      </c>
      <c r="BM2107" s="17">
        <f t="shared" si="1249"/>
        <v>25</v>
      </c>
      <c r="BX2107" s="18">
        <f t="shared" si="1218"/>
        <v>4676.9908169872415</v>
      </c>
      <c r="BY2107" s="42">
        <v>0.36</v>
      </c>
      <c r="BZ2107" s="43">
        <f t="shared" si="1219"/>
        <v>9.8054228468651008</v>
      </c>
      <c r="CA2107" s="18">
        <f t="shared" si="1220"/>
        <v>3817008.8283444527</v>
      </c>
      <c r="CB2107" s="18">
        <f t="shared" si="1221"/>
        <v>63616.81380574088</v>
      </c>
      <c r="CC2107" s="18">
        <f t="shared" si="1222"/>
        <v>97202.475030549744</v>
      </c>
      <c r="CD2107" s="25">
        <f t="shared" si="1223"/>
        <v>1.5279368647314751</v>
      </c>
      <c r="CE2107" s="26">
        <f t="shared" si="1224"/>
        <v>28.567900437245594</v>
      </c>
      <c r="CF2107" s="18">
        <f t="shared" si="1225"/>
        <v>3579.3692606170262</v>
      </c>
      <c r="CG2107" s="18">
        <f t="shared" si="1226"/>
        <v>2079.3692606170262</v>
      </c>
      <c r="CH2107" s="18">
        <f t="shared" si="1227"/>
        <v>1284417.6610667913</v>
      </c>
      <c r="CI2107" s="18">
        <f t="shared" si="1228"/>
        <v>42813.922035559706</v>
      </c>
      <c r="CJ2107" s="18">
        <f t="shared" si="1229"/>
        <v>59196.397212038974</v>
      </c>
      <c r="CK2107" s="25">
        <f t="shared" si="1230"/>
        <v>1.3826436448142398</v>
      </c>
      <c r="CL2107" s="26">
        <f t="shared" si="1231"/>
        <v>16.571807341931962</v>
      </c>
      <c r="CZ2107" s="18">
        <f t="shared" si="1232"/>
        <v>4205449.8487903224</v>
      </c>
      <c r="DC2107" s="18">
        <f t="shared" si="1233"/>
        <v>8535.9231515425636</v>
      </c>
      <c r="DD2107" s="17">
        <f t="shared" si="1234"/>
        <v>1</v>
      </c>
      <c r="DE2107" s="17">
        <f t="shared" si="1235"/>
        <v>1</v>
      </c>
      <c r="DF2107" s="17">
        <f t="shared" si="1236"/>
        <v>1</v>
      </c>
      <c r="DG2107" s="17">
        <f t="shared" si="1237"/>
        <v>1</v>
      </c>
      <c r="DH2107" s="17">
        <f t="shared" si="1238"/>
        <v>1</v>
      </c>
      <c r="DI2107" s="17">
        <f t="shared" si="1239"/>
        <v>1</v>
      </c>
      <c r="DJ2107" s="20" t="s">
        <v>1879</v>
      </c>
    </row>
    <row r="2108" spans="1:114" x14ac:dyDescent="0.2">
      <c r="A2108" s="15" t="s">
        <v>105</v>
      </c>
      <c r="B2108" s="10" t="s">
        <v>2203</v>
      </c>
      <c r="C2108" s="11">
        <f t="shared" si="1212"/>
        <v>10.897055999999997</v>
      </c>
      <c r="D2108" s="11">
        <f t="shared" si="1244"/>
        <v>120</v>
      </c>
      <c r="E2108" s="11">
        <f t="shared" si="1244"/>
        <v>80</v>
      </c>
      <c r="F2108" s="11">
        <f t="shared" si="1244"/>
        <v>0</v>
      </c>
      <c r="G2108" s="11">
        <f t="shared" si="1244"/>
        <v>3.6</v>
      </c>
      <c r="H2108" s="11">
        <f t="shared" si="1244"/>
        <v>0</v>
      </c>
      <c r="I2108" s="11">
        <f t="shared" si="1244"/>
        <v>3.6</v>
      </c>
      <c r="J2108" s="11">
        <f t="shared" si="1244"/>
        <v>0</v>
      </c>
      <c r="K2108" s="11">
        <f t="shared" si="1246"/>
        <v>0</v>
      </c>
      <c r="L2108" s="11">
        <f t="shared" si="1246"/>
        <v>0</v>
      </c>
      <c r="M2108" s="11">
        <f t="shared" si="1246"/>
        <v>0</v>
      </c>
      <c r="N2108" s="11">
        <f t="shared" si="1246"/>
        <v>0</v>
      </c>
      <c r="O2108" s="11">
        <f t="shared" si="1246"/>
        <v>0</v>
      </c>
      <c r="P2108" s="11">
        <f t="shared" si="1246"/>
        <v>0</v>
      </c>
      <c r="Q2108" s="11">
        <f t="shared" si="1246"/>
        <v>0</v>
      </c>
      <c r="R2108" s="11">
        <f t="shared" si="1246"/>
        <v>0</v>
      </c>
      <c r="S2108" s="11">
        <f t="shared" si="1246"/>
        <v>0</v>
      </c>
      <c r="T2108" s="11">
        <f t="shared" si="1246"/>
        <v>1354.7851223715711</v>
      </c>
      <c r="U2108" s="40">
        <f t="shared" si="1213"/>
        <v>0.4</v>
      </c>
      <c r="V2108" s="11">
        <f t="shared" si="1248"/>
        <v>37.611436065625419</v>
      </c>
      <c r="W2108" s="11">
        <f t="shared" si="1248"/>
        <v>2695405.4345347802</v>
      </c>
      <c r="X2108" s="11">
        <f t="shared" si="1248"/>
        <v>44923.423908913006</v>
      </c>
      <c r="Y2108" s="11">
        <f t="shared" si="1248"/>
        <v>54446.190461218954</v>
      </c>
      <c r="Z2108" s="11">
        <f t="shared" si="1248"/>
        <v>1.211977755115335</v>
      </c>
      <c r="AA2108" s="11">
        <f t="shared" si="1248"/>
        <v>44.604311534866277</v>
      </c>
      <c r="AB2108" s="11">
        <f t="shared" si="1248"/>
        <v>882.46512237157106</v>
      </c>
      <c r="AC2108" s="11">
        <f t="shared" si="1248"/>
        <v>594.46512237157117</v>
      </c>
      <c r="AD2108" s="11">
        <f t="shared" si="1247"/>
        <v>1441644.0250346507</v>
      </c>
      <c r="AE2108" s="11">
        <f t="shared" si="1247"/>
        <v>36041.100625866267</v>
      </c>
      <c r="AF2108" s="11">
        <f t="shared" si="1247"/>
        <v>41232.088013787528</v>
      </c>
      <c r="AG2108" s="11">
        <f t="shared" si="1247"/>
        <v>1.1440296577456837</v>
      </c>
      <c r="AH2108" s="11">
        <f t="shared" si="1247"/>
        <v>32.620740001734553</v>
      </c>
      <c r="AI2108" s="11">
        <f t="shared" si="1241"/>
        <v>0</v>
      </c>
      <c r="AJ2108" s="11">
        <f t="shared" si="1241"/>
        <v>0</v>
      </c>
      <c r="AK2108" s="11">
        <f t="shared" si="1241"/>
        <v>0</v>
      </c>
      <c r="AL2108" s="11">
        <f t="shared" si="1241"/>
        <v>0</v>
      </c>
      <c r="AM2108" s="11">
        <f t="shared" si="1241"/>
        <v>0</v>
      </c>
      <c r="AN2108" s="11">
        <f t="shared" si="1241"/>
        <v>0</v>
      </c>
      <c r="AO2108" s="11">
        <f t="shared" si="1241"/>
        <v>0</v>
      </c>
      <c r="AP2108" s="11">
        <f t="shared" si="1241"/>
        <v>0</v>
      </c>
      <c r="AQ2108" s="11">
        <f t="shared" si="1245"/>
        <v>0</v>
      </c>
      <c r="AR2108" s="11">
        <f t="shared" si="1245"/>
        <v>0</v>
      </c>
      <c r="AS2108" s="11">
        <f t="shared" si="1245"/>
        <v>0</v>
      </c>
      <c r="AT2108" s="11">
        <f t="shared" si="1245"/>
        <v>0</v>
      </c>
      <c r="AU2108" s="11">
        <f t="shared" si="1245"/>
        <v>0</v>
      </c>
      <c r="AV2108" s="11">
        <f t="shared" si="1245"/>
        <v>2953371.9421344404</v>
      </c>
      <c r="AW2108" s="11">
        <f t="shared" si="1245"/>
        <v>0</v>
      </c>
      <c r="AX2108" s="11">
        <f t="shared" si="1245"/>
        <v>0</v>
      </c>
      <c r="AY2108" s="11">
        <f t="shared" si="1245"/>
        <v>17735.857683557359</v>
      </c>
      <c r="AZ2108" s="11">
        <f t="shared" si="1245"/>
        <v>1</v>
      </c>
      <c r="BA2108" s="11">
        <f t="shared" si="1243"/>
        <v>1</v>
      </c>
      <c r="BB2108" s="11">
        <f t="shared" si="1243"/>
        <v>1</v>
      </c>
      <c r="BC2108" s="11">
        <f t="shared" si="1243"/>
        <v>1</v>
      </c>
      <c r="BD2108" s="11">
        <f t="shared" si="1243"/>
        <v>2</v>
      </c>
      <c r="BE2108" s="11">
        <f t="shared" si="1243"/>
        <v>3</v>
      </c>
      <c r="BF2108" s="15" t="str">
        <f t="shared" si="1214"/>
        <v>EN 10210</v>
      </c>
      <c r="BG2108" s="42">
        <v>10.897055999999997</v>
      </c>
      <c r="BH2108" s="17">
        <f t="shared" si="1215"/>
        <v>120</v>
      </c>
      <c r="BI2108" s="17">
        <f t="shared" si="1216"/>
        <v>80</v>
      </c>
      <c r="BK2108" s="17">
        <f t="shared" si="1217"/>
        <v>3.6</v>
      </c>
      <c r="BM2108" s="17">
        <f t="shared" si="1249"/>
        <v>3.6</v>
      </c>
      <c r="BX2108" s="18">
        <f t="shared" si="1218"/>
        <v>1354.7851223715711</v>
      </c>
      <c r="BY2108" s="42">
        <v>0.4</v>
      </c>
      <c r="BZ2108" s="43">
        <f t="shared" si="1219"/>
        <v>37.611436065625419</v>
      </c>
      <c r="CA2108" s="18">
        <f t="shared" si="1220"/>
        <v>2695405.4345347802</v>
      </c>
      <c r="CB2108" s="18">
        <f t="shared" si="1221"/>
        <v>44923.423908913006</v>
      </c>
      <c r="CC2108" s="18">
        <f t="shared" si="1222"/>
        <v>54446.190461218954</v>
      </c>
      <c r="CD2108" s="25">
        <f t="shared" si="1223"/>
        <v>1.211977755115335</v>
      </c>
      <c r="CE2108" s="26">
        <f t="shared" si="1224"/>
        <v>44.604311534866277</v>
      </c>
      <c r="CF2108" s="18">
        <f t="shared" si="1225"/>
        <v>882.46512237157106</v>
      </c>
      <c r="CG2108" s="18">
        <f t="shared" si="1226"/>
        <v>594.46512237157117</v>
      </c>
      <c r="CH2108" s="18">
        <f t="shared" si="1227"/>
        <v>1441644.0250346507</v>
      </c>
      <c r="CI2108" s="18">
        <f t="shared" si="1228"/>
        <v>36041.100625866267</v>
      </c>
      <c r="CJ2108" s="18">
        <f t="shared" si="1229"/>
        <v>41232.088013787528</v>
      </c>
      <c r="CK2108" s="25">
        <f t="shared" si="1230"/>
        <v>1.1440296577456837</v>
      </c>
      <c r="CL2108" s="26">
        <f t="shared" si="1231"/>
        <v>32.620740001734553</v>
      </c>
      <c r="CZ2108" s="18">
        <f t="shared" si="1232"/>
        <v>2953371.9421344404</v>
      </c>
      <c r="DC2108" s="18">
        <f t="shared" si="1233"/>
        <v>17735.857683557359</v>
      </c>
      <c r="DD2108" s="17">
        <f t="shared" si="1234"/>
        <v>1</v>
      </c>
      <c r="DE2108" s="17">
        <f t="shared" si="1235"/>
        <v>1</v>
      </c>
      <c r="DF2108" s="17">
        <f t="shared" si="1236"/>
        <v>1</v>
      </c>
      <c r="DG2108" s="17">
        <f t="shared" si="1237"/>
        <v>1</v>
      </c>
      <c r="DH2108" s="17">
        <f t="shared" si="1238"/>
        <v>2</v>
      </c>
      <c r="DI2108" s="17">
        <f t="shared" si="1239"/>
        <v>3</v>
      </c>
      <c r="DJ2108" s="20" t="s">
        <v>1879</v>
      </c>
    </row>
    <row r="2109" spans="1:114" x14ac:dyDescent="0.2">
      <c r="A2109" s="15" t="s">
        <v>105</v>
      </c>
      <c r="B2109" s="10" t="s">
        <v>2204</v>
      </c>
      <c r="C2109" s="11">
        <f t="shared" si="1212"/>
        <v>12.057600000000001</v>
      </c>
      <c r="D2109" s="11">
        <f t="shared" si="1244"/>
        <v>120</v>
      </c>
      <c r="E2109" s="11">
        <f t="shared" si="1244"/>
        <v>80</v>
      </c>
      <c r="F2109" s="11">
        <f t="shared" si="1244"/>
        <v>0</v>
      </c>
      <c r="G2109" s="11">
        <f t="shared" si="1244"/>
        <v>4</v>
      </c>
      <c r="H2109" s="11">
        <f t="shared" si="1244"/>
        <v>0</v>
      </c>
      <c r="I2109" s="11">
        <f t="shared" si="1244"/>
        <v>4</v>
      </c>
      <c r="J2109" s="11">
        <f t="shared" si="1244"/>
        <v>0</v>
      </c>
      <c r="K2109" s="11">
        <f t="shared" si="1246"/>
        <v>0</v>
      </c>
      <c r="L2109" s="11">
        <f t="shared" si="1246"/>
        <v>0</v>
      </c>
      <c r="M2109" s="11">
        <f t="shared" si="1246"/>
        <v>0</v>
      </c>
      <c r="N2109" s="11">
        <f t="shared" si="1246"/>
        <v>0</v>
      </c>
      <c r="O2109" s="11">
        <f t="shared" si="1246"/>
        <v>0</v>
      </c>
      <c r="P2109" s="11">
        <f t="shared" si="1246"/>
        <v>0</v>
      </c>
      <c r="Q2109" s="11">
        <f t="shared" si="1246"/>
        <v>0</v>
      </c>
      <c r="R2109" s="11">
        <f t="shared" si="1246"/>
        <v>0</v>
      </c>
      <c r="S2109" s="11">
        <f t="shared" si="1246"/>
        <v>0</v>
      </c>
      <c r="T2109" s="11">
        <f t="shared" si="1246"/>
        <v>1494.79644737231</v>
      </c>
      <c r="U2109" s="40">
        <f t="shared" si="1213"/>
        <v>0.4</v>
      </c>
      <c r="V2109" s="11">
        <f t="shared" si="1248"/>
        <v>34.088530316159734</v>
      </c>
      <c r="W2109" s="11">
        <f t="shared" si="1248"/>
        <v>2945852.1893088394</v>
      </c>
      <c r="X2109" s="11">
        <f t="shared" si="1248"/>
        <v>49097.536488480655</v>
      </c>
      <c r="Y2109" s="11">
        <f t="shared" si="1248"/>
        <v>59766.748596693455</v>
      </c>
      <c r="Z2109" s="11">
        <f t="shared" si="1248"/>
        <v>1.2173064652788848</v>
      </c>
      <c r="AA2109" s="11">
        <f t="shared" si="1248"/>
        <v>44.3929951554328</v>
      </c>
      <c r="AB2109" s="11">
        <f t="shared" si="1248"/>
        <v>982.79644737231001</v>
      </c>
      <c r="AC2109" s="11">
        <f t="shared" si="1248"/>
        <v>662.79644737231001</v>
      </c>
      <c r="AD2109" s="11">
        <f t="shared" si="1247"/>
        <v>1572940.8243900251</v>
      </c>
      <c r="AE2109" s="11">
        <f t="shared" si="1247"/>
        <v>39323.520609750631</v>
      </c>
      <c r="AF2109" s="11">
        <f t="shared" si="1247"/>
        <v>45230.819649247256</v>
      </c>
      <c r="AG2109" s="11">
        <f t="shared" si="1247"/>
        <v>1.1502230458488465</v>
      </c>
      <c r="AH2109" s="11">
        <f t="shared" si="1247"/>
        <v>32.438828650064394</v>
      </c>
      <c r="AI2109" s="11">
        <f t="shared" si="1241"/>
        <v>0</v>
      </c>
      <c r="AJ2109" s="11">
        <f t="shared" si="1241"/>
        <v>0</v>
      </c>
      <c r="AK2109" s="11">
        <f t="shared" si="1241"/>
        <v>0</v>
      </c>
      <c r="AL2109" s="11">
        <f t="shared" si="1241"/>
        <v>0</v>
      </c>
      <c r="AM2109" s="11">
        <f t="shared" si="1241"/>
        <v>0</v>
      </c>
      <c r="AN2109" s="11">
        <f t="shared" si="1241"/>
        <v>0</v>
      </c>
      <c r="AO2109" s="11">
        <f t="shared" si="1241"/>
        <v>0</v>
      </c>
      <c r="AP2109" s="11">
        <f t="shared" si="1241"/>
        <v>0</v>
      </c>
      <c r="AQ2109" s="11">
        <f t="shared" si="1245"/>
        <v>0</v>
      </c>
      <c r="AR2109" s="11">
        <f t="shared" si="1245"/>
        <v>0</v>
      </c>
      <c r="AS2109" s="11">
        <f t="shared" si="1245"/>
        <v>0</v>
      </c>
      <c r="AT2109" s="11">
        <f t="shared" si="1245"/>
        <v>0</v>
      </c>
      <c r="AU2109" s="11">
        <f t="shared" si="1245"/>
        <v>0</v>
      </c>
      <c r="AV2109" s="11">
        <f t="shared" si="1245"/>
        <v>3238410.6666666665</v>
      </c>
      <c r="AW2109" s="11">
        <f t="shared" si="1245"/>
        <v>0</v>
      </c>
      <c r="AX2109" s="11">
        <f t="shared" si="1245"/>
        <v>0</v>
      </c>
      <c r="AY2109" s="11">
        <f t="shared" si="1245"/>
        <v>17570.194671058467</v>
      </c>
      <c r="AZ2109" s="11">
        <f t="shared" si="1245"/>
        <v>1</v>
      </c>
      <c r="BA2109" s="11">
        <f t="shared" si="1243"/>
        <v>1</v>
      </c>
      <c r="BB2109" s="11">
        <f t="shared" si="1243"/>
        <v>1</v>
      </c>
      <c r="BC2109" s="11">
        <f t="shared" si="1243"/>
        <v>1</v>
      </c>
      <c r="BD2109" s="11">
        <f t="shared" si="1243"/>
        <v>1</v>
      </c>
      <c r="BE2109" s="11">
        <f t="shared" si="1243"/>
        <v>2</v>
      </c>
      <c r="BF2109" s="15" t="str">
        <f t="shared" si="1214"/>
        <v>EN 10210</v>
      </c>
      <c r="BG2109" s="42">
        <v>12.057600000000001</v>
      </c>
      <c r="BH2109" s="17">
        <f t="shared" si="1215"/>
        <v>120</v>
      </c>
      <c r="BI2109" s="17">
        <f t="shared" si="1216"/>
        <v>80</v>
      </c>
      <c r="BK2109" s="17">
        <f t="shared" si="1217"/>
        <v>4</v>
      </c>
      <c r="BM2109" s="17">
        <f t="shared" si="1249"/>
        <v>4</v>
      </c>
      <c r="BX2109" s="18">
        <f t="shared" si="1218"/>
        <v>1494.79644737231</v>
      </c>
      <c r="BY2109" s="42">
        <v>0.4</v>
      </c>
      <c r="BZ2109" s="43">
        <f t="shared" si="1219"/>
        <v>34.088530316159734</v>
      </c>
      <c r="CA2109" s="18">
        <f t="shared" si="1220"/>
        <v>2945852.1893088394</v>
      </c>
      <c r="CB2109" s="18">
        <f t="shared" si="1221"/>
        <v>49097.536488480655</v>
      </c>
      <c r="CC2109" s="18">
        <f t="shared" si="1222"/>
        <v>59766.748596693455</v>
      </c>
      <c r="CD2109" s="25">
        <f t="shared" si="1223"/>
        <v>1.2173064652788848</v>
      </c>
      <c r="CE2109" s="26">
        <f t="shared" si="1224"/>
        <v>44.3929951554328</v>
      </c>
      <c r="CF2109" s="18">
        <f t="shared" si="1225"/>
        <v>982.79644737231001</v>
      </c>
      <c r="CG2109" s="18">
        <f t="shared" si="1226"/>
        <v>662.79644737231001</v>
      </c>
      <c r="CH2109" s="18">
        <f t="shared" si="1227"/>
        <v>1572940.8243900251</v>
      </c>
      <c r="CI2109" s="18">
        <f t="shared" si="1228"/>
        <v>39323.520609750631</v>
      </c>
      <c r="CJ2109" s="18">
        <f t="shared" si="1229"/>
        <v>45230.819649247256</v>
      </c>
      <c r="CK2109" s="25">
        <f t="shared" si="1230"/>
        <v>1.1502230458488465</v>
      </c>
      <c r="CL2109" s="26">
        <f t="shared" si="1231"/>
        <v>32.438828650064394</v>
      </c>
      <c r="CZ2109" s="18">
        <f t="shared" si="1232"/>
        <v>3238410.6666666665</v>
      </c>
      <c r="DC2109" s="18">
        <f t="shared" si="1233"/>
        <v>17570.194671058467</v>
      </c>
      <c r="DD2109" s="17">
        <f t="shared" si="1234"/>
        <v>1</v>
      </c>
      <c r="DE2109" s="17">
        <f t="shared" si="1235"/>
        <v>1</v>
      </c>
      <c r="DF2109" s="17">
        <f t="shared" si="1236"/>
        <v>1</v>
      </c>
      <c r="DG2109" s="17">
        <f t="shared" si="1237"/>
        <v>1</v>
      </c>
      <c r="DH2109" s="17">
        <f t="shared" si="1238"/>
        <v>1</v>
      </c>
      <c r="DI2109" s="17">
        <f t="shared" si="1239"/>
        <v>2</v>
      </c>
      <c r="DJ2109" s="20" t="s">
        <v>1879</v>
      </c>
    </row>
    <row r="2110" spans="1:114" x14ac:dyDescent="0.2">
      <c r="A2110" s="15" t="s">
        <v>105</v>
      </c>
      <c r="B2110" s="10" t="s">
        <v>2205</v>
      </c>
      <c r="C2110" s="11">
        <f t="shared" si="1212"/>
        <v>13.494149999999999</v>
      </c>
      <c r="D2110" s="11">
        <f t="shared" si="1244"/>
        <v>120</v>
      </c>
      <c r="E2110" s="11">
        <f t="shared" si="1244"/>
        <v>80</v>
      </c>
      <c r="F2110" s="11">
        <f t="shared" si="1244"/>
        <v>0</v>
      </c>
      <c r="G2110" s="11">
        <f t="shared" si="1244"/>
        <v>4.5</v>
      </c>
      <c r="H2110" s="11">
        <f t="shared" si="1244"/>
        <v>0</v>
      </c>
      <c r="I2110" s="11">
        <f t="shared" si="1244"/>
        <v>4.5</v>
      </c>
      <c r="J2110" s="11">
        <f t="shared" si="1244"/>
        <v>0</v>
      </c>
      <c r="K2110" s="11">
        <f t="shared" si="1246"/>
        <v>0</v>
      </c>
      <c r="L2110" s="11">
        <f t="shared" si="1246"/>
        <v>0</v>
      </c>
      <c r="M2110" s="11">
        <f t="shared" si="1246"/>
        <v>0</v>
      </c>
      <c r="N2110" s="11">
        <f t="shared" si="1246"/>
        <v>0</v>
      </c>
      <c r="O2110" s="11">
        <f t="shared" si="1246"/>
        <v>0</v>
      </c>
      <c r="P2110" s="11">
        <f t="shared" si="1246"/>
        <v>0</v>
      </c>
      <c r="Q2110" s="11">
        <f t="shared" si="1246"/>
        <v>0</v>
      </c>
      <c r="R2110" s="11">
        <f t="shared" si="1246"/>
        <v>0</v>
      </c>
      <c r="S2110" s="11">
        <f t="shared" si="1246"/>
        <v>0</v>
      </c>
      <c r="T2110" s="11">
        <f t="shared" si="1246"/>
        <v>1666.85175370558</v>
      </c>
      <c r="U2110" s="40">
        <f t="shared" si="1213"/>
        <v>0.4</v>
      </c>
      <c r="V2110" s="11">
        <f t="shared" si="1248"/>
        <v>30.569853557438339</v>
      </c>
      <c r="W2110" s="11">
        <f t="shared" si="1248"/>
        <v>3245799.8464038852</v>
      </c>
      <c r="X2110" s="11">
        <f t="shared" si="1248"/>
        <v>54096.664106731419</v>
      </c>
      <c r="Y2110" s="11">
        <f t="shared" si="1248"/>
        <v>66217.439438984569</v>
      </c>
      <c r="Z2110" s="11">
        <f t="shared" si="1248"/>
        <v>1.2240577220868767</v>
      </c>
      <c r="AA2110" s="11">
        <f t="shared" si="1248"/>
        <v>44.127810504073913</v>
      </c>
      <c r="AB2110" s="11">
        <f t="shared" si="1248"/>
        <v>1108.8517537055798</v>
      </c>
      <c r="AC2110" s="11">
        <f t="shared" si="1248"/>
        <v>748.85175370557988</v>
      </c>
      <c r="AD2110" s="11">
        <f t="shared" si="1247"/>
        <v>1729472.9703267347</v>
      </c>
      <c r="AE2110" s="11">
        <f t="shared" si="1247"/>
        <v>43236.824258168366</v>
      </c>
      <c r="AF2110" s="11">
        <f t="shared" si="1247"/>
        <v>50070.404364872978</v>
      </c>
      <c r="AG2110" s="11">
        <f t="shared" si="1247"/>
        <v>1.1580500007563252</v>
      </c>
      <c r="AH2110" s="11">
        <f t="shared" si="1247"/>
        <v>32.211311024247522</v>
      </c>
      <c r="AI2110" s="11">
        <f t="shared" si="1241"/>
        <v>0</v>
      </c>
      <c r="AJ2110" s="11">
        <f t="shared" si="1241"/>
        <v>0</v>
      </c>
      <c r="AK2110" s="11">
        <f t="shared" si="1241"/>
        <v>0</v>
      </c>
      <c r="AL2110" s="11">
        <f t="shared" si="1241"/>
        <v>0</v>
      </c>
      <c r="AM2110" s="11">
        <f t="shared" si="1241"/>
        <v>0</v>
      </c>
      <c r="AN2110" s="11">
        <f t="shared" si="1241"/>
        <v>0</v>
      </c>
      <c r="AO2110" s="11">
        <f t="shared" si="1241"/>
        <v>0</v>
      </c>
      <c r="AP2110" s="11">
        <f t="shared" si="1241"/>
        <v>0</v>
      </c>
      <c r="AQ2110" s="11">
        <f t="shared" si="1245"/>
        <v>0</v>
      </c>
      <c r="AR2110" s="11">
        <f t="shared" si="1245"/>
        <v>0</v>
      </c>
      <c r="AS2110" s="11">
        <f t="shared" si="1245"/>
        <v>0</v>
      </c>
      <c r="AT2110" s="11">
        <f t="shared" si="1245"/>
        <v>0</v>
      </c>
      <c r="AU2110" s="11">
        <f t="shared" si="1245"/>
        <v>0</v>
      </c>
      <c r="AV2110" s="11">
        <f t="shared" si="1245"/>
        <v>3583166.7045157067</v>
      </c>
      <c r="AW2110" s="11">
        <f t="shared" si="1245"/>
        <v>0</v>
      </c>
      <c r="AX2110" s="11">
        <f t="shared" si="1245"/>
        <v>0</v>
      </c>
      <c r="AY2110" s="11">
        <f t="shared" si="1245"/>
        <v>17362.277630558368</v>
      </c>
      <c r="AZ2110" s="11">
        <f t="shared" si="1245"/>
        <v>1</v>
      </c>
      <c r="BA2110" s="11">
        <f t="shared" si="1243"/>
        <v>1</v>
      </c>
      <c r="BB2110" s="11">
        <f t="shared" si="1243"/>
        <v>1</v>
      </c>
      <c r="BC2110" s="11">
        <f t="shared" si="1243"/>
        <v>1</v>
      </c>
      <c r="BD2110" s="11">
        <f t="shared" si="1243"/>
        <v>1</v>
      </c>
      <c r="BE2110" s="11">
        <f t="shared" si="1243"/>
        <v>1</v>
      </c>
      <c r="BF2110" s="15" t="str">
        <f t="shared" si="1214"/>
        <v>EN 10210</v>
      </c>
      <c r="BG2110" s="42">
        <v>13.494149999999999</v>
      </c>
      <c r="BH2110" s="17">
        <f t="shared" si="1215"/>
        <v>120</v>
      </c>
      <c r="BI2110" s="17">
        <f t="shared" si="1216"/>
        <v>80</v>
      </c>
      <c r="BK2110" s="17">
        <f t="shared" si="1217"/>
        <v>4.5</v>
      </c>
      <c r="BM2110" s="17">
        <f t="shared" si="1249"/>
        <v>4.5</v>
      </c>
      <c r="BX2110" s="18">
        <f t="shared" si="1218"/>
        <v>1666.85175370558</v>
      </c>
      <c r="BY2110" s="42">
        <v>0.4</v>
      </c>
      <c r="BZ2110" s="43">
        <f t="shared" si="1219"/>
        <v>30.569853557438339</v>
      </c>
      <c r="CA2110" s="18">
        <f t="shared" si="1220"/>
        <v>3245799.8464038852</v>
      </c>
      <c r="CB2110" s="18">
        <f t="shared" si="1221"/>
        <v>54096.664106731419</v>
      </c>
      <c r="CC2110" s="18">
        <f t="shared" si="1222"/>
        <v>66217.439438984569</v>
      </c>
      <c r="CD2110" s="25">
        <f t="shared" si="1223"/>
        <v>1.2240577220868767</v>
      </c>
      <c r="CE2110" s="26">
        <f t="shared" si="1224"/>
        <v>44.127810504073913</v>
      </c>
      <c r="CF2110" s="18">
        <f t="shared" si="1225"/>
        <v>1108.8517537055798</v>
      </c>
      <c r="CG2110" s="18">
        <f t="shared" si="1226"/>
        <v>748.85175370557988</v>
      </c>
      <c r="CH2110" s="18">
        <f t="shared" si="1227"/>
        <v>1729472.9703267347</v>
      </c>
      <c r="CI2110" s="18">
        <f t="shared" si="1228"/>
        <v>43236.824258168366</v>
      </c>
      <c r="CJ2110" s="18">
        <f t="shared" si="1229"/>
        <v>50070.404364872978</v>
      </c>
      <c r="CK2110" s="25">
        <f t="shared" si="1230"/>
        <v>1.1580500007563252</v>
      </c>
      <c r="CL2110" s="26">
        <f t="shared" si="1231"/>
        <v>32.211311024247522</v>
      </c>
      <c r="CZ2110" s="18">
        <f t="shared" si="1232"/>
        <v>3583166.7045157067</v>
      </c>
      <c r="DC2110" s="18">
        <f t="shared" si="1233"/>
        <v>17362.277630558368</v>
      </c>
      <c r="DD2110" s="17">
        <f t="shared" si="1234"/>
        <v>1</v>
      </c>
      <c r="DE2110" s="17">
        <f t="shared" si="1235"/>
        <v>1</v>
      </c>
      <c r="DF2110" s="17">
        <f t="shared" si="1236"/>
        <v>1</v>
      </c>
      <c r="DG2110" s="17">
        <f t="shared" si="1237"/>
        <v>1</v>
      </c>
      <c r="DH2110" s="17">
        <f t="shared" si="1238"/>
        <v>1</v>
      </c>
      <c r="DI2110" s="17">
        <f t="shared" si="1239"/>
        <v>1</v>
      </c>
      <c r="DJ2110" s="20" t="s">
        <v>1879</v>
      </c>
    </row>
    <row r="2111" spans="1:114" x14ac:dyDescent="0.2">
      <c r="A2111" s="15" t="s">
        <v>105</v>
      </c>
      <c r="B2111" s="10" t="s">
        <v>2206</v>
      </c>
      <c r="C2111" s="11">
        <f t="shared" si="1212"/>
        <v>14.914999999999999</v>
      </c>
      <c r="D2111" s="11">
        <f t="shared" si="1244"/>
        <v>120</v>
      </c>
      <c r="E2111" s="11">
        <f t="shared" si="1244"/>
        <v>80</v>
      </c>
      <c r="F2111" s="11">
        <f t="shared" si="1244"/>
        <v>0</v>
      </c>
      <c r="G2111" s="11">
        <f t="shared" si="1244"/>
        <v>5</v>
      </c>
      <c r="H2111" s="11">
        <f t="shared" si="1244"/>
        <v>0</v>
      </c>
      <c r="I2111" s="11">
        <f t="shared" si="1244"/>
        <v>5</v>
      </c>
      <c r="J2111" s="11">
        <f t="shared" si="1244"/>
        <v>0</v>
      </c>
      <c r="K2111" s="11">
        <f t="shared" si="1246"/>
        <v>0</v>
      </c>
      <c r="L2111" s="11">
        <f t="shared" si="1246"/>
        <v>0</v>
      </c>
      <c r="M2111" s="11">
        <f t="shared" si="1246"/>
        <v>0</v>
      </c>
      <c r="N2111" s="11">
        <f t="shared" si="1246"/>
        <v>0</v>
      </c>
      <c r="O2111" s="11">
        <f t="shared" si="1246"/>
        <v>0</v>
      </c>
      <c r="P2111" s="11">
        <f t="shared" si="1246"/>
        <v>0</v>
      </c>
      <c r="Q2111" s="11">
        <f t="shared" si="1246"/>
        <v>0</v>
      </c>
      <c r="R2111" s="11">
        <f t="shared" si="1246"/>
        <v>0</v>
      </c>
      <c r="S2111" s="11">
        <f t="shared" si="1246"/>
        <v>0</v>
      </c>
      <c r="T2111" s="11">
        <f t="shared" si="1246"/>
        <v>1835.6194490192345</v>
      </c>
      <c r="U2111" s="40">
        <f t="shared" si="1213"/>
        <v>0.4</v>
      </c>
      <c r="V2111" s="11">
        <f t="shared" si="1248"/>
        <v>27.75924717945442</v>
      </c>
      <c r="W2111" s="11">
        <f t="shared" si="1248"/>
        <v>3531411.7303299368</v>
      </c>
      <c r="X2111" s="11">
        <f t="shared" si="1248"/>
        <v>58856.862172165616</v>
      </c>
      <c r="Y2111" s="11">
        <f t="shared" si="1248"/>
        <v>72447.639117628394</v>
      </c>
      <c r="Z2111" s="11">
        <f t="shared" si="1248"/>
        <v>1.2309123599845946</v>
      </c>
      <c r="AA2111" s="11">
        <f t="shared" si="1248"/>
        <v>43.861436628604352</v>
      </c>
      <c r="AB2111" s="11">
        <f t="shared" si="1248"/>
        <v>1235.6194490192345</v>
      </c>
      <c r="AC2111" s="11">
        <f t="shared" si="1248"/>
        <v>835.61944901923459</v>
      </c>
      <c r="AD2111" s="11">
        <f t="shared" si="1247"/>
        <v>1877753.9452324954</v>
      </c>
      <c r="AE2111" s="11">
        <f t="shared" si="1247"/>
        <v>46943.848630812383</v>
      </c>
      <c r="AF2111" s="11">
        <f t="shared" si="1247"/>
        <v>54735.250137243696</v>
      </c>
      <c r="AG2111" s="11">
        <f t="shared" si="1247"/>
        <v>1.1659727894852936</v>
      </c>
      <c r="AH2111" s="11">
        <f t="shared" si="1247"/>
        <v>31.983649411732657</v>
      </c>
      <c r="AI2111" s="11">
        <f t="shared" si="1241"/>
        <v>0</v>
      </c>
      <c r="AJ2111" s="11">
        <f t="shared" si="1241"/>
        <v>0</v>
      </c>
      <c r="AK2111" s="11">
        <f t="shared" si="1241"/>
        <v>0</v>
      </c>
      <c r="AL2111" s="11">
        <f t="shared" si="1241"/>
        <v>0</v>
      </c>
      <c r="AM2111" s="11">
        <f t="shared" si="1241"/>
        <v>0</v>
      </c>
      <c r="AN2111" s="11">
        <f t="shared" si="1241"/>
        <v>0</v>
      </c>
      <c r="AO2111" s="11">
        <f t="shared" si="1241"/>
        <v>0</v>
      </c>
      <c r="AP2111" s="11">
        <f t="shared" si="1241"/>
        <v>0</v>
      </c>
      <c r="AQ2111" s="11">
        <f t="shared" si="1245"/>
        <v>0</v>
      </c>
      <c r="AR2111" s="11">
        <f t="shared" si="1245"/>
        <v>0</v>
      </c>
      <c r="AS2111" s="11">
        <f t="shared" si="1245"/>
        <v>0</v>
      </c>
      <c r="AT2111" s="11">
        <f t="shared" si="1245"/>
        <v>0</v>
      </c>
      <c r="AU2111" s="11">
        <f t="shared" si="1245"/>
        <v>0</v>
      </c>
      <c r="AV2111" s="11">
        <f t="shared" si="1245"/>
        <v>3915296.0526315789</v>
      </c>
      <c r="AW2111" s="11">
        <f t="shared" si="1245"/>
        <v>0</v>
      </c>
      <c r="AX2111" s="11">
        <f t="shared" si="1245"/>
        <v>0</v>
      </c>
      <c r="AY2111" s="11">
        <f t="shared" si="1245"/>
        <v>17153.42917352885</v>
      </c>
      <c r="AZ2111" s="11">
        <f t="shared" si="1245"/>
        <v>1</v>
      </c>
      <c r="BA2111" s="11">
        <f t="shared" si="1243"/>
        <v>1</v>
      </c>
      <c r="BB2111" s="11">
        <f t="shared" si="1243"/>
        <v>1</v>
      </c>
      <c r="BC2111" s="11">
        <f t="shared" si="1243"/>
        <v>1</v>
      </c>
      <c r="BD2111" s="11">
        <f t="shared" si="1243"/>
        <v>1</v>
      </c>
      <c r="BE2111" s="11">
        <f t="shared" si="1243"/>
        <v>1</v>
      </c>
      <c r="BF2111" s="15" t="str">
        <f t="shared" si="1214"/>
        <v>EN 10210</v>
      </c>
      <c r="BG2111" s="42">
        <v>14.914999999999999</v>
      </c>
      <c r="BH2111" s="17">
        <f t="shared" si="1215"/>
        <v>120</v>
      </c>
      <c r="BI2111" s="17">
        <f t="shared" si="1216"/>
        <v>80</v>
      </c>
      <c r="BK2111" s="17">
        <f t="shared" si="1217"/>
        <v>5</v>
      </c>
      <c r="BM2111" s="17">
        <f t="shared" si="1249"/>
        <v>5</v>
      </c>
      <c r="BX2111" s="18">
        <f t="shared" si="1218"/>
        <v>1835.6194490192345</v>
      </c>
      <c r="BY2111" s="42">
        <v>0.4</v>
      </c>
      <c r="BZ2111" s="43">
        <f t="shared" si="1219"/>
        <v>27.75924717945442</v>
      </c>
      <c r="CA2111" s="18">
        <f t="shared" si="1220"/>
        <v>3531411.7303299368</v>
      </c>
      <c r="CB2111" s="18">
        <f t="shared" si="1221"/>
        <v>58856.862172165616</v>
      </c>
      <c r="CC2111" s="18">
        <f t="shared" si="1222"/>
        <v>72447.639117628394</v>
      </c>
      <c r="CD2111" s="25">
        <f t="shared" si="1223"/>
        <v>1.2309123599845946</v>
      </c>
      <c r="CE2111" s="26">
        <f t="shared" si="1224"/>
        <v>43.861436628604352</v>
      </c>
      <c r="CF2111" s="18">
        <f t="shared" si="1225"/>
        <v>1235.6194490192345</v>
      </c>
      <c r="CG2111" s="18">
        <f t="shared" si="1226"/>
        <v>835.61944901923459</v>
      </c>
      <c r="CH2111" s="18">
        <f t="shared" si="1227"/>
        <v>1877753.9452324954</v>
      </c>
      <c r="CI2111" s="18">
        <f t="shared" si="1228"/>
        <v>46943.848630812383</v>
      </c>
      <c r="CJ2111" s="18">
        <f t="shared" si="1229"/>
        <v>54735.250137243696</v>
      </c>
      <c r="CK2111" s="25">
        <f t="shared" si="1230"/>
        <v>1.1659727894852936</v>
      </c>
      <c r="CL2111" s="26">
        <f t="shared" si="1231"/>
        <v>31.983649411732657</v>
      </c>
      <c r="CZ2111" s="18">
        <f t="shared" si="1232"/>
        <v>3915296.0526315789</v>
      </c>
      <c r="DC2111" s="18">
        <f t="shared" si="1233"/>
        <v>17153.42917352885</v>
      </c>
      <c r="DD2111" s="17">
        <f t="shared" si="1234"/>
        <v>1</v>
      </c>
      <c r="DE2111" s="17">
        <f t="shared" si="1235"/>
        <v>1</v>
      </c>
      <c r="DF2111" s="17">
        <f t="shared" si="1236"/>
        <v>1</v>
      </c>
      <c r="DG2111" s="17">
        <f t="shared" si="1237"/>
        <v>1</v>
      </c>
      <c r="DH2111" s="17">
        <f t="shared" si="1238"/>
        <v>1</v>
      </c>
      <c r="DI2111" s="17">
        <f t="shared" si="1239"/>
        <v>1</v>
      </c>
      <c r="DJ2111" s="20" t="s">
        <v>1879</v>
      </c>
    </row>
    <row r="2112" spans="1:114" x14ac:dyDescent="0.2">
      <c r="A2112" s="15" t="s">
        <v>105</v>
      </c>
      <c r="B2112" s="10" t="s">
        <v>2207</v>
      </c>
      <c r="C2112" s="11">
        <f t="shared" si="1212"/>
        <v>16.599296000000002</v>
      </c>
      <c r="D2112" s="11">
        <f t="shared" si="1244"/>
        <v>120</v>
      </c>
      <c r="E2112" s="11">
        <f t="shared" si="1244"/>
        <v>80</v>
      </c>
      <c r="F2112" s="11">
        <f t="shared" si="1244"/>
        <v>0</v>
      </c>
      <c r="G2112" s="11">
        <f t="shared" si="1244"/>
        <v>5.6</v>
      </c>
      <c r="H2112" s="11">
        <f t="shared" si="1244"/>
        <v>0</v>
      </c>
      <c r="I2112" s="11">
        <f t="shared" si="1244"/>
        <v>5.6</v>
      </c>
      <c r="J2112" s="11">
        <f t="shared" si="1244"/>
        <v>0</v>
      </c>
      <c r="K2112" s="11">
        <f t="shared" si="1246"/>
        <v>0</v>
      </c>
      <c r="L2112" s="11">
        <f t="shared" si="1246"/>
        <v>0</v>
      </c>
      <c r="M2112" s="11">
        <f t="shared" si="1246"/>
        <v>0</v>
      </c>
      <c r="N2112" s="11">
        <f t="shared" si="1246"/>
        <v>0</v>
      </c>
      <c r="O2112" s="11">
        <f t="shared" si="1246"/>
        <v>0</v>
      </c>
      <c r="P2112" s="11">
        <f t="shared" si="1246"/>
        <v>0</v>
      </c>
      <c r="Q2112" s="11">
        <f t="shared" si="1246"/>
        <v>0</v>
      </c>
      <c r="R2112" s="11">
        <f t="shared" si="1246"/>
        <v>0</v>
      </c>
      <c r="S2112" s="11">
        <f t="shared" si="1246"/>
        <v>0</v>
      </c>
      <c r="T2112" s="11">
        <f t="shared" si="1246"/>
        <v>2033.8010368497276</v>
      </c>
      <c r="U2112" s="40">
        <f t="shared" si="1213"/>
        <v>0.4</v>
      </c>
      <c r="V2112" s="11">
        <f t="shared" si="1248"/>
        <v>25.05427674069173</v>
      </c>
      <c r="W2112" s="11">
        <f t="shared" si="1248"/>
        <v>3855569.9018399245</v>
      </c>
      <c r="X2112" s="11">
        <f t="shared" si="1248"/>
        <v>64259.49836399874</v>
      </c>
      <c r="Y2112" s="11">
        <f t="shared" si="1248"/>
        <v>79635.453264933385</v>
      </c>
      <c r="Z2112" s="11">
        <f t="shared" si="1248"/>
        <v>1.239279099470048</v>
      </c>
      <c r="AA2112" s="11">
        <f t="shared" si="1248"/>
        <v>43.540163791985385</v>
      </c>
      <c r="AB2112" s="11">
        <f t="shared" si="1248"/>
        <v>1388.6810368497277</v>
      </c>
      <c r="AC2112" s="11">
        <f t="shared" si="1248"/>
        <v>940.68103684972766</v>
      </c>
      <c r="AD2112" s="11">
        <f t="shared" si="1247"/>
        <v>2045069.9459824804</v>
      </c>
      <c r="AE2112" s="11">
        <f t="shared" si="1247"/>
        <v>51126.748649562011</v>
      </c>
      <c r="AF2112" s="11">
        <f t="shared" si="1247"/>
        <v>60105.03252793882</v>
      </c>
      <c r="AG2112" s="11">
        <f t="shared" si="1247"/>
        <v>1.1756083481841697</v>
      </c>
      <c r="AH2112" s="11">
        <f t="shared" si="1247"/>
        <v>31.710263511544056</v>
      </c>
      <c r="AI2112" s="11">
        <f t="shared" si="1241"/>
        <v>0</v>
      </c>
      <c r="AJ2112" s="11">
        <f t="shared" si="1241"/>
        <v>0</v>
      </c>
      <c r="AK2112" s="11">
        <f t="shared" si="1241"/>
        <v>0</v>
      </c>
      <c r="AL2112" s="11">
        <f t="shared" si="1241"/>
        <v>0</v>
      </c>
      <c r="AM2112" s="11">
        <f t="shared" si="1241"/>
        <v>0</v>
      </c>
      <c r="AN2112" s="11">
        <f t="shared" si="1241"/>
        <v>0</v>
      </c>
      <c r="AO2112" s="11">
        <f t="shared" si="1241"/>
        <v>0</v>
      </c>
      <c r="AP2112" s="11">
        <f t="shared" si="1241"/>
        <v>0</v>
      </c>
      <c r="AQ2112" s="11">
        <f t="shared" si="1245"/>
        <v>0</v>
      </c>
      <c r="AR2112" s="11">
        <f t="shared" si="1245"/>
        <v>0</v>
      </c>
      <c r="AS2112" s="11">
        <f t="shared" si="1245"/>
        <v>0</v>
      </c>
      <c r="AT2112" s="11">
        <f t="shared" si="1245"/>
        <v>0</v>
      </c>
      <c r="AU2112" s="11">
        <f t="shared" si="1245"/>
        <v>0</v>
      </c>
      <c r="AV2112" s="11">
        <f t="shared" si="1245"/>
        <v>4297480.8758237287</v>
      </c>
      <c r="AW2112" s="11">
        <f t="shared" si="1245"/>
        <v>0</v>
      </c>
      <c r="AX2112" s="11">
        <f t="shared" si="1245"/>
        <v>0</v>
      </c>
      <c r="AY2112" s="11">
        <f t="shared" si="1245"/>
        <v>16901.581555274592</v>
      </c>
      <c r="AZ2112" s="11">
        <f t="shared" si="1245"/>
        <v>1</v>
      </c>
      <c r="BA2112" s="11">
        <f t="shared" si="1243"/>
        <v>1</v>
      </c>
      <c r="BB2112" s="11">
        <f t="shared" si="1243"/>
        <v>1</v>
      </c>
      <c r="BC2112" s="11">
        <f t="shared" si="1243"/>
        <v>1</v>
      </c>
      <c r="BD2112" s="11">
        <f t="shared" si="1243"/>
        <v>1</v>
      </c>
      <c r="BE2112" s="11">
        <f t="shared" si="1243"/>
        <v>1</v>
      </c>
      <c r="BF2112" s="15" t="str">
        <f t="shared" si="1214"/>
        <v>EN 10210</v>
      </c>
      <c r="BG2112" s="42">
        <v>16.599296000000002</v>
      </c>
      <c r="BH2112" s="17">
        <f t="shared" si="1215"/>
        <v>120</v>
      </c>
      <c r="BI2112" s="17">
        <f t="shared" si="1216"/>
        <v>80</v>
      </c>
      <c r="BK2112" s="17">
        <f t="shared" si="1217"/>
        <v>5.6</v>
      </c>
      <c r="BM2112" s="17">
        <f t="shared" si="1249"/>
        <v>5.6</v>
      </c>
      <c r="BX2112" s="18">
        <f t="shared" si="1218"/>
        <v>2033.8010368497276</v>
      </c>
      <c r="BY2112" s="42">
        <v>0.4</v>
      </c>
      <c r="BZ2112" s="43">
        <f t="shared" si="1219"/>
        <v>25.05427674069173</v>
      </c>
      <c r="CA2112" s="18">
        <f t="shared" si="1220"/>
        <v>3855569.9018399245</v>
      </c>
      <c r="CB2112" s="18">
        <f t="shared" si="1221"/>
        <v>64259.49836399874</v>
      </c>
      <c r="CC2112" s="18">
        <f t="shared" si="1222"/>
        <v>79635.453264933385</v>
      </c>
      <c r="CD2112" s="25">
        <f t="shared" si="1223"/>
        <v>1.239279099470048</v>
      </c>
      <c r="CE2112" s="26">
        <f t="shared" si="1224"/>
        <v>43.540163791985385</v>
      </c>
      <c r="CF2112" s="18">
        <f t="shared" si="1225"/>
        <v>1388.6810368497277</v>
      </c>
      <c r="CG2112" s="18">
        <f t="shared" si="1226"/>
        <v>940.68103684972766</v>
      </c>
      <c r="CH2112" s="18">
        <f t="shared" si="1227"/>
        <v>2045069.9459824804</v>
      </c>
      <c r="CI2112" s="18">
        <f t="shared" si="1228"/>
        <v>51126.748649562011</v>
      </c>
      <c r="CJ2112" s="18">
        <f t="shared" si="1229"/>
        <v>60105.03252793882</v>
      </c>
      <c r="CK2112" s="25">
        <f t="shared" si="1230"/>
        <v>1.1756083481841697</v>
      </c>
      <c r="CL2112" s="26">
        <f t="shared" si="1231"/>
        <v>31.710263511544056</v>
      </c>
      <c r="CZ2112" s="18">
        <f t="shared" si="1232"/>
        <v>4297480.8758237287</v>
      </c>
      <c r="DC2112" s="18">
        <f t="shared" si="1233"/>
        <v>16901.581555274592</v>
      </c>
      <c r="DD2112" s="17">
        <f t="shared" si="1234"/>
        <v>1</v>
      </c>
      <c r="DE2112" s="17">
        <f t="shared" si="1235"/>
        <v>1</v>
      </c>
      <c r="DF2112" s="17">
        <f t="shared" si="1236"/>
        <v>1</v>
      </c>
      <c r="DG2112" s="17">
        <f t="shared" si="1237"/>
        <v>1</v>
      </c>
      <c r="DH2112" s="17">
        <f t="shared" si="1238"/>
        <v>1</v>
      </c>
      <c r="DI2112" s="17">
        <f t="shared" si="1239"/>
        <v>1</v>
      </c>
      <c r="DJ2112" s="20" t="s">
        <v>1879</v>
      </c>
    </row>
    <row r="2113" spans="1:114" x14ac:dyDescent="0.2">
      <c r="A2113" s="15" t="s">
        <v>105</v>
      </c>
      <c r="B2113" s="10" t="s">
        <v>2208</v>
      </c>
      <c r="C2113" s="11">
        <f t="shared" si="1212"/>
        <v>18.535733999999991</v>
      </c>
      <c r="D2113" s="11">
        <f t="shared" si="1244"/>
        <v>120</v>
      </c>
      <c r="E2113" s="11">
        <f t="shared" si="1244"/>
        <v>80</v>
      </c>
      <c r="F2113" s="11">
        <f t="shared" si="1244"/>
        <v>0</v>
      </c>
      <c r="G2113" s="11">
        <f t="shared" si="1244"/>
        <v>6.3</v>
      </c>
      <c r="H2113" s="11">
        <f t="shared" si="1244"/>
        <v>0</v>
      </c>
      <c r="I2113" s="11">
        <f t="shared" si="1244"/>
        <v>9.4499999999999993</v>
      </c>
      <c r="J2113" s="11">
        <f t="shared" si="1244"/>
        <v>0</v>
      </c>
      <c r="K2113" s="11">
        <f t="shared" si="1246"/>
        <v>0</v>
      </c>
      <c r="L2113" s="11">
        <f t="shared" si="1246"/>
        <v>0</v>
      </c>
      <c r="M2113" s="11">
        <f t="shared" si="1246"/>
        <v>0</v>
      </c>
      <c r="N2113" s="11">
        <f t="shared" si="1246"/>
        <v>0</v>
      </c>
      <c r="O2113" s="11">
        <f t="shared" si="1246"/>
        <v>0</v>
      </c>
      <c r="P2113" s="11">
        <f t="shared" si="1246"/>
        <v>0</v>
      </c>
      <c r="Q2113" s="11">
        <f t="shared" si="1246"/>
        <v>0</v>
      </c>
      <c r="R2113" s="11">
        <f t="shared" si="1246"/>
        <v>0</v>
      </c>
      <c r="S2113" s="11">
        <f t="shared" si="1246"/>
        <v>0</v>
      </c>
      <c r="T2113" s="11">
        <f t="shared" si="1246"/>
        <v>2380.8215152101393</v>
      </c>
      <c r="U2113" s="40">
        <f t="shared" si="1213"/>
        <v>0.4</v>
      </c>
      <c r="V2113" s="11">
        <f t="shared" si="1248"/>
        <v>21.402450241315702</v>
      </c>
      <c r="W2113" s="11">
        <f t="shared" si="1248"/>
        <v>4084971.5846516164</v>
      </c>
      <c r="X2113" s="11">
        <f t="shared" si="1248"/>
        <v>68082.8597441936</v>
      </c>
      <c r="Y2113" s="11">
        <f t="shared" si="1248"/>
        <v>85566.820298513281</v>
      </c>
      <c r="Z2113" s="11">
        <f t="shared" si="1248"/>
        <v>1.2568041445381675</v>
      </c>
      <c r="AA2113" s="11">
        <f t="shared" si="1248"/>
        <v>41.422003466150208</v>
      </c>
      <c r="AB2113" s="11">
        <f t="shared" si="1248"/>
        <v>1613.8592496839156</v>
      </c>
      <c r="AC2113" s="11">
        <f t="shared" si="1248"/>
        <v>1109.8592496839158</v>
      </c>
      <c r="AD2113" s="11">
        <f t="shared" si="1247"/>
        <v>2171142.3925846512</v>
      </c>
      <c r="AE2113" s="11">
        <f t="shared" si="1247"/>
        <v>54278.559814616281</v>
      </c>
      <c r="AF2113" s="11">
        <f t="shared" si="1247"/>
        <v>64680.03530483495</v>
      </c>
      <c r="AG2113" s="11">
        <f t="shared" si="1247"/>
        <v>1.1916313831049314</v>
      </c>
      <c r="AH2113" s="11">
        <f t="shared" si="1247"/>
        <v>30.198177558389897</v>
      </c>
      <c r="AI2113" s="11">
        <f t="shared" si="1241"/>
        <v>0</v>
      </c>
      <c r="AJ2113" s="11">
        <f t="shared" si="1241"/>
        <v>0</v>
      </c>
      <c r="AK2113" s="11">
        <f t="shared" si="1241"/>
        <v>0</v>
      </c>
      <c r="AL2113" s="11">
        <f t="shared" si="1241"/>
        <v>0</v>
      </c>
      <c r="AM2113" s="11">
        <f t="shared" si="1241"/>
        <v>0</v>
      </c>
      <c r="AN2113" s="11">
        <f t="shared" si="1241"/>
        <v>0</v>
      </c>
      <c r="AO2113" s="11">
        <f t="shared" si="1241"/>
        <v>0</v>
      </c>
      <c r="AP2113" s="11">
        <f t="shared" si="1241"/>
        <v>0</v>
      </c>
      <c r="AQ2113" s="11">
        <f t="shared" si="1245"/>
        <v>0</v>
      </c>
      <c r="AR2113" s="11">
        <f t="shared" si="1245"/>
        <v>0</v>
      </c>
      <c r="AS2113" s="11">
        <f t="shared" si="1245"/>
        <v>0</v>
      </c>
      <c r="AT2113" s="11">
        <f t="shared" si="1245"/>
        <v>0</v>
      </c>
      <c r="AU2113" s="11">
        <f t="shared" si="1245"/>
        <v>0</v>
      </c>
      <c r="AV2113" s="11">
        <f t="shared" ref="AV2113:BE2146" si="1250">IF($A2113="x",CZ2113,"")</f>
        <v>4721248.5413599797</v>
      </c>
      <c r="AW2113" s="11">
        <f t="shared" si="1250"/>
        <v>0</v>
      </c>
      <c r="AX2113" s="11">
        <f t="shared" si="1250"/>
        <v>0</v>
      </c>
      <c r="AY2113" s="11">
        <f t="shared" si="1250"/>
        <v>16486.81849936783</v>
      </c>
      <c r="AZ2113" s="11">
        <f t="shared" si="1250"/>
        <v>1</v>
      </c>
      <c r="BA2113" s="11">
        <f t="shared" si="1243"/>
        <v>1</v>
      </c>
      <c r="BB2113" s="11">
        <f t="shared" si="1243"/>
        <v>1</v>
      </c>
      <c r="BC2113" s="11">
        <f t="shared" si="1243"/>
        <v>1</v>
      </c>
      <c r="BD2113" s="11">
        <f t="shared" si="1243"/>
        <v>1</v>
      </c>
      <c r="BE2113" s="11">
        <f t="shared" si="1243"/>
        <v>1</v>
      </c>
      <c r="BF2113" s="15" t="str">
        <f t="shared" si="1214"/>
        <v>EN 10210</v>
      </c>
      <c r="BG2113" s="42">
        <v>18.535733999999991</v>
      </c>
      <c r="BH2113" s="17">
        <f t="shared" si="1215"/>
        <v>120</v>
      </c>
      <c r="BI2113" s="17">
        <f t="shared" si="1216"/>
        <v>80</v>
      </c>
      <c r="BK2113" s="17">
        <f t="shared" si="1217"/>
        <v>6.3</v>
      </c>
      <c r="BM2113" s="17">
        <f t="shared" si="1249"/>
        <v>9.4499999999999993</v>
      </c>
      <c r="BX2113" s="18">
        <f t="shared" si="1218"/>
        <v>2380.8215152101393</v>
      </c>
      <c r="BY2113" s="42">
        <v>0.4</v>
      </c>
      <c r="BZ2113" s="43">
        <f t="shared" si="1219"/>
        <v>21.402450241315702</v>
      </c>
      <c r="CA2113" s="18">
        <f t="shared" si="1220"/>
        <v>4084971.5846516164</v>
      </c>
      <c r="CB2113" s="18">
        <f t="shared" si="1221"/>
        <v>68082.8597441936</v>
      </c>
      <c r="CC2113" s="18">
        <f t="shared" si="1222"/>
        <v>85566.820298513281</v>
      </c>
      <c r="CD2113" s="25">
        <f t="shared" si="1223"/>
        <v>1.2568041445381675</v>
      </c>
      <c r="CE2113" s="26">
        <f t="shared" si="1224"/>
        <v>41.422003466150208</v>
      </c>
      <c r="CF2113" s="18">
        <f t="shared" si="1225"/>
        <v>1613.8592496839156</v>
      </c>
      <c r="CG2113" s="18">
        <f t="shared" si="1226"/>
        <v>1109.8592496839158</v>
      </c>
      <c r="CH2113" s="18">
        <f t="shared" si="1227"/>
        <v>2171142.3925846512</v>
      </c>
      <c r="CI2113" s="18">
        <f t="shared" si="1228"/>
        <v>54278.559814616281</v>
      </c>
      <c r="CJ2113" s="18">
        <f t="shared" si="1229"/>
        <v>64680.03530483495</v>
      </c>
      <c r="CK2113" s="25">
        <f t="shared" si="1230"/>
        <v>1.1916313831049314</v>
      </c>
      <c r="CL2113" s="26">
        <f t="shared" si="1231"/>
        <v>30.198177558389897</v>
      </c>
      <c r="CZ2113" s="18">
        <f t="shared" si="1232"/>
        <v>4721248.5413599797</v>
      </c>
      <c r="DC2113" s="18">
        <f t="shared" si="1233"/>
        <v>16486.81849936783</v>
      </c>
      <c r="DD2113" s="17">
        <f t="shared" si="1234"/>
        <v>1</v>
      </c>
      <c r="DE2113" s="17">
        <f t="shared" si="1235"/>
        <v>1</v>
      </c>
      <c r="DF2113" s="17">
        <f t="shared" si="1236"/>
        <v>1</v>
      </c>
      <c r="DG2113" s="17">
        <f t="shared" si="1237"/>
        <v>1</v>
      </c>
      <c r="DH2113" s="17">
        <f t="shared" si="1238"/>
        <v>1</v>
      </c>
      <c r="DI2113" s="17">
        <f t="shared" si="1239"/>
        <v>1</v>
      </c>
      <c r="DJ2113" s="20" t="s">
        <v>1879</v>
      </c>
    </row>
    <row r="2114" spans="1:114" x14ac:dyDescent="0.2">
      <c r="A2114" s="15" t="s">
        <v>105</v>
      </c>
      <c r="B2114" s="10" t="s">
        <v>2209</v>
      </c>
      <c r="C2114" s="11">
        <f t="shared" si="1212"/>
        <v>20.711126000000004</v>
      </c>
      <c r="D2114" s="11">
        <f t="shared" si="1244"/>
        <v>120</v>
      </c>
      <c r="E2114" s="11">
        <f t="shared" si="1244"/>
        <v>80</v>
      </c>
      <c r="F2114" s="11">
        <f t="shared" si="1244"/>
        <v>0</v>
      </c>
      <c r="G2114" s="11">
        <f t="shared" si="1244"/>
        <v>7.1</v>
      </c>
      <c r="H2114" s="11">
        <f t="shared" si="1244"/>
        <v>0</v>
      </c>
      <c r="I2114" s="11">
        <f t="shared" si="1244"/>
        <v>10.649999999999999</v>
      </c>
      <c r="J2114" s="11">
        <f t="shared" si="1244"/>
        <v>0</v>
      </c>
      <c r="K2114" s="11">
        <f t="shared" si="1246"/>
        <v>0</v>
      </c>
      <c r="L2114" s="11">
        <f t="shared" si="1246"/>
        <v>0</v>
      </c>
      <c r="M2114" s="11">
        <f t="shared" si="1246"/>
        <v>0</v>
      </c>
      <c r="N2114" s="11">
        <f t="shared" si="1246"/>
        <v>0</v>
      </c>
      <c r="O2114" s="11">
        <f t="shared" si="1246"/>
        <v>0</v>
      </c>
      <c r="P2114" s="11">
        <f t="shared" si="1246"/>
        <v>0</v>
      </c>
      <c r="Q2114" s="11">
        <f t="shared" si="1246"/>
        <v>0</v>
      </c>
      <c r="R2114" s="11">
        <f t="shared" si="1246"/>
        <v>0</v>
      </c>
      <c r="S2114" s="11">
        <f t="shared" si="1246"/>
        <v>0</v>
      </c>
      <c r="T2114" s="11">
        <f t="shared" si="1246"/>
        <v>2663.2303497541725</v>
      </c>
      <c r="U2114" s="40">
        <f t="shared" si="1213"/>
        <v>0.4</v>
      </c>
      <c r="V2114" s="11">
        <f t="shared" si="1248"/>
        <v>19.132935315731238</v>
      </c>
      <c r="W2114" s="11">
        <f t="shared" si="1248"/>
        <v>4422854.0014636489</v>
      </c>
      <c r="X2114" s="11">
        <f t="shared" si="1248"/>
        <v>73714.233357727484</v>
      </c>
      <c r="Y2114" s="11">
        <f t="shared" si="1248"/>
        <v>93628.661044467648</v>
      </c>
      <c r="Z2114" s="11">
        <f t="shared" si="1248"/>
        <v>1.2701571566253362</v>
      </c>
      <c r="AA2114" s="11">
        <f t="shared" si="1248"/>
        <v>40.751813126512459</v>
      </c>
      <c r="AB2114" s="11">
        <f t="shared" si="1248"/>
        <v>1833.3707426698456</v>
      </c>
      <c r="AC2114" s="11">
        <f t="shared" si="1248"/>
        <v>1265.3707426698459</v>
      </c>
      <c r="AD2114" s="11">
        <f t="shared" si="1247"/>
        <v>2345114.8167528794</v>
      </c>
      <c r="AE2114" s="11">
        <f t="shared" si="1247"/>
        <v>58627.870418821985</v>
      </c>
      <c r="AF2114" s="11">
        <f t="shared" si="1247"/>
        <v>70706.846191070726</v>
      </c>
      <c r="AG2114" s="11">
        <f t="shared" si="1247"/>
        <v>1.2060278786515652</v>
      </c>
      <c r="AH2114" s="11">
        <f t="shared" si="1247"/>
        <v>29.674109138297297</v>
      </c>
      <c r="AI2114" s="11">
        <f t="shared" si="1241"/>
        <v>0</v>
      </c>
      <c r="AJ2114" s="11">
        <f t="shared" si="1241"/>
        <v>0</v>
      </c>
      <c r="AK2114" s="11">
        <f t="shared" si="1241"/>
        <v>0</v>
      </c>
      <c r="AL2114" s="11">
        <f t="shared" si="1241"/>
        <v>0</v>
      </c>
      <c r="AM2114" s="11">
        <f t="shared" ref="AM2114:AU2142" si="1251">IF($A2114="x",CQ2114,"")</f>
        <v>0</v>
      </c>
      <c r="AN2114" s="11">
        <f t="shared" si="1251"/>
        <v>0</v>
      </c>
      <c r="AO2114" s="11">
        <f t="shared" si="1251"/>
        <v>0</v>
      </c>
      <c r="AP2114" s="11">
        <f t="shared" si="1251"/>
        <v>0</v>
      </c>
      <c r="AQ2114" s="11">
        <f t="shared" si="1251"/>
        <v>0</v>
      </c>
      <c r="AR2114" s="11">
        <f t="shared" si="1251"/>
        <v>0</v>
      </c>
      <c r="AS2114" s="11">
        <f t="shared" si="1251"/>
        <v>0</v>
      </c>
      <c r="AT2114" s="11">
        <f t="shared" si="1251"/>
        <v>0</v>
      </c>
      <c r="AU2114" s="11">
        <f t="shared" si="1251"/>
        <v>0</v>
      </c>
      <c r="AV2114" s="11">
        <f t="shared" si="1250"/>
        <v>5177088.3342681378</v>
      </c>
      <c r="AW2114" s="11">
        <f t="shared" si="1250"/>
        <v>0</v>
      </c>
      <c r="AX2114" s="11">
        <f t="shared" si="1250"/>
        <v>0</v>
      </c>
      <c r="AY2114" s="11">
        <f t="shared" si="1250"/>
        <v>16114.641485339693</v>
      </c>
      <c r="AZ2114" s="11">
        <f t="shared" si="1250"/>
        <v>1</v>
      </c>
      <c r="BA2114" s="11">
        <f t="shared" si="1243"/>
        <v>1</v>
      </c>
      <c r="BB2114" s="11">
        <f t="shared" si="1243"/>
        <v>1</v>
      </c>
      <c r="BC2114" s="11">
        <f t="shared" si="1243"/>
        <v>1</v>
      </c>
      <c r="BD2114" s="11">
        <f t="shared" si="1243"/>
        <v>1</v>
      </c>
      <c r="BE2114" s="11">
        <f t="shared" si="1243"/>
        <v>1</v>
      </c>
      <c r="BF2114" s="15" t="str">
        <f t="shared" si="1214"/>
        <v>EN 10210</v>
      </c>
      <c r="BG2114" s="42">
        <v>20.711126000000004</v>
      </c>
      <c r="BH2114" s="17">
        <f t="shared" si="1215"/>
        <v>120</v>
      </c>
      <c r="BI2114" s="17">
        <f t="shared" si="1216"/>
        <v>80</v>
      </c>
      <c r="BK2114" s="17">
        <f t="shared" si="1217"/>
        <v>7.1</v>
      </c>
      <c r="BM2114" s="17">
        <f t="shared" si="1249"/>
        <v>10.649999999999999</v>
      </c>
      <c r="BX2114" s="18">
        <f t="shared" si="1218"/>
        <v>2663.2303497541725</v>
      </c>
      <c r="BY2114" s="42">
        <v>0.4</v>
      </c>
      <c r="BZ2114" s="43">
        <f t="shared" si="1219"/>
        <v>19.132935315731238</v>
      </c>
      <c r="CA2114" s="18">
        <f t="shared" si="1220"/>
        <v>4422854.0014636489</v>
      </c>
      <c r="CB2114" s="18">
        <f t="shared" si="1221"/>
        <v>73714.233357727484</v>
      </c>
      <c r="CC2114" s="18">
        <f t="shared" si="1222"/>
        <v>93628.661044467648</v>
      </c>
      <c r="CD2114" s="25">
        <f t="shared" si="1223"/>
        <v>1.2701571566253362</v>
      </c>
      <c r="CE2114" s="26">
        <f t="shared" si="1224"/>
        <v>40.751813126512459</v>
      </c>
      <c r="CF2114" s="18">
        <f t="shared" si="1225"/>
        <v>1833.3707426698456</v>
      </c>
      <c r="CG2114" s="18">
        <f t="shared" si="1226"/>
        <v>1265.3707426698459</v>
      </c>
      <c r="CH2114" s="18">
        <f t="shared" si="1227"/>
        <v>2345114.8167528794</v>
      </c>
      <c r="CI2114" s="18">
        <f t="shared" si="1228"/>
        <v>58627.870418821985</v>
      </c>
      <c r="CJ2114" s="18">
        <f t="shared" si="1229"/>
        <v>70706.846191070726</v>
      </c>
      <c r="CK2114" s="25">
        <f t="shared" si="1230"/>
        <v>1.2060278786515652</v>
      </c>
      <c r="CL2114" s="26">
        <f t="shared" si="1231"/>
        <v>29.674109138297297</v>
      </c>
      <c r="CZ2114" s="18">
        <f t="shared" si="1232"/>
        <v>5177088.3342681378</v>
      </c>
      <c r="DC2114" s="18">
        <f t="shared" si="1233"/>
        <v>16114.641485339693</v>
      </c>
      <c r="DD2114" s="17">
        <f t="shared" si="1234"/>
        <v>1</v>
      </c>
      <c r="DE2114" s="17">
        <f t="shared" si="1235"/>
        <v>1</v>
      </c>
      <c r="DF2114" s="17">
        <f t="shared" si="1236"/>
        <v>1</v>
      </c>
      <c r="DG2114" s="17">
        <f t="shared" si="1237"/>
        <v>1</v>
      </c>
      <c r="DH2114" s="17">
        <f t="shared" si="1238"/>
        <v>1</v>
      </c>
      <c r="DI2114" s="17">
        <f t="shared" si="1239"/>
        <v>1</v>
      </c>
      <c r="DJ2114" s="20" t="s">
        <v>1879</v>
      </c>
    </row>
    <row r="2115" spans="1:114" x14ac:dyDescent="0.2">
      <c r="A2115" s="15" t="s">
        <v>105</v>
      </c>
      <c r="B2115" s="10" t="s">
        <v>2210</v>
      </c>
      <c r="C2115" s="11">
        <f t="shared" si="1212"/>
        <v>23.110399999999998</v>
      </c>
      <c r="D2115" s="11">
        <f t="shared" si="1244"/>
        <v>120</v>
      </c>
      <c r="E2115" s="11">
        <f t="shared" si="1244"/>
        <v>80</v>
      </c>
      <c r="F2115" s="11">
        <f t="shared" si="1244"/>
        <v>0</v>
      </c>
      <c r="G2115" s="11">
        <f t="shared" si="1244"/>
        <v>8</v>
      </c>
      <c r="H2115" s="11">
        <f t="shared" si="1244"/>
        <v>0</v>
      </c>
      <c r="I2115" s="11">
        <f t="shared" si="1244"/>
        <v>12</v>
      </c>
      <c r="J2115" s="11">
        <f t="shared" si="1244"/>
        <v>0</v>
      </c>
      <c r="K2115" s="11">
        <f t="shared" si="1246"/>
        <v>0</v>
      </c>
      <c r="L2115" s="11">
        <f t="shared" si="1246"/>
        <v>0</v>
      </c>
      <c r="M2115" s="11">
        <f t="shared" si="1246"/>
        <v>0</v>
      </c>
      <c r="N2115" s="11">
        <f t="shared" si="1246"/>
        <v>0</v>
      </c>
      <c r="O2115" s="11">
        <f t="shared" si="1246"/>
        <v>0</v>
      </c>
      <c r="P2115" s="11">
        <f t="shared" si="1246"/>
        <v>0</v>
      </c>
      <c r="Q2115" s="11">
        <f t="shared" si="1246"/>
        <v>0</v>
      </c>
      <c r="R2115" s="11">
        <f t="shared" si="1246"/>
        <v>0</v>
      </c>
      <c r="S2115" s="11">
        <f t="shared" si="1246"/>
        <v>0</v>
      </c>
      <c r="T2115" s="11">
        <f t="shared" si="1246"/>
        <v>2975.5751316061705</v>
      </c>
      <c r="U2115" s="40">
        <f t="shared" si="1213"/>
        <v>0.4</v>
      </c>
      <c r="V2115" s="11">
        <f t="shared" si="1248"/>
        <v>17.124559709985846</v>
      </c>
      <c r="W2115" s="11">
        <f t="shared" si="1248"/>
        <v>4758307.3740710942</v>
      </c>
      <c r="X2115" s="11">
        <f t="shared" si="1248"/>
        <v>79305.122901184906</v>
      </c>
      <c r="Y2115" s="11">
        <f t="shared" si="1248"/>
        <v>101972.57543942615</v>
      </c>
      <c r="Z2115" s="11">
        <f t="shared" si="1248"/>
        <v>1.2858258295177871</v>
      </c>
      <c r="AA2115" s="11">
        <f t="shared" si="1248"/>
        <v>39.989022310945202</v>
      </c>
      <c r="AB2115" s="11">
        <f t="shared" si="1248"/>
        <v>2084.2477193189875</v>
      </c>
      <c r="AC2115" s="11">
        <f t="shared" si="1248"/>
        <v>1444.247719318987</v>
      </c>
      <c r="AD2115" s="11">
        <f t="shared" si="1247"/>
        <v>2516623.4442216437</v>
      </c>
      <c r="AE2115" s="11">
        <f t="shared" si="1247"/>
        <v>62915.586105541093</v>
      </c>
      <c r="AF2115" s="11">
        <f t="shared" si="1247"/>
        <v>76927.621053046401</v>
      </c>
      <c r="AG2115" s="11">
        <f t="shared" si="1247"/>
        <v>1.222711665182616</v>
      </c>
      <c r="AH2115" s="11">
        <f t="shared" si="1247"/>
        <v>29.081959065685016</v>
      </c>
      <c r="AI2115" s="11">
        <f t="shared" si="1247"/>
        <v>0</v>
      </c>
      <c r="AJ2115" s="11">
        <f t="shared" si="1247"/>
        <v>0</v>
      </c>
      <c r="AK2115" s="11">
        <f t="shared" si="1247"/>
        <v>0</v>
      </c>
      <c r="AL2115" s="11">
        <f t="shared" si="1247"/>
        <v>0</v>
      </c>
      <c r="AM2115" s="11">
        <f t="shared" si="1251"/>
        <v>0</v>
      </c>
      <c r="AN2115" s="11">
        <f t="shared" si="1251"/>
        <v>0</v>
      </c>
      <c r="AO2115" s="11">
        <f t="shared" si="1251"/>
        <v>0</v>
      </c>
      <c r="AP2115" s="11">
        <f t="shared" si="1251"/>
        <v>0</v>
      </c>
      <c r="AQ2115" s="11">
        <f t="shared" si="1251"/>
        <v>0</v>
      </c>
      <c r="AR2115" s="11">
        <f t="shared" si="1251"/>
        <v>0</v>
      </c>
      <c r="AS2115" s="11">
        <f t="shared" si="1251"/>
        <v>0</v>
      </c>
      <c r="AT2115" s="11">
        <f t="shared" si="1251"/>
        <v>0</v>
      </c>
      <c r="AU2115" s="11">
        <f t="shared" si="1251"/>
        <v>0</v>
      </c>
      <c r="AV2115" s="11">
        <f t="shared" si="1250"/>
        <v>5654617.0434782607</v>
      </c>
      <c r="AW2115" s="11">
        <f t="shared" si="1250"/>
        <v>0</v>
      </c>
      <c r="AX2115" s="11">
        <f t="shared" si="1250"/>
        <v>0</v>
      </c>
      <c r="AY2115" s="11">
        <f t="shared" si="1250"/>
        <v>15688.495438637974</v>
      </c>
      <c r="AZ2115" s="11">
        <f t="shared" si="1250"/>
        <v>1</v>
      </c>
      <c r="BA2115" s="11">
        <f t="shared" si="1243"/>
        <v>1</v>
      </c>
      <c r="BB2115" s="11">
        <f t="shared" si="1243"/>
        <v>1</v>
      </c>
      <c r="BC2115" s="11">
        <f t="shared" si="1243"/>
        <v>1</v>
      </c>
      <c r="BD2115" s="11">
        <f t="shared" si="1243"/>
        <v>1</v>
      </c>
      <c r="BE2115" s="11">
        <f t="shared" si="1243"/>
        <v>1</v>
      </c>
      <c r="BF2115" s="15" t="str">
        <f t="shared" si="1214"/>
        <v>EN 10210</v>
      </c>
      <c r="BG2115" s="42">
        <v>23.110399999999998</v>
      </c>
      <c r="BH2115" s="17">
        <f t="shared" si="1215"/>
        <v>120</v>
      </c>
      <c r="BI2115" s="17">
        <f t="shared" si="1216"/>
        <v>80</v>
      </c>
      <c r="BK2115" s="17">
        <f t="shared" si="1217"/>
        <v>8</v>
      </c>
      <c r="BM2115" s="17">
        <f t="shared" si="1249"/>
        <v>12</v>
      </c>
      <c r="BX2115" s="18">
        <f t="shared" si="1218"/>
        <v>2975.5751316061705</v>
      </c>
      <c r="BY2115" s="42">
        <v>0.4</v>
      </c>
      <c r="BZ2115" s="43">
        <f t="shared" si="1219"/>
        <v>17.124559709985846</v>
      </c>
      <c r="CA2115" s="18">
        <f t="shared" si="1220"/>
        <v>4758307.3740710942</v>
      </c>
      <c r="CB2115" s="18">
        <f t="shared" si="1221"/>
        <v>79305.122901184906</v>
      </c>
      <c r="CC2115" s="18">
        <f t="shared" si="1222"/>
        <v>101972.57543942615</v>
      </c>
      <c r="CD2115" s="25">
        <f t="shared" si="1223"/>
        <v>1.2858258295177871</v>
      </c>
      <c r="CE2115" s="26">
        <f t="shared" si="1224"/>
        <v>39.989022310945202</v>
      </c>
      <c r="CF2115" s="18">
        <f t="shared" si="1225"/>
        <v>2084.2477193189875</v>
      </c>
      <c r="CG2115" s="18">
        <f t="shared" si="1226"/>
        <v>1444.247719318987</v>
      </c>
      <c r="CH2115" s="18">
        <f t="shared" si="1227"/>
        <v>2516623.4442216437</v>
      </c>
      <c r="CI2115" s="18">
        <f t="shared" si="1228"/>
        <v>62915.586105541093</v>
      </c>
      <c r="CJ2115" s="18">
        <f t="shared" si="1229"/>
        <v>76927.621053046401</v>
      </c>
      <c r="CK2115" s="25">
        <f t="shared" si="1230"/>
        <v>1.222711665182616</v>
      </c>
      <c r="CL2115" s="26">
        <f t="shared" si="1231"/>
        <v>29.081959065685016</v>
      </c>
      <c r="CZ2115" s="18">
        <f t="shared" si="1232"/>
        <v>5654617.0434782607</v>
      </c>
      <c r="DC2115" s="18">
        <f t="shared" si="1233"/>
        <v>15688.495438637974</v>
      </c>
      <c r="DD2115" s="17">
        <f t="shared" si="1234"/>
        <v>1</v>
      </c>
      <c r="DE2115" s="17">
        <f t="shared" si="1235"/>
        <v>1</v>
      </c>
      <c r="DF2115" s="17">
        <f t="shared" si="1236"/>
        <v>1</v>
      </c>
      <c r="DG2115" s="17">
        <f t="shared" si="1237"/>
        <v>1</v>
      </c>
      <c r="DH2115" s="17">
        <f t="shared" si="1238"/>
        <v>1</v>
      </c>
      <c r="DI2115" s="17">
        <f t="shared" si="1239"/>
        <v>1</v>
      </c>
      <c r="DJ2115" s="20" t="s">
        <v>1879</v>
      </c>
    </row>
    <row r="2116" spans="1:114" x14ac:dyDescent="0.2">
      <c r="A2116" s="15" t="s">
        <v>105</v>
      </c>
      <c r="B2116" s="10" t="s">
        <v>2211</v>
      </c>
      <c r="C2116" s="11">
        <f t="shared" si="1212"/>
        <v>25.200384</v>
      </c>
      <c r="D2116" s="11">
        <f t="shared" si="1244"/>
        <v>120</v>
      </c>
      <c r="E2116" s="11">
        <f t="shared" si="1244"/>
        <v>80</v>
      </c>
      <c r="F2116" s="11">
        <f t="shared" si="1244"/>
        <v>0</v>
      </c>
      <c r="G2116" s="11">
        <f t="shared" si="1244"/>
        <v>8.8000000000000007</v>
      </c>
      <c r="H2116" s="11">
        <f t="shared" si="1244"/>
        <v>0</v>
      </c>
      <c r="I2116" s="11">
        <f t="shared" si="1244"/>
        <v>13.200000000000001</v>
      </c>
      <c r="J2116" s="11">
        <f t="shared" si="1244"/>
        <v>0</v>
      </c>
      <c r="K2116" s="11">
        <f t="shared" si="1246"/>
        <v>0</v>
      </c>
      <c r="L2116" s="11">
        <f t="shared" si="1246"/>
        <v>0</v>
      </c>
      <c r="M2116" s="11">
        <f t="shared" si="1246"/>
        <v>0</v>
      </c>
      <c r="N2116" s="11">
        <f t="shared" si="1246"/>
        <v>0</v>
      </c>
      <c r="O2116" s="11">
        <f t="shared" si="1246"/>
        <v>0</v>
      </c>
      <c r="P2116" s="11">
        <f t="shared" si="1246"/>
        <v>0</v>
      </c>
      <c r="Q2116" s="11">
        <f t="shared" si="1246"/>
        <v>0</v>
      </c>
      <c r="R2116" s="11">
        <f t="shared" si="1246"/>
        <v>0</v>
      </c>
      <c r="S2116" s="11">
        <f t="shared" si="1246"/>
        <v>0</v>
      </c>
      <c r="T2116" s="11">
        <f t="shared" si="1246"/>
        <v>3248.4459092434663</v>
      </c>
      <c r="U2116" s="40">
        <f t="shared" si="1213"/>
        <v>0.4</v>
      </c>
      <c r="V2116" s="11">
        <f t="shared" si="1248"/>
        <v>15.686089729167113</v>
      </c>
      <c r="W2116" s="11">
        <f t="shared" si="1248"/>
        <v>5017893.5647791792</v>
      </c>
      <c r="X2116" s="11">
        <f t="shared" si="1248"/>
        <v>83631.559412986317</v>
      </c>
      <c r="Y2116" s="11">
        <f t="shared" si="1248"/>
        <v>108752.57946762037</v>
      </c>
      <c r="Z2116" s="11">
        <f t="shared" si="1248"/>
        <v>1.3003772766041866</v>
      </c>
      <c r="AA2116" s="11">
        <f t="shared" si="1248"/>
        <v>39.302746734866091</v>
      </c>
      <c r="AB2116" s="11">
        <f t="shared" si="1248"/>
        <v>2310.7397403759742</v>
      </c>
      <c r="AC2116" s="11">
        <f t="shared" si="1248"/>
        <v>1606.7397403759744</v>
      </c>
      <c r="AD2116" s="11">
        <f t="shared" si="1247"/>
        <v>2648424.2022247529</v>
      </c>
      <c r="AE2116" s="11">
        <f t="shared" si="1247"/>
        <v>66210.605055618827</v>
      </c>
      <c r="AF2116" s="11">
        <f t="shared" si="1247"/>
        <v>81968.184660100887</v>
      </c>
      <c r="AG2116" s="11">
        <f t="shared" si="1247"/>
        <v>1.2379917777710268</v>
      </c>
      <c r="AH2116" s="11">
        <f t="shared" si="1247"/>
        <v>28.553276714959225</v>
      </c>
      <c r="AI2116" s="11">
        <f t="shared" si="1247"/>
        <v>0</v>
      </c>
      <c r="AJ2116" s="11">
        <f t="shared" si="1247"/>
        <v>0</v>
      </c>
      <c r="AK2116" s="11">
        <f t="shared" si="1247"/>
        <v>0</v>
      </c>
      <c r="AL2116" s="11">
        <f t="shared" si="1247"/>
        <v>0</v>
      </c>
      <c r="AM2116" s="11">
        <f t="shared" si="1251"/>
        <v>0</v>
      </c>
      <c r="AN2116" s="11">
        <f t="shared" si="1251"/>
        <v>0</v>
      </c>
      <c r="AO2116" s="11">
        <f t="shared" si="1251"/>
        <v>0</v>
      </c>
      <c r="AP2116" s="11">
        <f t="shared" si="1251"/>
        <v>0</v>
      </c>
      <c r="AQ2116" s="11">
        <f t="shared" si="1251"/>
        <v>0</v>
      </c>
      <c r="AR2116" s="11">
        <f t="shared" si="1251"/>
        <v>0</v>
      </c>
      <c r="AS2116" s="11">
        <f t="shared" si="1251"/>
        <v>0</v>
      </c>
      <c r="AT2116" s="11">
        <f t="shared" si="1251"/>
        <v>0</v>
      </c>
      <c r="AU2116" s="11">
        <f t="shared" si="1251"/>
        <v>0</v>
      </c>
      <c r="AV2116" s="11">
        <f t="shared" si="1250"/>
        <v>6048635.2428912297</v>
      </c>
      <c r="AW2116" s="11">
        <f t="shared" si="1250"/>
        <v>0</v>
      </c>
      <c r="AX2116" s="11">
        <f t="shared" si="1250"/>
        <v>0</v>
      </c>
      <c r="AY2116" s="11">
        <f t="shared" si="1250"/>
        <v>15303.079480751949</v>
      </c>
      <c r="AZ2116" s="11">
        <f t="shared" si="1250"/>
        <v>1</v>
      </c>
      <c r="BA2116" s="11">
        <f t="shared" si="1243"/>
        <v>1</v>
      </c>
      <c r="BB2116" s="11">
        <f t="shared" si="1243"/>
        <v>1</v>
      </c>
      <c r="BC2116" s="11">
        <f t="shared" si="1243"/>
        <v>1</v>
      </c>
      <c r="BD2116" s="11">
        <f t="shared" si="1243"/>
        <v>1</v>
      </c>
      <c r="BE2116" s="11">
        <f t="shared" si="1243"/>
        <v>1</v>
      </c>
      <c r="BF2116" s="15" t="str">
        <f t="shared" si="1214"/>
        <v>EN 10210</v>
      </c>
      <c r="BG2116" s="42">
        <v>25.200384</v>
      </c>
      <c r="BH2116" s="17">
        <f t="shared" si="1215"/>
        <v>120</v>
      </c>
      <c r="BI2116" s="17">
        <f t="shared" si="1216"/>
        <v>80</v>
      </c>
      <c r="BK2116" s="17">
        <f t="shared" si="1217"/>
        <v>8.8000000000000007</v>
      </c>
      <c r="BM2116" s="17">
        <f t="shared" si="1249"/>
        <v>13.200000000000001</v>
      </c>
      <c r="BX2116" s="18">
        <f t="shared" si="1218"/>
        <v>3248.4459092434663</v>
      </c>
      <c r="BY2116" s="42">
        <v>0.4</v>
      </c>
      <c r="BZ2116" s="43">
        <f t="shared" si="1219"/>
        <v>15.686089729167113</v>
      </c>
      <c r="CA2116" s="18">
        <f t="shared" si="1220"/>
        <v>5017893.5647791792</v>
      </c>
      <c r="CB2116" s="18">
        <f t="shared" si="1221"/>
        <v>83631.559412986317</v>
      </c>
      <c r="CC2116" s="18">
        <f t="shared" si="1222"/>
        <v>108752.57946762037</v>
      </c>
      <c r="CD2116" s="25">
        <f t="shared" si="1223"/>
        <v>1.3003772766041866</v>
      </c>
      <c r="CE2116" s="26">
        <f t="shared" si="1224"/>
        <v>39.302746734866091</v>
      </c>
      <c r="CF2116" s="18">
        <f t="shared" si="1225"/>
        <v>2310.7397403759742</v>
      </c>
      <c r="CG2116" s="18">
        <f t="shared" si="1226"/>
        <v>1606.7397403759744</v>
      </c>
      <c r="CH2116" s="18">
        <f t="shared" si="1227"/>
        <v>2648424.2022247529</v>
      </c>
      <c r="CI2116" s="18">
        <f t="shared" si="1228"/>
        <v>66210.605055618827</v>
      </c>
      <c r="CJ2116" s="18">
        <f t="shared" si="1229"/>
        <v>81968.184660100887</v>
      </c>
      <c r="CK2116" s="25">
        <f t="shared" si="1230"/>
        <v>1.2379917777710268</v>
      </c>
      <c r="CL2116" s="26">
        <f t="shared" si="1231"/>
        <v>28.553276714959225</v>
      </c>
      <c r="CZ2116" s="18">
        <f t="shared" si="1232"/>
        <v>6048635.2428912297</v>
      </c>
      <c r="DC2116" s="18">
        <f t="shared" si="1233"/>
        <v>15303.079480751949</v>
      </c>
      <c r="DD2116" s="17">
        <f t="shared" si="1234"/>
        <v>1</v>
      </c>
      <c r="DE2116" s="17">
        <f t="shared" si="1235"/>
        <v>1</v>
      </c>
      <c r="DF2116" s="17">
        <f t="shared" si="1236"/>
        <v>1</v>
      </c>
      <c r="DG2116" s="17">
        <f t="shared" si="1237"/>
        <v>1</v>
      </c>
      <c r="DH2116" s="17">
        <f t="shared" si="1238"/>
        <v>1</v>
      </c>
      <c r="DI2116" s="17">
        <f t="shared" si="1239"/>
        <v>1</v>
      </c>
      <c r="DJ2116" s="20" t="s">
        <v>1879</v>
      </c>
    </row>
    <row r="2117" spans="1:114" x14ac:dyDescent="0.2">
      <c r="A2117" s="15" t="s">
        <v>105</v>
      </c>
      <c r="B2117" s="10" t="s">
        <v>2212</v>
      </c>
      <c r="C2117" s="11">
        <f t="shared" si="1212"/>
        <v>28.26</v>
      </c>
      <c r="D2117" s="11">
        <f t="shared" si="1244"/>
        <v>120</v>
      </c>
      <c r="E2117" s="11">
        <f t="shared" si="1244"/>
        <v>80</v>
      </c>
      <c r="F2117" s="11">
        <f t="shared" si="1244"/>
        <v>0</v>
      </c>
      <c r="G2117" s="11">
        <f t="shared" si="1244"/>
        <v>10</v>
      </c>
      <c r="H2117" s="11">
        <f t="shared" si="1244"/>
        <v>0</v>
      </c>
      <c r="I2117" s="11">
        <f t="shared" si="1244"/>
        <v>15</v>
      </c>
      <c r="J2117" s="11">
        <f t="shared" si="1244"/>
        <v>0</v>
      </c>
      <c r="K2117" s="11">
        <f t="shared" si="1246"/>
        <v>0</v>
      </c>
      <c r="L2117" s="11">
        <f t="shared" si="1246"/>
        <v>0</v>
      </c>
      <c r="M2117" s="11">
        <f t="shared" si="1246"/>
        <v>0</v>
      </c>
      <c r="N2117" s="11">
        <f t="shared" si="1246"/>
        <v>0</v>
      </c>
      <c r="O2117" s="11">
        <f t="shared" si="1246"/>
        <v>0</v>
      </c>
      <c r="P2117" s="11">
        <f t="shared" si="1246"/>
        <v>0</v>
      </c>
      <c r="Q2117" s="11">
        <f t="shared" si="1246"/>
        <v>0</v>
      </c>
      <c r="R2117" s="11">
        <f t="shared" si="1246"/>
        <v>0</v>
      </c>
      <c r="S2117" s="11">
        <f t="shared" si="1246"/>
        <v>0</v>
      </c>
      <c r="T2117" s="11">
        <f t="shared" si="1246"/>
        <v>3649.3361431346411</v>
      </c>
      <c r="U2117" s="40">
        <f t="shared" si="1213"/>
        <v>0.4</v>
      </c>
      <c r="V2117" s="11">
        <f t="shared" si="1248"/>
        <v>13.96292695826318</v>
      </c>
      <c r="W2117" s="11">
        <f t="shared" si="1248"/>
        <v>5341415.7758141309</v>
      </c>
      <c r="X2117" s="11">
        <f t="shared" si="1248"/>
        <v>89023.596263568848</v>
      </c>
      <c r="Y2117" s="11">
        <f t="shared" si="1248"/>
        <v>117815.63048359044</v>
      </c>
      <c r="Z2117" s="11">
        <f t="shared" si="1248"/>
        <v>1.3234202551734497</v>
      </c>
      <c r="AA2117" s="11">
        <f t="shared" si="1248"/>
        <v>38.257911498850397</v>
      </c>
      <c r="AB2117" s="11">
        <f t="shared" si="1248"/>
        <v>2656.6370614359175</v>
      </c>
      <c r="AC2117" s="11">
        <f t="shared" si="1248"/>
        <v>1856.6370614359173</v>
      </c>
      <c r="AD2117" s="11">
        <f t="shared" si="1247"/>
        <v>2811445.3810448805</v>
      </c>
      <c r="AE2117" s="11">
        <f t="shared" si="1247"/>
        <v>70286.134526122012</v>
      </c>
      <c r="AF2117" s="11">
        <f t="shared" si="1247"/>
        <v>88682.889254872091</v>
      </c>
      <c r="AG2117" s="11">
        <f t="shared" si="1247"/>
        <v>1.261740880371119</v>
      </c>
      <c r="AH2117" s="11">
        <f t="shared" si="1247"/>
        <v>27.756064699719548</v>
      </c>
      <c r="AI2117" s="11">
        <f t="shared" si="1247"/>
        <v>0</v>
      </c>
      <c r="AJ2117" s="11">
        <f t="shared" si="1247"/>
        <v>0</v>
      </c>
      <c r="AK2117" s="11">
        <f t="shared" si="1247"/>
        <v>0</v>
      </c>
      <c r="AL2117" s="11">
        <f t="shared" si="1247"/>
        <v>0</v>
      </c>
      <c r="AM2117" s="11">
        <f t="shared" si="1251"/>
        <v>0</v>
      </c>
      <c r="AN2117" s="11">
        <f t="shared" si="1251"/>
        <v>0</v>
      </c>
      <c r="AO2117" s="11">
        <f t="shared" si="1251"/>
        <v>0</v>
      </c>
      <c r="AP2117" s="11">
        <f t="shared" si="1251"/>
        <v>0</v>
      </c>
      <c r="AQ2117" s="11">
        <f t="shared" si="1251"/>
        <v>0</v>
      </c>
      <c r="AR2117" s="11">
        <f t="shared" si="1251"/>
        <v>0</v>
      </c>
      <c r="AS2117" s="11">
        <f t="shared" si="1251"/>
        <v>0</v>
      </c>
      <c r="AT2117" s="11">
        <f t="shared" si="1251"/>
        <v>0</v>
      </c>
      <c r="AU2117" s="11">
        <f t="shared" si="1251"/>
        <v>0</v>
      </c>
      <c r="AV2117" s="11">
        <f t="shared" si="1250"/>
        <v>6587777.777777778</v>
      </c>
      <c r="AW2117" s="11">
        <f t="shared" si="1250"/>
        <v>0</v>
      </c>
      <c r="AX2117" s="11">
        <f t="shared" si="1250"/>
        <v>0</v>
      </c>
      <c r="AY2117" s="11">
        <f t="shared" si="1250"/>
        <v>14713.274122871835</v>
      </c>
      <c r="AZ2117" s="11">
        <f t="shared" si="1250"/>
        <v>1</v>
      </c>
      <c r="BA2117" s="11">
        <f t="shared" si="1243"/>
        <v>1</v>
      </c>
      <c r="BB2117" s="11">
        <f t="shared" si="1243"/>
        <v>1</v>
      </c>
      <c r="BC2117" s="11">
        <f t="shared" si="1243"/>
        <v>1</v>
      </c>
      <c r="BD2117" s="11">
        <f t="shared" si="1243"/>
        <v>1</v>
      </c>
      <c r="BE2117" s="11">
        <f t="shared" si="1243"/>
        <v>1</v>
      </c>
      <c r="BF2117" s="15" t="str">
        <f t="shared" si="1214"/>
        <v>EN 10210</v>
      </c>
      <c r="BG2117" s="42">
        <v>28.26</v>
      </c>
      <c r="BH2117" s="17">
        <f t="shared" si="1215"/>
        <v>120</v>
      </c>
      <c r="BI2117" s="17">
        <f t="shared" si="1216"/>
        <v>80</v>
      </c>
      <c r="BK2117" s="17">
        <f t="shared" si="1217"/>
        <v>10</v>
      </c>
      <c r="BM2117" s="17">
        <f t="shared" si="1249"/>
        <v>15</v>
      </c>
      <c r="BX2117" s="18">
        <f t="shared" si="1218"/>
        <v>3649.3361431346411</v>
      </c>
      <c r="BY2117" s="42">
        <v>0.4</v>
      </c>
      <c r="BZ2117" s="43">
        <f t="shared" si="1219"/>
        <v>13.96292695826318</v>
      </c>
      <c r="CA2117" s="18">
        <f t="shared" si="1220"/>
        <v>5341415.7758141309</v>
      </c>
      <c r="CB2117" s="18">
        <f t="shared" si="1221"/>
        <v>89023.596263568848</v>
      </c>
      <c r="CC2117" s="18">
        <f t="shared" si="1222"/>
        <v>117815.63048359044</v>
      </c>
      <c r="CD2117" s="25">
        <f t="shared" si="1223"/>
        <v>1.3234202551734497</v>
      </c>
      <c r="CE2117" s="26">
        <f t="shared" si="1224"/>
        <v>38.257911498850397</v>
      </c>
      <c r="CF2117" s="18">
        <f t="shared" si="1225"/>
        <v>2656.6370614359175</v>
      </c>
      <c r="CG2117" s="18">
        <f t="shared" si="1226"/>
        <v>1856.6370614359173</v>
      </c>
      <c r="CH2117" s="18">
        <f t="shared" si="1227"/>
        <v>2811445.3810448805</v>
      </c>
      <c r="CI2117" s="18">
        <f t="shared" si="1228"/>
        <v>70286.134526122012</v>
      </c>
      <c r="CJ2117" s="18">
        <f t="shared" si="1229"/>
        <v>88682.889254872091</v>
      </c>
      <c r="CK2117" s="25">
        <f t="shared" si="1230"/>
        <v>1.261740880371119</v>
      </c>
      <c r="CL2117" s="26">
        <f t="shared" si="1231"/>
        <v>27.756064699719548</v>
      </c>
      <c r="CZ2117" s="18">
        <f t="shared" si="1232"/>
        <v>6587777.777777778</v>
      </c>
      <c r="DC2117" s="18">
        <f t="shared" si="1233"/>
        <v>14713.274122871835</v>
      </c>
      <c r="DD2117" s="17">
        <f t="shared" si="1234"/>
        <v>1</v>
      </c>
      <c r="DE2117" s="17">
        <f t="shared" si="1235"/>
        <v>1</v>
      </c>
      <c r="DF2117" s="17">
        <f t="shared" si="1236"/>
        <v>1</v>
      </c>
      <c r="DG2117" s="17">
        <f t="shared" si="1237"/>
        <v>1</v>
      </c>
      <c r="DH2117" s="17">
        <f t="shared" si="1238"/>
        <v>1</v>
      </c>
      <c r="DI2117" s="17">
        <f t="shared" si="1239"/>
        <v>1</v>
      </c>
      <c r="DJ2117" s="20" t="s">
        <v>1879</v>
      </c>
    </row>
    <row r="2118" spans="1:114" x14ac:dyDescent="0.2">
      <c r="A2118" s="15" t="s">
        <v>105</v>
      </c>
      <c r="B2118" s="10" t="s">
        <v>2213</v>
      </c>
      <c r="C2118" s="11">
        <f t="shared" si="1212"/>
        <v>30.740600000000001</v>
      </c>
      <c r="D2118" s="11">
        <f t="shared" si="1244"/>
        <v>120</v>
      </c>
      <c r="E2118" s="11">
        <f t="shared" si="1244"/>
        <v>80</v>
      </c>
      <c r="F2118" s="11">
        <f t="shared" si="1244"/>
        <v>0</v>
      </c>
      <c r="G2118" s="11">
        <f t="shared" si="1244"/>
        <v>11</v>
      </c>
      <c r="H2118" s="11">
        <f t="shared" si="1244"/>
        <v>0</v>
      </c>
      <c r="I2118" s="11">
        <f t="shared" si="1244"/>
        <v>22</v>
      </c>
      <c r="J2118" s="11">
        <f t="shared" si="1244"/>
        <v>0</v>
      </c>
      <c r="K2118" s="11">
        <f t="shared" si="1246"/>
        <v>0</v>
      </c>
      <c r="L2118" s="11">
        <f t="shared" si="1246"/>
        <v>0</v>
      </c>
      <c r="M2118" s="11">
        <f t="shared" si="1246"/>
        <v>0</v>
      </c>
      <c r="N2118" s="11">
        <f t="shared" si="1246"/>
        <v>0</v>
      </c>
      <c r="O2118" s="11">
        <f t="shared" si="1246"/>
        <v>0</v>
      </c>
      <c r="P2118" s="11">
        <f t="shared" si="1246"/>
        <v>0</v>
      </c>
      <c r="Q2118" s="11">
        <f t="shared" si="1246"/>
        <v>0</v>
      </c>
      <c r="R2118" s="11">
        <f t="shared" si="1246"/>
        <v>0</v>
      </c>
      <c r="S2118" s="11">
        <f t="shared" si="1246"/>
        <v>0</v>
      </c>
      <c r="T2118" s="11">
        <f t="shared" si="1246"/>
        <v>4537.0616886749194</v>
      </c>
      <c r="U2118" s="40">
        <f t="shared" si="1213"/>
        <v>0.4</v>
      </c>
      <c r="V2118" s="11">
        <f t="shared" si="1248"/>
        <v>11.230928188596161</v>
      </c>
      <c r="W2118" s="11">
        <f t="shared" si="1248"/>
        <v>5160454.3417388089</v>
      </c>
      <c r="X2118" s="11">
        <f t="shared" si="1248"/>
        <v>86007.572362313484</v>
      </c>
      <c r="Y2118" s="11">
        <f t="shared" si="1248"/>
        <v>117860.58266305592</v>
      </c>
      <c r="Z2118" s="11">
        <f t="shared" si="1248"/>
        <v>1.3703512310120693</v>
      </c>
      <c r="AA2118" s="11">
        <f t="shared" si="1248"/>
        <v>33.725362608906558</v>
      </c>
      <c r="AB2118" s="11">
        <f t="shared" si="1248"/>
        <v>3088.6635554218246</v>
      </c>
      <c r="AC2118" s="11">
        <f t="shared" si="1248"/>
        <v>2208.6635554218246</v>
      </c>
      <c r="AD2118" s="11">
        <f t="shared" si="1247"/>
        <v>2743656.4573853016</v>
      </c>
      <c r="AE2118" s="11">
        <f t="shared" si="1247"/>
        <v>68591.411434632537</v>
      </c>
      <c r="AF2118" s="11">
        <f t="shared" si="1247"/>
        <v>89087.311554619446</v>
      </c>
      <c r="AG2118" s="11">
        <f t="shared" si="1247"/>
        <v>1.2988114647490445</v>
      </c>
      <c r="AH2118" s="11">
        <f t="shared" si="1247"/>
        <v>24.591075509192297</v>
      </c>
      <c r="AI2118" s="11">
        <f t="shared" si="1247"/>
        <v>0</v>
      </c>
      <c r="AJ2118" s="11">
        <f t="shared" si="1247"/>
        <v>0</v>
      </c>
      <c r="AK2118" s="11">
        <f t="shared" si="1247"/>
        <v>0</v>
      </c>
      <c r="AL2118" s="11">
        <f t="shared" si="1247"/>
        <v>0</v>
      </c>
      <c r="AM2118" s="11">
        <f t="shared" si="1251"/>
        <v>0</v>
      </c>
      <c r="AN2118" s="11">
        <f t="shared" si="1251"/>
        <v>0</v>
      </c>
      <c r="AO2118" s="11">
        <f t="shared" si="1251"/>
        <v>0</v>
      </c>
      <c r="AP2118" s="11">
        <f t="shared" si="1251"/>
        <v>0</v>
      </c>
      <c r="AQ2118" s="11">
        <f t="shared" si="1251"/>
        <v>0</v>
      </c>
      <c r="AR2118" s="11">
        <f t="shared" si="1251"/>
        <v>0</v>
      </c>
      <c r="AS2118" s="11">
        <f t="shared" si="1251"/>
        <v>0</v>
      </c>
      <c r="AT2118" s="11">
        <f t="shared" si="1251"/>
        <v>0</v>
      </c>
      <c r="AU2118" s="11">
        <f t="shared" si="1251"/>
        <v>0</v>
      </c>
      <c r="AV2118" s="11">
        <f t="shared" si="1250"/>
        <v>6991234.2808988765</v>
      </c>
      <c r="AW2118" s="11">
        <f t="shared" si="1250"/>
        <v>0</v>
      </c>
      <c r="AX2118" s="11">
        <f t="shared" si="1250"/>
        <v>0</v>
      </c>
      <c r="AY2118" s="11">
        <f t="shared" si="1250"/>
        <v>13743.658888554563</v>
      </c>
      <c r="AZ2118" s="11">
        <f t="shared" si="1250"/>
        <v>1</v>
      </c>
      <c r="BA2118" s="11">
        <f t="shared" si="1243"/>
        <v>1</v>
      </c>
      <c r="BB2118" s="11">
        <f t="shared" si="1243"/>
        <v>1</v>
      </c>
      <c r="BC2118" s="11">
        <f t="shared" si="1243"/>
        <v>1</v>
      </c>
      <c r="BD2118" s="11">
        <f t="shared" si="1243"/>
        <v>1</v>
      </c>
      <c r="BE2118" s="11">
        <f t="shared" si="1243"/>
        <v>1</v>
      </c>
      <c r="BF2118" s="15" t="str">
        <f t="shared" si="1214"/>
        <v>EN 10210</v>
      </c>
      <c r="BG2118" s="42">
        <v>30.740600000000001</v>
      </c>
      <c r="BH2118" s="17">
        <f t="shared" si="1215"/>
        <v>120</v>
      </c>
      <c r="BI2118" s="17">
        <f t="shared" si="1216"/>
        <v>80</v>
      </c>
      <c r="BK2118" s="17">
        <f t="shared" si="1217"/>
        <v>11</v>
      </c>
      <c r="BM2118" s="17">
        <f t="shared" si="1249"/>
        <v>22</v>
      </c>
      <c r="BX2118" s="18">
        <f t="shared" si="1218"/>
        <v>4537.0616886749194</v>
      </c>
      <c r="BY2118" s="42">
        <v>0.4</v>
      </c>
      <c r="BZ2118" s="43">
        <f t="shared" si="1219"/>
        <v>11.230928188596161</v>
      </c>
      <c r="CA2118" s="18">
        <f t="shared" si="1220"/>
        <v>5160454.3417388089</v>
      </c>
      <c r="CB2118" s="18">
        <f t="shared" si="1221"/>
        <v>86007.572362313484</v>
      </c>
      <c r="CC2118" s="18">
        <f t="shared" si="1222"/>
        <v>117860.58266305592</v>
      </c>
      <c r="CD2118" s="25">
        <f t="shared" si="1223"/>
        <v>1.3703512310120693</v>
      </c>
      <c r="CE2118" s="26">
        <f t="shared" si="1224"/>
        <v>33.725362608906558</v>
      </c>
      <c r="CF2118" s="18">
        <f t="shared" si="1225"/>
        <v>3088.6635554218246</v>
      </c>
      <c r="CG2118" s="18">
        <f t="shared" si="1226"/>
        <v>2208.6635554218246</v>
      </c>
      <c r="CH2118" s="18">
        <f t="shared" si="1227"/>
        <v>2743656.4573853016</v>
      </c>
      <c r="CI2118" s="18">
        <f t="shared" si="1228"/>
        <v>68591.411434632537</v>
      </c>
      <c r="CJ2118" s="18">
        <f t="shared" si="1229"/>
        <v>89087.311554619446</v>
      </c>
      <c r="CK2118" s="25">
        <f t="shared" si="1230"/>
        <v>1.2988114647490445</v>
      </c>
      <c r="CL2118" s="26">
        <f t="shared" si="1231"/>
        <v>24.591075509192297</v>
      </c>
      <c r="CZ2118" s="18">
        <f t="shared" si="1232"/>
        <v>6991234.2808988765</v>
      </c>
      <c r="DC2118" s="18">
        <f t="shared" si="1233"/>
        <v>13743.658888554563</v>
      </c>
      <c r="DD2118" s="17">
        <f t="shared" si="1234"/>
        <v>1</v>
      </c>
      <c r="DE2118" s="17">
        <f t="shared" si="1235"/>
        <v>1</v>
      </c>
      <c r="DF2118" s="17">
        <f t="shared" si="1236"/>
        <v>1</v>
      </c>
      <c r="DG2118" s="17">
        <f t="shared" si="1237"/>
        <v>1</v>
      </c>
      <c r="DH2118" s="17">
        <f t="shared" si="1238"/>
        <v>1</v>
      </c>
      <c r="DI2118" s="17">
        <f t="shared" si="1239"/>
        <v>1</v>
      </c>
      <c r="DJ2118" s="20" t="s">
        <v>1879</v>
      </c>
    </row>
    <row r="2119" spans="1:114" x14ac:dyDescent="0.2">
      <c r="A2119" s="15" t="s">
        <v>105</v>
      </c>
      <c r="B2119" s="10" t="s">
        <v>2214</v>
      </c>
      <c r="C2119" s="11">
        <f t="shared" si="1212"/>
        <v>34.34375</v>
      </c>
      <c r="D2119" s="11">
        <f t="shared" si="1244"/>
        <v>120</v>
      </c>
      <c r="E2119" s="11">
        <f t="shared" si="1244"/>
        <v>80</v>
      </c>
      <c r="F2119" s="11">
        <f t="shared" si="1244"/>
        <v>0</v>
      </c>
      <c r="G2119" s="11">
        <f t="shared" si="1244"/>
        <v>12.5</v>
      </c>
      <c r="H2119" s="11">
        <f t="shared" si="1244"/>
        <v>0</v>
      </c>
      <c r="I2119" s="11">
        <f t="shared" si="1244"/>
        <v>25</v>
      </c>
      <c r="J2119" s="11">
        <f t="shared" si="1244"/>
        <v>0</v>
      </c>
      <c r="K2119" s="11">
        <f t="shared" si="1246"/>
        <v>0</v>
      </c>
      <c r="L2119" s="11">
        <f t="shared" si="1246"/>
        <v>0</v>
      </c>
      <c r="M2119" s="11">
        <f t="shared" si="1246"/>
        <v>0</v>
      </c>
      <c r="N2119" s="11">
        <f t="shared" si="1246"/>
        <v>0</v>
      </c>
      <c r="O2119" s="11">
        <f t="shared" si="1246"/>
        <v>0</v>
      </c>
      <c r="P2119" s="11">
        <f t="shared" si="1246"/>
        <v>0</v>
      </c>
      <c r="Q2119" s="11">
        <f t="shared" si="1246"/>
        <v>0</v>
      </c>
      <c r="R2119" s="11">
        <f t="shared" si="1246"/>
        <v>0</v>
      </c>
      <c r="S2119" s="11">
        <f t="shared" si="1246"/>
        <v>0</v>
      </c>
      <c r="T2119" s="11">
        <f t="shared" si="1246"/>
        <v>5176.9908169872415</v>
      </c>
      <c r="U2119" s="40">
        <f t="shared" si="1213"/>
        <v>0.4</v>
      </c>
      <c r="V2119" s="11">
        <f t="shared" si="1248"/>
        <v>9.8426703492575331</v>
      </c>
      <c r="W2119" s="11">
        <f t="shared" si="1248"/>
        <v>5268050.4950111192</v>
      </c>
      <c r="X2119" s="11">
        <f t="shared" si="1248"/>
        <v>87800.841583518646</v>
      </c>
      <c r="Y2119" s="11">
        <f t="shared" si="1248"/>
        <v>124077.47503054974</v>
      </c>
      <c r="Z2119" s="11">
        <f t="shared" si="1248"/>
        <v>1.4131695413480034</v>
      </c>
      <c r="AA2119" s="11">
        <f t="shared" si="1248"/>
        <v>31.899675648204234</v>
      </c>
      <c r="AB2119" s="11">
        <f t="shared" si="1248"/>
        <v>3579.3692606170262</v>
      </c>
      <c r="AC2119" s="11">
        <f t="shared" si="1248"/>
        <v>2579.3692606170262</v>
      </c>
      <c r="AD2119" s="11">
        <f t="shared" si="1247"/>
        <v>2805449.1980359391</v>
      </c>
      <c r="AE2119" s="11">
        <f t="shared" si="1247"/>
        <v>70136.229950898472</v>
      </c>
      <c r="AF2119" s="11">
        <f t="shared" si="1247"/>
        <v>93740.089818209235</v>
      </c>
      <c r="AG2119" s="11">
        <f t="shared" si="1247"/>
        <v>1.3365430375119327</v>
      </c>
      <c r="AH2119" s="11">
        <f t="shared" si="1247"/>
        <v>23.278902806896571</v>
      </c>
      <c r="AI2119" s="11">
        <f t="shared" si="1247"/>
        <v>0</v>
      </c>
      <c r="AJ2119" s="11">
        <f t="shared" si="1247"/>
        <v>0</v>
      </c>
      <c r="AK2119" s="11">
        <f t="shared" si="1247"/>
        <v>0</v>
      </c>
      <c r="AL2119" s="11">
        <f t="shared" si="1247"/>
        <v>0</v>
      </c>
      <c r="AM2119" s="11">
        <f t="shared" si="1251"/>
        <v>0</v>
      </c>
      <c r="AN2119" s="11">
        <f t="shared" si="1251"/>
        <v>0</v>
      </c>
      <c r="AO2119" s="11">
        <f t="shared" si="1251"/>
        <v>0</v>
      </c>
      <c r="AP2119" s="11">
        <f t="shared" si="1251"/>
        <v>0</v>
      </c>
      <c r="AQ2119" s="11">
        <f t="shared" si="1251"/>
        <v>0</v>
      </c>
      <c r="AR2119" s="11">
        <f t="shared" si="1251"/>
        <v>0</v>
      </c>
      <c r="AS2119" s="11">
        <f t="shared" si="1251"/>
        <v>0</v>
      </c>
      <c r="AT2119" s="11">
        <f t="shared" si="1251"/>
        <v>0</v>
      </c>
      <c r="AU2119" s="11">
        <f t="shared" si="1251"/>
        <v>0</v>
      </c>
      <c r="AV2119" s="11">
        <f t="shared" si="1250"/>
        <v>7521880.5803571427</v>
      </c>
      <c r="AW2119" s="11">
        <f t="shared" si="1250"/>
        <v>0</v>
      </c>
      <c r="AX2119" s="11">
        <f t="shared" si="1250"/>
        <v>0</v>
      </c>
      <c r="AY2119" s="11">
        <f t="shared" si="1250"/>
        <v>12835.923151542564</v>
      </c>
      <c r="AZ2119" s="11">
        <f t="shared" si="1250"/>
        <v>1</v>
      </c>
      <c r="BA2119" s="11">
        <f t="shared" si="1243"/>
        <v>1</v>
      </c>
      <c r="BB2119" s="11">
        <f t="shared" si="1243"/>
        <v>1</v>
      </c>
      <c r="BC2119" s="11">
        <f t="shared" si="1243"/>
        <v>1</v>
      </c>
      <c r="BD2119" s="11">
        <f t="shared" si="1243"/>
        <v>1</v>
      </c>
      <c r="BE2119" s="11">
        <f t="shared" si="1243"/>
        <v>1</v>
      </c>
      <c r="BF2119" s="15" t="str">
        <f t="shared" si="1214"/>
        <v>EN 10210</v>
      </c>
      <c r="BG2119" s="42">
        <v>34.34375</v>
      </c>
      <c r="BH2119" s="17">
        <f t="shared" si="1215"/>
        <v>120</v>
      </c>
      <c r="BI2119" s="17">
        <f t="shared" si="1216"/>
        <v>80</v>
      </c>
      <c r="BK2119" s="17">
        <f t="shared" si="1217"/>
        <v>12.5</v>
      </c>
      <c r="BM2119" s="17">
        <f t="shared" si="1249"/>
        <v>25</v>
      </c>
      <c r="BX2119" s="18">
        <f t="shared" si="1218"/>
        <v>5176.9908169872415</v>
      </c>
      <c r="BY2119" s="42">
        <v>0.4</v>
      </c>
      <c r="BZ2119" s="43">
        <f t="shared" si="1219"/>
        <v>9.8426703492575331</v>
      </c>
      <c r="CA2119" s="18">
        <f t="shared" si="1220"/>
        <v>5268050.4950111192</v>
      </c>
      <c r="CB2119" s="18">
        <f t="shared" si="1221"/>
        <v>87800.841583518646</v>
      </c>
      <c r="CC2119" s="18">
        <f t="shared" si="1222"/>
        <v>124077.47503054974</v>
      </c>
      <c r="CD2119" s="25">
        <f t="shared" si="1223"/>
        <v>1.4131695413480034</v>
      </c>
      <c r="CE2119" s="26">
        <f t="shared" si="1224"/>
        <v>31.899675648204234</v>
      </c>
      <c r="CF2119" s="18">
        <f t="shared" si="1225"/>
        <v>3579.3692606170262</v>
      </c>
      <c r="CG2119" s="18">
        <f t="shared" si="1226"/>
        <v>2579.3692606170262</v>
      </c>
      <c r="CH2119" s="18">
        <f t="shared" si="1227"/>
        <v>2805449.1980359391</v>
      </c>
      <c r="CI2119" s="18">
        <f t="shared" si="1228"/>
        <v>70136.229950898472</v>
      </c>
      <c r="CJ2119" s="18">
        <f t="shared" si="1229"/>
        <v>93740.089818209235</v>
      </c>
      <c r="CK2119" s="25">
        <f t="shared" si="1230"/>
        <v>1.3365430375119327</v>
      </c>
      <c r="CL2119" s="26">
        <f t="shared" si="1231"/>
        <v>23.278902806896571</v>
      </c>
      <c r="CZ2119" s="18">
        <f t="shared" si="1232"/>
        <v>7521880.5803571427</v>
      </c>
      <c r="DC2119" s="18">
        <f t="shared" si="1233"/>
        <v>12835.923151542564</v>
      </c>
      <c r="DD2119" s="17">
        <f t="shared" si="1234"/>
        <v>1</v>
      </c>
      <c r="DE2119" s="17">
        <f t="shared" si="1235"/>
        <v>1</v>
      </c>
      <c r="DF2119" s="17">
        <f t="shared" si="1236"/>
        <v>1</v>
      </c>
      <c r="DG2119" s="17">
        <f t="shared" si="1237"/>
        <v>1</v>
      </c>
      <c r="DH2119" s="17">
        <f t="shared" si="1238"/>
        <v>1</v>
      </c>
      <c r="DI2119" s="17">
        <f t="shared" si="1239"/>
        <v>1</v>
      </c>
      <c r="DJ2119" s="20" t="s">
        <v>1879</v>
      </c>
    </row>
    <row r="2120" spans="1:114" x14ac:dyDescent="0.2">
      <c r="A2120" s="15" t="s">
        <v>105</v>
      </c>
      <c r="B2120" s="10" t="s">
        <v>2215</v>
      </c>
      <c r="C2120" s="11">
        <f t="shared" si="1212"/>
        <v>38.256504000000007</v>
      </c>
      <c r="D2120" s="11">
        <f t="shared" si="1244"/>
        <v>120</v>
      </c>
      <c r="E2120" s="11">
        <f t="shared" si="1244"/>
        <v>80</v>
      </c>
      <c r="F2120" s="11">
        <f t="shared" si="1244"/>
        <v>0</v>
      </c>
      <c r="G2120" s="11">
        <f t="shared" si="1244"/>
        <v>14.2</v>
      </c>
      <c r="H2120" s="11">
        <f t="shared" si="1244"/>
        <v>0</v>
      </c>
      <c r="I2120" s="11">
        <f t="shared" si="1244"/>
        <v>28.4</v>
      </c>
      <c r="J2120" s="11">
        <f t="shared" si="1244"/>
        <v>0</v>
      </c>
      <c r="K2120" s="11">
        <f t="shared" si="1246"/>
        <v>0</v>
      </c>
      <c r="L2120" s="11">
        <f t="shared" si="1246"/>
        <v>0</v>
      </c>
      <c r="M2120" s="11">
        <f t="shared" si="1246"/>
        <v>0</v>
      </c>
      <c r="N2120" s="11">
        <f t="shared" si="1246"/>
        <v>0</v>
      </c>
      <c r="O2120" s="11">
        <f t="shared" si="1246"/>
        <v>0</v>
      </c>
      <c r="P2120" s="11">
        <f t="shared" si="1246"/>
        <v>0</v>
      </c>
      <c r="Q2120" s="11">
        <f t="shared" si="1246"/>
        <v>0</v>
      </c>
      <c r="R2120" s="11">
        <f t="shared" si="1246"/>
        <v>0</v>
      </c>
      <c r="S2120" s="11">
        <f t="shared" si="1246"/>
        <v>0</v>
      </c>
      <c r="T2120" s="11">
        <f t="shared" si="1246"/>
        <v>5908.4059413587656</v>
      </c>
      <c r="U2120" s="40">
        <f t="shared" si="1213"/>
        <v>0.4</v>
      </c>
      <c r="V2120" s="11">
        <f t="shared" si="1248"/>
        <v>8.6242236092905564</v>
      </c>
      <c r="W2120" s="11">
        <f t="shared" si="1248"/>
        <v>5242875.1693560937</v>
      </c>
      <c r="X2120" s="11">
        <f t="shared" si="1248"/>
        <v>87381.252822601557</v>
      </c>
      <c r="Y2120" s="11">
        <f t="shared" si="1248"/>
        <v>128434.69594560991</v>
      </c>
      <c r="Z2120" s="11">
        <f t="shared" si="1248"/>
        <v>1.4698198045564037</v>
      </c>
      <c r="AA2120" s="11">
        <f t="shared" si="1248"/>
        <v>29.788565900214707</v>
      </c>
      <c r="AB2120" s="11">
        <f t="shared" si="1248"/>
        <v>4155.6737133492279</v>
      </c>
      <c r="AC2120" s="11">
        <f t="shared" si="1248"/>
        <v>3019.6737133492284</v>
      </c>
      <c r="AD2120" s="11">
        <f t="shared" si="1247"/>
        <v>2805924.4968713904</v>
      </c>
      <c r="AE2120" s="11">
        <f t="shared" si="1247"/>
        <v>70148.112421784754</v>
      </c>
      <c r="AF2120" s="11">
        <f t="shared" si="1247"/>
        <v>97009.221678625327</v>
      </c>
      <c r="AG2120" s="11">
        <f t="shared" si="1247"/>
        <v>1.3829199151551048</v>
      </c>
      <c r="AH2120" s="11">
        <f t="shared" si="1247"/>
        <v>21.792287872701031</v>
      </c>
      <c r="AI2120" s="11">
        <f t="shared" si="1247"/>
        <v>0</v>
      </c>
      <c r="AJ2120" s="11">
        <f t="shared" si="1247"/>
        <v>0</v>
      </c>
      <c r="AK2120" s="11">
        <f t="shared" si="1247"/>
        <v>0</v>
      </c>
      <c r="AL2120" s="11">
        <f t="shared" si="1247"/>
        <v>0</v>
      </c>
      <c r="AM2120" s="11">
        <f t="shared" si="1251"/>
        <v>0</v>
      </c>
      <c r="AN2120" s="11">
        <f t="shared" si="1251"/>
        <v>0</v>
      </c>
      <c r="AO2120" s="11">
        <f t="shared" si="1251"/>
        <v>0</v>
      </c>
      <c r="AP2120" s="11">
        <f t="shared" si="1251"/>
        <v>0</v>
      </c>
      <c r="AQ2120" s="11">
        <f t="shared" si="1251"/>
        <v>0</v>
      </c>
      <c r="AR2120" s="11">
        <f t="shared" si="1251"/>
        <v>0</v>
      </c>
      <c r="AS2120" s="11">
        <f t="shared" si="1251"/>
        <v>0</v>
      </c>
      <c r="AT2120" s="11">
        <f t="shared" si="1251"/>
        <v>0</v>
      </c>
      <c r="AU2120" s="11">
        <f t="shared" si="1251"/>
        <v>0</v>
      </c>
      <c r="AV2120" s="11">
        <f t="shared" si="1250"/>
        <v>8020919.8968801843</v>
      </c>
      <c r="AW2120" s="11">
        <f t="shared" si="1250"/>
        <v>0</v>
      </c>
      <c r="AX2120" s="11">
        <f t="shared" si="1250"/>
        <v>0</v>
      </c>
      <c r="AY2120" s="11">
        <f t="shared" si="1250"/>
        <v>11759.664283373077</v>
      </c>
      <c r="AZ2120" s="11">
        <f t="shared" si="1250"/>
        <v>1</v>
      </c>
      <c r="BA2120" s="11">
        <f t="shared" si="1243"/>
        <v>1</v>
      </c>
      <c r="BB2120" s="11">
        <f t="shared" si="1243"/>
        <v>1</v>
      </c>
      <c r="BC2120" s="11">
        <f t="shared" si="1243"/>
        <v>1</v>
      </c>
      <c r="BD2120" s="11">
        <f t="shared" si="1243"/>
        <v>1</v>
      </c>
      <c r="BE2120" s="11">
        <f t="shared" si="1243"/>
        <v>1</v>
      </c>
      <c r="BF2120" s="15" t="str">
        <f t="shared" si="1214"/>
        <v>EN 10210</v>
      </c>
      <c r="BG2120" s="42">
        <v>38.256504000000007</v>
      </c>
      <c r="BH2120" s="17">
        <f t="shared" si="1215"/>
        <v>120</v>
      </c>
      <c r="BI2120" s="17">
        <f t="shared" si="1216"/>
        <v>80</v>
      </c>
      <c r="BK2120" s="17">
        <f t="shared" si="1217"/>
        <v>14.2</v>
      </c>
      <c r="BM2120" s="17">
        <f t="shared" si="1249"/>
        <v>28.4</v>
      </c>
      <c r="BX2120" s="18">
        <f t="shared" si="1218"/>
        <v>5908.4059413587656</v>
      </c>
      <c r="BY2120" s="42">
        <v>0.4</v>
      </c>
      <c r="BZ2120" s="43">
        <f t="shared" si="1219"/>
        <v>8.6242236092905564</v>
      </c>
      <c r="CA2120" s="18">
        <f t="shared" si="1220"/>
        <v>5242875.1693560937</v>
      </c>
      <c r="CB2120" s="18">
        <f t="shared" si="1221"/>
        <v>87381.252822601557</v>
      </c>
      <c r="CC2120" s="18">
        <f t="shared" si="1222"/>
        <v>128434.69594560991</v>
      </c>
      <c r="CD2120" s="25">
        <f t="shared" si="1223"/>
        <v>1.4698198045564037</v>
      </c>
      <c r="CE2120" s="26">
        <f t="shared" si="1224"/>
        <v>29.788565900214707</v>
      </c>
      <c r="CF2120" s="18">
        <f t="shared" si="1225"/>
        <v>4155.6737133492279</v>
      </c>
      <c r="CG2120" s="18">
        <f t="shared" si="1226"/>
        <v>3019.6737133492284</v>
      </c>
      <c r="CH2120" s="18">
        <f t="shared" si="1227"/>
        <v>2805924.4968713904</v>
      </c>
      <c r="CI2120" s="18">
        <f t="shared" si="1228"/>
        <v>70148.112421784754</v>
      </c>
      <c r="CJ2120" s="18">
        <f t="shared" si="1229"/>
        <v>97009.221678625327</v>
      </c>
      <c r="CK2120" s="25">
        <f t="shared" si="1230"/>
        <v>1.3829199151551048</v>
      </c>
      <c r="CL2120" s="26">
        <f t="shared" si="1231"/>
        <v>21.792287872701031</v>
      </c>
      <c r="CZ2120" s="18">
        <f t="shared" si="1232"/>
        <v>8020919.8968801843</v>
      </c>
      <c r="DC2120" s="18">
        <f t="shared" si="1233"/>
        <v>11759.664283373077</v>
      </c>
      <c r="DD2120" s="17">
        <f t="shared" si="1234"/>
        <v>1</v>
      </c>
      <c r="DE2120" s="17">
        <f t="shared" si="1235"/>
        <v>1</v>
      </c>
      <c r="DF2120" s="17">
        <f t="shared" si="1236"/>
        <v>1</v>
      </c>
      <c r="DG2120" s="17">
        <f t="shared" si="1237"/>
        <v>1</v>
      </c>
      <c r="DH2120" s="17">
        <f t="shared" si="1238"/>
        <v>1</v>
      </c>
      <c r="DI2120" s="17">
        <f t="shared" si="1239"/>
        <v>1</v>
      </c>
      <c r="DJ2120" s="20" t="s">
        <v>1879</v>
      </c>
    </row>
    <row r="2121" spans="1:114" x14ac:dyDescent="0.2">
      <c r="A2121" s="15" t="s">
        <v>105</v>
      </c>
      <c r="B2121" s="10" t="s">
        <v>2216</v>
      </c>
      <c r="C2121" s="11">
        <f t="shared" si="1212"/>
        <v>11.462255999999998</v>
      </c>
      <c r="D2121" s="11">
        <f t="shared" si="1244"/>
        <v>140</v>
      </c>
      <c r="E2121" s="11">
        <f t="shared" si="1244"/>
        <v>70</v>
      </c>
      <c r="F2121" s="11">
        <f t="shared" si="1244"/>
        <v>0</v>
      </c>
      <c r="G2121" s="11">
        <f t="shared" si="1244"/>
        <v>3.6</v>
      </c>
      <c r="H2121" s="11">
        <f t="shared" ref="H2121:P2149" si="1252">IF($A2121="x",BL2121,"")</f>
        <v>0</v>
      </c>
      <c r="I2121" s="11">
        <f t="shared" si="1252"/>
        <v>3.6</v>
      </c>
      <c r="J2121" s="11">
        <f t="shared" si="1252"/>
        <v>0</v>
      </c>
      <c r="K2121" s="11">
        <f t="shared" si="1246"/>
        <v>0</v>
      </c>
      <c r="L2121" s="11">
        <f t="shared" si="1246"/>
        <v>0</v>
      </c>
      <c r="M2121" s="11">
        <f t="shared" si="1246"/>
        <v>0</v>
      </c>
      <c r="N2121" s="11">
        <f t="shared" si="1246"/>
        <v>0</v>
      </c>
      <c r="O2121" s="11">
        <f t="shared" si="1246"/>
        <v>0</v>
      </c>
      <c r="P2121" s="11">
        <f t="shared" si="1246"/>
        <v>0</v>
      </c>
      <c r="Q2121" s="11">
        <f t="shared" ref="Q2121:T2184" si="1253">IF($A2121="x",BU2121,"")</f>
        <v>0</v>
      </c>
      <c r="R2121" s="11">
        <f t="shared" si="1253"/>
        <v>0</v>
      </c>
      <c r="S2121" s="11">
        <f t="shared" si="1253"/>
        <v>0</v>
      </c>
      <c r="T2121" s="11">
        <f t="shared" si="1253"/>
        <v>1426.7851223715711</v>
      </c>
      <c r="U2121" s="40">
        <f t="shared" si="1213"/>
        <v>0.42</v>
      </c>
      <c r="V2121" s="11">
        <f t="shared" si="1248"/>
        <v>37.49911873516313</v>
      </c>
      <c r="W2121" s="11">
        <f t="shared" si="1248"/>
        <v>3589640.7159963171</v>
      </c>
      <c r="X2121" s="11">
        <f t="shared" si="1248"/>
        <v>51280.581657090246</v>
      </c>
      <c r="Y2121" s="11">
        <f t="shared" si="1248"/>
        <v>63803.641684934679</v>
      </c>
      <c r="Z2121" s="11">
        <f t="shared" si="1248"/>
        <v>1.2442066689411848</v>
      </c>
      <c r="AA2121" s="11">
        <f t="shared" si="1248"/>
        <v>50.158692284063996</v>
      </c>
      <c r="AB2121" s="11">
        <f t="shared" si="1248"/>
        <v>1026.4651223715712</v>
      </c>
      <c r="AC2121" s="11">
        <f t="shared" si="1248"/>
        <v>522.46512237157117</v>
      </c>
      <c r="AD2121" s="11">
        <f t="shared" si="1247"/>
        <v>1221470.8529560647</v>
      </c>
      <c r="AE2121" s="11">
        <f t="shared" si="1247"/>
        <v>34899.167227316138</v>
      </c>
      <c r="AF2121" s="11">
        <f t="shared" si="1247"/>
        <v>39418.962401929675</v>
      </c>
      <c r="AG2121" s="11">
        <f t="shared" si="1247"/>
        <v>1.1295101153896825</v>
      </c>
      <c r="AH2121" s="11">
        <f t="shared" si="1247"/>
        <v>29.259187905370307</v>
      </c>
      <c r="AI2121" s="11">
        <f t="shared" si="1247"/>
        <v>0</v>
      </c>
      <c r="AJ2121" s="11">
        <f t="shared" si="1247"/>
        <v>0</v>
      </c>
      <c r="AK2121" s="11">
        <f t="shared" si="1247"/>
        <v>0</v>
      </c>
      <c r="AL2121" s="11">
        <f t="shared" si="1247"/>
        <v>0</v>
      </c>
      <c r="AM2121" s="11">
        <f t="shared" si="1251"/>
        <v>0</v>
      </c>
      <c r="AN2121" s="11">
        <f t="shared" si="1251"/>
        <v>0</v>
      </c>
      <c r="AO2121" s="11">
        <f t="shared" si="1251"/>
        <v>0</v>
      </c>
      <c r="AP2121" s="11">
        <f t="shared" si="1251"/>
        <v>0</v>
      </c>
      <c r="AQ2121" s="11">
        <f t="shared" si="1251"/>
        <v>0</v>
      </c>
      <c r="AR2121" s="11">
        <f t="shared" si="1251"/>
        <v>0</v>
      </c>
      <c r="AS2121" s="11">
        <f t="shared" si="1251"/>
        <v>0</v>
      </c>
      <c r="AT2121" s="11">
        <f t="shared" si="1251"/>
        <v>0</v>
      </c>
      <c r="AU2121" s="11">
        <f t="shared" si="1251"/>
        <v>0</v>
      </c>
      <c r="AV2121" s="11">
        <f t="shared" si="1250"/>
        <v>2912255.3056189357</v>
      </c>
      <c r="AW2121" s="11">
        <f t="shared" si="1250"/>
        <v>0</v>
      </c>
      <c r="AX2121" s="11">
        <f t="shared" si="1250"/>
        <v>0</v>
      </c>
      <c r="AY2121" s="11">
        <f t="shared" si="1250"/>
        <v>18063.857683557359</v>
      </c>
      <c r="AZ2121" s="11">
        <f t="shared" si="1250"/>
        <v>1</v>
      </c>
      <c r="BA2121" s="11">
        <f t="shared" si="1243"/>
        <v>1</v>
      </c>
      <c r="BB2121" s="11">
        <f t="shared" si="1243"/>
        <v>1</v>
      </c>
      <c r="BC2121" s="11">
        <f t="shared" si="1243"/>
        <v>2</v>
      </c>
      <c r="BD2121" s="11">
        <f t="shared" si="1243"/>
        <v>4</v>
      </c>
      <c r="BE2121" s="11">
        <f t="shared" si="1243"/>
        <v>4</v>
      </c>
      <c r="BF2121" s="15" t="str">
        <f t="shared" si="1214"/>
        <v>EN 10210</v>
      </c>
      <c r="BG2121" s="42">
        <v>11.462255999999998</v>
      </c>
      <c r="BH2121" s="17">
        <f t="shared" si="1215"/>
        <v>140</v>
      </c>
      <c r="BI2121" s="17">
        <f t="shared" si="1216"/>
        <v>70</v>
      </c>
      <c r="BK2121" s="17">
        <f t="shared" si="1217"/>
        <v>3.6</v>
      </c>
      <c r="BM2121" s="17">
        <f t="shared" si="1249"/>
        <v>3.6</v>
      </c>
      <c r="BX2121" s="18">
        <f t="shared" si="1218"/>
        <v>1426.7851223715711</v>
      </c>
      <c r="BY2121" s="42">
        <v>0.42</v>
      </c>
      <c r="BZ2121" s="43">
        <f t="shared" si="1219"/>
        <v>37.49911873516313</v>
      </c>
      <c r="CA2121" s="18">
        <f t="shared" si="1220"/>
        <v>3589640.7159963171</v>
      </c>
      <c r="CB2121" s="18">
        <f t="shared" si="1221"/>
        <v>51280.581657090246</v>
      </c>
      <c r="CC2121" s="18">
        <f t="shared" si="1222"/>
        <v>63803.641684934679</v>
      </c>
      <c r="CD2121" s="25">
        <f t="shared" si="1223"/>
        <v>1.2442066689411848</v>
      </c>
      <c r="CE2121" s="26">
        <f t="shared" si="1224"/>
        <v>50.158692284063996</v>
      </c>
      <c r="CF2121" s="18">
        <f t="shared" si="1225"/>
        <v>1026.4651223715712</v>
      </c>
      <c r="CG2121" s="18">
        <f t="shared" si="1226"/>
        <v>522.46512237157117</v>
      </c>
      <c r="CH2121" s="18">
        <f t="shared" si="1227"/>
        <v>1221470.8529560647</v>
      </c>
      <c r="CI2121" s="18">
        <f t="shared" si="1228"/>
        <v>34899.167227316138</v>
      </c>
      <c r="CJ2121" s="18">
        <f t="shared" si="1229"/>
        <v>39418.962401929675</v>
      </c>
      <c r="CK2121" s="25">
        <f t="shared" si="1230"/>
        <v>1.1295101153896825</v>
      </c>
      <c r="CL2121" s="26">
        <f t="shared" si="1231"/>
        <v>29.259187905370307</v>
      </c>
      <c r="CZ2121" s="18">
        <f t="shared" si="1232"/>
        <v>2912255.3056189357</v>
      </c>
      <c r="DC2121" s="18">
        <f t="shared" si="1233"/>
        <v>18063.857683557359</v>
      </c>
      <c r="DD2121" s="17">
        <f t="shared" si="1234"/>
        <v>1</v>
      </c>
      <c r="DE2121" s="17">
        <f t="shared" si="1235"/>
        <v>1</v>
      </c>
      <c r="DF2121" s="17">
        <f t="shared" si="1236"/>
        <v>1</v>
      </c>
      <c r="DG2121" s="17">
        <f t="shared" si="1237"/>
        <v>2</v>
      </c>
      <c r="DH2121" s="17">
        <f t="shared" si="1238"/>
        <v>4</v>
      </c>
      <c r="DI2121" s="17">
        <f t="shared" si="1239"/>
        <v>4</v>
      </c>
      <c r="DJ2121" s="20" t="s">
        <v>1879</v>
      </c>
    </row>
    <row r="2122" spans="1:114" x14ac:dyDescent="0.2">
      <c r="A2122" s="15" t="s">
        <v>105</v>
      </c>
      <c r="B2122" s="10" t="s">
        <v>2217</v>
      </c>
      <c r="C2122" s="11">
        <f t="shared" si="1212"/>
        <v>12.685600000000001</v>
      </c>
      <c r="D2122" s="11">
        <f t="shared" ref="D2122:P2160" si="1254">IF($A2122="x",BH2122,"")</f>
        <v>140</v>
      </c>
      <c r="E2122" s="11">
        <f t="shared" si="1254"/>
        <v>70</v>
      </c>
      <c r="F2122" s="11">
        <f t="shared" si="1254"/>
        <v>0</v>
      </c>
      <c r="G2122" s="11">
        <f t="shared" si="1254"/>
        <v>4</v>
      </c>
      <c r="H2122" s="11">
        <f t="shared" si="1252"/>
        <v>0</v>
      </c>
      <c r="I2122" s="11">
        <f t="shared" si="1252"/>
        <v>4</v>
      </c>
      <c r="J2122" s="11">
        <f t="shared" si="1252"/>
        <v>0</v>
      </c>
      <c r="K2122" s="11">
        <f t="shared" si="1252"/>
        <v>0</v>
      </c>
      <c r="L2122" s="11">
        <f t="shared" si="1252"/>
        <v>0</v>
      </c>
      <c r="M2122" s="11">
        <f t="shared" si="1252"/>
        <v>0</v>
      </c>
      <c r="N2122" s="11">
        <f t="shared" si="1252"/>
        <v>0</v>
      </c>
      <c r="O2122" s="11">
        <f t="shared" si="1252"/>
        <v>0</v>
      </c>
      <c r="P2122" s="11">
        <f t="shared" si="1252"/>
        <v>0</v>
      </c>
      <c r="Q2122" s="11">
        <f t="shared" si="1253"/>
        <v>0</v>
      </c>
      <c r="R2122" s="11">
        <f t="shared" si="1253"/>
        <v>0</v>
      </c>
      <c r="S2122" s="11">
        <f t="shared" si="1253"/>
        <v>0</v>
      </c>
      <c r="T2122" s="11">
        <f t="shared" si="1253"/>
        <v>1574.79644737231</v>
      </c>
      <c r="U2122" s="40">
        <f t="shared" si="1213"/>
        <v>0.42</v>
      </c>
      <c r="V2122" s="11">
        <f t="shared" si="1248"/>
        <v>33.974666886409793</v>
      </c>
      <c r="W2122" s="11">
        <f t="shared" si="1248"/>
        <v>3925973.4726466062</v>
      </c>
      <c r="X2122" s="11">
        <f t="shared" si="1248"/>
        <v>56085.335323522944</v>
      </c>
      <c r="Y2122" s="11">
        <f t="shared" si="1248"/>
        <v>70074.713070416547</v>
      </c>
      <c r="Z2122" s="11">
        <f t="shared" si="1248"/>
        <v>1.2494302238935937</v>
      </c>
      <c r="AA2122" s="11">
        <f t="shared" si="1248"/>
        <v>49.929988635605021</v>
      </c>
      <c r="AB2122" s="11">
        <f t="shared" si="1248"/>
        <v>1142.79644737231</v>
      </c>
      <c r="AC2122" s="11">
        <f t="shared" si="1248"/>
        <v>582.79644737231001</v>
      </c>
      <c r="AD2122" s="11">
        <f t="shared" si="1247"/>
        <v>1331789.2057485271</v>
      </c>
      <c r="AE2122" s="11">
        <f t="shared" si="1247"/>
        <v>38051.120164243628</v>
      </c>
      <c r="AF2122" s="11">
        <f t="shared" si="1247"/>
        <v>43236.837412385707</v>
      </c>
      <c r="AG2122" s="11">
        <f t="shared" si="1247"/>
        <v>1.1362829064100737</v>
      </c>
      <c r="AH2122" s="11">
        <f t="shared" si="1247"/>
        <v>29.080745259312309</v>
      </c>
      <c r="AI2122" s="11">
        <f t="shared" si="1247"/>
        <v>0</v>
      </c>
      <c r="AJ2122" s="11">
        <f t="shared" si="1247"/>
        <v>0</v>
      </c>
      <c r="AK2122" s="11">
        <f t="shared" si="1247"/>
        <v>0</v>
      </c>
      <c r="AL2122" s="11">
        <f t="shared" si="1247"/>
        <v>0</v>
      </c>
      <c r="AM2122" s="11">
        <f t="shared" si="1251"/>
        <v>0</v>
      </c>
      <c r="AN2122" s="11">
        <f t="shared" si="1251"/>
        <v>0</v>
      </c>
      <c r="AO2122" s="11">
        <f t="shared" si="1251"/>
        <v>0</v>
      </c>
      <c r="AP2122" s="11">
        <f t="shared" si="1251"/>
        <v>0</v>
      </c>
      <c r="AQ2122" s="11">
        <f t="shared" si="1251"/>
        <v>0</v>
      </c>
      <c r="AR2122" s="11">
        <f t="shared" si="1251"/>
        <v>0</v>
      </c>
      <c r="AS2122" s="11">
        <f t="shared" si="1251"/>
        <v>0</v>
      </c>
      <c r="AT2122" s="11">
        <f t="shared" si="1251"/>
        <v>0</v>
      </c>
      <c r="AU2122" s="11">
        <f t="shared" si="1251"/>
        <v>0</v>
      </c>
      <c r="AV2122" s="11">
        <f t="shared" si="1250"/>
        <v>3190834.6930693071</v>
      </c>
      <c r="AW2122" s="11">
        <f t="shared" si="1250"/>
        <v>0</v>
      </c>
      <c r="AX2122" s="11">
        <f t="shared" si="1250"/>
        <v>0</v>
      </c>
      <c r="AY2122" s="11">
        <f t="shared" si="1250"/>
        <v>17890.194671058467</v>
      </c>
      <c r="AZ2122" s="11">
        <f t="shared" si="1250"/>
        <v>1</v>
      </c>
      <c r="BA2122" s="11">
        <f t="shared" si="1243"/>
        <v>1</v>
      </c>
      <c r="BB2122" s="11">
        <f t="shared" si="1243"/>
        <v>1</v>
      </c>
      <c r="BC2122" s="11">
        <f t="shared" si="1243"/>
        <v>1</v>
      </c>
      <c r="BD2122" s="11">
        <f t="shared" si="1243"/>
        <v>3</v>
      </c>
      <c r="BE2122" s="11">
        <f t="shared" si="1243"/>
        <v>4</v>
      </c>
      <c r="BF2122" s="15" t="str">
        <f t="shared" si="1214"/>
        <v>EN 10210</v>
      </c>
      <c r="BG2122" s="42">
        <v>12.685600000000001</v>
      </c>
      <c r="BH2122" s="17">
        <f t="shared" si="1215"/>
        <v>140</v>
      </c>
      <c r="BI2122" s="17">
        <f t="shared" si="1216"/>
        <v>70</v>
      </c>
      <c r="BK2122" s="17">
        <f t="shared" si="1217"/>
        <v>4</v>
      </c>
      <c r="BM2122" s="17">
        <f t="shared" si="1249"/>
        <v>4</v>
      </c>
      <c r="BX2122" s="18">
        <f t="shared" si="1218"/>
        <v>1574.79644737231</v>
      </c>
      <c r="BY2122" s="42">
        <v>0.42</v>
      </c>
      <c r="BZ2122" s="43">
        <f t="shared" si="1219"/>
        <v>33.974666886409793</v>
      </c>
      <c r="CA2122" s="18">
        <f t="shared" si="1220"/>
        <v>3925973.4726466062</v>
      </c>
      <c r="CB2122" s="18">
        <f t="shared" si="1221"/>
        <v>56085.335323522944</v>
      </c>
      <c r="CC2122" s="18">
        <f t="shared" si="1222"/>
        <v>70074.713070416547</v>
      </c>
      <c r="CD2122" s="25">
        <f t="shared" si="1223"/>
        <v>1.2494302238935937</v>
      </c>
      <c r="CE2122" s="26">
        <f t="shared" si="1224"/>
        <v>49.929988635605021</v>
      </c>
      <c r="CF2122" s="18">
        <f t="shared" si="1225"/>
        <v>1142.79644737231</v>
      </c>
      <c r="CG2122" s="18">
        <f t="shared" si="1226"/>
        <v>582.79644737231001</v>
      </c>
      <c r="CH2122" s="18">
        <f t="shared" si="1227"/>
        <v>1331789.2057485271</v>
      </c>
      <c r="CI2122" s="18">
        <f t="shared" si="1228"/>
        <v>38051.120164243628</v>
      </c>
      <c r="CJ2122" s="18">
        <f t="shared" si="1229"/>
        <v>43236.837412385707</v>
      </c>
      <c r="CK2122" s="25">
        <f t="shared" si="1230"/>
        <v>1.1362829064100737</v>
      </c>
      <c r="CL2122" s="26">
        <f t="shared" si="1231"/>
        <v>29.080745259312309</v>
      </c>
      <c r="CZ2122" s="18">
        <f t="shared" si="1232"/>
        <v>3190834.6930693071</v>
      </c>
      <c r="DC2122" s="18">
        <f t="shared" si="1233"/>
        <v>17890.194671058467</v>
      </c>
      <c r="DD2122" s="17">
        <f t="shared" si="1234"/>
        <v>1</v>
      </c>
      <c r="DE2122" s="17">
        <f t="shared" si="1235"/>
        <v>1</v>
      </c>
      <c r="DF2122" s="17">
        <f t="shared" si="1236"/>
        <v>1</v>
      </c>
      <c r="DG2122" s="17">
        <f t="shared" si="1237"/>
        <v>1</v>
      </c>
      <c r="DH2122" s="17">
        <f t="shared" si="1238"/>
        <v>3</v>
      </c>
      <c r="DI2122" s="17">
        <f t="shared" si="1239"/>
        <v>4</v>
      </c>
      <c r="DJ2122" s="20" t="s">
        <v>1879</v>
      </c>
    </row>
    <row r="2123" spans="1:114" x14ac:dyDescent="0.2">
      <c r="A2123" s="15" t="s">
        <v>105</v>
      </c>
      <c r="B2123" s="10" t="s">
        <v>2218</v>
      </c>
      <c r="C2123" s="11">
        <f t="shared" si="1212"/>
        <v>14.20065</v>
      </c>
      <c r="D2123" s="11">
        <f t="shared" si="1254"/>
        <v>140</v>
      </c>
      <c r="E2123" s="11">
        <f t="shared" si="1254"/>
        <v>70</v>
      </c>
      <c r="F2123" s="11">
        <f t="shared" si="1254"/>
        <v>0</v>
      </c>
      <c r="G2123" s="11">
        <f t="shared" si="1254"/>
        <v>4.5</v>
      </c>
      <c r="H2123" s="11">
        <f t="shared" si="1252"/>
        <v>0</v>
      </c>
      <c r="I2123" s="11">
        <f t="shared" si="1252"/>
        <v>4.5</v>
      </c>
      <c r="J2123" s="11">
        <f t="shared" si="1252"/>
        <v>0</v>
      </c>
      <c r="K2123" s="11">
        <f t="shared" si="1252"/>
        <v>0</v>
      </c>
      <c r="L2123" s="11">
        <f t="shared" si="1252"/>
        <v>0</v>
      </c>
      <c r="M2123" s="11">
        <f t="shared" si="1252"/>
        <v>0</v>
      </c>
      <c r="N2123" s="11">
        <f t="shared" si="1252"/>
        <v>0</v>
      </c>
      <c r="O2123" s="11">
        <f t="shared" si="1252"/>
        <v>0</v>
      </c>
      <c r="P2123" s="11">
        <f t="shared" si="1252"/>
        <v>0</v>
      </c>
      <c r="Q2123" s="11">
        <f t="shared" si="1253"/>
        <v>0</v>
      </c>
      <c r="R2123" s="11">
        <f t="shared" si="1253"/>
        <v>0</v>
      </c>
      <c r="S2123" s="11">
        <f t="shared" si="1253"/>
        <v>0</v>
      </c>
      <c r="T2123" s="11">
        <f t="shared" si="1253"/>
        <v>1756.85175370558</v>
      </c>
      <c r="U2123" s="40">
        <f t="shared" si="1213"/>
        <v>0.42</v>
      </c>
      <c r="V2123" s="11">
        <f t="shared" si="1248"/>
        <v>30.454012184309818</v>
      </c>
      <c r="W2123" s="11">
        <f t="shared" si="1248"/>
        <v>4329576.3105541347</v>
      </c>
      <c r="X2123" s="11">
        <f t="shared" si="1248"/>
        <v>61851.090150773351</v>
      </c>
      <c r="Y2123" s="11">
        <f t="shared" si="1248"/>
        <v>77688.456976040368</v>
      </c>
      <c r="Z2123" s="11">
        <f t="shared" si="1248"/>
        <v>1.2560563894130328</v>
      </c>
      <c r="AA2123" s="11">
        <f t="shared" si="1248"/>
        <v>49.642671071294259</v>
      </c>
      <c r="AB2123" s="11">
        <f t="shared" si="1248"/>
        <v>1288.8517537055798</v>
      </c>
      <c r="AC2123" s="11">
        <f t="shared" si="1248"/>
        <v>658.85175370557988</v>
      </c>
      <c r="AD2123" s="11">
        <f t="shared" si="1247"/>
        <v>1463055.2205206447</v>
      </c>
      <c r="AE2123" s="11">
        <f t="shared" si="1247"/>
        <v>41801.577729161276</v>
      </c>
      <c r="AF2123" s="11">
        <f t="shared" si="1247"/>
        <v>47856.145596345079</v>
      </c>
      <c r="AG2123" s="11">
        <f t="shared" si="1247"/>
        <v>1.1448406542550202</v>
      </c>
      <c r="AH2123" s="11">
        <f t="shared" si="1247"/>
        <v>28.85777220015855</v>
      </c>
      <c r="AI2123" s="11">
        <f t="shared" si="1247"/>
        <v>0</v>
      </c>
      <c r="AJ2123" s="11">
        <f t="shared" si="1247"/>
        <v>0</v>
      </c>
      <c r="AK2123" s="11">
        <f t="shared" si="1247"/>
        <v>0</v>
      </c>
      <c r="AL2123" s="11">
        <f t="shared" si="1247"/>
        <v>0</v>
      </c>
      <c r="AM2123" s="11">
        <f t="shared" si="1251"/>
        <v>0</v>
      </c>
      <c r="AN2123" s="11">
        <f t="shared" si="1251"/>
        <v>0</v>
      </c>
      <c r="AO2123" s="11">
        <f t="shared" si="1251"/>
        <v>0</v>
      </c>
      <c r="AP2123" s="11">
        <f t="shared" si="1251"/>
        <v>0</v>
      </c>
      <c r="AQ2123" s="11">
        <f t="shared" si="1251"/>
        <v>0</v>
      </c>
      <c r="AR2123" s="11">
        <f t="shared" si="1251"/>
        <v>0</v>
      </c>
      <c r="AS2123" s="11">
        <f t="shared" si="1251"/>
        <v>0</v>
      </c>
      <c r="AT2123" s="11">
        <f t="shared" si="1251"/>
        <v>0</v>
      </c>
      <c r="AU2123" s="11">
        <f t="shared" si="1251"/>
        <v>0</v>
      </c>
      <c r="AV2123" s="11">
        <f t="shared" si="1250"/>
        <v>3527017.7266791044</v>
      </c>
      <c r="AW2123" s="11">
        <f t="shared" si="1250"/>
        <v>0</v>
      </c>
      <c r="AX2123" s="11">
        <f t="shared" si="1250"/>
        <v>0</v>
      </c>
      <c r="AY2123" s="11">
        <f t="shared" si="1250"/>
        <v>17672.277630558368</v>
      </c>
      <c r="AZ2123" s="11">
        <f t="shared" si="1250"/>
        <v>1</v>
      </c>
      <c r="BA2123" s="11">
        <f t="shared" si="1243"/>
        <v>1</v>
      </c>
      <c r="BB2123" s="11">
        <f t="shared" si="1243"/>
        <v>1</v>
      </c>
      <c r="BC2123" s="11">
        <f t="shared" si="1243"/>
        <v>1</v>
      </c>
      <c r="BD2123" s="11">
        <f t="shared" si="1243"/>
        <v>2</v>
      </c>
      <c r="BE2123" s="11">
        <f t="shared" si="1243"/>
        <v>3</v>
      </c>
      <c r="BF2123" s="15" t="str">
        <f t="shared" si="1214"/>
        <v>EN 10210</v>
      </c>
      <c r="BG2123" s="42">
        <v>14.20065</v>
      </c>
      <c r="BH2123" s="17">
        <f t="shared" si="1215"/>
        <v>140</v>
      </c>
      <c r="BI2123" s="17">
        <f t="shared" si="1216"/>
        <v>70</v>
      </c>
      <c r="BK2123" s="17">
        <f t="shared" si="1217"/>
        <v>4.5</v>
      </c>
      <c r="BM2123" s="17">
        <f t="shared" si="1249"/>
        <v>4.5</v>
      </c>
      <c r="BX2123" s="18">
        <f t="shared" si="1218"/>
        <v>1756.85175370558</v>
      </c>
      <c r="BY2123" s="42">
        <v>0.42</v>
      </c>
      <c r="BZ2123" s="43">
        <f t="shared" si="1219"/>
        <v>30.454012184309818</v>
      </c>
      <c r="CA2123" s="18">
        <f t="shared" si="1220"/>
        <v>4329576.3105541347</v>
      </c>
      <c r="CB2123" s="18">
        <f t="shared" si="1221"/>
        <v>61851.090150773351</v>
      </c>
      <c r="CC2123" s="18">
        <f t="shared" si="1222"/>
        <v>77688.456976040368</v>
      </c>
      <c r="CD2123" s="25">
        <f t="shared" si="1223"/>
        <v>1.2560563894130328</v>
      </c>
      <c r="CE2123" s="26">
        <f t="shared" si="1224"/>
        <v>49.642671071294259</v>
      </c>
      <c r="CF2123" s="18">
        <f t="shared" si="1225"/>
        <v>1288.8517537055798</v>
      </c>
      <c r="CG2123" s="18">
        <f t="shared" si="1226"/>
        <v>658.85175370557988</v>
      </c>
      <c r="CH2123" s="18">
        <f t="shared" si="1227"/>
        <v>1463055.2205206447</v>
      </c>
      <c r="CI2123" s="18">
        <f t="shared" si="1228"/>
        <v>41801.577729161276</v>
      </c>
      <c r="CJ2123" s="18">
        <f t="shared" si="1229"/>
        <v>47856.145596345079</v>
      </c>
      <c r="CK2123" s="25">
        <f t="shared" si="1230"/>
        <v>1.1448406542550202</v>
      </c>
      <c r="CL2123" s="26">
        <f t="shared" si="1231"/>
        <v>28.85777220015855</v>
      </c>
      <c r="CZ2123" s="18">
        <f t="shared" si="1232"/>
        <v>3527017.7266791044</v>
      </c>
      <c r="DC2123" s="18">
        <f t="shared" si="1233"/>
        <v>17672.277630558368</v>
      </c>
      <c r="DD2123" s="17">
        <f t="shared" si="1234"/>
        <v>1</v>
      </c>
      <c r="DE2123" s="17">
        <f t="shared" si="1235"/>
        <v>1</v>
      </c>
      <c r="DF2123" s="17">
        <f t="shared" si="1236"/>
        <v>1</v>
      </c>
      <c r="DG2123" s="17">
        <f t="shared" si="1237"/>
        <v>1</v>
      </c>
      <c r="DH2123" s="17">
        <f t="shared" si="1238"/>
        <v>2</v>
      </c>
      <c r="DI2123" s="17">
        <f t="shared" si="1239"/>
        <v>3</v>
      </c>
      <c r="DJ2123" s="20" t="s">
        <v>1879</v>
      </c>
    </row>
    <row r="2124" spans="1:114" x14ac:dyDescent="0.2">
      <c r="A2124" s="15" t="s">
        <v>105</v>
      </c>
      <c r="B2124" s="10" t="s">
        <v>2219</v>
      </c>
      <c r="C2124" s="11">
        <f t="shared" si="1212"/>
        <v>15.7</v>
      </c>
      <c r="D2124" s="11">
        <f t="shared" si="1254"/>
        <v>140</v>
      </c>
      <c r="E2124" s="11">
        <f t="shared" si="1254"/>
        <v>70</v>
      </c>
      <c r="F2124" s="11">
        <f t="shared" si="1254"/>
        <v>0</v>
      </c>
      <c r="G2124" s="11">
        <f t="shared" si="1254"/>
        <v>5</v>
      </c>
      <c r="H2124" s="11">
        <f t="shared" si="1252"/>
        <v>0</v>
      </c>
      <c r="I2124" s="11">
        <f t="shared" si="1252"/>
        <v>5</v>
      </c>
      <c r="J2124" s="11">
        <f t="shared" si="1252"/>
        <v>0</v>
      </c>
      <c r="K2124" s="11">
        <f t="shared" si="1252"/>
        <v>0</v>
      </c>
      <c r="L2124" s="11">
        <f t="shared" si="1252"/>
        <v>0</v>
      </c>
      <c r="M2124" s="11">
        <f t="shared" si="1252"/>
        <v>0</v>
      </c>
      <c r="N2124" s="11">
        <f t="shared" si="1252"/>
        <v>0</v>
      </c>
      <c r="O2124" s="11">
        <f t="shared" si="1252"/>
        <v>0</v>
      </c>
      <c r="P2124" s="11">
        <f t="shared" si="1252"/>
        <v>0</v>
      </c>
      <c r="Q2124" s="11">
        <f t="shared" si="1253"/>
        <v>0</v>
      </c>
      <c r="R2124" s="11">
        <f t="shared" si="1253"/>
        <v>0</v>
      </c>
      <c r="S2124" s="11">
        <f t="shared" si="1253"/>
        <v>0</v>
      </c>
      <c r="T2124" s="11">
        <f t="shared" si="1253"/>
        <v>1935.6194490192345</v>
      </c>
      <c r="U2124" s="40">
        <f t="shared" si="1213"/>
        <v>0.42</v>
      </c>
      <c r="V2124" s="11">
        <f t="shared" si="1248"/>
        <v>27.64137586057296</v>
      </c>
      <c r="W2124" s="11">
        <f t="shared" si="1248"/>
        <v>4714759.7909177607</v>
      </c>
      <c r="X2124" s="11">
        <f t="shared" si="1248"/>
        <v>67353.711298825147</v>
      </c>
      <c r="Y2124" s="11">
        <f t="shared" si="1248"/>
        <v>85053.833607820736</v>
      </c>
      <c r="Z2124" s="11">
        <f t="shared" si="1248"/>
        <v>1.2627935709506231</v>
      </c>
      <c r="AA2124" s="11">
        <f t="shared" si="1248"/>
        <v>49.353709096481062</v>
      </c>
      <c r="AB2124" s="11">
        <f t="shared" si="1248"/>
        <v>1435.6194490192345</v>
      </c>
      <c r="AC2124" s="11">
        <f t="shared" ref="AC2124:AJ2171" si="1255">IF($A2124="x",CG2124,"")</f>
        <v>735.61944901923459</v>
      </c>
      <c r="AD2124" s="11">
        <f t="shared" si="1247"/>
        <v>1587125.2634188726</v>
      </c>
      <c r="AE2124" s="11">
        <f t="shared" si="1247"/>
        <v>45346.436097682075</v>
      </c>
      <c r="AF2124" s="11">
        <f t="shared" si="1247"/>
        <v>52307.152892147526</v>
      </c>
      <c r="AG2124" s="11">
        <f t="shared" si="1247"/>
        <v>1.1535008568142195</v>
      </c>
      <c r="AH2124" s="11">
        <f t="shared" si="1247"/>
        <v>28.634896237357612</v>
      </c>
      <c r="AI2124" s="11">
        <f t="shared" si="1247"/>
        <v>0</v>
      </c>
      <c r="AJ2124" s="11">
        <f t="shared" si="1247"/>
        <v>0</v>
      </c>
      <c r="AK2124" s="11">
        <f t="shared" si="1247"/>
        <v>0</v>
      </c>
      <c r="AL2124" s="11">
        <f t="shared" si="1247"/>
        <v>0</v>
      </c>
      <c r="AM2124" s="11">
        <f t="shared" si="1251"/>
        <v>0</v>
      </c>
      <c r="AN2124" s="11">
        <f t="shared" si="1251"/>
        <v>0</v>
      </c>
      <c r="AO2124" s="11">
        <f t="shared" si="1251"/>
        <v>0</v>
      </c>
      <c r="AP2124" s="11">
        <f t="shared" si="1251"/>
        <v>0</v>
      </c>
      <c r="AQ2124" s="11">
        <f t="shared" si="1251"/>
        <v>0</v>
      </c>
      <c r="AR2124" s="11">
        <f t="shared" si="1251"/>
        <v>0</v>
      </c>
      <c r="AS2124" s="11">
        <f t="shared" si="1251"/>
        <v>0</v>
      </c>
      <c r="AT2124" s="11">
        <f t="shared" si="1251"/>
        <v>0</v>
      </c>
      <c r="AU2124" s="11">
        <f t="shared" si="1251"/>
        <v>0</v>
      </c>
      <c r="AV2124" s="11">
        <f t="shared" si="1250"/>
        <v>3850031.25</v>
      </c>
      <c r="AW2124" s="11">
        <f t="shared" si="1250"/>
        <v>0</v>
      </c>
      <c r="AX2124" s="11">
        <f t="shared" si="1250"/>
        <v>0</v>
      </c>
      <c r="AY2124" s="11">
        <f t="shared" si="1250"/>
        <v>17453.42917352885</v>
      </c>
      <c r="AZ2124" s="11">
        <f t="shared" si="1250"/>
        <v>1</v>
      </c>
      <c r="BA2124" s="11">
        <f t="shared" si="1243"/>
        <v>1</v>
      </c>
      <c r="BB2124" s="11">
        <f t="shared" si="1243"/>
        <v>1</v>
      </c>
      <c r="BC2124" s="11">
        <f t="shared" si="1243"/>
        <v>1</v>
      </c>
      <c r="BD2124" s="11">
        <f t="shared" si="1243"/>
        <v>1</v>
      </c>
      <c r="BE2124" s="11">
        <f t="shared" si="1243"/>
        <v>2</v>
      </c>
      <c r="BF2124" s="15" t="str">
        <f t="shared" si="1214"/>
        <v>EN 10210</v>
      </c>
      <c r="BG2124" s="42">
        <v>15.7</v>
      </c>
      <c r="BH2124" s="17">
        <f t="shared" si="1215"/>
        <v>140</v>
      </c>
      <c r="BI2124" s="17">
        <f t="shared" si="1216"/>
        <v>70</v>
      </c>
      <c r="BK2124" s="17">
        <f t="shared" si="1217"/>
        <v>5</v>
      </c>
      <c r="BM2124" s="17">
        <f t="shared" si="1249"/>
        <v>5</v>
      </c>
      <c r="BX2124" s="18">
        <f t="shared" si="1218"/>
        <v>1935.6194490192345</v>
      </c>
      <c r="BY2124" s="42">
        <v>0.42</v>
      </c>
      <c r="BZ2124" s="43">
        <f t="shared" si="1219"/>
        <v>27.64137586057296</v>
      </c>
      <c r="CA2124" s="18">
        <f t="shared" si="1220"/>
        <v>4714759.7909177607</v>
      </c>
      <c r="CB2124" s="18">
        <f t="shared" si="1221"/>
        <v>67353.711298825147</v>
      </c>
      <c r="CC2124" s="18">
        <f t="shared" si="1222"/>
        <v>85053.833607820736</v>
      </c>
      <c r="CD2124" s="25">
        <f t="shared" si="1223"/>
        <v>1.2627935709506231</v>
      </c>
      <c r="CE2124" s="26">
        <f t="shared" si="1224"/>
        <v>49.353709096481062</v>
      </c>
      <c r="CF2124" s="18">
        <f t="shared" si="1225"/>
        <v>1435.6194490192345</v>
      </c>
      <c r="CG2124" s="18">
        <f t="shared" si="1226"/>
        <v>735.61944901923459</v>
      </c>
      <c r="CH2124" s="18">
        <f t="shared" si="1227"/>
        <v>1587125.2634188726</v>
      </c>
      <c r="CI2124" s="18">
        <f t="shared" si="1228"/>
        <v>45346.436097682075</v>
      </c>
      <c r="CJ2124" s="18">
        <f t="shared" si="1229"/>
        <v>52307.152892147526</v>
      </c>
      <c r="CK2124" s="25">
        <f t="shared" si="1230"/>
        <v>1.1535008568142195</v>
      </c>
      <c r="CL2124" s="26">
        <f t="shared" si="1231"/>
        <v>28.634896237357612</v>
      </c>
      <c r="CZ2124" s="18">
        <f t="shared" si="1232"/>
        <v>3850031.25</v>
      </c>
      <c r="DC2124" s="18">
        <f t="shared" si="1233"/>
        <v>17453.42917352885</v>
      </c>
      <c r="DD2124" s="17">
        <f t="shared" si="1234"/>
        <v>1</v>
      </c>
      <c r="DE2124" s="17">
        <f t="shared" si="1235"/>
        <v>1</v>
      </c>
      <c r="DF2124" s="17">
        <f t="shared" si="1236"/>
        <v>1</v>
      </c>
      <c r="DG2124" s="17">
        <f t="shared" si="1237"/>
        <v>1</v>
      </c>
      <c r="DH2124" s="17">
        <f t="shared" si="1238"/>
        <v>1</v>
      </c>
      <c r="DI2124" s="17">
        <f t="shared" si="1239"/>
        <v>2</v>
      </c>
      <c r="DJ2124" s="20" t="s">
        <v>1879</v>
      </c>
    </row>
    <row r="2125" spans="1:114" x14ac:dyDescent="0.2">
      <c r="A2125" s="15" t="s">
        <v>105</v>
      </c>
      <c r="B2125" s="10" t="s">
        <v>2220</v>
      </c>
      <c r="C2125" s="11">
        <f t="shared" si="1212"/>
        <v>17.478495999999996</v>
      </c>
      <c r="D2125" s="11">
        <f t="shared" si="1254"/>
        <v>140</v>
      </c>
      <c r="E2125" s="11">
        <f t="shared" si="1254"/>
        <v>70</v>
      </c>
      <c r="F2125" s="11">
        <f t="shared" si="1254"/>
        <v>0</v>
      </c>
      <c r="G2125" s="11">
        <f t="shared" si="1254"/>
        <v>5.6</v>
      </c>
      <c r="H2125" s="11">
        <f t="shared" si="1252"/>
        <v>0</v>
      </c>
      <c r="I2125" s="11">
        <f t="shared" si="1252"/>
        <v>5.6</v>
      </c>
      <c r="J2125" s="11">
        <f t="shared" si="1252"/>
        <v>0</v>
      </c>
      <c r="K2125" s="11">
        <f t="shared" si="1252"/>
        <v>0</v>
      </c>
      <c r="L2125" s="11">
        <f t="shared" si="1252"/>
        <v>0</v>
      </c>
      <c r="M2125" s="11">
        <f t="shared" si="1252"/>
        <v>0</v>
      </c>
      <c r="N2125" s="11">
        <f t="shared" si="1252"/>
        <v>0</v>
      </c>
      <c r="O2125" s="11">
        <f t="shared" si="1252"/>
        <v>0</v>
      </c>
      <c r="P2125" s="11">
        <f t="shared" si="1252"/>
        <v>0</v>
      </c>
      <c r="Q2125" s="11">
        <f t="shared" si="1253"/>
        <v>0</v>
      </c>
      <c r="R2125" s="11">
        <f t="shared" si="1253"/>
        <v>0</v>
      </c>
      <c r="S2125" s="11">
        <f t="shared" si="1253"/>
        <v>0</v>
      </c>
      <c r="T2125" s="11">
        <f t="shared" si="1253"/>
        <v>2145.8010368497276</v>
      </c>
      <c r="U2125" s="40">
        <f t="shared" si="1213"/>
        <v>0.42</v>
      </c>
      <c r="V2125" s="11">
        <f t="shared" ref="V2125:AB2161" si="1256">IF($A2125="x",BZ2125,"")</f>
        <v>24.933898248052103</v>
      </c>
      <c r="W2125" s="11">
        <f t="shared" si="1256"/>
        <v>5153058.9641568977</v>
      </c>
      <c r="X2125" s="11">
        <f t="shared" si="1256"/>
        <v>73615.128059384253</v>
      </c>
      <c r="Y2125" s="11">
        <f t="shared" si="1256"/>
        <v>93567.063633430647</v>
      </c>
      <c r="Z2125" s="11">
        <f t="shared" si="1256"/>
        <v>1.2710303724249647</v>
      </c>
      <c r="AA2125" s="11">
        <f t="shared" si="1256"/>
        <v>49.004710799945201</v>
      </c>
      <c r="AB2125" s="11">
        <f t="shared" si="1256"/>
        <v>1612.6810368497277</v>
      </c>
      <c r="AC2125" s="11">
        <f t="shared" si="1255"/>
        <v>828.68103684972766</v>
      </c>
      <c r="AD2125" s="11">
        <f t="shared" si="1247"/>
        <v>1726768.8599576689</v>
      </c>
      <c r="AE2125" s="11">
        <f t="shared" si="1247"/>
        <v>49336.253141647685</v>
      </c>
      <c r="AF2125" s="11">
        <f t="shared" si="1247"/>
        <v>57428.82734369018</v>
      </c>
      <c r="AG2125" s="11">
        <f t="shared" si="1247"/>
        <v>1.1640289581539192</v>
      </c>
      <c r="AH2125" s="11">
        <f t="shared" si="1247"/>
        <v>28.367585901908324</v>
      </c>
      <c r="AI2125" s="11">
        <f t="shared" si="1247"/>
        <v>0</v>
      </c>
      <c r="AJ2125" s="11">
        <f t="shared" si="1247"/>
        <v>0</v>
      </c>
      <c r="AK2125" s="11">
        <f t="shared" si="1247"/>
        <v>0</v>
      </c>
      <c r="AL2125" s="11">
        <f t="shared" si="1247"/>
        <v>0</v>
      </c>
      <c r="AM2125" s="11">
        <f t="shared" si="1251"/>
        <v>0</v>
      </c>
      <c r="AN2125" s="11">
        <f t="shared" si="1251"/>
        <v>0</v>
      </c>
      <c r="AO2125" s="11">
        <f t="shared" si="1251"/>
        <v>0</v>
      </c>
      <c r="AP2125" s="11">
        <f t="shared" si="1251"/>
        <v>0</v>
      </c>
      <c r="AQ2125" s="11">
        <f t="shared" si="1251"/>
        <v>0</v>
      </c>
      <c r="AR2125" s="11">
        <f t="shared" si="1251"/>
        <v>0</v>
      </c>
      <c r="AS2125" s="11">
        <f t="shared" si="1251"/>
        <v>0</v>
      </c>
      <c r="AT2125" s="11">
        <f t="shared" si="1251"/>
        <v>0</v>
      </c>
      <c r="AU2125" s="11">
        <f t="shared" si="1251"/>
        <v>0</v>
      </c>
      <c r="AV2125" s="11">
        <f t="shared" si="1250"/>
        <v>4220577.8439211268</v>
      </c>
      <c r="AW2125" s="11">
        <f t="shared" si="1250"/>
        <v>0</v>
      </c>
      <c r="AX2125" s="11">
        <f t="shared" si="1250"/>
        <v>0</v>
      </c>
      <c r="AY2125" s="11">
        <f t="shared" si="1250"/>
        <v>17189.581555274592</v>
      </c>
      <c r="AZ2125" s="11">
        <f t="shared" si="1250"/>
        <v>1</v>
      </c>
      <c r="BA2125" s="11">
        <f t="shared" si="1243"/>
        <v>1</v>
      </c>
      <c r="BB2125" s="11">
        <f t="shared" si="1243"/>
        <v>1</v>
      </c>
      <c r="BC2125" s="11">
        <f t="shared" si="1243"/>
        <v>1</v>
      </c>
      <c r="BD2125" s="11">
        <f t="shared" si="1243"/>
        <v>1</v>
      </c>
      <c r="BE2125" s="11">
        <f t="shared" si="1243"/>
        <v>1</v>
      </c>
      <c r="BF2125" s="15" t="str">
        <f t="shared" si="1214"/>
        <v>EN 10210</v>
      </c>
      <c r="BG2125" s="42">
        <v>17.478495999999996</v>
      </c>
      <c r="BH2125" s="17">
        <f t="shared" si="1215"/>
        <v>140</v>
      </c>
      <c r="BI2125" s="17">
        <f t="shared" si="1216"/>
        <v>70</v>
      </c>
      <c r="BK2125" s="17">
        <f t="shared" si="1217"/>
        <v>5.6</v>
      </c>
      <c r="BM2125" s="17">
        <f t="shared" si="1249"/>
        <v>5.6</v>
      </c>
      <c r="BX2125" s="18">
        <f t="shared" si="1218"/>
        <v>2145.8010368497276</v>
      </c>
      <c r="BY2125" s="42">
        <v>0.42</v>
      </c>
      <c r="BZ2125" s="43">
        <f t="shared" si="1219"/>
        <v>24.933898248052103</v>
      </c>
      <c r="CA2125" s="18">
        <f t="shared" si="1220"/>
        <v>5153058.9641568977</v>
      </c>
      <c r="CB2125" s="18">
        <f t="shared" si="1221"/>
        <v>73615.128059384253</v>
      </c>
      <c r="CC2125" s="18">
        <f t="shared" si="1222"/>
        <v>93567.063633430647</v>
      </c>
      <c r="CD2125" s="25">
        <f t="shared" si="1223"/>
        <v>1.2710303724249647</v>
      </c>
      <c r="CE2125" s="26">
        <f t="shared" si="1224"/>
        <v>49.004710799945201</v>
      </c>
      <c r="CF2125" s="18">
        <f t="shared" si="1225"/>
        <v>1612.6810368497277</v>
      </c>
      <c r="CG2125" s="18">
        <f t="shared" si="1226"/>
        <v>828.68103684972766</v>
      </c>
      <c r="CH2125" s="18">
        <f t="shared" si="1227"/>
        <v>1726768.8599576689</v>
      </c>
      <c r="CI2125" s="18">
        <f t="shared" si="1228"/>
        <v>49336.253141647685</v>
      </c>
      <c r="CJ2125" s="18">
        <f t="shared" si="1229"/>
        <v>57428.82734369018</v>
      </c>
      <c r="CK2125" s="25">
        <f t="shared" si="1230"/>
        <v>1.1640289581539192</v>
      </c>
      <c r="CL2125" s="26">
        <f t="shared" si="1231"/>
        <v>28.367585901908324</v>
      </c>
      <c r="CZ2125" s="18">
        <f t="shared" si="1232"/>
        <v>4220577.8439211268</v>
      </c>
      <c r="DC2125" s="18">
        <f t="shared" si="1233"/>
        <v>17189.581555274592</v>
      </c>
      <c r="DD2125" s="17">
        <f t="shared" si="1234"/>
        <v>1</v>
      </c>
      <c r="DE2125" s="17">
        <f t="shared" si="1235"/>
        <v>1</v>
      </c>
      <c r="DF2125" s="17">
        <f t="shared" si="1236"/>
        <v>1</v>
      </c>
      <c r="DG2125" s="17">
        <f t="shared" si="1237"/>
        <v>1</v>
      </c>
      <c r="DH2125" s="17">
        <f t="shared" si="1238"/>
        <v>1</v>
      </c>
      <c r="DI2125" s="17">
        <f t="shared" si="1239"/>
        <v>1</v>
      </c>
      <c r="DJ2125" s="20" t="s">
        <v>1879</v>
      </c>
    </row>
    <row r="2126" spans="1:114" x14ac:dyDescent="0.2">
      <c r="A2126" s="15" t="s">
        <v>105</v>
      </c>
      <c r="B2126" s="10" t="s">
        <v>2221</v>
      </c>
      <c r="C2126" s="11">
        <f t="shared" si="1212"/>
        <v>19.524833999999998</v>
      </c>
      <c r="D2126" s="11">
        <f t="shared" si="1254"/>
        <v>140</v>
      </c>
      <c r="E2126" s="11">
        <f t="shared" si="1254"/>
        <v>70</v>
      </c>
      <c r="F2126" s="11">
        <f t="shared" si="1254"/>
        <v>0</v>
      </c>
      <c r="G2126" s="11">
        <f t="shared" si="1254"/>
        <v>6.3</v>
      </c>
      <c r="H2126" s="11">
        <f t="shared" si="1252"/>
        <v>0</v>
      </c>
      <c r="I2126" s="11">
        <f t="shared" si="1252"/>
        <v>9.4499999999999993</v>
      </c>
      <c r="J2126" s="11">
        <f t="shared" si="1252"/>
        <v>0</v>
      </c>
      <c r="K2126" s="11">
        <f t="shared" si="1252"/>
        <v>0</v>
      </c>
      <c r="L2126" s="11">
        <f t="shared" si="1252"/>
        <v>0</v>
      </c>
      <c r="M2126" s="11">
        <f t="shared" si="1252"/>
        <v>0</v>
      </c>
      <c r="N2126" s="11">
        <f t="shared" si="1252"/>
        <v>0</v>
      </c>
      <c r="O2126" s="11">
        <f t="shared" si="1252"/>
        <v>0</v>
      </c>
      <c r="P2126" s="11">
        <f t="shared" si="1252"/>
        <v>0</v>
      </c>
      <c r="Q2126" s="11">
        <f t="shared" si="1253"/>
        <v>0</v>
      </c>
      <c r="R2126" s="11">
        <f t="shared" si="1253"/>
        <v>0</v>
      </c>
      <c r="S2126" s="11">
        <f t="shared" si="1253"/>
        <v>0</v>
      </c>
      <c r="T2126" s="11">
        <f t="shared" si="1253"/>
        <v>2506.8215152101393</v>
      </c>
      <c r="U2126" s="40">
        <f t="shared" si="1213"/>
        <v>0.42</v>
      </c>
      <c r="V2126" s="11">
        <f t="shared" si="1256"/>
        <v>21.343037144346027</v>
      </c>
      <c r="W2126" s="11">
        <f t="shared" si="1256"/>
        <v>5463702.9355902709</v>
      </c>
      <c r="X2126" s="11">
        <f t="shared" si="1256"/>
        <v>78052.899079861018</v>
      </c>
      <c r="Y2126" s="11">
        <f t="shared" si="1256"/>
        <v>100653.31279535241</v>
      </c>
      <c r="Z2126" s="11">
        <f t="shared" si="1256"/>
        <v>1.2895525211993399</v>
      </c>
      <c r="AA2126" s="11">
        <f t="shared" si="1256"/>
        <v>46.685480443852704</v>
      </c>
      <c r="AB2126" s="11">
        <f t="shared" si="1256"/>
        <v>1865.8592496839158</v>
      </c>
      <c r="AC2126" s="11">
        <f t="shared" si="1255"/>
        <v>983.85924968391555</v>
      </c>
      <c r="AD2126" s="11">
        <f t="shared" si="1247"/>
        <v>1835383.9807783999</v>
      </c>
      <c r="AE2126" s="11">
        <f t="shared" si="1247"/>
        <v>52439.542307954282</v>
      </c>
      <c r="AF2126" s="11">
        <f t="shared" si="1247"/>
        <v>61896.43905641538</v>
      </c>
      <c r="AG2126" s="11">
        <f t="shared" si="1247"/>
        <v>1.1803390405836289</v>
      </c>
      <c r="AH2126" s="11">
        <f t="shared" si="1247"/>
        <v>27.058378138130511</v>
      </c>
      <c r="AI2126" s="11">
        <f t="shared" si="1247"/>
        <v>0</v>
      </c>
      <c r="AJ2126" s="11">
        <f t="shared" si="1247"/>
        <v>0</v>
      </c>
      <c r="AK2126" s="11">
        <f t="shared" si="1247"/>
        <v>0</v>
      </c>
      <c r="AL2126" s="11">
        <f t="shared" si="1247"/>
        <v>0</v>
      </c>
      <c r="AM2126" s="11">
        <f t="shared" si="1251"/>
        <v>0</v>
      </c>
      <c r="AN2126" s="11">
        <f t="shared" si="1251"/>
        <v>0</v>
      </c>
      <c r="AO2126" s="11">
        <f t="shared" si="1251"/>
        <v>0</v>
      </c>
      <c r="AP2126" s="11">
        <f t="shared" si="1251"/>
        <v>0</v>
      </c>
      <c r="AQ2126" s="11">
        <f t="shared" si="1251"/>
        <v>0</v>
      </c>
      <c r="AR2126" s="11">
        <f t="shared" si="1251"/>
        <v>0</v>
      </c>
      <c r="AS2126" s="11">
        <f t="shared" si="1251"/>
        <v>0</v>
      </c>
      <c r="AT2126" s="11">
        <f t="shared" si="1251"/>
        <v>0</v>
      </c>
      <c r="AU2126" s="11">
        <f t="shared" si="1251"/>
        <v>0</v>
      </c>
      <c r="AV2126" s="11">
        <f t="shared" si="1250"/>
        <v>4629830.3333680853</v>
      </c>
      <c r="AW2126" s="11">
        <f t="shared" si="1250"/>
        <v>0</v>
      </c>
      <c r="AX2126" s="11">
        <f t="shared" si="1250"/>
        <v>0</v>
      </c>
      <c r="AY2126" s="11">
        <f t="shared" si="1250"/>
        <v>16760.81849936783</v>
      </c>
      <c r="AZ2126" s="11">
        <f t="shared" si="1250"/>
        <v>1</v>
      </c>
      <c r="BA2126" s="11">
        <f t="shared" si="1243"/>
        <v>1</v>
      </c>
      <c r="BB2126" s="11">
        <f t="shared" si="1243"/>
        <v>1</v>
      </c>
      <c r="BC2126" s="11">
        <f t="shared" si="1243"/>
        <v>1</v>
      </c>
      <c r="BD2126" s="11">
        <f t="shared" si="1243"/>
        <v>1</v>
      </c>
      <c r="BE2126" s="11">
        <f t="shared" si="1243"/>
        <v>1</v>
      </c>
      <c r="BF2126" s="15" t="str">
        <f t="shared" si="1214"/>
        <v>EN 10210</v>
      </c>
      <c r="BG2126" s="42">
        <v>19.524833999999998</v>
      </c>
      <c r="BH2126" s="17">
        <f t="shared" si="1215"/>
        <v>140</v>
      </c>
      <c r="BI2126" s="17">
        <f t="shared" si="1216"/>
        <v>70</v>
      </c>
      <c r="BK2126" s="17">
        <f t="shared" si="1217"/>
        <v>6.3</v>
      </c>
      <c r="BM2126" s="17">
        <f t="shared" si="1249"/>
        <v>9.4499999999999993</v>
      </c>
      <c r="BX2126" s="18">
        <f t="shared" si="1218"/>
        <v>2506.8215152101393</v>
      </c>
      <c r="BY2126" s="42">
        <v>0.42</v>
      </c>
      <c r="BZ2126" s="43">
        <f t="shared" si="1219"/>
        <v>21.343037144346027</v>
      </c>
      <c r="CA2126" s="18">
        <f t="shared" si="1220"/>
        <v>5463702.9355902709</v>
      </c>
      <c r="CB2126" s="18">
        <f t="shared" si="1221"/>
        <v>78052.899079861018</v>
      </c>
      <c r="CC2126" s="18">
        <f t="shared" si="1222"/>
        <v>100653.31279535241</v>
      </c>
      <c r="CD2126" s="25">
        <f t="shared" si="1223"/>
        <v>1.2895525211993399</v>
      </c>
      <c r="CE2126" s="26">
        <f t="shared" si="1224"/>
        <v>46.685480443852704</v>
      </c>
      <c r="CF2126" s="18">
        <f t="shared" si="1225"/>
        <v>1865.8592496839158</v>
      </c>
      <c r="CG2126" s="18">
        <f t="shared" si="1226"/>
        <v>983.85924968391555</v>
      </c>
      <c r="CH2126" s="18">
        <f t="shared" si="1227"/>
        <v>1835383.9807783999</v>
      </c>
      <c r="CI2126" s="18">
        <f t="shared" si="1228"/>
        <v>52439.542307954282</v>
      </c>
      <c r="CJ2126" s="18">
        <f t="shared" si="1229"/>
        <v>61896.43905641538</v>
      </c>
      <c r="CK2126" s="25">
        <f t="shared" si="1230"/>
        <v>1.1803390405836289</v>
      </c>
      <c r="CL2126" s="26">
        <f t="shared" si="1231"/>
        <v>27.058378138130511</v>
      </c>
      <c r="CZ2126" s="18">
        <f t="shared" si="1232"/>
        <v>4629830.3333680853</v>
      </c>
      <c r="DC2126" s="18">
        <f t="shared" si="1233"/>
        <v>16760.81849936783</v>
      </c>
      <c r="DD2126" s="17">
        <f t="shared" si="1234"/>
        <v>1</v>
      </c>
      <c r="DE2126" s="17">
        <f t="shared" si="1235"/>
        <v>1</v>
      </c>
      <c r="DF2126" s="17">
        <f t="shared" si="1236"/>
        <v>1</v>
      </c>
      <c r="DG2126" s="17">
        <f t="shared" si="1237"/>
        <v>1</v>
      </c>
      <c r="DH2126" s="17">
        <f t="shared" si="1238"/>
        <v>1</v>
      </c>
      <c r="DI2126" s="17">
        <f t="shared" si="1239"/>
        <v>1</v>
      </c>
      <c r="DJ2126" s="20" t="s">
        <v>1879</v>
      </c>
    </row>
    <row r="2127" spans="1:114" x14ac:dyDescent="0.2">
      <c r="A2127" s="15" t="s">
        <v>105</v>
      </c>
      <c r="B2127" s="10" t="s">
        <v>2222</v>
      </c>
      <c r="C2127" s="11">
        <f t="shared" si="1212"/>
        <v>21.825826000000003</v>
      </c>
      <c r="D2127" s="11">
        <f t="shared" si="1254"/>
        <v>140</v>
      </c>
      <c r="E2127" s="11">
        <f t="shared" si="1254"/>
        <v>70</v>
      </c>
      <c r="F2127" s="11">
        <f t="shared" si="1254"/>
        <v>0</v>
      </c>
      <c r="G2127" s="11">
        <f t="shared" si="1254"/>
        <v>7.1</v>
      </c>
      <c r="H2127" s="11">
        <f t="shared" si="1252"/>
        <v>0</v>
      </c>
      <c r="I2127" s="11">
        <f t="shared" si="1252"/>
        <v>10.649999999999999</v>
      </c>
      <c r="J2127" s="11">
        <f t="shared" si="1252"/>
        <v>0</v>
      </c>
      <c r="K2127" s="11">
        <f t="shared" si="1252"/>
        <v>0</v>
      </c>
      <c r="L2127" s="11">
        <f t="shared" si="1252"/>
        <v>0</v>
      </c>
      <c r="M2127" s="11">
        <f t="shared" si="1252"/>
        <v>0</v>
      </c>
      <c r="N2127" s="11">
        <f t="shared" si="1252"/>
        <v>0</v>
      </c>
      <c r="O2127" s="11">
        <f t="shared" si="1252"/>
        <v>0</v>
      </c>
      <c r="P2127" s="11">
        <f t="shared" si="1252"/>
        <v>0</v>
      </c>
      <c r="Q2127" s="11">
        <f t="shared" si="1253"/>
        <v>0</v>
      </c>
      <c r="R2127" s="11">
        <f t="shared" si="1253"/>
        <v>0</v>
      </c>
      <c r="S2127" s="11">
        <f t="shared" si="1253"/>
        <v>0</v>
      </c>
      <c r="T2127" s="11">
        <f t="shared" si="1253"/>
        <v>2805.2303497541725</v>
      </c>
      <c r="U2127" s="40">
        <f t="shared" si="1213"/>
        <v>0.42</v>
      </c>
      <c r="V2127" s="11">
        <f t="shared" si="1256"/>
        <v>19.0726528814521</v>
      </c>
      <c r="W2127" s="11">
        <f t="shared" si="1256"/>
        <v>5923808.889953319</v>
      </c>
      <c r="X2127" s="11">
        <f t="shared" si="1256"/>
        <v>84625.841285047412</v>
      </c>
      <c r="Y2127" s="11">
        <f t="shared" si="1256"/>
        <v>110265.46847116611</v>
      </c>
      <c r="Z2127" s="11">
        <f t="shared" si="1256"/>
        <v>1.302976334377062</v>
      </c>
      <c r="AA2127" s="11">
        <f t="shared" si="1256"/>
        <v>45.95325246142351</v>
      </c>
      <c r="AB2127" s="11">
        <f t="shared" si="1256"/>
        <v>2117.3707426698456</v>
      </c>
      <c r="AC2127" s="11">
        <f t="shared" si="1255"/>
        <v>1123.3707426698459</v>
      </c>
      <c r="AD2127" s="11">
        <f t="shared" si="1247"/>
        <v>1980592.9367422513</v>
      </c>
      <c r="AE2127" s="11">
        <f t="shared" si="1247"/>
        <v>56588.369621207181</v>
      </c>
      <c r="AF2127" s="11">
        <f t="shared" si="1247"/>
        <v>67667.292477721494</v>
      </c>
      <c r="AG2127" s="11">
        <f t="shared" si="1247"/>
        <v>1.1957809163026734</v>
      </c>
      <c r="AH2127" s="11">
        <f t="shared" si="1247"/>
        <v>26.571333390303447</v>
      </c>
      <c r="AI2127" s="11">
        <f t="shared" si="1247"/>
        <v>0</v>
      </c>
      <c r="AJ2127" s="11">
        <f t="shared" si="1247"/>
        <v>0</v>
      </c>
      <c r="AK2127" s="11">
        <f t="shared" si="1247"/>
        <v>0</v>
      </c>
      <c r="AL2127" s="11">
        <f t="shared" si="1247"/>
        <v>0</v>
      </c>
      <c r="AM2127" s="11">
        <f t="shared" si="1251"/>
        <v>0</v>
      </c>
      <c r="AN2127" s="11">
        <f t="shared" si="1251"/>
        <v>0</v>
      </c>
      <c r="AO2127" s="11">
        <f t="shared" si="1251"/>
        <v>0</v>
      </c>
      <c r="AP2127" s="11">
        <f t="shared" si="1251"/>
        <v>0</v>
      </c>
      <c r="AQ2127" s="11">
        <f t="shared" si="1251"/>
        <v>0</v>
      </c>
      <c r="AR2127" s="11">
        <f t="shared" si="1251"/>
        <v>0</v>
      </c>
      <c r="AS2127" s="11">
        <f t="shared" si="1251"/>
        <v>0</v>
      </c>
      <c r="AT2127" s="11">
        <f t="shared" si="1251"/>
        <v>0</v>
      </c>
      <c r="AU2127" s="11">
        <f t="shared" si="1251"/>
        <v>0</v>
      </c>
      <c r="AV2127" s="11">
        <f t="shared" si="1250"/>
        <v>5067886.8477171594</v>
      </c>
      <c r="AW2127" s="11">
        <f t="shared" si="1250"/>
        <v>0</v>
      </c>
      <c r="AX2127" s="11">
        <f t="shared" si="1250"/>
        <v>0</v>
      </c>
      <c r="AY2127" s="11">
        <f t="shared" si="1250"/>
        <v>16372.641485339693</v>
      </c>
      <c r="AZ2127" s="11">
        <f t="shared" si="1250"/>
        <v>1</v>
      </c>
      <c r="BA2127" s="11">
        <f t="shared" si="1243"/>
        <v>1</v>
      </c>
      <c r="BB2127" s="11">
        <f t="shared" si="1243"/>
        <v>1</v>
      </c>
      <c r="BC2127" s="11">
        <f t="shared" si="1243"/>
        <v>1</v>
      </c>
      <c r="BD2127" s="11">
        <f t="shared" si="1243"/>
        <v>1</v>
      </c>
      <c r="BE2127" s="11">
        <f t="shared" si="1243"/>
        <v>1</v>
      </c>
      <c r="BF2127" s="15" t="str">
        <f t="shared" si="1214"/>
        <v>EN 10210</v>
      </c>
      <c r="BG2127" s="42">
        <v>21.825826000000003</v>
      </c>
      <c r="BH2127" s="17">
        <f t="shared" si="1215"/>
        <v>140</v>
      </c>
      <c r="BI2127" s="17">
        <f t="shared" si="1216"/>
        <v>70</v>
      </c>
      <c r="BK2127" s="17">
        <f t="shared" si="1217"/>
        <v>7.1</v>
      </c>
      <c r="BM2127" s="17">
        <f t="shared" si="1249"/>
        <v>10.649999999999999</v>
      </c>
      <c r="BX2127" s="18">
        <f t="shared" si="1218"/>
        <v>2805.2303497541725</v>
      </c>
      <c r="BY2127" s="42">
        <v>0.42</v>
      </c>
      <c r="BZ2127" s="43">
        <f t="shared" si="1219"/>
        <v>19.0726528814521</v>
      </c>
      <c r="CA2127" s="18">
        <f t="shared" si="1220"/>
        <v>5923808.889953319</v>
      </c>
      <c r="CB2127" s="18">
        <f t="shared" si="1221"/>
        <v>84625.841285047412</v>
      </c>
      <c r="CC2127" s="18">
        <f t="shared" si="1222"/>
        <v>110265.46847116611</v>
      </c>
      <c r="CD2127" s="25">
        <f t="shared" si="1223"/>
        <v>1.302976334377062</v>
      </c>
      <c r="CE2127" s="26">
        <f t="shared" si="1224"/>
        <v>45.95325246142351</v>
      </c>
      <c r="CF2127" s="18">
        <f t="shared" si="1225"/>
        <v>2117.3707426698456</v>
      </c>
      <c r="CG2127" s="18">
        <f t="shared" si="1226"/>
        <v>1123.3707426698459</v>
      </c>
      <c r="CH2127" s="18">
        <f t="shared" si="1227"/>
        <v>1980592.9367422513</v>
      </c>
      <c r="CI2127" s="18">
        <f t="shared" si="1228"/>
        <v>56588.369621207181</v>
      </c>
      <c r="CJ2127" s="18">
        <f t="shared" si="1229"/>
        <v>67667.292477721494</v>
      </c>
      <c r="CK2127" s="25">
        <f t="shared" si="1230"/>
        <v>1.1957809163026734</v>
      </c>
      <c r="CL2127" s="26">
        <f t="shared" si="1231"/>
        <v>26.571333390303447</v>
      </c>
      <c r="CZ2127" s="18">
        <f t="shared" si="1232"/>
        <v>5067886.8477171594</v>
      </c>
      <c r="DC2127" s="18">
        <f t="shared" si="1233"/>
        <v>16372.641485339693</v>
      </c>
      <c r="DD2127" s="17">
        <f t="shared" si="1234"/>
        <v>1</v>
      </c>
      <c r="DE2127" s="17">
        <f t="shared" si="1235"/>
        <v>1</v>
      </c>
      <c r="DF2127" s="17">
        <f t="shared" si="1236"/>
        <v>1</v>
      </c>
      <c r="DG2127" s="17">
        <f t="shared" si="1237"/>
        <v>1</v>
      </c>
      <c r="DH2127" s="17">
        <f t="shared" si="1238"/>
        <v>1</v>
      </c>
      <c r="DI2127" s="17">
        <f t="shared" si="1239"/>
        <v>1</v>
      </c>
      <c r="DJ2127" s="20" t="s">
        <v>1879</v>
      </c>
    </row>
    <row r="2128" spans="1:114" x14ac:dyDescent="0.2">
      <c r="A2128" s="15" t="s">
        <v>105</v>
      </c>
      <c r="B2128" s="10" t="s">
        <v>2223</v>
      </c>
      <c r="C2128" s="11">
        <f t="shared" si="1212"/>
        <v>24.366399999999999</v>
      </c>
      <c r="D2128" s="11">
        <f t="shared" si="1254"/>
        <v>140</v>
      </c>
      <c r="E2128" s="11">
        <f t="shared" si="1254"/>
        <v>70</v>
      </c>
      <c r="F2128" s="11">
        <f t="shared" si="1254"/>
        <v>0</v>
      </c>
      <c r="G2128" s="11">
        <f t="shared" si="1254"/>
        <v>8</v>
      </c>
      <c r="H2128" s="11">
        <f t="shared" si="1252"/>
        <v>0</v>
      </c>
      <c r="I2128" s="11">
        <f t="shared" si="1252"/>
        <v>12</v>
      </c>
      <c r="J2128" s="11">
        <f t="shared" si="1252"/>
        <v>0</v>
      </c>
      <c r="K2128" s="11">
        <f t="shared" si="1252"/>
        <v>0</v>
      </c>
      <c r="L2128" s="11">
        <f t="shared" si="1252"/>
        <v>0</v>
      </c>
      <c r="M2128" s="11">
        <f t="shared" si="1252"/>
        <v>0</v>
      </c>
      <c r="N2128" s="11">
        <f t="shared" si="1252"/>
        <v>0</v>
      </c>
      <c r="O2128" s="11">
        <f t="shared" si="1252"/>
        <v>0</v>
      </c>
      <c r="P2128" s="11">
        <f t="shared" si="1252"/>
        <v>0</v>
      </c>
      <c r="Q2128" s="11">
        <f t="shared" si="1253"/>
        <v>0</v>
      </c>
      <c r="R2128" s="11">
        <f t="shared" si="1253"/>
        <v>0</v>
      </c>
      <c r="S2128" s="11">
        <f t="shared" si="1253"/>
        <v>0</v>
      </c>
      <c r="T2128" s="11">
        <f t="shared" si="1253"/>
        <v>3135.5751316061705</v>
      </c>
      <c r="U2128" s="40">
        <f t="shared" si="1213"/>
        <v>0.42</v>
      </c>
      <c r="V2128" s="11">
        <f t="shared" si="1256"/>
        <v>17.063276262804543</v>
      </c>
      <c r="W2128" s="11">
        <f t="shared" si="1256"/>
        <v>6383036.9881248483</v>
      </c>
      <c r="X2128" s="11">
        <f t="shared" si="1256"/>
        <v>91186.242687497826</v>
      </c>
      <c r="Y2128" s="11">
        <f t="shared" si="1256"/>
        <v>120255.05263261602</v>
      </c>
      <c r="Z2128" s="11">
        <f t="shared" si="1256"/>
        <v>1.3187850391504694</v>
      </c>
      <c r="AA2128" s="11">
        <f t="shared" si="1256"/>
        <v>45.118543850615978</v>
      </c>
      <c r="AB2128" s="11">
        <f t="shared" si="1256"/>
        <v>2404.2477193189875</v>
      </c>
      <c r="AC2128" s="11">
        <f t="shared" si="1255"/>
        <v>1284.247719318987</v>
      </c>
      <c r="AD2128" s="11">
        <f t="shared" si="1247"/>
        <v>2123346.7600074881</v>
      </c>
      <c r="AE2128" s="11">
        <f t="shared" si="1247"/>
        <v>60667.050285928228</v>
      </c>
      <c r="AF2128" s="11">
        <f t="shared" si="1247"/>
        <v>73626.382456451465</v>
      </c>
      <c r="AG2128" s="11">
        <f t="shared" si="1247"/>
        <v>1.2136140146825165</v>
      </c>
      <c r="AH2128" s="11">
        <f t="shared" si="1247"/>
        <v>26.022670111469235</v>
      </c>
      <c r="AI2128" s="11">
        <f t="shared" si="1247"/>
        <v>0</v>
      </c>
      <c r="AJ2128" s="11">
        <f t="shared" si="1247"/>
        <v>0</v>
      </c>
      <c r="AK2128" s="11">
        <f t="shared" si="1247"/>
        <v>0</v>
      </c>
      <c r="AL2128" s="11">
        <f t="shared" si="1247"/>
        <v>0</v>
      </c>
      <c r="AM2128" s="11">
        <f t="shared" si="1251"/>
        <v>0</v>
      </c>
      <c r="AN2128" s="11">
        <f t="shared" si="1251"/>
        <v>0</v>
      </c>
      <c r="AO2128" s="11">
        <f t="shared" si="1251"/>
        <v>0</v>
      </c>
      <c r="AP2128" s="11">
        <f t="shared" si="1251"/>
        <v>0</v>
      </c>
      <c r="AQ2128" s="11">
        <f t="shared" si="1251"/>
        <v>0</v>
      </c>
      <c r="AR2128" s="11">
        <f t="shared" si="1251"/>
        <v>0</v>
      </c>
      <c r="AS2128" s="11">
        <f t="shared" si="1251"/>
        <v>0</v>
      </c>
      <c r="AT2128" s="11">
        <f t="shared" si="1251"/>
        <v>0</v>
      </c>
      <c r="AU2128" s="11">
        <f t="shared" si="1251"/>
        <v>0</v>
      </c>
      <c r="AV2128" s="11">
        <f t="shared" si="1250"/>
        <v>5523946.8865979379</v>
      </c>
      <c r="AW2128" s="11">
        <f t="shared" si="1250"/>
        <v>0</v>
      </c>
      <c r="AX2128" s="11">
        <f t="shared" si="1250"/>
        <v>0</v>
      </c>
      <c r="AY2128" s="11">
        <f t="shared" si="1250"/>
        <v>15928.495438637974</v>
      </c>
      <c r="AZ2128" s="11">
        <f t="shared" si="1250"/>
        <v>1</v>
      </c>
      <c r="BA2128" s="11">
        <f t="shared" si="1243"/>
        <v>1</v>
      </c>
      <c r="BB2128" s="11">
        <f t="shared" si="1243"/>
        <v>1</v>
      </c>
      <c r="BC2128" s="11">
        <f t="shared" si="1243"/>
        <v>1</v>
      </c>
      <c r="BD2128" s="11">
        <f t="shared" si="1243"/>
        <v>1</v>
      </c>
      <c r="BE2128" s="11">
        <f t="shared" si="1243"/>
        <v>1</v>
      </c>
      <c r="BF2128" s="15" t="str">
        <f t="shared" si="1214"/>
        <v>EN 10210</v>
      </c>
      <c r="BG2128" s="42">
        <v>24.366399999999999</v>
      </c>
      <c r="BH2128" s="17">
        <f t="shared" si="1215"/>
        <v>140</v>
      </c>
      <c r="BI2128" s="17">
        <f t="shared" si="1216"/>
        <v>70</v>
      </c>
      <c r="BK2128" s="17">
        <f t="shared" si="1217"/>
        <v>8</v>
      </c>
      <c r="BM2128" s="17">
        <f t="shared" si="1249"/>
        <v>12</v>
      </c>
      <c r="BX2128" s="18">
        <f t="shared" si="1218"/>
        <v>3135.5751316061705</v>
      </c>
      <c r="BY2128" s="42">
        <v>0.42</v>
      </c>
      <c r="BZ2128" s="43">
        <f t="shared" si="1219"/>
        <v>17.063276262804543</v>
      </c>
      <c r="CA2128" s="18">
        <f t="shared" si="1220"/>
        <v>6383036.9881248483</v>
      </c>
      <c r="CB2128" s="18">
        <f t="shared" si="1221"/>
        <v>91186.242687497826</v>
      </c>
      <c r="CC2128" s="18">
        <f t="shared" si="1222"/>
        <v>120255.05263261602</v>
      </c>
      <c r="CD2128" s="25">
        <f t="shared" si="1223"/>
        <v>1.3187850391504694</v>
      </c>
      <c r="CE2128" s="26">
        <f t="shared" si="1224"/>
        <v>45.118543850615978</v>
      </c>
      <c r="CF2128" s="18">
        <f t="shared" si="1225"/>
        <v>2404.2477193189875</v>
      </c>
      <c r="CG2128" s="18">
        <f t="shared" si="1226"/>
        <v>1284.247719318987</v>
      </c>
      <c r="CH2128" s="18">
        <f t="shared" si="1227"/>
        <v>2123346.7600074881</v>
      </c>
      <c r="CI2128" s="18">
        <f t="shared" si="1228"/>
        <v>60667.050285928228</v>
      </c>
      <c r="CJ2128" s="18">
        <f t="shared" si="1229"/>
        <v>73626.382456451465</v>
      </c>
      <c r="CK2128" s="25">
        <f t="shared" si="1230"/>
        <v>1.2136140146825165</v>
      </c>
      <c r="CL2128" s="26">
        <f t="shared" si="1231"/>
        <v>26.022670111469235</v>
      </c>
      <c r="CZ2128" s="18">
        <f t="shared" si="1232"/>
        <v>5523946.8865979379</v>
      </c>
      <c r="DC2128" s="18">
        <f t="shared" si="1233"/>
        <v>15928.495438637974</v>
      </c>
      <c r="DD2128" s="17">
        <f t="shared" si="1234"/>
        <v>1</v>
      </c>
      <c r="DE2128" s="17">
        <f t="shared" si="1235"/>
        <v>1</v>
      </c>
      <c r="DF2128" s="17">
        <f t="shared" si="1236"/>
        <v>1</v>
      </c>
      <c r="DG2128" s="17">
        <f t="shared" si="1237"/>
        <v>1</v>
      </c>
      <c r="DH2128" s="17">
        <f t="shared" si="1238"/>
        <v>1</v>
      </c>
      <c r="DI2128" s="17">
        <f t="shared" si="1239"/>
        <v>1</v>
      </c>
      <c r="DJ2128" s="20" t="s">
        <v>1879</v>
      </c>
    </row>
    <row r="2129" spans="1:114" x14ac:dyDescent="0.2">
      <c r="A2129" s="15" t="s">
        <v>105</v>
      </c>
      <c r="B2129" s="10" t="s">
        <v>2224</v>
      </c>
      <c r="C2129" s="11">
        <f t="shared" si="1212"/>
        <v>26.581983999999999</v>
      </c>
      <c r="D2129" s="11">
        <f t="shared" si="1254"/>
        <v>140</v>
      </c>
      <c r="E2129" s="11">
        <f t="shared" si="1254"/>
        <v>70</v>
      </c>
      <c r="F2129" s="11">
        <f t="shared" si="1254"/>
        <v>0</v>
      </c>
      <c r="G2129" s="11">
        <f t="shared" si="1254"/>
        <v>8.8000000000000007</v>
      </c>
      <c r="H2129" s="11">
        <f t="shared" si="1252"/>
        <v>0</v>
      </c>
      <c r="I2129" s="11">
        <f t="shared" si="1252"/>
        <v>13.200000000000001</v>
      </c>
      <c r="J2129" s="11">
        <f t="shared" si="1252"/>
        <v>0</v>
      </c>
      <c r="K2129" s="11">
        <f t="shared" si="1252"/>
        <v>0</v>
      </c>
      <c r="L2129" s="11">
        <f t="shared" si="1252"/>
        <v>0</v>
      </c>
      <c r="M2129" s="11">
        <f t="shared" si="1252"/>
        <v>0</v>
      </c>
      <c r="N2129" s="11">
        <f t="shared" si="1252"/>
        <v>0</v>
      </c>
      <c r="O2129" s="11">
        <f t="shared" si="1252"/>
        <v>0</v>
      </c>
      <c r="P2129" s="11">
        <f t="shared" si="1252"/>
        <v>0</v>
      </c>
      <c r="Q2129" s="11">
        <f t="shared" si="1253"/>
        <v>0</v>
      </c>
      <c r="R2129" s="11">
        <f t="shared" si="1253"/>
        <v>0</v>
      </c>
      <c r="S2129" s="11">
        <f t="shared" si="1253"/>
        <v>0</v>
      </c>
      <c r="T2129" s="11">
        <f t="shared" si="1253"/>
        <v>3424.4459092434663</v>
      </c>
      <c r="U2129" s="40">
        <f t="shared" si="1213"/>
        <v>0.42</v>
      </c>
      <c r="V2129" s="11">
        <f t="shared" si="1256"/>
        <v>15.623895407124651</v>
      </c>
      <c r="W2129" s="11">
        <f t="shared" si="1256"/>
        <v>6740585.3148358501</v>
      </c>
      <c r="X2129" s="11">
        <f t="shared" si="1256"/>
        <v>96294.075926226433</v>
      </c>
      <c r="Y2129" s="11">
        <f t="shared" si="1256"/>
        <v>128410.37687138008</v>
      </c>
      <c r="Z2129" s="11">
        <f t="shared" si="1256"/>
        <v>1.3335231231644908</v>
      </c>
      <c r="AA2129" s="11">
        <f t="shared" si="1256"/>
        <v>44.366344750623547</v>
      </c>
      <c r="AB2129" s="11">
        <f t="shared" si="1256"/>
        <v>2662.7397403759742</v>
      </c>
      <c r="AC2129" s="11">
        <f t="shared" si="1255"/>
        <v>1430.7397403759744</v>
      </c>
      <c r="AD2129" s="11">
        <f t="shared" si="1247"/>
        <v>2232754.4757998097</v>
      </c>
      <c r="AE2129" s="11">
        <f t="shared" si="1247"/>
        <v>63792.985022851703</v>
      </c>
      <c r="AF2129" s="11">
        <f t="shared" si="1247"/>
        <v>78457.685958221016</v>
      </c>
      <c r="AG2129" s="11">
        <f t="shared" si="1247"/>
        <v>1.2298795224916372</v>
      </c>
      <c r="AH2129" s="11">
        <f t="shared" si="1247"/>
        <v>25.534380690203161</v>
      </c>
      <c r="AI2129" s="11">
        <f t="shared" si="1247"/>
        <v>0</v>
      </c>
      <c r="AJ2129" s="11">
        <f t="shared" si="1247"/>
        <v>0</v>
      </c>
      <c r="AK2129" s="11">
        <f t="shared" si="1247"/>
        <v>0</v>
      </c>
      <c r="AL2129" s="11">
        <f t="shared" si="1247"/>
        <v>0</v>
      </c>
      <c r="AM2129" s="11">
        <f t="shared" si="1251"/>
        <v>0</v>
      </c>
      <c r="AN2129" s="11">
        <f t="shared" si="1251"/>
        <v>0</v>
      </c>
      <c r="AO2129" s="11">
        <f t="shared" si="1251"/>
        <v>0</v>
      </c>
      <c r="AP2129" s="11">
        <f t="shared" si="1251"/>
        <v>0</v>
      </c>
      <c r="AQ2129" s="11">
        <f t="shared" si="1251"/>
        <v>0</v>
      </c>
      <c r="AR2129" s="11">
        <f t="shared" si="1251"/>
        <v>0</v>
      </c>
      <c r="AS2129" s="11">
        <f t="shared" si="1251"/>
        <v>0</v>
      </c>
      <c r="AT2129" s="11">
        <f t="shared" si="1251"/>
        <v>0</v>
      </c>
      <c r="AU2129" s="11">
        <f t="shared" si="1251"/>
        <v>0</v>
      </c>
      <c r="AV2129" s="11">
        <f t="shared" si="1250"/>
        <v>5897638.0361713115</v>
      </c>
      <c r="AW2129" s="11">
        <f t="shared" si="1250"/>
        <v>0</v>
      </c>
      <c r="AX2129" s="11">
        <f t="shared" si="1250"/>
        <v>0</v>
      </c>
      <c r="AY2129" s="11">
        <f t="shared" si="1250"/>
        <v>15527.079480751949</v>
      </c>
      <c r="AZ2129" s="11">
        <f t="shared" si="1250"/>
        <v>1</v>
      </c>
      <c r="BA2129" s="11">
        <f t="shared" si="1243"/>
        <v>1</v>
      </c>
      <c r="BB2129" s="11">
        <f t="shared" si="1243"/>
        <v>1</v>
      </c>
      <c r="BC2129" s="11">
        <f t="shared" si="1243"/>
        <v>1</v>
      </c>
      <c r="BD2129" s="11">
        <f t="shared" si="1243"/>
        <v>1</v>
      </c>
      <c r="BE2129" s="11">
        <f t="shared" si="1243"/>
        <v>1</v>
      </c>
      <c r="BF2129" s="15" t="str">
        <f t="shared" si="1214"/>
        <v>EN 10210</v>
      </c>
      <c r="BG2129" s="42">
        <v>26.581983999999999</v>
      </c>
      <c r="BH2129" s="17">
        <f t="shared" si="1215"/>
        <v>140</v>
      </c>
      <c r="BI2129" s="17">
        <f t="shared" si="1216"/>
        <v>70</v>
      </c>
      <c r="BK2129" s="17">
        <f t="shared" si="1217"/>
        <v>8.8000000000000007</v>
      </c>
      <c r="BM2129" s="17">
        <f t="shared" si="1249"/>
        <v>13.200000000000001</v>
      </c>
      <c r="BX2129" s="18">
        <f t="shared" si="1218"/>
        <v>3424.4459092434663</v>
      </c>
      <c r="BY2129" s="42">
        <v>0.42</v>
      </c>
      <c r="BZ2129" s="43">
        <f t="shared" si="1219"/>
        <v>15.623895407124651</v>
      </c>
      <c r="CA2129" s="18">
        <f t="shared" si="1220"/>
        <v>6740585.3148358501</v>
      </c>
      <c r="CB2129" s="18">
        <f t="shared" si="1221"/>
        <v>96294.075926226433</v>
      </c>
      <c r="CC2129" s="18">
        <f t="shared" si="1222"/>
        <v>128410.37687138008</v>
      </c>
      <c r="CD2129" s="25">
        <f t="shared" si="1223"/>
        <v>1.3335231231644908</v>
      </c>
      <c r="CE2129" s="26">
        <f t="shared" si="1224"/>
        <v>44.366344750623547</v>
      </c>
      <c r="CF2129" s="18">
        <f t="shared" si="1225"/>
        <v>2662.7397403759742</v>
      </c>
      <c r="CG2129" s="18">
        <f t="shared" si="1226"/>
        <v>1430.7397403759744</v>
      </c>
      <c r="CH2129" s="18">
        <f t="shared" si="1227"/>
        <v>2232754.4757998097</v>
      </c>
      <c r="CI2129" s="18">
        <f t="shared" si="1228"/>
        <v>63792.985022851703</v>
      </c>
      <c r="CJ2129" s="18">
        <f t="shared" si="1229"/>
        <v>78457.685958221016</v>
      </c>
      <c r="CK2129" s="25">
        <f t="shared" si="1230"/>
        <v>1.2298795224916372</v>
      </c>
      <c r="CL2129" s="26">
        <f t="shared" si="1231"/>
        <v>25.534380690203161</v>
      </c>
      <c r="CZ2129" s="18">
        <f t="shared" si="1232"/>
        <v>5897638.0361713115</v>
      </c>
      <c r="DC2129" s="18">
        <f t="shared" si="1233"/>
        <v>15527.079480751949</v>
      </c>
      <c r="DD2129" s="17">
        <f t="shared" si="1234"/>
        <v>1</v>
      </c>
      <c r="DE2129" s="17">
        <f t="shared" si="1235"/>
        <v>1</v>
      </c>
      <c r="DF2129" s="17">
        <f t="shared" si="1236"/>
        <v>1</v>
      </c>
      <c r="DG2129" s="17">
        <f t="shared" si="1237"/>
        <v>1</v>
      </c>
      <c r="DH2129" s="17">
        <f t="shared" si="1238"/>
        <v>1</v>
      </c>
      <c r="DI2129" s="17">
        <f t="shared" si="1239"/>
        <v>1</v>
      </c>
      <c r="DJ2129" s="20" t="s">
        <v>1879</v>
      </c>
    </row>
    <row r="2130" spans="1:114" x14ac:dyDescent="0.2">
      <c r="A2130" s="15" t="s">
        <v>105</v>
      </c>
      <c r="B2130" s="10" t="s">
        <v>2225</v>
      </c>
      <c r="C2130" s="11">
        <f t="shared" ref="C2130:C2193" si="1257">IF(A2130="x",BG2130*$C$4,0)</f>
        <v>29.83</v>
      </c>
      <c r="D2130" s="11">
        <f t="shared" si="1254"/>
        <v>140</v>
      </c>
      <c r="E2130" s="11">
        <f t="shared" si="1254"/>
        <v>70</v>
      </c>
      <c r="F2130" s="11">
        <f t="shared" si="1254"/>
        <v>0</v>
      </c>
      <c r="G2130" s="11">
        <f t="shared" si="1254"/>
        <v>10</v>
      </c>
      <c r="H2130" s="11">
        <f t="shared" si="1252"/>
        <v>0</v>
      </c>
      <c r="I2130" s="11">
        <f t="shared" si="1252"/>
        <v>15</v>
      </c>
      <c r="J2130" s="11">
        <f t="shared" si="1252"/>
        <v>0</v>
      </c>
      <c r="K2130" s="11">
        <f t="shared" si="1252"/>
        <v>0</v>
      </c>
      <c r="L2130" s="11">
        <f t="shared" si="1252"/>
        <v>0</v>
      </c>
      <c r="M2130" s="11">
        <f t="shared" si="1252"/>
        <v>0</v>
      </c>
      <c r="N2130" s="11">
        <f t="shared" si="1252"/>
        <v>0</v>
      </c>
      <c r="O2130" s="11">
        <f t="shared" si="1252"/>
        <v>0</v>
      </c>
      <c r="P2130" s="11">
        <f t="shared" si="1252"/>
        <v>0</v>
      </c>
      <c r="Q2130" s="11">
        <f t="shared" si="1253"/>
        <v>0</v>
      </c>
      <c r="R2130" s="11">
        <f t="shared" si="1253"/>
        <v>0</v>
      </c>
      <c r="S2130" s="11">
        <f t="shared" si="1253"/>
        <v>0</v>
      </c>
      <c r="T2130" s="11">
        <f t="shared" si="1253"/>
        <v>3849.3361431346411</v>
      </c>
      <c r="U2130" s="40">
        <f t="shared" ref="U2130:U2193" si="1258">IF(A2130="x",BY2130*$U$4,0)</f>
        <v>0.42</v>
      </c>
      <c r="V2130" s="11">
        <f t="shared" si="1256"/>
        <v>13.89932776039829</v>
      </c>
      <c r="W2130" s="11">
        <f t="shared" si="1256"/>
        <v>7190058.758296201</v>
      </c>
      <c r="X2130" s="11">
        <f t="shared" si="1256"/>
        <v>102715.12511851716</v>
      </c>
      <c r="Y2130" s="11">
        <f t="shared" si="1256"/>
        <v>139382.00109794963</v>
      </c>
      <c r="Z2130" s="11">
        <f t="shared" si="1256"/>
        <v>1.3569764037879002</v>
      </c>
      <c r="AA2130" s="11">
        <f t="shared" si="1256"/>
        <v>43.218859388938114</v>
      </c>
      <c r="AB2130" s="11">
        <f t="shared" si="1256"/>
        <v>3056.6370614359175</v>
      </c>
      <c r="AC2130" s="11">
        <f t="shared" si="1255"/>
        <v>1656.6370614359173</v>
      </c>
      <c r="AD2130" s="11">
        <f t="shared" si="1247"/>
        <v>2367699.0816987241</v>
      </c>
      <c r="AE2130" s="11">
        <f t="shared" si="1247"/>
        <v>67648.545191392113</v>
      </c>
      <c r="AF2130" s="11">
        <f t="shared" si="1247"/>
        <v>84899.703947692513</v>
      </c>
      <c r="AG2130" s="11">
        <f t="shared" si="1247"/>
        <v>1.2550115262271082</v>
      </c>
      <c r="AH2130" s="11">
        <f t="shared" si="1247"/>
        <v>24.801065201779146</v>
      </c>
      <c r="AI2130" s="11">
        <f t="shared" ref="AI2130:AP2170" si="1259">IF($A2130="x",CM2130,"")</f>
        <v>0</v>
      </c>
      <c r="AJ2130" s="11">
        <f t="shared" si="1259"/>
        <v>0</v>
      </c>
      <c r="AK2130" s="11">
        <f t="shared" si="1259"/>
        <v>0</v>
      </c>
      <c r="AL2130" s="11">
        <f t="shared" si="1259"/>
        <v>0</v>
      </c>
      <c r="AM2130" s="11">
        <f t="shared" si="1251"/>
        <v>0</v>
      </c>
      <c r="AN2130" s="11">
        <f t="shared" si="1251"/>
        <v>0</v>
      </c>
      <c r="AO2130" s="11">
        <f t="shared" si="1251"/>
        <v>0</v>
      </c>
      <c r="AP2130" s="11">
        <f t="shared" si="1251"/>
        <v>0</v>
      </c>
      <c r="AQ2130" s="11">
        <f t="shared" si="1251"/>
        <v>0</v>
      </c>
      <c r="AR2130" s="11">
        <f t="shared" si="1251"/>
        <v>0</v>
      </c>
      <c r="AS2130" s="11">
        <f t="shared" si="1251"/>
        <v>0</v>
      </c>
      <c r="AT2130" s="11">
        <f t="shared" si="1251"/>
        <v>0</v>
      </c>
      <c r="AU2130" s="11">
        <f t="shared" si="1251"/>
        <v>0</v>
      </c>
      <c r="AV2130" s="11">
        <f t="shared" si="1250"/>
        <v>6404210.5263157897</v>
      </c>
      <c r="AW2130" s="11">
        <f t="shared" si="1250"/>
        <v>0</v>
      </c>
      <c r="AX2130" s="11">
        <f t="shared" si="1250"/>
        <v>0</v>
      </c>
      <c r="AY2130" s="11">
        <f t="shared" si="1250"/>
        <v>14913.274122871835</v>
      </c>
      <c r="AZ2130" s="11">
        <f t="shared" si="1250"/>
        <v>1</v>
      </c>
      <c r="BA2130" s="11">
        <f t="shared" si="1250"/>
        <v>1</v>
      </c>
      <c r="BB2130" s="11">
        <f t="shared" si="1250"/>
        <v>1</v>
      </c>
      <c r="BC2130" s="11">
        <f t="shared" si="1250"/>
        <v>1</v>
      </c>
      <c r="BD2130" s="11">
        <f t="shared" si="1250"/>
        <v>1</v>
      </c>
      <c r="BE2130" s="11">
        <f t="shared" si="1250"/>
        <v>1</v>
      </c>
      <c r="BF2130" s="15" t="str">
        <f t="shared" ref="BF2130:BF2193" si="1260">IF(A2130="x",DJ2130,0)</f>
        <v>EN 10210</v>
      </c>
      <c r="BG2130" s="42">
        <v>29.83</v>
      </c>
      <c r="BH2130" s="17">
        <f t="shared" ref="BH2130:BH2193" si="1261">VALUE(MID(B2130,FIND(" ",B2130)+1,LEN(B2130)-LEN(BK2130)-FIND(" ",B2130)-1-LEN(BI2130)-1))</f>
        <v>140</v>
      </c>
      <c r="BI2130" s="17">
        <f t="shared" ref="BI2130:BI2193" si="1262">VALUE(MID(B2130,FIND("x",B2130)+1,LEN(B2130)-LEN(BK2130)-FIND("x",B2130)-1))</f>
        <v>70</v>
      </c>
      <c r="BK2130" s="17">
        <f t="shared" ref="BK2130:BK2193" si="1263">VALUE(MID(B2130,FIND("x",B2130,FIND("x",B2130)+1)+1,LEN(B2130)-FIND("x",B2130,FIND("x",B2130)+1)))</f>
        <v>10</v>
      </c>
      <c r="BM2130" s="17">
        <f t="shared" si="1249"/>
        <v>15</v>
      </c>
      <c r="BX2130" s="18">
        <f t="shared" ref="BX2130:BX2193" si="1264">2*BK2130*(BH2130+BI2130-4*(BM2130+BK2130))+PI()*((BM2130+BK2130)^2-BK2130^2)</f>
        <v>3849.3361431346411</v>
      </c>
      <c r="BY2130" s="42">
        <v>0.42</v>
      </c>
      <c r="BZ2130" s="43">
        <f t="shared" ref="BZ2130:BZ2193" si="1265">BY2130/(BX2130*0.00000785)</f>
        <v>13.89932776039829</v>
      </c>
      <c r="CA2130" s="18">
        <f t="shared" ref="CA2130:CA2193" si="1266">2*((1/12*BK2130*((BH2130-2*(BM2130+BK2130))^3))+((1/12*(BI2130-2*(BM2130+BK2130))*(BK2130^3))+((BI2130-2*(BM2130+BK2130))*BK2130*((BH2130-BK2130)/2)^2))+(((PI()/8-8/(9*PI()))*(BM2130+BK2130)^4)+(1/2*PI()*((BM2130+BK2130)^2)*((BH2130/2-BK2130-BM2130+(4/(3*PI())*(BM2130+BK2130)))^2)))-((PI()/8-8/(9*PI()))*((BM2130)^4))-(1/2*PI()*((BM2130)^2)*((BH2130/2-BK2130-BM2130+(4/(3*PI()))*(BM2130))^2)))</f>
        <v>7190058.758296201</v>
      </c>
      <c r="CB2130" s="18">
        <f t="shared" ref="CB2130:CB2193" si="1267">2*CA2130/BH2130</f>
        <v>102715.12511851716</v>
      </c>
      <c r="CC2130" s="18">
        <f t="shared" ref="CC2130:CC2193" si="1268">2*(BK2130*(BH2130/2-BM2130-BK2130)^2+(BI2130-2*(BM2130+BK2130))*BK2130*(BH2130/2-BK2130/2)+1/2*PI()*((BM2130+BK2130)^2)*(BH2130/2-(1-4/(3*PI()))*(BM2130+BK2130))-1/2*PI()*((BM2130)^2)*(BH2130/2-BK2130-(1-4/(3*PI()))*(BM2130)))</f>
        <v>139382.00109794963</v>
      </c>
      <c r="CD2130" s="25">
        <f t="shared" ref="CD2130:CD2193" si="1269">CC2130/CB2130</f>
        <v>1.3569764037879002</v>
      </c>
      <c r="CE2130" s="26">
        <f t="shared" ref="CE2130:CE2193" si="1270">SQRT(CA2130/BX2130)</f>
        <v>43.218859388938114</v>
      </c>
      <c r="CF2130" s="18">
        <f t="shared" ref="CF2130:CF2193" si="1271">2*BK2130*(BH2130-2*(BM2130+BK2130))+PI()*(BM2130+BK2130)^2-PI()*(BM2130)^2</f>
        <v>3056.6370614359175</v>
      </c>
      <c r="CG2130" s="18">
        <f t="shared" ref="CG2130:CG2193" si="1272">2*BK2130*(BI2130-2*(BM2130+BK2130))+PI()*(BM2130+BK2130)^2-PI()*(BM2130)^2</f>
        <v>1656.6370614359173</v>
      </c>
      <c r="CH2130" s="18">
        <f t="shared" ref="CH2130:CH2193" si="1273">2*((1/12*BK2130*((BI2130-2*(BM2130+BK2130))^3))+((1/12*(BH2130-2*(BM2130+BK2130))*(BK2130^3))+((BH2130-2*(BM2130+BK2130))*BK2130*((BI2130-BK2130)/2)^2))+(((PI()/8-8/(9*PI()))*(BM2130+BK2130)^4)+(1/2*PI()*((BM2130+BK2130)^2)*((BI2130/2-BK2130-BM2130+(4/(3*PI())*(BM2130+BK2130)))^2)))-((PI()/8-8/(9*PI()))*((BM2130)^4))-(1/2*PI()*((BM2130)^2)*((BI2130/2-BK2130-BM2130+(4/(3*PI()))*(BM2130))^2)))</f>
        <v>2367699.0816987241</v>
      </c>
      <c r="CI2130" s="18">
        <f t="shared" ref="CI2130:CI2193" si="1274">2*CH2130/BI2130</f>
        <v>67648.545191392113</v>
      </c>
      <c r="CJ2130" s="18">
        <f t="shared" ref="CJ2130:CJ2193" si="1275">2*(BK2130*(BI2130/2-BM2130-BK2130)^2+(BH2130-2*(BM2130+BK2130))*BK2130*(BI2130/2-BK2130/2)+1/2*PI()*((BM2130+BK2130)^2)*(BI2130/2-(1-4/(3*PI()))*(BM2130+BK2130))-1/2*PI()*((BM2130)^2)*(BI2130/2-BK2130-(1-4/(3*PI()))*(BM2130)))</f>
        <v>84899.703947692513</v>
      </c>
      <c r="CK2130" s="25">
        <f t="shared" ref="CK2130:CK2193" si="1276">CJ2130/CI2130</f>
        <v>1.2550115262271082</v>
      </c>
      <c r="CL2130" s="26">
        <f t="shared" ref="CL2130:CL2193" si="1277">SQRT(CH2130/BX2130)</f>
        <v>24.801065201779146</v>
      </c>
      <c r="CZ2130" s="18">
        <f t="shared" ref="CZ2130:CZ2193" si="1278">2*(BK2130^2)*((BI2130-BK2130)^2)*((BH2130-BK2130)^2)/(BI2130*BK2130+BH2130*BK2130-2*BK2130^2)</f>
        <v>6404210.5263157897</v>
      </c>
      <c r="DC2130" s="18">
        <f t="shared" ref="DC2130:DC2193" si="1279">((BI2130-2*(BM2130+BK2130))*(BH2130-BK2130)+PI()*(BM2130+BK2130/2)^2+(BH2130-2*(BM2130+BK2130))*(BM2130+BK2130/2)*2)*2</f>
        <v>14913.274122871835</v>
      </c>
      <c r="DD2130" s="17">
        <f t="shared" ref="DD2130:DD2193" si="1280">IF(MAX((BH2130-2*(BM2130+BK2130))/BK2130,(BI2130-2*(BM2130+BK2130))/BK2130)&lt;=124*1,IF(MAX((BH2130-2*(BM2130+BK2130))/BK2130,(BI2130-2*(BM2130+BK2130))/BK2130)&lt;=83*1,IF(MAX((BH2130-2*(BM2130+BK2130))/BK2130,(BI2130-2*(BM2130+BK2130))/BK2130)&lt;=72*1,1,2),3),4)</f>
        <v>1</v>
      </c>
      <c r="DE2130" s="17">
        <f t="shared" ref="DE2130:DE2193" si="1281">IF(MAX((BH2130-2*(BM2130+BK2130))/BK2130,(BI2130-2*(BM2130+BK2130))/BK2130)&lt;=124*0.81,IF(MAX((BH2130-2*(BM2130+BK2130))/BK2130,(BI2130-2*(BM2130+BK2130))/BK2130)&lt;=83*0.81,IF(MAX((BH2130-2*(BM2130+BK2130))/BK2130,(BI2130-2*(BM2130+BK2130))/BK2130)&lt;=72*0.81,1,2),3),4)</f>
        <v>1</v>
      </c>
      <c r="DF2130" s="17">
        <f t="shared" ref="DF2130:DF2193" si="1282">IF(MAX((BH2130-2*(BM2130+BK2130))/BK2130,(BI2130-2*(BM2130+BK2130))/BK2130)&lt;=124*0.71,IF(MAX((BH2130-2*(BM2130+BK2130))/BK2130,(BI2130-2*(BM2130+BK2130))/BK2130)&lt;=83*0.71,IF(MAX((BH2130-2*(BM2130+BK2130))/BK2130,(BI2130-2*(BM2130+BK2130))/BK2130)&lt;=72*0.71,1,2),3),4)</f>
        <v>1</v>
      </c>
      <c r="DG2130" s="17">
        <f t="shared" ref="DG2130:DG2193" si="1283">IF(MAX((BH2130-2*(BM2130+BK2130))/BK2130,(BI2130-2*(BM2130+BK2130))/BK2130)&lt;=42*1,IF(MAX((BH2130-2*(BM2130+BK2130))/BK2130,(BI2130-2*(BM2130+BK2130))/BK2130)&lt;=38*1,IF(MAX((BH2130-2*(BM2130+BK2130))/BK2130,(BI2130-2*(BM2130+BK2130))/BK2130)&lt;=33*1,1,2),3),4)</f>
        <v>1</v>
      </c>
      <c r="DH2130" s="17">
        <f t="shared" ref="DH2130:DH2193" si="1284">IF(MAX((BH2130-2*(BM2130+BK2130))/BK2130,(BI2130-2*(BM2130+BK2130))/BK2130)&lt;=42*0.81,IF(MAX((BH2130-2*(BM2130+BK2130))/BK2130,(BI2130-2*(BM2130+BK2130))/BK2130)&lt;=38*0.81,IF(MAX((BH2130-2*(BM2130+BK2130))/BK2130,(BI2130-2*(BM2130+BK2130))/BK2130)&lt;=33*0.81,1,2),3),4)</f>
        <v>1</v>
      </c>
      <c r="DI2130" s="17">
        <f t="shared" ref="DI2130:DI2193" si="1285">IF(MAX((BH2130-2*(BM2130+BK2130))/BK2130,(BI2130-2*(BM2130+BK2130))/BK2130)&lt;=42*0.71,IF(MAX((BH2130-2*(BM2130+BK2130))/BK2130,(BI2130-2*(BM2130+BK2130))/BK2130)&lt;=38*0.71,IF(MAX((BH2130-2*(BM2130+BK2130))/BK2130,(BI2130-2*(BM2130+BK2130))/BK2130)&lt;=33*0.71,1,2),3),4)</f>
        <v>1</v>
      </c>
      <c r="DJ2130" s="20" t="s">
        <v>1879</v>
      </c>
    </row>
    <row r="2131" spans="1:114" x14ac:dyDescent="0.2">
      <c r="A2131" s="15" t="s">
        <v>105</v>
      </c>
      <c r="B2131" s="10" t="s">
        <v>2226</v>
      </c>
      <c r="C2131" s="11">
        <f t="shared" si="1257"/>
        <v>32.467599999999997</v>
      </c>
      <c r="D2131" s="11">
        <f t="shared" si="1254"/>
        <v>140</v>
      </c>
      <c r="E2131" s="11">
        <f t="shared" si="1254"/>
        <v>70</v>
      </c>
      <c r="F2131" s="11">
        <f t="shared" si="1254"/>
        <v>0</v>
      </c>
      <c r="G2131" s="11">
        <f t="shared" si="1254"/>
        <v>11</v>
      </c>
      <c r="H2131" s="11">
        <f t="shared" si="1252"/>
        <v>0</v>
      </c>
      <c r="I2131" s="11">
        <f t="shared" si="1252"/>
        <v>22</v>
      </c>
      <c r="J2131" s="11">
        <f t="shared" si="1252"/>
        <v>0</v>
      </c>
      <c r="K2131" s="11">
        <f t="shared" si="1252"/>
        <v>0</v>
      </c>
      <c r="L2131" s="11">
        <f t="shared" si="1252"/>
        <v>0</v>
      </c>
      <c r="M2131" s="11">
        <f t="shared" si="1252"/>
        <v>0</v>
      </c>
      <c r="N2131" s="11">
        <f t="shared" si="1252"/>
        <v>0</v>
      </c>
      <c r="O2131" s="11">
        <f t="shared" si="1252"/>
        <v>0</v>
      </c>
      <c r="P2131" s="11">
        <f t="shared" si="1252"/>
        <v>0</v>
      </c>
      <c r="Q2131" s="11">
        <f t="shared" si="1253"/>
        <v>0</v>
      </c>
      <c r="R2131" s="11">
        <f t="shared" si="1253"/>
        <v>0</v>
      </c>
      <c r="S2131" s="11">
        <f t="shared" si="1253"/>
        <v>0</v>
      </c>
      <c r="T2131" s="11">
        <f t="shared" si="1253"/>
        <v>4757.0616886749194</v>
      </c>
      <c r="U2131" s="40">
        <f t="shared" si="1258"/>
        <v>0.42</v>
      </c>
      <c r="V2131" s="11">
        <f t="shared" si="1256"/>
        <v>11.247107608621135</v>
      </c>
      <c r="W2131" s="11">
        <f t="shared" si="1256"/>
        <v>6954525.6838754443</v>
      </c>
      <c r="X2131" s="11">
        <f t="shared" si="1256"/>
        <v>99350.366912506346</v>
      </c>
      <c r="Y2131" s="11">
        <f t="shared" si="1256"/>
        <v>139837.21821727417</v>
      </c>
      <c r="Z2131" s="11">
        <f t="shared" si="1256"/>
        <v>1.4075158709823676</v>
      </c>
      <c r="AA2131" s="11">
        <f t="shared" si="1256"/>
        <v>38.235288022158429</v>
      </c>
      <c r="AB2131" s="11">
        <f t="shared" si="1256"/>
        <v>3528.6635554218246</v>
      </c>
      <c r="AC2131" s="11">
        <f t="shared" si="1255"/>
        <v>1988.6635554218249</v>
      </c>
      <c r="AD2131" s="11">
        <f t="shared" si="1255"/>
        <v>2323213.2640579864</v>
      </c>
      <c r="AE2131" s="11">
        <f t="shared" si="1255"/>
        <v>66377.521830228186</v>
      </c>
      <c r="AF2131" s="11">
        <f t="shared" si="1255"/>
        <v>85633.993777510332</v>
      </c>
      <c r="AG2131" s="11">
        <f t="shared" si="1255"/>
        <v>1.2901053160214968</v>
      </c>
      <c r="AH2131" s="11">
        <f t="shared" si="1255"/>
        <v>22.099128521510135</v>
      </c>
      <c r="AI2131" s="11">
        <f t="shared" si="1259"/>
        <v>0</v>
      </c>
      <c r="AJ2131" s="11">
        <f t="shared" si="1259"/>
        <v>0</v>
      </c>
      <c r="AK2131" s="11">
        <f t="shared" si="1259"/>
        <v>0</v>
      </c>
      <c r="AL2131" s="11">
        <f t="shared" si="1259"/>
        <v>0</v>
      </c>
      <c r="AM2131" s="11">
        <f t="shared" si="1251"/>
        <v>0</v>
      </c>
      <c r="AN2131" s="11">
        <f t="shared" si="1251"/>
        <v>0</v>
      </c>
      <c r="AO2131" s="11">
        <f t="shared" si="1251"/>
        <v>0</v>
      </c>
      <c r="AP2131" s="11">
        <f t="shared" si="1251"/>
        <v>0</v>
      </c>
      <c r="AQ2131" s="11">
        <f t="shared" si="1251"/>
        <v>0</v>
      </c>
      <c r="AR2131" s="11">
        <f t="shared" si="1251"/>
        <v>0</v>
      </c>
      <c r="AS2131" s="11">
        <f t="shared" si="1251"/>
        <v>0</v>
      </c>
      <c r="AT2131" s="11">
        <f t="shared" si="1251"/>
        <v>0</v>
      </c>
      <c r="AU2131" s="11">
        <f t="shared" si="1251"/>
        <v>0</v>
      </c>
      <c r="AV2131" s="11">
        <f t="shared" si="1250"/>
        <v>6778729.0531914895</v>
      </c>
      <c r="AW2131" s="11">
        <f t="shared" si="1250"/>
        <v>0</v>
      </c>
      <c r="AX2131" s="11">
        <f t="shared" si="1250"/>
        <v>0</v>
      </c>
      <c r="AY2131" s="11">
        <f t="shared" si="1250"/>
        <v>13923.658888554563</v>
      </c>
      <c r="AZ2131" s="11">
        <f t="shared" si="1250"/>
        <v>1</v>
      </c>
      <c r="BA2131" s="11">
        <f t="shared" si="1250"/>
        <v>1</v>
      </c>
      <c r="BB2131" s="11">
        <f t="shared" si="1250"/>
        <v>1</v>
      </c>
      <c r="BC2131" s="11">
        <f t="shared" si="1250"/>
        <v>1</v>
      </c>
      <c r="BD2131" s="11">
        <f t="shared" si="1250"/>
        <v>1</v>
      </c>
      <c r="BE2131" s="11">
        <f t="shared" si="1250"/>
        <v>1</v>
      </c>
      <c r="BF2131" s="15" t="str">
        <f t="shared" si="1260"/>
        <v>EN 10210</v>
      </c>
      <c r="BG2131" s="42">
        <v>32.467599999999997</v>
      </c>
      <c r="BH2131" s="17">
        <f t="shared" si="1261"/>
        <v>140</v>
      </c>
      <c r="BI2131" s="17">
        <f t="shared" si="1262"/>
        <v>70</v>
      </c>
      <c r="BK2131" s="17">
        <f t="shared" si="1263"/>
        <v>11</v>
      </c>
      <c r="BM2131" s="17">
        <f t="shared" si="1249"/>
        <v>22</v>
      </c>
      <c r="BX2131" s="18">
        <f t="shared" si="1264"/>
        <v>4757.0616886749194</v>
      </c>
      <c r="BY2131" s="42">
        <v>0.42</v>
      </c>
      <c r="BZ2131" s="43">
        <f t="shared" si="1265"/>
        <v>11.247107608621135</v>
      </c>
      <c r="CA2131" s="18">
        <f t="shared" si="1266"/>
        <v>6954525.6838754443</v>
      </c>
      <c r="CB2131" s="18">
        <f t="shared" si="1267"/>
        <v>99350.366912506346</v>
      </c>
      <c r="CC2131" s="18">
        <f t="shared" si="1268"/>
        <v>139837.21821727417</v>
      </c>
      <c r="CD2131" s="25">
        <f t="shared" si="1269"/>
        <v>1.4075158709823676</v>
      </c>
      <c r="CE2131" s="26">
        <f t="shared" si="1270"/>
        <v>38.235288022158429</v>
      </c>
      <c r="CF2131" s="18">
        <f t="shared" si="1271"/>
        <v>3528.6635554218246</v>
      </c>
      <c r="CG2131" s="18">
        <f t="shared" si="1272"/>
        <v>1988.6635554218249</v>
      </c>
      <c r="CH2131" s="18">
        <f t="shared" si="1273"/>
        <v>2323213.2640579864</v>
      </c>
      <c r="CI2131" s="18">
        <f t="shared" si="1274"/>
        <v>66377.521830228186</v>
      </c>
      <c r="CJ2131" s="18">
        <f t="shared" si="1275"/>
        <v>85633.993777510332</v>
      </c>
      <c r="CK2131" s="25">
        <f t="shared" si="1276"/>
        <v>1.2901053160214968</v>
      </c>
      <c r="CL2131" s="26">
        <f t="shared" si="1277"/>
        <v>22.099128521510135</v>
      </c>
      <c r="CZ2131" s="18">
        <f t="shared" si="1278"/>
        <v>6778729.0531914895</v>
      </c>
      <c r="DC2131" s="18">
        <f t="shared" si="1279"/>
        <v>13923.658888554563</v>
      </c>
      <c r="DD2131" s="17">
        <f t="shared" si="1280"/>
        <v>1</v>
      </c>
      <c r="DE2131" s="17">
        <f t="shared" si="1281"/>
        <v>1</v>
      </c>
      <c r="DF2131" s="17">
        <f t="shared" si="1282"/>
        <v>1</v>
      </c>
      <c r="DG2131" s="17">
        <f t="shared" si="1283"/>
        <v>1</v>
      </c>
      <c r="DH2131" s="17">
        <f t="shared" si="1284"/>
        <v>1</v>
      </c>
      <c r="DI2131" s="17">
        <f t="shared" si="1285"/>
        <v>1</v>
      </c>
      <c r="DJ2131" s="20" t="s">
        <v>1879</v>
      </c>
    </row>
    <row r="2132" spans="1:114" x14ac:dyDescent="0.2">
      <c r="A2132" s="15" t="s">
        <v>105</v>
      </c>
      <c r="B2132" s="10" t="s">
        <v>2227</v>
      </c>
      <c r="C2132" s="11">
        <f t="shared" si="1257"/>
        <v>36.306249999999999</v>
      </c>
      <c r="D2132" s="11">
        <f t="shared" si="1254"/>
        <v>140</v>
      </c>
      <c r="E2132" s="11">
        <f t="shared" si="1254"/>
        <v>70</v>
      </c>
      <c r="F2132" s="11">
        <f t="shared" si="1254"/>
        <v>0</v>
      </c>
      <c r="G2132" s="11">
        <f t="shared" si="1254"/>
        <v>12.5</v>
      </c>
      <c r="H2132" s="11">
        <f t="shared" si="1252"/>
        <v>0</v>
      </c>
      <c r="I2132" s="11">
        <f t="shared" si="1252"/>
        <v>25</v>
      </c>
      <c r="J2132" s="11">
        <f t="shared" si="1252"/>
        <v>0</v>
      </c>
      <c r="K2132" s="11">
        <f t="shared" si="1252"/>
        <v>0</v>
      </c>
      <c r="L2132" s="11">
        <f t="shared" si="1252"/>
        <v>0</v>
      </c>
      <c r="M2132" s="11">
        <f t="shared" si="1252"/>
        <v>0</v>
      </c>
      <c r="N2132" s="11">
        <f t="shared" si="1252"/>
        <v>0</v>
      </c>
      <c r="O2132" s="11">
        <f t="shared" si="1252"/>
        <v>0</v>
      </c>
      <c r="P2132" s="11">
        <f t="shared" si="1252"/>
        <v>0</v>
      </c>
      <c r="Q2132" s="11">
        <f t="shared" si="1253"/>
        <v>0</v>
      </c>
      <c r="R2132" s="11">
        <f t="shared" si="1253"/>
        <v>0</v>
      </c>
      <c r="S2132" s="11">
        <f t="shared" si="1253"/>
        <v>0</v>
      </c>
      <c r="T2132" s="11">
        <f t="shared" si="1253"/>
        <v>5426.9908169872415</v>
      </c>
      <c r="U2132" s="40">
        <f t="shared" si="1258"/>
        <v>0.42</v>
      </c>
      <c r="V2132" s="11">
        <f t="shared" si="1256"/>
        <v>9.8587203328045696</v>
      </c>
      <c r="W2132" s="11">
        <f t="shared" si="1256"/>
        <v>7117432.7550171511</v>
      </c>
      <c r="X2132" s="11">
        <f t="shared" si="1256"/>
        <v>101677.6107859593</v>
      </c>
      <c r="Y2132" s="11">
        <f t="shared" si="1256"/>
        <v>147683.66763672</v>
      </c>
      <c r="Z2132" s="11">
        <f t="shared" si="1256"/>
        <v>1.4524698849150544</v>
      </c>
      <c r="AA2132" s="11">
        <f t="shared" si="1256"/>
        <v>36.214470775840489</v>
      </c>
      <c r="AB2132" s="11">
        <f t="shared" si="1256"/>
        <v>4079.3692606170262</v>
      </c>
      <c r="AC2132" s="11">
        <f t="shared" si="1255"/>
        <v>2329.3692606170262</v>
      </c>
      <c r="AD2132" s="11">
        <f t="shared" si="1255"/>
        <v>2378365.8647026066</v>
      </c>
      <c r="AE2132" s="11">
        <f t="shared" si="1255"/>
        <v>67953.310420074471</v>
      </c>
      <c r="AF2132" s="11">
        <f t="shared" si="1255"/>
        <v>90218.243515124093</v>
      </c>
      <c r="AG2132" s="11">
        <f t="shared" si="1255"/>
        <v>1.3276504552524673</v>
      </c>
      <c r="AH2132" s="11">
        <f t="shared" si="1255"/>
        <v>20.93436481500013</v>
      </c>
      <c r="AI2132" s="11">
        <f t="shared" si="1259"/>
        <v>0</v>
      </c>
      <c r="AJ2132" s="11">
        <f t="shared" si="1259"/>
        <v>0</v>
      </c>
      <c r="AK2132" s="11">
        <f t="shared" si="1259"/>
        <v>0</v>
      </c>
      <c r="AL2132" s="11">
        <f t="shared" si="1259"/>
        <v>0</v>
      </c>
      <c r="AM2132" s="11">
        <f t="shared" si="1251"/>
        <v>0</v>
      </c>
      <c r="AN2132" s="11">
        <f t="shared" si="1251"/>
        <v>0</v>
      </c>
      <c r="AO2132" s="11">
        <f t="shared" si="1251"/>
        <v>0</v>
      </c>
      <c r="AP2132" s="11">
        <f t="shared" si="1251"/>
        <v>0</v>
      </c>
      <c r="AQ2132" s="11">
        <f t="shared" si="1251"/>
        <v>0</v>
      </c>
      <c r="AR2132" s="11">
        <f t="shared" si="1251"/>
        <v>0</v>
      </c>
      <c r="AS2132" s="11">
        <f t="shared" si="1251"/>
        <v>0</v>
      </c>
      <c r="AT2132" s="11">
        <f t="shared" si="1251"/>
        <v>0</v>
      </c>
      <c r="AU2132" s="11">
        <f t="shared" si="1251"/>
        <v>0</v>
      </c>
      <c r="AV2132" s="11">
        <f t="shared" si="1250"/>
        <v>7263138.7246621624</v>
      </c>
      <c r="AW2132" s="11">
        <f t="shared" si="1250"/>
        <v>0</v>
      </c>
      <c r="AX2132" s="11">
        <f t="shared" si="1250"/>
        <v>0</v>
      </c>
      <c r="AY2132" s="11">
        <f t="shared" si="1250"/>
        <v>12985.923151542564</v>
      </c>
      <c r="AZ2132" s="11">
        <f t="shared" si="1250"/>
        <v>1</v>
      </c>
      <c r="BA2132" s="11">
        <f t="shared" si="1250"/>
        <v>1</v>
      </c>
      <c r="BB2132" s="11">
        <f t="shared" si="1250"/>
        <v>1</v>
      </c>
      <c r="BC2132" s="11">
        <f t="shared" si="1250"/>
        <v>1</v>
      </c>
      <c r="BD2132" s="11">
        <f t="shared" si="1250"/>
        <v>1</v>
      </c>
      <c r="BE2132" s="11">
        <f t="shared" si="1250"/>
        <v>1</v>
      </c>
      <c r="BF2132" s="15" t="str">
        <f t="shared" si="1260"/>
        <v>EN 10210</v>
      </c>
      <c r="BG2132" s="42">
        <v>36.306249999999999</v>
      </c>
      <c r="BH2132" s="17">
        <f t="shared" si="1261"/>
        <v>140</v>
      </c>
      <c r="BI2132" s="17">
        <f t="shared" si="1262"/>
        <v>70</v>
      </c>
      <c r="BK2132" s="17">
        <f t="shared" si="1263"/>
        <v>12.5</v>
      </c>
      <c r="BM2132" s="17">
        <f t="shared" si="1249"/>
        <v>25</v>
      </c>
      <c r="BX2132" s="18">
        <f t="shared" si="1264"/>
        <v>5426.9908169872415</v>
      </c>
      <c r="BY2132" s="42">
        <v>0.42</v>
      </c>
      <c r="BZ2132" s="43">
        <f t="shared" si="1265"/>
        <v>9.8587203328045696</v>
      </c>
      <c r="CA2132" s="18">
        <f t="shared" si="1266"/>
        <v>7117432.7550171511</v>
      </c>
      <c r="CB2132" s="18">
        <f t="shared" si="1267"/>
        <v>101677.6107859593</v>
      </c>
      <c r="CC2132" s="18">
        <f t="shared" si="1268"/>
        <v>147683.66763672</v>
      </c>
      <c r="CD2132" s="25">
        <f t="shared" si="1269"/>
        <v>1.4524698849150544</v>
      </c>
      <c r="CE2132" s="26">
        <f t="shared" si="1270"/>
        <v>36.214470775840489</v>
      </c>
      <c r="CF2132" s="18">
        <f t="shared" si="1271"/>
        <v>4079.3692606170262</v>
      </c>
      <c r="CG2132" s="18">
        <f t="shared" si="1272"/>
        <v>2329.3692606170262</v>
      </c>
      <c r="CH2132" s="18">
        <f t="shared" si="1273"/>
        <v>2378365.8647026066</v>
      </c>
      <c r="CI2132" s="18">
        <f t="shared" si="1274"/>
        <v>67953.310420074471</v>
      </c>
      <c r="CJ2132" s="18">
        <f t="shared" si="1275"/>
        <v>90218.243515124093</v>
      </c>
      <c r="CK2132" s="25">
        <f t="shared" si="1276"/>
        <v>1.3276504552524673</v>
      </c>
      <c r="CL2132" s="26">
        <f t="shared" si="1277"/>
        <v>20.93436481500013</v>
      </c>
      <c r="CZ2132" s="18">
        <f t="shared" si="1278"/>
        <v>7263138.7246621624</v>
      </c>
      <c r="DC2132" s="18">
        <f t="shared" si="1279"/>
        <v>12985.923151542564</v>
      </c>
      <c r="DD2132" s="17">
        <f t="shared" si="1280"/>
        <v>1</v>
      </c>
      <c r="DE2132" s="17">
        <f t="shared" si="1281"/>
        <v>1</v>
      </c>
      <c r="DF2132" s="17">
        <f t="shared" si="1282"/>
        <v>1</v>
      </c>
      <c r="DG2132" s="17">
        <f t="shared" si="1283"/>
        <v>1</v>
      </c>
      <c r="DH2132" s="17">
        <f t="shared" si="1284"/>
        <v>1</v>
      </c>
      <c r="DI2132" s="17">
        <f t="shared" si="1285"/>
        <v>1</v>
      </c>
      <c r="DJ2132" s="20" t="s">
        <v>1879</v>
      </c>
    </row>
    <row r="2133" spans="1:114" x14ac:dyDescent="0.2">
      <c r="A2133" s="15" t="s">
        <v>105</v>
      </c>
      <c r="B2133" s="10" t="s">
        <v>2228</v>
      </c>
      <c r="C2133" s="11">
        <f t="shared" si="1257"/>
        <v>40.485904000000005</v>
      </c>
      <c r="D2133" s="11">
        <f t="shared" si="1254"/>
        <v>140</v>
      </c>
      <c r="E2133" s="11">
        <f t="shared" si="1254"/>
        <v>70</v>
      </c>
      <c r="F2133" s="11">
        <f t="shared" si="1254"/>
        <v>0</v>
      </c>
      <c r="G2133" s="11">
        <f t="shared" si="1254"/>
        <v>14.2</v>
      </c>
      <c r="H2133" s="11">
        <f t="shared" si="1252"/>
        <v>0</v>
      </c>
      <c r="I2133" s="11">
        <f t="shared" si="1252"/>
        <v>28.4</v>
      </c>
      <c r="J2133" s="11">
        <f t="shared" si="1252"/>
        <v>0</v>
      </c>
      <c r="K2133" s="11">
        <f t="shared" si="1252"/>
        <v>0</v>
      </c>
      <c r="L2133" s="11">
        <f t="shared" si="1252"/>
        <v>0</v>
      </c>
      <c r="M2133" s="11">
        <f t="shared" si="1252"/>
        <v>0</v>
      </c>
      <c r="N2133" s="11">
        <f t="shared" si="1252"/>
        <v>0</v>
      </c>
      <c r="O2133" s="11">
        <f t="shared" si="1252"/>
        <v>0</v>
      </c>
      <c r="P2133" s="11">
        <f t="shared" si="1252"/>
        <v>0</v>
      </c>
      <c r="Q2133" s="11">
        <f t="shared" si="1253"/>
        <v>0</v>
      </c>
      <c r="R2133" s="11">
        <f t="shared" si="1253"/>
        <v>0</v>
      </c>
      <c r="S2133" s="11">
        <f t="shared" si="1253"/>
        <v>0</v>
      </c>
      <c r="T2133" s="11">
        <f t="shared" si="1253"/>
        <v>6192.4059413587656</v>
      </c>
      <c r="U2133" s="40">
        <f t="shared" si="1258"/>
        <v>0.42</v>
      </c>
      <c r="V2133" s="11">
        <f t="shared" si="1256"/>
        <v>8.6401287674037555</v>
      </c>
      <c r="W2133" s="11">
        <f t="shared" si="1256"/>
        <v>7102909.2062698845</v>
      </c>
      <c r="X2133" s="11">
        <f t="shared" si="1256"/>
        <v>101470.13151814121</v>
      </c>
      <c r="Y2133" s="11">
        <f t="shared" si="1256"/>
        <v>153491.03307910217</v>
      </c>
      <c r="Z2133" s="11">
        <f t="shared" si="1256"/>
        <v>1.5126720620408427</v>
      </c>
      <c r="AA2133" s="11">
        <f t="shared" si="1256"/>
        <v>33.867911973190672</v>
      </c>
      <c r="AB2133" s="11">
        <f t="shared" si="1256"/>
        <v>4723.6737133492279</v>
      </c>
      <c r="AC2133" s="11">
        <f t="shared" si="1255"/>
        <v>2735.6737133492284</v>
      </c>
      <c r="AD2133" s="11">
        <f t="shared" si="1255"/>
        <v>2385346.6295855348</v>
      </c>
      <c r="AE2133" s="11">
        <f t="shared" si="1255"/>
        <v>68152.760845300989</v>
      </c>
      <c r="AF2133" s="11">
        <f t="shared" si="1255"/>
        <v>93526.453111879193</v>
      </c>
      <c r="AG2133" s="11">
        <f t="shared" si="1255"/>
        <v>1.3723061538794239</v>
      </c>
      <c r="AH2133" s="11">
        <f t="shared" si="1255"/>
        <v>19.626643757118718</v>
      </c>
      <c r="AI2133" s="11">
        <f t="shared" si="1259"/>
        <v>0</v>
      </c>
      <c r="AJ2133" s="11">
        <f t="shared" si="1259"/>
        <v>0</v>
      </c>
      <c r="AK2133" s="11">
        <f t="shared" si="1259"/>
        <v>0</v>
      </c>
      <c r="AL2133" s="11">
        <f t="shared" si="1259"/>
        <v>0</v>
      </c>
      <c r="AM2133" s="11">
        <f t="shared" si="1251"/>
        <v>0</v>
      </c>
      <c r="AN2133" s="11">
        <f t="shared" si="1251"/>
        <v>0</v>
      </c>
      <c r="AO2133" s="11">
        <f t="shared" si="1251"/>
        <v>0</v>
      </c>
      <c r="AP2133" s="11">
        <f t="shared" si="1251"/>
        <v>0</v>
      </c>
      <c r="AQ2133" s="11">
        <f t="shared" si="1251"/>
        <v>0</v>
      </c>
      <c r="AR2133" s="11">
        <f t="shared" si="1251"/>
        <v>0</v>
      </c>
      <c r="AS2133" s="11">
        <f t="shared" si="1251"/>
        <v>0</v>
      </c>
      <c r="AT2133" s="11">
        <f t="shared" si="1251"/>
        <v>0</v>
      </c>
      <c r="AU2133" s="11">
        <f t="shared" si="1251"/>
        <v>0</v>
      </c>
      <c r="AV2133" s="11">
        <f t="shared" si="1250"/>
        <v>7706056.2704881048</v>
      </c>
      <c r="AW2133" s="11">
        <f t="shared" si="1250"/>
        <v>0</v>
      </c>
      <c r="AX2133" s="11">
        <f t="shared" si="1250"/>
        <v>0</v>
      </c>
      <c r="AY2133" s="11">
        <f t="shared" si="1250"/>
        <v>11875.664283373077</v>
      </c>
      <c r="AZ2133" s="11">
        <f t="shared" si="1250"/>
        <v>1</v>
      </c>
      <c r="BA2133" s="11">
        <f t="shared" si="1250"/>
        <v>1</v>
      </c>
      <c r="BB2133" s="11">
        <f t="shared" si="1250"/>
        <v>1</v>
      </c>
      <c r="BC2133" s="11">
        <f t="shared" si="1250"/>
        <v>1</v>
      </c>
      <c r="BD2133" s="11">
        <f t="shared" si="1250"/>
        <v>1</v>
      </c>
      <c r="BE2133" s="11">
        <f t="shared" si="1250"/>
        <v>1</v>
      </c>
      <c r="BF2133" s="15" t="str">
        <f t="shared" si="1260"/>
        <v>EN 10210</v>
      </c>
      <c r="BG2133" s="42">
        <v>40.485904000000005</v>
      </c>
      <c r="BH2133" s="17">
        <f t="shared" si="1261"/>
        <v>140</v>
      </c>
      <c r="BI2133" s="17">
        <f t="shared" si="1262"/>
        <v>70</v>
      </c>
      <c r="BK2133" s="17">
        <f t="shared" si="1263"/>
        <v>14.2</v>
      </c>
      <c r="BM2133" s="17">
        <f t="shared" si="1249"/>
        <v>28.4</v>
      </c>
      <c r="BX2133" s="18">
        <f t="shared" si="1264"/>
        <v>6192.4059413587656</v>
      </c>
      <c r="BY2133" s="42">
        <v>0.42</v>
      </c>
      <c r="BZ2133" s="43">
        <f t="shared" si="1265"/>
        <v>8.6401287674037555</v>
      </c>
      <c r="CA2133" s="18">
        <f t="shared" si="1266"/>
        <v>7102909.2062698845</v>
      </c>
      <c r="CB2133" s="18">
        <f t="shared" si="1267"/>
        <v>101470.13151814121</v>
      </c>
      <c r="CC2133" s="18">
        <f t="shared" si="1268"/>
        <v>153491.03307910217</v>
      </c>
      <c r="CD2133" s="25">
        <f t="shared" si="1269"/>
        <v>1.5126720620408427</v>
      </c>
      <c r="CE2133" s="26">
        <f t="shared" si="1270"/>
        <v>33.867911973190672</v>
      </c>
      <c r="CF2133" s="18">
        <f t="shared" si="1271"/>
        <v>4723.6737133492279</v>
      </c>
      <c r="CG2133" s="18">
        <f t="shared" si="1272"/>
        <v>2735.6737133492284</v>
      </c>
      <c r="CH2133" s="18">
        <f t="shared" si="1273"/>
        <v>2385346.6295855348</v>
      </c>
      <c r="CI2133" s="18">
        <f t="shared" si="1274"/>
        <v>68152.760845300989</v>
      </c>
      <c r="CJ2133" s="18">
        <f t="shared" si="1275"/>
        <v>93526.453111879193</v>
      </c>
      <c r="CK2133" s="25">
        <f t="shared" si="1276"/>
        <v>1.3723061538794239</v>
      </c>
      <c r="CL2133" s="26">
        <f t="shared" si="1277"/>
        <v>19.626643757118718</v>
      </c>
      <c r="CZ2133" s="18">
        <f t="shared" si="1278"/>
        <v>7706056.2704881048</v>
      </c>
      <c r="DC2133" s="18">
        <f t="shared" si="1279"/>
        <v>11875.664283373077</v>
      </c>
      <c r="DD2133" s="17">
        <f t="shared" si="1280"/>
        <v>1</v>
      </c>
      <c r="DE2133" s="17">
        <f t="shared" si="1281"/>
        <v>1</v>
      </c>
      <c r="DF2133" s="17">
        <f t="shared" si="1282"/>
        <v>1</v>
      </c>
      <c r="DG2133" s="17">
        <f t="shared" si="1283"/>
        <v>1</v>
      </c>
      <c r="DH2133" s="17">
        <f t="shared" si="1284"/>
        <v>1</v>
      </c>
      <c r="DI2133" s="17">
        <f t="shared" si="1285"/>
        <v>1</v>
      </c>
      <c r="DJ2133" s="20" t="s">
        <v>1879</v>
      </c>
    </row>
    <row r="2134" spans="1:114" x14ac:dyDescent="0.2">
      <c r="A2134" s="15" t="s">
        <v>105</v>
      </c>
      <c r="B2134" s="10" t="s">
        <v>2229</v>
      </c>
      <c r="C2134" s="11">
        <f t="shared" si="1257"/>
        <v>13.313599999999999</v>
      </c>
      <c r="D2134" s="11">
        <f t="shared" si="1254"/>
        <v>140</v>
      </c>
      <c r="E2134" s="11">
        <f t="shared" si="1254"/>
        <v>80</v>
      </c>
      <c r="F2134" s="11">
        <f t="shared" si="1254"/>
        <v>0</v>
      </c>
      <c r="G2134" s="11">
        <f t="shared" si="1254"/>
        <v>4</v>
      </c>
      <c r="H2134" s="11">
        <f t="shared" si="1252"/>
        <v>0</v>
      </c>
      <c r="I2134" s="11">
        <f t="shared" si="1252"/>
        <v>4</v>
      </c>
      <c r="J2134" s="11">
        <f t="shared" si="1252"/>
        <v>0</v>
      </c>
      <c r="K2134" s="11">
        <f t="shared" si="1252"/>
        <v>0</v>
      </c>
      <c r="L2134" s="11">
        <f t="shared" si="1252"/>
        <v>0</v>
      </c>
      <c r="M2134" s="11">
        <f t="shared" si="1252"/>
        <v>0</v>
      </c>
      <c r="N2134" s="11">
        <f t="shared" si="1252"/>
        <v>0</v>
      </c>
      <c r="O2134" s="11">
        <f t="shared" si="1252"/>
        <v>0</v>
      </c>
      <c r="P2134" s="11">
        <f t="shared" si="1252"/>
        <v>0</v>
      </c>
      <c r="Q2134" s="11">
        <f t="shared" si="1253"/>
        <v>0</v>
      </c>
      <c r="R2134" s="11">
        <f t="shared" si="1253"/>
        <v>0</v>
      </c>
      <c r="S2134" s="11">
        <f t="shared" si="1253"/>
        <v>0</v>
      </c>
      <c r="T2134" s="11">
        <f t="shared" si="1253"/>
        <v>1654.79644737231</v>
      </c>
      <c r="U2134" s="40">
        <f t="shared" si="1258"/>
        <v>0.44</v>
      </c>
      <c r="V2134" s="11">
        <f t="shared" si="1256"/>
        <v>33.871812755591399</v>
      </c>
      <c r="W2134" s="11">
        <f t="shared" si="1256"/>
        <v>4296000.1393132722</v>
      </c>
      <c r="X2134" s="11">
        <f t="shared" si="1256"/>
        <v>61371.430561618174</v>
      </c>
      <c r="Y2134" s="11">
        <f t="shared" si="1256"/>
        <v>75514.713070416547</v>
      </c>
      <c r="Z2134" s="11">
        <f t="shared" si="1256"/>
        <v>1.23045385091029</v>
      </c>
      <c r="AA2134" s="11">
        <f t="shared" si="1256"/>
        <v>50.951837813383484</v>
      </c>
      <c r="AB2134" s="11">
        <f t="shared" si="1256"/>
        <v>1142.79644737231</v>
      </c>
      <c r="AC2134" s="11">
        <f t="shared" si="1255"/>
        <v>662.79644737231001</v>
      </c>
      <c r="AD2134" s="11">
        <f t="shared" si="1255"/>
        <v>1804194.1577233586</v>
      </c>
      <c r="AE2134" s="11">
        <f t="shared" si="1255"/>
        <v>45104.853943083966</v>
      </c>
      <c r="AF2134" s="11">
        <f t="shared" si="1255"/>
        <v>51310.819649247256</v>
      </c>
      <c r="AG2134" s="11">
        <f t="shared" si="1255"/>
        <v>1.1375897528455441</v>
      </c>
      <c r="AH2134" s="11">
        <f t="shared" si="1255"/>
        <v>33.019412832671414</v>
      </c>
      <c r="AI2134" s="11">
        <f t="shared" si="1259"/>
        <v>0</v>
      </c>
      <c r="AJ2134" s="11">
        <f t="shared" si="1259"/>
        <v>0</v>
      </c>
      <c r="AK2134" s="11">
        <f t="shared" si="1259"/>
        <v>0</v>
      </c>
      <c r="AL2134" s="11">
        <f t="shared" si="1259"/>
        <v>0</v>
      </c>
      <c r="AM2134" s="11">
        <f t="shared" si="1251"/>
        <v>0</v>
      </c>
      <c r="AN2134" s="11">
        <f t="shared" si="1251"/>
        <v>0</v>
      </c>
      <c r="AO2134" s="11">
        <f t="shared" si="1251"/>
        <v>0</v>
      </c>
      <c r="AP2134" s="11">
        <f t="shared" si="1251"/>
        <v>0</v>
      </c>
      <c r="AQ2134" s="11">
        <f t="shared" si="1251"/>
        <v>0</v>
      </c>
      <c r="AR2134" s="11">
        <f t="shared" si="1251"/>
        <v>0</v>
      </c>
      <c r="AS2134" s="11">
        <f t="shared" si="1251"/>
        <v>0</v>
      </c>
      <c r="AT2134" s="11">
        <f t="shared" si="1251"/>
        <v>0</v>
      </c>
      <c r="AU2134" s="11">
        <f t="shared" si="1251"/>
        <v>0</v>
      </c>
      <c r="AV2134" s="11">
        <f t="shared" si="1250"/>
        <v>4031430.0377358492</v>
      </c>
      <c r="AW2134" s="11">
        <f t="shared" si="1250"/>
        <v>0</v>
      </c>
      <c r="AX2134" s="11">
        <f t="shared" si="1250"/>
        <v>0</v>
      </c>
      <c r="AY2134" s="11">
        <f t="shared" si="1250"/>
        <v>20610.194671058463</v>
      </c>
      <c r="AZ2134" s="11">
        <f t="shared" si="1250"/>
        <v>1</v>
      </c>
      <c r="BA2134" s="11">
        <f t="shared" si="1250"/>
        <v>1</v>
      </c>
      <c r="BB2134" s="11">
        <f t="shared" si="1250"/>
        <v>1</v>
      </c>
      <c r="BC2134" s="11">
        <f t="shared" si="1250"/>
        <v>1</v>
      </c>
      <c r="BD2134" s="11">
        <f t="shared" si="1250"/>
        <v>3</v>
      </c>
      <c r="BE2134" s="11">
        <f t="shared" si="1250"/>
        <v>4</v>
      </c>
      <c r="BF2134" s="15" t="str">
        <f t="shared" si="1260"/>
        <v>EN 10210</v>
      </c>
      <c r="BG2134" s="42">
        <v>13.313599999999999</v>
      </c>
      <c r="BH2134" s="17">
        <f t="shared" si="1261"/>
        <v>140</v>
      </c>
      <c r="BI2134" s="17">
        <f t="shared" si="1262"/>
        <v>80</v>
      </c>
      <c r="BK2134" s="17">
        <f t="shared" si="1263"/>
        <v>4</v>
      </c>
      <c r="BM2134" s="17">
        <f t="shared" si="1249"/>
        <v>4</v>
      </c>
      <c r="BX2134" s="18">
        <f t="shared" si="1264"/>
        <v>1654.79644737231</v>
      </c>
      <c r="BY2134" s="42">
        <v>0.44</v>
      </c>
      <c r="BZ2134" s="43">
        <f t="shared" si="1265"/>
        <v>33.871812755591399</v>
      </c>
      <c r="CA2134" s="18">
        <f t="shared" si="1266"/>
        <v>4296000.1393132722</v>
      </c>
      <c r="CB2134" s="18">
        <f t="shared" si="1267"/>
        <v>61371.430561618174</v>
      </c>
      <c r="CC2134" s="18">
        <f t="shared" si="1268"/>
        <v>75514.713070416547</v>
      </c>
      <c r="CD2134" s="25">
        <f t="shared" si="1269"/>
        <v>1.23045385091029</v>
      </c>
      <c r="CE2134" s="26">
        <f t="shared" si="1270"/>
        <v>50.951837813383484</v>
      </c>
      <c r="CF2134" s="18">
        <f t="shared" si="1271"/>
        <v>1142.79644737231</v>
      </c>
      <c r="CG2134" s="18">
        <f t="shared" si="1272"/>
        <v>662.79644737231001</v>
      </c>
      <c r="CH2134" s="18">
        <f t="shared" si="1273"/>
        <v>1804194.1577233586</v>
      </c>
      <c r="CI2134" s="18">
        <f t="shared" si="1274"/>
        <v>45104.853943083966</v>
      </c>
      <c r="CJ2134" s="18">
        <f t="shared" si="1275"/>
        <v>51310.819649247256</v>
      </c>
      <c r="CK2134" s="25">
        <f t="shared" si="1276"/>
        <v>1.1375897528455441</v>
      </c>
      <c r="CL2134" s="26">
        <f t="shared" si="1277"/>
        <v>33.019412832671414</v>
      </c>
      <c r="CZ2134" s="18">
        <f t="shared" si="1278"/>
        <v>4031430.0377358492</v>
      </c>
      <c r="DC2134" s="18">
        <f t="shared" si="1279"/>
        <v>20610.194671058463</v>
      </c>
      <c r="DD2134" s="17">
        <f t="shared" si="1280"/>
        <v>1</v>
      </c>
      <c r="DE2134" s="17">
        <f t="shared" si="1281"/>
        <v>1</v>
      </c>
      <c r="DF2134" s="17">
        <f t="shared" si="1282"/>
        <v>1</v>
      </c>
      <c r="DG2134" s="17">
        <f t="shared" si="1283"/>
        <v>1</v>
      </c>
      <c r="DH2134" s="17">
        <f t="shared" si="1284"/>
        <v>3</v>
      </c>
      <c r="DI2134" s="17">
        <f t="shared" si="1285"/>
        <v>4</v>
      </c>
      <c r="DJ2134" s="20" t="s">
        <v>1879</v>
      </c>
    </row>
    <row r="2135" spans="1:114" x14ac:dyDescent="0.2">
      <c r="A2135" s="15" t="s">
        <v>105</v>
      </c>
      <c r="B2135" s="10" t="s">
        <v>2230</v>
      </c>
      <c r="C2135" s="11">
        <f t="shared" si="1257"/>
        <v>14.90715</v>
      </c>
      <c r="D2135" s="11">
        <f t="shared" si="1254"/>
        <v>140</v>
      </c>
      <c r="E2135" s="11">
        <f t="shared" si="1254"/>
        <v>80</v>
      </c>
      <c r="F2135" s="11">
        <f t="shared" si="1254"/>
        <v>0</v>
      </c>
      <c r="G2135" s="11">
        <f t="shared" si="1254"/>
        <v>4.5</v>
      </c>
      <c r="H2135" s="11">
        <f t="shared" si="1252"/>
        <v>0</v>
      </c>
      <c r="I2135" s="11">
        <f t="shared" si="1252"/>
        <v>4.5</v>
      </c>
      <c r="J2135" s="11">
        <f t="shared" si="1252"/>
        <v>0</v>
      </c>
      <c r="K2135" s="11">
        <f t="shared" si="1252"/>
        <v>0</v>
      </c>
      <c r="L2135" s="11">
        <f t="shared" si="1252"/>
        <v>0</v>
      </c>
      <c r="M2135" s="11">
        <f t="shared" si="1252"/>
        <v>0</v>
      </c>
      <c r="N2135" s="11">
        <f t="shared" si="1252"/>
        <v>0</v>
      </c>
      <c r="O2135" s="11">
        <f t="shared" si="1252"/>
        <v>0</v>
      </c>
      <c r="P2135" s="11">
        <f t="shared" si="1252"/>
        <v>0</v>
      </c>
      <c r="Q2135" s="11">
        <f t="shared" si="1253"/>
        <v>0</v>
      </c>
      <c r="R2135" s="11">
        <f t="shared" si="1253"/>
        <v>0</v>
      </c>
      <c r="S2135" s="11">
        <f t="shared" si="1253"/>
        <v>0</v>
      </c>
      <c r="T2135" s="11">
        <f t="shared" si="1253"/>
        <v>1846.85175370558</v>
      </c>
      <c r="U2135" s="40">
        <f t="shared" si="1258"/>
        <v>0.44</v>
      </c>
      <c r="V2135" s="11">
        <f t="shared" si="1256"/>
        <v>30.349461076965376</v>
      </c>
      <c r="W2135" s="11">
        <f t="shared" si="1256"/>
        <v>4742833.8105541347</v>
      </c>
      <c r="X2135" s="11">
        <f t="shared" si="1256"/>
        <v>67754.76872220193</v>
      </c>
      <c r="Y2135" s="11">
        <f t="shared" si="1256"/>
        <v>83785.956976040368</v>
      </c>
      <c r="Z2135" s="11">
        <f t="shared" si="1256"/>
        <v>1.2366060508532932</v>
      </c>
      <c r="AA2135" s="11">
        <f t="shared" si="1256"/>
        <v>50.676070951239701</v>
      </c>
      <c r="AB2135" s="11">
        <f t="shared" si="1256"/>
        <v>1288.8517537055798</v>
      </c>
      <c r="AC2135" s="11">
        <f t="shared" si="1255"/>
        <v>748.85175370557988</v>
      </c>
      <c r="AD2135" s="11">
        <f t="shared" si="1255"/>
        <v>1986287.9703267347</v>
      </c>
      <c r="AE2135" s="11">
        <f t="shared" si="1255"/>
        <v>49657.199258168366</v>
      </c>
      <c r="AF2135" s="11">
        <f t="shared" si="1255"/>
        <v>56865.404364872978</v>
      </c>
      <c r="AG2135" s="11">
        <f t="shared" si="1255"/>
        <v>1.1451593165621177</v>
      </c>
      <c r="AH2135" s="11">
        <f t="shared" si="1255"/>
        <v>32.79480765886801</v>
      </c>
      <c r="AI2135" s="11">
        <f t="shared" si="1259"/>
        <v>0</v>
      </c>
      <c r="AJ2135" s="11">
        <f t="shared" si="1259"/>
        <v>0</v>
      </c>
      <c r="AK2135" s="11">
        <f t="shared" si="1259"/>
        <v>0</v>
      </c>
      <c r="AL2135" s="11">
        <f t="shared" si="1259"/>
        <v>0</v>
      </c>
      <c r="AM2135" s="11">
        <f t="shared" si="1251"/>
        <v>0</v>
      </c>
      <c r="AN2135" s="11">
        <f t="shared" si="1251"/>
        <v>0</v>
      </c>
      <c r="AO2135" s="11">
        <f t="shared" si="1251"/>
        <v>0</v>
      </c>
      <c r="AP2135" s="11">
        <f t="shared" si="1251"/>
        <v>0</v>
      </c>
      <c r="AQ2135" s="11">
        <f t="shared" si="1251"/>
        <v>0</v>
      </c>
      <c r="AR2135" s="11">
        <f t="shared" si="1251"/>
        <v>0</v>
      </c>
      <c r="AS2135" s="11">
        <f t="shared" si="1251"/>
        <v>0</v>
      </c>
      <c r="AT2135" s="11">
        <f t="shared" si="1251"/>
        <v>0</v>
      </c>
      <c r="AU2135" s="11">
        <f t="shared" si="1251"/>
        <v>0</v>
      </c>
      <c r="AV2135" s="11">
        <f t="shared" si="1250"/>
        <v>4464085.9505331749</v>
      </c>
      <c r="AW2135" s="11">
        <f t="shared" si="1250"/>
        <v>0</v>
      </c>
      <c r="AX2135" s="11">
        <f t="shared" si="1250"/>
        <v>0</v>
      </c>
      <c r="AY2135" s="11">
        <f t="shared" si="1250"/>
        <v>20382.277630558368</v>
      </c>
      <c r="AZ2135" s="11">
        <f t="shared" si="1250"/>
        <v>1</v>
      </c>
      <c r="BA2135" s="11">
        <f t="shared" si="1250"/>
        <v>1</v>
      </c>
      <c r="BB2135" s="11">
        <f t="shared" si="1250"/>
        <v>1</v>
      </c>
      <c r="BC2135" s="11">
        <f t="shared" si="1250"/>
        <v>1</v>
      </c>
      <c r="BD2135" s="11">
        <f t="shared" si="1250"/>
        <v>2</v>
      </c>
      <c r="BE2135" s="11">
        <f t="shared" si="1250"/>
        <v>3</v>
      </c>
      <c r="BF2135" s="15" t="str">
        <f t="shared" si="1260"/>
        <v>EN 10210</v>
      </c>
      <c r="BG2135" s="42">
        <v>14.90715</v>
      </c>
      <c r="BH2135" s="17">
        <f t="shared" si="1261"/>
        <v>140</v>
      </c>
      <c r="BI2135" s="17">
        <f t="shared" si="1262"/>
        <v>80</v>
      </c>
      <c r="BK2135" s="17">
        <f t="shared" si="1263"/>
        <v>4.5</v>
      </c>
      <c r="BM2135" s="17">
        <f t="shared" si="1249"/>
        <v>4.5</v>
      </c>
      <c r="BX2135" s="18">
        <f t="shared" si="1264"/>
        <v>1846.85175370558</v>
      </c>
      <c r="BY2135" s="42">
        <v>0.44</v>
      </c>
      <c r="BZ2135" s="43">
        <f t="shared" si="1265"/>
        <v>30.349461076965376</v>
      </c>
      <c r="CA2135" s="18">
        <f t="shared" si="1266"/>
        <v>4742833.8105541347</v>
      </c>
      <c r="CB2135" s="18">
        <f t="shared" si="1267"/>
        <v>67754.76872220193</v>
      </c>
      <c r="CC2135" s="18">
        <f t="shared" si="1268"/>
        <v>83785.956976040368</v>
      </c>
      <c r="CD2135" s="25">
        <f t="shared" si="1269"/>
        <v>1.2366060508532932</v>
      </c>
      <c r="CE2135" s="26">
        <f t="shared" si="1270"/>
        <v>50.676070951239701</v>
      </c>
      <c r="CF2135" s="18">
        <f t="shared" si="1271"/>
        <v>1288.8517537055798</v>
      </c>
      <c r="CG2135" s="18">
        <f t="shared" si="1272"/>
        <v>748.85175370557988</v>
      </c>
      <c r="CH2135" s="18">
        <f t="shared" si="1273"/>
        <v>1986287.9703267347</v>
      </c>
      <c r="CI2135" s="18">
        <f t="shared" si="1274"/>
        <v>49657.199258168366</v>
      </c>
      <c r="CJ2135" s="18">
        <f t="shared" si="1275"/>
        <v>56865.404364872978</v>
      </c>
      <c r="CK2135" s="25">
        <f t="shared" si="1276"/>
        <v>1.1451593165621177</v>
      </c>
      <c r="CL2135" s="26">
        <f t="shared" si="1277"/>
        <v>32.79480765886801</v>
      </c>
      <c r="CZ2135" s="18">
        <f t="shared" si="1278"/>
        <v>4464085.9505331749</v>
      </c>
      <c r="DC2135" s="18">
        <f t="shared" si="1279"/>
        <v>20382.277630558368</v>
      </c>
      <c r="DD2135" s="17">
        <f t="shared" si="1280"/>
        <v>1</v>
      </c>
      <c r="DE2135" s="17">
        <f t="shared" si="1281"/>
        <v>1</v>
      </c>
      <c r="DF2135" s="17">
        <f t="shared" si="1282"/>
        <v>1</v>
      </c>
      <c r="DG2135" s="17">
        <f t="shared" si="1283"/>
        <v>1</v>
      </c>
      <c r="DH2135" s="17">
        <f t="shared" si="1284"/>
        <v>2</v>
      </c>
      <c r="DI2135" s="17">
        <f t="shared" si="1285"/>
        <v>3</v>
      </c>
      <c r="DJ2135" s="20" t="s">
        <v>1879</v>
      </c>
    </row>
    <row r="2136" spans="1:114" x14ac:dyDescent="0.2">
      <c r="A2136" s="15" t="s">
        <v>105</v>
      </c>
      <c r="B2136" s="10" t="s">
        <v>2231</v>
      </c>
      <c r="C2136" s="11">
        <f t="shared" si="1257"/>
        <v>16.484999999999999</v>
      </c>
      <c r="D2136" s="11">
        <f t="shared" si="1254"/>
        <v>140</v>
      </c>
      <c r="E2136" s="11">
        <f t="shared" si="1254"/>
        <v>80</v>
      </c>
      <c r="F2136" s="11">
        <f t="shared" si="1254"/>
        <v>0</v>
      </c>
      <c r="G2136" s="11">
        <f t="shared" si="1254"/>
        <v>5</v>
      </c>
      <c r="H2136" s="11">
        <f t="shared" si="1252"/>
        <v>0</v>
      </c>
      <c r="I2136" s="11">
        <f t="shared" si="1252"/>
        <v>5</v>
      </c>
      <c r="J2136" s="11">
        <f t="shared" si="1252"/>
        <v>0</v>
      </c>
      <c r="K2136" s="11">
        <f t="shared" si="1252"/>
        <v>0</v>
      </c>
      <c r="L2136" s="11">
        <f t="shared" si="1252"/>
        <v>0</v>
      </c>
      <c r="M2136" s="11">
        <f t="shared" si="1252"/>
        <v>0</v>
      </c>
      <c r="N2136" s="11">
        <f t="shared" si="1252"/>
        <v>0</v>
      </c>
      <c r="O2136" s="11">
        <f t="shared" si="1252"/>
        <v>0</v>
      </c>
      <c r="P2136" s="11">
        <f t="shared" si="1252"/>
        <v>0</v>
      </c>
      <c r="Q2136" s="11">
        <f t="shared" si="1253"/>
        <v>0</v>
      </c>
      <c r="R2136" s="11">
        <f t="shared" si="1253"/>
        <v>0</v>
      </c>
      <c r="S2136" s="11">
        <f t="shared" si="1253"/>
        <v>0</v>
      </c>
      <c r="T2136" s="11">
        <f t="shared" si="1253"/>
        <v>2035.6194490192345</v>
      </c>
      <c r="U2136" s="40">
        <f t="shared" si="1258"/>
        <v>0.44</v>
      </c>
      <c r="V2136" s="11">
        <f t="shared" si="1256"/>
        <v>27.535085421304167</v>
      </c>
      <c r="W2136" s="11">
        <f t="shared" si="1256"/>
        <v>5170593.1242510946</v>
      </c>
      <c r="X2136" s="11">
        <f t="shared" si="1256"/>
        <v>73865.616060729924</v>
      </c>
      <c r="Y2136" s="11">
        <f t="shared" si="1256"/>
        <v>91803.833607820736</v>
      </c>
      <c r="Z2136" s="11">
        <f t="shared" si="1256"/>
        <v>1.2428493594684513</v>
      </c>
      <c r="AA2136" s="11">
        <f t="shared" si="1256"/>
        <v>50.398996164634156</v>
      </c>
      <c r="AB2136" s="11">
        <f t="shared" si="1256"/>
        <v>1435.6194490192345</v>
      </c>
      <c r="AC2136" s="11">
        <f t="shared" si="1255"/>
        <v>835.61944901923459</v>
      </c>
      <c r="AD2136" s="11">
        <f t="shared" si="1255"/>
        <v>2159420.6118991622</v>
      </c>
      <c r="AE2136" s="11">
        <f t="shared" si="1255"/>
        <v>53985.515297479054</v>
      </c>
      <c r="AF2136" s="11">
        <f t="shared" si="1255"/>
        <v>62235.250137243696</v>
      </c>
      <c r="AG2136" s="11">
        <f t="shared" si="1255"/>
        <v>1.1528138574635385</v>
      </c>
      <c r="AH2136" s="11">
        <f t="shared" si="1255"/>
        <v>32.57019250166308</v>
      </c>
      <c r="AI2136" s="11">
        <f t="shared" si="1259"/>
        <v>0</v>
      </c>
      <c r="AJ2136" s="11">
        <f t="shared" si="1259"/>
        <v>0</v>
      </c>
      <c r="AK2136" s="11">
        <f t="shared" si="1259"/>
        <v>0</v>
      </c>
      <c r="AL2136" s="11">
        <f t="shared" si="1259"/>
        <v>0</v>
      </c>
      <c r="AM2136" s="11">
        <f t="shared" si="1251"/>
        <v>0</v>
      </c>
      <c r="AN2136" s="11">
        <f t="shared" si="1251"/>
        <v>0</v>
      </c>
      <c r="AO2136" s="11">
        <f t="shared" si="1251"/>
        <v>0</v>
      </c>
      <c r="AP2136" s="11">
        <f t="shared" si="1251"/>
        <v>0</v>
      </c>
      <c r="AQ2136" s="11">
        <f t="shared" si="1251"/>
        <v>0</v>
      </c>
      <c r="AR2136" s="11">
        <f t="shared" si="1251"/>
        <v>0</v>
      </c>
      <c r="AS2136" s="11">
        <f t="shared" si="1251"/>
        <v>0</v>
      </c>
      <c r="AT2136" s="11">
        <f t="shared" si="1251"/>
        <v>0</v>
      </c>
      <c r="AU2136" s="11">
        <f t="shared" si="1251"/>
        <v>0</v>
      </c>
      <c r="AV2136" s="11">
        <f t="shared" si="1250"/>
        <v>4881696.4285714282</v>
      </c>
      <c r="AW2136" s="11">
        <f t="shared" si="1250"/>
        <v>0</v>
      </c>
      <c r="AX2136" s="11">
        <f t="shared" si="1250"/>
        <v>0</v>
      </c>
      <c r="AY2136" s="11">
        <f t="shared" si="1250"/>
        <v>20153.429173528853</v>
      </c>
      <c r="AZ2136" s="11">
        <f t="shared" si="1250"/>
        <v>1</v>
      </c>
      <c r="BA2136" s="11">
        <f t="shared" si="1250"/>
        <v>1</v>
      </c>
      <c r="BB2136" s="11">
        <f t="shared" si="1250"/>
        <v>1</v>
      </c>
      <c r="BC2136" s="11">
        <f t="shared" si="1250"/>
        <v>1</v>
      </c>
      <c r="BD2136" s="11">
        <f t="shared" si="1250"/>
        <v>1</v>
      </c>
      <c r="BE2136" s="11">
        <f t="shared" si="1250"/>
        <v>2</v>
      </c>
      <c r="BF2136" s="15" t="str">
        <f t="shared" si="1260"/>
        <v>EN 10210</v>
      </c>
      <c r="BG2136" s="42">
        <v>16.484999999999999</v>
      </c>
      <c r="BH2136" s="17">
        <f t="shared" si="1261"/>
        <v>140</v>
      </c>
      <c r="BI2136" s="17">
        <f t="shared" si="1262"/>
        <v>80</v>
      </c>
      <c r="BK2136" s="17">
        <f t="shared" si="1263"/>
        <v>5</v>
      </c>
      <c r="BM2136" s="17">
        <f t="shared" si="1249"/>
        <v>5</v>
      </c>
      <c r="BX2136" s="18">
        <f t="shared" si="1264"/>
        <v>2035.6194490192345</v>
      </c>
      <c r="BY2136" s="42">
        <v>0.44</v>
      </c>
      <c r="BZ2136" s="43">
        <f t="shared" si="1265"/>
        <v>27.535085421304167</v>
      </c>
      <c r="CA2136" s="18">
        <f t="shared" si="1266"/>
        <v>5170593.1242510946</v>
      </c>
      <c r="CB2136" s="18">
        <f t="shared" si="1267"/>
        <v>73865.616060729924</v>
      </c>
      <c r="CC2136" s="18">
        <f t="shared" si="1268"/>
        <v>91803.833607820736</v>
      </c>
      <c r="CD2136" s="25">
        <f t="shared" si="1269"/>
        <v>1.2428493594684513</v>
      </c>
      <c r="CE2136" s="26">
        <f t="shared" si="1270"/>
        <v>50.398996164634156</v>
      </c>
      <c r="CF2136" s="18">
        <f t="shared" si="1271"/>
        <v>1435.6194490192345</v>
      </c>
      <c r="CG2136" s="18">
        <f t="shared" si="1272"/>
        <v>835.61944901923459</v>
      </c>
      <c r="CH2136" s="18">
        <f t="shared" si="1273"/>
        <v>2159420.6118991622</v>
      </c>
      <c r="CI2136" s="18">
        <f t="shared" si="1274"/>
        <v>53985.515297479054</v>
      </c>
      <c r="CJ2136" s="18">
        <f t="shared" si="1275"/>
        <v>62235.250137243696</v>
      </c>
      <c r="CK2136" s="25">
        <f t="shared" si="1276"/>
        <v>1.1528138574635385</v>
      </c>
      <c r="CL2136" s="26">
        <f t="shared" si="1277"/>
        <v>32.57019250166308</v>
      </c>
      <c r="CZ2136" s="18">
        <f t="shared" si="1278"/>
        <v>4881696.4285714282</v>
      </c>
      <c r="DC2136" s="18">
        <f t="shared" si="1279"/>
        <v>20153.429173528853</v>
      </c>
      <c r="DD2136" s="17">
        <f t="shared" si="1280"/>
        <v>1</v>
      </c>
      <c r="DE2136" s="17">
        <f t="shared" si="1281"/>
        <v>1</v>
      </c>
      <c r="DF2136" s="17">
        <f t="shared" si="1282"/>
        <v>1</v>
      </c>
      <c r="DG2136" s="17">
        <f t="shared" si="1283"/>
        <v>1</v>
      </c>
      <c r="DH2136" s="17">
        <f t="shared" si="1284"/>
        <v>1</v>
      </c>
      <c r="DI2136" s="17">
        <f t="shared" si="1285"/>
        <v>2</v>
      </c>
      <c r="DJ2136" s="20" t="s">
        <v>1879</v>
      </c>
    </row>
    <row r="2137" spans="1:114" x14ac:dyDescent="0.2">
      <c r="A2137" s="15" t="s">
        <v>105</v>
      </c>
      <c r="B2137" s="10" t="s">
        <v>2232</v>
      </c>
      <c r="C2137" s="11">
        <f t="shared" si="1257"/>
        <v>18.357695999999997</v>
      </c>
      <c r="D2137" s="11">
        <f t="shared" si="1254"/>
        <v>140</v>
      </c>
      <c r="E2137" s="11">
        <f t="shared" si="1254"/>
        <v>80</v>
      </c>
      <c r="F2137" s="11">
        <f t="shared" si="1254"/>
        <v>0</v>
      </c>
      <c r="G2137" s="11">
        <f t="shared" si="1254"/>
        <v>5.6</v>
      </c>
      <c r="H2137" s="11">
        <f t="shared" si="1252"/>
        <v>0</v>
      </c>
      <c r="I2137" s="11">
        <f t="shared" si="1252"/>
        <v>5.6</v>
      </c>
      <c r="J2137" s="11">
        <f t="shared" si="1252"/>
        <v>0</v>
      </c>
      <c r="K2137" s="11">
        <f t="shared" si="1252"/>
        <v>0</v>
      </c>
      <c r="L2137" s="11">
        <f t="shared" si="1252"/>
        <v>0</v>
      </c>
      <c r="M2137" s="11">
        <f t="shared" si="1252"/>
        <v>0</v>
      </c>
      <c r="N2137" s="11">
        <f t="shared" si="1252"/>
        <v>0</v>
      </c>
      <c r="O2137" s="11">
        <f t="shared" si="1252"/>
        <v>0</v>
      </c>
      <c r="P2137" s="11">
        <f t="shared" si="1252"/>
        <v>0</v>
      </c>
      <c r="Q2137" s="11">
        <f t="shared" si="1253"/>
        <v>0</v>
      </c>
      <c r="R2137" s="11">
        <f t="shared" si="1253"/>
        <v>0</v>
      </c>
      <c r="S2137" s="11">
        <f t="shared" si="1253"/>
        <v>0</v>
      </c>
      <c r="T2137" s="11">
        <f t="shared" si="1253"/>
        <v>2257.8010368497276</v>
      </c>
      <c r="U2137" s="40">
        <f t="shared" si="1258"/>
        <v>0.44</v>
      </c>
      <c r="V2137" s="11">
        <f t="shared" si="1256"/>
        <v>24.82546269542852</v>
      </c>
      <c r="W2137" s="11">
        <f t="shared" si="1256"/>
        <v>5659125.7374902312</v>
      </c>
      <c r="X2137" s="11">
        <f t="shared" si="1256"/>
        <v>80844.653392717591</v>
      </c>
      <c r="Y2137" s="11">
        <f t="shared" si="1256"/>
        <v>101093.46363343066</v>
      </c>
      <c r="Z2137" s="11">
        <f t="shared" si="1256"/>
        <v>1.2504656695397134</v>
      </c>
      <c r="AA2137" s="11">
        <f t="shared" si="1256"/>
        <v>50.064725307384577</v>
      </c>
      <c r="AB2137" s="11">
        <f t="shared" si="1256"/>
        <v>1612.6810368497277</v>
      </c>
      <c r="AC2137" s="11">
        <f t="shared" si="1255"/>
        <v>940.68103684972766</v>
      </c>
      <c r="AD2137" s="11">
        <f t="shared" si="1255"/>
        <v>2355635.4926491473</v>
      </c>
      <c r="AE2137" s="11">
        <f t="shared" si="1255"/>
        <v>58890.887316228684</v>
      </c>
      <c r="AF2137" s="11">
        <f t="shared" si="1255"/>
        <v>68437.832527938823</v>
      </c>
      <c r="AG2137" s="11">
        <f t="shared" si="1255"/>
        <v>1.162112436181264</v>
      </c>
      <c r="AH2137" s="11">
        <f t="shared" si="1255"/>
        <v>32.300646180466167</v>
      </c>
      <c r="AI2137" s="11">
        <f t="shared" si="1259"/>
        <v>0</v>
      </c>
      <c r="AJ2137" s="11">
        <f t="shared" si="1259"/>
        <v>0</v>
      </c>
      <c r="AK2137" s="11">
        <f t="shared" si="1259"/>
        <v>0</v>
      </c>
      <c r="AL2137" s="11">
        <f t="shared" si="1259"/>
        <v>0</v>
      </c>
      <c r="AM2137" s="11">
        <f t="shared" si="1251"/>
        <v>0</v>
      </c>
      <c r="AN2137" s="11">
        <f t="shared" si="1251"/>
        <v>0</v>
      </c>
      <c r="AO2137" s="11">
        <f t="shared" si="1251"/>
        <v>0</v>
      </c>
      <c r="AP2137" s="11">
        <f t="shared" si="1251"/>
        <v>0</v>
      </c>
      <c r="AQ2137" s="11">
        <f t="shared" si="1251"/>
        <v>0</v>
      </c>
      <c r="AR2137" s="11">
        <f t="shared" si="1251"/>
        <v>0</v>
      </c>
      <c r="AS2137" s="11">
        <f t="shared" si="1251"/>
        <v>0</v>
      </c>
      <c r="AT2137" s="11">
        <f t="shared" si="1251"/>
        <v>0</v>
      </c>
      <c r="AU2137" s="11">
        <f t="shared" si="1251"/>
        <v>0</v>
      </c>
      <c r="AV2137" s="11">
        <f t="shared" si="1250"/>
        <v>5363298.1062620692</v>
      </c>
      <c r="AW2137" s="11">
        <f t="shared" si="1250"/>
        <v>0</v>
      </c>
      <c r="AX2137" s="11">
        <f t="shared" si="1250"/>
        <v>0</v>
      </c>
      <c r="AY2137" s="11">
        <f t="shared" si="1250"/>
        <v>19877.581555274592</v>
      </c>
      <c r="AZ2137" s="11">
        <f t="shared" si="1250"/>
        <v>1</v>
      </c>
      <c r="BA2137" s="11">
        <f t="shared" si="1250"/>
        <v>1</v>
      </c>
      <c r="BB2137" s="11">
        <f t="shared" si="1250"/>
        <v>1</v>
      </c>
      <c r="BC2137" s="11">
        <f t="shared" si="1250"/>
        <v>1</v>
      </c>
      <c r="BD2137" s="11">
        <f t="shared" si="1250"/>
        <v>1</v>
      </c>
      <c r="BE2137" s="11">
        <f t="shared" si="1250"/>
        <v>1</v>
      </c>
      <c r="BF2137" s="15" t="str">
        <f t="shared" si="1260"/>
        <v>EN 10210</v>
      </c>
      <c r="BG2137" s="42">
        <v>18.357695999999997</v>
      </c>
      <c r="BH2137" s="17">
        <f t="shared" si="1261"/>
        <v>140</v>
      </c>
      <c r="BI2137" s="17">
        <f t="shared" si="1262"/>
        <v>80</v>
      </c>
      <c r="BK2137" s="17">
        <f t="shared" si="1263"/>
        <v>5.6</v>
      </c>
      <c r="BM2137" s="17">
        <f t="shared" si="1249"/>
        <v>5.6</v>
      </c>
      <c r="BX2137" s="18">
        <f t="shared" si="1264"/>
        <v>2257.8010368497276</v>
      </c>
      <c r="BY2137" s="42">
        <v>0.44</v>
      </c>
      <c r="BZ2137" s="43">
        <f t="shared" si="1265"/>
        <v>24.82546269542852</v>
      </c>
      <c r="CA2137" s="18">
        <f t="shared" si="1266"/>
        <v>5659125.7374902312</v>
      </c>
      <c r="CB2137" s="18">
        <f t="shared" si="1267"/>
        <v>80844.653392717591</v>
      </c>
      <c r="CC2137" s="18">
        <f t="shared" si="1268"/>
        <v>101093.46363343066</v>
      </c>
      <c r="CD2137" s="25">
        <f t="shared" si="1269"/>
        <v>1.2504656695397134</v>
      </c>
      <c r="CE2137" s="26">
        <f t="shared" si="1270"/>
        <v>50.064725307384577</v>
      </c>
      <c r="CF2137" s="18">
        <f t="shared" si="1271"/>
        <v>1612.6810368497277</v>
      </c>
      <c r="CG2137" s="18">
        <f t="shared" si="1272"/>
        <v>940.68103684972766</v>
      </c>
      <c r="CH2137" s="18">
        <f t="shared" si="1273"/>
        <v>2355635.4926491473</v>
      </c>
      <c r="CI2137" s="18">
        <f t="shared" si="1274"/>
        <v>58890.887316228684</v>
      </c>
      <c r="CJ2137" s="18">
        <f t="shared" si="1275"/>
        <v>68437.832527938823</v>
      </c>
      <c r="CK2137" s="25">
        <f t="shared" si="1276"/>
        <v>1.162112436181264</v>
      </c>
      <c r="CL2137" s="26">
        <f t="shared" si="1277"/>
        <v>32.300646180466167</v>
      </c>
      <c r="CZ2137" s="18">
        <f t="shared" si="1278"/>
        <v>5363298.1062620692</v>
      </c>
      <c r="DC2137" s="18">
        <f t="shared" si="1279"/>
        <v>19877.581555274592</v>
      </c>
      <c r="DD2137" s="17">
        <f t="shared" si="1280"/>
        <v>1</v>
      </c>
      <c r="DE2137" s="17">
        <f t="shared" si="1281"/>
        <v>1</v>
      </c>
      <c r="DF2137" s="17">
        <f t="shared" si="1282"/>
        <v>1</v>
      </c>
      <c r="DG2137" s="17">
        <f t="shared" si="1283"/>
        <v>1</v>
      </c>
      <c r="DH2137" s="17">
        <f t="shared" si="1284"/>
        <v>1</v>
      </c>
      <c r="DI2137" s="17">
        <f t="shared" si="1285"/>
        <v>1</v>
      </c>
      <c r="DJ2137" s="20" t="s">
        <v>1879</v>
      </c>
    </row>
    <row r="2138" spans="1:114" x14ac:dyDescent="0.2">
      <c r="A2138" s="15" t="s">
        <v>105</v>
      </c>
      <c r="B2138" s="10" t="s">
        <v>2233</v>
      </c>
      <c r="C2138" s="11">
        <f t="shared" si="1257"/>
        <v>20.513933999999999</v>
      </c>
      <c r="D2138" s="11">
        <f t="shared" si="1254"/>
        <v>140</v>
      </c>
      <c r="E2138" s="11">
        <f t="shared" si="1254"/>
        <v>80</v>
      </c>
      <c r="F2138" s="11">
        <f t="shared" si="1254"/>
        <v>0</v>
      </c>
      <c r="G2138" s="11">
        <f t="shared" si="1254"/>
        <v>6.3</v>
      </c>
      <c r="H2138" s="11">
        <f t="shared" si="1252"/>
        <v>0</v>
      </c>
      <c r="I2138" s="11">
        <f t="shared" si="1252"/>
        <v>9.4499999999999993</v>
      </c>
      <c r="J2138" s="11">
        <f t="shared" si="1252"/>
        <v>0</v>
      </c>
      <c r="K2138" s="11">
        <f t="shared" si="1252"/>
        <v>0</v>
      </c>
      <c r="L2138" s="11">
        <f t="shared" si="1252"/>
        <v>0</v>
      </c>
      <c r="M2138" s="11">
        <f t="shared" si="1252"/>
        <v>0</v>
      </c>
      <c r="N2138" s="11">
        <f t="shared" si="1252"/>
        <v>0</v>
      </c>
      <c r="O2138" s="11">
        <f t="shared" si="1252"/>
        <v>0</v>
      </c>
      <c r="P2138" s="11">
        <f t="shared" si="1252"/>
        <v>0</v>
      </c>
      <c r="Q2138" s="11">
        <f t="shared" si="1253"/>
        <v>0</v>
      </c>
      <c r="R2138" s="11">
        <f t="shared" si="1253"/>
        <v>0</v>
      </c>
      <c r="S2138" s="11">
        <f t="shared" si="1253"/>
        <v>0</v>
      </c>
      <c r="T2138" s="11">
        <f t="shared" si="1253"/>
        <v>2632.8215152101393</v>
      </c>
      <c r="U2138" s="40">
        <f t="shared" si="1258"/>
        <v>0.44</v>
      </c>
      <c r="V2138" s="11">
        <f t="shared" si="1256"/>
        <v>21.289310760414011</v>
      </c>
      <c r="W2138" s="11">
        <f t="shared" si="1256"/>
        <v>6027203.9155902714</v>
      </c>
      <c r="X2138" s="11">
        <f t="shared" si="1256"/>
        <v>86102.913079861013</v>
      </c>
      <c r="Y2138" s="11">
        <f t="shared" si="1256"/>
        <v>109076.41279535241</v>
      </c>
      <c r="Z2138" s="11">
        <f t="shared" si="1256"/>
        <v>1.2668144304732563</v>
      </c>
      <c r="AA2138" s="11">
        <f t="shared" si="1256"/>
        <v>47.846175985385607</v>
      </c>
      <c r="AB2138" s="11">
        <f t="shared" si="1256"/>
        <v>1865.8592496839158</v>
      </c>
      <c r="AC2138" s="11">
        <f t="shared" si="1255"/>
        <v>1109.8592496839158</v>
      </c>
      <c r="AD2138" s="11">
        <f t="shared" si="1255"/>
        <v>2514172.3525846512</v>
      </c>
      <c r="AE2138" s="11">
        <f t="shared" si="1255"/>
        <v>62854.308814616277</v>
      </c>
      <c r="AF2138" s="11">
        <f t="shared" si="1255"/>
        <v>73966.235304834947</v>
      </c>
      <c r="AG2138" s="11">
        <f t="shared" si="1255"/>
        <v>1.1767886195836217</v>
      </c>
      <c r="AH2138" s="11">
        <f t="shared" si="1255"/>
        <v>30.902016066821972</v>
      </c>
      <c r="AI2138" s="11">
        <f t="shared" si="1259"/>
        <v>0</v>
      </c>
      <c r="AJ2138" s="11">
        <f t="shared" si="1259"/>
        <v>0</v>
      </c>
      <c r="AK2138" s="11">
        <f t="shared" si="1259"/>
        <v>0</v>
      </c>
      <c r="AL2138" s="11">
        <f t="shared" si="1259"/>
        <v>0</v>
      </c>
      <c r="AM2138" s="11">
        <f t="shared" si="1251"/>
        <v>0</v>
      </c>
      <c r="AN2138" s="11">
        <f t="shared" si="1251"/>
        <v>0</v>
      </c>
      <c r="AO2138" s="11">
        <f t="shared" si="1251"/>
        <v>0</v>
      </c>
      <c r="AP2138" s="11">
        <f t="shared" si="1251"/>
        <v>0</v>
      </c>
      <c r="AQ2138" s="11">
        <f t="shared" si="1251"/>
        <v>0</v>
      </c>
      <c r="AR2138" s="11">
        <f t="shared" si="1251"/>
        <v>0</v>
      </c>
      <c r="AS2138" s="11">
        <f t="shared" si="1251"/>
        <v>0</v>
      </c>
      <c r="AT2138" s="11">
        <f t="shared" si="1251"/>
        <v>0</v>
      </c>
      <c r="AU2138" s="11">
        <f t="shared" si="1251"/>
        <v>0</v>
      </c>
      <c r="AV2138" s="11">
        <f t="shared" si="1250"/>
        <v>5898744.4713734817</v>
      </c>
      <c r="AW2138" s="11">
        <f t="shared" si="1250"/>
        <v>0</v>
      </c>
      <c r="AX2138" s="11">
        <f t="shared" si="1250"/>
        <v>0</v>
      </c>
      <c r="AY2138" s="11">
        <f t="shared" si="1250"/>
        <v>19434.81849936783</v>
      </c>
      <c r="AZ2138" s="11">
        <f t="shared" si="1250"/>
        <v>1</v>
      </c>
      <c r="BA2138" s="11">
        <f t="shared" si="1250"/>
        <v>1</v>
      </c>
      <c r="BB2138" s="11">
        <f t="shared" si="1250"/>
        <v>1</v>
      </c>
      <c r="BC2138" s="11">
        <f t="shared" si="1250"/>
        <v>1</v>
      </c>
      <c r="BD2138" s="11">
        <f t="shared" si="1250"/>
        <v>1</v>
      </c>
      <c r="BE2138" s="11">
        <f t="shared" si="1250"/>
        <v>1</v>
      </c>
      <c r="BF2138" s="15" t="str">
        <f t="shared" si="1260"/>
        <v>EN 10210</v>
      </c>
      <c r="BG2138" s="42">
        <v>20.513933999999999</v>
      </c>
      <c r="BH2138" s="17">
        <f t="shared" si="1261"/>
        <v>140</v>
      </c>
      <c r="BI2138" s="17">
        <f t="shared" si="1262"/>
        <v>80</v>
      </c>
      <c r="BK2138" s="17">
        <f t="shared" si="1263"/>
        <v>6.3</v>
      </c>
      <c r="BM2138" s="17">
        <f t="shared" si="1249"/>
        <v>9.4499999999999993</v>
      </c>
      <c r="BX2138" s="18">
        <f t="shared" si="1264"/>
        <v>2632.8215152101393</v>
      </c>
      <c r="BY2138" s="42">
        <v>0.44</v>
      </c>
      <c r="BZ2138" s="43">
        <f t="shared" si="1265"/>
        <v>21.289310760414011</v>
      </c>
      <c r="CA2138" s="18">
        <f t="shared" si="1266"/>
        <v>6027203.9155902714</v>
      </c>
      <c r="CB2138" s="18">
        <f t="shared" si="1267"/>
        <v>86102.913079861013</v>
      </c>
      <c r="CC2138" s="18">
        <f t="shared" si="1268"/>
        <v>109076.41279535241</v>
      </c>
      <c r="CD2138" s="25">
        <f t="shared" si="1269"/>
        <v>1.2668144304732563</v>
      </c>
      <c r="CE2138" s="26">
        <f t="shared" si="1270"/>
        <v>47.846175985385607</v>
      </c>
      <c r="CF2138" s="18">
        <f t="shared" si="1271"/>
        <v>1865.8592496839158</v>
      </c>
      <c r="CG2138" s="18">
        <f t="shared" si="1272"/>
        <v>1109.8592496839158</v>
      </c>
      <c r="CH2138" s="18">
        <f t="shared" si="1273"/>
        <v>2514172.3525846512</v>
      </c>
      <c r="CI2138" s="18">
        <f t="shared" si="1274"/>
        <v>62854.308814616277</v>
      </c>
      <c r="CJ2138" s="18">
        <f t="shared" si="1275"/>
        <v>73966.235304834947</v>
      </c>
      <c r="CK2138" s="25">
        <f t="shared" si="1276"/>
        <v>1.1767886195836217</v>
      </c>
      <c r="CL2138" s="26">
        <f t="shared" si="1277"/>
        <v>30.902016066821972</v>
      </c>
      <c r="CZ2138" s="18">
        <f t="shared" si="1278"/>
        <v>5898744.4713734817</v>
      </c>
      <c r="DC2138" s="18">
        <f t="shared" si="1279"/>
        <v>19434.81849936783</v>
      </c>
      <c r="DD2138" s="17">
        <f t="shared" si="1280"/>
        <v>1</v>
      </c>
      <c r="DE2138" s="17">
        <f t="shared" si="1281"/>
        <v>1</v>
      </c>
      <c r="DF2138" s="17">
        <f t="shared" si="1282"/>
        <v>1</v>
      </c>
      <c r="DG2138" s="17">
        <f t="shared" si="1283"/>
        <v>1</v>
      </c>
      <c r="DH2138" s="17">
        <f t="shared" si="1284"/>
        <v>1</v>
      </c>
      <c r="DI2138" s="17">
        <f t="shared" si="1285"/>
        <v>1</v>
      </c>
      <c r="DJ2138" s="20" t="s">
        <v>1879</v>
      </c>
    </row>
    <row r="2139" spans="1:114" x14ac:dyDescent="0.2">
      <c r="A2139" s="15" t="s">
        <v>105</v>
      </c>
      <c r="B2139" s="10" t="s">
        <v>2234</v>
      </c>
      <c r="C2139" s="11">
        <f t="shared" si="1257"/>
        <v>22.940526000000002</v>
      </c>
      <c r="D2139" s="11">
        <f t="shared" si="1254"/>
        <v>140</v>
      </c>
      <c r="E2139" s="11">
        <f t="shared" si="1254"/>
        <v>80</v>
      </c>
      <c r="F2139" s="11">
        <f t="shared" si="1254"/>
        <v>0</v>
      </c>
      <c r="G2139" s="11">
        <f t="shared" si="1254"/>
        <v>7.1</v>
      </c>
      <c r="H2139" s="11">
        <f t="shared" si="1252"/>
        <v>0</v>
      </c>
      <c r="I2139" s="11">
        <f t="shared" si="1252"/>
        <v>10.649999999999999</v>
      </c>
      <c r="J2139" s="11">
        <f t="shared" si="1252"/>
        <v>0</v>
      </c>
      <c r="K2139" s="11">
        <f t="shared" si="1252"/>
        <v>0</v>
      </c>
      <c r="L2139" s="11">
        <f t="shared" si="1252"/>
        <v>0</v>
      </c>
      <c r="M2139" s="11">
        <f t="shared" si="1252"/>
        <v>0</v>
      </c>
      <c r="N2139" s="11">
        <f t="shared" si="1252"/>
        <v>0</v>
      </c>
      <c r="O2139" s="11">
        <f t="shared" si="1252"/>
        <v>0</v>
      </c>
      <c r="P2139" s="11">
        <f t="shared" si="1252"/>
        <v>0</v>
      </c>
      <c r="Q2139" s="11">
        <f t="shared" si="1253"/>
        <v>0</v>
      </c>
      <c r="R2139" s="11">
        <f t="shared" si="1253"/>
        <v>0</v>
      </c>
      <c r="S2139" s="11">
        <f t="shared" si="1253"/>
        <v>0</v>
      </c>
      <c r="T2139" s="11">
        <f t="shared" si="1253"/>
        <v>2947.2303497541725</v>
      </c>
      <c r="U2139" s="40">
        <f t="shared" si="1258"/>
        <v>0.44</v>
      </c>
      <c r="V2139" s="11">
        <f t="shared" si="1256"/>
        <v>19.018179362426807</v>
      </c>
      <c r="W2139" s="11">
        <f t="shared" si="1256"/>
        <v>6551420.9632866522</v>
      </c>
      <c r="X2139" s="11">
        <f t="shared" si="1256"/>
        <v>93591.728046952179</v>
      </c>
      <c r="Y2139" s="11">
        <f t="shared" si="1256"/>
        <v>119701.3684711661</v>
      </c>
      <c r="Z2139" s="11">
        <f t="shared" si="1256"/>
        <v>1.2789738042994088</v>
      </c>
      <c r="AA2139" s="11">
        <f t="shared" si="1256"/>
        <v>47.147721838932767</v>
      </c>
      <c r="AB2139" s="11">
        <f t="shared" si="1256"/>
        <v>2117.3707426698456</v>
      </c>
      <c r="AC2139" s="11">
        <f t="shared" si="1255"/>
        <v>1265.3707426698459</v>
      </c>
      <c r="AD2139" s="11">
        <f t="shared" si="1255"/>
        <v>2723630.9634195464</v>
      </c>
      <c r="AE2139" s="11">
        <f t="shared" si="1255"/>
        <v>68090.774085488665</v>
      </c>
      <c r="AF2139" s="11">
        <f t="shared" si="1255"/>
        <v>81058.646191070729</v>
      </c>
      <c r="AG2139" s="11">
        <f t="shared" si="1255"/>
        <v>1.1904497676777881</v>
      </c>
      <c r="AH2139" s="11">
        <f t="shared" si="1255"/>
        <v>30.399545529948913</v>
      </c>
      <c r="AI2139" s="11">
        <f t="shared" si="1259"/>
        <v>0</v>
      </c>
      <c r="AJ2139" s="11">
        <f t="shared" si="1259"/>
        <v>0</v>
      </c>
      <c r="AK2139" s="11">
        <f t="shared" si="1259"/>
        <v>0</v>
      </c>
      <c r="AL2139" s="11">
        <f t="shared" si="1259"/>
        <v>0</v>
      </c>
      <c r="AM2139" s="11">
        <f t="shared" si="1251"/>
        <v>0</v>
      </c>
      <c r="AN2139" s="11">
        <f t="shared" si="1251"/>
        <v>0</v>
      </c>
      <c r="AO2139" s="11">
        <f t="shared" si="1251"/>
        <v>0</v>
      </c>
      <c r="AP2139" s="11">
        <f t="shared" si="1251"/>
        <v>0</v>
      </c>
      <c r="AQ2139" s="11">
        <f t="shared" si="1251"/>
        <v>0</v>
      </c>
      <c r="AR2139" s="11">
        <f t="shared" si="1251"/>
        <v>0</v>
      </c>
      <c r="AS2139" s="11">
        <f t="shared" si="1251"/>
        <v>0</v>
      </c>
      <c r="AT2139" s="11">
        <f t="shared" si="1251"/>
        <v>0</v>
      </c>
      <c r="AU2139" s="11">
        <f t="shared" si="1251"/>
        <v>0</v>
      </c>
      <c r="AV2139" s="11">
        <f t="shared" si="1250"/>
        <v>6476613.6747279884</v>
      </c>
      <c r="AW2139" s="11">
        <f t="shared" si="1250"/>
        <v>0</v>
      </c>
      <c r="AX2139" s="11">
        <f t="shared" si="1250"/>
        <v>0</v>
      </c>
      <c r="AY2139" s="11">
        <f t="shared" si="1250"/>
        <v>19030.641485339693</v>
      </c>
      <c r="AZ2139" s="11">
        <f t="shared" si="1250"/>
        <v>1</v>
      </c>
      <c r="BA2139" s="11">
        <f t="shared" si="1250"/>
        <v>1</v>
      </c>
      <c r="BB2139" s="11">
        <f t="shared" si="1250"/>
        <v>1</v>
      </c>
      <c r="BC2139" s="11">
        <f t="shared" si="1250"/>
        <v>1</v>
      </c>
      <c r="BD2139" s="11">
        <f t="shared" si="1250"/>
        <v>1</v>
      </c>
      <c r="BE2139" s="11">
        <f t="shared" si="1250"/>
        <v>1</v>
      </c>
      <c r="BF2139" s="15" t="str">
        <f t="shared" si="1260"/>
        <v>EN 10210</v>
      </c>
      <c r="BG2139" s="42">
        <v>22.940526000000002</v>
      </c>
      <c r="BH2139" s="17">
        <f t="shared" si="1261"/>
        <v>140</v>
      </c>
      <c r="BI2139" s="17">
        <f t="shared" si="1262"/>
        <v>80</v>
      </c>
      <c r="BK2139" s="17">
        <f t="shared" si="1263"/>
        <v>7.1</v>
      </c>
      <c r="BM2139" s="17">
        <f t="shared" si="1249"/>
        <v>10.649999999999999</v>
      </c>
      <c r="BX2139" s="18">
        <f t="shared" si="1264"/>
        <v>2947.2303497541725</v>
      </c>
      <c r="BY2139" s="42">
        <v>0.44</v>
      </c>
      <c r="BZ2139" s="43">
        <f t="shared" si="1265"/>
        <v>19.018179362426807</v>
      </c>
      <c r="CA2139" s="18">
        <f t="shared" si="1266"/>
        <v>6551420.9632866522</v>
      </c>
      <c r="CB2139" s="18">
        <f t="shared" si="1267"/>
        <v>93591.728046952179</v>
      </c>
      <c r="CC2139" s="18">
        <f t="shared" si="1268"/>
        <v>119701.3684711661</v>
      </c>
      <c r="CD2139" s="25">
        <f t="shared" si="1269"/>
        <v>1.2789738042994088</v>
      </c>
      <c r="CE2139" s="26">
        <f t="shared" si="1270"/>
        <v>47.147721838932767</v>
      </c>
      <c r="CF2139" s="18">
        <f t="shared" si="1271"/>
        <v>2117.3707426698456</v>
      </c>
      <c r="CG2139" s="18">
        <f t="shared" si="1272"/>
        <v>1265.3707426698459</v>
      </c>
      <c r="CH2139" s="18">
        <f t="shared" si="1273"/>
        <v>2723630.9634195464</v>
      </c>
      <c r="CI2139" s="18">
        <f t="shared" si="1274"/>
        <v>68090.774085488665</v>
      </c>
      <c r="CJ2139" s="18">
        <f t="shared" si="1275"/>
        <v>81058.646191070729</v>
      </c>
      <c r="CK2139" s="25">
        <f t="shared" si="1276"/>
        <v>1.1904497676777881</v>
      </c>
      <c r="CL2139" s="26">
        <f t="shared" si="1277"/>
        <v>30.399545529948913</v>
      </c>
      <c r="CZ2139" s="18">
        <f t="shared" si="1278"/>
        <v>6476613.6747279884</v>
      </c>
      <c r="DC2139" s="18">
        <f t="shared" si="1279"/>
        <v>19030.641485339693</v>
      </c>
      <c r="DD2139" s="17">
        <f t="shared" si="1280"/>
        <v>1</v>
      </c>
      <c r="DE2139" s="17">
        <f t="shared" si="1281"/>
        <v>1</v>
      </c>
      <c r="DF2139" s="17">
        <f t="shared" si="1282"/>
        <v>1</v>
      </c>
      <c r="DG2139" s="17">
        <f t="shared" si="1283"/>
        <v>1</v>
      </c>
      <c r="DH2139" s="17">
        <f t="shared" si="1284"/>
        <v>1</v>
      </c>
      <c r="DI2139" s="17">
        <f t="shared" si="1285"/>
        <v>1</v>
      </c>
      <c r="DJ2139" s="20" t="s">
        <v>1879</v>
      </c>
    </row>
    <row r="2140" spans="1:114" x14ac:dyDescent="0.2">
      <c r="A2140" s="15" t="s">
        <v>105</v>
      </c>
      <c r="B2140" s="10" t="s">
        <v>2235</v>
      </c>
      <c r="C2140" s="11">
        <f t="shared" si="1257"/>
        <v>25.622399999999999</v>
      </c>
      <c r="D2140" s="11">
        <f t="shared" si="1254"/>
        <v>140</v>
      </c>
      <c r="E2140" s="11">
        <f t="shared" si="1254"/>
        <v>80</v>
      </c>
      <c r="F2140" s="11">
        <f t="shared" si="1254"/>
        <v>0</v>
      </c>
      <c r="G2140" s="11">
        <f t="shared" si="1254"/>
        <v>8</v>
      </c>
      <c r="H2140" s="11">
        <f t="shared" si="1252"/>
        <v>0</v>
      </c>
      <c r="I2140" s="11">
        <f t="shared" si="1252"/>
        <v>12</v>
      </c>
      <c r="J2140" s="11">
        <f t="shared" si="1252"/>
        <v>0</v>
      </c>
      <c r="K2140" s="11">
        <f t="shared" si="1252"/>
        <v>0</v>
      </c>
      <c r="L2140" s="11">
        <f t="shared" si="1252"/>
        <v>0</v>
      </c>
      <c r="M2140" s="11">
        <f t="shared" si="1252"/>
        <v>0</v>
      </c>
      <c r="N2140" s="11">
        <f t="shared" si="1252"/>
        <v>0</v>
      </c>
      <c r="O2140" s="11">
        <f t="shared" si="1252"/>
        <v>0</v>
      </c>
      <c r="P2140" s="11">
        <f t="shared" si="1252"/>
        <v>0</v>
      </c>
      <c r="Q2140" s="11">
        <f t="shared" si="1253"/>
        <v>0</v>
      </c>
      <c r="R2140" s="11">
        <f t="shared" si="1253"/>
        <v>0</v>
      </c>
      <c r="S2140" s="11">
        <f t="shared" si="1253"/>
        <v>0</v>
      </c>
      <c r="T2140" s="11">
        <f t="shared" si="1253"/>
        <v>3295.5751316061705</v>
      </c>
      <c r="U2140" s="40">
        <f t="shared" si="1258"/>
        <v>0.44</v>
      </c>
      <c r="V2140" s="11">
        <f t="shared" si="1256"/>
        <v>17.007943431923849</v>
      </c>
      <c r="W2140" s="11">
        <f t="shared" si="1256"/>
        <v>7080850.3214581814</v>
      </c>
      <c r="X2140" s="11">
        <f t="shared" si="1256"/>
        <v>101155.00459225973</v>
      </c>
      <c r="Y2140" s="11">
        <f t="shared" si="1256"/>
        <v>130815.05263261602</v>
      </c>
      <c r="Z2140" s="11">
        <f t="shared" si="1256"/>
        <v>1.2932138470055077</v>
      </c>
      <c r="AA2140" s="11">
        <f t="shared" si="1256"/>
        <v>46.3529200923997</v>
      </c>
      <c r="AB2140" s="11">
        <f t="shared" si="1256"/>
        <v>2404.2477193189875</v>
      </c>
      <c r="AC2140" s="11">
        <f t="shared" si="1255"/>
        <v>1444.247719318987</v>
      </c>
      <c r="AD2140" s="11">
        <f t="shared" si="1255"/>
        <v>2933050.1108883102</v>
      </c>
      <c r="AE2140" s="11">
        <f t="shared" si="1255"/>
        <v>73326.25277220775</v>
      </c>
      <c r="AF2140" s="11">
        <f t="shared" si="1255"/>
        <v>88447.621053046401</v>
      </c>
      <c r="AG2140" s="11">
        <f t="shared" si="1255"/>
        <v>1.2062203877759041</v>
      </c>
      <c r="AH2140" s="11">
        <f t="shared" si="1255"/>
        <v>29.832807992534253</v>
      </c>
      <c r="AI2140" s="11">
        <f t="shared" si="1259"/>
        <v>0</v>
      </c>
      <c r="AJ2140" s="11">
        <f t="shared" si="1259"/>
        <v>0</v>
      </c>
      <c r="AK2140" s="11">
        <f t="shared" si="1259"/>
        <v>0</v>
      </c>
      <c r="AL2140" s="11">
        <f t="shared" si="1259"/>
        <v>0</v>
      </c>
      <c r="AM2140" s="11">
        <f t="shared" si="1251"/>
        <v>0</v>
      </c>
      <c r="AN2140" s="11">
        <f t="shared" si="1251"/>
        <v>0</v>
      </c>
      <c r="AO2140" s="11">
        <f t="shared" si="1251"/>
        <v>0</v>
      </c>
      <c r="AP2140" s="11">
        <f t="shared" si="1251"/>
        <v>0</v>
      </c>
      <c r="AQ2140" s="11">
        <f t="shared" si="1251"/>
        <v>0</v>
      </c>
      <c r="AR2140" s="11">
        <f t="shared" si="1251"/>
        <v>0</v>
      </c>
      <c r="AS2140" s="11">
        <f t="shared" si="1251"/>
        <v>0</v>
      </c>
      <c r="AT2140" s="11">
        <f t="shared" si="1251"/>
        <v>0</v>
      </c>
      <c r="AU2140" s="11">
        <f t="shared" si="1251"/>
        <v>0</v>
      </c>
      <c r="AV2140" s="11">
        <f t="shared" si="1250"/>
        <v>7084393.4117647056</v>
      </c>
      <c r="AW2140" s="11">
        <f t="shared" si="1250"/>
        <v>0</v>
      </c>
      <c r="AX2140" s="11">
        <f t="shared" si="1250"/>
        <v>0</v>
      </c>
      <c r="AY2140" s="11">
        <f t="shared" si="1250"/>
        <v>18568.495438637976</v>
      </c>
      <c r="AZ2140" s="11">
        <f t="shared" si="1250"/>
        <v>1</v>
      </c>
      <c r="BA2140" s="11">
        <f t="shared" si="1250"/>
        <v>1</v>
      </c>
      <c r="BB2140" s="11">
        <f t="shared" si="1250"/>
        <v>1</v>
      </c>
      <c r="BC2140" s="11">
        <f t="shared" si="1250"/>
        <v>1</v>
      </c>
      <c r="BD2140" s="11">
        <f t="shared" si="1250"/>
        <v>1</v>
      </c>
      <c r="BE2140" s="11">
        <f t="shared" si="1250"/>
        <v>1</v>
      </c>
      <c r="BF2140" s="15" t="str">
        <f t="shared" si="1260"/>
        <v>EN 10210</v>
      </c>
      <c r="BG2140" s="42">
        <v>25.622399999999999</v>
      </c>
      <c r="BH2140" s="17">
        <f t="shared" si="1261"/>
        <v>140</v>
      </c>
      <c r="BI2140" s="17">
        <f t="shared" si="1262"/>
        <v>80</v>
      </c>
      <c r="BK2140" s="17">
        <f t="shared" si="1263"/>
        <v>8</v>
      </c>
      <c r="BM2140" s="17">
        <f t="shared" si="1249"/>
        <v>12</v>
      </c>
      <c r="BX2140" s="18">
        <f t="shared" si="1264"/>
        <v>3295.5751316061705</v>
      </c>
      <c r="BY2140" s="42">
        <v>0.44</v>
      </c>
      <c r="BZ2140" s="43">
        <f t="shared" si="1265"/>
        <v>17.007943431923849</v>
      </c>
      <c r="CA2140" s="18">
        <f t="shared" si="1266"/>
        <v>7080850.3214581814</v>
      </c>
      <c r="CB2140" s="18">
        <f t="shared" si="1267"/>
        <v>101155.00459225973</v>
      </c>
      <c r="CC2140" s="18">
        <f t="shared" si="1268"/>
        <v>130815.05263261602</v>
      </c>
      <c r="CD2140" s="25">
        <f t="shared" si="1269"/>
        <v>1.2932138470055077</v>
      </c>
      <c r="CE2140" s="26">
        <f t="shared" si="1270"/>
        <v>46.3529200923997</v>
      </c>
      <c r="CF2140" s="18">
        <f t="shared" si="1271"/>
        <v>2404.2477193189875</v>
      </c>
      <c r="CG2140" s="18">
        <f t="shared" si="1272"/>
        <v>1444.247719318987</v>
      </c>
      <c r="CH2140" s="18">
        <f t="shared" si="1273"/>
        <v>2933050.1108883102</v>
      </c>
      <c r="CI2140" s="18">
        <f t="shared" si="1274"/>
        <v>73326.25277220775</v>
      </c>
      <c r="CJ2140" s="18">
        <f t="shared" si="1275"/>
        <v>88447.621053046401</v>
      </c>
      <c r="CK2140" s="25">
        <f t="shared" si="1276"/>
        <v>1.2062203877759041</v>
      </c>
      <c r="CL2140" s="26">
        <f t="shared" si="1277"/>
        <v>29.832807992534253</v>
      </c>
      <c r="CZ2140" s="18">
        <f t="shared" si="1278"/>
        <v>7084393.4117647056</v>
      </c>
      <c r="DC2140" s="18">
        <f t="shared" si="1279"/>
        <v>18568.495438637976</v>
      </c>
      <c r="DD2140" s="17">
        <f t="shared" si="1280"/>
        <v>1</v>
      </c>
      <c r="DE2140" s="17">
        <f t="shared" si="1281"/>
        <v>1</v>
      </c>
      <c r="DF2140" s="17">
        <f t="shared" si="1282"/>
        <v>1</v>
      </c>
      <c r="DG2140" s="17">
        <f t="shared" si="1283"/>
        <v>1</v>
      </c>
      <c r="DH2140" s="17">
        <f t="shared" si="1284"/>
        <v>1</v>
      </c>
      <c r="DI2140" s="17">
        <f t="shared" si="1285"/>
        <v>1</v>
      </c>
      <c r="DJ2140" s="20" t="s">
        <v>1879</v>
      </c>
    </row>
    <row r="2141" spans="1:114" x14ac:dyDescent="0.2">
      <c r="A2141" s="15" t="s">
        <v>105</v>
      </c>
      <c r="B2141" s="10" t="s">
        <v>2236</v>
      </c>
      <c r="C2141" s="11">
        <f t="shared" si="1257"/>
        <v>27.963584000000001</v>
      </c>
      <c r="D2141" s="11">
        <f t="shared" si="1254"/>
        <v>140</v>
      </c>
      <c r="E2141" s="11">
        <f t="shared" si="1254"/>
        <v>80</v>
      </c>
      <c r="F2141" s="11">
        <f t="shared" si="1254"/>
        <v>0</v>
      </c>
      <c r="G2141" s="11">
        <f t="shared" si="1254"/>
        <v>8.8000000000000007</v>
      </c>
      <c r="H2141" s="11">
        <f t="shared" si="1252"/>
        <v>0</v>
      </c>
      <c r="I2141" s="11">
        <f t="shared" si="1252"/>
        <v>13.200000000000001</v>
      </c>
      <c r="J2141" s="11">
        <f t="shared" si="1252"/>
        <v>0</v>
      </c>
      <c r="K2141" s="11">
        <f t="shared" si="1252"/>
        <v>0</v>
      </c>
      <c r="L2141" s="11">
        <f t="shared" si="1252"/>
        <v>0</v>
      </c>
      <c r="M2141" s="11">
        <f t="shared" si="1252"/>
        <v>0</v>
      </c>
      <c r="N2141" s="11">
        <f t="shared" si="1252"/>
        <v>0</v>
      </c>
      <c r="O2141" s="11">
        <f t="shared" si="1252"/>
        <v>0</v>
      </c>
      <c r="P2141" s="11">
        <f t="shared" si="1252"/>
        <v>0</v>
      </c>
      <c r="Q2141" s="11">
        <f t="shared" si="1253"/>
        <v>0</v>
      </c>
      <c r="R2141" s="11">
        <f t="shared" si="1253"/>
        <v>0</v>
      </c>
      <c r="S2141" s="11">
        <f t="shared" si="1253"/>
        <v>0</v>
      </c>
      <c r="T2141" s="11">
        <f t="shared" si="1253"/>
        <v>3600.4459092434663</v>
      </c>
      <c r="U2141" s="40">
        <f t="shared" si="1258"/>
        <v>0.44</v>
      </c>
      <c r="V2141" s="11">
        <f t="shared" si="1256"/>
        <v>15.567781554532587</v>
      </c>
      <c r="W2141" s="11">
        <f t="shared" si="1256"/>
        <v>7499112.4615025157</v>
      </c>
      <c r="X2141" s="11">
        <f t="shared" si="1256"/>
        <v>107130.17802146451</v>
      </c>
      <c r="Y2141" s="11">
        <f t="shared" si="1256"/>
        <v>139955.97687138009</v>
      </c>
      <c r="Z2141" s="11">
        <f t="shared" si="1256"/>
        <v>1.3064103827339728</v>
      </c>
      <c r="AA2141" s="11">
        <f t="shared" si="1256"/>
        <v>45.638019326253207</v>
      </c>
      <c r="AB2141" s="11">
        <f t="shared" si="1256"/>
        <v>2662.7397403759742</v>
      </c>
      <c r="AC2141" s="11">
        <f t="shared" si="1255"/>
        <v>1606.7397403759744</v>
      </c>
      <c r="AD2141" s="11">
        <f t="shared" si="1255"/>
        <v>3096806.4955580859</v>
      </c>
      <c r="AE2141" s="11">
        <f t="shared" si="1255"/>
        <v>77420.162388952143</v>
      </c>
      <c r="AF2141" s="11">
        <f t="shared" si="1255"/>
        <v>94499.384660100885</v>
      </c>
      <c r="AG2141" s="11">
        <f t="shared" si="1255"/>
        <v>1.2206043199101575</v>
      </c>
      <c r="AH2141" s="11">
        <f t="shared" si="1255"/>
        <v>29.327759703522325</v>
      </c>
      <c r="AI2141" s="11">
        <f t="shared" si="1259"/>
        <v>0</v>
      </c>
      <c r="AJ2141" s="11">
        <f t="shared" si="1259"/>
        <v>0</v>
      </c>
      <c r="AK2141" s="11">
        <f t="shared" si="1259"/>
        <v>0</v>
      </c>
      <c r="AL2141" s="11">
        <f t="shared" si="1259"/>
        <v>0</v>
      </c>
      <c r="AM2141" s="11">
        <f t="shared" si="1251"/>
        <v>0</v>
      </c>
      <c r="AN2141" s="11">
        <f t="shared" si="1251"/>
        <v>0</v>
      </c>
      <c r="AO2141" s="11">
        <f t="shared" si="1251"/>
        <v>0</v>
      </c>
      <c r="AP2141" s="11">
        <f t="shared" si="1251"/>
        <v>0</v>
      </c>
      <c r="AQ2141" s="11">
        <f t="shared" si="1251"/>
        <v>0</v>
      </c>
      <c r="AR2141" s="11">
        <f t="shared" si="1251"/>
        <v>0</v>
      </c>
      <c r="AS2141" s="11">
        <f t="shared" si="1251"/>
        <v>0</v>
      </c>
      <c r="AT2141" s="11">
        <f t="shared" si="1251"/>
        <v>0</v>
      </c>
      <c r="AU2141" s="11">
        <f t="shared" si="1251"/>
        <v>0</v>
      </c>
      <c r="AV2141" s="11">
        <f t="shared" si="1250"/>
        <v>7588043.5890086973</v>
      </c>
      <c r="AW2141" s="11">
        <f t="shared" si="1250"/>
        <v>0</v>
      </c>
      <c r="AX2141" s="11">
        <f t="shared" si="1250"/>
        <v>0</v>
      </c>
      <c r="AY2141" s="11">
        <f t="shared" si="1250"/>
        <v>18151.079480751949</v>
      </c>
      <c r="AZ2141" s="11">
        <f t="shared" si="1250"/>
        <v>1</v>
      </c>
      <c r="BA2141" s="11">
        <f t="shared" si="1250"/>
        <v>1</v>
      </c>
      <c r="BB2141" s="11">
        <f t="shared" si="1250"/>
        <v>1</v>
      </c>
      <c r="BC2141" s="11">
        <f t="shared" si="1250"/>
        <v>1</v>
      </c>
      <c r="BD2141" s="11">
        <f t="shared" si="1250"/>
        <v>1</v>
      </c>
      <c r="BE2141" s="11">
        <f t="shared" si="1250"/>
        <v>1</v>
      </c>
      <c r="BF2141" s="15" t="str">
        <f t="shared" si="1260"/>
        <v>EN 10210</v>
      </c>
      <c r="BG2141" s="42">
        <v>27.963584000000001</v>
      </c>
      <c r="BH2141" s="17">
        <f t="shared" si="1261"/>
        <v>140</v>
      </c>
      <c r="BI2141" s="17">
        <f t="shared" si="1262"/>
        <v>80</v>
      </c>
      <c r="BK2141" s="17">
        <f t="shared" si="1263"/>
        <v>8.8000000000000007</v>
      </c>
      <c r="BM2141" s="17">
        <f t="shared" si="1249"/>
        <v>13.200000000000001</v>
      </c>
      <c r="BX2141" s="18">
        <f t="shared" si="1264"/>
        <v>3600.4459092434663</v>
      </c>
      <c r="BY2141" s="42">
        <v>0.44</v>
      </c>
      <c r="BZ2141" s="43">
        <f t="shared" si="1265"/>
        <v>15.567781554532587</v>
      </c>
      <c r="CA2141" s="18">
        <f t="shared" si="1266"/>
        <v>7499112.4615025157</v>
      </c>
      <c r="CB2141" s="18">
        <f t="shared" si="1267"/>
        <v>107130.17802146451</v>
      </c>
      <c r="CC2141" s="18">
        <f t="shared" si="1268"/>
        <v>139955.97687138009</v>
      </c>
      <c r="CD2141" s="25">
        <f t="shared" si="1269"/>
        <v>1.3064103827339728</v>
      </c>
      <c r="CE2141" s="26">
        <f t="shared" si="1270"/>
        <v>45.638019326253207</v>
      </c>
      <c r="CF2141" s="18">
        <f t="shared" si="1271"/>
        <v>2662.7397403759742</v>
      </c>
      <c r="CG2141" s="18">
        <f t="shared" si="1272"/>
        <v>1606.7397403759744</v>
      </c>
      <c r="CH2141" s="18">
        <f t="shared" si="1273"/>
        <v>3096806.4955580859</v>
      </c>
      <c r="CI2141" s="18">
        <f t="shared" si="1274"/>
        <v>77420.162388952143</v>
      </c>
      <c r="CJ2141" s="18">
        <f t="shared" si="1275"/>
        <v>94499.384660100885</v>
      </c>
      <c r="CK2141" s="25">
        <f t="shared" si="1276"/>
        <v>1.2206043199101575</v>
      </c>
      <c r="CL2141" s="26">
        <f t="shared" si="1277"/>
        <v>29.327759703522325</v>
      </c>
      <c r="CZ2141" s="18">
        <f t="shared" si="1278"/>
        <v>7588043.5890086973</v>
      </c>
      <c r="DC2141" s="18">
        <f t="shared" si="1279"/>
        <v>18151.079480751949</v>
      </c>
      <c r="DD2141" s="17">
        <f t="shared" si="1280"/>
        <v>1</v>
      </c>
      <c r="DE2141" s="17">
        <f t="shared" si="1281"/>
        <v>1</v>
      </c>
      <c r="DF2141" s="17">
        <f t="shared" si="1282"/>
        <v>1</v>
      </c>
      <c r="DG2141" s="17">
        <f t="shared" si="1283"/>
        <v>1</v>
      </c>
      <c r="DH2141" s="17">
        <f t="shared" si="1284"/>
        <v>1</v>
      </c>
      <c r="DI2141" s="17">
        <f t="shared" si="1285"/>
        <v>1</v>
      </c>
      <c r="DJ2141" s="20" t="s">
        <v>1879</v>
      </c>
    </row>
    <row r="2142" spans="1:114" x14ac:dyDescent="0.2">
      <c r="A2142" s="15" t="s">
        <v>105</v>
      </c>
      <c r="B2142" s="10" t="s">
        <v>2237</v>
      </c>
      <c r="C2142" s="11">
        <f t="shared" si="1257"/>
        <v>31.4</v>
      </c>
      <c r="D2142" s="11">
        <f t="shared" si="1254"/>
        <v>140</v>
      </c>
      <c r="E2142" s="11">
        <f t="shared" si="1254"/>
        <v>80</v>
      </c>
      <c r="F2142" s="11">
        <f t="shared" si="1254"/>
        <v>0</v>
      </c>
      <c r="G2142" s="11">
        <f t="shared" si="1254"/>
        <v>10</v>
      </c>
      <c r="H2142" s="11">
        <f t="shared" si="1252"/>
        <v>0</v>
      </c>
      <c r="I2142" s="11">
        <f t="shared" si="1252"/>
        <v>15</v>
      </c>
      <c r="J2142" s="11">
        <f t="shared" si="1252"/>
        <v>0</v>
      </c>
      <c r="K2142" s="11">
        <f t="shared" si="1252"/>
        <v>0</v>
      </c>
      <c r="L2142" s="11">
        <f t="shared" si="1252"/>
        <v>0</v>
      </c>
      <c r="M2142" s="11">
        <f t="shared" si="1252"/>
        <v>0</v>
      </c>
      <c r="N2142" s="11">
        <f t="shared" si="1252"/>
        <v>0</v>
      </c>
      <c r="O2142" s="11">
        <f t="shared" si="1252"/>
        <v>0</v>
      </c>
      <c r="P2142" s="11">
        <f t="shared" si="1252"/>
        <v>0</v>
      </c>
      <c r="Q2142" s="11">
        <f t="shared" si="1253"/>
        <v>0</v>
      </c>
      <c r="R2142" s="11">
        <f t="shared" si="1253"/>
        <v>0</v>
      </c>
      <c r="S2142" s="11">
        <f t="shared" si="1253"/>
        <v>0</v>
      </c>
      <c r="T2142" s="11">
        <f t="shared" si="1253"/>
        <v>4049.3361431346411</v>
      </c>
      <c r="U2142" s="40">
        <f t="shared" si="1258"/>
        <v>0.44</v>
      </c>
      <c r="V2142" s="11">
        <f t="shared" si="1256"/>
        <v>13.84201099457824</v>
      </c>
      <c r="W2142" s="11">
        <f t="shared" si="1256"/>
        <v>8036725.4249628671</v>
      </c>
      <c r="X2142" s="11">
        <f t="shared" si="1256"/>
        <v>114810.36321375525</v>
      </c>
      <c r="Y2142" s="11">
        <f t="shared" si="1256"/>
        <v>152382.00109794963</v>
      </c>
      <c r="Z2142" s="11">
        <f t="shared" si="1256"/>
        <v>1.3272495342101049</v>
      </c>
      <c r="AA2142" s="11">
        <f t="shared" si="1256"/>
        <v>44.54999406407542</v>
      </c>
      <c r="AB2142" s="11">
        <f t="shared" si="1256"/>
        <v>3056.6370614359175</v>
      </c>
      <c r="AC2142" s="11">
        <f t="shared" si="1255"/>
        <v>1856.6370614359173</v>
      </c>
      <c r="AD2142" s="11">
        <f t="shared" si="1255"/>
        <v>3304778.7143782135</v>
      </c>
      <c r="AE2142" s="11">
        <f t="shared" si="1255"/>
        <v>82619.467859455341</v>
      </c>
      <c r="AF2142" s="11">
        <f t="shared" si="1255"/>
        <v>102682.88925487209</v>
      </c>
      <c r="AG2142" s="11">
        <f t="shared" si="1255"/>
        <v>1.2428413292318319</v>
      </c>
      <c r="AH2142" s="11">
        <f t="shared" si="1255"/>
        <v>28.567963179444011</v>
      </c>
      <c r="AI2142" s="11">
        <f t="shared" si="1259"/>
        <v>0</v>
      </c>
      <c r="AJ2142" s="11">
        <f t="shared" si="1259"/>
        <v>0</v>
      </c>
      <c r="AK2142" s="11">
        <f t="shared" si="1259"/>
        <v>0</v>
      </c>
      <c r="AL2142" s="11">
        <f t="shared" si="1259"/>
        <v>0</v>
      </c>
      <c r="AM2142" s="11">
        <f t="shared" si="1251"/>
        <v>0</v>
      </c>
      <c r="AN2142" s="11">
        <f t="shared" si="1251"/>
        <v>0</v>
      </c>
      <c r="AO2142" s="11">
        <f t="shared" si="1251"/>
        <v>0</v>
      </c>
      <c r="AP2142" s="11">
        <f t="shared" ref="AP2142:BE2161" si="1286">IF($A2142="x",CT2142,"")</f>
        <v>0</v>
      </c>
      <c r="AQ2142" s="11">
        <f t="shared" si="1286"/>
        <v>0</v>
      </c>
      <c r="AR2142" s="11">
        <f t="shared" si="1286"/>
        <v>0</v>
      </c>
      <c r="AS2142" s="11">
        <f t="shared" si="1286"/>
        <v>0</v>
      </c>
      <c r="AT2142" s="11">
        <f t="shared" si="1286"/>
        <v>0</v>
      </c>
      <c r="AU2142" s="11">
        <f t="shared" si="1286"/>
        <v>0</v>
      </c>
      <c r="AV2142" s="11">
        <f t="shared" si="1250"/>
        <v>8281000</v>
      </c>
      <c r="AW2142" s="11">
        <f t="shared" si="1250"/>
        <v>0</v>
      </c>
      <c r="AX2142" s="11">
        <f t="shared" si="1250"/>
        <v>0</v>
      </c>
      <c r="AY2142" s="11">
        <f t="shared" si="1250"/>
        <v>17513.274122871837</v>
      </c>
      <c r="AZ2142" s="11">
        <f t="shared" si="1250"/>
        <v>1</v>
      </c>
      <c r="BA2142" s="11">
        <f t="shared" si="1250"/>
        <v>1</v>
      </c>
      <c r="BB2142" s="11">
        <f t="shared" si="1250"/>
        <v>1</v>
      </c>
      <c r="BC2142" s="11">
        <f t="shared" si="1250"/>
        <v>1</v>
      </c>
      <c r="BD2142" s="11">
        <f t="shared" si="1250"/>
        <v>1</v>
      </c>
      <c r="BE2142" s="11">
        <f t="shared" si="1250"/>
        <v>1</v>
      </c>
      <c r="BF2142" s="15" t="str">
        <f t="shared" si="1260"/>
        <v>EN 10210</v>
      </c>
      <c r="BG2142" s="42">
        <v>31.4</v>
      </c>
      <c r="BH2142" s="17">
        <f t="shared" si="1261"/>
        <v>140</v>
      </c>
      <c r="BI2142" s="17">
        <f t="shared" si="1262"/>
        <v>80</v>
      </c>
      <c r="BK2142" s="17">
        <f t="shared" si="1263"/>
        <v>10</v>
      </c>
      <c r="BM2142" s="17">
        <f t="shared" si="1249"/>
        <v>15</v>
      </c>
      <c r="BX2142" s="18">
        <f t="shared" si="1264"/>
        <v>4049.3361431346411</v>
      </c>
      <c r="BY2142" s="42">
        <v>0.44</v>
      </c>
      <c r="BZ2142" s="43">
        <f t="shared" si="1265"/>
        <v>13.84201099457824</v>
      </c>
      <c r="CA2142" s="18">
        <f t="shared" si="1266"/>
        <v>8036725.4249628671</v>
      </c>
      <c r="CB2142" s="18">
        <f t="shared" si="1267"/>
        <v>114810.36321375525</v>
      </c>
      <c r="CC2142" s="18">
        <f t="shared" si="1268"/>
        <v>152382.00109794963</v>
      </c>
      <c r="CD2142" s="25">
        <f t="shared" si="1269"/>
        <v>1.3272495342101049</v>
      </c>
      <c r="CE2142" s="26">
        <f t="shared" si="1270"/>
        <v>44.54999406407542</v>
      </c>
      <c r="CF2142" s="18">
        <f t="shared" si="1271"/>
        <v>3056.6370614359175</v>
      </c>
      <c r="CG2142" s="18">
        <f t="shared" si="1272"/>
        <v>1856.6370614359173</v>
      </c>
      <c r="CH2142" s="18">
        <f t="shared" si="1273"/>
        <v>3304778.7143782135</v>
      </c>
      <c r="CI2142" s="18">
        <f t="shared" si="1274"/>
        <v>82619.467859455341</v>
      </c>
      <c r="CJ2142" s="18">
        <f t="shared" si="1275"/>
        <v>102682.88925487209</v>
      </c>
      <c r="CK2142" s="25">
        <f t="shared" si="1276"/>
        <v>1.2428413292318319</v>
      </c>
      <c r="CL2142" s="26">
        <f t="shared" si="1277"/>
        <v>28.567963179444011</v>
      </c>
      <c r="CZ2142" s="18">
        <f t="shared" si="1278"/>
        <v>8281000</v>
      </c>
      <c r="DC2142" s="18">
        <f t="shared" si="1279"/>
        <v>17513.274122871837</v>
      </c>
      <c r="DD2142" s="17">
        <f t="shared" si="1280"/>
        <v>1</v>
      </c>
      <c r="DE2142" s="17">
        <f t="shared" si="1281"/>
        <v>1</v>
      </c>
      <c r="DF2142" s="17">
        <f t="shared" si="1282"/>
        <v>1</v>
      </c>
      <c r="DG2142" s="17">
        <f t="shared" si="1283"/>
        <v>1</v>
      </c>
      <c r="DH2142" s="17">
        <f t="shared" si="1284"/>
        <v>1</v>
      </c>
      <c r="DI2142" s="17">
        <f t="shared" si="1285"/>
        <v>1</v>
      </c>
      <c r="DJ2142" s="20" t="s">
        <v>1879</v>
      </c>
    </row>
    <row r="2143" spans="1:114" x14ac:dyDescent="0.2">
      <c r="A2143" s="15" t="s">
        <v>105</v>
      </c>
      <c r="B2143" s="10" t="s">
        <v>2238</v>
      </c>
      <c r="C2143" s="11">
        <f t="shared" si="1257"/>
        <v>34.194600000000001</v>
      </c>
      <c r="D2143" s="11">
        <f t="shared" si="1254"/>
        <v>140</v>
      </c>
      <c r="E2143" s="11">
        <f t="shared" si="1254"/>
        <v>80</v>
      </c>
      <c r="F2143" s="11">
        <f t="shared" si="1254"/>
        <v>0</v>
      </c>
      <c r="G2143" s="11">
        <f t="shared" si="1254"/>
        <v>11</v>
      </c>
      <c r="H2143" s="11">
        <f t="shared" si="1252"/>
        <v>0</v>
      </c>
      <c r="I2143" s="11">
        <f t="shared" si="1252"/>
        <v>22</v>
      </c>
      <c r="J2143" s="11">
        <f t="shared" si="1252"/>
        <v>0</v>
      </c>
      <c r="K2143" s="11">
        <f t="shared" si="1252"/>
        <v>0</v>
      </c>
      <c r="L2143" s="11">
        <f t="shared" si="1252"/>
        <v>0</v>
      </c>
      <c r="M2143" s="11">
        <f t="shared" si="1252"/>
        <v>0</v>
      </c>
      <c r="N2143" s="11">
        <f t="shared" si="1252"/>
        <v>0</v>
      </c>
      <c r="O2143" s="11">
        <f t="shared" si="1252"/>
        <v>0</v>
      </c>
      <c r="P2143" s="11">
        <f t="shared" si="1252"/>
        <v>0</v>
      </c>
      <c r="Q2143" s="11">
        <f t="shared" si="1253"/>
        <v>0</v>
      </c>
      <c r="R2143" s="11">
        <f t="shared" si="1253"/>
        <v>0</v>
      </c>
      <c r="S2143" s="11">
        <f t="shared" si="1253"/>
        <v>0</v>
      </c>
      <c r="T2143" s="11">
        <f t="shared" si="1253"/>
        <v>4977.0616886749194</v>
      </c>
      <c r="U2143" s="40">
        <f t="shared" si="1258"/>
        <v>0.44</v>
      </c>
      <c r="V2143" s="11">
        <f t="shared" si="1256"/>
        <v>11.26185667771693</v>
      </c>
      <c r="W2143" s="11">
        <f t="shared" si="1256"/>
        <v>7871999.0172087783</v>
      </c>
      <c r="X2143" s="11">
        <f t="shared" si="1256"/>
        <v>112457.12881726825</v>
      </c>
      <c r="Y2143" s="11">
        <f t="shared" si="1256"/>
        <v>154027.21821727417</v>
      </c>
      <c r="Z2143" s="11">
        <f t="shared" si="1256"/>
        <v>1.3696527720137086</v>
      </c>
      <c r="AA2143" s="11">
        <f t="shared" si="1256"/>
        <v>39.770037799334858</v>
      </c>
      <c r="AB2143" s="11">
        <f t="shared" si="1256"/>
        <v>3528.6635554218246</v>
      </c>
      <c r="AC2143" s="11">
        <f t="shared" si="1255"/>
        <v>2208.6635554218246</v>
      </c>
      <c r="AD2143" s="11">
        <f t="shared" si="1255"/>
        <v>3271803.1240519686</v>
      </c>
      <c r="AE2143" s="11">
        <f t="shared" si="1255"/>
        <v>81795.078101299208</v>
      </c>
      <c r="AF2143" s="11">
        <f t="shared" si="1255"/>
        <v>104267.31155461945</v>
      </c>
      <c r="AG2143" s="11">
        <f t="shared" si="1255"/>
        <v>1.2747382113320984</v>
      </c>
      <c r="AH2143" s="11">
        <f t="shared" si="1255"/>
        <v>25.639353461530099</v>
      </c>
      <c r="AI2143" s="11">
        <f t="shared" si="1259"/>
        <v>0</v>
      </c>
      <c r="AJ2143" s="11">
        <f t="shared" si="1259"/>
        <v>0</v>
      </c>
      <c r="AK2143" s="11">
        <f t="shared" si="1259"/>
        <v>0</v>
      </c>
      <c r="AL2143" s="11">
        <f t="shared" si="1259"/>
        <v>0</v>
      </c>
      <c r="AM2143" s="11">
        <f t="shared" si="1259"/>
        <v>0</v>
      </c>
      <c r="AN2143" s="11">
        <f t="shared" si="1259"/>
        <v>0</v>
      </c>
      <c r="AO2143" s="11">
        <f t="shared" si="1259"/>
        <v>0</v>
      </c>
      <c r="AP2143" s="11">
        <f t="shared" si="1286"/>
        <v>0</v>
      </c>
      <c r="AQ2143" s="11">
        <f t="shared" si="1286"/>
        <v>0</v>
      </c>
      <c r="AR2143" s="11">
        <f t="shared" si="1286"/>
        <v>0</v>
      </c>
      <c r="AS2143" s="11">
        <f t="shared" si="1286"/>
        <v>0</v>
      </c>
      <c r="AT2143" s="11">
        <f t="shared" si="1286"/>
        <v>0</v>
      </c>
      <c r="AU2143" s="11">
        <f t="shared" si="1286"/>
        <v>0</v>
      </c>
      <c r="AV2143" s="11">
        <f t="shared" si="1250"/>
        <v>8803089</v>
      </c>
      <c r="AW2143" s="11">
        <f t="shared" si="1250"/>
        <v>0</v>
      </c>
      <c r="AX2143" s="11">
        <f t="shared" si="1250"/>
        <v>0</v>
      </c>
      <c r="AY2143" s="11">
        <f t="shared" si="1250"/>
        <v>16503.658888554564</v>
      </c>
      <c r="AZ2143" s="11">
        <f t="shared" si="1250"/>
        <v>1</v>
      </c>
      <c r="BA2143" s="11">
        <f t="shared" si="1250"/>
        <v>1</v>
      </c>
      <c r="BB2143" s="11">
        <f t="shared" si="1250"/>
        <v>1</v>
      </c>
      <c r="BC2143" s="11">
        <f t="shared" si="1250"/>
        <v>1</v>
      </c>
      <c r="BD2143" s="11">
        <f t="shared" si="1250"/>
        <v>1</v>
      </c>
      <c r="BE2143" s="11">
        <f t="shared" si="1250"/>
        <v>1</v>
      </c>
      <c r="BF2143" s="15" t="str">
        <f t="shared" si="1260"/>
        <v>EN 10210</v>
      </c>
      <c r="BG2143" s="42">
        <v>34.194600000000001</v>
      </c>
      <c r="BH2143" s="17">
        <f t="shared" si="1261"/>
        <v>140</v>
      </c>
      <c r="BI2143" s="17">
        <f t="shared" si="1262"/>
        <v>80</v>
      </c>
      <c r="BK2143" s="17">
        <f t="shared" si="1263"/>
        <v>11</v>
      </c>
      <c r="BM2143" s="17">
        <f t="shared" si="1249"/>
        <v>22</v>
      </c>
      <c r="BX2143" s="18">
        <f t="shared" si="1264"/>
        <v>4977.0616886749194</v>
      </c>
      <c r="BY2143" s="42">
        <v>0.44</v>
      </c>
      <c r="BZ2143" s="43">
        <f t="shared" si="1265"/>
        <v>11.26185667771693</v>
      </c>
      <c r="CA2143" s="18">
        <f t="shared" si="1266"/>
        <v>7871999.0172087783</v>
      </c>
      <c r="CB2143" s="18">
        <f t="shared" si="1267"/>
        <v>112457.12881726825</v>
      </c>
      <c r="CC2143" s="18">
        <f t="shared" si="1268"/>
        <v>154027.21821727417</v>
      </c>
      <c r="CD2143" s="25">
        <f t="shared" si="1269"/>
        <v>1.3696527720137086</v>
      </c>
      <c r="CE2143" s="26">
        <f t="shared" si="1270"/>
        <v>39.770037799334858</v>
      </c>
      <c r="CF2143" s="18">
        <f t="shared" si="1271"/>
        <v>3528.6635554218246</v>
      </c>
      <c r="CG2143" s="18">
        <f t="shared" si="1272"/>
        <v>2208.6635554218246</v>
      </c>
      <c r="CH2143" s="18">
        <f t="shared" si="1273"/>
        <v>3271803.1240519686</v>
      </c>
      <c r="CI2143" s="18">
        <f t="shared" si="1274"/>
        <v>81795.078101299208</v>
      </c>
      <c r="CJ2143" s="18">
        <f t="shared" si="1275"/>
        <v>104267.31155461945</v>
      </c>
      <c r="CK2143" s="25">
        <f t="shared" si="1276"/>
        <v>1.2747382113320984</v>
      </c>
      <c r="CL2143" s="26">
        <f t="shared" si="1277"/>
        <v>25.639353461530099</v>
      </c>
      <c r="CZ2143" s="18">
        <f t="shared" si="1278"/>
        <v>8803089</v>
      </c>
      <c r="DC2143" s="18">
        <f t="shared" si="1279"/>
        <v>16503.658888554564</v>
      </c>
      <c r="DD2143" s="17">
        <f t="shared" si="1280"/>
        <v>1</v>
      </c>
      <c r="DE2143" s="17">
        <f t="shared" si="1281"/>
        <v>1</v>
      </c>
      <c r="DF2143" s="17">
        <f t="shared" si="1282"/>
        <v>1</v>
      </c>
      <c r="DG2143" s="17">
        <f t="shared" si="1283"/>
        <v>1</v>
      </c>
      <c r="DH2143" s="17">
        <f t="shared" si="1284"/>
        <v>1</v>
      </c>
      <c r="DI2143" s="17">
        <f t="shared" si="1285"/>
        <v>1</v>
      </c>
      <c r="DJ2143" s="20" t="s">
        <v>1879</v>
      </c>
    </row>
    <row r="2144" spans="1:114" x14ac:dyDescent="0.2">
      <c r="A2144" s="15" t="s">
        <v>105</v>
      </c>
      <c r="B2144" s="10" t="s">
        <v>2239</v>
      </c>
      <c r="C2144" s="11">
        <f t="shared" si="1257"/>
        <v>38.268749999999997</v>
      </c>
      <c r="D2144" s="11">
        <f t="shared" si="1254"/>
        <v>140</v>
      </c>
      <c r="E2144" s="11">
        <f t="shared" si="1254"/>
        <v>80</v>
      </c>
      <c r="F2144" s="11">
        <f t="shared" si="1254"/>
        <v>0</v>
      </c>
      <c r="G2144" s="11">
        <f t="shared" si="1254"/>
        <v>12.5</v>
      </c>
      <c r="H2144" s="11">
        <f t="shared" si="1252"/>
        <v>0</v>
      </c>
      <c r="I2144" s="11">
        <f t="shared" si="1252"/>
        <v>25</v>
      </c>
      <c r="J2144" s="11">
        <f t="shared" si="1252"/>
        <v>0</v>
      </c>
      <c r="K2144" s="11">
        <f t="shared" si="1252"/>
        <v>0</v>
      </c>
      <c r="L2144" s="11">
        <f t="shared" si="1252"/>
        <v>0</v>
      </c>
      <c r="M2144" s="11">
        <f t="shared" si="1252"/>
        <v>0</v>
      </c>
      <c r="N2144" s="11">
        <f t="shared" si="1252"/>
        <v>0</v>
      </c>
      <c r="O2144" s="11">
        <f t="shared" si="1252"/>
        <v>0</v>
      </c>
      <c r="P2144" s="11">
        <f t="shared" si="1252"/>
        <v>0</v>
      </c>
      <c r="Q2144" s="11">
        <f t="shared" si="1253"/>
        <v>0</v>
      </c>
      <c r="R2144" s="11">
        <f t="shared" si="1253"/>
        <v>0</v>
      </c>
      <c r="S2144" s="11">
        <f t="shared" si="1253"/>
        <v>0</v>
      </c>
      <c r="T2144" s="11">
        <f t="shared" si="1253"/>
        <v>5676.9908169872415</v>
      </c>
      <c r="U2144" s="40">
        <f t="shared" si="1258"/>
        <v>0.44</v>
      </c>
      <c r="V2144" s="11">
        <f t="shared" si="1256"/>
        <v>9.8733567167823573</v>
      </c>
      <c r="W2144" s="11">
        <f t="shared" si="1256"/>
        <v>8136703.5883504851</v>
      </c>
      <c r="X2144" s="11">
        <f t="shared" si="1256"/>
        <v>116238.62269072121</v>
      </c>
      <c r="Y2144" s="11">
        <f t="shared" si="1256"/>
        <v>163621.16763672</v>
      </c>
      <c r="Z2144" s="11">
        <f t="shared" si="1256"/>
        <v>1.407631679119862</v>
      </c>
      <c r="AA2144" s="11">
        <f t="shared" si="1256"/>
        <v>37.858652477402487</v>
      </c>
      <c r="AB2144" s="11">
        <f t="shared" si="1256"/>
        <v>4079.3692606170262</v>
      </c>
      <c r="AC2144" s="11">
        <f t="shared" si="1255"/>
        <v>2579.3692606170262</v>
      </c>
      <c r="AD2144" s="11">
        <f t="shared" si="1255"/>
        <v>3381490.8647026061</v>
      </c>
      <c r="AE2144" s="11">
        <f t="shared" si="1255"/>
        <v>84537.271617565159</v>
      </c>
      <c r="AF2144" s="11">
        <f t="shared" si="1255"/>
        <v>110615.08981820924</v>
      </c>
      <c r="AG2144" s="11">
        <f t="shared" si="1255"/>
        <v>1.3084771687288004</v>
      </c>
      <c r="AH2144" s="11">
        <f t="shared" si="1255"/>
        <v>24.40591044765474</v>
      </c>
      <c r="AI2144" s="11">
        <f t="shared" si="1259"/>
        <v>0</v>
      </c>
      <c r="AJ2144" s="11">
        <f t="shared" si="1259"/>
        <v>0</v>
      </c>
      <c r="AK2144" s="11">
        <f t="shared" si="1259"/>
        <v>0</v>
      </c>
      <c r="AL2144" s="11">
        <f t="shared" si="1259"/>
        <v>0</v>
      </c>
      <c r="AM2144" s="11">
        <f t="shared" si="1259"/>
        <v>0</v>
      </c>
      <c r="AN2144" s="11">
        <f t="shared" si="1259"/>
        <v>0</v>
      </c>
      <c r="AO2144" s="11">
        <f t="shared" si="1259"/>
        <v>0</v>
      </c>
      <c r="AP2144" s="11">
        <f t="shared" si="1286"/>
        <v>0</v>
      </c>
      <c r="AQ2144" s="11">
        <f t="shared" si="1286"/>
        <v>0</v>
      </c>
      <c r="AR2144" s="11">
        <f t="shared" si="1286"/>
        <v>0</v>
      </c>
      <c r="AS2144" s="11">
        <f t="shared" si="1286"/>
        <v>0</v>
      </c>
      <c r="AT2144" s="11">
        <f t="shared" si="1286"/>
        <v>0</v>
      </c>
      <c r="AU2144" s="11">
        <f t="shared" si="1286"/>
        <v>0</v>
      </c>
      <c r="AV2144" s="11">
        <f t="shared" si="1250"/>
        <v>9495838.341346154</v>
      </c>
      <c r="AW2144" s="11">
        <f t="shared" si="1250"/>
        <v>0</v>
      </c>
      <c r="AX2144" s="11">
        <f t="shared" si="1250"/>
        <v>0</v>
      </c>
      <c r="AY2144" s="11">
        <f t="shared" si="1250"/>
        <v>15535.923151542564</v>
      </c>
      <c r="AZ2144" s="11">
        <f t="shared" si="1250"/>
        <v>1</v>
      </c>
      <c r="BA2144" s="11">
        <f t="shared" si="1250"/>
        <v>1</v>
      </c>
      <c r="BB2144" s="11">
        <f t="shared" si="1250"/>
        <v>1</v>
      </c>
      <c r="BC2144" s="11">
        <f t="shared" si="1250"/>
        <v>1</v>
      </c>
      <c r="BD2144" s="11">
        <f t="shared" si="1250"/>
        <v>1</v>
      </c>
      <c r="BE2144" s="11">
        <f t="shared" si="1250"/>
        <v>1</v>
      </c>
      <c r="BF2144" s="15" t="str">
        <f t="shared" si="1260"/>
        <v>EN 10210</v>
      </c>
      <c r="BG2144" s="42">
        <v>38.268749999999997</v>
      </c>
      <c r="BH2144" s="17">
        <f t="shared" si="1261"/>
        <v>140</v>
      </c>
      <c r="BI2144" s="17">
        <f t="shared" si="1262"/>
        <v>80</v>
      </c>
      <c r="BK2144" s="17">
        <f t="shared" si="1263"/>
        <v>12.5</v>
      </c>
      <c r="BM2144" s="17">
        <f t="shared" si="1249"/>
        <v>25</v>
      </c>
      <c r="BX2144" s="18">
        <f t="shared" si="1264"/>
        <v>5676.9908169872415</v>
      </c>
      <c r="BY2144" s="42">
        <v>0.44</v>
      </c>
      <c r="BZ2144" s="43">
        <f t="shared" si="1265"/>
        <v>9.8733567167823573</v>
      </c>
      <c r="CA2144" s="18">
        <f t="shared" si="1266"/>
        <v>8136703.5883504851</v>
      </c>
      <c r="CB2144" s="18">
        <f t="shared" si="1267"/>
        <v>116238.62269072121</v>
      </c>
      <c r="CC2144" s="18">
        <f t="shared" si="1268"/>
        <v>163621.16763672</v>
      </c>
      <c r="CD2144" s="25">
        <f t="shared" si="1269"/>
        <v>1.407631679119862</v>
      </c>
      <c r="CE2144" s="26">
        <f t="shared" si="1270"/>
        <v>37.858652477402487</v>
      </c>
      <c r="CF2144" s="18">
        <f t="shared" si="1271"/>
        <v>4079.3692606170262</v>
      </c>
      <c r="CG2144" s="18">
        <f t="shared" si="1272"/>
        <v>2579.3692606170262</v>
      </c>
      <c r="CH2144" s="18">
        <f t="shared" si="1273"/>
        <v>3381490.8647026061</v>
      </c>
      <c r="CI2144" s="18">
        <f t="shared" si="1274"/>
        <v>84537.271617565159</v>
      </c>
      <c r="CJ2144" s="18">
        <f t="shared" si="1275"/>
        <v>110615.08981820924</v>
      </c>
      <c r="CK2144" s="25">
        <f t="shared" si="1276"/>
        <v>1.3084771687288004</v>
      </c>
      <c r="CL2144" s="26">
        <f t="shared" si="1277"/>
        <v>24.40591044765474</v>
      </c>
      <c r="CZ2144" s="18">
        <f t="shared" si="1278"/>
        <v>9495838.341346154</v>
      </c>
      <c r="DC2144" s="18">
        <f t="shared" si="1279"/>
        <v>15535.923151542564</v>
      </c>
      <c r="DD2144" s="17">
        <f t="shared" si="1280"/>
        <v>1</v>
      </c>
      <c r="DE2144" s="17">
        <f t="shared" si="1281"/>
        <v>1</v>
      </c>
      <c r="DF2144" s="17">
        <f t="shared" si="1282"/>
        <v>1</v>
      </c>
      <c r="DG2144" s="17">
        <f t="shared" si="1283"/>
        <v>1</v>
      </c>
      <c r="DH2144" s="17">
        <f t="shared" si="1284"/>
        <v>1</v>
      </c>
      <c r="DI2144" s="17">
        <f t="shared" si="1285"/>
        <v>1</v>
      </c>
      <c r="DJ2144" s="20" t="s">
        <v>1879</v>
      </c>
    </row>
    <row r="2145" spans="1:114" x14ac:dyDescent="0.2">
      <c r="A2145" s="15" t="s">
        <v>105</v>
      </c>
      <c r="B2145" s="10" t="s">
        <v>2240</v>
      </c>
      <c r="C2145" s="11">
        <f t="shared" si="1257"/>
        <v>42.71530400000001</v>
      </c>
      <c r="D2145" s="11">
        <f t="shared" si="1254"/>
        <v>140</v>
      </c>
      <c r="E2145" s="11">
        <f t="shared" si="1254"/>
        <v>80</v>
      </c>
      <c r="F2145" s="11">
        <f t="shared" si="1254"/>
        <v>0</v>
      </c>
      <c r="G2145" s="11">
        <f t="shared" si="1254"/>
        <v>14.2</v>
      </c>
      <c r="H2145" s="11">
        <f t="shared" si="1252"/>
        <v>0</v>
      </c>
      <c r="I2145" s="11">
        <f t="shared" si="1252"/>
        <v>28.4</v>
      </c>
      <c r="J2145" s="11">
        <f t="shared" si="1252"/>
        <v>0</v>
      </c>
      <c r="K2145" s="11">
        <f t="shared" si="1252"/>
        <v>0</v>
      </c>
      <c r="L2145" s="11">
        <f t="shared" si="1252"/>
        <v>0</v>
      </c>
      <c r="M2145" s="11">
        <f t="shared" si="1252"/>
        <v>0</v>
      </c>
      <c r="N2145" s="11">
        <f t="shared" si="1252"/>
        <v>0</v>
      </c>
      <c r="O2145" s="11">
        <f t="shared" si="1252"/>
        <v>0</v>
      </c>
      <c r="P2145" s="11">
        <f t="shared" si="1252"/>
        <v>0</v>
      </c>
      <c r="Q2145" s="11">
        <f t="shared" si="1253"/>
        <v>0</v>
      </c>
      <c r="R2145" s="11">
        <f t="shared" si="1253"/>
        <v>0</v>
      </c>
      <c r="S2145" s="11">
        <f t="shared" si="1253"/>
        <v>0</v>
      </c>
      <c r="T2145" s="11">
        <f t="shared" si="1253"/>
        <v>6476.4059413587656</v>
      </c>
      <c r="U2145" s="40">
        <f t="shared" si="1258"/>
        <v>0.44</v>
      </c>
      <c r="V2145" s="11">
        <f t="shared" si="1256"/>
        <v>8.654638996000477</v>
      </c>
      <c r="W2145" s="11">
        <f t="shared" si="1256"/>
        <v>8231301.7929365505</v>
      </c>
      <c r="X2145" s="11">
        <f t="shared" si="1256"/>
        <v>117590.02561337929</v>
      </c>
      <c r="Y2145" s="11">
        <f t="shared" si="1256"/>
        <v>171354.63307910215</v>
      </c>
      <c r="Z2145" s="11">
        <f t="shared" si="1256"/>
        <v>1.4572208160111633</v>
      </c>
      <c r="AA2145" s="11">
        <f t="shared" si="1256"/>
        <v>35.65063183353228</v>
      </c>
      <c r="AB2145" s="11">
        <f t="shared" si="1256"/>
        <v>4723.6737133492279</v>
      </c>
      <c r="AC2145" s="11">
        <f t="shared" si="1255"/>
        <v>3019.6737133492284</v>
      </c>
      <c r="AD2145" s="11">
        <f t="shared" si="1255"/>
        <v>3430277.6702047233</v>
      </c>
      <c r="AE2145" s="11">
        <f t="shared" si="1255"/>
        <v>85756.941755118081</v>
      </c>
      <c r="AF2145" s="11">
        <f t="shared" si="1255"/>
        <v>115696.42167862531</v>
      </c>
      <c r="AG2145" s="11">
        <f t="shared" si="1255"/>
        <v>1.3491201914475968</v>
      </c>
      <c r="AH2145" s="11">
        <f t="shared" si="1255"/>
        <v>23.014291355371011</v>
      </c>
      <c r="AI2145" s="11">
        <f t="shared" si="1259"/>
        <v>0</v>
      </c>
      <c r="AJ2145" s="11">
        <f t="shared" si="1259"/>
        <v>0</v>
      </c>
      <c r="AK2145" s="11">
        <f t="shared" si="1259"/>
        <v>0</v>
      </c>
      <c r="AL2145" s="11">
        <f t="shared" si="1259"/>
        <v>0</v>
      </c>
      <c r="AM2145" s="11">
        <f t="shared" si="1259"/>
        <v>0</v>
      </c>
      <c r="AN2145" s="11">
        <f t="shared" si="1259"/>
        <v>0</v>
      </c>
      <c r="AO2145" s="11">
        <f t="shared" si="1259"/>
        <v>0</v>
      </c>
      <c r="AP2145" s="11">
        <f t="shared" si="1286"/>
        <v>0</v>
      </c>
      <c r="AQ2145" s="11">
        <f t="shared" si="1286"/>
        <v>0</v>
      </c>
      <c r="AR2145" s="11">
        <f t="shared" si="1286"/>
        <v>0</v>
      </c>
      <c r="AS2145" s="11">
        <f t="shared" si="1286"/>
        <v>0</v>
      </c>
      <c r="AT2145" s="11">
        <f t="shared" si="1286"/>
        <v>0</v>
      </c>
      <c r="AU2145" s="11">
        <f t="shared" si="1286"/>
        <v>0</v>
      </c>
      <c r="AV2145" s="11">
        <f t="shared" si="1250"/>
        <v>10156308.980880164</v>
      </c>
      <c r="AW2145" s="11">
        <f t="shared" si="1250"/>
        <v>0</v>
      </c>
      <c r="AX2145" s="11">
        <f t="shared" si="1250"/>
        <v>0</v>
      </c>
      <c r="AY2145" s="11">
        <f t="shared" si="1250"/>
        <v>14391.664283373077</v>
      </c>
      <c r="AZ2145" s="11">
        <f t="shared" si="1250"/>
        <v>1</v>
      </c>
      <c r="BA2145" s="11">
        <f t="shared" si="1250"/>
        <v>1</v>
      </c>
      <c r="BB2145" s="11">
        <f t="shared" si="1250"/>
        <v>1</v>
      </c>
      <c r="BC2145" s="11">
        <f t="shared" si="1250"/>
        <v>1</v>
      </c>
      <c r="BD2145" s="11">
        <f t="shared" si="1250"/>
        <v>1</v>
      </c>
      <c r="BE2145" s="11">
        <f t="shared" si="1250"/>
        <v>1</v>
      </c>
      <c r="BF2145" s="15" t="str">
        <f t="shared" si="1260"/>
        <v>EN 10210</v>
      </c>
      <c r="BG2145" s="42">
        <v>42.71530400000001</v>
      </c>
      <c r="BH2145" s="17">
        <f t="shared" si="1261"/>
        <v>140</v>
      </c>
      <c r="BI2145" s="17">
        <f t="shared" si="1262"/>
        <v>80</v>
      </c>
      <c r="BK2145" s="17">
        <f t="shared" si="1263"/>
        <v>14.2</v>
      </c>
      <c r="BM2145" s="17">
        <f t="shared" si="1249"/>
        <v>28.4</v>
      </c>
      <c r="BX2145" s="18">
        <f t="shared" si="1264"/>
        <v>6476.4059413587656</v>
      </c>
      <c r="BY2145" s="42">
        <v>0.44</v>
      </c>
      <c r="BZ2145" s="43">
        <f t="shared" si="1265"/>
        <v>8.654638996000477</v>
      </c>
      <c r="CA2145" s="18">
        <f t="shared" si="1266"/>
        <v>8231301.7929365505</v>
      </c>
      <c r="CB2145" s="18">
        <f t="shared" si="1267"/>
        <v>117590.02561337929</v>
      </c>
      <c r="CC2145" s="18">
        <f t="shared" si="1268"/>
        <v>171354.63307910215</v>
      </c>
      <c r="CD2145" s="25">
        <f t="shared" si="1269"/>
        <v>1.4572208160111633</v>
      </c>
      <c r="CE2145" s="26">
        <f t="shared" si="1270"/>
        <v>35.65063183353228</v>
      </c>
      <c r="CF2145" s="18">
        <f t="shared" si="1271"/>
        <v>4723.6737133492279</v>
      </c>
      <c r="CG2145" s="18">
        <f t="shared" si="1272"/>
        <v>3019.6737133492284</v>
      </c>
      <c r="CH2145" s="18">
        <f t="shared" si="1273"/>
        <v>3430277.6702047233</v>
      </c>
      <c r="CI2145" s="18">
        <f t="shared" si="1274"/>
        <v>85756.941755118081</v>
      </c>
      <c r="CJ2145" s="18">
        <f t="shared" si="1275"/>
        <v>115696.42167862531</v>
      </c>
      <c r="CK2145" s="25">
        <f t="shared" si="1276"/>
        <v>1.3491201914475968</v>
      </c>
      <c r="CL2145" s="26">
        <f t="shared" si="1277"/>
        <v>23.014291355371011</v>
      </c>
      <c r="CZ2145" s="18">
        <f t="shared" si="1278"/>
        <v>10156308.980880164</v>
      </c>
      <c r="DC2145" s="18">
        <f t="shared" si="1279"/>
        <v>14391.664283373077</v>
      </c>
      <c r="DD2145" s="17">
        <f t="shared" si="1280"/>
        <v>1</v>
      </c>
      <c r="DE2145" s="17">
        <f t="shared" si="1281"/>
        <v>1</v>
      </c>
      <c r="DF2145" s="17">
        <f t="shared" si="1282"/>
        <v>1</v>
      </c>
      <c r="DG2145" s="17">
        <f t="shared" si="1283"/>
        <v>1</v>
      </c>
      <c r="DH2145" s="17">
        <f t="shared" si="1284"/>
        <v>1</v>
      </c>
      <c r="DI2145" s="17">
        <f t="shared" si="1285"/>
        <v>1</v>
      </c>
      <c r="DJ2145" s="20" t="s">
        <v>1879</v>
      </c>
    </row>
    <row r="2146" spans="1:114" x14ac:dyDescent="0.2">
      <c r="A2146" s="15" t="s">
        <v>105</v>
      </c>
      <c r="B2146" s="10" t="s">
        <v>2241</v>
      </c>
      <c r="C2146" s="11">
        <f t="shared" si="1257"/>
        <v>15.1976</v>
      </c>
      <c r="D2146" s="11">
        <f t="shared" si="1254"/>
        <v>150</v>
      </c>
      <c r="E2146" s="11">
        <f t="shared" si="1254"/>
        <v>100</v>
      </c>
      <c r="F2146" s="11">
        <f t="shared" si="1254"/>
        <v>0</v>
      </c>
      <c r="G2146" s="11">
        <f t="shared" si="1254"/>
        <v>4</v>
      </c>
      <c r="H2146" s="11">
        <f t="shared" si="1252"/>
        <v>0</v>
      </c>
      <c r="I2146" s="11">
        <f t="shared" si="1252"/>
        <v>4</v>
      </c>
      <c r="J2146" s="11">
        <f t="shared" si="1252"/>
        <v>0</v>
      </c>
      <c r="K2146" s="11">
        <f t="shared" si="1252"/>
        <v>0</v>
      </c>
      <c r="L2146" s="11">
        <f t="shared" si="1252"/>
        <v>0</v>
      </c>
      <c r="M2146" s="11">
        <f t="shared" si="1252"/>
        <v>0</v>
      </c>
      <c r="N2146" s="11">
        <f t="shared" si="1252"/>
        <v>0</v>
      </c>
      <c r="O2146" s="11">
        <f t="shared" si="1252"/>
        <v>0</v>
      </c>
      <c r="P2146" s="11">
        <f t="shared" si="1252"/>
        <v>0</v>
      </c>
      <c r="Q2146" s="11">
        <f t="shared" si="1253"/>
        <v>0</v>
      </c>
      <c r="R2146" s="11">
        <f t="shared" si="1253"/>
        <v>0</v>
      </c>
      <c r="S2146" s="11">
        <f t="shared" si="1253"/>
        <v>0</v>
      </c>
      <c r="T2146" s="11">
        <f t="shared" si="1253"/>
        <v>1894.79644737231</v>
      </c>
      <c r="U2146" s="40">
        <f t="shared" si="1258"/>
        <v>0.5</v>
      </c>
      <c r="V2146" s="11">
        <f t="shared" si="1256"/>
        <v>33.615361483421779</v>
      </c>
      <c r="W2146" s="11">
        <f t="shared" si="1256"/>
        <v>5946037.1812017458</v>
      </c>
      <c r="X2146" s="11">
        <f t="shared" si="1256"/>
        <v>79280.495749356603</v>
      </c>
      <c r="Y2146" s="11">
        <f t="shared" si="1256"/>
        <v>95668.695307278103</v>
      </c>
      <c r="Z2146" s="11">
        <f t="shared" si="1256"/>
        <v>1.2067116180722735</v>
      </c>
      <c r="AA2146" s="11">
        <f t="shared" si="1256"/>
        <v>56.018635926514833</v>
      </c>
      <c r="AB2146" s="11">
        <f t="shared" si="1256"/>
        <v>1222.79644737231</v>
      </c>
      <c r="AC2146" s="11">
        <f t="shared" si="1255"/>
        <v>822.79644737231001</v>
      </c>
      <c r="AD2146" s="11">
        <f t="shared" si="1255"/>
        <v>3185650.1954455348</v>
      </c>
      <c r="AE2146" s="11">
        <f t="shared" si="1255"/>
        <v>63713.003908910694</v>
      </c>
      <c r="AF2146" s="11">
        <f t="shared" si="1255"/>
        <v>72498.784122970363</v>
      </c>
      <c r="AG2146" s="11">
        <f t="shared" si="1255"/>
        <v>1.1378961856298682</v>
      </c>
      <c r="AH2146" s="11">
        <f t="shared" si="1255"/>
        <v>41.003200987365211</v>
      </c>
      <c r="AI2146" s="11">
        <f t="shared" si="1259"/>
        <v>0</v>
      </c>
      <c r="AJ2146" s="11">
        <f t="shared" si="1259"/>
        <v>0</v>
      </c>
      <c r="AK2146" s="11">
        <f t="shared" si="1259"/>
        <v>0</v>
      </c>
      <c r="AL2146" s="11">
        <f t="shared" si="1259"/>
        <v>0</v>
      </c>
      <c r="AM2146" s="11">
        <f t="shared" si="1259"/>
        <v>0</v>
      </c>
      <c r="AN2146" s="11">
        <f t="shared" si="1259"/>
        <v>0</v>
      </c>
      <c r="AO2146" s="11">
        <f t="shared" si="1259"/>
        <v>0</v>
      </c>
      <c r="AP2146" s="11">
        <f t="shared" si="1286"/>
        <v>0</v>
      </c>
      <c r="AQ2146" s="11">
        <f t="shared" si="1286"/>
        <v>0</v>
      </c>
      <c r="AR2146" s="11">
        <f t="shared" si="1286"/>
        <v>0</v>
      </c>
      <c r="AS2146" s="11">
        <f t="shared" si="1286"/>
        <v>0</v>
      </c>
      <c r="AT2146" s="11">
        <f t="shared" si="1286"/>
        <v>0</v>
      </c>
      <c r="AU2146" s="11">
        <f t="shared" si="1286"/>
        <v>0</v>
      </c>
      <c r="AV2146" s="11">
        <f t="shared" si="1250"/>
        <v>6494157.2231404958</v>
      </c>
      <c r="AW2146" s="11">
        <f t="shared" si="1250"/>
        <v>0</v>
      </c>
      <c r="AX2146" s="11">
        <f t="shared" si="1250"/>
        <v>0</v>
      </c>
      <c r="AY2146" s="11">
        <f t="shared" si="1250"/>
        <v>27970.194671058463</v>
      </c>
      <c r="AZ2146" s="11">
        <f t="shared" si="1250"/>
        <v>1</v>
      </c>
      <c r="BA2146" s="11">
        <f t="shared" si="1250"/>
        <v>1</v>
      </c>
      <c r="BB2146" s="11">
        <f t="shared" si="1250"/>
        <v>1</v>
      </c>
      <c r="BC2146" s="11">
        <f t="shared" si="1250"/>
        <v>2</v>
      </c>
      <c r="BD2146" s="11">
        <f t="shared" si="1250"/>
        <v>3</v>
      </c>
      <c r="BE2146" s="11">
        <f t="shared" si="1250"/>
        <v>4</v>
      </c>
      <c r="BF2146" s="15" t="str">
        <f t="shared" si="1260"/>
        <v>EN 10210</v>
      </c>
      <c r="BG2146" s="42">
        <v>15.1976</v>
      </c>
      <c r="BH2146" s="17">
        <f t="shared" si="1261"/>
        <v>150</v>
      </c>
      <c r="BI2146" s="17">
        <f t="shared" si="1262"/>
        <v>100</v>
      </c>
      <c r="BK2146" s="17">
        <f t="shared" si="1263"/>
        <v>4</v>
      </c>
      <c r="BM2146" s="17">
        <f t="shared" si="1249"/>
        <v>4</v>
      </c>
      <c r="BX2146" s="18">
        <f t="shared" si="1264"/>
        <v>1894.79644737231</v>
      </c>
      <c r="BY2146" s="42">
        <v>0.5</v>
      </c>
      <c r="BZ2146" s="43">
        <f t="shared" si="1265"/>
        <v>33.615361483421779</v>
      </c>
      <c r="CA2146" s="18">
        <f t="shared" si="1266"/>
        <v>5946037.1812017458</v>
      </c>
      <c r="CB2146" s="18">
        <f t="shared" si="1267"/>
        <v>79280.495749356603</v>
      </c>
      <c r="CC2146" s="18">
        <f t="shared" si="1268"/>
        <v>95668.695307278103</v>
      </c>
      <c r="CD2146" s="25">
        <f t="shared" si="1269"/>
        <v>1.2067116180722735</v>
      </c>
      <c r="CE2146" s="26">
        <f t="shared" si="1270"/>
        <v>56.018635926514833</v>
      </c>
      <c r="CF2146" s="18">
        <f t="shared" si="1271"/>
        <v>1222.79644737231</v>
      </c>
      <c r="CG2146" s="18">
        <f t="shared" si="1272"/>
        <v>822.79644737231001</v>
      </c>
      <c r="CH2146" s="18">
        <f t="shared" si="1273"/>
        <v>3185650.1954455348</v>
      </c>
      <c r="CI2146" s="18">
        <f t="shared" si="1274"/>
        <v>63713.003908910694</v>
      </c>
      <c r="CJ2146" s="18">
        <f t="shared" si="1275"/>
        <v>72498.784122970363</v>
      </c>
      <c r="CK2146" s="25">
        <f t="shared" si="1276"/>
        <v>1.1378961856298682</v>
      </c>
      <c r="CL2146" s="26">
        <f t="shared" si="1277"/>
        <v>41.003200987365211</v>
      </c>
      <c r="CZ2146" s="18">
        <f t="shared" si="1278"/>
        <v>6494157.2231404958</v>
      </c>
      <c r="DC2146" s="18">
        <f t="shared" si="1279"/>
        <v>27970.194671058463</v>
      </c>
      <c r="DD2146" s="17">
        <f t="shared" si="1280"/>
        <v>1</v>
      </c>
      <c r="DE2146" s="17">
        <f t="shared" si="1281"/>
        <v>1</v>
      </c>
      <c r="DF2146" s="17">
        <f t="shared" si="1282"/>
        <v>1</v>
      </c>
      <c r="DG2146" s="17">
        <f t="shared" si="1283"/>
        <v>2</v>
      </c>
      <c r="DH2146" s="17">
        <f t="shared" si="1284"/>
        <v>3</v>
      </c>
      <c r="DI2146" s="17">
        <f t="shared" si="1285"/>
        <v>4</v>
      </c>
      <c r="DJ2146" s="20" t="s">
        <v>1879</v>
      </c>
    </row>
    <row r="2147" spans="1:114" x14ac:dyDescent="0.2">
      <c r="A2147" s="15" t="s">
        <v>105</v>
      </c>
      <c r="B2147" s="10" t="s">
        <v>2242</v>
      </c>
      <c r="C2147" s="11">
        <f t="shared" si="1257"/>
        <v>17.02665</v>
      </c>
      <c r="D2147" s="11">
        <f t="shared" si="1254"/>
        <v>150</v>
      </c>
      <c r="E2147" s="11">
        <f t="shared" si="1254"/>
        <v>100</v>
      </c>
      <c r="F2147" s="11">
        <f t="shared" si="1254"/>
        <v>0</v>
      </c>
      <c r="G2147" s="11">
        <f t="shared" si="1254"/>
        <v>4.5</v>
      </c>
      <c r="H2147" s="11">
        <f t="shared" si="1252"/>
        <v>0</v>
      </c>
      <c r="I2147" s="11">
        <f t="shared" si="1252"/>
        <v>4.5</v>
      </c>
      <c r="J2147" s="11">
        <f t="shared" si="1252"/>
        <v>0</v>
      </c>
      <c r="K2147" s="11">
        <f t="shared" si="1252"/>
        <v>0</v>
      </c>
      <c r="L2147" s="11">
        <f t="shared" si="1252"/>
        <v>0</v>
      </c>
      <c r="M2147" s="11">
        <f t="shared" si="1252"/>
        <v>0</v>
      </c>
      <c r="N2147" s="11">
        <f t="shared" si="1252"/>
        <v>0</v>
      </c>
      <c r="O2147" s="11">
        <f t="shared" si="1252"/>
        <v>0</v>
      </c>
      <c r="P2147" s="11">
        <f t="shared" si="1252"/>
        <v>0</v>
      </c>
      <c r="Q2147" s="11">
        <f t="shared" si="1253"/>
        <v>0</v>
      </c>
      <c r="R2147" s="11">
        <f t="shared" si="1253"/>
        <v>0</v>
      </c>
      <c r="S2147" s="11">
        <f t="shared" si="1253"/>
        <v>0</v>
      </c>
      <c r="T2147" s="11">
        <f t="shared" si="1253"/>
        <v>2116.85175370558</v>
      </c>
      <c r="U2147" s="40">
        <f t="shared" si="1258"/>
        <v>0.5</v>
      </c>
      <c r="V2147" s="11">
        <f t="shared" si="1256"/>
        <v>30.089148852500333</v>
      </c>
      <c r="W2147" s="11">
        <f t="shared" si="1256"/>
        <v>6580579.674157179</v>
      </c>
      <c r="X2147" s="11">
        <f t="shared" si="1256"/>
        <v>87741.06232209572</v>
      </c>
      <c r="Y2147" s="11">
        <f t="shared" si="1256"/>
        <v>106340.21574456827</v>
      </c>
      <c r="Z2147" s="11">
        <f t="shared" si="1256"/>
        <v>1.211977755115335</v>
      </c>
      <c r="AA2147" s="11">
        <f t="shared" si="1256"/>
        <v>55.755389418582844</v>
      </c>
      <c r="AB2147" s="11">
        <f t="shared" si="1256"/>
        <v>1378.8517537055798</v>
      </c>
      <c r="AC2147" s="11">
        <f t="shared" si="1255"/>
        <v>928.85175370557988</v>
      </c>
      <c r="AD2147" s="11">
        <f t="shared" si="1255"/>
        <v>3519638.732994752</v>
      </c>
      <c r="AE2147" s="11">
        <f t="shared" si="1255"/>
        <v>70392.774659895047</v>
      </c>
      <c r="AF2147" s="11">
        <f t="shared" si="1255"/>
        <v>80531.421901928785</v>
      </c>
      <c r="AG2147" s="11">
        <f t="shared" si="1255"/>
        <v>1.1440296577456839</v>
      </c>
      <c r="AH2147" s="11">
        <f t="shared" si="1255"/>
        <v>40.775925002168186</v>
      </c>
      <c r="AI2147" s="11">
        <f t="shared" si="1259"/>
        <v>0</v>
      </c>
      <c r="AJ2147" s="11">
        <f t="shared" si="1259"/>
        <v>0</v>
      </c>
      <c r="AK2147" s="11">
        <f t="shared" si="1259"/>
        <v>0</v>
      </c>
      <c r="AL2147" s="11">
        <f t="shared" si="1259"/>
        <v>0</v>
      </c>
      <c r="AM2147" s="11">
        <f t="shared" si="1259"/>
        <v>0</v>
      </c>
      <c r="AN2147" s="11">
        <f t="shared" si="1259"/>
        <v>0</v>
      </c>
      <c r="AO2147" s="11">
        <f t="shared" si="1259"/>
        <v>0</v>
      </c>
      <c r="AP2147" s="11">
        <f t="shared" si="1286"/>
        <v>0</v>
      </c>
      <c r="AQ2147" s="11">
        <f t="shared" si="1286"/>
        <v>0</v>
      </c>
      <c r="AR2147" s="11">
        <f t="shared" si="1286"/>
        <v>0</v>
      </c>
      <c r="AS2147" s="11">
        <f t="shared" si="1286"/>
        <v>0</v>
      </c>
      <c r="AT2147" s="11">
        <f t="shared" si="1286"/>
        <v>0</v>
      </c>
      <c r="AU2147" s="11">
        <f t="shared" si="1286"/>
        <v>0</v>
      </c>
      <c r="AV2147" s="11">
        <f t="shared" si="1286"/>
        <v>7210380.7181016598</v>
      </c>
      <c r="AW2147" s="11">
        <f t="shared" si="1286"/>
        <v>0</v>
      </c>
      <c r="AX2147" s="11">
        <f t="shared" si="1286"/>
        <v>0</v>
      </c>
      <c r="AY2147" s="11">
        <f t="shared" si="1286"/>
        <v>27712.277630558368</v>
      </c>
      <c r="AZ2147" s="11">
        <f t="shared" si="1286"/>
        <v>1</v>
      </c>
      <c r="BA2147" s="11">
        <f t="shared" si="1286"/>
        <v>1</v>
      </c>
      <c r="BB2147" s="11">
        <f t="shared" si="1286"/>
        <v>1</v>
      </c>
      <c r="BC2147" s="11">
        <f t="shared" si="1286"/>
        <v>1</v>
      </c>
      <c r="BD2147" s="11">
        <f t="shared" si="1286"/>
        <v>2</v>
      </c>
      <c r="BE2147" s="11">
        <f t="shared" si="1286"/>
        <v>3</v>
      </c>
      <c r="BF2147" s="15" t="str">
        <f t="shared" si="1260"/>
        <v>EN 10210</v>
      </c>
      <c r="BG2147" s="42">
        <v>17.02665</v>
      </c>
      <c r="BH2147" s="17">
        <f t="shared" si="1261"/>
        <v>150</v>
      </c>
      <c r="BI2147" s="17">
        <f t="shared" si="1262"/>
        <v>100</v>
      </c>
      <c r="BK2147" s="17">
        <f t="shared" si="1263"/>
        <v>4.5</v>
      </c>
      <c r="BM2147" s="17">
        <f t="shared" si="1249"/>
        <v>4.5</v>
      </c>
      <c r="BX2147" s="18">
        <f t="shared" si="1264"/>
        <v>2116.85175370558</v>
      </c>
      <c r="BY2147" s="42">
        <v>0.5</v>
      </c>
      <c r="BZ2147" s="43">
        <f t="shared" si="1265"/>
        <v>30.089148852500333</v>
      </c>
      <c r="CA2147" s="18">
        <f t="shared" si="1266"/>
        <v>6580579.674157179</v>
      </c>
      <c r="CB2147" s="18">
        <f t="shared" si="1267"/>
        <v>87741.06232209572</v>
      </c>
      <c r="CC2147" s="18">
        <f t="shared" si="1268"/>
        <v>106340.21574456827</v>
      </c>
      <c r="CD2147" s="25">
        <f t="shared" si="1269"/>
        <v>1.211977755115335</v>
      </c>
      <c r="CE2147" s="26">
        <f t="shared" si="1270"/>
        <v>55.755389418582844</v>
      </c>
      <c r="CF2147" s="18">
        <f t="shared" si="1271"/>
        <v>1378.8517537055798</v>
      </c>
      <c r="CG2147" s="18">
        <f t="shared" si="1272"/>
        <v>928.85175370557988</v>
      </c>
      <c r="CH2147" s="18">
        <f t="shared" si="1273"/>
        <v>3519638.732994752</v>
      </c>
      <c r="CI2147" s="18">
        <f t="shared" si="1274"/>
        <v>70392.774659895047</v>
      </c>
      <c r="CJ2147" s="18">
        <f t="shared" si="1275"/>
        <v>80531.421901928785</v>
      </c>
      <c r="CK2147" s="25">
        <f t="shared" si="1276"/>
        <v>1.1440296577456839</v>
      </c>
      <c r="CL2147" s="26">
        <f t="shared" si="1277"/>
        <v>40.775925002168186</v>
      </c>
      <c r="CZ2147" s="18">
        <f t="shared" si="1278"/>
        <v>7210380.7181016598</v>
      </c>
      <c r="DC2147" s="18">
        <f t="shared" si="1279"/>
        <v>27712.277630558368</v>
      </c>
      <c r="DD2147" s="17">
        <f t="shared" si="1280"/>
        <v>1</v>
      </c>
      <c r="DE2147" s="17">
        <f t="shared" si="1281"/>
        <v>1</v>
      </c>
      <c r="DF2147" s="17">
        <f t="shared" si="1282"/>
        <v>1</v>
      </c>
      <c r="DG2147" s="17">
        <f t="shared" si="1283"/>
        <v>1</v>
      </c>
      <c r="DH2147" s="17">
        <f t="shared" si="1284"/>
        <v>2</v>
      </c>
      <c r="DI2147" s="17">
        <f t="shared" si="1285"/>
        <v>3</v>
      </c>
      <c r="DJ2147" s="20" t="s">
        <v>1879</v>
      </c>
    </row>
    <row r="2148" spans="1:114" x14ac:dyDescent="0.2">
      <c r="A2148" s="15" t="s">
        <v>105</v>
      </c>
      <c r="B2148" s="10" t="s">
        <v>2243</v>
      </c>
      <c r="C2148" s="11">
        <f t="shared" si="1257"/>
        <v>18.84</v>
      </c>
      <c r="D2148" s="11">
        <f t="shared" si="1254"/>
        <v>150</v>
      </c>
      <c r="E2148" s="11">
        <f t="shared" si="1254"/>
        <v>100</v>
      </c>
      <c r="F2148" s="11">
        <f t="shared" si="1254"/>
        <v>0</v>
      </c>
      <c r="G2148" s="11">
        <f t="shared" si="1254"/>
        <v>5</v>
      </c>
      <c r="H2148" s="11">
        <f t="shared" si="1252"/>
        <v>0</v>
      </c>
      <c r="I2148" s="11">
        <f t="shared" si="1252"/>
        <v>5</v>
      </c>
      <c r="J2148" s="11">
        <f t="shared" si="1252"/>
        <v>0</v>
      </c>
      <c r="K2148" s="11">
        <f t="shared" si="1252"/>
        <v>0</v>
      </c>
      <c r="L2148" s="11">
        <f t="shared" si="1252"/>
        <v>0</v>
      </c>
      <c r="M2148" s="11">
        <f t="shared" si="1252"/>
        <v>0</v>
      </c>
      <c r="N2148" s="11">
        <f t="shared" si="1252"/>
        <v>0</v>
      </c>
      <c r="O2148" s="11">
        <f t="shared" si="1252"/>
        <v>0</v>
      </c>
      <c r="P2148" s="11">
        <f t="shared" si="1252"/>
        <v>0</v>
      </c>
      <c r="Q2148" s="11">
        <f t="shared" si="1253"/>
        <v>0</v>
      </c>
      <c r="R2148" s="11">
        <f t="shared" si="1253"/>
        <v>0</v>
      </c>
      <c r="S2148" s="11">
        <f t="shared" si="1253"/>
        <v>0</v>
      </c>
      <c r="T2148" s="11">
        <f t="shared" si="1253"/>
        <v>2335.6194490192347</v>
      </c>
      <c r="U2148" s="40">
        <f t="shared" si="1258"/>
        <v>0.5</v>
      </c>
      <c r="V2148" s="11">
        <f t="shared" si="1256"/>
        <v>27.270824252927785</v>
      </c>
      <c r="W2148" s="11">
        <f t="shared" si="1256"/>
        <v>7192021.9465547828</v>
      </c>
      <c r="X2148" s="11">
        <f t="shared" si="1256"/>
        <v>95893.625954063769</v>
      </c>
      <c r="Y2148" s="11">
        <f t="shared" si="1256"/>
        <v>116731.93085291691</v>
      </c>
      <c r="Z2148" s="11">
        <f t="shared" si="1256"/>
        <v>1.217306465278885</v>
      </c>
      <c r="AA2148" s="11">
        <f t="shared" si="1256"/>
        <v>55.491243944290993</v>
      </c>
      <c r="AB2148" s="11">
        <f t="shared" si="1256"/>
        <v>1535.6194490192345</v>
      </c>
      <c r="AC2148" s="11">
        <f t="shared" si="1255"/>
        <v>1035.6194490192345</v>
      </c>
      <c r="AD2148" s="11">
        <f t="shared" si="1255"/>
        <v>3840187.5595459593</v>
      </c>
      <c r="AE2148" s="11">
        <f t="shared" si="1255"/>
        <v>76803.751190919182</v>
      </c>
      <c r="AF2148" s="11">
        <f t="shared" si="1255"/>
        <v>88341.444627436038</v>
      </c>
      <c r="AG2148" s="11">
        <f t="shared" si="1255"/>
        <v>1.1502230458488465</v>
      </c>
      <c r="AH2148" s="11">
        <f t="shared" si="1255"/>
        <v>40.548535812580489</v>
      </c>
      <c r="AI2148" s="11">
        <f t="shared" si="1259"/>
        <v>0</v>
      </c>
      <c r="AJ2148" s="11">
        <f t="shared" si="1259"/>
        <v>0</v>
      </c>
      <c r="AK2148" s="11">
        <f t="shared" si="1259"/>
        <v>0</v>
      </c>
      <c r="AL2148" s="11">
        <f t="shared" si="1259"/>
        <v>0</v>
      </c>
      <c r="AM2148" s="11">
        <f t="shared" si="1259"/>
        <v>0</v>
      </c>
      <c r="AN2148" s="11">
        <f t="shared" si="1259"/>
        <v>0</v>
      </c>
      <c r="AO2148" s="11">
        <f t="shared" si="1259"/>
        <v>0</v>
      </c>
      <c r="AP2148" s="11">
        <f t="shared" si="1286"/>
        <v>0</v>
      </c>
      <c r="AQ2148" s="11">
        <f t="shared" si="1286"/>
        <v>0</v>
      </c>
      <c r="AR2148" s="11">
        <f t="shared" si="1286"/>
        <v>0</v>
      </c>
      <c r="AS2148" s="11">
        <f t="shared" si="1286"/>
        <v>0</v>
      </c>
      <c r="AT2148" s="11">
        <f t="shared" si="1286"/>
        <v>0</v>
      </c>
      <c r="AU2148" s="11">
        <f t="shared" si="1286"/>
        <v>0</v>
      </c>
      <c r="AV2148" s="11">
        <f t="shared" si="1286"/>
        <v>7906276.041666667</v>
      </c>
      <c r="AW2148" s="11">
        <f t="shared" si="1286"/>
        <v>0</v>
      </c>
      <c r="AX2148" s="11">
        <f t="shared" si="1286"/>
        <v>0</v>
      </c>
      <c r="AY2148" s="11">
        <f t="shared" si="1286"/>
        <v>27453.429173528853</v>
      </c>
      <c r="AZ2148" s="11">
        <f t="shared" si="1286"/>
        <v>1</v>
      </c>
      <c r="BA2148" s="11">
        <f t="shared" si="1286"/>
        <v>1</v>
      </c>
      <c r="BB2148" s="11">
        <f t="shared" si="1286"/>
        <v>1</v>
      </c>
      <c r="BC2148" s="11">
        <f t="shared" si="1286"/>
        <v>1</v>
      </c>
      <c r="BD2148" s="11">
        <f t="shared" si="1286"/>
        <v>1</v>
      </c>
      <c r="BE2148" s="11">
        <f t="shared" si="1286"/>
        <v>2</v>
      </c>
      <c r="BF2148" s="15" t="str">
        <f t="shared" si="1260"/>
        <v>EN 10210</v>
      </c>
      <c r="BG2148" s="42">
        <v>18.84</v>
      </c>
      <c r="BH2148" s="17">
        <f t="shared" si="1261"/>
        <v>150</v>
      </c>
      <c r="BI2148" s="17">
        <f t="shared" si="1262"/>
        <v>100</v>
      </c>
      <c r="BK2148" s="17">
        <f t="shared" si="1263"/>
        <v>5</v>
      </c>
      <c r="BM2148" s="17">
        <f t="shared" si="1249"/>
        <v>5</v>
      </c>
      <c r="BX2148" s="18">
        <f t="shared" si="1264"/>
        <v>2335.6194490192347</v>
      </c>
      <c r="BY2148" s="42">
        <v>0.5</v>
      </c>
      <c r="BZ2148" s="43">
        <f t="shared" si="1265"/>
        <v>27.270824252927785</v>
      </c>
      <c r="CA2148" s="18">
        <f t="shared" si="1266"/>
        <v>7192021.9465547828</v>
      </c>
      <c r="CB2148" s="18">
        <f t="shared" si="1267"/>
        <v>95893.625954063769</v>
      </c>
      <c r="CC2148" s="18">
        <f t="shared" si="1268"/>
        <v>116731.93085291691</v>
      </c>
      <c r="CD2148" s="25">
        <f t="shared" si="1269"/>
        <v>1.217306465278885</v>
      </c>
      <c r="CE2148" s="26">
        <f t="shared" si="1270"/>
        <v>55.491243944290993</v>
      </c>
      <c r="CF2148" s="18">
        <f t="shared" si="1271"/>
        <v>1535.6194490192345</v>
      </c>
      <c r="CG2148" s="18">
        <f t="shared" si="1272"/>
        <v>1035.6194490192345</v>
      </c>
      <c r="CH2148" s="18">
        <f t="shared" si="1273"/>
        <v>3840187.5595459593</v>
      </c>
      <c r="CI2148" s="18">
        <f t="shared" si="1274"/>
        <v>76803.751190919182</v>
      </c>
      <c r="CJ2148" s="18">
        <f t="shared" si="1275"/>
        <v>88341.444627436038</v>
      </c>
      <c r="CK2148" s="25">
        <f t="shared" si="1276"/>
        <v>1.1502230458488465</v>
      </c>
      <c r="CL2148" s="26">
        <f t="shared" si="1277"/>
        <v>40.548535812580489</v>
      </c>
      <c r="CZ2148" s="18">
        <f t="shared" si="1278"/>
        <v>7906276.041666667</v>
      </c>
      <c r="DC2148" s="18">
        <f t="shared" si="1279"/>
        <v>27453.429173528853</v>
      </c>
      <c r="DD2148" s="17">
        <f t="shared" si="1280"/>
        <v>1</v>
      </c>
      <c r="DE2148" s="17">
        <f t="shared" si="1281"/>
        <v>1</v>
      </c>
      <c r="DF2148" s="17">
        <f t="shared" si="1282"/>
        <v>1</v>
      </c>
      <c r="DG2148" s="17">
        <f t="shared" si="1283"/>
        <v>1</v>
      </c>
      <c r="DH2148" s="17">
        <f t="shared" si="1284"/>
        <v>1</v>
      </c>
      <c r="DI2148" s="17">
        <f t="shared" si="1285"/>
        <v>2</v>
      </c>
      <c r="DJ2148" s="20" t="s">
        <v>1879</v>
      </c>
    </row>
    <row r="2149" spans="1:114" x14ac:dyDescent="0.2">
      <c r="A2149" s="15" t="s">
        <v>105</v>
      </c>
      <c r="B2149" s="10" t="s">
        <v>2244</v>
      </c>
      <c r="C2149" s="11">
        <f t="shared" si="1257"/>
        <v>20.995295999999996</v>
      </c>
      <c r="D2149" s="11">
        <f t="shared" si="1254"/>
        <v>150</v>
      </c>
      <c r="E2149" s="11">
        <f t="shared" si="1254"/>
        <v>100</v>
      </c>
      <c r="F2149" s="11">
        <f t="shared" si="1254"/>
        <v>0</v>
      </c>
      <c r="G2149" s="11">
        <f t="shared" si="1254"/>
        <v>5.6</v>
      </c>
      <c r="H2149" s="11">
        <f t="shared" si="1252"/>
        <v>0</v>
      </c>
      <c r="I2149" s="11">
        <f t="shared" si="1252"/>
        <v>5.6</v>
      </c>
      <c r="J2149" s="11">
        <f t="shared" si="1252"/>
        <v>0</v>
      </c>
      <c r="K2149" s="11">
        <f t="shared" si="1252"/>
        <v>0</v>
      </c>
      <c r="L2149" s="11">
        <f t="shared" si="1252"/>
        <v>0</v>
      </c>
      <c r="M2149" s="11">
        <f t="shared" si="1252"/>
        <v>0</v>
      </c>
      <c r="N2149" s="11">
        <f t="shared" si="1252"/>
        <v>0</v>
      </c>
      <c r="O2149" s="11">
        <f t="shared" si="1252"/>
        <v>0</v>
      </c>
      <c r="P2149" s="11">
        <f t="shared" si="1252"/>
        <v>0</v>
      </c>
      <c r="Q2149" s="11">
        <f t="shared" si="1253"/>
        <v>0</v>
      </c>
      <c r="R2149" s="11">
        <f t="shared" si="1253"/>
        <v>0</v>
      </c>
      <c r="S2149" s="11">
        <f t="shared" si="1253"/>
        <v>0</v>
      </c>
      <c r="T2149" s="11">
        <f t="shared" si="1253"/>
        <v>2593.8010368497276</v>
      </c>
      <c r="U2149" s="40">
        <f t="shared" si="1258"/>
        <v>0.5</v>
      </c>
      <c r="V2149" s="11">
        <f t="shared" si="1256"/>
        <v>24.556342838571283</v>
      </c>
      <c r="W2149" s="11">
        <f t="shared" si="1256"/>
        <v>7895700.2797457809</v>
      </c>
      <c r="X2149" s="11">
        <f t="shared" si="1256"/>
        <v>105276.00372994374</v>
      </c>
      <c r="Y2149" s="11">
        <f t="shared" si="1256"/>
        <v>128835.26881767929</v>
      </c>
      <c r="Z2149" s="11">
        <f t="shared" si="1256"/>
        <v>1.2237857085473181</v>
      </c>
      <c r="AA2149" s="11">
        <f t="shared" si="1256"/>
        <v>55.173050590071931</v>
      </c>
      <c r="AB2149" s="11">
        <f t="shared" si="1256"/>
        <v>1724.6810368497277</v>
      </c>
      <c r="AC2149" s="11">
        <f t="shared" si="1255"/>
        <v>1164.6810368497277</v>
      </c>
      <c r="AD2149" s="11">
        <f t="shared" si="1255"/>
        <v>4207449.686892896</v>
      </c>
      <c r="AE2149" s="11">
        <f t="shared" si="1255"/>
        <v>84148.99373785792</v>
      </c>
      <c r="AF2149" s="11">
        <f t="shared" si="1255"/>
        <v>97422.242896436102</v>
      </c>
      <c r="AG2149" s="11">
        <f t="shared" si="1255"/>
        <v>1.1577350906883948</v>
      </c>
      <c r="AH2149" s="11">
        <f t="shared" si="1255"/>
        <v>40.275518105939831</v>
      </c>
      <c r="AI2149" s="11">
        <f t="shared" si="1259"/>
        <v>0</v>
      </c>
      <c r="AJ2149" s="11">
        <f t="shared" si="1259"/>
        <v>0</v>
      </c>
      <c r="AK2149" s="11">
        <f t="shared" si="1259"/>
        <v>0</v>
      </c>
      <c r="AL2149" s="11">
        <f t="shared" si="1259"/>
        <v>0</v>
      </c>
      <c r="AM2149" s="11">
        <f t="shared" si="1259"/>
        <v>0</v>
      </c>
      <c r="AN2149" s="11">
        <f t="shared" si="1259"/>
        <v>0</v>
      </c>
      <c r="AO2149" s="11">
        <f t="shared" si="1259"/>
        <v>0</v>
      </c>
      <c r="AP2149" s="11">
        <f t="shared" si="1286"/>
        <v>0</v>
      </c>
      <c r="AQ2149" s="11">
        <f t="shared" si="1286"/>
        <v>0</v>
      </c>
      <c r="AR2149" s="11">
        <f t="shared" si="1286"/>
        <v>0</v>
      </c>
      <c r="AS2149" s="11">
        <f t="shared" si="1286"/>
        <v>0</v>
      </c>
      <c r="AT2149" s="11">
        <f t="shared" si="1286"/>
        <v>0</v>
      </c>
      <c r="AU2149" s="11">
        <f t="shared" si="1286"/>
        <v>0</v>
      </c>
      <c r="AV2149" s="11">
        <f t="shared" si="1286"/>
        <v>8714893.3209192622</v>
      </c>
      <c r="AW2149" s="11">
        <f t="shared" si="1286"/>
        <v>0</v>
      </c>
      <c r="AX2149" s="11">
        <f t="shared" si="1286"/>
        <v>0</v>
      </c>
      <c r="AY2149" s="11">
        <f t="shared" si="1286"/>
        <v>27141.581555274592</v>
      </c>
      <c r="AZ2149" s="11">
        <f t="shared" si="1286"/>
        <v>1</v>
      </c>
      <c r="BA2149" s="11">
        <f t="shared" si="1286"/>
        <v>1</v>
      </c>
      <c r="BB2149" s="11">
        <f t="shared" si="1286"/>
        <v>1</v>
      </c>
      <c r="BC2149" s="11">
        <f t="shared" si="1286"/>
        <v>1</v>
      </c>
      <c r="BD2149" s="11">
        <f t="shared" si="1286"/>
        <v>1</v>
      </c>
      <c r="BE2149" s="11">
        <f t="shared" si="1286"/>
        <v>1</v>
      </c>
      <c r="BF2149" s="15" t="str">
        <f t="shared" si="1260"/>
        <v>EN 10210</v>
      </c>
      <c r="BG2149" s="42">
        <v>20.995295999999996</v>
      </c>
      <c r="BH2149" s="17">
        <f t="shared" si="1261"/>
        <v>150</v>
      </c>
      <c r="BI2149" s="17">
        <f t="shared" si="1262"/>
        <v>100</v>
      </c>
      <c r="BK2149" s="17">
        <f t="shared" si="1263"/>
        <v>5.6</v>
      </c>
      <c r="BM2149" s="17">
        <f t="shared" si="1249"/>
        <v>5.6</v>
      </c>
      <c r="BX2149" s="18">
        <f t="shared" si="1264"/>
        <v>2593.8010368497276</v>
      </c>
      <c r="BY2149" s="42">
        <v>0.5</v>
      </c>
      <c r="BZ2149" s="43">
        <f t="shared" si="1265"/>
        <v>24.556342838571283</v>
      </c>
      <c r="CA2149" s="18">
        <f t="shared" si="1266"/>
        <v>7895700.2797457809</v>
      </c>
      <c r="CB2149" s="18">
        <f t="shared" si="1267"/>
        <v>105276.00372994374</v>
      </c>
      <c r="CC2149" s="18">
        <f t="shared" si="1268"/>
        <v>128835.26881767929</v>
      </c>
      <c r="CD2149" s="25">
        <f t="shared" si="1269"/>
        <v>1.2237857085473181</v>
      </c>
      <c r="CE2149" s="26">
        <f t="shared" si="1270"/>
        <v>55.173050590071931</v>
      </c>
      <c r="CF2149" s="18">
        <f t="shared" si="1271"/>
        <v>1724.6810368497277</v>
      </c>
      <c r="CG2149" s="18">
        <f t="shared" si="1272"/>
        <v>1164.6810368497277</v>
      </c>
      <c r="CH2149" s="18">
        <f t="shared" si="1273"/>
        <v>4207449.686892896</v>
      </c>
      <c r="CI2149" s="18">
        <f t="shared" si="1274"/>
        <v>84148.99373785792</v>
      </c>
      <c r="CJ2149" s="18">
        <f t="shared" si="1275"/>
        <v>97422.242896436102</v>
      </c>
      <c r="CK2149" s="25">
        <f t="shared" si="1276"/>
        <v>1.1577350906883948</v>
      </c>
      <c r="CL2149" s="26">
        <f t="shared" si="1277"/>
        <v>40.275518105939831</v>
      </c>
      <c r="CZ2149" s="18">
        <f t="shared" si="1278"/>
        <v>8714893.3209192622</v>
      </c>
      <c r="DC2149" s="18">
        <f t="shared" si="1279"/>
        <v>27141.581555274592</v>
      </c>
      <c r="DD2149" s="17">
        <f t="shared" si="1280"/>
        <v>1</v>
      </c>
      <c r="DE2149" s="17">
        <f t="shared" si="1281"/>
        <v>1</v>
      </c>
      <c r="DF2149" s="17">
        <f t="shared" si="1282"/>
        <v>1</v>
      </c>
      <c r="DG2149" s="17">
        <f t="shared" si="1283"/>
        <v>1</v>
      </c>
      <c r="DH2149" s="17">
        <f t="shared" si="1284"/>
        <v>1</v>
      </c>
      <c r="DI2149" s="17">
        <f t="shared" si="1285"/>
        <v>1</v>
      </c>
      <c r="DJ2149" s="20" t="s">
        <v>1879</v>
      </c>
    </row>
    <row r="2150" spans="1:114" x14ac:dyDescent="0.2">
      <c r="A2150" s="15" t="s">
        <v>105</v>
      </c>
      <c r="B2150" s="10" t="s">
        <v>2245</v>
      </c>
      <c r="C2150" s="11">
        <f t="shared" si="1257"/>
        <v>23.481233999999986</v>
      </c>
      <c r="D2150" s="11">
        <f t="shared" si="1254"/>
        <v>150</v>
      </c>
      <c r="E2150" s="11">
        <f t="shared" si="1254"/>
        <v>100</v>
      </c>
      <c r="F2150" s="11">
        <f t="shared" si="1254"/>
        <v>0</v>
      </c>
      <c r="G2150" s="11">
        <f t="shared" si="1254"/>
        <v>6.3</v>
      </c>
      <c r="H2150" s="11">
        <f t="shared" si="1254"/>
        <v>0</v>
      </c>
      <c r="I2150" s="11">
        <f t="shared" si="1254"/>
        <v>9.4499999999999993</v>
      </c>
      <c r="J2150" s="11">
        <f t="shared" si="1254"/>
        <v>0</v>
      </c>
      <c r="K2150" s="11">
        <f t="shared" si="1254"/>
        <v>0</v>
      </c>
      <c r="L2150" s="11">
        <f t="shared" si="1254"/>
        <v>0</v>
      </c>
      <c r="M2150" s="11">
        <f t="shared" si="1254"/>
        <v>0</v>
      </c>
      <c r="N2150" s="11">
        <f t="shared" si="1254"/>
        <v>0</v>
      </c>
      <c r="O2150" s="11">
        <f t="shared" si="1254"/>
        <v>0</v>
      </c>
      <c r="P2150" s="11">
        <f t="shared" si="1254"/>
        <v>0</v>
      </c>
      <c r="Q2150" s="11">
        <f t="shared" si="1253"/>
        <v>0</v>
      </c>
      <c r="R2150" s="11">
        <f t="shared" si="1253"/>
        <v>0</v>
      </c>
      <c r="S2150" s="11">
        <f t="shared" si="1253"/>
        <v>0</v>
      </c>
      <c r="T2150" s="11">
        <f t="shared" si="1253"/>
        <v>3010.8215152101388</v>
      </c>
      <c r="U2150" s="40">
        <f t="shared" si="1258"/>
        <v>0.5</v>
      </c>
      <c r="V2150" s="11">
        <f t="shared" si="1256"/>
        <v>21.155112381837107</v>
      </c>
      <c r="W2150" s="11">
        <f t="shared" si="1256"/>
        <v>8482705.9847858921</v>
      </c>
      <c r="X2150" s="11">
        <f t="shared" si="1256"/>
        <v>113102.7464638119</v>
      </c>
      <c r="Y2150" s="11">
        <f t="shared" si="1256"/>
        <v>139882.40904377197</v>
      </c>
      <c r="Z2150" s="11">
        <f t="shared" si="1256"/>
        <v>1.2367728761434491</v>
      </c>
      <c r="AA2150" s="11">
        <f t="shared" si="1256"/>
        <v>53.079240716503996</v>
      </c>
      <c r="AB2150" s="11">
        <f t="shared" si="1256"/>
        <v>1991.8592496839158</v>
      </c>
      <c r="AC2150" s="11">
        <f t="shared" si="1255"/>
        <v>1361.8592496839158</v>
      </c>
      <c r="AD2150" s="11">
        <f t="shared" si="1255"/>
        <v>4526569.9636497414</v>
      </c>
      <c r="AE2150" s="11">
        <f t="shared" si="1255"/>
        <v>90531.399272994822</v>
      </c>
      <c r="AF2150" s="11">
        <f t="shared" si="1255"/>
        <v>105898.92780167412</v>
      </c>
      <c r="AG2150" s="11">
        <f t="shared" si="1255"/>
        <v>1.1697480504232454</v>
      </c>
      <c r="AH2150" s="11">
        <f t="shared" si="1255"/>
        <v>38.774134570336443</v>
      </c>
      <c r="AI2150" s="11">
        <f t="shared" si="1259"/>
        <v>0</v>
      </c>
      <c r="AJ2150" s="11">
        <f t="shared" si="1259"/>
        <v>0</v>
      </c>
      <c r="AK2150" s="11">
        <f t="shared" si="1259"/>
        <v>0</v>
      </c>
      <c r="AL2150" s="11">
        <f t="shared" si="1259"/>
        <v>0</v>
      </c>
      <c r="AM2150" s="11">
        <f t="shared" si="1259"/>
        <v>0</v>
      </c>
      <c r="AN2150" s="11">
        <f t="shared" si="1259"/>
        <v>0</v>
      </c>
      <c r="AO2150" s="11">
        <f t="shared" si="1259"/>
        <v>0</v>
      </c>
      <c r="AP2150" s="11">
        <f t="shared" si="1286"/>
        <v>0</v>
      </c>
      <c r="AQ2150" s="11">
        <f t="shared" si="1286"/>
        <v>0</v>
      </c>
      <c r="AR2150" s="11">
        <f t="shared" si="1286"/>
        <v>0</v>
      </c>
      <c r="AS2150" s="11">
        <f t="shared" si="1286"/>
        <v>0</v>
      </c>
      <c r="AT2150" s="11">
        <f t="shared" si="1286"/>
        <v>0</v>
      </c>
      <c r="AU2150" s="11">
        <f t="shared" si="1286"/>
        <v>0</v>
      </c>
      <c r="AV2150" s="11">
        <f t="shared" si="1286"/>
        <v>9622380.9925478511</v>
      </c>
      <c r="AW2150" s="11">
        <f t="shared" si="1286"/>
        <v>0</v>
      </c>
      <c r="AX2150" s="11">
        <f t="shared" si="1286"/>
        <v>0</v>
      </c>
      <c r="AY2150" s="11">
        <f t="shared" si="1286"/>
        <v>26656.81849936783</v>
      </c>
      <c r="AZ2150" s="11">
        <f t="shared" si="1286"/>
        <v>1</v>
      </c>
      <c r="BA2150" s="11">
        <f t="shared" si="1286"/>
        <v>1</v>
      </c>
      <c r="BB2150" s="11">
        <f t="shared" si="1286"/>
        <v>1</v>
      </c>
      <c r="BC2150" s="11">
        <f t="shared" si="1286"/>
        <v>1</v>
      </c>
      <c r="BD2150" s="11">
        <f t="shared" si="1286"/>
        <v>1</v>
      </c>
      <c r="BE2150" s="11">
        <f t="shared" si="1286"/>
        <v>1</v>
      </c>
      <c r="BF2150" s="15" t="str">
        <f t="shared" si="1260"/>
        <v>EN 10210</v>
      </c>
      <c r="BG2150" s="42">
        <v>23.481233999999986</v>
      </c>
      <c r="BH2150" s="17">
        <f t="shared" si="1261"/>
        <v>150</v>
      </c>
      <c r="BI2150" s="17">
        <f t="shared" si="1262"/>
        <v>100</v>
      </c>
      <c r="BK2150" s="17">
        <f t="shared" si="1263"/>
        <v>6.3</v>
      </c>
      <c r="BM2150" s="17">
        <f t="shared" si="1249"/>
        <v>9.4499999999999993</v>
      </c>
      <c r="BX2150" s="18">
        <f t="shared" si="1264"/>
        <v>3010.8215152101388</v>
      </c>
      <c r="BY2150" s="42">
        <v>0.5</v>
      </c>
      <c r="BZ2150" s="43">
        <f t="shared" si="1265"/>
        <v>21.155112381837107</v>
      </c>
      <c r="CA2150" s="18">
        <f t="shared" si="1266"/>
        <v>8482705.9847858921</v>
      </c>
      <c r="CB2150" s="18">
        <f t="shared" si="1267"/>
        <v>113102.7464638119</v>
      </c>
      <c r="CC2150" s="18">
        <f t="shared" si="1268"/>
        <v>139882.40904377197</v>
      </c>
      <c r="CD2150" s="25">
        <f t="shared" si="1269"/>
        <v>1.2367728761434491</v>
      </c>
      <c r="CE2150" s="26">
        <f t="shared" si="1270"/>
        <v>53.079240716503996</v>
      </c>
      <c r="CF2150" s="18">
        <f t="shared" si="1271"/>
        <v>1991.8592496839158</v>
      </c>
      <c r="CG2150" s="18">
        <f t="shared" si="1272"/>
        <v>1361.8592496839158</v>
      </c>
      <c r="CH2150" s="18">
        <f t="shared" si="1273"/>
        <v>4526569.9636497414</v>
      </c>
      <c r="CI2150" s="18">
        <f t="shared" si="1274"/>
        <v>90531.399272994822</v>
      </c>
      <c r="CJ2150" s="18">
        <f t="shared" si="1275"/>
        <v>105898.92780167412</v>
      </c>
      <c r="CK2150" s="25">
        <f t="shared" si="1276"/>
        <v>1.1697480504232454</v>
      </c>
      <c r="CL2150" s="26">
        <f t="shared" si="1277"/>
        <v>38.774134570336443</v>
      </c>
      <c r="CZ2150" s="18">
        <f t="shared" si="1278"/>
        <v>9622380.9925478511</v>
      </c>
      <c r="DC2150" s="18">
        <f t="shared" si="1279"/>
        <v>26656.81849936783</v>
      </c>
      <c r="DD2150" s="17">
        <f t="shared" si="1280"/>
        <v>1</v>
      </c>
      <c r="DE2150" s="17">
        <f t="shared" si="1281"/>
        <v>1</v>
      </c>
      <c r="DF2150" s="17">
        <f t="shared" si="1282"/>
        <v>1</v>
      </c>
      <c r="DG2150" s="17">
        <f t="shared" si="1283"/>
        <v>1</v>
      </c>
      <c r="DH2150" s="17">
        <f t="shared" si="1284"/>
        <v>1</v>
      </c>
      <c r="DI2150" s="17">
        <f t="shared" si="1285"/>
        <v>1</v>
      </c>
      <c r="DJ2150" s="20" t="s">
        <v>1879</v>
      </c>
    </row>
    <row r="2151" spans="1:114" x14ac:dyDescent="0.2">
      <c r="A2151" s="15" t="s">
        <v>105</v>
      </c>
      <c r="B2151" s="10" t="s">
        <v>2246</v>
      </c>
      <c r="C2151" s="11">
        <f t="shared" si="1257"/>
        <v>26.284625999999989</v>
      </c>
      <c r="D2151" s="11">
        <f t="shared" si="1254"/>
        <v>150</v>
      </c>
      <c r="E2151" s="11">
        <f t="shared" si="1254"/>
        <v>100</v>
      </c>
      <c r="F2151" s="11">
        <f t="shared" si="1254"/>
        <v>0</v>
      </c>
      <c r="G2151" s="11">
        <f t="shared" si="1254"/>
        <v>7.1</v>
      </c>
      <c r="H2151" s="11">
        <f t="shared" si="1254"/>
        <v>0</v>
      </c>
      <c r="I2151" s="11">
        <f t="shared" si="1254"/>
        <v>10.649999999999999</v>
      </c>
      <c r="J2151" s="11">
        <f t="shared" si="1254"/>
        <v>0</v>
      </c>
      <c r="K2151" s="11">
        <f t="shared" si="1254"/>
        <v>0</v>
      </c>
      <c r="L2151" s="11">
        <f t="shared" si="1254"/>
        <v>0</v>
      </c>
      <c r="M2151" s="11">
        <f t="shared" si="1254"/>
        <v>0</v>
      </c>
      <c r="N2151" s="11">
        <f t="shared" si="1254"/>
        <v>0</v>
      </c>
      <c r="O2151" s="11">
        <f t="shared" si="1254"/>
        <v>0</v>
      </c>
      <c r="P2151" s="11">
        <f t="shared" si="1254"/>
        <v>0</v>
      </c>
      <c r="Q2151" s="11">
        <f t="shared" si="1253"/>
        <v>0</v>
      </c>
      <c r="R2151" s="11">
        <f t="shared" si="1253"/>
        <v>0</v>
      </c>
      <c r="S2151" s="11">
        <f t="shared" si="1253"/>
        <v>0</v>
      </c>
      <c r="T2151" s="11">
        <f t="shared" si="1253"/>
        <v>3373.2303497541725</v>
      </c>
      <c r="U2151" s="40">
        <f t="shared" si="1258"/>
        <v>0.5</v>
      </c>
      <c r="V2151" s="11">
        <f t="shared" si="1256"/>
        <v>18.882276308395408</v>
      </c>
      <c r="W2151" s="11">
        <f t="shared" si="1256"/>
        <v>9269391.8965650611</v>
      </c>
      <c r="X2151" s="11">
        <f t="shared" si="1256"/>
        <v>123591.89195420081</v>
      </c>
      <c r="Y2151" s="11">
        <f t="shared" si="1256"/>
        <v>154094.52218451531</v>
      </c>
      <c r="Z2151" s="11">
        <f t="shared" si="1256"/>
        <v>1.2468012241581172</v>
      </c>
      <c r="AA2151" s="11">
        <f t="shared" si="1256"/>
        <v>52.420676629812426</v>
      </c>
      <c r="AB2151" s="11">
        <f t="shared" si="1256"/>
        <v>2259.3707426698456</v>
      </c>
      <c r="AC2151" s="11">
        <f t="shared" si="1255"/>
        <v>1549.3707426698459</v>
      </c>
      <c r="AD2151" s="11">
        <f t="shared" si="1255"/>
        <v>4936173.7015079465</v>
      </c>
      <c r="AE2151" s="11">
        <f t="shared" si="1255"/>
        <v>98723.474030158934</v>
      </c>
      <c r="AF2151" s="11">
        <f t="shared" si="1255"/>
        <v>116567.25361776919</v>
      </c>
      <c r="AG2151" s="11">
        <f t="shared" si="1255"/>
        <v>1.1807450534222406</v>
      </c>
      <c r="AH2151" s="11">
        <f t="shared" si="1255"/>
        <v>38.253591636450231</v>
      </c>
      <c r="AI2151" s="11">
        <f t="shared" si="1259"/>
        <v>0</v>
      </c>
      <c r="AJ2151" s="11">
        <f t="shared" si="1259"/>
        <v>0</v>
      </c>
      <c r="AK2151" s="11">
        <f t="shared" si="1259"/>
        <v>0</v>
      </c>
      <c r="AL2151" s="11">
        <f t="shared" si="1259"/>
        <v>0</v>
      </c>
      <c r="AM2151" s="11">
        <f t="shared" si="1259"/>
        <v>0</v>
      </c>
      <c r="AN2151" s="11">
        <f t="shared" si="1259"/>
        <v>0</v>
      </c>
      <c r="AO2151" s="11">
        <f t="shared" si="1259"/>
        <v>0</v>
      </c>
      <c r="AP2151" s="11">
        <f t="shared" si="1286"/>
        <v>0</v>
      </c>
      <c r="AQ2151" s="11">
        <f t="shared" si="1286"/>
        <v>0</v>
      </c>
      <c r="AR2151" s="11">
        <f t="shared" si="1286"/>
        <v>0</v>
      </c>
      <c r="AS2151" s="11">
        <f t="shared" si="1286"/>
        <v>0</v>
      </c>
      <c r="AT2151" s="11">
        <f t="shared" si="1286"/>
        <v>0</v>
      </c>
      <c r="AU2151" s="11">
        <f t="shared" si="1286"/>
        <v>0</v>
      </c>
      <c r="AV2151" s="11">
        <f t="shared" si="1286"/>
        <v>10613055.349817729</v>
      </c>
      <c r="AW2151" s="11">
        <f t="shared" si="1286"/>
        <v>0</v>
      </c>
      <c r="AX2151" s="11">
        <f t="shared" si="1286"/>
        <v>0</v>
      </c>
      <c r="AY2151" s="11">
        <f t="shared" si="1286"/>
        <v>26204.641485339693</v>
      </c>
      <c r="AZ2151" s="11">
        <f t="shared" si="1286"/>
        <v>1</v>
      </c>
      <c r="BA2151" s="11">
        <f t="shared" si="1286"/>
        <v>1</v>
      </c>
      <c r="BB2151" s="11">
        <f t="shared" si="1286"/>
        <v>1</v>
      </c>
      <c r="BC2151" s="11">
        <f t="shared" si="1286"/>
        <v>1</v>
      </c>
      <c r="BD2151" s="11">
        <f t="shared" si="1286"/>
        <v>1</v>
      </c>
      <c r="BE2151" s="11">
        <f t="shared" si="1286"/>
        <v>1</v>
      </c>
      <c r="BF2151" s="15" t="str">
        <f t="shared" si="1260"/>
        <v>EN 10210</v>
      </c>
      <c r="BG2151" s="42">
        <v>26.284625999999989</v>
      </c>
      <c r="BH2151" s="17">
        <f t="shared" si="1261"/>
        <v>150</v>
      </c>
      <c r="BI2151" s="17">
        <f t="shared" si="1262"/>
        <v>100</v>
      </c>
      <c r="BK2151" s="17">
        <f t="shared" si="1263"/>
        <v>7.1</v>
      </c>
      <c r="BM2151" s="17">
        <f t="shared" si="1249"/>
        <v>10.649999999999999</v>
      </c>
      <c r="BX2151" s="18">
        <f t="shared" si="1264"/>
        <v>3373.2303497541725</v>
      </c>
      <c r="BY2151" s="42">
        <v>0.5</v>
      </c>
      <c r="BZ2151" s="43">
        <f t="shared" si="1265"/>
        <v>18.882276308395408</v>
      </c>
      <c r="CA2151" s="18">
        <f t="shared" si="1266"/>
        <v>9269391.8965650611</v>
      </c>
      <c r="CB2151" s="18">
        <f t="shared" si="1267"/>
        <v>123591.89195420081</v>
      </c>
      <c r="CC2151" s="18">
        <f t="shared" si="1268"/>
        <v>154094.52218451531</v>
      </c>
      <c r="CD2151" s="25">
        <f t="shared" si="1269"/>
        <v>1.2468012241581172</v>
      </c>
      <c r="CE2151" s="26">
        <f t="shared" si="1270"/>
        <v>52.420676629812426</v>
      </c>
      <c r="CF2151" s="18">
        <f t="shared" si="1271"/>
        <v>2259.3707426698456</v>
      </c>
      <c r="CG2151" s="18">
        <f t="shared" si="1272"/>
        <v>1549.3707426698459</v>
      </c>
      <c r="CH2151" s="18">
        <f t="shared" si="1273"/>
        <v>4936173.7015079465</v>
      </c>
      <c r="CI2151" s="18">
        <f t="shared" si="1274"/>
        <v>98723.474030158934</v>
      </c>
      <c r="CJ2151" s="18">
        <f t="shared" si="1275"/>
        <v>116567.25361776919</v>
      </c>
      <c r="CK2151" s="25">
        <f t="shared" si="1276"/>
        <v>1.1807450534222406</v>
      </c>
      <c r="CL2151" s="26">
        <f t="shared" si="1277"/>
        <v>38.253591636450231</v>
      </c>
      <c r="CZ2151" s="18">
        <f t="shared" si="1278"/>
        <v>10613055.349817729</v>
      </c>
      <c r="DC2151" s="18">
        <f t="shared" si="1279"/>
        <v>26204.641485339693</v>
      </c>
      <c r="DD2151" s="17">
        <f t="shared" si="1280"/>
        <v>1</v>
      </c>
      <c r="DE2151" s="17">
        <f t="shared" si="1281"/>
        <v>1</v>
      </c>
      <c r="DF2151" s="17">
        <f t="shared" si="1282"/>
        <v>1</v>
      </c>
      <c r="DG2151" s="17">
        <f t="shared" si="1283"/>
        <v>1</v>
      </c>
      <c r="DH2151" s="17">
        <f t="shared" si="1284"/>
        <v>1</v>
      </c>
      <c r="DI2151" s="17">
        <f t="shared" si="1285"/>
        <v>1</v>
      </c>
      <c r="DJ2151" s="20" t="s">
        <v>1879</v>
      </c>
    </row>
    <row r="2152" spans="1:114" x14ac:dyDescent="0.2">
      <c r="A2152" s="15" t="s">
        <v>105</v>
      </c>
      <c r="B2152" s="10" t="s">
        <v>2247</v>
      </c>
      <c r="C2152" s="11">
        <f t="shared" si="1257"/>
        <v>29.3904</v>
      </c>
      <c r="D2152" s="11">
        <f t="shared" si="1254"/>
        <v>150</v>
      </c>
      <c r="E2152" s="11">
        <f t="shared" si="1254"/>
        <v>100</v>
      </c>
      <c r="F2152" s="11">
        <f t="shared" si="1254"/>
        <v>0</v>
      </c>
      <c r="G2152" s="11">
        <f t="shared" si="1254"/>
        <v>8</v>
      </c>
      <c r="H2152" s="11">
        <f t="shared" si="1254"/>
        <v>0</v>
      </c>
      <c r="I2152" s="11">
        <f t="shared" si="1254"/>
        <v>12</v>
      </c>
      <c r="J2152" s="11">
        <f t="shared" si="1254"/>
        <v>0</v>
      </c>
      <c r="K2152" s="11">
        <f t="shared" si="1254"/>
        <v>0</v>
      </c>
      <c r="L2152" s="11">
        <f t="shared" si="1254"/>
        <v>0</v>
      </c>
      <c r="M2152" s="11">
        <f t="shared" si="1254"/>
        <v>0</v>
      </c>
      <c r="N2152" s="11">
        <f t="shared" si="1254"/>
        <v>0</v>
      </c>
      <c r="O2152" s="11">
        <f t="shared" si="1254"/>
        <v>0</v>
      </c>
      <c r="P2152" s="11">
        <f t="shared" si="1254"/>
        <v>0</v>
      </c>
      <c r="Q2152" s="11">
        <f t="shared" si="1253"/>
        <v>0</v>
      </c>
      <c r="R2152" s="11">
        <f t="shared" si="1253"/>
        <v>0</v>
      </c>
      <c r="S2152" s="11">
        <f t="shared" si="1253"/>
        <v>0</v>
      </c>
      <c r="T2152" s="11">
        <f t="shared" si="1253"/>
        <v>3775.5751316061705</v>
      </c>
      <c r="U2152" s="40">
        <f t="shared" si="1258"/>
        <v>0.5</v>
      </c>
      <c r="V2152" s="11">
        <f t="shared" si="1256"/>
        <v>16.87008344310906</v>
      </c>
      <c r="W2152" s="11">
        <f t="shared" si="1256"/>
        <v>10081267.040767316</v>
      </c>
      <c r="X2152" s="11">
        <f t="shared" si="1256"/>
        <v>134416.89387689755</v>
      </c>
      <c r="Y2152" s="11">
        <f t="shared" si="1256"/>
        <v>169156.29122921094</v>
      </c>
      <c r="Z2152" s="11">
        <f t="shared" si="1256"/>
        <v>1.2584451727037274</v>
      </c>
      <c r="AA2152" s="11">
        <f t="shared" si="1256"/>
        <v>51.673276596158999</v>
      </c>
      <c r="AB2152" s="11">
        <f t="shared" si="1256"/>
        <v>2564.2477193189875</v>
      </c>
      <c r="AC2152" s="11">
        <f t="shared" si="1255"/>
        <v>1764.2477193189873</v>
      </c>
      <c r="AD2152" s="11">
        <f t="shared" si="1255"/>
        <v>5356507.3038811367</v>
      </c>
      <c r="AE2152" s="11">
        <f t="shared" si="1255"/>
        <v>107130.14607762273</v>
      </c>
      <c r="AF2152" s="11">
        <f t="shared" si="1255"/>
        <v>127850.09824623627</v>
      </c>
      <c r="AG2152" s="11">
        <f t="shared" si="1255"/>
        <v>1.1934091656479269</v>
      </c>
      <c r="AH2152" s="11">
        <f t="shared" si="1255"/>
        <v>37.665981804906366</v>
      </c>
      <c r="AI2152" s="11">
        <f t="shared" si="1259"/>
        <v>0</v>
      </c>
      <c r="AJ2152" s="11">
        <f t="shared" si="1259"/>
        <v>0</v>
      </c>
      <c r="AK2152" s="11">
        <f t="shared" si="1259"/>
        <v>0</v>
      </c>
      <c r="AL2152" s="11">
        <f t="shared" si="1259"/>
        <v>0</v>
      </c>
      <c r="AM2152" s="11">
        <f t="shared" si="1259"/>
        <v>0</v>
      </c>
      <c r="AN2152" s="11">
        <f t="shared" si="1259"/>
        <v>0</v>
      </c>
      <c r="AO2152" s="11">
        <f t="shared" si="1259"/>
        <v>0</v>
      </c>
      <c r="AP2152" s="11">
        <f t="shared" si="1286"/>
        <v>0</v>
      </c>
      <c r="AQ2152" s="11">
        <f t="shared" si="1286"/>
        <v>0</v>
      </c>
      <c r="AR2152" s="11">
        <f t="shared" si="1286"/>
        <v>0</v>
      </c>
      <c r="AS2152" s="11">
        <f t="shared" si="1286"/>
        <v>0</v>
      </c>
      <c r="AT2152" s="11">
        <f t="shared" si="1286"/>
        <v>0</v>
      </c>
      <c r="AU2152" s="11">
        <f t="shared" si="1286"/>
        <v>0</v>
      </c>
      <c r="AV2152" s="11">
        <f t="shared" si="1286"/>
        <v>11669613.401709402</v>
      </c>
      <c r="AW2152" s="11">
        <f t="shared" si="1286"/>
        <v>0</v>
      </c>
      <c r="AX2152" s="11">
        <f t="shared" si="1286"/>
        <v>0</v>
      </c>
      <c r="AY2152" s="11">
        <f t="shared" si="1286"/>
        <v>25688.495438637976</v>
      </c>
      <c r="AZ2152" s="11">
        <f t="shared" si="1286"/>
        <v>1</v>
      </c>
      <c r="BA2152" s="11">
        <f t="shared" si="1286"/>
        <v>1</v>
      </c>
      <c r="BB2152" s="11">
        <f t="shared" si="1286"/>
        <v>1</v>
      </c>
      <c r="BC2152" s="11">
        <f t="shared" si="1286"/>
        <v>1</v>
      </c>
      <c r="BD2152" s="11">
        <f t="shared" si="1286"/>
        <v>1</v>
      </c>
      <c r="BE2152" s="11">
        <f t="shared" si="1286"/>
        <v>1</v>
      </c>
      <c r="BF2152" s="15" t="str">
        <f t="shared" si="1260"/>
        <v>EN 10210</v>
      </c>
      <c r="BG2152" s="42">
        <v>29.3904</v>
      </c>
      <c r="BH2152" s="17">
        <f t="shared" si="1261"/>
        <v>150</v>
      </c>
      <c r="BI2152" s="17">
        <f t="shared" si="1262"/>
        <v>100</v>
      </c>
      <c r="BK2152" s="17">
        <f t="shared" si="1263"/>
        <v>8</v>
      </c>
      <c r="BM2152" s="17">
        <f t="shared" si="1249"/>
        <v>12</v>
      </c>
      <c r="BX2152" s="18">
        <f t="shared" si="1264"/>
        <v>3775.5751316061705</v>
      </c>
      <c r="BY2152" s="42">
        <v>0.5</v>
      </c>
      <c r="BZ2152" s="43">
        <f t="shared" si="1265"/>
        <v>16.87008344310906</v>
      </c>
      <c r="CA2152" s="18">
        <f t="shared" si="1266"/>
        <v>10081267.040767316</v>
      </c>
      <c r="CB2152" s="18">
        <f t="shared" si="1267"/>
        <v>134416.89387689755</v>
      </c>
      <c r="CC2152" s="18">
        <f t="shared" si="1268"/>
        <v>169156.29122921094</v>
      </c>
      <c r="CD2152" s="25">
        <f t="shared" si="1269"/>
        <v>1.2584451727037274</v>
      </c>
      <c r="CE2152" s="26">
        <f t="shared" si="1270"/>
        <v>51.673276596158999</v>
      </c>
      <c r="CF2152" s="18">
        <f t="shared" si="1271"/>
        <v>2564.2477193189875</v>
      </c>
      <c r="CG2152" s="18">
        <f t="shared" si="1272"/>
        <v>1764.2477193189873</v>
      </c>
      <c r="CH2152" s="18">
        <f t="shared" si="1273"/>
        <v>5356507.3038811367</v>
      </c>
      <c r="CI2152" s="18">
        <f t="shared" si="1274"/>
        <v>107130.14607762273</v>
      </c>
      <c r="CJ2152" s="18">
        <f t="shared" si="1275"/>
        <v>127850.09824623627</v>
      </c>
      <c r="CK2152" s="25">
        <f t="shared" si="1276"/>
        <v>1.1934091656479269</v>
      </c>
      <c r="CL2152" s="26">
        <f t="shared" si="1277"/>
        <v>37.665981804906366</v>
      </c>
      <c r="CZ2152" s="18">
        <f t="shared" si="1278"/>
        <v>11669613.401709402</v>
      </c>
      <c r="DC2152" s="18">
        <f t="shared" si="1279"/>
        <v>25688.495438637976</v>
      </c>
      <c r="DD2152" s="17">
        <f t="shared" si="1280"/>
        <v>1</v>
      </c>
      <c r="DE2152" s="17">
        <f t="shared" si="1281"/>
        <v>1</v>
      </c>
      <c r="DF2152" s="17">
        <f t="shared" si="1282"/>
        <v>1</v>
      </c>
      <c r="DG2152" s="17">
        <f t="shared" si="1283"/>
        <v>1</v>
      </c>
      <c r="DH2152" s="17">
        <f t="shared" si="1284"/>
        <v>1</v>
      </c>
      <c r="DI2152" s="17">
        <f t="shared" si="1285"/>
        <v>1</v>
      </c>
      <c r="DJ2152" s="20" t="s">
        <v>1879</v>
      </c>
    </row>
    <row r="2153" spans="1:114" x14ac:dyDescent="0.2">
      <c r="A2153" s="15" t="s">
        <v>105</v>
      </c>
      <c r="B2153" s="10" t="s">
        <v>2248</v>
      </c>
      <c r="C2153" s="11">
        <f t="shared" si="1257"/>
        <v>32.108383999999987</v>
      </c>
      <c r="D2153" s="11">
        <f t="shared" si="1254"/>
        <v>150</v>
      </c>
      <c r="E2153" s="11">
        <f t="shared" si="1254"/>
        <v>100</v>
      </c>
      <c r="F2153" s="11">
        <f t="shared" si="1254"/>
        <v>0</v>
      </c>
      <c r="G2153" s="11">
        <f t="shared" si="1254"/>
        <v>8.8000000000000007</v>
      </c>
      <c r="H2153" s="11">
        <f t="shared" si="1254"/>
        <v>0</v>
      </c>
      <c r="I2153" s="11">
        <f t="shared" si="1254"/>
        <v>13.200000000000001</v>
      </c>
      <c r="J2153" s="11">
        <f t="shared" si="1254"/>
        <v>0</v>
      </c>
      <c r="K2153" s="11">
        <f t="shared" si="1254"/>
        <v>0</v>
      </c>
      <c r="L2153" s="11">
        <f t="shared" si="1254"/>
        <v>0</v>
      </c>
      <c r="M2153" s="11">
        <f t="shared" si="1254"/>
        <v>0</v>
      </c>
      <c r="N2153" s="11">
        <f t="shared" si="1254"/>
        <v>0</v>
      </c>
      <c r="O2153" s="11">
        <f t="shared" si="1254"/>
        <v>0</v>
      </c>
      <c r="P2153" s="11">
        <f t="shared" si="1254"/>
        <v>0</v>
      </c>
      <c r="Q2153" s="11">
        <f t="shared" si="1253"/>
        <v>0</v>
      </c>
      <c r="R2153" s="11">
        <f t="shared" si="1253"/>
        <v>0</v>
      </c>
      <c r="S2153" s="11">
        <f t="shared" si="1253"/>
        <v>0</v>
      </c>
      <c r="T2153" s="11">
        <f t="shared" si="1253"/>
        <v>4128.4459092434663</v>
      </c>
      <c r="U2153" s="40">
        <f t="shared" si="1258"/>
        <v>0.5</v>
      </c>
      <c r="V2153" s="11">
        <f t="shared" si="1256"/>
        <v>15.428146308835977</v>
      </c>
      <c r="W2153" s="11">
        <f t="shared" si="1256"/>
        <v>10739313.683725715</v>
      </c>
      <c r="X2153" s="11">
        <f t="shared" si="1256"/>
        <v>143190.84911634287</v>
      </c>
      <c r="Y2153" s="11">
        <f t="shared" si="1256"/>
        <v>181728.87557326001</v>
      </c>
      <c r="Z2153" s="11">
        <f t="shared" si="1256"/>
        <v>1.2691374951314445</v>
      </c>
      <c r="AA2153" s="11">
        <f t="shared" si="1256"/>
        <v>51.0029110294047</v>
      </c>
      <c r="AB2153" s="11">
        <f t="shared" si="1256"/>
        <v>2838.7397403759742</v>
      </c>
      <c r="AC2153" s="11">
        <f t="shared" si="1255"/>
        <v>1958.7397403759744</v>
      </c>
      <c r="AD2153" s="11">
        <f t="shared" si="1255"/>
        <v>5695264.642797702</v>
      </c>
      <c r="AE2153" s="11">
        <f t="shared" si="1255"/>
        <v>113905.29285595405</v>
      </c>
      <c r="AF2153" s="11">
        <f t="shared" si="1255"/>
        <v>137248.38206386063</v>
      </c>
      <c r="AG2153" s="11">
        <f t="shared" si="1255"/>
        <v>1.2049341924560655</v>
      </c>
      <c r="AH2153" s="11">
        <f t="shared" si="1255"/>
        <v>37.141860561541442</v>
      </c>
      <c r="AI2153" s="11">
        <f t="shared" si="1259"/>
        <v>0</v>
      </c>
      <c r="AJ2153" s="11">
        <f t="shared" si="1259"/>
        <v>0</v>
      </c>
      <c r="AK2153" s="11">
        <f t="shared" si="1259"/>
        <v>0</v>
      </c>
      <c r="AL2153" s="11">
        <f t="shared" si="1259"/>
        <v>0</v>
      </c>
      <c r="AM2153" s="11">
        <f t="shared" si="1259"/>
        <v>0</v>
      </c>
      <c r="AN2153" s="11">
        <f t="shared" si="1259"/>
        <v>0</v>
      </c>
      <c r="AO2153" s="11">
        <f t="shared" si="1259"/>
        <v>0</v>
      </c>
      <c r="AP2153" s="11">
        <f t="shared" si="1286"/>
        <v>0</v>
      </c>
      <c r="AQ2153" s="11">
        <f t="shared" si="1286"/>
        <v>0</v>
      </c>
      <c r="AR2153" s="11">
        <f t="shared" si="1286"/>
        <v>0</v>
      </c>
      <c r="AS2153" s="11">
        <f t="shared" si="1286"/>
        <v>0</v>
      </c>
      <c r="AT2153" s="11">
        <f t="shared" si="1286"/>
        <v>0</v>
      </c>
      <c r="AU2153" s="11">
        <f t="shared" si="1286"/>
        <v>0</v>
      </c>
      <c r="AV2153" s="11">
        <f t="shared" si="1286"/>
        <v>12558437.662579</v>
      </c>
      <c r="AW2153" s="11">
        <f t="shared" si="1286"/>
        <v>0</v>
      </c>
      <c r="AX2153" s="11">
        <f t="shared" si="1286"/>
        <v>0</v>
      </c>
      <c r="AY2153" s="11">
        <f t="shared" si="1286"/>
        <v>25223.079480751949</v>
      </c>
      <c r="AZ2153" s="11">
        <f t="shared" si="1286"/>
        <v>1</v>
      </c>
      <c r="BA2153" s="11">
        <f t="shared" si="1286"/>
        <v>1</v>
      </c>
      <c r="BB2153" s="11">
        <f t="shared" si="1286"/>
        <v>1</v>
      </c>
      <c r="BC2153" s="11">
        <f t="shared" si="1286"/>
        <v>1</v>
      </c>
      <c r="BD2153" s="11">
        <f t="shared" si="1286"/>
        <v>1</v>
      </c>
      <c r="BE2153" s="11">
        <f t="shared" si="1286"/>
        <v>1</v>
      </c>
      <c r="BF2153" s="15" t="str">
        <f t="shared" si="1260"/>
        <v>EN 10210</v>
      </c>
      <c r="BG2153" s="42">
        <v>32.108383999999987</v>
      </c>
      <c r="BH2153" s="17">
        <f t="shared" si="1261"/>
        <v>150</v>
      </c>
      <c r="BI2153" s="17">
        <f t="shared" si="1262"/>
        <v>100</v>
      </c>
      <c r="BK2153" s="17">
        <f t="shared" si="1263"/>
        <v>8.8000000000000007</v>
      </c>
      <c r="BM2153" s="17">
        <f t="shared" si="1249"/>
        <v>13.200000000000001</v>
      </c>
      <c r="BX2153" s="18">
        <f t="shared" si="1264"/>
        <v>4128.4459092434663</v>
      </c>
      <c r="BY2153" s="42">
        <v>0.5</v>
      </c>
      <c r="BZ2153" s="43">
        <f t="shared" si="1265"/>
        <v>15.428146308835977</v>
      </c>
      <c r="CA2153" s="18">
        <f t="shared" si="1266"/>
        <v>10739313.683725715</v>
      </c>
      <c r="CB2153" s="18">
        <f t="shared" si="1267"/>
        <v>143190.84911634287</v>
      </c>
      <c r="CC2153" s="18">
        <f t="shared" si="1268"/>
        <v>181728.87557326001</v>
      </c>
      <c r="CD2153" s="25">
        <f t="shared" si="1269"/>
        <v>1.2691374951314445</v>
      </c>
      <c r="CE2153" s="26">
        <f t="shared" si="1270"/>
        <v>51.0029110294047</v>
      </c>
      <c r="CF2153" s="18">
        <f t="shared" si="1271"/>
        <v>2838.7397403759742</v>
      </c>
      <c r="CG2153" s="18">
        <f t="shared" si="1272"/>
        <v>1958.7397403759744</v>
      </c>
      <c r="CH2153" s="18">
        <f t="shared" si="1273"/>
        <v>5695264.642797702</v>
      </c>
      <c r="CI2153" s="18">
        <f t="shared" si="1274"/>
        <v>113905.29285595405</v>
      </c>
      <c r="CJ2153" s="18">
        <f t="shared" si="1275"/>
        <v>137248.38206386063</v>
      </c>
      <c r="CK2153" s="25">
        <f t="shared" si="1276"/>
        <v>1.2049341924560655</v>
      </c>
      <c r="CL2153" s="26">
        <f t="shared" si="1277"/>
        <v>37.141860561541442</v>
      </c>
      <c r="CZ2153" s="18">
        <f t="shared" si="1278"/>
        <v>12558437.662579</v>
      </c>
      <c r="DC2153" s="18">
        <f t="shared" si="1279"/>
        <v>25223.079480751949</v>
      </c>
      <c r="DD2153" s="17">
        <f t="shared" si="1280"/>
        <v>1</v>
      </c>
      <c r="DE2153" s="17">
        <f t="shared" si="1281"/>
        <v>1</v>
      </c>
      <c r="DF2153" s="17">
        <f t="shared" si="1282"/>
        <v>1</v>
      </c>
      <c r="DG2153" s="17">
        <f t="shared" si="1283"/>
        <v>1</v>
      </c>
      <c r="DH2153" s="17">
        <f t="shared" si="1284"/>
        <v>1</v>
      </c>
      <c r="DI2153" s="17">
        <f t="shared" si="1285"/>
        <v>1</v>
      </c>
      <c r="DJ2153" s="20" t="s">
        <v>1879</v>
      </c>
    </row>
    <row r="2154" spans="1:114" x14ac:dyDescent="0.2">
      <c r="A2154" s="15" t="s">
        <v>105</v>
      </c>
      <c r="B2154" s="10" t="s">
        <v>2249</v>
      </c>
      <c r="C2154" s="11">
        <f t="shared" si="1257"/>
        <v>36.11</v>
      </c>
      <c r="D2154" s="11">
        <f t="shared" si="1254"/>
        <v>150</v>
      </c>
      <c r="E2154" s="11">
        <f t="shared" si="1254"/>
        <v>100</v>
      </c>
      <c r="F2154" s="11">
        <f t="shared" si="1254"/>
        <v>0</v>
      </c>
      <c r="G2154" s="11">
        <f t="shared" si="1254"/>
        <v>10</v>
      </c>
      <c r="H2154" s="11">
        <f t="shared" si="1254"/>
        <v>0</v>
      </c>
      <c r="I2154" s="11">
        <f t="shared" si="1254"/>
        <v>15</v>
      </c>
      <c r="J2154" s="11">
        <f t="shared" si="1254"/>
        <v>0</v>
      </c>
      <c r="K2154" s="11">
        <f t="shared" si="1254"/>
        <v>0</v>
      </c>
      <c r="L2154" s="11">
        <f t="shared" si="1254"/>
        <v>0</v>
      </c>
      <c r="M2154" s="11">
        <f t="shared" si="1254"/>
        <v>0</v>
      </c>
      <c r="N2154" s="11">
        <f t="shared" si="1254"/>
        <v>0</v>
      </c>
      <c r="O2154" s="11">
        <f t="shared" si="1254"/>
        <v>0</v>
      </c>
      <c r="P2154" s="11">
        <f t="shared" si="1254"/>
        <v>0</v>
      </c>
      <c r="Q2154" s="11">
        <f t="shared" si="1253"/>
        <v>0</v>
      </c>
      <c r="R2154" s="11">
        <f t="shared" si="1253"/>
        <v>0</v>
      </c>
      <c r="S2154" s="11">
        <f t="shared" si="1253"/>
        <v>0</v>
      </c>
      <c r="T2154" s="11">
        <f t="shared" si="1253"/>
        <v>4649.3361431346411</v>
      </c>
      <c r="U2154" s="40">
        <f t="shared" si="1258"/>
        <v>0.5</v>
      </c>
      <c r="V2154" s="11">
        <f t="shared" si="1256"/>
        <v>13.699647767988678</v>
      </c>
      <c r="W2154" s="11">
        <f t="shared" si="1256"/>
        <v>11616961.36247826</v>
      </c>
      <c r="X2154" s="11">
        <f t="shared" si="1256"/>
        <v>154892.81816637679</v>
      </c>
      <c r="Y2154" s="11">
        <f t="shared" si="1256"/>
        <v>199165.18640512921</v>
      </c>
      <c r="Z2154" s="11">
        <f t="shared" si="1256"/>
        <v>1.2858258295177871</v>
      </c>
      <c r="AA2154" s="11">
        <f t="shared" si="1256"/>
        <v>49.986277888681506</v>
      </c>
      <c r="AB2154" s="11">
        <f t="shared" si="1256"/>
        <v>3256.6370614359175</v>
      </c>
      <c r="AC2154" s="11">
        <f t="shared" si="1255"/>
        <v>2256.6370614359175</v>
      </c>
      <c r="AD2154" s="11">
        <f t="shared" si="1255"/>
        <v>6144100.2056192467</v>
      </c>
      <c r="AE2154" s="11">
        <f t="shared" si="1255"/>
        <v>122882.00411238494</v>
      </c>
      <c r="AF2154" s="11">
        <f t="shared" si="1255"/>
        <v>150249.25986923126</v>
      </c>
      <c r="AG2154" s="11">
        <f t="shared" si="1255"/>
        <v>1.222711665182616</v>
      </c>
      <c r="AH2154" s="11">
        <f t="shared" si="1255"/>
        <v>36.352448832106269</v>
      </c>
      <c r="AI2154" s="11">
        <f t="shared" si="1259"/>
        <v>0</v>
      </c>
      <c r="AJ2154" s="11">
        <f t="shared" si="1259"/>
        <v>0</v>
      </c>
      <c r="AK2154" s="11">
        <f t="shared" si="1259"/>
        <v>0</v>
      </c>
      <c r="AL2154" s="11">
        <f t="shared" si="1259"/>
        <v>0</v>
      </c>
      <c r="AM2154" s="11">
        <f t="shared" si="1259"/>
        <v>0</v>
      </c>
      <c r="AN2154" s="11">
        <f t="shared" si="1259"/>
        <v>0</v>
      </c>
      <c r="AO2154" s="11">
        <f t="shared" si="1259"/>
        <v>0</v>
      </c>
      <c r="AP2154" s="11">
        <f t="shared" si="1286"/>
        <v>0</v>
      </c>
      <c r="AQ2154" s="11">
        <f t="shared" si="1286"/>
        <v>0</v>
      </c>
      <c r="AR2154" s="11">
        <f t="shared" si="1286"/>
        <v>0</v>
      </c>
      <c r="AS2154" s="11">
        <f t="shared" si="1286"/>
        <v>0</v>
      </c>
      <c r="AT2154" s="11">
        <f t="shared" si="1286"/>
        <v>0</v>
      </c>
      <c r="AU2154" s="11">
        <f t="shared" si="1286"/>
        <v>0</v>
      </c>
      <c r="AV2154" s="11">
        <f t="shared" si="1286"/>
        <v>13805217.391304348</v>
      </c>
      <c r="AW2154" s="11">
        <f t="shared" si="1286"/>
        <v>0</v>
      </c>
      <c r="AX2154" s="11">
        <f t="shared" si="1286"/>
        <v>0</v>
      </c>
      <c r="AY2154" s="11">
        <f t="shared" si="1286"/>
        <v>24513.274122871833</v>
      </c>
      <c r="AZ2154" s="11">
        <f t="shared" si="1286"/>
        <v>1</v>
      </c>
      <c r="BA2154" s="11">
        <f t="shared" si="1286"/>
        <v>1</v>
      </c>
      <c r="BB2154" s="11">
        <f t="shared" si="1286"/>
        <v>1</v>
      </c>
      <c r="BC2154" s="11">
        <f t="shared" si="1286"/>
        <v>1</v>
      </c>
      <c r="BD2154" s="11">
        <f t="shared" si="1286"/>
        <v>1</v>
      </c>
      <c r="BE2154" s="11">
        <f t="shared" si="1286"/>
        <v>1</v>
      </c>
      <c r="BF2154" s="15" t="str">
        <f t="shared" si="1260"/>
        <v>EN 10210</v>
      </c>
      <c r="BG2154" s="42">
        <v>36.11</v>
      </c>
      <c r="BH2154" s="17">
        <f t="shared" si="1261"/>
        <v>150</v>
      </c>
      <c r="BI2154" s="17">
        <f t="shared" si="1262"/>
        <v>100</v>
      </c>
      <c r="BK2154" s="17">
        <f t="shared" si="1263"/>
        <v>10</v>
      </c>
      <c r="BM2154" s="17">
        <f t="shared" si="1249"/>
        <v>15</v>
      </c>
      <c r="BX2154" s="18">
        <f t="shared" si="1264"/>
        <v>4649.3361431346411</v>
      </c>
      <c r="BY2154" s="42">
        <v>0.5</v>
      </c>
      <c r="BZ2154" s="43">
        <f t="shared" si="1265"/>
        <v>13.699647767988678</v>
      </c>
      <c r="CA2154" s="18">
        <f t="shared" si="1266"/>
        <v>11616961.36247826</v>
      </c>
      <c r="CB2154" s="18">
        <f t="shared" si="1267"/>
        <v>154892.81816637679</v>
      </c>
      <c r="CC2154" s="18">
        <f t="shared" si="1268"/>
        <v>199165.18640512921</v>
      </c>
      <c r="CD2154" s="25">
        <f t="shared" si="1269"/>
        <v>1.2858258295177871</v>
      </c>
      <c r="CE2154" s="26">
        <f t="shared" si="1270"/>
        <v>49.986277888681506</v>
      </c>
      <c r="CF2154" s="18">
        <f t="shared" si="1271"/>
        <v>3256.6370614359175</v>
      </c>
      <c r="CG2154" s="18">
        <f t="shared" si="1272"/>
        <v>2256.6370614359175</v>
      </c>
      <c r="CH2154" s="18">
        <f t="shared" si="1273"/>
        <v>6144100.2056192467</v>
      </c>
      <c r="CI2154" s="18">
        <f t="shared" si="1274"/>
        <v>122882.00411238494</v>
      </c>
      <c r="CJ2154" s="18">
        <f t="shared" si="1275"/>
        <v>150249.25986923126</v>
      </c>
      <c r="CK2154" s="25">
        <f t="shared" si="1276"/>
        <v>1.222711665182616</v>
      </c>
      <c r="CL2154" s="26">
        <f t="shared" si="1277"/>
        <v>36.352448832106269</v>
      </c>
      <c r="CZ2154" s="18">
        <f t="shared" si="1278"/>
        <v>13805217.391304348</v>
      </c>
      <c r="DC2154" s="18">
        <f t="shared" si="1279"/>
        <v>24513.274122871833</v>
      </c>
      <c r="DD2154" s="17">
        <f t="shared" si="1280"/>
        <v>1</v>
      </c>
      <c r="DE2154" s="17">
        <f t="shared" si="1281"/>
        <v>1</v>
      </c>
      <c r="DF2154" s="17">
        <f t="shared" si="1282"/>
        <v>1</v>
      </c>
      <c r="DG2154" s="17">
        <f t="shared" si="1283"/>
        <v>1</v>
      </c>
      <c r="DH2154" s="17">
        <f t="shared" si="1284"/>
        <v>1</v>
      </c>
      <c r="DI2154" s="17">
        <f t="shared" si="1285"/>
        <v>1</v>
      </c>
      <c r="DJ2154" s="20" t="s">
        <v>1879</v>
      </c>
    </row>
    <row r="2155" spans="1:114" x14ac:dyDescent="0.2">
      <c r="A2155" s="15" t="s">
        <v>105</v>
      </c>
      <c r="B2155" s="10" t="s">
        <v>2250</v>
      </c>
      <c r="C2155" s="11">
        <f t="shared" si="1257"/>
        <v>39.375599999999999</v>
      </c>
      <c r="D2155" s="11">
        <f t="shared" si="1254"/>
        <v>150</v>
      </c>
      <c r="E2155" s="11">
        <f t="shared" si="1254"/>
        <v>100</v>
      </c>
      <c r="F2155" s="11">
        <f t="shared" si="1254"/>
        <v>0</v>
      </c>
      <c r="G2155" s="11">
        <f t="shared" si="1254"/>
        <v>11</v>
      </c>
      <c r="H2155" s="11">
        <f t="shared" si="1254"/>
        <v>0</v>
      </c>
      <c r="I2155" s="11">
        <f t="shared" si="1254"/>
        <v>22</v>
      </c>
      <c r="J2155" s="11">
        <f t="shared" si="1254"/>
        <v>0</v>
      </c>
      <c r="K2155" s="11">
        <f t="shared" si="1254"/>
        <v>0</v>
      </c>
      <c r="L2155" s="11">
        <f t="shared" si="1254"/>
        <v>0</v>
      </c>
      <c r="M2155" s="11">
        <f t="shared" si="1254"/>
        <v>0</v>
      </c>
      <c r="N2155" s="11">
        <f t="shared" si="1254"/>
        <v>0</v>
      </c>
      <c r="O2155" s="11">
        <f t="shared" si="1254"/>
        <v>0</v>
      </c>
      <c r="P2155" s="11">
        <f t="shared" si="1254"/>
        <v>0</v>
      </c>
      <c r="Q2155" s="11">
        <f t="shared" si="1253"/>
        <v>0</v>
      </c>
      <c r="R2155" s="11">
        <f t="shared" si="1253"/>
        <v>0</v>
      </c>
      <c r="S2155" s="11">
        <f t="shared" si="1253"/>
        <v>0</v>
      </c>
      <c r="T2155" s="11">
        <f t="shared" si="1253"/>
        <v>5637.0616886749194</v>
      </c>
      <c r="U2155" s="40">
        <f t="shared" si="1258"/>
        <v>0.5</v>
      </c>
      <c r="V2155" s="11">
        <f t="shared" si="1256"/>
        <v>11.299196466820273</v>
      </c>
      <c r="W2155" s="11">
        <f t="shared" si="1256"/>
        <v>11639767.788267067</v>
      </c>
      <c r="X2155" s="11">
        <f t="shared" si="1256"/>
        <v>155196.9038435609</v>
      </c>
      <c r="Y2155" s="11">
        <f t="shared" si="1256"/>
        <v>204340.53599438327</v>
      </c>
      <c r="Z2155" s="11">
        <f t="shared" si="1256"/>
        <v>1.3166534314393241</v>
      </c>
      <c r="AA2155" s="11">
        <f t="shared" si="1256"/>
        <v>45.440778626299881</v>
      </c>
      <c r="AB2155" s="11">
        <f t="shared" si="1256"/>
        <v>3748.6635554218246</v>
      </c>
      <c r="AC2155" s="11">
        <f t="shared" si="1255"/>
        <v>2648.6635554218246</v>
      </c>
      <c r="AD2155" s="11">
        <f t="shared" si="1255"/>
        <v>6193355.7106865402</v>
      </c>
      <c r="AE2155" s="11">
        <f t="shared" si="1255"/>
        <v>123867.11421373081</v>
      </c>
      <c r="AF2155" s="11">
        <f t="shared" si="1255"/>
        <v>154623.94710883769</v>
      </c>
      <c r="AG2155" s="11">
        <f t="shared" si="1255"/>
        <v>1.2483050734679784</v>
      </c>
      <c r="AH2155" s="11">
        <f t="shared" si="1255"/>
        <v>33.146419181172845</v>
      </c>
      <c r="AI2155" s="11">
        <f t="shared" si="1259"/>
        <v>0</v>
      </c>
      <c r="AJ2155" s="11">
        <f t="shared" si="1259"/>
        <v>0</v>
      </c>
      <c r="AK2155" s="11">
        <f t="shared" si="1259"/>
        <v>0</v>
      </c>
      <c r="AL2155" s="11">
        <f t="shared" si="1259"/>
        <v>0</v>
      </c>
      <c r="AM2155" s="11">
        <f t="shared" si="1259"/>
        <v>0</v>
      </c>
      <c r="AN2155" s="11">
        <f t="shared" si="1259"/>
        <v>0</v>
      </c>
      <c r="AO2155" s="11">
        <f t="shared" si="1259"/>
        <v>0</v>
      </c>
      <c r="AP2155" s="11">
        <f t="shared" si="1286"/>
        <v>0</v>
      </c>
      <c r="AQ2155" s="11">
        <f t="shared" si="1286"/>
        <v>0</v>
      </c>
      <c r="AR2155" s="11">
        <f t="shared" si="1286"/>
        <v>0</v>
      </c>
      <c r="AS2155" s="11">
        <f t="shared" si="1286"/>
        <v>0</v>
      </c>
      <c r="AT2155" s="11">
        <f t="shared" si="1286"/>
        <v>0</v>
      </c>
      <c r="AU2155" s="11">
        <f t="shared" si="1286"/>
        <v>0</v>
      </c>
      <c r="AV2155" s="11">
        <f t="shared" si="1286"/>
        <v>14767175.885964911</v>
      </c>
      <c r="AW2155" s="11">
        <f t="shared" si="1286"/>
        <v>0</v>
      </c>
      <c r="AX2155" s="11">
        <f t="shared" si="1286"/>
        <v>0</v>
      </c>
      <c r="AY2155" s="11">
        <f t="shared" si="1286"/>
        <v>23443.658888554564</v>
      </c>
      <c r="AZ2155" s="11">
        <f t="shared" si="1286"/>
        <v>1</v>
      </c>
      <c r="BA2155" s="11">
        <f t="shared" si="1286"/>
        <v>1</v>
      </c>
      <c r="BB2155" s="11">
        <f t="shared" si="1286"/>
        <v>1</v>
      </c>
      <c r="BC2155" s="11">
        <f t="shared" si="1286"/>
        <v>1</v>
      </c>
      <c r="BD2155" s="11">
        <f t="shared" si="1286"/>
        <v>1</v>
      </c>
      <c r="BE2155" s="11">
        <f t="shared" si="1286"/>
        <v>1</v>
      </c>
      <c r="BF2155" s="15" t="str">
        <f t="shared" si="1260"/>
        <v>EN 10210</v>
      </c>
      <c r="BG2155" s="42">
        <v>39.375599999999999</v>
      </c>
      <c r="BH2155" s="17">
        <f t="shared" si="1261"/>
        <v>150</v>
      </c>
      <c r="BI2155" s="17">
        <f t="shared" si="1262"/>
        <v>100</v>
      </c>
      <c r="BK2155" s="17">
        <f t="shared" si="1263"/>
        <v>11</v>
      </c>
      <c r="BM2155" s="17">
        <f t="shared" si="1249"/>
        <v>22</v>
      </c>
      <c r="BX2155" s="18">
        <f t="shared" si="1264"/>
        <v>5637.0616886749194</v>
      </c>
      <c r="BY2155" s="42">
        <v>0.5</v>
      </c>
      <c r="BZ2155" s="43">
        <f t="shared" si="1265"/>
        <v>11.299196466820273</v>
      </c>
      <c r="CA2155" s="18">
        <f t="shared" si="1266"/>
        <v>11639767.788267067</v>
      </c>
      <c r="CB2155" s="18">
        <f t="shared" si="1267"/>
        <v>155196.9038435609</v>
      </c>
      <c r="CC2155" s="18">
        <f t="shared" si="1268"/>
        <v>204340.53599438327</v>
      </c>
      <c r="CD2155" s="25">
        <f t="shared" si="1269"/>
        <v>1.3166534314393241</v>
      </c>
      <c r="CE2155" s="26">
        <f t="shared" si="1270"/>
        <v>45.440778626299881</v>
      </c>
      <c r="CF2155" s="18">
        <f t="shared" si="1271"/>
        <v>3748.6635554218246</v>
      </c>
      <c r="CG2155" s="18">
        <f t="shared" si="1272"/>
        <v>2648.6635554218246</v>
      </c>
      <c r="CH2155" s="18">
        <f t="shared" si="1273"/>
        <v>6193355.7106865402</v>
      </c>
      <c r="CI2155" s="18">
        <f t="shared" si="1274"/>
        <v>123867.11421373081</v>
      </c>
      <c r="CJ2155" s="18">
        <f t="shared" si="1275"/>
        <v>154623.94710883769</v>
      </c>
      <c r="CK2155" s="25">
        <f t="shared" si="1276"/>
        <v>1.2483050734679784</v>
      </c>
      <c r="CL2155" s="26">
        <f t="shared" si="1277"/>
        <v>33.146419181172845</v>
      </c>
      <c r="CZ2155" s="18">
        <f t="shared" si="1278"/>
        <v>14767175.885964911</v>
      </c>
      <c r="DC2155" s="18">
        <f t="shared" si="1279"/>
        <v>23443.658888554564</v>
      </c>
      <c r="DD2155" s="17">
        <f t="shared" si="1280"/>
        <v>1</v>
      </c>
      <c r="DE2155" s="17">
        <f t="shared" si="1281"/>
        <v>1</v>
      </c>
      <c r="DF2155" s="17">
        <f t="shared" si="1282"/>
        <v>1</v>
      </c>
      <c r="DG2155" s="17">
        <f t="shared" si="1283"/>
        <v>1</v>
      </c>
      <c r="DH2155" s="17">
        <f t="shared" si="1284"/>
        <v>1</v>
      </c>
      <c r="DI2155" s="17">
        <f t="shared" si="1285"/>
        <v>1</v>
      </c>
      <c r="DJ2155" s="20" t="s">
        <v>1879</v>
      </c>
    </row>
    <row r="2156" spans="1:114" x14ac:dyDescent="0.2">
      <c r="A2156" s="15" t="s">
        <v>105</v>
      </c>
      <c r="B2156" s="10" t="s">
        <v>2251</v>
      </c>
      <c r="C2156" s="11">
        <f t="shared" si="1257"/>
        <v>44.15625</v>
      </c>
      <c r="D2156" s="11">
        <f t="shared" si="1254"/>
        <v>150</v>
      </c>
      <c r="E2156" s="11">
        <f t="shared" si="1254"/>
        <v>100</v>
      </c>
      <c r="F2156" s="11">
        <f t="shared" si="1254"/>
        <v>0</v>
      </c>
      <c r="G2156" s="11">
        <f t="shared" si="1254"/>
        <v>12.5</v>
      </c>
      <c r="H2156" s="11">
        <f t="shared" si="1254"/>
        <v>0</v>
      </c>
      <c r="I2156" s="11">
        <f t="shared" si="1254"/>
        <v>25</v>
      </c>
      <c r="J2156" s="11">
        <f t="shared" si="1254"/>
        <v>0</v>
      </c>
      <c r="K2156" s="11">
        <f t="shared" si="1254"/>
        <v>0</v>
      </c>
      <c r="L2156" s="11">
        <f t="shared" si="1254"/>
        <v>0</v>
      </c>
      <c r="M2156" s="11">
        <f t="shared" si="1254"/>
        <v>0</v>
      </c>
      <c r="N2156" s="11">
        <f t="shared" si="1254"/>
        <v>0</v>
      </c>
      <c r="O2156" s="11">
        <f t="shared" si="1254"/>
        <v>0</v>
      </c>
      <c r="P2156" s="11">
        <f t="shared" si="1254"/>
        <v>0</v>
      </c>
      <c r="Q2156" s="11">
        <f t="shared" si="1253"/>
        <v>0</v>
      </c>
      <c r="R2156" s="11">
        <f t="shared" si="1253"/>
        <v>0</v>
      </c>
      <c r="S2156" s="11">
        <f t="shared" si="1253"/>
        <v>0</v>
      </c>
      <c r="T2156" s="11">
        <f t="shared" si="1253"/>
        <v>6426.9908169872415</v>
      </c>
      <c r="U2156" s="40">
        <f t="shared" si="1258"/>
        <v>0.5</v>
      </c>
      <c r="V2156" s="11">
        <f t="shared" si="1256"/>
        <v>9.9104338763908988</v>
      </c>
      <c r="W2156" s="11">
        <f t="shared" si="1256"/>
        <v>12249899.496233109</v>
      </c>
      <c r="X2156" s="11">
        <f t="shared" si="1256"/>
        <v>163331.99328310814</v>
      </c>
      <c r="Y2156" s="11">
        <f t="shared" si="1256"/>
        <v>219643.01393980515</v>
      </c>
      <c r="Z2156" s="11">
        <f t="shared" si="1256"/>
        <v>1.3447641795388579</v>
      </c>
      <c r="AA2156" s="11">
        <f t="shared" si="1256"/>
        <v>43.657857912553183</v>
      </c>
      <c r="AB2156" s="11">
        <f t="shared" si="1256"/>
        <v>4329.3692606170262</v>
      </c>
      <c r="AC2156" s="11">
        <f t="shared" si="1255"/>
        <v>3079.3692606170262</v>
      </c>
      <c r="AD2156" s="11">
        <f t="shared" si="1255"/>
        <v>6512667.087128493</v>
      </c>
      <c r="AE2156" s="11">
        <f t="shared" si="1255"/>
        <v>130253.34174256986</v>
      </c>
      <c r="AF2156" s="11">
        <f t="shared" si="1255"/>
        <v>166096.28242437949</v>
      </c>
      <c r="AG2156" s="11">
        <f t="shared" si="1255"/>
        <v>1.275178664917856</v>
      </c>
      <c r="AH2156" s="11">
        <f t="shared" si="1255"/>
        <v>31.832855628378169</v>
      </c>
      <c r="AI2156" s="11">
        <f t="shared" si="1259"/>
        <v>0</v>
      </c>
      <c r="AJ2156" s="11">
        <f t="shared" si="1259"/>
        <v>0</v>
      </c>
      <c r="AK2156" s="11">
        <f t="shared" si="1259"/>
        <v>0</v>
      </c>
      <c r="AL2156" s="11">
        <f t="shared" si="1259"/>
        <v>0</v>
      </c>
      <c r="AM2156" s="11">
        <f t="shared" si="1259"/>
        <v>0</v>
      </c>
      <c r="AN2156" s="11">
        <f t="shared" si="1259"/>
        <v>0</v>
      </c>
      <c r="AO2156" s="11">
        <f t="shared" si="1259"/>
        <v>0</v>
      </c>
      <c r="AP2156" s="11">
        <f t="shared" si="1286"/>
        <v>0</v>
      </c>
      <c r="AQ2156" s="11">
        <f t="shared" si="1286"/>
        <v>0</v>
      </c>
      <c r="AR2156" s="11">
        <f t="shared" si="1286"/>
        <v>0</v>
      </c>
      <c r="AS2156" s="11">
        <f t="shared" si="1286"/>
        <v>0</v>
      </c>
      <c r="AT2156" s="11">
        <f t="shared" si="1286"/>
        <v>0</v>
      </c>
      <c r="AU2156" s="11">
        <f t="shared" si="1286"/>
        <v>0</v>
      </c>
      <c r="AV2156" s="11">
        <f t="shared" si="1286"/>
        <v>16083441.840277778</v>
      </c>
      <c r="AW2156" s="11">
        <f t="shared" si="1286"/>
        <v>0</v>
      </c>
      <c r="AX2156" s="11">
        <f t="shared" si="1286"/>
        <v>0</v>
      </c>
      <c r="AY2156" s="11">
        <f t="shared" si="1286"/>
        <v>22385.923151542564</v>
      </c>
      <c r="AZ2156" s="11">
        <f t="shared" si="1286"/>
        <v>1</v>
      </c>
      <c r="BA2156" s="11">
        <f t="shared" si="1286"/>
        <v>1</v>
      </c>
      <c r="BB2156" s="11">
        <f t="shared" si="1286"/>
        <v>1</v>
      </c>
      <c r="BC2156" s="11">
        <f t="shared" si="1286"/>
        <v>1</v>
      </c>
      <c r="BD2156" s="11">
        <f t="shared" si="1286"/>
        <v>1</v>
      </c>
      <c r="BE2156" s="11">
        <f t="shared" si="1286"/>
        <v>1</v>
      </c>
      <c r="BF2156" s="15" t="str">
        <f t="shared" si="1260"/>
        <v>EN 10210</v>
      </c>
      <c r="BG2156" s="42">
        <v>44.15625</v>
      </c>
      <c r="BH2156" s="17">
        <f t="shared" si="1261"/>
        <v>150</v>
      </c>
      <c r="BI2156" s="17">
        <f t="shared" si="1262"/>
        <v>100</v>
      </c>
      <c r="BK2156" s="17">
        <f t="shared" si="1263"/>
        <v>12.5</v>
      </c>
      <c r="BM2156" s="17">
        <f t="shared" si="1249"/>
        <v>25</v>
      </c>
      <c r="BX2156" s="18">
        <f t="shared" si="1264"/>
        <v>6426.9908169872415</v>
      </c>
      <c r="BY2156" s="42">
        <v>0.5</v>
      </c>
      <c r="BZ2156" s="43">
        <f t="shared" si="1265"/>
        <v>9.9104338763908988</v>
      </c>
      <c r="CA2156" s="18">
        <f t="shared" si="1266"/>
        <v>12249899.496233109</v>
      </c>
      <c r="CB2156" s="18">
        <f t="shared" si="1267"/>
        <v>163331.99328310814</v>
      </c>
      <c r="CC2156" s="18">
        <f t="shared" si="1268"/>
        <v>219643.01393980515</v>
      </c>
      <c r="CD2156" s="25">
        <f t="shared" si="1269"/>
        <v>1.3447641795388579</v>
      </c>
      <c r="CE2156" s="26">
        <f t="shared" si="1270"/>
        <v>43.657857912553183</v>
      </c>
      <c r="CF2156" s="18">
        <f t="shared" si="1271"/>
        <v>4329.3692606170262</v>
      </c>
      <c r="CG2156" s="18">
        <f t="shared" si="1272"/>
        <v>3079.3692606170262</v>
      </c>
      <c r="CH2156" s="18">
        <f t="shared" si="1273"/>
        <v>6512667.087128493</v>
      </c>
      <c r="CI2156" s="18">
        <f t="shared" si="1274"/>
        <v>130253.34174256986</v>
      </c>
      <c r="CJ2156" s="18">
        <f t="shared" si="1275"/>
        <v>166096.28242437949</v>
      </c>
      <c r="CK2156" s="25">
        <f t="shared" si="1276"/>
        <v>1.275178664917856</v>
      </c>
      <c r="CL2156" s="26">
        <f t="shared" si="1277"/>
        <v>31.832855628378169</v>
      </c>
      <c r="CZ2156" s="18">
        <f t="shared" si="1278"/>
        <v>16083441.840277778</v>
      </c>
      <c r="DC2156" s="18">
        <f t="shared" si="1279"/>
        <v>22385.923151542564</v>
      </c>
      <c r="DD2156" s="17">
        <f t="shared" si="1280"/>
        <v>1</v>
      </c>
      <c r="DE2156" s="17">
        <f t="shared" si="1281"/>
        <v>1</v>
      </c>
      <c r="DF2156" s="17">
        <f t="shared" si="1282"/>
        <v>1</v>
      </c>
      <c r="DG2156" s="17">
        <f t="shared" si="1283"/>
        <v>1</v>
      </c>
      <c r="DH2156" s="17">
        <f t="shared" si="1284"/>
        <v>1</v>
      </c>
      <c r="DI2156" s="17">
        <f t="shared" si="1285"/>
        <v>1</v>
      </c>
      <c r="DJ2156" s="20" t="s">
        <v>1879</v>
      </c>
    </row>
    <row r="2157" spans="1:114" x14ac:dyDescent="0.2">
      <c r="A2157" s="15" t="s">
        <v>105</v>
      </c>
      <c r="B2157" s="10" t="s">
        <v>2252</v>
      </c>
      <c r="C2157" s="11">
        <f t="shared" si="1257"/>
        <v>49.403504000000005</v>
      </c>
      <c r="D2157" s="11">
        <f t="shared" si="1254"/>
        <v>150</v>
      </c>
      <c r="E2157" s="11">
        <f t="shared" si="1254"/>
        <v>100</v>
      </c>
      <c r="F2157" s="11">
        <f t="shared" si="1254"/>
        <v>0</v>
      </c>
      <c r="G2157" s="11">
        <f t="shared" si="1254"/>
        <v>14.2</v>
      </c>
      <c r="H2157" s="11">
        <f t="shared" si="1254"/>
        <v>0</v>
      </c>
      <c r="I2157" s="11">
        <f t="shared" si="1254"/>
        <v>28.4</v>
      </c>
      <c r="J2157" s="11">
        <f t="shared" si="1254"/>
        <v>0</v>
      </c>
      <c r="K2157" s="11">
        <f t="shared" si="1254"/>
        <v>0</v>
      </c>
      <c r="L2157" s="11">
        <f t="shared" si="1254"/>
        <v>0</v>
      </c>
      <c r="M2157" s="11">
        <f t="shared" si="1254"/>
        <v>0</v>
      </c>
      <c r="N2157" s="11">
        <f t="shared" si="1254"/>
        <v>0</v>
      </c>
      <c r="O2157" s="11">
        <f t="shared" si="1254"/>
        <v>0</v>
      </c>
      <c r="P2157" s="11">
        <f t="shared" si="1254"/>
        <v>0</v>
      </c>
      <c r="Q2157" s="11">
        <f t="shared" si="1253"/>
        <v>0</v>
      </c>
      <c r="R2157" s="11">
        <f t="shared" si="1253"/>
        <v>0</v>
      </c>
      <c r="S2157" s="11">
        <f t="shared" si="1253"/>
        <v>0</v>
      </c>
      <c r="T2157" s="11">
        <f t="shared" si="1253"/>
        <v>7328.4059413587656</v>
      </c>
      <c r="U2157" s="40">
        <f t="shared" si="1258"/>
        <v>0.5</v>
      </c>
      <c r="V2157" s="11">
        <f t="shared" si="1256"/>
        <v>8.6914218488439747</v>
      </c>
      <c r="W2157" s="11">
        <f t="shared" si="1256"/>
        <v>12689871.806561304</v>
      </c>
      <c r="X2157" s="11">
        <f t="shared" si="1256"/>
        <v>169198.29075415072</v>
      </c>
      <c r="Y2157" s="11">
        <f t="shared" si="1256"/>
        <v>233511.80164584829</v>
      </c>
      <c r="Z2157" s="11">
        <f t="shared" si="1256"/>
        <v>1.3801073320837898</v>
      </c>
      <c r="AA2157" s="11">
        <f t="shared" si="1256"/>
        <v>41.612504809656009</v>
      </c>
      <c r="AB2157" s="11">
        <f t="shared" si="1256"/>
        <v>5007.6737133492279</v>
      </c>
      <c r="AC2157" s="11">
        <f t="shared" si="1255"/>
        <v>3587.6737133492284</v>
      </c>
      <c r="AD2157" s="11">
        <f t="shared" si="1255"/>
        <v>6748187.3951121513</v>
      </c>
      <c r="AE2157" s="11">
        <f t="shared" si="1255"/>
        <v>134963.74790224302</v>
      </c>
      <c r="AF2157" s="11">
        <f t="shared" si="1255"/>
        <v>176479.95881211761</v>
      </c>
      <c r="AG2157" s="11">
        <f t="shared" si="1255"/>
        <v>1.3076100920074154</v>
      </c>
      <c r="AH2157" s="11">
        <f t="shared" si="1255"/>
        <v>30.345116424982599</v>
      </c>
      <c r="AI2157" s="11">
        <f t="shared" si="1259"/>
        <v>0</v>
      </c>
      <c r="AJ2157" s="11">
        <f t="shared" si="1259"/>
        <v>0</v>
      </c>
      <c r="AK2157" s="11">
        <f t="shared" si="1259"/>
        <v>0</v>
      </c>
      <c r="AL2157" s="11">
        <f t="shared" si="1259"/>
        <v>0</v>
      </c>
      <c r="AM2157" s="11">
        <f t="shared" si="1259"/>
        <v>0</v>
      </c>
      <c r="AN2157" s="11">
        <f t="shared" si="1259"/>
        <v>0</v>
      </c>
      <c r="AO2157" s="11">
        <f t="shared" si="1259"/>
        <v>0</v>
      </c>
      <c r="AP2157" s="11">
        <f t="shared" si="1286"/>
        <v>0</v>
      </c>
      <c r="AQ2157" s="11">
        <f t="shared" si="1286"/>
        <v>0</v>
      </c>
      <c r="AR2157" s="11">
        <f t="shared" si="1286"/>
        <v>0</v>
      </c>
      <c r="AS2157" s="11">
        <f t="shared" si="1286"/>
        <v>0</v>
      </c>
      <c r="AT2157" s="11">
        <f t="shared" si="1286"/>
        <v>0</v>
      </c>
      <c r="AU2157" s="11">
        <f t="shared" si="1286"/>
        <v>0</v>
      </c>
      <c r="AV2157" s="11">
        <f t="shared" si="1286"/>
        <v>17398936.359136462</v>
      </c>
      <c r="AW2157" s="11">
        <f t="shared" si="1286"/>
        <v>0</v>
      </c>
      <c r="AX2157" s="11">
        <f t="shared" si="1286"/>
        <v>0</v>
      </c>
      <c r="AY2157" s="11">
        <f t="shared" si="1286"/>
        <v>21139.66428337308</v>
      </c>
      <c r="AZ2157" s="11">
        <f t="shared" si="1286"/>
        <v>1</v>
      </c>
      <c r="BA2157" s="11">
        <f t="shared" si="1286"/>
        <v>1</v>
      </c>
      <c r="BB2157" s="11">
        <f t="shared" si="1286"/>
        <v>1</v>
      </c>
      <c r="BC2157" s="11">
        <f t="shared" si="1286"/>
        <v>1</v>
      </c>
      <c r="BD2157" s="11">
        <f t="shared" si="1286"/>
        <v>1</v>
      </c>
      <c r="BE2157" s="11">
        <f t="shared" si="1286"/>
        <v>1</v>
      </c>
      <c r="BF2157" s="15" t="str">
        <f t="shared" si="1260"/>
        <v>EN 10210</v>
      </c>
      <c r="BG2157" s="42">
        <v>49.403504000000005</v>
      </c>
      <c r="BH2157" s="17">
        <f t="shared" si="1261"/>
        <v>150</v>
      </c>
      <c r="BI2157" s="17">
        <f t="shared" si="1262"/>
        <v>100</v>
      </c>
      <c r="BK2157" s="17">
        <f t="shared" si="1263"/>
        <v>14.2</v>
      </c>
      <c r="BM2157" s="17">
        <f t="shared" si="1249"/>
        <v>28.4</v>
      </c>
      <c r="BX2157" s="18">
        <f t="shared" si="1264"/>
        <v>7328.4059413587656</v>
      </c>
      <c r="BY2157" s="42">
        <v>0.5</v>
      </c>
      <c r="BZ2157" s="43">
        <f t="shared" si="1265"/>
        <v>8.6914218488439747</v>
      </c>
      <c r="CA2157" s="18">
        <f t="shared" si="1266"/>
        <v>12689871.806561304</v>
      </c>
      <c r="CB2157" s="18">
        <f t="shared" si="1267"/>
        <v>169198.29075415072</v>
      </c>
      <c r="CC2157" s="18">
        <f t="shared" si="1268"/>
        <v>233511.80164584829</v>
      </c>
      <c r="CD2157" s="25">
        <f t="shared" si="1269"/>
        <v>1.3801073320837898</v>
      </c>
      <c r="CE2157" s="26">
        <f t="shared" si="1270"/>
        <v>41.612504809656009</v>
      </c>
      <c r="CF2157" s="18">
        <f t="shared" si="1271"/>
        <v>5007.6737133492279</v>
      </c>
      <c r="CG2157" s="18">
        <f t="shared" si="1272"/>
        <v>3587.6737133492284</v>
      </c>
      <c r="CH2157" s="18">
        <f t="shared" si="1273"/>
        <v>6748187.3951121513</v>
      </c>
      <c r="CI2157" s="18">
        <f t="shared" si="1274"/>
        <v>134963.74790224302</v>
      </c>
      <c r="CJ2157" s="18">
        <f t="shared" si="1275"/>
        <v>176479.95881211761</v>
      </c>
      <c r="CK2157" s="25">
        <f t="shared" si="1276"/>
        <v>1.3076100920074154</v>
      </c>
      <c r="CL2157" s="26">
        <f t="shared" si="1277"/>
        <v>30.345116424982599</v>
      </c>
      <c r="CZ2157" s="18">
        <f t="shared" si="1278"/>
        <v>17398936.359136462</v>
      </c>
      <c r="DC2157" s="18">
        <f t="shared" si="1279"/>
        <v>21139.66428337308</v>
      </c>
      <c r="DD2157" s="17">
        <f t="shared" si="1280"/>
        <v>1</v>
      </c>
      <c r="DE2157" s="17">
        <f t="shared" si="1281"/>
        <v>1</v>
      </c>
      <c r="DF2157" s="17">
        <f t="shared" si="1282"/>
        <v>1</v>
      </c>
      <c r="DG2157" s="17">
        <f t="shared" si="1283"/>
        <v>1</v>
      </c>
      <c r="DH2157" s="17">
        <f t="shared" si="1284"/>
        <v>1</v>
      </c>
      <c r="DI2157" s="17">
        <f t="shared" si="1285"/>
        <v>1</v>
      </c>
      <c r="DJ2157" s="20" t="s">
        <v>1879</v>
      </c>
    </row>
    <row r="2158" spans="1:114" x14ac:dyDescent="0.2">
      <c r="A2158" s="15" t="s">
        <v>105</v>
      </c>
      <c r="B2158" s="10" t="s">
        <v>2253</v>
      </c>
      <c r="C2158" s="11">
        <f t="shared" si="1257"/>
        <v>54.761600000000001</v>
      </c>
      <c r="D2158" s="11">
        <f t="shared" si="1254"/>
        <v>150</v>
      </c>
      <c r="E2158" s="11">
        <f t="shared" si="1254"/>
        <v>100</v>
      </c>
      <c r="F2158" s="11">
        <f t="shared" si="1254"/>
        <v>0</v>
      </c>
      <c r="G2158" s="11">
        <f t="shared" si="1254"/>
        <v>16</v>
      </c>
      <c r="H2158" s="11">
        <f t="shared" si="1254"/>
        <v>0</v>
      </c>
      <c r="I2158" s="11">
        <f t="shared" si="1254"/>
        <v>32</v>
      </c>
      <c r="J2158" s="11">
        <f t="shared" si="1254"/>
        <v>0</v>
      </c>
      <c r="K2158" s="11">
        <f t="shared" si="1254"/>
        <v>0</v>
      </c>
      <c r="L2158" s="11">
        <f t="shared" si="1254"/>
        <v>0</v>
      </c>
      <c r="M2158" s="11">
        <f t="shared" si="1254"/>
        <v>0</v>
      </c>
      <c r="N2158" s="11">
        <f t="shared" si="1254"/>
        <v>0</v>
      </c>
      <c r="O2158" s="11">
        <f t="shared" si="1254"/>
        <v>0</v>
      </c>
      <c r="P2158" s="11">
        <f t="shared" si="1254"/>
        <v>0</v>
      </c>
      <c r="Q2158" s="11">
        <f t="shared" si="1253"/>
        <v>0</v>
      </c>
      <c r="R2158" s="11">
        <f t="shared" si="1253"/>
        <v>0</v>
      </c>
      <c r="S2158" s="11">
        <f t="shared" si="1253"/>
        <v>0</v>
      </c>
      <c r="T2158" s="11">
        <f t="shared" si="1253"/>
        <v>8289.9817545518963</v>
      </c>
      <c r="U2158" s="40">
        <f t="shared" si="1258"/>
        <v>0.5</v>
      </c>
      <c r="V2158" s="11">
        <f t="shared" si="1256"/>
        <v>7.683281990451917</v>
      </c>
      <c r="W2158" s="11">
        <f t="shared" si="1256"/>
        <v>12877708.115951363</v>
      </c>
      <c r="X2158" s="11">
        <f t="shared" si="1256"/>
        <v>171702.77487935152</v>
      </c>
      <c r="Y2158" s="11">
        <f t="shared" si="1256"/>
        <v>244242.77544139657</v>
      </c>
      <c r="Z2158" s="11">
        <f t="shared" si="1256"/>
        <v>1.4224742472159575</v>
      </c>
      <c r="AA2158" s="11">
        <f t="shared" si="1256"/>
        <v>39.413272975936593</v>
      </c>
      <c r="AB2158" s="11">
        <f t="shared" si="1256"/>
        <v>5749.2385965949361</v>
      </c>
      <c r="AC2158" s="11">
        <f t="shared" si="1255"/>
        <v>4149.2385965949352</v>
      </c>
      <c r="AD2158" s="11">
        <f t="shared" si="1255"/>
        <v>6862043.4667533645</v>
      </c>
      <c r="AE2158" s="11">
        <f t="shared" si="1255"/>
        <v>137240.86933506728</v>
      </c>
      <c r="AF2158" s="11">
        <f t="shared" si="1255"/>
        <v>184511.81052652322</v>
      </c>
      <c r="AG2158" s="11">
        <f t="shared" si="1255"/>
        <v>1.34443778606536</v>
      </c>
      <c r="AH2158" s="11">
        <f t="shared" si="1255"/>
        <v>28.770667967169768</v>
      </c>
      <c r="AI2158" s="11">
        <f t="shared" si="1259"/>
        <v>0</v>
      </c>
      <c r="AJ2158" s="11">
        <f t="shared" si="1259"/>
        <v>0</v>
      </c>
      <c r="AK2158" s="11">
        <f t="shared" si="1259"/>
        <v>0</v>
      </c>
      <c r="AL2158" s="11">
        <f t="shared" si="1259"/>
        <v>0</v>
      </c>
      <c r="AM2158" s="11">
        <f t="shared" si="1259"/>
        <v>0</v>
      </c>
      <c r="AN2158" s="11">
        <f t="shared" si="1259"/>
        <v>0</v>
      </c>
      <c r="AO2158" s="11">
        <f t="shared" si="1259"/>
        <v>0</v>
      </c>
      <c r="AP2158" s="11">
        <f t="shared" si="1286"/>
        <v>0</v>
      </c>
      <c r="AQ2158" s="11">
        <f t="shared" si="1286"/>
        <v>0</v>
      </c>
      <c r="AR2158" s="11">
        <f t="shared" si="1286"/>
        <v>0</v>
      </c>
      <c r="AS2158" s="11">
        <f t="shared" si="1286"/>
        <v>0</v>
      </c>
      <c r="AT2158" s="11">
        <f t="shared" si="1286"/>
        <v>0</v>
      </c>
      <c r="AU2158" s="11">
        <f t="shared" si="1286"/>
        <v>0</v>
      </c>
      <c r="AV2158" s="11">
        <f t="shared" si="1286"/>
        <v>18597803.449541286</v>
      </c>
      <c r="AW2158" s="11">
        <f t="shared" si="1286"/>
        <v>0</v>
      </c>
      <c r="AX2158" s="11">
        <f t="shared" si="1286"/>
        <v>0</v>
      </c>
      <c r="AY2158" s="11">
        <f t="shared" si="1286"/>
        <v>19765.09649148734</v>
      </c>
      <c r="AZ2158" s="11">
        <f t="shared" si="1286"/>
        <v>1</v>
      </c>
      <c r="BA2158" s="11">
        <f t="shared" si="1286"/>
        <v>1</v>
      </c>
      <c r="BB2158" s="11">
        <f t="shared" si="1286"/>
        <v>1</v>
      </c>
      <c r="BC2158" s="11">
        <f t="shared" si="1286"/>
        <v>1</v>
      </c>
      <c r="BD2158" s="11">
        <f t="shared" si="1286"/>
        <v>1</v>
      </c>
      <c r="BE2158" s="11">
        <f t="shared" si="1286"/>
        <v>1</v>
      </c>
      <c r="BF2158" s="15" t="str">
        <f t="shared" si="1260"/>
        <v>EN 10210</v>
      </c>
      <c r="BG2158" s="42">
        <v>54.761600000000001</v>
      </c>
      <c r="BH2158" s="17">
        <f t="shared" si="1261"/>
        <v>150</v>
      </c>
      <c r="BI2158" s="17">
        <f t="shared" si="1262"/>
        <v>100</v>
      </c>
      <c r="BK2158" s="17">
        <f t="shared" si="1263"/>
        <v>16</v>
      </c>
      <c r="BM2158" s="17">
        <f t="shared" si="1249"/>
        <v>32</v>
      </c>
      <c r="BX2158" s="18">
        <f t="shared" si="1264"/>
        <v>8289.9817545518963</v>
      </c>
      <c r="BY2158" s="42">
        <v>0.5</v>
      </c>
      <c r="BZ2158" s="43">
        <f t="shared" si="1265"/>
        <v>7.683281990451917</v>
      </c>
      <c r="CA2158" s="18">
        <f t="shared" si="1266"/>
        <v>12877708.115951363</v>
      </c>
      <c r="CB2158" s="18">
        <f t="shared" si="1267"/>
        <v>171702.77487935152</v>
      </c>
      <c r="CC2158" s="18">
        <f t="shared" si="1268"/>
        <v>244242.77544139657</v>
      </c>
      <c r="CD2158" s="25">
        <f t="shared" si="1269"/>
        <v>1.4224742472159575</v>
      </c>
      <c r="CE2158" s="26">
        <f t="shared" si="1270"/>
        <v>39.413272975936593</v>
      </c>
      <c r="CF2158" s="18">
        <f t="shared" si="1271"/>
        <v>5749.2385965949361</v>
      </c>
      <c r="CG2158" s="18">
        <f t="shared" si="1272"/>
        <v>4149.2385965949352</v>
      </c>
      <c r="CH2158" s="18">
        <f t="shared" si="1273"/>
        <v>6862043.4667533645</v>
      </c>
      <c r="CI2158" s="18">
        <f t="shared" si="1274"/>
        <v>137240.86933506728</v>
      </c>
      <c r="CJ2158" s="18">
        <f t="shared" si="1275"/>
        <v>184511.81052652322</v>
      </c>
      <c r="CK2158" s="25">
        <f t="shared" si="1276"/>
        <v>1.34443778606536</v>
      </c>
      <c r="CL2158" s="26">
        <f t="shared" si="1277"/>
        <v>28.770667967169768</v>
      </c>
      <c r="CZ2158" s="18">
        <f t="shared" si="1278"/>
        <v>18597803.449541286</v>
      </c>
      <c r="DC2158" s="18">
        <f t="shared" si="1279"/>
        <v>19765.09649148734</v>
      </c>
      <c r="DD2158" s="17">
        <f t="shared" si="1280"/>
        <v>1</v>
      </c>
      <c r="DE2158" s="17">
        <f t="shared" si="1281"/>
        <v>1</v>
      </c>
      <c r="DF2158" s="17">
        <f t="shared" si="1282"/>
        <v>1</v>
      </c>
      <c r="DG2158" s="17">
        <f t="shared" si="1283"/>
        <v>1</v>
      </c>
      <c r="DH2158" s="17">
        <f t="shared" si="1284"/>
        <v>1</v>
      </c>
      <c r="DI2158" s="17">
        <f t="shared" si="1285"/>
        <v>1</v>
      </c>
      <c r="DJ2158" s="20" t="s">
        <v>1879</v>
      </c>
    </row>
    <row r="2159" spans="1:114" x14ac:dyDescent="0.2">
      <c r="A2159" s="15" t="s">
        <v>105</v>
      </c>
      <c r="B2159" s="10" t="s">
        <v>2254</v>
      </c>
      <c r="C2159" s="11">
        <f t="shared" si="1257"/>
        <v>14.569599999999999</v>
      </c>
      <c r="D2159" s="11">
        <f t="shared" si="1254"/>
        <v>160</v>
      </c>
      <c r="E2159" s="11">
        <f t="shared" si="1254"/>
        <v>80</v>
      </c>
      <c r="F2159" s="11">
        <f t="shared" si="1254"/>
        <v>0</v>
      </c>
      <c r="G2159" s="11">
        <f t="shared" si="1254"/>
        <v>4</v>
      </c>
      <c r="H2159" s="11">
        <f t="shared" si="1254"/>
        <v>0</v>
      </c>
      <c r="I2159" s="11">
        <f t="shared" si="1254"/>
        <v>4</v>
      </c>
      <c r="J2159" s="11">
        <f t="shared" si="1254"/>
        <v>0</v>
      </c>
      <c r="K2159" s="11">
        <f t="shared" si="1254"/>
        <v>0</v>
      </c>
      <c r="L2159" s="11">
        <f t="shared" si="1254"/>
        <v>0</v>
      </c>
      <c r="M2159" s="11">
        <f t="shared" si="1254"/>
        <v>0</v>
      </c>
      <c r="N2159" s="11">
        <f t="shared" si="1254"/>
        <v>0</v>
      </c>
      <c r="O2159" s="11">
        <f t="shared" si="1254"/>
        <v>0</v>
      </c>
      <c r="P2159" s="11">
        <f t="shared" si="1254"/>
        <v>0</v>
      </c>
      <c r="Q2159" s="11">
        <f t="shared" si="1253"/>
        <v>0</v>
      </c>
      <c r="R2159" s="11">
        <f t="shared" si="1253"/>
        <v>0</v>
      </c>
      <c r="S2159" s="11">
        <f t="shared" si="1253"/>
        <v>0</v>
      </c>
      <c r="T2159" s="11">
        <f t="shared" si="1253"/>
        <v>1814.79644737231</v>
      </c>
      <c r="U2159" s="40">
        <f t="shared" si="1258"/>
        <v>0.48</v>
      </c>
      <c r="V2159" s="11">
        <f t="shared" si="1256"/>
        <v>33.6933086373528</v>
      </c>
      <c r="W2159" s="11">
        <f t="shared" si="1256"/>
        <v>5977107.3787921676</v>
      </c>
      <c r="X2159" s="11">
        <f t="shared" si="1256"/>
        <v>74713.842234902098</v>
      </c>
      <c r="Y2159" s="11">
        <f t="shared" si="1256"/>
        <v>92862.67754413966</v>
      </c>
      <c r="Z2159" s="11">
        <f t="shared" si="1256"/>
        <v>1.24291128345638</v>
      </c>
      <c r="AA2159" s="11">
        <f t="shared" si="1256"/>
        <v>57.389384740471058</v>
      </c>
      <c r="AB2159" s="11">
        <f t="shared" si="1256"/>
        <v>1302.79644737231</v>
      </c>
      <c r="AC2159" s="11">
        <f t="shared" si="1255"/>
        <v>662.79644737231001</v>
      </c>
      <c r="AD2159" s="11">
        <f t="shared" si="1255"/>
        <v>2035447.4910566919</v>
      </c>
      <c r="AE2159" s="11">
        <f t="shared" si="1255"/>
        <v>50886.187276417295</v>
      </c>
      <c r="AF2159" s="11">
        <f t="shared" si="1255"/>
        <v>57390.819649247256</v>
      </c>
      <c r="AG2159" s="11">
        <f t="shared" si="1255"/>
        <v>1.1278270729441047</v>
      </c>
      <c r="AH2159" s="11">
        <f t="shared" si="1255"/>
        <v>33.490065074420869</v>
      </c>
      <c r="AI2159" s="11">
        <f t="shared" si="1259"/>
        <v>0</v>
      </c>
      <c r="AJ2159" s="11">
        <f t="shared" si="1259"/>
        <v>0</v>
      </c>
      <c r="AK2159" s="11">
        <f t="shared" si="1259"/>
        <v>0</v>
      </c>
      <c r="AL2159" s="11">
        <f t="shared" si="1259"/>
        <v>0</v>
      </c>
      <c r="AM2159" s="11">
        <f t="shared" si="1259"/>
        <v>0</v>
      </c>
      <c r="AN2159" s="11">
        <f t="shared" si="1259"/>
        <v>0</v>
      </c>
      <c r="AO2159" s="11">
        <f t="shared" si="1259"/>
        <v>0</v>
      </c>
      <c r="AP2159" s="11">
        <f t="shared" si="1286"/>
        <v>0</v>
      </c>
      <c r="AQ2159" s="11">
        <f t="shared" si="1286"/>
        <v>0</v>
      </c>
      <c r="AR2159" s="11">
        <f t="shared" si="1286"/>
        <v>0</v>
      </c>
      <c r="AS2159" s="11">
        <f t="shared" si="1286"/>
        <v>0</v>
      </c>
      <c r="AT2159" s="11">
        <f t="shared" si="1286"/>
        <v>0</v>
      </c>
      <c r="AU2159" s="11">
        <f t="shared" si="1286"/>
        <v>0</v>
      </c>
      <c r="AV2159" s="11">
        <f t="shared" si="1286"/>
        <v>4847059.8620689651</v>
      </c>
      <c r="AW2159" s="11">
        <f t="shared" si="1286"/>
        <v>0</v>
      </c>
      <c r="AX2159" s="11">
        <f t="shared" si="1286"/>
        <v>0</v>
      </c>
      <c r="AY2159" s="11">
        <f t="shared" si="1286"/>
        <v>23650.194671058463</v>
      </c>
      <c r="AZ2159" s="11">
        <f t="shared" si="1286"/>
        <v>1</v>
      </c>
      <c r="BA2159" s="11">
        <f t="shared" si="1286"/>
        <v>1</v>
      </c>
      <c r="BB2159" s="11">
        <f t="shared" si="1286"/>
        <v>1</v>
      </c>
      <c r="BC2159" s="11">
        <f t="shared" si="1286"/>
        <v>2</v>
      </c>
      <c r="BD2159" s="11">
        <f t="shared" si="1286"/>
        <v>4</v>
      </c>
      <c r="BE2159" s="11">
        <f t="shared" si="1286"/>
        <v>4</v>
      </c>
      <c r="BF2159" s="15" t="str">
        <f t="shared" si="1260"/>
        <v>EN 10210</v>
      </c>
      <c r="BG2159" s="42">
        <v>14.569599999999999</v>
      </c>
      <c r="BH2159" s="17">
        <f t="shared" si="1261"/>
        <v>160</v>
      </c>
      <c r="BI2159" s="17">
        <f t="shared" si="1262"/>
        <v>80</v>
      </c>
      <c r="BK2159" s="17">
        <f t="shared" si="1263"/>
        <v>4</v>
      </c>
      <c r="BM2159" s="17">
        <f t="shared" si="1249"/>
        <v>4</v>
      </c>
      <c r="BX2159" s="18">
        <f t="shared" si="1264"/>
        <v>1814.79644737231</v>
      </c>
      <c r="BY2159" s="42">
        <v>0.48</v>
      </c>
      <c r="BZ2159" s="43">
        <f t="shared" si="1265"/>
        <v>33.6933086373528</v>
      </c>
      <c r="CA2159" s="18">
        <f t="shared" si="1266"/>
        <v>5977107.3787921676</v>
      </c>
      <c r="CB2159" s="18">
        <f t="shared" si="1267"/>
        <v>74713.842234902098</v>
      </c>
      <c r="CC2159" s="18">
        <f t="shared" si="1268"/>
        <v>92862.67754413966</v>
      </c>
      <c r="CD2159" s="25">
        <f t="shared" si="1269"/>
        <v>1.24291128345638</v>
      </c>
      <c r="CE2159" s="26">
        <f t="shared" si="1270"/>
        <v>57.389384740471058</v>
      </c>
      <c r="CF2159" s="18">
        <f t="shared" si="1271"/>
        <v>1302.79644737231</v>
      </c>
      <c r="CG2159" s="18">
        <f t="shared" si="1272"/>
        <v>662.79644737231001</v>
      </c>
      <c r="CH2159" s="18">
        <f t="shared" si="1273"/>
        <v>2035447.4910566919</v>
      </c>
      <c r="CI2159" s="18">
        <f t="shared" si="1274"/>
        <v>50886.187276417295</v>
      </c>
      <c r="CJ2159" s="18">
        <f t="shared" si="1275"/>
        <v>57390.819649247256</v>
      </c>
      <c r="CK2159" s="25">
        <f t="shared" si="1276"/>
        <v>1.1278270729441047</v>
      </c>
      <c r="CL2159" s="26">
        <f t="shared" si="1277"/>
        <v>33.490065074420869</v>
      </c>
      <c r="CZ2159" s="18">
        <f t="shared" si="1278"/>
        <v>4847059.8620689651</v>
      </c>
      <c r="DC2159" s="18">
        <f t="shared" si="1279"/>
        <v>23650.194671058463</v>
      </c>
      <c r="DD2159" s="17">
        <f t="shared" si="1280"/>
        <v>1</v>
      </c>
      <c r="DE2159" s="17">
        <f t="shared" si="1281"/>
        <v>1</v>
      </c>
      <c r="DF2159" s="17">
        <f t="shared" si="1282"/>
        <v>1</v>
      </c>
      <c r="DG2159" s="17">
        <f t="shared" si="1283"/>
        <v>2</v>
      </c>
      <c r="DH2159" s="17">
        <f t="shared" si="1284"/>
        <v>4</v>
      </c>
      <c r="DI2159" s="17">
        <f t="shared" si="1285"/>
        <v>4</v>
      </c>
      <c r="DJ2159" s="20" t="s">
        <v>1879</v>
      </c>
    </row>
    <row r="2160" spans="1:114" x14ac:dyDescent="0.2">
      <c r="A2160" s="15" t="s">
        <v>105</v>
      </c>
      <c r="B2160" s="10" t="s">
        <v>2255</v>
      </c>
      <c r="C2160" s="11">
        <f t="shared" si="1257"/>
        <v>16.320150000000002</v>
      </c>
      <c r="D2160" s="11">
        <f t="shared" si="1254"/>
        <v>160</v>
      </c>
      <c r="E2160" s="11">
        <f t="shared" si="1254"/>
        <v>80</v>
      </c>
      <c r="F2160" s="11">
        <f t="shared" si="1254"/>
        <v>0</v>
      </c>
      <c r="G2160" s="11">
        <f t="shared" si="1254"/>
        <v>4.5</v>
      </c>
      <c r="H2160" s="11">
        <f t="shared" si="1254"/>
        <v>0</v>
      </c>
      <c r="I2160" s="11">
        <f t="shared" si="1254"/>
        <v>4.5</v>
      </c>
      <c r="J2160" s="11">
        <f t="shared" si="1254"/>
        <v>0</v>
      </c>
      <c r="K2160" s="11">
        <f t="shared" si="1254"/>
        <v>0</v>
      </c>
      <c r="L2160" s="11">
        <f t="shared" si="1254"/>
        <v>0</v>
      </c>
      <c r="M2160" s="11">
        <f t="shared" si="1254"/>
        <v>0</v>
      </c>
      <c r="N2160" s="11">
        <f t="shared" si="1254"/>
        <v>0</v>
      </c>
      <c r="O2160" s="11">
        <f t="shared" si="1254"/>
        <v>0</v>
      </c>
      <c r="P2160" s="11">
        <f t="shared" si="1254"/>
        <v>0</v>
      </c>
      <c r="Q2160" s="11">
        <f t="shared" si="1253"/>
        <v>0</v>
      </c>
      <c r="R2160" s="11">
        <f t="shared" si="1253"/>
        <v>0</v>
      </c>
      <c r="S2160" s="11">
        <f t="shared" si="1253"/>
        <v>0</v>
      </c>
      <c r="T2160" s="11">
        <f t="shared" si="1253"/>
        <v>2026.85175370558</v>
      </c>
      <c r="U2160" s="40">
        <f t="shared" si="1258"/>
        <v>0.48</v>
      </c>
      <c r="V2160" s="11">
        <f t="shared" si="1256"/>
        <v>30.168213685828722</v>
      </c>
      <c r="W2160" s="11">
        <f t="shared" si="1256"/>
        <v>6609238.1254455009</v>
      </c>
      <c r="X2160" s="11">
        <f t="shared" si="1256"/>
        <v>82615.476568068756</v>
      </c>
      <c r="Y2160" s="11">
        <f t="shared" si="1256"/>
        <v>103154.47451309618</v>
      </c>
      <c r="Z2160" s="11">
        <f t="shared" si="1256"/>
        <v>1.248609568064464</v>
      </c>
      <c r="AA2160" s="11">
        <f t="shared" si="1256"/>
        <v>57.103760244352969</v>
      </c>
      <c r="AB2160" s="11">
        <f t="shared" si="1256"/>
        <v>1468.8517537055798</v>
      </c>
      <c r="AC2160" s="11">
        <f t="shared" si="1255"/>
        <v>748.85175370557988</v>
      </c>
      <c r="AD2160" s="11">
        <f t="shared" si="1255"/>
        <v>2243102.9703267342</v>
      </c>
      <c r="AE2160" s="11">
        <f t="shared" si="1255"/>
        <v>56077.574258168359</v>
      </c>
      <c r="AF2160" s="11">
        <f t="shared" si="1255"/>
        <v>63660.404364872971</v>
      </c>
      <c r="AG2160" s="11">
        <f t="shared" si="1255"/>
        <v>1.1352203658416997</v>
      </c>
      <c r="AH2160" s="11">
        <f t="shared" si="1255"/>
        <v>33.266998047547446</v>
      </c>
      <c r="AI2160" s="11">
        <f t="shared" si="1259"/>
        <v>0</v>
      </c>
      <c r="AJ2160" s="11">
        <f t="shared" si="1259"/>
        <v>0</v>
      </c>
      <c r="AK2160" s="11">
        <f t="shared" si="1259"/>
        <v>0</v>
      </c>
      <c r="AL2160" s="11">
        <f t="shared" si="1259"/>
        <v>0</v>
      </c>
      <c r="AM2160" s="11">
        <f t="shared" si="1259"/>
        <v>0</v>
      </c>
      <c r="AN2160" s="11">
        <f t="shared" si="1259"/>
        <v>0</v>
      </c>
      <c r="AO2160" s="11">
        <f t="shared" si="1259"/>
        <v>0</v>
      </c>
      <c r="AP2160" s="11">
        <f t="shared" si="1286"/>
        <v>0</v>
      </c>
      <c r="AQ2160" s="11">
        <f t="shared" si="1286"/>
        <v>0</v>
      </c>
      <c r="AR2160" s="11">
        <f t="shared" si="1286"/>
        <v>0</v>
      </c>
      <c r="AS2160" s="11">
        <f t="shared" si="1286"/>
        <v>0</v>
      </c>
      <c r="AT2160" s="11">
        <f t="shared" si="1286"/>
        <v>0</v>
      </c>
      <c r="AU2160" s="11">
        <f t="shared" si="1286"/>
        <v>0</v>
      </c>
      <c r="AV2160" s="11">
        <f t="shared" si="1286"/>
        <v>5370135.1972402595</v>
      </c>
      <c r="AW2160" s="11">
        <f t="shared" si="1286"/>
        <v>0</v>
      </c>
      <c r="AX2160" s="11">
        <f t="shared" si="1286"/>
        <v>0</v>
      </c>
      <c r="AY2160" s="11">
        <f t="shared" si="1286"/>
        <v>23402.277630558368</v>
      </c>
      <c r="AZ2160" s="11">
        <f t="shared" si="1286"/>
        <v>1</v>
      </c>
      <c r="BA2160" s="11">
        <f t="shared" si="1286"/>
        <v>1</v>
      </c>
      <c r="BB2160" s="11">
        <f t="shared" si="1286"/>
        <v>1</v>
      </c>
      <c r="BC2160" s="11">
        <f t="shared" si="1286"/>
        <v>1</v>
      </c>
      <c r="BD2160" s="11">
        <f t="shared" si="1286"/>
        <v>3</v>
      </c>
      <c r="BE2160" s="11">
        <f t="shared" si="1286"/>
        <v>4</v>
      </c>
      <c r="BF2160" s="15" t="str">
        <f t="shared" si="1260"/>
        <v>EN 10210</v>
      </c>
      <c r="BG2160" s="42">
        <v>16.320150000000002</v>
      </c>
      <c r="BH2160" s="17">
        <f t="shared" si="1261"/>
        <v>160</v>
      </c>
      <c r="BI2160" s="17">
        <f t="shared" si="1262"/>
        <v>80</v>
      </c>
      <c r="BK2160" s="17">
        <f t="shared" si="1263"/>
        <v>4.5</v>
      </c>
      <c r="BM2160" s="17">
        <f t="shared" si="1249"/>
        <v>4.5</v>
      </c>
      <c r="BX2160" s="18">
        <f t="shared" si="1264"/>
        <v>2026.85175370558</v>
      </c>
      <c r="BY2160" s="42">
        <v>0.48</v>
      </c>
      <c r="BZ2160" s="43">
        <f t="shared" si="1265"/>
        <v>30.168213685828722</v>
      </c>
      <c r="CA2160" s="18">
        <f t="shared" si="1266"/>
        <v>6609238.1254455009</v>
      </c>
      <c r="CB2160" s="18">
        <f t="shared" si="1267"/>
        <v>82615.476568068756</v>
      </c>
      <c r="CC2160" s="18">
        <f t="shared" si="1268"/>
        <v>103154.47451309618</v>
      </c>
      <c r="CD2160" s="25">
        <f t="shared" si="1269"/>
        <v>1.248609568064464</v>
      </c>
      <c r="CE2160" s="26">
        <f t="shared" si="1270"/>
        <v>57.103760244352969</v>
      </c>
      <c r="CF2160" s="18">
        <f t="shared" si="1271"/>
        <v>1468.8517537055798</v>
      </c>
      <c r="CG2160" s="18">
        <f t="shared" si="1272"/>
        <v>748.85175370557988</v>
      </c>
      <c r="CH2160" s="18">
        <f t="shared" si="1273"/>
        <v>2243102.9703267342</v>
      </c>
      <c r="CI2160" s="18">
        <f t="shared" si="1274"/>
        <v>56077.574258168359</v>
      </c>
      <c r="CJ2160" s="18">
        <f t="shared" si="1275"/>
        <v>63660.404364872971</v>
      </c>
      <c r="CK2160" s="25">
        <f t="shared" si="1276"/>
        <v>1.1352203658416997</v>
      </c>
      <c r="CL2160" s="26">
        <f t="shared" si="1277"/>
        <v>33.266998047547446</v>
      </c>
      <c r="CZ2160" s="18">
        <f t="shared" si="1278"/>
        <v>5370135.1972402595</v>
      </c>
      <c r="DC2160" s="18">
        <f t="shared" si="1279"/>
        <v>23402.277630558368</v>
      </c>
      <c r="DD2160" s="17">
        <f t="shared" si="1280"/>
        <v>1</v>
      </c>
      <c r="DE2160" s="17">
        <f t="shared" si="1281"/>
        <v>1</v>
      </c>
      <c r="DF2160" s="17">
        <f t="shared" si="1282"/>
        <v>1</v>
      </c>
      <c r="DG2160" s="17">
        <f t="shared" si="1283"/>
        <v>1</v>
      </c>
      <c r="DH2160" s="17">
        <f t="shared" si="1284"/>
        <v>3</v>
      </c>
      <c r="DI2160" s="17">
        <f t="shared" si="1285"/>
        <v>4</v>
      </c>
      <c r="DJ2160" s="20" t="s">
        <v>1879</v>
      </c>
    </row>
    <row r="2161" spans="1:114" x14ac:dyDescent="0.2">
      <c r="A2161" s="15" t="s">
        <v>105</v>
      </c>
      <c r="B2161" s="10" t="s">
        <v>2256</v>
      </c>
      <c r="C2161" s="11">
        <f t="shared" si="1257"/>
        <v>18.055</v>
      </c>
      <c r="D2161" s="11">
        <f t="shared" ref="D2161:P2180" si="1287">IF($A2161="x",BH2161,"")</f>
        <v>160</v>
      </c>
      <c r="E2161" s="11">
        <f t="shared" si="1287"/>
        <v>80</v>
      </c>
      <c r="F2161" s="11">
        <f t="shared" si="1287"/>
        <v>0</v>
      </c>
      <c r="G2161" s="11">
        <f t="shared" si="1287"/>
        <v>5</v>
      </c>
      <c r="H2161" s="11">
        <f t="shared" si="1287"/>
        <v>0</v>
      </c>
      <c r="I2161" s="11">
        <f t="shared" si="1287"/>
        <v>5</v>
      </c>
      <c r="J2161" s="11">
        <f t="shared" si="1287"/>
        <v>0</v>
      </c>
      <c r="K2161" s="11">
        <f t="shared" si="1287"/>
        <v>0</v>
      </c>
      <c r="L2161" s="11">
        <f t="shared" si="1287"/>
        <v>0</v>
      </c>
      <c r="M2161" s="11">
        <f t="shared" si="1287"/>
        <v>0</v>
      </c>
      <c r="N2161" s="11">
        <f t="shared" si="1287"/>
        <v>0</v>
      </c>
      <c r="O2161" s="11">
        <f t="shared" si="1287"/>
        <v>0</v>
      </c>
      <c r="P2161" s="11">
        <f t="shared" si="1287"/>
        <v>0</v>
      </c>
      <c r="Q2161" s="11">
        <f t="shared" si="1253"/>
        <v>0</v>
      </c>
      <c r="R2161" s="11">
        <f t="shared" si="1253"/>
        <v>0</v>
      </c>
      <c r="S2161" s="11">
        <f t="shared" si="1253"/>
        <v>0</v>
      </c>
      <c r="T2161" s="11">
        <f t="shared" si="1253"/>
        <v>2235.6194490192347</v>
      </c>
      <c r="U2161" s="40">
        <f t="shared" si="1258"/>
        <v>0.48</v>
      </c>
      <c r="V2161" s="11">
        <f t="shared" si="1256"/>
        <v>27.35103098253666</v>
      </c>
      <c r="W2161" s="11">
        <f t="shared" si="1256"/>
        <v>7216898.4079760984</v>
      </c>
      <c r="X2161" s="11">
        <f t="shared" si="1256"/>
        <v>90211.230099701235</v>
      </c>
      <c r="Y2161" s="11">
        <f t="shared" ref="Y2161:AJ2189" si="1288">IF($A2161="x",CC2161,"")</f>
        <v>113160.02809801309</v>
      </c>
      <c r="Z2161" s="11">
        <f t="shared" si="1288"/>
        <v>1.2543895917719878</v>
      </c>
      <c r="AA2161" s="11">
        <f t="shared" si="1288"/>
        <v>56.81674587804627</v>
      </c>
      <c r="AB2161" s="11">
        <f t="shared" si="1288"/>
        <v>1635.6194490192345</v>
      </c>
      <c r="AC2161" s="11">
        <f t="shared" si="1255"/>
        <v>835.61944901923459</v>
      </c>
      <c r="AD2161" s="11">
        <f t="shared" si="1255"/>
        <v>2441087.2785658287</v>
      </c>
      <c r="AE2161" s="11">
        <f t="shared" si="1255"/>
        <v>61027.181964145719</v>
      </c>
      <c r="AF2161" s="11">
        <f t="shared" si="1255"/>
        <v>69735.250137243696</v>
      </c>
      <c r="AG2161" s="11">
        <f t="shared" si="1255"/>
        <v>1.1426916317095239</v>
      </c>
      <c r="AH2161" s="11">
        <f t="shared" si="1255"/>
        <v>33.044007658631386</v>
      </c>
      <c r="AI2161" s="11">
        <f t="shared" si="1259"/>
        <v>0</v>
      </c>
      <c r="AJ2161" s="11">
        <f t="shared" si="1259"/>
        <v>0</v>
      </c>
      <c r="AK2161" s="11">
        <f t="shared" si="1259"/>
        <v>0</v>
      </c>
      <c r="AL2161" s="11">
        <f t="shared" si="1259"/>
        <v>0</v>
      </c>
      <c r="AM2161" s="11">
        <f t="shared" si="1259"/>
        <v>0</v>
      </c>
      <c r="AN2161" s="11">
        <f t="shared" si="1259"/>
        <v>0</v>
      </c>
      <c r="AO2161" s="11">
        <f t="shared" si="1259"/>
        <v>0</v>
      </c>
      <c r="AP2161" s="11">
        <f t="shared" si="1286"/>
        <v>0</v>
      </c>
      <c r="AQ2161" s="11">
        <f t="shared" ref="AQ2161:BE2177" si="1289">IF($A2161="x",CU2161,"")</f>
        <v>0</v>
      </c>
      <c r="AR2161" s="11">
        <f t="shared" si="1289"/>
        <v>0</v>
      </c>
      <c r="AS2161" s="11">
        <f t="shared" si="1289"/>
        <v>0</v>
      </c>
      <c r="AT2161" s="11">
        <f t="shared" si="1289"/>
        <v>0</v>
      </c>
      <c r="AU2161" s="11">
        <f t="shared" si="1289"/>
        <v>0</v>
      </c>
      <c r="AV2161" s="11">
        <f t="shared" si="1289"/>
        <v>5875679.3478260869</v>
      </c>
      <c r="AW2161" s="11">
        <f t="shared" si="1289"/>
        <v>0</v>
      </c>
      <c r="AX2161" s="11">
        <f t="shared" si="1289"/>
        <v>0</v>
      </c>
      <c r="AY2161" s="11">
        <f t="shared" si="1289"/>
        <v>23153.429173528853</v>
      </c>
      <c r="AZ2161" s="11">
        <f t="shared" si="1289"/>
        <v>1</v>
      </c>
      <c r="BA2161" s="11">
        <f t="shared" si="1289"/>
        <v>1</v>
      </c>
      <c r="BB2161" s="11">
        <f t="shared" si="1289"/>
        <v>1</v>
      </c>
      <c r="BC2161" s="11">
        <f t="shared" si="1289"/>
        <v>1</v>
      </c>
      <c r="BD2161" s="11">
        <f t="shared" si="1289"/>
        <v>2</v>
      </c>
      <c r="BE2161" s="11">
        <f t="shared" si="1289"/>
        <v>3</v>
      </c>
      <c r="BF2161" s="15" t="str">
        <f t="shared" si="1260"/>
        <v>EN 10210</v>
      </c>
      <c r="BG2161" s="42">
        <v>18.055</v>
      </c>
      <c r="BH2161" s="17">
        <f t="shared" si="1261"/>
        <v>160</v>
      </c>
      <c r="BI2161" s="17">
        <f t="shared" si="1262"/>
        <v>80</v>
      </c>
      <c r="BK2161" s="17">
        <f t="shared" si="1263"/>
        <v>5</v>
      </c>
      <c r="BM2161" s="17">
        <f t="shared" si="1249"/>
        <v>5</v>
      </c>
      <c r="BX2161" s="18">
        <f t="shared" si="1264"/>
        <v>2235.6194490192347</v>
      </c>
      <c r="BY2161" s="42">
        <v>0.48</v>
      </c>
      <c r="BZ2161" s="43">
        <f t="shared" si="1265"/>
        <v>27.35103098253666</v>
      </c>
      <c r="CA2161" s="18">
        <f t="shared" si="1266"/>
        <v>7216898.4079760984</v>
      </c>
      <c r="CB2161" s="18">
        <f t="shared" si="1267"/>
        <v>90211.230099701235</v>
      </c>
      <c r="CC2161" s="18">
        <f t="shared" si="1268"/>
        <v>113160.02809801309</v>
      </c>
      <c r="CD2161" s="25">
        <f t="shared" si="1269"/>
        <v>1.2543895917719878</v>
      </c>
      <c r="CE2161" s="26">
        <f t="shared" si="1270"/>
        <v>56.81674587804627</v>
      </c>
      <c r="CF2161" s="18">
        <f t="shared" si="1271"/>
        <v>1635.6194490192345</v>
      </c>
      <c r="CG2161" s="18">
        <f t="shared" si="1272"/>
        <v>835.61944901923459</v>
      </c>
      <c r="CH2161" s="18">
        <f t="shared" si="1273"/>
        <v>2441087.2785658287</v>
      </c>
      <c r="CI2161" s="18">
        <f t="shared" si="1274"/>
        <v>61027.181964145719</v>
      </c>
      <c r="CJ2161" s="18">
        <f t="shared" si="1275"/>
        <v>69735.250137243696</v>
      </c>
      <c r="CK2161" s="25">
        <f t="shared" si="1276"/>
        <v>1.1426916317095239</v>
      </c>
      <c r="CL2161" s="26">
        <f t="shared" si="1277"/>
        <v>33.044007658631386</v>
      </c>
      <c r="CZ2161" s="18">
        <f t="shared" si="1278"/>
        <v>5875679.3478260869</v>
      </c>
      <c r="DC2161" s="18">
        <f t="shared" si="1279"/>
        <v>23153.429173528853</v>
      </c>
      <c r="DD2161" s="17">
        <f t="shared" si="1280"/>
        <v>1</v>
      </c>
      <c r="DE2161" s="17">
        <f t="shared" si="1281"/>
        <v>1</v>
      </c>
      <c r="DF2161" s="17">
        <f t="shared" si="1282"/>
        <v>1</v>
      </c>
      <c r="DG2161" s="17">
        <f t="shared" si="1283"/>
        <v>1</v>
      </c>
      <c r="DH2161" s="17">
        <f t="shared" si="1284"/>
        <v>2</v>
      </c>
      <c r="DI2161" s="17">
        <f t="shared" si="1285"/>
        <v>3</v>
      </c>
      <c r="DJ2161" s="20" t="s">
        <v>1879</v>
      </c>
    </row>
    <row r="2162" spans="1:114" x14ac:dyDescent="0.2">
      <c r="A2162" s="15" t="s">
        <v>105</v>
      </c>
      <c r="B2162" s="10" t="s">
        <v>2257</v>
      </c>
      <c r="C2162" s="11">
        <f t="shared" si="1257"/>
        <v>20.116095999999995</v>
      </c>
      <c r="D2162" s="11">
        <f t="shared" si="1287"/>
        <v>160</v>
      </c>
      <c r="E2162" s="11">
        <f t="shared" si="1287"/>
        <v>80</v>
      </c>
      <c r="F2162" s="11">
        <f t="shared" si="1287"/>
        <v>0</v>
      </c>
      <c r="G2162" s="11">
        <f t="shared" si="1287"/>
        <v>5.6</v>
      </c>
      <c r="H2162" s="11">
        <f t="shared" si="1287"/>
        <v>0</v>
      </c>
      <c r="I2162" s="11">
        <f t="shared" si="1287"/>
        <v>5.6</v>
      </c>
      <c r="J2162" s="11">
        <f t="shared" si="1287"/>
        <v>0</v>
      </c>
      <c r="K2162" s="11">
        <f t="shared" si="1287"/>
        <v>0</v>
      </c>
      <c r="L2162" s="11">
        <f t="shared" si="1287"/>
        <v>0</v>
      </c>
      <c r="M2162" s="11">
        <f t="shared" si="1287"/>
        <v>0</v>
      </c>
      <c r="N2162" s="11">
        <f t="shared" si="1287"/>
        <v>0</v>
      </c>
      <c r="O2162" s="11">
        <f t="shared" si="1287"/>
        <v>0</v>
      </c>
      <c r="P2162" s="11">
        <f t="shared" si="1287"/>
        <v>0</v>
      </c>
      <c r="Q2162" s="11">
        <f t="shared" si="1253"/>
        <v>0</v>
      </c>
      <c r="R2162" s="11">
        <f t="shared" si="1253"/>
        <v>0</v>
      </c>
      <c r="S2162" s="11">
        <f t="shared" si="1253"/>
        <v>0</v>
      </c>
      <c r="T2162" s="11">
        <f t="shared" si="1253"/>
        <v>2481.8010368497276</v>
      </c>
      <c r="U2162" s="40">
        <f t="shared" si="1258"/>
        <v>0.48</v>
      </c>
      <c r="V2162" s="11">
        <f t="shared" ref="V2162:AE2207" si="1290">IF($A2162="x",BZ2162,"")</f>
        <v>24.637952804187275</v>
      </c>
      <c r="W2162" s="11">
        <f t="shared" si="1290"/>
        <v>7914241.7805104852</v>
      </c>
      <c r="X2162" s="11">
        <f t="shared" si="1290"/>
        <v>98928.022256381068</v>
      </c>
      <c r="Y2162" s="11">
        <f t="shared" si="1288"/>
        <v>124791.47400192794</v>
      </c>
      <c r="Z2162" s="11">
        <f t="shared" si="1288"/>
        <v>1.2614370646015682</v>
      </c>
      <c r="AA2162" s="11">
        <f t="shared" si="1288"/>
        <v>56.470440579430274</v>
      </c>
      <c r="AB2162" s="11">
        <f t="shared" si="1288"/>
        <v>1836.6810368497277</v>
      </c>
      <c r="AC2162" s="11">
        <f t="shared" si="1255"/>
        <v>940.68103684972766</v>
      </c>
      <c r="AD2162" s="11">
        <f t="shared" si="1255"/>
        <v>2666201.0393158142</v>
      </c>
      <c r="AE2162" s="11">
        <f t="shared" si="1255"/>
        <v>66655.025982895357</v>
      </c>
      <c r="AF2162" s="11">
        <f t="shared" si="1255"/>
        <v>76770.632527938811</v>
      </c>
      <c r="AG2162" s="11">
        <f t="shared" si="1255"/>
        <v>1.1517605971324543</v>
      </c>
      <c r="AH2162" s="11">
        <f t="shared" si="1255"/>
        <v>32.776529416360255</v>
      </c>
      <c r="AI2162" s="11">
        <f t="shared" si="1259"/>
        <v>0</v>
      </c>
      <c r="AJ2162" s="11">
        <f t="shared" si="1259"/>
        <v>0</v>
      </c>
      <c r="AK2162" s="11">
        <f t="shared" si="1259"/>
        <v>0</v>
      </c>
      <c r="AL2162" s="11">
        <f t="shared" si="1259"/>
        <v>0</v>
      </c>
      <c r="AM2162" s="11">
        <f t="shared" si="1259"/>
        <v>0</v>
      </c>
      <c r="AN2162" s="11">
        <f t="shared" si="1259"/>
        <v>0</v>
      </c>
      <c r="AO2162" s="11">
        <f t="shared" si="1259"/>
        <v>0</v>
      </c>
      <c r="AP2162" s="11">
        <f t="shared" si="1259"/>
        <v>0</v>
      </c>
      <c r="AQ2162" s="11">
        <f t="shared" si="1289"/>
        <v>0</v>
      </c>
      <c r="AR2162" s="11">
        <f t="shared" si="1289"/>
        <v>0</v>
      </c>
      <c r="AS2162" s="11">
        <f t="shared" si="1289"/>
        <v>0</v>
      </c>
      <c r="AT2162" s="11">
        <f t="shared" si="1289"/>
        <v>0</v>
      </c>
      <c r="AU2162" s="11">
        <f t="shared" si="1289"/>
        <v>0</v>
      </c>
      <c r="AV2162" s="11">
        <f t="shared" si="1289"/>
        <v>6459552.9957146849</v>
      </c>
      <c r="AW2162" s="11">
        <f t="shared" si="1289"/>
        <v>0</v>
      </c>
      <c r="AX2162" s="11">
        <f t="shared" si="1289"/>
        <v>0</v>
      </c>
      <c r="AY2162" s="11">
        <f t="shared" si="1289"/>
        <v>22853.581555274592</v>
      </c>
      <c r="AZ2162" s="11">
        <f t="shared" si="1289"/>
        <v>1</v>
      </c>
      <c r="BA2162" s="11">
        <f t="shared" si="1289"/>
        <v>1</v>
      </c>
      <c r="BB2162" s="11">
        <f t="shared" si="1289"/>
        <v>1</v>
      </c>
      <c r="BC2162" s="11">
        <f t="shared" si="1289"/>
        <v>1</v>
      </c>
      <c r="BD2162" s="11">
        <f t="shared" si="1289"/>
        <v>1</v>
      </c>
      <c r="BE2162" s="11">
        <f t="shared" si="1289"/>
        <v>2</v>
      </c>
      <c r="BF2162" s="15" t="str">
        <f t="shared" si="1260"/>
        <v>EN 10210</v>
      </c>
      <c r="BG2162" s="42">
        <v>20.116095999999995</v>
      </c>
      <c r="BH2162" s="17">
        <f t="shared" si="1261"/>
        <v>160</v>
      </c>
      <c r="BI2162" s="17">
        <f t="shared" si="1262"/>
        <v>80</v>
      </c>
      <c r="BK2162" s="17">
        <f t="shared" si="1263"/>
        <v>5.6</v>
      </c>
      <c r="BM2162" s="17">
        <f t="shared" si="1249"/>
        <v>5.6</v>
      </c>
      <c r="BX2162" s="18">
        <f t="shared" si="1264"/>
        <v>2481.8010368497276</v>
      </c>
      <c r="BY2162" s="42">
        <v>0.48</v>
      </c>
      <c r="BZ2162" s="43">
        <f t="shared" si="1265"/>
        <v>24.637952804187275</v>
      </c>
      <c r="CA2162" s="18">
        <f t="shared" si="1266"/>
        <v>7914241.7805104852</v>
      </c>
      <c r="CB2162" s="18">
        <f t="shared" si="1267"/>
        <v>98928.022256381068</v>
      </c>
      <c r="CC2162" s="18">
        <f t="shared" si="1268"/>
        <v>124791.47400192794</v>
      </c>
      <c r="CD2162" s="25">
        <f t="shared" si="1269"/>
        <v>1.2614370646015682</v>
      </c>
      <c r="CE2162" s="26">
        <f t="shared" si="1270"/>
        <v>56.470440579430274</v>
      </c>
      <c r="CF2162" s="18">
        <f t="shared" si="1271"/>
        <v>1836.6810368497277</v>
      </c>
      <c r="CG2162" s="18">
        <f t="shared" si="1272"/>
        <v>940.68103684972766</v>
      </c>
      <c r="CH2162" s="18">
        <f t="shared" si="1273"/>
        <v>2666201.0393158142</v>
      </c>
      <c r="CI2162" s="18">
        <f t="shared" si="1274"/>
        <v>66655.025982895357</v>
      </c>
      <c r="CJ2162" s="18">
        <f t="shared" si="1275"/>
        <v>76770.632527938811</v>
      </c>
      <c r="CK2162" s="25">
        <f t="shared" si="1276"/>
        <v>1.1517605971324543</v>
      </c>
      <c r="CL2162" s="26">
        <f t="shared" si="1277"/>
        <v>32.776529416360255</v>
      </c>
      <c r="CZ2162" s="18">
        <f t="shared" si="1278"/>
        <v>6459552.9957146849</v>
      </c>
      <c r="DC2162" s="18">
        <f t="shared" si="1279"/>
        <v>22853.581555274592</v>
      </c>
      <c r="DD2162" s="17">
        <f t="shared" si="1280"/>
        <v>1</v>
      </c>
      <c r="DE2162" s="17">
        <f t="shared" si="1281"/>
        <v>1</v>
      </c>
      <c r="DF2162" s="17">
        <f t="shared" si="1282"/>
        <v>1</v>
      </c>
      <c r="DG2162" s="17">
        <f t="shared" si="1283"/>
        <v>1</v>
      </c>
      <c r="DH2162" s="17">
        <f t="shared" si="1284"/>
        <v>1</v>
      </c>
      <c r="DI2162" s="17">
        <f t="shared" si="1285"/>
        <v>2</v>
      </c>
      <c r="DJ2162" s="20" t="s">
        <v>1879</v>
      </c>
    </row>
    <row r="2163" spans="1:114" x14ac:dyDescent="0.2">
      <c r="A2163" s="15" t="s">
        <v>105</v>
      </c>
      <c r="B2163" s="10" t="s">
        <v>2258</v>
      </c>
      <c r="C2163" s="11">
        <f t="shared" si="1257"/>
        <v>22.492133999999986</v>
      </c>
      <c r="D2163" s="11">
        <f t="shared" si="1287"/>
        <v>160</v>
      </c>
      <c r="E2163" s="11">
        <f t="shared" si="1287"/>
        <v>80</v>
      </c>
      <c r="F2163" s="11">
        <f t="shared" si="1287"/>
        <v>0</v>
      </c>
      <c r="G2163" s="11">
        <f t="shared" si="1287"/>
        <v>6.3</v>
      </c>
      <c r="H2163" s="11">
        <f t="shared" si="1287"/>
        <v>0</v>
      </c>
      <c r="I2163" s="11">
        <f t="shared" si="1287"/>
        <v>9.4499999999999993</v>
      </c>
      <c r="J2163" s="11">
        <f t="shared" si="1287"/>
        <v>0</v>
      </c>
      <c r="K2163" s="11">
        <f t="shared" si="1287"/>
        <v>0</v>
      </c>
      <c r="L2163" s="11">
        <f t="shared" si="1287"/>
        <v>0</v>
      </c>
      <c r="M2163" s="11">
        <f t="shared" si="1287"/>
        <v>0</v>
      </c>
      <c r="N2163" s="11">
        <f t="shared" si="1287"/>
        <v>0</v>
      </c>
      <c r="O2163" s="11">
        <f t="shared" si="1287"/>
        <v>0</v>
      </c>
      <c r="P2163" s="11">
        <f t="shared" si="1287"/>
        <v>0</v>
      </c>
      <c r="Q2163" s="11">
        <f t="shared" si="1253"/>
        <v>0</v>
      </c>
      <c r="R2163" s="11">
        <f t="shared" si="1253"/>
        <v>0</v>
      </c>
      <c r="S2163" s="11">
        <f t="shared" si="1253"/>
        <v>0</v>
      </c>
      <c r="T2163" s="11">
        <f t="shared" si="1253"/>
        <v>2884.8215152101388</v>
      </c>
      <c r="U2163" s="40">
        <f t="shared" si="1258"/>
        <v>0.48</v>
      </c>
      <c r="V2163" s="11">
        <f t="shared" si="1290"/>
        <v>21.195937597141963</v>
      </c>
      <c r="W2163" s="11">
        <f t="shared" si="1290"/>
        <v>8464828.0964657106</v>
      </c>
      <c r="X2163" s="11">
        <f t="shared" si="1290"/>
        <v>105810.35120582138</v>
      </c>
      <c r="Y2163" s="11">
        <f t="shared" si="1288"/>
        <v>135106.00529219155</v>
      </c>
      <c r="Z2163" s="11">
        <f t="shared" si="1288"/>
        <v>1.276869453248336</v>
      </c>
      <c r="AA2163" s="11">
        <f t="shared" si="1288"/>
        <v>54.168847705005653</v>
      </c>
      <c r="AB2163" s="11">
        <f t="shared" si="1288"/>
        <v>2117.8592496839156</v>
      </c>
      <c r="AC2163" s="11">
        <f t="shared" si="1255"/>
        <v>1109.8592496839158</v>
      </c>
      <c r="AD2163" s="11">
        <f t="shared" si="1255"/>
        <v>2857202.3125846512</v>
      </c>
      <c r="AE2163" s="11">
        <f t="shared" si="1255"/>
        <v>71430.057814616273</v>
      </c>
      <c r="AF2163" s="11">
        <f t="shared" si="1255"/>
        <v>83252.435304834944</v>
      </c>
      <c r="AG2163" s="11">
        <f t="shared" si="1255"/>
        <v>1.1655098407018163</v>
      </c>
      <c r="AH2163" s="11">
        <f t="shared" si="1255"/>
        <v>31.471034734062695</v>
      </c>
      <c r="AI2163" s="11">
        <f t="shared" si="1259"/>
        <v>0</v>
      </c>
      <c r="AJ2163" s="11">
        <f t="shared" si="1259"/>
        <v>0</v>
      </c>
      <c r="AK2163" s="11">
        <f t="shared" si="1259"/>
        <v>0</v>
      </c>
      <c r="AL2163" s="11">
        <f t="shared" si="1259"/>
        <v>0</v>
      </c>
      <c r="AM2163" s="11">
        <f t="shared" si="1259"/>
        <v>0</v>
      </c>
      <c r="AN2163" s="11">
        <f t="shared" si="1259"/>
        <v>0</v>
      </c>
      <c r="AO2163" s="11">
        <f t="shared" si="1259"/>
        <v>0</v>
      </c>
      <c r="AP2163" s="11">
        <f t="shared" si="1259"/>
        <v>0</v>
      </c>
      <c r="AQ2163" s="11">
        <f t="shared" si="1289"/>
        <v>0</v>
      </c>
      <c r="AR2163" s="11">
        <f t="shared" si="1289"/>
        <v>0</v>
      </c>
      <c r="AS2163" s="11">
        <f t="shared" si="1289"/>
        <v>0</v>
      </c>
      <c r="AT2163" s="11">
        <f t="shared" si="1289"/>
        <v>0</v>
      </c>
      <c r="AU2163" s="11">
        <f t="shared" si="1289"/>
        <v>0</v>
      </c>
      <c r="AV2163" s="11">
        <f t="shared" si="1289"/>
        <v>7109888.589599208</v>
      </c>
      <c r="AW2163" s="11">
        <f t="shared" si="1289"/>
        <v>0</v>
      </c>
      <c r="AX2163" s="11">
        <f t="shared" si="1289"/>
        <v>0</v>
      </c>
      <c r="AY2163" s="11">
        <f t="shared" si="1289"/>
        <v>22382.81849936783</v>
      </c>
      <c r="AZ2163" s="11">
        <f t="shared" si="1289"/>
        <v>1</v>
      </c>
      <c r="BA2163" s="11">
        <f t="shared" si="1289"/>
        <v>1</v>
      </c>
      <c r="BB2163" s="11">
        <f t="shared" si="1289"/>
        <v>1</v>
      </c>
      <c r="BC2163" s="11">
        <f t="shared" si="1289"/>
        <v>1</v>
      </c>
      <c r="BD2163" s="11">
        <f t="shared" si="1289"/>
        <v>1</v>
      </c>
      <c r="BE2163" s="11">
        <f t="shared" si="1289"/>
        <v>1</v>
      </c>
      <c r="BF2163" s="15" t="str">
        <f t="shared" si="1260"/>
        <v>EN 10210</v>
      </c>
      <c r="BG2163" s="42">
        <v>22.492133999999986</v>
      </c>
      <c r="BH2163" s="17">
        <f t="shared" si="1261"/>
        <v>160</v>
      </c>
      <c r="BI2163" s="17">
        <f t="shared" si="1262"/>
        <v>80</v>
      </c>
      <c r="BK2163" s="17">
        <f t="shared" si="1263"/>
        <v>6.3</v>
      </c>
      <c r="BM2163" s="17">
        <f t="shared" si="1249"/>
        <v>9.4499999999999993</v>
      </c>
      <c r="BX2163" s="18">
        <f t="shared" si="1264"/>
        <v>2884.8215152101388</v>
      </c>
      <c r="BY2163" s="42">
        <v>0.48</v>
      </c>
      <c r="BZ2163" s="43">
        <f t="shared" si="1265"/>
        <v>21.195937597141963</v>
      </c>
      <c r="CA2163" s="18">
        <f t="shared" si="1266"/>
        <v>8464828.0964657106</v>
      </c>
      <c r="CB2163" s="18">
        <f t="shared" si="1267"/>
        <v>105810.35120582138</v>
      </c>
      <c r="CC2163" s="18">
        <f t="shared" si="1268"/>
        <v>135106.00529219155</v>
      </c>
      <c r="CD2163" s="25">
        <f t="shared" si="1269"/>
        <v>1.276869453248336</v>
      </c>
      <c r="CE2163" s="26">
        <f t="shared" si="1270"/>
        <v>54.168847705005653</v>
      </c>
      <c r="CF2163" s="18">
        <f t="shared" si="1271"/>
        <v>2117.8592496839156</v>
      </c>
      <c r="CG2163" s="18">
        <f t="shared" si="1272"/>
        <v>1109.8592496839158</v>
      </c>
      <c r="CH2163" s="18">
        <f t="shared" si="1273"/>
        <v>2857202.3125846512</v>
      </c>
      <c r="CI2163" s="18">
        <f t="shared" si="1274"/>
        <v>71430.057814616273</v>
      </c>
      <c r="CJ2163" s="18">
        <f t="shared" si="1275"/>
        <v>83252.435304834944</v>
      </c>
      <c r="CK2163" s="25">
        <f t="shared" si="1276"/>
        <v>1.1655098407018163</v>
      </c>
      <c r="CL2163" s="26">
        <f t="shared" si="1277"/>
        <v>31.471034734062695</v>
      </c>
      <c r="CZ2163" s="18">
        <f t="shared" si="1278"/>
        <v>7109888.589599208</v>
      </c>
      <c r="DC2163" s="18">
        <f t="shared" si="1279"/>
        <v>22382.81849936783</v>
      </c>
      <c r="DD2163" s="17">
        <f t="shared" si="1280"/>
        <v>1</v>
      </c>
      <c r="DE2163" s="17">
        <f t="shared" si="1281"/>
        <v>1</v>
      </c>
      <c r="DF2163" s="17">
        <f t="shared" si="1282"/>
        <v>1</v>
      </c>
      <c r="DG2163" s="17">
        <f t="shared" si="1283"/>
        <v>1</v>
      </c>
      <c r="DH2163" s="17">
        <f t="shared" si="1284"/>
        <v>1</v>
      </c>
      <c r="DI2163" s="17">
        <f t="shared" si="1285"/>
        <v>1</v>
      </c>
      <c r="DJ2163" s="20" t="s">
        <v>1879</v>
      </c>
    </row>
    <row r="2164" spans="1:114" x14ac:dyDescent="0.2">
      <c r="A2164" s="15" t="s">
        <v>105</v>
      </c>
      <c r="B2164" s="10" t="s">
        <v>2259</v>
      </c>
      <c r="C2164" s="11">
        <f t="shared" si="1257"/>
        <v>25.16992599999999</v>
      </c>
      <c r="D2164" s="11">
        <f t="shared" si="1287"/>
        <v>160</v>
      </c>
      <c r="E2164" s="11">
        <f t="shared" si="1287"/>
        <v>80</v>
      </c>
      <c r="F2164" s="11">
        <f t="shared" si="1287"/>
        <v>0</v>
      </c>
      <c r="G2164" s="11">
        <f t="shared" si="1287"/>
        <v>7.1</v>
      </c>
      <c r="H2164" s="11">
        <f t="shared" si="1287"/>
        <v>0</v>
      </c>
      <c r="I2164" s="11">
        <f t="shared" si="1287"/>
        <v>10.649999999999999</v>
      </c>
      <c r="J2164" s="11">
        <f t="shared" si="1287"/>
        <v>0</v>
      </c>
      <c r="K2164" s="11">
        <f t="shared" si="1287"/>
        <v>0</v>
      </c>
      <c r="L2164" s="11">
        <f t="shared" si="1287"/>
        <v>0</v>
      </c>
      <c r="M2164" s="11">
        <f t="shared" si="1287"/>
        <v>0</v>
      </c>
      <c r="N2164" s="11">
        <f t="shared" si="1287"/>
        <v>0</v>
      </c>
      <c r="O2164" s="11">
        <f t="shared" si="1287"/>
        <v>0</v>
      </c>
      <c r="P2164" s="11">
        <f t="shared" si="1287"/>
        <v>0</v>
      </c>
      <c r="Q2164" s="11">
        <f t="shared" si="1253"/>
        <v>0</v>
      </c>
      <c r="R2164" s="11">
        <f t="shared" si="1253"/>
        <v>0</v>
      </c>
      <c r="S2164" s="11">
        <f t="shared" si="1253"/>
        <v>0</v>
      </c>
      <c r="T2164" s="11">
        <f t="shared" si="1253"/>
        <v>3231.2303497541725</v>
      </c>
      <c r="U2164" s="40">
        <f t="shared" si="1258"/>
        <v>0.48</v>
      </c>
      <c r="V2164" s="11">
        <f t="shared" si="1290"/>
        <v>18.923595719487647</v>
      </c>
      <c r="W2164" s="11">
        <f t="shared" si="1290"/>
        <v>9229842.0736436266</v>
      </c>
      <c r="X2164" s="11">
        <f t="shared" si="1290"/>
        <v>115373.02592054533</v>
      </c>
      <c r="Y2164" s="11">
        <f t="shared" si="1288"/>
        <v>148614.07589786456</v>
      </c>
      <c r="Z2164" s="11">
        <f t="shared" si="1288"/>
        <v>1.2881180389618241</v>
      </c>
      <c r="AA2164" s="11">
        <f t="shared" si="1288"/>
        <v>53.44574994128282</v>
      </c>
      <c r="AB2164" s="11">
        <f t="shared" si="1288"/>
        <v>2401.3707426698456</v>
      </c>
      <c r="AC2164" s="11">
        <f t="shared" si="1255"/>
        <v>1265.3707426698459</v>
      </c>
      <c r="AD2164" s="11">
        <f t="shared" si="1255"/>
        <v>3102147.1100862129</v>
      </c>
      <c r="AE2164" s="11">
        <f t="shared" si="1255"/>
        <v>77553.677752155316</v>
      </c>
      <c r="AF2164" s="11">
        <f t="shared" si="1255"/>
        <v>91410.446191070732</v>
      </c>
      <c r="AG2164" s="11">
        <f t="shared" si="1255"/>
        <v>1.178673260128277</v>
      </c>
      <c r="AH2164" s="11">
        <f t="shared" si="1255"/>
        <v>30.984695668558835</v>
      </c>
      <c r="AI2164" s="11">
        <f t="shared" si="1259"/>
        <v>0</v>
      </c>
      <c r="AJ2164" s="11">
        <f t="shared" si="1259"/>
        <v>0</v>
      </c>
      <c r="AK2164" s="11">
        <f t="shared" si="1259"/>
        <v>0</v>
      </c>
      <c r="AL2164" s="11">
        <f t="shared" si="1259"/>
        <v>0</v>
      </c>
      <c r="AM2164" s="11">
        <f t="shared" si="1259"/>
        <v>0</v>
      </c>
      <c r="AN2164" s="11">
        <f t="shared" si="1259"/>
        <v>0</v>
      </c>
      <c r="AO2164" s="11">
        <f t="shared" si="1259"/>
        <v>0</v>
      </c>
      <c r="AP2164" s="11">
        <f t="shared" si="1259"/>
        <v>0</v>
      </c>
      <c r="AQ2164" s="11">
        <f t="shared" si="1289"/>
        <v>0</v>
      </c>
      <c r="AR2164" s="11">
        <f t="shared" si="1289"/>
        <v>0</v>
      </c>
      <c r="AS2164" s="11">
        <f t="shared" si="1289"/>
        <v>0</v>
      </c>
      <c r="AT2164" s="11">
        <f t="shared" si="1289"/>
        <v>0</v>
      </c>
      <c r="AU2164" s="11">
        <f t="shared" si="1289"/>
        <v>0</v>
      </c>
      <c r="AV2164" s="11">
        <f t="shared" si="1289"/>
        <v>7813298.8202436687</v>
      </c>
      <c r="AW2164" s="11">
        <f t="shared" si="1289"/>
        <v>0</v>
      </c>
      <c r="AX2164" s="11">
        <f t="shared" si="1289"/>
        <v>0</v>
      </c>
      <c r="AY2164" s="11">
        <f t="shared" si="1289"/>
        <v>21946.641485339693</v>
      </c>
      <c r="AZ2164" s="11">
        <f t="shared" si="1289"/>
        <v>1</v>
      </c>
      <c r="BA2164" s="11">
        <f t="shared" si="1289"/>
        <v>1</v>
      </c>
      <c r="BB2164" s="11">
        <f t="shared" si="1289"/>
        <v>1</v>
      </c>
      <c r="BC2164" s="11">
        <f t="shared" si="1289"/>
        <v>1</v>
      </c>
      <c r="BD2164" s="11">
        <f t="shared" si="1289"/>
        <v>1</v>
      </c>
      <c r="BE2164" s="11">
        <f t="shared" si="1289"/>
        <v>1</v>
      </c>
      <c r="BF2164" s="15" t="str">
        <f t="shared" si="1260"/>
        <v>EN 10210</v>
      </c>
      <c r="BG2164" s="42">
        <v>25.16992599999999</v>
      </c>
      <c r="BH2164" s="17">
        <f t="shared" si="1261"/>
        <v>160</v>
      </c>
      <c r="BI2164" s="17">
        <f t="shared" si="1262"/>
        <v>80</v>
      </c>
      <c r="BK2164" s="17">
        <f t="shared" si="1263"/>
        <v>7.1</v>
      </c>
      <c r="BM2164" s="17">
        <f t="shared" si="1249"/>
        <v>10.649999999999999</v>
      </c>
      <c r="BX2164" s="18">
        <f t="shared" si="1264"/>
        <v>3231.2303497541725</v>
      </c>
      <c r="BY2164" s="42">
        <v>0.48</v>
      </c>
      <c r="BZ2164" s="43">
        <f t="shared" si="1265"/>
        <v>18.923595719487647</v>
      </c>
      <c r="CA2164" s="18">
        <f t="shared" si="1266"/>
        <v>9229842.0736436266</v>
      </c>
      <c r="CB2164" s="18">
        <f t="shared" si="1267"/>
        <v>115373.02592054533</v>
      </c>
      <c r="CC2164" s="18">
        <f t="shared" si="1268"/>
        <v>148614.07589786456</v>
      </c>
      <c r="CD2164" s="25">
        <f t="shared" si="1269"/>
        <v>1.2881180389618241</v>
      </c>
      <c r="CE2164" s="26">
        <f t="shared" si="1270"/>
        <v>53.44574994128282</v>
      </c>
      <c r="CF2164" s="18">
        <f t="shared" si="1271"/>
        <v>2401.3707426698456</v>
      </c>
      <c r="CG2164" s="18">
        <f t="shared" si="1272"/>
        <v>1265.3707426698459</v>
      </c>
      <c r="CH2164" s="18">
        <f t="shared" si="1273"/>
        <v>3102147.1100862129</v>
      </c>
      <c r="CI2164" s="18">
        <f t="shared" si="1274"/>
        <v>77553.677752155316</v>
      </c>
      <c r="CJ2164" s="18">
        <f t="shared" si="1275"/>
        <v>91410.446191070732</v>
      </c>
      <c r="CK2164" s="25">
        <f t="shared" si="1276"/>
        <v>1.178673260128277</v>
      </c>
      <c r="CL2164" s="26">
        <f t="shared" si="1277"/>
        <v>30.984695668558835</v>
      </c>
      <c r="CZ2164" s="18">
        <f t="shared" si="1278"/>
        <v>7813298.8202436687</v>
      </c>
      <c r="DC2164" s="18">
        <f t="shared" si="1279"/>
        <v>21946.641485339693</v>
      </c>
      <c r="DD2164" s="17">
        <f t="shared" si="1280"/>
        <v>1</v>
      </c>
      <c r="DE2164" s="17">
        <f t="shared" si="1281"/>
        <v>1</v>
      </c>
      <c r="DF2164" s="17">
        <f t="shared" si="1282"/>
        <v>1</v>
      </c>
      <c r="DG2164" s="17">
        <f t="shared" si="1283"/>
        <v>1</v>
      </c>
      <c r="DH2164" s="17">
        <f t="shared" si="1284"/>
        <v>1</v>
      </c>
      <c r="DI2164" s="17">
        <f t="shared" si="1285"/>
        <v>1</v>
      </c>
      <c r="DJ2164" s="20" t="s">
        <v>1879</v>
      </c>
    </row>
    <row r="2165" spans="1:114" x14ac:dyDescent="0.2">
      <c r="A2165" s="15" t="s">
        <v>105</v>
      </c>
      <c r="B2165" s="10" t="s">
        <v>2260</v>
      </c>
      <c r="C2165" s="11">
        <f t="shared" si="1257"/>
        <v>28.134399999999999</v>
      </c>
      <c r="D2165" s="11">
        <f t="shared" si="1287"/>
        <v>160</v>
      </c>
      <c r="E2165" s="11">
        <f t="shared" si="1287"/>
        <v>80</v>
      </c>
      <c r="F2165" s="11">
        <f t="shared" si="1287"/>
        <v>0</v>
      </c>
      <c r="G2165" s="11">
        <f t="shared" si="1287"/>
        <v>8</v>
      </c>
      <c r="H2165" s="11">
        <f t="shared" si="1287"/>
        <v>0</v>
      </c>
      <c r="I2165" s="11">
        <f t="shared" si="1287"/>
        <v>12</v>
      </c>
      <c r="J2165" s="11">
        <f t="shared" si="1287"/>
        <v>0</v>
      </c>
      <c r="K2165" s="11">
        <f t="shared" si="1287"/>
        <v>0</v>
      </c>
      <c r="L2165" s="11">
        <f t="shared" si="1287"/>
        <v>0</v>
      </c>
      <c r="M2165" s="11">
        <f t="shared" si="1287"/>
        <v>0</v>
      </c>
      <c r="N2165" s="11">
        <f t="shared" si="1287"/>
        <v>0</v>
      </c>
      <c r="O2165" s="11">
        <f t="shared" si="1287"/>
        <v>0</v>
      </c>
      <c r="P2165" s="11">
        <f t="shared" si="1287"/>
        <v>0</v>
      </c>
      <c r="Q2165" s="11">
        <f t="shared" si="1253"/>
        <v>0</v>
      </c>
      <c r="R2165" s="11">
        <f t="shared" si="1253"/>
        <v>0</v>
      </c>
      <c r="S2165" s="11">
        <f t="shared" si="1253"/>
        <v>0</v>
      </c>
      <c r="T2165" s="11">
        <f t="shared" si="1253"/>
        <v>3615.5751316061705</v>
      </c>
      <c r="U2165" s="40">
        <f t="shared" si="1258"/>
        <v>0.48</v>
      </c>
      <c r="V2165" s="11">
        <f t="shared" si="1290"/>
        <v>16.911969628500881</v>
      </c>
      <c r="W2165" s="11">
        <f t="shared" si="1290"/>
        <v>10012242.812709069</v>
      </c>
      <c r="X2165" s="11">
        <f t="shared" si="1290"/>
        <v>125153.03515886336</v>
      </c>
      <c r="Y2165" s="11">
        <f t="shared" si="1288"/>
        <v>162857.52982580589</v>
      </c>
      <c r="Z2165" s="11">
        <f t="shared" si="1288"/>
        <v>1.301267121640975</v>
      </c>
      <c r="AA2165" s="11">
        <f t="shared" si="1288"/>
        <v>52.6231681973238</v>
      </c>
      <c r="AB2165" s="11">
        <f t="shared" si="1288"/>
        <v>2724.2477193189875</v>
      </c>
      <c r="AC2165" s="11">
        <f t="shared" si="1255"/>
        <v>1444.247719318987</v>
      </c>
      <c r="AD2165" s="11">
        <f t="shared" si="1255"/>
        <v>3349476.7775549772</v>
      </c>
      <c r="AE2165" s="11">
        <f t="shared" si="1255"/>
        <v>83736.919438874436</v>
      </c>
      <c r="AF2165" s="11">
        <f t="shared" si="1255"/>
        <v>99967.621053046401</v>
      </c>
      <c r="AG2165" s="11">
        <f t="shared" si="1255"/>
        <v>1.1938296957057264</v>
      </c>
      <c r="AH2165" s="11">
        <f t="shared" si="1255"/>
        <v>30.436856045105337</v>
      </c>
      <c r="AI2165" s="11">
        <f t="shared" si="1259"/>
        <v>0</v>
      </c>
      <c r="AJ2165" s="11">
        <f t="shared" si="1259"/>
        <v>0</v>
      </c>
      <c r="AK2165" s="11">
        <f t="shared" si="1259"/>
        <v>0</v>
      </c>
      <c r="AL2165" s="11">
        <f t="shared" si="1259"/>
        <v>0</v>
      </c>
      <c r="AM2165" s="11">
        <f t="shared" si="1259"/>
        <v>0</v>
      </c>
      <c r="AN2165" s="11">
        <f t="shared" si="1259"/>
        <v>0</v>
      </c>
      <c r="AO2165" s="11">
        <f t="shared" si="1259"/>
        <v>0</v>
      </c>
      <c r="AP2165" s="11">
        <f t="shared" si="1259"/>
        <v>0</v>
      </c>
      <c r="AQ2165" s="11">
        <f t="shared" si="1289"/>
        <v>0</v>
      </c>
      <c r="AR2165" s="11">
        <f t="shared" si="1289"/>
        <v>0</v>
      </c>
      <c r="AS2165" s="11">
        <f t="shared" si="1289"/>
        <v>0</v>
      </c>
      <c r="AT2165" s="11">
        <f t="shared" si="1289"/>
        <v>0</v>
      </c>
      <c r="AU2165" s="11">
        <f t="shared" si="1289"/>
        <v>0</v>
      </c>
      <c r="AV2165" s="11">
        <f t="shared" si="1289"/>
        <v>8555081.1428571437</v>
      </c>
      <c r="AW2165" s="11">
        <f t="shared" si="1289"/>
        <v>0</v>
      </c>
      <c r="AX2165" s="11">
        <f t="shared" si="1289"/>
        <v>0</v>
      </c>
      <c r="AY2165" s="11">
        <f t="shared" si="1289"/>
        <v>21448.495438637976</v>
      </c>
      <c r="AZ2165" s="11">
        <f t="shared" si="1289"/>
        <v>1</v>
      </c>
      <c r="BA2165" s="11">
        <f t="shared" si="1289"/>
        <v>1</v>
      </c>
      <c r="BB2165" s="11">
        <f t="shared" si="1289"/>
        <v>1</v>
      </c>
      <c r="BC2165" s="11">
        <f t="shared" si="1289"/>
        <v>1</v>
      </c>
      <c r="BD2165" s="11">
        <f t="shared" si="1289"/>
        <v>1</v>
      </c>
      <c r="BE2165" s="11">
        <f t="shared" si="1289"/>
        <v>1</v>
      </c>
      <c r="BF2165" s="15" t="str">
        <f t="shared" si="1260"/>
        <v>EN 10210</v>
      </c>
      <c r="BG2165" s="42">
        <v>28.134399999999999</v>
      </c>
      <c r="BH2165" s="17">
        <f t="shared" si="1261"/>
        <v>160</v>
      </c>
      <c r="BI2165" s="17">
        <f t="shared" si="1262"/>
        <v>80</v>
      </c>
      <c r="BK2165" s="17">
        <f t="shared" si="1263"/>
        <v>8</v>
      </c>
      <c r="BM2165" s="17">
        <f t="shared" si="1249"/>
        <v>12</v>
      </c>
      <c r="BX2165" s="18">
        <f t="shared" si="1264"/>
        <v>3615.5751316061705</v>
      </c>
      <c r="BY2165" s="42">
        <v>0.48</v>
      </c>
      <c r="BZ2165" s="43">
        <f t="shared" si="1265"/>
        <v>16.911969628500881</v>
      </c>
      <c r="CA2165" s="18">
        <f t="shared" si="1266"/>
        <v>10012242.812709069</v>
      </c>
      <c r="CB2165" s="18">
        <f t="shared" si="1267"/>
        <v>125153.03515886336</v>
      </c>
      <c r="CC2165" s="18">
        <f t="shared" si="1268"/>
        <v>162857.52982580589</v>
      </c>
      <c r="CD2165" s="25">
        <f t="shared" si="1269"/>
        <v>1.301267121640975</v>
      </c>
      <c r="CE2165" s="26">
        <f t="shared" si="1270"/>
        <v>52.6231681973238</v>
      </c>
      <c r="CF2165" s="18">
        <f t="shared" si="1271"/>
        <v>2724.2477193189875</v>
      </c>
      <c r="CG2165" s="18">
        <f t="shared" si="1272"/>
        <v>1444.247719318987</v>
      </c>
      <c r="CH2165" s="18">
        <f t="shared" si="1273"/>
        <v>3349476.7775549772</v>
      </c>
      <c r="CI2165" s="18">
        <f t="shared" si="1274"/>
        <v>83736.919438874436</v>
      </c>
      <c r="CJ2165" s="18">
        <f t="shared" si="1275"/>
        <v>99967.621053046401</v>
      </c>
      <c r="CK2165" s="25">
        <f t="shared" si="1276"/>
        <v>1.1938296957057264</v>
      </c>
      <c r="CL2165" s="26">
        <f t="shared" si="1277"/>
        <v>30.436856045105337</v>
      </c>
      <c r="CZ2165" s="18">
        <f t="shared" si="1278"/>
        <v>8555081.1428571437</v>
      </c>
      <c r="DC2165" s="18">
        <f t="shared" si="1279"/>
        <v>21448.495438637976</v>
      </c>
      <c r="DD2165" s="17">
        <f t="shared" si="1280"/>
        <v>1</v>
      </c>
      <c r="DE2165" s="17">
        <f t="shared" si="1281"/>
        <v>1</v>
      </c>
      <c r="DF2165" s="17">
        <f t="shared" si="1282"/>
        <v>1</v>
      </c>
      <c r="DG2165" s="17">
        <f t="shared" si="1283"/>
        <v>1</v>
      </c>
      <c r="DH2165" s="17">
        <f t="shared" si="1284"/>
        <v>1</v>
      </c>
      <c r="DI2165" s="17">
        <f t="shared" si="1285"/>
        <v>1</v>
      </c>
      <c r="DJ2165" s="20" t="s">
        <v>1879</v>
      </c>
    </row>
    <row r="2166" spans="1:114" x14ac:dyDescent="0.2">
      <c r="A2166" s="15" t="s">
        <v>105</v>
      </c>
      <c r="B2166" s="10" t="s">
        <v>2261</v>
      </c>
      <c r="C2166" s="11">
        <f t="shared" si="1257"/>
        <v>30.726783999999999</v>
      </c>
      <c r="D2166" s="11">
        <f t="shared" si="1287"/>
        <v>160</v>
      </c>
      <c r="E2166" s="11">
        <f t="shared" si="1287"/>
        <v>80</v>
      </c>
      <c r="F2166" s="11">
        <f t="shared" si="1287"/>
        <v>0</v>
      </c>
      <c r="G2166" s="11">
        <f t="shared" si="1287"/>
        <v>8.8000000000000007</v>
      </c>
      <c r="H2166" s="11">
        <f t="shared" si="1287"/>
        <v>0</v>
      </c>
      <c r="I2166" s="11">
        <f t="shared" si="1287"/>
        <v>13.200000000000001</v>
      </c>
      <c r="J2166" s="11">
        <f t="shared" si="1287"/>
        <v>0</v>
      </c>
      <c r="K2166" s="11">
        <f t="shared" si="1287"/>
        <v>0</v>
      </c>
      <c r="L2166" s="11">
        <f t="shared" si="1287"/>
        <v>0</v>
      </c>
      <c r="M2166" s="11">
        <f t="shared" si="1287"/>
        <v>0</v>
      </c>
      <c r="N2166" s="11">
        <f t="shared" si="1287"/>
        <v>0</v>
      </c>
      <c r="O2166" s="11">
        <f t="shared" si="1287"/>
        <v>0</v>
      </c>
      <c r="P2166" s="11">
        <f t="shared" si="1287"/>
        <v>0</v>
      </c>
      <c r="Q2166" s="11">
        <f t="shared" si="1253"/>
        <v>0</v>
      </c>
      <c r="R2166" s="11">
        <f t="shared" si="1253"/>
        <v>0</v>
      </c>
      <c r="S2166" s="11">
        <f t="shared" si="1253"/>
        <v>0</v>
      </c>
      <c r="T2166" s="11">
        <f t="shared" si="1253"/>
        <v>3952.4459092434663</v>
      </c>
      <c r="U2166" s="40">
        <f t="shared" si="1258"/>
        <v>0.48</v>
      </c>
      <c r="V2166" s="11">
        <f t="shared" si="1290"/>
        <v>15.470546142651859</v>
      </c>
      <c r="W2166" s="11">
        <f t="shared" si="1290"/>
        <v>10639599.306301042</v>
      </c>
      <c r="X2166" s="11">
        <f t="shared" si="1290"/>
        <v>132994.99132876302</v>
      </c>
      <c r="Y2166" s="11">
        <f t="shared" si="1288"/>
        <v>174679.37427513985</v>
      </c>
      <c r="Z2166" s="11">
        <f t="shared" si="1288"/>
        <v>1.3134282165809781</v>
      </c>
      <c r="AA2166" s="11">
        <f t="shared" si="1288"/>
        <v>51.883548176391642</v>
      </c>
      <c r="AB2166" s="11">
        <f t="shared" si="1288"/>
        <v>3014.7397403759742</v>
      </c>
      <c r="AC2166" s="11">
        <f t="shared" si="1255"/>
        <v>1606.7397403759744</v>
      </c>
      <c r="AD2166" s="11">
        <f t="shared" si="1255"/>
        <v>3545188.7888914198</v>
      </c>
      <c r="AE2166" s="11">
        <f t="shared" si="1255"/>
        <v>88629.719722285488</v>
      </c>
      <c r="AF2166" s="11">
        <f t="shared" si="1255"/>
        <v>107030.58466010088</v>
      </c>
      <c r="AG2166" s="11">
        <f t="shared" si="1255"/>
        <v>1.2076150640606007</v>
      </c>
      <c r="AH2166" s="11">
        <f t="shared" si="1255"/>
        <v>29.949302751073166</v>
      </c>
      <c r="AI2166" s="11">
        <f t="shared" si="1259"/>
        <v>0</v>
      </c>
      <c r="AJ2166" s="11">
        <f t="shared" si="1259"/>
        <v>0</v>
      </c>
      <c r="AK2166" s="11">
        <f t="shared" si="1259"/>
        <v>0</v>
      </c>
      <c r="AL2166" s="11">
        <f t="shared" si="1259"/>
        <v>0</v>
      </c>
      <c r="AM2166" s="11">
        <f t="shared" si="1259"/>
        <v>0</v>
      </c>
      <c r="AN2166" s="11">
        <f t="shared" si="1259"/>
        <v>0</v>
      </c>
      <c r="AO2166" s="11">
        <f t="shared" si="1259"/>
        <v>0</v>
      </c>
      <c r="AP2166" s="11">
        <f t="shared" si="1259"/>
        <v>0</v>
      </c>
      <c r="AQ2166" s="11">
        <f t="shared" si="1289"/>
        <v>0</v>
      </c>
      <c r="AR2166" s="11">
        <f t="shared" si="1289"/>
        <v>0</v>
      </c>
      <c r="AS2166" s="11">
        <f t="shared" si="1289"/>
        <v>0</v>
      </c>
      <c r="AT2166" s="11">
        <f t="shared" si="1289"/>
        <v>0</v>
      </c>
      <c r="AU2166" s="11">
        <f t="shared" si="1289"/>
        <v>0</v>
      </c>
      <c r="AV2166" s="11">
        <f t="shared" si="1289"/>
        <v>9171522.8944575544</v>
      </c>
      <c r="AW2166" s="11">
        <f t="shared" si="1289"/>
        <v>0</v>
      </c>
      <c r="AX2166" s="11">
        <f t="shared" si="1289"/>
        <v>0</v>
      </c>
      <c r="AY2166" s="11">
        <f t="shared" si="1289"/>
        <v>20999.079480751949</v>
      </c>
      <c r="AZ2166" s="11">
        <f t="shared" si="1289"/>
        <v>1</v>
      </c>
      <c r="BA2166" s="11">
        <f t="shared" si="1289"/>
        <v>1</v>
      </c>
      <c r="BB2166" s="11">
        <f t="shared" si="1289"/>
        <v>1</v>
      </c>
      <c r="BC2166" s="11">
        <f t="shared" si="1289"/>
        <v>1</v>
      </c>
      <c r="BD2166" s="11">
        <f t="shared" si="1289"/>
        <v>1</v>
      </c>
      <c r="BE2166" s="11">
        <f t="shared" si="1289"/>
        <v>1</v>
      </c>
      <c r="BF2166" s="15" t="str">
        <f t="shared" si="1260"/>
        <v>EN 10210</v>
      </c>
      <c r="BG2166" s="42">
        <v>30.726783999999999</v>
      </c>
      <c r="BH2166" s="17">
        <f t="shared" si="1261"/>
        <v>160</v>
      </c>
      <c r="BI2166" s="17">
        <f t="shared" si="1262"/>
        <v>80</v>
      </c>
      <c r="BK2166" s="17">
        <f t="shared" si="1263"/>
        <v>8.8000000000000007</v>
      </c>
      <c r="BM2166" s="17">
        <f t="shared" si="1249"/>
        <v>13.200000000000001</v>
      </c>
      <c r="BX2166" s="18">
        <f t="shared" si="1264"/>
        <v>3952.4459092434663</v>
      </c>
      <c r="BY2166" s="42">
        <v>0.48</v>
      </c>
      <c r="BZ2166" s="43">
        <f t="shared" si="1265"/>
        <v>15.470546142651859</v>
      </c>
      <c r="CA2166" s="18">
        <f t="shared" si="1266"/>
        <v>10639599.306301042</v>
      </c>
      <c r="CB2166" s="18">
        <f t="shared" si="1267"/>
        <v>132994.99132876302</v>
      </c>
      <c r="CC2166" s="18">
        <f t="shared" si="1268"/>
        <v>174679.37427513985</v>
      </c>
      <c r="CD2166" s="25">
        <f t="shared" si="1269"/>
        <v>1.3134282165809781</v>
      </c>
      <c r="CE2166" s="26">
        <f t="shared" si="1270"/>
        <v>51.883548176391642</v>
      </c>
      <c r="CF2166" s="18">
        <f t="shared" si="1271"/>
        <v>3014.7397403759742</v>
      </c>
      <c r="CG2166" s="18">
        <f t="shared" si="1272"/>
        <v>1606.7397403759744</v>
      </c>
      <c r="CH2166" s="18">
        <f t="shared" si="1273"/>
        <v>3545188.7888914198</v>
      </c>
      <c r="CI2166" s="18">
        <f t="shared" si="1274"/>
        <v>88629.719722285488</v>
      </c>
      <c r="CJ2166" s="18">
        <f t="shared" si="1275"/>
        <v>107030.58466010088</v>
      </c>
      <c r="CK2166" s="25">
        <f t="shared" si="1276"/>
        <v>1.2076150640606007</v>
      </c>
      <c r="CL2166" s="26">
        <f t="shared" si="1277"/>
        <v>29.949302751073166</v>
      </c>
      <c r="CZ2166" s="18">
        <f t="shared" si="1278"/>
        <v>9171522.8944575544</v>
      </c>
      <c r="DC2166" s="18">
        <f t="shared" si="1279"/>
        <v>20999.079480751949</v>
      </c>
      <c r="DD2166" s="17">
        <f t="shared" si="1280"/>
        <v>1</v>
      </c>
      <c r="DE2166" s="17">
        <f t="shared" si="1281"/>
        <v>1</v>
      </c>
      <c r="DF2166" s="17">
        <f t="shared" si="1282"/>
        <v>1</v>
      </c>
      <c r="DG2166" s="17">
        <f t="shared" si="1283"/>
        <v>1</v>
      </c>
      <c r="DH2166" s="17">
        <f t="shared" si="1284"/>
        <v>1</v>
      </c>
      <c r="DI2166" s="17">
        <f t="shared" si="1285"/>
        <v>1</v>
      </c>
      <c r="DJ2166" s="20" t="s">
        <v>1879</v>
      </c>
    </row>
    <row r="2167" spans="1:114" x14ac:dyDescent="0.2">
      <c r="A2167" s="15" t="s">
        <v>105</v>
      </c>
      <c r="B2167" s="10" t="s">
        <v>2262</v>
      </c>
      <c r="C2167" s="11">
        <f t="shared" si="1257"/>
        <v>34.54</v>
      </c>
      <c r="D2167" s="11">
        <f t="shared" si="1287"/>
        <v>160</v>
      </c>
      <c r="E2167" s="11">
        <f t="shared" si="1287"/>
        <v>80</v>
      </c>
      <c r="F2167" s="11">
        <f t="shared" si="1287"/>
        <v>0</v>
      </c>
      <c r="G2167" s="11">
        <f t="shared" si="1287"/>
        <v>10</v>
      </c>
      <c r="H2167" s="11">
        <f t="shared" si="1287"/>
        <v>0</v>
      </c>
      <c r="I2167" s="11">
        <f t="shared" si="1287"/>
        <v>15</v>
      </c>
      <c r="J2167" s="11">
        <f t="shared" si="1287"/>
        <v>0</v>
      </c>
      <c r="K2167" s="11">
        <f t="shared" si="1287"/>
        <v>0</v>
      </c>
      <c r="L2167" s="11">
        <f t="shared" si="1287"/>
        <v>0</v>
      </c>
      <c r="M2167" s="11">
        <f t="shared" si="1287"/>
        <v>0</v>
      </c>
      <c r="N2167" s="11">
        <f t="shared" si="1287"/>
        <v>0</v>
      </c>
      <c r="O2167" s="11">
        <f t="shared" si="1287"/>
        <v>0</v>
      </c>
      <c r="P2167" s="11">
        <f t="shared" si="1287"/>
        <v>0</v>
      </c>
      <c r="Q2167" s="11">
        <f t="shared" si="1253"/>
        <v>0</v>
      </c>
      <c r="R2167" s="11">
        <f t="shared" si="1253"/>
        <v>0</v>
      </c>
      <c r="S2167" s="11">
        <f t="shared" si="1253"/>
        <v>0</v>
      </c>
      <c r="T2167" s="11">
        <f t="shared" si="1253"/>
        <v>4449.3361431346411</v>
      </c>
      <c r="U2167" s="40">
        <f t="shared" si="1258"/>
        <v>0.48</v>
      </c>
      <c r="V2167" s="11">
        <f t="shared" si="1290"/>
        <v>13.742835975572698</v>
      </c>
      <c r="W2167" s="11">
        <f t="shared" si="1290"/>
        <v>11463362.486398781</v>
      </c>
      <c r="X2167" s="11">
        <f t="shared" si="1290"/>
        <v>143292.03107998476</v>
      </c>
      <c r="Y2167" s="11">
        <f t="shared" si="1288"/>
        <v>190948.37171230878</v>
      </c>
      <c r="Z2167" s="11">
        <f t="shared" si="1288"/>
        <v>1.3325819326667407</v>
      </c>
      <c r="AA2167" s="11">
        <f t="shared" si="1288"/>
        <v>50.758456119728351</v>
      </c>
      <c r="AB2167" s="11">
        <f t="shared" si="1288"/>
        <v>3456.6370614359175</v>
      </c>
      <c r="AC2167" s="11">
        <f t="shared" si="1255"/>
        <v>1856.6370614359173</v>
      </c>
      <c r="AD2167" s="11">
        <f t="shared" si="1255"/>
        <v>3798112.0477115475</v>
      </c>
      <c r="AE2167" s="11">
        <f t="shared" si="1255"/>
        <v>94952.801192788684</v>
      </c>
      <c r="AF2167" s="11">
        <f t="shared" si="1255"/>
        <v>116682.88925487209</v>
      </c>
      <c r="AG2167" s="11">
        <f t="shared" si="1255"/>
        <v>1.2288514692469519</v>
      </c>
      <c r="AH2167" s="11">
        <f t="shared" si="1255"/>
        <v>29.217044200656261</v>
      </c>
      <c r="AI2167" s="11">
        <f t="shared" si="1259"/>
        <v>0</v>
      </c>
      <c r="AJ2167" s="11">
        <f t="shared" si="1259"/>
        <v>0</v>
      </c>
      <c r="AK2167" s="11">
        <f t="shared" si="1259"/>
        <v>0</v>
      </c>
      <c r="AL2167" s="11">
        <f t="shared" si="1259"/>
        <v>0</v>
      </c>
      <c r="AM2167" s="11">
        <f t="shared" si="1259"/>
        <v>0</v>
      </c>
      <c r="AN2167" s="11">
        <f t="shared" si="1259"/>
        <v>0</v>
      </c>
      <c r="AO2167" s="11">
        <f t="shared" si="1259"/>
        <v>0</v>
      </c>
      <c r="AP2167" s="11">
        <f t="shared" si="1259"/>
        <v>0</v>
      </c>
      <c r="AQ2167" s="11">
        <f t="shared" si="1289"/>
        <v>0</v>
      </c>
      <c r="AR2167" s="11">
        <f t="shared" si="1289"/>
        <v>0</v>
      </c>
      <c r="AS2167" s="11">
        <f t="shared" si="1289"/>
        <v>0</v>
      </c>
      <c r="AT2167" s="11">
        <f t="shared" si="1289"/>
        <v>0</v>
      </c>
      <c r="AU2167" s="11">
        <f t="shared" si="1289"/>
        <v>0</v>
      </c>
      <c r="AV2167" s="11">
        <f t="shared" si="1289"/>
        <v>10022727.272727273</v>
      </c>
      <c r="AW2167" s="11">
        <f t="shared" si="1289"/>
        <v>0</v>
      </c>
      <c r="AX2167" s="11">
        <f t="shared" si="1289"/>
        <v>0</v>
      </c>
      <c r="AY2167" s="11">
        <f t="shared" si="1289"/>
        <v>20313.274122871837</v>
      </c>
      <c r="AZ2167" s="11">
        <f t="shared" si="1289"/>
        <v>1</v>
      </c>
      <c r="BA2167" s="11">
        <f t="shared" si="1289"/>
        <v>1</v>
      </c>
      <c r="BB2167" s="11">
        <f t="shared" si="1289"/>
        <v>1</v>
      </c>
      <c r="BC2167" s="11">
        <f t="shared" si="1289"/>
        <v>1</v>
      </c>
      <c r="BD2167" s="11">
        <f t="shared" si="1289"/>
        <v>1</v>
      </c>
      <c r="BE2167" s="11">
        <f t="shared" si="1289"/>
        <v>1</v>
      </c>
      <c r="BF2167" s="15" t="str">
        <f t="shared" si="1260"/>
        <v>EN 10210</v>
      </c>
      <c r="BG2167" s="42">
        <v>34.54</v>
      </c>
      <c r="BH2167" s="17">
        <f t="shared" si="1261"/>
        <v>160</v>
      </c>
      <c r="BI2167" s="17">
        <f t="shared" si="1262"/>
        <v>80</v>
      </c>
      <c r="BK2167" s="17">
        <f t="shared" si="1263"/>
        <v>10</v>
      </c>
      <c r="BM2167" s="17">
        <f t="shared" ref="BM2167:BM2230" si="1291">IF(BK2167&lt;=6,BK2167,IF(BK2167&lt;=10,1.5*BK2167,2*BK2167))</f>
        <v>15</v>
      </c>
      <c r="BX2167" s="18">
        <f t="shared" si="1264"/>
        <v>4449.3361431346411</v>
      </c>
      <c r="BY2167" s="42">
        <v>0.48</v>
      </c>
      <c r="BZ2167" s="43">
        <f t="shared" si="1265"/>
        <v>13.742835975572698</v>
      </c>
      <c r="CA2167" s="18">
        <f t="shared" si="1266"/>
        <v>11463362.486398781</v>
      </c>
      <c r="CB2167" s="18">
        <f t="shared" si="1267"/>
        <v>143292.03107998476</v>
      </c>
      <c r="CC2167" s="18">
        <f t="shared" si="1268"/>
        <v>190948.37171230878</v>
      </c>
      <c r="CD2167" s="25">
        <f t="shared" si="1269"/>
        <v>1.3325819326667407</v>
      </c>
      <c r="CE2167" s="26">
        <f t="shared" si="1270"/>
        <v>50.758456119728351</v>
      </c>
      <c r="CF2167" s="18">
        <f t="shared" si="1271"/>
        <v>3456.6370614359175</v>
      </c>
      <c r="CG2167" s="18">
        <f t="shared" si="1272"/>
        <v>1856.6370614359173</v>
      </c>
      <c r="CH2167" s="18">
        <f t="shared" si="1273"/>
        <v>3798112.0477115475</v>
      </c>
      <c r="CI2167" s="18">
        <f t="shared" si="1274"/>
        <v>94952.801192788684</v>
      </c>
      <c r="CJ2167" s="18">
        <f t="shared" si="1275"/>
        <v>116682.88925487209</v>
      </c>
      <c r="CK2167" s="25">
        <f t="shared" si="1276"/>
        <v>1.2288514692469519</v>
      </c>
      <c r="CL2167" s="26">
        <f t="shared" si="1277"/>
        <v>29.217044200656261</v>
      </c>
      <c r="CZ2167" s="18">
        <f t="shared" si="1278"/>
        <v>10022727.272727273</v>
      </c>
      <c r="DC2167" s="18">
        <f t="shared" si="1279"/>
        <v>20313.274122871837</v>
      </c>
      <c r="DD2167" s="17">
        <f t="shared" si="1280"/>
        <v>1</v>
      </c>
      <c r="DE2167" s="17">
        <f t="shared" si="1281"/>
        <v>1</v>
      </c>
      <c r="DF2167" s="17">
        <f t="shared" si="1282"/>
        <v>1</v>
      </c>
      <c r="DG2167" s="17">
        <f t="shared" si="1283"/>
        <v>1</v>
      </c>
      <c r="DH2167" s="17">
        <f t="shared" si="1284"/>
        <v>1</v>
      </c>
      <c r="DI2167" s="17">
        <f t="shared" si="1285"/>
        <v>1</v>
      </c>
      <c r="DJ2167" s="20" t="s">
        <v>1879</v>
      </c>
    </row>
    <row r="2168" spans="1:114" x14ac:dyDescent="0.2">
      <c r="A2168" s="15" t="s">
        <v>105</v>
      </c>
      <c r="B2168" s="10" t="s">
        <v>2263</v>
      </c>
      <c r="C2168" s="11">
        <f t="shared" si="1257"/>
        <v>37.648600000000002</v>
      </c>
      <c r="D2168" s="11">
        <f t="shared" si="1287"/>
        <v>160</v>
      </c>
      <c r="E2168" s="11">
        <f t="shared" si="1287"/>
        <v>80</v>
      </c>
      <c r="F2168" s="11">
        <f t="shared" si="1287"/>
        <v>0</v>
      </c>
      <c r="G2168" s="11">
        <f t="shared" si="1287"/>
        <v>11</v>
      </c>
      <c r="H2168" s="11">
        <f t="shared" si="1287"/>
        <v>0</v>
      </c>
      <c r="I2168" s="11">
        <f t="shared" si="1287"/>
        <v>22</v>
      </c>
      <c r="J2168" s="11">
        <f t="shared" si="1287"/>
        <v>0</v>
      </c>
      <c r="K2168" s="11">
        <f t="shared" si="1287"/>
        <v>0</v>
      </c>
      <c r="L2168" s="11">
        <f t="shared" si="1287"/>
        <v>0</v>
      </c>
      <c r="M2168" s="11">
        <f t="shared" si="1287"/>
        <v>0</v>
      </c>
      <c r="N2168" s="11">
        <f t="shared" si="1287"/>
        <v>0</v>
      </c>
      <c r="O2168" s="11">
        <f t="shared" si="1287"/>
        <v>0</v>
      </c>
      <c r="P2168" s="11">
        <f t="shared" si="1287"/>
        <v>0</v>
      </c>
      <c r="Q2168" s="11">
        <f t="shared" si="1253"/>
        <v>0</v>
      </c>
      <c r="R2168" s="11">
        <f t="shared" si="1253"/>
        <v>0</v>
      </c>
      <c r="S2168" s="11">
        <f t="shared" si="1253"/>
        <v>0</v>
      </c>
      <c r="T2168" s="11">
        <f t="shared" si="1253"/>
        <v>5417.0616886749194</v>
      </c>
      <c r="U2168" s="40">
        <f t="shared" si="1258"/>
        <v>0.48</v>
      </c>
      <c r="V2168" s="11">
        <f t="shared" si="1290"/>
        <v>11.287760843322392</v>
      </c>
      <c r="W2168" s="11">
        <f t="shared" si="1290"/>
        <v>11350876.403763112</v>
      </c>
      <c r="X2168" s="11">
        <f t="shared" si="1290"/>
        <v>141885.95504703891</v>
      </c>
      <c r="Y2168" s="11">
        <f t="shared" si="1288"/>
        <v>194593.85377149243</v>
      </c>
      <c r="Z2168" s="11">
        <f t="shared" si="1288"/>
        <v>1.3714807339949855</v>
      </c>
      <c r="AA2168" s="11">
        <f t="shared" si="1288"/>
        <v>45.775469434402176</v>
      </c>
      <c r="AB2168" s="11">
        <f t="shared" si="1288"/>
        <v>3968.6635554218246</v>
      </c>
      <c r="AC2168" s="11">
        <f t="shared" si="1255"/>
        <v>2208.6635554218246</v>
      </c>
      <c r="AD2168" s="11">
        <f t="shared" si="1255"/>
        <v>3799949.7907186346</v>
      </c>
      <c r="AE2168" s="11">
        <f t="shared" si="1255"/>
        <v>94998.744767965865</v>
      </c>
      <c r="AF2168" s="11">
        <f t="shared" si="1255"/>
        <v>119447.31155461945</v>
      </c>
      <c r="AG2168" s="11">
        <f t="shared" si="1255"/>
        <v>1.2573567350428589</v>
      </c>
      <c r="AH2168" s="11">
        <f t="shared" si="1255"/>
        <v>26.485430624133542</v>
      </c>
      <c r="AI2168" s="11">
        <f t="shared" si="1259"/>
        <v>0</v>
      </c>
      <c r="AJ2168" s="11">
        <f t="shared" si="1259"/>
        <v>0</v>
      </c>
      <c r="AK2168" s="11">
        <f t="shared" si="1259"/>
        <v>0</v>
      </c>
      <c r="AL2168" s="11">
        <f t="shared" si="1259"/>
        <v>0</v>
      </c>
      <c r="AM2168" s="11">
        <f t="shared" si="1259"/>
        <v>0</v>
      </c>
      <c r="AN2168" s="11">
        <f t="shared" si="1259"/>
        <v>0</v>
      </c>
      <c r="AO2168" s="11">
        <f t="shared" si="1259"/>
        <v>0</v>
      </c>
      <c r="AP2168" s="11">
        <f t="shared" si="1259"/>
        <v>0</v>
      </c>
      <c r="AQ2168" s="11">
        <f t="shared" si="1289"/>
        <v>0</v>
      </c>
      <c r="AR2168" s="11">
        <f t="shared" si="1289"/>
        <v>0</v>
      </c>
      <c r="AS2168" s="11">
        <f t="shared" si="1289"/>
        <v>0</v>
      </c>
      <c r="AT2168" s="11">
        <f t="shared" si="1289"/>
        <v>0</v>
      </c>
      <c r="AU2168" s="11">
        <f t="shared" si="1289"/>
        <v>0</v>
      </c>
      <c r="AV2168" s="11">
        <f t="shared" si="1289"/>
        <v>10666867.62385321</v>
      </c>
      <c r="AW2168" s="11">
        <f t="shared" si="1289"/>
        <v>0</v>
      </c>
      <c r="AX2168" s="11">
        <f t="shared" si="1289"/>
        <v>0</v>
      </c>
      <c r="AY2168" s="11">
        <f t="shared" si="1289"/>
        <v>19263.658888554564</v>
      </c>
      <c r="AZ2168" s="11">
        <f t="shared" si="1289"/>
        <v>1</v>
      </c>
      <c r="BA2168" s="11">
        <f t="shared" si="1289"/>
        <v>1</v>
      </c>
      <c r="BB2168" s="11">
        <f t="shared" si="1289"/>
        <v>1</v>
      </c>
      <c r="BC2168" s="11">
        <f t="shared" si="1289"/>
        <v>1</v>
      </c>
      <c r="BD2168" s="11">
        <f t="shared" si="1289"/>
        <v>1</v>
      </c>
      <c r="BE2168" s="11">
        <f t="shared" si="1289"/>
        <v>1</v>
      </c>
      <c r="BF2168" s="15" t="str">
        <f t="shared" si="1260"/>
        <v>EN 10210</v>
      </c>
      <c r="BG2168" s="42">
        <v>37.648600000000002</v>
      </c>
      <c r="BH2168" s="17">
        <f t="shared" si="1261"/>
        <v>160</v>
      </c>
      <c r="BI2168" s="17">
        <f t="shared" si="1262"/>
        <v>80</v>
      </c>
      <c r="BK2168" s="17">
        <f t="shared" si="1263"/>
        <v>11</v>
      </c>
      <c r="BM2168" s="17">
        <f t="shared" si="1291"/>
        <v>22</v>
      </c>
      <c r="BX2168" s="18">
        <f t="shared" si="1264"/>
        <v>5417.0616886749194</v>
      </c>
      <c r="BY2168" s="42">
        <v>0.48</v>
      </c>
      <c r="BZ2168" s="43">
        <f t="shared" si="1265"/>
        <v>11.287760843322392</v>
      </c>
      <c r="CA2168" s="18">
        <f t="shared" si="1266"/>
        <v>11350876.403763112</v>
      </c>
      <c r="CB2168" s="18">
        <f t="shared" si="1267"/>
        <v>141885.95504703891</v>
      </c>
      <c r="CC2168" s="18">
        <f t="shared" si="1268"/>
        <v>194593.85377149243</v>
      </c>
      <c r="CD2168" s="25">
        <f t="shared" si="1269"/>
        <v>1.3714807339949855</v>
      </c>
      <c r="CE2168" s="26">
        <f t="shared" si="1270"/>
        <v>45.775469434402176</v>
      </c>
      <c r="CF2168" s="18">
        <f t="shared" si="1271"/>
        <v>3968.6635554218246</v>
      </c>
      <c r="CG2168" s="18">
        <f t="shared" si="1272"/>
        <v>2208.6635554218246</v>
      </c>
      <c r="CH2168" s="18">
        <f t="shared" si="1273"/>
        <v>3799949.7907186346</v>
      </c>
      <c r="CI2168" s="18">
        <f t="shared" si="1274"/>
        <v>94998.744767965865</v>
      </c>
      <c r="CJ2168" s="18">
        <f t="shared" si="1275"/>
        <v>119447.31155461945</v>
      </c>
      <c r="CK2168" s="25">
        <f t="shared" si="1276"/>
        <v>1.2573567350428589</v>
      </c>
      <c r="CL2168" s="26">
        <f t="shared" si="1277"/>
        <v>26.485430624133542</v>
      </c>
      <c r="CZ2168" s="18">
        <f t="shared" si="1278"/>
        <v>10666867.62385321</v>
      </c>
      <c r="DC2168" s="18">
        <f t="shared" si="1279"/>
        <v>19263.658888554564</v>
      </c>
      <c r="DD2168" s="17">
        <f t="shared" si="1280"/>
        <v>1</v>
      </c>
      <c r="DE2168" s="17">
        <f t="shared" si="1281"/>
        <v>1</v>
      </c>
      <c r="DF2168" s="17">
        <f t="shared" si="1282"/>
        <v>1</v>
      </c>
      <c r="DG2168" s="17">
        <f t="shared" si="1283"/>
        <v>1</v>
      </c>
      <c r="DH2168" s="17">
        <f t="shared" si="1284"/>
        <v>1</v>
      </c>
      <c r="DI2168" s="17">
        <f t="shared" si="1285"/>
        <v>1</v>
      </c>
      <c r="DJ2168" s="20" t="s">
        <v>1879</v>
      </c>
    </row>
    <row r="2169" spans="1:114" x14ac:dyDescent="0.2">
      <c r="A2169" s="15" t="s">
        <v>105</v>
      </c>
      <c r="B2169" s="10" t="s">
        <v>2264</v>
      </c>
      <c r="C2169" s="11">
        <f t="shared" si="1257"/>
        <v>42.193750000000001</v>
      </c>
      <c r="D2169" s="11">
        <f t="shared" si="1287"/>
        <v>160</v>
      </c>
      <c r="E2169" s="11">
        <f t="shared" si="1287"/>
        <v>80</v>
      </c>
      <c r="F2169" s="11">
        <f t="shared" si="1287"/>
        <v>0</v>
      </c>
      <c r="G2169" s="11">
        <f t="shared" si="1287"/>
        <v>12.5</v>
      </c>
      <c r="H2169" s="11">
        <f t="shared" si="1287"/>
        <v>0</v>
      </c>
      <c r="I2169" s="11">
        <f t="shared" si="1287"/>
        <v>25</v>
      </c>
      <c r="J2169" s="11">
        <f t="shared" si="1287"/>
        <v>0</v>
      </c>
      <c r="K2169" s="11">
        <f t="shared" si="1287"/>
        <v>0</v>
      </c>
      <c r="L2169" s="11">
        <f t="shared" si="1287"/>
        <v>0</v>
      </c>
      <c r="M2169" s="11">
        <f t="shared" si="1287"/>
        <v>0</v>
      </c>
      <c r="N2169" s="11">
        <f t="shared" si="1287"/>
        <v>0</v>
      </c>
      <c r="O2169" s="11">
        <f t="shared" si="1287"/>
        <v>0</v>
      </c>
      <c r="P2169" s="11">
        <f t="shared" si="1287"/>
        <v>0</v>
      </c>
      <c r="Q2169" s="11">
        <f t="shared" si="1253"/>
        <v>0</v>
      </c>
      <c r="R2169" s="11">
        <f t="shared" si="1253"/>
        <v>0</v>
      </c>
      <c r="S2169" s="11">
        <f t="shared" si="1253"/>
        <v>0</v>
      </c>
      <c r="T2169" s="11">
        <f t="shared" si="1253"/>
        <v>6176.9908169872415</v>
      </c>
      <c r="U2169" s="40">
        <f t="shared" si="1258"/>
        <v>0.48</v>
      </c>
      <c r="V2169" s="11">
        <f t="shared" si="1290"/>
        <v>9.8990752337090484</v>
      </c>
      <c r="W2169" s="11">
        <f t="shared" si="1290"/>
        <v>11846230.533813253</v>
      </c>
      <c r="X2169" s="11">
        <f t="shared" si="1290"/>
        <v>148077.88167266565</v>
      </c>
      <c r="Y2169" s="11">
        <f t="shared" si="1288"/>
        <v>208164.86024289031</v>
      </c>
      <c r="Z2169" s="11">
        <f t="shared" si="1288"/>
        <v>1.4057795660735495</v>
      </c>
      <c r="AA2169" s="11">
        <f t="shared" si="1288"/>
        <v>43.792688916718681</v>
      </c>
      <c r="AB2169" s="11">
        <f t="shared" si="1288"/>
        <v>4579.3692606170262</v>
      </c>
      <c r="AC2169" s="11">
        <f t="shared" si="1255"/>
        <v>2579.3692606170262</v>
      </c>
      <c r="AD2169" s="11">
        <f t="shared" si="1255"/>
        <v>3957532.5313692722</v>
      </c>
      <c r="AE2169" s="11">
        <f t="shared" si="1255"/>
        <v>98938.313284231801</v>
      </c>
      <c r="AF2169" s="11">
        <f t="shared" si="1255"/>
        <v>127490.08981820924</v>
      </c>
      <c r="AG2169" s="11">
        <f t="shared" si="1255"/>
        <v>1.2885815978280666</v>
      </c>
      <c r="AH2169" s="11">
        <f t="shared" si="1255"/>
        <v>25.311843049204185</v>
      </c>
      <c r="AI2169" s="11">
        <f t="shared" si="1259"/>
        <v>0</v>
      </c>
      <c r="AJ2169" s="11">
        <f t="shared" si="1259"/>
        <v>0</v>
      </c>
      <c r="AK2169" s="11">
        <f t="shared" si="1259"/>
        <v>0</v>
      </c>
      <c r="AL2169" s="11">
        <f t="shared" si="1259"/>
        <v>0</v>
      </c>
      <c r="AM2169" s="11">
        <f t="shared" si="1259"/>
        <v>0</v>
      </c>
      <c r="AN2169" s="11">
        <f t="shared" si="1259"/>
        <v>0</v>
      </c>
      <c r="AO2169" s="11">
        <f t="shared" si="1259"/>
        <v>0</v>
      </c>
      <c r="AP2169" s="11">
        <f t="shared" si="1259"/>
        <v>0</v>
      </c>
      <c r="AQ2169" s="11">
        <f t="shared" si="1289"/>
        <v>0</v>
      </c>
      <c r="AR2169" s="11">
        <f t="shared" si="1289"/>
        <v>0</v>
      </c>
      <c r="AS2169" s="11">
        <f t="shared" si="1289"/>
        <v>0</v>
      </c>
      <c r="AT2169" s="11">
        <f t="shared" si="1289"/>
        <v>0</v>
      </c>
      <c r="AU2169" s="11">
        <f t="shared" si="1289"/>
        <v>0</v>
      </c>
      <c r="AV2169" s="11">
        <f t="shared" si="1289"/>
        <v>11526385.356104651</v>
      </c>
      <c r="AW2169" s="11">
        <f t="shared" si="1289"/>
        <v>0</v>
      </c>
      <c r="AX2169" s="11">
        <f t="shared" si="1289"/>
        <v>0</v>
      </c>
      <c r="AY2169" s="11">
        <f t="shared" si="1289"/>
        <v>18235.923151542564</v>
      </c>
      <c r="AZ2169" s="11">
        <f t="shared" si="1289"/>
        <v>1</v>
      </c>
      <c r="BA2169" s="11">
        <f t="shared" si="1289"/>
        <v>1</v>
      </c>
      <c r="BB2169" s="11">
        <f t="shared" si="1289"/>
        <v>1</v>
      </c>
      <c r="BC2169" s="11">
        <f t="shared" si="1289"/>
        <v>1</v>
      </c>
      <c r="BD2169" s="11">
        <f t="shared" si="1289"/>
        <v>1</v>
      </c>
      <c r="BE2169" s="11">
        <f t="shared" si="1289"/>
        <v>1</v>
      </c>
      <c r="BF2169" s="15" t="str">
        <f t="shared" si="1260"/>
        <v>EN 10210</v>
      </c>
      <c r="BG2169" s="42">
        <v>42.193750000000001</v>
      </c>
      <c r="BH2169" s="17">
        <f t="shared" si="1261"/>
        <v>160</v>
      </c>
      <c r="BI2169" s="17">
        <f t="shared" si="1262"/>
        <v>80</v>
      </c>
      <c r="BK2169" s="17">
        <f t="shared" si="1263"/>
        <v>12.5</v>
      </c>
      <c r="BM2169" s="17">
        <f t="shared" si="1291"/>
        <v>25</v>
      </c>
      <c r="BX2169" s="18">
        <f t="shared" si="1264"/>
        <v>6176.9908169872415</v>
      </c>
      <c r="BY2169" s="42">
        <v>0.48</v>
      </c>
      <c r="BZ2169" s="43">
        <f t="shared" si="1265"/>
        <v>9.8990752337090484</v>
      </c>
      <c r="CA2169" s="18">
        <f t="shared" si="1266"/>
        <v>11846230.533813253</v>
      </c>
      <c r="CB2169" s="18">
        <f t="shared" si="1267"/>
        <v>148077.88167266565</v>
      </c>
      <c r="CC2169" s="18">
        <f t="shared" si="1268"/>
        <v>208164.86024289031</v>
      </c>
      <c r="CD2169" s="25">
        <f t="shared" si="1269"/>
        <v>1.4057795660735495</v>
      </c>
      <c r="CE2169" s="26">
        <f t="shared" si="1270"/>
        <v>43.792688916718681</v>
      </c>
      <c r="CF2169" s="18">
        <f t="shared" si="1271"/>
        <v>4579.3692606170262</v>
      </c>
      <c r="CG2169" s="18">
        <f t="shared" si="1272"/>
        <v>2579.3692606170262</v>
      </c>
      <c r="CH2169" s="18">
        <f t="shared" si="1273"/>
        <v>3957532.5313692722</v>
      </c>
      <c r="CI2169" s="18">
        <f t="shared" si="1274"/>
        <v>98938.313284231801</v>
      </c>
      <c r="CJ2169" s="18">
        <f t="shared" si="1275"/>
        <v>127490.08981820924</v>
      </c>
      <c r="CK2169" s="25">
        <f t="shared" si="1276"/>
        <v>1.2885815978280666</v>
      </c>
      <c r="CL2169" s="26">
        <f t="shared" si="1277"/>
        <v>25.311843049204185</v>
      </c>
      <c r="CZ2169" s="18">
        <f t="shared" si="1278"/>
        <v>11526385.356104651</v>
      </c>
      <c r="DC2169" s="18">
        <f t="shared" si="1279"/>
        <v>18235.923151542564</v>
      </c>
      <c r="DD2169" s="17">
        <f t="shared" si="1280"/>
        <v>1</v>
      </c>
      <c r="DE2169" s="17">
        <f t="shared" si="1281"/>
        <v>1</v>
      </c>
      <c r="DF2169" s="17">
        <f t="shared" si="1282"/>
        <v>1</v>
      </c>
      <c r="DG2169" s="17">
        <f t="shared" si="1283"/>
        <v>1</v>
      </c>
      <c r="DH2169" s="17">
        <f t="shared" si="1284"/>
        <v>1</v>
      </c>
      <c r="DI2169" s="17">
        <f t="shared" si="1285"/>
        <v>1</v>
      </c>
      <c r="DJ2169" s="20" t="s">
        <v>1879</v>
      </c>
    </row>
    <row r="2170" spans="1:114" x14ac:dyDescent="0.2">
      <c r="A2170" s="15" t="s">
        <v>105</v>
      </c>
      <c r="B2170" s="10" t="s">
        <v>2265</v>
      </c>
      <c r="C2170" s="11">
        <f t="shared" si="1257"/>
        <v>47.174104000000007</v>
      </c>
      <c r="D2170" s="11">
        <f t="shared" si="1287"/>
        <v>160</v>
      </c>
      <c r="E2170" s="11">
        <f t="shared" si="1287"/>
        <v>80</v>
      </c>
      <c r="F2170" s="11">
        <f t="shared" si="1287"/>
        <v>0</v>
      </c>
      <c r="G2170" s="11">
        <f t="shared" si="1287"/>
        <v>14.2</v>
      </c>
      <c r="H2170" s="11">
        <f t="shared" si="1287"/>
        <v>0</v>
      </c>
      <c r="I2170" s="11">
        <f t="shared" si="1287"/>
        <v>28.4</v>
      </c>
      <c r="J2170" s="11">
        <f t="shared" si="1287"/>
        <v>0</v>
      </c>
      <c r="K2170" s="11">
        <f t="shared" si="1287"/>
        <v>0</v>
      </c>
      <c r="L2170" s="11">
        <f t="shared" si="1287"/>
        <v>0</v>
      </c>
      <c r="M2170" s="11">
        <f t="shared" si="1287"/>
        <v>0</v>
      </c>
      <c r="N2170" s="11">
        <f t="shared" si="1287"/>
        <v>0</v>
      </c>
      <c r="O2170" s="11">
        <f t="shared" si="1287"/>
        <v>0</v>
      </c>
      <c r="P2170" s="11">
        <f t="shared" si="1287"/>
        <v>0</v>
      </c>
      <c r="Q2170" s="11">
        <f t="shared" si="1253"/>
        <v>0</v>
      </c>
      <c r="R2170" s="11">
        <f t="shared" si="1253"/>
        <v>0</v>
      </c>
      <c r="S2170" s="11">
        <f t="shared" si="1253"/>
        <v>0</v>
      </c>
      <c r="T2170" s="11">
        <f t="shared" si="1253"/>
        <v>7044.4059413587656</v>
      </c>
      <c r="U2170" s="40">
        <f t="shared" si="1258"/>
        <v>0.48</v>
      </c>
      <c r="V2170" s="11">
        <f t="shared" si="1290"/>
        <v>8.6801495149912302</v>
      </c>
      <c r="W2170" s="11">
        <f t="shared" si="1290"/>
        <v>12134927.159186851</v>
      </c>
      <c r="X2170" s="11">
        <f t="shared" si="1290"/>
        <v>151686.58948983563</v>
      </c>
      <c r="Y2170" s="11">
        <f t="shared" si="1288"/>
        <v>219954.57021259447</v>
      </c>
      <c r="Z2170" s="11">
        <f t="shared" si="1288"/>
        <v>1.45005943473555</v>
      </c>
      <c r="AA2170" s="11">
        <f t="shared" si="1288"/>
        <v>41.504615944290528</v>
      </c>
      <c r="AB2170" s="11">
        <f t="shared" si="1288"/>
        <v>5291.6737133492279</v>
      </c>
      <c r="AC2170" s="11">
        <f t="shared" si="1255"/>
        <v>3019.6737133492284</v>
      </c>
      <c r="AD2170" s="11">
        <f t="shared" si="1255"/>
        <v>4054630.8435380557</v>
      </c>
      <c r="AE2170" s="11">
        <f t="shared" si="1255"/>
        <v>101365.77108845139</v>
      </c>
      <c r="AF2170" s="11">
        <f t="shared" si="1255"/>
        <v>134383.62167862532</v>
      </c>
      <c r="AG2170" s="11">
        <f t="shared" si="1255"/>
        <v>1.3257297827031047</v>
      </c>
      <c r="AH2170" s="11">
        <f t="shared" si="1255"/>
        <v>23.991282935489554</v>
      </c>
      <c r="AI2170" s="11">
        <f t="shared" si="1259"/>
        <v>0</v>
      </c>
      <c r="AJ2170" s="11">
        <f t="shared" si="1259"/>
        <v>0</v>
      </c>
      <c r="AK2170" s="11">
        <f t="shared" si="1259"/>
        <v>0</v>
      </c>
      <c r="AL2170" s="11">
        <f t="shared" si="1259"/>
        <v>0</v>
      </c>
      <c r="AM2170" s="11">
        <f t="shared" si="1259"/>
        <v>0</v>
      </c>
      <c r="AN2170" s="11">
        <f t="shared" si="1259"/>
        <v>0</v>
      </c>
      <c r="AO2170" s="11">
        <f t="shared" ref="AO2170:BD2192" si="1292">IF($A2170="x",CS2170,"")</f>
        <v>0</v>
      </c>
      <c r="AP2170" s="11">
        <f t="shared" si="1292"/>
        <v>0</v>
      </c>
      <c r="AQ2170" s="11">
        <f t="shared" si="1289"/>
        <v>0</v>
      </c>
      <c r="AR2170" s="11">
        <f t="shared" si="1289"/>
        <v>0</v>
      </c>
      <c r="AS2170" s="11">
        <f t="shared" si="1289"/>
        <v>0</v>
      </c>
      <c r="AT2170" s="11">
        <f t="shared" si="1289"/>
        <v>0</v>
      </c>
      <c r="AU2170" s="11">
        <f t="shared" si="1289"/>
        <v>0</v>
      </c>
      <c r="AV2170" s="11">
        <f t="shared" si="1289"/>
        <v>12352916.672819657</v>
      </c>
      <c r="AW2170" s="11">
        <f t="shared" si="1289"/>
        <v>0</v>
      </c>
      <c r="AX2170" s="11">
        <f t="shared" si="1289"/>
        <v>0</v>
      </c>
      <c r="AY2170" s="11">
        <f t="shared" si="1289"/>
        <v>17023.66428337308</v>
      </c>
      <c r="AZ2170" s="11">
        <f t="shared" si="1289"/>
        <v>1</v>
      </c>
      <c r="BA2170" s="11">
        <f t="shared" si="1289"/>
        <v>1</v>
      </c>
      <c r="BB2170" s="11">
        <f t="shared" si="1289"/>
        <v>1</v>
      </c>
      <c r="BC2170" s="11">
        <f t="shared" si="1289"/>
        <v>1</v>
      </c>
      <c r="BD2170" s="11">
        <f t="shared" si="1289"/>
        <v>1</v>
      </c>
      <c r="BE2170" s="11">
        <f t="shared" si="1289"/>
        <v>1</v>
      </c>
      <c r="BF2170" s="15" t="str">
        <f t="shared" si="1260"/>
        <v>EN 10210</v>
      </c>
      <c r="BG2170" s="42">
        <v>47.174104000000007</v>
      </c>
      <c r="BH2170" s="17">
        <f t="shared" si="1261"/>
        <v>160</v>
      </c>
      <c r="BI2170" s="17">
        <f t="shared" si="1262"/>
        <v>80</v>
      </c>
      <c r="BK2170" s="17">
        <f t="shared" si="1263"/>
        <v>14.2</v>
      </c>
      <c r="BM2170" s="17">
        <f t="shared" si="1291"/>
        <v>28.4</v>
      </c>
      <c r="BX2170" s="18">
        <f t="shared" si="1264"/>
        <v>7044.4059413587656</v>
      </c>
      <c r="BY2170" s="42">
        <v>0.48</v>
      </c>
      <c r="BZ2170" s="43">
        <f t="shared" si="1265"/>
        <v>8.6801495149912302</v>
      </c>
      <c r="CA2170" s="18">
        <f t="shared" si="1266"/>
        <v>12134927.159186851</v>
      </c>
      <c r="CB2170" s="18">
        <f t="shared" si="1267"/>
        <v>151686.58948983563</v>
      </c>
      <c r="CC2170" s="18">
        <f t="shared" si="1268"/>
        <v>219954.57021259447</v>
      </c>
      <c r="CD2170" s="25">
        <f t="shared" si="1269"/>
        <v>1.45005943473555</v>
      </c>
      <c r="CE2170" s="26">
        <f t="shared" si="1270"/>
        <v>41.504615944290528</v>
      </c>
      <c r="CF2170" s="18">
        <f t="shared" si="1271"/>
        <v>5291.6737133492279</v>
      </c>
      <c r="CG2170" s="18">
        <f t="shared" si="1272"/>
        <v>3019.6737133492284</v>
      </c>
      <c r="CH2170" s="18">
        <f t="shared" si="1273"/>
        <v>4054630.8435380557</v>
      </c>
      <c r="CI2170" s="18">
        <f t="shared" si="1274"/>
        <v>101365.77108845139</v>
      </c>
      <c r="CJ2170" s="18">
        <f t="shared" si="1275"/>
        <v>134383.62167862532</v>
      </c>
      <c r="CK2170" s="25">
        <f t="shared" si="1276"/>
        <v>1.3257297827031047</v>
      </c>
      <c r="CL2170" s="26">
        <f t="shared" si="1277"/>
        <v>23.991282935489554</v>
      </c>
      <c r="CZ2170" s="18">
        <f t="shared" si="1278"/>
        <v>12352916.672819657</v>
      </c>
      <c r="DC2170" s="18">
        <f t="shared" si="1279"/>
        <v>17023.66428337308</v>
      </c>
      <c r="DD2170" s="17">
        <f t="shared" si="1280"/>
        <v>1</v>
      </c>
      <c r="DE2170" s="17">
        <f t="shared" si="1281"/>
        <v>1</v>
      </c>
      <c r="DF2170" s="17">
        <f t="shared" si="1282"/>
        <v>1</v>
      </c>
      <c r="DG2170" s="17">
        <f t="shared" si="1283"/>
        <v>1</v>
      </c>
      <c r="DH2170" s="17">
        <f t="shared" si="1284"/>
        <v>1</v>
      </c>
      <c r="DI2170" s="17">
        <f t="shared" si="1285"/>
        <v>1</v>
      </c>
      <c r="DJ2170" s="20" t="s">
        <v>1879</v>
      </c>
    </row>
    <row r="2171" spans="1:114" x14ac:dyDescent="0.2">
      <c r="A2171" s="15" t="s">
        <v>105</v>
      </c>
      <c r="B2171" s="10" t="s">
        <v>2266</v>
      </c>
      <c r="C2171" s="11">
        <f t="shared" si="1257"/>
        <v>52.249600000000001</v>
      </c>
      <c r="D2171" s="11">
        <f t="shared" si="1287"/>
        <v>160</v>
      </c>
      <c r="E2171" s="11">
        <f t="shared" si="1287"/>
        <v>80</v>
      </c>
      <c r="F2171" s="11">
        <f t="shared" si="1287"/>
        <v>0</v>
      </c>
      <c r="G2171" s="11">
        <f t="shared" si="1287"/>
        <v>16</v>
      </c>
      <c r="H2171" s="11">
        <f t="shared" si="1287"/>
        <v>0</v>
      </c>
      <c r="I2171" s="11">
        <f t="shared" si="1287"/>
        <v>32</v>
      </c>
      <c r="J2171" s="11">
        <f t="shared" si="1287"/>
        <v>0</v>
      </c>
      <c r="K2171" s="11">
        <f t="shared" si="1287"/>
        <v>0</v>
      </c>
      <c r="L2171" s="11">
        <f t="shared" si="1287"/>
        <v>0</v>
      </c>
      <c r="M2171" s="11">
        <f t="shared" si="1287"/>
        <v>0</v>
      </c>
      <c r="N2171" s="11">
        <f t="shared" si="1287"/>
        <v>0</v>
      </c>
      <c r="O2171" s="11">
        <f t="shared" si="1287"/>
        <v>0</v>
      </c>
      <c r="P2171" s="11">
        <f t="shared" si="1287"/>
        <v>0</v>
      </c>
      <c r="Q2171" s="11">
        <f t="shared" si="1253"/>
        <v>0</v>
      </c>
      <c r="R2171" s="11">
        <f t="shared" si="1253"/>
        <v>0</v>
      </c>
      <c r="S2171" s="11">
        <f t="shared" si="1253"/>
        <v>0</v>
      </c>
      <c r="T2171" s="11">
        <f t="shared" si="1253"/>
        <v>7969.9817545518963</v>
      </c>
      <c r="U2171" s="40">
        <f t="shared" si="1258"/>
        <v>0.48</v>
      </c>
      <c r="V2171" s="11">
        <f t="shared" si="1290"/>
        <v>7.672099974427673</v>
      </c>
      <c r="W2171" s="11">
        <f t="shared" si="1290"/>
        <v>12138320.168613534</v>
      </c>
      <c r="X2171" s="11">
        <f t="shared" si="1290"/>
        <v>151729.00210766919</v>
      </c>
      <c r="Y2171" s="11">
        <f t="shared" si="1288"/>
        <v>228348.9684243713</v>
      </c>
      <c r="Z2171" s="11">
        <f t="shared" si="1288"/>
        <v>1.5049790432440293</v>
      </c>
      <c r="AA2171" s="11">
        <f t="shared" si="1288"/>
        <v>39.025693618740789</v>
      </c>
      <c r="AB2171" s="11">
        <f t="shared" si="1288"/>
        <v>6069.2385965949361</v>
      </c>
      <c r="AC2171" s="11">
        <f t="shared" si="1255"/>
        <v>3509.2385965949352</v>
      </c>
      <c r="AD2171" s="11">
        <f t="shared" si="1255"/>
        <v>4072704.4492157279</v>
      </c>
      <c r="AE2171" s="11">
        <f t="shared" si="1255"/>
        <v>101817.6112303932</v>
      </c>
      <c r="AF2171" s="11">
        <f t="shared" si="1255"/>
        <v>139179.42456057388</v>
      </c>
      <c r="AG2171" s="11">
        <f t="shared" si="1255"/>
        <v>1.3669484372957665</v>
      </c>
      <c r="AH2171" s="11">
        <f t="shared" si="1255"/>
        <v>22.605430590638949</v>
      </c>
      <c r="AI2171" s="11">
        <f t="shared" si="1255"/>
        <v>0</v>
      </c>
      <c r="AJ2171" s="11">
        <f t="shared" si="1255"/>
        <v>0</v>
      </c>
      <c r="AK2171" s="11">
        <f t="shared" ref="AK2171:AZ2203" si="1293">IF($A2171="x",CO2171,"")</f>
        <v>0</v>
      </c>
      <c r="AL2171" s="11">
        <f t="shared" si="1293"/>
        <v>0</v>
      </c>
      <c r="AM2171" s="11">
        <f t="shared" si="1293"/>
        <v>0</v>
      </c>
      <c r="AN2171" s="11">
        <f t="shared" si="1293"/>
        <v>0</v>
      </c>
      <c r="AO2171" s="11">
        <f t="shared" si="1292"/>
        <v>0</v>
      </c>
      <c r="AP2171" s="11">
        <f t="shared" si="1292"/>
        <v>0</v>
      </c>
      <c r="AQ2171" s="11">
        <f t="shared" si="1289"/>
        <v>0</v>
      </c>
      <c r="AR2171" s="11">
        <f t="shared" si="1289"/>
        <v>0</v>
      </c>
      <c r="AS2171" s="11">
        <f t="shared" si="1289"/>
        <v>0</v>
      </c>
      <c r="AT2171" s="11">
        <f t="shared" si="1289"/>
        <v>0</v>
      </c>
      <c r="AU2171" s="11">
        <f t="shared" si="1289"/>
        <v>0</v>
      </c>
      <c r="AV2171" s="11">
        <f t="shared" si="1289"/>
        <v>13066870.153846154</v>
      </c>
      <c r="AW2171" s="11">
        <f t="shared" si="1289"/>
        <v>0</v>
      </c>
      <c r="AX2171" s="11">
        <f t="shared" si="1289"/>
        <v>0</v>
      </c>
      <c r="AY2171" s="11">
        <f t="shared" si="1289"/>
        <v>15685.096491487338</v>
      </c>
      <c r="AZ2171" s="11">
        <f t="shared" si="1289"/>
        <v>1</v>
      </c>
      <c r="BA2171" s="11">
        <f t="shared" si="1289"/>
        <v>1</v>
      </c>
      <c r="BB2171" s="11">
        <f t="shared" si="1289"/>
        <v>1</v>
      </c>
      <c r="BC2171" s="11">
        <f t="shared" si="1289"/>
        <v>1</v>
      </c>
      <c r="BD2171" s="11">
        <f t="shared" si="1289"/>
        <v>1</v>
      </c>
      <c r="BE2171" s="11">
        <f t="shared" si="1289"/>
        <v>1</v>
      </c>
      <c r="BF2171" s="15" t="str">
        <f t="shared" si="1260"/>
        <v>EN 10210</v>
      </c>
      <c r="BG2171" s="42">
        <v>52.249600000000001</v>
      </c>
      <c r="BH2171" s="17">
        <f t="shared" si="1261"/>
        <v>160</v>
      </c>
      <c r="BI2171" s="17">
        <f t="shared" si="1262"/>
        <v>80</v>
      </c>
      <c r="BK2171" s="17">
        <f t="shared" si="1263"/>
        <v>16</v>
      </c>
      <c r="BM2171" s="17">
        <f t="shared" si="1291"/>
        <v>32</v>
      </c>
      <c r="BX2171" s="18">
        <f t="shared" si="1264"/>
        <v>7969.9817545518963</v>
      </c>
      <c r="BY2171" s="42">
        <v>0.48</v>
      </c>
      <c r="BZ2171" s="43">
        <f t="shared" si="1265"/>
        <v>7.672099974427673</v>
      </c>
      <c r="CA2171" s="18">
        <f t="shared" si="1266"/>
        <v>12138320.168613534</v>
      </c>
      <c r="CB2171" s="18">
        <f t="shared" si="1267"/>
        <v>151729.00210766919</v>
      </c>
      <c r="CC2171" s="18">
        <f t="shared" si="1268"/>
        <v>228348.9684243713</v>
      </c>
      <c r="CD2171" s="25">
        <f t="shared" si="1269"/>
        <v>1.5049790432440293</v>
      </c>
      <c r="CE2171" s="26">
        <f t="shared" si="1270"/>
        <v>39.025693618740789</v>
      </c>
      <c r="CF2171" s="18">
        <f t="shared" si="1271"/>
        <v>6069.2385965949361</v>
      </c>
      <c r="CG2171" s="18">
        <f t="shared" si="1272"/>
        <v>3509.2385965949352</v>
      </c>
      <c r="CH2171" s="18">
        <f t="shared" si="1273"/>
        <v>4072704.4492157279</v>
      </c>
      <c r="CI2171" s="18">
        <f t="shared" si="1274"/>
        <v>101817.6112303932</v>
      </c>
      <c r="CJ2171" s="18">
        <f t="shared" si="1275"/>
        <v>139179.42456057388</v>
      </c>
      <c r="CK2171" s="25">
        <f t="shared" si="1276"/>
        <v>1.3669484372957665</v>
      </c>
      <c r="CL2171" s="26">
        <f t="shared" si="1277"/>
        <v>22.605430590638949</v>
      </c>
      <c r="CZ2171" s="18">
        <f t="shared" si="1278"/>
        <v>13066870.153846154</v>
      </c>
      <c r="DC2171" s="18">
        <f t="shared" si="1279"/>
        <v>15685.096491487338</v>
      </c>
      <c r="DD2171" s="17">
        <f t="shared" si="1280"/>
        <v>1</v>
      </c>
      <c r="DE2171" s="17">
        <f t="shared" si="1281"/>
        <v>1</v>
      </c>
      <c r="DF2171" s="17">
        <f t="shared" si="1282"/>
        <v>1</v>
      </c>
      <c r="DG2171" s="17">
        <f t="shared" si="1283"/>
        <v>1</v>
      </c>
      <c r="DH2171" s="17">
        <f t="shared" si="1284"/>
        <v>1</v>
      </c>
      <c r="DI2171" s="17">
        <f t="shared" si="1285"/>
        <v>1</v>
      </c>
      <c r="DJ2171" s="20" t="s">
        <v>1879</v>
      </c>
    </row>
    <row r="2172" spans="1:114" x14ac:dyDescent="0.2">
      <c r="A2172" s="15" t="s">
        <v>105</v>
      </c>
      <c r="B2172" s="10" t="s">
        <v>2267</v>
      </c>
      <c r="C2172" s="11">
        <f t="shared" si="1257"/>
        <v>15.1976</v>
      </c>
      <c r="D2172" s="11">
        <f t="shared" si="1287"/>
        <v>160</v>
      </c>
      <c r="E2172" s="11">
        <f t="shared" si="1287"/>
        <v>90</v>
      </c>
      <c r="F2172" s="11">
        <f t="shared" si="1287"/>
        <v>0</v>
      </c>
      <c r="G2172" s="11">
        <f t="shared" si="1287"/>
        <v>4</v>
      </c>
      <c r="H2172" s="11">
        <f t="shared" si="1287"/>
        <v>0</v>
      </c>
      <c r="I2172" s="11">
        <f t="shared" si="1287"/>
        <v>4</v>
      </c>
      <c r="J2172" s="11">
        <f t="shared" si="1287"/>
        <v>0</v>
      </c>
      <c r="K2172" s="11">
        <f t="shared" si="1287"/>
        <v>0</v>
      </c>
      <c r="L2172" s="11">
        <f t="shared" si="1287"/>
        <v>0</v>
      </c>
      <c r="M2172" s="11">
        <f t="shared" si="1287"/>
        <v>0</v>
      </c>
      <c r="N2172" s="11">
        <f t="shared" si="1287"/>
        <v>0</v>
      </c>
      <c r="O2172" s="11">
        <f t="shared" si="1287"/>
        <v>0</v>
      </c>
      <c r="P2172" s="11">
        <f t="shared" si="1287"/>
        <v>0</v>
      </c>
      <c r="Q2172" s="11">
        <f t="shared" si="1253"/>
        <v>0</v>
      </c>
      <c r="R2172" s="11">
        <f t="shared" si="1253"/>
        <v>0</v>
      </c>
      <c r="S2172" s="11">
        <f t="shared" si="1253"/>
        <v>0</v>
      </c>
      <c r="T2172" s="11">
        <f t="shared" si="1253"/>
        <v>1894.79644737231</v>
      </c>
      <c r="U2172" s="40">
        <f t="shared" si="1258"/>
        <v>0.5</v>
      </c>
      <c r="V2172" s="11">
        <f t="shared" si="1290"/>
        <v>33.615361483421779</v>
      </c>
      <c r="W2172" s="11">
        <f t="shared" si="1290"/>
        <v>6463934.0454588355</v>
      </c>
      <c r="X2172" s="11">
        <f t="shared" si="1290"/>
        <v>80799.175568235441</v>
      </c>
      <c r="Y2172" s="11">
        <f t="shared" si="1288"/>
        <v>99102.67754413966</v>
      </c>
      <c r="Z2172" s="11">
        <f t="shared" si="1288"/>
        <v>1.2265308011768856</v>
      </c>
      <c r="AA2172" s="11">
        <f t="shared" si="1288"/>
        <v>58.407306296614998</v>
      </c>
      <c r="AB2172" s="11">
        <f t="shared" si="1288"/>
        <v>1302.79644737231</v>
      </c>
      <c r="AC2172" s="11">
        <f t="shared" si="1288"/>
        <v>742.79644737231001</v>
      </c>
      <c r="AD2172" s="11">
        <f t="shared" si="1288"/>
        <v>2655392.2654001391</v>
      </c>
      <c r="AE2172" s="11">
        <f t="shared" si="1288"/>
        <v>59008.717008891981</v>
      </c>
      <c r="AF2172" s="11">
        <f t="shared" si="1288"/>
        <v>66664.801886108806</v>
      </c>
      <c r="AG2172" s="11">
        <f t="shared" si="1288"/>
        <v>1.1297449811705469</v>
      </c>
      <c r="AH2172" s="11">
        <f t="shared" si="1288"/>
        <v>37.435450349138513</v>
      </c>
      <c r="AI2172" s="11">
        <f t="shared" si="1288"/>
        <v>0</v>
      </c>
      <c r="AJ2172" s="11">
        <f t="shared" si="1288"/>
        <v>0</v>
      </c>
      <c r="AK2172" s="11">
        <f t="shared" si="1293"/>
        <v>0</v>
      </c>
      <c r="AL2172" s="11">
        <f t="shared" si="1293"/>
        <v>0</v>
      </c>
      <c r="AM2172" s="11">
        <f t="shared" si="1293"/>
        <v>0</v>
      </c>
      <c r="AN2172" s="11">
        <f t="shared" si="1293"/>
        <v>0</v>
      </c>
      <c r="AO2172" s="11">
        <f t="shared" si="1292"/>
        <v>0</v>
      </c>
      <c r="AP2172" s="11">
        <f t="shared" si="1292"/>
        <v>0</v>
      </c>
      <c r="AQ2172" s="11">
        <f t="shared" si="1289"/>
        <v>0</v>
      </c>
      <c r="AR2172" s="11">
        <f t="shared" si="1289"/>
        <v>0</v>
      </c>
      <c r="AS2172" s="11">
        <f t="shared" si="1289"/>
        <v>0</v>
      </c>
      <c r="AT2172" s="11">
        <f t="shared" si="1289"/>
        <v>0</v>
      </c>
      <c r="AU2172" s="11">
        <f t="shared" si="1289"/>
        <v>0</v>
      </c>
      <c r="AV2172" s="11">
        <f t="shared" si="1289"/>
        <v>5950051.4380165292</v>
      </c>
      <c r="AW2172" s="11">
        <f t="shared" si="1289"/>
        <v>0</v>
      </c>
      <c r="AX2172" s="11">
        <f t="shared" si="1289"/>
        <v>0</v>
      </c>
      <c r="AY2172" s="11">
        <f t="shared" si="1289"/>
        <v>26770.194671058463</v>
      </c>
      <c r="AZ2172" s="11">
        <f t="shared" si="1289"/>
        <v>1</v>
      </c>
      <c r="BA2172" s="11">
        <f t="shared" si="1289"/>
        <v>1</v>
      </c>
      <c r="BB2172" s="11">
        <f t="shared" si="1289"/>
        <v>1</v>
      </c>
      <c r="BC2172" s="11">
        <f t="shared" si="1289"/>
        <v>2</v>
      </c>
      <c r="BD2172" s="11">
        <f t="shared" si="1289"/>
        <v>4</v>
      </c>
      <c r="BE2172" s="11">
        <f t="shared" si="1289"/>
        <v>4</v>
      </c>
      <c r="BF2172" s="15" t="str">
        <f t="shared" si="1260"/>
        <v>EN 10210</v>
      </c>
      <c r="BG2172" s="42">
        <v>15.1976</v>
      </c>
      <c r="BH2172" s="17">
        <f t="shared" si="1261"/>
        <v>160</v>
      </c>
      <c r="BI2172" s="17">
        <f t="shared" si="1262"/>
        <v>90</v>
      </c>
      <c r="BK2172" s="17">
        <f t="shared" si="1263"/>
        <v>4</v>
      </c>
      <c r="BM2172" s="17">
        <f t="shared" si="1291"/>
        <v>4</v>
      </c>
      <c r="BX2172" s="18">
        <f t="shared" si="1264"/>
        <v>1894.79644737231</v>
      </c>
      <c r="BY2172" s="42">
        <v>0.5</v>
      </c>
      <c r="BZ2172" s="43">
        <f t="shared" si="1265"/>
        <v>33.615361483421779</v>
      </c>
      <c r="CA2172" s="18">
        <f t="shared" si="1266"/>
        <v>6463934.0454588355</v>
      </c>
      <c r="CB2172" s="18">
        <f t="shared" si="1267"/>
        <v>80799.175568235441</v>
      </c>
      <c r="CC2172" s="18">
        <f t="shared" si="1268"/>
        <v>99102.67754413966</v>
      </c>
      <c r="CD2172" s="25">
        <f t="shared" si="1269"/>
        <v>1.2265308011768856</v>
      </c>
      <c r="CE2172" s="26">
        <f t="shared" si="1270"/>
        <v>58.407306296614998</v>
      </c>
      <c r="CF2172" s="18">
        <f t="shared" si="1271"/>
        <v>1302.79644737231</v>
      </c>
      <c r="CG2172" s="18">
        <f t="shared" si="1272"/>
        <v>742.79644737231001</v>
      </c>
      <c r="CH2172" s="18">
        <f t="shared" si="1273"/>
        <v>2655392.2654001391</v>
      </c>
      <c r="CI2172" s="18">
        <f t="shared" si="1274"/>
        <v>59008.717008891981</v>
      </c>
      <c r="CJ2172" s="18">
        <f t="shared" si="1275"/>
        <v>66664.801886108806</v>
      </c>
      <c r="CK2172" s="25">
        <f t="shared" si="1276"/>
        <v>1.1297449811705469</v>
      </c>
      <c r="CL2172" s="26">
        <f t="shared" si="1277"/>
        <v>37.435450349138513</v>
      </c>
      <c r="CZ2172" s="18">
        <f t="shared" si="1278"/>
        <v>5950051.4380165292</v>
      </c>
      <c r="DC2172" s="18">
        <f t="shared" si="1279"/>
        <v>26770.194671058463</v>
      </c>
      <c r="DD2172" s="17">
        <f t="shared" si="1280"/>
        <v>1</v>
      </c>
      <c r="DE2172" s="17">
        <f t="shared" si="1281"/>
        <v>1</v>
      </c>
      <c r="DF2172" s="17">
        <f t="shared" si="1282"/>
        <v>1</v>
      </c>
      <c r="DG2172" s="17">
        <f t="shared" si="1283"/>
        <v>2</v>
      </c>
      <c r="DH2172" s="17">
        <f t="shared" si="1284"/>
        <v>4</v>
      </c>
      <c r="DI2172" s="17">
        <f t="shared" si="1285"/>
        <v>4</v>
      </c>
      <c r="DJ2172" s="20" t="s">
        <v>1879</v>
      </c>
    </row>
    <row r="2173" spans="1:114" x14ac:dyDescent="0.2">
      <c r="A2173" s="15" t="s">
        <v>105</v>
      </c>
      <c r="B2173" s="10" t="s">
        <v>2268</v>
      </c>
      <c r="C2173" s="11">
        <f t="shared" si="1257"/>
        <v>17.02665</v>
      </c>
      <c r="D2173" s="11">
        <f t="shared" si="1287"/>
        <v>160</v>
      </c>
      <c r="E2173" s="11">
        <f t="shared" si="1287"/>
        <v>90</v>
      </c>
      <c r="F2173" s="11">
        <f t="shared" si="1287"/>
        <v>0</v>
      </c>
      <c r="G2173" s="11">
        <f t="shared" si="1287"/>
        <v>4.5</v>
      </c>
      <c r="H2173" s="11">
        <f t="shared" si="1287"/>
        <v>0</v>
      </c>
      <c r="I2173" s="11">
        <f t="shared" si="1287"/>
        <v>4.5</v>
      </c>
      <c r="J2173" s="11">
        <f t="shared" si="1287"/>
        <v>0</v>
      </c>
      <c r="K2173" s="11">
        <f t="shared" si="1287"/>
        <v>0</v>
      </c>
      <c r="L2173" s="11">
        <f t="shared" si="1287"/>
        <v>0</v>
      </c>
      <c r="M2173" s="11">
        <f t="shared" si="1287"/>
        <v>0</v>
      </c>
      <c r="N2173" s="11">
        <f t="shared" si="1287"/>
        <v>0</v>
      </c>
      <c r="O2173" s="11">
        <f t="shared" si="1287"/>
        <v>0</v>
      </c>
      <c r="P2173" s="11">
        <f t="shared" si="1287"/>
        <v>0</v>
      </c>
      <c r="Q2173" s="11">
        <f t="shared" si="1253"/>
        <v>0</v>
      </c>
      <c r="R2173" s="11">
        <f t="shared" si="1253"/>
        <v>0</v>
      </c>
      <c r="S2173" s="11">
        <f t="shared" si="1253"/>
        <v>0</v>
      </c>
      <c r="T2173" s="11">
        <f t="shared" si="1253"/>
        <v>2116.85175370558</v>
      </c>
      <c r="U2173" s="40">
        <f t="shared" si="1258"/>
        <v>0.5</v>
      </c>
      <c r="V2173" s="11">
        <f t="shared" si="1290"/>
        <v>30.089148852500333</v>
      </c>
      <c r="W2173" s="11">
        <f t="shared" si="1290"/>
        <v>7153445.6254455009</v>
      </c>
      <c r="X2173" s="11">
        <f t="shared" si="1290"/>
        <v>89418.070318068756</v>
      </c>
      <c r="Y2173" s="11">
        <f t="shared" si="1288"/>
        <v>110151.97451309618</v>
      </c>
      <c r="Z2173" s="11">
        <f t="shared" si="1288"/>
        <v>1.2318759968905044</v>
      </c>
      <c r="AA2173" s="11">
        <f t="shared" si="1288"/>
        <v>58.131618906125979</v>
      </c>
      <c r="AB2173" s="11">
        <f t="shared" si="1288"/>
        <v>1468.8517537055798</v>
      </c>
      <c r="AC2173" s="11">
        <f t="shared" si="1288"/>
        <v>838.85175370557988</v>
      </c>
      <c r="AD2173" s="11">
        <f t="shared" si="1288"/>
        <v>2931128.307818104</v>
      </c>
      <c r="AE2173" s="11">
        <f t="shared" si="1288"/>
        <v>65136.184618180087</v>
      </c>
      <c r="AF2173" s="11">
        <f t="shared" si="1288"/>
        <v>74019.663133400871</v>
      </c>
      <c r="AG2173" s="11">
        <f t="shared" si="1288"/>
        <v>1.1363831573386527</v>
      </c>
      <c r="AH2173" s="11">
        <f t="shared" si="1288"/>
        <v>37.21107292954003</v>
      </c>
      <c r="AI2173" s="11">
        <f t="shared" si="1288"/>
        <v>0</v>
      </c>
      <c r="AJ2173" s="11">
        <f t="shared" si="1288"/>
        <v>0</v>
      </c>
      <c r="AK2173" s="11">
        <f t="shared" si="1293"/>
        <v>0</v>
      </c>
      <c r="AL2173" s="11">
        <f t="shared" si="1293"/>
        <v>0</v>
      </c>
      <c r="AM2173" s="11">
        <f t="shared" si="1293"/>
        <v>0</v>
      </c>
      <c r="AN2173" s="11">
        <f t="shared" si="1293"/>
        <v>0</v>
      </c>
      <c r="AO2173" s="11">
        <f t="shared" si="1292"/>
        <v>0</v>
      </c>
      <c r="AP2173" s="11">
        <f t="shared" si="1292"/>
        <v>0</v>
      </c>
      <c r="AQ2173" s="11">
        <f t="shared" si="1289"/>
        <v>0</v>
      </c>
      <c r="AR2173" s="11">
        <f t="shared" si="1289"/>
        <v>0</v>
      </c>
      <c r="AS2173" s="11">
        <f t="shared" si="1289"/>
        <v>0</v>
      </c>
      <c r="AT2173" s="11">
        <f t="shared" si="1289"/>
        <v>0</v>
      </c>
      <c r="AU2173" s="11">
        <f t="shared" si="1289"/>
        <v>0</v>
      </c>
      <c r="AV2173" s="11">
        <f t="shared" si="1289"/>
        <v>6601133.0002593361</v>
      </c>
      <c r="AW2173" s="11">
        <f t="shared" si="1289"/>
        <v>0</v>
      </c>
      <c r="AX2173" s="11">
        <f t="shared" si="1289"/>
        <v>0</v>
      </c>
      <c r="AY2173" s="11">
        <f t="shared" si="1289"/>
        <v>26512.277630558368</v>
      </c>
      <c r="AZ2173" s="11">
        <f t="shared" si="1289"/>
        <v>1</v>
      </c>
      <c r="BA2173" s="11">
        <f t="shared" si="1289"/>
        <v>1</v>
      </c>
      <c r="BB2173" s="11">
        <f t="shared" si="1289"/>
        <v>1</v>
      </c>
      <c r="BC2173" s="11">
        <f t="shared" si="1289"/>
        <v>1</v>
      </c>
      <c r="BD2173" s="11">
        <f t="shared" si="1289"/>
        <v>3</v>
      </c>
      <c r="BE2173" s="11">
        <f t="shared" si="1289"/>
        <v>4</v>
      </c>
      <c r="BF2173" s="15" t="str">
        <f t="shared" si="1260"/>
        <v>EN 10210</v>
      </c>
      <c r="BG2173" s="42">
        <v>17.02665</v>
      </c>
      <c r="BH2173" s="17">
        <f t="shared" si="1261"/>
        <v>160</v>
      </c>
      <c r="BI2173" s="17">
        <f t="shared" si="1262"/>
        <v>90</v>
      </c>
      <c r="BK2173" s="17">
        <f t="shared" si="1263"/>
        <v>4.5</v>
      </c>
      <c r="BM2173" s="17">
        <f t="shared" si="1291"/>
        <v>4.5</v>
      </c>
      <c r="BX2173" s="18">
        <f t="shared" si="1264"/>
        <v>2116.85175370558</v>
      </c>
      <c r="BY2173" s="42">
        <v>0.5</v>
      </c>
      <c r="BZ2173" s="43">
        <f t="shared" si="1265"/>
        <v>30.089148852500333</v>
      </c>
      <c r="CA2173" s="18">
        <f t="shared" si="1266"/>
        <v>7153445.6254455009</v>
      </c>
      <c r="CB2173" s="18">
        <f t="shared" si="1267"/>
        <v>89418.070318068756</v>
      </c>
      <c r="CC2173" s="18">
        <f t="shared" si="1268"/>
        <v>110151.97451309618</v>
      </c>
      <c r="CD2173" s="25">
        <f t="shared" si="1269"/>
        <v>1.2318759968905044</v>
      </c>
      <c r="CE2173" s="26">
        <f t="shared" si="1270"/>
        <v>58.131618906125979</v>
      </c>
      <c r="CF2173" s="18">
        <f t="shared" si="1271"/>
        <v>1468.8517537055798</v>
      </c>
      <c r="CG2173" s="18">
        <f t="shared" si="1272"/>
        <v>838.85175370557988</v>
      </c>
      <c r="CH2173" s="18">
        <f t="shared" si="1273"/>
        <v>2931128.307818104</v>
      </c>
      <c r="CI2173" s="18">
        <f t="shared" si="1274"/>
        <v>65136.184618180087</v>
      </c>
      <c r="CJ2173" s="18">
        <f t="shared" si="1275"/>
        <v>74019.663133400871</v>
      </c>
      <c r="CK2173" s="25">
        <f t="shared" si="1276"/>
        <v>1.1363831573386527</v>
      </c>
      <c r="CL2173" s="26">
        <f t="shared" si="1277"/>
        <v>37.21107292954003</v>
      </c>
      <c r="CZ2173" s="18">
        <f t="shared" si="1278"/>
        <v>6601133.0002593361</v>
      </c>
      <c r="DC2173" s="18">
        <f t="shared" si="1279"/>
        <v>26512.277630558368</v>
      </c>
      <c r="DD2173" s="17">
        <f t="shared" si="1280"/>
        <v>1</v>
      </c>
      <c r="DE2173" s="17">
        <f t="shared" si="1281"/>
        <v>1</v>
      </c>
      <c r="DF2173" s="17">
        <f t="shared" si="1282"/>
        <v>1</v>
      </c>
      <c r="DG2173" s="17">
        <f t="shared" si="1283"/>
        <v>1</v>
      </c>
      <c r="DH2173" s="17">
        <f t="shared" si="1284"/>
        <v>3</v>
      </c>
      <c r="DI2173" s="17">
        <f t="shared" si="1285"/>
        <v>4</v>
      </c>
      <c r="DJ2173" s="20" t="s">
        <v>1879</v>
      </c>
    </row>
    <row r="2174" spans="1:114" x14ac:dyDescent="0.2">
      <c r="A2174" s="15" t="s">
        <v>105</v>
      </c>
      <c r="B2174" s="10" t="s">
        <v>2269</v>
      </c>
      <c r="C2174" s="11">
        <f t="shared" si="1257"/>
        <v>18.84</v>
      </c>
      <c r="D2174" s="11">
        <f t="shared" si="1287"/>
        <v>160</v>
      </c>
      <c r="E2174" s="11">
        <f t="shared" si="1287"/>
        <v>90</v>
      </c>
      <c r="F2174" s="11">
        <f t="shared" si="1287"/>
        <v>0</v>
      </c>
      <c r="G2174" s="11">
        <f t="shared" si="1287"/>
        <v>5</v>
      </c>
      <c r="H2174" s="11">
        <f t="shared" si="1287"/>
        <v>0</v>
      </c>
      <c r="I2174" s="11">
        <f t="shared" si="1287"/>
        <v>5</v>
      </c>
      <c r="J2174" s="11">
        <f t="shared" si="1287"/>
        <v>0</v>
      </c>
      <c r="K2174" s="11">
        <f t="shared" si="1287"/>
        <v>0</v>
      </c>
      <c r="L2174" s="11">
        <f t="shared" si="1287"/>
        <v>0</v>
      </c>
      <c r="M2174" s="11">
        <f t="shared" si="1287"/>
        <v>0</v>
      </c>
      <c r="N2174" s="11">
        <f t="shared" si="1287"/>
        <v>0</v>
      </c>
      <c r="O2174" s="11">
        <f t="shared" si="1287"/>
        <v>0</v>
      </c>
      <c r="P2174" s="11">
        <f t="shared" si="1287"/>
        <v>0</v>
      </c>
      <c r="Q2174" s="11">
        <f t="shared" si="1253"/>
        <v>0</v>
      </c>
      <c r="R2174" s="11">
        <f t="shared" si="1253"/>
        <v>0</v>
      </c>
      <c r="S2174" s="11">
        <f t="shared" si="1253"/>
        <v>0</v>
      </c>
      <c r="T2174" s="11">
        <f t="shared" si="1253"/>
        <v>2335.6194490192347</v>
      </c>
      <c r="U2174" s="40">
        <f t="shared" si="1258"/>
        <v>0.5</v>
      </c>
      <c r="V2174" s="11">
        <f t="shared" si="1290"/>
        <v>27.270824252927785</v>
      </c>
      <c r="W2174" s="11">
        <f t="shared" si="1290"/>
        <v>7817731.7413094323</v>
      </c>
      <c r="X2174" s="11">
        <f t="shared" si="1290"/>
        <v>97721.646766367907</v>
      </c>
      <c r="Y2174" s="11">
        <f t="shared" si="1288"/>
        <v>120910.02809801309</v>
      </c>
      <c r="Z2174" s="11">
        <f t="shared" si="1288"/>
        <v>1.2372901204487863</v>
      </c>
      <c r="AA2174" s="11">
        <f t="shared" si="1288"/>
        <v>57.854792519448367</v>
      </c>
      <c r="AB2174" s="11">
        <f t="shared" si="1288"/>
        <v>1635.6194490192345</v>
      </c>
      <c r="AC2174" s="11">
        <f t="shared" si="1288"/>
        <v>935.61944901923459</v>
      </c>
      <c r="AD2174" s="11">
        <f t="shared" si="1288"/>
        <v>3195163.5994970803</v>
      </c>
      <c r="AE2174" s="11">
        <f t="shared" si="1288"/>
        <v>71003.635544379562</v>
      </c>
      <c r="AF2174" s="11">
        <f t="shared" si="1288"/>
        <v>81163.347382339867</v>
      </c>
      <c r="AG2174" s="11">
        <f t="shared" si="1288"/>
        <v>1.1430872061700299</v>
      </c>
      <c r="AH2174" s="11">
        <f t="shared" si="1288"/>
        <v>36.986693501926084</v>
      </c>
      <c r="AI2174" s="11">
        <f t="shared" si="1288"/>
        <v>0</v>
      </c>
      <c r="AJ2174" s="11">
        <f t="shared" si="1288"/>
        <v>0</v>
      </c>
      <c r="AK2174" s="11">
        <f t="shared" si="1293"/>
        <v>0</v>
      </c>
      <c r="AL2174" s="11">
        <f t="shared" si="1293"/>
        <v>0</v>
      </c>
      <c r="AM2174" s="11">
        <f t="shared" si="1293"/>
        <v>0</v>
      </c>
      <c r="AN2174" s="11">
        <f t="shared" si="1293"/>
        <v>0</v>
      </c>
      <c r="AO2174" s="11">
        <f t="shared" si="1292"/>
        <v>0</v>
      </c>
      <c r="AP2174" s="11">
        <f t="shared" si="1292"/>
        <v>0</v>
      </c>
      <c r="AQ2174" s="11">
        <f t="shared" si="1289"/>
        <v>0</v>
      </c>
      <c r="AR2174" s="11">
        <f t="shared" si="1289"/>
        <v>0</v>
      </c>
      <c r="AS2174" s="11">
        <f t="shared" si="1289"/>
        <v>0</v>
      </c>
      <c r="AT2174" s="11">
        <f t="shared" si="1289"/>
        <v>0</v>
      </c>
      <c r="AU2174" s="11">
        <f t="shared" si="1289"/>
        <v>0</v>
      </c>
      <c r="AV2174" s="11">
        <f t="shared" si="1289"/>
        <v>7232526.041666667</v>
      </c>
      <c r="AW2174" s="11">
        <f t="shared" si="1289"/>
        <v>0</v>
      </c>
      <c r="AX2174" s="11">
        <f t="shared" si="1289"/>
        <v>0</v>
      </c>
      <c r="AY2174" s="11">
        <f t="shared" si="1289"/>
        <v>26253.429173528853</v>
      </c>
      <c r="AZ2174" s="11">
        <f t="shared" si="1289"/>
        <v>1</v>
      </c>
      <c r="BA2174" s="11">
        <f t="shared" si="1289"/>
        <v>1</v>
      </c>
      <c r="BB2174" s="11">
        <f t="shared" si="1289"/>
        <v>1</v>
      </c>
      <c r="BC2174" s="11">
        <f t="shared" si="1289"/>
        <v>1</v>
      </c>
      <c r="BD2174" s="11">
        <f t="shared" si="1289"/>
        <v>2</v>
      </c>
      <c r="BE2174" s="11">
        <f t="shared" si="1289"/>
        <v>3</v>
      </c>
      <c r="BF2174" s="15" t="str">
        <f t="shared" si="1260"/>
        <v>EN 10210</v>
      </c>
      <c r="BG2174" s="42">
        <v>18.84</v>
      </c>
      <c r="BH2174" s="17">
        <f t="shared" si="1261"/>
        <v>160</v>
      </c>
      <c r="BI2174" s="17">
        <f t="shared" si="1262"/>
        <v>90</v>
      </c>
      <c r="BK2174" s="17">
        <f t="shared" si="1263"/>
        <v>5</v>
      </c>
      <c r="BM2174" s="17">
        <f t="shared" si="1291"/>
        <v>5</v>
      </c>
      <c r="BX2174" s="18">
        <f t="shared" si="1264"/>
        <v>2335.6194490192347</v>
      </c>
      <c r="BY2174" s="42">
        <v>0.5</v>
      </c>
      <c r="BZ2174" s="43">
        <f t="shared" si="1265"/>
        <v>27.270824252927785</v>
      </c>
      <c r="CA2174" s="18">
        <f t="shared" si="1266"/>
        <v>7817731.7413094323</v>
      </c>
      <c r="CB2174" s="18">
        <f t="shared" si="1267"/>
        <v>97721.646766367907</v>
      </c>
      <c r="CC2174" s="18">
        <f t="shared" si="1268"/>
        <v>120910.02809801309</v>
      </c>
      <c r="CD2174" s="25">
        <f t="shared" si="1269"/>
        <v>1.2372901204487863</v>
      </c>
      <c r="CE2174" s="26">
        <f t="shared" si="1270"/>
        <v>57.854792519448367</v>
      </c>
      <c r="CF2174" s="18">
        <f t="shared" si="1271"/>
        <v>1635.6194490192345</v>
      </c>
      <c r="CG2174" s="18">
        <f t="shared" si="1272"/>
        <v>935.61944901923459</v>
      </c>
      <c r="CH2174" s="18">
        <f t="shared" si="1273"/>
        <v>3195163.5994970803</v>
      </c>
      <c r="CI2174" s="18">
        <f t="shared" si="1274"/>
        <v>71003.635544379562</v>
      </c>
      <c r="CJ2174" s="18">
        <f t="shared" si="1275"/>
        <v>81163.347382339867</v>
      </c>
      <c r="CK2174" s="25">
        <f t="shared" si="1276"/>
        <v>1.1430872061700299</v>
      </c>
      <c r="CL2174" s="26">
        <f t="shared" si="1277"/>
        <v>36.986693501926084</v>
      </c>
      <c r="CZ2174" s="18">
        <f t="shared" si="1278"/>
        <v>7232526.041666667</v>
      </c>
      <c r="DC2174" s="18">
        <f t="shared" si="1279"/>
        <v>26253.429173528853</v>
      </c>
      <c r="DD2174" s="17">
        <f t="shared" si="1280"/>
        <v>1</v>
      </c>
      <c r="DE2174" s="17">
        <f t="shared" si="1281"/>
        <v>1</v>
      </c>
      <c r="DF2174" s="17">
        <f t="shared" si="1282"/>
        <v>1</v>
      </c>
      <c r="DG2174" s="17">
        <f t="shared" si="1283"/>
        <v>1</v>
      </c>
      <c r="DH2174" s="17">
        <f t="shared" si="1284"/>
        <v>2</v>
      </c>
      <c r="DI2174" s="17">
        <f t="shared" si="1285"/>
        <v>3</v>
      </c>
      <c r="DJ2174" s="20" t="s">
        <v>1879</v>
      </c>
    </row>
    <row r="2175" spans="1:114" x14ac:dyDescent="0.2">
      <c r="A2175" s="15" t="s">
        <v>105</v>
      </c>
      <c r="B2175" s="10" t="s">
        <v>2270</v>
      </c>
      <c r="C2175" s="11">
        <f t="shared" si="1257"/>
        <v>20.995295999999996</v>
      </c>
      <c r="D2175" s="11">
        <f t="shared" si="1287"/>
        <v>160</v>
      </c>
      <c r="E2175" s="11">
        <f t="shared" si="1287"/>
        <v>90</v>
      </c>
      <c r="F2175" s="11">
        <f t="shared" si="1287"/>
        <v>0</v>
      </c>
      <c r="G2175" s="11">
        <f t="shared" si="1287"/>
        <v>5.6</v>
      </c>
      <c r="H2175" s="11">
        <f t="shared" si="1287"/>
        <v>0</v>
      </c>
      <c r="I2175" s="11">
        <f t="shared" si="1287"/>
        <v>5.6</v>
      </c>
      <c r="J2175" s="11">
        <f t="shared" si="1287"/>
        <v>0</v>
      </c>
      <c r="K2175" s="11">
        <f t="shared" si="1287"/>
        <v>0</v>
      </c>
      <c r="L2175" s="11">
        <f t="shared" si="1287"/>
        <v>0</v>
      </c>
      <c r="M2175" s="11">
        <f t="shared" si="1287"/>
        <v>0</v>
      </c>
      <c r="N2175" s="11">
        <f t="shared" si="1287"/>
        <v>0</v>
      </c>
      <c r="O2175" s="11">
        <f t="shared" si="1287"/>
        <v>0</v>
      </c>
      <c r="P2175" s="11">
        <f t="shared" si="1287"/>
        <v>0</v>
      </c>
      <c r="Q2175" s="11">
        <f t="shared" si="1253"/>
        <v>0</v>
      </c>
      <c r="R2175" s="11">
        <f t="shared" si="1253"/>
        <v>0</v>
      </c>
      <c r="S2175" s="11">
        <f t="shared" si="1253"/>
        <v>0</v>
      </c>
      <c r="T2175" s="11">
        <f t="shared" si="1253"/>
        <v>2593.8010368497276</v>
      </c>
      <c r="U2175" s="40">
        <f t="shared" si="1258"/>
        <v>0.5</v>
      </c>
      <c r="V2175" s="11">
        <f t="shared" si="1290"/>
        <v>24.556342838571283</v>
      </c>
      <c r="W2175" s="11">
        <f t="shared" si="1290"/>
        <v>8582036.5538438149</v>
      </c>
      <c r="X2175" s="11">
        <f t="shared" si="1290"/>
        <v>107275.45692304769</v>
      </c>
      <c r="Y2175" s="11">
        <f t="shared" si="1288"/>
        <v>133437.87400192794</v>
      </c>
      <c r="Z2175" s="11">
        <f t="shared" si="1288"/>
        <v>1.2438807331079227</v>
      </c>
      <c r="AA2175" s="11">
        <f t="shared" si="1288"/>
        <v>57.521055973866041</v>
      </c>
      <c r="AB2175" s="11">
        <f t="shared" si="1288"/>
        <v>1836.6810368497277</v>
      </c>
      <c r="AC2175" s="11">
        <f t="shared" si="1288"/>
        <v>1052.6810368497277</v>
      </c>
      <c r="AD2175" s="11">
        <f t="shared" si="1288"/>
        <v>3496885.723849779</v>
      </c>
      <c r="AE2175" s="11">
        <f t="shared" si="1288"/>
        <v>77708.571641106202</v>
      </c>
      <c r="AF2175" s="11">
        <f t="shared" si="1288"/>
        <v>89459.637712187454</v>
      </c>
      <c r="AG2175" s="11">
        <f t="shared" si="1288"/>
        <v>1.1512196894488431</v>
      </c>
      <c r="AH2175" s="11">
        <f t="shared" si="1288"/>
        <v>36.717439695925457</v>
      </c>
      <c r="AI2175" s="11">
        <f t="shared" si="1288"/>
        <v>0</v>
      </c>
      <c r="AJ2175" s="11">
        <f t="shared" si="1288"/>
        <v>0</v>
      </c>
      <c r="AK2175" s="11">
        <f t="shared" si="1293"/>
        <v>0</v>
      </c>
      <c r="AL2175" s="11">
        <f t="shared" si="1293"/>
        <v>0</v>
      </c>
      <c r="AM2175" s="11">
        <f t="shared" si="1293"/>
        <v>0</v>
      </c>
      <c r="AN2175" s="11">
        <f t="shared" si="1293"/>
        <v>0</v>
      </c>
      <c r="AO2175" s="11">
        <f t="shared" si="1292"/>
        <v>0</v>
      </c>
      <c r="AP2175" s="11">
        <f t="shared" si="1292"/>
        <v>0</v>
      </c>
      <c r="AQ2175" s="11">
        <f t="shared" si="1289"/>
        <v>0</v>
      </c>
      <c r="AR2175" s="11">
        <f t="shared" si="1289"/>
        <v>0</v>
      </c>
      <c r="AS2175" s="11">
        <f t="shared" si="1289"/>
        <v>0</v>
      </c>
      <c r="AT2175" s="11">
        <f t="shared" si="1289"/>
        <v>0</v>
      </c>
      <c r="AU2175" s="11">
        <f t="shared" si="1289"/>
        <v>0</v>
      </c>
      <c r="AV2175" s="11">
        <f t="shared" si="1289"/>
        <v>7964585.6224267995</v>
      </c>
      <c r="AW2175" s="11">
        <f t="shared" si="1289"/>
        <v>0</v>
      </c>
      <c r="AX2175" s="11">
        <f t="shared" si="1289"/>
        <v>0</v>
      </c>
      <c r="AY2175" s="11">
        <f t="shared" si="1289"/>
        <v>25941.581555274584</v>
      </c>
      <c r="AZ2175" s="11">
        <f t="shared" si="1289"/>
        <v>1</v>
      </c>
      <c r="BA2175" s="11">
        <f t="shared" si="1289"/>
        <v>1</v>
      </c>
      <c r="BB2175" s="11">
        <f t="shared" si="1289"/>
        <v>1</v>
      </c>
      <c r="BC2175" s="11">
        <f t="shared" si="1289"/>
        <v>1</v>
      </c>
      <c r="BD2175" s="11">
        <f t="shared" si="1289"/>
        <v>1</v>
      </c>
      <c r="BE2175" s="11">
        <f t="shared" si="1289"/>
        <v>2</v>
      </c>
      <c r="BF2175" s="15" t="str">
        <f t="shared" si="1260"/>
        <v>EN 10210</v>
      </c>
      <c r="BG2175" s="42">
        <v>20.995295999999996</v>
      </c>
      <c r="BH2175" s="17">
        <f t="shared" si="1261"/>
        <v>160</v>
      </c>
      <c r="BI2175" s="17">
        <f t="shared" si="1262"/>
        <v>90</v>
      </c>
      <c r="BK2175" s="17">
        <f t="shared" si="1263"/>
        <v>5.6</v>
      </c>
      <c r="BM2175" s="17">
        <f t="shared" si="1291"/>
        <v>5.6</v>
      </c>
      <c r="BX2175" s="18">
        <f t="shared" si="1264"/>
        <v>2593.8010368497276</v>
      </c>
      <c r="BY2175" s="42">
        <v>0.5</v>
      </c>
      <c r="BZ2175" s="43">
        <f t="shared" si="1265"/>
        <v>24.556342838571283</v>
      </c>
      <c r="CA2175" s="18">
        <f t="shared" si="1266"/>
        <v>8582036.5538438149</v>
      </c>
      <c r="CB2175" s="18">
        <f t="shared" si="1267"/>
        <v>107275.45692304769</v>
      </c>
      <c r="CC2175" s="18">
        <f t="shared" si="1268"/>
        <v>133437.87400192794</v>
      </c>
      <c r="CD2175" s="25">
        <f t="shared" si="1269"/>
        <v>1.2438807331079227</v>
      </c>
      <c r="CE2175" s="26">
        <f t="shared" si="1270"/>
        <v>57.521055973866041</v>
      </c>
      <c r="CF2175" s="18">
        <f t="shared" si="1271"/>
        <v>1836.6810368497277</v>
      </c>
      <c r="CG2175" s="18">
        <f t="shared" si="1272"/>
        <v>1052.6810368497277</v>
      </c>
      <c r="CH2175" s="18">
        <f t="shared" si="1273"/>
        <v>3496885.723849779</v>
      </c>
      <c r="CI2175" s="18">
        <f t="shared" si="1274"/>
        <v>77708.571641106202</v>
      </c>
      <c r="CJ2175" s="18">
        <f t="shared" si="1275"/>
        <v>89459.637712187454</v>
      </c>
      <c r="CK2175" s="25">
        <f t="shared" si="1276"/>
        <v>1.1512196894488431</v>
      </c>
      <c r="CL2175" s="26">
        <f t="shared" si="1277"/>
        <v>36.717439695925457</v>
      </c>
      <c r="CZ2175" s="18">
        <f t="shared" si="1278"/>
        <v>7964585.6224267995</v>
      </c>
      <c r="DC2175" s="18">
        <f t="shared" si="1279"/>
        <v>25941.581555274584</v>
      </c>
      <c r="DD2175" s="17">
        <f t="shared" si="1280"/>
        <v>1</v>
      </c>
      <c r="DE2175" s="17">
        <f t="shared" si="1281"/>
        <v>1</v>
      </c>
      <c r="DF2175" s="17">
        <f t="shared" si="1282"/>
        <v>1</v>
      </c>
      <c r="DG2175" s="17">
        <f t="shared" si="1283"/>
        <v>1</v>
      </c>
      <c r="DH2175" s="17">
        <f t="shared" si="1284"/>
        <v>1</v>
      </c>
      <c r="DI2175" s="17">
        <f t="shared" si="1285"/>
        <v>2</v>
      </c>
      <c r="DJ2175" s="20" t="s">
        <v>1879</v>
      </c>
    </row>
    <row r="2176" spans="1:114" x14ac:dyDescent="0.2">
      <c r="A2176" s="15" t="s">
        <v>105</v>
      </c>
      <c r="B2176" s="10" t="s">
        <v>2271</v>
      </c>
      <c r="C2176" s="11">
        <f t="shared" si="1257"/>
        <v>23.481233999999986</v>
      </c>
      <c r="D2176" s="11">
        <f t="shared" si="1287"/>
        <v>160</v>
      </c>
      <c r="E2176" s="11">
        <f t="shared" si="1287"/>
        <v>90</v>
      </c>
      <c r="F2176" s="11">
        <f t="shared" si="1287"/>
        <v>0</v>
      </c>
      <c r="G2176" s="11">
        <f t="shared" si="1287"/>
        <v>6.3</v>
      </c>
      <c r="H2176" s="11">
        <f t="shared" si="1287"/>
        <v>0</v>
      </c>
      <c r="I2176" s="11">
        <f t="shared" si="1287"/>
        <v>9.4499999999999993</v>
      </c>
      <c r="J2176" s="11">
        <f t="shared" si="1287"/>
        <v>0</v>
      </c>
      <c r="K2176" s="11">
        <f t="shared" si="1287"/>
        <v>0</v>
      </c>
      <c r="L2176" s="11">
        <f t="shared" si="1287"/>
        <v>0</v>
      </c>
      <c r="M2176" s="11">
        <f t="shared" si="1287"/>
        <v>0</v>
      </c>
      <c r="N2176" s="11">
        <f t="shared" si="1287"/>
        <v>0</v>
      </c>
      <c r="O2176" s="11">
        <f t="shared" si="1287"/>
        <v>0</v>
      </c>
      <c r="P2176" s="11">
        <f t="shared" si="1287"/>
        <v>0</v>
      </c>
      <c r="Q2176" s="11">
        <f t="shared" si="1253"/>
        <v>0</v>
      </c>
      <c r="R2176" s="11">
        <f t="shared" si="1253"/>
        <v>0</v>
      </c>
      <c r="S2176" s="11">
        <f t="shared" si="1253"/>
        <v>0</v>
      </c>
      <c r="T2176" s="11">
        <f t="shared" si="1253"/>
        <v>3010.8215152101388</v>
      </c>
      <c r="U2176" s="40">
        <f t="shared" si="1258"/>
        <v>0.5</v>
      </c>
      <c r="V2176" s="11">
        <f t="shared" si="1290"/>
        <v>21.155112381837107</v>
      </c>
      <c r="W2176" s="11">
        <f t="shared" si="1290"/>
        <v>9209391.076465711</v>
      </c>
      <c r="X2176" s="11">
        <f t="shared" si="1290"/>
        <v>115117.38845582139</v>
      </c>
      <c r="Y2176" s="11">
        <f t="shared" si="1288"/>
        <v>144789.10529219158</v>
      </c>
      <c r="Z2176" s="11">
        <f t="shared" si="1288"/>
        <v>1.2577518238937231</v>
      </c>
      <c r="AA2176" s="11">
        <f t="shared" si="1288"/>
        <v>55.306089539014081</v>
      </c>
      <c r="AB2176" s="11">
        <f t="shared" si="1288"/>
        <v>2117.8592496839156</v>
      </c>
      <c r="AC2176" s="11">
        <f t="shared" si="1288"/>
        <v>1235.8592496839158</v>
      </c>
      <c r="AD2176" s="11">
        <f t="shared" si="1288"/>
        <v>3759000.6468750983</v>
      </c>
      <c r="AE2176" s="11">
        <f t="shared" si="1288"/>
        <v>83533.347708335525</v>
      </c>
      <c r="AF2176" s="11">
        <f t="shared" si="1288"/>
        <v>97212.231553254518</v>
      </c>
      <c r="AG2176" s="11">
        <f t="shared" si="1288"/>
        <v>1.1637535693251526</v>
      </c>
      <c r="AH2176" s="11">
        <f t="shared" si="1288"/>
        <v>35.334072418987382</v>
      </c>
      <c r="AI2176" s="11">
        <f t="shared" si="1288"/>
        <v>0</v>
      </c>
      <c r="AJ2176" s="11">
        <f t="shared" si="1288"/>
        <v>0</v>
      </c>
      <c r="AK2176" s="11">
        <f t="shared" si="1293"/>
        <v>0</v>
      </c>
      <c r="AL2176" s="11">
        <f t="shared" si="1293"/>
        <v>0</v>
      </c>
      <c r="AM2176" s="11">
        <f t="shared" si="1293"/>
        <v>0</v>
      </c>
      <c r="AN2176" s="11">
        <f t="shared" si="1293"/>
        <v>0</v>
      </c>
      <c r="AO2176" s="11">
        <f t="shared" si="1292"/>
        <v>0</v>
      </c>
      <c r="AP2176" s="11">
        <f t="shared" si="1292"/>
        <v>0</v>
      </c>
      <c r="AQ2176" s="11">
        <f t="shared" si="1289"/>
        <v>0</v>
      </c>
      <c r="AR2176" s="11">
        <f t="shared" si="1289"/>
        <v>0</v>
      </c>
      <c r="AS2176" s="11">
        <f t="shared" si="1289"/>
        <v>0</v>
      </c>
      <c r="AT2176" s="11">
        <f t="shared" si="1289"/>
        <v>0</v>
      </c>
      <c r="AU2176" s="11">
        <f t="shared" si="1289"/>
        <v>0</v>
      </c>
      <c r="AV2176" s="11">
        <f t="shared" si="1289"/>
        <v>8783922.2191695869</v>
      </c>
      <c r="AW2176" s="11">
        <f t="shared" si="1289"/>
        <v>0</v>
      </c>
      <c r="AX2176" s="11">
        <f t="shared" si="1289"/>
        <v>0</v>
      </c>
      <c r="AY2176" s="11">
        <f t="shared" si="1289"/>
        <v>25456.81849936783</v>
      </c>
      <c r="AZ2176" s="11">
        <f t="shared" si="1289"/>
        <v>1</v>
      </c>
      <c r="BA2176" s="11">
        <f t="shared" si="1289"/>
        <v>1</v>
      </c>
      <c r="BB2176" s="11">
        <f t="shared" si="1289"/>
        <v>1</v>
      </c>
      <c r="BC2176" s="11">
        <f t="shared" si="1289"/>
        <v>1</v>
      </c>
      <c r="BD2176" s="11">
        <f t="shared" si="1289"/>
        <v>1</v>
      </c>
      <c r="BE2176" s="11">
        <f t="shared" si="1289"/>
        <v>1</v>
      </c>
      <c r="BF2176" s="15" t="str">
        <f t="shared" si="1260"/>
        <v>EN 10210</v>
      </c>
      <c r="BG2176" s="42">
        <v>23.481233999999986</v>
      </c>
      <c r="BH2176" s="17">
        <f t="shared" si="1261"/>
        <v>160</v>
      </c>
      <c r="BI2176" s="17">
        <f t="shared" si="1262"/>
        <v>90</v>
      </c>
      <c r="BK2176" s="17">
        <f t="shared" si="1263"/>
        <v>6.3</v>
      </c>
      <c r="BM2176" s="17">
        <f t="shared" si="1291"/>
        <v>9.4499999999999993</v>
      </c>
      <c r="BX2176" s="18">
        <f t="shared" si="1264"/>
        <v>3010.8215152101388</v>
      </c>
      <c r="BY2176" s="42">
        <v>0.5</v>
      </c>
      <c r="BZ2176" s="43">
        <f t="shared" si="1265"/>
        <v>21.155112381837107</v>
      </c>
      <c r="CA2176" s="18">
        <f t="shared" si="1266"/>
        <v>9209391.076465711</v>
      </c>
      <c r="CB2176" s="18">
        <f t="shared" si="1267"/>
        <v>115117.38845582139</v>
      </c>
      <c r="CC2176" s="18">
        <f t="shared" si="1268"/>
        <v>144789.10529219158</v>
      </c>
      <c r="CD2176" s="25">
        <f t="shared" si="1269"/>
        <v>1.2577518238937231</v>
      </c>
      <c r="CE2176" s="26">
        <f t="shared" si="1270"/>
        <v>55.306089539014081</v>
      </c>
      <c r="CF2176" s="18">
        <f t="shared" si="1271"/>
        <v>2117.8592496839156</v>
      </c>
      <c r="CG2176" s="18">
        <f t="shared" si="1272"/>
        <v>1235.8592496839158</v>
      </c>
      <c r="CH2176" s="18">
        <f t="shared" si="1273"/>
        <v>3759000.6468750983</v>
      </c>
      <c r="CI2176" s="18">
        <f t="shared" si="1274"/>
        <v>83533.347708335525</v>
      </c>
      <c r="CJ2176" s="18">
        <f t="shared" si="1275"/>
        <v>97212.231553254518</v>
      </c>
      <c r="CK2176" s="25">
        <f t="shared" si="1276"/>
        <v>1.1637535693251526</v>
      </c>
      <c r="CL2176" s="26">
        <f t="shared" si="1277"/>
        <v>35.334072418987382</v>
      </c>
      <c r="CZ2176" s="18">
        <f t="shared" si="1278"/>
        <v>8783922.2191695869</v>
      </c>
      <c r="DC2176" s="18">
        <f t="shared" si="1279"/>
        <v>25456.81849936783</v>
      </c>
      <c r="DD2176" s="17">
        <f t="shared" si="1280"/>
        <v>1</v>
      </c>
      <c r="DE2176" s="17">
        <f t="shared" si="1281"/>
        <v>1</v>
      </c>
      <c r="DF2176" s="17">
        <f t="shared" si="1282"/>
        <v>1</v>
      </c>
      <c r="DG2176" s="17">
        <f t="shared" si="1283"/>
        <v>1</v>
      </c>
      <c r="DH2176" s="17">
        <f t="shared" si="1284"/>
        <v>1</v>
      </c>
      <c r="DI2176" s="17">
        <f t="shared" si="1285"/>
        <v>1</v>
      </c>
      <c r="DJ2176" s="20" t="s">
        <v>1879</v>
      </c>
    </row>
    <row r="2177" spans="1:114" x14ac:dyDescent="0.2">
      <c r="A2177" s="15" t="s">
        <v>105</v>
      </c>
      <c r="B2177" s="10" t="s">
        <v>2272</v>
      </c>
      <c r="C2177" s="11">
        <f t="shared" si="1257"/>
        <v>26.284625999999989</v>
      </c>
      <c r="D2177" s="11">
        <f t="shared" si="1287"/>
        <v>160</v>
      </c>
      <c r="E2177" s="11">
        <f t="shared" si="1287"/>
        <v>90</v>
      </c>
      <c r="F2177" s="11">
        <f t="shared" si="1287"/>
        <v>0</v>
      </c>
      <c r="G2177" s="11">
        <f t="shared" si="1287"/>
        <v>7.1</v>
      </c>
      <c r="H2177" s="11">
        <f t="shared" si="1287"/>
        <v>0</v>
      </c>
      <c r="I2177" s="11">
        <f t="shared" si="1287"/>
        <v>10.649999999999999</v>
      </c>
      <c r="J2177" s="11">
        <f t="shared" si="1287"/>
        <v>0</v>
      </c>
      <c r="K2177" s="11">
        <f t="shared" si="1287"/>
        <v>0</v>
      </c>
      <c r="L2177" s="11">
        <f t="shared" si="1287"/>
        <v>0</v>
      </c>
      <c r="M2177" s="11">
        <f t="shared" si="1287"/>
        <v>0</v>
      </c>
      <c r="N2177" s="11">
        <f t="shared" si="1287"/>
        <v>0</v>
      </c>
      <c r="O2177" s="11">
        <f t="shared" si="1287"/>
        <v>0</v>
      </c>
      <c r="P2177" s="11">
        <f t="shared" si="1287"/>
        <v>0</v>
      </c>
      <c r="Q2177" s="11">
        <f t="shared" si="1253"/>
        <v>0</v>
      </c>
      <c r="R2177" s="11">
        <f t="shared" si="1253"/>
        <v>0</v>
      </c>
      <c r="S2177" s="11">
        <f t="shared" si="1253"/>
        <v>0</v>
      </c>
      <c r="T2177" s="11">
        <f t="shared" si="1253"/>
        <v>3373.2303497541725</v>
      </c>
      <c r="U2177" s="40">
        <f t="shared" si="1258"/>
        <v>0.5</v>
      </c>
      <c r="V2177" s="11">
        <f t="shared" si="1290"/>
        <v>18.882276308395408</v>
      </c>
      <c r="W2177" s="11">
        <f t="shared" si="1290"/>
        <v>10060372.146976961</v>
      </c>
      <c r="X2177" s="11">
        <f t="shared" si="1290"/>
        <v>125754.651837212</v>
      </c>
      <c r="Y2177" s="11">
        <f t="shared" si="1288"/>
        <v>159469.97589786458</v>
      </c>
      <c r="Z2177" s="11">
        <f t="shared" si="1288"/>
        <v>1.2681039911294629</v>
      </c>
      <c r="AA2177" s="11">
        <f t="shared" si="1288"/>
        <v>54.611489709755354</v>
      </c>
      <c r="AB2177" s="11">
        <f t="shared" si="1288"/>
        <v>2401.3707426698456</v>
      </c>
      <c r="AC2177" s="11">
        <f t="shared" si="1288"/>
        <v>1407.3707426698459</v>
      </c>
      <c r="AD2177" s="11">
        <f t="shared" si="1288"/>
        <v>4093266.6738970005</v>
      </c>
      <c r="AE2177" s="11">
        <f t="shared" si="1288"/>
        <v>90961.481642155573</v>
      </c>
      <c r="AF2177" s="11">
        <f t="shared" si="1288"/>
        <v>106931.79990441997</v>
      </c>
      <c r="AG2177" s="11">
        <f t="shared" si="1288"/>
        <v>1.1755723188974865</v>
      </c>
      <c r="AH2177" s="11">
        <f t="shared" si="1288"/>
        <v>34.834695631587998</v>
      </c>
      <c r="AI2177" s="11">
        <f t="shared" si="1288"/>
        <v>0</v>
      </c>
      <c r="AJ2177" s="11">
        <f t="shared" si="1288"/>
        <v>0</v>
      </c>
      <c r="AK2177" s="11">
        <f t="shared" si="1293"/>
        <v>0</v>
      </c>
      <c r="AL2177" s="11">
        <f t="shared" si="1293"/>
        <v>0</v>
      </c>
      <c r="AM2177" s="11">
        <f t="shared" si="1293"/>
        <v>0</v>
      </c>
      <c r="AN2177" s="11">
        <f t="shared" si="1293"/>
        <v>0</v>
      </c>
      <c r="AO2177" s="11">
        <f t="shared" si="1292"/>
        <v>0</v>
      </c>
      <c r="AP2177" s="11">
        <f t="shared" si="1292"/>
        <v>0</v>
      </c>
      <c r="AQ2177" s="11">
        <f t="shared" si="1289"/>
        <v>0</v>
      </c>
      <c r="AR2177" s="11">
        <f t="shared" si="1289"/>
        <v>0</v>
      </c>
      <c r="AS2177" s="11">
        <f t="shared" si="1289"/>
        <v>0</v>
      </c>
      <c r="AT2177" s="11">
        <f t="shared" si="1289"/>
        <v>0</v>
      </c>
      <c r="AU2177" s="11">
        <f t="shared" si="1289"/>
        <v>0</v>
      </c>
      <c r="AV2177" s="11">
        <f t="shared" si="1289"/>
        <v>9675392.133532742</v>
      </c>
      <c r="AW2177" s="11">
        <f t="shared" si="1289"/>
        <v>0</v>
      </c>
      <c r="AX2177" s="11">
        <f t="shared" si="1289"/>
        <v>0</v>
      </c>
      <c r="AY2177" s="11">
        <f t="shared" si="1289"/>
        <v>25004.641485339693</v>
      </c>
      <c r="AZ2177" s="11">
        <f t="shared" si="1289"/>
        <v>1</v>
      </c>
      <c r="BA2177" s="11">
        <f t="shared" si="1289"/>
        <v>1</v>
      </c>
      <c r="BB2177" s="11">
        <f t="shared" si="1289"/>
        <v>1</v>
      </c>
      <c r="BC2177" s="11">
        <f t="shared" si="1289"/>
        <v>1</v>
      </c>
      <c r="BD2177" s="11">
        <f t="shared" si="1289"/>
        <v>1</v>
      </c>
      <c r="BE2177" s="11">
        <f t="shared" si="1289"/>
        <v>1</v>
      </c>
      <c r="BF2177" s="15" t="str">
        <f t="shared" si="1260"/>
        <v>EN 10210</v>
      </c>
      <c r="BG2177" s="42">
        <v>26.284625999999989</v>
      </c>
      <c r="BH2177" s="17">
        <f t="shared" si="1261"/>
        <v>160</v>
      </c>
      <c r="BI2177" s="17">
        <f t="shared" si="1262"/>
        <v>90</v>
      </c>
      <c r="BK2177" s="17">
        <f t="shared" si="1263"/>
        <v>7.1</v>
      </c>
      <c r="BM2177" s="17">
        <f t="shared" si="1291"/>
        <v>10.649999999999999</v>
      </c>
      <c r="BX2177" s="18">
        <f t="shared" si="1264"/>
        <v>3373.2303497541725</v>
      </c>
      <c r="BY2177" s="42">
        <v>0.5</v>
      </c>
      <c r="BZ2177" s="43">
        <f t="shared" si="1265"/>
        <v>18.882276308395408</v>
      </c>
      <c r="CA2177" s="18">
        <f t="shared" si="1266"/>
        <v>10060372.146976961</v>
      </c>
      <c r="CB2177" s="18">
        <f t="shared" si="1267"/>
        <v>125754.651837212</v>
      </c>
      <c r="CC2177" s="18">
        <f t="shared" si="1268"/>
        <v>159469.97589786458</v>
      </c>
      <c r="CD2177" s="25">
        <f t="shared" si="1269"/>
        <v>1.2681039911294629</v>
      </c>
      <c r="CE2177" s="26">
        <f t="shared" si="1270"/>
        <v>54.611489709755354</v>
      </c>
      <c r="CF2177" s="18">
        <f t="shared" si="1271"/>
        <v>2401.3707426698456</v>
      </c>
      <c r="CG2177" s="18">
        <f t="shared" si="1272"/>
        <v>1407.3707426698459</v>
      </c>
      <c r="CH2177" s="18">
        <f t="shared" si="1273"/>
        <v>4093266.6738970005</v>
      </c>
      <c r="CI2177" s="18">
        <f t="shared" si="1274"/>
        <v>90961.481642155573</v>
      </c>
      <c r="CJ2177" s="18">
        <f t="shared" si="1275"/>
        <v>106931.79990441997</v>
      </c>
      <c r="CK2177" s="25">
        <f t="shared" si="1276"/>
        <v>1.1755723188974865</v>
      </c>
      <c r="CL2177" s="26">
        <f t="shared" si="1277"/>
        <v>34.834695631587998</v>
      </c>
      <c r="CZ2177" s="18">
        <f t="shared" si="1278"/>
        <v>9675392.133532742</v>
      </c>
      <c r="DC2177" s="18">
        <f t="shared" si="1279"/>
        <v>25004.641485339693</v>
      </c>
      <c r="DD2177" s="17">
        <f t="shared" si="1280"/>
        <v>1</v>
      </c>
      <c r="DE2177" s="17">
        <f t="shared" si="1281"/>
        <v>1</v>
      </c>
      <c r="DF2177" s="17">
        <f t="shared" si="1282"/>
        <v>1</v>
      </c>
      <c r="DG2177" s="17">
        <f t="shared" si="1283"/>
        <v>1</v>
      </c>
      <c r="DH2177" s="17">
        <f t="shared" si="1284"/>
        <v>1</v>
      </c>
      <c r="DI2177" s="17">
        <f t="shared" si="1285"/>
        <v>1</v>
      </c>
      <c r="DJ2177" s="20" t="s">
        <v>1879</v>
      </c>
    </row>
    <row r="2178" spans="1:114" x14ac:dyDescent="0.2">
      <c r="A2178" s="15" t="s">
        <v>105</v>
      </c>
      <c r="B2178" s="10" t="s">
        <v>2273</v>
      </c>
      <c r="C2178" s="11">
        <f t="shared" si="1257"/>
        <v>29.3904</v>
      </c>
      <c r="D2178" s="11">
        <f t="shared" si="1287"/>
        <v>160</v>
      </c>
      <c r="E2178" s="11">
        <f t="shared" si="1287"/>
        <v>90</v>
      </c>
      <c r="F2178" s="11">
        <f t="shared" si="1287"/>
        <v>0</v>
      </c>
      <c r="G2178" s="11">
        <f t="shared" si="1287"/>
        <v>8</v>
      </c>
      <c r="H2178" s="11">
        <f t="shared" si="1287"/>
        <v>0</v>
      </c>
      <c r="I2178" s="11">
        <f t="shared" si="1287"/>
        <v>12</v>
      </c>
      <c r="J2178" s="11">
        <f t="shared" si="1287"/>
        <v>0</v>
      </c>
      <c r="K2178" s="11">
        <f t="shared" si="1287"/>
        <v>0</v>
      </c>
      <c r="L2178" s="11">
        <f t="shared" si="1287"/>
        <v>0</v>
      </c>
      <c r="M2178" s="11">
        <f t="shared" si="1287"/>
        <v>0</v>
      </c>
      <c r="N2178" s="11">
        <f t="shared" si="1287"/>
        <v>0</v>
      </c>
      <c r="O2178" s="11">
        <f t="shared" si="1287"/>
        <v>0</v>
      </c>
      <c r="P2178" s="11">
        <f t="shared" si="1287"/>
        <v>0</v>
      </c>
      <c r="Q2178" s="11">
        <f t="shared" si="1253"/>
        <v>0</v>
      </c>
      <c r="R2178" s="11">
        <f t="shared" si="1253"/>
        <v>0</v>
      </c>
      <c r="S2178" s="11">
        <f t="shared" si="1253"/>
        <v>0</v>
      </c>
      <c r="T2178" s="11">
        <f t="shared" si="1253"/>
        <v>3775.5751316061705</v>
      </c>
      <c r="U2178" s="40">
        <f t="shared" si="1258"/>
        <v>0.5</v>
      </c>
      <c r="V2178" s="11">
        <f t="shared" si="1290"/>
        <v>16.87008344310906</v>
      </c>
      <c r="W2178" s="11">
        <f t="shared" si="1290"/>
        <v>10937256.146042401</v>
      </c>
      <c r="X2178" s="11">
        <f t="shared" si="1290"/>
        <v>136715.70182553001</v>
      </c>
      <c r="Y2178" s="11">
        <f t="shared" si="1288"/>
        <v>175017.52982580589</v>
      </c>
      <c r="Z2178" s="11">
        <f t="shared" si="1288"/>
        <v>1.2801567595297489</v>
      </c>
      <c r="AA2178" s="11">
        <f t="shared" si="1288"/>
        <v>53.822347161858012</v>
      </c>
      <c r="AB2178" s="11">
        <f t="shared" si="1288"/>
        <v>2724.2477193189875</v>
      </c>
      <c r="AC2178" s="11">
        <f t="shared" si="1288"/>
        <v>1604.2477193189873</v>
      </c>
      <c r="AD2178" s="11">
        <f t="shared" si="1288"/>
        <v>4434592.5144017488</v>
      </c>
      <c r="AE2178" s="11">
        <f t="shared" si="1288"/>
        <v>98546.50032003886</v>
      </c>
      <c r="AF2178" s="11">
        <f t="shared" si="1288"/>
        <v>117188.85964964135</v>
      </c>
      <c r="AG2178" s="11">
        <f t="shared" si="1288"/>
        <v>1.1891732255235823</v>
      </c>
      <c r="AH2178" s="11">
        <f t="shared" si="1288"/>
        <v>34.271672680802517</v>
      </c>
      <c r="AI2178" s="11">
        <f t="shared" si="1288"/>
        <v>0</v>
      </c>
      <c r="AJ2178" s="11">
        <f t="shared" si="1288"/>
        <v>0</v>
      </c>
      <c r="AK2178" s="11">
        <f t="shared" si="1293"/>
        <v>0</v>
      </c>
      <c r="AL2178" s="11">
        <f t="shared" si="1293"/>
        <v>0</v>
      </c>
      <c r="AM2178" s="11">
        <f t="shared" si="1293"/>
        <v>0</v>
      </c>
      <c r="AN2178" s="11">
        <f t="shared" si="1293"/>
        <v>0</v>
      </c>
      <c r="AO2178" s="11">
        <f t="shared" si="1292"/>
        <v>0</v>
      </c>
      <c r="AP2178" s="11">
        <f t="shared" si="1292"/>
        <v>0</v>
      </c>
      <c r="AQ2178" s="11">
        <f t="shared" si="1292"/>
        <v>0</v>
      </c>
      <c r="AR2178" s="11">
        <f t="shared" si="1292"/>
        <v>0</v>
      </c>
      <c r="AS2178" s="11">
        <f t="shared" si="1292"/>
        <v>0</v>
      </c>
      <c r="AT2178" s="11">
        <f t="shared" si="1292"/>
        <v>0</v>
      </c>
      <c r="AU2178" s="11">
        <f t="shared" si="1292"/>
        <v>0</v>
      </c>
      <c r="AV2178" s="11">
        <f t="shared" si="1292"/>
        <v>10622310.837606838</v>
      </c>
      <c r="AW2178" s="11">
        <f t="shared" si="1292"/>
        <v>0</v>
      </c>
      <c r="AX2178" s="11">
        <f t="shared" si="1292"/>
        <v>0</v>
      </c>
      <c r="AY2178" s="11">
        <f t="shared" si="1292"/>
        <v>24488.495438637976</v>
      </c>
      <c r="AZ2178" s="11">
        <f t="shared" si="1292"/>
        <v>1</v>
      </c>
      <c r="BA2178" s="11">
        <f t="shared" si="1292"/>
        <v>1</v>
      </c>
      <c r="BB2178" s="11">
        <f t="shared" si="1292"/>
        <v>1</v>
      </c>
      <c r="BC2178" s="11">
        <f t="shared" si="1292"/>
        <v>1</v>
      </c>
      <c r="BD2178" s="11">
        <f t="shared" si="1292"/>
        <v>1</v>
      </c>
      <c r="BE2178" s="11">
        <f t="shared" ref="BE2178:BE2241" si="1294">IF($A2178="x",DI2178,"")</f>
        <v>1</v>
      </c>
      <c r="BF2178" s="15" t="str">
        <f t="shared" si="1260"/>
        <v>EN 10210</v>
      </c>
      <c r="BG2178" s="42">
        <v>29.3904</v>
      </c>
      <c r="BH2178" s="17">
        <f t="shared" si="1261"/>
        <v>160</v>
      </c>
      <c r="BI2178" s="17">
        <f t="shared" si="1262"/>
        <v>90</v>
      </c>
      <c r="BK2178" s="17">
        <f t="shared" si="1263"/>
        <v>8</v>
      </c>
      <c r="BM2178" s="17">
        <f t="shared" si="1291"/>
        <v>12</v>
      </c>
      <c r="BX2178" s="18">
        <f t="shared" si="1264"/>
        <v>3775.5751316061705</v>
      </c>
      <c r="BY2178" s="42">
        <v>0.5</v>
      </c>
      <c r="BZ2178" s="43">
        <f t="shared" si="1265"/>
        <v>16.87008344310906</v>
      </c>
      <c r="CA2178" s="18">
        <f t="shared" si="1266"/>
        <v>10937256.146042401</v>
      </c>
      <c r="CB2178" s="18">
        <f t="shared" si="1267"/>
        <v>136715.70182553001</v>
      </c>
      <c r="CC2178" s="18">
        <f t="shared" si="1268"/>
        <v>175017.52982580589</v>
      </c>
      <c r="CD2178" s="25">
        <f t="shared" si="1269"/>
        <v>1.2801567595297489</v>
      </c>
      <c r="CE2178" s="26">
        <f t="shared" si="1270"/>
        <v>53.822347161858012</v>
      </c>
      <c r="CF2178" s="18">
        <f t="shared" si="1271"/>
        <v>2724.2477193189875</v>
      </c>
      <c r="CG2178" s="18">
        <f t="shared" si="1272"/>
        <v>1604.2477193189873</v>
      </c>
      <c r="CH2178" s="18">
        <f t="shared" si="1273"/>
        <v>4434592.5144017488</v>
      </c>
      <c r="CI2178" s="18">
        <f t="shared" si="1274"/>
        <v>98546.50032003886</v>
      </c>
      <c r="CJ2178" s="18">
        <f t="shared" si="1275"/>
        <v>117188.85964964135</v>
      </c>
      <c r="CK2178" s="25">
        <f t="shared" si="1276"/>
        <v>1.1891732255235823</v>
      </c>
      <c r="CL2178" s="26">
        <f t="shared" si="1277"/>
        <v>34.271672680802517</v>
      </c>
      <c r="CZ2178" s="18">
        <f t="shared" si="1278"/>
        <v>10622310.837606838</v>
      </c>
      <c r="DC2178" s="18">
        <f t="shared" si="1279"/>
        <v>24488.495438637976</v>
      </c>
      <c r="DD2178" s="17">
        <f t="shared" si="1280"/>
        <v>1</v>
      </c>
      <c r="DE2178" s="17">
        <f t="shared" si="1281"/>
        <v>1</v>
      </c>
      <c r="DF2178" s="17">
        <f t="shared" si="1282"/>
        <v>1</v>
      </c>
      <c r="DG2178" s="17">
        <f t="shared" si="1283"/>
        <v>1</v>
      </c>
      <c r="DH2178" s="17">
        <f t="shared" si="1284"/>
        <v>1</v>
      </c>
      <c r="DI2178" s="17">
        <f t="shared" si="1285"/>
        <v>1</v>
      </c>
      <c r="DJ2178" s="20" t="s">
        <v>1879</v>
      </c>
    </row>
    <row r="2179" spans="1:114" x14ac:dyDescent="0.2">
      <c r="A2179" s="15" t="s">
        <v>105</v>
      </c>
      <c r="B2179" s="10" t="s">
        <v>2274</v>
      </c>
      <c r="C2179" s="11">
        <f t="shared" si="1257"/>
        <v>32.108383999999987</v>
      </c>
      <c r="D2179" s="11">
        <f t="shared" si="1287"/>
        <v>160</v>
      </c>
      <c r="E2179" s="11">
        <f t="shared" si="1287"/>
        <v>90</v>
      </c>
      <c r="F2179" s="11">
        <f t="shared" si="1287"/>
        <v>0</v>
      </c>
      <c r="G2179" s="11">
        <f t="shared" si="1287"/>
        <v>8.8000000000000007</v>
      </c>
      <c r="H2179" s="11">
        <f t="shared" si="1287"/>
        <v>0</v>
      </c>
      <c r="I2179" s="11">
        <f t="shared" si="1287"/>
        <v>13.200000000000001</v>
      </c>
      <c r="J2179" s="11">
        <f t="shared" si="1287"/>
        <v>0</v>
      </c>
      <c r="K2179" s="11">
        <f t="shared" si="1287"/>
        <v>0</v>
      </c>
      <c r="L2179" s="11">
        <f t="shared" si="1287"/>
        <v>0</v>
      </c>
      <c r="M2179" s="11">
        <f t="shared" si="1287"/>
        <v>0</v>
      </c>
      <c r="N2179" s="11">
        <f t="shared" si="1287"/>
        <v>0</v>
      </c>
      <c r="O2179" s="11">
        <f t="shared" si="1287"/>
        <v>0</v>
      </c>
      <c r="P2179" s="11">
        <f t="shared" si="1287"/>
        <v>0</v>
      </c>
      <c r="Q2179" s="11">
        <f t="shared" si="1253"/>
        <v>0</v>
      </c>
      <c r="R2179" s="11">
        <f t="shared" si="1253"/>
        <v>0</v>
      </c>
      <c r="S2179" s="11">
        <f t="shared" si="1253"/>
        <v>0</v>
      </c>
      <c r="T2179" s="11">
        <f t="shared" si="1253"/>
        <v>4128.4459092434663</v>
      </c>
      <c r="U2179" s="40">
        <f t="shared" si="1258"/>
        <v>0.5</v>
      </c>
      <c r="V2179" s="11">
        <f t="shared" si="1290"/>
        <v>15.428146308835977</v>
      </c>
      <c r="W2179" s="11">
        <f t="shared" si="1290"/>
        <v>11646638.452967711</v>
      </c>
      <c r="X2179" s="11">
        <f t="shared" si="1290"/>
        <v>145582.98066209638</v>
      </c>
      <c r="Y2179" s="11">
        <f t="shared" si="1288"/>
        <v>187984.97427513983</v>
      </c>
      <c r="Z2179" s="11">
        <f t="shared" si="1288"/>
        <v>1.2912565288895965</v>
      </c>
      <c r="AA2179" s="11">
        <f t="shared" si="1288"/>
        <v>53.113753965601646</v>
      </c>
      <c r="AB2179" s="11">
        <f t="shared" si="1288"/>
        <v>3014.7397403759742</v>
      </c>
      <c r="AC2179" s="11">
        <f t="shared" si="1288"/>
        <v>1782.7397403759744</v>
      </c>
      <c r="AD2179" s="11">
        <f t="shared" si="1288"/>
        <v>4708169.7956684949</v>
      </c>
      <c r="AE2179" s="11">
        <f t="shared" si="1288"/>
        <v>104625.99545929988</v>
      </c>
      <c r="AF2179" s="11">
        <f t="shared" si="1288"/>
        <v>125712.28336198074</v>
      </c>
      <c r="AG2179" s="11">
        <f t="shared" si="1288"/>
        <v>1.2015396633514808</v>
      </c>
      <c r="AH2179" s="11">
        <f t="shared" si="1288"/>
        <v>33.770132062731555</v>
      </c>
      <c r="AI2179" s="11">
        <f t="shared" si="1288"/>
        <v>0</v>
      </c>
      <c r="AJ2179" s="11">
        <f t="shared" si="1288"/>
        <v>0</v>
      </c>
      <c r="AK2179" s="11">
        <f t="shared" si="1293"/>
        <v>0</v>
      </c>
      <c r="AL2179" s="11">
        <f t="shared" si="1293"/>
        <v>0</v>
      </c>
      <c r="AM2179" s="11">
        <f t="shared" si="1293"/>
        <v>0</v>
      </c>
      <c r="AN2179" s="11">
        <f t="shared" si="1293"/>
        <v>0</v>
      </c>
      <c r="AO2179" s="11">
        <f t="shared" si="1292"/>
        <v>0</v>
      </c>
      <c r="AP2179" s="11">
        <f t="shared" si="1292"/>
        <v>0</v>
      </c>
      <c r="AQ2179" s="11">
        <f t="shared" si="1292"/>
        <v>0</v>
      </c>
      <c r="AR2179" s="11">
        <f t="shared" si="1292"/>
        <v>0</v>
      </c>
      <c r="AS2179" s="11">
        <f t="shared" si="1292"/>
        <v>0</v>
      </c>
      <c r="AT2179" s="11">
        <f t="shared" si="1292"/>
        <v>0</v>
      </c>
      <c r="AU2179" s="11">
        <f t="shared" si="1292"/>
        <v>0</v>
      </c>
      <c r="AV2179" s="11">
        <f t="shared" si="1292"/>
        <v>11415427.624713253</v>
      </c>
      <c r="AW2179" s="11">
        <f t="shared" si="1292"/>
        <v>0</v>
      </c>
      <c r="AX2179" s="11">
        <f t="shared" si="1292"/>
        <v>0</v>
      </c>
      <c r="AY2179" s="11">
        <f t="shared" si="1292"/>
        <v>24023.079480751949</v>
      </c>
      <c r="AZ2179" s="11">
        <f t="shared" si="1292"/>
        <v>1</v>
      </c>
      <c r="BA2179" s="11">
        <f t="shared" si="1292"/>
        <v>1</v>
      </c>
      <c r="BB2179" s="11">
        <f t="shared" si="1292"/>
        <v>1</v>
      </c>
      <c r="BC2179" s="11">
        <f t="shared" si="1292"/>
        <v>1</v>
      </c>
      <c r="BD2179" s="11">
        <f t="shared" si="1292"/>
        <v>1</v>
      </c>
      <c r="BE2179" s="11">
        <f t="shared" si="1294"/>
        <v>1</v>
      </c>
      <c r="BF2179" s="15" t="str">
        <f t="shared" si="1260"/>
        <v>EN 10210</v>
      </c>
      <c r="BG2179" s="42">
        <v>32.108383999999987</v>
      </c>
      <c r="BH2179" s="17">
        <f t="shared" si="1261"/>
        <v>160</v>
      </c>
      <c r="BI2179" s="17">
        <f t="shared" si="1262"/>
        <v>90</v>
      </c>
      <c r="BK2179" s="17">
        <f t="shared" si="1263"/>
        <v>8.8000000000000007</v>
      </c>
      <c r="BM2179" s="17">
        <f t="shared" si="1291"/>
        <v>13.200000000000001</v>
      </c>
      <c r="BX2179" s="18">
        <f t="shared" si="1264"/>
        <v>4128.4459092434663</v>
      </c>
      <c r="BY2179" s="42">
        <v>0.5</v>
      </c>
      <c r="BZ2179" s="43">
        <f t="shared" si="1265"/>
        <v>15.428146308835977</v>
      </c>
      <c r="CA2179" s="18">
        <f t="shared" si="1266"/>
        <v>11646638.452967711</v>
      </c>
      <c r="CB2179" s="18">
        <f t="shared" si="1267"/>
        <v>145582.98066209638</v>
      </c>
      <c r="CC2179" s="18">
        <f t="shared" si="1268"/>
        <v>187984.97427513983</v>
      </c>
      <c r="CD2179" s="25">
        <f t="shared" si="1269"/>
        <v>1.2912565288895965</v>
      </c>
      <c r="CE2179" s="26">
        <f t="shared" si="1270"/>
        <v>53.113753965601646</v>
      </c>
      <c r="CF2179" s="18">
        <f t="shared" si="1271"/>
        <v>3014.7397403759742</v>
      </c>
      <c r="CG2179" s="18">
        <f t="shared" si="1272"/>
        <v>1782.7397403759744</v>
      </c>
      <c r="CH2179" s="18">
        <f t="shared" si="1273"/>
        <v>4708169.7956684949</v>
      </c>
      <c r="CI2179" s="18">
        <f t="shared" si="1274"/>
        <v>104625.99545929988</v>
      </c>
      <c r="CJ2179" s="18">
        <f t="shared" si="1275"/>
        <v>125712.28336198074</v>
      </c>
      <c r="CK2179" s="25">
        <f t="shared" si="1276"/>
        <v>1.2015396633514808</v>
      </c>
      <c r="CL2179" s="26">
        <f t="shared" si="1277"/>
        <v>33.770132062731555</v>
      </c>
      <c r="CZ2179" s="18">
        <f t="shared" si="1278"/>
        <v>11415427.624713253</v>
      </c>
      <c r="DC2179" s="18">
        <f t="shared" si="1279"/>
        <v>24023.079480751949</v>
      </c>
      <c r="DD2179" s="17">
        <f t="shared" si="1280"/>
        <v>1</v>
      </c>
      <c r="DE2179" s="17">
        <f t="shared" si="1281"/>
        <v>1</v>
      </c>
      <c r="DF2179" s="17">
        <f t="shared" si="1282"/>
        <v>1</v>
      </c>
      <c r="DG2179" s="17">
        <f t="shared" si="1283"/>
        <v>1</v>
      </c>
      <c r="DH2179" s="17">
        <f t="shared" si="1284"/>
        <v>1</v>
      </c>
      <c r="DI2179" s="17">
        <f t="shared" si="1285"/>
        <v>1</v>
      </c>
      <c r="DJ2179" s="20" t="s">
        <v>1879</v>
      </c>
    </row>
    <row r="2180" spans="1:114" x14ac:dyDescent="0.2">
      <c r="A2180" s="15" t="s">
        <v>105</v>
      </c>
      <c r="B2180" s="10" t="s">
        <v>2275</v>
      </c>
      <c r="C2180" s="11">
        <f t="shared" si="1257"/>
        <v>36.11</v>
      </c>
      <c r="D2180" s="11">
        <f t="shared" si="1287"/>
        <v>160</v>
      </c>
      <c r="E2180" s="11">
        <f t="shared" si="1287"/>
        <v>90</v>
      </c>
      <c r="F2180" s="11">
        <f t="shared" si="1287"/>
        <v>0</v>
      </c>
      <c r="G2180" s="11">
        <f t="shared" si="1287"/>
        <v>10</v>
      </c>
      <c r="H2180" s="11">
        <f t="shared" si="1287"/>
        <v>0</v>
      </c>
      <c r="I2180" s="11">
        <f t="shared" si="1287"/>
        <v>15</v>
      </c>
      <c r="J2180" s="11">
        <f t="shared" si="1287"/>
        <v>0</v>
      </c>
      <c r="K2180" s="11">
        <f t="shared" si="1287"/>
        <v>0</v>
      </c>
      <c r="L2180" s="11">
        <f t="shared" ref="L2180:S2213" si="1295">IF($A2180="x",BP2180,"")</f>
        <v>0</v>
      </c>
      <c r="M2180" s="11">
        <f t="shared" si="1295"/>
        <v>0</v>
      </c>
      <c r="N2180" s="11">
        <f t="shared" si="1295"/>
        <v>0</v>
      </c>
      <c r="O2180" s="11">
        <f t="shared" si="1295"/>
        <v>0</v>
      </c>
      <c r="P2180" s="11">
        <f t="shared" si="1295"/>
        <v>0</v>
      </c>
      <c r="Q2180" s="11">
        <f t="shared" si="1253"/>
        <v>0</v>
      </c>
      <c r="R2180" s="11">
        <f t="shared" si="1253"/>
        <v>0</v>
      </c>
      <c r="S2180" s="11">
        <f t="shared" si="1253"/>
        <v>0</v>
      </c>
      <c r="T2180" s="11">
        <f t="shared" si="1253"/>
        <v>4649.3361431346411</v>
      </c>
      <c r="U2180" s="40">
        <f t="shared" si="1258"/>
        <v>0.5</v>
      </c>
      <c r="V2180" s="11">
        <f t="shared" si="1290"/>
        <v>13.699647767988678</v>
      </c>
      <c r="W2180" s="11">
        <f t="shared" si="1290"/>
        <v>12590029.153065447</v>
      </c>
      <c r="X2180" s="11">
        <f t="shared" si="1290"/>
        <v>157375.36441331808</v>
      </c>
      <c r="Y2180" s="11">
        <f t="shared" si="1288"/>
        <v>205948.37171230878</v>
      </c>
      <c r="Z2180" s="11">
        <f t="shared" si="1288"/>
        <v>1.308644288005729</v>
      </c>
      <c r="AA2180" s="11">
        <f t="shared" si="1288"/>
        <v>52.037676227283391</v>
      </c>
      <c r="AB2180" s="11">
        <f t="shared" si="1288"/>
        <v>3456.6370614359175</v>
      </c>
      <c r="AC2180" s="11">
        <f t="shared" si="1288"/>
        <v>2056.6370614359175</v>
      </c>
      <c r="AD2180" s="11">
        <f t="shared" si="1288"/>
        <v>5068023.5334628327</v>
      </c>
      <c r="AE2180" s="11">
        <f t="shared" si="1288"/>
        <v>112622.74518806295</v>
      </c>
      <c r="AF2180" s="11">
        <f t="shared" si="1288"/>
        <v>137466.07456205168</v>
      </c>
      <c r="AG2180" s="11">
        <f t="shared" si="1288"/>
        <v>1.2205889168524895</v>
      </c>
      <c r="AH2180" s="11">
        <f t="shared" si="1288"/>
        <v>33.015953044348052</v>
      </c>
      <c r="AI2180" s="11">
        <f t="shared" si="1288"/>
        <v>0</v>
      </c>
      <c r="AJ2180" s="11">
        <f t="shared" si="1288"/>
        <v>0</v>
      </c>
      <c r="AK2180" s="11">
        <f t="shared" si="1293"/>
        <v>0</v>
      </c>
      <c r="AL2180" s="11">
        <f t="shared" si="1293"/>
        <v>0</v>
      </c>
      <c r="AM2180" s="11">
        <f t="shared" si="1293"/>
        <v>0</v>
      </c>
      <c r="AN2180" s="11">
        <f t="shared" si="1293"/>
        <v>0</v>
      </c>
      <c r="AO2180" s="11">
        <f t="shared" si="1292"/>
        <v>0</v>
      </c>
      <c r="AP2180" s="11">
        <f t="shared" si="1292"/>
        <v>0</v>
      </c>
      <c r="AQ2180" s="11">
        <f t="shared" si="1292"/>
        <v>0</v>
      </c>
      <c r="AR2180" s="11">
        <f t="shared" si="1292"/>
        <v>0</v>
      </c>
      <c r="AS2180" s="11">
        <f t="shared" si="1292"/>
        <v>0</v>
      </c>
      <c r="AT2180" s="11">
        <f t="shared" si="1292"/>
        <v>0</v>
      </c>
      <c r="AU2180" s="11">
        <f t="shared" si="1292"/>
        <v>0</v>
      </c>
      <c r="AV2180" s="11">
        <f t="shared" si="1292"/>
        <v>12521739.130434783</v>
      </c>
      <c r="AW2180" s="11">
        <f t="shared" si="1292"/>
        <v>0</v>
      </c>
      <c r="AX2180" s="11">
        <f t="shared" si="1292"/>
        <v>0</v>
      </c>
      <c r="AY2180" s="11">
        <f t="shared" si="1292"/>
        <v>23313.274122871837</v>
      </c>
      <c r="AZ2180" s="11">
        <f t="shared" si="1292"/>
        <v>1</v>
      </c>
      <c r="BA2180" s="11">
        <f t="shared" si="1292"/>
        <v>1</v>
      </c>
      <c r="BB2180" s="11">
        <f t="shared" si="1292"/>
        <v>1</v>
      </c>
      <c r="BC2180" s="11">
        <f t="shared" si="1292"/>
        <v>1</v>
      </c>
      <c r="BD2180" s="11">
        <f t="shared" si="1292"/>
        <v>1</v>
      </c>
      <c r="BE2180" s="11">
        <f t="shared" si="1294"/>
        <v>1</v>
      </c>
      <c r="BF2180" s="15" t="str">
        <f t="shared" si="1260"/>
        <v>EN 10210</v>
      </c>
      <c r="BG2180" s="42">
        <v>36.11</v>
      </c>
      <c r="BH2180" s="17">
        <f t="shared" si="1261"/>
        <v>160</v>
      </c>
      <c r="BI2180" s="17">
        <f t="shared" si="1262"/>
        <v>90</v>
      </c>
      <c r="BK2180" s="17">
        <f t="shared" si="1263"/>
        <v>10</v>
      </c>
      <c r="BM2180" s="17">
        <f t="shared" si="1291"/>
        <v>15</v>
      </c>
      <c r="BX2180" s="18">
        <f t="shared" si="1264"/>
        <v>4649.3361431346411</v>
      </c>
      <c r="BY2180" s="42">
        <v>0.5</v>
      </c>
      <c r="BZ2180" s="43">
        <f t="shared" si="1265"/>
        <v>13.699647767988678</v>
      </c>
      <c r="CA2180" s="18">
        <f t="shared" si="1266"/>
        <v>12590029.153065447</v>
      </c>
      <c r="CB2180" s="18">
        <f t="shared" si="1267"/>
        <v>157375.36441331808</v>
      </c>
      <c r="CC2180" s="18">
        <f t="shared" si="1268"/>
        <v>205948.37171230878</v>
      </c>
      <c r="CD2180" s="25">
        <f t="shared" si="1269"/>
        <v>1.308644288005729</v>
      </c>
      <c r="CE2180" s="26">
        <f t="shared" si="1270"/>
        <v>52.037676227283391</v>
      </c>
      <c r="CF2180" s="18">
        <f t="shared" si="1271"/>
        <v>3456.6370614359175</v>
      </c>
      <c r="CG2180" s="18">
        <f t="shared" si="1272"/>
        <v>2056.6370614359175</v>
      </c>
      <c r="CH2180" s="18">
        <f t="shared" si="1273"/>
        <v>5068023.5334628327</v>
      </c>
      <c r="CI2180" s="18">
        <f t="shared" si="1274"/>
        <v>112622.74518806295</v>
      </c>
      <c r="CJ2180" s="18">
        <f t="shared" si="1275"/>
        <v>137466.07456205168</v>
      </c>
      <c r="CK2180" s="25">
        <f t="shared" si="1276"/>
        <v>1.2205889168524895</v>
      </c>
      <c r="CL2180" s="26">
        <f t="shared" si="1277"/>
        <v>33.015953044348052</v>
      </c>
      <c r="CZ2180" s="18">
        <f t="shared" si="1278"/>
        <v>12521739.130434783</v>
      </c>
      <c r="DC2180" s="18">
        <f t="shared" si="1279"/>
        <v>23313.274122871837</v>
      </c>
      <c r="DD2180" s="17">
        <f t="shared" si="1280"/>
        <v>1</v>
      </c>
      <c r="DE2180" s="17">
        <f t="shared" si="1281"/>
        <v>1</v>
      </c>
      <c r="DF2180" s="17">
        <f t="shared" si="1282"/>
        <v>1</v>
      </c>
      <c r="DG2180" s="17">
        <f t="shared" si="1283"/>
        <v>1</v>
      </c>
      <c r="DH2180" s="17">
        <f t="shared" si="1284"/>
        <v>1</v>
      </c>
      <c r="DI2180" s="17">
        <f t="shared" si="1285"/>
        <v>1</v>
      </c>
      <c r="DJ2180" s="20" t="s">
        <v>1879</v>
      </c>
    </row>
    <row r="2181" spans="1:114" x14ac:dyDescent="0.2">
      <c r="A2181" s="15" t="s">
        <v>105</v>
      </c>
      <c r="B2181" s="10" t="s">
        <v>2276</v>
      </c>
      <c r="C2181" s="11">
        <f t="shared" si="1257"/>
        <v>39.375599999999999</v>
      </c>
      <c r="D2181" s="11">
        <f t="shared" ref="D2181:K2212" si="1296">IF($A2181="x",BH2181,"")</f>
        <v>160</v>
      </c>
      <c r="E2181" s="11">
        <f t="shared" si="1296"/>
        <v>90</v>
      </c>
      <c r="F2181" s="11">
        <f t="shared" si="1296"/>
        <v>0</v>
      </c>
      <c r="G2181" s="11">
        <f t="shared" si="1296"/>
        <v>11</v>
      </c>
      <c r="H2181" s="11">
        <f t="shared" si="1296"/>
        <v>0</v>
      </c>
      <c r="I2181" s="11">
        <f t="shared" si="1296"/>
        <v>22</v>
      </c>
      <c r="J2181" s="11">
        <f t="shared" si="1296"/>
        <v>0</v>
      </c>
      <c r="K2181" s="11">
        <f t="shared" si="1296"/>
        <v>0</v>
      </c>
      <c r="L2181" s="11">
        <f t="shared" si="1295"/>
        <v>0</v>
      </c>
      <c r="M2181" s="11">
        <f t="shared" si="1295"/>
        <v>0</v>
      </c>
      <c r="N2181" s="11">
        <f t="shared" si="1295"/>
        <v>0</v>
      </c>
      <c r="O2181" s="11">
        <f t="shared" si="1295"/>
        <v>0</v>
      </c>
      <c r="P2181" s="11">
        <f t="shared" si="1295"/>
        <v>0</v>
      </c>
      <c r="Q2181" s="11">
        <f t="shared" si="1253"/>
        <v>0</v>
      </c>
      <c r="R2181" s="11">
        <f t="shared" si="1253"/>
        <v>0</v>
      </c>
      <c r="S2181" s="11">
        <f t="shared" si="1253"/>
        <v>0</v>
      </c>
      <c r="T2181" s="11">
        <f t="shared" si="1253"/>
        <v>5637.0616886749194</v>
      </c>
      <c r="U2181" s="40">
        <f t="shared" si="1258"/>
        <v>0.5</v>
      </c>
      <c r="V2181" s="11">
        <f t="shared" si="1290"/>
        <v>11.299196466820273</v>
      </c>
      <c r="W2181" s="11">
        <f t="shared" si="1290"/>
        <v>12574149.737096444</v>
      </c>
      <c r="X2181" s="11">
        <f t="shared" si="1290"/>
        <v>157176.87171370554</v>
      </c>
      <c r="Y2181" s="11">
        <f t="shared" si="1288"/>
        <v>210983.85377149243</v>
      </c>
      <c r="Z2181" s="11">
        <f t="shared" si="1288"/>
        <v>1.3423339672760202</v>
      </c>
      <c r="AA2181" s="11">
        <f t="shared" si="1288"/>
        <v>47.229453480195026</v>
      </c>
      <c r="AB2181" s="11">
        <f t="shared" si="1288"/>
        <v>3968.6635554218246</v>
      </c>
      <c r="AC2181" s="11">
        <f t="shared" si="1288"/>
        <v>2428.6635554218246</v>
      </c>
      <c r="AD2181" s="11">
        <f t="shared" si="1288"/>
        <v>5103172.8284837091</v>
      </c>
      <c r="AE2181" s="11">
        <f t="shared" si="1288"/>
        <v>113403.84063297132</v>
      </c>
      <c r="AF2181" s="11">
        <f t="shared" si="1288"/>
        <v>141380.62933172856</v>
      </c>
      <c r="AG2181" s="11">
        <f t="shared" si="1288"/>
        <v>1.2467005397930342</v>
      </c>
      <c r="AH2181" s="11">
        <f t="shared" si="1288"/>
        <v>30.088029389989444</v>
      </c>
      <c r="AI2181" s="11">
        <f t="shared" si="1288"/>
        <v>0</v>
      </c>
      <c r="AJ2181" s="11">
        <f t="shared" si="1288"/>
        <v>0</v>
      </c>
      <c r="AK2181" s="11">
        <f t="shared" si="1293"/>
        <v>0</v>
      </c>
      <c r="AL2181" s="11">
        <f t="shared" si="1293"/>
        <v>0</v>
      </c>
      <c r="AM2181" s="11">
        <f t="shared" si="1293"/>
        <v>0</v>
      </c>
      <c r="AN2181" s="11">
        <f t="shared" si="1293"/>
        <v>0</v>
      </c>
      <c r="AO2181" s="11">
        <f t="shared" si="1292"/>
        <v>0</v>
      </c>
      <c r="AP2181" s="11">
        <f t="shared" si="1292"/>
        <v>0</v>
      </c>
      <c r="AQ2181" s="11">
        <f t="shared" si="1292"/>
        <v>0</v>
      </c>
      <c r="AR2181" s="11">
        <f t="shared" si="1292"/>
        <v>0</v>
      </c>
      <c r="AS2181" s="11">
        <f t="shared" si="1292"/>
        <v>0</v>
      </c>
      <c r="AT2181" s="11">
        <f t="shared" si="1292"/>
        <v>0</v>
      </c>
      <c r="AU2181" s="11">
        <f t="shared" si="1292"/>
        <v>0</v>
      </c>
      <c r="AV2181" s="11">
        <f t="shared" si="1292"/>
        <v>13369481.149122806</v>
      </c>
      <c r="AW2181" s="11">
        <f t="shared" si="1292"/>
        <v>0</v>
      </c>
      <c r="AX2181" s="11">
        <f t="shared" si="1292"/>
        <v>0</v>
      </c>
      <c r="AY2181" s="11">
        <f t="shared" si="1292"/>
        <v>22243.658888554564</v>
      </c>
      <c r="AZ2181" s="11">
        <f t="shared" si="1292"/>
        <v>1</v>
      </c>
      <c r="BA2181" s="11">
        <f t="shared" si="1292"/>
        <v>1</v>
      </c>
      <c r="BB2181" s="11">
        <f t="shared" si="1292"/>
        <v>1</v>
      </c>
      <c r="BC2181" s="11">
        <f t="shared" si="1292"/>
        <v>1</v>
      </c>
      <c r="BD2181" s="11">
        <f t="shared" si="1292"/>
        <v>1</v>
      </c>
      <c r="BE2181" s="11">
        <f t="shared" si="1294"/>
        <v>1</v>
      </c>
      <c r="BF2181" s="15" t="str">
        <f t="shared" si="1260"/>
        <v>EN 10210</v>
      </c>
      <c r="BG2181" s="42">
        <v>39.375599999999999</v>
      </c>
      <c r="BH2181" s="17">
        <f t="shared" si="1261"/>
        <v>160</v>
      </c>
      <c r="BI2181" s="17">
        <f t="shared" si="1262"/>
        <v>90</v>
      </c>
      <c r="BK2181" s="17">
        <f t="shared" si="1263"/>
        <v>11</v>
      </c>
      <c r="BM2181" s="17">
        <f t="shared" si="1291"/>
        <v>22</v>
      </c>
      <c r="BX2181" s="18">
        <f t="shared" si="1264"/>
        <v>5637.0616886749194</v>
      </c>
      <c r="BY2181" s="42">
        <v>0.5</v>
      </c>
      <c r="BZ2181" s="43">
        <f t="shared" si="1265"/>
        <v>11.299196466820273</v>
      </c>
      <c r="CA2181" s="18">
        <f t="shared" si="1266"/>
        <v>12574149.737096444</v>
      </c>
      <c r="CB2181" s="18">
        <f t="shared" si="1267"/>
        <v>157176.87171370554</v>
      </c>
      <c r="CC2181" s="18">
        <f t="shared" si="1268"/>
        <v>210983.85377149243</v>
      </c>
      <c r="CD2181" s="25">
        <f t="shared" si="1269"/>
        <v>1.3423339672760202</v>
      </c>
      <c r="CE2181" s="26">
        <f t="shared" si="1270"/>
        <v>47.229453480195026</v>
      </c>
      <c r="CF2181" s="18">
        <f t="shared" si="1271"/>
        <v>3968.6635554218246</v>
      </c>
      <c r="CG2181" s="18">
        <f t="shared" si="1272"/>
        <v>2428.6635554218246</v>
      </c>
      <c r="CH2181" s="18">
        <f t="shared" si="1273"/>
        <v>5103172.8284837091</v>
      </c>
      <c r="CI2181" s="18">
        <f t="shared" si="1274"/>
        <v>113403.84063297132</v>
      </c>
      <c r="CJ2181" s="18">
        <f t="shared" si="1275"/>
        <v>141380.62933172856</v>
      </c>
      <c r="CK2181" s="25">
        <f t="shared" si="1276"/>
        <v>1.2467005397930342</v>
      </c>
      <c r="CL2181" s="26">
        <f t="shared" si="1277"/>
        <v>30.088029389989444</v>
      </c>
      <c r="CZ2181" s="18">
        <f t="shared" si="1278"/>
        <v>13369481.149122806</v>
      </c>
      <c r="DC2181" s="18">
        <f t="shared" si="1279"/>
        <v>22243.658888554564</v>
      </c>
      <c r="DD2181" s="17">
        <f t="shared" si="1280"/>
        <v>1</v>
      </c>
      <c r="DE2181" s="17">
        <f t="shared" si="1281"/>
        <v>1</v>
      </c>
      <c r="DF2181" s="17">
        <f t="shared" si="1282"/>
        <v>1</v>
      </c>
      <c r="DG2181" s="17">
        <f t="shared" si="1283"/>
        <v>1</v>
      </c>
      <c r="DH2181" s="17">
        <f t="shared" si="1284"/>
        <v>1</v>
      </c>
      <c r="DI2181" s="17">
        <f t="shared" si="1285"/>
        <v>1</v>
      </c>
      <c r="DJ2181" s="20" t="s">
        <v>1879</v>
      </c>
    </row>
    <row r="2182" spans="1:114" x14ac:dyDescent="0.2">
      <c r="A2182" s="15" t="s">
        <v>105</v>
      </c>
      <c r="B2182" s="10" t="s">
        <v>2277</v>
      </c>
      <c r="C2182" s="11">
        <f t="shared" si="1257"/>
        <v>44.15625</v>
      </c>
      <c r="D2182" s="11">
        <f t="shared" si="1296"/>
        <v>160</v>
      </c>
      <c r="E2182" s="11">
        <f t="shared" si="1296"/>
        <v>90</v>
      </c>
      <c r="F2182" s="11">
        <f t="shared" si="1296"/>
        <v>0</v>
      </c>
      <c r="G2182" s="11">
        <f t="shared" si="1296"/>
        <v>12.5</v>
      </c>
      <c r="H2182" s="11">
        <f t="shared" si="1296"/>
        <v>0</v>
      </c>
      <c r="I2182" s="11">
        <f t="shared" si="1296"/>
        <v>25</v>
      </c>
      <c r="J2182" s="11">
        <f t="shared" si="1296"/>
        <v>0</v>
      </c>
      <c r="K2182" s="11">
        <f t="shared" si="1296"/>
        <v>0</v>
      </c>
      <c r="L2182" s="11">
        <f t="shared" si="1295"/>
        <v>0</v>
      </c>
      <c r="M2182" s="11">
        <f t="shared" si="1295"/>
        <v>0</v>
      </c>
      <c r="N2182" s="11">
        <f t="shared" si="1295"/>
        <v>0</v>
      </c>
      <c r="O2182" s="11">
        <f t="shared" si="1295"/>
        <v>0</v>
      </c>
      <c r="P2182" s="11">
        <f t="shared" si="1295"/>
        <v>0</v>
      </c>
      <c r="Q2182" s="11">
        <f t="shared" si="1253"/>
        <v>0</v>
      </c>
      <c r="R2182" s="11">
        <f t="shared" si="1253"/>
        <v>0</v>
      </c>
      <c r="S2182" s="11">
        <f t="shared" si="1253"/>
        <v>0</v>
      </c>
      <c r="T2182" s="11">
        <f t="shared" si="1253"/>
        <v>6426.9908169872415</v>
      </c>
      <c r="U2182" s="40">
        <f t="shared" si="1258"/>
        <v>0.5</v>
      </c>
      <c r="V2182" s="11">
        <f t="shared" si="1290"/>
        <v>9.9104338763908988</v>
      </c>
      <c r="W2182" s="11">
        <f t="shared" si="1290"/>
        <v>13209251.367146585</v>
      </c>
      <c r="X2182" s="11">
        <f t="shared" si="1290"/>
        <v>165115.64208933231</v>
      </c>
      <c r="Y2182" s="11">
        <f t="shared" si="1288"/>
        <v>226602.36024289031</v>
      </c>
      <c r="Z2182" s="11">
        <f t="shared" si="1288"/>
        <v>1.3723857859589821</v>
      </c>
      <c r="AA2182" s="11">
        <f t="shared" si="1288"/>
        <v>45.335171467884592</v>
      </c>
      <c r="AB2182" s="11">
        <f t="shared" si="1288"/>
        <v>4579.3692606170262</v>
      </c>
      <c r="AC2182" s="11">
        <f t="shared" si="1288"/>
        <v>2829.3692606170262</v>
      </c>
      <c r="AD2182" s="11">
        <f t="shared" si="1288"/>
        <v>5352125.9944001241</v>
      </c>
      <c r="AE2182" s="11">
        <f t="shared" si="1288"/>
        <v>118936.13320889164</v>
      </c>
      <c r="AF2182" s="11">
        <f t="shared" si="1288"/>
        <v>151636.93612129439</v>
      </c>
      <c r="AG2182" s="11">
        <f t="shared" si="1288"/>
        <v>1.2749442245189626</v>
      </c>
      <c r="AH2182" s="11">
        <f t="shared" si="1288"/>
        <v>28.857541215775129</v>
      </c>
      <c r="AI2182" s="11">
        <f t="shared" si="1288"/>
        <v>0</v>
      </c>
      <c r="AJ2182" s="11">
        <f t="shared" si="1288"/>
        <v>0</v>
      </c>
      <c r="AK2182" s="11">
        <f t="shared" si="1293"/>
        <v>0</v>
      </c>
      <c r="AL2182" s="11">
        <f t="shared" si="1293"/>
        <v>0</v>
      </c>
      <c r="AM2182" s="11">
        <f t="shared" si="1293"/>
        <v>0</v>
      </c>
      <c r="AN2182" s="11">
        <f t="shared" si="1293"/>
        <v>0</v>
      </c>
      <c r="AO2182" s="11">
        <f t="shared" si="1292"/>
        <v>0</v>
      </c>
      <c r="AP2182" s="11">
        <f t="shared" si="1292"/>
        <v>0</v>
      </c>
      <c r="AQ2182" s="11">
        <f t="shared" si="1292"/>
        <v>0</v>
      </c>
      <c r="AR2182" s="11">
        <f t="shared" si="1292"/>
        <v>0</v>
      </c>
      <c r="AS2182" s="11">
        <f t="shared" si="1292"/>
        <v>0</v>
      </c>
      <c r="AT2182" s="11">
        <f t="shared" si="1292"/>
        <v>0</v>
      </c>
      <c r="AU2182" s="11">
        <f t="shared" si="1292"/>
        <v>0</v>
      </c>
      <c r="AV2182" s="11">
        <f t="shared" si="1292"/>
        <v>14519275.173611112</v>
      </c>
      <c r="AW2182" s="11">
        <f t="shared" si="1292"/>
        <v>0</v>
      </c>
      <c r="AX2182" s="11">
        <f t="shared" si="1292"/>
        <v>0</v>
      </c>
      <c r="AY2182" s="11">
        <f t="shared" si="1292"/>
        <v>21185.923151542564</v>
      </c>
      <c r="AZ2182" s="11">
        <f t="shared" si="1292"/>
        <v>1</v>
      </c>
      <c r="BA2182" s="11">
        <f t="shared" si="1292"/>
        <v>1</v>
      </c>
      <c r="BB2182" s="11">
        <f t="shared" si="1292"/>
        <v>1</v>
      </c>
      <c r="BC2182" s="11">
        <f t="shared" si="1292"/>
        <v>1</v>
      </c>
      <c r="BD2182" s="11">
        <f t="shared" si="1292"/>
        <v>1</v>
      </c>
      <c r="BE2182" s="11">
        <f t="shared" si="1294"/>
        <v>1</v>
      </c>
      <c r="BF2182" s="15" t="str">
        <f t="shared" si="1260"/>
        <v>EN 10210</v>
      </c>
      <c r="BG2182" s="42">
        <v>44.15625</v>
      </c>
      <c r="BH2182" s="17">
        <f t="shared" si="1261"/>
        <v>160</v>
      </c>
      <c r="BI2182" s="17">
        <f t="shared" si="1262"/>
        <v>90</v>
      </c>
      <c r="BK2182" s="17">
        <f t="shared" si="1263"/>
        <v>12.5</v>
      </c>
      <c r="BM2182" s="17">
        <f t="shared" si="1291"/>
        <v>25</v>
      </c>
      <c r="BX2182" s="18">
        <f t="shared" si="1264"/>
        <v>6426.9908169872415</v>
      </c>
      <c r="BY2182" s="42">
        <v>0.5</v>
      </c>
      <c r="BZ2182" s="43">
        <f t="shared" si="1265"/>
        <v>9.9104338763908988</v>
      </c>
      <c r="CA2182" s="18">
        <f t="shared" si="1266"/>
        <v>13209251.367146585</v>
      </c>
      <c r="CB2182" s="18">
        <f t="shared" si="1267"/>
        <v>165115.64208933231</v>
      </c>
      <c r="CC2182" s="18">
        <f t="shared" si="1268"/>
        <v>226602.36024289031</v>
      </c>
      <c r="CD2182" s="25">
        <f t="shared" si="1269"/>
        <v>1.3723857859589821</v>
      </c>
      <c r="CE2182" s="26">
        <f t="shared" si="1270"/>
        <v>45.335171467884592</v>
      </c>
      <c r="CF2182" s="18">
        <f t="shared" si="1271"/>
        <v>4579.3692606170262</v>
      </c>
      <c r="CG2182" s="18">
        <f t="shared" si="1272"/>
        <v>2829.3692606170262</v>
      </c>
      <c r="CH2182" s="18">
        <f t="shared" si="1273"/>
        <v>5352125.9944001241</v>
      </c>
      <c r="CI2182" s="18">
        <f t="shared" si="1274"/>
        <v>118936.13320889164</v>
      </c>
      <c r="CJ2182" s="18">
        <f t="shared" si="1275"/>
        <v>151636.93612129439</v>
      </c>
      <c r="CK2182" s="25">
        <f t="shared" si="1276"/>
        <v>1.2749442245189626</v>
      </c>
      <c r="CL2182" s="26">
        <f t="shared" si="1277"/>
        <v>28.857541215775129</v>
      </c>
      <c r="CZ2182" s="18">
        <f t="shared" si="1278"/>
        <v>14519275.173611112</v>
      </c>
      <c r="DC2182" s="18">
        <f t="shared" si="1279"/>
        <v>21185.923151542564</v>
      </c>
      <c r="DD2182" s="17">
        <f t="shared" si="1280"/>
        <v>1</v>
      </c>
      <c r="DE2182" s="17">
        <f t="shared" si="1281"/>
        <v>1</v>
      </c>
      <c r="DF2182" s="17">
        <f t="shared" si="1282"/>
        <v>1</v>
      </c>
      <c r="DG2182" s="17">
        <f t="shared" si="1283"/>
        <v>1</v>
      </c>
      <c r="DH2182" s="17">
        <f t="shared" si="1284"/>
        <v>1</v>
      </c>
      <c r="DI2182" s="17">
        <f t="shared" si="1285"/>
        <v>1</v>
      </c>
      <c r="DJ2182" s="20" t="s">
        <v>1879</v>
      </c>
    </row>
    <row r="2183" spans="1:114" x14ac:dyDescent="0.2">
      <c r="A2183" s="15" t="s">
        <v>105</v>
      </c>
      <c r="B2183" s="10" t="s">
        <v>2278</v>
      </c>
      <c r="C2183" s="11">
        <f t="shared" si="1257"/>
        <v>49.403504000000005</v>
      </c>
      <c r="D2183" s="11">
        <f t="shared" si="1296"/>
        <v>160</v>
      </c>
      <c r="E2183" s="11">
        <f t="shared" si="1296"/>
        <v>90</v>
      </c>
      <c r="F2183" s="11">
        <f t="shared" si="1296"/>
        <v>0</v>
      </c>
      <c r="G2183" s="11">
        <f t="shared" si="1296"/>
        <v>14.2</v>
      </c>
      <c r="H2183" s="11">
        <f t="shared" si="1296"/>
        <v>0</v>
      </c>
      <c r="I2183" s="11">
        <f t="shared" si="1296"/>
        <v>28.4</v>
      </c>
      <c r="J2183" s="11">
        <f t="shared" si="1296"/>
        <v>0</v>
      </c>
      <c r="K2183" s="11">
        <f t="shared" si="1296"/>
        <v>0</v>
      </c>
      <c r="L2183" s="11">
        <f t="shared" si="1295"/>
        <v>0</v>
      </c>
      <c r="M2183" s="11">
        <f t="shared" si="1295"/>
        <v>0</v>
      </c>
      <c r="N2183" s="11">
        <f t="shared" si="1295"/>
        <v>0</v>
      </c>
      <c r="O2183" s="11">
        <f t="shared" si="1295"/>
        <v>0</v>
      </c>
      <c r="P2183" s="11">
        <f t="shared" si="1295"/>
        <v>0</v>
      </c>
      <c r="Q2183" s="11">
        <f t="shared" si="1253"/>
        <v>0</v>
      </c>
      <c r="R2183" s="11">
        <f t="shared" si="1253"/>
        <v>0</v>
      </c>
      <c r="S2183" s="11">
        <f t="shared" si="1253"/>
        <v>0</v>
      </c>
      <c r="T2183" s="11">
        <f t="shared" si="1253"/>
        <v>7328.4059413587656</v>
      </c>
      <c r="U2183" s="40">
        <f t="shared" si="1258"/>
        <v>0.5</v>
      </c>
      <c r="V2183" s="11">
        <f t="shared" si="1290"/>
        <v>8.6914218488439747</v>
      </c>
      <c r="W2183" s="11">
        <f t="shared" si="1290"/>
        <v>13648991.745853517</v>
      </c>
      <c r="X2183" s="11">
        <f t="shared" si="1290"/>
        <v>170612.39682316897</v>
      </c>
      <c r="Y2183" s="11">
        <f t="shared" si="1288"/>
        <v>240658.17021259444</v>
      </c>
      <c r="Z2183" s="11">
        <f t="shared" si="1288"/>
        <v>1.4105550047575051</v>
      </c>
      <c r="AA2183" s="11">
        <f t="shared" si="1288"/>
        <v>43.156431475172461</v>
      </c>
      <c r="AB2183" s="11">
        <f t="shared" si="1288"/>
        <v>5291.6737133492279</v>
      </c>
      <c r="AC2183" s="11">
        <f t="shared" si="1288"/>
        <v>3303.6737133492284</v>
      </c>
      <c r="AD2183" s="11">
        <f t="shared" si="1288"/>
        <v>5529433.5698247068</v>
      </c>
      <c r="AE2183" s="11">
        <f t="shared" si="1288"/>
        <v>122876.30155166014</v>
      </c>
      <c r="AF2183" s="11">
        <f t="shared" si="1288"/>
        <v>160813.59024537145</v>
      </c>
      <c r="AG2183" s="11">
        <f t="shared" si="1288"/>
        <v>1.3087437383339664</v>
      </c>
      <c r="AH2183" s="11">
        <f t="shared" si="1288"/>
        <v>27.468539166215972</v>
      </c>
      <c r="AI2183" s="11">
        <f t="shared" si="1288"/>
        <v>0</v>
      </c>
      <c r="AJ2183" s="11">
        <f t="shared" si="1288"/>
        <v>0</v>
      </c>
      <c r="AK2183" s="11">
        <f t="shared" si="1293"/>
        <v>0</v>
      </c>
      <c r="AL2183" s="11">
        <f t="shared" si="1293"/>
        <v>0</v>
      </c>
      <c r="AM2183" s="11">
        <f t="shared" si="1293"/>
        <v>0</v>
      </c>
      <c r="AN2183" s="11">
        <f t="shared" si="1293"/>
        <v>0</v>
      </c>
      <c r="AO2183" s="11">
        <f t="shared" si="1292"/>
        <v>0</v>
      </c>
      <c r="AP2183" s="11">
        <f t="shared" si="1292"/>
        <v>0</v>
      </c>
      <c r="AQ2183" s="11">
        <f t="shared" si="1292"/>
        <v>0</v>
      </c>
      <c r="AR2183" s="11">
        <f t="shared" si="1292"/>
        <v>0</v>
      </c>
      <c r="AS2183" s="11">
        <f t="shared" si="1292"/>
        <v>0</v>
      </c>
      <c r="AT2183" s="11">
        <f t="shared" si="1292"/>
        <v>0</v>
      </c>
      <c r="AU2183" s="11">
        <f t="shared" si="1292"/>
        <v>0</v>
      </c>
      <c r="AV2183" s="11">
        <f t="shared" si="1292"/>
        <v>15653160.676825991</v>
      </c>
      <c r="AW2183" s="11">
        <f t="shared" si="1292"/>
        <v>0</v>
      </c>
      <c r="AX2183" s="11">
        <f t="shared" si="1292"/>
        <v>0</v>
      </c>
      <c r="AY2183" s="11">
        <f t="shared" si="1292"/>
        <v>19939.66428337308</v>
      </c>
      <c r="AZ2183" s="11">
        <f t="shared" si="1292"/>
        <v>1</v>
      </c>
      <c r="BA2183" s="11">
        <f t="shared" si="1292"/>
        <v>1</v>
      </c>
      <c r="BB2183" s="11">
        <f t="shared" si="1292"/>
        <v>1</v>
      </c>
      <c r="BC2183" s="11">
        <f t="shared" si="1292"/>
        <v>1</v>
      </c>
      <c r="BD2183" s="11">
        <f t="shared" si="1292"/>
        <v>1</v>
      </c>
      <c r="BE2183" s="11">
        <f t="shared" si="1294"/>
        <v>1</v>
      </c>
      <c r="BF2183" s="15" t="str">
        <f t="shared" si="1260"/>
        <v>EN 10210</v>
      </c>
      <c r="BG2183" s="42">
        <v>49.403504000000005</v>
      </c>
      <c r="BH2183" s="17">
        <f t="shared" si="1261"/>
        <v>160</v>
      </c>
      <c r="BI2183" s="17">
        <f t="shared" si="1262"/>
        <v>90</v>
      </c>
      <c r="BK2183" s="17">
        <f t="shared" si="1263"/>
        <v>14.2</v>
      </c>
      <c r="BM2183" s="17">
        <f t="shared" si="1291"/>
        <v>28.4</v>
      </c>
      <c r="BX2183" s="18">
        <f t="shared" si="1264"/>
        <v>7328.4059413587656</v>
      </c>
      <c r="BY2183" s="42">
        <v>0.5</v>
      </c>
      <c r="BZ2183" s="43">
        <f t="shared" si="1265"/>
        <v>8.6914218488439747</v>
      </c>
      <c r="CA2183" s="18">
        <f t="shared" si="1266"/>
        <v>13648991.745853517</v>
      </c>
      <c r="CB2183" s="18">
        <f t="shared" si="1267"/>
        <v>170612.39682316897</v>
      </c>
      <c r="CC2183" s="18">
        <f t="shared" si="1268"/>
        <v>240658.17021259444</v>
      </c>
      <c r="CD2183" s="25">
        <f t="shared" si="1269"/>
        <v>1.4105550047575051</v>
      </c>
      <c r="CE2183" s="26">
        <f t="shared" si="1270"/>
        <v>43.156431475172461</v>
      </c>
      <c r="CF2183" s="18">
        <f t="shared" si="1271"/>
        <v>5291.6737133492279</v>
      </c>
      <c r="CG2183" s="18">
        <f t="shared" si="1272"/>
        <v>3303.6737133492284</v>
      </c>
      <c r="CH2183" s="18">
        <f t="shared" si="1273"/>
        <v>5529433.5698247068</v>
      </c>
      <c r="CI2183" s="18">
        <f t="shared" si="1274"/>
        <v>122876.30155166014</v>
      </c>
      <c r="CJ2183" s="18">
        <f t="shared" si="1275"/>
        <v>160813.59024537145</v>
      </c>
      <c r="CK2183" s="25">
        <f t="shared" si="1276"/>
        <v>1.3087437383339664</v>
      </c>
      <c r="CL2183" s="26">
        <f t="shared" si="1277"/>
        <v>27.468539166215972</v>
      </c>
      <c r="CZ2183" s="18">
        <f t="shared" si="1278"/>
        <v>15653160.676825991</v>
      </c>
      <c r="DC2183" s="18">
        <f t="shared" si="1279"/>
        <v>19939.66428337308</v>
      </c>
      <c r="DD2183" s="17">
        <f t="shared" si="1280"/>
        <v>1</v>
      </c>
      <c r="DE2183" s="17">
        <f t="shared" si="1281"/>
        <v>1</v>
      </c>
      <c r="DF2183" s="17">
        <f t="shared" si="1282"/>
        <v>1</v>
      </c>
      <c r="DG2183" s="17">
        <f t="shared" si="1283"/>
        <v>1</v>
      </c>
      <c r="DH2183" s="17">
        <f t="shared" si="1284"/>
        <v>1</v>
      </c>
      <c r="DI2183" s="17">
        <f t="shared" si="1285"/>
        <v>1</v>
      </c>
      <c r="DJ2183" s="20" t="s">
        <v>1879</v>
      </c>
    </row>
    <row r="2184" spans="1:114" x14ac:dyDescent="0.2">
      <c r="A2184" s="15" t="s">
        <v>105</v>
      </c>
      <c r="B2184" s="10" t="s">
        <v>2279</v>
      </c>
      <c r="C2184" s="11">
        <f t="shared" si="1257"/>
        <v>54.761600000000001</v>
      </c>
      <c r="D2184" s="11">
        <f t="shared" si="1296"/>
        <v>160</v>
      </c>
      <c r="E2184" s="11">
        <f t="shared" si="1296"/>
        <v>90</v>
      </c>
      <c r="F2184" s="11">
        <f t="shared" si="1296"/>
        <v>0</v>
      </c>
      <c r="G2184" s="11">
        <f t="shared" si="1296"/>
        <v>16</v>
      </c>
      <c r="H2184" s="11">
        <f t="shared" si="1296"/>
        <v>0</v>
      </c>
      <c r="I2184" s="11">
        <f t="shared" si="1296"/>
        <v>32</v>
      </c>
      <c r="J2184" s="11">
        <f t="shared" si="1296"/>
        <v>0</v>
      </c>
      <c r="K2184" s="11">
        <f t="shared" si="1296"/>
        <v>0</v>
      </c>
      <c r="L2184" s="11">
        <f t="shared" si="1295"/>
        <v>0</v>
      </c>
      <c r="M2184" s="11">
        <f t="shared" si="1295"/>
        <v>0</v>
      </c>
      <c r="N2184" s="11">
        <f t="shared" si="1295"/>
        <v>0</v>
      </c>
      <c r="O2184" s="11">
        <f t="shared" si="1295"/>
        <v>0</v>
      </c>
      <c r="P2184" s="11">
        <f t="shared" si="1295"/>
        <v>0</v>
      </c>
      <c r="Q2184" s="11">
        <f t="shared" si="1253"/>
        <v>0</v>
      </c>
      <c r="R2184" s="11">
        <f t="shared" si="1253"/>
        <v>0</v>
      </c>
      <c r="S2184" s="11">
        <f t="shared" si="1253"/>
        <v>0</v>
      </c>
      <c r="T2184" s="11">
        <f t="shared" ref="T2184:T2247" si="1297">IF($A2184="x",BX2184,"")</f>
        <v>8289.9817545518963</v>
      </c>
      <c r="U2184" s="40">
        <f t="shared" si="1258"/>
        <v>0.5</v>
      </c>
      <c r="V2184" s="11">
        <f t="shared" si="1290"/>
        <v>7.683281990451917</v>
      </c>
      <c r="W2184" s="11">
        <f t="shared" si="1290"/>
        <v>13804026.835280202</v>
      </c>
      <c r="X2184" s="11">
        <f t="shared" si="1290"/>
        <v>172550.33544100253</v>
      </c>
      <c r="Y2184" s="11">
        <f t="shared" si="1288"/>
        <v>251388.9684243713</v>
      </c>
      <c r="Z2184" s="11">
        <f t="shared" si="1288"/>
        <v>1.4569022296124416</v>
      </c>
      <c r="AA2184" s="11">
        <f t="shared" si="1288"/>
        <v>40.806195892704899</v>
      </c>
      <c r="AB2184" s="11">
        <f t="shared" si="1288"/>
        <v>6069.2385965949361</v>
      </c>
      <c r="AC2184" s="11">
        <f t="shared" si="1288"/>
        <v>3829.2385965949352</v>
      </c>
      <c r="AD2184" s="11">
        <f t="shared" si="1288"/>
        <v>5606096.3264030069</v>
      </c>
      <c r="AE2184" s="11">
        <f t="shared" si="1288"/>
        <v>124579.91836451126</v>
      </c>
      <c r="AF2184" s="11">
        <f t="shared" si="1288"/>
        <v>167765.61754354852</v>
      </c>
      <c r="AG2184" s="11">
        <f t="shared" si="1288"/>
        <v>1.3466505657250409</v>
      </c>
      <c r="AH2184" s="11">
        <f t="shared" si="1288"/>
        <v>26.004798352993177</v>
      </c>
      <c r="AI2184" s="11">
        <f t="shared" si="1288"/>
        <v>0</v>
      </c>
      <c r="AJ2184" s="11">
        <f t="shared" si="1288"/>
        <v>0</v>
      </c>
      <c r="AK2184" s="11">
        <f t="shared" si="1293"/>
        <v>0</v>
      </c>
      <c r="AL2184" s="11">
        <f t="shared" si="1293"/>
        <v>0</v>
      </c>
      <c r="AM2184" s="11">
        <f t="shared" si="1293"/>
        <v>0</v>
      </c>
      <c r="AN2184" s="11">
        <f t="shared" si="1293"/>
        <v>0</v>
      </c>
      <c r="AO2184" s="11">
        <f t="shared" si="1292"/>
        <v>0</v>
      </c>
      <c r="AP2184" s="11">
        <f t="shared" si="1292"/>
        <v>0</v>
      </c>
      <c r="AQ2184" s="11">
        <f t="shared" si="1292"/>
        <v>0</v>
      </c>
      <c r="AR2184" s="11">
        <f t="shared" si="1292"/>
        <v>0</v>
      </c>
      <c r="AS2184" s="11">
        <f t="shared" si="1292"/>
        <v>0</v>
      </c>
      <c r="AT2184" s="11">
        <f t="shared" si="1292"/>
        <v>0</v>
      </c>
      <c r="AU2184" s="11">
        <f t="shared" si="1292"/>
        <v>0</v>
      </c>
      <c r="AV2184" s="11">
        <f t="shared" si="1292"/>
        <v>16667939.229357798</v>
      </c>
      <c r="AW2184" s="11">
        <f t="shared" si="1292"/>
        <v>0</v>
      </c>
      <c r="AX2184" s="11">
        <f t="shared" si="1292"/>
        <v>0</v>
      </c>
      <c r="AY2184" s="11">
        <f t="shared" si="1292"/>
        <v>18565.09649148734</v>
      </c>
      <c r="AZ2184" s="11">
        <f t="shared" si="1292"/>
        <v>1</v>
      </c>
      <c r="BA2184" s="11">
        <f t="shared" si="1292"/>
        <v>1</v>
      </c>
      <c r="BB2184" s="11">
        <f t="shared" si="1292"/>
        <v>1</v>
      </c>
      <c r="BC2184" s="11">
        <f t="shared" si="1292"/>
        <v>1</v>
      </c>
      <c r="BD2184" s="11">
        <f t="shared" si="1292"/>
        <v>1</v>
      </c>
      <c r="BE2184" s="11">
        <f t="shared" si="1294"/>
        <v>1</v>
      </c>
      <c r="BF2184" s="15" t="str">
        <f t="shared" si="1260"/>
        <v>EN 10210</v>
      </c>
      <c r="BG2184" s="42">
        <v>54.761600000000001</v>
      </c>
      <c r="BH2184" s="17">
        <f t="shared" si="1261"/>
        <v>160</v>
      </c>
      <c r="BI2184" s="17">
        <f t="shared" si="1262"/>
        <v>90</v>
      </c>
      <c r="BK2184" s="17">
        <f t="shared" si="1263"/>
        <v>16</v>
      </c>
      <c r="BM2184" s="17">
        <f t="shared" si="1291"/>
        <v>32</v>
      </c>
      <c r="BX2184" s="18">
        <f t="shared" si="1264"/>
        <v>8289.9817545518963</v>
      </c>
      <c r="BY2184" s="42">
        <v>0.5</v>
      </c>
      <c r="BZ2184" s="43">
        <f t="shared" si="1265"/>
        <v>7.683281990451917</v>
      </c>
      <c r="CA2184" s="18">
        <f t="shared" si="1266"/>
        <v>13804026.835280202</v>
      </c>
      <c r="CB2184" s="18">
        <f t="shared" si="1267"/>
        <v>172550.33544100253</v>
      </c>
      <c r="CC2184" s="18">
        <f t="shared" si="1268"/>
        <v>251388.9684243713</v>
      </c>
      <c r="CD2184" s="25">
        <f t="shared" si="1269"/>
        <v>1.4569022296124416</v>
      </c>
      <c r="CE2184" s="26">
        <f t="shared" si="1270"/>
        <v>40.806195892704899</v>
      </c>
      <c r="CF2184" s="18">
        <f t="shared" si="1271"/>
        <v>6069.2385965949361</v>
      </c>
      <c r="CG2184" s="18">
        <f t="shared" si="1272"/>
        <v>3829.2385965949352</v>
      </c>
      <c r="CH2184" s="18">
        <f t="shared" si="1273"/>
        <v>5606096.3264030069</v>
      </c>
      <c r="CI2184" s="18">
        <f t="shared" si="1274"/>
        <v>124579.91836451126</v>
      </c>
      <c r="CJ2184" s="18">
        <f t="shared" si="1275"/>
        <v>167765.61754354852</v>
      </c>
      <c r="CK2184" s="25">
        <f t="shared" si="1276"/>
        <v>1.3466505657250409</v>
      </c>
      <c r="CL2184" s="26">
        <f t="shared" si="1277"/>
        <v>26.004798352993177</v>
      </c>
      <c r="CZ2184" s="18">
        <f t="shared" si="1278"/>
        <v>16667939.229357798</v>
      </c>
      <c r="DC2184" s="18">
        <f t="shared" si="1279"/>
        <v>18565.09649148734</v>
      </c>
      <c r="DD2184" s="17">
        <f t="shared" si="1280"/>
        <v>1</v>
      </c>
      <c r="DE2184" s="17">
        <f t="shared" si="1281"/>
        <v>1</v>
      </c>
      <c r="DF2184" s="17">
        <f t="shared" si="1282"/>
        <v>1</v>
      </c>
      <c r="DG2184" s="17">
        <f t="shared" si="1283"/>
        <v>1</v>
      </c>
      <c r="DH2184" s="17">
        <f t="shared" si="1284"/>
        <v>1</v>
      </c>
      <c r="DI2184" s="17">
        <f t="shared" si="1285"/>
        <v>1</v>
      </c>
      <c r="DJ2184" s="20" t="s">
        <v>1879</v>
      </c>
    </row>
    <row r="2185" spans="1:114" x14ac:dyDescent="0.2">
      <c r="A2185" s="15" t="s">
        <v>105</v>
      </c>
      <c r="B2185" s="10" t="s">
        <v>2280</v>
      </c>
      <c r="C2185" s="11">
        <f t="shared" si="1257"/>
        <v>21.195</v>
      </c>
      <c r="D2185" s="11">
        <f t="shared" si="1296"/>
        <v>180</v>
      </c>
      <c r="E2185" s="11">
        <f t="shared" si="1296"/>
        <v>100</v>
      </c>
      <c r="F2185" s="11">
        <f t="shared" si="1296"/>
        <v>0</v>
      </c>
      <c r="G2185" s="11">
        <f t="shared" si="1296"/>
        <v>5</v>
      </c>
      <c r="H2185" s="11">
        <f t="shared" si="1296"/>
        <v>0</v>
      </c>
      <c r="I2185" s="11">
        <f t="shared" si="1296"/>
        <v>5</v>
      </c>
      <c r="J2185" s="11">
        <f t="shared" si="1296"/>
        <v>0</v>
      </c>
      <c r="K2185" s="11">
        <f t="shared" si="1296"/>
        <v>0</v>
      </c>
      <c r="L2185" s="11">
        <f t="shared" si="1295"/>
        <v>0</v>
      </c>
      <c r="M2185" s="11">
        <f t="shared" si="1295"/>
        <v>0</v>
      </c>
      <c r="N2185" s="11">
        <f t="shared" si="1295"/>
        <v>0</v>
      </c>
      <c r="O2185" s="11">
        <f t="shared" si="1295"/>
        <v>0</v>
      </c>
      <c r="P2185" s="11">
        <f t="shared" si="1295"/>
        <v>0</v>
      </c>
      <c r="Q2185" s="11">
        <f t="shared" si="1295"/>
        <v>0</v>
      </c>
      <c r="R2185" s="11">
        <f t="shared" si="1295"/>
        <v>0</v>
      </c>
      <c r="S2185" s="11">
        <f t="shared" si="1295"/>
        <v>0</v>
      </c>
      <c r="T2185" s="11">
        <f t="shared" si="1297"/>
        <v>2635.6194490192347</v>
      </c>
      <c r="U2185" s="40">
        <f t="shared" si="1258"/>
        <v>0.56000000000000005</v>
      </c>
      <c r="V2185" s="11">
        <f t="shared" si="1290"/>
        <v>27.066722263102324</v>
      </c>
      <c r="W2185" s="11">
        <f t="shared" si="1290"/>
        <v>11241994.248171618</v>
      </c>
      <c r="X2185" s="11">
        <f t="shared" si="1290"/>
        <v>124911.04720190687</v>
      </c>
      <c r="Y2185" s="11">
        <f t="shared" si="1288"/>
        <v>154016.22258820542</v>
      </c>
      <c r="Z2185" s="11">
        <f t="shared" si="1288"/>
        <v>1.2330072162412729</v>
      </c>
      <c r="AA2185" s="11">
        <f t="shared" si="1288"/>
        <v>65.310096812785631</v>
      </c>
      <c r="AB2185" s="11">
        <f t="shared" si="1288"/>
        <v>1835.6194490192345</v>
      </c>
      <c r="AC2185" s="11">
        <f t="shared" si="1288"/>
        <v>1035.6194490192345</v>
      </c>
      <c r="AD2185" s="11">
        <f t="shared" si="1288"/>
        <v>4517687.5595459593</v>
      </c>
      <c r="AE2185" s="11">
        <f t="shared" si="1288"/>
        <v>90353.751190919182</v>
      </c>
      <c r="AF2185" s="11">
        <f t="shared" si="1288"/>
        <v>102591.44462743604</v>
      </c>
      <c r="AG2185" s="11">
        <f t="shared" si="1288"/>
        <v>1.135442007390024</v>
      </c>
      <c r="AH2185" s="11">
        <f t="shared" si="1288"/>
        <v>41.401563686799157</v>
      </c>
      <c r="AI2185" s="11">
        <f t="shared" si="1288"/>
        <v>0</v>
      </c>
      <c r="AJ2185" s="11">
        <f t="shared" si="1288"/>
        <v>0</v>
      </c>
      <c r="AK2185" s="11">
        <f t="shared" si="1293"/>
        <v>0</v>
      </c>
      <c r="AL2185" s="11">
        <f t="shared" si="1293"/>
        <v>0</v>
      </c>
      <c r="AM2185" s="11">
        <f t="shared" si="1293"/>
        <v>0</v>
      </c>
      <c r="AN2185" s="11">
        <f t="shared" si="1293"/>
        <v>0</v>
      </c>
      <c r="AO2185" s="11">
        <f t="shared" si="1292"/>
        <v>0</v>
      </c>
      <c r="AP2185" s="11">
        <f t="shared" si="1292"/>
        <v>0</v>
      </c>
      <c r="AQ2185" s="11">
        <f t="shared" si="1292"/>
        <v>0</v>
      </c>
      <c r="AR2185" s="11">
        <f t="shared" si="1292"/>
        <v>0</v>
      </c>
      <c r="AS2185" s="11">
        <f t="shared" si="1292"/>
        <v>0</v>
      </c>
      <c r="AT2185" s="11">
        <f t="shared" si="1292"/>
        <v>0</v>
      </c>
      <c r="AU2185" s="11">
        <f t="shared" si="1292"/>
        <v>0</v>
      </c>
      <c r="AV2185" s="11">
        <f t="shared" si="1292"/>
        <v>10236689.814814815</v>
      </c>
      <c r="AW2185" s="11">
        <f t="shared" si="1292"/>
        <v>0</v>
      </c>
      <c r="AX2185" s="11">
        <f t="shared" si="1292"/>
        <v>0</v>
      </c>
      <c r="AY2185" s="11">
        <f t="shared" si="1292"/>
        <v>33153.429173528857</v>
      </c>
      <c r="AZ2185" s="11">
        <f t="shared" si="1292"/>
        <v>1</v>
      </c>
      <c r="BA2185" s="11">
        <f t="shared" si="1292"/>
        <v>1</v>
      </c>
      <c r="BB2185" s="11">
        <f t="shared" si="1292"/>
        <v>1</v>
      </c>
      <c r="BC2185" s="11">
        <f t="shared" si="1292"/>
        <v>1</v>
      </c>
      <c r="BD2185" s="11">
        <f t="shared" si="1292"/>
        <v>3</v>
      </c>
      <c r="BE2185" s="11">
        <f t="shared" si="1294"/>
        <v>4</v>
      </c>
      <c r="BF2185" s="15" t="str">
        <f t="shared" si="1260"/>
        <v>EN 10210</v>
      </c>
      <c r="BG2185" s="42">
        <v>21.195</v>
      </c>
      <c r="BH2185" s="17">
        <f t="shared" si="1261"/>
        <v>180</v>
      </c>
      <c r="BI2185" s="17">
        <f t="shared" si="1262"/>
        <v>100</v>
      </c>
      <c r="BK2185" s="17">
        <f t="shared" si="1263"/>
        <v>5</v>
      </c>
      <c r="BM2185" s="17">
        <f t="shared" si="1291"/>
        <v>5</v>
      </c>
      <c r="BX2185" s="18">
        <f t="shared" si="1264"/>
        <v>2635.6194490192347</v>
      </c>
      <c r="BY2185" s="42">
        <v>0.56000000000000005</v>
      </c>
      <c r="BZ2185" s="43">
        <f t="shared" si="1265"/>
        <v>27.066722263102324</v>
      </c>
      <c r="CA2185" s="18">
        <f t="shared" si="1266"/>
        <v>11241994.248171618</v>
      </c>
      <c r="CB2185" s="18">
        <f t="shared" si="1267"/>
        <v>124911.04720190687</v>
      </c>
      <c r="CC2185" s="18">
        <f t="shared" si="1268"/>
        <v>154016.22258820542</v>
      </c>
      <c r="CD2185" s="25">
        <f t="shared" si="1269"/>
        <v>1.2330072162412729</v>
      </c>
      <c r="CE2185" s="26">
        <f t="shared" si="1270"/>
        <v>65.310096812785631</v>
      </c>
      <c r="CF2185" s="18">
        <f t="shared" si="1271"/>
        <v>1835.6194490192345</v>
      </c>
      <c r="CG2185" s="18">
        <f t="shared" si="1272"/>
        <v>1035.6194490192345</v>
      </c>
      <c r="CH2185" s="18">
        <f t="shared" si="1273"/>
        <v>4517687.5595459593</v>
      </c>
      <c r="CI2185" s="18">
        <f t="shared" si="1274"/>
        <v>90353.751190919182</v>
      </c>
      <c r="CJ2185" s="18">
        <f t="shared" si="1275"/>
        <v>102591.44462743604</v>
      </c>
      <c r="CK2185" s="25">
        <f t="shared" si="1276"/>
        <v>1.135442007390024</v>
      </c>
      <c r="CL2185" s="26">
        <f t="shared" si="1277"/>
        <v>41.401563686799157</v>
      </c>
      <c r="CZ2185" s="18">
        <f t="shared" si="1278"/>
        <v>10236689.814814815</v>
      </c>
      <c r="DC2185" s="18">
        <f t="shared" si="1279"/>
        <v>33153.429173528857</v>
      </c>
      <c r="DD2185" s="17">
        <f t="shared" si="1280"/>
        <v>1</v>
      </c>
      <c r="DE2185" s="17">
        <f t="shared" si="1281"/>
        <v>1</v>
      </c>
      <c r="DF2185" s="17">
        <f t="shared" si="1282"/>
        <v>1</v>
      </c>
      <c r="DG2185" s="17">
        <f t="shared" si="1283"/>
        <v>1</v>
      </c>
      <c r="DH2185" s="17">
        <f t="shared" si="1284"/>
        <v>3</v>
      </c>
      <c r="DI2185" s="17">
        <f t="shared" si="1285"/>
        <v>4</v>
      </c>
      <c r="DJ2185" s="20" t="s">
        <v>1879</v>
      </c>
    </row>
    <row r="2186" spans="1:114" x14ac:dyDescent="0.2">
      <c r="A2186" s="15" t="s">
        <v>105</v>
      </c>
      <c r="B2186" s="10" t="s">
        <v>2281</v>
      </c>
      <c r="C2186" s="11">
        <f t="shared" si="1257"/>
        <v>23.632895999999995</v>
      </c>
      <c r="D2186" s="11">
        <f t="shared" si="1296"/>
        <v>180</v>
      </c>
      <c r="E2186" s="11">
        <f t="shared" si="1296"/>
        <v>100</v>
      </c>
      <c r="F2186" s="11">
        <f t="shared" si="1296"/>
        <v>0</v>
      </c>
      <c r="G2186" s="11">
        <f t="shared" si="1296"/>
        <v>5.6</v>
      </c>
      <c r="H2186" s="11">
        <f t="shared" si="1296"/>
        <v>0</v>
      </c>
      <c r="I2186" s="11">
        <f t="shared" si="1296"/>
        <v>5.6</v>
      </c>
      <c r="J2186" s="11">
        <f t="shared" si="1296"/>
        <v>0</v>
      </c>
      <c r="K2186" s="11">
        <f t="shared" si="1296"/>
        <v>0</v>
      </c>
      <c r="L2186" s="11">
        <f t="shared" si="1295"/>
        <v>0</v>
      </c>
      <c r="M2186" s="11">
        <f t="shared" si="1295"/>
        <v>0</v>
      </c>
      <c r="N2186" s="11">
        <f t="shared" si="1295"/>
        <v>0</v>
      </c>
      <c r="O2186" s="11">
        <f t="shared" si="1295"/>
        <v>0</v>
      </c>
      <c r="P2186" s="11">
        <f t="shared" si="1295"/>
        <v>0</v>
      </c>
      <c r="Q2186" s="11">
        <f t="shared" si="1295"/>
        <v>0</v>
      </c>
      <c r="R2186" s="11">
        <f t="shared" si="1295"/>
        <v>0</v>
      </c>
      <c r="S2186" s="11">
        <f t="shared" si="1295"/>
        <v>0</v>
      </c>
      <c r="T2186" s="11">
        <f t="shared" si="1297"/>
        <v>2929.8010368497276</v>
      </c>
      <c r="U2186" s="40">
        <f t="shared" si="1258"/>
        <v>0.56000000000000005</v>
      </c>
      <c r="V2186" s="11">
        <f t="shared" si="1290"/>
        <v>24.348950225828386</v>
      </c>
      <c r="W2186" s="11">
        <f t="shared" si="1290"/>
        <v>12369563.577567348</v>
      </c>
      <c r="X2186" s="11">
        <f t="shared" si="1290"/>
        <v>137439.59530630388</v>
      </c>
      <c r="Y2186" s="11">
        <f t="shared" si="1288"/>
        <v>170262.28437042524</v>
      </c>
      <c r="Z2186" s="11">
        <f t="shared" si="1288"/>
        <v>1.2388153791559942</v>
      </c>
      <c r="AA2186" s="11">
        <f t="shared" si="1288"/>
        <v>64.976770845755837</v>
      </c>
      <c r="AB2186" s="11">
        <f t="shared" si="1288"/>
        <v>2060.6810368497277</v>
      </c>
      <c r="AC2186" s="11">
        <f t="shared" si="1288"/>
        <v>1164.6810368497277</v>
      </c>
      <c r="AD2186" s="11">
        <f t="shared" si="1288"/>
        <v>4956882.0068928953</v>
      </c>
      <c r="AE2186" s="11">
        <f t="shared" si="1288"/>
        <v>99137.640137857903</v>
      </c>
      <c r="AF2186" s="11">
        <f t="shared" si="1288"/>
        <v>113281.44289643611</v>
      </c>
      <c r="AG2186" s="11">
        <f t="shared" si="1288"/>
        <v>1.1426683421040711</v>
      </c>
      <c r="AH2186" s="11">
        <f t="shared" si="1288"/>
        <v>41.132511365705604</v>
      </c>
      <c r="AI2186" s="11">
        <f t="shared" si="1288"/>
        <v>0</v>
      </c>
      <c r="AJ2186" s="11">
        <f t="shared" si="1288"/>
        <v>0</v>
      </c>
      <c r="AK2186" s="11">
        <f t="shared" si="1293"/>
        <v>0</v>
      </c>
      <c r="AL2186" s="11">
        <f t="shared" si="1293"/>
        <v>0</v>
      </c>
      <c r="AM2186" s="11">
        <f t="shared" si="1293"/>
        <v>0</v>
      </c>
      <c r="AN2186" s="11">
        <f t="shared" si="1293"/>
        <v>0</v>
      </c>
      <c r="AO2186" s="11">
        <f t="shared" si="1292"/>
        <v>0</v>
      </c>
      <c r="AP2186" s="11">
        <f t="shared" si="1292"/>
        <v>0</v>
      </c>
      <c r="AQ2186" s="11">
        <f t="shared" si="1292"/>
        <v>0</v>
      </c>
      <c r="AR2186" s="11">
        <f t="shared" si="1292"/>
        <v>0</v>
      </c>
      <c r="AS2186" s="11">
        <f t="shared" si="1292"/>
        <v>0</v>
      </c>
      <c r="AT2186" s="11">
        <f t="shared" si="1292"/>
        <v>0</v>
      </c>
      <c r="AU2186" s="11">
        <f t="shared" si="1292"/>
        <v>0</v>
      </c>
      <c r="AV2186" s="11">
        <f t="shared" si="1292"/>
        <v>11293425.937066665</v>
      </c>
      <c r="AW2186" s="11">
        <f t="shared" si="1292"/>
        <v>0</v>
      </c>
      <c r="AX2186" s="11">
        <f t="shared" si="1292"/>
        <v>0</v>
      </c>
      <c r="AY2186" s="11">
        <f t="shared" si="1292"/>
        <v>32805.581555274584</v>
      </c>
      <c r="AZ2186" s="11">
        <f t="shared" si="1292"/>
        <v>1</v>
      </c>
      <c r="BA2186" s="11">
        <f t="shared" si="1292"/>
        <v>1</v>
      </c>
      <c r="BB2186" s="11">
        <f t="shared" si="1292"/>
        <v>1</v>
      </c>
      <c r="BC2186" s="11">
        <f t="shared" si="1292"/>
        <v>1</v>
      </c>
      <c r="BD2186" s="11">
        <f t="shared" si="1292"/>
        <v>2</v>
      </c>
      <c r="BE2186" s="11">
        <f t="shared" si="1294"/>
        <v>3</v>
      </c>
      <c r="BF2186" s="15" t="str">
        <f t="shared" si="1260"/>
        <v>EN 10210</v>
      </c>
      <c r="BG2186" s="42">
        <v>23.632895999999995</v>
      </c>
      <c r="BH2186" s="17">
        <f t="shared" si="1261"/>
        <v>180</v>
      </c>
      <c r="BI2186" s="17">
        <f t="shared" si="1262"/>
        <v>100</v>
      </c>
      <c r="BK2186" s="17">
        <f t="shared" si="1263"/>
        <v>5.6</v>
      </c>
      <c r="BM2186" s="17">
        <f t="shared" si="1291"/>
        <v>5.6</v>
      </c>
      <c r="BX2186" s="18">
        <f t="shared" si="1264"/>
        <v>2929.8010368497276</v>
      </c>
      <c r="BY2186" s="42">
        <v>0.56000000000000005</v>
      </c>
      <c r="BZ2186" s="43">
        <f t="shared" si="1265"/>
        <v>24.348950225828386</v>
      </c>
      <c r="CA2186" s="18">
        <f t="shared" si="1266"/>
        <v>12369563.577567348</v>
      </c>
      <c r="CB2186" s="18">
        <f t="shared" si="1267"/>
        <v>137439.59530630388</v>
      </c>
      <c r="CC2186" s="18">
        <f t="shared" si="1268"/>
        <v>170262.28437042524</v>
      </c>
      <c r="CD2186" s="25">
        <f t="shared" si="1269"/>
        <v>1.2388153791559942</v>
      </c>
      <c r="CE2186" s="26">
        <f t="shared" si="1270"/>
        <v>64.976770845755837</v>
      </c>
      <c r="CF2186" s="18">
        <f t="shared" si="1271"/>
        <v>2060.6810368497277</v>
      </c>
      <c r="CG2186" s="18">
        <f t="shared" si="1272"/>
        <v>1164.6810368497277</v>
      </c>
      <c r="CH2186" s="18">
        <f t="shared" si="1273"/>
        <v>4956882.0068928953</v>
      </c>
      <c r="CI2186" s="18">
        <f t="shared" si="1274"/>
        <v>99137.640137857903</v>
      </c>
      <c r="CJ2186" s="18">
        <f t="shared" si="1275"/>
        <v>113281.44289643611</v>
      </c>
      <c r="CK2186" s="25">
        <f t="shared" si="1276"/>
        <v>1.1426683421040711</v>
      </c>
      <c r="CL2186" s="26">
        <f t="shared" si="1277"/>
        <v>41.132511365705604</v>
      </c>
      <c r="CZ2186" s="18">
        <f t="shared" si="1278"/>
        <v>11293425.937066665</v>
      </c>
      <c r="DC2186" s="18">
        <f t="shared" si="1279"/>
        <v>32805.581555274584</v>
      </c>
      <c r="DD2186" s="17">
        <f t="shared" si="1280"/>
        <v>1</v>
      </c>
      <c r="DE2186" s="17">
        <f t="shared" si="1281"/>
        <v>1</v>
      </c>
      <c r="DF2186" s="17">
        <f t="shared" si="1282"/>
        <v>1</v>
      </c>
      <c r="DG2186" s="17">
        <f t="shared" si="1283"/>
        <v>1</v>
      </c>
      <c r="DH2186" s="17">
        <f t="shared" si="1284"/>
        <v>2</v>
      </c>
      <c r="DI2186" s="17">
        <f t="shared" si="1285"/>
        <v>3</v>
      </c>
      <c r="DJ2186" s="20" t="s">
        <v>1879</v>
      </c>
    </row>
    <row r="2187" spans="1:114" x14ac:dyDescent="0.2">
      <c r="A2187" s="15" t="s">
        <v>105</v>
      </c>
      <c r="B2187" s="10" t="s">
        <v>2282</v>
      </c>
      <c r="C2187" s="11">
        <f t="shared" si="1257"/>
        <v>26.448533999999984</v>
      </c>
      <c r="D2187" s="11">
        <f t="shared" si="1296"/>
        <v>180</v>
      </c>
      <c r="E2187" s="11">
        <f t="shared" si="1296"/>
        <v>100</v>
      </c>
      <c r="F2187" s="11">
        <f t="shared" si="1296"/>
        <v>0</v>
      </c>
      <c r="G2187" s="11">
        <f t="shared" si="1296"/>
        <v>6.3</v>
      </c>
      <c r="H2187" s="11">
        <f t="shared" si="1296"/>
        <v>0</v>
      </c>
      <c r="I2187" s="11">
        <f t="shared" si="1296"/>
        <v>9.4499999999999993</v>
      </c>
      <c r="J2187" s="11">
        <f t="shared" si="1296"/>
        <v>0</v>
      </c>
      <c r="K2187" s="11">
        <f t="shared" si="1296"/>
        <v>0</v>
      </c>
      <c r="L2187" s="11">
        <f t="shared" si="1295"/>
        <v>0</v>
      </c>
      <c r="M2187" s="11">
        <f t="shared" si="1295"/>
        <v>0</v>
      </c>
      <c r="N2187" s="11">
        <f t="shared" si="1295"/>
        <v>0</v>
      </c>
      <c r="O2187" s="11">
        <f t="shared" si="1295"/>
        <v>0</v>
      </c>
      <c r="P2187" s="11">
        <f t="shared" si="1295"/>
        <v>0</v>
      </c>
      <c r="Q2187" s="11">
        <f t="shared" si="1295"/>
        <v>0</v>
      </c>
      <c r="R2187" s="11">
        <f t="shared" si="1295"/>
        <v>0</v>
      </c>
      <c r="S2187" s="11">
        <f t="shared" si="1295"/>
        <v>0</v>
      </c>
      <c r="T2187" s="11">
        <f t="shared" si="1297"/>
        <v>3388.8215152101388</v>
      </c>
      <c r="U2187" s="40">
        <f t="shared" si="1258"/>
        <v>0.56000000000000005</v>
      </c>
      <c r="V2187" s="11">
        <f t="shared" si="1290"/>
        <v>21.050851836736761</v>
      </c>
      <c r="W2187" s="11">
        <f t="shared" si="1290"/>
        <v>13349894.087277936</v>
      </c>
      <c r="X2187" s="11">
        <f t="shared" si="1290"/>
        <v>148332.15652531039</v>
      </c>
      <c r="Y2187" s="11">
        <f t="shared" si="1288"/>
        <v>185541.79778903074</v>
      </c>
      <c r="Z2187" s="11">
        <f t="shared" si="1288"/>
        <v>1.2508535042930569</v>
      </c>
      <c r="AA2187" s="11">
        <f t="shared" si="1288"/>
        <v>62.764570638577837</v>
      </c>
      <c r="AB2187" s="11">
        <f t="shared" si="1288"/>
        <v>2369.8592496839156</v>
      </c>
      <c r="AC2187" s="11">
        <f t="shared" si="1288"/>
        <v>1361.8592496839158</v>
      </c>
      <c r="AD2187" s="11">
        <f t="shared" si="1288"/>
        <v>5357500.9036497418</v>
      </c>
      <c r="AE2187" s="11">
        <f t="shared" si="1288"/>
        <v>107150.01807299483</v>
      </c>
      <c r="AF2187" s="11">
        <f t="shared" si="1288"/>
        <v>123608.2278016741</v>
      </c>
      <c r="AG2187" s="11">
        <f t="shared" si="1288"/>
        <v>1.1535996915788411</v>
      </c>
      <c r="AH2187" s="11">
        <f t="shared" si="1288"/>
        <v>39.76095240493548</v>
      </c>
      <c r="AI2187" s="11">
        <f t="shared" si="1288"/>
        <v>0</v>
      </c>
      <c r="AJ2187" s="11">
        <f t="shared" si="1288"/>
        <v>0</v>
      </c>
      <c r="AK2187" s="11">
        <f t="shared" si="1293"/>
        <v>0</v>
      </c>
      <c r="AL2187" s="11">
        <f t="shared" si="1293"/>
        <v>0</v>
      </c>
      <c r="AM2187" s="11">
        <f t="shared" si="1293"/>
        <v>0</v>
      </c>
      <c r="AN2187" s="11">
        <f t="shared" si="1293"/>
        <v>0</v>
      </c>
      <c r="AO2187" s="11">
        <f t="shared" si="1292"/>
        <v>0</v>
      </c>
      <c r="AP2187" s="11">
        <f t="shared" si="1292"/>
        <v>0</v>
      </c>
      <c r="AQ2187" s="11">
        <f t="shared" si="1292"/>
        <v>0</v>
      </c>
      <c r="AR2187" s="11">
        <f t="shared" si="1292"/>
        <v>0</v>
      </c>
      <c r="AS2187" s="11">
        <f t="shared" si="1292"/>
        <v>0</v>
      </c>
      <c r="AT2187" s="11">
        <f t="shared" si="1292"/>
        <v>0</v>
      </c>
      <c r="AU2187" s="11">
        <f t="shared" si="1292"/>
        <v>0</v>
      </c>
      <c r="AV2187" s="11">
        <f t="shared" si="1292"/>
        <v>12482108.716151308</v>
      </c>
      <c r="AW2187" s="11">
        <f t="shared" si="1292"/>
        <v>0</v>
      </c>
      <c r="AX2187" s="11">
        <f t="shared" si="1292"/>
        <v>0</v>
      </c>
      <c r="AY2187" s="11">
        <f t="shared" si="1292"/>
        <v>32278.81849936783</v>
      </c>
      <c r="AZ2187" s="11">
        <f t="shared" si="1292"/>
        <v>1</v>
      </c>
      <c r="BA2187" s="11">
        <f t="shared" si="1292"/>
        <v>1</v>
      </c>
      <c r="BB2187" s="11">
        <f t="shared" si="1292"/>
        <v>1</v>
      </c>
      <c r="BC2187" s="11">
        <f t="shared" si="1292"/>
        <v>1</v>
      </c>
      <c r="BD2187" s="11">
        <f t="shared" si="1292"/>
        <v>1</v>
      </c>
      <c r="BE2187" s="11">
        <f t="shared" si="1294"/>
        <v>2</v>
      </c>
      <c r="BF2187" s="15" t="str">
        <f t="shared" si="1260"/>
        <v>EN 10210</v>
      </c>
      <c r="BG2187" s="42">
        <v>26.448533999999984</v>
      </c>
      <c r="BH2187" s="17">
        <f t="shared" si="1261"/>
        <v>180</v>
      </c>
      <c r="BI2187" s="17">
        <f t="shared" si="1262"/>
        <v>100</v>
      </c>
      <c r="BK2187" s="17">
        <f t="shared" si="1263"/>
        <v>6.3</v>
      </c>
      <c r="BM2187" s="17">
        <f t="shared" si="1291"/>
        <v>9.4499999999999993</v>
      </c>
      <c r="BX2187" s="18">
        <f t="shared" si="1264"/>
        <v>3388.8215152101388</v>
      </c>
      <c r="BY2187" s="42">
        <v>0.56000000000000005</v>
      </c>
      <c r="BZ2187" s="43">
        <f t="shared" si="1265"/>
        <v>21.050851836736761</v>
      </c>
      <c r="CA2187" s="18">
        <f t="shared" si="1266"/>
        <v>13349894.087277936</v>
      </c>
      <c r="CB2187" s="18">
        <f t="shared" si="1267"/>
        <v>148332.15652531039</v>
      </c>
      <c r="CC2187" s="18">
        <f t="shared" si="1268"/>
        <v>185541.79778903074</v>
      </c>
      <c r="CD2187" s="25">
        <f t="shared" si="1269"/>
        <v>1.2508535042930569</v>
      </c>
      <c r="CE2187" s="26">
        <f t="shared" si="1270"/>
        <v>62.764570638577837</v>
      </c>
      <c r="CF2187" s="18">
        <f t="shared" si="1271"/>
        <v>2369.8592496839156</v>
      </c>
      <c r="CG2187" s="18">
        <f t="shared" si="1272"/>
        <v>1361.8592496839158</v>
      </c>
      <c r="CH2187" s="18">
        <f t="shared" si="1273"/>
        <v>5357500.9036497418</v>
      </c>
      <c r="CI2187" s="18">
        <f t="shared" si="1274"/>
        <v>107150.01807299483</v>
      </c>
      <c r="CJ2187" s="18">
        <f t="shared" si="1275"/>
        <v>123608.2278016741</v>
      </c>
      <c r="CK2187" s="25">
        <f t="shared" si="1276"/>
        <v>1.1535996915788411</v>
      </c>
      <c r="CL2187" s="26">
        <f t="shared" si="1277"/>
        <v>39.76095240493548</v>
      </c>
      <c r="CZ2187" s="18">
        <f t="shared" si="1278"/>
        <v>12482108.716151308</v>
      </c>
      <c r="DC2187" s="18">
        <f t="shared" si="1279"/>
        <v>32278.81849936783</v>
      </c>
      <c r="DD2187" s="17">
        <f t="shared" si="1280"/>
        <v>1</v>
      </c>
      <c r="DE2187" s="17">
        <f t="shared" si="1281"/>
        <v>1</v>
      </c>
      <c r="DF2187" s="17">
        <f t="shared" si="1282"/>
        <v>1</v>
      </c>
      <c r="DG2187" s="17">
        <f t="shared" si="1283"/>
        <v>1</v>
      </c>
      <c r="DH2187" s="17">
        <f t="shared" si="1284"/>
        <v>1</v>
      </c>
      <c r="DI2187" s="17">
        <f t="shared" si="1285"/>
        <v>2</v>
      </c>
      <c r="DJ2187" s="20" t="s">
        <v>1879</v>
      </c>
    </row>
    <row r="2188" spans="1:114" x14ac:dyDescent="0.2">
      <c r="A2188" s="15" t="s">
        <v>105</v>
      </c>
      <c r="B2188" s="10" t="s">
        <v>2283</v>
      </c>
      <c r="C2188" s="11">
        <f t="shared" si="1257"/>
        <v>29.62872599999999</v>
      </c>
      <c r="D2188" s="11">
        <f t="shared" si="1296"/>
        <v>180</v>
      </c>
      <c r="E2188" s="11">
        <f t="shared" si="1296"/>
        <v>100</v>
      </c>
      <c r="F2188" s="11">
        <f t="shared" si="1296"/>
        <v>0</v>
      </c>
      <c r="G2188" s="11">
        <f t="shared" si="1296"/>
        <v>7.1</v>
      </c>
      <c r="H2188" s="11">
        <f t="shared" si="1296"/>
        <v>0</v>
      </c>
      <c r="I2188" s="11">
        <f t="shared" si="1296"/>
        <v>10.649999999999999</v>
      </c>
      <c r="J2188" s="11">
        <f t="shared" si="1296"/>
        <v>0</v>
      </c>
      <c r="K2188" s="11">
        <f t="shared" si="1296"/>
        <v>0</v>
      </c>
      <c r="L2188" s="11">
        <f t="shared" si="1295"/>
        <v>0</v>
      </c>
      <c r="M2188" s="11">
        <f t="shared" si="1295"/>
        <v>0</v>
      </c>
      <c r="N2188" s="11">
        <f t="shared" si="1295"/>
        <v>0</v>
      </c>
      <c r="O2188" s="11">
        <f t="shared" si="1295"/>
        <v>0</v>
      </c>
      <c r="P2188" s="11">
        <f t="shared" si="1295"/>
        <v>0</v>
      </c>
      <c r="Q2188" s="11">
        <f t="shared" si="1295"/>
        <v>0</v>
      </c>
      <c r="R2188" s="11">
        <f t="shared" si="1295"/>
        <v>0</v>
      </c>
      <c r="S2188" s="11">
        <f t="shared" si="1295"/>
        <v>0</v>
      </c>
      <c r="T2188" s="11">
        <f t="shared" si="1297"/>
        <v>3799.2303497541725</v>
      </c>
      <c r="U2188" s="40">
        <f t="shared" si="1258"/>
        <v>0.56000000000000005</v>
      </c>
      <c r="V2188" s="11">
        <f t="shared" si="1290"/>
        <v>18.776850322447615</v>
      </c>
      <c r="W2188" s="11">
        <f t="shared" si="1290"/>
        <v>14638613.479201237</v>
      </c>
      <c r="X2188" s="11">
        <f t="shared" si="1290"/>
        <v>162651.26088001375</v>
      </c>
      <c r="Y2188" s="11">
        <f t="shared" si="1288"/>
        <v>204918.58332456305</v>
      </c>
      <c r="Z2188" s="11">
        <f t="shared" si="1288"/>
        <v>1.2598647081852596</v>
      </c>
      <c r="AA2188" s="11">
        <f t="shared" si="1288"/>
        <v>62.072917600462574</v>
      </c>
      <c r="AB2188" s="11">
        <f t="shared" si="1288"/>
        <v>2685.3707426698461</v>
      </c>
      <c r="AC2188" s="11">
        <f t="shared" si="1288"/>
        <v>1549.3707426698459</v>
      </c>
      <c r="AD2188" s="11">
        <f t="shared" si="1288"/>
        <v>5857101.9215079462</v>
      </c>
      <c r="AE2188" s="11">
        <f t="shared" si="1288"/>
        <v>117142.03843015892</v>
      </c>
      <c r="AF2188" s="11">
        <f t="shared" si="1288"/>
        <v>136354.95361776921</v>
      </c>
      <c r="AG2188" s="11">
        <f t="shared" si="1288"/>
        <v>1.1640138369204254</v>
      </c>
      <c r="AH2188" s="11">
        <f t="shared" si="1288"/>
        <v>39.263912909772664</v>
      </c>
      <c r="AI2188" s="11">
        <f t="shared" si="1288"/>
        <v>0</v>
      </c>
      <c r="AJ2188" s="11">
        <f t="shared" si="1288"/>
        <v>0</v>
      </c>
      <c r="AK2188" s="11">
        <f t="shared" si="1293"/>
        <v>0</v>
      </c>
      <c r="AL2188" s="11">
        <f t="shared" si="1293"/>
        <v>0</v>
      </c>
      <c r="AM2188" s="11">
        <f t="shared" si="1293"/>
        <v>0</v>
      </c>
      <c r="AN2188" s="11">
        <f t="shared" si="1293"/>
        <v>0</v>
      </c>
      <c r="AO2188" s="11">
        <f t="shared" si="1292"/>
        <v>0</v>
      </c>
      <c r="AP2188" s="11">
        <f t="shared" si="1292"/>
        <v>0</v>
      </c>
      <c r="AQ2188" s="11">
        <f t="shared" si="1292"/>
        <v>0</v>
      </c>
      <c r="AR2188" s="11">
        <f t="shared" si="1292"/>
        <v>0</v>
      </c>
      <c r="AS2188" s="11">
        <f t="shared" si="1292"/>
        <v>0</v>
      </c>
      <c r="AT2188" s="11">
        <f t="shared" si="1292"/>
        <v>0</v>
      </c>
      <c r="AU2188" s="11">
        <f t="shared" si="1292"/>
        <v>0</v>
      </c>
      <c r="AV2188" s="11">
        <f t="shared" si="1292"/>
        <v>13783349.936474873</v>
      </c>
      <c r="AW2188" s="11">
        <f t="shared" si="1292"/>
        <v>0</v>
      </c>
      <c r="AX2188" s="11">
        <f t="shared" si="1292"/>
        <v>0</v>
      </c>
      <c r="AY2188" s="11">
        <f t="shared" si="1292"/>
        <v>31778.641485339693</v>
      </c>
      <c r="AZ2188" s="11">
        <f t="shared" si="1292"/>
        <v>1</v>
      </c>
      <c r="BA2188" s="11">
        <f t="shared" si="1292"/>
        <v>1</v>
      </c>
      <c r="BB2188" s="11">
        <f t="shared" si="1292"/>
        <v>1</v>
      </c>
      <c r="BC2188" s="11">
        <f t="shared" si="1292"/>
        <v>1</v>
      </c>
      <c r="BD2188" s="11">
        <f t="shared" si="1292"/>
        <v>1</v>
      </c>
      <c r="BE2188" s="11">
        <f t="shared" si="1294"/>
        <v>1</v>
      </c>
      <c r="BF2188" s="15" t="str">
        <f t="shared" si="1260"/>
        <v>EN 10210</v>
      </c>
      <c r="BG2188" s="42">
        <v>29.62872599999999</v>
      </c>
      <c r="BH2188" s="17">
        <f t="shared" si="1261"/>
        <v>180</v>
      </c>
      <c r="BI2188" s="17">
        <f t="shared" si="1262"/>
        <v>100</v>
      </c>
      <c r="BK2188" s="17">
        <f t="shared" si="1263"/>
        <v>7.1</v>
      </c>
      <c r="BM2188" s="17">
        <f t="shared" si="1291"/>
        <v>10.649999999999999</v>
      </c>
      <c r="BX2188" s="18">
        <f t="shared" si="1264"/>
        <v>3799.2303497541725</v>
      </c>
      <c r="BY2188" s="42">
        <v>0.56000000000000005</v>
      </c>
      <c r="BZ2188" s="43">
        <f t="shared" si="1265"/>
        <v>18.776850322447615</v>
      </c>
      <c r="CA2188" s="18">
        <f t="shared" si="1266"/>
        <v>14638613.479201237</v>
      </c>
      <c r="CB2188" s="18">
        <f t="shared" si="1267"/>
        <v>162651.26088001375</v>
      </c>
      <c r="CC2188" s="18">
        <f t="shared" si="1268"/>
        <v>204918.58332456305</v>
      </c>
      <c r="CD2188" s="25">
        <f t="shared" si="1269"/>
        <v>1.2598647081852596</v>
      </c>
      <c r="CE2188" s="26">
        <f t="shared" si="1270"/>
        <v>62.072917600462574</v>
      </c>
      <c r="CF2188" s="18">
        <f t="shared" si="1271"/>
        <v>2685.3707426698461</v>
      </c>
      <c r="CG2188" s="18">
        <f t="shared" si="1272"/>
        <v>1549.3707426698459</v>
      </c>
      <c r="CH2188" s="18">
        <f t="shared" si="1273"/>
        <v>5857101.9215079462</v>
      </c>
      <c r="CI2188" s="18">
        <f t="shared" si="1274"/>
        <v>117142.03843015892</v>
      </c>
      <c r="CJ2188" s="18">
        <f t="shared" si="1275"/>
        <v>136354.95361776921</v>
      </c>
      <c r="CK2188" s="25">
        <f t="shared" si="1276"/>
        <v>1.1640138369204254</v>
      </c>
      <c r="CL2188" s="26">
        <f t="shared" si="1277"/>
        <v>39.263912909772664</v>
      </c>
      <c r="CZ2188" s="18">
        <f t="shared" si="1278"/>
        <v>13783349.936474873</v>
      </c>
      <c r="DC2188" s="18">
        <f t="shared" si="1279"/>
        <v>31778.641485339693</v>
      </c>
      <c r="DD2188" s="17">
        <f t="shared" si="1280"/>
        <v>1</v>
      </c>
      <c r="DE2188" s="17">
        <f t="shared" si="1281"/>
        <v>1</v>
      </c>
      <c r="DF2188" s="17">
        <f t="shared" si="1282"/>
        <v>1</v>
      </c>
      <c r="DG2188" s="17">
        <f t="shared" si="1283"/>
        <v>1</v>
      </c>
      <c r="DH2188" s="17">
        <f t="shared" si="1284"/>
        <v>1</v>
      </c>
      <c r="DI2188" s="17">
        <f t="shared" si="1285"/>
        <v>1</v>
      </c>
      <c r="DJ2188" s="20" t="s">
        <v>1879</v>
      </c>
    </row>
    <row r="2189" spans="1:114" x14ac:dyDescent="0.2">
      <c r="A2189" s="15" t="s">
        <v>105</v>
      </c>
      <c r="B2189" s="10" t="s">
        <v>2284</v>
      </c>
      <c r="C2189" s="11">
        <f t="shared" si="1257"/>
        <v>33.1584</v>
      </c>
      <c r="D2189" s="11">
        <f t="shared" si="1296"/>
        <v>180</v>
      </c>
      <c r="E2189" s="11">
        <f t="shared" si="1296"/>
        <v>100</v>
      </c>
      <c r="F2189" s="11">
        <f t="shared" si="1296"/>
        <v>0</v>
      </c>
      <c r="G2189" s="11">
        <f t="shared" si="1296"/>
        <v>8</v>
      </c>
      <c r="H2189" s="11">
        <f t="shared" si="1296"/>
        <v>0</v>
      </c>
      <c r="I2189" s="11">
        <f t="shared" si="1296"/>
        <v>12</v>
      </c>
      <c r="J2189" s="11">
        <f t="shared" si="1296"/>
        <v>0</v>
      </c>
      <c r="K2189" s="11">
        <f t="shared" si="1296"/>
        <v>0</v>
      </c>
      <c r="L2189" s="11">
        <f t="shared" si="1295"/>
        <v>0</v>
      </c>
      <c r="M2189" s="11">
        <f t="shared" si="1295"/>
        <v>0</v>
      </c>
      <c r="N2189" s="11">
        <f t="shared" si="1295"/>
        <v>0</v>
      </c>
      <c r="O2189" s="11">
        <f t="shared" si="1295"/>
        <v>0</v>
      </c>
      <c r="P2189" s="11">
        <f t="shared" si="1295"/>
        <v>0</v>
      </c>
      <c r="Q2189" s="11">
        <f t="shared" si="1295"/>
        <v>0</v>
      </c>
      <c r="R2189" s="11">
        <f t="shared" si="1295"/>
        <v>0</v>
      </c>
      <c r="S2189" s="11">
        <f t="shared" si="1295"/>
        <v>0</v>
      </c>
      <c r="T2189" s="11">
        <f t="shared" si="1297"/>
        <v>4255.5751316061705</v>
      </c>
      <c r="U2189" s="40">
        <f t="shared" si="1258"/>
        <v>0.56000000000000005</v>
      </c>
      <c r="V2189" s="11">
        <f t="shared" si="1290"/>
        <v>16.763322796961088</v>
      </c>
      <c r="W2189" s="11">
        <f t="shared" si="1290"/>
        <v>15984911.514490418</v>
      </c>
      <c r="X2189" s="11">
        <f t="shared" si="1290"/>
        <v>177610.12793878242</v>
      </c>
      <c r="Y2189" s="11">
        <f t="shared" si="1288"/>
        <v>225620.00701899576</v>
      </c>
      <c r="Z2189" s="11">
        <f t="shared" si="1288"/>
        <v>1.2703104808120014</v>
      </c>
      <c r="AA2189" s="11">
        <f t="shared" si="1288"/>
        <v>61.288075891737421</v>
      </c>
      <c r="AB2189" s="11">
        <f t="shared" si="1288"/>
        <v>3044.2477193189875</v>
      </c>
      <c r="AC2189" s="11">
        <f t="shared" si="1288"/>
        <v>1764.2477193189873</v>
      </c>
      <c r="AD2189" s="11">
        <f t="shared" si="1288"/>
        <v>6374747.3038811367</v>
      </c>
      <c r="AE2189" s="11">
        <f t="shared" si="1288"/>
        <v>127494.94607762274</v>
      </c>
      <c r="AF2189" s="11">
        <f t="shared" ref="AF2189:AQ2218" si="1298">IF($A2189="x",CJ2189,"")</f>
        <v>149930.09824623627</v>
      </c>
      <c r="AG2189" s="11">
        <f t="shared" si="1298"/>
        <v>1.1759689529571968</v>
      </c>
      <c r="AH2189" s="11">
        <f t="shared" si="1298"/>
        <v>38.703688510351412</v>
      </c>
      <c r="AI2189" s="11">
        <f t="shared" si="1298"/>
        <v>0</v>
      </c>
      <c r="AJ2189" s="11">
        <f t="shared" si="1298"/>
        <v>0</v>
      </c>
      <c r="AK2189" s="11">
        <f t="shared" si="1293"/>
        <v>0</v>
      </c>
      <c r="AL2189" s="11">
        <f t="shared" si="1293"/>
        <v>0</v>
      </c>
      <c r="AM2189" s="11">
        <f t="shared" si="1293"/>
        <v>0</v>
      </c>
      <c r="AN2189" s="11">
        <f t="shared" si="1293"/>
        <v>0</v>
      </c>
      <c r="AO2189" s="11">
        <f t="shared" si="1292"/>
        <v>0</v>
      </c>
      <c r="AP2189" s="11">
        <f t="shared" si="1292"/>
        <v>0</v>
      </c>
      <c r="AQ2189" s="11">
        <f t="shared" si="1292"/>
        <v>0</v>
      </c>
      <c r="AR2189" s="11">
        <f t="shared" si="1292"/>
        <v>0</v>
      </c>
      <c r="AS2189" s="11">
        <f t="shared" si="1292"/>
        <v>0</v>
      </c>
      <c r="AT2189" s="11">
        <f t="shared" si="1292"/>
        <v>0</v>
      </c>
      <c r="AU2189" s="11">
        <f t="shared" si="1292"/>
        <v>0</v>
      </c>
      <c r="AV2189" s="11">
        <f t="shared" si="1292"/>
        <v>15175695.515151516</v>
      </c>
      <c r="AW2189" s="11">
        <f t="shared" si="1292"/>
        <v>0</v>
      </c>
      <c r="AX2189" s="11">
        <f t="shared" si="1292"/>
        <v>0</v>
      </c>
      <c r="AY2189" s="11">
        <f t="shared" si="1292"/>
        <v>31208.495438637976</v>
      </c>
      <c r="AZ2189" s="11">
        <f t="shared" si="1292"/>
        <v>1</v>
      </c>
      <c r="BA2189" s="11">
        <f t="shared" si="1292"/>
        <v>1</v>
      </c>
      <c r="BB2189" s="11">
        <f t="shared" si="1292"/>
        <v>1</v>
      </c>
      <c r="BC2189" s="11">
        <f t="shared" si="1292"/>
        <v>1</v>
      </c>
      <c r="BD2189" s="11">
        <f t="shared" si="1292"/>
        <v>1</v>
      </c>
      <c r="BE2189" s="11">
        <f t="shared" si="1294"/>
        <v>1</v>
      </c>
      <c r="BF2189" s="15" t="str">
        <f t="shared" si="1260"/>
        <v>EN 10210</v>
      </c>
      <c r="BG2189" s="42">
        <v>33.1584</v>
      </c>
      <c r="BH2189" s="17">
        <f t="shared" si="1261"/>
        <v>180</v>
      </c>
      <c r="BI2189" s="17">
        <f t="shared" si="1262"/>
        <v>100</v>
      </c>
      <c r="BK2189" s="17">
        <f t="shared" si="1263"/>
        <v>8</v>
      </c>
      <c r="BM2189" s="17">
        <f t="shared" si="1291"/>
        <v>12</v>
      </c>
      <c r="BX2189" s="18">
        <f t="shared" si="1264"/>
        <v>4255.5751316061705</v>
      </c>
      <c r="BY2189" s="42">
        <v>0.56000000000000005</v>
      </c>
      <c r="BZ2189" s="43">
        <f t="shared" si="1265"/>
        <v>16.763322796961088</v>
      </c>
      <c r="CA2189" s="18">
        <f t="shared" si="1266"/>
        <v>15984911.514490418</v>
      </c>
      <c r="CB2189" s="18">
        <f t="shared" si="1267"/>
        <v>177610.12793878242</v>
      </c>
      <c r="CC2189" s="18">
        <f t="shared" si="1268"/>
        <v>225620.00701899576</v>
      </c>
      <c r="CD2189" s="25">
        <f t="shared" si="1269"/>
        <v>1.2703104808120014</v>
      </c>
      <c r="CE2189" s="26">
        <f t="shared" si="1270"/>
        <v>61.288075891737421</v>
      </c>
      <c r="CF2189" s="18">
        <f t="shared" si="1271"/>
        <v>3044.2477193189875</v>
      </c>
      <c r="CG2189" s="18">
        <f t="shared" si="1272"/>
        <v>1764.2477193189873</v>
      </c>
      <c r="CH2189" s="18">
        <f t="shared" si="1273"/>
        <v>6374747.3038811367</v>
      </c>
      <c r="CI2189" s="18">
        <f t="shared" si="1274"/>
        <v>127494.94607762274</v>
      </c>
      <c r="CJ2189" s="18">
        <f t="shared" si="1275"/>
        <v>149930.09824623627</v>
      </c>
      <c r="CK2189" s="25">
        <f t="shared" si="1276"/>
        <v>1.1759689529571968</v>
      </c>
      <c r="CL2189" s="26">
        <f t="shared" si="1277"/>
        <v>38.703688510351412</v>
      </c>
      <c r="CZ2189" s="18">
        <f t="shared" si="1278"/>
        <v>15175695.515151516</v>
      </c>
      <c r="DC2189" s="18">
        <f t="shared" si="1279"/>
        <v>31208.495438637976</v>
      </c>
      <c r="DD2189" s="17">
        <f t="shared" si="1280"/>
        <v>1</v>
      </c>
      <c r="DE2189" s="17">
        <f t="shared" si="1281"/>
        <v>1</v>
      </c>
      <c r="DF2189" s="17">
        <f t="shared" si="1282"/>
        <v>1</v>
      </c>
      <c r="DG2189" s="17">
        <f t="shared" si="1283"/>
        <v>1</v>
      </c>
      <c r="DH2189" s="17">
        <f t="shared" si="1284"/>
        <v>1</v>
      </c>
      <c r="DI2189" s="17">
        <f t="shared" si="1285"/>
        <v>1</v>
      </c>
      <c r="DJ2189" s="20" t="s">
        <v>1879</v>
      </c>
    </row>
    <row r="2190" spans="1:114" x14ac:dyDescent="0.2">
      <c r="A2190" s="15" t="s">
        <v>105</v>
      </c>
      <c r="B2190" s="10" t="s">
        <v>2285</v>
      </c>
      <c r="C2190" s="11">
        <f t="shared" si="1257"/>
        <v>36.253183999999983</v>
      </c>
      <c r="D2190" s="11">
        <f t="shared" si="1296"/>
        <v>180</v>
      </c>
      <c r="E2190" s="11">
        <f t="shared" si="1296"/>
        <v>100</v>
      </c>
      <c r="F2190" s="11">
        <f t="shared" si="1296"/>
        <v>0</v>
      </c>
      <c r="G2190" s="11">
        <f t="shared" si="1296"/>
        <v>8.8000000000000007</v>
      </c>
      <c r="H2190" s="11">
        <f t="shared" si="1296"/>
        <v>0</v>
      </c>
      <c r="I2190" s="11">
        <f t="shared" si="1296"/>
        <v>13.200000000000001</v>
      </c>
      <c r="J2190" s="11">
        <f t="shared" si="1296"/>
        <v>0</v>
      </c>
      <c r="K2190" s="11">
        <f t="shared" si="1296"/>
        <v>0</v>
      </c>
      <c r="L2190" s="11">
        <f t="shared" si="1295"/>
        <v>0</v>
      </c>
      <c r="M2190" s="11">
        <f t="shared" si="1295"/>
        <v>0</v>
      </c>
      <c r="N2190" s="11">
        <f t="shared" si="1295"/>
        <v>0</v>
      </c>
      <c r="O2190" s="11">
        <f t="shared" si="1295"/>
        <v>0</v>
      </c>
      <c r="P2190" s="11">
        <f t="shared" si="1295"/>
        <v>0</v>
      </c>
      <c r="Q2190" s="11">
        <f t="shared" si="1295"/>
        <v>0</v>
      </c>
      <c r="R2190" s="11">
        <f t="shared" si="1295"/>
        <v>0</v>
      </c>
      <c r="S2190" s="11">
        <f t="shared" si="1295"/>
        <v>0</v>
      </c>
      <c r="T2190" s="11">
        <f t="shared" si="1297"/>
        <v>4656.4459092434663</v>
      </c>
      <c r="U2190" s="40">
        <f t="shared" si="1258"/>
        <v>0.56000000000000005</v>
      </c>
      <c r="V2190" s="11">
        <f t="shared" si="1290"/>
        <v>15.320177879919717</v>
      </c>
      <c r="W2190" s="11">
        <f t="shared" si="1290"/>
        <v>17091256.392508104</v>
      </c>
      <c r="X2190" s="11">
        <f t="shared" si="1290"/>
        <v>189902.8488056456</v>
      </c>
      <c r="Y2190" s="11">
        <f t="shared" si="1290"/>
        <v>243053.9716788996</v>
      </c>
      <c r="Z2190" s="11">
        <f t="shared" si="1290"/>
        <v>1.2798858637852824</v>
      </c>
      <c r="AA2190" s="11">
        <f t="shared" si="1290"/>
        <v>60.584246858899355</v>
      </c>
      <c r="AB2190" s="11">
        <f t="shared" si="1290"/>
        <v>3366.7397403759742</v>
      </c>
      <c r="AC2190" s="11">
        <f t="shared" si="1290"/>
        <v>1958.7397403759744</v>
      </c>
      <c r="AD2190" s="11">
        <f t="shared" si="1290"/>
        <v>6796574.0827977024</v>
      </c>
      <c r="AE2190" s="11">
        <f t="shared" si="1290"/>
        <v>135931.48165595403</v>
      </c>
      <c r="AF2190" s="11">
        <f t="shared" si="1298"/>
        <v>161325.18206386062</v>
      </c>
      <c r="AG2190" s="11">
        <f t="shared" si="1298"/>
        <v>1.1868125036125088</v>
      </c>
      <c r="AH2190" s="11">
        <f t="shared" si="1298"/>
        <v>38.204783797127114</v>
      </c>
      <c r="AI2190" s="11">
        <f t="shared" si="1298"/>
        <v>0</v>
      </c>
      <c r="AJ2190" s="11">
        <f t="shared" si="1298"/>
        <v>0</v>
      </c>
      <c r="AK2190" s="11">
        <f t="shared" si="1293"/>
        <v>0</v>
      </c>
      <c r="AL2190" s="11">
        <f t="shared" si="1293"/>
        <v>0</v>
      </c>
      <c r="AM2190" s="11">
        <f t="shared" si="1293"/>
        <v>0</v>
      </c>
      <c r="AN2190" s="11">
        <f t="shared" si="1293"/>
        <v>0</v>
      </c>
      <c r="AO2190" s="11">
        <f t="shared" si="1292"/>
        <v>0</v>
      </c>
      <c r="AP2190" s="11">
        <f t="shared" si="1292"/>
        <v>0</v>
      </c>
      <c r="AQ2190" s="11">
        <f t="shared" si="1292"/>
        <v>0</v>
      </c>
      <c r="AR2190" s="11">
        <f t="shared" si="1292"/>
        <v>0</v>
      </c>
      <c r="AS2190" s="11">
        <f t="shared" si="1292"/>
        <v>0</v>
      </c>
      <c r="AT2190" s="11">
        <f t="shared" si="1292"/>
        <v>0</v>
      </c>
      <c r="AU2190" s="11">
        <f t="shared" si="1292"/>
        <v>0</v>
      </c>
      <c r="AV2190" s="11">
        <f t="shared" si="1292"/>
        <v>16351064.603473168</v>
      </c>
      <c r="AW2190" s="11">
        <f t="shared" si="1292"/>
        <v>0</v>
      </c>
      <c r="AX2190" s="11">
        <f t="shared" si="1292"/>
        <v>0</v>
      </c>
      <c r="AY2190" s="11">
        <f t="shared" si="1292"/>
        <v>30695.079480751949</v>
      </c>
      <c r="AZ2190" s="11">
        <f t="shared" si="1292"/>
        <v>1</v>
      </c>
      <c r="BA2190" s="11">
        <f t="shared" si="1292"/>
        <v>1</v>
      </c>
      <c r="BB2190" s="11">
        <f t="shared" si="1292"/>
        <v>1</v>
      </c>
      <c r="BC2190" s="11">
        <f t="shared" si="1292"/>
        <v>1</v>
      </c>
      <c r="BD2190" s="11">
        <f t="shared" si="1292"/>
        <v>1</v>
      </c>
      <c r="BE2190" s="11">
        <f t="shared" si="1294"/>
        <v>1</v>
      </c>
      <c r="BF2190" s="15" t="str">
        <f t="shared" si="1260"/>
        <v>EN 10210</v>
      </c>
      <c r="BG2190" s="42">
        <v>36.253183999999983</v>
      </c>
      <c r="BH2190" s="17">
        <f t="shared" si="1261"/>
        <v>180</v>
      </c>
      <c r="BI2190" s="17">
        <f t="shared" si="1262"/>
        <v>100</v>
      </c>
      <c r="BK2190" s="17">
        <f t="shared" si="1263"/>
        <v>8.8000000000000007</v>
      </c>
      <c r="BM2190" s="17">
        <f t="shared" si="1291"/>
        <v>13.200000000000001</v>
      </c>
      <c r="BX2190" s="18">
        <f t="shared" si="1264"/>
        <v>4656.4459092434663</v>
      </c>
      <c r="BY2190" s="42">
        <v>0.56000000000000005</v>
      </c>
      <c r="BZ2190" s="43">
        <f t="shared" si="1265"/>
        <v>15.320177879919717</v>
      </c>
      <c r="CA2190" s="18">
        <f t="shared" si="1266"/>
        <v>17091256.392508104</v>
      </c>
      <c r="CB2190" s="18">
        <f t="shared" si="1267"/>
        <v>189902.8488056456</v>
      </c>
      <c r="CC2190" s="18">
        <f t="shared" si="1268"/>
        <v>243053.9716788996</v>
      </c>
      <c r="CD2190" s="25">
        <f t="shared" si="1269"/>
        <v>1.2798858637852824</v>
      </c>
      <c r="CE2190" s="26">
        <f t="shared" si="1270"/>
        <v>60.584246858899355</v>
      </c>
      <c r="CF2190" s="18">
        <f t="shared" si="1271"/>
        <v>3366.7397403759742</v>
      </c>
      <c r="CG2190" s="18">
        <f t="shared" si="1272"/>
        <v>1958.7397403759744</v>
      </c>
      <c r="CH2190" s="18">
        <f t="shared" si="1273"/>
        <v>6796574.0827977024</v>
      </c>
      <c r="CI2190" s="18">
        <f t="shared" si="1274"/>
        <v>135931.48165595403</v>
      </c>
      <c r="CJ2190" s="18">
        <f t="shared" si="1275"/>
        <v>161325.18206386062</v>
      </c>
      <c r="CK2190" s="25">
        <f t="shared" si="1276"/>
        <v>1.1868125036125088</v>
      </c>
      <c r="CL2190" s="26">
        <f t="shared" si="1277"/>
        <v>38.204783797127114</v>
      </c>
      <c r="CZ2190" s="18">
        <f t="shared" si="1278"/>
        <v>16351064.603473168</v>
      </c>
      <c r="DC2190" s="18">
        <f t="shared" si="1279"/>
        <v>30695.079480751949</v>
      </c>
      <c r="DD2190" s="17">
        <f t="shared" si="1280"/>
        <v>1</v>
      </c>
      <c r="DE2190" s="17">
        <f t="shared" si="1281"/>
        <v>1</v>
      </c>
      <c r="DF2190" s="17">
        <f t="shared" si="1282"/>
        <v>1</v>
      </c>
      <c r="DG2190" s="17">
        <f t="shared" si="1283"/>
        <v>1</v>
      </c>
      <c r="DH2190" s="17">
        <f t="shared" si="1284"/>
        <v>1</v>
      </c>
      <c r="DI2190" s="17">
        <f t="shared" si="1285"/>
        <v>1</v>
      </c>
      <c r="DJ2190" s="20" t="s">
        <v>1879</v>
      </c>
    </row>
    <row r="2191" spans="1:114" x14ac:dyDescent="0.2">
      <c r="A2191" s="15" t="s">
        <v>105</v>
      </c>
      <c r="B2191" s="10" t="s">
        <v>2286</v>
      </c>
      <c r="C2191" s="11">
        <f t="shared" si="1257"/>
        <v>40.82</v>
      </c>
      <c r="D2191" s="11">
        <f t="shared" si="1296"/>
        <v>180</v>
      </c>
      <c r="E2191" s="11">
        <f t="shared" si="1296"/>
        <v>100</v>
      </c>
      <c r="F2191" s="11">
        <f t="shared" si="1296"/>
        <v>0</v>
      </c>
      <c r="G2191" s="11">
        <f t="shared" si="1296"/>
        <v>10</v>
      </c>
      <c r="H2191" s="11">
        <f t="shared" si="1296"/>
        <v>0</v>
      </c>
      <c r="I2191" s="11">
        <f t="shared" si="1296"/>
        <v>15</v>
      </c>
      <c r="J2191" s="11">
        <f t="shared" si="1296"/>
        <v>0</v>
      </c>
      <c r="K2191" s="11">
        <f t="shared" si="1296"/>
        <v>0</v>
      </c>
      <c r="L2191" s="11">
        <f t="shared" si="1295"/>
        <v>0</v>
      </c>
      <c r="M2191" s="11">
        <f t="shared" si="1295"/>
        <v>0</v>
      </c>
      <c r="N2191" s="11">
        <f t="shared" si="1295"/>
        <v>0</v>
      </c>
      <c r="O2191" s="11">
        <f t="shared" si="1295"/>
        <v>0</v>
      </c>
      <c r="P2191" s="11">
        <f t="shared" si="1295"/>
        <v>0</v>
      </c>
      <c r="Q2191" s="11">
        <f t="shared" si="1295"/>
        <v>0</v>
      </c>
      <c r="R2191" s="11">
        <f t="shared" si="1295"/>
        <v>0</v>
      </c>
      <c r="S2191" s="11">
        <f t="shared" si="1295"/>
        <v>0</v>
      </c>
      <c r="T2191" s="11">
        <f t="shared" si="1297"/>
        <v>5249.3361431346411</v>
      </c>
      <c r="U2191" s="40">
        <f t="shared" si="1258"/>
        <v>0.56000000000000005</v>
      </c>
      <c r="V2191" s="11">
        <f t="shared" si="1290"/>
        <v>13.589828822666167</v>
      </c>
      <c r="W2191" s="11">
        <f t="shared" si="1290"/>
        <v>18594660.293455217</v>
      </c>
      <c r="X2191" s="11">
        <f t="shared" si="1290"/>
        <v>206607.33659394685</v>
      </c>
      <c r="Y2191" s="11">
        <f t="shared" si="1290"/>
        <v>267514.74232666794</v>
      </c>
      <c r="Z2191" s="11">
        <f t="shared" si="1290"/>
        <v>1.2947978844160055</v>
      </c>
      <c r="AA2191" s="11">
        <f t="shared" si="1290"/>
        <v>59.517123371419608</v>
      </c>
      <c r="AB2191" s="11">
        <f t="shared" si="1290"/>
        <v>3856.6370614359175</v>
      </c>
      <c r="AC2191" s="11">
        <f t="shared" si="1290"/>
        <v>2256.6370614359175</v>
      </c>
      <c r="AD2191" s="11">
        <f t="shared" si="1290"/>
        <v>7364100.2056192467</v>
      </c>
      <c r="AE2191" s="11">
        <f t="shared" si="1290"/>
        <v>147282.00411238492</v>
      </c>
      <c r="AF2191" s="11">
        <f t="shared" si="1298"/>
        <v>177249.25986923126</v>
      </c>
      <c r="AG2191" s="11">
        <f t="shared" si="1298"/>
        <v>1.2034685495858648</v>
      </c>
      <c r="AH2191" s="11">
        <f t="shared" si="1298"/>
        <v>37.454814697047944</v>
      </c>
      <c r="AI2191" s="11">
        <f t="shared" si="1298"/>
        <v>0</v>
      </c>
      <c r="AJ2191" s="11">
        <f t="shared" si="1298"/>
        <v>0</v>
      </c>
      <c r="AK2191" s="11">
        <f t="shared" si="1293"/>
        <v>0</v>
      </c>
      <c r="AL2191" s="11">
        <f t="shared" si="1293"/>
        <v>0</v>
      </c>
      <c r="AM2191" s="11">
        <f t="shared" si="1293"/>
        <v>0</v>
      </c>
      <c r="AN2191" s="11">
        <f t="shared" si="1293"/>
        <v>0</v>
      </c>
      <c r="AO2191" s="11">
        <f t="shared" si="1292"/>
        <v>0</v>
      </c>
      <c r="AP2191" s="11">
        <f t="shared" si="1292"/>
        <v>0</v>
      </c>
      <c r="AQ2191" s="11">
        <f t="shared" si="1292"/>
        <v>0</v>
      </c>
      <c r="AR2191" s="11">
        <f t="shared" si="1292"/>
        <v>0</v>
      </c>
      <c r="AS2191" s="11">
        <f t="shared" si="1292"/>
        <v>0</v>
      </c>
      <c r="AT2191" s="11">
        <f t="shared" si="1292"/>
        <v>0</v>
      </c>
      <c r="AU2191" s="11">
        <f t="shared" si="1292"/>
        <v>0</v>
      </c>
      <c r="AV2191" s="11">
        <f t="shared" si="1292"/>
        <v>18006923.076923076</v>
      </c>
      <c r="AW2191" s="11">
        <f t="shared" si="1292"/>
        <v>0</v>
      </c>
      <c r="AX2191" s="11">
        <f t="shared" si="1292"/>
        <v>0</v>
      </c>
      <c r="AY2191" s="11">
        <f t="shared" si="1292"/>
        <v>29913.274122871833</v>
      </c>
      <c r="AZ2191" s="11">
        <f t="shared" si="1292"/>
        <v>1</v>
      </c>
      <c r="BA2191" s="11">
        <f t="shared" si="1292"/>
        <v>1</v>
      </c>
      <c r="BB2191" s="11">
        <f t="shared" si="1292"/>
        <v>1</v>
      </c>
      <c r="BC2191" s="11">
        <f t="shared" si="1292"/>
        <v>1</v>
      </c>
      <c r="BD2191" s="11">
        <f t="shared" si="1292"/>
        <v>1</v>
      </c>
      <c r="BE2191" s="11">
        <f t="shared" si="1294"/>
        <v>1</v>
      </c>
      <c r="BF2191" s="15" t="str">
        <f t="shared" si="1260"/>
        <v>EN 10210</v>
      </c>
      <c r="BG2191" s="42">
        <v>40.82</v>
      </c>
      <c r="BH2191" s="17">
        <f t="shared" si="1261"/>
        <v>180</v>
      </c>
      <c r="BI2191" s="17">
        <f t="shared" si="1262"/>
        <v>100</v>
      </c>
      <c r="BK2191" s="17">
        <f t="shared" si="1263"/>
        <v>10</v>
      </c>
      <c r="BM2191" s="17">
        <f t="shared" si="1291"/>
        <v>15</v>
      </c>
      <c r="BX2191" s="18">
        <f t="shared" si="1264"/>
        <v>5249.3361431346411</v>
      </c>
      <c r="BY2191" s="42">
        <v>0.56000000000000005</v>
      </c>
      <c r="BZ2191" s="43">
        <f t="shared" si="1265"/>
        <v>13.589828822666167</v>
      </c>
      <c r="CA2191" s="18">
        <f t="shared" si="1266"/>
        <v>18594660.293455217</v>
      </c>
      <c r="CB2191" s="18">
        <f t="shared" si="1267"/>
        <v>206607.33659394685</v>
      </c>
      <c r="CC2191" s="18">
        <f t="shared" si="1268"/>
        <v>267514.74232666794</v>
      </c>
      <c r="CD2191" s="25">
        <f t="shared" si="1269"/>
        <v>1.2947978844160055</v>
      </c>
      <c r="CE2191" s="26">
        <f t="shared" si="1270"/>
        <v>59.517123371419608</v>
      </c>
      <c r="CF2191" s="18">
        <f t="shared" si="1271"/>
        <v>3856.6370614359175</v>
      </c>
      <c r="CG2191" s="18">
        <f t="shared" si="1272"/>
        <v>2256.6370614359175</v>
      </c>
      <c r="CH2191" s="18">
        <f t="shared" si="1273"/>
        <v>7364100.2056192467</v>
      </c>
      <c r="CI2191" s="18">
        <f t="shared" si="1274"/>
        <v>147282.00411238492</v>
      </c>
      <c r="CJ2191" s="18">
        <f t="shared" si="1275"/>
        <v>177249.25986923126</v>
      </c>
      <c r="CK2191" s="25">
        <f t="shared" si="1276"/>
        <v>1.2034685495858648</v>
      </c>
      <c r="CL2191" s="26">
        <f t="shared" si="1277"/>
        <v>37.454814697047944</v>
      </c>
      <c r="CZ2191" s="18">
        <f t="shared" si="1278"/>
        <v>18006923.076923076</v>
      </c>
      <c r="DC2191" s="18">
        <f t="shared" si="1279"/>
        <v>29913.274122871833</v>
      </c>
      <c r="DD2191" s="17">
        <f t="shared" si="1280"/>
        <v>1</v>
      </c>
      <c r="DE2191" s="17">
        <f t="shared" si="1281"/>
        <v>1</v>
      </c>
      <c r="DF2191" s="17">
        <f t="shared" si="1282"/>
        <v>1</v>
      </c>
      <c r="DG2191" s="17">
        <f t="shared" si="1283"/>
        <v>1</v>
      </c>
      <c r="DH2191" s="17">
        <f t="shared" si="1284"/>
        <v>1</v>
      </c>
      <c r="DI2191" s="17">
        <f t="shared" si="1285"/>
        <v>1</v>
      </c>
      <c r="DJ2191" s="20" t="s">
        <v>1879</v>
      </c>
    </row>
    <row r="2192" spans="1:114" x14ac:dyDescent="0.2">
      <c r="A2192" s="15" t="s">
        <v>105</v>
      </c>
      <c r="B2192" s="10" t="s">
        <v>2287</v>
      </c>
      <c r="C2192" s="11">
        <f t="shared" si="1257"/>
        <v>44.556600000000003</v>
      </c>
      <c r="D2192" s="11">
        <f t="shared" si="1296"/>
        <v>180</v>
      </c>
      <c r="E2192" s="11">
        <f t="shared" si="1296"/>
        <v>100</v>
      </c>
      <c r="F2192" s="11">
        <f t="shared" si="1296"/>
        <v>0</v>
      </c>
      <c r="G2192" s="11">
        <f t="shared" si="1296"/>
        <v>11</v>
      </c>
      <c r="H2192" s="11">
        <f t="shared" si="1296"/>
        <v>0</v>
      </c>
      <c r="I2192" s="11">
        <f t="shared" si="1296"/>
        <v>22</v>
      </c>
      <c r="J2192" s="11">
        <f t="shared" si="1296"/>
        <v>0</v>
      </c>
      <c r="K2192" s="11">
        <f t="shared" si="1296"/>
        <v>0</v>
      </c>
      <c r="L2192" s="11">
        <f t="shared" si="1295"/>
        <v>0</v>
      </c>
      <c r="M2192" s="11">
        <f t="shared" si="1295"/>
        <v>0</v>
      </c>
      <c r="N2192" s="11">
        <f t="shared" si="1295"/>
        <v>0</v>
      </c>
      <c r="O2192" s="11">
        <f t="shared" si="1295"/>
        <v>0</v>
      </c>
      <c r="P2192" s="11">
        <f t="shared" si="1295"/>
        <v>0</v>
      </c>
      <c r="Q2192" s="11">
        <f t="shared" si="1295"/>
        <v>0</v>
      </c>
      <c r="R2192" s="11">
        <f t="shared" si="1295"/>
        <v>0</v>
      </c>
      <c r="S2192" s="11">
        <f t="shared" si="1295"/>
        <v>0</v>
      </c>
      <c r="T2192" s="11">
        <f t="shared" si="1297"/>
        <v>6297.0616886749194</v>
      </c>
      <c r="U2192" s="40">
        <f t="shared" si="1258"/>
        <v>0.56000000000000005</v>
      </c>
      <c r="V2192" s="11">
        <f t="shared" si="1290"/>
        <v>11.32870903045669</v>
      </c>
      <c r="W2192" s="11">
        <f t="shared" si="1290"/>
        <v>18831233.168068469</v>
      </c>
      <c r="X2192" s="11">
        <f t="shared" si="1290"/>
        <v>209235.92408964966</v>
      </c>
      <c r="Y2192" s="11">
        <f t="shared" si="1290"/>
        <v>276740.48932571063</v>
      </c>
      <c r="Z2192" s="11">
        <f t="shared" si="1290"/>
        <v>1.3226241647067156</v>
      </c>
      <c r="AA2192" s="11">
        <f t="shared" si="1290"/>
        <v>54.685275763404967</v>
      </c>
      <c r="AB2192" s="11">
        <f t="shared" si="1290"/>
        <v>4408.6635554218246</v>
      </c>
      <c r="AC2192" s="11">
        <f t="shared" si="1290"/>
        <v>2648.6635554218246</v>
      </c>
      <c r="AD2192" s="11">
        <f t="shared" si="1290"/>
        <v>7506975.7106865402</v>
      </c>
      <c r="AE2192" s="11">
        <f t="shared" si="1290"/>
        <v>150139.51421373081</v>
      </c>
      <c r="AF2192" s="11">
        <f t="shared" si="1298"/>
        <v>183993.94710883769</v>
      </c>
      <c r="AG2192" s="11">
        <f t="shared" si="1298"/>
        <v>1.2254864954932081</v>
      </c>
      <c r="AH2192" s="11">
        <f t="shared" si="1298"/>
        <v>34.527372595414057</v>
      </c>
      <c r="AI2192" s="11">
        <f t="shared" si="1298"/>
        <v>0</v>
      </c>
      <c r="AJ2192" s="11">
        <f t="shared" si="1298"/>
        <v>0</v>
      </c>
      <c r="AK2192" s="11">
        <f t="shared" si="1293"/>
        <v>0</v>
      </c>
      <c r="AL2192" s="11">
        <f t="shared" si="1293"/>
        <v>0</v>
      </c>
      <c r="AM2192" s="11">
        <f t="shared" si="1293"/>
        <v>0</v>
      </c>
      <c r="AN2192" s="11">
        <f t="shared" si="1293"/>
        <v>0</v>
      </c>
      <c r="AO2192" s="11">
        <f t="shared" si="1292"/>
        <v>0</v>
      </c>
      <c r="AP2192" s="11">
        <f t="shared" si="1292"/>
        <v>0</v>
      </c>
      <c r="AQ2192" s="11">
        <f t="shared" si="1292"/>
        <v>0</v>
      </c>
      <c r="AR2192" s="11">
        <f t="shared" si="1292"/>
        <v>0</v>
      </c>
      <c r="AS2192" s="11">
        <f t="shared" si="1292"/>
        <v>0</v>
      </c>
      <c r="AT2192" s="11">
        <f t="shared" si="1292"/>
        <v>0</v>
      </c>
      <c r="AU2192" s="11">
        <f t="shared" si="1292"/>
        <v>0</v>
      </c>
      <c r="AV2192" s="11">
        <f t="shared" si="1292"/>
        <v>19291073.573643412</v>
      </c>
      <c r="AW2192" s="11">
        <f t="shared" si="1292"/>
        <v>0</v>
      </c>
      <c r="AX2192" s="11">
        <f t="shared" si="1292"/>
        <v>0</v>
      </c>
      <c r="AY2192" s="11">
        <f t="shared" si="1292"/>
        <v>28783.658888554564</v>
      </c>
      <c r="AZ2192" s="11">
        <f t="shared" si="1292"/>
        <v>1</v>
      </c>
      <c r="BA2192" s="11">
        <f t="shared" si="1292"/>
        <v>1</v>
      </c>
      <c r="BB2192" s="11">
        <f t="shared" si="1292"/>
        <v>1</v>
      </c>
      <c r="BC2192" s="11">
        <f t="shared" si="1292"/>
        <v>1</v>
      </c>
      <c r="BD2192" s="11">
        <f t="shared" ref="BD2192:BE2255" si="1299">IF($A2192="x",DH2192,"")</f>
        <v>1</v>
      </c>
      <c r="BE2192" s="11">
        <f t="shared" si="1294"/>
        <v>1</v>
      </c>
      <c r="BF2192" s="15" t="str">
        <f t="shared" si="1260"/>
        <v>EN 10210</v>
      </c>
      <c r="BG2192" s="42">
        <v>44.556600000000003</v>
      </c>
      <c r="BH2192" s="17">
        <f t="shared" si="1261"/>
        <v>180</v>
      </c>
      <c r="BI2192" s="17">
        <f t="shared" si="1262"/>
        <v>100</v>
      </c>
      <c r="BK2192" s="17">
        <f t="shared" si="1263"/>
        <v>11</v>
      </c>
      <c r="BM2192" s="17">
        <f t="shared" si="1291"/>
        <v>22</v>
      </c>
      <c r="BX2192" s="18">
        <f t="shared" si="1264"/>
        <v>6297.0616886749194</v>
      </c>
      <c r="BY2192" s="42">
        <v>0.56000000000000005</v>
      </c>
      <c r="BZ2192" s="43">
        <f t="shared" si="1265"/>
        <v>11.32870903045669</v>
      </c>
      <c r="CA2192" s="18">
        <f t="shared" si="1266"/>
        <v>18831233.168068469</v>
      </c>
      <c r="CB2192" s="18">
        <f t="shared" si="1267"/>
        <v>209235.92408964966</v>
      </c>
      <c r="CC2192" s="18">
        <f t="shared" si="1268"/>
        <v>276740.48932571063</v>
      </c>
      <c r="CD2192" s="25">
        <f t="shared" si="1269"/>
        <v>1.3226241647067156</v>
      </c>
      <c r="CE2192" s="26">
        <f t="shared" si="1270"/>
        <v>54.685275763404967</v>
      </c>
      <c r="CF2192" s="18">
        <f t="shared" si="1271"/>
        <v>4408.6635554218246</v>
      </c>
      <c r="CG2192" s="18">
        <f t="shared" si="1272"/>
        <v>2648.6635554218246</v>
      </c>
      <c r="CH2192" s="18">
        <f t="shared" si="1273"/>
        <v>7506975.7106865402</v>
      </c>
      <c r="CI2192" s="18">
        <f t="shared" si="1274"/>
        <v>150139.51421373081</v>
      </c>
      <c r="CJ2192" s="18">
        <f t="shared" si="1275"/>
        <v>183993.94710883769</v>
      </c>
      <c r="CK2192" s="25">
        <f t="shared" si="1276"/>
        <v>1.2254864954932081</v>
      </c>
      <c r="CL2192" s="26">
        <f t="shared" si="1277"/>
        <v>34.527372595414057</v>
      </c>
      <c r="CZ2192" s="18">
        <f t="shared" si="1278"/>
        <v>19291073.573643412</v>
      </c>
      <c r="DC2192" s="18">
        <f t="shared" si="1279"/>
        <v>28783.658888554564</v>
      </c>
      <c r="DD2192" s="17">
        <f t="shared" si="1280"/>
        <v>1</v>
      </c>
      <c r="DE2192" s="17">
        <f t="shared" si="1281"/>
        <v>1</v>
      </c>
      <c r="DF2192" s="17">
        <f t="shared" si="1282"/>
        <v>1</v>
      </c>
      <c r="DG2192" s="17">
        <f t="shared" si="1283"/>
        <v>1</v>
      </c>
      <c r="DH2192" s="17">
        <f t="shared" si="1284"/>
        <v>1</v>
      </c>
      <c r="DI2192" s="17">
        <f t="shared" si="1285"/>
        <v>1</v>
      </c>
      <c r="DJ2192" s="20" t="s">
        <v>1879</v>
      </c>
    </row>
    <row r="2193" spans="1:114" x14ac:dyDescent="0.2">
      <c r="A2193" s="15" t="s">
        <v>105</v>
      </c>
      <c r="B2193" s="10" t="s">
        <v>2288</v>
      </c>
      <c r="C2193" s="11">
        <f t="shared" si="1257"/>
        <v>50.043750000000003</v>
      </c>
      <c r="D2193" s="11">
        <f t="shared" si="1296"/>
        <v>180</v>
      </c>
      <c r="E2193" s="11">
        <f t="shared" si="1296"/>
        <v>100</v>
      </c>
      <c r="F2193" s="11">
        <f t="shared" si="1296"/>
        <v>0</v>
      </c>
      <c r="G2193" s="11">
        <f t="shared" si="1296"/>
        <v>12.5</v>
      </c>
      <c r="H2193" s="11">
        <f t="shared" si="1296"/>
        <v>0</v>
      </c>
      <c r="I2193" s="11">
        <f t="shared" si="1296"/>
        <v>25</v>
      </c>
      <c r="J2193" s="11">
        <f t="shared" si="1296"/>
        <v>0</v>
      </c>
      <c r="K2193" s="11">
        <f t="shared" si="1296"/>
        <v>0</v>
      </c>
      <c r="L2193" s="11">
        <f t="shared" si="1295"/>
        <v>0</v>
      </c>
      <c r="M2193" s="11">
        <f t="shared" si="1295"/>
        <v>0</v>
      </c>
      <c r="N2193" s="11">
        <f t="shared" si="1295"/>
        <v>0</v>
      </c>
      <c r="O2193" s="11">
        <f t="shared" si="1295"/>
        <v>0</v>
      </c>
      <c r="P2193" s="11">
        <f t="shared" si="1295"/>
        <v>0</v>
      </c>
      <c r="Q2193" s="11">
        <f t="shared" si="1295"/>
        <v>0</v>
      </c>
      <c r="R2193" s="11">
        <f t="shared" si="1295"/>
        <v>0</v>
      </c>
      <c r="S2193" s="11">
        <f t="shared" si="1295"/>
        <v>0</v>
      </c>
      <c r="T2193" s="11">
        <f t="shared" si="1297"/>
        <v>7176.9908169872415</v>
      </c>
      <c r="U2193" s="40">
        <f t="shared" si="1258"/>
        <v>0.56000000000000005</v>
      </c>
      <c r="V2193" s="11">
        <f t="shared" si="1290"/>
        <v>9.9397618635633851</v>
      </c>
      <c r="W2193" s="11">
        <f t="shared" si="1290"/>
        <v>20010172.998066097</v>
      </c>
      <c r="X2193" s="11">
        <f t="shared" si="1290"/>
        <v>222335.25553406775</v>
      </c>
      <c r="Y2193" s="11">
        <f t="shared" si="1290"/>
        <v>299583.55284906056</v>
      </c>
      <c r="Z2193" s="11">
        <f t="shared" si="1290"/>
        <v>1.3474406122836253</v>
      </c>
      <c r="AA2193" s="11">
        <f t="shared" si="1290"/>
        <v>52.802468530438361</v>
      </c>
      <c r="AB2193" s="11">
        <f t="shared" si="1290"/>
        <v>5079.3692606170262</v>
      </c>
      <c r="AC2193" s="11">
        <f t="shared" si="1290"/>
        <v>3079.3692606170262</v>
      </c>
      <c r="AD2193" s="11">
        <f t="shared" si="1290"/>
        <v>7957979.587128493</v>
      </c>
      <c r="AE2193" s="11">
        <f t="shared" si="1290"/>
        <v>159159.59174256987</v>
      </c>
      <c r="AF2193" s="11">
        <f t="shared" si="1298"/>
        <v>198908.78242437949</v>
      </c>
      <c r="AG2193" s="11">
        <f t="shared" si="1298"/>
        <v>1.2497442362512547</v>
      </c>
      <c r="AH2193" s="11">
        <f t="shared" si="1298"/>
        <v>33.298925143194829</v>
      </c>
      <c r="AI2193" s="11">
        <f t="shared" si="1298"/>
        <v>0</v>
      </c>
      <c r="AJ2193" s="11">
        <f t="shared" si="1298"/>
        <v>0</v>
      </c>
      <c r="AK2193" s="11">
        <f t="shared" si="1293"/>
        <v>0</v>
      </c>
      <c r="AL2193" s="11">
        <f t="shared" si="1293"/>
        <v>0</v>
      </c>
      <c r="AM2193" s="11">
        <f t="shared" si="1293"/>
        <v>0</v>
      </c>
      <c r="AN2193" s="11">
        <f t="shared" si="1293"/>
        <v>0</v>
      </c>
      <c r="AO2193" s="11">
        <f t="shared" si="1293"/>
        <v>0</v>
      </c>
      <c r="AP2193" s="11">
        <f t="shared" si="1293"/>
        <v>0</v>
      </c>
      <c r="AQ2193" s="11">
        <f t="shared" si="1293"/>
        <v>0</v>
      </c>
      <c r="AR2193" s="11">
        <f t="shared" si="1293"/>
        <v>0</v>
      </c>
      <c r="AS2193" s="11">
        <f t="shared" si="1293"/>
        <v>0</v>
      </c>
      <c r="AT2193" s="11">
        <f t="shared" si="1293"/>
        <v>0</v>
      </c>
      <c r="AU2193" s="11">
        <f t="shared" si="1293"/>
        <v>0</v>
      </c>
      <c r="AV2193" s="11">
        <f t="shared" si="1293"/>
        <v>21059378.829656862</v>
      </c>
      <c r="AW2193" s="11">
        <f t="shared" si="1293"/>
        <v>0</v>
      </c>
      <c r="AX2193" s="11">
        <f t="shared" si="1293"/>
        <v>0</v>
      </c>
      <c r="AY2193" s="11">
        <f t="shared" si="1293"/>
        <v>27635.923151542564</v>
      </c>
      <c r="AZ2193" s="11">
        <f t="shared" si="1293"/>
        <v>1</v>
      </c>
      <c r="BA2193" s="11">
        <f t="shared" ref="BA2193:BE2256" si="1300">IF($A2193="x",DE2193,"")</f>
        <v>1</v>
      </c>
      <c r="BB2193" s="11">
        <f t="shared" si="1300"/>
        <v>1</v>
      </c>
      <c r="BC2193" s="11">
        <f t="shared" si="1300"/>
        <v>1</v>
      </c>
      <c r="BD2193" s="11">
        <f t="shared" si="1299"/>
        <v>1</v>
      </c>
      <c r="BE2193" s="11">
        <f t="shared" si="1294"/>
        <v>1</v>
      </c>
      <c r="BF2193" s="15" t="str">
        <f t="shared" si="1260"/>
        <v>EN 10210</v>
      </c>
      <c r="BG2193" s="42">
        <v>50.043750000000003</v>
      </c>
      <c r="BH2193" s="17">
        <f t="shared" si="1261"/>
        <v>180</v>
      </c>
      <c r="BI2193" s="17">
        <f t="shared" si="1262"/>
        <v>100</v>
      </c>
      <c r="BK2193" s="17">
        <f t="shared" si="1263"/>
        <v>12.5</v>
      </c>
      <c r="BM2193" s="17">
        <f t="shared" si="1291"/>
        <v>25</v>
      </c>
      <c r="BX2193" s="18">
        <f t="shared" si="1264"/>
        <v>7176.9908169872415</v>
      </c>
      <c r="BY2193" s="42">
        <v>0.56000000000000005</v>
      </c>
      <c r="BZ2193" s="43">
        <f t="shared" si="1265"/>
        <v>9.9397618635633851</v>
      </c>
      <c r="CA2193" s="18">
        <f t="shared" si="1266"/>
        <v>20010172.998066097</v>
      </c>
      <c r="CB2193" s="18">
        <f t="shared" si="1267"/>
        <v>222335.25553406775</v>
      </c>
      <c r="CC2193" s="18">
        <f t="shared" si="1268"/>
        <v>299583.55284906056</v>
      </c>
      <c r="CD2193" s="25">
        <f t="shared" si="1269"/>
        <v>1.3474406122836253</v>
      </c>
      <c r="CE2193" s="26">
        <f t="shared" si="1270"/>
        <v>52.802468530438361</v>
      </c>
      <c r="CF2193" s="18">
        <f t="shared" si="1271"/>
        <v>5079.3692606170262</v>
      </c>
      <c r="CG2193" s="18">
        <f t="shared" si="1272"/>
        <v>3079.3692606170262</v>
      </c>
      <c r="CH2193" s="18">
        <f t="shared" si="1273"/>
        <v>7957979.587128493</v>
      </c>
      <c r="CI2193" s="18">
        <f t="shared" si="1274"/>
        <v>159159.59174256987</v>
      </c>
      <c r="CJ2193" s="18">
        <f t="shared" si="1275"/>
        <v>198908.78242437949</v>
      </c>
      <c r="CK2193" s="25">
        <f t="shared" si="1276"/>
        <v>1.2497442362512547</v>
      </c>
      <c r="CL2193" s="26">
        <f t="shared" si="1277"/>
        <v>33.298925143194829</v>
      </c>
      <c r="CZ2193" s="18">
        <f t="shared" si="1278"/>
        <v>21059378.829656862</v>
      </c>
      <c r="DC2193" s="18">
        <f t="shared" si="1279"/>
        <v>27635.923151542564</v>
      </c>
      <c r="DD2193" s="17">
        <f t="shared" si="1280"/>
        <v>1</v>
      </c>
      <c r="DE2193" s="17">
        <f t="shared" si="1281"/>
        <v>1</v>
      </c>
      <c r="DF2193" s="17">
        <f t="shared" si="1282"/>
        <v>1</v>
      </c>
      <c r="DG2193" s="17">
        <f t="shared" si="1283"/>
        <v>1</v>
      </c>
      <c r="DH2193" s="17">
        <f t="shared" si="1284"/>
        <v>1</v>
      </c>
      <c r="DI2193" s="17">
        <f t="shared" si="1285"/>
        <v>1</v>
      </c>
      <c r="DJ2193" s="20" t="s">
        <v>1879</v>
      </c>
    </row>
    <row r="2194" spans="1:114" x14ac:dyDescent="0.2">
      <c r="A2194" s="15" t="s">
        <v>105</v>
      </c>
      <c r="B2194" s="10" t="s">
        <v>2289</v>
      </c>
      <c r="C2194" s="11">
        <f t="shared" ref="C2194:C2257" si="1301">IF(A2194="x",BG2194*$C$4,0)</f>
        <v>56.091704000000007</v>
      </c>
      <c r="D2194" s="11">
        <f t="shared" si="1296"/>
        <v>180</v>
      </c>
      <c r="E2194" s="11">
        <f t="shared" si="1296"/>
        <v>100</v>
      </c>
      <c r="F2194" s="11">
        <f t="shared" si="1296"/>
        <v>0</v>
      </c>
      <c r="G2194" s="11">
        <f t="shared" si="1296"/>
        <v>14.2</v>
      </c>
      <c r="H2194" s="11">
        <f t="shared" si="1296"/>
        <v>0</v>
      </c>
      <c r="I2194" s="11">
        <f t="shared" si="1296"/>
        <v>28.4</v>
      </c>
      <c r="J2194" s="11">
        <f t="shared" si="1296"/>
        <v>0</v>
      </c>
      <c r="K2194" s="11">
        <f t="shared" si="1296"/>
        <v>0</v>
      </c>
      <c r="L2194" s="11">
        <f t="shared" si="1295"/>
        <v>0</v>
      </c>
      <c r="M2194" s="11">
        <f t="shared" si="1295"/>
        <v>0</v>
      </c>
      <c r="N2194" s="11">
        <f t="shared" si="1295"/>
        <v>0</v>
      </c>
      <c r="O2194" s="11">
        <f t="shared" si="1295"/>
        <v>0</v>
      </c>
      <c r="P2194" s="11">
        <f t="shared" si="1295"/>
        <v>0</v>
      </c>
      <c r="Q2194" s="11">
        <f t="shared" si="1295"/>
        <v>0</v>
      </c>
      <c r="R2194" s="11">
        <f t="shared" si="1295"/>
        <v>0</v>
      </c>
      <c r="S2194" s="11">
        <f t="shared" si="1295"/>
        <v>0</v>
      </c>
      <c r="T2194" s="11">
        <f t="shared" si="1297"/>
        <v>8180.4059413587656</v>
      </c>
      <c r="U2194" s="40">
        <f t="shared" ref="U2194:U2257" si="1302">IF(A2194="x",BY2194*$U$4,0)</f>
        <v>0.56000000000000005</v>
      </c>
      <c r="V2194" s="11">
        <f t="shared" si="1290"/>
        <v>8.7205427370252533</v>
      </c>
      <c r="W2194" s="11">
        <f t="shared" si="1290"/>
        <v>20980424.441440329</v>
      </c>
      <c r="X2194" s="11">
        <f t="shared" si="1290"/>
        <v>233115.82712711475</v>
      </c>
      <c r="Y2194" s="11">
        <f t="shared" si="1290"/>
        <v>321321.70734608674</v>
      </c>
      <c r="Z2194" s="11">
        <f t="shared" si="1290"/>
        <v>1.3783779132717342</v>
      </c>
      <c r="AA2194" s="11">
        <f t="shared" si="1290"/>
        <v>50.643032955162532</v>
      </c>
      <c r="AB2194" s="11">
        <f t="shared" si="1290"/>
        <v>5859.6737133492279</v>
      </c>
      <c r="AC2194" s="11">
        <f t="shared" si="1290"/>
        <v>3587.6737133492284</v>
      </c>
      <c r="AD2194" s="11">
        <f t="shared" si="1290"/>
        <v>8330533.1551121511</v>
      </c>
      <c r="AE2194" s="11">
        <f t="shared" si="1290"/>
        <v>166610.66310224301</v>
      </c>
      <c r="AF2194" s="11">
        <f t="shared" si="1298"/>
        <v>213030.75881211759</v>
      </c>
      <c r="AG2194" s="11">
        <f t="shared" si="1298"/>
        <v>1.2786141945872229</v>
      </c>
      <c r="AH2194" s="11">
        <f t="shared" si="1298"/>
        <v>31.911628748408088</v>
      </c>
      <c r="AI2194" s="11">
        <f t="shared" si="1298"/>
        <v>0</v>
      </c>
      <c r="AJ2194" s="11">
        <f t="shared" si="1298"/>
        <v>0</v>
      </c>
      <c r="AK2194" s="11">
        <f t="shared" si="1293"/>
        <v>0</v>
      </c>
      <c r="AL2194" s="11">
        <f t="shared" si="1293"/>
        <v>0</v>
      </c>
      <c r="AM2194" s="11">
        <f t="shared" si="1293"/>
        <v>0</v>
      </c>
      <c r="AN2194" s="11">
        <f t="shared" si="1293"/>
        <v>0</v>
      </c>
      <c r="AO2194" s="11">
        <f t="shared" si="1293"/>
        <v>0</v>
      </c>
      <c r="AP2194" s="11">
        <f t="shared" si="1293"/>
        <v>0</v>
      </c>
      <c r="AQ2194" s="11">
        <f t="shared" si="1293"/>
        <v>0</v>
      </c>
      <c r="AR2194" s="11">
        <f t="shared" si="1293"/>
        <v>0</v>
      </c>
      <c r="AS2194" s="11">
        <f t="shared" si="1293"/>
        <v>0</v>
      </c>
      <c r="AT2194" s="11">
        <f t="shared" si="1293"/>
        <v>0</v>
      </c>
      <c r="AU2194" s="11">
        <f t="shared" si="1293"/>
        <v>0</v>
      </c>
      <c r="AV2194" s="11">
        <f t="shared" si="1293"/>
        <v>22842904.884072497</v>
      </c>
      <c r="AW2194" s="11">
        <f t="shared" si="1293"/>
        <v>0</v>
      </c>
      <c r="AX2194" s="11">
        <f t="shared" si="1293"/>
        <v>0</v>
      </c>
      <c r="AY2194" s="11">
        <f t="shared" si="1293"/>
        <v>26287.66428337308</v>
      </c>
      <c r="AZ2194" s="11">
        <f t="shared" si="1293"/>
        <v>1</v>
      </c>
      <c r="BA2194" s="11">
        <f t="shared" si="1300"/>
        <v>1</v>
      </c>
      <c r="BB2194" s="11">
        <f t="shared" si="1300"/>
        <v>1</v>
      </c>
      <c r="BC2194" s="11">
        <f t="shared" si="1300"/>
        <v>1</v>
      </c>
      <c r="BD2194" s="11">
        <f t="shared" si="1299"/>
        <v>1</v>
      </c>
      <c r="BE2194" s="11">
        <f t="shared" si="1294"/>
        <v>1</v>
      </c>
      <c r="BF2194" s="15" t="str">
        <f t="shared" ref="BF2194:BF2257" si="1303">IF(A2194="x",DJ2194,0)</f>
        <v>EN 10210</v>
      </c>
      <c r="BG2194" s="42">
        <v>56.091704000000007</v>
      </c>
      <c r="BH2194" s="17">
        <f t="shared" ref="BH2194:BH2257" si="1304">VALUE(MID(B2194,FIND(" ",B2194)+1,LEN(B2194)-LEN(BK2194)-FIND(" ",B2194)-1-LEN(BI2194)-1))</f>
        <v>180</v>
      </c>
      <c r="BI2194" s="17">
        <f t="shared" ref="BI2194:BI2257" si="1305">VALUE(MID(B2194,FIND("x",B2194)+1,LEN(B2194)-LEN(BK2194)-FIND("x",B2194)-1))</f>
        <v>100</v>
      </c>
      <c r="BK2194" s="17">
        <f t="shared" ref="BK2194:BK2257" si="1306">VALUE(MID(B2194,FIND("x",B2194,FIND("x",B2194)+1)+1,LEN(B2194)-FIND("x",B2194,FIND("x",B2194)+1)))</f>
        <v>14.2</v>
      </c>
      <c r="BM2194" s="17">
        <f t="shared" si="1291"/>
        <v>28.4</v>
      </c>
      <c r="BX2194" s="18">
        <f t="shared" ref="BX2194:BX2257" si="1307">2*BK2194*(BH2194+BI2194-4*(BM2194+BK2194))+PI()*((BM2194+BK2194)^2-BK2194^2)</f>
        <v>8180.4059413587656</v>
      </c>
      <c r="BY2194" s="42">
        <v>0.56000000000000005</v>
      </c>
      <c r="BZ2194" s="43">
        <f t="shared" ref="BZ2194:BZ2257" si="1308">BY2194/(BX2194*0.00000785)</f>
        <v>8.7205427370252533</v>
      </c>
      <c r="CA2194" s="18">
        <f t="shared" ref="CA2194:CA2257" si="1309">2*((1/12*BK2194*((BH2194-2*(BM2194+BK2194))^3))+((1/12*(BI2194-2*(BM2194+BK2194))*(BK2194^3))+((BI2194-2*(BM2194+BK2194))*BK2194*((BH2194-BK2194)/2)^2))+(((PI()/8-8/(9*PI()))*(BM2194+BK2194)^4)+(1/2*PI()*((BM2194+BK2194)^2)*((BH2194/2-BK2194-BM2194+(4/(3*PI())*(BM2194+BK2194)))^2)))-((PI()/8-8/(9*PI()))*((BM2194)^4))-(1/2*PI()*((BM2194)^2)*((BH2194/2-BK2194-BM2194+(4/(3*PI()))*(BM2194))^2)))</f>
        <v>20980424.441440329</v>
      </c>
      <c r="CB2194" s="18">
        <f t="shared" ref="CB2194:CB2257" si="1310">2*CA2194/BH2194</f>
        <v>233115.82712711475</v>
      </c>
      <c r="CC2194" s="18">
        <f t="shared" ref="CC2194:CC2257" si="1311">2*(BK2194*(BH2194/2-BM2194-BK2194)^2+(BI2194-2*(BM2194+BK2194))*BK2194*(BH2194/2-BK2194/2)+1/2*PI()*((BM2194+BK2194)^2)*(BH2194/2-(1-4/(3*PI()))*(BM2194+BK2194))-1/2*PI()*((BM2194)^2)*(BH2194/2-BK2194-(1-4/(3*PI()))*(BM2194)))</f>
        <v>321321.70734608674</v>
      </c>
      <c r="CD2194" s="25">
        <f t="shared" ref="CD2194:CD2257" si="1312">CC2194/CB2194</f>
        <v>1.3783779132717342</v>
      </c>
      <c r="CE2194" s="26">
        <f t="shared" ref="CE2194:CE2257" si="1313">SQRT(CA2194/BX2194)</f>
        <v>50.643032955162532</v>
      </c>
      <c r="CF2194" s="18">
        <f t="shared" ref="CF2194:CF2257" si="1314">2*BK2194*(BH2194-2*(BM2194+BK2194))+PI()*(BM2194+BK2194)^2-PI()*(BM2194)^2</f>
        <v>5859.6737133492279</v>
      </c>
      <c r="CG2194" s="18">
        <f t="shared" ref="CG2194:CG2257" si="1315">2*BK2194*(BI2194-2*(BM2194+BK2194))+PI()*(BM2194+BK2194)^2-PI()*(BM2194)^2</f>
        <v>3587.6737133492284</v>
      </c>
      <c r="CH2194" s="18">
        <f t="shared" ref="CH2194:CH2257" si="1316">2*((1/12*BK2194*((BI2194-2*(BM2194+BK2194))^3))+((1/12*(BH2194-2*(BM2194+BK2194))*(BK2194^3))+((BH2194-2*(BM2194+BK2194))*BK2194*((BI2194-BK2194)/2)^2))+(((PI()/8-8/(9*PI()))*(BM2194+BK2194)^4)+(1/2*PI()*((BM2194+BK2194)^2)*((BI2194/2-BK2194-BM2194+(4/(3*PI())*(BM2194+BK2194)))^2)))-((PI()/8-8/(9*PI()))*((BM2194)^4))-(1/2*PI()*((BM2194)^2)*((BI2194/2-BK2194-BM2194+(4/(3*PI()))*(BM2194))^2)))</f>
        <v>8330533.1551121511</v>
      </c>
      <c r="CI2194" s="18">
        <f t="shared" ref="CI2194:CI2257" si="1317">2*CH2194/BI2194</f>
        <v>166610.66310224301</v>
      </c>
      <c r="CJ2194" s="18">
        <f t="shared" ref="CJ2194:CJ2257" si="1318">2*(BK2194*(BI2194/2-BM2194-BK2194)^2+(BH2194-2*(BM2194+BK2194))*BK2194*(BI2194/2-BK2194/2)+1/2*PI()*((BM2194+BK2194)^2)*(BI2194/2-(1-4/(3*PI()))*(BM2194+BK2194))-1/2*PI()*((BM2194)^2)*(BI2194/2-BK2194-(1-4/(3*PI()))*(BM2194)))</f>
        <v>213030.75881211759</v>
      </c>
      <c r="CK2194" s="25">
        <f t="shared" ref="CK2194:CK2257" si="1319">CJ2194/CI2194</f>
        <v>1.2786141945872229</v>
      </c>
      <c r="CL2194" s="26">
        <f t="shared" ref="CL2194:CL2257" si="1320">SQRT(CH2194/BX2194)</f>
        <v>31.911628748408088</v>
      </c>
      <c r="CZ2194" s="18">
        <f t="shared" ref="CZ2194:CZ2257" si="1321">2*(BK2194^2)*((BI2194-BK2194)^2)*((BH2194-BK2194)^2)/(BI2194*BK2194+BH2194*BK2194-2*BK2194^2)</f>
        <v>22842904.884072497</v>
      </c>
      <c r="DC2194" s="18">
        <f t="shared" ref="DC2194:DC2257" si="1322">((BI2194-2*(BM2194+BK2194))*(BH2194-BK2194)+PI()*(BM2194+BK2194/2)^2+(BH2194-2*(BM2194+BK2194))*(BM2194+BK2194/2)*2)*2</f>
        <v>26287.66428337308</v>
      </c>
      <c r="DD2194" s="17">
        <f t="shared" ref="DD2194:DD2257" si="1323">IF(MAX((BH2194-2*(BM2194+BK2194))/BK2194,(BI2194-2*(BM2194+BK2194))/BK2194)&lt;=124*1,IF(MAX((BH2194-2*(BM2194+BK2194))/BK2194,(BI2194-2*(BM2194+BK2194))/BK2194)&lt;=83*1,IF(MAX((BH2194-2*(BM2194+BK2194))/BK2194,(BI2194-2*(BM2194+BK2194))/BK2194)&lt;=72*1,1,2),3),4)</f>
        <v>1</v>
      </c>
      <c r="DE2194" s="17">
        <f t="shared" ref="DE2194:DE2257" si="1324">IF(MAX((BH2194-2*(BM2194+BK2194))/BK2194,(BI2194-2*(BM2194+BK2194))/BK2194)&lt;=124*0.81,IF(MAX((BH2194-2*(BM2194+BK2194))/BK2194,(BI2194-2*(BM2194+BK2194))/BK2194)&lt;=83*0.81,IF(MAX((BH2194-2*(BM2194+BK2194))/BK2194,(BI2194-2*(BM2194+BK2194))/BK2194)&lt;=72*0.81,1,2),3),4)</f>
        <v>1</v>
      </c>
      <c r="DF2194" s="17">
        <f t="shared" ref="DF2194:DF2257" si="1325">IF(MAX((BH2194-2*(BM2194+BK2194))/BK2194,(BI2194-2*(BM2194+BK2194))/BK2194)&lt;=124*0.71,IF(MAX((BH2194-2*(BM2194+BK2194))/BK2194,(BI2194-2*(BM2194+BK2194))/BK2194)&lt;=83*0.71,IF(MAX((BH2194-2*(BM2194+BK2194))/BK2194,(BI2194-2*(BM2194+BK2194))/BK2194)&lt;=72*0.71,1,2),3),4)</f>
        <v>1</v>
      </c>
      <c r="DG2194" s="17">
        <f t="shared" ref="DG2194:DG2257" si="1326">IF(MAX((BH2194-2*(BM2194+BK2194))/BK2194,(BI2194-2*(BM2194+BK2194))/BK2194)&lt;=42*1,IF(MAX((BH2194-2*(BM2194+BK2194))/BK2194,(BI2194-2*(BM2194+BK2194))/BK2194)&lt;=38*1,IF(MAX((BH2194-2*(BM2194+BK2194))/BK2194,(BI2194-2*(BM2194+BK2194))/BK2194)&lt;=33*1,1,2),3),4)</f>
        <v>1</v>
      </c>
      <c r="DH2194" s="17">
        <f t="shared" ref="DH2194:DH2257" si="1327">IF(MAX((BH2194-2*(BM2194+BK2194))/BK2194,(BI2194-2*(BM2194+BK2194))/BK2194)&lt;=42*0.81,IF(MAX((BH2194-2*(BM2194+BK2194))/BK2194,(BI2194-2*(BM2194+BK2194))/BK2194)&lt;=38*0.81,IF(MAX((BH2194-2*(BM2194+BK2194))/BK2194,(BI2194-2*(BM2194+BK2194))/BK2194)&lt;=33*0.81,1,2),3),4)</f>
        <v>1</v>
      </c>
      <c r="DI2194" s="17">
        <f t="shared" ref="DI2194:DI2257" si="1328">IF(MAX((BH2194-2*(BM2194+BK2194))/BK2194,(BI2194-2*(BM2194+BK2194))/BK2194)&lt;=42*0.71,IF(MAX((BH2194-2*(BM2194+BK2194))/BK2194,(BI2194-2*(BM2194+BK2194))/BK2194)&lt;=38*0.71,IF(MAX((BH2194-2*(BM2194+BK2194))/BK2194,(BI2194-2*(BM2194+BK2194))/BK2194)&lt;=33*0.71,1,2),3),4)</f>
        <v>1</v>
      </c>
      <c r="DJ2194" s="20" t="s">
        <v>1879</v>
      </c>
    </row>
    <row r="2195" spans="1:114" x14ac:dyDescent="0.2">
      <c r="A2195" s="15" t="s">
        <v>105</v>
      </c>
      <c r="B2195" s="10" t="s">
        <v>2290</v>
      </c>
      <c r="C2195" s="11">
        <f t="shared" si="1301"/>
        <v>62.297600000000003</v>
      </c>
      <c r="D2195" s="11">
        <f t="shared" si="1296"/>
        <v>180</v>
      </c>
      <c r="E2195" s="11">
        <f t="shared" si="1296"/>
        <v>100</v>
      </c>
      <c r="F2195" s="11">
        <f t="shared" si="1296"/>
        <v>0</v>
      </c>
      <c r="G2195" s="11">
        <f t="shared" si="1296"/>
        <v>16</v>
      </c>
      <c r="H2195" s="11">
        <f t="shared" si="1296"/>
        <v>0</v>
      </c>
      <c r="I2195" s="11">
        <f t="shared" si="1296"/>
        <v>32</v>
      </c>
      <c r="J2195" s="11">
        <f t="shared" si="1296"/>
        <v>0</v>
      </c>
      <c r="K2195" s="11">
        <f t="shared" si="1296"/>
        <v>0</v>
      </c>
      <c r="L2195" s="11">
        <f t="shared" si="1295"/>
        <v>0</v>
      </c>
      <c r="M2195" s="11">
        <f t="shared" si="1295"/>
        <v>0</v>
      </c>
      <c r="N2195" s="11">
        <f t="shared" si="1295"/>
        <v>0</v>
      </c>
      <c r="O2195" s="11">
        <f t="shared" si="1295"/>
        <v>0</v>
      </c>
      <c r="P2195" s="11">
        <f t="shared" si="1295"/>
        <v>0</v>
      </c>
      <c r="Q2195" s="11">
        <f t="shared" si="1295"/>
        <v>0</v>
      </c>
      <c r="R2195" s="11">
        <f t="shared" si="1295"/>
        <v>0</v>
      </c>
      <c r="S2195" s="11">
        <f t="shared" si="1295"/>
        <v>0</v>
      </c>
      <c r="T2195" s="11">
        <f t="shared" si="1297"/>
        <v>9249.9817545518963</v>
      </c>
      <c r="U2195" s="40">
        <f t="shared" si="1302"/>
        <v>0.56000000000000005</v>
      </c>
      <c r="V2195" s="11">
        <f t="shared" si="1290"/>
        <v>7.7121859816349732</v>
      </c>
      <c r="W2195" s="11">
        <f t="shared" si="1290"/>
        <v>21599370.06342712</v>
      </c>
      <c r="X2195" s="11">
        <f t="shared" si="1290"/>
        <v>239993.00070474579</v>
      </c>
      <c r="Y2195" s="11">
        <f t="shared" si="1290"/>
        <v>339601.3543903206</v>
      </c>
      <c r="Z2195" s="11">
        <f t="shared" si="1290"/>
        <v>1.4150469113393818</v>
      </c>
      <c r="AA2195" s="11">
        <f t="shared" si="1290"/>
        <v>48.322578985068326</v>
      </c>
      <c r="AB2195" s="11">
        <f t="shared" si="1290"/>
        <v>6709.2385965949361</v>
      </c>
      <c r="AC2195" s="11">
        <f t="shared" si="1290"/>
        <v>4149.2385965949352</v>
      </c>
      <c r="AD2195" s="11">
        <f t="shared" si="1290"/>
        <v>8575963.4667533673</v>
      </c>
      <c r="AE2195" s="11">
        <f t="shared" si="1290"/>
        <v>171519.26933506734</v>
      </c>
      <c r="AF2195" s="11">
        <f t="shared" si="1298"/>
        <v>224831.81052652322</v>
      </c>
      <c r="AG2195" s="11">
        <f t="shared" si="1298"/>
        <v>1.3108253748872289</v>
      </c>
      <c r="AH2195" s="11">
        <f t="shared" si="1298"/>
        <v>30.448858999100427</v>
      </c>
      <c r="AI2195" s="11">
        <f t="shared" si="1298"/>
        <v>0</v>
      </c>
      <c r="AJ2195" s="11">
        <f t="shared" si="1298"/>
        <v>0</v>
      </c>
      <c r="AK2195" s="11">
        <f t="shared" si="1293"/>
        <v>0</v>
      </c>
      <c r="AL2195" s="11">
        <f t="shared" si="1293"/>
        <v>0</v>
      </c>
      <c r="AM2195" s="11">
        <f t="shared" si="1293"/>
        <v>0</v>
      </c>
      <c r="AN2195" s="11">
        <f t="shared" si="1293"/>
        <v>0</v>
      </c>
      <c r="AO2195" s="11">
        <f t="shared" si="1293"/>
        <v>0</v>
      </c>
      <c r="AP2195" s="11">
        <f t="shared" si="1293"/>
        <v>0</v>
      </c>
      <c r="AQ2195" s="11">
        <f t="shared" si="1293"/>
        <v>0</v>
      </c>
      <c r="AR2195" s="11">
        <f t="shared" si="1293"/>
        <v>0</v>
      </c>
      <c r="AS2195" s="11">
        <f t="shared" si="1293"/>
        <v>0</v>
      </c>
      <c r="AT2195" s="11">
        <f t="shared" si="1293"/>
        <v>0</v>
      </c>
      <c r="AU2195" s="11">
        <f t="shared" si="1293"/>
        <v>0</v>
      </c>
      <c r="AV2195" s="11">
        <f t="shared" si="1293"/>
        <v>24487506.580645163</v>
      </c>
      <c r="AW2195" s="11">
        <f t="shared" si="1293"/>
        <v>0</v>
      </c>
      <c r="AX2195" s="11">
        <f t="shared" si="1293"/>
        <v>0</v>
      </c>
      <c r="AY2195" s="11">
        <f t="shared" si="1293"/>
        <v>24805.09649148734</v>
      </c>
      <c r="AZ2195" s="11">
        <f t="shared" si="1293"/>
        <v>1</v>
      </c>
      <c r="BA2195" s="11">
        <f t="shared" si="1300"/>
        <v>1</v>
      </c>
      <c r="BB2195" s="11">
        <f t="shared" si="1300"/>
        <v>1</v>
      </c>
      <c r="BC2195" s="11">
        <f t="shared" si="1300"/>
        <v>1</v>
      </c>
      <c r="BD2195" s="11">
        <f t="shared" si="1299"/>
        <v>1</v>
      </c>
      <c r="BE2195" s="11">
        <f t="shared" si="1294"/>
        <v>1</v>
      </c>
      <c r="BF2195" s="15" t="str">
        <f t="shared" si="1303"/>
        <v>EN 10210</v>
      </c>
      <c r="BG2195" s="42">
        <v>62.297600000000003</v>
      </c>
      <c r="BH2195" s="17">
        <f t="shared" si="1304"/>
        <v>180</v>
      </c>
      <c r="BI2195" s="17">
        <f t="shared" si="1305"/>
        <v>100</v>
      </c>
      <c r="BK2195" s="17">
        <f t="shared" si="1306"/>
        <v>16</v>
      </c>
      <c r="BM2195" s="17">
        <f t="shared" si="1291"/>
        <v>32</v>
      </c>
      <c r="BX2195" s="18">
        <f t="shared" si="1307"/>
        <v>9249.9817545518963</v>
      </c>
      <c r="BY2195" s="42">
        <v>0.56000000000000005</v>
      </c>
      <c r="BZ2195" s="43">
        <f t="shared" si="1308"/>
        <v>7.7121859816349732</v>
      </c>
      <c r="CA2195" s="18">
        <f t="shared" si="1309"/>
        <v>21599370.06342712</v>
      </c>
      <c r="CB2195" s="18">
        <f t="shared" si="1310"/>
        <v>239993.00070474579</v>
      </c>
      <c r="CC2195" s="18">
        <f t="shared" si="1311"/>
        <v>339601.3543903206</v>
      </c>
      <c r="CD2195" s="25">
        <f t="shared" si="1312"/>
        <v>1.4150469113393818</v>
      </c>
      <c r="CE2195" s="26">
        <f t="shared" si="1313"/>
        <v>48.322578985068326</v>
      </c>
      <c r="CF2195" s="18">
        <f t="shared" si="1314"/>
        <v>6709.2385965949361</v>
      </c>
      <c r="CG2195" s="18">
        <f t="shared" si="1315"/>
        <v>4149.2385965949352</v>
      </c>
      <c r="CH2195" s="18">
        <f t="shared" si="1316"/>
        <v>8575963.4667533673</v>
      </c>
      <c r="CI2195" s="18">
        <f t="shared" si="1317"/>
        <v>171519.26933506734</v>
      </c>
      <c r="CJ2195" s="18">
        <f t="shared" si="1318"/>
        <v>224831.81052652322</v>
      </c>
      <c r="CK2195" s="25">
        <f t="shared" si="1319"/>
        <v>1.3108253748872289</v>
      </c>
      <c r="CL2195" s="26">
        <f t="shared" si="1320"/>
        <v>30.448858999100427</v>
      </c>
      <c r="CZ2195" s="18">
        <f t="shared" si="1321"/>
        <v>24487506.580645163</v>
      </c>
      <c r="DC2195" s="18">
        <f t="shared" si="1322"/>
        <v>24805.09649148734</v>
      </c>
      <c r="DD2195" s="17">
        <f t="shared" si="1323"/>
        <v>1</v>
      </c>
      <c r="DE2195" s="17">
        <f t="shared" si="1324"/>
        <v>1</v>
      </c>
      <c r="DF2195" s="17">
        <f t="shared" si="1325"/>
        <v>1</v>
      </c>
      <c r="DG2195" s="17">
        <f t="shared" si="1326"/>
        <v>1</v>
      </c>
      <c r="DH2195" s="17">
        <f t="shared" si="1327"/>
        <v>1</v>
      </c>
      <c r="DI2195" s="17">
        <f t="shared" si="1328"/>
        <v>1</v>
      </c>
      <c r="DJ2195" s="20" t="s">
        <v>1879</v>
      </c>
    </row>
    <row r="2196" spans="1:114" x14ac:dyDescent="0.2">
      <c r="A2196" s="15" t="s">
        <v>105</v>
      </c>
      <c r="B2196" s="10" t="s">
        <v>2291</v>
      </c>
      <c r="C2196" s="11">
        <f t="shared" si="1301"/>
        <v>67.313749999999999</v>
      </c>
      <c r="D2196" s="11">
        <f t="shared" si="1296"/>
        <v>180</v>
      </c>
      <c r="E2196" s="11">
        <f t="shared" si="1296"/>
        <v>100</v>
      </c>
      <c r="F2196" s="11">
        <f t="shared" si="1296"/>
        <v>0</v>
      </c>
      <c r="G2196" s="11">
        <f t="shared" si="1296"/>
        <v>17.5</v>
      </c>
      <c r="H2196" s="11">
        <f t="shared" si="1296"/>
        <v>0</v>
      </c>
      <c r="I2196" s="11">
        <f t="shared" si="1296"/>
        <v>35</v>
      </c>
      <c r="J2196" s="11">
        <f t="shared" si="1296"/>
        <v>0</v>
      </c>
      <c r="K2196" s="11">
        <f t="shared" si="1296"/>
        <v>0</v>
      </c>
      <c r="L2196" s="11">
        <f t="shared" si="1295"/>
        <v>0</v>
      </c>
      <c r="M2196" s="11">
        <f t="shared" si="1295"/>
        <v>0</v>
      </c>
      <c r="N2196" s="11">
        <f t="shared" si="1295"/>
        <v>0</v>
      </c>
      <c r="O2196" s="11">
        <f t="shared" si="1295"/>
        <v>0</v>
      </c>
      <c r="P2196" s="11">
        <f t="shared" si="1295"/>
        <v>0</v>
      </c>
      <c r="Q2196" s="11">
        <f t="shared" si="1295"/>
        <v>0</v>
      </c>
      <c r="R2196" s="11">
        <f t="shared" si="1295"/>
        <v>0</v>
      </c>
      <c r="S2196" s="11">
        <f t="shared" si="1295"/>
        <v>0</v>
      </c>
      <c r="T2196" s="11">
        <f t="shared" si="1297"/>
        <v>10146.902001294993</v>
      </c>
      <c r="U2196" s="40">
        <f t="shared" si="1302"/>
        <v>0.56000000000000005</v>
      </c>
      <c r="V2196" s="11">
        <f t="shared" si="1290"/>
        <v>7.0304788208982387</v>
      </c>
      <c r="W2196" s="11">
        <f t="shared" si="1290"/>
        <v>21806411.174469799</v>
      </c>
      <c r="X2196" s="11">
        <f t="shared" si="1290"/>
        <v>242293.45749410888</v>
      </c>
      <c r="Y2196" s="11">
        <f t="shared" si="1290"/>
        <v>351166.97398868471</v>
      </c>
      <c r="Z2196" s="11">
        <f t="shared" si="1290"/>
        <v>1.4493456720647233</v>
      </c>
      <c r="AA2196" s="11">
        <f t="shared" si="1290"/>
        <v>46.358071969857299</v>
      </c>
      <c r="AB2196" s="11">
        <f t="shared" si="1290"/>
        <v>7435.5637508093705</v>
      </c>
      <c r="AC2196" s="11">
        <f t="shared" si="1290"/>
        <v>4635.5637508093705</v>
      </c>
      <c r="AD2196" s="11">
        <f t="shared" si="1290"/>
        <v>8672455.2566700112</v>
      </c>
      <c r="AE2196" s="11">
        <f t="shared" si="1290"/>
        <v>173449.10513340021</v>
      </c>
      <c r="AF2196" s="11">
        <f t="shared" si="1298"/>
        <v>232244.42395630991</v>
      </c>
      <c r="AG2196" s="11">
        <f t="shared" si="1298"/>
        <v>1.3389773546406598</v>
      </c>
      <c r="AH2196" s="11">
        <f t="shared" si="1298"/>
        <v>29.235080966518144</v>
      </c>
      <c r="AI2196" s="11">
        <f t="shared" si="1298"/>
        <v>0</v>
      </c>
      <c r="AJ2196" s="11">
        <f t="shared" si="1298"/>
        <v>0</v>
      </c>
      <c r="AK2196" s="11">
        <f t="shared" si="1293"/>
        <v>0</v>
      </c>
      <c r="AL2196" s="11">
        <f t="shared" si="1293"/>
        <v>0</v>
      </c>
      <c r="AM2196" s="11">
        <f t="shared" si="1293"/>
        <v>0</v>
      </c>
      <c r="AN2196" s="11">
        <f t="shared" si="1293"/>
        <v>0</v>
      </c>
      <c r="AO2196" s="11">
        <f t="shared" si="1293"/>
        <v>0</v>
      </c>
      <c r="AP2196" s="11">
        <f t="shared" si="1293"/>
        <v>0</v>
      </c>
      <c r="AQ2196" s="11">
        <f t="shared" si="1293"/>
        <v>0</v>
      </c>
      <c r="AR2196" s="11">
        <f t="shared" si="1293"/>
        <v>0</v>
      </c>
      <c r="AS2196" s="11">
        <f t="shared" si="1293"/>
        <v>0</v>
      </c>
      <c r="AT2196" s="11">
        <f t="shared" si="1293"/>
        <v>0</v>
      </c>
      <c r="AU2196" s="11">
        <f t="shared" si="1293"/>
        <v>0</v>
      </c>
      <c r="AV2196" s="11">
        <f t="shared" si="1293"/>
        <v>25675362.723214287</v>
      </c>
      <c r="AW2196" s="11">
        <f t="shared" si="1293"/>
        <v>0</v>
      </c>
      <c r="AX2196" s="11">
        <f t="shared" si="1293"/>
        <v>0</v>
      </c>
      <c r="AY2196" s="11">
        <f t="shared" si="1293"/>
        <v>23526.409377023425</v>
      </c>
      <c r="AZ2196" s="11">
        <f t="shared" si="1293"/>
        <v>1</v>
      </c>
      <c r="BA2196" s="11">
        <f t="shared" si="1300"/>
        <v>1</v>
      </c>
      <c r="BB2196" s="11">
        <f t="shared" si="1300"/>
        <v>1</v>
      </c>
      <c r="BC2196" s="11">
        <f t="shared" si="1300"/>
        <v>1</v>
      </c>
      <c r="BD2196" s="11">
        <f t="shared" si="1299"/>
        <v>1</v>
      </c>
      <c r="BE2196" s="11">
        <f t="shared" si="1294"/>
        <v>1</v>
      </c>
      <c r="BF2196" s="15" t="str">
        <f t="shared" si="1303"/>
        <v>EN 10210</v>
      </c>
      <c r="BG2196" s="42">
        <v>67.313749999999999</v>
      </c>
      <c r="BH2196" s="17">
        <f t="shared" si="1304"/>
        <v>180</v>
      </c>
      <c r="BI2196" s="17">
        <f t="shared" si="1305"/>
        <v>100</v>
      </c>
      <c r="BK2196" s="17">
        <f t="shared" si="1306"/>
        <v>17.5</v>
      </c>
      <c r="BM2196" s="17">
        <f t="shared" si="1291"/>
        <v>35</v>
      </c>
      <c r="BX2196" s="18">
        <f t="shared" si="1307"/>
        <v>10146.902001294993</v>
      </c>
      <c r="BY2196" s="42">
        <v>0.56000000000000005</v>
      </c>
      <c r="BZ2196" s="43">
        <f t="shared" si="1308"/>
        <v>7.0304788208982387</v>
      </c>
      <c r="CA2196" s="18">
        <f t="shared" si="1309"/>
        <v>21806411.174469799</v>
      </c>
      <c r="CB2196" s="18">
        <f t="shared" si="1310"/>
        <v>242293.45749410888</v>
      </c>
      <c r="CC2196" s="18">
        <f t="shared" si="1311"/>
        <v>351166.97398868471</v>
      </c>
      <c r="CD2196" s="25">
        <f t="shared" si="1312"/>
        <v>1.4493456720647233</v>
      </c>
      <c r="CE2196" s="26">
        <f t="shared" si="1313"/>
        <v>46.358071969857299</v>
      </c>
      <c r="CF2196" s="18">
        <f t="shared" si="1314"/>
        <v>7435.5637508093705</v>
      </c>
      <c r="CG2196" s="18">
        <f t="shared" si="1315"/>
        <v>4635.5637508093705</v>
      </c>
      <c r="CH2196" s="18">
        <f t="shared" si="1316"/>
        <v>8672455.2566700112</v>
      </c>
      <c r="CI2196" s="18">
        <f t="shared" si="1317"/>
        <v>173449.10513340021</v>
      </c>
      <c r="CJ2196" s="18">
        <f t="shared" si="1318"/>
        <v>232244.42395630991</v>
      </c>
      <c r="CK2196" s="25">
        <f t="shared" si="1319"/>
        <v>1.3389773546406598</v>
      </c>
      <c r="CL2196" s="26">
        <f t="shared" si="1320"/>
        <v>29.235080966518144</v>
      </c>
      <c r="CZ2196" s="18">
        <f t="shared" si="1321"/>
        <v>25675362.723214287</v>
      </c>
      <c r="DC2196" s="18">
        <f t="shared" si="1322"/>
        <v>23526.409377023425</v>
      </c>
      <c r="DD2196" s="17">
        <f t="shared" si="1323"/>
        <v>1</v>
      </c>
      <c r="DE2196" s="17">
        <f t="shared" si="1324"/>
        <v>1</v>
      </c>
      <c r="DF2196" s="17">
        <f t="shared" si="1325"/>
        <v>1</v>
      </c>
      <c r="DG2196" s="17">
        <f t="shared" si="1326"/>
        <v>1</v>
      </c>
      <c r="DH2196" s="17">
        <f t="shared" si="1327"/>
        <v>1</v>
      </c>
      <c r="DI2196" s="17">
        <f t="shared" si="1328"/>
        <v>1</v>
      </c>
      <c r="DJ2196" s="20" t="s">
        <v>1879</v>
      </c>
    </row>
    <row r="2197" spans="1:114" x14ac:dyDescent="0.2">
      <c r="A2197" s="15" t="s">
        <v>105</v>
      </c>
      <c r="B2197" s="10" t="s">
        <v>2292</v>
      </c>
      <c r="C2197" s="11">
        <f t="shared" si="1301"/>
        <v>25.391296000000011</v>
      </c>
      <c r="D2197" s="11">
        <f t="shared" si="1296"/>
        <v>200</v>
      </c>
      <c r="E2197" s="11">
        <f t="shared" si="1296"/>
        <v>100</v>
      </c>
      <c r="F2197" s="11">
        <f t="shared" si="1296"/>
        <v>0</v>
      </c>
      <c r="G2197" s="11">
        <f t="shared" si="1296"/>
        <v>5.6</v>
      </c>
      <c r="H2197" s="11">
        <f t="shared" si="1296"/>
        <v>0</v>
      </c>
      <c r="I2197" s="11">
        <f t="shared" si="1296"/>
        <v>5.6</v>
      </c>
      <c r="J2197" s="11">
        <f t="shared" si="1296"/>
        <v>0</v>
      </c>
      <c r="K2197" s="11">
        <f t="shared" si="1296"/>
        <v>0</v>
      </c>
      <c r="L2197" s="11">
        <f t="shared" si="1295"/>
        <v>0</v>
      </c>
      <c r="M2197" s="11">
        <f t="shared" si="1295"/>
        <v>0</v>
      </c>
      <c r="N2197" s="11">
        <f t="shared" si="1295"/>
        <v>0</v>
      </c>
      <c r="O2197" s="11">
        <f t="shared" si="1295"/>
        <v>0</v>
      </c>
      <c r="P2197" s="11">
        <f t="shared" si="1295"/>
        <v>0</v>
      </c>
      <c r="Q2197" s="11">
        <f t="shared" si="1295"/>
        <v>0</v>
      </c>
      <c r="R2197" s="11">
        <f t="shared" si="1295"/>
        <v>0</v>
      </c>
      <c r="S2197" s="11">
        <f t="shared" si="1295"/>
        <v>0</v>
      </c>
      <c r="T2197" s="11">
        <f t="shared" si="1297"/>
        <v>3153.8010368497276</v>
      </c>
      <c r="U2197" s="40">
        <f t="shared" si="1302"/>
        <v>0.6</v>
      </c>
      <c r="V2197" s="11">
        <f t="shared" si="1290"/>
        <v>24.235238724969122</v>
      </c>
      <c r="W2197" s="11">
        <f t="shared" si="1290"/>
        <v>16075256.035327489</v>
      </c>
      <c r="X2197" s="11">
        <f t="shared" si="1290"/>
        <v>160752.56035327489</v>
      </c>
      <c r="Y2197" s="11">
        <f t="shared" si="1290"/>
        <v>200680.29473892247</v>
      </c>
      <c r="Z2197" s="11">
        <f t="shared" si="1290"/>
        <v>1.2483800836384884</v>
      </c>
      <c r="AA2197" s="11">
        <f t="shared" si="1290"/>
        <v>71.394014577695572</v>
      </c>
      <c r="AB2197" s="11">
        <f t="shared" si="1290"/>
        <v>2284.6810368497277</v>
      </c>
      <c r="AC2197" s="11">
        <f t="shared" si="1290"/>
        <v>1164.6810368497277</v>
      </c>
      <c r="AD2197" s="11">
        <f t="shared" si="1290"/>
        <v>5456503.5535595622</v>
      </c>
      <c r="AE2197" s="11">
        <f t="shared" si="1290"/>
        <v>109130.07107119124</v>
      </c>
      <c r="AF2197" s="11">
        <f t="shared" si="1298"/>
        <v>123854.24289643612</v>
      </c>
      <c r="AG2197" s="11">
        <f t="shared" si="1298"/>
        <v>1.1349231397058244</v>
      </c>
      <c r="AH2197" s="11">
        <f t="shared" si="1298"/>
        <v>41.594899123563273</v>
      </c>
      <c r="AI2197" s="11">
        <f t="shared" si="1298"/>
        <v>0</v>
      </c>
      <c r="AJ2197" s="11">
        <f t="shared" si="1298"/>
        <v>0</v>
      </c>
      <c r="AK2197" s="11">
        <f t="shared" si="1293"/>
        <v>0</v>
      </c>
      <c r="AL2197" s="11">
        <f t="shared" si="1293"/>
        <v>0</v>
      </c>
      <c r="AM2197" s="11">
        <f t="shared" si="1293"/>
        <v>0</v>
      </c>
      <c r="AN2197" s="11">
        <f t="shared" si="1293"/>
        <v>0</v>
      </c>
      <c r="AO2197" s="11">
        <f t="shared" si="1293"/>
        <v>0</v>
      </c>
      <c r="AP2197" s="11">
        <f t="shared" si="1293"/>
        <v>0</v>
      </c>
      <c r="AQ2197" s="11">
        <f t="shared" si="1293"/>
        <v>0</v>
      </c>
      <c r="AR2197" s="11">
        <f t="shared" si="1293"/>
        <v>0</v>
      </c>
      <c r="AS2197" s="11">
        <f t="shared" si="1293"/>
        <v>0</v>
      </c>
      <c r="AT2197" s="11">
        <f t="shared" si="1293"/>
        <v>0</v>
      </c>
      <c r="AU2197" s="11">
        <f t="shared" si="1293"/>
        <v>0</v>
      </c>
      <c r="AV2197" s="11">
        <f t="shared" si="1293"/>
        <v>13060426.021868143</v>
      </c>
      <c r="AW2197" s="11">
        <f t="shared" si="1293"/>
        <v>0</v>
      </c>
      <c r="AX2197" s="11">
        <f t="shared" si="1293"/>
        <v>0</v>
      </c>
      <c r="AY2197" s="11">
        <f t="shared" si="1293"/>
        <v>36581.581555274584</v>
      </c>
      <c r="AZ2197" s="11">
        <f t="shared" si="1293"/>
        <v>1</v>
      </c>
      <c r="BA2197" s="11">
        <f t="shared" si="1300"/>
        <v>1</v>
      </c>
      <c r="BB2197" s="11">
        <f t="shared" si="1300"/>
        <v>1</v>
      </c>
      <c r="BC2197" s="11">
        <f t="shared" si="1300"/>
        <v>1</v>
      </c>
      <c r="BD2197" s="11">
        <f t="shared" si="1299"/>
        <v>3</v>
      </c>
      <c r="BE2197" s="11">
        <f t="shared" si="1294"/>
        <v>4</v>
      </c>
      <c r="BF2197" s="15" t="str">
        <f t="shared" si="1303"/>
        <v>EN 10210</v>
      </c>
      <c r="BG2197" s="42">
        <v>25.391296000000011</v>
      </c>
      <c r="BH2197" s="17">
        <f t="shared" si="1304"/>
        <v>200</v>
      </c>
      <c r="BI2197" s="17">
        <f t="shared" si="1305"/>
        <v>100</v>
      </c>
      <c r="BK2197" s="17">
        <f t="shared" si="1306"/>
        <v>5.6</v>
      </c>
      <c r="BM2197" s="17">
        <f t="shared" si="1291"/>
        <v>5.6</v>
      </c>
      <c r="BX2197" s="18">
        <f t="shared" si="1307"/>
        <v>3153.8010368497276</v>
      </c>
      <c r="BY2197" s="42">
        <v>0.6</v>
      </c>
      <c r="BZ2197" s="43">
        <f t="shared" si="1308"/>
        <v>24.235238724969122</v>
      </c>
      <c r="CA2197" s="18">
        <f t="shared" si="1309"/>
        <v>16075256.035327489</v>
      </c>
      <c r="CB2197" s="18">
        <f t="shared" si="1310"/>
        <v>160752.56035327489</v>
      </c>
      <c r="CC2197" s="18">
        <f t="shared" si="1311"/>
        <v>200680.29473892247</v>
      </c>
      <c r="CD2197" s="25">
        <f t="shared" si="1312"/>
        <v>1.2483800836384884</v>
      </c>
      <c r="CE2197" s="26">
        <f t="shared" si="1313"/>
        <v>71.394014577695572</v>
      </c>
      <c r="CF2197" s="18">
        <f t="shared" si="1314"/>
        <v>2284.6810368497277</v>
      </c>
      <c r="CG2197" s="18">
        <f t="shared" si="1315"/>
        <v>1164.6810368497277</v>
      </c>
      <c r="CH2197" s="18">
        <f t="shared" si="1316"/>
        <v>5456503.5535595622</v>
      </c>
      <c r="CI2197" s="18">
        <f t="shared" si="1317"/>
        <v>109130.07107119124</v>
      </c>
      <c r="CJ2197" s="18">
        <f t="shared" si="1318"/>
        <v>123854.24289643612</v>
      </c>
      <c r="CK2197" s="25">
        <f t="shared" si="1319"/>
        <v>1.1349231397058244</v>
      </c>
      <c r="CL2197" s="26">
        <f t="shared" si="1320"/>
        <v>41.594899123563273</v>
      </c>
      <c r="CZ2197" s="18">
        <f t="shared" si="1321"/>
        <v>13060426.021868143</v>
      </c>
      <c r="DC2197" s="18">
        <f t="shared" si="1322"/>
        <v>36581.581555274584</v>
      </c>
      <c r="DD2197" s="17">
        <f t="shared" si="1323"/>
        <v>1</v>
      </c>
      <c r="DE2197" s="17">
        <f t="shared" si="1324"/>
        <v>1</v>
      </c>
      <c r="DF2197" s="17">
        <f t="shared" si="1325"/>
        <v>1</v>
      </c>
      <c r="DG2197" s="17">
        <f t="shared" si="1326"/>
        <v>1</v>
      </c>
      <c r="DH2197" s="17">
        <f t="shared" si="1327"/>
        <v>3</v>
      </c>
      <c r="DI2197" s="17">
        <f t="shared" si="1328"/>
        <v>4</v>
      </c>
      <c r="DJ2197" s="20" t="s">
        <v>1879</v>
      </c>
    </row>
    <row r="2198" spans="1:114" x14ac:dyDescent="0.2">
      <c r="A2198" s="15" t="s">
        <v>105</v>
      </c>
      <c r="B2198" s="10" t="s">
        <v>2293</v>
      </c>
      <c r="C2198" s="11">
        <f t="shared" si="1301"/>
        <v>28.426733999999986</v>
      </c>
      <c r="D2198" s="11">
        <f t="shared" si="1296"/>
        <v>200</v>
      </c>
      <c r="E2198" s="11">
        <f t="shared" si="1296"/>
        <v>100</v>
      </c>
      <c r="F2198" s="11">
        <f t="shared" si="1296"/>
        <v>0</v>
      </c>
      <c r="G2198" s="11">
        <f t="shared" si="1296"/>
        <v>6.3</v>
      </c>
      <c r="H2198" s="11">
        <f t="shared" si="1296"/>
        <v>0</v>
      </c>
      <c r="I2198" s="11">
        <f t="shared" si="1296"/>
        <v>9.4499999999999993</v>
      </c>
      <c r="J2198" s="11">
        <f t="shared" si="1296"/>
        <v>0</v>
      </c>
      <c r="K2198" s="11">
        <f t="shared" si="1296"/>
        <v>0</v>
      </c>
      <c r="L2198" s="11">
        <f t="shared" si="1295"/>
        <v>0</v>
      </c>
      <c r="M2198" s="11">
        <f t="shared" si="1295"/>
        <v>0</v>
      </c>
      <c r="N2198" s="11">
        <f t="shared" si="1295"/>
        <v>0</v>
      </c>
      <c r="O2198" s="11">
        <f t="shared" si="1295"/>
        <v>0</v>
      </c>
      <c r="P2198" s="11">
        <f t="shared" si="1295"/>
        <v>0</v>
      </c>
      <c r="Q2198" s="11">
        <f t="shared" si="1295"/>
        <v>0</v>
      </c>
      <c r="R2198" s="11">
        <f t="shared" si="1295"/>
        <v>0</v>
      </c>
      <c r="S2198" s="11">
        <f t="shared" si="1295"/>
        <v>0</v>
      </c>
      <c r="T2198" s="11">
        <f t="shared" si="1297"/>
        <v>3640.8215152101388</v>
      </c>
      <c r="U2198" s="40">
        <f t="shared" si="1302"/>
        <v>0.6</v>
      </c>
      <c r="V2198" s="11">
        <f t="shared" si="1290"/>
        <v>20.993372155101859</v>
      </c>
      <c r="W2198" s="11">
        <f t="shared" si="1290"/>
        <v>17392425.968026944</v>
      </c>
      <c r="X2198" s="11">
        <f t="shared" si="1290"/>
        <v>173924.25968026943</v>
      </c>
      <c r="Y2198" s="11">
        <f t="shared" si="1290"/>
        <v>219131.39028586991</v>
      </c>
      <c r="Z2198" s="11">
        <f t="shared" si="1290"/>
        <v>1.2599242376463538</v>
      </c>
      <c r="AA2198" s="11">
        <f t="shared" si="1290"/>
        <v>69.116285075235723</v>
      </c>
      <c r="AB2198" s="11">
        <f t="shared" si="1290"/>
        <v>2621.8592496839156</v>
      </c>
      <c r="AC2198" s="11">
        <f t="shared" si="1290"/>
        <v>1361.8592496839158</v>
      </c>
      <c r="AD2198" s="11">
        <f t="shared" si="1290"/>
        <v>5911454.8636497417</v>
      </c>
      <c r="AE2198" s="11">
        <f t="shared" si="1290"/>
        <v>118229.09727299484</v>
      </c>
      <c r="AF2198" s="11">
        <f t="shared" si="1298"/>
        <v>135414.42780167412</v>
      </c>
      <c r="AG2198" s="11">
        <f t="shared" si="1298"/>
        <v>1.1453561849414935</v>
      </c>
      <c r="AH2198" s="11">
        <f t="shared" si="1298"/>
        <v>40.29465989548914</v>
      </c>
      <c r="AI2198" s="11">
        <f t="shared" si="1298"/>
        <v>0</v>
      </c>
      <c r="AJ2198" s="11">
        <f t="shared" si="1298"/>
        <v>0</v>
      </c>
      <c r="AK2198" s="11">
        <f t="shared" si="1293"/>
        <v>0</v>
      </c>
      <c r="AL2198" s="11">
        <f t="shared" si="1293"/>
        <v>0</v>
      </c>
      <c r="AM2198" s="11">
        <f t="shared" si="1293"/>
        <v>0</v>
      </c>
      <c r="AN2198" s="11">
        <f t="shared" si="1293"/>
        <v>0</v>
      </c>
      <c r="AO2198" s="11">
        <f t="shared" si="1293"/>
        <v>0</v>
      </c>
      <c r="AP2198" s="11">
        <f t="shared" si="1293"/>
        <v>0</v>
      </c>
      <c r="AQ2198" s="11">
        <f t="shared" si="1293"/>
        <v>0</v>
      </c>
      <c r="AR2198" s="11">
        <f t="shared" si="1293"/>
        <v>0</v>
      </c>
      <c r="AS2198" s="11">
        <f t="shared" si="1293"/>
        <v>0</v>
      </c>
      <c r="AT2198" s="11">
        <f t="shared" si="1293"/>
        <v>0</v>
      </c>
      <c r="AU2198" s="11">
        <f t="shared" si="1293"/>
        <v>0</v>
      </c>
      <c r="AV2198" s="11">
        <f t="shared" si="1293"/>
        <v>14441829.204630688</v>
      </c>
      <c r="AW2198" s="11">
        <f t="shared" si="1293"/>
        <v>0</v>
      </c>
      <c r="AX2198" s="11">
        <f t="shared" si="1293"/>
        <v>0</v>
      </c>
      <c r="AY2198" s="11">
        <f t="shared" si="1293"/>
        <v>36026.81849936783</v>
      </c>
      <c r="AZ2198" s="11">
        <f t="shared" si="1293"/>
        <v>1</v>
      </c>
      <c r="BA2198" s="11">
        <f t="shared" si="1300"/>
        <v>1</v>
      </c>
      <c r="BB2198" s="11">
        <f t="shared" si="1300"/>
        <v>1</v>
      </c>
      <c r="BC2198" s="11">
        <f t="shared" si="1300"/>
        <v>1</v>
      </c>
      <c r="BD2198" s="11">
        <f t="shared" si="1299"/>
        <v>2</v>
      </c>
      <c r="BE2198" s="11">
        <f t="shared" si="1294"/>
        <v>2</v>
      </c>
      <c r="BF2198" s="15" t="str">
        <f t="shared" si="1303"/>
        <v>EN 10210</v>
      </c>
      <c r="BG2198" s="42">
        <v>28.426733999999986</v>
      </c>
      <c r="BH2198" s="17">
        <f t="shared" si="1304"/>
        <v>200</v>
      </c>
      <c r="BI2198" s="17">
        <f t="shared" si="1305"/>
        <v>100</v>
      </c>
      <c r="BK2198" s="17">
        <f t="shared" si="1306"/>
        <v>6.3</v>
      </c>
      <c r="BM2198" s="17">
        <f t="shared" si="1291"/>
        <v>9.4499999999999993</v>
      </c>
      <c r="BX2198" s="18">
        <f t="shared" si="1307"/>
        <v>3640.8215152101388</v>
      </c>
      <c r="BY2198" s="42">
        <v>0.6</v>
      </c>
      <c r="BZ2198" s="43">
        <f t="shared" si="1308"/>
        <v>20.993372155101859</v>
      </c>
      <c r="CA2198" s="18">
        <f t="shared" si="1309"/>
        <v>17392425.968026944</v>
      </c>
      <c r="CB2198" s="18">
        <f t="shared" si="1310"/>
        <v>173924.25968026943</v>
      </c>
      <c r="CC2198" s="18">
        <f t="shared" si="1311"/>
        <v>219131.39028586991</v>
      </c>
      <c r="CD2198" s="25">
        <f t="shared" si="1312"/>
        <v>1.2599242376463538</v>
      </c>
      <c r="CE2198" s="26">
        <f t="shared" si="1313"/>
        <v>69.116285075235723</v>
      </c>
      <c r="CF2198" s="18">
        <f t="shared" si="1314"/>
        <v>2621.8592496839156</v>
      </c>
      <c r="CG2198" s="18">
        <f t="shared" si="1315"/>
        <v>1361.8592496839158</v>
      </c>
      <c r="CH2198" s="18">
        <f t="shared" si="1316"/>
        <v>5911454.8636497417</v>
      </c>
      <c r="CI2198" s="18">
        <f t="shared" si="1317"/>
        <v>118229.09727299484</v>
      </c>
      <c r="CJ2198" s="18">
        <f t="shared" si="1318"/>
        <v>135414.42780167412</v>
      </c>
      <c r="CK2198" s="25">
        <f t="shared" si="1319"/>
        <v>1.1453561849414935</v>
      </c>
      <c r="CL2198" s="26">
        <f t="shared" si="1320"/>
        <v>40.29465989548914</v>
      </c>
      <c r="CZ2198" s="18">
        <f t="shared" si="1321"/>
        <v>14441829.204630688</v>
      </c>
      <c r="DC2198" s="18">
        <f t="shared" si="1322"/>
        <v>36026.81849936783</v>
      </c>
      <c r="DD2198" s="17">
        <f t="shared" si="1323"/>
        <v>1</v>
      </c>
      <c r="DE2198" s="17">
        <f t="shared" si="1324"/>
        <v>1</v>
      </c>
      <c r="DF2198" s="17">
        <f t="shared" si="1325"/>
        <v>1</v>
      </c>
      <c r="DG2198" s="17">
        <f t="shared" si="1326"/>
        <v>1</v>
      </c>
      <c r="DH2198" s="17">
        <f t="shared" si="1327"/>
        <v>2</v>
      </c>
      <c r="DI2198" s="17">
        <f t="shared" si="1328"/>
        <v>2</v>
      </c>
      <c r="DJ2198" s="20" t="s">
        <v>1879</v>
      </c>
    </row>
    <row r="2199" spans="1:114" x14ac:dyDescent="0.2">
      <c r="A2199" s="15" t="s">
        <v>105</v>
      </c>
      <c r="B2199" s="10" t="s">
        <v>2294</v>
      </c>
      <c r="C2199" s="11">
        <f t="shared" si="1301"/>
        <v>31.858125999999988</v>
      </c>
      <c r="D2199" s="11">
        <f t="shared" si="1296"/>
        <v>200</v>
      </c>
      <c r="E2199" s="11">
        <f t="shared" si="1296"/>
        <v>100</v>
      </c>
      <c r="F2199" s="11">
        <f t="shared" si="1296"/>
        <v>0</v>
      </c>
      <c r="G2199" s="11">
        <f t="shared" si="1296"/>
        <v>7.1</v>
      </c>
      <c r="H2199" s="11">
        <f t="shared" si="1296"/>
        <v>0</v>
      </c>
      <c r="I2199" s="11">
        <f t="shared" si="1296"/>
        <v>10.649999999999999</v>
      </c>
      <c r="J2199" s="11">
        <f t="shared" si="1296"/>
        <v>0</v>
      </c>
      <c r="K2199" s="11">
        <f t="shared" si="1296"/>
        <v>0</v>
      </c>
      <c r="L2199" s="11">
        <f t="shared" si="1295"/>
        <v>0</v>
      </c>
      <c r="M2199" s="11">
        <f t="shared" si="1295"/>
        <v>0</v>
      </c>
      <c r="N2199" s="11">
        <f t="shared" si="1295"/>
        <v>0</v>
      </c>
      <c r="O2199" s="11">
        <f t="shared" si="1295"/>
        <v>0</v>
      </c>
      <c r="P2199" s="11">
        <f t="shared" si="1295"/>
        <v>0</v>
      </c>
      <c r="Q2199" s="11">
        <f t="shared" si="1295"/>
        <v>0</v>
      </c>
      <c r="R2199" s="11">
        <f t="shared" si="1295"/>
        <v>0</v>
      </c>
      <c r="S2199" s="11">
        <f t="shared" si="1295"/>
        <v>0</v>
      </c>
      <c r="T2199" s="11">
        <f t="shared" si="1297"/>
        <v>4083.2303497541725</v>
      </c>
      <c r="U2199" s="40">
        <f t="shared" si="1302"/>
        <v>0.6</v>
      </c>
      <c r="V2199" s="11">
        <f t="shared" si="1290"/>
        <v>18.718787448205042</v>
      </c>
      <c r="W2199" s="11">
        <f t="shared" si="1290"/>
        <v>19106578.886626147</v>
      </c>
      <c r="X2199" s="11">
        <f t="shared" si="1290"/>
        <v>191065.78886626146</v>
      </c>
      <c r="Y2199" s="11">
        <f t="shared" si="1290"/>
        <v>242351.29075126149</v>
      </c>
      <c r="Z2199" s="11">
        <f t="shared" si="1290"/>
        <v>1.2684180260072506</v>
      </c>
      <c r="AA2199" s="11">
        <f t="shared" si="1290"/>
        <v>68.405264343869121</v>
      </c>
      <c r="AB2199" s="11">
        <f t="shared" si="1290"/>
        <v>2969.3707426698461</v>
      </c>
      <c r="AC2199" s="11">
        <f t="shared" si="1290"/>
        <v>1549.3707426698459</v>
      </c>
      <c r="AD2199" s="11">
        <f t="shared" si="1290"/>
        <v>6471054.0681746136</v>
      </c>
      <c r="AE2199" s="11">
        <f t="shared" si="1290"/>
        <v>129421.08136349227</v>
      </c>
      <c r="AF2199" s="11">
        <f t="shared" si="1298"/>
        <v>149546.75361776919</v>
      </c>
      <c r="AG2199" s="11">
        <f t="shared" si="1298"/>
        <v>1.1555053631313119</v>
      </c>
      <c r="AH2199" s="11">
        <f t="shared" si="1298"/>
        <v>39.809394672066723</v>
      </c>
      <c r="AI2199" s="11">
        <f t="shared" si="1298"/>
        <v>0</v>
      </c>
      <c r="AJ2199" s="11">
        <f t="shared" si="1298"/>
        <v>0</v>
      </c>
      <c r="AK2199" s="11">
        <f t="shared" si="1293"/>
        <v>0</v>
      </c>
      <c r="AL2199" s="11">
        <f t="shared" si="1293"/>
        <v>0</v>
      </c>
      <c r="AM2199" s="11">
        <f t="shared" si="1293"/>
        <v>0</v>
      </c>
      <c r="AN2199" s="11">
        <f t="shared" si="1293"/>
        <v>0</v>
      </c>
      <c r="AO2199" s="11">
        <f t="shared" si="1293"/>
        <v>0</v>
      </c>
      <c r="AP2199" s="11">
        <f t="shared" si="1293"/>
        <v>0</v>
      </c>
      <c r="AQ2199" s="11">
        <f t="shared" si="1293"/>
        <v>0</v>
      </c>
      <c r="AR2199" s="11">
        <f t="shared" si="1293"/>
        <v>0</v>
      </c>
      <c r="AS2199" s="11">
        <f t="shared" si="1293"/>
        <v>0</v>
      </c>
      <c r="AT2199" s="11">
        <f t="shared" si="1293"/>
        <v>0</v>
      </c>
      <c r="AU2199" s="11">
        <f t="shared" si="1293"/>
        <v>0</v>
      </c>
      <c r="AV2199" s="11">
        <f t="shared" si="1293"/>
        <v>15955925.622347869</v>
      </c>
      <c r="AW2199" s="11">
        <f t="shared" si="1293"/>
        <v>0</v>
      </c>
      <c r="AX2199" s="11">
        <f t="shared" si="1293"/>
        <v>0</v>
      </c>
      <c r="AY2199" s="11">
        <f t="shared" si="1293"/>
        <v>35494.641485339693</v>
      </c>
      <c r="AZ2199" s="11">
        <f t="shared" si="1293"/>
        <v>1</v>
      </c>
      <c r="BA2199" s="11">
        <f t="shared" si="1300"/>
        <v>1</v>
      </c>
      <c r="BB2199" s="11">
        <f t="shared" si="1300"/>
        <v>1</v>
      </c>
      <c r="BC2199" s="11">
        <f t="shared" si="1300"/>
        <v>1</v>
      </c>
      <c r="BD2199" s="11">
        <f t="shared" si="1299"/>
        <v>1</v>
      </c>
      <c r="BE2199" s="11">
        <f t="shared" si="1294"/>
        <v>1</v>
      </c>
      <c r="BF2199" s="15" t="str">
        <f t="shared" si="1303"/>
        <v>EN 10210</v>
      </c>
      <c r="BG2199" s="42">
        <v>31.858125999999988</v>
      </c>
      <c r="BH2199" s="17">
        <f t="shared" si="1304"/>
        <v>200</v>
      </c>
      <c r="BI2199" s="17">
        <f t="shared" si="1305"/>
        <v>100</v>
      </c>
      <c r="BK2199" s="17">
        <f t="shared" si="1306"/>
        <v>7.1</v>
      </c>
      <c r="BM2199" s="17">
        <f t="shared" si="1291"/>
        <v>10.649999999999999</v>
      </c>
      <c r="BX2199" s="18">
        <f t="shared" si="1307"/>
        <v>4083.2303497541725</v>
      </c>
      <c r="BY2199" s="42">
        <v>0.6</v>
      </c>
      <c r="BZ2199" s="43">
        <f t="shared" si="1308"/>
        <v>18.718787448205042</v>
      </c>
      <c r="CA2199" s="18">
        <f t="shared" si="1309"/>
        <v>19106578.886626147</v>
      </c>
      <c r="CB2199" s="18">
        <f t="shared" si="1310"/>
        <v>191065.78886626146</v>
      </c>
      <c r="CC2199" s="18">
        <f t="shared" si="1311"/>
        <v>242351.29075126149</v>
      </c>
      <c r="CD2199" s="25">
        <f t="shared" si="1312"/>
        <v>1.2684180260072506</v>
      </c>
      <c r="CE2199" s="26">
        <f t="shared" si="1313"/>
        <v>68.405264343869121</v>
      </c>
      <c r="CF2199" s="18">
        <f t="shared" si="1314"/>
        <v>2969.3707426698461</v>
      </c>
      <c r="CG2199" s="18">
        <f t="shared" si="1315"/>
        <v>1549.3707426698459</v>
      </c>
      <c r="CH2199" s="18">
        <f t="shared" si="1316"/>
        <v>6471054.0681746136</v>
      </c>
      <c r="CI2199" s="18">
        <f t="shared" si="1317"/>
        <v>129421.08136349227</v>
      </c>
      <c r="CJ2199" s="18">
        <f t="shared" si="1318"/>
        <v>149546.75361776919</v>
      </c>
      <c r="CK2199" s="25">
        <f t="shared" si="1319"/>
        <v>1.1555053631313119</v>
      </c>
      <c r="CL2199" s="26">
        <f t="shared" si="1320"/>
        <v>39.809394672066723</v>
      </c>
      <c r="CZ2199" s="18">
        <f t="shared" si="1321"/>
        <v>15955925.622347869</v>
      </c>
      <c r="DC2199" s="18">
        <f t="shared" si="1322"/>
        <v>35494.641485339693</v>
      </c>
      <c r="DD2199" s="17">
        <f t="shared" si="1323"/>
        <v>1</v>
      </c>
      <c r="DE2199" s="17">
        <f t="shared" si="1324"/>
        <v>1</v>
      </c>
      <c r="DF2199" s="17">
        <f t="shared" si="1325"/>
        <v>1</v>
      </c>
      <c r="DG2199" s="17">
        <f t="shared" si="1326"/>
        <v>1</v>
      </c>
      <c r="DH2199" s="17">
        <f t="shared" si="1327"/>
        <v>1</v>
      </c>
      <c r="DI2199" s="17">
        <f t="shared" si="1328"/>
        <v>1</v>
      </c>
      <c r="DJ2199" s="20" t="s">
        <v>1879</v>
      </c>
    </row>
    <row r="2200" spans="1:114" x14ac:dyDescent="0.2">
      <c r="A2200" s="15" t="s">
        <v>105</v>
      </c>
      <c r="B2200" s="10" t="s">
        <v>2295</v>
      </c>
      <c r="C2200" s="11">
        <f t="shared" si="1301"/>
        <v>35.670400000000001</v>
      </c>
      <c r="D2200" s="11">
        <f t="shared" si="1296"/>
        <v>200</v>
      </c>
      <c r="E2200" s="11">
        <f t="shared" si="1296"/>
        <v>100</v>
      </c>
      <c r="F2200" s="11">
        <f t="shared" si="1296"/>
        <v>0</v>
      </c>
      <c r="G2200" s="11">
        <f t="shared" si="1296"/>
        <v>8</v>
      </c>
      <c r="H2200" s="11">
        <f t="shared" si="1296"/>
        <v>0</v>
      </c>
      <c r="I2200" s="11">
        <f t="shared" si="1296"/>
        <v>12</v>
      </c>
      <c r="J2200" s="11">
        <f t="shared" si="1296"/>
        <v>0</v>
      </c>
      <c r="K2200" s="11">
        <f t="shared" si="1296"/>
        <v>0</v>
      </c>
      <c r="L2200" s="11">
        <f t="shared" si="1295"/>
        <v>0</v>
      </c>
      <c r="M2200" s="11">
        <f t="shared" si="1295"/>
        <v>0</v>
      </c>
      <c r="N2200" s="11">
        <f t="shared" si="1295"/>
        <v>0</v>
      </c>
      <c r="O2200" s="11">
        <f t="shared" si="1295"/>
        <v>0</v>
      </c>
      <c r="P2200" s="11">
        <f t="shared" si="1295"/>
        <v>0</v>
      </c>
      <c r="Q2200" s="11">
        <f t="shared" si="1295"/>
        <v>0</v>
      </c>
      <c r="R2200" s="11">
        <f t="shared" si="1295"/>
        <v>0</v>
      </c>
      <c r="S2200" s="11">
        <f t="shared" si="1295"/>
        <v>0</v>
      </c>
      <c r="T2200" s="11">
        <f t="shared" si="1297"/>
        <v>4575.5751316061705</v>
      </c>
      <c r="U2200" s="40">
        <f t="shared" si="1302"/>
        <v>0.6</v>
      </c>
      <c r="V2200" s="11">
        <f t="shared" si="1290"/>
        <v>16.704593154014685</v>
      </c>
      <c r="W2200" s="11">
        <f t="shared" si="1290"/>
        <v>20908403.093468901</v>
      </c>
      <c r="X2200" s="11">
        <f t="shared" si="1290"/>
        <v>209084.03093468901</v>
      </c>
      <c r="Y2200" s="11">
        <f t="shared" si="1290"/>
        <v>267262.48421218561</v>
      </c>
      <c r="Z2200" s="11">
        <f t="shared" si="1290"/>
        <v>1.278253929854976</v>
      </c>
      <c r="AA2200" s="11">
        <f t="shared" si="1290"/>
        <v>67.598582114516759</v>
      </c>
      <c r="AB2200" s="11">
        <f t="shared" si="1290"/>
        <v>3364.2477193189875</v>
      </c>
      <c r="AC2200" s="11">
        <f t="shared" si="1290"/>
        <v>1764.2477193189873</v>
      </c>
      <c r="AD2200" s="11">
        <f t="shared" si="1290"/>
        <v>7053573.9705478027</v>
      </c>
      <c r="AE2200" s="11">
        <f t="shared" si="1290"/>
        <v>141071.47941095606</v>
      </c>
      <c r="AF2200" s="11">
        <f t="shared" si="1298"/>
        <v>164650.09824623627</v>
      </c>
      <c r="AG2200" s="11">
        <f t="shared" si="1298"/>
        <v>1.1671395163199021</v>
      </c>
      <c r="AH2200" s="11">
        <f t="shared" si="1298"/>
        <v>39.262845141410509</v>
      </c>
      <c r="AI2200" s="11">
        <f t="shared" si="1298"/>
        <v>0</v>
      </c>
      <c r="AJ2200" s="11">
        <f t="shared" si="1298"/>
        <v>0</v>
      </c>
      <c r="AK2200" s="11">
        <f t="shared" si="1293"/>
        <v>0</v>
      </c>
      <c r="AL2200" s="11">
        <f t="shared" si="1293"/>
        <v>0</v>
      </c>
      <c r="AM2200" s="11">
        <f t="shared" si="1293"/>
        <v>0</v>
      </c>
      <c r="AN2200" s="11">
        <f t="shared" si="1293"/>
        <v>0</v>
      </c>
      <c r="AO2200" s="11">
        <f t="shared" si="1293"/>
        <v>0</v>
      </c>
      <c r="AP2200" s="11">
        <f t="shared" si="1293"/>
        <v>0</v>
      </c>
      <c r="AQ2200" s="11">
        <f t="shared" si="1293"/>
        <v>0</v>
      </c>
      <c r="AR2200" s="11">
        <f t="shared" si="1293"/>
        <v>0</v>
      </c>
      <c r="AS2200" s="11">
        <f t="shared" si="1293"/>
        <v>0</v>
      </c>
      <c r="AT2200" s="11">
        <f t="shared" si="1293"/>
        <v>0</v>
      </c>
      <c r="AU2200" s="11">
        <f t="shared" si="1293"/>
        <v>0</v>
      </c>
      <c r="AV2200" s="11">
        <f t="shared" si="1293"/>
        <v>17578416.676056337</v>
      </c>
      <c r="AW2200" s="11">
        <f t="shared" si="1293"/>
        <v>0</v>
      </c>
      <c r="AX2200" s="11">
        <f t="shared" si="1293"/>
        <v>0</v>
      </c>
      <c r="AY2200" s="11">
        <f t="shared" si="1293"/>
        <v>34888.495438637976</v>
      </c>
      <c r="AZ2200" s="11">
        <f t="shared" si="1293"/>
        <v>1</v>
      </c>
      <c r="BA2200" s="11">
        <f t="shared" si="1300"/>
        <v>1</v>
      </c>
      <c r="BB2200" s="11">
        <f t="shared" si="1300"/>
        <v>1</v>
      </c>
      <c r="BC2200" s="11">
        <f t="shared" si="1300"/>
        <v>1</v>
      </c>
      <c r="BD2200" s="11">
        <f t="shared" si="1299"/>
        <v>1</v>
      </c>
      <c r="BE2200" s="11">
        <f t="shared" si="1294"/>
        <v>1</v>
      </c>
      <c r="BF2200" s="15" t="str">
        <f t="shared" si="1303"/>
        <v>EN 10210</v>
      </c>
      <c r="BG2200" s="42">
        <v>35.670400000000001</v>
      </c>
      <c r="BH2200" s="17">
        <f t="shared" si="1304"/>
        <v>200</v>
      </c>
      <c r="BI2200" s="17">
        <f t="shared" si="1305"/>
        <v>100</v>
      </c>
      <c r="BK2200" s="17">
        <f t="shared" si="1306"/>
        <v>8</v>
      </c>
      <c r="BM2200" s="17">
        <f t="shared" si="1291"/>
        <v>12</v>
      </c>
      <c r="BX2200" s="18">
        <f t="shared" si="1307"/>
        <v>4575.5751316061705</v>
      </c>
      <c r="BY2200" s="42">
        <v>0.6</v>
      </c>
      <c r="BZ2200" s="43">
        <f t="shared" si="1308"/>
        <v>16.704593154014685</v>
      </c>
      <c r="CA2200" s="18">
        <f t="shared" si="1309"/>
        <v>20908403.093468901</v>
      </c>
      <c r="CB2200" s="18">
        <f t="shared" si="1310"/>
        <v>209084.03093468901</v>
      </c>
      <c r="CC2200" s="18">
        <f t="shared" si="1311"/>
        <v>267262.48421218561</v>
      </c>
      <c r="CD2200" s="25">
        <f t="shared" si="1312"/>
        <v>1.278253929854976</v>
      </c>
      <c r="CE2200" s="26">
        <f t="shared" si="1313"/>
        <v>67.598582114516759</v>
      </c>
      <c r="CF2200" s="18">
        <f t="shared" si="1314"/>
        <v>3364.2477193189875</v>
      </c>
      <c r="CG2200" s="18">
        <f t="shared" si="1315"/>
        <v>1764.2477193189873</v>
      </c>
      <c r="CH2200" s="18">
        <f t="shared" si="1316"/>
        <v>7053573.9705478027</v>
      </c>
      <c r="CI2200" s="18">
        <f t="shared" si="1317"/>
        <v>141071.47941095606</v>
      </c>
      <c r="CJ2200" s="18">
        <f t="shared" si="1318"/>
        <v>164650.09824623627</v>
      </c>
      <c r="CK2200" s="25">
        <f t="shared" si="1319"/>
        <v>1.1671395163199021</v>
      </c>
      <c r="CL2200" s="26">
        <f t="shared" si="1320"/>
        <v>39.262845141410509</v>
      </c>
      <c r="CZ2200" s="18">
        <f t="shared" si="1321"/>
        <v>17578416.676056337</v>
      </c>
      <c r="DC2200" s="18">
        <f t="shared" si="1322"/>
        <v>34888.495438637976</v>
      </c>
      <c r="DD2200" s="17">
        <f t="shared" si="1323"/>
        <v>1</v>
      </c>
      <c r="DE2200" s="17">
        <f t="shared" si="1324"/>
        <v>1</v>
      </c>
      <c r="DF2200" s="17">
        <f t="shared" si="1325"/>
        <v>1</v>
      </c>
      <c r="DG2200" s="17">
        <f t="shared" si="1326"/>
        <v>1</v>
      </c>
      <c r="DH2200" s="17">
        <f t="shared" si="1327"/>
        <v>1</v>
      </c>
      <c r="DI2200" s="17">
        <f t="shared" si="1328"/>
        <v>1</v>
      </c>
      <c r="DJ2200" s="20" t="s">
        <v>1879</v>
      </c>
    </row>
    <row r="2201" spans="1:114" x14ac:dyDescent="0.2">
      <c r="A2201" s="15" t="s">
        <v>105</v>
      </c>
      <c r="B2201" s="10" t="s">
        <v>2296</v>
      </c>
      <c r="C2201" s="11">
        <f t="shared" si="1301"/>
        <v>39.016383999999988</v>
      </c>
      <c r="D2201" s="11">
        <f t="shared" si="1296"/>
        <v>200</v>
      </c>
      <c r="E2201" s="11">
        <f t="shared" si="1296"/>
        <v>100</v>
      </c>
      <c r="F2201" s="11">
        <f t="shared" si="1296"/>
        <v>0</v>
      </c>
      <c r="G2201" s="11">
        <f t="shared" si="1296"/>
        <v>8.8000000000000007</v>
      </c>
      <c r="H2201" s="11">
        <f t="shared" si="1296"/>
        <v>0</v>
      </c>
      <c r="I2201" s="11">
        <f t="shared" si="1296"/>
        <v>13.200000000000001</v>
      </c>
      <c r="J2201" s="11">
        <f t="shared" si="1296"/>
        <v>0</v>
      </c>
      <c r="K2201" s="11">
        <f t="shared" si="1296"/>
        <v>0</v>
      </c>
      <c r="L2201" s="11">
        <f t="shared" si="1295"/>
        <v>0</v>
      </c>
      <c r="M2201" s="11">
        <f t="shared" si="1295"/>
        <v>0</v>
      </c>
      <c r="N2201" s="11">
        <f t="shared" si="1295"/>
        <v>0</v>
      </c>
      <c r="O2201" s="11">
        <f t="shared" si="1295"/>
        <v>0</v>
      </c>
      <c r="P2201" s="11">
        <f t="shared" si="1295"/>
        <v>0</v>
      </c>
      <c r="Q2201" s="11">
        <f t="shared" si="1295"/>
        <v>0</v>
      </c>
      <c r="R2201" s="11">
        <f t="shared" si="1295"/>
        <v>0</v>
      </c>
      <c r="S2201" s="11">
        <f t="shared" si="1295"/>
        <v>0</v>
      </c>
      <c r="T2201" s="11">
        <f t="shared" si="1297"/>
        <v>5008.4459092434663</v>
      </c>
      <c r="U2201" s="40">
        <f t="shared" si="1302"/>
        <v>0.6</v>
      </c>
      <c r="V2201" s="11">
        <f t="shared" si="1290"/>
        <v>15.26084585999924</v>
      </c>
      <c r="W2201" s="11">
        <f t="shared" si="1290"/>
        <v>22399303.133457031</v>
      </c>
      <c r="X2201" s="11">
        <f t="shared" si="1290"/>
        <v>223993.03133457032</v>
      </c>
      <c r="Y2201" s="11">
        <f t="shared" si="1290"/>
        <v>288337.36908265931</v>
      </c>
      <c r="Z2201" s="11">
        <f t="shared" si="1290"/>
        <v>1.2872604445090088</v>
      </c>
      <c r="AA2201" s="11">
        <f t="shared" si="1290"/>
        <v>66.875302529596368</v>
      </c>
      <c r="AB2201" s="11">
        <f t="shared" si="1290"/>
        <v>3718.7397403759742</v>
      </c>
      <c r="AC2201" s="11">
        <f t="shared" si="1290"/>
        <v>1958.7397403759744</v>
      </c>
      <c r="AD2201" s="11">
        <f t="shared" si="1290"/>
        <v>7530780.3761310363</v>
      </c>
      <c r="AE2201" s="11">
        <f t="shared" si="1290"/>
        <v>150615.60752262073</v>
      </c>
      <c r="AF2201" s="11">
        <f t="shared" si="1298"/>
        <v>177376.38206386063</v>
      </c>
      <c r="AG2201" s="11">
        <f t="shared" si="1298"/>
        <v>1.1776759725065062</v>
      </c>
      <c r="AH2201" s="11">
        <f t="shared" si="1298"/>
        <v>38.776490223379255</v>
      </c>
      <c r="AI2201" s="11">
        <f t="shared" si="1298"/>
        <v>0</v>
      </c>
      <c r="AJ2201" s="11">
        <f t="shared" si="1298"/>
        <v>0</v>
      </c>
      <c r="AK2201" s="11">
        <f t="shared" si="1293"/>
        <v>0</v>
      </c>
      <c r="AL2201" s="11">
        <f t="shared" si="1293"/>
        <v>0</v>
      </c>
      <c r="AM2201" s="11">
        <f t="shared" si="1293"/>
        <v>0</v>
      </c>
      <c r="AN2201" s="11">
        <f t="shared" si="1293"/>
        <v>0</v>
      </c>
      <c r="AO2201" s="11">
        <f t="shared" si="1293"/>
        <v>0</v>
      </c>
      <c r="AP2201" s="11">
        <f t="shared" si="1293"/>
        <v>0</v>
      </c>
      <c r="AQ2201" s="11">
        <f t="shared" si="1293"/>
        <v>0</v>
      </c>
      <c r="AR2201" s="11">
        <f t="shared" si="1293"/>
        <v>0</v>
      </c>
      <c r="AS2201" s="11">
        <f t="shared" si="1293"/>
        <v>0</v>
      </c>
      <c r="AT2201" s="11">
        <f t="shared" si="1293"/>
        <v>0</v>
      </c>
      <c r="AU2201" s="11">
        <f t="shared" si="1293"/>
        <v>0</v>
      </c>
      <c r="AV2201" s="11">
        <f t="shared" si="1293"/>
        <v>18950183.859997731</v>
      </c>
      <c r="AW2201" s="11">
        <f t="shared" si="1293"/>
        <v>0</v>
      </c>
      <c r="AX2201" s="11">
        <f t="shared" si="1293"/>
        <v>0</v>
      </c>
      <c r="AY2201" s="11">
        <f t="shared" si="1293"/>
        <v>34343.079480751949</v>
      </c>
      <c r="AZ2201" s="11">
        <f t="shared" si="1293"/>
        <v>1</v>
      </c>
      <c r="BA2201" s="11">
        <f t="shared" si="1300"/>
        <v>1</v>
      </c>
      <c r="BB2201" s="11">
        <f t="shared" si="1300"/>
        <v>1</v>
      </c>
      <c r="BC2201" s="11">
        <f t="shared" si="1300"/>
        <v>1</v>
      </c>
      <c r="BD2201" s="11">
        <f t="shared" si="1299"/>
        <v>1</v>
      </c>
      <c r="BE2201" s="11">
        <f t="shared" si="1294"/>
        <v>1</v>
      </c>
      <c r="BF2201" s="15" t="str">
        <f t="shared" si="1303"/>
        <v>EN 10210</v>
      </c>
      <c r="BG2201" s="42">
        <v>39.016383999999988</v>
      </c>
      <c r="BH2201" s="17">
        <f t="shared" si="1304"/>
        <v>200</v>
      </c>
      <c r="BI2201" s="17">
        <f t="shared" si="1305"/>
        <v>100</v>
      </c>
      <c r="BK2201" s="17">
        <f t="shared" si="1306"/>
        <v>8.8000000000000007</v>
      </c>
      <c r="BM2201" s="17">
        <f t="shared" si="1291"/>
        <v>13.200000000000001</v>
      </c>
      <c r="BX2201" s="18">
        <f t="shared" si="1307"/>
        <v>5008.4459092434663</v>
      </c>
      <c r="BY2201" s="42">
        <v>0.6</v>
      </c>
      <c r="BZ2201" s="43">
        <f t="shared" si="1308"/>
        <v>15.26084585999924</v>
      </c>
      <c r="CA2201" s="18">
        <f t="shared" si="1309"/>
        <v>22399303.133457031</v>
      </c>
      <c r="CB2201" s="18">
        <f t="shared" si="1310"/>
        <v>223993.03133457032</v>
      </c>
      <c r="CC2201" s="18">
        <f t="shared" si="1311"/>
        <v>288337.36908265931</v>
      </c>
      <c r="CD2201" s="25">
        <f t="shared" si="1312"/>
        <v>1.2872604445090088</v>
      </c>
      <c r="CE2201" s="26">
        <f t="shared" si="1313"/>
        <v>66.875302529596368</v>
      </c>
      <c r="CF2201" s="18">
        <f t="shared" si="1314"/>
        <v>3718.7397403759742</v>
      </c>
      <c r="CG2201" s="18">
        <f t="shared" si="1315"/>
        <v>1958.7397403759744</v>
      </c>
      <c r="CH2201" s="18">
        <f t="shared" si="1316"/>
        <v>7530780.3761310363</v>
      </c>
      <c r="CI2201" s="18">
        <f t="shared" si="1317"/>
        <v>150615.60752262073</v>
      </c>
      <c r="CJ2201" s="18">
        <f t="shared" si="1318"/>
        <v>177376.38206386063</v>
      </c>
      <c r="CK2201" s="25">
        <f t="shared" si="1319"/>
        <v>1.1776759725065062</v>
      </c>
      <c r="CL2201" s="26">
        <f t="shared" si="1320"/>
        <v>38.776490223379255</v>
      </c>
      <c r="CZ2201" s="18">
        <f t="shared" si="1321"/>
        <v>18950183.859997731</v>
      </c>
      <c r="DC2201" s="18">
        <f t="shared" si="1322"/>
        <v>34343.079480751949</v>
      </c>
      <c r="DD2201" s="17">
        <f t="shared" si="1323"/>
        <v>1</v>
      </c>
      <c r="DE2201" s="17">
        <f t="shared" si="1324"/>
        <v>1</v>
      </c>
      <c r="DF2201" s="17">
        <f t="shared" si="1325"/>
        <v>1</v>
      </c>
      <c r="DG2201" s="17">
        <f t="shared" si="1326"/>
        <v>1</v>
      </c>
      <c r="DH2201" s="17">
        <f t="shared" si="1327"/>
        <v>1</v>
      </c>
      <c r="DI2201" s="17">
        <f t="shared" si="1328"/>
        <v>1</v>
      </c>
      <c r="DJ2201" s="20" t="s">
        <v>1879</v>
      </c>
    </row>
    <row r="2202" spans="1:114" x14ac:dyDescent="0.2">
      <c r="A2202" s="15" t="s">
        <v>105</v>
      </c>
      <c r="B2202" s="10" t="s">
        <v>2297</v>
      </c>
      <c r="C2202" s="11">
        <f t="shared" si="1301"/>
        <v>43.96</v>
      </c>
      <c r="D2202" s="11">
        <f t="shared" si="1296"/>
        <v>200</v>
      </c>
      <c r="E2202" s="11">
        <f t="shared" si="1296"/>
        <v>100</v>
      </c>
      <c r="F2202" s="11">
        <f t="shared" si="1296"/>
        <v>0</v>
      </c>
      <c r="G2202" s="11">
        <f t="shared" si="1296"/>
        <v>10</v>
      </c>
      <c r="H2202" s="11">
        <f t="shared" si="1296"/>
        <v>0</v>
      </c>
      <c r="I2202" s="11">
        <f t="shared" si="1296"/>
        <v>15</v>
      </c>
      <c r="J2202" s="11">
        <f t="shared" si="1296"/>
        <v>0</v>
      </c>
      <c r="K2202" s="11">
        <f t="shared" si="1296"/>
        <v>0</v>
      </c>
      <c r="L2202" s="11">
        <f t="shared" si="1295"/>
        <v>0</v>
      </c>
      <c r="M2202" s="11">
        <f t="shared" si="1295"/>
        <v>0</v>
      </c>
      <c r="N2202" s="11">
        <f t="shared" si="1295"/>
        <v>0</v>
      </c>
      <c r="O2202" s="11">
        <f t="shared" si="1295"/>
        <v>0</v>
      </c>
      <c r="P2202" s="11">
        <f t="shared" si="1295"/>
        <v>0</v>
      </c>
      <c r="Q2202" s="11">
        <f t="shared" si="1295"/>
        <v>0</v>
      </c>
      <c r="R2202" s="11">
        <f t="shared" si="1295"/>
        <v>0</v>
      </c>
      <c r="S2202" s="11">
        <f t="shared" si="1295"/>
        <v>0</v>
      </c>
      <c r="T2202" s="11">
        <f t="shared" si="1297"/>
        <v>5649.3361431346411</v>
      </c>
      <c r="U2202" s="40">
        <f t="shared" si="1302"/>
        <v>0.6</v>
      </c>
      <c r="V2202" s="11">
        <f t="shared" si="1290"/>
        <v>13.529575702800704</v>
      </c>
      <c r="W2202" s="11">
        <f t="shared" si="1290"/>
        <v>24443952.179465495</v>
      </c>
      <c r="X2202" s="11">
        <f t="shared" si="1290"/>
        <v>244439.52179465495</v>
      </c>
      <c r="Y2202" s="11">
        <f t="shared" si="1290"/>
        <v>318081.11294102715</v>
      </c>
      <c r="Z2202" s="11">
        <f t="shared" si="1290"/>
        <v>1.3012671216409755</v>
      </c>
      <c r="AA2202" s="11">
        <f t="shared" si="1290"/>
        <v>65.778960246654748</v>
      </c>
      <c r="AB2202" s="11">
        <f t="shared" si="1290"/>
        <v>4256.6370614359175</v>
      </c>
      <c r="AC2202" s="11">
        <f t="shared" si="1290"/>
        <v>2256.6370614359175</v>
      </c>
      <c r="AD2202" s="11">
        <f t="shared" si="1290"/>
        <v>8177433.5389525816</v>
      </c>
      <c r="AE2202" s="11">
        <f t="shared" si="1290"/>
        <v>163548.67077905164</v>
      </c>
      <c r="AF2202" s="11">
        <f t="shared" si="1298"/>
        <v>195249.25986923126</v>
      </c>
      <c r="AG2202" s="11">
        <f t="shared" si="1298"/>
        <v>1.1938296957057266</v>
      </c>
      <c r="AH2202" s="11">
        <f t="shared" si="1298"/>
        <v>38.046070056381673</v>
      </c>
      <c r="AI2202" s="11">
        <f t="shared" si="1298"/>
        <v>0</v>
      </c>
      <c r="AJ2202" s="11">
        <f t="shared" si="1298"/>
        <v>0</v>
      </c>
      <c r="AK2202" s="11">
        <f t="shared" si="1293"/>
        <v>0</v>
      </c>
      <c r="AL2202" s="11">
        <f t="shared" si="1293"/>
        <v>0</v>
      </c>
      <c r="AM2202" s="11">
        <f t="shared" si="1293"/>
        <v>0</v>
      </c>
      <c r="AN2202" s="11">
        <f t="shared" si="1293"/>
        <v>0</v>
      </c>
      <c r="AO2202" s="11">
        <f t="shared" si="1293"/>
        <v>0</v>
      </c>
      <c r="AP2202" s="11">
        <f t="shared" si="1293"/>
        <v>0</v>
      </c>
      <c r="AQ2202" s="11">
        <f t="shared" si="1293"/>
        <v>0</v>
      </c>
      <c r="AR2202" s="11">
        <f t="shared" si="1293"/>
        <v>0</v>
      </c>
      <c r="AS2202" s="11">
        <f t="shared" si="1293"/>
        <v>0</v>
      </c>
      <c r="AT2202" s="11">
        <f t="shared" si="1293"/>
        <v>0</v>
      </c>
      <c r="AU2202" s="11">
        <f t="shared" si="1293"/>
        <v>0</v>
      </c>
      <c r="AV2202" s="11">
        <f t="shared" si="1293"/>
        <v>20886428.571428571</v>
      </c>
      <c r="AW2202" s="11">
        <f t="shared" si="1293"/>
        <v>0</v>
      </c>
      <c r="AX2202" s="11">
        <f t="shared" si="1293"/>
        <v>0</v>
      </c>
      <c r="AY2202" s="11">
        <f t="shared" si="1293"/>
        <v>33513.274122871837</v>
      </c>
      <c r="AZ2202" s="11">
        <f t="shared" si="1293"/>
        <v>1</v>
      </c>
      <c r="BA2202" s="11">
        <f t="shared" si="1300"/>
        <v>1</v>
      </c>
      <c r="BB2202" s="11">
        <f t="shared" si="1300"/>
        <v>1</v>
      </c>
      <c r="BC2202" s="11">
        <f t="shared" si="1300"/>
        <v>1</v>
      </c>
      <c r="BD2202" s="11">
        <f t="shared" si="1299"/>
        <v>1</v>
      </c>
      <c r="BE2202" s="11">
        <f t="shared" si="1294"/>
        <v>1</v>
      </c>
      <c r="BF2202" s="15" t="str">
        <f t="shared" si="1303"/>
        <v>EN 10210</v>
      </c>
      <c r="BG2202" s="42">
        <v>43.96</v>
      </c>
      <c r="BH2202" s="17">
        <f t="shared" si="1304"/>
        <v>200</v>
      </c>
      <c r="BI2202" s="17">
        <f t="shared" si="1305"/>
        <v>100</v>
      </c>
      <c r="BK2202" s="17">
        <f t="shared" si="1306"/>
        <v>10</v>
      </c>
      <c r="BM2202" s="17">
        <f t="shared" si="1291"/>
        <v>15</v>
      </c>
      <c r="BX2202" s="18">
        <f t="shared" si="1307"/>
        <v>5649.3361431346411</v>
      </c>
      <c r="BY2202" s="42">
        <v>0.6</v>
      </c>
      <c r="BZ2202" s="43">
        <f t="shared" si="1308"/>
        <v>13.529575702800704</v>
      </c>
      <c r="CA2202" s="18">
        <f t="shared" si="1309"/>
        <v>24443952.179465495</v>
      </c>
      <c r="CB2202" s="18">
        <f t="shared" si="1310"/>
        <v>244439.52179465495</v>
      </c>
      <c r="CC2202" s="18">
        <f t="shared" si="1311"/>
        <v>318081.11294102715</v>
      </c>
      <c r="CD2202" s="25">
        <f t="shared" si="1312"/>
        <v>1.3012671216409755</v>
      </c>
      <c r="CE2202" s="26">
        <f t="shared" si="1313"/>
        <v>65.778960246654748</v>
      </c>
      <c r="CF2202" s="18">
        <f t="shared" si="1314"/>
        <v>4256.6370614359175</v>
      </c>
      <c r="CG2202" s="18">
        <f t="shared" si="1315"/>
        <v>2256.6370614359175</v>
      </c>
      <c r="CH2202" s="18">
        <f t="shared" si="1316"/>
        <v>8177433.5389525816</v>
      </c>
      <c r="CI2202" s="18">
        <f t="shared" si="1317"/>
        <v>163548.67077905164</v>
      </c>
      <c r="CJ2202" s="18">
        <f t="shared" si="1318"/>
        <v>195249.25986923126</v>
      </c>
      <c r="CK2202" s="25">
        <f t="shared" si="1319"/>
        <v>1.1938296957057266</v>
      </c>
      <c r="CL2202" s="26">
        <f t="shared" si="1320"/>
        <v>38.046070056381673</v>
      </c>
      <c r="CZ2202" s="18">
        <f t="shared" si="1321"/>
        <v>20886428.571428571</v>
      </c>
      <c r="DC2202" s="18">
        <f t="shared" si="1322"/>
        <v>33513.274122871837</v>
      </c>
      <c r="DD2202" s="17">
        <f t="shared" si="1323"/>
        <v>1</v>
      </c>
      <c r="DE2202" s="17">
        <f t="shared" si="1324"/>
        <v>1</v>
      </c>
      <c r="DF2202" s="17">
        <f t="shared" si="1325"/>
        <v>1</v>
      </c>
      <c r="DG2202" s="17">
        <f t="shared" si="1326"/>
        <v>1</v>
      </c>
      <c r="DH2202" s="17">
        <f t="shared" si="1327"/>
        <v>1</v>
      </c>
      <c r="DI2202" s="17">
        <f t="shared" si="1328"/>
        <v>1</v>
      </c>
      <c r="DJ2202" s="20" t="s">
        <v>1879</v>
      </c>
    </row>
    <row r="2203" spans="1:114" x14ac:dyDescent="0.2">
      <c r="A2203" s="15" t="s">
        <v>105</v>
      </c>
      <c r="B2203" s="10" t="s">
        <v>2298</v>
      </c>
      <c r="C2203" s="11">
        <f t="shared" si="1301"/>
        <v>48.010599999999997</v>
      </c>
      <c r="D2203" s="11">
        <f t="shared" si="1296"/>
        <v>200</v>
      </c>
      <c r="E2203" s="11">
        <f t="shared" si="1296"/>
        <v>100</v>
      </c>
      <c r="F2203" s="11">
        <f t="shared" si="1296"/>
        <v>0</v>
      </c>
      <c r="G2203" s="11">
        <f t="shared" si="1296"/>
        <v>11</v>
      </c>
      <c r="H2203" s="11">
        <f t="shared" si="1296"/>
        <v>0</v>
      </c>
      <c r="I2203" s="11">
        <f t="shared" si="1296"/>
        <v>22</v>
      </c>
      <c r="J2203" s="11">
        <f t="shared" si="1296"/>
        <v>0</v>
      </c>
      <c r="K2203" s="11">
        <f t="shared" si="1296"/>
        <v>0</v>
      </c>
      <c r="L2203" s="11">
        <f t="shared" si="1295"/>
        <v>0</v>
      </c>
      <c r="M2203" s="11">
        <f t="shared" si="1295"/>
        <v>0</v>
      </c>
      <c r="N2203" s="11">
        <f t="shared" si="1295"/>
        <v>0</v>
      </c>
      <c r="O2203" s="11">
        <f t="shared" si="1295"/>
        <v>0</v>
      </c>
      <c r="P2203" s="11">
        <f t="shared" si="1295"/>
        <v>0</v>
      </c>
      <c r="Q2203" s="11">
        <f t="shared" si="1295"/>
        <v>0</v>
      </c>
      <c r="R2203" s="11">
        <f t="shared" si="1295"/>
        <v>0</v>
      </c>
      <c r="S2203" s="11">
        <f t="shared" si="1295"/>
        <v>0</v>
      </c>
      <c r="T2203" s="11">
        <f t="shared" si="1297"/>
        <v>6737.0616886749194</v>
      </c>
      <c r="U2203" s="40">
        <f t="shared" si="1302"/>
        <v>0.6</v>
      </c>
      <c r="V2203" s="11">
        <f t="shared" si="1290"/>
        <v>11.3451716120684</v>
      </c>
      <c r="W2203" s="11">
        <f t="shared" si="1290"/>
        <v>24896375.976791531</v>
      </c>
      <c r="X2203" s="11">
        <f t="shared" si="1290"/>
        <v>248963.7597679153</v>
      </c>
      <c r="Y2203" s="11">
        <f t="shared" si="1290"/>
        <v>330507.12487992895</v>
      </c>
      <c r="Z2203" s="11">
        <f t="shared" si="1290"/>
        <v>1.327531063910782</v>
      </c>
      <c r="AA2203" s="11">
        <f t="shared" si="1290"/>
        <v>60.790092601589883</v>
      </c>
      <c r="AB2203" s="11">
        <f t="shared" si="1290"/>
        <v>4848.6635554218246</v>
      </c>
      <c r="AC2203" s="11">
        <f t="shared" si="1290"/>
        <v>2648.6635554218246</v>
      </c>
      <c r="AD2203" s="11">
        <f t="shared" si="1290"/>
        <v>8382722.3773532081</v>
      </c>
      <c r="AE2203" s="11">
        <f t="shared" si="1290"/>
        <v>167654.44754706416</v>
      </c>
      <c r="AF2203" s="11">
        <f t="shared" si="1298"/>
        <v>203573.94710883769</v>
      </c>
      <c r="AG2203" s="11">
        <f t="shared" si="1298"/>
        <v>1.2142472215160898</v>
      </c>
      <c r="AH2203" s="11">
        <f t="shared" si="1298"/>
        <v>35.274208660792453</v>
      </c>
      <c r="AI2203" s="11">
        <f t="shared" si="1298"/>
        <v>0</v>
      </c>
      <c r="AJ2203" s="11">
        <f t="shared" si="1298"/>
        <v>0</v>
      </c>
      <c r="AK2203" s="11">
        <f t="shared" si="1293"/>
        <v>0</v>
      </c>
      <c r="AL2203" s="11">
        <f t="shared" si="1293"/>
        <v>0</v>
      </c>
      <c r="AM2203" s="11">
        <f t="shared" si="1293"/>
        <v>0</v>
      </c>
      <c r="AN2203" s="11">
        <f t="shared" si="1293"/>
        <v>0</v>
      </c>
      <c r="AO2203" s="11">
        <f t="shared" si="1293"/>
        <v>0</v>
      </c>
      <c r="AP2203" s="11">
        <f t="shared" si="1293"/>
        <v>0</v>
      </c>
      <c r="AQ2203" s="11">
        <f t="shared" si="1293"/>
        <v>0</v>
      </c>
      <c r="AR2203" s="11">
        <f t="shared" ref="AR2203:AZ2231" si="1329">IF($A2203="x",CV2203,"")</f>
        <v>0</v>
      </c>
      <c r="AS2203" s="11">
        <f t="shared" si="1329"/>
        <v>0</v>
      </c>
      <c r="AT2203" s="11">
        <f t="shared" si="1329"/>
        <v>0</v>
      </c>
      <c r="AU2203" s="11">
        <f t="shared" si="1329"/>
        <v>0</v>
      </c>
      <c r="AV2203" s="11">
        <f t="shared" si="1329"/>
        <v>22391413.316546764</v>
      </c>
      <c r="AW2203" s="11">
        <f t="shared" si="1329"/>
        <v>0</v>
      </c>
      <c r="AX2203" s="11">
        <f t="shared" si="1329"/>
        <v>0</v>
      </c>
      <c r="AY2203" s="11">
        <f t="shared" si="1329"/>
        <v>32343.658888554564</v>
      </c>
      <c r="AZ2203" s="11">
        <f t="shared" si="1329"/>
        <v>1</v>
      </c>
      <c r="BA2203" s="11">
        <f t="shared" si="1300"/>
        <v>1</v>
      </c>
      <c r="BB2203" s="11">
        <f t="shared" si="1300"/>
        <v>1</v>
      </c>
      <c r="BC2203" s="11">
        <f t="shared" si="1300"/>
        <v>1</v>
      </c>
      <c r="BD2203" s="11">
        <f t="shared" si="1299"/>
        <v>1</v>
      </c>
      <c r="BE2203" s="11">
        <f t="shared" si="1294"/>
        <v>1</v>
      </c>
      <c r="BF2203" s="15" t="str">
        <f t="shared" si="1303"/>
        <v>EN 10210</v>
      </c>
      <c r="BG2203" s="42">
        <v>48.010599999999997</v>
      </c>
      <c r="BH2203" s="17">
        <f t="shared" si="1304"/>
        <v>200</v>
      </c>
      <c r="BI2203" s="17">
        <f t="shared" si="1305"/>
        <v>100</v>
      </c>
      <c r="BK2203" s="17">
        <f t="shared" si="1306"/>
        <v>11</v>
      </c>
      <c r="BM2203" s="17">
        <f t="shared" si="1291"/>
        <v>22</v>
      </c>
      <c r="BX2203" s="18">
        <f t="shared" si="1307"/>
        <v>6737.0616886749194</v>
      </c>
      <c r="BY2203" s="42">
        <v>0.6</v>
      </c>
      <c r="BZ2203" s="43">
        <f t="shared" si="1308"/>
        <v>11.3451716120684</v>
      </c>
      <c r="CA2203" s="18">
        <f t="shared" si="1309"/>
        <v>24896375.976791531</v>
      </c>
      <c r="CB2203" s="18">
        <f t="shared" si="1310"/>
        <v>248963.7597679153</v>
      </c>
      <c r="CC2203" s="18">
        <f t="shared" si="1311"/>
        <v>330507.12487992895</v>
      </c>
      <c r="CD2203" s="25">
        <f t="shared" si="1312"/>
        <v>1.327531063910782</v>
      </c>
      <c r="CE2203" s="26">
        <f t="shared" si="1313"/>
        <v>60.790092601589883</v>
      </c>
      <c r="CF2203" s="18">
        <f t="shared" si="1314"/>
        <v>4848.6635554218246</v>
      </c>
      <c r="CG2203" s="18">
        <f t="shared" si="1315"/>
        <v>2648.6635554218246</v>
      </c>
      <c r="CH2203" s="18">
        <f t="shared" si="1316"/>
        <v>8382722.3773532081</v>
      </c>
      <c r="CI2203" s="18">
        <f t="shared" si="1317"/>
        <v>167654.44754706416</v>
      </c>
      <c r="CJ2203" s="18">
        <f t="shared" si="1318"/>
        <v>203573.94710883769</v>
      </c>
      <c r="CK2203" s="25">
        <f t="shared" si="1319"/>
        <v>1.2142472215160898</v>
      </c>
      <c r="CL2203" s="26">
        <f t="shared" si="1320"/>
        <v>35.274208660792453</v>
      </c>
      <c r="CZ2203" s="18">
        <f t="shared" si="1321"/>
        <v>22391413.316546764</v>
      </c>
      <c r="DC2203" s="18">
        <f t="shared" si="1322"/>
        <v>32343.658888554564</v>
      </c>
      <c r="DD2203" s="17">
        <f t="shared" si="1323"/>
        <v>1</v>
      </c>
      <c r="DE2203" s="17">
        <f t="shared" si="1324"/>
        <v>1</v>
      </c>
      <c r="DF2203" s="17">
        <f t="shared" si="1325"/>
        <v>1</v>
      </c>
      <c r="DG2203" s="17">
        <f t="shared" si="1326"/>
        <v>1</v>
      </c>
      <c r="DH2203" s="17">
        <f t="shared" si="1327"/>
        <v>1</v>
      </c>
      <c r="DI2203" s="17">
        <f t="shared" si="1328"/>
        <v>1</v>
      </c>
      <c r="DJ2203" s="20" t="s">
        <v>1879</v>
      </c>
    </row>
    <row r="2204" spans="1:114" x14ac:dyDescent="0.2">
      <c r="A2204" s="15" t="s">
        <v>105</v>
      </c>
      <c r="B2204" s="10" t="s">
        <v>2299</v>
      </c>
      <c r="C2204" s="11">
        <f t="shared" si="1301"/>
        <v>53.96875</v>
      </c>
      <c r="D2204" s="11">
        <f t="shared" si="1296"/>
        <v>200</v>
      </c>
      <c r="E2204" s="11">
        <f t="shared" si="1296"/>
        <v>100</v>
      </c>
      <c r="F2204" s="11">
        <f t="shared" si="1296"/>
        <v>0</v>
      </c>
      <c r="G2204" s="11">
        <f t="shared" si="1296"/>
        <v>12.5</v>
      </c>
      <c r="H2204" s="11">
        <f t="shared" si="1296"/>
        <v>0</v>
      </c>
      <c r="I2204" s="11">
        <f t="shared" si="1296"/>
        <v>25</v>
      </c>
      <c r="J2204" s="11">
        <f t="shared" si="1296"/>
        <v>0</v>
      </c>
      <c r="K2204" s="11">
        <f t="shared" si="1296"/>
        <v>0</v>
      </c>
      <c r="L2204" s="11">
        <f t="shared" si="1295"/>
        <v>0</v>
      </c>
      <c r="M2204" s="11">
        <f t="shared" si="1295"/>
        <v>0</v>
      </c>
      <c r="N2204" s="11">
        <f t="shared" si="1295"/>
        <v>0</v>
      </c>
      <c r="O2204" s="11">
        <f t="shared" si="1295"/>
        <v>0</v>
      </c>
      <c r="P2204" s="11">
        <f t="shared" si="1295"/>
        <v>0</v>
      </c>
      <c r="Q2204" s="11">
        <f t="shared" si="1295"/>
        <v>0</v>
      </c>
      <c r="R2204" s="11">
        <f t="shared" si="1295"/>
        <v>0</v>
      </c>
      <c r="S2204" s="11">
        <f t="shared" si="1295"/>
        <v>0</v>
      </c>
      <c r="T2204" s="11">
        <f t="shared" si="1297"/>
        <v>7676.9908169872415</v>
      </c>
      <c r="U2204" s="40">
        <f t="shared" si="1302"/>
        <v>0.6</v>
      </c>
      <c r="V2204" s="11">
        <f t="shared" si="1290"/>
        <v>9.9561303173609499</v>
      </c>
      <c r="W2204" s="11">
        <f t="shared" si="1290"/>
        <v>26588947.64777568</v>
      </c>
      <c r="X2204" s="11">
        <f t="shared" si="1290"/>
        <v>265889.47647775681</v>
      </c>
      <c r="Y2204" s="11">
        <f t="shared" si="1290"/>
        <v>359127.24545523082</v>
      </c>
      <c r="Z2204" s="11">
        <f t="shared" si="1290"/>
        <v>1.3506636299134385</v>
      </c>
      <c r="AA2204" s="11">
        <f t="shared" si="1290"/>
        <v>58.851164928919474</v>
      </c>
      <c r="AB2204" s="11">
        <f t="shared" si="1290"/>
        <v>5579.3692606170262</v>
      </c>
      <c r="AC2204" s="11">
        <f t="shared" si="1290"/>
        <v>3079.3692606170262</v>
      </c>
      <c r="AD2204" s="11">
        <f t="shared" si="1290"/>
        <v>8921521.2537951618</v>
      </c>
      <c r="AE2204" s="11">
        <f t="shared" si="1290"/>
        <v>178430.42507590324</v>
      </c>
      <c r="AF2204" s="11">
        <f t="shared" si="1298"/>
        <v>220783.78242437946</v>
      </c>
      <c r="AG2204" s="11">
        <f t="shared" si="1298"/>
        <v>1.2373662301732418</v>
      </c>
      <c r="AH2204" s="11">
        <f t="shared" si="1298"/>
        <v>34.089760232371276</v>
      </c>
      <c r="AI2204" s="11">
        <f t="shared" si="1298"/>
        <v>0</v>
      </c>
      <c r="AJ2204" s="11">
        <f t="shared" si="1298"/>
        <v>0</v>
      </c>
      <c r="AK2204" s="11">
        <f t="shared" si="1298"/>
        <v>0</v>
      </c>
      <c r="AL2204" s="11">
        <f t="shared" si="1298"/>
        <v>0</v>
      </c>
      <c r="AM2204" s="11">
        <f t="shared" si="1298"/>
        <v>0</v>
      </c>
      <c r="AN2204" s="11">
        <f t="shared" si="1298"/>
        <v>0</v>
      </c>
      <c r="AO2204" s="11">
        <f t="shared" si="1298"/>
        <v>0</v>
      </c>
      <c r="AP2204" s="11">
        <f t="shared" si="1298"/>
        <v>0</v>
      </c>
      <c r="AQ2204" s="11">
        <f t="shared" si="1298"/>
        <v>0</v>
      </c>
      <c r="AR2204" s="11">
        <f t="shared" si="1329"/>
        <v>0</v>
      </c>
      <c r="AS2204" s="11">
        <f t="shared" si="1329"/>
        <v>0</v>
      </c>
      <c r="AT2204" s="11">
        <f t="shared" si="1329"/>
        <v>0</v>
      </c>
      <c r="AU2204" s="11">
        <f t="shared" si="1329"/>
        <v>0</v>
      </c>
      <c r="AV2204" s="11">
        <f t="shared" si="1329"/>
        <v>24469549.005681816</v>
      </c>
      <c r="AW2204" s="11">
        <f t="shared" si="1329"/>
        <v>0</v>
      </c>
      <c r="AX2204" s="11">
        <f t="shared" si="1329"/>
        <v>0</v>
      </c>
      <c r="AY2204" s="11">
        <f t="shared" si="1329"/>
        <v>31135.923151542564</v>
      </c>
      <c r="AZ2204" s="11">
        <f t="shared" si="1329"/>
        <v>1</v>
      </c>
      <c r="BA2204" s="11">
        <f t="shared" si="1300"/>
        <v>1</v>
      </c>
      <c r="BB2204" s="11">
        <f t="shared" si="1300"/>
        <v>1</v>
      </c>
      <c r="BC2204" s="11">
        <f t="shared" si="1300"/>
        <v>1</v>
      </c>
      <c r="BD2204" s="11">
        <f t="shared" si="1299"/>
        <v>1</v>
      </c>
      <c r="BE2204" s="11">
        <f t="shared" si="1294"/>
        <v>1</v>
      </c>
      <c r="BF2204" s="15" t="str">
        <f t="shared" si="1303"/>
        <v>EN 10210</v>
      </c>
      <c r="BG2204" s="42">
        <v>53.96875</v>
      </c>
      <c r="BH2204" s="17">
        <f t="shared" si="1304"/>
        <v>200</v>
      </c>
      <c r="BI2204" s="17">
        <f t="shared" si="1305"/>
        <v>100</v>
      </c>
      <c r="BK2204" s="17">
        <f t="shared" si="1306"/>
        <v>12.5</v>
      </c>
      <c r="BM2204" s="17">
        <f t="shared" si="1291"/>
        <v>25</v>
      </c>
      <c r="BX2204" s="18">
        <f t="shared" si="1307"/>
        <v>7676.9908169872415</v>
      </c>
      <c r="BY2204" s="42">
        <v>0.6</v>
      </c>
      <c r="BZ2204" s="43">
        <f t="shared" si="1308"/>
        <v>9.9561303173609499</v>
      </c>
      <c r="CA2204" s="18">
        <f t="shared" si="1309"/>
        <v>26588947.64777568</v>
      </c>
      <c r="CB2204" s="18">
        <f t="shared" si="1310"/>
        <v>265889.47647775681</v>
      </c>
      <c r="CC2204" s="18">
        <f t="shared" si="1311"/>
        <v>359127.24545523082</v>
      </c>
      <c r="CD2204" s="25">
        <f t="shared" si="1312"/>
        <v>1.3506636299134385</v>
      </c>
      <c r="CE2204" s="26">
        <f t="shared" si="1313"/>
        <v>58.851164928919474</v>
      </c>
      <c r="CF2204" s="18">
        <f t="shared" si="1314"/>
        <v>5579.3692606170262</v>
      </c>
      <c r="CG2204" s="18">
        <f t="shared" si="1315"/>
        <v>3079.3692606170262</v>
      </c>
      <c r="CH2204" s="18">
        <f t="shared" si="1316"/>
        <v>8921521.2537951618</v>
      </c>
      <c r="CI2204" s="18">
        <f t="shared" si="1317"/>
        <v>178430.42507590324</v>
      </c>
      <c r="CJ2204" s="18">
        <f t="shared" si="1318"/>
        <v>220783.78242437946</v>
      </c>
      <c r="CK2204" s="25">
        <f t="shared" si="1319"/>
        <v>1.2373662301732418</v>
      </c>
      <c r="CL2204" s="26">
        <f t="shared" si="1320"/>
        <v>34.089760232371276</v>
      </c>
      <c r="CZ2204" s="18">
        <f t="shared" si="1321"/>
        <v>24469549.005681816</v>
      </c>
      <c r="DC2204" s="18">
        <f t="shared" si="1322"/>
        <v>31135.923151542564</v>
      </c>
      <c r="DD2204" s="17">
        <f t="shared" si="1323"/>
        <v>1</v>
      </c>
      <c r="DE2204" s="17">
        <f t="shared" si="1324"/>
        <v>1</v>
      </c>
      <c r="DF2204" s="17">
        <f t="shared" si="1325"/>
        <v>1</v>
      </c>
      <c r="DG2204" s="17">
        <f t="shared" si="1326"/>
        <v>1</v>
      </c>
      <c r="DH2204" s="17">
        <f t="shared" si="1327"/>
        <v>1</v>
      </c>
      <c r="DI2204" s="17">
        <f t="shared" si="1328"/>
        <v>1</v>
      </c>
      <c r="DJ2204" s="20" t="s">
        <v>1879</v>
      </c>
    </row>
    <row r="2205" spans="1:114" x14ac:dyDescent="0.2">
      <c r="A2205" s="15" t="s">
        <v>105</v>
      </c>
      <c r="B2205" s="10" t="s">
        <v>2300</v>
      </c>
      <c r="C2205" s="11">
        <f t="shared" si="1301"/>
        <v>60.550504000000011</v>
      </c>
      <c r="D2205" s="11">
        <f t="shared" si="1296"/>
        <v>200</v>
      </c>
      <c r="E2205" s="11">
        <f t="shared" si="1296"/>
        <v>100</v>
      </c>
      <c r="F2205" s="11">
        <f t="shared" si="1296"/>
        <v>0</v>
      </c>
      <c r="G2205" s="11">
        <f t="shared" si="1296"/>
        <v>14.2</v>
      </c>
      <c r="H2205" s="11">
        <f t="shared" si="1296"/>
        <v>0</v>
      </c>
      <c r="I2205" s="11">
        <f t="shared" si="1296"/>
        <v>28.4</v>
      </c>
      <c r="J2205" s="11">
        <f t="shared" si="1296"/>
        <v>0</v>
      </c>
      <c r="K2205" s="11">
        <f t="shared" si="1296"/>
        <v>0</v>
      </c>
      <c r="L2205" s="11">
        <f t="shared" si="1295"/>
        <v>0</v>
      </c>
      <c r="M2205" s="11">
        <f t="shared" si="1295"/>
        <v>0</v>
      </c>
      <c r="N2205" s="11">
        <f t="shared" si="1295"/>
        <v>0</v>
      </c>
      <c r="O2205" s="11">
        <f t="shared" si="1295"/>
        <v>0</v>
      </c>
      <c r="P2205" s="11">
        <f t="shared" si="1295"/>
        <v>0</v>
      </c>
      <c r="Q2205" s="11">
        <f t="shared" si="1295"/>
        <v>0</v>
      </c>
      <c r="R2205" s="11">
        <f t="shared" si="1295"/>
        <v>0</v>
      </c>
      <c r="S2205" s="11">
        <f t="shared" si="1295"/>
        <v>0</v>
      </c>
      <c r="T2205" s="11">
        <f t="shared" si="1297"/>
        <v>8748.4059413587656</v>
      </c>
      <c r="U2205" s="40">
        <f t="shared" si="1302"/>
        <v>0.6</v>
      </c>
      <c r="V2205" s="11">
        <f t="shared" si="1290"/>
        <v>8.7368054856445099</v>
      </c>
      <c r="W2205" s="11">
        <f t="shared" si="1290"/>
        <v>28053791.293030322</v>
      </c>
      <c r="X2205" s="11">
        <f t="shared" si="1290"/>
        <v>280537.9129303032</v>
      </c>
      <c r="Y2205" s="11">
        <f t="shared" si="1290"/>
        <v>386961.64447957894</v>
      </c>
      <c r="Z2205" s="11">
        <f t="shared" si="1290"/>
        <v>1.3793559681030194</v>
      </c>
      <c r="AA2205" s="11">
        <f t="shared" si="1290"/>
        <v>56.628012262002109</v>
      </c>
      <c r="AB2205" s="11">
        <f t="shared" si="1290"/>
        <v>6427.6737133492279</v>
      </c>
      <c r="AC2205" s="11">
        <f t="shared" si="1290"/>
        <v>3587.6737133492284</v>
      </c>
      <c r="AD2205" s="11">
        <f t="shared" si="1290"/>
        <v>9385430.3284454849</v>
      </c>
      <c r="AE2205" s="11">
        <f t="shared" si="1290"/>
        <v>187708.60656890969</v>
      </c>
      <c r="AF2205" s="11">
        <f t="shared" si="1298"/>
        <v>237397.95881211766</v>
      </c>
      <c r="AG2205" s="11">
        <f t="shared" si="1298"/>
        <v>1.2647153646892932</v>
      </c>
      <c r="AH2205" s="11">
        <f t="shared" si="1298"/>
        <v>32.753870803127228</v>
      </c>
      <c r="AI2205" s="11">
        <f t="shared" si="1298"/>
        <v>0</v>
      </c>
      <c r="AJ2205" s="11">
        <f t="shared" si="1298"/>
        <v>0</v>
      </c>
      <c r="AK2205" s="11">
        <f t="shared" si="1298"/>
        <v>0</v>
      </c>
      <c r="AL2205" s="11">
        <f t="shared" si="1298"/>
        <v>0</v>
      </c>
      <c r="AM2205" s="11">
        <f t="shared" si="1298"/>
        <v>0</v>
      </c>
      <c r="AN2205" s="11">
        <f t="shared" si="1298"/>
        <v>0</v>
      </c>
      <c r="AO2205" s="11">
        <f t="shared" si="1298"/>
        <v>0</v>
      </c>
      <c r="AP2205" s="11">
        <f t="shared" si="1298"/>
        <v>0</v>
      </c>
      <c r="AQ2205" s="11">
        <f t="shared" si="1298"/>
        <v>0</v>
      </c>
      <c r="AR2205" s="11">
        <f t="shared" si="1329"/>
        <v>0</v>
      </c>
      <c r="AS2205" s="11">
        <f t="shared" si="1329"/>
        <v>0</v>
      </c>
      <c r="AT2205" s="11">
        <f t="shared" si="1329"/>
        <v>0</v>
      </c>
      <c r="AU2205" s="11">
        <f t="shared" si="1329"/>
        <v>0</v>
      </c>
      <c r="AV2205" s="11">
        <f t="shared" si="1329"/>
        <v>26573855.520120177</v>
      </c>
      <c r="AW2205" s="11">
        <f t="shared" si="1329"/>
        <v>0</v>
      </c>
      <c r="AX2205" s="11">
        <f t="shared" si="1329"/>
        <v>0</v>
      </c>
      <c r="AY2205" s="11">
        <f t="shared" si="1329"/>
        <v>29719.66428337308</v>
      </c>
      <c r="AZ2205" s="11">
        <f t="shared" si="1329"/>
        <v>1</v>
      </c>
      <c r="BA2205" s="11">
        <f t="shared" si="1300"/>
        <v>1</v>
      </c>
      <c r="BB2205" s="11">
        <f t="shared" si="1300"/>
        <v>1</v>
      </c>
      <c r="BC2205" s="11">
        <f t="shared" si="1300"/>
        <v>1</v>
      </c>
      <c r="BD2205" s="11">
        <f t="shared" si="1299"/>
        <v>1</v>
      </c>
      <c r="BE2205" s="11">
        <f t="shared" si="1294"/>
        <v>1</v>
      </c>
      <c r="BF2205" s="15" t="str">
        <f t="shared" si="1303"/>
        <v>EN 10210</v>
      </c>
      <c r="BG2205" s="42">
        <v>60.550504000000011</v>
      </c>
      <c r="BH2205" s="17">
        <f t="shared" si="1304"/>
        <v>200</v>
      </c>
      <c r="BI2205" s="17">
        <f t="shared" si="1305"/>
        <v>100</v>
      </c>
      <c r="BK2205" s="17">
        <f t="shared" si="1306"/>
        <v>14.2</v>
      </c>
      <c r="BM2205" s="17">
        <f t="shared" si="1291"/>
        <v>28.4</v>
      </c>
      <c r="BX2205" s="18">
        <f t="shared" si="1307"/>
        <v>8748.4059413587656</v>
      </c>
      <c r="BY2205" s="42">
        <v>0.6</v>
      </c>
      <c r="BZ2205" s="43">
        <f t="shared" si="1308"/>
        <v>8.7368054856445099</v>
      </c>
      <c r="CA2205" s="18">
        <f t="shared" si="1309"/>
        <v>28053791.293030322</v>
      </c>
      <c r="CB2205" s="18">
        <f t="shared" si="1310"/>
        <v>280537.9129303032</v>
      </c>
      <c r="CC2205" s="18">
        <f t="shared" si="1311"/>
        <v>386961.64447957894</v>
      </c>
      <c r="CD2205" s="25">
        <f t="shared" si="1312"/>
        <v>1.3793559681030194</v>
      </c>
      <c r="CE2205" s="26">
        <f t="shared" si="1313"/>
        <v>56.628012262002109</v>
      </c>
      <c r="CF2205" s="18">
        <f t="shared" si="1314"/>
        <v>6427.6737133492279</v>
      </c>
      <c r="CG2205" s="18">
        <f t="shared" si="1315"/>
        <v>3587.6737133492284</v>
      </c>
      <c r="CH2205" s="18">
        <f t="shared" si="1316"/>
        <v>9385430.3284454849</v>
      </c>
      <c r="CI2205" s="18">
        <f t="shared" si="1317"/>
        <v>187708.60656890969</v>
      </c>
      <c r="CJ2205" s="18">
        <f t="shared" si="1318"/>
        <v>237397.95881211766</v>
      </c>
      <c r="CK2205" s="25">
        <f t="shared" si="1319"/>
        <v>1.2647153646892932</v>
      </c>
      <c r="CL2205" s="26">
        <f t="shared" si="1320"/>
        <v>32.753870803127228</v>
      </c>
      <c r="CZ2205" s="18">
        <f t="shared" si="1321"/>
        <v>26573855.520120177</v>
      </c>
      <c r="DC2205" s="18">
        <f t="shared" si="1322"/>
        <v>29719.66428337308</v>
      </c>
      <c r="DD2205" s="17">
        <f t="shared" si="1323"/>
        <v>1</v>
      </c>
      <c r="DE2205" s="17">
        <f t="shared" si="1324"/>
        <v>1</v>
      </c>
      <c r="DF2205" s="17">
        <f t="shared" si="1325"/>
        <v>1</v>
      </c>
      <c r="DG2205" s="17">
        <f t="shared" si="1326"/>
        <v>1</v>
      </c>
      <c r="DH2205" s="17">
        <f t="shared" si="1327"/>
        <v>1</v>
      </c>
      <c r="DI2205" s="17">
        <f t="shared" si="1328"/>
        <v>1</v>
      </c>
      <c r="DJ2205" s="20" t="s">
        <v>1879</v>
      </c>
    </row>
    <row r="2206" spans="1:114" x14ac:dyDescent="0.2">
      <c r="A2206" s="15" t="s">
        <v>105</v>
      </c>
      <c r="B2206" s="10" t="s">
        <v>2301</v>
      </c>
      <c r="C2206" s="11">
        <f t="shared" si="1301"/>
        <v>67.321600000000004</v>
      </c>
      <c r="D2206" s="11">
        <f t="shared" si="1296"/>
        <v>200</v>
      </c>
      <c r="E2206" s="11">
        <f t="shared" si="1296"/>
        <v>100</v>
      </c>
      <c r="F2206" s="11">
        <f t="shared" si="1296"/>
        <v>0</v>
      </c>
      <c r="G2206" s="11">
        <f t="shared" si="1296"/>
        <v>16</v>
      </c>
      <c r="H2206" s="11">
        <f t="shared" si="1296"/>
        <v>0</v>
      </c>
      <c r="I2206" s="11">
        <f t="shared" si="1296"/>
        <v>32</v>
      </c>
      <c r="J2206" s="11">
        <f t="shared" si="1296"/>
        <v>0</v>
      </c>
      <c r="K2206" s="11">
        <f t="shared" si="1296"/>
        <v>0</v>
      </c>
      <c r="L2206" s="11">
        <f t="shared" si="1295"/>
        <v>0</v>
      </c>
      <c r="M2206" s="11">
        <f t="shared" si="1295"/>
        <v>0</v>
      </c>
      <c r="N2206" s="11">
        <f t="shared" si="1295"/>
        <v>0</v>
      </c>
      <c r="O2206" s="11">
        <f t="shared" si="1295"/>
        <v>0</v>
      </c>
      <c r="P2206" s="11">
        <f t="shared" si="1295"/>
        <v>0</v>
      </c>
      <c r="Q2206" s="11">
        <f t="shared" si="1295"/>
        <v>0</v>
      </c>
      <c r="R2206" s="11">
        <f t="shared" si="1295"/>
        <v>0</v>
      </c>
      <c r="S2206" s="11">
        <f t="shared" si="1295"/>
        <v>0</v>
      </c>
      <c r="T2206" s="11">
        <f t="shared" si="1297"/>
        <v>9889.9817545518963</v>
      </c>
      <c r="U2206" s="40">
        <f t="shared" si="1302"/>
        <v>0.6</v>
      </c>
      <c r="V2206" s="11">
        <f t="shared" si="1290"/>
        <v>7.7283379197266653</v>
      </c>
      <c r="W2206" s="11">
        <f t="shared" si="1290"/>
        <v>29096454.344226375</v>
      </c>
      <c r="X2206" s="11">
        <f t="shared" si="1290"/>
        <v>290964.54344226373</v>
      </c>
      <c r="Y2206" s="11">
        <f t="shared" si="1290"/>
        <v>411173.74035626999</v>
      </c>
      <c r="Z2206" s="11">
        <f t="shared" si="1290"/>
        <v>1.4131403623681023</v>
      </c>
      <c r="AA2206" s="11">
        <f t="shared" si="1290"/>
        <v>54.240325816206322</v>
      </c>
      <c r="AB2206" s="11">
        <f t="shared" si="1290"/>
        <v>7349.2385965949361</v>
      </c>
      <c r="AC2206" s="11">
        <f t="shared" si="1290"/>
        <v>4149.2385965949352</v>
      </c>
      <c r="AD2206" s="11">
        <f t="shared" si="1290"/>
        <v>9718576.8000866994</v>
      </c>
      <c r="AE2206" s="11">
        <f t="shared" si="1290"/>
        <v>194371.536001734</v>
      </c>
      <c r="AF2206" s="11">
        <f t="shared" si="1298"/>
        <v>251711.81052652322</v>
      </c>
      <c r="AG2206" s="11">
        <f t="shared" si="1298"/>
        <v>1.2950034542314759</v>
      </c>
      <c r="AH2206" s="11">
        <f t="shared" si="1298"/>
        <v>31.347549027996966</v>
      </c>
      <c r="AI2206" s="11">
        <f t="shared" si="1298"/>
        <v>0</v>
      </c>
      <c r="AJ2206" s="11">
        <f t="shared" si="1298"/>
        <v>0</v>
      </c>
      <c r="AK2206" s="11">
        <f t="shared" si="1298"/>
        <v>0</v>
      </c>
      <c r="AL2206" s="11">
        <f t="shared" si="1298"/>
        <v>0</v>
      </c>
      <c r="AM2206" s="11">
        <f t="shared" si="1298"/>
        <v>0</v>
      </c>
      <c r="AN2206" s="11">
        <f t="shared" si="1298"/>
        <v>0</v>
      </c>
      <c r="AO2206" s="11">
        <f t="shared" si="1298"/>
        <v>0</v>
      </c>
      <c r="AP2206" s="11">
        <f t="shared" si="1298"/>
        <v>0</v>
      </c>
      <c r="AQ2206" s="11">
        <f t="shared" si="1298"/>
        <v>0</v>
      </c>
      <c r="AR2206" s="11">
        <f t="shared" si="1329"/>
        <v>0</v>
      </c>
      <c r="AS2206" s="11">
        <f t="shared" si="1329"/>
        <v>0</v>
      </c>
      <c r="AT2206" s="11">
        <f t="shared" si="1329"/>
        <v>0</v>
      </c>
      <c r="AU2206" s="11">
        <f t="shared" si="1329"/>
        <v>0</v>
      </c>
      <c r="AV2206" s="11">
        <f t="shared" si="1329"/>
        <v>28523932.656716418</v>
      </c>
      <c r="AW2206" s="11">
        <f t="shared" si="1329"/>
        <v>0</v>
      </c>
      <c r="AX2206" s="11">
        <f t="shared" si="1329"/>
        <v>0</v>
      </c>
      <c r="AY2206" s="11">
        <f t="shared" si="1329"/>
        <v>28165.09649148734</v>
      </c>
      <c r="AZ2206" s="11">
        <f t="shared" si="1329"/>
        <v>1</v>
      </c>
      <c r="BA2206" s="11">
        <f t="shared" si="1300"/>
        <v>1</v>
      </c>
      <c r="BB2206" s="11">
        <f t="shared" si="1300"/>
        <v>1</v>
      </c>
      <c r="BC2206" s="11">
        <f t="shared" si="1300"/>
        <v>1</v>
      </c>
      <c r="BD2206" s="11">
        <f t="shared" si="1299"/>
        <v>1</v>
      </c>
      <c r="BE2206" s="11">
        <f t="shared" si="1294"/>
        <v>1</v>
      </c>
      <c r="BF2206" s="15" t="str">
        <f t="shared" si="1303"/>
        <v>EN 10210</v>
      </c>
      <c r="BG2206" s="42">
        <v>67.321600000000004</v>
      </c>
      <c r="BH2206" s="17">
        <f t="shared" si="1304"/>
        <v>200</v>
      </c>
      <c r="BI2206" s="17">
        <f t="shared" si="1305"/>
        <v>100</v>
      </c>
      <c r="BK2206" s="17">
        <f t="shared" si="1306"/>
        <v>16</v>
      </c>
      <c r="BM2206" s="17">
        <f t="shared" si="1291"/>
        <v>32</v>
      </c>
      <c r="BX2206" s="18">
        <f t="shared" si="1307"/>
        <v>9889.9817545518963</v>
      </c>
      <c r="BY2206" s="42">
        <v>0.6</v>
      </c>
      <c r="BZ2206" s="43">
        <f t="shared" si="1308"/>
        <v>7.7283379197266653</v>
      </c>
      <c r="CA2206" s="18">
        <f t="shared" si="1309"/>
        <v>29096454.344226375</v>
      </c>
      <c r="CB2206" s="18">
        <f t="shared" si="1310"/>
        <v>290964.54344226373</v>
      </c>
      <c r="CC2206" s="18">
        <f t="shared" si="1311"/>
        <v>411173.74035626999</v>
      </c>
      <c r="CD2206" s="25">
        <f t="shared" si="1312"/>
        <v>1.4131403623681023</v>
      </c>
      <c r="CE2206" s="26">
        <f t="shared" si="1313"/>
        <v>54.240325816206322</v>
      </c>
      <c r="CF2206" s="18">
        <f t="shared" si="1314"/>
        <v>7349.2385965949361</v>
      </c>
      <c r="CG2206" s="18">
        <f t="shared" si="1315"/>
        <v>4149.2385965949352</v>
      </c>
      <c r="CH2206" s="18">
        <f t="shared" si="1316"/>
        <v>9718576.8000866994</v>
      </c>
      <c r="CI2206" s="18">
        <f t="shared" si="1317"/>
        <v>194371.536001734</v>
      </c>
      <c r="CJ2206" s="18">
        <f t="shared" si="1318"/>
        <v>251711.81052652322</v>
      </c>
      <c r="CK2206" s="25">
        <f t="shared" si="1319"/>
        <v>1.2950034542314759</v>
      </c>
      <c r="CL2206" s="26">
        <f t="shared" si="1320"/>
        <v>31.347549027996966</v>
      </c>
      <c r="CZ2206" s="18">
        <f t="shared" si="1321"/>
        <v>28523932.656716418</v>
      </c>
      <c r="DC2206" s="18">
        <f t="shared" si="1322"/>
        <v>28165.09649148734</v>
      </c>
      <c r="DD2206" s="17">
        <f t="shared" si="1323"/>
        <v>1</v>
      </c>
      <c r="DE2206" s="17">
        <f t="shared" si="1324"/>
        <v>1</v>
      </c>
      <c r="DF2206" s="17">
        <f t="shared" si="1325"/>
        <v>1</v>
      </c>
      <c r="DG2206" s="17">
        <f t="shared" si="1326"/>
        <v>1</v>
      </c>
      <c r="DH2206" s="17">
        <f t="shared" si="1327"/>
        <v>1</v>
      </c>
      <c r="DI2206" s="17">
        <f t="shared" si="1328"/>
        <v>1</v>
      </c>
      <c r="DJ2206" s="20" t="s">
        <v>1879</v>
      </c>
    </row>
    <row r="2207" spans="1:114" x14ac:dyDescent="0.2">
      <c r="A2207" s="15" t="s">
        <v>105</v>
      </c>
      <c r="B2207" s="10" t="s">
        <v>2302</v>
      </c>
      <c r="C2207" s="11">
        <f t="shared" si="1301"/>
        <v>72.808750000000003</v>
      </c>
      <c r="D2207" s="11">
        <f t="shared" si="1296"/>
        <v>200</v>
      </c>
      <c r="E2207" s="11">
        <f t="shared" si="1296"/>
        <v>100</v>
      </c>
      <c r="F2207" s="11">
        <f t="shared" si="1296"/>
        <v>0</v>
      </c>
      <c r="G2207" s="11">
        <f t="shared" si="1296"/>
        <v>17.5</v>
      </c>
      <c r="H2207" s="11">
        <f t="shared" si="1296"/>
        <v>0</v>
      </c>
      <c r="I2207" s="11">
        <f t="shared" si="1296"/>
        <v>35</v>
      </c>
      <c r="J2207" s="11">
        <f t="shared" si="1296"/>
        <v>0</v>
      </c>
      <c r="K2207" s="11">
        <f t="shared" si="1296"/>
        <v>0</v>
      </c>
      <c r="L2207" s="11">
        <f t="shared" si="1295"/>
        <v>0</v>
      </c>
      <c r="M2207" s="11">
        <f t="shared" si="1295"/>
        <v>0</v>
      </c>
      <c r="N2207" s="11">
        <f t="shared" si="1295"/>
        <v>0</v>
      </c>
      <c r="O2207" s="11">
        <f t="shared" si="1295"/>
        <v>0</v>
      </c>
      <c r="P2207" s="11">
        <f t="shared" si="1295"/>
        <v>0</v>
      </c>
      <c r="Q2207" s="11">
        <f t="shared" si="1295"/>
        <v>0</v>
      </c>
      <c r="R2207" s="11">
        <f t="shared" si="1295"/>
        <v>0</v>
      </c>
      <c r="S2207" s="11">
        <f t="shared" si="1295"/>
        <v>0</v>
      </c>
      <c r="T2207" s="11">
        <f t="shared" si="1297"/>
        <v>10846.902001294993</v>
      </c>
      <c r="U2207" s="40">
        <f t="shared" si="1302"/>
        <v>0.6</v>
      </c>
      <c r="V2207" s="11">
        <f t="shared" si="1290"/>
        <v>7.0465392800619995</v>
      </c>
      <c r="W2207" s="11">
        <f t="shared" ref="W2207:AL2228" si="1330">IF($A2207="x",CA2207,"")</f>
        <v>29579140.362657763</v>
      </c>
      <c r="X2207" s="11">
        <f t="shared" si="1330"/>
        <v>295791.40362657764</v>
      </c>
      <c r="Y2207" s="11">
        <f t="shared" si="1330"/>
        <v>427272.61149677844</v>
      </c>
      <c r="Z2207" s="11">
        <f t="shared" si="1330"/>
        <v>1.4445065213463386</v>
      </c>
      <c r="AA2207" s="11">
        <f t="shared" si="1330"/>
        <v>52.220366546046826</v>
      </c>
      <c r="AB2207" s="11">
        <f t="shared" si="1330"/>
        <v>8135.5637508093705</v>
      </c>
      <c r="AC2207" s="11">
        <f t="shared" si="1330"/>
        <v>4635.5637508093705</v>
      </c>
      <c r="AD2207" s="11">
        <f t="shared" si="1330"/>
        <v>9881413.5900033433</v>
      </c>
      <c r="AE2207" s="11">
        <f t="shared" si="1330"/>
        <v>197628.27180006687</v>
      </c>
      <c r="AF2207" s="11">
        <f t="shared" si="1298"/>
        <v>261119.42395630991</v>
      </c>
      <c r="AG2207" s="11">
        <f t="shared" si="1298"/>
        <v>1.3212655334074603</v>
      </c>
      <c r="AH2207" s="11">
        <f t="shared" si="1298"/>
        <v>30.182602237196775</v>
      </c>
      <c r="AI2207" s="11">
        <f t="shared" si="1298"/>
        <v>0</v>
      </c>
      <c r="AJ2207" s="11">
        <f t="shared" si="1298"/>
        <v>0</v>
      </c>
      <c r="AK2207" s="11">
        <f t="shared" si="1298"/>
        <v>0</v>
      </c>
      <c r="AL2207" s="11">
        <f t="shared" si="1298"/>
        <v>0</v>
      </c>
      <c r="AM2207" s="11">
        <f t="shared" si="1298"/>
        <v>0</v>
      </c>
      <c r="AN2207" s="11">
        <f t="shared" si="1298"/>
        <v>0</v>
      </c>
      <c r="AO2207" s="11">
        <f t="shared" si="1298"/>
        <v>0</v>
      </c>
      <c r="AP2207" s="11">
        <f t="shared" si="1298"/>
        <v>0</v>
      </c>
      <c r="AQ2207" s="11">
        <f t="shared" si="1298"/>
        <v>0</v>
      </c>
      <c r="AR2207" s="11">
        <f t="shared" si="1329"/>
        <v>0</v>
      </c>
      <c r="AS2207" s="11">
        <f t="shared" si="1329"/>
        <v>0</v>
      </c>
      <c r="AT2207" s="11">
        <f t="shared" si="1329"/>
        <v>0</v>
      </c>
      <c r="AU2207" s="11">
        <f t="shared" si="1329"/>
        <v>0</v>
      </c>
      <c r="AV2207" s="11">
        <f t="shared" si="1329"/>
        <v>29940276.385613207</v>
      </c>
      <c r="AW2207" s="11">
        <f t="shared" si="1329"/>
        <v>0</v>
      </c>
      <c r="AX2207" s="11">
        <f t="shared" si="1329"/>
        <v>0</v>
      </c>
      <c r="AY2207" s="11">
        <f t="shared" si="1329"/>
        <v>26826.409377023425</v>
      </c>
      <c r="AZ2207" s="11">
        <f t="shared" si="1329"/>
        <v>1</v>
      </c>
      <c r="BA2207" s="11">
        <f t="shared" si="1300"/>
        <v>1</v>
      </c>
      <c r="BB2207" s="11">
        <f t="shared" si="1300"/>
        <v>1</v>
      </c>
      <c r="BC2207" s="11">
        <f t="shared" si="1300"/>
        <v>1</v>
      </c>
      <c r="BD2207" s="11">
        <f t="shared" si="1299"/>
        <v>1</v>
      </c>
      <c r="BE2207" s="11">
        <f t="shared" si="1294"/>
        <v>1</v>
      </c>
      <c r="BF2207" s="15" t="str">
        <f t="shared" si="1303"/>
        <v>EN 10210</v>
      </c>
      <c r="BG2207" s="42">
        <v>72.808750000000003</v>
      </c>
      <c r="BH2207" s="17">
        <f t="shared" si="1304"/>
        <v>200</v>
      </c>
      <c r="BI2207" s="17">
        <f t="shared" si="1305"/>
        <v>100</v>
      </c>
      <c r="BK2207" s="17">
        <f t="shared" si="1306"/>
        <v>17.5</v>
      </c>
      <c r="BM2207" s="17">
        <f t="shared" si="1291"/>
        <v>35</v>
      </c>
      <c r="BX2207" s="18">
        <f t="shared" si="1307"/>
        <v>10846.902001294993</v>
      </c>
      <c r="BY2207" s="42">
        <v>0.6</v>
      </c>
      <c r="BZ2207" s="43">
        <f t="shared" si="1308"/>
        <v>7.0465392800619995</v>
      </c>
      <c r="CA2207" s="18">
        <f t="shared" si="1309"/>
        <v>29579140.362657763</v>
      </c>
      <c r="CB2207" s="18">
        <f t="shared" si="1310"/>
        <v>295791.40362657764</v>
      </c>
      <c r="CC2207" s="18">
        <f t="shared" si="1311"/>
        <v>427272.61149677844</v>
      </c>
      <c r="CD2207" s="25">
        <f t="shared" si="1312"/>
        <v>1.4445065213463386</v>
      </c>
      <c r="CE2207" s="26">
        <f t="shared" si="1313"/>
        <v>52.220366546046826</v>
      </c>
      <c r="CF2207" s="18">
        <f t="shared" si="1314"/>
        <v>8135.5637508093705</v>
      </c>
      <c r="CG2207" s="18">
        <f t="shared" si="1315"/>
        <v>4635.5637508093705</v>
      </c>
      <c r="CH2207" s="18">
        <f t="shared" si="1316"/>
        <v>9881413.5900033433</v>
      </c>
      <c r="CI2207" s="18">
        <f t="shared" si="1317"/>
        <v>197628.27180006687</v>
      </c>
      <c r="CJ2207" s="18">
        <f t="shared" si="1318"/>
        <v>261119.42395630991</v>
      </c>
      <c r="CK2207" s="25">
        <f t="shared" si="1319"/>
        <v>1.3212655334074603</v>
      </c>
      <c r="CL2207" s="26">
        <f t="shared" si="1320"/>
        <v>30.182602237196775</v>
      </c>
      <c r="CZ2207" s="18">
        <f t="shared" si="1321"/>
        <v>29940276.385613207</v>
      </c>
      <c r="DC2207" s="18">
        <f t="shared" si="1322"/>
        <v>26826.409377023425</v>
      </c>
      <c r="DD2207" s="17">
        <f t="shared" si="1323"/>
        <v>1</v>
      </c>
      <c r="DE2207" s="17">
        <f t="shared" si="1324"/>
        <v>1</v>
      </c>
      <c r="DF2207" s="17">
        <f t="shared" si="1325"/>
        <v>1</v>
      </c>
      <c r="DG2207" s="17">
        <f t="shared" si="1326"/>
        <v>1</v>
      </c>
      <c r="DH2207" s="17">
        <f t="shared" si="1327"/>
        <v>1</v>
      </c>
      <c r="DI2207" s="17">
        <f t="shared" si="1328"/>
        <v>1</v>
      </c>
      <c r="DJ2207" s="20" t="s">
        <v>1879</v>
      </c>
    </row>
    <row r="2208" spans="1:114" x14ac:dyDescent="0.2">
      <c r="A2208" s="15" t="s">
        <v>105</v>
      </c>
      <c r="B2208" s="10" t="s">
        <v>2303</v>
      </c>
      <c r="C2208" s="11">
        <f t="shared" si="1301"/>
        <v>30.404933999999987</v>
      </c>
      <c r="D2208" s="11">
        <f t="shared" si="1296"/>
        <v>200</v>
      </c>
      <c r="E2208" s="11">
        <f t="shared" si="1296"/>
        <v>120</v>
      </c>
      <c r="F2208" s="11">
        <f t="shared" si="1296"/>
        <v>0</v>
      </c>
      <c r="G2208" s="11">
        <f t="shared" si="1296"/>
        <v>6.3</v>
      </c>
      <c r="H2208" s="11">
        <f t="shared" si="1296"/>
        <v>0</v>
      </c>
      <c r="I2208" s="11">
        <f t="shared" si="1296"/>
        <v>9.4499999999999993</v>
      </c>
      <c r="J2208" s="11">
        <f t="shared" si="1296"/>
        <v>0</v>
      </c>
      <c r="K2208" s="11">
        <f t="shared" si="1296"/>
        <v>0</v>
      </c>
      <c r="L2208" s="11">
        <f t="shared" si="1295"/>
        <v>0</v>
      </c>
      <c r="M2208" s="11">
        <f t="shared" si="1295"/>
        <v>0</v>
      </c>
      <c r="N2208" s="11">
        <f t="shared" si="1295"/>
        <v>0</v>
      </c>
      <c r="O2208" s="11">
        <f t="shared" si="1295"/>
        <v>0</v>
      </c>
      <c r="P2208" s="11">
        <f t="shared" si="1295"/>
        <v>0</v>
      </c>
      <c r="Q2208" s="11">
        <f t="shared" si="1295"/>
        <v>0</v>
      </c>
      <c r="R2208" s="11">
        <f t="shared" si="1295"/>
        <v>0</v>
      </c>
      <c r="S2208" s="11">
        <f t="shared" si="1295"/>
        <v>0</v>
      </c>
      <c r="T2208" s="11">
        <f t="shared" si="1297"/>
        <v>3892.8215152101388</v>
      </c>
      <c r="U2208" s="40">
        <f t="shared" si="1302"/>
        <v>0.64</v>
      </c>
      <c r="V2208" s="11">
        <f t="shared" ref="V2208:AG2261" si="1331">IF($A2208="x",BZ2208,"")</f>
        <v>20.943334314668977</v>
      </c>
      <c r="W2208" s="11">
        <f t="shared" si="1330"/>
        <v>19756999.928026941</v>
      </c>
      <c r="X2208" s="11">
        <f t="shared" si="1330"/>
        <v>197569.9992802694</v>
      </c>
      <c r="Y2208" s="11">
        <f t="shared" si="1330"/>
        <v>243537.59028586987</v>
      </c>
      <c r="Z2208" s="11">
        <f t="shared" si="1330"/>
        <v>1.2326648335934427</v>
      </c>
      <c r="AA2208" s="11">
        <f t="shared" si="1330"/>
        <v>71.240712313500239</v>
      </c>
      <c r="AB2208" s="11">
        <f t="shared" si="1330"/>
        <v>2621.8592496839156</v>
      </c>
      <c r="AC2208" s="11">
        <f t="shared" si="1330"/>
        <v>1613.8592496839156</v>
      </c>
      <c r="AD2208" s="11">
        <f t="shared" si="1330"/>
        <v>8976639.3446516152</v>
      </c>
      <c r="AE2208" s="11">
        <f t="shared" si="1330"/>
        <v>149610.65574419359</v>
      </c>
      <c r="AF2208" s="11">
        <f t="shared" si="1298"/>
        <v>171524.02029851329</v>
      </c>
      <c r="AG2208" s="11">
        <f t="shared" si="1298"/>
        <v>1.1464692768393949</v>
      </c>
      <c r="AH2208" s="11">
        <f t="shared" si="1298"/>
        <v>48.02027496139344</v>
      </c>
      <c r="AI2208" s="11">
        <f t="shared" si="1298"/>
        <v>0</v>
      </c>
      <c r="AJ2208" s="11">
        <f t="shared" si="1298"/>
        <v>0</v>
      </c>
      <c r="AK2208" s="11">
        <f t="shared" si="1298"/>
        <v>0</v>
      </c>
      <c r="AL2208" s="11">
        <f t="shared" si="1298"/>
        <v>0</v>
      </c>
      <c r="AM2208" s="11">
        <f t="shared" si="1298"/>
        <v>0</v>
      </c>
      <c r="AN2208" s="11">
        <f t="shared" si="1298"/>
        <v>0</v>
      </c>
      <c r="AO2208" s="11">
        <f t="shared" si="1298"/>
        <v>0</v>
      </c>
      <c r="AP2208" s="11">
        <f t="shared" si="1298"/>
        <v>0</v>
      </c>
      <c r="AQ2208" s="11">
        <f t="shared" si="1298"/>
        <v>0</v>
      </c>
      <c r="AR2208" s="11">
        <f t="shared" si="1329"/>
        <v>0</v>
      </c>
      <c r="AS2208" s="11">
        <f t="shared" si="1329"/>
        <v>0</v>
      </c>
      <c r="AT2208" s="11">
        <f t="shared" si="1329"/>
        <v>0</v>
      </c>
      <c r="AU2208" s="11">
        <f t="shared" si="1329"/>
        <v>0</v>
      </c>
      <c r="AV2208" s="11">
        <f t="shared" si="1329"/>
        <v>19881394.949000843</v>
      </c>
      <c r="AW2208" s="11">
        <f t="shared" si="1329"/>
        <v>0</v>
      </c>
      <c r="AX2208" s="11">
        <f t="shared" si="1329"/>
        <v>0</v>
      </c>
      <c r="AY2208" s="11">
        <f t="shared" si="1329"/>
        <v>43774.818499367837</v>
      </c>
      <c r="AZ2208" s="11">
        <f t="shared" si="1329"/>
        <v>1</v>
      </c>
      <c r="BA2208" s="11">
        <f t="shared" si="1300"/>
        <v>1</v>
      </c>
      <c r="BB2208" s="11">
        <f t="shared" si="1300"/>
        <v>1</v>
      </c>
      <c r="BC2208" s="11">
        <f t="shared" si="1300"/>
        <v>1</v>
      </c>
      <c r="BD2208" s="11">
        <f t="shared" si="1299"/>
        <v>2</v>
      </c>
      <c r="BE2208" s="11">
        <f t="shared" si="1294"/>
        <v>2</v>
      </c>
      <c r="BF2208" s="15" t="str">
        <f t="shared" si="1303"/>
        <v>EN 10210</v>
      </c>
      <c r="BG2208" s="42">
        <v>30.404933999999987</v>
      </c>
      <c r="BH2208" s="17">
        <f t="shared" si="1304"/>
        <v>200</v>
      </c>
      <c r="BI2208" s="17">
        <f t="shared" si="1305"/>
        <v>120</v>
      </c>
      <c r="BK2208" s="17">
        <f t="shared" si="1306"/>
        <v>6.3</v>
      </c>
      <c r="BM2208" s="17">
        <f t="shared" si="1291"/>
        <v>9.4499999999999993</v>
      </c>
      <c r="BX2208" s="18">
        <f t="shared" si="1307"/>
        <v>3892.8215152101388</v>
      </c>
      <c r="BY2208" s="42">
        <v>0.64</v>
      </c>
      <c r="BZ2208" s="43">
        <f t="shared" si="1308"/>
        <v>20.943334314668977</v>
      </c>
      <c r="CA2208" s="18">
        <f t="shared" si="1309"/>
        <v>19756999.928026941</v>
      </c>
      <c r="CB2208" s="18">
        <f t="shared" si="1310"/>
        <v>197569.9992802694</v>
      </c>
      <c r="CC2208" s="18">
        <f t="shared" si="1311"/>
        <v>243537.59028586987</v>
      </c>
      <c r="CD2208" s="25">
        <f t="shared" si="1312"/>
        <v>1.2326648335934427</v>
      </c>
      <c r="CE2208" s="26">
        <f t="shared" si="1313"/>
        <v>71.240712313500239</v>
      </c>
      <c r="CF2208" s="18">
        <f t="shared" si="1314"/>
        <v>2621.8592496839156</v>
      </c>
      <c r="CG2208" s="18">
        <f t="shared" si="1315"/>
        <v>1613.8592496839156</v>
      </c>
      <c r="CH2208" s="18">
        <f t="shared" si="1316"/>
        <v>8976639.3446516152</v>
      </c>
      <c r="CI2208" s="18">
        <f t="shared" si="1317"/>
        <v>149610.65574419359</v>
      </c>
      <c r="CJ2208" s="18">
        <f t="shared" si="1318"/>
        <v>171524.02029851329</v>
      </c>
      <c r="CK2208" s="25">
        <f t="shared" si="1319"/>
        <v>1.1464692768393949</v>
      </c>
      <c r="CL2208" s="26">
        <f t="shared" si="1320"/>
        <v>48.02027496139344</v>
      </c>
      <c r="CZ2208" s="18">
        <f t="shared" si="1321"/>
        <v>19881394.949000843</v>
      </c>
      <c r="DC2208" s="18">
        <f t="shared" si="1322"/>
        <v>43774.818499367837</v>
      </c>
      <c r="DD2208" s="17">
        <f t="shared" si="1323"/>
        <v>1</v>
      </c>
      <c r="DE2208" s="17">
        <f t="shared" si="1324"/>
        <v>1</v>
      </c>
      <c r="DF2208" s="17">
        <f t="shared" si="1325"/>
        <v>1</v>
      </c>
      <c r="DG2208" s="17">
        <f t="shared" si="1326"/>
        <v>1</v>
      </c>
      <c r="DH2208" s="17">
        <f t="shared" si="1327"/>
        <v>2</v>
      </c>
      <c r="DI2208" s="17">
        <f t="shared" si="1328"/>
        <v>2</v>
      </c>
      <c r="DJ2208" s="20" t="s">
        <v>1879</v>
      </c>
    </row>
    <row r="2209" spans="1:114" x14ac:dyDescent="0.2">
      <c r="A2209" s="15" t="s">
        <v>105</v>
      </c>
      <c r="B2209" s="10" t="s">
        <v>2304</v>
      </c>
      <c r="C2209" s="11">
        <f t="shared" si="1301"/>
        <v>34.087526000000004</v>
      </c>
      <c r="D2209" s="11">
        <f t="shared" si="1296"/>
        <v>200</v>
      </c>
      <c r="E2209" s="11">
        <f t="shared" si="1296"/>
        <v>120</v>
      </c>
      <c r="F2209" s="11">
        <f t="shared" si="1296"/>
        <v>0</v>
      </c>
      <c r="G2209" s="11">
        <f t="shared" si="1296"/>
        <v>7.1</v>
      </c>
      <c r="H2209" s="11">
        <f t="shared" si="1296"/>
        <v>0</v>
      </c>
      <c r="I2209" s="11">
        <f t="shared" si="1296"/>
        <v>10.649999999999999</v>
      </c>
      <c r="J2209" s="11">
        <f t="shared" si="1296"/>
        <v>0</v>
      </c>
      <c r="K2209" s="11">
        <f t="shared" si="1296"/>
        <v>0</v>
      </c>
      <c r="L2209" s="11">
        <f t="shared" si="1295"/>
        <v>0</v>
      </c>
      <c r="M2209" s="11">
        <f t="shared" si="1295"/>
        <v>0</v>
      </c>
      <c r="N2209" s="11">
        <f t="shared" si="1295"/>
        <v>0</v>
      </c>
      <c r="O2209" s="11">
        <f t="shared" si="1295"/>
        <v>0</v>
      </c>
      <c r="P2209" s="11">
        <f t="shared" si="1295"/>
        <v>0</v>
      </c>
      <c r="Q2209" s="11">
        <f t="shared" si="1295"/>
        <v>0</v>
      </c>
      <c r="R2209" s="11">
        <f t="shared" si="1295"/>
        <v>0</v>
      </c>
      <c r="S2209" s="11">
        <f t="shared" si="1295"/>
        <v>0</v>
      </c>
      <c r="T2209" s="11">
        <f t="shared" si="1297"/>
        <v>4367.2303497541725</v>
      </c>
      <c r="U2209" s="40">
        <f t="shared" si="1302"/>
        <v>0.64</v>
      </c>
      <c r="V2209" s="11">
        <f t="shared" si="1331"/>
        <v>18.668276205071564</v>
      </c>
      <c r="W2209" s="11">
        <f t="shared" si="1330"/>
        <v>21749711.033292815</v>
      </c>
      <c r="X2209" s="11">
        <f t="shared" si="1330"/>
        <v>217497.11033292816</v>
      </c>
      <c r="Y2209" s="11">
        <f t="shared" si="1330"/>
        <v>269743.09075126145</v>
      </c>
      <c r="Z2209" s="11">
        <f t="shared" si="1330"/>
        <v>1.240214595671451</v>
      </c>
      <c r="AA2209" s="11">
        <f t="shared" si="1330"/>
        <v>70.570581486479739</v>
      </c>
      <c r="AB2209" s="11">
        <f t="shared" si="1330"/>
        <v>2969.3707426698461</v>
      </c>
      <c r="AC2209" s="11">
        <f t="shared" si="1330"/>
        <v>1833.3707426698456</v>
      </c>
      <c r="AD2209" s="11">
        <f t="shared" si="1330"/>
        <v>9859982.8814636506</v>
      </c>
      <c r="AE2209" s="11">
        <f t="shared" si="1330"/>
        <v>164333.04802439417</v>
      </c>
      <c r="AF2209" s="11">
        <f t="shared" si="1298"/>
        <v>189819.46104446767</v>
      </c>
      <c r="AG2209" s="11">
        <f t="shared" si="1298"/>
        <v>1.1550900036631111</v>
      </c>
      <c r="AH2209" s="11">
        <f t="shared" si="1298"/>
        <v>47.515470143553316</v>
      </c>
      <c r="AI2209" s="11">
        <f t="shared" si="1298"/>
        <v>0</v>
      </c>
      <c r="AJ2209" s="11">
        <f t="shared" si="1298"/>
        <v>0</v>
      </c>
      <c r="AK2209" s="11">
        <f t="shared" si="1298"/>
        <v>0</v>
      </c>
      <c r="AL2209" s="11">
        <f t="shared" si="1298"/>
        <v>0</v>
      </c>
      <c r="AM2209" s="11">
        <f t="shared" si="1298"/>
        <v>0</v>
      </c>
      <c r="AN2209" s="11">
        <f t="shared" si="1298"/>
        <v>0</v>
      </c>
      <c r="AO2209" s="11">
        <f t="shared" si="1298"/>
        <v>0</v>
      </c>
      <c r="AP2209" s="11">
        <f t="shared" si="1298"/>
        <v>0</v>
      </c>
      <c r="AQ2209" s="11">
        <f t="shared" si="1298"/>
        <v>0</v>
      </c>
      <c r="AR2209" s="11">
        <f t="shared" si="1329"/>
        <v>0</v>
      </c>
      <c r="AS2209" s="11">
        <f t="shared" si="1329"/>
        <v>0</v>
      </c>
      <c r="AT2209" s="11">
        <f t="shared" si="1329"/>
        <v>0</v>
      </c>
      <c r="AU2209" s="11">
        <f t="shared" si="1329"/>
        <v>0</v>
      </c>
      <c r="AV2209" s="11">
        <f t="shared" si="1329"/>
        <v>22024355.193652786</v>
      </c>
      <c r="AW2209" s="11">
        <f t="shared" si="1329"/>
        <v>0</v>
      </c>
      <c r="AX2209" s="11">
        <f t="shared" si="1329"/>
        <v>0</v>
      </c>
      <c r="AY2209" s="11">
        <f t="shared" si="1329"/>
        <v>43210.641485339693</v>
      </c>
      <c r="AZ2209" s="11">
        <f t="shared" si="1329"/>
        <v>1</v>
      </c>
      <c r="BA2209" s="11">
        <f t="shared" si="1300"/>
        <v>1</v>
      </c>
      <c r="BB2209" s="11">
        <f t="shared" si="1300"/>
        <v>1</v>
      </c>
      <c r="BC2209" s="11">
        <f t="shared" si="1300"/>
        <v>1</v>
      </c>
      <c r="BD2209" s="11">
        <f t="shared" si="1299"/>
        <v>1</v>
      </c>
      <c r="BE2209" s="11">
        <f t="shared" si="1294"/>
        <v>1</v>
      </c>
      <c r="BF2209" s="15" t="str">
        <f t="shared" si="1303"/>
        <v>EN 10210</v>
      </c>
      <c r="BG2209" s="42">
        <v>34.087526000000004</v>
      </c>
      <c r="BH2209" s="17">
        <f t="shared" si="1304"/>
        <v>200</v>
      </c>
      <c r="BI2209" s="17">
        <f t="shared" si="1305"/>
        <v>120</v>
      </c>
      <c r="BK2209" s="17">
        <f t="shared" si="1306"/>
        <v>7.1</v>
      </c>
      <c r="BM2209" s="17">
        <f t="shared" si="1291"/>
        <v>10.649999999999999</v>
      </c>
      <c r="BX2209" s="18">
        <f t="shared" si="1307"/>
        <v>4367.2303497541725</v>
      </c>
      <c r="BY2209" s="42">
        <v>0.64</v>
      </c>
      <c r="BZ2209" s="43">
        <f t="shared" si="1308"/>
        <v>18.668276205071564</v>
      </c>
      <c r="CA2209" s="18">
        <f t="shared" si="1309"/>
        <v>21749711.033292815</v>
      </c>
      <c r="CB2209" s="18">
        <f t="shared" si="1310"/>
        <v>217497.11033292816</v>
      </c>
      <c r="CC2209" s="18">
        <f t="shared" si="1311"/>
        <v>269743.09075126145</v>
      </c>
      <c r="CD2209" s="25">
        <f t="shared" si="1312"/>
        <v>1.240214595671451</v>
      </c>
      <c r="CE2209" s="26">
        <f t="shared" si="1313"/>
        <v>70.570581486479739</v>
      </c>
      <c r="CF2209" s="18">
        <f t="shared" si="1314"/>
        <v>2969.3707426698461</v>
      </c>
      <c r="CG2209" s="18">
        <f t="shared" si="1315"/>
        <v>1833.3707426698456</v>
      </c>
      <c r="CH2209" s="18">
        <f t="shared" si="1316"/>
        <v>9859982.8814636506</v>
      </c>
      <c r="CI2209" s="18">
        <f t="shared" si="1317"/>
        <v>164333.04802439417</v>
      </c>
      <c r="CJ2209" s="18">
        <f t="shared" si="1318"/>
        <v>189819.46104446767</v>
      </c>
      <c r="CK2209" s="25">
        <f t="shared" si="1319"/>
        <v>1.1550900036631111</v>
      </c>
      <c r="CL2209" s="26">
        <f t="shared" si="1320"/>
        <v>47.515470143553316</v>
      </c>
      <c r="CZ2209" s="18">
        <f t="shared" si="1321"/>
        <v>22024355.193652786</v>
      </c>
      <c r="DC2209" s="18">
        <f t="shared" si="1322"/>
        <v>43210.641485339693</v>
      </c>
      <c r="DD2209" s="17">
        <f t="shared" si="1323"/>
        <v>1</v>
      </c>
      <c r="DE2209" s="17">
        <f t="shared" si="1324"/>
        <v>1</v>
      </c>
      <c r="DF2209" s="17">
        <f t="shared" si="1325"/>
        <v>1</v>
      </c>
      <c r="DG2209" s="17">
        <f t="shared" si="1326"/>
        <v>1</v>
      </c>
      <c r="DH2209" s="17">
        <f t="shared" si="1327"/>
        <v>1</v>
      </c>
      <c r="DI2209" s="17">
        <f t="shared" si="1328"/>
        <v>1</v>
      </c>
      <c r="DJ2209" s="20" t="s">
        <v>1879</v>
      </c>
    </row>
    <row r="2210" spans="1:114" x14ac:dyDescent="0.2">
      <c r="A2210" s="15" t="s">
        <v>105</v>
      </c>
      <c r="B2210" s="10" t="s">
        <v>2305</v>
      </c>
      <c r="C2210" s="11">
        <f t="shared" si="1301"/>
        <v>38.182400000000001</v>
      </c>
      <c r="D2210" s="11">
        <f t="shared" si="1296"/>
        <v>200</v>
      </c>
      <c r="E2210" s="11">
        <f t="shared" si="1296"/>
        <v>120</v>
      </c>
      <c r="F2210" s="11">
        <f t="shared" si="1296"/>
        <v>0</v>
      </c>
      <c r="G2210" s="11">
        <f t="shared" si="1296"/>
        <v>8</v>
      </c>
      <c r="H2210" s="11">
        <f t="shared" si="1296"/>
        <v>0</v>
      </c>
      <c r="I2210" s="11">
        <f t="shared" si="1296"/>
        <v>12</v>
      </c>
      <c r="J2210" s="11">
        <f t="shared" si="1296"/>
        <v>0</v>
      </c>
      <c r="K2210" s="11">
        <f t="shared" si="1296"/>
        <v>0</v>
      </c>
      <c r="L2210" s="11">
        <f t="shared" si="1295"/>
        <v>0</v>
      </c>
      <c r="M2210" s="11">
        <f t="shared" si="1295"/>
        <v>0</v>
      </c>
      <c r="N2210" s="11">
        <f t="shared" si="1295"/>
        <v>0</v>
      </c>
      <c r="O2210" s="11">
        <f t="shared" si="1295"/>
        <v>0</v>
      </c>
      <c r="P2210" s="11">
        <f t="shared" si="1295"/>
        <v>0</v>
      </c>
      <c r="Q2210" s="11">
        <f t="shared" si="1295"/>
        <v>0</v>
      </c>
      <c r="R2210" s="11">
        <f t="shared" si="1295"/>
        <v>0</v>
      </c>
      <c r="S2210" s="11">
        <f t="shared" si="1295"/>
        <v>0</v>
      </c>
      <c r="T2210" s="11">
        <f t="shared" si="1297"/>
        <v>4895.5751316061705</v>
      </c>
      <c r="U2210" s="40">
        <f t="shared" si="1302"/>
        <v>0.64</v>
      </c>
      <c r="V2210" s="11">
        <f t="shared" si="1331"/>
        <v>16.65354125484205</v>
      </c>
      <c r="W2210" s="11">
        <f t="shared" si="1330"/>
        <v>23859229.760135565</v>
      </c>
      <c r="X2210" s="11">
        <f t="shared" si="1330"/>
        <v>238592.29760135565</v>
      </c>
      <c r="Y2210" s="11">
        <f t="shared" si="1330"/>
        <v>297982.48421218561</v>
      </c>
      <c r="Z2210" s="11">
        <f t="shared" si="1330"/>
        <v>1.2489191277668996</v>
      </c>
      <c r="AA2210" s="11">
        <f t="shared" si="1330"/>
        <v>69.811400359351083</v>
      </c>
      <c r="AB2210" s="11">
        <f t="shared" si="1330"/>
        <v>3364.2477193189875</v>
      </c>
      <c r="AC2210" s="11">
        <f t="shared" si="1330"/>
        <v>2084.2477193189875</v>
      </c>
      <c r="AD2210" s="11">
        <f t="shared" si="1330"/>
        <v>10789667.374071095</v>
      </c>
      <c r="AE2210" s="11">
        <f t="shared" si="1330"/>
        <v>179827.78956785158</v>
      </c>
      <c r="AF2210" s="11">
        <f t="shared" si="1298"/>
        <v>209492.57543942615</v>
      </c>
      <c r="AG2210" s="11">
        <f t="shared" si="1298"/>
        <v>1.1649621893416069</v>
      </c>
      <c r="AH2210" s="11">
        <f t="shared" si="1298"/>
        <v>46.946386314435735</v>
      </c>
      <c r="AI2210" s="11">
        <f t="shared" si="1298"/>
        <v>0</v>
      </c>
      <c r="AJ2210" s="11">
        <f t="shared" si="1298"/>
        <v>0</v>
      </c>
      <c r="AK2210" s="11">
        <f t="shared" si="1298"/>
        <v>0</v>
      </c>
      <c r="AL2210" s="11">
        <f t="shared" si="1298"/>
        <v>0</v>
      </c>
      <c r="AM2210" s="11">
        <f t="shared" si="1298"/>
        <v>0</v>
      </c>
      <c r="AN2210" s="11">
        <f t="shared" si="1298"/>
        <v>0</v>
      </c>
      <c r="AO2210" s="11">
        <f t="shared" si="1298"/>
        <v>0</v>
      </c>
      <c r="AP2210" s="11">
        <f t="shared" si="1298"/>
        <v>0</v>
      </c>
      <c r="AQ2210" s="11">
        <f t="shared" si="1298"/>
        <v>0</v>
      </c>
      <c r="AR2210" s="11">
        <f t="shared" si="1329"/>
        <v>0</v>
      </c>
      <c r="AS2210" s="11">
        <f t="shared" si="1329"/>
        <v>0</v>
      </c>
      <c r="AT2210" s="11">
        <f t="shared" si="1329"/>
        <v>0</v>
      </c>
      <c r="AU2210" s="11">
        <f t="shared" si="1329"/>
        <v>0</v>
      </c>
      <c r="AV2210" s="11">
        <f t="shared" si="1329"/>
        <v>24338000.842105262</v>
      </c>
      <c r="AW2210" s="11">
        <f t="shared" si="1329"/>
        <v>0</v>
      </c>
      <c r="AX2210" s="11">
        <f t="shared" si="1329"/>
        <v>0</v>
      </c>
      <c r="AY2210" s="11">
        <f t="shared" si="1329"/>
        <v>42568.495438637976</v>
      </c>
      <c r="AZ2210" s="11">
        <f t="shared" si="1329"/>
        <v>1</v>
      </c>
      <c r="BA2210" s="11">
        <f t="shared" si="1300"/>
        <v>1</v>
      </c>
      <c r="BB2210" s="11">
        <f t="shared" si="1300"/>
        <v>1</v>
      </c>
      <c r="BC2210" s="11">
        <f t="shared" si="1300"/>
        <v>1</v>
      </c>
      <c r="BD2210" s="11">
        <f t="shared" si="1299"/>
        <v>1</v>
      </c>
      <c r="BE2210" s="11">
        <f t="shared" si="1294"/>
        <v>1</v>
      </c>
      <c r="BF2210" s="15" t="str">
        <f t="shared" si="1303"/>
        <v>EN 10210</v>
      </c>
      <c r="BG2210" s="42">
        <v>38.182400000000001</v>
      </c>
      <c r="BH2210" s="17">
        <f t="shared" si="1304"/>
        <v>200</v>
      </c>
      <c r="BI2210" s="17">
        <f t="shared" si="1305"/>
        <v>120</v>
      </c>
      <c r="BK2210" s="17">
        <f t="shared" si="1306"/>
        <v>8</v>
      </c>
      <c r="BM2210" s="17">
        <f t="shared" si="1291"/>
        <v>12</v>
      </c>
      <c r="BX2210" s="18">
        <f t="shared" si="1307"/>
        <v>4895.5751316061705</v>
      </c>
      <c r="BY2210" s="42">
        <v>0.64</v>
      </c>
      <c r="BZ2210" s="43">
        <f t="shared" si="1308"/>
        <v>16.65354125484205</v>
      </c>
      <c r="CA2210" s="18">
        <f t="shared" si="1309"/>
        <v>23859229.760135565</v>
      </c>
      <c r="CB2210" s="18">
        <f t="shared" si="1310"/>
        <v>238592.29760135565</v>
      </c>
      <c r="CC2210" s="18">
        <f t="shared" si="1311"/>
        <v>297982.48421218561</v>
      </c>
      <c r="CD2210" s="25">
        <f t="shared" si="1312"/>
        <v>1.2489191277668996</v>
      </c>
      <c r="CE2210" s="26">
        <f t="shared" si="1313"/>
        <v>69.811400359351083</v>
      </c>
      <c r="CF2210" s="18">
        <f t="shared" si="1314"/>
        <v>3364.2477193189875</v>
      </c>
      <c r="CG2210" s="18">
        <f t="shared" si="1315"/>
        <v>2084.2477193189875</v>
      </c>
      <c r="CH2210" s="18">
        <f t="shared" si="1316"/>
        <v>10789667.374071095</v>
      </c>
      <c r="CI2210" s="18">
        <f t="shared" si="1317"/>
        <v>179827.78956785158</v>
      </c>
      <c r="CJ2210" s="18">
        <f t="shared" si="1318"/>
        <v>209492.57543942615</v>
      </c>
      <c r="CK2210" s="25">
        <f t="shared" si="1319"/>
        <v>1.1649621893416069</v>
      </c>
      <c r="CL2210" s="26">
        <f t="shared" si="1320"/>
        <v>46.946386314435735</v>
      </c>
      <c r="CZ2210" s="18">
        <f t="shared" si="1321"/>
        <v>24338000.842105262</v>
      </c>
      <c r="DC2210" s="18">
        <f t="shared" si="1322"/>
        <v>42568.495438637976</v>
      </c>
      <c r="DD2210" s="17">
        <f t="shared" si="1323"/>
        <v>1</v>
      </c>
      <c r="DE2210" s="17">
        <f t="shared" si="1324"/>
        <v>1</v>
      </c>
      <c r="DF2210" s="17">
        <f t="shared" si="1325"/>
        <v>1</v>
      </c>
      <c r="DG2210" s="17">
        <f t="shared" si="1326"/>
        <v>1</v>
      </c>
      <c r="DH2210" s="17">
        <f t="shared" si="1327"/>
        <v>1</v>
      </c>
      <c r="DI2210" s="17">
        <f t="shared" si="1328"/>
        <v>1</v>
      </c>
      <c r="DJ2210" s="20" t="s">
        <v>1879</v>
      </c>
    </row>
    <row r="2211" spans="1:114" x14ac:dyDescent="0.2">
      <c r="A2211" s="15" t="s">
        <v>105</v>
      </c>
      <c r="B2211" s="10" t="s">
        <v>2306</v>
      </c>
      <c r="C2211" s="11">
        <f t="shared" si="1301"/>
        <v>41.779583999999986</v>
      </c>
      <c r="D2211" s="11">
        <f t="shared" si="1296"/>
        <v>200</v>
      </c>
      <c r="E2211" s="11">
        <f t="shared" si="1296"/>
        <v>120</v>
      </c>
      <c r="F2211" s="11">
        <f t="shared" si="1296"/>
        <v>0</v>
      </c>
      <c r="G2211" s="11">
        <f t="shared" si="1296"/>
        <v>8.8000000000000007</v>
      </c>
      <c r="H2211" s="11">
        <f t="shared" si="1296"/>
        <v>0</v>
      </c>
      <c r="I2211" s="11">
        <f t="shared" si="1296"/>
        <v>13.200000000000001</v>
      </c>
      <c r="J2211" s="11">
        <f t="shared" si="1296"/>
        <v>0</v>
      </c>
      <c r="K2211" s="11">
        <f t="shared" si="1296"/>
        <v>0</v>
      </c>
      <c r="L2211" s="11">
        <f t="shared" si="1295"/>
        <v>0</v>
      </c>
      <c r="M2211" s="11">
        <f t="shared" si="1295"/>
        <v>0</v>
      </c>
      <c r="N2211" s="11">
        <f t="shared" si="1295"/>
        <v>0</v>
      </c>
      <c r="O2211" s="11">
        <f t="shared" si="1295"/>
        <v>0</v>
      </c>
      <c r="P2211" s="11">
        <f t="shared" si="1295"/>
        <v>0</v>
      </c>
      <c r="Q2211" s="11">
        <f t="shared" si="1295"/>
        <v>0</v>
      </c>
      <c r="R2211" s="11">
        <f t="shared" si="1295"/>
        <v>0</v>
      </c>
      <c r="S2211" s="11">
        <f t="shared" si="1295"/>
        <v>0</v>
      </c>
      <c r="T2211" s="11">
        <f t="shared" si="1297"/>
        <v>5360.4459092434663</v>
      </c>
      <c r="U2211" s="40">
        <f t="shared" si="1302"/>
        <v>0.64</v>
      </c>
      <c r="V2211" s="11">
        <f t="shared" si="1331"/>
        <v>15.209306054146628</v>
      </c>
      <c r="W2211" s="11">
        <f t="shared" si="1330"/>
        <v>25618629.426790364</v>
      </c>
      <c r="X2211" s="11">
        <f t="shared" si="1330"/>
        <v>256186.29426790364</v>
      </c>
      <c r="Y2211" s="11">
        <f t="shared" si="1330"/>
        <v>321988.56908265938</v>
      </c>
      <c r="Z2211" s="11">
        <f t="shared" si="1330"/>
        <v>1.2568532208282144</v>
      </c>
      <c r="AA2211" s="11">
        <f t="shared" si="1330"/>
        <v>69.131739824824223</v>
      </c>
      <c r="AB2211" s="11">
        <f t="shared" si="1330"/>
        <v>3718.7397403759742</v>
      </c>
      <c r="AC2211" s="11">
        <f t="shared" si="1330"/>
        <v>2310.7397403759742</v>
      </c>
      <c r="AD2211" s="11">
        <f t="shared" si="1330"/>
        <v>11560475.324779177</v>
      </c>
      <c r="AE2211" s="11">
        <f t="shared" si="1330"/>
        <v>192674.58874631961</v>
      </c>
      <c r="AF2211" s="11">
        <f t="shared" si="1298"/>
        <v>226179.77946762036</v>
      </c>
      <c r="AG2211" s="11">
        <f t="shared" si="1298"/>
        <v>1.1738952237516622</v>
      </c>
      <c r="AH2211" s="11">
        <f t="shared" si="1298"/>
        <v>46.439484104078872</v>
      </c>
      <c r="AI2211" s="11">
        <f t="shared" si="1298"/>
        <v>0</v>
      </c>
      <c r="AJ2211" s="11">
        <f t="shared" si="1298"/>
        <v>0</v>
      </c>
      <c r="AK2211" s="11">
        <f t="shared" si="1298"/>
        <v>0</v>
      </c>
      <c r="AL2211" s="11">
        <f t="shared" si="1298"/>
        <v>0</v>
      </c>
      <c r="AM2211" s="11">
        <f t="shared" si="1298"/>
        <v>0</v>
      </c>
      <c r="AN2211" s="11">
        <f t="shared" si="1298"/>
        <v>0</v>
      </c>
      <c r="AO2211" s="11">
        <f t="shared" si="1298"/>
        <v>0</v>
      </c>
      <c r="AP2211" s="11">
        <f t="shared" si="1298"/>
        <v>0</v>
      </c>
      <c r="AQ2211" s="11">
        <f t="shared" si="1298"/>
        <v>0</v>
      </c>
      <c r="AR2211" s="11">
        <f t="shared" si="1329"/>
        <v>0</v>
      </c>
      <c r="AS2211" s="11">
        <f t="shared" si="1329"/>
        <v>0</v>
      </c>
      <c r="AT2211" s="11">
        <f t="shared" si="1329"/>
        <v>0</v>
      </c>
      <c r="AU2211" s="11">
        <f t="shared" si="1329"/>
        <v>0</v>
      </c>
      <c r="AV2211" s="11">
        <f t="shared" si="1329"/>
        <v>26309720.315394711</v>
      </c>
      <c r="AW2211" s="11">
        <f t="shared" si="1329"/>
        <v>0</v>
      </c>
      <c r="AX2211" s="11">
        <f t="shared" si="1329"/>
        <v>0</v>
      </c>
      <c r="AY2211" s="11">
        <f t="shared" si="1329"/>
        <v>41991.079480751949</v>
      </c>
      <c r="AZ2211" s="11">
        <f t="shared" si="1329"/>
        <v>1</v>
      </c>
      <c r="BA2211" s="11">
        <f t="shared" si="1300"/>
        <v>1</v>
      </c>
      <c r="BB2211" s="11">
        <f t="shared" si="1300"/>
        <v>1</v>
      </c>
      <c r="BC2211" s="11">
        <f t="shared" si="1300"/>
        <v>1</v>
      </c>
      <c r="BD2211" s="11">
        <f t="shared" si="1299"/>
        <v>1</v>
      </c>
      <c r="BE2211" s="11">
        <f t="shared" si="1294"/>
        <v>1</v>
      </c>
      <c r="BF2211" s="15" t="str">
        <f t="shared" si="1303"/>
        <v>EN 10210</v>
      </c>
      <c r="BG2211" s="42">
        <v>41.779583999999986</v>
      </c>
      <c r="BH2211" s="17">
        <f t="shared" si="1304"/>
        <v>200</v>
      </c>
      <c r="BI2211" s="17">
        <f t="shared" si="1305"/>
        <v>120</v>
      </c>
      <c r="BK2211" s="17">
        <f t="shared" si="1306"/>
        <v>8.8000000000000007</v>
      </c>
      <c r="BM2211" s="17">
        <f t="shared" si="1291"/>
        <v>13.200000000000001</v>
      </c>
      <c r="BX2211" s="18">
        <f t="shared" si="1307"/>
        <v>5360.4459092434663</v>
      </c>
      <c r="BY2211" s="42">
        <v>0.64</v>
      </c>
      <c r="BZ2211" s="43">
        <f t="shared" si="1308"/>
        <v>15.209306054146628</v>
      </c>
      <c r="CA2211" s="18">
        <f t="shared" si="1309"/>
        <v>25618629.426790364</v>
      </c>
      <c r="CB2211" s="18">
        <f t="shared" si="1310"/>
        <v>256186.29426790364</v>
      </c>
      <c r="CC2211" s="18">
        <f t="shared" si="1311"/>
        <v>321988.56908265938</v>
      </c>
      <c r="CD2211" s="25">
        <f t="shared" si="1312"/>
        <v>1.2568532208282144</v>
      </c>
      <c r="CE2211" s="26">
        <f t="shared" si="1313"/>
        <v>69.131739824824223</v>
      </c>
      <c r="CF2211" s="18">
        <f t="shared" si="1314"/>
        <v>3718.7397403759742</v>
      </c>
      <c r="CG2211" s="18">
        <f t="shared" si="1315"/>
        <v>2310.7397403759742</v>
      </c>
      <c r="CH2211" s="18">
        <f t="shared" si="1316"/>
        <v>11560475.324779177</v>
      </c>
      <c r="CI2211" s="18">
        <f t="shared" si="1317"/>
        <v>192674.58874631961</v>
      </c>
      <c r="CJ2211" s="18">
        <f t="shared" si="1318"/>
        <v>226179.77946762036</v>
      </c>
      <c r="CK2211" s="25">
        <f t="shared" si="1319"/>
        <v>1.1738952237516622</v>
      </c>
      <c r="CL2211" s="26">
        <f t="shared" si="1320"/>
        <v>46.439484104078872</v>
      </c>
      <c r="CZ2211" s="18">
        <f t="shared" si="1321"/>
        <v>26309720.315394711</v>
      </c>
      <c r="DC2211" s="18">
        <f t="shared" si="1322"/>
        <v>41991.079480751949</v>
      </c>
      <c r="DD2211" s="17">
        <f t="shared" si="1323"/>
        <v>1</v>
      </c>
      <c r="DE2211" s="17">
        <f t="shared" si="1324"/>
        <v>1</v>
      </c>
      <c r="DF2211" s="17">
        <f t="shared" si="1325"/>
        <v>1</v>
      </c>
      <c r="DG2211" s="17">
        <f t="shared" si="1326"/>
        <v>1</v>
      </c>
      <c r="DH2211" s="17">
        <f t="shared" si="1327"/>
        <v>1</v>
      </c>
      <c r="DI2211" s="17">
        <f t="shared" si="1328"/>
        <v>1</v>
      </c>
      <c r="DJ2211" s="20" t="s">
        <v>1879</v>
      </c>
    </row>
    <row r="2212" spans="1:114" x14ac:dyDescent="0.2">
      <c r="A2212" s="15" t="s">
        <v>105</v>
      </c>
      <c r="B2212" s="10" t="s">
        <v>2307</v>
      </c>
      <c r="C2212" s="11">
        <f t="shared" si="1301"/>
        <v>47.1</v>
      </c>
      <c r="D2212" s="11">
        <f t="shared" si="1296"/>
        <v>200</v>
      </c>
      <c r="E2212" s="11">
        <f t="shared" si="1296"/>
        <v>120</v>
      </c>
      <c r="F2212" s="11">
        <f t="shared" si="1296"/>
        <v>0</v>
      </c>
      <c r="G2212" s="11">
        <f t="shared" si="1296"/>
        <v>10</v>
      </c>
      <c r="H2212" s="11">
        <f t="shared" si="1296"/>
        <v>0</v>
      </c>
      <c r="I2212" s="11">
        <f t="shared" si="1296"/>
        <v>15</v>
      </c>
      <c r="J2212" s="11">
        <f t="shared" si="1296"/>
        <v>0</v>
      </c>
      <c r="K2212" s="11">
        <f t="shared" ref="K2212:Q2250" si="1332">IF($A2212="x",BO2212,"")</f>
        <v>0</v>
      </c>
      <c r="L2212" s="11">
        <f t="shared" si="1295"/>
        <v>0</v>
      </c>
      <c r="M2212" s="11">
        <f t="shared" si="1295"/>
        <v>0</v>
      </c>
      <c r="N2212" s="11">
        <f t="shared" si="1295"/>
        <v>0</v>
      </c>
      <c r="O2212" s="11">
        <f t="shared" si="1295"/>
        <v>0</v>
      </c>
      <c r="P2212" s="11">
        <f t="shared" si="1295"/>
        <v>0</v>
      </c>
      <c r="Q2212" s="11">
        <f t="shared" si="1295"/>
        <v>0</v>
      </c>
      <c r="R2212" s="11">
        <f t="shared" si="1295"/>
        <v>0</v>
      </c>
      <c r="S2212" s="11">
        <f t="shared" si="1295"/>
        <v>0</v>
      </c>
      <c r="T2212" s="11">
        <f t="shared" si="1297"/>
        <v>6049.3361431346411</v>
      </c>
      <c r="U2212" s="40">
        <f t="shared" si="1302"/>
        <v>0.64</v>
      </c>
      <c r="V2212" s="11">
        <f t="shared" si="1331"/>
        <v>13.477290811969279</v>
      </c>
      <c r="W2212" s="11">
        <f t="shared" si="1330"/>
        <v>28057285.512798831</v>
      </c>
      <c r="X2212" s="11">
        <f t="shared" si="1330"/>
        <v>280572.85512798832</v>
      </c>
      <c r="Y2212" s="11">
        <f t="shared" si="1330"/>
        <v>356081.11294102715</v>
      </c>
      <c r="Z2212" s="11">
        <f t="shared" si="1330"/>
        <v>1.2691217501372125</v>
      </c>
      <c r="AA2212" s="11">
        <f t="shared" si="1330"/>
        <v>68.103427095369682</v>
      </c>
      <c r="AB2212" s="11">
        <f t="shared" si="1330"/>
        <v>4256.6370614359175</v>
      </c>
      <c r="AC2212" s="11">
        <f t="shared" si="1330"/>
        <v>2656.6370614359175</v>
      </c>
      <c r="AD2212" s="11">
        <f t="shared" si="1330"/>
        <v>12621415.775814131</v>
      </c>
      <c r="AE2212" s="11">
        <f t="shared" si="1330"/>
        <v>210356.92959690219</v>
      </c>
      <c r="AF2212" s="11">
        <f t="shared" si="1298"/>
        <v>249815.63048359044</v>
      </c>
      <c r="AG2212" s="11">
        <f t="shared" si="1298"/>
        <v>1.1875797529575147</v>
      </c>
      <c r="AH2212" s="11">
        <f t="shared" si="1298"/>
        <v>45.677274049249888</v>
      </c>
      <c r="AI2212" s="11">
        <f t="shared" si="1298"/>
        <v>0</v>
      </c>
      <c r="AJ2212" s="11">
        <f t="shared" si="1298"/>
        <v>0</v>
      </c>
      <c r="AK2212" s="11">
        <f t="shared" si="1298"/>
        <v>0</v>
      </c>
      <c r="AL2212" s="11">
        <f t="shared" si="1298"/>
        <v>0</v>
      </c>
      <c r="AM2212" s="11">
        <f t="shared" si="1298"/>
        <v>0</v>
      </c>
      <c r="AN2212" s="11">
        <f t="shared" si="1298"/>
        <v>0</v>
      </c>
      <c r="AO2212" s="11">
        <f t="shared" si="1298"/>
        <v>0</v>
      </c>
      <c r="AP2212" s="11">
        <f t="shared" si="1298"/>
        <v>0</v>
      </c>
      <c r="AQ2212" s="11">
        <f t="shared" si="1298"/>
        <v>0</v>
      </c>
      <c r="AR2212" s="11">
        <f t="shared" si="1329"/>
        <v>0</v>
      </c>
      <c r="AS2212" s="11">
        <f t="shared" si="1329"/>
        <v>0</v>
      </c>
      <c r="AT2212" s="11">
        <f t="shared" si="1329"/>
        <v>0</v>
      </c>
      <c r="AU2212" s="11">
        <f t="shared" si="1329"/>
        <v>0</v>
      </c>
      <c r="AV2212" s="11">
        <f t="shared" si="1329"/>
        <v>29120666.666666668</v>
      </c>
      <c r="AW2212" s="11">
        <f t="shared" si="1329"/>
        <v>0</v>
      </c>
      <c r="AX2212" s="11">
        <f t="shared" si="1329"/>
        <v>0</v>
      </c>
      <c r="AY2212" s="11">
        <f t="shared" si="1329"/>
        <v>41113.274122871837</v>
      </c>
      <c r="AZ2212" s="11">
        <f t="shared" si="1329"/>
        <v>1</v>
      </c>
      <c r="BA2212" s="11">
        <f t="shared" si="1300"/>
        <v>1</v>
      </c>
      <c r="BB2212" s="11">
        <f t="shared" si="1300"/>
        <v>1</v>
      </c>
      <c r="BC2212" s="11">
        <f t="shared" si="1300"/>
        <v>1</v>
      </c>
      <c r="BD2212" s="11">
        <f t="shared" si="1299"/>
        <v>1</v>
      </c>
      <c r="BE2212" s="11">
        <f t="shared" si="1294"/>
        <v>1</v>
      </c>
      <c r="BF2212" s="15" t="str">
        <f t="shared" si="1303"/>
        <v>EN 10210</v>
      </c>
      <c r="BG2212" s="42">
        <v>47.1</v>
      </c>
      <c r="BH2212" s="17">
        <f t="shared" si="1304"/>
        <v>200</v>
      </c>
      <c r="BI2212" s="17">
        <f t="shared" si="1305"/>
        <v>120</v>
      </c>
      <c r="BK2212" s="17">
        <f t="shared" si="1306"/>
        <v>10</v>
      </c>
      <c r="BM2212" s="17">
        <f t="shared" si="1291"/>
        <v>15</v>
      </c>
      <c r="BX2212" s="18">
        <f t="shared" si="1307"/>
        <v>6049.3361431346411</v>
      </c>
      <c r="BY2212" s="42">
        <v>0.64</v>
      </c>
      <c r="BZ2212" s="43">
        <f t="shared" si="1308"/>
        <v>13.477290811969279</v>
      </c>
      <c r="CA2212" s="18">
        <f t="shared" si="1309"/>
        <v>28057285.512798831</v>
      </c>
      <c r="CB2212" s="18">
        <f t="shared" si="1310"/>
        <v>280572.85512798832</v>
      </c>
      <c r="CC2212" s="18">
        <f t="shared" si="1311"/>
        <v>356081.11294102715</v>
      </c>
      <c r="CD2212" s="25">
        <f t="shared" si="1312"/>
        <v>1.2691217501372125</v>
      </c>
      <c r="CE2212" s="26">
        <f t="shared" si="1313"/>
        <v>68.103427095369682</v>
      </c>
      <c r="CF2212" s="18">
        <f t="shared" si="1314"/>
        <v>4256.6370614359175</v>
      </c>
      <c r="CG2212" s="18">
        <f t="shared" si="1315"/>
        <v>2656.6370614359175</v>
      </c>
      <c r="CH2212" s="18">
        <f t="shared" si="1316"/>
        <v>12621415.775814131</v>
      </c>
      <c r="CI2212" s="18">
        <f t="shared" si="1317"/>
        <v>210356.92959690219</v>
      </c>
      <c r="CJ2212" s="18">
        <f t="shared" si="1318"/>
        <v>249815.63048359044</v>
      </c>
      <c r="CK2212" s="25">
        <f t="shared" si="1319"/>
        <v>1.1875797529575147</v>
      </c>
      <c r="CL2212" s="26">
        <f t="shared" si="1320"/>
        <v>45.677274049249888</v>
      </c>
      <c r="CZ2212" s="18">
        <f t="shared" si="1321"/>
        <v>29120666.666666668</v>
      </c>
      <c r="DC2212" s="18">
        <f t="shared" si="1322"/>
        <v>41113.274122871837</v>
      </c>
      <c r="DD2212" s="17">
        <f t="shared" si="1323"/>
        <v>1</v>
      </c>
      <c r="DE2212" s="17">
        <f t="shared" si="1324"/>
        <v>1</v>
      </c>
      <c r="DF2212" s="17">
        <f t="shared" si="1325"/>
        <v>1</v>
      </c>
      <c r="DG2212" s="17">
        <f t="shared" si="1326"/>
        <v>1</v>
      </c>
      <c r="DH2212" s="17">
        <f t="shared" si="1327"/>
        <v>1</v>
      </c>
      <c r="DI2212" s="17">
        <f t="shared" si="1328"/>
        <v>1</v>
      </c>
      <c r="DJ2212" s="20" t="s">
        <v>1879</v>
      </c>
    </row>
    <row r="2213" spans="1:114" x14ac:dyDescent="0.2">
      <c r="A2213" s="15" t="s">
        <v>105</v>
      </c>
      <c r="B2213" s="10" t="s">
        <v>2308</v>
      </c>
      <c r="C2213" s="11">
        <f t="shared" si="1301"/>
        <v>51.464599999999997</v>
      </c>
      <c r="D2213" s="11">
        <f t="shared" ref="D2213:J2249" si="1333">IF($A2213="x",BH2213,"")</f>
        <v>200</v>
      </c>
      <c r="E2213" s="11">
        <f t="shared" si="1333"/>
        <v>120</v>
      </c>
      <c r="F2213" s="11">
        <f t="shared" si="1333"/>
        <v>0</v>
      </c>
      <c r="G2213" s="11">
        <f t="shared" si="1333"/>
        <v>11</v>
      </c>
      <c r="H2213" s="11">
        <f t="shared" si="1333"/>
        <v>0</v>
      </c>
      <c r="I2213" s="11">
        <f t="shared" si="1333"/>
        <v>22</v>
      </c>
      <c r="J2213" s="11">
        <f t="shared" si="1333"/>
        <v>0</v>
      </c>
      <c r="K2213" s="11">
        <f t="shared" si="1332"/>
        <v>0</v>
      </c>
      <c r="L2213" s="11">
        <f t="shared" si="1295"/>
        <v>0</v>
      </c>
      <c r="M2213" s="11">
        <f t="shared" si="1295"/>
        <v>0</v>
      </c>
      <c r="N2213" s="11">
        <f t="shared" si="1295"/>
        <v>0</v>
      </c>
      <c r="O2213" s="11">
        <f t="shared" si="1295"/>
        <v>0</v>
      </c>
      <c r="P2213" s="11">
        <f t="shared" si="1295"/>
        <v>0</v>
      </c>
      <c r="Q2213" s="11">
        <f t="shared" si="1295"/>
        <v>0</v>
      </c>
      <c r="R2213" s="11">
        <f t="shared" ref="R2213:T2276" si="1334">IF($A2213="x",BV2213,"")</f>
        <v>0</v>
      </c>
      <c r="S2213" s="11">
        <f t="shared" si="1334"/>
        <v>0</v>
      </c>
      <c r="T2213" s="11">
        <f t="shared" si="1297"/>
        <v>7177.0616886749194</v>
      </c>
      <c r="U2213" s="40">
        <f t="shared" si="1302"/>
        <v>0.64</v>
      </c>
      <c r="V2213" s="11">
        <f t="shared" si="1331"/>
        <v>11.359615669603444</v>
      </c>
      <c r="W2213" s="11">
        <f t="shared" si="1330"/>
        <v>28830122.643458195</v>
      </c>
      <c r="X2213" s="11">
        <f t="shared" si="1330"/>
        <v>288301.22643458197</v>
      </c>
      <c r="Y2213" s="11">
        <f t="shared" si="1330"/>
        <v>372087.12487992895</v>
      </c>
      <c r="Z2213" s="11">
        <f t="shared" si="1330"/>
        <v>1.2906192924724125</v>
      </c>
      <c r="AA2213" s="11">
        <f t="shared" si="1330"/>
        <v>63.379660042639465</v>
      </c>
      <c r="AB2213" s="11">
        <f t="shared" si="1330"/>
        <v>4848.6635554218246</v>
      </c>
      <c r="AC2213" s="11">
        <f t="shared" si="1330"/>
        <v>3088.6635554218246</v>
      </c>
      <c r="AD2213" s="11">
        <f t="shared" si="1330"/>
        <v>13028534.341738809</v>
      </c>
      <c r="AE2213" s="11">
        <f t="shared" si="1330"/>
        <v>217142.23902898014</v>
      </c>
      <c r="AF2213" s="11">
        <f t="shared" si="1298"/>
        <v>261740.58266305595</v>
      </c>
      <c r="AG2213" s="11">
        <f t="shared" si="1298"/>
        <v>1.2053876934930363</v>
      </c>
      <c r="AH2213" s="11">
        <f t="shared" si="1298"/>
        <v>42.606360870730114</v>
      </c>
      <c r="AI2213" s="11">
        <f t="shared" si="1298"/>
        <v>0</v>
      </c>
      <c r="AJ2213" s="11">
        <f t="shared" si="1298"/>
        <v>0</v>
      </c>
      <c r="AK2213" s="11">
        <f t="shared" si="1298"/>
        <v>0</v>
      </c>
      <c r="AL2213" s="11">
        <f t="shared" si="1298"/>
        <v>0</v>
      </c>
      <c r="AM2213" s="11">
        <f t="shared" si="1298"/>
        <v>0</v>
      </c>
      <c r="AN2213" s="11">
        <f t="shared" si="1298"/>
        <v>0</v>
      </c>
      <c r="AO2213" s="11">
        <f t="shared" si="1298"/>
        <v>0</v>
      </c>
      <c r="AP2213" s="11">
        <f t="shared" si="1298"/>
        <v>0</v>
      </c>
      <c r="AQ2213" s="11">
        <f t="shared" si="1298"/>
        <v>0</v>
      </c>
      <c r="AR2213" s="11">
        <f t="shared" si="1329"/>
        <v>0</v>
      </c>
      <c r="AS2213" s="11">
        <f t="shared" si="1329"/>
        <v>0</v>
      </c>
      <c r="AT2213" s="11">
        <f t="shared" si="1329"/>
        <v>0</v>
      </c>
      <c r="AU2213" s="11">
        <f t="shared" si="1329"/>
        <v>0</v>
      </c>
      <c r="AV2213" s="11">
        <f t="shared" si="1329"/>
        <v>31331632.288590603</v>
      </c>
      <c r="AW2213" s="11">
        <f t="shared" si="1329"/>
        <v>0</v>
      </c>
      <c r="AX2213" s="11">
        <f t="shared" si="1329"/>
        <v>0</v>
      </c>
      <c r="AY2213" s="11">
        <f t="shared" si="1329"/>
        <v>39903.658888554564</v>
      </c>
      <c r="AZ2213" s="11">
        <f t="shared" si="1329"/>
        <v>1</v>
      </c>
      <c r="BA2213" s="11">
        <f t="shared" si="1300"/>
        <v>1</v>
      </c>
      <c r="BB2213" s="11">
        <f t="shared" si="1300"/>
        <v>1</v>
      </c>
      <c r="BC2213" s="11">
        <f t="shared" si="1300"/>
        <v>1</v>
      </c>
      <c r="BD2213" s="11">
        <f t="shared" si="1299"/>
        <v>1</v>
      </c>
      <c r="BE2213" s="11">
        <f t="shared" si="1294"/>
        <v>1</v>
      </c>
      <c r="BF2213" s="15" t="str">
        <f t="shared" si="1303"/>
        <v>EN 10210</v>
      </c>
      <c r="BG2213" s="42">
        <v>51.464599999999997</v>
      </c>
      <c r="BH2213" s="17">
        <f t="shared" si="1304"/>
        <v>200</v>
      </c>
      <c r="BI2213" s="17">
        <f t="shared" si="1305"/>
        <v>120</v>
      </c>
      <c r="BK2213" s="17">
        <f t="shared" si="1306"/>
        <v>11</v>
      </c>
      <c r="BM2213" s="17">
        <f t="shared" si="1291"/>
        <v>22</v>
      </c>
      <c r="BX2213" s="18">
        <f t="shared" si="1307"/>
        <v>7177.0616886749194</v>
      </c>
      <c r="BY2213" s="42">
        <v>0.64</v>
      </c>
      <c r="BZ2213" s="43">
        <f t="shared" si="1308"/>
        <v>11.359615669603444</v>
      </c>
      <c r="CA2213" s="18">
        <f t="shared" si="1309"/>
        <v>28830122.643458195</v>
      </c>
      <c r="CB2213" s="18">
        <f t="shared" si="1310"/>
        <v>288301.22643458197</v>
      </c>
      <c r="CC2213" s="18">
        <f t="shared" si="1311"/>
        <v>372087.12487992895</v>
      </c>
      <c r="CD2213" s="25">
        <f t="shared" si="1312"/>
        <v>1.2906192924724125</v>
      </c>
      <c r="CE2213" s="26">
        <f t="shared" si="1313"/>
        <v>63.379660042639465</v>
      </c>
      <c r="CF2213" s="18">
        <f t="shared" si="1314"/>
        <v>4848.6635554218246</v>
      </c>
      <c r="CG2213" s="18">
        <f t="shared" si="1315"/>
        <v>3088.6635554218246</v>
      </c>
      <c r="CH2213" s="18">
        <f t="shared" si="1316"/>
        <v>13028534.341738809</v>
      </c>
      <c r="CI2213" s="18">
        <f t="shared" si="1317"/>
        <v>217142.23902898014</v>
      </c>
      <c r="CJ2213" s="18">
        <f t="shared" si="1318"/>
        <v>261740.58266305595</v>
      </c>
      <c r="CK2213" s="25">
        <f t="shared" si="1319"/>
        <v>1.2053876934930363</v>
      </c>
      <c r="CL2213" s="26">
        <f t="shared" si="1320"/>
        <v>42.606360870730114</v>
      </c>
      <c r="CZ2213" s="18">
        <f t="shared" si="1321"/>
        <v>31331632.288590603</v>
      </c>
      <c r="DC2213" s="18">
        <f t="shared" si="1322"/>
        <v>39903.658888554564</v>
      </c>
      <c r="DD2213" s="17">
        <f t="shared" si="1323"/>
        <v>1</v>
      </c>
      <c r="DE2213" s="17">
        <f t="shared" si="1324"/>
        <v>1</v>
      </c>
      <c r="DF2213" s="17">
        <f t="shared" si="1325"/>
        <v>1</v>
      </c>
      <c r="DG2213" s="17">
        <f t="shared" si="1326"/>
        <v>1</v>
      </c>
      <c r="DH2213" s="17">
        <f t="shared" si="1327"/>
        <v>1</v>
      </c>
      <c r="DI2213" s="17">
        <f t="shared" si="1328"/>
        <v>1</v>
      </c>
      <c r="DJ2213" s="20" t="s">
        <v>1879</v>
      </c>
    </row>
    <row r="2214" spans="1:114" x14ac:dyDescent="0.2">
      <c r="A2214" s="15" t="s">
        <v>105</v>
      </c>
      <c r="B2214" s="10" t="s">
        <v>2309</v>
      </c>
      <c r="C2214" s="11">
        <f t="shared" si="1301"/>
        <v>57.893749999999997</v>
      </c>
      <c r="D2214" s="11">
        <f t="shared" si="1333"/>
        <v>200</v>
      </c>
      <c r="E2214" s="11">
        <f t="shared" si="1333"/>
        <v>120</v>
      </c>
      <c r="F2214" s="11">
        <f t="shared" si="1333"/>
        <v>0</v>
      </c>
      <c r="G2214" s="11">
        <f t="shared" si="1333"/>
        <v>12.5</v>
      </c>
      <c r="H2214" s="11">
        <f t="shared" si="1333"/>
        <v>0</v>
      </c>
      <c r="I2214" s="11">
        <f t="shared" si="1333"/>
        <v>25</v>
      </c>
      <c r="J2214" s="11">
        <f t="shared" si="1333"/>
        <v>0</v>
      </c>
      <c r="K2214" s="11">
        <f t="shared" si="1332"/>
        <v>0</v>
      </c>
      <c r="L2214" s="11">
        <f t="shared" si="1332"/>
        <v>0</v>
      </c>
      <c r="M2214" s="11">
        <f t="shared" si="1332"/>
        <v>0</v>
      </c>
      <c r="N2214" s="11">
        <f t="shared" si="1332"/>
        <v>0</v>
      </c>
      <c r="O2214" s="11">
        <f t="shared" si="1332"/>
        <v>0</v>
      </c>
      <c r="P2214" s="11">
        <f t="shared" si="1332"/>
        <v>0</v>
      </c>
      <c r="Q2214" s="11">
        <f t="shared" si="1332"/>
        <v>0</v>
      </c>
      <c r="R2214" s="11">
        <f t="shared" si="1334"/>
        <v>0</v>
      </c>
      <c r="S2214" s="11">
        <f t="shared" si="1334"/>
        <v>0</v>
      </c>
      <c r="T2214" s="11">
        <f t="shared" si="1297"/>
        <v>8176.9908169872415</v>
      </c>
      <c r="U2214" s="40">
        <f t="shared" si="1302"/>
        <v>0.64</v>
      </c>
      <c r="V2214" s="11">
        <f t="shared" si="1331"/>
        <v>9.970497001294282</v>
      </c>
      <c r="W2214" s="11">
        <f t="shared" si="1330"/>
        <v>30989989.314442344</v>
      </c>
      <c r="X2214" s="11">
        <f t="shared" si="1330"/>
        <v>309899.89314442343</v>
      </c>
      <c r="Y2214" s="11">
        <f t="shared" si="1330"/>
        <v>406002.24545523094</v>
      </c>
      <c r="Z2214" s="11">
        <f t="shared" si="1330"/>
        <v>1.3101077297436197</v>
      </c>
      <c r="AA2214" s="11">
        <f t="shared" si="1330"/>
        <v>61.562175442150114</v>
      </c>
      <c r="AB2214" s="11">
        <f t="shared" si="1330"/>
        <v>5579.3692606170262</v>
      </c>
      <c r="AC2214" s="11">
        <f t="shared" si="1330"/>
        <v>3579.3692606170262</v>
      </c>
      <c r="AD2214" s="11">
        <f t="shared" si="1330"/>
        <v>13974300.495011119</v>
      </c>
      <c r="AE2214" s="11">
        <f t="shared" si="1330"/>
        <v>232905.00825018532</v>
      </c>
      <c r="AF2214" s="11">
        <f t="shared" si="1298"/>
        <v>285327.47503054974</v>
      </c>
      <c r="AG2214" s="11">
        <f t="shared" si="1298"/>
        <v>1.2250808910216842</v>
      </c>
      <c r="AH2214" s="11">
        <f t="shared" si="1298"/>
        <v>41.339791690113103</v>
      </c>
      <c r="AI2214" s="11">
        <f t="shared" si="1298"/>
        <v>0</v>
      </c>
      <c r="AJ2214" s="11">
        <f t="shared" si="1298"/>
        <v>0</v>
      </c>
      <c r="AK2214" s="11">
        <f t="shared" si="1298"/>
        <v>0</v>
      </c>
      <c r="AL2214" s="11">
        <f t="shared" si="1298"/>
        <v>0</v>
      </c>
      <c r="AM2214" s="11">
        <f t="shared" si="1298"/>
        <v>0</v>
      </c>
      <c r="AN2214" s="11">
        <f t="shared" si="1298"/>
        <v>0</v>
      </c>
      <c r="AO2214" s="11">
        <f t="shared" si="1298"/>
        <v>0</v>
      </c>
      <c r="AP2214" s="11">
        <f t="shared" si="1298"/>
        <v>0</v>
      </c>
      <c r="AQ2214" s="11">
        <f t="shared" si="1298"/>
        <v>0</v>
      </c>
      <c r="AR2214" s="11">
        <f t="shared" si="1329"/>
        <v>0</v>
      </c>
      <c r="AS2214" s="11">
        <f t="shared" si="1329"/>
        <v>0</v>
      </c>
      <c r="AT2214" s="11">
        <f t="shared" si="1329"/>
        <v>0</v>
      </c>
      <c r="AU2214" s="11">
        <f t="shared" si="1329"/>
        <v>0</v>
      </c>
      <c r="AV2214" s="11">
        <f t="shared" si="1329"/>
        <v>34430035.090042375</v>
      </c>
      <c r="AW2214" s="11">
        <f t="shared" si="1329"/>
        <v>0</v>
      </c>
      <c r="AX2214" s="11">
        <f t="shared" si="1329"/>
        <v>0</v>
      </c>
      <c r="AY2214" s="11">
        <f t="shared" si="1329"/>
        <v>38635.923151542564</v>
      </c>
      <c r="AZ2214" s="11">
        <f t="shared" si="1329"/>
        <v>1</v>
      </c>
      <c r="BA2214" s="11">
        <f t="shared" si="1300"/>
        <v>1</v>
      </c>
      <c r="BB2214" s="11">
        <f t="shared" si="1300"/>
        <v>1</v>
      </c>
      <c r="BC2214" s="11">
        <f t="shared" si="1300"/>
        <v>1</v>
      </c>
      <c r="BD2214" s="11">
        <f t="shared" si="1299"/>
        <v>1</v>
      </c>
      <c r="BE2214" s="11">
        <f t="shared" si="1294"/>
        <v>1</v>
      </c>
      <c r="BF2214" s="15" t="str">
        <f t="shared" si="1303"/>
        <v>EN 10210</v>
      </c>
      <c r="BG2214" s="42">
        <v>57.893749999999997</v>
      </c>
      <c r="BH2214" s="17">
        <f t="shared" si="1304"/>
        <v>200</v>
      </c>
      <c r="BI2214" s="17">
        <f t="shared" si="1305"/>
        <v>120</v>
      </c>
      <c r="BK2214" s="17">
        <f t="shared" si="1306"/>
        <v>12.5</v>
      </c>
      <c r="BM2214" s="17">
        <f t="shared" si="1291"/>
        <v>25</v>
      </c>
      <c r="BX2214" s="18">
        <f t="shared" si="1307"/>
        <v>8176.9908169872415</v>
      </c>
      <c r="BY2214" s="42">
        <v>0.64</v>
      </c>
      <c r="BZ2214" s="43">
        <f t="shared" si="1308"/>
        <v>9.970497001294282</v>
      </c>
      <c r="CA2214" s="18">
        <f t="shared" si="1309"/>
        <v>30989989.314442344</v>
      </c>
      <c r="CB2214" s="18">
        <f t="shared" si="1310"/>
        <v>309899.89314442343</v>
      </c>
      <c r="CC2214" s="18">
        <f t="shared" si="1311"/>
        <v>406002.24545523094</v>
      </c>
      <c r="CD2214" s="25">
        <f t="shared" si="1312"/>
        <v>1.3101077297436197</v>
      </c>
      <c r="CE2214" s="26">
        <f t="shared" si="1313"/>
        <v>61.562175442150114</v>
      </c>
      <c r="CF2214" s="18">
        <f t="shared" si="1314"/>
        <v>5579.3692606170262</v>
      </c>
      <c r="CG2214" s="18">
        <f t="shared" si="1315"/>
        <v>3579.3692606170262</v>
      </c>
      <c r="CH2214" s="18">
        <f t="shared" si="1316"/>
        <v>13974300.495011119</v>
      </c>
      <c r="CI2214" s="18">
        <f t="shared" si="1317"/>
        <v>232905.00825018532</v>
      </c>
      <c r="CJ2214" s="18">
        <f t="shared" si="1318"/>
        <v>285327.47503054974</v>
      </c>
      <c r="CK2214" s="25">
        <f t="shared" si="1319"/>
        <v>1.2250808910216842</v>
      </c>
      <c r="CL2214" s="26">
        <f t="shared" si="1320"/>
        <v>41.339791690113103</v>
      </c>
      <c r="CZ2214" s="18">
        <f t="shared" si="1321"/>
        <v>34430035.090042375</v>
      </c>
      <c r="DC2214" s="18">
        <f t="shared" si="1322"/>
        <v>38635.923151542564</v>
      </c>
      <c r="DD2214" s="17">
        <f t="shared" si="1323"/>
        <v>1</v>
      </c>
      <c r="DE2214" s="17">
        <f t="shared" si="1324"/>
        <v>1</v>
      </c>
      <c r="DF2214" s="17">
        <f t="shared" si="1325"/>
        <v>1</v>
      </c>
      <c r="DG2214" s="17">
        <f t="shared" si="1326"/>
        <v>1</v>
      </c>
      <c r="DH2214" s="17">
        <f t="shared" si="1327"/>
        <v>1</v>
      </c>
      <c r="DI2214" s="17">
        <f t="shared" si="1328"/>
        <v>1</v>
      </c>
      <c r="DJ2214" s="20" t="s">
        <v>1879</v>
      </c>
    </row>
    <row r="2215" spans="1:114" x14ac:dyDescent="0.2">
      <c r="A2215" s="15" t="s">
        <v>105</v>
      </c>
      <c r="B2215" s="10" t="s">
        <v>2310</v>
      </c>
      <c r="C2215" s="11">
        <f t="shared" si="1301"/>
        <v>65.009304000000014</v>
      </c>
      <c r="D2215" s="11">
        <f t="shared" si="1333"/>
        <v>200</v>
      </c>
      <c r="E2215" s="11">
        <f t="shared" si="1333"/>
        <v>120</v>
      </c>
      <c r="F2215" s="11">
        <f t="shared" si="1333"/>
        <v>0</v>
      </c>
      <c r="G2215" s="11">
        <f t="shared" si="1333"/>
        <v>14.2</v>
      </c>
      <c r="H2215" s="11">
        <f t="shared" si="1333"/>
        <v>0</v>
      </c>
      <c r="I2215" s="11">
        <f t="shared" si="1333"/>
        <v>28.4</v>
      </c>
      <c r="J2215" s="11">
        <f t="shared" si="1333"/>
        <v>0</v>
      </c>
      <c r="K2215" s="11">
        <f t="shared" si="1332"/>
        <v>0</v>
      </c>
      <c r="L2215" s="11">
        <f t="shared" si="1332"/>
        <v>0</v>
      </c>
      <c r="M2215" s="11">
        <f t="shared" si="1332"/>
        <v>0</v>
      </c>
      <c r="N2215" s="11">
        <f t="shared" si="1332"/>
        <v>0</v>
      </c>
      <c r="O2215" s="11">
        <f t="shared" si="1332"/>
        <v>0</v>
      </c>
      <c r="P2215" s="11">
        <f t="shared" si="1332"/>
        <v>0</v>
      </c>
      <c r="Q2215" s="11">
        <f t="shared" si="1332"/>
        <v>0</v>
      </c>
      <c r="R2215" s="11">
        <f t="shared" si="1334"/>
        <v>0</v>
      </c>
      <c r="S2215" s="11">
        <f t="shared" si="1334"/>
        <v>0</v>
      </c>
      <c r="T2215" s="11">
        <f t="shared" si="1297"/>
        <v>9316.4059413587656</v>
      </c>
      <c r="U2215" s="40">
        <f t="shared" si="1302"/>
        <v>0.64</v>
      </c>
      <c r="V2215" s="11">
        <f t="shared" si="1331"/>
        <v>8.7510852289559544</v>
      </c>
      <c r="W2215" s="11">
        <f t="shared" si="1330"/>
        <v>32965408.466363661</v>
      </c>
      <c r="X2215" s="11">
        <f t="shared" si="1330"/>
        <v>329654.08466363663</v>
      </c>
      <c r="Y2215" s="11">
        <f t="shared" si="1330"/>
        <v>439728.84447957901</v>
      </c>
      <c r="Z2215" s="11">
        <f t="shared" si="1330"/>
        <v>1.333909892025932</v>
      </c>
      <c r="AA2215" s="11">
        <f t="shared" si="1330"/>
        <v>59.484666195209002</v>
      </c>
      <c r="AB2215" s="11">
        <f t="shared" si="1330"/>
        <v>6427.6737133492279</v>
      </c>
      <c r="AC2215" s="11">
        <f t="shared" si="1330"/>
        <v>4155.6737133492279</v>
      </c>
      <c r="AD2215" s="11">
        <f t="shared" si="1330"/>
        <v>14837122.209356096</v>
      </c>
      <c r="AE2215" s="11">
        <f t="shared" si="1330"/>
        <v>247285.37015593491</v>
      </c>
      <c r="AF2215" s="11">
        <f t="shared" si="1298"/>
        <v>308717.8959456099</v>
      </c>
      <c r="AG2215" s="11">
        <f t="shared" si="1298"/>
        <v>1.2484276597153177</v>
      </c>
      <c r="AH2215" s="11">
        <f t="shared" si="1298"/>
        <v>39.907142803268684</v>
      </c>
      <c r="AI2215" s="11">
        <f t="shared" si="1298"/>
        <v>0</v>
      </c>
      <c r="AJ2215" s="11">
        <f t="shared" si="1298"/>
        <v>0</v>
      </c>
      <c r="AK2215" s="11">
        <f t="shared" si="1298"/>
        <v>0</v>
      </c>
      <c r="AL2215" s="11">
        <f t="shared" si="1298"/>
        <v>0</v>
      </c>
      <c r="AM2215" s="11">
        <f t="shared" si="1298"/>
        <v>0</v>
      </c>
      <c r="AN2215" s="11">
        <f t="shared" si="1298"/>
        <v>0</v>
      </c>
      <c r="AO2215" s="11">
        <f t="shared" si="1298"/>
        <v>0</v>
      </c>
      <c r="AP2215" s="11">
        <f t="shared" si="1298"/>
        <v>0</v>
      </c>
      <c r="AQ2215" s="11">
        <f t="shared" si="1298"/>
        <v>0</v>
      </c>
      <c r="AR2215" s="11">
        <f t="shared" si="1329"/>
        <v>0</v>
      </c>
      <c r="AS2215" s="11">
        <f t="shared" si="1329"/>
        <v>0</v>
      </c>
      <c r="AT2215" s="11">
        <f t="shared" si="1329"/>
        <v>0</v>
      </c>
      <c r="AU2215" s="11">
        <f t="shared" si="1329"/>
        <v>0</v>
      </c>
      <c r="AV2215" s="11">
        <f t="shared" si="1329"/>
        <v>37635143.396764882</v>
      </c>
      <c r="AW2215" s="11">
        <f t="shared" si="1329"/>
        <v>0</v>
      </c>
      <c r="AX2215" s="11">
        <f t="shared" si="1329"/>
        <v>0</v>
      </c>
      <c r="AY2215" s="11">
        <f t="shared" si="1329"/>
        <v>37151.66428337308</v>
      </c>
      <c r="AZ2215" s="11">
        <f t="shared" si="1329"/>
        <v>1</v>
      </c>
      <c r="BA2215" s="11">
        <f t="shared" si="1300"/>
        <v>1</v>
      </c>
      <c r="BB2215" s="11">
        <f t="shared" si="1300"/>
        <v>1</v>
      </c>
      <c r="BC2215" s="11">
        <f t="shared" si="1300"/>
        <v>1</v>
      </c>
      <c r="BD2215" s="11">
        <f t="shared" si="1299"/>
        <v>1</v>
      </c>
      <c r="BE2215" s="11">
        <f t="shared" si="1294"/>
        <v>1</v>
      </c>
      <c r="BF2215" s="15" t="str">
        <f t="shared" si="1303"/>
        <v>EN 10210</v>
      </c>
      <c r="BG2215" s="42">
        <v>65.009304000000014</v>
      </c>
      <c r="BH2215" s="17">
        <f t="shared" si="1304"/>
        <v>200</v>
      </c>
      <c r="BI2215" s="17">
        <f t="shared" si="1305"/>
        <v>120</v>
      </c>
      <c r="BK2215" s="17">
        <f t="shared" si="1306"/>
        <v>14.2</v>
      </c>
      <c r="BM2215" s="17">
        <f t="shared" si="1291"/>
        <v>28.4</v>
      </c>
      <c r="BX2215" s="18">
        <f t="shared" si="1307"/>
        <v>9316.4059413587656</v>
      </c>
      <c r="BY2215" s="42">
        <v>0.64</v>
      </c>
      <c r="BZ2215" s="43">
        <f t="shared" si="1308"/>
        <v>8.7510852289559544</v>
      </c>
      <c r="CA2215" s="18">
        <f t="shared" si="1309"/>
        <v>32965408.466363661</v>
      </c>
      <c r="CB2215" s="18">
        <f t="shared" si="1310"/>
        <v>329654.08466363663</v>
      </c>
      <c r="CC2215" s="18">
        <f t="shared" si="1311"/>
        <v>439728.84447957901</v>
      </c>
      <c r="CD2215" s="25">
        <f t="shared" si="1312"/>
        <v>1.333909892025932</v>
      </c>
      <c r="CE2215" s="26">
        <f t="shared" si="1313"/>
        <v>59.484666195209002</v>
      </c>
      <c r="CF2215" s="18">
        <f t="shared" si="1314"/>
        <v>6427.6737133492279</v>
      </c>
      <c r="CG2215" s="18">
        <f t="shared" si="1315"/>
        <v>4155.6737133492279</v>
      </c>
      <c r="CH2215" s="18">
        <f t="shared" si="1316"/>
        <v>14837122.209356096</v>
      </c>
      <c r="CI2215" s="18">
        <f t="shared" si="1317"/>
        <v>247285.37015593491</v>
      </c>
      <c r="CJ2215" s="18">
        <f t="shared" si="1318"/>
        <v>308717.8959456099</v>
      </c>
      <c r="CK2215" s="25">
        <f t="shared" si="1319"/>
        <v>1.2484276597153177</v>
      </c>
      <c r="CL2215" s="26">
        <f t="shared" si="1320"/>
        <v>39.907142803268684</v>
      </c>
      <c r="CZ2215" s="18">
        <f t="shared" si="1321"/>
        <v>37635143.396764882</v>
      </c>
      <c r="DC2215" s="18">
        <f t="shared" si="1322"/>
        <v>37151.66428337308</v>
      </c>
      <c r="DD2215" s="17">
        <f t="shared" si="1323"/>
        <v>1</v>
      </c>
      <c r="DE2215" s="17">
        <f t="shared" si="1324"/>
        <v>1</v>
      </c>
      <c r="DF2215" s="17">
        <f t="shared" si="1325"/>
        <v>1</v>
      </c>
      <c r="DG2215" s="17">
        <f t="shared" si="1326"/>
        <v>1</v>
      </c>
      <c r="DH2215" s="17">
        <f t="shared" si="1327"/>
        <v>1</v>
      </c>
      <c r="DI2215" s="17">
        <f t="shared" si="1328"/>
        <v>1</v>
      </c>
      <c r="DJ2215" s="20" t="s">
        <v>1879</v>
      </c>
    </row>
    <row r="2216" spans="1:114" x14ac:dyDescent="0.2">
      <c r="A2216" s="15" t="s">
        <v>105</v>
      </c>
      <c r="B2216" s="10" t="s">
        <v>2311</v>
      </c>
      <c r="C2216" s="11">
        <f t="shared" si="1301"/>
        <v>72.345600000000005</v>
      </c>
      <c r="D2216" s="11">
        <f t="shared" si="1333"/>
        <v>200</v>
      </c>
      <c r="E2216" s="11">
        <f t="shared" si="1333"/>
        <v>120</v>
      </c>
      <c r="F2216" s="11">
        <f t="shared" si="1333"/>
        <v>0</v>
      </c>
      <c r="G2216" s="11">
        <f t="shared" si="1333"/>
        <v>16</v>
      </c>
      <c r="H2216" s="11">
        <f t="shared" si="1333"/>
        <v>0</v>
      </c>
      <c r="I2216" s="11">
        <f t="shared" si="1333"/>
        <v>32</v>
      </c>
      <c r="J2216" s="11">
        <f t="shared" si="1333"/>
        <v>0</v>
      </c>
      <c r="K2216" s="11">
        <f t="shared" si="1332"/>
        <v>0</v>
      </c>
      <c r="L2216" s="11">
        <f t="shared" si="1332"/>
        <v>0</v>
      </c>
      <c r="M2216" s="11">
        <f t="shared" si="1332"/>
        <v>0</v>
      </c>
      <c r="N2216" s="11">
        <f t="shared" si="1332"/>
        <v>0</v>
      </c>
      <c r="O2216" s="11">
        <f t="shared" si="1332"/>
        <v>0</v>
      </c>
      <c r="P2216" s="11">
        <f t="shared" si="1332"/>
        <v>0</v>
      </c>
      <c r="Q2216" s="11">
        <f t="shared" si="1332"/>
        <v>0</v>
      </c>
      <c r="R2216" s="11">
        <f t="shared" si="1334"/>
        <v>0</v>
      </c>
      <c r="S2216" s="11">
        <f t="shared" si="1334"/>
        <v>0</v>
      </c>
      <c r="T2216" s="11">
        <f t="shared" si="1297"/>
        <v>10529.981754551896</v>
      </c>
      <c r="U2216" s="40">
        <f t="shared" si="1302"/>
        <v>0.64</v>
      </c>
      <c r="V2216" s="11">
        <f t="shared" si="1331"/>
        <v>7.7425264659303892</v>
      </c>
      <c r="W2216" s="11">
        <f t="shared" si="1330"/>
        <v>34527067.677559711</v>
      </c>
      <c r="X2216" s="11">
        <f t="shared" si="1330"/>
        <v>345270.67677559709</v>
      </c>
      <c r="Y2216" s="11">
        <f t="shared" si="1330"/>
        <v>470053.74035626999</v>
      </c>
      <c r="Z2216" s="11">
        <f t="shared" si="1330"/>
        <v>1.3614064905424146</v>
      </c>
      <c r="AA2216" s="11">
        <f t="shared" si="1330"/>
        <v>57.261937510650547</v>
      </c>
      <c r="AB2216" s="11">
        <f t="shared" si="1330"/>
        <v>7349.2385965949361</v>
      </c>
      <c r="AC2216" s="11">
        <f t="shared" si="1330"/>
        <v>4789.2385965949352</v>
      </c>
      <c r="AD2216" s="11">
        <f t="shared" si="1330"/>
        <v>15521870.203609988</v>
      </c>
      <c r="AE2216" s="11">
        <f t="shared" si="1330"/>
        <v>258697.83672683313</v>
      </c>
      <c r="AF2216" s="11">
        <f t="shared" si="1298"/>
        <v>329684.19649247261</v>
      </c>
      <c r="AG2216" s="11">
        <f t="shared" si="1298"/>
        <v>1.2743987373987828</v>
      </c>
      <c r="AH2216" s="11">
        <f t="shared" si="1298"/>
        <v>38.393545054590255</v>
      </c>
      <c r="AI2216" s="11">
        <f t="shared" si="1298"/>
        <v>0</v>
      </c>
      <c r="AJ2216" s="11">
        <f t="shared" si="1298"/>
        <v>0</v>
      </c>
      <c r="AK2216" s="11">
        <f t="shared" si="1298"/>
        <v>0</v>
      </c>
      <c r="AL2216" s="11">
        <f t="shared" si="1298"/>
        <v>0</v>
      </c>
      <c r="AM2216" s="11">
        <f t="shared" si="1298"/>
        <v>0</v>
      </c>
      <c r="AN2216" s="11">
        <f t="shared" si="1298"/>
        <v>0</v>
      </c>
      <c r="AO2216" s="11">
        <f t="shared" si="1298"/>
        <v>0</v>
      </c>
      <c r="AP2216" s="11">
        <f t="shared" si="1298"/>
        <v>0</v>
      </c>
      <c r="AQ2216" s="11">
        <f t="shared" si="1298"/>
        <v>0</v>
      </c>
      <c r="AR2216" s="11">
        <f t="shared" si="1329"/>
        <v>0</v>
      </c>
      <c r="AS2216" s="11">
        <f t="shared" si="1329"/>
        <v>0</v>
      </c>
      <c r="AT2216" s="11">
        <f t="shared" si="1329"/>
        <v>0</v>
      </c>
      <c r="AU2216" s="11">
        <f t="shared" si="1329"/>
        <v>0</v>
      </c>
      <c r="AV2216" s="11">
        <f t="shared" si="1329"/>
        <v>40687388.444444448</v>
      </c>
      <c r="AW2216" s="11">
        <f t="shared" si="1329"/>
        <v>0</v>
      </c>
      <c r="AX2216" s="11">
        <f t="shared" si="1329"/>
        <v>0</v>
      </c>
      <c r="AY2216" s="11">
        <f t="shared" si="1329"/>
        <v>35525.09649148734</v>
      </c>
      <c r="AZ2216" s="11">
        <f t="shared" si="1329"/>
        <v>1</v>
      </c>
      <c r="BA2216" s="11">
        <f t="shared" si="1300"/>
        <v>1</v>
      </c>
      <c r="BB2216" s="11">
        <f t="shared" si="1300"/>
        <v>1</v>
      </c>
      <c r="BC2216" s="11">
        <f t="shared" si="1300"/>
        <v>1</v>
      </c>
      <c r="BD2216" s="11">
        <f t="shared" si="1299"/>
        <v>1</v>
      </c>
      <c r="BE2216" s="11">
        <f t="shared" si="1294"/>
        <v>1</v>
      </c>
      <c r="BF2216" s="15" t="str">
        <f t="shared" si="1303"/>
        <v>EN 10210</v>
      </c>
      <c r="BG2216" s="42">
        <v>72.345600000000005</v>
      </c>
      <c r="BH2216" s="17">
        <f t="shared" si="1304"/>
        <v>200</v>
      </c>
      <c r="BI2216" s="17">
        <f t="shared" si="1305"/>
        <v>120</v>
      </c>
      <c r="BK2216" s="17">
        <f t="shared" si="1306"/>
        <v>16</v>
      </c>
      <c r="BM2216" s="17">
        <f t="shared" si="1291"/>
        <v>32</v>
      </c>
      <c r="BX2216" s="18">
        <f t="shared" si="1307"/>
        <v>10529.981754551896</v>
      </c>
      <c r="BY2216" s="42">
        <v>0.64</v>
      </c>
      <c r="BZ2216" s="43">
        <f t="shared" si="1308"/>
        <v>7.7425264659303892</v>
      </c>
      <c r="CA2216" s="18">
        <f t="shared" si="1309"/>
        <v>34527067.677559711</v>
      </c>
      <c r="CB2216" s="18">
        <f t="shared" si="1310"/>
        <v>345270.67677559709</v>
      </c>
      <c r="CC2216" s="18">
        <f t="shared" si="1311"/>
        <v>470053.74035626999</v>
      </c>
      <c r="CD2216" s="25">
        <f t="shared" si="1312"/>
        <v>1.3614064905424146</v>
      </c>
      <c r="CE2216" s="26">
        <f t="shared" si="1313"/>
        <v>57.261937510650547</v>
      </c>
      <c r="CF2216" s="18">
        <f t="shared" si="1314"/>
        <v>7349.2385965949361</v>
      </c>
      <c r="CG2216" s="18">
        <f t="shared" si="1315"/>
        <v>4789.2385965949352</v>
      </c>
      <c r="CH2216" s="18">
        <f t="shared" si="1316"/>
        <v>15521870.203609988</v>
      </c>
      <c r="CI2216" s="18">
        <f t="shared" si="1317"/>
        <v>258697.83672683313</v>
      </c>
      <c r="CJ2216" s="18">
        <f t="shared" si="1318"/>
        <v>329684.19649247261</v>
      </c>
      <c r="CK2216" s="25">
        <f t="shared" si="1319"/>
        <v>1.2743987373987828</v>
      </c>
      <c r="CL2216" s="26">
        <f t="shared" si="1320"/>
        <v>38.393545054590255</v>
      </c>
      <c r="CZ2216" s="18">
        <f t="shared" si="1321"/>
        <v>40687388.444444448</v>
      </c>
      <c r="DC2216" s="18">
        <f t="shared" si="1322"/>
        <v>35525.09649148734</v>
      </c>
      <c r="DD2216" s="17">
        <f t="shared" si="1323"/>
        <v>1</v>
      </c>
      <c r="DE2216" s="17">
        <f t="shared" si="1324"/>
        <v>1</v>
      </c>
      <c r="DF2216" s="17">
        <f t="shared" si="1325"/>
        <v>1</v>
      </c>
      <c r="DG2216" s="17">
        <f t="shared" si="1326"/>
        <v>1</v>
      </c>
      <c r="DH2216" s="17">
        <f t="shared" si="1327"/>
        <v>1</v>
      </c>
      <c r="DI2216" s="17">
        <f t="shared" si="1328"/>
        <v>1</v>
      </c>
      <c r="DJ2216" s="20" t="s">
        <v>1879</v>
      </c>
    </row>
    <row r="2217" spans="1:114" x14ac:dyDescent="0.2">
      <c r="A2217" s="15" t="s">
        <v>105</v>
      </c>
      <c r="B2217" s="10" t="s">
        <v>2312</v>
      </c>
      <c r="C2217" s="11">
        <f t="shared" si="1301"/>
        <v>78.303749999999994</v>
      </c>
      <c r="D2217" s="11">
        <f t="shared" si="1333"/>
        <v>200</v>
      </c>
      <c r="E2217" s="11">
        <f t="shared" si="1333"/>
        <v>120</v>
      </c>
      <c r="F2217" s="11">
        <f t="shared" si="1333"/>
        <v>0</v>
      </c>
      <c r="G2217" s="11">
        <f t="shared" si="1333"/>
        <v>17.5</v>
      </c>
      <c r="H2217" s="11">
        <f t="shared" si="1333"/>
        <v>0</v>
      </c>
      <c r="I2217" s="11">
        <f t="shared" si="1333"/>
        <v>35</v>
      </c>
      <c r="J2217" s="11">
        <f t="shared" si="1333"/>
        <v>0</v>
      </c>
      <c r="K2217" s="11">
        <f t="shared" si="1332"/>
        <v>0</v>
      </c>
      <c r="L2217" s="11">
        <f t="shared" si="1332"/>
        <v>0</v>
      </c>
      <c r="M2217" s="11">
        <f t="shared" si="1332"/>
        <v>0</v>
      </c>
      <c r="N2217" s="11">
        <f t="shared" si="1332"/>
        <v>0</v>
      </c>
      <c r="O2217" s="11">
        <f t="shared" si="1332"/>
        <v>0</v>
      </c>
      <c r="P2217" s="11">
        <f t="shared" si="1332"/>
        <v>0</v>
      </c>
      <c r="Q2217" s="11">
        <f t="shared" si="1332"/>
        <v>0</v>
      </c>
      <c r="R2217" s="11">
        <f t="shared" si="1334"/>
        <v>0</v>
      </c>
      <c r="S2217" s="11">
        <f t="shared" si="1334"/>
        <v>0</v>
      </c>
      <c r="T2217" s="11">
        <f t="shared" si="1297"/>
        <v>11546.902001294993</v>
      </c>
      <c r="U2217" s="40">
        <f t="shared" si="1302"/>
        <v>0.64</v>
      </c>
      <c r="V2217" s="11">
        <f t="shared" si="1331"/>
        <v>7.0606524946031994</v>
      </c>
      <c r="W2217" s="11">
        <f t="shared" si="1330"/>
        <v>35425598.695991099</v>
      </c>
      <c r="X2217" s="11">
        <f t="shared" si="1330"/>
        <v>354255.98695991101</v>
      </c>
      <c r="Y2217" s="11">
        <f t="shared" si="1330"/>
        <v>491147.61149677844</v>
      </c>
      <c r="Z2217" s="11">
        <f t="shared" si="1330"/>
        <v>1.3864200735508208</v>
      </c>
      <c r="AA2217" s="11">
        <f t="shared" si="1330"/>
        <v>55.389297789803813</v>
      </c>
      <c r="AB2217" s="11">
        <f t="shared" si="1330"/>
        <v>8135.5637508093705</v>
      </c>
      <c r="AC2217" s="11">
        <f t="shared" si="1330"/>
        <v>5335.5637508093705</v>
      </c>
      <c r="AD2217" s="11">
        <f t="shared" si="1330"/>
        <v>15923191.777543811</v>
      </c>
      <c r="AE2217" s="11">
        <f t="shared" si="1330"/>
        <v>265386.52962573018</v>
      </c>
      <c r="AF2217" s="11">
        <f t="shared" si="1298"/>
        <v>344225.06146440358</v>
      </c>
      <c r="AG2217" s="11">
        <f t="shared" si="1298"/>
        <v>1.2970705858728322</v>
      </c>
      <c r="AH2217" s="11">
        <f t="shared" si="1298"/>
        <v>37.134905484247462</v>
      </c>
      <c r="AI2217" s="11">
        <f t="shared" si="1298"/>
        <v>0</v>
      </c>
      <c r="AJ2217" s="11">
        <f t="shared" si="1298"/>
        <v>0</v>
      </c>
      <c r="AK2217" s="11">
        <f t="shared" si="1298"/>
        <v>0</v>
      </c>
      <c r="AL2217" s="11">
        <f t="shared" si="1298"/>
        <v>0</v>
      </c>
      <c r="AM2217" s="11">
        <f t="shared" si="1298"/>
        <v>0</v>
      </c>
      <c r="AN2217" s="11">
        <f t="shared" si="1298"/>
        <v>0</v>
      </c>
      <c r="AO2217" s="11">
        <f t="shared" si="1298"/>
        <v>0</v>
      </c>
      <c r="AP2217" s="11">
        <f t="shared" si="1298"/>
        <v>0</v>
      </c>
      <c r="AQ2217" s="11">
        <f t="shared" si="1298"/>
        <v>0</v>
      </c>
      <c r="AR2217" s="11">
        <f t="shared" si="1329"/>
        <v>0</v>
      </c>
      <c r="AS2217" s="11">
        <f t="shared" si="1329"/>
        <v>0</v>
      </c>
      <c r="AT2217" s="11">
        <f t="shared" si="1329"/>
        <v>0</v>
      </c>
      <c r="AU2217" s="11">
        <f t="shared" si="1329"/>
        <v>0</v>
      </c>
      <c r="AV2217" s="11">
        <f t="shared" si="1329"/>
        <v>42973096.90241228</v>
      </c>
      <c r="AW2217" s="11">
        <f t="shared" si="1329"/>
        <v>0</v>
      </c>
      <c r="AX2217" s="11">
        <f t="shared" si="1329"/>
        <v>0</v>
      </c>
      <c r="AY2217" s="11">
        <f t="shared" si="1329"/>
        <v>34126.409377023425</v>
      </c>
      <c r="AZ2217" s="11">
        <f t="shared" si="1329"/>
        <v>1</v>
      </c>
      <c r="BA2217" s="11">
        <f t="shared" si="1300"/>
        <v>1</v>
      </c>
      <c r="BB2217" s="11">
        <f t="shared" si="1300"/>
        <v>1</v>
      </c>
      <c r="BC2217" s="11">
        <f t="shared" si="1300"/>
        <v>1</v>
      </c>
      <c r="BD2217" s="11">
        <f t="shared" si="1299"/>
        <v>1</v>
      </c>
      <c r="BE2217" s="11">
        <f t="shared" si="1294"/>
        <v>1</v>
      </c>
      <c r="BF2217" s="15" t="str">
        <f t="shared" si="1303"/>
        <v>EN 10210</v>
      </c>
      <c r="BG2217" s="42">
        <v>78.303749999999994</v>
      </c>
      <c r="BH2217" s="17">
        <f t="shared" si="1304"/>
        <v>200</v>
      </c>
      <c r="BI2217" s="17">
        <f t="shared" si="1305"/>
        <v>120</v>
      </c>
      <c r="BK2217" s="17">
        <f t="shared" si="1306"/>
        <v>17.5</v>
      </c>
      <c r="BM2217" s="17">
        <f t="shared" si="1291"/>
        <v>35</v>
      </c>
      <c r="BX2217" s="18">
        <f t="shared" si="1307"/>
        <v>11546.902001294993</v>
      </c>
      <c r="BY2217" s="42">
        <v>0.64</v>
      </c>
      <c r="BZ2217" s="43">
        <f t="shared" si="1308"/>
        <v>7.0606524946031994</v>
      </c>
      <c r="CA2217" s="18">
        <f t="shared" si="1309"/>
        <v>35425598.695991099</v>
      </c>
      <c r="CB2217" s="18">
        <f t="shared" si="1310"/>
        <v>354255.98695991101</v>
      </c>
      <c r="CC2217" s="18">
        <f t="shared" si="1311"/>
        <v>491147.61149677844</v>
      </c>
      <c r="CD2217" s="25">
        <f t="shared" si="1312"/>
        <v>1.3864200735508208</v>
      </c>
      <c r="CE2217" s="26">
        <f t="shared" si="1313"/>
        <v>55.389297789803813</v>
      </c>
      <c r="CF2217" s="18">
        <f t="shared" si="1314"/>
        <v>8135.5637508093705</v>
      </c>
      <c r="CG2217" s="18">
        <f t="shared" si="1315"/>
        <v>5335.5637508093705</v>
      </c>
      <c r="CH2217" s="18">
        <f t="shared" si="1316"/>
        <v>15923191.777543811</v>
      </c>
      <c r="CI2217" s="18">
        <f t="shared" si="1317"/>
        <v>265386.52962573018</v>
      </c>
      <c r="CJ2217" s="18">
        <f t="shared" si="1318"/>
        <v>344225.06146440358</v>
      </c>
      <c r="CK2217" s="25">
        <f t="shared" si="1319"/>
        <v>1.2970705858728322</v>
      </c>
      <c r="CL2217" s="26">
        <f t="shared" si="1320"/>
        <v>37.134905484247462</v>
      </c>
      <c r="CZ2217" s="18">
        <f t="shared" si="1321"/>
        <v>42973096.90241228</v>
      </c>
      <c r="DC2217" s="18">
        <f t="shared" si="1322"/>
        <v>34126.409377023425</v>
      </c>
      <c r="DD2217" s="17">
        <f t="shared" si="1323"/>
        <v>1</v>
      </c>
      <c r="DE2217" s="17">
        <f t="shared" si="1324"/>
        <v>1</v>
      </c>
      <c r="DF2217" s="17">
        <f t="shared" si="1325"/>
        <v>1</v>
      </c>
      <c r="DG2217" s="17">
        <f t="shared" si="1326"/>
        <v>1</v>
      </c>
      <c r="DH2217" s="17">
        <f t="shared" si="1327"/>
        <v>1</v>
      </c>
      <c r="DI2217" s="17">
        <f t="shared" si="1328"/>
        <v>1</v>
      </c>
      <c r="DJ2217" s="20" t="s">
        <v>1879</v>
      </c>
    </row>
    <row r="2218" spans="1:114" x14ac:dyDescent="0.2">
      <c r="A2218" s="15" t="s">
        <v>105</v>
      </c>
      <c r="B2218" s="10" t="s">
        <v>2313</v>
      </c>
      <c r="C2218" s="11">
        <f t="shared" si="1301"/>
        <v>33.372233999999985</v>
      </c>
      <c r="D2218" s="11">
        <f t="shared" si="1333"/>
        <v>200</v>
      </c>
      <c r="E2218" s="11">
        <f t="shared" si="1333"/>
        <v>150</v>
      </c>
      <c r="F2218" s="11">
        <f t="shared" si="1333"/>
        <v>0</v>
      </c>
      <c r="G2218" s="11">
        <f t="shared" si="1333"/>
        <v>6.3</v>
      </c>
      <c r="H2218" s="11">
        <f t="shared" si="1333"/>
        <v>0</v>
      </c>
      <c r="I2218" s="11">
        <f t="shared" si="1333"/>
        <v>9.4499999999999993</v>
      </c>
      <c r="J2218" s="11">
        <f t="shared" si="1333"/>
        <v>0</v>
      </c>
      <c r="K2218" s="11">
        <f t="shared" si="1332"/>
        <v>0</v>
      </c>
      <c r="L2218" s="11">
        <f t="shared" si="1332"/>
        <v>0</v>
      </c>
      <c r="M2218" s="11">
        <f t="shared" si="1332"/>
        <v>0</v>
      </c>
      <c r="N2218" s="11">
        <f t="shared" si="1332"/>
        <v>0</v>
      </c>
      <c r="O2218" s="11">
        <f t="shared" si="1332"/>
        <v>0</v>
      </c>
      <c r="P2218" s="11">
        <f t="shared" si="1332"/>
        <v>0</v>
      </c>
      <c r="Q2218" s="11">
        <f t="shared" si="1332"/>
        <v>0</v>
      </c>
      <c r="R2218" s="11">
        <f t="shared" si="1334"/>
        <v>0</v>
      </c>
      <c r="S2218" s="11">
        <f t="shared" si="1334"/>
        <v>0</v>
      </c>
      <c r="T2218" s="11">
        <f t="shared" si="1297"/>
        <v>4270.8215152101393</v>
      </c>
      <c r="U2218" s="40">
        <f t="shared" si="1302"/>
        <v>0.7</v>
      </c>
      <c r="V2218" s="11">
        <f t="shared" si="1331"/>
        <v>20.879349372179377</v>
      </c>
      <c r="W2218" s="11">
        <f t="shared" si="1330"/>
        <v>23303860.868026942</v>
      </c>
      <c r="X2218" s="11">
        <f t="shared" si="1330"/>
        <v>233038.60868026942</v>
      </c>
      <c r="Y2218" s="11">
        <f t="shared" si="1330"/>
        <v>280146.89028586983</v>
      </c>
      <c r="Z2218" s="11">
        <f t="shared" si="1330"/>
        <v>1.2021479696964432</v>
      </c>
      <c r="AA2218" s="11">
        <f t="shared" si="1330"/>
        <v>73.868321108345242</v>
      </c>
      <c r="AB2218" s="11">
        <f t="shared" si="1330"/>
        <v>2621.8592496839156</v>
      </c>
      <c r="AC2218" s="11">
        <f t="shared" si="1330"/>
        <v>1991.8592496839158</v>
      </c>
      <c r="AD2218" s="11">
        <f t="shared" si="1330"/>
        <v>14991525.784785889</v>
      </c>
      <c r="AE2218" s="11">
        <f t="shared" si="1330"/>
        <v>199887.01046381186</v>
      </c>
      <c r="AF2218" s="11">
        <f t="shared" si="1298"/>
        <v>230413.40904377197</v>
      </c>
      <c r="AG2218" s="11">
        <f t="shared" si="1298"/>
        <v>1.1527182707326882</v>
      </c>
      <c r="AH2218" s="11">
        <f t="shared" si="1298"/>
        <v>59.247114941070031</v>
      </c>
      <c r="AI2218" s="11">
        <f t="shared" si="1298"/>
        <v>0</v>
      </c>
      <c r="AJ2218" s="11">
        <f t="shared" si="1298"/>
        <v>0</v>
      </c>
      <c r="AK2218" s="11">
        <f t="shared" si="1298"/>
        <v>0</v>
      </c>
      <c r="AL2218" s="11">
        <f t="shared" si="1298"/>
        <v>0</v>
      </c>
      <c r="AM2218" s="11">
        <f t="shared" si="1298"/>
        <v>0</v>
      </c>
      <c r="AN2218" s="11">
        <f t="shared" si="1298"/>
        <v>0</v>
      </c>
      <c r="AO2218" s="11">
        <f t="shared" si="1298"/>
        <v>0</v>
      </c>
      <c r="AP2218" s="11">
        <f t="shared" si="1298"/>
        <v>0</v>
      </c>
      <c r="AQ2218" s="11">
        <f t="shared" si="1298"/>
        <v>0</v>
      </c>
      <c r="AR2218" s="11">
        <f t="shared" si="1329"/>
        <v>0</v>
      </c>
      <c r="AS2218" s="11">
        <f t="shared" si="1329"/>
        <v>0</v>
      </c>
      <c r="AT2218" s="11">
        <f t="shared" si="1329"/>
        <v>0</v>
      </c>
      <c r="AU2218" s="11">
        <f t="shared" si="1329"/>
        <v>0</v>
      </c>
      <c r="AV2218" s="11">
        <f t="shared" si="1329"/>
        <v>28933318.284501649</v>
      </c>
      <c r="AW2218" s="11">
        <f t="shared" si="1329"/>
        <v>0</v>
      </c>
      <c r="AX2218" s="11">
        <f t="shared" si="1329"/>
        <v>0</v>
      </c>
      <c r="AY2218" s="11">
        <f t="shared" si="1329"/>
        <v>55396.81849936783</v>
      </c>
      <c r="AZ2218" s="11">
        <f t="shared" si="1329"/>
        <v>1</v>
      </c>
      <c r="BA2218" s="11">
        <f t="shared" si="1300"/>
        <v>1</v>
      </c>
      <c r="BB2218" s="11">
        <f t="shared" si="1300"/>
        <v>1</v>
      </c>
      <c r="BC2218" s="11">
        <f t="shared" si="1300"/>
        <v>1</v>
      </c>
      <c r="BD2218" s="11">
        <f t="shared" si="1299"/>
        <v>2</v>
      </c>
      <c r="BE2218" s="11">
        <f t="shared" si="1294"/>
        <v>2</v>
      </c>
      <c r="BF2218" s="15" t="str">
        <f t="shared" si="1303"/>
        <v>EN 10210</v>
      </c>
      <c r="BG2218" s="42">
        <v>33.372233999999985</v>
      </c>
      <c r="BH2218" s="17">
        <f t="shared" si="1304"/>
        <v>200</v>
      </c>
      <c r="BI2218" s="17">
        <f t="shared" si="1305"/>
        <v>150</v>
      </c>
      <c r="BK2218" s="17">
        <f t="shared" si="1306"/>
        <v>6.3</v>
      </c>
      <c r="BM2218" s="17">
        <f t="shared" si="1291"/>
        <v>9.4499999999999993</v>
      </c>
      <c r="BX2218" s="18">
        <f t="shared" si="1307"/>
        <v>4270.8215152101393</v>
      </c>
      <c r="BY2218" s="42">
        <v>0.7</v>
      </c>
      <c r="BZ2218" s="43">
        <f t="shared" si="1308"/>
        <v>20.879349372179377</v>
      </c>
      <c r="CA2218" s="18">
        <f t="shared" si="1309"/>
        <v>23303860.868026942</v>
      </c>
      <c r="CB2218" s="18">
        <f t="shared" si="1310"/>
        <v>233038.60868026942</v>
      </c>
      <c r="CC2218" s="18">
        <f t="shared" si="1311"/>
        <v>280146.89028586983</v>
      </c>
      <c r="CD2218" s="25">
        <f t="shared" si="1312"/>
        <v>1.2021479696964432</v>
      </c>
      <c r="CE2218" s="26">
        <f t="shared" si="1313"/>
        <v>73.868321108345242</v>
      </c>
      <c r="CF2218" s="18">
        <f t="shared" si="1314"/>
        <v>2621.8592496839156</v>
      </c>
      <c r="CG2218" s="18">
        <f t="shared" si="1315"/>
        <v>1991.8592496839158</v>
      </c>
      <c r="CH2218" s="18">
        <f t="shared" si="1316"/>
        <v>14991525.784785889</v>
      </c>
      <c r="CI2218" s="18">
        <f t="shared" si="1317"/>
        <v>199887.01046381186</v>
      </c>
      <c r="CJ2218" s="18">
        <f t="shared" si="1318"/>
        <v>230413.40904377197</v>
      </c>
      <c r="CK2218" s="25">
        <f t="shared" si="1319"/>
        <v>1.1527182707326882</v>
      </c>
      <c r="CL2218" s="26">
        <f t="shared" si="1320"/>
        <v>59.247114941070031</v>
      </c>
      <c r="CZ2218" s="18">
        <f t="shared" si="1321"/>
        <v>28933318.284501649</v>
      </c>
      <c r="DC2218" s="18">
        <f t="shared" si="1322"/>
        <v>55396.81849936783</v>
      </c>
      <c r="DD2218" s="17">
        <f t="shared" si="1323"/>
        <v>1</v>
      </c>
      <c r="DE2218" s="17">
        <f t="shared" si="1324"/>
        <v>1</v>
      </c>
      <c r="DF2218" s="17">
        <f t="shared" si="1325"/>
        <v>1</v>
      </c>
      <c r="DG2218" s="17">
        <f t="shared" si="1326"/>
        <v>1</v>
      </c>
      <c r="DH2218" s="17">
        <f t="shared" si="1327"/>
        <v>2</v>
      </c>
      <c r="DI2218" s="17">
        <f t="shared" si="1328"/>
        <v>2</v>
      </c>
      <c r="DJ2218" s="20" t="s">
        <v>1879</v>
      </c>
    </row>
    <row r="2219" spans="1:114" x14ac:dyDescent="0.2">
      <c r="A2219" s="15" t="s">
        <v>105</v>
      </c>
      <c r="B2219" s="10" t="s">
        <v>2314</v>
      </c>
      <c r="C2219" s="11">
        <f t="shared" si="1301"/>
        <v>37.43162599999998</v>
      </c>
      <c r="D2219" s="11">
        <f t="shared" si="1333"/>
        <v>200</v>
      </c>
      <c r="E2219" s="11">
        <f t="shared" si="1333"/>
        <v>150</v>
      </c>
      <c r="F2219" s="11">
        <f t="shared" si="1333"/>
        <v>0</v>
      </c>
      <c r="G2219" s="11">
        <f t="shared" si="1333"/>
        <v>7.1</v>
      </c>
      <c r="H2219" s="11">
        <f t="shared" si="1333"/>
        <v>0</v>
      </c>
      <c r="I2219" s="11">
        <f t="shared" si="1333"/>
        <v>10.649999999999999</v>
      </c>
      <c r="J2219" s="11">
        <f t="shared" si="1333"/>
        <v>0</v>
      </c>
      <c r="K2219" s="11">
        <f t="shared" si="1332"/>
        <v>0</v>
      </c>
      <c r="L2219" s="11">
        <f t="shared" si="1332"/>
        <v>0</v>
      </c>
      <c r="M2219" s="11">
        <f t="shared" si="1332"/>
        <v>0</v>
      </c>
      <c r="N2219" s="11">
        <f t="shared" si="1332"/>
        <v>0</v>
      </c>
      <c r="O2219" s="11">
        <f t="shared" si="1332"/>
        <v>0</v>
      </c>
      <c r="P2219" s="11">
        <f t="shared" si="1332"/>
        <v>0</v>
      </c>
      <c r="Q2219" s="11">
        <f t="shared" si="1332"/>
        <v>0</v>
      </c>
      <c r="R2219" s="11">
        <f t="shared" si="1334"/>
        <v>0</v>
      </c>
      <c r="S2219" s="11">
        <f t="shared" si="1334"/>
        <v>0</v>
      </c>
      <c r="T2219" s="11">
        <f t="shared" si="1297"/>
        <v>4793.2303497541725</v>
      </c>
      <c r="U2219" s="40">
        <f t="shared" si="1302"/>
        <v>0.7</v>
      </c>
      <c r="V2219" s="11">
        <f t="shared" si="1331"/>
        <v>18.603732350744693</v>
      </c>
      <c r="W2219" s="11">
        <f t="shared" si="1330"/>
        <v>25714409.253292814</v>
      </c>
      <c r="X2219" s="11">
        <f t="shared" si="1330"/>
        <v>257144.09253292813</v>
      </c>
      <c r="Y2219" s="11">
        <f t="shared" si="1330"/>
        <v>310830.79075126146</v>
      </c>
      <c r="Z2219" s="11">
        <f t="shared" si="1330"/>
        <v>1.2087806011388675</v>
      </c>
      <c r="AA2219" s="11">
        <f t="shared" si="1330"/>
        <v>73.244349371034488</v>
      </c>
      <c r="AB2219" s="11">
        <f t="shared" si="1330"/>
        <v>2969.3707426698461</v>
      </c>
      <c r="AC2219" s="11">
        <f t="shared" si="1330"/>
        <v>2259.3707426698456</v>
      </c>
      <c r="AD2219" s="11">
        <f t="shared" si="1330"/>
        <v>16524602.629898392</v>
      </c>
      <c r="AE2219" s="11">
        <f t="shared" si="1330"/>
        <v>220328.03506531188</v>
      </c>
      <c r="AF2219" s="11">
        <f t="shared" si="1330"/>
        <v>255553.52218451531</v>
      </c>
      <c r="AG2219" s="11">
        <f t="shared" si="1330"/>
        <v>1.1598774622973491</v>
      </c>
      <c r="AH2219" s="11">
        <f t="shared" si="1330"/>
        <v>58.71531053132535</v>
      </c>
      <c r="AI2219" s="11">
        <f t="shared" si="1330"/>
        <v>0</v>
      </c>
      <c r="AJ2219" s="11">
        <f t="shared" si="1330"/>
        <v>0</v>
      </c>
      <c r="AK2219" s="11">
        <f t="shared" si="1330"/>
        <v>0</v>
      </c>
      <c r="AL2219" s="11">
        <f t="shared" si="1330"/>
        <v>0</v>
      </c>
      <c r="AM2219" s="11">
        <f t="shared" ref="AM2219:AT2255" si="1335">IF($A2219="x",CQ2219,"")</f>
        <v>0</v>
      </c>
      <c r="AN2219" s="11">
        <f t="shared" si="1335"/>
        <v>0</v>
      </c>
      <c r="AO2219" s="11">
        <f t="shared" si="1335"/>
        <v>0</v>
      </c>
      <c r="AP2219" s="11">
        <f t="shared" si="1335"/>
        <v>0</v>
      </c>
      <c r="AQ2219" s="11">
        <f t="shared" si="1335"/>
        <v>0</v>
      </c>
      <c r="AR2219" s="11">
        <f t="shared" si="1329"/>
        <v>0</v>
      </c>
      <c r="AS2219" s="11">
        <f t="shared" si="1329"/>
        <v>0</v>
      </c>
      <c r="AT2219" s="11">
        <f t="shared" si="1329"/>
        <v>0</v>
      </c>
      <c r="AU2219" s="11">
        <f t="shared" si="1329"/>
        <v>0</v>
      </c>
      <c r="AV2219" s="11">
        <f t="shared" si="1329"/>
        <v>32131911.745821979</v>
      </c>
      <c r="AW2219" s="11">
        <f t="shared" si="1329"/>
        <v>0</v>
      </c>
      <c r="AX2219" s="11">
        <f t="shared" si="1329"/>
        <v>0</v>
      </c>
      <c r="AY2219" s="11">
        <f t="shared" si="1329"/>
        <v>54784.641485339685</v>
      </c>
      <c r="AZ2219" s="11">
        <f t="shared" si="1329"/>
        <v>1</v>
      </c>
      <c r="BA2219" s="11">
        <f t="shared" si="1300"/>
        <v>1</v>
      </c>
      <c r="BB2219" s="11">
        <f t="shared" si="1300"/>
        <v>1</v>
      </c>
      <c r="BC2219" s="11">
        <f t="shared" si="1300"/>
        <v>1</v>
      </c>
      <c r="BD2219" s="11">
        <f t="shared" si="1299"/>
        <v>1</v>
      </c>
      <c r="BE2219" s="11">
        <f t="shared" si="1294"/>
        <v>1</v>
      </c>
      <c r="BF2219" s="15" t="str">
        <f t="shared" si="1303"/>
        <v>EN 10210</v>
      </c>
      <c r="BG2219" s="42">
        <v>37.43162599999998</v>
      </c>
      <c r="BH2219" s="17">
        <f t="shared" si="1304"/>
        <v>200</v>
      </c>
      <c r="BI2219" s="17">
        <f t="shared" si="1305"/>
        <v>150</v>
      </c>
      <c r="BK2219" s="17">
        <f t="shared" si="1306"/>
        <v>7.1</v>
      </c>
      <c r="BM2219" s="17">
        <f t="shared" si="1291"/>
        <v>10.649999999999999</v>
      </c>
      <c r="BX2219" s="18">
        <f t="shared" si="1307"/>
        <v>4793.2303497541725</v>
      </c>
      <c r="BY2219" s="42">
        <v>0.7</v>
      </c>
      <c r="BZ2219" s="43">
        <f t="shared" si="1308"/>
        <v>18.603732350744693</v>
      </c>
      <c r="CA2219" s="18">
        <f t="shared" si="1309"/>
        <v>25714409.253292814</v>
      </c>
      <c r="CB2219" s="18">
        <f t="shared" si="1310"/>
        <v>257144.09253292813</v>
      </c>
      <c r="CC2219" s="18">
        <f t="shared" si="1311"/>
        <v>310830.79075126146</v>
      </c>
      <c r="CD2219" s="25">
        <f t="shared" si="1312"/>
        <v>1.2087806011388675</v>
      </c>
      <c r="CE2219" s="26">
        <f t="shared" si="1313"/>
        <v>73.244349371034488</v>
      </c>
      <c r="CF2219" s="18">
        <f t="shared" si="1314"/>
        <v>2969.3707426698461</v>
      </c>
      <c r="CG2219" s="18">
        <f t="shared" si="1315"/>
        <v>2259.3707426698456</v>
      </c>
      <c r="CH2219" s="18">
        <f t="shared" si="1316"/>
        <v>16524602.629898392</v>
      </c>
      <c r="CI2219" s="18">
        <f t="shared" si="1317"/>
        <v>220328.03506531188</v>
      </c>
      <c r="CJ2219" s="18">
        <f t="shared" si="1318"/>
        <v>255553.52218451531</v>
      </c>
      <c r="CK2219" s="25">
        <f t="shared" si="1319"/>
        <v>1.1598774622973491</v>
      </c>
      <c r="CL2219" s="26">
        <f t="shared" si="1320"/>
        <v>58.71531053132535</v>
      </c>
      <c r="CZ2219" s="18">
        <f t="shared" si="1321"/>
        <v>32131911.745821979</v>
      </c>
      <c r="DC2219" s="18">
        <f t="shared" si="1322"/>
        <v>54784.641485339685</v>
      </c>
      <c r="DD2219" s="17">
        <f t="shared" si="1323"/>
        <v>1</v>
      </c>
      <c r="DE2219" s="17">
        <f t="shared" si="1324"/>
        <v>1</v>
      </c>
      <c r="DF2219" s="17">
        <f t="shared" si="1325"/>
        <v>1</v>
      </c>
      <c r="DG2219" s="17">
        <f t="shared" si="1326"/>
        <v>1</v>
      </c>
      <c r="DH2219" s="17">
        <f t="shared" si="1327"/>
        <v>1</v>
      </c>
      <c r="DI2219" s="17">
        <f t="shared" si="1328"/>
        <v>1</v>
      </c>
      <c r="DJ2219" s="20" t="s">
        <v>1879</v>
      </c>
    </row>
    <row r="2220" spans="1:114" x14ac:dyDescent="0.2">
      <c r="A2220" s="15" t="s">
        <v>105</v>
      </c>
      <c r="B2220" s="10" t="s">
        <v>2315</v>
      </c>
      <c r="C2220" s="11">
        <f t="shared" si="1301"/>
        <v>41.950400000000002</v>
      </c>
      <c r="D2220" s="11">
        <f t="shared" si="1333"/>
        <v>200</v>
      </c>
      <c r="E2220" s="11">
        <f t="shared" si="1333"/>
        <v>150</v>
      </c>
      <c r="F2220" s="11">
        <f t="shared" si="1333"/>
        <v>0</v>
      </c>
      <c r="G2220" s="11">
        <f t="shared" si="1333"/>
        <v>8</v>
      </c>
      <c r="H2220" s="11">
        <f t="shared" si="1333"/>
        <v>0</v>
      </c>
      <c r="I2220" s="11">
        <f t="shared" si="1333"/>
        <v>12</v>
      </c>
      <c r="J2220" s="11">
        <f t="shared" si="1333"/>
        <v>0</v>
      </c>
      <c r="K2220" s="11">
        <f t="shared" si="1332"/>
        <v>0</v>
      </c>
      <c r="L2220" s="11">
        <f t="shared" si="1332"/>
        <v>0</v>
      </c>
      <c r="M2220" s="11">
        <f t="shared" si="1332"/>
        <v>0</v>
      </c>
      <c r="N2220" s="11">
        <f t="shared" si="1332"/>
        <v>0</v>
      </c>
      <c r="O2220" s="11">
        <f t="shared" si="1332"/>
        <v>0</v>
      </c>
      <c r="P2220" s="11">
        <f t="shared" si="1332"/>
        <v>0</v>
      </c>
      <c r="Q2220" s="11">
        <f t="shared" si="1332"/>
        <v>0</v>
      </c>
      <c r="R2220" s="11">
        <f t="shared" si="1334"/>
        <v>0</v>
      </c>
      <c r="S2220" s="11">
        <f t="shared" si="1334"/>
        <v>0</v>
      </c>
      <c r="T2220" s="11">
        <f t="shared" si="1297"/>
        <v>5375.5751316061705</v>
      </c>
      <c r="U2220" s="40">
        <f t="shared" si="1302"/>
        <v>0.7</v>
      </c>
      <c r="V2220" s="11">
        <f t="shared" si="1331"/>
        <v>16.588359819956466</v>
      </c>
      <c r="W2220" s="11">
        <f t="shared" si="1330"/>
        <v>28285469.760135565</v>
      </c>
      <c r="X2220" s="11">
        <f t="shared" si="1330"/>
        <v>282854.69760135567</v>
      </c>
      <c r="Y2220" s="11">
        <f t="shared" si="1330"/>
        <v>344062.48421218561</v>
      </c>
      <c r="Z2220" s="11">
        <f t="shared" si="1330"/>
        <v>1.2163930354697301</v>
      </c>
      <c r="AA2220" s="11">
        <f t="shared" si="1330"/>
        <v>72.538610092954414</v>
      </c>
      <c r="AB2220" s="11">
        <f t="shared" si="1330"/>
        <v>3364.2477193189875</v>
      </c>
      <c r="AC2220" s="11">
        <f t="shared" si="1330"/>
        <v>2564.2477193189875</v>
      </c>
      <c r="AD2220" s="11">
        <f t="shared" si="1330"/>
        <v>18155400.374100652</v>
      </c>
      <c r="AE2220" s="11">
        <f t="shared" si="1330"/>
        <v>242072.00498800867</v>
      </c>
      <c r="AF2220" s="11">
        <f t="shared" si="1330"/>
        <v>282756.29122921091</v>
      </c>
      <c r="AG2220" s="11">
        <f t="shared" si="1330"/>
        <v>1.1680668784612975</v>
      </c>
      <c r="AH2220" s="11">
        <f t="shared" si="1330"/>
        <v>58.115295079639353</v>
      </c>
      <c r="AI2220" s="11">
        <f t="shared" si="1330"/>
        <v>0</v>
      </c>
      <c r="AJ2220" s="11">
        <f t="shared" si="1330"/>
        <v>0</v>
      </c>
      <c r="AK2220" s="11">
        <f t="shared" si="1330"/>
        <v>0</v>
      </c>
      <c r="AL2220" s="11">
        <f t="shared" si="1330"/>
        <v>0</v>
      </c>
      <c r="AM2220" s="11">
        <f t="shared" si="1335"/>
        <v>0</v>
      </c>
      <c r="AN2220" s="11">
        <f t="shared" si="1335"/>
        <v>0</v>
      </c>
      <c r="AO2220" s="11">
        <f t="shared" si="1335"/>
        <v>0</v>
      </c>
      <c r="AP2220" s="11">
        <f t="shared" si="1335"/>
        <v>0</v>
      </c>
      <c r="AQ2220" s="11">
        <f t="shared" si="1335"/>
        <v>0</v>
      </c>
      <c r="AR2220" s="11">
        <f t="shared" si="1329"/>
        <v>0</v>
      </c>
      <c r="AS2220" s="11">
        <f t="shared" si="1329"/>
        <v>0</v>
      </c>
      <c r="AT2220" s="11">
        <f t="shared" si="1329"/>
        <v>0</v>
      </c>
      <c r="AU2220" s="11">
        <f t="shared" si="1329"/>
        <v>0</v>
      </c>
      <c r="AV2220" s="11">
        <f t="shared" si="1329"/>
        <v>35608416.574850298</v>
      </c>
      <c r="AW2220" s="11">
        <f t="shared" si="1329"/>
        <v>0</v>
      </c>
      <c r="AX2220" s="11">
        <f t="shared" si="1329"/>
        <v>0</v>
      </c>
      <c r="AY2220" s="11">
        <f t="shared" si="1329"/>
        <v>54088.495438637976</v>
      </c>
      <c r="AZ2220" s="11">
        <f t="shared" si="1329"/>
        <v>1</v>
      </c>
      <c r="BA2220" s="11">
        <f t="shared" si="1300"/>
        <v>1</v>
      </c>
      <c r="BB2220" s="11">
        <f t="shared" si="1300"/>
        <v>1</v>
      </c>
      <c r="BC2220" s="11">
        <f t="shared" si="1300"/>
        <v>1</v>
      </c>
      <c r="BD2220" s="11">
        <f t="shared" si="1299"/>
        <v>1</v>
      </c>
      <c r="BE2220" s="11">
        <f t="shared" si="1294"/>
        <v>1</v>
      </c>
      <c r="BF2220" s="15" t="str">
        <f t="shared" si="1303"/>
        <v>EN 10210</v>
      </c>
      <c r="BG2220" s="42">
        <v>41.950400000000002</v>
      </c>
      <c r="BH2220" s="17">
        <f t="shared" si="1304"/>
        <v>200</v>
      </c>
      <c r="BI2220" s="17">
        <f t="shared" si="1305"/>
        <v>150</v>
      </c>
      <c r="BK2220" s="17">
        <f t="shared" si="1306"/>
        <v>8</v>
      </c>
      <c r="BM2220" s="17">
        <f t="shared" si="1291"/>
        <v>12</v>
      </c>
      <c r="BX2220" s="18">
        <f t="shared" si="1307"/>
        <v>5375.5751316061705</v>
      </c>
      <c r="BY2220" s="42">
        <v>0.7</v>
      </c>
      <c r="BZ2220" s="43">
        <f t="shared" si="1308"/>
        <v>16.588359819956466</v>
      </c>
      <c r="CA2220" s="18">
        <f t="shared" si="1309"/>
        <v>28285469.760135565</v>
      </c>
      <c r="CB2220" s="18">
        <f t="shared" si="1310"/>
        <v>282854.69760135567</v>
      </c>
      <c r="CC2220" s="18">
        <f t="shared" si="1311"/>
        <v>344062.48421218561</v>
      </c>
      <c r="CD2220" s="25">
        <f t="shared" si="1312"/>
        <v>1.2163930354697301</v>
      </c>
      <c r="CE2220" s="26">
        <f t="shared" si="1313"/>
        <v>72.538610092954414</v>
      </c>
      <c r="CF2220" s="18">
        <f t="shared" si="1314"/>
        <v>3364.2477193189875</v>
      </c>
      <c r="CG2220" s="18">
        <f t="shared" si="1315"/>
        <v>2564.2477193189875</v>
      </c>
      <c r="CH2220" s="18">
        <f t="shared" si="1316"/>
        <v>18155400.374100652</v>
      </c>
      <c r="CI2220" s="18">
        <f t="shared" si="1317"/>
        <v>242072.00498800867</v>
      </c>
      <c r="CJ2220" s="18">
        <f t="shared" si="1318"/>
        <v>282756.29122921091</v>
      </c>
      <c r="CK2220" s="25">
        <f t="shared" si="1319"/>
        <v>1.1680668784612975</v>
      </c>
      <c r="CL2220" s="26">
        <f t="shared" si="1320"/>
        <v>58.115295079639353</v>
      </c>
      <c r="CZ2220" s="18">
        <f t="shared" si="1321"/>
        <v>35608416.574850298</v>
      </c>
      <c r="DC2220" s="18">
        <f t="shared" si="1322"/>
        <v>54088.495438637976</v>
      </c>
      <c r="DD2220" s="17">
        <f t="shared" si="1323"/>
        <v>1</v>
      </c>
      <c r="DE2220" s="17">
        <f t="shared" si="1324"/>
        <v>1</v>
      </c>
      <c r="DF2220" s="17">
        <f t="shared" si="1325"/>
        <v>1</v>
      </c>
      <c r="DG2220" s="17">
        <f t="shared" si="1326"/>
        <v>1</v>
      </c>
      <c r="DH2220" s="17">
        <f t="shared" si="1327"/>
        <v>1</v>
      </c>
      <c r="DI2220" s="17">
        <f t="shared" si="1328"/>
        <v>1</v>
      </c>
      <c r="DJ2220" s="20" t="s">
        <v>1879</v>
      </c>
    </row>
    <row r="2221" spans="1:114" x14ac:dyDescent="0.2">
      <c r="A2221" s="15" t="s">
        <v>105</v>
      </c>
      <c r="B2221" s="10" t="s">
        <v>2316</v>
      </c>
      <c r="C2221" s="11">
        <f t="shared" si="1301"/>
        <v>45.924383999999982</v>
      </c>
      <c r="D2221" s="11">
        <f t="shared" si="1333"/>
        <v>200</v>
      </c>
      <c r="E2221" s="11">
        <f t="shared" si="1333"/>
        <v>150</v>
      </c>
      <c r="F2221" s="11">
        <f t="shared" si="1333"/>
        <v>0</v>
      </c>
      <c r="G2221" s="11">
        <f t="shared" si="1333"/>
        <v>8.8000000000000007</v>
      </c>
      <c r="H2221" s="11">
        <f t="shared" si="1333"/>
        <v>0</v>
      </c>
      <c r="I2221" s="11">
        <f t="shared" si="1333"/>
        <v>13.200000000000001</v>
      </c>
      <c r="J2221" s="11">
        <f t="shared" si="1333"/>
        <v>0</v>
      </c>
      <c r="K2221" s="11">
        <f t="shared" si="1332"/>
        <v>0</v>
      </c>
      <c r="L2221" s="11">
        <f t="shared" si="1332"/>
        <v>0</v>
      </c>
      <c r="M2221" s="11">
        <f t="shared" si="1332"/>
        <v>0</v>
      </c>
      <c r="N2221" s="11">
        <f t="shared" si="1332"/>
        <v>0</v>
      </c>
      <c r="O2221" s="11">
        <f t="shared" si="1332"/>
        <v>0</v>
      </c>
      <c r="P2221" s="11">
        <f t="shared" si="1332"/>
        <v>0</v>
      </c>
      <c r="Q2221" s="11">
        <f t="shared" si="1332"/>
        <v>0</v>
      </c>
      <c r="R2221" s="11">
        <f t="shared" si="1334"/>
        <v>0</v>
      </c>
      <c r="S2221" s="11">
        <f t="shared" si="1334"/>
        <v>0</v>
      </c>
      <c r="T2221" s="11">
        <f t="shared" si="1297"/>
        <v>5888.4459092434672</v>
      </c>
      <c r="U2221" s="40">
        <f t="shared" si="1302"/>
        <v>0.7</v>
      </c>
      <c r="V2221" s="11">
        <f t="shared" si="1331"/>
        <v>15.143549910565381</v>
      </c>
      <c r="W2221" s="11">
        <f t="shared" si="1330"/>
        <v>30447618.866790358</v>
      </c>
      <c r="X2221" s="11">
        <f t="shared" si="1330"/>
        <v>304476.1886679036</v>
      </c>
      <c r="Y2221" s="11">
        <f t="shared" si="1330"/>
        <v>372465.36908265931</v>
      </c>
      <c r="Z2221" s="11">
        <f t="shared" si="1330"/>
        <v>1.2232988422254341</v>
      </c>
      <c r="AA2221" s="11">
        <f t="shared" si="1330"/>
        <v>71.907853061518239</v>
      </c>
      <c r="AB2221" s="11">
        <f t="shared" si="1330"/>
        <v>3718.7397403759742</v>
      </c>
      <c r="AC2221" s="11">
        <f t="shared" si="1330"/>
        <v>2838.7397403759742</v>
      </c>
      <c r="AD2221" s="11">
        <f t="shared" si="1330"/>
        <v>19523145.15039238</v>
      </c>
      <c r="AE2221" s="11">
        <f t="shared" si="1330"/>
        <v>260308.60200523172</v>
      </c>
      <c r="AF2221" s="11">
        <f t="shared" si="1330"/>
        <v>305984.87557326001</v>
      </c>
      <c r="AG2221" s="11">
        <f t="shared" si="1330"/>
        <v>1.1754697048663427</v>
      </c>
      <c r="AH2221" s="11">
        <f t="shared" si="1330"/>
        <v>57.580382640519019</v>
      </c>
      <c r="AI2221" s="11">
        <f t="shared" si="1330"/>
        <v>0</v>
      </c>
      <c r="AJ2221" s="11">
        <f t="shared" si="1330"/>
        <v>0</v>
      </c>
      <c r="AK2221" s="11">
        <f t="shared" si="1330"/>
        <v>0</v>
      </c>
      <c r="AL2221" s="11">
        <f t="shared" si="1330"/>
        <v>0</v>
      </c>
      <c r="AM2221" s="11">
        <f t="shared" si="1335"/>
        <v>0</v>
      </c>
      <c r="AN2221" s="11">
        <f t="shared" si="1335"/>
        <v>0</v>
      </c>
      <c r="AO2221" s="11">
        <f t="shared" si="1335"/>
        <v>0</v>
      </c>
      <c r="AP2221" s="11">
        <f t="shared" si="1335"/>
        <v>0</v>
      </c>
      <c r="AQ2221" s="11">
        <f t="shared" si="1335"/>
        <v>0</v>
      </c>
      <c r="AR2221" s="11">
        <f t="shared" si="1329"/>
        <v>0</v>
      </c>
      <c r="AS2221" s="11">
        <f t="shared" si="1329"/>
        <v>0</v>
      </c>
      <c r="AT2221" s="11">
        <f t="shared" si="1329"/>
        <v>0</v>
      </c>
      <c r="AU2221" s="11">
        <f t="shared" si="1329"/>
        <v>0</v>
      </c>
      <c r="AV2221" s="11">
        <f t="shared" si="1329"/>
        <v>38591958.758554019</v>
      </c>
      <c r="AW2221" s="11">
        <f t="shared" si="1329"/>
        <v>0</v>
      </c>
      <c r="AX2221" s="11">
        <f t="shared" si="1329"/>
        <v>0</v>
      </c>
      <c r="AY2221" s="11">
        <f t="shared" si="1329"/>
        <v>53463.079480751941</v>
      </c>
      <c r="AZ2221" s="11">
        <f t="shared" si="1329"/>
        <v>1</v>
      </c>
      <c r="BA2221" s="11">
        <f t="shared" si="1300"/>
        <v>1</v>
      </c>
      <c r="BB2221" s="11">
        <f t="shared" si="1300"/>
        <v>1</v>
      </c>
      <c r="BC2221" s="11">
        <f t="shared" si="1300"/>
        <v>1</v>
      </c>
      <c r="BD2221" s="11">
        <f t="shared" si="1299"/>
        <v>1</v>
      </c>
      <c r="BE2221" s="11">
        <f t="shared" si="1294"/>
        <v>1</v>
      </c>
      <c r="BF2221" s="15" t="str">
        <f t="shared" si="1303"/>
        <v>EN 10210</v>
      </c>
      <c r="BG2221" s="42">
        <v>45.924383999999982</v>
      </c>
      <c r="BH2221" s="17">
        <f t="shared" si="1304"/>
        <v>200</v>
      </c>
      <c r="BI2221" s="17">
        <f t="shared" si="1305"/>
        <v>150</v>
      </c>
      <c r="BK2221" s="17">
        <f t="shared" si="1306"/>
        <v>8.8000000000000007</v>
      </c>
      <c r="BM2221" s="17">
        <f t="shared" si="1291"/>
        <v>13.200000000000001</v>
      </c>
      <c r="BX2221" s="18">
        <f t="shared" si="1307"/>
        <v>5888.4459092434672</v>
      </c>
      <c r="BY2221" s="42">
        <v>0.7</v>
      </c>
      <c r="BZ2221" s="43">
        <f t="shared" si="1308"/>
        <v>15.143549910565381</v>
      </c>
      <c r="CA2221" s="18">
        <f t="shared" si="1309"/>
        <v>30447618.866790358</v>
      </c>
      <c r="CB2221" s="18">
        <f t="shared" si="1310"/>
        <v>304476.1886679036</v>
      </c>
      <c r="CC2221" s="18">
        <f t="shared" si="1311"/>
        <v>372465.36908265931</v>
      </c>
      <c r="CD2221" s="25">
        <f t="shared" si="1312"/>
        <v>1.2232988422254341</v>
      </c>
      <c r="CE2221" s="26">
        <f t="shared" si="1313"/>
        <v>71.907853061518239</v>
      </c>
      <c r="CF2221" s="18">
        <f t="shared" si="1314"/>
        <v>3718.7397403759742</v>
      </c>
      <c r="CG2221" s="18">
        <f t="shared" si="1315"/>
        <v>2838.7397403759742</v>
      </c>
      <c r="CH2221" s="18">
        <f t="shared" si="1316"/>
        <v>19523145.15039238</v>
      </c>
      <c r="CI2221" s="18">
        <f t="shared" si="1317"/>
        <v>260308.60200523172</v>
      </c>
      <c r="CJ2221" s="18">
        <f t="shared" si="1318"/>
        <v>305984.87557326001</v>
      </c>
      <c r="CK2221" s="25">
        <f t="shared" si="1319"/>
        <v>1.1754697048663427</v>
      </c>
      <c r="CL2221" s="26">
        <f t="shared" si="1320"/>
        <v>57.580382640519019</v>
      </c>
      <c r="CZ2221" s="18">
        <f t="shared" si="1321"/>
        <v>38591958.758554019</v>
      </c>
      <c r="DC2221" s="18">
        <f t="shared" si="1322"/>
        <v>53463.079480751941</v>
      </c>
      <c r="DD2221" s="17">
        <f t="shared" si="1323"/>
        <v>1</v>
      </c>
      <c r="DE2221" s="17">
        <f t="shared" si="1324"/>
        <v>1</v>
      </c>
      <c r="DF2221" s="17">
        <f t="shared" si="1325"/>
        <v>1</v>
      </c>
      <c r="DG2221" s="17">
        <f t="shared" si="1326"/>
        <v>1</v>
      </c>
      <c r="DH2221" s="17">
        <f t="shared" si="1327"/>
        <v>1</v>
      </c>
      <c r="DI2221" s="17">
        <f t="shared" si="1328"/>
        <v>1</v>
      </c>
      <c r="DJ2221" s="20" t="s">
        <v>1879</v>
      </c>
    </row>
    <row r="2222" spans="1:114" x14ac:dyDescent="0.2">
      <c r="A2222" s="15" t="s">
        <v>105</v>
      </c>
      <c r="B2222" s="10" t="s">
        <v>2317</v>
      </c>
      <c r="C2222" s="11">
        <f t="shared" si="1301"/>
        <v>51.81</v>
      </c>
      <c r="D2222" s="11">
        <f t="shared" si="1333"/>
        <v>200</v>
      </c>
      <c r="E2222" s="11">
        <f t="shared" si="1333"/>
        <v>150</v>
      </c>
      <c r="F2222" s="11">
        <f t="shared" si="1333"/>
        <v>0</v>
      </c>
      <c r="G2222" s="11">
        <f t="shared" si="1333"/>
        <v>10</v>
      </c>
      <c r="H2222" s="11">
        <f t="shared" si="1333"/>
        <v>0</v>
      </c>
      <c r="I2222" s="11">
        <f t="shared" si="1333"/>
        <v>15</v>
      </c>
      <c r="J2222" s="11">
        <f t="shared" si="1333"/>
        <v>0</v>
      </c>
      <c r="K2222" s="11">
        <f t="shared" si="1332"/>
        <v>0</v>
      </c>
      <c r="L2222" s="11">
        <f t="shared" si="1332"/>
        <v>0</v>
      </c>
      <c r="M2222" s="11">
        <f t="shared" si="1332"/>
        <v>0</v>
      </c>
      <c r="N2222" s="11">
        <f t="shared" si="1332"/>
        <v>0</v>
      </c>
      <c r="O2222" s="11">
        <f t="shared" si="1332"/>
        <v>0</v>
      </c>
      <c r="P2222" s="11">
        <f t="shared" si="1332"/>
        <v>0</v>
      </c>
      <c r="Q2222" s="11">
        <f t="shared" si="1332"/>
        <v>0</v>
      </c>
      <c r="R2222" s="11">
        <f t="shared" si="1334"/>
        <v>0</v>
      </c>
      <c r="S2222" s="11">
        <f t="shared" si="1334"/>
        <v>0</v>
      </c>
      <c r="T2222" s="11">
        <f t="shared" si="1297"/>
        <v>6649.3361431346411</v>
      </c>
      <c r="U2222" s="40">
        <f t="shared" si="1302"/>
        <v>0.7</v>
      </c>
      <c r="V2222" s="11">
        <f t="shared" si="1331"/>
        <v>13.410658237568871</v>
      </c>
      <c r="W2222" s="11">
        <f t="shared" si="1330"/>
        <v>33477285.512798831</v>
      </c>
      <c r="X2222" s="11">
        <f t="shared" si="1330"/>
        <v>334772.85512798832</v>
      </c>
      <c r="Y2222" s="11">
        <f t="shared" si="1330"/>
        <v>413081.11294102715</v>
      </c>
      <c r="Z2222" s="11">
        <f t="shared" si="1330"/>
        <v>1.2339145979535899</v>
      </c>
      <c r="AA2222" s="11">
        <f t="shared" si="1330"/>
        <v>70.955485166599203</v>
      </c>
      <c r="AB2222" s="11">
        <f t="shared" si="1330"/>
        <v>4256.6370614359175</v>
      </c>
      <c r="AC2222" s="11">
        <f t="shared" si="1330"/>
        <v>3256.6370614359175</v>
      </c>
      <c r="AD2222" s="11">
        <f t="shared" si="1330"/>
        <v>21433628.029144924</v>
      </c>
      <c r="AE2222" s="11">
        <f t="shared" si="1330"/>
        <v>285781.70705526567</v>
      </c>
      <c r="AF2222" s="11">
        <f t="shared" si="1330"/>
        <v>339165.18640512921</v>
      </c>
      <c r="AG2222" s="11">
        <f t="shared" si="1330"/>
        <v>1.1867980981005899</v>
      </c>
      <c r="AH2222" s="11">
        <f t="shared" si="1330"/>
        <v>56.775203632733003</v>
      </c>
      <c r="AI2222" s="11">
        <f t="shared" si="1330"/>
        <v>0</v>
      </c>
      <c r="AJ2222" s="11">
        <f t="shared" si="1330"/>
        <v>0</v>
      </c>
      <c r="AK2222" s="11">
        <f t="shared" si="1330"/>
        <v>0</v>
      </c>
      <c r="AL2222" s="11">
        <f t="shared" si="1330"/>
        <v>0</v>
      </c>
      <c r="AM2222" s="11">
        <f t="shared" si="1335"/>
        <v>0</v>
      </c>
      <c r="AN2222" s="11">
        <f t="shared" si="1335"/>
        <v>0</v>
      </c>
      <c r="AO2222" s="11">
        <f t="shared" si="1335"/>
        <v>0</v>
      </c>
      <c r="AP2222" s="11">
        <f t="shared" si="1335"/>
        <v>0</v>
      </c>
      <c r="AQ2222" s="11">
        <f t="shared" si="1335"/>
        <v>0</v>
      </c>
      <c r="AR2222" s="11">
        <f t="shared" si="1329"/>
        <v>0</v>
      </c>
      <c r="AS2222" s="11">
        <f t="shared" si="1329"/>
        <v>0</v>
      </c>
      <c r="AT2222" s="11">
        <f t="shared" si="1329"/>
        <v>0</v>
      </c>
      <c r="AU2222" s="11">
        <f t="shared" si="1329"/>
        <v>0</v>
      </c>
      <c r="AV2222" s="11">
        <f t="shared" si="1329"/>
        <v>42882424.242424242</v>
      </c>
      <c r="AW2222" s="11">
        <f t="shared" si="1329"/>
        <v>0</v>
      </c>
      <c r="AX2222" s="11">
        <f t="shared" si="1329"/>
        <v>0</v>
      </c>
      <c r="AY2222" s="11">
        <f t="shared" si="1329"/>
        <v>52513.274122871837</v>
      </c>
      <c r="AZ2222" s="11">
        <f t="shared" si="1329"/>
        <v>1</v>
      </c>
      <c r="BA2222" s="11">
        <f t="shared" si="1300"/>
        <v>1</v>
      </c>
      <c r="BB2222" s="11">
        <f t="shared" si="1300"/>
        <v>1</v>
      </c>
      <c r="BC2222" s="11">
        <f t="shared" si="1300"/>
        <v>1</v>
      </c>
      <c r="BD2222" s="11">
        <f t="shared" si="1299"/>
        <v>1</v>
      </c>
      <c r="BE2222" s="11">
        <f t="shared" si="1294"/>
        <v>1</v>
      </c>
      <c r="BF2222" s="15" t="str">
        <f t="shared" si="1303"/>
        <v>EN 10210</v>
      </c>
      <c r="BG2222" s="42">
        <v>51.81</v>
      </c>
      <c r="BH2222" s="17">
        <f t="shared" si="1304"/>
        <v>200</v>
      </c>
      <c r="BI2222" s="17">
        <f t="shared" si="1305"/>
        <v>150</v>
      </c>
      <c r="BK2222" s="17">
        <f t="shared" si="1306"/>
        <v>10</v>
      </c>
      <c r="BM2222" s="17">
        <f t="shared" si="1291"/>
        <v>15</v>
      </c>
      <c r="BX2222" s="18">
        <f t="shared" si="1307"/>
        <v>6649.3361431346411</v>
      </c>
      <c r="BY2222" s="42">
        <v>0.7</v>
      </c>
      <c r="BZ2222" s="43">
        <f t="shared" si="1308"/>
        <v>13.410658237568871</v>
      </c>
      <c r="CA2222" s="18">
        <f t="shared" si="1309"/>
        <v>33477285.512798831</v>
      </c>
      <c r="CB2222" s="18">
        <f t="shared" si="1310"/>
        <v>334772.85512798832</v>
      </c>
      <c r="CC2222" s="18">
        <f t="shared" si="1311"/>
        <v>413081.11294102715</v>
      </c>
      <c r="CD2222" s="25">
        <f t="shared" si="1312"/>
        <v>1.2339145979535899</v>
      </c>
      <c r="CE2222" s="26">
        <f t="shared" si="1313"/>
        <v>70.955485166599203</v>
      </c>
      <c r="CF2222" s="18">
        <f t="shared" si="1314"/>
        <v>4256.6370614359175</v>
      </c>
      <c r="CG2222" s="18">
        <f t="shared" si="1315"/>
        <v>3256.6370614359175</v>
      </c>
      <c r="CH2222" s="18">
        <f t="shared" si="1316"/>
        <v>21433628.029144924</v>
      </c>
      <c r="CI2222" s="18">
        <f t="shared" si="1317"/>
        <v>285781.70705526567</v>
      </c>
      <c r="CJ2222" s="18">
        <f t="shared" si="1318"/>
        <v>339165.18640512921</v>
      </c>
      <c r="CK2222" s="25">
        <f t="shared" si="1319"/>
        <v>1.1867980981005899</v>
      </c>
      <c r="CL2222" s="26">
        <f t="shared" si="1320"/>
        <v>56.775203632733003</v>
      </c>
      <c r="CZ2222" s="18">
        <f t="shared" si="1321"/>
        <v>42882424.242424242</v>
      </c>
      <c r="DC2222" s="18">
        <f t="shared" si="1322"/>
        <v>52513.274122871837</v>
      </c>
      <c r="DD2222" s="17">
        <f t="shared" si="1323"/>
        <v>1</v>
      </c>
      <c r="DE2222" s="17">
        <f t="shared" si="1324"/>
        <v>1</v>
      </c>
      <c r="DF2222" s="17">
        <f t="shared" si="1325"/>
        <v>1</v>
      </c>
      <c r="DG2222" s="17">
        <f t="shared" si="1326"/>
        <v>1</v>
      </c>
      <c r="DH2222" s="17">
        <f t="shared" si="1327"/>
        <v>1</v>
      </c>
      <c r="DI2222" s="17">
        <f t="shared" si="1328"/>
        <v>1</v>
      </c>
      <c r="DJ2222" s="20" t="s">
        <v>1879</v>
      </c>
    </row>
    <row r="2223" spans="1:114" x14ac:dyDescent="0.2">
      <c r="A2223" s="15" t="s">
        <v>105</v>
      </c>
      <c r="B2223" s="10" t="s">
        <v>2318</v>
      </c>
      <c r="C2223" s="11">
        <f t="shared" si="1301"/>
        <v>56.645600000000002</v>
      </c>
      <c r="D2223" s="11">
        <f t="shared" si="1333"/>
        <v>200</v>
      </c>
      <c r="E2223" s="11">
        <f t="shared" si="1333"/>
        <v>150</v>
      </c>
      <c r="F2223" s="11">
        <f t="shared" si="1333"/>
        <v>0</v>
      </c>
      <c r="G2223" s="11">
        <f t="shared" si="1333"/>
        <v>11</v>
      </c>
      <c r="H2223" s="11">
        <f t="shared" si="1333"/>
        <v>0</v>
      </c>
      <c r="I2223" s="11">
        <f t="shared" si="1333"/>
        <v>22</v>
      </c>
      <c r="J2223" s="11">
        <f t="shared" si="1333"/>
        <v>0</v>
      </c>
      <c r="K2223" s="11">
        <f t="shared" si="1332"/>
        <v>0</v>
      </c>
      <c r="L2223" s="11">
        <f t="shared" si="1332"/>
        <v>0</v>
      </c>
      <c r="M2223" s="11">
        <f t="shared" si="1332"/>
        <v>0</v>
      </c>
      <c r="N2223" s="11">
        <f t="shared" si="1332"/>
        <v>0</v>
      </c>
      <c r="O2223" s="11">
        <f t="shared" si="1332"/>
        <v>0</v>
      </c>
      <c r="P2223" s="11">
        <f t="shared" si="1332"/>
        <v>0</v>
      </c>
      <c r="Q2223" s="11">
        <f t="shared" si="1332"/>
        <v>0</v>
      </c>
      <c r="R2223" s="11">
        <f t="shared" si="1334"/>
        <v>0</v>
      </c>
      <c r="S2223" s="11">
        <f t="shared" si="1334"/>
        <v>0</v>
      </c>
      <c r="T2223" s="11">
        <f t="shared" si="1297"/>
        <v>7837.0616886749194</v>
      </c>
      <c r="U2223" s="40">
        <f t="shared" si="1302"/>
        <v>0.7</v>
      </c>
      <c r="V2223" s="11">
        <f t="shared" si="1331"/>
        <v>11.378240731619158</v>
      </c>
      <c r="W2223" s="11">
        <f t="shared" si="1330"/>
        <v>34730742.643458195</v>
      </c>
      <c r="X2223" s="11">
        <f t="shared" si="1330"/>
        <v>347307.42643458192</v>
      </c>
      <c r="Y2223" s="11">
        <f t="shared" si="1330"/>
        <v>434457.12487992895</v>
      </c>
      <c r="Z2223" s="11">
        <f t="shared" si="1330"/>
        <v>1.2509295563875953</v>
      </c>
      <c r="AA2223" s="11">
        <f t="shared" si="1330"/>
        <v>66.570282860551131</v>
      </c>
      <c r="AB2223" s="11">
        <f t="shared" si="1330"/>
        <v>4848.6635554218246</v>
      </c>
      <c r="AC2223" s="11">
        <f t="shared" si="1330"/>
        <v>3748.6635554218246</v>
      </c>
      <c r="AD2223" s="11">
        <f t="shared" si="1330"/>
        <v>22288501.121600393</v>
      </c>
      <c r="AE2223" s="11">
        <f t="shared" si="1330"/>
        <v>297180.0149546719</v>
      </c>
      <c r="AF2223" s="11">
        <f t="shared" si="1330"/>
        <v>357240.53599438327</v>
      </c>
      <c r="AG2223" s="11">
        <f t="shared" si="1330"/>
        <v>1.2021014806425401</v>
      </c>
      <c r="AH2223" s="11">
        <f t="shared" si="1330"/>
        <v>53.329044093814169</v>
      </c>
      <c r="AI2223" s="11">
        <f t="shared" si="1330"/>
        <v>0</v>
      </c>
      <c r="AJ2223" s="11">
        <f t="shared" si="1330"/>
        <v>0</v>
      </c>
      <c r="AK2223" s="11">
        <f t="shared" si="1330"/>
        <v>0</v>
      </c>
      <c r="AL2223" s="11">
        <f t="shared" si="1330"/>
        <v>0</v>
      </c>
      <c r="AM2223" s="11">
        <f t="shared" si="1335"/>
        <v>0</v>
      </c>
      <c r="AN2223" s="11">
        <f t="shared" si="1335"/>
        <v>0</v>
      </c>
      <c r="AO2223" s="11">
        <f t="shared" si="1335"/>
        <v>0</v>
      </c>
      <c r="AP2223" s="11">
        <f t="shared" si="1335"/>
        <v>0</v>
      </c>
      <c r="AQ2223" s="11">
        <f t="shared" si="1335"/>
        <v>0</v>
      </c>
      <c r="AR2223" s="11">
        <f t="shared" si="1329"/>
        <v>0</v>
      </c>
      <c r="AS2223" s="11">
        <f t="shared" si="1329"/>
        <v>0</v>
      </c>
      <c r="AT2223" s="11">
        <f t="shared" si="1329"/>
        <v>0</v>
      </c>
      <c r="AU2223" s="11">
        <f t="shared" si="1329"/>
        <v>0</v>
      </c>
      <c r="AV2223" s="11">
        <f t="shared" si="1329"/>
        <v>46291584.457317077</v>
      </c>
      <c r="AW2223" s="11">
        <f t="shared" si="1329"/>
        <v>0</v>
      </c>
      <c r="AX2223" s="11">
        <f t="shared" si="1329"/>
        <v>0</v>
      </c>
      <c r="AY2223" s="11">
        <f t="shared" si="1329"/>
        <v>51243.658888554564</v>
      </c>
      <c r="AZ2223" s="11">
        <f t="shared" si="1329"/>
        <v>1</v>
      </c>
      <c r="BA2223" s="11">
        <f t="shared" si="1300"/>
        <v>1</v>
      </c>
      <c r="BB2223" s="11">
        <f t="shared" si="1300"/>
        <v>1</v>
      </c>
      <c r="BC2223" s="11">
        <f t="shared" si="1300"/>
        <v>1</v>
      </c>
      <c r="BD2223" s="11">
        <f t="shared" si="1299"/>
        <v>1</v>
      </c>
      <c r="BE2223" s="11">
        <f t="shared" si="1294"/>
        <v>1</v>
      </c>
      <c r="BF2223" s="15" t="str">
        <f t="shared" si="1303"/>
        <v>EN 10210</v>
      </c>
      <c r="BG2223" s="42">
        <v>56.645600000000002</v>
      </c>
      <c r="BH2223" s="17">
        <f t="shared" si="1304"/>
        <v>200</v>
      </c>
      <c r="BI2223" s="17">
        <f t="shared" si="1305"/>
        <v>150</v>
      </c>
      <c r="BK2223" s="17">
        <f t="shared" si="1306"/>
        <v>11</v>
      </c>
      <c r="BM2223" s="17">
        <f t="shared" si="1291"/>
        <v>22</v>
      </c>
      <c r="BX2223" s="18">
        <f t="shared" si="1307"/>
        <v>7837.0616886749194</v>
      </c>
      <c r="BY2223" s="42">
        <v>0.7</v>
      </c>
      <c r="BZ2223" s="43">
        <f t="shared" si="1308"/>
        <v>11.378240731619158</v>
      </c>
      <c r="CA2223" s="18">
        <f t="shared" si="1309"/>
        <v>34730742.643458195</v>
      </c>
      <c r="CB2223" s="18">
        <f t="shared" si="1310"/>
        <v>347307.42643458192</v>
      </c>
      <c r="CC2223" s="18">
        <f t="shared" si="1311"/>
        <v>434457.12487992895</v>
      </c>
      <c r="CD2223" s="25">
        <f t="shared" si="1312"/>
        <v>1.2509295563875953</v>
      </c>
      <c r="CE2223" s="26">
        <f t="shared" si="1313"/>
        <v>66.570282860551131</v>
      </c>
      <c r="CF2223" s="18">
        <f t="shared" si="1314"/>
        <v>4848.6635554218246</v>
      </c>
      <c r="CG2223" s="18">
        <f t="shared" si="1315"/>
        <v>3748.6635554218246</v>
      </c>
      <c r="CH2223" s="18">
        <f t="shared" si="1316"/>
        <v>22288501.121600393</v>
      </c>
      <c r="CI2223" s="18">
        <f t="shared" si="1317"/>
        <v>297180.0149546719</v>
      </c>
      <c r="CJ2223" s="18">
        <f t="shared" si="1318"/>
        <v>357240.53599438327</v>
      </c>
      <c r="CK2223" s="25">
        <f t="shared" si="1319"/>
        <v>1.2021014806425401</v>
      </c>
      <c r="CL2223" s="26">
        <f t="shared" si="1320"/>
        <v>53.329044093814169</v>
      </c>
      <c r="CZ2223" s="18">
        <f t="shared" si="1321"/>
        <v>46291584.457317077</v>
      </c>
      <c r="DC2223" s="18">
        <f t="shared" si="1322"/>
        <v>51243.658888554564</v>
      </c>
      <c r="DD2223" s="17">
        <f t="shared" si="1323"/>
        <v>1</v>
      </c>
      <c r="DE2223" s="17">
        <f t="shared" si="1324"/>
        <v>1</v>
      </c>
      <c r="DF2223" s="17">
        <f t="shared" si="1325"/>
        <v>1</v>
      </c>
      <c r="DG2223" s="17">
        <f t="shared" si="1326"/>
        <v>1</v>
      </c>
      <c r="DH2223" s="17">
        <f t="shared" si="1327"/>
        <v>1</v>
      </c>
      <c r="DI2223" s="17">
        <f t="shared" si="1328"/>
        <v>1</v>
      </c>
      <c r="DJ2223" s="20" t="s">
        <v>1879</v>
      </c>
    </row>
    <row r="2224" spans="1:114" x14ac:dyDescent="0.2">
      <c r="A2224" s="15" t="s">
        <v>105</v>
      </c>
      <c r="B2224" s="10" t="s">
        <v>2319</v>
      </c>
      <c r="C2224" s="11">
        <f t="shared" si="1301"/>
        <v>63.78125</v>
      </c>
      <c r="D2224" s="11">
        <f t="shared" si="1333"/>
        <v>200</v>
      </c>
      <c r="E2224" s="11">
        <f t="shared" si="1333"/>
        <v>150</v>
      </c>
      <c r="F2224" s="11">
        <f t="shared" si="1333"/>
        <v>0</v>
      </c>
      <c r="G2224" s="11">
        <f t="shared" si="1333"/>
        <v>12.5</v>
      </c>
      <c r="H2224" s="11">
        <f t="shared" si="1333"/>
        <v>0</v>
      </c>
      <c r="I2224" s="11">
        <f t="shared" si="1333"/>
        <v>25</v>
      </c>
      <c r="J2224" s="11">
        <f t="shared" si="1333"/>
        <v>0</v>
      </c>
      <c r="K2224" s="11">
        <f t="shared" si="1332"/>
        <v>0</v>
      </c>
      <c r="L2224" s="11">
        <f t="shared" si="1332"/>
        <v>0</v>
      </c>
      <c r="M2224" s="11">
        <f t="shared" si="1332"/>
        <v>0</v>
      </c>
      <c r="N2224" s="11">
        <f t="shared" si="1332"/>
        <v>0</v>
      </c>
      <c r="O2224" s="11">
        <f t="shared" si="1332"/>
        <v>0</v>
      </c>
      <c r="P2224" s="11">
        <f t="shared" si="1332"/>
        <v>0</v>
      </c>
      <c r="Q2224" s="11">
        <f t="shared" si="1332"/>
        <v>0</v>
      </c>
      <c r="R2224" s="11">
        <f t="shared" si="1334"/>
        <v>0</v>
      </c>
      <c r="S2224" s="11">
        <f t="shared" si="1334"/>
        <v>0</v>
      </c>
      <c r="T2224" s="11">
        <f t="shared" si="1297"/>
        <v>8926.9908169872415</v>
      </c>
      <c r="U2224" s="40">
        <f t="shared" si="1302"/>
        <v>0.7</v>
      </c>
      <c r="V2224" s="11">
        <f t="shared" si="1331"/>
        <v>9.989029489378094</v>
      </c>
      <c r="W2224" s="11">
        <f t="shared" si="1330"/>
        <v>37591551.814442344</v>
      </c>
      <c r="X2224" s="11">
        <f t="shared" si="1330"/>
        <v>375915.51814442343</v>
      </c>
      <c r="Y2224" s="11">
        <f t="shared" si="1330"/>
        <v>476314.74545523094</v>
      </c>
      <c r="Z2224" s="11">
        <f t="shared" si="1330"/>
        <v>1.2670792304781495</v>
      </c>
      <c r="AA2224" s="11">
        <f t="shared" si="1330"/>
        <v>64.892212707620018</v>
      </c>
      <c r="AB2224" s="11">
        <f t="shared" si="1330"/>
        <v>5579.3692606170262</v>
      </c>
      <c r="AC2224" s="11">
        <f t="shared" si="1330"/>
        <v>4329.3692606170262</v>
      </c>
      <c r="AD2224" s="11">
        <f t="shared" si="1330"/>
        <v>24098857.829566441</v>
      </c>
      <c r="AE2224" s="11">
        <f t="shared" si="1330"/>
        <v>321318.10439421923</v>
      </c>
      <c r="AF2224" s="11">
        <f t="shared" si="1330"/>
        <v>391518.01393980515</v>
      </c>
      <c r="AG2224" s="11">
        <f t="shared" si="1330"/>
        <v>1.2184748029617993</v>
      </c>
      <c r="AH2224" s="11">
        <f t="shared" si="1330"/>
        <v>51.957193671205012</v>
      </c>
      <c r="AI2224" s="11">
        <f t="shared" si="1330"/>
        <v>0</v>
      </c>
      <c r="AJ2224" s="11">
        <f t="shared" si="1330"/>
        <v>0</v>
      </c>
      <c r="AK2224" s="11">
        <f t="shared" si="1330"/>
        <v>0</v>
      </c>
      <c r="AL2224" s="11">
        <f t="shared" si="1330"/>
        <v>0</v>
      </c>
      <c r="AM2224" s="11">
        <f t="shared" si="1335"/>
        <v>0</v>
      </c>
      <c r="AN2224" s="11">
        <f t="shared" si="1335"/>
        <v>0</v>
      </c>
      <c r="AO2224" s="11">
        <f t="shared" si="1335"/>
        <v>0</v>
      </c>
      <c r="AP2224" s="11">
        <f t="shared" si="1335"/>
        <v>0</v>
      </c>
      <c r="AQ2224" s="11">
        <f t="shared" si="1335"/>
        <v>0</v>
      </c>
      <c r="AR2224" s="11">
        <f t="shared" si="1329"/>
        <v>0</v>
      </c>
      <c r="AS2224" s="11">
        <f t="shared" si="1329"/>
        <v>0</v>
      </c>
      <c r="AT2224" s="11">
        <f t="shared" si="1329"/>
        <v>0</v>
      </c>
      <c r="AU2224" s="11">
        <f t="shared" si="1329"/>
        <v>0</v>
      </c>
      <c r="AV2224" s="11">
        <f t="shared" si="1329"/>
        <v>51128680.88942308</v>
      </c>
      <c r="AW2224" s="11">
        <f t="shared" si="1329"/>
        <v>0</v>
      </c>
      <c r="AX2224" s="11">
        <f t="shared" si="1329"/>
        <v>0</v>
      </c>
      <c r="AY2224" s="11">
        <f t="shared" si="1329"/>
        <v>49885.923151542564</v>
      </c>
      <c r="AZ2224" s="11">
        <f t="shared" si="1329"/>
        <v>1</v>
      </c>
      <c r="BA2224" s="11">
        <f t="shared" si="1300"/>
        <v>1</v>
      </c>
      <c r="BB2224" s="11">
        <f t="shared" si="1300"/>
        <v>1</v>
      </c>
      <c r="BC2224" s="11">
        <f t="shared" si="1300"/>
        <v>1</v>
      </c>
      <c r="BD2224" s="11">
        <f t="shared" si="1299"/>
        <v>1</v>
      </c>
      <c r="BE2224" s="11">
        <f t="shared" si="1294"/>
        <v>1</v>
      </c>
      <c r="BF2224" s="15" t="str">
        <f t="shared" si="1303"/>
        <v>EN 10210</v>
      </c>
      <c r="BG2224" s="42">
        <v>63.78125</v>
      </c>
      <c r="BH2224" s="17">
        <f t="shared" si="1304"/>
        <v>200</v>
      </c>
      <c r="BI2224" s="17">
        <f t="shared" si="1305"/>
        <v>150</v>
      </c>
      <c r="BK2224" s="17">
        <f t="shared" si="1306"/>
        <v>12.5</v>
      </c>
      <c r="BM2224" s="17">
        <f t="shared" si="1291"/>
        <v>25</v>
      </c>
      <c r="BX2224" s="18">
        <f t="shared" si="1307"/>
        <v>8926.9908169872415</v>
      </c>
      <c r="BY2224" s="42">
        <v>0.7</v>
      </c>
      <c r="BZ2224" s="43">
        <f t="shared" si="1308"/>
        <v>9.989029489378094</v>
      </c>
      <c r="CA2224" s="18">
        <f t="shared" si="1309"/>
        <v>37591551.814442344</v>
      </c>
      <c r="CB2224" s="18">
        <f t="shared" si="1310"/>
        <v>375915.51814442343</v>
      </c>
      <c r="CC2224" s="18">
        <f t="shared" si="1311"/>
        <v>476314.74545523094</v>
      </c>
      <c r="CD2224" s="25">
        <f t="shared" si="1312"/>
        <v>1.2670792304781495</v>
      </c>
      <c r="CE2224" s="26">
        <f t="shared" si="1313"/>
        <v>64.892212707620018</v>
      </c>
      <c r="CF2224" s="18">
        <f t="shared" si="1314"/>
        <v>5579.3692606170262</v>
      </c>
      <c r="CG2224" s="18">
        <f t="shared" si="1315"/>
        <v>4329.3692606170262</v>
      </c>
      <c r="CH2224" s="18">
        <f t="shared" si="1316"/>
        <v>24098857.829566441</v>
      </c>
      <c r="CI2224" s="18">
        <f t="shared" si="1317"/>
        <v>321318.10439421923</v>
      </c>
      <c r="CJ2224" s="18">
        <f t="shared" si="1318"/>
        <v>391518.01393980515</v>
      </c>
      <c r="CK2224" s="25">
        <f t="shared" si="1319"/>
        <v>1.2184748029617993</v>
      </c>
      <c r="CL2224" s="26">
        <f t="shared" si="1320"/>
        <v>51.957193671205012</v>
      </c>
      <c r="CZ2224" s="18">
        <f t="shared" si="1321"/>
        <v>51128680.88942308</v>
      </c>
      <c r="DC2224" s="18">
        <f t="shared" si="1322"/>
        <v>49885.923151542564</v>
      </c>
      <c r="DD2224" s="17">
        <f t="shared" si="1323"/>
        <v>1</v>
      </c>
      <c r="DE2224" s="17">
        <f t="shared" si="1324"/>
        <v>1</v>
      </c>
      <c r="DF2224" s="17">
        <f t="shared" si="1325"/>
        <v>1</v>
      </c>
      <c r="DG2224" s="17">
        <f t="shared" si="1326"/>
        <v>1</v>
      </c>
      <c r="DH2224" s="17">
        <f t="shared" si="1327"/>
        <v>1</v>
      </c>
      <c r="DI2224" s="17">
        <f t="shared" si="1328"/>
        <v>1</v>
      </c>
      <c r="DJ2224" s="20" t="s">
        <v>1879</v>
      </c>
    </row>
    <row r="2225" spans="1:114" x14ac:dyDescent="0.2">
      <c r="A2225" s="15" t="s">
        <v>105</v>
      </c>
      <c r="B2225" s="10" t="s">
        <v>2320</v>
      </c>
      <c r="C2225" s="11">
        <f t="shared" si="1301"/>
        <v>71.697504000000009</v>
      </c>
      <c r="D2225" s="11">
        <f t="shared" si="1333"/>
        <v>200</v>
      </c>
      <c r="E2225" s="11">
        <f t="shared" si="1333"/>
        <v>150</v>
      </c>
      <c r="F2225" s="11">
        <f t="shared" si="1333"/>
        <v>0</v>
      </c>
      <c r="G2225" s="11">
        <f t="shared" si="1333"/>
        <v>14.2</v>
      </c>
      <c r="H2225" s="11">
        <f t="shared" si="1333"/>
        <v>0</v>
      </c>
      <c r="I2225" s="11">
        <f t="shared" si="1333"/>
        <v>28.4</v>
      </c>
      <c r="J2225" s="11">
        <f t="shared" si="1333"/>
        <v>0</v>
      </c>
      <c r="K2225" s="11">
        <f t="shared" si="1332"/>
        <v>0</v>
      </c>
      <c r="L2225" s="11">
        <f t="shared" si="1332"/>
        <v>0</v>
      </c>
      <c r="M2225" s="11">
        <f t="shared" si="1332"/>
        <v>0</v>
      </c>
      <c r="N2225" s="11">
        <f t="shared" si="1332"/>
        <v>0</v>
      </c>
      <c r="O2225" s="11">
        <f t="shared" si="1332"/>
        <v>0</v>
      </c>
      <c r="P2225" s="11">
        <f t="shared" si="1332"/>
        <v>0</v>
      </c>
      <c r="Q2225" s="11">
        <f t="shared" si="1332"/>
        <v>0</v>
      </c>
      <c r="R2225" s="11">
        <f t="shared" si="1334"/>
        <v>0</v>
      </c>
      <c r="S2225" s="11">
        <f t="shared" si="1334"/>
        <v>0</v>
      </c>
      <c r="T2225" s="11">
        <f t="shared" si="1297"/>
        <v>10168.405941358766</v>
      </c>
      <c r="U2225" s="40">
        <f t="shared" si="1302"/>
        <v>0.7</v>
      </c>
      <c r="V2225" s="11">
        <f t="shared" si="1331"/>
        <v>8.7695136323773948</v>
      </c>
      <c r="W2225" s="11">
        <f t="shared" si="1330"/>
        <v>40332834.226363651</v>
      </c>
      <c r="X2225" s="11">
        <f t="shared" si="1330"/>
        <v>403328.34226363653</v>
      </c>
      <c r="Y2225" s="11">
        <f t="shared" si="1330"/>
        <v>518879.64447957894</v>
      </c>
      <c r="Z2225" s="11">
        <f t="shared" si="1330"/>
        <v>1.2864943771801984</v>
      </c>
      <c r="AA2225" s="11">
        <f t="shared" si="1330"/>
        <v>62.980040100098741</v>
      </c>
      <c r="AB2225" s="11">
        <f t="shared" si="1330"/>
        <v>6427.6737133492279</v>
      </c>
      <c r="AC2225" s="11">
        <f t="shared" si="1330"/>
        <v>5007.6737133492279</v>
      </c>
      <c r="AD2225" s="11">
        <f t="shared" si="1330"/>
        <v>25831157.673227973</v>
      </c>
      <c r="AE2225" s="11">
        <f t="shared" si="1330"/>
        <v>344415.43564303964</v>
      </c>
      <c r="AF2225" s="11">
        <f t="shared" si="1330"/>
        <v>426347.80164584832</v>
      </c>
      <c r="AG2225" s="11">
        <f t="shared" si="1330"/>
        <v>1.2378881940928028</v>
      </c>
      <c r="AH2225" s="11">
        <f t="shared" si="1330"/>
        <v>50.401736243341887</v>
      </c>
      <c r="AI2225" s="11">
        <f t="shared" si="1330"/>
        <v>0</v>
      </c>
      <c r="AJ2225" s="11">
        <f t="shared" si="1330"/>
        <v>0</v>
      </c>
      <c r="AK2225" s="11">
        <f t="shared" si="1330"/>
        <v>0</v>
      </c>
      <c r="AL2225" s="11">
        <f t="shared" si="1330"/>
        <v>0</v>
      </c>
      <c r="AM2225" s="11">
        <f t="shared" si="1335"/>
        <v>0</v>
      </c>
      <c r="AN2225" s="11">
        <f t="shared" si="1335"/>
        <v>0</v>
      </c>
      <c r="AO2225" s="11">
        <f t="shared" si="1335"/>
        <v>0</v>
      </c>
      <c r="AP2225" s="11">
        <f t="shared" si="1335"/>
        <v>0</v>
      </c>
      <c r="AQ2225" s="11">
        <f t="shared" si="1335"/>
        <v>0</v>
      </c>
      <c r="AR2225" s="11">
        <f t="shared" si="1329"/>
        <v>0</v>
      </c>
      <c r="AS2225" s="11">
        <f t="shared" si="1329"/>
        <v>0</v>
      </c>
      <c r="AT2225" s="11">
        <f t="shared" si="1329"/>
        <v>0</v>
      </c>
      <c r="AU2225" s="11">
        <f t="shared" si="1329"/>
        <v>0</v>
      </c>
      <c r="AV2225" s="11">
        <f t="shared" si="1329"/>
        <v>56220313.001693547</v>
      </c>
      <c r="AW2225" s="11">
        <f t="shared" si="1329"/>
        <v>0</v>
      </c>
      <c r="AX2225" s="11">
        <f t="shared" si="1329"/>
        <v>0</v>
      </c>
      <c r="AY2225" s="11">
        <f t="shared" si="1329"/>
        <v>48299.66428337308</v>
      </c>
      <c r="AZ2225" s="11">
        <f t="shared" si="1329"/>
        <v>1</v>
      </c>
      <c r="BA2225" s="11">
        <f t="shared" si="1300"/>
        <v>1</v>
      </c>
      <c r="BB2225" s="11">
        <f t="shared" si="1300"/>
        <v>1</v>
      </c>
      <c r="BC2225" s="11">
        <f t="shared" si="1300"/>
        <v>1</v>
      </c>
      <c r="BD2225" s="11">
        <f t="shared" si="1299"/>
        <v>1</v>
      </c>
      <c r="BE2225" s="11">
        <f t="shared" si="1294"/>
        <v>1</v>
      </c>
      <c r="BF2225" s="15" t="str">
        <f t="shared" si="1303"/>
        <v>EN 10210</v>
      </c>
      <c r="BG2225" s="42">
        <v>71.697504000000009</v>
      </c>
      <c r="BH2225" s="17">
        <f t="shared" si="1304"/>
        <v>200</v>
      </c>
      <c r="BI2225" s="17">
        <f t="shared" si="1305"/>
        <v>150</v>
      </c>
      <c r="BK2225" s="17">
        <f t="shared" si="1306"/>
        <v>14.2</v>
      </c>
      <c r="BM2225" s="17">
        <f t="shared" si="1291"/>
        <v>28.4</v>
      </c>
      <c r="BX2225" s="18">
        <f t="shared" si="1307"/>
        <v>10168.405941358766</v>
      </c>
      <c r="BY2225" s="42">
        <v>0.7</v>
      </c>
      <c r="BZ2225" s="43">
        <f t="shared" si="1308"/>
        <v>8.7695136323773948</v>
      </c>
      <c r="CA2225" s="18">
        <f t="shared" si="1309"/>
        <v>40332834.226363651</v>
      </c>
      <c r="CB2225" s="18">
        <f t="shared" si="1310"/>
        <v>403328.34226363653</v>
      </c>
      <c r="CC2225" s="18">
        <f t="shared" si="1311"/>
        <v>518879.64447957894</v>
      </c>
      <c r="CD2225" s="25">
        <f t="shared" si="1312"/>
        <v>1.2864943771801984</v>
      </c>
      <c r="CE2225" s="26">
        <f t="shared" si="1313"/>
        <v>62.980040100098741</v>
      </c>
      <c r="CF2225" s="18">
        <f t="shared" si="1314"/>
        <v>6427.6737133492279</v>
      </c>
      <c r="CG2225" s="18">
        <f t="shared" si="1315"/>
        <v>5007.6737133492279</v>
      </c>
      <c r="CH2225" s="18">
        <f t="shared" si="1316"/>
        <v>25831157.673227973</v>
      </c>
      <c r="CI2225" s="18">
        <f t="shared" si="1317"/>
        <v>344415.43564303964</v>
      </c>
      <c r="CJ2225" s="18">
        <f t="shared" si="1318"/>
        <v>426347.80164584832</v>
      </c>
      <c r="CK2225" s="25">
        <f t="shared" si="1319"/>
        <v>1.2378881940928028</v>
      </c>
      <c r="CL2225" s="26">
        <f t="shared" si="1320"/>
        <v>50.401736243341887</v>
      </c>
      <c r="CZ2225" s="18">
        <f t="shared" si="1321"/>
        <v>56220313.001693547</v>
      </c>
      <c r="DC2225" s="18">
        <f t="shared" si="1322"/>
        <v>48299.66428337308</v>
      </c>
      <c r="DD2225" s="17">
        <f t="shared" si="1323"/>
        <v>1</v>
      </c>
      <c r="DE2225" s="17">
        <f t="shared" si="1324"/>
        <v>1</v>
      </c>
      <c r="DF2225" s="17">
        <f t="shared" si="1325"/>
        <v>1</v>
      </c>
      <c r="DG2225" s="17">
        <f t="shared" si="1326"/>
        <v>1</v>
      </c>
      <c r="DH2225" s="17">
        <f t="shared" si="1327"/>
        <v>1</v>
      </c>
      <c r="DI2225" s="17">
        <f t="shared" si="1328"/>
        <v>1</v>
      </c>
      <c r="DJ2225" s="20" t="s">
        <v>1879</v>
      </c>
    </row>
    <row r="2226" spans="1:114" x14ac:dyDescent="0.2">
      <c r="A2226" s="15" t="s">
        <v>105</v>
      </c>
      <c r="B2226" s="10" t="s">
        <v>2321</v>
      </c>
      <c r="C2226" s="11">
        <f t="shared" si="1301"/>
        <v>79.881600000000006</v>
      </c>
      <c r="D2226" s="11">
        <f t="shared" si="1333"/>
        <v>200</v>
      </c>
      <c r="E2226" s="11">
        <f t="shared" si="1333"/>
        <v>150</v>
      </c>
      <c r="F2226" s="11">
        <f t="shared" si="1333"/>
        <v>0</v>
      </c>
      <c r="G2226" s="11">
        <f t="shared" si="1333"/>
        <v>16</v>
      </c>
      <c r="H2226" s="11">
        <f t="shared" si="1333"/>
        <v>0</v>
      </c>
      <c r="I2226" s="11">
        <f t="shared" si="1333"/>
        <v>32</v>
      </c>
      <c r="J2226" s="11">
        <f t="shared" si="1333"/>
        <v>0</v>
      </c>
      <c r="K2226" s="11">
        <f t="shared" si="1332"/>
        <v>0</v>
      </c>
      <c r="L2226" s="11">
        <f t="shared" si="1332"/>
        <v>0</v>
      </c>
      <c r="M2226" s="11">
        <f t="shared" si="1332"/>
        <v>0</v>
      </c>
      <c r="N2226" s="11">
        <f t="shared" si="1332"/>
        <v>0</v>
      </c>
      <c r="O2226" s="11">
        <f t="shared" si="1332"/>
        <v>0</v>
      </c>
      <c r="P2226" s="11">
        <f t="shared" si="1332"/>
        <v>0</v>
      </c>
      <c r="Q2226" s="11">
        <f t="shared" si="1332"/>
        <v>0</v>
      </c>
      <c r="R2226" s="11">
        <f t="shared" si="1334"/>
        <v>0</v>
      </c>
      <c r="S2226" s="11">
        <f t="shared" si="1334"/>
        <v>0</v>
      </c>
      <c r="T2226" s="11">
        <f t="shared" si="1297"/>
        <v>11489.981754551896</v>
      </c>
      <c r="U2226" s="40">
        <f t="shared" si="1302"/>
        <v>0.7</v>
      </c>
      <c r="V2226" s="11">
        <f t="shared" si="1331"/>
        <v>7.7608456155264509</v>
      </c>
      <c r="W2226" s="11">
        <f t="shared" si="1330"/>
        <v>42672987.677559711</v>
      </c>
      <c r="X2226" s="11">
        <f t="shared" si="1330"/>
        <v>426729.87677559711</v>
      </c>
      <c r="Y2226" s="11">
        <f t="shared" si="1330"/>
        <v>558373.74035626999</v>
      </c>
      <c r="Z2226" s="11">
        <f t="shared" si="1330"/>
        <v>1.3084946021951493</v>
      </c>
      <c r="AA2226" s="11">
        <f t="shared" si="1330"/>
        <v>60.942021441373832</v>
      </c>
      <c r="AB2226" s="11">
        <f t="shared" si="1330"/>
        <v>7349.2385965949361</v>
      </c>
      <c r="AC2226" s="11">
        <f t="shared" si="1330"/>
        <v>5749.2385965949361</v>
      </c>
      <c r="AD2226" s="11">
        <f t="shared" si="1330"/>
        <v>27310774.782618031</v>
      </c>
      <c r="AE2226" s="11">
        <f t="shared" si="1330"/>
        <v>364143.66376824043</v>
      </c>
      <c r="AF2226" s="11">
        <f t="shared" si="1330"/>
        <v>458642.77544139663</v>
      </c>
      <c r="AG2226" s="11">
        <f t="shared" si="1330"/>
        <v>1.2595105203678629</v>
      </c>
      <c r="AH2226" s="11">
        <f t="shared" si="1330"/>
        <v>48.753673089716244</v>
      </c>
      <c r="AI2226" s="11">
        <f t="shared" si="1330"/>
        <v>0</v>
      </c>
      <c r="AJ2226" s="11">
        <f t="shared" si="1330"/>
        <v>0</v>
      </c>
      <c r="AK2226" s="11">
        <f t="shared" si="1330"/>
        <v>0</v>
      </c>
      <c r="AL2226" s="11">
        <f t="shared" si="1330"/>
        <v>0</v>
      </c>
      <c r="AM2226" s="11">
        <f t="shared" si="1335"/>
        <v>0</v>
      </c>
      <c r="AN2226" s="11">
        <f t="shared" si="1335"/>
        <v>0</v>
      </c>
      <c r="AO2226" s="11">
        <f t="shared" si="1335"/>
        <v>0</v>
      </c>
      <c r="AP2226" s="11">
        <f t="shared" si="1335"/>
        <v>0</v>
      </c>
      <c r="AQ2226" s="11">
        <f t="shared" si="1335"/>
        <v>0</v>
      </c>
      <c r="AR2226" s="11">
        <f t="shared" si="1329"/>
        <v>0</v>
      </c>
      <c r="AS2226" s="11">
        <f t="shared" si="1329"/>
        <v>0</v>
      </c>
      <c r="AT2226" s="11">
        <f t="shared" si="1329"/>
        <v>0</v>
      </c>
      <c r="AU2226" s="11">
        <f t="shared" si="1329"/>
        <v>0</v>
      </c>
      <c r="AV2226" s="11">
        <f t="shared" si="1329"/>
        <v>61174172.176100627</v>
      </c>
      <c r="AW2226" s="11">
        <f t="shared" si="1329"/>
        <v>0</v>
      </c>
      <c r="AX2226" s="11">
        <f t="shared" si="1329"/>
        <v>0</v>
      </c>
      <c r="AY2226" s="11">
        <f t="shared" si="1329"/>
        <v>46565.09649148734</v>
      </c>
      <c r="AZ2226" s="11">
        <f t="shared" si="1329"/>
        <v>1</v>
      </c>
      <c r="BA2226" s="11">
        <f t="shared" si="1300"/>
        <v>1</v>
      </c>
      <c r="BB2226" s="11">
        <f t="shared" si="1300"/>
        <v>1</v>
      </c>
      <c r="BC2226" s="11">
        <f t="shared" si="1300"/>
        <v>1</v>
      </c>
      <c r="BD2226" s="11">
        <f t="shared" si="1299"/>
        <v>1</v>
      </c>
      <c r="BE2226" s="11">
        <f t="shared" si="1294"/>
        <v>1</v>
      </c>
      <c r="BF2226" s="15" t="str">
        <f t="shared" si="1303"/>
        <v>EN 10210</v>
      </c>
      <c r="BG2226" s="42">
        <v>79.881600000000006</v>
      </c>
      <c r="BH2226" s="17">
        <f t="shared" si="1304"/>
        <v>200</v>
      </c>
      <c r="BI2226" s="17">
        <f t="shared" si="1305"/>
        <v>150</v>
      </c>
      <c r="BK2226" s="17">
        <f t="shared" si="1306"/>
        <v>16</v>
      </c>
      <c r="BM2226" s="17">
        <f t="shared" si="1291"/>
        <v>32</v>
      </c>
      <c r="BX2226" s="18">
        <f t="shared" si="1307"/>
        <v>11489.981754551896</v>
      </c>
      <c r="BY2226" s="42">
        <v>0.7</v>
      </c>
      <c r="BZ2226" s="43">
        <f t="shared" si="1308"/>
        <v>7.7608456155264509</v>
      </c>
      <c r="CA2226" s="18">
        <f t="shared" si="1309"/>
        <v>42672987.677559711</v>
      </c>
      <c r="CB2226" s="18">
        <f t="shared" si="1310"/>
        <v>426729.87677559711</v>
      </c>
      <c r="CC2226" s="18">
        <f t="shared" si="1311"/>
        <v>558373.74035626999</v>
      </c>
      <c r="CD2226" s="25">
        <f t="shared" si="1312"/>
        <v>1.3084946021951493</v>
      </c>
      <c r="CE2226" s="26">
        <f t="shared" si="1313"/>
        <v>60.942021441373832</v>
      </c>
      <c r="CF2226" s="18">
        <f t="shared" si="1314"/>
        <v>7349.2385965949361</v>
      </c>
      <c r="CG2226" s="18">
        <f t="shared" si="1315"/>
        <v>5749.2385965949361</v>
      </c>
      <c r="CH2226" s="18">
        <f t="shared" si="1316"/>
        <v>27310774.782618031</v>
      </c>
      <c r="CI2226" s="18">
        <f t="shared" si="1317"/>
        <v>364143.66376824043</v>
      </c>
      <c r="CJ2226" s="18">
        <f t="shared" si="1318"/>
        <v>458642.77544139663</v>
      </c>
      <c r="CK2226" s="25">
        <f t="shared" si="1319"/>
        <v>1.2595105203678629</v>
      </c>
      <c r="CL2226" s="26">
        <f t="shared" si="1320"/>
        <v>48.753673089716244</v>
      </c>
      <c r="CZ2226" s="18">
        <f t="shared" si="1321"/>
        <v>61174172.176100627</v>
      </c>
      <c r="DC2226" s="18">
        <f t="shared" si="1322"/>
        <v>46565.09649148734</v>
      </c>
      <c r="DD2226" s="17">
        <f t="shared" si="1323"/>
        <v>1</v>
      </c>
      <c r="DE2226" s="17">
        <f t="shared" si="1324"/>
        <v>1</v>
      </c>
      <c r="DF2226" s="17">
        <f t="shared" si="1325"/>
        <v>1</v>
      </c>
      <c r="DG2226" s="17">
        <f t="shared" si="1326"/>
        <v>1</v>
      </c>
      <c r="DH2226" s="17">
        <f t="shared" si="1327"/>
        <v>1</v>
      </c>
      <c r="DI2226" s="17">
        <f t="shared" si="1328"/>
        <v>1</v>
      </c>
      <c r="DJ2226" s="20" t="s">
        <v>1879</v>
      </c>
    </row>
    <row r="2227" spans="1:114" x14ac:dyDescent="0.2">
      <c r="A2227" s="15" t="s">
        <v>105</v>
      </c>
      <c r="B2227" s="10" t="s">
        <v>2322</v>
      </c>
      <c r="C2227" s="11">
        <f t="shared" si="1301"/>
        <v>32.383133999999984</v>
      </c>
      <c r="D2227" s="11">
        <f t="shared" si="1333"/>
        <v>220</v>
      </c>
      <c r="E2227" s="11">
        <f t="shared" si="1333"/>
        <v>120</v>
      </c>
      <c r="F2227" s="11">
        <f t="shared" si="1333"/>
        <v>0</v>
      </c>
      <c r="G2227" s="11">
        <f t="shared" si="1333"/>
        <v>6.3</v>
      </c>
      <c r="H2227" s="11">
        <f t="shared" si="1333"/>
        <v>0</v>
      </c>
      <c r="I2227" s="11">
        <f t="shared" si="1333"/>
        <v>9.4499999999999993</v>
      </c>
      <c r="J2227" s="11">
        <f t="shared" si="1333"/>
        <v>0</v>
      </c>
      <c r="K2227" s="11">
        <f t="shared" si="1332"/>
        <v>0</v>
      </c>
      <c r="L2227" s="11">
        <f t="shared" si="1332"/>
        <v>0</v>
      </c>
      <c r="M2227" s="11">
        <f t="shared" si="1332"/>
        <v>0</v>
      </c>
      <c r="N2227" s="11">
        <f t="shared" si="1332"/>
        <v>0</v>
      </c>
      <c r="O2227" s="11">
        <f t="shared" si="1332"/>
        <v>0</v>
      </c>
      <c r="P2227" s="11">
        <f t="shared" si="1332"/>
        <v>0</v>
      </c>
      <c r="Q2227" s="11">
        <f t="shared" si="1332"/>
        <v>0</v>
      </c>
      <c r="R2227" s="11">
        <f t="shared" si="1334"/>
        <v>0</v>
      </c>
      <c r="S2227" s="11">
        <f t="shared" si="1334"/>
        <v>0</v>
      </c>
      <c r="T2227" s="11">
        <f t="shared" si="1297"/>
        <v>4144.8215152101393</v>
      </c>
      <c r="U2227" s="40">
        <f t="shared" si="1302"/>
        <v>0.68</v>
      </c>
      <c r="V2227" s="11">
        <f t="shared" si="1331"/>
        <v>20.899380951332542</v>
      </c>
      <c r="W2227" s="11">
        <f t="shared" si="1330"/>
        <v>25009847.658712726</v>
      </c>
      <c r="X2227" s="11">
        <f t="shared" si="1330"/>
        <v>227362.25144284297</v>
      </c>
      <c r="Y2227" s="11">
        <f t="shared" si="1330"/>
        <v>282167.18278270902</v>
      </c>
      <c r="Z2227" s="11">
        <f t="shared" si="1330"/>
        <v>1.2410467480510659</v>
      </c>
      <c r="AA2227" s="11">
        <f t="shared" si="1330"/>
        <v>77.678817613550649</v>
      </c>
      <c r="AB2227" s="11">
        <f t="shared" si="1330"/>
        <v>2873.8592496839156</v>
      </c>
      <c r="AC2227" s="11">
        <f t="shared" si="1330"/>
        <v>1613.8592496839156</v>
      </c>
      <c r="AD2227" s="11">
        <f t="shared" si="1330"/>
        <v>9791917.3046516161</v>
      </c>
      <c r="AE2227" s="11">
        <f t="shared" si="1330"/>
        <v>163198.6217441936</v>
      </c>
      <c r="AF2227" s="11">
        <f t="shared" si="1330"/>
        <v>185850.22029851328</v>
      </c>
      <c r="AG2227" s="11">
        <f t="shared" si="1330"/>
        <v>1.1387977319430125</v>
      </c>
      <c r="AH2227" s="11">
        <f t="shared" si="1330"/>
        <v>48.605000475801276</v>
      </c>
      <c r="AI2227" s="11">
        <f t="shared" si="1330"/>
        <v>0</v>
      </c>
      <c r="AJ2227" s="11">
        <f t="shared" si="1330"/>
        <v>0</v>
      </c>
      <c r="AK2227" s="11">
        <f t="shared" si="1330"/>
        <v>0</v>
      </c>
      <c r="AL2227" s="11">
        <f t="shared" si="1330"/>
        <v>0</v>
      </c>
      <c r="AM2227" s="11">
        <f t="shared" si="1335"/>
        <v>0</v>
      </c>
      <c r="AN2227" s="11">
        <f t="shared" si="1335"/>
        <v>0</v>
      </c>
      <c r="AO2227" s="11">
        <f t="shared" si="1335"/>
        <v>0</v>
      </c>
      <c r="AP2227" s="11">
        <f t="shared" si="1335"/>
        <v>0</v>
      </c>
      <c r="AQ2227" s="11">
        <f t="shared" si="1335"/>
        <v>0</v>
      </c>
      <c r="AR2227" s="11">
        <f t="shared" si="1329"/>
        <v>0</v>
      </c>
      <c r="AS2227" s="11">
        <f t="shared" si="1329"/>
        <v>0</v>
      </c>
      <c r="AT2227" s="11">
        <f t="shared" si="1329"/>
        <v>0</v>
      </c>
      <c r="AU2227" s="11">
        <f t="shared" si="1329"/>
        <v>0</v>
      </c>
      <c r="AV2227" s="11">
        <f t="shared" si="1329"/>
        <v>22720707.133887779</v>
      </c>
      <c r="AW2227" s="11">
        <f t="shared" si="1329"/>
        <v>0</v>
      </c>
      <c r="AX2227" s="11">
        <f t="shared" si="1329"/>
        <v>0</v>
      </c>
      <c r="AY2227" s="11">
        <f t="shared" si="1329"/>
        <v>48322.818499367837</v>
      </c>
      <c r="AZ2227" s="11">
        <f t="shared" si="1329"/>
        <v>1</v>
      </c>
      <c r="BA2227" s="11">
        <f t="shared" si="1300"/>
        <v>1</v>
      </c>
      <c r="BB2227" s="11">
        <f t="shared" si="1300"/>
        <v>1</v>
      </c>
      <c r="BC2227" s="11">
        <f t="shared" si="1300"/>
        <v>1</v>
      </c>
      <c r="BD2227" s="11">
        <f t="shared" si="1299"/>
        <v>2</v>
      </c>
      <c r="BE2227" s="11">
        <f t="shared" si="1294"/>
        <v>4</v>
      </c>
      <c r="BF2227" s="15" t="str">
        <f t="shared" si="1303"/>
        <v>EN 10210</v>
      </c>
      <c r="BG2227" s="42">
        <v>32.383133999999984</v>
      </c>
      <c r="BH2227" s="17">
        <f t="shared" si="1304"/>
        <v>220</v>
      </c>
      <c r="BI2227" s="17">
        <f t="shared" si="1305"/>
        <v>120</v>
      </c>
      <c r="BK2227" s="17">
        <f t="shared" si="1306"/>
        <v>6.3</v>
      </c>
      <c r="BM2227" s="17">
        <f t="shared" si="1291"/>
        <v>9.4499999999999993</v>
      </c>
      <c r="BX2227" s="18">
        <f t="shared" si="1307"/>
        <v>4144.8215152101393</v>
      </c>
      <c r="BY2227" s="42">
        <v>0.68</v>
      </c>
      <c r="BZ2227" s="43">
        <f t="shared" si="1308"/>
        <v>20.899380951332542</v>
      </c>
      <c r="CA2227" s="18">
        <f t="shared" si="1309"/>
        <v>25009847.658712726</v>
      </c>
      <c r="CB2227" s="18">
        <f t="shared" si="1310"/>
        <v>227362.25144284297</v>
      </c>
      <c r="CC2227" s="18">
        <f t="shared" si="1311"/>
        <v>282167.18278270902</v>
      </c>
      <c r="CD2227" s="25">
        <f t="shared" si="1312"/>
        <v>1.2410467480510659</v>
      </c>
      <c r="CE2227" s="26">
        <f t="shared" si="1313"/>
        <v>77.678817613550649</v>
      </c>
      <c r="CF2227" s="18">
        <f t="shared" si="1314"/>
        <v>2873.8592496839156</v>
      </c>
      <c r="CG2227" s="18">
        <f t="shared" si="1315"/>
        <v>1613.8592496839156</v>
      </c>
      <c r="CH2227" s="18">
        <f t="shared" si="1316"/>
        <v>9791917.3046516161</v>
      </c>
      <c r="CI2227" s="18">
        <f t="shared" si="1317"/>
        <v>163198.6217441936</v>
      </c>
      <c r="CJ2227" s="18">
        <f t="shared" si="1318"/>
        <v>185850.22029851328</v>
      </c>
      <c r="CK2227" s="25">
        <f t="shared" si="1319"/>
        <v>1.1387977319430125</v>
      </c>
      <c r="CL2227" s="26">
        <f t="shared" si="1320"/>
        <v>48.605000475801276</v>
      </c>
      <c r="CZ2227" s="18">
        <f t="shared" si="1321"/>
        <v>22720707.133887779</v>
      </c>
      <c r="DC2227" s="18">
        <f t="shared" si="1322"/>
        <v>48322.818499367837</v>
      </c>
      <c r="DD2227" s="17">
        <f t="shared" si="1323"/>
        <v>1</v>
      </c>
      <c r="DE2227" s="17">
        <f t="shared" si="1324"/>
        <v>1</v>
      </c>
      <c r="DF2227" s="17">
        <f t="shared" si="1325"/>
        <v>1</v>
      </c>
      <c r="DG2227" s="17">
        <f t="shared" si="1326"/>
        <v>1</v>
      </c>
      <c r="DH2227" s="17">
        <f t="shared" si="1327"/>
        <v>2</v>
      </c>
      <c r="DI2227" s="17">
        <f t="shared" si="1328"/>
        <v>4</v>
      </c>
      <c r="DJ2227" s="20" t="s">
        <v>1879</v>
      </c>
    </row>
    <row r="2228" spans="1:114" x14ac:dyDescent="0.2">
      <c r="A2228" s="15" t="s">
        <v>105</v>
      </c>
      <c r="B2228" s="10" t="s">
        <v>2323</v>
      </c>
      <c r="C2228" s="11">
        <f t="shared" si="1301"/>
        <v>36.316926000000009</v>
      </c>
      <c r="D2228" s="11">
        <f t="shared" si="1333"/>
        <v>220</v>
      </c>
      <c r="E2228" s="11">
        <f t="shared" si="1333"/>
        <v>120</v>
      </c>
      <c r="F2228" s="11">
        <f t="shared" si="1333"/>
        <v>0</v>
      </c>
      <c r="G2228" s="11">
        <f t="shared" si="1333"/>
        <v>7.1</v>
      </c>
      <c r="H2228" s="11">
        <f t="shared" si="1333"/>
        <v>0</v>
      </c>
      <c r="I2228" s="11">
        <f t="shared" si="1333"/>
        <v>10.649999999999999</v>
      </c>
      <c r="J2228" s="11">
        <f t="shared" si="1333"/>
        <v>0</v>
      </c>
      <c r="K2228" s="11">
        <f t="shared" si="1332"/>
        <v>0</v>
      </c>
      <c r="L2228" s="11">
        <f t="shared" si="1332"/>
        <v>0</v>
      </c>
      <c r="M2228" s="11">
        <f t="shared" si="1332"/>
        <v>0</v>
      </c>
      <c r="N2228" s="11">
        <f t="shared" si="1332"/>
        <v>0</v>
      </c>
      <c r="O2228" s="11">
        <f t="shared" si="1332"/>
        <v>0</v>
      </c>
      <c r="P2228" s="11">
        <f t="shared" si="1332"/>
        <v>0</v>
      </c>
      <c r="Q2228" s="11">
        <f t="shared" si="1332"/>
        <v>0</v>
      </c>
      <c r="R2228" s="11">
        <f t="shared" si="1334"/>
        <v>0</v>
      </c>
      <c r="S2228" s="11">
        <f t="shared" si="1334"/>
        <v>0</v>
      </c>
      <c r="T2228" s="11">
        <f t="shared" si="1297"/>
        <v>4651.2303497541725</v>
      </c>
      <c r="U2228" s="40">
        <f t="shared" si="1302"/>
        <v>0.68</v>
      </c>
      <c r="V2228" s="11">
        <f t="shared" si="1331"/>
        <v>18.623933305353138</v>
      </c>
      <c r="W2228" s="11">
        <f t="shared" si="1330"/>
        <v>27570966.589251693</v>
      </c>
      <c r="X2228" s="11">
        <f t="shared" si="1330"/>
        <v>250645.15081137902</v>
      </c>
      <c r="Y2228" s="11">
        <f t="shared" si="1330"/>
        <v>312855.79817795998</v>
      </c>
      <c r="Z2228" s="11">
        <f t="shared" ref="Z2228:AL2247" si="1336">IF($A2228="x",CD2228,"")</f>
        <v>1.2482020783773196</v>
      </c>
      <c r="AA2228" s="11">
        <f t="shared" si="1336"/>
        <v>76.991374296662713</v>
      </c>
      <c r="AB2228" s="11">
        <f t="shared" si="1336"/>
        <v>3253.3707426698461</v>
      </c>
      <c r="AC2228" s="11">
        <f t="shared" si="1336"/>
        <v>1833.3707426698456</v>
      </c>
      <c r="AD2228" s="11">
        <f t="shared" si="1336"/>
        <v>10766171.028130315</v>
      </c>
      <c r="AE2228" s="11">
        <f t="shared" si="1336"/>
        <v>179436.18380217193</v>
      </c>
      <c r="AF2228" s="11">
        <f t="shared" si="1336"/>
        <v>205851.26104446765</v>
      </c>
      <c r="AG2228" s="11">
        <f t="shared" si="1336"/>
        <v>1.1472115416331987</v>
      </c>
      <c r="AH2228" s="11">
        <f t="shared" si="1336"/>
        <v>48.11125803461892</v>
      </c>
      <c r="AI2228" s="11">
        <f t="shared" si="1336"/>
        <v>0</v>
      </c>
      <c r="AJ2228" s="11">
        <f t="shared" si="1336"/>
        <v>0</v>
      </c>
      <c r="AK2228" s="11">
        <f t="shared" si="1336"/>
        <v>0</v>
      </c>
      <c r="AL2228" s="11">
        <f t="shared" si="1336"/>
        <v>0</v>
      </c>
      <c r="AM2228" s="11">
        <f t="shared" si="1335"/>
        <v>0</v>
      </c>
      <c r="AN2228" s="11">
        <f t="shared" si="1335"/>
        <v>0</v>
      </c>
      <c r="AO2228" s="11">
        <f t="shared" si="1335"/>
        <v>0</v>
      </c>
      <c r="AP2228" s="11">
        <f t="shared" si="1335"/>
        <v>0</v>
      </c>
      <c r="AQ2228" s="11">
        <f t="shared" si="1335"/>
        <v>0</v>
      </c>
      <c r="AR2228" s="11">
        <f t="shared" si="1329"/>
        <v>0</v>
      </c>
      <c r="AS2228" s="11">
        <f t="shared" si="1329"/>
        <v>0</v>
      </c>
      <c r="AT2228" s="11">
        <f t="shared" si="1329"/>
        <v>0</v>
      </c>
      <c r="AU2228" s="11">
        <f t="shared" si="1329"/>
        <v>0</v>
      </c>
      <c r="AV2228" s="11">
        <f t="shared" si="1329"/>
        <v>25181202.826184839</v>
      </c>
      <c r="AW2228" s="11">
        <f t="shared" si="1329"/>
        <v>0</v>
      </c>
      <c r="AX2228" s="11">
        <f t="shared" si="1329"/>
        <v>0</v>
      </c>
      <c r="AY2228" s="11">
        <f t="shared" si="1329"/>
        <v>47726.641485339685</v>
      </c>
      <c r="AZ2228" s="11">
        <f t="shared" si="1329"/>
        <v>1</v>
      </c>
      <c r="BA2228" s="11">
        <f t="shared" si="1300"/>
        <v>1</v>
      </c>
      <c r="BB2228" s="11">
        <f t="shared" si="1300"/>
        <v>1</v>
      </c>
      <c r="BC2228" s="11">
        <f t="shared" si="1300"/>
        <v>1</v>
      </c>
      <c r="BD2228" s="11">
        <f t="shared" si="1299"/>
        <v>1</v>
      </c>
      <c r="BE2228" s="11">
        <f t="shared" si="1294"/>
        <v>2</v>
      </c>
      <c r="BF2228" s="15" t="str">
        <f t="shared" si="1303"/>
        <v>EN 10210</v>
      </c>
      <c r="BG2228" s="42">
        <v>36.316926000000009</v>
      </c>
      <c r="BH2228" s="17">
        <f t="shared" si="1304"/>
        <v>220</v>
      </c>
      <c r="BI2228" s="17">
        <f t="shared" si="1305"/>
        <v>120</v>
      </c>
      <c r="BK2228" s="17">
        <f t="shared" si="1306"/>
        <v>7.1</v>
      </c>
      <c r="BM2228" s="17">
        <f t="shared" si="1291"/>
        <v>10.649999999999999</v>
      </c>
      <c r="BX2228" s="18">
        <f t="shared" si="1307"/>
        <v>4651.2303497541725</v>
      </c>
      <c r="BY2228" s="42">
        <v>0.68</v>
      </c>
      <c r="BZ2228" s="43">
        <f t="shared" si="1308"/>
        <v>18.623933305353138</v>
      </c>
      <c r="CA2228" s="18">
        <f t="shared" si="1309"/>
        <v>27570966.589251693</v>
      </c>
      <c r="CB2228" s="18">
        <f t="shared" si="1310"/>
        <v>250645.15081137902</v>
      </c>
      <c r="CC2228" s="18">
        <f t="shared" si="1311"/>
        <v>312855.79817795998</v>
      </c>
      <c r="CD2228" s="25">
        <f t="shared" si="1312"/>
        <v>1.2482020783773196</v>
      </c>
      <c r="CE2228" s="26">
        <f t="shared" si="1313"/>
        <v>76.991374296662713</v>
      </c>
      <c r="CF2228" s="18">
        <f t="shared" si="1314"/>
        <v>3253.3707426698461</v>
      </c>
      <c r="CG2228" s="18">
        <f t="shared" si="1315"/>
        <v>1833.3707426698456</v>
      </c>
      <c r="CH2228" s="18">
        <f t="shared" si="1316"/>
        <v>10766171.028130315</v>
      </c>
      <c r="CI2228" s="18">
        <f t="shared" si="1317"/>
        <v>179436.18380217193</v>
      </c>
      <c r="CJ2228" s="18">
        <f t="shared" si="1318"/>
        <v>205851.26104446765</v>
      </c>
      <c r="CK2228" s="25">
        <f t="shared" si="1319"/>
        <v>1.1472115416331987</v>
      </c>
      <c r="CL2228" s="26">
        <f t="shared" si="1320"/>
        <v>48.11125803461892</v>
      </c>
      <c r="CZ2228" s="18">
        <f t="shared" si="1321"/>
        <v>25181202.826184839</v>
      </c>
      <c r="DC2228" s="18">
        <f t="shared" si="1322"/>
        <v>47726.641485339685</v>
      </c>
      <c r="DD2228" s="17">
        <f t="shared" si="1323"/>
        <v>1</v>
      </c>
      <c r="DE2228" s="17">
        <f t="shared" si="1324"/>
        <v>1</v>
      </c>
      <c r="DF2228" s="17">
        <f t="shared" si="1325"/>
        <v>1</v>
      </c>
      <c r="DG2228" s="17">
        <f t="shared" si="1326"/>
        <v>1</v>
      </c>
      <c r="DH2228" s="17">
        <f t="shared" si="1327"/>
        <v>1</v>
      </c>
      <c r="DI2228" s="17">
        <f t="shared" si="1328"/>
        <v>2</v>
      </c>
      <c r="DJ2228" s="20" t="s">
        <v>1879</v>
      </c>
    </row>
    <row r="2229" spans="1:114" x14ac:dyDescent="0.2">
      <c r="A2229" s="15" t="s">
        <v>105</v>
      </c>
      <c r="B2229" s="10" t="s">
        <v>2324</v>
      </c>
      <c r="C2229" s="11">
        <f t="shared" si="1301"/>
        <v>40.694400000000002</v>
      </c>
      <c r="D2229" s="11">
        <f t="shared" si="1333"/>
        <v>220</v>
      </c>
      <c r="E2229" s="11">
        <f t="shared" si="1333"/>
        <v>120</v>
      </c>
      <c r="F2229" s="11">
        <f t="shared" si="1333"/>
        <v>0</v>
      </c>
      <c r="G2229" s="11">
        <f t="shared" si="1333"/>
        <v>8</v>
      </c>
      <c r="H2229" s="11">
        <f t="shared" si="1333"/>
        <v>0</v>
      </c>
      <c r="I2229" s="11">
        <f t="shared" si="1333"/>
        <v>12</v>
      </c>
      <c r="J2229" s="11">
        <f t="shared" si="1333"/>
        <v>0</v>
      </c>
      <c r="K2229" s="11">
        <f t="shared" si="1332"/>
        <v>0</v>
      </c>
      <c r="L2229" s="11">
        <f t="shared" si="1332"/>
        <v>0</v>
      </c>
      <c r="M2229" s="11">
        <f t="shared" si="1332"/>
        <v>0</v>
      </c>
      <c r="N2229" s="11">
        <f t="shared" si="1332"/>
        <v>0</v>
      </c>
      <c r="O2229" s="11">
        <f t="shared" si="1332"/>
        <v>0</v>
      </c>
      <c r="P2229" s="11">
        <f t="shared" si="1332"/>
        <v>0</v>
      </c>
      <c r="Q2229" s="11">
        <f t="shared" si="1332"/>
        <v>0</v>
      </c>
      <c r="R2229" s="11">
        <f t="shared" si="1334"/>
        <v>0</v>
      </c>
      <c r="S2229" s="11">
        <f t="shared" si="1334"/>
        <v>0</v>
      </c>
      <c r="T2229" s="11">
        <f t="shared" si="1297"/>
        <v>5215.5751316061705</v>
      </c>
      <c r="U2229" s="40">
        <f t="shared" si="1302"/>
        <v>0.68</v>
      </c>
      <c r="V2229" s="11">
        <f t="shared" si="1331"/>
        <v>16.608753902655327</v>
      </c>
      <c r="W2229" s="11">
        <f t="shared" si="1331"/>
        <v>30293970.882977847</v>
      </c>
      <c r="X2229" s="11">
        <f t="shared" si="1331"/>
        <v>275399.7352997986</v>
      </c>
      <c r="Y2229" s="11">
        <f t="shared" si="1331"/>
        <v>346024.96140537551</v>
      </c>
      <c r="Z2229" s="11">
        <f t="shared" si="1336"/>
        <v>1.2564462381515897</v>
      </c>
      <c r="AA2229" s="11">
        <f t="shared" si="1336"/>
        <v>76.21263878285508</v>
      </c>
      <c r="AB2229" s="11">
        <f t="shared" si="1336"/>
        <v>3684.2477193189875</v>
      </c>
      <c r="AC2229" s="11">
        <f t="shared" si="1336"/>
        <v>2084.2477193189875</v>
      </c>
      <c r="AD2229" s="11">
        <f t="shared" si="1336"/>
        <v>11794894.040737761</v>
      </c>
      <c r="AE2229" s="11">
        <f t="shared" si="1336"/>
        <v>196581.56734562936</v>
      </c>
      <c r="AF2229" s="11">
        <f t="shared" si="1336"/>
        <v>227412.57543942615</v>
      </c>
      <c r="AG2229" s="11">
        <f t="shared" si="1336"/>
        <v>1.1568357018925877</v>
      </c>
      <c r="AH2229" s="11">
        <f t="shared" si="1336"/>
        <v>47.554970754898612</v>
      </c>
      <c r="AI2229" s="11">
        <f t="shared" si="1336"/>
        <v>0</v>
      </c>
      <c r="AJ2229" s="11">
        <f t="shared" si="1336"/>
        <v>0</v>
      </c>
      <c r="AK2229" s="11">
        <f t="shared" si="1336"/>
        <v>0</v>
      </c>
      <c r="AL2229" s="11">
        <f t="shared" si="1336"/>
        <v>0</v>
      </c>
      <c r="AM2229" s="11">
        <f t="shared" si="1335"/>
        <v>0</v>
      </c>
      <c r="AN2229" s="11">
        <f t="shared" si="1335"/>
        <v>0</v>
      </c>
      <c r="AO2229" s="11">
        <f t="shared" si="1335"/>
        <v>0</v>
      </c>
      <c r="AP2229" s="11">
        <f t="shared" si="1335"/>
        <v>0</v>
      </c>
      <c r="AQ2229" s="11">
        <f t="shared" si="1335"/>
        <v>0</v>
      </c>
      <c r="AR2229" s="11">
        <f t="shared" si="1329"/>
        <v>0</v>
      </c>
      <c r="AS2229" s="11">
        <f t="shared" si="1329"/>
        <v>0</v>
      </c>
      <c r="AT2229" s="11">
        <f t="shared" si="1329"/>
        <v>0</v>
      </c>
      <c r="AU2229" s="11">
        <f t="shared" si="1329"/>
        <v>0</v>
      </c>
      <c r="AV2229" s="11">
        <f t="shared" si="1329"/>
        <v>27840865.975308642</v>
      </c>
      <c r="AW2229" s="11">
        <f t="shared" si="1329"/>
        <v>0</v>
      </c>
      <c r="AX2229" s="11">
        <f t="shared" si="1329"/>
        <v>0</v>
      </c>
      <c r="AY2229" s="11">
        <f t="shared" si="1329"/>
        <v>47048.495438637976</v>
      </c>
      <c r="AZ2229" s="11">
        <f t="shared" si="1329"/>
        <v>1</v>
      </c>
      <c r="BA2229" s="11">
        <f t="shared" si="1300"/>
        <v>1</v>
      </c>
      <c r="BB2229" s="11">
        <f t="shared" si="1300"/>
        <v>1</v>
      </c>
      <c r="BC2229" s="11">
        <f t="shared" si="1300"/>
        <v>1</v>
      </c>
      <c r="BD2229" s="11">
        <f t="shared" si="1299"/>
        <v>1</v>
      </c>
      <c r="BE2229" s="11">
        <f t="shared" si="1294"/>
        <v>1</v>
      </c>
      <c r="BF2229" s="15" t="str">
        <f t="shared" si="1303"/>
        <v>EN 10210</v>
      </c>
      <c r="BG2229" s="42">
        <v>40.694400000000002</v>
      </c>
      <c r="BH2229" s="17">
        <f t="shared" si="1304"/>
        <v>220</v>
      </c>
      <c r="BI2229" s="17">
        <f t="shared" si="1305"/>
        <v>120</v>
      </c>
      <c r="BK2229" s="17">
        <f t="shared" si="1306"/>
        <v>8</v>
      </c>
      <c r="BM2229" s="17">
        <f t="shared" si="1291"/>
        <v>12</v>
      </c>
      <c r="BX2229" s="18">
        <f t="shared" si="1307"/>
        <v>5215.5751316061705</v>
      </c>
      <c r="BY2229" s="42">
        <v>0.68</v>
      </c>
      <c r="BZ2229" s="43">
        <f t="shared" si="1308"/>
        <v>16.608753902655327</v>
      </c>
      <c r="CA2229" s="18">
        <f t="shared" si="1309"/>
        <v>30293970.882977847</v>
      </c>
      <c r="CB2229" s="18">
        <f t="shared" si="1310"/>
        <v>275399.7352997986</v>
      </c>
      <c r="CC2229" s="18">
        <f t="shared" si="1311"/>
        <v>346024.96140537551</v>
      </c>
      <c r="CD2229" s="25">
        <f t="shared" si="1312"/>
        <v>1.2564462381515897</v>
      </c>
      <c r="CE2229" s="26">
        <f t="shared" si="1313"/>
        <v>76.21263878285508</v>
      </c>
      <c r="CF2229" s="18">
        <f t="shared" si="1314"/>
        <v>3684.2477193189875</v>
      </c>
      <c r="CG2229" s="18">
        <f t="shared" si="1315"/>
        <v>2084.2477193189875</v>
      </c>
      <c r="CH2229" s="18">
        <f t="shared" si="1316"/>
        <v>11794894.040737761</v>
      </c>
      <c r="CI2229" s="18">
        <f t="shared" si="1317"/>
        <v>196581.56734562936</v>
      </c>
      <c r="CJ2229" s="18">
        <f t="shared" si="1318"/>
        <v>227412.57543942615</v>
      </c>
      <c r="CK2229" s="25">
        <f t="shared" si="1319"/>
        <v>1.1568357018925877</v>
      </c>
      <c r="CL2229" s="26">
        <f t="shared" si="1320"/>
        <v>47.554970754898612</v>
      </c>
      <c r="CZ2229" s="18">
        <f t="shared" si="1321"/>
        <v>27840865.975308642</v>
      </c>
      <c r="DC2229" s="18">
        <f t="shared" si="1322"/>
        <v>47048.495438637976</v>
      </c>
      <c r="DD2229" s="17">
        <f t="shared" si="1323"/>
        <v>1</v>
      </c>
      <c r="DE2229" s="17">
        <f t="shared" si="1324"/>
        <v>1</v>
      </c>
      <c r="DF2229" s="17">
        <f t="shared" si="1325"/>
        <v>1</v>
      </c>
      <c r="DG2229" s="17">
        <f t="shared" si="1326"/>
        <v>1</v>
      </c>
      <c r="DH2229" s="17">
        <f t="shared" si="1327"/>
        <v>1</v>
      </c>
      <c r="DI2229" s="17">
        <f t="shared" si="1328"/>
        <v>1</v>
      </c>
      <c r="DJ2229" s="20" t="s">
        <v>1879</v>
      </c>
    </row>
    <row r="2230" spans="1:114" x14ac:dyDescent="0.2">
      <c r="A2230" s="15" t="s">
        <v>105</v>
      </c>
      <c r="B2230" s="10" t="s">
        <v>2325</v>
      </c>
      <c r="C2230" s="11">
        <f t="shared" si="1301"/>
        <v>44.542783999999983</v>
      </c>
      <c r="D2230" s="11">
        <f t="shared" si="1333"/>
        <v>220</v>
      </c>
      <c r="E2230" s="11">
        <f t="shared" si="1333"/>
        <v>120</v>
      </c>
      <c r="F2230" s="11">
        <f t="shared" si="1333"/>
        <v>0</v>
      </c>
      <c r="G2230" s="11">
        <f t="shared" si="1333"/>
        <v>8.8000000000000007</v>
      </c>
      <c r="H2230" s="11">
        <f t="shared" si="1333"/>
        <v>0</v>
      </c>
      <c r="I2230" s="11">
        <f t="shared" si="1333"/>
        <v>13.200000000000001</v>
      </c>
      <c r="J2230" s="11">
        <f t="shared" si="1333"/>
        <v>0</v>
      </c>
      <c r="K2230" s="11">
        <f t="shared" si="1332"/>
        <v>0</v>
      </c>
      <c r="L2230" s="11">
        <f t="shared" si="1332"/>
        <v>0</v>
      </c>
      <c r="M2230" s="11">
        <f t="shared" si="1332"/>
        <v>0</v>
      </c>
      <c r="N2230" s="11">
        <f t="shared" si="1332"/>
        <v>0</v>
      </c>
      <c r="O2230" s="11">
        <f t="shared" si="1332"/>
        <v>0</v>
      </c>
      <c r="P2230" s="11">
        <f t="shared" si="1332"/>
        <v>0</v>
      </c>
      <c r="Q2230" s="11">
        <f t="shared" si="1332"/>
        <v>0</v>
      </c>
      <c r="R2230" s="11">
        <f t="shared" si="1334"/>
        <v>0</v>
      </c>
      <c r="S2230" s="11">
        <f t="shared" si="1334"/>
        <v>0</v>
      </c>
      <c r="T2230" s="11">
        <f t="shared" si="1297"/>
        <v>5712.4459092434672</v>
      </c>
      <c r="U2230" s="40">
        <f t="shared" si="1302"/>
        <v>0.68</v>
      </c>
      <c r="V2230" s="11">
        <f t="shared" si="1331"/>
        <v>15.164117997421567</v>
      </c>
      <c r="W2230" s="11">
        <f t="shared" si="1331"/>
        <v>32575768.115814477</v>
      </c>
      <c r="X2230" s="11">
        <f t="shared" si="1331"/>
        <v>296143.34650740435</v>
      </c>
      <c r="Y2230" s="11">
        <f t="shared" si="1331"/>
        <v>374311.96648641909</v>
      </c>
      <c r="Z2230" s="11">
        <f t="shared" si="1336"/>
        <v>1.2639553476412826</v>
      </c>
      <c r="AA2230" s="11">
        <f t="shared" si="1336"/>
        <v>75.515531259782648</v>
      </c>
      <c r="AB2230" s="11">
        <f t="shared" si="1336"/>
        <v>4070.7397403759742</v>
      </c>
      <c r="AC2230" s="11">
        <f t="shared" si="1336"/>
        <v>2310.7397403759742</v>
      </c>
      <c r="AD2230" s="11">
        <f t="shared" si="1336"/>
        <v>12650905.618112512</v>
      </c>
      <c r="AE2230" s="11">
        <f t="shared" si="1336"/>
        <v>210848.42696854187</v>
      </c>
      <c r="AF2230" s="11">
        <f t="shared" si="1336"/>
        <v>245750.97946762037</v>
      </c>
      <c r="AG2230" s="11">
        <f t="shared" si="1336"/>
        <v>1.1655338529240529</v>
      </c>
      <c r="AH2230" s="11">
        <f t="shared" si="1336"/>
        <v>47.059765360020357</v>
      </c>
      <c r="AI2230" s="11">
        <f t="shared" si="1336"/>
        <v>0</v>
      </c>
      <c r="AJ2230" s="11">
        <f t="shared" si="1336"/>
        <v>0</v>
      </c>
      <c r="AK2230" s="11">
        <f t="shared" si="1336"/>
        <v>0</v>
      </c>
      <c r="AL2230" s="11">
        <f t="shared" si="1336"/>
        <v>0</v>
      </c>
      <c r="AM2230" s="11">
        <f t="shared" si="1335"/>
        <v>0</v>
      </c>
      <c r="AN2230" s="11">
        <f t="shared" si="1335"/>
        <v>0</v>
      </c>
      <c r="AO2230" s="11">
        <f t="shared" si="1335"/>
        <v>0</v>
      </c>
      <c r="AP2230" s="11">
        <f t="shared" si="1335"/>
        <v>0</v>
      </c>
      <c r="AQ2230" s="11">
        <f t="shared" si="1335"/>
        <v>0</v>
      </c>
      <c r="AR2230" s="11">
        <f t="shared" si="1329"/>
        <v>0</v>
      </c>
      <c r="AS2230" s="11">
        <f t="shared" si="1329"/>
        <v>0</v>
      </c>
      <c r="AT2230" s="11">
        <f t="shared" si="1329"/>
        <v>0</v>
      </c>
      <c r="AU2230" s="11">
        <f t="shared" si="1329"/>
        <v>0</v>
      </c>
      <c r="AV2230" s="11">
        <f t="shared" si="1329"/>
        <v>30110296.833397523</v>
      </c>
      <c r="AW2230" s="11">
        <f t="shared" si="1329"/>
        <v>0</v>
      </c>
      <c r="AX2230" s="11">
        <f t="shared" si="1329"/>
        <v>0</v>
      </c>
      <c r="AY2230" s="11">
        <f t="shared" si="1329"/>
        <v>46439.079480751949</v>
      </c>
      <c r="AZ2230" s="11">
        <f t="shared" si="1329"/>
        <v>1</v>
      </c>
      <c r="BA2230" s="11">
        <f t="shared" si="1300"/>
        <v>1</v>
      </c>
      <c r="BB2230" s="11">
        <f t="shared" si="1300"/>
        <v>1</v>
      </c>
      <c r="BC2230" s="11">
        <f t="shared" si="1300"/>
        <v>1</v>
      </c>
      <c r="BD2230" s="11">
        <f t="shared" si="1299"/>
        <v>1</v>
      </c>
      <c r="BE2230" s="11">
        <f t="shared" si="1294"/>
        <v>1</v>
      </c>
      <c r="BF2230" s="15" t="str">
        <f t="shared" si="1303"/>
        <v>EN 10210</v>
      </c>
      <c r="BG2230" s="42">
        <v>44.542783999999983</v>
      </c>
      <c r="BH2230" s="17">
        <f t="shared" si="1304"/>
        <v>220</v>
      </c>
      <c r="BI2230" s="17">
        <f t="shared" si="1305"/>
        <v>120</v>
      </c>
      <c r="BK2230" s="17">
        <f t="shared" si="1306"/>
        <v>8.8000000000000007</v>
      </c>
      <c r="BM2230" s="17">
        <f t="shared" si="1291"/>
        <v>13.200000000000001</v>
      </c>
      <c r="BX2230" s="18">
        <f t="shared" si="1307"/>
        <v>5712.4459092434672</v>
      </c>
      <c r="BY2230" s="42">
        <v>0.68</v>
      </c>
      <c r="BZ2230" s="43">
        <f t="shared" si="1308"/>
        <v>15.164117997421567</v>
      </c>
      <c r="CA2230" s="18">
        <f t="shared" si="1309"/>
        <v>32575768.115814477</v>
      </c>
      <c r="CB2230" s="18">
        <f t="shared" si="1310"/>
        <v>296143.34650740435</v>
      </c>
      <c r="CC2230" s="18">
        <f t="shared" si="1311"/>
        <v>374311.96648641909</v>
      </c>
      <c r="CD2230" s="25">
        <f t="shared" si="1312"/>
        <v>1.2639553476412826</v>
      </c>
      <c r="CE2230" s="26">
        <f t="shared" si="1313"/>
        <v>75.515531259782648</v>
      </c>
      <c r="CF2230" s="18">
        <f t="shared" si="1314"/>
        <v>4070.7397403759742</v>
      </c>
      <c r="CG2230" s="18">
        <f t="shared" si="1315"/>
        <v>2310.7397403759742</v>
      </c>
      <c r="CH2230" s="18">
        <f t="shared" si="1316"/>
        <v>12650905.618112512</v>
      </c>
      <c r="CI2230" s="18">
        <f t="shared" si="1317"/>
        <v>210848.42696854187</v>
      </c>
      <c r="CJ2230" s="18">
        <f t="shared" si="1318"/>
        <v>245750.97946762037</v>
      </c>
      <c r="CK2230" s="25">
        <f t="shared" si="1319"/>
        <v>1.1655338529240529</v>
      </c>
      <c r="CL2230" s="26">
        <f t="shared" si="1320"/>
        <v>47.059765360020357</v>
      </c>
      <c r="CZ2230" s="18">
        <f t="shared" si="1321"/>
        <v>30110296.833397523</v>
      </c>
      <c r="DC2230" s="18">
        <f t="shared" si="1322"/>
        <v>46439.079480751949</v>
      </c>
      <c r="DD2230" s="17">
        <f t="shared" si="1323"/>
        <v>1</v>
      </c>
      <c r="DE2230" s="17">
        <f t="shared" si="1324"/>
        <v>1</v>
      </c>
      <c r="DF2230" s="17">
        <f t="shared" si="1325"/>
        <v>1</v>
      </c>
      <c r="DG2230" s="17">
        <f t="shared" si="1326"/>
        <v>1</v>
      </c>
      <c r="DH2230" s="17">
        <f t="shared" si="1327"/>
        <v>1</v>
      </c>
      <c r="DI2230" s="17">
        <f t="shared" si="1328"/>
        <v>1</v>
      </c>
      <c r="DJ2230" s="20" t="s">
        <v>1879</v>
      </c>
    </row>
    <row r="2231" spans="1:114" x14ac:dyDescent="0.2">
      <c r="A2231" s="15" t="s">
        <v>105</v>
      </c>
      <c r="B2231" s="10" t="s">
        <v>2326</v>
      </c>
      <c r="C2231" s="11">
        <f t="shared" si="1301"/>
        <v>50.24</v>
      </c>
      <c r="D2231" s="11">
        <f t="shared" si="1333"/>
        <v>220</v>
      </c>
      <c r="E2231" s="11">
        <f t="shared" si="1333"/>
        <v>120</v>
      </c>
      <c r="F2231" s="11">
        <f t="shared" si="1333"/>
        <v>0</v>
      </c>
      <c r="G2231" s="11">
        <f t="shared" si="1333"/>
        <v>10</v>
      </c>
      <c r="H2231" s="11">
        <f t="shared" si="1333"/>
        <v>0</v>
      </c>
      <c r="I2231" s="11">
        <f t="shared" si="1333"/>
        <v>15</v>
      </c>
      <c r="J2231" s="11">
        <f t="shared" si="1333"/>
        <v>0</v>
      </c>
      <c r="K2231" s="11">
        <f t="shared" si="1332"/>
        <v>0</v>
      </c>
      <c r="L2231" s="11">
        <f t="shared" si="1332"/>
        <v>0</v>
      </c>
      <c r="M2231" s="11">
        <f t="shared" si="1332"/>
        <v>0</v>
      </c>
      <c r="N2231" s="11">
        <f t="shared" si="1332"/>
        <v>0</v>
      </c>
      <c r="O2231" s="11">
        <f t="shared" si="1332"/>
        <v>0</v>
      </c>
      <c r="P2231" s="11">
        <f t="shared" si="1332"/>
        <v>0</v>
      </c>
      <c r="Q2231" s="11">
        <f t="shared" si="1332"/>
        <v>0</v>
      </c>
      <c r="R2231" s="11">
        <f t="shared" si="1334"/>
        <v>0</v>
      </c>
      <c r="S2231" s="11">
        <f t="shared" si="1334"/>
        <v>0</v>
      </c>
      <c r="T2231" s="11">
        <f t="shared" si="1297"/>
        <v>6449.3361431346411</v>
      </c>
      <c r="U2231" s="40">
        <f t="shared" si="1302"/>
        <v>0.68</v>
      </c>
      <c r="V2231" s="11">
        <f t="shared" si="1331"/>
        <v>13.431491536360385</v>
      </c>
      <c r="W2231" s="11">
        <f t="shared" si="1331"/>
        <v>35757904.811096296</v>
      </c>
      <c r="X2231" s="11">
        <f t="shared" si="1331"/>
        <v>325071.86191905721</v>
      </c>
      <c r="Y2231" s="11">
        <f t="shared" si="1331"/>
        <v>414647.48355538631</v>
      </c>
      <c r="Z2231" s="11">
        <f t="shared" si="1336"/>
        <v>1.2755563680828008</v>
      </c>
      <c r="AA2231" s="11">
        <f t="shared" si="1336"/>
        <v>74.46094186622399</v>
      </c>
      <c r="AB2231" s="11">
        <f t="shared" si="1336"/>
        <v>4656.6370614359175</v>
      </c>
      <c r="AC2231" s="11">
        <f t="shared" si="1336"/>
        <v>2656.6370614359175</v>
      </c>
      <c r="AD2231" s="11">
        <f t="shared" si="1336"/>
        <v>13834749.109147465</v>
      </c>
      <c r="AE2231" s="11">
        <f t="shared" si="1336"/>
        <v>230579.15181912441</v>
      </c>
      <c r="AF2231" s="11">
        <f t="shared" si="1336"/>
        <v>271815.63048359042</v>
      </c>
      <c r="AG2231" s="11">
        <f t="shared" si="1336"/>
        <v>1.1788387126031827</v>
      </c>
      <c r="AH2231" s="11">
        <f t="shared" si="1336"/>
        <v>46.315689871131248</v>
      </c>
      <c r="AI2231" s="11">
        <f t="shared" si="1336"/>
        <v>0</v>
      </c>
      <c r="AJ2231" s="11">
        <f t="shared" si="1336"/>
        <v>0</v>
      </c>
      <c r="AK2231" s="11">
        <f t="shared" si="1336"/>
        <v>0</v>
      </c>
      <c r="AL2231" s="11">
        <f t="shared" si="1336"/>
        <v>0</v>
      </c>
      <c r="AM2231" s="11">
        <f t="shared" si="1335"/>
        <v>0</v>
      </c>
      <c r="AN2231" s="11">
        <f t="shared" si="1335"/>
        <v>0</v>
      </c>
      <c r="AO2231" s="11">
        <f t="shared" si="1335"/>
        <v>0</v>
      </c>
      <c r="AP2231" s="11">
        <f t="shared" si="1335"/>
        <v>0</v>
      </c>
      <c r="AQ2231" s="11">
        <f t="shared" si="1335"/>
        <v>0</v>
      </c>
      <c r="AR2231" s="11">
        <f t="shared" si="1329"/>
        <v>0</v>
      </c>
      <c r="AS2231" s="11">
        <f t="shared" si="1329"/>
        <v>0</v>
      </c>
      <c r="AT2231" s="11">
        <f t="shared" si="1329"/>
        <v>0</v>
      </c>
      <c r="AU2231" s="11">
        <f t="shared" ref="AU2231:BE2265" si="1337">IF($A2231="x",CY2231,"")</f>
        <v>0</v>
      </c>
      <c r="AV2231" s="11">
        <f t="shared" si="1337"/>
        <v>33350625</v>
      </c>
      <c r="AW2231" s="11">
        <f t="shared" si="1337"/>
        <v>0</v>
      </c>
      <c r="AX2231" s="11">
        <f t="shared" si="1337"/>
        <v>0</v>
      </c>
      <c r="AY2231" s="11">
        <f t="shared" si="1337"/>
        <v>45513.274122871837</v>
      </c>
      <c r="AZ2231" s="11">
        <f t="shared" si="1337"/>
        <v>1</v>
      </c>
      <c r="BA2231" s="11">
        <f t="shared" si="1300"/>
        <v>1</v>
      </c>
      <c r="BB2231" s="11">
        <f t="shared" si="1300"/>
        <v>1</v>
      </c>
      <c r="BC2231" s="11">
        <f t="shared" si="1300"/>
        <v>1</v>
      </c>
      <c r="BD2231" s="11">
        <f t="shared" si="1299"/>
        <v>1</v>
      </c>
      <c r="BE2231" s="11">
        <f t="shared" si="1294"/>
        <v>1</v>
      </c>
      <c r="BF2231" s="15" t="str">
        <f t="shared" si="1303"/>
        <v>EN 10210</v>
      </c>
      <c r="BG2231" s="42">
        <v>50.24</v>
      </c>
      <c r="BH2231" s="17">
        <f t="shared" si="1304"/>
        <v>220</v>
      </c>
      <c r="BI2231" s="17">
        <f t="shared" si="1305"/>
        <v>120</v>
      </c>
      <c r="BK2231" s="17">
        <f t="shared" si="1306"/>
        <v>10</v>
      </c>
      <c r="BM2231" s="17">
        <f t="shared" ref="BM2231:BM2294" si="1338">IF(BK2231&lt;=6,BK2231,IF(BK2231&lt;=10,1.5*BK2231,2*BK2231))</f>
        <v>15</v>
      </c>
      <c r="BX2231" s="18">
        <f t="shared" si="1307"/>
        <v>6449.3361431346411</v>
      </c>
      <c r="BY2231" s="42">
        <v>0.68</v>
      </c>
      <c r="BZ2231" s="43">
        <f t="shared" si="1308"/>
        <v>13.431491536360385</v>
      </c>
      <c r="CA2231" s="18">
        <f t="shared" si="1309"/>
        <v>35757904.811096296</v>
      </c>
      <c r="CB2231" s="18">
        <f t="shared" si="1310"/>
        <v>325071.86191905721</v>
      </c>
      <c r="CC2231" s="18">
        <f t="shared" si="1311"/>
        <v>414647.48355538631</v>
      </c>
      <c r="CD2231" s="25">
        <f t="shared" si="1312"/>
        <v>1.2755563680828008</v>
      </c>
      <c r="CE2231" s="26">
        <f t="shared" si="1313"/>
        <v>74.46094186622399</v>
      </c>
      <c r="CF2231" s="18">
        <f t="shared" si="1314"/>
        <v>4656.6370614359175</v>
      </c>
      <c r="CG2231" s="18">
        <f t="shared" si="1315"/>
        <v>2656.6370614359175</v>
      </c>
      <c r="CH2231" s="18">
        <f t="shared" si="1316"/>
        <v>13834749.109147465</v>
      </c>
      <c r="CI2231" s="18">
        <f t="shared" si="1317"/>
        <v>230579.15181912441</v>
      </c>
      <c r="CJ2231" s="18">
        <f t="shared" si="1318"/>
        <v>271815.63048359042</v>
      </c>
      <c r="CK2231" s="25">
        <f t="shared" si="1319"/>
        <v>1.1788387126031827</v>
      </c>
      <c r="CL2231" s="26">
        <f t="shared" si="1320"/>
        <v>46.315689871131248</v>
      </c>
      <c r="CZ2231" s="18">
        <f t="shared" si="1321"/>
        <v>33350625</v>
      </c>
      <c r="DC2231" s="18">
        <f t="shared" si="1322"/>
        <v>45513.274122871837</v>
      </c>
      <c r="DD2231" s="17">
        <f t="shared" si="1323"/>
        <v>1</v>
      </c>
      <c r="DE2231" s="17">
        <f t="shared" si="1324"/>
        <v>1</v>
      </c>
      <c r="DF2231" s="17">
        <f t="shared" si="1325"/>
        <v>1</v>
      </c>
      <c r="DG2231" s="17">
        <f t="shared" si="1326"/>
        <v>1</v>
      </c>
      <c r="DH2231" s="17">
        <f t="shared" si="1327"/>
        <v>1</v>
      </c>
      <c r="DI2231" s="17">
        <f t="shared" si="1328"/>
        <v>1</v>
      </c>
      <c r="DJ2231" s="20" t="s">
        <v>1879</v>
      </c>
    </row>
    <row r="2232" spans="1:114" x14ac:dyDescent="0.2">
      <c r="A2232" s="15" t="s">
        <v>105</v>
      </c>
      <c r="B2232" s="10" t="s">
        <v>2327</v>
      </c>
      <c r="C2232" s="11">
        <f t="shared" si="1301"/>
        <v>54.918599999999998</v>
      </c>
      <c r="D2232" s="11">
        <f t="shared" si="1333"/>
        <v>220</v>
      </c>
      <c r="E2232" s="11">
        <f t="shared" si="1333"/>
        <v>120</v>
      </c>
      <c r="F2232" s="11">
        <f t="shared" si="1333"/>
        <v>0</v>
      </c>
      <c r="G2232" s="11">
        <f t="shared" si="1333"/>
        <v>11</v>
      </c>
      <c r="H2232" s="11">
        <f t="shared" si="1333"/>
        <v>0</v>
      </c>
      <c r="I2232" s="11">
        <f t="shared" si="1333"/>
        <v>22</v>
      </c>
      <c r="J2232" s="11">
        <f t="shared" si="1333"/>
        <v>0</v>
      </c>
      <c r="K2232" s="11">
        <f t="shared" si="1332"/>
        <v>0</v>
      </c>
      <c r="L2232" s="11">
        <f t="shared" si="1332"/>
        <v>0</v>
      </c>
      <c r="M2232" s="11">
        <f t="shared" si="1332"/>
        <v>0</v>
      </c>
      <c r="N2232" s="11">
        <f t="shared" si="1332"/>
        <v>0</v>
      </c>
      <c r="O2232" s="11">
        <f t="shared" si="1332"/>
        <v>0</v>
      </c>
      <c r="P2232" s="11">
        <f t="shared" si="1332"/>
        <v>0</v>
      </c>
      <c r="Q2232" s="11">
        <f t="shared" si="1332"/>
        <v>0</v>
      </c>
      <c r="R2232" s="11">
        <f t="shared" si="1334"/>
        <v>0</v>
      </c>
      <c r="S2232" s="11">
        <f t="shared" si="1334"/>
        <v>0</v>
      </c>
      <c r="T2232" s="11">
        <f t="shared" si="1297"/>
        <v>7617.0616886749194</v>
      </c>
      <c r="U2232" s="40">
        <f t="shared" si="1302"/>
        <v>0.68</v>
      </c>
      <c r="V2232" s="11">
        <f t="shared" si="1331"/>
        <v>11.372391003534776</v>
      </c>
      <c r="W2232" s="11">
        <f t="shared" si="1331"/>
        <v>36890198.163265631</v>
      </c>
      <c r="X2232" s="11">
        <f t="shared" si="1331"/>
        <v>335365.43784786935</v>
      </c>
      <c r="Y2232" s="11">
        <f t="shared" si="1331"/>
        <v>434653.7604341472</v>
      </c>
      <c r="Z2232" s="11">
        <f t="shared" si="1336"/>
        <v>1.2960600926065544</v>
      </c>
      <c r="AA2232" s="11">
        <f t="shared" si="1336"/>
        <v>69.59239095944703</v>
      </c>
      <c r="AB2232" s="11">
        <f t="shared" si="1336"/>
        <v>5288.6635554218246</v>
      </c>
      <c r="AC2232" s="11">
        <f t="shared" si="1336"/>
        <v>3088.6635554218246</v>
      </c>
      <c r="AD2232" s="11">
        <f t="shared" si="1336"/>
        <v>14339881.008405477</v>
      </c>
      <c r="AE2232" s="11">
        <f t="shared" si="1336"/>
        <v>238998.01680675795</v>
      </c>
      <c r="AF2232" s="11">
        <f t="shared" si="1336"/>
        <v>285720.58266305597</v>
      </c>
      <c r="AG2232" s="11">
        <f t="shared" si="1336"/>
        <v>1.1954935295303124</v>
      </c>
      <c r="AH2232" s="11">
        <f t="shared" si="1336"/>
        <v>43.388939701201075</v>
      </c>
      <c r="AI2232" s="11">
        <f t="shared" si="1336"/>
        <v>0</v>
      </c>
      <c r="AJ2232" s="11">
        <f t="shared" si="1336"/>
        <v>0</v>
      </c>
      <c r="AK2232" s="11">
        <f t="shared" si="1336"/>
        <v>0</v>
      </c>
      <c r="AL2232" s="11">
        <f t="shared" si="1336"/>
        <v>0</v>
      </c>
      <c r="AM2232" s="11">
        <f t="shared" si="1335"/>
        <v>0</v>
      </c>
      <c r="AN2232" s="11">
        <f t="shared" si="1335"/>
        <v>0</v>
      </c>
      <c r="AO2232" s="11">
        <f t="shared" si="1335"/>
        <v>0</v>
      </c>
      <c r="AP2232" s="11">
        <f t="shared" si="1335"/>
        <v>0</v>
      </c>
      <c r="AQ2232" s="11">
        <f t="shared" si="1335"/>
        <v>0</v>
      </c>
      <c r="AR2232" s="11">
        <f t="shared" si="1335"/>
        <v>0</v>
      </c>
      <c r="AS2232" s="11">
        <f t="shared" si="1335"/>
        <v>0</v>
      </c>
      <c r="AT2232" s="11">
        <f t="shared" si="1335"/>
        <v>0</v>
      </c>
      <c r="AU2232" s="11">
        <f t="shared" si="1337"/>
        <v>0</v>
      </c>
      <c r="AV2232" s="11">
        <f t="shared" si="1337"/>
        <v>35903858.937106915</v>
      </c>
      <c r="AW2232" s="11">
        <f t="shared" si="1337"/>
        <v>0</v>
      </c>
      <c r="AX2232" s="11">
        <f t="shared" si="1337"/>
        <v>0</v>
      </c>
      <c r="AY2232" s="11">
        <f t="shared" si="1337"/>
        <v>44263.658888554564</v>
      </c>
      <c r="AZ2232" s="11">
        <f t="shared" si="1337"/>
        <v>1</v>
      </c>
      <c r="BA2232" s="11">
        <f t="shared" si="1300"/>
        <v>1</v>
      </c>
      <c r="BB2232" s="11">
        <f t="shared" si="1300"/>
        <v>1</v>
      </c>
      <c r="BC2232" s="11">
        <f t="shared" si="1300"/>
        <v>1</v>
      </c>
      <c r="BD2232" s="11">
        <f t="shared" si="1299"/>
        <v>1</v>
      </c>
      <c r="BE2232" s="11">
        <f t="shared" si="1294"/>
        <v>1</v>
      </c>
      <c r="BF2232" s="15" t="str">
        <f t="shared" si="1303"/>
        <v>EN 10210</v>
      </c>
      <c r="BG2232" s="42">
        <v>54.918599999999998</v>
      </c>
      <c r="BH2232" s="17">
        <f t="shared" si="1304"/>
        <v>220</v>
      </c>
      <c r="BI2232" s="17">
        <f t="shared" si="1305"/>
        <v>120</v>
      </c>
      <c r="BK2232" s="17">
        <f t="shared" si="1306"/>
        <v>11</v>
      </c>
      <c r="BM2232" s="17">
        <f t="shared" si="1338"/>
        <v>22</v>
      </c>
      <c r="BX2232" s="18">
        <f t="shared" si="1307"/>
        <v>7617.0616886749194</v>
      </c>
      <c r="BY2232" s="42">
        <v>0.68</v>
      </c>
      <c r="BZ2232" s="43">
        <f t="shared" si="1308"/>
        <v>11.372391003534776</v>
      </c>
      <c r="CA2232" s="18">
        <f t="shared" si="1309"/>
        <v>36890198.163265631</v>
      </c>
      <c r="CB2232" s="18">
        <f t="shared" si="1310"/>
        <v>335365.43784786935</v>
      </c>
      <c r="CC2232" s="18">
        <f t="shared" si="1311"/>
        <v>434653.7604341472</v>
      </c>
      <c r="CD2232" s="25">
        <f t="shared" si="1312"/>
        <v>1.2960600926065544</v>
      </c>
      <c r="CE2232" s="26">
        <f t="shared" si="1313"/>
        <v>69.59239095944703</v>
      </c>
      <c r="CF2232" s="18">
        <f t="shared" si="1314"/>
        <v>5288.6635554218246</v>
      </c>
      <c r="CG2232" s="18">
        <f t="shared" si="1315"/>
        <v>3088.6635554218246</v>
      </c>
      <c r="CH2232" s="18">
        <f t="shared" si="1316"/>
        <v>14339881.008405477</v>
      </c>
      <c r="CI2232" s="18">
        <f t="shared" si="1317"/>
        <v>238998.01680675795</v>
      </c>
      <c r="CJ2232" s="18">
        <f t="shared" si="1318"/>
        <v>285720.58266305597</v>
      </c>
      <c r="CK2232" s="25">
        <f t="shared" si="1319"/>
        <v>1.1954935295303124</v>
      </c>
      <c r="CL2232" s="26">
        <f t="shared" si="1320"/>
        <v>43.388939701201075</v>
      </c>
      <c r="CZ2232" s="18">
        <f t="shared" si="1321"/>
        <v>35903858.937106915</v>
      </c>
      <c r="DC2232" s="18">
        <f t="shared" si="1322"/>
        <v>44263.658888554564</v>
      </c>
      <c r="DD2232" s="17">
        <f t="shared" si="1323"/>
        <v>1</v>
      </c>
      <c r="DE2232" s="17">
        <f t="shared" si="1324"/>
        <v>1</v>
      </c>
      <c r="DF2232" s="17">
        <f t="shared" si="1325"/>
        <v>1</v>
      </c>
      <c r="DG2232" s="17">
        <f t="shared" si="1326"/>
        <v>1</v>
      </c>
      <c r="DH2232" s="17">
        <f t="shared" si="1327"/>
        <v>1</v>
      </c>
      <c r="DI2232" s="17">
        <f t="shared" si="1328"/>
        <v>1</v>
      </c>
      <c r="DJ2232" s="20" t="s">
        <v>1879</v>
      </c>
    </row>
    <row r="2233" spans="1:114" x14ac:dyDescent="0.2">
      <c r="A2233" s="15" t="s">
        <v>105</v>
      </c>
      <c r="B2233" s="10" t="s">
        <v>2328</v>
      </c>
      <c r="C2233" s="11">
        <f t="shared" si="1301"/>
        <v>61.818750000000001</v>
      </c>
      <c r="D2233" s="11">
        <f t="shared" si="1333"/>
        <v>220</v>
      </c>
      <c r="E2233" s="11">
        <f t="shared" si="1333"/>
        <v>120</v>
      </c>
      <c r="F2233" s="11">
        <f t="shared" si="1333"/>
        <v>0</v>
      </c>
      <c r="G2233" s="11">
        <f t="shared" si="1333"/>
        <v>12.5</v>
      </c>
      <c r="H2233" s="11">
        <f t="shared" si="1333"/>
        <v>0</v>
      </c>
      <c r="I2233" s="11">
        <f t="shared" si="1333"/>
        <v>25</v>
      </c>
      <c r="J2233" s="11">
        <f t="shared" si="1333"/>
        <v>0</v>
      </c>
      <c r="K2233" s="11">
        <f t="shared" si="1332"/>
        <v>0</v>
      </c>
      <c r="L2233" s="11">
        <f t="shared" si="1332"/>
        <v>0</v>
      </c>
      <c r="M2233" s="11">
        <f t="shared" si="1332"/>
        <v>0</v>
      </c>
      <c r="N2233" s="11">
        <f t="shared" si="1332"/>
        <v>0</v>
      </c>
      <c r="O2233" s="11">
        <f t="shared" si="1332"/>
        <v>0</v>
      </c>
      <c r="P2233" s="11">
        <f t="shared" si="1332"/>
        <v>0</v>
      </c>
      <c r="Q2233" s="11">
        <f t="shared" si="1332"/>
        <v>0</v>
      </c>
      <c r="R2233" s="11">
        <f t="shared" si="1334"/>
        <v>0</v>
      </c>
      <c r="S2233" s="11">
        <f t="shared" si="1334"/>
        <v>0</v>
      </c>
      <c r="T2233" s="11">
        <f t="shared" si="1297"/>
        <v>8676.9908169872415</v>
      </c>
      <c r="U2233" s="40">
        <f t="shared" si="1302"/>
        <v>0.68</v>
      </c>
      <c r="V2233" s="11">
        <f t="shared" si="1331"/>
        <v>9.9832079633032329</v>
      </c>
      <c r="W2233" s="11">
        <f t="shared" si="1331"/>
        <v>39797137.816275328</v>
      </c>
      <c r="X2233" s="11">
        <f t="shared" si="1331"/>
        <v>361792.16196613933</v>
      </c>
      <c r="Y2233" s="11">
        <f t="shared" si="1331"/>
        <v>475545.93806140119</v>
      </c>
      <c r="Z2233" s="11">
        <f t="shared" si="1336"/>
        <v>1.3144174696241988</v>
      </c>
      <c r="AA2233" s="11">
        <f t="shared" si="1336"/>
        <v>67.7238050058331</v>
      </c>
      <c r="AB2233" s="11">
        <f t="shared" si="1336"/>
        <v>6079.3692606170262</v>
      </c>
      <c r="AC2233" s="11">
        <f t="shared" si="1336"/>
        <v>3579.3692606170262</v>
      </c>
      <c r="AD2233" s="11">
        <f t="shared" si="1336"/>
        <v>15425342.161677785</v>
      </c>
      <c r="AE2233" s="11">
        <f t="shared" si="1336"/>
        <v>257089.0360279631</v>
      </c>
      <c r="AF2233" s="11">
        <f t="shared" si="1336"/>
        <v>312202.47503054974</v>
      </c>
      <c r="AG2233" s="11">
        <f t="shared" si="1336"/>
        <v>1.2143749101637771</v>
      </c>
      <c r="AH2233" s="11">
        <f t="shared" si="1336"/>
        <v>42.163129101623909</v>
      </c>
      <c r="AI2233" s="11">
        <f t="shared" si="1336"/>
        <v>0</v>
      </c>
      <c r="AJ2233" s="11">
        <f t="shared" si="1336"/>
        <v>0</v>
      </c>
      <c r="AK2233" s="11">
        <f t="shared" si="1336"/>
        <v>0</v>
      </c>
      <c r="AL2233" s="11">
        <f t="shared" si="1336"/>
        <v>0</v>
      </c>
      <c r="AM2233" s="11">
        <f t="shared" si="1335"/>
        <v>0</v>
      </c>
      <c r="AN2233" s="11">
        <f t="shared" si="1335"/>
        <v>0</v>
      </c>
      <c r="AO2233" s="11">
        <f t="shared" si="1335"/>
        <v>0</v>
      </c>
      <c r="AP2233" s="11">
        <f t="shared" si="1335"/>
        <v>0</v>
      </c>
      <c r="AQ2233" s="11">
        <f t="shared" si="1335"/>
        <v>0</v>
      </c>
      <c r="AR2233" s="11">
        <f t="shared" si="1335"/>
        <v>0</v>
      </c>
      <c r="AS2233" s="11">
        <f t="shared" si="1335"/>
        <v>0</v>
      </c>
      <c r="AT2233" s="11">
        <f t="shared" si="1335"/>
        <v>0</v>
      </c>
      <c r="AU2233" s="11">
        <f t="shared" si="1337"/>
        <v>0</v>
      </c>
      <c r="AV2233" s="11">
        <f t="shared" si="1337"/>
        <v>39489586.433531746</v>
      </c>
      <c r="AW2233" s="11">
        <f t="shared" si="1337"/>
        <v>0</v>
      </c>
      <c r="AX2233" s="11">
        <f t="shared" si="1337"/>
        <v>0</v>
      </c>
      <c r="AY2233" s="11">
        <f t="shared" si="1337"/>
        <v>42935.923151542564</v>
      </c>
      <c r="AZ2233" s="11">
        <f t="shared" si="1337"/>
        <v>1</v>
      </c>
      <c r="BA2233" s="11">
        <f t="shared" si="1300"/>
        <v>1</v>
      </c>
      <c r="BB2233" s="11">
        <f t="shared" si="1300"/>
        <v>1</v>
      </c>
      <c r="BC2233" s="11">
        <f t="shared" si="1300"/>
        <v>1</v>
      </c>
      <c r="BD2233" s="11">
        <f t="shared" si="1299"/>
        <v>1</v>
      </c>
      <c r="BE2233" s="11">
        <f t="shared" si="1294"/>
        <v>1</v>
      </c>
      <c r="BF2233" s="15" t="str">
        <f t="shared" si="1303"/>
        <v>EN 10210</v>
      </c>
      <c r="BG2233" s="42">
        <v>61.818750000000001</v>
      </c>
      <c r="BH2233" s="17">
        <f t="shared" si="1304"/>
        <v>220</v>
      </c>
      <c r="BI2233" s="17">
        <f t="shared" si="1305"/>
        <v>120</v>
      </c>
      <c r="BK2233" s="17">
        <f t="shared" si="1306"/>
        <v>12.5</v>
      </c>
      <c r="BM2233" s="17">
        <f t="shared" si="1338"/>
        <v>25</v>
      </c>
      <c r="BX2233" s="18">
        <f t="shared" si="1307"/>
        <v>8676.9908169872415</v>
      </c>
      <c r="BY2233" s="42">
        <v>0.68</v>
      </c>
      <c r="BZ2233" s="43">
        <f t="shared" si="1308"/>
        <v>9.9832079633032329</v>
      </c>
      <c r="CA2233" s="18">
        <f t="shared" si="1309"/>
        <v>39797137.816275328</v>
      </c>
      <c r="CB2233" s="18">
        <f t="shared" si="1310"/>
        <v>361792.16196613933</v>
      </c>
      <c r="CC2233" s="18">
        <f t="shared" si="1311"/>
        <v>475545.93806140119</v>
      </c>
      <c r="CD2233" s="25">
        <f t="shared" si="1312"/>
        <v>1.3144174696241988</v>
      </c>
      <c r="CE2233" s="26">
        <f t="shared" si="1313"/>
        <v>67.7238050058331</v>
      </c>
      <c r="CF2233" s="18">
        <f t="shared" si="1314"/>
        <v>6079.3692606170262</v>
      </c>
      <c r="CG2233" s="18">
        <f t="shared" si="1315"/>
        <v>3579.3692606170262</v>
      </c>
      <c r="CH2233" s="18">
        <f t="shared" si="1316"/>
        <v>15425342.161677785</v>
      </c>
      <c r="CI2233" s="18">
        <f t="shared" si="1317"/>
        <v>257089.0360279631</v>
      </c>
      <c r="CJ2233" s="18">
        <f t="shared" si="1318"/>
        <v>312202.47503054974</v>
      </c>
      <c r="CK2233" s="25">
        <f t="shared" si="1319"/>
        <v>1.2143749101637771</v>
      </c>
      <c r="CL2233" s="26">
        <f t="shared" si="1320"/>
        <v>42.163129101623909</v>
      </c>
      <c r="CZ2233" s="18">
        <f t="shared" si="1321"/>
        <v>39489586.433531746</v>
      </c>
      <c r="DC2233" s="18">
        <f t="shared" si="1322"/>
        <v>42935.923151542564</v>
      </c>
      <c r="DD2233" s="17">
        <f t="shared" si="1323"/>
        <v>1</v>
      </c>
      <c r="DE2233" s="17">
        <f t="shared" si="1324"/>
        <v>1</v>
      </c>
      <c r="DF2233" s="17">
        <f t="shared" si="1325"/>
        <v>1</v>
      </c>
      <c r="DG2233" s="17">
        <f t="shared" si="1326"/>
        <v>1</v>
      </c>
      <c r="DH2233" s="17">
        <f t="shared" si="1327"/>
        <v>1</v>
      </c>
      <c r="DI2233" s="17">
        <f t="shared" si="1328"/>
        <v>1</v>
      </c>
      <c r="DJ2233" s="20" t="s">
        <v>1879</v>
      </c>
    </row>
    <row r="2234" spans="1:114" x14ac:dyDescent="0.2">
      <c r="A2234" s="15" t="s">
        <v>105</v>
      </c>
      <c r="B2234" s="10" t="s">
        <v>2329</v>
      </c>
      <c r="C2234" s="11">
        <f t="shared" si="1301"/>
        <v>69.468104000000011</v>
      </c>
      <c r="D2234" s="11">
        <f t="shared" si="1333"/>
        <v>220</v>
      </c>
      <c r="E2234" s="11">
        <f t="shared" si="1333"/>
        <v>120</v>
      </c>
      <c r="F2234" s="11">
        <f t="shared" si="1333"/>
        <v>0</v>
      </c>
      <c r="G2234" s="11">
        <f t="shared" si="1333"/>
        <v>14.2</v>
      </c>
      <c r="H2234" s="11">
        <f t="shared" si="1333"/>
        <v>0</v>
      </c>
      <c r="I2234" s="11">
        <f t="shared" si="1333"/>
        <v>28.4</v>
      </c>
      <c r="J2234" s="11">
        <f t="shared" si="1333"/>
        <v>0</v>
      </c>
      <c r="K2234" s="11">
        <f t="shared" si="1332"/>
        <v>0</v>
      </c>
      <c r="L2234" s="11">
        <f t="shared" si="1332"/>
        <v>0</v>
      </c>
      <c r="M2234" s="11">
        <f t="shared" si="1332"/>
        <v>0</v>
      </c>
      <c r="N2234" s="11">
        <f t="shared" si="1332"/>
        <v>0</v>
      </c>
      <c r="O2234" s="11">
        <f t="shared" si="1332"/>
        <v>0</v>
      </c>
      <c r="P2234" s="11">
        <f t="shared" si="1332"/>
        <v>0</v>
      </c>
      <c r="Q2234" s="11">
        <f t="shared" si="1332"/>
        <v>0</v>
      </c>
      <c r="R2234" s="11">
        <f t="shared" si="1334"/>
        <v>0</v>
      </c>
      <c r="S2234" s="11">
        <f t="shared" si="1334"/>
        <v>0</v>
      </c>
      <c r="T2234" s="11">
        <f t="shared" si="1297"/>
        <v>9884.4059413587656</v>
      </c>
      <c r="U2234" s="40">
        <f t="shared" si="1302"/>
        <v>0.68</v>
      </c>
      <c r="V2234" s="11">
        <f t="shared" si="1331"/>
        <v>8.7637238227134393</v>
      </c>
      <c r="W2234" s="11">
        <f t="shared" si="1331"/>
        <v>42520518.060623482</v>
      </c>
      <c r="X2234" s="11">
        <f t="shared" si="1331"/>
        <v>386550.16418748623</v>
      </c>
      <c r="Y2234" s="11">
        <f t="shared" si="1331"/>
        <v>516728.78161307122</v>
      </c>
      <c r="Z2234" s="11">
        <f t="shared" si="1336"/>
        <v>1.3367703068997927</v>
      </c>
      <c r="AA2234" s="11">
        <f t="shared" si="1336"/>
        <v>65.587939452375053</v>
      </c>
      <c r="AB2234" s="11">
        <f t="shared" si="1336"/>
        <v>6995.6737133492279</v>
      </c>
      <c r="AC2234" s="11">
        <f t="shared" si="1336"/>
        <v>4155.6737133492279</v>
      </c>
      <c r="AD2234" s="11">
        <f t="shared" si="1336"/>
        <v>16436163.382689428</v>
      </c>
      <c r="AE2234" s="11">
        <f t="shared" si="1336"/>
        <v>273936.05637815711</v>
      </c>
      <c r="AF2234" s="11">
        <f t="shared" si="1336"/>
        <v>338765.09594560985</v>
      </c>
      <c r="AG2234" s="11">
        <f t="shared" si="1336"/>
        <v>1.2366575631721843</v>
      </c>
      <c r="AH2234" s="11">
        <f t="shared" si="1336"/>
        <v>40.777907680046923</v>
      </c>
      <c r="AI2234" s="11">
        <f t="shared" si="1336"/>
        <v>0</v>
      </c>
      <c r="AJ2234" s="11">
        <f t="shared" si="1336"/>
        <v>0</v>
      </c>
      <c r="AK2234" s="11">
        <f t="shared" si="1336"/>
        <v>0</v>
      </c>
      <c r="AL2234" s="11">
        <f t="shared" si="1336"/>
        <v>0</v>
      </c>
      <c r="AM2234" s="11">
        <f t="shared" si="1335"/>
        <v>0</v>
      </c>
      <c r="AN2234" s="11">
        <f t="shared" si="1335"/>
        <v>0</v>
      </c>
      <c r="AO2234" s="11">
        <f t="shared" si="1335"/>
        <v>0</v>
      </c>
      <c r="AP2234" s="11">
        <f t="shared" si="1335"/>
        <v>0</v>
      </c>
      <c r="AQ2234" s="11">
        <f t="shared" si="1335"/>
        <v>0</v>
      </c>
      <c r="AR2234" s="11">
        <f t="shared" si="1335"/>
        <v>0</v>
      </c>
      <c r="AS2234" s="11">
        <f t="shared" si="1335"/>
        <v>0</v>
      </c>
      <c r="AT2234" s="11">
        <f t="shared" si="1335"/>
        <v>0</v>
      </c>
      <c r="AU2234" s="11">
        <f t="shared" si="1337"/>
        <v>0</v>
      </c>
      <c r="AV2234" s="11">
        <f t="shared" si="1337"/>
        <v>43209870.755226694</v>
      </c>
      <c r="AW2234" s="11">
        <f t="shared" si="1337"/>
        <v>0</v>
      </c>
      <c r="AX2234" s="11">
        <f t="shared" si="1337"/>
        <v>0</v>
      </c>
      <c r="AY2234" s="11">
        <f t="shared" si="1337"/>
        <v>41383.66428337308</v>
      </c>
      <c r="AZ2234" s="11">
        <f t="shared" si="1337"/>
        <v>1</v>
      </c>
      <c r="BA2234" s="11">
        <f t="shared" si="1300"/>
        <v>1</v>
      </c>
      <c r="BB2234" s="11">
        <f t="shared" si="1300"/>
        <v>1</v>
      </c>
      <c r="BC2234" s="11">
        <f t="shared" si="1300"/>
        <v>1</v>
      </c>
      <c r="BD2234" s="11">
        <f t="shared" si="1299"/>
        <v>1</v>
      </c>
      <c r="BE2234" s="11">
        <f t="shared" si="1294"/>
        <v>1</v>
      </c>
      <c r="BF2234" s="15" t="str">
        <f t="shared" si="1303"/>
        <v>EN 10210</v>
      </c>
      <c r="BG2234" s="42">
        <v>69.468104000000011</v>
      </c>
      <c r="BH2234" s="17">
        <f t="shared" si="1304"/>
        <v>220</v>
      </c>
      <c r="BI2234" s="17">
        <f t="shared" si="1305"/>
        <v>120</v>
      </c>
      <c r="BK2234" s="17">
        <f t="shared" si="1306"/>
        <v>14.2</v>
      </c>
      <c r="BM2234" s="17">
        <f t="shared" si="1338"/>
        <v>28.4</v>
      </c>
      <c r="BX2234" s="18">
        <f t="shared" si="1307"/>
        <v>9884.4059413587656</v>
      </c>
      <c r="BY2234" s="42">
        <v>0.68</v>
      </c>
      <c r="BZ2234" s="43">
        <f t="shared" si="1308"/>
        <v>8.7637238227134393</v>
      </c>
      <c r="CA2234" s="18">
        <f t="shared" si="1309"/>
        <v>42520518.060623482</v>
      </c>
      <c r="CB2234" s="18">
        <f t="shared" si="1310"/>
        <v>386550.16418748623</v>
      </c>
      <c r="CC2234" s="18">
        <f t="shared" si="1311"/>
        <v>516728.78161307122</v>
      </c>
      <c r="CD2234" s="25">
        <f t="shared" si="1312"/>
        <v>1.3367703068997927</v>
      </c>
      <c r="CE2234" s="26">
        <f t="shared" si="1313"/>
        <v>65.587939452375053</v>
      </c>
      <c r="CF2234" s="18">
        <f t="shared" si="1314"/>
        <v>6995.6737133492279</v>
      </c>
      <c r="CG2234" s="18">
        <f t="shared" si="1315"/>
        <v>4155.6737133492279</v>
      </c>
      <c r="CH2234" s="18">
        <f t="shared" si="1316"/>
        <v>16436163.382689428</v>
      </c>
      <c r="CI2234" s="18">
        <f t="shared" si="1317"/>
        <v>273936.05637815711</v>
      </c>
      <c r="CJ2234" s="18">
        <f t="shared" si="1318"/>
        <v>338765.09594560985</v>
      </c>
      <c r="CK2234" s="25">
        <f t="shared" si="1319"/>
        <v>1.2366575631721843</v>
      </c>
      <c r="CL2234" s="26">
        <f t="shared" si="1320"/>
        <v>40.777907680046923</v>
      </c>
      <c r="CZ2234" s="18">
        <f t="shared" si="1321"/>
        <v>43209870.755226694</v>
      </c>
      <c r="DC2234" s="18">
        <f t="shared" si="1322"/>
        <v>41383.66428337308</v>
      </c>
      <c r="DD2234" s="17">
        <f t="shared" si="1323"/>
        <v>1</v>
      </c>
      <c r="DE2234" s="17">
        <f t="shared" si="1324"/>
        <v>1</v>
      </c>
      <c r="DF2234" s="17">
        <f t="shared" si="1325"/>
        <v>1</v>
      </c>
      <c r="DG2234" s="17">
        <f t="shared" si="1326"/>
        <v>1</v>
      </c>
      <c r="DH2234" s="17">
        <f t="shared" si="1327"/>
        <v>1</v>
      </c>
      <c r="DI2234" s="17">
        <f t="shared" si="1328"/>
        <v>1</v>
      </c>
      <c r="DJ2234" s="20" t="s">
        <v>1879</v>
      </c>
    </row>
    <row r="2235" spans="1:114" x14ac:dyDescent="0.2">
      <c r="A2235" s="15" t="s">
        <v>105</v>
      </c>
      <c r="B2235" s="10" t="s">
        <v>2330</v>
      </c>
      <c r="C2235" s="11">
        <f t="shared" si="1301"/>
        <v>77.369600000000005</v>
      </c>
      <c r="D2235" s="11">
        <f t="shared" si="1333"/>
        <v>220</v>
      </c>
      <c r="E2235" s="11">
        <f t="shared" si="1333"/>
        <v>120</v>
      </c>
      <c r="F2235" s="11">
        <f t="shared" si="1333"/>
        <v>0</v>
      </c>
      <c r="G2235" s="11">
        <f t="shared" si="1333"/>
        <v>16</v>
      </c>
      <c r="H2235" s="11">
        <f t="shared" si="1333"/>
        <v>0</v>
      </c>
      <c r="I2235" s="11">
        <f t="shared" si="1333"/>
        <v>32</v>
      </c>
      <c r="J2235" s="11">
        <f t="shared" si="1333"/>
        <v>0</v>
      </c>
      <c r="K2235" s="11">
        <f t="shared" si="1332"/>
        <v>0</v>
      </c>
      <c r="L2235" s="11">
        <f t="shared" si="1332"/>
        <v>0</v>
      </c>
      <c r="M2235" s="11">
        <f t="shared" si="1332"/>
        <v>0</v>
      </c>
      <c r="N2235" s="11">
        <f t="shared" si="1332"/>
        <v>0</v>
      </c>
      <c r="O2235" s="11">
        <f t="shared" si="1332"/>
        <v>0</v>
      </c>
      <c r="P2235" s="11">
        <f t="shared" si="1332"/>
        <v>0</v>
      </c>
      <c r="Q2235" s="11">
        <f t="shared" si="1332"/>
        <v>0</v>
      </c>
      <c r="R2235" s="11">
        <f t="shared" si="1334"/>
        <v>0</v>
      </c>
      <c r="S2235" s="11">
        <f t="shared" si="1334"/>
        <v>0</v>
      </c>
      <c r="T2235" s="11">
        <f t="shared" si="1297"/>
        <v>11169.981754551896</v>
      </c>
      <c r="U2235" s="40">
        <f t="shared" si="1302"/>
        <v>0.68</v>
      </c>
      <c r="V2235" s="11">
        <f t="shared" si="1331"/>
        <v>7.7550891062427825</v>
      </c>
      <c r="W2235" s="11">
        <f t="shared" si="1331"/>
        <v>44761199.677677929</v>
      </c>
      <c r="X2235" s="11">
        <f t="shared" si="1331"/>
        <v>406919.99706979934</v>
      </c>
      <c r="Y2235" s="11">
        <f t="shared" si="1331"/>
        <v>554426.12632221938</v>
      </c>
      <c r="Z2235" s="11">
        <f t="shared" si="1336"/>
        <v>1.3624941765324896</v>
      </c>
      <c r="AA2235" s="11">
        <f t="shared" si="1336"/>
        <v>63.30304880936454</v>
      </c>
      <c r="AB2235" s="11">
        <f t="shared" si="1336"/>
        <v>7989.2385965949361</v>
      </c>
      <c r="AC2235" s="11">
        <f t="shared" si="1336"/>
        <v>4789.2385965949352</v>
      </c>
      <c r="AD2235" s="11">
        <f t="shared" si="1336"/>
        <v>17266083.536943324</v>
      </c>
      <c r="AE2235" s="11">
        <f t="shared" si="1336"/>
        <v>287768.05894905538</v>
      </c>
      <c r="AF2235" s="11">
        <f t="shared" si="1336"/>
        <v>362964.19649247261</v>
      </c>
      <c r="AG2235" s="11">
        <f t="shared" si="1336"/>
        <v>1.2613081445454288</v>
      </c>
      <c r="AH2235" s="11">
        <f t="shared" si="1336"/>
        <v>39.316123176475358</v>
      </c>
      <c r="AI2235" s="11">
        <f t="shared" si="1336"/>
        <v>0</v>
      </c>
      <c r="AJ2235" s="11">
        <f t="shared" si="1336"/>
        <v>0</v>
      </c>
      <c r="AK2235" s="11">
        <f t="shared" si="1336"/>
        <v>0</v>
      </c>
      <c r="AL2235" s="11">
        <f t="shared" si="1336"/>
        <v>0</v>
      </c>
      <c r="AM2235" s="11">
        <f t="shared" si="1335"/>
        <v>0</v>
      </c>
      <c r="AN2235" s="11">
        <f t="shared" si="1335"/>
        <v>0</v>
      </c>
      <c r="AO2235" s="11">
        <f t="shared" si="1335"/>
        <v>0</v>
      </c>
      <c r="AP2235" s="11">
        <f t="shared" si="1335"/>
        <v>0</v>
      </c>
      <c r="AQ2235" s="11">
        <f t="shared" si="1335"/>
        <v>0</v>
      </c>
      <c r="AR2235" s="11">
        <f t="shared" si="1335"/>
        <v>0</v>
      </c>
      <c r="AS2235" s="11">
        <f t="shared" si="1335"/>
        <v>0</v>
      </c>
      <c r="AT2235" s="11">
        <f t="shared" si="1335"/>
        <v>0</v>
      </c>
      <c r="AU2235" s="11">
        <f t="shared" si="1337"/>
        <v>0</v>
      </c>
      <c r="AV2235" s="11">
        <f t="shared" si="1337"/>
        <v>46765574.649350651</v>
      </c>
      <c r="AW2235" s="11">
        <f t="shared" si="1337"/>
        <v>0</v>
      </c>
      <c r="AX2235" s="11">
        <f t="shared" si="1337"/>
        <v>0</v>
      </c>
      <c r="AY2235" s="11">
        <f t="shared" si="1337"/>
        <v>39685.09649148734</v>
      </c>
      <c r="AZ2235" s="11">
        <f t="shared" si="1337"/>
        <v>1</v>
      </c>
      <c r="BA2235" s="11">
        <f t="shared" si="1300"/>
        <v>1</v>
      </c>
      <c r="BB2235" s="11">
        <f t="shared" si="1300"/>
        <v>1</v>
      </c>
      <c r="BC2235" s="11">
        <f t="shared" si="1300"/>
        <v>1</v>
      </c>
      <c r="BD2235" s="11">
        <f t="shared" si="1299"/>
        <v>1</v>
      </c>
      <c r="BE2235" s="11">
        <f t="shared" si="1294"/>
        <v>1</v>
      </c>
      <c r="BF2235" s="15" t="str">
        <f t="shared" si="1303"/>
        <v>EN 10210</v>
      </c>
      <c r="BG2235" s="42">
        <v>77.369600000000005</v>
      </c>
      <c r="BH2235" s="17">
        <f t="shared" si="1304"/>
        <v>220</v>
      </c>
      <c r="BI2235" s="17">
        <f t="shared" si="1305"/>
        <v>120</v>
      </c>
      <c r="BK2235" s="17">
        <f t="shared" si="1306"/>
        <v>16</v>
      </c>
      <c r="BM2235" s="17">
        <f t="shared" si="1338"/>
        <v>32</v>
      </c>
      <c r="BX2235" s="18">
        <f t="shared" si="1307"/>
        <v>11169.981754551896</v>
      </c>
      <c r="BY2235" s="42">
        <v>0.68</v>
      </c>
      <c r="BZ2235" s="43">
        <f t="shared" si="1308"/>
        <v>7.7550891062427825</v>
      </c>
      <c r="CA2235" s="18">
        <f t="shared" si="1309"/>
        <v>44761199.677677929</v>
      </c>
      <c r="CB2235" s="18">
        <f t="shared" si="1310"/>
        <v>406919.99706979934</v>
      </c>
      <c r="CC2235" s="18">
        <f t="shared" si="1311"/>
        <v>554426.12632221938</v>
      </c>
      <c r="CD2235" s="25">
        <f t="shared" si="1312"/>
        <v>1.3624941765324896</v>
      </c>
      <c r="CE2235" s="26">
        <f t="shared" si="1313"/>
        <v>63.30304880936454</v>
      </c>
      <c r="CF2235" s="18">
        <f t="shared" si="1314"/>
        <v>7989.2385965949361</v>
      </c>
      <c r="CG2235" s="18">
        <f t="shared" si="1315"/>
        <v>4789.2385965949352</v>
      </c>
      <c r="CH2235" s="18">
        <f t="shared" si="1316"/>
        <v>17266083.536943324</v>
      </c>
      <c r="CI2235" s="18">
        <f t="shared" si="1317"/>
        <v>287768.05894905538</v>
      </c>
      <c r="CJ2235" s="18">
        <f t="shared" si="1318"/>
        <v>362964.19649247261</v>
      </c>
      <c r="CK2235" s="25">
        <f t="shared" si="1319"/>
        <v>1.2613081445454288</v>
      </c>
      <c r="CL2235" s="26">
        <f t="shared" si="1320"/>
        <v>39.316123176475358</v>
      </c>
      <c r="CZ2235" s="18">
        <f t="shared" si="1321"/>
        <v>46765574.649350651</v>
      </c>
      <c r="DC2235" s="18">
        <f t="shared" si="1322"/>
        <v>39685.09649148734</v>
      </c>
      <c r="DD2235" s="17">
        <f t="shared" si="1323"/>
        <v>1</v>
      </c>
      <c r="DE2235" s="17">
        <f t="shared" si="1324"/>
        <v>1</v>
      </c>
      <c r="DF2235" s="17">
        <f t="shared" si="1325"/>
        <v>1</v>
      </c>
      <c r="DG2235" s="17">
        <f t="shared" si="1326"/>
        <v>1</v>
      </c>
      <c r="DH2235" s="17">
        <f t="shared" si="1327"/>
        <v>1</v>
      </c>
      <c r="DI2235" s="17">
        <f t="shared" si="1328"/>
        <v>1</v>
      </c>
      <c r="DJ2235" s="20" t="s">
        <v>1879</v>
      </c>
    </row>
    <row r="2236" spans="1:114" x14ac:dyDescent="0.2">
      <c r="A2236" s="15" t="s">
        <v>105</v>
      </c>
      <c r="B2236" s="10" t="s">
        <v>2331</v>
      </c>
      <c r="C2236" s="11">
        <f t="shared" si="1301"/>
        <v>83.798749999999998</v>
      </c>
      <c r="D2236" s="11">
        <f t="shared" si="1333"/>
        <v>220</v>
      </c>
      <c r="E2236" s="11">
        <f t="shared" si="1333"/>
        <v>120</v>
      </c>
      <c r="F2236" s="11">
        <f t="shared" si="1333"/>
        <v>0</v>
      </c>
      <c r="G2236" s="11">
        <f t="shared" si="1333"/>
        <v>17.5</v>
      </c>
      <c r="H2236" s="11">
        <f t="shared" si="1333"/>
        <v>0</v>
      </c>
      <c r="I2236" s="11">
        <f t="shared" si="1333"/>
        <v>35</v>
      </c>
      <c r="J2236" s="11">
        <f t="shared" si="1333"/>
        <v>0</v>
      </c>
      <c r="K2236" s="11">
        <f t="shared" si="1332"/>
        <v>0</v>
      </c>
      <c r="L2236" s="11">
        <f t="shared" si="1332"/>
        <v>0</v>
      </c>
      <c r="M2236" s="11">
        <f t="shared" si="1332"/>
        <v>0</v>
      </c>
      <c r="N2236" s="11">
        <f t="shared" si="1332"/>
        <v>0</v>
      </c>
      <c r="O2236" s="11">
        <f t="shared" si="1332"/>
        <v>0</v>
      </c>
      <c r="P2236" s="11">
        <f t="shared" si="1332"/>
        <v>0</v>
      </c>
      <c r="Q2236" s="11">
        <f t="shared" si="1332"/>
        <v>0</v>
      </c>
      <c r="R2236" s="11">
        <f t="shared" si="1334"/>
        <v>0</v>
      </c>
      <c r="S2236" s="11">
        <f t="shared" si="1334"/>
        <v>0</v>
      </c>
      <c r="T2236" s="11">
        <f t="shared" si="1297"/>
        <v>12246.902001294993</v>
      </c>
      <c r="U2236" s="40">
        <f t="shared" si="1302"/>
        <v>0.68</v>
      </c>
      <c r="V2236" s="11">
        <f t="shared" si="1331"/>
        <v>7.0731523623277441</v>
      </c>
      <c r="W2236" s="11">
        <f t="shared" si="1331"/>
        <v>46137940.634340942</v>
      </c>
      <c r="X2236" s="11">
        <f t="shared" si="1331"/>
        <v>419435.823948554</v>
      </c>
      <c r="Y2236" s="11">
        <f t="shared" si="1331"/>
        <v>581253.24900487228</v>
      </c>
      <c r="Z2236" s="11">
        <f t="shared" si="1336"/>
        <v>1.3857978165359714</v>
      </c>
      <c r="AA2236" s="11">
        <f t="shared" si="1336"/>
        <v>61.378459142452911</v>
      </c>
      <c r="AB2236" s="11">
        <f t="shared" si="1336"/>
        <v>8835.5637508093714</v>
      </c>
      <c r="AC2236" s="11">
        <f t="shared" si="1336"/>
        <v>5335.5637508093705</v>
      </c>
      <c r="AD2236" s="11">
        <f t="shared" si="1336"/>
        <v>17779650.110877141</v>
      </c>
      <c r="AE2236" s="11">
        <f t="shared" si="1336"/>
        <v>296327.50184795237</v>
      </c>
      <c r="AF2236" s="11">
        <f t="shared" si="1336"/>
        <v>380100.06146440358</v>
      </c>
      <c r="AG2236" s="11">
        <f t="shared" si="1336"/>
        <v>1.2827026148232286</v>
      </c>
      <c r="AH2236" s="11">
        <f t="shared" si="1336"/>
        <v>38.102062383146048</v>
      </c>
      <c r="AI2236" s="11">
        <f t="shared" si="1336"/>
        <v>0</v>
      </c>
      <c r="AJ2236" s="11">
        <f t="shared" si="1336"/>
        <v>0</v>
      </c>
      <c r="AK2236" s="11">
        <f t="shared" si="1336"/>
        <v>0</v>
      </c>
      <c r="AL2236" s="11">
        <f t="shared" si="1336"/>
        <v>0</v>
      </c>
      <c r="AM2236" s="11">
        <f t="shared" si="1335"/>
        <v>0</v>
      </c>
      <c r="AN2236" s="11">
        <f t="shared" si="1335"/>
        <v>0</v>
      </c>
      <c r="AO2236" s="11">
        <f t="shared" si="1335"/>
        <v>0</v>
      </c>
      <c r="AP2236" s="11">
        <f t="shared" si="1335"/>
        <v>0</v>
      </c>
      <c r="AQ2236" s="11">
        <f t="shared" si="1335"/>
        <v>0</v>
      </c>
      <c r="AR2236" s="11">
        <f t="shared" si="1335"/>
        <v>0</v>
      </c>
      <c r="AS2236" s="11">
        <f t="shared" si="1335"/>
        <v>0</v>
      </c>
      <c r="AT2236" s="11">
        <f t="shared" si="1335"/>
        <v>0</v>
      </c>
      <c r="AU2236" s="11">
        <f t="shared" si="1337"/>
        <v>0</v>
      </c>
      <c r="AV2236" s="11">
        <f t="shared" si="1337"/>
        <v>49438580.302254096</v>
      </c>
      <c r="AW2236" s="11">
        <f t="shared" si="1337"/>
        <v>0</v>
      </c>
      <c r="AX2236" s="11">
        <f t="shared" si="1337"/>
        <v>0</v>
      </c>
      <c r="AY2236" s="11">
        <f t="shared" si="1337"/>
        <v>38226.409377023425</v>
      </c>
      <c r="AZ2236" s="11">
        <f t="shared" si="1337"/>
        <v>1</v>
      </c>
      <c r="BA2236" s="11">
        <f t="shared" si="1300"/>
        <v>1</v>
      </c>
      <c r="BB2236" s="11">
        <f t="shared" si="1300"/>
        <v>1</v>
      </c>
      <c r="BC2236" s="11">
        <f t="shared" si="1300"/>
        <v>1</v>
      </c>
      <c r="BD2236" s="11">
        <f t="shared" si="1299"/>
        <v>1</v>
      </c>
      <c r="BE2236" s="11">
        <f t="shared" si="1294"/>
        <v>1</v>
      </c>
      <c r="BF2236" s="15" t="str">
        <f t="shared" si="1303"/>
        <v>EN 10210</v>
      </c>
      <c r="BG2236" s="42">
        <v>83.798749999999998</v>
      </c>
      <c r="BH2236" s="17">
        <f t="shared" si="1304"/>
        <v>220</v>
      </c>
      <c r="BI2236" s="17">
        <f t="shared" si="1305"/>
        <v>120</v>
      </c>
      <c r="BK2236" s="17">
        <f t="shared" si="1306"/>
        <v>17.5</v>
      </c>
      <c r="BM2236" s="17">
        <f t="shared" si="1338"/>
        <v>35</v>
      </c>
      <c r="BX2236" s="18">
        <f t="shared" si="1307"/>
        <v>12246.902001294993</v>
      </c>
      <c r="BY2236" s="42">
        <v>0.68</v>
      </c>
      <c r="BZ2236" s="43">
        <f t="shared" si="1308"/>
        <v>7.0731523623277441</v>
      </c>
      <c r="CA2236" s="18">
        <f t="shared" si="1309"/>
        <v>46137940.634340942</v>
      </c>
      <c r="CB2236" s="18">
        <f t="shared" si="1310"/>
        <v>419435.823948554</v>
      </c>
      <c r="CC2236" s="18">
        <f t="shared" si="1311"/>
        <v>581253.24900487228</v>
      </c>
      <c r="CD2236" s="25">
        <f t="shared" si="1312"/>
        <v>1.3857978165359714</v>
      </c>
      <c r="CE2236" s="26">
        <f t="shared" si="1313"/>
        <v>61.378459142452911</v>
      </c>
      <c r="CF2236" s="18">
        <f t="shared" si="1314"/>
        <v>8835.5637508093714</v>
      </c>
      <c r="CG2236" s="18">
        <f t="shared" si="1315"/>
        <v>5335.5637508093705</v>
      </c>
      <c r="CH2236" s="18">
        <f t="shared" si="1316"/>
        <v>17779650.110877141</v>
      </c>
      <c r="CI2236" s="18">
        <f t="shared" si="1317"/>
        <v>296327.50184795237</v>
      </c>
      <c r="CJ2236" s="18">
        <f t="shared" si="1318"/>
        <v>380100.06146440358</v>
      </c>
      <c r="CK2236" s="25">
        <f t="shared" si="1319"/>
        <v>1.2827026148232286</v>
      </c>
      <c r="CL2236" s="26">
        <f t="shared" si="1320"/>
        <v>38.102062383146048</v>
      </c>
      <c r="CZ2236" s="18">
        <f t="shared" si="1321"/>
        <v>49438580.302254096</v>
      </c>
      <c r="DC2236" s="18">
        <f t="shared" si="1322"/>
        <v>38226.409377023425</v>
      </c>
      <c r="DD2236" s="17">
        <f t="shared" si="1323"/>
        <v>1</v>
      </c>
      <c r="DE2236" s="17">
        <f t="shared" si="1324"/>
        <v>1</v>
      </c>
      <c r="DF2236" s="17">
        <f t="shared" si="1325"/>
        <v>1</v>
      </c>
      <c r="DG2236" s="17">
        <f t="shared" si="1326"/>
        <v>1</v>
      </c>
      <c r="DH2236" s="17">
        <f t="shared" si="1327"/>
        <v>1</v>
      </c>
      <c r="DI2236" s="17">
        <f t="shared" si="1328"/>
        <v>1</v>
      </c>
      <c r="DJ2236" s="20" t="s">
        <v>1879</v>
      </c>
    </row>
    <row r="2237" spans="1:114" x14ac:dyDescent="0.2">
      <c r="A2237" s="15" t="s">
        <v>105</v>
      </c>
      <c r="B2237" s="10" t="s">
        <v>2332</v>
      </c>
      <c r="C2237" s="11">
        <f t="shared" si="1301"/>
        <v>38.317733999999987</v>
      </c>
      <c r="D2237" s="11">
        <f t="shared" si="1333"/>
        <v>250</v>
      </c>
      <c r="E2237" s="11">
        <f t="shared" si="1333"/>
        <v>150</v>
      </c>
      <c r="F2237" s="11">
        <f t="shared" si="1333"/>
        <v>0</v>
      </c>
      <c r="G2237" s="11">
        <f t="shared" si="1333"/>
        <v>6.3</v>
      </c>
      <c r="H2237" s="11">
        <f t="shared" si="1333"/>
        <v>0</v>
      </c>
      <c r="I2237" s="11">
        <f t="shared" si="1333"/>
        <v>9.4499999999999993</v>
      </c>
      <c r="J2237" s="11">
        <f t="shared" si="1333"/>
        <v>0</v>
      </c>
      <c r="K2237" s="11">
        <f t="shared" si="1332"/>
        <v>0</v>
      </c>
      <c r="L2237" s="11">
        <f t="shared" si="1332"/>
        <v>0</v>
      </c>
      <c r="M2237" s="11">
        <f t="shared" si="1332"/>
        <v>0</v>
      </c>
      <c r="N2237" s="11">
        <f t="shared" si="1332"/>
        <v>0</v>
      </c>
      <c r="O2237" s="11">
        <f t="shared" si="1332"/>
        <v>0</v>
      </c>
      <c r="P2237" s="11">
        <f t="shared" si="1332"/>
        <v>0</v>
      </c>
      <c r="Q2237" s="11">
        <f t="shared" si="1332"/>
        <v>0</v>
      </c>
      <c r="R2237" s="11">
        <f t="shared" si="1334"/>
        <v>0</v>
      </c>
      <c r="S2237" s="11">
        <f t="shared" si="1334"/>
        <v>0</v>
      </c>
      <c r="T2237" s="11">
        <f t="shared" si="1297"/>
        <v>4900.8215152101393</v>
      </c>
      <c r="U2237" s="40">
        <f t="shared" si="1302"/>
        <v>0.8</v>
      </c>
      <c r="V2237" s="11">
        <f t="shared" si="1331"/>
        <v>20.794641818558038</v>
      </c>
      <c r="W2237" s="11">
        <f t="shared" si="1331"/>
        <v>40014304.913372882</v>
      </c>
      <c r="X2237" s="11">
        <f t="shared" si="1331"/>
        <v>320114.43930698303</v>
      </c>
      <c r="Y2237" s="11">
        <f t="shared" si="1331"/>
        <v>390895.8715279678</v>
      </c>
      <c r="Z2237" s="11">
        <f t="shared" si="1336"/>
        <v>1.2211129006683352</v>
      </c>
      <c r="AA2237" s="11">
        <f t="shared" si="1336"/>
        <v>90.359370263917739</v>
      </c>
      <c r="AB2237" s="11">
        <f t="shared" si="1336"/>
        <v>3251.8592496839156</v>
      </c>
      <c r="AC2237" s="11">
        <f t="shared" si="1336"/>
        <v>1991.8592496839158</v>
      </c>
      <c r="AD2237" s="11">
        <f t="shared" si="1336"/>
        <v>18245935.684785891</v>
      </c>
      <c r="AE2237" s="11">
        <f t="shared" si="1336"/>
        <v>243279.14246381188</v>
      </c>
      <c r="AF2237" s="11">
        <f t="shared" si="1336"/>
        <v>275678.90904377197</v>
      </c>
      <c r="AG2237" s="11">
        <f t="shared" si="1336"/>
        <v>1.1331793850135738</v>
      </c>
      <c r="AH2237" s="11">
        <f t="shared" si="1336"/>
        <v>61.016687503246978</v>
      </c>
      <c r="AI2237" s="11">
        <f t="shared" si="1336"/>
        <v>0</v>
      </c>
      <c r="AJ2237" s="11">
        <f t="shared" si="1336"/>
        <v>0</v>
      </c>
      <c r="AK2237" s="11">
        <f t="shared" si="1336"/>
        <v>0</v>
      </c>
      <c r="AL2237" s="11">
        <f t="shared" si="1336"/>
        <v>0</v>
      </c>
      <c r="AM2237" s="11">
        <f t="shared" si="1335"/>
        <v>0</v>
      </c>
      <c r="AN2237" s="11">
        <f t="shared" si="1335"/>
        <v>0</v>
      </c>
      <c r="AO2237" s="11">
        <f t="shared" si="1335"/>
        <v>0</v>
      </c>
      <c r="AP2237" s="11">
        <f t="shared" si="1335"/>
        <v>0</v>
      </c>
      <c r="AQ2237" s="11">
        <f t="shared" si="1335"/>
        <v>0</v>
      </c>
      <c r="AR2237" s="11">
        <f t="shared" si="1335"/>
        <v>0</v>
      </c>
      <c r="AS2237" s="11">
        <f t="shared" si="1335"/>
        <v>0</v>
      </c>
      <c r="AT2237" s="11">
        <f t="shared" si="1335"/>
        <v>0</v>
      </c>
      <c r="AU2237" s="11">
        <f t="shared" si="1337"/>
        <v>0</v>
      </c>
      <c r="AV2237" s="11">
        <f t="shared" si="1337"/>
        <v>39887381.169258788</v>
      </c>
      <c r="AW2237" s="11">
        <f t="shared" si="1337"/>
        <v>0</v>
      </c>
      <c r="AX2237" s="11">
        <f t="shared" si="1337"/>
        <v>0</v>
      </c>
      <c r="AY2237" s="11">
        <f t="shared" si="1337"/>
        <v>69766.81849936783</v>
      </c>
      <c r="AZ2237" s="11">
        <f t="shared" si="1337"/>
        <v>1</v>
      </c>
      <c r="BA2237" s="11">
        <f t="shared" si="1300"/>
        <v>1</v>
      </c>
      <c r="BB2237" s="11">
        <f t="shared" si="1300"/>
        <v>1</v>
      </c>
      <c r="BC2237" s="11">
        <f t="shared" si="1300"/>
        <v>2</v>
      </c>
      <c r="BD2237" s="11">
        <f t="shared" si="1299"/>
        <v>4</v>
      </c>
      <c r="BE2237" s="11">
        <f t="shared" si="1294"/>
        <v>4</v>
      </c>
      <c r="BF2237" s="15" t="str">
        <f t="shared" si="1303"/>
        <v>EN 10210</v>
      </c>
      <c r="BG2237" s="42">
        <v>38.317733999999987</v>
      </c>
      <c r="BH2237" s="17">
        <f t="shared" si="1304"/>
        <v>250</v>
      </c>
      <c r="BI2237" s="17">
        <f t="shared" si="1305"/>
        <v>150</v>
      </c>
      <c r="BK2237" s="17">
        <f t="shared" si="1306"/>
        <v>6.3</v>
      </c>
      <c r="BM2237" s="17">
        <f t="shared" si="1338"/>
        <v>9.4499999999999993</v>
      </c>
      <c r="BX2237" s="18">
        <f t="shared" si="1307"/>
        <v>4900.8215152101393</v>
      </c>
      <c r="BY2237" s="42">
        <v>0.8</v>
      </c>
      <c r="BZ2237" s="43">
        <f t="shared" si="1308"/>
        <v>20.794641818558038</v>
      </c>
      <c r="CA2237" s="18">
        <f t="shared" si="1309"/>
        <v>40014304.913372882</v>
      </c>
      <c r="CB2237" s="18">
        <f t="shared" si="1310"/>
        <v>320114.43930698303</v>
      </c>
      <c r="CC2237" s="18">
        <f t="shared" si="1311"/>
        <v>390895.8715279678</v>
      </c>
      <c r="CD2237" s="25">
        <f t="shared" si="1312"/>
        <v>1.2211129006683352</v>
      </c>
      <c r="CE2237" s="26">
        <f t="shared" si="1313"/>
        <v>90.359370263917739</v>
      </c>
      <c r="CF2237" s="18">
        <f t="shared" si="1314"/>
        <v>3251.8592496839156</v>
      </c>
      <c r="CG2237" s="18">
        <f t="shared" si="1315"/>
        <v>1991.8592496839158</v>
      </c>
      <c r="CH2237" s="18">
        <f t="shared" si="1316"/>
        <v>18245935.684785891</v>
      </c>
      <c r="CI2237" s="18">
        <f t="shared" si="1317"/>
        <v>243279.14246381188</v>
      </c>
      <c r="CJ2237" s="18">
        <f t="shared" si="1318"/>
        <v>275678.90904377197</v>
      </c>
      <c r="CK2237" s="25">
        <f t="shared" si="1319"/>
        <v>1.1331793850135738</v>
      </c>
      <c r="CL2237" s="26">
        <f t="shared" si="1320"/>
        <v>61.016687503246978</v>
      </c>
      <c r="CZ2237" s="18">
        <f t="shared" si="1321"/>
        <v>39887381.169258788</v>
      </c>
      <c r="DC2237" s="18">
        <f t="shared" si="1322"/>
        <v>69766.81849936783</v>
      </c>
      <c r="DD2237" s="17">
        <f t="shared" si="1323"/>
        <v>1</v>
      </c>
      <c r="DE2237" s="17">
        <f t="shared" si="1324"/>
        <v>1</v>
      </c>
      <c r="DF2237" s="17">
        <f t="shared" si="1325"/>
        <v>1</v>
      </c>
      <c r="DG2237" s="17">
        <f t="shared" si="1326"/>
        <v>2</v>
      </c>
      <c r="DH2237" s="17">
        <f t="shared" si="1327"/>
        <v>4</v>
      </c>
      <c r="DI2237" s="17">
        <f t="shared" si="1328"/>
        <v>4</v>
      </c>
      <c r="DJ2237" s="20" t="s">
        <v>1879</v>
      </c>
    </row>
    <row r="2238" spans="1:114" x14ac:dyDescent="0.2">
      <c r="A2238" s="15" t="s">
        <v>105</v>
      </c>
      <c r="B2238" s="10" t="s">
        <v>2333</v>
      </c>
      <c r="C2238" s="11">
        <f t="shared" si="1301"/>
        <v>43.005125999999976</v>
      </c>
      <c r="D2238" s="11">
        <f t="shared" si="1333"/>
        <v>250</v>
      </c>
      <c r="E2238" s="11">
        <f t="shared" si="1333"/>
        <v>150</v>
      </c>
      <c r="F2238" s="11">
        <f t="shared" si="1333"/>
        <v>0</v>
      </c>
      <c r="G2238" s="11">
        <f t="shared" si="1333"/>
        <v>7.1</v>
      </c>
      <c r="H2238" s="11">
        <f t="shared" si="1333"/>
        <v>0</v>
      </c>
      <c r="I2238" s="11">
        <f t="shared" si="1333"/>
        <v>10.649999999999999</v>
      </c>
      <c r="J2238" s="11">
        <f t="shared" si="1333"/>
        <v>0</v>
      </c>
      <c r="K2238" s="11">
        <f t="shared" si="1332"/>
        <v>0</v>
      </c>
      <c r="L2238" s="11">
        <f t="shared" si="1332"/>
        <v>0</v>
      </c>
      <c r="M2238" s="11">
        <f t="shared" si="1332"/>
        <v>0</v>
      </c>
      <c r="N2238" s="11">
        <f t="shared" si="1332"/>
        <v>0</v>
      </c>
      <c r="O2238" s="11">
        <f t="shared" si="1332"/>
        <v>0</v>
      </c>
      <c r="P2238" s="11">
        <f t="shared" si="1332"/>
        <v>0</v>
      </c>
      <c r="Q2238" s="11">
        <f t="shared" si="1332"/>
        <v>0</v>
      </c>
      <c r="R2238" s="11">
        <f t="shared" si="1334"/>
        <v>0</v>
      </c>
      <c r="S2238" s="11">
        <f t="shared" si="1334"/>
        <v>0</v>
      </c>
      <c r="T2238" s="11">
        <f t="shared" si="1297"/>
        <v>5503.2303497541725</v>
      </c>
      <c r="U2238" s="40">
        <f t="shared" si="1302"/>
        <v>0.8</v>
      </c>
      <c r="V2238" s="11">
        <f t="shared" si="1331"/>
        <v>18.518364950874723</v>
      </c>
      <c r="W2238" s="11">
        <f t="shared" si="1331"/>
        <v>44275909.671691202</v>
      </c>
      <c r="X2238" s="11">
        <f t="shared" si="1331"/>
        <v>354207.27737352962</v>
      </c>
      <c r="Y2238" s="11">
        <f t="shared" si="1331"/>
        <v>434587.55931800767</v>
      </c>
      <c r="Z2238" s="11">
        <f t="shared" si="1336"/>
        <v>1.226930069140598</v>
      </c>
      <c r="AA2238" s="11">
        <f t="shared" si="1336"/>
        <v>89.696376826100675</v>
      </c>
      <c r="AB2238" s="11">
        <f t="shared" si="1336"/>
        <v>3679.3707426698456</v>
      </c>
      <c r="AC2238" s="11">
        <f t="shared" si="1336"/>
        <v>2259.3707426698456</v>
      </c>
      <c r="AD2238" s="11">
        <f t="shared" si="1336"/>
        <v>20152207.996565055</v>
      </c>
      <c r="AE2238" s="11">
        <f t="shared" si="1336"/>
        <v>268696.10662086739</v>
      </c>
      <c r="AF2238" s="11">
        <f t="shared" si="1336"/>
        <v>306283.02218451531</v>
      </c>
      <c r="AG2238" s="11">
        <f t="shared" si="1336"/>
        <v>1.1398863423677492</v>
      </c>
      <c r="AH2238" s="11">
        <f t="shared" si="1336"/>
        <v>60.513527894943373</v>
      </c>
      <c r="AI2238" s="11">
        <f t="shared" si="1336"/>
        <v>0</v>
      </c>
      <c r="AJ2238" s="11">
        <f t="shared" si="1336"/>
        <v>0</v>
      </c>
      <c r="AK2238" s="11">
        <f t="shared" si="1336"/>
        <v>0</v>
      </c>
      <c r="AL2238" s="11">
        <f t="shared" si="1336"/>
        <v>0</v>
      </c>
      <c r="AM2238" s="11">
        <f t="shared" si="1335"/>
        <v>0</v>
      </c>
      <c r="AN2238" s="11">
        <f t="shared" si="1335"/>
        <v>0</v>
      </c>
      <c r="AO2238" s="11">
        <f t="shared" si="1335"/>
        <v>0</v>
      </c>
      <c r="AP2238" s="11">
        <f t="shared" si="1335"/>
        <v>0</v>
      </c>
      <c r="AQ2238" s="11">
        <f t="shared" si="1335"/>
        <v>0</v>
      </c>
      <c r="AR2238" s="11">
        <f t="shared" si="1335"/>
        <v>0</v>
      </c>
      <c r="AS2238" s="11">
        <f t="shared" si="1335"/>
        <v>0</v>
      </c>
      <c r="AT2238" s="11">
        <f t="shared" si="1335"/>
        <v>0</v>
      </c>
      <c r="AU2238" s="11">
        <f t="shared" si="1337"/>
        <v>0</v>
      </c>
      <c r="AV2238" s="11">
        <f t="shared" si="1337"/>
        <v>44345096.904165424</v>
      </c>
      <c r="AW2238" s="11">
        <f t="shared" si="1337"/>
        <v>0</v>
      </c>
      <c r="AX2238" s="11">
        <f t="shared" si="1337"/>
        <v>0</v>
      </c>
      <c r="AY2238" s="11">
        <f t="shared" si="1337"/>
        <v>69074.641485339685</v>
      </c>
      <c r="AZ2238" s="11">
        <f t="shared" si="1337"/>
        <v>1</v>
      </c>
      <c r="BA2238" s="11">
        <f t="shared" si="1300"/>
        <v>1</v>
      </c>
      <c r="BB2238" s="11">
        <f t="shared" si="1300"/>
        <v>1</v>
      </c>
      <c r="BC2238" s="11">
        <f t="shared" si="1300"/>
        <v>1</v>
      </c>
      <c r="BD2238" s="11">
        <f t="shared" si="1299"/>
        <v>2</v>
      </c>
      <c r="BE2238" s="11">
        <f t="shared" si="1294"/>
        <v>4</v>
      </c>
      <c r="BF2238" s="15" t="str">
        <f t="shared" si="1303"/>
        <v>EN 10210</v>
      </c>
      <c r="BG2238" s="42">
        <v>43.005125999999976</v>
      </c>
      <c r="BH2238" s="17">
        <f t="shared" si="1304"/>
        <v>250</v>
      </c>
      <c r="BI2238" s="17">
        <f t="shared" si="1305"/>
        <v>150</v>
      </c>
      <c r="BK2238" s="17">
        <f t="shared" si="1306"/>
        <v>7.1</v>
      </c>
      <c r="BM2238" s="17">
        <f t="shared" si="1338"/>
        <v>10.649999999999999</v>
      </c>
      <c r="BX2238" s="18">
        <f t="shared" si="1307"/>
        <v>5503.2303497541725</v>
      </c>
      <c r="BY2238" s="42">
        <v>0.8</v>
      </c>
      <c r="BZ2238" s="43">
        <f t="shared" si="1308"/>
        <v>18.518364950874723</v>
      </c>
      <c r="CA2238" s="18">
        <f t="shared" si="1309"/>
        <v>44275909.671691202</v>
      </c>
      <c r="CB2238" s="18">
        <f t="shared" si="1310"/>
        <v>354207.27737352962</v>
      </c>
      <c r="CC2238" s="18">
        <f t="shared" si="1311"/>
        <v>434587.55931800767</v>
      </c>
      <c r="CD2238" s="25">
        <f t="shared" si="1312"/>
        <v>1.226930069140598</v>
      </c>
      <c r="CE2238" s="26">
        <f t="shared" si="1313"/>
        <v>89.696376826100675</v>
      </c>
      <c r="CF2238" s="18">
        <f t="shared" si="1314"/>
        <v>3679.3707426698456</v>
      </c>
      <c r="CG2238" s="18">
        <f t="shared" si="1315"/>
        <v>2259.3707426698456</v>
      </c>
      <c r="CH2238" s="18">
        <f t="shared" si="1316"/>
        <v>20152207.996565055</v>
      </c>
      <c r="CI2238" s="18">
        <f t="shared" si="1317"/>
        <v>268696.10662086739</v>
      </c>
      <c r="CJ2238" s="18">
        <f t="shared" si="1318"/>
        <v>306283.02218451531</v>
      </c>
      <c r="CK2238" s="25">
        <f t="shared" si="1319"/>
        <v>1.1398863423677492</v>
      </c>
      <c r="CL2238" s="26">
        <f t="shared" si="1320"/>
        <v>60.513527894943373</v>
      </c>
      <c r="CZ2238" s="18">
        <f t="shared" si="1321"/>
        <v>44345096.904165424</v>
      </c>
      <c r="DC2238" s="18">
        <f t="shared" si="1322"/>
        <v>69074.641485339685</v>
      </c>
      <c r="DD2238" s="17">
        <f t="shared" si="1323"/>
        <v>1</v>
      </c>
      <c r="DE2238" s="17">
        <f t="shared" si="1324"/>
        <v>1</v>
      </c>
      <c r="DF2238" s="17">
        <f t="shared" si="1325"/>
        <v>1</v>
      </c>
      <c r="DG2238" s="17">
        <f t="shared" si="1326"/>
        <v>1</v>
      </c>
      <c r="DH2238" s="17">
        <f t="shared" si="1327"/>
        <v>2</v>
      </c>
      <c r="DI2238" s="17">
        <f t="shared" si="1328"/>
        <v>4</v>
      </c>
      <c r="DJ2238" s="20" t="s">
        <v>1879</v>
      </c>
    </row>
    <row r="2239" spans="1:114" x14ac:dyDescent="0.2">
      <c r="A2239" s="15" t="s">
        <v>105</v>
      </c>
      <c r="B2239" s="10" t="s">
        <v>2334</v>
      </c>
      <c r="C2239" s="11">
        <f t="shared" si="1301"/>
        <v>48.230400000000003</v>
      </c>
      <c r="D2239" s="11">
        <f t="shared" si="1333"/>
        <v>250</v>
      </c>
      <c r="E2239" s="11">
        <f t="shared" si="1333"/>
        <v>150</v>
      </c>
      <c r="F2239" s="11">
        <f t="shared" si="1333"/>
        <v>0</v>
      </c>
      <c r="G2239" s="11">
        <f t="shared" si="1333"/>
        <v>8</v>
      </c>
      <c r="H2239" s="11">
        <f t="shared" si="1333"/>
        <v>0</v>
      </c>
      <c r="I2239" s="11">
        <f t="shared" si="1333"/>
        <v>12</v>
      </c>
      <c r="J2239" s="11">
        <f t="shared" si="1333"/>
        <v>0</v>
      </c>
      <c r="K2239" s="11">
        <f t="shared" si="1332"/>
        <v>0</v>
      </c>
      <c r="L2239" s="11">
        <f t="shared" si="1332"/>
        <v>0</v>
      </c>
      <c r="M2239" s="11">
        <f t="shared" si="1332"/>
        <v>0</v>
      </c>
      <c r="N2239" s="11">
        <f t="shared" si="1332"/>
        <v>0</v>
      </c>
      <c r="O2239" s="11">
        <f t="shared" si="1332"/>
        <v>0</v>
      </c>
      <c r="P2239" s="11">
        <f t="shared" si="1332"/>
        <v>0</v>
      </c>
      <c r="Q2239" s="11">
        <f t="shared" si="1332"/>
        <v>0</v>
      </c>
      <c r="R2239" s="11">
        <f t="shared" si="1334"/>
        <v>0</v>
      </c>
      <c r="S2239" s="11">
        <f t="shared" si="1334"/>
        <v>0</v>
      </c>
      <c r="T2239" s="11">
        <f t="shared" si="1297"/>
        <v>6175.5751316061705</v>
      </c>
      <c r="U2239" s="40">
        <f t="shared" si="1302"/>
        <v>0.8</v>
      </c>
      <c r="V2239" s="11">
        <f t="shared" si="1331"/>
        <v>16.502240820276818</v>
      </c>
      <c r="W2239" s="11">
        <f t="shared" si="1331"/>
        <v>48857915.461985886</v>
      </c>
      <c r="X2239" s="11">
        <f t="shared" si="1331"/>
        <v>390863.32369588711</v>
      </c>
      <c r="Y2239" s="11">
        <f t="shared" si="1331"/>
        <v>482168.6771951603</v>
      </c>
      <c r="Z2239" s="11">
        <f t="shared" si="1336"/>
        <v>1.2335991840726241</v>
      </c>
      <c r="AA2239" s="11">
        <f t="shared" si="1336"/>
        <v>88.946479219273868</v>
      </c>
      <c r="AB2239" s="11">
        <f t="shared" si="1336"/>
        <v>4164.247719318987</v>
      </c>
      <c r="AC2239" s="11">
        <f t="shared" si="1336"/>
        <v>2564.2477193189875</v>
      </c>
      <c r="AD2239" s="11">
        <f t="shared" si="1336"/>
        <v>22192467.04076732</v>
      </c>
      <c r="AE2239" s="11">
        <f t="shared" si="1336"/>
        <v>295899.56054356426</v>
      </c>
      <c r="AF2239" s="11">
        <f t="shared" si="1336"/>
        <v>339556.29122921091</v>
      </c>
      <c r="AG2239" s="11">
        <f t="shared" si="1336"/>
        <v>1.1475390183258458</v>
      </c>
      <c r="AH2239" s="11">
        <f t="shared" si="1336"/>
        <v>59.946535228244912</v>
      </c>
      <c r="AI2239" s="11">
        <f t="shared" si="1336"/>
        <v>0</v>
      </c>
      <c r="AJ2239" s="11">
        <f t="shared" si="1336"/>
        <v>0</v>
      </c>
      <c r="AK2239" s="11">
        <f t="shared" si="1336"/>
        <v>0</v>
      </c>
      <c r="AL2239" s="11">
        <f t="shared" si="1336"/>
        <v>0</v>
      </c>
      <c r="AM2239" s="11">
        <f t="shared" si="1335"/>
        <v>0</v>
      </c>
      <c r="AN2239" s="11">
        <f t="shared" si="1335"/>
        <v>0</v>
      </c>
      <c r="AO2239" s="11">
        <f t="shared" si="1335"/>
        <v>0</v>
      </c>
      <c r="AP2239" s="11">
        <f t="shared" si="1335"/>
        <v>0</v>
      </c>
      <c r="AQ2239" s="11">
        <f t="shared" si="1335"/>
        <v>0</v>
      </c>
      <c r="AR2239" s="11">
        <f t="shared" si="1335"/>
        <v>0</v>
      </c>
      <c r="AS2239" s="11">
        <f t="shared" si="1335"/>
        <v>0</v>
      </c>
      <c r="AT2239" s="11">
        <f t="shared" si="1335"/>
        <v>0</v>
      </c>
      <c r="AU2239" s="11">
        <f t="shared" si="1337"/>
        <v>0</v>
      </c>
      <c r="AV2239" s="11">
        <f t="shared" si="1337"/>
        <v>49203520.666666664</v>
      </c>
      <c r="AW2239" s="11">
        <f t="shared" si="1337"/>
        <v>0</v>
      </c>
      <c r="AX2239" s="11">
        <f t="shared" si="1337"/>
        <v>0</v>
      </c>
      <c r="AY2239" s="11">
        <f t="shared" si="1337"/>
        <v>68288.495438637969</v>
      </c>
      <c r="AZ2239" s="11">
        <f t="shared" si="1337"/>
        <v>1</v>
      </c>
      <c r="BA2239" s="11">
        <f t="shared" si="1300"/>
        <v>1</v>
      </c>
      <c r="BB2239" s="11">
        <f t="shared" si="1300"/>
        <v>1</v>
      </c>
      <c r="BC2239" s="11">
        <f t="shared" si="1300"/>
        <v>1</v>
      </c>
      <c r="BD2239" s="11">
        <f t="shared" si="1299"/>
        <v>1</v>
      </c>
      <c r="BE2239" s="11">
        <f t="shared" si="1294"/>
        <v>2</v>
      </c>
      <c r="BF2239" s="15" t="str">
        <f t="shared" si="1303"/>
        <v>EN 10210</v>
      </c>
      <c r="BG2239" s="42">
        <v>48.230400000000003</v>
      </c>
      <c r="BH2239" s="17">
        <f t="shared" si="1304"/>
        <v>250</v>
      </c>
      <c r="BI2239" s="17">
        <f t="shared" si="1305"/>
        <v>150</v>
      </c>
      <c r="BK2239" s="17">
        <f t="shared" si="1306"/>
        <v>8</v>
      </c>
      <c r="BM2239" s="17">
        <f t="shared" si="1338"/>
        <v>12</v>
      </c>
      <c r="BX2239" s="18">
        <f t="shared" si="1307"/>
        <v>6175.5751316061705</v>
      </c>
      <c r="BY2239" s="42">
        <v>0.8</v>
      </c>
      <c r="BZ2239" s="43">
        <f t="shared" si="1308"/>
        <v>16.502240820276818</v>
      </c>
      <c r="CA2239" s="18">
        <f t="shared" si="1309"/>
        <v>48857915.461985886</v>
      </c>
      <c r="CB2239" s="18">
        <f t="shared" si="1310"/>
        <v>390863.32369588711</v>
      </c>
      <c r="CC2239" s="18">
        <f t="shared" si="1311"/>
        <v>482168.6771951603</v>
      </c>
      <c r="CD2239" s="25">
        <f t="shared" si="1312"/>
        <v>1.2335991840726241</v>
      </c>
      <c r="CE2239" s="26">
        <f t="shared" si="1313"/>
        <v>88.946479219273868</v>
      </c>
      <c r="CF2239" s="18">
        <f t="shared" si="1314"/>
        <v>4164.247719318987</v>
      </c>
      <c r="CG2239" s="18">
        <f t="shared" si="1315"/>
        <v>2564.2477193189875</v>
      </c>
      <c r="CH2239" s="18">
        <f t="shared" si="1316"/>
        <v>22192467.04076732</v>
      </c>
      <c r="CI2239" s="18">
        <f t="shared" si="1317"/>
        <v>295899.56054356426</v>
      </c>
      <c r="CJ2239" s="18">
        <f t="shared" si="1318"/>
        <v>339556.29122921091</v>
      </c>
      <c r="CK2239" s="25">
        <f t="shared" si="1319"/>
        <v>1.1475390183258458</v>
      </c>
      <c r="CL2239" s="26">
        <f t="shared" si="1320"/>
        <v>59.946535228244912</v>
      </c>
      <c r="CZ2239" s="18">
        <f t="shared" si="1321"/>
        <v>49203520.666666664</v>
      </c>
      <c r="DC2239" s="18">
        <f t="shared" si="1322"/>
        <v>68288.495438637969</v>
      </c>
      <c r="DD2239" s="17">
        <f t="shared" si="1323"/>
        <v>1</v>
      </c>
      <c r="DE2239" s="17">
        <f t="shared" si="1324"/>
        <v>1</v>
      </c>
      <c r="DF2239" s="17">
        <f t="shared" si="1325"/>
        <v>1</v>
      </c>
      <c r="DG2239" s="17">
        <f t="shared" si="1326"/>
        <v>1</v>
      </c>
      <c r="DH2239" s="17">
        <f t="shared" si="1327"/>
        <v>1</v>
      </c>
      <c r="DI2239" s="17">
        <f t="shared" si="1328"/>
        <v>2</v>
      </c>
      <c r="DJ2239" s="20" t="s">
        <v>1879</v>
      </c>
    </row>
    <row r="2240" spans="1:114" x14ac:dyDescent="0.2">
      <c r="A2240" s="15" t="s">
        <v>105</v>
      </c>
      <c r="B2240" s="10" t="s">
        <v>2335</v>
      </c>
      <c r="C2240" s="11">
        <f t="shared" si="1301"/>
        <v>52.832383999999983</v>
      </c>
      <c r="D2240" s="11">
        <f t="shared" si="1333"/>
        <v>250</v>
      </c>
      <c r="E2240" s="11">
        <f t="shared" si="1333"/>
        <v>150</v>
      </c>
      <c r="F2240" s="11">
        <f t="shared" si="1333"/>
        <v>0</v>
      </c>
      <c r="G2240" s="11">
        <f t="shared" si="1333"/>
        <v>8.8000000000000007</v>
      </c>
      <c r="H2240" s="11">
        <f t="shared" si="1333"/>
        <v>0</v>
      </c>
      <c r="I2240" s="11">
        <f t="shared" si="1333"/>
        <v>13.200000000000001</v>
      </c>
      <c r="J2240" s="11">
        <f t="shared" si="1333"/>
        <v>0</v>
      </c>
      <c r="K2240" s="11">
        <f t="shared" si="1332"/>
        <v>0</v>
      </c>
      <c r="L2240" s="11">
        <f t="shared" si="1332"/>
        <v>0</v>
      </c>
      <c r="M2240" s="11">
        <f t="shared" si="1332"/>
        <v>0</v>
      </c>
      <c r="N2240" s="11">
        <f t="shared" si="1332"/>
        <v>0</v>
      </c>
      <c r="O2240" s="11">
        <f t="shared" si="1332"/>
        <v>0</v>
      </c>
      <c r="P2240" s="11">
        <f t="shared" si="1332"/>
        <v>0</v>
      </c>
      <c r="Q2240" s="11">
        <f t="shared" si="1332"/>
        <v>0</v>
      </c>
      <c r="R2240" s="11">
        <f t="shared" si="1334"/>
        <v>0</v>
      </c>
      <c r="S2240" s="11">
        <f t="shared" si="1334"/>
        <v>0</v>
      </c>
      <c r="T2240" s="11">
        <f t="shared" si="1297"/>
        <v>6768.4459092434672</v>
      </c>
      <c r="U2240" s="40">
        <f t="shared" si="1302"/>
        <v>0.8</v>
      </c>
      <c r="V2240" s="11">
        <f t="shared" si="1331"/>
        <v>15.056754444369734</v>
      </c>
      <c r="W2240" s="11">
        <f t="shared" si="1331"/>
        <v>52744432.991991647</v>
      </c>
      <c r="X2240" s="11">
        <f t="shared" si="1331"/>
        <v>421955.46393593319</v>
      </c>
      <c r="Y2240" s="11">
        <f t="shared" si="1331"/>
        <v>523073.86259205866</v>
      </c>
      <c r="Z2240" s="11">
        <f t="shared" si="1336"/>
        <v>1.2396423492491582</v>
      </c>
      <c r="AA2240" s="11">
        <f t="shared" si="1336"/>
        <v>88.276241215879139</v>
      </c>
      <c r="AB2240" s="11">
        <f t="shared" si="1336"/>
        <v>4598.7397403759742</v>
      </c>
      <c r="AC2240" s="11">
        <f t="shared" si="1336"/>
        <v>2838.7397403759742</v>
      </c>
      <c r="AD2240" s="11">
        <f t="shared" si="1336"/>
        <v>23915060.883725714</v>
      </c>
      <c r="AE2240" s="11">
        <f t="shared" si="1336"/>
        <v>318867.47844967619</v>
      </c>
      <c r="AF2240" s="11">
        <f t="shared" si="1336"/>
        <v>368112.87557326001</v>
      </c>
      <c r="AG2240" s="11">
        <f t="shared" si="1336"/>
        <v>1.1544384437165351</v>
      </c>
      <c r="AH2240" s="11">
        <f t="shared" si="1336"/>
        <v>59.441705835423512</v>
      </c>
      <c r="AI2240" s="11">
        <f t="shared" si="1336"/>
        <v>0</v>
      </c>
      <c r="AJ2240" s="11">
        <f t="shared" si="1336"/>
        <v>0</v>
      </c>
      <c r="AK2240" s="11">
        <f t="shared" si="1336"/>
        <v>0</v>
      </c>
      <c r="AL2240" s="11">
        <f t="shared" si="1336"/>
        <v>0</v>
      </c>
      <c r="AM2240" s="11">
        <f t="shared" si="1335"/>
        <v>0</v>
      </c>
      <c r="AN2240" s="11">
        <f t="shared" si="1335"/>
        <v>0</v>
      </c>
      <c r="AO2240" s="11">
        <f t="shared" si="1335"/>
        <v>0</v>
      </c>
      <c r="AP2240" s="11">
        <f t="shared" si="1335"/>
        <v>0</v>
      </c>
      <c r="AQ2240" s="11">
        <f t="shared" si="1335"/>
        <v>0</v>
      </c>
      <c r="AR2240" s="11">
        <f t="shared" si="1335"/>
        <v>0</v>
      </c>
      <c r="AS2240" s="11">
        <f t="shared" si="1335"/>
        <v>0</v>
      </c>
      <c r="AT2240" s="11">
        <f t="shared" si="1335"/>
        <v>0</v>
      </c>
      <c r="AU2240" s="11">
        <f t="shared" si="1337"/>
        <v>0</v>
      </c>
      <c r="AV2240" s="11">
        <f t="shared" si="1337"/>
        <v>53384943.150165685</v>
      </c>
      <c r="AW2240" s="11">
        <f t="shared" si="1337"/>
        <v>0</v>
      </c>
      <c r="AX2240" s="11">
        <f t="shared" si="1337"/>
        <v>0</v>
      </c>
      <c r="AY2240" s="11">
        <f t="shared" si="1337"/>
        <v>67583.079480751941</v>
      </c>
      <c r="AZ2240" s="11">
        <f t="shared" si="1337"/>
        <v>1</v>
      </c>
      <c r="BA2240" s="11">
        <f t="shared" si="1300"/>
        <v>1</v>
      </c>
      <c r="BB2240" s="11">
        <f t="shared" si="1300"/>
        <v>1</v>
      </c>
      <c r="BC2240" s="11">
        <f t="shared" si="1300"/>
        <v>1</v>
      </c>
      <c r="BD2240" s="11">
        <f t="shared" si="1299"/>
        <v>1</v>
      </c>
      <c r="BE2240" s="11">
        <f t="shared" si="1294"/>
        <v>1</v>
      </c>
      <c r="BF2240" s="15" t="str">
        <f t="shared" si="1303"/>
        <v>EN 10210</v>
      </c>
      <c r="BG2240" s="42">
        <v>52.832383999999983</v>
      </c>
      <c r="BH2240" s="17">
        <f t="shared" si="1304"/>
        <v>250</v>
      </c>
      <c r="BI2240" s="17">
        <f t="shared" si="1305"/>
        <v>150</v>
      </c>
      <c r="BK2240" s="17">
        <f t="shared" si="1306"/>
        <v>8.8000000000000007</v>
      </c>
      <c r="BM2240" s="17">
        <f t="shared" si="1338"/>
        <v>13.200000000000001</v>
      </c>
      <c r="BX2240" s="18">
        <f t="shared" si="1307"/>
        <v>6768.4459092434672</v>
      </c>
      <c r="BY2240" s="42">
        <v>0.8</v>
      </c>
      <c r="BZ2240" s="43">
        <f t="shared" si="1308"/>
        <v>15.056754444369734</v>
      </c>
      <c r="CA2240" s="18">
        <f t="shared" si="1309"/>
        <v>52744432.991991647</v>
      </c>
      <c r="CB2240" s="18">
        <f t="shared" si="1310"/>
        <v>421955.46393593319</v>
      </c>
      <c r="CC2240" s="18">
        <f t="shared" si="1311"/>
        <v>523073.86259205866</v>
      </c>
      <c r="CD2240" s="25">
        <f t="shared" si="1312"/>
        <v>1.2396423492491582</v>
      </c>
      <c r="CE2240" s="26">
        <f t="shared" si="1313"/>
        <v>88.276241215879139</v>
      </c>
      <c r="CF2240" s="18">
        <f t="shared" si="1314"/>
        <v>4598.7397403759742</v>
      </c>
      <c r="CG2240" s="18">
        <f t="shared" si="1315"/>
        <v>2838.7397403759742</v>
      </c>
      <c r="CH2240" s="18">
        <f t="shared" si="1316"/>
        <v>23915060.883725714</v>
      </c>
      <c r="CI2240" s="18">
        <f t="shared" si="1317"/>
        <v>318867.47844967619</v>
      </c>
      <c r="CJ2240" s="18">
        <f t="shared" si="1318"/>
        <v>368112.87557326001</v>
      </c>
      <c r="CK2240" s="25">
        <f t="shared" si="1319"/>
        <v>1.1544384437165351</v>
      </c>
      <c r="CL2240" s="26">
        <f t="shared" si="1320"/>
        <v>59.441705835423512</v>
      </c>
      <c r="CZ2240" s="18">
        <f t="shared" si="1321"/>
        <v>53384943.150165685</v>
      </c>
      <c r="DC2240" s="18">
        <f t="shared" si="1322"/>
        <v>67583.079480751941</v>
      </c>
      <c r="DD2240" s="17">
        <f t="shared" si="1323"/>
        <v>1</v>
      </c>
      <c r="DE2240" s="17">
        <f t="shared" si="1324"/>
        <v>1</v>
      </c>
      <c r="DF2240" s="17">
        <f t="shared" si="1325"/>
        <v>1</v>
      </c>
      <c r="DG2240" s="17">
        <f t="shared" si="1326"/>
        <v>1</v>
      </c>
      <c r="DH2240" s="17">
        <f t="shared" si="1327"/>
        <v>1</v>
      </c>
      <c r="DI2240" s="17">
        <f t="shared" si="1328"/>
        <v>1</v>
      </c>
      <c r="DJ2240" s="20" t="s">
        <v>1879</v>
      </c>
    </row>
    <row r="2241" spans="1:114" x14ac:dyDescent="0.2">
      <c r="A2241" s="15" t="s">
        <v>105</v>
      </c>
      <c r="B2241" s="10" t="s">
        <v>2336</v>
      </c>
      <c r="C2241" s="11">
        <f t="shared" si="1301"/>
        <v>59.66</v>
      </c>
      <c r="D2241" s="11">
        <f t="shared" si="1333"/>
        <v>250</v>
      </c>
      <c r="E2241" s="11">
        <f t="shared" si="1333"/>
        <v>150</v>
      </c>
      <c r="F2241" s="11">
        <f t="shared" si="1333"/>
        <v>0</v>
      </c>
      <c r="G2241" s="11">
        <f t="shared" si="1333"/>
        <v>10</v>
      </c>
      <c r="H2241" s="11">
        <f t="shared" si="1333"/>
        <v>0</v>
      </c>
      <c r="I2241" s="11">
        <f t="shared" si="1333"/>
        <v>15</v>
      </c>
      <c r="J2241" s="11">
        <f t="shared" si="1333"/>
        <v>0</v>
      </c>
      <c r="K2241" s="11">
        <f t="shared" si="1332"/>
        <v>0</v>
      </c>
      <c r="L2241" s="11">
        <f t="shared" si="1332"/>
        <v>0</v>
      </c>
      <c r="M2241" s="11">
        <f t="shared" si="1332"/>
        <v>0</v>
      </c>
      <c r="N2241" s="11">
        <f t="shared" si="1332"/>
        <v>0</v>
      </c>
      <c r="O2241" s="11">
        <f t="shared" si="1332"/>
        <v>0</v>
      </c>
      <c r="P2241" s="11">
        <f t="shared" si="1332"/>
        <v>0</v>
      </c>
      <c r="Q2241" s="11">
        <f t="shared" si="1332"/>
        <v>0</v>
      </c>
      <c r="R2241" s="11">
        <f t="shared" si="1334"/>
        <v>0</v>
      </c>
      <c r="S2241" s="11">
        <f t="shared" si="1334"/>
        <v>0</v>
      </c>
      <c r="T2241" s="11">
        <f t="shared" si="1297"/>
        <v>7649.3361431346411</v>
      </c>
      <c r="U2241" s="40">
        <f t="shared" si="1302"/>
        <v>0.8</v>
      </c>
      <c r="V2241" s="11">
        <f t="shared" si="1331"/>
        <v>13.322833003873644</v>
      </c>
      <c r="W2241" s="11">
        <f t="shared" si="1331"/>
        <v>58250072.65658097</v>
      </c>
      <c r="X2241" s="11">
        <f t="shared" si="1331"/>
        <v>466000.58125264774</v>
      </c>
      <c r="Y2241" s="11">
        <f t="shared" si="1331"/>
        <v>581997.03947692504</v>
      </c>
      <c r="Z2241" s="11">
        <f t="shared" si="1336"/>
        <v>1.2489191277668996</v>
      </c>
      <c r="AA2241" s="11">
        <f t="shared" si="1336"/>
        <v>87.26425044918885</v>
      </c>
      <c r="AB2241" s="11">
        <f t="shared" si="1336"/>
        <v>5256.6370614359175</v>
      </c>
      <c r="AC2241" s="11">
        <f t="shared" si="1336"/>
        <v>3256.6370614359175</v>
      </c>
      <c r="AD2241" s="11">
        <f t="shared" si="1336"/>
        <v>26341961.36247826</v>
      </c>
      <c r="AE2241" s="11">
        <f t="shared" si="1336"/>
        <v>351226.1514997101</v>
      </c>
      <c r="AF2241" s="11">
        <f t="shared" si="1336"/>
        <v>409165.18640512921</v>
      </c>
      <c r="AG2241" s="11">
        <f t="shared" si="1336"/>
        <v>1.1649621893416069</v>
      </c>
      <c r="AH2241" s="11">
        <f t="shared" si="1336"/>
        <v>58.682982893044667</v>
      </c>
      <c r="AI2241" s="11">
        <f t="shared" si="1336"/>
        <v>0</v>
      </c>
      <c r="AJ2241" s="11">
        <f t="shared" si="1336"/>
        <v>0</v>
      </c>
      <c r="AK2241" s="11">
        <f t="shared" si="1336"/>
        <v>0</v>
      </c>
      <c r="AL2241" s="11">
        <f t="shared" si="1336"/>
        <v>0</v>
      </c>
      <c r="AM2241" s="11">
        <f t="shared" si="1335"/>
        <v>0</v>
      </c>
      <c r="AN2241" s="11">
        <f t="shared" si="1335"/>
        <v>0</v>
      </c>
      <c r="AO2241" s="11">
        <f t="shared" si="1335"/>
        <v>0</v>
      </c>
      <c r="AP2241" s="11">
        <f t="shared" si="1335"/>
        <v>0</v>
      </c>
      <c r="AQ2241" s="11">
        <f t="shared" si="1335"/>
        <v>0</v>
      </c>
      <c r="AR2241" s="11">
        <f t="shared" si="1335"/>
        <v>0</v>
      </c>
      <c r="AS2241" s="11">
        <f t="shared" si="1335"/>
        <v>0</v>
      </c>
      <c r="AT2241" s="11">
        <f t="shared" si="1335"/>
        <v>0</v>
      </c>
      <c r="AU2241" s="11">
        <f t="shared" si="1337"/>
        <v>0</v>
      </c>
      <c r="AV2241" s="11">
        <f t="shared" si="1337"/>
        <v>59418947.368421055</v>
      </c>
      <c r="AW2241" s="11">
        <f t="shared" si="1337"/>
        <v>0</v>
      </c>
      <c r="AX2241" s="11">
        <f t="shared" si="1337"/>
        <v>0</v>
      </c>
      <c r="AY2241" s="11">
        <f t="shared" si="1337"/>
        <v>66513.274122871837</v>
      </c>
      <c r="AZ2241" s="11">
        <f t="shared" si="1337"/>
        <v>1</v>
      </c>
      <c r="BA2241" s="11">
        <f t="shared" si="1300"/>
        <v>1</v>
      </c>
      <c r="BB2241" s="11">
        <f t="shared" si="1300"/>
        <v>1</v>
      </c>
      <c r="BC2241" s="11">
        <f t="shared" si="1300"/>
        <v>1</v>
      </c>
      <c r="BD2241" s="11">
        <f t="shared" si="1299"/>
        <v>1</v>
      </c>
      <c r="BE2241" s="11">
        <f t="shared" si="1294"/>
        <v>1</v>
      </c>
      <c r="BF2241" s="15" t="str">
        <f t="shared" si="1303"/>
        <v>EN 10210</v>
      </c>
      <c r="BG2241" s="42">
        <v>59.66</v>
      </c>
      <c r="BH2241" s="17">
        <f t="shared" si="1304"/>
        <v>250</v>
      </c>
      <c r="BI2241" s="17">
        <f t="shared" si="1305"/>
        <v>150</v>
      </c>
      <c r="BK2241" s="17">
        <f t="shared" si="1306"/>
        <v>10</v>
      </c>
      <c r="BM2241" s="17">
        <f t="shared" si="1338"/>
        <v>15</v>
      </c>
      <c r="BX2241" s="18">
        <f t="shared" si="1307"/>
        <v>7649.3361431346411</v>
      </c>
      <c r="BY2241" s="42">
        <v>0.8</v>
      </c>
      <c r="BZ2241" s="43">
        <f t="shared" si="1308"/>
        <v>13.322833003873644</v>
      </c>
      <c r="CA2241" s="18">
        <f t="shared" si="1309"/>
        <v>58250072.65658097</v>
      </c>
      <c r="CB2241" s="18">
        <f t="shared" si="1310"/>
        <v>466000.58125264774</v>
      </c>
      <c r="CC2241" s="18">
        <f t="shared" si="1311"/>
        <v>581997.03947692504</v>
      </c>
      <c r="CD2241" s="25">
        <f t="shared" si="1312"/>
        <v>1.2489191277668996</v>
      </c>
      <c r="CE2241" s="26">
        <f t="shared" si="1313"/>
        <v>87.26425044918885</v>
      </c>
      <c r="CF2241" s="18">
        <f t="shared" si="1314"/>
        <v>5256.6370614359175</v>
      </c>
      <c r="CG2241" s="18">
        <f t="shared" si="1315"/>
        <v>3256.6370614359175</v>
      </c>
      <c r="CH2241" s="18">
        <f t="shared" si="1316"/>
        <v>26341961.36247826</v>
      </c>
      <c r="CI2241" s="18">
        <f t="shared" si="1317"/>
        <v>351226.1514997101</v>
      </c>
      <c r="CJ2241" s="18">
        <f t="shared" si="1318"/>
        <v>409165.18640512921</v>
      </c>
      <c r="CK2241" s="25">
        <f t="shared" si="1319"/>
        <v>1.1649621893416069</v>
      </c>
      <c r="CL2241" s="26">
        <f t="shared" si="1320"/>
        <v>58.682982893044667</v>
      </c>
      <c r="CZ2241" s="18">
        <f t="shared" si="1321"/>
        <v>59418947.368421055</v>
      </c>
      <c r="DC2241" s="18">
        <f t="shared" si="1322"/>
        <v>66513.274122871837</v>
      </c>
      <c r="DD2241" s="17">
        <f t="shared" si="1323"/>
        <v>1</v>
      </c>
      <c r="DE2241" s="17">
        <f t="shared" si="1324"/>
        <v>1</v>
      </c>
      <c r="DF2241" s="17">
        <f t="shared" si="1325"/>
        <v>1</v>
      </c>
      <c r="DG2241" s="17">
        <f t="shared" si="1326"/>
        <v>1</v>
      </c>
      <c r="DH2241" s="17">
        <f t="shared" si="1327"/>
        <v>1</v>
      </c>
      <c r="DI2241" s="17">
        <f t="shared" si="1328"/>
        <v>1</v>
      </c>
      <c r="DJ2241" s="20" t="s">
        <v>1879</v>
      </c>
    </row>
    <row r="2242" spans="1:114" x14ac:dyDescent="0.2">
      <c r="A2242" s="15" t="s">
        <v>105</v>
      </c>
      <c r="B2242" s="10" t="s">
        <v>2337</v>
      </c>
      <c r="C2242" s="11">
        <f t="shared" si="1301"/>
        <v>65.280600000000007</v>
      </c>
      <c r="D2242" s="11">
        <f t="shared" si="1333"/>
        <v>250</v>
      </c>
      <c r="E2242" s="11">
        <f t="shared" si="1333"/>
        <v>150</v>
      </c>
      <c r="F2242" s="11">
        <f t="shared" si="1333"/>
        <v>0</v>
      </c>
      <c r="G2242" s="11">
        <f t="shared" si="1333"/>
        <v>11</v>
      </c>
      <c r="H2242" s="11">
        <f t="shared" si="1333"/>
        <v>0</v>
      </c>
      <c r="I2242" s="11">
        <f t="shared" si="1333"/>
        <v>22</v>
      </c>
      <c r="J2242" s="11">
        <f t="shared" si="1333"/>
        <v>0</v>
      </c>
      <c r="K2242" s="11">
        <f t="shared" si="1332"/>
        <v>0</v>
      </c>
      <c r="L2242" s="11">
        <f t="shared" si="1332"/>
        <v>0</v>
      </c>
      <c r="M2242" s="11">
        <f t="shared" si="1332"/>
        <v>0</v>
      </c>
      <c r="N2242" s="11">
        <f t="shared" si="1332"/>
        <v>0</v>
      </c>
      <c r="O2242" s="11">
        <f t="shared" si="1332"/>
        <v>0</v>
      </c>
      <c r="P2242" s="11">
        <f t="shared" si="1332"/>
        <v>0</v>
      </c>
      <c r="Q2242" s="11">
        <f t="shared" si="1332"/>
        <v>0</v>
      </c>
      <c r="R2242" s="11">
        <f t="shared" si="1334"/>
        <v>0</v>
      </c>
      <c r="S2242" s="11">
        <f t="shared" si="1334"/>
        <v>0</v>
      </c>
      <c r="T2242" s="11">
        <f t="shared" si="1297"/>
        <v>8937.0616886749194</v>
      </c>
      <c r="U2242" s="40">
        <f t="shared" si="1302"/>
        <v>0.8</v>
      </c>
      <c r="V2242" s="11">
        <f t="shared" si="1331"/>
        <v>11.403169360979071</v>
      </c>
      <c r="W2242" s="11">
        <f t="shared" si="1331"/>
        <v>60868180.276259936</v>
      </c>
      <c r="X2242" s="11">
        <f t="shared" si="1331"/>
        <v>486945.44221007952</v>
      </c>
      <c r="Y2242" s="11">
        <f t="shared" si="1331"/>
        <v>615623.7137654745</v>
      </c>
      <c r="Z2242" s="11">
        <f t="shared" si="1336"/>
        <v>1.2642560344571008</v>
      </c>
      <c r="AA2242" s="11">
        <f t="shared" si="1336"/>
        <v>82.527327457490273</v>
      </c>
      <c r="AB2242" s="11">
        <f t="shared" si="1336"/>
        <v>5948.6635554218246</v>
      </c>
      <c r="AC2242" s="11">
        <f t="shared" si="1336"/>
        <v>3748.6635554218246</v>
      </c>
      <c r="AD2242" s="11">
        <f t="shared" si="1336"/>
        <v>27612867.788267061</v>
      </c>
      <c r="AE2242" s="11">
        <f t="shared" si="1336"/>
        <v>368171.57051022747</v>
      </c>
      <c r="AF2242" s="11">
        <f t="shared" si="1336"/>
        <v>433690.53599438327</v>
      </c>
      <c r="AG2242" s="11">
        <f t="shared" si="1336"/>
        <v>1.1779576988884746</v>
      </c>
      <c r="AH2242" s="11">
        <f t="shared" si="1336"/>
        <v>55.58509841074396</v>
      </c>
      <c r="AI2242" s="11">
        <f t="shared" si="1336"/>
        <v>0</v>
      </c>
      <c r="AJ2242" s="11">
        <f t="shared" si="1336"/>
        <v>0</v>
      </c>
      <c r="AK2242" s="11">
        <f t="shared" si="1336"/>
        <v>0</v>
      </c>
      <c r="AL2242" s="11">
        <f t="shared" si="1336"/>
        <v>0</v>
      </c>
      <c r="AM2242" s="11">
        <f t="shared" si="1335"/>
        <v>0</v>
      </c>
      <c r="AN2242" s="11">
        <f t="shared" si="1335"/>
        <v>0</v>
      </c>
      <c r="AO2242" s="11">
        <f t="shared" si="1335"/>
        <v>0</v>
      </c>
      <c r="AP2242" s="11">
        <f t="shared" si="1335"/>
        <v>0</v>
      </c>
      <c r="AQ2242" s="11">
        <f t="shared" si="1335"/>
        <v>0</v>
      </c>
      <c r="AR2242" s="11">
        <f t="shared" si="1335"/>
        <v>0</v>
      </c>
      <c r="AS2242" s="11">
        <f t="shared" si="1335"/>
        <v>0</v>
      </c>
      <c r="AT2242" s="11">
        <f t="shared" si="1335"/>
        <v>0</v>
      </c>
      <c r="AU2242" s="11">
        <f t="shared" si="1337"/>
        <v>0</v>
      </c>
      <c r="AV2242" s="11">
        <f t="shared" si="1337"/>
        <v>64232715.613756612</v>
      </c>
      <c r="AW2242" s="11">
        <f t="shared" si="1337"/>
        <v>0</v>
      </c>
      <c r="AX2242" s="11">
        <f t="shared" si="1337"/>
        <v>0</v>
      </c>
      <c r="AY2242" s="11">
        <f t="shared" si="1337"/>
        <v>65143.658888554564</v>
      </c>
      <c r="AZ2242" s="11">
        <f t="shared" si="1337"/>
        <v>1</v>
      </c>
      <c r="BA2242" s="11">
        <f t="shared" si="1300"/>
        <v>1</v>
      </c>
      <c r="BB2242" s="11">
        <f t="shared" si="1300"/>
        <v>1</v>
      </c>
      <c r="BC2242" s="11">
        <f t="shared" si="1300"/>
        <v>1</v>
      </c>
      <c r="BD2242" s="11">
        <f t="shared" si="1299"/>
        <v>1</v>
      </c>
      <c r="BE2242" s="11">
        <f t="shared" si="1299"/>
        <v>1</v>
      </c>
      <c r="BF2242" s="15" t="str">
        <f t="shared" si="1303"/>
        <v>EN 10210</v>
      </c>
      <c r="BG2242" s="42">
        <v>65.280600000000007</v>
      </c>
      <c r="BH2242" s="17">
        <f t="shared" si="1304"/>
        <v>250</v>
      </c>
      <c r="BI2242" s="17">
        <f t="shared" si="1305"/>
        <v>150</v>
      </c>
      <c r="BK2242" s="17">
        <f t="shared" si="1306"/>
        <v>11</v>
      </c>
      <c r="BM2242" s="17">
        <f t="shared" si="1338"/>
        <v>22</v>
      </c>
      <c r="BX2242" s="18">
        <f t="shared" si="1307"/>
        <v>8937.0616886749194</v>
      </c>
      <c r="BY2242" s="42">
        <v>0.8</v>
      </c>
      <c r="BZ2242" s="43">
        <f t="shared" si="1308"/>
        <v>11.403169360979071</v>
      </c>
      <c r="CA2242" s="18">
        <f t="shared" si="1309"/>
        <v>60868180.276259936</v>
      </c>
      <c r="CB2242" s="18">
        <f t="shared" si="1310"/>
        <v>486945.44221007952</v>
      </c>
      <c r="CC2242" s="18">
        <f t="shared" si="1311"/>
        <v>615623.7137654745</v>
      </c>
      <c r="CD2242" s="25">
        <f t="shared" si="1312"/>
        <v>1.2642560344571008</v>
      </c>
      <c r="CE2242" s="26">
        <f t="shared" si="1313"/>
        <v>82.527327457490273</v>
      </c>
      <c r="CF2242" s="18">
        <f t="shared" si="1314"/>
        <v>5948.6635554218246</v>
      </c>
      <c r="CG2242" s="18">
        <f t="shared" si="1315"/>
        <v>3748.6635554218246</v>
      </c>
      <c r="CH2242" s="18">
        <f t="shared" si="1316"/>
        <v>27612867.788267061</v>
      </c>
      <c r="CI2242" s="18">
        <f t="shared" si="1317"/>
        <v>368171.57051022747</v>
      </c>
      <c r="CJ2242" s="18">
        <f t="shared" si="1318"/>
        <v>433690.53599438327</v>
      </c>
      <c r="CK2242" s="25">
        <f t="shared" si="1319"/>
        <v>1.1779576988884746</v>
      </c>
      <c r="CL2242" s="26">
        <f t="shared" si="1320"/>
        <v>55.58509841074396</v>
      </c>
      <c r="CZ2242" s="18">
        <f t="shared" si="1321"/>
        <v>64232715.613756612</v>
      </c>
      <c r="DC2242" s="18">
        <f t="shared" si="1322"/>
        <v>65143.658888554564</v>
      </c>
      <c r="DD2242" s="17">
        <f t="shared" si="1323"/>
        <v>1</v>
      </c>
      <c r="DE2242" s="17">
        <f t="shared" si="1324"/>
        <v>1</v>
      </c>
      <c r="DF2242" s="17">
        <f t="shared" si="1325"/>
        <v>1</v>
      </c>
      <c r="DG2242" s="17">
        <f t="shared" si="1326"/>
        <v>1</v>
      </c>
      <c r="DH2242" s="17">
        <f t="shared" si="1327"/>
        <v>1</v>
      </c>
      <c r="DI2242" s="17">
        <f t="shared" si="1328"/>
        <v>1</v>
      </c>
      <c r="DJ2242" s="20" t="s">
        <v>1879</v>
      </c>
    </row>
    <row r="2243" spans="1:114" x14ac:dyDescent="0.2">
      <c r="A2243" s="15" t="s">
        <v>105</v>
      </c>
      <c r="B2243" s="10" t="s">
        <v>2338</v>
      </c>
      <c r="C2243" s="11">
        <f t="shared" si="1301"/>
        <v>73.59375</v>
      </c>
      <c r="D2243" s="11">
        <f t="shared" si="1333"/>
        <v>250</v>
      </c>
      <c r="E2243" s="11">
        <f t="shared" si="1333"/>
        <v>150</v>
      </c>
      <c r="F2243" s="11">
        <f t="shared" si="1333"/>
        <v>0</v>
      </c>
      <c r="G2243" s="11">
        <f t="shared" si="1333"/>
        <v>12.5</v>
      </c>
      <c r="H2243" s="11">
        <f t="shared" si="1333"/>
        <v>0</v>
      </c>
      <c r="I2243" s="11">
        <f t="shared" si="1333"/>
        <v>25</v>
      </c>
      <c r="J2243" s="11">
        <f t="shared" si="1333"/>
        <v>0</v>
      </c>
      <c r="K2243" s="11">
        <f t="shared" si="1332"/>
        <v>0</v>
      </c>
      <c r="L2243" s="11">
        <f t="shared" si="1332"/>
        <v>0</v>
      </c>
      <c r="M2243" s="11">
        <f t="shared" si="1332"/>
        <v>0</v>
      </c>
      <c r="N2243" s="11">
        <f t="shared" si="1332"/>
        <v>0</v>
      </c>
      <c r="O2243" s="11">
        <f t="shared" si="1332"/>
        <v>0</v>
      </c>
      <c r="P2243" s="11">
        <f t="shared" si="1332"/>
        <v>0</v>
      </c>
      <c r="Q2243" s="11">
        <f t="shared" si="1332"/>
        <v>0</v>
      </c>
      <c r="R2243" s="11">
        <f t="shared" si="1334"/>
        <v>0</v>
      </c>
      <c r="S2243" s="11">
        <f t="shared" si="1334"/>
        <v>0</v>
      </c>
      <c r="T2243" s="11">
        <f t="shared" si="1297"/>
        <v>10176.990816987241</v>
      </c>
      <c r="U2243" s="40">
        <f t="shared" si="1302"/>
        <v>0.8</v>
      </c>
      <c r="V2243" s="11">
        <f t="shared" si="1331"/>
        <v>10.013846908004485</v>
      </c>
      <c r="W2243" s="11">
        <f t="shared" si="1331"/>
        <v>66326686.541756213</v>
      </c>
      <c r="X2243" s="11">
        <f t="shared" si="1331"/>
        <v>530613.49233404966</v>
      </c>
      <c r="Y2243" s="11">
        <f t="shared" si="1331"/>
        <v>678298.97697065654</v>
      </c>
      <c r="Z2243" s="11">
        <f t="shared" si="1336"/>
        <v>1.2783296820949117</v>
      </c>
      <c r="AA2243" s="11">
        <f t="shared" si="1336"/>
        <v>80.729908389124375</v>
      </c>
      <c r="AB2243" s="11">
        <f t="shared" si="1336"/>
        <v>6829.3692606170271</v>
      </c>
      <c r="AC2243" s="11">
        <f t="shared" si="1336"/>
        <v>4329.3692606170262</v>
      </c>
      <c r="AD2243" s="11">
        <f t="shared" si="1336"/>
        <v>30023336.996233109</v>
      </c>
      <c r="AE2243" s="11">
        <f t="shared" si="1336"/>
        <v>400311.1599497748</v>
      </c>
      <c r="AF2243" s="11">
        <f t="shared" si="1336"/>
        <v>477455.51393980515</v>
      </c>
      <c r="AG2243" s="11">
        <f t="shared" si="1336"/>
        <v>1.1927109751317182</v>
      </c>
      <c r="AH2243" s="11">
        <f t="shared" si="1336"/>
        <v>54.315000664290345</v>
      </c>
      <c r="AI2243" s="11">
        <f t="shared" si="1336"/>
        <v>0</v>
      </c>
      <c r="AJ2243" s="11">
        <f t="shared" si="1336"/>
        <v>0</v>
      </c>
      <c r="AK2243" s="11">
        <f t="shared" si="1336"/>
        <v>0</v>
      </c>
      <c r="AL2243" s="11">
        <f t="shared" si="1336"/>
        <v>0</v>
      </c>
      <c r="AM2243" s="11">
        <f t="shared" si="1335"/>
        <v>0</v>
      </c>
      <c r="AN2243" s="11">
        <f t="shared" si="1335"/>
        <v>0</v>
      </c>
      <c r="AO2243" s="11">
        <f t="shared" si="1335"/>
        <v>0</v>
      </c>
      <c r="AP2243" s="11">
        <f t="shared" si="1335"/>
        <v>0</v>
      </c>
      <c r="AQ2243" s="11">
        <f t="shared" si="1335"/>
        <v>0</v>
      </c>
      <c r="AR2243" s="11">
        <f t="shared" si="1335"/>
        <v>0</v>
      </c>
      <c r="AS2243" s="11">
        <f t="shared" si="1335"/>
        <v>0</v>
      </c>
      <c r="AT2243" s="11">
        <f t="shared" si="1335"/>
        <v>0</v>
      </c>
      <c r="AU2243" s="11">
        <f t="shared" si="1337"/>
        <v>0</v>
      </c>
      <c r="AV2243" s="11">
        <f t="shared" si="1337"/>
        <v>71095377.604166672</v>
      </c>
      <c r="AW2243" s="11">
        <f t="shared" si="1337"/>
        <v>0</v>
      </c>
      <c r="AX2243" s="11">
        <f t="shared" si="1337"/>
        <v>0</v>
      </c>
      <c r="AY2243" s="11">
        <f t="shared" si="1337"/>
        <v>63635.923151542564</v>
      </c>
      <c r="AZ2243" s="11">
        <f t="shared" si="1337"/>
        <v>1</v>
      </c>
      <c r="BA2243" s="11">
        <f t="shared" si="1300"/>
        <v>1</v>
      </c>
      <c r="BB2243" s="11">
        <f t="shared" si="1300"/>
        <v>1</v>
      </c>
      <c r="BC2243" s="11">
        <f t="shared" si="1300"/>
        <v>1</v>
      </c>
      <c r="BD2243" s="11">
        <f t="shared" si="1299"/>
        <v>1</v>
      </c>
      <c r="BE2243" s="11">
        <f t="shared" si="1299"/>
        <v>1</v>
      </c>
      <c r="BF2243" s="15" t="str">
        <f t="shared" si="1303"/>
        <v>EN 10210</v>
      </c>
      <c r="BG2243" s="42">
        <v>73.59375</v>
      </c>
      <c r="BH2243" s="17">
        <f t="shared" si="1304"/>
        <v>250</v>
      </c>
      <c r="BI2243" s="17">
        <f t="shared" si="1305"/>
        <v>150</v>
      </c>
      <c r="BK2243" s="17">
        <f t="shared" si="1306"/>
        <v>12.5</v>
      </c>
      <c r="BM2243" s="17">
        <f t="shared" si="1338"/>
        <v>25</v>
      </c>
      <c r="BX2243" s="18">
        <f t="shared" si="1307"/>
        <v>10176.990816987241</v>
      </c>
      <c r="BY2243" s="42">
        <v>0.8</v>
      </c>
      <c r="BZ2243" s="43">
        <f t="shared" si="1308"/>
        <v>10.013846908004485</v>
      </c>
      <c r="CA2243" s="18">
        <f t="shared" si="1309"/>
        <v>66326686.541756213</v>
      </c>
      <c r="CB2243" s="18">
        <f t="shared" si="1310"/>
        <v>530613.49233404966</v>
      </c>
      <c r="CC2243" s="18">
        <f t="shared" si="1311"/>
        <v>678298.97697065654</v>
      </c>
      <c r="CD2243" s="25">
        <f t="shared" si="1312"/>
        <v>1.2783296820949117</v>
      </c>
      <c r="CE2243" s="26">
        <f t="shared" si="1313"/>
        <v>80.729908389124375</v>
      </c>
      <c r="CF2243" s="18">
        <f t="shared" si="1314"/>
        <v>6829.3692606170271</v>
      </c>
      <c r="CG2243" s="18">
        <f t="shared" si="1315"/>
        <v>4329.3692606170262</v>
      </c>
      <c r="CH2243" s="18">
        <f t="shared" si="1316"/>
        <v>30023336.996233109</v>
      </c>
      <c r="CI2243" s="18">
        <f t="shared" si="1317"/>
        <v>400311.1599497748</v>
      </c>
      <c r="CJ2243" s="18">
        <f t="shared" si="1318"/>
        <v>477455.51393980515</v>
      </c>
      <c r="CK2243" s="25">
        <f t="shared" si="1319"/>
        <v>1.1927109751317182</v>
      </c>
      <c r="CL2243" s="26">
        <f t="shared" si="1320"/>
        <v>54.315000664290345</v>
      </c>
      <c r="CZ2243" s="18">
        <f t="shared" si="1321"/>
        <v>71095377.604166672</v>
      </c>
      <c r="DC2243" s="18">
        <f t="shared" si="1322"/>
        <v>63635.923151542564</v>
      </c>
      <c r="DD2243" s="17">
        <f t="shared" si="1323"/>
        <v>1</v>
      </c>
      <c r="DE2243" s="17">
        <f t="shared" si="1324"/>
        <v>1</v>
      </c>
      <c r="DF2243" s="17">
        <f t="shared" si="1325"/>
        <v>1</v>
      </c>
      <c r="DG2243" s="17">
        <f t="shared" si="1326"/>
        <v>1</v>
      </c>
      <c r="DH2243" s="17">
        <f t="shared" si="1327"/>
        <v>1</v>
      </c>
      <c r="DI2243" s="17">
        <f t="shared" si="1328"/>
        <v>1</v>
      </c>
      <c r="DJ2243" s="20" t="s">
        <v>1879</v>
      </c>
    </row>
    <row r="2244" spans="1:114" x14ac:dyDescent="0.2">
      <c r="A2244" s="15" t="s">
        <v>105</v>
      </c>
      <c r="B2244" s="10" t="s">
        <v>2339</v>
      </c>
      <c r="C2244" s="11">
        <f t="shared" si="1301"/>
        <v>82.844504000000015</v>
      </c>
      <c r="D2244" s="11">
        <f t="shared" si="1333"/>
        <v>250</v>
      </c>
      <c r="E2244" s="11">
        <f t="shared" si="1333"/>
        <v>150</v>
      </c>
      <c r="F2244" s="11">
        <f t="shared" si="1333"/>
        <v>0</v>
      </c>
      <c r="G2244" s="11">
        <f t="shared" si="1333"/>
        <v>14.2</v>
      </c>
      <c r="H2244" s="11">
        <f t="shared" si="1333"/>
        <v>0</v>
      </c>
      <c r="I2244" s="11">
        <f t="shared" si="1333"/>
        <v>28.4</v>
      </c>
      <c r="J2244" s="11">
        <f t="shared" si="1333"/>
        <v>0</v>
      </c>
      <c r="K2244" s="11">
        <f t="shared" si="1332"/>
        <v>0</v>
      </c>
      <c r="L2244" s="11">
        <f t="shared" si="1332"/>
        <v>0</v>
      </c>
      <c r="M2244" s="11">
        <f t="shared" si="1332"/>
        <v>0</v>
      </c>
      <c r="N2244" s="11">
        <f t="shared" si="1332"/>
        <v>0</v>
      </c>
      <c r="O2244" s="11">
        <f t="shared" si="1332"/>
        <v>0</v>
      </c>
      <c r="P2244" s="11">
        <f t="shared" si="1332"/>
        <v>0</v>
      </c>
      <c r="Q2244" s="11">
        <f t="shared" si="1332"/>
        <v>0</v>
      </c>
      <c r="R2244" s="11">
        <f t="shared" si="1334"/>
        <v>0</v>
      </c>
      <c r="S2244" s="11">
        <f t="shared" si="1334"/>
        <v>0</v>
      </c>
      <c r="T2244" s="11">
        <f t="shared" si="1297"/>
        <v>11588.405941358766</v>
      </c>
      <c r="U2244" s="40">
        <f t="shared" si="1302"/>
        <v>0.8</v>
      </c>
      <c r="V2244" s="11">
        <f t="shared" si="1331"/>
        <v>8.7942059107336075</v>
      </c>
      <c r="W2244" s="11">
        <f t="shared" si="1331"/>
        <v>71740145.854519188</v>
      </c>
      <c r="X2244" s="11">
        <f t="shared" si="1331"/>
        <v>573921.16683615348</v>
      </c>
      <c r="Y2244" s="11">
        <f t="shared" si="1331"/>
        <v>743329.48731330968</v>
      </c>
      <c r="Z2244" s="11">
        <f t="shared" si="1336"/>
        <v>1.2951769864336087</v>
      </c>
      <c r="AA2244" s="11">
        <f t="shared" si="1336"/>
        <v>78.680892498425436</v>
      </c>
      <c r="AB2244" s="11">
        <f t="shared" si="1336"/>
        <v>7847.6737133492279</v>
      </c>
      <c r="AC2244" s="11">
        <f t="shared" si="1336"/>
        <v>5007.6737133492279</v>
      </c>
      <c r="AD2244" s="11">
        <f t="shared" si="1336"/>
        <v>32401800.606561303</v>
      </c>
      <c r="AE2244" s="11">
        <f t="shared" si="1336"/>
        <v>432024.00808748405</v>
      </c>
      <c r="AF2244" s="11">
        <f t="shared" si="1336"/>
        <v>522765.80164584832</v>
      </c>
      <c r="AG2244" s="11">
        <f t="shared" si="1336"/>
        <v>1.2100387752987773</v>
      </c>
      <c r="AH2244" s="11">
        <f t="shared" si="1336"/>
        <v>52.877720205904893</v>
      </c>
      <c r="AI2244" s="11">
        <f t="shared" si="1336"/>
        <v>0</v>
      </c>
      <c r="AJ2244" s="11">
        <f t="shared" si="1336"/>
        <v>0</v>
      </c>
      <c r="AK2244" s="11">
        <f t="shared" si="1336"/>
        <v>0</v>
      </c>
      <c r="AL2244" s="11">
        <f t="shared" si="1336"/>
        <v>0</v>
      </c>
      <c r="AM2244" s="11">
        <f t="shared" si="1335"/>
        <v>0</v>
      </c>
      <c r="AN2244" s="11">
        <f t="shared" si="1335"/>
        <v>0</v>
      </c>
      <c r="AO2244" s="11">
        <f t="shared" si="1335"/>
        <v>0</v>
      </c>
      <c r="AP2244" s="11">
        <f t="shared" si="1335"/>
        <v>0</v>
      </c>
      <c r="AQ2244" s="11">
        <f t="shared" si="1335"/>
        <v>0</v>
      </c>
      <c r="AR2244" s="11">
        <f t="shared" si="1335"/>
        <v>0</v>
      </c>
      <c r="AS2244" s="11">
        <f t="shared" si="1335"/>
        <v>0</v>
      </c>
      <c r="AT2244" s="11">
        <f t="shared" si="1335"/>
        <v>0</v>
      </c>
      <c r="AU2244" s="11">
        <f t="shared" si="1337"/>
        <v>0</v>
      </c>
      <c r="AV2244" s="11">
        <f t="shared" si="1337"/>
        <v>78366378.265405387</v>
      </c>
      <c r="AW2244" s="11">
        <f t="shared" si="1337"/>
        <v>0</v>
      </c>
      <c r="AX2244" s="11">
        <f t="shared" si="1337"/>
        <v>0</v>
      </c>
      <c r="AY2244" s="11">
        <f t="shared" si="1337"/>
        <v>61879.664283373088</v>
      </c>
      <c r="AZ2244" s="11">
        <f t="shared" si="1337"/>
        <v>1</v>
      </c>
      <c r="BA2244" s="11">
        <f t="shared" si="1300"/>
        <v>1</v>
      </c>
      <c r="BB2244" s="11">
        <f t="shared" si="1300"/>
        <v>1</v>
      </c>
      <c r="BC2244" s="11">
        <f t="shared" si="1300"/>
        <v>1</v>
      </c>
      <c r="BD2244" s="11">
        <f t="shared" si="1299"/>
        <v>1</v>
      </c>
      <c r="BE2244" s="11">
        <f t="shared" si="1299"/>
        <v>1</v>
      </c>
      <c r="BF2244" s="15" t="str">
        <f t="shared" si="1303"/>
        <v>EN 10210</v>
      </c>
      <c r="BG2244" s="42">
        <v>82.844504000000015</v>
      </c>
      <c r="BH2244" s="17">
        <f t="shared" si="1304"/>
        <v>250</v>
      </c>
      <c r="BI2244" s="17">
        <f t="shared" si="1305"/>
        <v>150</v>
      </c>
      <c r="BK2244" s="17">
        <f t="shared" si="1306"/>
        <v>14.2</v>
      </c>
      <c r="BM2244" s="17">
        <f t="shared" si="1338"/>
        <v>28.4</v>
      </c>
      <c r="BX2244" s="18">
        <f t="shared" si="1307"/>
        <v>11588.405941358766</v>
      </c>
      <c r="BY2244" s="42">
        <v>0.8</v>
      </c>
      <c r="BZ2244" s="43">
        <f t="shared" si="1308"/>
        <v>8.7942059107336075</v>
      </c>
      <c r="CA2244" s="18">
        <f t="shared" si="1309"/>
        <v>71740145.854519188</v>
      </c>
      <c r="CB2244" s="18">
        <f t="shared" si="1310"/>
        <v>573921.16683615348</v>
      </c>
      <c r="CC2244" s="18">
        <f t="shared" si="1311"/>
        <v>743329.48731330968</v>
      </c>
      <c r="CD2244" s="25">
        <f t="shared" si="1312"/>
        <v>1.2951769864336087</v>
      </c>
      <c r="CE2244" s="26">
        <f t="shared" si="1313"/>
        <v>78.680892498425436</v>
      </c>
      <c r="CF2244" s="18">
        <f t="shared" si="1314"/>
        <v>7847.6737133492279</v>
      </c>
      <c r="CG2244" s="18">
        <f t="shared" si="1315"/>
        <v>5007.6737133492279</v>
      </c>
      <c r="CH2244" s="18">
        <f t="shared" si="1316"/>
        <v>32401800.606561303</v>
      </c>
      <c r="CI2244" s="18">
        <f t="shared" si="1317"/>
        <v>432024.00808748405</v>
      </c>
      <c r="CJ2244" s="18">
        <f t="shared" si="1318"/>
        <v>522765.80164584832</v>
      </c>
      <c r="CK2244" s="25">
        <f t="shared" si="1319"/>
        <v>1.2100387752987773</v>
      </c>
      <c r="CL2244" s="26">
        <f t="shared" si="1320"/>
        <v>52.877720205904893</v>
      </c>
      <c r="CZ2244" s="18">
        <f t="shared" si="1321"/>
        <v>78366378.265405387</v>
      </c>
      <c r="DC2244" s="18">
        <f t="shared" si="1322"/>
        <v>61879.664283373088</v>
      </c>
      <c r="DD2244" s="17">
        <f t="shared" si="1323"/>
        <v>1</v>
      </c>
      <c r="DE2244" s="17">
        <f t="shared" si="1324"/>
        <v>1</v>
      </c>
      <c r="DF2244" s="17">
        <f t="shared" si="1325"/>
        <v>1</v>
      </c>
      <c r="DG2244" s="17">
        <f t="shared" si="1326"/>
        <v>1</v>
      </c>
      <c r="DH2244" s="17">
        <f t="shared" si="1327"/>
        <v>1</v>
      </c>
      <c r="DI2244" s="17">
        <f t="shared" si="1328"/>
        <v>1</v>
      </c>
      <c r="DJ2244" s="20" t="s">
        <v>1879</v>
      </c>
    </row>
    <row r="2245" spans="1:114" x14ac:dyDescent="0.2">
      <c r="A2245" s="15" t="s">
        <v>105</v>
      </c>
      <c r="B2245" s="10" t="s">
        <v>2340</v>
      </c>
      <c r="C2245" s="11">
        <f t="shared" si="1301"/>
        <v>92.441599999999994</v>
      </c>
      <c r="D2245" s="11">
        <f t="shared" si="1333"/>
        <v>250</v>
      </c>
      <c r="E2245" s="11">
        <f t="shared" si="1333"/>
        <v>150</v>
      </c>
      <c r="F2245" s="11">
        <f t="shared" si="1333"/>
        <v>0</v>
      </c>
      <c r="G2245" s="11">
        <f t="shared" si="1333"/>
        <v>16</v>
      </c>
      <c r="H2245" s="11">
        <f t="shared" si="1333"/>
        <v>0</v>
      </c>
      <c r="I2245" s="11">
        <f t="shared" si="1333"/>
        <v>32</v>
      </c>
      <c r="J2245" s="11">
        <f t="shared" si="1333"/>
        <v>0</v>
      </c>
      <c r="K2245" s="11">
        <f t="shared" si="1332"/>
        <v>0</v>
      </c>
      <c r="L2245" s="11">
        <f t="shared" si="1332"/>
        <v>0</v>
      </c>
      <c r="M2245" s="11">
        <f t="shared" si="1332"/>
        <v>0</v>
      </c>
      <c r="N2245" s="11">
        <f t="shared" si="1332"/>
        <v>0</v>
      </c>
      <c r="O2245" s="11">
        <f t="shared" si="1332"/>
        <v>0</v>
      </c>
      <c r="P2245" s="11">
        <f t="shared" si="1332"/>
        <v>0</v>
      </c>
      <c r="Q2245" s="11">
        <f t="shared" si="1332"/>
        <v>0</v>
      </c>
      <c r="R2245" s="11">
        <f t="shared" si="1334"/>
        <v>0</v>
      </c>
      <c r="S2245" s="11">
        <f t="shared" si="1334"/>
        <v>0</v>
      </c>
      <c r="T2245" s="11">
        <f t="shared" si="1297"/>
        <v>13089.981754551896</v>
      </c>
      <c r="U2245" s="40">
        <f t="shared" si="1302"/>
        <v>0.8</v>
      </c>
      <c r="V2245" s="11">
        <f t="shared" si="1331"/>
        <v>7.7854064227430539</v>
      </c>
      <c r="W2245" s="11">
        <f t="shared" si="1331"/>
        <v>76598282.151578382</v>
      </c>
      <c r="X2245" s="11">
        <f t="shared" si="1331"/>
        <v>612786.2572126271</v>
      </c>
      <c r="Y2245" s="11">
        <f t="shared" si="1331"/>
        <v>805304.70527114323</v>
      </c>
      <c r="Z2245" s="11">
        <f t="shared" si="1336"/>
        <v>1.3141690039431078</v>
      </c>
      <c r="AA2245" s="11">
        <f t="shared" si="1336"/>
        <v>76.496223346293093</v>
      </c>
      <c r="AB2245" s="11">
        <f t="shared" si="1336"/>
        <v>8949.2385965949361</v>
      </c>
      <c r="AC2245" s="11">
        <f t="shared" si="1336"/>
        <v>5749.2385965949361</v>
      </c>
      <c r="AD2245" s="11">
        <f t="shared" si="1336"/>
        <v>34527308.115951359</v>
      </c>
      <c r="AE2245" s="11">
        <f t="shared" si="1336"/>
        <v>460364.10821268481</v>
      </c>
      <c r="AF2245" s="11">
        <f t="shared" si="1336"/>
        <v>565842.77544139663</v>
      </c>
      <c r="AG2245" s="11">
        <f t="shared" si="1336"/>
        <v>1.2291200928721868</v>
      </c>
      <c r="AH2245" s="11">
        <f t="shared" si="1336"/>
        <v>51.358441881213096</v>
      </c>
      <c r="AI2245" s="11">
        <f t="shared" si="1336"/>
        <v>0</v>
      </c>
      <c r="AJ2245" s="11">
        <f t="shared" si="1336"/>
        <v>0</v>
      </c>
      <c r="AK2245" s="11">
        <f t="shared" si="1336"/>
        <v>0</v>
      </c>
      <c r="AL2245" s="11">
        <f t="shared" si="1336"/>
        <v>0</v>
      </c>
      <c r="AM2245" s="11">
        <f t="shared" si="1335"/>
        <v>0</v>
      </c>
      <c r="AN2245" s="11">
        <f t="shared" si="1335"/>
        <v>0</v>
      </c>
      <c r="AO2245" s="11">
        <f t="shared" si="1335"/>
        <v>0</v>
      </c>
      <c r="AP2245" s="11">
        <f t="shared" si="1335"/>
        <v>0</v>
      </c>
      <c r="AQ2245" s="11">
        <f t="shared" si="1335"/>
        <v>0</v>
      </c>
      <c r="AR2245" s="11">
        <f t="shared" si="1335"/>
        <v>0</v>
      </c>
      <c r="AS2245" s="11">
        <f t="shared" si="1335"/>
        <v>0</v>
      </c>
      <c r="AT2245" s="11">
        <f t="shared" si="1335"/>
        <v>0</v>
      </c>
      <c r="AU2245" s="11">
        <f t="shared" si="1337"/>
        <v>0</v>
      </c>
      <c r="AV2245" s="11">
        <f t="shared" si="1337"/>
        <v>85495542.260869563</v>
      </c>
      <c r="AW2245" s="11">
        <f t="shared" si="1337"/>
        <v>0</v>
      </c>
      <c r="AX2245" s="11">
        <f t="shared" si="1337"/>
        <v>0</v>
      </c>
      <c r="AY2245" s="11">
        <f t="shared" si="1337"/>
        <v>59965.09649148734</v>
      </c>
      <c r="AZ2245" s="11">
        <f t="shared" si="1337"/>
        <v>1</v>
      </c>
      <c r="BA2245" s="11">
        <f t="shared" si="1300"/>
        <v>1</v>
      </c>
      <c r="BB2245" s="11">
        <f t="shared" si="1300"/>
        <v>1</v>
      </c>
      <c r="BC2245" s="11">
        <f t="shared" si="1300"/>
        <v>1</v>
      </c>
      <c r="BD2245" s="11">
        <f t="shared" si="1299"/>
        <v>1</v>
      </c>
      <c r="BE2245" s="11">
        <f t="shared" si="1299"/>
        <v>1</v>
      </c>
      <c r="BF2245" s="15" t="str">
        <f t="shared" si="1303"/>
        <v>EN 10210</v>
      </c>
      <c r="BG2245" s="42">
        <v>92.441599999999994</v>
      </c>
      <c r="BH2245" s="17">
        <f t="shared" si="1304"/>
        <v>250</v>
      </c>
      <c r="BI2245" s="17">
        <f t="shared" si="1305"/>
        <v>150</v>
      </c>
      <c r="BK2245" s="17">
        <f t="shared" si="1306"/>
        <v>16</v>
      </c>
      <c r="BM2245" s="17">
        <f t="shared" si="1338"/>
        <v>32</v>
      </c>
      <c r="BX2245" s="18">
        <f t="shared" si="1307"/>
        <v>13089.981754551896</v>
      </c>
      <c r="BY2245" s="42">
        <v>0.8</v>
      </c>
      <c r="BZ2245" s="43">
        <f t="shared" si="1308"/>
        <v>7.7854064227430539</v>
      </c>
      <c r="CA2245" s="18">
        <f t="shared" si="1309"/>
        <v>76598282.151578382</v>
      </c>
      <c r="CB2245" s="18">
        <f t="shared" si="1310"/>
        <v>612786.2572126271</v>
      </c>
      <c r="CC2245" s="18">
        <f t="shared" si="1311"/>
        <v>805304.70527114323</v>
      </c>
      <c r="CD2245" s="25">
        <f t="shared" si="1312"/>
        <v>1.3141690039431078</v>
      </c>
      <c r="CE2245" s="26">
        <f t="shared" si="1313"/>
        <v>76.496223346293093</v>
      </c>
      <c r="CF2245" s="18">
        <f t="shared" si="1314"/>
        <v>8949.2385965949361</v>
      </c>
      <c r="CG2245" s="18">
        <f t="shared" si="1315"/>
        <v>5749.2385965949361</v>
      </c>
      <c r="CH2245" s="18">
        <f t="shared" si="1316"/>
        <v>34527308.115951359</v>
      </c>
      <c r="CI2245" s="18">
        <f t="shared" si="1317"/>
        <v>460364.10821268481</v>
      </c>
      <c r="CJ2245" s="18">
        <f t="shared" si="1318"/>
        <v>565842.77544139663</v>
      </c>
      <c r="CK2245" s="25">
        <f t="shared" si="1319"/>
        <v>1.2291200928721868</v>
      </c>
      <c r="CL2245" s="26">
        <f t="shared" si="1320"/>
        <v>51.358441881213096</v>
      </c>
      <c r="CZ2245" s="18">
        <f t="shared" si="1321"/>
        <v>85495542.260869563</v>
      </c>
      <c r="DC2245" s="18">
        <f t="shared" si="1322"/>
        <v>59965.09649148734</v>
      </c>
      <c r="DD2245" s="17">
        <f t="shared" si="1323"/>
        <v>1</v>
      </c>
      <c r="DE2245" s="17">
        <f t="shared" si="1324"/>
        <v>1</v>
      </c>
      <c r="DF2245" s="17">
        <f t="shared" si="1325"/>
        <v>1</v>
      </c>
      <c r="DG2245" s="17">
        <f t="shared" si="1326"/>
        <v>1</v>
      </c>
      <c r="DH2245" s="17">
        <f t="shared" si="1327"/>
        <v>1</v>
      </c>
      <c r="DI2245" s="17">
        <f t="shared" si="1328"/>
        <v>1</v>
      </c>
      <c r="DJ2245" s="20" t="s">
        <v>1879</v>
      </c>
    </row>
    <row r="2246" spans="1:114" x14ac:dyDescent="0.2">
      <c r="A2246" s="15" t="s">
        <v>105</v>
      </c>
      <c r="B2246" s="10" t="s">
        <v>2341</v>
      </c>
      <c r="C2246" s="11">
        <f t="shared" si="1301"/>
        <v>38.317733999999987</v>
      </c>
      <c r="D2246" s="11">
        <f t="shared" si="1333"/>
        <v>260</v>
      </c>
      <c r="E2246" s="11">
        <f t="shared" si="1333"/>
        <v>140</v>
      </c>
      <c r="F2246" s="11">
        <f t="shared" si="1333"/>
        <v>0</v>
      </c>
      <c r="G2246" s="11">
        <f t="shared" si="1333"/>
        <v>6.3</v>
      </c>
      <c r="H2246" s="11">
        <f t="shared" si="1333"/>
        <v>0</v>
      </c>
      <c r="I2246" s="11">
        <f t="shared" si="1333"/>
        <v>9.4499999999999993</v>
      </c>
      <c r="J2246" s="11">
        <f t="shared" si="1333"/>
        <v>0</v>
      </c>
      <c r="K2246" s="11">
        <f t="shared" si="1332"/>
        <v>0</v>
      </c>
      <c r="L2246" s="11">
        <f t="shared" si="1332"/>
        <v>0</v>
      </c>
      <c r="M2246" s="11">
        <f t="shared" si="1332"/>
        <v>0</v>
      </c>
      <c r="N2246" s="11">
        <f t="shared" si="1332"/>
        <v>0</v>
      </c>
      <c r="O2246" s="11">
        <f t="shared" si="1332"/>
        <v>0</v>
      </c>
      <c r="P2246" s="11">
        <f t="shared" si="1332"/>
        <v>0</v>
      </c>
      <c r="Q2246" s="11">
        <f t="shared" si="1332"/>
        <v>0</v>
      </c>
      <c r="R2246" s="11">
        <f t="shared" si="1334"/>
        <v>0</v>
      </c>
      <c r="S2246" s="11">
        <f t="shared" si="1334"/>
        <v>0</v>
      </c>
      <c r="T2246" s="11">
        <f t="shared" si="1297"/>
        <v>4900.8215152101393</v>
      </c>
      <c r="U2246" s="40">
        <f t="shared" si="1302"/>
        <v>0.8</v>
      </c>
      <c r="V2246" s="11">
        <f t="shared" si="1331"/>
        <v>20.794641818558038</v>
      </c>
      <c r="W2246" s="11">
        <f t="shared" si="1331"/>
        <v>42015064.629894651</v>
      </c>
      <c r="X2246" s="11">
        <f t="shared" si="1331"/>
        <v>323192.80484534346</v>
      </c>
      <c r="Y2246" s="11">
        <f t="shared" si="1331"/>
        <v>398952.56777638732</v>
      </c>
      <c r="Z2246" s="11">
        <f t="shared" si="1336"/>
        <v>1.2344104255888275</v>
      </c>
      <c r="AA2246" s="11">
        <f t="shared" si="1336"/>
        <v>92.590850835162655</v>
      </c>
      <c r="AB2246" s="11">
        <f t="shared" si="1336"/>
        <v>3377.8592496839156</v>
      </c>
      <c r="AC2246" s="11">
        <f t="shared" si="1336"/>
        <v>1865.8592496839158</v>
      </c>
      <c r="AD2246" s="11">
        <f t="shared" si="1336"/>
        <v>16170221.555590276</v>
      </c>
      <c r="AE2246" s="11">
        <f t="shared" si="1336"/>
        <v>231003.16507986109</v>
      </c>
      <c r="AF2246" s="11">
        <f t="shared" si="1336"/>
        <v>260692.21279535245</v>
      </c>
      <c r="AG2246" s="11">
        <f t="shared" si="1336"/>
        <v>1.1285222551181384</v>
      </c>
      <c r="AH2246" s="11">
        <f t="shared" si="1336"/>
        <v>57.441205029529158</v>
      </c>
      <c r="AI2246" s="11">
        <f t="shared" si="1336"/>
        <v>0</v>
      </c>
      <c r="AJ2246" s="11">
        <f t="shared" si="1336"/>
        <v>0</v>
      </c>
      <c r="AK2246" s="11">
        <f t="shared" si="1336"/>
        <v>0</v>
      </c>
      <c r="AL2246" s="11">
        <f t="shared" si="1336"/>
        <v>0</v>
      </c>
      <c r="AM2246" s="11">
        <f t="shared" si="1335"/>
        <v>0</v>
      </c>
      <c r="AN2246" s="11">
        <f t="shared" si="1335"/>
        <v>0</v>
      </c>
      <c r="AO2246" s="11">
        <f t="shared" si="1335"/>
        <v>0</v>
      </c>
      <c r="AP2246" s="11">
        <f t="shared" si="1335"/>
        <v>0</v>
      </c>
      <c r="AQ2246" s="11">
        <f t="shared" si="1335"/>
        <v>0</v>
      </c>
      <c r="AR2246" s="11">
        <f t="shared" si="1335"/>
        <v>0</v>
      </c>
      <c r="AS2246" s="11">
        <f t="shared" si="1335"/>
        <v>0</v>
      </c>
      <c r="AT2246" s="11">
        <f t="shared" si="1335"/>
        <v>0</v>
      </c>
      <c r="AU2246" s="11">
        <f t="shared" si="1337"/>
        <v>0</v>
      </c>
      <c r="AV2246" s="11">
        <f t="shared" si="1337"/>
        <v>37420938.714948006</v>
      </c>
      <c r="AW2246" s="11">
        <f t="shared" si="1337"/>
        <v>0</v>
      </c>
      <c r="AX2246" s="11">
        <f t="shared" si="1337"/>
        <v>0</v>
      </c>
      <c r="AY2246" s="11">
        <f t="shared" si="1337"/>
        <v>67566.81849936783</v>
      </c>
      <c r="AZ2246" s="11">
        <f t="shared" si="1337"/>
        <v>1</v>
      </c>
      <c r="BA2246" s="11">
        <f t="shared" si="1300"/>
        <v>1</v>
      </c>
      <c r="BB2246" s="11">
        <f t="shared" si="1300"/>
        <v>1</v>
      </c>
      <c r="BC2246" s="11">
        <f t="shared" si="1300"/>
        <v>2</v>
      </c>
      <c r="BD2246" s="11">
        <f t="shared" si="1299"/>
        <v>4</v>
      </c>
      <c r="BE2246" s="11">
        <f t="shared" si="1299"/>
        <v>4</v>
      </c>
      <c r="BF2246" s="15" t="str">
        <f t="shared" si="1303"/>
        <v>EN 10210</v>
      </c>
      <c r="BG2246" s="42">
        <v>38.317733999999987</v>
      </c>
      <c r="BH2246" s="17">
        <f t="shared" si="1304"/>
        <v>260</v>
      </c>
      <c r="BI2246" s="17">
        <f t="shared" si="1305"/>
        <v>140</v>
      </c>
      <c r="BK2246" s="17">
        <f t="shared" si="1306"/>
        <v>6.3</v>
      </c>
      <c r="BM2246" s="17">
        <f t="shared" si="1338"/>
        <v>9.4499999999999993</v>
      </c>
      <c r="BX2246" s="18">
        <f t="shared" si="1307"/>
        <v>4900.8215152101393</v>
      </c>
      <c r="BY2246" s="42">
        <v>0.8</v>
      </c>
      <c r="BZ2246" s="43">
        <f t="shared" si="1308"/>
        <v>20.794641818558038</v>
      </c>
      <c r="CA2246" s="18">
        <f t="shared" si="1309"/>
        <v>42015064.629894651</v>
      </c>
      <c r="CB2246" s="18">
        <f t="shared" si="1310"/>
        <v>323192.80484534346</v>
      </c>
      <c r="CC2246" s="18">
        <f t="shared" si="1311"/>
        <v>398952.56777638732</v>
      </c>
      <c r="CD2246" s="25">
        <f t="shared" si="1312"/>
        <v>1.2344104255888275</v>
      </c>
      <c r="CE2246" s="26">
        <f t="shared" si="1313"/>
        <v>92.590850835162655</v>
      </c>
      <c r="CF2246" s="18">
        <f t="shared" si="1314"/>
        <v>3377.8592496839156</v>
      </c>
      <c r="CG2246" s="18">
        <f t="shared" si="1315"/>
        <v>1865.8592496839158</v>
      </c>
      <c r="CH2246" s="18">
        <f t="shared" si="1316"/>
        <v>16170221.555590276</v>
      </c>
      <c r="CI2246" s="18">
        <f t="shared" si="1317"/>
        <v>231003.16507986109</v>
      </c>
      <c r="CJ2246" s="18">
        <f t="shared" si="1318"/>
        <v>260692.21279535245</v>
      </c>
      <c r="CK2246" s="25">
        <f t="shared" si="1319"/>
        <v>1.1285222551181384</v>
      </c>
      <c r="CL2246" s="26">
        <f t="shared" si="1320"/>
        <v>57.441205029529158</v>
      </c>
      <c r="CZ2246" s="18">
        <f t="shared" si="1321"/>
        <v>37420938.714948006</v>
      </c>
      <c r="DC2246" s="18">
        <f t="shared" si="1322"/>
        <v>67566.81849936783</v>
      </c>
      <c r="DD2246" s="17">
        <f t="shared" si="1323"/>
        <v>1</v>
      </c>
      <c r="DE2246" s="17">
        <f t="shared" si="1324"/>
        <v>1</v>
      </c>
      <c r="DF2246" s="17">
        <f t="shared" si="1325"/>
        <v>1</v>
      </c>
      <c r="DG2246" s="17">
        <f t="shared" si="1326"/>
        <v>2</v>
      </c>
      <c r="DH2246" s="17">
        <f t="shared" si="1327"/>
        <v>4</v>
      </c>
      <c r="DI2246" s="17">
        <f t="shared" si="1328"/>
        <v>4</v>
      </c>
      <c r="DJ2246" s="20" t="s">
        <v>1879</v>
      </c>
    </row>
    <row r="2247" spans="1:114" x14ac:dyDescent="0.2">
      <c r="A2247" s="15" t="s">
        <v>105</v>
      </c>
      <c r="B2247" s="10" t="s">
        <v>2342</v>
      </c>
      <c r="C2247" s="11">
        <f t="shared" si="1301"/>
        <v>43.005126000000004</v>
      </c>
      <c r="D2247" s="11">
        <f t="shared" si="1333"/>
        <v>260</v>
      </c>
      <c r="E2247" s="11">
        <f t="shared" si="1333"/>
        <v>140</v>
      </c>
      <c r="F2247" s="11">
        <f t="shared" si="1333"/>
        <v>0</v>
      </c>
      <c r="G2247" s="11">
        <f t="shared" si="1333"/>
        <v>7.1</v>
      </c>
      <c r="H2247" s="11">
        <f t="shared" si="1333"/>
        <v>0</v>
      </c>
      <c r="I2247" s="11">
        <f t="shared" si="1333"/>
        <v>10.649999999999999</v>
      </c>
      <c r="J2247" s="11">
        <f t="shared" si="1333"/>
        <v>0</v>
      </c>
      <c r="K2247" s="11">
        <f t="shared" si="1332"/>
        <v>0</v>
      </c>
      <c r="L2247" s="11">
        <f t="shared" si="1332"/>
        <v>0</v>
      </c>
      <c r="M2247" s="11">
        <f t="shared" si="1332"/>
        <v>0</v>
      </c>
      <c r="N2247" s="11">
        <f t="shared" si="1332"/>
        <v>0</v>
      </c>
      <c r="O2247" s="11">
        <f t="shared" si="1332"/>
        <v>0</v>
      </c>
      <c r="P2247" s="11">
        <f t="shared" si="1332"/>
        <v>0</v>
      </c>
      <c r="Q2247" s="11">
        <f t="shared" si="1332"/>
        <v>0</v>
      </c>
      <c r="R2247" s="11">
        <f t="shared" si="1334"/>
        <v>0</v>
      </c>
      <c r="S2247" s="11">
        <f t="shared" si="1334"/>
        <v>0</v>
      </c>
      <c r="T2247" s="11">
        <f t="shared" si="1297"/>
        <v>5503.2303497541725</v>
      </c>
      <c r="U2247" s="40">
        <f t="shared" si="1302"/>
        <v>0.8</v>
      </c>
      <c r="V2247" s="11">
        <f t="shared" si="1331"/>
        <v>18.518364950874723</v>
      </c>
      <c r="W2247" s="11">
        <f t="shared" si="1331"/>
        <v>46484480.293438017</v>
      </c>
      <c r="X2247" s="11">
        <f t="shared" si="1331"/>
        <v>357572.92533413862</v>
      </c>
      <c r="Y2247" s="11">
        <f t="shared" si="1331"/>
        <v>443513.01303135691</v>
      </c>
      <c r="Z2247" s="11">
        <f t="shared" si="1336"/>
        <v>1.2403428268986263</v>
      </c>
      <c r="AA2247" s="11">
        <f t="shared" si="1336"/>
        <v>91.906270728737482</v>
      </c>
      <c r="AB2247" s="11">
        <f t="shared" si="1336"/>
        <v>3821.3707426698456</v>
      </c>
      <c r="AC2247" s="11">
        <f t="shared" si="1336"/>
        <v>2117.3707426698456</v>
      </c>
      <c r="AD2247" s="11">
        <f t="shared" si="1336"/>
        <v>17848438.283286646</v>
      </c>
      <c r="AE2247" s="11">
        <f t="shared" si="1336"/>
        <v>254977.68976123779</v>
      </c>
      <c r="AF2247" s="11">
        <f t="shared" si="1336"/>
        <v>289547.56847116607</v>
      </c>
      <c r="AG2247" s="11">
        <f t="shared" si="1336"/>
        <v>1.1355800138525831</v>
      </c>
      <c r="AH2247" s="11">
        <f t="shared" ref="AH2247:AQ2276" si="1339">IF($A2247="x",CL2247,"")</f>
        <v>56.949676989586258</v>
      </c>
      <c r="AI2247" s="11">
        <f t="shared" si="1339"/>
        <v>0</v>
      </c>
      <c r="AJ2247" s="11">
        <f t="shared" si="1339"/>
        <v>0</v>
      </c>
      <c r="AK2247" s="11">
        <f t="shared" si="1339"/>
        <v>0</v>
      </c>
      <c r="AL2247" s="11">
        <f t="shared" si="1339"/>
        <v>0</v>
      </c>
      <c r="AM2247" s="11">
        <f t="shared" si="1335"/>
        <v>0</v>
      </c>
      <c r="AN2247" s="11">
        <f t="shared" si="1335"/>
        <v>0</v>
      </c>
      <c r="AO2247" s="11">
        <f t="shared" si="1335"/>
        <v>0</v>
      </c>
      <c r="AP2247" s="11">
        <f t="shared" si="1335"/>
        <v>0</v>
      </c>
      <c r="AQ2247" s="11">
        <f t="shared" si="1335"/>
        <v>0</v>
      </c>
      <c r="AR2247" s="11">
        <f t="shared" si="1335"/>
        <v>0</v>
      </c>
      <c r="AS2247" s="11">
        <f t="shared" si="1335"/>
        <v>0</v>
      </c>
      <c r="AT2247" s="11">
        <f t="shared" si="1335"/>
        <v>0</v>
      </c>
      <c r="AU2247" s="11">
        <f t="shared" si="1337"/>
        <v>0</v>
      </c>
      <c r="AV2247" s="11">
        <f t="shared" si="1337"/>
        <v>41578971.428789586</v>
      </c>
      <c r="AW2247" s="11">
        <f t="shared" si="1337"/>
        <v>0</v>
      </c>
      <c r="AX2247" s="11">
        <f t="shared" si="1337"/>
        <v>0</v>
      </c>
      <c r="AY2247" s="11">
        <f t="shared" si="1337"/>
        <v>66874.641485339685</v>
      </c>
      <c r="AZ2247" s="11">
        <f t="shared" si="1337"/>
        <v>1</v>
      </c>
      <c r="BA2247" s="11">
        <f t="shared" si="1300"/>
        <v>1</v>
      </c>
      <c r="BB2247" s="11">
        <f t="shared" si="1300"/>
        <v>1</v>
      </c>
      <c r="BC2247" s="11">
        <f t="shared" si="1300"/>
        <v>1</v>
      </c>
      <c r="BD2247" s="11">
        <f t="shared" si="1299"/>
        <v>3</v>
      </c>
      <c r="BE2247" s="11">
        <f t="shared" si="1299"/>
        <v>4</v>
      </c>
      <c r="BF2247" s="15" t="str">
        <f t="shared" si="1303"/>
        <v>EN 10210</v>
      </c>
      <c r="BG2247" s="42">
        <v>43.005126000000004</v>
      </c>
      <c r="BH2247" s="17">
        <f t="shared" si="1304"/>
        <v>260</v>
      </c>
      <c r="BI2247" s="17">
        <f t="shared" si="1305"/>
        <v>140</v>
      </c>
      <c r="BK2247" s="17">
        <f t="shared" si="1306"/>
        <v>7.1</v>
      </c>
      <c r="BM2247" s="17">
        <f t="shared" si="1338"/>
        <v>10.649999999999999</v>
      </c>
      <c r="BX2247" s="18">
        <f t="shared" si="1307"/>
        <v>5503.2303497541725</v>
      </c>
      <c r="BY2247" s="42">
        <v>0.8</v>
      </c>
      <c r="BZ2247" s="43">
        <f t="shared" si="1308"/>
        <v>18.518364950874723</v>
      </c>
      <c r="CA2247" s="18">
        <f t="shared" si="1309"/>
        <v>46484480.293438017</v>
      </c>
      <c r="CB2247" s="18">
        <f t="shared" si="1310"/>
        <v>357572.92533413862</v>
      </c>
      <c r="CC2247" s="18">
        <f t="shared" si="1311"/>
        <v>443513.01303135691</v>
      </c>
      <c r="CD2247" s="25">
        <f t="shared" si="1312"/>
        <v>1.2403428268986263</v>
      </c>
      <c r="CE2247" s="26">
        <f t="shared" si="1313"/>
        <v>91.906270728737482</v>
      </c>
      <c r="CF2247" s="18">
        <f t="shared" si="1314"/>
        <v>3821.3707426698456</v>
      </c>
      <c r="CG2247" s="18">
        <f t="shared" si="1315"/>
        <v>2117.3707426698456</v>
      </c>
      <c r="CH2247" s="18">
        <f t="shared" si="1316"/>
        <v>17848438.283286646</v>
      </c>
      <c r="CI2247" s="18">
        <f t="shared" si="1317"/>
        <v>254977.68976123779</v>
      </c>
      <c r="CJ2247" s="18">
        <f t="shared" si="1318"/>
        <v>289547.56847116607</v>
      </c>
      <c r="CK2247" s="25">
        <f t="shared" si="1319"/>
        <v>1.1355800138525831</v>
      </c>
      <c r="CL2247" s="26">
        <f t="shared" si="1320"/>
        <v>56.949676989586258</v>
      </c>
      <c r="CZ2247" s="18">
        <f t="shared" si="1321"/>
        <v>41578971.428789586</v>
      </c>
      <c r="DC2247" s="18">
        <f t="shared" si="1322"/>
        <v>66874.641485339685</v>
      </c>
      <c r="DD2247" s="17">
        <f t="shared" si="1323"/>
        <v>1</v>
      </c>
      <c r="DE2247" s="17">
        <f t="shared" si="1324"/>
        <v>1</v>
      </c>
      <c r="DF2247" s="17">
        <f t="shared" si="1325"/>
        <v>1</v>
      </c>
      <c r="DG2247" s="17">
        <f t="shared" si="1326"/>
        <v>1</v>
      </c>
      <c r="DH2247" s="17">
        <f t="shared" si="1327"/>
        <v>3</v>
      </c>
      <c r="DI2247" s="17">
        <f t="shared" si="1328"/>
        <v>4</v>
      </c>
      <c r="DJ2247" s="20" t="s">
        <v>1879</v>
      </c>
    </row>
    <row r="2248" spans="1:114" x14ac:dyDescent="0.2">
      <c r="A2248" s="15" t="s">
        <v>105</v>
      </c>
      <c r="B2248" s="10" t="s">
        <v>2343</v>
      </c>
      <c r="C2248" s="11">
        <f t="shared" si="1301"/>
        <v>48.230400000000003</v>
      </c>
      <c r="D2248" s="11">
        <f t="shared" si="1333"/>
        <v>260</v>
      </c>
      <c r="E2248" s="11">
        <f t="shared" si="1333"/>
        <v>140</v>
      </c>
      <c r="F2248" s="11">
        <f t="shared" si="1333"/>
        <v>0</v>
      </c>
      <c r="G2248" s="11">
        <f t="shared" si="1333"/>
        <v>8</v>
      </c>
      <c r="H2248" s="11">
        <f t="shared" si="1333"/>
        <v>0</v>
      </c>
      <c r="I2248" s="11">
        <f t="shared" si="1333"/>
        <v>12</v>
      </c>
      <c r="J2248" s="11">
        <f t="shared" si="1333"/>
        <v>0</v>
      </c>
      <c r="K2248" s="11">
        <f t="shared" si="1332"/>
        <v>0</v>
      </c>
      <c r="L2248" s="11">
        <f t="shared" si="1332"/>
        <v>0</v>
      </c>
      <c r="M2248" s="11">
        <f t="shared" si="1332"/>
        <v>0</v>
      </c>
      <c r="N2248" s="11">
        <f t="shared" si="1332"/>
        <v>0</v>
      </c>
      <c r="O2248" s="11">
        <f t="shared" si="1332"/>
        <v>0</v>
      </c>
      <c r="P2248" s="11">
        <f t="shared" si="1332"/>
        <v>0</v>
      </c>
      <c r="Q2248" s="11">
        <f t="shared" si="1332"/>
        <v>0</v>
      </c>
      <c r="R2248" s="11">
        <f t="shared" si="1334"/>
        <v>0</v>
      </c>
      <c r="S2248" s="11">
        <f t="shared" si="1334"/>
        <v>0</v>
      </c>
      <c r="T2248" s="11">
        <f t="shared" si="1334"/>
        <v>6175.5751316061705</v>
      </c>
      <c r="U2248" s="40">
        <f t="shared" si="1302"/>
        <v>0.8</v>
      </c>
      <c r="V2248" s="11">
        <f t="shared" si="1331"/>
        <v>16.502240820276818</v>
      </c>
      <c r="W2248" s="11">
        <f t="shared" si="1331"/>
        <v>51288028.426920459</v>
      </c>
      <c r="X2248" s="11">
        <f t="shared" si="1331"/>
        <v>394523.29559169582</v>
      </c>
      <c r="Y2248" s="11">
        <f t="shared" si="1331"/>
        <v>492029.91579175525</v>
      </c>
      <c r="Z2248" s="11">
        <f t="shared" si="1331"/>
        <v>1.2471504757502887</v>
      </c>
      <c r="AA2248" s="11">
        <f t="shared" si="1331"/>
        <v>91.131663411662373</v>
      </c>
      <c r="AB2248" s="11">
        <f t="shared" si="1331"/>
        <v>4324.247719318987</v>
      </c>
      <c r="AC2248" s="11">
        <f t="shared" si="1331"/>
        <v>2404.2477193189875</v>
      </c>
      <c r="AD2248" s="11">
        <f t="shared" si="1331"/>
        <v>19641490.32145818</v>
      </c>
      <c r="AE2248" s="11">
        <f t="shared" si="1331"/>
        <v>280592.71887797397</v>
      </c>
      <c r="AF2248" s="11">
        <f t="shared" si="1331"/>
        <v>320895.05263261602</v>
      </c>
      <c r="AG2248" s="11">
        <f t="shared" si="1331"/>
        <v>1.1436328566036991</v>
      </c>
      <c r="AH2248" s="11">
        <f t="shared" si="1339"/>
        <v>56.396027523306522</v>
      </c>
      <c r="AI2248" s="11">
        <f t="shared" si="1339"/>
        <v>0</v>
      </c>
      <c r="AJ2248" s="11">
        <f t="shared" si="1339"/>
        <v>0</v>
      </c>
      <c r="AK2248" s="11">
        <f t="shared" si="1339"/>
        <v>0</v>
      </c>
      <c r="AL2248" s="11">
        <f t="shared" si="1339"/>
        <v>0</v>
      </c>
      <c r="AM2248" s="11">
        <f t="shared" si="1335"/>
        <v>0</v>
      </c>
      <c r="AN2248" s="11">
        <f t="shared" si="1335"/>
        <v>0</v>
      </c>
      <c r="AO2248" s="11">
        <f t="shared" si="1335"/>
        <v>0</v>
      </c>
      <c r="AP2248" s="11">
        <f t="shared" si="1335"/>
        <v>0</v>
      </c>
      <c r="AQ2248" s="11">
        <f t="shared" si="1335"/>
        <v>0</v>
      </c>
      <c r="AR2248" s="11">
        <f t="shared" si="1335"/>
        <v>0</v>
      </c>
      <c r="AS2248" s="11">
        <f t="shared" si="1335"/>
        <v>0</v>
      </c>
      <c r="AT2248" s="11">
        <f t="shared" si="1335"/>
        <v>0</v>
      </c>
      <c r="AU2248" s="11">
        <f t="shared" si="1337"/>
        <v>0</v>
      </c>
      <c r="AV2248" s="11">
        <f t="shared" si="1337"/>
        <v>46103904</v>
      </c>
      <c r="AW2248" s="11">
        <f t="shared" si="1337"/>
        <v>0</v>
      </c>
      <c r="AX2248" s="11">
        <f t="shared" si="1337"/>
        <v>0</v>
      </c>
      <c r="AY2248" s="11">
        <f t="shared" si="1337"/>
        <v>66088.495438637969</v>
      </c>
      <c r="AZ2248" s="11">
        <f t="shared" si="1337"/>
        <v>1</v>
      </c>
      <c r="BA2248" s="11">
        <f t="shared" si="1300"/>
        <v>1</v>
      </c>
      <c r="BB2248" s="11">
        <f t="shared" si="1300"/>
        <v>1</v>
      </c>
      <c r="BC2248" s="11">
        <f t="shared" si="1300"/>
        <v>1</v>
      </c>
      <c r="BD2248" s="11">
        <f t="shared" si="1299"/>
        <v>2</v>
      </c>
      <c r="BE2248" s="11">
        <f t="shared" si="1299"/>
        <v>3</v>
      </c>
      <c r="BF2248" s="15" t="str">
        <f t="shared" si="1303"/>
        <v>EN 10210</v>
      </c>
      <c r="BG2248" s="42">
        <v>48.230400000000003</v>
      </c>
      <c r="BH2248" s="17">
        <f t="shared" si="1304"/>
        <v>260</v>
      </c>
      <c r="BI2248" s="17">
        <f t="shared" si="1305"/>
        <v>140</v>
      </c>
      <c r="BK2248" s="17">
        <f t="shared" si="1306"/>
        <v>8</v>
      </c>
      <c r="BM2248" s="17">
        <f t="shared" si="1338"/>
        <v>12</v>
      </c>
      <c r="BX2248" s="18">
        <f t="shared" si="1307"/>
        <v>6175.5751316061705</v>
      </c>
      <c r="BY2248" s="42">
        <v>0.8</v>
      </c>
      <c r="BZ2248" s="43">
        <f t="shared" si="1308"/>
        <v>16.502240820276818</v>
      </c>
      <c r="CA2248" s="18">
        <f t="shared" si="1309"/>
        <v>51288028.426920459</v>
      </c>
      <c r="CB2248" s="18">
        <f t="shared" si="1310"/>
        <v>394523.29559169582</v>
      </c>
      <c r="CC2248" s="18">
        <f t="shared" si="1311"/>
        <v>492029.91579175525</v>
      </c>
      <c r="CD2248" s="25">
        <f t="shared" si="1312"/>
        <v>1.2471504757502887</v>
      </c>
      <c r="CE2248" s="26">
        <f t="shared" si="1313"/>
        <v>91.131663411662373</v>
      </c>
      <c r="CF2248" s="18">
        <f t="shared" si="1314"/>
        <v>4324.247719318987</v>
      </c>
      <c r="CG2248" s="18">
        <f t="shared" si="1315"/>
        <v>2404.2477193189875</v>
      </c>
      <c r="CH2248" s="18">
        <f t="shared" si="1316"/>
        <v>19641490.32145818</v>
      </c>
      <c r="CI2248" s="18">
        <f t="shared" si="1317"/>
        <v>280592.71887797397</v>
      </c>
      <c r="CJ2248" s="18">
        <f t="shared" si="1318"/>
        <v>320895.05263261602</v>
      </c>
      <c r="CK2248" s="25">
        <f t="shared" si="1319"/>
        <v>1.1436328566036991</v>
      </c>
      <c r="CL2248" s="26">
        <f t="shared" si="1320"/>
        <v>56.396027523306522</v>
      </c>
      <c r="CZ2248" s="18">
        <f t="shared" si="1321"/>
        <v>46103904</v>
      </c>
      <c r="DC2248" s="18">
        <f t="shared" si="1322"/>
        <v>66088.495438637969</v>
      </c>
      <c r="DD2248" s="17">
        <f t="shared" si="1323"/>
        <v>1</v>
      </c>
      <c r="DE2248" s="17">
        <f t="shared" si="1324"/>
        <v>1</v>
      </c>
      <c r="DF2248" s="17">
        <f t="shared" si="1325"/>
        <v>1</v>
      </c>
      <c r="DG2248" s="17">
        <f t="shared" si="1326"/>
        <v>1</v>
      </c>
      <c r="DH2248" s="17">
        <f t="shared" si="1327"/>
        <v>2</v>
      </c>
      <c r="DI2248" s="17">
        <f t="shared" si="1328"/>
        <v>3</v>
      </c>
      <c r="DJ2248" s="20" t="s">
        <v>1879</v>
      </c>
    </row>
    <row r="2249" spans="1:114" x14ac:dyDescent="0.2">
      <c r="A2249" s="15" t="s">
        <v>105</v>
      </c>
      <c r="B2249" s="10" t="s">
        <v>2344</v>
      </c>
      <c r="C2249" s="11">
        <f t="shared" si="1301"/>
        <v>52.832383999999983</v>
      </c>
      <c r="D2249" s="11">
        <f t="shared" si="1333"/>
        <v>260</v>
      </c>
      <c r="E2249" s="11">
        <f t="shared" si="1333"/>
        <v>140</v>
      </c>
      <c r="F2249" s="11">
        <f t="shared" si="1333"/>
        <v>0</v>
      </c>
      <c r="G2249" s="11">
        <f t="shared" ref="G2249:N2295" si="1340">IF($A2249="x",BK2249,"")</f>
        <v>8.8000000000000007</v>
      </c>
      <c r="H2249" s="11">
        <f t="shared" si="1340"/>
        <v>0</v>
      </c>
      <c r="I2249" s="11">
        <f t="shared" si="1340"/>
        <v>13.200000000000001</v>
      </c>
      <c r="J2249" s="11">
        <f t="shared" si="1340"/>
        <v>0</v>
      </c>
      <c r="K2249" s="11">
        <f t="shared" si="1332"/>
        <v>0</v>
      </c>
      <c r="L2249" s="11">
        <f t="shared" si="1332"/>
        <v>0</v>
      </c>
      <c r="M2249" s="11">
        <f t="shared" si="1332"/>
        <v>0</v>
      </c>
      <c r="N2249" s="11">
        <f t="shared" si="1332"/>
        <v>0</v>
      </c>
      <c r="O2249" s="11">
        <f t="shared" si="1332"/>
        <v>0</v>
      </c>
      <c r="P2249" s="11">
        <f t="shared" si="1332"/>
        <v>0</v>
      </c>
      <c r="Q2249" s="11">
        <f t="shared" si="1332"/>
        <v>0</v>
      </c>
      <c r="R2249" s="11">
        <f t="shared" si="1334"/>
        <v>0</v>
      </c>
      <c r="S2249" s="11">
        <f t="shared" si="1334"/>
        <v>0</v>
      </c>
      <c r="T2249" s="11">
        <f t="shared" si="1334"/>
        <v>6768.4459092434672</v>
      </c>
      <c r="U2249" s="40">
        <f t="shared" si="1302"/>
        <v>0.8</v>
      </c>
      <c r="V2249" s="11">
        <f t="shared" si="1331"/>
        <v>15.056754444369734</v>
      </c>
      <c r="W2249" s="11">
        <f t="shared" si="1331"/>
        <v>55360647.631421633</v>
      </c>
      <c r="X2249" s="11">
        <f t="shared" si="1331"/>
        <v>425851.13562632026</v>
      </c>
      <c r="Y2249" s="11">
        <f t="shared" si="1331"/>
        <v>533729.96129393857</v>
      </c>
      <c r="Z2249" s="11">
        <f t="shared" si="1331"/>
        <v>1.2533252036746494</v>
      </c>
      <c r="AA2249" s="11">
        <f t="shared" si="1331"/>
        <v>90.439072491861992</v>
      </c>
      <c r="AB2249" s="11">
        <f t="shared" si="1331"/>
        <v>4774.7397403759742</v>
      </c>
      <c r="AC2249" s="11">
        <f t="shared" si="1331"/>
        <v>2662.7397403759742</v>
      </c>
      <c r="AD2249" s="11">
        <f t="shared" si="1331"/>
        <v>21152601.101502519</v>
      </c>
      <c r="AE2249" s="11">
        <f t="shared" si="1331"/>
        <v>302180.01573575026</v>
      </c>
      <c r="AF2249" s="11">
        <f t="shared" si="1331"/>
        <v>347776.77687138011</v>
      </c>
      <c r="AG2249" s="11">
        <f t="shared" si="1331"/>
        <v>1.1508927088530672</v>
      </c>
      <c r="AH2249" s="11">
        <f t="shared" si="1339"/>
        <v>55.90329526360086</v>
      </c>
      <c r="AI2249" s="11">
        <f t="shared" si="1339"/>
        <v>0</v>
      </c>
      <c r="AJ2249" s="11">
        <f t="shared" si="1339"/>
        <v>0</v>
      </c>
      <c r="AK2249" s="11">
        <f t="shared" si="1339"/>
        <v>0</v>
      </c>
      <c r="AL2249" s="11">
        <f t="shared" si="1339"/>
        <v>0</v>
      </c>
      <c r="AM2249" s="11">
        <f t="shared" si="1335"/>
        <v>0</v>
      </c>
      <c r="AN2249" s="11">
        <f t="shared" si="1335"/>
        <v>0</v>
      </c>
      <c r="AO2249" s="11">
        <f t="shared" si="1335"/>
        <v>0</v>
      </c>
      <c r="AP2249" s="11">
        <f t="shared" si="1335"/>
        <v>0</v>
      </c>
      <c r="AQ2249" s="11">
        <f t="shared" si="1335"/>
        <v>0</v>
      </c>
      <c r="AR2249" s="11">
        <f t="shared" si="1335"/>
        <v>0</v>
      </c>
      <c r="AS2249" s="11">
        <f t="shared" si="1335"/>
        <v>0</v>
      </c>
      <c r="AT2249" s="11">
        <f t="shared" si="1335"/>
        <v>0</v>
      </c>
      <c r="AU2249" s="11">
        <f t="shared" si="1337"/>
        <v>0</v>
      </c>
      <c r="AV2249" s="11">
        <f t="shared" si="1337"/>
        <v>49992139.602048539</v>
      </c>
      <c r="AW2249" s="11">
        <f t="shared" si="1337"/>
        <v>0</v>
      </c>
      <c r="AX2249" s="11">
        <f t="shared" si="1337"/>
        <v>0</v>
      </c>
      <c r="AY2249" s="11">
        <f t="shared" si="1337"/>
        <v>65383.079480751941</v>
      </c>
      <c r="AZ2249" s="11">
        <f t="shared" si="1337"/>
        <v>1</v>
      </c>
      <c r="BA2249" s="11">
        <f t="shared" si="1300"/>
        <v>1</v>
      </c>
      <c r="BB2249" s="11">
        <f t="shared" si="1300"/>
        <v>1</v>
      </c>
      <c r="BC2249" s="11">
        <f t="shared" si="1300"/>
        <v>1</v>
      </c>
      <c r="BD2249" s="11">
        <f t="shared" si="1299"/>
        <v>1</v>
      </c>
      <c r="BE2249" s="11">
        <f t="shared" si="1299"/>
        <v>2</v>
      </c>
      <c r="BF2249" s="15" t="str">
        <f t="shared" si="1303"/>
        <v>EN 10210</v>
      </c>
      <c r="BG2249" s="42">
        <v>52.832383999999983</v>
      </c>
      <c r="BH2249" s="17">
        <f t="shared" si="1304"/>
        <v>260</v>
      </c>
      <c r="BI2249" s="17">
        <f t="shared" si="1305"/>
        <v>140</v>
      </c>
      <c r="BK2249" s="17">
        <f t="shared" si="1306"/>
        <v>8.8000000000000007</v>
      </c>
      <c r="BM2249" s="17">
        <f t="shared" si="1338"/>
        <v>13.200000000000001</v>
      </c>
      <c r="BX2249" s="18">
        <f t="shared" si="1307"/>
        <v>6768.4459092434672</v>
      </c>
      <c r="BY2249" s="42">
        <v>0.8</v>
      </c>
      <c r="BZ2249" s="43">
        <f t="shared" si="1308"/>
        <v>15.056754444369734</v>
      </c>
      <c r="CA2249" s="18">
        <f t="shared" si="1309"/>
        <v>55360647.631421633</v>
      </c>
      <c r="CB2249" s="18">
        <f t="shared" si="1310"/>
        <v>425851.13562632026</v>
      </c>
      <c r="CC2249" s="18">
        <f t="shared" si="1311"/>
        <v>533729.96129393857</v>
      </c>
      <c r="CD2249" s="25">
        <f t="shared" si="1312"/>
        <v>1.2533252036746494</v>
      </c>
      <c r="CE2249" s="26">
        <f t="shared" si="1313"/>
        <v>90.439072491861992</v>
      </c>
      <c r="CF2249" s="18">
        <f t="shared" si="1314"/>
        <v>4774.7397403759742</v>
      </c>
      <c r="CG2249" s="18">
        <f t="shared" si="1315"/>
        <v>2662.7397403759742</v>
      </c>
      <c r="CH2249" s="18">
        <f t="shared" si="1316"/>
        <v>21152601.101502519</v>
      </c>
      <c r="CI2249" s="18">
        <f t="shared" si="1317"/>
        <v>302180.01573575026</v>
      </c>
      <c r="CJ2249" s="18">
        <f t="shared" si="1318"/>
        <v>347776.77687138011</v>
      </c>
      <c r="CK2249" s="25">
        <f t="shared" si="1319"/>
        <v>1.1508927088530672</v>
      </c>
      <c r="CL2249" s="26">
        <f t="shared" si="1320"/>
        <v>55.90329526360086</v>
      </c>
      <c r="CZ2249" s="18">
        <f t="shared" si="1321"/>
        <v>49992139.602048539</v>
      </c>
      <c r="DC2249" s="18">
        <f t="shared" si="1322"/>
        <v>65383.079480751941</v>
      </c>
      <c r="DD2249" s="17">
        <f t="shared" si="1323"/>
        <v>1</v>
      </c>
      <c r="DE2249" s="17">
        <f t="shared" si="1324"/>
        <v>1</v>
      </c>
      <c r="DF2249" s="17">
        <f t="shared" si="1325"/>
        <v>1</v>
      </c>
      <c r="DG2249" s="17">
        <f t="shared" si="1326"/>
        <v>1</v>
      </c>
      <c r="DH2249" s="17">
        <f t="shared" si="1327"/>
        <v>1</v>
      </c>
      <c r="DI2249" s="17">
        <f t="shared" si="1328"/>
        <v>2</v>
      </c>
      <c r="DJ2249" s="20" t="s">
        <v>1879</v>
      </c>
    </row>
    <row r="2250" spans="1:114" x14ac:dyDescent="0.2">
      <c r="A2250" s="15" t="s">
        <v>105</v>
      </c>
      <c r="B2250" s="10" t="s">
        <v>2345</v>
      </c>
      <c r="C2250" s="11">
        <f t="shared" si="1301"/>
        <v>59.66</v>
      </c>
      <c r="D2250" s="11">
        <f t="shared" ref="D2250:L2308" si="1341">IF($A2250="x",BH2250,"")</f>
        <v>260</v>
      </c>
      <c r="E2250" s="11">
        <f t="shared" si="1341"/>
        <v>140</v>
      </c>
      <c r="F2250" s="11">
        <f t="shared" si="1341"/>
        <v>0</v>
      </c>
      <c r="G2250" s="11">
        <f t="shared" si="1340"/>
        <v>10</v>
      </c>
      <c r="H2250" s="11">
        <f t="shared" si="1340"/>
        <v>0</v>
      </c>
      <c r="I2250" s="11">
        <f t="shared" si="1340"/>
        <v>15</v>
      </c>
      <c r="J2250" s="11">
        <f t="shared" si="1340"/>
        <v>0</v>
      </c>
      <c r="K2250" s="11">
        <f t="shared" si="1332"/>
        <v>0</v>
      </c>
      <c r="L2250" s="11">
        <f t="shared" ref="L2250:T2287" si="1342">IF($A2250="x",BP2250,"")</f>
        <v>0</v>
      </c>
      <c r="M2250" s="11">
        <f t="shared" si="1342"/>
        <v>0</v>
      </c>
      <c r="N2250" s="11">
        <f t="shared" si="1342"/>
        <v>0</v>
      </c>
      <c r="O2250" s="11">
        <f t="shared" si="1342"/>
        <v>0</v>
      </c>
      <c r="P2250" s="11">
        <f t="shared" si="1342"/>
        <v>0</v>
      </c>
      <c r="Q2250" s="11">
        <f t="shared" si="1342"/>
        <v>0</v>
      </c>
      <c r="R2250" s="11">
        <f t="shared" si="1334"/>
        <v>0</v>
      </c>
      <c r="S2250" s="11">
        <f t="shared" si="1334"/>
        <v>0</v>
      </c>
      <c r="T2250" s="11">
        <f t="shared" si="1334"/>
        <v>7649.3361431346411</v>
      </c>
      <c r="U2250" s="40">
        <f t="shared" si="1302"/>
        <v>0.8</v>
      </c>
      <c r="V2250" s="11">
        <f t="shared" si="1331"/>
        <v>13.322833003873644</v>
      </c>
      <c r="W2250" s="11">
        <f t="shared" si="1331"/>
        <v>61126458.977886125</v>
      </c>
      <c r="X2250" s="11">
        <f t="shared" si="1331"/>
        <v>470203.53059912403</v>
      </c>
      <c r="Y2250" s="11">
        <f t="shared" si="1331"/>
        <v>593780.22478410474</v>
      </c>
      <c r="Z2250" s="11">
        <f t="shared" si="1331"/>
        <v>1.2628153260089769</v>
      </c>
      <c r="AA2250" s="11">
        <f t="shared" si="1331"/>
        <v>89.392842274158056</v>
      </c>
      <c r="AB2250" s="11">
        <f t="shared" si="1331"/>
        <v>5456.6370614359175</v>
      </c>
      <c r="AC2250" s="11">
        <f t="shared" si="1331"/>
        <v>3056.6370614359175</v>
      </c>
      <c r="AD2250" s="11">
        <f t="shared" si="1331"/>
        <v>23276725.424962867</v>
      </c>
      <c r="AE2250" s="11">
        <f t="shared" si="1331"/>
        <v>332524.64892804093</v>
      </c>
      <c r="AF2250" s="11">
        <f t="shared" si="1331"/>
        <v>386382.00109794957</v>
      </c>
      <c r="AG2250" s="11">
        <f t="shared" si="1331"/>
        <v>1.161964992199912</v>
      </c>
      <c r="AH2250" s="11">
        <f t="shared" si="1339"/>
        <v>55.16315138810203</v>
      </c>
      <c r="AI2250" s="11">
        <f t="shared" si="1339"/>
        <v>0</v>
      </c>
      <c r="AJ2250" s="11">
        <f t="shared" si="1339"/>
        <v>0</v>
      </c>
      <c r="AK2250" s="11">
        <f t="shared" si="1339"/>
        <v>0</v>
      </c>
      <c r="AL2250" s="11">
        <f t="shared" si="1339"/>
        <v>0</v>
      </c>
      <c r="AM2250" s="11">
        <f t="shared" si="1335"/>
        <v>0</v>
      </c>
      <c r="AN2250" s="11">
        <f t="shared" si="1335"/>
        <v>0</v>
      </c>
      <c r="AO2250" s="11">
        <f t="shared" si="1335"/>
        <v>0</v>
      </c>
      <c r="AP2250" s="11">
        <f t="shared" si="1335"/>
        <v>0</v>
      </c>
      <c r="AQ2250" s="11">
        <f t="shared" si="1335"/>
        <v>0</v>
      </c>
      <c r="AR2250" s="11">
        <f t="shared" si="1335"/>
        <v>0</v>
      </c>
      <c r="AS2250" s="11">
        <f t="shared" si="1335"/>
        <v>0</v>
      </c>
      <c r="AT2250" s="11">
        <f t="shared" si="1335"/>
        <v>0</v>
      </c>
      <c r="AU2250" s="11">
        <f t="shared" si="1337"/>
        <v>0</v>
      </c>
      <c r="AV2250" s="11">
        <f t="shared" si="1337"/>
        <v>55592105.263157897</v>
      </c>
      <c r="AW2250" s="11">
        <f t="shared" si="1337"/>
        <v>0</v>
      </c>
      <c r="AX2250" s="11">
        <f t="shared" si="1337"/>
        <v>0</v>
      </c>
      <c r="AY2250" s="11">
        <f t="shared" si="1337"/>
        <v>64313.274122871837</v>
      </c>
      <c r="AZ2250" s="11">
        <f t="shared" si="1337"/>
        <v>1</v>
      </c>
      <c r="BA2250" s="11">
        <f t="shared" si="1300"/>
        <v>1</v>
      </c>
      <c r="BB2250" s="11">
        <f t="shared" si="1300"/>
        <v>1</v>
      </c>
      <c r="BC2250" s="11">
        <f t="shared" si="1300"/>
        <v>1</v>
      </c>
      <c r="BD2250" s="11">
        <f t="shared" si="1299"/>
        <v>1</v>
      </c>
      <c r="BE2250" s="11">
        <f t="shared" si="1299"/>
        <v>1</v>
      </c>
      <c r="BF2250" s="15" t="str">
        <f t="shared" si="1303"/>
        <v>EN 10210</v>
      </c>
      <c r="BG2250" s="42">
        <v>59.66</v>
      </c>
      <c r="BH2250" s="17">
        <f t="shared" si="1304"/>
        <v>260</v>
      </c>
      <c r="BI2250" s="17">
        <f t="shared" si="1305"/>
        <v>140</v>
      </c>
      <c r="BK2250" s="17">
        <f t="shared" si="1306"/>
        <v>10</v>
      </c>
      <c r="BM2250" s="17">
        <f t="shared" si="1338"/>
        <v>15</v>
      </c>
      <c r="BX2250" s="18">
        <f t="shared" si="1307"/>
        <v>7649.3361431346411</v>
      </c>
      <c r="BY2250" s="42">
        <v>0.8</v>
      </c>
      <c r="BZ2250" s="43">
        <f t="shared" si="1308"/>
        <v>13.322833003873644</v>
      </c>
      <c r="CA2250" s="18">
        <f t="shared" si="1309"/>
        <v>61126458.977886125</v>
      </c>
      <c r="CB2250" s="18">
        <f t="shared" si="1310"/>
        <v>470203.53059912403</v>
      </c>
      <c r="CC2250" s="18">
        <f t="shared" si="1311"/>
        <v>593780.22478410474</v>
      </c>
      <c r="CD2250" s="25">
        <f t="shared" si="1312"/>
        <v>1.2628153260089769</v>
      </c>
      <c r="CE2250" s="26">
        <f t="shared" si="1313"/>
        <v>89.392842274158056</v>
      </c>
      <c r="CF2250" s="18">
        <f t="shared" si="1314"/>
        <v>5456.6370614359175</v>
      </c>
      <c r="CG2250" s="18">
        <f t="shared" si="1315"/>
        <v>3056.6370614359175</v>
      </c>
      <c r="CH2250" s="18">
        <f t="shared" si="1316"/>
        <v>23276725.424962867</v>
      </c>
      <c r="CI2250" s="18">
        <f t="shared" si="1317"/>
        <v>332524.64892804093</v>
      </c>
      <c r="CJ2250" s="18">
        <f t="shared" si="1318"/>
        <v>386382.00109794957</v>
      </c>
      <c r="CK2250" s="25">
        <f t="shared" si="1319"/>
        <v>1.161964992199912</v>
      </c>
      <c r="CL2250" s="26">
        <f t="shared" si="1320"/>
        <v>55.16315138810203</v>
      </c>
      <c r="CZ2250" s="18">
        <f t="shared" si="1321"/>
        <v>55592105.263157897</v>
      </c>
      <c r="DC2250" s="18">
        <f t="shared" si="1322"/>
        <v>64313.274122871837</v>
      </c>
      <c r="DD2250" s="17">
        <f t="shared" si="1323"/>
        <v>1</v>
      </c>
      <c r="DE2250" s="17">
        <f t="shared" si="1324"/>
        <v>1</v>
      </c>
      <c r="DF2250" s="17">
        <f t="shared" si="1325"/>
        <v>1</v>
      </c>
      <c r="DG2250" s="17">
        <f t="shared" si="1326"/>
        <v>1</v>
      </c>
      <c r="DH2250" s="17">
        <f t="shared" si="1327"/>
        <v>1</v>
      </c>
      <c r="DI2250" s="17">
        <f t="shared" si="1328"/>
        <v>1</v>
      </c>
      <c r="DJ2250" s="20" t="s">
        <v>1879</v>
      </c>
    </row>
    <row r="2251" spans="1:114" x14ac:dyDescent="0.2">
      <c r="A2251" s="15" t="s">
        <v>105</v>
      </c>
      <c r="B2251" s="10" t="s">
        <v>2346</v>
      </c>
      <c r="C2251" s="11">
        <f t="shared" si="1301"/>
        <v>65.280600000000007</v>
      </c>
      <c r="D2251" s="11">
        <f t="shared" si="1341"/>
        <v>260</v>
      </c>
      <c r="E2251" s="11">
        <f t="shared" si="1341"/>
        <v>140</v>
      </c>
      <c r="F2251" s="11">
        <f t="shared" si="1341"/>
        <v>0</v>
      </c>
      <c r="G2251" s="11">
        <f t="shared" si="1340"/>
        <v>11</v>
      </c>
      <c r="H2251" s="11">
        <f t="shared" si="1340"/>
        <v>0</v>
      </c>
      <c r="I2251" s="11">
        <f t="shared" si="1340"/>
        <v>22</v>
      </c>
      <c r="J2251" s="11">
        <f t="shared" si="1340"/>
        <v>0</v>
      </c>
      <c r="K2251" s="11">
        <f t="shared" si="1340"/>
        <v>0</v>
      </c>
      <c r="L2251" s="11">
        <f t="shared" si="1342"/>
        <v>0</v>
      </c>
      <c r="M2251" s="11">
        <f t="shared" si="1342"/>
        <v>0</v>
      </c>
      <c r="N2251" s="11">
        <f t="shared" si="1342"/>
        <v>0</v>
      </c>
      <c r="O2251" s="11">
        <f t="shared" si="1342"/>
        <v>0</v>
      </c>
      <c r="P2251" s="11">
        <f t="shared" si="1342"/>
        <v>0</v>
      </c>
      <c r="Q2251" s="11">
        <f t="shared" si="1342"/>
        <v>0</v>
      </c>
      <c r="R2251" s="11">
        <f t="shared" si="1334"/>
        <v>0</v>
      </c>
      <c r="S2251" s="11">
        <f t="shared" si="1334"/>
        <v>0</v>
      </c>
      <c r="T2251" s="11">
        <f t="shared" si="1334"/>
        <v>8937.0616886749194</v>
      </c>
      <c r="U2251" s="40">
        <f t="shared" si="1302"/>
        <v>0.8</v>
      </c>
      <c r="V2251" s="11">
        <f t="shared" si="1331"/>
        <v>11.403169360979071</v>
      </c>
      <c r="W2251" s="11">
        <f t="shared" si="1331"/>
        <v>63808894.002800256</v>
      </c>
      <c r="X2251" s="11">
        <f t="shared" si="1331"/>
        <v>490837.64617538656</v>
      </c>
      <c r="Y2251" s="11">
        <f t="shared" si="1331"/>
        <v>627767.0315425836</v>
      </c>
      <c r="Z2251" s="11">
        <f t="shared" si="1331"/>
        <v>1.2789708296300266</v>
      </c>
      <c r="AA2251" s="11">
        <f t="shared" si="1331"/>
        <v>84.497377597236266</v>
      </c>
      <c r="AB2251" s="11">
        <f t="shared" si="1331"/>
        <v>6168.6635554218246</v>
      </c>
      <c r="AC2251" s="11">
        <f t="shared" si="1331"/>
        <v>3528.6635554218246</v>
      </c>
      <c r="AD2251" s="11">
        <f t="shared" si="1331"/>
        <v>24386519.017208777</v>
      </c>
      <c r="AE2251" s="11">
        <f t="shared" si="1331"/>
        <v>348378.84310298256</v>
      </c>
      <c r="AF2251" s="11">
        <f t="shared" si="1331"/>
        <v>409447.21821727417</v>
      </c>
      <c r="AG2251" s="11">
        <f t="shared" si="1331"/>
        <v>1.175293007377717</v>
      </c>
      <c r="AH2251" s="11">
        <f t="shared" si="1339"/>
        <v>52.236915955721066</v>
      </c>
      <c r="AI2251" s="11">
        <f t="shared" si="1339"/>
        <v>0</v>
      </c>
      <c r="AJ2251" s="11">
        <f t="shared" si="1339"/>
        <v>0</v>
      </c>
      <c r="AK2251" s="11">
        <f t="shared" si="1339"/>
        <v>0</v>
      </c>
      <c r="AL2251" s="11">
        <f t="shared" si="1339"/>
        <v>0</v>
      </c>
      <c r="AM2251" s="11">
        <f t="shared" si="1335"/>
        <v>0</v>
      </c>
      <c r="AN2251" s="11">
        <f t="shared" si="1335"/>
        <v>0</v>
      </c>
      <c r="AO2251" s="11">
        <f t="shared" si="1335"/>
        <v>0</v>
      </c>
      <c r="AP2251" s="11">
        <f t="shared" si="1335"/>
        <v>0</v>
      </c>
      <c r="AQ2251" s="11">
        <f t="shared" si="1335"/>
        <v>0</v>
      </c>
      <c r="AR2251" s="11">
        <f t="shared" si="1335"/>
        <v>0</v>
      </c>
      <c r="AS2251" s="11">
        <f t="shared" si="1335"/>
        <v>0</v>
      </c>
      <c r="AT2251" s="11">
        <f t="shared" si="1335"/>
        <v>0</v>
      </c>
      <c r="AU2251" s="11">
        <f t="shared" si="1337"/>
        <v>0</v>
      </c>
      <c r="AV2251" s="11">
        <f t="shared" si="1337"/>
        <v>60049444.714285716</v>
      </c>
      <c r="AW2251" s="11">
        <f t="shared" si="1337"/>
        <v>0</v>
      </c>
      <c r="AX2251" s="11">
        <f t="shared" si="1337"/>
        <v>0</v>
      </c>
      <c r="AY2251" s="11">
        <f t="shared" si="1337"/>
        <v>62943.658888554564</v>
      </c>
      <c r="AZ2251" s="11">
        <f t="shared" si="1337"/>
        <v>1</v>
      </c>
      <c r="BA2251" s="11">
        <f t="shared" si="1300"/>
        <v>1</v>
      </c>
      <c r="BB2251" s="11">
        <f t="shared" si="1300"/>
        <v>1</v>
      </c>
      <c r="BC2251" s="11">
        <f t="shared" si="1300"/>
        <v>1</v>
      </c>
      <c r="BD2251" s="11">
        <f t="shared" si="1299"/>
        <v>1</v>
      </c>
      <c r="BE2251" s="11">
        <f t="shared" si="1299"/>
        <v>1</v>
      </c>
      <c r="BF2251" s="15" t="str">
        <f t="shared" si="1303"/>
        <v>EN 10210</v>
      </c>
      <c r="BG2251" s="42">
        <v>65.280600000000007</v>
      </c>
      <c r="BH2251" s="17">
        <f t="shared" si="1304"/>
        <v>260</v>
      </c>
      <c r="BI2251" s="17">
        <f t="shared" si="1305"/>
        <v>140</v>
      </c>
      <c r="BK2251" s="17">
        <f t="shared" si="1306"/>
        <v>11</v>
      </c>
      <c r="BM2251" s="17">
        <f t="shared" si="1338"/>
        <v>22</v>
      </c>
      <c r="BX2251" s="18">
        <f t="shared" si="1307"/>
        <v>8937.0616886749194</v>
      </c>
      <c r="BY2251" s="42">
        <v>0.8</v>
      </c>
      <c r="BZ2251" s="43">
        <f t="shared" si="1308"/>
        <v>11.403169360979071</v>
      </c>
      <c r="CA2251" s="18">
        <f t="shared" si="1309"/>
        <v>63808894.002800256</v>
      </c>
      <c r="CB2251" s="18">
        <f t="shared" si="1310"/>
        <v>490837.64617538656</v>
      </c>
      <c r="CC2251" s="18">
        <f t="shared" si="1311"/>
        <v>627767.0315425836</v>
      </c>
      <c r="CD2251" s="25">
        <f t="shared" si="1312"/>
        <v>1.2789708296300266</v>
      </c>
      <c r="CE2251" s="26">
        <f t="shared" si="1313"/>
        <v>84.497377597236266</v>
      </c>
      <c r="CF2251" s="18">
        <f t="shared" si="1314"/>
        <v>6168.6635554218246</v>
      </c>
      <c r="CG2251" s="18">
        <f t="shared" si="1315"/>
        <v>3528.6635554218246</v>
      </c>
      <c r="CH2251" s="18">
        <f t="shared" si="1316"/>
        <v>24386519.017208777</v>
      </c>
      <c r="CI2251" s="18">
        <f t="shared" si="1317"/>
        <v>348378.84310298256</v>
      </c>
      <c r="CJ2251" s="18">
        <f t="shared" si="1318"/>
        <v>409447.21821727417</v>
      </c>
      <c r="CK2251" s="25">
        <f t="shared" si="1319"/>
        <v>1.175293007377717</v>
      </c>
      <c r="CL2251" s="26">
        <f t="shared" si="1320"/>
        <v>52.236915955721066</v>
      </c>
      <c r="CZ2251" s="18">
        <f t="shared" si="1321"/>
        <v>60049444.714285716</v>
      </c>
      <c r="DC2251" s="18">
        <f t="shared" si="1322"/>
        <v>62943.658888554564</v>
      </c>
      <c r="DD2251" s="17">
        <f t="shared" si="1323"/>
        <v>1</v>
      </c>
      <c r="DE2251" s="17">
        <f t="shared" si="1324"/>
        <v>1</v>
      </c>
      <c r="DF2251" s="17">
        <f t="shared" si="1325"/>
        <v>1</v>
      </c>
      <c r="DG2251" s="17">
        <f t="shared" si="1326"/>
        <v>1</v>
      </c>
      <c r="DH2251" s="17">
        <f t="shared" si="1327"/>
        <v>1</v>
      </c>
      <c r="DI2251" s="17">
        <f t="shared" si="1328"/>
        <v>1</v>
      </c>
      <c r="DJ2251" s="20" t="s">
        <v>1879</v>
      </c>
    </row>
    <row r="2252" spans="1:114" x14ac:dyDescent="0.2">
      <c r="A2252" s="15" t="s">
        <v>105</v>
      </c>
      <c r="B2252" s="10" t="s">
        <v>2347</v>
      </c>
      <c r="C2252" s="11">
        <f t="shared" si="1301"/>
        <v>73.59375</v>
      </c>
      <c r="D2252" s="11">
        <f t="shared" si="1341"/>
        <v>260</v>
      </c>
      <c r="E2252" s="11">
        <f t="shared" si="1341"/>
        <v>140</v>
      </c>
      <c r="F2252" s="11">
        <f t="shared" si="1341"/>
        <v>0</v>
      </c>
      <c r="G2252" s="11">
        <f t="shared" si="1340"/>
        <v>12.5</v>
      </c>
      <c r="H2252" s="11">
        <f t="shared" si="1340"/>
        <v>0</v>
      </c>
      <c r="I2252" s="11">
        <f t="shared" si="1340"/>
        <v>25</v>
      </c>
      <c r="J2252" s="11">
        <f t="shared" si="1340"/>
        <v>0</v>
      </c>
      <c r="K2252" s="11">
        <f t="shared" si="1340"/>
        <v>0</v>
      </c>
      <c r="L2252" s="11">
        <f t="shared" si="1342"/>
        <v>0</v>
      </c>
      <c r="M2252" s="11">
        <f t="shared" si="1342"/>
        <v>0</v>
      </c>
      <c r="N2252" s="11">
        <f t="shared" si="1342"/>
        <v>0</v>
      </c>
      <c r="O2252" s="11">
        <f t="shared" si="1342"/>
        <v>0</v>
      </c>
      <c r="P2252" s="11">
        <f t="shared" si="1342"/>
        <v>0</v>
      </c>
      <c r="Q2252" s="11">
        <f t="shared" si="1342"/>
        <v>0</v>
      </c>
      <c r="R2252" s="11">
        <f t="shared" si="1334"/>
        <v>0</v>
      </c>
      <c r="S2252" s="11">
        <f t="shared" si="1334"/>
        <v>0</v>
      </c>
      <c r="T2252" s="11">
        <f t="shared" si="1334"/>
        <v>10176.990816987241</v>
      </c>
      <c r="U2252" s="40">
        <f t="shared" si="1302"/>
        <v>0.8</v>
      </c>
      <c r="V2252" s="11">
        <f t="shared" si="1331"/>
        <v>10.013846908004485</v>
      </c>
      <c r="W2252" s="11">
        <f t="shared" si="1331"/>
        <v>69497598.042978197</v>
      </c>
      <c r="X2252" s="11">
        <f t="shared" si="1331"/>
        <v>534596.90802290919</v>
      </c>
      <c r="Y2252" s="11">
        <f t="shared" si="1331"/>
        <v>691508.32327374164</v>
      </c>
      <c r="Z2252" s="11">
        <f t="shared" si="1331"/>
        <v>1.2935135106395121</v>
      </c>
      <c r="AA2252" s="11">
        <f t="shared" si="1331"/>
        <v>82.637126282015814</v>
      </c>
      <c r="AB2252" s="11">
        <f t="shared" si="1331"/>
        <v>7079.3692606170271</v>
      </c>
      <c r="AC2252" s="11">
        <f t="shared" si="1331"/>
        <v>4079.3692606170262</v>
      </c>
      <c r="AD2252" s="11">
        <f t="shared" si="1331"/>
        <v>26483578.588350482</v>
      </c>
      <c r="AE2252" s="11">
        <f t="shared" si="1331"/>
        <v>378336.83697643544</v>
      </c>
      <c r="AF2252" s="11">
        <f t="shared" si="1331"/>
        <v>450496.16763672</v>
      </c>
      <c r="AG2252" s="11">
        <f t="shared" si="1331"/>
        <v>1.1907277420749252</v>
      </c>
      <c r="AH2252" s="11">
        <f t="shared" si="1339"/>
        <v>51.012739061493264</v>
      </c>
      <c r="AI2252" s="11">
        <f t="shared" si="1339"/>
        <v>0</v>
      </c>
      <c r="AJ2252" s="11">
        <f t="shared" si="1339"/>
        <v>0</v>
      </c>
      <c r="AK2252" s="11">
        <f t="shared" si="1339"/>
        <v>0</v>
      </c>
      <c r="AL2252" s="11">
        <f t="shared" si="1339"/>
        <v>0</v>
      </c>
      <c r="AM2252" s="11">
        <f t="shared" si="1335"/>
        <v>0</v>
      </c>
      <c r="AN2252" s="11">
        <f t="shared" si="1335"/>
        <v>0</v>
      </c>
      <c r="AO2252" s="11">
        <f t="shared" si="1335"/>
        <v>0</v>
      </c>
      <c r="AP2252" s="11">
        <f t="shared" si="1335"/>
        <v>0</v>
      </c>
      <c r="AQ2252" s="11">
        <f t="shared" si="1335"/>
        <v>0</v>
      </c>
      <c r="AR2252" s="11">
        <f t="shared" si="1335"/>
        <v>0</v>
      </c>
      <c r="AS2252" s="11">
        <f t="shared" si="1335"/>
        <v>0</v>
      </c>
      <c r="AT2252" s="11">
        <f t="shared" si="1335"/>
        <v>0</v>
      </c>
      <c r="AU2252" s="11">
        <f t="shared" si="1337"/>
        <v>0</v>
      </c>
      <c r="AV2252" s="11">
        <f t="shared" si="1337"/>
        <v>66386460.9375</v>
      </c>
      <c r="AW2252" s="11">
        <f t="shared" si="1337"/>
        <v>0</v>
      </c>
      <c r="AX2252" s="11">
        <f t="shared" si="1337"/>
        <v>0</v>
      </c>
      <c r="AY2252" s="11">
        <f t="shared" si="1337"/>
        <v>61435.923151542564</v>
      </c>
      <c r="AZ2252" s="11">
        <f t="shared" si="1337"/>
        <v>1</v>
      </c>
      <c r="BA2252" s="11">
        <f t="shared" si="1300"/>
        <v>1</v>
      </c>
      <c r="BB2252" s="11">
        <f t="shared" si="1300"/>
        <v>1</v>
      </c>
      <c r="BC2252" s="11">
        <f t="shared" si="1300"/>
        <v>1</v>
      </c>
      <c r="BD2252" s="11">
        <f t="shared" si="1299"/>
        <v>1</v>
      </c>
      <c r="BE2252" s="11">
        <f t="shared" si="1299"/>
        <v>1</v>
      </c>
      <c r="BF2252" s="15" t="str">
        <f t="shared" si="1303"/>
        <v>EN 10210</v>
      </c>
      <c r="BG2252" s="42">
        <v>73.59375</v>
      </c>
      <c r="BH2252" s="17">
        <f t="shared" si="1304"/>
        <v>260</v>
      </c>
      <c r="BI2252" s="17">
        <f t="shared" si="1305"/>
        <v>140</v>
      </c>
      <c r="BK2252" s="17">
        <f t="shared" si="1306"/>
        <v>12.5</v>
      </c>
      <c r="BM2252" s="17">
        <f t="shared" si="1338"/>
        <v>25</v>
      </c>
      <c r="BX2252" s="18">
        <f t="shared" si="1307"/>
        <v>10176.990816987241</v>
      </c>
      <c r="BY2252" s="42">
        <v>0.8</v>
      </c>
      <c r="BZ2252" s="43">
        <f t="shared" si="1308"/>
        <v>10.013846908004485</v>
      </c>
      <c r="CA2252" s="18">
        <f t="shared" si="1309"/>
        <v>69497598.042978197</v>
      </c>
      <c r="CB2252" s="18">
        <f t="shared" si="1310"/>
        <v>534596.90802290919</v>
      </c>
      <c r="CC2252" s="18">
        <f t="shared" si="1311"/>
        <v>691508.32327374164</v>
      </c>
      <c r="CD2252" s="25">
        <f t="shared" si="1312"/>
        <v>1.2935135106395121</v>
      </c>
      <c r="CE2252" s="26">
        <f t="shared" si="1313"/>
        <v>82.637126282015814</v>
      </c>
      <c r="CF2252" s="18">
        <f t="shared" si="1314"/>
        <v>7079.3692606170271</v>
      </c>
      <c r="CG2252" s="18">
        <f t="shared" si="1315"/>
        <v>4079.3692606170262</v>
      </c>
      <c r="CH2252" s="18">
        <f t="shared" si="1316"/>
        <v>26483578.588350482</v>
      </c>
      <c r="CI2252" s="18">
        <f t="shared" si="1317"/>
        <v>378336.83697643544</v>
      </c>
      <c r="CJ2252" s="18">
        <f t="shared" si="1318"/>
        <v>450496.16763672</v>
      </c>
      <c r="CK2252" s="25">
        <f t="shared" si="1319"/>
        <v>1.1907277420749252</v>
      </c>
      <c r="CL2252" s="26">
        <f t="shared" si="1320"/>
        <v>51.012739061493264</v>
      </c>
      <c r="CZ2252" s="18">
        <f t="shared" si="1321"/>
        <v>66386460.9375</v>
      </c>
      <c r="DC2252" s="18">
        <f t="shared" si="1322"/>
        <v>61435.923151542564</v>
      </c>
      <c r="DD2252" s="17">
        <f t="shared" si="1323"/>
        <v>1</v>
      </c>
      <c r="DE2252" s="17">
        <f t="shared" si="1324"/>
        <v>1</v>
      </c>
      <c r="DF2252" s="17">
        <f t="shared" si="1325"/>
        <v>1</v>
      </c>
      <c r="DG2252" s="17">
        <f t="shared" si="1326"/>
        <v>1</v>
      </c>
      <c r="DH2252" s="17">
        <f t="shared" si="1327"/>
        <v>1</v>
      </c>
      <c r="DI2252" s="17">
        <f t="shared" si="1328"/>
        <v>1</v>
      </c>
      <c r="DJ2252" s="20" t="s">
        <v>1879</v>
      </c>
    </row>
    <row r="2253" spans="1:114" x14ac:dyDescent="0.2">
      <c r="A2253" s="15" t="s">
        <v>105</v>
      </c>
      <c r="B2253" s="10" t="s">
        <v>2348</v>
      </c>
      <c r="C2253" s="11">
        <f t="shared" si="1301"/>
        <v>82.844504000000015</v>
      </c>
      <c r="D2253" s="11">
        <f t="shared" si="1341"/>
        <v>260</v>
      </c>
      <c r="E2253" s="11">
        <f t="shared" si="1341"/>
        <v>140</v>
      </c>
      <c r="F2253" s="11">
        <f t="shared" si="1341"/>
        <v>0</v>
      </c>
      <c r="G2253" s="11">
        <f t="shared" si="1340"/>
        <v>14.2</v>
      </c>
      <c r="H2253" s="11">
        <f t="shared" si="1340"/>
        <v>0</v>
      </c>
      <c r="I2253" s="11">
        <f t="shared" si="1340"/>
        <v>28.4</v>
      </c>
      <c r="J2253" s="11">
        <f t="shared" si="1340"/>
        <v>0</v>
      </c>
      <c r="K2253" s="11">
        <f t="shared" si="1340"/>
        <v>0</v>
      </c>
      <c r="L2253" s="11">
        <f t="shared" si="1342"/>
        <v>0</v>
      </c>
      <c r="M2253" s="11">
        <f t="shared" si="1342"/>
        <v>0</v>
      </c>
      <c r="N2253" s="11">
        <f t="shared" si="1342"/>
        <v>0</v>
      </c>
      <c r="O2253" s="11">
        <f t="shared" si="1342"/>
        <v>0</v>
      </c>
      <c r="P2253" s="11">
        <f t="shared" si="1342"/>
        <v>0</v>
      </c>
      <c r="Q2253" s="11">
        <f t="shared" si="1342"/>
        <v>0</v>
      </c>
      <c r="R2253" s="11">
        <f t="shared" si="1334"/>
        <v>0</v>
      </c>
      <c r="S2253" s="11">
        <f t="shared" si="1334"/>
        <v>0</v>
      </c>
      <c r="T2253" s="11">
        <f t="shared" si="1334"/>
        <v>11588.405941358766</v>
      </c>
      <c r="U2253" s="40">
        <f t="shared" si="1302"/>
        <v>0.8</v>
      </c>
      <c r="V2253" s="11">
        <f t="shared" si="1331"/>
        <v>8.7942059107336075</v>
      </c>
      <c r="W2253" s="11">
        <f t="shared" si="1331"/>
        <v>75123582.650486022</v>
      </c>
      <c r="X2253" s="11">
        <f t="shared" si="1331"/>
        <v>577873.71269604634</v>
      </c>
      <c r="Y2253" s="11">
        <f t="shared" si="1331"/>
        <v>757575.85588005581</v>
      </c>
      <c r="Z2253" s="11">
        <f t="shared" si="1331"/>
        <v>1.3109713060758836</v>
      </c>
      <c r="AA2253" s="11">
        <f t="shared" si="1331"/>
        <v>80.514906992867267</v>
      </c>
      <c r="AB2253" s="11">
        <f t="shared" si="1331"/>
        <v>8131.6737133492279</v>
      </c>
      <c r="AC2253" s="11">
        <f t="shared" si="1331"/>
        <v>4723.6737133492279</v>
      </c>
      <c r="AD2253" s="11">
        <f t="shared" si="1331"/>
        <v>28542368.352936547</v>
      </c>
      <c r="AE2253" s="11">
        <f t="shared" si="1331"/>
        <v>407748.11932766496</v>
      </c>
      <c r="AF2253" s="11">
        <f t="shared" si="1331"/>
        <v>492899.43307910213</v>
      </c>
      <c r="AG2253" s="11">
        <f t="shared" si="1331"/>
        <v>1.2088331244589012</v>
      </c>
      <c r="AH2253" s="11">
        <f t="shared" si="1339"/>
        <v>49.628729030352012</v>
      </c>
      <c r="AI2253" s="11">
        <f t="shared" si="1339"/>
        <v>0</v>
      </c>
      <c r="AJ2253" s="11">
        <f t="shared" si="1339"/>
        <v>0</v>
      </c>
      <c r="AK2253" s="11">
        <f t="shared" si="1339"/>
        <v>0</v>
      </c>
      <c r="AL2253" s="11">
        <f t="shared" si="1339"/>
        <v>0</v>
      </c>
      <c r="AM2253" s="11">
        <f t="shared" si="1335"/>
        <v>0</v>
      </c>
      <c r="AN2253" s="11">
        <f t="shared" si="1335"/>
        <v>0</v>
      </c>
      <c r="AO2253" s="11">
        <f t="shared" si="1335"/>
        <v>0</v>
      </c>
      <c r="AP2253" s="11">
        <f t="shared" si="1335"/>
        <v>0</v>
      </c>
      <c r="AQ2253" s="11">
        <f t="shared" si="1335"/>
        <v>0</v>
      </c>
      <c r="AR2253" s="11">
        <f t="shared" si="1335"/>
        <v>0</v>
      </c>
      <c r="AS2253" s="11">
        <f t="shared" si="1335"/>
        <v>0</v>
      </c>
      <c r="AT2253" s="11">
        <f t="shared" si="1335"/>
        <v>0</v>
      </c>
      <c r="AU2253" s="11">
        <f t="shared" si="1337"/>
        <v>0</v>
      </c>
      <c r="AV2253" s="11">
        <f t="shared" si="1337"/>
        <v>73074806.502219155</v>
      </c>
      <c r="AW2253" s="11">
        <f t="shared" si="1337"/>
        <v>0</v>
      </c>
      <c r="AX2253" s="11">
        <f t="shared" si="1337"/>
        <v>0</v>
      </c>
      <c r="AY2253" s="11">
        <f t="shared" si="1337"/>
        <v>59679.664283373088</v>
      </c>
      <c r="AZ2253" s="11">
        <f t="shared" si="1337"/>
        <v>1</v>
      </c>
      <c r="BA2253" s="11">
        <f t="shared" si="1300"/>
        <v>1</v>
      </c>
      <c r="BB2253" s="11">
        <f t="shared" si="1300"/>
        <v>1</v>
      </c>
      <c r="BC2253" s="11">
        <f t="shared" si="1300"/>
        <v>1</v>
      </c>
      <c r="BD2253" s="11">
        <f t="shared" si="1299"/>
        <v>1</v>
      </c>
      <c r="BE2253" s="11">
        <f t="shared" si="1299"/>
        <v>1</v>
      </c>
      <c r="BF2253" s="15" t="str">
        <f t="shared" si="1303"/>
        <v>EN 10210</v>
      </c>
      <c r="BG2253" s="42">
        <v>82.844504000000015</v>
      </c>
      <c r="BH2253" s="17">
        <f t="shared" si="1304"/>
        <v>260</v>
      </c>
      <c r="BI2253" s="17">
        <f t="shared" si="1305"/>
        <v>140</v>
      </c>
      <c r="BK2253" s="17">
        <f t="shared" si="1306"/>
        <v>14.2</v>
      </c>
      <c r="BM2253" s="17">
        <f t="shared" si="1338"/>
        <v>28.4</v>
      </c>
      <c r="BX2253" s="18">
        <f t="shared" si="1307"/>
        <v>11588.405941358766</v>
      </c>
      <c r="BY2253" s="42">
        <v>0.8</v>
      </c>
      <c r="BZ2253" s="43">
        <f t="shared" si="1308"/>
        <v>8.7942059107336075</v>
      </c>
      <c r="CA2253" s="18">
        <f t="shared" si="1309"/>
        <v>75123582.650486022</v>
      </c>
      <c r="CB2253" s="18">
        <f t="shared" si="1310"/>
        <v>577873.71269604634</v>
      </c>
      <c r="CC2253" s="18">
        <f t="shared" si="1311"/>
        <v>757575.85588005581</v>
      </c>
      <c r="CD2253" s="25">
        <f t="shared" si="1312"/>
        <v>1.3109713060758836</v>
      </c>
      <c r="CE2253" s="26">
        <f t="shared" si="1313"/>
        <v>80.514906992867267</v>
      </c>
      <c r="CF2253" s="18">
        <f t="shared" si="1314"/>
        <v>8131.6737133492279</v>
      </c>
      <c r="CG2253" s="18">
        <f t="shared" si="1315"/>
        <v>4723.6737133492279</v>
      </c>
      <c r="CH2253" s="18">
        <f t="shared" si="1316"/>
        <v>28542368.352936547</v>
      </c>
      <c r="CI2253" s="18">
        <f t="shared" si="1317"/>
        <v>407748.11932766496</v>
      </c>
      <c r="CJ2253" s="18">
        <f t="shared" si="1318"/>
        <v>492899.43307910213</v>
      </c>
      <c r="CK2253" s="25">
        <f t="shared" si="1319"/>
        <v>1.2088331244589012</v>
      </c>
      <c r="CL2253" s="26">
        <f t="shared" si="1320"/>
        <v>49.628729030352012</v>
      </c>
      <c r="CZ2253" s="18">
        <f t="shared" si="1321"/>
        <v>73074806.502219155</v>
      </c>
      <c r="DC2253" s="18">
        <f t="shared" si="1322"/>
        <v>59679.664283373088</v>
      </c>
      <c r="DD2253" s="17">
        <f t="shared" si="1323"/>
        <v>1</v>
      </c>
      <c r="DE2253" s="17">
        <f t="shared" si="1324"/>
        <v>1</v>
      </c>
      <c r="DF2253" s="17">
        <f t="shared" si="1325"/>
        <v>1</v>
      </c>
      <c r="DG2253" s="17">
        <f t="shared" si="1326"/>
        <v>1</v>
      </c>
      <c r="DH2253" s="17">
        <f t="shared" si="1327"/>
        <v>1</v>
      </c>
      <c r="DI2253" s="17">
        <f t="shared" si="1328"/>
        <v>1</v>
      </c>
      <c r="DJ2253" s="20" t="s">
        <v>1879</v>
      </c>
    </row>
    <row r="2254" spans="1:114" x14ac:dyDescent="0.2">
      <c r="A2254" s="15" t="s">
        <v>105</v>
      </c>
      <c r="B2254" s="10" t="s">
        <v>2349</v>
      </c>
      <c r="C2254" s="11">
        <f t="shared" si="1301"/>
        <v>92.441599999999994</v>
      </c>
      <c r="D2254" s="11">
        <f t="shared" si="1341"/>
        <v>260</v>
      </c>
      <c r="E2254" s="11">
        <f t="shared" si="1341"/>
        <v>140</v>
      </c>
      <c r="F2254" s="11">
        <f t="shared" si="1341"/>
        <v>0</v>
      </c>
      <c r="G2254" s="11">
        <f t="shared" si="1340"/>
        <v>16</v>
      </c>
      <c r="H2254" s="11">
        <f t="shared" si="1340"/>
        <v>0</v>
      </c>
      <c r="I2254" s="11">
        <f t="shared" si="1340"/>
        <v>32</v>
      </c>
      <c r="J2254" s="11">
        <f t="shared" si="1340"/>
        <v>0</v>
      </c>
      <c r="K2254" s="11">
        <f t="shared" si="1340"/>
        <v>0</v>
      </c>
      <c r="L2254" s="11">
        <f t="shared" si="1342"/>
        <v>0</v>
      </c>
      <c r="M2254" s="11">
        <f t="shared" si="1342"/>
        <v>0</v>
      </c>
      <c r="N2254" s="11">
        <f t="shared" si="1342"/>
        <v>0</v>
      </c>
      <c r="O2254" s="11">
        <f t="shared" si="1342"/>
        <v>0</v>
      </c>
      <c r="P2254" s="11">
        <f t="shared" si="1342"/>
        <v>0</v>
      </c>
      <c r="Q2254" s="11">
        <f t="shared" si="1342"/>
        <v>0</v>
      </c>
      <c r="R2254" s="11">
        <f t="shared" si="1334"/>
        <v>0</v>
      </c>
      <c r="S2254" s="11">
        <f t="shared" si="1334"/>
        <v>0</v>
      </c>
      <c r="T2254" s="11">
        <f t="shared" si="1334"/>
        <v>13089.981754551896</v>
      </c>
      <c r="U2254" s="40">
        <f t="shared" si="1302"/>
        <v>0.8</v>
      </c>
      <c r="V2254" s="11">
        <f t="shared" si="1331"/>
        <v>7.7854064227430539</v>
      </c>
      <c r="W2254" s="11">
        <f t="shared" si="1331"/>
        <v>80151220.169204682</v>
      </c>
      <c r="X2254" s="11">
        <f t="shared" si="1331"/>
        <v>616547.84745542065</v>
      </c>
      <c r="Y2254" s="11">
        <f t="shared" si="1331"/>
        <v>820450.89825411804</v>
      </c>
      <c r="Z2254" s="11">
        <f t="shared" si="1331"/>
        <v>1.3307173184372207</v>
      </c>
      <c r="AA2254" s="11">
        <f t="shared" si="1331"/>
        <v>78.250216618899415</v>
      </c>
      <c r="AB2254" s="11">
        <f t="shared" si="1331"/>
        <v>9269.2385965949361</v>
      </c>
      <c r="AC2254" s="11">
        <f t="shared" si="1331"/>
        <v>5429.2385965949361</v>
      </c>
      <c r="AD2254" s="11">
        <f t="shared" si="1331"/>
        <v>30370051.32645227</v>
      </c>
      <c r="AE2254" s="11">
        <f t="shared" si="1331"/>
        <v>433857.87609217531</v>
      </c>
      <c r="AF2254" s="11">
        <f t="shared" si="1331"/>
        <v>533096.58245842194</v>
      </c>
      <c r="AG2254" s="11">
        <f t="shared" si="1331"/>
        <v>1.2287355187834894</v>
      </c>
      <c r="AH2254" s="11">
        <f t="shared" si="1339"/>
        <v>48.167404205925166</v>
      </c>
      <c r="AI2254" s="11">
        <f t="shared" si="1339"/>
        <v>0</v>
      </c>
      <c r="AJ2254" s="11">
        <f t="shared" si="1339"/>
        <v>0</v>
      </c>
      <c r="AK2254" s="11">
        <f t="shared" si="1339"/>
        <v>0</v>
      </c>
      <c r="AL2254" s="11">
        <f t="shared" si="1339"/>
        <v>0</v>
      </c>
      <c r="AM2254" s="11">
        <f t="shared" si="1335"/>
        <v>0</v>
      </c>
      <c r="AN2254" s="11">
        <f t="shared" si="1335"/>
        <v>0</v>
      </c>
      <c r="AO2254" s="11">
        <f t="shared" si="1335"/>
        <v>0</v>
      </c>
      <c r="AP2254" s="11">
        <f t="shared" si="1335"/>
        <v>0</v>
      </c>
      <c r="AQ2254" s="11">
        <f t="shared" si="1335"/>
        <v>0</v>
      </c>
      <c r="AR2254" s="11">
        <f t="shared" si="1335"/>
        <v>0</v>
      </c>
      <c r="AS2254" s="11">
        <f t="shared" si="1335"/>
        <v>0</v>
      </c>
      <c r="AT2254" s="11">
        <f t="shared" si="1335"/>
        <v>0</v>
      </c>
      <c r="AU2254" s="11">
        <f t="shared" si="1337"/>
        <v>0</v>
      </c>
      <c r="AV2254" s="11">
        <f t="shared" si="1337"/>
        <v>79602220.521739125</v>
      </c>
      <c r="AW2254" s="11">
        <f t="shared" si="1337"/>
        <v>0</v>
      </c>
      <c r="AX2254" s="11">
        <f t="shared" si="1337"/>
        <v>0</v>
      </c>
      <c r="AY2254" s="11">
        <f t="shared" si="1337"/>
        <v>57765.09649148734</v>
      </c>
      <c r="AZ2254" s="11">
        <f t="shared" si="1337"/>
        <v>1</v>
      </c>
      <c r="BA2254" s="11">
        <f t="shared" si="1300"/>
        <v>1</v>
      </c>
      <c r="BB2254" s="11">
        <f t="shared" si="1300"/>
        <v>1</v>
      </c>
      <c r="BC2254" s="11">
        <f t="shared" si="1300"/>
        <v>1</v>
      </c>
      <c r="BD2254" s="11">
        <f t="shared" si="1299"/>
        <v>1</v>
      </c>
      <c r="BE2254" s="11">
        <f t="shared" si="1299"/>
        <v>1</v>
      </c>
      <c r="BF2254" s="15" t="str">
        <f t="shared" si="1303"/>
        <v>EN 10210</v>
      </c>
      <c r="BG2254" s="42">
        <v>92.441599999999994</v>
      </c>
      <c r="BH2254" s="17">
        <f t="shared" si="1304"/>
        <v>260</v>
      </c>
      <c r="BI2254" s="17">
        <f t="shared" si="1305"/>
        <v>140</v>
      </c>
      <c r="BK2254" s="17">
        <f t="shared" si="1306"/>
        <v>16</v>
      </c>
      <c r="BM2254" s="17">
        <f t="shared" si="1338"/>
        <v>32</v>
      </c>
      <c r="BX2254" s="18">
        <f t="shared" si="1307"/>
        <v>13089.981754551896</v>
      </c>
      <c r="BY2254" s="42">
        <v>0.8</v>
      </c>
      <c r="BZ2254" s="43">
        <f t="shared" si="1308"/>
        <v>7.7854064227430539</v>
      </c>
      <c r="CA2254" s="18">
        <f t="shared" si="1309"/>
        <v>80151220.169204682</v>
      </c>
      <c r="CB2254" s="18">
        <f t="shared" si="1310"/>
        <v>616547.84745542065</v>
      </c>
      <c r="CC2254" s="18">
        <f t="shared" si="1311"/>
        <v>820450.89825411804</v>
      </c>
      <c r="CD2254" s="25">
        <f t="shared" si="1312"/>
        <v>1.3307173184372207</v>
      </c>
      <c r="CE2254" s="26">
        <f t="shared" si="1313"/>
        <v>78.250216618899415</v>
      </c>
      <c r="CF2254" s="18">
        <f t="shared" si="1314"/>
        <v>9269.2385965949361</v>
      </c>
      <c r="CG2254" s="18">
        <f t="shared" si="1315"/>
        <v>5429.2385965949361</v>
      </c>
      <c r="CH2254" s="18">
        <f t="shared" si="1316"/>
        <v>30370051.32645227</v>
      </c>
      <c r="CI2254" s="18">
        <f t="shared" si="1317"/>
        <v>433857.87609217531</v>
      </c>
      <c r="CJ2254" s="18">
        <f t="shared" si="1318"/>
        <v>533096.58245842194</v>
      </c>
      <c r="CK2254" s="25">
        <f t="shared" si="1319"/>
        <v>1.2287355187834894</v>
      </c>
      <c r="CL2254" s="26">
        <f t="shared" si="1320"/>
        <v>48.167404205925166</v>
      </c>
      <c r="CZ2254" s="18">
        <f t="shared" si="1321"/>
        <v>79602220.521739125</v>
      </c>
      <c r="DC2254" s="18">
        <f t="shared" si="1322"/>
        <v>57765.09649148734</v>
      </c>
      <c r="DD2254" s="17">
        <f t="shared" si="1323"/>
        <v>1</v>
      </c>
      <c r="DE2254" s="17">
        <f t="shared" si="1324"/>
        <v>1</v>
      </c>
      <c r="DF2254" s="17">
        <f t="shared" si="1325"/>
        <v>1</v>
      </c>
      <c r="DG2254" s="17">
        <f t="shared" si="1326"/>
        <v>1</v>
      </c>
      <c r="DH2254" s="17">
        <f t="shared" si="1327"/>
        <v>1</v>
      </c>
      <c r="DI2254" s="17">
        <f t="shared" si="1328"/>
        <v>1</v>
      </c>
      <c r="DJ2254" s="20" t="s">
        <v>1879</v>
      </c>
    </row>
    <row r="2255" spans="1:114" x14ac:dyDescent="0.2">
      <c r="A2255" s="15" t="s">
        <v>105</v>
      </c>
      <c r="B2255" s="10" t="s">
        <v>2350</v>
      </c>
      <c r="C2255" s="11">
        <f t="shared" si="1301"/>
        <v>42.274133999999982</v>
      </c>
      <c r="D2255" s="11">
        <f t="shared" si="1341"/>
        <v>260</v>
      </c>
      <c r="E2255" s="11">
        <f t="shared" si="1341"/>
        <v>180</v>
      </c>
      <c r="F2255" s="11">
        <f t="shared" si="1341"/>
        <v>0</v>
      </c>
      <c r="G2255" s="11">
        <f t="shared" si="1340"/>
        <v>6.3</v>
      </c>
      <c r="H2255" s="11">
        <f t="shared" si="1340"/>
        <v>0</v>
      </c>
      <c r="I2255" s="11">
        <f t="shared" si="1340"/>
        <v>9.4499999999999993</v>
      </c>
      <c r="J2255" s="11">
        <f t="shared" si="1340"/>
        <v>0</v>
      </c>
      <c r="K2255" s="11">
        <f t="shared" si="1340"/>
        <v>0</v>
      </c>
      <c r="L2255" s="11">
        <f t="shared" si="1342"/>
        <v>0</v>
      </c>
      <c r="M2255" s="11">
        <f t="shared" si="1342"/>
        <v>0</v>
      </c>
      <c r="N2255" s="11">
        <f t="shared" si="1342"/>
        <v>0</v>
      </c>
      <c r="O2255" s="11">
        <f t="shared" si="1342"/>
        <v>0</v>
      </c>
      <c r="P2255" s="11">
        <f t="shared" si="1342"/>
        <v>0</v>
      </c>
      <c r="Q2255" s="11">
        <f t="shared" si="1342"/>
        <v>0</v>
      </c>
      <c r="R2255" s="11">
        <f t="shared" si="1334"/>
        <v>0</v>
      </c>
      <c r="S2255" s="11">
        <f t="shared" si="1334"/>
        <v>0</v>
      </c>
      <c r="T2255" s="11">
        <f t="shared" si="1334"/>
        <v>5404.8215152101393</v>
      </c>
      <c r="U2255" s="40">
        <f t="shared" si="1302"/>
        <v>0.88</v>
      </c>
      <c r="V2255" s="11">
        <f t="shared" si="1331"/>
        <v>20.741093949643027</v>
      </c>
      <c r="W2255" s="11">
        <f t="shared" si="1331"/>
        <v>50126556.549894653</v>
      </c>
      <c r="X2255" s="11">
        <f t="shared" si="1331"/>
        <v>385588.89653765119</v>
      </c>
      <c r="Y2255" s="11">
        <f t="shared" si="1331"/>
        <v>462884.96777638729</v>
      </c>
      <c r="Z2255" s="11">
        <f t="shared" si="1331"/>
        <v>1.2004623886548778</v>
      </c>
      <c r="AA2255" s="11">
        <f t="shared" si="1331"/>
        <v>96.303763068242304</v>
      </c>
      <c r="AB2255" s="11">
        <f t="shared" si="1331"/>
        <v>3377.8592496839156</v>
      </c>
      <c r="AC2255" s="11">
        <f t="shared" si="1331"/>
        <v>2369.8592496839156</v>
      </c>
      <c r="AD2255" s="11">
        <f t="shared" si="1331"/>
        <v>28563093.767277937</v>
      </c>
      <c r="AE2255" s="11">
        <f t="shared" si="1331"/>
        <v>317367.70852531039</v>
      </c>
      <c r="AF2255" s="11">
        <f t="shared" si="1331"/>
        <v>360631.39778903074</v>
      </c>
      <c r="AG2255" s="11">
        <f t="shared" si="1331"/>
        <v>1.1363203883115602</v>
      </c>
      <c r="AH2255" s="11">
        <f t="shared" si="1339"/>
        <v>72.696239264823603</v>
      </c>
      <c r="AI2255" s="11">
        <f t="shared" si="1339"/>
        <v>0</v>
      </c>
      <c r="AJ2255" s="11">
        <f t="shared" si="1339"/>
        <v>0</v>
      </c>
      <c r="AK2255" s="11">
        <f t="shared" si="1339"/>
        <v>0</v>
      </c>
      <c r="AL2255" s="11">
        <f t="shared" si="1339"/>
        <v>0</v>
      </c>
      <c r="AM2255" s="11">
        <f t="shared" si="1335"/>
        <v>0</v>
      </c>
      <c r="AN2255" s="11">
        <f t="shared" si="1335"/>
        <v>0</v>
      </c>
      <c r="AO2255" s="11">
        <f t="shared" si="1335"/>
        <v>0</v>
      </c>
      <c r="AP2255" s="11">
        <f t="shared" si="1335"/>
        <v>0</v>
      </c>
      <c r="AQ2255" s="11">
        <f t="shared" si="1335"/>
        <v>0</v>
      </c>
      <c r="AR2255" s="11">
        <f t="shared" si="1335"/>
        <v>0</v>
      </c>
      <c r="AS2255" s="11">
        <f t="shared" ref="AR2255:BE2281" si="1343">IF($A2255="x",CW2255,"")</f>
        <v>0</v>
      </c>
      <c r="AT2255" s="11">
        <f t="shared" si="1343"/>
        <v>0</v>
      </c>
      <c r="AU2255" s="11">
        <f t="shared" si="1337"/>
        <v>0</v>
      </c>
      <c r="AV2255" s="11">
        <f t="shared" si="1337"/>
        <v>57250146.009346873</v>
      </c>
      <c r="AW2255" s="11">
        <f t="shared" si="1337"/>
        <v>0</v>
      </c>
      <c r="AX2255" s="11">
        <f t="shared" si="1337"/>
        <v>0</v>
      </c>
      <c r="AY2255" s="11">
        <f t="shared" si="1337"/>
        <v>87862.818499367815</v>
      </c>
      <c r="AZ2255" s="11">
        <f t="shared" si="1337"/>
        <v>1</v>
      </c>
      <c r="BA2255" s="11">
        <f t="shared" si="1300"/>
        <v>1</v>
      </c>
      <c r="BB2255" s="11">
        <f t="shared" si="1300"/>
        <v>1</v>
      </c>
      <c r="BC2255" s="11">
        <f t="shared" si="1300"/>
        <v>2</v>
      </c>
      <c r="BD2255" s="11">
        <f t="shared" si="1299"/>
        <v>4</v>
      </c>
      <c r="BE2255" s="11">
        <f t="shared" si="1299"/>
        <v>4</v>
      </c>
      <c r="BF2255" s="15" t="str">
        <f t="shared" si="1303"/>
        <v>EN 10210</v>
      </c>
      <c r="BG2255" s="42">
        <v>42.274133999999982</v>
      </c>
      <c r="BH2255" s="17">
        <f t="shared" si="1304"/>
        <v>260</v>
      </c>
      <c r="BI2255" s="17">
        <f t="shared" si="1305"/>
        <v>180</v>
      </c>
      <c r="BK2255" s="17">
        <f t="shared" si="1306"/>
        <v>6.3</v>
      </c>
      <c r="BM2255" s="17">
        <f t="shared" si="1338"/>
        <v>9.4499999999999993</v>
      </c>
      <c r="BX2255" s="18">
        <f t="shared" si="1307"/>
        <v>5404.8215152101393</v>
      </c>
      <c r="BY2255" s="42">
        <v>0.88</v>
      </c>
      <c r="BZ2255" s="43">
        <f t="shared" si="1308"/>
        <v>20.741093949643027</v>
      </c>
      <c r="CA2255" s="18">
        <f t="shared" si="1309"/>
        <v>50126556.549894653</v>
      </c>
      <c r="CB2255" s="18">
        <f t="shared" si="1310"/>
        <v>385588.89653765119</v>
      </c>
      <c r="CC2255" s="18">
        <f t="shared" si="1311"/>
        <v>462884.96777638729</v>
      </c>
      <c r="CD2255" s="25">
        <f t="shared" si="1312"/>
        <v>1.2004623886548778</v>
      </c>
      <c r="CE2255" s="26">
        <f t="shared" si="1313"/>
        <v>96.303763068242304</v>
      </c>
      <c r="CF2255" s="18">
        <f t="shared" si="1314"/>
        <v>3377.8592496839156</v>
      </c>
      <c r="CG2255" s="18">
        <f t="shared" si="1315"/>
        <v>2369.8592496839156</v>
      </c>
      <c r="CH2255" s="18">
        <f t="shared" si="1316"/>
        <v>28563093.767277937</v>
      </c>
      <c r="CI2255" s="18">
        <f t="shared" si="1317"/>
        <v>317367.70852531039</v>
      </c>
      <c r="CJ2255" s="18">
        <f t="shared" si="1318"/>
        <v>360631.39778903074</v>
      </c>
      <c r="CK2255" s="25">
        <f t="shared" si="1319"/>
        <v>1.1363203883115602</v>
      </c>
      <c r="CL2255" s="26">
        <f t="shared" si="1320"/>
        <v>72.696239264823603</v>
      </c>
      <c r="CZ2255" s="18">
        <f t="shared" si="1321"/>
        <v>57250146.009346873</v>
      </c>
      <c r="DC2255" s="18">
        <f t="shared" si="1322"/>
        <v>87862.818499367815</v>
      </c>
      <c r="DD2255" s="17">
        <f t="shared" si="1323"/>
        <v>1</v>
      </c>
      <c r="DE2255" s="17">
        <f t="shared" si="1324"/>
        <v>1</v>
      </c>
      <c r="DF2255" s="17">
        <f t="shared" si="1325"/>
        <v>1</v>
      </c>
      <c r="DG2255" s="17">
        <f t="shared" si="1326"/>
        <v>2</v>
      </c>
      <c r="DH2255" s="17">
        <f t="shared" si="1327"/>
        <v>4</v>
      </c>
      <c r="DI2255" s="17">
        <f t="shared" si="1328"/>
        <v>4</v>
      </c>
      <c r="DJ2255" s="20" t="s">
        <v>1879</v>
      </c>
    </row>
    <row r="2256" spans="1:114" x14ac:dyDescent="0.2">
      <c r="A2256" s="15" t="s">
        <v>105</v>
      </c>
      <c r="B2256" s="10" t="s">
        <v>2351</v>
      </c>
      <c r="C2256" s="11">
        <f t="shared" si="1301"/>
        <v>47.463925999999951</v>
      </c>
      <c r="D2256" s="11">
        <f t="shared" si="1341"/>
        <v>260</v>
      </c>
      <c r="E2256" s="11">
        <f t="shared" si="1341"/>
        <v>180</v>
      </c>
      <c r="F2256" s="11">
        <f t="shared" si="1341"/>
        <v>0</v>
      </c>
      <c r="G2256" s="11">
        <f t="shared" si="1340"/>
        <v>7.1</v>
      </c>
      <c r="H2256" s="11">
        <f t="shared" si="1340"/>
        <v>0</v>
      </c>
      <c r="I2256" s="11">
        <f t="shared" si="1340"/>
        <v>10.649999999999999</v>
      </c>
      <c r="J2256" s="11">
        <f t="shared" si="1340"/>
        <v>0</v>
      </c>
      <c r="K2256" s="11">
        <f t="shared" si="1340"/>
        <v>0</v>
      </c>
      <c r="L2256" s="11">
        <f t="shared" si="1342"/>
        <v>0</v>
      </c>
      <c r="M2256" s="11">
        <f t="shared" si="1342"/>
        <v>0</v>
      </c>
      <c r="N2256" s="11">
        <f t="shared" si="1342"/>
        <v>0</v>
      </c>
      <c r="O2256" s="11">
        <f t="shared" si="1342"/>
        <v>0</v>
      </c>
      <c r="P2256" s="11">
        <f t="shared" si="1342"/>
        <v>0</v>
      </c>
      <c r="Q2256" s="11">
        <f t="shared" si="1342"/>
        <v>0</v>
      </c>
      <c r="R2256" s="11">
        <f t="shared" si="1334"/>
        <v>0</v>
      </c>
      <c r="S2256" s="11">
        <f t="shared" si="1334"/>
        <v>0</v>
      </c>
      <c r="T2256" s="11">
        <f t="shared" si="1334"/>
        <v>6071.2303497541725</v>
      </c>
      <c r="U2256" s="40">
        <f t="shared" si="1302"/>
        <v>0.88</v>
      </c>
      <c r="V2256" s="11">
        <f t="shared" si="1331"/>
        <v>18.464446968737491</v>
      </c>
      <c r="W2256" s="11">
        <f t="shared" si="1331"/>
        <v>55568960.586771369</v>
      </c>
      <c r="X2256" s="11">
        <f t="shared" si="1331"/>
        <v>427453.54297516437</v>
      </c>
      <c r="Y2256" s="11">
        <f t="shared" si="1331"/>
        <v>515336.61303135689</v>
      </c>
      <c r="Z2256" s="11">
        <f t="shared" si="1331"/>
        <v>1.2055967753700398</v>
      </c>
      <c r="AA2256" s="11">
        <f t="shared" si="1331"/>
        <v>95.670442191476226</v>
      </c>
      <c r="AB2256" s="11">
        <f t="shared" si="1331"/>
        <v>3821.3707426698456</v>
      </c>
      <c r="AC2256" s="11">
        <f t="shared" si="1331"/>
        <v>2685.3707426698461</v>
      </c>
      <c r="AD2256" s="11">
        <f t="shared" si="1331"/>
        <v>31628182.652534567</v>
      </c>
      <c r="AE2256" s="11">
        <f t="shared" si="1331"/>
        <v>351424.2516948285</v>
      </c>
      <c r="AF2256" s="11">
        <f t="shared" si="1331"/>
        <v>401332.98332456301</v>
      </c>
      <c r="AG2256" s="11">
        <f t="shared" si="1331"/>
        <v>1.1420184616998901</v>
      </c>
      <c r="AH2256" s="11">
        <f t="shared" si="1339"/>
        <v>72.176989496514352</v>
      </c>
      <c r="AI2256" s="11">
        <f t="shared" si="1339"/>
        <v>0</v>
      </c>
      <c r="AJ2256" s="11">
        <f t="shared" si="1339"/>
        <v>0</v>
      </c>
      <c r="AK2256" s="11">
        <f t="shared" si="1339"/>
        <v>0</v>
      </c>
      <c r="AL2256" s="11">
        <f t="shared" si="1339"/>
        <v>0</v>
      </c>
      <c r="AM2256" s="11">
        <f t="shared" si="1339"/>
        <v>0</v>
      </c>
      <c r="AN2256" s="11">
        <f t="shared" si="1339"/>
        <v>0</v>
      </c>
      <c r="AO2256" s="11">
        <f t="shared" si="1339"/>
        <v>0</v>
      </c>
      <c r="AP2256" s="11">
        <f t="shared" si="1339"/>
        <v>0</v>
      </c>
      <c r="AQ2256" s="11">
        <f t="shared" si="1339"/>
        <v>0</v>
      </c>
      <c r="AR2256" s="11">
        <f t="shared" si="1343"/>
        <v>0</v>
      </c>
      <c r="AS2256" s="11">
        <f t="shared" si="1343"/>
        <v>0</v>
      </c>
      <c r="AT2256" s="11">
        <f t="shared" si="1343"/>
        <v>0</v>
      </c>
      <c r="AU2256" s="11">
        <f t="shared" si="1337"/>
        <v>0</v>
      </c>
      <c r="AV2256" s="11">
        <f t="shared" si="1337"/>
        <v>63763233.506648727</v>
      </c>
      <c r="AW2256" s="11">
        <f t="shared" si="1337"/>
        <v>0</v>
      </c>
      <c r="AX2256" s="11">
        <f t="shared" si="1337"/>
        <v>0</v>
      </c>
      <c r="AY2256" s="11">
        <f t="shared" si="1337"/>
        <v>87106.6414853397</v>
      </c>
      <c r="AZ2256" s="11">
        <f t="shared" si="1337"/>
        <v>1</v>
      </c>
      <c r="BA2256" s="11">
        <f t="shared" si="1300"/>
        <v>1</v>
      </c>
      <c r="BB2256" s="11">
        <f t="shared" si="1300"/>
        <v>1</v>
      </c>
      <c r="BC2256" s="11">
        <f t="shared" si="1300"/>
        <v>1</v>
      </c>
      <c r="BD2256" s="11">
        <f t="shared" si="1300"/>
        <v>3</v>
      </c>
      <c r="BE2256" s="11">
        <f t="shared" si="1300"/>
        <v>4</v>
      </c>
      <c r="BF2256" s="15" t="str">
        <f t="shared" si="1303"/>
        <v>EN 10210</v>
      </c>
      <c r="BG2256" s="42">
        <v>47.463925999999951</v>
      </c>
      <c r="BH2256" s="17">
        <f t="shared" si="1304"/>
        <v>260</v>
      </c>
      <c r="BI2256" s="17">
        <f t="shared" si="1305"/>
        <v>180</v>
      </c>
      <c r="BK2256" s="17">
        <f t="shared" si="1306"/>
        <v>7.1</v>
      </c>
      <c r="BM2256" s="17">
        <f t="shared" si="1338"/>
        <v>10.649999999999999</v>
      </c>
      <c r="BX2256" s="18">
        <f t="shared" si="1307"/>
        <v>6071.2303497541725</v>
      </c>
      <c r="BY2256" s="42">
        <v>0.88</v>
      </c>
      <c r="BZ2256" s="43">
        <f t="shared" si="1308"/>
        <v>18.464446968737491</v>
      </c>
      <c r="CA2256" s="18">
        <f t="shared" si="1309"/>
        <v>55568960.586771369</v>
      </c>
      <c r="CB2256" s="18">
        <f t="shared" si="1310"/>
        <v>427453.54297516437</v>
      </c>
      <c r="CC2256" s="18">
        <f t="shared" si="1311"/>
        <v>515336.61303135689</v>
      </c>
      <c r="CD2256" s="25">
        <f t="shared" si="1312"/>
        <v>1.2055967753700398</v>
      </c>
      <c r="CE2256" s="26">
        <f t="shared" si="1313"/>
        <v>95.670442191476226</v>
      </c>
      <c r="CF2256" s="18">
        <f t="shared" si="1314"/>
        <v>3821.3707426698456</v>
      </c>
      <c r="CG2256" s="18">
        <f t="shared" si="1315"/>
        <v>2685.3707426698461</v>
      </c>
      <c r="CH2256" s="18">
        <f t="shared" si="1316"/>
        <v>31628182.652534567</v>
      </c>
      <c r="CI2256" s="18">
        <f t="shared" si="1317"/>
        <v>351424.2516948285</v>
      </c>
      <c r="CJ2256" s="18">
        <f t="shared" si="1318"/>
        <v>401332.98332456301</v>
      </c>
      <c r="CK2256" s="25">
        <f t="shared" si="1319"/>
        <v>1.1420184616998901</v>
      </c>
      <c r="CL2256" s="26">
        <f t="shared" si="1320"/>
        <v>72.176989496514352</v>
      </c>
      <c r="CZ2256" s="18">
        <f t="shared" si="1321"/>
        <v>63763233.506648727</v>
      </c>
      <c r="DC2256" s="18">
        <f t="shared" si="1322"/>
        <v>87106.6414853397</v>
      </c>
      <c r="DD2256" s="17">
        <f t="shared" si="1323"/>
        <v>1</v>
      </c>
      <c r="DE2256" s="17">
        <f t="shared" si="1324"/>
        <v>1</v>
      </c>
      <c r="DF2256" s="17">
        <f t="shared" si="1325"/>
        <v>1</v>
      </c>
      <c r="DG2256" s="17">
        <f t="shared" si="1326"/>
        <v>1</v>
      </c>
      <c r="DH2256" s="17">
        <f t="shared" si="1327"/>
        <v>3</v>
      </c>
      <c r="DI2256" s="17">
        <f t="shared" si="1328"/>
        <v>4</v>
      </c>
      <c r="DJ2256" s="20" t="s">
        <v>1879</v>
      </c>
    </row>
    <row r="2257" spans="1:114" x14ac:dyDescent="0.2">
      <c r="A2257" s="15" t="s">
        <v>105</v>
      </c>
      <c r="B2257" s="10" t="s">
        <v>2352</v>
      </c>
      <c r="C2257" s="11">
        <f t="shared" si="1301"/>
        <v>53.254399999999997</v>
      </c>
      <c r="D2257" s="11">
        <f t="shared" si="1341"/>
        <v>260</v>
      </c>
      <c r="E2257" s="11">
        <f t="shared" si="1341"/>
        <v>180</v>
      </c>
      <c r="F2257" s="11">
        <f t="shared" si="1341"/>
        <v>0</v>
      </c>
      <c r="G2257" s="11">
        <f t="shared" si="1340"/>
        <v>8</v>
      </c>
      <c r="H2257" s="11">
        <f t="shared" si="1340"/>
        <v>0</v>
      </c>
      <c r="I2257" s="11">
        <f t="shared" si="1340"/>
        <v>12</v>
      </c>
      <c r="J2257" s="11">
        <f t="shared" si="1340"/>
        <v>0</v>
      </c>
      <c r="K2257" s="11">
        <f t="shared" si="1340"/>
        <v>0</v>
      </c>
      <c r="L2257" s="11">
        <f t="shared" si="1342"/>
        <v>0</v>
      </c>
      <c r="M2257" s="11">
        <f t="shared" si="1342"/>
        <v>0</v>
      </c>
      <c r="N2257" s="11">
        <f t="shared" si="1342"/>
        <v>0</v>
      </c>
      <c r="O2257" s="11">
        <f t="shared" si="1342"/>
        <v>0</v>
      </c>
      <c r="P2257" s="11">
        <f t="shared" si="1342"/>
        <v>0</v>
      </c>
      <c r="Q2257" s="11">
        <f t="shared" si="1342"/>
        <v>0</v>
      </c>
      <c r="R2257" s="11">
        <f t="shared" si="1334"/>
        <v>0</v>
      </c>
      <c r="S2257" s="11">
        <f t="shared" si="1334"/>
        <v>0</v>
      </c>
      <c r="T2257" s="11">
        <f t="shared" si="1334"/>
        <v>6815.5751316061705</v>
      </c>
      <c r="U2257" s="40">
        <f t="shared" si="1302"/>
        <v>0.88</v>
      </c>
      <c r="V2257" s="11">
        <f t="shared" si="1331"/>
        <v>16.447901851770411</v>
      </c>
      <c r="W2257" s="11">
        <f t="shared" si="1331"/>
        <v>61452081.760253802</v>
      </c>
      <c r="X2257" s="11">
        <f t="shared" si="1331"/>
        <v>472708.32123272156</v>
      </c>
      <c r="Y2257" s="11">
        <f t="shared" si="1331"/>
        <v>572669.91579175519</v>
      </c>
      <c r="Z2257" s="11">
        <f t="shared" si="1331"/>
        <v>1.2114656968558439</v>
      </c>
      <c r="AA2257" s="11">
        <f t="shared" si="1331"/>
        <v>94.95482660209619</v>
      </c>
      <c r="AB2257" s="11">
        <f t="shared" si="1331"/>
        <v>4324.247719318987</v>
      </c>
      <c r="AC2257" s="11">
        <f t="shared" si="1331"/>
        <v>3044.2477193189875</v>
      </c>
      <c r="AD2257" s="11">
        <f t="shared" si="1331"/>
        <v>34932324.847823754</v>
      </c>
      <c r="AE2257" s="11">
        <f t="shared" si="1331"/>
        <v>388136.94275359728</v>
      </c>
      <c r="AF2257" s="11">
        <f t="shared" si="1331"/>
        <v>445780.00701899576</v>
      </c>
      <c r="AG2257" s="11">
        <f t="shared" si="1331"/>
        <v>1.1485121819542756</v>
      </c>
      <c r="AH2257" s="11">
        <f t="shared" si="1339"/>
        <v>71.591669516230695</v>
      </c>
      <c r="AI2257" s="11">
        <f t="shared" si="1339"/>
        <v>0</v>
      </c>
      <c r="AJ2257" s="11">
        <f t="shared" si="1339"/>
        <v>0</v>
      </c>
      <c r="AK2257" s="11">
        <f t="shared" si="1339"/>
        <v>0</v>
      </c>
      <c r="AL2257" s="11">
        <f t="shared" si="1339"/>
        <v>0</v>
      </c>
      <c r="AM2257" s="11">
        <f t="shared" si="1339"/>
        <v>0</v>
      </c>
      <c r="AN2257" s="11">
        <f t="shared" si="1339"/>
        <v>0</v>
      </c>
      <c r="AO2257" s="11">
        <f t="shared" si="1339"/>
        <v>0</v>
      </c>
      <c r="AP2257" s="11">
        <f t="shared" si="1339"/>
        <v>0</v>
      </c>
      <c r="AQ2257" s="11">
        <f t="shared" si="1339"/>
        <v>0</v>
      </c>
      <c r="AR2257" s="11">
        <f t="shared" si="1343"/>
        <v>0</v>
      </c>
      <c r="AS2257" s="11">
        <f t="shared" si="1343"/>
        <v>0</v>
      </c>
      <c r="AT2257" s="11">
        <f t="shared" si="1343"/>
        <v>0</v>
      </c>
      <c r="AU2257" s="11">
        <f t="shared" si="1337"/>
        <v>0</v>
      </c>
      <c r="AV2257" s="11">
        <f t="shared" si="1337"/>
        <v>70894427.773584902</v>
      </c>
      <c r="AW2257" s="11">
        <f t="shared" si="1337"/>
        <v>0</v>
      </c>
      <c r="AX2257" s="11">
        <f t="shared" si="1337"/>
        <v>0</v>
      </c>
      <c r="AY2257" s="11">
        <f t="shared" si="1337"/>
        <v>86248.495438637969</v>
      </c>
      <c r="AZ2257" s="11">
        <f t="shared" si="1337"/>
        <v>1</v>
      </c>
      <c r="BA2257" s="11">
        <f t="shared" si="1337"/>
        <v>1</v>
      </c>
      <c r="BB2257" s="11">
        <f t="shared" si="1337"/>
        <v>1</v>
      </c>
      <c r="BC2257" s="11">
        <f t="shared" si="1337"/>
        <v>1</v>
      </c>
      <c r="BD2257" s="11">
        <f t="shared" si="1337"/>
        <v>2</v>
      </c>
      <c r="BE2257" s="11">
        <f t="shared" si="1337"/>
        <v>3</v>
      </c>
      <c r="BF2257" s="15" t="str">
        <f t="shared" si="1303"/>
        <v>EN 10210</v>
      </c>
      <c r="BG2257" s="42">
        <v>53.254399999999997</v>
      </c>
      <c r="BH2257" s="17">
        <f t="shared" si="1304"/>
        <v>260</v>
      </c>
      <c r="BI2257" s="17">
        <f t="shared" si="1305"/>
        <v>180</v>
      </c>
      <c r="BK2257" s="17">
        <f t="shared" si="1306"/>
        <v>8</v>
      </c>
      <c r="BM2257" s="17">
        <f t="shared" si="1338"/>
        <v>12</v>
      </c>
      <c r="BX2257" s="18">
        <f t="shared" si="1307"/>
        <v>6815.5751316061705</v>
      </c>
      <c r="BY2257" s="42">
        <v>0.88</v>
      </c>
      <c r="BZ2257" s="43">
        <f t="shared" si="1308"/>
        <v>16.447901851770411</v>
      </c>
      <c r="CA2257" s="18">
        <f t="shared" si="1309"/>
        <v>61452081.760253802</v>
      </c>
      <c r="CB2257" s="18">
        <f t="shared" si="1310"/>
        <v>472708.32123272156</v>
      </c>
      <c r="CC2257" s="18">
        <f t="shared" si="1311"/>
        <v>572669.91579175519</v>
      </c>
      <c r="CD2257" s="25">
        <f t="shared" si="1312"/>
        <v>1.2114656968558439</v>
      </c>
      <c r="CE2257" s="26">
        <f t="shared" si="1313"/>
        <v>94.95482660209619</v>
      </c>
      <c r="CF2257" s="18">
        <f t="shared" si="1314"/>
        <v>4324.247719318987</v>
      </c>
      <c r="CG2257" s="18">
        <f t="shared" si="1315"/>
        <v>3044.2477193189875</v>
      </c>
      <c r="CH2257" s="18">
        <f t="shared" si="1316"/>
        <v>34932324.847823754</v>
      </c>
      <c r="CI2257" s="18">
        <f t="shared" si="1317"/>
        <v>388136.94275359728</v>
      </c>
      <c r="CJ2257" s="18">
        <f t="shared" si="1318"/>
        <v>445780.00701899576</v>
      </c>
      <c r="CK2257" s="25">
        <f t="shared" si="1319"/>
        <v>1.1485121819542756</v>
      </c>
      <c r="CL2257" s="26">
        <f t="shared" si="1320"/>
        <v>71.591669516230695</v>
      </c>
      <c r="CZ2257" s="18">
        <f t="shared" si="1321"/>
        <v>70894427.773584902</v>
      </c>
      <c r="DC2257" s="18">
        <f t="shared" si="1322"/>
        <v>86248.495438637969</v>
      </c>
      <c r="DD2257" s="17">
        <f t="shared" si="1323"/>
        <v>1</v>
      </c>
      <c r="DE2257" s="17">
        <f t="shared" si="1324"/>
        <v>1</v>
      </c>
      <c r="DF2257" s="17">
        <f t="shared" si="1325"/>
        <v>1</v>
      </c>
      <c r="DG2257" s="17">
        <f t="shared" si="1326"/>
        <v>1</v>
      </c>
      <c r="DH2257" s="17">
        <f t="shared" si="1327"/>
        <v>2</v>
      </c>
      <c r="DI2257" s="17">
        <f t="shared" si="1328"/>
        <v>3</v>
      </c>
      <c r="DJ2257" s="20" t="s">
        <v>1879</v>
      </c>
    </row>
    <row r="2258" spans="1:114" x14ac:dyDescent="0.2">
      <c r="A2258" s="15" t="s">
        <v>105</v>
      </c>
      <c r="B2258" s="10" t="s">
        <v>2353</v>
      </c>
      <c r="C2258" s="11">
        <f t="shared" ref="C2258:C2318" si="1344">IF(A2258="x",BG2258*$C$4,0)</f>
        <v>58.358783999999986</v>
      </c>
      <c r="D2258" s="11">
        <f t="shared" si="1341"/>
        <v>260</v>
      </c>
      <c r="E2258" s="11">
        <f t="shared" si="1341"/>
        <v>180</v>
      </c>
      <c r="F2258" s="11">
        <f t="shared" si="1341"/>
        <v>0</v>
      </c>
      <c r="G2258" s="11">
        <f t="shared" si="1340"/>
        <v>8.8000000000000007</v>
      </c>
      <c r="H2258" s="11">
        <f t="shared" si="1340"/>
        <v>0</v>
      </c>
      <c r="I2258" s="11">
        <f t="shared" si="1340"/>
        <v>13.200000000000001</v>
      </c>
      <c r="J2258" s="11">
        <f t="shared" si="1340"/>
        <v>0</v>
      </c>
      <c r="K2258" s="11">
        <f t="shared" si="1340"/>
        <v>0</v>
      </c>
      <c r="L2258" s="11">
        <f t="shared" si="1342"/>
        <v>0</v>
      </c>
      <c r="M2258" s="11">
        <f t="shared" si="1342"/>
        <v>0</v>
      </c>
      <c r="N2258" s="11">
        <f t="shared" si="1342"/>
        <v>0</v>
      </c>
      <c r="O2258" s="11">
        <f t="shared" si="1342"/>
        <v>0</v>
      </c>
      <c r="P2258" s="11">
        <f t="shared" si="1342"/>
        <v>0</v>
      </c>
      <c r="Q2258" s="11">
        <f t="shared" si="1342"/>
        <v>0</v>
      </c>
      <c r="R2258" s="11">
        <f t="shared" si="1334"/>
        <v>0</v>
      </c>
      <c r="S2258" s="11">
        <f t="shared" si="1334"/>
        <v>0</v>
      </c>
      <c r="T2258" s="11">
        <f t="shared" si="1334"/>
        <v>7472.4459092434672</v>
      </c>
      <c r="U2258" s="40">
        <f t="shared" ref="U2258:U2318" si="1345">IF(A2258="x",BY2258*$U$4,0)</f>
        <v>0.88</v>
      </c>
      <c r="V2258" s="11">
        <f t="shared" si="1331"/>
        <v>15.002037109342558</v>
      </c>
      <c r="W2258" s="11">
        <f t="shared" si="1331"/>
        <v>66471044.218088306</v>
      </c>
      <c r="X2258" s="11">
        <f t="shared" si="1331"/>
        <v>511315.72475452541</v>
      </c>
      <c r="Y2258" s="11">
        <f t="shared" si="1331"/>
        <v>622152.36129393848</v>
      </c>
      <c r="Z2258" s="11">
        <f t="shared" si="1331"/>
        <v>1.2167675101183795</v>
      </c>
      <c r="AA2258" s="11">
        <f t="shared" si="1331"/>
        <v>94.315888565811889</v>
      </c>
      <c r="AB2258" s="11">
        <f t="shared" si="1331"/>
        <v>4774.7397403759742</v>
      </c>
      <c r="AC2258" s="11">
        <f t="shared" si="1331"/>
        <v>3366.7397403759742</v>
      </c>
      <c r="AD2258" s="11">
        <f t="shared" si="1331"/>
        <v>37743274.739174768</v>
      </c>
      <c r="AE2258" s="11">
        <f t="shared" si="1331"/>
        <v>419369.71932416409</v>
      </c>
      <c r="AF2258" s="11">
        <f t="shared" si="1331"/>
        <v>484103.57167889969</v>
      </c>
      <c r="AG2258" s="11">
        <f t="shared" si="1331"/>
        <v>1.1543598628414506</v>
      </c>
      <c r="AH2258" s="11">
        <f t="shared" si="1339"/>
        <v>71.070340995270229</v>
      </c>
      <c r="AI2258" s="11">
        <f t="shared" si="1339"/>
        <v>0</v>
      </c>
      <c r="AJ2258" s="11">
        <f t="shared" si="1339"/>
        <v>0</v>
      </c>
      <c r="AK2258" s="11">
        <f t="shared" si="1339"/>
        <v>0</v>
      </c>
      <c r="AL2258" s="11">
        <f t="shared" si="1339"/>
        <v>0</v>
      </c>
      <c r="AM2258" s="11">
        <f t="shared" si="1339"/>
        <v>0</v>
      </c>
      <c r="AN2258" s="11">
        <f t="shared" si="1339"/>
        <v>0</v>
      </c>
      <c r="AO2258" s="11">
        <f t="shared" si="1339"/>
        <v>0</v>
      </c>
      <c r="AP2258" s="11">
        <f t="shared" si="1339"/>
        <v>0</v>
      </c>
      <c r="AQ2258" s="11">
        <f t="shared" si="1339"/>
        <v>0</v>
      </c>
      <c r="AR2258" s="11">
        <f t="shared" si="1343"/>
        <v>0</v>
      </c>
      <c r="AS2258" s="11">
        <f t="shared" si="1343"/>
        <v>0</v>
      </c>
      <c r="AT2258" s="11">
        <f t="shared" si="1343"/>
        <v>0</v>
      </c>
      <c r="AU2258" s="11">
        <f t="shared" si="1337"/>
        <v>0</v>
      </c>
      <c r="AV2258" s="11">
        <f t="shared" si="1337"/>
        <v>77061161.233066678</v>
      </c>
      <c r="AW2258" s="11">
        <f t="shared" si="1337"/>
        <v>0</v>
      </c>
      <c r="AX2258" s="11">
        <f t="shared" si="1337"/>
        <v>0</v>
      </c>
      <c r="AY2258" s="11">
        <f t="shared" si="1337"/>
        <v>85479.079480751941</v>
      </c>
      <c r="AZ2258" s="11">
        <f t="shared" si="1337"/>
        <v>1</v>
      </c>
      <c r="BA2258" s="11">
        <f t="shared" si="1337"/>
        <v>1</v>
      </c>
      <c r="BB2258" s="11">
        <f t="shared" si="1337"/>
        <v>1</v>
      </c>
      <c r="BC2258" s="11">
        <f t="shared" si="1337"/>
        <v>1</v>
      </c>
      <c r="BD2258" s="11">
        <f t="shared" si="1337"/>
        <v>1</v>
      </c>
      <c r="BE2258" s="11">
        <f t="shared" si="1337"/>
        <v>2</v>
      </c>
      <c r="BF2258" s="15" t="str">
        <f t="shared" ref="BF2258:BF2318" si="1346">IF(A2258="x",DJ2258,0)</f>
        <v>EN 10210</v>
      </c>
      <c r="BG2258" s="42">
        <v>58.358783999999986</v>
      </c>
      <c r="BH2258" s="17">
        <f t="shared" ref="BH2258:BH2318" si="1347">VALUE(MID(B2258,FIND(" ",B2258)+1,LEN(B2258)-LEN(BK2258)-FIND(" ",B2258)-1-LEN(BI2258)-1))</f>
        <v>260</v>
      </c>
      <c r="BI2258" s="17">
        <f t="shared" ref="BI2258:BI2318" si="1348">VALUE(MID(B2258,FIND("x",B2258)+1,LEN(B2258)-LEN(BK2258)-FIND("x",B2258)-1))</f>
        <v>180</v>
      </c>
      <c r="BK2258" s="17">
        <f t="shared" ref="BK2258:BK2318" si="1349">VALUE(MID(B2258,FIND("x",B2258,FIND("x",B2258)+1)+1,LEN(B2258)-FIND("x",B2258,FIND("x",B2258)+1)))</f>
        <v>8.8000000000000007</v>
      </c>
      <c r="BM2258" s="17">
        <f t="shared" si="1338"/>
        <v>13.200000000000001</v>
      </c>
      <c r="BX2258" s="18">
        <f t="shared" ref="BX2258:BX2318" si="1350">2*BK2258*(BH2258+BI2258-4*(BM2258+BK2258))+PI()*((BM2258+BK2258)^2-BK2258^2)</f>
        <v>7472.4459092434672</v>
      </c>
      <c r="BY2258" s="42">
        <v>0.88</v>
      </c>
      <c r="BZ2258" s="43">
        <f t="shared" ref="BZ2258:BZ2318" si="1351">BY2258/(BX2258*0.00000785)</f>
        <v>15.002037109342558</v>
      </c>
      <c r="CA2258" s="18">
        <f t="shared" ref="CA2258:CA2318" si="1352">2*((1/12*BK2258*((BH2258-2*(BM2258+BK2258))^3))+((1/12*(BI2258-2*(BM2258+BK2258))*(BK2258^3))+((BI2258-2*(BM2258+BK2258))*BK2258*((BH2258-BK2258)/2)^2))+(((PI()/8-8/(9*PI()))*(BM2258+BK2258)^4)+(1/2*PI()*((BM2258+BK2258)^2)*((BH2258/2-BK2258-BM2258+(4/(3*PI())*(BM2258+BK2258)))^2)))-((PI()/8-8/(9*PI()))*((BM2258)^4))-(1/2*PI()*((BM2258)^2)*((BH2258/2-BK2258-BM2258+(4/(3*PI()))*(BM2258))^2)))</f>
        <v>66471044.218088306</v>
      </c>
      <c r="CB2258" s="18">
        <f t="shared" ref="CB2258:CB2318" si="1353">2*CA2258/BH2258</f>
        <v>511315.72475452541</v>
      </c>
      <c r="CC2258" s="18">
        <f t="shared" ref="CC2258:CC2318" si="1354">2*(BK2258*(BH2258/2-BM2258-BK2258)^2+(BI2258-2*(BM2258+BK2258))*BK2258*(BH2258/2-BK2258/2)+1/2*PI()*((BM2258+BK2258)^2)*(BH2258/2-(1-4/(3*PI()))*(BM2258+BK2258))-1/2*PI()*((BM2258)^2)*(BH2258/2-BK2258-(1-4/(3*PI()))*(BM2258)))</f>
        <v>622152.36129393848</v>
      </c>
      <c r="CD2258" s="25">
        <f t="shared" ref="CD2258:CD2318" si="1355">CC2258/CB2258</f>
        <v>1.2167675101183795</v>
      </c>
      <c r="CE2258" s="26">
        <f t="shared" ref="CE2258:CE2318" si="1356">SQRT(CA2258/BX2258)</f>
        <v>94.315888565811889</v>
      </c>
      <c r="CF2258" s="18">
        <f t="shared" ref="CF2258:CF2318" si="1357">2*BK2258*(BH2258-2*(BM2258+BK2258))+PI()*(BM2258+BK2258)^2-PI()*(BM2258)^2</f>
        <v>4774.7397403759742</v>
      </c>
      <c r="CG2258" s="18">
        <f t="shared" ref="CG2258:CG2318" si="1358">2*BK2258*(BI2258-2*(BM2258+BK2258))+PI()*(BM2258+BK2258)^2-PI()*(BM2258)^2</f>
        <v>3366.7397403759742</v>
      </c>
      <c r="CH2258" s="18">
        <f t="shared" ref="CH2258:CH2318" si="1359">2*((1/12*BK2258*((BI2258-2*(BM2258+BK2258))^3))+((1/12*(BH2258-2*(BM2258+BK2258))*(BK2258^3))+((BH2258-2*(BM2258+BK2258))*BK2258*((BI2258-BK2258)/2)^2))+(((PI()/8-8/(9*PI()))*(BM2258+BK2258)^4)+(1/2*PI()*((BM2258+BK2258)^2)*((BI2258/2-BK2258-BM2258+(4/(3*PI())*(BM2258+BK2258)))^2)))-((PI()/8-8/(9*PI()))*((BM2258)^4))-(1/2*PI()*((BM2258)^2)*((BI2258/2-BK2258-BM2258+(4/(3*PI()))*(BM2258))^2)))</f>
        <v>37743274.739174768</v>
      </c>
      <c r="CI2258" s="18">
        <f t="shared" ref="CI2258:CI2318" si="1360">2*CH2258/BI2258</f>
        <v>419369.71932416409</v>
      </c>
      <c r="CJ2258" s="18">
        <f t="shared" ref="CJ2258:CJ2318" si="1361">2*(BK2258*(BI2258/2-BM2258-BK2258)^2+(BH2258-2*(BM2258+BK2258))*BK2258*(BI2258/2-BK2258/2)+1/2*PI()*((BM2258+BK2258)^2)*(BI2258/2-(1-4/(3*PI()))*(BM2258+BK2258))-1/2*PI()*((BM2258)^2)*(BI2258/2-BK2258-(1-4/(3*PI()))*(BM2258)))</f>
        <v>484103.57167889969</v>
      </c>
      <c r="CK2258" s="25">
        <f t="shared" ref="CK2258:CK2318" si="1362">CJ2258/CI2258</f>
        <v>1.1543598628414506</v>
      </c>
      <c r="CL2258" s="26">
        <f t="shared" ref="CL2258:CL2318" si="1363">SQRT(CH2258/BX2258)</f>
        <v>71.070340995270229</v>
      </c>
      <c r="CZ2258" s="18">
        <f t="shared" ref="CZ2258:CZ2318" si="1364">2*(BK2258^2)*((BI2258-BK2258)^2)*((BH2258-BK2258)^2)/(BI2258*BK2258+BH2258*BK2258-2*BK2258^2)</f>
        <v>77061161.233066678</v>
      </c>
      <c r="DC2258" s="18">
        <f t="shared" ref="DC2258:DC2318" si="1365">((BI2258-2*(BM2258+BK2258))*(BH2258-BK2258)+PI()*(BM2258+BK2258/2)^2+(BH2258-2*(BM2258+BK2258))*(BM2258+BK2258/2)*2)*2</f>
        <v>85479.079480751941</v>
      </c>
      <c r="DD2258" s="17">
        <f t="shared" ref="DD2258:DD2318" si="1366">IF(MAX((BH2258-2*(BM2258+BK2258))/BK2258,(BI2258-2*(BM2258+BK2258))/BK2258)&lt;=124*1,IF(MAX((BH2258-2*(BM2258+BK2258))/BK2258,(BI2258-2*(BM2258+BK2258))/BK2258)&lt;=83*1,IF(MAX((BH2258-2*(BM2258+BK2258))/BK2258,(BI2258-2*(BM2258+BK2258))/BK2258)&lt;=72*1,1,2),3),4)</f>
        <v>1</v>
      </c>
      <c r="DE2258" s="17">
        <f t="shared" ref="DE2258:DE2318" si="1367">IF(MAX((BH2258-2*(BM2258+BK2258))/BK2258,(BI2258-2*(BM2258+BK2258))/BK2258)&lt;=124*0.81,IF(MAX((BH2258-2*(BM2258+BK2258))/BK2258,(BI2258-2*(BM2258+BK2258))/BK2258)&lt;=83*0.81,IF(MAX((BH2258-2*(BM2258+BK2258))/BK2258,(BI2258-2*(BM2258+BK2258))/BK2258)&lt;=72*0.81,1,2),3),4)</f>
        <v>1</v>
      </c>
      <c r="DF2258" s="17">
        <f t="shared" ref="DF2258:DF2318" si="1368">IF(MAX((BH2258-2*(BM2258+BK2258))/BK2258,(BI2258-2*(BM2258+BK2258))/BK2258)&lt;=124*0.71,IF(MAX((BH2258-2*(BM2258+BK2258))/BK2258,(BI2258-2*(BM2258+BK2258))/BK2258)&lt;=83*0.71,IF(MAX((BH2258-2*(BM2258+BK2258))/BK2258,(BI2258-2*(BM2258+BK2258))/BK2258)&lt;=72*0.71,1,2),3),4)</f>
        <v>1</v>
      </c>
      <c r="DG2258" s="17">
        <f t="shared" ref="DG2258:DG2318" si="1369">IF(MAX((BH2258-2*(BM2258+BK2258))/BK2258,(BI2258-2*(BM2258+BK2258))/BK2258)&lt;=42*1,IF(MAX((BH2258-2*(BM2258+BK2258))/BK2258,(BI2258-2*(BM2258+BK2258))/BK2258)&lt;=38*1,IF(MAX((BH2258-2*(BM2258+BK2258))/BK2258,(BI2258-2*(BM2258+BK2258))/BK2258)&lt;=33*1,1,2),3),4)</f>
        <v>1</v>
      </c>
      <c r="DH2258" s="17">
        <f t="shared" ref="DH2258:DH2318" si="1370">IF(MAX((BH2258-2*(BM2258+BK2258))/BK2258,(BI2258-2*(BM2258+BK2258))/BK2258)&lt;=42*0.81,IF(MAX((BH2258-2*(BM2258+BK2258))/BK2258,(BI2258-2*(BM2258+BK2258))/BK2258)&lt;=38*0.81,IF(MAX((BH2258-2*(BM2258+BK2258))/BK2258,(BI2258-2*(BM2258+BK2258))/BK2258)&lt;=33*0.81,1,2),3),4)</f>
        <v>1</v>
      </c>
      <c r="DI2258" s="17">
        <f t="shared" ref="DI2258:DI2318" si="1371">IF(MAX((BH2258-2*(BM2258+BK2258))/BK2258,(BI2258-2*(BM2258+BK2258))/BK2258)&lt;=42*0.71,IF(MAX((BH2258-2*(BM2258+BK2258))/BK2258,(BI2258-2*(BM2258+BK2258))/BK2258)&lt;=38*0.71,IF(MAX((BH2258-2*(BM2258+BK2258))/BK2258,(BI2258-2*(BM2258+BK2258))/BK2258)&lt;=33*0.71,1,2),3),4)</f>
        <v>2</v>
      </c>
      <c r="DJ2258" s="20" t="s">
        <v>1879</v>
      </c>
    </row>
    <row r="2259" spans="1:114" x14ac:dyDescent="0.2">
      <c r="A2259" s="15" t="s">
        <v>105</v>
      </c>
      <c r="B2259" s="10" t="s">
        <v>2354</v>
      </c>
      <c r="C2259" s="11">
        <f t="shared" si="1344"/>
        <v>65.94</v>
      </c>
      <c r="D2259" s="11">
        <f t="shared" si="1341"/>
        <v>260</v>
      </c>
      <c r="E2259" s="11">
        <f t="shared" si="1341"/>
        <v>180</v>
      </c>
      <c r="F2259" s="11">
        <f t="shared" si="1341"/>
        <v>0</v>
      </c>
      <c r="G2259" s="11">
        <f t="shared" si="1340"/>
        <v>10</v>
      </c>
      <c r="H2259" s="11">
        <f t="shared" si="1340"/>
        <v>0</v>
      </c>
      <c r="I2259" s="11">
        <f t="shared" si="1340"/>
        <v>15</v>
      </c>
      <c r="J2259" s="11">
        <f t="shared" si="1340"/>
        <v>0</v>
      </c>
      <c r="K2259" s="11">
        <f t="shared" si="1340"/>
        <v>0</v>
      </c>
      <c r="L2259" s="11">
        <f t="shared" si="1342"/>
        <v>0</v>
      </c>
      <c r="M2259" s="11">
        <f t="shared" si="1342"/>
        <v>0</v>
      </c>
      <c r="N2259" s="11">
        <f t="shared" si="1342"/>
        <v>0</v>
      </c>
      <c r="O2259" s="11">
        <f t="shared" si="1342"/>
        <v>0</v>
      </c>
      <c r="P2259" s="11">
        <f t="shared" si="1342"/>
        <v>0</v>
      </c>
      <c r="Q2259" s="11">
        <f t="shared" si="1342"/>
        <v>0</v>
      </c>
      <c r="R2259" s="11">
        <f t="shared" si="1334"/>
        <v>0</v>
      </c>
      <c r="S2259" s="11">
        <f t="shared" si="1334"/>
        <v>0</v>
      </c>
      <c r="T2259" s="11">
        <f t="shared" si="1334"/>
        <v>8449.336143134642</v>
      </c>
      <c r="U2259" s="40">
        <f t="shared" si="1345"/>
        <v>0.88</v>
      </c>
      <c r="V2259" s="11">
        <f t="shared" si="1331"/>
        <v>13.267540659879167</v>
      </c>
      <c r="W2259" s="11">
        <f t="shared" si="1331"/>
        <v>73633125.644552782</v>
      </c>
      <c r="X2259" s="11">
        <f t="shared" si="1331"/>
        <v>566408.65880425216</v>
      </c>
      <c r="Y2259" s="11">
        <f t="shared" si="1331"/>
        <v>693780.22478410474</v>
      </c>
      <c r="Z2259" s="11">
        <f t="shared" si="1331"/>
        <v>1.224875739450642</v>
      </c>
      <c r="AA2259" s="11">
        <f t="shared" si="1331"/>
        <v>93.352364811334695</v>
      </c>
      <c r="AB2259" s="11">
        <f t="shared" si="1331"/>
        <v>5456.6370614359175</v>
      </c>
      <c r="AC2259" s="11">
        <f t="shared" si="1331"/>
        <v>3856.6370614359175</v>
      </c>
      <c r="AD2259" s="11">
        <f t="shared" si="1331"/>
        <v>41741326.960121877</v>
      </c>
      <c r="AE2259" s="11">
        <f t="shared" si="1331"/>
        <v>463792.52177913196</v>
      </c>
      <c r="AF2259" s="11">
        <f t="shared" si="1331"/>
        <v>539514.74232666788</v>
      </c>
      <c r="AG2259" s="11">
        <f t="shared" si="1331"/>
        <v>1.1632674460921915</v>
      </c>
      <c r="AH2259" s="11">
        <f t="shared" si="1339"/>
        <v>70.286486062317181</v>
      </c>
      <c r="AI2259" s="11">
        <f t="shared" si="1339"/>
        <v>0</v>
      </c>
      <c r="AJ2259" s="11">
        <f t="shared" si="1339"/>
        <v>0</v>
      </c>
      <c r="AK2259" s="11">
        <f t="shared" si="1339"/>
        <v>0</v>
      </c>
      <c r="AL2259" s="11">
        <f t="shared" si="1339"/>
        <v>0</v>
      </c>
      <c r="AM2259" s="11">
        <f t="shared" si="1339"/>
        <v>0</v>
      </c>
      <c r="AN2259" s="11">
        <f t="shared" si="1339"/>
        <v>0</v>
      </c>
      <c r="AO2259" s="11">
        <f t="shared" si="1339"/>
        <v>0</v>
      </c>
      <c r="AP2259" s="11">
        <f t="shared" si="1339"/>
        <v>0</v>
      </c>
      <c r="AQ2259" s="11">
        <f t="shared" si="1339"/>
        <v>0</v>
      </c>
      <c r="AR2259" s="11">
        <f t="shared" si="1343"/>
        <v>0</v>
      </c>
      <c r="AS2259" s="11">
        <f t="shared" si="1343"/>
        <v>0</v>
      </c>
      <c r="AT2259" s="11">
        <f t="shared" si="1343"/>
        <v>0</v>
      </c>
      <c r="AU2259" s="11">
        <f t="shared" si="1337"/>
        <v>0</v>
      </c>
      <c r="AV2259" s="11">
        <f t="shared" si="1337"/>
        <v>86011904.761904761</v>
      </c>
      <c r="AW2259" s="11">
        <f t="shared" si="1337"/>
        <v>0</v>
      </c>
      <c r="AX2259" s="11">
        <f t="shared" si="1337"/>
        <v>0</v>
      </c>
      <c r="AY2259" s="11">
        <f t="shared" si="1337"/>
        <v>84313.274122871837</v>
      </c>
      <c r="AZ2259" s="11">
        <f t="shared" si="1337"/>
        <v>1</v>
      </c>
      <c r="BA2259" s="11">
        <f t="shared" si="1337"/>
        <v>1</v>
      </c>
      <c r="BB2259" s="11">
        <f t="shared" si="1337"/>
        <v>1</v>
      </c>
      <c r="BC2259" s="11">
        <f t="shared" si="1337"/>
        <v>1</v>
      </c>
      <c r="BD2259" s="11">
        <f t="shared" si="1337"/>
        <v>1</v>
      </c>
      <c r="BE2259" s="11">
        <f t="shared" si="1337"/>
        <v>1</v>
      </c>
      <c r="BF2259" s="15" t="str">
        <f t="shared" si="1346"/>
        <v>EN 10210</v>
      </c>
      <c r="BG2259" s="42">
        <v>65.94</v>
      </c>
      <c r="BH2259" s="17">
        <f t="shared" si="1347"/>
        <v>260</v>
      </c>
      <c r="BI2259" s="17">
        <f t="shared" si="1348"/>
        <v>180</v>
      </c>
      <c r="BK2259" s="17">
        <f t="shared" si="1349"/>
        <v>10</v>
      </c>
      <c r="BM2259" s="17">
        <f t="shared" si="1338"/>
        <v>15</v>
      </c>
      <c r="BX2259" s="18">
        <f t="shared" si="1350"/>
        <v>8449.336143134642</v>
      </c>
      <c r="BY2259" s="42">
        <v>0.88</v>
      </c>
      <c r="BZ2259" s="43">
        <f t="shared" si="1351"/>
        <v>13.267540659879167</v>
      </c>
      <c r="CA2259" s="18">
        <f t="shared" si="1352"/>
        <v>73633125.644552782</v>
      </c>
      <c r="CB2259" s="18">
        <f t="shared" si="1353"/>
        <v>566408.65880425216</v>
      </c>
      <c r="CC2259" s="18">
        <f t="shared" si="1354"/>
        <v>693780.22478410474</v>
      </c>
      <c r="CD2259" s="25">
        <f t="shared" si="1355"/>
        <v>1.224875739450642</v>
      </c>
      <c r="CE2259" s="26">
        <f t="shared" si="1356"/>
        <v>93.352364811334695</v>
      </c>
      <c r="CF2259" s="18">
        <f t="shared" si="1357"/>
        <v>5456.6370614359175</v>
      </c>
      <c r="CG2259" s="18">
        <f t="shared" si="1358"/>
        <v>3856.6370614359175</v>
      </c>
      <c r="CH2259" s="18">
        <f t="shared" si="1359"/>
        <v>41741326.960121877</v>
      </c>
      <c r="CI2259" s="18">
        <f t="shared" si="1360"/>
        <v>463792.52177913196</v>
      </c>
      <c r="CJ2259" s="18">
        <f t="shared" si="1361"/>
        <v>539514.74232666788</v>
      </c>
      <c r="CK2259" s="25">
        <f t="shared" si="1362"/>
        <v>1.1632674460921915</v>
      </c>
      <c r="CL2259" s="26">
        <f t="shared" si="1363"/>
        <v>70.286486062317181</v>
      </c>
      <c r="CZ2259" s="18">
        <f t="shared" si="1364"/>
        <v>86011904.761904761</v>
      </c>
      <c r="DC2259" s="18">
        <f t="shared" si="1365"/>
        <v>84313.274122871837</v>
      </c>
      <c r="DD2259" s="17">
        <f t="shared" si="1366"/>
        <v>1</v>
      </c>
      <c r="DE2259" s="17">
        <f t="shared" si="1367"/>
        <v>1</v>
      </c>
      <c r="DF2259" s="17">
        <f t="shared" si="1368"/>
        <v>1</v>
      </c>
      <c r="DG2259" s="17">
        <f t="shared" si="1369"/>
        <v>1</v>
      </c>
      <c r="DH2259" s="17">
        <f t="shared" si="1370"/>
        <v>1</v>
      </c>
      <c r="DI2259" s="17">
        <f t="shared" si="1371"/>
        <v>1</v>
      </c>
      <c r="DJ2259" s="20" t="s">
        <v>1879</v>
      </c>
    </row>
    <row r="2260" spans="1:114" x14ac:dyDescent="0.2">
      <c r="A2260" s="15" t="s">
        <v>105</v>
      </c>
      <c r="B2260" s="10" t="s">
        <v>2355</v>
      </c>
      <c r="C2260" s="11">
        <f t="shared" si="1344"/>
        <v>72.188599999999994</v>
      </c>
      <c r="D2260" s="11">
        <f t="shared" si="1341"/>
        <v>260</v>
      </c>
      <c r="E2260" s="11">
        <f t="shared" si="1341"/>
        <v>180</v>
      </c>
      <c r="F2260" s="11">
        <f t="shared" si="1341"/>
        <v>0</v>
      </c>
      <c r="G2260" s="11">
        <f t="shared" si="1340"/>
        <v>11</v>
      </c>
      <c r="H2260" s="11">
        <f t="shared" si="1340"/>
        <v>0</v>
      </c>
      <c r="I2260" s="11">
        <f t="shared" si="1340"/>
        <v>22</v>
      </c>
      <c r="J2260" s="11">
        <f t="shared" si="1340"/>
        <v>0</v>
      </c>
      <c r="K2260" s="11">
        <f t="shared" si="1340"/>
        <v>0</v>
      </c>
      <c r="L2260" s="11">
        <f t="shared" si="1342"/>
        <v>0</v>
      </c>
      <c r="M2260" s="11">
        <f t="shared" si="1342"/>
        <v>0</v>
      </c>
      <c r="N2260" s="11">
        <f t="shared" si="1342"/>
        <v>0</v>
      </c>
      <c r="O2260" s="11">
        <f t="shared" si="1342"/>
        <v>0</v>
      </c>
      <c r="P2260" s="11">
        <f t="shared" si="1342"/>
        <v>0</v>
      </c>
      <c r="Q2260" s="11">
        <f t="shared" si="1342"/>
        <v>0</v>
      </c>
      <c r="R2260" s="11">
        <f t="shared" si="1334"/>
        <v>0</v>
      </c>
      <c r="S2260" s="11">
        <f t="shared" si="1334"/>
        <v>0</v>
      </c>
      <c r="T2260" s="11">
        <f t="shared" si="1334"/>
        <v>9817.0616886749194</v>
      </c>
      <c r="U2260" s="40">
        <f t="shared" si="1345"/>
        <v>0.88</v>
      </c>
      <c r="V2260" s="11">
        <f t="shared" si="1331"/>
        <v>11.419089986706267</v>
      </c>
      <c r="W2260" s="11">
        <f t="shared" si="1331"/>
        <v>77457987.336133569</v>
      </c>
      <c r="X2260" s="11">
        <f t="shared" si="1331"/>
        <v>595830.67181641213</v>
      </c>
      <c r="Y2260" s="11">
        <f t="shared" si="1331"/>
        <v>737327.0315425836</v>
      </c>
      <c r="Z2260" s="11">
        <f t="shared" si="1331"/>
        <v>1.2374774687157586</v>
      </c>
      <c r="AA2260" s="11">
        <f t="shared" si="1331"/>
        <v>88.8264578565894</v>
      </c>
      <c r="AB2260" s="11">
        <f t="shared" si="1331"/>
        <v>6168.6635554218246</v>
      </c>
      <c r="AC2260" s="11">
        <f t="shared" si="1331"/>
        <v>4408.6635554218246</v>
      </c>
      <c r="AD2260" s="11">
        <f t="shared" si="1331"/>
        <v>44000406.501401804</v>
      </c>
      <c r="AE2260" s="11">
        <f t="shared" si="1331"/>
        <v>488893.40557113115</v>
      </c>
      <c r="AF2260" s="11">
        <f t="shared" si="1331"/>
        <v>574180.48932571057</v>
      </c>
      <c r="AG2260" s="11">
        <f t="shared" si="1331"/>
        <v>1.1744492414557035</v>
      </c>
      <c r="AH2260" s="11">
        <f t="shared" si="1339"/>
        <v>66.947996440721425</v>
      </c>
      <c r="AI2260" s="11">
        <f t="shared" si="1339"/>
        <v>0</v>
      </c>
      <c r="AJ2260" s="11">
        <f t="shared" si="1339"/>
        <v>0</v>
      </c>
      <c r="AK2260" s="11">
        <f t="shared" si="1339"/>
        <v>0</v>
      </c>
      <c r="AL2260" s="11">
        <f t="shared" si="1339"/>
        <v>0</v>
      </c>
      <c r="AM2260" s="11">
        <f t="shared" si="1339"/>
        <v>0</v>
      </c>
      <c r="AN2260" s="11">
        <f t="shared" si="1339"/>
        <v>0</v>
      </c>
      <c r="AO2260" s="11">
        <f t="shared" si="1339"/>
        <v>0</v>
      </c>
      <c r="AP2260" s="11">
        <f t="shared" si="1339"/>
        <v>0</v>
      </c>
      <c r="AQ2260" s="11">
        <f t="shared" si="1339"/>
        <v>0</v>
      </c>
      <c r="AR2260" s="11">
        <f t="shared" si="1343"/>
        <v>0</v>
      </c>
      <c r="AS2260" s="11">
        <f t="shared" si="1343"/>
        <v>0</v>
      </c>
      <c r="AT2260" s="11">
        <f t="shared" si="1343"/>
        <v>0</v>
      </c>
      <c r="AU2260" s="11">
        <f t="shared" si="1337"/>
        <v>0</v>
      </c>
      <c r="AV2260" s="11">
        <f t="shared" si="1337"/>
        <v>93200555.842105269</v>
      </c>
      <c r="AW2260" s="11">
        <f t="shared" si="1337"/>
        <v>0</v>
      </c>
      <c r="AX2260" s="11">
        <f t="shared" si="1337"/>
        <v>0</v>
      </c>
      <c r="AY2260" s="11">
        <f t="shared" si="1337"/>
        <v>82863.658888554564</v>
      </c>
      <c r="AZ2260" s="11">
        <f t="shared" si="1337"/>
        <v>1</v>
      </c>
      <c r="BA2260" s="11">
        <f t="shared" si="1337"/>
        <v>1</v>
      </c>
      <c r="BB2260" s="11">
        <f t="shared" si="1337"/>
        <v>1</v>
      </c>
      <c r="BC2260" s="11">
        <f t="shared" si="1337"/>
        <v>1</v>
      </c>
      <c r="BD2260" s="11">
        <f t="shared" si="1337"/>
        <v>1</v>
      </c>
      <c r="BE2260" s="11">
        <f t="shared" si="1337"/>
        <v>1</v>
      </c>
      <c r="BF2260" s="15" t="str">
        <f t="shared" si="1346"/>
        <v>EN 10210</v>
      </c>
      <c r="BG2260" s="42">
        <v>72.188599999999994</v>
      </c>
      <c r="BH2260" s="17">
        <f t="shared" si="1347"/>
        <v>260</v>
      </c>
      <c r="BI2260" s="17">
        <f t="shared" si="1348"/>
        <v>180</v>
      </c>
      <c r="BK2260" s="17">
        <f t="shared" si="1349"/>
        <v>11</v>
      </c>
      <c r="BM2260" s="17">
        <f t="shared" si="1338"/>
        <v>22</v>
      </c>
      <c r="BX2260" s="18">
        <f t="shared" si="1350"/>
        <v>9817.0616886749194</v>
      </c>
      <c r="BY2260" s="42">
        <v>0.88</v>
      </c>
      <c r="BZ2260" s="43">
        <f t="shared" si="1351"/>
        <v>11.419089986706267</v>
      </c>
      <c r="CA2260" s="18">
        <f t="shared" si="1352"/>
        <v>77457987.336133569</v>
      </c>
      <c r="CB2260" s="18">
        <f t="shared" si="1353"/>
        <v>595830.67181641213</v>
      </c>
      <c r="CC2260" s="18">
        <f t="shared" si="1354"/>
        <v>737327.0315425836</v>
      </c>
      <c r="CD2260" s="25">
        <f t="shared" si="1355"/>
        <v>1.2374774687157586</v>
      </c>
      <c r="CE2260" s="26">
        <f t="shared" si="1356"/>
        <v>88.8264578565894</v>
      </c>
      <c r="CF2260" s="18">
        <f t="shared" si="1357"/>
        <v>6168.6635554218246</v>
      </c>
      <c r="CG2260" s="18">
        <f t="shared" si="1358"/>
        <v>4408.6635554218246</v>
      </c>
      <c r="CH2260" s="18">
        <f t="shared" si="1359"/>
        <v>44000406.501401804</v>
      </c>
      <c r="CI2260" s="18">
        <f t="shared" si="1360"/>
        <v>488893.40557113115</v>
      </c>
      <c r="CJ2260" s="18">
        <f t="shared" si="1361"/>
        <v>574180.48932571057</v>
      </c>
      <c r="CK2260" s="25">
        <f t="shared" si="1362"/>
        <v>1.1744492414557035</v>
      </c>
      <c r="CL2260" s="26">
        <f t="shared" si="1363"/>
        <v>66.947996440721425</v>
      </c>
      <c r="CZ2260" s="18">
        <f t="shared" si="1364"/>
        <v>93200555.842105269</v>
      </c>
      <c r="DC2260" s="18">
        <f t="shared" si="1365"/>
        <v>82863.658888554564</v>
      </c>
      <c r="DD2260" s="17">
        <f t="shared" si="1366"/>
        <v>1</v>
      </c>
      <c r="DE2260" s="17">
        <f t="shared" si="1367"/>
        <v>1</v>
      </c>
      <c r="DF2260" s="17">
        <f t="shared" si="1368"/>
        <v>1</v>
      </c>
      <c r="DG2260" s="17">
        <f t="shared" si="1369"/>
        <v>1</v>
      </c>
      <c r="DH2260" s="17">
        <f t="shared" si="1370"/>
        <v>1</v>
      </c>
      <c r="DI2260" s="17">
        <f t="shared" si="1371"/>
        <v>1</v>
      </c>
      <c r="DJ2260" s="20" t="s">
        <v>1879</v>
      </c>
    </row>
    <row r="2261" spans="1:114" x14ac:dyDescent="0.2">
      <c r="A2261" s="15" t="s">
        <v>105</v>
      </c>
      <c r="B2261" s="10" t="s">
        <v>2356</v>
      </c>
      <c r="C2261" s="11">
        <f t="shared" si="1344"/>
        <v>81.443749999999994</v>
      </c>
      <c r="D2261" s="11">
        <f t="shared" si="1341"/>
        <v>260</v>
      </c>
      <c r="E2261" s="11">
        <f t="shared" si="1341"/>
        <v>180</v>
      </c>
      <c r="F2261" s="11">
        <f t="shared" si="1341"/>
        <v>0</v>
      </c>
      <c r="G2261" s="11">
        <f t="shared" si="1340"/>
        <v>12.5</v>
      </c>
      <c r="H2261" s="11">
        <f t="shared" si="1340"/>
        <v>0</v>
      </c>
      <c r="I2261" s="11">
        <f t="shared" si="1340"/>
        <v>25</v>
      </c>
      <c r="J2261" s="11">
        <f t="shared" si="1340"/>
        <v>0</v>
      </c>
      <c r="K2261" s="11">
        <f t="shared" si="1340"/>
        <v>0</v>
      </c>
      <c r="L2261" s="11">
        <f t="shared" si="1342"/>
        <v>0</v>
      </c>
      <c r="M2261" s="11">
        <f t="shared" si="1342"/>
        <v>0</v>
      </c>
      <c r="N2261" s="11">
        <f t="shared" si="1342"/>
        <v>0</v>
      </c>
      <c r="O2261" s="11">
        <f t="shared" si="1342"/>
        <v>0</v>
      </c>
      <c r="P2261" s="11">
        <f t="shared" si="1342"/>
        <v>0</v>
      </c>
      <c r="Q2261" s="11">
        <f t="shared" si="1342"/>
        <v>0</v>
      </c>
      <c r="R2261" s="11">
        <f t="shared" si="1334"/>
        <v>0</v>
      </c>
      <c r="S2261" s="11">
        <f t="shared" si="1334"/>
        <v>0</v>
      </c>
      <c r="T2261" s="11">
        <f t="shared" si="1334"/>
        <v>11176.990816987241</v>
      </c>
      <c r="U2261" s="40">
        <f t="shared" si="1345"/>
        <v>0.88</v>
      </c>
      <c r="V2261" s="11">
        <f t="shared" si="1331"/>
        <v>10.02970411836149</v>
      </c>
      <c r="W2261" s="11">
        <f t="shared" si="1331"/>
        <v>84824681.376311526</v>
      </c>
      <c r="X2261" s="11">
        <f t="shared" ref="X2261:AM2282" si="1372">IF($A2261="x",CB2261,"")</f>
        <v>652497.54904855019</v>
      </c>
      <c r="Y2261" s="11">
        <f t="shared" si="1372"/>
        <v>815258.32327374164</v>
      </c>
      <c r="Z2261" s="11">
        <f t="shared" si="1372"/>
        <v>1.2494427365474763</v>
      </c>
      <c r="AA2261" s="11">
        <f t="shared" si="1372"/>
        <v>87.116149483219573</v>
      </c>
      <c r="AB2261" s="11">
        <f t="shared" si="1372"/>
        <v>7079.3692606170271</v>
      </c>
      <c r="AC2261" s="11">
        <f t="shared" si="1372"/>
        <v>5079.3692606170262</v>
      </c>
      <c r="AD2261" s="11">
        <f t="shared" si="1372"/>
        <v>48118506.331399433</v>
      </c>
      <c r="AE2261" s="11">
        <f t="shared" si="1372"/>
        <v>534650.07034888258</v>
      </c>
      <c r="AF2261" s="11">
        <f t="shared" si="1372"/>
        <v>634583.55284906062</v>
      </c>
      <c r="AG2261" s="11">
        <f t="shared" si="1372"/>
        <v>1.1869138115608346</v>
      </c>
      <c r="AH2261" s="11">
        <f t="shared" si="1339"/>
        <v>65.613563001688036</v>
      </c>
      <c r="AI2261" s="11">
        <f t="shared" si="1339"/>
        <v>0</v>
      </c>
      <c r="AJ2261" s="11">
        <f t="shared" si="1339"/>
        <v>0</v>
      </c>
      <c r="AK2261" s="11">
        <f t="shared" si="1339"/>
        <v>0</v>
      </c>
      <c r="AL2261" s="11">
        <f t="shared" si="1339"/>
        <v>0</v>
      </c>
      <c r="AM2261" s="11">
        <f t="shared" si="1339"/>
        <v>0</v>
      </c>
      <c r="AN2261" s="11">
        <f t="shared" si="1339"/>
        <v>0</v>
      </c>
      <c r="AO2261" s="11">
        <f t="shared" si="1339"/>
        <v>0</v>
      </c>
      <c r="AP2261" s="11">
        <f t="shared" si="1339"/>
        <v>0</v>
      </c>
      <c r="AQ2261" s="11">
        <f t="shared" si="1339"/>
        <v>0</v>
      </c>
      <c r="AR2261" s="11">
        <f t="shared" si="1343"/>
        <v>0</v>
      </c>
      <c r="AS2261" s="11">
        <f t="shared" si="1343"/>
        <v>0</v>
      </c>
      <c r="AT2261" s="11">
        <f t="shared" si="1343"/>
        <v>0</v>
      </c>
      <c r="AU2261" s="11">
        <f t="shared" si="1337"/>
        <v>0</v>
      </c>
      <c r="AV2261" s="11">
        <f t="shared" si="1337"/>
        <v>103531365.30496988</v>
      </c>
      <c r="AW2261" s="11">
        <f t="shared" si="1337"/>
        <v>0</v>
      </c>
      <c r="AX2261" s="11">
        <f t="shared" si="1337"/>
        <v>0</v>
      </c>
      <c r="AY2261" s="11">
        <f t="shared" si="1337"/>
        <v>81235.923151542564</v>
      </c>
      <c r="AZ2261" s="11">
        <f t="shared" si="1337"/>
        <v>1</v>
      </c>
      <c r="BA2261" s="11">
        <f t="shared" si="1337"/>
        <v>1</v>
      </c>
      <c r="BB2261" s="11">
        <f t="shared" si="1337"/>
        <v>1</v>
      </c>
      <c r="BC2261" s="11">
        <f t="shared" si="1337"/>
        <v>1</v>
      </c>
      <c r="BD2261" s="11">
        <f t="shared" si="1337"/>
        <v>1</v>
      </c>
      <c r="BE2261" s="11">
        <f t="shared" si="1337"/>
        <v>1</v>
      </c>
      <c r="BF2261" s="15" t="str">
        <f t="shared" si="1346"/>
        <v>EN 10210</v>
      </c>
      <c r="BG2261" s="42">
        <v>81.443749999999994</v>
      </c>
      <c r="BH2261" s="17">
        <f t="shared" si="1347"/>
        <v>260</v>
      </c>
      <c r="BI2261" s="17">
        <f t="shared" si="1348"/>
        <v>180</v>
      </c>
      <c r="BK2261" s="17">
        <f t="shared" si="1349"/>
        <v>12.5</v>
      </c>
      <c r="BM2261" s="17">
        <f t="shared" si="1338"/>
        <v>25</v>
      </c>
      <c r="BX2261" s="18">
        <f t="shared" si="1350"/>
        <v>11176.990816987241</v>
      </c>
      <c r="BY2261" s="42">
        <v>0.88</v>
      </c>
      <c r="BZ2261" s="43">
        <f t="shared" si="1351"/>
        <v>10.02970411836149</v>
      </c>
      <c r="CA2261" s="18">
        <f t="shared" si="1352"/>
        <v>84824681.376311526</v>
      </c>
      <c r="CB2261" s="18">
        <f t="shared" si="1353"/>
        <v>652497.54904855019</v>
      </c>
      <c r="CC2261" s="18">
        <f t="shared" si="1354"/>
        <v>815258.32327374164</v>
      </c>
      <c r="CD2261" s="25">
        <f t="shared" si="1355"/>
        <v>1.2494427365474763</v>
      </c>
      <c r="CE2261" s="26">
        <f t="shared" si="1356"/>
        <v>87.116149483219573</v>
      </c>
      <c r="CF2261" s="18">
        <f t="shared" si="1357"/>
        <v>7079.3692606170271</v>
      </c>
      <c r="CG2261" s="18">
        <f t="shared" si="1358"/>
        <v>5079.3692606170262</v>
      </c>
      <c r="CH2261" s="18">
        <f t="shared" si="1359"/>
        <v>48118506.331399433</v>
      </c>
      <c r="CI2261" s="18">
        <f t="shared" si="1360"/>
        <v>534650.07034888258</v>
      </c>
      <c r="CJ2261" s="18">
        <f t="shared" si="1361"/>
        <v>634583.55284906062</v>
      </c>
      <c r="CK2261" s="25">
        <f t="shared" si="1362"/>
        <v>1.1869138115608346</v>
      </c>
      <c r="CL2261" s="26">
        <f t="shared" si="1363"/>
        <v>65.613563001688036</v>
      </c>
      <c r="CZ2261" s="18">
        <f t="shared" si="1364"/>
        <v>103531365.30496988</v>
      </c>
      <c r="DC2261" s="18">
        <f t="shared" si="1365"/>
        <v>81235.923151542564</v>
      </c>
      <c r="DD2261" s="17">
        <f t="shared" si="1366"/>
        <v>1</v>
      </c>
      <c r="DE2261" s="17">
        <f t="shared" si="1367"/>
        <v>1</v>
      </c>
      <c r="DF2261" s="17">
        <f t="shared" si="1368"/>
        <v>1</v>
      </c>
      <c r="DG2261" s="17">
        <f t="shared" si="1369"/>
        <v>1</v>
      </c>
      <c r="DH2261" s="17">
        <f t="shared" si="1370"/>
        <v>1</v>
      </c>
      <c r="DI2261" s="17">
        <f t="shared" si="1371"/>
        <v>1</v>
      </c>
      <c r="DJ2261" s="20" t="s">
        <v>1879</v>
      </c>
    </row>
    <row r="2262" spans="1:114" x14ac:dyDescent="0.2">
      <c r="A2262" s="15" t="s">
        <v>105</v>
      </c>
      <c r="B2262" s="10" t="s">
        <v>2357</v>
      </c>
      <c r="C2262" s="11">
        <f t="shared" si="1344"/>
        <v>91.762104000000008</v>
      </c>
      <c r="D2262" s="11">
        <f t="shared" si="1341"/>
        <v>260</v>
      </c>
      <c r="E2262" s="11">
        <f t="shared" si="1341"/>
        <v>180</v>
      </c>
      <c r="F2262" s="11">
        <f t="shared" si="1341"/>
        <v>0</v>
      </c>
      <c r="G2262" s="11">
        <f t="shared" si="1340"/>
        <v>14.2</v>
      </c>
      <c r="H2262" s="11">
        <f t="shared" si="1340"/>
        <v>0</v>
      </c>
      <c r="I2262" s="11">
        <f t="shared" si="1340"/>
        <v>28.4</v>
      </c>
      <c r="J2262" s="11">
        <f t="shared" si="1340"/>
        <v>0</v>
      </c>
      <c r="K2262" s="11">
        <f t="shared" si="1340"/>
        <v>0</v>
      </c>
      <c r="L2262" s="11">
        <f t="shared" si="1342"/>
        <v>0</v>
      </c>
      <c r="M2262" s="11">
        <f t="shared" si="1342"/>
        <v>0</v>
      </c>
      <c r="N2262" s="11">
        <f t="shared" si="1342"/>
        <v>0</v>
      </c>
      <c r="O2262" s="11">
        <f t="shared" si="1342"/>
        <v>0</v>
      </c>
      <c r="P2262" s="11">
        <f t="shared" si="1342"/>
        <v>0</v>
      </c>
      <c r="Q2262" s="11">
        <f t="shared" si="1342"/>
        <v>0</v>
      </c>
      <c r="R2262" s="11">
        <f t="shared" si="1334"/>
        <v>0</v>
      </c>
      <c r="S2262" s="11">
        <f t="shared" si="1334"/>
        <v>0</v>
      </c>
      <c r="T2262" s="11">
        <f t="shared" si="1334"/>
        <v>12724.405941358766</v>
      </c>
      <c r="U2262" s="40">
        <f t="shared" si="1345"/>
        <v>0.88</v>
      </c>
      <c r="V2262" s="11">
        <f t="shared" ref="V2262:AK2296" si="1373">IF($A2262="x",BZ2262,"")</f>
        <v>8.809991707640755</v>
      </c>
      <c r="W2262" s="11">
        <f t="shared" si="1373"/>
        <v>92301280.997152701</v>
      </c>
      <c r="X2262" s="11">
        <f t="shared" si="1372"/>
        <v>710009.85382425156</v>
      </c>
      <c r="Y2262" s="11">
        <f t="shared" si="1372"/>
        <v>897190.25588005572</v>
      </c>
      <c r="Z2262" s="11">
        <f t="shared" si="1372"/>
        <v>1.2636307102607294</v>
      </c>
      <c r="AA2262" s="11">
        <f t="shared" si="1372"/>
        <v>85.16969780630906</v>
      </c>
      <c r="AB2262" s="11">
        <f t="shared" si="1372"/>
        <v>8131.6737133492279</v>
      </c>
      <c r="AC2262" s="11">
        <f t="shared" si="1372"/>
        <v>5859.6737133492279</v>
      </c>
      <c r="AD2262" s="11">
        <f t="shared" si="1372"/>
        <v>52285009.828106992</v>
      </c>
      <c r="AE2262" s="11">
        <f t="shared" si="1372"/>
        <v>580944.55364563328</v>
      </c>
      <c r="AF2262" s="11">
        <f t="shared" si="1372"/>
        <v>698019.30734608672</v>
      </c>
      <c r="AG2262" s="11">
        <f t="shared" si="1372"/>
        <v>1.2015248322163756</v>
      </c>
      <c r="AH2262" s="11">
        <f t="shared" si="1339"/>
        <v>64.10174306862217</v>
      </c>
      <c r="AI2262" s="11">
        <f t="shared" si="1339"/>
        <v>0</v>
      </c>
      <c r="AJ2262" s="11">
        <f t="shared" si="1339"/>
        <v>0</v>
      </c>
      <c r="AK2262" s="11">
        <f t="shared" si="1339"/>
        <v>0</v>
      </c>
      <c r="AL2262" s="11">
        <f t="shared" si="1339"/>
        <v>0</v>
      </c>
      <c r="AM2262" s="11">
        <f t="shared" si="1339"/>
        <v>0</v>
      </c>
      <c r="AN2262" s="11">
        <f t="shared" si="1339"/>
        <v>0</v>
      </c>
      <c r="AO2262" s="11">
        <f t="shared" si="1339"/>
        <v>0</v>
      </c>
      <c r="AP2262" s="11">
        <f t="shared" si="1339"/>
        <v>0</v>
      </c>
      <c r="AQ2262" s="11">
        <f t="shared" si="1339"/>
        <v>0</v>
      </c>
      <c r="AR2262" s="11">
        <f t="shared" si="1343"/>
        <v>0</v>
      </c>
      <c r="AS2262" s="11">
        <f t="shared" si="1343"/>
        <v>0</v>
      </c>
      <c r="AT2262" s="11">
        <f t="shared" si="1343"/>
        <v>0</v>
      </c>
      <c r="AU2262" s="11">
        <f t="shared" si="1337"/>
        <v>0</v>
      </c>
      <c r="AV2262" s="11">
        <f t="shared" si="1337"/>
        <v>114597668.90254775</v>
      </c>
      <c r="AW2262" s="11">
        <f t="shared" si="1337"/>
        <v>0</v>
      </c>
      <c r="AX2262" s="11">
        <f t="shared" si="1337"/>
        <v>0</v>
      </c>
      <c r="AY2262" s="11">
        <f t="shared" si="1337"/>
        <v>79343.664283373088</v>
      </c>
      <c r="AZ2262" s="11">
        <f t="shared" si="1337"/>
        <v>1</v>
      </c>
      <c r="BA2262" s="11">
        <f t="shared" si="1337"/>
        <v>1</v>
      </c>
      <c r="BB2262" s="11">
        <f t="shared" si="1337"/>
        <v>1</v>
      </c>
      <c r="BC2262" s="11">
        <f t="shared" si="1337"/>
        <v>1</v>
      </c>
      <c r="BD2262" s="11">
        <f t="shared" si="1337"/>
        <v>1</v>
      </c>
      <c r="BE2262" s="11">
        <f t="shared" si="1337"/>
        <v>1</v>
      </c>
      <c r="BF2262" s="15" t="str">
        <f t="shared" si="1346"/>
        <v>EN 10210</v>
      </c>
      <c r="BG2262" s="42">
        <v>91.762104000000008</v>
      </c>
      <c r="BH2262" s="17">
        <f t="shared" si="1347"/>
        <v>260</v>
      </c>
      <c r="BI2262" s="17">
        <f t="shared" si="1348"/>
        <v>180</v>
      </c>
      <c r="BK2262" s="17">
        <f t="shared" si="1349"/>
        <v>14.2</v>
      </c>
      <c r="BM2262" s="17">
        <f t="shared" si="1338"/>
        <v>28.4</v>
      </c>
      <c r="BX2262" s="18">
        <f t="shared" si="1350"/>
        <v>12724.405941358766</v>
      </c>
      <c r="BY2262" s="42">
        <v>0.88</v>
      </c>
      <c r="BZ2262" s="43">
        <f t="shared" si="1351"/>
        <v>8.809991707640755</v>
      </c>
      <c r="CA2262" s="18">
        <f t="shared" si="1352"/>
        <v>92301280.997152701</v>
      </c>
      <c r="CB2262" s="18">
        <f t="shared" si="1353"/>
        <v>710009.85382425156</v>
      </c>
      <c r="CC2262" s="18">
        <f t="shared" si="1354"/>
        <v>897190.25588005572</v>
      </c>
      <c r="CD2262" s="25">
        <f t="shared" si="1355"/>
        <v>1.2636307102607294</v>
      </c>
      <c r="CE2262" s="26">
        <f t="shared" si="1356"/>
        <v>85.16969780630906</v>
      </c>
      <c r="CF2262" s="18">
        <f t="shared" si="1357"/>
        <v>8131.6737133492279</v>
      </c>
      <c r="CG2262" s="18">
        <f t="shared" si="1358"/>
        <v>5859.6737133492279</v>
      </c>
      <c r="CH2262" s="18">
        <f t="shared" si="1359"/>
        <v>52285009.828106992</v>
      </c>
      <c r="CI2262" s="18">
        <f t="shared" si="1360"/>
        <v>580944.55364563328</v>
      </c>
      <c r="CJ2262" s="18">
        <f t="shared" si="1361"/>
        <v>698019.30734608672</v>
      </c>
      <c r="CK2262" s="25">
        <f t="shared" si="1362"/>
        <v>1.2015248322163756</v>
      </c>
      <c r="CL2262" s="26">
        <f t="shared" si="1363"/>
        <v>64.10174306862217</v>
      </c>
      <c r="CZ2262" s="18">
        <f t="shared" si="1364"/>
        <v>114597668.90254775</v>
      </c>
      <c r="DC2262" s="18">
        <f t="shared" si="1365"/>
        <v>79343.664283373088</v>
      </c>
      <c r="DD2262" s="17">
        <f t="shared" si="1366"/>
        <v>1</v>
      </c>
      <c r="DE2262" s="17">
        <f t="shared" si="1367"/>
        <v>1</v>
      </c>
      <c r="DF2262" s="17">
        <f t="shared" si="1368"/>
        <v>1</v>
      </c>
      <c r="DG2262" s="17">
        <f t="shared" si="1369"/>
        <v>1</v>
      </c>
      <c r="DH2262" s="17">
        <f t="shared" si="1370"/>
        <v>1</v>
      </c>
      <c r="DI2262" s="17">
        <f t="shared" si="1371"/>
        <v>1</v>
      </c>
      <c r="DJ2262" s="20" t="s">
        <v>1879</v>
      </c>
    </row>
    <row r="2263" spans="1:114" x14ac:dyDescent="0.2">
      <c r="A2263" s="15" t="s">
        <v>105</v>
      </c>
      <c r="B2263" s="10" t="s">
        <v>2358</v>
      </c>
      <c r="C2263" s="11">
        <f t="shared" si="1344"/>
        <v>102.4896</v>
      </c>
      <c r="D2263" s="11">
        <f t="shared" si="1341"/>
        <v>260</v>
      </c>
      <c r="E2263" s="11">
        <f t="shared" si="1341"/>
        <v>180</v>
      </c>
      <c r="F2263" s="11">
        <f t="shared" si="1341"/>
        <v>0</v>
      </c>
      <c r="G2263" s="11">
        <f t="shared" si="1340"/>
        <v>16</v>
      </c>
      <c r="H2263" s="11">
        <f t="shared" si="1340"/>
        <v>0</v>
      </c>
      <c r="I2263" s="11">
        <f t="shared" si="1340"/>
        <v>32</v>
      </c>
      <c r="J2263" s="11">
        <f t="shared" si="1340"/>
        <v>0</v>
      </c>
      <c r="K2263" s="11">
        <f t="shared" si="1340"/>
        <v>0</v>
      </c>
      <c r="L2263" s="11">
        <f t="shared" si="1342"/>
        <v>0</v>
      </c>
      <c r="M2263" s="11">
        <f t="shared" si="1342"/>
        <v>0</v>
      </c>
      <c r="N2263" s="11">
        <f t="shared" si="1342"/>
        <v>0</v>
      </c>
      <c r="O2263" s="11">
        <f t="shared" si="1342"/>
        <v>0</v>
      </c>
      <c r="P2263" s="11">
        <f t="shared" si="1342"/>
        <v>0</v>
      </c>
      <c r="Q2263" s="11">
        <f t="shared" si="1342"/>
        <v>0</v>
      </c>
      <c r="R2263" s="11">
        <f t="shared" si="1334"/>
        <v>0</v>
      </c>
      <c r="S2263" s="11">
        <f t="shared" si="1334"/>
        <v>0</v>
      </c>
      <c r="T2263" s="11">
        <f t="shared" si="1334"/>
        <v>14369.981754551896</v>
      </c>
      <c r="U2263" s="40">
        <f t="shared" si="1345"/>
        <v>0.88</v>
      </c>
      <c r="V2263" s="11">
        <f t="shared" si="1373"/>
        <v>7.801117130334255</v>
      </c>
      <c r="W2263" s="11">
        <f t="shared" si="1373"/>
        <v>99230046.835871339</v>
      </c>
      <c r="X2263" s="11">
        <f t="shared" si="1372"/>
        <v>763308.05258362566</v>
      </c>
      <c r="Y2263" s="11">
        <f t="shared" si="1372"/>
        <v>976610.89825411804</v>
      </c>
      <c r="Z2263" s="11">
        <f t="shared" si="1372"/>
        <v>1.2794452972800567</v>
      </c>
      <c r="AA2263" s="11">
        <f t="shared" si="1372"/>
        <v>83.098558426050573</v>
      </c>
      <c r="AB2263" s="11">
        <f t="shared" si="1372"/>
        <v>9269.2385965949361</v>
      </c>
      <c r="AC2263" s="11">
        <f t="shared" si="1372"/>
        <v>6709.2385965949361</v>
      </c>
      <c r="AD2263" s="11">
        <f t="shared" si="1372"/>
        <v>56135476.730093792</v>
      </c>
      <c r="AE2263" s="11">
        <f t="shared" si="1372"/>
        <v>623727.5192232643</v>
      </c>
      <c r="AF2263" s="11">
        <f t="shared" si="1372"/>
        <v>759441.35439032072</v>
      </c>
      <c r="AG2263" s="11">
        <f t="shared" si="1372"/>
        <v>1.2175851329055716</v>
      </c>
      <c r="AH2263" s="11">
        <f t="shared" si="1339"/>
        <v>62.50152287906603</v>
      </c>
      <c r="AI2263" s="11">
        <f t="shared" si="1339"/>
        <v>0</v>
      </c>
      <c r="AJ2263" s="11">
        <f t="shared" si="1339"/>
        <v>0</v>
      </c>
      <c r="AK2263" s="11">
        <f t="shared" si="1339"/>
        <v>0</v>
      </c>
      <c r="AL2263" s="11">
        <f t="shared" si="1339"/>
        <v>0</v>
      </c>
      <c r="AM2263" s="11">
        <f t="shared" si="1339"/>
        <v>0</v>
      </c>
      <c r="AN2263" s="11">
        <f t="shared" si="1339"/>
        <v>0</v>
      </c>
      <c r="AO2263" s="11">
        <f t="shared" si="1339"/>
        <v>0</v>
      </c>
      <c r="AP2263" s="11">
        <f t="shared" si="1339"/>
        <v>0</v>
      </c>
      <c r="AQ2263" s="11">
        <f t="shared" si="1339"/>
        <v>0</v>
      </c>
      <c r="AR2263" s="11">
        <f t="shared" si="1343"/>
        <v>0</v>
      </c>
      <c r="AS2263" s="11">
        <f t="shared" si="1343"/>
        <v>0</v>
      </c>
      <c r="AT2263" s="11">
        <f t="shared" si="1343"/>
        <v>0</v>
      </c>
      <c r="AU2263" s="11">
        <f t="shared" si="1337"/>
        <v>0</v>
      </c>
      <c r="AV2263" s="11">
        <f t="shared" si="1337"/>
        <v>125590608.31372549</v>
      </c>
      <c r="AW2263" s="11">
        <f t="shared" si="1337"/>
        <v>0</v>
      </c>
      <c r="AX2263" s="11">
        <f t="shared" si="1337"/>
        <v>0</v>
      </c>
      <c r="AY2263" s="11">
        <f t="shared" si="1337"/>
        <v>77285.096491487348</v>
      </c>
      <c r="AZ2263" s="11">
        <f t="shared" si="1337"/>
        <v>1</v>
      </c>
      <c r="BA2263" s="11">
        <f t="shared" si="1337"/>
        <v>1</v>
      </c>
      <c r="BB2263" s="11">
        <f t="shared" si="1337"/>
        <v>1</v>
      </c>
      <c r="BC2263" s="11">
        <f t="shared" si="1337"/>
        <v>1</v>
      </c>
      <c r="BD2263" s="11">
        <f t="shared" si="1337"/>
        <v>1</v>
      </c>
      <c r="BE2263" s="11">
        <f t="shared" si="1337"/>
        <v>1</v>
      </c>
      <c r="BF2263" s="15" t="str">
        <f t="shared" si="1346"/>
        <v>EN 10210</v>
      </c>
      <c r="BG2263" s="42">
        <v>102.4896</v>
      </c>
      <c r="BH2263" s="17">
        <f t="shared" si="1347"/>
        <v>260</v>
      </c>
      <c r="BI2263" s="17">
        <f t="shared" si="1348"/>
        <v>180</v>
      </c>
      <c r="BK2263" s="17">
        <f t="shared" si="1349"/>
        <v>16</v>
      </c>
      <c r="BM2263" s="17">
        <f t="shared" si="1338"/>
        <v>32</v>
      </c>
      <c r="BX2263" s="18">
        <f t="shared" si="1350"/>
        <v>14369.981754551896</v>
      </c>
      <c r="BY2263" s="42">
        <v>0.88</v>
      </c>
      <c r="BZ2263" s="43">
        <f t="shared" si="1351"/>
        <v>7.801117130334255</v>
      </c>
      <c r="CA2263" s="18">
        <f t="shared" si="1352"/>
        <v>99230046.835871339</v>
      </c>
      <c r="CB2263" s="18">
        <f t="shared" si="1353"/>
        <v>763308.05258362566</v>
      </c>
      <c r="CC2263" s="18">
        <f t="shared" si="1354"/>
        <v>976610.89825411804</v>
      </c>
      <c r="CD2263" s="25">
        <f t="shared" si="1355"/>
        <v>1.2794452972800567</v>
      </c>
      <c r="CE2263" s="26">
        <f t="shared" si="1356"/>
        <v>83.098558426050573</v>
      </c>
      <c r="CF2263" s="18">
        <f t="shared" si="1357"/>
        <v>9269.2385965949361</v>
      </c>
      <c r="CG2263" s="18">
        <f t="shared" si="1358"/>
        <v>6709.2385965949361</v>
      </c>
      <c r="CH2263" s="18">
        <f t="shared" si="1359"/>
        <v>56135476.730093792</v>
      </c>
      <c r="CI2263" s="18">
        <f t="shared" si="1360"/>
        <v>623727.5192232643</v>
      </c>
      <c r="CJ2263" s="18">
        <f t="shared" si="1361"/>
        <v>759441.35439032072</v>
      </c>
      <c r="CK2263" s="25">
        <f t="shared" si="1362"/>
        <v>1.2175851329055716</v>
      </c>
      <c r="CL2263" s="26">
        <f t="shared" si="1363"/>
        <v>62.50152287906603</v>
      </c>
      <c r="CZ2263" s="18">
        <f t="shared" si="1364"/>
        <v>125590608.31372549</v>
      </c>
      <c r="DC2263" s="18">
        <f t="shared" si="1365"/>
        <v>77285.096491487348</v>
      </c>
      <c r="DD2263" s="17">
        <f t="shared" si="1366"/>
        <v>1</v>
      </c>
      <c r="DE2263" s="17">
        <f t="shared" si="1367"/>
        <v>1</v>
      </c>
      <c r="DF2263" s="17">
        <f t="shared" si="1368"/>
        <v>1</v>
      </c>
      <c r="DG2263" s="17">
        <f t="shared" si="1369"/>
        <v>1</v>
      </c>
      <c r="DH2263" s="17">
        <f t="shared" si="1370"/>
        <v>1</v>
      </c>
      <c r="DI2263" s="17">
        <f t="shared" si="1371"/>
        <v>1</v>
      </c>
      <c r="DJ2263" s="20" t="s">
        <v>1879</v>
      </c>
    </row>
    <row r="2264" spans="1:114" x14ac:dyDescent="0.2">
      <c r="A2264" s="15" t="s">
        <v>105</v>
      </c>
      <c r="B2264" s="10" t="s">
        <v>2359</v>
      </c>
      <c r="C2264" s="11">
        <f t="shared" si="1344"/>
        <v>48.208734000000042</v>
      </c>
      <c r="D2264" s="11">
        <f t="shared" si="1341"/>
        <v>300</v>
      </c>
      <c r="E2264" s="11">
        <f t="shared" si="1341"/>
        <v>200</v>
      </c>
      <c r="F2264" s="11">
        <f t="shared" si="1341"/>
        <v>0</v>
      </c>
      <c r="G2264" s="11">
        <f t="shared" si="1340"/>
        <v>6.3</v>
      </c>
      <c r="H2264" s="11">
        <f t="shared" si="1340"/>
        <v>0</v>
      </c>
      <c r="I2264" s="11">
        <f t="shared" si="1340"/>
        <v>9.4499999999999993</v>
      </c>
      <c r="J2264" s="11">
        <f t="shared" si="1340"/>
        <v>0</v>
      </c>
      <c r="K2264" s="11">
        <f t="shared" si="1340"/>
        <v>0</v>
      </c>
      <c r="L2264" s="11">
        <f t="shared" si="1342"/>
        <v>0</v>
      </c>
      <c r="M2264" s="11">
        <f t="shared" si="1342"/>
        <v>0</v>
      </c>
      <c r="N2264" s="11">
        <f t="shared" si="1342"/>
        <v>0</v>
      </c>
      <c r="O2264" s="11">
        <f t="shared" si="1342"/>
        <v>0</v>
      </c>
      <c r="P2264" s="11">
        <f t="shared" si="1342"/>
        <v>0</v>
      </c>
      <c r="Q2264" s="11">
        <f t="shared" si="1342"/>
        <v>0</v>
      </c>
      <c r="R2264" s="11">
        <f t="shared" si="1334"/>
        <v>0</v>
      </c>
      <c r="S2264" s="11">
        <f t="shared" si="1334"/>
        <v>0</v>
      </c>
      <c r="T2264" s="11">
        <f t="shared" si="1334"/>
        <v>6160.8215152101393</v>
      </c>
      <c r="U2264" s="40">
        <f t="shared" si="1345"/>
        <v>1</v>
      </c>
      <c r="V2264" s="11">
        <f t="shared" si="1373"/>
        <v>20.677199415263704</v>
      </c>
      <c r="W2264" s="11">
        <f t="shared" si="1373"/>
        <v>76243932.920823693</v>
      </c>
      <c r="X2264" s="11">
        <f t="shared" si="1372"/>
        <v>508292.88613882463</v>
      </c>
      <c r="Y2264" s="11">
        <f t="shared" si="1372"/>
        <v>609910.35277006566</v>
      </c>
      <c r="Z2264" s="11">
        <f t="shared" si="1372"/>
        <v>1.1999191202599033</v>
      </c>
      <c r="AA2264" s="11">
        <f t="shared" si="1372"/>
        <v>111.24572527015007</v>
      </c>
      <c r="AB2264" s="11">
        <f t="shared" si="1372"/>
        <v>3881.8592496839156</v>
      </c>
      <c r="AC2264" s="11">
        <f t="shared" si="1372"/>
        <v>2621.8592496839156</v>
      </c>
      <c r="AD2264" s="11">
        <f t="shared" si="1372"/>
        <v>41038165.568026938</v>
      </c>
      <c r="AE2264" s="11">
        <f t="shared" si="1372"/>
        <v>410381.65568026935</v>
      </c>
      <c r="AF2264" s="11">
        <f t="shared" si="1372"/>
        <v>463193.39028586989</v>
      </c>
      <c r="AG2264" s="11">
        <f t="shared" si="1372"/>
        <v>1.1286893160905478</v>
      </c>
      <c r="AH2264" s="11">
        <f t="shared" si="1339"/>
        <v>81.615877834711839</v>
      </c>
      <c r="AI2264" s="11">
        <f t="shared" si="1339"/>
        <v>0</v>
      </c>
      <c r="AJ2264" s="11">
        <f t="shared" si="1339"/>
        <v>0</v>
      </c>
      <c r="AK2264" s="11">
        <f t="shared" si="1339"/>
        <v>0</v>
      </c>
      <c r="AL2264" s="11">
        <f t="shared" si="1339"/>
        <v>0</v>
      </c>
      <c r="AM2264" s="11">
        <f t="shared" si="1339"/>
        <v>0</v>
      </c>
      <c r="AN2264" s="11">
        <f t="shared" si="1339"/>
        <v>0</v>
      </c>
      <c r="AO2264" s="11">
        <f t="shared" si="1339"/>
        <v>0</v>
      </c>
      <c r="AP2264" s="11">
        <f t="shared" si="1339"/>
        <v>0</v>
      </c>
      <c r="AQ2264" s="11">
        <f t="shared" si="1339"/>
        <v>0</v>
      </c>
      <c r="AR2264" s="11">
        <f t="shared" si="1343"/>
        <v>0</v>
      </c>
      <c r="AS2264" s="11">
        <f t="shared" si="1343"/>
        <v>0</v>
      </c>
      <c r="AT2264" s="11">
        <f t="shared" si="1343"/>
        <v>0</v>
      </c>
      <c r="AU2264" s="11">
        <f t="shared" si="1337"/>
        <v>0</v>
      </c>
      <c r="AV2264" s="11">
        <f t="shared" si="1337"/>
        <v>83666606.558331653</v>
      </c>
      <c r="AW2264" s="11">
        <f t="shared" si="1337"/>
        <v>0</v>
      </c>
      <c r="AX2264" s="11">
        <f t="shared" si="1337"/>
        <v>0</v>
      </c>
      <c r="AY2264" s="11">
        <f t="shared" si="1337"/>
        <v>113506.81849936782</v>
      </c>
      <c r="AZ2264" s="11">
        <f t="shared" si="1337"/>
        <v>1</v>
      </c>
      <c r="BA2264" s="11">
        <f t="shared" si="1337"/>
        <v>1</v>
      </c>
      <c r="BB2264" s="11">
        <f t="shared" si="1337"/>
        <v>1</v>
      </c>
      <c r="BC2264" s="11">
        <f t="shared" si="1337"/>
        <v>4</v>
      </c>
      <c r="BD2264" s="11">
        <f t="shared" si="1337"/>
        <v>4</v>
      </c>
      <c r="BE2264" s="11">
        <f t="shared" si="1337"/>
        <v>4</v>
      </c>
      <c r="BF2264" s="15" t="str">
        <f t="shared" si="1346"/>
        <v>EN 10210</v>
      </c>
      <c r="BG2264" s="42">
        <v>48.208734000000042</v>
      </c>
      <c r="BH2264" s="17">
        <f t="shared" si="1347"/>
        <v>300</v>
      </c>
      <c r="BI2264" s="17">
        <f t="shared" si="1348"/>
        <v>200</v>
      </c>
      <c r="BK2264" s="17">
        <f t="shared" si="1349"/>
        <v>6.3</v>
      </c>
      <c r="BM2264" s="17">
        <f t="shared" si="1338"/>
        <v>9.4499999999999993</v>
      </c>
      <c r="BX2264" s="18">
        <f t="shared" si="1350"/>
        <v>6160.8215152101393</v>
      </c>
      <c r="BY2264" s="42">
        <v>1</v>
      </c>
      <c r="BZ2264" s="43">
        <f t="shared" si="1351"/>
        <v>20.677199415263704</v>
      </c>
      <c r="CA2264" s="18">
        <f t="shared" si="1352"/>
        <v>76243932.920823693</v>
      </c>
      <c r="CB2264" s="18">
        <f t="shared" si="1353"/>
        <v>508292.88613882463</v>
      </c>
      <c r="CC2264" s="18">
        <f t="shared" si="1354"/>
        <v>609910.35277006566</v>
      </c>
      <c r="CD2264" s="25">
        <f t="shared" si="1355"/>
        <v>1.1999191202599033</v>
      </c>
      <c r="CE2264" s="26">
        <f t="shared" si="1356"/>
        <v>111.24572527015007</v>
      </c>
      <c r="CF2264" s="18">
        <f t="shared" si="1357"/>
        <v>3881.8592496839156</v>
      </c>
      <c r="CG2264" s="18">
        <f t="shared" si="1358"/>
        <v>2621.8592496839156</v>
      </c>
      <c r="CH2264" s="18">
        <f t="shared" si="1359"/>
        <v>41038165.568026938</v>
      </c>
      <c r="CI2264" s="18">
        <f t="shared" si="1360"/>
        <v>410381.65568026935</v>
      </c>
      <c r="CJ2264" s="18">
        <f t="shared" si="1361"/>
        <v>463193.39028586989</v>
      </c>
      <c r="CK2264" s="25">
        <f t="shared" si="1362"/>
        <v>1.1286893160905478</v>
      </c>
      <c r="CL2264" s="26">
        <f t="shared" si="1363"/>
        <v>81.615877834711839</v>
      </c>
      <c r="CZ2264" s="18">
        <f t="shared" si="1364"/>
        <v>83666606.558331653</v>
      </c>
      <c r="DC2264" s="18">
        <f t="shared" si="1365"/>
        <v>113506.81849936782</v>
      </c>
      <c r="DD2264" s="17">
        <f t="shared" si="1366"/>
        <v>1</v>
      </c>
      <c r="DE2264" s="17">
        <f t="shared" si="1367"/>
        <v>1</v>
      </c>
      <c r="DF2264" s="17">
        <f t="shared" si="1368"/>
        <v>1</v>
      </c>
      <c r="DG2264" s="17">
        <f t="shared" si="1369"/>
        <v>4</v>
      </c>
      <c r="DH2264" s="17">
        <f t="shared" si="1370"/>
        <v>4</v>
      </c>
      <c r="DI2264" s="17">
        <f t="shared" si="1371"/>
        <v>4</v>
      </c>
      <c r="DJ2264" s="20" t="s">
        <v>1879</v>
      </c>
    </row>
    <row r="2265" spans="1:114" x14ac:dyDescent="0.2">
      <c r="A2265" s="15" t="s">
        <v>105</v>
      </c>
      <c r="B2265" s="10" t="s">
        <v>2360</v>
      </c>
      <c r="C2265" s="11">
        <f t="shared" si="1344"/>
        <v>54.152125999999946</v>
      </c>
      <c r="D2265" s="11">
        <f t="shared" si="1341"/>
        <v>300</v>
      </c>
      <c r="E2265" s="11">
        <f t="shared" si="1341"/>
        <v>200</v>
      </c>
      <c r="F2265" s="11">
        <f t="shared" si="1341"/>
        <v>0</v>
      </c>
      <c r="G2265" s="11">
        <f t="shared" si="1340"/>
        <v>7.1</v>
      </c>
      <c r="H2265" s="11">
        <f t="shared" si="1340"/>
        <v>0</v>
      </c>
      <c r="I2265" s="11">
        <f t="shared" si="1340"/>
        <v>10.649999999999999</v>
      </c>
      <c r="J2265" s="11">
        <f t="shared" si="1340"/>
        <v>0</v>
      </c>
      <c r="K2265" s="11">
        <f t="shared" si="1340"/>
        <v>0</v>
      </c>
      <c r="L2265" s="11">
        <f t="shared" si="1342"/>
        <v>0</v>
      </c>
      <c r="M2265" s="11">
        <f t="shared" si="1342"/>
        <v>0</v>
      </c>
      <c r="N2265" s="11">
        <f t="shared" si="1342"/>
        <v>0</v>
      </c>
      <c r="O2265" s="11">
        <f t="shared" si="1342"/>
        <v>0</v>
      </c>
      <c r="P2265" s="11">
        <f t="shared" si="1342"/>
        <v>0</v>
      </c>
      <c r="Q2265" s="11">
        <f t="shared" si="1342"/>
        <v>0</v>
      </c>
      <c r="R2265" s="11">
        <f t="shared" si="1334"/>
        <v>0</v>
      </c>
      <c r="S2265" s="11">
        <f t="shared" si="1334"/>
        <v>0</v>
      </c>
      <c r="T2265" s="11">
        <f t="shared" si="1334"/>
        <v>6923.2303497541725</v>
      </c>
      <c r="U2265" s="40">
        <f t="shared" si="1345"/>
        <v>1</v>
      </c>
      <c r="V2265" s="11">
        <f t="shared" si="1373"/>
        <v>18.400158393743233</v>
      </c>
      <c r="W2265" s="11">
        <f t="shared" si="1373"/>
        <v>84699778.885093585</v>
      </c>
      <c r="X2265" s="11">
        <f t="shared" si="1372"/>
        <v>564665.19256729062</v>
      </c>
      <c r="Y2265" s="11">
        <f t="shared" si="1372"/>
        <v>680073.8278847537</v>
      </c>
      <c r="Z2265" s="11">
        <f t="shared" si="1372"/>
        <v>1.2043841852421422</v>
      </c>
      <c r="AA2265" s="11">
        <f t="shared" si="1372"/>
        <v>110.60805294867048</v>
      </c>
      <c r="AB2265" s="11">
        <f t="shared" si="1372"/>
        <v>4389.3707426698456</v>
      </c>
      <c r="AC2265" s="11">
        <f t="shared" si="1372"/>
        <v>2969.3707426698461</v>
      </c>
      <c r="AD2265" s="11">
        <f t="shared" si="1372"/>
        <v>45537900.353292815</v>
      </c>
      <c r="AE2265" s="11">
        <f t="shared" si="1372"/>
        <v>455379.00353292818</v>
      </c>
      <c r="AF2265" s="11">
        <f t="shared" si="1372"/>
        <v>516269.29075126152</v>
      </c>
      <c r="AG2265" s="11">
        <f t="shared" si="1372"/>
        <v>1.1337134271583305</v>
      </c>
      <c r="AH2265" s="11">
        <f t="shared" si="1339"/>
        <v>81.102101997665926</v>
      </c>
      <c r="AI2265" s="11">
        <f t="shared" si="1339"/>
        <v>0</v>
      </c>
      <c r="AJ2265" s="11">
        <f t="shared" si="1339"/>
        <v>0</v>
      </c>
      <c r="AK2265" s="11">
        <f t="shared" si="1339"/>
        <v>0</v>
      </c>
      <c r="AL2265" s="11">
        <f t="shared" si="1339"/>
        <v>0</v>
      </c>
      <c r="AM2265" s="11">
        <f t="shared" si="1339"/>
        <v>0</v>
      </c>
      <c r="AN2265" s="11">
        <f t="shared" si="1339"/>
        <v>0</v>
      </c>
      <c r="AO2265" s="11">
        <f t="shared" si="1339"/>
        <v>0</v>
      </c>
      <c r="AP2265" s="11">
        <f t="shared" si="1339"/>
        <v>0</v>
      </c>
      <c r="AQ2265" s="11">
        <f t="shared" si="1339"/>
        <v>0</v>
      </c>
      <c r="AR2265" s="11">
        <f t="shared" si="1343"/>
        <v>0</v>
      </c>
      <c r="AS2265" s="11">
        <f t="shared" si="1343"/>
        <v>0</v>
      </c>
      <c r="AT2265" s="11">
        <f t="shared" si="1343"/>
        <v>0</v>
      </c>
      <c r="AU2265" s="11">
        <f t="shared" si="1337"/>
        <v>0</v>
      </c>
      <c r="AV2265" s="11">
        <f t="shared" si="1337"/>
        <v>93311255.431014851</v>
      </c>
      <c r="AW2265" s="11">
        <f t="shared" si="1337"/>
        <v>0</v>
      </c>
      <c r="AX2265" s="11">
        <f t="shared" si="1337"/>
        <v>0</v>
      </c>
      <c r="AY2265" s="11">
        <f t="shared" si="1337"/>
        <v>112654.64148533967</v>
      </c>
      <c r="AZ2265" s="11">
        <f t="shared" si="1337"/>
        <v>1</v>
      </c>
      <c r="BA2265" s="11">
        <f t="shared" si="1337"/>
        <v>1</v>
      </c>
      <c r="BB2265" s="11">
        <f t="shared" si="1337"/>
        <v>1</v>
      </c>
      <c r="BC2265" s="11">
        <f t="shared" si="1337"/>
        <v>2</v>
      </c>
      <c r="BD2265" s="11">
        <f t="shared" si="1337"/>
        <v>4</v>
      </c>
      <c r="BE2265" s="11">
        <f t="shared" si="1337"/>
        <v>4</v>
      </c>
      <c r="BF2265" s="15" t="str">
        <f t="shared" si="1346"/>
        <v>EN 10210</v>
      </c>
      <c r="BG2265" s="42">
        <v>54.152125999999946</v>
      </c>
      <c r="BH2265" s="17">
        <f t="shared" si="1347"/>
        <v>300</v>
      </c>
      <c r="BI2265" s="17">
        <f t="shared" si="1348"/>
        <v>200</v>
      </c>
      <c r="BK2265" s="17">
        <f t="shared" si="1349"/>
        <v>7.1</v>
      </c>
      <c r="BM2265" s="17">
        <f t="shared" si="1338"/>
        <v>10.649999999999999</v>
      </c>
      <c r="BX2265" s="18">
        <f t="shared" si="1350"/>
        <v>6923.2303497541725</v>
      </c>
      <c r="BY2265" s="42">
        <v>1</v>
      </c>
      <c r="BZ2265" s="43">
        <f t="shared" si="1351"/>
        <v>18.400158393743233</v>
      </c>
      <c r="CA2265" s="18">
        <f t="shared" si="1352"/>
        <v>84699778.885093585</v>
      </c>
      <c r="CB2265" s="18">
        <f t="shared" si="1353"/>
        <v>564665.19256729062</v>
      </c>
      <c r="CC2265" s="18">
        <f t="shared" si="1354"/>
        <v>680073.8278847537</v>
      </c>
      <c r="CD2265" s="25">
        <f t="shared" si="1355"/>
        <v>1.2043841852421422</v>
      </c>
      <c r="CE2265" s="26">
        <f t="shared" si="1356"/>
        <v>110.60805294867048</v>
      </c>
      <c r="CF2265" s="18">
        <f t="shared" si="1357"/>
        <v>4389.3707426698456</v>
      </c>
      <c r="CG2265" s="18">
        <f t="shared" si="1358"/>
        <v>2969.3707426698461</v>
      </c>
      <c r="CH2265" s="18">
        <f t="shared" si="1359"/>
        <v>45537900.353292815</v>
      </c>
      <c r="CI2265" s="18">
        <f t="shared" si="1360"/>
        <v>455379.00353292818</v>
      </c>
      <c r="CJ2265" s="18">
        <f t="shared" si="1361"/>
        <v>516269.29075126152</v>
      </c>
      <c r="CK2265" s="25">
        <f t="shared" si="1362"/>
        <v>1.1337134271583305</v>
      </c>
      <c r="CL2265" s="26">
        <f t="shared" si="1363"/>
        <v>81.102101997665926</v>
      </c>
      <c r="CZ2265" s="18">
        <f t="shared" si="1364"/>
        <v>93311255.431014851</v>
      </c>
      <c r="DC2265" s="18">
        <f t="shared" si="1365"/>
        <v>112654.64148533967</v>
      </c>
      <c r="DD2265" s="17">
        <f t="shared" si="1366"/>
        <v>1</v>
      </c>
      <c r="DE2265" s="17">
        <f t="shared" si="1367"/>
        <v>1</v>
      </c>
      <c r="DF2265" s="17">
        <f t="shared" si="1368"/>
        <v>1</v>
      </c>
      <c r="DG2265" s="17">
        <f t="shared" si="1369"/>
        <v>2</v>
      </c>
      <c r="DH2265" s="17">
        <f t="shared" si="1370"/>
        <v>4</v>
      </c>
      <c r="DI2265" s="17">
        <f t="shared" si="1371"/>
        <v>4</v>
      </c>
      <c r="DJ2265" s="20" t="s">
        <v>1879</v>
      </c>
    </row>
    <row r="2266" spans="1:114" x14ac:dyDescent="0.2">
      <c r="A2266" s="15" t="s">
        <v>105</v>
      </c>
      <c r="B2266" s="10" t="s">
        <v>2361</v>
      </c>
      <c r="C2266" s="11">
        <f t="shared" si="1344"/>
        <v>60.790399999999998</v>
      </c>
      <c r="D2266" s="11">
        <f t="shared" si="1341"/>
        <v>300</v>
      </c>
      <c r="E2266" s="11">
        <f t="shared" si="1341"/>
        <v>200</v>
      </c>
      <c r="F2266" s="11">
        <f t="shared" si="1341"/>
        <v>0</v>
      </c>
      <c r="G2266" s="11">
        <f t="shared" si="1340"/>
        <v>8</v>
      </c>
      <c r="H2266" s="11">
        <f t="shared" si="1340"/>
        <v>0</v>
      </c>
      <c r="I2266" s="11">
        <f t="shared" si="1340"/>
        <v>12</v>
      </c>
      <c r="J2266" s="11">
        <f t="shared" si="1340"/>
        <v>0</v>
      </c>
      <c r="K2266" s="11">
        <f t="shared" si="1340"/>
        <v>0</v>
      </c>
      <c r="L2266" s="11">
        <f t="shared" si="1342"/>
        <v>0</v>
      </c>
      <c r="M2266" s="11">
        <f t="shared" si="1342"/>
        <v>0</v>
      </c>
      <c r="N2266" s="11">
        <f t="shared" si="1342"/>
        <v>0</v>
      </c>
      <c r="O2266" s="11">
        <f t="shared" si="1342"/>
        <v>0</v>
      </c>
      <c r="P2266" s="11">
        <f t="shared" si="1342"/>
        <v>0</v>
      </c>
      <c r="Q2266" s="11">
        <f t="shared" si="1342"/>
        <v>0</v>
      </c>
      <c r="R2266" s="11">
        <f t="shared" si="1334"/>
        <v>0</v>
      </c>
      <c r="S2266" s="11">
        <f t="shared" si="1334"/>
        <v>0</v>
      </c>
      <c r="T2266" s="11">
        <f t="shared" si="1334"/>
        <v>7775.5751316061705</v>
      </c>
      <c r="U2266" s="40">
        <f t="shared" si="1345"/>
        <v>1</v>
      </c>
      <c r="V2266" s="11">
        <f t="shared" si="1373"/>
        <v>16.38316560199361</v>
      </c>
      <c r="W2266" s="11">
        <f t="shared" si="1373"/>
        <v>93892737.4796516</v>
      </c>
      <c r="X2266" s="11">
        <f t="shared" si="1372"/>
        <v>625951.58319767739</v>
      </c>
      <c r="Y2266" s="11">
        <f t="shared" si="1372"/>
        <v>757074.870178135</v>
      </c>
      <c r="Z2266" s="11">
        <f t="shared" si="1372"/>
        <v>1.2094783214871245</v>
      </c>
      <c r="AA2266" s="11">
        <f t="shared" si="1372"/>
        <v>109.88786600706243</v>
      </c>
      <c r="AB2266" s="11">
        <f t="shared" si="1372"/>
        <v>4964.247719318987</v>
      </c>
      <c r="AC2266" s="11">
        <f t="shared" si="1372"/>
        <v>3364.2477193189875</v>
      </c>
      <c r="AD2266" s="11">
        <f t="shared" si="1372"/>
        <v>50416669.760135569</v>
      </c>
      <c r="AE2266" s="11">
        <f t="shared" si="1372"/>
        <v>504166.69760135567</v>
      </c>
      <c r="AF2266" s="11">
        <f t="shared" si="1372"/>
        <v>574462.48421218561</v>
      </c>
      <c r="AG2266" s="11">
        <f t="shared" si="1372"/>
        <v>1.1394296508382487</v>
      </c>
      <c r="AH2266" s="11">
        <f t="shared" si="1339"/>
        <v>80.523161269186375</v>
      </c>
      <c r="AI2266" s="11">
        <f t="shared" si="1339"/>
        <v>0</v>
      </c>
      <c r="AJ2266" s="11">
        <f t="shared" si="1339"/>
        <v>0</v>
      </c>
      <c r="AK2266" s="11">
        <f t="shared" si="1339"/>
        <v>0</v>
      </c>
      <c r="AL2266" s="11">
        <f t="shared" si="1339"/>
        <v>0</v>
      </c>
      <c r="AM2266" s="11">
        <f t="shared" si="1339"/>
        <v>0</v>
      </c>
      <c r="AN2266" s="11">
        <f t="shared" si="1339"/>
        <v>0</v>
      </c>
      <c r="AO2266" s="11">
        <f t="shared" si="1339"/>
        <v>0</v>
      </c>
      <c r="AP2266" s="11">
        <f t="shared" si="1339"/>
        <v>0</v>
      </c>
      <c r="AQ2266" s="11">
        <f t="shared" si="1339"/>
        <v>0</v>
      </c>
      <c r="AR2266" s="11">
        <f t="shared" si="1343"/>
        <v>0</v>
      </c>
      <c r="AS2266" s="11">
        <f t="shared" si="1343"/>
        <v>0</v>
      </c>
      <c r="AT2266" s="11">
        <f t="shared" si="1343"/>
        <v>0</v>
      </c>
      <c r="AU2266" s="11">
        <f t="shared" si="1343"/>
        <v>0</v>
      </c>
      <c r="AV2266" s="11">
        <f t="shared" si="1343"/>
        <v>103906515.57024793</v>
      </c>
      <c r="AW2266" s="11">
        <f t="shared" si="1343"/>
        <v>0</v>
      </c>
      <c r="AX2266" s="11">
        <f t="shared" si="1343"/>
        <v>0</v>
      </c>
      <c r="AY2266" s="11">
        <f t="shared" si="1343"/>
        <v>111688.49543863797</v>
      </c>
      <c r="AZ2266" s="11">
        <f t="shared" si="1343"/>
        <v>1</v>
      </c>
      <c r="BA2266" s="11">
        <f t="shared" si="1343"/>
        <v>1</v>
      </c>
      <c r="BB2266" s="11">
        <f t="shared" si="1343"/>
        <v>1</v>
      </c>
      <c r="BC2266" s="11">
        <f t="shared" si="1343"/>
        <v>1</v>
      </c>
      <c r="BD2266" s="11">
        <f t="shared" si="1343"/>
        <v>3</v>
      </c>
      <c r="BE2266" s="11">
        <f t="shared" si="1343"/>
        <v>4</v>
      </c>
      <c r="BF2266" s="15" t="str">
        <f t="shared" si="1346"/>
        <v>EN 10210</v>
      </c>
      <c r="BG2266" s="42">
        <v>60.790399999999998</v>
      </c>
      <c r="BH2266" s="17">
        <f t="shared" si="1347"/>
        <v>300</v>
      </c>
      <c r="BI2266" s="17">
        <f t="shared" si="1348"/>
        <v>200</v>
      </c>
      <c r="BK2266" s="17">
        <f t="shared" si="1349"/>
        <v>8</v>
      </c>
      <c r="BM2266" s="17">
        <f t="shared" si="1338"/>
        <v>12</v>
      </c>
      <c r="BX2266" s="18">
        <f t="shared" si="1350"/>
        <v>7775.5751316061705</v>
      </c>
      <c r="BY2266" s="42">
        <v>1</v>
      </c>
      <c r="BZ2266" s="43">
        <f t="shared" si="1351"/>
        <v>16.38316560199361</v>
      </c>
      <c r="CA2266" s="18">
        <f t="shared" si="1352"/>
        <v>93892737.4796516</v>
      </c>
      <c r="CB2266" s="18">
        <f t="shared" si="1353"/>
        <v>625951.58319767739</v>
      </c>
      <c r="CC2266" s="18">
        <f t="shared" si="1354"/>
        <v>757074.870178135</v>
      </c>
      <c r="CD2266" s="25">
        <f t="shared" si="1355"/>
        <v>1.2094783214871245</v>
      </c>
      <c r="CE2266" s="26">
        <f t="shared" si="1356"/>
        <v>109.88786600706243</v>
      </c>
      <c r="CF2266" s="18">
        <f t="shared" si="1357"/>
        <v>4964.247719318987</v>
      </c>
      <c r="CG2266" s="18">
        <f t="shared" si="1358"/>
        <v>3364.2477193189875</v>
      </c>
      <c r="CH2266" s="18">
        <f t="shared" si="1359"/>
        <v>50416669.760135569</v>
      </c>
      <c r="CI2266" s="18">
        <f t="shared" si="1360"/>
        <v>504166.69760135567</v>
      </c>
      <c r="CJ2266" s="18">
        <f t="shared" si="1361"/>
        <v>574462.48421218561</v>
      </c>
      <c r="CK2266" s="25">
        <f t="shared" si="1362"/>
        <v>1.1394296508382487</v>
      </c>
      <c r="CL2266" s="26">
        <f t="shared" si="1363"/>
        <v>80.523161269186375</v>
      </c>
      <c r="CZ2266" s="18">
        <f t="shared" si="1364"/>
        <v>103906515.57024793</v>
      </c>
      <c r="DC2266" s="18">
        <f t="shared" si="1365"/>
        <v>111688.49543863797</v>
      </c>
      <c r="DD2266" s="17">
        <f t="shared" si="1366"/>
        <v>1</v>
      </c>
      <c r="DE2266" s="17">
        <f t="shared" si="1367"/>
        <v>1</v>
      </c>
      <c r="DF2266" s="17">
        <f t="shared" si="1368"/>
        <v>1</v>
      </c>
      <c r="DG2266" s="17">
        <f t="shared" si="1369"/>
        <v>1</v>
      </c>
      <c r="DH2266" s="17">
        <f t="shared" si="1370"/>
        <v>3</v>
      </c>
      <c r="DI2266" s="17">
        <f t="shared" si="1371"/>
        <v>4</v>
      </c>
      <c r="DJ2266" s="20" t="s">
        <v>1879</v>
      </c>
    </row>
    <row r="2267" spans="1:114" x14ac:dyDescent="0.2">
      <c r="A2267" s="15" t="s">
        <v>105</v>
      </c>
      <c r="B2267" s="10" t="s">
        <v>2362</v>
      </c>
      <c r="C2267" s="11">
        <f t="shared" si="1344"/>
        <v>66.64838400000005</v>
      </c>
      <c r="D2267" s="11">
        <f t="shared" si="1341"/>
        <v>300</v>
      </c>
      <c r="E2267" s="11">
        <f t="shared" si="1341"/>
        <v>200</v>
      </c>
      <c r="F2267" s="11">
        <f t="shared" si="1341"/>
        <v>0</v>
      </c>
      <c r="G2267" s="11">
        <f t="shared" si="1340"/>
        <v>8.8000000000000007</v>
      </c>
      <c r="H2267" s="11">
        <f t="shared" si="1340"/>
        <v>0</v>
      </c>
      <c r="I2267" s="11">
        <f t="shared" si="1340"/>
        <v>13.200000000000001</v>
      </c>
      <c r="J2267" s="11">
        <f t="shared" si="1340"/>
        <v>0</v>
      </c>
      <c r="K2267" s="11">
        <f t="shared" si="1340"/>
        <v>0</v>
      </c>
      <c r="L2267" s="11">
        <f t="shared" si="1342"/>
        <v>0</v>
      </c>
      <c r="M2267" s="11">
        <f t="shared" si="1342"/>
        <v>0</v>
      </c>
      <c r="N2267" s="11">
        <f t="shared" si="1342"/>
        <v>0</v>
      </c>
      <c r="O2267" s="11">
        <f t="shared" si="1342"/>
        <v>0</v>
      </c>
      <c r="P2267" s="11">
        <f t="shared" si="1342"/>
        <v>0</v>
      </c>
      <c r="Q2267" s="11">
        <f t="shared" si="1342"/>
        <v>0</v>
      </c>
      <c r="R2267" s="11">
        <f t="shared" si="1334"/>
        <v>0</v>
      </c>
      <c r="S2267" s="11">
        <f t="shared" si="1334"/>
        <v>0</v>
      </c>
      <c r="T2267" s="11">
        <f t="shared" si="1334"/>
        <v>8528.4459092434663</v>
      </c>
      <c r="U2267" s="40">
        <f t="shared" si="1345"/>
        <v>1</v>
      </c>
      <c r="V2267" s="11">
        <f t="shared" si="1373"/>
        <v>14.936898983410146</v>
      </c>
      <c r="W2267" s="11">
        <f t="shared" si="1373"/>
        <v>101782787.52599624</v>
      </c>
      <c r="X2267" s="11">
        <f t="shared" si="1372"/>
        <v>678551.91683997493</v>
      </c>
      <c r="Y2267" s="11">
        <f t="shared" si="1372"/>
        <v>823810.35610145808</v>
      </c>
      <c r="Z2267" s="11">
        <f t="shared" si="1372"/>
        <v>1.2140712238172631</v>
      </c>
      <c r="AA2267" s="11">
        <f t="shared" si="1372"/>
        <v>109.24516392901232</v>
      </c>
      <c r="AB2267" s="11">
        <f t="shared" si="1372"/>
        <v>5478.7397403759742</v>
      </c>
      <c r="AC2267" s="11">
        <f t="shared" si="1372"/>
        <v>3718.7397403759742</v>
      </c>
      <c r="AD2267" s="11">
        <f t="shared" si="1372"/>
        <v>54592566.066790365</v>
      </c>
      <c r="AE2267" s="11">
        <f t="shared" si="1372"/>
        <v>545925.6606679036</v>
      </c>
      <c r="AF2267" s="11">
        <f t="shared" si="1372"/>
        <v>624849.36908265925</v>
      </c>
      <c r="AG2267" s="11">
        <f t="shared" si="1372"/>
        <v>1.1445685999046056</v>
      </c>
      <c r="AH2267" s="11">
        <f t="shared" si="1339"/>
        <v>80.007703441547548</v>
      </c>
      <c r="AI2267" s="11">
        <f t="shared" si="1339"/>
        <v>0</v>
      </c>
      <c r="AJ2267" s="11">
        <f t="shared" si="1339"/>
        <v>0</v>
      </c>
      <c r="AK2267" s="11">
        <f t="shared" si="1339"/>
        <v>0</v>
      </c>
      <c r="AL2267" s="11">
        <f t="shared" si="1339"/>
        <v>0</v>
      </c>
      <c r="AM2267" s="11">
        <f t="shared" si="1339"/>
        <v>0</v>
      </c>
      <c r="AN2267" s="11">
        <f t="shared" si="1339"/>
        <v>0</v>
      </c>
      <c r="AO2267" s="11">
        <f t="shared" si="1339"/>
        <v>0</v>
      </c>
      <c r="AP2267" s="11">
        <f t="shared" si="1339"/>
        <v>0</v>
      </c>
      <c r="AQ2267" s="11">
        <f t="shared" si="1339"/>
        <v>0</v>
      </c>
      <c r="AR2267" s="11">
        <f t="shared" si="1343"/>
        <v>0</v>
      </c>
      <c r="AS2267" s="11">
        <f t="shared" si="1343"/>
        <v>0</v>
      </c>
      <c r="AT2267" s="11">
        <f t="shared" si="1343"/>
        <v>0</v>
      </c>
      <c r="AU2267" s="11">
        <f t="shared" si="1343"/>
        <v>0</v>
      </c>
      <c r="AV2267" s="11">
        <f t="shared" si="1343"/>
        <v>113100333.58039667</v>
      </c>
      <c r="AW2267" s="11">
        <f t="shared" si="1343"/>
        <v>0</v>
      </c>
      <c r="AX2267" s="11">
        <f t="shared" si="1343"/>
        <v>0</v>
      </c>
      <c r="AY2267" s="11">
        <f t="shared" si="1343"/>
        <v>110823.07948075194</v>
      </c>
      <c r="AZ2267" s="11">
        <f t="shared" si="1343"/>
        <v>1</v>
      </c>
      <c r="BA2267" s="11">
        <f t="shared" si="1343"/>
        <v>1</v>
      </c>
      <c r="BB2267" s="11">
        <f t="shared" si="1343"/>
        <v>1</v>
      </c>
      <c r="BC2267" s="11">
        <f t="shared" si="1343"/>
        <v>1</v>
      </c>
      <c r="BD2267" s="11">
        <f t="shared" si="1343"/>
        <v>2</v>
      </c>
      <c r="BE2267" s="11">
        <f t="shared" si="1343"/>
        <v>3</v>
      </c>
      <c r="BF2267" s="15" t="str">
        <f t="shared" si="1346"/>
        <v>EN 10210</v>
      </c>
      <c r="BG2267" s="42">
        <v>66.64838400000005</v>
      </c>
      <c r="BH2267" s="17">
        <f t="shared" si="1347"/>
        <v>300</v>
      </c>
      <c r="BI2267" s="17">
        <f t="shared" si="1348"/>
        <v>200</v>
      </c>
      <c r="BK2267" s="17">
        <f t="shared" si="1349"/>
        <v>8.8000000000000007</v>
      </c>
      <c r="BM2267" s="17">
        <f t="shared" si="1338"/>
        <v>13.200000000000001</v>
      </c>
      <c r="BX2267" s="18">
        <f t="shared" si="1350"/>
        <v>8528.4459092434663</v>
      </c>
      <c r="BY2267" s="42">
        <v>1</v>
      </c>
      <c r="BZ2267" s="43">
        <f t="shared" si="1351"/>
        <v>14.936898983410146</v>
      </c>
      <c r="CA2267" s="18">
        <f t="shared" si="1352"/>
        <v>101782787.52599624</v>
      </c>
      <c r="CB2267" s="18">
        <f t="shared" si="1353"/>
        <v>678551.91683997493</v>
      </c>
      <c r="CC2267" s="18">
        <f t="shared" si="1354"/>
        <v>823810.35610145808</v>
      </c>
      <c r="CD2267" s="25">
        <f t="shared" si="1355"/>
        <v>1.2140712238172631</v>
      </c>
      <c r="CE2267" s="26">
        <f t="shared" si="1356"/>
        <v>109.24516392901232</v>
      </c>
      <c r="CF2267" s="18">
        <f t="shared" si="1357"/>
        <v>5478.7397403759742</v>
      </c>
      <c r="CG2267" s="18">
        <f t="shared" si="1358"/>
        <v>3718.7397403759742</v>
      </c>
      <c r="CH2267" s="18">
        <f t="shared" si="1359"/>
        <v>54592566.066790365</v>
      </c>
      <c r="CI2267" s="18">
        <f t="shared" si="1360"/>
        <v>545925.6606679036</v>
      </c>
      <c r="CJ2267" s="18">
        <f t="shared" si="1361"/>
        <v>624849.36908265925</v>
      </c>
      <c r="CK2267" s="25">
        <f t="shared" si="1362"/>
        <v>1.1445685999046056</v>
      </c>
      <c r="CL2267" s="26">
        <f t="shared" si="1363"/>
        <v>80.007703441547548</v>
      </c>
      <c r="CZ2267" s="18">
        <f t="shared" si="1364"/>
        <v>113100333.58039667</v>
      </c>
      <c r="DC2267" s="18">
        <f t="shared" si="1365"/>
        <v>110823.07948075194</v>
      </c>
      <c r="DD2267" s="17">
        <f t="shared" si="1366"/>
        <v>1</v>
      </c>
      <c r="DE2267" s="17">
        <f t="shared" si="1367"/>
        <v>1</v>
      </c>
      <c r="DF2267" s="17">
        <f t="shared" si="1368"/>
        <v>1</v>
      </c>
      <c r="DG2267" s="17">
        <f t="shared" si="1369"/>
        <v>1</v>
      </c>
      <c r="DH2267" s="17">
        <f t="shared" si="1370"/>
        <v>2</v>
      </c>
      <c r="DI2267" s="17">
        <f t="shared" si="1371"/>
        <v>3</v>
      </c>
      <c r="DJ2267" s="20" t="s">
        <v>1879</v>
      </c>
    </row>
    <row r="2268" spans="1:114" x14ac:dyDescent="0.2">
      <c r="A2268" s="15" t="s">
        <v>105</v>
      </c>
      <c r="B2268" s="10" t="s">
        <v>2363</v>
      </c>
      <c r="C2268" s="11">
        <f t="shared" si="1344"/>
        <v>75.36</v>
      </c>
      <c r="D2268" s="11">
        <f t="shared" si="1341"/>
        <v>300</v>
      </c>
      <c r="E2268" s="11">
        <f t="shared" si="1341"/>
        <v>200</v>
      </c>
      <c r="F2268" s="11">
        <f t="shared" si="1341"/>
        <v>0</v>
      </c>
      <c r="G2268" s="11">
        <f t="shared" si="1340"/>
        <v>10</v>
      </c>
      <c r="H2268" s="11">
        <f t="shared" si="1340"/>
        <v>0</v>
      </c>
      <c r="I2268" s="11">
        <f t="shared" si="1340"/>
        <v>15</v>
      </c>
      <c r="J2268" s="11">
        <f t="shared" si="1340"/>
        <v>0</v>
      </c>
      <c r="K2268" s="11">
        <f t="shared" si="1340"/>
        <v>0</v>
      </c>
      <c r="L2268" s="11">
        <f t="shared" si="1342"/>
        <v>0</v>
      </c>
      <c r="M2268" s="11">
        <f t="shared" si="1342"/>
        <v>0</v>
      </c>
      <c r="N2268" s="11">
        <f t="shared" si="1342"/>
        <v>0</v>
      </c>
      <c r="O2268" s="11">
        <f t="shared" si="1342"/>
        <v>0</v>
      </c>
      <c r="P2268" s="11">
        <f t="shared" si="1342"/>
        <v>0</v>
      </c>
      <c r="Q2268" s="11">
        <f t="shared" si="1342"/>
        <v>0</v>
      </c>
      <c r="R2268" s="11">
        <f t="shared" si="1334"/>
        <v>0</v>
      </c>
      <c r="S2268" s="11">
        <f t="shared" si="1334"/>
        <v>0</v>
      </c>
      <c r="T2268" s="11">
        <f t="shared" si="1334"/>
        <v>9649.336143134642</v>
      </c>
      <c r="U2268" s="40">
        <f t="shared" si="1345"/>
        <v>1</v>
      </c>
      <c r="V2268" s="11">
        <f t="shared" si="1373"/>
        <v>13.201792656221452</v>
      </c>
      <c r="W2268" s="11">
        <f t="shared" si="1373"/>
        <v>113126989.46049133</v>
      </c>
      <c r="X2268" s="11">
        <f t="shared" si="1372"/>
        <v>754179.92973660887</v>
      </c>
      <c r="Y2268" s="11">
        <f t="shared" si="1372"/>
        <v>920912.96601282293</v>
      </c>
      <c r="Z2268" s="11">
        <f t="shared" si="1372"/>
        <v>1.2210785910657211</v>
      </c>
      <c r="AA2268" s="11">
        <f t="shared" si="1372"/>
        <v>108.27654690946537</v>
      </c>
      <c r="AB2268" s="11">
        <f t="shared" si="1372"/>
        <v>6256.6370614359175</v>
      </c>
      <c r="AC2268" s="11">
        <f t="shared" si="1372"/>
        <v>4256.6370614359175</v>
      </c>
      <c r="AD2268" s="11">
        <f t="shared" si="1372"/>
        <v>60577285.512798831</v>
      </c>
      <c r="AE2268" s="11">
        <f t="shared" si="1372"/>
        <v>605772.85512798827</v>
      </c>
      <c r="AF2268" s="11">
        <f t="shared" si="1372"/>
        <v>698081.11294102715</v>
      </c>
      <c r="AG2268" s="11">
        <f t="shared" si="1372"/>
        <v>1.1523809742077926</v>
      </c>
      <c r="AH2268" s="11">
        <f t="shared" si="1339"/>
        <v>79.233015780551213</v>
      </c>
      <c r="AI2268" s="11">
        <f t="shared" si="1339"/>
        <v>0</v>
      </c>
      <c r="AJ2268" s="11">
        <f t="shared" si="1339"/>
        <v>0</v>
      </c>
      <c r="AK2268" s="11">
        <f t="shared" si="1339"/>
        <v>0</v>
      </c>
      <c r="AL2268" s="11">
        <f t="shared" si="1339"/>
        <v>0</v>
      </c>
      <c r="AM2268" s="11">
        <f t="shared" si="1339"/>
        <v>0</v>
      </c>
      <c r="AN2268" s="11">
        <f t="shared" si="1339"/>
        <v>0</v>
      </c>
      <c r="AO2268" s="11">
        <f t="shared" si="1339"/>
        <v>0</v>
      </c>
      <c r="AP2268" s="11">
        <f t="shared" si="1339"/>
        <v>0</v>
      </c>
      <c r="AQ2268" s="11">
        <f t="shared" si="1339"/>
        <v>0</v>
      </c>
      <c r="AR2268" s="11">
        <f t="shared" si="1343"/>
        <v>0</v>
      </c>
      <c r="AS2268" s="11">
        <f t="shared" si="1343"/>
        <v>0</v>
      </c>
      <c r="AT2268" s="11">
        <f t="shared" si="1343"/>
        <v>0</v>
      </c>
      <c r="AU2268" s="11">
        <f t="shared" si="1343"/>
        <v>0</v>
      </c>
      <c r="AV2268" s="11">
        <f t="shared" si="1343"/>
        <v>126500416.66666667</v>
      </c>
      <c r="AW2268" s="11">
        <f t="shared" si="1343"/>
        <v>0</v>
      </c>
      <c r="AX2268" s="11">
        <f t="shared" si="1343"/>
        <v>0</v>
      </c>
      <c r="AY2268" s="11">
        <f t="shared" si="1343"/>
        <v>109513.27412287184</v>
      </c>
      <c r="AZ2268" s="11">
        <f t="shared" si="1343"/>
        <v>1</v>
      </c>
      <c r="BA2268" s="11">
        <f t="shared" si="1343"/>
        <v>1</v>
      </c>
      <c r="BB2268" s="11">
        <f t="shared" si="1343"/>
        <v>1</v>
      </c>
      <c r="BC2268" s="11">
        <f t="shared" si="1343"/>
        <v>1</v>
      </c>
      <c r="BD2268" s="11">
        <f t="shared" si="1343"/>
        <v>1</v>
      </c>
      <c r="BE2268" s="11">
        <f t="shared" si="1343"/>
        <v>2</v>
      </c>
      <c r="BF2268" s="15" t="str">
        <f t="shared" si="1346"/>
        <v>EN 10210</v>
      </c>
      <c r="BG2268" s="42">
        <v>75.36</v>
      </c>
      <c r="BH2268" s="17">
        <f t="shared" si="1347"/>
        <v>300</v>
      </c>
      <c r="BI2268" s="17">
        <f t="shared" si="1348"/>
        <v>200</v>
      </c>
      <c r="BK2268" s="17">
        <f t="shared" si="1349"/>
        <v>10</v>
      </c>
      <c r="BM2268" s="17">
        <f t="shared" si="1338"/>
        <v>15</v>
      </c>
      <c r="BX2268" s="18">
        <f t="shared" si="1350"/>
        <v>9649.336143134642</v>
      </c>
      <c r="BY2268" s="42">
        <v>1</v>
      </c>
      <c r="BZ2268" s="43">
        <f t="shared" si="1351"/>
        <v>13.201792656221452</v>
      </c>
      <c r="CA2268" s="18">
        <f t="shared" si="1352"/>
        <v>113126989.46049133</v>
      </c>
      <c r="CB2268" s="18">
        <f t="shared" si="1353"/>
        <v>754179.92973660887</v>
      </c>
      <c r="CC2268" s="18">
        <f t="shared" si="1354"/>
        <v>920912.96601282293</v>
      </c>
      <c r="CD2268" s="25">
        <f t="shared" si="1355"/>
        <v>1.2210785910657211</v>
      </c>
      <c r="CE2268" s="26">
        <f t="shared" si="1356"/>
        <v>108.27654690946537</v>
      </c>
      <c r="CF2268" s="18">
        <f t="shared" si="1357"/>
        <v>6256.6370614359175</v>
      </c>
      <c r="CG2268" s="18">
        <f t="shared" si="1358"/>
        <v>4256.6370614359175</v>
      </c>
      <c r="CH2268" s="18">
        <f t="shared" si="1359"/>
        <v>60577285.512798831</v>
      </c>
      <c r="CI2268" s="18">
        <f t="shared" si="1360"/>
        <v>605772.85512798827</v>
      </c>
      <c r="CJ2268" s="18">
        <f t="shared" si="1361"/>
        <v>698081.11294102715</v>
      </c>
      <c r="CK2268" s="25">
        <f t="shared" si="1362"/>
        <v>1.1523809742077926</v>
      </c>
      <c r="CL2268" s="26">
        <f t="shared" si="1363"/>
        <v>79.233015780551213</v>
      </c>
      <c r="CZ2268" s="18">
        <f t="shared" si="1364"/>
        <v>126500416.66666667</v>
      </c>
      <c r="DC2268" s="18">
        <f t="shared" si="1365"/>
        <v>109513.27412287184</v>
      </c>
      <c r="DD2268" s="17">
        <f t="shared" si="1366"/>
        <v>1</v>
      </c>
      <c r="DE2268" s="17">
        <f t="shared" si="1367"/>
        <v>1</v>
      </c>
      <c r="DF2268" s="17">
        <f t="shared" si="1368"/>
        <v>1</v>
      </c>
      <c r="DG2268" s="17">
        <f t="shared" si="1369"/>
        <v>1</v>
      </c>
      <c r="DH2268" s="17">
        <f t="shared" si="1370"/>
        <v>1</v>
      </c>
      <c r="DI2268" s="17">
        <f t="shared" si="1371"/>
        <v>2</v>
      </c>
      <c r="DJ2268" s="20" t="s">
        <v>1879</v>
      </c>
    </row>
    <row r="2269" spans="1:114" x14ac:dyDescent="0.2">
      <c r="A2269" s="15" t="s">
        <v>105</v>
      </c>
      <c r="B2269" s="10" t="s">
        <v>2364</v>
      </c>
      <c r="C2269" s="11">
        <f t="shared" si="1344"/>
        <v>82.550600000000003</v>
      </c>
      <c r="D2269" s="11">
        <f t="shared" si="1341"/>
        <v>300</v>
      </c>
      <c r="E2269" s="11">
        <f t="shared" si="1341"/>
        <v>200</v>
      </c>
      <c r="F2269" s="11">
        <f t="shared" si="1341"/>
        <v>0</v>
      </c>
      <c r="G2269" s="11">
        <f t="shared" si="1340"/>
        <v>11</v>
      </c>
      <c r="H2269" s="11">
        <f t="shared" si="1340"/>
        <v>0</v>
      </c>
      <c r="I2269" s="11">
        <f t="shared" si="1340"/>
        <v>22</v>
      </c>
      <c r="J2269" s="11">
        <f t="shared" si="1340"/>
        <v>0</v>
      </c>
      <c r="K2269" s="11">
        <f t="shared" si="1340"/>
        <v>0</v>
      </c>
      <c r="L2269" s="11">
        <f t="shared" si="1342"/>
        <v>0</v>
      </c>
      <c r="M2269" s="11">
        <f t="shared" si="1342"/>
        <v>0</v>
      </c>
      <c r="N2269" s="11">
        <f t="shared" si="1342"/>
        <v>0</v>
      </c>
      <c r="O2269" s="11">
        <f t="shared" si="1342"/>
        <v>0</v>
      </c>
      <c r="P2269" s="11">
        <f t="shared" si="1342"/>
        <v>0</v>
      </c>
      <c r="Q2269" s="11">
        <f t="shared" si="1342"/>
        <v>0</v>
      </c>
      <c r="R2269" s="11">
        <f t="shared" si="1334"/>
        <v>0</v>
      </c>
      <c r="S2269" s="11">
        <f t="shared" si="1334"/>
        <v>0</v>
      </c>
      <c r="T2269" s="11">
        <f t="shared" si="1334"/>
        <v>11137.061688674919</v>
      </c>
      <c r="U2269" s="40">
        <f t="shared" si="1345"/>
        <v>1</v>
      </c>
      <c r="V2269" s="11">
        <f t="shared" si="1373"/>
        <v>11.43825351720789</v>
      </c>
      <c r="W2269" s="11">
        <f t="shared" si="1373"/>
        <v>119730814.02000564</v>
      </c>
      <c r="X2269" s="11">
        <f t="shared" si="1372"/>
        <v>798205.42680003762</v>
      </c>
      <c r="Y2269" s="11">
        <f t="shared" si="1372"/>
        <v>983240.30265102023</v>
      </c>
      <c r="Z2269" s="11">
        <f t="shared" si="1372"/>
        <v>1.2318136029126956</v>
      </c>
      <c r="AA2269" s="11">
        <f t="shared" si="1372"/>
        <v>103.68541134591969</v>
      </c>
      <c r="AB2269" s="11">
        <f t="shared" si="1372"/>
        <v>7048.6635554218246</v>
      </c>
      <c r="AC2269" s="11">
        <f t="shared" si="1372"/>
        <v>4848.6635554218246</v>
      </c>
      <c r="AD2269" s="11">
        <f t="shared" si="1372"/>
        <v>64233842.643458202</v>
      </c>
      <c r="AE2269" s="11">
        <f t="shared" si="1372"/>
        <v>642338.42643458198</v>
      </c>
      <c r="AF2269" s="11">
        <f t="shared" si="1372"/>
        <v>746307.12487992889</v>
      </c>
      <c r="AG2269" s="11">
        <f t="shared" si="1372"/>
        <v>1.1618596897938123</v>
      </c>
      <c r="AH2269" s="11">
        <f t="shared" si="1339"/>
        <v>75.944554550286639</v>
      </c>
      <c r="AI2269" s="11">
        <f t="shared" si="1339"/>
        <v>0</v>
      </c>
      <c r="AJ2269" s="11">
        <f t="shared" si="1339"/>
        <v>0</v>
      </c>
      <c r="AK2269" s="11">
        <f t="shared" si="1339"/>
        <v>0</v>
      </c>
      <c r="AL2269" s="11">
        <f t="shared" si="1339"/>
        <v>0</v>
      </c>
      <c r="AM2269" s="11">
        <f t="shared" si="1339"/>
        <v>0</v>
      </c>
      <c r="AN2269" s="11">
        <f t="shared" si="1339"/>
        <v>0</v>
      </c>
      <c r="AO2269" s="11">
        <f t="shared" si="1339"/>
        <v>0</v>
      </c>
      <c r="AP2269" s="11">
        <f t="shared" si="1339"/>
        <v>0</v>
      </c>
      <c r="AQ2269" s="11">
        <f t="shared" si="1339"/>
        <v>0</v>
      </c>
      <c r="AR2269" s="11">
        <f t="shared" si="1343"/>
        <v>0</v>
      </c>
      <c r="AS2269" s="11">
        <f t="shared" si="1343"/>
        <v>0</v>
      </c>
      <c r="AT2269" s="11">
        <f t="shared" si="1343"/>
        <v>0</v>
      </c>
      <c r="AU2269" s="11">
        <f t="shared" si="1343"/>
        <v>0</v>
      </c>
      <c r="AV2269" s="11">
        <f t="shared" si="1343"/>
        <v>137313765.90376568</v>
      </c>
      <c r="AW2269" s="11">
        <f t="shared" si="1343"/>
        <v>0</v>
      </c>
      <c r="AX2269" s="11">
        <f t="shared" si="1343"/>
        <v>0</v>
      </c>
      <c r="AY2269" s="11">
        <f t="shared" si="1343"/>
        <v>107943.65888855456</v>
      </c>
      <c r="AZ2269" s="11">
        <f t="shared" si="1343"/>
        <v>1</v>
      </c>
      <c r="BA2269" s="11">
        <f t="shared" si="1343"/>
        <v>1</v>
      </c>
      <c r="BB2269" s="11">
        <f t="shared" si="1343"/>
        <v>1</v>
      </c>
      <c r="BC2269" s="11">
        <f t="shared" si="1343"/>
        <v>1</v>
      </c>
      <c r="BD2269" s="11">
        <f t="shared" si="1343"/>
        <v>1</v>
      </c>
      <c r="BE2269" s="11">
        <f t="shared" si="1343"/>
        <v>1</v>
      </c>
      <c r="BF2269" s="15" t="str">
        <f t="shared" si="1346"/>
        <v>EN 10210</v>
      </c>
      <c r="BG2269" s="42">
        <v>82.550600000000003</v>
      </c>
      <c r="BH2269" s="17">
        <f t="shared" si="1347"/>
        <v>300</v>
      </c>
      <c r="BI2269" s="17">
        <f t="shared" si="1348"/>
        <v>200</v>
      </c>
      <c r="BK2269" s="17">
        <f t="shared" si="1349"/>
        <v>11</v>
      </c>
      <c r="BM2269" s="17">
        <f t="shared" si="1338"/>
        <v>22</v>
      </c>
      <c r="BX2269" s="18">
        <f t="shared" si="1350"/>
        <v>11137.061688674919</v>
      </c>
      <c r="BY2269" s="42">
        <v>1</v>
      </c>
      <c r="BZ2269" s="43">
        <f t="shared" si="1351"/>
        <v>11.43825351720789</v>
      </c>
      <c r="CA2269" s="18">
        <f t="shared" si="1352"/>
        <v>119730814.02000564</v>
      </c>
      <c r="CB2269" s="18">
        <f t="shared" si="1353"/>
        <v>798205.42680003762</v>
      </c>
      <c r="CC2269" s="18">
        <f t="shared" si="1354"/>
        <v>983240.30265102023</v>
      </c>
      <c r="CD2269" s="25">
        <f t="shared" si="1355"/>
        <v>1.2318136029126956</v>
      </c>
      <c r="CE2269" s="26">
        <f t="shared" si="1356"/>
        <v>103.68541134591969</v>
      </c>
      <c r="CF2269" s="18">
        <f t="shared" si="1357"/>
        <v>7048.6635554218246</v>
      </c>
      <c r="CG2269" s="18">
        <f t="shared" si="1358"/>
        <v>4848.6635554218246</v>
      </c>
      <c r="CH2269" s="18">
        <f t="shared" si="1359"/>
        <v>64233842.643458202</v>
      </c>
      <c r="CI2269" s="18">
        <f t="shared" si="1360"/>
        <v>642338.42643458198</v>
      </c>
      <c r="CJ2269" s="18">
        <f t="shared" si="1361"/>
        <v>746307.12487992889</v>
      </c>
      <c r="CK2269" s="25">
        <f t="shared" si="1362"/>
        <v>1.1618596897938123</v>
      </c>
      <c r="CL2269" s="26">
        <f t="shared" si="1363"/>
        <v>75.944554550286639</v>
      </c>
      <c r="CZ2269" s="18">
        <f t="shared" si="1364"/>
        <v>137313765.90376568</v>
      </c>
      <c r="DC2269" s="18">
        <f t="shared" si="1365"/>
        <v>107943.65888855456</v>
      </c>
      <c r="DD2269" s="17">
        <f t="shared" si="1366"/>
        <v>1</v>
      </c>
      <c r="DE2269" s="17">
        <f t="shared" si="1367"/>
        <v>1</v>
      </c>
      <c r="DF2269" s="17">
        <f t="shared" si="1368"/>
        <v>1</v>
      </c>
      <c r="DG2269" s="17">
        <f t="shared" si="1369"/>
        <v>1</v>
      </c>
      <c r="DH2269" s="17">
        <f t="shared" si="1370"/>
        <v>1</v>
      </c>
      <c r="DI2269" s="17">
        <f t="shared" si="1371"/>
        <v>1</v>
      </c>
      <c r="DJ2269" s="20" t="s">
        <v>1879</v>
      </c>
    </row>
    <row r="2270" spans="1:114" x14ac:dyDescent="0.2">
      <c r="A2270" s="15" t="s">
        <v>105</v>
      </c>
      <c r="B2270" s="10" t="s">
        <v>2365</v>
      </c>
      <c r="C2270" s="11">
        <f t="shared" si="1344"/>
        <v>93.21875</v>
      </c>
      <c r="D2270" s="11">
        <f t="shared" si="1341"/>
        <v>300</v>
      </c>
      <c r="E2270" s="11">
        <f t="shared" si="1341"/>
        <v>200</v>
      </c>
      <c r="F2270" s="11">
        <f t="shared" si="1341"/>
        <v>0</v>
      </c>
      <c r="G2270" s="11">
        <f t="shared" si="1340"/>
        <v>12.5</v>
      </c>
      <c r="H2270" s="11">
        <f t="shared" si="1340"/>
        <v>0</v>
      </c>
      <c r="I2270" s="11">
        <f t="shared" si="1340"/>
        <v>25</v>
      </c>
      <c r="J2270" s="11">
        <f t="shared" si="1340"/>
        <v>0</v>
      </c>
      <c r="K2270" s="11">
        <f t="shared" si="1340"/>
        <v>0</v>
      </c>
      <c r="L2270" s="11">
        <f t="shared" si="1342"/>
        <v>0</v>
      </c>
      <c r="M2270" s="11">
        <f t="shared" si="1342"/>
        <v>0</v>
      </c>
      <c r="N2270" s="11">
        <f t="shared" si="1342"/>
        <v>0</v>
      </c>
      <c r="O2270" s="11">
        <f t="shared" si="1342"/>
        <v>0</v>
      </c>
      <c r="P2270" s="11">
        <f t="shared" si="1342"/>
        <v>0</v>
      </c>
      <c r="Q2270" s="11">
        <f t="shared" si="1342"/>
        <v>0</v>
      </c>
      <c r="R2270" s="11">
        <f t="shared" si="1334"/>
        <v>0</v>
      </c>
      <c r="S2270" s="11">
        <f t="shared" si="1334"/>
        <v>0</v>
      </c>
      <c r="T2270" s="11">
        <f t="shared" si="1334"/>
        <v>12676.990816987241</v>
      </c>
      <c r="U2270" s="40">
        <f t="shared" si="1345"/>
        <v>1</v>
      </c>
      <c r="V2270" s="11">
        <f t="shared" si="1373"/>
        <v>10.048799188301514</v>
      </c>
      <c r="W2270" s="11">
        <f t="shared" si="1373"/>
        <v>131788637.01150796</v>
      </c>
      <c r="X2270" s="11">
        <f t="shared" si="1372"/>
        <v>878590.91341005301</v>
      </c>
      <c r="Y2270" s="11">
        <f t="shared" si="1372"/>
        <v>1091220.708486082</v>
      </c>
      <c r="Z2270" s="11">
        <f t="shared" si="1372"/>
        <v>1.2420122856162423</v>
      </c>
      <c r="AA2270" s="11">
        <f t="shared" si="1372"/>
        <v>101.96025086637705</v>
      </c>
      <c r="AB2270" s="11">
        <f t="shared" si="1372"/>
        <v>8079.3692606170271</v>
      </c>
      <c r="AC2270" s="11">
        <f t="shared" si="1372"/>
        <v>5579.3692606170262</v>
      </c>
      <c r="AD2270" s="11">
        <f t="shared" si="1372"/>
        <v>70599364.314442351</v>
      </c>
      <c r="AE2270" s="11">
        <f t="shared" si="1372"/>
        <v>705993.64314442349</v>
      </c>
      <c r="AF2270" s="11">
        <f t="shared" si="1372"/>
        <v>827877.24545523094</v>
      </c>
      <c r="AG2270" s="11">
        <f t="shared" si="1372"/>
        <v>1.1726412177990022</v>
      </c>
      <c r="AH2270" s="11">
        <f t="shared" si="1339"/>
        <v>74.62636835139395</v>
      </c>
      <c r="AI2270" s="11">
        <f t="shared" si="1339"/>
        <v>0</v>
      </c>
      <c r="AJ2270" s="11">
        <f t="shared" si="1339"/>
        <v>0</v>
      </c>
      <c r="AK2270" s="11">
        <f t="shared" si="1339"/>
        <v>0</v>
      </c>
      <c r="AL2270" s="11">
        <f t="shared" si="1339"/>
        <v>0</v>
      </c>
      <c r="AM2270" s="11">
        <f t="shared" si="1339"/>
        <v>0</v>
      </c>
      <c r="AN2270" s="11">
        <f t="shared" si="1339"/>
        <v>0</v>
      </c>
      <c r="AO2270" s="11">
        <f t="shared" si="1339"/>
        <v>0</v>
      </c>
      <c r="AP2270" s="11">
        <f t="shared" si="1339"/>
        <v>0</v>
      </c>
      <c r="AQ2270" s="11">
        <f t="shared" si="1339"/>
        <v>0</v>
      </c>
      <c r="AR2270" s="11">
        <f t="shared" si="1343"/>
        <v>0</v>
      </c>
      <c r="AS2270" s="11">
        <f t="shared" si="1343"/>
        <v>0</v>
      </c>
      <c r="AT2270" s="11">
        <f t="shared" si="1343"/>
        <v>0</v>
      </c>
      <c r="AU2270" s="11">
        <f t="shared" si="1343"/>
        <v>0</v>
      </c>
      <c r="AV2270" s="11">
        <f t="shared" si="1343"/>
        <v>152941252.05592105</v>
      </c>
      <c r="AW2270" s="11">
        <f t="shared" si="1343"/>
        <v>0</v>
      </c>
      <c r="AX2270" s="11">
        <f t="shared" si="1343"/>
        <v>0</v>
      </c>
      <c r="AY2270" s="11">
        <f t="shared" si="1343"/>
        <v>106135.92315154256</v>
      </c>
      <c r="AZ2270" s="11">
        <f t="shared" si="1343"/>
        <v>1</v>
      </c>
      <c r="BA2270" s="11">
        <f t="shared" si="1343"/>
        <v>1</v>
      </c>
      <c r="BB2270" s="11">
        <f t="shared" si="1343"/>
        <v>1</v>
      </c>
      <c r="BC2270" s="11">
        <f t="shared" si="1343"/>
        <v>1</v>
      </c>
      <c r="BD2270" s="11">
        <f t="shared" si="1343"/>
        <v>1</v>
      </c>
      <c r="BE2270" s="11">
        <f t="shared" si="1343"/>
        <v>1</v>
      </c>
      <c r="BF2270" s="15" t="str">
        <f t="shared" si="1346"/>
        <v>EN 10210</v>
      </c>
      <c r="BG2270" s="42">
        <v>93.21875</v>
      </c>
      <c r="BH2270" s="17">
        <f t="shared" si="1347"/>
        <v>300</v>
      </c>
      <c r="BI2270" s="17">
        <f t="shared" si="1348"/>
        <v>200</v>
      </c>
      <c r="BK2270" s="17">
        <f t="shared" si="1349"/>
        <v>12.5</v>
      </c>
      <c r="BM2270" s="17">
        <f t="shared" si="1338"/>
        <v>25</v>
      </c>
      <c r="BX2270" s="18">
        <f t="shared" si="1350"/>
        <v>12676.990816987241</v>
      </c>
      <c r="BY2270" s="42">
        <v>1</v>
      </c>
      <c r="BZ2270" s="43">
        <f t="shared" si="1351"/>
        <v>10.048799188301514</v>
      </c>
      <c r="CA2270" s="18">
        <f t="shared" si="1352"/>
        <v>131788637.01150796</v>
      </c>
      <c r="CB2270" s="18">
        <f t="shared" si="1353"/>
        <v>878590.91341005301</v>
      </c>
      <c r="CC2270" s="18">
        <f t="shared" si="1354"/>
        <v>1091220.708486082</v>
      </c>
      <c r="CD2270" s="25">
        <f t="shared" si="1355"/>
        <v>1.2420122856162423</v>
      </c>
      <c r="CE2270" s="26">
        <f t="shared" si="1356"/>
        <v>101.96025086637705</v>
      </c>
      <c r="CF2270" s="18">
        <f t="shared" si="1357"/>
        <v>8079.3692606170271</v>
      </c>
      <c r="CG2270" s="18">
        <f t="shared" si="1358"/>
        <v>5579.3692606170262</v>
      </c>
      <c r="CH2270" s="18">
        <f t="shared" si="1359"/>
        <v>70599364.314442351</v>
      </c>
      <c r="CI2270" s="18">
        <f t="shared" si="1360"/>
        <v>705993.64314442349</v>
      </c>
      <c r="CJ2270" s="18">
        <f t="shared" si="1361"/>
        <v>827877.24545523094</v>
      </c>
      <c r="CK2270" s="25">
        <f t="shared" si="1362"/>
        <v>1.1726412177990022</v>
      </c>
      <c r="CL2270" s="26">
        <f t="shared" si="1363"/>
        <v>74.62636835139395</v>
      </c>
      <c r="CZ2270" s="18">
        <f t="shared" si="1364"/>
        <v>152941252.05592105</v>
      </c>
      <c r="DC2270" s="18">
        <f t="shared" si="1365"/>
        <v>106135.92315154256</v>
      </c>
      <c r="DD2270" s="17">
        <f t="shared" si="1366"/>
        <v>1</v>
      </c>
      <c r="DE2270" s="17">
        <f t="shared" si="1367"/>
        <v>1</v>
      </c>
      <c r="DF2270" s="17">
        <f t="shared" si="1368"/>
        <v>1</v>
      </c>
      <c r="DG2270" s="17">
        <f t="shared" si="1369"/>
        <v>1</v>
      </c>
      <c r="DH2270" s="17">
        <f t="shared" si="1370"/>
        <v>1</v>
      </c>
      <c r="DI2270" s="17">
        <f t="shared" si="1371"/>
        <v>1</v>
      </c>
      <c r="DJ2270" s="20" t="s">
        <v>1879</v>
      </c>
    </row>
    <row r="2271" spans="1:114" x14ac:dyDescent="0.2">
      <c r="A2271" s="15" t="s">
        <v>105</v>
      </c>
      <c r="B2271" s="10" t="s">
        <v>2366</v>
      </c>
      <c r="C2271" s="11">
        <f t="shared" si="1344"/>
        <v>105.13850399999995</v>
      </c>
      <c r="D2271" s="11">
        <f t="shared" si="1341"/>
        <v>300</v>
      </c>
      <c r="E2271" s="11">
        <f t="shared" si="1341"/>
        <v>200</v>
      </c>
      <c r="F2271" s="11">
        <f t="shared" si="1341"/>
        <v>0</v>
      </c>
      <c r="G2271" s="11">
        <f t="shared" si="1340"/>
        <v>14.2</v>
      </c>
      <c r="H2271" s="11">
        <f t="shared" si="1340"/>
        <v>0</v>
      </c>
      <c r="I2271" s="11">
        <f t="shared" si="1340"/>
        <v>28.4</v>
      </c>
      <c r="J2271" s="11">
        <f t="shared" si="1340"/>
        <v>0</v>
      </c>
      <c r="K2271" s="11">
        <f t="shared" si="1340"/>
        <v>0</v>
      </c>
      <c r="L2271" s="11">
        <f t="shared" si="1342"/>
        <v>0</v>
      </c>
      <c r="M2271" s="11">
        <f t="shared" si="1342"/>
        <v>0</v>
      </c>
      <c r="N2271" s="11">
        <f t="shared" si="1342"/>
        <v>0</v>
      </c>
      <c r="O2271" s="11">
        <f t="shared" si="1342"/>
        <v>0</v>
      </c>
      <c r="P2271" s="11">
        <f t="shared" si="1342"/>
        <v>0</v>
      </c>
      <c r="Q2271" s="11">
        <f t="shared" si="1342"/>
        <v>0</v>
      </c>
      <c r="R2271" s="11">
        <f t="shared" si="1334"/>
        <v>0</v>
      </c>
      <c r="S2271" s="11">
        <f t="shared" si="1334"/>
        <v>0</v>
      </c>
      <c r="T2271" s="11">
        <f t="shared" si="1334"/>
        <v>14428.405941358764</v>
      </c>
      <c r="U2271" s="40">
        <f t="shared" si="1345"/>
        <v>1</v>
      </c>
      <c r="V2271" s="11">
        <f t="shared" si="1373"/>
        <v>8.8290096320821014</v>
      </c>
      <c r="W2271" s="11">
        <f t="shared" si="1373"/>
        <v>144278292.55769461</v>
      </c>
      <c r="X2271" s="11">
        <f t="shared" si="1372"/>
        <v>961855.28371796408</v>
      </c>
      <c r="Y2271" s="11">
        <f t="shared" si="1372"/>
        <v>1206197.3301470403</v>
      </c>
      <c r="Z2271" s="11">
        <f t="shared" si="1372"/>
        <v>1.2540320259868971</v>
      </c>
      <c r="AA2271" s="11">
        <f t="shared" si="1372"/>
        <v>99.998001541701441</v>
      </c>
      <c r="AB2271" s="11">
        <f t="shared" si="1372"/>
        <v>9267.6737133492279</v>
      </c>
      <c r="AC2271" s="11">
        <f t="shared" si="1372"/>
        <v>6427.6737133492279</v>
      </c>
      <c r="AD2271" s="11">
        <f t="shared" si="1372"/>
        <v>77169963.026363656</v>
      </c>
      <c r="AE2271" s="11">
        <f t="shared" si="1372"/>
        <v>771699.63026363659</v>
      </c>
      <c r="AF2271" s="11">
        <f t="shared" si="1372"/>
        <v>914633.64447957894</v>
      </c>
      <c r="AG2271" s="11">
        <f t="shared" si="1372"/>
        <v>1.1852197521036931</v>
      </c>
      <c r="AH2271" s="11">
        <f t="shared" si="1339"/>
        <v>73.133266185145843</v>
      </c>
      <c r="AI2271" s="11">
        <f t="shared" si="1339"/>
        <v>0</v>
      </c>
      <c r="AJ2271" s="11">
        <f t="shared" si="1339"/>
        <v>0</v>
      </c>
      <c r="AK2271" s="11">
        <f t="shared" si="1339"/>
        <v>0</v>
      </c>
      <c r="AL2271" s="11">
        <f t="shared" si="1339"/>
        <v>0</v>
      </c>
      <c r="AM2271" s="11">
        <f t="shared" si="1339"/>
        <v>0</v>
      </c>
      <c r="AN2271" s="11">
        <f t="shared" si="1339"/>
        <v>0</v>
      </c>
      <c r="AO2271" s="11">
        <f t="shared" si="1339"/>
        <v>0</v>
      </c>
      <c r="AP2271" s="11">
        <f t="shared" si="1339"/>
        <v>0</v>
      </c>
      <c r="AQ2271" s="11">
        <f t="shared" si="1339"/>
        <v>0</v>
      </c>
      <c r="AR2271" s="11">
        <f t="shared" si="1343"/>
        <v>0</v>
      </c>
      <c r="AS2271" s="11">
        <f t="shared" si="1343"/>
        <v>0</v>
      </c>
      <c r="AT2271" s="11">
        <f t="shared" si="1343"/>
        <v>0</v>
      </c>
      <c r="AU2271" s="11">
        <f t="shared" si="1343"/>
        <v>0</v>
      </c>
      <c r="AV2271" s="11">
        <f t="shared" si="1343"/>
        <v>169808885.59708366</v>
      </c>
      <c r="AW2271" s="11">
        <f t="shared" si="1343"/>
        <v>0</v>
      </c>
      <c r="AX2271" s="11">
        <f t="shared" si="1343"/>
        <v>0</v>
      </c>
      <c r="AY2271" s="11">
        <f t="shared" si="1343"/>
        <v>104039.66428337309</v>
      </c>
      <c r="AZ2271" s="11">
        <f t="shared" si="1343"/>
        <v>1</v>
      </c>
      <c r="BA2271" s="11">
        <f t="shared" si="1343"/>
        <v>1</v>
      </c>
      <c r="BB2271" s="11">
        <f t="shared" si="1343"/>
        <v>1</v>
      </c>
      <c r="BC2271" s="11">
        <f t="shared" si="1343"/>
        <v>1</v>
      </c>
      <c r="BD2271" s="11">
        <f t="shared" si="1343"/>
        <v>1</v>
      </c>
      <c r="BE2271" s="11">
        <f t="shared" si="1343"/>
        <v>1</v>
      </c>
      <c r="BF2271" s="15" t="str">
        <f t="shared" si="1346"/>
        <v>EN 10210</v>
      </c>
      <c r="BG2271" s="42">
        <v>105.13850399999995</v>
      </c>
      <c r="BH2271" s="17">
        <f t="shared" si="1347"/>
        <v>300</v>
      </c>
      <c r="BI2271" s="17">
        <f t="shared" si="1348"/>
        <v>200</v>
      </c>
      <c r="BK2271" s="17">
        <f t="shared" si="1349"/>
        <v>14.2</v>
      </c>
      <c r="BM2271" s="17">
        <f t="shared" si="1338"/>
        <v>28.4</v>
      </c>
      <c r="BX2271" s="18">
        <f t="shared" si="1350"/>
        <v>14428.405941358764</v>
      </c>
      <c r="BY2271" s="42">
        <v>1</v>
      </c>
      <c r="BZ2271" s="43">
        <f t="shared" si="1351"/>
        <v>8.8290096320821014</v>
      </c>
      <c r="CA2271" s="18">
        <f t="shared" si="1352"/>
        <v>144278292.55769461</v>
      </c>
      <c r="CB2271" s="18">
        <f t="shared" si="1353"/>
        <v>961855.28371796408</v>
      </c>
      <c r="CC2271" s="18">
        <f t="shared" si="1354"/>
        <v>1206197.3301470403</v>
      </c>
      <c r="CD2271" s="25">
        <f t="shared" si="1355"/>
        <v>1.2540320259868971</v>
      </c>
      <c r="CE2271" s="26">
        <f t="shared" si="1356"/>
        <v>99.998001541701441</v>
      </c>
      <c r="CF2271" s="18">
        <f t="shared" si="1357"/>
        <v>9267.6737133492279</v>
      </c>
      <c r="CG2271" s="18">
        <f t="shared" si="1358"/>
        <v>6427.6737133492279</v>
      </c>
      <c r="CH2271" s="18">
        <f t="shared" si="1359"/>
        <v>77169963.026363656</v>
      </c>
      <c r="CI2271" s="18">
        <f t="shared" si="1360"/>
        <v>771699.63026363659</v>
      </c>
      <c r="CJ2271" s="18">
        <f t="shared" si="1361"/>
        <v>914633.64447957894</v>
      </c>
      <c r="CK2271" s="25">
        <f t="shared" si="1362"/>
        <v>1.1852197521036931</v>
      </c>
      <c r="CL2271" s="26">
        <f t="shared" si="1363"/>
        <v>73.133266185145843</v>
      </c>
      <c r="CZ2271" s="18">
        <f t="shared" si="1364"/>
        <v>169808885.59708366</v>
      </c>
      <c r="DC2271" s="18">
        <f t="shared" si="1365"/>
        <v>104039.66428337309</v>
      </c>
      <c r="DD2271" s="17">
        <f t="shared" si="1366"/>
        <v>1</v>
      </c>
      <c r="DE2271" s="17">
        <f t="shared" si="1367"/>
        <v>1</v>
      </c>
      <c r="DF2271" s="17">
        <f t="shared" si="1368"/>
        <v>1</v>
      </c>
      <c r="DG2271" s="17">
        <f t="shared" si="1369"/>
        <v>1</v>
      </c>
      <c r="DH2271" s="17">
        <f t="shared" si="1370"/>
        <v>1</v>
      </c>
      <c r="DI2271" s="17">
        <f t="shared" si="1371"/>
        <v>1</v>
      </c>
      <c r="DJ2271" s="20" t="s">
        <v>1879</v>
      </c>
    </row>
    <row r="2272" spans="1:114" x14ac:dyDescent="0.2">
      <c r="A2272" s="15" t="s">
        <v>105</v>
      </c>
      <c r="B2272" s="10" t="s">
        <v>2367</v>
      </c>
      <c r="C2272" s="11">
        <f t="shared" si="1344"/>
        <v>117.5616</v>
      </c>
      <c r="D2272" s="11">
        <f t="shared" si="1341"/>
        <v>300</v>
      </c>
      <c r="E2272" s="11">
        <f t="shared" si="1341"/>
        <v>200</v>
      </c>
      <c r="F2272" s="11">
        <f t="shared" si="1341"/>
        <v>0</v>
      </c>
      <c r="G2272" s="11">
        <f t="shared" si="1340"/>
        <v>16</v>
      </c>
      <c r="H2272" s="11">
        <f t="shared" si="1340"/>
        <v>0</v>
      </c>
      <c r="I2272" s="11">
        <f t="shared" si="1340"/>
        <v>32</v>
      </c>
      <c r="J2272" s="11">
        <f t="shared" si="1340"/>
        <v>0</v>
      </c>
      <c r="K2272" s="11">
        <f t="shared" si="1340"/>
        <v>0</v>
      </c>
      <c r="L2272" s="11">
        <f t="shared" si="1342"/>
        <v>0</v>
      </c>
      <c r="M2272" s="11">
        <f t="shared" si="1342"/>
        <v>0</v>
      </c>
      <c r="N2272" s="11">
        <f t="shared" si="1342"/>
        <v>0</v>
      </c>
      <c r="O2272" s="11">
        <f t="shared" si="1342"/>
        <v>0</v>
      </c>
      <c r="P2272" s="11">
        <f t="shared" si="1342"/>
        <v>0</v>
      </c>
      <c r="Q2272" s="11">
        <f t="shared" si="1342"/>
        <v>0</v>
      </c>
      <c r="R2272" s="11">
        <f t="shared" si="1334"/>
        <v>0</v>
      </c>
      <c r="S2272" s="11">
        <f t="shared" si="1334"/>
        <v>0</v>
      </c>
      <c r="T2272" s="11">
        <f t="shared" si="1334"/>
        <v>16289.981754551896</v>
      </c>
      <c r="U2272" s="40">
        <f t="shared" si="1345"/>
        <v>1</v>
      </c>
      <c r="V2272" s="11">
        <f t="shared" si="1373"/>
        <v>7.8200538804318231</v>
      </c>
      <c r="W2272" s="11">
        <f t="shared" si="1373"/>
        <v>156166658.20467401</v>
      </c>
      <c r="X2272" s="11">
        <f t="shared" si="1372"/>
        <v>1041111.0546978267</v>
      </c>
      <c r="Y2272" s="11">
        <f t="shared" si="1372"/>
        <v>1319435.6701860167</v>
      </c>
      <c r="Z2272" s="11">
        <f t="shared" si="1372"/>
        <v>1.2673342235992022</v>
      </c>
      <c r="AA2272" s="11">
        <f t="shared" si="1372"/>
        <v>97.911535069557146</v>
      </c>
      <c r="AB2272" s="11">
        <f t="shared" si="1372"/>
        <v>10549.238596594936</v>
      </c>
      <c r="AC2272" s="11">
        <f t="shared" si="1372"/>
        <v>7349.2385965949361</v>
      </c>
      <c r="AD2272" s="11">
        <f t="shared" si="1372"/>
        <v>83402587.677559704</v>
      </c>
      <c r="AE2272" s="11">
        <f t="shared" si="1372"/>
        <v>834025.87677559699</v>
      </c>
      <c r="AF2272" s="11">
        <f t="shared" si="1372"/>
        <v>999973.74035626999</v>
      </c>
      <c r="AG2272" s="11">
        <f t="shared" si="1372"/>
        <v>1.198972080125666</v>
      </c>
      <c r="AH2272" s="11">
        <f t="shared" si="1339"/>
        <v>71.55326635337309</v>
      </c>
      <c r="AI2272" s="11">
        <f t="shared" si="1339"/>
        <v>0</v>
      </c>
      <c r="AJ2272" s="11">
        <f t="shared" si="1339"/>
        <v>0</v>
      </c>
      <c r="AK2272" s="11">
        <f t="shared" si="1339"/>
        <v>0</v>
      </c>
      <c r="AL2272" s="11">
        <f t="shared" si="1339"/>
        <v>0</v>
      </c>
      <c r="AM2272" s="11">
        <f t="shared" si="1339"/>
        <v>0</v>
      </c>
      <c r="AN2272" s="11">
        <f t="shared" si="1339"/>
        <v>0</v>
      </c>
      <c r="AO2272" s="11">
        <f t="shared" si="1339"/>
        <v>0</v>
      </c>
      <c r="AP2272" s="11">
        <f t="shared" si="1339"/>
        <v>0</v>
      </c>
      <c r="AQ2272" s="11">
        <f t="shared" si="1339"/>
        <v>0</v>
      </c>
      <c r="AR2272" s="11">
        <f t="shared" si="1343"/>
        <v>0</v>
      </c>
      <c r="AS2272" s="11">
        <f t="shared" si="1343"/>
        <v>0</v>
      </c>
      <c r="AT2272" s="11">
        <f t="shared" si="1343"/>
        <v>0</v>
      </c>
      <c r="AU2272" s="11">
        <f t="shared" si="1343"/>
        <v>0</v>
      </c>
      <c r="AV2272" s="11">
        <f t="shared" si="1343"/>
        <v>186713814.42735043</v>
      </c>
      <c r="AW2272" s="11">
        <f t="shared" si="1343"/>
        <v>0</v>
      </c>
      <c r="AX2272" s="11">
        <f t="shared" si="1343"/>
        <v>0</v>
      </c>
      <c r="AY2272" s="11">
        <f t="shared" si="1343"/>
        <v>101765.09649148733</v>
      </c>
      <c r="AZ2272" s="11">
        <f t="shared" si="1343"/>
        <v>1</v>
      </c>
      <c r="BA2272" s="11">
        <f t="shared" si="1343"/>
        <v>1</v>
      </c>
      <c r="BB2272" s="11">
        <f t="shared" si="1343"/>
        <v>1</v>
      </c>
      <c r="BC2272" s="11">
        <f t="shared" si="1343"/>
        <v>1</v>
      </c>
      <c r="BD2272" s="11">
        <f t="shared" si="1343"/>
        <v>1</v>
      </c>
      <c r="BE2272" s="11">
        <f t="shared" si="1343"/>
        <v>1</v>
      </c>
      <c r="BF2272" s="15" t="str">
        <f t="shared" si="1346"/>
        <v>EN 10210</v>
      </c>
      <c r="BG2272" s="42">
        <v>117.5616</v>
      </c>
      <c r="BH2272" s="17">
        <f t="shared" si="1347"/>
        <v>300</v>
      </c>
      <c r="BI2272" s="17">
        <f t="shared" si="1348"/>
        <v>200</v>
      </c>
      <c r="BK2272" s="17">
        <f t="shared" si="1349"/>
        <v>16</v>
      </c>
      <c r="BM2272" s="17">
        <f t="shared" si="1338"/>
        <v>32</v>
      </c>
      <c r="BX2272" s="18">
        <f t="shared" si="1350"/>
        <v>16289.981754551896</v>
      </c>
      <c r="BY2272" s="42">
        <v>1</v>
      </c>
      <c r="BZ2272" s="43">
        <f t="shared" si="1351"/>
        <v>7.8200538804318231</v>
      </c>
      <c r="CA2272" s="18">
        <f t="shared" si="1352"/>
        <v>156166658.20467401</v>
      </c>
      <c r="CB2272" s="18">
        <f t="shared" si="1353"/>
        <v>1041111.0546978267</v>
      </c>
      <c r="CC2272" s="18">
        <f t="shared" si="1354"/>
        <v>1319435.6701860167</v>
      </c>
      <c r="CD2272" s="25">
        <f t="shared" si="1355"/>
        <v>1.2673342235992022</v>
      </c>
      <c r="CE2272" s="26">
        <f t="shared" si="1356"/>
        <v>97.911535069557146</v>
      </c>
      <c r="CF2272" s="18">
        <f t="shared" si="1357"/>
        <v>10549.238596594936</v>
      </c>
      <c r="CG2272" s="18">
        <f t="shared" si="1358"/>
        <v>7349.2385965949361</v>
      </c>
      <c r="CH2272" s="18">
        <f t="shared" si="1359"/>
        <v>83402587.677559704</v>
      </c>
      <c r="CI2272" s="18">
        <f t="shared" si="1360"/>
        <v>834025.87677559699</v>
      </c>
      <c r="CJ2272" s="18">
        <f t="shared" si="1361"/>
        <v>999973.74035626999</v>
      </c>
      <c r="CK2272" s="25">
        <f t="shared" si="1362"/>
        <v>1.198972080125666</v>
      </c>
      <c r="CL2272" s="26">
        <f t="shared" si="1363"/>
        <v>71.55326635337309</v>
      </c>
      <c r="CZ2272" s="18">
        <f t="shared" si="1364"/>
        <v>186713814.42735043</v>
      </c>
      <c r="DC2272" s="18">
        <f t="shared" si="1365"/>
        <v>101765.09649148733</v>
      </c>
      <c r="DD2272" s="17">
        <f t="shared" si="1366"/>
        <v>1</v>
      </c>
      <c r="DE2272" s="17">
        <f t="shared" si="1367"/>
        <v>1</v>
      </c>
      <c r="DF2272" s="17">
        <f t="shared" si="1368"/>
        <v>1</v>
      </c>
      <c r="DG2272" s="17">
        <f t="shared" si="1369"/>
        <v>1</v>
      </c>
      <c r="DH2272" s="17">
        <f t="shared" si="1370"/>
        <v>1</v>
      </c>
      <c r="DI2272" s="17">
        <f t="shared" si="1371"/>
        <v>1</v>
      </c>
      <c r="DJ2272" s="20" t="s">
        <v>1879</v>
      </c>
    </row>
    <row r="2273" spans="1:114" x14ac:dyDescent="0.2">
      <c r="A2273" s="15" t="s">
        <v>105</v>
      </c>
      <c r="B2273" s="10" t="s">
        <v>2368</v>
      </c>
      <c r="C2273" s="11">
        <f t="shared" si="1344"/>
        <v>127.75875000000001</v>
      </c>
      <c r="D2273" s="11">
        <f t="shared" si="1341"/>
        <v>300</v>
      </c>
      <c r="E2273" s="11">
        <f t="shared" si="1341"/>
        <v>200</v>
      </c>
      <c r="F2273" s="11">
        <f t="shared" si="1341"/>
        <v>0</v>
      </c>
      <c r="G2273" s="11">
        <f t="shared" si="1340"/>
        <v>17.5</v>
      </c>
      <c r="H2273" s="11">
        <f t="shared" si="1340"/>
        <v>0</v>
      </c>
      <c r="I2273" s="11">
        <f t="shared" si="1340"/>
        <v>35</v>
      </c>
      <c r="J2273" s="11">
        <f t="shared" si="1340"/>
        <v>0</v>
      </c>
      <c r="K2273" s="11">
        <f t="shared" si="1340"/>
        <v>0</v>
      </c>
      <c r="L2273" s="11">
        <f t="shared" si="1342"/>
        <v>0</v>
      </c>
      <c r="M2273" s="11">
        <f t="shared" si="1342"/>
        <v>0</v>
      </c>
      <c r="N2273" s="11">
        <f t="shared" si="1342"/>
        <v>0</v>
      </c>
      <c r="O2273" s="11">
        <f t="shared" si="1342"/>
        <v>0</v>
      </c>
      <c r="P2273" s="11">
        <f t="shared" si="1342"/>
        <v>0</v>
      </c>
      <c r="Q2273" s="11">
        <f t="shared" si="1342"/>
        <v>0</v>
      </c>
      <c r="R2273" s="11">
        <f t="shared" si="1334"/>
        <v>0</v>
      </c>
      <c r="S2273" s="11">
        <f t="shared" si="1334"/>
        <v>0</v>
      </c>
      <c r="T2273" s="11">
        <f t="shared" si="1334"/>
        <v>17846.902001294991</v>
      </c>
      <c r="U2273" s="40">
        <f t="shared" si="1345"/>
        <v>1</v>
      </c>
      <c r="V2273" s="11">
        <f t="shared" si="1373"/>
        <v>7.1378514334086498</v>
      </c>
      <c r="W2273" s="11">
        <f t="shared" si="1373"/>
        <v>165044269.22269237</v>
      </c>
      <c r="X2273" s="11">
        <f t="shared" si="1372"/>
        <v>1100295.1281512824</v>
      </c>
      <c r="Y2273" s="11">
        <f t="shared" si="1372"/>
        <v>1407175.7990372472</v>
      </c>
      <c r="Z2273" s="11">
        <f t="shared" si="1372"/>
        <v>1.2789075976384501</v>
      </c>
      <c r="AA2273" s="11">
        <f t="shared" si="1372"/>
        <v>96.165391738034117</v>
      </c>
      <c r="AB2273" s="11">
        <f t="shared" si="1372"/>
        <v>11635.563750809371</v>
      </c>
      <c r="AC2273" s="11">
        <f t="shared" si="1372"/>
        <v>8135.5637508093705</v>
      </c>
      <c r="AD2273" s="11">
        <f t="shared" si="1372"/>
        <v>88043723.695991099</v>
      </c>
      <c r="AE2273" s="11">
        <f t="shared" si="1372"/>
        <v>880437.23695991095</v>
      </c>
      <c r="AF2273" s="11">
        <f t="shared" si="1372"/>
        <v>1066022.6114967782</v>
      </c>
      <c r="AG2273" s="11">
        <f t="shared" si="1372"/>
        <v>1.2107877390303037</v>
      </c>
      <c r="AH2273" s="11">
        <f t="shared" si="1339"/>
        <v>70.237295663917834</v>
      </c>
      <c r="AI2273" s="11">
        <f t="shared" si="1339"/>
        <v>0</v>
      </c>
      <c r="AJ2273" s="11">
        <f t="shared" si="1339"/>
        <v>0</v>
      </c>
      <c r="AK2273" s="11">
        <f t="shared" si="1339"/>
        <v>0</v>
      </c>
      <c r="AL2273" s="11">
        <f t="shared" si="1339"/>
        <v>0</v>
      </c>
      <c r="AM2273" s="11">
        <f t="shared" si="1339"/>
        <v>0</v>
      </c>
      <c r="AN2273" s="11">
        <f t="shared" si="1339"/>
        <v>0</v>
      </c>
      <c r="AO2273" s="11">
        <f t="shared" si="1339"/>
        <v>0</v>
      </c>
      <c r="AP2273" s="11">
        <f t="shared" si="1339"/>
        <v>0</v>
      </c>
      <c r="AQ2273" s="11">
        <f t="shared" si="1339"/>
        <v>0</v>
      </c>
      <c r="AR2273" s="11">
        <f t="shared" si="1343"/>
        <v>0</v>
      </c>
      <c r="AS2273" s="11">
        <f t="shared" si="1343"/>
        <v>0</v>
      </c>
      <c r="AT2273" s="11">
        <f t="shared" si="1343"/>
        <v>0</v>
      </c>
      <c r="AU2273" s="11">
        <f t="shared" si="1343"/>
        <v>0</v>
      </c>
      <c r="AV2273" s="11">
        <f t="shared" si="1343"/>
        <v>200068047.29502687</v>
      </c>
      <c r="AW2273" s="11">
        <f t="shared" si="1343"/>
        <v>0</v>
      </c>
      <c r="AX2273" s="11">
        <f t="shared" si="1343"/>
        <v>0</v>
      </c>
      <c r="AY2273" s="11">
        <f t="shared" si="1343"/>
        <v>99826.409377023432</v>
      </c>
      <c r="AZ2273" s="11">
        <f t="shared" si="1343"/>
        <v>1</v>
      </c>
      <c r="BA2273" s="11">
        <f t="shared" si="1343"/>
        <v>1</v>
      </c>
      <c r="BB2273" s="11">
        <f t="shared" si="1343"/>
        <v>1</v>
      </c>
      <c r="BC2273" s="11">
        <f t="shared" si="1343"/>
        <v>1</v>
      </c>
      <c r="BD2273" s="11">
        <f t="shared" si="1343"/>
        <v>1</v>
      </c>
      <c r="BE2273" s="11">
        <f t="shared" si="1343"/>
        <v>1</v>
      </c>
      <c r="BF2273" s="15" t="str">
        <f t="shared" si="1346"/>
        <v>EN 10210</v>
      </c>
      <c r="BG2273" s="42">
        <v>127.75875000000001</v>
      </c>
      <c r="BH2273" s="17">
        <f t="shared" si="1347"/>
        <v>300</v>
      </c>
      <c r="BI2273" s="17">
        <f t="shared" si="1348"/>
        <v>200</v>
      </c>
      <c r="BK2273" s="17">
        <f t="shared" si="1349"/>
        <v>17.5</v>
      </c>
      <c r="BM2273" s="17">
        <f t="shared" si="1338"/>
        <v>35</v>
      </c>
      <c r="BX2273" s="18">
        <f t="shared" si="1350"/>
        <v>17846.902001294991</v>
      </c>
      <c r="BY2273" s="42">
        <v>1</v>
      </c>
      <c r="BZ2273" s="43">
        <f t="shared" si="1351"/>
        <v>7.1378514334086498</v>
      </c>
      <c r="CA2273" s="18">
        <f t="shared" si="1352"/>
        <v>165044269.22269237</v>
      </c>
      <c r="CB2273" s="18">
        <f t="shared" si="1353"/>
        <v>1100295.1281512824</v>
      </c>
      <c r="CC2273" s="18">
        <f t="shared" si="1354"/>
        <v>1407175.7990372472</v>
      </c>
      <c r="CD2273" s="25">
        <f t="shared" si="1355"/>
        <v>1.2789075976384501</v>
      </c>
      <c r="CE2273" s="26">
        <f t="shared" si="1356"/>
        <v>96.165391738034117</v>
      </c>
      <c r="CF2273" s="18">
        <f t="shared" si="1357"/>
        <v>11635.563750809371</v>
      </c>
      <c r="CG2273" s="18">
        <f t="shared" si="1358"/>
        <v>8135.5637508093705</v>
      </c>
      <c r="CH2273" s="18">
        <f t="shared" si="1359"/>
        <v>88043723.695991099</v>
      </c>
      <c r="CI2273" s="18">
        <f t="shared" si="1360"/>
        <v>880437.23695991095</v>
      </c>
      <c r="CJ2273" s="18">
        <f t="shared" si="1361"/>
        <v>1066022.6114967782</v>
      </c>
      <c r="CK2273" s="25">
        <f t="shared" si="1362"/>
        <v>1.2107877390303037</v>
      </c>
      <c r="CL2273" s="26">
        <f t="shared" si="1363"/>
        <v>70.237295663917834</v>
      </c>
      <c r="CZ2273" s="18">
        <f t="shared" si="1364"/>
        <v>200068047.29502687</v>
      </c>
      <c r="DC2273" s="18">
        <f t="shared" si="1365"/>
        <v>99826.409377023432</v>
      </c>
      <c r="DD2273" s="17">
        <f t="shared" si="1366"/>
        <v>1</v>
      </c>
      <c r="DE2273" s="17">
        <f t="shared" si="1367"/>
        <v>1</v>
      </c>
      <c r="DF2273" s="17">
        <f t="shared" si="1368"/>
        <v>1</v>
      </c>
      <c r="DG2273" s="17">
        <f t="shared" si="1369"/>
        <v>1</v>
      </c>
      <c r="DH2273" s="17">
        <f t="shared" si="1370"/>
        <v>1</v>
      </c>
      <c r="DI2273" s="17">
        <f t="shared" si="1371"/>
        <v>1</v>
      </c>
      <c r="DJ2273" s="20" t="s">
        <v>1879</v>
      </c>
    </row>
    <row r="2274" spans="1:114" x14ac:dyDescent="0.2">
      <c r="A2274" s="15" t="s">
        <v>105</v>
      </c>
      <c r="B2274" s="10" t="s">
        <v>2369</v>
      </c>
      <c r="C2274" s="11">
        <f t="shared" si="1344"/>
        <v>58.099734000000048</v>
      </c>
      <c r="D2274" s="11">
        <f t="shared" si="1341"/>
        <v>350</v>
      </c>
      <c r="E2274" s="11">
        <f t="shared" si="1341"/>
        <v>250</v>
      </c>
      <c r="F2274" s="11">
        <f t="shared" si="1341"/>
        <v>0</v>
      </c>
      <c r="G2274" s="11">
        <f t="shared" si="1340"/>
        <v>6.3</v>
      </c>
      <c r="H2274" s="11">
        <f t="shared" si="1340"/>
        <v>0</v>
      </c>
      <c r="I2274" s="11">
        <f t="shared" si="1340"/>
        <v>9.4499999999999993</v>
      </c>
      <c r="J2274" s="11">
        <f t="shared" si="1340"/>
        <v>0</v>
      </c>
      <c r="K2274" s="11">
        <f t="shared" si="1340"/>
        <v>0</v>
      </c>
      <c r="L2274" s="11">
        <f t="shared" si="1342"/>
        <v>0</v>
      </c>
      <c r="M2274" s="11">
        <f t="shared" si="1342"/>
        <v>0</v>
      </c>
      <c r="N2274" s="11">
        <f t="shared" si="1342"/>
        <v>0</v>
      </c>
      <c r="O2274" s="11">
        <f t="shared" si="1342"/>
        <v>0</v>
      </c>
      <c r="P2274" s="11">
        <f t="shared" si="1342"/>
        <v>0</v>
      </c>
      <c r="Q2274" s="11">
        <f t="shared" si="1342"/>
        <v>0</v>
      </c>
      <c r="R2274" s="11">
        <f t="shared" si="1334"/>
        <v>0</v>
      </c>
      <c r="S2274" s="11">
        <f t="shared" si="1334"/>
        <v>0</v>
      </c>
      <c r="T2274" s="11">
        <f t="shared" si="1334"/>
        <v>7420.8215152101393</v>
      </c>
      <c r="U2274" s="40">
        <f t="shared" si="1345"/>
        <v>1.2</v>
      </c>
      <c r="V2274" s="11">
        <f t="shared" si="1373"/>
        <v>20.599638695647535</v>
      </c>
      <c r="W2274" s="11">
        <f t="shared" si="1373"/>
        <v>129231309.99037945</v>
      </c>
      <c r="X2274" s="11">
        <f t="shared" si="1372"/>
        <v>738464.62851645402</v>
      </c>
      <c r="Y2274" s="11">
        <f t="shared" si="1372"/>
        <v>876174.83401216357</v>
      </c>
      <c r="Z2274" s="11">
        <f t="shared" si="1372"/>
        <v>1.1864817896185005</v>
      </c>
      <c r="AA2274" s="11">
        <f t="shared" si="1372"/>
        <v>131.96473205507499</v>
      </c>
      <c r="AB2274" s="11">
        <f t="shared" si="1372"/>
        <v>4511.8592496839156</v>
      </c>
      <c r="AC2274" s="11">
        <f t="shared" si="1372"/>
        <v>3251.8592496839156</v>
      </c>
      <c r="AD2274" s="11">
        <f t="shared" si="1372"/>
        <v>77438144.513372868</v>
      </c>
      <c r="AE2274" s="11">
        <f t="shared" si="1372"/>
        <v>619505.15610698296</v>
      </c>
      <c r="AF2274" s="11">
        <f t="shared" si="1372"/>
        <v>697957.87152796786</v>
      </c>
      <c r="AG2274" s="11">
        <f t="shared" si="1372"/>
        <v>1.1266377118053184</v>
      </c>
      <c r="AH2274" s="11">
        <f t="shared" si="1339"/>
        <v>102.15308249615316</v>
      </c>
      <c r="AI2274" s="11">
        <f t="shared" si="1339"/>
        <v>0</v>
      </c>
      <c r="AJ2274" s="11">
        <f t="shared" si="1339"/>
        <v>0</v>
      </c>
      <c r="AK2274" s="11">
        <f t="shared" si="1339"/>
        <v>0</v>
      </c>
      <c r="AL2274" s="11">
        <f t="shared" si="1339"/>
        <v>0</v>
      </c>
      <c r="AM2274" s="11">
        <f t="shared" si="1339"/>
        <v>0</v>
      </c>
      <c r="AN2274" s="11">
        <f t="shared" si="1339"/>
        <v>0</v>
      </c>
      <c r="AO2274" s="11">
        <f t="shared" si="1339"/>
        <v>0</v>
      </c>
      <c r="AP2274" s="11">
        <f t="shared" si="1339"/>
        <v>0</v>
      </c>
      <c r="AQ2274" s="11">
        <f t="shared" si="1339"/>
        <v>0</v>
      </c>
      <c r="AR2274" s="11">
        <f t="shared" si="1343"/>
        <v>0</v>
      </c>
      <c r="AS2274" s="11">
        <f t="shared" si="1343"/>
        <v>0</v>
      </c>
      <c r="AT2274" s="11">
        <f t="shared" si="1343"/>
        <v>0</v>
      </c>
      <c r="AU2274" s="11">
        <f t="shared" si="1343"/>
        <v>0</v>
      </c>
      <c r="AV2274" s="11">
        <f t="shared" si="1343"/>
        <v>150489682.3767294</v>
      </c>
      <c r="AW2274" s="11">
        <f t="shared" si="1343"/>
        <v>0</v>
      </c>
      <c r="AX2274" s="11">
        <f t="shared" si="1343"/>
        <v>0</v>
      </c>
      <c r="AY2274" s="11">
        <f t="shared" si="1343"/>
        <v>167246.81849936783</v>
      </c>
      <c r="AZ2274" s="11">
        <f t="shared" si="1343"/>
        <v>1</v>
      </c>
      <c r="BA2274" s="11">
        <f t="shared" si="1343"/>
        <v>1</v>
      </c>
      <c r="BB2274" s="11">
        <f t="shared" si="1343"/>
        <v>1</v>
      </c>
      <c r="BC2274" s="11">
        <f t="shared" si="1343"/>
        <v>4</v>
      </c>
      <c r="BD2274" s="11">
        <f t="shared" si="1343"/>
        <v>4</v>
      </c>
      <c r="BE2274" s="11">
        <f t="shared" si="1343"/>
        <v>4</v>
      </c>
      <c r="BF2274" s="15" t="str">
        <f t="shared" si="1346"/>
        <v>EN 10210</v>
      </c>
      <c r="BG2274" s="42">
        <v>58.099734000000048</v>
      </c>
      <c r="BH2274" s="17">
        <f t="shared" si="1347"/>
        <v>350</v>
      </c>
      <c r="BI2274" s="17">
        <f t="shared" si="1348"/>
        <v>250</v>
      </c>
      <c r="BK2274" s="17">
        <f t="shared" si="1349"/>
        <v>6.3</v>
      </c>
      <c r="BM2274" s="17">
        <f t="shared" si="1338"/>
        <v>9.4499999999999993</v>
      </c>
      <c r="BX2274" s="18">
        <f t="shared" si="1350"/>
        <v>7420.8215152101393</v>
      </c>
      <c r="BY2274" s="42">
        <v>1.2</v>
      </c>
      <c r="BZ2274" s="43">
        <f t="shared" si="1351"/>
        <v>20.599638695647535</v>
      </c>
      <c r="CA2274" s="18">
        <f t="shared" si="1352"/>
        <v>129231309.99037945</v>
      </c>
      <c r="CB2274" s="18">
        <f t="shared" si="1353"/>
        <v>738464.62851645402</v>
      </c>
      <c r="CC2274" s="18">
        <f t="shared" si="1354"/>
        <v>876174.83401216357</v>
      </c>
      <c r="CD2274" s="25">
        <f t="shared" si="1355"/>
        <v>1.1864817896185005</v>
      </c>
      <c r="CE2274" s="26">
        <f t="shared" si="1356"/>
        <v>131.96473205507499</v>
      </c>
      <c r="CF2274" s="18">
        <f t="shared" si="1357"/>
        <v>4511.8592496839156</v>
      </c>
      <c r="CG2274" s="18">
        <f t="shared" si="1358"/>
        <v>3251.8592496839156</v>
      </c>
      <c r="CH2274" s="18">
        <f t="shared" si="1359"/>
        <v>77438144.513372868</v>
      </c>
      <c r="CI2274" s="18">
        <f t="shared" si="1360"/>
        <v>619505.15610698296</v>
      </c>
      <c r="CJ2274" s="18">
        <f t="shared" si="1361"/>
        <v>697957.87152796786</v>
      </c>
      <c r="CK2274" s="25">
        <f t="shared" si="1362"/>
        <v>1.1266377118053184</v>
      </c>
      <c r="CL2274" s="26">
        <f t="shared" si="1363"/>
        <v>102.15308249615316</v>
      </c>
      <c r="CZ2274" s="18">
        <f t="shared" si="1364"/>
        <v>150489682.3767294</v>
      </c>
      <c r="DC2274" s="18">
        <f t="shared" si="1365"/>
        <v>167246.81849936783</v>
      </c>
      <c r="DD2274" s="17">
        <f t="shared" si="1366"/>
        <v>1</v>
      </c>
      <c r="DE2274" s="17">
        <f t="shared" si="1367"/>
        <v>1</v>
      </c>
      <c r="DF2274" s="17">
        <f t="shared" si="1368"/>
        <v>1</v>
      </c>
      <c r="DG2274" s="17">
        <f t="shared" si="1369"/>
        <v>4</v>
      </c>
      <c r="DH2274" s="17">
        <f t="shared" si="1370"/>
        <v>4</v>
      </c>
      <c r="DI2274" s="17">
        <f t="shared" si="1371"/>
        <v>4</v>
      </c>
      <c r="DJ2274" s="20" t="s">
        <v>1879</v>
      </c>
    </row>
    <row r="2275" spans="1:114" x14ac:dyDescent="0.2">
      <c r="A2275" s="15" t="s">
        <v>105</v>
      </c>
      <c r="B2275" s="10" t="s">
        <v>2370</v>
      </c>
      <c r="C2275" s="11">
        <f t="shared" si="1344"/>
        <v>65.299126000000001</v>
      </c>
      <c r="D2275" s="11">
        <f t="shared" si="1341"/>
        <v>350</v>
      </c>
      <c r="E2275" s="11">
        <f t="shared" si="1341"/>
        <v>250</v>
      </c>
      <c r="F2275" s="11">
        <f t="shared" si="1341"/>
        <v>0</v>
      </c>
      <c r="G2275" s="11">
        <f t="shared" si="1340"/>
        <v>7.1</v>
      </c>
      <c r="H2275" s="11">
        <f t="shared" si="1340"/>
        <v>0</v>
      </c>
      <c r="I2275" s="11">
        <f t="shared" si="1340"/>
        <v>10.649999999999999</v>
      </c>
      <c r="J2275" s="11">
        <f t="shared" si="1340"/>
        <v>0</v>
      </c>
      <c r="K2275" s="11">
        <f t="shared" si="1340"/>
        <v>0</v>
      </c>
      <c r="L2275" s="11">
        <f t="shared" si="1342"/>
        <v>0</v>
      </c>
      <c r="M2275" s="11">
        <f t="shared" si="1342"/>
        <v>0</v>
      </c>
      <c r="N2275" s="11">
        <f t="shared" si="1342"/>
        <v>0</v>
      </c>
      <c r="O2275" s="11">
        <f t="shared" si="1342"/>
        <v>0</v>
      </c>
      <c r="P2275" s="11">
        <f t="shared" si="1342"/>
        <v>0</v>
      </c>
      <c r="Q2275" s="11">
        <f t="shared" si="1342"/>
        <v>0</v>
      </c>
      <c r="R2275" s="11">
        <f t="shared" si="1334"/>
        <v>0</v>
      </c>
      <c r="S2275" s="11">
        <f t="shared" si="1334"/>
        <v>0</v>
      </c>
      <c r="T2275" s="11">
        <f t="shared" si="1334"/>
        <v>8343.2303497541725</v>
      </c>
      <c r="U2275" s="40">
        <f t="shared" si="1345"/>
        <v>1.2</v>
      </c>
      <c r="V2275" s="11">
        <f t="shared" si="1373"/>
        <v>18.322188844123268</v>
      </c>
      <c r="W2275" s="11">
        <f t="shared" si="1373"/>
        <v>143928186.52683324</v>
      </c>
      <c r="X2275" s="11">
        <f t="shared" si="1372"/>
        <v>822446.78015333274</v>
      </c>
      <c r="Y2275" s="11">
        <f t="shared" si="1372"/>
        <v>978810.09645149985</v>
      </c>
      <c r="Z2275" s="11">
        <f t="shared" si="1372"/>
        <v>1.1901196771285498</v>
      </c>
      <c r="AA2275" s="11">
        <f t="shared" si="1372"/>
        <v>131.34266061294329</v>
      </c>
      <c r="AB2275" s="11">
        <f t="shared" si="1372"/>
        <v>5099.3707426698456</v>
      </c>
      <c r="AC2275" s="11">
        <f t="shared" si="1372"/>
        <v>3679.3707426698456</v>
      </c>
      <c r="AD2275" s="11">
        <f t="shared" si="1372"/>
        <v>86178131.138357878</v>
      </c>
      <c r="AE2275" s="11">
        <f t="shared" si="1372"/>
        <v>689425.04910686298</v>
      </c>
      <c r="AF2275" s="11">
        <f t="shared" si="1372"/>
        <v>779505.55931800755</v>
      </c>
      <c r="AG2275" s="11">
        <f t="shared" si="1372"/>
        <v>1.1306603383904343</v>
      </c>
      <c r="AH2275" s="11">
        <f t="shared" si="1339"/>
        <v>101.6322215337501</v>
      </c>
      <c r="AI2275" s="11">
        <f t="shared" si="1339"/>
        <v>0</v>
      </c>
      <c r="AJ2275" s="11">
        <f t="shared" si="1339"/>
        <v>0</v>
      </c>
      <c r="AK2275" s="11">
        <f t="shared" si="1339"/>
        <v>0</v>
      </c>
      <c r="AL2275" s="11">
        <f t="shared" si="1339"/>
        <v>0</v>
      </c>
      <c r="AM2275" s="11">
        <f t="shared" si="1339"/>
        <v>0</v>
      </c>
      <c r="AN2275" s="11">
        <f t="shared" si="1339"/>
        <v>0</v>
      </c>
      <c r="AO2275" s="11">
        <f t="shared" si="1339"/>
        <v>0</v>
      </c>
      <c r="AP2275" s="11">
        <f t="shared" si="1339"/>
        <v>0</v>
      </c>
      <c r="AQ2275" s="11">
        <f t="shared" si="1339"/>
        <v>0</v>
      </c>
      <c r="AR2275" s="11">
        <f t="shared" si="1343"/>
        <v>0</v>
      </c>
      <c r="AS2275" s="11">
        <f t="shared" si="1343"/>
        <v>0</v>
      </c>
      <c r="AT2275" s="11">
        <f t="shared" si="1343"/>
        <v>0</v>
      </c>
      <c r="AU2275" s="11">
        <f t="shared" si="1343"/>
        <v>0</v>
      </c>
      <c r="AV2275" s="11">
        <f t="shared" si="1343"/>
        <v>168162430.95108742</v>
      </c>
      <c r="AW2275" s="11">
        <f t="shared" si="1343"/>
        <v>0</v>
      </c>
      <c r="AX2275" s="11">
        <f t="shared" si="1343"/>
        <v>0</v>
      </c>
      <c r="AY2275" s="11">
        <f t="shared" si="1343"/>
        <v>166234.64148533967</v>
      </c>
      <c r="AZ2275" s="11">
        <f t="shared" si="1343"/>
        <v>1</v>
      </c>
      <c r="BA2275" s="11">
        <f t="shared" si="1343"/>
        <v>1</v>
      </c>
      <c r="BB2275" s="11">
        <f t="shared" si="1343"/>
        <v>1</v>
      </c>
      <c r="BC2275" s="11">
        <f t="shared" si="1343"/>
        <v>4</v>
      </c>
      <c r="BD2275" s="11">
        <f t="shared" si="1343"/>
        <v>4</v>
      </c>
      <c r="BE2275" s="11">
        <f t="shared" si="1343"/>
        <v>4</v>
      </c>
      <c r="BF2275" s="15" t="str">
        <f t="shared" si="1346"/>
        <v>EN 10210</v>
      </c>
      <c r="BG2275" s="42">
        <v>65.299126000000001</v>
      </c>
      <c r="BH2275" s="17">
        <f t="shared" si="1347"/>
        <v>350</v>
      </c>
      <c r="BI2275" s="17">
        <f t="shared" si="1348"/>
        <v>250</v>
      </c>
      <c r="BK2275" s="17">
        <f t="shared" si="1349"/>
        <v>7.1</v>
      </c>
      <c r="BM2275" s="17">
        <f t="shared" si="1338"/>
        <v>10.649999999999999</v>
      </c>
      <c r="BX2275" s="18">
        <f t="shared" si="1350"/>
        <v>8343.2303497541725</v>
      </c>
      <c r="BY2275" s="42">
        <v>1.2</v>
      </c>
      <c r="BZ2275" s="43">
        <f t="shared" si="1351"/>
        <v>18.322188844123268</v>
      </c>
      <c r="CA2275" s="18">
        <f t="shared" si="1352"/>
        <v>143928186.52683324</v>
      </c>
      <c r="CB2275" s="18">
        <f t="shared" si="1353"/>
        <v>822446.78015333274</v>
      </c>
      <c r="CC2275" s="18">
        <f t="shared" si="1354"/>
        <v>978810.09645149985</v>
      </c>
      <c r="CD2275" s="25">
        <f t="shared" si="1355"/>
        <v>1.1901196771285498</v>
      </c>
      <c r="CE2275" s="26">
        <f t="shared" si="1356"/>
        <v>131.34266061294329</v>
      </c>
      <c r="CF2275" s="18">
        <f t="shared" si="1357"/>
        <v>5099.3707426698456</v>
      </c>
      <c r="CG2275" s="18">
        <f t="shared" si="1358"/>
        <v>3679.3707426698456</v>
      </c>
      <c r="CH2275" s="18">
        <f t="shared" si="1359"/>
        <v>86178131.138357878</v>
      </c>
      <c r="CI2275" s="18">
        <f t="shared" si="1360"/>
        <v>689425.04910686298</v>
      </c>
      <c r="CJ2275" s="18">
        <f t="shared" si="1361"/>
        <v>779505.55931800755</v>
      </c>
      <c r="CK2275" s="25">
        <f t="shared" si="1362"/>
        <v>1.1306603383904343</v>
      </c>
      <c r="CL2275" s="26">
        <f t="shared" si="1363"/>
        <v>101.6322215337501</v>
      </c>
      <c r="CZ2275" s="18">
        <f t="shared" si="1364"/>
        <v>168162430.95108742</v>
      </c>
      <c r="DC2275" s="18">
        <f t="shared" si="1365"/>
        <v>166234.64148533967</v>
      </c>
      <c r="DD2275" s="17">
        <f t="shared" si="1366"/>
        <v>1</v>
      </c>
      <c r="DE2275" s="17">
        <f t="shared" si="1367"/>
        <v>1</v>
      </c>
      <c r="DF2275" s="17">
        <f t="shared" si="1368"/>
        <v>1</v>
      </c>
      <c r="DG2275" s="17">
        <f t="shared" si="1369"/>
        <v>4</v>
      </c>
      <c r="DH2275" s="17">
        <f t="shared" si="1370"/>
        <v>4</v>
      </c>
      <c r="DI2275" s="17">
        <f t="shared" si="1371"/>
        <v>4</v>
      </c>
      <c r="DJ2275" s="20" t="s">
        <v>1879</v>
      </c>
    </row>
    <row r="2276" spans="1:114" x14ac:dyDescent="0.2">
      <c r="A2276" s="15" t="s">
        <v>105</v>
      </c>
      <c r="B2276" s="10" t="s">
        <v>2371</v>
      </c>
      <c r="C2276" s="11">
        <f t="shared" si="1344"/>
        <v>73.350399999999993</v>
      </c>
      <c r="D2276" s="11">
        <f t="shared" si="1341"/>
        <v>350</v>
      </c>
      <c r="E2276" s="11">
        <f t="shared" si="1341"/>
        <v>250</v>
      </c>
      <c r="F2276" s="11">
        <f t="shared" si="1341"/>
        <v>0</v>
      </c>
      <c r="G2276" s="11">
        <f t="shared" si="1340"/>
        <v>8</v>
      </c>
      <c r="H2276" s="11">
        <f t="shared" si="1340"/>
        <v>0</v>
      </c>
      <c r="I2276" s="11">
        <f t="shared" si="1340"/>
        <v>12</v>
      </c>
      <c r="J2276" s="11">
        <f t="shared" si="1340"/>
        <v>0</v>
      </c>
      <c r="K2276" s="11">
        <f t="shared" si="1340"/>
        <v>0</v>
      </c>
      <c r="L2276" s="11">
        <f t="shared" si="1342"/>
        <v>0</v>
      </c>
      <c r="M2276" s="11">
        <f t="shared" si="1342"/>
        <v>0</v>
      </c>
      <c r="N2276" s="11">
        <f t="shared" si="1342"/>
        <v>0</v>
      </c>
      <c r="O2276" s="11">
        <f t="shared" si="1342"/>
        <v>0</v>
      </c>
      <c r="P2276" s="11">
        <f t="shared" si="1342"/>
        <v>0</v>
      </c>
      <c r="Q2276" s="11">
        <f t="shared" si="1342"/>
        <v>0</v>
      </c>
      <c r="R2276" s="11">
        <f t="shared" si="1334"/>
        <v>0</v>
      </c>
      <c r="S2276" s="11">
        <f t="shared" si="1334"/>
        <v>0</v>
      </c>
      <c r="T2276" s="11">
        <f t="shared" si="1334"/>
        <v>9375.5751316061705</v>
      </c>
      <c r="U2276" s="40">
        <f t="shared" si="1345"/>
        <v>1.2</v>
      </c>
      <c r="V2276" s="11">
        <f t="shared" si="1373"/>
        <v>16.304732231613869</v>
      </c>
      <c r="W2276" s="11">
        <f t="shared" si="1373"/>
        <v>160012869.14646605</v>
      </c>
      <c r="X2276" s="11">
        <f t="shared" si="1372"/>
        <v>914359.25226552028</v>
      </c>
      <c r="Y2276" s="11">
        <f t="shared" si="1372"/>
        <v>1091981.0631611098</v>
      </c>
      <c r="Z2276" s="11">
        <f t="shared" si="1372"/>
        <v>1.1942582310568779</v>
      </c>
      <c r="AA2276" s="11">
        <f t="shared" si="1372"/>
        <v>130.64069947954698</v>
      </c>
      <c r="AB2276" s="11">
        <f t="shared" si="1372"/>
        <v>5764.247719318987</v>
      </c>
      <c r="AC2276" s="11">
        <f t="shared" si="1372"/>
        <v>4164.247719318987</v>
      </c>
      <c r="AD2276" s="11">
        <f t="shared" si="1372"/>
        <v>95726182.128652558</v>
      </c>
      <c r="AE2276" s="11">
        <f t="shared" si="1372"/>
        <v>765809.45702922042</v>
      </c>
      <c r="AF2276" s="11">
        <f t="shared" si="1372"/>
        <v>869368.6771951603</v>
      </c>
      <c r="AG2276" s="11">
        <f t="shared" si="1372"/>
        <v>1.1352284425523731</v>
      </c>
      <c r="AH2276" s="11">
        <f t="shared" si="1339"/>
        <v>101.04536799636377</v>
      </c>
      <c r="AI2276" s="11">
        <f t="shared" si="1339"/>
        <v>0</v>
      </c>
      <c r="AJ2276" s="11">
        <f t="shared" si="1339"/>
        <v>0</v>
      </c>
      <c r="AK2276" s="11">
        <f t="shared" si="1339"/>
        <v>0</v>
      </c>
      <c r="AL2276" s="11">
        <f t="shared" si="1339"/>
        <v>0</v>
      </c>
      <c r="AM2276" s="11">
        <f t="shared" si="1339"/>
        <v>0</v>
      </c>
      <c r="AN2276" s="11">
        <f t="shared" si="1339"/>
        <v>0</v>
      </c>
      <c r="AO2276" s="11">
        <f t="shared" si="1339"/>
        <v>0</v>
      </c>
      <c r="AP2276" s="11">
        <f t="shared" si="1339"/>
        <v>0</v>
      </c>
      <c r="AQ2276" s="11">
        <f t="shared" si="1339"/>
        <v>0</v>
      </c>
      <c r="AR2276" s="11">
        <f t="shared" si="1343"/>
        <v>0</v>
      </c>
      <c r="AS2276" s="11">
        <f t="shared" si="1343"/>
        <v>0</v>
      </c>
      <c r="AT2276" s="11">
        <f t="shared" si="1343"/>
        <v>0</v>
      </c>
      <c r="AU2276" s="11">
        <f t="shared" si="1343"/>
        <v>0</v>
      </c>
      <c r="AV2276" s="11">
        <f t="shared" si="1343"/>
        <v>187667936.87671232</v>
      </c>
      <c r="AW2276" s="11">
        <f t="shared" si="1343"/>
        <v>0</v>
      </c>
      <c r="AX2276" s="11">
        <f t="shared" si="1343"/>
        <v>0</v>
      </c>
      <c r="AY2276" s="11">
        <f t="shared" si="1343"/>
        <v>165088.49543863797</v>
      </c>
      <c r="AZ2276" s="11">
        <f t="shared" si="1343"/>
        <v>1</v>
      </c>
      <c r="BA2276" s="11">
        <f t="shared" si="1343"/>
        <v>1</v>
      </c>
      <c r="BB2276" s="11">
        <f t="shared" si="1343"/>
        <v>1</v>
      </c>
      <c r="BC2276" s="11">
        <f t="shared" si="1343"/>
        <v>3</v>
      </c>
      <c r="BD2276" s="11">
        <f t="shared" si="1343"/>
        <v>4</v>
      </c>
      <c r="BE2276" s="11">
        <f t="shared" si="1343"/>
        <v>4</v>
      </c>
      <c r="BF2276" s="15" t="str">
        <f t="shared" si="1346"/>
        <v>EN 10210</v>
      </c>
      <c r="BG2276" s="42">
        <v>73.350399999999993</v>
      </c>
      <c r="BH2276" s="17">
        <f t="shared" si="1347"/>
        <v>350</v>
      </c>
      <c r="BI2276" s="17">
        <f t="shared" si="1348"/>
        <v>250</v>
      </c>
      <c r="BK2276" s="17">
        <f t="shared" si="1349"/>
        <v>8</v>
      </c>
      <c r="BM2276" s="17">
        <f t="shared" si="1338"/>
        <v>12</v>
      </c>
      <c r="BX2276" s="18">
        <f t="shared" si="1350"/>
        <v>9375.5751316061705</v>
      </c>
      <c r="BY2276" s="42">
        <v>1.2</v>
      </c>
      <c r="BZ2276" s="43">
        <f t="shared" si="1351"/>
        <v>16.304732231613869</v>
      </c>
      <c r="CA2276" s="18">
        <f t="shared" si="1352"/>
        <v>160012869.14646605</v>
      </c>
      <c r="CB2276" s="18">
        <f t="shared" si="1353"/>
        <v>914359.25226552028</v>
      </c>
      <c r="CC2276" s="18">
        <f t="shared" si="1354"/>
        <v>1091981.0631611098</v>
      </c>
      <c r="CD2276" s="25">
        <f t="shared" si="1355"/>
        <v>1.1942582310568779</v>
      </c>
      <c r="CE2276" s="26">
        <f t="shared" si="1356"/>
        <v>130.64069947954698</v>
      </c>
      <c r="CF2276" s="18">
        <f t="shared" si="1357"/>
        <v>5764.247719318987</v>
      </c>
      <c r="CG2276" s="18">
        <f t="shared" si="1358"/>
        <v>4164.247719318987</v>
      </c>
      <c r="CH2276" s="18">
        <f t="shared" si="1359"/>
        <v>95726182.128652558</v>
      </c>
      <c r="CI2276" s="18">
        <f t="shared" si="1360"/>
        <v>765809.45702922042</v>
      </c>
      <c r="CJ2276" s="18">
        <f t="shared" si="1361"/>
        <v>869368.6771951603</v>
      </c>
      <c r="CK2276" s="25">
        <f t="shared" si="1362"/>
        <v>1.1352284425523731</v>
      </c>
      <c r="CL2276" s="26">
        <f t="shared" si="1363"/>
        <v>101.04536799636377</v>
      </c>
      <c r="CZ2276" s="18">
        <f t="shared" si="1364"/>
        <v>187667936.87671232</v>
      </c>
      <c r="DC2276" s="18">
        <f t="shared" si="1365"/>
        <v>165088.49543863797</v>
      </c>
      <c r="DD2276" s="17">
        <f t="shared" si="1366"/>
        <v>1</v>
      </c>
      <c r="DE2276" s="17">
        <f t="shared" si="1367"/>
        <v>1</v>
      </c>
      <c r="DF2276" s="17">
        <f t="shared" si="1368"/>
        <v>1</v>
      </c>
      <c r="DG2276" s="17">
        <f t="shared" si="1369"/>
        <v>3</v>
      </c>
      <c r="DH2276" s="17">
        <f t="shared" si="1370"/>
        <v>4</v>
      </c>
      <c r="DI2276" s="17">
        <f t="shared" si="1371"/>
        <v>4</v>
      </c>
      <c r="DJ2276" s="20" t="s">
        <v>1879</v>
      </c>
    </row>
    <row r="2277" spans="1:114" x14ac:dyDescent="0.2">
      <c r="A2277" s="15" t="s">
        <v>105</v>
      </c>
      <c r="B2277" s="10" t="s">
        <v>2372</v>
      </c>
      <c r="C2277" s="11">
        <f t="shared" si="1344"/>
        <v>80.464384000000038</v>
      </c>
      <c r="D2277" s="11">
        <f t="shared" si="1341"/>
        <v>350</v>
      </c>
      <c r="E2277" s="11">
        <f t="shared" si="1341"/>
        <v>250</v>
      </c>
      <c r="F2277" s="11">
        <f t="shared" si="1341"/>
        <v>0</v>
      </c>
      <c r="G2277" s="11">
        <f t="shared" si="1340"/>
        <v>8.8000000000000007</v>
      </c>
      <c r="H2277" s="11">
        <f t="shared" si="1340"/>
        <v>0</v>
      </c>
      <c r="I2277" s="11">
        <f t="shared" si="1340"/>
        <v>13.200000000000001</v>
      </c>
      <c r="J2277" s="11">
        <f t="shared" si="1340"/>
        <v>0</v>
      </c>
      <c r="K2277" s="11">
        <f t="shared" si="1340"/>
        <v>0</v>
      </c>
      <c r="L2277" s="11">
        <f t="shared" si="1342"/>
        <v>0</v>
      </c>
      <c r="M2277" s="11">
        <f t="shared" si="1342"/>
        <v>0</v>
      </c>
      <c r="N2277" s="11">
        <f t="shared" si="1342"/>
        <v>0</v>
      </c>
      <c r="O2277" s="11">
        <f t="shared" si="1342"/>
        <v>0</v>
      </c>
      <c r="P2277" s="11">
        <f t="shared" si="1342"/>
        <v>0</v>
      </c>
      <c r="Q2277" s="11">
        <f t="shared" si="1342"/>
        <v>0</v>
      </c>
      <c r="R2277" s="11">
        <f t="shared" si="1342"/>
        <v>0</v>
      </c>
      <c r="S2277" s="11">
        <f t="shared" si="1342"/>
        <v>0</v>
      </c>
      <c r="T2277" s="11">
        <f t="shared" si="1342"/>
        <v>10288.445909243466</v>
      </c>
      <c r="U2277" s="40">
        <f t="shared" si="1345"/>
        <v>1.2</v>
      </c>
      <c r="V2277" s="11">
        <f t="shared" si="1373"/>
        <v>14.858049834414416</v>
      </c>
      <c r="W2277" s="11">
        <f t="shared" si="1373"/>
        <v>173914366.73547077</v>
      </c>
      <c r="X2277" s="11">
        <f t="shared" si="1372"/>
        <v>993796.38134554727</v>
      </c>
      <c r="Y2277" s="11">
        <f t="shared" si="1372"/>
        <v>1190546.8496108574</v>
      </c>
      <c r="Z2277" s="11">
        <f t="shared" si="1372"/>
        <v>1.1979786523260636</v>
      </c>
      <c r="AA2277" s="11">
        <f t="shared" si="1372"/>
        <v>130.01481445662438</v>
      </c>
      <c r="AB2277" s="11">
        <f t="shared" si="1372"/>
        <v>6358.7397403759742</v>
      </c>
      <c r="AC2277" s="11">
        <f t="shared" si="1372"/>
        <v>4598.7397403759742</v>
      </c>
      <c r="AD2277" s="11">
        <f t="shared" si="1372"/>
        <v>103963295.92532499</v>
      </c>
      <c r="AE2277" s="11">
        <f t="shared" si="1372"/>
        <v>831706.36740259989</v>
      </c>
      <c r="AF2277" s="11">
        <f t="shared" si="1372"/>
        <v>947585.86259205872</v>
      </c>
      <c r="AG2277" s="11">
        <f t="shared" si="1372"/>
        <v>1.1393274113691685</v>
      </c>
      <c r="AH2277" s="11">
        <f t="shared" si="1372"/>
        <v>100.52292806327134</v>
      </c>
      <c r="AI2277" s="11">
        <f t="shared" si="1372"/>
        <v>0</v>
      </c>
      <c r="AJ2277" s="11">
        <f t="shared" si="1372"/>
        <v>0</v>
      </c>
      <c r="AK2277" s="11">
        <f t="shared" si="1372"/>
        <v>0</v>
      </c>
      <c r="AL2277" s="11">
        <f t="shared" si="1372"/>
        <v>0</v>
      </c>
      <c r="AM2277" s="11">
        <f t="shared" si="1372"/>
        <v>0</v>
      </c>
      <c r="AN2277" s="11">
        <f t="shared" ref="AN2277:BC2296" si="1374">IF($A2277="x",CR2277,"")</f>
        <v>0</v>
      </c>
      <c r="AO2277" s="11">
        <f t="shared" si="1374"/>
        <v>0</v>
      </c>
      <c r="AP2277" s="11">
        <f t="shared" si="1374"/>
        <v>0</v>
      </c>
      <c r="AQ2277" s="11">
        <f t="shared" si="1374"/>
        <v>0</v>
      </c>
      <c r="AR2277" s="11">
        <f t="shared" si="1343"/>
        <v>0</v>
      </c>
      <c r="AS2277" s="11">
        <f t="shared" si="1343"/>
        <v>0</v>
      </c>
      <c r="AT2277" s="11">
        <f t="shared" si="1343"/>
        <v>0</v>
      </c>
      <c r="AU2277" s="11">
        <f t="shared" si="1343"/>
        <v>0</v>
      </c>
      <c r="AV2277" s="11">
        <f t="shared" si="1343"/>
        <v>204674601.47277364</v>
      </c>
      <c r="AW2277" s="11">
        <f t="shared" si="1343"/>
        <v>0</v>
      </c>
      <c r="AX2277" s="11">
        <f t="shared" si="1343"/>
        <v>0</v>
      </c>
      <c r="AY2277" s="11">
        <f t="shared" si="1343"/>
        <v>164063.07948075194</v>
      </c>
      <c r="AZ2277" s="11">
        <f t="shared" si="1343"/>
        <v>1</v>
      </c>
      <c r="BA2277" s="11">
        <f t="shared" si="1343"/>
        <v>1</v>
      </c>
      <c r="BB2277" s="11">
        <f t="shared" si="1343"/>
        <v>1</v>
      </c>
      <c r="BC2277" s="11">
        <f t="shared" si="1343"/>
        <v>2</v>
      </c>
      <c r="BD2277" s="11">
        <f t="shared" si="1343"/>
        <v>4</v>
      </c>
      <c r="BE2277" s="11">
        <f t="shared" si="1343"/>
        <v>4</v>
      </c>
      <c r="BF2277" s="15" t="str">
        <f t="shared" si="1346"/>
        <v>EN 10210</v>
      </c>
      <c r="BG2277" s="42">
        <v>80.464384000000038</v>
      </c>
      <c r="BH2277" s="17">
        <f t="shared" si="1347"/>
        <v>350</v>
      </c>
      <c r="BI2277" s="17">
        <f t="shared" si="1348"/>
        <v>250</v>
      </c>
      <c r="BK2277" s="17">
        <f t="shared" si="1349"/>
        <v>8.8000000000000007</v>
      </c>
      <c r="BM2277" s="17">
        <f t="shared" si="1338"/>
        <v>13.200000000000001</v>
      </c>
      <c r="BX2277" s="18">
        <f t="shared" si="1350"/>
        <v>10288.445909243466</v>
      </c>
      <c r="BY2277" s="42">
        <v>1.2</v>
      </c>
      <c r="BZ2277" s="43">
        <f t="shared" si="1351"/>
        <v>14.858049834414416</v>
      </c>
      <c r="CA2277" s="18">
        <f t="shared" si="1352"/>
        <v>173914366.73547077</v>
      </c>
      <c r="CB2277" s="18">
        <f t="shared" si="1353"/>
        <v>993796.38134554727</v>
      </c>
      <c r="CC2277" s="18">
        <f t="shared" si="1354"/>
        <v>1190546.8496108574</v>
      </c>
      <c r="CD2277" s="25">
        <f t="shared" si="1355"/>
        <v>1.1979786523260636</v>
      </c>
      <c r="CE2277" s="26">
        <f t="shared" si="1356"/>
        <v>130.01481445662438</v>
      </c>
      <c r="CF2277" s="18">
        <f t="shared" si="1357"/>
        <v>6358.7397403759742</v>
      </c>
      <c r="CG2277" s="18">
        <f t="shared" si="1358"/>
        <v>4598.7397403759742</v>
      </c>
      <c r="CH2277" s="18">
        <f t="shared" si="1359"/>
        <v>103963295.92532499</v>
      </c>
      <c r="CI2277" s="18">
        <f t="shared" si="1360"/>
        <v>831706.36740259989</v>
      </c>
      <c r="CJ2277" s="18">
        <f t="shared" si="1361"/>
        <v>947585.86259205872</v>
      </c>
      <c r="CK2277" s="25">
        <f t="shared" si="1362"/>
        <v>1.1393274113691685</v>
      </c>
      <c r="CL2277" s="26">
        <f t="shared" si="1363"/>
        <v>100.52292806327134</v>
      </c>
      <c r="CZ2277" s="18">
        <f t="shared" si="1364"/>
        <v>204674601.47277364</v>
      </c>
      <c r="DC2277" s="18">
        <f t="shared" si="1365"/>
        <v>164063.07948075194</v>
      </c>
      <c r="DD2277" s="17">
        <f t="shared" si="1366"/>
        <v>1</v>
      </c>
      <c r="DE2277" s="17">
        <f t="shared" si="1367"/>
        <v>1</v>
      </c>
      <c r="DF2277" s="17">
        <f t="shared" si="1368"/>
        <v>1</v>
      </c>
      <c r="DG2277" s="17">
        <f t="shared" si="1369"/>
        <v>2</v>
      </c>
      <c r="DH2277" s="17">
        <f t="shared" si="1370"/>
        <v>4</v>
      </c>
      <c r="DI2277" s="17">
        <f t="shared" si="1371"/>
        <v>4</v>
      </c>
      <c r="DJ2277" s="20" t="s">
        <v>1879</v>
      </c>
    </row>
    <row r="2278" spans="1:114" x14ac:dyDescent="0.2">
      <c r="A2278" s="15" t="s">
        <v>105</v>
      </c>
      <c r="B2278" s="10" t="s">
        <v>2373</v>
      </c>
      <c r="C2278" s="11">
        <f t="shared" si="1344"/>
        <v>91.06</v>
      </c>
      <c r="D2278" s="11">
        <f t="shared" si="1341"/>
        <v>350</v>
      </c>
      <c r="E2278" s="11">
        <f t="shared" si="1341"/>
        <v>250</v>
      </c>
      <c r="F2278" s="11">
        <f t="shared" si="1341"/>
        <v>0</v>
      </c>
      <c r="G2278" s="11">
        <f t="shared" si="1340"/>
        <v>10</v>
      </c>
      <c r="H2278" s="11">
        <f t="shared" si="1340"/>
        <v>0</v>
      </c>
      <c r="I2278" s="11">
        <f t="shared" si="1340"/>
        <v>15</v>
      </c>
      <c r="J2278" s="11">
        <f t="shared" si="1340"/>
        <v>0</v>
      </c>
      <c r="K2278" s="11">
        <f t="shared" si="1340"/>
        <v>0</v>
      </c>
      <c r="L2278" s="11">
        <f t="shared" si="1342"/>
        <v>0</v>
      </c>
      <c r="M2278" s="11">
        <f t="shared" si="1342"/>
        <v>0</v>
      </c>
      <c r="N2278" s="11">
        <f t="shared" si="1342"/>
        <v>0</v>
      </c>
      <c r="O2278" s="11">
        <f t="shared" si="1342"/>
        <v>0</v>
      </c>
      <c r="P2278" s="11">
        <f t="shared" si="1342"/>
        <v>0</v>
      </c>
      <c r="Q2278" s="11">
        <f t="shared" si="1342"/>
        <v>0</v>
      </c>
      <c r="R2278" s="11">
        <f t="shared" si="1342"/>
        <v>0</v>
      </c>
      <c r="S2278" s="11">
        <f t="shared" si="1342"/>
        <v>0</v>
      </c>
      <c r="T2278" s="11">
        <f t="shared" si="1342"/>
        <v>11649.336143134642</v>
      </c>
      <c r="U2278" s="40">
        <f t="shared" si="1345"/>
        <v>1.2</v>
      </c>
      <c r="V2278" s="11">
        <f t="shared" si="1373"/>
        <v>13.122313594522376</v>
      </c>
      <c r="W2278" s="11">
        <f t="shared" si="1373"/>
        <v>194074702.59119657</v>
      </c>
      <c r="X2278" s="11">
        <f t="shared" si="1372"/>
        <v>1108998.3005211232</v>
      </c>
      <c r="Y2278" s="11">
        <f t="shared" si="1372"/>
        <v>1334828.8925487208</v>
      </c>
      <c r="Z2278" s="11">
        <f t="shared" si="1372"/>
        <v>1.2036347503160996</v>
      </c>
      <c r="AA2278" s="11">
        <f t="shared" si="1372"/>
        <v>129.07254581273909</v>
      </c>
      <c r="AB2278" s="11">
        <f t="shared" si="1372"/>
        <v>7256.6370614359175</v>
      </c>
      <c r="AC2278" s="11">
        <f t="shared" si="1372"/>
        <v>5256.6370614359175</v>
      </c>
      <c r="AD2278" s="11">
        <f t="shared" si="1372"/>
        <v>115883405.9899143</v>
      </c>
      <c r="AE2278" s="11">
        <f t="shared" si="1372"/>
        <v>927067.24791931442</v>
      </c>
      <c r="AF2278" s="11">
        <f t="shared" si="1372"/>
        <v>1061997.0394769253</v>
      </c>
      <c r="AG2278" s="11">
        <f t="shared" si="1372"/>
        <v>1.1455447723565295</v>
      </c>
      <c r="AH2278" s="11">
        <f t="shared" si="1372"/>
        <v>99.737858038534839</v>
      </c>
      <c r="AI2278" s="11">
        <f t="shared" si="1372"/>
        <v>0</v>
      </c>
      <c r="AJ2278" s="11">
        <f t="shared" si="1372"/>
        <v>0</v>
      </c>
      <c r="AK2278" s="11">
        <f t="shared" si="1372"/>
        <v>0</v>
      </c>
      <c r="AL2278" s="11">
        <f t="shared" si="1372"/>
        <v>0</v>
      </c>
      <c r="AM2278" s="11">
        <f t="shared" si="1372"/>
        <v>0</v>
      </c>
      <c r="AN2278" s="11">
        <f t="shared" si="1374"/>
        <v>0</v>
      </c>
      <c r="AO2278" s="11">
        <f t="shared" si="1374"/>
        <v>0</v>
      </c>
      <c r="AP2278" s="11">
        <f t="shared" si="1374"/>
        <v>0</v>
      </c>
      <c r="AQ2278" s="11">
        <f t="shared" si="1374"/>
        <v>0</v>
      </c>
      <c r="AR2278" s="11">
        <f t="shared" si="1343"/>
        <v>0</v>
      </c>
      <c r="AS2278" s="11">
        <f t="shared" si="1343"/>
        <v>0</v>
      </c>
      <c r="AT2278" s="11">
        <f t="shared" si="1343"/>
        <v>0</v>
      </c>
      <c r="AU2278" s="11">
        <f t="shared" si="1343"/>
        <v>0</v>
      </c>
      <c r="AV2278" s="11">
        <f t="shared" si="1343"/>
        <v>229605517.24137932</v>
      </c>
      <c r="AW2278" s="11">
        <f t="shared" si="1343"/>
        <v>0</v>
      </c>
      <c r="AX2278" s="11">
        <f t="shared" si="1343"/>
        <v>0</v>
      </c>
      <c r="AY2278" s="11">
        <f t="shared" si="1343"/>
        <v>162513.27412287184</v>
      </c>
      <c r="AZ2278" s="11">
        <f t="shared" si="1343"/>
        <v>1</v>
      </c>
      <c r="BA2278" s="11">
        <f t="shared" si="1343"/>
        <v>1</v>
      </c>
      <c r="BB2278" s="11">
        <f t="shared" si="1343"/>
        <v>1</v>
      </c>
      <c r="BC2278" s="11">
        <f t="shared" si="1343"/>
        <v>1</v>
      </c>
      <c r="BD2278" s="11">
        <f t="shared" si="1343"/>
        <v>2</v>
      </c>
      <c r="BE2278" s="11">
        <f t="shared" si="1343"/>
        <v>4</v>
      </c>
      <c r="BF2278" s="15" t="str">
        <f t="shared" si="1346"/>
        <v>EN 10210</v>
      </c>
      <c r="BG2278" s="42">
        <v>91.06</v>
      </c>
      <c r="BH2278" s="17">
        <f t="shared" si="1347"/>
        <v>350</v>
      </c>
      <c r="BI2278" s="17">
        <f t="shared" si="1348"/>
        <v>250</v>
      </c>
      <c r="BK2278" s="17">
        <f t="shared" si="1349"/>
        <v>10</v>
      </c>
      <c r="BM2278" s="17">
        <f t="shared" si="1338"/>
        <v>15</v>
      </c>
      <c r="BX2278" s="18">
        <f t="shared" si="1350"/>
        <v>11649.336143134642</v>
      </c>
      <c r="BY2278" s="42">
        <v>1.2</v>
      </c>
      <c r="BZ2278" s="43">
        <f t="shared" si="1351"/>
        <v>13.122313594522376</v>
      </c>
      <c r="CA2278" s="18">
        <f t="shared" si="1352"/>
        <v>194074702.59119657</v>
      </c>
      <c r="CB2278" s="18">
        <f t="shared" si="1353"/>
        <v>1108998.3005211232</v>
      </c>
      <c r="CC2278" s="18">
        <f t="shared" si="1354"/>
        <v>1334828.8925487208</v>
      </c>
      <c r="CD2278" s="25">
        <f t="shared" si="1355"/>
        <v>1.2036347503160996</v>
      </c>
      <c r="CE2278" s="26">
        <f t="shared" si="1356"/>
        <v>129.07254581273909</v>
      </c>
      <c r="CF2278" s="18">
        <f t="shared" si="1357"/>
        <v>7256.6370614359175</v>
      </c>
      <c r="CG2278" s="18">
        <f t="shared" si="1358"/>
        <v>5256.6370614359175</v>
      </c>
      <c r="CH2278" s="18">
        <f t="shared" si="1359"/>
        <v>115883405.9899143</v>
      </c>
      <c r="CI2278" s="18">
        <f t="shared" si="1360"/>
        <v>927067.24791931442</v>
      </c>
      <c r="CJ2278" s="18">
        <f t="shared" si="1361"/>
        <v>1061997.0394769253</v>
      </c>
      <c r="CK2278" s="25">
        <f t="shared" si="1362"/>
        <v>1.1455447723565295</v>
      </c>
      <c r="CL2278" s="26">
        <f t="shared" si="1363"/>
        <v>99.737858038534839</v>
      </c>
      <c r="CZ2278" s="18">
        <f t="shared" si="1364"/>
        <v>229605517.24137932</v>
      </c>
      <c r="DC2278" s="18">
        <f t="shared" si="1365"/>
        <v>162513.27412287184</v>
      </c>
      <c r="DD2278" s="17">
        <f t="shared" si="1366"/>
        <v>1</v>
      </c>
      <c r="DE2278" s="17">
        <f t="shared" si="1367"/>
        <v>1</v>
      </c>
      <c r="DF2278" s="17">
        <f t="shared" si="1368"/>
        <v>1</v>
      </c>
      <c r="DG2278" s="17">
        <f t="shared" si="1369"/>
        <v>1</v>
      </c>
      <c r="DH2278" s="17">
        <f t="shared" si="1370"/>
        <v>2</v>
      </c>
      <c r="DI2278" s="17">
        <f t="shared" si="1371"/>
        <v>4</v>
      </c>
      <c r="DJ2278" s="20" t="s">
        <v>1879</v>
      </c>
    </row>
    <row r="2279" spans="1:114" x14ac:dyDescent="0.2">
      <c r="A2279" s="15" t="s">
        <v>105</v>
      </c>
      <c r="B2279" s="10" t="s">
        <v>2374</v>
      </c>
      <c r="C2279" s="11">
        <f t="shared" si="1344"/>
        <v>99.820599999999999</v>
      </c>
      <c r="D2279" s="11">
        <f t="shared" si="1341"/>
        <v>350</v>
      </c>
      <c r="E2279" s="11">
        <f t="shared" si="1341"/>
        <v>250</v>
      </c>
      <c r="F2279" s="11">
        <f t="shared" si="1341"/>
        <v>0</v>
      </c>
      <c r="G2279" s="11">
        <f t="shared" si="1340"/>
        <v>11</v>
      </c>
      <c r="H2279" s="11">
        <f t="shared" si="1340"/>
        <v>0</v>
      </c>
      <c r="I2279" s="11">
        <f t="shared" si="1340"/>
        <v>22</v>
      </c>
      <c r="J2279" s="11">
        <f t="shared" si="1340"/>
        <v>0</v>
      </c>
      <c r="K2279" s="11">
        <f t="shared" si="1340"/>
        <v>0</v>
      </c>
      <c r="L2279" s="11">
        <f t="shared" si="1342"/>
        <v>0</v>
      </c>
      <c r="M2279" s="11">
        <f t="shared" si="1342"/>
        <v>0</v>
      </c>
      <c r="N2279" s="11">
        <f t="shared" si="1342"/>
        <v>0</v>
      </c>
      <c r="O2279" s="11">
        <f t="shared" si="1342"/>
        <v>0</v>
      </c>
      <c r="P2279" s="11">
        <f t="shared" si="1342"/>
        <v>0</v>
      </c>
      <c r="Q2279" s="11">
        <f t="shared" si="1342"/>
        <v>0</v>
      </c>
      <c r="R2279" s="11">
        <f t="shared" si="1342"/>
        <v>0</v>
      </c>
      <c r="S2279" s="11">
        <f t="shared" si="1342"/>
        <v>0</v>
      </c>
      <c r="T2279" s="11">
        <f t="shared" si="1342"/>
        <v>13337.061688674919</v>
      </c>
      <c r="U2279" s="40">
        <f t="shared" si="1345"/>
        <v>1.2</v>
      </c>
      <c r="V2279" s="11">
        <f t="shared" si="1373"/>
        <v>11.461763138429657</v>
      </c>
      <c r="W2279" s="11">
        <f t="shared" si="1373"/>
        <v>206984277.20802861</v>
      </c>
      <c r="X2279" s="11">
        <f t="shared" si="1372"/>
        <v>1182767.298331592</v>
      </c>
      <c r="Y2279" s="11">
        <f t="shared" si="1372"/>
        <v>1433356.8915365657</v>
      </c>
      <c r="Z2279" s="11">
        <f t="shared" si="1372"/>
        <v>1.211867197849023</v>
      </c>
      <c r="AA2279" s="11">
        <f t="shared" si="1372"/>
        <v>124.5772095131144</v>
      </c>
      <c r="AB2279" s="11">
        <f t="shared" si="1372"/>
        <v>8148.6635554218246</v>
      </c>
      <c r="AC2279" s="11">
        <f t="shared" si="1372"/>
        <v>5948.6635554218246</v>
      </c>
      <c r="AD2279" s="11">
        <f t="shared" si="1372"/>
        <v>123745646.94292662</v>
      </c>
      <c r="AE2279" s="11">
        <f t="shared" si="1372"/>
        <v>989965.17554341292</v>
      </c>
      <c r="AF2279" s="11">
        <f t="shared" si="1372"/>
        <v>1141423.7137654745</v>
      </c>
      <c r="AG2279" s="11">
        <f t="shared" si="1372"/>
        <v>1.1529938041900543</v>
      </c>
      <c r="AH2279" s="11">
        <f t="shared" si="1372"/>
        <v>96.324083450833655</v>
      </c>
      <c r="AI2279" s="11">
        <f t="shared" si="1372"/>
        <v>0</v>
      </c>
      <c r="AJ2279" s="11">
        <f t="shared" si="1372"/>
        <v>0</v>
      </c>
      <c r="AK2279" s="11">
        <f t="shared" si="1372"/>
        <v>0</v>
      </c>
      <c r="AL2279" s="11">
        <f t="shared" si="1372"/>
        <v>0</v>
      </c>
      <c r="AM2279" s="11">
        <f t="shared" si="1372"/>
        <v>0</v>
      </c>
      <c r="AN2279" s="11">
        <f t="shared" si="1374"/>
        <v>0</v>
      </c>
      <c r="AO2279" s="11">
        <f t="shared" si="1374"/>
        <v>0</v>
      </c>
      <c r="AP2279" s="11">
        <f t="shared" si="1374"/>
        <v>0</v>
      </c>
      <c r="AQ2279" s="11">
        <f t="shared" si="1374"/>
        <v>0</v>
      </c>
      <c r="AR2279" s="11">
        <f t="shared" si="1343"/>
        <v>0</v>
      </c>
      <c r="AS2279" s="11">
        <f t="shared" si="1343"/>
        <v>0</v>
      </c>
      <c r="AT2279" s="11">
        <f t="shared" si="1343"/>
        <v>0</v>
      </c>
      <c r="AU2279" s="11">
        <f t="shared" si="1343"/>
        <v>0</v>
      </c>
      <c r="AV2279" s="11">
        <f t="shared" si="1343"/>
        <v>249856148.27335641</v>
      </c>
      <c r="AW2279" s="11">
        <f t="shared" si="1343"/>
        <v>0</v>
      </c>
      <c r="AX2279" s="11">
        <f t="shared" si="1343"/>
        <v>0</v>
      </c>
      <c r="AY2279" s="11">
        <f t="shared" si="1343"/>
        <v>160743.65888855455</v>
      </c>
      <c r="AZ2279" s="11">
        <f t="shared" si="1343"/>
        <v>1</v>
      </c>
      <c r="BA2279" s="11">
        <f t="shared" si="1343"/>
        <v>1</v>
      </c>
      <c r="BB2279" s="11">
        <f t="shared" si="1343"/>
        <v>1</v>
      </c>
      <c r="BC2279" s="11">
        <f t="shared" si="1343"/>
        <v>1</v>
      </c>
      <c r="BD2279" s="11">
        <f t="shared" si="1343"/>
        <v>1</v>
      </c>
      <c r="BE2279" s="11">
        <f t="shared" si="1343"/>
        <v>2</v>
      </c>
      <c r="BF2279" s="15" t="str">
        <f t="shared" si="1346"/>
        <v>EN 10210</v>
      </c>
      <c r="BG2279" s="42">
        <v>99.820599999999999</v>
      </c>
      <c r="BH2279" s="17">
        <f t="shared" si="1347"/>
        <v>350</v>
      </c>
      <c r="BI2279" s="17">
        <f t="shared" si="1348"/>
        <v>250</v>
      </c>
      <c r="BK2279" s="17">
        <f t="shared" si="1349"/>
        <v>11</v>
      </c>
      <c r="BM2279" s="17">
        <f t="shared" si="1338"/>
        <v>22</v>
      </c>
      <c r="BX2279" s="18">
        <f t="shared" si="1350"/>
        <v>13337.061688674919</v>
      </c>
      <c r="BY2279" s="42">
        <v>1.2</v>
      </c>
      <c r="BZ2279" s="43">
        <f t="shared" si="1351"/>
        <v>11.461763138429657</v>
      </c>
      <c r="CA2279" s="18">
        <f t="shared" si="1352"/>
        <v>206984277.20802861</v>
      </c>
      <c r="CB2279" s="18">
        <f t="shared" si="1353"/>
        <v>1182767.298331592</v>
      </c>
      <c r="CC2279" s="18">
        <f t="shared" si="1354"/>
        <v>1433356.8915365657</v>
      </c>
      <c r="CD2279" s="25">
        <f t="shared" si="1355"/>
        <v>1.211867197849023</v>
      </c>
      <c r="CE2279" s="26">
        <f t="shared" si="1356"/>
        <v>124.5772095131144</v>
      </c>
      <c r="CF2279" s="18">
        <f t="shared" si="1357"/>
        <v>8148.6635554218246</v>
      </c>
      <c r="CG2279" s="18">
        <f t="shared" si="1358"/>
        <v>5948.6635554218246</v>
      </c>
      <c r="CH2279" s="18">
        <f t="shared" si="1359"/>
        <v>123745646.94292662</v>
      </c>
      <c r="CI2279" s="18">
        <f t="shared" si="1360"/>
        <v>989965.17554341292</v>
      </c>
      <c r="CJ2279" s="18">
        <f t="shared" si="1361"/>
        <v>1141423.7137654745</v>
      </c>
      <c r="CK2279" s="25">
        <f t="shared" si="1362"/>
        <v>1.1529938041900543</v>
      </c>
      <c r="CL2279" s="26">
        <f t="shared" si="1363"/>
        <v>96.324083450833655</v>
      </c>
      <c r="CZ2279" s="18">
        <f t="shared" si="1364"/>
        <v>249856148.27335641</v>
      </c>
      <c r="DC2279" s="18">
        <f t="shared" si="1365"/>
        <v>160743.65888855455</v>
      </c>
      <c r="DD2279" s="17">
        <f t="shared" si="1366"/>
        <v>1</v>
      </c>
      <c r="DE2279" s="17">
        <f t="shared" si="1367"/>
        <v>1</v>
      </c>
      <c r="DF2279" s="17">
        <f t="shared" si="1368"/>
        <v>1</v>
      </c>
      <c r="DG2279" s="17">
        <f t="shared" si="1369"/>
        <v>1</v>
      </c>
      <c r="DH2279" s="17">
        <f t="shared" si="1370"/>
        <v>1</v>
      </c>
      <c r="DI2279" s="17">
        <f t="shared" si="1371"/>
        <v>2</v>
      </c>
      <c r="DJ2279" s="20" t="s">
        <v>1879</v>
      </c>
    </row>
    <row r="2280" spans="1:114" x14ac:dyDescent="0.2">
      <c r="A2280" s="15" t="s">
        <v>105</v>
      </c>
      <c r="B2280" s="10" t="s">
        <v>2375</v>
      </c>
      <c r="C2280" s="11">
        <f t="shared" si="1344"/>
        <v>112.84375</v>
      </c>
      <c r="D2280" s="11">
        <f t="shared" si="1341"/>
        <v>350</v>
      </c>
      <c r="E2280" s="11">
        <f t="shared" si="1341"/>
        <v>250</v>
      </c>
      <c r="F2280" s="11">
        <f t="shared" si="1341"/>
        <v>0</v>
      </c>
      <c r="G2280" s="11">
        <f t="shared" si="1340"/>
        <v>12.5</v>
      </c>
      <c r="H2280" s="11">
        <f t="shared" si="1340"/>
        <v>0</v>
      </c>
      <c r="I2280" s="11">
        <f t="shared" si="1340"/>
        <v>25</v>
      </c>
      <c r="J2280" s="11">
        <f t="shared" si="1340"/>
        <v>0</v>
      </c>
      <c r="K2280" s="11">
        <f t="shared" si="1340"/>
        <v>0</v>
      </c>
      <c r="L2280" s="11">
        <f t="shared" si="1342"/>
        <v>0</v>
      </c>
      <c r="M2280" s="11">
        <f t="shared" si="1342"/>
        <v>0</v>
      </c>
      <c r="N2280" s="11">
        <f t="shared" si="1342"/>
        <v>0</v>
      </c>
      <c r="O2280" s="11">
        <f t="shared" si="1342"/>
        <v>0</v>
      </c>
      <c r="P2280" s="11">
        <f t="shared" si="1342"/>
        <v>0</v>
      </c>
      <c r="Q2280" s="11">
        <f t="shared" si="1342"/>
        <v>0</v>
      </c>
      <c r="R2280" s="11">
        <f t="shared" si="1342"/>
        <v>0</v>
      </c>
      <c r="S2280" s="11">
        <f t="shared" si="1342"/>
        <v>0</v>
      </c>
      <c r="T2280" s="11">
        <f t="shared" si="1342"/>
        <v>15176.990816987241</v>
      </c>
      <c r="U2280" s="40">
        <f t="shared" si="1345"/>
        <v>1.2</v>
      </c>
      <c r="V2280" s="11">
        <f t="shared" si="1373"/>
        <v>10.072236577168978</v>
      </c>
      <c r="W2280" s="11">
        <f t="shared" si="1373"/>
        <v>229224799.0570311</v>
      </c>
      <c r="X2280" s="11">
        <f t="shared" si="1372"/>
        <v>1309855.9946116062</v>
      </c>
      <c r="Y2280" s="11">
        <f t="shared" si="1372"/>
        <v>1597892.4400015078</v>
      </c>
      <c r="Z2280" s="11">
        <f t="shared" si="1372"/>
        <v>1.2198993221963375</v>
      </c>
      <c r="AA2280" s="11">
        <f t="shared" si="1372"/>
        <v>122.89606137855216</v>
      </c>
      <c r="AB2280" s="11">
        <f t="shared" si="1372"/>
        <v>9329.3692606170262</v>
      </c>
      <c r="AC2280" s="11">
        <f t="shared" si="1372"/>
        <v>6829.3692606170271</v>
      </c>
      <c r="AD2280" s="11">
        <f t="shared" si="1372"/>
        <v>136899603.20842284</v>
      </c>
      <c r="AE2280" s="11">
        <f t="shared" si="1372"/>
        <v>1095196.8256673827</v>
      </c>
      <c r="AF2280" s="11">
        <f t="shared" si="1372"/>
        <v>1272048.9769706565</v>
      </c>
      <c r="AG2280" s="11">
        <f t="shared" si="1372"/>
        <v>1.1614797880696057</v>
      </c>
      <c r="AH2280" s="11">
        <f t="shared" si="1372"/>
        <v>94.974771861009657</v>
      </c>
      <c r="AI2280" s="11">
        <f t="shared" si="1372"/>
        <v>0</v>
      </c>
      <c r="AJ2280" s="11">
        <f t="shared" si="1372"/>
        <v>0</v>
      </c>
      <c r="AK2280" s="11">
        <f t="shared" si="1372"/>
        <v>0</v>
      </c>
      <c r="AL2280" s="11">
        <f t="shared" si="1372"/>
        <v>0</v>
      </c>
      <c r="AM2280" s="11">
        <f t="shared" si="1372"/>
        <v>0</v>
      </c>
      <c r="AN2280" s="11">
        <f t="shared" si="1374"/>
        <v>0</v>
      </c>
      <c r="AO2280" s="11">
        <f t="shared" si="1374"/>
        <v>0</v>
      </c>
      <c r="AP2280" s="11">
        <f t="shared" si="1374"/>
        <v>0</v>
      </c>
      <c r="AQ2280" s="11">
        <f t="shared" si="1374"/>
        <v>0</v>
      </c>
      <c r="AR2280" s="11">
        <f t="shared" si="1343"/>
        <v>0</v>
      </c>
      <c r="AS2280" s="11">
        <f t="shared" si="1343"/>
        <v>0</v>
      </c>
      <c r="AT2280" s="11">
        <f t="shared" si="1343"/>
        <v>0</v>
      </c>
      <c r="AU2280" s="11">
        <f t="shared" si="1343"/>
        <v>0</v>
      </c>
      <c r="AV2280" s="11">
        <f t="shared" si="1343"/>
        <v>279348887.56793481</v>
      </c>
      <c r="AW2280" s="11">
        <f t="shared" si="1343"/>
        <v>0</v>
      </c>
      <c r="AX2280" s="11">
        <f t="shared" si="1343"/>
        <v>0</v>
      </c>
      <c r="AY2280" s="11">
        <f t="shared" si="1343"/>
        <v>158635.92315154255</v>
      </c>
      <c r="AZ2280" s="11">
        <f t="shared" si="1343"/>
        <v>1</v>
      </c>
      <c r="BA2280" s="11">
        <f t="shared" si="1343"/>
        <v>1</v>
      </c>
      <c r="BB2280" s="11">
        <f t="shared" si="1343"/>
        <v>1</v>
      </c>
      <c r="BC2280" s="11">
        <f t="shared" si="1343"/>
        <v>1</v>
      </c>
      <c r="BD2280" s="11">
        <f t="shared" si="1343"/>
        <v>1</v>
      </c>
      <c r="BE2280" s="11">
        <f t="shared" si="1343"/>
        <v>1</v>
      </c>
      <c r="BF2280" s="15" t="str">
        <f t="shared" si="1346"/>
        <v>EN 10210</v>
      </c>
      <c r="BG2280" s="42">
        <v>112.84375</v>
      </c>
      <c r="BH2280" s="17">
        <f t="shared" si="1347"/>
        <v>350</v>
      </c>
      <c r="BI2280" s="17">
        <f t="shared" si="1348"/>
        <v>250</v>
      </c>
      <c r="BK2280" s="17">
        <f t="shared" si="1349"/>
        <v>12.5</v>
      </c>
      <c r="BM2280" s="17">
        <f t="shared" si="1338"/>
        <v>25</v>
      </c>
      <c r="BX2280" s="18">
        <f t="shared" si="1350"/>
        <v>15176.990816987241</v>
      </c>
      <c r="BY2280" s="42">
        <v>1.2</v>
      </c>
      <c r="BZ2280" s="43">
        <f t="shared" si="1351"/>
        <v>10.072236577168978</v>
      </c>
      <c r="CA2280" s="18">
        <f t="shared" si="1352"/>
        <v>229224799.0570311</v>
      </c>
      <c r="CB2280" s="18">
        <f t="shared" si="1353"/>
        <v>1309855.9946116062</v>
      </c>
      <c r="CC2280" s="18">
        <f t="shared" si="1354"/>
        <v>1597892.4400015078</v>
      </c>
      <c r="CD2280" s="25">
        <f t="shared" si="1355"/>
        <v>1.2198993221963375</v>
      </c>
      <c r="CE2280" s="26">
        <f t="shared" si="1356"/>
        <v>122.89606137855216</v>
      </c>
      <c r="CF2280" s="18">
        <f t="shared" si="1357"/>
        <v>9329.3692606170262</v>
      </c>
      <c r="CG2280" s="18">
        <f t="shared" si="1358"/>
        <v>6829.3692606170271</v>
      </c>
      <c r="CH2280" s="18">
        <f t="shared" si="1359"/>
        <v>136899603.20842284</v>
      </c>
      <c r="CI2280" s="18">
        <f t="shared" si="1360"/>
        <v>1095196.8256673827</v>
      </c>
      <c r="CJ2280" s="18">
        <f t="shared" si="1361"/>
        <v>1272048.9769706565</v>
      </c>
      <c r="CK2280" s="25">
        <f t="shared" si="1362"/>
        <v>1.1614797880696057</v>
      </c>
      <c r="CL2280" s="26">
        <f t="shared" si="1363"/>
        <v>94.974771861009657</v>
      </c>
      <c r="CZ2280" s="18">
        <f t="shared" si="1364"/>
        <v>279348887.56793481</v>
      </c>
      <c r="DC2280" s="18">
        <f t="shared" si="1365"/>
        <v>158635.92315154255</v>
      </c>
      <c r="DD2280" s="17">
        <f t="shared" si="1366"/>
        <v>1</v>
      </c>
      <c r="DE2280" s="17">
        <f t="shared" si="1367"/>
        <v>1</v>
      </c>
      <c r="DF2280" s="17">
        <f t="shared" si="1368"/>
        <v>1</v>
      </c>
      <c r="DG2280" s="17">
        <f t="shared" si="1369"/>
        <v>1</v>
      </c>
      <c r="DH2280" s="17">
        <f t="shared" si="1370"/>
        <v>1</v>
      </c>
      <c r="DI2280" s="17">
        <f t="shared" si="1371"/>
        <v>1</v>
      </c>
      <c r="DJ2280" s="20" t="s">
        <v>1879</v>
      </c>
    </row>
    <row r="2281" spans="1:114" x14ac:dyDescent="0.2">
      <c r="A2281" s="15" t="s">
        <v>105</v>
      </c>
      <c r="B2281" s="10" t="s">
        <v>2376</v>
      </c>
      <c r="C2281" s="11">
        <f t="shared" si="1344"/>
        <v>127.43250400000001</v>
      </c>
      <c r="D2281" s="11">
        <f t="shared" si="1341"/>
        <v>350</v>
      </c>
      <c r="E2281" s="11">
        <f t="shared" si="1341"/>
        <v>250</v>
      </c>
      <c r="F2281" s="11">
        <f t="shared" si="1341"/>
        <v>0</v>
      </c>
      <c r="G2281" s="11">
        <f t="shared" si="1340"/>
        <v>14.2</v>
      </c>
      <c r="H2281" s="11">
        <f t="shared" si="1340"/>
        <v>0</v>
      </c>
      <c r="I2281" s="11">
        <f t="shared" si="1340"/>
        <v>28.4</v>
      </c>
      <c r="J2281" s="11">
        <f t="shared" si="1340"/>
        <v>0</v>
      </c>
      <c r="K2281" s="11">
        <f t="shared" si="1340"/>
        <v>0</v>
      </c>
      <c r="L2281" s="11">
        <f t="shared" si="1342"/>
        <v>0</v>
      </c>
      <c r="M2281" s="11">
        <f t="shared" si="1342"/>
        <v>0</v>
      </c>
      <c r="N2281" s="11">
        <f t="shared" si="1342"/>
        <v>0</v>
      </c>
      <c r="O2281" s="11">
        <f t="shared" si="1342"/>
        <v>0</v>
      </c>
      <c r="P2281" s="11">
        <f t="shared" si="1342"/>
        <v>0</v>
      </c>
      <c r="Q2281" s="11">
        <f t="shared" si="1342"/>
        <v>0</v>
      </c>
      <c r="R2281" s="11">
        <f t="shared" si="1342"/>
        <v>0</v>
      </c>
      <c r="S2281" s="11">
        <f t="shared" si="1342"/>
        <v>0</v>
      </c>
      <c r="T2281" s="11">
        <f t="shared" si="1342"/>
        <v>17268.405941358764</v>
      </c>
      <c r="U2281" s="40">
        <f t="shared" si="1345"/>
        <v>1.2</v>
      </c>
      <c r="V2281" s="11">
        <f t="shared" si="1373"/>
        <v>8.8523655603956861</v>
      </c>
      <c r="W2281" s="11">
        <f t="shared" si="1373"/>
        <v>252768231.40255657</v>
      </c>
      <c r="X2281" s="11">
        <f t="shared" si="1372"/>
        <v>1444389.8937288946</v>
      </c>
      <c r="Y2281" s="11">
        <f t="shared" si="1372"/>
        <v>1775565.1729807712</v>
      </c>
      <c r="Z2281" s="11">
        <f t="shared" si="1372"/>
        <v>1.2292838524346783</v>
      </c>
      <c r="AA2281" s="11">
        <f t="shared" si="1372"/>
        <v>120.98600047621362</v>
      </c>
      <c r="AB2281" s="11">
        <f t="shared" si="1372"/>
        <v>10687.673713349228</v>
      </c>
      <c r="AC2281" s="11">
        <f t="shared" si="1372"/>
        <v>7847.6737133492279</v>
      </c>
      <c r="AD2281" s="11">
        <f t="shared" si="1372"/>
        <v>150789917.58785254</v>
      </c>
      <c r="AE2281" s="11">
        <f t="shared" si="1372"/>
        <v>1206319.3407028203</v>
      </c>
      <c r="AF2281" s="11">
        <f t="shared" si="1372"/>
        <v>1413001.4873133097</v>
      </c>
      <c r="AG2281" s="11">
        <f t="shared" si="1372"/>
        <v>1.1713328632284659</v>
      </c>
      <c r="AH2281" s="11">
        <f t="shared" si="1372"/>
        <v>93.445851813944614</v>
      </c>
      <c r="AI2281" s="11">
        <f t="shared" si="1372"/>
        <v>0</v>
      </c>
      <c r="AJ2281" s="11">
        <f t="shared" si="1372"/>
        <v>0</v>
      </c>
      <c r="AK2281" s="11">
        <f t="shared" si="1372"/>
        <v>0</v>
      </c>
      <c r="AL2281" s="11">
        <f t="shared" si="1372"/>
        <v>0</v>
      </c>
      <c r="AM2281" s="11">
        <f t="shared" si="1372"/>
        <v>0</v>
      </c>
      <c r="AN2281" s="11">
        <f t="shared" si="1374"/>
        <v>0</v>
      </c>
      <c r="AO2281" s="11">
        <f t="shared" si="1374"/>
        <v>0</v>
      </c>
      <c r="AP2281" s="11">
        <f t="shared" si="1374"/>
        <v>0</v>
      </c>
      <c r="AQ2281" s="11">
        <f t="shared" si="1374"/>
        <v>0</v>
      </c>
      <c r="AR2281" s="11">
        <f t="shared" si="1343"/>
        <v>0</v>
      </c>
      <c r="AS2281" s="11">
        <f t="shared" si="1343"/>
        <v>0</v>
      </c>
      <c r="AT2281" s="11">
        <f t="shared" si="1343"/>
        <v>0</v>
      </c>
      <c r="AU2281" s="11">
        <f t="shared" si="1343"/>
        <v>0</v>
      </c>
      <c r="AV2281" s="11">
        <f t="shared" si="1343"/>
        <v>311512232.3508479</v>
      </c>
      <c r="AW2281" s="11">
        <f t="shared" si="1343"/>
        <v>0</v>
      </c>
      <c r="AX2281" s="11">
        <f t="shared" si="1343"/>
        <v>0</v>
      </c>
      <c r="AY2281" s="11">
        <f t="shared" si="1343"/>
        <v>156199.66428337307</v>
      </c>
      <c r="AZ2281" s="11">
        <f t="shared" si="1343"/>
        <v>1</v>
      </c>
      <c r="BA2281" s="11">
        <f t="shared" si="1343"/>
        <v>1</v>
      </c>
      <c r="BB2281" s="11">
        <f t="shared" si="1343"/>
        <v>1</v>
      </c>
      <c r="BC2281" s="11">
        <f t="shared" si="1343"/>
        <v>1</v>
      </c>
      <c r="BD2281" s="11">
        <f t="shared" si="1343"/>
        <v>1</v>
      </c>
      <c r="BE2281" s="11">
        <f t="shared" ref="BE2281:BE2344" si="1375">IF($A2281="x",DI2281,"")</f>
        <v>1</v>
      </c>
      <c r="BF2281" s="15" t="str">
        <f t="shared" si="1346"/>
        <v>EN 10210</v>
      </c>
      <c r="BG2281" s="42">
        <v>127.43250400000001</v>
      </c>
      <c r="BH2281" s="17">
        <f t="shared" si="1347"/>
        <v>350</v>
      </c>
      <c r="BI2281" s="17">
        <f t="shared" si="1348"/>
        <v>250</v>
      </c>
      <c r="BK2281" s="17">
        <f t="shared" si="1349"/>
        <v>14.2</v>
      </c>
      <c r="BM2281" s="17">
        <f t="shared" si="1338"/>
        <v>28.4</v>
      </c>
      <c r="BX2281" s="18">
        <f t="shared" si="1350"/>
        <v>17268.405941358764</v>
      </c>
      <c r="BY2281" s="42">
        <v>1.2</v>
      </c>
      <c r="BZ2281" s="43">
        <f t="shared" si="1351"/>
        <v>8.8523655603956861</v>
      </c>
      <c r="CA2281" s="18">
        <f t="shared" si="1352"/>
        <v>252768231.40255657</v>
      </c>
      <c r="CB2281" s="18">
        <f t="shared" si="1353"/>
        <v>1444389.8937288946</v>
      </c>
      <c r="CC2281" s="18">
        <f t="shared" si="1354"/>
        <v>1775565.1729807712</v>
      </c>
      <c r="CD2281" s="25">
        <f t="shared" si="1355"/>
        <v>1.2292838524346783</v>
      </c>
      <c r="CE2281" s="26">
        <f t="shared" si="1356"/>
        <v>120.98600047621362</v>
      </c>
      <c r="CF2281" s="18">
        <f t="shared" si="1357"/>
        <v>10687.673713349228</v>
      </c>
      <c r="CG2281" s="18">
        <f t="shared" si="1358"/>
        <v>7847.6737133492279</v>
      </c>
      <c r="CH2281" s="18">
        <f t="shared" si="1359"/>
        <v>150789917.58785254</v>
      </c>
      <c r="CI2281" s="18">
        <f t="shared" si="1360"/>
        <v>1206319.3407028203</v>
      </c>
      <c r="CJ2281" s="18">
        <f t="shared" si="1361"/>
        <v>1413001.4873133097</v>
      </c>
      <c r="CK2281" s="25">
        <f t="shared" si="1362"/>
        <v>1.1713328632284659</v>
      </c>
      <c r="CL2281" s="26">
        <f t="shared" si="1363"/>
        <v>93.445851813944614</v>
      </c>
      <c r="CZ2281" s="18">
        <f t="shared" si="1364"/>
        <v>311512232.3508479</v>
      </c>
      <c r="DC2281" s="18">
        <f t="shared" si="1365"/>
        <v>156199.66428337307</v>
      </c>
      <c r="DD2281" s="17">
        <f t="shared" si="1366"/>
        <v>1</v>
      </c>
      <c r="DE2281" s="17">
        <f t="shared" si="1367"/>
        <v>1</v>
      </c>
      <c r="DF2281" s="17">
        <f t="shared" si="1368"/>
        <v>1</v>
      </c>
      <c r="DG2281" s="17">
        <f t="shared" si="1369"/>
        <v>1</v>
      </c>
      <c r="DH2281" s="17">
        <f t="shared" si="1370"/>
        <v>1</v>
      </c>
      <c r="DI2281" s="17">
        <f t="shared" si="1371"/>
        <v>1</v>
      </c>
      <c r="DJ2281" s="20" t="s">
        <v>1879</v>
      </c>
    </row>
    <row r="2282" spans="1:114" x14ac:dyDescent="0.2">
      <c r="A2282" s="15" t="s">
        <v>105</v>
      </c>
      <c r="B2282" s="10" t="s">
        <v>2377</v>
      </c>
      <c r="C2282" s="11">
        <f t="shared" si="1344"/>
        <v>142.6816</v>
      </c>
      <c r="D2282" s="11">
        <f t="shared" si="1341"/>
        <v>350</v>
      </c>
      <c r="E2282" s="11">
        <f t="shared" si="1341"/>
        <v>250</v>
      </c>
      <c r="F2282" s="11">
        <f t="shared" si="1341"/>
        <v>0</v>
      </c>
      <c r="G2282" s="11">
        <f t="shared" si="1340"/>
        <v>16</v>
      </c>
      <c r="H2282" s="11">
        <f t="shared" si="1340"/>
        <v>0</v>
      </c>
      <c r="I2282" s="11">
        <f t="shared" si="1340"/>
        <v>32</v>
      </c>
      <c r="J2282" s="11">
        <f t="shared" si="1340"/>
        <v>0</v>
      </c>
      <c r="K2282" s="11">
        <f t="shared" si="1340"/>
        <v>0</v>
      </c>
      <c r="L2282" s="11">
        <f t="shared" si="1342"/>
        <v>0</v>
      </c>
      <c r="M2282" s="11">
        <f t="shared" si="1342"/>
        <v>0</v>
      </c>
      <c r="N2282" s="11">
        <f t="shared" si="1342"/>
        <v>0</v>
      </c>
      <c r="O2282" s="11">
        <f t="shared" si="1342"/>
        <v>0</v>
      </c>
      <c r="P2282" s="11">
        <f t="shared" si="1342"/>
        <v>0</v>
      </c>
      <c r="Q2282" s="11">
        <f t="shared" si="1342"/>
        <v>0</v>
      </c>
      <c r="R2282" s="11">
        <f t="shared" si="1342"/>
        <v>0</v>
      </c>
      <c r="S2282" s="11">
        <f t="shared" si="1342"/>
        <v>0</v>
      </c>
      <c r="T2282" s="11">
        <f t="shared" si="1342"/>
        <v>19489.981754551896</v>
      </c>
      <c r="U2282" s="40">
        <f t="shared" si="1345"/>
        <v>1.2</v>
      </c>
      <c r="V2282" s="11">
        <f t="shared" si="1373"/>
        <v>7.8433240196602325</v>
      </c>
      <c r="W2282" s="11">
        <f t="shared" si="1373"/>
        <v>275801582.50351328</v>
      </c>
      <c r="X2282" s="11">
        <f t="shared" si="1372"/>
        <v>1576009.0428772187</v>
      </c>
      <c r="Y2282" s="11">
        <f t="shared" si="1372"/>
        <v>1953566.63510089</v>
      </c>
      <c r="Z2282" s="11">
        <f t="shared" si="1372"/>
        <v>1.2395656255464045</v>
      </c>
      <c r="AA2282" s="11">
        <f t="shared" si="1372"/>
        <v>118.95772791617462</v>
      </c>
      <c r="AB2282" s="11">
        <f t="shared" si="1372"/>
        <v>12149.238596594936</v>
      </c>
      <c r="AC2282" s="11">
        <f t="shared" si="1372"/>
        <v>8949.2385965949361</v>
      </c>
      <c r="AD2282" s="11">
        <f t="shared" si="1372"/>
        <v>164344415.48491174</v>
      </c>
      <c r="AE2282" s="11">
        <f t="shared" si="1372"/>
        <v>1314755.3238792939</v>
      </c>
      <c r="AF2282" s="11">
        <f t="shared" si="1372"/>
        <v>1554104.7052711432</v>
      </c>
      <c r="AG2282" s="11">
        <f t="shared" si="1372"/>
        <v>1.1820486116653472</v>
      </c>
      <c r="AH2282" s="11">
        <f t="shared" si="1372"/>
        <v>91.827288230578816</v>
      </c>
      <c r="AI2282" s="11">
        <f t="shared" si="1372"/>
        <v>0</v>
      </c>
      <c r="AJ2282" s="11">
        <f t="shared" si="1372"/>
        <v>0</v>
      </c>
      <c r="AK2282" s="11">
        <f t="shared" si="1372"/>
        <v>0</v>
      </c>
      <c r="AL2282" s="11">
        <f t="shared" si="1372"/>
        <v>0</v>
      </c>
      <c r="AM2282" s="11">
        <f t="shared" ref="AM2282:AX2316" si="1376">IF($A2282="x",CQ2282,"")</f>
        <v>0</v>
      </c>
      <c r="AN2282" s="11">
        <f t="shared" si="1374"/>
        <v>0</v>
      </c>
      <c r="AO2282" s="11">
        <f t="shared" si="1374"/>
        <v>0</v>
      </c>
      <c r="AP2282" s="11">
        <f t="shared" si="1374"/>
        <v>0</v>
      </c>
      <c r="AQ2282" s="11">
        <f t="shared" si="1374"/>
        <v>0</v>
      </c>
      <c r="AR2282" s="11">
        <f t="shared" si="1374"/>
        <v>0</v>
      </c>
      <c r="AS2282" s="11">
        <f t="shared" si="1374"/>
        <v>0</v>
      </c>
      <c r="AT2282" s="11">
        <f t="shared" si="1374"/>
        <v>0</v>
      </c>
      <c r="AU2282" s="11">
        <f t="shared" si="1374"/>
        <v>0</v>
      </c>
      <c r="AV2282" s="11">
        <f t="shared" si="1374"/>
        <v>344132976.67605633</v>
      </c>
      <c r="AW2282" s="11">
        <f t="shared" si="1374"/>
        <v>0</v>
      </c>
      <c r="AX2282" s="11">
        <f t="shared" si="1374"/>
        <v>0</v>
      </c>
      <c r="AY2282" s="11">
        <f t="shared" si="1374"/>
        <v>153565.09649148735</v>
      </c>
      <c r="AZ2282" s="11">
        <f t="shared" si="1374"/>
        <v>1</v>
      </c>
      <c r="BA2282" s="11">
        <f t="shared" si="1374"/>
        <v>1</v>
      </c>
      <c r="BB2282" s="11">
        <f t="shared" si="1374"/>
        <v>1</v>
      </c>
      <c r="BC2282" s="11">
        <f t="shared" si="1374"/>
        <v>1</v>
      </c>
      <c r="BD2282" s="11">
        <f t="shared" ref="BD2282:BE2345" si="1377">IF($A2282="x",DH2282,"")</f>
        <v>1</v>
      </c>
      <c r="BE2282" s="11">
        <f t="shared" si="1375"/>
        <v>1</v>
      </c>
      <c r="BF2282" s="15" t="str">
        <f t="shared" si="1346"/>
        <v>EN 10210</v>
      </c>
      <c r="BG2282" s="42">
        <v>142.6816</v>
      </c>
      <c r="BH2282" s="17">
        <f t="shared" si="1347"/>
        <v>350</v>
      </c>
      <c r="BI2282" s="17">
        <f t="shared" si="1348"/>
        <v>250</v>
      </c>
      <c r="BK2282" s="17">
        <f t="shared" si="1349"/>
        <v>16</v>
      </c>
      <c r="BM2282" s="17">
        <f t="shared" si="1338"/>
        <v>32</v>
      </c>
      <c r="BX2282" s="18">
        <f t="shared" si="1350"/>
        <v>19489.981754551896</v>
      </c>
      <c r="BY2282" s="42">
        <v>1.2</v>
      </c>
      <c r="BZ2282" s="43">
        <f t="shared" si="1351"/>
        <v>7.8433240196602325</v>
      </c>
      <c r="CA2282" s="18">
        <f t="shared" si="1352"/>
        <v>275801582.50351328</v>
      </c>
      <c r="CB2282" s="18">
        <f t="shared" si="1353"/>
        <v>1576009.0428772187</v>
      </c>
      <c r="CC2282" s="18">
        <f t="shared" si="1354"/>
        <v>1953566.63510089</v>
      </c>
      <c r="CD2282" s="25">
        <f t="shared" si="1355"/>
        <v>1.2395656255464045</v>
      </c>
      <c r="CE2282" s="26">
        <f t="shared" si="1356"/>
        <v>118.95772791617462</v>
      </c>
      <c r="CF2282" s="18">
        <f t="shared" si="1357"/>
        <v>12149.238596594936</v>
      </c>
      <c r="CG2282" s="18">
        <f t="shared" si="1358"/>
        <v>8949.2385965949361</v>
      </c>
      <c r="CH2282" s="18">
        <f t="shared" si="1359"/>
        <v>164344415.48491174</v>
      </c>
      <c r="CI2282" s="18">
        <f t="shared" si="1360"/>
        <v>1314755.3238792939</v>
      </c>
      <c r="CJ2282" s="18">
        <f t="shared" si="1361"/>
        <v>1554104.7052711432</v>
      </c>
      <c r="CK2282" s="25">
        <f t="shared" si="1362"/>
        <v>1.1820486116653472</v>
      </c>
      <c r="CL2282" s="26">
        <f t="shared" si="1363"/>
        <v>91.827288230578816</v>
      </c>
      <c r="CZ2282" s="18">
        <f t="shared" si="1364"/>
        <v>344132976.67605633</v>
      </c>
      <c r="DC2282" s="18">
        <f t="shared" si="1365"/>
        <v>153565.09649148735</v>
      </c>
      <c r="DD2282" s="17">
        <f t="shared" si="1366"/>
        <v>1</v>
      </c>
      <c r="DE2282" s="17">
        <f t="shared" si="1367"/>
        <v>1</v>
      </c>
      <c r="DF2282" s="17">
        <f t="shared" si="1368"/>
        <v>1</v>
      </c>
      <c r="DG2282" s="17">
        <f t="shared" si="1369"/>
        <v>1</v>
      </c>
      <c r="DH2282" s="17">
        <f t="shared" si="1370"/>
        <v>1</v>
      </c>
      <c r="DI2282" s="17">
        <f t="shared" si="1371"/>
        <v>1</v>
      </c>
      <c r="DJ2282" s="20" t="s">
        <v>1879</v>
      </c>
    </row>
    <row r="2283" spans="1:114" x14ac:dyDescent="0.2">
      <c r="A2283" s="15" t="s">
        <v>105</v>
      </c>
      <c r="B2283" s="10" t="s">
        <v>2378</v>
      </c>
      <c r="C2283" s="11">
        <f t="shared" si="1344"/>
        <v>58.099734000000048</v>
      </c>
      <c r="D2283" s="11">
        <f t="shared" si="1341"/>
        <v>400</v>
      </c>
      <c r="E2283" s="11">
        <f t="shared" si="1341"/>
        <v>200</v>
      </c>
      <c r="F2283" s="11">
        <f t="shared" si="1341"/>
        <v>0</v>
      </c>
      <c r="G2283" s="11">
        <f t="shared" si="1340"/>
        <v>6.3</v>
      </c>
      <c r="H2283" s="11">
        <f t="shared" si="1340"/>
        <v>0</v>
      </c>
      <c r="I2283" s="11">
        <f t="shared" si="1340"/>
        <v>9.4499999999999993</v>
      </c>
      <c r="J2283" s="11">
        <f t="shared" si="1340"/>
        <v>0</v>
      </c>
      <c r="K2283" s="11">
        <f t="shared" si="1340"/>
        <v>0</v>
      </c>
      <c r="L2283" s="11">
        <f t="shared" si="1342"/>
        <v>0</v>
      </c>
      <c r="M2283" s="11">
        <f t="shared" si="1342"/>
        <v>0</v>
      </c>
      <c r="N2283" s="11">
        <f t="shared" si="1342"/>
        <v>0</v>
      </c>
      <c r="O2283" s="11">
        <f t="shared" si="1342"/>
        <v>0</v>
      </c>
      <c r="P2283" s="11">
        <f t="shared" si="1342"/>
        <v>0</v>
      </c>
      <c r="Q2283" s="11">
        <f t="shared" si="1342"/>
        <v>0</v>
      </c>
      <c r="R2283" s="11">
        <f t="shared" si="1342"/>
        <v>0</v>
      </c>
      <c r="S2283" s="11">
        <f t="shared" si="1342"/>
        <v>0</v>
      </c>
      <c r="T2283" s="11">
        <f t="shared" si="1342"/>
        <v>7420.8215152101393</v>
      </c>
      <c r="U2283" s="40">
        <f t="shared" si="1345"/>
        <v>1.2</v>
      </c>
      <c r="V2283" s="11">
        <f t="shared" si="1373"/>
        <v>20.599638695647535</v>
      </c>
      <c r="W2283" s="11">
        <f t="shared" si="1373"/>
        <v>153297366.32204005</v>
      </c>
      <c r="X2283" s="11">
        <f t="shared" si="1373"/>
        <v>766486.83161020023</v>
      </c>
      <c r="Y2283" s="11">
        <f t="shared" si="1373"/>
        <v>941658.31525426137</v>
      </c>
      <c r="Z2283" s="11">
        <f t="shared" si="1373"/>
        <v>1.2285381514984008</v>
      </c>
      <c r="AA2283" s="11">
        <f t="shared" si="1373"/>
        <v>143.72799054679223</v>
      </c>
      <c r="AB2283" s="11">
        <f t="shared" si="1373"/>
        <v>5141.8592496839146</v>
      </c>
      <c r="AC2283" s="11">
        <f t="shared" si="1373"/>
        <v>2621.8592496839156</v>
      </c>
      <c r="AD2283" s="11">
        <f t="shared" si="1373"/>
        <v>52861035.368026935</v>
      </c>
      <c r="AE2283" s="11">
        <f t="shared" si="1373"/>
        <v>528610.35368026933</v>
      </c>
      <c r="AF2283" s="11">
        <f t="shared" si="1373"/>
        <v>585224.39028586983</v>
      </c>
      <c r="AG2283" s="11">
        <f t="shared" si="1373"/>
        <v>1.1070997497711585</v>
      </c>
      <c r="AH2283" s="11">
        <f t="shared" si="1373"/>
        <v>84.39988202413123</v>
      </c>
      <c r="AI2283" s="11">
        <f t="shared" si="1373"/>
        <v>0</v>
      </c>
      <c r="AJ2283" s="11">
        <f t="shared" si="1373"/>
        <v>0</v>
      </c>
      <c r="AK2283" s="11">
        <f t="shared" si="1373"/>
        <v>0</v>
      </c>
      <c r="AL2283" s="11">
        <f t="shared" ref="AL2283:AX2333" si="1378">IF($A2283="x",CP2283,"")</f>
        <v>0</v>
      </c>
      <c r="AM2283" s="11">
        <f t="shared" si="1376"/>
        <v>0</v>
      </c>
      <c r="AN2283" s="11">
        <f t="shared" si="1374"/>
        <v>0</v>
      </c>
      <c r="AO2283" s="11">
        <f t="shared" si="1374"/>
        <v>0</v>
      </c>
      <c r="AP2283" s="11">
        <f t="shared" si="1374"/>
        <v>0</v>
      </c>
      <c r="AQ2283" s="11">
        <f t="shared" si="1374"/>
        <v>0</v>
      </c>
      <c r="AR2283" s="11">
        <f t="shared" si="1374"/>
        <v>0</v>
      </c>
      <c r="AS2283" s="11">
        <f t="shared" si="1374"/>
        <v>0</v>
      </c>
      <c r="AT2283" s="11">
        <f t="shared" si="1374"/>
        <v>0</v>
      </c>
      <c r="AU2283" s="11">
        <f t="shared" si="1374"/>
        <v>0</v>
      </c>
      <c r="AV2283" s="11">
        <f t="shared" si="1374"/>
        <v>124746012.96917066</v>
      </c>
      <c r="AW2283" s="11">
        <f t="shared" si="1374"/>
        <v>0</v>
      </c>
      <c r="AX2283" s="11">
        <f t="shared" si="1374"/>
        <v>0</v>
      </c>
      <c r="AY2283" s="11">
        <f t="shared" si="1374"/>
        <v>152246.81849936783</v>
      </c>
      <c r="AZ2283" s="11">
        <f t="shared" si="1374"/>
        <v>1</v>
      </c>
      <c r="BA2283" s="11">
        <f t="shared" si="1374"/>
        <v>2</v>
      </c>
      <c r="BB2283" s="11">
        <f t="shared" si="1374"/>
        <v>2</v>
      </c>
      <c r="BC2283" s="11">
        <f t="shared" si="1374"/>
        <v>4</v>
      </c>
      <c r="BD2283" s="11">
        <f t="shared" si="1377"/>
        <v>4</v>
      </c>
      <c r="BE2283" s="11">
        <f t="shared" si="1375"/>
        <v>4</v>
      </c>
      <c r="BF2283" s="15" t="str">
        <f t="shared" si="1346"/>
        <v>EN 10210</v>
      </c>
      <c r="BG2283" s="42">
        <v>58.099734000000048</v>
      </c>
      <c r="BH2283" s="17">
        <f t="shared" si="1347"/>
        <v>400</v>
      </c>
      <c r="BI2283" s="17">
        <f t="shared" si="1348"/>
        <v>200</v>
      </c>
      <c r="BK2283" s="17">
        <f t="shared" si="1349"/>
        <v>6.3</v>
      </c>
      <c r="BM2283" s="17">
        <f t="shared" si="1338"/>
        <v>9.4499999999999993</v>
      </c>
      <c r="BX2283" s="18">
        <f t="shared" si="1350"/>
        <v>7420.8215152101393</v>
      </c>
      <c r="BY2283" s="42">
        <v>1.2</v>
      </c>
      <c r="BZ2283" s="43">
        <f t="shared" si="1351"/>
        <v>20.599638695647535</v>
      </c>
      <c r="CA2283" s="18">
        <f t="shared" si="1352"/>
        <v>153297366.32204005</v>
      </c>
      <c r="CB2283" s="18">
        <f t="shared" si="1353"/>
        <v>766486.83161020023</v>
      </c>
      <c r="CC2283" s="18">
        <f t="shared" si="1354"/>
        <v>941658.31525426137</v>
      </c>
      <c r="CD2283" s="25">
        <f t="shared" si="1355"/>
        <v>1.2285381514984008</v>
      </c>
      <c r="CE2283" s="26">
        <f t="shared" si="1356"/>
        <v>143.72799054679223</v>
      </c>
      <c r="CF2283" s="18">
        <f t="shared" si="1357"/>
        <v>5141.8592496839146</v>
      </c>
      <c r="CG2283" s="18">
        <f t="shared" si="1358"/>
        <v>2621.8592496839156</v>
      </c>
      <c r="CH2283" s="18">
        <f t="shared" si="1359"/>
        <v>52861035.368026935</v>
      </c>
      <c r="CI2283" s="18">
        <f t="shared" si="1360"/>
        <v>528610.35368026933</v>
      </c>
      <c r="CJ2283" s="18">
        <f t="shared" si="1361"/>
        <v>585224.39028586983</v>
      </c>
      <c r="CK2283" s="25">
        <f t="shared" si="1362"/>
        <v>1.1070997497711585</v>
      </c>
      <c r="CL2283" s="26">
        <f t="shared" si="1363"/>
        <v>84.39988202413123</v>
      </c>
      <c r="CZ2283" s="18">
        <f t="shared" si="1364"/>
        <v>124746012.96917066</v>
      </c>
      <c r="DC2283" s="18">
        <f t="shared" si="1365"/>
        <v>152246.81849936783</v>
      </c>
      <c r="DD2283" s="17">
        <f t="shared" si="1366"/>
        <v>1</v>
      </c>
      <c r="DE2283" s="17">
        <f t="shared" si="1367"/>
        <v>2</v>
      </c>
      <c r="DF2283" s="17">
        <f t="shared" si="1368"/>
        <v>2</v>
      </c>
      <c r="DG2283" s="17">
        <f t="shared" si="1369"/>
        <v>4</v>
      </c>
      <c r="DH2283" s="17">
        <f t="shared" si="1370"/>
        <v>4</v>
      </c>
      <c r="DI2283" s="17">
        <f t="shared" si="1371"/>
        <v>4</v>
      </c>
      <c r="DJ2283" s="20" t="s">
        <v>1879</v>
      </c>
    </row>
    <row r="2284" spans="1:114" x14ac:dyDescent="0.2">
      <c r="A2284" s="15" t="s">
        <v>105</v>
      </c>
      <c r="B2284" s="10" t="s">
        <v>2379</v>
      </c>
      <c r="C2284" s="11">
        <f t="shared" si="1344"/>
        <v>65.299126000000001</v>
      </c>
      <c r="D2284" s="11">
        <f t="shared" si="1341"/>
        <v>400</v>
      </c>
      <c r="E2284" s="11">
        <f t="shared" si="1341"/>
        <v>200</v>
      </c>
      <c r="F2284" s="11">
        <f t="shared" si="1341"/>
        <v>0</v>
      </c>
      <c r="G2284" s="11">
        <f t="shared" si="1340"/>
        <v>7.1</v>
      </c>
      <c r="H2284" s="11">
        <f t="shared" si="1340"/>
        <v>0</v>
      </c>
      <c r="I2284" s="11">
        <f t="shared" si="1340"/>
        <v>10.649999999999999</v>
      </c>
      <c r="J2284" s="11">
        <f t="shared" si="1340"/>
        <v>0</v>
      </c>
      <c r="K2284" s="11">
        <f t="shared" si="1340"/>
        <v>0</v>
      </c>
      <c r="L2284" s="11">
        <f t="shared" si="1342"/>
        <v>0</v>
      </c>
      <c r="M2284" s="11">
        <f t="shared" si="1342"/>
        <v>0</v>
      </c>
      <c r="N2284" s="11">
        <f t="shared" si="1342"/>
        <v>0</v>
      </c>
      <c r="O2284" s="11">
        <f t="shared" si="1342"/>
        <v>0</v>
      </c>
      <c r="P2284" s="11">
        <f t="shared" si="1342"/>
        <v>0</v>
      </c>
      <c r="Q2284" s="11">
        <f t="shared" si="1342"/>
        <v>0</v>
      </c>
      <c r="R2284" s="11">
        <f t="shared" si="1342"/>
        <v>0</v>
      </c>
      <c r="S2284" s="11">
        <f t="shared" si="1342"/>
        <v>0</v>
      </c>
      <c r="T2284" s="11">
        <f t="shared" si="1342"/>
        <v>8343.2303497541725</v>
      </c>
      <c r="U2284" s="40">
        <f t="shared" si="1345"/>
        <v>1.2</v>
      </c>
      <c r="V2284" s="11">
        <f t="shared" si="1373"/>
        <v>18.322188844123268</v>
      </c>
      <c r="W2284" s="11">
        <f t="shared" si="1373"/>
        <v>170703671.86357689</v>
      </c>
      <c r="X2284" s="11">
        <f t="shared" si="1373"/>
        <v>853518.35931788443</v>
      </c>
      <c r="Y2284" s="11">
        <f t="shared" si="1373"/>
        <v>1051837.365018246</v>
      </c>
      <c r="Z2284" s="11">
        <f t="shared" si="1373"/>
        <v>1.2323547039560512</v>
      </c>
      <c r="AA2284" s="11">
        <f t="shared" si="1373"/>
        <v>143.03895029360942</v>
      </c>
      <c r="AB2284" s="11">
        <f t="shared" si="1373"/>
        <v>5809.3707426698456</v>
      </c>
      <c r="AC2284" s="11">
        <f t="shared" si="1373"/>
        <v>2969.3707426698461</v>
      </c>
      <c r="AD2284" s="11">
        <f t="shared" si="1373"/>
        <v>58753561.08662615</v>
      </c>
      <c r="AE2284" s="11">
        <f t="shared" si="1373"/>
        <v>587535.61086626153</v>
      </c>
      <c r="AF2284" s="11">
        <f t="shared" si="1373"/>
        <v>653228.29075126152</v>
      </c>
      <c r="AG2284" s="11">
        <f t="shared" si="1373"/>
        <v>1.1118105501522586</v>
      </c>
      <c r="AH2284" s="11">
        <f t="shared" si="1373"/>
        <v>83.917005903288597</v>
      </c>
      <c r="AI2284" s="11">
        <f t="shared" si="1373"/>
        <v>0</v>
      </c>
      <c r="AJ2284" s="11">
        <f t="shared" si="1373"/>
        <v>0</v>
      </c>
      <c r="AK2284" s="11">
        <f t="shared" si="1373"/>
        <v>0</v>
      </c>
      <c r="AL2284" s="11">
        <f t="shared" si="1378"/>
        <v>0</v>
      </c>
      <c r="AM2284" s="11">
        <f t="shared" si="1376"/>
        <v>0</v>
      </c>
      <c r="AN2284" s="11">
        <f t="shared" si="1374"/>
        <v>0</v>
      </c>
      <c r="AO2284" s="11">
        <f t="shared" si="1374"/>
        <v>0</v>
      </c>
      <c r="AP2284" s="11">
        <f t="shared" si="1374"/>
        <v>0</v>
      </c>
      <c r="AQ2284" s="11">
        <f t="shared" si="1374"/>
        <v>0</v>
      </c>
      <c r="AR2284" s="11">
        <f t="shared" si="1374"/>
        <v>0</v>
      </c>
      <c r="AS2284" s="11">
        <f t="shared" si="1374"/>
        <v>0</v>
      </c>
      <c r="AT2284" s="11">
        <f t="shared" si="1374"/>
        <v>0</v>
      </c>
      <c r="AU2284" s="11">
        <f t="shared" si="1374"/>
        <v>0</v>
      </c>
      <c r="AV2284" s="11">
        <f t="shared" si="1374"/>
        <v>139241114.23889896</v>
      </c>
      <c r="AW2284" s="11">
        <f t="shared" si="1374"/>
        <v>0</v>
      </c>
      <c r="AX2284" s="11">
        <f t="shared" si="1374"/>
        <v>0</v>
      </c>
      <c r="AY2284" s="11">
        <f t="shared" si="1374"/>
        <v>151234.64148533967</v>
      </c>
      <c r="AZ2284" s="11">
        <f t="shared" si="1374"/>
        <v>1</v>
      </c>
      <c r="BA2284" s="11">
        <f t="shared" si="1374"/>
        <v>1</v>
      </c>
      <c r="BB2284" s="11">
        <f t="shared" si="1374"/>
        <v>2</v>
      </c>
      <c r="BC2284" s="11">
        <f t="shared" si="1374"/>
        <v>4</v>
      </c>
      <c r="BD2284" s="11">
        <f t="shared" si="1377"/>
        <v>4</v>
      </c>
      <c r="BE2284" s="11">
        <f t="shared" si="1375"/>
        <v>4</v>
      </c>
      <c r="BF2284" s="15" t="str">
        <f t="shared" si="1346"/>
        <v>EN 10210</v>
      </c>
      <c r="BG2284" s="42">
        <v>65.299126000000001</v>
      </c>
      <c r="BH2284" s="17">
        <f t="shared" si="1347"/>
        <v>400</v>
      </c>
      <c r="BI2284" s="17">
        <f t="shared" si="1348"/>
        <v>200</v>
      </c>
      <c r="BK2284" s="17">
        <f t="shared" si="1349"/>
        <v>7.1</v>
      </c>
      <c r="BM2284" s="17">
        <f t="shared" si="1338"/>
        <v>10.649999999999999</v>
      </c>
      <c r="BX2284" s="18">
        <f t="shared" si="1350"/>
        <v>8343.2303497541725</v>
      </c>
      <c r="BY2284" s="42">
        <v>1.2</v>
      </c>
      <c r="BZ2284" s="43">
        <f t="shared" si="1351"/>
        <v>18.322188844123268</v>
      </c>
      <c r="CA2284" s="18">
        <f t="shared" si="1352"/>
        <v>170703671.86357689</v>
      </c>
      <c r="CB2284" s="18">
        <f t="shared" si="1353"/>
        <v>853518.35931788443</v>
      </c>
      <c r="CC2284" s="18">
        <f t="shared" si="1354"/>
        <v>1051837.365018246</v>
      </c>
      <c r="CD2284" s="25">
        <f t="shared" si="1355"/>
        <v>1.2323547039560512</v>
      </c>
      <c r="CE2284" s="26">
        <f t="shared" si="1356"/>
        <v>143.03895029360942</v>
      </c>
      <c r="CF2284" s="18">
        <f t="shared" si="1357"/>
        <v>5809.3707426698456</v>
      </c>
      <c r="CG2284" s="18">
        <f t="shared" si="1358"/>
        <v>2969.3707426698461</v>
      </c>
      <c r="CH2284" s="18">
        <f t="shared" si="1359"/>
        <v>58753561.08662615</v>
      </c>
      <c r="CI2284" s="18">
        <f t="shared" si="1360"/>
        <v>587535.61086626153</v>
      </c>
      <c r="CJ2284" s="18">
        <f t="shared" si="1361"/>
        <v>653228.29075126152</v>
      </c>
      <c r="CK2284" s="25">
        <f t="shared" si="1362"/>
        <v>1.1118105501522586</v>
      </c>
      <c r="CL2284" s="26">
        <f t="shared" si="1363"/>
        <v>83.917005903288597</v>
      </c>
      <c r="CZ2284" s="18">
        <f t="shared" si="1364"/>
        <v>139241114.23889896</v>
      </c>
      <c r="DC2284" s="18">
        <f t="shared" si="1365"/>
        <v>151234.64148533967</v>
      </c>
      <c r="DD2284" s="17">
        <f t="shared" si="1366"/>
        <v>1</v>
      </c>
      <c r="DE2284" s="17">
        <f t="shared" si="1367"/>
        <v>1</v>
      </c>
      <c r="DF2284" s="17">
        <f t="shared" si="1368"/>
        <v>2</v>
      </c>
      <c r="DG2284" s="17">
        <f t="shared" si="1369"/>
        <v>4</v>
      </c>
      <c r="DH2284" s="17">
        <f t="shared" si="1370"/>
        <v>4</v>
      </c>
      <c r="DI2284" s="17">
        <f t="shared" si="1371"/>
        <v>4</v>
      </c>
      <c r="DJ2284" s="20" t="s">
        <v>1879</v>
      </c>
    </row>
    <row r="2285" spans="1:114" x14ac:dyDescent="0.2">
      <c r="A2285" s="15" t="s">
        <v>105</v>
      </c>
      <c r="B2285" s="10" t="s">
        <v>2380</v>
      </c>
      <c r="C2285" s="11">
        <f t="shared" si="1344"/>
        <v>73.350399999999993</v>
      </c>
      <c r="D2285" s="11">
        <f t="shared" si="1341"/>
        <v>400</v>
      </c>
      <c r="E2285" s="11">
        <f t="shared" si="1341"/>
        <v>200</v>
      </c>
      <c r="F2285" s="11">
        <f t="shared" si="1341"/>
        <v>0</v>
      </c>
      <c r="G2285" s="11">
        <f t="shared" si="1340"/>
        <v>8</v>
      </c>
      <c r="H2285" s="11">
        <f t="shared" si="1340"/>
        <v>0</v>
      </c>
      <c r="I2285" s="11">
        <f t="shared" si="1340"/>
        <v>12</v>
      </c>
      <c r="J2285" s="11">
        <f t="shared" si="1340"/>
        <v>0</v>
      </c>
      <c r="K2285" s="11">
        <f t="shared" si="1340"/>
        <v>0</v>
      </c>
      <c r="L2285" s="11">
        <f t="shared" si="1342"/>
        <v>0</v>
      </c>
      <c r="M2285" s="11">
        <f t="shared" si="1342"/>
        <v>0</v>
      </c>
      <c r="N2285" s="11">
        <f t="shared" si="1342"/>
        <v>0</v>
      </c>
      <c r="O2285" s="11">
        <f t="shared" si="1342"/>
        <v>0</v>
      </c>
      <c r="P2285" s="11">
        <f t="shared" si="1342"/>
        <v>0</v>
      </c>
      <c r="Q2285" s="11">
        <f t="shared" si="1342"/>
        <v>0</v>
      </c>
      <c r="R2285" s="11">
        <f t="shared" si="1342"/>
        <v>0</v>
      </c>
      <c r="S2285" s="11">
        <f t="shared" si="1342"/>
        <v>0</v>
      </c>
      <c r="T2285" s="11">
        <f t="shared" si="1342"/>
        <v>9375.5751316061705</v>
      </c>
      <c r="U2285" s="40">
        <f t="shared" si="1345"/>
        <v>1.2</v>
      </c>
      <c r="V2285" s="11">
        <f t="shared" si="1373"/>
        <v>16.304732231613869</v>
      </c>
      <c r="W2285" s="11">
        <f t="shared" si="1373"/>
        <v>189744177.12909588</v>
      </c>
      <c r="X2285" s="11">
        <f t="shared" si="1373"/>
        <v>948720.88564547943</v>
      </c>
      <c r="Y2285" s="11">
        <f t="shared" si="1373"/>
        <v>1173287.2561440843</v>
      </c>
      <c r="Z2285" s="11">
        <f t="shared" si="1373"/>
        <v>1.236704360467217</v>
      </c>
      <c r="AA2285" s="11">
        <f t="shared" si="1373"/>
        <v>142.26080745322682</v>
      </c>
      <c r="AB2285" s="11">
        <f t="shared" si="1373"/>
        <v>6564.247719318987</v>
      </c>
      <c r="AC2285" s="11">
        <f t="shared" si="1373"/>
        <v>3364.2477193189875</v>
      </c>
      <c r="AD2285" s="11">
        <f t="shared" si="1373"/>
        <v>65170803.093468904</v>
      </c>
      <c r="AE2285" s="11">
        <f t="shared" si="1373"/>
        <v>651708.0309346891</v>
      </c>
      <c r="AF2285" s="11">
        <f t="shared" si="1373"/>
        <v>728062.48421218561</v>
      </c>
      <c r="AG2285" s="11">
        <f t="shared" si="1373"/>
        <v>1.1171605222786465</v>
      </c>
      <c r="AH2285" s="11">
        <f t="shared" si="1373"/>
        <v>83.373412408684018</v>
      </c>
      <c r="AI2285" s="11">
        <f t="shared" si="1373"/>
        <v>0</v>
      </c>
      <c r="AJ2285" s="11">
        <f t="shared" si="1373"/>
        <v>0</v>
      </c>
      <c r="AK2285" s="11">
        <f t="shared" si="1373"/>
        <v>0</v>
      </c>
      <c r="AL2285" s="11">
        <f t="shared" si="1378"/>
        <v>0</v>
      </c>
      <c r="AM2285" s="11">
        <f t="shared" si="1376"/>
        <v>0</v>
      </c>
      <c r="AN2285" s="11">
        <f t="shared" si="1374"/>
        <v>0</v>
      </c>
      <c r="AO2285" s="11">
        <f t="shared" si="1374"/>
        <v>0</v>
      </c>
      <c r="AP2285" s="11">
        <f t="shared" si="1374"/>
        <v>0</v>
      </c>
      <c r="AQ2285" s="11">
        <f t="shared" si="1374"/>
        <v>0</v>
      </c>
      <c r="AR2285" s="11">
        <f t="shared" si="1374"/>
        <v>0</v>
      </c>
      <c r="AS2285" s="11">
        <f t="shared" si="1374"/>
        <v>0</v>
      </c>
      <c r="AT2285" s="11">
        <f t="shared" si="1374"/>
        <v>0</v>
      </c>
      <c r="AU2285" s="11">
        <f t="shared" si="1374"/>
        <v>0</v>
      </c>
      <c r="AV2285" s="11">
        <f t="shared" si="1374"/>
        <v>155196430.02739727</v>
      </c>
      <c r="AW2285" s="11">
        <f t="shared" si="1374"/>
        <v>0</v>
      </c>
      <c r="AX2285" s="11">
        <f t="shared" si="1374"/>
        <v>0</v>
      </c>
      <c r="AY2285" s="11">
        <f t="shared" si="1374"/>
        <v>150088.49543863797</v>
      </c>
      <c r="AZ2285" s="11">
        <f t="shared" si="1374"/>
        <v>1</v>
      </c>
      <c r="BA2285" s="11">
        <f t="shared" si="1374"/>
        <v>1</v>
      </c>
      <c r="BB2285" s="11">
        <f t="shared" si="1374"/>
        <v>1</v>
      </c>
      <c r="BC2285" s="11">
        <f t="shared" si="1374"/>
        <v>4</v>
      </c>
      <c r="BD2285" s="11">
        <f t="shared" si="1377"/>
        <v>4</v>
      </c>
      <c r="BE2285" s="11">
        <f t="shared" si="1375"/>
        <v>4</v>
      </c>
      <c r="BF2285" s="15" t="str">
        <f t="shared" si="1346"/>
        <v>EN 10210</v>
      </c>
      <c r="BG2285" s="42">
        <v>73.350399999999993</v>
      </c>
      <c r="BH2285" s="17">
        <f t="shared" si="1347"/>
        <v>400</v>
      </c>
      <c r="BI2285" s="17">
        <f t="shared" si="1348"/>
        <v>200</v>
      </c>
      <c r="BK2285" s="17">
        <f t="shared" si="1349"/>
        <v>8</v>
      </c>
      <c r="BM2285" s="17">
        <f t="shared" si="1338"/>
        <v>12</v>
      </c>
      <c r="BX2285" s="18">
        <f t="shared" si="1350"/>
        <v>9375.5751316061705</v>
      </c>
      <c r="BY2285" s="42">
        <v>1.2</v>
      </c>
      <c r="BZ2285" s="43">
        <f t="shared" si="1351"/>
        <v>16.304732231613869</v>
      </c>
      <c r="CA2285" s="18">
        <f t="shared" si="1352"/>
        <v>189744177.12909588</v>
      </c>
      <c r="CB2285" s="18">
        <f t="shared" si="1353"/>
        <v>948720.88564547943</v>
      </c>
      <c r="CC2285" s="18">
        <f t="shared" si="1354"/>
        <v>1173287.2561440843</v>
      </c>
      <c r="CD2285" s="25">
        <f t="shared" si="1355"/>
        <v>1.236704360467217</v>
      </c>
      <c r="CE2285" s="26">
        <f t="shared" si="1356"/>
        <v>142.26080745322682</v>
      </c>
      <c r="CF2285" s="18">
        <f t="shared" si="1357"/>
        <v>6564.247719318987</v>
      </c>
      <c r="CG2285" s="18">
        <f t="shared" si="1358"/>
        <v>3364.2477193189875</v>
      </c>
      <c r="CH2285" s="18">
        <f t="shared" si="1359"/>
        <v>65170803.093468904</v>
      </c>
      <c r="CI2285" s="18">
        <f t="shared" si="1360"/>
        <v>651708.0309346891</v>
      </c>
      <c r="CJ2285" s="18">
        <f t="shared" si="1361"/>
        <v>728062.48421218561</v>
      </c>
      <c r="CK2285" s="25">
        <f t="shared" si="1362"/>
        <v>1.1171605222786465</v>
      </c>
      <c r="CL2285" s="26">
        <f t="shared" si="1363"/>
        <v>83.373412408684018</v>
      </c>
      <c r="CZ2285" s="18">
        <f t="shared" si="1364"/>
        <v>155196430.02739727</v>
      </c>
      <c r="DC2285" s="18">
        <f t="shared" si="1365"/>
        <v>150088.49543863797</v>
      </c>
      <c r="DD2285" s="17">
        <f t="shared" si="1366"/>
        <v>1</v>
      </c>
      <c r="DE2285" s="17">
        <f t="shared" si="1367"/>
        <v>1</v>
      </c>
      <c r="DF2285" s="17">
        <f t="shared" si="1368"/>
        <v>1</v>
      </c>
      <c r="DG2285" s="17">
        <f t="shared" si="1369"/>
        <v>4</v>
      </c>
      <c r="DH2285" s="17">
        <f t="shared" si="1370"/>
        <v>4</v>
      </c>
      <c r="DI2285" s="17">
        <f t="shared" si="1371"/>
        <v>4</v>
      </c>
      <c r="DJ2285" s="20" t="s">
        <v>1879</v>
      </c>
    </row>
    <row r="2286" spans="1:114" x14ac:dyDescent="0.2">
      <c r="A2286" s="15" t="s">
        <v>105</v>
      </c>
      <c r="B2286" s="10" t="s">
        <v>2381</v>
      </c>
      <c r="C2286" s="11">
        <f t="shared" si="1344"/>
        <v>80.464384000000038</v>
      </c>
      <c r="D2286" s="11">
        <f t="shared" si="1341"/>
        <v>400</v>
      </c>
      <c r="E2286" s="11">
        <f t="shared" si="1341"/>
        <v>200</v>
      </c>
      <c r="F2286" s="11">
        <f t="shared" si="1341"/>
        <v>0</v>
      </c>
      <c r="G2286" s="11">
        <f t="shared" si="1340"/>
        <v>8.8000000000000007</v>
      </c>
      <c r="H2286" s="11">
        <f t="shared" si="1340"/>
        <v>0</v>
      </c>
      <c r="I2286" s="11">
        <f t="shared" si="1340"/>
        <v>13.200000000000001</v>
      </c>
      <c r="J2286" s="11">
        <f t="shared" si="1340"/>
        <v>0</v>
      </c>
      <c r="K2286" s="11">
        <f t="shared" si="1340"/>
        <v>0</v>
      </c>
      <c r="L2286" s="11">
        <f t="shared" si="1342"/>
        <v>0</v>
      </c>
      <c r="M2286" s="11">
        <f t="shared" si="1342"/>
        <v>0</v>
      </c>
      <c r="N2286" s="11">
        <f t="shared" si="1342"/>
        <v>0</v>
      </c>
      <c r="O2286" s="11">
        <f t="shared" si="1342"/>
        <v>0</v>
      </c>
      <c r="P2286" s="11">
        <f t="shared" si="1342"/>
        <v>0</v>
      </c>
      <c r="Q2286" s="11">
        <f t="shared" si="1342"/>
        <v>0</v>
      </c>
      <c r="R2286" s="11">
        <f t="shared" si="1342"/>
        <v>0</v>
      </c>
      <c r="S2286" s="11">
        <f t="shared" si="1342"/>
        <v>0</v>
      </c>
      <c r="T2286" s="11">
        <f t="shared" si="1342"/>
        <v>10288.445909243466</v>
      </c>
      <c r="U2286" s="40">
        <f t="shared" si="1345"/>
        <v>1.2</v>
      </c>
      <c r="V2286" s="11">
        <f t="shared" si="1373"/>
        <v>14.858049834414416</v>
      </c>
      <c r="W2286" s="11">
        <f t="shared" si="1373"/>
        <v>206191339.15374866</v>
      </c>
      <c r="X2286" s="11">
        <f t="shared" si="1373"/>
        <v>1030956.6957687433</v>
      </c>
      <c r="Y2286" s="11">
        <f t="shared" si="1373"/>
        <v>1279027.3431202569</v>
      </c>
      <c r="Z2286" s="11">
        <f t="shared" si="1373"/>
        <v>1.2406217917490097</v>
      </c>
      <c r="AA2286" s="11">
        <f t="shared" si="1373"/>
        <v>141.56644306262072</v>
      </c>
      <c r="AB2286" s="11">
        <f t="shared" si="1373"/>
        <v>7238.7397403759742</v>
      </c>
      <c r="AC2286" s="11">
        <f t="shared" si="1373"/>
        <v>3718.7397403759742</v>
      </c>
      <c r="AD2286" s="11">
        <f t="shared" si="1373"/>
        <v>70689197.533457026</v>
      </c>
      <c r="AE2286" s="11">
        <f t="shared" si="1373"/>
        <v>706891.97533457028</v>
      </c>
      <c r="AF2286" s="11">
        <f t="shared" si="1373"/>
        <v>793105.36908265925</v>
      </c>
      <c r="AG2286" s="11">
        <f t="shared" si="1373"/>
        <v>1.1219612002347097</v>
      </c>
      <c r="AH2286" s="11">
        <f t="shared" si="1373"/>
        <v>82.889903962519881</v>
      </c>
      <c r="AI2286" s="11">
        <f t="shared" si="1373"/>
        <v>0</v>
      </c>
      <c r="AJ2286" s="11">
        <f t="shared" si="1373"/>
        <v>0</v>
      </c>
      <c r="AK2286" s="11">
        <f t="shared" si="1373"/>
        <v>0</v>
      </c>
      <c r="AL2286" s="11">
        <f t="shared" si="1378"/>
        <v>0</v>
      </c>
      <c r="AM2286" s="11">
        <f t="shared" si="1376"/>
        <v>0</v>
      </c>
      <c r="AN2286" s="11">
        <f t="shared" si="1374"/>
        <v>0</v>
      </c>
      <c r="AO2286" s="11">
        <f t="shared" si="1374"/>
        <v>0</v>
      </c>
      <c r="AP2286" s="11">
        <f t="shared" si="1374"/>
        <v>0</v>
      </c>
      <c r="AQ2286" s="11">
        <f t="shared" si="1374"/>
        <v>0</v>
      </c>
      <c r="AR2286" s="11">
        <f t="shared" si="1374"/>
        <v>0</v>
      </c>
      <c r="AS2286" s="11">
        <f t="shared" si="1374"/>
        <v>0</v>
      </c>
      <c r="AT2286" s="11">
        <f t="shared" si="1374"/>
        <v>0</v>
      </c>
      <c r="AU2286" s="11">
        <f t="shared" si="1374"/>
        <v>0</v>
      </c>
      <c r="AV2286" s="11">
        <f t="shared" si="1374"/>
        <v>169069305.86837798</v>
      </c>
      <c r="AW2286" s="11">
        <f t="shared" si="1374"/>
        <v>0</v>
      </c>
      <c r="AX2286" s="11">
        <f t="shared" si="1374"/>
        <v>0</v>
      </c>
      <c r="AY2286" s="11">
        <f t="shared" si="1374"/>
        <v>149063.07948075194</v>
      </c>
      <c r="AZ2286" s="11">
        <f t="shared" si="1374"/>
        <v>1</v>
      </c>
      <c r="BA2286" s="11">
        <f t="shared" si="1374"/>
        <v>1</v>
      </c>
      <c r="BB2286" s="11">
        <f t="shared" si="1374"/>
        <v>1</v>
      </c>
      <c r="BC2286" s="11">
        <f t="shared" si="1374"/>
        <v>3</v>
      </c>
      <c r="BD2286" s="11">
        <f t="shared" si="1377"/>
        <v>4</v>
      </c>
      <c r="BE2286" s="11">
        <f t="shared" si="1375"/>
        <v>4</v>
      </c>
      <c r="BF2286" s="15" t="str">
        <f t="shared" si="1346"/>
        <v>EN 10210</v>
      </c>
      <c r="BG2286" s="42">
        <v>80.464384000000038</v>
      </c>
      <c r="BH2286" s="17">
        <f t="shared" si="1347"/>
        <v>400</v>
      </c>
      <c r="BI2286" s="17">
        <f t="shared" si="1348"/>
        <v>200</v>
      </c>
      <c r="BK2286" s="17">
        <f t="shared" si="1349"/>
        <v>8.8000000000000007</v>
      </c>
      <c r="BM2286" s="17">
        <f t="shared" si="1338"/>
        <v>13.200000000000001</v>
      </c>
      <c r="BX2286" s="18">
        <f t="shared" si="1350"/>
        <v>10288.445909243466</v>
      </c>
      <c r="BY2286" s="42">
        <v>1.2</v>
      </c>
      <c r="BZ2286" s="43">
        <f t="shared" si="1351"/>
        <v>14.858049834414416</v>
      </c>
      <c r="CA2286" s="18">
        <f t="shared" si="1352"/>
        <v>206191339.15374866</v>
      </c>
      <c r="CB2286" s="18">
        <f t="shared" si="1353"/>
        <v>1030956.6957687433</v>
      </c>
      <c r="CC2286" s="18">
        <f t="shared" si="1354"/>
        <v>1279027.3431202569</v>
      </c>
      <c r="CD2286" s="25">
        <f t="shared" si="1355"/>
        <v>1.2406217917490097</v>
      </c>
      <c r="CE2286" s="26">
        <f t="shared" si="1356"/>
        <v>141.56644306262072</v>
      </c>
      <c r="CF2286" s="18">
        <f t="shared" si="1357"/>
        <v>7238.7397403759742</v>
      </c>
      <c r="CG2286" s="18">
        <f t="shared" si="1358"/>
        <v>3718.7397403759742</v>
      </c>
      <c r="CH2286" s="18">
        <f t="shared" si="1359"/>
        <v>70689197.533457026</v>
      </c>
      <c r="CI2286" s="18">
        <f t="shared" si="1360"/>
        <v>706891.97533457028</v>
      </c>
      <c r="CJ2286" s="18">
        <f t="shared" si="1361"/>
        <v>793105.36908265925</v>
      </c>
      <c r="CK2286" s="25">
        <f t="shared" si="1362"/>
        <v>1.1219612002347097</v>
      </c>
      <c r="CL2286" s="26">
        <f t="shared" si="1363"/>
        <v>82.889903962519881</v>
      </c>
      <c r="CZ2286" s="18">
        <f t="shared" si="1364"/>
        <v>169069305.86837798</v>
      </c>
      <c r="DC2286" s="18">
        <f t="shared" si="1365"/>
        <v>149063.07948075194</v>
      </c>
      <c r="DD2286" s="17">
        <f t="shared" si="1366"/>
        <v>1</v>
      </c>
      <c r="DE2286" s="17">
        <f t="shared" si="1367"/>
        <v>1</v>
      </c>
      <c r="DF2286" s="17">
        <f t="shared" si="1368"/>
        <v>1</v>
      </c>
      <c r="DG2286" s="17">
        <f t="shared" si="1369"/>
        <v>3</v>
      </c>
      <c r="DH2286" s="17">
        <f t="shared" si="1370"/>
        <v>4</v>
      </c>
      <c r="DI2286" s="17">
        <f t="shared" si="1371"/>
        <v>4</v>
      </c>
      <c r="DJ2286" s="20" t="s">
        <v>1879</v>
      </c>
    </row>
    <row r="2287" spans="1:114" x14ac:dyDescent="0.2">
      <c r="A2287" s="15" t="s">
        <v>105</v>
      </c>
      <c r="B2287" s="10" t="s">
        <v>2382</v>
      </c>
      <c r="C2287" s="11">
        <f t="shared" si="1344"/>
        <v>91.06</v>
      </c>
      <c r="D2287" s="11">
        <f t="shared" si="1341"/>
        <v>400</v>
      </c>
      <c r="E2287" s="11">
        <f t="shared" si="1341"/>
        <v>200</v>
      </c>
      <c r="F2287" s="11">
        <f t="shared" si="1341"/>
        <v>0</v>
      </c>
      <c r="G2287" s="11">
        <f t="shared" si="1340"/>
        <v>10</v>
      </c>
      <c r="H2287" s="11">
        <f t="shared" si="1340"/>
        <v>0</v>
      </c>
      <c r="I2287" s="11">
        <f t="shared" si="1340"/>
        <v>15</v>
      </c>
      <c r="J2287" s="11">
        <f t="shared" si="1340"/>
        <v>0</v>
      </c>
      <c r="K2287" s="11">
        <f t="shared" si="1340"/>
        <v>0</v>
      </c>
      <c r="L2287" s="11">
        <f t="shared" si="1342"/>
        <v>0</v>
      </c>
      <c r="M2287" s="11">
        <f t="shared" si="1342"/>
        <v>0</v>
      </c>
      <c r="N2287" s="11">
        <f t="shared" si="1342"/>
        <v>0</v>
      </c>
      <c r="O2287" s="11">
        <f t="shared" ref="O2287:T2329" si="1379">IF($A2287="x",BS2287,"")</f>
        <v>0</v>
      </c>
      <c r="P2287" s="11">
        <f t="shared" si="1379"/>
        <v>0</v>
      </c>
      <c r="Q2287" s="11">
        <f t="shared" si="1379"/>
        <v>0</v>
      </c>
      <c r="R2287" s="11">
        <f t="shared" si="1379"/>
        <v>0</v>
      </c>
      <c r="S2287" s="11">
        <f t="shared" si="1379"/>
        <v>0</v>
      </c>
      <c r="T2287" s="11">
        <f t="shared" si="1379"/>
        <v>11649.336143134642</v>
      </c>
      <c r="U2287" s="40">
        <f t="shared" si="1345"/>
        <v>1.2</v>
      </c>
      <c r="V2287" s="11">
        <f t="shared" si="1373"/>
        <v>13.122313594522376</v>
      </c>
      <c r="W2287" s="11">
        <f t="shared" si="1373"/>
        <v>230026545.38203007</v>
      </c>
      <c r="X2287" s="11">
        <f t="shared" si="1373"/>
        <v>1150132.7269101504</v>
      </c>
      <c r="Y2287" s="11">
        <f t="shared" si="1373"/>
        <v>1433744.8190846189</v>
      </c>
      <c r="Z2287" s="11">
        <f t="shared" si="1373"/>
        <v>1.2465907503879112</v>
      </c>
      <c r="AA2287" s="11">
        <f t="shared" si="1373"/>
        <v>140.52008053123552</v>
      </c>
      <c r="AB2287" s="11">
        <f t="shared" si="1373"/>
        <v>8256.6370614359184</v>
      </c>
      <c r="AC2287" s="11">
        <f t="shared" si="1373"/>
        <v>4256.6370614359175</v>
      </c>
      <c r="AD2287" s="11">
        <f t="shared" si="1373"/>
        <v>78643952.179465488</v>
      </c>
      <c r="AE2287" s="11">
        <f t="shared" si="1373"/>
        <v>786439.52179465489</v>
      </c>
      <c r="AF2287" s="11">
        <f t="shared" si="1373"/>
        <v>888081.11294102715</v>
      </c>
      <c r="AG2287" s="11">
        <f t="shared" si="1373"/>
        <v>1.1292427304701398</v>
      </c>
      <c r="AH2287" s="11">
        <f t="shared" si="1373"/>
        <v>82.164095119009687</v>
      </c>
      <c r="AI2287" s="11">
        <f t="shared" si="1373"/>
        <v>0</v>
      </c>
      <c r="AJ2287" s="11">
        <f t="shared" si="1373"/>
        <v>0</v>
      </c>
      <c r="AK2287" s="11">
        <f t="shared" si="1373"/>
        <v>0</v>
      </c>
      <c r="AL2287" s="11">
        <f t="shared" si="1378"/>
        <v>0</v>
      </c>
      <c r="AM2287" s="11">
        <f t="shared" si="1376"/>
        <v>0</v>
      </c>
      <c r="AN2287" s="11">
        <f t="shared" si="1374"/>
        <v>0</v>
      </c>
      <c r="AO2287" s="11">
        <f t="shared" si="1374"/>
        <v>0</v>
      </c>
      <c r="AP2287" s="11">
        <f t="shared" si="1374"/>
        <v>0</v>
      </c>
      <c r="AQ2287" s="11">
        <f t="shared" si="1374"/>
        <v>0</v>
      </c>
      <c r="AR2287" s="11">
        <f t="shared" si="1374"/>
        <v>0</v>
      </c>
      <c r="AS2287" s="11">
        <f t="shared" si="1374"/>
        <v>0</v>
      </c>
      <c r="AT2287" s="11">
        <f t="shared" si="1374"/>
        <v>0</v>
      </c>
      <c r="AU2287" s="11">
        <f t="shared" si="1374"/>
        <v>0</v>
      </c>
      <c r="AV2287" s="11">
        <f t="shared" si="1374"/>
        <v>189338275.86206895</v>
      </c>
      <c r="AW2287" s="11">
        <f t="shared" si="1374"/>
        <v>0</v>
      </c>
      <c r="AX2287" s="11">
        <f t="shared" si="1374"/>
        <v>0</v>
      </c>
      <c r="AY2287" s="11">
        <f t="shared" si="1374"/>
        <v>147513.27412287184</v>
      </c>
      <c r="AZ2287" s="11">
        <f t="shared" si="1374"/>
        <v>1</v>
      </c>
      <c r="BA2287" s="11">
        <f t="shared" si="1374"/>
        <v>1</v>
      </c>
      <c r="BB2287" s="11">
        <f t="shared" si="1374"/>
        <v>1</v>
      </c>
      <c r="BC2287" s="11">
        <f t="shared" si="1374"/>
        <v>2</v>
      </c>
      <c r="BD2287" s="11">
        <f t="shared" si="1377"/>
        <v>4</v>
      </c>
      <c r="BE2287" s="11">
        <f t="shared" si="1375"/>
        <v>4</v>
      </c>
      <c r="BF2287" s="15" t="str">
        <f t="shared" si="1346"/>
        <v>EN 10210</v>
      </c>
      <c r="BG2287" s="42">
        <v>91.06</v>
      </c>
      <c r="BH2287" s="17">
        <f t="shared" si="1347"/>
        <v>400</v>
      </c>
      <c r="BI2287" s="17">
        <f t="shared" si="1348"/>
        <v>200</v>
      </c>
      <c r="BK2287" s="17">
        <f t="shared" si="1349"/>
        <v>10</v>
      </c>
      <c r="BM2287" s="17">
        <f t="shared" si="1338"/>
        <v>15</v>
      </c>
      <c r="BX2287" s="18">
        <f t="shared" si="1350"/>
        <v>11649.336143134642</v>
      </c>
      <c r="BY2287" s="42">
        <v>1.2</v>
      </c>
      <c r="BZ2287" s="43">
        <f t="shared" si="1351"/>
        <v>13.122313594522376</v>
      </c>
      <c r="CA2287" s="18">
        <f t="shared" si="1352"/>
        <v>230026545.38203007</v>
      </c>
      <c r="CB2287" s="18">
        <f t="shared" si="1353"/>
        <v>1150132.7269101504</v>
      </c>
      <c r="CC2287" s="18">
        <f t="shared" si="1354"/>
        <v>1433744.8190846189</v>
      </c>
      <c r="CD2287" s="25">
        <f t="shared" si="1355"/>
        <v>1.2465907503879112</v>
      </c>
      <c r="CE2287" s="26">
        <f t="shared" si="1356"/>
        <v>140.52008053123552</v>
      </c>
      <c r="CF2287" s="18">
        <f t="shared" si="1357"/>
        <v>8256.6370614359184</v>
      </c>
      <c r="CG2287" s="18">
        <f t="shared" si="1358"/>
        <v>4256.6370614359175</v>
      </c>
      <c r="CH2287" s="18">
        <f t="shared" si="1359"/>
        <v>78643952.179465488</v>
      </c>
      <c r="CI2287" s="18">
        <f t="shared" si="1360"/>
        <v>786439.52179465489</v>
      </c>
      <c r="CJ2287" s="18">
        <f t="shared" si="1361"/>
        <v>888081.11294102715</v>
      </c>
      <c r="CK2287" s="25">
        <f t="shared" si="1362"/>
        <v>1.1292427304701398</v>
      </c>
      <c r="CL2287" s="26">
        <f t="shared" si="1363"/>
        <v>82.164095119009687</v>
      </c>
      <c r="CZ2287" s="18">
        <f t="shared" si="1364"/>
        <v>189338275.86206895</v>
      </c>
      <c r="DC2287" s="18">
        <f t="shared" si="1365"/>
        <v>147513.27412287184</v>
      </c>
      <c r="DD2287" s="17">
        <f t="shared" si="1366"/>
        <v>1</v>
      </c>
      <c r="DE2287" s="17">
        <f t="shared" si="1367"/>
        <v>1</v>
      </c>
      <c r="DF2287" s="17">
        <f t="shared" si="1368"/>
        <v>1</v>
      </c>
      <c r="DG2287" s="17">
        <f t="shared" si="1369"/>
        <v>2</v>
      </c>
      <c r="DH2287" s="17">
        <f t="shared" si="1370"/>
        <v>4</v>
      </c>
      <c r="DI2287" s="17">
        <f t="shared" si="1371"/>
        <v>4</v>
      </c>
      <c r="DJ2287" s="20" t="s">
        <v>1879</v>
      </c>
    </row>
    <row r="2288" spans="1:114" x14ac:dyDescent="0.2">
      <c r="A2288" s="15" t="s">
        <v>105</v>
      </c>
      <c r="B2288" s="10" t="s">
        <v>2383</v>
      </c>
      <c r="C2288" s="11">
        <f t="shared" si="1344"/>
        <v>99.820599999999999</v>
      </c>
      <c r="D2288" s="11">
        <f t="shared" si="1341"/>
        <v>400</v>
      </c>
      <c r="E2288" s="11">
        <f t="shared" si="1341"/>
        <v>200</v>
      </c>
      <c r="F2288" s="11">
        <f t="shared" si="1341"/>
        <v>0</v>
      </c>
      <c r="G2288" s="11">
        <f t="shared" si="1340"/>
        <v>11</v>
      </c>
      <c r="H2288" s="11">
        <f t="shared" si="1340"/>
        <v>0</v>
      </c>
      <c r="I2288" s="11">
        <f t="shared" si="1340"/>
        <v>22</v>
      </c>
      <c r="J2288" s="11">
        <f t="shared" si="1340"/>
        <v>0</v>
      </c>
      <c r="K2288" s="11">
        <f t="shared" si="1340"/>
        <v>0</v>
      </c>
      <c r="L2288" s="11">
        <f t="shared" si="1340"/>
        <v>0</v>
      </c>
      <c r="M2288" s="11">
        <f t="shared" si="1340"/>
        <v>0</v>
      </c>
      <c r="N2288" s="11">
        <f t="shared" si="1340"/>
        <v>0</v>
      </c>
      <c r="O2288" s="11">
        <f t="shared" si="1379"/>
        <v>0</v>
      </c>
      <c r="P2288" s="11">
        <f t="shared" si="1379"/>
        <v>0</v>
      </c>
      <c r="Q2288" s="11">
        <f t="shared" si="1379"/>
        <v>0</v>
      </c>
      <c r="R2288" s="11">
        <f t="shared" si="1379"/>
        <v>0</v>
      </c>
      <c r="S2288" s="11">
        <f t="shared" si="1379"/>
        <v>0</v>
      </c>
      <c r="T2288" s="11">
        <f t="shared" si="1379"/>
        <v>13337.061688674919</v>
      </c>
      <c r="U2288" s="40">
        <f t="shared" si="1345"/>
        <v>1.2</v>
      </c>
      <c r="V2288" s="11">
        <f t="shared" si="1373"/>
        <v>11.461763138429657</v>
      </c>
      <c r="W2288" s="11">
        <f t="shared" si="1373"/>
        <v>244879836.50699556</v>
      </c>
      <c r="X2288" s="11">
        <f t="shared" si="1373"/>
        <v>1224399.1825349778</v>
      </c>
      <c r="Y2288" s="11">
        <f t="shared" si="1373"/>
        <v>1538073.4804221115</v>
      </c>
      <c r="Z2288" s="11">
        <f t="shared" si="1373"/>
        <v>1.2561863012989825</v>
      </c>
      <c r="AA2288" s="11">
        <f t="shared" si="1373"/>
        <v>135.50222711838668</v>
      </c>
      <c r="AB2288" s="11">
        <f t="shared" si="1373"/>
        <v>9248.6635554218246</v>
      </c>
      <c r="AC2288" s="11">
        <f t="shared" si="1373"/>
        <v>4848.6635554218246</v>
      </c>
      <c r="AD2288" s="11">
        <f t="shared" si="1373"/>
        <v>83902575.976791531</v>
      </c>
      <c r="AE2288" s="11">
        <f t="shared" si="1373"/>
        <v>839025.75976791536</v>
      </c>
      <c r="AF2288" s="11">
        <f t="shared" si="1373"/>
        <v>954207.12487992889</v>
      </c>
      <c r="AG2288" s="11">
        <f t="shared" si="1373"/>
        <v>1.1372798913157018</v>
      </c>
      <c r="AH2288" s="11">
        <f t="shared" si="1373"/>
        <v>79.315408877668844</v>
      </c>
      <c r="AI2288" s="11">
        <f t="shared" si="1373"/>
        <v>0</v>
      </c>
      <c r="AJ2288" s="11">
        <f t="shared" si="1373"/>
        <v>0</v>
      </c>
      <c r="AK2288" s="11">
        <f t="shared" si="1373"/>
        <v>0</v>
      </c>
      <c r="AL2288" s="11">
        <f t="shared" si="1378"/>
        <v>0</v>
      </c>
      <c r="AM2288" s="11">
        <f t="shared" si="1376"/>
        <v>0</v>
      </c>
      <c r="AN2288" s="11">
        <f t="shared" si="1374"/>
        <v>0</v>
      </c>
      <c r="AO2288" s="11">
        <f t="shared" si="1374"/>
        <v>0</v>
      </c>
      <c r="AP2288" s="11">
        <f t="shared" si="1374"/>
        <v>0</v>
      </c>
      <c r="AQ2288" s="11">
        <f t="shared" si="1374"/>
        <v>0</v>
      </c>
      <c r="AR2288" s="11">
        <f t="shared" si="1374"/>
        <v>0</v>
      </c>
      <c r="AS2288" s="11">
        <f t="shared" si="1374"/>
        <v>0</v>
      </c>
      <c r="AT2288" s="11">
        <f t="shared" si="1374"/>
        <v>0</v>
      </c>
      <c r="AU2288" s="11">
        <f t="shared" si="1374"/>
        <v>0</v>
      </c>
      <c r="AV2288" s="11">
        <f t="shared" si="1374"/>
        <v>205739487.37370244</v>
      </c>
      <c r="AW2288" s="11">
        <f t="shared" si="1374"/>
        <v>0</v>
      </c>
      <c r="AX2288" s="11">
        <f t="shared" si="1374"/>
        <v>0</v>
      </c>
      <c r="AY2288" s="11">
        <f t="shared" si="1374"/>
        <v>145743.65888855455</v>
      </c>
      <c r="AZ2288" s="11">
        <f t="shared" si="1374"/>
        <v>1</v>
      </c>
      <c r="BA2288" s="11">
        <f t="shared" si="1374"/>
        <v>1</v>
      </c>
      <c r="BB2288" s="11">
        <f t="shared" si="1374"/>
        <v>1</v>
      </c>
      <c r="BC2288" s="11">
        <f t="shared" si="1374"/>
        <v>1</v>
      </c>
      <c r="BD2288" s="11">
        <f t="shared" si="1377"/>
        <v>2</v>
      </c>
      <c r="BE2288" s="11">
        <f t="shared" si="1375"/>
        <v>4</v>
      </c>
      <c r="BF2288" s="15" t="str">
        <f t="shared" si="1346"/>
        <v>EN 10210</v>
      </c>
      <c r="BG2288" s="42">
        <v>99.820599999999999</v>
      </c>
      <c r="BH2288" s="17">
        <f t="shared" si="1347"/>
        <v>400</v>
      </c>
      <c r="BI2288" s="17">
        <f t="shared" si="1348"/>
        <v>200</v>
      </c>
      <c r="BK2288" s="17">
        <f t="shared" si="1349"/>
        <v>11</v>
      </c>
      <c r="BM2288" s="17">
        <f t="shared" si="1338"/>
        <v>22</v>
      </c>
      <c r="BX2288" s="18">
        <f t="shared" si="1350"/>
        <v>13337.061688674919</v>
      </c>
      <c r="BY2288" s="42">
        <v>1.2</v>
      </c>
      <c r="BZ2288" s="43">
        <f t="shared" si="1351"/>
        <v>11.461763138429657</v>
      </c>
      <c r="CA2288" s="18">
        <f t="shared" si="1352"/>
        <v>244879836.50699556</v>
      </c>
      <c r="CB2288" s="18">
        <f t="shared" si="1353"/>
        <v>1224399.1825349778</v>
      </c>
      <c r="CC2288" s="18">
        <f t="shared" si="1354"/>
        <v>1538073.4804221115</v>
      </c>
      <c r="CD2288" s="25">
        <f t="shared" si="1355"/>
        <v>1.2561863012989825</v>
      </c>
      <c r="CE2288" s="26">
        <f t="shared" si="1356"/>
        <v>135.50222711838668</v>
      </c>
      <c r="CF2288" s="18">
        <f t="shared" si="1357"/>
        <v>9248.6635554218246</v>
      </c>
      <c r="CG2288" s="18">
        <f t="shared" si="1358"/>
        <v>4848.6635554218246</v>
      </c>
      <c r="CH2288" s="18">
        <f t="shared" si="1359"/>
        <v>83902575.976791531</v>
      </c>
      <c r="CI2288" s="18">
        <f t="shared" si="1360"/>
        <v>839025.75976791536</v>
      </c>
      <c r="CJ2288" s="18">
        <f t="shared" si="1361"/>
        <v>954207.12487992889</v>
      </c>
      <c r="CK2288" s="25">
        <f t="shared" si="1362"/>
        <v>1.1372798913157018</v>
      </c>
      <c r="CL2288" s="26">
        <f t="shared" si="1363"/>
        <v>79.315408877668844</v>
      </c>
      <c r="CZ2288" s="18">
        <f t="shared" si="1364"/>
        <v>205739487.37370244</v>
      </c>
      <c r="DC2288" s="18">
        <f t="shared" si="1365"/>
        <v>145743.65888855455</v>
      </c>
      <c r="DD2288" s="17">
        <f t="shared" si="1366"/>
        <v>1</v>
      </c>
      <c r="DE2288" s="17">
        <f t="shared" si="1367"/>
        <v>1</v>
      </c>
      <c r="DF2288" s="17">
        <f t="shared" si="1368"/>
        <v>1</v>
      </c>
      <c r="DG2288" s="17">
        <f t="shared" si="1369"/>
        <v>1</v>
      </c>
      <c r="DH2288" s="17">
        <f t="shared" si="1370"/>
        <v>2</v>
      </c>
      <c r="DI2288" s="17">
        <f t="shared" si="1371"/>
        <v>4</v>
      </c>
      <c r="DJ2288" s="20" t="s">
        <v>1879</v>
      </c>
    </row>
    <row r="2289" spans="1:114" x14ac:dyDescent="0.2">
      <c r="A2289" s="15" t="s">
        <v>105</v>
      </c>
      <c r="B2289" s="10" t="s">
        <v>2384</v>
      </c>
      <c r="C2289" s="11">
        <f t="shared" si="1344"/>
        <v>112.84375</v>
      </c>
      <c r="D2289" s="11">
        <f t="shared" si="1341"/>
        <v>400</v>
      </c>
      <c r="E2289" s="11">
        <f t="shared" si="1341"/>
        <v>200</v>
      </c>
      <c r="F2289" s="11">
        <f t="shared" si="1341"/>
        <v>0</v>
      </c>
      <c r="G2289" s="11">
        <f t="shared" si="1340"/>
        <v>12.5</v>
      </c>
      <c r="H2289" s="11">
        <f t="shared" si="1340"/>
        <v>0</v>
      </c>
      <c r="I2289" s="11">
        <f t="shared" si="1340"/>
        <v>25</v>
      </c>
      <c r="J2289" s="11">
        <f t="shared" si="1340"/>
        <v>0</v>
      </c>
      <c r="K2289" s="11">
        <f t="shared" si="1340"/>
        <v>0</v>
      </c>
      <c r="L2289" s="11">
        <f t="shared" si="1340"/>
        <v>0</v>
      </c>
      <c r="M2289" s="11">
        <f t="shared" si="1340"/>
        <v>0</v>
      </c>
      <c r="N2289" s="11">
        <f t="shared" si="1340"/>
        <v>0</v>
      </c>
      <c r="O2289" s="11">
        <f t="shared" si="1379"/>
        <v>0</v>
      </c>
      <c r="P2289" s="11">
        <f t="shared" si="1379"/>
        <v>0</v>
      </c>
      <c r="Q2289" s="11">
        <f t="shared" si="1379"/>
        <v>0</v>
      </c>
      <c r="R2289" s="11">
        <f t="shared" si="1379"/>
        <v>0</v>
      </c>
      <c r="S2289" s="11">
        <f t="shared" si="1379"/>
        <v>0</v>
      </c>
      <c r="T2289" s="11">
        <f t="shared" si="1379"/>
        <v>15176.990816987241</v>
      </c>
      <c r="U2289" s="40">
        <f t="shared" si="1345"/>
        <v>1.2</v>
      </c>
      <c r="V2289" s="11">
        <f t="shared" si="1373"/>
        <v>10.072236577168978</v>
      </c>
      <c r="W2289" s="11">
        <f t="shared" si="1373"/>
        <v>271004964.3449921</v>
      </c>
      <c r="X2289" s="11">
        <f t="shared" si="1373"/>
        <v>1355024.8217249606</v>
      </c>
      <c r="Y2289" s="11">
        <f t="shared" si="1373"/>
        <v>1713939.1715169332</v>
      </c>
      <c r="Z2289" s="11">
        <f t="shared" si="1373"/>
        <v>1.2648765867883298</v>
      </c>
      <c r="AA2289" s="11">
        <f t="shared" si="1373"/>
        <v>133.62748282255143</v>
      </c>
      <c r="AB2289" s="11">
        <f t="shared" si="1373"/>
        <v>10579.369260617026</v>
      </c>
      <c r="AC2289" s="11">
        <f t="shared" si="1373"/>
        <v>5579.3692606170262</v>
      </c>
      <c r="AD2289" s="11">
        <f t="shared" si="1373"/>
        <v>92604572.64777568</v>
      </c>
      <c r="AE2289" s="11">
        <f t="shared" si="1373"/>
        <v>926045.72647775675</v>
      </c>
      <c r="AF2289" s="11">
        <f t="shared" si="1373"/>
        <v>1062252.2454552308</v>
      </c>
      <c r="AG2289" s="11">
        <f t="shared" si="1373"/>
        <v>1.1470840100904518</v>
      </c>
      <c r="AH2289" s="11">
        <f t="shared" si="1373"/>
        <v>78.113011272732379</v>
      </c>
      <c r="AI2289" s="11">
        <f t="shared" si="1373"/>
        <v>0</v>
      </c>
      <c r="AJ2289" s="11">
        <f t="shared" si="1373"/>
        <v>0</v>
      </c>
      <c r="AK2289" s="11">
        <f t="shared" si="1373"/>
        <v>0</v>
      </c>
      <c r="AL2289" s="11">
        <f t="shared" si="1378"/>
        <v>0</v>
      </c>
      <c r="AM2289" s="11">
        <f t="shared" si="1376"/>
        <v>0</v>
      </c>
      <c r="AN2289" s="11">
        <f t="shared" si="1374"/>
        <v>0</v>
      </c>
      <c r="AO2289" s="11">
        <f t="shared" si="1374"/>
        <v>0</v>
      </c>
      <c r="AP2289" s="11">
        <f t="shared" si="1374"/>
        <v>0</v>
      </c>
      <c r="AQ2289" s="11">
        <f t="shared" si="1374"/>
        <v>0</v>
      </c>
      <c r="AR2289" s="11">
        <f t="shared" si="1374"/>
        <v>0</v>
      </c>
      <c r="AS2289" s="11">
        <f t="shared" si="1374"/>
        <v>0</v>
      </c>
      <c r="AT2289" s="11">
        <f t="shared" si="1374"/>
        <v>0</v>
      </c>
      <c r="AU2289" s="11">
        <f t="shared" si="1374"/>
        <v>0</v>
      </c>
      <c r="AV2289" s="11">
        <f t="shared" si="1374"/>
        <v>229518724.52445653</v>
      </c>
      <c r="AW2289" s="11">
        <f t="shared" si="1374"/>
        <v>0</v>
      </c>
      <c r="AX2289" s="11">
        <f t="shared" si="1374"/>
        <v>0</v>
      </c>
      <c r="AY2289" s="11">
        <f t="shared" si="1374"/>
        <v>143635.92315154255</v>
      </c>
      <c r="AZ2289" s="11">
        <f t="shared" si="1374"/>
        <v>1</v>
      </c>
      <c r="BA2289" s="11">
        <f t="shared" si="1374"/>
        <v>1</v>
      </c>
      <c r="BB2289" s="11">
        <f t="shared" si="1374"/>
        <v>1</v>
      </c>
      <c r="BC2289" s="11">
        <f t="shared" si="1374"/>
        <v>1</v>
      </c>
      <c r="BD2289" s="11">
        <f t="shared" si="1377"/>
        <v>1</v>
      </c>
      <c r="BE2289" s="11">
        <f t="shared" si="1375"/>
        <v>2</v>
      </c>
      <c r="BF2289" s="15" t="str">
        <f t="shared" si="1346"/>
        <v>EN 10210</v>
      </c>
      <c r="BG2289" s="42">
        <v>112.84375</v>
      </c>
      <c r="BH2289" s="17">
        <f t="shared" si="1347"/>
        <v>400</v>
      </c>
      <c r="BI2289" s="17">
        <f t="shared" si="1348"/>
        <v>200</v>
      </c>
      <c r="BK2289" s="17">
        <f t="shared" si="1349"/>
        <v>12.5</v>
      </c>
      <c r="BM2289" s="17">
        <f t="shared" si="1338"/>
        <v>25</v>
      </c>
      <c r="BX2289" s="18">
        <f t="shared" si="1350"/>
        <v>15176.990816987241</v>
      </c>
      <c r="BY2289" s="42">
        <v>1.2</v>
      </c>
      <c r="BZ2289" s="43">
        <f t="shared" si="1351"/>
        <v>10.072236577168978</v>
      </c>
      <c r="CA2289" s="18">
        <f t="shared" si="1352"/>
        <v>271004964.3449921</v>
      </c>
      <c r="CB2289" s="18">
        <f t="shared" si="1353"/>
        <v>1355024.8217249606</v>
      </c>
      <c r="CC2289" s="18">
        <f t="shared" si="1354"/>
        <v>1713939.1715169332</v>
      </c>
      <c r="CD2289" s="25">
        <f t="shared" si="1355"/>
        <v>1.2648765867883298</v>
      </c>
      <c r="CE2289" s="26">
        <f t="shared" si="1356"/>
        <v>133.62748282255143</v>
      </c>
      <c r="CF2289" s="18">
        <f t="shared" si="1357"/>
        <v>10579.369260617026</v>
      </c>
      <c r="CG2289" s="18">
        <f t="shared" si="1358"/>
        <v>5579.3692606170262</v>
      </c>
      <c r="CH2289" s="18">
        <f t="shared" si="1359"/>
        <v>92604572.64777568</v>
      </c>
      <c r="CI2289" s="18">
        <f t="shared" si="1360"/>
        <v>926045.72647775675</v>
      </c>
      <c r="CJ2289" s="18">
        <f t="shared" si="1361"/>
        <v>1062252.2454552308</v>
      </c>
      <c r="CK2289" s="25">
        <f t="shared" si="1362"/>
        <v>1.1470840100904518</v>
      </c>
      <c r="CL2289" s="26">
        <f t="shared" si="1363"/>
        <v>78.113011272732379</v>
      </c>
      <c r="CZ2289" s="18">
        <f t="shared" si="1364"/>
        <v>229518724.52445653</v>
      </c>
      <c r="DC2289" s="18">
        <f t="shared" si="1365"/>
        <v>143635.92315154255</v>
      </c>
      <c r="DD2289" s="17">
        <f t="shared" si="1366"/>
        <v>1</v>
      </c>
      <c r="DE2289" s="17">
        <f t="shared" si="1367"/>
        <v>1</v>
      </c>
      <c r="DF2289" s="17">
        <f t="shared" si="1368"/>
        <v>1</v>
      </c>
      <c r="DG2289" s="17">
        <f t="shared" si="1369"/>
        <v>1</v>
      </c>
      <c r="DH2289" s="17">
        <f t="shared" si="1370"/>
        <v>1</v>
      </c>
      <c r="DI2289" s="17">
        <f t="shared" si="1371"/>
        <v>2</v>
      </c>
      <c r="DJ2289" s="20" t="s">
        <v>1879</v>
      </c>
    </row>
    <row r="2290" spans="1:114" x14ac:dyDescent="0.2">
      <c r="A2290" s="15" t="s">
        <v>105</v>
      </c>
      <c r="B2290" s="10" t="s">
        <v>2385</v>
      </c>
      <c r="C2290" s="11">
        <f t="shared" si="1344"/>
        <v>127.43250399999995</v>
      </c>
      <c r="D2290" s="11">
        <f t="shared" si="1341"/>
        <v>400</v>
      </c>
      <c r="E2290" s="11">
        <f t="shared" si="1341"/>
        <v>200</v>
      </c>
      <c r="F2290" s="11">
        <f t="shared" si="1341"/>
        <v>0</v>
      </c>
      <c r="G2290" s="11">
        <f t="shared" si="1340"/>
        <v>14.2</v>
      </c>
      <c r="H2290" s="11">
        <f t="shared" si="1340"/>
        <v>0</v>
      </c>
      <c r="I2290" s="11">
        <f t="shared" si="1340"/>
        <v>28.4</v>
      </c>
      <c r="J2290" s="11">
        <f t="shared" si="1340"/>
        <v>0</v>
      </c>
      <c r="K2290" s="11">
        <f t="shared" si="1340"/>
        <v>0</v>
      </c>
      <c r="L2290" s="11">
        <f t="shared" si="1340"/>
        <v>0</v>
      </c>
      <c r="M2290" s="11">
        <f t="shared" si="1340"/>
        <v>0</v>
      </c>
      <c r="N2290" s="11">
        <f t="shared" si="1340"/>
        <v>0</v>
      </c>
      <c r="O2290" s="11">
        <f t="shared" si="1379"/>
        <v>0</v>
      </c>
      <c r="P2290" s="11">
        <f t="shared" si="1379"/>
        <v>0</v>
      </c>
      <c r="Q2290" s="11">
        <f t="shared" si="1379"/>
        <v>0</v>
      </c>
      <c r="R2290" s="11">
        <f t="shared" si="1379"/>
        <v>0</v>
      </c>
      <c r="S2290" s="11">
        <f t="shared" si="1379"/>
        <v>0</v>
      </c>
      <c r="T2290" s="11">
        <f t="shared" si="1379"/>
        <v>17268.405941358764</v>
      </c>
      <c r="U2290" s="40">
        <f t="shared" si="1345"/>
        <v>1.2</v>
      </c>
      <c r="V2290" s="11">
        <f t="shared" si="1373"/>
        <v>8.8523655603956861</v>
      </c>
      <c r="W2290" s="11">
        <f t="shared" si="1373"/>
        <v>298584676.52243841</v>
      </c>
      <c r="X2290" s="11">
        <f t="shared" si="1373"/>
        <v>1492923.3826121921</v>
      </c>
      <c r="Y2290" s="11">
        <f t="shared" si="1373"/>
        <v>1903597.0158145016</v>
      </c>
      <c r="Z2290" s="11">
        <f t="shared" si="1373"/>
        <v>1.2750801802593159</v>
      </c>
      <c r="AA2290" s="11">
        <f t="shared" si="1373"/>
        <v>131.49451367635265</v>
      </c>
      <c r="AB2290" s="11">
        <f t="shared" si="1373"/>
        <v>12107.673713349228</v>
      </c>
      <c r="AC2290" s="11">
        <f t="shared" si="1373"/>
        <v>6427.6737133492279</v>
      </c>
      <c r="AD2290" s="11">
        <f t="shared" si="1373"/>
        <v>101728048.89303033</v>
      </c>
      <c r="AE2290" s="11">
        <f t="shared" si="1373"/>
        <v>1017280.4889303033</v>
      </c>
      <c r="AF2290" s="11">
        <f t="shared" si="1373"/>
        <v>1178469.6444795788</v>
      </c>
      <c r="AG2290" s="11">
        <f t="shared" si="1373"/>
        <v>1.1584510440368025</v>
      </c>
      <c r="AH2290" s="11">
        <f t="shared" si="1373"/>
        <v>76.752800876652287</v>
      </c>
      <c r="AI2290" s="11">
        <f t="shared" si="1373"/>
        <v>0</v>
      </c>
      <c r="AJ2290" s="11">
        <f t="shared" si="1373"/>
        <v>0</v>
      </c>
      <c r="AK2290" s="11">
        <f t="shared" si="1373"/>
        <v>0</v>
      </c>
      <c r="AL2290" s="11">
        <f t="shared" si="1378"/>
        <v>0</v>
      </c>
      <c r="AM2290" s="11">
        <f t="shared" si="1376"/>
        <v>0</v>
      </c>
      <c r="AN2290" s="11">
        <f t="shared" si="1374"/>
        <v>0</v>
      </c>
      <c r="AO2290" s="11">
        <f t="shared" si="1374"/>
        <v>0</v>
      </c>
      <c r="AP2290" s="11">
        <f t="shared" si="1374"/>
        <v>0</v>
      </c>
      <c r="AQ2290" s="11">
        <f t="shared" si="1374"/>
        <v>0</v>
      </c>
      <c r="AR2290" s="11">
        <f t="shared" si="1374"/>
        <v>0</v>
      </c>
      <c r="AS2290" s="11">
        <f t="shared" si="1374"/>
        <v>0</v>
      </c>
      <c r="AT2290" s="11">
        <f t="shared" si="1374"/>
        <v>0</v>
      </c>
      <c r="AU2290" s="11">
        <f t="shared" si="1374"/>
        <v>0</v>
      </c>
      <c r="AV2290" s="11">
        <f t="shared" si="1374"/>
        <v>255294809.9575659</v>
      </c>
      <c r="AW2290" s="11">
        <f t="shared" si="1374"/>
        <v>0</v>
      </c>
      <c r="AX2290" s="11">
        <f t="shared" si="1374"/>
        <v>0</v>
      </c>
      <c r="AY2290" s="11">
        <f t="shared" si="1374"/>
        <v>141199.66428337307</v>
      </c>
      <c r="AZ2290" s="11">
        <f t="shared" si="1374"/>
        <v>1</v>
      </c>
      <c r="BA2290" s="11">
        <f t="shared" si="1374"/>
        <v>1</v>
      </c>
      <c r="BB2290" s="11">
        <f t="shared" si="1374"/>
        <v>1</v>
      </c>
      <c r="BC2290" s="11">
        <f t="shared" si="1374"/>
        <v>1</v>
      </c>
      <c r="BD2290" s="11">
        <f t="shared" si="1377"/>
        <v>1</v>
      </c>
      <c r="BE2290" s="11">
        <f t="shared" si="1375"/>
        <v>1</v>
      </c>
      <c r="BF2290" s="15" t="str">
        <f t="shared" si="1346"/>
        <v>EN 10210</v>
      </c>
      <c r="BG2290" s="42">
        <v>127.43250399999995</v>
      </c>
      <c r="BH2290" s="17">
        <f t="shared" si="1347"/>
        <v>400</v>
      </c>
      <c r="BI2290" s="17">
        <f t="shared" si="1348"/>
        <v>200</v>
      </c>
      <c r="BK2290" s="17">
        <f t="shared" si="1349"/>
        <v>14.2</v>
      </c>
      <c r="BM2290" s="17">
        <f t="shared" si="1338"/>
        <v>28.4</v>
      </c>
      <c r="BX2290" s="18">
        <f t="shared" si="1350"/>
        <v>17268.405941358764</v>
      </c>
      <c r="BY2290" s="42">
        <v>1.2</v>
      </c>
      <c r="BZ2290" s="43">
        <f t="shared" si="1351"/>
        <v>8.8523655603956861</v>
      </c>
      <c r="CA2290" s="18">
        <f t="shared" si="1352"/>
        <v>298584676.52243841</v>
      </c>
      <c r="CB2290" s="18">
        <f t="shared" si="1353"/>
        <v>1492923.3826121921</v>
      </c>
      <c r="CC2290" s="18">
        <f t="shared" si="1354"/>
        <v>1903597.0158145016</v>
      </c>
      <c r="CD2290" s="25">
        <f t="shared" si="1355"/>
        <v>1.2750801802593159</v>
      </c>
      <c r="CE2290" s="26">
        <f t="shared" si="1356"/>
        <v>131.49451367635265</v>
      </c>
      <c r="CF2290" s="18">
        <f t="shared" si="1357"/>
        <v>12107.673713349228</v>
      </c>
      <c r="CG2290" s="18">
        <f t="shared" si="1358"/>
        <v>6427.6737133492279</v>
      </c>
      <c r="CH2290" s="18">
        <f t="shared" si="1359"/>
        <v>101728048.89303033</v>
      </c>
      <c r="CI2290" s="18">
        <f t="shared" si="1360"/>
        <v>1017280.4889303033</v>
      </c>
      <c r="CJ2290" s="18">
        <f t="shared" si="1361"/>
        <v>1178469.6444795788</v>
      </c>
      <c r="CK2290" s="25">
        <f t="shared" si="1362"/>
        <v>1.1584510440368025</v>
      </c>
      <c r="CL2290" s="26">
        <f t="shared" si="1363"/>
        <v>76.752800876652287</v>
      </c>
      <c r="CZ2290" s="18">
        <f t="shared" si="1364"/>
        <v>255294809.9575659</v>
      </c>
      <c r="DC2290" s="18">
        <f t="shared" si="1365"/>
        <v>141199.66428337307</v>
      </c>
      <c r="DD2290" s="17">
        <f t="shared" si="1366"/>
        <v>1</v>
      </c>
      <c r="DE2290" s="17">
        <f t="shared" si="1367"/>
        <v>1</v>
      </c>
      <c r="DF2290" s="17">
        <f t="shared" si="1368"/>
        <v>1</v>
      </c>
      <c r="DG2290" s="17">
        <f t="shared" si="1369"/>
        <v>1</v>
      </c>
      <c r="DH2290" s="17">
        <f t="shared" si="1370"/>
        <v>1</v>
      </c>
      <c r="DI2290" s="17">
        <f t="shared" si="1371"/>
        <v>1</v>
      </c>
      <c r="DJ2290" s="20" t="s">
        <v>1879</v>
      </c>
    </row>
    <row r="2291" spans="1:114" x14ac:dyDescent="0.2">
      <c r="A2291" s="15" t="s">
        <v>105</v>
      </c>
      <c r="B2291" s="10" t="s">
        <v>2386</v>
      </c>
      <c r="C2291" s="11">
        <f t="shared" si="1344"/>
        <v>142.6816</v>
      </c>
      <c r="D2291" s="11">
        <f t="shared" si="1341"/>
        <v>400</v>
      </c>
      <c r="E2291" s="11">
        <f t="shared" si="1341"/>
        <v>200</v>
      </c>
      <c r="F2291" s="11">
        <f t="shared" si="1341"/>
        <v>0</v>
      </c>
      <c r="G2291" s="11">
        <f t="shared" si="1340"/>
        <v>16</v>
      </c>
      <c r="H2291" s="11">
        <f t="shared" si="1340"/>
        <v>0</v>
      </c>
      <c r="I2291" s="11">
        <f t="shared" si="1340"/>
        <v>32</v>
      </c>
      <c r="J2291" s="11">
        <f t="shared" si="1340"/>
        <v>0</v>
      </c>
      <c r="K2291" s="11">
        <f t="shared" si="1340"/>
        <v>0</v>
      </c>
      <c r="L2291" s="11">
        <f t="shared" si="1340"/>
        <v>0</v>
      </c>
      <c r="M2291" s="11">
        <f t="shared" si="1340"/>
        <v>0</v>
      </c>
      <c r="N2291" s="11">
        <f t="shared" si="1340"/>
        <v>0</v>
      </c>
      <c r="O2291" s="11">
        <f t="shared" si="1379"/>
        <v>0</v>
      </c>
      <c r="P2291" s="11">
        <f t="shared" si="1379"/>
        <v>0</v>
      </c>
      <c r="Q2291" s="11">
        <f t="shared" si="1379"/>
        <v>0</v>
      </c>
      <c r="R2291" s="11">
        <f t="shared" si="1379"/>
        <v>0</v>
      </c>
      <c r="S2291" s="11">
        <f t="shared" si="1379"/>
        <v>0</v>
      </c>
      <c r="T2291" s="11">
        <f t="shared" si="1379"/>
        <v>19489.981754551896</v>
      </c>
      <c r="U2291" s="40">
        <f t="shared" si="1345"/>
        <v>1.2</v>
      </c>
      <c r="V2291" s="11">
        <f t="shared" si="1373"/>
        <v>7.8433240196602325</v>
      </c>
      <c r="W2291" s="11">
        <f t="shared" si="1373"/>
        <v>325469988.38142967</v>
      </c>
      <c r="X2291" s="11">
        <f t="shared" si="1373"/>
        <v>1627349.9419071483</v>
      </c>
      <c r="Y2291" s="11">
        <f t="shared" si="1373"/>
        <v>2093297.6000157637</v>
      </c>
      <c r="Z2291" s="11">
        <f t="shared" si="1373"/>
        <v>1.2863229635554323</v>
      </c>
      <c r="AA2291" s="11">
        <f t="shared" si="1373"/>
        <v>129.22595725373264</v>
      </c>
      <c r="AB2291" s="11">
        <f t="shared" si="1373"/>
        <v>13749.238596594936</v>
      </c>
      <c r="AC2291" s="11">
        <f t="shared" si="1373"/>
        <v>7349.2385965949361</v>
      </c>
      <c r="AD2291" s="11">
        <f t="shared" si="1373"/>
        <v>110555654.34422636</v>
      </c>
      <c r="AE2291" s="11">
        <f t="shared" si="1373"/>
        <v>1105556.5434422635</v>
      </c>
      <c r="AF2291" s="11">
        <f t="shared" si="1373"/>
        <v>1294373.74035627</v>
      </c>
      <c r="AG2291" s="11">
        <f t="shared" si="1373"/>
        <v>1.1707892717328638</v>
      </c>
      <c r="AH2291" s="11">
        <f t="shared" si="1373"/>
        <v>75.315569334049925</v>
      </c>
      <c r="AI2291" s="11">
        <f t="shared" si="1373"/>
        <v>0</v>
      </c>
      <c r="AJ2291" s="11">
        <f t="shared" si="1373"/>
        <v>0</v>
      </c>
      <c r="AK2291" s="11">
        <f t="shared" si="1373"/>
        <v>0</v>
      </c>
      <c r="AL2291" s="11">
        <f t="shared" si="1378"/>
        <v>0</v>
      </c>
      <c r="AM2291" s="11">
        <f t="shared" si="1376"/>
        <v>0</v>
      </c>
      <c r="AN2291" s="11">
        <f t="shared" si="1374"/>
        <v>0</v>
      </c>
      <c r="AO2291" s="11">
        <f t="shared" si="1374"/>
        <v>0</v>
      </c>
      <c r="AP2291" s="11">
        <f t="shared" si="1374"/>
        <v>0</v>
      </c>
      <c r="AQ2291" s="11">
        <f t="shared" si="1374"/>
        <v>0</v>
      </c>
      <c r="AR2291" s="11">
        <f t="shared" si="1374"/>
        <v>0</v>
      </c>
      <c r="AS2291" s="11">
        <f t="shared" si="1374"/>
        <v>0</v>
      </c>
      <c r="AT2291" s="11">
        <f t="shared" si="1374"/>
        <v>0</v>
      </c>
      <c r="AU2291" s="11">
        <f t="shared" si="1374"/>
        <v>0</v>
      </c>
      <c r="AV2291" s="11">
        <f t="shared" si="1374"/>
        <v>281254666.81690139</v>
      </c>
      <c r="AW2291" s="11">
        <f t="shared" si="1374"/>
        <v>0</v>
      </c>
      <c r="AX2291" s="11">
        <f t="shared" si="1374"/>
        <v>0</v>
      </c>
      <c r="AY2291" s="11">
        <f t="shared" si="1374"/>
        <v>138565.09649148735</v>
      </c>
      <c r="AZ2291" s="11">
        <f t="shared" si="1374"/>
        <v>1</v>
      </c>
      <c r="BA2291" s="11">
        <f t="shared" si="1374"/>
        <v>1</v>
      </c>
      <c r="BB2291" s="11">
        <f t="shared" si="1374"/>
        <v>1</v>
      </c>
      <c r="BC2291" s="11">
        <f t="shared" si="1374"/>
        <v>1</v>
      </c>
      <c r="BD2291" s="11">
        <f t="shared" si="1377"/>
        <v>1</v>
      </c>
      <c r="BE2291" s="11">
        <f t="shared" si="1375"/>
        <v>1</v>
      </c>
      <c r="BF2291" s="15" t="str">
        <f t="shared" si="1346"/>
        <v>EN 10210</v>
      </c>
      <c r="BG2291" s="42">
        <v>142.6816</v>
      </c>
      <c r="BH2291" s="17">
        <f t="shared" si="1347"/>
        <v>400</v>
      </c>
      <c r="BI2291" s="17">
        <f t="shared" si="1348"/>
        <v>200</v>
      </c>
      <c r="BK2291" s="17">
        <f t="shared" si="1349"/>
        <v>16</v>
      </c>
      <c r="BM2291" s="17">
        <f t="shared" si="1338"/>
        <v>32</v>
      </c>
      <c r="BX2291" s="18">
        <f t="shared" si="1350"/>
        <v>19489.981754551896</v>
      </c>
      <c r="BY2291" s="42">
        <v>1.2</v>
      </c>
      <c r="BZ2291" s="43">
        <f t="shared" si="1351"/>
        <v>7.8433240196602325</v>
      </c>
      <c r="CA2291" s="18">
        <f t="shared" si="1352"/>
        <v>325469988.38142967</v>
      </c>
      <c r="CB2291" s="18">
        <f t="shared" si="1353"/>
        <v>1627349.9419071483</v>
      </c>
      <c r="CC2291" s="18">
        <f t="shared" si="1354"/>
        <v>2093297.6000157637</v>
      </c>
      <c r="CD2291" s="25">
        <f t="shared" si="1355"/>
        <v>1.2863229635554323</v>
      </c>
      <c r="CE2291" s="26">
        <f t="shared" si="1356"/>
        <v>129.22595725373264</v>
      </c>
      <c r="CF2291" s="18">
        <f t="shared" si="1357"/>
        <v>13749.238596594936</v>
      </c>
      <c r="CG2291" s="18">
        <f t="shared" si="1358"/>
        <v>7349.2385965949361</v>
      </c>
      <c r="CH2291" s="18">
        <f t="shared" si="1359"/>
        <v>110555654.34422636</v>
      </c>
      <c r="CI2291" s="18">
        <f t="shared" si="1360"/>
        <v>1105556.5434422635</v>
      </c>
      <c r="CJ2291" s="18">
        <f t="shared" si="1361"/>
        <v>1294373.74035627</v>
      </c>
      <c r="CK2291" s="25">
        <f t="shared" si="1362"/>
        <v>1.1707892717328638</v>
      </c>
      <c r="CL2291" s="26">
        <f t="shared" si="1363"/>
        <v>75.315569334049925</v>
      </c>
      <c r="CZ2291" s="18">
        <f t="shared" si="1364"/>
        <v>281254666.81690139</v>
      </c>
      <c r="DC2291" s="18">
        <f t="shared" si="1365"/>
        <v>138565.09649148735</v>
      </c>
      <c r="DD2291" s="17">
        <f t="shared" si="1366"/>
        <v>1</v>
      </c>
      <c r="DE2291" s="17">
        <f t="shared" si="1367"/>
        <v>1</v>
      </c>
      <c r="DF2291" s="17">
        <f t="shared" si="1368"/>
        <v>1</v>
      </c>
      <c r="DG2291" s="17">
        <f t="shared" si="1369"/>
        <v>1</v>
      </c>
      <c r="DH2291" s="17">
        <f t="shared" si="1370"/>
        <v>1</v>
      </c>
      <c r="DI2291" s="17">
        <f t="shared" si="1371"/>
        <v>1</v>
      </c>
      <c r="DJ2291" s="20" t="s">
        <v>1879</v>
      </c>
    </row>
    <row r="2292" spans="1:114" x14ac:dyDescent="0.2">
      <c r="A2292" s="15" t="s">
        <v>105</v>
      </c>
      <c r="B2292" s="10" t="s">
        <v>2387</v>
      </c>
      <c r="C2292" s="11">
        <f t="shared" si="1344"/>
        <v>67.990734000000145</v>
      </c>
      <c r="D2292" s="11">
        <f t="shared" si="1341"/>
        <v>400</v>
      </c>
      <c r="E2292" s="11">
        <f t="shared" si="1341"/>
        <v>300</v>
      </c>
      <c r="F2292" s="11">
        <f t="shared" si="1341"/>
        <v>0</v>
      </c>
      <c r="G2292" s="11">
        <f t="shared" si="1340"/>
        <v>6.3</v>
      </c>
      <c r="H2292" s="11">
        <f t="shared" si="1340"/>
        <v>0</v>
      </c>
      <c r="I2292" s="11">
        <f t="shared" si="1340"/>
        <v>9.4499999999999993</v>
      </c>
      <c r="J2292" s="11">
        <f t="shared" si="1340"/>
        <v>0</v>
      </c>
      <c r="K2292" s="11">
        <f t="shared" si="1340"/>
        <v>0</v>
      </c>
      <c r="L2292" s="11">
        <f t="shared" si="1340"/>
        <v>0</v>
      </c>
      <c r="M2292" s="11">
        <f t="shared" si="1340"/>
        <v>0</v>
      </c>
      <c r="N2292" s="11">
        <f t="shared" si="1340"/>
        <v>0</v>
      </c>
      <c r="O2292" s="11">
        <f t="shared" si="1379"/>
        <v>0</v>
      </c>
      <c r="P2292" s="11">
        <f t="shared" si="1379"/>
        <v>0</v>
      </c>
      <c r="Q2292" s="11">
        <f t="shared" si="1379"/>
        <v>0</v>
      </c>
      <c r="R2292" s="11">
        <f t="shared" si="1379"/>
        <v>0</v>
      </c>
      <c r="S2292" s="11">
        <f t="shared" si="1379"/>
        <v>0</v>
      </c>
      <c r="T2292" s="11">
        <f t="shared" si="1379"/>
        <v>8680.8215152101384</v>
      </c>
      <c r="U2292" s="40">
        <f t="shared" si="1345"/>
        <v>1.4</v>
      </c>
      <c r="V2292" s="11">
        <f t="shared" si="1373"/>
        <v>20.544593473336583</v>
      </c>
      <c r="W2292" s="11">
        <f t="shared" si="1373"/>
        <v>202126436.12204006</v>
      </c>
      <c r="X2292" s="11">
        <f t="shared" si="1373"/>
        <v>1010632.1806102003</v>
      </c>
      <c r="Y2292" s="11">
        <f t="shared" si="1373"/>
        <v>1189689.3152542615</v>
      </c>
      <c r="Z2292" s="11">
        <f t="shared" si="1373"/>
        <v>1.177173395107951</v>
      </c>
      <c r="AA2292" s="11">
        <f t="shared" si="1373"/>
        <v>152.59178236552287</v>
      </c>
      <c r="AB2292" s="11">
        <f t="shared" si="1373"/>
        <v>5141.8592496839146</v>
      </c>
      <c r="AC2292" s="11">
        <f t="shared" si="1373"/>
        <v>3881.8592496839156</v>
      </c>
      <c r="AD2292" s="11">
        <f t="shared" si="1373"/>
        <v>130595872.5208237</v>
      </c>
      <c r="AE2292" s="11">
        <f t="shared" si="1373"/>
        <v>870639.15013882471</v>
      </c>
      <c r="AF2292" s="11">
        <f t="shared" si="1373"/>
        <v>979972.35277006554</v>
      </c>
      <c r="AG2292" s="11">
        <f t="shared" si="1373"/>
        <v>1.1255780912376929</v>
      </c>
      <c r="AH2292" s="11">
        <f t="shared" si="1373"/>
        <v>122.65473322458769</v>
      </c>
      <c r="AI2292" s="11">
        <f t="shared" si="1373"/>
        <v>0</v>
      </c>
      <c r="AJ2292" s="11">
        <f t="shared" si="1373"/>
        <v>0</v>
      </c>
      <c r="AK2292" s="11">
        <f t="shared" si="1373"/>
        <v>0</v>
      </c>
      <c r="AL2292" s="11">
        <f t="shared" si="1378"/>
        <v>0</v>
      </c>
      <c r="AM2292" s="11">
        <f t="shared" si="1376"/>
        <v>0</v>
      </c>
      <c r="AN2292" s="11">
        <f t="shared" si="1374"/>
        <v>0</v>
      </c>
      <c r="AO2292" s="11">
        <f t="shared" si="1374"/>
        <v>0</v>
      </c>
      <c r="AP2292" s="11">
        <f t="shared" si="1374"/>
        <v>0</v>
      </c>
      <c r="AQ2292" s="11">
        <f t="shared" si="1374"/>
        <v>0</v>
      </c>
      <c r="AR2292" s="11">
        <f t="shared" si="1374"/>
        <v>0</v>
      </c>
      <c r="AS2292" s="11">
        <f t="shared" si="1374"/>
        <v>0</v>
      </c>
      <c r="AT2292" s="11">
        <f t="shared" si="1374"/>
        <v>0</v>
      </c>
      <c r="AU2292" s="11">
        <f t="shared" si="1374"/>
        <v>0</v>
      </c>
      <c r="AV2292" s="11">
        <f t="shared" si="1374"/>
        <v>245075411.17202622</v>
      </c>
      <c r="AW2292" s="11">
        <f t="shared" si="1374"/>
        <v>0</v>
      </c>
      <c r="AX2292" s="11">
        <f t="shared" si="1374"/>
        <v>0</v>
      </c>
      <c r="AY2292" s="11">
        <f t="shared" si="1374"/>
        <v>230986.81849936783</v>
      </c>
      <c r="AZ2292" s="11">
        <f t="shared" si="1374"/>
        <v>1</v>
      </c>
      <c r="BA2292" s="11">
        <f t="shared" si="1374"/>
        <v>2</v>
      </c>
      <c r="BB2292" s="11">
        <f t="shared" si="1374"/>
        <v>2</v>
      </c>
      <c r="BC2292" s="11">
        <f t="shared" si="1374"/>
        <v>4</v>
      </c>
      <c r="BD2292" s="11">
        <f t="shared" si="1377"/>
        <v>4</v>
      </c>
      <c r="BE2292" s="11">
        <f t="shared" si="1375"/>
        <v>4</v>
      </c>
      <c r="BF2292" s="15" t="str">
        <f t="shared" si="1346"/>
        <v>EN 10210</v>
      </c>
      <c r="BG2292" s="42">
        <v>67.990734000000145</v>
      </c>
      <c r="BH2292" s="17">
        <f t="shared" si="1347"/>
        <v>400</v>
      </c>
      <c r="BI2292" s="17">
        <f t="shared" si="1348"/>
        <v>300</v>
      </c>
      <c r="BK2292" s="17">
        <f t="shared" si="1349"/>
        <v>6.3</v>
      </c>
      <c r="BM2292" s="17">
        <f t="shared" si="1338"/>
        <v>9.4499999999999993</v>
      </c>
      <c r="BX2292" s="18">
        <f t="shared" si="1350"/>
        <v>8680.8215152101384</v>
      </c>
      <c r="BY2292" s="42">
        <v>1.4</v>
      </c>
      <c r="BZ2292" s="43">
        <f t="shared" si="1351"/>
        <v>20.544593473336583</v>
      </c>
      <c r="CA2292" s="18">
        <f t="shared" si="1352"/>
        <v>202126436.12204006</v>
      </c>
      <c r="CB2292" s="18">
        <f t="shared" si="1353"/>
        <v>1010632.1806102003</v>
      </c>
      <c r="CC2292" s="18">
        <f t="shared" si="1354"/>
        <v>1189689.3152542615</v>
      </c>
      <c r="CD2292" s="25">
        <f t="shared" si="1355"/>
        <v>1.177173395107951</v>
      </c>
      <c r="CE2292" s="26">
        <f t="shared" si="1356"/>
        <v>152.59178236552287</v>
      </c>
      <c r="CF2292" s="18">
        <f t="shared" si="1357"/>
        <v>5141.8592496839146</v>
      </c>
      <c r="CG2292" s="18">
        <f t="shared" si="1358"/>
        <v>3881.8592496839156</v>
      </c>
      <c r="CH2292" s="18">
        <f t="shared" si="1359"/>
        <v>130595872.5208237</v>
      </c>
      <c r="CI2292" s="18">
        <f t="shared" si="1360"/>
        <v>870639.15013882471</v>
      </c>
      <c r="CJ2292" s="18">
        <f t="shared" si="1361"/>
        <v>979972.35277006554</v>
      </c>
      <c r="CK2292" s="25">
        <f t="shared" si="1362"/>
        <v>1.1255780912376929</v>
      </c>
      <c r="CL2292" s="26">
        <f t="shared" si="1363"/>
        <v>122.65473322458769</v>
      </c>
      <c r="CZ2292" s="18">
        <f t="shared" si="1364"/>
        <v>245075411.17202622</v>
      </c>
      <c r="DC2292" s="18">
        <f t="shared" si="1365"/>
        <v>230986.81849936783</v>
      </c>
      <c r="DD2292" s="17">
        <f t="shared" si="1366"/>
        <v>1</v>
      </c>
      <c r="DE2292" s="17">
        <f t="shared" si="1367"/>
        <v>2</v>
      </c>
      <c r="DF2292" s="17">
        <f t="shared" si="1368"/>
        <v>2</v>
      </c>
      <c r="DG2292" s="17">
        <f t="shared" si="1369"/>
        <v>4</v>
      </c>
      <c r="DH2292" s="17">
        <f t="shared" si="1370"/>
        <v>4</v>
      </c>
      <c r="DI2292" s="17">
        <f t="shared" si="1371"/>
        <v>4</v>
      </c>
      <c r="DJ2292" s="20" t="s">
        <v>1879</v>
      </c>
    </row>
    <row r="2293" spans="1:114" x14ac:dyDescent="0.2">
      <c r="A2293" s="15" t="s">
        <v>105</v>
      </c>
      <c r="B2293" s="10" t="s">
        <v>2388</v>
      </c>
      <c r="C2293" s="11">
        <f t="shared" si="1344"/>
        <v>76.446125999999893</v>
      </c>
      <c r="D2293" s="11">
        <f t="shared" si="1341"/>
        <v>400</v>
      </c>
      <c r="E2293" s="11">
        <f t="shared" si="1341"/>
        <v>300</v>
      </c>
      <c r="F2293" s="11">
        <f t="shared" si="1341"/>
        <v>0</v>
      </c>
      <c r="G2293" s="11">
        <f t="shared" si="1340"/>
        <v>7.1</v>
      </c>
      <c r="H2293" s="11">
        <f t="shared" si="1340"/>
        <v>0</v>
      </c>
      <c r="I2293" s="11">
        <f t="shared" si="1340"/>
        <v>10.649999999999999</v>
      </c>
      <c r="J2293" s="11">
        <f t="shared" si="1340"/>
        <v>0</v>
      </c>
      <c r="K2293" s="11">
        <f t="shared" si="1340"/>
        <v>0</v>
      </c>
      <c r="L2293" s="11">
        <f t="shared" si="1340"/>
        <v>0</v>
      </c>
      <c r="M2293" s="11">
        <f t="shared" si="1340"/>
        <v>0</v>
      </c>
      <c r="N2293" s="11">
        <f t="shared" si="1340"/>
        <v>0</v>
      </c>
      <c r="O2293" s="11">
        <f t="shared" si="1379"/>
        <v>0</v>
      </c>
      <c r="P2293" s="11">
        <f t="shared" si="1379"/>
        <v>0</v>
      </c>
      <c r="Q2293" s="11">
        <f t="shared" si="1379"/>
        <v>0</v>
      </c>
      <c r="R2293" s="11">
        <f t="shared" si="1379"/>
        <v>0</v>
      </c>
      <c r="S2293" s="11">
        <f t="shared" si="1379"/>
        <v>0</v>
      </c>
      <c r="T2293" s="11">
        <f t="shared" si="1379"/>
        <v>9763.2303497541725</v>
      </c>
      <c r="U2293" s="40">
        <f t="shared" si="1345"/>
        <v>1.4</v>
      </c>
      <c r="V2293" s="11">
        <f t="shared" si="1373"/>
        <v>18.266899648544754</v>
      </c>
      <c r="W2293" s="11">
        <f t="shared" si="1373"/>
        <v>225511132.59691018</v>
      </c>
      <c r="X2293" s="11">
        <f t="shared" si="1373"/>
        <v>1127555.6629845509</v>
      </c>
      <c r="Y2293" s="11">
        <f t="shared" si="1373"/>
        <v>1330796.365018246</v>
      </c>
      <c r="Z2293" s="11">
        <f t="shared" si="1373"/>
        <v>1.1802489302352781</v>
      </c>
      <c r="AA2293" s="11">
        <f t="shared" si="1373"/>
        <v>151.98027467382266</v>
      </c>
      <c r="AB2293" s="11">
        <f t="shared" si="1373"/>
        <v>5809.3707426698456</v>
      </c>
      <c r="AC2293" s="11">
        <f t="shared" si="1373"/>
        <v>4389.3707426698456</v>
      </c>
      <c r="AD2293" s="11">
        <f t="shared" si="1373"/>
        <v>145622900.35176021</v>
      </c>
      <c r="AE2293" s="11">
        <f t="shared" si="1373"/>
        <v>970819.3356784014</v>
      </c>
      <c r="AF2293" s="11">
        <f t="shared" si="1373"/>
        <v>1095991.8278847537</v>
      </c>
      <c r="AG2293" s="11">
        <f t="shared" si="1373"/>
        <v>1.1289348981897673</v>
      </c>
      <c r="AH2293" s="11">
        <f t="shared" si="1373"/>
        <v>122.12879449276005</v>
      </c>
      <c r="AI2293" s="11">
        <f t="shared" si="1373"/>
        <v>0</v>
      </c>
      <c r="AJ2293" s="11">
        <f t="shared" si="1373"/>
        <v>0</v>
      </c>
      <c r="AK2293" s="11">
        <f t="shared" si="1373"/>
        <v>0</v>
      </c>
      <c r="AL2293" s="11">
        <f t="shared" si="1378"/>
        <v>0</v>
      </c>
      <c r="AM2293" s="11">
        <f t="shared" si="1376"/>
        <v>0</v>
      </c>
      <c r="AN2293" s="11">
        <f t="shared" si="1374"/>
        <v>0</v>
      </c>
      <c r="AO2293" s="11">
        <f t="shared" si="1374"/>
        <v>0</v>
      </c>
      <c r="AP2293" s="11">
        <f t="shared" si="1374"/>
        <v>0</v>
      </c>
      <c r="AQ2293" s="11">
        <f t="shared" si="1374"/>
        <v>0</v>
      </c>
      <c r="AR2293" s="11">
        <f t="shared" si="1374"/>
        <v>0</v>
      </c>
      <c r="AS2293" s="11">
        <f t="shared" si="1374"/>
        <v>0</v>
      </c>
      <c r="AT2293" s="11">
        <f t="shared" si="1374"/>
        <v>0</v>
      </c>
      <c r="AU2293" s="11">
        <f t="shared" si="1374"/>
        <v>0</v>
      </c>
      <c r="AV2293" s="11">
        <f t="shared" si="1374"/>
        <v>274216551.2888698</v>
      </c>
      <c r="AW2293" s="11">
        <f t="shared" si="1374"/>
        <v>0</v>
      </c>
      <c r="AX2293" s="11">
        <f t="shared" si="1374"/>
        <v>0</v>
      </c>
      <c r="AY2293" s="11">
        <f t="shared" si="1374"/>
        <v>229814.64148533967</v>
      </c>
      <c r="AZ2293" s="11">
        <f t="shared" si="1374"/>
        <v>1</v>
      </c>
      <c r="BA2293" s="11">
        <f t="shared" si="1374"/>
        <v>1</v>
      </c>
      <c r="BB2293" s="11">
        <f t="shared" si="1374"/>
        <v>2</v>
      </c>
      <c r="BC2293" s="11">
        <f t="shared" si="1374"/>
        <v>4</v>
      </c>
      <c r="BD2293" s="11">
        <f t="shared" si="1377"/>
        <v>4</v>
      </c>
      <c r="BE2293" s="11">
        <f t="shared" si="1375"/>
        <v>4</v>
      </c>
      <c r="BF2293" s="15" t="str">
        <f t="shared" si="1346"/>
        <v>EN 10210</v>
      </c>
      <c r="BG2293" s="42">
        <v>76.446125999999893</v>
      </c>
      <c r="BH2293" s="17">
        <f t="shared" si="1347"/>
        <v>400</v>
      </c>
      <c r="BI2293" s="17">
        <f t="shared" si="1348"/>
        <v>300</v>
      </c>
      <c r="BK2293" s="17">
        <f t="shared" si="1349"/>
        <v>7.1</v>
      </c>
      <c r="BM2293" s="17">
        <f t="shared" si="1338"/>
        <v>10.649999999999999</v>
      </c>
      <c r="BX2293" s="18">
        <f t="shared" si="1350"/>
        <v>9763.2303497541725</v>
      </c>
      <c r="BY2293" s="42">
        <v>1.4</v>
      </c>
      <c r="BZ2293" s="43">
        <f t="shared" si="1351"/>
        <v>18.266899648544754</v>
      </c>
      <c r="CA2293" s="18">
        <f t="shared" si="1352"/>
        <v>225511132.59691018</v>
      </c>
      <c r="CB2293" s="18">
        <f t="shared" si="1353"/>
        <v>1127555.6629845509</v>
      </c>
      <c r="CC2293" s="18">
        <f t="shared" si="1354"/>
        <v>1330796.365018246</v>
      </c>
      <c r="CD2293" s="25">
        <f t="shared" si="1355"/>
        <v>1.1802489302352781</v>
      </c>
      <c r="CE2293" s="26">
        <f t="shared" si="1356"/>
        <v>151.98027467382266</v>
      </c>
      <c r="CF2293" s="18">
        <f t="shared" si="1357"/>
        <v>5809.3707426698456</v>
      </c>
      <c r="CG2293" s="18">
        <f t="shared" si="1358"/>
        <v>4389.3707426698456</v>
      </c>
      <c r="CH2293" s="18">
        <f t="shared" si="1359"/>
        <v>145622900.35176021</v>
      </c>
      <c r="CI2293" s="18">
        <f t="shared" si="1360"/>
        <v>970819.3356784014</v>
      </c>
      <c r="CJ2293" s="18">
        <f t="shared" si="1361"/>
        <v>1095991.8278847537</v>
      </c>
      <c r="CK2293" s="25">
        <f t="shared" si="1362"/>
        <v>1.1289348981897673</v>
      </c>
      <c r="CL2293" s="26">
        <f t="shared" si="1363"/>
        <v>122.12879449276005</v>
      </c>
      <c r="CZ2293" s="18">
        <f t="shared" si="1364"/>
        <v>274216551.2888698</v>
      </c>
      <c r="DC2293" s="18">
        <f t="shared" si="1365"/>
        <v>229814.64148533967</v>
      </c>
      <c r="DD2293" s="17">
        <f t="shared" si="1366"/>
        <v>1</v>
      </c>
      <c r="DE2293" s="17">
        <f t="shared" si="1367"/>
        <v>1</v>
      </c>
      <c r="DF2293" s="17">
        <f t="shared" si="1368"/>
        <v>2</v>
      </c>
      <c r="DG2293" s="17">
        <f t="shared" si="1369"/>
        <v>4</v>
      </c>
      <c r="DH2293" s="17">
        <f t="shared" si="1370"/>
        <v>4</v>
      </c>
      <c r="DI2293" s="17">
        <f t="shared" si="1371"/>
        <v>4</v>
      </c>
      <c r="DJ2293" s="20" t="s">
        <v>1879</v>
      </c>
    </row>
    <row r="2294" spans="1:114" x14ac:dyDescent="0.2">
      <c r="A2294" s="15" t="s">
        <v>105</v>
      </c>
      <c r="B2294" s="10" t="s">
        <v>2389</v>
      </c>
      <c r="C2294" s="11">
        <f t="shared" si="1344"/>
        <v>85.910399999999996</v>
      </c>
      <c r="D2294" s="11">
        <f t="shared" si="1341"/>
        <v>400</v>
      </c>
      <c r="E2294" s="11">
        <f t="shared" si="1341"/>
        <v>300</v>
      </c>
      <c r="F2294" s="11">
        <f t="shared" si="1341"/>
        <v>0</v>
      </c>
      <c r="G2294" s="11">
        <f t="shared" si="1340"/>
        <v>8</v>
      </c>
      <c r="H2294" s="11">
        <f t="shared" si="1340"/>
        <v>0</v>
      </c>
      <c r="I2294" s="11">
        <f t="shared" si="1340"/>
        <v>12</v>
      </c>
      <c r="J2294" s="11">
        <f t="shared" si="1340"/>
        <v>0</v>
      </c>
      <c r="K2294" s="11">
        <f t="shared" si="1340"/>
        <v>0</v>
      </c>
      <c r="L2294" s="11">
        <f t="shared" si="1340"/>
        <v>0</v>
      </c>
      <c r="M2294" s="11">
        <f t="shared" si="1340"/>
        <v>0</v>
      </c>
      <c r="N2294" s="11">
        <f t="shared" si="1340"/>
        <v>0</v>
      </c>
      <c r="O2294" s="11">
        <f t="shared" si="1379"/>
        <v>0</v>
      </c>
      <c r="P2294" s="11">
        <f t="shared" si="1379"/>
        <v>0</v>
      </c>
      <c r="Q2294" s="11">
        <f t="shared" si="1379"/>
        <v>0</v>
      </c>
      <c r="R2294" s="11">
        <f t="shared" si="1379"/>
        <v>0</v>
      </c>
      <c r="S2294" s="11">
        <f t="shared" si="1379"/>
        <v>0</v>
      </c>
      <c r="T2294" s="11">
        <f t="shared" si="1379"/>
        <v>10975.575131606171</v>
      </c>
      <c r="U2294" s="40">
        <f t="shared" si="1345"/>
        <v>1.4</v>
      </c>
      <c r="V2294" s="11">
        <f t="shared" si="1373"/>
        <v>16.249166618249649</v>
      </c>
      <c r="W2294" s="11">
        <f t="shared" si="1373"/>
        <v>251218310.4624292</v>
      </c>
      <c r="X2294" s="11">
        <f t="shared" si="1373"/>
        <v>1256091.5523121459</v>
      </c>
      <c r="Y2294" s="11">
        <f t="shared" si="1373"/>
        <v>1486887.2561440843</v>
      </c>
      <c r="Z2294" s="11">
        <f t="shared" si="1373"/>
        <v>1.183741148013536</v>
      </c>
      <c r="AA2294" s="11">
        <f t="shared" si="1373"/>
        <v>151.2906196847515</v>
      </c>
      <c r="AB2294" s="11">
        <f t="shared" si="1373"/>
        <v>6564.247719318987</v>
      </c>
      <c r="AC2294" s="11">
        <f t="shared" si="1373"/>
        <v>4964.247719318987</v>
      </c>
      <c r="AD2294" s="11">
        <f t="shared" si="1373"/>
        <v>162121004.14631826</v>
      </c>
      <c r="AE2294" s="11">
        <f t="shared" si="1373"/>
        <v>1080806.6943087883</v>
      </c>
      <c r="AF2294" s="11">
        <f t="shared" si="1373"/>
        <v>1224274.8701781351</v>
      </c>
      <c r="AG2294" s="11">
        <f t="shared" si="1373"/>
        <v>1.1327417535668574</v>
      </c>
      <c r="AH2294" s="11">
        <f t="shared" si="1373"/>
        <v>121.53629671897558</v>
      </c>
      <c r="AI2294" s="11">
        <f t="shared" si="1373"/>
        <v>0</v>
      </c>
      <c r="AJ2294" s="11">
        <f t="shared" si="1373"/>
        <v>0</v>
      </c>
      <c r="AK2294" s="11">
        <f t="shared" si="1373"/>
        <v>0</v>
      </c>
      <c r="AL2294" s="11">
        <f t="shared" si="1378"/>
        <v>0</v>
      </c>
      <c r="AM2294" s="11">
        <f t="shared" si="1376"/>
        <v>0</v>
      </c>
      <c r="AN2294" s="11">
        <f t="shared" si="1374"/>
        <v>0</v>
      </c>
      <c r="AO2294" s="11">
        <f t="shared" si="1374"/>
        <v>0</v>
      </c>
      <c r="AP2294" s="11">
        <f t="shared" si="1374"/>
        <v>0</v>
      </c>
      <c r="AQ2294" s="11">
        <f t="shared" si="1374"/>
        <v>0</v>
      </c>
      <c r="AR2294" s="11">
        <f t="shared" si="1374"/>
        <v>0</v>
      </c>
      <c r="AS2294" s="11">
        <f t="shared" si="1374"/>
        <v>0</v>
      </c>
      <c r="AT2294" s="11">
        <f t="shared" si="1374"/>
        <v>0</v>
      </c>
      <c r="AU2294" s="11">
        <f t="shared" si="1374"/>
        <v>0</v>
      </c>
      <c r="AV2294" s="11">
        <f t="shared" si="1374"/>
        <v>306479702.83040935</v>
      </c>
      <c r="AW2294" s="11">
        <f t="shared" si="1374"/>
        <v>0</v>
      </c>
      <c r="AX2294" s="11">
        <f t="shared" si="1374"/>
        <v>0</v>
      </c>
      <c r="AY2294" s="11">
        <f t="shared" si="1374"/>
        <v>228488.49543863797</v>
      </c>
      <c r="AZ2294" s="11">
        <f t="shared" si="1374"/>
        <v>1</v>
      </c>
      <c r="BA2294" s="11">
        <f t="shared" si="1374"/>
        <v>1</v>
      </c>
      <c r="BB2294" s="11">
        <f t="shared" si="1374"/>
        <v>1</v>
      </c>
      <c r="BC2294" s="11">
        <f t="shared" si="1374"/>
        <v>4</v>
      </c>
      <c r="BD2294" s="11">
        <f t="shared" si="1377"/>
        <v>4</v>
      </c>
      <c r="BE2294" s="11">
        <f t="shared" si="1375"/>
        <v>4</v>
      </c>
      <c r="BF2294" s="15" t="str">
        <f t="shared" si="1346"/>
        <v>EN 10210</v>
      </c>
      <c r="BG2294" s="42">
        <v>85.910399999999996</v>
      </c>
      <c r="BH2294" s="17">
        <f t="shared" si="1347"/>
        <v>400</v>
      </c>
      <c r="BI2294" s="17">
        <f t="shared" si="1348"/>
        <v>300</v>
      </c>
      <c r="BK2294" s="17">
        <f t="shared" si="1349"/>
        <v>8</v>
      </c>
      <c r="BM2294" s="17">
        <f t="shared" si="1338"/>
        <v>12</v>
      </c>
      <c r="BX2294" s="18">
        <f t="shared" si="1350"/>
        <v>10975.575131606171</v>
      </c>
      <c r="BY2294" s="42">
        <v>1.4</v>
      </c>
      <c r="BZ2294" s="43">
        <f t="shared" si="1351"/>
        <v>16.249166618249649</v>
      </c>
      <c r="CA2294" s="18">
        <f t="shared" si="1352"/>
        <v>251218310.4624292</v>
      </c>
      <c r="CB2294" s="18">
        <f t="shared" si="1353"/>
        <v>1256091.5523121459</v>
      </c>
      <c r="CC2294" s="18">
        <f t="shared" si="1354"/>
        <v>1486887.2561440843</v>
      </c>
      <c r="CD2294" s="25">
        <f t="shared" si="1355"/>
        <v>1.183741148013536</v>
      </c>
      <c r="CE2294" s="26">
        <f t="shared" si="1356"/>
        <v>151.2906196847515</v>
      </c>
      <c r="CF2294" s="18">
        <f t="shared" si="1357"/>
        <v>6564.247719318987</v>
      </c>
      <c r="CG2294" s="18">
        <f t="shared" si="1358"/>
        <v>4964.247719318987</v>
      </c>
      <c r="CH2294" s="18">
        <f t="shared" si="1359"/>
        <v>162121004.14631826</v>
      </c>
      <c r="CI2294" s="18">
        <f t="shared" si="1360"/>
        <v>1080806.6943087883</v>
      </c>
      <c r="CJ2294" s="18">
        <f t="shared" si="1361"/>
        <v>1224274.8701781351</v>
      </c>
      <c r="CK2294" s="25">
        <f t="shared" si="1362"/>
        <v>1.1327417535668574</v>
      </c>
      <c r="CL2294" s="26">
        <f t="shared" si="1363"/>
        <v>121.53629671897558</v>
      </c>
      <c r="CZ2294" s="18">
        <f t="shared" si="1364"/>
        <v>306479702.83040935</v>
      </c>
      <c r="DC2294" s="18">
        <f t="shared" si="1365"/>
        <v>228488.49543863797</v>
      </c>
      <c r="DD2294" s="17">
        <f t="shared" si="1366"/>
        <v>1</v>
      </c>
      <c r="DE2294" s="17">
        <f t="shared" si="1367"/>
        <v>1</v>
      </c>
      <c r="DF2294" s="17">
        <f t="shared" si="1368"/>
        <v>1</v>
      </c>
      <c r="DG2294" s="17">
        <f t="shared" si="1369"/>
        <v>4</v>
      </c>
      <c r="DH2294" s="17">
        <f t="shared" si="1370"/>
        <v>4</v>
      </c>
      <c r="DI2294" s="17">
        <f t="shared" si="1371"/>
        <v>4</v>
      </c>
      <c r="DJ2294" s="20" t="s">
        <v>1879</v>
      </c>
    </row>
    <row r="2295" spans="1:114" x14ac:dyDescent="0.2">
      <c r="A2295" s="15" t="s">
        <v>105</v>
      </c>
      <c r="B2295" s="10" t="s">
        <v>2390</v>
      </c>
      <c r="C2295" s="11">
        <f t="shared" si="1344"/>
        <v>94.280384000000154</v>
      </c>
      <c r="D2295" s="11">
        <f t="shared" si="1341"/>
        <v>400</v>
      </c>
      <c r="E2295" s="11">
        <f t="shared" si="1341"/>
        <v>300</v>
      </c>
      <c r="F2295" s="11">
        <f t="shared" si="1341"/>
        <v>0</v>
      </c>
      <c r="G2295" s="11">
        <f t="shared" si="1340"/>
        <v>8.8000000000000007</v>
      </c>
      <c r="H2295" s="11">
        <f t="shared" si="1340"/>
        <v>0</v>
      </c>
      <c r="I2295" s="11">
        <f t="shared" si="1340"/>
        <v>13.200000000000001</v>
      </c>
      <c r="J2295" s="11">
        <f t="shared" si="1340"/>
        <v>0</v>
      </c>
      <c r="K2295" s="11">
        <f t="shared" si="1340"/>
        <v>0</v>
      </c>
      <c r="L2295" s="11">
        <f t="shared" si="1340"/>
        <v>0</v>
      </c>
      <c r="M2295" s="11">
        <f t="shared" ref="M2295:Q2358" si="1380">IF($A2295="x",BQ2295,"")</f>
        <v>0</v>
      </c>
      <c r="N2295" s="11">
        <f t="shared" si="1380"/>
        <v>0</v>
      </c>
      <c r="O2295" s="11">
        <f t="shared" si="1379"/>
        <v>0</v>
      </c>
      <c r="P2295" s="11">
        <f t="shared" si="1379"/>
        <v>0</v>
      </c>
      <c r="Q2295" s="11">
        <f t="shared" si="1379"/>
        <v>0</v>
      </c>
      <c r="R2295" s="11">
        <f t="shared" si="1379"/>
        <v>0</v>
      </c>
      <c r="S2295" s="11">
        <f t="shared" si="1379"/>
        <v>0</v>
      </c>
      <c r="T2295" s="11">
        <f t="shared" si="1379"/>
        <v>12048.445909243466</v>
      </c>
      <c r="U2295" s="40">
        <f t="shared" si="1345"/>
        <v>1.4</v>
      </c>
      <c r="V2295" s="11">
        <f t="shared" si="1373"/>
        <v>14.802236768790406</v>
      </c>
      <c r="W2295" s="11">
        <f t="shared" si="1373"/>
        <v>273539170.62041533</v>
      </c>
      <c r="X2295" s="11">
        <f t="shared" si="1373"/>
        <v>1367695.8531020766</v>
      </c>
      <c r="Y2295" s="11">
        <f t="shared" si="1373"/>
        <v>1623283.3431202569</v>
      </c>
      <c r="Z2295" s="11">
        <f t="shared" si="1373"/>
        <v>1.1868745082749803</v>
      </c>
      <c r="AA2295" s="11">
        <f t="shared" si="1373"/>
        <v>150.67605700673658</v>
      </c>
      <c r="AB2295" s="11">
        <f t="shared" si="1373"/>
        <v>7238.7397403759742</v>
      </c>
      <c r="AC2295" s="11">
        <f t="shared" si="1373"/>
        <v>5478.7397403759742</v>
      </c>
      <c r="AD2295" s="11">
        <f t="shared" si="1373"/>
        <v>176427250.45932955</v>
      </c>
      <c r="AE2295" s="11">
        <f t="shared" si="1373"/>
        <v>1176181.6697288638</v>
      </c>
      <c r="AF2295" s="11">
        <f t="shared" si="1373"/>
        <v>1336322.356101458</v>
      </c>
      <c r="AG2295" s="11">
        <f t="shared" si="1373"/>
        <v>1.1361530199748056</v>
      </c>
      <c r="AH2295" s="11">
        <f t="shared" si="1373"/>
        <v>121.0089010305222</v>
      </c>
      <c r="AI2295" s="11">
        <f t="shared" si="1373"/>
        <v>0</v>
      </c>
      <c r="AJ2295" s="11">
        <f t="shared" si="1373"/>
        <v>0</v>
      </c>
      <c r="AK2295" s="11">
        <f t="shared" si="1373"/>
        <v>0</v>
      </c>
      <c r="AL2295" s="11">
        <f t="shared" si="1378"/>
        <v>0</v>
      </c>
      <c r="AM2295" s="11">
        <f t="shared" si="1376"/>
        <v>0</v>
      </c>
      <c r="AN2295" s="11">
        <f t="shared" si="1374"/>
        <v>0</v>
      </c>
      <c r="AO2295" s="11">
        <f t="shared" si="1374"/>
        <v>0</v>
      </c>
      <c r="AP2295" s="11">
        <f t="shared" si="1374"/>
        <v>0</v>
      </c>
      <c r="AQ2295" s="11">
        <f t="shared" si="1374"/>
        <v>0</v>
      </c>
      <c r="AR2295" s="11">
        <f t="shared" si="1374"/>
        <v>0</v>
      </c>
      <c r="AS2295" s="11">
        <f t="shared" si="1374"/>
        <v>0</v>
      </c>
      <c r="AT2295" s="11">
        <f t="shared" si="1374"/>
        <v>0</v>
      </c>
      <c r="AU2295" s="11">
        <f t="shared" si="1374"/>
        <v>0</v>
      </c>
      <c r="AV2295" s="11">
        <f t="shared" si="1374"/>
        <v>334698744.42600143</v>
      </c>
      <c r="AW2295" s="11">
        <f t="shared" si="1374"/>
        <v>0</v>
      </c>
      <c r="AX2295" s="11">
        <f t="shared" si="1374"/>
        <v>0</v>
      </c>
      <c r="AY2295" s="11">
        <f t="shared" si="1374"/>
        <v>227303.07948075194</v>
      </c>
      <c r="AZ2295" s="11">
        <f t="shared" si="1374"/>
        <v>1</v>
      </c>
      <c r="BA2295" s="11">
        <f t="shared" si="1374"/>
        <v>1</v>
      </c>
      <c r="BB2295" s="11">
        <f t="shared" si="1374"/>
        <v>1</v>
      </c>
      <c r="BC2295" s="11">
        <f t="shared" si="1374"/>
        <v>3</v>
      </c>
      <c r="BD2295" s="11">
        <f t="shared" si="1377"/>
        <v>4</v>
      </c>
      <c r="BE2295" s="11">
        <f t="shared" si="1375"/>
        <v>4</v>
      </c>
      <c r="BF2295" s="15" t="str">
        <f t="shared" si="1346"/>
        <v>EN 10210</v>
      </c>
      <c r="BG2295" s="42">
        <v>94.280384000000154</v>
      </c>
      <c r="BH2295" s="17">
        <f t="shared" si="1347"/>
        <v>400</v>
      </c>
      <c r="BI2295" s="17">
        <f t="shared" si="1348"/>
        <v>300</v>
      </c>
      <c r="BK2295" s="17">
        <f t="shared" si="1349"/>
        <v>8.8000000000000007</v>
      </c>
      <c r="BM2295" s="17">
        <f t="shared" ref="BM2295:BM2318" si="1381">IF(BK2295&lt;=6,BK2295,IF(BK2295&lt;=10,1.5*BK2295,2*BK2295))</f>
        <v>13.200000000000001</v>
      </c>
      <c r="BX2295" s="18">
        <f t="shared" si="1350"/>
        <v>12048.445909243466</v>
      </c>
      <c r="BY2295" s="42">
        <v>1.4</v>
      </c>
      <c r="BZ2295" s="43">
        <f t="shared" si="1351"/>
        <v>14.802236768790406</v>
      </c>
      <c r="CA2295" s="18">
        <f t="shared" si="1352"/>
        <v>273539170.62041533</v>
      </c>
      <c r="CB2295" s="18">
        <f t="shared" si="1353"/>
        <v>1367695.8531020766</v>
      </c>
      <c r="CC2295" s="18">
        <f t="shared" si="1354"/>
        <v>1623283.3431202569</v>
      </c>
      <c r="CD2295" s="25">
        <f t="shared" si="1355"/>
        <v>1.1868745082749803</v>
      </c>
      <c r="CE2295" s="26">
        <f t="shared" si="1356"/>
        <v>150.67605700673658</v>
      </c>
      <c r="CF2295" s="18">
        <f t="shared" si="1357"/>
        <v>7238.7397403759742</v>
      </c>
      <c r="CG2295" s="18">
        <f t="shared" si="1358"/>
        <v>5478.7397403759742</v>
      </c>
      <c r="CH2295" s="18">
        <f t="shared" si="1359"/>
        <v>176427250.45932955</v>
      </c>
      <c r="CI2295" s="18">
        <f t="shared" si="1360"/>
        <v>1176181.6697288638</v>
      </c>
      <c r="CJ2295" s="18">
        <f t="shared" si="1361"/>
        <v>1336322.356101458</v>
      </c>
      <c r="CK2295" s="25">
        <f t="shared" si="1362"/>
        <v>1.1361530199748056</v>
      </c>
      <c r="CL2295" s="26">
        <f t="shared" si="1363"/>
        <v>121.0089010305222</v>
      </c>
      <c r="CZ2295" s="18">
        <f t="shared" si="1364"/>
        <v>334698744.42600143</v>
      </c>
      <c r="DC2295" s="18">
        <f t="shared" si="1365"/>
        <v>227303.07948075194</v>
      </c>
      <c r="DD2295" s="17">
        <f t="shared" si="1366"/>
        <v>1</v>
      </c>
      <c r="DE2295" s="17">
        <f t="shared" si="1367"/>
        <v>1</v>
      </c>
      <c r="DF2295" s="17">
        <f t="shared" si="1368"/>
        <v>1</v>
      </c>
      <c r="DG2295" s="17">
        <f t="shared" si="1369"/>
        <v>3</v>
      </c>
      <c r="DH2295" s="17">
        <f t="shared" si="1370"/>
        <v>4</v>
      </c>
      <c r="DI2295" s="17">
        <f t="shared" si="1371"/>
        <v>4</v>
      </c>
      <c r="DJ2295" s="20" t="s">
        <v>1879</v>
      </c>
    </row>
    <row r="2296" spans="1:114" x14ac:dyDescent="0.2">
      <c r="A2296" s="15" t="s">
        <v>105</v>
      </c>
      <c r="B2296" s="10" t="s">
        <v>2391</v>
      </c>
      <c r="C2296" s="11">
        <f t="shared" si="1344"/>
        <v>106.76</v>
      </c>
      <c r="D2296" s="11">
        <f t="shared" si="1341"/>
        <v>400</v>
      </c>
      <c r="E2296" s="11">
        <f t="shared" si="1341"/>
        <v>300</v>
      </c>
      <c r="F2296" s="11">
        <f t="shared" si="1341"/>
        <v>0</v>
      </c>
      <c r="G2296" s="11">
        <f t="shared" si="1341"/>
        <v>10</v>
      </c>
      <c r="H2296" s="11">
        <f t="shared" si="1341"/>
        <v>0</v>
      </c>
      <c r="I2296" s="11">
        <f t="shared" si="1341"/>
        <v>15</v>
      </c>
      <c r="J2296" s="11">
        <f t="shared" si="1341"/>
        <v>0</v>
      </c>
      <c r="K2296" s="11">
        <f t="shared" si="1341"/>
        <v>0</v>
      </c>
      <c r="L2296" s="11">
        <f t="shared" si="1341"/>
        <v>0</v>
      </c>
      <c r="M2296" s="11">
        <f t="shared" si="1380"/>
        <v>0</v>
      </c>
      <c r="N2296" s="11">
        <f t="shared" si="1380"/>
        <v>0</v>
      </c>
      <c r="O2296" s="11">
        <f t="shared" si="1379"/>
        <v>0</v>
      </c>
      <c r="P2296" s="11">
        <f t="shared" si="1379"/>
        <v>0</v>
      </c>
      <c r="Q2296" s="11">
        <f t="shared" si="1379"/>
        <v>0</v>
      </c>
      <c r="R2296" s="11">
        <f t="shared" si="1379"/>
        <v>0</v>
      </c>
      <c r="S2296" s="11">
        <f t="shared" si="1379"/>
        <v>0</v>
      </c>
      <c r="T2296" s="11">
        <f t="shared" si="1379"/>
        <v>13649.336143134642</v>
      </c>
      <c r="U2296" s="40">
        <f t="shared" si="1345"/>
        <v>1.4</v>
      </c>
      <c r="V2296" s="11">
        <f t="shared" si="1373"/>
        <v>13.066126233127434</v>
      </c>
      <c r="W2296" s="11">
        <f t="shared" si="1373"/>
        <v>306093212.04869682</v>
      </c>
      <c r="X2296" s="11">
        <f t="shared" si="1373"/>
        <v>1530466.0602434841</v>
      </c>
      <c r="Y2296" s="11">
        <f t="shared" si="1373"/>
        <v>1823744.8190846189</v>
      </c>
      <c r="Z2296" s="11">
        <f t="shared" si="1373"/>
        <v>1.1916270908970543</v>
      </c>
      <c r="AA2296" s="11">
        <f t="shared" ref="AA2296:AK2319" si="1382">IF($A2296="x",CE2296,"")</f>
        <v>149.75146672235198</v>
      </c>
      <c r="AB2296" s="11">
        <f t="shared" si="1382"/>
        <v>8256.6370614359184</v>
      </c>
      <c r="AC2296" s="11">
        <f t="shared" si="1382"/>
        <v>6256.6370614359175</v>
      </c>
      <c r="AD2296" s="11">
        <f t="shared" si="1382"/>
        <v>197260322.79382464</v>
      </c>
      <c r="AE2296" s="11">
        <f t="shared" si="1382"/>
        <v>1315068.8186254976</v>
      </c>
      <c r="AF2296" s="11">
        <f t="shared" si="1382"/>
        <v>1500912.9660128229</v>
      </c>
      <c r="AG2296" s="11">
        <f t="shared" si="1382"/>
        <v>1.1413189520998366</v>
      </c>
      <c r="AH2296" s="11">
        <f t="shared" si="1382"/>
        <v>120.21650702417489</v>
      </c>
      <c r="AI2296" s="11">
        <f t="shared" si="1382"/>
        <v>0</v>
      </c>
      <c r="AJ2296" s="11">
        <f t="shared" si="1382"/>
        <v>0</v>
      </c>
      <c r="AK2296" s="11">
        <f t="shared" si="1382"/>
        <v>0</v>
      </c>
      <c r="AL2296" s="11">
        <f t="shared" si="1378"/>
        <v>0</v>
      </c>
      <c r="AM2296" s="11">
        <f t="shared" si="1376"/>
        <v>0</v>
      </c>
      <c r="AN2296" s="11">
        <f t="shared" si="1374"/>
        <v>0</v>
      </c>
      <c r="AO2296" s="11">
        <f t="shared" si="1374"/>
        <v>0</v>
      </c>
      <c r="AP2296" s="11">
        <f t="shared" si="1374"/>
        <v>0</v>
      </c>
      <c r="AQ2296" s="11">
        <f t="shared" si="1374"/>
        <v>0</v>
      </c>
      <c r="AR2296" s="11">
        <f t="shared" si="1374"/>
        <v>0</v>
      </c>
      <c r="AS2296" s="11">
        <f t="shared" si="1374"/>
        <v>0</v>
      </c>
      <c r="AT2296" s="11">
        <f t="shared" si="1374"/>
        <v>0</v>
      </c>
      <c r="AU2296" s="11">
        <f t="shared" si="1374"/>
        <v>0</v>
      </c>
      <c r="AV2296" s="11">
        <f t="shared" si="1374"/>
        <v>376223823.52941179</v>
      </c>
      <c r="AW2296" s="11">
        <f t="shared" si="1374"/>
        <v>0</v>
      </c>
      <c r="AX2296" s="11">
        <f t="shared" si="1374"/>
        <v>0</v>
      </c>
      <c r="AY2296" s="11">
        <f t="shared" ref="AY2296:BC2346" si="1383">IF($A2296="x",DC2296,"")</f>
        <v>225513.27412287184</v>
      </c>
      <c r="AZ2296" s="11">
        <f t="shared" si="1383"/>
        <v>1</v>
      </c>
      <c r="BA2296" s="11">
        <f t="shared" si="1383"/>
        <v>1</v>
      </c>
      <c r="BB2296" s="11">
        <f t="shared" si="1383"/>
        <v>1</v>
      </c>
      <c r="BC2296" s="11">
        <f t="shared" si="1383"/>
        <v>2</v>
      </c>
      <c r="BD2296" s="11">
        <f t="shared" si="1377"/>
        <v>4</v>
      </c>
      <c r="BE2296" s="11">
        <f t="shared" si="1375"/>
        <v>4</v>
      </c>
      <c r="BF2296" s="15" t="str">
        <f t="shared" si="1346"/>
        <v>EN 10210</v>
      </c>
      <c r="BG2296" s="42">
        <v>106.76</v>
      </c>
      <c r="BH2296" s="17">
        <f t="shared" si="1347"/>
        <v>400</v>
      </c>
      <c r="BI2296" s="17">
        <f t="shared" si="1348"/>
        <v>300</v>
      </c>
      <c r="BK2296" s="17">
        <f t="shared" si="1349"/>
        <v>10</v>
      </c>
      <c r="BM2296" s="17">
        <f t="shared" si="1381"/>
        <v>15</v>
      </c>
      <c r="BX2296" s="18">
        <f t="shared" si="1350"/>
        <v>13649.336143134642</v>
      </c>
      <c r="BY2296" s="42">
        <v>1.4</v>
      </c>
      <c r="BZ2296" s="43">
        <f t="shared" si="1351"/>
        <v>13.066126233127434</v>
      </c>
      <c r="CA2296" s="18">
        <f t="shared" si="1352"/>
        <v>306093212.04869682</v>
      </c>
      <c r="CB2296" s="18">
        <f t="shared" si="1353"/>
        <v>1530466.0602434841</v>
      </c>
      <c r="CC2296" s="18">
        <f t="shared" si="1354"/>
        <v>1823744.8190846189</v>
      </c>
      <c r="CD2296" s="25">
        <f t="shared" si="1355"/>
        <v>1.1916270908970543</v>
      </c>
      <c r="CE2296" s="26">
        <f t="shared" si="1356"/>
        <v>149.75146672235198</v>
      </c>
      <c r="CF2296" s="18">
        <f t="shared" si="1357"/>
        <v>8256.6370614359184</v>
      </c>
      <c r="CG2296" s="18">
        <f t="shared" si="1358"/>
        <v>6256.6370614359175</v>
      </c>
      <c r="CH2296" s="18">
        <f t="shared" si="1359"/>
        <v>197260322.79382464</v>
      </c>
      <c r="CI2296" s="18">
        <f t="shared" si="1360"/>
        <v>1315068.8186254976</v>
      </c>
      <c r="CJ2296" s="18">
        <f t="shared" si="1361"/>
        <v>1500912.9660128229</v>
      </c>
      <c r="CK2296" s="25">
        <f t="shared" si="1362"/>
        <v>1.1413189520998366</v>
      </c>
      <c r="CL2296" s="26">
        <f t="shared" si="1363"/>
        <v>120.21650702417489</v>
      </c>
      <c r="CZ2296" s="18">
        <f t="shared" si="1364"/>
        <v>376223823.52941179</v>
      </c>
      <c r="DC2296" s="18">
        <f t="shared" si="1365"/>
        <v>225513.27412287184</v>
      </c>
      <c r="DD2296" s="17">
        <f t="shared" si="1366"/>
        <v>1</v>
      </c>
      <c r="DE2296" s="17">
        <f t="shared" si="1367"/>
        <v>1</v>
      </c>
      <c r="DF2296" s="17">
        <f t="shared" si="1368"/>
        <v>1</v>
      </c>
      <c r="DG2296" s="17">
        <f t="shared" si="1369"/>
        <v>2</v>
      </c>
      <c r="DH2296" s="17">
        <f t="shared" si="1370"/>
        <v>4</v>
      </c>
      <c r="DI2296" s="17">
        <f t="shared" si="1371"/>
        <v>4</v>
      </c>
      <c r="DJ2296" s="20" t="s">
        <v>1879</v>
      </c>
    </row>
    <row r="2297" spans="1:114" x14ac:dyDescent="0.2">
      <c r="A2297" s="15" t="s">
        <v>105</v>
      </c>
      <c r="B2297" s="10" t="s">
        <v>2392</v>
      </c>
      <c r="C2297" s="11">
        <f t="shared" si="1344"/>
        <v>117.09059999999999</v>
      </c>
      <c r="D2297" s="11">
        <f t="shared" si="1341"/>
        <v>400</v>
      </c>
      <c r="E2297" s="11">
        <f t="shared" si="1341"/>
        <v>300</v>
      </c>
      <c r="F2297" s="11">
        <f t="shared" si="1341"/>
        <v>0</v>
      </c>
      <c r="G2297" s="11">
        <f t="shared" si="1341"/>
        <v>11</v>
      </c>
      <c r="H2297" s="11">
        <f t="shared" si="1341"/>
        <v>0</v>
      </c>
      <c r="I2297" s="11">
        <f t="shared" si="1341"/>
        <v>22</v>
      </c>
      <c r="J2297" s="11">
        <f t="shared" si="1341"/>
        <v>0</v>
      </c>
      <c r="K2297" s="11">
        <f t="shared" si="1341"/>
        <v>0</v>
      </c>
      <c r="L2297" s="11">
        <f t="shared" si="1341"/>
        <v>0</v>
      </c>
      <c r="M2297" s="11">
        <f t="shared" si="1380"/>
        <v>0</v>
      </c>
      <c r="N2297" s="11">
        <f t="shared" si="1380"/>
        <v>0</v>
      </c>
      <c r="O2297" s="11">
        <f t="shared" si="1379"/>
        <v>0</v>
      </c>
      <c r="P2297" s="11">
        <f t="shared" si="1379"/>
        <v>0</v>
      </c>
      <c r="Q2297" s="11">
        <f t="shared" si="1379"/>
        <v>0</v>
      </c>
      <c r="R2297" s="11">
        <f t="shared" si="1379"/>
        <v>0</v>
      </c>
      <c r="S2297" s="11">
        <f t="shared" si="1379"/>
        <v>0</v>
      </c>
      <c r="T2297" s="11">
        <f t="shared" si="1379"/>
        <v>15537.061688674919</v>
      </c>
      <c r="U2297" s="40">
        <f t="shared" si="1345"/>
        <v>1.4</v>
      </c>
      <c r="V2297" s="11">
        <f t="shared" ref="V2297:AB2339" si="1384">IF($A2297="x",BZ2297,"")</f>
        <v>11.478614979985709</v>
      </c>
      <c r="W2297" s="11">
        <f t="shared" si="1384"/>
        <v>328128569.84032887</v>
      </c>
      <c r="X2297" s="11">
        <f t="shared" si="1384"/>
        <v>1640642.8492016443</v>
      </c>
      <c r="Y2297" s="11">
        <f t="shared" si="1384"/>
        <v>1965973.4804221115</v>
      </c>
      <c r="Z2297" s="11">
        <f t="shared" si="1384"/>
        <v>1.1982946083474395</v>
      </c>
      <c r="AA2297" s="11">
        <f t="shared" si="1382"/>
        <v>145.32407850209012</v>
      </c>
      <c r="AB2297" s="11">
        <f t="shared" si="1382"/>
        <v>9248.6635554218246</v>
      </c>
      <c r="AC2297" s="11">
        <f t="shared" si="1382"/>
        <v>7048.6635554218246</v>
      </c>
      <c r="AD2297" s="11">
        <f t="shared" si="1382"/>
        <v>211648280.68667233</v>
      </c>
      <c r="AE2297" s="11">
        <f t="shared" si="1382"/>
        <v>1410988.537911149</v>
      </c>
      <c r="AF2297" s="11">
        <f t="shared" si="1382"/>
        <v>1619040.3026510202</v>
      </c>
      <c r="AG2297" s="11">
        <f t="shared" si="1382"/>
        <v>1.1474510665039666</v>
      </c>
      <c r="AH2297" s="11">
        <f t="shared" si="1382"/>
        <v>116.71399301788146</v>
      </c>
      <c r="AI2297" s="11">
        <f t="shared" si="1382"/>
        <v>0</v>
      </c>
      <c r="AJ2297" s="11">
        <f t="shared" si="1382"/>
        <v>0</v>
      </c>
      <c r="AK2297" s="11">
        <f t="shared" si="1382"/>
        <v>0</v>
      </c>
      <c r="AL2297" s="11">
        <f t="shared" si="1378"/>
        <v>0</v>
      </c>
      <c r="AM2297" s="11">
        <f t="shared" si="1376"/>
        <v>0</v>
      </c>
      <c r="AN2297" s="11">
        <f t="shared" si="1376"/>
        <v>0</v>
      </c>
      <c r="AO2297" s="11">
        <f t="shared" si="1376"/>
        <v>0</v>
      </c>
      <c r="AP2297" s="11">
        <f t="shared" si="1376"/>
        <v>0</v>
      </c>
      <c r="AQ2297" s="11">
        <f t="shared" si="1376"/>
        <v>0</v>
      </c>
      <c r="AR2297" s="11">
        <f t="shared" si="1376"/>
        <v>0</v>
      </c>
      <c r="AS2297" s="11">
        <f t="shared" si="1376"/>
        <v>0</v>
      </c>
      <c r="AT2297" s="11">
        <f t="shared" si="1376"/>
        <v>0</v>
      </c>
      <c r="AU2297" s="11">
        <f t="shared" si="1376"/>
        <v>0</v>
      </c>
      <c r="AV2297" s="11">
        <f t="shared" si="1376"/>
        <v>410098211.359882</v>
      </c>
      <c r="AW2297" s="11">
        <f t="shared" si="1376"/>
        <v>0</v>
      </c>
      <c r="AX2297" s="11">
        <f t="shared" si="1376"/>
        <v>0</v>
      </c>
      <c r="AY2297" s="11">
        <f t="shared" si="1383"/>
        <v>223543.65888855455</v>
      </c>
      <c r="AZ2297" s="11">
        <f t="shared" si="1383"/>
        <v>1</v>
      </c>
      <c r="BA2297" s="11">
        <f t="shared" si="1383"/>
        <v>1</v>
      </c>
      <c r="BB2297" s="11">
        <f t="shared" si="1383"/>
        <v>1</v>
      </c>
      <c r="BC2297" s="11">
        <f t="shared" si="1383"/>
        <v>1</v>
      </c>
      <c r="BD2297" s="11">
        <f t="shared" si="1377"/>
        <v>2</v>
      </c>
      <c r="BE2297" s="11">
        <f t="shared" si="1375"/>
        <v>4</v>
      </c>
      <c r="BF2297" s="15" t="str">
        <f t="shared" si="1346"/>
        <v>EN 10210</v>
      </c>
      <c r="BG2297" s="42">
        <v>117.09059999999999</v>
      </c>
      <c r="BH2297" s="17">
        <f t="shared" si="1347"/>
        <v>400</v>
      </c>
      <c r="BI2297" s="17">
        <f t="shared" si="1348"/>
        <v>300</v>
      </c>
      <c r="BK2297" s="17">
        <f t="shared" si="1349"/>
        <v>11</v>
      </c>
      <c r="BM2297" s="17">
        <f t="shared" si="1381"/>
        <v>22</v>
      </c>
      <c r="BX2297" s="18">
        <f t="shared" si="1350"/>
        <v>15537.061688674919</v>
      </c>
      <c r="BY2297" s="42">
        <v>1.4</v>
      </c>
      <c r="BZ2297" s="43">
        <f t="shared" si="1351"/>
        <v>11.478614979985709</v>
      </c>
      <c r="CA2297" s="18">
        <f t="shared" si="1352"/>
        <v>328128569.84032887</v>
      </c>
      <c r="CB2297" s="18">
        <f t="shared" si="1353"/>
        <v>1640642.8492016443</v>
      </c>
      <c r="CC2297" s="18">
        <f t="shared" si="1354"/>
        <v>1965973.4804221115</v>
      </c>
      <c r="CD2297" s="25">
        <f t="shared" si="1355"/>
        <v>1.1982946083474395</v>
      </c>
      <c r="CE2297" s="26">
        <f t="shared" si="1356"/>
        <v>145.32407850209012</v>
      </c>
      <c r="CF2297" s="18">
        <f t="shared" si="1357"/>
        <v>9248.6635554218246</v>
      </c>
      <c r="CG2297" s="18">
        <f t="shared" si="1358"/>
        <v>7048.6635554218246</v>
      </c>
      <c r="CH2297" s="18">
        <f t="shared" si="1359"/>
        <v>211648280.68667233</v>
      </c>
      <c r="CI2297" s="18">
        <f t="shared" si="1360"/>
        <v>1410988.537911149</v>
      </c>
      <c r="CJ2297" s="18">
        <f t="shared" si="1361"/>
        <v>1619040.3026510202</v>
      </c>
      <c r="CK2297" s="25">
        <f t="shared" si="1362"/>
        <v>1.1474510665039666</v>
      </c>
      <c r="CL2297" s="26">
        <f t="shared" si="1363"/>
        <v>116.71399301788146</v>
      </c>
      <c r="CZ2297" s="18">
        <f t="shared" si="1364"/>
        <v>410098211.359882</v>
      </c>
      <c r="DC2297" s="18">
        <f t="shared" si="1365"/>
        <v>223543.65888855455</v>
      </c>
      <c r="DD2297" s="17">
        <f t="shared" si="1366"/>
        <v>1</v>
      </c>
      <c r="DE2297" s="17">
        <f t="shared" si="1367"/>
        <v>1</v>
      </c>
      <c r="DF2297" s="17">
        <f t="shared" si="1368"/>
        <v>1</v>
      </c>
      <c r="DG2297" s="17">
        <f t="shared" si="1369"/>
        <v>1</v>
      </c>
      <c r="DH2297" s="17">
        <f t="shared" si="1370"/>
        <v>2</v>
      </c>
      <c r="DI2297" s="17">
        <f t="shared" si="1371"/>
        <v>4</v>
      </c>
      <c r="DJ2297" s="20" t="s">
        <v>1879</v>
      </c>
    </row>
    <row r="2298" spans="1:114" x14ac:dyDescent="0.2">
      <c r="A2298" s="15" t="s">
        <v>105</v>
      </c>
      <c r="B2298" s="10" t="s">
        <v>2393</v>
      </c>
      <c r="C2298" s="11">
        <f t="shared" si="1344"/>
        <v>132.46875</v>
      </c>
      <c r="D2298" s="11">
        <f t="shared" si="1341"/>
        <v>400</v>
      </c>
      <c r="E2298" s="11">
        <f t="shared" si="1341"/>
        <v>300</v>
      </c>
      <c r="F2298" s="11">
        <f t="shared" si="1341"/>
        <v>0</v>
      </c>
      <c r="G2298" s="11">
        <f t="shared" si="1341"/>
        <v>12.5</v>
      </c>
      <c r="H2298" s="11">
        <f t="shared" si="1341"/>
        <v>0</v>
      </c>
      <c r="I2298" s="11">
        <f t="shared" si="1341"/>
        <v>25</v>
      </c>
      <c r="J2298" s="11">
        <f t="shared" si="1341"/>
        <v>0</v>
      </c>
      <c r="K2298" s="11">
        <f t="shared" si="1341"/>
        <v>0</v>
      </c>
      <c r="L2298" s="11">
        <f t="shared" si="1341"/>
        <v>0</v>
      </c>
      <c r="M2298" s="11">
        <f t="shared" si="1380"/>
        <v>0</v>
      </c>
      <c r="N2298" s="11">
        <f t="shared" si="1380"/>
        <v>0</v>
      </c>
      <c r="O2298" s="11">
        <f t="shared" si="1379"/>
        <v>0</v>
      </c>
      <c r="P2298" s="11">
        <f t="shared" si="1379"/>
        <v>0</v>
      </c>
      <c r="Q2298" s="11">
        <f t="shared" si="1379"/>
        <v>0</v>
      </c>
      <c r="R2298" s="11">
        <f t="shared" si="1379"/>
        <v>0</v>
      </c>
      <c r="S2298" s="11">
        <f t="shared" si="1379"/>
        <v>0</v>
      </c>
      <c r="T2298" s="11">
        <f t="shared" si="1379"/>
        <v>17676.990816987243</v>
      </c>
      <c r="U2298" s="40">
        <f t="shared" si="1345"/>
        <v>1.4</v>
      </c>
      <c r="V2298" s="11">
        <f t="shared" si="1384"/>
        <v>10.089044616870023</v>
      </c>
      <c r="W2298" s="11">
        <f t="shared" si="1384"/>
        <v>364885172.67832547</v>
      </c>
      <c r="X2298" s="11">
        <f t="shared" si="1384"/>
        <v>1824425.8633916273</v>
      </c>
      <c r="Y2298" s="11">
        <f t="shared" si="1384"/>
        <v>2198314.1715169335</v>
      </c>
      <c r="Z2298" s="11">
        <f t="shared" si="1384"/>
        <v>1.204934777360722</v>
      </c>
      <c r="AA2298" s="11">
        <f t="shared" si="1382"/>
        <v>143.67259625225705</v>
      </c>
      <c r="AB2298" s="11">
        <f t="shared" si="1382"/>
        <v>10579.369260617026</v>
      </c>
      <c r="AC2298" s="11">
        <f t="shared" si="1382"/>
        <v>8079.3692606170271</v>
      </c>
      <c r="AD2298" s="11">
        <f t="shared" si="1382"/>
        <v>235174053.67817464</v>
      </c>
      <c r="AE2298" s="11">
        <f t="shared" si="1382"/>
        <v>1567827.0245211644</v>
      </c>
      <c r="AF2298" s="11">
        <f t="shared" si="1382"/>
        <v>1809970.708486082</v>
      </c>
      <c r="AG2298" s="11">
        <f t="shared" si="1382"/>
        <v>1.1544454076742756</v>
      </c>
      <c r="AH2298" s="11">
        <f t="shared" si="1382"/>
        <v>115.34281182095808</v>
      </c>
      <c r="AI2298" s="11">
        <f t="shared" si="1382"/>
        <v>0</v>
      </c>
      <c r="AJ2298" s="11">
        <f t="shared" si="1382"/>
        <v>0</v>
      </c>
      <c r="AK2298" s="11">
        <f t="shared" si="1382"/>
        <v>0</v>
      </c>
      <c r="AL2298" s="11">
        <f t="shared" si="1378"/>
        <v>0</v>
      </c>
      <c r="AM2298" s="11">
        <f t="shared" si="1376"/>
        <v>0</v>
      </c>
      <c r="AN2298" s="11">
        <f t="shared" si="1376"/>
        <v>0</v>
      </c>
      <c r="AO2298" s="11">
        <f t="shared" si="1376"/>
        <v>0</v>
      </c>
      <c r="AP2298" s="11">
        <f t="shared" si="1376"/>
        <v>0</v>
      </c>
      <c r="AQ2298" s="11">
        <f t="shared" si="1376"/>
        <v>0</v>
      </c>
      <c r="AR2298" s="11">
        <f t="shared" si="1376"/>
        <v>0</v>
      </c>
      <c r="AS2298" s="11">
        <f t="shared" si="1376"/>
        <v>0</v>
      </c>
      <c r="AT2298" s="11">
        <f t="shared" si="1376"/>
        <v>0</v>
      </c>
      <c r="AU2298" s="11">
        <f t="shared" si="1376"/>
        <v>0</v>
      </c>
      <c r="AV2298" s="11">
        <f t="shared" si="1376"/>
        <v>459679723.66898149</v>
      </c>
      <c r="AW2298" s="11">
        <f t="shared" si="1376"/>
        <v>0</v>
      </c>
      <c r="AX2298" s="11">
        <f t="shared" si="1376"/>
        <v>0</v>
      </c>
      <c r="AY2298" s="11">
        <f t="shared" si="1383"/>
        <v>221135.92315154258</v>
      </c>
      <c r="AZ2298" s="11">
        <f t="shared" si="1383"/>
        <v>1</v>
      </c>
      <c r="BA2298" s="11">
        <f t="shared" si="1383"/>
        <v>1</v>
      </c>
      <c r="BB2298" s="11">
        <f t="shared" si="1383"/>
        <v>1</v>
      </c>
      <c r="BC2298" s="11">
        <f t="shared" si="1383"/>
        <v>1</v>
      </c>
      <c r="BD2298" s="11">
        <f t="shared" si="1377"/>
        <v>1</v>
      </c>
      <c r="BE2298" s="11">
        <f t="shared" si="1375"/>
        <v>2</v>
      </c>
      <c r="BF2298" s="15" t="str">
        <f t="shared" si="1346"/>
        <v>EN 10210</v>
      </c>
      <c r="BG2298" s="42">
        <v>132.46875</v>
      </c>
      <c r="BH2298" s="17">
        <f t="shared" si="1347"/>
        <v>400</v>
      </c>
      <c r="BI2298" s="17">
        <f t="shared" si="1348"/>
        <v>300</v>
      </c>
      <c r="BK2298" s="17">
        <f t="shared" si="1349"/>
        <v>12.5</v>
      </c>
      <c r="BM2298" s="17">
        <f t="shared" si="1381"/>
        <v>25</v>
      </c>
      <c r="BX2298" s="18">
        <f t="shared" si="1350"/>
        <v>17676.990816987243</v>
      </c>
      <c r="BY2298" s="42">
        <v>1.4</v>
      </c>
      <c r="BZ2298" s="43">
        <f t="shared" si="1351"/>
        <v>10.089044616870023</v>
      </c>
      <c r="CA2298" s="18">
        <f t="shared" si="1352"/>
        <v>364885172.67832547</v>
      </c>
      <c r="CB2298" s="18">
        <f t="shared" si="1353"/>
        <v>1824425.8633916273</v>
      </c>
      <c r="CC2298" s="18">
        <f t="shared" si="1354"/>
        <v>2198314.1715169335</v>
      </c>
      <c r="CD2298" s="25">
        <f t="shared" si="1355"/>
        <v>1.204934777360722</v>
      </c>
      <c r="CE2298" s="26">
        <f t="shared" si="1356"/>
        <v>143.67259625225705</v>
      </c>
      <c r="CF2298" s="18">
        <f t="shared" si="1357"/>
        <v>10579.369260617026</v>
      </c>
      <c r="CG2298" s="18">
        <f t="shared" si="1358"/>
        <v>8079.3692606170271</v>
      </c>
      <c r="CH2298" s="18">
        <f t="shared" si="1359"/>
        <v>235174053.67817464</v>
      </c>
      <c r="CI2298" s="18">
        <f t="shared" si="1360"/>
        <v>1567827.0245211644</v>
      </c>
      <c r="CJ2298" s="18">
        <f t="shared" si="1361"/>
        <v>1809970.708486082</v>
      </c>
      <c r="CK2298" s="25">
        <f t="shared" si="1362"/>
        <v>1.1544454076742756</v>
      </c>
      <c r="CL2298" s="26">
        <f t="shared" si="1363"/>
        <v>115.34281182095808</v>
      </c>
      <c r="CZ2298" s="18">
        <f t="shared" si="1364"/>
        <v>459679723.66898149</v>
      </c>
      <c r="DC2298" s="18">
        <f t="shared" si="1365"/>
        <v>221135.92315154258</v>
      </c>
      <c r="DD2298" s="17">
        <f t="shared" si="1366"/>
        <v>1</v>
      </c>
      <c r="DE2298" s="17">
        <f t="shared" si="1367"/>
        <v>1</v>
      </c>
      <c r="DF2298" s="17">
        <f t="shared" si="1368"/>
        <v>1</v>
      </c>
      <c r="DG2298" s="17">
        <f t="shared" si="1369"/>
        <v>1</v>
      </c>
      <c r="DH2298" s="17">
        <f t="shared" si="1370"/>
        <v>1</v>
      </c>
      <c r="DI2298" s="17">
        <f t="shared" si="1371"/>
        <v>2</v>
      </c>
      <c r="DJ2298" s="20" t="s">
        <v>1879</v>
      </c>
    </row>
    <row r="2299" spans="1:114" x14ac:dyDescent="0.2">
      <c r="A2299" s="15" t="s">
        <v>105</v>
      </c>
      <c r="B2299" s="10" t="s">
        <v>2394</v>
      </c>
      <c r="C2299" s="11">
        <f t="shared" si="1344"/>
        <v>149.72650399999992</v>
      </c>
      <c r="D2299" s="11">
        <f t="shared" si="1341"/>
        <v>400</v>
      </c>
      <c r="E2299" s="11">
        <f t="shared" si="1341"/>
        <v>300</v>
      </c>
      <c r="F2299" s="11">
        <f t="shared" si="1341"/>
        <v>0</v>
      </c>
      <c r="G2299" s="11">
        <f t="shared" si="1341"/>
        <v>14.2</v>
      </c>
      <c r="H2299" s="11">
        <f t="shared" si="1341"/>
        <v>0</v>
      </c>
      <c r="I2299" s="11">
        <f t="shared" si="1341"/>
        <v>28.4</v>
      </c>
      <c r="J2299" s="11">
        <f t="shared" si="1341"/>
        <v>0</v>
      </c>
      <c r="K2299" s="11">
        <f t="shared" si="1341"/>
        <v>0</v>
      </c>
      <c r="L2299" s="11">
        <f t="shared" si="1341"/>
        <v>0</v>
      </c>
      <c r="M2299" s="11">
        <f t="shared" si="1380"/>
        <v>0</v>
      </c>
      <c r="N2299" s="11">
        <f t="shared" si="1380"/>
        <v>0</v>
      </c>
      <c r="O2299" s="11">
        <f t="shared" si="1379"/>
        <v>0</v>
      </c>
      <c r="P2299" s="11">
        <f t="shared" si="1379"/>
        <v>0</v>
      </c>
      <c r="Q2299" s="11">
        <f t="shared" si="1379"/>
        <v>0</v>
      </c>
      <c r="R2299" s="11">
        <f t="shared" si="1379"/>
        <v>0</v>
      </c>
      <c r="S2299" s="11">
        <f t="shared" si="1379"/>
        <v>0</v>
      </c>
      <c r="T2299" s="11">
        <f t="shared" si="1379"/>
        <v>20108.405941358764</v>
      </c>
      <c r="U2299" s="40">
        <f t="shared" si="1345"/>
        <v>1.4</v>
      </c>
      <c r="V2299" s="11">
        <f t="shared" si="1384"/>
        <v>8.8691241645251431</v>
      </c>
      <c r="W2299" s="11">
        <f t="shared" si="1384"/>
        <v>404309962.38910508</v>
      </c>
      <c r="X2299" s="11">
        <f t="shared" si="1384"/>
        <v>2021549.8119455255</v>
      </c>
      <c r="Y2299" s="11">
        <f t="shared" si="1384"/>
        <v>2451433.0158145018</v>
      </c>
      <c r="Z2299" s="11">
        <f t="shared" si="1384"/>
        <v>1.2126503147875736</v>
      </c>
      <c r="AA2299" s="11">
        <f t="shared" si="1382"/>
        <v>141.79744298132812</v>
      </c>
      <c r="AB2299" s="11">
        <f t="shared" si="1382"/>
        <v>12107.673713349228</v>
      </c>
      <c r="AC2299" s="11">
        <f t="shared" si="1382"/>
        <v>9267.6737133492279</v>
      </c>
      <c r="AD2299" s="11">
        <f t="shared" si="1382"/>
        <v>260361664.29102793</v>
      </c>
      <c r="AE2299" s="11">
        <f t="shared" si="1382"/>
        <v>1735744.4286068529</v>
      </c>
      <c r="AF2299" s="11">
        <f t="shared" si="1382"/>
        <v>2017869.3301470403</v>
      </c>
      <c r="AG2299" s="11">
        <f t="shared" si="1382"/>
        <v>1.1625382728531222</v>
      </c>
      <c r="AH2299" s="11">
        <f t="shared" si="1382"/>
        <v>113.78884717190114</v>
      </c>
      <c r="AI2299" s="11">
        <f t="shared" si="1382"/>
        <v>0</v>
      </c>
      <c r="AJ2299" s="11">
        <f t="shared" si="1382"/>
        <v>0</v>
      </c>
      <c r="AK2299" s="11">
        <f t="shared" si="1382"/>
        <v>0</v>
      </c>
      <c r="AL2299" s="11">
        <f t="shared" si="1378"/>
        <v>0</v>
      </c>
      <c r="AM2299" s="11">
        <f t="shared" si="1376"/>
        <v>0</v>
      </c>
      <c r="AN2299" s="11">
        <f t="shared" si="1376"/>
        <v>0</v>
      </c>
      <c r="AO2299" s="11">
        <f t="shared" si="1376"/>
        <v>0</v>
      </c>
      <c r="AP2299" s="11">
        <f t="shared" si="1376"/>
        <v>0</v>
      </c>
      <c r="AQ2299" s="11">
        <f t="shared" si="1376"/>
        <v>0</v>
      </c>
      <c r="AR2299" s="11">
        <f t="shared" si="1376"/>
        <v>0</v>
      </c>
      <c r="AS2299" s="11">
        <f t="shared" si="1376"/>
        <v>0</v>
      </c>
      <c r="AT2299" s="11">
        <f t="shared" si="1376"/>
        <v>0</v>
      </c>
      <c r="AU2299" s="11">
        <f t="shared" si="1376"/>
        <v>0</v>
      </c>
      <c r="AV2299" s="11">
        <f t="shared" si="1376"/>
        <v>514110587.93315166</v>
      </c>
      <c r="AW2299" s="11">
        <f t="shared" si="1376"/>
        <v>0</v>
      </c>
      <c r="AX2299" s="11">
        <f t="shared" si="1376"/>
        <v>0</v>
      </c>
      <c r="AY2299" s="11">
        <f t="shared" si="1383"/>
        <v>218359.6642833731</v>
      </c>
      <c r="AZ2299" s="11">
        <f t="shared" si="1383"/>
        <v>1</v>
      </c>
      <c r="BA2299" s="11">
        <f t="shared" si="1383"/>
        <v>1</v>
      </c>
      <c r="BB2299" s="11">
        <f t="shared" si="1383"/>
        <v>1</v>
      </c>
      <c r="BC2299" s="11">
        <f t="shared" si="1383"/>
        <v>1</v>
      </c>
      <c r="BD2299" s="11">
        <f t="shared" si="1377"/>
        <v>1</v>
      </c>
      <c r="BE2299" s="11">
        <f t="shared" si="1375"/>
        <v>1</v>
      </c>
      <c r="BF2299" s="15" t="str">
        <f t="shared" si="1346"/>
        <v>EN 10210</v>
      </c>
      <c r="BG2299" s="42">
        <v>149.72650399999992</v>
      </c>
      <c r="BH2299" s="17">
        <f t="shared" si="1347"/>
        <v>400</v>
      </c>
      <c r="BI2299" s="17">
        <f t="shared" si="1348"/>
        <v>300</v>
      </c>
      <c r="BK2299" s="17">
        <f t="shared" si="1349"/>
        <v>14.2</v>
      </c>
      <c r="BM2299" s="17">
        <f t="shared" si="1381"/>
        <v>28.4</v>
      </c>
      <c r="BX2299" s="18">
        <f t="shared" si="1350"/>
        <v>20108.405941358764</v>
      </c>
      <c r="BY2299" s="42">
        <v>1.4</v>
      </c>
      <c r="BZ2299" s="43">
        <f t="shared" si="1351"/>
        <v>8.8691241645251431</v>
      </c>
      <c r="CA2299" s="18">
        <f t="shared" si="1352"/>
        <v>404309962.38910508</v>
      </c>
      <c r="CB2299" s="18">
        <f t="shared" si="1353"/>
        <v>2021549.8119455255</v>
      </c>
      <c r="CC2299" s="18">
        <f t="shared" si="1354"/>
        <v>2451433.0158145018</v>
      </c>
      <c r="CD2299" s="25">
        <f t="shared" si="1355"/>
        <v>1.2126503147875736</v>
      </c>
      <c r="CE2299" s="26">
        <f t="shared" si="1356"/>
        <v>141.79744298132812</v>
      </c>
      <c r="CF2299" s="18">
        <f t="shared" si="1357"/>
        <v>12107.673713349228</v>
      </c>
      <c r="CG2299" s="18">
        <f t="shared" si="1358"/>
        <v>9267.6737133492279</v>
      </c>
      <c r="CH2299" s="18">
        <f t="shared" si="1359"/>
        <v>260361664.29102793</v>
      </c>
      <c r="CI2299" s="18">
        <f t="shared" si="1360"/>
        <v>1735744.4286068529</v>
      </c>
      <c r="CJ2299" s="18">
        <f t="shared" si="1361"/>
        <v>2017869.3301470403</v>
      </c>
      <c r="CK2299" s="25">
        <f t="shared" si="1362"/>
        <v>1.1625382728531222</v>
      </c>
      <c r="CL2299" s="26">
        <f t="shared" si="1363"/>
        <v>113.78884717190114</v>
      </c>
      <c r="CZ2299" s="18">
        <f t="shared" si="1364"/>
        <v>514110587.93315166</v>
      </c>
      <c r="DC2299" s="18">
        <f t="shared" si="1365"/>
        <v>218359.6642833731</v>
      </c>
      <c r="DD2299" s="17">
        <f t="shared" si="1366"/>
        <v>1</v>
      </c>
      <c r="DE2299" s="17">
        <f t="shared" si="1367"/>
        <v>1</v>
      </c>
      <c r="DF2299" s="17">
        <f t="shared" si="1368"/>
        <v>1</v>
      </c>
      <c r="DG2299" s="17">
        <f t="shared" si="1369"/>
        <v>1</v>
      </c>
      <c r="DH2299" s="17">
        <f t="shared" si="1370"/>
        <v>1</v>
      </c>
      <c r="DI2299" s="17">
        <f t="shared" si="1371"/>
        <v>1</v>
      </c>
      <c r="DJ2299" s="20" t="s">
        <v>1879</v>
      </c>
    </row>
    <row r="2300" spans="1:114" x14ac:dyDescent="0.2">
      <c r="A2300" s="15" t="s">
        <v>105</v>
      </c>
      <c r="B2300" s="10" t="s">
        <v>2395</v>
      </c>
      <c r="C2300" s="11">
        <f t="shared" si="1344"/>
        <v>167.80160000000001</v>
      </c>
      <c r="D2300" s="11">
        <f t="shared" si="1341"/>
        <v>400</v>
      </c>
      <c r="E2300" s="11">
        <f t="shared" si="1341"/>
        <v>300</v>
      </c>
      <c r="F2300" s="11">
        <f t="shared" si="1341"/>
        <v>0</v>
      </c>
      <c r="G2300" s="11">
        <f t="shared" si="1341"/>
        <v>16</v>
      </c>
      <c r="H2300" s="11">
        <f t="shared" si="1341"/>
        <v>0</v>
      </c>
      <c r="I2300" s="11">
        <f t="shared" si="1341"/>
        <v>32</v>
      </c>
      <c r="J2300" s="11">
        <f t="shared" si="1341"/>
        <v>0</v>
      </c>
      <c r="K2300" s="11">
        <f t="shared" si="1341"/>
        <v>0</v>
      </c>
      <c r="L2300" s="11">
        <f t="shared" si="1341"/>
        <v>0</v>
      </c>
      <c r="M2300" s="11">
        <f t="shared" si="1380"/>
        <v>0</v>
      </c>
      <c r="N2300" s="11">
        <f t="shared" si="1380"/>
        <v>0</v>
      </c>
      <c r="O2300" s="11">
        <f t="shared" si="1379"/>
        <v>0</v>
      </c>
      <c r="P2300" s="11">
        <f t="shared" si="1379"/>
        <v>0</v>
      </c>
      <c r="Q2300" s="11">
        <f t="shared" si="1379"/>
        <v>0</v>
      </c>
      <c r="R2300" s="11">
        <f t="shared" si="1379"/>
        <v>0</v>
      </c>
      <c r="S2300" s="11">
        <f t="shared" si="1379"/>
        <v>0</v>
      </c>
      <c r="T2300" s="11">
        <f t="shared" si="1379"/>
        <v>22689.981754551896</v>
      </c>
      <c r="U2300" s="40">
        <f t="shared" si="1345"/>
        <v>1.4</v>
      </c>
      <c r="V2300" s="11">
        <f t="shared" si="1384"/>
        <v>7.8600305180416443</v>
      </c>
      <c r="W2300" s="11">
        <f t="shared" si="1384"/>
        <v>443503055.0480963</v>
      </c>
      <c r="X2300" s="11">
        <f t="shared" si="1384"/>
        <v>2217515.2752404814</v>
      </c>
      <c r="Y2300" s="11">
        <f t="shared" si="1384"/>
        <v>2707697.6000157637</v>
      </c>
      <c r="Z2300" s="11">
        <f t="shared" si="1384"/>
        <v>1.2210502584800116</v>
      </c>
      <c r="AA2300" s="11">
        <f t="shared" si="1382"/>
        <v>139.80774617833873</v>
      </c>
      <c r="AB2300" s="11">
        <f t="shared" si="1382"/>
        <v>13749.238596594936</v>
      </c>
      <c r="AC2300" s="11">
        <f t="shared" si="1382"/>
        <v>10549.238596594936</v>
      </c>
      <c r="AD2300" s="11">
        <f t="shared" si="1382"/>
        <v>285352791.53800732</v>
      </c>
      <c r="AE2300" s="11">
        <f t="shared" si="1382"/>
        <v>1902351.9435867155</v>
      </c>
      <c r="AF2300" s="11">
        <f t="shared" si="1382"/>
        <v>2228235.6701860167</v>
      </c>
      <c r="AG2300" s="11">
        <f t="shared" si="1382"/>
        <v>1.1713056975066751</v>
      </c>
      <c r="AH2300" s="11">
        <f t="shared" si="1382"/>
        <v>112.14346981718276</v>
      </c>
      <c r="AI2300" s="11">
        <f t="shared" si="1382"/>
        <v>0</v>
      </c>
      <c r="AJ2300" s="11">
        <f t="shared" si="1382"/>
        <v>0</v>
      </c>
      <c r="AK2300" s="11">
        <f t="shared" si="1382"/>
        <v>0</v>
      </c>
      <c r="AL2300" s="11">
        <f t="shared" si="1378"/>
        <v>0</v>
      </c>
      <c r="AM2300" s="11">
        <f t="shared" si="1376"/>
        <v>0</v>
      </c>
      <c r="AN2300" s="11">
        <f t="shared" si="1376"/>
        <v>0</v>
      </c>
      <c r="AO2300" s="11">
        <f t="shared" si="1376"/>
        <v>0</v>
      </c>
      <c r="AP2300" s="11">
        <f t="shared" si="1376"/>
        <v>0</v>
      </c>
      <c r="AQ2300" s="11">
        <f t="shared" si="1376"/>
        <v>0</v>
      </c>
      <c r="AR2300" s="11">
        <f t="shared" si="1376"/>
        <v>0</v>
      </c>
      <c r="AS2300" s="11">
        <f t="shared" si="1376"/>
        <v>0</v>
      </c>
      <c r="AT2300" s="11">
        <f t="shared" si="1376"/>
        <v>0</v>
      </c>
      <c r="AU2300" s="11">
        <f t="shared" si="1376"/>
        <v>0</v>
      </c>
      <c r="AV2300" s="11">
        <f t="shared" si="1376"/>
        <v>569734665.19760478</v>
      </c>
      <c r="AW2300" s="11">
        <f t="shared" si="1376"/>
        <v>0</v>
      </c>
      <c r="AX2300" s="11">
        <f t="shared" si="1376"/>
        <v>0</v>
      </c>
      <c r="AY2300" s="11">
        <f t="shared" si="1383"/>
        <v>215365.09649148735</v>
      </c>
      <c r="AZ2300" s="11">
        <f t="shared" si="1383"/>
        <v>1</v>
      </c>
      <c r="BA2300" s="11">
        <f t="shared" si="1383"/>
        <v>1</v>
      </c>
      <c r="BB2300" s="11">
        <f t="shared" si="1383"/>
        <v>1</v>
      </c>
      <c r="BC2300" s="11">
        <f t="shared" si="1383"/>
        <v>1</v>
      </c>
      <c r="BD2300" s="11">
        <f t="shared" si="1377"/>
        <v>1</v>
      </c>
      <c r="BE2300" s="11">
        <f t="shared" si="1375"/>
        <v>1</v>
      </c>
      <c r="BF2300" s="15" t="str">
        <f t="shared" si="1346"/>
        <v>EN 10210</v>
      </c>
      <c r="BG2300" s="42">
        <v>167.80160000000001</v>
      </c>
      <c r="BH2300" s="17">
        <f t="shared" si="1347"/>
        <v>400</v>
      </c>
      <c r="BI2300" s="17">
        <f t="shared" si="1348"/>
        <v>300</v>
      </c>
      <c r="BK2300" s="17">
        <f t="shared" si="1349"/>
        <v>16</v>
      </c>
      <c r="BM2300" s="17">
        <f t="shared" si="1381"/>
        <v>32</v>
      </c>
      <c r="BX2300" s="18">
        <f t="shared" si="1350"/>
        <v>22689.981754551896</v>
      </c>
      <c r="BY2300" s="42">
        <v>1.4</v>
      </c>
      <c r="BZ2300" s="43">
        <f t="shared" si="1351"/>
        <v>7.8600305180416443</v>
      </c>
      <c r="CA2300" s="18">
        <f t="shared" si="1352"/>
        <v>443503055.0480963</v>
      </c>
      <c r="CB2300" s="18">
        <f t="shared" si="1353"/>
        <v>2217515.2752404814</v>
      </c>
      <c r="CC2300" s="18">
        <f t="shared" si="1354"/>
        <v>2707697.6000157637</v>
      </c>
      <c r="CD2300" s="25">
        <f t="shared" si="1355"/>
        <v>1.2210502584800116</v>
      </c>
      <c r="CE2300" s="26">
        <f t="shared" si="1356"/>
        <v>139.80774617833873</v>
      </c>
      <c r="CF2300" s="18">
        <f t="shared" si="1357"/>
        <v>13749.238596594936</v>
      </c>
      <c r="CG2300" s="18">
        <f t="shared" si="1358"/>
        <v>10549.238596594936</v>
      </c>
      <c r="CH2300" s="18">
        <f t="shared" si="1359"/>
        <v>285352791.53800732</v>
      </c>
      <c r="CI2300" s="18">
        <f t="shared" si="1360"/>
        <v>1902351.9435867155</v>
      </c>
      <c r="CJ2300" s="18">
        <f t="shared" si="1361"/>
        <v>2228235.6701860167</v>
      </c>
      <c r="CK2300" s="25">
        <f t="shared" si="1362"/>
        <v>1.1713056975066751</v>
      </c>
      <c r="CL2300" s="26">
        <f t="shared" si="1363"/>
        <v>112.14346981718276</v>
      </c>
      <c r="CZ2300" s="18">
        <f t="shared" si="1364"/>
        <v>569734665.19760478</v>
      </c>
      <c r="DC2300" s="18">
        <f t="shared" si="1365"/>
        <v>215365.09649148735</v>
      </c>
      <c r="DD2300" s="17">
        <f t="shared" si="1366"/>
        <v>1</v>
      </c>
      <c r="DE2300" s="17">
        <f t="shared" si="1367"/>
        <v>1</v>
      </c>
      <c r="DF2300" s="17">
        <f t="shared" si="1368"/>
        <v>1</v>
      </c>
      <c r="DG2300" s="17">
        <f t="shared" si="1369"/>
        <v>1</v>
      </c>
      <c r="DH2300" s="17">
        <f t="shared" si="1370"/>
        <v>1</v>
      </c>
      <c r="DI2300" s="17">
        <f t="shared" si="1371"/>
        <v>1</v>
      </c>
      <c r="DJ2300" s="20" t="s">
        <v>1879</v>
      </c>
    </row>
    <row r="2301" spans="1:114" x14ac:dyDescent="0.2">
      <c r="A2301" s="15" t="s">
        <v>105</v>
      </c>
      <c r="B2301" s="10" t="s">
        <v>2396</v>
      </c>
      <c r="C2301" s="11">
        <f t="shared" si="1344"/>
        <v>67.990734000000046</v>
      </c>
      <c r="D2301" s="11">
        <f t="shared" si="1341"/>
        <v>450</v>
      </c>
      <c r="E2301" s="11">
        <f t="shared" si="1341"/>
        <v>250</v>
      </c>
      <c r="F2301" s="11">
        <f t="shared" si="1341"/>
        <v>0</v>
      </c>
      <c r="G2301" s="11">
        <f t="shared" si="1341"/>
        <v>6.3</v>
      </c>
      <c r="H2301" s="11">
        <f t="shared" si="1341"/>
        <v>0</v>
      </c>
      <c r="I2301" s="11">
        <f t="shared" si="1341"/>
        <v>9.4499999999999993</v>
      </c>
      <c r="J2301" s="11">
        <f t="shared" si="1341"/>
        <v>0</v>
      </c>
      <c r="K2301" s="11">
        <f t="shared" si="1341"/>
        <v>0</v>
      </c>
      <c r="L2301" s="11">
        <f t="shared" si="1341"/>
        <v>0</v>
      </c>
      <c r="M2301" s="11">
        <f t="shared" si="1380"/>
        <v>0</v>
      </c>
      <c r="N2301" s="11">
        <f t="shared" si="1380"/>
        <v>0</v>
      </c>
      <c r="O2301" s="11">
        <f t="shared" si="1379"/>
        <v>0</v>
      </c>
      <c r="P2301" s="11">
        <f t="shared" si="1379"/>
        <v>0</v>
      </c>
      <c r="Q2301" s="11">
        <f t="shared" si="1379"/>
        <v>0</v>
      </c>
      <c r="R2301" s="11">
        <f t="shared" si="1379"/>
        <v>0</v>
      </c>
      <c r="S2301" s="11">
        <f t="shared" si="1379"/>
        <v>0</v>
      </c>
      <c r="T2301" s="11">
        <f t="shared" si="1379"/>
        <v>8680.8215152101384</v>
      </c>
      <c r="U2301" s="40">
        <f t="shared" si="1345"/>
        <v>1.4</v>
      </c>
      <c r="V2301" s="11">
        <f t="shared" si="1384"/>
        <v>20.544593473336583</v>
      </c>
      <c r="W2301" s="11">
        <f t="shared" si="1384"/>
        <v>236061191.5158056</v>
      </c>
      <c r="X2301" s="11">
        <f t="shared" si="1384"/>
        <v>1049160.8511813583</v>
      </c>
      <c r="Y2301" s="11">
        <f t="shared" si="1384"/>
        <v>1270922.7964963594</v>
      </c>
      <c r="Z2301" s="11">
        <f t="shared" si="1384"/>
        <v>1.2113707779558267</v>
      </c>
      <c r="AA2301" s="11">
        <f t="shared" si="1382"/>
        <v>164.90426342494013</v>
      </c>
      <c r="AB2301" s="11">
        <f t="shared" si="1382"/>
        <v>5771.8592496839146</v>
      </c>
      <c r="AC2301" s="11">
        <f t="shared" si="1382"/>
        <v>3251.8592496839156</v>
      </c>
      <c r="AD2301" s="11">
        <f t="shared" si="1382"/>
        <v>96150064.31337285</v>
      </c>
      <c r="AE2301" s="11">
        <f t="shared" si="1382"/>
        <v>769200.51450698276</v>
      </c>
      <c r="AF2301" s="11">
        <f t="shared" si="1382"/>
        <v>851488.87152796763</v>
      </c>
      <c r="AG2301" s="11">
        <f t="shared" si="1382"/>
        <v>1.1069790717362264</v>
      </c>
      <c r="AH2301" s="11">
        <f t="shared" si="1382"/>
        <v>105.24328031641832</v>
      </c>
      <c r="AI2301" s="11">
        <f t="shared" si="1382"/>
        <v>0</v>
      </c>
      <c r="AJ2301" s="11">
        <f t="shared" si="1382"/>
        <v>0</v>
      </c>
      <c r="AK2301" s="11">
        <f t="shared" si="1382"/>
        <v>0</v>
      </c>
      <c r="AL2301" s="11">
        <f t="shared" si="1378"/>
        <v>0</v>
      </c>
      <c r="AM2301" s="11">
        <f t="shared" si="1376"/>
        <v>0</v>
      </c>
      <c r="AN2301" s="11">
        <f t="shared" si="1376"/>
        <v>0</v>
      </c>
      <c r="AO2301" s="11">
        <f t="shared" si="1376"/>
        <v>0</v>
      </c>
      <c r="AP2301" s="11">
        <f t="shared" si="1376"/>
        <v>0</v>
      </c>
      <c r="AQ2301" s="11">
        <f t="shared" si="1376"/>
        <v>0</v>
      </c>
      <c r="AR2301" s="11">
        <f t="shared" si="1376"/>
        <v>0</v>
      </c>
      <c r="AS2301" s="11">
        <f t="shared" si="1376"/>
        <v>0</v>
      </c>
      <c r="AT2301" s="11">
        <f t="shared" si="1376"/>
        <v>0</v>
      </c>
      <c r="AU2301" s="11">
        <f t="shared" si="1376"/>
        <v>0</v>
      </c>
      <c r="AV2301" s="11">
        <f t="shared" si="1376"/>
        <v>214314192.94392031</v>
      </c>
      <c r="AW2301" s="11">
        <f t="shared" si="1376"/>
        <v>0</v>
      </c>
      <c r="AX2301" s="11">
        <f t="shared" si="1376"/>
        <v>0</v>
      </c>
      <c r="AY2301" s="11">
        <f t="shared" si="1383"/>
        <v>215986.81849936783</v>
      </c>
      <c r="AZ2301" s="11">
        <f t="shared" si="1383"/>
        <v>1</v>
      </c>
      <c r="BA2301" s="11">
        <f t="shared" si="1383"/>
        <v>2</v>
      </c>
      <c r="BB2301" s="11">
        <f t="shared" si="1383"/>
        <v>3</v>
      </c>
      <c r="BC2301" s="11">
        <f t="shared" si="1383"/>
        <v>4</v>
      </c>
      <c r="BD2301" s="11">
        <f t="shared" si="1377"/>
        <v>4</v>
      </c>
      <c r="BE2301" s="11">
        <f t="shared" si="1375"/>
        <v>4</v>
      </c>
      <c r="BF2301" s="15" t="str">
        <f t="shared" si="1346"/>
        <v>EN 10210</v>
      </c>
      <c r="BG2301" s="42">
        <v>67.990734000000046</v>
      </c>
      <c r="BH2301" s="17">
        <f t="shared" si="1347"/>
        <v>450</v>
      </c>
      <c r="BI2301" s="17">
        <f t="shared" si="1348"/>
        <v>250</v>
      </c>
      <c r="BK2301" s="17">
        <f t="shared" si="1349"/>
        <v>6.3</v>
      </c>
      <c r="BM2301" s="17">
        <f t="shared" si="1381"/>
        <v>9.4499999999999993</v>
      </c>
      <c r="BX2301" s="18">
        <f t="shared" si="1350"/>
        <v>8680.8215152101384</v>
      </c>
      <c r="BY2301" s="42">
        <v>1.4</v>
      </c>
      <c r="BZ2301" s="43">
        <f t="shared" si="1351"/>
        <v>20.544593473336583</v>
      </c>
      <c r="CA2301" s="18">
        <f t="shared" si="1352"/>
        <v>236061191.5158056</v>
      </c>
      <c r="CB2301" s="18">
        <f t="shared" si="1353"/>
        <v>1049160.8511813583</v>
      </c>
      <c r="CC2301" s="18">
        <f t="shared" si="1354"/>
        <v>1270922.7964963594</v>
      </c>
      <c r="CD2301" s="25">
        <f t="shared" si="1355"/>
        <v>1.2113707779558267</v>
      </c>
      <c r="CE2301" s="26">
        <f t="shared" si="1356"/>
        <v>164.90426342494013</v>
      </c>
      <c r="CF2301" s="18">
        <f t="shared" si="1357"/>
        <v>5771.8592496839146</v>
      </c>
      <c r="CG2301" s="18">
        <f t="shared" si="1358"/>
        <v>3251.8592496839156</v>
      </c>
      <c r="CH2301" s="18">
        <f t="shared" si="1359"/>
        <v>96150064.31337285</v>
      </c>
      <c r="CI2301" s="18">
        <f t="shared" si="1360"/>
        <v>769200.51450698276</v>
      </c>
      <c r="CJ2301" s="18">
        <f t="shared" si="1361"/>
        <v>851488.87152796763</v>
      </c>
      <c r="CK2301" s="25">
        <f t="shared" si="1362"/>
        <v>1.1069790717362264</v>
      </c>
      <c r="CL2301" s="26">
        <f t="shared" si="1363"/>
        <v>105.24328031641832</v>
      </c>
      <c r="CZ2301" s="18">
        <f t="shared" si="1364"/>
        <v>214314192.94392031</v>
      </c>
      <c r="DC2301" s="18">
        <f t="shared" si="1365"/>
        <v>215986.81849936783</v>
      </c>
      <c r="DD2301" s="17">
        <f t="shared" si="1366"/>
        <v>1</v>
      </c>
      <c r="DE2301" s="17">
        <f t="shared" si="1367"/>
        <v>2</v>
      </c>
      <c r="DF2301" s="17">
        <f t="shared" si="1368"/>
        <v>3</v>
      </c>
      <c r="DG2301" s="17">
        <f t="shared" si="1369"/>
        <v>4</v>
      </c>
      <c r="DH2301" s="17">
        <f t="shared" si="1370"/>
        <v>4</v>
      </c>
      <c r="DI2301" s="17">
        <f t="shared" si="1371"/>
        <v>4</v>
      </c>
      <c r="DJ2301" s="20" t="s">
        <v>1879</v>
      </c>
    </row>
    <row r="2302" spans="1:114" x14ac:dyDescent="0.2">
      <c r="A2302" s="15" t="s">
        <v>105</v>
      </c>
      <c r="B2302" s="10" t="s">
        <v>2397</v>
      </c>
      <c r="C2302" s="11">
        <f t="shared" si="1344"/>
        <v>76.446125999999893</v>
      </c>
      <c r="D2302" s="11">
        <f t="shared" si="1341"/>
        <v>450</v>
      </c>
      <c r="E2302" s="11">
        <f t="shared" si="1341"/>
        <v>250</v>
      </c>
      <c r="F2302" s="11">
        <f t="shared" si="1341"/>
        <v>0</v>
      </c>
      <c r="G2302" s="11">
        <f t="shared" si="1341"/>
        <v>7.1</v>
      </c>
      <c r="H2302" s="11">
        <f t="shared" si="1341"/>
        <v>0</v>
      </c>
      <c r="I2302" s="11">
        <f t="shared" si="1341"/>
        <v>10.649999999999999</v>
      </c>
      <c r="J2302" s="11">
        <f t="shared" si="1341"/>
        <v>0</v>
      </c>
      <c r="K2302" s="11">
        <f t="shared" si="1341"/>
        <v>0</v>
      </c>
      <c r="L2302" s="11">
        <f t="shared" si="1341"/>
        <v>0</v>
      </c>
      <c r="M2302" s="11">
        <f t="shared" si="1380"/>
        <v>0</v>
      </c>
      <c r="N2302" s="11">
        <f t="shared" si="1380"/>
        <v>0</v>
      </c>
      <c r="O2302" s="11">
        <f t="shared" si="1379"/>
        <v>0</v>
      </c>
      <c r="P2302" s="11">
        <f t="shared" si="1379"/>
        <v>0</v>
      </c>
      <c r="Q2302" s="11">
        <f t="shared" si="1379"/>
        <v>0</v>
      </c>
      <c r="R2302" s="11">
        <f t="shared" si="1379"/>
        <v>0</v>
      </c>
      <c r="S2302" s="11">
        <f t="shared" si="1379"/>
        <v>0</v>
      </c>
      <c r="T2302" s="11">
        <f t="shared" si="1379"/>
        <v>9763.2303497541725</v>
      </c>
      <c r="U2302" s="40">
        <f t="shared" si="1345"/>
        <v>1.4</v>
      </c>
      <c r="V2302" s="11">
        <f t="shared" si="1384"/>
        <v>18.266899648544754</v>
      </c>
      <c r="W2302" s="11">
        <f t="shared" si="1384"/>
        <v>263355706.36199117</v>
      </c>
      <c r="X2302" s="11">
        <f t="shared" si="1384"/>
        <v>1170469.8060532941</v>
      </c>
      <c r="Y2302" s="11">
        <f t="shared" si="1384"/>
        <v>1421573.633584992</v>
      </c>
      <c r="Z2302" s="11">
        <f t="shared" si="1384"/>
        <v>1.2145325118453032</v>
      </c>
      <c r="AA2302" s="11">
        <f t="shared" si="1382"/>
        <v>164.23835953726999</v>
      </c>
      <c r="AB2302" s="11">
        <f t="shared" si="1382"/>
        <v>6519.3707426698456</v>
      </c>
      <c r="AC2302" s="11">
        <f t="shared" si="1382"/>
        <v>3679.3707426698456</v>
      </c>
      <c r="AD2302" s="11">
        <f t="shared" si="1382"/>
        <v>107129241.8716912</v>
      </c>
      <c r="AE2302" s="11">
        <f t="shared" si="1382"/>
        <v>857033.93497352954</v>
      </c>
      <c r="AF2302" s="11">
        <f t="shared" si="1382"/>
        <v>951964.55931800755</v>
      </c>
      <c r="AG2302" s="11">
        <f t="shared" si="1382"/>
        <v>1.1107664708135625</v>
      </c>
      <c r="AH2302" s="11">
        <f t="shared" si="1382"/>
        <v>104.75077571807785</v>
      </c>
      <c r="AI2302" s="11">
        <f t="shared" si="1382"/>
        <v>0</v>
      </c>
      <c r="AJ2302" s="11">
        <f t="shared" si="1382"/>
        <v>0</v>
      </c>
      <c r="AK2302" s="11">
        <f t="shared" si="1382"/>
        <v>0</v>
      </c>
      <c r="AL2302" s="11">
        <f t="shared" si="1378"/>
        <v>0</v>
      </c>
      <c r="AM2302" s="11">
        <f t="shared" si="1376"/>
        <v>0</v>
      </c>
      <c r="AN2302" s="11">
        <f t="shared" si="1376"/>
        <v>0</v>
      </c>
      <c r="AO2302" s="11">
        <f t="shared" si="1376"/>
        <v>0</v>
      </c>
      <c r="AP2302" s="11">
        <f t="shared" si="1376"/>
        <v>0</v>
      </c>
      <c r="AQ2302" s="11">
        <f t="shared" si="1376"/>
        <v>0</v>
      </c>
      <c r="AR2302" s="11">
        <f t="shared" si="1376"/>
        <v>0</v>
      </c>
      <c r="AS2302" s="11">
        <f t="shared" si="1376"/>
        <v>0</v>
      </c>
      <c r="AT2302" s="11">
        <f t="shared" si="1376"/>
        <v>0</v>
      </c>
      <c r="AU2302" s="11">
        <f t="shared" si="1376"/>
        <v>0</v>
      </c>
      <c r="AV2302" s="11">
        <f t="shared" si="1376"/>
        <v>239638864.89341936</v>
      </c>
      <c r="AW2302" s="11">
        <f t="shared" si="1376"/>
        <v>0</v>
      </c>
      <c r="AX2302" s="11">
        <f t="shared" si="1376"/>
        <v>0</v>
      </c>
      <c r="AY2302" s="11">
        <f t="shared" si="1383"/>
        <v>214814.64148533967</v>
      </c>
      <c r="AZ2302" s="11">
        <f t="shared" si="1383"/>
        <v>1</v>
      </c>
      <c r="BA2302" s="11">
        <f t="shared" si="1383"/>
        <v>2</v>
      </c>
      <c r="BB2302" s="11">
        <f t="shared" si="1383"/>
        <v>2</v>
      </c>
      <c r="BC2302" s="11">
        <f t="shared" si="1383"/>
        <v>4</v>
      </c>
      <c r="BD2302" s="11">
        <f t="shared" si="1377"/>
        <v>4</v>
      </c>
      <c r="BE2302" s="11">
        <f t="shared" si="1375"/>
        <v>4</v>
      </c>
      <c r="BF2302" s="15" t="str">
        <f t="shared" si="1346"/>
        <v>EN 10210</v>
      </c>
      <c r="BG2302" s="42">
        <v>76.446125999999893</v>
      </c>
      <c r="BH2302" s="17">
        <f t="shared" si="1347"/>
        <v>450</v>
      </c>
      <c r="BI2302" s="17">
        <f t="shared" si="1348"/>
        <v>250</v>
      </c>
      <c r="BK2302" s="17">
        <f t="shared" si="1349"/>
        <v>7.1</v>
      </c>
      <c r="BM2302" s="17">
        <f t="shared" si="1381"/>
        <v>10.649999999999999</v>
      </c>
      <c r="BX2302" s="18">
        <f t="shared" si="1350"/>
        <v>9763.2303497541725</v>
      </c>
      <c r="BY2302" s="42">
        <v>1.4</v>
      </c>
      <c r="BZ2302" s="43">
        <f t="shared" si="1351"/>
        <v>18.266899648544754</v>
      </c>
      <c r="CA2302" s="18">
        <f t="shared" si="1352"/>
        <v>263355706.36199117</v>
      </c>
      <c r="CB2302" s="18">
        <f t="shared" si="1353"/>
        <v>1170469.8060532941</v>
      </c>
      <c r="CC2302" s="18">
        <f t="shared" si="1354"/>
        <v>1421573.633584992</v>
      </c>
      <c r="CD2302" s="25">
        <f t="shared" si="1355"/>
        <v>1.2145325118453032</v>
      </c>
      <c r="CE2302" s="26">
        <f t="shared" si="1356"/>
        <v>164.23835953726999</v>
      </c>
      <c r="CF2302" s="18">
        <f t="shared" si="1357"/>
        <v>6519.3707426698456</v>
      </c>
      <c r="CG2302" s="18">
        <f t="shared" si="1358"/>
        <v>3679.3707426698456</v>
      </c>
      <c r="CH2302" s="18">
        <f t="shared" si="1359"/>
        <v>107129241.8716912</v>
      </c>
      <c r="CI2302" s="18">
        <f t="shared" si="1360"/>
        <v>857033.93497352954</v>
      </c>
      <c r="CJ2302" s="18">
        <f t="shared" si="1361"/>
        <v>951964.55931800755</v>
      </c>
      <c r="CK2302" s="25">
        <f t="shared" si="1362"/>
        <v>1.1107664708135625</v>
      </c>
      <c r="CL2302" s="26">
        <f t="shared" si="1363"/>
        <v>104.75077571807785</v>
      </c>
      <c r="CZ2302" s="18">
        <f t="shared" si="1364"/>
        <v>239638864.89341936</v>
      </c>
      <c r="DC2302" s="18">
        <f t="shared" si="1365"/>
        <v>214814.64148533967</v>
      </c>
      <c r="DD2302" s="17">
        <f t="shared" si="1366"/>
        <v>1</v>
      </c>
      <c r="DE2302" s="17">
        <f t="shared" si="1367"/>
        <v>2</v>
      </c>
      <c r="DF2302" s="17">
        <f t="shared" si="1368"/>
        <v>2</v>
      </c>
      <c r="DG2302" s="17">
        <f t="shared" si="1369"/>
        <v>4</v>
      </c>
      <c r="DH2302" s="17">
        <f t="shared" si="1370"/>
        <v>4</v>
      </c>
      <c r="DI2302" s="17">
        <f t="shared" si="1371"/>
        <v>4</v>
      </c>
      <c r="DJ2302" s="20" t="s">
        <v>1879</v>
      </c>
    </row>
    <row r="2303" spans="1:114" x14ac:dyDescent="0.2">
      <c r="A2303" s="15" t="s">
        <v>105</v>
      </c>
      <c r="B2303" s="10" t="s">
        <v>2398</v>
      </c>
      <c r="C2303" s="11">
        <f t="shared" si="1344"/>
        <v>85.910399999999996</v>
      </c>
      <c r="D2303" s="11">
        <f t="shared" si="1341"/>
        <v>450</v>
      </c>
      <c r="E2303" s="11">
        <f t="shared" si="1341"/>
        <v>250</v>
      </c>
      <c r="F2303" s="11">
        <f t="shared" si="1341"/>
        <v>0</v>
      </c>
      <c r="G2303" s="11">
        <f t="shared" si="1341"/>
        <v>8</v>
      </c>
      <c r="H2303" s="11">
        <f t="shared" si="1341"/>
        <v>0</v>
      </c>
      <c r="I2303" s="11">
        <f t="shared" si="1341"/>
        <v>12</v>
      </c>
      <c r="J2303" s="11">
        <f t="shared" si="1341"/>
        <v>0</v>
      </c>
      <c r="K2303" s="11">
        <f t="shared" si="1341"/>
        <v>0</v>
      </c>
      <c r="L2303" s="11">
        <f t="shared" si="1341"/>
        <v>0</v>
      </c>
      <c r="M2303" s="11">
        <f t="shared" si="1380"/>
        <v>0</v>
      </c>
      <c r="N2303" s="11">
        <f t="shared" si="1380"/>
        <v>0</v>
      </c>
      <c r="O2303" s="11">
        <f t="shared" si="1379"/>
        <v>0</v>
      </c>
      <c r="P2303" s="11">
        <f t="shared" si="1379"/>
        <v>0</v>
      </c>
      <c r="Q2303" s="11">
        <f t="shared" si="1379"/>
        <v>0</v>
      </c>
      <c r="R2303" s="11">
        <f t="shared" si="1379"/>
        <v>0</v>
      </c>
      <c r="S2303" s="11">
        <f t="shared" si="1379"/>
        <v>0</v>
      </c>
      <c r="T2303" s="11">
        <f t="shared" si="1379"/>
        <v>10975.575131606171</v>
      </c>
      <c r="U2303" s="40">
        <f t="shared" si="1345"/>
        <v>1.4</v>
      </c>
      <c r="V2303" s="11">
        <f t="shared" si="1384"/>
        <v>16.249166618249649</v>
      </c>
      <c r="W2303" s="11">
        <f t="shared" si="1384"/>
        <v>293354928.09420776</v>
      </c>
      <c r="X2303" s="11">
        <f t="shared" si="1384"/>
        <v>1303799.6804187011</v>
      </c>
      <c r="Y2303" s="11">
        <f t="shared" si="1384"/>
        <v>1588193.449127059</v>
      </c>
      <c r="Z2303" s="11">
        <f t="shared" si="1384"/>
        <v>1.2181268894137387</v>
      </c>
      <c r="AA2303" s="11">
        <f t="shared" si="1382"/>
        <v>163.48693454429383</v>
      </c>
      <c r="AB2303" s="11">
        <f t="shared" si="1382"/>
        <v>7364.247719318987</v>
      </c>
      <c r="AC2303" s="11">
        <f t="shared" si="1382"/>
        <v>4164.247719318987</v>
      </c>
      <c r="AD2303" s="11">
        <f t="shared" si="1382"/>
        <v>119160315.4619859</v>
      </c>
      <c r="AE2303" s="11">
        <f t="shared" si="1382"/>
        <v>953282.52369588718</v>
      </c>
      <c r="AF2303" s="11">
        <f t="shared" si="1382"/>
        <v>1062968.6771951604</v>
      </c>
      <c r="AG2303" s="11">
        <f t="shared" si="1382"/>
        <v>1.115061538182845</v>
      </c>
      <c r="AH2303" s="11">
        <f t="shared" si="1382"/>
        <v>104.19627148787949</v>
      </c>
      <c r="AI2303" s="11">
        <f t="shared" si="1382"/>
        <v>0</v>
      </c>
      <c r="AJ2303" s="11">
        <f t="shared" si="1382"/>
        <v>0</v>
      </c>
      <c r="AK2303" s="11">
        <f t="shared" si="1382"/>
        <v>0</v>
      </c>
      <c r="AL2303" s="11">
        <f t="shared" si="1378"/>
        <v>0</v>
      </c>
      <c r="AM2303" s="11">
        <f t="shared" si="1376"/>
        <v>0</v>
      </c>
      <c r="AN2303" s="11">
        <f t="shared" si="1376"/>
        <v>0</v>
      </c>
      <c r="AO2303" s="11">
        <f t="shared" si="1376"/>
        <v>0</v>
      </c>
      <c r="AP2303" s="11">
        <f t="shared" si="1376"/>
        <v>0</v>
      </c>
      <c r="AQ2303" s="11">
        <f t="shared" si="1376"/>
        <v>0</v>
      </c>
      <c r="AR2303" s="11">
        <f t="shared" si="1376"/>
        <v>0</v>
      </c>
      <c r="AS2303" s="11">
        <f t="shared" si="1376"/>
        <v>0</v>
      </c>
      <c r="AT2303" s="11">
        <f t="shared" si="1376"/>
        <v>0</v>
      </c>
      <c r="AU2303" s="11">
        <f t="shared" si="1376"/>
        <v>0</v>
      </c>
      <c r="AV2303" s="11">
        <f t="shared" si="1376"/>
        <v>267632685.28654972</v>
      </c>
      <c r="AW2303" s="11">
        <f t="shared" si="1376"/>
        <v>0</v>
      </c>
      <c r="AX2303" s="11">
        <f t="shared" si="1376"/>
        <v>0</v>
      </c>
      <c r="AY2303" s="11">
        <f t="shared" si="1383"/>
        <v>213488.49543863797</v>
      </c>
      <c r="AZ2303" s="11">
        <f t="shared" si="1383"/>
        <v>1</v>
      </c>
      <c r="BA2303" s="11">
        <f t="shared" si="1383"/>
        <v>1</v>
      </c>
      <c r="BB2303" s="11">
        <f t="shared" si="1383"/>
        <v>2</v>
      </c>
      <c r="BC2303" s="11">
        <f t="shared" si="1383"/>
        <v>4</v>
      </c>
      <c r="BD2303" s="11">
        <f t="shared" si="1377"/>
        <v>4</v>
      </c>
      <c r="BE2303" s="11">
        <f t="shared" si="1375"/>
        <v>4</v>
      </c>
      <c r="BF2303" s="15" t="str">
        <f t="shared" si="1346"/>
        <v>EN 10210</v>
      </c>
      <c r="BG2303" s="42">
        <v>85.910399999999996</v>
      </c>
      <c r="BH2303" s="17">
        <f t="shared" si="1347"/>
        <v>450</v>
      </c>
      <c r="BI2303" s="17">
        <f t="shared" si="1348"/>
        <v>250</v>
      </c>
      <c r="BK2303" s="17">
        <f t="shared" si="1349"/>
        <v>8</v>
      </c>
      <c r="BM2303" s="17">
        <f t="shared" si="1381"/>
        <v>12</v>
      </c>
      <c r="BX2303" s="18">
        <f t="shared" si="1350"/>
        <v>10975.575131606171</v>
      </c>
      <c r="BY2303" s="42">
        <v>1.4</v>
      </c>
      <c r="BZ2303" s="43">
        <f t="shared" si="1351"/>
        <v>16.249166618249649</v>
      </c>
      <c r="CA2303" s="18">
        <f t="shared" si="1352"/>
        <v>293354928.09420776</v>
      </c>
      <c r="CB2303" s="18">
        <f t="shared" si="1353"/>
        <v>1303799.6804187011</v>
      </c>
      <c r="CC2303" s="18">
        <f t="shared" si="1354"/>
        <v>1588193.449127059</v>
      </c>
      <c r="CD2303" s="25">
        <f t="shared" si="1355"/>
        <v>1.2181268894137387</v>
      </c>
      <c r="CE2303" s="26">
        <f t="shared" si="1356"/>
        <v>163.48693454429383</v>
      </c>
      <c r="CF2303" s="18">
        <f t="shared" si="1357"/>
        <v>7364.247719318987</v>
      </c>
      <c r="CG2303" s="18">
        <f t="shared" si="1358"/>
        <v>4164.247719318987</v>
      </c>
      <c r="CH2303" s="18">
        <f t="shared" si="1359"/>
        <v>119160315.4619859</v>
      </c>
      <c r="CI2303" s="18">
        <f t="shared" si="1360"/>
        <v>953282.52369588718</v>
      </c>
      <c r="CJ2303" s="18">
        <f t="shared" si="1361"/>
        <v>1062968.6771951604</v>
      </c>
      <c r="CK2303" s="25">
        <f t="shared" si="1362"/>
        <v>1.115061538182845</v>
      </c>
      <c r="CL2303" s="26">
        <f t="shared" si="1363"/>
        <v>104.19627148787949</v>
      </c>
      <c r="CZ2303" s="18">
        <f t="shared" si="1364"/>
        <v>267632685.28654972</v>
      </c>
      <c r="DC2303" s="18">
        <f t="shared" si="1365"/>
        <v>213488.49543863797</v>
      </c>
      <c r="DD2303" s="17">
        <f t="shared" si="1366"/>
        <v>1</v>
      </c>
      <c r="DE2303" s="17">
        <f t="shared" si="1367"/>
        <v>1</v>
      </c>
      <c r="DF2303" s="17">
        <f t="shared" si="1368"/>
        <v>2</v>
      </c>
      <c r="DG2303" s="17">
        <f t="shared" si="1369"/>
        <v>4</v>
      </c>
      <c r="DH2303" s="17">
        <f t="shared" si="1370"/>
        <v>4</v>
      </c>
      <c r="DI2303" s="17">
        <f t="shared" si="1371"/>
        <v>4</v>
      </c>
      <c r="DJ2303" s="20" t="s">
        <v>1879</v>
      </c>
    </row>
    <row r="2304" spans="1:114" x14ac:dyDescent="0.2">
      <c r="A2304" s="15" t="s">
        <v>105</v>
      </c>
      <c r="B2304" s="10" t="s">
        <v>2399</v>
      </c>
      <c r="C2304" s="11">
        <f t="shared" si="1344"/>
        <v>94.280384000000041</v>
      </c>
      <c r="D2304" s="11">
        <f t="shared" si="1341"/>
        <v>450</v>
      </c>
      <c r="E2304" s="11">
        <f t="shared" si="1341"/>
        <v>250</v>
      </c>
      <c r="F2304" s="11">
        <f t="shared" si="1341"/>
        <v>0</v>
      </c>
      <c r="G2304" s="11">
        <f t="shared" si="1341"/>
        <v>8.8000000000000007</v>
      </c>
      <c r="H2304" s="11">
        <f t="shared" si="1341"/>
        <v>0</v>
      </c>
      <c r="I2304" s="11">
        <f t="shared" si="1341"/>
        <v>13.200000000000001</v>
      </c>
      <c r="J2304" s="11">
        <f t="shared" si="1341"/>
        <v>0</v>
      </c>
      <c r="K2304" s="11">
        <f t="shared" si="1341"/>
        <v>0</v>
      </c>
      <c r="L2304" s="11">
        <f t="shared" si="1341"/>
        <v>0</v>
      </c>
      <c r="M2304" s="11">
        <f t="shared" si="1380"/>
        <v>0</v>
      </c>
      <c r="N2304" s="11">
        <f t="shared" si="1380"/>
        <v>0</v>
      </c>
      <c r="O2304" s="11">
        <f t="shared" si="1379"/>
        <v>0</v>
      </c>
      <c r="P2304" s="11">
        <f t="shared" si="1379"/>
        <v>0</v>
      </c>
      <c r="Q2304" s="11">
        <f t="shared" si="1379"/>
        <v>0</v>
      </c>
      <c r="R2304" s="11">
        <f t="shared" si="1379"/>
        <v>0</v>
      </c>
      <c r="S2304" s="11">
        <f t="shared" si="1379"/>
        <v>0</v>
      </c>
      <c r="T2304" s="11">
        <f t="shared" si="1379"/>
        <v>12048.445909243466</v>
      </c>
      <c r="U2304" s="40">
        <f t="shared" si="1345"/>
        <v>1.4</v>
      </c>
      <c r="V2304" s="11">
        <f t="shared" si="1384"/>
        <v>14.802236768790406</v>
      </c>
      <c r="W2304" s="11">
        <f t="shared" si="1384"/>
        <v>319396567.71416312</v>
      </c>
      <c r="X2304" s="11">
        <f t="shared" si="1384"/>
        <v>1419540.3009518362</v>
      </c>
      <c r="Y2304" s="11">
        <f t="shared" si="1384"/>
        <v>1733763.8366296564</v>
      </c>
      <c r="Z2304" s="11">
        <f t="shared" si="1384"/>
        <v>1.2213558399625046</v>
      </c>
      <c r="AA2304" s="11">
        <f t="shared" si="1382"/>
        <v>162.81694674165681</v>
      </c>
      <c r="AB2304" s="11">
        <f t="shared" si="1382"/>
        <v>8118.7397403759742</v>
      </c>
      <c r="AC2304" s="11">
        <f t="shared" si="1382"/>
        <v>4598.7397403759742</v>
      </c>
      <c r="AD2304" s="11">
        <f t="shared" si="1382"/>
        <v>129572727.39199166</v>
      </c>
      <c r="AE2304" s="11">
        <f t="shared" si="1382"/>
        <v>1036581.8191359333</v>
      </c>
      <c r="AF2304" s="11">
        <f t="shared" si="1382"/>
        <v>1159841.8625920587</v>
      </c>
      <c r="AG2304" s="11">
        <f t="shared" si="1382"/>
        <v>1.1189100958367875</v>
      </c>
      <c r="AH2304" s="11">
        <f t="shared" si="1382"/>
        <v>103.70299137656964</v>
      </c>
      <c r="AI2304" s="11">
        <f t="shared" si="1382"/>
        <v>0</v>
      </c>
      <c r="AJ2304" s="11">
        <f t="shared" si="1382"/>
        <v>0</v>
      </c>
      <c r="AK2304" s="11">
        <f t="shared" si="1382"/>
        <v>0</v>
      </c>
      <c r="AL2304" s="11">
        <f t="shared" si="1378"/>
        <v>0</v>
      </c>
      <c r="AM2304" s="11">
        <f t="shared" si="1376"/>
        <v>0</v>
      </c>
      <c r="AN2304" s="11">
        <f t="shared" si="1376"/>
        <v>0</v>
      </c>
      <c r="AO2304" s="11">
        <f t="shared" si="1376"/>
        <v>0</v>
      </c>
      <c r="AP2304" s="11">
        <f t="shared" si="1376"/>
        <v>0</v>
      </c>
      <c r="AQ2304" s="11">
        <f t="shared" si="1376"/>
        <v>0</v>
      </c>
      <c r="AR2304" s="11">
        <f t="shared" si="1376"/>
        <v>0</v>
      </c>
      <c r="AS2304" s="11">
        <f t="shared" si="1376"/>
        <v>0</v>
      </c>
      <c r="AT2304" s="11">
        <f t="shared" si="1376"/>
        <v>0</v>
      </c>
      <c r="AU2304" s="11">
        <f t="shared" si="1376"/>
        <v>0</v>
      </c>
      <c r="AV2304" s="11">
        <f t="shared" si="1376"/>
        <v>292078281.12002254</v>
      </c>
      <c r="AW2304" s="11">
        <f t="shared" si="1376"/>
        <v>0</v>
      </c>
      <c r="AX2304" s="11">
        <f t="shared" si="1376"/>
        <v>0</v>
      </c>
      <c r="AY2304" s="11">
        <f t="shared" si="1383"/>
        <v>212303.07948075194</v>
      </c>
      <c r="AZ2304" s="11">
        <f t="shared" si="1383"/>
        <v>1</v>
      </c>
      <c r="BA2304" s="11">
        <f t="shared" si="1383"/>
        <v>1</v>
      </c>
      <c r="BB2304" s="11">
        <f t="shared" si="1383"/>
        <v>1</v>
      </c>
      <c r="BC2304" s="11">
        <f t="shared" si="1383"/>
        <v>4</v>
      </c>
      <c r="BD2304" s="11">
        <f t="shared" si="1377"/>
        <v>4</v>
      </c>
      <c r="BE2304" s="11">
        <f t="shared" si="1375"/>
        <v>4</v>
      </c>
      <c r="BF2304" s="15" t="str">
        <f t="shared" si="1346"/>
        <v>EN 10210</v>
      </c>
      <c r="BG2304" s="42">
        <v>94.280384000000041</v>
      </c>
      <c r="BH2304" s="17">
        <f t="shared" si="1347"/>
        <v>450</v>
      </c>
      <c r="BI2304" s="17">
        <f t="shared" si="1348"/>
        <v>250</v>
      </c>
      <c r="BK2304" s="17">
        <f t="shared" si="1349"/>
        <v>8.8000000000000007</v>
      </c>
      <c r="BM2304" s="17">
        <f t="shared" si="1381"/>
        <v>13.200000000000001</v>
      </c>
      <c r="BX2304" s="18">
        <f t="shared" si="1350"/>
        <v>12048.445909243466</v>
      </c>
      <c r="BY2304" s="42">
        <v>1.4</v>
      </c>
      <c r="BZ2304" s="43">
        <f t="shared" si="1351"/>
        <v>14.802236768790406</v>
      </c>
      <c r="CA2304" s="18">
        <f t="shared" si="1352"/>
        <v>319396567.71416312</v>
      </c>
      <c r="CB2304" s="18">
        <f t="shared" si="1353"/>
        <v>1419540.3009518362</v>
      </c>
      <c r="CC2304" s="18">
        <f t="shared" si="1354"/>
        <v>1733763.8366296564</v>
      </c>
      <c r="CD2304" s="25">
        <f t="shared" si="1355"/>
        <v>1.2213558399625046</v>
      </c>
      <c r="CE2304" s="26">
        <f t="shared" si="1356"/>
        <v>162.81694674165681</v>
      </c>
      <c r="CF2304" s="18">
        <f t="shared" si="1357"/>
        <v>8118.7397403759742</v>
      </c>
      <c r="CG2304" s="18">
        <f t="shared" si="1358"/>
        <v>4598.7397403759742</v>
      </c>
      <c r="CH2304" s="18">
        <f t="shared" si="1359"/>
        <v>129572727.39199166</v>
      </c>
      <c r="CI2304" s="18">
        <f t="shared" si="1360"/>
        <v>1036581.8191359333</v>
      </c>
      <c r="CJ2304" s="18">
        <f t="shared" si="1361"/>
        <v>1159841.8625920587</v>
      </c>
      <c r="CK2304" s="25">
        <f t="shared" si="1362"/>
        <v>1.1189100958367875</v>
      </c>
      <c r="CL2304" s="26">
        <f t="shared" si="1363"/>
        <v>103.70299137656964</v>
      </c>
      <c r="CZ2304" s="18">
        <f t="shared" si="1364"/>
        <v>292078281.12002254</v>
      </c>
      <c r="DC2304" s="18">
        <f t="shared" si="1365"/>
        <v>212303.07948075194</v>
      </c>
      <c r="DD2304" s="17">
        <f t="shared" si="1366"/>
        <v>1</v>
      </c>
      <c r="DE2304" s="17">
        <f t="shared" si="1367"/>
        <v>1</v>
      </c>
      <c r="DF2304" s="17">
        <f t="shared" si="1368"/>
        <v>1</v>
      </c>
      <c r="DG2304" s="17">
        <f t="shared" si="1369"/>
        <v>4</v>
      </c>
      <c r="DH2304" s="17">
        <f t="shared" si="1370"/>
        <v>4</v>
      </c>
      <c r="DI2304" s="17">
        <f t="shared" si="1371"/>
        <v>4</v>
      </c>
      <c r="DJ2304" s="20" t="s">
        <v>1879</v>
      </c>
    </row>
    <row r="2305" spans="1:117" x14ac:dyDescent="0.2">
      <c r="A2305" s="15" t="s">
        <v>105</v>
      </c>
      <c r="B2305" s="10" t="s">
        <v>2400</v>
      </c>
      <c r="C2305" s="11">
        <f t="shared" si="1344"/>
        <v>106.76</v>
      </c>
      <c r="D2305" s="11">
        <f t="shared" si="1341"/>
        <v>450</v>
      </c>
      <c r="E2305" s="11">
        <f t="shared" si="1341"/>
        <v>250</v>
      </c>
      <c r="F2305" s="11">
        <f t="shared" si="1341"/>
        <v>0</v>
      </c>
      <c r="G2305" s="11">
        <f t="shared" si="1341"/>
        <v>10</v>
      </c>
      <c r="H2305" s="11">
        <f t="shared" si="1341"/>
        <v>0</v>
      </c>
      <c r="I2305" s="11">
        <f t="shared" si="1341"/>
        <v>15</v>
      </c>
      <c r="J2305" s="11">
        <f t="shared" si="1341"/>
        <v>0</v>
      </c>
      <c r="K2305" s="11">
        <f t="shared" si="1341"/>
        <v>0</v>
      </c>
      <c r="L2305" s="11">
        <f t="shared" si="1341"/>
        <v>0</v>
      </c>
      <c r="M2305" s="11">
        <f t="shared" si="1380"/>
        <v>0</v>
      </c>
      <c r="N2305" s="11">
        <f t="shared" si="1380"/>
        <v>0</v>
      </c>
      <c r="O2305" s="11">
        <f t="shared" si="1379"/>
        <v>0</v>
      </c>
      <c r="P2305" s="11">
        <f t="shared" si="1379"/>
        <v>0</v>
      </c>
      <c r="Q2305" s="11">
        <f t="shared" si="1379"/>
        <v>0</v>
      </c>
      <c r="R2305" s="11">
        <f t="shared" si="1379"/>
        <v>0</v>
      </c>
      <c r="S2305" s="11">
        <f t="shared" si="1379"/>
        <v>0</v>
      </c>
      <c r="T2305" s="11">
        <f t="shared" si="1379"/>
        <v>13649.336143134642</v>
      </c>
      <c r="U2305" s="40">
        <f t="shared" si="1345"/>
        <v>1.4</v>
      </c>
      <c r="V2305" s="11">
        <f t="shared" si="1384"/>
        <v>13.066126233127434</v>
      </c>
      <c r="W2305" s="11">
        <f t="shared" si="1384"/>
        <v>357365851.16632515</v>
      </c>
      <c r="X2305" s="11">
        <f t="shared" si="1384"/>
        <v>1588292.6718503339</v>
      </c>
      <c r="Y2305" s="11">
        <f t="shared" si="1384"/>
        <v>1947660.7456205168</v>
      </c>
      <c r="Z2305" s="11">
        <f t="shared" si="1384"/>
        <v>1.2262606131346845</v>
      </c>
      <c r="AA2305" s="11">
        <f t="shared" si="1382"/>
        <v>161.80828709921249</v>
      </c>
      <c r="AB2305" s="11">
        <f t="shared" si="1382"/>
        <v>9256.6370614359184</v>
      </c>
      <c r="AC2305" s="11">
        <f t="shared" si="1382"/>
        <v>5256.6370614359175</v>
      </c>
      <c r="AD2305" s="11">
        <f t="shared" si="1382"/>
        <v>144700072.65658095</v>
      </c>
      <c r="AE2305" s="11">
        <f t="shared" si="1382"/>
        <v>1157600.5812526476</v>
      </c>
      <c r="AF2305" s="11">
        <f t="shared" si="1382"/>
        <v>1301997.0394769253</v>
      </c>
      <c r="AG2305" s="11">
        <f t="shared" si="1382"/>
        <v>1.1247377209054485</v>
      </c>
      <c r="AH2305" s="11">
        <f t="shared" si="1382"/>
        <v>102.96238879838511</v>
      </c>
      <c r="AI2305" s="11">
        <f t="shared" si="1382"/>
        <v>0</v>
      </c>
      <c r="AJ2305" s="11">
        <f t="shared" si="1382"/>
        <v>0</v>
      </c>
      <c r="AK2305" s="11">
        <f t="shared" si="1382"/>
        <v>0</v>
      </c>
      <c r="AL2305" s="11">
        <f t="shared" si="1378"/>
        <v>0</v>
      </c>
      <c r="AM2305" s="11">
        <f t="shared" si="1376"/>
        <v>0</v>
      </c>
      <c r="AN2305" s="11">
        <f t="shared" si="1376"/>
        <v>0</v>
      </c>
      <c r="AO2305" s="11">
        <f t="shared" si="1376"/>
        <v>0</v>
      </c>
      <c r="AP2305" s="11">
        <f t="shared" si="1376"/>
        <v>0</v>
      </c>
      <c r="AQ2305" s="11">
        <f t="shared" si="1376"/>
        <v>0</v>
      </c>
      <c r="AR2305" s="11">
        <f t="shared" si="1376"/>
        <v>0</v>
      </c>
      <c r="AS2305" s="11">
        <f t="shared" si="1376"/>
        <v>0</v>
      </c>
      <c r="AT2305" s="11">
        <f t="shared" si="1376"/>
        <v>0</v>
      </c>
      <c r="AU2305" s="11">
        <f t="shared" si="1376"/>
        <v>0</v>
      </c>
      <c r="AV2305" s="11">
        <f t="shared" si="1376"/>
        <v>327981176.47058821</v>
      </c>
      <c r="AW2305" s="11">
        <f t="shared" si="1376"/>
        <v>0</v>
      </c>
      <c r="AX2305" s="11">
        <f t="shared" si="1376"/>
        <v>0</v>
      </c>
      <c r="AY2305" s="11">
        <f t="shared" si="1383"/>
        <v>210513.27412287184</v>
      </c>
      <c r="AZ2305" s="11">
        <f t="shared" si="1383"/>
        <v>1</v>
      </c>
      <c r="BA2305" s="11">
        <f t="shared" si="1383"/>
        <v>1</v>
      </c>
      <c r="BB2305" s="11">
        <f t="shared" si="1383"/>
        <v>1</v>
      </c>
      <c r="BC2305" s="11">
        <f t="shared" si="1383"/>
        <v>3</v>
      </c>
      <c r="BD2305" s="11">
        <f t="shared" si="1377"/>
        <v>4</v>
      </c>
      <c r="BE2305" s="11">
        <f t="shared" si="1375"/>
        <v>4</v>
      </c>
      <c r="BF2305" s="15" t="str">
        <f t="shared" si="1346"/>
        <v>EN 10210</v>
      </c>
      <c r="BG2305" s="42">
        <v>106.76</v>
      </c>
      <c r="BH2305" s="17">
        <f t="shared" si="1347"/>
        <v>450</v>
      </c>
      <c r="BI2305" s="17">
        <f t="shared" si="1348"/>
        <v>250</v>
      </c>
      <c r="BK2305" s="17">
        <f t="shared" si="1349"/>
        <v>10</v>
      </c>
      <c r="BM2305" s="17">
        <f t="shared" si="1381"/>
        <v>15</v>
      </c>
      <c r="BX2305" s="18">
        <f t="shared" si="1350"/>
        <v>13649.336143134642</v>
      </c>
      <c r="BY2305" s="42">
        <v>1.4</v>
      </c>
      <c r="BZ2305" s="43">
        <f t="shared" si="1351"/>
        <v>13.066126233127434</v>
      </c>
      <c r="CA2305" s="18">
        <f t="shared" si="1352"/>
        <v>357365851.16632515</v>
      </c>
      <c r="CB2305" s="18">
        <f t="shared" si="1353"/>
        <v>1588292.6718503339</v>
      </c>
      <c r="CC2305" s="18">
        <f t="shared" si="1354"/>
        <v>1947660.7456205168</v>
      </c>
      <c r="CD2305" s="25">
        <f t="shared" si="1355"/>
        <v>1.2262606131346845</v>
      </c>
      <c r="CE2305" s="26">
        <f t="shared" si="1356"/>
        <v>161.80828709921249</v>
      </c>
      <c r="CF2305" s="18">
        <f t="shared" si="1357"/>
        <v>9256.6370614359184</v>
      </c>
      <c r="CG2305" s="18">
        <f t="shared" si="1358"/>
        <v>5256.6370614359175</v>
      </c>
      <c r="CH2305" s="18">
        <f t="shared" si="1359"/>
        <v>144700072.65658095</v>
      </c>
      <c r="CI2305" s="18">
        <f t="shared" si="1360"/>
        <v>1157600.5812526476</v>
      </c>
      <c r="CJ2305" s="18">
        <f t="shared" si="1361"/>
        <v>1301997.0394769253</v>
      </c>
      <c r="CK2305" s="25">
        <f t="shared" si="1362"/>
        <v>1.1247377209054485</v>
      </c>
      <c r="CL2305" s="26">
        <f t="shared" si="1363"/>
        <v>102.96238879838511</v>
      </c>
      <c r="CZ2305" s="18">
        <f t="shared" si="1364"/>
        <v>327981176.47058821</v>
      </c>
      <c r="DC2305" s="18">
        <f t="shared" si="1365"/>
        <v>210513.27412287184</v>
      </c>
      <c r="DD2305" s="17">
        <f t="shared" si="1366"/>
        <v>1</v>
      </c>
      <c r="DE2305" s="17">
        <f t="shared" si="1367"/>
        <v>1</v>
      </c>
      <c r="DF2305" s="17">
        <f t="shared" si="1368"/>
        <v>1</v>
      </c>
      <c r="DG2305" s="17">
        <f t="shared" si="1369"/>
        <v>3</v>
      </c>
      <c r="DH2305" s="17">
        <f t="shared" si="1370"/>
        <v>4</v>
      </c>
      <c r="DI2305" s="17">
        <f t="shared" si="1371"/>
        <v>4</v>
      </c>
      <c r="DJ2305" s="20" t="s">
        <v>1879</v>
      </c>
    </row>
    <row r="2306" spans="1:117" x14ac:dyDescent="0.2">
      <c r="A2306" s="15" t="s">
        <v>105</v>
      </c>
      <c r="B2306" s="10" t="s">
        <v>2401</v>
      </c>
      <c r="C2306" s="11">
        <f t="shared" si="1344"/>
        <v>117.09059999999999</v>
      </c>
      <c r="D2306" s="11">
        <f t="shared" si="1341"/>
        <v>450</v>
      </c>
      <c r="E2306" s="11">
        <f t="shared" si="1341"/>
        <v>250</v>
      </c>
      <c r="F2306" s="11">
        <f t="shared" si="1341"/>
        <v>0</v>
      </c>
      <c r="G2306" s="11">
        <f t="shared" si="1341"/>
        <v>11</v>
      </c>
      <c r="H2306" s="11">
        <f t="shared" si="1341"/>
        <v>0</v>
      </c>
      <c r="I2306" s="11">
        <f t="shared" si="1341"/>
        <v>22</v>
      </c>
      <c r="J2306" s="11">
        <f t="shared" si="1341"/>
        <v>0</v>
      </c>
      <c r="K2306" s="11">
        <f t="shared" si="1341"/>
        <v>0</v>
      </c>
      <c r="L2306" s="11">
        <f t="shared" si="1341"/>
        <v>0</v>
      </c>
      <c r="M2306" s="11">
        <f t="shared" si="1380"/>
        <v>0</v>
      </c>
      <c r="N2306" s="11">
        <f t="shared" si="1380"/>
        <v>0</v>
      </c>
      <c r="O2306" s="11">
        <f t="shared" si="1379"/>
        <v>0</v>
      </c>
      <c r="P2306" s="11">
        <f t="shared" si="1379"/>
        <v>0</v>
      </c>
      <c r="Q2306" s="11">
        <f t="shared" si="1379"/>
        <v>0</v>
      </c>
      <c r="R2306" s="11">
        <f t="shared" si="1379"/>
        <v>0</v>
      </c>
      <c r="S2306" s="11">
        <f t="shared" si="1379"/>
        <v>0</v>
      </c>
      <c r="T2306" s="11">
        <f t="shared" si="1379"/>
        <v>15537.061688674919</v>
      </c>
      <c r="U2306" s="40">
        <f t="shared" si="1345"/>
        <v>1.4</v>
      </c>
      <c r="V2306" s="11">
        <f t="shared" si="1384"/>
        <v>11.478614979985709</v>
      </c>
      <c r="W2306" s="11">
        <f t="shared" si="1384"/>
        <v>382644958.58357316</v>
      </c>
      <c r="X2306" s="11">
        <f t="shared" si="1384"/>
        <v>1700644.2603714364</v>
      </c>
      <c r="Y2306" s="11">
        <f t="shared" si="1384"/>
        <v>2098190.069307657</v>
      </c>
      <c r="Z2306" s="11">
        <f t="shared" si="1384"/>
        <v>1.2337618855394208</v>
      </c>
      <c r="AA2306" s="11">
        <f t="shared" si="1382"/>
        <v>156.93273833503434</v>
      </c>
      <c r="AB2306" s="11">
        <f t="shared" si="1382"/>
        <v>10348.663555421825</v>
      </c>
      <c r="AC2306" s="11">
        <f t="shared" si="1382"/>
        <v>5948.6635554218246</v>
      </c>
      <c r="AD2306" s="11">
        <f t="shared" si="1382"/>
        <v>155184380.27625993</v>
      </c>
      <c r="AE2306" s="11">
        <f t="shared" si="1382"/>
        <v>1241475.0422100795</v>
      </c>
      <c r="AF2306" s="11">
        <f t="shared" si="1382"/>
        <v>1404323.7137654745</v>
      </c>
      <c r="AG2306" s="11">
        <f t="shared" si="1382"/>
        <v>1.1311735363326283</v>
      </c>
      <c r="AH2306" s="11">
        <f t="shared" si="1382"/>
        <v>99.940049007879068</v>
      </c>
      <c r="AI2306" s="11">
        <f t="shared" si="1382"/>
        <v>0</v>
      </c>
      <c r="AJ2306" s="11">
        <f t="shared" si="1382"/>
        <v>0</v>
      </c>
      <c r="AK2306" s="11">
        <f t="shared" si="1382"/>
        <v>0</v>
      </c>
      <c r="AL2306" s="11">
        <f t="shared" si="1378"/>
        <v>0</v>
      </c>
      <c r="AM2306" s="11">
        <f t="shared" si="1376"/>
        <v>0</v>
      </c>
      <c r="AN2306" s="11">
        <f t="shared" si="1376"/>
        <v>0</v>
      </c>
      <c r="AO2306" s="11">
        <f t="shared" si="1376"/>
        <v>0</v>
      </c>
      <c r="AP2306" s="11">
        <f t="shared" si="1376"/>
        <v>0</v>
      </c>
      <c r="AQ2306" s="11">
        <f t="shared" si="1376"/>
        <v>0</v>
      </c>
      <c r="AR2306" s="11">
        <f t="shared" si="1376"/>
        <v>0</v>
      </c>
      <c r="AS2306" s="11">
        <f t="shared" si="1376"/>
        <v>0</v>
      </c>
      <c r="AT2306" s="11">
        <f t="shared" si="1376"/>
        <v>0</v>
      </c>
      <c r="AU2306" s="11">
        <f t="shared" si="1376"/>
        <v>0</v>
      </c>
      <c r="AV2306" s="11">
        <f t="shared" si="1376"/>
        <v>357205246.75811207</v>
      </c>
      <c r="AW2306" s="11">
        <f t="shared" si="1376"/>
        <v>0</v>
      </c>
      <c r="AX2306" s="11">
        <f t="shared" si="1376"/>
        <v>0</v>
      </c>
      <c r="AY2306" s="11">
        <f t="shared" si="1383"/>
        <v>208543.65888855455</v>
      </c>
      <c r="AZ2306" s="11">
        <f t="shared" si="1383"/>
        <v>1</v>
      </c>
      <c r="BA2306" s="11">
        <f t="shared" si="1383"/>
        <v>1</v>
      </c>
      <c r="BB2306" s="11">
        <f t="shared" si="1383"/>
        <v>1</v>
      </c>
      <c r="BC2306" s="11">
        <f t="shared" si="1383"/>
        <v>2</v>
      </c>
      <c r="BD2306" s="11">
        <f t="shared" si="1377"/>
        <v>4</v>
      </c>
      <c r="BE2306" s="11">
        <f t="shared" si="1375"/>
        <v>4</v>
      </c>
      <c r="BF2306" s="15" t="str">
        <f t="shared" si="1346"/>
        <v>EN 10210</v>
      </c>
      <c r="BG2306" s="42">
        <v>117.09059999999999</v>
      </c>
      <c r="BH2306" s="17">
        <f t="shared" si="1347"/>
        <v>450</v>
      </c>
      <c r="BI2306" s="17">
        <f t="shared" si="1348"/>
        <v>250</v>
      </c>
      <c r="BK2306" s="17">
        <f t="shared" si="1349"/>
        <v>11</v>
      </c>
      <c r="BM2306" s="17">
        <f t="shared" si="1381"/>
        <v>22</v>
      </c>
      <c r="BX2306" s="18">
        <f t="shared" si="1350"/>
        <v>15537.061688674919</v>
      </c>
      <c r="BY2306" s="42">
        <v>1.4</v>
      </c>
      <c r="BZ2306" s="43">
        <f t="shared" si="1351"/>
        <v>11.478614979985709</v>
      </c>
      <c r="CA2306" s="18">
        <f t="shared" si="1352"/>
        <v>382644958.58357316</v>
      </c>
      <c r="CB2306" s="18">
        <f t="shared" si="1353"/>
        <v>1700644.2603714364</v>
      </c>
      <c r="CC2306" s="18">
        <f t="shared" si="1354"/>
        <v>2098190.069307657</v>
      </c>
      <c r="CD2306" s="25">
        <f t="shared" si="1355"/>
        <v>1.2337618855394208</v>
      </c>
      <c r="CE2306" s="26">
        <f t="shared" si="1356"/>
        <v>156.93273833503434</v>
      </c>
      <c r="CF2306" s="18">
        <f t="shared" si="1357"/>
        <v>10348.663555421825</v>
      </c>
      <c r="CG2306" s="18">
        <f t="shared" si="1358"/>
        <v>5948.6635554218246</v>
      </c>
      <c r="CH2306" s="18">
        <f t="shared" si="1359"/>
        <v>155184380.27625993</v>
      </c>
      <c r="CI2306" s="18">
        <f t="shared" si="1360"/>
        <v>1241475.0422100795</v>
      </c>
      <c r="CJ2306" s="18">
        <f t="shared" si="1361"/>
        <v>1404323.7137654745</v>
      </c>
      <c r="CK2306" s="25">
        <f t="shared" si="1362"/>
        <v>1.1311735363326283</v>
      </c>
      <c r="CL2306" s="26">
        <f t="shared" si="1363"/>
        <v>99.940049007879068</v>
      </c>
      <c r="CZ2306" s="18">
        <f t="shared" si="1364"/>
        <v>357205246.75811207</v>
      </c>
      <c r="DC2306" s="18">
        <f t="shared" si="1365"/>
        <v>208543.65888855455</v>
      </c>
      <c r="DD2306" s="17">
        <f t="shared" si="1366"/>
        <v>1</v>
      </c>
      <c r="DE2306" s="17">
        <f t="shared" si="1367"/>
        <v>1</v>
      </c>
      <c r="DF2306" s="17">
        <f t="shared" si="1368"/>
        <v>1</v>
      </c>
      <c r="DG2306" s="17">
        <f t="shared" si="1369"/>
        <v>2</v>
      </c>
      <c r="DH2306" s="17">
        <f t="shared" si="1370"/>
        <v>4</v>
      </c>
      <c r="DI2306" s="17">
        <f t="shared" si="1371"/>
        <v>4</v>
      </c>
      <c r="DJ2306" s="20" t="s">
        <v>1879</v>
      </c>
    </row>
    <row r="2307" spans="1:117" x14ac:dyDescent="0.2">
      <c r="A2307" s="15" t="s">
        <v>105</v>
      </c>
      <c r="B2307" s="10" t="s">
        <v>2402</v>
      </c>
      <c r="C2307" s="11">
        <f t="shared" si="1344"/>
        <v>132.46875</v>
      </c>
      <c r="D2307" s="11">
        <f t="shared" si="1341"/>
        <v>450</v>
      </c>
      <c r="E2307" s="11">
        <f t="shared" si="1341"/>
        <v>250</v>
      </c>
      <c r="F2307" s="11">
        <f t="shared" si="1341"/>
        <v>0</v>
      </c>
      <c r="G2307" s="11">
        <f t="shared" si="1341"/>
        <v>12.5</v>
      </c>
      <c r="H2307" s="11">
        <f t="shared" si="1341"/>
        <v>0</v>
      </c>
      <c r="I2307" s="11">
        <f t="shared" si="1341"/>
        <v>25</v>
      </c>
      <c r="J2307" s="11">
        <f t="shared" si="1341"/>
        <v>0</v>
      </c>
      <c r="K2307" s="11">
        <f t="shared" si="1341"/>
        <v>0</v>
      </c>
      <c r="L2307" s="11">
        <f t="shared" si="1341"/>
        <v>0</v>
      </c>
      <c r="M2307" s="11">
        <f t="shared" si="1380"/>
        <v>0</v>
      </c>
      <c r="N2307" s="11">
        <f t="shared" si="1380"/>
        <v>0</v>
      </c>
      <c r="O2307" s="11">
        <f t="shared" si="1379"/>
        <v>0</v>
      </c>
      <c r="P2307" s="11">
        <f t="shared" si="1379"/>
        <v>0</v>
      </c>
      <c r="Q2307" s="11">
        <f t="shared" si="1379"/>
        <v>0</v>
      </c>
      <c r="R2307" s="11">
        <f t="shared" si="1379"/>
        <v>0</v>
      </c>
      <c r="S2307" s="11">
        <f t="shared" si="1379"/>
        <v>0</v>
      </c>
      <c r="T2307" s="11">
        <f t="shared" si="1379"/>
        <v>17676.990816987243</v>
      </c>
      <c r="U2307" s="40">
        <f t="shared" si="1345"/>
        <v>1.4</v>
      </c>
      <c r="V2307" s="11">
        <f t="shared" si="1384"/>
        <v>10.089044616870023</v>
      </c>
      <c r="W2307" s="11">
        <f t="shared" si="1384"/>
        <v>425358299.54205775</v>
      </c>
      <c r="X2307" s="11">
        <f t="shared" si="1384"/>
        <v>1890481.3312980344</v>
      </c>
      <c r="Y2307" s="11">
        <f t="shared" si="1384"/>
        <v>2345610.9030323587</v>
      </c>
      <c r="Z2307" s="11">
        <f t="shared" si="1384"/>
        <v>1.240747985287866</v>
      </c>
      <c r="AA2307" s="11">
        <f t="shared" si="1382"/>
        <v>155.12196139202146</v>
      </c>
      <c r="AB2307" s="11">
        <f t="shared" si="1382"/>
        <v>11829.369260617026</v>
      </c>
      <c r="AC2307" s="11">
        <f t="shared" si="1382"/>
        <v>6829.3692606170271</v>
      </c>
      <c r="AD2307" s="11">
        <f t="shared" si="1382"/>
        <v>172186061.54175618</v>
      </c>
      <c r="AE2307" s="11">
        <f t="shared" si="1382"/>
        <v>1377488.4923340494</v>
      </c>
      <c r="AF2307" s="11">
        <f t="shared" si="1382"/>
        <v>1568923.9769706565</v>
      </c>
      <c r="AG2307" s="11">
        <f t="shared" si="1382"/>
        <v>1.138974289587156</v>
      </c>
      <c r="AH2307" s="11">
        <f t="shared" si="1382"/>
        <v>98.694926522479079</v>
      </c>
      <c r="AI2307" s="11">
        <f t="shared" si="1382"/>
        <v>0</v>
      </c>
      <c r="AJ2307" s="11">
        <f t="shared" si="1382"/>
        <v>0</v>
      </c>
      <c r="AK2307" s="11">
        <f t="shared" si="1382"/>
        <v>0</v>
      </c>
      <c r="AL2307" s="11">
        <f t="shared" si="1378"/>
        <v>0</v>
      </c>
      <c r="AM2307" s="11">
        <f t="shared" si="1376"/>
        <v>0</v>
      </c>
      <c r="AN2307" s="11">
        <f t="shared" si="1376"/>
        <v>0</v>
      </c>
      <c r="AO2307" s="11">
        <f t="shared" si="1376"/>
        <v>0</v>
      </c>
      <c r="AP2307" s="11">
        <f t="shared" si="1376"/>
        <v>0</v>
      </c>
      <c r="AQ2307" s="11">
        <f t="shared" si="1376"/>
        <v>0</v>
      </c>
      <c r="AR2307" s="11">
        <f t="shared" si="1376"/>
        <v>0</v>
      </c>
      <c r="AS2307" s="11">
        <f t="shared" si="1376"/>
        <v>0</v>
      </c>
      <c r="AT2307" s="11">
        <f t="shared" si="1376"/>
        <v>0</v>
      </c>
      <c r="AU2307" s="11">
        <f t="shared" si="1376"/>
        <v>0</v>
      </c>
      <c r="AV2307" s="11">
        <f t="shared" si="1376"/>
        <v>399870695.8912037</v>
      </c>
      <c r="AW2307" s="11">
        <f t="shared" si="1376"/>
        <v>0</v>
      </c>
      <c r="AX2307" s="11">
        <f t="shared" si="1376"/>
        <v>0</v>
      </c>
      <c r="AY2307" s="11">
        <f t="shared" si="1383"/>
        <v>206135.92315154258</v>
      </c>
      <c r="AZ2307" s="11">
        <f t="shared" si="1383"/>
        <v>1</v>
      </c>
      <c r="BA2307" s="11">
        <f t="shared" si="1383"/>
        <v>1</v>
      </c>
      <c r="BB2307" s="11">
        <f t="shared" si="1383"/>
        <v>1</v>
      </c>
      <c r="BC2307" s="11">
        <f t="shared" si="1383"/>
        <v>1</v>
      </c>
      <c r="BD2307" s="11">
        <f t="shared" si="1377"/>
        <v>2</v>
      </c>
      <c r="BE2307" s="11">
        <f t="shared" si="1375"/>
        <v>4</v>
      </c>
      <c r="BF2307" s="15" t="str">
        <f t="shared" si="1346"/>
        <v>EN 10210</v>
      </c>
      <c r="BG2307" s="42">
        <v>132.46875</v>
      </c>
      <c r="BH2307" s="17">
        <f t="shared" si="1347"/>
        <v>450</v>
      </c>
      <c r="BI2307" s="17">
        <f t="shared" si="1348"/>
        <v>250</v>
      </c>
      <c r="BK2307" s="17">
        <f t="shared" si="1349"/>
        <v>12.5</v>
      </c>
      <c r="BM2307" s="17">
        <f t="shared" si="1381"/>
        <v>25</v>
      </c>
      <c r="BX2307" s="18">
        <f t="shared" si="1350"/>
        <v>17676.990816987243</v>
      </c>
      <c r="BY2307" s="42">
        <v>1.4</v>
      </c>
      <c r="BZ2307" s="43">
        <f t="shared" si="1351"/>
        <v>10.089044616870023</v>
      </c>
      <c r="CA2307" s="18">
        <f t="shared" si="1352"/>
        <v>425358299.54205775</v>
      </c>
      <c r="CB2307" s="18">
        <f t="shared" si="1353"/>
        <v>1890481.3312980344</v>
      </c>
      <c r="CC2307" s="18">
        <f t="shared" si="1354"/>
        <v>2345610.9030323587</v>
      </c>
      <c r="CD2307" s="25">
        <f t="shared" si="1355"/>
        <v>1.240747985287866</v>
      </c>
      <c r="CE2307" s="26">
        <f t="shared" si="1356"/>
        <v>155.12196139202146</v>
      </c>
      <c r="CF2307" s="18">
        <f t="shared" si="1357"/>
        <v>11829.369260617026</v>
      </c>
      <c r="CG2307" s="18">
        <f t="shared" si="1358"/>
        <v>6829.3692606170271</v>
      </c>
      <c r="CH2307" s="18">
        <f t="shared" si="1359"/>
        <v>172186061.54175618</v>
      </c>
      <c r="CI2307" s="18">
        <f t="shared" si="1360"/>
        <v>1377488.4923340494</v>
      </c>
      <c r="CJ2307" s="18">
        <f t="shared" si="1361"/>
        <v>1568923.9769706565</v>
      </c>
      <c r="CK2307" s="25">
        <f t="shared" si="1362"/>
        <v>1.138974289587156</v>
      </c>
      <c r="CL2307" s="26">
        <f t="shared" si="1363"/>
        <v>98.694926522479079</v>
      </c>
      <c r="CZ2307" s="18">
        <f t="shared" si="1364"/>
        <v>399870695.8912037</v>
      </c>
      <c r="DC2307" s="18">
        <f t="shared" si="1365"/>
        <v>206135.92315154258</v>
      </c>
      <c r="DD2307" s="17">
        <f t="shared" si="1366"/>
        <v>1</v>
      </c>
      <c r="DE2307" s="17">
        <f t="shared" si="1367"/>
        <v>1</v>
      </c>
      <c r="DF2307" s="17">
        <f t="shared" si="1368"/>
        <v>1</v>
      </c>
      <c r="DG2307" s="17">
        <f t="shared" si="1369"/>
        <v>1</v>
      </c>
      <c r="DH2307" s="17">
        <f t="shared" si="1370"/>
        <v>2</v>
      </c>
      <c r="DI2307" s="17">
        <f t="shared" si="1371"/>
        <v>4</v>
      </c>
      <c r="DJ2307" s="20" t="s">
        <v>1879</v>
      </c>
    </row>
    <row r="2308" spans="1:117" x14ac:dyDescent="0.2">
      <c r="A2308" s="15" t="s">
        <v>105</v>
      </c>
      <c r="B2308" s="10" t="s">
        <v>2403</v>
      </c>
      <c r="C2308" s="11">
        <f t="shared" si="1344"/>
        <v>149.72650400000003</v>
      </c>
      <c r="D2308" s="11">
        <f t="shared" si="1341"/>
        <v>450</v>
      </c>
      <c r="E2308" s="11">
        <f t="shared" si="1341"/>
        <v>250</v>
      </c>
      <c r="F2308" s="11">
        <f t="shared" si="1341"/>
        <v>0</v>
      </c>
      <c r="G2308" s="11">
        <f t="shared" si="1341"/>
        <v>14.2</v>
      </c>
      <c r="H2308" s="11">
        <f t="shared" si="1341"/>
        <v>0</v>
      </c>
      <c r="I2308" s="11">
        <f t="shared" si="1341"/>
        <v>28.4</v>
      </c>
      <c r="J2308" s="11">
        <f t="shared" si="1341"/>
        <v>0</v>
      </c>
      <c r="K2308" s="11">
        <f t="shared" si="1341"/>
        <v>0</v>
      </c>
      <c r="L2308" s="11">
        <f t="shared" si="1341"/>
        <v>0</v>
      </c>
      <c r="M2308" s="11">
        <f t="shared" si="1380"/>
        <v>0</v>
      </c>
      <c r="N2308" s="11">
        <f t="shared" si="1380"/>
        <v>0</v>
      </c>
      <c r="O2308" s="11">
        <f t="shared" si="1379"/>
        <v>0</v>
      </c>
      <c r="P2308" s="11">
        <f t="shared" si="1379"/>
        <v>0</v>
      </c>
      <c r="Q2308" s="11">
        <f t="shared" si="1379"/>
        <v>0</v>
      </c>
      <c r="R2308" s="11">
        <f t="shared" si="1379"/>
        <v>0</v>
      </c>
      <c r="S2308" s="11">
        <f t="shared" si="1379"/>
        <v>0</v>
      </c>
      <c r="T2308" s="11">
        <f t="shared" si="1379"/>
        <v>20108.405941358764</v>
      </c>
      <c r="U2308" s="40">
        <f t="shared" si="1345"/>
        <v>1.4</v>
      </c>
      <c r="V2308" s="11">
        <f t="shared" si="1384"/>
        <v>8.8691241645251431</v>
      </c>
      <c r="W2308" s="11">
        <f t="shared" si="1384"/>
        <v>471111399.65067339</v>
      </c>
      <c r="X2308" s="11">
        <f t="shared" si="1384"/>
        <v>2093828.4428918818</v>
      </c>
      <c r="Y2308" s="11">
        <f t="shared" si="1384"/>
        <v>2614964.8586482327</v>
      </c>
      <c r="Z2308" s="11">
        <f t="shared" si="1384"/>
        <v>1.2488916498987785</v>
      </c>
      <c r="AA2308" s="11">
        <f t="shared" si="1382"/>
        <v>153.06397394034917</v>
      </c>
      <c r="AB2308" s="11">
        <f t="shared" si="1382"/>
        <v>13527.673713349228</v>
      </c>
      <c r="AC2308" s="11">
        <f t="shared" si="1382"/>
        <v>7847.6737133492279</v>
      </c>
      <c r="AD2308" s="11">
        <f t="shared" si="1382"/>
        <v>190314803.45451918</v>
      </c>
      <c r="AE2308" s="11">
        <f t="shared" si="1382"/>
        <v>1522518.4276361535</v>
      </c>
      <c r="AF2308" s="11">
        <f t="shared" si="1382"/>
        <v>1747837.4873133097</v>
      </c>
      <c r="AG2308" s="11">
        <f t="shared" si="1382"/>
        <v>1.1479910230229424</v>
      </c>
      <c r="AH2308" s="11">
        <f t="shared" si="1382"/>
        <v>97.285353963609978</v>
      </c>
      <c r="AI2308" s="11">
        <f t="shared" si="1382"/>
        <v>0</v>
      </c>
      <c r="AJ2308" s="11">
        <f t="shared" si="1382"/>
        <v>0</v>
      </c>
      <c r="AK2308" s="11">
        <f t="shared" si="1382"/>
        <v>0</v>
      </c>
      <c r="AL2308" s="11">
        <f t="shared" si="1378"/>
        <v>0</v>
      </c>
      <c r="AM2308" s="11">
        <f t="shared" si="1376"/>
        <v>0</v>
      </c>
      <c r="AN2308" s="11">
        <f t="shared" si="1376"/>
        <v>0</v>
      </c>
      <c r="AO2308" s="11">
        <f t="shared" si="1376"/>
        <v>0</v>
      </c>
      <c r="AP2308" s="11">
        <f t="shared" si="1376"/>
        <v>0</v>
      </c>
      <c r="AQ2308" s="11">
        <f t="shared" si="1376"/>
        <v>0</v>
      </c>
      <c r="AR2308" s="11">
        <f t="shared" si="1376"/>
        <v>0</v>
      </c>
      <c r="AS2308" s="11">
        <f t="shared" si="1376"/>
        <v>0</v>
      </c>
      <c r="AT2308" s="11">
        <f t="shared" si="1376"/>
        <v>0</v>
      </c>
      <c r="AU2308" s="11">
        <f t="shared" si="1376"/>
        <v>0</v>
      </c>
      <c r="AV2308" s="11">
        <f t="shared" si="1376"/>
        <v>446549601.27442628</v>
      </c>
      <c r="AW2308" s="11">
        <f t="shared" si="1376"/>
        <v>0</v>
      </c>
      <c r="AX2308" s="11">
        <f t="shared" si="1376"/>
        <v>0</v>
      </c>
      <c r="AY2308" s="11">
        <f t="shared" si="1383"/>
        <v>203359.6642833731</v>
      </c>
      <c r="AZ2308" s="11">
        <f t="shared" si="1383"/>
        <v>1</v>
      </c>
      <c r="BA2308" s="11">
        <f t="shared" si="1383"/>
        <v>1</v>
      </c>
      <c r="BB2308" s="11">
        <f t="shared" si="1383"/>
        <v>1</v>
      </c>
      <c r="BC2308" s="11">
        <f t="shared" si="1383"/>
        <v>1</v>
      </c>
      <c r="BD2308" s="11">
        <f t="shared" si="1377"/>
        <v>1</v>
      </c>
      <c r="BE2308" s="11">
        <f t="shared" si="1375"/>
        <v>2</v>
      </c>
      <c r="BF2308" s="15" t="str">
        <f t="shared" si="1346"/>
        <v>EN 10210</v>
      </c>
      <c r="BG2308" s="42">
        <v>149.72650400000003</v>
      </c>
      <c r="BH2308" s="17">
        <f t="shared" si="1347"/>
        <v>450</v>
      </c>
      <c r="BI2308" s="17">
        <f t="shared" si="1348"/>
        <v>250</v>
      </c>
      <c r="BK2308" s="17">
        <f t="shared" si="1349"/>
        <v>14.2</v>
      </c>
      <c r="BM2308" s="17">
        <f t="shared" si="1381"/>
        <v>28.4</v>
      </c>
      <c r="BX2308" s="18">
        <f t="shared" si="1350"/>
        <v>20108.405941358764</v>
      </c>
      <c r="BY2308" s="42">
        <v>1.4</v>
      </c>
      <c r="BZ2308" s="43">
        <f t="shared" si="1351"/>
        <v>8.8691241645251431</v>
      </c>
      <c r="CA2308" s="18">
        <f t="shared" si="1352"/>
        <v>471111399.65067339</v>
      </c>
      <c r="CB2308" s="18">
        <f t="shared" si="1353"/>
        <v>2093828.4428918818</v>
      </c>
      <c r="CC2308" s="18">
        <f t="shared" si="1354"/>
        <v>2614964.8586482327</v>
      </c>
      <c r="CD2308" s="25">
        <f t="shared" si="1355"/>
        <v>1.2488916498987785</v>
      </c>
      <c r="CE2308" s="26">
        <f t="shared" si="1356"/>
        <v>153.06397394034917</v>
      </c>
      <c r="CF2308" s="18">
        <f t="shared" si="1357"/>
        <v>13527.673713349228</v>
      </c>
      <c r="CG2308" s="18">
        <f t="shared" si="1358"/>
        <v>7847.6737133492279</v>
      </c>
      <c r="CH2308" s="18">
        <f t="shared" si="1359"/>
        <v>190314803.45451918</v>
      </c>
      <c r="CI2308" s="18">
        <f t="shared" si="1360"/>
        <v>1522518.4276361535</v>
      </c>
      <c r="CJ2308" s="18">
        <f t="shared" si="1361"/>
        <v>1747837.4873133097</v>
      </c>
      <c r="CK2308" s="25">
        <f t="shared" si="1362"/>
        <v>1.1479910230229424</v>
      </c>
      <c r="CL2308" s="26">
        <f t="shared" si="1363"/>
        <v>97.285353963609978</v>
      </c>
      <c r="CZ2308" s="18">
        <f t="shared" si="1364"/>
        <v>446549601.27442628</v>
      </c>
      <c r="DC2308" s="18">
        <f t="shared" si="1365"/>
        <v>203359.6642833731</v>
      </c>
      <c r="DD2308" s="17">
        <f t="shared" si="1366"/>
        <v>1</v>
      </c>
      <c r="DE2308" s="17">
        <f t="shared" si="1367"/>
        <v>1</v>
      </c>
      <c r="DF2308" s="17">
        <f t="shared" si="1368"/>
        <v>1</v>
      </c>
      <c r="DG2308" s="17">
        <f t="shared" si="1369"/>
        <v>1</v>
      </c>
      <c r="DH2308" s="17">
        <f t="shared" si="1370"/>
        <v>1</v>
      </c>
      <c r="DI2308" s="17">
        <f t="shared" si="1371"/>
        <v>2</v>
      </c>
      <c r="DJ2308" s="20" t="s">
        <v>1879</v>
      </c>
    </row>
    <row r="2309" spans="1:117" x14ac:dyDescent="0.2">
      <c r="A2309" s="15" t="s">
        <v>105</v>
      </c>
      <c r="B2309" s="10" t="s">
        <v>2404</v>
      </c>
      <c r="C2309" s="11">
        <f t="shared" si="1344"/>
        <v>167.80160000000001</v>
      </c>
      <c r="D2309" s="11">
        <f t="shared" ref="D2309:L2337" si="1385">IF($A2309="x",BH2309,"")</f>
        <v>450</v>
      </c>
      <c r="E2309" s="11">
        <f t="shared" si="1385"/>
        <v>250</v>
      </c>
      <c r="F2309" s="11">
        <f t="shared" si="1385"/>
        <v>0</v>
      </c>
      <c r="G2309" s="11">
        <f t="shared" si="1385"/>
        <v>16</v>
      </c>
      <c r="H2309" s="11">
        <f t="shared" si="1385"/>
        <v>0</v>
      </c>
      <c r="I2309" s="11">
        <f t="shared" si="1385"/>
        <v>32</v>
      </c>
      <c r="J2309" s="11">
        <f t="shared" si="1385"/>
        <v>0</v>
      </c>
      <c r="K2309" s="11">
        <f t="shared" si="1385"/>
        <v>0</v>
      </c>
      <c r="L2309" s="11">
        <f t="shared" si="1385"/>
        <v>0</v>
      </c>
      <c r="M2309" s="11">
        <f t="shared" si="1380"/>
        <v>0</v>
      </c>
      <c r="N2309" s="11">
        <f t="shared" si="1380"/>
        <v>0</v>
      </c>
      <c r="O2309" s="11">
        <f t="shared" si="1379"/>
        <v>0</v>
      </c>
      <c r="P2309" s="11">
        <f t="shared" si="1379"/>
        <v>0</v>
      </c>
      <c r="Q2309" s="11">
        <f t="shared" si="1379"/>
        <v>0</v>
      </c>
      <c r="R2309" s="11">
        <f t="shared" si="1379"/>
        <v>0</v>
      </c>
      <c r="S2309" s="11">
        <f t="shared" si="1379"/>
        <v>0</v>
      </c>
      <c r="T2309" s="11">
        <f t="shared" si="1379"/>
        <v>22689.981754551896</v>
      </c>
      <c r="U2309" s="40">
        <f t="shared" si="1345"/>
        <v>1.4</v>
      </c>
      <c r="V2309" s="11">
        <f t="shared" si="1384"/>
        <v>7.8600305180416443</v>
      </c>
      <c r="W2309" s="11">
        <f t="shared" si="1384"/>
        <v>516518009.17175633</v>
      </c>
      <c r="X2309" s="11">
        <f t="shared" si="1384"/>
        <v>2295635.5963189169</v>
      </c>
      <c r="Y2309" s="11">
        <f t="shared" si="1384"/>
        <v>2887428.5649306369</v>
      </c>
      <c r="Z2309" s="11">
        <f t="shared" si="1384"/>
        <v>1.2577904653337264</v>
      </c>
      <c r="AA2309" s="11">
        <f t="shared" si="1382"/>
        <v>150.87791049242367</v>
      </c>
      <c r="AB2309" s="11">
        <f t="shared" si="1382"/>
        <v>15349.238596594936</v>
      </c>
      <c r="AC2309" s="11">
        <f t="shared" si="1382"/>
        <v>8949.2385965949361</v>
      </c>
      <c r="AD2309" s="11">
        <f t="shared" si="1382"/>
        <v>208217482.15157837</v>
      </c>
      <c r="AE2309" s="11">
        <f t="shared" si="1382"/>
        <v>1665739.8572126268</v>
      </c>
      <c r="AF2309" s="11">
        <f t="shared" si="1382"/>
        <v>1928504.7052711432</v>
      </c>
      <c r="AG2309" s="11">
        <f t="shared" si="1382"/>
        <v>1.1577466294756344</v>
      </c>
      <c r="AH2309" s="11">
        <f t="shared" si="1382"/>
        <v>95.794708876379417</v>
      </c>
      <c r="AI2309" s="11">
        <f t="shared" si="1382"/>
        <v>0</v>
      </c>
      <c r="AJ2309" s="11">
        <f t="shared" si="1382"/>
        <v>0</v>
      </c>
      <c r="AK2309" s="11">
        <f t="shared" si="1382"/>
        <v>0</v>
      </c>
      <c r="AL2309" s="11">
        <f t="shared" si="1378"/>
        <v>0</v>
      </c>
      <c r="AM2309" s="11">
        <f t="shared" si="1376"/>
        <v>0</v>
      </c>
      <c r="AN2309" s="11">
        <f t="shared" si="1376"/>
        <v>0</v>
      </c>
      <c r="AO2309" s="11">
        <f t="shared" si="1376"/>
        <v>0</v>
      </c>
      <c r="AP2309" s="11">
        <f t="shared" si="1376"/>
        <v>0</v>
      </c>
      <c r="AQ2309" s="11">
        <f t="shared" si="1376"/>
        <v>0</v>
      </c>
      <c r="AR2309" s="11">
        <f t="shared" si="1376"/>
        <v>0</v>
      </c>
      <c r="AS2309" s="11">
        <f t="shared" si="1376"/>
        <v>0</v>
      </c>
      <c r="AT2309" s="11">
        <f t="shared" si="1376"/>
        <v>0</v>
      </c>
      <c r="AU2309" s="11">
        <f t="shared" si="1376"/>
        <v>0</v>
      </c>
      <c r="AV2309" s="11">
        <f t="shared" si="1376"/>
        <v>494065683.16167665</v>
      </c>
      <c r="AW2309" s="11">
        <f t="shared" si="1376"/>
        <v>0</v>
      </c>
      <c r="AX2309" s="11">
        <f t="shared" si="1376"/>
        <v>0</v>
      </c>
      <c r="AY2309" s="11">
        <f t="shared" si="1383"/>
        <v>200365.09649148735</v>
      </c>
      <c r="AZ2309" s="11">
        <f t="shared" si="1383"/>
        <v>1</v>
      </c>
      <c r="BA2309" s="11">
        <f t="shared" si="1383"/>
        <v>1</v>
      </c>
      <c r="BB2309" s="11">
        <f t="shared" si="1383"/>
        <v>1</v>
      </c>
      <c r="BC2309" s="11">
        <f t="shared" si="1383"/>
        <v>1</v>
      </c>
      <c r="BD2309" s="11">
        <f t="shared" si="1377"/>
        <v>1</v>
      </c>
      <c r="BE2309" s="11">
        <f t="shared" si="1375"/>
        <v>1</v>
      </c>
      <c r="BF2309" s="15" t="str">
        <f t="shared" si="1346"/>
        <v>EN 10210</v>
      </c>
      <c r="BG2309" s="42">
        <v>167.80160000000001</v>
      </c>
      <c r="BH2309" s="17">
        <f t="shared" si="1347"/>
        <v>450</v>
      </c>
      <c r="BI2309" s="17">
        <f t="shared" si="1348"/>
        <v>250</v>
      </c>
      <c r="BK2309" s="17">
        <f t="shared" si="1349"/>
        <v>16</v>
      </c>
      <c r="BM2309" s="17">
        <f t="shared" si="1381"/>
        <v>32</v>
      </c>
      <c r="BX2309" s="18">
        <f t="shared" si="1350"/>
        <v>22689.981754551896</v>
      </c>
      <c r="BY2309" s="42">
        <v>1.4</v>
      </c>
      <c r="BZ2309" s="43">
        <f t="shared" si="1351"/>
        <v>7.8600305180416443</v>
      </c>
      <c r="CA2309" s="18">
        <f t="shared" si="1352"/>
        <v>516518009.17175633</v>
      </c>
      <c r="CB2309" s="18">
        <f t="shared" si="1353"/>
        <v>2295635.5963189169</v>
      </c>
      <c r="CC2309" s="18">
        <f t="shared" si="1354"/>
        <v>2887428.5649306369</v>
      </c>
      <c r="CD2309" s="25">
        <f t="shared" si="1355"/>
        <v>1.2577904653337264</v>
      </c>
      <c r="CE2309" s="26">
        <f t="shared" si="1356"/>
        <v>150.87791049242367</v>
      </c>
      <c r="CF2309" s="18">
        <f t="shared" si="1357"/>
        <v>15349.238596594936</v>
      </c>
      <c r="CG2309" s="18">
        <f t="shared" si="1358"/>
        <v>8949.2385965949361</v>
      </c>
      <c r="CH2309" s="18">
        <f t="shared" si="1359"/>
        <v>208217482.15157837</v>
      </c>
      <c r="CI2309" s="18">
        <f t="shared" si="1360"/>
        <v>1665739.8572126268</v>
      </c>
      <c r="CJ2309" s="18">
        <f t="shared" si="1361"/>
        <v>1928504.7052711432</v>
      </c>
      <c r="CK2309" s="25">
        <f t="shared" si="1362"/>
        <v>1.1577466294756344</v>
      </c>
      <c r="CL2309" s="26">
        <f t="shared" si="1363"/>
        <v>95.794708876379417</v>
      </c>
      <c r="CZ2309" s="18">
        <f t="shared" si="1364"/>
        <v>494065683.16167665</v>
      </c>
      <c r="DC2309" s="18">
        <f t="shared" si="1365"/>
        <v>200365.09649148735</v>
      </c>
      <c r="DD2309" s="17">
        <f t="shared" si="1366"/>
        <v>1</v>
      </c>
      <c r="DE2309" s="17">
        <f t="shared" si="1367"/>
        <v>1</v>
      </c>
      <c r="DF2309" s="17">
        <f t="shared" si="1368"/>
        <v>1</v>
      </c>
      <c r="DG2309" s="17">
        <f t="shared" si="1369"/>
        <v>1</v>
      </c>
      <c r="DH2309" s="17">
        <f t="shared" si="1370"/>
        <v>1</v>
      </c>
      <c r="DI2309" s="17">
        <f t="shared" si="1371"/>
        <v>1</v>
      </c>
      <c r="DJ2309" s="20" t="s">
        <v>1879</v>
      </c>
    </row>
    <row r="2310" spans="1:117" x14ac:dyDescent="0.2">
      <c r="A2310" s="15" t="s">
        <v>105</v>
      </c>
      <c r="B2310" s="10" t="s">
        <v>2405</v>
      </c>
      <c r="C2310" s="11">
        <f t="shared" si="1344"/>
        <v>77.881734000000151</v>
      </c>
      <c r="D2310" s="11">
        <f t="shared" si="1385"/>
        <v>500</v>
      </c>
      <c r="E2310" s="11">
        <f t="shared" si="1385"/>
        <v>300</v>
      </c>
      <c r="F2310" s="11">
        <f t="shared" si="1385"/>
        <v>0</v>
      </c>
      <c r="G2310" s="11">
        <f t="shared" si="1385"/>
        <v>6.3</v>
      </c>
      <c r="H2310" s="11">
        <f t="shared" si="1385"/>
        <v>0</v>
      </c>
      <c r="I2310" s="11">
        <f t="shared" si="1385"/>
        <v>9.4499999999999993</v>
      </c>
      <c r="J2310" s="11">
        <f t="shared" si="1385"/>
        <v>0</v>
      </c>
      <c r="K2310" s="11">
        <f t="shared" si="1385"/>
        <v>0</v>
      </c>
      <c r="L2310" s="11">
        <f t="shared" si="1385"/>
        <v>0</v>
      </c>
      <c r="M2310" s="11">
        <f t="shared" si="1380"/>
        <v>0</v>
      </c>
      <c r="N2310" s="11">
        <f t="shared" si="1380"/>
        <v>0</v>
      </c>
      <c r="O2310" s="11">
        <f t="shared" si="1379"/>
        <v>0</v>
      </c>
      <c r="P2310" s="11">
        <f t="shared" si="1379"/>
        <v>0</v>
      </c>
      <c r="Q2310" s="11">
        <f t="shared" si="1379"/>
        <v>0</v>
      </c>
      <c r="R2310" s="11">
        <f t="shared" si="1379"/>
        <v>0</v>
      </c>
      <c r="S2310" s="11">
        <f t="shared" si="1379"/>
        <v>0</v>
      </c>
      <c r="T2310" s="11">
        <f t="shared" si="1379"/>
        <v>9940.8215152101384</v>
      </c>
      <c r="U2310" s="40">
        <f t="shared" si="1345"/>
        <v>1.6</v>
      </c>
      <c r="V2310" s="11">
        <f t="shared" si="1384"/>
        <v>20.503502224548981</v>
      </c>
      <c r="W2310" s="11">
        <f t="shared" si="1384"/>
        <v>343457765.77167594</v>
      </c>
      <c r="X2310" s="11">
        <f t="shared" si="1384"/>
        <v>1373831.0630867039</v>
      </c>
      <c r="Y2310" s="11">
        <f t="shared" si="1384"/>
        <v>1647437.2777384573</v>
      </c>
      <c r="Z2310" s="11">
        <f t="shared" si="1384"/>
        <v>1.1991556473013638</v>
      </c>
      <c r="AA2310" s="11">
        <f t="shared" si="1382"/>
        <v>185.87694763038917</v>
      </c>
      <c r="AB2310" s="11">
        <f t="shared" si="1382"/>
        <v>6401.8592496839146</v>
      </c>
      <c r="AC2310" s="11">
        <f t="shared" si="1382"/>
        <v>3881.8592496839156</v>
      </c>
      <c r="AD2310" s="11">
        <f t="shared" si="1382"/>
        <v>157771842.32082367</v>
      </c>
      <c r="AE2310" s="11">
        <f t="shared" si="1382"/>
        <v>1051812.2821388245</v>
      </c>
      <c r="AF2310" s="11">
        <f t="shared" si="1382"/>
        <v>1165003.3527700657</v>
      </c>
      <c r="AG2310" s="11">
        <f t="shared" si="1382"/>
        <v>1.1076152775104233</v>
      </c>
      <c r="AH2310" s="11">
        <f t="shared" si="1382"/>
        <v>125.98058199076297</v>
      </c>
      <c r="AI2310" s="11">
        <f t="shared" si="1382"/>
        <v>0</v>
      </c>
      <c r="AJ2310" s="11">
        <f t="shared" si="1382"/>
        <v>0</v>
      </c>
      <c r="AK2310" s="11">
        <f t="shared" si="1382"/>
        <v>0</v>
      </c>
      <c r="AL2310" s="11">
        <f t="shared" si="1378"/>
        <v>0</v>
      </c>
      <c r="AM2310" s="11">
        <f t="shared" si="1376"/>
        <v>0</v>
      </c>
      <c r="AN2310" s="11">
        <f t="shared" si="1376"/>
        <v>0</v>
      </c>
      <c r="AO2310" s="11">
        <f t="shared" si="1376"/>
        <v>0</v>
      </c>
      <c r="AP2310" s="11">
        <f t="shared" si="1376"/>
        <v>0</v>
      </c>
      <c r="AQ2310" s="11">
        <f t="shared" si="1376"/>
        <v>0</v>
      </c>
      <c r="AR2310" s="11">
        <f t="shared" si="1376"/>
        <v>0</v>
      </c>
      <c r="AS2310" s="11">
        <f t="shared" si="1376"/>
        <v>0</v>
      </c>
      <c r="AT2310" s="11">
        <f t="shared" si="1376"/>
        <v>0</v>
      </c>
      <c r="AU2310" s="11">
        <f t="shared" si="1376"/>
        <v>0</v>
      </c>
      <c r="AV2310" s="11">
        <f t="shared" si="1376"/>
        <v>336441284.30430639</v>
      </c>
      <c r="AW2310" s="11">
        <f t="shared" si="1376"/>
        <v>0</v>
      </c>
      <c r="AX2310" s="11">
        <f t="shared" si="1376"/>
        <v>0</v>
      </c>
      <c r="AY2310" s="11">
        <f t="shared" si="1383"/>
        <v>289726.8184993678</v>
      </c>
      <c r="AZ2310" s="11">
        <f t="shared" si="1383"/>
        <v>2</v>
      </c>
      <c r="BA2310" s="11">
        <f t="shared" si="1383"/>
        <v>3</v>
      </c>
      <c r="BB2310" s="11">
        <f t="shared" si="1383"/>
        <v>3</v>
      </c>
      <c r="BC2310" s="11">
        <f t="shared" si="1383"/>
        <v>4</v>
      </c>
      <c r="BD2310" s="11">
        <f t="shared" si="1377"/>
        <v>4</v>
      </c>
      <c r="BE2310" s="11">
        <f t="shared" si="1375"/>
        <v>4</v>
      </c>
      <c r="BF2310" s="15" t="str">
        <f t="shared" si="1346"/>
        <v>EN 10210</v>
      </c>
      <c r="BG2310" s="42">
        <v>77.881734000000151</v>
      </c>
      <c r="BH2310" s="17">
        <f t="shared" si="1347"/>
        <v>500</v>
      </c>
      <c r="BI2310" s="17">
        <f t="shared" si="1348"/>
        <v>300</v>
      </c>
      <c r="BK2310" s="17">
        <f t="shared" si="1349"/>
        <v>6.3</v>
      </c>
      <c r="BM2310" s="17">
        <f t="shared" si="1381"/>
        <v>9.4499999999999993</v>
      </c>
      <c r="BX2310" s="18">
        <f t="shared" si="1350"/>
        <v>9940.8215152101384</v>
      </c>
      <c r="BY2310" s="42">
        <v>1.6</v>
      </c>
      <c r="BZ2310" s="43">
        <f t="shared" si="1351"/>
        <v>20.503502224548981</v>
      </c>
      <c r="CA2310" s="18">
        <f t="shared" si="1352"/>
        <v>343457765.77167594</v>
      </c>
      <c r="CB2310" s="18">
        <f t="shared" si="1353"/>
        <v>1373831.0630867039</v>
      </c>
      <c r="CC2310" s="18">
        <f t="shared" si="1354"/>
        <v>1647437.2777384573</v>
      </c>
      <c r="CD2310" s="25">
        <f t="shared" si="1355"/>
        <v>1.1991556473013638</v>
      </c>
      <c r="CE2310" s="26">
        <f t="shared" si="1356"/>
        <v>185.87694763038917</v>
      </c>
      <c r="CF2310" s="18">
        <f t="shared" si="1357"/>
        <v>6401.8592496839146</v>
      </c>
      <c r="CG2310" s="18">
        <f t="shared" si="1358"/>
        <v>3881.8592496839156</v>
      </c>
      <c r="CH2310" s="18">
        <f t="shared" si="1359"/>
        <v>157771842.32082367</v>
      </c>
      <c r="CI2310" s="18">
        <f t="shared" si="1360"/>
        <v>1051812.2821388245</v>
      </c>
      <c r="CJ2310" s="18">
        <f t="shared" si="1361"/>
        <v>1165003.3527700657</v>
      </c>
      <c r="CK2310" s="25">
        <f t="shared" si="1362"/>
        <v>1.1076152775104233</v>
      </c>
      <c r="CL2310" s="26">
        <f t="shared" si="1363"/>
        <v>125.98058199076297</v>
      </c>
      <c r="CZ2310" s="18">
        <f t="shared" si="1364"/>
        <v>336441284.30430639</v>
      </c>
      <c r="DC2310" s="18">
        <f t="shared" si="1365"/>
        <v>289726.8184993678</v>
      </c>
      <c r="DD2310" s="17">
        <f t="shared" si="1366"/>
        <v>2</v>
      </c>
      <c r="DE2310" s="17">
        <f t="shared" si="1367"/>
        <v>3</v>
      </c>
      <c r="DF2310" s="17">
        <f t="shared" si="1368"/>
        <v>3</v>
      </c>
      <c r="DG2310" s="17">
        <f t="shared" si="1369"/>
        <v>4</v>
      </c>
      <c r="DH2310" s="17">
        <f t="shared" si="1370"/>
        <v>4</v>
      </c>
      <c r="DI2310" s="17">
        <f t="shared" si="1371"/>
        <v>4</v>
      </c>
      <c r="DJ2310" s="20" t="s">
        <v>1879</v>
      </c>
    </row>
    <row r="2311" spans="1:117" x14ac:dyDescent="0.2">
      <c r="A2311" s="15" t="s">
        <v>105</v>
      </c>
      <c r="B2311" s="10" t="s">
        <v>2406</v>
      </c>
      <c r="C2311" s="11">
        <f t="shared" si="1344"/>
        <v>87.593125999999899</v>
      </c>
      <c r="D2311" s="11">
        <f t="shared" si="1385"/>
        <v>500</v>
      </c>
      <c r="E2311" s="11">
        <f t="shared" si="1385"/>
        <v>300</v>
      </c>
      <c r="F2311" s="11">
        <f t="shared" si="1385"/>
        <v>0</v>
      </c>
      <c r="G2311" s="11">
        <f t="shared" si="1385"/>
        <v>7.1</v>
      </c>
      <c r="H2311" s="11">
        <f t="shared" si="1385"/>
        <v>0</v>
      </c>
      <c r="I2311" s="11">
        <f t="shared" si="1385"/>
        <v>10.649999999999999</v>
      </c>
      <c r="J2311" s="11">
        <f t="shared" si="1385"/>
        <v>0</v>
      </c>
      <c r="K2311" s="11">
        <f t="shared" si="1385"/>
        <v>0</v>
      </c>
      <c r="L2311" s="11">
        <f t="shared" si="1385"/>
        <v>0</v>
      </c>
      <c r="M2311" s="11">
        <f t="shared" si="1380"/>
        <v>0</v>
      </c>
      <c r="N2311" s="11">
        <f t="shared" si="1380"/>
        <v>0</v>
      </c>
      <c r="O2311" s="11">
        <f t="shared" si="1379"/>
        <v>0</v>
      </c>
      <c r="P2311" s="11">
        <f t="shared" si="1379"/>
        <v>0</v>
      </c>
      <c r="Q2311" s="11">
        <f t="shared" si="1379"/>
        <v>0</v>
      </c>
      <c r="R2311" s="11">
        <f t="shared" si="1379"/>
        <v>0</v>
      </c>
      <c r="S2311" s="11">
        <f t="shared" si="1379"/>
        <v>0</v>
      </c>
      <c r="T2311" s="11">
        <f t="shared" si="1379"/>
        <v>11183.230349754172</v>
      </c>
      <c r="U2311" s="40">
        <f t="shared" si="1345"/>
        <v>1.6</v>
      </c>
      <c r="V2311" s="11">
        <f t="shared" si="1384"/>
        <v>18.225651236401102</v>
      </c>
      <c r="W2311" s="11">
        <f t="shared" si="1384"/>
        <v>383687279.28874278</v>
      </c>
      <c r="X2311" s="11">
        <f t="shared" si="1384"/>
        <v>1534749.1171549712</v>
      </c>
      <c r="Y2311" s="11">
        <f t="shared" si="1384"/>
        <v>1844559.9021517381</v>
      </c>
      <c r="Z2311" s="11">
        <f t="shared" si="1384"/>
        <v>1.2018641232849028</v>
      </c>
      <c r="AA2311" s="11">
        <f t="shared" si="1382"/>
        <v>185.22732943071932</v>
      </c>
      <c r="AB2311" s="11">
        <f t="shared" si="1382"/>
        <v>7229.3707426698456</v>
      </c>
      <c r="AC2311" s="11">
        <f t="shared" si="1382"/>
        <v>4389.3707426698456</v>
      </c>
      <c r="AD2311" s="11">
        <f t="shared" si="1382"/>
        <v>176084461.08509356</v>
      </c>
      <c r="AE2311" s="11">
        <f t="shared" si="1382"/>
        <v>1173896.407233957</v>
      </c>
      <c r="AF2311" s="11">
        <f t="shared" si="1382"/>
        <v>1303950.8278847537</v>
      </c>
      <c r="AG2311" s="11">
        <f t="shared" si="1382"/>
        <v>1.1107886691273237</v>
      </c>
      <c r="AH2311" s="11">
        <f t="shared" si="1382"/>
        <v>125.48068504432631</v>
      </c>
      <c r="AI2311" s="11">
        <f t="shared" si="1382"/>
        <v>0</v>
      </c>
      <c r="AJ2311" s="11">
        <f t="shared" si="1382"/>
        <v>0</v>
      </c>
      <c r="AK2311" s="11">
        <f t="shared" si="1382"/>
        <v>0</v>
      </c>
      <c r="AL2311" s="11">
        <f t="shared" si="1378"/>
        <v>0</v>
      </c>
      <c r="AM2311" s="11">
        <f t="shared" si="1376"/>
        <v>0</v>
      </c>
      <c r="AN2311" s="11">
        <f t="shared" si="1376"/>
        <v>0</v>
      </c>
      <c r="AO2311" s="11">
        <f t="shared" si="1376"/>
        <v>0</v>
      </c>
      <c r="AP2311" s="11">
        <f t="shared" si="1376"/>
        <v>0</v>
      </c>
      <c r="AQ2311" s="11">
        <f t="shared" si="1376"/>
        <v>0</v>
      </c>
      <c r="AR2311" s="11">
        <f t="shared" si="1376"/>
        <v>0</v>
      </c>
      <c r="AS2311" s="11">
        <f t="shared" si="1376"/>
        <v>0</v>
      </c>
      <c r="AT2311" s="11">
        <f t="shared" si="1376"/>
        <v>0</v>
      </c>
      <c r="AU2311" s="11">
        <f t="shared" si="1376"/>
        <v>0</v>
      </c>
      <c r="AV2311" s="11">
        <f t="shared" si="1376"/>
        <v>376645427.62365347</v>
      </c>
      <c r="AW2311" s="11">
        <f t="shared" si="1376"/>
        <v>0</v>
      </c>
      <c r="AX2311" s="11">
        <f t="shared" si="1376"/>
        <v>0</v>
      </c>
      <c r="AY2311" s="11">
        <f t="shared" si="1383"/>
        <v>288394.64148533967</v>
      </c>
      <c r="AZ2311" s="11">
        <f t="shared" si="1383"/>
        <v>1</v>
      </c>
      <c r="BA2311" s="11">
        <f t="shared" si="1383"/>
        <v>2</v>
      </c>
      <c r="BB2311" s="11">
        <f t="shared" si="1383"/>
        <v>3</v>
      </c>
      <c r="BC2311" s="11">
        <f t="shared" si="1383"/>
        <v>4</v>
      </c>
      <c r="BD2311" s="11">
        <f t="shared" si="1377"/>
        <v>4</v>
      </c>
      <c r="BE2311" s="11">
        <f t="shared" si="1375"/>
        <v>4</v>
      </c>
      <c r="BF2311" s="15" t="str">
        <f t="shared" si="1346"/>
        <v>EN 10210</v>
      </c>
      <c r="BG2311" s="42">
        <v>87.593125999999899</v>
      </c>
      <c r="BH2311" s="17">
        <f t="shared" si="1347"/>
        <v>500</v>
      </c>
      <c r="BI2311" s="17">
        <f t="shared" si="1348"/>
        <v>300</v>
      </c>
      <c r="BK2311" s="17">
        <f t="shared" si="1349"/>
        <v>7.1</v>
      </c>
      <c r="BM2311" s="17">
        <f t="shared" si="1381"/>
        <v>10.649999999999999</v>
      </c>
      <c r="BX2311" s="18">
        <f t="shared" si="1350"/>
        <v>11183.230349754172</v>
      </c>
      <c r="BY2311" s="42">
        <v>1.6</v>
      </c>
      <c r="BZ2311" s="43">
        <f t="shared" si="1351"/>
        <v>18.225651236401102</v>
      </c>
      <c r="CA2311" s="18">
        <f t="shared" si="1352"/>
        <v>383687279.28874278</v>
      </c>
      <c r="CB2311" s="18">
        <f t="shared" si="1353"/>
        <v>1534749.1171549712</v>
      </c>
      <c r="CC2311" s="18">
        <f t="shared" si="1354"/>
        <v>1844559.9021517381</v>
      </c>
      <c r="CD2311" s="25">
        <f t="shared" si="1355"/>
        <v>1.2018641232849028</v>
      </c>
      <c r="CE2311" s="26">
        <f t="shared" si="1356"/>
        <v>185.22732943071932</v>
      </c>
      <c r="CF2311" s="18">
        <f t="shared" si="1357"/>
        <v>7229.3707426698456</v>
      </c>
      <c r="CG2311" s="18">
        <f t="shared" si="1358"/>
        <v>4389.3707426698456</v>
      </c>
      <c r="CH2311" s="18">
        <f t="shared" si="1359"/>
        <v>176084461.08509356</v>
      </c>
      <c r="CI2311" s="18">
        <f t="shared" si="1360"/>
        <v>1173896.407233957</v>
      </c>
      <c r="CJ2311" s="18">
        <f t="shared" si="1361"/>
        <v>1303950.8278847537</v>
      </c>
      <c r="CK2311" s="25">
        <f t="shared" si="1362"/>
        <v>1.1107886691273237</v>
      </c>
      <c r="CL2311" s="26">
        <f t="shared" si="1363"/>
        <v>125.48068504432631</v>
      </c>
      <c r="CZ2311" s="18">
        <f t="shared" si="1364"/>
        <v>376645427.62365347</v>
      </c>
      <c r="DC2311" s="18">
        <f t="shared" si="1365"/>
        <v>288394.64148533967</v>
      </c>
      <c r="DD2311" s="17">
        <f t="shared" si="1366"/>
        <v>1</v>
      </c>
      <c r="DE2311" s="17">
        <f t="shared" si="1367"/>
        <v>2</v>
      </c>
      <c r="DF2311" s="17">
        <f t="shared" si="1368"/>
        <v>3</v>
      </c>
      <c r="DG2311" s="17">
        <f t="shared" si="1369"/>
        <v>4</v>
      </c>
      <c r="DH2311" s="17">
        <f t="shared" si="1370"/>
        <v>4</v>
      </c>
      <c r="DI2311" s="17">
        <f t="shared" si="1371"/>
        <v>4</v>
      </c>
      <c r="DJ2311" s="20" t="s">
        <v>1879</v>
      </c>
    </row>
    <row r="2312" spans="1:117" x14ac:dyDescent="0.2">
      <c r="A2312" s="15" t="s">
        <v>105</v>
      </c>
      <c r="B2312" s="10" t="s">
        <v>2407</v>
      </c>
      <c r="C2312" s="11">
        <f t="shared" si="1344"/>
        <v>98.470399999999998</v>
      </c>
      <c r="D2312" s="11">
        <f t="shared" si="1385"/>
        <v>500</v>
      </c>
      <c r="E2312" s="11">
        <f t="shared" si="1385"/>
        <v>300</v>
      </c>
      <c r="F2312" s="11">
        <f t="shared" si="1385"/>
        <v>0</v>
      </c>
      <c r="G2312" s="11">
        <f t="shared" si="1385"/>
        <v>8</v>
      </c>
      <c r="H2312" s="11">
        <f t="shared" si="1385"/>
        <v>0</v>
      </c>
      <c r="I2312" s="11">
        <f t="shared" si="1385"/>
        <v>12</v>
      </c>
      <c r="J2312" s="11">
        <f t="shared" si="1385"/>
        <v>0</v>
      </c>
      <c r="K2312" s="11">
        <f t="shared" si="1385"/>
        <v>0</v>
      </c>
      <c r="L2312" s="11">
        <f t="shared" si="1385"/>
        <v>0</v>
      </c>
      <c r="M2312" s="11">
        <f t="shared" si="1380"/>
        <v>0</v>
      </c>
      <c r="N2312" s="11">
        <f t="shared" si="1380"/>
        <v>0</v>
      </c>
      <c r="O2312" s="11">
        <f t="shared" si="1379"/>
        <v>0</v>
      </c>
      <c r="P2312" s="11">
        <f t="shared" si="1379"/>
        <v>0</v>
      </c>
      <c r="Q2312" s="11">
        <f t="shared" si="1379"/>
        <v>0</v>
      </c>
      <c r="R2312" s="11">
        <f t="shared" si="1379"/>
        <v>0</v>
      </c>
      <c r="S2312" s="11">
        <f t="shared" si="1379"/>
        <v>0</v>
      </c>
      <c r="T2312" s="11">
        <f t="shared" si="1379"/>
        <v>12575.575131606171</v>
      </c>
      <c r="U2312" s="40">
        <f t="shared" si="1345"/>
        <v>1.6</v>
      </c>
      <c r="V2312" s="11">
        <f t="shared" si="1384"/>
        <v>16.207740315485918</v>
      </c>
      <c r="W2312" s="11">
        <f t="shared" si="1384"/>
        <v>428050988.70846844</v>
      </c>
      <c r="X2312" s="11">
        <f t="shared" si="1384"/>
        <v>1712203.9548338738</v>
      </c>
      <c r="Y2312" s="11">
        <f t="shared" si="1384"/>
        <v>2063099.6421100337</v>
      </c>
      <c r="Z2312" s="11">
        <f t="shared" si="1384"/>
        <v>1.2049380193787751</v>
      </c>
      <c r="AA2312" s="11">
        <f t="shared" si="1382"/>
        <v>184.49467005203485</v>
      </c>
      <c r="AB2312" s="11">
        <f t="shared" si="1382"/>
        <v>8164.2477193189861</v>
      </c>
      <c r="AC2312" s="11">
        <f t="shared" si="1382"/>
        <v>4964.247719318987</v>
      </c>
      <c r="AD2312" s="11">
        <f t="shared" si="1382"/>
        <v>196235137.4796516</v>
      </c>
      <c r="AE2312" s="11">
        <f t="shared" si="1382"/>
        <v>1308234.249864344</v>
      </c>
      <c r="AF2312" s="11">
        <f t="shared" si="1382"/>
        <v>1457874.8701781351</v>
      </c>
      <c r="AG2312" s="11">
        <f t="shared" si="1382"/>
        <v>1.1143836589886773</v>
      </c>
      <c r="AH2312" s="11">
        <f t="shared" si="1382"/>
        <v>124.91783792255808</v>
      </c>
      <c r="AI2312" s="11">
        <f t="shared" si="1382"/>
        <v>0</v>
      </c>
      <c r="AJ2312" s="11">
        <f t="shared" si="1382"/>
        <v>0</v>
      </c>
      <c r="AK2312" s="11">
        <f t="shared" si="1382"/>
        <v>0</v>
      </c>
      <c r="AL2312" s="11">
        <f t="shared" si="1378"/>
        <v>0</v>
      </c>
      <c r="AM2312" s="11">
        <f t="shared" si="1376"/>
        <v>0</v>
      </c>
      <c r="AN2312" s="11">
        <f t="shared" si="1376"/>
        <v>0</v>
      </c>
      <c r="AO2312" s="11">
        <f t="shared" si="1376"/>
        <v>0</v>
      </c>
      <c r="AP2312" s="11">
        <f t="shared" si="1376"/>
        <v>0</v>
      </c>
      <c r="AQ2312" s="11">
        <f t="shared" si="1376"/>
        <v>0</v>
      </c>
      <c r="AR2312" s="11">
        <f t="shared" si="1376"/>
        <v>0</v>
      </c>
      <c r="AS2312" s="11">
        <f t="shared" si="1376"/>
        <v>0</v>
      </c>
      <c r="AT2312" s="11">
        <f t="shared" si="1376"/>
        <v>0</v>
      </c>
      <c r="AU2312" s="11">
        <f t="shared" si="1376"/>
        <v>0</v>
      </c>
      <c r="AV2312" s="11">
        <f t="shared" si="1376"/>
        <v>421211120.32653064</v>
      </c>
      <c r="AW2312" s="11">
        <f t="shared" si="1376"/>
        <v>0</v>
      </c>
      <c r="AX2312" s="11">
        <f t="shared" si="1376"/>
        <v>0</v>
      </c>
      <c r="AY2312" s="11">
        <f t="shared" si="1383"/>
        <v>286888.49543863797</v>
      </c>
      <c r="AZ2312" s="11">
        <f t="shared" si="1383"/>
        <v>1</v>
      </c>
      <c r="BA2312" s="11">
        <f t="shared" si="1383"/>
        <v>1</v>
      </c>
      <c r="BB2312" s="11">
        <f t="shared" si="1383"/>
        <v>2</v>
      </c>
      <c r="BC2312" s="11">
        <f t="shared" si="1383"/>
        <v>4</v>
      </c>
      <c r="BD2312" s="11">
        <f t="shared" si="1377"/>
        <v>4</v>
      </c>
      <c r="BE2312" s="11">
        <f t="shared" si="1375"/>
        <v>4</v>
      </c>
      <c r="BF2312" s="15" t="str">
        <f t="shared" si="1346"/>
        <v>EN 10210</v>
      </c>
      <c r="BG2312" s="42">
        <v>98.470399999999998</v>
      </c>
      <c r="BH2312" s="17">
        <f t="shared" si="1347"/>
        <v>500</v>
      </c>
      <c r="BI2312" s="17">
        <f t="shared" si="1348"/>
        <v>300</v>
      </c>
      <c r="BK2312" s="17">
        <f t="shared" si="1349"/>
        <v>8</v>
      </c>
      <c r="BM2312" s="17">
        <f t="shared" si="1381"/>
        <v>12</v>
      </c>
      <c r="BX2312" s="18">
        <f t="shared" si="1350"/>
        <v>12575.575131606171</v>
      </c>
      <c r="BY2312" s="42">
        <v>1.6</v>
      </c>
      <c r="BZ2312" s="43">
        <f t="shared" si="1351"/>
        <v>16.207740315485918</v>
      </c>
      <c r="CA2312" s="18">
        <f t="shared" si="1352"/>
        <v>428050988.70846844</v>
      </c>
      <c r="CB2312" s="18">
        <f t="shared" si="1353"/>
        <v>1712203.9548338738</v>
      </c>
      <c r="CC2312" s="18">
        <f t="shared" si="1354"/>
        <v>2063099.6421100337</v>
      </c>
      <c r="CD2312" s="25">
        <f t="shared" si="1355"/>
        <v>1.2049380193787751</v>
      </c>
      <c r="CE2312" s="26">
        <f t="shared" si="1356"/>
        <v>184.49467005203485</v>
      </c>
      <c r="CF2312" s="18">
        <f t="shared" si="1357"/>
        <v>8164.2477193189861</v>
      </c>
      <c r="CG2312" s="18">
        <f t="shared" si="1358"/>
        <v>4964.247719318987</v>
      </c>
      <c r="CH2312" s="18">
        <f t="shared" si="1359"/>
        <v>196235137.4796516</v>
      </c>
      <c r="CI2312" s="18">
        <f t="shared" si="1360"/>
        <v>1308234.249864344</v>
      </c>
      <c r="CJ2312" s="18">
        <f t="shared" si="1361"/>
        <v>1457874.8701781351</v>
      </c>
      <c r="CK2312" s="25">
        <f t="shared" si="1362"/>
        <v>1.1143836589886773</v>
      </c>
      <c r="CL2312" s="26">
        <f t="shared" si="1363"/>
        <v>124.91783792255808</v>
      </c>
      <c r="CZ2312" s="18">
        <f t="shared" si="1364"/>
        <v>421211120.32653064</v>
      </c>
      <c r="DC2312" s="18">
        <f t="shared" si="1365"/>
        <v>286888.49543863797</v>
      </c>
      <c r="DD2312" s="17">
        <f t="shared" si="1366"/>
        <v>1</v>
      </c>
      <c r="DE2312" s="17">
        <f t="shared" si="1367"/>
        <v>1</v>
      </c>
      <c r="DF2312" s="17">
        <f t="shared" si="1368"/>
        <v>2</v>
      </c>
      <c r="DG2312" s="17">
        <f t="shared" si="1369"/>
        <v>4</v>
      </c>
      <c r="DH2312" s="17">
        <f t="shared" si="1370"/>
        <v>4</v>
      </c>
      <c r="DI2312" s="17">
        <f t="shared" si="1371"/>
        <v>4</v>
      </c>
      <c r="DJ2312" s="20" t="s">
        <v>1879</v>
      </c>
    </row>
    <row r="2313" spans="1:117" x14ac:dyDescent="0.2">
      <c r="A2313" s="15" t="s">
        <v>105</v>
      </c>
      <c r="B2313" s="10" t="s">
        <v>2408</v>
      </c>
      <c r="C2313" s="11">
        <f t="shared" si="1344"/>
        <v>108.09638400000014</v>
      </c>
      <c r="D2313" s="11">
        <f t="shared" si="1385"/>
        <v>500</v>
      </c>
      <c r="E2313" s="11">
        <f t="shared" si="1385"/>
        <v>300</v>
      </c>
      <c r="F2313" s="11">
        <f t="shared" si="1385"/>
        <v>0</v>
      </c>
      <c r="G2313" s="11">
        <f t="shared" si="1385"/>
        <v>8.8000000000000007</v>
      </c>
      <c r="H2313" s="11">
        <f t="shared" si="1385"/>
        <v>0</v>
      </c>
      <c r="I2313" s="11">
        <f t="shared" si="1385"/>
        <v>13.200000000000001</v>
      </c>
      <c r="J2313" s="11">
        <f t="shared" si="1385"/>
        <v>0</v>
      </c>
      <c r="K2313" s="11">
        <f t="shared" si="1385"/>
        <v>0</v>
      </c>
      <c r="L2313" s="11">
        <f t="shared" si="1385"/>
        <v>0</v>
      </c>
      <c r="M2313" s="11">
        <f t="shared" si="1380"/>
        <v>0</v>
      </c>
      <c r="N2313" s="11">
        <f t="shared" si="1380"/>
        <v>0</v>
      </c>
      <c r="O2313" s="11">
        <f t="shared" si="1379"/>
        <v>0</v>
      </c>
      <c r="P2313" s="11">
        <f t="shared" si="1379"/>
        <v>0</v>
      </c>
      <c r="Q2313" s="11">
        <f t="shared" si="1379"/>
        <v>0</v>
      </c>
      <c r="R2313" s="11">
        <f t="shared" si="1379"/>
        <v>0</v>
      </c>
      <c r="S2313" s="11">
        <f t="shared" si="1379"/>
        <v>0</v>
      </c>
      <c r="T2313" s="11">
        <f t="shared" si="1379"/>
        <v>13808.445909243466</v>
      </c>
      <c r="U2313" s="40">
        <f t="shared" si="1345"/>
        <v>1.6</v>
      </c>
      <c r="V2313" s="11">
        <f t="shared" si="1384"/>
        <v>14.76065137167361</v>
      </c>
      <c r="W2313" s="11">
        <f t="shared" si="1384"/>
        <v>466695020.95004761</v>
      </c>
      <c r="X2313" s="11">
        <f t="shared" si="1384"/>
        <v>1866780.0838001904</v>
      </c>
      <c r="Y2313" s="11">
        <f t="shared" si="1384"/>
        <v>2254500.3301390558</v>
      </c>
      <c r="Z2313" s="11">
        <f t="shared" si="1384"/>
        <v>1.207694655467711</v>
      </c>
      <c r="AA2313" s="11">
        <f t="shared" si="1382"/>
        <v>183.84176557903263</v>
      </c>
      <c r="AB2313" s="11">
        <f t="shared" si="1382"/>
        <v>8998.7397403759751</v>
      </c>
      <c r="AC2313" s="11">
        <f t="shared" si="1382"/>
        <v>5478.7397403759742</v>
      </c>
      <c r="AD2313" s="11">
        <f t="shared" si="1382"/>
        <v>213749481.92599624</v>
      </c>
      <c r="AE2313" s="11">
        <f t="shared" si="1382"/>
        <v>1424996.5461733083</v>
      </c>
      <c r="AF2313" s="11">
        <f t="shared" si="1382"/>
        <v>1592578.3561014582</v>
      </c>
      <c r="AG2313" s="11">
        <f t="shared" si="1382"/>
        <v>1.1176015551603791</v>
      </c>
      <c r="AH2313" s="11">
        <f t="shared" si="1382"/>
        <v>124.41711706781452</v>
      </c>
      <c r="AI2313" s="11">
        <f t="shared" si="1382"/>
        <v>0</v>
      </c>
      <c r="AJ2313" s="11">
        <f t="shared" si="1382"/>
        <v>0</v>
      </c>
      <c r="AK2313" s="11">
        <f t="shared" si="1382"/>
        <v>0</v>
      </c>
      <c r="AL2313" s="11">
        <f t="shared" si="1378"/>
        <v>0</v>
      </c>
      <c r="AM2313" s="11">
        <f t="shared" si="1376"/>
        <v>0</v>
      </c>
      <c r="AN2313" s="11">
        <f t="shared" si="1376"/>
        <v>0</v>
      </c>
      <c r="AO2313" s="11">
        <f t="shared" si="1376"/>
        <v>0</v>
      </c>
      <c r="AP2313" s="11">
        <f t="shared" si="1376"/>
        <v>0</v>
      </c>
      <c r="AQ2313" s="11">
        <f t="shared" si="1376"/>
        <v>0</v>
      </c>
      <c r="AR2313" s="11">
        <f t="shared" si="1376"/>
        <v>0</v>
      </c>
      <c r="AS2313" s="11">
        <f t="shared" si="1376"/>
        <v>0</v>
      </c>
      <c r="AT2313" s="11">
        <f t="shared" si="1376"/>
        <v>0</v>
      </c>
      <c r="AU2313" s="11">
        <f t="shared" si="1376"/>
        <v>0</v>
      </c>
      <c r="AV2313" s="11">
        <f t="shared" si="1376"/>
        <v>460238858.19895631</v>
      </c>
      <c r="AW2313" s="11">
        <f t="shared" si="1376"/>
        <v>0</v>
      </c>
      <c r="AX2313" s="11">
        <f t="shared" si="1376"/>
        <v>0</v>
      </c>
      <c r="AY2313" s="11">
        <f t="shared" si="1383"/>
        <v>285543.07948075194</v>
      </c>
      <c r="AZ2313" s="11">
        <f t="shared" si="1383"/>
        <v>1</v>
      </c>
      <c r="BA2313" s="11">
        <f t="shared" si="1383"/>
        <v>1</v>
      </c>
      <c r="BB2313" s="11">
        <f t="shared" si="1383"/>
        <v>2</v>
      </c>
      <c r="BC2313" s="11">
        <f t="shared" si="1383"/>
        <v>4</v>
      </c>
      <c r="BD2313" s="11">
        <f t="shared" si="1377"/>
        <v>4</v>
      </c>
      <c r="BE2313" s="11">
        <f t="shared" si="1375"/>
        <v>4</v>
      </c>
      <c r="BF2313" s="15" t="str">
        <f t="shared" si="1346"/>
        <v>EN 10210</v>
      </c>
      <c r="BG2313" s="42">
        <v>108.09638400000014</v>
      </c>
      <c r="BH2313" s="17">
        <f t="shared" si="1347"/>
        <v>500</v>
      </c>
      <c r="BI2313" s="17">
        <f t="shared" si="1348"/>
        <v>300</v>
      </c>
      <c r="BK2313" s="17">
        <f t="shared" si="1349"/>
        <v>8.8000000000000007</v>
      </c>
      <c r="BM2313" s="17">
        <f t="shared" si="1381"/>
        <v>13.200000000000001</v>
      </c>
      <c r="BX2313" s="18">
        <f t="shared" si="1350"/>
        <v>13808.445909243466</v>
      </c>
      <c r="BY2313" s="42">
        <v>1.6</v>
      </c>
      <c r="BZ2313" s="43">
        <f t="shared" si="1351"/>
        <v>14.76065137167361</v>
      </c>
      <c r="CA2313" s="18">
        <f t="shared" si="1352"/>
        <v>466695020.95004761</v>
      </c>
      <c r="CB2313" s="18">
        <f t="shared" si="1353"/>
        <v>1866780.0838001904</v>
      </c>
      <c r="CC2313" s="18">
        <f t="shared" si="1354"/>
        <v>2254500.3301390558</v>
      </c>
      <c r="CD2313" s="25">
        <f t="shared" si="1355"/>
        <v>1.207694655467711</v>
      </c>
      <c r="CE2313" s="26">
        <f t="shared" si="1356"/>
        <v>183.84176557903263</v>
      </c>
      <c r="CF2313" s="18">
        <f t="shared" si="1357"/>
        <v>8998.7397403759751</v>
      </c>
      <c r="CG2313" s="18">
        <f t="shared" si="1358"/>
        <v>5478.7397403759742</v>
      </c>
      <c r="CH2313" s="18">
        <f t="shared" si="1359"/>
        <v>213749481.92599624</v>
      </c>
      <c r="CI2313" s="18">
        <f t="shared" si="1360"/>
        <v>1424996.5461733083</v>
      </c>
      <c r="CJ2313" s="18">
        <f t="shared" si="1361"/>
        <v>1592578.3561014582</v>
      </c>
      <c r="CK2313" s="25">
        <f t="shared" si="1362"/>
        <v>1.1176015551603791</v>
      </c>
      <c r="CL2313" s="26">
        <f t="shared" si="1363"/>
        <v>124.41711706781452</v>
      </c>
      <c r="CZ2313" s="18">
        <f t="shared" si="1364"/>
        <v>460238858.19895631</v>
      </c>
      <c r="DC2313" s="18">
        <f t="shared" si="1365"/>
        <v>285543.07948075194</v>
      </c>
      <c r="DD2313" s="17">
        <f t="shared" si="1366"/>
        <v>1</v>
      </c>
      <c r="DE2313" s="17">
        <f t="shared" si="1367"/>
        <v>1</v>
      </c>
      <c r="DF2313" s="17">
        <f t="shared" si="1368"/>
        <v>2</v>
      </c>
      <c r="DG2313" s="17">
        <f t="shared" si="1369"/>
        <v>4</v>
      </c>
      <c r="DH2313" s="17">
        <f t="shared" si="1370"/>
        <v>4</v>
      </c>
      <c r="DI2313" s="17">
        <f t="shared" si="1371"/>
        <v>4</v>
      </c>
      <c r="DJ2313" s="20" t="s">
        <v>1879</v>
      </c>
    </row>
    <row r="2314" spans="1:117" x14ac:dyDescent="0.2">
      <c r="A2314" s="15" t="s">
        <v>105</v>
      </c>
      <c r="B2314" s="10" t="s">
        <v>2409</v>
      </c>
      <c r="C2314" s="11">
        <f t="shared" si="1344"/>
        <v>122.46</v>
      </c>
      <c r="D2314" s="11">
        <f t="shared" si="1385"/>
        <v>500</v>
      </c>
      <c r="E2314" s="11">
        <f t="shared" si="1385"/>
        <v>300</v>
      </c>
      <c r="F2314" s="11">
        <f t="shared" si="1385"/>
        <v>0</v>
      </c>
      <c r="G2314" s="11">
        <f t="shared" si="1385"/>
        <v>10</v>
      </c>
      <c r="H2314" s="11">
        <f t="shared" si="1385"/>
        <v>0</v>
      </c>
      <c r="I2314" s="11">
        <f t="shared" si="1385"/>
        <v>15</v>
      </c>
      <c r="J2314" s="11">
        <f t="shared" si="1385"/>
        <v>0</v>
      </c>
      <c r="K2314" s="11">
        <f t="shared" si="1385"/>
        <v>0</v>
      </c>
      <c r="L2314" s="11">
        <f t="shared" si="1385"/>
        <v>0</v>
      </c>
      <c r="M2314" s="11">
        <f t="shared" si="1380"/>
        <v>0</v>
      </c>
      <c r="N2314" s="11">
        <f t="shared" si="1380"/>
        <v>0</v>
      </c>
      <c r="O2314" s="11">
        <f t="shared" si="1379"/>
        <v>0</v>
      </c>
      <c r="P2314" s="11">
        <f t="shared" si="1379"/>
        <v>0</v>
      </c>
      <c r="Q2314" s="11">
        <f t="shared" si="1379"/>
        <v>0</v>
      </c>
      <c r="R2314" s="11">
        <f t="shared" si="1379"/>
        <v>0</v>
      </c>
      <c r="S2314" s="11">
        <f t="shared" si="1379"/>
        <v>0</v>
      </c>
      <c r="T2314" s="11">
        <f t="shared" si="1379"/>
        <v>15649.336143134642</v>
      </c>
      <c r="U2314" s="40">
        <f t="shared" si="1345"/>
        <v>1.6</v>
      </c>
      <c r="V2314" s="11">
        <f t="shared" si="1384"/>
        <v>13.024300467874601</v>
      </c>
      <c r="W2314" s="11">
        <f t="shared" si="1384"/>
        <v>523275953.27741516</v>
      </c>
      <c r="X2314" s="11">
        <f t="shared" si="1384"/>
        <v>2093103.8131096605</v>
      </c>
      <c r="Y2314" s="11">
        <f t="shared" si="1384"/>
        <v>2536576.6721564145</v>
      </c>
      <c r="Z2314" s="11">
        <f t="shared" si="1384"/>
        <v>1.2118733224167701</v>
      </c>
      <c r="AA2314" s="11">
        <f t="shared" si="1382"/>
        <v>182.85945842764693</v>
      </c>
      <c r="AB2314" s="11">
        <f t="shared" si="1382"/>
        <v>10256.637061435918</v>
      </c>
      <c r="AC2314" s="11">
        <f t="shared" si="1382"/>
        <v>6256.6370614359175</v>
      </c>
      <c r="AD2314" s="11">
        <f t="shared" si="1382"/>
        <v>239326989.4604913</v>
      </c>
      <c r="AE2314" s="11">
        <f t="shared" si="1382"/>
        <v>1595513.2630699419</v>
      </c>
      <c r="AF2314" s="11">
        <f t="shared" si="1382"/>
        <v>1790912.9660128229</v>
      </c>
      <c r="AG2314" s="11">
        <f t="shared" si="1382"/>
        <v>1.1224682410767997</v>
      </c>
      <c r="AH2314" s="11">
        <f t="shared" si="1382"/>
        <v>123.66530680965452</v>
      </c>
      <c r="AI2314" s="11">
        <f t="shared" si="1382"/>
        <v>0</v>
      </c>
      <c r="AJ2314" s="11">
        <f t="shared" si="1382"/>
        <v>0</v>
      </c>
      <c r="AK2314" s="11">
        <f t="shared" si="1382"/>
        <v>0</v>
      </c>
      <c r="AL2314" s="11">
        <f t="shared" si="1378"/>
        <v>0</v>
      </c>
      <c r="AM2314" s="11">
        <f t="shared" si="1376"/>
        <v>0</v>
      </c>
      <c r="AN2314" s="11">
        <f t="shared" si="1376"/>
        <v>0</v>
      </c>
      <c r="AO2314" s="11">
        <f t="shared" si="1376"/>
        <v>0</v>
      </c>
      <c r="AP2314" s="11">
        <f t="shared" si="1376"/>
        <v>0</v>
      </c>
      <c r="AQ2314" s="11">
        <f t="shared" si="1376"/>
        <v>0</v>
      </c>
      <c r="AR2314" s="11">
        <f t="shared" si="1376"/>
        <v>0</v>
      </c>
      <c r="AS2314" s="11">
        <f t="shared" si="1376"/>
        <v>0</v>
      </c>
      <c r="AT2314" s="11">
        <f t="shared" si="1376"/>
        <v>0</v>
      </c>
      <c r="AU2314" s="11">
        <f t="shared" si="1376"/>
        <v>0</v>
      </c>
      <c r="AV2314" s="11">
        <f t="shared" si="1376"/>
        <v>517754102.56410259</v>
      </c>
      <c r="AW2314" s="11">
        <f t="shared" si="1376"/>
        <v>0</v>
      </c>
      <c r="AX2314" s="11">
        <f t="shared" si="1376"/>
        <v>0</v>
      </c>
      <c r="AY2314" s="11">
        <f t="shared" si="1383"/>
        <v>283513.27412287181</v>
      </c>
      <c r="AZ2314" s="11">
        <f t="shared" si="1383"/>
        <v>1</v>
      </c>
      <c r="BA2314" s="11">
        <f t="shared" si="1383"/>
        <v>1</v>
      </c>
      <c r="BB2314" s="11">
        <f t="shared" si="1383"/>
        <v>1</v>
      </c>
      <c r="BC2314" s="11">
        <f t="shared" si="1383"/>
        <v>4</v>
      </c>
      <c r="BD2314" s="11">
        <f t="shared" si="1377"/>
        <v>4</v>
      </c>
      <c r="BE2314" s="11">
        <f t="shared" si="1375"/>
        <v>4</v>
      </c>
      <c r="BF2314" s="15" t="str">
        <f t="shared" si="1346"/>
        <v>EN 10210</v>
      </c>
      <c r="BG2314" s="42">
        <v>122.46</v>
      </c>
      <c r="BH2314" s="17">
        <f t="shared" si="1347"/>
        <v>500</v>
      </c>
      <c r="BI2314" s="17">
        <f t="shared" si="1348"/>
        <v>300</v>
      </c>
      <c r="BK2314" s="17">
        <f t="shared" si="1349"/>
        <v>10</v>
      </c>
      <c r="BM2314" s="17">
        <f t="shared" si="1381"/>
        <v>15</v>
      </c>
      <c r="BX2314" s="18">
        <f t="shared" si="1350"/>
        <v>15649.336143134642</v>
      </c>
      <c r="BY2314" s="42">
        <v>1.6</v>
      </c>
      <c r="BZ2314" s="43">
        <f t="shared" si="1351"/>
        <v>13.024300467874601</v>
      </c>
      <c r="CA2314" s="18">
        <f t="shared" si="1352"/>
        <v>523275953.27741516</v>
      </c>
      <c r="CB2314" s="18">
        <f t="shared" si="1353"/>
        <v>2093103.8131096605</v>
      </c>
      <c r="CC2314" s="18">
        <f t="shared" si="1354"/>
        <v>2536576.6721564145</v>
      </c>
      <c r="CD2314" s="25">
        <f t="shared" si="1355"/>
        <v>1.2118733224167701</v>
      </c>
      <c r="CE2314" s="26">
        <f t="shared" si="1356"/>
        <v>182.85945842764693</v>
      </c>
      <c r="CF2314" s="18">
        <f t="shared" si="1357"/>
        <v>10256.637061435918</v>
      </c>
      <c r="CG2314" s="18">
        <f t="shared" si="1358"/>
        <v>6256.6370614359175</v>
      </c>
      <c r="CH2314" s="18">
        <f t="shared" si="1359"/>
        <v>239326989.4604913</v>
      </c>
      <c r="CI2314" s="18">
        <f t="shared" si="1360"/>
        <v>1595513.2630699419</v>
      </c>
      <c r="CJ2314" s="18">
        <f t="shared" si="1361"/>
        <v>1790912.9660128229</v>
      </c>
      <c r="CK2314" s="25">
        <f t="shared" si="1362"/>
        <v>1.1224682410767997</v>
      </c>
      <c r="CL2314" s="26">
        <f t="shared" si="1363"/>
        <v>123.66530680965452</v>
      </c>
      <c r="CZ2314" s="18">
        <f t="shared" si="1364"/>
        <v>517754102.56410259</v>
      </c>
      <c r="DC2314" s="18">
        <f t="shared" si="1365"/>
        <v>283513.27412287181</v>
      </c>
      <c r="DD2314" s="17">
        <f t="shared" si="1366"/>
        <v>1</v>
      </c>
      <c r="DE2314" s="17">
        <f t="shared" si="1367"/>
        <v>1</v>
      </c>
      <c r="DF2314" s="17">
        <f t="shared" si="1368"/>
        <v>1</v>
      </c>
      <c r="DG2314" s="17">
        <f t="shared" si="1369"/>
        <v>4</v>
      </c>
      <c r="DH2314" s="17">
        <f t="shared" si="1370"/>
        <v>4</v>
      </c>
      <c r="DI2314" s="17">
        <f t="shared" si="1371"/>
        <v>4</v>
      </c>
      <c r="DJ2314" s="20" t="s">
        <v>1879</v>
      </c>
    </row>
    <row r="2315" spans="1:117" x14ac:dyDescent="0.2">
      <c r="A2315" s="15" t="s">
        <v>105</v>
      </c>
      <c r="B2315" s="10" t="s">
        <v>2410</v>
      </c>
      <c r="C2315" s="11">
        <f t="shared" si="1344"/>
        <v>134.36060000000001</v>
      </c>
      <c r="D2315" s="11">
        <f t="shared" si="1385"/>
        <v>500</v>
      </c>
      <c r="E2315" s="11">
        <f t="shared" si="1385"/>
        <v>300</v>
      </c>
      <c r="F2315" s="11">
        <f t="shared" si="1385"/>
        <v>0</v>
      </c>
      <c r="G2315" s="11">
        <f t="shared" si="1385"/>
        <v>11</v>
      </c>
      <c r="H2315" s="11">
        <f t="shared" si="1385"/>
        <v>0</v>
      </c>
      <c r="I2315" s="11">
        <f t="shared" si="1385"/>
        <v>22</v>
      </c>
      <c r="J2315" s="11">
        <f t="shared" si="1385"/>
        <v>0</v>
      </c>
      <c r="K2315" s="11">
        <f t="shared" si="1385"/>
        <v>0</v>
      </c>
      <c r="L2315" s="11">
        <f t="shared" si="1385"/>
        <v>0</v>
      </c>
      <c r="M2315" s="11">
        <f t="shared" si="1380"/>
        <v>0</v>
      </c>
      <c r="N2315" s="11">
        <f t="shared" si="1380"/>
        <v>0</v>
      </c>
      <c r="O2315" s="11">
        <f t="shared" si="1379"/>
        <v>0</v>
      </c>
      <c r="P2315" s="11">
        <f t="shared" si="1379"/>
        <v>0</v>
      </c>
      <c r="Q2315" s="11">
        <f t="shared" si="1379"/>
        <v>0</v>
      </c>
      <c r="R2315" s="11">
        <f t="shared" si="1379"/>
        <v>0</v>
      </c>
      <c r="S2315" s="11">
        <f t="shared" si="1379"/>
        <v>0</v>
      </c>
      <c r="T2315" s="11">
        <f t="shared" si="1379"/>
        <v>17737.061688674919</v>
      </c>
      <c r="U2315" s="40">
        <f t="shared" si="1345"/>
        <v>1.6</v>
      </c>
      <c r="V2315" s="11">
        <f t="shared" si="1384"/>
        <v>11.491286416458438</v>
      </c>
      <c r="W2315" s="11">
        <f t="shared" si="1384"/>
        <v>562550910.10442793</v>
      </c>
      <c r="X2315" s="11">
        <f t="shared" si="1384"/>
        <v>2250203.6404177118</v>
      </c>
      <c r="Y2315" s="11">
        <f t="shared" si="1384"/>
        <v>2740806.6581932027</v>
      </c>
      <c r="Z2315" s="11">
        <f t="shared" si="1384"/>
        <v>1.2180260528262317</v>
      </c>
      <c r="AA2315" s="11">
        <f t="shared" si="1382"/>
        <v>178.09022293843321</v>
      </c>
      <c r="AB2315" s="11">
        <f t="shared" si="1382"/>
        <v>11448.663555421825</v>
      </c>
      <c r="AC2315" s="11">
        <f t="shared" si="1382"/>
        <v>7048.6635554218246</v>
      </c>
      <c r="AD2315" s="11">
        <f t="shared" si="1382"/>
        <v>257607014.02000564</v>
      </c>
      <c r="AE2315" s="11">
        <f t="shared" si="1382"/>
        <v>1717380.0934667042</v>
      </c>
      <c r="AF2315" s="11">
        <f t="shared" si="1382"/>
        <v>1936940.3026510202</v>
      </c>
      <c r="AG2315" s="11">
        <f t="shared" si="1382"/>
        <v>1.127846019654922</v>
      </c>
      <c r="AH2315" s="11">
        <f t="shared" si="1382"/>
        <v>120.51413934366579</v>
      </c>
      <c r="AI2315" s="11">
        <f t="shared" si="1382"/>
        <v>0</v>
      </c>
      <c r="AJ2315" s="11">
        <f t="shared" si="1382"/>
        <v>0</v>
      </c>
      <c r="AK2315" s="11">
        <f t="shared" si="1382"/>
        <v>0</v>
      </c>
      <c r="AL2315" s="11">
        <f t="shared" si="1378"/>
        <v>0</v>
      </c>
      <c r="AM2315" s="11">
        <f t="shared" si="1376"/>
        <v>0</v>
      </c>
      <c r="AN2315" s="11">
        <f t="shared" si="1376"/>
        <v>0</v>
      </c>
      <c r="AO2315" s="11">
        <f t="shared" si="1376"/>
        <v>0</v>
      </c>
      <c r="AP2315" s="11">
        <f t="shared" si="1376"/>
        <v>0</v>
      </c>
      <c r="AQ2315" s="11">
        <f t="shared" si="1376"/>
        <v>0</v>
      </c>
      <c r="AR2315" s="11">
        <f t="shared" si="1376"/>
        <v>0</v>
      </c>
      <c r="AS2315" s="11">
        <f t="shared" si="1376"/>
        <v>0</v>
      </c>
      <c r="AT2315" s="11">
        <f t="shared" si="1376"/>
        <v>0</v>
      </c>
      <c r="AU2315" s="11">
        <f t="shared" si="1376"/>
        <v>0</v>
      </c>
      <c r="AV2315" s="11">
        <f t="shared" si="1376"/>
        <v>564750322.49614394</v>
      </c>
      <c r="AW2315" s="11">
        <f t="shared" si="1376"/>
        <v>0</v>
      </c>
      <c r="AX2315" s="11">
        <f t="shared" si="1376"/>
        <v>0</v>
      </c>
      <c r="AY2315" s="11">
        <f t="shared" si="1383"/>
        <v>281343.65888855455</v>
      </c>
      <c r="AZ2315" s="11">
        <f t="shared" si="1383"/>
        <v>1</v>
      </c>
      <c r="BA2315" s="11">
        <f t="shared" si="1383"/>
        <v>1</v>
      </c>
      <c r="BB2315" s="11">
        <f t="shared" si="1383"/>
        <v>1</v>
      </c>
      <c r="BC2315" s="11">
        <f t="shared" si="1383"/>
        <v>3</v>
      </c>
      <c r="BD2315" s="11">
        <f t="shared" si="1377"/>
        <v>4</v>
      </c>
      <c r="BE2315" s="11">
        <f t="shared" si="1375"/>
        <v>4</v>
      </c>
      <c r="BF2315" s="15" t="str">
        <f t="shared" si="1346"/>
        <v>EN 10210</v>
      </c>
      <c r="BG2315" s="42">
        <v>134.36060000000001</v>
      </c>
      <c r="BH2315" s="17">
        <f t="shared" si="1347"/>
        <v>500</v>
      </c>
      <c r="BI2315" s="17">
        <f t="shared" si="1348"/>
        <v>300</v>
      </c>
      <c r="BK2315" s="17">
        <f t="shared" si="1349"/>
        <v>11</v>
      </c>
      <c r="BM2315" s="17">
        <f t="shared" si="1381"/>
        <v>22</v>
      </c>
      <c r="BX2315" s="18">
        <f t="shared" si="1350"/>
        <v>17737.061688674919</v>
      </c>
      <c r="BY2315" s="42">
        <v>1.6</v>
      </c>
      <c r="BZ2315" s="43">
        <f t="shared" si="1351"/>
        <v>11.491286416458438</v>
      </c>
      <c r="CA2315" s="18">
        <f t="shared" si="1352"/>
        <v>562550910.10442793</v>
      </c>
      <c r="CB2315" s="18">
        <f t="shared" si="1353"/>
        <v>2250203.6404177118</v>
      </c>
      <c r="CC2315" s="18">
        <f t="shared" si="1354"/>
        <v>2740806.6581932027</v>
      </c>
      <c r="CD2315" s="25">
        <f t="shared" si="1355"/>
        <v>1.2180260528262317</v>
      </c>
      <c r="CE2315" s="26">
        <f t="shared" si="1356"/>
        <v>178.09022293843321</v>
      </c>
      <c r="CF2315" s="18">
        <f t="shared" si="1357"/>
        <v>11448.663555421825</v>
      </c>
      <c r="CG2315" s="18">
        <f t="shared" si="1358"/>
        <v>7048.6635554218246</v>
      </c>
      <c r="CH2315" s="18">
        <f t="shared" si="1359"/>
        <v>257607014.02000564</v>
      </c>
      <c r="CI2315" s="18">
        <f t="shared" si="1360"/>
        <v>1717380.0934667042</v>
      </c>
      <c r="CJ2315" s="18">
        <f t="shared" si="1361"/>
        <v>1936940.3026510202</v>
      </c>
      <c r="CK2315" s="25">
        <f t="shared" si="1362"/>
        <v>1.127846019654922</v>
      </c>
      <c r="CL2315" s="26">
        <f t="shared" si="1363"/>
        <v>120.51413934366579</v>
      </c>
      <c r="CZ2315" s="18">
        <f t="shared" si="1364"/>
        <v>564750322.49614394</v>
      </c>
      <c r="DC2315" s="18">
        <f t="shared" si="1365"/>
        <v>281343.65888855455</v>
      </c>
      <c r="DD2315" s="17">
        <f t="shared" si="1366"/>
        <v>1</v>
      </c>
      <c r="DE2315" s="17">
        <f t="shared" si="1367"/>
        <v>1</v>
      </c>
      <c r="DF2315" s="17">
        <f t="shared" si="1368"/>
        <v>1</v>
      </c>
      <c r="DG2315" s="17">
        <f t="shared" si="1369"/>
        <v>3</v>
      </c>
      <c r="DH2315" s="17">
        <f t="shared" si="1370"/>
        <v>4</v>
      </c>
      <c r="DI2315" s="17">
        <f t="shared" si="1371"/>
        <v>4</v>
      </c>
      <c r="DJ2315" s="20" t="s">
        <v>1879</v>
      </c>
    </row>
    <row r="2316" spans="1:117" x14ac:dyDescent="0.2">
      <c r="A2316" s="15" t="s">
        <v>105</v>
      </c>
      <c r="B2316" s="10" t="s">
        <v>2411</v>
      </c>
      <c r="C2316" s="11">
        <f t="shared" si="1344"/>
        <v>152.09375</v>
      </c>
      <c r="D2316" s="11">
        <f t="shared" si="1385"/>
        <v>500</v>
      </c>
      <c r="E2316" s="11">
        <f t="shared" si="1385"/>
        <v>300</v>
      </c>
      <c r="F2316" s="11">
        <f t="shared" si="1385"/>
        <v>0</v>
      </c>
      <c r="G2316" s="11">
        <f t="shared" si="1385"/>
        <v>12.5</v>
      </c>
      <c r="H2316" s="11">
        <f t="shared" si="1385"/>
        <v>0</v>
      </c>
      <c r="I2316" s="11">
        <f t="shared" si="1385"/>
        <v>25</v>
      </c>
      <c r="J2316" s="11">
        <f t="shared" si="1385"/>
        <v>0</v>
      </c>
      <c r="K2316" s="11">
        <f t="shared" si="1385"/>
        <v>0</v>
      </c>
      <c r="L2316" s="11">
        <f t="shared" si="1385"/>
        <v>0</v>
      </c>
      <c r="M2316" s="11">
        <f t="shared" si="1380"/>
        <v>0</v>
      </c>
      <c r="N2316" s="11">
        <f t="shared" si="1380"/>
        <v>0</v>
      </c>
      <c r="O2316" s="11">
        <f t="shared" si="1379"/>
        <v>0</v>
      </c>
      <c r="P2316" s="11">
        <f t="shared" si="1379"/>
        <v>0</v>
      </c>
      <c r="Q2316" s="11">
        <f t="shared" si="1379"/>
        <v>0</v>
      </c>
      <c r="R2316" s="11">
        <f t="shared" si="1379"/>
        <v>0</v>
      </c>
      <c r="S2316" s="11">
        <f t="shared" si="1379"/>
        <v>0</v>
      </c>
      <c r="T2316" s="11">
        <f t="shared" si="1379"/>
        <v>20176.990816987243</v>
      </c>
      <c r="U2316" s="40">
        <f t="shared" si="1345"/>
        <v>1.6</v>
      </c>
      <c r="V2316" s="11">
        <f t="shared" si="1384"/>
        <v>10.101687506313162</v>
      </c>
      <c r="W2316" s="11">
        <f t="shared" si="1384"/>
        <v>627310846.31489456</v>
      </c>
      <c r="X2316" s="11">
        <f t="shared" si="1384"/>
        <v>2509243.385259578</v>
      </c>
      <c r="Y2316" s="11">
        <f t="shared" si="1384"/>
        <v>3071032.6345477849</v>
      </c>
      <c r="Z2316" s="11">
        <f t="shared" si="1384"/>
        <v>1.2238879068441144</v>
      </c>
      <c r="AA2316" s="11">
        <f t="shared" si="1382"/>
        <v>176.32471889516117</v>
      </c>
      <c r="AB2316" s="11">
        <f t="shared" si="1382"/>
        <v>13079.369260617026</v>
      </c>
      <c r="AC2316" s="11">
        <f t="shared" si="1382"/>
        <v>8079.3692606170271</v>
      </c>
      <c r="AD2316" s="11">
        <f t="shared" si="1382"/>
        <v>286866762.01150799</v>
      </c>
      <c r="AE2316" s="11">
        <f t="shared" si="1382"/>
        <v>1912445.0800767199</v>
      </c>
      <c r="AF2316" s="11">
        <f t="shared" si="1382"/>
        <v>2169345.708486082</v>
      </c>
      <c r="AG2316" s="11">
        <f t="shared" si="1382"/>
        <v>1.1343309834544668</v>
      </c>
      <c r="AH2316" s="11">
        <f t="shared" si="1382"/>
        <v>119.23724074412812</v>
      </c>
      <c r="AI2316" s="11">
        <f t="shared" si="1382"/>
        <v>0</v>
      </c>
      <c r="AJ2316" s="11">
        <f t="shared" si="1382"/>
        <v>0</v>
      </c>
      <c r="AK2316" s="11">
        <f t="shared" si="1382"/>
        <v>0</v>
      </c>
      <c r="AL2316" s="11">
        <f t="shared" si="1378"/>
        <v>0</v>
      </c>
      <c r="AM2316" s="11">
        <f t="shared" si="1376"/>
        <v>0</v>
      </c>
      <c r="AN2316" s="11">
        <f t="shared" si="1376"/>
        <v>0</v>
      </c>
      <c r="AO2316" s="11">
        <f t="shared" si="1376"/>
        <v>0</v>
      </c>
      <c r="AP2316" s="11">
        <f t="shared" si="1376"/>
        <v>0</v>
      </c>
      <c r="AQ2316" s="11">
        <f t="shared" si="1376"/>
        <v>0</v>
      </c>
      <c r="AR2316" s="11">
        <f t="shared" si="1376"/>
        <v>0</v>
      </c>
      <c r="AS2316" s="11">
        <f t="shared" si="1376"/>
        <v>0</v>
      </c>
      <c r="AT2316" s="11">
        <f t="shared" si="1376"/>
        <v>0</v>
      </c>
      <c r="AU2316" s="11">
        <f t="shared" si="1376"/>
        <v>0</v>
      </c>
      <c r="AV2316" s="11">
        <f t="shared" si="1376"/>
        <v>633670142.38911295</v>
      </c>
      <c r="AW2316" s="11">
        <f t="shared" si="1376"/>
        <v>0</v>
      </c>
      <c r="AX2316" s="11">
        <f t="shared" si="1376"/>
        <v>0</v>
      </c>
      <c r="AY2316" s="11">
        <f t="shared" si="1383"/>
        <v>278635.92315154255</v>
      </c>
      <c r="AZ2316" s="11">
        <f t="shared" si="1383"/>
        <v>1</v>
      </c>
      <c r="BA2316" s="11">
        <f t="shared" si="1383"/>
        <v>1</v>
      </c>
      <c r="BB2316" s="11">
        <f t="shared" si="1383"/>
        <v>1</v>
      </c>
      <c r="BC2316" s="11">
        <f t="shared" si="1383"/>
        <v>2</v>
      </c>
      <c r="BD2316" s="11">
        <f t="shared" si="1377"/>
        <v>3</v>
      </c>
      <c r="BE2316" s="11">
        <f t="shared" si="1375"/>
        <v>4</v>
      </c>
      <c r="BF2316" s="15" t="str">
        <f t="shared" si="1346"/>
        <v>EN 10210</v>
      </c>
      <c r="BG2316" s="42">
        <v>152.09375</v>
      </c>
      <c r="BH2316" s="17">
        <f t="shared" si="1347"/>
        <v>500</v>
      </c>
      <c r="BI2316" s="17">
        <f t="shared" si="1348"/>
        <v>300</v>
      </c>
      <c r="BK2316" s="17">
        <f t="shared" si="1349"/>
        <v>12.5</v>
      </c>
      <c r="BM2316" s="17">
        <f t="shared" si="1381"/>
        <v>25</v>
      </c>
      <c r="BX2316" s="18">
        <f t="shared" si="1350"/>
        <v>20176.990816987243</v>
      </c>
      <c r="BY2316" s="42">
        <v>1.6</v>
      </c>
      <c r="BZ2316" s="43">
        <f t="shared" si="1351"/>
        <v>10.101687506313162</v>
      </c>
      <c r="CA2316" s="18">
        <f t="shared" si="1352"/>
        <v>627310846.31489456</v>
      </c>
      <c r="CB2316" s="18">
        <f t="shared" si="1353"/>
        <v>2509243.385259578</v>
      </c>
      <c r="CC2316" s="18">
        <f t="shared" si="1354"/>
        <v>3071032.6345477849</v>
      </c>
      <c r="CD2316" s="25">
        <f t="shared" si="1355"/>
        <v>1.2238879068441144</v>
      </c>
      <c r="CE2316" s="26">
        <f t="shared" si="1356"/>
        <v>176.32471889516117</v>
      </c>
      <c r="CF2316" s="18">
        <f t="shared" si="1357"/>
        <v>13079.369260617026</v>
      </c>
      <c r="CG2316" s="18">
        <f t="shared" si="1358"/>
        <v>8079.3692606170271</v>
      </c>
      <c r="CH2316" s="18">
        <f t="shared" si="1359"/>
        <v>286866762.01150799</v>
      </c>
      <c r="CI2316" s="18">
        <f t="shared" si="1360"/>
        <v>1912445.0800767199</v>
      </c>
      <c r="CJ2316" s="18">
        <f t="shared" si="1361"/>
        <v>2169345.708486082</v>
      </c>
      <c r="CK2316" s="25">
        <f t="shared" si="1362"/>
        <v>1.1343309834544668</v>
      </c>
      <c r="CL2316" s="26">
        <f t="shared" si="1363"/>
        <v>119.23724074412812</v>
      </c>
      <c r="CZ2316" s="18">
        <f t="shared" si="1364"/>
        <v>633670142.38911295</v>
      </c>
      <c r="DC2316" s="18">
        <f t="shared" si="1365"/>
        <v>278635.92315154255</v>
      </c>
      <c r="DD2316" s="17">
        <f t="shared" si="1366"/>
        <v>1</v>
      </c>
      <c r="DE2316" s="17">
        <f t="shared" si="1367"/>
        <v>1</v>
      </c>
      <c r="DF2316" s="17">
        <f t="shared" si="1368"/>
        <v>1</v>
      </c>
      <c r="DG2316" s="17">
        <f t="shared" si="1369"/>
        <v>2</v>
      </c>
      <c r="DH2316" s="17">
        <f t="shared" si="1370"/>
        <v>3</v>
      </c>
      <c r="DI2316" s="17">
        <f t="shared" si="1371"/>
        <v>4</v>
      </c>
      <c r="DJ2316" s="20" t="s">
        <v>1879</v>
      </c>
    </row>
    <row r="2317" spans="1:117" x14ac:dyDescent="0.2">
      <c r="A2317" s="15" t="s">
        <v>105</v>
      </c>
      <c r="B2317" s="10" t="s">
        <v>2412</v>
      </c>
      <c r="C2317" s="11">
        <f t="shared" si="1344"/>
        <v>172.0205039999999</v>
      </c>
      <c r="D2317" s="11">
        <f t="shared" si="1385"/>
        <v>500</v>
      </c>
      <c r="E2317" s="11">
        <f t="shared" si="1385"/>
        <v>300</v>
      </c>
      <c r="F2317" s="11">
        <f t="shared" si="1385"/>
        <v>0</v>
      </c>
      <c r="G2317" s="11">
        <f t="shared" si="1385"/>
        <v>14.2</v>
      </c>
      <c r="H2317" s="11">
        <f t="shared" si="1385"/>
        <v>0</v>
      </c>
      <c r="I2317" s="11">
        <f t="shared" si="1385"/>
        <v>28.4</v>
      </c>
      <c r="J2317" s="11">
        <f t="shared" si="1385"/>
        <v>0</v>
      </c>
      <c r="K2317" s="11">
        <f t="shared" si="1385"/>
        <v>0</v>
      </c>
      <c r="L2317" s="11">
        <f t="shared" si="1385"/>
        <v>0</v>
      </c>
      <c r="M2317" s="11">
        <f t="shared" si="1380"/>
        <v>0</v>
      </c>
      <c r="N2317" s="11">
        <f t="shared" si="1380"/>
        <v>0</v>
      </c>
      <c r="O2317" s="11">
        <f t="shared" si="1379"/>
        <v>0</v>
      </c>
      <c r="P2317" s="11">
        <f t="shared" si="1379"/>
        <v>0</v>
      </c>
      <c r="Q2317" s="11">
        <f t="shared" si="1379"/>
        <v>0</v>
      </c>
      <c r="R2317" s="11">
        <f t="shared" si="1379"/>
        <v>0</v>
      </c>
      <c r="S2317" s="11">
        <f t="shared" si="1379"/>
        <v>0</v>
      </c>
      <c r="T2317" s="11">
        <f t="shared" si="1379"/>
        <v>22948.405941358764</v>
      </c>
      <c r="U2317" s="40">
        <f t="shared" si="1345"/>
        <v>1.6</v>
      </c>
      <c r="V2317" s="11">
        <f t="shared" si="1384"/>
        <v>8.8817348173024033</v>
      </c>
      <c r="W2317" s="11">
        <f t="shared" si="1384"/>
        <v>697339914.92059493</v>
      </c>
      <c r="X2317" s="11">
        <f t="shared" si="1384"/>
        <v>2789359.6596823796</v>
      </c>
      <c r="Y2317" s="11">
        <f t="shared" si="1384"/>
        <v>3432832.701481963</v>
      </c>
      <c r="Z2317" s="11">
        <f t="shared" si="1384"/>
        <v>1.2306884447711754</v>
      </c>
      <c r="AA2317" s="11">
        <f t="shared" si="1382"/>
        <v>174.31951157372416</v>
      </c>
      <c r="AB2317" s="11">
        <f t="shared" si="1382"/>
        <v>14947.673713349228</v>
      </c>
      <c r="AC2317" s="11">
        <f t="shared" si="1382"/>
        <v>9267.6737133492279</v>
      </c>
      <c r="AD2317" s="11">
        <f t="shared" si="1382"/>
        <v>318403350.15769458</v>
      </c>
      <c r="AE2317" s="11">
        <f t="shared" si="1382"/>
        <v>2122689.0010512974</v>
      </c>
      <c r="AF2317" s="11">
        <f t="shared" si="1382"/>
        <v>2423705.3301470405</v>
      </c>
      <c r="AG2317" s="11">
        <f t="shared" si="1382"/>
        <v>1.1418089644534173</v>
      </c>
      <c r="AH2317" s="11">
        <f t="shared" si="1382"/>
        <v>117.79112034172607</v>
      </c>
      <c r="AI2317" s="11">
        <f t="shared" si="1382"/>
        <v>0</v>
      </c>
      <c r="AJ2317" s="11">
        <f t="shared" si="1382"/>
        <v>0</v>
      </c>
      <c r="AK2317" s="11">
        <f t="shared" si="1382"/>
        <v>0</v>
      </c>
      <c r="AL2317" s="11">
        <f t="shared" si="1378"/>
        <v>0</v>
      </c>
      <c r="AM2317" s="11">
        <f t="shared" si="1378"/>
        <v>0</v>
      </c>
      <c r="AN2317" s="11">
        <f t="shared" si="1378"/>
        <v>0</v>
      </c>
      <c r="AO2317" s="11">
        <f t="shared" si="1378"/>
        <v>0</v>
      </c>
      <c r="AP2317" s="11">
        <f t="shared" si="1378"/>
        <v>0</v>
      </c>
      <c r="AQ2317" s="11">
        <f t="shared" si="1378"/>
        <v>0</v>
      </c>
      <c r="AR2317" s="11">
        <f t="shared" si="1378"/>
        <v>0</v>
      </c>
      <c r="AS2317" s="11">
        <f t="shared" si="1378"/>
        <v>0</v>
      </c>
      <c r="AT2317" s="11">
        <f t="shared" si="1378"/>
        <v>0</v>
      </c>
      <c r="AU2317" s="11">
        <f t="shared" si="1378"/>
        <v>0</v>
      </c>
      <c r="AV2317" s="11">
        <f t="shared" si="1378"/>
        <v>709521550.46664679</v>
      </c>
      <c r="AW2317" s="11">
        <f t="shared" si="1378"/>
        <v>0</v>
      </c>
      <c r="AX2317" s="11">
        <f t="shared" si="1378"/>
        <v>0</v>
      </c>
      <c r="AY2317" s="11">
        <f t="shared" si="1383"/>
        <v>275519.6642833731</v>
      </c>
      <c r="AZ2317" s="11">
        <f t="shared" si="1383"/>
        <v>1</v>
      </c>
      <c r="BA2317" s="11">
        <f t="shared" si="1383"/>
        <v>1</v>
      </c>
      <c r="BB2317" s="11">
        <f t="shared" si="1383"/>
        <v>1</v>
      </c>
      <c r="BC2317" s="11">
        <f t="shared" si="1383"/>
        <v>1</v>
      </c>
      <c r="BD2317" s="11">
        <f t="shared" si="1377"/>
        <v>2</v>
      </c>
      <c r="BE2317" s="11">
        <f t="shared" si="1375"/>
        <v>3</v>
      </c>
      <c r="BF2317" s="15" t="str">
        <f t="shared" si="1346"/>
        <v>EN 10210</v>
      </c>
      <c r="BG2317" s="42">
        <v>172.0205039999999</v>
      </c>
      <c r="BH2317" s="17">
        <f t="shared" si="1347"/>
        <v>500</v>
      </c>
      <c r="BI2317" s="17">
        <f t="shared" si="1348"/>
        <v>300</v>
      </c>
      <c r="BK2317" s="17">
        <f t="shared" si="1349"/>
        <v>14.2</v>
      </c>
      <c r="BM2317" s="17">
        <f t="shared" si="1381"/>
        <v>28.4</v>
      </c>
      <c r="BX2317" s="18">
        <f t="shared" si="1350"/>
        <v>22948.405941358764</v>
      </c>
      <c r="BY2317" s="42">
        <v>1.6</v>
      </c>
      <c r="BZ2317" s="43">
        <f t="shared" si="1351"/>
        <v>8.8817348173024033</v>
      </c>
      <c r="CA2317" s="18">
        <f t="shared" si="1352"/>
        <v>697339914.92059493</v>
      </c>
      <c r="CB2317" s="18">
        <f t="shared" si="1353"/>
        <v>2789359.6596823796</v>
      </c>
      <c r="CC2317" s="18">
        <f t="shared" si="1354"/>
        <v>3432832.701481963</v>
      </c>
      <c r="CD2317" s="25">
        <f t="shared" si="1355"/>
        <v>1.2306884447711754</v>
      </c>
      <c r="CE2317" s="26">
        <f t="shared" si="1356"/>
        <v>174.31951157372416</v>
      </c>
      <c r="CF2317" s="18">
        <f t="shared" si="1357"/>
        <v>14947.673713349228</v>
      </c>
      <c r="CG2317" s="18">
        <f t="shared" si="1358"/>
        <v>9267.6737133492279</v>
      </c>
      <c r="CH2317" s="18">
        <f t="shared" si="1359"/>
        <v>318403350.15769458</v>
      </c>
      <c r="CI2317" s="18">
        <f t="shared" si="1360"/>
        <v>2122689.0010512974</v>
      </c>
      <c r="CJ2317" s="18">
        <f t="shared" si="1361"/>
        <v>2423705.3301470405</v>
      </c>
      <c r="CK2317" s="25">
        <f t="shared" si="1362"/>
        <v>1.1418089644534173</v>
      </c>
      <c r="CL2317" s="26">
        <f t="shared" si="1363"/>
        <v>117.79112034172607</v>
      </c>
      <c r="CZ2317" s="18">
        <f t="shared" si="1364"/>
        <v>709521550.46664679</v>
      </c>
      <c r="DC2317" s="18">
        <f t="shared" si="1365"/>
        <v>275519.6642833731</v>
      </c>
      <c r="DD2317" s="17">
        <f t="shared" si="1366"/>
        <v>1</v>
      </c>
      <c r="DE2317" s="17">
        <f t="shared" si="1367"/>
        <v>1</v>
      </c>
      <c r="DF2317" s="17">
        <f t="shared" si="1368"/>
        <v>1</v>
      </c>
      <c r="DG2317" s="17">
        <f t="shared" si="1369"/>
        <v>1</v>
      </c>
      <c r="DH2317" s="17">
        <f t="shared" si="1370"/>
        <v>2</v>
      </c>
      <c r="DI2317" s="17">
        <f t="shared" si="1371"/>
        <v>3</v>
      </c>
      <c r="DJ2317" s="20" t="s">
        <v>1879</v>
      </c>
    </row>
    <row r="2318" spans="1:117" x14ac:dyDescent="0.2">
      <c r="A2318" s="15" t="s">
        <v>105</v>
      </c>
      <c r="B2318" s="10" t="s">
        <v>2413</v>
      </c>
      <c r="C2318" s="11">
        <f t="shared" si="1344"/>
        <v>192.92160000000001</v>
      </c>
      <c r="D2318" s="11">
        <f t="shared" si="1385"/>
        <v>500</v>
      </c>
      <c r="E2318" s="11">
        <f t="shared" si="1385"/>
        <v>300</v>
      </c>
      <c r="F2318" s="11">
        <f t="shared" si="1385"/>
        <v>0</v>
      </c>
      <c r="G2318" s="11">
        <f t="shared" si="1385"/>
        <v>16</v>
      </c>
      <c r="H2318" s="11">
        <f t="shared" si="1385"/>
        <v>0</v>
      </c>
      <c r="I2318" s="11">
        <f t="shared" si="1385"/>
        <v>32</v>
      </c>
      <c r="J2318" s="11">
        <f t="shared" si="1385"/>
        <v>0</v>
      </c>
      <c r="K2318" s="11">
        <f t="shared" si="1385"/>
        <v>0</v>
      </c>
      <c r="L2318" s="11">
        <f t="shared" si="1385"/>
        <v>0</v>
      </c>
      <c r="M2318" s="11">
        <f t="shared" si="1380"/>
        <v>0</v>
      </c>
      <c r="N2318" s="11">
        <f t="shared" si="1380"/>
        <v>0</v>
      </c>
      <c r="O2318" s="11">
        <f t="shared" si="1379"/>
        <v>0</v>
      </c>
      <c r="P2318" s="11">
        <f t="shared" si="1379"/>
        <v>0</v>
      </c>
      <c r="Q2318" s="11">
        <f t="shared" si="1379"/>
        <v>0</v>
      </c>
      <c r="R2318" s="11">
        <f t="shared" si="1379"/>
        <v>0</v>
      </c>
      <c r="S2318" s="11">
        <f t="shared" si="1379"/>
        <v>0</v>
      </c>
      <c r="T2318" s="11">
        <f t="shared" si="1379"/>
        <v>25889.981754551896</v>
      </c>
      <c r="U2318" s="40">
        <f t="shared" si="1345"/>
        <v>1.6</v>
      </c>
      <c r="V2318" s="11">
        <f t="shared" si="1384"/>
        <v>7.8726071722750497</v>
      </c>
      <c r="W2318" s="11">
        <f t="shared" si="1384"/>
        <v>767632578.20782661</v>
      </c>
      <c r="X2318" s="11">
        <f t="shared" si="1384"/>
        <v>3070530.3128313064</v>
      </c>
      <c r="Y2318" s="11">
        <f t="shared" si="1384"/>
        <v>3801559.5298455106</v>
      </c>
      <c r="Z2318" s="11">
        <f t="shared" si="1384"/>
        <v>1.2380791402577391</v>
      </c>
      <c r="AA2318" s="11">
        <f t="shared" si="1382"/>
        <v>172.1911500807982</v>
      </c>
      <c r="AB2318" s="11">
        <f t="shared" si="1382"/>
        <v>16949.238596594936</v>
      </c>
      <c r="AC2318" s="11">
        <f t="shared" si="1382"/>
        <v>10549.238596594936</v>
      </c>
      <c r="AD2318" s="11">
        <f t="shared" si="1382"/>
        <v>349945858.20467407</v>
      </c>
      <c r="AE2318" s="11">
        <f t="shared" si="1382"/>
        <v>2332972.3880311605</v>
      </c>
      <c r="AF2318" s="11">
        <f t="shared" si="1382"/>
        <v>2682635.6701860167</v>
      </c>
      <c r="AG2318" s="11">
        <f t="shared" si="1382"/>
        <v>1.1498788772420678</v>
      </c>
      <c r="AH2318" s="11">
        <f t="shared" si="1382"/>
        <v>116.2611345331572</v>
      </c>
      <c r="AI2318" s="11">
        <f t="shared" si="1382"/>
        <v>0</v>
      </c>
      <c r="AJ2318" s="11">
        <f t="shared" si="1382"/>
        <v>0</v>
      </c>
      <c r="AK2318" s="11">
        <f t="shared" si="1382"/>
        <v>0</v>
      </c>
      <c r="AL2318" s="11">
        <f t="shared" si="1378"/>
        <v>0</v>
      </c>
      <c r="AM2318" s="11">
        <f t="shared" si="1378"/>
        <v>0</v>
      </c>
      <c r="AN2318" s="11">
        <f t="shared" si="1378"/>
        <v>0</v>
      </c>
      <c r="AO2318" s="11">
        <f t="shared" si="1378"/>
        <v>0</v>
      </c>
      <c r="AP2318" s="11">
        <f t="shared" si="1378"/>
        <v>0</v>
      </c>
      <c r="AQ2318" s="11">
        <f t="shared" si="1378"/>
        <v>0</v>
      </c>
      <c r="AR2318" s="11">
        <f t="shared" si="1378"/>
        <v>0</v>
      </c>
      <c r="AS2318" s="11">
        <f t="shared" si="1378"/>
        <v>0</v>
      </c>
      <c r="AT2318" s="11">
        <f t="shared" si="1378"/>
        <v>0</v>
      </c>
      <c r="AU2318" s="11">
        <f t="shared" si="1378"/>
        <v>0</v>
      </c>
      <c r="AV2318" s="11">
        <f t="shared" si="1378"/>
        <v>787256330.66666663</v>
      </c>
      <c r="AW2318" s="11">
        <f t="shared" si="1378"/>
        <v>0</v>
      </c>
      <c r="AX2318" s="11">
        <f t="shared" si="1378"/>
        <v>0</v>
      </c>
      <c r="AY2318" s="11">
        <f t="shared" si="1383"/>
        <v>272165.09649148735</v>
      </c>
      <c r="AZ2318" s="11">
        <f t="shared" si="1383"/>
        <v>1</v>
      </c>
      <c r="BA2318" s="11">
        <f t="shared" si="1383"/>
        <v>1</v>
      </c>
      <c r="BB2318" s="11">
        <f t="shared" si="1383"/>
        <v>1</v>
      </c>
      <c r="BC2318" s="11">
        <f t="shared" si="1383"/>
        <v>1</v>
      </c>
      <c r="BD2318" s="11">
        <f t="shared" si="1377"/>
        <v>1</v>
      </c>
      <c r="BE2318" s="11">
        <f t="shared" si="1375"/>
        <v>2</v>
      </c>
      <c r="BF2318" s="15" t="str">
        <f t="shared" si="1346"/>
        <v>EN 10210</v>
      </c>
      <c r="BG2318" s="42">
        <v>192.92160000000001</v>
      </c>
      <c r="BH2318" s="17">
        <f t="shared" si="1347"/>
        <v>500</v>
      </c>
      <c r="BI2318" s="17">
        <f t="shared" si="1348"/>
        <v>300</v>
      </c>
      <c r="BK2318" s="17">
        <f t="shared" si="1349"/>
        <v>16</v>
      </c>
      <c r="BM2318" s="17">
        <f t="shared" si="1381"/>
        <v>32</v>
      </c>
      <c r="BX2318" s="18">
        <f t="shared" si="1350"/>
        <v>25889.981754551896</v>
      </c>
      <c r="BY2318" s="42">
        <v>1.6</v>
      </c>
      <c r="BZ2318" s="43">
        <f t="shared" si="1351"/>
        <v>7.8726071722750497</v>
      </c>
      <c r="CA2318" s="18">
        <f t="shared" si="1352"/>
        <v>767632578.20782661</v>
      </c>
      <c r="CB2318" s="18">
        <f t="shared" si="1353"/>
        <v>3070530.3128313064</v>
      </c>
      <c r="CC2318" s="18">
        <f t="shared" si="1354"/>
        <v>3801559.5298455106</v>
      </c>
      <c r="CD2318" s="25">
        <f t="shared" si="1355"/>
        <v>1.2380791402577391</v>
      </c>
      <c r="CE2318" s="26">
        <f t="shared" si="1356"/>
        <v>172.1911500807982</v>
      </c>
      <c r="CF2318" s="18">
        <f t="shared" si="1357"/>
        <v>16949.238596594936</v>
      </c>
      <c r="CG2318" s="18">
        <f t="shared" si="1358"/>
        <v>10549.238596594936</v>
      </c>
      <c r="CH2318" s="18">
        <f t="shared" si="1359"/>
        <v>349945858.20467407</v>
      </c>
      <c r="CI2318" s="18">
        <f t="shared" si="1360"/>
        <v>2332972.3880311605</v>
      </c>
      <c r="CJ2318" s="18">
        <f t="shared" si="1361"/>
        <v>2682635.6701860167</v>
      </c>
      <c r="CK2318" s="25">
        <f t="shared" si="1362"/>
        <v>1.1498788772420678</v>
      </c>
      <c r="CL2318" s="26">
        <f t="shared" si="1363"/>
        <v>116.2611345331572</v>
      </c>
      <c r="CZ2318" s="18">
        <f t="shared" si="1364"/>
        <v>787256330.66666663</v>
      </c>
      <c r="DC2318" s="18">
        <f t="shared" si="1365"/>
        <v>272165.09649148735</v>
      </c>
      <c r="DD2318" s="17">
        <f t="shared" si="1366"/>
        <v>1</v>
      </c>
      <c r="DE2318" s="17">
        <f t="shared" si="1367"/>
        <v>1</v>
      </c>
      <c r="DF2318" s="17">
        <f t="shared" si="1368"/>
        <v>1</v>
      </c>
      <c r="DG2318" s="17">
        <f t="shared" si="1369"/>
        <v>1</v>
      </c>
      <c r="DH2318" s="17">
        <f t="shared" si="1370"/>
        <v>1</v>
      </c>
      <c r="DI2318" s="17">
        <f t="shared" si="1371"/>
        <v>2</v>
      </c>
      <c r="DJ2318" s="20" t="s">
        <v>1879</v>
      </c>
    </row>
    <row r="2319" spans="1:117" x14ac:dyDescent="0.2">
      <c r="A2319" s="15"/>
      <c r="D2319" s="11" t="str">
        <f t="shared" si="1385"/>
        <v/>
      </c>
      <c r="E2319" s="11" t="str">
        <f t="shared" si="1385"/>
        <v/>
      </c>
      <c r="F2319" s="11" t="str">
        <f t="shared" si="1385"/>
        <v/>
      </c>
      <c r="G2319" s="11" t="str">
        <f t="shared" si="1385"/>
        <v/>
      </c>
      <c r="H2319" s="11" t="str">
        <f t="shared" si="1385"/>
        <v/>
      </c>
      <c r="I2319" s="11" t="str">
        <f t="shared" si="1385"/>
        <v/>
      </c>
      <c r="J2319" s="11" t="str">
        <f t="shared" si="1385"/>
        <v/>
      </c>
      <c r="K2319" s="11" t="str">
        <f t="shared" si="1385"/>
        <v/>
      </c>
      <c r="L2319" s="11" t="str">
        <f t="shared" si="1385"/>
        <v/>
      </c>
      <c r="M2319" s="11" t="str">
        <f t="shared" si="1380"/>
        <v/>
      </c>
      <c r="N2319" s="11" t="str">
        <f t="shared" si="1380"/>
        <v/>
      </c>
      <c r="O2319" s="11" t="str">
        <f t="shared" si="1379"/>
        <v/>
      </c>
      <c r="P2319" s="11" t="str">
        <f t="shared" si="1379"/>
        <v/>
      </c>
      <c r="Q2319" s="11" t="str">
        <f t="shared" si="1379"/>
        <v/>
      </c>
      <c r="R2319" s="11" t="str">
        <f t="shared" si="1379"/>
        <v/>
      </c>
      <c r="S2319" s="11" t="str">
        <f t="shared" si="1379"/>
        <v/>
      </c>
      <c r="T2319" s="11" t="str">
        <f t="shared" si="1379"/>
        <v/>
      </c>
      <c r="V2319" s="11" t="str">
        <f t="shared" si="1384"/>
        <v/>
      </c>
      <c r="W2319" s="11" t="str">
        <f t="shared" si="1384"/>
        <v/>
      </c>
      <c r="X2319" s="11" t="str">
        <f t="shared" si="1384"/>
        <v/>
      </c>
      <c r="Y2319" s="11" t="str">
        <f t="shared" si="1384"/>
        <v/>
      </c>
      <c r="Z2319" s="11" t="str">
        <f t="shared" si="1384"/>
        <v/>
      </c>
      <c r="AA2319" s="11" t="str">
        <f t="shared" si="1382"/>
        <v/>
      </c>
      <c r="AB2319" s="11" t="str">
        <f t="shared" si="1382"/>
        <v/>
      </c>
      <c r="AC2319" s="11" t="str">
        <f t="shared" ref="AC2319:AR2341" si="1386">IF($A2319="x",CG2319,"")</f>
        <v/>
      </c>
      <c r="AD2319" s="11" t="str">
        <f t="shared" si="1386"/>
        <v/>
      </c>
      <c r="AE2319" s="11" t="str">
        <f t="shared" si="1386"/>
        <v/>
      </c>
      <c r="AF2319" s="11" t="str">
        <f t="shared" si="1386"/>
        <v/>
      </c>
      <c r="AG2319" s="11" t="str">
        <f t="shared" si="1386"/>
        <v/>
      </c>
      <c r="AH2319" s="11" t="str">
        <f t="shared" si="1386"/>
        <v/>
      </c>
      <c r="AI2319" s="11" t="str">
        <f t="shared" si="1386"/>
        <v/>
      </c>
      <c r="AJ2319" s="11" t="str">
        <f t="shared" si="1386"/>
        <v/>
      </c>
      <c r="AK2319" s="11" t="str">
        <f t="shared" si="1386"/>
        <v/>
      </c>
      <c r="AL2319" s="11" t="str">
        <f t="shared" si="1378"/>
        <v/>
      </c>
      <c r="AM2319" s="11" t="str">
        <f t="shared" si="1378"/>
        <v/>
      </c>
      <c r="AN2319" s="11" t="str">
        <f t="shared" si="1378"/>
        <v/>
      </c>
      <c r="AO2319" s="11" t="str">
        <f t="shared" si="1378"/>
        <v/>
      </c>
      <c r="AP2319" s="11" t="str">
        <f t="shared" si="1378"/>
        <v/>
      </c>
      <c r="AQ2319" s="11" t="str">
        <f t="shared" si="1378"/>
        <v/>
      </c>
      <c r="AR2319" s="11" t="str">
        <f t="shared" si="1378"/>
        <v/>
      </c>
      <c r="AS2319" s="11" t="str">
        <f t="shared" si="1378"/>
        <v/>
      </c>
      <c r="AT2319" s="11" t="str">
        <f t="shared" si="1378"/>
        <v/>
      </c>
      <c r="AU2319" s="11" t="str">
        <f t="shared" si="1378"/>
        <v/>
      </c>
      <c r="AV2319" s="11" t="str">
        <f t="shared" si="1378"/>
        <v/>
      </c>
      <c r="AW2319" s="11" t="str">
        <f t="shared" si="1378"/>
        <v/>
      </c>
      <c r="AX2319" s="11" t="str">
        <f t="shared" si="1378"/>
        <v/>
      </c>
      <c r="AY2319" s="11" t="str">
        <f t="shared" si="1383"/>
        <v/>
      </c>
      <c r="AZ2319" s="11" t="str">
        <f t="shared" si="1383"/>
        <v/>
      </c>
      <c r="BA2319" s="11" t="str">
        <f t="shared" si="1383"/>
        <v/>
      </c>
      <c r="BB2319" s="11" t="str">
        <f t="shared" si="1383"/>
        <v/>
      </c>
      <c r="BC2319" s="11" t="str">
        <f t="shared" si="1383"/>
        <v/>
      </c>
      <c r="BD2319" s="11" t="str">
        <f t="shared" si="1377"/>
        <v/>
      </c>
      <c r="BE2319" s="11" t="str">
        <f t="shared" si="1375"/>
        <v/>
      </c>
    </row>
    <row r="2320" spans="1:117" x14ac:dyDescent="0.2">
      <c r="A2320" s="15" t="s">
        <v>105</v>
      </c>
      <c r="B2320" s="10" t="s">
        <v>2414</v>
      </c>
      <c r="C2320" s="11">
        <f t="shared" ref="C2320:C2339" si="1387">IF(A2320="x",BG2320*$C$4,0)</f>
        <v>6</v>
      </c>
      <c r="D2320" s="11">
        <f t="shared" si="1385"/>
        <v>80</v>
      </c>
      <c r="E2320" s="11">
        <f t="shared" si="1385"/>
        <v>46</v>
      </c>
      <c r="F2320" s="11">
        <f t="shared" si="1385"/>
        <v>0</v>
      </c>
      <c r="G2320" s="11">
        <f t="shared" si="1385"/>
        <v>3.8</v>
      </c>
      <c r="H2320" s="11">
        <f t="shared" si="1385"/>
        <v>5.2</v>
      </c>
      <c r="I2320" s="11">
        <f t="shared" si="1385"/>
        <v>5</v>
      </c>
      <c r="J2320" s="11">
        <f t="shared" si="1385"/>
        <v>0</v>
      </c>
      <c r="K2320" s="11">
        <f t="shared" si="1385"/>
        <v>0</v>
      </c>
      <c r="L2320" s="11">
        <f t="shared" si="1385"/>
        <v>0</v>
      </c>
      <c r="M2320" s="11">
        <f t="shared" si="1380"/>
        <v>0</v>
      </c>
      <c r="N2320" s="11">
        <f t="shared" si="1380"/>
        <v>0</v>
      </c>
      <c r="O2320" s="11">
        <f t="shared" si="1379"/>
        <v>0</v>
      </c>
      <c r="P2320" s="11">
        <f t="shared" si="1379"/>
        <v>0</v>
      </c>
      <c r="Q2320" s="11">
        <f t="shared" si="1379"/>
        <v>0</v>
      </c>
      <c r="R2320" s="11">
        <f t="shared" si="1379"/>
        <v>0</v>
      </c>
      <c r="S2320" s="11">
        <f t="shared" si="1379"/>
        <v>0</v>
      </c>
      <c r="T2320" s="11">
        <f t="shared" si="1379"/>
        <v>764.34018366025521</v>
      </c>
      <c r="U2320" s="40">
        <f t="shared" ref="U2320:U2339" si="1388">IF(A2320="x",BY2320*$U$4,0)</f>
        <v>0.33</v>
      </c>
      <c r="V2320" s="11">
        <f t="shared" si="1384"/>
        <v>54.64</v>
      </c>
      <c r="W2320" s="11">
        <f t="shared" si="1384"/>
        <v>801376.13980060688</v>
      </c>
      <c r="X2320" s="11">
        <f t="shared" si="1384"/>
        <v>20034.403495015173</v>
      </c>
      <c r="Y2320" s="11">
        <f t="shared" si="1384"/>
        <v>23216.958806408937</v>
      </c>
      <c r="Z2320" s="11">
        <f t="shared" si="1384"/>
        <v>1.1588545080558863</v>
      </c>
      <c r="AA2320" s="11">
        <f t="shared" si="1384"/>
        <v>32.379851869285368</v>
      </c>
      <c r="AB2320" s="11">
        <f t="shared" si="1384"/>
        <v>357.70018366025516</v>
      </c>
      <c r="AC2320" s="11">
        <f t="shared" si="1386"/>
        <v>478.40000000000003</v>
      </c>
      <c r="AD2320" s="11">
        <f t="shared" si="1386"/>
        <v>84890.209388606672</v>
      </c>
      <c r="AE2320" s="11">
        <f t="shared" si="1386"/>
        <v>3690.8786690698553</v>
      </c>
      <c r="AF2320" s="11">
        <f t="shared" si="1386"/>
        <v>5817.5979339224277</v>
      </c>
      <c r="AG2320" s="11">
        <f t="shared" si="1386"/>
        <v>1.5762094762623369</v>
      </c>
      <c r="AH2320" s="11">
        <f t="shared" si="1386"/>
        <v>10.538661523197415</v>
      </c>
      <c r="AI2320" s="11">
        <f t="shared" si="1386"/>
        <v>0</v>
      </c>
      <c r="AJ2320" s="11">
        <f t="shared" si="1386"/>
        <v>0</v>
      </c>
      <c r="AK2320" s="11">
        <f t="shared" si="1386"/>
        <v>0</v>
      </c>
      <c r="AL2320" s="11">
        <f t="shared" si="1378"/>
        <v>0</v>
      </c>
      <c r="AM2320" s="11">
        <f t="shared" si="1378"/>
        <v>0</v>
      </c>
      <c r="AN2320" s="11">
        <f t="shared" si="1378"/>
        <v>0</v>
      </c>
      <c r="AO2320" s="11">
        <f t="shared" si="1378"/>
        <v>0</v>
      </c>
      <c r="AP2320" s="11">
        <f t="shared" si="1378"/>
        <v>0</v>
      </c>
      <c r="AQ2320" s="11">
        <f t="shared" si="1378"/>
        <v>0</v>
      </c>
      <c r="AR2320" s="11">
        <f t="shared" si="1378"/>
        <v>0</v>
      </c>
      <c r="AS2320" s="11">
        <f t="shared" si="1378"/>
        <v>12.000221872999768</v>
      </c>
      <c r="AT2320" s="11">
        <f t="shared" si="1378"/>
        <v>20.057864376269048</v>
      </c>
      <c r="AU2320" s="11">
        <f t="shared" si="1378"/>
        <v>0</v>
      </c>
      <c r="AV2320" s="11">
        <f t="shared" si="1378"/>
        <v>6976.7548894603106</v>
      </c>
      <c r="AW2320" s="11">
        <f t="shared" si="1378"/>
        <v>117996409.57866667</v>
      </c>
      <c r="AX2320" s="11">
        <f t="shared" si="1378"/>
        <v>0</v>
      </c>
      <c r="AY2320" s="11">
        <f t="shared" si="1383"/>
        <v>0</v>
      </c>
      <c r="AZ2320" s="11">
        <f t="shared" si="1383"/>
        <v>1</v>
      </c>
      <c r="BA2320" s="11">
        <f t="shared" si="1383"/>
        <v>1</v>
      </c>
      <c r="BB2320" s="11">
        <f t="shared" si="1383"/>
        <v>1</v>
      </c>
      <c r="BC2320" s="11">
        <f t="shared" si="1383"/>
        <v>1</v>
      </c>
      <c r="BD2320" s="11">
        <f t="shared" si="1377"/>
        <v>1</v>
      </c>
      <c r="BE2320" s="11">
        <f t="shared" si="1375"/>
        <v>1</v>
      </c>
      <c r="BF2320" s="15" t="str">
        <f t="shared" ref="BF2320:BF2339" si="1389">IF(A2320="x",DJ2320,0)</f>
        <v>EU 19-57</v>
      </c>
      <c r="BG2320" s="54">
        <v>6</v>
      </c>
      <c r="BH2320" s="17">
        <v>80</v>
      </c>
      <c r="BI2320" s="17">
        <v>46</v>
      </c>
      <c r="BK2320" s="17">
        <v>3.8</v>
      </c>
      <c r="BL2320" s="17">
        <v>5.2</v>
      </c>
      <c r="BM2320" s="17">
        <v>5</v>
      </c>
      <c r="BX2320" s="18">
        <f>2*BL2320*BI2320+(BH2320-2*BL2320)*BK2320+(4-PI())*(BM2320^2)</f>
        <v>764.34018366025521</v>
      </c>
      <c r="BY2320" s="42">
        <v>0.33</v>
      </c>
      <c r="BZ2320" s="43">
        <v>54.64</v>
      </c>
      <c r="CA2320" s="18">
        <f>1/12*(BI2320*BH2320^3-(BI2320-BK2320)*(BH2320-2*BL2320)^3)+0.03*(BM2320^4)+0.2146*(BM2320^2)*(BH2320-2*BL2320-0.4468*BM2320)^2</f>
        <v>801376.13980060688</v>
      </c>
      <c r="CB2320" s="18">
        <f>(2*CA2320)/BH2320</f>
        <v>20034.403495015173</v>
      </c>
      <c r="CC2320" s="18">
        <f>(BK2320*BH2320^2)/4+(BI2320-BK2320)*(BH2320-BL2320)*BL2320+(4-PI())/2*(BM2320^2)*(BH2320-2*BL2320)+(3*PI()-10)/3*(BM2320^3)</f>
        <v>23216.958806408937</v>
      </c>
      <c r="CD2320" s="25">
        <f t="shared" ref="CD2320:CD2383" si="1390">CC2320/CB2320</f>
        <v>1.1588545080558863</v>
      </c>
      <c r="CE2320" s="26">
        <f>SQRT(CA2320/BX2320)</f>
        <v>32.379851869285368</v>
      </c>
      <c r="CF2320" s="18">
        <f>BX2320-2*BI2320*BL2320+(BK2320+2*BM2320)*BL2320</f>
        <v>357.70018366025516</v>
      </c>
      <c r="CG2320" s="18">
        <f t="shared" ref="CG2320:CG2339" si="1391">BI2320*2*BL2320</f>
        <v>478.40000000000003</v>
      </c>
      <c r="CH2320" s="18">
        <f>1/12*(2*BL2320*BI2320^3+(BH2320-2*BL2320)*(BK2320^3))+0.03*(BM2320^4)+0.2146*(BM2320^2)*(BK2320+0.4468*BM2320)^2</f>
        <v>84890.209388606672</v>
      </c>
      <c r="CI2320" s="18">
        <f>(2*CH2320)/BI2320</f>
        <v>3690.8786690698553</v>
      </c>
      <c r="CJ2320" s="18">
        <f>(BI2320^2)*BL2320/2+(BH2320-2*BL2320)/4*(BK2320^2)+(BM2320^3)*(10/3-PI())+(2-PI()/2)*BK2320*(BM2320^2)</f>
        <v>5817.5979339224277</v>
      </c>
      <c r="CK2320" s="25">
        <f t="shared" ref="CK2320:CK2383" si="1392">CJ2320/CI2320</f>
        <v>1.5762094762623369</v>
      </c>
      <c r="CL2320" s="26">
        <f>SQRT(CH2320/BX2320)</f>
        <v>10.538661523197415</v>
      </c>
      <c r="CM2320" s="26"/>
      <c r="CN2320" s="26"/>
      <c r="CO2320" s="26"/>
      <c r="CP2320" s="26"/>
      <c r="CQ2320" s="26"/>
      <c r="CR2320" s="26"/>
      <c r="CS2320" s="26"/>
      <c r="CT2320" s="26"/>
      <c r="CU2320" s="26"/>
      <c r="CV2320" s="26"/>
      <c r="CW2320" s="26">
        <f>SQRT(((CH2320-2/36*(BH2320-2*BL2320)*(BK2320^3))/2)/((BX2320-2/3*(BH2320-2*BL2320)*BK2320)/2))</f>
        <v>12.000221872999768</v>
      </c>
      <c r="CX2320" s="26">
        <f>BK2320+2*BL2320+(4-2*SQRT(2))*BM2320</f>
        <v>20.057864376269048</v>
      </c>
      <c r="CY2320" s="26"/>
      <c r="CZ2320" s="18">
        <f>2/3*(BI2320-0.63*BL2320)*BL2320^3+1/3*(BH2320-2*BL2320)*BK2320^3+2*(BK2320/BL2320)*(0.145+0.1*BM2320/BL2320)*(((BM2320+BK2320/2)^2+(BM2320+BL2320)^2-BM2320^2)/(2*BM2320+BL2320))^4</f>
        <v>6976.7548894603106</v>
      </c>
      <c r="DA2320" s="18">
        <f>BL2320*BI2320^3/24*(BH2320-BL2320)^2</f>
        <v>117996409.57866667</v>
      </c>
      <c r="DB2320" s="18"/>
      <c r="DD2320" s="17">
        <f>IF((BH2320-2*(BM2320+BK2320))/BK2320&lt;=124*1,IF((BH2320-2*(BM2320+BK2320))/BK2320&lt;=83*1,IF((BH2320-2*(BM2320+BK2320))/BK2320&lt;=72*1,1,2),3),4)</f>
        <v>1</v>
      </c>
      <c r="DE2320" s="17">
        <f>IF((BH2320-2*(BM2320+BK2320))/BK2320&lt;=124*0.81,IF((BH2320-2*(BM2320+BK2320))/BK2320&lt;=83*0.81,IF((BH2320-2*(BM2320+BK2320))/BK2320&lt;=72*0.81,1,2),3),4)</f>
        <v>1</v>
      </c>
      <c r="DF2320" s="17">
        <f>IF((BH2320-2*(BM2320+BK2320))/BK2320&lt;=124*0.71,IF((BH2320-2*(BM2320+BK2320))/BK2320&lt;=83*0.71,IF((BH2320-2*(BM2320+BK2320))/BK2320&lt;=72*0.71,1,2),3),4)</f>
        <v>1</v>
      </c>
      <c r="DG2320" s="17">
        <f>IF((BH2320-2*(BM2320+BK2320))/BK2320&lt;=42*1,IF((BH2320-2*(BM2320+BK2320))/BK2320&lt;=38*1,IF((BH2320-2*(BM2320+BK2320))/BK2320&lt;=33*1,1,2),3),4)</f>
        <v>1</v>
      </c>
      <c r="DH2320" s="17">
        <f>IF((BH2320-2*(BM2320+BK2320))/BK2320&lt;=42*0.81,IF((BH2320-2*(BM2320+BK2320))/BK2320&lt;=38*0.81,IF((BH2320-2*(BM2320+BK2320))/BK2320&lt;=33*0.81,1,2),3),4)</f>
        <v>1</v>
      </c>
      <c r="DI2320" s="17">
        <f>IF((BH2320-2*(BM2320+BK2320))/BK2320&lt;=42*0.71,IF((BH2320-2*(BM2320+BK2320))/BK2320&lt;=38*0.71,IF((BH2320-2*(BM2320+BK2320))/BK2320&lt;=33*0.71,1,2),3),4)</f>
        <v>1</v>
      </c>
      <c r="DJ2320" s="20" t="s">
        <v>2415</v>
      </c>
      <c r="DM2320" s="55"/>
    </row>
    <row r="2321" spans="1:117" x14ac:dyDescent="0.2">
      <c r="A2321" s="15" t="s">
        <v>105</v>
      </c>
      <c r="B2321" s="10" t="s">
        <v>2416</v>
      </c>
      <c r="C2321" s="11">
        <f t="shared" si="1387"/>
        <v>8.1</v>
      </c>
      <c r="D2321" s="11">
        <f t="shared" si="1385"/>
        <v>100</v>
      </c>
      <c r="E2321" s="11">
        <f t="shared" si="1385"/>
        <v>55</v>
      </c>
      <c r="F2321" s="11">
        <f t="shared" si="1385"/>
        <v>0</v>
      </c>
      <c r="G2321" s="11">
        <f t="shared" si="1385"/>
        <v>4.0999999999999996</v>
      </c>
      <c r="H2321" s="11">
        <f t="shared" si="1385"/>
        <v>5.7</v>
      </c>
      <c r="I2321" s="11">
        <f t="shared" si="1385"/>
        <v>7</v>
      </c>
      <c r="J2321" s="11">
        <f t="shared" si="1385"/>
        <v>0</v>
      </c>
      <c r="K2321" s="11">
        <f t="shared" si="1385"/>
        <v>0</v>
      </c>
      <c r="L2321" s="11">
        <f t="shared" si="1385"/>
        <v>0</v>
      </c>
      <c r="M2321" s="11">
        <f t="shared" si="1380"/>
        <v>0</v>
      </c>
      <c r="N2321" s="11">
        <f t="shared" si="1380"/>
        <v>0</v>
      </c>
      <c r="O2321" s="11">
        <f t="shared" si="1379"/>
        <v>0</v>
      </c>
      <c r="P2321" s="11">
        <f t="shared" si="1379"/>
        <v>0</v>
      </c>
      <c r="Q2321" s="11">
        <f t="shared" si="1379"/>
        <v>0</v>
      </c>
      <c r="R2321" s="11">
        <f t="shared" si="1379"/>
        <v>0</v>
      </c>
      <c r="S2321" s="11">
        <f t="shared" si="1379"/>
        <v>0</v>
      </c>
      <c r="T2321" s="11">
        <f t="shared" si="1379"/>
        <v>1032.3219599741001</v>
      </c>
      <c r="U2321" s="40">
        <f t="shared" si="1388"/>
        <v>0.4</v>
      </c>
      <c r="V2321" s="11">
        <f t="shared" si="1384"/>
        <v>49.33</v>
      </c>
      <c r="W2321" s="11">
        <f t="shared" si="1384"/>
        <v>1710119.3948450384</v>
      </c>
      <c r="X2321" s="11">
        <f t="shared" si="1384"/>
        <v>34202.387896900771</v>
      </c>
      <c r="Y2321" s="11">
        <f t="shared" si="1384"/>
        <v>39406.836773700605</v>
      </c>
      <c r="Z2321" s="11">
        <f t="shared" si="1384"/>
        <v>1.1521662432602091</v>
      </c>
      <c r="AA2321" s="11">
        <f t="shared" si="1384"/>
        <v>40.70105187630044</v>
      </c>
      <c r="AB2321" s="11">
        <f t="shared" si="1384"/>
        <v>508.4919599741001</v>
      </c>
      <c r="AC2321" s="11">
        <f t="shared" si="1386"/>
        <v>627</v>
      </c>
      <c r="AD2321" s="11">
        <f t="shared" si="1386"/>
        <v>159186.45230345379</v>
      </c>
      <c r="AE2321" s="11">
        <f t="shared" si="1386"/>
        <v>5788.5982655801372</v>
      </c>
      <c r="AF2321" s="11">
        <f t="shared" si="1386"/>
        <v>9145.5855710989399</v>
      </c>
      <c r="AG2321" s="11">
        <f t="shared" si="1386"/>
        <v>1.5799309524518133</v>
      </c>
      <c r="AH2321" s="11">
        <f t="shared" si="1386"/>
        <v>12.417823107989577</v>
      </c>
      <c r="AI2321" s="11">
        <f t="shared" si="1386"/>
        <v>0</v>
      </c>
      <c r="AJ2321" s="11">
        <f t="shared" si="1386"/>
        <v>0</v>
      </c>
      <c r="AK2321" s="11">
        <f t="shared" si="1386"/>
        <v>0</v>
      </c>
      <c r="AL2321" s="11">
        <f t="shared" si="1378"/>
        <v>0</v>
      </c>
      <c r="AM2321" s="11">
        <f t="shared" si="1378"/>
        <v>0</v>
      </c>
      <c r="AN2321" s="11">
        <f t="shared" si="1378"/>
        <v>0</v>
      </c>
      <c r="AO2321" s="11">
        <f t="shared" si="1378"/>
        <v>0</v>
      </c>
      <c r="AP2321" s="11">
        <f t="shared" si="1378"/>
        <v>0</v>
      </c>
      <c r="AQ2321" s="11">
        <f t="shared" si="1378"/>
        <v>0</v>
      </c>
      <c r="AR2321" s="11">
        <f t="shared" si="1378"/>
        <v>0</v>
      </c>
      <c r="AS2321" s="11">
        <f t="shared" si="1378"/>
        <v>14.178666838893703</v>
      </c>
      <c r="AT2321" s="11">
        <f t="shared" si="1378"/>
        <v>23.701010126776666</v>
      </c>
      <c r="AU2321" s="11">
        <f t="shared" si="1378"/>
        <v>0</v>
      </c>
      <c r="AV2321" s="11">
        <f t="shared" si="1378"/>
        <v>12020.216248974762</v>
      </c>
      <c r="AW2321" s="11">
        <f t="shared" si="1378"/>
        <v>351378405.640625</v>
      </c>
      <c r="AX2321" s="11">
        <f t="shared" si="1378"/>
        <v>0</v>
      </c>
      <c r="AY2321" s="11">
        <f t="shared" si="1383"/>
        <v>0</v>
      </c>
      <c r="AZ2321" s="11">
        <f t="shared" si="1383"/>
        <v>1</v>
      </c>
      <c r="BA2321" s="11">
        <f t="shared" si="1383"/>
        <v>1</v>
      </c>
      <c r="BB2321" s="11">
        <f t="shared" si="1383"/>
        <v>1</v>
      </c>
      <c r="BC2321" s="11">
        <f t="shared" si="1383"/>
        <v>1</v>
      </c>
      <c r="BD2321" s="11">
        <f t="shared" si="1377"/>
        <v>1</v>
      </c>
      <c r="BE2321" s="11">
        <f t="shared" si="1375"/>
        <v>1</v>
      </c>
      <c r="BF2321" s="15" t="str">
        <f t="shared" si="1389"/>
        <v>EU 19-57</v>
      </c>
      <c r="BG2321" s="54">
        <v>8.1</v>
      </c>
      <c r="BH2321" s="17">
        <v>100</v>
      </c>
      <c r="BI2321" s="17">
        <v>55</v>
      </c>
      <c r="BK2321" s="17">
        <v>4.0999999999999996</v>
      </c>
      <c r="BL2321" s="17">
        <v>5.7</v>
      </c>
      <c r="BM2321" s="17">
        <v>7</v>
      </c>
      <c r="BX2321" s="18">
        <f t="shared" ref="BX2321:BX2339" si="1393">2*BL2321*BI2321+(BH2321-2*BL2321)*BK2321+(4-PI())*(BM2321^2)</f>
        <v>1032.3219599741001</v>
      </c>
      <c r="BY2321" s="42">
        <v>0.4</v>
      </c>
      <c r="BZ2321" s="43">
        <v>49.33</v>
      </c>
      <c r="CA2321" s="18">
        <f t="shared" ref="CA2321:CA2339" si="1394">1/12*(BI2321*BH2321^3-(BI2321-BK2321)*(BH2321-2*BL2321)^3)+0.03*(BM2321^4)+0.2146*(BM2321^2)*(BH2321-2*BL2321-0.4468*BM2321)^2</f>
        <v>1710119.3948450384</v>
      </c>
      <c r="CB2321" s="18">
        <f t="shared" ref="CB2321:CB2339" si="1395">(2*CA2321)/BH2321</f>
        <v>34202.387896900771</v>
      </c>
      <c r="CC2321" s="18">
        <f t="shared" ref="CC2321:CC2339" si="1396">(BK2321*BH2321^2)/4+(BI2321-BK2321)*(BH2321-BL2321)*BL2321+(4-PI())/2*(BM2321^2)*(BH2321-2*BL2321)+(3*PI()-10)/3*(BM2321^3)</f>
        <v>39406.836773700605</v>
      </c>
      <c r="CD2321" s="25">
        <f t="shared" si="1390"/>
        <v>1.1521662432602091</v>
      </c>
      <c r="CE2321" s="26">
        <f t="shared" ref="CE2321:CE2339" si="1397">SQRT(CA2321/BX2321)</f>
        <v>40.70105187630044</v>
      </c>
      <c r="CF2321" s="18">
        <f t="shared" ref="CF2321:CF2339" si="1398">BX2321-2*BI2321*BL2321+(BK2321+2*BM2321)*BL2321</f>
        <v>508.4919599741001</v>
      </c>
      <c r="CG2321" s="18">
        <f t="shared" si="1391"/>
        <v>627</v>
      </c>
      <c r="CH2321" s="18">
        <f t="shared" ref="CH2321:CH2339" si="1399">1/12*(2*BL2321*BI2321^3+(BH2321-2*BL2321)*(BK2321^3))+0.03*(BM2321^4)+0.2146*(BM2321^2)*(BK2321+0.4468*BM2321)^2</f>
        <v>159186.45230345379</v>
      </c>
      <c r="CI2321" s="18">
        <f t="shared" ref="CI2321:CI2339" si="1400">(2*CH2321)/BI2321</f>
        <v>5788.5982655801372</v>
      </c>
      <c r="CJ2321" s="18">
        <f t="shared" ref="CJ2321:CJ2339" si="1401">(BI2321^2)*BL2321/2+(BH2321-2*BL2321)/4*(BK2321^2)+(BM2321^3)*(10/3-PI())+(2-PI()/2)*BK2321*(BM2321^2)</f>
        <v>9145.5855710989399</v>
      </c>
      <c r="CK2321" s="25">
        <f t="shared" si="1392"/>
        <v>1.5799309524518133</v>
      </c>
      <c r="CL2321" s="26">
        <f t="shared" ref="CL2321:CL2339" si="1402">SQRT(CH2321/BX2321)</f>
        <v>12.417823107989577</v>
      </c>
      <c r="CM2321" s="26"/>
      <c r="CN2321" s="26"/>
      <c r="CO2321" s="26"/>
      <c r="CP2321" s="26"/>
      <c r="CQ2321" s="26"/>
      <c r="CR2321" s="26"/>
      <c r="CS2321" s="26"/>
      <c r="CT2321" s="26"/>
      <c r="CU2321" s="26"/>
      <c r="CV2321" s="26"/>
      <c r="CW2321" s="26">
        <f t="shared" ref="CW2321:CW2384" si="1403">SQRT(((CH2321-2/36*(BH2321-2*BL2321)*(BK2321^3))/2)/((BX2321-2/3*(BH2321-2*BL2321)*BK2321)/2))</f>
        <v>14.178666838893703</v>
      </c>
      <c r="CX2321" s="26">
        <f t="shared" ref="CX2321:CX2339" si="1404">BK2321+2*BL2321+(4-2*SQRT(2))*BM2321</f>
        <v>23.701010126776666</v>
      </c>
      <c r="CY2321" s="26"/>
      <c r="CZ2321" s="18">
        <f t="shared" ref="CZ2321:CZ2339" si="1405">2/3*(BI2321-0.63*BL2321)*BL2321^3+1/3*(BH2321-2*BL2321)*BK2321^3+2*(BK2321/BL2321)*(0.145+0.1*BM2321/BL2321)*(((BM2321+BK2321/2)^2+(BM2321+BL2321)^2-BM2321^2)/(2*BM2321+BL2321))^4</f>
        <v>12020.216248974762</v>
      </c>
      <c r="DA2321" s="18">
        <f t="shared" ref="DA2321:DA2339" si="1406">BL2321*BI2321^3/24*(BH2321-BL2321)^2</f>
        <v>351378405.640625</v>
      </c>
      <c r="DB2321" s="18"/>
      <c r="DD2321" s="17">
        <f t="shared" ref="DD2321:DD2339" si="1407">IF((BH2321-2*(BM2321+BK2321))/BK2321&lt;=124*1,IF((BH2321-2*(BM2321+BK2321))/BK2321&lt;=83*1,IF((BH2321-2*(BM2321+BK2321))/BK2321&lt;=72*1,1,2),3),4)</f>
        <v>1</v>
      </c>
      <c r="DE2321" s="17">
        <f t="shared" ref="DE2321:DE2339" si="1408">IF((BH2321-2*(BM2321+BK2321))/BK2321&lt;=124*0.81,IF((BH2321-2*(BM2321+BK2321))/BK2321&lt;=83*0.81,IF((BH2321-2*(BM2321+BK2321))/BK2321&lt;=72*0.81,1,2),3),4)</f>
        <v>1</v>
      </c>
      <c r="DF2321" s="17">
        <f t="shared" ref="DF2321:DF2339" si="1409">IF((BH2321-2*(BM2321+BK2321))/BK2321&lt;=124*0.71,IF((BH2321-2*(BM2321+BK2321))/BK2321&lt;=83*0.71,IF((BH2321-2*(BM2321+BK2321))/BK2321&lt;=72*0.71,1,2),3),4)</f>
        <v>1</v>
      </c>
      <c r="DG2321" s="17">
        <f t="shared" ref="DG2321:DG2339" si="1410">IF((BH2321-2*(BM2321+BK2321))/BK2321&lt;=42*1,IF((BH2321-2*(BM2321+BK2321))/BK2321&lt;=38*1,IF((BH2321-2*(BM2321+BK2321))/BK2321&lt;=33*1,1,2),3),4)</f>
        <v>1</v>
      </c>
      <c r="DH2321" s="17">
        <f t="shared" ref="DH2321:DH2339" si="1411">IF((BH2321-2*(BM2321+BK2321))/BK2321&lt;=42*0.81,IF((BH2321-2*(BM2321+BK2321))/BK2321&lt;=38*0.81,IF((BH2321-2*(BM2321+BK2321))/BK2321&lt;=33*0.81,1,2),3),4)</f>
        <v>1</v>
      </c>
      <c r="DI2321" s="17">
        <f t="shared" ref="DI2321:DI2339" si="1412">IF((BH2321-2*(BM2321+BK2321))/BK2321&lt;=42*0.71,IF((BH2321-2*(BM2321+BK2321))/BK2321&lt;=38*0.71,IF((BH2321-2*(BM2321+BK2321))/BK2321&lt;=33*0.71,1,2),3),4)</f>
        <v>1</v>
      </c>
      <c r="DJ2321" s="20" t="s">
        <v>2415</v>
      </c>
      <c r="DM2321" s="55"/>
    </row>
    <row r="2322" spans="1:117" x14ac:dyDescent="0.2">
      <c r="A2322" s="15" t="s">
        <v>105</v>
      </c>
      <c r="B2322" s="10" t="s">
        <v>2417</v>
      </c>
      <c r="C2322" s="11">
        <f t="shared" si="1387"/>
        <v>10.6</v>
      </c>
      <c r="D2322" s="11">
        <f t="shared" si="1385"/>
        <v>120</v>
      </c>
      <c r="E2322" s="11">
        <f t="shared" si="1385"/>
        <v>64</v>
      </c>
      <c r="F2322" s="11">
        <f t="shared" si="1385"/>
        <v>0</v>
      </c>
      <c r="G2322" s="11">
        <f t="shared" si="1385"/>
        <v>4.4000000000000004</v>
      </c>
      <c r="H2322" s="11">
        <f t="shared" si="1385"/>
        <v>6.3</v>
      </c>
      <c r="I2322" s="11">
        <f t="shared" si="1385"/>
        <v>7</v>
      </c>
      <c r="J2322" s="11">
        <f t="shared" si="1385"/>
        <v>0</v>
      </c>
      <c r="K2322" s="11">
        <f t="shared" si="1385"/>
        <v>0</v>
      </c>
      <c r="L2322" s="11">
        <f t="shared" si="1385"/>
        <v>0</v>
      </c>
      <c r="M2322" s="11">
        <f t="shared" si="1380"/>
        <v>0</v>
      </c>
      <c r="N2322" s="11">
        <f t="shared" si="1380"/>
        <v>0</v>
      </c>
      <c r="O2322" s="11">
        <f t="shared" si="1379"/>
        <v>0</v>
      </c>
      <c r="P2322" s="11">
        <f t="shared" si="1379"/>
        <v>0</v>
      </c>
      <c r="Q2322" s="11">
        <f t="shared" si="1379"/>
        <v>0</v>
      </c>
      <c r="R2322" s="11">
        <f t="shared" si="1379"/>
        <v>0</v>
      </c>
      <c r="S2322" s="11">
        <f t="shared" si="1379"/>
        <v>0</v>
      </c>
      <c r="T2322" s="11">
        <f t="shared" si="1379"/>
        <v>1321.0219599741001</v>
      </c>
      <c r="U2322" s="40">
        <f t="shared" si="1388"/>
        <v>0.48</v>
      </c>
      <c r="V2322" s="11">
        <f t="shared" si="1384"/>
        <v>45.82</v>
      </c>
      <c r="W2322" s="11">
        <f t="shared" si="1384"/>
        <v>3177531.4916128647</v>
      </c>
      <c r="X2322" s="11">
        <f t="shared" si="1384"/>
        <v>52958.858193547741</v>
      </c>
      <c r="Y2322" s="11">
        <f t="shared" si="1384"/>
        <v>60725.036197457142</v>
      </c>
      <c r="Z2322" s="11">
        <f t="shared" si="1384"/>
        <v>1.1466454955566923</v>
      </c>
      <c r="AA2322" s="11">
        <f t="shared" si="1384"/>
        <v>49.044455030782544</v>
      </c>
      <c r="AB2322" s="11">
        <f t="shared" si="1384"/>
        <v>630.54195997410011</v>
      </c>
      <c r="AC2322" s="11">
        <f t="shared" si="1386"/>
        <v>806.4</v>
      </c>
      <c r="AD2322" s="11">
        <f t="shared" si="1386"/>
        <v>276681.47943581105</v>
      </c>
      <c r="AE2322" s="11">
        <f t="shared" si="1386"/>
        <v>8646.2962323690954</v>
      </c>
      <c r="AF2322" s="11">
        <f t="shared" si="1386"/>
        <v>13580.519365095055</v>
      </c>
      <c r="AG2322" s="11">
        <f t="shared" si="1386"/>
        <v>1.5706747721936398</v>
      </c>
      <c r="AH2322" s="11">
        <f t="shared" si="1386"/>
        <v>14.472215674063827</v>
      </c>
      <c r="AI2322" s="11">
        <f t="shared" si="1386"/>
        <v>0</v>
      </c>
      <c r="AJ2322" s="11">
        <f t="shared" si="1386"/>
        <v>0</v>
      </c>
      <c r="AK2322" s="11">
        <f t="shared" si="1386"/>
        <v>0</v>
      </c>
      <c r="AL2322" s="11">
        <f t="shared" si="1378"/>
        <v>0</v>
      </c>
      <c r="AM2322" s="11">
        <f t="shared" si="1378"/>
        <v>0</v>
      </c>
      <c r="AN2322" s="11">
        <f t="shared" si="1378"/>
        <v>0</v>
      </c>
      <c r="AO2322" s="11">
        <f t="shared" si="1378"/>
        <v>0</v>
      </c>
      <c r="AP2322" s="11">
        <f t="shared" si="1378"/>
        <v>0</v>
      </c>
      <c r="AQ2322" s="11">
        <f t="shared" si="1378"/>
        <v>0</v>
      </c>
      <c r="AR2322" s="11">
        <f t="shared" si="1378"/>
        <v>0</v>
      </c>
      <c r="AS2322" s="11">
        <f t="shared" si="1378"/>
        <v>16.568976478924114</v>
      </c>
      <c r="AT2322" s="11">
        <f t="shared" si="1378"/>
        <v>25.201010126776666</v>
      </c>
      <c r="AU2322" s="11">
        <f t="shared" si="1378"/>
        <v>0</v>
      </c>
      <c r="AV2322" s="11">
        <f t="shared" si="1378"/>
        <v>17354.644230378264</v>
      </c>
      <c r="AW2322" s="11">
        <f t="shared" si="1378"/>
        <v>889590546.43200004</v>
      </c>
      <c r="AX2322" s="11">
        <f t="shared" si="1378"/>
        <v>0</v>
      </c>
      <c r="AY2322" s="11">
        <f t="shared" si="1383"/>
        <v>0</v>
      </c>
      <c r="AZ2322" s="11">
        <f t="shared" si="1383"/>
        <v>1</v>
      </c>
      <c r="BA2322" s="11">
        <f t="shared" si="1383"/>
        <v>1</v>
      </c>
      <c r="BB2322" s="11">
        <f t="shared" si="1383"/>
        <v>1</v>
      </c>
      <c r="BC2322" s="11">
        <f t="shared" si="1383"/>
        <v>1</v>
      </c>
      <c r="BD2322" s="11">
        <f t="shared" si="1377"/>
        <v>1</v>
      </c>
      <c r="BE2322" s="11">
        <f t="shared" si="1375"/>
        <v>1</v>
      </c>
      <c r="BF2322" s="15" t="str">
        <f t="shared" si="1389"/>
        <v>EU 19-57</v>
      </c>
      <c r="BG2322" s="54">
        <v>10.6</v>
      </c>
      <c r="BH2322" s="17">
        <v>120</v>
      </c>
      <c r="BI2322" s="17">
        <v>64</v>
      </c>
      <c r="BK2322" s="17">
        <v>4.4000000000000004</v>
      </c>
      <c r="BL2322" s="17">
        <v>6.3</v>
      </c>
      <c r="BM2322" s="17">
        <v>7</v>
      </c>
      <c r="BX2322" s="18">
        <f t="shared" si="1393"/>
        <v>1321.0219599741001</v>
      </c>
      <c r="BY2322" s="42">
        <v>0.48</v>
      </c>
      <c r="BZ2322" s="43">
        <v>45.82</v>
      </c>
      <c r="CA2322" s="18">
        <f t="shared" si="1394"/>
        <v>3177531.4916128647</v>
      </c>
      <c r="CB2322" s="18">
        <f t="shared" si="1395"/>
        <v>52958.858193547741</v>
      </c>
      <c r="CC2322" s="18">
        <f t="shared" si="1396"/>
        <v>60725.036197457142</v>
      </c>
      <c r="CD2322" s="25">
        <f t="shared" si="1390"/>
        <v>1.1466454955566923</v>
      </c>
      <c r="CE2322" s="26">
        <f t="shared" si="1397"/>
        <v>49.044455030782544</v>
      </c>
      <c r="CF2322" s="18">
        <f t="shared" si="1398"/>
        <v>630.54195997410011</v>
      </c>
      <c r="CG2322" s="18">
        <f t="shared" si="1391"/>
        <v>806.4</v>
      </c>
      <c r="CH2322" s="18">
        <f t="shared" si="1399"/>
        <v>276681.47943581105</v>
      </c>
      <c r="CI2322" s="18">
        <f t="shared" si="1400"/>
        <v>8646.2962323690954</v>
      </c>
      <c r="CJ2322" s="18">
        <f t="shared" si="1401"/>
        <v>13580.519365095055</v>
      </c>
      <c r="CK2322" s="25">
        <f t="shared" si="1392"/>
        <v>1.5706747721936398</v>
      </c>
      <c r="CL2322" s="26">
        <f t="shared" si="1402"/>
        <v>14.472215674063827</v>
      </c>
      <c r="CM2322" s="26"/>
      <c r="CN2322" s="26"/>
      <c r="CO2322" s="26"/>
      <c r="CP2322" s="26"/>
      <c r="CQ2322" s="26"/>
      <c r="CR2322" s="26"/>
      <c r="CS2322" s="26"/>
      <c r="CT2322" s="26"/>
      <c r="CU2322" s="26"/>
      <c r="CV2322" s="26"/>
      <c r="CW2322" s="26">
        <f t="shared" si="1403"/>
        <v>16.568976478924114</v>
      </c>
      <c r="CX2322" s="26">
        <f t="shared" si="1404"/>
        <v>25.201010126776666</v>
      </c>
      <c r="CY2322" s="26"/>
      <c r="CZ2322" s="18">
        <f t="shared" si="1405"/>
        <v>17354.644230378264</v>
      </c>
      <c r="DA2322" s="18">
        <f t="shared" si="1406"/>
        <v>889590546.43200004</v>
      </c>
      <c r="DB2322" s="18"/>
      <c r="DD2322" s="17">
        <f t="shared" si="1407"/>
        <v>1</v>
      </c>
      <c r="DE2322" s="17">
        <f t="shared" si="1408"/>
        <v>1</v>
      </c>
      <c r="DF2322" s="17">
        <f t="shared" si="1409"/>
        <v>1</v>
      </c>
      <c r="DG2322" s="17">
        <f t="shared" si="1410"/>
        <v>1</v>
      </c>
      <c r="DH2322" s="17">
        <f t="shared" si="1411"/>
        <v>1</v>
      </c>
      <c r="DI2322" s="17">
        <f t="shared" si="1412"/>
        <v>1</v>
      </c>
      <c r="DJ2322" s="20" t="s">
        <v>2415</v>
      </c>
      <c r="DM2322" s="55"/>
    </row>
    <row r="2323" spans="1:117" x14ac:dyDescent="0.2">
      <c r="A2323" s="15" t="s">
        <v>105</v>
      </c>
      <c r="B2323" s="10" t="s">
        <v>2418</v>
      </c>
      <c r="C2323" s="11">
        <f t="shared" si="1387"/>
        <v>12.9</v>
      </c>
      <c r="D2323" s="11">
        <f t="shared" si="1385"/>
        <v>140</v>
      </c>
      <c r="E2323" s="11">
        <f t="shared" si="1385"/>
        <v>73</v>
      </c>
      <c r="F2323" s="11">
        <f t="shared" si="1385"/>
        <v>0</v>
      </c>
      <c r="G2323" s="11">
        <f t="shared" si="1385"/>
        <v>4.7</v>
      </c>
      <c r="H2323" s="11">
        <f t="shared" si="1385"/>
        <v>6.9</v>
      </c>
      <c r="I2323" s="11">
        <f t="shared" si="1385"/>
        <v>7</v>
      </c>
      <c r="J2323" s="11">
        <f t="shared" si="1385"/>
        <v>0</v>
      </c>
      <c r="K2323" s="11">
        <f t="shared" si="1385"/>
        <v>0</v>
      </c>
      <c r="L2323" s="11">
        <f t="shared" si="1385"/>
        <v>0</v>
      </c>
      <c r="M2323" s="11">
        <f t="shared" si="1380"/>
        <v>0</v>
      </c>
      <c r="N2323" s="11">
        <f t="shared" si="1380"/>
        <v>0</v>
      </c>
      <c r="O2323" s="11">
        <f t="shared" si="1379"/>
        <v>0</v>
      </c>
      <c r="P2323" s="11">
        <f t="shared" si="1379"/>
        <v>0</v>
      </c>
      <c r="Q2323" s="11">
        <f t="shared" si="1379"/>
        <v>0</v>
      </c>
      <c r="R2323" s="11">
        <f t="shared" si="1379"/>
        <v>0</v>
      </c>
      <c r="S2323" s="11">
        <f t="shared" si="1379"/>
        <v>0</v>
      </c>
      <c r="T2323" s="11">
        <f t="shared" si="1379"/>
        <v>1642.6019599741001</v>
      </c>
      <c r="U2323" s="40">
        <f t="shared" si="1388"/>
        <v>0.55000000000000004</v>
      </c>
      <c r="V2323" s="11">
        <f t="shared" si="1384"/>
        <v>42.7</v>
      </c>
      <c r="W2323" s="11">
        <f t="shared" si="1384"/>
        <v>5412237.4783326965</v>
      </c>
      <c r="X2323" s="11">
        <f t="shared" si="1384"/>
        <v>77317.678261895664</v>
      </c>
      <c r="Y2323" s="11">
        <f t="shared" si="1384"/>
        <v>88344.379621213695</v>
      </c>
      <c r="Z2323" s="11">
        <f t="shared" si="1384"/>
        <v>1.1426155260633621</v>
      </c>
      <c r="AA2323" s="11">
        <f t="shared" si="1384"/>
        <v>57.401369468326571</v>
      </c>
      <c r="AB2323" s="11">
        <f t="shared" si="1384"/>
        <v>764.23195997409994</v>
      </c>
      <c r="AC2323" s="11">
        <f t="shared" si="1386"/>
        <v>1007.4000000000001</v>
      </c>
      <c r="AD2323" s="11">
        <f t="shared" si="1386"/>
        <v>449177.74434016849</v>
      </c>
      <c r="AE2323" s="11">
        <f t="shared" si="1386"/>
        <v>12306.23957096352</v>
      </c>
      <c r="AF2323" s="11">
        <f t="shared" si="1386"/>
        <v>19246.60215909117</v>
      </c>
      <c r="AG2323" s="11">
        <f t="shared" si="1386"/>
        <v>1.5639710285263244</v>
      </c>
      <c r="AH2323" s="11">
        <f t="shared" si="1386"/>
        <v>16.536475303048299</v>
      </c>
      <c r="AI2323" s="11">
        <f t="shared" si="1386"/>
        <v>0</v>
      </c>
      <c r="AJ2323" s="11">
        <f t="shared" si="1386"/>
        <v>0</v>
      </c>
      <c r="AK2323" s="11">
        <f t="shared" si="1386"/>
        <v>0</v>
      </c>
      <c r="AL2323" s="11">
        <f t="shared" si="1378"/>
        <v>0</v>
      </c>
      <c r="AM2323" s="11">
        <f t="shared" si="1378"/>
        <v>0</v>
      </c>
      <c r="AN2323" s="11">
        <f t="shared" si="1378"/>
        <v>0</v>
      </c>
      <c r="AO2323" s="11">
        <f t="shared" si="1378"/>
        <v>0</v>
      </c>
      <c r="AP2323" s="11">
        <f t="shared" si="1378"/>
        <v>0</v>
      </c>
      <c r="AQ2323" s="11">
        <f t="shared" si="1378"/>
        <v>0</v>
      </c>
      <c r="AR2323" s="11">
        <f t="shared" si="1378"/>
        <v>0</v>
      </c>
      <c r="AS2323" s="11">
        <f t="shared" si="1378"/>
        <v>18.962394708537751</v>
      </c>
      <c r="AT2323" s="11">
        <f t="shared" si="1378"/>
        <v>26.701010126776666</v>
      </c>
      <c r="AU2323" s="11">
        <f t="shared" si="1378"/>
        <v>0</v>
      </c>
      <c r="AV2323" s="11">
        <f t="shared" si="1378"/>
        <v>24468.369388121573</v>
      </c>
      <c r="AW2323" s="11">
        <f t="shared" si="1378"/>
        <v>1981356118.418875</v>
      </c>
      <c r="AX2323" s="11">
        <f t="shared" si="1378"/>
        <v>0</v>
      </c>
      <c r="AY2323" s="11">
        <f t="shared" si="1383"/>
        <v>0</v>
      </c>
      <c r="AZ2323" s="11">
        <f t="shared" si="1383"/>
        <v>1</v>
      </c>
      <c r="BA2323" s="11">
        <f t="shared" si="1383"/>
        <v>1</v>
      </c>
      <c r="BB2323" s="11">
        <f t="shared" si="1383"/>
        <v>1</v>
      </c>
      <c r="BC2323" s="11">
        <f t="shared" si="1383"/>
        <v>1</v>
      </c>
      <c r="BD2323" s="11">
        <f t="shared" si="1377"/>
        <v>1</v>
      </c>
      <c r="BE2323" s="11">
        <f t="shared" si="1375"/>
        <v>2</v>
      </c>
      <c r="BF2323" s="15" t="str">
        <f t="shared" si="1389"/>
        <v>EU 19-57</v>
      </c>
      <c r="BG2323" s="54">
        <v>12.9</v>
      </c>
      <c r="BH2323" s="17">
        <v>140</v>
      </c>
      <c r="BI2323" s="17">
        <v>73</v>
      </c>
      <c r="BK2323" s="17">
        <v>4.7</v>
      </c>
      <c r="BL2323" s="17">
        <v>6.9</v>
      </c>
      <c r="BM2323" s="17">
        <v>7</v>
      </c>
      <c r="BX2323" s="18">
        <f t="shared" si="1393"/>
        <v>1642.6019599741001</v>
      </c>
      <c r="BY2323" s="42">
        <v>0.55000000000000004</v>
      </c>
      <c r="BZ2323" s="43">
        <v>42.7</v>
      </c>
      <c r="CA2323" s="18">
        <f t="shared" si="1394"/>
        <v>5412237.4783326965</v>
      </c>
      <c r="CB2323" s="18">
        <f t="shared" si="1395"/>
        <v>77317.678261895664</v>
      </c>
      <c r="CC2323" s="18">
        <f t="shared" si="1396"/>
        <v>88344.379621213695</v>
      </c>
      <c r="CD2323" s="25">
        <f t="shared" si="1390"/>
        <v>1.1426155260633621</v>
      </c>
      <c r="CE2323" s="26">
        <f t="shared" si="1397"/>
        <v>57.401369468326571</v>
      </c>
      <c r="CF2323" s="18">
        <f t="shared" si="1398"/>
        <v>764.23195997409994</v>
      </c>
      <c r="CG2323" s="18">
        <f t="shared" si="1391"/>
        <v>1007.4000000000001</v>
      </c>
      <c r="CH2323" s="18">
        <f t="shared" si="1399"/>
        <v>449177.74434016849</v>
      </c>
      <c r="CI2323" s="18">
        <f t="shared" si="1400"/>
        <v>12306.23957096352</v>
      </c>
      <c r="CJ2323" s="18">
        <f t="shared" si="1401"/>
        <v>19246.60215909117</v>
      </c>
      <c r="CK2323" s="25">
        <f t="shared" si="1392"/>
        <v>1.5639710285263244</v>
      </c>
      <c r="CL2323" s="26">
        <f t="shared" si="1402"/>
        <v>16.536475303048299</v>
      </c>
      <c r="CM2323" s="26"/>
      <c r="CN2323" s="26"/>
      <c r="CO2323" s="26"/>
      <c r="CP2323" s="26"/>
      <c r="CQ2323" s="26"/>
      <c r="CR2323" s="26"/>
      <c r="CS2323" s="26"/>
      <c r="CT2323" s="26"/>
      <c r="CU2323" s="26"/>
      <c r="CV2323" s="26"/>
      <c r="CW2323" s="26">
        <f t="shared" si="1403"/>
        <v>18.962394708537751</v>
      </c>
      <c r="CX2323" s="26">
        <f t="shared" si="1404"/>
        <v>26.701010126776666</v>
      </c>
      <c r="CY2323" s="26"/>
      <c r="CZ2323" s="18">
        <f t="shared" si="1405"/>
        <v>24468.369388121573</v>
      </c>
      <c r="DA2323" s="18">
        <f t="shared" si="1406"/>
        <v>1981356118.418875</v>
      </c>
      <c r="DB2323" s="18"/>
      <c r="DD2323" s="17">
        <f t="shared" si="1407"/>
        <v>1</v>
      </c>
      <c r="DE2323" s="17">
        <f t="shared" si="1408"/>
        <v>1</v>
      </c>
      <c r="DF2323" s="17">
        <f t="shared" si="1409"/>
        <v>1</v>
      </c>
      <c r="DG2323" s="17">
        <f t="shared" si="1410"/>
        <v>1</v>
      </c>
      <c r="DH2323" s="17">
        <f t="shared" si="1411"/>
        <v>1</v>
      </c>
      <c r="DI2323" s="17">
        <f t="shared" si="1412"/>
        <v>2</v>
      </c>
      <c r="DJ2323" s="20" t="s">
        <v>2415</v>
      </c>
      <c r="DM2323" s="55"/>
    </row>
    <row r="2324" spans="1:117" x14ac:dyDescent="0.2">
      <c r="A2324" s="15" t="s">
        <v>105</v>
      </c>
      <c r="B2324" s="10" t="s">
        <v>2419</v>
      </c>
      <c r="C2324" s="11">
        <f t="shared" si="1387"/>
        <v>15.8</v>
      </c>
      <c r="D2324" s="11">
        <f t="shared" si="1385"/>
        <v>160</v>
      </c>
      <c r="E2324" s="11">
        <f t="shared" si="1385"/>
        <v>82</v>
      </c>
      <c r="F2324" s="11">
        <f t="shared" si="1385"/>
        <v>0</v>
      </c>
      <c r="G2324" s="11">
        <f t="shared" si="1385"/>
        <v>5</v>
      </c>
      <c r="H2324" s="11">
        <f t="shared" si="1385"/>
        <v>7.4</v>
      </c>
      <c r="I2324" s="11">
        <f t="shared" si="1385"/>
        <v>9</v>
      </c>
      <c r="J2324" s="11">
        <f t="shared" si="1385"/>
        <v>0</v>
      </c>
      <c r="K2324" s="11">
        <f t="shared" si="1385"/>
        <v>0</v>
      </c>
      <c r="L2324" s="11">
        <f t="shared" si="1385"/>
        <v>0</v>
      </c>
      <c r="M2324" s="11">
        <f t="shared" si="1380"/>
        <v>0</v>
      </c>
      <c r="N2324" s="11">
        <f t="shared" si="1380"/>
        <v>0</v>
      </c>
      <c r="O2324" s="11">
        <f t="shared" si="1379"/>
        <v>0</v>
      </c>
      <c r="P2324" s="11">
        <f t="shared" si="1379"/>
        <v>0</v>
      </c>
      <c r="Q2324" s="11">
        <f t="shared" si="1379"/>
        <v>0</v>
      </c>
      <c r="R2324" s="11">
        <f t="shared" si="1379"/>
        <v>0</v>
      </c>
      <c r="S2324" s="11">
        <f t="shared" si="1379"/>
        <v>0</v>
      </c>
      <c r="T2324" s="11">
        <f t="shared" si="1379"/>
        <v>2009.130995059227</v>
      </c>
      <c r="U2324" s="40">
        <f t="shared" si="1388"/>
        <v>0.62</v>
      </c>
      <c r="V2324" s="11">
        <f t="shared" si="1384"/>
        <v>39.47</v>
      </c>
      <c r="W2324" s="11">
        <f t="shared" si="1384"/>
        <v>8692922.2801494841</v>
      </c>
      <c r="X2324" s="11">
        <f t="shared" si="1384"/>
        <v>108661.52850186855</v>
      </c>
      <c r="Y2324" s="11">
        <f t="shared" si="1384"/>
        <v>123859.65128576681</v>
      </c>
      <c r="Z2324" s="11">
        <f t="shared" si="1384"/>
        <v>1.1398666390344114</v>
      </c>
      <c r="AA2324" s="11">
        <f t="shared" si="1384"/>
        <v>65.777713302946154</v>
      </c>
      <c r="AB2324" s="11">
        <f t="shared" si="1384"/>
        <v>965.73099505922687</v>
      </c>
      <c r="AC2324" s="11">
        <f t="shared" si="1386"/>
        <v>1213.6000000000001</v>
      </c>
      <c r="AD2324" s="11">
        <f t="shared" si="1386"/>
        <v>683144.49494592904</v>
      </c>
      <c r="AE2324" s="11">
        <f t="shared" si="1386"/>
        <v>16662.060852339731</v>
      </c>
      <c r="AF2324" s="11">
        <f t="shared" si="1386"/>
        <v>26099.906443181113</v>
      </c>
      <c r="AG2324" s="11">
        <f t="shared" si="1386"/>
        <v>1.5664272669797683</v>
      </c>
      <c r="AH2324" s="11">
        <f t="shared" si="1386"/>
        <v>18.439628182707171</v>
      </c>
      <c r="AI2324" s="11">
        <f t="shared" si="1386"/>
        <v>0</v>
      </c>
      <c r="AJ2324" s="11">
        <f t="shared" si="1386"/>
        <v>0</v>
      </c>
      <c r="AK2324" s="11">
        <f t="shared" si="1386"/>
        <v>0</v>
      </c>
      <c r="AL2324" s="11">
        <f t="shared" si="1378"/>
        <v>0</v>
      </c>
      <c r="AM2324" s="11">
        <f t="shared" si="1378"/>
        <v>0</v>
      </c>
      <c r="AN2324" s="11">
        <f t="shared" si="1378"/>
        <v>0</v>
      </c>
      <c r="AO2324" s="11">
        <f t="shared" si="1378"/>
        <v>0</v>
      </c>
      <c r="AP2324" s="11">
        <f t="shared" si="1378"/>
        <v>0</v>
      </c>
      <c r="AQ2324" s="11">
        <f t="shared" si="1378"/>
        <v>0</v>
      </c>
      <c r="AR2324" s="11">
        <f t="shared" si="1378"/>
        <v>0</v>
      </c>
      <c r="AS2324" s="11">
        <f t="shared" si="1378"/>
        <v>21.148616545704648</v>
      </c>
      <c r="AT2324" s="11">
        <f t="shared" si="1378"/>
        <v>30.344155877284287</v>
      </c>
      <c r="AU2324" s="11">
        <f t="shared" si="1378"/>
        <v>0</v>
      </c>
      <c r="AV2324" s="11">
        <f t="shared" si="1378"/>
        <v>36043.373843292262</v>
      </c>
      <c r="AW2324" s="11">
        <f t="shared" si="1378"/>
        <v>3958868738.701333</v>
      </c>
      <c r="AX2324" s="11">
        <f t="shared" si="1378"/>
        <v>0</v>
      </c>
      <c r="AY2324" s="11">
        <f t="shared" si="1383"/>
        <v>0</v>
      </c>
      <c r="AZ2324" s="11">
        <f t="shared" si="1383"/>
        <v>1</v>
      </c>
      <c r="BA2324" s="11">
        <f t="shared" si="1383"/>
        <v>1</v>
      </c>
      <c r="BB2324" s="11">
        <f t="shared" si="1383"/>
        <v>1</v>
      </c>
      <c r="BC2324" s="11">
        <f t="shared" si="1383"/>
        <v>1</v>
      </c>
      <c r="BD2324" s="11">
        <f t="shared" si="1377"/>
        <v>1</v>
      </c>
      <c r="BE2324" s="11">
        <f t="shared" si="1375"/>
        <v>2</v>
      </c>
      <c r="BF2324" s="15" t="str">
        <f t="shared" si="1389"/>
        <v>EU 19-57</v>
      </c>
      <c r="BG2324" s="54">
        <v>15.8</v>
      </c>
      <c r="BH2324" s="17">
        <v>160</v>
      </c>
      <c r="BI2324" s="17">
        <v>82</v>
      </c>
      <c r="BK2324" s="17">
        <v>5</v>
      </c>
      <c r="BL2324" s="17">
        <v>7.4</v>
      </c>
      <c r="BM2324" s="17">
        <v>9</v>
      </c>
      <c r="BX2324" s="18">
        <f t="shared" si="1393"/>
        <v>2009.130995059227</v>
      </c>
      <c r="BY2324" s="42">
        <v>0.62</v>
      </c>
      <c r="BZ2324" s="43">
        <v>39.47</v>
      </c>
      <c r="CA2324" s="18">
        <f t="shared" si="1394"/>
        <v>8692922.2801494841</v>
      </c>
      <c r="CB2324" s="18">
        <f t="shared" si="1395"/>
        <v>108661.52850186855</v>
      </c>
      <c r="CC2324" s="18">
        <f t="shared" si="1396"/>
        <v>123859.65128576681</v>
      </c>
      <c r="CD2324" s="25">
        <f t="shared" si="1390"/>
        <v>1.1398666390344114</v>
      </c>
      <c r="CE2324" s="26">
        <f t="shared" si="1397"/>
        <v>65.777713302946154</v>
      </c>
      <c r="CF2324" s="18">
        <f t="shared" si="1398"/>
        <v>965.73099505922687</v>
      </c>
      <c r="CG2324" s="18">
        <f t="shared" si="1391"/>
        <v>1213.6000000000001</v>
      </c>
      <c r="CH2324" s="18">
        <f t="shared" si="1399"/>
        <v>683144.49494592904</v>
      </c>
      <c r="CI2324" s="18">
        <f t="shared" si="1400"/>
        <v>16662.060852339731</v>
      </c>
      <c r="CJ2324" s="18">
        <f t="shared" si="1401"/>
        <v>26099.906443181113</v>
      </c>
      <c r="CK2324" s="25">
        <f t="shared" si="1392"/>
        <v>1.5664272669797683</v>
      </c>
      <c r="CL2324" s="26">
        <f t="shared" si="1402"/>
        <v>18.439628182707171</v>
      </c>
      <c r="CM2324" s="26"/>
      <c r="CN2324" s="26"/>
      <c r="CO2324" s="26"/>
      <c r="CP2324" s="26"/>
      <c r="CQ2324" s="26"/>
      <c r="CR2324" s="26"/>
      <c r="CS2324" s="26"/>
      <c r="CT2324" s="26"/>
      <c r="CU2324" s="26"/>
      <c r="CV2324" s="26"/>
      <c r="CW2324" s="26">
        <f t="shared" si="1403"/>
        <v>21.148616545704648</v>
      </c>
      <c r="CX2324" s="26">
        <f t="shared" si="1404"/>
        <v>30.344155877284287</v>
      </c>
      <c r="CY2324" s="26"/>
      <c r="CZ2324" s="18">
        <f t="shared" si="1405"/>
        <v>36043.373843292262</v>
      </c>
      <c r="DA2324" s="18">
        <f t="shared" si="1406"/>
        <v>3958868738.701333</v>
      </c>
      <c r="DB2324" s="18"/>
      <c r="DD2324" s="17">
        <f t="shared" si="1407"/>
        <v>1</v>
      </c>
      <c r="DE2324" s="17">
        <f t="shared" si="1408"/>
        <v>1</v>
      </c>
      <c r="DF2324" s="17">
        <f t="shared" si="1409"/>
        <v>1</v>
      </c>
      <c r="DG2324" s="17">
        <f t="shared" si="1410"/>
        <v>1</v>
      </c>
      <c r="DH2324" s="17">
        <f t="shared" si="1411"/>
        <v>1</v>
      </c>
      <c r="DI2324" s="17">
        <f t="shared" si="1412"/>
        <v>2</v>
      </c>
      <c r="DJ2324" s="20" t="s">
        <v>2415</v>
      </c>
      <c r="DM2324" s="55"/>
    </row>
    <row r="2325" spans="1:117" x14ac:dyDescent="0.2">
      <c r="A2325" s="15" t="s">
        <v>105</v>
      </c>
      <c r="B2325" s="10" t="s">
        <v>2420</v>
      </c>
      <c r="C2325" s="11">
        <f t="shared" si="1387"/>
        <v>18.8</v>
      </c>
      <c r="D2325" s="11">
        <f t="shared" si="1385"/>
        <v>180</v>
      </c>
      <c r="E2325" s="11">
        <f t="shared" si="1385"/>
        <v>91</v>
      </c>
      <c r="F2325" s="11">
        <f t="shared" si="1385"/>
        <v>0</v>
      </c>
      <c r="G2325" s="11">
        <f t="shared" si="1385"/>
        <v>5.3</v>
      </c>
      <c r="H2325" s="11">
        <f t="shared" si="1385"/>
        <v>8</v>
      </c>
      <c r="I2325" s="11">
        <f t="shared" si="1385"/>
        <v>9</v>
      </c>
      <c r="J2325" s="11">
        <f t="shared" si="1385"/>
        <v>0</v>
      </c>
      <c r="K2325" s="11">
        <f t="shared" si="1385"/>
        <v>0</v>
      </c>
      <c r="L2325" s="11">
        <f t="shared" si="1385"/>
        <v>0</v>
      </c>
      <c r="M2325" s="11">
        <f t="shared" si="1380"/>
        <v>0</v>
      </c>
      <c r="N2325" s="11">
        <f t="shared" si="1380"/>
        <v>0</v>
      </c>
      <c r="O2325" s="11">
        <f t="shared" si="1379"/>
        <v>0</v>
      </c>
      <c r="P2325" s="11">
        <f t="shared" si="1379"/>
        <v>0</v>
      </c>
      <c r="Q2325" s="11">
        <f t="shared" si="1379"/>
        <v>0</v>
      </c>
      <c r="R2325" s="11">
        <f t="shared" si="1379"/>
        <v>0</v>
      </c>
      <c r="S2325" s="11">
        <f t="shared" si="1379"/>
        <v>0</v>
      </c>
      <c r="T2325" s="11">
        <f t="shared" si="1379"/>
        <v>2394.7309950592266</v>
      </c>
      <c r="U2325" s="40">
        <f t="shared" si="1388"/>
        <v>0.7</v>
      </c>
      <c r="V2325" s="11">
        <f t="shared" si="1384"/>
        <v>37.130000000000003</v>
      </c>
      <c r="W2325" s="11">
        <f t="shared" si="1384"/>
        <v>13169581.740920702</v>
      </c>
      <c r="X2325" s="11">
        <f t="shared" si="1384"/>
        <v>146328.68601023001</v>
      </c>
      <c r="Y2325" s="11">
        <f t="shared" si="1384"/>
        <v>166414.96263932355</v>
      </c>
      <c r="Z2325" s="11">
        <f t="shared" si="1384"/>
        <v>1.1372682088301489</v>
      </c>
      <c r="AA2325" s="11">
        <f t="shared" si="1384"/>
        <v>74.157934230842315</v>
      </c>
      <c r="AB2325" s="11">
        <f t="shared" si="1384"/>
        <v>1125.1309950592267</v>
      </c>
      <c r="AC2325" s="11">
        <f t="shared" si="1386"/>
        <v>1456</v>
      </c>
      <c r="AD2325" s="11">
        <f t="shared" si="1386"/>
        <v>1008503.0988599344</v>
      </c>
      <c r="AE2325" s="11">
        <f t="shared" si="1386"/>
        <v>22164.903271646908</v>
      </c>
      <c r="AF2325" s="11">
        <f t="shared" si="1386"/>
        <v>34599.726092439989</v>
      </c>
      <c r="AG2325" s="11">
        <f t="shared" si="1386"/>
        <v>1.561014080160664</v>
      </c>
      <c r="AH2325" s="11">
        <f t="shared" si="1386"/>
        <v>20.521554288417764</v>
      </c>
      <c r="AI2325" s="11">
        <f t="shared" si="1386"/>
        <v>0</v>
      </c>
      <c r="AJ2325" s="11">
        <f t="shared" si="1386"/>
        <v>0</v>
      </c>
      <c r="AK2325" s="11">
        <f t="shared" si="1386"/>
        <v>0</v>
      </c>
      <c r="AL2325" s="11">
        <f t="shared" si="1378"/>
        <v>0</v>
      </c>
      <c r="AM2325" s="11">
        <f t="shared" si="1378"/>
        <v>0</v>
      </c>
      <c r="AN2325" s="11">
        <f t="shared" si="1378"/>
        <v>0</v>
      </c>
      <c r="AO2325" s="11">
        <f t="shared" si="1378"/>
        <v>0</v>
      </c>
      <c r="AP2325" s="11">
        <f t="shared" si="1378"/>
        <v>0</v>
      </c>
      <c r="AQ2325" s="11">
        <f t="shared" si="1378"/>
        <v>0</v>
      </c>
      <c r="AR2325" s="11">
        <f t="shared" si="1378"/>
        <v>0</v>
      </c>
      <c r="AS2325" s="11">
        <f t="shared" si="1378"/>
        <v>23.554637369777133</v>
      </c>
      <c r="AT2325" s="11">
        <f t="shared" si="1378"/>
        <v>31.844155877284287</v>
      </c>
      <c r="AU2325" s="11">
        <f t="shared" si="1378"/>
        <v>0</v>
      </c>
      <c r="AV2325" s="11">
        <f t="shared" si="1378"/>
        <v>47901.154689011346</v>
      </c>
      <c r="AW2325" s="11">
        <f t="shared" si="1378"/>
        <v>7431214821.333334</v>
      </c>
      <c r="AX2325" s="11">
        <f t="shared" si="1378"/>
        <v>0</v>
      </c>
      <c r="AY2325" s="11">
        <f t="shared" si="1383"/>
        <v>0</v>
      </c>
      <c r="AZ2325" s="11">
        <f t="shared" si="1383"/>
        <v>1</v>
      </c>
      <c r="BA2325" s="11">
        <f t="shared" si="1383"/>
        <v>1</v>
      </c>
      <c r="BB2325" s="11">
        <f t="shared" si="1383"/>
        <v>1</v>
      </c>
      <c r="BC2325" s="11">
        <f t="shared" si="1383"/>
        <v>1</v>
      </c>
      <c r="BD2325" s="11">
        <f t="shared" si="1377"/>
        <v>2</v>
      </c>
      <c r="BE2325" s="11">
        <f t="shared" si="1375"/>
        <v>3</v>
      </c>
      <c r="BF2325" s="15" t="str">
        <f t="shared" si="1389"/>
        <v>EU 19-57</v>
      </c>
      <c r="BG2325" s="54">
        <v>18.8</v>
      </c>
      <c r="BH2325" s="17">
        <v>180</v>
      </c>
      <c r="BI2325" s="17">
        <v>91</v>
      </c>
      <c r="BK2325" s="17">
        <v>5.3</v>
      </c>
      <c r="BL2325" s="17">
        <v>8</v>
      </c>
      <c r="BM2325" s="17">
        <v>9</v>
      </c>
      <c r="BX2325" s="18">
        <f t="shared" si="1393"/>
        <v>2394.7309950592266</v>
      </c>
      <c r="BY2325" s="42">
        <v>0.7</v>
      </c>
      <c r="BZ2325" s="43">
        <v>37.130000000000003</v>
      </c>
      <c r="CA2325" s="18">
        <f t="shared" si="1394"/>
        <v>13169581.740920702</v>
      </c>
      <c r="CB2325" s="18">
        <f t="shared" si="1395"/>
        <v>146328.68601023001</v>
      </c>
      <c r="CC2325" s="18">
        <f t="shared" si="1396"/>
        <v>166414.96263932355</v>
      </c>
      <c r="CD2325" s="25">
        <f t="shared" si="1390"/>
        <v>1.1372682088301489</v>
      </c>
      <c r="CE2325" s="26">
        <f t="shared" si="1397"/>
        <v>74.157934230842315</v>
      </c>
      <c r="CF2325" s="18">
        <f t="shared" si="1398"/>
        <v>1125.1309950592267</v>
      </c>
      <c r="CG2325" s="18">
        <f t="shared" si="1391"/>
        <v>1456</v>
      </c>
      <c r="CH2325" s="18">
        <f t="shared" si="1399"/>
        <v>1008503.0988599344</v>
      </c>
      <c r="CI2325" s="18">
        <f t="shared" si="1400"/>
        <v>22164.903271646908</v>
      </c>
      <c r="CJ2325" s="18">
        <f t="shared" si="1401"/>
        <v>34599.726092439989</v>
      </c>
      <c r="CK2325" s="25">
        <f t="shared" si="1392"/>
        <v>1.561014080160664</v>
      </c>
      <c r="CL2325" s="26">
        <f t="shared" si="1402"/>
        <v>20.521554288417764</v>
      </c>
      <c r="CM2325" s="26"/>
      <c r="CN2325" s="26"/>
      <c r="CO2325" s="26"/>
      <c r="CP2325" s="26"/>
      <c r="CQ2325" s="26"/>
      <c r="CR2325" s="26"/>
      <c r="CS2325" s="26"/>
      <c r="CT2325" s="26"/>
      <c r="CU2325" s="26"/>
      <c r="CV2325" s="26"/>
      <c r="CW2325" s="26">
        <f t="shared" si="1403"/>
        <v>23.554637369777133</v>
      </c>
      <c r="CX2325" s="26">
        <f t="shared" si="1404"/>
        <v>31.844155877284287</v>
      </c>
      <c r="CY2325" s="26"/>
      <c r="CZ2325" s="18">
        <f t="shared" si="1405"/>
        <v>47901.154689011346</v>
      </c>
      <c r="DA2325" s="18">
        <f t="shared" si="1406"/>
        <v>7431214821.333334</v>
      </c>
      <c r="DB2325" s="18"/>
      <c r="DD2325" s="17">
        <f t="shared" si="1407"/>
        <v>1</v>
      </c>
      <c r="DE2325" s="17">
        <f t="shared" si="1408"/>
        <v>1</v>
      </c>
      <c r="DF2325" s="17">
        <f t="shared" si="1409"/>
        <v>1</v>
      </c>
      <c r="DG2325" s="17">
        <f t="shared" si="1410"/>
        <v>1</v>
      </c>
      <c r="DH2325" s="17">
        <f t="shared" si="1411"/>
        <v>2</v>
      </c>
      <c r="DI2325" s="17">
        <f t="shared" si="1412"/>
        <v>3</v>
      </c>
      <c r="DJ2325" s="20" t="s">
        <v>2415</v>
      </c>
      <c r="DM2325" s="55"/>
    </row>
    <row r="2326" spans="1:117" x14ac:dyDescent="0.2">
      <c r="A2326" s="15" t="s">
        <v>105</v>
      </c>
      <c r="B2326" s="10" t="s">
        <v>2421</v>
      </c>
      <c r="C2326" s="11">
        <f t="shared" si="1387"/>
        <v>22.4</v>
      </c>
      <c r="D2326" s="11">
        <f t="shared" si="1385"/>
        <v>200</v>
      </c>
      <c r="E2326" s="11">
        <f t="shared" si="1385"/>
        <v>100</v>
      </c>
      <c r="F2326" s="11">
        <f t="shared" si="1385"/>
        <v>0</v>
      </c>
      <c r="G2326" s="11">
        <f t="shared" si="1385"/>
        <v>5.6</v>
      </c>
      <c r="H2326" s="11">
        <f t="shared" si="1385"/>
        <v>8.5</v>
      </c>
      <c r="I2326" s="11">
        <f t="shared" si="1385"/>
        <v>12</v>
      </c>
      <c r="J2326" s="11">
        <f t="shared" si="1385"/>
        <v>0</v>
      </c>
      <c r="K2326" s="11">
        <f t="shared" si="1385"/>
        <v>0</v>
      </c>
      <c r="L2326" s="11">
        <f t="shared" si="1385"/>
        <v>0</v>
      </c>
      <c r="M2326" s="11">
        <f t="shared" si="1380"/>
        <v>0</v>
      </c>
      <c r="N2326" s="11">
        <f t="shared" si="1380"/>
        <v>0</v>
      </c>
      <c r="O2326" s="11">
        <f t="shared" si="1379"/>
        <v>0</v>
      </c>
      <c r="P2326" s="11">
        <f t="shared" si="1379"/>
        <v>0</v>
      </c>
      <c r="Q2326" s="11">
        <f t="shared" si="1379"/>
        <v>0</v>
      </c>
      <c r="R2326" s="11">
        <f t="shared" si="1379"/>
        <v>0</v>
      </c>
      <c r="S2326" s="11">
        <f t="shared" si="1379"/>
        <v>0</v>
      </c>
      <c r="T2326" s="11">
        <f t="shared" si="1379"/>
        <v>2848.4106578830701</v>
      </c>
      <c r="U2326" s="40">
        <f t="shared" si="1388"/>
        <v>0.77</v>
      </c>
      <c r="V2326" s="11">
        <f t="shared" si="1384"/>
        <v>34.36</v>
      </c>
      <c r="W2326" s="11">
        <f t="shared" si="1384"/>
        <v>19431661.97530533</v>
      </c>
      <c r="X2326" s="11">
        <f t="shared" si="1384"/>
        <v>194316.6197530533</v>
      </c>
      <c r="Y2326" s="11">
        <f t="shared" si="1384"/>
        <v>220638.64730170404</v>
      </c>
      <c r="Z2326" s="11">
        <f t="shared" si="1384"/>
        <v>1.1354594763026551</v>
      </c>
      <c r="AA2326" s="11">
        <f t="shared" si="1384"/>
        <v>82.594983829091788</v>
      </c>
      <c r="AB2326" s="11">
        <f t="shared" si="1384"/>
        <v>1400.0106578830701</v>
      </c>
      <c r="AC2326" s="11">
        <f t="shared" si="1386"/>
        <v>1700</v>
      </c>
      <c r="AD2326" s="11">
        <f t="shared" si="1386"/>
        <v>1423680.0202865896</v>
      </c>
      <c r="AE2326" s="11">
        <f t="shared" si="1386"/>
        <v>28473.600405731791</v>
      </c>
      <c r="AF2326" s="11">
        <f t="shared" si="1386"/>
        <v>44612.157736669433</v>
      </c>
      <c r="AG2326" s="11">
        <f t="shared" si="1386"/>
        <v>1.5667901881382349</v>
      </c>
      <c r="AH2326" s="11">
        <f t="shared" si="1386"/>
        <v>22.356555600726928</v>
      </c>
      <c r="AI2326" s="11">
        <f t="shared" si="1386"/>
        <v>0</v>
      </c>
      <c r="AJ2326" s="11">
        <f t="shared" si="1386"/>
        <v>0</v>
      </c>
      <c r="AK2326" s="11">
        <f t="shared" si="1386"/>
        <v>0</v>
      </c>
      <c r="AL2326" s="11">
        <f t="shared" si="1378"/>
        <v>0</v>
      </c>
      <c r="AM2326" s="11">
        <f t="shared" si="1378"/>
        <v>0</v>
      </c>
      <c r="AN2326" s="11">
        <f t="shared" si="1378"/>
        <v>0</v>
      </c>
      <c r="AO2326" s="11">
        <f t="shared" si="1378"/>
        <v>0</v>
      </c>
      <c r="AP2326" s="11">
        <f t="shared" si="1378"/>
        <v>0</v>
      </c>
      <c r="AQ2326" s="11">
        <f t="shared" si="1378"/>
        <v>0</v>
      </c>
      <c r="AR2326" s="11">
        <f t="shared" si="1378"/>
        <v>0</v>
      </c>
      <c r="AS2326" s="11">
        <f t="shared" si="1378"/>
        <v>25.626165286168664</v>
      </c>
      <c r="AT2326" s="11">
        <f t="shared" si="1378"/>
        <v>36.658874503045716</v>
      </c>
      <c r="AU2326" s="11">
        <f t="shared" si="1378"/>
        <v>0</v>
      </c>
      <c r="AV2326" s="11">
        <f t="shared" si="1378"/>
        <v>69801.201300979388</v>
      </c>
      <c r="AW2326" s="11">
        <f t="shared" si="1378"/>
        <v>12988088541.666668</v>
      </c>
      <c r="AX2326" s="11">
        <f t="shared" si="1378"/>
        <v>0</v>
      </c>
      <c r="AY2326" s="11">
        <f t="shared" si="1383"/>
        <v>0</v>
      </c>
      <c r="AZ2326" s="11">
        <f t="shared" si="1383"/>
        <v>1</v>
      </c>
      <c r="BA2326" s="11">
        <f t="shared" si="1383"/>
        <v>1</v>
      </c>
      <c r="BB2326" s="11">
        <f t="shared" si="1383"/>
        <v>1</v>
      </c>
      <c r="BC2326" s="11">
        <f t="shared" si="1383"/>
        <v>1</v>
      </c>
      <c r="BD2326" s="11">
        <f t="shared" si="1377"/>
        <v>2</v>
      </c>
      <c r="BE2326" s="11">
        <f t="shared" si="1375"/>
        <v>3</v>
      </c>
      <c r="BF2326" s="15" t="str">
        <f t="shared" si="1389"/>
        <v>EU 19-57</v>
      </c>
      <c r="BG2326" s="54">
        <v>22.4</v>
      </c>
      <c r="BH2326" s="17">
        <v>200</v>
      </c>
      <c r="BI2326" s="17">
        <v>100</v>
      </c>
      <c r="BK2326" s="17">
        <v>5.6</v>
      </c>
      <c r="BL2326" s="17">
        <v>8.5</v>
      </c>
      <c r="BM2326" s="17">
        <v>12</v>
      </c>
      <c r="BX2326" s="18">
        <f t="shared" si="1393"/>
        <v>2848.4106578830701</v>
      </c>
      <c r="BY2326" s="42">
        <v>0.77</v>
      </c>
      <c r="BZ2326" s="43">
        <v>34.36</v>
      </c>
      <c r="CA2326" s="18">
        <f t="shared" si="1394"/>
        <v>19431661.97530533</v>
      </c>
      <c r="CB2326" s="18">
        <f t="shared" si="1395"/>
        <v>194316.6197530533</v>
      </c>
      <c r="CC2326" s="18">
        <f t="shared" si="1396"/>
        <v>220638.64730170404</v>
      </c>
      <c r="CD2326" s="25">
        <f t="shared" si="1390"/>
        <v>1.1354594763026551</v>
      </c>
      <c r="CE2326" s="26">
        <f t="shared" si="1397"/>
        <v>82.594983829091788</v>
      </c>
      <c r="CF2326" s="18">
        <f t="shared" si="1398"/>
        <v>1400.0106578830701</v>
      </c>
      <c r="CG2326" s="18">
        <f t="shared" si="1391"/>
        <v>1700</v>
      </c>
      <c r="CH2326" s="18">
        <f t="shared" si="1399"/>
        <v>1423680.0202865896</v>
      </c>
      <c r="CI2326" s="18">
        <f t="shared" si="1400"/>
        <v>28473.600405731791</v>
      </c>
      <c r="CJ2326" s="18">
        <f t="shared" si="1401"/>
        <v>44612.157736669433</v>
      </c>
      <c r="CK2326" s="25">
        <f t="shared" si="1392"/>
        <v>1.5667901881382349</v>
      </c>
      <c r="CL2326" s="26">
        <f t="shared" si="1402"/>
        <v>22.356555600726928</v>
      </c>
      <c r="CM2326" s="26"/>
      <c r="CN2326" s="26"/>
      <c r="CO2326" s="26"/>
      <c r="CP2326" s="26"/>
      <c r="CQ2326" s="26"/>
      <c r="CR2326" s="26"/>
      <c r="CS2326" s="26"/>
      <c r="CT2326" s="26"/>
      <c r="CU2326" s="26"/>
      <c r="CV2326" s="26"/>
      <c r="CW2326" s="26">
        <f t="shared" si="1403"/>
        <v>25.626165286168664</v>
      </c>
      <c r="CX2326" s="26">
        <f t="shared" si="1404"/>
        <v>36.658874503045716</v>
      </c>
      <c r="CY2326" s="26"/>
      <c r="CZ2326" s="18">
        <f t="shared" si="1405"/>
        <v>69801.201300979388</v>
      </c>
      <c r="DA2326" s="18">
        <f t="shared" si="1406"/>
        <v>12988088541.666668</v>
      </c>
      <c r="DB2326" s="18"/>
      <c r="DD2326" s="17">
        <f t="shared" si="1407"/>
        <v>1</v>
      </c>
      <c r="DE2326" s="17">
        <f t="shared" si="1408"/>
        <v>1</v>
      </c>
      <c r="DF2326" s="17">
        <f t="shared" si="1409"/>
        <v>1</v>
      </c>
      <c r="DG2326" s="17">
        <f t="shared" si="1410"/>
        <v>1</v>
      </c>
      <c r="DH2326" s="17">
        <f t="shared" si="1411"/>
        <v>2</v>
      </c>
      <c r="DI2326" s="17">
        <f t="shared" si="1412"/>
        <v>3</v>
      </c>
      <c r="DJ2326" s="20" t="s">
        <v>2415</v>
      </c>
      <c r="DM2326" s="55"/>
    </row>
    <row r="2327" spans="1:117" x14ac:dyDescent="0.2">
      <c r="A2327" s="15" t="s">
        <v>105</v>
      </c>
      <c r="B2327" s="10" t="s">
        <v>2422</v>
      </c>
      <c r="C2327" s="11">
        <f t="shared" si="1387"/>
        <v>26.2</v>
      </c>
      <c r="D2327" s="11">
        <f t="shared" si="1385"/>
        <v>220</v>
      </c>
      <c r="E2327" s="11">
        <f t="shared" si="1385"/>
        <v>110</v>
      </c>
      <c r="F2327" s="11">
        <f t="shared" si="1385"/>
        <v>0</v>
      </c>
      <c r="G2327" s="11">
        <f t="shared" si="1385"/>
        <v>5.9</v>
      </c>
      <c r="H2327" s="11">
        <f t="shared" si="1385"/>
        <v>9.1999999999999993</v>
      </c>
      <c r="I2327" s="11">
        <f t="shared" si="1385"/>
        <v>12</v>
      </c>
      <c r="J2327" s="11">
        <f t="shared" si="1385"/>
        <v>0</v>
      </c>
      <c r="K2327" s="11">
        <f t="shared" si="1385"/>
        <v>0</v>
      </c>
      <c r="L2327" s="11">
        <f t="shared" si="1385"/>
        <v>0</v>
      </c>
      <c r="M2327" s="11">
        <f t="shared" si="1380"/>
        <v>0</v>
      </c>
      <c r="N2327" s="11">
        <f t="shared" si="1380"/>
        <v>0</v>
      </c>
      <c r="O2327" s="11">
        <f t="shared" si="1379"/>
        <v>0</v>
      </c>
      <c r="P2327" s="11">
        <f t="shared" si="1379"/>
        <v>0</v>
      </c>
      <c r="Q2327" s="11">
        <f t="shared" si="1379"/>
        <v>0</v>
      </c>
      <c r="R2327" s="11">
        <f t="shared" si="1379"/>
        <v>0</v>
      </c>
      <c r="S2327" s="11">
        <f t="shared" si="1379"/>
        <v>0</v>
      </c>
      <c r="T2327" s="11">
        <f t="shared" si="1379"/>
        <v>3337.0506578830696</v>
      </c>
      <c r="U2327" s="40">
        <f t="shared" si="1388"/>
        <v>0.85</v>
      </c>
      <c r="V2327" s="11">
        <f t="shared" si="1384"/>
        <v>32.36</v>
      </c>
      <c r="W2327" s="11">
        <f t="shared" si="1384"/>
        <v>27718364.684397701</v>
      </c>
      <c r="X2327" s="11">
        <f t="shared" si="1384"/>
        <v>251985.13349452455</v>
      </c>
      <c r="Y2327" s="11">
        <f t="shared" si="1384"/>
        <v>285406.00242001651</v>
      </c>
      <c r="Z2327" s="11">
        <f t="shared" si="1384"/>
        <v>1.1326303201383829</v>
      </c>
      <c r="AA2327" s="11">
        <f t="shared" si="1384"/>
        <v>91.138610376347529</v>
      </c>
      <c r="AB2327" s="11">
        <f t="shared" si="1384"/>
        <v>1588.1306578830697</v>
      </c>
      <c r="AC2327" s="11">
        <f t="shared" si="1386"/>
        <v>2023.9999999999998</v>
      </c>
      <c r="AD2327" s="11">
        <f t="shared" si="1386"/>
        <v>2048858.2685512933</v>
      </c>
      <c r="AE2327" s="11">
        <f t="shared" si="1386"/>
        <v>37251.968519114424</v>
      </c>
      <c r="AF2327" s="11">
        <f t="shared" si="1386"/>
        <v>58110.40333535189</v>
      </c>
      <c r="AG2327" s="11">
        <f t="shared" si="1386"/>
        <v>1.5599283915837832</v>
      </c>
      <c r="AH2327" s="11">
        <f t="shared" si="1386"/>
        <v>24.778474120479846</v>
      </c>
      <c r="AI2327" s="11">
        <f t="shared" si="1386"/>
        <v>0</v>
      </c>
      <c r="AJ2327" s="11">
        <f t="shared" si="1386"/>
        <v>0</v>
      </c>
      <c r="AK2327" s="11">
        <f t="shared" si="1386"/>
        <v>0</v>
      </c>
      <c r="AL2327" s="11">
        <f t="shared" si="1378"/>
        <v>0</v>
      </c>
      <c r="AM2327" s="11">
        <f t="shared" si="1378"/>
        <v>0</v>
      </c>
      <c r="AN2327" s="11">
        <f t="shared" si="1378"/>
        <v>0</v>
      </c>
      <c r="AO2327" s="11">
        <f t="shared" si="1378"/>
        <v>0</v>
      </c>
      <c r="AP2327" s="11">
        <f t="shared" si="1378"/>
        <v>0</v>
      </c>
      <c r="AQ2327" s="11">
        <f t="shared" si="1378"/>
        <v>0</v>
      </c>
      <c r="AR2327" s="11">
        <f t="shared" si="1378"/>
        <v>0</v>
      </c>
      <c r="AS2327" s="11">
        <f t="shared" si="1378"/>
        <v>28.362580367970249</v>
      </c>
      <c r="AT2327" s="11">
        <f t="shared" si="1378"/>
        <v>38.358874503045712</v>
      </c>
      <c r="AU2327" s="11">
        <f t="shared" si="1378"/>
        <v>0</v>
      </c>
      <c r="AV2327" s="11">
        <f t="shared" si="1378"/>
        <v>90657.569796632029</v>
      </c>
      <c r="AW2327" s="11">
        <f t="shared" si="1378"/>
        <v>22672314338.666664</v>
      </c>
      <c r="AX2327" s="11">
        <f t="shared" si="1378"/>
        <v>0</v>
      </c>
      <c r="AY2327" s="11">
        <f t="shared" si="1383"/>
        <v>0</v>
      </c>
      <c r="AZ2327" s="11">
        <f t="shared" si="1383"/>
        <v>1</v>
      </c>
      <c r="BA2327" s="11">
        <f t="shared" si="1383"/>
        <v>1</v>
      </c>
      <c r="BB2327" s="11">
        <f t="shared" si="1383"/>
        <v>1</v>
      </c>
      <c r="BC2327" s="11">
        <f t="shared" si="1383"/>
        <v>1</v>
      </c>
      <c r="BD2327" s="11">
        <f t="shared" si="1377"/>
        <v>3</v>
      </c>
      <c r="BE2327" s="11">
        <f t="shared" si="1375"/>
        <v>4</v>
      </c>
      <c r="BF2327" s="15" t="str">
        <f t="shared" si="1389"/>
        <v>EU 19-57</v>
      </c>
      <c r="BG2327" s="54">
        <v>26.2</v>
      </c>
      <c r="BH2327" s="17">
        <v>220</v>
      </c>
      <c r="BI2327" s="17">
        <v>110</v>
      </c>
      <c r="BK2327" s="17">
        <v>5.9</v>
      </c>
      <c r="BL2327" s="17">
        <v>9.1999999999999993</v>
      </c>
      <c r="BM2327" s="17">
        <v>12</v>
      </c>
      <c r="BX2327" s="18">
        <f t="shared" si="1393"/>
        <v>3337.0506578830696</v>
      </c>
      <c r="BY2327" s="42">
        <v>0.85</v>
      </c>
      <c r="BZ2327" s="43">
        <v>32.36</v>
      </c>
      <c r="CA2327" s="18">
        <f t="shared" si="1394"/>
        <v>27718364.684397701</v>
      </c>
      <c r="CB2327" s="18">
        <f t="shared" si="1395"/>
        <v>251985.13349452455</v>
      </c>
      <c r="CC2327" s="18">
        <f t="shared" si="1396"/>
        <v>285406.00242001651</v>
      </c>
      <c r="CD2327" s="25">
        <f t="shared" si="1390"/>
        <v>1.1326303201383829</v>
      </c>
      <c r="CE2327" s="26">
        <f t="shared" si="1397"/>
        <v>91.138610376347529</v>
      </c>
      <c r="CF2327" s="18">
        <f t="shared" si="1398"/>
        <v>1588.1306578830697</v>
      </c>
      <c r="CG2327" s="18">
        <f t="shared" si="1391"/>
        <v>2023.9999999999998</v>
      </c>
      <c r="CH2327" s="18">
        <f t="shared" si="1399"/>
        <v>2048858.2685512933</v>
      </c>
      <c r="CI2327" s="18">
        <f t="shared" si="1400"/>
        <v>37251.968519114424</v>
      </c>
      <c r="CJ2327" s="18">
        <f t="shared" si="1401"/>
        <v>58110.40333535189</v>
      </c>
      <c r="CK2327" s="25">
        <f t="shared" si="1392"/>
        <v>1.5599283915837832</v>
      </c>
      <c r="CL2327" s="26">
        <f t="shared" si="1402"/>
        <v>24.778474120479846</v>
      </c>
      <c r="CM2327" s="26"/>
      <c r="CN2327" s="26"/>
      <c r="CO2327" s="26"/>
      <c r="CP2327" s="26"/>
      <c r="CQ2327" s="26"/>
      <c r="CR2327" s="26"/>
      <c r="CS2327" s="26"/>
      <c r="CT2327" s="26"/>
      <c r="CU2327" s="26"/>
      <c r="CV2327" s="26"/>
      <c r="CW2327" s="26">
        <f t="shared" si="1403"/>
        <v>28.362580367970249</v>
      </c>
      <c r="CX2327" s="26">
        <f t="shared" si="1404"/>
        <v>38.358874503045712</v>
      </c>
      <c r="CY2327" s="26"/>
      <c r="CZ2327" s="18">
        <f t="shared" si="1405"/>
        <v>90657.569796632029</v>
      </c>
      <c r="DA2327" s="18">
        <f t="shared" si="1406"/>
        <v>22672314338.666664</v>
      </c>
      <c r="DB2327" s="18"/>
      <c r="DD2327" s="17">
        <f t="shared" si="1407"/>
        <v>1</v>
      </c>
      <c r="DE2327" s="17">
        <f t="shared" si="1408"/>
        <v>1</v>
      </c>
      <c r="DF2327" s="17">
        <f t="shared" si="1409"/>
        <v>1</v>
      </c>
      <c r="DG2327" s="17">
        <f t="shared" si="1410"/>
        <v>1</v>
      </c>
      <c r="DH2327" s="17">
        <f t="shared" si="1411"/>
        <v>3</v>
      </c>
      <c r="DI2327" s="17">
        <f t="shared" si="1412"/>
        <v>4</v>
      </c>
      <c r="DJ2327" s="20" t="s">
        <v>2415</v>
      </c>
      <c r="DM2327" s="55"/>
    </row>
    <row r="2328" spans="1:117" x14ac:dyDescent="0.2">
      <c r="A2328" s="15" t="s">
        <v>105</v>
      </c>
      <c r="B2328" s="10" t="s">
        <v>2423</v>
      </c>
      <c r="C2328" s="11">
        <f t="shared" si="1387"/>
        <v>30.7</v>
      </c>
      <c r="D2328" s="11">
        <f t="shared" si="1385"/>
        <v>240</v>
      </c>
      <c r="E2328" s="11">
        <f t="shared" si="1385"/>
        <v>120</v>
      </c>
      <c r="F2328" s="11">
        <f t="shared" si="1385"/>
        <v>0</v>
      </c>
      <c r="G2328" s="11">
        <f t="shared" si="1385"/>
        <v>6.2</v>
      </c>
      <c r="H2328" s="11">
        <f t="shared" si="1385"/>
        <v>9.8000000000000007</v>
      </c>
      <c r="I2328" s="11">
        <f t="shared" si="1385"/>
        <v>15</v>
      </c>
      <c r="J2328" s="11">
        <f t="shared" si="1385"/>
        <v>0</v>
      </c>
      <c r="K2328" s="11">
        <f t="shared" si="1385"/>
        <v>0</v>
      </c>
      <c r="L2328" s="11">
        <f t="shared" si="1385"/>
        <v>0</v>
      </c>
      <c r="M2328" s="11">
        <f t="shared" si="1380"/>
        <v>0</v>
      </c>
      <c r="N2328" s="11">
        <f t="shared" si="1380"/>
        <v>0</v>
      </c>
      <c r="O2328" s="11">
        <f t="shared" si="1379"/>
        <v>0</v>
      </c>
      <c r="P2328" s="11">
        <f t="shared" si="1379"/>
        <v>0</v>
      </c>
      <c r="Q2328" s="11">
        <f t="shared" si="1379"/>
        <v>0</v>
      </c>
      <c r="R2328" s="11">
        <f t="shared" si="1379"/>
        <v>0</v>
      </c>
      <c r="S2328" s="11">
        <f t="shared" si="1379"/>
        <v>0</v>
      </c>
      <c r="T2328" s="11">
        <f t="shared" si="1379"/>
        <v>3911.6216529422964</v>
      </c>
      <c r="U2328" s="40">
        <f t="shared" si="1388"/>
        <v>0.92</v>
      </c>
      <c r="V2328" s="11">
        <f t="shared" si="1384"/>
        <v>30.02</v>
      </c>
      <c r="W2328" s="11">
        <f t="shared" si="1384"/>
        <v>38916214.507558472</v>
      </c>
      <c r="X2328" s="11">
        <f t="shared" si="1384"/>
        <v>324301.78756298724</v>
      </c>
      <c r="Y2328" s="11">
        <f t="shared" si="1384"/>
        <v>366645.33336010663</v>
      </c>
      <c r="Z2328" s="11">
        <f t="shared" si="1384"/>
        <v>1.1305683391859049</v>
      </c>
      <c r="AA2328" s="11">
        <f t="shared" si="1384"/>
        <v>99.744021343415511</v>
      </c>
      <c r="AB2328" s="11">
        <f t="shared" si="1384"/>
        <v>1914.3816529422963</v>
      </c>
      <c r="AC2328" s="11">
        <f t="shared" si="1386"/>
        <v>2352</v>
      </c>
      <c r="AD2328" s="11">
        <f t="shared" si="1386"/>
        <v>2836333.6394824735</v>
      </c>
      <c r="AE2328" s="11">
        <f t="shared" si="1386"/>
        <v>47272.227324707892</v>
      </c>
      <c r="AF2328" s="11">
        <f t="shared" si="1386"/>
        <v>73923.907918255558</v>
      </c>
      <c r="AG2328" s="11">
        <f t="shared" si="1386"/>
        <v>1.5637915135768854</v>
      </c>
      <c r="AH2328" s="11">
        <f t="shared" si="1386"/>
        <v>26.927760573586873</v>
      </c>
      <c r="AI2328" s="11">
        <f t="shared" si="1386"/>
        <v>0</v>
      </c>
      <c r="AJ2328" s="11">
        <f t="shared" si="1386"/>
        <v>0</v>
      </c>
      <c r="AK2328" s="11">
        <f t="shared" si="1386"/>
        <v>0</v>
      </c>
      <c r="AL2328" s="11">
        <f t="shared" si="1378"/>
        <v>0</v>
      </c>
      <c r="AM2328" s="11">
        <f t="shared" si="1378"/>
        <v>0</v>
      </c>
      <c r="AN2328" s="11">
        <f t="shared" si="1378"/>
        <v>0</v>
      </c>
      <c r="AO2328" s="11">
        <f t="shared" si="1378"/>
        <v>0</v>
      </c>
      <c r="AP2328" s="11">
        <f t="shared" si="1378"/>
        <v>0</v>
      </c>
      <c r="AQ2328" s="11">
        <f t="shared" si="1378"/>
        <v>0</v>
      </c>
      <c r="AR2328" s="11">
        <f t="shared" si="1378"/>
        <v>0</v>
      </c>
      <c r="AS2328" s="11">
        <f t="shared" si="1378"/>
        <v>30.729008259293014</v>
      </c>
      <c r="AT2328" s="11">
        <f t="shared" si="1378"/>
        <v>43.373593128807144</v>
      </c>
      <c r="AU2328" s="11">
        <f t="shared" si="1378"/>
        <v>0</v>
      </c>
      <c r="AV2328" s="11">
        <f t="shared" si="1378"/>
        <v>128798.12852961643</v>
      </c>
      <c r="AW2328" s="11">
        <f t="shared" si="1378"/>
        <v>37391183423.999992</v>
      </c>
      <c r="AX2328" s="11">
        <f t="shared" si="1378"/>
        <v>0</v>
      </c>
      <c r="AY2328" s="11">
        <f t="shared" si="1383"/>
        <v>0</v>
      </c>
      <c r="AZ2328" s="11">
        <f t="shared" si="1383"/>
        <v>1</v>
      </c>
      <c r="BA2328" s="11">
        <f t="shared" si="1383"/>
        <v>1</v>
      </c>
      <c r="BB2328" s="11">
        <f t="shared" si="1383"/>
        <v>1</v>
      </c>
      <c r="BC2328" s="11">
        <f t="shared" si="1383"/>
        <v>1</v>
      </c>
      <c r="BD2328" s="11">
        <f t="shared" si="1377"/>
        <v>3</v>
      </c>
      <c r="BE2328" s="11">
        <f t="shared" si="1375"/>
        <v>4</v>
      </c>
      <c r="BF2328" s="15" t="str">
        <f t="shared" si="1389"/>
        <v>EU 19-57</v>
      </c>
      <c r="BG2328" s="54">
        <v>30.7</v>
      </c>
      <c r="BH2328" s="17">
        <v>240</v>
      </c>
      <c r="BI2328" s="17">
        <v>120</v>
      </c>
      <c r="BK2328" s="17">
        <v>6.2</v>
      </c>
      <c r="BL2328" s="17">
        <v>9.8000000000000007</v>
      </c>
      <c r="BM2328" s="17">
        <v>15</v>
      </c>
      <c r="BX2328" s="18">
        <f t="shared" si="1393"/>
        <v>3911.6216529422964</v>
      </c>
      <c r="BY2328" s="42">
        <v>0.92</v>
      </c>
      <c r="BZ2328" s="43">
        <v>30.02</v>
      </c>
      <c r="CA2328" s="18">
        <f t="shared" si="1394"/>
        <v>38916214.507558472</v>
      </c>
      <c r="CB2328" s="18">
        <f t="shared" si="1395"/>
        <v>324301.78756298724</v>
      </c>
      <c r="CC2328" s="18">
        <f t="shared" si="1396"/>
        <v>366645.33336010663</v>
      </c>
      <c r="CD2328" s="25">
        <f t="shared" si="1390"/>
        <v>1.1305683391859049</v>
      </c>
      <c r="CE2328" s="26">
        <f t="shared" si="1397"/>
        <v>99.744021343415511</v>
      </c>
      <c r="CF2328" s="18">
        <f t="shared" si="1398"/>
        <v>1914.3816529422963</v>
      </c>
      <c r="CG2328" s="18">
        <f t="shared" si="1391"/>
        <v>2352</v>
      </c>
      <c r="CH2328" s="18">
        <f t="shared" si="1399"/>
        <v>2836333.6394824735</v>
      </c>
      <c r="CI2328" s="18">
        <f t="shared" si="1400"/>
        <v>47272.227324707892</v>
      </c>
      <c r="CJ2328" s="18">
        <f t="shared" si="1401"/>
        <v>73923.907918255558</v>
      </c>
      <c r="CK2328" s="25">
        <f t="shared" si="1392"/>
        <v>1.5637915135768854</v>
      </c>
      <c r="CL2328" s="26">
        <f t="shared" si="1402"/>
        <v>26.927760573586873</v>
      </c>
      <c r="CM2328" s="26"/>
      <c r="CN2328" s="26"/>
      <c r="CO2328" s="26"/>
      <c r="CP2328" s="26"/>
      <c r="CQ2328" s="26"/>
      <c r="CR2328" s="26"/>
      <c r="CS2328" s="26"/>
      <c r="CT2328" s="26"/>
      <c r="CU2328" s="26"/>
      <c r="CV2328" s="26"/>
      <c r="CW2328" s="26">
        <f t="shared" si="1403"/>
        <v>30.729008259293014</v>
      </c>
      <c r="CX2328" s="26">
        <f t="shared" si="1404"/>
        <v>43.373593128807144</v>
      </c>
      <c r="CY2328" s="26"/>
      <c r="CZ2328" s="18">
        <f t="shared" si="1405"/>
        <v>128798.12852961643</v>
      </c>
      <c r="DA2328" s="18">
        <f t="shared" si="1406"/>
        <v>37391183423.999992</v>
      </c>
      <c r="DB2328" s="18"/>
      <c r="DD2328" s="17">
        <f t="shared" si="1407"/>
        <v>1</v>
      </c>
      <c r="DE2328" s="17">
        <f t="shared" si="1408"/>
        <v>1</v>
      </c>
      <c r="DF2328" s="17">
        <f t="shared" si="1409"/>
        <v>1</v>
      </c>
      <c r="DG2328" s="17">
        <f t="shared" si="1410"/>
        <v>1</v>
      </c>
      <c r="DH2328" s="17">
        <f t="shared" si="1411"/>
        <v>3</v>
      </c>
      <c r="DI2328" s="17">
        <f t="shared" si="1412"/>
        <v>4</v>
      </c>
      <c r="DJ2328" s="20" t="s">
        <v>2415</v>
      </c>
      <c r="DM2328" s="55"/>
    </row>
    <row r="2329" spans="1:117" x14ac:dyDescent="0.2">
      <c r="A2329" s="15" t="s">
        <v>105</v>
      </c>
      <c r="B2329" s="10" t="s">
        <v>2424</v>
      </c>
      <c r="C2329" s="11">
        <f t="shared" si="1387"/>
        <v>36.1</v>
      </c>
      <c r="D2329" s="11">
        <f t="shared" si="1385"/>
        <v>270</v>
      </c>
      <c r="E2329" s="11">
        <f t="shared" si="1385"/>
        <v>135</v>
      </c>
      <c r="F2329" s="11">
        <f t="shared" si="1385"/>
        <v>0</v>
      </c>
      <c r="G2329" s="11">
        <f t="shared" si="1385"/>
        <v>6.6</v>
      </c>
      <c r="H2329" s="11">
        <f t="shared" si="1385"/>
        <v>10.199999999999999</v>
      </c>
      <c r="I2329" s="11">
        <f t="shared" si="1385"/>
        <v>15</v>
      </c>
      <c r="J2329" s="11">
        <f t="shared" si="1385"/>
        <v>0</v>
      </c>
      <c r="K2329" s="11">
        <f t="shared" si="1385"/>
        <v>0</v>
      </c>
      <c r="L2329" s="11">
        <f t="shared" si="1385"/>
        <v>0</v>
      </c>
      <c r="M2329" s="11">
        <f t="shared" si="1380"/>
        <v>0</v>
      </c>
      <c r="N2329" s="11">
        <f t="shared" si="1380"/>
        <v>0</v>
      </c>
      <c r="O2329" s="11">
        <f t="shared" si="1379"/>
        <v>0</v>
      </c>
      <c r="P2329" s="11">
        <f t="shared" si="1379"/>
        <v>0</v>
      </c>
      <c r="Q2329" s="11">
        <f t="shared" si="1379"/>
        <v>0</v>
      </c>
      <c r="R2329" s="11">
        <f t="shared" ref="R2329:T2392" si="1413">IF($A2329="x",BV2329,"")</f>
        <v>0</v>
      </c>
      <c r="S2329" s="11">
        <f t="shared" si="1413"/>
        <v>0</v>
      </c>
      <c r="T2329" s="11">
        <f t="shared" si="1413"/>
        <v>4594.5016529422965</v>
      </c>
      <c r="U2329" s="40">
        <f t="shared" si="1388"/>
        <v>1.04</v>
      </c>
      <c r="V2329" s="11">
        <f t="shared" si="1384"/>
        <v>28.86</v>
      </c>
      <c r="W2329" s="11">
        <f t="shared" si="1384"/>
        <v>57897773.318137147</v>
      </c>
      <c r="X2329" s="11">
        <f t="shared" si="1384"/>
        <v>428872.39494916407</v>
      </c>
      <c r="Y2329" s="11">
        <f t="shared" si="1384"/>
        <v>483996.81749306415</v>
      </c>
      <c r="Z2329" s="11">
        <f t="shared" si="1384"/>
        <v>1.1285333894023051</v>
      </c>
      <c r="AA2329" s="11">
        <f t="shared" si="1384"/>
        <v>112.25655876156151</v>
      </c>
      <c r="AB2329" s="11">
        <f t="shared" si="1384"/>
        <v>2213.8216529422966</v>
      </c>
      <c r="AC2329" s="11">
        <f t="shared" si="1386"/>
        <v>2754</v>
      </c>
      <c r="AD2329" s="11">
        <f t="shared" si="1386"/>
        <v>4198679.8694051402</v>
      </c>
      <c r="AE2329" s="11">
        <f t="shared" si="1386"/>
        <v>62202.664731928002</v>
      </c>
      <c r="AF2329" s="11">
        <f t="shared" si="1386"/>
        <v>96950.136248844021</v>
      </c>
      <c r="AG2329" s="11">
        <f t="shared" si="1386"/>
        <v>1.5586170892624234</v>
      </c>
      <c r="AH2329" s="11">
        <f t="shared" si="1386"/>
        <v>30.229932356647307</v>
      </c>
      <c r="AI2329" s="11">
        <f t="shared" si="1386"/>
        <v>0</v>
      </c>
      <c r="AJ2329" s="11">
        <f t="shared" si="1386"/>
        <v>0</v>
      </c>
      <c r="AK2329" s="11">
        <f t="shared" si="1386"/>
        <v>0</v>
      </c>
      <c r="AL2329" s="11">
        <f t="shared" si="1378"/>
        <v>0</v>
      </c>
      <c r="AM2329" s="11">
        <f t="shared" si="1378"/>
        <v>0</v>
      </c>
      <c r="AN2329" s="11">
        <f t="shared" si="1378"/>
        <v>0</v>
      </c>
      <c r="AO2329" s="11">
        <f t="shared" si="1378"/>
        <v>0</v>
      </c>
      <c r="AP2329" s="11">
        <f t="shared" si="1378"/>
        <v>0</v>
      </c>
      <c r="AQ2329" s="11">
        <f t="shared" si="1378"/>
        <v>0</v>
      </c>
      <c r="AR2329" s="11">
        <f t="shared" si="1378"/>
        <v>0</v>
      </c>
      <c r="AS2329" s="11">
        <f t="shared" si="1378"/>
        <v>34.637627752493344</v>
      </c>
      <c r="AT2329" s="11">
        <f t="shared" si="1378"/>
        <v>44.573593128807147</v>
      </c>
      <c r="AU2329" s="11">
        <f t="shared" si="1378"/>
        <v>0</v>
      </c>
      <c r="AV2329" s="11">
        <f t="shared" si="1378"/>
        <v>159447.97522382753</v>
      </c>
      <c r="AW2329" s="11">
        <f t="shared" si="1378"/>
        <v>70577867001.375015</v>
      </c>
      <c r="AX2329" s="11">
        <f t="shared" si="1378"/>
        <v>0</v>
      </c>
      <c r="AY2329" s="11">
        <f t="shared" si="1383"/>
        <v>0</v>
      </c>
      <c r="AZ2329" s="11">
        <f t="shared" si="1383"/>
        <v>1</v>
      </c>
      <c r="BA2329" s="11">
        <f t="shared" si="1383"/>
        <v>1</v>
      </c>
      <c r="BB2329" s="11">
        <f t="shared" si="1383"/>
        <v>1</v>
      </c>
      <c r="BC2329" s="11">
        <f t="shared" si="1383"/>
        <v>2</v>
      </c>
      <c r="BD2329" s="11">
        <f t="shared" si="1377"/>
        <v>4</v>
      </c>
      <c r="BE2329" s="11">
        <f t="shared" si="1375"/>
        <v>4</v>
      </c>
      <c r="BF2329" s="15" t="str">
        <f t="shared" si="1389"/>
        <v>EU 19-57</v>
      </c>
      <c r="BG2329" s="54">
        <v>36.1</v>
      </c>
      <c r="BH2329" s="17">
        <v>270</v>
      </c>
      <c r="BI2329" s="17">
        <v>135</v>
      </c>
      <c r="BK2329" s="17">
        <v>6.6</v>
      </c>
      <c r="BL2329" s="17">
        <v>10.199999999999999</v>
      </c>
      <c r="BM2329" s="17">
        <v>15</v>
      </c>
      <c r="BX2329" s="18">
        <f t="shared" si="1393"/>
        <v>4594.5016529422965</v>
      </c>
      <c r="BY2329" s="42">
        <v>1.04</v>
      </c>
      <c r="BZ2329" s="43">
        <v>28.86</v>
      </c>
      <c r="CA2329" s="18">
        <f t="shared" si="1394"/>
        <v>57897773.318137147</v>
      </c>
      <c r="CB2329" s="18">
        <f t="shared" si="1395"/>
        <v>428872.39494916407</v>
      </c>
      <c r="CC2329" s="18">
        <f t="shared" si="1396"/>
        <v>483996.81749306415</v>
      </c>
      <c r="CD2329" s="25">
        <f t="shared" si="1390"/>
        <v>1.1285333894023051</v>
      </c>
      <c r="CE2329" s="26">
        <f t="shared" si="1397"/>
        <v>112.25655876156151</v>
      </c>
      <c r="CF2329" s="18">
        <f t="shared" si="1398"/>
        <v>2213.8216529422966</v>
      </c>
      <c r="CG2329" s="18">
        <f t="shared" si="1391"/>
        <v>2754</v>
      </c>
      <c r="CH2329" s="18">
        <f t="shared" si="1399"/>
        <v>4198679.8694051402</v>
      </c>
      <c r="CI2329" s="18">
        <f t="shared" si="1400"/>
        <v>62202.664731928002</v>
      </c>
      <c r="CJ2329" s="18">
        <f t="shared" si="1401"/>
        <v>96950.136248844021</v>
      </c>
      <c r="CK2329" s="25">
        <f t="shared" si="1392"/>
        <v>1.5586170892624234</v>
      </c>
      <c r="CL2329" s="26">
        <f t="shared" si="1402"/>
        <v>30.229932356647307</v>
      </c>
      <c r="CM2329" s="26"/>
      <c r="CN2329" s="26"/>
      <c r="CO2329" s="26"/>
      <c r="CP2329" s="26"/>
      <c r="CQ2329" s="26"/>
      <c r="CR2329" s="26"/>
      <c r="CS2329" s="26"/>
      <c r="CT2329" s="26"/>
      <c r="CU2329" s="26"/>
      <c r="CV2329" s="26"/>
      <c r="CW2329" s="26">
        <f t="shared" si="1403"/>
        <v>34.637627752493344</v>
      </c>
      <c r="CX2329" s="26">
        <f t="shared" si="1404"/>
        <v>44.573593128807147</v>
      </c>
      <c r="CY2329" s="26"/>
      <c r="CZ2329" s="18">
        <f t="shared" si="1405"/>
        <v>159447.97522382753</v>
      </c>
      <c r="DA2329" s="18">
        <f t="shared" si="1406"/>
        <v>70577867001.375015</v>
      </c>
      <c r="DB2329" s="18"/>
      <c r="DD2329" s="17">
        <f t="shared" si="1407"/>
        <v>1</v>
      </c>
      <c r="DE2329" s="17">
        <f t="shared" si="1408"/>
        <v>1</v>
      </c>
      <c r="DF2329" s="17">
        <f t="shared" si="1409"/>
        <v>1</v>
      </c>
      <c r="DG2329" s="17">
        <f t="shared" si="1410"/>
        <v>2</v>
      </c>
      <c r="DH2329" s="17">
        <f t="shared" si="1411"/>
        <v>4</v>
      </c>
      <c r="DI2329" s="17">
        <f t="shared" si="1412"/>
        <v>4</v>
      </c>
      <c r="DJ2329" s="20" t="s">
        <v>2415</v>
      </c>
      <c r="DM2329" s="55"/>
    </row>
    <row r="2330" spans="1:117" x14ac:dyDescent="0.2">
      <c r="A2330" s="15" t="s">
        <v>105</v>
      </c>
      <c r="B2330" s="10" t="s">
        <v>2425</v>
      </c>
      <c r="C2330" s="11">
        <f t="shared" si="1387"/>
        <v>42.2</v>
      </c>
      <c r="D2330" s="11">
        <f t="shared" si="1385"/>
        <v>300</v>
      </c>
      <c r="E2330" s="11">
        <f t="shared" si="1385"/>
        <v>150</v>
      </c>
      <c r="F2330" s="11">
        <f t="shared" si="1385"/>
        <v>0</v>
      </c>
      <c r="G2330" s="11">
        <f t="shared" si="1385"/>
        <v>7.1</v>
      </c>
      <c r="H2330" s="11">
        <f t="shared" si="1385"/>
        <v>10.7</v>
      </c>
      <c r="I2330" s="11">
        <f t="shared" si="1385"/>
        <v>15</v>
      </c>
      <c r="J2330" s="11">
        <f t="shared" si="1385"/>
        <v>0</v>
      </c>
      <c r="K2330" s="11">
        <f t="shared" si="1385"/>
        <v>0</v>
      </c>
      <c r="L2330" s="11">
        <f t="shared" si="1385"/>
        <v>0</v>
      </c>
      <c r="M2330" s="11">
        <f t="shared" si="1380"/>
        <v>0</v>
      </c>
      <c r="N2330" s="11">
        <f t="shared" si="1380"/>
        <v>0</v>
      </c>
      <c r="O2330" s="11">
        <f t="shared" si="1380"/>
        <v>0</v>
      </c>
      <c r="P2330" s="11">
        <f t="shared" si="1380"/>
        <v>0</v>
      </c>
      <c r="Q2330" s="11">
        <f t="shared" si="1380"/>
        <v>0</v>
      </c>
      <c r="R2330" s="11">
        <f t="shared" si="1413"/>
        <v>0</v>
      </c>
      <c r="S2330" s="11">
        <f t="shared" si="1413"/>
        <v>0</v>
      </c>
      <c r="T2330" s="11">
        <f t="shared" si="1413"/>
        <v>5381.2016529422972</v>
      </c>
      <c r="U2330" s="40">
        <f t="shared" si="1388"/>
        <v>1.1599999999999999</v>
      </c>
      <c r="V2330" s="11">
        <f t="shared" si="1384"/>
        <v>27.46</v>
      </c>
      <c r="W2330" s="11">
        <f t="shared" si="1384"/>
        <v>83561026.917410433</v>
      </c>
      <c r="X2330" s="11">
        <f t="shared" si="1384"/>
        <v>557073.51278273622</v>
      </c>
      <c r="Y2330" s="11">
        <f t="shared" si="1384"/>
        <v>628355.88646072743</v>
      </c>
      <c r="Z2330" s="11">
        <f t="shared" si="1384"/>
        <v>1.1279586482615482</v>
      </c>
      <c r="AA2330" s="11">
        <f t="shared" si="1384"/>
        <v>124.6126841574463</v>
      </c>
      <c r="AB2330" s="11">
        <f t="shared" si="1384"/>
        <v>2568.171652942297</v>
      </c>
      <c r="AC2330" s="11">
        <f t="shared" si="1386"/>
        <v>3210</v>
      </c>
      <c r="AD2330" s="11">
        <f t="shared" si="1386"/>
        <v>6037776.3113084733</v>
      </c>
      <c r="AE2330" s="11">
        <f t="shared" si="1386"/>
        <v>80503.684150779649</v>
      </c>
      <c r="AF2330" s="11">
        <f t="shared" si="1386"/>
        <v>125218.8341620796</v>
      </c>
      <c r="AG2330" s="11">
        <f t="shared" si="1386"/>
        <v>1.5554422817165803</v>
      </c>
      <c r="AH2330" s="11">
        <f t="shared" si="1386"/>
        <v>33.496457232381672</v>
      </c>
      <c r="AI2330" s="11">
        <f t="shared" si="1386"/>
        <v>0</v>
      </c>
      <c r="AJ2330" s="11">
        <f t="shared" si="1386"/>
        <v>0</v>
      </c>
      <c r="AK2330" s="11">
        <f t="shared" si="1386"/>
        <v>0</v>
      </c>
      <c r="AL2330" s="11">
        <f t="shared" si="1378"/>
        <v>0</v>
      </c>
      <c r="AM2330" s="11">
        <f t="shared" si="1378"/>
        <v>0</v>
      </c>
      <c r="AN2330" s="11">
        <f t="shared" si="1378"/>
        <v>0</v>
      </c>
      <c r="AO2330" s="11">
        <f t="shared" si="1378"/>
        <v>0</v>
      </c>
      <c r="AP2330" s="11">
        <f t="shared" si="1378"/>
        <v>0</v>
      </c>
      <c r="AQ2330" s="11">
        <f t="shared" si="1378"/>
        <v>0</v>
      </c>
      <c r="AR2330" s="11">
        <f t="shared" si="1378"/>
        <v>0</v>
      </c>
      <c r="AS2330" s="11">
        <f t="shared" si="1378"/>
        <v>38.533882278616332</v>
      </c>
      <c r="AT2330" s="11">
        <f t="shared" si="1378"/>
        <v>46.073593128807147</v>
      </c>
      <c r="AU2330" s="11">
        <f t="shared" si="1378"/>
        <v>0</v>
      </c>
      <c r="AV2330" s="11">
        <f t="shared" si="1378"/>
        <v>201184.95779439324</v>
      </c>
      <c r="AW2330" s="11">
        <f t="shared" si="1378"/>
        <v>125934052921.87502</v>
      </c>
      <c r="AX2330" s="11">
        <f t="shared" si="1378"/>
        <v>0</v>
      </c>
      <c r="AY2330" s="11">
        <f t="shared" si="1383"/>
        <v>0</v>
      </c>
      <c r="AZ2330" s="11">
        <f t="shared" si="1383"/>
        <v>1</v>
      </c>
      <c r="BA2330" s="11">
        <f t="shared" si="1383"/>
        <v>1</v>
      </c>
      <c r="BB2330" s="11">
        <f t="shared" si="1383"/>
        <v>1</v>
      </c>
      <c r="BC2330" s="11">
        <f t="shared" si="1383"/>
        <v>2</v>
      </c>
      <c r="BD2330" s="11">
        <f t="shared" si="1377"/>
        <v>4</v>
      </c>
      <c r="BE2330" s="11">
        <f t="shared" si="1375"/>
        <v>4</v>
      </c>
      <c r="BF2330" s="15" t="str">
        <f t="shared" si="1389"/>
        <v>EU 19-57</v>
      </c>
      <c r="BG2330" s="54">
        <v>42.2</v>
      </c>
      <c r="BH2330" s="17">
        <v>300</v>
      </c>
      <c r="BI2330" s="17">
        <v>150</v>
      </c>
      <c r="BK2330" s="17">
        <v>7.1</v>
      </c>
      <c r="BL2330" s="17">
        <v>10.7</v>
      </c>
      <c r="BM2330" s="17">
        <v>15</v>
      </c>
      <c r="BX2330" s="18">
        <f t="shared" si="1393"/>
        <v>5381.2016529422972</v>
      </c>
      <c r="BY2330" s="42">
        <v>1.1599999999999999</v>
      </c>
      <c r="BZ2330" s="43">
        <v>27.46</v>
      </c>
      <c r="CA2330" s="18">
        <f t="shared" si="1394"/>
        <v>83561026.917410433</v>
      </c>
      <c r="CB2330" s="18">
        <f t="shared" si="1395"/>
        <v>557073.51278273622</v>
      </c>
      <c r="CC2330" s="18">
        <f t="shared" si="1396"/>
        <v>628355.88646072743</v>
      </c>
      <c r="CD2330" s="25">
        <f t="shared" si="1390"/>
        <v>1.1279586482615482</v>
      </c>
      <c r="CE2330" s="26">
        <f t="shared" si="1397"/>
        <v>124.6126841574463</v>
      </c>
      <c r="CF2330" s="18">
        <f t="shared" si="1398"/>
        <v>2568.171652942297</v>
      </c>
      <c r="CG2330" s="18">
        <f t="shared" si="1391"/>
        <v>3210</v>
      </c>
      <c r="CH2330" s="18">
        <f t="shared" si="1399"/>
        <v>6037776.3113084733</v>
      </c>
      <c r="CI2330" s="18">
        <f t="shared" si="1400"/>
        <v>80503.684150779649</v>
      </c>
      <c r="CJ2330" s="18">
        <f t="shared" si="1401"/>
        <v>125218.8341620796</v>
      </c>
      <c r="CK2330" s="25">
        <f t="shared" si="1392"/>
        <v>1.5554422817165803</v>
      </c>
      <c r="CL2330" s="26">
        <f t="shared" si="1402"/>
        <v>33.496457232381672</v>
      </c>
      <c r="CM2330" s="26"/>
      <c r="CN2330" s="26"/>
      <c r="CO2330" s="26"/>
      <c r="CP2330" s="26"/>
      <c r="CQ2330" s="26"/>
      <c r="CR2330" s="26"/>
      <c r="CS2330" s="26"/>
      <c r="CT2330" s="26"/>
      <c r="CU2330" s="26"/>
      <c r="CV2330" s="26"/>
      <c r="CW2330" s="26">
        <f t="shared" si="1403"/>
        <v>38.533882278616332</v>
      </c>
      <c r="CX2330" s="26">
        <f t="shared" si="1404"/>
        <v>46.073593128807147</v>
      </c>
      <c r="CY2330" s="26"/>
      <c r="CZ2330" s="18">
        <f t="shared" si="1405"/>
        <v>201184.95779439324</v>
      </c>
      <c r="DA2330" s="18">
        <f t="shared" si="1406"/>
        <v>125934052921.87502</v>
      </c>
      <c r="DB2330" s="18"/>
      <c r="DD2330" s="17">
        <f t="shared" si="1407"/>
        <v>1</v>
      </c>
      <c r="DE2330" s="17">
        <f t="shared" si="1408"/>
        <v>1</v>
      </c>
      <c r="DF2330" s="17">
        <f t="shared" si="1409"/>
        <v>1</v>
      </c>
      <c r="DG2330" s="17">
        <f t="shared" si="1410"/>
        <v>2</v>
      </c>
      <c r="DH2330" s="17">
        <f t="shared" si="1411"/>
        <v>4</v>
      </c>
      <c r="DI2330" s="17">
        <f t="shared" si="1412"/>
        <v>4</v>
      </c>
      <c r="DJ2330" s="20" t="s">
        <v>2415</v>
      </c>
      <c r="DM2330" s="55"/>
    </row>
    <row r="2331" spans="1:117" x14ac:dyDescent="0.2">
      <c r="A2331" s="15" t="s">
        <v>105</v>
      </c>
      <c r="B2331" s="10" t="s">
        <v>2426</v>
      </c>
      <c r="C2331" s="11">
        <f t="shared" si="1387"/>
        <v>49.1</v>
      </c>
      <c r="D2331" s="11">
        <f t="shared" si="1385"/>
        <v>330</v>
      </c>
      <c r="E2331" s="11">
        <f t="shared" si="1385"/>
        <v>160</v>
      </c>
      <c r="F2331" s="11">
        <f t="shared" si="1385"/>
        <v>0</v>
      </c>
      <c r="G2331" s="11">
        <f t="shared" si="1385"/>
        <v>7.5</v>
      </c>
      <c r="H2331" s="11">
        <f t="shared" si="1385"/>
        <v>11.5</v>
      </c>
      <c r="I2331" s="11">
        <f t="shared" si="1385"/>
        <v>18</v>
      </c>
      <c r="J2331" s="11">
        <f t="shared" si="1385"/>
        <v>0</v>
      </c>
      <c r="K2331" s="11">
        <f t="shared" si="1385"/>
        <v>0</v>
      </c>
      <c r="L2331" s="11">
        <f t="shared" si="1385"/>
        <v>0</v>
      </c>
      <c r="M2331" s="11">
        <f t="shared" si="1380"/>
        <v>0</v>
      </c>
      <c r="N2331" s="11">
        <f t="shared" si="1380"/>
        <v>0</v>
      </c>
      <c r="O2331" s="11">
        <f t="shared" si="1380"/>
        <v>0</v>
      </c>
      <c r="P2331" s="11">
        <f t="shared" si="1380"/>
        <v>0</v>
      </c>
      <c r="Q2331" s="11">
        <f t="shared" si="1380"/>
        <v>0</v>
      </c>
      <c r="R2331" s="11">
        <f t="shared" si="1413"/>
        <v>0</v>
      </c>
      <c r="S2331" s="11">
        <f t="shared" si="1413"/>
        <v>0</v>
      </c>
      <c r="T2331" s="11">
        <f t="shared" si="1413"/>
        <v>6260.6239802369073</v>
      </c>
      <c r="U2331" s="40">
        <f t="shared" si="1388"/>
        <v>1.25</v>
      </c>
      <c r="V2331" s="11">
        <f t="shared" si="1384"/>
        <v>25.52</v>
      </c>
      <c r="W2331" s="11">
        <f t="shared" si="1384"/>
        <v>117668927.27986754</v>
      </c>
      <c r="X2331" s="11">
        <f t="shared" si="1384"/>
        <v>713145.01381737902</v>
      </c>
      <c r="Y2331" s="11">
        <f t="shared" si="1384"/>
        <v>804330.67432210094</v>
      </c>
      <c r="Z2331" s="11">
        <f t="shared" si="1384"/>
        <v>1.1278641212347769</v>
      </c>
      <c r="AA2331" s="11">
        <f t="shared" si="1384"/>
        <v>137.09514869524227</v>
      </c>
      <c r="AB2331" s="11">
        <f t="shared" si="1384"/>
        <v>3080.8739802369073</v>
      </c>
      <c r="AC2331" s="11">
        <f t="shared" si="1386"/>
        <v>3680</v>
      </c>
      <c r="AD2331" s="11">
        <f t="shared" si="1386"/>
        <v>7881405.1097733984</v>
      </c>
      <c r="AE2331" s="11">
        <f t="shared" si="1386"/>
        <v>98517.563872167477</v>
      </c>
      <c r="AF2331" s="11">
        <f t="shared" si="1386"/>
        <v>153678.38407015274</v>
      </c>
      <c r="AG2331" s="11">
        <f t="shared" si="1386"/>
        <v>1.5599084876840821</v>
      </c>
      <c r="AH2331" s="11">
        <f t="shared" si="1386"/>
        <v>35.48076829219481</v>
      </c>
      <c r="AI2331" s="11">
        <f t="shared" si="1386"/>
        <v>0</v>
      </c>
      <c r="AJ2331" s="11">
        <f t="shared" si="1386"/>
        <v>0</v>
      </c>
      <c r="AK2331" s="11">
        <f t="shared" si="1386"/>
        <v>0</v>
      </c>
      <c r="AL2331" s="11">
        <f t="shared" si="1378"/>
        <v>0</v>
      </c>
      <c r="AM2331" s="11">
        <f t="shared" si="1378"/>
        <v>0</v>
      </c>
      <c r="AN2331" s="11">
        <f t="shared" si="1378"/>
        <v>0</v>
      </c>
      <c r="AO2331" s="11">
        <f t="shared" si="1378"/>
        <v>0</v>
      </c>
      <c r="AP2331" s="11">
        <f t="shared" si="1378"/>
        <v>0</v>
      </c>
      <c r="AQ2331" s="11">
        <f t="shared" si="1378"/>
        <v>0</v>
      </c>
      <c r="AR2331" s="11">
        <f t="shared" si="1378"/>
        <v>0</v>
      </c>
      <c r="AS2331" s="11">
        <f t="shared" si="1378"/>
        <v>40.820085500769643</v>
      </c>
      <c r="AT2331" s="11">
        <f t="shared" si="1378"/>
        <v>51.588311754568579</v>
      </c>
      <c r="AU2331" s="11">
        <f t="shared" si="1378"/>
        <v>0</v>
      </c>
      <c r="AV2331" s="11">
        <f t="shared" si="1378"/>
        <v>281452.89962495014</v>
      </c>
      <c r="AW2331" s="11">
        <f t="shared" si="1378"/>
        <v>199097322666.66669</v>
      </c>
      <c r="AX2331" s="11">
        <f t="shared" si="1378"/>
        <v>0</v>
      </c>
      <c r="AY2331" s="11">
        <f t="shared" si="1383"/>
        <v>0</v>
      </c>
      <c r="AZ2331" s="11">
        <f t="shared" si="1383"/>
        <v>1</v>
      </c>
      <c r="BA2331" s="11">
        <f t="shared" si="1383"/>
        <v>1</v>
      </c>
      <c r="BB2331" s="11">
        <f t="shared" si="1383"/>
        <v>1</v>
      </c>
      <c r="BC2331" s="11">
        <f t="shared" si="1383"/>
        <v>2</v>
      </c>
      <c r="BD2331" s="11">
        <f t="shared" si="1377"/>
        <v>4</v>
      </c>
      <c r="BE2331" s="11">
        <f t="shared" si="1375"/>
        <v>4</v>
      </c>
      <c r="BF2331" s="15" t="str">
        <f t="shared" si="1389"/>
        <v>EU 19-57</v>
      </c>
      <c r="BG2331" s="54">
        <v>49.1</v>
      </c>
      <c r="BH2331" s="17">
        <v>330</v>
      </c>
      <c r="BI2331" s="17">
        <v>160</v>
      </c>
      <c r="BK2331" s="17">
        <v>7.5</v>
      </c>
      <c r="BL2331" s="17">
        <v>11.5</v>
      </c>
      <c r="BM2331" s="17">
        <v>18</v>
      </c>
      <c r="BX2331" s="18">
        <f t="shared" si="1393"/>
        <v>6260.6239802369073</v>
      </c>
      <c r="BY2331" s="42">
        <v>1.25</v>
      </c>
      <c r="BZ2331" s="43">
        <v>25.52</v>
      </c>
      <c r="CA2331" s="18">
        <f t="shared" si="1394"/>
        <v>117668927.27986754</v>
      </c>
      <c r="CB2331" s="18">
        <f t="shared" si="1395"/>
        <v>713145.01381737902</v>
      </c>
      <c r="CC2331" s="18">
        <f t="shared" si="1396"/>
        <v>804330.67432210094</v>
      </c>
      <c r="CD2331" s="25">
        <f t="shared" si="1390"/>
        <v>1.1278641212347769</v>
      </c>
      <c r="CE2331" s="26">
        <f t="shared" si="1397"/>
        <v>137.09514869524227</v>
      </c>
      <c r="CF2331" s="18">
        <f t="shared" si="1398"/>
        <v>3080.8739802369073</v>
      </c>
      <c r="CG2331" s="18">
        <f t="shared" si="1391"/>
        <v>3680</v>
      </c>
      <c r="CH2331" s="18">
        <f t="shared" si="1399"/>
        <v>7881405.1097733984</v>
      </c>
      <c r="CI2331" s="18">
        <f t="shared" si="1400"/>
        <v>98517.563872167477</v>
      </c>
      <c r="CJ2331" s="18">
        <f t="shared" si="1401"/>
        <v>153678.38407015274</v>
      </c>
      <c r="CK2331" s="25">
        <f t="shared" si="1392"/>
        <v>1.5599084876840821</v>
      </c>
      <c r="CL2331" s="26">
        <f t="shared" si="1402"/>
        <v>35.48076829219481</v>
      </c>
      <c r="CM2331" s="26"/>
      <c r="CN2331" s="26"/>
      <c r="CO2331" s="26"/>
      <c r="CP2331" s="26"/>
      <c r="CQ2331" s="26"/>
      <c r="CR2331" s="26"/>
      <c r="CS2331" s="26"/>
      <c r="CT2331" s="26"/>
      <c r="CU2331" s="26"/>
      <c r="CV2331" s="26"/>
      <c r="CW2331" s="26">
        <f t="shared" si="1403"/>
        <v>40.820085500769643</v>
      </c>
      <c r="CX2331" s="26">
        <f t="shared" si="1404"/>
        <v>51.588311754568579</v>
      </c>
      <c r="CY2331" s="26"/>
      <c r="CZ2331" s="18">
        <f t="shared" si="1405"/>
        <v>281452.89962495014</v>
      </c>
      <c r="DA2331" s="18">
        <f t="shared" si="1406"/>
        <v>199097322666.66669</v>
      </c>
      <c r="DB2331" s="18"/>
      <c r="DD2331" s="17">
        <f t="shared" si="1407"/>
        <v>1</v>
      </c>
      <c r="DE2331" s="17">
        <f t="shared" si="1408"/>
        <v>1</v>
      </c>
      <c r="DF2331" s="17">
        <f t="shared" si="1409"/>
        <v>1</v>
      </c>
      <c r="DG2331" s="17">
        <f t="shared" si="1410"/>
        <v>2</v>
      </c>
      <c r="DH2331" s="17">
        <f t="shared" si="1411"/>
        <v>4</v>
      </c>
      <c r="DI2331" s="17">
        <f t="shared" si="1412"/>
        <v>4</v>
      </c>
      <c r="DJ2331" s="20" t="s">
        <v>2415</v>
      </c>
      <c r="DM2331" s="55"/>
    </row>
    <row r="2332" spans="1:117" x14ac:dyDescent="0.2">
      <c r="A2332" s="15" t="s">
        <v>105</v>
      </c>
      <c r="B2332" s="10" t="s">
        <v>2427</v>
      </c>
      <c r="C2332" s="11">
        <f t="shared" si="1387"/>
        <v>57.1</v>
      </c>
      <c r="D2332" s="11">
        <f t="shared" si="1385"/>
        <v>360</v>
      </c>
      <c r="E2332" s="11">
        <f t="shared" si="1385"/>
        <v>170</v>
      </c>
      <c r="F2332" s="11">
        <f t="shared" si="1385"/>
        <v>0</v>
      </c>
      <c r="G2332" s="11">
        <f t="shared" si="1385"/>
        <v>8</v>
      </c>
      <c r="H2332" s="11">
        <f t="shared" si="1385"/>
        <v>12.7</v>
      </c>
      <c r="I2332" s="11">
        <f t="shared" si="1385"/>
        <v>18</v>
      </c>
      <c r="J2332" s="11">
        <f t="shared" si="1385"/>
        <v>0</v>
      </c>
      <c r="K2332" s="11">
        <f t="shared" si="1385"/>
        <v>0</v>
      </c>
      <c r="L2332" s="11">
        <f t="shared" si="1385"/>
        <v>0</v>
      </c>
      <c r="M2332" s="11">
        <f t="shared" si="1380"/>
        <v>0</v>
      </c>
      <c r="N2332" s="11">
        <f t="shared" si="1380"/>
        <v>0</v>
      </c>
      <c r="O2332" s="11">
        <f t="shared" si="1380"/>
        <v>0</v>
      </c>
      <c r="P2332" s="11">
        <f t="shared" si="1380"/>
        <v>0</v>
      </c>
      <c r="Q2332" s="11">
        <f t="shared" si="1380"/>
        <v>0</v>
      </c>
      <c r="R2332" s="11">
        <f t="shared" si="1413"/>
        <v>0</v>
      </c>
      <c r="S2332" s="11">
        <f t="shared" si="1413"/>
        <v>0</v>
      </c>
      <c r="T2332" s="11">
        <f t="shared" si="1413"/>
        <v>7272.9239802369075</v>
      </c>
      <c r="U2332" s="40">
        <f t="shared" si="1388"/>
        <v>1.35</v>
      </c>
      <c r="V2332" s="11">
        <f t="shared" si="1384"/>
        <v>23.7</v>
      </c>
      <c r="W2332" s="11">
        <f t="shared" si="1384"/>
        <v>162656174.39111421</v>
      </c>
      <c r="X2332" s="11">
        <f t="shared" si="1384"/>
        <v>903645.41328396776</v>
      </c>
      <c r="Y2332" s="11">
        <f t="shared" si="1384"/>
        <v>1019146.9302493702</v>
      </c>
      <c r="Z2332" s="11">
        <f t="shared" si="1384"/>
        <v>1.1278173000908116</v>
      </c>
      <c r="AA2332" s="11">
        <f t="shared" si="1384"/>
        <v>149.54804939084414</v>
      </c>
      <c r="AB2332" s="11">
        <f t="shared" si="1384"/>
        <v>3513.7239802369077</v>
      </c>
      <c r="AC2332" s="11">
        <f t="shared" si="1386"/>
        <v>4318</v>
      </c>
      <c r="AD2332" s="11">
        <f t="shared" si="1386"/>
        <v>10434503.126245691</v>
      </c>
      <c r="AE2332" s="11">
        <f t="shared" si="1386"/>
        <v>122758.86030877283</v>
      </c>
      <c r="AF2332" s="11">
        <f t="shared" si="1386"/>
        <v>191099.32756521198</v>
      </c>
      <c r="AG2332" s="11">
        <f t="shared" si="1386"/>
        <v>1.556704966831264</v>
      </c>
      <c r="AH2332" s="11">
        <f t="shared" si="1386"/>
        <v>37.877504867362816</v>
      </c>
      <c r="AI2332" s="11">
        <f t="shared" si="1386"/>
        <v>0</v>
      </c>
      <c r="AJ2332" s="11">
        <f t="shared" si="1386"/>
        <v>0</v>
      </c>
      <c r="AK2332" s="11">
        <f t="shared" si="1386"/>
        <v>0</v>
      </c>
      <c r="AL2332" s="11">
        <f t="shared" si="1378"/>
        <v>0</v>
      </c>
      <c r="AM2332" s="11">
        <f t="shared" si="1378"/>
        <v>0</v>
      </c>
      <c r="AN2332" s="11">
        <f t="shared" si="1378"/>
        <v>0</v>
      </c>
      <c r="AO2332" s="11">
        <f t="shared" si="1378"/>
        <v>0</v>
      </c>
      <c r="AP2332" s="11">
        <f t="shared" si="1378"/>
        <v>0</v>
      </c>
      <c r="AQ2332" s="11">
        <f t="shared" si="1378"/>
        <v>0</v>
      </c>
      <c r="AR2332" s="11">
        <f t="shared" si="1378"/>
        <v>0</v>
      </c>
      <c r="AS2332" s="11">
        <f t="shared" si="1378"/>
        <v>43.582809647051789</v>
      </c>
      <c r="AT2332" s="11">
        <f t="shared" si="1378"/>
        <v>54.488311754568571</v>
      </c>
      <c r="AU2332" s="11">
        <f t="shared" si="1378"/>
        <v>0</v>
      </c>
      <c r="AV2332" s="11">
        <f t="shared" si="1378"/>
        <v>373209.27697764192</v>
      </c>
      <c r="AW2332" s="11">
        <f t="shared" si="1378"/>
        <v>313580327969.95837</v>
      </c>
      <c r="AX2332" s="11">
        <f t="shared" si="1378"/>
        <v>0</v>
      </c>
      <c r="AY2332" s="11">
        <f t="shared" si="1383"/>
        <v>0</v>
      </c>
      <c r="AZ2332" s="11">
        <f t="shared" si="1383"/>
        <v>1</v>
      </c>
      <c r="BA2332" s="11">
        <f t="shared" si="1383"/>
        <v>1</v>
      </c>
      <c r="BB2332" s="11">
        <f t="shared" si="1383"/>
        <v>1</v>
      </c>
      <c r="BC2332" s="11">
        <f t="shared" si="1383"/>
        <v>3</v>
      </c>
      <c r="BD2332" s="11">
        <f t="shared" si="1377"/>
        <v>4</v>
      </c>
      <c r="BE2332" s="11">
        <f t="shared" si="1375"/>
        <v>4</v>
      </c>
      <c r="BF2332" s="15" t="str">
        <f t="shared" si="1389"/>
        <v>EU 19-57</v>
      </c>
      <c r="BG2332" s="54">
        <v>57.1</v>
      </c>
      <c r="BH2332" s="17">
        <v>360</v>
      </c>
      <c r="BI2332" s="17">
        <v>170</v>
      </c>
      <c r="BK2332" s="17">
        <v>8</v>
      </c>
      <c r="BL2332" s="17">
        <v>12.7</v>
      </c>
      <c r="BM2332" s="17">
        <v>18</v>
      </c>
      <c r="BX2332" s="18">
        <f t="shared" si="1393"/>
        <v>7272.9239802369075</v>
      </c>
      <c r="BY2332" s="42">
        <v>1.35</v>
      </c>
      <c r="BZ2332" s="43">
        <v>23.7</v>
      </c>
      <c r="CA2332" s="18">
        <f t="shared" si="1394"/>
        <v>162656174.39111421</v>
      </c>
      <c r="CB2332" s="18">
        <f t="shared" si="1395"/>
        <v>903645.41328396776</v>
      </c>
      <c r="CC2332" s="18">
        <f t="shared" si="1396"/>
        <v>1019146.9302493702</v>
      </c>
      <c r="CD2332" s="25">
        <f t="shared" si="1390"/>
        <v>1.1278173000908116</v>
      </c>
      <c r="CE2332" s="26">
        <f t="shared" si="1397"/>
        <v>149.54804939084414</v>
      </c>
      <c r="CF2332" s="18">
        <f t="shared" si="1398"/>
        <v>3513.7239802369077</v>
      </c>
      <c r="CG2332" s="18">
        <f t="shared" si="1391"/>
        <v>4318</v>
      </c>
      <c r="CH2332" s="18">
        <f t="shared" si="1399"/>
        <v>10434503.126245691</v>
      </c>
      <c r="CI2332" s="18">
        <f t="shared" si="1400"/>
        <v>122758.86030877283</v>
      </c>
      <c r="CJ2332" s="18">
        <f t="shared" si="1401"/>
        <v>191099.32756521198</v>
      </c>
      <c r="CK2332" s="25">
        <f t="shared" si="1392"/>
        <v>1.556704966831264</v>
      </c>
      <c r="CL2332" s="26">
        <f t="shared" si="1402"/>
        <v>37.877504867362816</v>
      </c>
      <c r="CM2332" s="26"/>
      <c r="CN2332" s="26"/>
      <c r="CO2332" s="26"/>
      <c r="CP2332" s="26"/>
      <c r="CQ2332" s="26"/>
      <c r="CR2332" s="26"/>
      <c r="CS2332" s="26"/>
      <c r="CT2332" s="26"/>
      <c r="CU2332" s="26"/>
      <c r="CV2332" s="26"/>
      <c r="CW2332" s="26">
        <f t="shared" si="1403"/>
        <v>43.582809647051789</v>
      </c>
      <c r="CX2332" s="26">
        <f t="shared" si="1404"/>
        <v>54.488311754568571</v>
      </c>
      <c r="CY2332" s="26"/>
      <c r="CZ2332" s="18">
        <f t="shared" si="1405"/>
        <v>373209.27697764192</v>
      </c>
      <c r="DA2332" s="18">
        <f t="shared" si="1406"/>
        <v>313580327969.95837</v>
      </c>
      <c r="DB2332" s="18"/>
      <c r="DD2332" s="17">
        <f t="shared" si="1407"/>
        <v>1</v>
      </c>
      <c r="DE2332" s="17">
        <f t="shared" si="1408"/>
        <v>1</v>
      </c>
      <c r="DF2332" s="17">
        <f t="shared" si="1409"/>
        <v>1</v>
      </c>
      <c r="DG2332" s="17">
        <f t="shared" si="1410"/>
        <v>3</v>
      </c>
      <c r="DH2332" s="17">
        <f t="shared" si="1411"/>
        <v>4</v>
      </c>
      <c r="DI2332" s="17">
        <f t="shared" si="1412"/>
        <v>4</v>
      </c>
      <c r="DJ2332" s="20" t="s">
        <v>2415</v>
      </c>
      <c r="DM2332" s="55"/>
    </row>
    <row r="2333" spans="1:117" x14ac:dyDescent="0.2">
      <c r="A2333" s="15" t="s">
        <v>105</v>
      </c>
      <c r="B2333" s="10" t="s">
        <v>2428</v>
      </c>
      <c r="C2333" s="11">
        <f t="shared" si="1387"/>
        <v>66.3</v>
      </c>
      <c r="D2333" s="11">
        <f t="shared" si="1385"/>
        <v>400</v>
      </c>
      <c r="E2333" s="11">
        <f t="shared" si="1385"/>
        <v>180</v>
      </c>
      <c r="F2333" s="11">
        <f t="shared" si="1385"/>
        <v>0</v>
      </c>
      <c r="G2333" s="11">
        <f t="shared" si="1385"/>
        <v>8.6</v>
      </c>
      <c r="H2333" s="11">
        <f t="shared" si="1385"/>
        <v>13.5</v>
      </c>
      <c r="I2333" s="11">
        <f t="shared" si="1385"/>
        <v>21</v>
      </c>
      <c r="J2333" s="11">
        <f t="shared" si="1385"/>
        <v>0</v>
      </c>
      <c r="K2333" s="11">
        <f t="shared" si="1385"/>
        <v>0</v>
      </c>
      <c r="L2333" s="11">
        <f t="shared" si="1385"/>
        <v>0</v>
      </c>
      <c r="M2333" s="11">
        <f t="shared" si="1380"/>
        <v>0</v>
      </c>
      <c r="N2333" s="11">
        <f t="shared" si="1380"/>
        <v>0</v>
      </c>
      <c r="O2333" s="11">
        <f t="shared" si="1380"/>
        <v>0</v>
      </c>
      <c r="P2333" s="11">
        <f t="shared" si="1380"/>
        <v>0</v>
      </c>
      <c r="Q2333" s="11">
        <f t="shared" si="1380"/>
        <v>0</v>
      </c>
      <c r="R2333" s="11">
        <f t="shared" si="1413"/>
        <v>0</v>
      </c>
      <c r="S2333" s="11">
        <f t="shared" si="1413"/>
        <v>0</v>
      </c>
      <c r="T2333" s="11">
        <f t="shared" si="1413"/>
        <v>8446.3576397669003</v>
      </c>
      <c r="U2333" s="40">
        <f t="shared" si="1388"/>
        <v>1.4670000000000001</v>
      </c>
      <c r="V2333" s="11">
        <f t="shared" si="1384"/>
        <v>22.12</v>
      </c>
      <c r="W2333" s="11">
        <f t="shared" si="1384"/>
        <v>231283456.02658707</v>
      </c>
      <c r="X2333" s="11">
        <f t="shared" si="1384"/>
        <v>1156417.2801329354</v>
      </c>
      <c r="Y2333" s="11">
        <f t="shared" si="1384"/>
        <v>1307147.6393814222</v>
      </c>
      <c r="Z2333" s="11">
        <f t="shared" si="1384"/>
        <v>1.1303425345141502</v>
      </c>
      <c r="AA2333" s="11">
        <f t="shared" si="1384"/>
        <v>165.47696649318922</v>
      </c>
      <c r="AB2333" s="11">
        <f t="shared" si="1384"/>
        <v>4269.4576397669007</v>
      </c>
      <c r="AC2333" s="11">
        <f t="shared" si="1386"/>
        <v>4860</v>
      </c>
      <c r="AD2333" s="11">
        <f t="shared" si="1386"/>
        <v>13178209.504843431</v>
      </c>
      <c r="AE2333" s="11">
        <f t="shared" si="1386"/>
        <v>146424.55005381588</v>
      </c>
      <c r="AF2333" s="11">
        <f t="shared" si="1386"/>
        <v>229000.27828610261</v>
      </c>
      <c r="AG2333" s="11">
        <f t="shared" si="1386"/>
        <v>1.563947290272959</v>
      </c>
      <c r="AH2333" s="11">
        <f t="shared" si="1386"/>
        <v>39.499670289275464</v>
      </c>
      <c r="AI2333" s="11">
        <f t="shared" si="1386"/>
        <v>0</v>
      </c>
      <c r="AJ2333" s="11">
        <f t="shared" si="1386"/>
        <v>0</v>
      </c>
      <c r="AK2333" s="11">
        <f t="shared" si="1386"/>
        <v>0</v>
      </c>
      <c r="AL2333" s="11">
        <f t="shared" si="1378"/>
        <v>0</v>
      </c>
      <c r="AM2333" s="11">
        <f t="shared" si="1378"/>
        <v>0</v>
      </c>
      <c r="AN2333" s="11">
        <f t="shared" si="1378"/>
        <v>0</v>
      </c>
      <c r="AO2333" s="11">
        <f t="shared" si="1378"/>
        <v>0</v>
      </c>
      <c r="AP2333" s="11">
        <f t="shared" si="1378"/>
        <v>0</v>
      </c>
      <c r="AQ2333" s="11">
        <f t="shared" si="1378"/>
        <v>0</v>
      </c>
      <c r="AR2333" s="11">
        <f t="shared" si="1378"/>
        <v>0</v>
      </c>
      <c r="AS2333" s="11">
        <f t="shared" si="1378"/>
        <v>45.684735632277118</v>
      </c>
      <c r="AT2333" s="11">
        <f t="shared" si="1378"/>
        <v>60.203030380330006</v>
      </c>
      <c r="AU2333" s="11">
        <f t="shared" si="1378"/>
        <v>0</v>
      </c>
      <c r="AV2333" s="11">
        <f t="shared" si="1378"/>
        <v>510754.72212080227</v>
      </c>
      <c r="AW2333" s="11">
        <f t="shared" si="1378"/>
        <v>490048471125</v>
      </c>
      <c r="AX2333" s="11">
        <f t="shared" si="1378"/>
        <v>0</v>
      </c>
      <c r="AY2333" s="11">
        <f t="shared" si="1383"/>
        <v>0</v>
      </c>
      <c r="AZ2333" s="11">
        <f t="shared" si="1383"/>
        <v>1</v>
      </c>
      <c r="BA2333" s="11">
        <f t="shared" si="1383"/>
        <v>1</v>
      </c>
      <c r="BB2333" s="11">
        <f t="shared" si="1383"/>
        <v>1</v>
      </c>
      <c r="BC2333" s="11">
        <f t="shared" si="1383"/>
        <v>3</v>
      </c>
      <c r="BD2333" s="11">
        <f t="shared" si="1377"/>
        <v>4</v>
      </c>
      <c r="BE2333" s="11">
        <f t="shared" si="1375"/>
        <v>4</v>
      </c>
      <c r="BF2333" s="15" t="str">
        <f t="shared" si="1389"/>
        <v>EU 19-57</v>
      </c>
      <c r="BG2333" s="54">
        <v>66.3</v>
      </c>
      <c r="BH2333" s="17">
        <v>400</v>
      </c>
      <c r="BI2333" s="17">
        <v>180</v>
      </c>
      <c r="BK2333" s="17">
        <v>8.6</v>
      </c>
      <c r="BL2333" s="17">
        <v>13.5</v>
      </c>
      <c r="BM2333" s="17">
        <v>21</v>
      </c>
      <c r="BX2333" s="18">
        <f t="shared" si="1393"/>
        <v>8446.3576397669003</v>
      </c>
      <c r="BY2333" s="42">
        <v>1.4670000000000001</v>
      </c>
      <c r="BZ2333" s="43">
        <v>22.12</v>
      </c>
      <c r="CA2333" s="18">
        <f t="shared" si="1394"/>
        <v>231283456.02658707</v>
      </c>
      <c r="CB2333" s="18">
        <f t="shared" si="1395"/>
        <v>1156417.2801329354</v>
      </c>
      <c r="CC2333" s="18">
        <f t="shared" si="1396"/>
        <v>1307147.6393814222</v>
      </c>
      <c r="CD2333" s="25">
        <f t="shared" si="1390"/>
        <v>1.1303425345141502</v>
      </c>
      <c r="CE2333" s="26">
        <f t="shared" si="1397"/>
        <v>165.47696649318922</v>
      </c>
      <c r="CF2333" s="18">
        <f t="shared" si="1398"/>
        <v>4269.4576397669007</v>
      </c>
      <c r="CG2333" s="18">
        <f t="shared" si="1391"/>
        <v>4860</v>
      </c>
      <c r="CH2333" s="18">
        <f t="shared" si="1399"/>
        <v>13178209.504843431</v>
      </c>
      <c r="CI2333" s="18">
        <f t="shared" si="1400"/>
        <v>146424.55005381588</v>
      </c>
      <c r="CJ2333" s="18">
        <f t="shared" si="1401"/>
        <v>229000.27828610261</v>
      </c>
      <c r="CK2333" s="25">
        <f t="shared" si="1392"/>
        <v>1.563947290272959</v>
      </c>
      <c r="CL2333" s="26">
        <f t="shared" si="1402"/>
        <v>39.499670289275464</v>
      </c>
      <c r="CM2333" s="26"/>
      <c r="CN2333" s="26"/>
      <c r="CO2333" s="26"/>
      <c r="CP2333" s="26"/>
      <c r="CQ2333" s="26"/>
      <c r="CR2333" s="26"/>
      <c r="CS2333" s="26"/>
      <c r="CT2333" s="26"/>
      <c r="CU2333" s="26"/>
      <c r="CV2333" s="26"/>
      <c r="CW2333" s="26">
        <f t="shared" si="1403"/>
        <v>45.684735632277118</v>
      </c>
      <c r="CX2333" s="26">
        <f t="shared" si="1404"/>
        <v>60.203030380330006</v>
      </c>
      <c r="CY2333" s="26"/>
      <c r="CZ2333" s="18">
        <f t="shared" si="1405"/>
        <v>510754.72212080227</v>
      </c>
      <c r="DA2333" s="18">
        <f t="shared" si="1406"/>
        <v>490048471125</v>
      </c>
      <c r="DB2333" s="18"/>
      <c r="DD2333" s="17">
        <f t="shared" si="1407"/>
        <v>1</v>
      </c>
      <c r="DE2333" s="17">
        <f t="shared" si="1408"/>
        <v>1</v>
      </c>
      <c r="DF2333" s="17">
        <f t="shared" si="1409"/>
        <v>1</v>
      </c>
      <c r="DG2333" s="17">
        <f t="shared" si="1410"/>
        <v>3</v>
      </c>
      <c r="DH2333" s="17">
        <f t="shared" si="1411"/>
        <v>4</v>
      </c>
      <c r="DI2333" s="17">
        <f t="shared" si="1412"/>
        <v>4</v>
      </c>
      <c r="DJ2333" s="20" t="s">
        <v>2415</v>
      </c>
      <c r="DM2333" s="55"/>
    </row>
    <row r="2334" spans="1:117" x14ac:dyDescent="0.2">
      <c r="A2334" s="15" t="s">
        <v>105</v>
      </c>
      <c r="B2334" s="10" t="s">
        <v>2429</v>
      </c>
      <c r="C2334" s="11">
        <f t="shared" si="1387"/>
        <v>77.599999999999994</v>
      </c>
      <c r="D2334" s="11">
        <f t="shared" si="1385"/>
        <v>450</v>
      </c>
      <c r="E2334" s="11">
        <f t="shared" si="1385"/>
        <v>190</v>
      </c>
      <c r="F2334" s="11">
        <f t="shared" si="1385"/>
        <v>0</v>
      </c>
      <c r="G2334" s="11">
        <f t="shared" si="1385"/>
        <v>9.4</v>
      </c>
      <c r="H2334" s="11">
        <f t="shared" si="1385"/>
        <v>14.6</v>
      </c>
      <c r="I2334" s="11">
        <f t="shared" si="1385"/>
        <v>21</v>
      </c>
      <c r="J2334" s="11">
        <f t="shared" si="1385"/>
        <v>0</v>
      </c>
      <c r="K2334" s="11">
        <f t="shared" si="1385"/>
        <v>0</v>
      </c>
      <c r="L2334" s="11">
        <f t="shared" si="1385"/>
        <v>0</v>
      </c>
      <c r="M2334" s="11">
        <f t="shared" si="1380"/>
        <v>0</v>
      </c>
      <c r="N2334" s="11">
        <f t="shared" si="1380"/>
        <v>0</v>
      </c>
      <c r="O2334" s="11">
        <f t="shared" si="1380"/>
        <v>0</v>
      </c>
      <c r="P2334" s="11">
        <f t="shared" si="1380"/>
        <v>0</v>
      </c>
      <c r="Q2334" s="11">
        <f t="shared" si="1380"/>
        <v>0</v>
      </c>
      <c r="R2334" s="11">
        <f t="shared" si="1413"/>
        <v>0</v>
      </c>
      <c r="S2334" s="11">
        <f t="shared" si="1413"/>
        <v>0</v>
      </c>
      <c r="T2334" s="11">
        <f t="shared" si="1413"/>
        <v>9882.0776397669015</v>
      </c>
      <c r="U2334" s="40">
        <f t="shared" si="1388"/>
        <v>1.605</v>
      </c>
      <c r="V2334" s="11">
        <f t="shared" si="1384"/>
        <v>20.69</v>
      </c>
      <c r="W2334" s="11">
        <f t="shared" si="1384"/>
        <v>337429141.03746331</v>
      </c>
      <c r="X2334" s="11">
        <f t="shared" si="1384"/>
        <v>1499685.0712776147</v>
      </c>
      <c r="Y2334" s="11">
        <f t="shared" si="1384"/>
        <v>1701793.1209718508</v>
      </c>
      <c r="Z2334" s="11">
        <f t="shared" si="1384"/>
        <v>1.134766994461081</v>
      </c>
      <c r="AA2334" s="11">
        <f t="shared" si="1384"/>
        <v>184.78519065457721</v>
      </c>
      <c r="AB2334" s="11">
        <f t="shared" si="1384"/>
        <v>5084.5176397669011</v>
      </c>
      <c r="AC2334" s="11">
        <f t="shared" si="1386"/>
        <v>5548</v>
      </c>
      <c r="AD2334" s="11">
        <f t="shared" si="1386"/>
        <v>16758581.465706492</v>
      </c>
      <c r="AE2334" s="11">
        <f t="shared" si="1386"/>
        <v>176406.12069164729</v>
      </c>
      <c r="AF2334" s="11">
        <f t="shared" si="1386"/>
        <v>276380.40334200935</v>
      </c>
      <c r="AG2334" s="11">
        <f t="shared" si="1386"/>
        <v>1.5667279698594709</v>
      </c>
      <c r="AH2334" s="11">
        <f t="shared" si="1386"/>
        <v>41.180773204836612</v>
      </c>
      <c r="AI2334" s="11">
        <f t="shared" si="1386"/>
        <v>0</v>
      </c>
      <c r="AJ2334" s="11">
        <f t="shared" si="1386"/>
        <v>0</v>
      </c>
      <c r="AK2334" s="11">
        <f t="shared" si="1386"/>
        <v>0</v>
      </c>
      <c r="AL2334" s="11">
        <f t="shared" si="1386"/>
        <v>0</v>
      </c>
      <c r="AM2334" s="11">
        <f t="shared" si="1386"/>
        <v>0</v>
      </c>
      <c r="AN2334" s="11">
        <f t="shared" si="1386"/>
        <v>0</v>
      </c>
      <c r="AO2334" s="11">
        <f t="shared" si="1386"/>
        <v>0</v>
      </c>
      <c r="AP2334" s="11">
        <f t="shared" si="1386"/>
        <v>0</v>
      </c>
      <c r="AQ2334" s="11">
        <f t="shared" si="1386"/>
        <v>0</v>
      </c>
      <c r="AR2334" s="11">
        <f t="shared" si="1386"/>
        <v>0</v>
      </c>
      <c r="AS2334" s="11">
        <f t="shared" ref="AS2334:BC2363" si="1414">IF($A2334="x",CW2334,"")</f>
        <v>48.06686118914395</v>
      </c>
      <c r="AT2334" s="11">
        <f t="shared" si="1414"/>
        <v>63.203030380330006</v>
      </c>
      <c r="AU2334" s="11">
        <f t="shared" si="1414"/>
        <v>0</v>
      </c>
      <c r="AV2334" s="11">
        <f t="shared" si="1414"/>
        <v>668739.86995226715</v>
      </c>
      <c r="AW2334" s="11">
        <f t="shared" si="1414"/>
        <v>791005068534.33325</v>
      </c>
      <c r="AX2334" s="11">
        <f t="shared" si="1414"/>
        <v>0</v>
      </c>
      <c r="AY2334" s="11">
        <f t="shared" si="1383"/>
        <v>0</v>
      </c>
      <c r="AZ2334" s="11">
        <f t="shared" si="1383"/>
        <v>1</v>
      </c>
      <c r="BA2334" s="11">
        <f t="shared" si="1383"/>
        <v>1</v>
      </c>
      <c r="BB2334" s="11">
        <f t="shared" si="1383"/>
        <v>1</v>
      </c>
      <c r="BC2334" s="11">
        <f t="shared" si="1383"/>
        <v>3</v>
      </c>
      <c r="BD2334" s="11">
        <f t="shared" si="1377"/>
        <v>4</v>
      </c>
      <c r="BE2334" s="11">
        <f t="shared" si="1375"/>
        <v>4</v>
      </c>
      <c r="BF2334" s="15" t="str">
        <f t="shared" si="1389"/>
        <v>EU 19-57</v>
      </c>
      <c r="BG2334" s="54">
        <v>77.599999999999994</v>
      </c>
      <c r="BH2334" s="17">
        <v>450</v>
      </c>
      <c r="BI2334" s="17">
        <v>190</v>
      </c>
      <c r="BK2334" s="17">
        <v>9.4</v>
      </c>
      <c r="BL2334" s="17">
        <v>14.6</v>
      </c>
      <c r="BM2334" s="17">
        <v>21</v>
      </c>
      <c r="BX2334" s="18">
        <f t="shared" si="1393"/>
        <v>9882.0776397669015</v>
      </c>
      <c r="BY2334" s="42">
        <v>1.605</v>
      </c>
      <c r="BZ2334" s="43">
        <v>20.69</v>
      </c>
      <c r="CA2334" s="18">
        <f t="shared" si="1394"/>
        <v>337429141.03746331</v>
      </c>
      <c r="CB2334" s="18">
        <f t="shared" si="1395"/>
        <v>1499685.0712776147</v>
      </c>
      <c r="CC2334" s="18">
        <f t="shared" si="1396"/>
        <v>1701793.1209718508</v>
      </c>
      <c r="CD2334" s="25">
        <f t="shared" si="1390"/>
        <v>1.134766994461081</v>
      </c>
      <c r="CE2334" s="26">
        <f t="shared" si="1397"/>
        <v>184.78519065457721</v>
      </c>
      <c r="CF2334" s="18">
        <f t="shared" si="1398"/>
        <v>5084.5176397669011</v>
      </c>
      <c r="CG2334" s="18">
        <f t="shared" si="1391"/>
        <v>5548</v>
      </c>
      <c r="CH2334" s="18">
        <f t="shared" si="1399"/>
        <v>16758581.465706492</v>
      </c>
      <c r="CI2334" s="18">
        <f t="shared" si="1400"/>
        <v>176406.12069164729</v>
      </c>
      <c r="CJ2334" s="18">
        <f t="shared" si="1401"/>
        <v>276380.40334200935</v>
      </c>
      <c r="CK2334" s="25">
        <f t="shared" si="1392"/>
        <v>1.5667279698594709</v>
      </c>
      <c r="CL2334" s="26">
        <f t="shared" si="1402"/>
        <v>41.180773204836612</v>
      </c>
      <c r="CM2334" s="26"/>
      <c r="CN2334" s="26"/>
      <c r="CO2334" s="26"/>
      <c r="CP2334" s="26"/>
      <c r="CQ2334" s="26"/>
      <c r="CR2334" s="26"/>
      <c r="CS2334" s="26"/>
      <c r="CT2334" s="26"/>
      <c r="CU2334" s="26"/>
      <c r="CV2334" s="26"/>
      <c r="CW2334" s="26">
        <f t="shared" si="1403"/>
        <v>48.06686118914395</v>
      </c>
      <c r="CX2334" s="26">
        <f t="shared" si="1404"/>
        <v>63.203030380330006</v>
      </c>
      <c r="CY2334" s="26"/>
      <c r="CZ2334" s="18">
        <f t="shared" si="1405"/>
        <v>668739.86995226715</v>
      </c>
      <c r="DA2334" s="18">
        <f t="shared" si="1406"/>
        <v>791005068534.33325</v>
      </c>
      <c r="DB2334" s="18"/>
      <c r="DD2334" s="17">
        <f t="shared" si="1407"/>
        <v>1</v>
      </c>
      <c r="DE2334" s="17">
        <f t="shared" si="1408"/>
        <v>1</v>
      </c>
      <c r="DF2334" s="17">
        <f t="shared" si="1409"/>
        <v>1</v>
      </c>
      <c r="DG2334" s="17">
        <f t="shared" si="1410"/>
        <v>3</v>
      </c>
      <c r="DH2334" s="17">
        <f t="shared" si="1411"/>
        <v>4</v>
      </c>
      <c r="DI2334" s="17">
        <f t="shared" si="1412"/>
        <v>4</v>
      </c>
      <c r="DJ2334" s="20" t="s">
        <v>2415</v>
      </c>
      <c r="DM2334" s="55"/>
    </row>
    <row r="2335" spans="1:117" x14ac:dyDescent="0.2">
      <c r="A2335" s="15" t="s">
        <v>105</v>
      </c>
      <c r="B2335" s="10" t="s">
        <v>2430</v>
      </c>
      <c r="C2335" s="11">
        <f t="shared" si="1387"/>
        <v>90.7</v>
      </c>
      <c r="D2335" s="11">
        <f t="shared" si="1385"/>
        <v>500</v>
      </c>
      <c r="E2335" s="11">
        <f t="shared" si="1385"/>
        <v>200</v>
      </c>
      <c r="F2335" s="11">
        <f t="shared" si="1385"/>
        <v>0</v>
      </c>
      <c r="G2335" s="11">
        <f t="shared" si="1385"/>
        <v>10.199999999999999</v>
      </c>
      <c r="H2335" s="11">
        <f t="shared" si="1385"/>
        <v>16</v>
      </c>
      <c r="I2335" s="11">
        <f t="shared" si="1385"/>
        <v>21</v>
      </c>
      <c r="J2335" s="11">
        <f t="shared" si="1385"/>
        <v>0</v>
      </c>
      <c r="K2335" s="11">
        <f t="shared" si="1385"/>
        <v>0</v>
      </c>
      <c r="L2335" s="11">
        <f t="shared" si="1385"/>
        <v>0</v>
      </c>
      <c r="M2335" s="11">
        <f t="shared" si="1380"/>
        <v>0</v>
      </c>
      <c r="N2335" s="11">
        <f t="shared" si="1380"/>
        <v>0</v>
      </c>
      <c r="O2335" s="11">
        <f t="shared" si="1380"/>
        <v>0</v>
      </c>
      <c r="P2335" s="11">
        <f t="shared" si="1380"/>
        <v>0</v>
      </c>
      <c r="Q2335" s="11">
        <f t="shared" si="1380"/>
        <v>0</v>
      </c>
      <c r="R2335" s="11">
        <f t="shared" si="1413"/>
        <v>0</v>
      </c>
      <c r="S2335" s="11">
        <f t="shared" si="1413"/>
        <v>0</v>
      </c>
      <c r="T2335" s="11">
        <f t="shared" si="1413"/>
        <v>11552.1576397669</v>
      </c>
      <c r="U2335" s="40">
        <f t="shared" si="1388"/>
        <v>1.744</v>
      </c>
      <c r="V2335" s="11">
        <f t="shared" si="1384"/>
        <v>19.23</v>
      </c>
      <c r="W2335" s="11">
        <f t="shared" si="1384"/>
        <v>481985026.72959846</v>
      </c>
      <c r="X2335" s="11">
        <f t="shared" si="1384"/>
        <v>1927940.1069183939</v>
      </c>
      <c r="Y2335" s="11">
        <f t="shared" si="1384"/>
        <v>2194117.9772703499</v>
      </c>
      <c r="Z2335" s="11">
        <f t="shared" si="1384"/>
        <v>1.1380633503067752</v>
      </c>
      <c r="AA2335" s="11">
        <f t="shared" si="1384"/>
        <v>204.26089008683584</v>
      </c>
      <c r="AB2335" s="11">
        <f t="shared" si="1384"/>
        <v>5987.3576397668994</v>
      </c>
      <c r="AC2335" s="11">
        <f t="shared" si="1386"/>
        <v>6400</v>
      </c>
      <c r="AD2335" s="11">
        <f t="shared" si="1386"/>
        <v>21416847.458777551</v>
      </c>
      <c r="AE2335" s="11">
        <f t="shared" si="1386"/>
        <v>214168.4745877755</v>
      </c>
      <c r="AF2335" s="11">
        <f t="shared" si="1386"/>
        <v>335879.03439791611</v>
      </c>
      <c r="AG2335" s="11">
        <f t="shared" si="1386"/>
        <v>1.5682935364058839</v>
      </c>
      <c r="AH2335" s="11">
        <f t="shared" si="1386"/>
        <v>43.057243035632879</v>
      </c>
      <c r="AI2335" s="11">
        <f t="shared" si="1386"/>
        <v>0</v>
      </c>
      <c r="AJ2335" s="11">
        <f t="shared" si="1386"/>
        <v>0</v>
      </c>
      <c r="AK2335" s="11">
        <f t="shared" si="1386"/>
        <v>0</v>
      </c>
      <c r="AL2335" s="11">
        <f t="shared" si="1386"/>
        <v>0</v>
      </c>
      <c r="AM2335" s="11">
        <f t="shared" si="1386"/>
        <v>0</v>
      </c>
      <c r="AN2335" s="11">
        <f t="shared" si="1386"/>
        <v>0</v>
      </c>
      <c r="AO2335" s="11">
        <f t="shared" si="1386"/>
        <v>0</v>
      </c>
      <c r="AP2335" s="11">
        <f t="shared" si="1386"/>
        <v>0</v>
      </c>
      <c r="AQ2335" s="11">
        <f t="shared" si="1386"/>
        <v>0</v>
      </c>
      <c r="AR2335" s="11">
        <f t="shared" si="1386"/>
        <v>0</v>
      </c>
      <c r="AS2335" s="11">
        <f t="shared" si="1414"/>
        <v>50.552355736552499</v>
      </c>
      <c r="AT2335" s="11">
        <f t="shared" si="1414"/>
        <v>66.80303038033</v>
      </c>
      <c r="AU2335" s="11">
        <f t="shared" si="1414"/>
        <v>0</v>
      </c>
      <c r="AV2335" s="11">
        <f t="shared" si="1414"/>
        <v>892870.56841815566</v>
      </c>
      <c r="AW2335" s="11">
        <f t="shared" si="1414"/>
        <v>1249365333333.3333</v>
      </c>
      <c r="AX2335" s="11">
        <f t="shared" si="1414"/>
        <v>0</v>
      </c>
      <c r="AY2335" s="11">
        <f t="shared" si="1383"/>
        <v>0</v>
      </c>
      <c r="AZ2335" s="11">
        <f t="shared" si="1383"/>
        <v>1</v>
      </c>
      <c r="BA2335" s="11">
        <f t="shared" si="1383"/>
        <v>1</v>
      </c>
      <c r="BB2335" s="11">
        <f t="shared" si="1383"/>
        <v>1</v>
      </c>
      <c r="BC2335" s="11">
        <f t="shared" si="1383"/>
        <v>4</v>
      </c>
      <c r="BD2335" s="11">
        <f t="shared" si="1377"/>
        <v>4</v>
      </c>
      <c r="BE2335" s="11">
        <f t="shared" si="1375"/>
        <v>4</v>
      </c>
      <c r="BF2335" s="15" t="str">
        <f t="shared" si="1389"/>
        <v>EU 19-57</v>
      </c>
      <c r="BG2335" s="54">
        <v>90.7</v>
      </c>
      <c r="BH2335" s="17">
        <v>500</v>
      </c>
      <c r="BI2335" s="17">
        <v>200</v>
      </c>
      <c r="BK2335" s="17">
        <v>10.199999999999999</v>
      </c>
      <c r="BL2335" s="17">
        <v>16</v>
      </c>
      <c r="BM2335" s="17">
        <v>21</v>
      </c>
      <c r="BX2335" s="18">
        <f t="shared" si="1393"/>
        <v>11552.1576397669</v>
      </c>
      <c r="BY2335" s="42">
        <v>1.744</v>
      </c>
      <c r="BZ2335" s="43">
        <v>19.23</v>
      </c>
      <c r="CA2335" s="18">
        <f t="shared" si="1394"/>
        <v>481985026.72959846</v>
      </c>
      <c r="CB2335" s="18">
        <f t="shared" si="1395"/>
        <v>1927940.1069183939</v>
      </c>
      <c r="CC2335" s="18">
        <f t="shared" si="1396"/>
        <v>2194117.9772703499</v>
      </c>
      <c r="CD2335" s="25">
        <f t="shared" si="1390"/>
        <v>1.1380633503067752</v>
      </c>
      <c r="CE2335" s="26">
        <f t="shared" si="1397"/>
        <v>204.26089008683584</v>
      </c>
      <c r="CF2335" s="18">
        <f t="shared" si="1398"/>
        <v>5987.3576397668994</v>
      </c>
      <c r="CG2335" s="18">
        <f t="shared" si="1391"/>
        <v>6400</v>
      </c>
      <c r="CH2335" s="18">
        <f t="shared" si="1399"/>
        <v>21416847.458777551</v>
      </c>
      <c r="CI2335" s="18">
        <f t="shared" si="1400"/>
        <v>214168.4745877755</v>
      </c>
      <c r="CJ2335" s="18">
        <f t="shared" si="1401"/>
        <v>335879.03439791611</v>
      </c>
      <c r="CK2335" s="25">
        <f t="shared" si="1392"/>
        <v>1.5682935364058839</v>
      </c>
      <c r="CL2335" s="26">
        <f t="shared" si="1402"/>
        <v>43.057243035632879</v>
      </c>
      <c r="CM2335" s="26"/>
      <c r="CN2335" s="26"/>
      <c r="CO2335" s="26"/>
      <c r="CP2335" s="26"/>
      <c r="CQ2335" s="26"/>
      <c r="CR2335" s="26"/>
      <c r="CS2335" s="26"/>
      <c r="CT2335" s="26"/>
      <c r="CU2335" s="26"/>
      <c r="CV2335" s="26"/>
      <c r="CW2335" s="26">
        <f t="shared" si="1403"/>
        <v>50.552355736552499</v>
      </c>
      <c r="CX2335" s="26">
        <f t="shared" si="1404"/>
        <v>66.80303038033</v>
      </c>
      <c r="CY2335" s="26"/>
      <c r="CZ2335" s="18">
        <f t="shared" si="1405"/>
        <v>892870.56841815566</v>
      </c>
      <c r="DA2335" s="18">
        <f t="shared" si="1406"/>
        <v>1249365333333.3333</v>
      </c>
      <c r="DB2335" s="18"/>
      <c r="DD2335" s="17">
        <f t="shared" si="1407"/>
        <v>1</v>
      </c>
      <c r="DE2335" s="17">
        <f t="shared" si="1408"/>
        <v>1</v>
      </c>
      <c r="DF2335" s="17">
        <f t="shared" si="1409"/>
        <v>1</v>
      </c>
      <c r="DG2335" s="17">
        <f t="shared" si="1410"/>
        <v>4</v>
      </c>
      <c r="DH2335" s="17">
        <f t="shared" si="1411"/>
        <v>4</v>
      </c>
      <c r="DI2335" s="17">
        <f t="shared" si="1412"/>
        <v>4</v>
      </c>
      <c r="DJ2335" s="20" t="s">
        <v>2415</v>
      </c>
      <c r="DM2335" s="55"/>
    </row>
    <row r="2336" spans="1:117" x14ac:dyDescent="0.2">
      <c r="A2336" s="15" t="s">
        <v>105</v>
      </c>
      <c r="B2336" s="10" t="s">
        <v>2431</v>
      </c>
      <c r="C2336" s="11">
        <f t="shared" si="1387"/>
        <v>106</v>
      </c>
      <c r="D2336" s="11">
        <f t="shared" si="1385"/>
        <v>550</v>
      </c>
      <c r="E2336" s="11">
        <f t="shared" si="1385"/>
        <v>210</v>
      </c>
      <c r="F2336" s="11">
        <f t="shared" si="1385"/>
        <v>0</v>
      </c>
      <c r="G2336" s="11">
        <f t="shared" si="1385"/>
        <v>11.1</v>
      </c>
      <c r="H2336" s="11">
        <f t="shared" si="1385"/>
        <v>17.2</v>
      </c>
      <c r="I2336" s="11">
        <f t="shared" si="1385"/>
        <v>24</v>
      </c>
      <c r="J2336" s="11">
        <f t="shared" si="1385"/>
        <v>0</v>
      </c>
      <c r="K2336" s="11">
        <f t="shared" si="1385"/>
        <v>0</v>
      </c>
      <c r="L2336" s="11">
        <f t="shared" si="1385"/>
        <v>0</v>
      </c>
      <c r="M2336" s="11">
        <f t="shared" si="1380"/>
        <v>0</v>
      </c>
      <c r="N2336" s="11">
        <f t="shared" si="1380"/>
        <v>0</v>
      </c>
      <c r="O2336" s="11">
        <f t="shared" si="1380"/>
        <v>0</v>
      </c>
      <c r="P2336" s="11">
        <f t="shared" si="1380"/>
        <v>0</v>
      </c>
      <c r="Q2336" s="11">
        <f t="shared" si="1380"/>
        <v>0</v>
      </c>
      <c r="R2336" s="11">
        <f t="shared" si="1413"/>
        <v>0</v>
      </c>
      <c r="S2336" s="11">
        <f t="shared" si="1413"/>
        <v>0</v>
      </c>
      <c r="T2336" s="11">
        <f t="shared" si="1413"/>
        <v>13441.60263153228</v>
      </c>
      <c r="U2336" s="40">
        <f t="shared" si="1388"/>
        <v>1.877</v>
      </c>
      <c r="V2336" s="11">
        <f t="shared" si="1384"/>
        <v>17.78</v>
      </c>
      <c r="W2336" s="11">
        <f t="shared" si="1384"/>
        <v>671164648.81122804</v>
      </c>
      <c r="X2336" s="11">
        <f t="shared" si="1384"/>
        <v>2440598.7229499202</v>
      </c>
      <c r="Y2336" s="11">
        <f t="shared" si="1384"/>
        <v>2787005.6112522464</v>
      </c>
      <c r="Z2336" s="11">
        <f t="shared" si="1384"/>
        <v>1.1419352083752747</v>
      </c>
      <c r="AA2336" s="11">
        <f t="shared" si="1384"/>
        <v>223.45445138609972</v>
      </c>
      <c r="AB2336" s="11">
        <f t="shared" si="1384"/>
        <v>7234.1226315322801</v>
      </c>
      <c r="AC2336" s="11">
        <f t="shared" si="1386"/>
        <v>7224</v>
      </c>
      <c r="AD2336" s="11">
        <f t="shared" si="1386"/>
        <v>26675785.151718225</v>
      </c>
      <c r="AE2336" s="11">
        <f t="shared" si="1386"/>
        <v>254055.09668303072</v>
      </c>
      <c r="AF2336" s="11">
        <f t="shared" si="1386"/>
        <v>400536.5487617788</v>
      </c>
      <c r="AG2336" s="11">
        <f t="shared" si="1386"/>
        <v>1.5765735621572836</v>
      </c>
      <c r="AH2336" s="11">
        <f t="shared" si="1386"/>
        <v>44.548499369456998</v>
      </c>
      <c r="AI2336" s="11">
        <f t="shared" si="1386"/>
        <v>0</v>
      </c>
      <c r="AJ2336" s="11">
        <f t="shared" si="1386"/>
        <v>0</v>
      </c>
      <c r="AK2336" s="11">
        <f t="shared" si="1386"/>
        <v>0</v>
      </c>
      <c r="AL2336" s="11">
        <f t="shared" si="1386"/>
        <v>0</v>
      </c>
      <c r="AM2336" s="11">
        <f t="shared" si="1386"/>
        <v>0</v>
      </c>
      <c r="AN2336" s="11">
        <f t="shared" si="1386"/>
        <v>0</v>
      </c>
      <c r="AO2336" s="11">
        <f t="shared" si="1386"/>
        <v>0</v>
      </c>
      <c r="AP2336" s="11">
        <f t="shared" si="1386"/>
        <v>0</v>
      </c>
      <c r="AQ2336" s="11">
        <f t="shared" si="1386"/>
        <v>0</v>
      </c>
      <c r="AR2336" s="11">
        <f t="shared" si="1386"/>
        <v>0</v>
      </c>
      <c r="AS2336" s="11">
        <f t="shared" si="1414"/>
        <v>52.603286645728076</v>
      </c>
      <c r="AT2336" s="11">
        <f t="shared" si="1414"/>
        <v>73.617749006091429</v>
      </c>
      <c r="AU2336" s="11">
        <f t="shared" si="1414"/>
        <v>0</v>
      </c>
      <c r="AV2336" s="11">
        <f t="shared" si="1414"/>
        <v>1232358.3052215809</v>
      </c>
      <c r="AW2336" s="11">
        <f t="shared" si="1414"/>
        <v>1884098143871.9998</v>
      </c>
      <c r="AX2336" s="11">
        <f t="shared" si="1414"/>
        <v>0</v>
      </c>
      <c r="AY2336" s="11">
        <f t="shared" si="1383"/>
        <v>0</v>
      </c>
      <c r="AZ2336" s="11">
        <f t="shared" si="1383"/>
        <v>1</v>
      </c>
      <c r="BA2336" s="11">
        <f t="shared" si="1383"/>
        <v>1</v>
      </c>
      <c r="BB2336" s="11">
        <f t="shared" si="1383"/>
        <v>1</v>
      </c>
      <c r="BC2336" s="11">
        <f t="shared" si="1383"/>
        <v>4</v>
      </c>
      <c r="BD2336" s="11">
        <f t="shared" si="1377"/>
        <v>4</v>
      </c>
      <c r="BE2336" s="11">
        <f t="shared" si="1375"/>
        <v>4</v>
      </c>
      <c r="BF2336" s="15" t="str">
        <f t="shared" si="1389"/>
        <v>EU 19-57</v>
      </c>
      <c r="BG2336" s="54">
        <v>106</v>
      </c>
      <c r="BH2336" s="17">
        <v>550</v>
      </c>
      <c r="BI2336" s="17">
        <v>210</v>
      </c>
      <c r="BK2336" s="17">
        <v>11.1</v>
      </c>
      <c r="BL2336" s="17">
        <v>17.2</v>
      </c>
      <c r="BM2336" s="17">
        <v>24</v>
      </c>
      <c r="BX2336" s="18">
        <f t="shared" si="1393"/>
        <v>13441.60263153228</v>
      </c>
      <c r="BY2336" s="42">
        <v>1.877</v>
      </c>
      <c r="BZ2336" s="43">
        <v>17.78</v>
      </c>
      <c r="CA2336" s="18">
        <f t="shared" si="1394"/>
        <v>671164648.81122804</v>
      </c>
      <c r="CB2336" s="18">
        <f t="shared" si="1395"/>
        <v>2440598.7229499202</v>
      </c>
      <c r="CC2336" s="18">
        <f t="shared" si="1396"/>
        <v>2787005.6112522464</v>
      </c>
      <c r="CD2336" s="25">
        <f t="shared" si="1390"/>
        <v>1.1419352083752747</v>
      </c>
      <c r="CE2336" s="26">
        <f t="shared" si="1397"/>
        <v>223.45445138609972</v>
      </c>
      <c r="CF2336" s="18">
        <f t="shared" si="1398"/>
        <v>7234.1226315322801</v>
      </c>
      <c r="CG2336" s="18">
        <f t="shared" si="1391"/>
        <v>7224</v>
      </c>
      <c r="CH2336" s="18">
        <f t="shared" si="1399"/>
        <v>26675785.151718225</v>
      </c>
      <c r="CI2336" s="18">
        <f t="shared" si="1400"/>
        <v>254055.09668303072</v>
      </c>
      <c r="CJ2336" s="18">
        <f t="shared" si="1401"/>
        <v>400536.5487617788</v>
      </c>
      <c r="CK2336" s="25">
        <f t="shared" si="1392"/>
        <v>1.5765735621572836</v>
      </c>
      <c r="CL2336" s="26">
        <f t="shared" si="1402"/>
        <v>44.548499369456998</v>
      </c>
      <c r="CM2336" s="26"/>
      <c r="CN2336" s="26"/>
      <c r="CO2336" s="26"/>
      <c r="CP2336" s="26"/>
      <c r="CQ2336" s="26"/>
      <c r="CR2336" s="26"/>
      <c r="CS2336" s="26"/>
      <c r="CT2336" s="26"/>
      <c r="CU2336" s="26"/>
      <c r="CV2336" s="26"/>
      <c r="CW2336" s="26">
        <f t="shared" si="1403"/>
        <v>52.603286645728076</v>
      </c>
      <c r="CX2336" s="26">
        <f t="shared" si="1404"/>
        <v>73.617749006091429</v>
      </c>
      <c r="CY2336" s="26"/>
      <c r="CZ2336" s="18">
        <f t="shared" si="1405"/>
        <v>1232358.3052215809</v>
      </c>
      <c r="DA2336" s="18">
        <f t="shared" si="1406"/>
        <v>1884098143871.9998</v>
      </c>
      <c r="DB2336" s="18"/>
      <c r="DD2336" s="17">
        <f t="shared" si="1407"/>
        <v>1</v>
      </c>
      <c r="DE2336" s="17">
        <f t="shared" si="1408"/>
        <v>1</v>
      </c>
      <c r="DF2336" s="17">
        <f t="shared" si="1409"/>
        <v>1</v>
      </c>
      <c r="DG2336" s="17">
        <f t="shared" si="1410"/>
        <v>4</v>
      </c>
      <c r="DH2336" s="17">
        <f t="shared" si="1411"/>
        <v>4</v>
      </c>
      <c r="DI2336" s="17">
        <f t="shared" si="1412"/>
        <v>4</v>
      </c>
      <c r="DJ2336" s="20" t="s">
        <v>2415</v>
      </c>
      <c r="DM2336" s="55"/>
    </row>
    <row r="2337" spans="1:117" x14ac:dyDescent="0.2">
      <c r="A2337" s="15" t="s">
        <v>105</v>
      </c>
      <c r="B2337" s="10" t="s">
        <v>2432</v>
      </c>
      <c r="C2337" s="11">
        <f t="shared" si="1387"/>
        <v>122</v>
      </c>
      <c r="D2337" s="11">
        <f t="shared" si="1385"/>
        <v>600</v>
      </c>
      <c r="E2337" s="11">
        <f t="shared" si="1385"/>
        <v>220</v>
      </c>
      <c r="F2337" s="11">
        <f t="shared" si="1385"/>
        <v>0</v>
      </c>
      <c r="G2337" s="11">
        <f t="shared" ref="G2337:Q2370" si="1415">IF($A2337="x",BK2337,"")</f>
        <v>12</v>
      </c>
      <c r="H2337" s="11">
        <f t="shared" si="1415"/>
        <v>19</v>
      </c>
      <c r="I2337" s="11">
        <f t="shared" si="1415"/>
        <v>24</v>
      </c>
      <c r="J2337" s="11">
        <f t="shared" si="1415"/>
        <v>0</v>
      </c>
      <c r="K2337" s="11">
        <f t="shared" si="1415"/>
        <v>0</v>
      </c>
      <c r="L2337" s="11">
        <f t="shared" si="1415"/>
        <v>0</v>
      </c>
      <c r="M2337" s="11">
        <f t="shared" si="1380"/>
        <v>0</v>
      </c>
      <c r="N2337" s="11">
        <f t="shared" si="1380"/>
        <v>0</v>
      </c>
      <c r="O2337" s="11">
        <f t="shared" si="1380"/>
        <v>0</v>
      </c>
      <c r="P2337" s="11">
        <f t="shared" si="1380"/>
        <v>0</v>
      </c>
      <c r="Q2337" s="11">
        <f t="shared" si="1380"/>
        <v>0</v>
      </c>
      <c r="R2337" s="11">
        <f t="shared" si="1413"/>
        <v>0</v>
      </c>
      <c r="S2337" s="11">
        <f t="shared" si="1413"/>
        <v>0</v>
      </c>
      <c r="T2337" s="11">
        <f t="shared" si="1413"/>
        <v>15598.44263153228</v>
      </c>
      <c r="U2337" s="40">
        <f t="shared" si="1388"/>
        <v>2.0150000000000001</v>
      </c>
      <c r="V2337" s="11">
        <f t="shared" si="1384"/>
        <v>16.45</v>
      </c>
      <c r="W2337" s="11">
        <f t="shared" si="1384"/>
        <v>920833980.6682992</v>
      </c>
      <c r="X2337" s="11">
        <f t="shared" si="1384"/>
        <v>3069446.6022276641</v>
      </c>
      <c r="Y2337" s="11">
        <f t="shared" si="1384"/>
        <v>3512399.7563037956</v>
      </c>
      <c r="Z2337" s="11">
        <f t="shared" si="1384"/>
        <v>1.1443104283862298</v>
      </c>
      <c r="AA2337" s="11">
        <f t="shared" si="1384"/>
        <v>242.96854258648511</v>
      </c>
      <c r="AB2337" s="11">
        <f t="shared" si="1384"/>
        <v>8378.4426315322798</v>
      </c>
      <c r="AC2337" s="11">
        <f t="shared" si="1386"/>
        <v>8360</v>
      </c>
      <c r="AD2337" s="11">
        <f t="shared" si="1386"/>
        <v>33873372.999501787</v>
      </c>
      <c r="AE2337" s="11">
        <f t="shared" si="1386"/>
        <v>307939.75454092532</v>
      </c>
      <c r="AF2337" s="11">
        <f t="shared" si="1386"/>
        <v>485649.27894596837</v>
      </c>
      <c r="AG2337" s="11">
        <f t="shared" si="1386"/>
        <v>1.5770918557429239</v>
      </c>
      <c r="AH2337" s="11">
        <f t="shared" si="1386"/>
        <v>46.60028815829039</v>
      </c>
      <c r="AI2337" s="11">
        <f t="shared" si="1386"/>
        <v>0</v>
      </c>
      <c r="AJ2337" s="11">
        <f t="shared" si="1386"/>
        <v>0</v>
      </c>
      <c r="AK2337" s="11">
        <f t="shared" si="1386"/>
        <v>0</v>
      </c>
      <c r="AL2337" s="11">
        <f t="shared" si="1386"/>
        <v>0</v>
      </c>
      <c r="AM2337" s="11">
        <f t="shared" si="1386"/>
        <v>0</v>
      </c>
      <c r="AN2337" s="11">
        <f t="shared" si="1386"/>
        <v>0</v>
      </c>
      <c r="AO2337" s="11">
        <f t="shared" si="1386"/>
        <v>0</v>
      </c>
      <c r="AP2337" s="11">
        <f t="shared" si="1386"/>
        <v>0</v>
      </c>
      <c r="AQ2337" s="11">
        <f t="shared" si="1386"/>
        <v>0</v>
      </c>
      <c r="AR2337" s="11">
        <f t="shared" si="1386"/>
        <v>0</v>
      </c>
      <c r="AS2337" s="11">
        <f t="shared" si="1414"/>
        <v>55.191705572224258</v>
      </c>
      <c r="AT2337" s="11">
        <f t="shared" si="1414"/>
        <v>78.117749006091429</v>
      </c>
      <c r="AU2337" s="11">
        <f t="shared" si="1414"/>
        <v>0</v>
      </c>
      <c r="AV2337" s="11">
        <f t="shared" si="1414"/>
        <v>1654167.4049379735</v>
      </c>
      <c r="AW2337" s="11">
        <f t="shared" si="1414"/>
        <v>2845526709666.6665</v>
      </c>
      <c r="AX2337" s="11">
        <f t="shared" si="1414"/>
        <v>0</v>
      </c>
      <c r="AY2337" s="11">
        <f t="shared" si="1383"/>
        <v>0</v>
      </c>
      <c r="AZ2337" s="11">
        <f t="shared" si="1383"/>
        <v>1</v>
      </c>
      <c r="BA2337" s="11">
        <f t="shared" si="1383"/>
        <v>1</v>
      </c>
      <c r="BB2337" s="11">
        <f t="shared" si="1383"/>
        <v>1</v>
      </c>
      <c r="BC2337" s="11">
        <f t="shared" si="1383"/>
        <v>4</v>
      </c>
      <c r="BD2337" s="11">
        <f t="shared" si="1377"/>
        <v>4</v>
      </c>
      <c r="BE2337" s="11">
        <f t="shared" si="1375"/>
        <v>4</v>
      </c>
      <c r="BF2337" s="15" t="str">
        <f t="shared" si="1389"/>
        <v>EU 19-57</v>
      </c>
      <c r="BG2337" s="54">
        <v>122</v>
      </c>
      <c r="BH2337" s="17">
        <v>600</v>
      </c>
      <c r="BI2337" s="17">
        <v>220</v>
      </c>
      <c r="BK2337" s="17">
        <v>12</v>
      </c>
      <c r="BL2337" s="17">
        <v>19</v>
      </c>
      <c r="BM2337" s="17">
        <v>24</v>
      </c>
      <c r="BX2337" s="18">
        <f t="shared" si="1393"/>
        <v>15598.44263153228</v>
      </c>
      <c r="BY2337" s="42">
        <v>2.0150000000000001</v>
      </c>
      <c r="BZ2337" s="43">
        <v>16.45</v>
      </c>
      <c r="CA2337" s="18">
        <f t="shared" si="1394"/>
        <v>920833980.6682992</v>
      </c>
      <c r="CB2337" s="18">
        <f t="shared" si="1395"/>
        <v>3069446.6022276641</v>
      </c>
      <c r="CC2337" s="18">
        <f t="shared" si="1396"/>
        <v>3512399.7563037956</v>
      </c>
      <c r="CD2337" s="25">
        <f t="shared" si="1390"/>
        <v>1.1443104283862298</v>
      </c>
      <c r="CE2337" s="26">
        <f t="shared" si="1397"/>
        <v>242.96854258648511</v>
      </c>
      <c r="CF2337" s="18">
        <f t="shared" si="1398"/>
        <v>8378.4426315322798</v>
      </c>
      <c r="CG2337" s="18">
        <f t="shared" si="1391"/>
        <v>8360</v>
      </c>
      <c r="CH2337" s="18">
        <f t="shared" si="1399"/>
        <v>33873372.999501787</v>
      </c>
      <c r="CI2337" s="18">
        <f t="shared" si="1400"/>
        <v>307939.75454092532</v>
      </c>
      <c r="CJ2337" s="18">
        <f t="shared" si="1401"/>
        <v>485649.27894596837</v>
      </c>
      <c r="CK2337" s="25">
        <f t="shared" si="1392"/>
        <v>1.5770918557429239</v>
      </c>
      <c r="CL2337" s="26">
        <f t="shared" si="1402"/>
        <v>46.60028815829039</v>
      </c>
      <c r="CM2337" s="26"/>
      <c r="CN2337" s="26"/>
      <c r="CO2337" s="26"/>
      <c r="CP2337" s="26"/>
      <c r="CQ2337" s="26"/>
      <c r="CR2337" s="26"/>
      <c r="CS2337" s="26"/>
      <c r="CT2337" s="26"/>
      <c r="CU2337" s="26"/>
      <c r="CV2337" s="26"/>
      <c r="CW2337" s="26">
        <f t="shared" si="1403"/>
        <v>55.191705572224258</v>
      </c>
      <c r="CX2337" s="26">
        <f t="shared" si="1404"/>
        <v>78.117749006091429</v>
      </c>
      <c r="CY2337" s="26"/>
      <c r="CZ2337" s="18">
        <f t="shared" si="1405"/>
        <v>1654167.4049379735</v>
      </c>
      <c r="DA2337" s="18">
        <f t="shared" si="1406"/>
        <v>2845526709666.6665</v>
      </c>
      <c r="DB2337" s="18"/>
      <c r="DD2337" s="17">
        <f t="shared" si="1407"/>
        <v>1</v>
      </c>
      <c r="DE2337" s="17">
        <f t="shared" si="1408"/>
        <v>1</v>
      </c>
      <c r="DF2337" s="17">
        <f t="shared" si="1409"/>
        <v>1</v>
      </c>
      <c r="DG2337" s="17">
        <f t="shared" si="1410"/>
        <v>4</v>
      </c>
      <c r="DH2337" s="17">
        <f t="shared" si="1411"/>
        <v>4</v>
      </c>
      <c r="DI2337" s="17">
        <f t="shared" si="1412"/>
        <v>4</v>
      </c>
      <c r="DJ2337" s="20" t="s">
        <v>2415</v>
      </c>
      <c r="DM2337" s="55"/>
    </row>
    <row r="2338" spans="1:117" x14ac:dyDescent="0.2">
      <c r="A2338" s="15" t="s">
        <v>105</v>
      </c>
      <c r="B2338" s="10" t="s">
        <v>2433</v>
      </c>
      <c r="C2338" s="11">
        <f t="shared" si="1387"/>
        <v>147</v>
      </c>
      <c r="D2338" s="11">
        <f t="shared" ref="D2338:S2398" si="1416">IF($A2338="x",BH2338,"")</f>
        <v>753</v>
      </c>
      <c r="E2338" s="11">
        <f t="shared" si="1416"/>
        <v>265</v>
      </c>
      <c r="F2338" s="11">
        <f t="shared" si="1416"/>
        <v>0</v>
      </c>
      <c r="G2338" s="11">
        <f t="shared" si="1415"/>
        <v>13.2</v>
      </c>
      <c r="H2338" s="11">
        <f t="shared" si="1415"/>
        <v>17</v>
      </c>
      <c r="I2338" s="11">
        <f t="shared" si="1415"/>
        <v>17</v>
      </c>
      <c r="J2338" s="11">
        <f t="shared" si="1415"/>
        <v>0</v>
      </c>
      <c r="K2338" s="11">
        <f t="shared" si="1415"/>
        <v>0</v>
      </c>
      <c r="L2338" s="11">
        <f t="shared" si="1415"/>
        <v>0</v>
      </c>
      <c r="M2338" s="11">
        <f t="shared" si="1380"/>
        <v>0</v>
      </c>
      <c r="N2338" s="11">
        <f t="shared" si="1380"/>
        <v>0</v>
      </c>
      <c r="O2338" s="11">
        <f t="shared" si="1380"/>
        <v>0</v>
      </c>
      <c r="P2338" s="11">
        <f t="shared" si="1380"/>
        <v>0</v>
      </c>
      <c r="Q2338" s="11">
        <f t="shared" si="1380"/>
        <v>0</v>
      </c>
      <c r="R2338" s="11">
        <f t="shared" si="1413"/>
        <v>0</v>
      </c>
      <c r="S2338" s="11">
        <f t="shared" si="1413"/>
        <v>0</v>
      </c>
      <c r="T2338" s="11">
        <f t="shared" si="1413"/>
        <v>18748.87972311255</v>
      </c>
      <c r="U2338" s="40">
        <f t="shared" si="1388"/>
        <v>2.5099999999999998</v>
      </c>
      <c r="V2338" s="11">
        <f t="shared" si="1384"/>
        <v>17.059999999999999</v>
      </c>
      <c r="W2338" s="11">
        <f t="shared" si="1384"/>
        <v>1660641975.2910485</v>
      </c>
      <c r="X2338" s="11">
        <f t="shared" si="1384"/>
        <v>4410735.6581435548</v>
      </c>
      <c r="Y2338" s="11">
        <f t="shared" si="1384"/>
        <v>5109893.9384993818</v>
      </c>
      <c r="Z2338" s="11">
        <f t="shared" si="1384"/>
        <v>1.1585128501330542</v>
      </c>
      <c r="AA2338" s="11">
        <f t="shared" si="1384"/>
        <v>297.61193537209067</v>
      </c>
      <c r="AB2338" s="11">
        <f t="shared" si="1384"/>
        <v>10541.27972311255</v>
      </c>
      <c r="AC2338" s="11">
        <f t="shared" si="1386"/>
        <v>9010</v>
      </c>
      <c r="AD2338" s="11">
        <f t="shared" si="1386"/>
        <v>52894403.601719052</v>
      </c>
      <c r="AE2338" s="11">
        <f t="shared" si="1386"/>
        <v>399203.04605070985</v>
      </c>
      <c r="AF2338" s="11">
        <f t="shared" si="1386"/>
        <v>630811.4881321229</v>
      </c>
      <c r="AG2338" s="11">
        <f t="shared" si="1386"/>
        <v>1.5801770411641407</v>
      </c>
      <c r="AH2338" s="11">
        <f t="shared" si="1386"/>
        <v>53.115001838504149</v>
      </c>
      <c r="AI2338" s="11">
        <f t="shared" si="1386"/>
        <v>0</v>
      </c>
      <c r="AJ2338" s="11">
        <f t="shared" si="1386"/>
        <v>0</v>
      </c>
      <c r="AK2338" s="11">
        <f t="shared" si="1386"/>
        <v>0</v>
      </c>
      <c r="AL2338" s="11">
        <f t="shared" si="1386"/>
        <v>0</v>
      </c>
      <c r="AM2338" s="11">
        <f t="shared" si="1386"/>
        <v>0</v>
      </c>
      <c r="AN2338" s="11">
        <f t="shared" si="1386"/>
        <v>0</v>
      </c>
      <c r="AO2338" s="11">
        <f t="shared" si="1386"/>
        <v>0</v>
      </c>
      <c r="AP2338" s="11">
        <f t="shared" si="1386"/>
        <v>0</v>
      </c>
      <c r="AQ2338" s="11">
        <f t="shared" si="1386"/>
        <v>0</v>
      </c>
      <c r="AR2338" s="11">
        <f t="shared" si="1386"/>
        <v>0</v>
      </c>
      <c r="AS2338" s="11">
        <f t="shared" si="1414"/>
        <v>65.198441312009578</v>
      </c>
      <c r="AT2338" s="11">
        <f t="shared" si="1414"/>
        <v>67.116738879314767</v>
      </c>
      <c r="AU2338" s="11">
        <f t="shared" si="1414"/>
        <v>0</v>
      </c>
      <c r="AV2338" s="11">
        <f t="shared" si="1414"/>
        <v>1615333.4505741152</v>
      </c>
      <c r="AW2338" s="11">
        <f t="shared" si="1414"/>
        <v>7140537925333.334</v>
      </c>
      <c r="AX2338" s="11">
        <f t="shared" si="1414"/>
        <v>0</v>
      </c>
      <c r="AY2338" s="11">
        <f t="shared" si="1383"/>
        <v>0</v>
      </c>
      <c r="AZ2338" s="11">
        <f t="shared" si="1383"/>
        <v>1</v>
      </c>
      <c r="BA2338" s="11">
        <f t="shared" si="1383"/>
        <v>1</v>
      </c>
      <c r="BB2338" s="11">
        <f t="shared" si="1383"/>
        <v>2</v>
      </c>
      <c r="BC2338" s="11">
        <f t="shared" si="1383"/>
        <v>4</v>
      </c>
      <c r="BD2338" s="11">
        <f t="shared" si="1377"/>
        <v>4</v>
      </c>
      <c r="BE2338" s="11">
        <f t="shared" si="1375"/>
        <v>4</v>
      </c>
      <c r="BF2338" s="15" t="str">
        <f t="shared" si="1389"/>
        <v>EU 19-57</v>
      </c>
      <c r="BG2338" s="54">
        <v>147</v>
      </c>
      <c r="BH2338" s="17">
        <v>753</v>
      </c>
      <c r="BI2338" s="17">
        <v>265</v>
      </c>
      <c r="BK2338" s="17">
        <v>13.2</v>
      </c>
      <c r="BL2338" s="17">
        <v>17</v>
      </c>
      <c r="BM2338" s="17">
        <v>17</v>
      </c>
      <c r="BX2338" s="18">
        <f t="shared" si="1393"/>
        <v>18748.87972311255</v>
      </c>
      <c r="BY2338" s="42">
        <v>2.5099999999999998</v>
      </c>
      <c r="BZ2338" s="43">
        <v>17.059999999999999</v>
      </c>
      <c r="CA2338" s="18">
        <f t="shared" si="1394"/>
        <v>1660641975.2910485</v>
      </c>
      <c r="CB2338" s="18">
        <f t="shared" si="1395"/>
        <v>4410735.6581435548</v>
      </c>
      <c r="CC2338" s="18">
        <f t="shared" si="1396"/>
        <v>5109893.9384993818</v>
      </c>
      <c r="CD2338" s="25">
        <f t="shared" si="1390"/>
        <v>1.1585128501330542</v>
      </c>
      <c r="CE2338" s="26">
        <f t="shared" si="1397"/>
        <v>297.61193537209067</v>
      </c>
      <c r="CF2338" s="18">
        <f t="shared" si="1398"/>
        <v>10541.27972311255</v>
      </c>
      <c r="CG2338" s="18">
        <f t="shared" si="1391"/>
        <v>9010</v>
      </c>
      <c r="CH2338" s="18">
        <f t="shared" si="1399"/>
        <v>52894403.601719052</v>
      </c>
      <c r="CI2338" s="18">
        <f t="shared" si="1400"/>
        <v>399203.04605070985</v>
      </c>
      <c r="CJ2338" s="18">
        <f t="shared" si="1401"/>
        <v>630811.4881321229</v>
      </c>
      <c r="CK2338" s="25">
        <f t="shared" si="1392"/>
        <v>1.5801770411641407</v>
      </c>
      <c r="CL2338" s="26">
        <f t="shared" si="1402"/>
        <v>53.115001838504149</v>
      </c>
      <c r="CM2338" s="26"/>
      <c r="CN2338" s="26"/>
      <c r="CO2338" s="26"/>
      <c r="CP2338" s="26"/>
      <c r="CQ2338" s="26"/>
      <c r="CR2338" s="26"/>
      <c r="CS2338" s="26"/>
      <c r="CT2338" s="26"/>
      <c r="CU2338" s="26"/>
      <c r="CV2338" s="26"/>
      <c r="CW2338" s="26">
        <f t="shared" si="1403"/>
        <v>65.198441312009578</v>
      </c>
      <c r="CX2338" s="26">
        <f t="shared" si="1404"/>
        <v>67.116738879314767</v>
      </c>
      <c r="CY2338" s="26"/>
      <c r="CZ2338" s="18">
        <f t="shared" si="1405"/>
        <v>1615333.4505741152</v>
      </c>
      <c r="DA2338" s="18">
        <f t="shared" si="1406"/>
        <v>7140537925333.334</v>
      </c>
      <c r="DB2338" s="18"/>
      <c r="DD2338" s="17">
        <f t="shared" si="1407"/>
        <v>1</v>
      </c>
      <c r="DE2338" s="17">
        <f t="shared" si="1408"/>
        <v>1</v>
      </c>
      <c r="DF2338" s="17">
        <f t="shared" si="1409"/>
        <v>2</v>
      </c>
      <c r="DG2338" s="17">
        <f t="shared" si="1410"/>
        <v>4</v>
      </c>
      <c r="DH2338" s="17">
        <f t="shared" si="1411"/>
        <v>4</v>
      </c>
      <c r="DI2338" s="17">
        <f t="shared" si="1412"/>
        <v>4</v>
      </c>
      <c r="DJ2338" s="20" t="s">
        <v>2415</v>
      </c>
      <c r="DM2338" s="55"/>
    </row>
    <row r="2339" spans="1:117" x14ac:dyDescent="0.2">
      <c r="A2339" s="15" t="s">
        <v>105</v>
      </c>
      <c r="B2339" s="10" t="s">
        <v>2434</v>
      </c>
      <c r="C2339" s="11">
        <f t="shared" si="1387"/>
        <v>196</v>
      </c>
      <c r="D2339" s="11">
        <f t="shared" si="1416"/>
        <v>770</v>
      </c>
      <c r="E2339" s="11">
        <f t="shared" si="1416"/>
        <v>268</v>
      </c>
      <c r="F2339" s="11">
        <f t="shared" si="1416"/>
        <v>0</v>
      </c>
      <c r="G2339" s="11">
        <f t="shared" si="1415"/>
        <v>15.6</v>
      </c>
      <c r="H2339" s="11">
        <f t="shared" si="1415"/>
        <v>25.4</v>
      </c>
      <c r="I2339" s="11">
        <f t="shared" si="1415"/>
        <v>17</v>
      </c>
      <c r="J2339" s="11">
        <f t="shared" si="1415"/>
        <v>0</v>
      </c>
      <c r="K2339" s="11">
        <f t="shared" si="1415"/>
        <v>0</v>
      </c>
      <c r="L2339" s="11">
        <f t="shared" si="1415"/>
        <v>0</v>
      </c>
      <c r="M2339" s="11">
        <f t="shared" si="1380"/>
        <v>0</v>
      </c>
      <c r="N2339" s="11">
        <f t="shared" si="1380"/>
        <v>0</v>
      </c>
      <c r="O2339" s="11">
        <f t="shared" si="1380"/>
        <v>0</v>
      </c>
      <c r="P2339" s="11">
        <f t="shared" si="1380"/>
        <v>0</v>
      </c>
      <c r="Q2339" s="11">
        <f t="shared" si="1380"/>
        <v>0</v>
      </c>
      <c r="R2339" s="11">
        <f t="shared" si="1413"/>
        <v>0</v>
      </c>
      <c r="S2339" s="11">
        <f t="shared" si="1413"/>
        <v>0</v>
      </c>
      <c r="T2339" s="11">
        <f t="shared" si="1413"/>
        <v>25081.999723112549</v>
      </c>
      <c r="U2339" s="40">
        <f t="shared" si="1388"/>
        <v>2.552</v>
      </c>
      <c r="V2339" s="11">
        <f t="shared" si="1384"/>
        <v>12.96</v>
      </c>
      <c r="W2339" s="11">
        <f t="shared" si="1384"/>
        <v>2402801773.3438406</v>
      </c>
      <c r="X2339" s="11">
        <f t="shared" si="1384"/>
        <v>6241043.567126859</v>
      </c>
      <c r="Y2339" s="11">
        <f t="shared" si="1384"/>
        <v>7174178.2624716926</v>
      </c>
      <c r="Z2339" s="11">
        <f t="shared" si="1384"/>
        <v>1.1495158117882542</v>
      </c>
      <c r="AA2339" s="11">
        <f t="shared" si="1384"/>
        <v>309.51228575011902</v>
      </c>
      <c r="AB2339" s="11">
        <f t="shared" si="1384"/>
        <v>12727.439723112549</v>
      </c>
      <c r="AC2339" s="11">
        <f t="shared" si="1386"/>
        <v>13614.4</v>
      </c>
      <c r="AD2339" s="11">
        <f t="shared" si="1386"/>
        <v>81750128.290109307</v>
      </c>
      <c r="AE2339" s="11">
        <f t="shared" si="1386"/>
        <v>610075.58425454702</v>
      </c>
      <c r="AF2339" s="11">
        <f t="shared" si="1386"/>
        <v>958797.97179985791</v>
      </c>
      <c r="AG2339" s="11">
        <f t="shared" si="1386"/>
        <v>1.5716052183458804</v>
      </c>
      <c r="AH2339" s="11">
        <f t="shared" si="1386"/>
        <v>57.090407388310005</v>
      </c>
      <c r="AI2339" s="11">
        <f t="shared" si="1386"/>
        <v>0</v>
      </c>
      <c r="AJ2339" s="11">
        <f t="shared" si="1386"/>
        <v>0</v>
      </c>
      <c r="AK2339" s="11">
        <f t="shared" si="1386"/>
        <v>0</v>
      </c>
      <c r="AL2339" s="11">
        <f t="shared" si="1386"/>
        <v>0</v>
      </c>
      <c r="AM2339" s="11">
        <f t="shared" si="1386"/>
        <v>0</v>
      </c>
      <c r="AN2339" s="11">
        <f t="shared" si="1386"/>
        <v>0</v>
      </c>
      <c r="AO2339" s="11">
        <f t="shared" si="1386"/>
        <v>0</v>
      </c>
      <c r="AP2339" s="11">
        <f t="shared" si="1386"/>
        <v>0</v>
      </c>
      <c r="AQ2339" s="11">
        <f t="shared" si="1386"/>
        <v>0</v>
      </c>
      <c r="AR2339" s="11">
        <f t="shared" si="1386"/>
        <v>0</v>
      </c>
      <c r="AS2339" s="11">
        <f t="shared" si="1414"/>
        <v>68.085710906913974</v>
      </c>
      <c r="AT2339" s="11">
        <f t="shared" si="1414"/>
        <v>86.316738879314755</v>
      </c>
      <c r="AU2339" s="11">
        <f t="shared" si="1414"/>
        <v>0</v>
      </c>
      <c r="AV2339" s="11">
        <f t="shared" si="1414"/>
        <v>4088554.6407854166</v>
      </c>
      <c r="AW2339" s="11">
        <f t="shared" si="1414"/>
        <v>11294653725884.352</v>
      </c>
      <c r="AX2339" s="11">
        <f t="shared" si="1414"/>
        <v>0</v>
      </c>
      <c r="AY2339" s="11">
        <f t="shared" si="1383"/>
        <v>0</v>
      </c>
      <c r="AZ2339" s="11">
        <f t="shared" si="1383"/>
        <v>1</v>
      </c>
      <c r="BA2339" s="11">
        <f t="shared" si="1383"/>
        <v>1</v>
      </c>
      <c r="BB2339" s="11">
        <f t="shared" si="1383"/>
        <v>1</v>
      </c>
      <c r="BC2339" s="11">
        <f t="shared" si="1383"/>
        <v>4</v>
      </c>
      <c r="BD2339" s="11">
        <f t="shared" si="1377"/>
        <v>4</v>
      </c>
      <c r="BE2339" s="11">
        <f t="shared" si="1375"/>
        <v>4</v>
      </c>
      <c r="BF2339" s="15" t="str">
        <f t="shared" si="1389"/>
        <v>EU 19-57</v>
      </c>
      <c r="BG2339" s="54">
        <v>196</v>
      </c>
      <c r="BH2339" s="17">
        <v>770</v>
      </c>
      <c r="BI2339" s="17">
        <v>268</v>
      </c>
      <c r="BK2339" s="17">
        <v>15.6</v>
      </c>
      <c r="BL2339" s="17">
        <v>25.4</v>
      </c>
      <c r="BM2339" s="17">
        <v>17</v>
      </c>
      <c r="BX2339" s="18">
        <f t="shared" si="1393"/>
        <v>25081.999723112549</v>
      </c>
      <c r="BY2339" s="42">
        <v>2.552</v>
      </c>
      <c r="BZ2339" s="43">
        <v>12.96</v>
      </c>
      <c r="CA2339" s="18">
        <f t="shared" si="1394"/>
        <v>2402801773.3438406</v>
      </c>
      <c r="CB2339" s="18">
        <f t="shared" si="1395"/>
        <v>6241043.567126859</v>
      </c>
      <c r="CC2339" s="18">
        <f t="shared" si="1396"/>
        <v>7174178.2624716926</v>
      </c>
      <c r="CD2339" s="25">
        <f t="shared" si="1390"/>
        <v>1.1495158117882542</v>
      </c>
      <c r="CE2339" s="26">
        <f t="shared" si="1397"/>
        <v>309.51228575011902</v>
      </c>
      <c r="CF2339" s="18">
        <f t="shared" si="1398"/>
        <v>12727.439723112549</v>
      </c>
      <c r="CG2339" s="18">
        <f t="shared" si="1391"/>
        <v>13614.4</v>
      </c>
      <c r="CH2339" s="18">
        <f t="shared" si="1399"/>
        <v>81750128.290109307</v>
      </c>
      <c r="CI2339" s="18">
        <f t="shared" si="1400"/>
        <v>610075.58425454702</v>
      </c>
      <c r="CJ2339" s="18">
        <f t="shared" si="1401"/>
        <v>958797.97179985791</v>
      </c>
      <c r="CK2339" s="25">
        <f t="shared" si="1392"/>
        <v>1.5716052183458804</v>
      </c>
      <c r="CL2339" s="26">
        <f t="shared" si="1402"/>
        <v>57.090407388310005</v>
      </c>
      <c r="CM2339" s="26"/>
      <c r="CN2339" s="26"/>
      <c r="CO2339" s="26"/>
      <c r="CP2339" s="26"/>
      <c r="CQ2339" s="26"/>
      <c r="CR2339" s="26"/>
      <c r="CS2339" s="26"/>
      <c r="CT2339" s="26"/>
      <c r="CU2339" s="26"/>
      <c r="CV2339" s="26"/>
      <c r="CW2339" s="26">
        <f t="shared" si="1403"/>
        <v>68.085710906913974</v>
      </c>
      <c r="CX2339" s="26">
        <f t="shared" si="1404"/>
        <v>86.316738879314755</v>
      </c>
      <c r="CY2339" s="26"/>
      <c r="CZ2339" s="18">
        <f t="shared" si="1405"/>
        <v>4088554.6407854166</v>
      </c>
      <c r="DA2339" s="18">
        <f t="shared" si="1406"/>
        <v>11294653725884.352</v>
      </c>
      <c r="DB2339" s="18"/>
      <c r="DD2339" s="17">
        <f t="shared" si="1407"/>
        <v>1</v>
      </c>
      <c r="DE2339" s="17">
        <f t="shared" si="1408"/>
        <v>1</v>
      </c>
      <c r="DF2339" s="17">
        <f t="shared" si="1409"/>
        <v>1</v>
      </c>
      <c r="DG2339" s="17">
        <f t="shared" si="1410"/>
        <v>4</v>
      </c>
      <c r="DH2339" s="17">
        <f t="shared" si="1411"/>
        <v>4</v>
      </c>
      <c r="DI2339" s="17">
        <f t="shared" si="1412"/>
        <v>4</v>
      </c>
      <c r="DJ2339" s="20" t="s">
        <v>2415</v>
      </c>
      <c r="DM2339" s="55"/>
    </row>
    <row r="2340" spans="1:117" x14ac:dyDescent="0.2">
      <c r="A2340" s="15"/>
      <c r="D2340" s="11" t="str">
        <f t="shared" si="1416"/>
        <v/>
      </c>
      <c r="E2340" s="11" t="str">
        <f t="shared" si="1416"/>
        <v/>
      </c>
      <c r="F2340" s="11" t="str">
        <f t="shared" si="1416"/>
        <v/>
      </c>
      <c r="G2340" s="11" t="str">
        <f t="shared" si="1415"/>
        <v/>
      </c>
      <c r="H2340" s="11" t="str">
        <f t="shared" si="1415"/>
        <v/>
      </c>
      <c r="I2340" s="11" t="str">
        <f t="shared" si="1415"/>
        <v/>
      </c>
      <c r="J2340" s="11" t="str">
        <f t="shared" si="1415"/>
        <v/>
      </c>
      <c r="K2340" s="11" t="str">
        <f t="shared" si="1415"/>
        <v/>
      </c>
      <c r="L2340" s="11" t="str">
        <f t="shared" si="1415"/>
        <v/>
      </c>
      <c r="M2340" s="11" t="str">
        <f t="shared" si="1380"/>
        <v/>
      </c>
      <c r="N2340" s="11" t="str">
        <f t="shared" si="1380"/>
        <v/>
      </c>
      <c r="O2340" s="11" t="str">
        <f t="shared" si="1380"/>
        <v/>
      </c>
      <c r="P2340" s="11" t="str">
        <f t="shared" si="1380"/>
        <v/>
      </c>
      <c r="Q2340" s="11" t="str">
        <f t="shared" si="1380"/>
        <v/>
      </c>
      <c r="R2340" s="11" t="str">
        <f t="shared" si="1413"/>
        <v/>
      </c>
      <c r="S2340" s="11" t="str">
        <f t="shared" si="1413"/>
        <v/>
      </c>
      <c r="T2340" s="11" t="str">
        <f t="shared" si="1413"/>
        <v/>
      </c>
      <c r="V2340" s="11" t="str">
        <f t="shared" ref="V2340:AJ2358" si="1417">IF($A2340="x",BZ2340,"")</f>
        <v/>
      </c>
      <c r="W2340" s="11" t="str">
        <f t="shared" si="1417"/>
        <v/>
      </c>
      <c r="X2340" s="11" t="str">
        <f t="shared" si="1417"/>
        <v/>
      </c>
      <c r="Y2340" s="11" t="str">
        <f t="shared" si="1417"/>
        <v/>
      </c>
      <c r="Z2340" s="11" t="str">
        <f t="shared" si="1417"/>
        <v/>
      </c>
      <c r="AA2340" s="11" t="str">
        <f t="shared" si="1417"/>
        <v/>
      </c>
      <c r="AB2340" s="11" t="str">
        <f t="shared" si="1417"/>
        <v/>
      </c>
      <c r="AC2340" s="11" t="str">
        <f t="shared" si="1386"/>
        <v/>
      </c>
      <c r="AD2340" s="11" t="str">
        <f t="shared" si="1386"/>
        <v/>
      </c>
      <c r="AE2340" s="11" t="str">
        <f t="shared" si="1386"/>
        <v/>
      </c>
      <c r="AF2340" s="11" t="str">
        <f t="shared" si="1386"/>
        <v/>
      </c>
      <c r="AG2340" s="11" t="str">
        <f t="shared" si="1386"/>
        <v/>
      </c>
      <c r="AH2340" s="11" t="str">
        <f t="shared" si="1386"/>
        <v/>
      </c>
      <c r="AI2340" s="11" t="str">
        <f t="shared" si="1386"/>
        <v/>
      </c>
      <c r="AJ2340" s="11" t="str">
        <f t="shared" si="1386"/>
        <v/>
      </c>
      <c r="AK2340" s="11" t="str">
        <f t="shared" si="1386"/>
        <v/>
      </c>
      <c r="AL2340" s="11" t="str">
        <f t="shared" si="1386"/>
        <v/>
      </c>
      <c r="AM2340" s="11" t="str">
        <f t="shared" si="1386"/>
        <v/>
      </c>
      <c r="AN2340" s="11" t="str">
        <f t="shared" si="1386"/>
        <v/>
      </c>
      <c r="AO2340" s="11" t="str">
        <f t="shared" si="1386"/>
        <v/>
      </c>
      <c r="AP2340" s="11" t="str">
        <f t="shared" si="1386"/>
        <v/>
      </c>
      <c r="AQ2340" s="11" t="str">
        <f t="shared" si="1386"/>
        <v/>
      </c>
      <c r="AR2340" s="11" t="str">
        <f t="shared" si="1386"/>
        <v/>
      </c>
      <c r="AS2340" s="11" t="str">
        <f t="shared" si="1414"/>
        <v/>
      </c>
      <c r="AT2340" s="11" t="str">
        <f t="shared" si="1414"/>
        <v/>
      </c>
      <c r="AU2340" s="11" t="str">
        <f t="shared" si="1414"/>
        <v/>
      </c>
      <c r="AV2340" s="11" t="str">
        <f t="shared" si="1414"/>
        <v/>
      </c>
      <c r="AW2340" s="11" t="str">
        <f t="shared" si="1414"/>
        <v/>
      </c>
      <c r="AX2340" s="11" t="str">
        <f t="shared" si="1414"/>
        <v/>
      </c>
      <c r="AY2340" s="11" t="str">
        <f t="shared" si="1383"/>
        <v/>
      </c>
      <c r="AZ2340" s="11" t="str">
        <f t="shared" si="1383"/>
        <v/>
      </c>
      <c r="BA2340" s="11" t="str">
        <f t="shared" si="1383"/>
        <v/>
      </c>
      <c r="BB2340" s="11" t="str">
        <f t="shared" si="1383"/>
        <v/>
      </c>
      <c r="BC2340" s="11" t="str">
        <f t="shared" si="1383"/>
        <v/>
      </c>
      <c r="BD2340" s="11" t="str">
        <f t="shared" si="1377"/>
        <v/>
      </c>
      <c r="BE2340" s="11" t="str">
        <f t="shared" si="1375"/>
        <v/>
      </c>
      <c r="BG2340" s="54"/>
      <c r="CG2340" s="18"/>
      <c r="DM2340" s="55"/>
    </row>
    <row r="2341" spans="1:117" x14ac:dyDescent="0.2">
      <c r="A2341" s="15" t="s">
        <v>105</v>
      </c>
      <c r="B2341" s="10" t="s">
        <v>2435</v>
      </c>
      <c r="C2341" s="11">
        <f t="shared" ref="C2341:C2361" si="1418">IF(A2341="x",BG2341*$C$4,0)</f>
        <v>5.9</v>
      </c>
      <c r="D2341" s="11">
        <f t="shared" si="1416"/>
        <v>80</v>
      </c>
      <c r="E2341" s="11">
        <f t="shared" si="1416"/>
        <v>42</v>
      </c>
      <c r="F2341" s="11">
        <f t="shared" si="1416"/>
        <v>0</v>
      </c>
      <c r="G2341" s="11">
        <f t="shared" si="1415"/>
        <v>3.9</v>
      </c>
      <c r="H2341" s="11">
        <f t="shared" si="1415"/>
        <v>5.9</v>
      </c>
      <c r="I2341" s="11">
        <f t="shared" si="1415"/>
        <v>3.9</v>
      </c>
      <c r="J2341" s="11">
        <f t="shared" si="1415"/>
        <v>2.2999999999999998</v>
      </c>
      <c r="K2341" s="11">
        <f t="shared" si="1415"/>
        <v>0</v>
      </c>
      <c r="L2341" s="11">
        <f t="shared" si="1415"/>
        <v>0</v>
      </c>
      <c r="M2341" s="11">
        <f t="shared" si="1380"/>
        <v>0</v>
      </c>
      <c r="N2341" s="11">
        <f t="shared" si="1380"/>
        <v>0</v>
      </c>
      <c r="O2341" s="11">
        <f t="shared" si="1380"/>
        <v>0</v>
      </c>
      <c r="P2341" s="11">
        <f t="shared" si="1380"/>
        <v>0</v>
      </c>
      <c r="Q2341" s="11">
        <f t="shared" si="1380"/>
        <v>0</v>
      </c>
      <c r="R2341" s="11">
        <f t="shared" si="1413"/>
        <v>0</v>
      </c>
      <c r="S2341" s="11">
        <f t="shared" si="1413"/>
        <v>0</v>
      </c>
      <c r="T2341" s="11">
        <f t="shared" si="1413"/>
        <v>757</v>
      </c>
      <c r="U2341" s="40">
        <f t="shared" ref="U2341:U2361" si="1419">IF(A2341="x",BY2341*$U$4,0)</f>
        <v>0.3</v>
      </c>
      <c r="V2341" s="11">
        <f t="shared" si="1417"/>
        <v>51.09</v>
      </c>
      <c r="W2341" s="11">
        <f t="shared" si="1417"/>
        <v>778000</v>
      </c>
      <c r="X2341" s="11">
        <f t="shared" si="1417"/>
        <v>19450</v>
      </c>
      <c r="Y2341" s="11">
        <f t="shared" si="1417"/>
        <v>22800</v>
      </c>
      <c r="Z2341" s="11">
        <f t="shared" si="1417"/>
        <v>1.1722365038560412</v>
      </c>
      <c r="AA2341" s="11">
        <f t="shared" si="1417"/>
        <v>32.058401133294993</v>
      </c>
      <c r="AB2341" s="11">
        <f t="shared" si="1417"/>
        <v>341</v>
      </c>
      <c r="AC2341" s="11">
        <f t="shared" si="1386"/>
        <v>495.6</v>
      </c>
      <c r="AD2341" s="11">
        <f t="shared" si="1386"/>
        <v>62900</v>
      </c>
      <c r="AE2341" s="11">
        <f t="shared" si="1386"/>
        <v>2995.2380952380954</v>
      </c>
      <c r="AF2341" s="11">
        <f t="shared" si="1386"/>
        <v>5000</v>
      </c>
      <c r="AG2341" s="11">
        <f t="shared" si="1386"/>
        <v>1.6693163751987281</v>
      </c>
      <c r="AH2341" s="11">
        <f t="shared" si="1386"/>
        <v>9.1154346727650797</v>
      </c>
      <c r="AI2341" s="11">
        <f t="shared" si="1386"/>
        <v>0</v>
      </c>
      <c r="AJ2341" s="11">
        <f t="shared" si="1386"/>
        <v>0</v>
      </c>
      <c r="AK2341" s="11">
        <f t="shared" ref="AK2341:AS2371" si="1420">IF($A2341="x",CO2341,"")</f>
        <v>0</v>
      </c>
      <c r="AL2341" s="11">
        <f t="shared" si="1420"/>
        <v>0</v>
      </c>
      <c r="AM2341" s="11">
        <f t="shared" si="1420"/>
        <v>0</v>
      </c>
      <c r="AN2341" s="11">
        <f t="shared" si="1420"/>
        <v>0</v>
      </c>
      <c r="AO2341" s="11">
        <f t="shared" si="1420"/>
        <v>0</v>
      </c>
      <c r="AP2341" s="11">
        <f t="shared" si="1420"/>
        <v>0</v>
      </c>
      <c r="AQ2341" s="11">
        <f t="shared" si="1420"/>
        <v>0</v>
      </c>
      <c r="AR2341" s="11">
        <f t="shared" si="1420"/>
        <v>0</v>
      </c>
      <c r="AS2341" s="11">
        <f t="shared" si="1414"/>
        <v>10.398097093435151</v>
      </c>
      <c r="AT2341" s="11">
        <f t="shared" si="1414"/>
        <v>20.26913421348986</v>
      </c>
      <c r="AU2341" s="11">
        <f t="shared" si="1414"/>
        <v>0</v>
      </c>
      <c r="AV2341" s="11">
        <f t="shared" si="1414"/>
        <v>8700</v>
      </c>
      <c r="AW2341" s="11">
        <f t="shared" si="1414"/>
        <v>90000000</v>
      </c>
      <c r="AX2341" s="11">
        <f t="shared" si="1414"/>
        <v>0</v>
      </c>
      <c r="AY2341" s="11">
        <f t="shared" si="1383"/>
        <v>0</v>
      </c>
      <c r="AZ2341" s="11">
        <f t="shared" si="1383"/>
        <v>1</v>
      </c>
      <c r="BA2341" s="11">
        <f t="shared" si="1383"/>
        <v>1</v>
      </c>
      <c r="BB2341" s="11">
        <f t="shared" si="1383"/>
        <v>1</v>
      </c>
      <c r="BC2341" s="11">
        <f t="shared" si="1383"/>
        <v>1</v>
      </c>
      <c r="BD2341" s="11">
        <f t="shared" si="1377"/>
        <v>1</v>
      </c>
      <c r="BE2341" s="11">
        <f t="shared" si="1375"/>
        <v>1</v>
      </c>
      <c r="BF2341" s="15" t="str">
        <f t="shared" ref="BF2341:BF2361" si="1421">IF(A2341="x",DJ2341,0)</f>
        <v>DIN 1025-1</v>
      </c>
      <c r="BG2341" s="54">
        <v>5.9</v>
      </c>
      <c r="BH2341" s="17">
        <v>80</v>
      </c>
      <c r="BI2341" s="17">
        <v>42</v>
      </c>
      <c r="BK2341" s="17">
        <v>3.9</v>
      </c>
      <c r="BL2341" s="17">
        <v>5.9</v>
      </c>
      <c r="BM2341" s="17">
        <v>3.9</v>
      </c>
      <c r="BN2341" s="17">
        <v>2.2999999999999998</v>
      </c>
      <c r="BX2341" s="18">
        <v>757</v>
      </c>
      <c r="BY2341" s="42">
        <v>0.3</v>
      </c>
      <c r="BZ2341" s="43">
        <v>51.09</v>
      </c>
      <c r="CA2341" s="18">
        <f>0.778*(10^6)</f>
        <v>778000</v>
      </c>
      <c r="CB2341" s="18">
        <f>19.45*(10^3)</f>
        <v>19450</v>
      </c>
      <c r="CC2341" s="18">
        <f>22.8*(10^3)</f>
        <v>22800</v>
      </c>
      <c r="CD2341" s="25">
        <f t="shared" si="1390"/>
        <v>1.1722365038560412</v>
      </c>
      <c r="CE2341" s="26">
        <v>32.058401133294993</v>
      </c>
      <c r="CF2341" s="18">
        <v>341</v>
      </c>
      <c r="CG2341" s="18">
        <f t="shared" ref="CG2341:CG2361" si="1422">BI2341*2*BL2341</f>
        <v>495.6</v>
      </c>
      <c r="CH2341" s="18">
        <v>62900</v>
      </c>
      <c r="CI2341" s="18">
        <v>2995.2380952380954</v>
      </c>
      <c r="CJ2341" s="18">
        <v>5000</v>
      </c>
      <c r="CK2341" s="25">
        <f t="shared" si="1392"/>
        <v>1.6693163751987281</v>
      </c>
      <c r="CL2341" s="26">
        <v>9.1154346727650797</v>
      </c>
      <c r="CM2341" s="26"/>
      <c r="CN2341" s="26"/>
      <c r="CO2341" s="26"/>
      <c r="CP2341" s="26"/>
      <c r="CQ2341" s="26"/>
      <c r="CR2341" s="26"/>
      <c r="CS2341" s="26"/>
      <c r="CT2341" s="26"/>
      <c r="CU2341" s="26"/>
      <c r="CV2341" s="26"/>
      <c r="CW2341" s="26">
        <f t="shared" si="1403"/>
        <v>10.398097093435151</v>
      </c>
      <c r="CX2341" s="26">
        <v>20.26913421348986</v>
      </c>
      <c r="CY2341" s="26"/>
      <c r="CZ2341" s="18">
        <v>8700</v>
      </c>
      <c r="DA2341" s="18">
        <v>90000000</v>
      </c>
      <c r="DB2341" s="18"/>
      <c r="DD2341" s="17">
        <f t="shared" ref="DD2341:DD2361" si="1423">IF((BH2341-2*(BM2341+BK2341))/BK2341&lt;=124*1,IF((BH2341-2*(BM2341+BK2341))/BK2341&lt;=83*1,IF((BH2341-2*(BM2341+BK2341))/BK2341&lt;=72*1,1,2),3),4)</f>
        <v>1</v>
      </c>
      <c r="DE2341" s="17">
        <f t="shared" ref="DE2341:DE2361" si="1424">IF((BH2341-2*(BM2341+BK2341))/BK2341&lt;=124*0.81,IF((BH2341-2*(BM2341+BK2341))/BK2341&lt;=83*0.81,IF((BH2341-2*(BM2341+BK2341))/BK2341&lt;=72*0.81,1,2),3),4)</f>
        <v>1</v>
      </c>
      <c r="DF2341" s="17">
        <f t="shared" ref="DF2341:DF2361" si="1425">IF((BH2341-2*(BM2341+BK2341))/BK2341&lt;=124*0.71,IF((BH2341-2*(BM2341+BK2341))/BK2341&lt;=83*0.71,IF((BH2341-2*(BM2341+BK2341))/BK2341&lt;=72*0.71,1,2),3),4)</f>
        <v>1</v>
      </c>
      <c r="DG2341" s="17">
        <f t="shared" ref="DG2341:DG2361" si="1426">IF((BH2341-2*(BM2341+BK2341))/BK2341&lt;=42*1,IF((BH2341-2*(BM2341+BK2341))/BK2341&lt;=38*1,IF((BH2341-2*(BM2341+BK2341))/BK2341&lt;=33*1,1,2),3),4)</f>
        <v>1</v>
      </c>
      <c r="DH2341" s="17">
        <f t="shared" ref="DH2341:DH2361" si="1427">IF((BH2341-2*(BM2341+BK2341))/BK2341&lt;=42*0.81,IF((BH2341-2*(BM2341+BK2341))/BK2341&lt;=38*0.81,IF((BH2341-2*(BM2341+BK2341))/BK2341&lt;=33*0.81,1,2),3),4)</f>
        <v>1</v>
      </c>
      <c r="DI2341" s="17">
        <f t="shared" ref="DI2341:DI2361" si="1428">IF((BH2341-2*(BM2341+BK2341))/BK2341&lt;=42*0.71,IF((BH2341-2*(BM2341+BK2341))/BK2341&lt;=38*0.71,IF((BH2341-2*(BM2341+BK2341))/BK2341&lt;=33*0.71,1,2),3),4)</f>
        <v>1</v>
      </c>
      <c r="DJ2341" s="20" t="s">
        <v>2436</v>
      </c>
    </row>
    <row r="2342" spans="1:117" x14ac:dyDescent="0.2">
      <c r="A2342" s="15" t="s">
        <v>105</v>
      </c>
      <c r="B2342" s="10" t="s">
        <v>2437</v>
      </c>
      <c r="C2342" s="11">
        <f t="shared" si="1418"/>
        <v>8.3000000000000007</v>
      </c>
      <c r="D2342" s="11" t="str">
        <f t="shared" si="1416"/>
        <v>100</v>
      </c>
      <c r="E2342" s="11">
        <f t="shared" si="1416"/>
        <v>50</v>
      </c>
      <c r="F2342" s="11">
        <f t="shared" si="1416"/>
        <v>0</v>
      </c>
      <c r="G2342" s="11">
        <f t="shared" si="1415"/>
        <v>4.5</v>
      </c>
      <c r="H2342" s="11">
        <f t="shared" si="1415"/>
        <v>6.8</v>
      </c>
      <c r="I2342" s="11">
        <f t="shared" si="1415"/>
        <v>4.5</v>
      </c>
      <c r="J2342" s="11">
        <f t="shared" si="1415"/>
        <v>2.7</v>
      </c>
      <c r="K2342" s="11">
        <f t="shared" si="1415"/>
        <v>0</v>
      </c>
      <c r="L2342" s="11">
        <f t="shared" si="1415"/>
        <v>0</v>
      </c>
      <c r="M2342" s="11">
        <f t="shared" si="1380"/>
        <v>0</v>
      </c>
      <c r="N2342" s="11">
        <f t="shared" si="1380"/>
        <v>0</v>
      </c>
      <c r="O2342" s="11">
        <f t="shared" si="1380"/>
        <v>0</v>
      </c>
      <c r="P2342" s="11">
        <f t="shared" si="1380"/>
        <v>0</v>
      </c>
      <c r="Q2342" s="11">
        <f t="shared" si="1380"/>
        <v>0</v>
      </c>
      <c r="R2342" s="11">
        <f t="shared" si="1413"/>
        <v>0</v>
      </c>
      <c r="S2342" s="11">
        <f t="shared" si="1413"/>
        <v>0</v>
      </c>
      <c r="T2342" s="11">
        <f t="shared" si="1413"/>
        <v>1060</v>
      </c>
      <c r="U2342" s="40">
        <f t="shared" si="1419"/>
        <v>0.37</v>
      </c>
      <c r="V2342" s="11">
        <f t="shared" si="1417"/>
        <v>44.47</v>
      </c>
      <c r="W2342" s="11">
        <f t="shared" si="1417"/>
        <v>1710000</v>
      </c>
      <c r="X2342" s="11">
        <f t="shared" si="1417"/>
        <v>34200</v>
      </c>
      <c r="Y2342" s="11">
        <f t="shared" si="1417"/>
        <v>39800</v>
      </c>
      <c r="Z2342" s="11">
        <f t="shared" si="1417"/>
        <v>1.1637426900584795</v>
      </c>
      <c r="AA2342" s="11">
        <f t="shared" si="1417"/>
        <v>40.16475503684557</v>
      </c>
      <c r="AB2342" s="11">
        <f t="shared" si="1417"/>
        <v>485</v>
      </c>
      <c r="AC2342" s="11">
        <f t="shared" si="1417"/>
        <v>680</v>
      </c>
      <c r="AD2342" s="11">
        <f t="shared" si="1417"/>
        <v>122000</v>
      </c>
      <c r="AE2342" s="11">
        <f t="shared" si="1417"/>
        <v>4880</v>
      </c>
      <c r="AF2342" s="11">
        <f t="shared" si="1417"/>
        <v>8100</v>
      </c>
      <c r="AG2342" s="11">
        <f t="shared" si="1417"/>
        <v>1.6598360655737705</v>
      </c>
      <c r="AH2342" s="11">
        <f t="shared" si="1417"/>
        <v>10.728203000626037</v>
      </c>
      <c r="AI2342" s="11">
        <f t="shared" si="1417"/>
        <v>0</v>
      </c>
      <c r="AJ2342" s="11">
        <f t="shared" si="1417"/>
        <v>0</v>
      </c>
      <c r="AK2342" s="11">
        <f t="shared" si="1420"/>
        <v>0</v>
      </c>
      <c r="AL2342" s="11">
        <f t="shared" si="1420"/>
        <v>0</v>
      </c>
      <c r="AM2342" s="11">
        <f t="shared" si="1420"/>
        <v>0</v>
      </c>
      <c r="AN2342" s="11">
        <f t="shared" si="1420"/>
        <v>0</v>
      </c>
      <c r="AO2342" s="11">
        <f t="shared" si="1420"/>
        <v>0</v>
      </c>
      <c r="AP2342" s="11">
        <f t="shared" si="1420"/>
        <v>0</v>
      </c>
      <c r="AQ2342" s="11">
        <f t="shared" si="1420"/>
        <v>0</v>
      </c>
      <c r="AR2342" s="11">
        <f t="shared" si="1420"/>
        <v>0</v>
      </c>
      <c r="AS2342" s="11">
        <f t="shared" si="1414"/>
        <v>12.320773050074763</v>
      </c>
      <c r="AT2342" s="11">
        <f t="shared" si="1414"/>
        <v>23.372077938642146</v>
      </c>
      <c r="AU2342" s="11">
        <f t="shared" si="1414"/>
        <v>0</v>
      </c>
      <c r="AV2342" s="11">
        <f t="shared" si="1414"/>
        <v>16000</v>
      </c>
      <c r="AW2342" s="11">
        <f t="shared" si="1414"/>
        <v>270000000</v>
      </c>
      <c r="AX2342" s="11">
        <f t="shared" si="1414"/>
        <v>0</v>
      </c>
      <c r="AY2342" s="11">
        <f t="shared" si="1383"/>
        <v>0</v>
      </c>
      <c r="AZ2342" s="11">
        <f t="shared" si="1383"/>
        <v>1</v>
      </c>
      <c r="BA2342" s="11">
        <f t="shared" si="1383"/>
        <v>1</v>
      </c>
      <c r="BB2342" s="11">
        <f t="shared" si="1383"/>
        <v>1</v>
      </c>
      <c r="BC2342" s="11">
        <f t="shared" si="1383"/>
        <v>1</v>
      </c>
      <c r="BD2342" s="11">
        <f t="shared" si="1377"/>
        <v>1</v>
      </c>
      <c r="BE2342" s="11">
        <f t="shared" si="1375"/>
        <v>1</v>
      </c>
      <c r="BF2342" s="15" t="str">
        <f t="shared" si="1421"/>
        <v>DIN 1025-1</v>
      </c>
      <c r="BG2342" s="54">
        <v>8.3000000000000007</v>
      </c>
      <c r="BH2342" s="17" t="s">
        <v>2438</v>
      </c>
      <c r="BI2342" s="17">
        <v>50</v>
      </c>
      <c r="BK2342" s="17">
        <v>4.5</v>
      </c>
      <c r="BL2342" s="17">
        <v>6.8</v>
      </c>
      <c r="BM2342" s="17">
        <v>4.5</v>
      </c>
      <c r="BN2342" s="17">
        <v>2.7</v>
      </c>
      <c r="BX2342" s="18">
        <v>1060</v>
      </c>
      <c r="BY2342" s="42">
        <v>0.37</v>
      </c>
      <c r="BZ2342" s="43">
        <v>44.47</v>
      </c>
      <c r="CA2342" s="18">
        <f>1.71*(10^6)</f>
        <v>1710000</v>
      </c>
      <c r="CB2342" s="18">
        <f>34.2*(10^3)</f>
        <v>34200</v>
      </c>
      <c r="CC2342" s="18">
        <f>39.8*(10^3)</f>
        <v>39800</v>
      </c>
      <c r="CD2342" s="25">
        <f t="shared" si="1390"/>
        <v>1.1637426900584795</v>
      </c>
      <c r="CE2342" s="26">
        <v>40.16475503684557</v>
      </c>
      <c r="CF2342" s="18">
        <v>485</v>
      </c>
      <c r="CG2342" s="18">
        <f t="shared" si="1422"/>
        <v>680</v>
      </c>
      <c r="CH2342" s="18">
        <v>122000</v>
      </c>
      <c r="CI2342" s="18">
        <v>4880</v>
      </c>
      <c r="CJ2342" s="18">
        <v>8100</v>
      </c>
      <c r="CK2342" s="25">
        <f t="shared" si="1392"/>
        <v>1.6598360655737705</v>
      </c>
      <c r="CL2342" s="26">
        <v>10.728203000626037</v>
      </c>
      <c r="CM2342" s="26"/>
      <c r="CN2342" s="26"/>
      <c r="CO2342" s="26"/>
      <c r="CP2342" s="26"/>
      <c r="CQ2342" s="26"/>
      <c r="CR2342" s="26"/>
      <c r="CS2342" s="26"/>
      <c r="CT2342" s="26"/>
      <c r="CU2342" s="26"/>
      <c r="CV2342" s="26"/>
      <c r="CW2342" s="26">
        <f t="shared" si="1403"/>
        <v>12.320773050074763</v>
      </c>
      <c r="CX2342" s="26">
        <v>23.372077938642146</v>
      </c>
      <c r="CY2342" s="26"/>
      <c r="CZ2342" s="18">
        <v>16000</v>
      </c>
      <c r="DA2342" s="18">
        <v>270000000</v>
      </c>
      <c r="DB2342" s="18"/>
      <c r="DD2342" s="17">
        <f t="shared" si="1423"/>
        <v>1</v>
      </c>
      <c r="DE2342" s="17">
        <f t="shared" si="1424"/>
        <v>1</v>
      </c>
      <c r="DF2342" s="17">
        <f t="shared" si="1425"/>
        <v>1</v>
      </c>
      <c r="DG2342" s="17">
        <f t="shared" si="1426"/>
        <v>1</v>
      </c>
      <c r="DH2342" s="17">
        <f t="shared" si="1427"/>
        <v>1</v>
      </c>
      <c r="DI2342" s="17">
        <f t="shared" si="1428"/>
        <v>1</v>
      </c>
      <c r="DJ2342" s="20" t="s">
        <v>2436</v>
      </c>
    </row>
    <row r="2343" spans="1:117" x14ac:dyDescent="0.2">
      <c r="A2343" s="15" t="s">
        <v>105</v>
      </c>
      <c r="B2343" s="10" t="s">
        <v>2439</v>
      </c>
      <c r="C2343" s="11">
        <f t="shared" si="1418"/>
        <v>11.1</v>
      </c>
      <c r="D2343" s="11" t="str">
        <f t="shared" si="1416"/>
        <v>120</v>
      </c>
      <c r="E2343" s="11">
        <f t="shared" si="1416"/>
        <v>58</v>
      </c>
      <c r="F2343" s="11">
        <f t="shared" si="1416"/>
        <v>0</v>
      </c>
      <c r="G2343" s="11">
        <f t="shared" si="1415"/>
        <v>5.0999999999999996</v>
      </c>
      <c r="H2343" s="11">
        <f t="shared" si="1415"/>
        <v>7.7</v>
      </c>
      <c r="I2343" s="11">
        <f t="shared" si="1415"/>
        <v>5.0999999999999996</v>
      </c>
      <c r="J2343" s="11">
        <f t="shared" si="1415"/>
        <v>3.1</v>
      </c>
      <c r="K2343" s="11">
        <f t="shared" si="1415"/>
        <v>0</v>
      </c>
      <c r="L2343" s="11">
        <f t="shared" si="1415"/>
        <v>0</v>
      </c>
      <c r="M2343" s="11">
        <f t="shared" si="1380"/>
        <v>0</v>
      </c>
      <c r="N2343" s="11">
        <f t="shared" si="1380"/>
        <v>0</v>
      </c>
      <c r="O2343" s="11">
        <f t="shared" si="1380"/>
        <v>0</v>
      </c>
      <c r="P2343" s="11">
        <f t="shared" si="1380"/>
        <v>0</v>
      </c>
      <c r="Q2343" s="11">
        <f t="shared" si="1380"/>
        <v>0</v>
      </c>
      <c r="R2343" s="11">
        <f t="shared" si="1413"/>
        <v>0</v>
      </c>
      <c r="S2343" s="11">
        <f t="shared" si="1413"/>
        <v>0</v>
      </c>
      <c r="T2343" s="11">
        <f t="shared" si="1413"/>
        <v>1420</v>
      </c>
      <c r="U2343" s="40">
        <f t="shared" si="1419"/>
        <v>0.44</v>
      </c>
      <c r="V2343" s="11">
        <f t="shared" si="1417"/>
        <v>39.380000000000003</v>
      </c>
      <c r="W2343" s="11">
        <f t="shared" si="1417"/>
        <v>3280000</v>
      </c>
      <c r="X2343" s="11">
        <f t="shared" si="1417"/>
        <v>54666.666666666701</v>
      </c>
      <c r="Y2343" s="11">
        <f t="shared" si="1417"/>
        <v>63600</v>
      </c>
      <c r="Z2343" s="11">
        <f t="shared" si="1417"/>
        <v>1.1634146341463407</v>
      </c>
      <c r="AA2343" s="11">
        <f t="shared" si="1417"/>
        <v>48.060994110916781</v>
      </c>
      <c r="AB2343" s="11">
        <f t="shared" si="1417"/>
        <v>663</v>
      </c>
      <c r="AC2343" s="11">
        <f t="shared" si="1417"/>
        <v>893.2</v>
      </c>
      <c r="AD2343" s="11">
        <f t="shared" si="1417"/>
        <v>215000</v>
      </c>
      <c r="AE2343" s="11">
        <f t="shared" si="1417"/>
        <v>7413.7931034482754</v>
      </c>
      <c r="AF2343" s="11">
        <f t="shared" si="1417"/>
        <v>12400</v>
      </c>
      <c r="AG2343" s="11">
        <f t="shared" si="1417"/>
        <v>1.6725581395348839</v>
      </c>
      <c r="AH2343" s="11">
        <f t="shared" si="1417"/>
        <v>12.304814127170934</v>
      </c>
      <c r="AI2343" s="11">
        <f t="shared" si="1417"/>
        <v>0</v>
      </c>
      <c r="AJ2343" s="11">
        <f t="shared" si="1417"/>
        <v>0</v>
      </c>
      <c r="AK2343" s="11">
        <f t="shared" si="1420"/>
        <v>0</v>
      </c>
      <c r="AL2343" s="11">
        <f t="shared" si="1420"/>
        <v>0</v>
      </c>
      <c r="AM2343" s="11">
        <f t="shared" si="1420"/>
        <v>0</v>
      </c>
      <c r="AN2343" s="11">
        <f t="shared" si="1420"/>
        <v>0</v>
      </c>
      <c r="AO2343" s="11">
        <f t="shared" si="1420"/>
        <v>0</v>
      </c>
      <c r="AP2343" s="11">
        <f t="shared" si="1420"/>
        <v>0</v>
      </c>
      <c r="AQ2343" s="11">
        <f t="shared" si="1420"/>
        <v>0</v>
      </c>
      <c r="AR2343" s="11">
        <f t="shared" si="1420"/>
        <v>0</v>
      </c>
      <c r="AS2343" s="11">
        <f t="shared" si="1414"/>
        <v>14.187145089102586</v>
      </c>
      <c r="AT2343" s="11">
        <f t="shared" si="1414"/>
        <v>26.475021663794429</v>
      </c>
      <c r="AU2343" s="11">
        <f t="shared" si="1414"/>
        <v>0</v>
      </c>
      <c r="AV2343" s="11">
        <f t="shared" si="1414"/>
        <v>27100</v>
      </c>
      <c r="AW2343" s="11">
        <f t="shared" si="1414"/>
        <v>690000000</v>
      </c>
      <c r="AX2343" s="11">
        <f t="shared" si="1414"/>
        <v>0</v>
      </c>
      <c r="AY2343" s="11">
        <f t="shared" si="1383"/>
        <v>0</v>
      </c>
      <c r="AZ2343" s="11">
        <f t="shared" si="1383"/>
        <v>1</v>
      </c>
      <c r="BA2343" s="11">
        <f t="shared" si="1383"/>
        <v>1</v>
      </c>
      <c r="BB2343" s="11">
        <f t="shared" si="1383"/>
        <v>1</v>
      </c>
      <c r="BC2343" s="11">
        <f t="shared" si="1383"/>
        <v>1</v>
      </c>
      <c r="BD2343" s="11">
        <f t="shared" si="1377"/>
        <v>1</v>
      </c>
      <c r="BE2343" s="11">
        <f t="shared" si="1375"/>
        <v>1</v>
      </c>
      <c r="BF2343" s="15" t="str">
        <f t="shared" si="1421"/>
        <v>DIN 1025-1</v>
      </c>
      <c r="BG2343" s="54">
        <v>11.1</v>
      </c>
      <c r="BH2343" s="17" t="s">
        <v>2440</v>
      </c>
      <c r="BI2343" s="17">
        <v>58</v>
      </c>
      <c r="BK2343" s="17">
        <v>5.0999999999999996</v>
      </c>
      <c r="BL2343" s="17">
        <v>7.7</v>
      </c>
      <c r="BM2343" s="17">
        <v>5.0999999999999996</v>
      </c>
      <c r="BN2343" s="17">
        <v>3.1</v>
      </c>
      <c r="BX2343" s="18">
        <v>1420</v>
      </c>
      <c r="BY2343" s="42">
        <v>0.44</v>
      </c>
      <c r="BZ2343" s="43">
        <v>39.380000000000003</v>
      </c>
      <c r="CA2343" s="18">
        <f>3.28*(10^6)</f>
        <v>3280000</v>
      </c>
      <c r="CB2343" s="18">
        <f>54.6666666666667*(10^3)</f>
        <v>54666.666666666701</v>
      </c>
      <c r="CC2343" s="18">
        <f>63.6*(10^3)</f>
        <v>63600</v>
      </c>
      <c r="CD2343" s="25">
        <f t="shared" si="1390"/>
        <v>1.1634146341463407</v>
      </c>
      <c r="CE2343" s="26">
        <v>48.060994110916781</v>
      </c>
      <c r="CF2343" s="18">
        <v>663</v>
      </c>
      <c r="CG2343" s="18">
        <f t="shared" si="1422"/>
        <v>893.2</v>
      </c>
      <c r="CH2343" s="18">
        <v>215000</v>
      </c>
      <c r="CI2343" s="18">
        <v>7413.7931034482754</v>
      </c>
      <c r="CJ2343" s="18">
        <v>12400</v>
      </c>
      <c r="CK2343" s="25">
        <f t="shared" si="1392"/>
        <v>1.6725581395348839</v>
      </c>
      <c r="CL2343" s="26">
        <v>12.304814127170934</v>
      </c>
      <c r="CM2343" s="26"/>
      <c r="CN2343" s="26"/>
      <c r="CO2343" s="26"/>
      <c r="CP2343" s="26"/>
      <c r="CQ2343" s="26"/>
      <c r="CR2343" s="26"/>
      <c r="CS2343" s="26"/>
      <c r="CT2343" s="26"/>
      <c r="CU2343" s="26"/>
      <c r="CV2343" s="26"/>
      <c r="CW2343" s="26">
        <f t="shared" si="1403"/>
        <v>14.187145089102586</v>
      </c>
      <c r="CX2343" s="26">
        <v>26.475021663794429</v>
      </c>
      <c r="CY2343" s="26"/>
      <c r="CZ2343" s="18">
        <v>27100</v>
      </c>
      <c r="DA2343" s="18">
        <v>690000000</v>
      </c>
      <c r="DB2343" s="18"/>
      <c r="DD2343" s="17">
        <f t="shared" si="1423"/>
        <v>1</v>
      </c>
      <c r="DE2343" s="17">
        <f t="shared" si="1424"/>
        <v>1</v>
      </c>
      <c r="DF2343" s="17">
        <f t="shared" si="1425"/>
        <v>1</v>
      </c>
      <c r="DG2343" s="17">
        <f t="shared" si="1426"/>
        <v>1</v>
      </c>
      <c r="DH2343" s="17">
        <f t="shared" si="1427"/>
        <v>1</v>
      </c>
      <c r="DI2343" s="17">
        <f t="shared" si="1428"/>
        <v>1</v>
      </c>
      <c r="DJ2343" s="20" t="s">
        <v>2436</v>
      </c>
    </row>
    <row r="2344" spans="1:117" x14ac:dyDescent="0.2">
      <c r="A2344" s="15" t="s">
        <v>105</v>
      </c>
      <c r="B2344" s="10" t="s">
        <v>2441</v>
      </c>
      <c r="C2344" s="11">
        <f t="shared" si="1418"/>
        <v>14.3</v>
      </c>
      <c r="D2344" s="11" t="str">
        <f t="shared" si="1416"/>
        <v>140</v>
      </c>
      <c r="E2344" s="11">
        <f t="shared" si="1416"/>
        <v>66</v>
      </c>
      <c r="F2344" s="11">
        <f t="shared" si="1416"/>
        <v>0</v>
      </c>
      <c r="G2344" s="11">
        <f t="shared" si="1415"/>
        <v>5.7</v>
      </c>
      <c r="H2344" s="11">
        <f t="shared" si="1415"/>
        <v>8.6</v>
      </c>
      <c r="I2344" s="11">
        <f t="shared" si="1415"/>
        <v>5.7</v>
      </c>
      <c r="J2344" s="11">
        <f t="shared" si="1415"/>
        <v>3.4</v>
      </c>
      <c r="K2344" s="11">
        <f t="shared" si="1415"/>
        <v>0</v>
      </c>
      <c r="L2344" s="11">
        <f t="shared" si="1415"/>
        <v>0</v>
      </c>
      <c r="M2344" s="11">
        <f t="shared" si="1380"/>
        <v>0</v>
      </c>
      <c r="N2344" s="11">
        <f t="shared" si="1380"/>
        <v>0</v>
      </c>
      <c r="O2344" s="11">
        <f t="shared" si="1380"/>
        <v>0</v>
      </c>
      <c r="P2344" s="11">
        <f t="shared" si="1380"/>
        <v>0</v>
      </c>
      <c r="Q2344" s="11">
        <f t="shared" si="1380"/>
        <v>0</v>
      </c>
      <c r="R2344" s="11">
        <f t="shared" si="1413"/>
        <v>0</v>
      </c>
      <c r="S2344" s="11">
        <f t="shared" si="1413"/>
        <v>0</v>
      </c>
      <c r="T2344" s="11">
        <f t="shared" si="1413"/>
        <v>1830</v>
      </c>
      <c r="U2344" s="40">
        <f t="shared" si="1419"/>
        <v>0.5</v>
      </c>
      <c r="V2344" s="11">
        <f t="shared" si="1417"/>
        <v>34.94</v>
      </c>
      <c r="W2344" s="11">
        <f t="shared" si="1417"/>
        <v>5730000</v>
      </c>
      <c r="X2344" s="11">
        <f t="shared" si="1417"/>
        <v>81857.142857142899</v>
      </c>
      <c r="Y2344" s="11">
        <f t="shared" si="1417"/>
        <v>95400</v>
      </c>
      <c r="Z2344" s="11">
        <f t="shared" si="1417"/>
        <v>1.1654450261780098</v>
      </c>
      <c r="AA2344" s="11">
        <f t="shared" si="1417"/>
        <v>55.956657700255889</v>
      </c>
      <c r="AB2344" s="11">
        <f t="shared" si="1417"/>
        <v>865</v>
      </c>
      <c r="AC2344" s="11">
        <f t="shared" si="1417"/>
        <v>1135.2</v>
      </c>
      <c r="AD2344" s="11">
        <f t="shared" si="1417"/>
        <v>352000</v>
      </c>
      <c r="AE2344" s="11">
        <f t="shared" si="1417"/>
        <v>10666.666666666666</v>
      </c>
      <c r="AF2344" s="11">
        <f t="shared" si="1417"/>
        <v>17900</v>
      </c>
      <c r="AG2344" s="11">
        <f t="shared" si="1417"/>
        <v>1.6781250000000001</v>
      </c>
      <c r="AH2344" s="11">
        <f t="shared" si="1417"/>
        <v>13.869020397128136</v>
      </c>
      <c r="AI2344" s="11">
        <f t="shared" si="1417"/>
        <v>0</v>
      </c>
      <c r="AJ2344" s="11">
        <f t="shared" si="1417"/>
        <v>0</v>
      </c>
      <c r="AK2344" s="11">
        <f t="shared" si="1420"/>
        <v>0</v>
      </c>
      <c r="AL2344" s="11">
        <f t="shared" si="1420"/>
        <v>0</v>
      </c>
      <c r="AM2344" s="11">
        <f t="shared" si="1420"/>
        <v>0</v>
      </c>
      <c r="AN2344" s="11">
        <f t="shared" si="1420"/>
        <v>0</v>
      </c>
      <c r="AO2344" s="11">
        <f t="shared" si="1420"/>
        <v>0</v>
      </c>
      <c r="AP2344" s="11">
        <f t="shared" si="1420"/>
        <v>0</v>
      </c>
      <c r="AQ2344" s="11">
        <f t="shared" si="1420"/>
        <v>0</v>
      </c>
      <c r="AR2344" s="11">
        <f t="shared" si="1420"/>
        <v>0</v>
      </c>
      <c r="AS2344" s="11">
        <f t="shared" si="1414"/>
        <v>16.039294168656721</v>
      </c>
      <c r="AT2344" s="11">
        <f t="shared" si="1414"/>
        <v>29.577965388946716</v>
      </c>
      <c r="AU2344" s="11">
        <f t="shared" si="1414"/>
        <v>0</v>
      </c>
      <c r="AV2344" s="11">
        <f t="shared" si="1414"/>
        <v>43200</v>
      </c>
      <c r="AW2344" s="11">
        <f t="shared" si="1414"/>
        <v>1540000000</v>
      </c>
      <c r="AX2344" s="11">
        <f t="shared" si="1414"/>
        <v>0</v>
      </c>
      <c r="AY2344" s="11">
        <f t="shared" si="1383"/>
        <v>0</v>
      </c>
      <c r="AZ2344" s="11">
        <f t="shared" si="1383"/>
        <v>1</v>
      </c>
      <c r="BA2344" s="11">
        <f t="shared" si="1383"/>
        <v>1</v>
      </c>
      <c r="BB2344" s="11">
        <f t="shared" si="1383"/>
        <v>1</v>
      </c>
      <c r="BC2344" s="11">
        <f t="shared" si="1383"/>
        <v>1</v>
      </c>
      <c r="BD2344" s="11">
        <f t="shared" si="1377"/>
        <v>1</v>
      </c>
      <c r="BE2344" s="11">
        <f t="shared" si="1375"/>
        <v>1</v>
      </c>
      <c r="BF2344" s="15" t="str">
        <f t="shared" si="1421"/>
        <v>DIN 1025-1</v>
      </c>
      <c r="BG2344" s="54">
        <v>14.3</v>
      </c>
      <c r="BH2344" s="17" t="s">
        <v>2442</v>
      </c>
      <c r="BI2344" s="17">
        <v>66</v>
      </c>
      <c r="BK2344" s="17">
        <v>5.7</v>
      </c>
      <c r="BL2344" s="17">
        <v>8.6</v>
      </c>
      <c r="BM2344" s="17">
        <v>5.7</v>
      </c>
      <c r="BN2344" s="17">
        <v>3.4</v>
      </c>
      <c r="BX2344" s="18">
        <v>1830</v>
      </c>
      <c r="BY2344" s="42">
        <v>0.5</v>
      </c>
      <c r="BZ2344" s="43">
        <v>34.94</v>
      </c>
      <c r="CA2344" s="18">
        <f>5.73*(10^6)</f>
        <v>5730000</v>
      </c>
      <c r="CB2344" s="18">
        <f>81.8571428571429*(10^3)</f>
        <v>81857.142857142899</v>
      </c>
      <c r="CC2344" s="18">
        <f>95.4*(10^3)</f>
        <v>95400</v>
      </c>
      <c r="CD2344" s="25">
        <f t="shared" si="1390"/>
        <v>1.1654450261780098</v>
      </c>
      <c r="CE2344" s="26">
        <v>55.956657700255889</v>
      </c>
      <c r="CF2344" s="18">
        <v>865</v>
      </c>
      <c r="CG2344" s="18">
        <f t="shared" si="1422"/>
        <v>1135.2</v>
      </c>
      <c r="CH2344" s="18">
        <v>352000</v>
      </c>
      <c r="CI2344" s="18">
        <v>10666.666666666666</v>
      </c>
      <c r="CJ2344" s="18">
        <v>17900</v>
      </c>
      <c r="CK2344" s="25">
        <f t="shared" si="1392"/>
        <v>1.6781250000000001</v>
      </c>
      <c r="CL2344" s="26">
        <v>13.869020397128136</v>
      </c>
      <c r="CM2344" s="26"/>
      <c r="CN2344" s="26"/>
      <c r="CO2344" s="26"/>
      <c r="CP2344" s="26"/>
      <c r="CQ2344" s="26"/>
      <c r="CR2344" s="26"/>
      <c r="CS2344" s="26"/>
      <c r="CT2344" s="26"/>
      <c r="CU2344" s="26"/>
      <c r="CV2344" s="26"/>
      <c r="CW2344" s="26">
        <f t="shared" si="1403"/>
        <v>16.039294168656721</v>
      </c>
      <c r="CX2344" s="26">
        <v>29.577965388946716</v>
      </c>
      <c r="CY2344" s="26"/>
      <c r="CZ2344" s="18">
        <v>43200</v>
      </c>
      <c r="DA2344" s="18">
        <v>1540000000</v>
      </c>
      <c r="DB2344" s="18"/>
      <c r="DD2344" s="17">
        <f t="shared" si="1423"/>
        <v>1</v>
      </c>
      <c r="DE2344" s="17">
        <f t="shared" si="1424"/>
        <v>1</v>
      </c>
      <c r="DF2344" s="17">
        <f t="shared" si="1425"/>
        <v>1</v>
      </c>
      <c r="DG2344" s="17">
        <f t="shared" si="1426"/>
        <v>1</v>
      </c>
      <c r="DH2344" s="17">
        <f t="shared" si="1427"/>
        <v>1</v>
      </c>
      <c r="DI2344" s="17">
        <f t="shared" si="1428"/>
        <v>1</v>
      </c>
      <c r="DJ2344" s="20" t="s">
        <v>2436</v>
      </c>
    </row>
    <row r="2345" spans="1:117" x14ac:dyDescent="0.2">
      <c r="A2345" s="15" t="s">
        <v>105</v>
      </c>
      <c r="B2345" s="10" t="s">
        <v>2443</v>
      </c>
      <c r="C2345" s="11">
        <f t="shared" si="1418"/>
        <v>17.899999999999999</v>
      </c>
      <c r="D2345" s="11" t="str">
        <f t="shared" si="1416"/>
        <v>160</v>
      </c>
      <c r="E2345" s="11">
        <f t="shared" si="1416"/>
        <v>74</v>
      </c>
      <c r="F2345" s="11">
        <f t="shared" si="1416"/>
        <v>0</v>
      </c>
      <c r="G2345" s="11">
        <f t="shared" si="1415"/>
        <v>6.3</v>
      </c>
      <c r="H2345" s="11">
        <f t="shared" si="1415"/>
        <v>9.5</v>
      </c>
      <c r="I2345" s="11">
        <f t="shared" si="1415"/>
        <v>6.3</v>
      </c>
      <c r="J2345" s="11">
        <f t="shared" si="1415"/>
        <v>3.8</v>
      </c>
      <c r="K2345" s="11">
        <f t="shared" si="1415"/>
        <v>0</v>
      </c>
      <c r="L2345" s="11">
        <f t="shared" si="1415"/>
        <v>0</v>
      </c>
      <c r="M2345" s="11">
        <f t="shared" si="1380"/>
        <v>0</v>
      </c>
      <c r="N2345" s="11">
        <f t="shared" si="1380"/>
        <v>0</v>
      </c>
      <c r="O2345" s="11">
        <f t="shared" si="1380"/>
        <v>0</v>
      </c>
      <c r="P2345" s="11">
        <f t="shared" si="1380"/>
        <v>0</v>
      </c>
      <c r="Q2345" s="11">
        <f t="shared" si="1380"/>
        <v>0</v>
      </c>
      <c r="R2345" s="11">
        <f t="shared" si="1413"/>
        <v>0</v>
      </c>
      <c r="S2345" s="11">
        <f t="shared" si="1413"/>
        <v>0</v>
      </c>
      <c r="T2345" s="11">
        <f t="shared" si="1413"/>
        <v>2280</v>
      </c>
      <c r="U2345" s="40">
        <f t="shared" si="1419"/>
        <v>0.56999999999999995</v>
      </c>
      <c r="V2345" s="11">
        <f t="shared" si="1417"/>
        <v>32.130000000000003</v>
      </c>
      <c r="W2345" s="11">
        <f t="shared" si="1417"/>
        <v>9350000</v>
      </c>
      <c r="X2345" s="11">
        <f t="shared" si="1417"/>
        <v>116875</v>
      </c>
      <c r="Y2345" s="11">
        <f t="shared" si="1417"/>
        <v>136000</v>
      </c>
      <c r="Z2345" s="11">
        <f t="shared" si="1417"/>
        <v>1.1636363636363636</v>
      </c>
      <c r="AA2345" s="11">
        <f t="shared" si="1417"/>
        <v>64.038091734392395</v>
      </c>
      <c r="AB2345" s="11">
        <f t="shared" si="1417"/>
        <v>1083</v>
      </c>
      <c r="AC2345" s="11">
        <f t="shared" si="1417"/>
        <v>1406</v>
      </c>
      <c r="AD2345" s="11">
        <f t="shared" si="1417"/>
        <v>547000</v>
      </c>
      <c r="AE2345" s="11">
        <f t="shared" si="1417"/>
        <v>14783.783783783785</v>
      </c>
      <c r="AF2345" s="11">
        <f t="shared" si="1417"/>
        <v>24900</v>
      </c>
      <c r="AG2345" s="11">
        <f t="shared" si="1417"/>
        <v>1.6842778793418645</v>
      </c>
      <c r="AH2345" s="11">
        <f t="shared" si="1417"/>
        <v>15.489101997913062</v>
      </c>
      <c r="AI2345" s="11">
        <f t="shared" si="1417"/>
        <v>0</v>
      </c>
      <c r="AJ2345" s="11">
        <f t="shared" si="1417"/>
        <v>0</v>
      </c>
      <c r="AK2345" s="11">
        <f t="shared" si="1420"/>
        <v>0</v>
      </c>
      <c r="AL2345" s="11">
        <f t="shared" si="1420"/>
        <v>0</v>
      </c>
      <c r="AM2345" s="11">
        <f t="shared" si="1420"/>
        <v>0</v>
      </c>
      <c r="AN2345" s="11">
        <f t="shared" si="1420"/>
        <v>0</v>
      </c>
      <c r="AO2345" s="11">
        <f t="shared" si="1420"/>
        <v>0</v>
      </c>
      <c r="AP2345" s="11">
        <f t="shared" si="1420"/>
        <v>0</v>
      </c>
      <c r="AQ2345" s="11">
        <f t="shared" si="1420"/>
        <v>0</v>
      </c>
      <c r="AR2345" s="11">
        <f t="shared" si="1420"/>
        <v>0</v>
      </c>
      <c r="AS2345" s="11">
        <f t="shared" si="1414"/>
        <v>17.970253931586029</v>
      </c>
      <c r="AT2345" s="11">
        <f t="shared" si="1414"/>
        <v>32.680909114099002</v>
      </c>
      <c r="AU2345" s="11">
        <f t="shared" si="1414"/>
        <v>0</v>
      </c>
      <c r="AV2345" s="11">
        <f t="shared" si="1414"/>
        <v>65700</v>
      </c>
      <c r="AW2345" s="11">
        <f t="shared" si="1414"/>
        <v>3140000000</v>
      </c>
      <c r="AX2345" s="11">
        <f t="shared" si="1414"/>
        <v>0</v>
      </c>
      <c r="AY2345" s="11">
        <f t="shared" si="1383"/>
        <v>0</v>
      </c>
      <c r="AZ2345" s="11">
        <f t="shared" si="1383"/>
        <v>1</v>
      </c>
      <c r="BA2345" s="11">
        <f t="shared" si="1383"/>
        <v>1</v>
      </c>
      <c r="BB2345" s="11">
        <f t="shared" si="1383"/>
        <v>1</v>
      </c>
      <c r="BC2345" s="11">
        <f t="shared" si="1383"/>
        <v>1</v>
      </c>
      <c r="BD2345" s="11">
        <f t="shared" si="1377"/>
        <v>1</v>
      </c>
      <c r="BE2345" s="11">
        <f t="shared" si="1377"/>
        <v>1</v>
      </c>
      <c r="BF2345" s="15" t="str">
        <f t="shared" si="1421"/>
        <v>DIN 1025-1</v>
      </c>
      <c r="BG2345" s="54">
        <v>17.899999999999999</v>
      </c>
      <c r="BH2345" s="17" t="s">
        <v>2444</v>
      </c>
      <c r="BI2345" s="17">
        <v>74</v>
      </c>
      <c r="BK2345" s="17">
        <v>6.3</v>
      </c>
      <c r="BL2345" s="17">
        <v>9.5</v>
      </c>
      <c r="BM2345" s="17">
        <v>6.3</v>
      </c>
      <c r="BN2345" s="17">
        <v>3.8</v>
      </c>
      <c r="BX2345" s="18">
        <v>2280</v>
      </c>
      <c r="BY2345" s="42">
        <v>0.56999999999999995</v>
      </c>
      <c r="BZ2345" s="43">
        <v>32.130000000000003</v>
      </c>
      <c r="CA2345" s="18">
        <f>9.35*(10^6)</f>
        <v>9350000</v>
      </c>
      <c r="CB2345" s="18">
        <f>116.875*(10^3)</f>
        <v>116875</v>
      </c>
      <c r="CC2345" s="18">
        <f>136*(10^3)</f>
        <v>136000</v>
      </c>
      <c r="CD2345" s="25">
        <f t="shared" si="1390"/>
        <v>1.1636363636363636</v>
      </c>
      <c r="CE2345" s="26">
        <v>64.038091734392395</v>
      </c>
      <c r="CF2345" s="18">
        <v>1083</v>
      </c>
      <c r="CG2345" s="18">
        <f t="shared" si="1422"/>
        <v>1406</v>
      </c>
      <c r="CH2345" s="18">
        <v>547000</v>
      </c>
      <c r="CI2345" s="18">
        <v>14783.783783783785</v>
      </c>
      <c r="CJ2345" s="18">
        <v>24900</v>
      </c>
      <c r="CK2345" s="25">
        <f t="shared" si="1392"/>
        <v>1.6842778793418645</v>
      </c>
      <c r="CL2345" s="26">
        <v>15.489101997913062</v>
      </c>
      <c r="CM2345" s="26"/>
      <c r="CN2345" s="26"/>
      <c r="CO2345" s="26"/>
      <c r="CP2345" s="26"/>
      <c r="CQ2345" s="26"/>
      <c r="CR2345" s="26"/>
      <c r="CS2345" s="26"/>
      <c r="CT2345" s="26"/>
      <c r="CU2345" s="26"/>
      <c r="CV2345" s="26"/>
      <c r="CW2345" s="26">
        <f t="shared" si="1403"/>
        <v>17.970253931586029</v>
      </c>
      <c r="CX2345" s="26">
        <v>32.680909114099002</v>
      </c>
      <c r="CY2345" s="26"/>
      <c r="CZ2345" s="18">
        <v>65700</v>
      </c>
      <c r="DA2345" s="18">
        <v>3140000000</v>
      </c>
      <c r="DB2345" s="18"/>
      <c r="DD2345" s="17">
        <f t="shared" si="1423"/>
        <v>1</v>
      </c>
      <c r="DE2345" s="17">
        <f t="shared" si="1424"/>
        <v>1</v>
      </c>
      <c r="DF2345" s="17">
        <f t="shared" si="1425"/>
        <v>1</v>
      </c>
      <c r="DG2345" s="17">
        <f t="shared" si="1426"/>
        <v>1</v>
      </c>
      <c r="DH2345" s="17">
        <f t="shared" si="1427"/>
        <v>1</v>
      </c>
      <c r="DI2345" s="17">
        <f t="shared" si="1428"/>
        <v>1</v>
      </c>
      <c r="DJ2345" s="20" t="s">
        <v>2436</v>
      </c>
    </row>
    <row r="2346" spans="1:117" x14ac:dyDescent="0.2">
      <c r="A2346" s="15" t="s">
        <v>105</v>
      </c>
      <c r="B2346" s="10" t="s">
        <v>2445</v>
      </c>
      <c r="C2346" s="11">
        <f t="shared" si="1418"/>
        <v>21.9</v>
      </c>
      <c r="D2346" s="11" t="str">
        <f t="shared" si="1416"/>
        <v>180</v>
      </c>
      <c r="E2346" s="11">
        <f t="shared" si="1416"/>
        <v>82</v>
      </c>
      <c r="F2346" s="11">
        <f t="shared" si="1416"/>
        <v>0</v>
      </c>
      <c r="G2346" s="11">
        <f t="shared" si="1415"/>
        <v>6.9</v>
      </c>
      <c r="H2346" s="11">
        <f t="shared" si="1415"/>
        <v>10.4</v>
      </c>
      <c r="I2346" s="11">
        <f t="shared" si="1415"/>
        <v>6.9</v>
      </c>
      <c r="J2346" s="11">
        <f t="shared" si="1415"/>
        <v>4.0999999999999996</v>
      </c>
      <c r="K2346" s="11">
        <f t="shared" si="1415"/>
        <v>0</v>
      </c>
      <c r="L2346" s="11">
        <f t="shared" si="1415"/>
        <v>0</v>
      </c>
      <c r="M2346" s="11">
        <f t="shared" si="1380"/>
        <v>0</v>
      </c>
      <c r="N2346" s="11">
        <f t="shared" si="1380"/>
        <v>0</v>
      </c>
      <c r="O2346" s="11">
        <f t="shared" si="1380"/>
        <v>0</v>
      </c>
      <c r="P2346" s="11">
        <f t="shared" si="1380"/>
        <v>0</v>
      </c>
      <c r="Q2346" s="11">
        <f t="shared" si="1380"/>
        <v>0</v>
      </c>
      <c r="R2346" s="11">
        <f t="shared" si="1413"/>
        <v>0</v>
      </c>
      <c r="S2346" s="11">
        <f t="shared" si="1413"/>
        <v>0</v>
      </c>
      <c r="T2346" s="11">
        <f t="shared" si="1413"/>
        <v>2790</v>
      </c>
      <c r="U2346" s="40">
        <f t="shared" si="1419"/>
        <v>0.64</v>
      </c>
      <c r="V2346" s="11">
        <f t="shared" si="1417"/>
        <v>29.22</v>
      </c>
      <c r="W2346" s="11">
        <f t="shared" si="1417"/>
        <v>14500000</v>
      </c>
      <c r="X2346" s="11">
        <f t="shared" si="1417"/>
        <v>161111.11111111101</v>
      </c>
      <c r="Y2346" s="11">
        <f t="shared" si="1417"/>
        <v>187000</v>
      </c>
      <c r="Z2346" s="11">
        <f t="shared" si="1417"/>
        <v>1.1606896551724146</v>
      </c>
      <c r="AA2346" s="11">
        <f t="shared" si="1417"/>
        <v>72.091141040265512</v>
      </c>
      <c r="AB2346" s="11">
        <f t="shared" si="1417"/>
        <v>1335</v>
      </c>
      <c r="AC2346" s="11">
        <f t="shared" si="1417"/>
        <v>1705.6000000000001</v>
      </c>
      <c r="AD2346" s="11">
        <f t="shared" si="1417"/>
        <v>813000</v>
      </c>
      <c r="AE2346" s="11">
        <f t="shared" si="1417"/>
        <v>19829.268292682926</v>
      </c>
      <c r="AF2346" s="11">
        <f t="shared" si="1417"/>
        <v>33200</v>
      </c>
      <c r="AG2346" s="11">
        <f t="shared" si="1417"/>
        <v>1.6742927429274295</v>
      </c>
      <c r="AH2346" s="11">
        <f t="shared" si="1417"/>
        <v>17.070379300483207</v>
      </c>
      <c r="AI2346" s="11">
        <f t="shared" si="1417"/>
        <v>0</v>
      </c>
      <c r="AJ2346" s="11">
        <f t="shared" si="1417"/>
        <v>0</v>
      </c>
      <c r="AK2346" s="11">
        <f t="shared" si="1420"/>
        <v>0</v>
      </c>
      <c r="AL2346" s="11">
        <f t="shared" si="1420"/>
        <v>0</v>
      </c>
      <c r="AM2346" s="11">
        <f t="shared" si="1420"/>
        <v>0</v>
      </c>
      <c r="AN2346" s="11">
        <f t="shared" si="1420"/>
        <v>0</v>
      </c>
      <c r="AO2346" s="11">
        <f t="shared" si="1420"/>
        <v>0</v>
      </c>
      <c r="AP2346" s="11">
        <f t="shared" si="1420"/>
        <v>0</v>
      </c>
      <c r="AQ2346" s="11">
        <f t="shared" si="1420"/>
        <v>0</v>
      </c>
      <c r="AR2346" s="11">
        <f t="shared" si="1420"/>
        <v>0</v>
      </c>
      <c r="AS2346" s="11">
        <f t="shared" si="1414"/>
        <v>19.841702289896794</v>
      </c>
      <c r="AT2346" s="11">
        <f t="shared" si="1414"/>
        <v>35.783852839251288</v>
      </c>
      <c r="AU2346" s="11">
        <f t="shared" si="1414"/>
        <v>0</v>
      </c>
      <c r="AV2346" s="11">
        <f t="shared" si="1414"/>
        <v>95800</v>
      </c>
      <c r="AW2346" s="11">
        <f t="shared" si="1414"/>
        <v>5920000000</v>
      </c>
      <c r="AX2346" s="11">
        <f t="shared" si="1414"/>
        <v>0</v>
      </c>
      <c r="AY2346" s="11">
        <f t="shared" si="1383"/>
        <v>0</v>
      </c>
      <c r="AZ2346" s="11">
        <f t="shared" si="1383"/>
        <v>1</v>
      </c>
      <c r="BA2346" s="11">
        <f t="shared" si="1383"/>
        <v>1</v>
      </c>
      <c r="BB2346" s="11">
        <f t="shared" si="1383"/>
        <v>1</v>
      </c>
      <c r="BC2346" s="11">
        <f t="shared" si="1383"/>
        <v>1</v>
      </c>
      <c r="BD2346" s="11">
        <f t="shared" ref="BD2346:BE2409" si="1429">IF($A2346="x",DH2346,"")</f>
        <v>1</v>
      </c>
      <c r="BE2346" s="11">
        <f t="shared" si="1429"/>
        <v>1</v>
      </c>
      <c r="BF2346" s="15" t="str">
        <f t="shared" si="1421"/>
        <v>DIN 1025-1</v>
      </c>
      <c r="BG2346" s="54">
        <v>21.9</v>
      </c>
      <c r="BH2346" s="17" t="s">
        <v>2446</v>
      </c>
      <c r="BI2346" s="17">
        <v>82</v>
      </c>
      <c r="BK2346" s="17">
        <v>6.9</v>
      </c>
      <c r="BL2346" s="17">
        <v>10.4</v>
      </c>
      <c r="BM2346" s="17">
        <v>6.9</v>
      </c>
      <c r="BN2346" s="17">
        <v>4.0999999999999996</v>
      </c>
      <c r="BX2346" s="18">
        <v>2790</v>
      </c>
      <c r="BY2346" s="42">
        <v>0.64</v>
      </c>
      <c r="BZ2346" s="43">
        <v>29.22</v>
      </c>
      <c r="CA2346" s="18">
        <f>14.5*(10^6)</f>
        <v>14500000</v>
      </c>
      <c r="CB2346" s="18">
        <f>161.111111111111*(10^3)</f>
        <v>161111.11111111101</v>
      </c>
      <c r="CC2346" s="18">
        <f>187*(10^3)</f>
        <v>187000</v>
      </c>
      <c r="CD2346" s="25">
        <f t="shared" si="1390"/>
        <v>1.1606896551724146</v>
      </c>
      <c r="CE2346" s="26">
        <v>72.091141040265512</v>
      </c>
      <c r="CF2346" s="18">
        <v>1335</v>
      </c>
      <c r="CG2346" s="18">
        <f t="shared" si="1422"/>
        <v>1705.6000000000001</v>
      </c>
      <c r="CH2346" s="18">
        <v>813000</v>
      </c>
      <c r="CI2346" s="18">
        <v>19829.268292682926</v>
      </c>
      <c r="CJ2346" s="18">
        <v>33200</v>
      </c>
      <c r="CK2346" s="25">
        <f t="shared" si="1392"/>
        <v>1.6742927429274295</v>
      </c>
      <c r="CL2346" s="26">
        <v>17.070379300483207</v>
      </c>
      <c r="CM2346" s="26"/>
      <c r="CN2346" s="26"/>
      <c r="CO2346" s="26"/>
      <c r="CP2346" s="26"/>
      <c r="CQ2346" s="26"/>
      <c r="CR2346" s="26"/>
      <c r="CS2346" s="26"/>
      <c r="CT2346" s="26"/>
      <c r="CU2346" s="26"/>
      <c r="CV2346" s="26"/>
      <c r="CW2346" s="26">
        <f t="shared" si="1403"/>
        <v>19.841702289896794</v>
      </c>
      <c r="CX2346" s="26">
        <v>35.783852839251288</v>
      </c>
      <c r="CY2346" s="26"/>
      <c r="CZ2346" s="18">
        <v>95800</v>
      </c>
      <c r="DA2346" s="18">
        <v>5920000000</v>
      </c>
      <c r="DB2346" s="18"/>
      <c r="DD2346" s="17">
        <f t="shared" si="1423"/>
        <v>1</v>
      </c>
      <c r="DE2346" s="17">
        <f t="shared" si="1424"/>
        <v>1</v>
      </c>
      <c r="DF2346" s="17">
        <f t="shared" si="1425"/>
        <v>1</v>
      </c>
      <c r="DG2346" s="17">
        <f t="shared" si="1426"/>
        <v>1</v>
      </c>
      <c r="DH2346" s="17">
        <f t="shared" si="1427"/>
        <v>1</v>
      </c>
      <c r="DI2346" s="17">
        <f t="shared" si="1428"/>
        <v>1</v>
      </c>
      <c r="DJ2346" s="20" t="s">
        <v>2436</v>
      </c>
    </row>
    <row r="2347" spans="1:117" x14ac:dyDescent="0.2">
      <c r="A2347" s="15" t="s">
        <v>105</v>
      </c>
      <c r="B2347" s="10" t="s">
        <v>2447</v>
      </c>
      <c r="C2347" s="11">
        <f t="shared" si="1418"/>
        <v>26.2</v>
      </c>
      <c r="D2347" s="11" t="str">
        <f t="shared" si="1416"/>
        <v>200</v>
      </c>
      <c r="E2347" s="11">
        <f t="shared" si="1416"/>
        <v>90</v>
      </c>
      <c r="F2347" s="11">
        <f t="shared" si="1416"/>
        <v>0</v>
      </c>
      <c r="G2347" s="11">
        <f t="shared" si="1415"/>
        <v>7.5</v>
      </c>
      <c r="H2347" s="11">
        <f t="shared" si="1415"/>
        <v>11.3</v>
      </c>
      <c r="I2347" s="11">
        <f t="shared" si="1415"/>
        <v>7.5</v>
      </c>
      <c r="J2347" s="11">
        <f t="shared" si="1415"/>
        <v>4.5</v>
      </c>
      <c r="K2347" s="11">
        <f t="shared" si="1415"/>
        <v>0</v>
      </c>
      <c r="L2347" s="11">
        <f t="shared" si="1415"/>
        <v>0</v>
      </c>
      <c r="M2347" s="11">
        <f t="shared" si="1380"/>
        <v>0</v>
      </c>
      <c r="N2347" s="11">
        <f t="shared" si="1380"/>
        <v>0</v>
      </c>
      <c r="O2347" s="11">
        <f t="shared" si="1380"/>
        <v>0</v>
      </c>
      <c r="P2347" s="11">
        <f t="shared" si="1380"/>
        <v>0</v>
      </c>
      <c r="Q2347" s="11">
        <f t="shared" si="1380"/>
        <v>0</v>
      </c>
      <c r="R2347" s="11">
        <f t="shared" si="1413"/>
        <v>0</v>
      </c>
      <c r="S2347" s="11">
        <f t="shared" si="1413"/>
        <v>0</v>
      </c>
      <c r="T2347" s="11">
        <f t="shared" si="1413"/>
        <v>3340</v>
      </c>
      <c r="U2347" s="40">
        <f t="shared" si="1419"/>
        <v>0.71</v>
      </c>
      <c r="V2347" s="11">
        <f t="shared" si="1417"/>
        <v>27.04</v>
      </c>
      <c r="W2347" s="11">
        <f t="shared" si="1417"/>
        <v>21400000</v>
      </c>
      <c r="X2347" s="11">
        <f t="shared" si="1417"/>
        <v>214000</v>
      </c>
      <c r="Y2347" s="11">
        <f t="shared" si="1417"/>
        <v>250000</v>
      </c>
      <c r="Z2347" s="11">
        <f t="shared" si="1417"/>
        <v>1.1682242990654206</v>
      </c>
      <c r="AA2347" s="11">
        <f t="shared" si="1417"/>
        <v>80.044897580935881</v>
      </c>
      <c r="AB2347" s="11">
        <f t="shared" si="1417"/>
        <v>1603</v>
      </c>
      <c r="AC2347" s="11">
        <f t="shared" si="1417"/>
        <v>2034.0000000000002</v>
      </c>
      <c r="AD2347" s="11">
        <f t="shared" si="1417"/>
        <v>1170000</v>
      </c>
      <c r="AE2347" s="11">
        <f t="shared" si="1417"/>
        <v>26000</v>
      </c>
      <c r="AF2347" s="11">
        <f t="shared" si="1417"/>
        <v>43500</v>
      </c>
      <c r="AG2347" s="11">
        <f t="shared" si="1417"/>
        <v>1.6730769230769231</v>
      </c>
      <c r="AH2347" s="11">
        <f t="shared" si="1417"/>
        <v>18.716287056935325</v>
      </c>
      <c r="AI2347" s="11">
        <f t="shared" si="1417"/>
        <v>0</v>
      </c>
      <c r="AJ2347" s="11">
        <f t="shared" si="1417"/>
        <v>0</v>
      </c>
      <c r="AK2347" s="11">
        <f t="shared" si="1420"/>
        <v>0</v>
      </c>
      <c r="AL2347" s="11">
        <f t="shared" si="1420"/>
        <v>0</v>
      </c>
      <c r="AM2347" s="11">
        <f t="shared" si="1420"/>
        <v>0</v>
      </c>
      <c r="AN2347" s="11">
        <f t="shared" si="1420"/>
        <v>0</v>
      </c>
      <c r="AO2347" s="11">
        <f t="shared" si="1420"/>
        <v>0</v>
      </c>
      <c r="AP2347" s="11">
        <f t="shared" si="1420"/>
        <v>0</v>
      </c>
      <c r="AQ2347" s="11">
        <f t="shared" si="1420"/>
        <v>0</v>
      </c>
      <c r="AR2347" s="11">
        <f t="shared" si="1420"/>
        <v>0</v>
      </c>
      <c r="AS2347" s="11">
        <f t="shared" si="1414"/>
        <v>21.80073366613091</v>
      </c>
      <c r="AT2347" s="11">
        <f t="shared" si="1414"/>
        <v>38.886796564403575</v>
      </c>
      <c r="AU2347" s="11">
        <f t="shared" si="1414"/>
        <v>0</v>
      </c>
      <c r="AV2347" s="11">
        <f t="shared" si="1414"/>
        <v>135000</v>
      </c>
      <c r="AW2347" s="11">
        <f t="shared" si="1414"/>
        <v>10500000000</v>
      </c>
      <c r="AX2347" s="11">
        <f t="shared" si="1414"/>
        <v>0</v>
      </c>
      <c r="AY2347" s="11">
        <f t="shared" si="1414"/>
        <v>0</v>
      </c>
      <c r="AZ2347" s="11">
        <f t="shared" si="1414"/>
        <v>1</v>
      </c>
      <c r="BA2347" s="11">
        <f t="shared" si="1414"/>
        <v>1</v>
      </c>
      <c r="BB2347" s="11">
        <f t="shared" si="1414"/>
        <v>1</v>
      </c>
      <c r="BC2347" s="11">
        <f t="shared" si="1414"/>
        <v>1</v>
      </c>
      <c r="BD2347" s="11">
        <f t="shared" si="1429"/>
        <v>1</v>
      </c>
      <c r="BE2347" s="11">
        <f t="shared" si="1429"/>
        <v>1</v>
      </c>
      <c r="BF2347" s="15" t="str">
        <f t="shared" si="1421"/>
        <v>DIN 1025-1</v>
      </c>
      <c r="BG2347" s="54">
        <v>26.2</v>
      </c>
      <c r="BH2347" s="17" t="s">
        <v>2448</v>
      </c>
      <c r="BI2347" s="17">
        <v>90</v>
      </c>
      <c r="BK2347" s="17">
        <v>7.5</v>
      </c>
      <c r="BL2347" s="17">
        <v>11.3</v>
      </c>
      <c r="BM2347" s="17">
        <v>7.5</v>
      </c>
      <c r="BN2347" s="17">
        <v>4.5</v>
      </c>
      <c r="BX2347" s="18">
        <v>3340</v>
      </c>
      <c r="BY2347" s="42">
        <v>0.71</v>
      </c>
      <c r="BZ2347" s="43">
        <v>27.04</v>
      </c>
      <c r="CA2347" s="18">
        <f>21.4*(10^6)</f>
        <v>21400000</v>
      </c>
      <c r="CB2347" s="18">
        <f>214*(10^3)</f>
        <v>214000</v>
      </c>
      <c r="CC2347" s="18">
        <f>250*(10^3)</f>
        <v>250000</v>
      </c>
      <c r="CD2347" s="25">
        <f t="shared" si="1390"/>
        <v>1.1682242990654206</v>
      </c>
      <c r="CE2347" s="26">
        <v>80.044897580935881</v>
      </c>
      <c r="CF2347" s="18">
        <v>1603</v>
      </c>
      <c r="CG2347" s="18">
        <f t="shared" si="1422"/>
        <v>2034.0000000000002</v>
      </c>
      <c r="CH2347" s="18">
        <v>1170000</v>
      </c>
      <c r="CI2347" s="18">
        <v>26000</v>
      </c>
      <c r="CJ2347" s="18">
        <v>43500</v>
      </c>
      <c r="CK2347" s="25">
        <f t="shared" si="1392"/>
        <v>1.6730769230769231</v>
      </c>
      <c r="CL2347" s="26">
        <v>18.716287056935325</v>
      </c>
      <c r="CM2347" s="26"/>
      <c r="CN2347" s="26"/>
      <c r="CO2347" s="26"/>
      <c r="CP2347" s="26"/>
      <c r="CQ2347" s="26"/>
      <c r="CR2347" s="26"/>
      <c r="CS2347" s="26"/>
      <c r="CT2347" s="26"/>
      <c r="CU2347" s="26"/>
      <c r="CV2347" s="26"/>
      <c r="CW2347" s="26">
        <f t="shared" si="1403"/>
        <v>21.80073366613091</v>
      </c>
      <c r="CX2347" s="26">
        <v>38.886796564403575</v>
      </c>
      <c r="CY2347" s="26"/>
      <c r="CZ2347" s="18">
        <v>135000</v>
      </c>
      <c r="DA2347" s="18">
        <v>10500000000</v>
      </c>
      <c r="DB2347" s="18"/>
      <c r="DD2347" s="17">
        <f t="shared" si="1423"/>
        <v>1</v>
      </c>
      <c r="DE2347" s="17">
        <f t="shared" si="1424"/>
        <v>1</v>
      </c>
      <c r="DF2347" s="17">
        <f t="shared" si="1425"/>
        <v>1</v>
      </c>
      <c r="DG2347" s="17">
        <f t="shared" si="1426"/>
        <v>1</v>
      </c>
      <c r="DH2347" s="17">
        <f t="shared" si="1427"/>
        <v>1</v>
      </c>
      <c r="DI2347" s="17">
        <f t="shared" si="1428"/>
        <v>1</v>
      </c>
      <c r="DJ2347" s="20" t="s">
        <v>2436</v>
      </c>
    </row>
    <row r="2348" spans="1:117" x14ac:dyDescent="0.2">
      <c r="A2348" s="15" t="s">
        <v>105</v>
      </c>
      <c r="B2348" s="10" t="s">
        <v>2449</v>
      </c>
      <c r="C2348" s="11">
        <f t="shared" si="1418"/>
        <v>31.1</v>
      </c>
      <c r="D2348" s="11" t="str">
        <f t="shared" si="1416"/>
        <v>220</v>
      </c>
      <c r="E2348" s="11">
        <f t="shared" si="1416"/>
        <v>98</v>
      </c>
      <c r="F2348" s="11">
        <f t="shared" si="1416"/>
        <v>0</v>
      </c>
      <c r="G2348" s="11">
        <f t="shared" si="1415"/>
        <v>8.1</v>
      </c>
      <c r="H2348" s="11">
        <f t="shared" si="1415"/>
        <v>12.2</v>
      </c>
      <c r="I2348" s="11">
        <f t="shared" si="1415"/>
        <v>8.1</v>
      </c>
      <c r="J2348" s="11">
        <f t="shared" si="1415"/>
        <v>4.9000000000000004</v>
      </c>
      <c r="K2348" s="11">
        <f t="shared" si="1415"/>
        <v>0</v>
      </c>
      <c r="L2348" s="11">
        <f t="shared" si="1415"/>
        <v>0</v>
      </c>
      <c r="M2348" s="11">
        <f t="shared" si="1380"/>
        <v>0</v>
      </c>
      <c r="N2348" s="11">
        <f t="shared" si="1380"/>
        <v>0</v>
      </c>
      <c r="O2348" s="11">
        <f t="shared" si="1380"/>
        <v>0</v>
      </c>
      <c r="P2348" s="11">
        <f t="shared" si="1380"/>
        <v>0</v>
      </c>
      <c r="Q2348" s="11">
        <f t="shared" si="1380"/>
        <v>0</v>
      </c>
      <c r="R2348" s="11">
        <f t="shared" si="1413"/>
        <v>0</v>
      </c>
      <c r="S2348" s="11">
        <f t="shared" si="1413"/>
        <v>0</v>
      </c>
      <c r="T2348" s="11">
        <f t="shared" si="1413"/>
        <v>3950</v>
      </c>
      <c r="U2348" s="40">
        <f t="shared" si="1419"/>
        <v>0.77</v>
      </c>
      <c r="V2348" s="11">
        <f t="shared" si="1417"/>
        <v>24.99</v>
      </c>
      <c r="W2348" s="11">
        <f t="shared" si="1417"/>
        <v>30600000</v>
      </c>
      <c r="X2348" s="11">
        <f t="shared" si="1417"/>
        <v>278181.818181818</v>
      </c>
      <c r="Y2348" s="11">
        <f t="shared" si="1417"/>
        <v>324000</v>
      </c>
      <c r="Z2348" s="11">
        <f t="shared" si="1417"/>
        <v>1.1647058823529419</v>
      </c>
      <c r="AA2348" s="11">
        <f t="shared" si="1417"/>
        <v>88.016108997376008</v>
      </c>
      <c r="AB2348" s="11">
        <f t="shared" si="1417"/>
        <v>1906</v>
      </c>
      <c r="AC2348" s="11">
        <f t="shared" si="1417"/>
        <v>2391.1999999999998</v>
      </c>
      <c r="AD2348" s="11">
        <f t="shared" si="1417"/>
        <v>1620000</v>
      </c>
      <c r="AE2348" s="11">
        <f t="shared" si="1417"/>
        <v>33061.224489795917</v>
      </c>
      <c r="AF2348" s="11">
        <f t="shared" si="1417"/>
        <v>55700</v>
      </c>
      <c r="AG2348" s="11">
        <f t="shared" si="1417"/>
        <v>1.6847530864197531</v>
      </c>
      <c r="AH2348" s="11">
        <f t="shared" si="1417"/>
        <v>20.251582216668432</v>
      </c>
      <c r="AI2348" s="11">
        <f t="shared" si="1417"/>
        <v>0</v>
      </c>
      <c r="AJ2348" s="11">
        <f t="shared" si="1417"/>
        <v>0</v>
      </c>
      <c r="AK2348" s="11">
        <f t="shared" si="1420"/>
        <v>0</v>
      </c>
      <c r="AL2348" s="11">
        <f t="shared" si="1420"/>
        <v>0</v>
      </c>
      <c r="AM2348" s="11">
        <f t="shared" si="1420"/>
        <v>0</v>
      </c>
      <c r="AN2348" s="11">
        <f t="shared" si="1420"/>
        <v>0</v>
      </c>
      <c r="AO2348" s="11">
        <f t="shared" si="1420"/>
        <v>0</v>
      </c>
      <c r="AP2348" s="11">
        <f t="shared" si="1420"/>
        <v>0</v>
      </c>
      <c r="AQ2348" s="11">
        <f t="shared" si="1420"/>
        <v>0</v>
      </c>
      <c r="AR2348" s="11">
        <f t="shared" si="1420"/>
        <v>0</v>
      </c>
      <c r="AS2348" s="11">
        <f t="shared" si="1414"/>
        <v>23.618416722292704</v>
      </c>
      <c r="AT2348" s="11">
        <f t="shared" si="1414"/>
        <v>41.989740289555854</v>
      </c>
      <c r="AU2348" s="11">
        <f t="shared" si="1414"/>
        <v>0</v>
      </c>
      <c r="AV2348" s="11">
        <f t="shared" si="1414"/>
        <v>186000</v>
      </c>
      <c r="AW2348" s="11">
        <f t="shared" si="1414"/>
        <v>17800000000</v>
      </c>
      <c r="AX2348" s="11">
        <f t="shared" si="1414"/>
        <v>0</v>
      </c>
      <c r="AY2348" s="11">
        <f t="shared" si="1414"/>
        <v>0</v>
      </c>
      <c r="AZ2348" s="11">
        <f t="shared" si="1414"/>
        <v>1</v>
      </c>
      <c r="BA2348" s="11">
        <f t="shared" si="1414"/>
        <v>1</v>
      </c>
      <c r="BB2348" s="11">
        <f t="shared" si="1414"/>
        <v>1</v>
      </c>
      <c r="BC2348" s="11">
        <f t="shared" si="1414"/>
        <v>1</v>
      </c>
      <c r="BD2348" s="11">
        <f t="shared" si="1429"/>
        <v>1</v>
      </c>
      <c r="BE2348" s="11">
        <f t="shared" si="1429"/>
        <v>1</v>
      </c>
      <c r="BF2348" s="15" t="str">
        <f t="shared" si="1421"/>
        <v>DIN 1025-1</v>
      </c>
      <c r="BG2348" s="54">
        <v>31.1</v>
      </c>
      <c r="BH2348" s="17" t="s">
        <v>2450</v>
      </c>
      <c r="BI2348" s="17">
        <v>98</v>
      </c>
      <c r="BK2348" s="17">
        <v>8.1</v>
      </c>
      <c r="BL2348" s="17">
        <v>12.2</v>
      </c>
      <c r="BM2348" s="17">
        <v>8.1</v>
      </c>
      <c r="BN2348" s="17">
        <v>4.9000000000000004</v>
      </c>
      <c r="BX2348" s="18">
        <v>3950</v>
      </c>
      <c r="BY2348" s="42">
        <v>0.77</v>
      </c>
      <c r="BZ2348" s="43">
        <v>24.99</v>
      </c>
      <c r="CA2348" s="18">
        <f>30.6*(10^6)</f>
        <v>30600000</v>
      </c>
      <c r="CB2348" s="18">
        <f>278.181818181818*(10^3)</f>
        <v>278181.818181818</v>
      </c>
      <c r="CC2348" s="18">
        <f>324*(10^3)</f>
        <v>324000</v>
      </c>
      <c r="CD2348" s="25">
        <f t="shared" si="1390"/>
        <v>1.1647058823529419</v>
      </c>
      <c r="CE2348" s="26">
        <v>88.016108997376008</v>
      </c>
      <c r="CF2348" s="18">
        <v>1906</v>
      </c>
      <c r="CG2348" s="18">
        <f t="shared" si="1422"/>
        <v>2391.1999999999998</v>
      </c>
      <c r="CH2348" s="18">
        <v>1620000</v>
      </c>
      <c r="CI2348" s="18">
        <v>33061.224489795917</v>
      </c>
      <c r="CJ2348" s="18">
        <v>55700</v>
      </c>
      <c r="CK2348" s="25">
        <f t="shared" si="1392"/>
        <v>1.6847530864197531</v>
      </c>
      <c r="CL2348" s="26">
        <v>20.251582216668432</v>
      </c>
      <c r="CM2348" s="26"/>
      <c r="CN2348" s="26"/>
      <c r="CO2348" s="26"/>
      <c r="CP2348" s="26"/>
      <c r="CQ2348" s="26"/>
      <c r="CR2348" s="26"/>
      <c r="CS2348" s="26"/>
      <c r="CT2348" s="26"/>
      <c r="CU2348" s="26"/>
      <c r="CV2348" s="26"/>
      <c r="CW2348" s="26">
        <f t="shared" si="1403"/>
        <v>23.618416722292704</v>
      </c>
      <c r="CX2348" s="26">
        <v>41.989740289555854</v>
      </c>
      <c r="CY2348" s="26"/>
      <c r="CZ2348" s="18">
        <v>186000</v>
      </c>
      <c r="DA2348" s="18">
        <v>17800000000</v>
      </c>
      <c r="DB2348" s="18"/>
      <c r="DD2348" s="17">
        <f t="shared" si="1423"/>
        <v>1</v>
      </c>
      <c r="DE2348" s="17">
        <f t="shared" si="1424"/>
        <v>1</v>
      </c>
      <c r="DF2348" s="17">
        <f t="shared" si="1425"/>
        <v>1</v>
      </c>
      <c r="DG2348" s="17">
        <f t="shared" si="1426"/>
        <v>1</v>
      </c>
      <c r="DH2348" s="17">
        <f t="shared" si="1427"/>
        <v>1</v>
      </c>
      <c r="DI2348" s="17">
        <f t="shared" si="1428"/>
        <v>1</v>
      </c>
      <c r="DJ2348" s="20" t="s">
        <v>2436</v>
      </c>
    </row>
    <row r="2349" spans="1:117" x14ac:dyDescent="0.2">
      <c r="A2349" s="15" t="s">
        <v>105</v>
      </c>
      <c r="B2349" s="10" t="s">
        <v>2451</v>
      </c>
      <c r="C2349" s="11">
        <f t="shared" si="1418"/>
        <v>36.200000000000003</v>
      </c>
      <c r="D2349" s="11" t="str">
        <f t="shared" si="1416"/>
        <v>240</v>
      </c>
      <c r="E2349" s="11">
        <f t="shared" si="1416"/>
        <v>106</v>
      </c>
      <c r="F2349" s="11">
        <f t="shared" si="1416"/>
        <v>0</v>
      </c>
      <c r="G2349" s="11">
        <f t="shared" si="1415"/>
        <v>8.6999999999999993</v>
      </c>
      <c r="H2349" s="11">
        <f t="shared" si="1415"/>
        <v>13.1</v>
      </c>
      <c r="I2349" s="11">
        <f t="shared" si="1415"/>
        <v>8.6999999999999993</v>
      </c>
      <c r="J2349" s="11">
        <f t="shared" si="1415"/>
        <v>5.2</v>
      </c>
      <c r="K2349" s="11">
        <f t="shared" si="1415"/>
        <v>0</v>
      </c>
      <c r="L2349" s="11">
        <f t="shared" si="1415"/>
        <v>0</v>
      </c>
      <c r="M2349" s="11">
        <f t="shared" si="1380"/>
        <v>0</v>
      </c>
      <c r="N2349" s="11">
        <f t="shared" si="1380"/>
        <v>0</v>
      </c>
      <c r="O2349" s="11">
        <f t="shared" si="1380"/>
        <v>0</v>
      </c>
      <c r="P2349" s="11">
        <f t="shared" si="1380"/>
        <v>0</v>
      </c>
      <c r="Q2349" s="11">
        <f t="shared" si="1380"/>
        <v>0</v>
      </c>
      <c r="R2349" s="11">
        <f t="shared" si="1413"/>
        <v>0</v>
      </c>
      <c r="S2349" s="11">
        <f t="shared" si="1413"/>
        <v>0</v>
      </c>
      <c r="T2349" s="11">
        <f t="shared" si="1413"/>
        <v>4610</v>
      </c>
      <c r="U2349" s="40">
        <f t="shared" si="1419"/>
        <v>0.84</v>
      </c>
      <c r="V2349" s="11">
        <f t="shared" si="1417"/>
        <v>23.32</v>
      </c>
      <c r="W2349" s="11">
        <f t="shared" si="1417"/>
        <v>42500000</v>
      </c>
      <c r="X2349" s="11">
        <f t="shared" si="1417"/>
        <v>354166.66666666704</v>
      </c>
      <c r="Y2349" s="11">
        <f t="shared" si="1417"/>
        <v>412000</v>
      </c>
      <c r="Z2349" s="11">
        <f t="shared" si="1417"/>
        <v>1.1632941176470577</v>
      </c>
      <c r="AA2349" s="11">
        <f t="shared" si="1417"/>
        <v>96.016086866177147</v>
      </c>
      <c r="AB2349" s="11">
        <f t="shared" si="1417"/>
        <v>2233</v>
      </c>
      <c r="AC2349" s="11">
        <f t="shared" si="1417"/>
        <v>2777.2</v>
      </c>
      <c r="AD2349" s="11">
        <f t="shared" si="1417"/>
        <v>2210000</v>
      </c>
      <c r="AE2349" s="11">
        <f t="shared" si="1417"/>
        <v>41698.113207547169</v>
      </c>
      <c r="AF2349" s="11">
        <f t="shared" si="1417"/>
        <v>70000</v>
      </c>
      <c r="AG2349" s="11">
        <f t="shared" si="1417"/>
        <v>1.6787330316742082</v>
      </c>
      <c r="AH2349" s="11">
        <f t="shared" si="1417"/>
        <v>21.895036531799857</v>
      </c>
      <c r="AI2349" s="11">
        <f t="shared" si="1417"/>
        <v>0</v>
      </c>
      <c r="AJ2349" s="11">
        <f t="shared" si="1417"/>
        <v>0</v>
      </c>
      <c r="AK2349" s="11">
        <f t="shared" si="1420"/>
        <v>0</v>
      </c>
      <c r="AL2349" s="11">
        <f t="shared" si="1420"/>
        <v>0</v>
      </c>
      <c r="AM2349" s="11">
        <f t="shared" si="1420"/>
        <v>0</v>
      </c>
      <c r="AN2349" s="11">
        <f t="shared" si="1420"/>
        <v>0</v>
      </c>
      <c r="AO2349" s="11">
        <f t="shared" si="1420"/>
        <v>0</v>
      </c>
      <c r="AP2349" s="11">
        <f t="shared" si="1420"/>
        <v>0</v>
      </c>
      <c r="AQ2349" s="11">
        <f t="shared" si="1420"/>
        <v>0</v>
      </c>
      <c r="AR2349" s="11">
        <f t="shared" si="1420"/>
        <v>0</v>
      </c>
      <c r="AS2349" s="11">
        <f t="shared" si="1414"/>
        <v>25.563121309923961</v>
      </c>
      <c r="AT2349" s="11">
        <f t="shared" si="1414"/>
        <v>45.092684014708141</v>
      </c>
      <c r="AU2349" s="11">
        <f t="shared" si="1414"/>
        <v>0</v>
      </c>
      <c r="AV2349" s="11">
        <f t="shared" si="1414"/>
        <v>250000</v>
      </c>
      <c r="AW2349" s="11">
        <f t="shared" si="1414"/>
        <v>28700000000</v>
      </c>
      <c r="AX2349" s="11">
        <f t="shared" si="1414"/>
        <v>0</v>
      </c>
      <c r="AY2349" s="11">
        <f t="shared" si="1414"/>
        <v>0</v>
      </c>
      <c r="AZ2349" s="11">
        <f t="shared" si="1414"/>
        <v>1</v>
      </c>
      <c r="BA2349" s="11">
        <f t="shared" si="1414"/>
        <v>1</v>
      </c>
      <c r="BB2349" s="11">
        <f t="shared" si="1414"/>
        <v>1</v>
      </c>
      <c r="BC2349" s="11">
        <f t="shared" si="1414"/>
        <v>1</v>
      </c>
      <c r="BD2349" s="11">
        <f t="shared" si="1429"/>
        <v>1</v>
      </c>
      <c r="BE2349" s="11">
        <f t="shared" si="1429"/>
        <v>2</v>
      </c>
      <c r="BF2349" s="15" t="str">
        <f t="shared" si="1421"/>
        <v>DIN 1025-1</v>
      </c>
      <c r="BG2349" s="54">
        <v>36.200000000000003</v>
      </c>
      <c r="BH2349" s="17" t="s">
        <v>2452</v>
      </c>
      <c r="BI2349" s="17">
        <v>106</v>
      </c>
      <c r="BK2349" s="17">
        <v>8.6999999999999993</v>
      </c>
      <c r="BL2349" s="17">
        <v>13.1</v>
      </c>
      <c r="BM2349" s="17">
        <v>8.6999999999999993</v>
      </c>
      <c r="BN2349" s="17">
        <v>5.2</v>
      </c>
      <c r="BX2349" s="18">
        <v>4610</v>
      </c>
      <c r="BY2349" s="42">
        <v>0.84</v>
      </c>
      <c r="BZ2349" s="43">
        <v>23.32</v>
      </c>
      <c r="CA2349" s="18">
        <f>42.5*(10^6)</f>
        <v>42500000</v>
      </c>
      <c r="CB2349" s="18">
        <f>354.166666666667*(10^3)</f>
        <v>354166.66666666704</v>
      </c>
      <c r="CC2349" s="18">
        <f>412*(10^3)</f>
        <v>412000</v>
      </c>
      <c r="CD2349" s="25">
        <f t="shared" si="1390"/>
        <v>1.1632941176470577</v>
      </c>
      <c r="CE2349" s="26">
        <v>96.016086866177147</v>
      </c>
      <c r="CF2349" s="18">
        <v>2233</v>
      </c>
      <c r="CG2349" s="18">
        <f t="shared" si="1422"/>
        <v>2777.2</v>
      </c>
      <c r="CH2349" s="18">
        <v>2210000</v>
      </c>
      <c r="CI2349" s="18">
        <v>41698.113207547169</v>
      </c>
      <c r="CJ2349" s="18">
        <v>70000</v>
      </c>
      <c r="CK2349" s="25">
        <f t="shared" si="1392"/>
        <v>1.6787330316742082</v>
      </c>
      <c r="CL2349" s="26">
        <v>21.895036531799857</v>
      </c>
      <c r="CM2349" s="26"/>
      <c r="CN2349" s="26"/>
      <c r="CO2349" s="26"/>
      <c r="CP2349" s="26"/>
      <c r="CQ2349" s="26"/>
      <c r="CR2349" s="26"/>
      <c r="CS2349" s="26"/>
      <c r="CT2349" s="26"/>
      <c r="CU2349" s="26"/>
      <c r="CV2349" s="26"/>
      <c r="CW2349" s="26">
        <f t="shared" si="1403"/>
        <v>25.563121309923961</v>
      </c>
      <c r="CX2349" s="26">
        <v>45.092684014708141</v>
      </c>
      <c r="CY2349" s="26"/>
      <c r="CZ2349" s="18">
        <v>250000</v>
      </c>
      <c r="DA2349" s="18">
        <v>28700000000</v>
      </c>
      <c r="DB2349" s="18"/>
      <c r="DD2349" s="17">
        <f t="shared" si="1423"/>
        <v>1</v>
      </c>
      <c r="DE2349" s="17">
        <f t="shared" si="1424"/>
        <v>1</v>
      </c>
      <c r="DF2349" s="17">
        <f t="shared" si="1425"/>
        <v>1</v>
      </c>
      <c r="DG2349" s="17">
        <f t="shared" si="1426"/>
        <v>1</v>
      </c>
      <c r="DH2349" s="17">
        <f t="shared" si="1427"/>
        <v>1</v>
      </c>
      <c r="DI2349" s="17">
        <f t="shared" si="1428"/>
        <v>2</v>
      </c>
      <c r="DJ2349" s="20" t="s">
        <v>2436</v>
      </c>
    </row>
    <row r="2350" spans="1:117" x14ac:dyDescent="0.2">
      <c r="A2350" s="15" t="s">
        <v>105</v>
      </c>
      <c r="B2350" s="10" t="s">
        <v>2453</v>
      </c>
      <c r="C2350" s="11">
        <f t="shared" si="1418"/>
        <v>41.9</v>
      </c>
      <c r="D2350" s="11" t="str">
        <f t="shared" si="1416"/>
        <v>260</v>
      </c>
      <c r="E2350" s="11">
        <f t="shared" si="1416"/>
        <v>113</v>
      </c>
      <c r="F2350" s="11">
        <f t="shared" si="1416"/>
        <v>0</v>
      </c>
      <c r="G2350" s="11">
        <f t="shared" si="1415"/>
        <v>9.4</v>
      </c>
      <c r="H2350" s="11">
        <f t="shared" si="1415"/>
        <v>14.1</v>
      </c>
      <c r="I2350" s="11">
        <f t="shared" si="1415"/>
        <v>9.4</v>
      </c>
      <c r="J2350" s="11">
        <f t="shared" si="1415"/>
        <v>5.6</v>
      </c>
      <c r="K2350" s="11">
        <f t="shared" si="1415"/>
        <v>0</v>
      </c>
      <c r="L2350" s="11">
        <f t="shared" si="1415"/>
        <v>0</v>
      </c>
      <c r="M2350" s="11">
        <f t="shared" si="1380"/>
        <v>0</v>
      </c>
      <c r="N2350" s="11">
        <f t="shared" si="1380"/>
        <v>0</v>
      </c>
      <c r="O2350" s="11">
        <f t="shared" si="1380"/>
        <v>0</v>
      </c>
      <c r="P2350" s="11">
        <f t="shared" si="1380"/>
        <v>0</v>
      </c>
      <c r="Q2350" s="11">
        <f t="shared" si="1380"/>
        <v>0</v>
      </c>
      <c r="R2350" s="11">
        <f t="shared" si="1413"/>
        <v>0</v>
      </c>
      <c r="S2350" s="11">
        <f t="shared" si="1413"/>
        <v>0</v>
      </c>
      <c r="T2350" s="11">
        <f t="shared" si="1413"/>
        <v>5330</v>
      </c>
      <c r="U2350" s="40">
        <f t="shared" si="1419"/>
        <v>0.91</v>
      </c>
      <c r="V2350" s="11">
        <f t="shared" si="1417"/>
        <v>21.65</v>
      </c>
      <c r="W2350" s="11">
        <f t="shared" si="1417"/>
        <v>57400000</v>
      </c>
      <c r="X2350" s="11">
        <f t="shared" si="1417"/>
        <v>441538.46153846203</v>
      </c>
      <c r="Y2350" s="11">
        <f t="shared" si="1417"/>
        <v>514000</v>
      </c>
      <c r="Z2350" s="11">
        <f t="shared" si="1417"/>
        <v>1.1641114982578384</v>
      </c>
      <c r="AA2350" s="11">
        <f t="shared" si="1417"/>
        <v>103.77490433255417</v>
      </c>
      <c r="AB2350" s="11">
        <f t="shared" si="1417"/>
        <v>2608</v>
      </c>
      <c r="AC2350" s="11">
        <f t="shared" si="1417"/>
        <v>3186.6</v>
      </c>
      <c r="AD2350" s="11">
        <f t="shared" si="1417"/>
        <v>2880000</v>
      </c>
      <c r="AE2350" s="11">
        <f t="shared" si="1417"/>
        <v>50973.451327433628</v>
      </c>
      <c r="AF2350" s="11">
        <f t="shared" si="1417"/>
        <v>85900</v>
      </c>
      <c r="AG2350" s="11">
        <f t="shared" si="1417"/>
        <v>1.6851909722222222</v>
      </c>
      <c r="AH2350" s="11">
        <f t="shared" si="1417"/>
        <v>23.245165326781791</v>
      </c>
      <c r="AI2350" s="11">
        <f t="shared" si="1417"/>
        <v>0</v>
      </c>
      <c r="AJ2350" s="11">
        <f t="shared" si="1417"/>
        <v>0</v>
      </c>
      <c r="AK2350" s="11">
        <f t="shared" si="1420"/>
        <v>0</v>
      </c>
      <c r="AL2350" s="11">
        <f t="shared" si="1420"/>
        <v>0</v>
      </c>
      <c r="AM2350" s="11">
        <f t="shared" si="1420"/>
        <v>0</v>
      </c>
      <c r="AN2350" s="11">
        <f t="shared" si="1420"/>
        <v>0</v>
      </c>
      <c r="AO2350" s="11">
        <f t="shared" si="1420"/>
        <v>0</v>
      </c>
      <c r="AP2350" s="11">
        <f t="shared" si="1420"/>
        <v>0</v>
      </c>
      <c r="AQ2350" s="11">
        <f t="shared" si="1420"/>
        <v>0</v>
      </c>
      <c r="AR2350" s="11">
        <f t="shared" si="1420"/>
        <v>0</v>
      </c>
      <c r="AS2350" s="11">
        <f t="shared" si="1414"/>
        <v>27.20312015893208</v>
      </c>
      <c r="AT2350" s="11">
        <f t="shared" si="1414"/>
        <v>48.612785027385812</v>
      </c>
      <c r="AU2350" s="11">
        <f t="shared" si="1414"/>
        <v>0</v>
      </c>
      <c r="AV2350" s="11">
        <f t="shared" si="1414"/>
        <v>335000</v>
      </c>
      <c r="AW2350" s="11">
        <f t="shared" si="1414"/>
        <v>44100000000</v>
      </c>
      <c r="AX2350" s="11">
        <f t="shared" si="1414"/>
        <v>0</v>
      </c>
      <c r="AY2350" s="11">
        <f t="shared" si="1414"/>
        <v>0</v>
      </c>
      <c r="AZ2350" s="11">
        <f t="shared" si="1414"/>
        <v>1</v>
      </c>
      <c r="BA2350" s="11">
        <f t="shared" si="1414"/>
        <v>1</v>
      </c>
      <c r="BB2350" s="11">
        <f t="shared" si="1414"/>
        <v>1</v>
      </c>
      <c r="BC2350" s="11">
        <f t="shared" si="1414"/>
        <v>1</v>
      </c>
      <c r="BD2350" s="11">
        <f t="shared" si="1429"/>
        <v>1</v>
      </c>
      <c r="BE2350" s="11">
        <f t="shared" si="1429"/>
        <v>2</v>
      </c>
      <c r="BF2350" s="15" t="str">
        <f t="shared" si="1421"/>
        <v>DIN 1025-1</v>
      </c>
      <c r="BG2350" s="54">
        <v>41.9</v>
      </c>
      <c r="BH2350" s="17" t="s">
        <v>2454</v>
      </c>
      <c r="BI2350" s="17">
        <v>113</v>
      </c>
      <c r="BK2350" s="17">
        <v>9.4</v>
      </c>
      <c r="BL2350" s="17">
        <v>14.1</v>
      </c>
      <c r="BM2350" s="17">
        <v>9.4</v>
      </c>
      <c r="BN2350" s="17">
        <v>5.6</v>
      </c>
      <c r="BX2350" s="18">
        <v>5330</v>
      </c>
      <c r="BY2350" s="42">
        <v>0.91</v>
      </c>
      <c r="BZ2350" s="43">
        <v>21.65</v>
      </c>
      <c r="CA2350" s="18">
        <f>57.4*(10^6)</f>
        <v>57400000</v>
      </c>
      <c r="CB2350" s="18">
        <f>441.538461538462*(10^3)</f>
        <v>441538.46153846203</v>
      </c>
      <c r="CC2350" s="18">
        <f>514*(10^3)</f>
        <v>514000</v>
      </c>
      <c r="CD2350" s="25">
        <f t="shared" si="1390"/>
        <v>1.1641114982578384</v>
      </c>
      <c r="CE2350" s="26">
        <v>103.77490433255417</v>
      </c>
      <c r="CF2350" s="18">
        <v>2608</v>
      </c>
      <c r="CG2350" s="18">
        <f t="shared" si="1422"/>
        <v>3186.6</v>
      </c>
      <c r="CH2350" s="18">
        <v>2880000</v>
      </c>
      <c r="CI2350" s="18">
        <v>50973.451327433628</v>
      </c>
      <c r="CJ2350" s="18">
        <v>85900</v>
      </c>
      <c r="CK2350" s="25">
        <f t="shared" si="1392"/>
        <v>1.6851909722222222</v>
      </c>
      <c r="CL2350" s="26">
        <v>23.245165326781791</v>
      </c>
      <c r="CM2350" s="26"/>
      <c r="CN2350" s="26"/>
      <c r="CO2350" s="26"/>
      <c r="CP2350" s="26"/>
      <c r="CQ2350" s="26"/>
      <c r="CR2350" s="26"/>
      <c r="CS2350" s="26"/>
      <c r="CT2350" s="26"/>
      <c r="CU2350" s="26"/>
      <c r="CV2350" s="26"/>
      <c r="CW2350" s="26">
        <f t="shared" si="1403"/>
        <v>27.20312015893208</v>
      </c>
      <c r="CX2350" s="26">
        <v>48.612785027385812</v>
      </c>
      <c r="CY2350" s="26"/>
      <c r="CZ2350" s="18">
        <v>335000</v>
      </c>
      <c r="DA2350" s="18">
        <v>44100000000</v>
      </c>
      <c r="DB2350" s="18"/>
      <c r="DD2350" s="17">
        <f t="shared" si="1423"/>
        <v>1</v>
      </c>
      <c r="DE2350" s="17">
        <f t="shared" si="1424"/>
        <v>1</v>
      </c>
      <c r="DF2350" s="17">
        <f t="shared" si="1425"/>
        <v>1</v>
      </c>
      <c r="DG2350" s="17">
        <f t="shared" si="1426"/>
        <v>1</v>
      </c>
      <c r="DH2350" s="17">
        <f t="shared" si="1427"/>
        <v>1</v>
      </c>
      <c r="DI2350" s="17">
        <f t="shared" si="1428"/>
        <v>2</v>
      </c>
      <c r="DJ2350" s="20" t="s">
        <v>2436</v>
      </c>
    </row>
    <row r="2351" spans="1:117" x14ac:dyDescent="0.2">
      <c r="A2351" s="15" t="s">
        <v>105</v>
      </c>
      <c r="B2351" s="10" t="s">
        <v>2455</v>
      </c>
      <c r="C2351" s="11">
        <f t="shared" si="1418"/>
        <v>47.9</v>
      </c>
      <c r="D2351" s="11" t="str">
        <f t="shared" si="1416"/>
        <v>280</v>
      </c>
      <c r="E2351" s="11">
        <f t="shared" si="1416"/>
        <v>119</v>
      </c>
      <c r="F2351" s="11">
        <f t="shared" si="1416"/>
        <v>0</v>
      </c>
      <c r="G2351" s="11">
        <f t="shared" si="1415"/>
        <v>10.1</v>
      </c>
      <c r="H2351" s="11">
        <f t="shared" si="1415"/>
        <v>15.2</v>
      </c>
      <c r="I2351" s="11">
        <f t="shared" si="1415"/>
        <v>10</v>
      </c>
      <c r="J2351" s="11">
        <f t="shared" si="1415"/>
        <v>6.1</v>
      </c>
      <c r="K2351" s="11">
        <f t="shared" si="1415"/>
        <v>0</v>
      </c>
      <c r="L2351" s="11">
        <f t="shared" si="1415"/>
        <v>0</v>
      </c>
      <c r="M2351" s="11">
        <f t="shared" si="1380"/>
        <v>0</v>
      </c>
      <c r="N2351" s="11">
        <f t="shared" si="1380"/>
        <v>0</v>
      </c>
      <c r="O2351" s="11">
        <f t="shared" si="1380"/>
        <v>0</v>
      </c>
      <c r="P2351" s="11">
        <f t="shared" si="1380"/>
        <v>0</v>
      </c>
      <c r="Q2351" s="11">
        <f t="shared" si="1380"/>
        <v>0</v>
      </c>
      <c r="R2351" s="11">
        <f t="shared" si="1413"/>
        <v>0</v>
      </c>
      <c r="S2351" s="11">
        <f t="shared" si="1413"/>
        <v>0</v>
      </c>
      <c r="T2351" s="11">
        <f t="shared" si="1413"/>
        <v>6100</v>
      </c>
      <c r="U2351" s="40">
        <f t="shared" si="1419"/>
        <v>0.97</v>
      </c>
      <c r="V2351" s="11">
        <f t="shared" si="1417"/>
        <v>20.170000000000002</v>
      </c>
      <c r="W2351" s="11">
        <f t="shared" si="1417"/>
        <v>75900000</v>
      </c>
      <c r="X2351" s="11">
        <f t="shared" si="1417"/>
        <v>542142.85714285704</v>
      </c>
      <c r="Y2351" s="11">
        <f t="shared" si="1417"/>
        <v>632000</v>
      </c>
      <c r="Z2351" s="11">
        <f t="shared" si="1417"/>
        <v>1.1657444005270095</v>
      </c>
      <c r="AA2351" s="11">
        <f t="shared" si="1417"/>
        <v>111.54650577593038</v>
      </c>
      <c r="AB2351" s="11">
        <f t="shared" si="1417"/>
        <v>3018</v>
      </c>
      <c r="AC2351" s="11">
        <f t="shared" si="1417"/>
        <v>3617.6</v>
      </c>
      <c r="AD2351" s="11">
        <f t="shared" si="1417"/>
        <v>3640000</v>
      </c>
      <c r="AE2351" s="11">
        <f t="shared" si="1417"/>
        <v>61176.470588235294</v>
      </c>
      <c r="AF2351" s="11">
        <f t="shared" si="1417"/>
        <v>103000</v>
      </c>
      <c r="AG2351" s="11">
        <f t="shared" si="1417"/>
        <v>1.6836538461538462</v>
      </c>
      <c r="AH2351" s="11">
        <f t="shared" si="1417"/>
        <v>24.427879799020829</v>
      </c>
      <c r="AI2351" s="11">
        <f t="shared" si="1417"/>
        <v>0</v>
      </c>
      <c r="AJ2351" s="11">
        <f t="shared" si="1417"/>
        <v>0</v>
      </c>
      <c r="AK2351" s="11">
        <f t="shared" si="1420"/>
        <v>0</v>
      </c>
      <c r="AL2351" s="11">
        <f t="shared" si="1420"/>
        <v>0</v>
      </c>
      <c r="AM2351" s="11">
        <f t="shared" si="1420"/>
        <v>0</v>
      </c>
      <c r="AN2351" s="11">
        <f t="shared" si="1420"/>
        <v>0</v>
      </c>
      <c r="AO2351" s="11">
        <f t="shared" si="1420"/>
        <v>0</v>
      </c>
      <c r="AP2351" s="11">
        <f t="shared" si="1420"/>
        <v>0</v>
      </c>
      <c r="AQ2351" s="11">
        <f t="shared" si="1420"/>
        <v>0</v>
      </c>
      <c r="AR2351" s="11">
        <f t="shared" si="1420"/>
        <v>0</v>
      </c>
      <c r="AS2351" s="11">
        <f t="shared" si="1414"/>
        <v>28.64290292817287</v>
      </c>
      <c r="AT2351" s="11">
        <f t="shared" si="1414"/>
        <v>52.215728752538098</v>
      </c>
      <c r="AU2351" s="11">
        <f t="shared" si="1414"/>
        <v>0</v>
      </c>
      <c r="AV2351" s="11">
        <f t="shared" si="1414"/>
        <v>442000</v>
      </c>
      <c r="AW2351" s="11">
        <f t="shared" si="1414"/>
        <v>64599999999.999992</v>
      </c>
      <c r="AX2351" s="11">
        <f t="shared" si="1414"/>
        <v>0</v>
      </c>
      <c r="AY2351" s="11">
        <f t="shared" si="1414"/>
        <v>0</v>
      </c>
      <c r="AZ2351" s="11">
        <f t="shared" si="1414"/>
        <v>1</v>
      </c>
      <c r="BA2351" s="11">
        <f t="shared" si="1414"/>
        <v>1</v>
      </c>
      <c r="BB2351" s="11">
        <f t="shared" si="1414"/>
        <v>1</v>
      </c>
      <c r="BC2351" s="11">
        <f t="shared" si="1414"/>
        <v>1</v>
      </c>
      <c r="BD2351" s="11">
        <f t="shared" si="1429"/>
        <v>1</v>
      </c>
      <c r="BE2351" s="11">
        <f t="shared" si="1429"/>
        <v>2</v>
      </c>
      <c r="BF2351" s="15" t="str">
        <f t="shared" si="1421"/>
        <v>DIN 1025-1</v>
      </c>
      <c r="BG2351" s="54">
        <v>47.9</v>
      </c>
      <c r="BH2351" s="17" t="s">
        <v>2456</v>
      </c>
      <c r="BI2351" s="17">
        <v>119</v>
      </c>
      <c r="BK2351" s="17">
        <v>10.1</v>
      </c>
      <c r="BL2351" s="17">
        <v>15.2</v>
      </c>
      <c r="BM2351" s="17">
        <v>10</v>
      </c>
      <c r="BN2351" s="17">
        <v>6.1</v>
      </c>
      <c r="BX2351" s="18">
        <v>6100</v>
      </c>
      <c r="BY2351" s="42">
        <v>0.97</v>
      </c>
      <c r="BZ2351" s="43">
        <v>20.170000000000002</v>
      </c>
      <c r="CA2351" s="18">
        <f>75.9*(10^6)</f>
        <v>75900000</v>
      </c>
      <c r="CB2351" s="18">
        <f>542.142857142857*(10^3)</f>
        <v>542142.85714285704</v>
      </c>
      <c r="CC2351" s="18">
        <f>632*(10^3)</f>
        <v>632000</v>
      </c>
      <c r="CD2351" s="25">
        <f t="shared" si="1390"/>
        <v>1.1657444005270095</v>
      </c>
      <c r="CE2351" s="26">
        <v>111.54650577593038</v>
      </c>
      <c r="CF2351" s="18">
        <v>3018</v>
      </c>
      <c r="CG2351" s="18">
        <f t="shared" si="1422"/>
        <v>3617.6</v>
      </c>
      <c r="CH2351" s="18">
        <v>3640000</v>
      </c>
      <c r="CI2351" s="18">
        <v>61176.470588235294</v>
      </c>
      <c r="CJ2351" s="18">
        <v>103000</v>
      </c>
      <c r="CK2351" s="25">
        <f t="shared" si="1392"/>
        <v>1.6836538461538462</v>
      </c>
      <c r="CL2351" s="26">
        <v>24.427879799020829</v>
      </c>
      <c r="CM2351" s="26"/>
      <c r="CN2351" s="26"/>
      <c r="CO2351" s="26"/>
      <c r="CP2351" s="26"/>
      <c r="CQ2351" s="26"/>
      <c r="CR2351" s="26"/>
      <c r="CS2351" s="26"/>
      <c r="CT2351" s="26"/>
      <c r="CU2351" s="26"/>
      <c r="CV2351" s="26"/>
      <c r="CW2351" s="26">
        <f t="shared" si="1403"/>
        <v>28.64290292817287</v>
      </c>
      <c r="CX2351" s="26">
        <v>52.215728752538098</v>
      </c>
      <c r="CY2351" s="26"/>
      <c r="CZ2351" s="18">
        <v>442000</v>
      </c>
      <c r="DA2351" s="18">
        <v>64599999999.999992</v>
      </c>
      <c r="DB2351" s="18"/>
      <c r="DD2351" s="17">
        <f t="shared" si="1423"/>
        <v>1</v>
      </c>
      <c r="DE2351" s="17">
        <f t="shared" si="1424"/>
        <v>1</v>
      </c>
      <c r="DF2351" s="17">
        <f t="shared" si="1425"/>
        <v>1</v>
      </c>
      <c r="DG2351" s="17">
        <f t="shared" si="1426"/>
        <v>1</v>
      </c>
      <c r="DH2351" s="17">
        <f t="shared" si="1427"/>
        <v>1</v>
      </c>
      <c r="DI2351" s="17">
        <f t="shared" si="1428"/>
        <v>2</v>
      </c>
      <c r="DJ2351" s="20" t="s">
        <v>2436</v>
      </c>
    </row>
    <row r="2352" spans="1:117" x14ac:dyDescent="0.2">
      <c r="A2352" s="15" t="s">
        <v>105</v>
      </c>
      <c r="B2352" s="10" t="s">
        <v>2457</v>
      </c>
      <c r="C2352" s="11">
        <f t="shared" si="1418"/>
        <v>54.2</v>
      </c>
      <c r="D2352" s="11" t="str">
        <f t="shared" si="1416"/>
        <v>300</v>
      </c>
      <c r="E2352" s="11">
        <f t="shared" si="1416"/>
        <v>125</v>
      </c>
      <c r="F2352" s="11">
        <f t="shared" si="1416"/>
        <v>0</v>
      </c>
      <c r="G2352" s="11">
        <f t="shared" si="1415"/>
        <v>10.8</v>
      </c>
      <c r="H2352" s="11">
        <f t="shared" si="1415"/>
        <v>16.2</v>
      </c>
      <c r="I2352" s="11">
        <f t="shared" si="1415"/>
        <v>11</v>
      </c>
      <c r="J2352" s="11">
        <f t="shared" si="1415"/>
        <v>6.5</v>
      </c>
      <c r="K2352" s="11">
        <f t="shared" si="1415"/>
        <v>0</v>
      </c>
      <c r="L2352" s="11">
        <f t="shared" si="1415"/>
        <v>0</v>
      </c>
      <c r="M2352" s="11">
        <f t="shared" si="1380"/>
        <v>0</v>
      </c>
      <c r="N2352" s="11">
        <f t="shared" si="1380"/>
        <v>0</v>
      </c>
      <c r="O2352" s="11">
        <f t="shared" si="1380"/>
        <v>0</v>
      </c>
      <c r="P2352" s="11">
        <f t="shared" si="1380"/>
        <v>0</v>
      </c>
      <c r="Q2352" s="11">
        <f t="shared" si="1380"/>
        <v>0</v>
      </c>
      <c r="R2352" s="11">
        <f t="shared" si="1413"/>
        <v>0</v>
      </c>
      <c r="S2352" s="11">
        <f t="shared" si="1413"/>
        <v>0</v>
      </c>
      <c r="T2352" s="11">
        <f t="shared" si="1413"/>
        <v>6900</v>
      </c>
      <c r="U2352" s="40">
        <f t="shared" si="1419"/>
        <v>1.03</v>
      </c>
      <c r="V2352" s="11">
        <f t="shared" si="1417"/>
        <v>19.02</v>
      </c>
      <c r="W2352" s="11">
        <f t="shared" si="1417"/>
        <v>98000000</v>
      </c>
      <c r="X2352" s="11">
        <f t="shared" si="1417"/>
        <v>653333.33333333302</v>
      </c>
      <c r="Y2352" s="11">
        <f t="shared" si="1417"/>
        <v>762000</v>
      </c>
      <c r="Z2352" s="11">
        <f t="shared" si="1417"/>
        <v>1.1663265306122454</v>
      </c>
      <c r="AA2352" s="11">
        <f t="shared" si="1417"/>
        <v>119.1759143062248</v>
      </c>
      <c r="AB2352" s="11">
        <f t="shared" si="1417"/>
        <v>3458</v>
      </c>
      <c r="AC2352" s="11">
        <f t="shared" si="1417"/>
        <v>4050</v>
      </c>
      <c r="AD2352" s="11">
        <f t="shared" si="1417"/>
        <v>4510000</v>
      </c>
      <c r="AE2352" s="11">
        <f t="shared" si="1417"/>
        <v>72160</v>
      </c>
      <c r="AF2352" s="11">
        <f t="shared" si="1417"/>
        <v>121000</v>
      </c>
      <c r="AG2352" s="11">
        <f t="shared" si="1417"/>
        <v>1.6768292682926829</v>
      </c>
      <c r="AH2352" s="11">
        <f t="shared" si="1417"/>
        <v>25.566055393935866</v>
      </c>
      <c r="AI2352" s="11">
        <f t="shared" si="1417"/>
        <v>0</v>
      </c>
      <c r="AJ2352" s="11">
        <f t="shared" si="1417"/>
        <v>0</v>
      </c>
      <c r="AK2352" s="11">
        <f t="shared" si="1420"/>
        <v>0</v>
      </c>
      <c r="AL2352" s="11">
        <f t="shared" si="1420"/>
        <v>0</v>
      </c>
      <c r="AM2352" s="11">
        <f t="shared" si="1420"/>
        <v>0</v>
      </c>
      <c r="AN2352" s="11">
        <f t="shared" si="1420"/>
        <v>0</v>
      </c>
      <c r="AO2352" s="11">
        <f t="shared" si="1420"/>
        <v>0</v>
      </c>
      <c r="AP2352" s="11">
        <f t="shared" si="1420"/>
        <v>0</v>
      </c>
      <c r="AQ2352" s="11">
        <f t="shared" si="1420"/>
        <v>0</v>
      </c>
      <c r="AR2352" s="11">
        <f t="shared" si="1420"/>
        <v>0</v>
      </c>
      <c r="AS2352" s="11">
        <f t="shared" si="1414"/>
        <v>30.051298118574842</v>
      </c>
      <c r="AT2352" s="11">
        <f t="shared" si="1414"/>
        <v>56.087301627791909</v>
      </c>
      <c r="AU2352" s="11">
        <f t="shared" si="1414"/>
        <v>0</v>
      </c>
      <c r="AV2352" s="11">
        <f t="shared" si="1414"/>
        <v>568000</v>
      </c>
      <c r="AW2352" s="11">
        <f t="shared" si="1414"/>
        <v>91800000000</v>
      </c>
      <c r="AX2352" s="11">
        <f t="shared" si="1414"/>
        <v>0</v>
      </c>
      <c r="AY2352" s="11">
        <f t="shared" si="1414"/>
        <v>0</v>
      </c>
      <c r="AZ2352" s="11">
        <f t="shared" si="1414"/>
        <v>1</v>
      </c>
      <c r="BA2352" s="11">
        <f t="shared" si="1414"/>
        <v>1</v>
      </c>
      <c r="BB2352" s="11">
        <f t="shared" si="1414"/>
        <v>1</v>
      </c>
      <c r="BC2352" s="11">
        <f t="shared" si="1414"/>
        <v>1</v>
      </c>
      <c r="BD2352" s="11">
        <f t="shared" si="1429"/>
        <v>1</v>
      </c>
      <c r="BE2352" s="11">
        <f t="shared" si="1429"/>
        <v>2</v>
      </c>
      <c r="BF2352" s="15" t="str">
        <f t="shared" si="1421"/>
        <v>DIN 1025-1</v>
      </c>
      <c r="BG2352" s="54">
        <v>54.2</v>
      </c>
      <c r="BH2352" s="17" t="s">
        <v>2458</v>
      </c>
      <c r="BI2352" s="17">
        <v>125</v>
      </c>
      <c r="BK2352" s="17">
        <v>10.8</v>
      </c>
      <c r="BL2352" s="17">
        <v>16.2</v>
      </c>
      <c r="BM2352" s="17">
        <v>11</v>
      </c>
      <c r="BN2352" s="17">
        <v>6.5</v>
      </c>
      <c r="BX2352" s="18">
        <v>6900</v>
      </c>
      <c r="BY2352" s="42">
        <v>1.03</v>
      </c>
      <c r="BZ2352" s="43">
        <v>19.02</v>
      </c>
      <c r="CA2352" s="18">
        <f>98*(10^6)</f>
        <v>98000000</v>
      </c>
      <c r="CB2352" s="18">
        <f>653.333333333333*(10^3)</f>
        <v>653333.33333333302</v>
      </c>
      <c r="CC2352" s="18">
        <f>762*(10^3)</f>
        <v>762000</v>
      </c>
      <c r="CD2352" s="25">
        <f t="shared" si="1390"/>
        <v>1.1663265306122454</v>
      </c>
      <c r="CE2352" s="26">
        <v>119.1759143062248</v>
      </c>
      <c r="CF2352" s="18">
        <v>3458</v>
      </c>
      <c r="CG2352" s="18">
        <f t="shared" si="1422"/>
        <v>4050</v>
      </c>
      <c r="CH2352" s="18">
        <v>4510000</v>
      </c>
      <c r="CI2352" s="18">
        <v>72160</v>
      </c>
      <c r="CJ2352" s="18">
        <v>121000</v>
      </c>
      <c r="CK2352" s="25">
        <f t="shared" si="1392"/>
        <v>1.6768292682926829</v>
      </c>
      <c r="CL2352" s="26">
        <v>25.566055393935866</v>
      </c>
      <c r="CM2352" s="26"/>
      <c r="CN2352" s="26"/>
      <c r="CO2352" s="26"/>
      <c r="CP2352" s="26"/>
      <c r="CQ2352" s="26"/>
      <c r="CR2352" s="26"/>
      <c r="CS2352" s="26"/>
      <c r="CT2352" s="26"/>
      <c r="CU2352" s="26"/>
      <c r="CV2352" s="26"/>
      <c r="CW2352" s="26">
        <f t="shared" si="1403"/>
        <v>30.051298118574842</v>
      </c>
      <c r="CX2352" s="26">
        <v>56.087301627791909</v>
      </c>
      <c r="CY2352" s="26"/>
      <c r="CZ2352" s="18">
        <v>568000</v>
      </c>
      <c r="DA2352" s="18">
        <v>91800000000</v>
      </c>
      <c r="DB2352" s="18"/>
      <c r="DD2352" s="17">
        <f t="shared" si="1423"/>
        <v>1</v>
      </c>
      <c r="DE2352" s="17">
        <f t="shared" si="1424"/>
        <v>1</v>
      </c>
      <c r="DF2352" s="17">
        <f t="shared" si="1425"/>
        <v>1</v>
      </c>
      <c r="DG2352" s="17">
        <f t="shared" si="1426"/>
        <v>1</v>
      </c>
      <c r="DH2352" s="17">
        <f t="shared" si="1427"/>
        <v>1</v>
      </c>
      <c r="DI2352" s="17">
        <f t="shared" si="1428"/>
        <v>2</v>
      </c>
      <c r="DJ2352" s="20" t="s">
        <v>2436</v>
      </c>
    </row>
    <row r="2353" spans="1:114" x14ac:dyDescent="0.2">
      <c r="A2353" s="15" t="s">
        <v>105</v>
      </c>
      <c r="B2353" s="10" t="s">
        <v>2459</v>
      </c>
      <c r="C2353" s="11">
        <f t="shared" si="1418"/>
        <v>61</v>
      </c>
      <c r="D2353" s="11" t="str">
        <f t="shared" si="1416"/>
        <v>320</v>
      </c>
      <c r="E2353" s="11">
        <f t="shared" si="1416"/>
        <v>131</v>
      </c>
      <c r="F2353" s="11">
        <f t="shared" si="1416"/>
        <v>0</v>
      </c>
      <c r="G2353" s="11">
        <f t="shared" si="1415"/>
        <v>11.5</v>
      </c>
      <c r="H2353" s="11">
        <f t="shared" si="1415"/>
        <v>17.3</v>
      </c>
      <c r="I2353" s="11">
        <f t="shared" si="1415"/>
        <v>12</v>
      </c>
      <c r="J2353" s="11">
        <f t="shared" si="1415"/>
        <v>6.9</v>
      </c>
      <c r="K2353" s="11">
        <f t="shared" si="1415"/>
        <v>0</v>
      </c>
      <c r="L2353" s="11">
        <f t="shared" si="1415"/>
        <v>0</v>
      </c>
      <c r="M2353" s="11">
        <f t="shared" si="1380"/>
        <v>0</v>
      </c>
      <c r="N2353" s="11">
        <f t="shared" si="1380"/>
        <v>0</v>
      </c>
      <c r="O2353" s="11">
        <f t="shared" si="1380"/>
        <v>0</v>
      </c>
      <c r="P2353" s="11">
        <f t="shared" si="1380"/>
        <v>0</v>
      </c>
      <c r="Q2353" s="11">
        <f t="shared" si="1380"/>
        <v>0</v>
      </c>
      <c r="R2353" s="11">
        <f t="shared" si="1413"/>
        <v>0</v>
      </c>
      <c r="S2353" s="11">
        <f t="shared" si="1413"/>
        <v>0</v>
      </c>
      <c r="T2353" s="11">
        <f t="shared" si="1413"/>
        <v>7770</v>
      </c>
      <c r="U2353" s="40">
        <f t="shared" si="1419"/>
        <v>1.08</v>
      </c>
      <c r="V2353" s="11">
        <f t="shared" si="1417"/>
        <v>17.87</v>
      </c>
      <c r="W2353" s="11">
        <f t="shared" si="1417"/>
        <v>125100000</v>
      </c>
      <c r="X2353" s="11">
        <f t="shared" si="1417"/>
        <v>781875</v>
      </c>
      <c r="Y2353" s="11">
        <f t="shared" si="1417"/>
        <v>914000</v>
      </c>
      <c r="Z2353" s="11">
        <f t="shared" si="1417"/>
        <v>1.1689848121502797</v>
      </c>
      <c r="AA2353" s="11">
        <f t="shared" si="1417"/>
        <v>126.8872968440344</v>
      </c>
      <c r="AB2353" s="11">
        <f t="shared" si="1417"/>
        <v>3926</v>
      </c>
      <c r="AC2353" s="11">
        <f t="shared" si="1417"/>
        <v>4532.6000000000004</v>
      </c>
      <c r="AD2353" s="11">
        <f t="shared" si="1417"/>
        <v>5550000</v>
      </c>
      <c r="AE2353" s="11">
        <f t="shared" si="1417"/>
        <v>84732.824427480926</v>
      </c>
      <c r="AF2353" s="11">
        <f t="shared" si="1417"/>
        <v>143000</v>
      </c>
      <c r="AG2353" s="11">
        <f t="shared" si="1417"/>
        <v>1.6876576576576574</v>
      </c>
      <c r="AH2353" s="11">
        <f t="shared" si="1417"/>
        <v>26.726124191242441</v>
      </c>
      <c r="AI2353" s="11">
        <f t="shared" si="1417"/>
        <v>0</v>
      </c>
      <c r="AJ2353" s="11">
        <f t="shared" si="1417"/>
        <v>0</v>
      </c>
      <c r="AK2353" s="11">
        <f t="shared" si="1420"/>
        <v>0</v>
      </c>
      <c r="AL2353" s="11">
        <f t="shared" si="1420"/>
        <v>0</v>
      </c>
      <c r="AM2353" s="11">
        <f t="shared" si="1420"/>
        <v>0</v>
      </c>
      <c r="AN2353" s="11">
        <f t="shared" si="1420"/>
        <v>0</v>
      </c>
      <c r="AO2353" s="11">
        <f t="shared" si="1420"/>
        <v>0</v>
      </c>
      <c r="AP2353" s="11">
        <f t="shared" si="1420"/>
        <v>0</v>
      </c>
      <c r="AQ2353" s="11">
        <f t="shared" si="1420"/>
        <v>0</v>
      </c>
      <c r="AR2353" s="11">
        <f t="shared" si="1420"/>
        <v>0</v>
      </c>
      <c r="AS2353" s="11">
        <f t="shared" si="1414"/>
        <v>31.463615446379411</v>
      </c>
      <c r="AT2353" s="11">
        <f t="shared" si="1414"/>
        <v>60.158874503045716</v>
      </c>
      <c r="AU2353" s="11">
        <f t="shared" si="1414"/>
        <v>0</v>
      </c>
      <c r="AV2353" s="11">
        <f t="shared" si="1414"/>
        <v>725000</v>
      </c>
      <c r="AW2353" s="11">
        <f t="shared" si="1414"/>
        <v>129000000000</v>
      </c>
      <c r="AX2353" s="11">
        <f t="shared" si="1414"/>
        <v>0</v>
      </c>
      <c r="AY2353" s="11">
        <f t="shared" si="1414"/>
        <v>0</v>
      </c>
      <c r="AZ2353" s="11">
        <f t="shared" si="1414"/>
        <v>1</v>
      </c>
      <c r="BA2353" s="11">
        <f t="shared" si="1414"/>
        <v>1</v>
      </c>
      <c r="BB2353" s="11">
        <f t="shared" si="1414"/>
        <v>1</v>
      </c>
      <c r="BC2353" s="11">
        <f t="shared" si="1414"/>
        <v>1</v>
      </c>
      <c r="BD2353" s="11">
        <f t="shared" si="1429"/>
        <v>1</v>
      </c>
      <c r="BE2353" s="11">
        <f t="shared" si="1429"/>
        <v>2</v>
      </c>
      <c r="BF2353" s="15" t="str">
        <f t="shared" si="1421"/>
        <v>DIN 1025-1</v>
      </c>
      <c r="BG2353" s="54">
        <v>61</v>
      </c>
      <c r="BH2353" s="17" t="s">
        <v>2460</v>
      </c>
      <c r="BI2353" s="17">
        <v>131</v>
      </c>
      <c r="BK2353" s="17">
        <v>11.5</v>
      </c>
      <c r="BL2353" s="17">
        <v>17.3</v>
      </c>
      <c r="BM2353" s="17">
        <v>12</v>
      </c>
      <c r="BN2353" s="17">
        <v>6.9</v>
      </c>
      <c r="BX2353" s="18">
        <v>7770</v>
      </c>
      <c r="BY2353" s="42">
        <v>1.08</v>
      </c>
      <c r="BZ2353" s="43">
        <v>17.87</v>
      </c>
      <c r="CA2353" s="18">
        <f>125.1*(10^6)</f>
        <v>125100000</v>
      </c>
      <c r="CB2353" s="18">
        <f>781.875*(10^3)</f>
        <v>781875</v>
      </c>
      <c r="CC2353" s="18">
        <f>914*(10^3)</f>
        <v>914000</v>
      </c>
      <c r="CD2353" s="25">
        <f t="shared" si="1390"/>
        <v>1.1689848121502797</v>
      </c>
      <c r="CE2353" s="26">
        <v>126.8872968440344</v>
      </c>
      <c r="CF2353" s="18">
        <v>3926</v>
      </c>
      <c r="CG2353" s="18">
        <f t="shared" si="1422"/>
        <v>4532.6000000000004</v>
      </c>
      <c r="CH2353" s="18">
        <v>5550000</v>
      </c>
      <c r="CI2353" s="18">
        <v>84732.824427480926</v>
      </c>
      <c r="CJ2353" s="18">
        <v>143000</v>
      </c>
      <c r="CK2353" s="25">
        <f t="shared" si="1392"/>
        <v>1.6876576576576574</v>
      </c>
      <c r="CL2353" s="26">
        <v>26.726124191242441</v>
      </c>
      <c r="CM2353" s="26"/>
      <c r="CN2353" s="26"/>
      <c r="CO2353" s="26"/>
      <c r="CP2353" s="26"/>
      <c r="CQ2353" s="26"/>
      <c r="CR2353" s="26"/>
      <c r="CS2353" s="26"/>
      <c r="CT2353" s="26"/>
      <c r="CU2353" s="26"/>
      <c r="CV2353" s="26"/>
      <c r="CW2353" s="26">
        <f t="shared" si="1403"/>
        <v>31.463615446379411</v>
      </c>
      <c r="CX2353" s="26">
        <v>60.158874503045716</v>
      </c>
      <c r="CY2353" s="26"/>
      <c r="CZ2353" s="18">
        <v>725000</v>
      </c>
      <c r="DA2353" s="18">
        <v>129000000000</v>
      </c>
      <c r="DB2353" s="18"/>
      <c r="DD2353" s="17">
        <f t="shared" si="1423"/>
        <v>1</v>
      </c>
      <c r="DE2353" s="17">
        <f t="shared" si="1424"/>
        <v>1</v>
      </c>
      <c r="DF2353" s="17">
        <f t="shared" si="1425"/>
        <v>1</v>
      </c>
      <c r="DG2353" s="17">
        <f t="shared" si="1426"/>
        <v>1</v>
      </c>
      <c r="DH2353" s="17">
        <f t="shared" si="1427"/>
        <v>1</v>
      </c>
      <c r="DI2353" s="17">
        <f t="shared" si="1428"/>
        <v>2</v>
      </c>
      <c r="DJ2353" s="20" t="s">
        <v>2436</v>
      </c>
    </row>
    <row r="2354" spans="1:114" x14ac:dyDescent="0.2">
      <c r="A2354" s="15" t="s">
        <v>105</v>
      </c>
      <c r="B2354" s="10" t="s">
        <v>2461</v>
      </c>
      <c r="C2354" s="11">
        <f t="shared" si="1418"/>
        <v>68</v>
      </c>
      <c r="D2354" s="11" t="str">
        <f t="shared" si="1416"/>
        <v>340</v>
      </c>
      <c r="E2354" s="11">
        <f t="shared" si="1416"/>
        <v>137</v>
      </c>
      <c r="F2354" s="11">
        <f t="shared" si="1416"/>
        <v>0</v>
      </c>
      <c r="G2354" s="11">
        <f t="shared" si="1415"/>
        <v>12.2</v>
      </c>
      <c r="H2354" s="11">
        <f t="shared" si="1415"/>
        <v>18.3</v>
      </c>
      <c r="I2354" s="11">
        <f t="shared" si="1415"/>
        <v>12</v>
      </c>
      <c r="J2354" s="11">
        <f t="shared" si="1415"/>
        <v>7.3</v>
      </c>
      <c r="K2354" s="11">
        <f t="shared" si="1415"/>
        <v>0</v>
      </c>
      <c r="L2354" s="11">
        <f t="shared" si="1415"/>
        <v>0</v>
      </c>
      <c r="M2354" s="11">
        <f t="shared" si="1380"/>
        <v>0</v>
      </c>
      <c r="N2354" s="11">
        <f t="shared" si="1380"/>
        <v>0</v>
      </c>
      <c r="O2354" s="11">
        <f t="shared" si="1380"/>
        <v>0</v>
      </c>
      <c r="P2354" s="11">
        <f t="shared" si="1380"/>
        <v>0</v>
      </c>
      <c r="Q2354" s="11">
        <f t="shared" si="1380"/>
        <v>0</v>
      </c>
      <c r="R2354" s="11">
        <f t="shared" si="1413"/>
        <v>0</v>
      </c>
      <c r="S2354" s="11">
        <f t="shared" si="1413"/>
        <v>0</v>
      </c>
      <c r="T2354" s="11">
        <f t="shared" si="1413"/>
        <v>8670</v>
      </c>
      <c r="U2354" s="40">
        <f t="shared" si="1419"/>
        <v>1.1399999999999999</v>
      </c>
      <c r="V2354" s="11">
        <f t="shared" si="1417"/>
        <v>16.899999999999999</v>
      </c>
      <c r="W2354" s="11">
        <f t="shared" si="1417"/>
        <v>157000000</v>
      </c>
      <c r="X2354" s="11">
        <f t="shared" si="1417"/>
        <v>923529.41176470602</v>
      </c>
      <c r="Y2354" s="11">
        <f t="shared" si="1417"/>
        <v>1080000</v>
      </c>
      <c r="Z2354" s="11">
        <f t="shared" si="1417"/>
        <v>1.1694267515923564</v>
      </c>
      <c r="AA2354" s="11">
        <f t="shared" si="1417"/>
        <v>134.5675289158705</v>
      </c>
      <c r="AB2354" s="11">
        <f t="shared" si="1417"/>
        <v>4427</v>
      </c>
      <c r="AC2354" s="11">
        <f t="shared" si="1417"/>
        <v>5014.2</v>
      </c>
      <c r="AD2354" s="11">
        <f t="shared" si="1417"/>
        <v>6740000</v>
      </c>
      <c r="AE2354" s="11">
        <f t="shared" si="1417"/>
        <v>98394.160583941615</v>
      </c>
      <c r="AF2354" s="11">
        <f t="shared" si="1417"/>
        <v>166000</v>
      </c>
      <c r="AG2354" s="11">
        <f t="shared" si="1417"/>
        <v>1.6870919881305637</v>
      </c>
      <c r="AH2354" s="11">
        <f t="shared" si="1417"/>
        <v>27.881773800554416</v>
      </c>
      <c r="AI2354" s="11">
        <f t="shared" si="1417"/>
        <v>0</v>
      </c>
      <c r="AJ2354" s="11">
        <f t="shared" si="1417"/>
        <v>0</v>
      </c>
      <c r="AK2354" s="11">
        <f t="shared" si="1420"/>
        <v>0</v>
      </c>
      <c r="AL2354" s="11">
        <f t="shared" si="1420"/>
        <v>0</v>
      </c>
      <c r="AM2354" s="11">
        <f t="shared" si="1420"/>
        <v>0</v>
      </c>
      <c r="AN2354" s="11">
        <f t="shared" si="1420"/>
        <v>0</v>
      </c>
      <c r="AO2354" s="11">
        <f t="shared" si="1420"/>
        <v>0</v>
      </c>
      <c r="AP2354" s="11">
        <f t="shared" si="1420"/>
        <v>0</v>
      </c>
      <c r="AQ2354" s="11">
        <f t="shared" si="1420"/>
        <v>0</v>
      </c>
      <c r="AR2354" s="11">
        <f t="shared" si="1420"/>
        <v>0</v>
      </c>
      <c r="AS2354" s="11">
        <f t="shared" si="1414"/>
        <v>32.889978777827437</v>
      </c>
      <c r="AT2354" s="11">
        <f t="shared" si="1414"/>
        <v>62.858874503045712</v>
      </c>
      <c r="AU2354" s="11">
        <f t="shared" si="1414"/>
        <v>0</v>
      </c>
      <c r="AV2354" s="11">
        <f t="shared" si="1414"/>
        <v>904000</v>
      </c>
      <c r="AW2354" s="11">
        <f t="shared" si="1414"/>
        <v>176000000000</v>
      </c>
      <c r="AX2354" s="11">
        <f t="shared" si="1414"/>
        <v>0</v>
      </c>
      <c r="AY2354" s="11">
        <f t="shared" si="1414"/>
        <v>0</v>
      </c>
      <c r="AZ2354" s="11">
        <f t="shared" si="1414"/>
        <v>1</v>
      </c>
      <c r="BA2354" s="11">
        <f t="shared" si="1414"/>
        <v>1</v>
      </c>
      <c r="BB2354" s="11">
        <f t="shared" si="1414"/>
        <v>1</v>
      </c>
      <c r="BC2354" s="11">
        <f t="shared" si="1414"/>
        <v>1</v>
      </c>
      <c r="BD2354" s="11">
        <f t="shared" si="1429"/>
        <v>1</v>
      </c>
      <c r="BE2354" s="11">
        <f t="shared" si="1429"/>
        <v>2</v>
      </c>
      <c r="BF2354" s="15" t="str">
        <f t="shared" si="1421"/>
        <v>DIN 1025-1</v>
      </c>
      <c r="BG2354" s="54">
        <v>68</v>
      </c>
      <c r="BH2354" s="17" t="s">
        <v>2462</v>
      </c>
      <c r="BI2354" s="17">
        <v>137</v>
      </c>
      <c r="BK2354" s="17">
        <v>12.2</v>
      </c>
      <c r="BL2354" s="17">
        <v>18.3</v>
      </c>
      <c r="BM2354" s="17">
        <v>12</v>
      </c>
      <c r="BN2354" s="17">
        <v>7.3</v>
      </c>
      <c r="BX2354" s="18">
        <v>8670</v>
      </c>
      <c r="BY2354" s="42">
        <v>1.1399999999999999</v>
      </c>
      <c r="BZ2354" s="43">
        <v>16.899999999999999</v>
      </c>
      <c r="CA2354" s="18">
        <f>157*(10^6)</f>
        <v>157000000</v>
      </c>
      <c r="CB2354" s="18">
        <f>923.529411764706*(10^3)</f>
        <v>923529.41176470602</v>
      </c>
      <c r="CC2354" s="18">
        <f>1080*(10^3)</f>
        <v>1080000</v>
      </c>
      <c r="CD2354" s="25">
        <f t="shared" si="1390"/>
        <v>1.1694267515923564</v>
      </c>
      <c r="CE2354" s="26">
        <v>134.5675289158705</v>
      </c>
      <c r="CF2354" s="18">
        <v>4427</v>
      </c>
      <c r="CG2354" s="18">
        <f t="shared" si="1422"/>
        <v>5014.2</v>
      </c>
      <c r="CH2354" s="18">
        <v>6740000</v>
      </c>
      <c r="CI2354" s="18">
        <v>98394.160583941615</v>
      </c>
      <c r="CJ2354" s="18">
        <v>166000</v>
      </c>
      <c r="CK2354" s="25">
        <f t="shared" si="1392"/>
        <v>1.6870919881305637</v>
      </c>
      <c r="CL2354" s="26">
        <v>27.881773800554416</v>
      </c>
      <c r="CM2354" s="26"/>
      <c r="CN2354" s="26"/>
      <c r="CO2354" s="26"/>
      <c r="CP2354" s="26"/>
      <c r="CQ2354" s="26"/>
      <c r="CR2354" s="26"/>
      <c r="CS2354" s="26"/>
      <c r="CT2354" s="26"/>
      <c r="CU2354" s="26"/>
      <c r="CV2354" s="26"/>
      <c r="CW2354" s="26">
        <f t="shared" si="1403"/>
        <v>32.889978777827437</v>
      </c>
      <c r="CX2354" s="26">
        <v>62.858874503045712</v>
      </c>
      <c r="CY2354" s="26"/>
      <c r="CZ2354" s="18">
        <v>904000</v>
      </c>
      <c r="DA2354" s="18">
        <v>176000000000</v>
      </c>
      <c r="DB2354" s="18"/>
      <c r="DD2354" s="17">
        <f t="shared" si="1423"/>
        <v>1</v>
      </c>
      <c r="DE2354" s="17">
        <f t="shared" si="1424"/>
        <v>1</v>
      </c>
      <c r="DF2354" s="17">
        <f t="shared" si="1425"/>
        <v>1</v>
      </c>
      <c r="DG2354" s="17">
        <f t="shared" si="1426"/>
        <v>1</v>
      </c>
      <c r="DH2354" s="17">
        <f t="shared" si="1427"/>
        <v>1</v>
      </c>
      <c r="DI2354" s="17">
        <f t="shared" si="1428"/>
        <v>2</v>
      </c>
      <c r="DJ2354" s="20" t="s">
        <v>2436</v>
      </c>
    </row>
    <row r="2355" spans="1:114" x14ac:dyDescent="0.2">
      <c r="A2355" s="15" t="s">
        <v>105</v>
      </c>
      <c r="B2355" s="10" t="s">
        <v>2463</v>
      </c>
      <c r="C2355" s="11">
        <f t="shared" si="1418"/>
        <v>76.099999999999994</v>
      </c>
      <c r="D2355" s="11" t="str">
        <f t="shared" si="1416"/>
        <v>360</v>
      </c>
      <c r="E2355" s="11">
        <f t="shared" si="1416"/>
        <v>143</v>
      </c>
      <c r="F2355" s="11">
        <f t="shared" si="1416"/>
        <v>0</v>
      </c>
      <c r="G2355" s="11">
        <f t="shared" si="1415"/>
        <v>13</v>
      </c>
      <c r="H2355" s="11">
        <f t="shared" si="1415"/>
        <v>19.5</v>
      </c>
      <c r="I2355" s="11">
        <f t="shared" si="1415"/>
        <v>13</v>
      </c>
      <c r="J2355" s="11">
        <f t="shared" si="1415"/>
        <v>7.8</v>
      </c>
      <c r="K2355" s="11">
        <f t="shared" si="1415"/>
        <v>0</v>
      </c>
      <c r="L2355" s="11">
        <f t="shared" si="1415"/>
        <v>0</v>
      </c>
      <c r="M2355" s="11">
        <f t="shared" si="1380"/>
        <v>0</v>
      </c>
      <c r="N2355" s="11">
        <f t="shared" si="1380"/>
        <v>0</v>
      </c>
      <c r="O2355" s="11">
        <f t="shared" si="1380"/>
        <v>0</v>
      </c>
      <c r="P2355" s="11">
        <f t="shared" si="1380"/>
        <v>0</v>
      </c>
      <c r="Q2355" s="11">
        <f t="shared" si="1380"/>
        <v>0</v>
      </c>
      <c r="R2355" s="11">
        <f t="shared" si="1413"/>
        <v>0</v>
      </c>
      <c r="S2355" s="11">
        <f t="shared" si="1413"/>
        <v>0</v>
      </c>
      <c r="T2355" s="11">
        <f t="shared" si="1413"/>
        <v>9700</v>
      </c>
      <c r="U2355" s="40">
        <f t="shared" si="1419"/>
        <v>1.2</v>
      </c>
      <c r="V2355" s="11">
        <f t="shared" si="1417"/>
        <v>15.89</v>
      </c>
      <c r="W2355" s="11">
        <f t="shared" si="1417"/>
        <v>196100000</v>
      </c>
      <c r="X2355" s="11">
        <f t="shared" si="1417"/>
        <v>1089444.4444444401</v>
      </c>
      <c r="Y2355" s="11">
        <f t="shared" si="1417"/>
        <v>1276000</v>
      </c>
      <c r="Z2355" s="11">
        <f t="shared" si="1417"/>
        <v>1.1712391636919985</v>
      </c>
      <c r="AA2355" s="11">
        <f t="shared" si="1417"/>
        <v>142.18472085762531</v>
      </c>
      <c r="AB2355" s="11">
        <f t="shared" si="1417"/>
        <v>4995</v>
      </c>
      <c r="AC2355" s="11">
        <f t="shared" si="1417"/>
        <v>5577</v>
      </c>
      <c r="AD2355" s="11">
        <f t="shared" si="1417"/>
        <v>8180000</v>
      </c>
      <c r="AE2355" s="11">
        <f t="shared" si="1417"/>
        <v>114405.5944055944</v>
      </c>
      <c r="AF2355" s="11">
        <f t="shared" si="1417"/>
        <v>194000</v>
      </c>
      <c r="AG2355" s="11">
        <f t="shared" si="1417"/>
        <v>1.6957212713936431</v>
      </c>
      <c r="AH2355" s="11">
        <f t="shared" si="1417"/>
        <v>29.039610346424503</v>
      </c>
      <c r="AI2355" s="11">
        <f t="shared" si="1417"/>
        <v>0</v>
      </c>
      <c r="AJ2355" s="11">
        <f t="shared" si="1417"/>
        <v>0</v>
      </c>
      <c r="AK2355" s="11">
        <f t="shared" si="1420"/>
        <v>0</v>
      </c>
      <c r="AL2355" s="11">
        <f t="shared" si="1420"/>
        <v>0</v>
      </c>
      <c r="AM2355" s="11">
        <f t="shared" si="1420"/>
        <v>0</v>
      </c>
      <c r="AN2355" s="11">
        <f t="shared" si="1420"/>
        <v>0</v>
      </c>
      <c r="AO2355" s="11">
        <f t="shared" si="1420"/>
        <v>0</v>
      </c>
      <c r="AP2355" s="11">
        <f t="shared" si="1420"/>
        <v>0</v>
      </c>
      <c r="AQ2355" s="11">
        <f t="shared" si="1420"/>
        <v>0</v>
      </c>
      <c r="AR2355" s="11">
        <f t="shared" si="1420"/>
        <v>0</v>
      </c>
      <c r="AS2355" s="11">
        <f t="shared" si="1414"/>
        <v>34.303924018181888</v>
      </c>
      <c r="AT2355" s="11">
        <f t="shared" si="1414"/>
        <v>67.23044737829953</v>
      </c>
      <c r="AU2355" s="11">
        <f t="shared" si="1414"/>
        <v>0</v>
      </c>
      <c r="AV2355" s="11">
        <f t="shared" si="1414"/>
        <v>1150000</v>
      </c>
      <c r="AW2355" s="11">
        <f t="shared" si="1414"/>
        <v>240000000000</v>
      </c>
      <c r="AX2355" s="11">
        <f t="shared" si="1414"/>
        <v>0</v>
      </c>
      <c r="AY2355" s="11">
        <f t="shared" si="1414"/>
        <v>0</v>
      </c>
      <c r="AZ2355" s="11">
        <f t="shared" si="1414"/>
        <v>1</v>
      </c>
      <c r="BA2355" s="11">
        <f t="shared" si="1414"/>
        <v>1</v>
      </c>
      <c r="BB2355" s="11">
        <f t="shared" si="1414"/>
        <v>1</v>
      </c>
      <c r="BC2355" s="11">
        <f t="shared" si="1414"/>
        <v>1</v>
      </c>
      <c r="BD2355" s="11">
        <f t="shared" si="1429"/>
        <v>1</v>
      </c>
      <c r="BE2355" s="11">
        <f t="shared" si="1429"/>
        <v>2</v>
      </c>
      <c r="BF2355" s="15" t="str">
        <f t="shared" si="1421"/>
        <v>DIN 1025-1</v>
      </c>
      <c r="BG2355" s="54">
        <v>76.099999999999994</v>
      </c>
      <c r="BH2355" s="17" t="s">
        <v>2464</v>
      </c>
      <c r="BI2355" s="17">
        <v>143</v>
      </c>
      <c r="BK2355" s="17">
        <v>13</v>
      </c>
      <c r="BL2355" s="17">
        <v>19.5</v>
      </c>
      <c r="BM2355" s="17">
        <v>13</v>
      </c>
      <c r="BN2355" s="17">
        <v>7.8</v>
      </c>
      <c r="BX2355" s="18">
        <v>9700</v>
      </c>
      <c r="BY2355" s="42">
        <v>1.2</v>
      </c>
      <c r="BZ2355" s="43">
        <v>15.89</v>
      </c>
      <c r="CA2355" s="18">
        <f>196.1*(10^6)</f>
        <v>196100000</v>
      </c>
      <c r="CB2355" s="18">
        <f>1089.44444444444*(10^3)</f>
        <v>1089444.4444444401</v>
      </c>
      <c r="CC2355" s="18">
        <f>1276*(10^3)</f>
        <v>1276000</v>
      </c>
      <c r="CD2355" s="25">
        <f t="shared" si="1390"/>
        <v>1.1712391636919985</v>
      </c>
      <c r="CE2355" s="26">
        <v>142.18472085762531</v>
      </c>
      <c r="CF2355" s="18">
        <v>4995</v>
      </c>
      <c r="CG2355" s="18">
        <f t="shared" si="1422"/>
        <v>5577</v>
      </c>
      <c r="CH2355" s="18">
        <v>8180000</v>
      </c>
      <c r="CI2355" s="18">
        <v>114405.5944055944</v>
      </c>
      <c r="CJ2355" s="18">
        <v>194000</v>
      </c>
      <c r="CK2355" s="25">
        <f t="shared" si="1392"/>
        <v>1.6957212713936431</v>
      </c>
      <c r="CL2355" s="26">
        <v>29.039610346424503</v>
      </c>
      <c r="CM2355" s="26"/>
      <c r="CN2355" s="26"/>
      <c r="CO2355" s="26"/>
      <c r="CP2355" s="26"/>
      <c r="CQ2355" s="26"/>
      <c r="CR2355" s="26"/>
      <c r="CS2355" s="26"/>
      <c r="CT2355" s="26"/>
      <c r="CU2355" s="26"/>
      <c r="CV2355" s="26"/>
      <c r="CW2355" s="26">
        <f t="shared" si="1403"/>
        <v>34.303924018181888</v>
      </c>
      <c r="CX2355" s="26">
        <v>67.23044737829953</v>
      </c>
      <c r="CY2355" s="26"/>
      <c r="CZ2355" s="18">
        <v>1150000</v>
      </c>
      <c r="DA2355" s="18">
        <v>240000000000</v>
      </c>
      <c r="DB2355" s="18"/>
      <c r="DD2355" s="17">
        <f t="shared" si="1423"/>
        <v>1</v>
      </c>
      <c r="DE2355" s="17">
        <f t="shared" si="1424"/>
        <v>1</v>
      </c>
      <c r="DF2355" s="17">
        <f t="shared" si="1425"/>
        <v>1</v>
      </c>
      <c r="DG2355" s="17">
        <f t="shared" si="1426"/>
        <v>1</v>
      </c>
      <c r="DH2355" s="17">
        <f t="shared" si="1427"/>
        <v>1</v>
      </c>
      <c r="DI2355" s="17">
        <f t="shared" si="1428"/>
        <v>2</v>
      </c>
      <c r="DJ2355" s="20" t="s">
        <v>2436</v>
      </c>
    </row>
    <row r="2356" spans="1:114" x14ac:dyDescent="0.2">
      <c r="A2356" s="15" t="s">
        <v>105</v>
      </c>
      <c r="B2356" s="10" t="s">
        <v>2465</v>
      </c>
      <c r="C2356" s="11">
        <f t="shared" si="1418"/>
        <v>84</v>
      </c>
      <c r="D2356" s="11" t="str">
        <f t="shared" si="1416"/>
        <v>380</v>
      </c>
      <c r="E2356" s="11">
        <f t="shared" si="1416"/>
        <v>149</v>
      </c>
      <c r="F2356" s="11">
        <f t="shared" si="1416"/>
        <v>0</v>
      </c>
      <c r="G2356" s="11">
        <f t="shared" si="1415"/>
        <v>13.7</v>
      </c>
      <c r="H2356" s="11">
        <f t="shared" si="1415"/>
        <v>20.5</v>
      </c>
      <c r="I2356" s="11">
        <f t="shared" si="1415"/>
        <v>14</v>
      </c>
      <c r="J2356" s="11">
        <f t="shared" si="1415"/>
        <v>8.1999999999999993</v>
      </c>
      <c r="K2356" s="11">
        <f t="shared" si="1415"/>
        <v>0</v>
      </c>
      <c r="L2356" s="11">
        <f t="shared" si="1415"/>
        <v>0</v>
      </c>
      <c r="M2356" s="11">
        <f t="shared" si="1380"/>
        <v>0</v>
      </c>
      <c r="N2356" s="11">
        <f t="shared" si="1380"/>
        <v>0</v>
      </c>
      <c r="O2356" s="11">
        <f t="shared" si="1380"/>
        <v>0</v>
      </c>
      <c r="P2356" s="11">
        <f t="shared" si="1380"/>
        <v>0</v>
      </c>
      <c r="Q2356" s="11">
        <f t="shared" si="1380"/>
        <v>0</v>
      </c>
      <c r="R2356" s="11">
        <f t="shared" si="1413"/>
        <v>0</v>
      </c>
      <c r="S2356" s="11">
        <f t="shared" si="1413"/>
        <v>0</v>
      </c>
      <c r="T2356" s="11">
        <f t="shared" si="1413"/>
        <v>10700</v>
      </c>
      <c r="U2356" s="40">
        <f t="shared" si="1419"/>
        <v>1.26</v>
      </c>
      <c r="V2356" s="11">
        <f t="shared" si="1417"/>
        <v>15.12</v>
      </c>
      <c r="W2356" s="11">
        <f t="shared" si="1417"/>
        <v>240100000</v>
      </c>
      <c r="X2356" s="11">
        <f t="shared" si="1417"/>
        <v>1263684.2105263199</v>
      </c>
      <c r="Y2356" s="11">
        <f t="shared" si="1417"/>
        <v>1482000</v>
      </c>
      <c r="Z2356" s="11">
        <f t="shared" si="1417"/>
        <v>1.1727613494377305</v>
      </c>
      <c r="AA2356" s="11">
        <f t="shared" si="1417"/>
        <v>149.79737092635705</v>
      </c>
      <c r="AB2356" s="11">
        <f t="shared" si="1417"/>
        <v>5555</v>
      </c>
      <c r="AC2356" s="11">
        <f t="shared" si="1417"/>
        <v>6109</v>
      </c>
      <c r="AD2356" s="11">
        <f t="shared" si="1417"/>
        <v>9750000</v>
      </c>
      <c r="AE2356" s="11">
        <f t="shared" si="1417"/>
        <v>130872.4832214765</v>
      </c>
      <c r="AF2356" s="11">
        <f t="shared" si="1417"/>
        <v>221000</v>
      </c>
      <c r="AG2356" s="11">
        <f t="shared" si="1417"/>
        <v>1.6886666666666668</v>
      </c>
      <c r="AH2356" s="11">
        <f t="shared" si="1417"/>
        <v>30.186337195344322</v>
      </c>
      <c r="AI2356" s="11">
        <f t="shared" si="1417"/>
        <v>0</v>
      </c>
      <c r="AJ2356" s="11">
        <f t="shared" si="1417"/>
        <v>0</v>
      </c>
      <c r="AK2356" s="11">
        <f t="shared" si="1420"/>
        <v>0</v>
      </c>
      <c r="AL2356" s="11">
        <f t="shared" si="1420"/>
        <v>0</v>
      </c>
      <c r="AM2356" s="11">
        <f t="shared" si="1420"/>
        <v>0</v>
      </c>
      <c r="AN2356" s="11">
        <f t="shared" si="1420"/>
        <v>0</v>
      </c>
      <c r="AO2356" s="11">
        <f t="shared" si="1420"/>
        <v>0</v>
      </c>
      <c r="AP2356" s="11">
        <f t="shared" si="1420"/>
        <v>0</v>
      </c>
      <c r="AQ2356" s="11">
        <f t="shared" si="1420"/>
        <v>0</v>
      </c>
      <c r="AR2356" s="11">
        <f t="shared" si="1420"/>
        <v>0</v>
      </c>
      <c r="AS2356" s="11">
        <f t="shared" si="1414"/>
        <v>35.719529689816042</v>
      </c>
      <c r="AT2356" s="11">
        <f t="shared" si="1414"/>
        <v>71.102020253553334</v>
      </c>
      <c r="AU2356" s="11">
        <f t="shared" si="1414"/>
        <v>0</v>
      </c>
      <c r="AV2356" s="11">
        <f t="shared" si="1414"/>
        <v>1410000</v>
      </c>
      <c r="AW2356" s="11">
        <f t="shared" si="1414"/>
        <v>319000000000</v>
      </c>
      <c r="AX2356" s="11">
        <f t="shared" si="1414"/>
        <v>0</v>
      </c>
      <c r="AY2356" s="11">
        <f t="shared" si="1414"/>
        <v>0</v>
      </c>
      <c r="AZ2356" s="11">
        <f t="shared" si="1414"/>
        <v>1</v>
      </c>
      <c r="BA2356" s="11">
        <f t="shared" si="1414"/>
        <v>1</v>
      </c>
      <c r="BB2356" s="11">
        <f t="shared" si="1414"/>
        <v>1</v>
      </c>
      <c r="BC2356" s="11">
        <f t="shared" si="1414"/>
        <v>1</v>
      </c>
      <c r="BD2356" s="11">
        <f t="shared" si="1429"/>
        <v>1</v>
      </c>
      <c r="BE2356" s="11">
        <f t="shared" si="1429"/>
        <v>2</v>
      </c>
      <c r="BF2356" s="15" t="str">
        <f t="shared" si="1421"/>
        <v>DIN 1025-1</v>
      </c>
      <c r="BG2356" s="54">
        <v>84</v>
      </c>
      <c r="BH2356" s="17" t="s">
        <v>2466</v>
      </c>
      <c r="BI2356" s="17">
        <v>149</v>
      </c>
      <c r="BK2356" s="17">
        <v>13.7</v>
      </c>
      <c r="BL2356" s="17">
        <v>20.5</v>
      </c>
      <c r="BM2356" s="17">
        <v>14</v>
      </c>
      <c r="BN2356" s="17">
        <v>8.1999999999999993</v>
      </c>
      <c r="BX2356" s="18">
        <v>10700</v>
      </c>
      <c r="BY2356" s="42">
        <v>1.26</v>
      </c>
      <c r="BZ2356" s="43">
        <v>15.12</v>
      </c>
      <c r="CA2356" s="18">
        <f>240.1*(10^6)</f>
        <v>240100000</v>
      </c>
      <c r="CB2356" s="18">
        <f>1263.68421052632*(10^3)</f>
        <v>1263684.2105263199</v>
      </c>
      <c r="CC2356" s="18">
        <f>1482*(10^3)</f>
        <v>1482000</v>
      </c>
      <c r="CD2356" s="25">
        <f t="shared" si="1390"/>
        <v>1.1727613494377305</v>
      </c>
      <c r="CE2356" s="26">
        <v>149.79737092635705</v>
      </c>
      <c r="CF2356" s="18">
        <v>5555</v>
      </c>
      <c r="CG2356" s="18">
        <f t="shared" si="1422"/>
        <v>6109</v>
      </c>
      <c r="CH2356" s="18">
        <v>9750000</v>
      </c>
      <c r="CI2356" s="18">
        <v>130872.4832214765</v>
      </c>
      <c r="CJ2356" s="18">
        <v>221000</v>
      </c>
      <c r="CK2356" s="25">
        <f t="shared" si="1392"/>
        <v>1.6886666666666668</v>
      </c>
      <c r="CL2356" s="26">
        <v>30.186337195344322</v>
      </c>
      <c r="CM2356" s="26"/>
      <c r="CN2356" s="26"/>
      <c r="CO2356" s="26"/>
      <c r="CP2356" s="26"/>
      <c r="CQ2356" s="26"/>
      <c r="CR2356" s="26"/>
      <c r="CS2356" s="26"/>
      <c r="CT2356" s="26"/>
      <c r="CU2356" s="26"/>
      <c r="CV2356" s="26"/>
      <c r="CW2356" s="26">
        <f t="shared" si="1403"/>
        <v>35.719529689816042</v>
      </c>
      <c r="CX2356" s="26">
        <v>71.102020253553334</v>
      </c>
      <c r="CY2356" s="26"/>
      <c r="CZ2356" s="18">
        <v>1410000</v>
      </c>
      <c r="DA2356" s="18">
        <v>319000000000</v>
      </c>
      <c r="DB2356" s="18"/>
      <c r="DD2356" s="17">
        <f t="shared" si="1423"/>
        <v>1</v>
      </c>
      <c r="DE2356" s="17">
        <f t="shared" si="1424"/>
        <v>1</v>
      </c>
      <c r="DF2356" s="17">
        <f t="shared" si="1425"/>
        <v>1</v>
      </c>
      <c r="DG2356" s="17">
        <f t="shared" si="1426"/>
        <v>1</v>
      </c>
      <c r="DH2356" s="17">
        <f t="shared" si="1427"/>
        <v>1</v>
      </c>
      <c r="DI2356" s="17">
        <f t="shared" si="1428"/>
        <v>2</v>
      </c>
      <c r="DJ2356" s="20" t="s">
        <v>2436</v>
      </c>
    </row>
    <row r="2357" spans="1:114" x14ac:dyDescent="0.2">
      <c r="A2357" s="15" t="s">
        <v>105</v>
      </c>
      <c r="B2357" s="10" t="s">
        <v>2467</v>
      </c>
      <c r="C2357" s="11">
        <f t="shared" si="1418"/>
        <v>92.4</v>
      </c>
      <c r="D2357" s="11" t="str">
        <f t="shared" si="1416"/>
        <v>400</v>
      </c>
      <c r="E2357" s="11">
        <f t="shared" si="1416"/>
        <v>155</v>
      </c>
      <c r="F2357" s="11">
        <f t="shared" si="1416"/>
        <v>0</v>
      </c>
      <c r="G2357" s="11">
        <f t="shared" si="1415"/>
        <v>14.4</v>
      </c>
      <c r="H2357" s="11">
        <f t="shared" si="1415"/>
        <v>21.6</v>
      </c>
      <c r="I2357" s="11">
        <f t="shared" si="1415"/>
        <v>14</v>
      </c>
      <c r="J2357" s="11">
        <f t="shared" si="1415"/>
        <v>8.6</v>
      </c>
      <c r="K2357" s="11">
        <f t="shared" si="1415"/>
        <v>0</v>
      </c>
      <c r="L2357" s="11">
        <f t="shared" si="1415"/>
        <v>0</v>
      </c>
      <c r="M2357" s="11">
        <f t="shared" si="1380"/>
        <v>0</v>
      </c>
      <c r="N2357" s="11">
        <f t="shared" si="1380"/>
        <v>0</v>
      </c>
      <c r="O2357" s="11">
        <f t="shared" si="1380"/>
        <v>0</v>
      </c>
      <c r="P2357" s="11">
        <f t="shared" si="1380"/>
        <v>0</v>
      </c>
      <c r="Q2357" s="11">
        <f t="shared" si="1380"/>
        <v>0</v>
      </c>
      <c r="R2357" s="11">
        <f t="shared" si="1413"/>
        <v>0</v>
      </c>
      <c r="S2357" s="11">
        <f t="shared" si="1413"/>
        <v>0</v>
      </c>
      <c r="T2357" s="11">
        <f t="shared" si="1413"/>
        <v>11800</v>
      </c>
      <c r="U2357" s="40">
        <f t="shared" si="1419"/>
        <v>1.32</v>
      </c>
      <c r="V2357" s="11">
        <f t="shared" si="1417"/>
        <v>14.36</v>
      </c>
      <c r="W2357" s="11">
        <f t="shared" si="1417"/>
        <v>292100000</v>
      </c>
      <c r="X2357" s="11">
        <f t="shared" si="1417"/>
        <v>1460500</v>
      </c>
      <c r="Y2357" s="11">
        <f t="shared" si="1417"/>
        <v>1714000</v>
      </c>
      <c r="Z2357" s="11">
        <f t="shared" si="1417"/>
        <v>1.1735706949674769</v>
      </c>
      <c r="AA2357" s="11">
        <f t="shared" si="1417"/>
        <v>157.3347936348969</v>
      </c>
      <c r="AB2357" s="11">
        <f t="shared" si="1417"/>
        <v>6169</v>
      </c>
      <c r="AC2357" s="11">
        <f t="shared" si="1417"/>
        <v>6696</v>
      </c>
      <c r="AD2357" s="11">
        <f t="shared" si="1417"/>
        <v>11600000</v>
      </c>
      <c r="AE2357" s="11">
        <f t="shared" si="1417"/>
        <v>149677.41935483873</v>
      </c>
      <c r="AF2357" s="11">
        <f t="shared" si="1417"/>
        <v>253000</v>
      </c>
      <c r="AG2357" s="11">
        <f t="shared" si="1417"/>
        <v>1.6903017241379308</v>
      </c>
      <c r="AH2357" s="11">
        <f t="shared" si="1417"/>
        <v>31.353641693711229</v>
      </c>
      <c r="AI2357" s="11">
        <f t="shared" si="1417"/>
        <v>0</v>
      </c>
      <c r="AJ2357" s="11">
        <f t="shared" si="1417"/>
        <v>0</v>
      </c>
      <c r="AK2357" s="11">
        <f t="shared" si="1420"/>
        <v>0</v>
      </c>
      <c r="AL2357" s="11">
        <f t="shared" si="1420"/>
        <v>0</v>
      </c>
      <c r="AM2357" s="11">
        <f t="shared" si="1420"/>
        <v>0</v>
      </c>
      <c r="AN2357" s="11">
        <f t="shared" si="1420"/>
        <v>0</v>
      </c>
      <c r="AO2357" s="11">
        <f t="shared" si="1420"/>
        <v>0</v>
      </c>
      <c r="AP2357" s="11">
        <f t="shared" si="1420"/>
        <v>0</v>
      </c>
      <c r="AQ2357" s="11">
        <f t="shared" si="1420"/>
        <v>0</v>
      </c>
      <c r="AR2357" s="11">
        <f t="shared" si="1420"/>
        <v>0</v>
      </c>
      <c r="AS2357" s="11">
        <f t="shared" si="1414"/>
        <v>37.122141305558529</v>
      </c>
      <c r="AT2357" s="11">
        <f t="shared" si="1414"/>
        <v>74.00202025355334</v>
      </c>
      <c r="AU2357" s="11">
        <f t="shared" si="1414"/>
        <v>0</v>
      </c>
      <c r="AV2357" s="11">
        <f t="shared" si="1414"/>
        <v>1700000</v>
      </c>
      <c r="AW2357" s="11">
        <f t="shared" si="1414"/>
        <v>420000000000</v>
      </c>
      <c r="AX2357" s="11">
        <f t="shared" si="1414"/>
        <v>0</v>
      </c>
      <c r="AY2357" s="11">
        <f t="shared" si="1414"/>
        <v>0</v>
      </c>
      <c r="AZ2357" s="11">
        <f t="shared" si="1414"/>
        <v>1</v>
      </c>
      <c r="BA2357" s="11">
        <f t="shared" si="1414"/>
        <v>1</v>
      </c>
      <c r="BB2357" s="11">
        <f t="shared" si="1414"/>
        <v>1</v>
      </c>
      <c r="BC2357" s="11">
        <f t="shared" si="1414"/>
        <v>1</v>
      </c>
      <c r="BD2357" s="11">
        <f t="shared" si="1429"/>
        <v>1</v>
      </c>
      <c r="BE2357" s="11">
        <f t="shared" si="1429"/>
        <v>2</v>
      </c>
      <c r="BF2357" s="15" t="str">
        <f t="shared" si="1421"/>
        <v>DIN 1025-1</v>
      </c>
      <c r="BG2357" s="54">
        <v>92.4</v>
      </c>
      <c r="BH2357" s="17" t="s">
        <v>2468</v>
      </c>
      <c r="BI2357" s="17">
        <v>155</v>
      </c>
      <c r="BK2357" s="17">
        <v>14.4</v>
      </c>
      <c r="BL2357" s="17">
        <v>21.6</v>
      </c>
      <c r="BM2357" s="17">
        <v>14</v>
      </c>
      <c r="BN2357" s="17">
        <v>8.6</v>
      </c>
      <c r="BX2357" s="18">
        <v>11800</v>
      </c>
      <c r="BY2357" s="42">
        <v>1.32</v>
      </c>
      <c r="BZ2357" s="43">
        <v>14.36</v>
      </c>
      <c r="CA2357" s="18">
        <f>292.1*(10^6)</f>
        <v>292100000</v>
      </c>
      <c r="CB2357" s="18">
        <f>1460.5*(10^3)</f>
        <v>1460500</v>
      </c>
      <c r="CC2357" s="18">
        <f>1714*(10^3)</f>
        <v>1714000</v>
      </c>
      <c r="CD2357" s="25">
        <f t="shared" si="1390"/>
        <v>1.1735706949674769</v>
      </c>
      <c r="CE2357" s="26">
        <v>157.3347936348969</v>
      </c>
      <c r="CF2357" s="18">
        <v>6169</v>
      </c>
      <c r="CG2357" s="18">
        <f t="shared" si="1422"/>
        <v>6696</v>
      </c>
      <c r="CH2357" s="18">
        <v>11600000</v>
      </c>
      <c r="CI2357" s="18">
        <v>149677.41935483873</v>
      </c>
      <c r="CJ2357" s="18">
        <v>253000</v>
      </c>
      <c r="CK2357" s="25">
        <f t="shared" si="1392"/>
        <v>1.6903017241379308</v>
      </c>
      <c r="CL2357" s="26">
        <v>31.353641693711229</v>
      </c>
      <c r="CM2357" s="26"/>
      <c r="CN2357" s="26"/>
      <c r="CO2357" s="26"/>
      <c r="CP2357" s="26"/>
      <c r="CQ2357" s="26"/>
      <c r="CR2357" s="26"/>
      <c r="CS2357" s="26"/>
      <c r="CT2357" s="26"/>
      <c r="CU2357" s="26"/>
      <c r="CV2357" s="26"/>
      <c r="CW2357" s="26">
        <f t="shared" si="1403"/>
        <v>37.122141305558529</v>
      </c>
      <c r="CX2357" s="26">
        <v>74.00202025355334</v>
      </c>
      <c r="CY2357" s="26"/>
      <c r="CZ2357" s="18">
        <v>1700000</v>
      </c>
      <c r="DA2357" s="18">
        <v>420000000000</v>
      </c>
      <c r="DB2357" s="18"/>
      <c r="DD2357" s="17">
        <f t="shared" si="1423"/>
        <v>1</v>
      </c>
      <c r="DE2357" s="17">
        <f t="shared" si="1424"/>
        <v>1</v>
      </c>
      <c r="DF2357" s="17">
        <f t="shared" si="1425"/>
        <v>1</v>
      </c>
      <c r="DG2357" s="17">
        <f t="shared" si="1426"/>
        <v>1</v>
      </c>
      <c r="DH2357" s="17">
        <f t="shared" si="1427"/>
        <v>1</v>
      </c>
      <c r="DI2357" s="17">
        <f t="shared" si="1428"/>
        <v>2</v>
      </c>
      <c r="DJ2357" s="20" t="s">
        <v>2436</v>
      </c>
    </row>
    <row r="2358" spans="1:114" x14ac:dyDescent="0.2">
      <c r="A2358" s="15" t="s">
        <v>105</v>
      </c>
      <c r="B2358" s="10" t="s">
        <v>2469</v>
      </c>
      <c r="C2358" s="11">
        <f t="shared" si="1418"/>
        <v>115</v>
      </c>
      <c r="D2358" s="11" t="str">
        <f t="shared" si="1416"/>
        <v>450</v>
      </c>
      <c r="E2358" s="11">
        <f t="shared" si="1416"/>
        <v>170</v>
      </c>
      <c r="F2358" s="11">
        <f t="shared" si="1416"/>
        <v>0</v>
      </c>
      <c r="G2358" s="11">
        <f t="shared" si="1415"/>
        <v>16.2</v>
      </c>
      <c r="H2358" s="11">
        <f t="shared" si="1415"/>
        <v>24.3</v>
      </c>
      <c r="I2358" s="11">
        <f t="shared" si="1415"/>
        <v>16</v>
      </c>
      <c r="J2358" s="11">
        <f t="shared" si="1415"/>
        <v>9.6999999999999993</v>
      </c>
      <c r="K2358" s="11">
        <f t="shared" si="1415"/>
        <v>0</v>
      </c>
      <c r="L2358" s="11">
        <f t="shared" si="1415"/>
        <v>0</v>
      </c>
      <c r="M2358" s="11">
        <f t="shared" si="1380"/>
        <v>0</v>
      </c>
      <c r="N2358" s="11">
        <f t="shared" si="1380"/>
        <v>0</v>
      </c>
      <c r="O2358" s="11">
        <f t="shared" si="1380"/>
        <v>0</v>
      </c>
      <c r="P2358" s="11">
        <f t="shared" si="1380"/>
        <v>0</v>
      </c>
      <c r="Q2358" s="11">
        <f t="shared" si="1380"/>
        <v>0</v>
      </c>
      <c r="R2358" s="11">
        <f t="shared" si="1413"/>
        <v>0</v>
      </c>
      <c r="S2358" s="11">
        <f t="shared" si="1413"/>
        <v>0</v>
      </c>
      <c r="T2358" s="11">
        <f t="shared" si="1413"/>
        <v>14700</v>
      </c>
      <c r="U2358" s="40">
        <f t="shared" si="1419"/>
        <v>1.47</v>
      </c>
      <c r="V2358" s="11">
        <f t="shared" si="1417"/>
        <v>12.83</v>
      </c>
      <c r="W2358" s="11">
        <f t="shared" ref="W2358:AL2375" si="1430">IF($A2358="x",CA2358,"")</f>
        <v>458500000</v>
      </c>
      <c r="X2358" s="11">
        <f t="shared" si="1430"/>
        <v>2037777.7777777801</v>
      </c>
      <c r="Y2358" s="11">
        <f t="shared" si="1430"/>
        <v>2400000</v>
      </c>
      <c r="Z2358" s="11">
        <f t="shared" si="1430"/>
        <v>1.1777535441657565</v>
      </c>
      <c r="AA2358" s="11">
        <f t="shared" si="1430"/>
        <v>176.60825629193045</v>
      </c>
      <c r="AB2358" s="11">
        <f t="shared" si="1430"/>
        <v>7779</v>
      </c>
      <c r="AC2358" s="11">
        <f t="shared" si="1430"/>
        <v>8262</v>
      </c>
      <c r="AD2358" s="11">
        <f t="shared" si="1430"/>
        <v>17300000</v>
      </c>
      <c r="AE2358" s="11">
        <f t="shared" si="1430"/>
        <v>203529.41176470587</v>
      </c>
      <c r="AF2358" s="11">
        <f t="shared" si="1430"/>
        <v>345000</v>
      </c>
      <c r="AG2358" s="11">
        <f t="shared" si="1430"/>
        <v>1.6950867052023122</v>
      </c>
      <c r="AH2358" s="11">
        <f t="shared" si="1430"/>
        <v>34.305549817767385</v>
      </c>
      <c r="AI2358" s="11">
        <f t="shared" si="1430"/>
        <v>0</v>
      </c>
      <c r="AJ2358" s="11">
        <f t="shared" si="1430"/>
        <v>0</v>
      </c>
      <c r="AK2358" s="11">
        <f t="shared" si="1420"/>
        <v>0</v>
      </c>
      <c r="AL2358" s="11">
        <f t="shared" si="1420"/>
        <v>0</v>
      </c>
      <c r="AM2358" s="11">
        <f t="shared" si="1420"/>
        <v>0</v>
      </c>
      <c r="AN2358" s="11">
        <f t="shared" si="1420"/>
        <v>0</v>
      </c>
      <c r="AO2358" s="11">
        <f t="shared" si="1420"/>
        <v>0</v>
      </c>
      <c r="AP2358" s="11">
        <f t="shared" si="1420"/>
        <v>0</v>
      </c>
      <c r="AQ2358" s="11">
        <f t="shared" si="1420"/>
        <v>0</v>
      </c>
      <c r="AR2358" s="11">
        <f t="shared" si="1420"/>
        <v>0</v>
      </c>
      <c r="AS2358" s="11">
        <f t="shared" si="1414"/>
        <v>40.742493879193042</v>
      </c>
      <c r="AT2358" s="11">
        <f t="shared" si="1414"/>
        <v>83.545166004060945</v>
      </c>
      <c r="AU2358" s="11">
        <f t="shared" si="1414"/>
        <v>0</v>
      </c>
      <c r="AV2358" s="11">
        <f t="shared" si="1414"/>
        <v>2670000</v>
      </c>
      <c r="AW2358" s="11">
        <f t="shared" si="1414"/>
        <v>791000000000</v>
      </c>
      <c r="AX2358" s="11">
        <f t="shared" si="1414"/>
        <v>0</v>
      </c>
      <c r="AY2358" s="11">
        <f t="shared" si="1414"/>
        <v>0</v>
      </c>
      <c r="AZ2358" s="11">
        <f t="shared" si="1414"/>
        <v>1</v>
      </c>
      <c r="BA2358" s="11">
        <f t="shared" si="1414"/>
        <v>1</v>
      </c>
      <c r="BB2358" s="11">
        <f t="shared" si="1414"/>
        <v>1</v>
      </c>
      <c r="BC2358" s="11">
        <f t="shared" si="1414"/>
        <v>1</v>
      </c>
      <c r="BD2358" s="11">
        <f t="shared" si="1429"/>
        <v>1</v>
      </c>
      <c r="BE2358" s="11">
        <f t="shared" si="1429"/>
        <v>2</v>
      </c>
      <c r="BF2358" s="15" t="str">
        <f t="shared" si="1421"/>
        <v>DIN 1025-1</v>
      </c>
      <c r="BG2358" s="54">
        <v>115</v>
      </c>
      <c r="BH2358" s="17" t="s">
        <v>2470</v>
      </c>
      <c r="BI2358" s="17">
        <v>170</v>
      </c>
      <c r="BK2358" s="17">
        <v>16.2</v>
      </c>
      <c r="BL2358" s="17">
        <v>24.3</v>
      </c>
      <c r="BM2358" s="17">
        <v>16</v>
      </c>
      <c r="BN2358" s="17">
        <v>9.6999999999999993</v>
      </c>
      <c r="BX2358" s="18">
        <v>14700</v>
      </c>
      <c r="BY2358" s="42">
        <v>1.47</v>
      </c>
      <c r="BZ2358" s="43">
        <v>12.83</v>
      </c>
      <c r="CA2358" s="18">
        <f>458.5*(10^6)</f>
        <v>458500000</v>
      </c>
      <c r="CB2358" s="18">
        <f>2037.77777777778*(10^3)</f>
        <v>2037777.7777777801</v>
      </c>
      <c r="CC2358" s="18">
        <f>2400*(10^3)</f>
        <v>2400000</v>
      </c>
      <c r="CD2358" s="25">
        <f t="shared" si="1390"/>
        <v>1.1777535441657565</v>
      </c>
      <c r="CE2358" s="26">
        <v>176.60825629193045</v>
      </c>
      <c r="CF2358" s="18">
        <v>7779</v>
      </c>
      <c r="CG2358" s="18">
        <f t="shared" si="1422"/>
        <v>8262</v>
      </c>
      <c r="CH2358" s="18">
        <v>17300000</v>
      </c>
      <c r="CI2358" s="18">
        <v>203529.41176470587</v>
      </c>
      <c r="CJ2358" s="18">
        <v>345000</v>
      </c>
      <c r="CK2358" s="25">
        <f t="shared" si="1392"/>
        <v>1.6950867052023122</v>
      </c>
      <c r="CL2358" s="26">
        <v>34.305549817767385</v>
      </c>
      <c r="CM2358" s="26"/>
      <c r="CN2358" s="26"/>
      <c r="CO2358" s="26"/>
      <c r="CP2358" s="26"/>
      <c r="CQ2358" s="26"/>
      <c r="CR2358" s="26"/>
      <c r="CS2358" s="26"/>
      <c r="CT2358" s="26"/>
      <c r="CU2358" s="26"/>
      <c r="CV2358" s="26"/>
      <c r="CW2358" s="26">
        <f t="shared" si="1403"/>
        <v>40.742493879193042</v>
      </c>
      <c r="CX2358" s="26">
        <v>83.545166004060945</v>
      </c>
      <c r="CY2358" s="26"/>
      <c r="CZ2358" s="18">
        <v>2670000</v>
      </c>
      <c r="DA2358" s="18">
        <v>791000000000</v>
      </c>
      <c r="DB2358" s="18"/>
      <c r="DD2358" s="17">
        <f t="shared" si="1423"/>
        <v>1</v>
      </c>
      <c r="DE2358" s="17">
        <f t="shared" si="1424"/>
        <v>1</v>
      </c>
      <c r="DF2358" s="17">
        <f t="shared" si="1425"/>
        <v>1</v>
      </c>
      <c r="DG2358" s="17">
        <f t="shared" si="1426"/>
        <v>1</v>
      </c>
      <c r="DH2358" s="17">
        <f t="shared" si="1427"/>
        <v>1</v>
      </c>
      <c r="DI2358" s="17">
        <f t="shared" si="1428"/>
        <v>2</v>
      </c>
      <c r="DJ2358" s="20" t="s">
        <v>2436</v>
      </c>
    </row>
    <row r="2359" spans="1:114" x14ac:dyDescent="0.2">
      <c r="A2359" s="15" t="s">
        <v>105</v>
      </c>
      <c r="B2359" s="10" t="s">
        <v>2471</v>
      </c>
      <c r="C2359" s="11">
        <f t="shared" si="1418"/>
        <v>141</v>
      </c>
      <c r="D2359" s="11" t="str">
        <f t="shared" si="1416"/>
        <v>500</v>
      </c>
      <c r="E2359" s="11">
        <f t="shared" si="1416"/>
        <v>185</v>
      </c>
      <c r="F2359" s="11">
        <f t="shared" si="1416"/>
        <v>0</v>
      </c>
      <c r="G2359" s="11">
        <f t="shared" si="1415"/>
        <v>18</v>
      </c>
      <c r="H2359" s="11">
        <f t="shared" si="1415"/>
        <v>27</v>
      </c>
      <c r="I2359" s="11">
        <f t="shared" si="1415"/>
        <v>18</v>
      </c>
      <c r="J2359" s="11">
        <f t="shared" si="1415"/>
        <v>10.8</v>
      </c>
      <c r="K2359" s="11">
        <f t="shared" si="1415"/>
        <v>0</v>
      </c>
      <c r="L2359" s="11">
        <f t="shared" si="1415"/>
        <v>0</v>
      </c>
      <c r="M2359" s="11">
        <f t="shared" si="1415"/>
        <v>0</v>
      </c>
      <c r="N2359" s="11">
        <f t="shared" si="1415"/>
        <v>0</v>
      </c>
      <c r="O2359" s="11">
        <f t="shared" si="1415"/>
        <v>0</v>
      </c>
      <c r="P2359" s="11">
        <f t="shared" si="1415"/>
        <v>0</v>
      </c>
      <c r="Q2359" s="11">
        <f t="shared" si="1415"/>
        <v>0</v>
      </c>
      <c r="R2359" s="11">
        <f t="shared" si="1413"/>
        <v>0</v>
      </c>
      <c r="S2359" s="11">
        <f t="shared" si="1413"/>
        <v>0</v>
      </c>
      <c r="T2359" s="11">
        <f t="shared" si="1413"/>
        <v>17900</v>
      </c>
      <c r="U2359" s="40">
        <f t="shared" si="1419"/>
        <v>1.61</v>
      </c>
      <c r="V2359" s="11">
        <f t="shared" ref="V2359:AG2395" si="1431">IF($A2359="x",BZ2359,"")</f>
        <v>11.6</v>
      </c>
      <c r="W2359" s="11">
        <f t="shared" si="1430"/>
        <v>687400000</v>
      </c>
      <c r="X2359" s="11">
        <f t="shared" si="1430"/>
        <v>2749600</v>
      </c>
      <c r="Y2359" s="11">
        <f t="shared" si="1430"/>
        <v>3240000</v>
      </c>
      <c r="Z2359" s="11">
        <f t="shared" si="1430"/>
        <v>1.1783532150130929</v>
      </c>
      <c r="AA2359" s="11">
        <f t="shared" si="1430"/>
        <v>195.96488113147086</v>
      </c>
      <c r="AB2359" s="11">
        <f t="shared" si="1430"/>
        <v>9560</v>
      </c>
      <c r="AC2359" s="11">
        <f t="shared" si="1430"/>
        <v>9990</v>
      </c>
      <c r="AD2359" s="11">
        <f t="shared" si="1430"/>
        <v>24800000</v>
      </c>
      <c r="AE2359" s="11">
        <f t="shared" si="1430"/>
        <v>268108.10810810811</v>
      </c>
      <c r="AF2359" s="11">
        <f t="shared" si="1430"/>
        <v>456000</v>
      </c>
      <c r="AG2359" s="11">
        <f t="shared" si="1430"/>
        <v>1.7008064516129033</v>
      </c>
      <c r="AH2359" s="11">
        <f t="shared" si="1430"/>
        <v>37.221967443099992</v>
      </c>
      <c r="AI2359" s="11">
        <f t="shared" si="1430"/>
        <v>0</v>
      </c>
      <c r="AJ2359" s="11">
        <f t="shared" si="1430"/>
        <v>0</v>
      </c>
      <c r="AK2359" s="11">
        <f t="shared" si="1420"/>
        <v>0</v>
      </c>
      <c r="AL2359" s="11">
        <f t="shared" si="1420"/>
        <v>0</v>
      </c>
      <c r="AM2359" s="11">
        <f t="shared" si="1420"/>
        <v>0</v>
      </c>
      <c r="AN2359" s="11">
        <f t="shared" si="1420"/>
        <v>0</v>
      </c>
      <c r="AO2359" s="11">
        <f t="shared" si="1420"/>
        <v>0</v>
      </c>
      <c r="AP2359" s="11">
        <f t="shared" si="1420"/>
        <v>0</v>
      </c>
      <c r="AQ2359" s="11">
        <f t="shared" si="1420"/>
        <v>0</v>
      </c>
      <c r="AR2359" s="11">
        <f t="shared" si="1420"/>
        <v>0</v>
      </c>
      <c r="AS2359" s="11">
        <f t="shared" si="1414"/>
        <v>44.327130351252386</v>
      </c>
      <c r="AT2359" s="11">
        <f t="shared" si="1414"/>
        <v>93.088311754568579</v>
      </c>
      <c r="AU2359" s="11">
        <f t="shared" si="1414"/>
        <v>0</v>
      </c>
      <c r="AV2359" s="11">
        <f t="shared" si="1414"/>
        <v>4020000</v>
      </c>
      <c r="AW2359" s="11">
        <f t="shared" si="1414"/>
        <v>1400000000000</v>
      </c>
      <c r="AX2359" s="11">
        <f t="shared" si="1414"/>
        <v>0</v>
      </c>
      <c r="AY2359" s="11">
        <f t="shared" si="1414"/>
        <v>0</v>
      </c>
      <c r="AZ2359" s="11">
        <f t="shared" si="1414"/>
        <v>1</v>
      </c>
      <c r="BA2359" s="11">
        <f t="shared" si="1414"/>
        <v>1</v>
      </c>
      <c r="BB2359" s="11">
        <f t="shared" si="1414"/>
        <v>1</v>
      </c>
      <c r="BC2359" s="11">
        <f t="shared" si="1414"/>
        <v>1</v>
      </c>
      <c r="BD2359" s="11">
        <f t="shared" si="1429"/>
        <v>1</v>
      </c>
      <c r="BE2359" s="11">
        <f t="shared" si="1429"/>
        <v>2</v>
      </c>
      <c r="BF2359" s="15" t="str">
        <f t="shared" si="1421"/>
        <v>DIN 1025-1</v>
      </c>
      <c r="BG2359" s="54">
        <v>141</v>
      </c>
      <c r="BH2359" s="17" t="s">
        <v>2472</v>
      </c>
      <c r="BI2359" s="17">
        <v>185</v>
      </c>
      <c r="BK2359" s="17">
        <v>18</v>
      </c>
      <c r="BL2359" s="17">
        <v>27</v>
      </c>
      <c r="BM2359" s="17">
        <v>18</v>
      </c>
      <c r="BN2359" s="17">
        <v>10.8</v>
      </c>
      <c r="BX2359" s="18">
        <v>17900</v>
      </c>
      <c r="BY2359" s="42">
        <v>1.61</v>
      </c>
      <c r="BZ2359" s="43">
        <v>11.6</v>
      </c>
      <c r="CA2359" s="18">
        <f>687.4*(10^6)</f>
        <v>687400000</v>
      </c>
      <c r="CB2359" s="18">
        <f>2749.6*(10^3)</f>
        <v>2749600</v>
      </c>
      <c r="CC2359" s="18">
        <f>3240*(10^3)</f>
        <v>3240000</v>
      </c>
      <c r="CD2359" s="25">
        <f t="shared" si="1390"/>
        <v>1.1783532150130929</v>
      </c>
      <c r="CE2359" s="26">
        <v>195.96488113147086</v>
      </c>
      <c r="CF2359" s="18">
        <v>9560</v>
      </c>
      <c r="CG2359" s="18">
        <f t="shared" si="1422"/>
        <v>9990</v>
      </c>
      <c r="CH2359" s="18">
        <v>24800000</v>
      </c>
      <c r="CI2359" s="18">
        <v>268108.10810810811</v>
      </c>
      <c r="CJ2359" s="18">
        <v>456000</v>
      </c>
      <c r="CK2359" s="25">
        <f t="shared" si="1392"/>
        <v>1.7008064516129033</v>
      </c>
      <c r="CL2359" s="26">
        <v>37.221967443099992</v>
      </c>
      <c r="CM2359" s="26"/>
      <c r="CN2359" s="26"/>
      <c r="CO2359" s="26"/>
      <c r="CP2359" s="26"/>
      <c r="CQ2359" s="26"/>
      <c r="CR2359" s="26"/>
      <c r="CS2359" s="26"/>
      <c r="CT2359" s="26"/>
      <c r="CU2359" s="26"/>
      <c r="CV2359" s="26"/>
      <c r="CW2359" s="26">
        <f t="shared" si="1403"/>
        <v>44.327130351252386</v>
      </c>
      <c r="CX2359" s="26">
        <v>93.088311754568579</v>
      </c>
      <c r="CY2359" s="26"/>
      <c r="CZ2359" s="18">
        <v>4020000</v>
      </c>
      <c r="DA2359" s="18">
        <v>1400000000000</v>
      </c>
      <c r="DB2359" s="18"/>
      <c r="DD2359" s="17">
        <f t="shared" si="1423"/>
        <v>1</v>
      </c>
      <c r="DE2359" s="17">
        <f t="shared" si="1424"/>
        <v>1</v>
      </c>
      <c r="DF2359" s="17">
        <f t="shared" si="1425"/>
        <v>1</v>
      </c>
      <c r="DG2359" s="17">
        <f t="shared" si="1426"/>
        <v>1</v>
      </c>
      <c r="DH2359" s="17">
        <f t="shared" si="1427"/>
        <v>1</v>
      </c>
      <c r="DI2359" s="17">
        <f t="shared" si="1428"/>
        <v>2</v>
      </c>
      <c r="DJ2359" s="20" t="s">
        <v>2436</v>
      </c>
    </row>
    <row r="2360" spans="1:114" x14ac:dyDescent="0.2">
      <c r="A2360" s="15" t="s">
        <v>105</v>
      </c>
      <c r="B2360" s="10" t="s">
        <v>2473</v>
      </c>
      <c r="C2360" s="11">
        <f t="shared" si="1418"/>
        <v>166</v>
      </c>
      <c r="D2360" s="11" t="str">
        <f t="shared" si="1416"/>
        <v>550</v>
      </c>
      <c r="E2360" s="11">
        <f t="shared" si="1416"/>
        <v>200</v>
      </c>
      <c r="F2360" s="11">
        <f t="shared" si="1416"/>
        <v>0</v>
      </c>
      <c r="G2360" s="11">
        <f t="shared" si="1415"/>
        <v>19</v>
      </c>
      <c r="H2360" s="11">
        <f t="shared" si="1415"/>
        <v>30</v>
      </c>
      <c r="I2360" s="11">
        <f t="shared" si="1415"/>
        <v>19</v>
      </c>
      <c r="J2360" s="11">
        <f t="shared" si="1415"/>
        <v>11.9</v>
      </c>
      <c r="K2360" s="11">
        <f t="shared" si="1415"/>
        <v>0</v>
      </c>
      <c r="L2360" s="11">
        <f t="shared" si="1415"/>
        <v>0</v>
      </c>
      <c r="M2360" s="11">
        <f t="shared" si="1415"/>
        <v>0</v>
      </c>
      <c r="N2360" s="11">
        <f t="shared" si="1415"/>
        <v>0</v>
      </c>
      <c r="O2360" s="11">
        <f t="shared" si="1415"/>
        <v>0</v>
      </c>
      <c r="P2360" s="11">
        <f t="shared" si="1415"/>
        <v>0</v>
      </c>
      <c r="Q2360" s="11">
        <f t="shared" si="1415"/>
        <v>0</v>
      </c>
      <c r="R2360" s="11">
        <f t="shared" si="1413"/>
        <v>0</v>
      </c>
      <c r="S2360" s="11">
        <f t="shared" si="1413"/>
        <v>0</v>
      </c>
      <c r="T2360" s="11">
        <f t="shared" si="1413"/>
        <v>21200</v>
      </c>
      <c r="U2360" s="40">
        <f t="shared" si="1419"/>
        <v>1.8</v>
      </c>
      <c r="V2360" s="11">
        <f t="shared" si="1431"/>
        <v>10.8</v>
      </c>
      <c r="W2360" s="11">
        <f t="shared" si="1430"/>
        <v>991800000</v>
      </c>
      <c r="X2360" s="11">
        <f t="shared" si="1430"/>
        <v>3606545.4545454499</v>
      </c>
      <c r="Y2360" s="11">
        <f t="shared" si="1430"/>
        <v>4240000</v>
      </c>
      <c r="Z2360" s="11">
        <f t="shared" si="1430"/>
        <v>1.1756402500504148</v>
      </c>
      <c r="AA2360" s="11">
        <f t="shared" si="1430"/>
        <v>216.29382531159908</v>
      </c>
      <c r="AB2360" s="11">
        <f t="shared" si="1430"/>
        <v>11130</v>
      </c>
      <c r="AC2360" s="11">
        <f t="shared" si="1430"/>
        <v>12000</v>
      </c>
      <c r="AD2360" s="11">
        <f t="shared" si="1430"/>
        <v>34900000</v>
      </c>
      <c r="AE2360" s="11">
        <f t="shared" si="1430"/>
        <v>349000</v>
      </c>
      <c r="AF2360" s="11">
        <f t="shared" si="1430"/>
        <v>592000</v>
      </c>
      <c r="AG2360" s="11">
        <f t="shared" si="1430"/>
        <v>1.6962750716332378</v>
      </c>
      <c r="AH2360" s="11">
        <f t="shared" si="1430"/>
        <v>40.573715815714237</v>
      </c>
      <c r="AI2360" s="11">
        <f t="shared" si="1430"/>
        <v>0</v>
      </c>
      <c r="AJ2360" s="11">
        <f t="shared" si="1430"/>
        <v>0</v>
      </c>
      <c r="AK2360" s="11">
        <f t="shared" si="1420"/>
        <v>0</v>
      </c>
      <c r="AL2360" s="11">
        <f t="shared" si="1420"/>
        <v>0</v>
      </c>
      <c r="AM2360" s="11">
        <f t="shared" si="1420"/>
        <v>0</v>
      </c>
      <c r="AN2360" s="11">
        <f t="shared" si="1420"/>
        <v>0</v>
      </c>
      <c r="AO2360" s="11">
        <f t="shared" si="1420"/>
        <v>0</v>
      </c>
      <c r="AP2360" s="11">
        <f t="shared" si="1420"/>
        <v>0</v>
      </c>
      <c r="AQ2360" s="11">
        <f t="shared" si="1420"/>
        <v>0</v>
      </c>
      <c r="AR2360" s="11">
        <f t="shared" si="1420"/>
        <v>0</v>
      </c>
      <c r="AS2360" s="11">
        <f t="shared" si="1414"/>
        <v>48.117022464993561</v>
      </c>
      <c r="AT2360" s="11">
        <f t="shared" si="1414"/>
        <v>101.25988462982238</v>
      </c>
      <c r="AU2360" s="11">
        <f t="shared" si="1414"/>
        <v>0</v>
      </c>
      <c r="AV2360" s="11">
        <f t="shared" si="1414"/>
        <v>5440000</v>
      </c>
      <c r="AW2360" s="11">
        <f t="shared" si="1414"/>
        <v>2390000000000</v>
      </c>
      <c r="AX2360" s="11">
        <f t="shared" si="1414"/>
        <v>0</v>
      </c>
      <c r="AY2360" s="11">
        <f t="shared" si="1414"/>
        <v>0</v>
      </c>
      <c r="AZ2360" s="11">
        <f t="shared" si="1414"/>
        <v>1</v>
      </c>
      <c r="BA2360" s="11">
        <f t="shared" si="1414"/>
        <v>1</v>
      </c>
      <c r="BB2360" s="11">
        <f t="shared" si="1414"/>
        <v>1</v>
      </c>
      <c r="BC2360" s="11">
        <f t="shared" si="1414"/>
        <v>1</v>
      </c>
      <c r="BD2360" s="11">
        <f t="shared" si="1429"/>
        <v>1</v>
      </c>
      <c r="BE2360" s="11">
        <f t="shared" si="1429"/>
        <v>2</v>
      </c>
      <c r="BF2360" s="15" t="str">
        <f t="shared" si="1421"/>
        <v>DIN 1025-1</v>
      </c>
      <c r="BG2360" s="54">
        <v>166</v>
      </c>
      <c r="BH2360" s="17" t="s">
        <v>2474</v>
      </c>
      <c r="BI2360" s="17">
        <v>200</v>
      </c>
      <c r="BK2360" s="17">
        <v>19</v>
      </c>
      <c r="BL2360" s="17">
        <v>30</v>
      </c>
      <c r="BM2360" s="17">
        <v>19</v>
      </c>
      <c r="BN2360" s="17">
        <v>11.9</v>
      </c>
      <c r="BX2360" s="18">
        <v>21200</v>
      </c>
      <c r="BY2360" s="42">
        <v>1.8</v>
      </c>
      <c r="BZ2360" s="43">
        <v>10.8</v>
      </c>
      <c r="CA2360" s="18">
        <f>991.8*(10^6)</f>
        <v>991800000</v>
      </c>
      <c r="CB2360" s="18">
        <f>3606.54545454545*(10^3)</f>
        <v>3606545.4545454499</v>
      </c>
      <c r="CC2360" s="18">
        <f>4240*(10^3)</f>
        <v>4240000</v>
      </c>
      <c r="CD2360" s="25">
        <f t="shared" si="1390"/>
        <v>1.1756402500504148</v>
      </c>
      <c r="CE2360" s="26">
        <v>216.29382531159908</v>
      </c>
      <c r="CF2360" s="18">
        <v>11130</v>
      </c>
      <c r="CG2360" s="18">
        <f t="shared" si="1422"/>
        <v>12000</v>
      </c>
      <c r="CH2360" s="18">
        <v>34900000</v>
      </c>
      <c r="CI2360" s="18">
        <v>349000</v>
      </c>
      <c r="CJ2360" s="18">
        <v>592000</v>
      </c>
      <c r="CK2360" s="25">
        <f t="shared" si="1392"/>
        <v>1.6962750716332378</v>
      </c>
      <c r="CL2360" s="26">
        <v>40.573715815714237</v>
      </c>
      <c r="CM2360" s="26"/>
      <c r="CN2360" s="26"/>
      <c r="CO2360" s="26"/>
      <c r="CP2360" s="26"/>
      <c r="CQ2360" s="26"/>
      <c r="CR2360" s="26"/>
      <c r="CS2360" s="26"/>
      <c r="CT2360" s="26"/>
      <c r="CU2360" s="26"/>
      <c r="CV2360" s="26"/>
      <c r="CW2360" s="26">
        <f t="shared" si="1403"/>
        <v>48.117022464993561</v>
      </c>
      <c r="CX2360" s="26">
        <v>101.25988462982238</v>
      </c>
      <c r="CY2360" s="26"/>
      <c r="CZ2360" s="18">
        <v>5440000</v>
      </c>
      <c r="DA2360" s="18">
        <v>2390000000000</v>
      </c>
      <c r="DB2360" s="18"/>
      <c r="DD2360" s="17">
        <f t="shared" si="1423"/>
        <v>1</v>
      </c>
      <c r="DE2360" s="17">
        <f t="shared" si="1424"/>
        <v>1</v>
      </c>
      <c r="DF2360" s="17">
        <f t="shared" si="1425"/>
        <v>1</v>
      </c>
      <c r="DG2360" s="17">
        <f t="shared" si="1426"/>
        <v>1</v>
      </c>
      <c r="DH2360" s="17">
        <f t="shared" si="1427"/>
        <v>1</v>
      </c>
      <c r="DI2360" s="17">
        <f t="shared" si="1428"/>
        <v>2</v>
      </c>
      <c r="DJ2360" s="20" t="s">
        <v>2436</v>
      </c>
    </row>
    <row r="2361" spans="1:114" x14ac:dyDescent="0.2">
      <c r="A2361" s="15" t="s">
        <v>105</v>
      </c>
      <c r="B2361" s="10" t="s">
        <v>2475</v>
      </c>
      <c r="C2361" s="11">
        <f t="shared" si="1418"/>
        <v>199</v>
      </c>
      <c r="D2361" s="11">
        <f t="shared" si="1416"/>
        <v>600</v>
      </c>
      <c r="E2361" s="11">
        <f t="shared" si="1416"/>
        <v>215</v>
      </c>
      <c r="F2361" s="11">
        <f t="shared" si="1416"/>
        <v>0</v>
      </c>
      <c r="G2361" s="11">
        <f t="shared" si="1415"/>
        <v>21.6</v>
      </c>
      <c r="H2361" s="11">
        <f t="shared" si="1415"/>
        <v>32.4</v>
      </c>
      <c r="I2361" s="11">
        <f t="shared" si="1415"/>
        <v>21.6</v>
      </c>
      <c r="J2361" s="11">
        <f t="shared" si="1415"/>
        <v>13</v>
      </c>
      <c r="K2361" s="11">
        <f t="shared" si="1415"/>
        <v>0</v>
      </c>
      <c r="L2361" s="11">
        <f t="shared" si="1415"/>
        <v>0</v>
      </c>
      <c r="M2361" s="11">
        <f t="shared" si="1415"/>
        <v>0</v>
      </c>
      <c r="N2361" s="11">
        <f t="shared" si="1415"/>
        <v>0</v>
      </c>
      <c r="O2361" s="11">
        <f t="shared" si="1415"/>
        <v>0</v>
      </c>
      <c r="P2361" s="11">
        <f t="shared" si="1415"/>
        <v>0</v>
      </c>
      <c r="Q2361" s="11">
        <f t="shared" si="1415"/>
        <v>0</v>
      </c>
      <c r="R2361" s="11">
        <f t="shared" si="1413"/>
        <v>0</v>
      </c>
      <c r="S2361" s="11">
        <f t="shared" si="1413"/>
        <v>0</v>
      </c>
      <c r="T2361" s="11">
        <f t="shared" si="1413"/>
        <v>25400</v>
      </c>
      <c r="U2361" s="40">
        <f t="shared" si="1419"/>
        <v>1.97</v>
      </c>
      <c r="V2361" s="11">
        <f t="shared" si="1431"/>
        <v>9.89</v>
      </c>
      <c r="W2361" s="11">
        <f t="shared" si="1430"/>
        <v>1388000000</v>
      </c>
      <c r="X2361" s="11">
        <f t="shared" si="1430"/>
        <v>4627000</v>
      </c>
      <c r="Y2361" s="11">
        <f t="shared" si="1430"/>
        <v>5452000</v>
      </c>
      <c r="Z2361" s="11">
        <f t="shared" si="1430"/>
        <v>1.1783012751242705</v>
      </c>
      <c r="AA2361" s="11">
        <f t="shared" si="1430"/>
        <v>233.9</v>
      </c>
      <c r="AB2361" s="11">
        <f t="shared" si="1430"/>
        <v>13800</v>
      </c>
      <c r="AC2361" s="11">
        <f t="shared" si="1430"/>
        <v>13932</v>
      </c>
      <c r="AD2361" s="11">
        <f t="shared" si="1430"/>
        <v>46740000</v>
      </c>
      <c r="AE2361" s="11">
        <f t="shared" si="1430"/>
        <v>435000</v>
      </c>
      <c r="AF2361" s="11">
        <f t="shared" si="1430"/>
        <v>752000</v>
      </c>
      <c r="AG2361" s="11">
        <f t="shared" si="1430"/>
        <v>1.728735632183908</v>
      </c>
      <c r="AH2361" s="11">
        <f t="shared" si="1430"/>
        <v>42.9</v>
      </c>
      <c r="AI2361" s="11">
        <f t="shared" si="1430"/>
        <v>0</v>
      </c>
      <c r="AJ2361" s="11">
        <f t="shared" si="1430"/>
        <v>0</v>
      </c>
      <c r="AK2361" s="11">
        <f t="shared" si="1420"/>
        <v>0</v>
      </c>
      <c r="AL2361" s="11">
        <f t="shared" si="1420"/>
        <v>0</v>
      </c>
      <c r="AM2361" s="11">
        <f t="shared" si="1420"/>
        <v>0</v>
      </c>
      <c r="AN2361" s="11">
        <f t="shared" si="1420"/>
        <v>0</v>
      </c>
      <c r="AO2361" s="11">
        <f t="shared" si="1420"/>
        <v>0</v>
      </c>
      <c r="AP2361" s="11">
        <f t="shared" si="1420"/>
        <v>0</v>
      </c>
      <c r="AQ2361" s="11">
        <f t="shared" si="1420"/>
        <v>0</v>
      </c>
      <c r="AR2361" s="11">
        <f t="shared" si="1420"/>
        <v>0</v>
      </c>
      <c r="AS2361" s="11">
        <f t="shared" si="1414"/>
        <v>51.232501445774751</v>
      </c>
      <c r="AT2361" s="11">
        <f t="shared" si="1414"/>
        <v>117.6</v>
      </c>
      <c r="AU2361" s="11">
        <f t="shared" si="1414"/>
        <v>0</v>
      </c>
      <c r="AV2361" s="11">
        <f t="shared" si="1414"/>
        <v>7870000</v>
      </c>
      <c r="AW2361" s="11">
        <f t="shared" si="1414"/>
        <v>3814000000000</v>
      </c>
      <c r="AX2361" s="11">
        <f t="shared" si="1414"/>
        <v>0</v>
      </c>
      <c r="AY2361" s="11">
        <f t="shared" si="1414"/>
        <v>0</v>
      </c>
      <c r="AZ2361" s="11">
        <f t="shared" si="1414"/>
        <v>1</v>
      </c>
      <c r="BA2361" s="11">
        <f t="shared" si="1414"/>
        <v>1</v>
      </c>
      <c r="BB2361" s="11">
        <f t="shared" si="1414"/>
        <v>1</v>
      </c>
      <c r="BC2361" s="11">
        <f t="shared" si="1414"/>
        <v>1</v>
      </c>
      <c r="BD2361" s="11">
        <f t="shared" si="1429"/>
        <v>1</v>
      </c>
      <c r="BE2361" s="11">
        <f t="shared" si="1429"/>
        <v>2</v>
      </c>
      <c r="BF2361" s="15" t="str">
        <f t="shared" si="1421"/>
        <v>DIN 1025-1</v>
      </c>
      <c r="BG2361" s="54">
        <v>199</v>
      </c>
      <c r="BH2361" s="17">
        <v>600</v>
      </c>
      <c r="BI2361" s="17">
        <v>215</v>
      </c>
      <c r="BK2361" s="17">
        <v>21.6</v>
      </c>
      <c r="BL2361" s="17">
        <v>32.4</v>
      </c>
      <c r="BM2361" s="17">
        <v>21.6</v>
      </c>
      <c r="BN2361" s="17">
        <v>13</v>
      </c>
      <c r="BX2361" s="18">
        <v>25400</v>
      </c>
      <c r="BY2361" s="42">
        <v>1.97</v>
      </c>
      <c r="BZ2361" s="43">
        <v>9.89</v>
      </c>
      <c r="CA2361" s="18">
        <v>1388000000</v>
      </c>
      <c r="CB2361" s="18">
        <v>4627000</v>
      </c>
      <c r="CC2361" s="18">
        <v>5452000</v>
      </c>
      <c r="CD2361" s="25">
        <f t="shared" si="1390"/>
        <v>1.1783012751242705</v>
      </c>
      <c r="CE2361" s="26">
        <v>233.9</v>
      </c>
      <c r="CF2361" s="18">
        <v>13800</v>
      </c>
      <c r="CG2361" s="18">
        <f t="shared" si="1422"/>
        <v>13932</v>
      </c>
      <c r="CH2361" s="18">
        <v>46740000</v>
      </c>
      <c r="CI2361" s="18">
        <v>435000</v>
      </c>
      <c r="CJ2361" s="18">
        <v>752000</v>
      </c>
      <c r="CK2361" s="25">
        <f t="shared" si="1392"/>
        <v>1.728735632183908</v>
      </c>
      <c r="CL2361" s="26">
        <v>42.9</v>
      </c>
      <c r="CM2361" s="26"/>
      <c r="CN2361" s="26"/>
      <c r="CO2361" s="26"/>
      <c r="CP2361" s="26"/>
      <c r="CQ2361" s="26"/>
      <c r="CR2361" s="26"/>
      <c r="CS2361" s="26"/>
      <c r="CT2361" s="26"/>
      <c r="CU2361" s="26"/>
      <c r="CV2361" s="26"/>
      <c r="CW2361" s="26">
        <f t="shared" si="1403"/>
        <v>51.232501445774751</v>
      </c>
      <c r="CX2361" s="26">
        <v>117.6</v>
      </c>
      <c r="CY2361" s="26"/>
      <c r="CZ2361" s="18">
        <v>7870000</v>
      </c>
      <c r="DA2361" s="18">
        <v>3814000000000</v>
      </c>
      <c r="DB2361" s="18"/>
      <c r="DD2361" s="17">
        <f t="shared" si="1423"/>
        <v>1</v>
      </c>
      <c r="DE2361" s="17">
        <f t="shared" si="1424"/>
        <v>1</v>
      </c>
      <c r="DF2361" s="17">
        <f t="shared" si="1425"/>
        <v>1</v>
      </c>
      <c r="DG2361" s="17">
        <f t="shared" si="1426"/>
        <v>1</v>
      </c>
      <c r="DH2361" s="17">
        <f t="shared" si="1427"/>
        <v>1</v>
      </c>
      <c r="DI2361" s="17">
        <f t="shared" si="1428"/>
        <v>2</v>
      </c>
      <c r="DJ2361" s="20" t="s">
        <v>2436</v>
      </c>
    </row>
    <row r="2362" spans="1:114" x14ac:dyDescent="0.2">
      <c r="A2362" s="15"/>
      <c r="D2362" s="11" t="str">
        <f t="shared" si="1416"/>
        <v/>
      </c>
      <c r="E2362" s="11" t="str">
        <f t="shared" si="1416"/>
        <v/>
      </c>
      <c r="F2362" s="11" t="str">
        <f t="shared" si="1416"/>
        <v/>
      </c>
      <c r="G2362" s="11" t="str">
        <f t="shared" si="1415"/>
        <v/>
      </c>
      <c r="H2362" s="11" t="str">
        <f t="shared" si="1415"/>
        <v/>
      </c>
      <c r="I2362" s="11" t="str">
        <f t="shared" si="1415"/>
        <v/>
      </c>
      <c r="J2362" s="11" t="str">
        <f t="shared" si="1415"/>
        <v/>
      </c>
      <c r="K2362" s="11" t="str">
        <f t="shared" si="1415"/>
        <v/>
      </c>
      <c r="L2362" s="11" t="str">
        <f t="shared" si="1415"/>
        <v/>
      </c>
      <c r="M2362" s="11" t="str">
        <f t="shared" si="1415"/>
        <v/>
      </c>
      <c r="N2362" s="11" t="str">
        <f t="shared" si="1415"/>
        <v/>
      </c>
      <c r="O2362" s="11" t="str">
        <f t="shared" si="1415"/>
        <v/>
      </c>
      <c r="P2362" s="11" t="str">
        <f t="shared" si="1415"/>
        <v/>
      </c>
      <c r="Q2362" s="11" t="str">
        <f t="shared" si="1415"/>
        <v/>
      </c>
      <c r="R2362" s="11" t="str">
        <f t="shared" si="1413"/>
        <v/>
      </c>
      <c r="S2362" s="11" t="str">
        <f t="shared" si="1413"/>
        <v/>
      </c>
      <c r="T2362" s="11" t="str">
        <f t="shared" si="1413"/>
        <v/>
      </c>
      <c r="V2362" s="11" t="str">
        <f t="shared" si="1431"/>
        <v/>
      </c>
      <c r="W2362" s="11" t="str">
        <f t="shared" si="1430"/>
        <v/>
      </c>
      <c r="X2362" s="11" t="str">
        <f t="shared" si="1430"/>
        <v/>
      </c>
      <c r="Y2362" s="11" t="str">
        <f t="shared" si="1430"/>
        <v/>
      </c>
      <c r="Z2362" s="11" t="str">
        <f t="shared" si="1430"/>
        <v/>
      </c>
      <c r="AA2362" s="11" t="str">
        <f t="shared" si="1430"/>
        <v/>
      </c>
      <c r="AB2362" s="11" t="str">
        <f t="shared" si="1430"/>
        <v/>
      </c>
      <c r="AC2362" s="11" t="str">
        <f t="shared" si="1430"/>
        <v/>
      </c>
      <c r="AD2362" s="11" t="str">
        <f t="shared" si="1430"/>
        <v/>
      </c>
      <c r="AE2362" s="11" t="str">
        <f t="shared" si="1430"/>
        <v/>
      </c>
      <c r="AF2362" s="11" t="str">
        <f t="shared" si="1430"/>
        <v/>
      </c>
      <c r="AG2362" s="11" t="str">
        <f t="shared" si="1430"/>
        <v/>
      </c>
      <c r="AH2362" s="11" t="str">
        <f t="shared" si="1430"/>
        <v/>
      </c>
      <c r="AI2362" s="11" t="str">
        <f t="shared" si="1430"/>
        <v/>
      </c>
      <c r="AJ2362" s="11" t="str">
        <f t="shared" si="1430"/>
        <v/>
      </c>
      <c r="AK2362" s="11" t="str">
        <f t="shared" si="1420"/>
        <v/>
      </c>
      <c r="AL2362" s="11" t="str">
        <f t="shared" si="1420"/>
        <v/>
      </c>
      <c r="AM2362" s="11" t="str">
        <f t="shared" si="1420"/>
        <v/>
      </c>
      <c r="AN2362" s="11" t="str">
        <f t="shared" si="1420"/>
        <v/>
      </c>
      <c r="AO2362" s="11" t="str">
        <f t="shared" si="1420"/>
        <v/>
      </c>
      <c r="AP2362" s="11" t="str">
        <f t="shared" si="1420"/>
        <v/>
      </c>
      <c r="AQ2362" s="11" t="str">
        <f t="shared" si="1420"/>
        <v/>
      </c>
      <c r="AR2362" s="11" t="str">
        <f t="shared" si="1420"/>
        <v/>
      </c>
      <c r="AS2362" s="11" t="str">
        <f t="shared" si="1414"/>
        <v/>
      </c>
      <c r="AT2362" s="11" t="str">
        <f t="shared" si="1414"/>
        <v/>
      </c>
      <c r="AU2362" s="11" t="str">
        <f t="shared" si="1414"/>
        <v/>
      </c>
      <c r="AV2362" s="11" t="str">
        <f t="shared" si="1414"/>
        <v/>
      </c>
      <c r="AW2362" s="11" t="str">
        <f t="shared" si="1414"/>
        <v/>
      </c>
      <c r="AX2362" s="11" t="str">
        <f t="shared" si="1414"/>
        <v/>
      </c>
      <c r="AY2362" s="11" t="str">
        <f t="shared" si="1414"/>
        <v/>
      </c>
      <c r="AZ2362" s="11" t="str">
        <f t="shared" si="1414"/>
        <v/>
      </c>
      <c r="BA2362" s="11" t="str">
        <f t="shared" si="1414"/>
        <v/>
      </c>
      <c r="BB2362" s="11" t="str">
        <f t="shared" si="1414"/>
        <v/>
      </c>
      <c r="BC2362" s="11" t="str">
        <f t="shared" si="1414"/>
        <v/>
      </c>
      <c r="BD2362" s="11" t="str">
        <f t="shared" si="1429"/>
        <v/>
      </c>
      <c r="BE2362" s="11" t="str">
        <f t="shared" si="1429"/>
        <v/>
      </c>
      <c r="CF2362" s="18"/>
      <c r="CG2362" s="18"/>
      <c r="CH2362" s="18"/>
      <c r="CI2362" s="18"/>
      <c r="CJ2362" s="18"/>
      <c r="CL2362" s="18"/>
      <c r="CM2362" s="18"/>
      <c r="CN2362" s="18"/>
      <c r="CO2362" s="18"/>
      <c r="CP2362" s="18"/>
      <c r="CQ2362" s="18"/>
      <c r="CR2362" s="18"/>
      <c r="CS2362" s="18"/>
      <c r="CT2362" s="18"/>
      <c r="CU2362" s="18"/>
      <c r="CV2362" s="18"/>
      <c r="CW2362" s="26"/>
      <c r="CX2362" s="18"/>
      <c r="CY2362" s="18"/>
      <c r="DA2362" s="18"/>
      <c r="DB2362" s="18"/>
    </row>
    <row r="2363" spans="1:114" x14ac:dyDescent="0.2">
      <c r="A2363" s="15" t="s">
        <v>105</v>
      </c>
      <c r="B2363" s="10" t="s">
        <v>2476</v>
      </c>
      <c r="C2363" s="11">
        <f t="shared" ref="C2363:C2391" si="1432">IF(A2363="x",BG2363*$C$4,0)</f>
        <v>16.7</v>
      </c>
      <c r="D2363" s="11">
        <f t="shared" si="1416"/>
        <v>96</v>
      </c>
      <c r="E2363" s="11">
        <f t="shared" si="1416"/>
        <v>100</v>
      </c>
      <c r="F2363" s="11">
        <f t="shared" si="1416"/>
        <v>0</v>
      </c>
      <c r="G2363" s="11">
        <f t="shared" si="1415"/>
        <v>5</v>
      </c>
      <c r="H2363" s="11">
        <f t="shared" si="1415"/>
        <v>8</v>
      </c>
      <c r="I2363" s="11">
        <f t="shared" si="1415"/>
        <v>12</v>
      </c>
      <c r="J2363" s="11">
        <f t="shared" si="1415"/>
        <v>0</v>
      </c>
      <c r="K2363" s="11">
        <f t="shared" si="1415"/>
        <v>0</v>
      </c>
      <c r="L2363" s="11">
        <f t="shared" si="1415"/>
        <v>0</v>
      </c>
      <c r="M2363" s="11">
        <f t="shared" si="1415"/>
        <v>0</v>
      </c>
      <c r="N2363" s="11">
        <f t="shared" si="1415"/>
        <v>0</v>
      </c>
      <c r="O2363" s="11">
        <f t="shared" si="1415"/>
        <v>0</v>
      </c>
      <c r="P2363" s="11">
        <f t="shared" si="1415"/>
        <v>0</v>
      </c>
      <c r="Q2363" s="11">
        <f t="shared" si="1415"/>
        <v>0</v>
      </c>
      <c r="R2363" s="11">
        <f t="shared" si="1413"/>
        <v>0</v>
      </c>
      <c r="S2363" s="11">
        <f t="shared" si="1413"/>
        <v>0</v>
      </c>
      <c r="T2363" s="11">
        <f t="shared" si="1413"/>
        <v>2123.61065788307</v>
      </c>
      <c r="U2363" s="40">
        <f t="shared" ref="U2363:U2391" si="1433">IF(A2363="x",BY2363*$U$4,0)</f>
        <v>0.56100000000000005</v>
      </c>
      <c r="V2363" s="11">
        <f t="shared" si="1431"/>
        <v>33.652575573389896</v>
      </c>
      <c r="W2363" s="11">
        <f t="shared" si="1430"/>
        <v>3492242.6411203817</v>
      </c>
      <c r="X2363" s="11">
        <f t="shared" si="1430"/>
        <v>72755.05502334128</v>
      </c>
      <c r="Y2363" s="11">
        <f t="shared" si="1430"/>
        <v>83013.098420725961</v>
      </c>
      <c r="Z2363" s="11">
        <f t="shared" si="1430"/>
        <v>1.1409942359894263</v>
      </c>
      <c r="AA2363" s="11">
        <f t="shared" si="1430"/>
        <v>40.552231482967059</v>
      </c>
      <c r="AB2363" s="11">
        <f t="shared" si="1430"/>
        <v>755.61065788306996</v>
      </c>
      <c r="AC2363" s="11">
        <f t="shared" si="1430"/>
        <v>1600</v>
      </c>
      <c r="AD2363" s="11">
        <f t="shared" si="1430"/>
        <v>1338106.5134531816</v>
      </c>
      <c r="AE2363" s="11">
        <f t="shared" si="1430"/>
        <v>26762.130269063633</v>
      </c>
      <c r="AF2363" s="11">
        <f t="shared" si="1430"/>
        <v>41140.354539304506</v>
      </c>
      <c r="AG2363" s="11">
        <f t="shared" si="1430"/>
        <v>1.537260080781452</v>
      </c>
      <c r="AH2363" s="11">
        <f t="shared" si="1430"/>
        <v>25.101975086463458</v>
      </c>
      <c r="AI2363" s="11">
        <f t="shared" si="1430"/>
        <v>0</v>
      </c>
      <c r="AJ2363" s="11">
        <f t="shared" si="1430"/>
        <v>0</v>
      </c>
      <c r="AK2363" s="11">
        <f t="shared" si="1420"/>
        <v>0</v>
      </c>
      <c r="AL2363" s="11">
        <f t="shared" si="1420"/>
        <v>0</v>
      </c>
      <c r="AM2363" s="11">
        <f t="shared" si="1420"/>
        <v>0</v>
      </c>
      <c r="AN2363" s="11">
        <f t="shared" si="1420"/>
        <v>0</v>
      </c>
      <c r="AO2363" s="11">
        <f t="shared" si="1420"/>
        <v>0</v>
      </c>
      <c r="AP2363" s="11">
        <f t="shared" si="1420"/>
        <v>0</v>
      </c>
      <c r="AQ2363" s="11">
        <f t="shared" si="1420"/>
        <v>0</v>
      </c>
      <c r="AR2363" s="11">
        <f t="shared" si="1420"/>
        <v>0</v>
      </c>
      <c r="AS2363" s="11">
        <f t="shared" si="1414"/>
        <v>26.83834713875471</v>
      </c>
      <c r="AT2363" s="11">
        <f t="shared" ref="AT2363:BC2388" si="1434">IF($A2363="x",CX2363,"")</f>
        <v>35.058874503045715</v>
      </c>
      <c r="AU2363" s="11">
        <f t="shared" si="1434"/>
        <v>0</v>
      </c>
      <c r="AV2363" s="11">
        <f t="shared" si="1434"/>
        <v>52365.446433774065</v>
      </c>
      <c r="AW2363" s="11">
        <f t="shared" si="1434"/>
        <v>2581333333.333333</v>
      </c>
      <c r="AX2363" s="11">
        <f t="shared" si="1434"/>
        <v>0</v>
      </c>
      <c r="AY2363" s="11">
        <f t="shared" si="1434"/>
        <v>0</v>
      </c>
      <c r="AZ2363" s="11">
        <f t="shared" si="1434"/>
        <v>1</v>
      </c>
      <c r="BA2363" s="11">
        <f t="shared" si="1434"/>
        <v>1</v>
      </c>
      <c r="BB2363" s="11">
        <f t="shared" si="1434"/>
        <v>1</v>
      </c>
      <c r="BC2363" s="11">
        <f t="shared" si="1434"/>
        <v>1</v>
      </c>
      <c r="BD2363" s="11">
        <f t="shared" si="1429"/>
        <v>1</v>
      </c>
      <c r="BE2363" s="11">
        <f t="shared" si="1429"/>
        <v>1</v>
      </c>
      <c r="BF2363" s="15" t="str">
        <f t="shared" ref="BF2363:BF2391" si="1435">IF(A2363="x",DJ2363,0)</f>
        <v>EU 53-62</v>
      </c>
      <c r="BG2363" s="54">
        <v>16.7</v>
      </c>
      <c r="BH2363" s="17">
        <v>96</v>
      </c>
      <c r="BI2363" s="18">
        <v>100</v>
      </c>
      <c r="BJ2363" s="18"/>
      <c r="BK2363" s="17">
        <v>5</v>
      </c>
      <c r="BL2363" s="17">
        <v>8</v>
      </c>
      <c r="BM2363" s="17">
        <v>12</v>
      </c>
      <c r="BX2363" s="18">
        <f t="shared" ref="BX2363:BX2426" si="1436">2*BL2363*BI2363+(BH2363-2*BL2363)*BK2363+(4-PI())*(BM2363^2)</f>
        <v>2123.61065788307</v>
      </c>
      <c r="BY2363" s="42">
        <v>0.56100000000000005</v>
      </c>
      <c r="BZ2363" s="43">
        <f>BY2363/(BX2363*0.00000785)</f>
        <v>33.652575573389896</v>
      </c>
      <c r="CA2363" s="18">
        <f t="shared" ref="CA2363:CA2391" si="1437">1/12*(BI2363*BH2363^3-(BI2363-BK2363)*(BH2363-2*BL2363)^3)+0.03*(BM2363^4)+0.2146*(BM2363^2)*(BH2363-2*BL2363-0.4468*BM2363)^2</f>
        <v>3492242.6411203817</v>
      </c>
      <c r="CB2363" s="18">
        <f t="shared" ref="CB2363:CB2391" si="1438">(2*CA2363)/BH2363</f>
        <v>72755.05502334128</v>
      </c>
      <c r="CC2363" s="18">
        <f t="shared" ref="CC2363:CC2391" si="1439">(BK2363*BH2363^2)/4+(BI2363-BK2363)*(BH2363-BL2363)*BL2363+(4-PI())/2*(BM2363^2)*(BH2363-2*BL2363)+(3*PI()-10)/3*(BM2363^3)</f>
        <v>83013.098420725961</v>
      </c>
      <c r="CD2363" s="25">
        <f t="shared" si="1390"/>
        <v>1.1409942359894263</v>
      </c>
      <c r="CE2363" s="26">
        <f t="shared" ref="CE2363:CE2391" si="1440">SQRT(CA2363/BX2363)</f>
        <v>40.552231482967059</v>
      </c>
      <c r="CF2363" s="18">
        <f t="shared" ref="CF2363:CF2391" si="1441">BX2363-2*BI2363*BL2363+(BK2363+2*BM2363)*BL2363</f>
        <v>755.61065788306996</v>
      </c>
      <c r="CG2363" s="18">
        <f t="shared" ref="CG2363:CG2391" si="1442">BI2363*2*BL2363</f>
        <v>1600</v>
      </c>
      <c r="CH2363" s="18">
        <f t="shared" ref="CH2363:CH2391" si="1443">1/12*(2*BL2363*BI2363^3+(BH2363-2*BL2363)*(BK2363^3))+0.03*(BM2363^4)+0.2146*(BM2363^2)*(BK2363+0.4468*BM2363)^2</f>
        <v>1338106.5134531816</v>
      </c>
      <c r="CI2363" s="18">
        <f t="shared" ref="CI2363:CI2391" si="1444">(2*CH2363)/BI2363</f>
        <v>26762.130269063633</v>
      </c>
      <c r="CJ2363" s="18">
        <f t="shared" ref="CJ2363:CJ2391" si="1445">(BI2363^2)*BL2363/2+(BH2363-2*BL2363)/4*(BK2363^2)+(BM2363^3)*(10/3-PI())+(2-PI()/2)*BK2363*(BM2363^2)</f>
        <v>41140.354539304506</v>
      </c>
      <c r="CK2363" s="25">
        <f t="shared" si="1392"/>
        <v>1.537260080781452</v>
      </c>
      <c r="CL2363" s="26">
        <f t="shared" ref="CL2363:CL2391" si="1446">SQRT(CH2363/BX2363)</f>
        <v>25.101975086463458</v>
      </c>
      <c r="CM2363" s="26"/>
      <c r="CN2363" s="26"/>
      <c r="CO2363" s="26"/>
      <c r="CP2363" s="26"/>
      <c r="CQ2363" s="26"/>
      <c r="CR2363" s="26"/>
      <c r="CS2363" s="26"/>
      <c r="CT2363" s="26"/>
      <c r="CU2363" s="26"/>
      <c r="CV2363" s="26"/>
      <c r="CW2363" s="26">
        <f t="shared" si="1403"/>
        <v>26.83834713875471</v>
      </c>
      <c r="CX2363" s="26">
        <f t="shared" ref="CX2363:CX2391" si="1447">BK2363+2*BL2363+(4-2*SQRT(2))*BM2363</f>
        <v>35.058874503045715</v>
      </c>
      <c r="CY2363" s="26"/>
      <c r="CZ2363" s="18">
        <f t="shared" ref="CZ2363:CZ2391" si="1448">2/3*(BI2363-0.63*BL2363)*BL2363^3+1/3*(BH2363-2*BL2363)*BK2363^3+2*(BK2363/BL2363)*(0.145+0.1*BM2363/BL2363)*(((BM2363+BK2363/2)^2+(BM2363+BL2363)^2-BM2363^2)/(2*BM2363+BL2363))^4</f>
        <v>52365.446433774065</v>
      </c>
      <c r="DA2363" s="18">
        <f t="shared" ref="DA2363:DA2391" si="1449">BL2363*BI2363^3/24*(BH2363-BL2363)^2</f>
        <v>2581333333.333333</v>
      </c>
      <c r="DB2363" s="18"/>
      <c r="DD2363" s="17">
        <f t="shared" ref="DD2363:DD2391" si="1450">IF((BH2363-2*(BM2363+BK2363))/BK2363&lt;=124*1,IF((BH2363-2*(BM2363+BK2363))/BK2363&lt;=83*1,IF((BH2363-2*(BM2363+BK2363))/BK2363&lt;=72*1,1,2),3),4)</f>
        <v>1</v>
      </c>
      <c r="DE2363" s="17">
        <f t="shared" ref="DE2363:DE2391" si="1451">IF((BH2363-2*(BM2363+BK2363))/BK2363&lt;=124*0.81,IF((BH2363-2*(BM2363+BK2363))/BK2363&lt;=83*0.81,IF((BH2363-2*(BM2363+BK2363))/BK2363&lt;=72*0.81,1,2),3),4)</f>
        <v>1</v>
      </c>
      <c r="DF2363" s="17">
        <f t="shared" ref="DF2363:DF2391" si="1452">IF((BH2363-2*(BM2363+BK2363))/BK2363&lt;=124*0.71,IF((BH2363-2*(BM2363+BK2363))/BK2363&lt;=83*0.71,IF((BH2363-2*(BM2363+BK2363))/BK2363&lt;=72*0.71,1,2),3),4)</f>
        <v>1</v>
      </c>
      <c r="DG2363" s="17">
        <f t="shared" ref="DG2363:DG2391" si="1453">IF((BH2363-2*(BM2363+BK2363))/BK2363&lt;=42*1,IF((BH2363-2*(BM2363+BK2363))/BK2363&lt;=38*1,IF((BH2363-2*(BM2363+BK2363))/BK2363&lt;=33*1,1,2),3),4)</f>
        <v>1</v>
      </c>
      <c r="DH2363" s="17">
        <f t="shared" ref="DH2363:DH2391" si="1454">IF((BH2363-2*(BM2363+BK2363))/BK2363&lt;=42*0.81,IF((BH2363-2*(BM2363+BK2363))/BK2363&lt;=38*0.81,IF((BH2363-2*(BM2363+BK2363))/BK2363&lt;=33*0.81,1,2),3),4)</f>
        <v>1</v>
      </c>
      <c r="DI2363" s="17">
        <f t="shared" ref="DI2363:DI2391" si="1455">IF((BH2363-2*(BM2363+BK2363))/BK2363&lt;=42*0.71,IF((BH2363-2*(BM2363+BK2363))/BK2363&lt;=38*0.71,IF((BH2363-2*(BM2363+BK2363))/BK2363&lt;=33*0.71,1,2),3),4)</f>
        <v>1</v>
      </c>
      <c r="DJ2363" s="20" t="s">
        <v>2477</v>
      </c>
    </row>
    <row r="2364" spans="1:114" x14ac:dyDescent="0.2">
      <c r="A2364" s="15" t="s">
        <v>105</v>
      </c>
      <c r="B2364" s="10" t="s">
        <v>2478</v>
      </c>
      <c r="C2364" s="11">
        <f t="shared" si="1432"/>
        <v>19.899999999999999</v>
      </c>
      <c r="D2364" s="11">
        <f t="shared" si="1416"/>
        <v>114</v>
      </c>
      <c r="E2364" s="11" t="str">
        <f t="shared" si="1416"/>
        <v>120</v>
      </c>
      <c r="F2364" s="11">
        <f t="shared" si="1416"/>
        <v>0</v>
      </c>
      <c r="G2364" s="11">
        <f t="shared" si="1415"/>
        <v>5</v>
      </c>
      <c r="H2364" s="11">
        <f t="shared" si="1415"/>
        <v>8</v>
      </c>
      <c r="I2364" s="11">
        <f t="shared" si="1415"/>
        <v>12</v>
      </c>
      <c r="J2364" s="11">
        <f t="shared" si="1415"/>
        <v>0</v>
      </c>
      <c r="K2364" s="11">
        <f t="shared" si="1415"/>
        <v>0</v>
      </c>
      <c r="L2364" s="11">
        <f t="shared" si="1415"/>
        <v>0</v>
      </c>
      <c r="M2364" s="11">
        <f t="shared" si="1415"/>
        <v>0</v>
      </c>
      <c r="N2364" s="11">
        <f t="shared" si="1415"/>
        <v>0</v>
      </c>
      <c r="O2364" s="11">
        <f t="shared" si="1415"/>
        <v>0</v>
      </c>
      <c r="P2364" s="11">
        <f t="shared" si="1415"/>
        <v>0</v>
      </c>
      <c r="Q2364" s="11">
        <f t="shared" si="1415"/>
        <v>0</v>
      </c>
      <c r="R2364" s="11">
        <f t="shared" si="1413"/>
        <v>0</v>
      </c>
      <c r="S2364" s="11">
        <f t="shared" si="1413"/>
        <v>0</v>
      </c>
      <c r="T2364" s="11">
        <f t="shared" si="1413"/>
        <v>2533.61065788307</v>
      </c>
      <c r="U2364" s="40">
        <f t="shared" si="1433"/>
        <v>0.67700000000000005</v>
      </c>
      <c r="V2364" s="11">
        <f t="shared" si="1431"/>
        <v>34.039183545517247</v>
      </c>
      <c r="W2364" s="11">
        <f t="shared" si="1430"/>
        <v>6061505.8903048076</v>
      </c>
      <c r="X2364" s="11">
        <f t="shared" si="1430"/>
        <v>106342.20860183873</v>
      </c>
      <c r="Y2364" s="11">
        <f t="shared" si="1430"/>
        <v>119490.59434167358</v>
      </c>
      <c r="Z2364" s="11">
        <f t="shared" si="1430"/>
        <v>1.123642210489199</v>
      </c>
      <c r="AA2364" s="11">
        <f t="shared" si="1430"/>
        <v>48.912552508093718</v>
      </c>
      <c r="AB2364" s="11">
        <f t="shared" si="1430"/>
        <v>845.61065788306996</v>
      </c>
      <c r="AC2364" s="11">
        <f t="shared" si="1430"/>
        <v>1920</v>
      </c>
      <c r="AD2364" s="11">
        <f t="shared" si="1430"/>
        <v>2308960.6801198479</v>
      </c>
      <c r="AE2364" s="11">
        <f t="shared" si="1430"/>
        <v>38482.678001997461</v>
      </c>
      <c r="AF2364" s="11">
        <f t="shared" si="1430"/>
        <v>58852.854539304506</v>
      </c>
      <c r="AG2364" s="11">
        <f t="shared" si="1430"/>
        <v>1.5293336533452719</v>
      </c>
      <c r="AH2364" s="11">
        <f t="shared" si="1430"/>
        <v>30.188277256159669</v>
      </c>
      <c r="AI2364" s="11">
        <f t="shared" si="1430"/>
        <v>0</v>
      </c>
      <c r="AJ2364" s="11">
        <f t="shared" si="1430"/>
        <v>0</v>
      </c>
      <c r="AK2364" s="11">
        <f t="shared" si="1420"/>
        <v>0</v>
      </c>
      <c r="AL2364" s="11">
        <f t="shared" si="1420"/>
        <v>0</v>
      </c>
      <c r="AM2364" s="11">
        <f t="shared" si="1420"/>
        <v>0</v>
      </c>
      <c r="AN2364" s="11">
        <f t="shared" si="1420"/>
        <v>0</v>
      </c>
      <c r="AO2364" s="11">
        <f t="shared" si="1420"/>
        <v>0</v>
      </c>
      <c r="AP2364" s="11">
        <f t="shared" si="1420"/>
        <v>0</v>
      </c>
      <c r="AQ2364" s="11">
        <f t="shared" si="1420"/>
        <v>0</v>
      </c>
      <c r="AR2364" s="11">
        <f t="shared" si="1420"/>
        <v>0</v>
      </c>
      <c r="AS2364" s="11">
        <f t="shared" si="1420"/>
        <v>32.340639269990078</v>
      </c>
      <c r="AT2364" s="11">
        <f t="shared" si="1434"/>
        <v>35.058874503045715</v>
      </c>
      <c r="AU2364" s="11">
        <f t="shared" si="1434"/>
        <v>0</v>
      </c>
      <c r="AV2364" s="11">
        <f t="shared" si="1434"/>
        <v>59942.113100440729</v>
      </c>
      <c r="AW2364" s="11">
        <f t="shared" si="1434"/>
        <v>6471936000</v>
      </c>
      <c r="AX2364" s="11">
        <f t="shared" si="1434"/>
        <v>0</v>
      </c>
      <c r="AY2364" s="11">
        <f t="shared" si="1434"/>
        <v>0</v>
      </c>
      <c r="AZ2364" s="11">
        <f t="shared" si="1434"/>
        <v>1</v>
      </c>
      <c r="BA2364" s="11">
        <f t="shared" si="1434"/>
        <v>1</v>
      </c>
      <c r="BB2364" s="11">
        <f t="shared" si="1434"/>
        <v>1</v>
      </c>
      <c r="BC2364" s="11">
        <f t="shared" si="1434"/>
        <v>1</v>
      </c>
      <c r="BD2364" s="11">
        <f t="shared" si="1429"/>
        <v>1</v>
      </c>
      <c r="BE2364" s="11">
        <f t="shared" si="1429"/>
        <v>1</v>
      </c>
      <c r="BF2364" s="15" t="str">
        <f t="shared" si="1435"/>
        <v>EU 53-62</v>
      </c>
      <c r="BG2364" s="54">
        <v>19.899999999999999</v>
      </c>
      <c r="BH2364" s="17">
        <v>114</v>
      </c>
      <c r="BI2364" s="18" t="s">
        <v>2440</v>
      </c>
      <c r="BJ2364" s="18"/>
      <c r="BK2364" s="17">
        <v>5</v>
      </c>
      <c r="BL2364" s="17">
        <v>8</v>
      </c>
      <c r="BM2364" s="17">
        <v>12</v>
      </c>
      <c r="BX2364" s="18">
        <f t="shared" si="1436"/>
        <v>2533.61065788307</v>
      </c>
      <c r="BY2364" s="42">
        <v>0.67700000000000005</v>
      </c>
      <c r="BZ2364" s="43">
        <f t="shared" ref="BZ2364:BZ2391" si="1456">BY2364/(BX2364*0.00000785)</f>
        <v>34.039183545517247</v>
      </c>
      <c r="CA2364" s="18">
        <f t="shared" si="1437"/>
        <v>6061505.8903048076</v>
      </c>
      <c r="CB2364" s="18">
        <f t="shared" si="1438"/>
        <v>106342.20860183873</v>
      </c>
      <c r="CC2364" s="18">
        <f t="shared" si="1439"/>
        <v>119490.59434167358</v>
      </c>
      <c r="CD2364" s="25">
        <f t="shared" si="1390"/>
        <v>1.123642210489199</v>
      </c>
      <c r="CE2364" s="26">
        <f t="shared" si="1440"/>
        <v>48.912552508093718</v>
      </c>
      <c r="CF2364" s="18">
        <f t="shared" si="1441"/>
        <v>845.61065788306996</v>
      </c>
      <c r="CG2364" s="18">
        <f t="shared" si="1442"/>
        <v>1920</v>
      </c>
      <c r="CH2364" s="18">
        <f t="shared" si="1443"/>
        <v>2308960.6801198479</v>
      </c>
      <c r="CI2364" s="18">
        <f t="shared" si="1444"/>
        <v>38482.678001997461</v>
      </c>
      <c r="CJ2364" s="18">
        <f t="shared" si="1445"/>
        <v>58852.854539304506</v>
      </c>
      <c r="CK2364" s="25">
        <f t="shared" si="1392"/>
        <v>1.5293336533452719</v>
      </c>
      <c r="CL2364" s="26">
        <f t="shared" si="1446"/>
        <v>30.188277256159669</v>
      </c>
      <c r="CM2364" s="26"/>
      <c r="CN2364" s="26"/>
      <c r="CO2364" s="26"/>
      <c r="CP2364" s="26"/>
      <c r="CQ2364" s="26"/>
      <c r="CR2364" s="26"/>
      <c r="CS2364" s="26"/>
      <c r="CT2364" s="26"/>
      <c r="CU2364" s="26"/>
      <c r="CV2364" s="26"/>
      <c r="CW2364" s="26">
        <f t="shared" si="1403"/>
        <v>32.340639269990078</v>
      </c>
      <c r="CX2364" s="26">
        <f t="shared" si="1447"/>
        <v>35.058874503045715</v>
      </c>
      <c r="CY2364" s="26"/>
      <c r="CZ2364" s="18">
        <f t="shared" si="1448"/>
        <v>59942.113100440729</v>
      </c>
      <c r="DA2364" s="18">
        <f t="shared" si="1449"/>
        <v>6471936000</v>
      </c>
      <c r="DB2364" s="18"/>
      <c r="DD2364" s="17">
        <f t="shared" si="1450"/>
        <v>1</v>
      </c>
      <c r="DE2364" s="17">
        <f t="shared" si="1451"/>
        <v>1</v>
      </c>
      <c r="DF2364" s="17">
        <f t="shared" si="1452"/>
        <v>1</v>
      </c>
      <c r="DG2364" s="17">
        <f t="shared" si="1453"/>
        <v>1</v>
      </c>
      <c r="DH2364" s="17">
        <f t="shared" si="1454"/>
        <v>1</v>
      </c>
      <c r="DI2364" s="17">
        <f t="shared" si="1455"/>
        <v>1</v>
      </c>
      <c r="DJ2364" s="20" t="s">
        <v>2477</v>
      </c>
    </row>
    <row r="2365" spans="1:114" x14ac:dyDescent="0.2">
      <c r="A2365" s="15" t="s">
        <v>105</v>
      </c>
      <c r="B2365" s="10" t="s">
        <v>2479</v>
      </c>
      <c r="C2365" s="11">
        <f t="shared" si="1432"/>
        <v>24.7</v>
      </c>
      <c r="D2365" s="11">
        <f t="shared" si="1416"/>
        <v>133</v>
      </c>
      <c r="E2365" s="11" t="str">
        <f t="shared" si="1416"/>
        <v>140</v>
      </c>
      <c r="F2365" s="11">
        <f t="shared" si="1416"/>
        <v>0</v>
      </c>
      <c r="G2365" s="11">
        <f t="shared" si="1415"/>
        <v>5.5</v>
      </c>
      <c r="H2365" s="11">
        <f t="shared" si="1415"/>
        <v>8.5</v>
      </c>
      <c r="I2365" s="11">
        <f t="shared" si="1415"/>
        <v>12</v>
      </c>
      <c r="J2365" s="11">
        <f t="shared" si="1415"/>
        <v>0</v>
      </c>
      <c r="K2365" s="11">
        <f t="shared" si="1415"/>
        <v>0</v>
      </c>
      <c r="L2365" s="11">
        <f t="shared" si="1415"/>
        <v>0</v>
      </c>
      <c r="M2365" s="11">
        <f t="shared" si="1415"/>
        <v>0</v>
      </c>
      <c r="N2365" s="11">
        <f t="shared" si="1415"/>
        <v>0</v>
      </c>
      <c r="O2365" s="11">
        <f t="shared" si="1415"/>
        <v>0</v>
      </c>
      <c r="P2365" s="11">
        <f t="shared" si="1415"/>
        <v>0</v>
      </c>
      <c r="Q2365" s="11">
        <f t="shared" si="1415"/>
        <v>0</v>
      </c>
      <c r="R2365" s="11">
        <f t="shared" si="1413"/>
        <v>0</v>
      </c>
      <c r="S2365" s="11">
        <f t="shared" si="1413"/>
        <v>0</v>
      </c>
      <c r="T2365" s="11">
        <f t="shared" si="1413"/>
        <v>3141.61065788307</v>
      </c>
      <c r="U2365" s="40">
        <f t="shared" si="1433"/>
        <v>0.79400000000000004</v>
      </c>
      <c r="V2365" s="11">
        <f t="shared" si="1431"/>
        <v>32.195745377131736</v>
      </c>
      <c r="W2365" s="11">
        <f t="shared" si="1430"/>
        <v>10331282.894689236</v>
      </c>
      <c r="X2365" s="11">
        <f t="shared" si="1430"/>
        <v>155357.63751412384</v>
      </c>
      <c r="Y2365" s="11">
        <f t="shared" si="1430"/>
        <v>173495.0902626212</v>
      </c>
      <c r="Z2365" s="11">
        <f t="shared" si="1430"/>
        <v>1.1167464505686016</v>
      </c>
      <c r="AA2365" s="11">
        <f t="shared" si="1430"/>
        <v>57.345711574226449</v>
      </c>
      <c r="AB2365" s="11">
        <f t="shared" si="1430"/>
        <v>1012.36065788307</v>
      </c>
      <c r="AC2365" s="11">
        <f t="shared" si="1430"/>
        <v>2380</v>
      </c>
      <c r="AD2365" s="11">
        <f t="shared" si="1430"/>
        <v>3893209.395694355</v>
      </c>
      <c r="AE2365" s="11">
        <f t="shared" si="1430"/>
        <v>55617.277081347929</v>
      </c>
      <c r="AF2365" s="11">
        <f t="shared" si="1430"/>
        <v>84848.507203775269</v>
      </c>
      <c r="AG2365" s="11">
        <f t="shared" si="1430"/>
        <v>1.5255782313771427</v>
      </c>
      <c r="AH2365" s="11">
        <f t="shared" si="1430"/>
        <v>35.202839908418973</v>
      </c>
      <c r="AI2365" s="11">
        <f t="shared" si="1430"/>
        <v>0</v>
      </c>
      <c r="AJ2365" s="11">
        <f t="shared" si="1430"/>
        <v>0</v>
      </c>
      <c r="AK2365" s="11">
        <f t="shared" si="1420"/>
        <v>0</v>
      </c>
      <c r="AL2365" s="11">
        <f t="shared" si="1420"/>
        <v>0</v>
      </c>
      <c r="AM2365" s="11">
        <f t="shared" si="1420"/>
        <v>0</v>
      </c>
      <c r="AN2365" s="11">
        <f t="shared" si="1420"/>
        <v>0</v>
      </c>
      <c r="AO2365" s="11">
        <f t="shared" si="1420"/>
        <v>0</v>
      </c>
      <c r="AP2365" s="11">
        <f t="shared" si="1420"/>
        <v>0</v>
      </c>
      <c r="AQ2365" s="11">
        <f t="shared" si="1420"/>
        <v>0</v>
      </c>
      <c r="AR2365" s="11">
        <f t="shared" si="1420"/>
        <v>0</v>
      </c>
      <c r="AS2365" s="11">
        <f t="shared" si="1420"/>
        <v>37.853584997015993</v>
      </c>
      <c r="AT2365" s="11">
        <f t="shared" si="1434"/>
        <v>36.558874503045715</v>
      </c>
      <c r="AU2365" s="11">
        <f t="shared" si="1434"/>
        <v>0</v>
      </c>
      <c r="AV2365" s="11">
        <f t="shared" si="1434"/>
        <v>81297.955954511475</v>
      </c>
      <c r="AW2365" s="11">
        <f t="shared" si="1434"/>
        <v>15063659625</v>
      </c>
      <c r="AX2365" s="11">
        <f t="shared" si="1434"/>
        <v>0</v>
      </c>
      <c r="AY2365" s="11">
        <f t="shared" si="1434"/>
        <v>0</v>
      </c>
      <c r="AZ2365" s="11">
        <f t="shared" si="1434"/>
        <v>1</v>
      </c>
      <c r="BA2365" s="11">
        <f t="shared" si="1434"/>
        <v>1</v>
      </c>
      <c r="BB2365" s="11">
        <f t="shared" si="1434"/>
        <v>1</v>
      </c>
      <c r="BC2365" s="11">
        <f t="shared" si="1434"/>
        <v>1</v>
      </c>
      <c r="BD2365" s="11">
        <f t="shared" si="1429"/>
        <v>1</v>
      </c>
      <c r="BE2365" s="11">
        <f t="shared" si="1429"/>
        <v>1</v>
      </c>
      <c r="BF2365" s="15" t="str">
        <f t="shared" si="1435"/>
        <v>EU 53-62</v>
      </c>
      <c r="BG2365" s="54">
        <v>24.7</v>
      </c>
      <c r="BH2365" s="17">
        <v>133</v>
      </c>
      <c r="BI2365" s="18" t="s">
        <v>2442</v>
      </c>
      <c r="BJ2365" s="18"/>
      <c r="BK2365" s="17">
        <v>5.5</v>
      </c>
      <c r="BL2365" s="17">
        <v>8.5</v>
      </c>
      <c r="BM2365" s="17">
        <v>12</v>
      </c>
      <c r="BX2365" s="18">
        <f t="shared" si="1436"/>
        <v>3141.61065788307</v>
      </c>
      <c r="BY2365" s="42">
        <v>0.79400000000000004</v>
      </c>
      <c r="BZ2365" s="43">
        <f t="shared" si="1456"/>
        <v>32.195745377131736</v>
      </c>
      <c r="CA2365" s="18">
        <f t="shared" si="1437"/>
        <v>10331282.894689236</v>
      </c>
      <c r="CB2365" s="18">
        <f t="shared" si="1438"/>
        <v>155357.63751412384</v>
      </c>
      <c r="CC2365" s="18">
        <f t="shared" si="1439"/>
        <v>173495.0902626212</v>
      </c>
      <c r="CD2365" s="25">
        <f t="shared" si="1390"/>
        <v>1.1167464505686016</v>
      </c>
      <c r="CE2365" s="26">
        <f t="shared" si="1440"/>
        <v>57.345711574226449</v>
      </c>
      <c r="CF2365" s="18">
        <f t="shared" si="1441"/>
        <v>1012.36065788307</v>
      </c>
      <c r="CG2365" s="18">
        <f t="shared" si="1442"/>
        <v>2380</v>
      </c>
      <c r="CH2365" s="18">
        <f t="shared" si="1443"/>
        <v>3893209.395694355</v>
      </c>
      <c r="CI2365" s="18">
        <f t="shared" si="1444"/>
        <v>55617.277081347929</v>
      </c>
      <c r="CJ2365" s="18">
        <f t="shared" si="1445"/>
        <v>84848.507203775269</v>
      </c>
      <c r="CK2365" s="25">
        <f t="shared" si="1392"/>
        <v>1.5255782313771427</v>
      </c>
      <c r="CL2365" s="26">
        <f t="shared" si="1446"/>
        <v>35.202839908418973</v>
      </c>
      <c r="CM2365" s="26"/>
      <c r="CN2365" s="26"/>
      <c r="CO2365" s="26"/>
      <c r="CP2365" s="26"/>
      <c r="CQ2365" s="26"/>
      <c r="CR2365" s="26"/>
      <c r="CS2365" s="26"/>
      <c r="CT2365" s="26"/>
      <c r="CU2365" s="26"/>
      <c r="CV2365" s="26"/>
      <c r="CW2365" s="26">
        <f t="shared" si="1403"/>
        <v>37.853584997015993</v>
      </c>
      <c r="CX2365" s="26">
        <f t="shared" si="1447"/>
        <v>36.558874503045715</v>
      </c>
      <c r="CY2365" s="26"/>
      <c r="CZ2365" s="18">
        <f t="shared" si="1448"/>
        <v>81297.955954511475</v>
      </c>
      <c r="DA2365" s="18">
        <f t="shared" si="1449"/>
        <v>15063659625</v>
      </c>
      <c r="DB2365" s="18"/>
      <c r="DD2365" s="17">
        <f t="shared" si="1450"/>
        <v>1</v>
      </c>
      <c r="DE2365" s="17">
        <f t="shared" si="1451"/>
        <v>1</v>
      </c>
      <c r="DF2365" s="17">
        <f t="shared" si="1452"/>
        <v>1</v>
      </c>
      <c r="DG2365" s="17">
        <f t="shared" si="1453"/>
        <v>1</v>
      </c>
      <c r="DH2365" s="17">
        <f t="shared" si="1454"/>
        <v>1</v>
      </c>
      <c r="DI2365" s="17">
        <f t="shared" si="1455"/>
        <v>1</v>
      </c>
      <c r="DJ2365" s="20" t="s">
        <v>2477</v>
      </c>
    </row>
    <row r="2366" spans="1:114" x14ac:dyDescent="0.2">
      <c r="A2366" s="15" t="s">
        <v>105</v>
      </c>
      <c r="B2366" s="10" t="s">
        <v>2480</v>
      </c>
      <c r="C2366" s="11">
        <f t="shared" si="1432"/>
        <v>30.4</v>
      </c>
      <c r="D2366" s="11">
        <f t="shared" si="1416"/>
        <v>152</v>
      </c>
      <c r="E2366" s="11" t="str">
        <f t="shared" si="1416"/>
        <v>160</v>
      </c>
      <c r="F2366" s="11">
        <f t="shared" si="1416"/>
        <v>0</v>
      </c>
      <c r="G2366" s="11">
        <f t="shared" si="1415"/>
        <v>6</v>
      </c>
      <c r="H2366" s="11">
        <f t="shared" si="1415"/>
        <v>9</v>
      </c>
      <c r="I2366" s="11">
        <f t="shared" si="1415"/>
        <v>15</v>
      </c>
      <c r="J2366" s="11">
        <f t="shared" si="1415"/>
        <v>0</v>
      </c>
      <c r="K2366" s="11">
        <f t="shared" si="1415"/>
        <v>0</v>
      </c>
      <c r="L2366" s="11">
        <f t="shared" si="1415"/>
        <v>0</v>
      </c>
      <c r="M2366" s="11">
        <f t="shared" si="1415"/>
        <v>0</v>
      </c>
      <c r="N2366" s="11">
        <f t="shared" si="1415"/>
        <v>0</v>
      </c>
      <c r="O2366" s="11">
        <f t="shared" si="1415"/>
        <v>0</v>
      </c>
      <c r="P2366" s="11">
        <f t="shared" si="1415"/>
        <v>0</v>
      </c>
      <c r="Q2366" s="11">
        <f t="shared" si="1415"/>
        <v>0</v>
      </c>
      <c r="R2366" s="11">
        <f t="shared" si="1413"/>
        <v>0</v>
      </c>
      <c r="S2366" s="11">
        <f t="shared" si="1413"/>
        <v>0</v>
      </c>
      <c r="T2366" s="11">
        <f t="shared" si="1413"/>
        <v>3877.1416529422968</v>
      </c>
      <c r="U2366" s="40">
        <f t="shared" si="1433"/>
        <v>0.90600000000000003</v>
      </c>
      <c r="V2366" s="11">
        <f t="shared" si="1431"/>
        <v>29.767809141372947</v>
      </c>
      <c r="W2366" s="11">
        <f t="shared" si="1430"/>
        <v>16729738.591121141</v>
      </c>
      <c r="X2366" s="11">
        <f t="shared" si="1430"/>
        <v>220128.13935685711</v>
      </c>
      <c r="Y2366" s="11">
        <f t="shared" si="1430"/>
        <v>245147.36595299942</v>
      </c>
      <c r="Z2366" s="11">
        <f t="shared" si="1430"/>
        <v>1.1136575572266243</v>
      </c>
      <c r="AA2366" s="11">
        <f t="shared" si="1430"/>
        <v>65.688409011776713</v>
      </c>
      <c r="AB2366" s="11">
        <f t="shared" si="1430"/>
        <v>1321.1416529422968</v>
      </c>
      <c r="AC2366" s="11">
        <f t="shared" si="1430"/>
        <v>2880</v>
      </c>
      <c r="AD2366" s="11">
        <f t="shared" si="1430"/>
        <v>6155721.0907211397</v>
      </c>
      <c r="AE2366" s="11">
        <f t="shared" si="1430"/>
        <v>76946.513634014249</v>
      </c>
      <c r="AF2366" s="11">
        <f t="shared" si="1430"/>
        <v>117632.54975296133</v>
      </c>
      <c r="AG2366" s="11">
        <f t="shared" si="1430"/>
        <v>1.5287573692092764</v>
      </c>
      <c r="AH2366" s="11">
        <f t="shared" si="1430"/>
        <v>39.845899283326361</v>
      </c>
      <c r="AI2366" s="11">
        <f t="shared" si="1430"/>
        <v>0</v>
      </c>
      <c r="AJ2366" s="11">
        <f t="shared" si="1430"/>
        <v>0</v>
      </c>
      <c r="AK2366" s="11">
        <f t="shared" si="1420"/>
        <v>0</v>
      </c>
      <c r="AL2366" s="11">
        <f t="shared" si="1420"/>
        <v>0</v>
      </c>
      <c r="AM2366" s="11">
        <f t="shared" si="1420"/>
        <v>0</v>
      </c>
      <c r="AN2366" s="11">
        <f t="shared" si="1420"/>
        <v>0</v>
      </c>
      <c r="AO2366" s="11">
        <f t="shared" si="1420"/>
        <v>0</v>
      </c>
      <c r="AP2366" s="11">
        <f t="shared" si="1420"/>
        <v>0</v>
      </c>
      <c r="AQ2366" s="11">
        <f t="shared" si="1420"/>
        <v>0</v>
      </c>
      <c r="AR2366" s="11">
        <f t="shared" si="1420"/>
        <v>0</v>
      </c>
      <c r="AS2366" s="11">
        <f t="shared" si="1420"/>
        <v>42.917586593176217</v>
      </c>
      <c r="AT2366" s="11">
        <f t="shared" si="1434"/>
        <v>41.573593128807147</v>
      </c>
      <c r="AU2366" s="11">
        <f t="shared" si="1434"/>
        <v>0</v>
      </c>
      <c r="AV2366" s="11">
        <f t="shared" si="1434"/>
        <v>121941.81095479848</v>
      </c>
      <c r="AW2366" s="11">
        <f t="shared" si="1434"/>
        <v>31409664000</v>
      </c>
      <c r="AX2366" s="11">
        <f t="shared" si="1434"/>
        <v>0</v>
      </c>
      <c r="AY2366" s="11">
        <f t="shared" si="1434"/>
        <v>0</v>
      </c>
      <c r="AZ2366" s="11">
        <f t="shared" si="1434"/>
        <v>1</v>
      </c>
      <c r="BA2366" s="11">
        <f t="shared" si="1434"/>
        <v>1</v>
      </c>
      <c r="BB2366" s="11">
        <f t="shared" si="1434"/>
        <v>1</v>
      </c>
      <c r="BC2366" s="11">
        <f t="shared" si="1434"/>
        <v>1</v>
      </c>
      <c r="BD2366" s="11">
        <f t="shared" si="1429"/>
        <v>1</v>
      </c>
      <c r="BE2366" s="11">
        <f t="shared" si="1429"/>
        <v>1</v>
      </c>
      <c r="BF2366" s="15" t="str">
        <f t="shared" si="1435"/>
        <v>EU 53-62</v>
      </c>
      <c r="BG2366" s="54">
        <v>30.4</v>
      </c>
      <c r="BH2366" s="17">
        <v>152</v>
      </c>
      <c r="BI2366" s="18" t="s">
        <v>2444</v>
      </c>
      <c r="BJ2366" s="18"/>
      <c r="BK2366" s="17">
        <v>6</v>
      </c>
      <c r="BL2366" s="17">
        <v>9</v>
      </c>
      <c r="BM2366" s="17">
        <v>15</v>
      </c>
      <c r="BX2366" s="18">
        <f t="shared" si="1436"/>
        <v>3877.1416529422968</v>
      </c>
      <c r="BY2366" s="42">
        <v>0.90600000000000003</v>
      </c>
      <c r="BZ2366" s="43">
        <f t="shared" si="1456"/>
        <v>29.767809141372947</v>
      </c>
      <c r="CA2366" s="18">
        <f t="shared" si="1437"/>
        <v>16729738.591121141</v>
      </c>
      <c r="CB2366" s="18">
        <f t="shared" si="1438"/>
        <v>220128.13935685711</v>
      </c>
      <c r="CC2366" s="18">
        <f t="shared" si="1439"/>
        <v>245147.36595299942</v>
      </c>
      <c r="CD2366" s="25">
        <f t="shared" si="1390"/>
        <v>1.1136575572266243</v>
      </c>
      <c r="CE2366" s="26">
        <f t="shared" si="1440"/>
        <v>65.688409011776713</v>
      </c>
      <c r="CF2366" s="18">
        <f t="shared" si="1441"/>
        <v>1321.1416529422968</v>
      </c>
      <c r="CG2366" s="18">
        <f t="shared" si="1442"/>
        <v>2880</v>
      </c>
      <c r="CH2366" s="18">
        <f t="shared" si="1443"/>
        <v>6155721.0907211397</v>
      </c>
      <c r="CI2366" s="18">
        <f t="shared" si="1444"/>
        <v>76946.513634014249</v>
      </c>
      <c r="CJ2366" s="18">
        <f t="shared" si="1445"/>
        <v>117632.54975296133</v>
      </c>
      <c r="CK2366" s="25">
        <f t="shared" si="1392"/>
        <v>1.5287573692092764</v>
      </c>
      <c r="CL2366" s="26">
        <f t="shared" si="1446"/>
        <v>39.845899283326361</v>
      </c>
      <c r="CM2366" s="26"/>
      <c r="CN2366" s="26"/>
      <c r="CO2366" s="26"/>
      <c r="CP2366" s="26"/>
      <c r="CQ2366" s="26"/>
      <c r="CR2366" s="26"/>
      <c r="CS2366" s="26"/>
      <c r="CT2366" s="26"/>
      <c r="CU2366" s="26"/>
      <c r="CV2366" s="26"/>
      <c r="CW2366" s="26">
        <f t="shared" si="1403"/>
        <v>42.917586593176217</v>
      </c>
      <c r="CX2366" s="26">
        <f t="shared" si="1447"/>
        <v>41.573593128807147</v>
      </c>
      <c r="CY2366" s="26"/>
      <c r="CZ2366" s="18">
        <f t="shared" si="1448"/>
        <v>121941.81095479848</v>
      </c>
      <c r="DA2366" s="18">
        <f t="shared" si="1449"/>
        <v>31409664000</v>
      </c>
      <c r="DB2366" s="18"/>
      <c r="DD2366" s="17">
        <f t="shared" si="1450"/>
        <v>1</v>
      </c>
      <c r="DE2366" s="17">
        <f t="shared" si="1451"/>
        <v>1</v>
      </c>
      <c r="DF2366" s="17">
        <f t="shared" si="1452"/>
        <v>1</v>
      </c>
      <c r="DG2366" s="17">
        <f t="shared" si="1453"/>
        <v>1</v>
      </c>
      <c r="DH2366" s="17">
        <f t="shared" si="1454"/>
        <v>1</v>
      </c>
      <c r="DI2366" s="17">
        <f t="shared" si="1455"/>
        <v>1</v>
      </c>
      <c r="DJ2366" s="20" t="s">
        <v>2477</v>
      </c>
    </row>
    <row r="2367" spans="1:114" x14ac:dyDescent="0.2">
      <c r="A2367" s="15" t="s">
        <v>105</v>
      </c>
      <c r="B2367" s="10" t="s">
        <v>2481</v>
      </c>
      <c r="C2367" s="11">
        <f t="shared" si="1432"/>
        <v>35.5</v>
      </c>
      <c r="D2367" s="11">
        <f t="shared" si="1416"/>
        <v>171</v>
      </c>
      <c r="E2367" s="11" t="str">
        <f t="shared" si="1416"/>
        <v>180</v>
      </c>
      <c r="F2367" s="11">
        <f t="shared" si="1416"/>
        <v>0</v>
      </c>
      <c r="G2367" s="11">
        <f t="shared" si="1415"/>
        <v>6</v>
      </c>
      <c r="H2367" s="11">
        <f t="shared" si="1415"/>
        <v>9.5</v>
      </c>
      <c r="I2367" s="11">
        <f t="shared" si="1415"/>
        <v>15</v>
      </c>
      <c r="J2367" s="11">
        <f t="shared" si="1415"/>
        <v>0</v>
      </c>
      <c r="K2367" s="11">
        <f t="shared" si="1415"/>
        <v>0</v>
      </c>
      <c r="L2367" s="11">
        <f t="shared" si="1415"/>
        <v>0</v>
      </c>
      <c r="M2367" s="11">
        <f t="shared" si="1415"/>
        <v>0</v>
      </c>
      <c r="N2367" s="11">
        <f t="shared" si="1415"/>
        <v>0</v>
      </c>
      <c r="O2367" s="11">
        <f t="shared" si="1415"/>
        <v>0</v>
      </c>
      <c r="P2367" s="11">
        <f t="shared" si="1415"/>
        <v>0</v>
      </c>
      <c r="Q2367" s="11">
        <f t="shared" si="1415"/>
        <v>0</v>
      </c>
      <c r="R2367" s="11">
        <f t="shared" si="1413"/>
        <v>0</v>
      </c>
      <c r="S2367" s="11">
        <f t="shared" si="1413"/>
        <v>0</v>
      </c>
      <c r="T2367" s="11">
        <f t="shared" si="1413"/>
        <v>4525.1416529422968</v>
      </c>
      <c r="U2367" s="40">
        <f t="shared" si="1433"/>
        <v>1.02</v>
      </c>
      <c r="V2367" s="11">
        <f t="shared" si="1431"/>
        <v>28.714306799213251</v>
      </c>
      <c r="W2367" s="11">
        <f t="shared" si="1430"/>
        <v>25102836.952601139</v>
      </c>
      <c r="X2367" s="11">
        <f t="shared" si="1430"/>
        <v>293600.43219416536</v>
      </c>
      <c r="Y2367" s="11">
        <f t="shared" si="1430"/>
        <v>324852.64082948008</v>
      </c>
      <c r="Z2367" s="11">
        <f t="shared" si="1430"/>
        <v>1.1064446956081007</v>
      </c>
      <c r="AA2367" s="11">
        <f t="shared" si="1430"/>
        <v>74.480968157504549</v>
      </c>
      <c r="AB2367" s="11">
        <f t="shared" si="1430"/>
        <v>1447.1416529422968</v>
      </c>
      <c r="AC2367" s="11">
        <f t="shared" si="1430"/>
        <v>3420</v>
      </c>
      <c r="AD2367" s="11">
        <f t="shared" si="1430"/>
        <v>9246045.0907211397</v>
      </c>
      <c r="AE2367" s="11">
        <f t="shared" si="1430"/>
        <v>102733.834341346</v>
      </c>
      <c r="AF2367" s="11">
        <f t="shared" si="1430"/>
        <v>156494.54975296135</v>
      </c>
      <c r="AG2367" s="11">
        <f t="shared" si="1430"/>
        <v>1.5233009724234439</v>
      </c>
      <c r="AH2367" s="11">
        <f t="shared" si="1430"/>
        <v>45.202443724093769</v>
      </c>
      <c r="AI2367" s="11">
        <f t="shared" si="1430"/>
        <v>0</v>
      </c>
      <c r="AJ2367" s="11">
        <f t="shared" si="1430"/>
        <v>0</v>
      </c>
      <c r="AK2367" s="11">
        <f t="shared" si="1420"/>
        <v>0</v>
      </c>
      <c r="AL2367" s="11">
        <f t="shared" si="1420"/>
        <v>0</v>
      </c>
      <c r="AM2367" s="11">
        <f t="shared" si="1420"/>
        <v>0</v>
      </c>
      <c r="AN2367" s="11">
        <f t="shared" si="1420"/>
        <v>0</v>
      </c>
      <c r="AO2367" s="11">
        <f t="shared" si="1420"/>
        <v>0</v>
      </c>
      <c r="AP2367" s="11">
        <f t="shared" si="1420"/>
        <v>0</v>
      </c>
      <c r="AQ2367" s="11">
        <f t="shared" si="1420"/>
        <v>0</v>
      </c>
      <c r="AR2367" s="11">
        <f t="shared" si="1420"/>
        <v>0</v>
      </c>
      <c r="AS2367" s="11">
        <f t="shared" si="1420"/>
        <v>48.579218439416195</v>
      </c>
      <c r="AT2367" s="11">
        <f t="shared" si="1434"/>
        <v>42.573593128807147</v>
      </c>
      <c r="AU2367" s="11">
        <f t="shared" si="1434"/>
        <v>0</v>
      </c>
      <c r="AV2367" s="11">
        <f t="shared" si="1434"/>
        <v>147982.3726171006</v>
      </c>
      <c r="AW2367" s="11">
        <f t="shared" si="1434"/>
        <v>60210874125</v>
      </c>
      <c r="AX2367" s="11">
        <f t="shared" si="1434"/>
        <v>0</v>
      </c>
      <c r="AY2367" s="11">
        <f t="shared" si="1434"/>
        <v>0</v>
      </c>
      <c r="AZ2367" s="11">
        <f t="shared" si="1434"/>
        <v>1</v>
      </c>
      <c r="BA2367" s="11">
        <f t="shared" si="1434"/>
        <v>1</v>
      </c>
      <c r="BB2367" s="11">
        <f t="shared" si="1434"/>
        <v>1</v>
      </c>
      <c r="BC2367" s="11">
        <f t="shared" si="1434"/>
        <v>1</v>
      </c>
      <c r="BD2367" s="11">
        <f t="shared" si="1429"/>
        <v>1</v>
      </c>
      <c r="BE2367" s="11">
        <f t="shared" si="1429"/>
        <v>1</v>
      </c>
      <c r="BF2367" s="15" t="str">
        <f t="shared" si="1435"/>
        <v>EU 53-62</v>
      </c>
      <c r="BG2367" s="54">
        <v>35.5</v>
      </c>
      <c r="BH2367" s="17">
        <v>171</v>
      </c>
      <c r="BI2367" s="18" t="s">
        <v>2446</v>
      </c>
      <c r="BJ2367" s="18"/>
      <c r="BK2367" s="17">
        <v>6</v>
      </c>
      <c r="BL2367" s="17">
        <v>9.5</v>
      </c>
      <c r="BM2367" s="17">
        <v>15</v>
      </c>
      <c r="BX2367" s="18">
        <f t="shared" si="1436"/>
        <v>4525.1416529422968</v>
      </c>
      <c r="BY2367" s="42">
        <v>1.02</v>
      </c>
      <c r="BZ2367" s="43">
        <f t="shared" si="1456"/>
        <v>28.714306799213251</v>
      </c>
      <c r="CA2367" s="18">
        <f t="shared" si="1437"/>
        <v>25102836.952601139</v>
      </c>
      <c r="CB2367" s="18">
        <f t="shared" si="1438"/>
        <v>293600.43219416536</v>
      </c>
      <c r="CC2367" s="18">
        <f t="shared" si="1439"/>
        <v>324852.64082948008</v>
      </c>
      <c r="CD2367" s="25">
        <f t="shared" si="1390"/>
        <v>1.1064446956081007</v>
      </c>
      <c r="CE2367" s="26">
        <f t="shared" si="1440"/>
        <v>74.480968157504549</v>
      </c>
      <c r="CF2367" s="18">
        <f t="shared" si="1441"/>
        <v>1447.1416529422968</v>
      </c>
      <c r="CG2367" s="18">
        <f t="shared" si="1442"/>
        <v>3420</v>
      </c>
      <c r="CH2367" s="18">
        <f t="shared" si="1443"/>
        <v>9246045.0907211397</v>
      </c>
      <c r="CI2367" s="18">
        <f t="shared" si="1444"/>
        <v>102733.834341346</v>
      </c>
      <c r="CJ2367" s="18">
        <f t="shared" si="1445"/>
        <v>156494.54975296135</v>
      </c>
      <c r="CK2367" s="25">
        <f t="shared" si="1392"/>
        <v>1.5233009724234439</v>
      </c>
      <c r="CL2367" s="26">
        <f t="shared" si="1446"/>
        <v>45.202443724093769</v>
      </c>
      <c r="CM2367" s="26"/>
      <c r="CN2367" s="26"/>
      <c r="CO2367" s="26"/>
      <c r="CP2367" s="26"/>
      <c r="CQ2367" s="26"/>
      <c r="CR2367" s="26"/>
      <c r="CS2367" s="26"/>
      <c r="CT2367" s="26"/>
      <c r="CU2367" s="26"/>
      <c r="CV2367" s="26"/>
      <c r="CW2367" s="26">
        <f t="shared" si="1403"/>
        <v>48.579218439416195</v>
      </c>
      <c r="CX2367" s="26">
        <f t="shared" si="1447"/>
        <v>42.573593128807147</v>
      </c>
      <c r="CY2367" s="26"/>
      <c r="CZ2367" s="18">
        <f t="shared" si="1448"/>
        <v>147982.3726171006</v>
      </c>
      <c r="DA2367" s="18">
        <f t="shared" si="1449"/>
        <v>60210874125</v>
      </c>
      <c r="DB2367" s="18"/>
      <c r="DD2367" s="17">
        <f t="shared" si="1450"/>
        <v>1</v>
      </c>
      <c r="DE2367" s="17">
        <f t="shared" si="1451"/>
        <v>1</v>
      </c>
      <c r="DF2367" s="17">
        <f t="shared" si="1452"/>
        <v>1</v>
      </c>
      <c r="DG2367" s="17">
        <f t="shared" si="1453"/>
        <v>1</v>
      </c>
      <c r="DH2367" s="17">
        <f t="shared" si="1454"/>
        <v>1</v>
      </c>
      <c r="DI2367" s="17">
        <f t="shared" si="1455"/>
        <v>1</v>
      </c>
      <c r="DJ2367" s="20" t="s">
        <v>2477</v>
      </c>
    </row>
    <row r="2368" spans="1:114" x14ac:dyDescent="0.2">
      <c r="A2368" s="15" t="s">
        <v>105</v>
      </c>
      <c r="B2368" s="10" t="s">
        <v>2482</v>
      </c>
      <c r="C2368" s="11">
        <f t="shared" si="1432"/>
        <v>42.3</v>
      </c>
      <c r="D2368" s="11">
        <f t="shared" si="1416"/>
        <v>190</v>
      </c>
      <c r="E2368" s="11" t="str">
        <f t="shared" si="1416"/>
        <v>200</v>
      </c>
      <c r="F2368" s="11">
        <f t="shared" si="1416"/>
        <v>0</v>
      </c>
      <c r="G2368" s="11">
        <f t="shared" si="1415"/>
        <v>6.5</v>
      </c>
      <c r="H2368" s="11">
        <f t="shared" si="1415"/>
        <v>10</v>
      </c>
      <c r="I2368" s="11">
        <f t="shared" si="1415"/>
        <v>18</v>
      </c>
      <c r="J2368" s="11">
        <f t="shared" si="1415"/>
        <v>0</v>
      </c>
      <c r="K2368" s="11">
        <f t="shared" si="1415"/>
        <v>0</v>
      </c>
      <c r="L2368" s="11">
        <f t="shared" si="1415"/>
        <v>0</v>
      </c>
      <c r="M2368" s="11">
        <f t="shared" si="1415"/>
        <v>0</v>
      </c>
      <c r="N2368" s="11">
        <f t="shared" si="1415"/>
        <v>0</v>
      </c>
      <c r="O2368" s="11">
        <f t="shared" si="1415"/>
        <v>0</v>
      </c>
      <c r="P2368" s="11">
        <f t="shared" si="1415"/>
        <v>0</v>
      </c>
      <c r="Q2368" s="11">
        <f t="shared" si="1415"/>
        <v>0</v>
      </c>
      <c r="R2368" s="11">
        <f t="shared" si="1413"/>
        <v>0</v>
      </c>
      <c r="S2368" s="11">
        <f t="shared" si="1413"/>
        <v>0</v>
      </c>
      <c r="T2368" s="11">
        <f t="shared" si="1413"/>
        <v>5383.1239802369073</v>
      </c>
      <c r="U2368" s="40">
        <f t="shared" si="1433"/>
        <v>1.1399999999999999</v>
      </c>
      <c r="V2368" s="11">
        <f t="shared" si="1431"/>
        <v>26.977444782892512</v>
      </c>
      <c r="W2368" s="11">
        <f t="shared" si="1430"/>
        <v>36921491.708442599</v>
      </c>
      <c r="X2368" s="11">
        <f t="shared" si="1430"/>
        <v>388647.28114150104</v>
      </c>
      <c r="Y2368" s="11">
        <f t="shared" si="1430"/>
        <v>429484.80667587277</v>
      </c>
      <c r="Z2368" s="11">
        <f t="shared" si="1430"/>
        <v>1.1050760612924586</v>
      </c>
      <c r="AA2368" s="11">
        <f t="shared" si="1430"/>
        <v>82.817559506361505</v>
      </c>
      <c r="AB2368" s="11">
        <f t="shared" si="1430"/>
        <v>1808.1239802369073</v>
      </c>
      <c r="AC2368" s="11">
        <f t="shared" si="1430"/>
        <v>4000</v>
      </c>
      <c r="AD2368" s="11">
        <f t="shared" si="1430"/>
        <v>13355077.520345477</v>
      </c>
      <c r="AE2368" s="11">
        <f t="shared" si="1430"/>
        <v>133550.77520345477</v>
      </c>
      <c r="AF2368" s="11">
        <f t="shared" si="1430"/>
        <v>203817.7595800343</v>
      </c>
      <c r="AG2368" s="11">
        <f t="shared" si="1430"/>
        <v>1.5261443392562337</v>
      </c>
      <c r="AH2368" s="11">
        <f t="shared" si="1430"/>
        <v>49.808792740422163</v>
      </c>
      <c r="AI2368" s="11">
        <f t="shared" si="1430"/>
        <v>0</v>
      </c>
      <c r="AJ2368" s="11">
        <f t="shared" si="1430"/>
        <v>0</v>
      </c>
      <c r="AK2368" s="11">
        <f t="shared" si="1420"/>
        <v>0</v>
      </c>
      <c r="AL2368" s="11">
        <f t="shared" si="1420"/>
        <v>0</v>
      </c>
      <c r="AM2368" s="11">
        <f t="shared" si="1420"/>
        <v>0</v>
      </c>
      <c r="AN2368" s="11">
        <f t="shared" si="1420"/>
        <v>0</v>
      </c>
      <c r="AO2368" s="11">
        <f t="shared" si="1420"/>
        <v>0</v>
      </c>
      <c r="AP2368" s="11">
        <f t="shared" si="1420"/>
        <v>0</v>
      </c>
      <c r="AQ2368" s="11">
        <f t="shared" si="1420"/>
        <v>0</v>
      </c>
      <c r="AR2368" s="11">
        <f t="shared" si="1420"/>
        <v>0</v>
      </c>
      <c r="AS2368" s="11">
        <f t="shared" si="1420"/>
        <v>53.606821157349707</v>
      </c>
      <c r="AT2368" s="11">
        <f t="shared" si="1434"/>
        <v>47.588311754568579</v>
      </c>
      <c r="AU2368" s="11">
        <f t="shared" si="1434"/>
        <v>0</v>
      </c>
      <c r="AV2368" s="11">
        <f t="shared" si="1434"/>
        <v>209849.43260737124</v>
      </c>
      <c r="AW2368" s="11">
        <f t="shared" si="1434"/>
        <v>108000000000</v>
      </c>
      <c r="AX2368" s="11">
        <f t="shared" si="1434"/>
        <v>0</v>
      </c>
      <c r="AY2368" s="11">
        <f t="shared" si="1434"/>
        <v>0</v>
      </c>
      <c r="AZ2368" s="11">
        <f t="shared" si="1434"/>
        <v>1</v>
      </c>
      <c r="BA2368" s="11">
        <f t="shared" si="1434"/>
        <v>1</v>
      </c>
      <c r="BB2368" s="11">
        <f t="shared" si="1434"/>
        <v>1</v>
      </c>
      <c r="BC2368" s="11">
        <f t="shared" si="1434"/>
        <v>1</v>
      </c>
      <c r="BD2368" s="11">
        <f t="shared" si="1429"/>
        <v>1</v>
      </c>
      <c r="BE2368" s="11">
        <f t="shared" si="1429"/>
        <v>1</v>
      </c>
      <c r="BF2368" s="15" t="str">
        <f t="shared" si="1435"/>
        <v>EU 53-62</v>
      </c>
      <c r="BG2368" s="54">
        <v>42.3</v>
      </c>
      <c r="BH2368" s="17">
        <v>190</v>
      </c>
      <c r="BI2368" s="18" t="s">
        <v>2448</v>
      </c>
      <c r="BJ2368" s="18"/>
      <c r="BK2368" s="17">
        <v>6.5</v>
      </c>
      <c r="BL2368" s="17">
        <v>10</v>
      </c>
      <c r="BM2368" s="17">
        <v>18</v>
      </c>
      <c r="BX2368" s="18">
        <f t="shared" si="1436"/>
        <v>5383.1239802369073</v>
      </c>
      <c r="BY2368" s="42">
        <v>1.1399999999999999</v>
      </c>
      <c r="BZ2368" s="43">
        <f t="shared" si="1456"/>
        <v>26.977444782892512</v>
      </c>
      <c r="CA2368" s="18">
        <f t="shared" si="1437"/>
        <v>36921491.708442599</v>
      </c>
      <c r="CB2368" s="18">
        <f t="shared" si="1438"/>
        <v>388647.28114150104</v>
      </c>
      <c r="CC2368" s="18">
        <f t="shared" si="1439"/>
        <v>429484.80667587277</v>
      </c>
      <c r="CD2368" s="25">
        <f t="shared" si="1390"/>
        <v>1.1050760612924586</v>
      </c>
      <c r="CE2368" s="26">
        <f t="shared" si="1440"/>
        <v>82.817559506361505</v>
      </c>
      <c r="CF2368" s="18">
        <f t="shared" si="1441"/>
        <v>1808.1239802369073</v>
      </c>
      <c r="CG2368" s="18">
        <f t="shared" si="1442"/>
        <v>4000</v>
      </c>
      <c r="CH2368" s="18">
        <f t="shared" si="1443"/>
        <v>13355077.520345477</v>
      </c>
      <c r="CI2368" s="18">
        <f t="shared" si="1444"/>
        <v>133550.77520345477</v>
      </c>
      <c r="CJ2368" s="18">
        <f t="shared" si="1445"/>
        <v>203817.7595800343</v>
      </c>
      <c r="CK2368" s="25">
        <f t="shared" si="1392"/>
        <v>1.5261443392562337</v>
      </c>
      <c r="CL2368" s="26">
        <f t="shared" si="1446"/>
        <v>49.808792740422163</v>
      </c>
      <c r="CM2368" s="26"/>
      <c r="CN2368" s="26"/>
      <c r="CO2368" s="26"/>
      <c r="CP2368" s="26"/>
      <c r="CQ2368" s="26"/>
      <c r="CR2368" s="26"/>
      <c r="CS2368" s="26"/>
      <c r="CT2368" s="26"/>
      <c r="CU2368" s="26"/>
      <c r="CV2368" s="26"/>
      <c r="CW2368" s="26">
        <f t="shared" si="1403"/>
        <v>53.606821157349707</v>
      </c>
      <c r="CX2368" s="26">
        <f t="shared" si="1447"/>
        <v>47.588311754568579</v>
      </c>
      <c r="CY2368" s="26"/>
      <c r="CZ2368" s="18">
        <f t="shared" si="1448"/>
        <v>209849.43260737124</v>
      </c>
      <c r="DA2368" s="18">
        <f t="shared" si="1449"/>
        <v>108000000000</v>
      </c>
      <c r="DB2368" s="18"/>
      <c r="DD2368" s="17">
        <f t="shared" si="1450"/>
        <v>1</v>
      </c>
      <c r="DE2368" s="17">
        <f t="shared" si="1451"/>
        <v>1</v>
      </c>
      <c r="DF2368" s="17">
        <f t="shared" si="1452"/>
        <v>1</v>
      </c>
      <c r="DG2368" s="17">
        <f t="shared" si="1453"/>
        <v>1</v>
      </c>
      <c r="DH2368" s="17">
        <f t="shared" si="1454"/>
        <v>1</v>
      </c>
      <c r="DI2368" s="17">
        <f t="shared" si="1455"/>
        <v>1</v>
      </c>
      <c r="DJ2368" s="20" t="s">
        <v>2477</v>
      </c>
    </row>
    <row r="2369" spans="1:114" x14ac:dyDescent="0.2">
      <c r="A2369" s="15" t="s">
        <v>105</v>
      </c>
      <c r="B2369" s="10" t="s">
        <v>2483</v>
      </c>
      <c r="C2369" s="11">
        <f t="shared" si="1432"/>
        <v>50.5</v>
      </c>
      <c r="D2369" s="11">
        <f t="shared" si="1416"/>
        <v>210</v>
      </c>
      <c r="E2369" s="11" t="str">
        <f t="shared" si="1416"/>
        <v>220</v>
      </c>
      <c r="F2369" s="11">
        <f t="shared" si="1416"/>
        <v>0</v>
      </c>
      <c r="G2369" s="11">
        <f t="shared" si="1415"/>
        <v>7</v>
      </c>
      <c r="H2369" s="11">
        <f t="shared" si="1415"/>
        <v>11</v>
      </c>
      <c r="I2369" s="11">
        <f t="shared" si="1415"/>
        <v>18</v>
      </c>
      <c r="J2369" s="11">
        <f t="shared" si="1415"/>
        <v>0</v>
      </c>
      <c r="K2369" s="11">
        <f t="shared" si="1415"/>
        <v>0</v>
      </c>
      <c r="L2369" s="11">
        <f t="shared" si="1415"/>
        <v>0</v>
      </c>
      <c r="M2369" s="11">
        <f t="shared" si="1415"/>
        <v>0</v>
      </c>
      <c r="N2369" s="11">
        <f t="shared" si="1415"/>
        <v>0</v>
      </c>
      <c r="O2369" s="11">
        <f t="shared" si="1415"/>
        <v>0</v>
      </c>
      <c r="P2369" s="11">
        <f t="shared" si="1415"/>
        <v>0</v>
      </c>
      <c r="Q2369" s="11">
        <f t="shared" si="1415"/>
        <v>0</v>
      </c>
      <c r="R2369" s="11">
        <f t="shared" si="1413"/>
        <v>0</v>
      </c>
      <c r="S2369" s="11">
        <f t="shared" si="1413"/>
        <v>0</v>
      </c>
      <c r="T2369" s="11">
        <f t="shared" si="1413"/>
        <v>6434.1239802369073</v>
      </c>
      <c r="U2369" s="40">
        <f t="shared" si="1433"/>
        <v>1.26</v>
      </c>
      <c r="V2369" s="11">
        <f t="shared" si="1431"/>
        <v>24.946605728013555</v>
      </c>
      <c r="W2369" s="11">
        <f t="shared" si="1430"/>
        <v>54096945.052973375</v>
      </c>
      <c r="X2369" s="11">
        <f t="shared" si="1430"/>
        <v>515209.00050450832</v>
      </c>
      <c r="Y2369" s="11">
        <f t="shared" si="1430"/>
        <v>568457.42249800498</v>
      </c>
      <c r="Z2369" s="11">
        <f t="shared" si="1430"/>
        <v>1.1033530507839617</v>
      </c>
      <c r="AA2369" s="11">
        <f t="shared" si="1430"/>
        <v>91.694156054431275</v>
      </c>
      <c r="AB2369" s="11">
        <f t="shared" si="1430"/>
        <v>2067.1239802369073</v>
      </c>
      <c r="AC2369" s="11">
        <f t="shared" si="1430"/>
        <v>4840</v>
      </c>
      <c r="AD2369" s="11">
        <f t="shared" si="1430"/>
        <v>19545589.187667772</v>
      </c>
      <c r="AE2369" s="11">
        <f t="shared" si="1430"/>
        <v>177687.17443334337</v>
      </c>
      <c r="AF2369" s="11">
        <f t="shared" si="1430"/>
        <v>270594.66557509347</v>
      </c>
      <c r="AG2369" s="11">
        <f t="shared" si="1430"/>
        <v>1.522871115701167</v>
      </c>
      <c r="AH2369" s="11">
        <f t="shared" si="1430"/>
        <v>55.116251178569961</v>
      </c>
      <c r="AI2369" s="11">
        <f t="shared" si="1430"/>
        <v>0</v>
      </c>
      <c r="AJ2369" s="11">
        <f t="shared" si="1430"/>
        <v>0</v>
      </c>
      <c r="AK2369" s="11">
        <f t="shared" si="1420"/>
        <v>0</v>
      </c>
      <c r="AL2369" s="11">
        <f t="shared" si="1420"/>
        <v>0</v>
      </c>
      <c r="AM2369" s="11">
        <f t="shared" si="1420"/>
        <v>0</v>
      </c>
      <c r="AN2369" s="11">
        <f t="shared" si="1420"/>
        <v>0</v>
      </c>
      <c r="AO2369" s="11">
        <f t="shared" si="1420"/>
        <v>0</v>
      </c>
      <c r="AP2369" s="11">
        <f t="shared" si="1420"/>
        <v>0</v>
      </c>
      <c r="AQ2369" s="11">
        <f t="shared" si="1420"/>
        <v>0</v>
      </c>
      <c r="AR2369" s="11">
        <f t="shared" si="1420"/>
        <v>0</v>
      </c>
      <c r="AS2369" s="11">
        <f t="shared" si="1420"/>
        <v>59.302439881507297</v>
      </c>
      <c r="AT2369" s="11">
        <f t="shared" si="1434"/>
        <v>50.088311754568579</v>
      </c>
      <c r="AU2369" s="11">
        <f t="shared" si="1434"/>
        <v>0</v>
      </c>
      <c r="AV2369" s="11">
        <f t="shared" si="1434"/>
        <v>284581.55006028881</v>
      </c>
      <c r="AW2369" s="11">
        <f t="shared" si="1434"/>
        <v>193266080333.33331</v>
      </c>
      <c r="AX2369" s="11">
        <f t="shared" si="1434"/>
        <v>0</v>
      </c>
      <c r="AY2369" s="11">
        <f t="shared" si="1434"/>
        <v>0</v>
      </c>
      <c r="AZ2369" s="11">
        <f t="shared" si="1434"/>
        <v>1</v>
      </c>
      <c r="BA2369" s="11">
        <f t="shared" si="1434"/>
        <v>1</v>
      </c>
      <c r="BB2369" s="11">
        <f t="shared" si="1434"/>
        <v>1</v>
      </c>
      <c r="BC2369" s="11">
        <f t="shared" si="1434"/>
        <v>1</v>
      </c>
      <c r="BD2369" s="11">
        <f t="shared" si="1429"/>
        <v>1</v>
      </c>
      <c r="BE2369" s="11">
        <f t="shared" si="1429"/>
        <v>1</v>
      </c>
      <c r="BF2369" s="15" t="str">
        <f t="shared" si="1435"/>
        <v>EU 53-62</v>
      </c>
      <c r="BG2369" s="54">
        <v>50.5</v>
      </c>
      <c r="BH2369" s="17">
        <v>210</v>
      </c>
      <c r="BI2369" s="18" t="s">
        <v>2450</v>
      </c>
      <c r="BJ2369" s="18"/>
      <c r="BK2369" s="17">
        <v>7</v>
      </c>
      <c r="BL2369" s="17">
        <v>11</v>
      </c>
      <c r="BM2369" s="17">
        <v>18</v>
      </c>
      <c r="BX2369" s="18">
        <f t="shared" si="1436"/>
        <v>6434.1239802369073</v>
      </c>
      <c r="BY2369" s="42">
        <v>1.26</v>
      </c>
      <c r="BZ2369" s="43">
        <f t="shared" si="1456"/>
        <v>24.946605728013555</v>
      </c>
      <c r="CA2369" s="18">
        <f t="shared" si="1437"/>
        <v>54096945.052973375</v>
      </c>
      <c r="CB2369" s="18">
        <f t="shared" si="1438"/>
        <v>515209.00050450832</v>
      </c>
      <c r="CC2369" s="18">
        <f t="shared" si="1439"/>
        <v>568457.42249800498</v>
      </c>
      <c r="CD2369" s="25">
        <f t="shared" si="1390"/>
        <v>1.1033530507839617</v>
      </c>
      <c r="CE2369" s="26">
        <f t="shared" si="1440"/>
        <v>91.694156054431275</v>
      </c>
      <c r="CF2369" s="18">
        <f t="shared" si="1441"/>
        <v>2067.1239802369073</v>
      </c>
      <c r="CG2369" s="18">
        <f t="shared" si="1442"/>
        <v>4840</v>
      </c>
      <c r="CH2369" s="18">
        <f t="shared" si="1443"/>
        <v>19545589.187667772</v>
      </c>
      <c r="CI2369" s="18">
        <f t="shared" si="1444"/>
        <v>177687.17443334337</v>
      </c>
      <c r="CJ2369" s="18">
        <f t="shared" si="1445"/>
        <v>270594.66557509347</v>
      </c>
      <c r="CK2369" s="25">
        <f t="shared" si="1392"/>
        <v>1.522871115701167</v>
      </c>
      <c r="CL2369" s="26">
        <f t="shared" si="1446"/>
        <v>55.116251178569961</v>
      </c>
      <c r="CM2369" s="26"/>
      <c r="CN2369" s="26"/>
      <c r="CO2369" s="26"/>
      <c r="CP2369" s="26"/>
      <c r="CQ2369" s="26"/>
      <c r="CR2369" s="26"/>
      <c r="CS2369" s="26"/>
      <c r="CT2369" s="26"/>
      <c r="CU2369" s="26"/>
      <c r="CV2369" s="26"/>
      <c r="CW2369" s="26">
        <f t="shared" si="1403"/>
        <v>59.302439881507297</v>
      </c>
      <c r="CX2369" s="26">
        <f t="shared" si="1447"/>
        <v>50.088311754568579</v>
      </c>
      <c r="CY2369" s="26"/>
      <c r="CZ2369" s="18">
        <f t="shared" si="1448"/>
        <v>284581.55006028881</v>
      </c>
      <c r="DA2369" s="18">
        <f t="shared" si="1449"/>
        <v>193266080333.33331</v>
      </c>
      <c r="DB2369" s="18"/>
      <c r="DD2369" s="17">
        <f t="shared" si="1450"/>
        <v>1</v>
      </c>
      <c r="DE2369" s="17">
        <f t="shared" si="1451"/>
        <v>1</v>
      </c>
      <c r="DF2369" s="17">
        <f t="shared" si="1452"/>
        <v>1</v>
      </c>
      <c r="DG2369" s="17">
        <f t="shared" si="1453"/>
        <v>1</v>
      </c>
      <c r="DH2369" s="17">
        <f t="shared" si="1454"/>
        <v>1</v>
      </c>
      <c r="DI2369" s="17">
        <f t="shared" si="1455"/>
        <v>1</v>
      </c>
      <c r="DJ2369" s="20" t="s">
        <v>2477</v>
      </c>
    </row>
    <row r="2370" spans="1:114" x14ac:dyDescent="0.2">
      <c r="A2370" s="15" t="s">
        <v>105</v>
      </c>
      <c r="B2370" s="10" t="s">
        <v>2484</v>
      </c>
      <c r="C2370" s="11">
        <f t="shared" si="1432"/>
        <v>60.3</v>
      </c>
      <c r="D2370" s="11">
        <f t="shared" si="1416"/>
        <v>230</v>
      </c>
      <c r="E2370" s="11" t="str">
        <f t="shared" si="1416"/>
        <v>240</v>
      </c>
      <c r="F2370" s="11">
        <f t="shared" si="1416"/>
        <v>0</v>
      </c>
      <c r="G2370" s="11">
        <f t="shared" si="1415"/>
        <v>7.5</v>
      </c>
      <c r="H2370" s="11">
        <f t="shared" si="1415"/>
        <v>12</v>
      </c>
      <c r="I2370" s="11">
        <f t="shared" ref="I2370:T2396" si="1457">IF($A2370="x",BM2370,"")</f>
        <v>21</v>
      </c>
      <c r="J2370" s="11">
        <f t="shared" si="1457"/>
        <v>0</v>
      </c>
      <c r="K2370" s="11">
        <f t="shared" si="1457"/>
        <v>0</v>
      </c>
      <c r="L2370" s="11">
        <f t="shared" si="1457"/>
        <v>0</v>
      </c>
      <c r="M2370" s="11">
        <f t="shared" si="1457"/>
        <v>0</v>
      </c>
      <c r="N2370" s="11">
        <f t="shared" si="1457"/>
        <v>0</v>
      </c>
      <c r="O2370" s="11">
        <f t="shared" si="1457"/>
        <v>0</v>
      </c>
      <c r="P2370" s="11">
        <f t="shared" si="1457"/>
        <v>0</v>
      </c>
      <c r="Q2370" s="11">
        <f t="shared" si="1457"/>
        <v>0</v>
      </c>
      <c r="R2370" s="11">
        <f t="shared" si="1413"/>
        <v>0</v>
      </c>
      <c r="S2370" s="11">
        <f t="shared" si="1413"/>
        <v>0</v>
      </c>
      <c r="T2370" s="11">
        <f t="shared" si="1413"/>
        <v>7683.557639766901</v>
      </c>
      <c r="U2370" s="40">
        <f t="shared" si="1433"/>
        <v>1.37</v>
      </c>
      <c r="V2370" s="11">
        <f t="shared" si="1431"/>
        <v>22.713735118010405</v>
      </c>
      <c r="W2370" s="11">
        <f t="shared" si="1430"/>
        <v>77631719.028851241</v>
      </c>
      <c r="X2370" s="11">
        <f t="shared" si="1430"/>
        <v>675058.42633783689</v>
      </c>
      <c r="Y2370" s="11">
        <f t="shared" si="1430"/>
        <v>744623.22646088596</v>
      </c>
      <c r="Z2370" s="11">
        <f t="shared" si="1430"/>
        <v>1.1030500433872592</v>
      </c>
      <c r="AA2370" s="11">
        <f t="shared" si="1430"/>
        <v>100.51674689534939</v>
      </c>
      <c r="AB2370" s="11">
        <f t="shared" si="1430"/>
        <v>2517.557639766901</v>
      </c>
      <c r="AC2370" s="11">
        <f t="shared" si="1430"/>
        <v>5760</v>
      </c>
      <c r="AD2370" s="11">
        <f t="shared" si="1430"/>
        <v>27688051.356947388</v>
      </c>
      <c r="AE2370" s="11">
        <f t="shared" si="1430"/>
        <v>230733.76130789489</v>
      </c>
      <c r="AF2370" s="11">
        <f t="shared" si="1430"/>
        <v>351692.17658423079</v>
      </c>
      <c r="AG2370" s="11">
        <f t="shared" si="1430"/>
        <v>1.524233708108832</v>
      </c>
      <c r="AH2370" s="11">
        <f t="shared" si="1430"/>
        <v>60.02954051372727</v>
      </c>
      <c r="AI2370" s="11">
        <f t="shared" si="1430"/>
        <v>0</v>
      </c>
      <c r="AJ2370" s="11">
        <f t="shared" si="1430"/>
        <v>0</v>
      </c>
      <c r="AK2370" s="11">
        <f t="shared" si="1420"/>
        <v>0</v>
      </c>
      <c r="AL2370" s="11">
        <f t="shared" si="1420"/>
        <v>0</v>
      </c>
      <c r="AM2370" s="11">
        <f t="shared" si="1420"/>
        <v>0</v>
      </c>
      <c r="AN2370" s="11">
        <f t="shared" si="1420"/>
        <v>0</v>
      </c>
      <c r="AO2370" s="11">
        <f t="shared" si="1420"/>
        <v>0</v>
      </c>
      <c r="AP2370" s="11">
        <f t="shared" si="1420"/>
        <v>0</v>
      </c>
      <c r="AQ2370" s="11">
        <f t="shared" si="1420"/>
        <v>0</v>
      </c>
      <c r="AR2370" s="11">
        <f t="shared" si="1420"/>
        <v>0</v>
      </c>
      <c r="AS2370" s="11">
        <f t="shared" si="1420"/>
        <v>64.503215616421826</v>
      </c>
      <c r="AT2370" s="11">
        <f t="shared" si="1434"/>
        <v>56.103030380330004</v>
      </c>
      <c r="AU2370" s="11">
        <f t="shared" si="1434"/>
        <v>0</v>
      </c>
      <c r="AV2370" s="11">
        <f t="shared" si="1434"/>
        <v>415519.40145423886</v>
      </c>
      <c r="AW2370" s="11">
        <f t="shared" si="1434"/>
        <v>328485888000</v>
      </c>
      <c r="AX2370" s="11">
        <f t="shared" si="1434"/>
        <v>0</v>
      </c>
      <c r="AY2370" s="11">
        <f t="shared" si="1434"/>
        <v>0</v>
      </c>
      <c r="AZ2370" s="11">
        <f t="shared" si="1434"/>
        <v>1</v>
      </c>
      <c r="BA2370" s="11">
        <f t="shared" si="1434"/>
        <v>1</v>
      </c>
      <c r="BB2370" s="11">
        <f t="shared" si="1434"/>
        <v>1</v>
      </c>
      <c r="BC2370" s="11">
        <f t="shared" si="1434"/>
        <v>1</v>
      </c>
      <c r="BD2370" s="11">
        <f t="shared" si="1429"/>
        <v>1</v>
      </c>
      <c r="BE2370" s="11">
        <f t="shared" si="1429"/>
        <v>1</v>
      </c>
      <c r="BF2370" s="15" t="str">
        <f t="shared" si="1435"/>
        <v>EU 53-62</v>
      </c>
      <c r="BG2370" s="54">
        <v>60.3</v>
      </c>
      <c r="BH2370" s="17">
        <v>230</v>
      </c>
      <c r="BI2370" s="18" t="s">
        <v>2452</v>
      </c>
      <c r="BJ2370" s="18"/>
      <c r="BK2370" s="17">
        <v>7.5</v>
      </c>
      <c r="BL2370" s="17">
        <v>12</v>
      </c>
      <c r="BM2370" s="17">
        <v>21</v>
      </c>
      <c r="BX2370" s="18">
        <f t="shared" si="1436"/>
        <v>7683.557639766901</v>
      </c>
      <c r="BY2370" s="42">
        <v>1.37</v>
      </c>
      <c r="BZ2370" s="43">
        <f t="shared" si="1456"/>
        <v>22.713735118010405</v>
      </c>
      <c r="CA2370" s="18">
        <f t="shared" si="1437"/>
        <v>77631719.028851241</v>
      </c>
      <c r="CB2370" s="18">
        <f t="shared" si="1438"/>
        <v>675058.42633783689</v>
      </c>
      <c r="CC2370" s="18">
        <f t="shared" si="1439"/>
        <v>744623.22646088596</v>
      </c>
      <c r="CD2370" s="25">
        <f t="shared" si="1390"/>
        <v>1.1030500433872592</v>
      </c>
      <c r="CE2370" s="26">
        <f t="shared" si="1440"/>
        <v>100.51674689534939</v>
      </c>
      <c r="CF2370" s="18">
        <f t="shared" si="1441"/>
        <v>2517.557639766901</v>
      </c>
      <c r="CG2370" s="18">
        <f t="shared" si="1442"/>
        <v>5760</v>
      </c>
      <c r="CH2370" s="18">
        <f t="shared" si="1443"/>
        <v>27688051.356947388</v>
      </c>
      <c r="CI2370" s="18">
        <f t="shared" si="1444"/>
        <v>230733.76130789489</v>
      </c>
      <c r="CJ2370" s="18">
        <f t="shared" si="1445"/>
        <v>351692.17658423079</v>
      </c>
      <c r="CK2370" s="25">
        <f t="shared" si="1392"/>
        <v>1.524233708108832</v>
      </c>
      <c r="CL2370" s="26">
        <f t="shared" si="1446"/>
        <v>60.02954051372727</v>
      </c>
      <c r="CM2370" s="26"/>
      <c r="CN2370" s="26"/>
      <c r="CO2370" s="26"/>
      <c r="CP2370" s="26"/>
      <c r="CQ2370" s="26"/>
      <c r="CR2370" s="26"/>
      <c r="CS2370" s="26"/>
      <c r="CT2370" s="26"/>
      <c r="CU2370" s="26"/>
      <c r="CV2370" s="26"/>
      <c r="CW2370" s="26">
        <f t="shared" si="1403"/>
        <v>64.503215616421826</v>
      </c>
      <c r="CX2370" s="26">
        <f t="shared" si="1447"/>
        <v>56.103030380330004</v>
      </c>
      <c r="CY2370" s="26"/>
      <c r="CZ2370" s="18">
        <f t="shared" si="1448"/>
        <v>415519.40145423886</v>
      </c>
      <c r="DA2370" s="18">
        <f t="shared" si="1449"/>
        <v>328485888000</v>
      </c>
      <c r="DB2370" s="18"/>
      <c r="DD2370" s="17">
        <f t="shared" si="1450"/>
        <v>1</v>
      </c>
      <c r="DE2370" s="17">
        <f t="shared" si="1451"/>
        <v>1</v>
      </c>
      <c r="DF2370" s="17">
        <f t="shared" si="1452"/>
        <v>1</v>
      </c>
      <c r="DG2370" s="17">
        <f t="shared" si="1453"/>
        <v>1</v>
      </c>
      <c r="DH2370" s="17">
        <f t="shared" si="1454"/>
        <v>1</v>
      </c>
      <c r="DI2370" s="17">
        <f t="shared" si="1455"/>
        <v>1</v>
      </c>
      <c r="DJ2370" s="20" t="s">
        <v>2477</v>
      </c>
    </row>
    <row r="2371" spans="1:114" x14ac:dyDescent="0.2">
      <c r="A2371" s="15" t="s">
        <v>105</v>
      </c>
      <c r="B2371" s="10" t="s">
        <v>2485</v>
      </c>
      <c r="C2371" s="11">
        <f t="shared" si="1432"/>
        <v>68.2</v>
      </c>
      <c r="D2371" s="11">
        <f t="shared" si="1416"/>
        <v>250</v>
      </c>
      <c r="E2371" s="11" t="str">
        <f t="shared" si="1416"/>
        <v>260</v>
      </c>
      <c r="F2371" s="11">
        <f t="shared" si="1416"/>
        <v>0</v>
      </c>
      <c r="G2371" s="11">
        <f t="shared" si="1416"/>
        <v>7.5</v>
      </c>
      <c r="H2371" s="11">
        <f t="shared" si="1416"/>
        <v>12.5</v>
      </c>
      <c r="I2371" s="11">
        <f t="shared" si="1457"/>
        <v>24</v>
      </c>
      <c r="J2371" s="11">
        <f t="shared" si="1457"/>
        <v>0</v>
      </c>
      <c r="K2371" s="11">
        <f t="shared" si="1457"/>
        <v>0</v>
      </c>
      <c r="L2371" s="11">
        <f t="shared" si="1457"/>
        <v>0</v>
      </c>
      <c r="M2371" s="11">
        <f t="shared" si="1457"/>
        <v>0</v>
      </c>
      <c r="N2371" s="11">
        <f t="shared" si="1457"/>
        <v>0</v>
      </c>
      <c r="O2371" s="11">
        <f t="shared" si="1457"/>
        <v>0</v>
      </c>
      <c r="P2371" s="11">
        <f t="shared" si="1457"/>
        <v>0</v>
      </c>
      <c r="Q2371" s="11">
        <f t="shared" si="1457"/>
        <v>0</v>
      </c>
      <c r="R2371" s="11">
        <f t="shared" si="1413"/>
        <v>0</v>
      </c>
      <c r="S2371" s="11">
        <f t="shared" si="1413"/>
        <v>0</v>
      </c>
      <c r="T2371" s="11">
        <f t="shared" si="1413"/>
        <v>8681.9426315322798</v>
      </c>
      <c r="U2371" s="40">
        <f t="shared" si="1433"/>
        <v>1.48</v>
      </c>
      <c r="V2371" s="11">
        <f t="shared" si="1431"/>
        <v>21.715765681563727</v>
      </c>
      <c r="W2371" s="11">
        <f t="shared" si="1430"/>
        <v>104549364.36277249</v>
      </c>
      <c r="X2371" s="11">
        <f t="shared" si="1430"/>
        <v>836394.91490217997</v>
      </c>
      <c r="Y2371" s="11">
        <f t="shared" si="1430"/>
        <v>919771.04789060669</v>
      </c>
      <c r="Z2371" s="11">
        <f t="shared" si="1430"/>
        <v>1.0996851266105294</v>
      </c>
      <c r="AA2371" s="11">
        <f t="shared" si="1430"/>
        <v>109.73678755804609</v>
      </c>
      <c r="AB2371" s="11">
        <f t="shared" si="1430"/>
        <v>2875.6926315322798</v>
      </c>
      <c r="AC2371" s="11">
        <f t="shared" si="1430"/>
        <v>6500</v>
      </c>
      <c r="AD2371" s="11">
        <f t="shared" si="1430"/>
        <v>36675578.999187306</v>
      </c>
      <c r="AE2371" s="11">
        <f t="shared" si="1430"/>
        <v>282119.83845528698</v>
      </c>
      <c r="AF2371" s="11">
        <f t="shared" si="1430"/>
        <v>430168.84552502073</v>
      </c>
      <c r="AG2371" s="11">
        <f t="shared" si="1430"/>
        <v>1.5247734717287453</v>
      </c>
      <c r="AH2371" s="11">
        <f t="shared" si="1430"/>
        <v>64.995012783149136</v>
      </c>
      <c r="AI2371" s="11">
        <f t="shared" si="1430"/>
        <v>0</v>
      </c>
      <c r="AJ2371" s="11">
        <f t="shared" si="1430"/>
        <v>0</v>
      </c>
      <c r="AK2371" s="11">
        <f t="shared" si="1420"/>
        <v>0</v>
      </c>
      <c r="AL2371" s="11">
        <f t="shared" si="1420"/>
        <v>0</v>
      </c>
      <c r="AM2371" s="11">
        <f t="shared" si="1420"/>
        <v>0</v>
      </c>
      <c r="AN2371" s="11">
        <f t="shared" si="1420"/>
        <v>0</v>
      </c>
      <c r="AO2371" s="11">
        <f t="shared" si="1420"/>
        <v>0</v>
      </c>
      <c r="AP2371" s="11">
        <f t="shared" si="1420"/>
        <v>0</v>
      </c>
      <c r="AQ2371" s="11">
        <f t="shared" si="1420"/>
        <v>0</v>
      </c>
      <c r="AR2371" s="11">
        <f t="shared" si="1420"/>
        <v>0</v>
      </c>
      <c r="AS2371" s="11">
        <f t="shared" ref="AS2371:AX2428" si="1458">IF($A2371="x",CW2371,"")</f>
        <v>69.660117353596206</v>
      </c>
      <c r="AT2371" s="11">
        <f t="shared" si="1434"/>
        <v>60.617749006091429</v>
      </c>
      <c r="AU2371" s="11">
        <f t="shared" si="1434"/>
        <v>0</v>
      </c>
      <c r="AV2371" s="11">
        <f t="shared" si="1434"/>
        <v>523747.09181012301</v>
      </c>
      <c r="AW2371" s="11">
        <f t="shared" si="1434"/>
        <v>516352213541.66663</v>
      </c>
      <c r="AX2371" s="11">
        <f t="shared" si="1434"/>
        <v>0</v>
      </c>
      <c r="AY2371" s="11">
        <f t="shared" si="1434"/>
        <v>0</v>
      </c>
      <c r="AZ2371" s="11">
        <f t="shared" si="1434"/>
        <v>1</v>
      </c>
      <c r="BA2371" s="11">
        <f t="shared" si="1434"/>
        <v>1</v>
      </c>
      <c r="BB2371" s="11">
        <f t="shared" si="1434"/>
        <v>1</v>
      </c>
      <c r="BC2371" s="11">
        <f t="shared" si="1434"/>
        <v>1</v>
      </c>
      <c r="BD2371" s="11">
        <f t="shared" si="1429"/>
        <v>1</v>
      </c>
      <c r="BE2371" s="11">
        <f t="shared" si="1429"/>
        <v>2</v>
      </c>
      <c r="BF2371" s="15" t="str">
        <f t="shared" si="1435"/>
        <v>EU 53-62</v>
      </c>
      <c r="BG2371" s="54">
        <v>68.2</v>
      </c>
      <c r="BH2371" s="17">
        <v>250</v>
      </c>
      <c r="BI2371" s="18" t="s">
        <v>2454</v>
      </c>
      <c r="BJ2371" s="18"/>
      <c r="BK2371" s="17">
        <v>7.5</v>
      </c>
      <c r="BL2371" s="17">
        <v>12.5</v>
      </c>
      <c r="BM2371" s="17">
        <v>24</v>
      </c>
      <c r="BX2371" s="18">
        <f t="shared" si="1436"/>
        <v>8681.9426315322798</v>
      </c>
      <c r="BY2371" s="42">
        <v>1.48</v>
      </c>
      <c r="BZ2371" s="43">
        <f t="shared" si="1456"/>
        <v>21.715765681563727</v>
      </c>
      <c r="CA2371" s="18">
        <f t="shared" si="1437"/>
        <v>104549364.36277249</v>
      </c>
      <c r="CB2371" s="18">
        <f t="shared" si="1438"/>
        <v>836394.91490217997</v>
      </c>
      <c r="CC2371" s="18">
        <f t="shared" si="1439"/>
        <v>919771.04789060669</v>
      </c>
      <c r="CD2371" s="25">
        <f t="shared" si="1390"/>
        <v>1.0996851266105294</v>
      </c>
      <c r="CE2371" s="26">
        <f t="shared" si="1440"/>
        <v>109.73678755804609</v>
      </c>
      <c r="CF2371" s="18">
        <f t="shared" si="1441"/>
        <v>2875.6926315322798</v>
      </c>
      <c r="CG2371" s="18">
        <f t="shared" si="1442"/>
        <v>6500</v>
      </c>
      <c r="CH2371" s="18">
        <f t="shared" si="1443"/>
        <v>36675578.999187306</v>
      </c>
      <c r="CI2371" s="18">
        <f t="shared" si="1444"/>
        <v>282119.83845528698</v>
      </c>
      <c r="CJ2371" s="18">
        <f t="shared" si="1445"/>
        <v>430168.84552502073</v>
      </c>
      <c r="CK2371" s="25">
        <f t="shared" si="1392"/>
        <v>1.5247734717287453</v>
      </c>
      <c r="CL2371" s="26">
        <f t="shared" si="1446"/>
        <v>64.995012783149136</v>
      </c>
      <c r="CM2371" s="26"/>
      <c r="CN2371" s="26"/>
      <c r="CO2371" s="26"/>
      <c r="CP2371" s="26"/>
      <c r="CQ2371" s="26"/>
      <c r="CR2371" s="26"/>
      <c r="CS2371" s="26"/>
      <c r="CT2371" s="26"/>
      <c r="CU2371" s="26"/>
      <c r="CV2371" s="26"/>
      <c r="CW2371" s="26">
        <f t="shared" si="1403"/>
        <v>69.660117353596206</v>
      </c>
      <c r="CX2371" s="26">
        <f t="shared" si="1447"/>
        <v>60.617749006091429</v>
      </c>
      <c r="CY2371" s="26"/>
      <c r="CZ2371" s="18">
        <f t="shared" si="1448"/>
        <v>523747.09181012301</v>
      </c>
      <c r="DA2371" s="18">
        <f t="shared" si="1449"/>
        <v>516352213541.66663</v>
      </c>
      <c r="DB2371" s="18"/>
      <c r="DD2371" s="17">
        <f t="shared" si="1450"/>
        <v>1</v>
      </c>
      <c r="DE2371" s="17">
        <f t="shared" si="1451"/>
        <v>1</v>
      </c>
      <c r="DF2371" s="17">
        <f t="shared" si="1452"/>
        <v>1</v>
      </c>
      <c r="DG2371" s="17">
        <f t="shared" si="1453"/>
        <v>1</v>
      </c>
      <c r="DH2371" s="17">
        <f t="shared" si="1454"/>
        <v>1</v>
      </c>
      <c r="DI2371" s="17">
        <f t="shared" si="1455"/>
        <v>2</v>
      </c>
      <c r="DJ2371" s="20" t="s">
        <v>2477</v>
      </c>
    </row>
    <row r="2372" spans="1:114" x14ac:dyDescent="0.2">
      <c r="A2372" s="15" t="s">
        <v>105</v>
      </c>
      <c r="B2372" s="10" t="s">
        <v>2486</v>
      </c>
      <c r="C2372" s="11">
        <f t="shared" si="1432"/>
        <v>76.400000000000006</v>
      </c>
      <c r="D2372" s="11">
        <f t="shared" si="1416"/>
        <v>270</v>
      </c>
      <c r="E2372" s="11" t="str">
        <f t="shared" si="1416"/>
        <v>280</v>
      </c>
      <c r="F2372" s="11">
        <f t="shared" si="1416"/>
        <v>0</v>
      </c>
      <c r="G2372" s="11">
        <f t="shared" si="1416"/>
        <v>8</v>
      </c>
      <c r="H2372" s="11">
        <f t="shared" si="1416"/>
        <v>13</v>
      </c>
      <c r="I2372" s="11">
        <f t="shared" si="1457"/>
        <v>24</v>
      </c>
      <c r="J2372" s="11">
        <f t="shared" si="1457"/>
        <v>0</v>
      </c>
      <c r="K2372" s="11">
        <f t="shared" si="1457"/>
        <v>0</v>
      </c>
      <c r="L2372" s="11">
        <f t="shared" si="1457"/>
        <v>0</v>
      </c>
      <c r="M2372" s="11">
        <f t="shared" si="1457"/>
        <v>0</v>
      </c>
      <c r="N2372" s="11">
        <f t="shared" si="1457"/>
        <v>0</v>
      </c>
      <c r="O2372" s="11">
        <f t="shared" si="1457"/>
        <v>0</v>
      </c>
      <c r="P2372" s="11">
        <f t="shared" si="1457"/>
        <v>0</v>
      </c>
      <c r="Q2372" s="11">
        <f t="shared" si="1457"/>
        <v>0</v>
      </c>
      <c r="R2372" s="11">
        <f t="shared" si="1413"/>
        <v>0</v>
      </c>
      <c r="S2372" s="11">
        <f t="shared" si="1413"/>
        <v>0</v>
      </c>
      <c r="T2372" s="11">
        <f t="shared" si="1413"/>
        <v>9726.4426315322798</v>
      </c>
      <c r="U2372" s="40">
        <f t="shared" si="1433"/>
        <v>1.6</v>
      </c>
      <c r="V2372" s="11">
        <f t="shared" si="1431"/>
        <v>20.955416463382345</v>
      </c>
      <c r="W2372" s="11">
        <f t="shared" si="1430"/>
        <v>136732777.9124558</v>
      </c>
      <c r="X2372" s="11">
        <f t="shared" si="1430"/>
        <v>1012835.391944117</v>
      </c>
      <c r="Y2372" s="11">
        <f t="shared" si="1430"/>
        <v>1112223.3778901633</v>
      </c>
      <c r="Z2372" s="11">
        <f t="shared" si="1430"/>
        <v>1.0981284685908073</v>
      </c>
      <c r="AA2372" s="11">
        <f t="shared" si="1430"/>
        <v>118.56576391659931</v>
      </c>
      <c r="AB2372" s="11">
        <f t="shared" si="1430"/>
        <v>3174.4426315322798</v>
      </c>
      <c r="AC2372" s="11">
        <f t="shared" si="1430"/>
        <v>7280</v>
      </c>
      <c r="AD2372" s="11">
        <f t="shared" si="1430"/>
        <v>47626362.974466689</v>
      </c>
      <c r="AE2372" s="11">
        <f t="shared" si="1430"/>
        <v>340188.30696047633</v>
      </c>
      <c r="AF2372" s="11">
        <f t="shared" si="1430"/>
        <v>518132.39368290378</v>
      </c>
      <c r="AG2372" s="11">
        <f t="shared" si="1430"/>
        <v>1.5230752588539185</v>
      </c>
      <c r="AH2372" s="11">
        <f t="shared" si="1430"/>
        <v>69.97561015058379</v>
      </c>
      <c r="AI2372" s="11">
        <f t="shared" si="1430"/>
        <v>0</v>
      </c>
      <c r="AJ2372" s="11">
        <f t="shared" si="1430"/>
        <v>0</v>
      </c>
      <c r="AK2372" s="11">
        <f t="shared" si="1430"/>
        <v>0</v>
      </c>
      <c r="AL2372" s="11">
        <f t="shared" si="1430"/>
        <v>0</v>
      </c>
      <c r="AM2372" s="11">
        <f t="shared" ref="AM2372:AR2414" si="1459">IF($A2372="x",CQ2372,"")</f>
        <v>0</v>
      </c>
      <c r="AN2372" s="11">
        <f t="shared" si="1459"/>
        <v>0</v>
      </c>
      <c r="AO2372" s="11">
        <f t="shared" si="1459"/>
        <v>0</v>
      </c>
      <c r="AP2372" s="11">
        <f t="shared" si="1459"/>
        <v>0</v>
      </c>
      <c r="AQ2372" s="11">
        <f t="shared" si="1459"/>
        <v>0</v>
      </c>
      <c r="AR2372" s="11">
        <f t="shared" si="1459"/>
        <v>0</v>
      </c>
      <c r="AS2372" s="11">
        <f t="shared" si="1458"/>
        <v>75.180340860652478</v>
      </c>
      <c r="AT2372" s="11">
        <f t="shared" si="1434"/>
        <v>62.117749006091429</v>
      </c>
      <c r="AU2372" s="11">
        <f t="shared" si="1434"/>
        <v>0</v>
      </c>
      <c r="AV2372" s="11">
        <f t="shared" si="1434"/>
        <v>620967.62602912355</v>
      </c>
      <c r="AW2372" s="11">
        <f t="shared" si="1434"/>
        <v>785366642666.66663</v>
      </c>
      <c r="AX2372" s="11">
        <f t="shared" si="1434"/>
        <v>0</v>
      </c>
      <c r="AY2372" s="11">
        <f t="shared" si="1434"/>
        <v>0</v>
      </c>
      <c r="AZ2372" s="11">
        <f t="shared" si="1434"/>
        <v>1</v>
      </c>
      <c r="BA2372" s="11">
        <f t="shared" si="1434"/>
        <v>1</v>
      </c>
      <c r="BB2372" s="11">
        <f t="shared" si="1434"/>
        <v>1</v>
      </c>
      <c r="BC2372" s="11">
        <f t="shared" si="1434"/>
        <v>1</v>
      </c>
      <c r="BD2372" s="11">
        <f t="shared" si="1429"/>
        <v>1</v>
      </c>
      <c r="BE2372" s="11">
        <f t="shared" si="1429"/>
        <v>2</v>
      </c>
      <c r="BF2372" s="15" t="str">
        <f t="shared" si="1435"/>
        <v>EU 53-62</v>
      </c>
      <c r="BG2372" s="54">
        <v>76.400000000000006</v>
      </c>
      <c r="BH2372" s="17">
        <v>270</v>
      </c>
      <c r="BI2372" s="18" t="s">
        <v>2456</v>
      </c>
      <c r="BJ2372" s="18"/>
      <c r="BK2372" s="17">
        <v>8</v>
      </c>
      <c r="BL2372" s="17">
        <v>13</v>
      </c>
      <c r="BM2372" s="17">
        <v>24</v>
      </c>
      <c r="BX2372" s="18">
        <f t="shared" si="1436"/>
        <v>9726.4426315322798</v>
      </c>
      <c r="BY2372" s="42">
        <v>1.6</v>
      </c>
      <c r="BZ2372" s="43">
        <f t="shared" si="1456"/>
        <v>20.955416463382345</v>
      </c>
      <c r="CA2372" s="18">
        <f t="shared" si="1437"/>
        <v>136732777.9124558</v>
      </c>
      <c r="CB2372" s="18">
        <f t="shared" si="1438"/>
        <v>1012835.391944117</v>
      </c>
      <c r="CC2372" s="18">
        <f t="shared" si="1439"/>
        <v>1112223.3778901633</v>
      </c>
      <c r="CD2372" s="25">
        <f t="shared" si="1390"/>
        <v>1.0981284685908073</v>
      </c>
      <c r="CE2372" s="26">
        <f t="shared" si="1440"/>
        <v>118.56576391659931</v>
      </c>
      <c r="CF2372" s="18">
        <f t="shared" si="1441"/>
        <v>3174.4426315322798</v>
      </c>
      <c r="CG2372" s="18">
        <f t="shared" si="1442"/>
        <v>7280</v>
      </c>
      <c r="CH2372" s="18">
        <f t="shared" si="1443"/>
        <v>47626362.974466689</v>
      </c>
      <c r="CI2372" s="18">
        <f t="shared" si="1444"/>
        <v>340188.30696047633</v>
      </c>
      <c r="CJ2372" s="18">
        <f t="shared" si="1445"/>
        <v>518132.39368290378</v>
      </c>
      <c r="CK2372" s="25">
        <f t="shared" si="1392"/>
        <v>1.5230752588539185</v>
      </c>
      <c r="CL2372" s="26">
        <f t="shared" si="1446"/>
        <v>69.97561015058379</v>
      </c>
      <c r="CM2372" s="26"/>
      <c r="CN2372" s="26"/>
      <c r="CO2372" s="26"/>
      <c r="CP2372" s="26"/>
      <c r="CQ2372" s="26"/>
      <c r="CR2372" s="26"/>
      <c r="CS2372" s="26"/>
      <c r="CT2372" s="26"/>
      <c r="CU2372" s="26"/>
      <c r="CV2372" s="26"/>
      <c r="CW2372" s="26">
        <f t="shared" si="1403"/>
        <v>75.180340860652478</v>
      </c>
      <c r="CX2372" s="26">
        <f t="shared" si="1447"/>
        <v>62.117749006091429</v>
      </c>
      <c r="CY2372" s="26"/>
      <c r="CZ2372" s="18">
        <f t="shared" si="1448"/>
        <v>620967.62602912355</v>
      </c>
      <c r="DA2372" s="18">
        <f t="shared" si="1449"/>
        <v>785366642666.66663</v>
      </c>
      <c r="DB2372" s="18"/>
      <c r="DD2372" s="17">
        <f t="shared" si="1450"/>
        <v>1</v>
      </c>
      <c r="DE2372" s="17">
        <f t="shared" si="1451"/>
        <v>1</v>
      </c>
      <c r="DF2372" s="17">
        <f t="shared" si="1452"/>
        <v>1</v>
      </c>
      <c r="DG2372" s="17">
        <f t="shared" si="1453"/>
        <v>1</v>
      </c>
      <c r="DH2372" s="17">
        <f t="shared" si="1454"/>
        <v>1</v>
      </c>
      <c r="DI2372" s="17">
        <f t="shared" si="1455"/>
        <v>2</v>
      </c>
      <c r="DJ2372" s="20" t="s">
        <v>2477</v>
      </c>
    </row>
    <row r="2373" spans="1:114" x14ac:dyDescent="0.2">
      <c r="A2373" s="15" t="s">
        <v>105</v>
      </c>
      <c r="B2373" s="10" t="s">
        <v>2487</v>
      </c>
      <c r="C2373" s="11">
        <f t="shared" si="1432"/>
        <v>88.3</v>
      </c>
      <c r="D2373" s="11">
        <f t="shared" si="1416"/>
        <v>290</v>
      </c>
      <c r="E2373" s="11" t="str">
        <f t="shared" si="1416"/>
        <v>300</v>
      </c>
      <c r="F2373" s="11">
        <f t="shared" si="1416"/>
        <v>0</v>
      </c>
      <c r="G2373" s="11">
        <f t="shared" si="1416"/>
        <v>8.5</v>
      </c>
      <c r="H2373" s="11">
        <f t="shared" si="1416"/>
        <v>14</v>
      </c>
      <c r="I2373" s="11">
        <f t="shared" si="1457"/>
        <v>27</v>
      </c>
      <c r="J2373" s="11">
        <f t="shared" si="1457"/>
        <v>0</v>
      </c>
      <c r="K2373" s="11">
        <f t="shared" si="1457"/>
        <v>0</v>
      </c>
      <c r="L2373" s="11">
        <f t="shared" si="1457"/>
        <v>0</v>
      </c>
      <c r="M2373" s="11">
        <f t="shared" si="1457"/>
        <v>0</v>
      </c>
      <c r="N2373" s="11">
        <f t="shared" si="1457"/>
        <v>0</v>
      </c>
      <c r="O2373" s="11">
        <f t="shared" si="1457"/>
        <v>0</v>
      </c>
      <c r="P2373" s="11">
        <f t="shared" si="1457"/>
        <v>0</v>
      </c>
      <c r="Q2373" s="11">
        <f t="shared" si="1457"/>
        <v>0</v>
      </c>
      <c r="R2373" s="11">
        <f t="shared" si="1413"/>
        <v>0</v>
      </c>
      <c r="S2373" s="11">
        <f t="shared" si="1413"/>
        <v>0</v>
      </c>
      <c r="T2373" s="11">
        <f t="shared" si="1413"/>
        <v>11252.77895553304</v>
      </c>
      <c r="U2373" s="40">
        <f t="shared" si="1433"/>
        <v>1.72</v>
      </c>
      <c r="V2373" s="11">
        <f t="shared" si="1431"/>
        <v>19.471481766469836</v>
      </c>
      <c r="W2373" s="11">
        <f t="shared" si="1430"/>
        <v>182634663.7960206</v>
      </c>
      <c r="X2373" s="11">
        <f t="shared" si="1430"/>
        <v>1259549.4054897972</v>
      </c>
      <c r="Y2373" s="11">
        <f t="shared" si="1430"/>
        <v>1383271.5113754363</v>
      </c>
      <c r="Z2373" s="11">
        <f t="shared" si="1430"/>
        <v>1.0982272750448623</v>
      </c>
      <c r="AA2373" s="11">
        <f t="shared" si="1430"/>
        <v>127.39773618733648</v>
      </c>
      <c r="AB2373" s="11">
        <f t="shared" si="1430"/>
        <v>3727.7789555330401</v>
      </c>
      <c r="AC2373" s="11">
        <f t="shared" si="1430"/>
        <v>8400</v>
      </c>
      <c r="AD2373" s="11">
        <f t="shared" si="1430"/>
        <v>63095505.539300457</v>
      </c>
      <c r="AE2373" s="11">
        <f t="shared" si="1430"/>
        <v>420636.70359533635</v>
      </c>
      <c r="AF2373" s="11">
        <f t="shared" si="1430"/>
        <v>641165.96736040746</v>
      </c>
      <c r="AG2373" s="11">
        <f t="shared" si="1430"/>
        <v>1.5242748953672529</v>
      </c>
      <c r="AH2373" s="11">
        <f t="shared" si="1430"/>
        <v>74.880600452076607</v>
      </c>
      <c r="AI2373" s="11">
        <f t="shared" si="1430"/>
        <v>0</v>
      </c>
      <c r="AJ2373" s="11">
        <f t="shared" si="1430"/>
        <v>0</v>
      </c>
      <c r="AK2373" s="11">
        <f t="shared" si="1430"/>
        <v>0</v>
      </c>
      <c r="AL2373" s="11">
        <f t="shared" si="1430"/>
        <v>0</v>
      </c>
      <c r="AM2373" s="11">
        <f t="shared" si="1459"/>
        <v>0</v>
      </c>
      <c r="AN2373" s="11">
        <f t="shared" si="1459"/>
        <v>0</v>
      </c>
      <c r="AO2373" s="11">
        <f t="shared" si="1459"/>
        <v>0</v>
      </c>
      <c r="AP2373" s="11">
        <f t="shared" si="1459"/>
        <v>0</v>
      </c>
      <c r="AQ2373" s="11">
        <f t="shared" si="1459"/>
        <v>0</v>
      </c>
      <c r="AR2373" s="11">
        <f t="shared" si="1459"/>
        <v>0</v>
      </c>
      <c r="AS2373" s="11">
        <f t="shared" si="1458"/>
        <v>80.364292268141071</v>
      </c>
      <c r="AT2373" s="11">
        <f t="shared" si="1434"/>
        <v>68.132467631852862</v>
      </c>
      <c r="AU2373" s="11">
        <f t="shared" si="1434"/>
        <v>0</v>
      </c>
      <c r="AV2373" s="11">
        <f t="shared" si="1434"/>
        <v>851730.82171789848</v>
      </c>
      <c r="AW2373" s="11">
        <f t="shared" si="1434"/>
        <v>1199772000000</v>
      </c>
      <c r="AX2373" s="11">
        <f t="shared" si="1434"/>
        <v>0</v>
      </c>
      <c r="AY2373" s="11">
        <f t="shared" si="1434"/>
        <v>0</v>
      </c>
      <c r="AZ2373" s="11">
        <f t="shared" si="1434"/>
        <v>1</v>
      </c>
      <c r="BA2373" s="11">
        <f t="shared" si="1434"/>
        <v>1</v>
      </c>
      <c r="BB2373" s="11">
        <f t="shared" si="1434"/>
        <v>1</v>
      </c>
      <c r="BC2373" s="11">
        <f t="shared" si="1434"/>
        <v>1</v>
      </c>
      <c r="BD2373" s="11">
        <f t="shared" si="1429"/>
        <v>1</v>
      </c>
      <c r="BE2373" s="11">
        <f t="shared" si="1429"/>
        <v>2</v>
      </c>
      <c r="BF2373" s="15" t="str">
        <f t="shared" si="1435"/>
        <v>EU 53-62</v>
      </c>
      <c r="BG2373" s="54">
        <v>88.3</v>
      </c>
      <c r="BH2373" s="17">
        <v>290</v>
      </c>
      <c r="BI2373" s="18" t="s">
        <v>2458</v>
      </c>
      <c r="BJ2373" s="18"/>
      <c r="BK2373" s="17">
        <v>8.5</v>
      </c>
      <c r="BL2373" s="17">
        <v>14</v>
      </c>
      <c r="BM2373" s="17">
        <v>27</v>
      </c>
      <c r="BX2373" s="18">
        <f t="shared" si="1436"/>
        <v>11252.77895553304</v>
      </c>
      <c r="BY2373" s="42">
        <v>1.72</v>
      </c>
      <c r="BZ2373" s="43">
        <f t="shared" si="1456"/>
        <v>19.471481766469836</v>
      </c>
      <c r="CA2373" s="18">
        <f t="shared" si="1437"/>
        <v>182634663.7960206</v>
      </c>
      <c r="CB2373" s="18">
        <f t="shared" si="1438"/>
        <v>1259549.4054897972</v>
      </c>
      <c r="CC2373" s="18">
        <f t="shared" si="1439"/>
        <v>1383271.5113754363</v>
      </c>
      <c r="CD2373" s="25">
        <f t="shared" si="1390"/>
        <v>1.0982272750448623</v>
      </c>
      <c r="CE2373" s="26">
        <f t="shared" si="1440"/>
        <v>127.39773618733648</v>
      </c>
      <c r="CF2373" s="18">
        <f t="shared" si="1441"/>
        <v>3727.7789555330401</v>
      </c>
      <c r="CG2373" s="18">
        <f t="shared" si="1442"/>
        <v>8400</v>
      </c>
      <c r="CH2373" s="18">
        <f t="shared" si="1443"/>
        <v>63095505.539300457</v>
      </c>
      <c r="CI2373" s="18">
        <f t="shared" si="1444"/>
        <v>420636.70359533635</v>
      </c>
      <c r="CJ2373" s="18">
        <f t="shared" si="1445"/>
        <v>641165.96736040746</v>
      </c>
      <c r="CK2373" s="25">
        <f t="shared" si="1392"/>
        <v>1.5242748953672529</v>
      </c>
      <c r="CL2373" s="26">
        <f t="shared" si="1446"/>
        <v>74.880600452076607</v>
      </c>
      <c r="CM2373" s="26"/>
      <c r="CN2373" s="26"/>
      <c r="CO2373" s="26"/>
      <c r="CP2373" s="26"/>
      <c r="CQ2373" s="26"/>
      <c r="CR2373" s="26"/>
      <c r="CS2373" s="26"/>
      <c r="CT2373" s="26"/>
      <c r="CU2373" s="26"/>
      <c r="CV2373" s="26"/>
      <c r="CW2373" s="26">
        <f t="shared" si="1403"/>
        <v>80.364292268141071</v>
      </c>
      <c r="CX2373" s="26">
        <f t="shared" si="1447"/>
        <v>68.132467631852862</v>
      </c>
      <c r="CY2373" s="26"/>
      <c r="CZ2373" s="18">
        <f t="shared" si="1448"/>
        <v>851730.82171789848</v>
      </c>
      <c r="DA2373" s="18">
        <f t="shared" si="1449"/>
        <v>1199772000000</v>
      </c>
      <c r="DB2373" s="18"/>
      <c r="DD2373" s="17">
        <f t="shared" si="1450"/>
        <v>1</v>
      </c>
      <c r="DE2373" s="17">
        <f t="shared" si="1451"/>
        <v>1</v>
      </c>
      <c r="DF2373" s="17">
        <f t="shared" si="1452"/>
        <v>1</v>
      </c>
      <c r="DG2373" s="17">
        <f t="shared" si="1453"/>
        <v>1</v>
      </c>
      <c r="DH2373" s="17">
        <f t="shared" si="1454"/>
        <v>1</v>
      </c>
      <c r="DI2373" s="17">
        <f t="shared" si="1455"/>
        <v>2</v>
      </c>
      <c r="DJ2373" s="20" t="s">
        <v>2477</v>
      </c>
    </row>
    <row r="2374" spans="1:114" x14ac:dyDescent="0.2">
      <c r="A2374" s="15" t="s">
        <v>105</v>
      </c>
      <c r="B2374" s="10" t="s">
        <v>2488</v>
      </c>
      <c r="C2374" s="11">
        <f t="shared" si="1432"/>
        <v>97.6</v>
      </c>
      <c r="D2374" s="11">
        <f t="shared" si="1416"/>
        <v>310</v>
      </c>
      <c r="E2374" s="11">
        <f t="shared" si="1416"/>
        <v>300</v>
      </c>
      <c r="F2374" s="11">
        <f t="shared" si="1416"/>
        <v>0</v>
      </c>
      <c r="G2374" s="11">
        <f t="shared" si="1416"/>
        <v>9</v>
      </c>
      <c r="H2374" s="11">
        <f t="shared" si="1416"/>
        <v>15.5</v>
      </c>
      <c r="I2374" s="11">
        <f t="shared" si="1457"/>
        <v>27</v>
      </c>
      <c r="J2374" s="11">
        <f t="shared" si="1457"/>
        <v>0</v>
      </c>
      <c r="K2374" s="11">
        <f t="shared" si="1457"/>
        <v>0</v>
      </c>
      <c r="L2374" s="11">
        <f t="shared" si="1457"/>
        <v>0</v>
      </c>
      <c r="M2374" s="11">
        <f t="shared" si="1457"/>
        <v>0</v>
      </c>
      <c r="N2374" s="11">
        <f t="shared" si="1457"/>
        <v>0</v>
      </c>
      <c r="O2374" s="11">
        <f t="shared" si="1457"/>
        <v>0</v>
      </c>
      <c r="P2374" s="11">
        <f t="shared" si="1457"/>
        <v>0</v>
      </c>
      <c r="Q2374" s="11">
        <f t="shared" si="1457"/>
        <v>0</v>
      </c>
      <c r="R2374" s="11">
        <f t="shared" si="1413"/>
        <v>0</v>
      </c>
      <c r="S2374" s="11">
        <f t="shared" si="1413"/>
        <v>0</v>
      </c>
      <c r="T2374" s="11">
        <f t="shared" si="1413"/>
        <v>12436.77895553304</v>
      </c>
      <c r="U2374" s="40">
        <f t="shared" si="1433"/>
        <v>1.76</v>
      </c>
      <c r="V2374" s="11">
        <f t="shared" si="1431"/>
        <v>18.027483037020946</v>
      </c>
      <c r="W2374" s="11">
        <f t="shared" si="1430"/>
        <v>229285578.46207914</v>
      </c>
      <c r="X2374" s="11">
        <f t="shared" si="1430"/>
        <v>1479261.7965295429</v>
      </c>
      <c r="Y2374" s="11">
        <f t="shared" si="1430"/>
        <v>1628089.3824974671</v>
      </c>
      <c r="Z2374" s="11">
        <f t="shared" si="1430"/>
        <v>1.1006093622623694</v>
      </c>
      <c r="AA2374" s="11">
        <f t="shared" si="1430"/>
        <v>135.77956468912365</v>
      </c>
      <c r="AB2374" s="11">
        <f t="shared" si="1430"/>
        <v>4113.2789555330401</v>
      </c>
      <c r="AC2374" s="11">
        <f t="shared" si="1430"/>
        <v>9300</v>
      </c>
      <c r="AD2374" s="11">
        <f t="shared" si="1430"/>
        <v>69852302.543817386</v>
      </c>
      <c r="AE2374" s="11">
        <f t="shared" si="1430"/>
        <v>465682.01695878257</v>
      </c>
      <c r="AF2374" s="11">
        <f t="shared" si="1430"/>
        <v>709739.78709929076</v>
      </c>
      <c r="AG2374" s="11">
        <f t="shared" si="1430"/>
        <v>1.5240867399913141</v>
      </c>
      <c r="AH2374" s="11">
        <f t="shared" si="1430"/>
        <v>74.943919994778256</v>
      </c>
      <c r="AI2374" s="11">
        <f t="shared" si="1430"/>
        <v>0</v>
      </c>
      <c r="AJ2374" s="11">
        <f t="shared" si="1430"/>
        <v>0</v>
      </c>
      <c r="AK2374" s="11">
        <f t="shared" si="1430"/>
        <v>0</v>
      </c>
      <c r="AL2374" s="11">
        <f t="shared" si="1430"/>
        <v>0</v>
      </c>
      <c r="AM2374" s="11">
        <f t="shared" si="1459"/>
        <v>0</v>
      </c>
      <c r="AN2374" s="11">
        <f t="shared" si="1459"/>
        <v>0</v>
      </c>
      <c r="AO2374" s="11">
        <f t="shared" si="1459"/>
        <v>0</v>
      </c>
      <c r="AP2374" s="11">
        <f t="shared" si="1459"/>
        <v>0</v>
      </c>
      <c r="AQ2374" s="11">
        <f t="shared" si="1459"/>
        <v>0</v>
      </c>
      <c r="AR2374" s="11">
        <f t="shared" si="1459"/>
        <v>0</v>
      </c>
      <c r="AS2374" s="11">
        <f t="shared" si="1458"/>
        <v>80.555096743313754</v>
      </c>
      <c r="AT2374" s="11">
        <f t="shared" si="1434"/>
        <v>71.632467631852862</v>
      </c>
      <c r="AU2374" s="11">
        <f t="shared" si="1434"/>
        <v>0</v>
      </c>
      <c r="AV2374" s="11">
        <f t="shared" si="1434"/>
        <v>1079748.2735664442</v>
      </c>
      <c r="AW2374" s="11">
        <f t="shared" si="1434"/>
        <v>1512358734375</v>
      </c>
      <c r="AX2374" s="11">
        <f t="shared" si="1434"/>
        <v>0</v>
      </c>
      <c r="AY2374" s="11">
        <f t="shared" si="1434"/>
        <v>0</v>
      </c>
      <c r="AZ2374" s="11">
        <f t="shared" si="1434"/>
        <v>1</v>
      </c>
      <c r="BA2374" s="11">
        <f t="shared" si="1434"/>
        <v>1</v>
      </c>
      <c r="BB2374" s="11">
        <f t="shared" si="1434"/>
        <v>1</v>
      </c>
      <c r="BC2374" s="11">
        <f t="shared" si="1434"/>
        <v>1</v>
      </c>
      <c r="BD2374" s="11">
        <f t="shared" si="1429"/>
        <v>1</v>
      </c>
      <c r="BE2374" s="11">
        <f t="shared" si="1429"/>
        <v>2</v>
      </c>
      <c r="BF2374" s="15" t="str">
        <f t="shared" si="1435"/>
        <v>EU 53-62</v>
      </c>
      <c r="BG2374" s="54">
        <v>97.6</v>
      </c>
      <c r="BH2374" s="17">
        <v>310</v>
      </c>
      <c r="BI2374" s="18">
        <v>300</v>
      </c>
      <c r="BJ2374" s="18"/>
      <c r="BK2374" s="17">
        <v>9</v>
      </c>
      <c r="BL2374" s="17">
        <v>15.5</v>
      </c>
      <c r="BM2374" s="17">
        <v>27</v>
      </c>
      <c r="BX2374" s="18">
        <f t="shared" si="1436"/>
        <v>12436.77895553304</v>
      </c>
      <c r="BY2374" s="42">
        <v>1.76</v>
      </c>
      <c r="BZ2374" s="43">
        <f t="shared" si="1456"/>
        <v>18.027483037020946</v>
      </c>
      <c r="CA2374" s="18">
        <f t="shared" si="1437"/>
        <v>229285578.46207914</v>
      </c>
      <c r="CB2374" s="18">
        <f t="shared" si="1438"/>
        <v>1479261.7965295429</v>
      </c>
      <c r="CC2374" s="18">
        <f t="shared" si="1439"/>
        <v>1628089.3824974671</v>
      </c>
      <c r="CD2374" s="25">
        <f t="shared" si="1390"/>
        <v>1.1006093622623694</v>
      </c>
      <c r="CE2374" s="26">
        <f t="shared" si="1440"/>
        <v>135.77956468912365</v>
      </c>
      <c r="CF2374" s="18">
        <f t="shared" si="1441"/>
        <v>4113.2789555330401</v>
      </c>
      <c r="CG2374" s="18">
        <f t="shared" si="1442"/>
        <v>9300</v>
      </c>
      <c r="CH2374" s="18">
        <f t="shared" si="1443"/>
        <v>69852302.543817386</v>
      </c>
      <c r="CI2374" s="18">
        <f t="shared" si="1444"/>
        <v>465682.01695878257</v>
      </c>
      <c r="CJ2374" s="18">
        <f t="shared" si="1445"/>
        <v>709739.78709929076</v>
      </c>
      <c r="CK2374" s="25">
        <f t="shared" si="1392"/>
        <v>1.5240867399913141</v>
      </c>
      <c r="CL2374" s="26">
        <f t="shared" si="1446"/>
        <v>74.943919994778256</v>
      </c>
      <c r="CM2374" s="26"/>
      <c r="CN2374" s="26"/>
      <c r="CO2374" s="26"/>
      <c r="CP2374" s="26"/>
      <c r="CQ2374" s="26"/>
      <c r="CR2374" s="26"/>
      <c r="CS2374" s="26"/>
      <c r="CT2374" s="26"/>
      <c r="CU2374" s="26"/>
      <c r="CV2374" s="26"/>
      <c r="CW2374" s="26">
        <f t="shared" si="1403"/>
        <v>80.555096743313754</v>
      </c>
      <c r="CX2374" s="26">
        <f t="shared" si="1447"/>
        <v>71.632467631852862</v>
      </c>
      <c r="CY2374" s="26"/>
      <c r="CZ2374" s="18">
        <f t="shared" si="1448"/>
        <v>1079748.2735664442</v>
      </c>
      <c r="DA2374" s="18">
        <f t="shared" si="1449"/>
        <v>1512358734375</v>
      </c>
      <c r="DB2374" s="18"/>
      <c r="DD2374" s="17">
        <f t="shared" si="1450"/>
        <v>1</v>
      </c>
      <c r="DE2374" s="17">
        <f t="shared" si="1451"/>
        <v>1</v>
      </c>
      <c r="DF2374" s="17">
        <f t="shared" si="1452"/>
        <v>1</v>
      </c>
      <c r="DG2374" s="17">
        <f t="shared" si="1453"/>
        <v>1</v>
      </c>
      <c r="DH2374" s="17">
        <f t="shared" si="1454"/>
        <v>1</v>
      </c>
      <c r="DI2374" s="17">
        <f t="shared" si="1455"/>
        <v>2</v>
      </c>
      <c r="DJ2374" s="20" t="s">
        <v>2477</v>
      </c>
    </row>
    <row r="2375" spans="1:114" x14ac:dyDescent="0.2">
      <c r="A2375" s="15" t="s">
        <v>105</v>
      </c>
      <c r="B2375" s="10" t="s">
        <v>2489</v>
      </c>
      <c r="C2375" s="11">
        <f t="shared" si="1432"/>
        <v>105</v>
      </c>
      <c r="D2375" s="11">
        <f t="shared" si="1416"/>
        <v>330</v>
      </c>
      <c r="E2375" s="11">
        <f t="shared" si="1416"/>
        <v>300</v>
      </c>
      <c r="F2375" s="11">
        <f t="shared" si="1416"/>
        <v>0</v>
      </c>
      <c r="G2375" s="11">
        <f t="shared" si="1416"/>
        <v>9.5</v>
      </c>
      <c r="H2375" s="11">
        <f t="shared" si="1416"/>
        <v>16.5</v>
      </c>
      <c r="I2375" s="11">
        <f t="shared" si="1457"/>
        <v>27</v>
      </c>
      <c r="J2375" s="11">
        <f t="shared" si="1457"/>
        <v>0</v>
      </c>
      <c r="K2375" s="11">
        <f t="shared" si="1457"/>
        <v>0</v>
      </c>
      <c r="L2375" s="11">
        <f t="shared" si="1457"/>
        <v>0</v>
      </c>
      <c r="M2375" s="11">
        <f t="shared" si="1457"/>
        <v>0</v>
      </c>
      <c r="N2375" s="11">
        <f t="shared" si="1457"/>
        <v>0</v>
      </c>
      <c r="O2375" s="11">
        <f t="shared" si="1457"/>
        <v>0</v>
      </c>
      <c r="P2375" s="11">
        <f t="shared" si="1457"/>
        <v>0</v>
      </c>
      <c r="Q2375" s="11">
        <f t="shared" si="1457"/>
        <v>0</v>
      </c>
      <c r="R2375" s="11">
        <f t="shared" si="1413"/>
        <v>0</v>
      </c>
      <c r="S2375" s="11">
        <f t="shared" si="1413"/>
        <v>0</v>
      </c>
      <c r="T2375" s="11">
        <f t="shared" si="1413"/>
        <v>13347.27895553304</v>
      </c>
      <c r="U2375" s="40">
        <f t="shared" si="1433"/>
        <v>1.79</v>
      </c>
      <c r="V2375" s="11">
        <f t="shared" si="1431"/>
        <v>17.084042258102333</v>
      </c>
      <c r="W2375" s="11">
        <f t="shared" si="1430"/>
        <v>276930703.76667047</v>
      </c>
      <c r="X2375" s="11">
        <f t="shared" si="1430"/>
        <v>1678367.9016161847</v>
      </c>
      <c r="Y2375" s="11">
        <f t="shared" si="1430"/>
        <v>1850475.5180972645</v>
      </c>
      <c r="Z2375" s="11">
        <f t="shared" si="1430"/>
        <v>1.1025446305993749</v>
      </c>
      <c r="AA2375" s="11">
        <f t="shared" si="1430"/>
        <v>144.04201433339855</v>
      </c>
      <c r="AB2375" s="11">
        <f t="shared" si="1430"/>
        <v>4495.0289555330401</v>
      </c>
      <c r="AC2375" s="11">
        <f t="shared" si="1430"/>
        <v>9900</v>
      </c>
      <c r="AD2375" s="11">
        <f t="shared" si="1430"/>
        <v>74359907.697117627</v>
      </c>
      <c r="AE2375" s="11">
        <f t="shared" si="1430"/>
        <v>495732.71798078419</v>
      </c>
      <c r="AF2375" s="11">
        <f t="shared" si="1430"/>
        <v>755947.54433817405</v>
      </c>
      <c r="AG2375" s="11">
        <f t="shared" si="1430"/>
        <v>1.5249095266846526</v>
      </c>
      <c r="AH2375" s="11">
        <f t="shared" ref="AH2375:AO2421" si="1460">IF($A2375="x",CL2375,"")</f>
        <v>74.640244332316115</v>
      </c>
      <c r="AI2375" s="11">
        <f t="shared" si="1460"/>
        <v>0</v>
      </c>
      <c r="AJ2375" s="11">
        <f t="shared" si="1460"/>
        <v>0</v>
      </c>
      <c r="AK2375" s="11">
        <f t="shared" si="1460"/>
        <v>0</v>
      </c>
      <c r="AL2375" s="11">
        <f t="shared" si="1460"/>
        <v>0</v>
      </c>
      <c r="AM2375" s="11">
        <f t="shared" si="1459"/>
        <v>0</v>
      </c>
      <c r="AN2375" s="11">
        <f t="shared" si="1459"/>
        <v>0</v>
      </c>
      <c r="AO2375" s="11">
        <f t="shared" si="1459"/>
        <v>0</v>
      </c>
      <c r="AP2375" s="11">
        <f t="shared" si="1459"/>
        <v>0</v>
      </c>
      <c r="AQ2375" s="11">
        <f t="shared" si="1459"/>
        <v>0</v>
      </c>
      <c r="AR2375" s="11">
        <f t="shared" si="1459"/>
        <v>0</v>
      </c>
      <c r="AS2375" s="11">
        <f t="shared" si="1458"/>
        <v>80.522426571363781</v>
      </c>
      <c r="AT2375" s="11">
        <f t="shared" si="1434"/>
        <v>74.132467631852862</v>
      </c>
      <c r="AU2375" s="11">
        <f t="shared" si="1434"/>
        <v>0</v>
      </c>
      <c r="AV2375" s="11">
        <f t="shared" si="1434"/>
        <v>1271953.4575173156</v>
      </c>
      <c r="AW2375" s="11">
        <f t="shared" si="1434"/>
        <v>1824364265625</v>
      </c>
      <c r="AX2375" s="11">
        <f t="shared" si="1434"/>
        <v>0</v>
      </c>
      <c r="AY2375" s="11">
        <f t="shared" si="1434"/>
        <v>0</v>
      </c>
      <c r="AZ2375" s="11">
        <f t="shared" si="1434"/>
        <v>1</v>
      </c>
      <c r="BA2375" s="11">
        <f t="shared" si="1434"/>
        <v>1</v>
      </c>
      <c r="BB2375" s="11">
        <f t="shared" si="1434"/>
        <v>1</v>
      </c>
      <c r="BC2375" s="11">
        <f t="shared" si="1434"/>
        <v>1</v>
      </c>
      <c r="BD2375" s="11">
        <f t="shared" si="1429"/>
        <v>2</v>
      </c>
      <c r="BE2375" s="11">
        <f t="shared" si="1429"/>
        <v>3</v>
      </c>
      <c r="BF2375" s="15" t="str">
        <f t="shared" si="1435"/>
        <v>EU 53-62</v>
      </c>
      <c r="BG2375" s="54">
        <v>105</v>
      </c>
      <c r="BH2375" s="17">
        <v>330</v>
      </c>
      <c r="BI2375" s="18">
        <v>300</v>
      </c>
      <c r="BJ2375" s="18"/>
      <c r="BK2375" s="17">
        <v>9.5</v>
      </c>
      <c r="BL2375" s="17">
        <v>16.5</v>
      </c>
      <c r="BM2375" s="17">
        <v>27</v>
      </c>
      <c r="BX2375" s="18">
        <f t="shared" si="1436"/>
        <v>13347.27895553304</v>
      </c>
      <c r="BY2375" s="42">
        <v>1.79</v>
      </c>
      <c r="BZ2375" s="43">
        <f t="shared" si="1456"/>
        <v>17.084042258102333</v>
      </c>
      <c r="CA2375" s="18">
        <f t="shared" si="1437"/>
        <v>276930703.76667047</v>
      </c>
      <c r="CB2375" s="18">
        <f t="shared" si="1438"/>
        <v>1678367.9016161847</v>
      </c>
      <c r="CC2375" s="18">
        <f t="shared" si="1439"/>
        <v>1850475.5180972645</v>
      </c>
      <c r="CD2375" s="25">
        <f t="shared" si="1390"/>
        <v>1.1025446305993749</v>
      </c>
      <c r="CE2375" s="26">
        <f t="shared" si="1440"/>
        <v>144.04201433339855</v>
      </c>
      <c r="CF2375" s="18">
        <f t="shared" si="1441"/>
        <v>4495.0289555330401</v>
      </c>
      <c r="CG2375" s="18">
        <f t="shared" si="1442"/>
        <v>9900</v>
      </c>
      <c r="CH2375" s="18">
        <f t="shared" si="1443"/>
        <v>74359907.697117627</v>
      </c>
      <c r="CI2375" s="18">
        <f t="shared" si="1444"/>
        <v>495732.71798078419</v>
      </c>
      <c r="CJ2375" s="18">
        <f t="shared" si="1445"/>
        <v>755947.54433817405</v>
      </c>
      <c r="CK2375" s="25">
        <f t="shared" si="1392"/>
        <v>1.5249095266846526</v>
      </c>
      <c r="CL2375" s="26">
        <f t="shared" si="1446"/>
        <v>74.640244332316115</v>
      </c>
      <c r="CM2375" s="26"/>
      <c r="CN2375" s="26"/>
      <c r="CO2375" s="26"/>
      <c r="CP2375" s="26"/>
      <c r="CQ2375" s="26"/>
      <c r="CR2375" s="26"/>
      <c r="CS2375" s="26"/>
      <c r="CT2375" s="26"/>
      <c r="CU2375" s="26"/>
      <c r="CV2375" s="26"/>
      <c r="CW2375" s="26">
        <f t="shared" si="1403"/>
        <v>80.522426571363781</v>
      </c>
      <c r="CX2375" s="26">
        <f t="shared" si="1447"/>
        <v>74.132467631852862</v>
      </c>
      <c r="CY2375" s="26"/>
      <c r="CZ2375" s="18">
        <f t="shared" si="1448"/>
        <v>1271953.4575173156</v>
      </c>
      <c r="DA2375" s="18">
        <f t="shared" si="1449"/>
        <v>1824364265625</v>
      </c>
      <c r="DB2375" s="18"/>
      <c r="DD2375" s="17">
        <f t="shared" si="1450"/>
        <v>1</v>
      </c>
      <c r="DE2375" s="17">
        <f t="shared" si="1451"/>
        <v>1</v>
      </c>
      <c r="DF2375" s="17">
        <f t="shared" si="1452"/>
        <v>1</v>
      </c>
      <c r="DG2375" s="17">
        <f t="shared" si="1453"/>
        <v>1</v>
      </c>
      <c r="DH2375" s="17">
        <f t="shared" si="1454"/>
        <v>2</v>
      </c>
      <c r="DI2375" s="17">
        <f t="shared" si="1455"/>
        <v>3</v>
      </c>
      <c r="DJ2375" s="20" t="s">
        <v>2477</v>
      </c>
    </row>
    <row r="2376" spans="1:114" x14ac:dyDescent="0.2">
      <c r="A2376" s="15" t="s">
        <v>105</v>
      </c>
      <c r="B2376" s="10" t="s">
        <v>2490</v>
      </c>
      <c r="C2376" s="11">
        <f t="shared" si="1432"/>
        <v>112</v>
      </c>
      <c r="D2376" s="11">
        <f t="shared" si="1416"/>
        <v>350</v>
      </c>
      <c r="E2376" s="11">
        <f t="shared" si="1416"/>
        <v>300</v>
      </c>
      <c r="F2376" s="11">
        <f t="shared" si="1416"/>
        <v>0</v>
      </c>
      <c r="G2376" s="11">
        <f t="shared" si="1416"/>
        <v>10</v>
      </c>
      <c r="H2376" s="11">
        <f t="shared" si="1416"/>
        <v>17.5</v>
      </c>
      <c r="I2376" s="11">
        <f t="shared" si="1457"/>
        <v>27</v>
      </c>
      <c r="J2376" s="11">
        <f t="shared" si="1457"/>
        <v>0</v>
      </c>
      <c r="K2376" s="11">
        <f t="shared" si="1457"/>
        <v>0</v>
      </c>
      <c r="L2376" s="11">
        <f t="shared" si="1457"/>
        <v>0</v>
      </c>
      <c r="M2376" s="11">
        <f t="shared" si="1457"/>
        <v>0</v>
      </c>
      <c r="N2376" s="11">
        <f t="shared" si="1457"/>
        <v>0</v>
      </c>
      <c r="O2376" s="11">
        <f t="shared" si="1457"/>
        <v>0</v>
      </c>
      <c r="P2376" s="11">
        <f t="shared" si="1457"/>
        <v>0</v>
      </c>
      <c r="Q2376" s="11">
        <f t="shared" si="1457"/>
        <v>0</v>
      </c>
      <c r="R2376" s="11">
        <f t="shared" si="1413"/>
        <v>0</v>
      </c>
      <c r="S2376" s="11">
        <f t="shared" si="1413"/>
        <v>0</v>
      </c>
      <c r="T2376" s="11">
        <f t="shared" si="1413"/>
        <v>14275.77895553304</v>
      </c>
      <c r="U2376" s="40">
        <f t="shared" si="1433"/>
        <v>1.83</v>
      </c>
      <c r="V2376" s="11">
        <f t="shared" si="1431"/>
        <v>16.329828294092959</v>
      </c>
      <c r="W2376" s="11">
        <f t="shared" si="1431"/>
        <v>330897513.89446187</v>
      </c>
      <c r="X2376" s="11">
        <f t="shared" si="1431"/>
        <v>1890842.9365397822</v>
      </c>
      <c r="Y2376" s="11">
        <f t="shared" si="1431"/>
        <v>2088473.6536970618</v>
      </c>
      <c r="Z2376" s="11">
        <f t="shared" si="1431"/>
        <v>1.1045199013297959</v>
      </c>
      <c r="AA2376" s="11">
        <f t="shared" si="1431"/>
        <v>152.24633429593291</v>
      </c>
      <c r="AB2376" s="11">
        <f t="shared" si="1431"/>
        <v>4895.7789555330401</v>
      </c>
      <c r="AC2376" s="11">
        <f t="shared" si="1431"/>
        <v>10500</v>
      </c>
      <c r="AD2376" s="11">
        <f t="shared" si="1431"/>
        <v>78868350.259617865</v>
      </c>
      <c r="AE2376" s="11">
        <f t="shared" si="1431"/>
        <v>525789.00173078582</v>
      </c>
      <c r="AF2376" s="11">
        <f t="shared" si="1431"/>
        <v>802277.92657705722</v>
      </c>
      <c r="AG2376" s="11">
        <f t="shared" si="1431"/>
        <v>1.5258552840324322</v>
      </c>
      <c r="AH2376" s="11">
        <f t="shared" si="1460"/>
        <v>74.327832926393015</v>
      </c>
      <c r="AI2376" s="11">
        <f t="shared" si="1460"/>
        <v>0</v>
      </c>
      <c r="AJ2376" s="11">
        <f t="shared" si="1460"/>
        <v>0</v>
      </c>
      <c r="AK2376" s="11">
        <f t="shared" si="1460"/>
        <v>0</v>
      </c>
      <c r="AL2376" s="11">
        <f t="shared" si="1460"/>
        <v>0</v>
      </c>
      <c r="AM2376" s="11">
        <f t="shared" si="1459"/>
        <v>0</v>
      </c>
      <c r="AN2376" s="11">
        <f t="shared" si="1459"/>
        <v>0</v>
      </c>
      <c r="AO2376" s="11">
        <f t="shared" si="1459"/>
        <v>0</v>
      </c>
      <c r="AP2376" s="11">
        <f t="shared" si="1459"/>
        <v>0</v>
      </c>
      <c r="AQ2376" s="11">
        <f t="shared" si="1459"/>
        <v>0</v>
      </c>
      <c r="AR2376" s="11">
        <f t="shared" si="1459"/>
        <v>0</v>
      </c>
      <c r="AS2376" s="11">
        <f t="shared" si="1458"/>
        <v>80.473856232050409</v>
      </c>
      <c r="AT2376" s="11">
        <f t="shared" si="1434"/>
        <v>76.632467631852862</v>
      </c>
      <c r="AU2376" s="11">
        <f t="shared" si="1434"/>
        <v>0</v>
      </c>
      <c r="AV2376" s="11">
        <f t="shared" si="1434"/>
        <v>1488211.4487986232</v>
      </c>
      <c r="AW2376" s="11">
        <f t="shared" si="1434"/>
        <v>2176576171875</v>
      </c>
      <c r="AX2376" s="11">
        <f t="shared" si="1434"/>
        <v>0</v>
      </c>
      <c r="AY2376" s="11">
        <f t="shared" si="1434"/>
        <v>0</v>
      </c>
      <c r="AZ2376" s="11">
        <f t="shared" si="1434"/>
        <v>1</v>
      </c>
      <c r="BA2376" s="11">
        <f t="shared" si="1434"/>
        <v>1</v>
      </c>
      <c r="BB2376" s="11">
        <f t="shared" si="1434"/>
        <v>1</v>
      </c>
      <c r="BC2376" s="11">
        <f t="shared" si="1434"/>
        <v>1</v>
      </c>
      <c r="BD2376" s="11">
        <f t="shared" si="1429"/>
        <v>2</v>
      </c>
      <c r="BE2376" s="11">
        <f t="shared" si="1429"/>
        <v>3</v>
      </c>
      <c r="BF2376" s="15" t="str">
        <f t="shared" si="1435"/>
        <v>EU 53-62</v>
      </c>
      <c r="BG2376" s="54">
        <v>112</v>
      </c>
      <c r="BH2376" s="17">
        <v>350</v>
      </c>
      <c r="BI2376" s="18">
        <v>300</v>
      </c>
      <c r="BJ2376" s="18"/>
      <c r="BK2376" s="17">
        <v>10</v>
      </c>
      <c r="BL2376" s="17">
        <v>17.5</v>
      </c>
      <c r="BM2376" s="17">
        <v>27</v>
      </c>
      <c r="BX2376" s="18">
        <f t="shared" si="1436"/>
        <v>14275.77895553304</v>
      </c>
      <c r="BY2376" s="42">
        <v>1.83</v>
      </c>
      <c r="BZ2376" s="43">
        <f t="shared" si="1456"/>
        <v>16.329828294092959</v>
      </c>
      <c r="CA2376" s="18">
        <f t="shared" si="1437"/>
        <v>330897513.89446187</v>
      </c>
      <c r="CB2376" s="18">
        <f t="shared" si="1438"/>
        <v>1890842.9365397822</v>
      </c>
      <c r="CC2376" s="18">
        <f t="shared" si="1439"/>
        <v>2088473.6536970618</v>
      </c>
      <c r="CD2376" s="25">
        <f t="shared" si="1390"/>
        <v>1.1045199013297959</v>
      </c>
      <c r="CE2376" s="26">
        <f t="shared" si="1440"/>
        <v>152.24633429593291</v>
      </c>
      <c r="CF2376" s="18">
        <f t="shared" si="1441"/>
        <v>4895.7789555330401</v>
      </c>
      <c r="CG2376" s="18">
        <f t="shared" si="1442"/>
        <v>10500</v>
      </c>
      <c r="CH2376" s="18">
        <f t="shared" si="1443"/>
        <v>78868350.259617865</v>
      </c>
      <c r="CI2376" s="18">
        <f t="shared" si="1444"/>
        <v>525789.00173078582</v>
      </c>
      <c r="CJ2376" s="18">
        <f t="shared" si="1445"/>
        <v>802277.92657705722</v>
      </c>
      <c r="CK2376" s="25">
        <f t="shared" si="1392"/>
        <v>1.5258552840324322</v>
      </c>
      <c r="CL2376" s="26">
        <f t="shared" si="1446"/>
        <v>74.327832926393015</v>
      </c>
      <c r="CM2376" s="26"/>
      <c r="CN2376" s="26"/>
      <c r="CO2376" s="26"/>
      <c r="CP2376" s="26"/>
      <c r="CQ2376" s="26"/>
      <c r="CR2376" s="26"/>
      <c r="CS2376" s="26"/>
      <c r="CT2376" s="26"/>
      <c r="CU2376" s="26"/>
      <c r="CV2376" s="26"/>
      <c r="CW2376" s="26">
        <f t="shared" si="1403"/>
        <v>80.473856232050409</v>
      </c>
      <c r="CX2376" s="26">
        <f t="shared" si="1447"/>
        <v>76.632467631852862</v>
      </c>
      <c r="CY2376" s="26"/>
      <c r="CZ2376" s="18">
        <f t="shared" si="1448"/>
        <v>1488211.4487986232</v>
      </c>
      <c r="DA2376" s="18">
        <f t="shared" si="1449"/>
        <v>2176576171875</v>
      </c>
      <c r="DB2376" s="18"/>
      <c r="DD2376" s="17">
        <f t="shared" si="1450"/>
        <v>1</v>
      </c>
      <c r="DE2376" s="17">
        <f t="shared" si="1451"/>
        <v>1</v>
      </c>
      <c r="DF2376" s="17">
        <f t="shared" si="1452"/>
        <v>1</v>
      </c>
      <c r="DG2376" s="17">
        <f t="shared" si="1453"/>
        <v>1</v>
      </c>
      <c r="DH2376" s="17">
        <f t="shared" si="1454"/>
        <v>2</v>
      </c>
      <c r="DI2376" s="17">
        <f t="shared" si="1455"/>
        <v>3</v>
      </c>
      <c r="DJ2376" s="20" t="s">
        <v>2477</v>
      </c>
    </row>
    <row r="2377" spans="1:114" x14ac:dyDescent="0.2">
      <c r="A2377" s="15" t="s">
        <v>105</v>
      </c>
      <c r="B2377" s="10" t="s">
        <v>2491</v>
      </c>
      <c r="C2377" s="11">
        <f t="shared" si="1432"/>
        <v>125</v>
      </c>
      <c r="D2377" s="11">
        <f t="shared" si="1416"/>
        <v>390</v>
      </c>
      <c r="E2377" s="11">
        <f t="shared" si="1416"/>
        <v>300</v>
      </c>
      <c r="F2377" s="11">
        <f t="shared" si="1416"/>
        <v>0</v>
      </c>
      <c r="G2377" s="11">
        <f t="shared" si="1416"/>
        <v>11</v>
      </c>
      <c r="H2377" s="11">
        <f t="shared" si="1416"/>
        <v>19</v>
      </c>
      <c r="I2377" s="11">
        <f t="shared" si="1457"/>
        <v>27</v>
      </c>
      <c r="J2377" s="11">
        <f t="shared" si="1457"/>
        <v>0</v>
      </c>
      <c r="K2377" s="11">
        <f t="shared" si="1457"/>
        <v>0</v>
      </c>
      <c r="L2377" s="11">
        <f t="shared" si="1457"/>
        <v>0</v>
      </c>
      <c r="M2377" s="11">
        <f t="shared" si="1457"/>
        <v>0</v>
      </c>
      <c r="N2377" s="11">
        <f t="shared" si="1457"/>
        <v>0</v>
      </c>
      <c r="O2377" s="11">
        <f t="shared" si="1457"/>
        <v>0</v>
      </c>
      <c r="P2377" s="11">
        <f t="shared" si="1457"/>
        <v>0</v>
      </c>
      <c r="Q2377" s="11">
        <f t="shared" si="1457"/>
        <v>0</v>
      </c>
      <c r="R2377" s="11">
        <f t="shared" si="1413"/>
        <v>0</v>
      </c>
      <c r="S2377" s="11">
        <f t="shared" si="1413"/>
        <v>0</v>
      </c>
      <c r="T2377" s="11">
        <f t="shared" si="1413"/>
        <v>15897.77895553304</v>
      </c>
      <c r="U2377" s="40">
        <f t="shared" si="1433"/>
        <v>1.91</v>
      </c>
      <c r="V2377" s="11">
        <f t="shared" si="1431"/>
        <v>15.304785818911265</v>
      </c>
      <c r="W2377" s="11">
        <f t="shared" si="1431"/>
        <v>450693525.70531076</v>
      </c>
      <c r="X2377" s="11">
        <f t="shared" si="1431"/>
        <v>2311248.8497708244</v>
      </c>
      <c r="Y2377" s="11">
        <f t="shared" si="1431"/>
        <v>2561799.0643744231</v>
      </c>
      <c r="Z2377" s="11">
        <f t="shared" si="1431"/>
        <v>1.1084046897972248</v>
      </c>
      <c r="AA2377" s="11">
        <f t="shared" si="1431"/>
        <v>168.37299323459592</v>
      </c>
      <c r="AB2377" s="11">
        <f t="shared" si="1431"/>
        <v>5732.7789555330401</v>
      </c>
      <c r="AC2377" s="11">
        <f t="shared" si="1431"/>
        <v>11400</v>
      </c>
      <c r="AD2377" s="11">
        <f t="shared" si="1431"/>
        <v>85638202.778884992</v>
      </c>
      <c r="AE2377" s="11">
        <f t="shared" si="1431"/>
        <v>570921.35185923323</v>
      </c>
      <c r="AF2377" s="11">
        <f t="shared" si="1431"/>
        <v>872863.81605482381</v>
      </c>
      <c r="AG2377" s="11">
        <f t="shared" si="1431"/>
        <v>1.528868754360474</v>
      </c>
      <c r="AH2377" s="11">
        <f t="shared" si="1460"/>
        <v>73.394842889366004</v>
      </c>
      <c r="AI2377" s="11">
        <f t="shared" si="1460"/>
        <v>0</v>
      </c>
      <c r="AJ2377" s="11">
        <f t="shared" si="1460"/>
        <v>0</v>
      </c>
      <c r="AK2377" s="11">
        <f t="shared" si="1460"/>
        <v>0</v>
      </c>
      <c r="AL2377" s="11">
        <f t="shared" si="1460"/>
        <v>0</v>
      </c>
      <c r="AM2377" s="11">
        <f t="shared" si="1459"/>
        <v>0</v>
      </c>
      <c r="AN2377" s="11">
        <f t="shared" si="1459"/>
        <v>0</v>
      </c>
      <c r="AO2377" s="11">
        <f t="shared" si="1459"/>
        <v>0</v>
      </c>
      <c r="AP2377" s="11">
        <f t="shared" si="1459"/>
        <v>0</v>
      </c>
      <c r="AQ2377" s="11">
        <f t="shared" si="1459"/>
        <v>0</v>
      </c>
      <c r="AR2377" s="11">
        <f t="shared" si="1459"/>
        <v>0</v>
      </c>
      <c r="AS2377" s="11">
        <f t="shared" si="1458"/>
        <v>80.181394213991723</v>
      </c>
      <c r="AT2377" s="11">
        <f t="shared" si="1434"/>
        <v>80.632467631852862</v>
      </c>
      <c r="AU2377" s="11">
        <f t="shared" si="1434"/>
        <v>0</v>
      </c>
      <c r="AV2377" s="11">
        <f t="shared" si="1434"/>
        <v>1890384.0939155361</v>
      </c>
      <c r="AW2377" s="11">
        <f t="shared" si="1434"/>
        <v>2942076375000</v>
      </c>
      <c r="AX2377" s="11">
        <f t="shared" si="1434"/>
        <v>0</v>
      </c>
      <c r="AY2377" s="11">
        <f t="shared" si="1434"/>
        <v>0</v>
      </c>
      <c r="AZ2377" s="11">
        <f t="shared" si="1434"/>
        <v>1</v>
      </c>
      <c r="BA2377" s="11">
        <f t="shared" si="1434"/>
        <v>1</v>
      </c>
      <c r="BB2377" s="11">
        <f t="shared" si="1434"/>
        <v>1</v>
      </c>
      <c r="BC2377" s="11">
        <f t="shared" si="1434"/>
        <v>1</v>
      </c>
      <c r="BD2377" s="11">
        <f t="shared" si="1429"/>
        <v>2</v>
      </c>
      <c r="BE2377" s="11">
        <f t="shared" si="1429"/>
        <v>3</v>
      </c>
      <c r="BF2377" s="15" t="str">
        <f t="shared" si="1435"/>
        <v>EU 53-62</v>
      </c>
      <c r="BG2377" s="54">
        <v>125</v>
      </c>
      <c r="BH2377" s="17">
        <v>390</v>
      </c>
      <c r="BI2377" s="18">
        <v>300</v>
      </c>
      <c r="BJ2377" s="18"/>
      <c r="BK2377" s="17">
        <v>11</v>
      </c>
      <c r="BL2377" s="17">
        <v>19</v>
      </c>
      <c r="BM2377" s="17">
        <v>27</v>
      </c>
      <c r="BX2377" s="18">
        <f t="shared" si="1436"/>
        <v>15897.77895553304</v>
      </c>
      <c r="BY2377" s="42">
        <v>1.91</v>
      </c>
      <c r="BZ2377" s="43">
        <f t="shared" si="1456"/>
        <v>15.304785818911265</v>
      </c>
      <c r="CA2377" s="18">
        <f t="shared" si="1437"/>
        <v>450693525.70531076</v>
      </c>
      <c r="CB2377" s="18">
        <f t="shared" si="1438"/>
        <v>2311248.8497708244</v>
      </c>
      <c r="CC2377" s="18">
        <f t="shared" si="1439"/>
        <v>2561799.0643744231</v>
      </c>
      <c r="CD2377" s="25">
        <f t="shared" si="1390"/>
        <v>1.1084046897972248</v>
      </c>
      <c r="CE2377" s="26">
        <f t="shared" si="1440"/>
        <v>168.37299323459592</v>
      </c>
      <c r="CF2377" s="18">
        <f t="shared" si="1441"/>
        <v>5732.7789555330401</v>
      </c>
      <c r="CG2377" s="18">
        <f t="shared" si="1442"/>
        <v>11400</v>
      </c>
      <c r="CH2377" s="18">
        <f t="shared" si="1443"/>
        <v>85638202.778884992</v>
      </c>
      <c r="CI2377" s="18">
        <f t="shared" si="1444"/>
        <v>570921.35185923323</v>
      </c>
      <c r="CJ2377" s="18">
        <f t="shared" si="1445"/>
        <v>872863.81605482381</v>
      </c>
      <c r="CK2377" s="25">
        <f t="shared" si="1392"/>
        <v>1.528868754360474</v>
      </c>
      <c r="CL2377" s="26">
        <f t="shared" si="1446"/>
        <v>73.394842889366004</v>
      </c>
      <c r="CM2377" s="26"/>
      <c r="CN2377" s="26"/>
      <c r="CO2377" s="26"/>
      <c r="CP2377" s="26"/>
      <c r="CQ2377" s="26"/>
      <c r="CR2377" s="26"/>
      <c r="CS2377" s="26"/>
      <c r="CT2377" s="26"/>
      <c r="CU2377" s="26"/>
      <c r="CV2377" s="26"/>
      <c r="CW2377" s="26">
        <f t="shared" si="1403"/>
        <v>80.181394213991723</v>
      </c>
      <c r="CX2377" s="26">
        <f t="shared" si="1447"/>
        <v>80.632467631852862</v>
      </c>
      <c r="CY2377" s="26"/>
      <c r="CZ2377" s="18">
        <f t="shared" si="1448"/>
        <v>1890384.0939155361</v>
      </c>
      <c r="DA2377" s="18">
        <f t="shared" si="1449"/>
        <v>2942076375000</v>
      </c>
      <c r="DB2377" s="18"/>
      <c r="DD2377" s="17">
        <f t="shared" si="1450"/>
        <v>1</v>
      </c>
      <c r="DE2377" s="17">
        <f t="shared" si="1451"/>
        <v>1</v>
      </c>
      <c r="DF2377" s="17">
        <f t="shared" si="1452"/>
        <v>1</v>
      </c>
      <c r="DG2377" s="17">
        <f t="shared" si="1453"/>
        <v>1</v>
      </c>
      <c r="DH2377" s="17">
        <f t="shared" si="1454"/>
        <v>2</v>
      </c>
      <c r="DI2377" s="17">
        <f t="shared" si="1455"/>
        <v>3</v>
      </c>
      <c r="DJ2377" s="20" t="s">
        <v>2477</v>
      </c>
    </row>
    <row r="2378" spans="1:114" x14ac:dyDescent="0.2">
      <c r="A2378" s="15" t="s">
        <v>105</v>
      </c>
      <c r="B2378" s="10" t="s">
        <v>2492</v>
      </c>
      <c r="C2378" s="11">
        <f t="shared" si="1432"/>
        <v>140</v>
      </c>
      <c r="D2378" s="11">
        <f t="shared" si="1416"/>
        <v>440</v>
      </c>
      <c r="E2378" s="11">
        <f t="shared" si="1416"/>
        <v>300</v>
      </c>
      <c r="F2378" s="11">
        <f t="shared" si="1416"/>
        <v>0</v>
      </c>
      <c r="G2378" s="11">
        <f t="shared" si="1416"/>
        <v>11.5</v>
      </c>
      <c r="H2378" s="11">
        <f t="shared" si="1416"/>
        <v>21</v>
      </c>
      <c r="I2378" s="11">
        <f t="shared" si="1457"/>
        <v>27</v>
      </c>
      <c r="J2378" s="11">
        <f t="shared" si="1457"/>
        <v>0</v>
      </c>
      <c r="K2378" s="11">
        <f t="shared" si="1457"/>
        <v>0</v>
      </c>
      <c r="L2378" s="11">
        <f t="shared" si="1457"/>
        <v>0</v>
      </c>
      <c r="M2378" s="11">
        <f t="shared" si="1457"/>
        <v>0</v>
      </c>
      <c r="N2378" s="11">
        <f t="shared" si="1457"/>
        <v>0</v>
      </c>
      <c r="O2378" s="11">
        <f t="shared" si="1457"/>
        <v>0</v>
      </c>
      <c r="P2378" s="11">
        <f t="shared" si="1457"/>
        <v>0</v>
      </c>
      <c r="Q2378" s="11">
        <f t="shared" si="1457"/>
        <v>0</v>
      </c>
      <c r="R2378" s="11">
        <f t="shared" si="1413"/>
        <v>0</v>
      </c>
      <c r="S2378" s="11">
        <f t="shared" si="1413"/>
        <v>0</v>
      </c>
      <c r="T2378" s="11">
        <f t="shared" si="1413"/>
        <v>17802.778955533042</v>
      </c>
      <c r="U2378" s="40">
        <f t="shared" si="1433"/>
        <v>2.0099999999999998</v>
      </c>
      <c r="V2378" s="11">
        <f t="shared" si="1431"/>
        <v>14.382639702125434</v>
      </c>
      <c r="W2378" s="11">
        <f t="shared" si="1431"/>
        <v>637215829.11008871</v>
      </c>
      <c r="X2378" s="11">
        <f t="shared" si="1431"/>
        <v>2896435.5868640398</v>
      </c>
      <c r="Y2378" s="11">
        <f t="shared" si="1431"/>
        <v>3215867.4803516828</v>
      </c>
      <c r="Z2378" s="11">
        <f t="shared" si="1431"/>
        <v>1.1102844803234484</v>
      </c>
      <c r="AA2378" s="11">
        <f t="shared" si="1431"/>
        <v>189.19052310822212</v>
      </c>
      <c r="AB2378" s="11">
        <f t="shared" si="1431"/>
        <v>6578.2789555330419</v>
      </c>
      <c r="AC2378" s="11">
        <f t="shared" si="1431"/>
        <v>12600</v>
      </c>
      <c r="AD2378" s="11">
        <f t="shared" si="1431"/>
        <v>94653249.725235239</v>
      </c>
      <c r="AE2378" s="11">
        <f t="shared" si="1431"/>
        <v>631021.66483490157</v>
      </c>
      <c r="AF2378" s="11">
        <f t="shared" si="1431"/>
        <v>965531.1357937071</v>
      </c>
      <c r="AG2378" s="11">
        <f t="shared" si="1431"/>
        <v>1.5301077436799662</v>
      </c>
      <c r="AH2378" s="11">
        <f t="shared" si="1460"/>
        <v>72.916172688084444</v>
      </c>
      <c r="AI2378" s="11">
        <f t="shared" si="1460"/>
        <v>0</v>
      </c>
      <c r="AJ2378" s="11">
        <f t="shared" si="1460"/>
        <v>0</v>
      </c>
      <c r="AK2378" s="11">
        <f t="shared" si="1460"/>
        <v>0</v>
      </c>
      <c r="AL2378" s="11">
        <f t="shared" si="1460"/>
        <v>0</v>
      </c>
      <c r="AM2378" s="11">
        <f t="shared" si="1459"/>
        <v>0</v>
      </c>
      <c r="AN2378" s="11">
        <f t="shared" si="1459"/>
        <v>0</v>
      </c>
      <c r="AO2378" s="11">
        <f t="shared" si="1459"/>
        <v>0</v>
      </c>
      <c r="AP2378" s="11">
        <f t="shared" si="1459"/>
        <v>0</v>
      </c>
      <c r="AQ2378" s="11">
        <f t="shared" si="1459"/>
        <v>0</v>
      </c>
      <c r="AR2378" s="11">
        <f t="shared" si="1459"/>
        <v>0</v>
      </c>
      <c r="AS2378" s="11">
        <f t="shared" si="1458"/>
        <v>80.089081289338708</v>
      </c>
      <c r="AT2378" s="11">
        <f t="shared" si="1434"/>
        <v>85.132467631852862</v>
      </c>
      <c r="AU2378" s="11">
        <f t="shared" si="1434"/>
        <v>0</v>
      </c>
      <c r="AV2378" s="11">
        <f t="shared" si="1434"/>
        <v>2437572.4595196699</v>
      </c>
      <c r="AW2378" s="11">
        <f t="shared" si="1434"/>
        <v>4147628625000</v>
      </c>
      <c r="AX2378" s="11">
        <f t="shared" si="1434"/>
        <v>0</v>
      </c>
      <c r="AY2378" s="11">
        <f t="shared" si="1434"/>
        <v>0</v>
      </c>
      <c r="AZ2378" s="11">
        <f t="shared" si="1434"/>
        <v>1</v>
      </c>
      <c r="BA2378" s="11">
        <f t="shared" si="1434"/>
        <v>1</v>
      </c>
      <c r="BB2378" s="11">
        <f t="shared" si="1434"/>
        <v>1</v>
      </c>
      <c r="BC2378" s="11">
        <f t="shared" si="1434"/>
        <v>1</v>
      </c>
      <c r="BD2378" s="11">
        <f t="shared" si="1429"/>
        <v>3</v>
      </c>
      <c r="BE2378" s="11">
        <f t="shared" si="1429"/>
        <v>4</v>
      </c>
      <c r="BF2378" s="15" t="str">
        <f t="shared" si="1435"/>
        <v>EU 53-62</v>
      </c>
      <c r="BG2378" s="54">
        <v>140</v>
      </c>
      <c r="BH2378" s="17">
        <v>440</v>
      </c>
      <c r="BI2378" s="18">
        <v>300</v>
      </c>
      <c r="BJ2378" s="18"/>
      <c r="BK2378" s="17">
        <v>11.5</v>
      </c>
      <c r="BL2378" s="17">
        <v>21</v>
      </c>
      <c r="BM2378" s="17">
        <v>27</v>
      </c>
      <c r="BX2378" s="18">
        <f t="shared" si="1436"/>
        <v>17802.778955533042</v>
      </c>
      <c r="BY2378" s="42">
        <v>2.0099999999999998</v>
      </c>
      <c r="BZ2378" s="43">
        <f t="shared" si="1456"/>
        <v>14.382639702125434</v>
      </c>
      <c r="CA2378" s="18">
        <f t="shared" si="1437"/>
        <v>637215829.11008871</v>
      </c>
      <c r="CB2378" s="18">
        <f t="shared" si="1438"/>
        <v>2896435.5868640398</v>
      </c>
      <c r="CC2378" s="18">
        <f t="shared" si="1439"/>
        <v>3215867.4803516828</v>
      </c>
      <c r="CD2378" s="25">
        <f t="shared" si="1390"/>
        <v>1.1102844803234484</v>
      </c>
      <c r="CE2378" s="26">
        <f t="shared" si="1440"/>
        <v>189.19052310822212</v>
      </c>
      <c r="CF2378" s="18">
        <f t="shared" si="1441"/>
        <v>6578.2789555330419</v>
      </c>
      <c r="CG2378" s="18">
        <f t="shared" si="1442"/>
        <v>12600</v>
      </c>
      <c r="CH2378" s="18">
        <f t="shared" si="1443"/>
        <v>94653249.725235239</v>
      </c>
      <c r="CI2378" s="18">
        <f t="shared" si="1444"/>
        <v>631021.66483490157</v>
      </c>
      <c r="CJ2378" s="18">
        <f t="shared" si="1445"/>
        <v>965531.1357937071</v>
      </c>
      <c r="CK2378" s="25">
        <f t="shared" si="1392"/>
        <v>1.5301077436799662</v>
      </c>
      <c r="CL2378" s="26">
        <f t="shared" si="1446"/>
        <v>72.916172688084444</v>
      </c>
      <c r="CM2378" s="26"/>
      <c r="CN2378" s="26"/>
      <c r="CO2378" s="26"/>
      <c r="CP2378" s="26"/>
      <c r="CQ2378" s="26"/>
      <c r="CR2378" s="26"/>
      <c r="CS2378" s="26"/>
      <c r="CT2378" s="26"/>
      <c r="CU2378" s="26"/>
      <c r="CV2378" s="26"/>
      <c r="CW2378" s="26">
        <f t="shared" si="1403"/>
        <v>80.089081289338708</v>
      </c>
      <c r="CX2378" s="26">
        <f t="shared" si="1447"/>
        <v>85.132467631852862</v>
      </c>
      <c r="CY2378" s="26"/>
      <c r="CZ2378" s="18">
        <f t="shared" si="1448"/>
        <v>2437572.4595196699</v>
      </c>
      <c r="DA2378" s="18">
        <f t="shared" si="1449"/>
        <v>4147628625000</v>
      </c>
      <c r="DB2378" s="18"/>
      <c r="DD2378" s="17">
        <f t="shared" si="1450"/>
        <v>1</v>
      </c>
      <c r="DE2378" s="17">
        <f t="shared" si="1451"/>
        <v>1</v>
      </c>
      <c r="DF2378" s="17">
        <f t="shared" si="1452"/>
        <v>1</v>
      </c>
      <c r="DG2378" s="17">
        <f t="shared" si="1453"/>
        <v>1</v>
      </c>
      <c r="DH2378" s="17">
        <f t="shared" si="1454"/>
        <v>3</v>
      </c>
      <c r="DI2378" s="17">
        <f t="shared" si="1455"/>
        <v>4</v>
      </c>
      <c r="DJ2378" s="20" t="s">
        <v>2477</v>
      </c>
    </row>
    <row r="2379" spans="1:114" x14ac:dyDescent="0.2">
      <c r="A2379" s="15" t="s">
        <v>105</v>
      </c>
      <c r="B2379" s="10" t="s">
        <v>2493</v>
      </c>
      <c r="C2379" s="11">
        <f t="shared" si="1432"/>
        <v>155</v>
      </c>
      <c r="D2379" s="11">
        <f t="shared" si="1416"/>
        <v>490</v>
      </c>
      <c r="E2379" s="11">
        <f t="shared" si="1416"/>
        <v>300</v>
      </c>
      <c r="F2379" s="11">
        <f t="shared" si="1416"/>
        <v>0</v>
      </c>
      <c r="G2379" s="11">
        <f t="shared" si="1416"/>
        <v>12</v>
      </c>
      <c r="H2379" s="11">
        <f t="shared" si="1416"/>
        <v>23</v>
      </c>
      <c r="I2379" s="11">
        <f t="shared" si="1457"/>
        <v>27</v>
      </c>
      <c r="J2379" s="11">
        <f t="shared" si="1457"/>
        <v>0</v>
      </c>
      <c r="K2379" s="11">
        <f t="shared" si="1457"/>
        <v>0</v>
      </c>
      <c r="L2379" s="11">
        <f t="shared" si="1457"/>
        <v>0</v>
      </c>
      <c r="M2379" s="11">
        <f t="shared" si="1457"/>
        <v>0</v>
      </c>
      <c r="N2379" s="11">
        <f t="shared" si="1457"/>
        <v>0</v>
      </c>
      <c r="O2379" s="11">
        <f t="shared" si="1457"/>
        <v>0</v>
      </c>
      <c r="P2379" s="11">
        <f t="shared" si="1457"/>
        <v>0</v>
      </c>
      <c r="Q2379" s="11">
        <f t="shared" si="1457"/>
        <v>0</v>
      </c>
      <c r="R2379" s="11">
        <f t="shared" si="1413"/>
        <v>0</v>
      </c>
      <c r="S2379" s="11">
        <f t="shared" si="1413"/>
        <v>0</v>
      </c>
      <c r="T2379" s="11">
        <f t="shared" si="1413"/>
        <v>19753.778955533042</v>
      </c>
      <c r="U2379" s="40">
        <f t="shared" si="1433"/>
        <v>2.11</v>
      </c>
      <c r="V2379" s="11">
        <f t="shared" si="1431"/>
        <v>13.607007019885142</v>
      </c>
      <c r="W2379" s="11">
        <f t="shared" si="1431"/>
        <v>869747224.31699991</v>
      </c>
      <c r="X2379" s="11">
        <f t="shared" si="1431"/>
        <v>3549988.6706816321</v>
      </c>
      <c r="Y2379" s="11">
        <f t="shared" si="1431"/>
        <v>3948856.8963289429</v>
      </c>
      <c r="Z2379" s="11">
        <f t="shared" si="1431"/>
        <v>1.1123576052344766</v>
      </c>
      <c r="AA2379" s="11">
        <f t="shared" si="1431"/>
        <v>209.83186025127256</v>
      </c>
      <c r="AB2379" s="11">
        <f t="shared" si="1431"/>
        <v>7471.7789555330419</v>
      </c>
      <c r="AC2379" s="11">
        <f t="shared" si="1431"/>
        <v>13800</v>
      </c>
      <c r="AD2379" s="11">
        <f t="shared" si="1431"/>
        <v>103670468.85161883</v>
      </c>
      <c r="AE2379" s="11">
        <f t="shared" si="1431"/>
        <v>691136.4590107922</v>
      </c>
      <c r="AF2379" s="11">
        <f t="shared" si="1431"/>
        <v>1058512.7055325904</v>
      </c>
      <c r="AG2379" s="11">
        <f t="shared" si="1431"/>
        <v>1.5315538512432341</v>
      </c>
      <c r="AH2379" s="11">
        <f t="shared" si="1460"/>
        <v>72.44400242965007</v>
      </c>
      <c r="AI2379" s="11">
        <f t="shared" si="1460"/>
        <v>0</v>
      </c>
      <c r="AJ2379" s="11">
        <f t="shared" si="1460"/>
        <v>0</v>
      </c>
      <c r="AK2379" s="11">
        <f t="shared" si="1460"/>
        <v>0</v>
      </c>
      <c r="AL2379" s="11">
        <f t="shared" si="1460"/>
        <v>0</v>
      </c>
      <c r="AM2379" s="11">
        <f t="shared" si="1459"/>
        <v>0</v>
      </c>
      <c r="AN2379" s="11">
        <f t="shared" si="1459"/>
        <v>0</v>
      </c>
      <c r="AO2379" s="11">
        <f t="shared" si="1459"/>
        <v>0</v>
      </c>
      <c r="AP2379" s="11">
        <f t="shared" si="1459"/>
        <v>0</v>
      </c>
      <c r="AQ2379" s="11">
        <f t="shared" si="1459"/>
        <v>0</v>
      </c>
      <c r="AR2379" s="11">
        <f t="shared" si="1459"/>
        <v>0</v>
      </c>
      <c r="AS2379" s="11">
        <f t="shared" si="1458"/>
        <v>79.975484867625497</v>
      </c>
      <c r="AT2379" s="11">
        <f t="shared" si="1434"/>
        <v>89.632467631852862</v>
      </c>
      <c r="AU2379" s="11">
        <f t="shared" si="1434"/>
        <v>0</v>
      </c>
      <c r="AV2379" s="11">
        <f t="shared" si="1434"/>
        <v>3092726.3819585415</v>
      </c>
      <c r="AW2379" s="11">
        <f t="shared" si="1434"/>
        <v>5643052875000</v>
      </c>
      <c r="AX2379" s="11">
        <f t="shared" si="1434"/>
        <v>0</v>
      </c>
      <c r="AY2379" s="11">
        <f t="shared" si="1434"/>
        <v>0</v>
      </c>
      <c r="AZ2379" s="11">
        <f t="shared" si="1434"/>
        <v>1</v>
      </c>
      <c r="BA2379" s="11">
        <f t="shared" si="1434"/>
        <v>1</v>
      </c>
      <c r="BB2379" s="11">
        <f t="shared" si="1434"/>
        <v>1</v>
      </c>
      <c r="BC2379" s="11">
        <f t="shared" si="1434"/>
        <v>2</v>
      </c>
      <c r="BD2379" s="11">
        <f t="shared" si="1429"/>
        <v>4</v>
      </c>
      <c r="BE2379" s="11">
        <f t="shared" si="1429"/>
        <v>4</v>
      </c>
      <c r="BF2379" s="15" t="str">
        <f t="shared" si="1435"/>
        <v>EU 53-62</v>
      </c>
      <c r="BG2379" s="54">
        <v>155</v>
      </c>
      <c r="BH2379" s="17">
        <v>490</v>
      </c>
      <c r="BI2379" s="18">
        <v>300</v>
      </c>
      <c r="BJ2379" s="18"/>
      <c r="BK2379" s="17">
        <v>12</v>
      </c>
      <c r="BL2379" s="17">
        <v>23</v>
      </c>
      <c r="BM2379" s="17">
        <v>27</v>
      </c>
      <c r="BX2379" s="18">
        <f t="shared" si="1436"/>
        <v>19753.778955533042</v>
      </c>
      <c r="BY2379" s="42">
        <v>2.11</v>
      </c>
      <c r="BZ2379" s="43">
        <f t="shared" si="1456"/>
        <v>13.607007019885142</v>
      </c>
      <c r="CA2379" s="18">
        <f t="shared" si="1437"/>
        <v>869747224.31699991</v>
      </c>
      <c r="CB2379" s="18">
        <f t="shared" si="1438"/>
        <v>3549988.6706816321</v>
      </c>
      <c r="CC2379" s="18">
        <f t="shared" si="1439"/>
        <v>3948856.8963289429</v>
      </c>
      <c r="CD2379" s="25">
        <f t="shared" si="1390"/>
        <v>1.1123576052344766</v>
      </c>
      <c r="CE2379" s="26">
        <f t="shared" si="1440"/>
        <v>209.83186025127256</v>
      </c>
      <c r="CF2379" s="18">
        <f t="shared" si="1441"/>
        <v>7471.7789555330419</v>
      </c>
      <c r="CG2379" s="18">
        <f t="shared" si="1442"/>
        <v>13800</v>
      </c>
      <c r="CH2379" s="18">
        <f t="shared" si="1443"/>
        <v>103670468.85161883</v>
      </c>
      <c r="CI2379" s="18">
        <f t="shared" si="1444"/>
        <v>691136.4590107922</v>
      </c>
      <c r="CJ2379" s="18">
        <f t="shared" si="1445"/>
        <v>1058512.7055325904</v>
      </c>
      <c r="CK2379" s="25">
        <f t="shared" si="1392"/>
        <v>1.5315538512432341</v>
      </c>
      <c r="CL2379" s="26">
        <f t="shared" si="1446"/>
        <v>72.44400242965007</v>
      </c>
      <c r="CM2379" s="26"/>
      <c r="CN2379" s="26"/>
      <c r="CO2379" s="26"/>
      <c r="CP2379" s="26"/>
      <c r="CQ2379" s="26"/>
      <c r="CR2379" s="26"/>
      <c r="CS2379" s="26"/>
      <c r="CT2379" s="26"/>
      <c r="CU2379" s="26"/>
      <c r="CV2379" s="26"/>
      <c r="CW2379" s="26">
        <f t="shared" si="1403"/>
        <v>79.975484867625497</v>
      </c>
      <c r="CX2379" s="26">
        <f t="shared" si="1447"/>
        <v>89.632467631852862</v>
      </c>
      <c r="CY2379" s="26"/>
      <c r="CZ2379" s="18">
        <f t="shared" si="1448"/>
        <v>3092726.3819585415</v>
      </c>
      <c r="DA2379" s="18">
        <f t="shared" si="1449"/>
        <v>5643052875000</v>
      </c>
      <c r="DB2379" s="18"/>
      <c r="DD2379" s="17">
        <f t="shared" si="1450"/>
        <v>1</v>
      </c>
      <c r="DE2379" s="17">
        <f t="shared" si="1451"/>
        <v>1</v>
      </c>
      <c r="DF2379" s="17">
        <f t="shared" si="1452"/>
        <v>1</v>
      </c>
      <c r="DG2379" s="17">
        <f t="shared" si="1453"/>
        <v>2</v>
      </c>
      <c r="DH2379" s="17">
        <f t="shared" si="1454"/>
        <v>4</v>
      </c>
      <c r="DI2379" s="17">
        <f t="shared" si="1455"/>
        <v>4</v>
      </c>
      <c r="DJ2379" s="20" t="s">
        <v>2477</v>
      </c>
    </row>
    <row r="2380" spans="1:114" x14ac:dyDescent="0.2">
      <c r="A2380" s="15" t="s">
        <v>105</v>
      </c>
      <c r="B2380" s="10" t="s">
        <v>2494</v>
      </c>
      <c r="C2380" s="11">
        <f t="shared" si="1432"/>
        <v>166</v>
      </c>
      <c r="D2380" s="11">
        <f t="shared" si="1416"/>
        <v>540</v>
      </c>
      <c r="E2380" s="11">
        <f t="shared" si="1416"/>
        <v>300</v>
      </c>
      <c r="F2380" s="11">
        <f t="shared" si="1416"/>
        <v>0</v>
      </c>
      <c r="G2380" s="11">
        <f t="shared" si="1416"/>
        <v>12.5</v>
      </c>
      <c r="H2380" s="11">
        <f t="shared" si="1416"/>
        <v>24</v>
      </c>
      <c r="I2380" s="11">
        <f t="shared" si="1457"/>
        <v>27</v>
      </c>
      <c r="J2380" s="11">
        <f t="shared" si="1457"/>
        <v>0</v>
      </c>
      <c r="K2380" s="11">
        <f t="shared" si="1457"/>
        <v>0</v>
      </c>
      <c r="L2380" s="11">
        <f t="shared" si="1457"/>
        <v>0</v>
      </c>
      <c r="M2380" s="11">
        <f t="shared" si="1457"/>
        <v>0</v>
      </c>
      <c r="N2380" s="11">
        <f t="shared" si="1457"/>
        <v>0</v>
      </c>
      <c r="O2380" s="11">
        <f t="shared" si="1457"/>
        <v>0</v>
      </c>
      <c r="P2380" s="11">
        <f t="shared" si="1457"/>
        <v>0</v>
      </c>
      <c r="Q2380" s="11">
        <f t="shared" si="1457"/>
        <v>0</v>
      </c>
      <c r="R2380" s="11">
        <f t="shared" si="1413"/>
        <v>0</v>
      </c>
      <c r="S2380" s="11">
        <f t="shared" si="1413"/>
        <v>0</v>
      </c>
      <c r="T2380" s="11">
        <f t="shared" si="1413"/>
        <v>21175.778955533042</v>
      </c>
      <c r="U2380" s="40">
        <f t="shared" si="1433"/>
        <v>2.21</v>
      </c>
      <c r="V2380" s="11">
        <f t="shared" si="1431"/>
        <v>13.294843274080419</v>
      </c>
      <c r="W2380" s="11">
        <f t="shared" si="1431"/>
        <v>1119321551.414577</v>
      </c>
      <c r="X2380" s="11">
        <f t="shared" si="1431"/>
        <v>4145635.3756095446</v>
      </c>
      <c r="Y2380" s="11">
        <f t="shared" si="1431"/>
        <v>4621817.5912617361</v>
      </c>
      <c r="Z2380" s="11">
        <f t="shared" si="1431"/>
        <v>1.1148635064370989</v>
      </c>
      <c r="AA2380" s="11">
        <f t="shared" si="1431"/>
        <v>229.90993328487713</v>
      </c>
      <c r="AB2380" s="11">
        <f t="shared" si="1431"/>
        <v>8371.7789555330419</v>
      </c>
      <c r="AC2380" s="11">
        <f t="shared" si="1431"/>
        <v>14400</v>
      </c>
      <c r="AD2380" s="11">
        <f t="shared" si="1431"/>
        <v>108190414.67886905</v>
      </c>
      <c r="AE2380" s="11">
        <f t="shared" si="1431"/>
        <v>721269.43119246035</v>
      </c>
      <c r="AF2380" s="11">
        <f t="shared" si="1431"/>
        <v>1106903.9002714737</v>
      </c>
      <c r="AG2380" s="11">
        <f t="shared" si="1431"/>
        <v>1.5346607694734151</v>
      </c>
      <c r="AH2380" s="11">
        <f t="shared" si="1460"/>
        <v>71.478379049998296</v>
      </c>
      <c r="AI2380" s="11">
        <f t="shared" si="1460"/>
        <v>0</v>
      </c>
      <c r="AJ2380" s="11">
        <f t="shared" si="1460"/>
        <v>0</v>
      </c>
      <c r="AK2380" s="11">
        <f t="shared" si="1460"/>
        <v>0</v>
      </c>
      <c r="AL2380" s="11">
        <f t="shared" si="1460"/>
        <v>0</v>
      </c>
      <c r="AM2380" s="11">
        <f t="shared" si="1459"/>
        <v>0</v>
      </c>
      <c r="AN2380" s="11">
        <f t="shared" si="1459"/>
        <v>0</v>
      </c>
      <c r="AO2380" s="11">
        <f t="shared" si="1459"/>
        <v>0</v>
      </c>
      <c r="AP2380" s="11">
        <f t="shared" si="1459"/>
        <v>0</v>
      </c>
      <c r="AQ2380" s="11">
        <f t="shared" si="1459"/>
        <v>0</v>
      </c>
      <c r="AR2380" s="11">
        <f t="shared" si="1459"/>
        <v>0</v>
      </c>
      <c r="AS2380" s="11">
        <f t="shared" si="1458"/>
        <v>79.578721051194535</v>
      </c>
      <c r="AT2380" s="11">
        <f t="shared" si="1434"/>
        <v>92.132467631852862</v>
      </c>
      <c r="AU2380" s="11">
        <f t="shared" si="1434"/>
        <v>0</v>
      </c>
      <c r="AV2380" s="11">
        <f t="shared" si="1434"/>
        <v>3515368.0933702579</v>
      </c>
      <c r="AW2380" s="11">
        <f t="shared" si="1434"/>
        <v>7188912000000</v>
      </c>
      <c r="AX2380" s="11">
        <f t="shared" si="1434"/>
        <v>0</v>
      </c>
      <c r="AY2380" s="11">
        <f t="shared" si="1434"/>
        <v>0</v>
      </c>
      <c r="AZ2380" s="11">
        <f t="shared" si="1434"/>
        <v>1</v>
      </c>
      <c r="BA2380" s="11">
        <f t="shared" si="1434"/>
        <v>1</v>
      </c>
      <c r="BB2380" s="11">
        <f t="shared" si="1434"/>
        <v>1</v>
      </c>
      <c r="BC2380" s="11">
        <f t="shared" si="1434"/>
        <v>2</v>
      </c>
      <c r="BD2380" s="11">
        <f t="shared" si="1429"/>
        <v>4</v>
      </c>
      <c r="BE2380" s="11">
        <f t="shared" si="1429"/>
        <v>4</v>
      </c>
      <c r="BF2380" s="15" t="str">
        <f t="shared" si="1435"/>
        <v>EU 53-62</v>
      </c>
      <c r="BG2380" s="54">
        <v>166</v>
      </c>
      <c r="BH2380" s="17">
        <v>540</v>
      </c>
      <c r="BI2380" s="18">
        <v>300</v>
      </c>
      <c r="BJ2380" s="18"/>
      <c r="BK2380" s="17">
        <v>12.5</v>
      </c>
      <c r="BL2380" s="17">
        <v>24</v>
      </c>
      <c r="BM2380" s="17">
        <v>27</v>
      </c>
      <c r="BX2380" s="18">
        <f t="shared" si="1436"/>
        <v>21175.778955533042</v>
      </c>
      <c r="BY2380" s="42">
        <v>2.21</v>
      </c>
      <c r="BZ2380" s="43">
        <f t="shared" si="1456"/>
        <v>13.294843274080419</v>
      </c>
      <c r="CA2380" s="18">
        <f t="shared" si="1437"/>
        <v>1119321551.414577</v>
      </c>
      <c r="CB2380" s="18">
        <f t="shared" si="1438"/>
        <v>4145635.3756095446</v>
      </c>
      <c r="CC2380" s="18">
        <f t="shared" si="1439"/>
        <v>4621817.5912617361</v>
      </c>
      <c r="CD2380" s="25">
        <f t="shared" si="1390"/>
        <v>1.1148635064370989</v>
      </c>
      <c r="CE2380" s="26">
        <f t="shared" si="1440"/>
        <v>229.90993328487713</v>
      </c>
      <c r="CF2380" s="18">
        <f t="shared" si="1441"/>
        <v>8371.7789555330419</v>
      </c>
      <c r="CG2380" s="18">
        <f t="shared" si="1442"/>
        <v>14400</v>
      </c>
      <c r="CH2380" s="18">
        <f t="shared" si="1443"/>
        <v>108190414.67886905</v>
      </c>
      <c r="CI2380" s="18">
        <f t="shared" si="1444"/>
        <v>721269.43119246035</v>
      </c>
      <c r="CJ2380" s="18">
        <f t="shared" si="1445"/>
        <v>1106903.9002714737</v>
      </c>
      <c r="CK2380" s="25">
        <f t="shared" si="1392"/>
        <v>1.5346607694734151</v>
      </c>
      <c r="CL2380" s="26">
        <f t="shared" si="1446"/>
        <v>71.478379049998296</v>
      </c>
      <c r="CM2380" s="26"/>
      <c r="CN2380" s="26"/>
      <c r="CO2380" s="26"/>
      <c r="CP2380" s="26"/>
      <c r="CQ2380" s="26"/>
      <c r="CR2380" s="26"/>
      <c r="CS2380" s="26"/>
      <c r="CT2380" s="26"/>
      <c r="CU2380" s="26"/>
      <c r="CV2380" s="26"/>
      <c r="CW2380" s="26">
        <f t="shared" si="1403"/>
        <v>79.578721051194535</v>
      </c>
      <c r="CX2380" s="26">
        <f t="shared" si="1447"/>
        <v>92.132467631852862</v>
      </c>
      <c r="CY2380" s="26"/>
      <c r="CZ2380" s="18">
        <f t="shared" si="1448"/>
        <v>3515368.0933702579</v>
      </c>
      <c r="DA2380" s="18">
        <f t="shared" si="1449"/>
        <v>7188912000000</v>
      </c>
      <c r="DB2380" s="18"/>
      <c r="DD2380" s="17">
        <f t="shared" si="1450"/>
        <v>1</v>
      </c>
      <c r="DE2380" s="17">
        <f t="shared" si="1451"/>
        <v>1</v>
      </c>
      <c r="DF2380" s="17">
        <f t="shared" si="1452"/>
        <v>1</v>
      </c>
      <c r="DG2380" s="17">
        <f t="shared" si="1453"/>
        <v>2</v>
      </c>
      <c r="DH2380" s="17">
        <f t="shared" si="1454"/>
        <v>4</v>
      </c>
      <c r="DI2380" s="17">
        <f t="shared" si="1455"/>
        <v>4</v>
      </c>
      <c r="DJ2380" s="20" t="s">
        <v>2477</v>
      </c>
    </row>
    <row r="2381" spans="1:114" x14ac:dyDescent="0.2">
      <c r="A2381" s="15" t="s">
        <v>105</v>
      </c>
      <c r="B2381" s="10" t="s">
        <v>2495</v>
      </c>
      <c r="C2381" s="11">
        <f t="shared" si="1432"/>
        <v>178</v>
      </c>
      <c r="D2381" s="11">
        <f t="shared" si="1416"/>
        <v>590</v>
      </c>
      <c r="E2381" s="11">
        <f t="shared" si="1416"/>
        <v>300</v>
      </c>
      <c r="F2381" s="11">
        <f t="shared" si="1416"/>
        <v>0</v>
      </c>
      <c r="G2381" s="11">
        <f t="shared" si="1416"/>
        <v>13</v>
      </c>
      <c r="H2381" s="11">
        <f t="shared" si="1416"/>
        <v>25</v>
      </c>
      <c r="I2381" s="11">
        <f t="shared" si="1457"/>
        <v>27</v>
      </c>
      <c r="J2381" s="11">
        <f t="shared" si="1457"/>
        <v>0</v>
      </c>
      <c r="K2381" s="11">
        <f t="shared" si="1457"/>
        <v>0</v>
      </c>
      <c r="L2381" s="11">
        <f t="shared" si="1457"/>
        <v>0</v>
      </c>
      <c r="M2381" s="11">
        <f t="shared" si="1457"/>
        <v>0</v>
      </c>
      <c r="N2381" s="11">
        <f t="shared" si="1457"/>
        <v>0</v>
      </c>
      <c r="O2381" s="11">
        <f t="shared" si="1457"/>
        <v>0</v>
      </c>
      <c r="P2381" s="11">
        <f t="shared" si="1457"/>
        <v>0</v>
      </c>
      <c r="Q2381" s="11">
        <f t="shared" si="1457"/>
        <v>0</v>
      </c>
      <c r="R2381" s="11">
        <f t="shared" si="1413"/>
        <v>0</v>
      </c>
      <c r="S2381" s="11">
        <f t="shared" si="1413"/>
        <v>0</v>
      </c>
      <c r="T2381" s="11">
        <f t="shared" si="1413"/>
        <v>22645.778955533042</v>
      </c>
      <c r="U2381" s="40">
        <f t="shared" si="1433"/>
        <v>2.31</v>
      </c>
      <c r="V2381" s="11">
        <f t="shared" si="1431"/>
        <v>12.994364932263395</v>
      </c>
      <c r="W2381" s="11">
        <f t="shared" si="1431"/>
        <v>1412080353.6993539</v>
      </c>
      <c r="X2381" s="11">
        <f t="shared" si="1431"/>
        <v>4786713.0633876408</v>
      </c>
      <c r="Y2381" s="11">
        <f t="shared" si="1431"/>
        <v>5350386.2861945294</v>
      </c>
      <c r="Z2381" s="11">
        <f t="shared" si="1431"/>
        <v>1.1177578884178963</v>
      </c>
      <c r="AA2381" s="11">
        <f t="shared" si="1431"/>
        <v>249.71007979102487</v>
      </c>
      <c r="AB2381" s="11">
        <f t="shared" si="1431"/>
        <v>9320.7789555330419</v>
      </c>
      <c r="AC2381" s="11">
        <f t="shared" si="1431"/>
        <v>15000</v>
      </c>
      <c r="AD2381" s="11">
        <f t="shared" si="1431"/>
        <v>112713083.47781929</v>
      </c>
      <c r="AE2381" s="11">
        <f t="shared" si="1431"/>
        <v>751420.55651879532</v>
      </c>
      <c r="AF2381" s="11">
        <f t="shared" si="1431"/>
        <v>1155656.5950103567</v>
      </c>
      <c r="AG2381" s="11">
        <f t="shared" si="1431"/>
        <v>1.537962443247918</v>
      </c>
      <c r="AH2381" s="11">
        <f t="shared" si="1460"/>
        <v>70.549433941016062</v>
      </c>
      <c r="AI2381" s="11">
        <f t="shared" si="1460"/>
        <v>0</v>
      </c>
      <c r="AJ2381" s="11">
        <f t="shared" si="1460"/>
        <v>0</v>
      </c>
      <c r="AK2381" s="11">
        <f t="shared" si="1460"/>
        <v>0</v>
      </c>
      <c r="AL2381" s="11">
        <f t="shared" si="1460"/>
        <v>0</v>
      </c>
      <c r="AM2381" s="11">
        <f t="shared" si="1459"/>
        <v>0</v>
      </c>
      <c r="AN2381" s="11">
        <f t="shared" si="1459"/>
        <v>0</v>
      </c>
      <c r="AO2381" s="11">
        <f t="shared" si="1459"/>
        <v>0</v>
      </c>
      <c r="AP2381" s="11">
        <f t="shared" si="1459"/>
        <v>0</v>
      </c>
      <c r="AQ2381" s="11">
        <f t="shared" si="1459"/>
        <v>0</v>
      </c>
      <c r="AR2381" s="11">
        <f t="shared" si="1459"/>
        <v>0</v>
      </c>
      <c r="AS2381" s="11">
        <f t="shared" si="1458"/>
        <v>79.183942935936756</v>
      </c>
      <c r="AT2381" s="11">
        <f t="shared" si="1434"/>
        <v>94.632467631852862</v>
      </c>
      <c r="AU2381" s="11">
        <f t="shared" si="1434"/>
        <v>0</v>
      </c>
      <c r="AV2381" s="11">
        <f t="shared" si="1434"/>
        <v>3978054.0899183634</v>
      </c>
      <c r="AW2381" s="11">
        <f t="shared" si="1434"/>
        <v>8978203125000</v>
      </c>
      <c r="AX2381" s="11">
        <f t="shared" si="1434"/>
        <v>0</v>
      </c>
      <c r="AY2381" s="11">
        <f t="shared" si="1434"/>
        <v>0</v>
      </c>
      <c r="AZ2381" s="11">
        <f t="shared" si="1434"/>
        <v>1</v>
      </c>
      <c r="BA2381" s="11">
        <f t="shared" si="1434"/>
        <v>1</v>
      </c>
      <c r="BB2381" s="11">
        <f t="shared" si="1434"/>
        <v>1</v>
      </c>
      <c r="BC2381" s="11">
        <f t="shared" si="1434"/>
        <v>3</v>
      </c>
      <c r="BD2381" s="11">
        <f t="shared" si="1429"/>
        <v>4</v>
      </c>
      <c r="BE2381" s="11">
        <f t="shared" si="1429"/>
        <v>4</v>
      </c>
      <c r="BF2381" s="15" t="str">
        <f t="shared" si="1435"/>
        <v>EU 53-62</v>
      </c>
      <c r="BG2381" s="54">
        <v>178</v>
      </c>
      <c r="BH2381" s="17">
        <v>590</v>
      </c>
      <c r="BI2381" s="18">
        <v>300</v>
      </c>
      <c r="BJ2381" s="18"/>
      <c r="BK2381" s="17">
        <v>13</v>
      </c>
      <c r="BL2381" s="17">
        <v>25</v>
      </c>
      <c r="BM2381" s="17">
        <v>27</v>
      </c>
      <c r="BX2381" s="18">
        <f t="shared" si="1436"/>
        <v>22645.778955533042</v>
      </c>
      <c r="BY2381" s="42">
        <v>2.31</v>
      </c>
      <c r="BZ2381" s="43">
        <f t="shared" si="1456"/>
        <v>12.994364932263395</v>
      </c>
      <c r="CA2381" s="18">
        <f t="shared" si="1437"/>
        <v>1412080353.6993539</v>
      </c>
      <c r="CB2381" s="18">
        <f t="shared" si="1438"/>
        <v>4786713.0633876408</v>
      </c>
      <c r="CC2381" s="18">
        <f t="shared" si="1439"/>
        <v>5350386.2861945294</v>
      </c>
      <c r="CD2381" s="25">
        <f t="shared" si="1390"/>
        <v>1.1177578884178963</v>
      </c>
      <c r="CE2381" s="26">
        <f t="shared" si="1440"/>
        <v>249.71007979102487</v>
      </c>
      <c r="CF2381" s="18">
        <f t="shared" si="1441"/>
        <v>9320.7789555330419</v>
      </c>
      <c r="CG2381" s="18">
        <f t="shared" si="1442"/>
        <v>15000</v>
      </c>
      <c r="CH2381" s="18">
        <f t="shared" si="1443"/>
        <v>112713083.47781929</v>
      </c>
      <c r="CI2381" s="18">
        <f t="shared" si="1444"/>
        <v>751420.55651879532</v>
      </c>
      <c r="CJ2381" s="18">
        <f t="shared" si="1445"/>
        <v>1155656.5950103567</v>
      </c>
      <c r="CK2381" s="25">
        <f t="shared" si="1392"/>
        <v>1.537962443247918</v>
      </c>
      <c r="CL2381" s="26">
        <f t="shared" si="1446"/>
        <v>70.549433941016062</v>
      </c>
      <c r="CM2381" s="26"/>
      <c r="CN2381" s="26"/>
      <c r="CO2381" s="26"/>
      <c r="CP2381" s="26"/>
      <c r="CQ2381" s="26"/>
      <c r="CR2381" s="26"/>
      <c r="CS2381" s="26"/>
      <c r="CT2381" s="26"/>
      <c r="CU2381" s="26"/>
      <c r="CV2381" s="26"/>
      <c r="CW2381" s="26">
        <f t="shared" si="1403"/>
        <v>79.183942935936756</v>
      </c>
      <c r="CX2381" s="26">
        <f t="shared" si="1447"/>
        <v>94.632467631852862</v>
      </c>
      <c r="CY2381" s="26"/>
      <c r="CZ2381" s="18">
        <f t="shared" si="1448"/>
        <v>3978054.0899183634</v>
      </c>
      <c r="DA2381" s="18">
        <f t="shared" si="1449"/>
        <v>8978203125000</v>
      </c>
      <c r="DB2381" s="18"/>
      <c r="DD2381" s="17">
        <f t="shared" si="1450"/>
        <v>1</v>
      </c>
      <c r="DE2381" s="17">
        <f t="shared" si="1451"/>
        <v>1</v>
      </c>
      <c r="DF2381" s="17">
        <f t="shared" si="1452"/>
        <v>1</v>
      </c>
      <c r="DG2381" s="17">
        <f t="shared" si="1453"/>
        <v>3</v>
      </c>
      <c r="DH2381" s="17">
        <f t="shared" si="1454"/>
        <v>4</v>
      </c>
      <c r="DI2381" s="17">
        <f t="shared" si="1455"/>
        <v>4</v>
      </c>
      <c r="DJ2381" s="20" t="s">
        <v>2477</v>
      </c>
    </row>
    <row r="2382" spans="1:114" x14ac:dyDescent="0.2">
      <c r="A2382" s="15" t="s">
        <v>105</v>
      </c>
      <c r="B2382" s="10" t="s">
        <v>2496</v>
      </c>
      <c r="C2382" s="11">
        <f t="shared" si="1432"/>
        <v>190</v>
      </c>
      <c r="D2382" s="11">
        <f t="shared" si="1416"/>
        <v>640</v>
      </c>
      <c r="E2382" s="11">
        <f t="shared" si="1416"/>
        <v>300</v>
      </c>
      <c r="F2382" s="11">
        <f t="shared" si="1416"/>
        <v>0</v>
      </c>
      <c r="G2382" s="11">
        <f t="shared" si="1416"/>
        <v>13.5</v>
      </c>
      <c r="H2382" s="11">
        <f t="shared" si="1416"/>
        <v>26</v>
      </c>
      <c r="I2382" s="11">
        <f t="shared" si="1457"/>
        <v>27</v>
      </c>
      <c r="J2382" s="11">
        <f t="shared" si="1457"/>
        <v>0</v>
      </c>
      <c r="K2382" s="11">
        <f t="shared" si="1457"/>
        <v>0</v>
      </c>
      <c r="L2382" s="11">
        <f t="shared" si="1457"/>
        <v>0</v>
      </c>
      <c r="M2382" s="11">
        <f t="shared" si="1457"/>
        <v>0</v>
      </c>
      <c r="N2382" s="11">
        <f t="shared" si="1457"/>
        <v>0</v>
      </c>
      <c r="O2382" s="11">
        <f t="shared" si="1457"/>
        <v>0</v>
      </c>
      <c r="P2382" s="11">
        <f t="shared" si="1457"/>
        <v>0</v>
      </c>
      <c r="Q2382" s="11">
        <f t="shared" si="1457"/>
        <v>0</v>
      </c>
      <c r="R2382" s="11">
        <f t="shared" si="1413"/>
        <v>0</v>
      </c>
      <c r="S2382" s="11">
        <f t="shared" si="1413"/>
        <v>0</v>
      </c>
      <c r="T2382" s="11">
        <f t="shared" si="1413"/>
        <v>24163.778955533042</v>
      </c>
      <c r="U2382" s="40">
        <f t="shared" si="1433"/>
        <v>2.41</v>
      </c>
      <c r="V2382" s="11">
        <f t="shared" si="1431"/>
        <v>12.705230005278338</v>
      </c>
      <c r="W2382" s="11">
        <f t="shared" si="1431"/>
        <v>1751781503.1713309</v>
      </c>
      <c r="X2382" s="11">
        <f t="shared" si="1431"/>
        <v>5474317.1974104093</v>
      </c>
      <c r="Y2382" s="11">
        <f t="shared" si="1431"/>
        <v>6136290.9811273217</v>
      </c>
      <c r="Z2382" s="11">
        <f t="shared" si="1431"/>
        <v>1.1209235343596924</v>
      </c>
      <c r="AA2382" s="11">
        <f t="shared" si="1431"/>
        <v>269.25113398494756</v>
      </c>
      <c r="AB2382" s="11">
        <f t="shared" si="1431"/>
        <v>10318.778955533042</v>
      </c>
      <c r="AC2382" s="11">
        <f t="shared" si="1431"/>
        <v>15600</v>
      </c>
      <c r="AD2382" s="11">
        <f t="shared" si="1431"/>
        <v>117238736.99846955</v>
      </c>
      <c r="AE2382" s="11">
        <f t="shared" si="1431"/>
        <v>781591.57998979697</v>
      </c>
      <c r="AF2382" s="11">
        <f t="shared" si="1431"/>
        <v>1204788.78974924</v>
      </c>
      <c r="AG2382" s="11">
        <f t="shared" si="1431"/>
        <v>1.5414556919420339</v>
      </c>
      <c r="AH2382" s="11">
        <f t="shared" si="1460"/>
        <v>69.655135030037187</v>
      </c>
      <c r="AI2382" s="11">
        <f t="shared" si="1460"/>
        <v>0</v>
      </c>
      <c r="AJ2382" s="11">
        <f t="shared" si="1460"/>
        <v>0</v>
      </c>
      <c r="AK2382" s="11">
        <f t="shared" si="1460"/>
        <v>0</v>
      </c>
      <c r="AL2382" s="11">
        <f t="shared" si="1460"/>
        <v>0</v>
      </c>
      <c r="AM2382" s="11">
        <f t="shared" si="1459"/>
        <v>0</v>
      </c>
      <c r="AN2382" s="11">
        <f t="shared" si="1459"/>
        <v>0</v>
      </c>
      <c r="AO2382" s="11">
        <f t="shared" si="1459"/>
        <v>0</v>
      </c>
      <c r="AP2382" s="11">
        <f t="shared" si="1459"/>
        <v>0</v>
      </c>
      <c r="AQ2382" s="11">
        <f t="shared" si="1459"/>
        <v>0</v>
      </c>
      <c r="AR2382" s="11">
        <f t="shared" si="1459"/>
        <v>0</v>
      </c>
      <c r="AS2382" s="11">
        <f t="shared" si="1458"/>
        <v>78.791656328866026</v>
      </c>
      <c r="AT2382" s="11">
        <f t="shared" si="1434"/>
        <v>97.132467631852862</v>
      </c>
      <c r="AU2382" s="11">
        <f t="shared" si="1434"/>
        <v>0</v>
      </c>
      <c r="AV2382" s="11">
        <f t="shared" si="1434"/>
        <v>4482956.3709751796</v>
      </c>
      <c r="AW2382" s="11">
        <f t="shared" si="1434"/>
        <v>11027133000000</v>
      </c>
      <c r="AX2382" s="11">
        <f t="shared" si="1434"/>
        <v>0</v>
      </c>
      <c r="AY2382" s="11">
        <f t="shared" si="1434"/>
        <v>0</v>
      </c>
      <c r="AZ2382" s="11">
        <f t="shared" si="1434"/>
        <v>1</v>
      </c>
      <c r="BA2382" s="11">
        <f t="shared" si="1434"/>
        <v>1</v>
      </c>
      <c r="BB2382" s="11">
        <f t="shared" si="1434"/>
        <v>1</v>
      </c>
      <c r="BC2382" s="11">
        <f t="shared" si="1434"/>
        <v>3</v>
      </c>
      <c r="BD2382" s="11">
        <f t="shared" si="1429"/>
        <v>4</v>
      </c>
      <c r="BE2382" s="11">
        <f t="shared" si="1429"/>
        <v>4</v>
      </c>
      <c r="BF2382" s="15" t="str">
        <f t="shared" si="1435"/>
        <v>EU 53-62</v>
      </c>
      <c r="BG2382" s="54">
        <v>190</v>
      </c>
      <c r="BH2382" s="17">
        <v>640</v>
      </c>
      <c r="BI2382" s="18">
        <v>300</v>
      </c>
      <c r="BJ2382" s="18"/>
      <c r="BK2382" s="17">
        <v>13.5</v>
      </c>
      <c r="BL2382" s="17">
        <v>26</v>
      </c>
      <c r="BM2382" s="17">
        <v>27</v>
      </c>
      <c r="BX2382" s="18">
        <f t="shared" si="1436"/>
        <v>24163.778955533042</v>
      </c>
      <c r="BY2382" s="42">
        <v>2.41</v>
      </c>
      <c r="BZ2382" s="43">
        <f t="shared" si="1456"/>
        <v>12.705230005278338</v>
      </c>
      <c r="CA2382" s="18">
        <f t="shared" si="1437"/>
        <v>1751781503.1713309</v>
      </c>
      <c r="CB2382" s="18">
        <f t="shared" si="1438"/>
        <v>5474317.1974104093</v>
      </c>
      <c r="CC2382" s="18">
        <f t="shared" si="1439"/>
        <v>6136290.9811273217</v>
      </c>
      <c r="CD2382" s="25">
        <f t="shared" si="1390"/>
        <v>1.1209235343596924</v>
      </c>
      <c r="CE2382" s="26">
        <f t="shared" si="1440"/>
        <v>269.25113398494756</v>
      </c>
      <c r="CF2382" s="18">
        <f t="shared" si="1441"/>
        <v>10318.778955533042</v>
      </c>
      <c r="CG2382" s="18">
        <f t="shared" si="1442"/>
        <v>15600</v>
      </c>
      <c r="CH2382" s="18">
        <f t="shared" si="1443"/>
        <v>117238736.99846955</v>
      </c>
      <c r="CI2382" s="18">
        <f t="shared" si="1444"/>
        <v>781591.57998979697</v>
      </c>
      <c r="CJ2382" s="18">
        <f t="shared" si="1445"/>
        <v>1204788.78974924</v>
      </c>
      <c r="CK2382" s="25">
        <f t="shared" si="1392"/>
        <v>1.5414556919420339</v>
      </c>
      <c r="CL2382" s="26">
        <f t="shared" si="1446"/>
        <v>69.655135030037187</v>
      </c>
      <c r="CM2382" s="26"/>
      <c r="CN2382" s="26"/>
      <c r="CO2382" s="26"/>
      <c r="CP2382" s="26"/>
      <c r="CQ2382" s="26"/>
      <c r="CR2382" s="26"/>
      <c r="CS2382" s="26"/>
      <c r="CT2382" s="26"/>
      <c r="CU2382" s="26"/>
      <c r="CV2382" s="26"/>
      <c r="CW2382" s="26">
        <f t="shared" si="1403"/>
        <v>78.791656328866026</v>
      </c>
      <c r="CX2382" s="26">
        <f t="shared" si="1447"/>
        <v>97.132467631852862</v>
      </c>
      <c r="CY2382" s="26"/>
      <c r="CZ2382" s="18">
        <f t="shared" si="1448"/>
        <v>4482956.3709751796</v>
      </c>
      <c r="DA2382" s="18">
        <f t="shared" si="1449"/>
        <v>11027133000000</v>
      </c>
      <c r="DB2382" s="18"/>
      <c r="DD2382" s="17">
        <f t="shared" si="1450"/>
        <v>1</v>
      </c>
      <c r="DE2382" s="17">
        <f t="shared" si="1451"/>
        <v>1</v>
      </c>
      <c r="DF2382" s="17">
        <f t="shared" si="1452"/>
        <v>1</v>
      </c>
      <c r="DG2382" s="17">
        <f t="shared" si="1453"/>
        <v>3</v>
      </c>
      <c r="DH2382" s="17">
        <f t="shared" si="1454"/>
        <v>4</v>
      </c>
      <c r="DI2382" s="17">
        <f t="shared" si="1455"/>
        <v>4</v>
      </c>
      <c r="DJ2382" s="20" t="s">
        <v>2477</v>
      </c>
    </row>
    <row r="2383" spans="1:114" x14ac:dyDescent="0.2">
      <c r="A2383" s="15" t="s">
        <v>105</v>
      </c>
      <c r="B2383" s="10" t="s">
        <v>2497</v>
      </c>
      <c r="C2383" s="11">
        <f t="shared" si="1432"/>
        <v>204</v>
      </c>
      <c r="D2383" s="11">
        <f t="shared" si="1416"/>
        <v>690</v>
      </c>
      <c r="E2383" s="11">
        <f t="shared" si="1416"/>
        <v>300</v>
      </c>
      <c r="F2383" s="11">
        <f t="shared" si="1416"/>
        <v>0</v>
      </c>
      <c r="G2383" s="11">
        <f t="shared" si="1416"/>
        <v>14.5</v>
      </c>
      <c r="H2383" s="11">
        <f t="shared" si="1416"/>
        <v>27</v>
      </c>
      <c r="I2383" s="11">
        <f t="shared" si="1457"/>
        <v>27</v>
      </c>
      <c r="J2383" s="11">
        <f t="shared" si="1457"/>
        <v>0</v>
      </c>
      <c r="K2383" s="11">
        <f t="shared" si="1457"/>
        <v>0</v>
      </c>
      <c r="L2383" s="11">
        <f t="shared" si="1457"/>
        <v>0</v>
      </c>
      <c r="M2383" s="11">
        <f t="shared" si="1457"/>
        <v>0</v>
      </c>
      <c r="N2383" s="11">
        <f t="shared" si="1457"/>
        <v>0</v>
      </c>
      <c r="O2383" s="11">
        <f t="shared" si="1457"/>
        <v>0</v>
      </c>
      <c r="P2383" s="11">
        <f t="shared" si="1457"/>
        <v>0</v>
      </c>
      <c r="Q2383" s="11">
        <f t="shared" si="1457"/>
        <v>0</v>
      </c>
      <c r="R2383" s="11">
        <f t="shared" si="1413"/>
        <v>0</v>
      </c>
      <c r="S2383" s="11">
        <f t="shared" si="1413"/>
        <v>0</v>
      </c>
      <c r="T2383" s="11">
        <f t="shared" si="1413"/>
        <v>26047.778955533042</v>
      </c>
      <c r="U2383" s="40">
        <f t="shared" si="1433"/>
        <v>2.5</v>
      </c>
      <c r="V2383" s="11">
        <f t="shared" si="1431"/>
        <v>12.226429674610262</v>
      </c>
      <c r="W2383" s="11">
        <f t="shared" si="1431"/>
        <v>2153012607.8305078</v>
      </c>
      <c r="X2383" s="11">
        <f t="shared" si="1431"/>
        <v>6240616.2545811823</v>
      </c>
      <c r="Y2383" s="11">
        <f t="shared" si="1431"/>
        <v>7031821.676060115</v>
      </c>
      <c r="Z2383" s="11">
        <f t="shared" si="1431"/>
        <v>1.1267832196697105</v>
      </c>
      <c r="AA2383" s="11">
        <f t="shared" si="1431"/>
        <v>287.50005865723449</v>
      </c>
      <c r="AB2383" s="11">
        <f t="shared" si="1431"/>
        <v>11697.278955533042</v>
      </c>
      <c r="AC2383" s="11">
        <f t="shared" si="1431"/>
        <v>16200</v>
      </c>
      <c r="AD2383" s="11">
        <f t="shared" si="1431"/>
        <v>121787910.70487002</v>
      </c>
      <c r="AE2383" s="11">
        <f t="shared" si="1431"/>
        <v>811919.40469913348</v>
      </c>
      <c r="AF2383" s="11">
        <f t="shared" si="1431"/>
        <v>1256740.6792270066</v>
      </c>
      <c r="AG2383" s="11">
        <f t="shared" si="1431"/>
        <v>1.5478638297759455</v>
      </c>
      <c r="AH2383" s="11">
        <f t="shared" si="1460"/>
        <v>68.378054680690752</v>
      </c>
      <c r="AI2383" s="11">
        <f t="shared" si="1460"/>
        <v>0</v>
      </c>
      <c r="AJ2383" s="11">
        <f t="shared" si="1460"/>
        <v>0</v>
      </c>
      <c r="AK2383" s="11">
        <f t="shared" si="1460"/>
        <v>0</v>
      </c>
      <c r="AL2383" s="11">
        <f t="shared" si="1460"/>
        <v>0</v>
      </c>
      <c r="AM2383" s="11">
        <f t="shared" si="1459"/>
        <v>0</v>
      </c>
      <c r="AN2383" s="11">
        <f t="shared" si="1459"/>
        <v>0</v>
      </c>
      <c r="AO2383" s="11">
        <f t="shared" si="1459"/>
        <v>0</v>
      </c>
      <c r="AP2383" s="11">
        <f t="shared" si="1459"/>
        <v>0</v>
      </c>
      <c r="AQ2383" s="11">
        <f t="shared" si="1459"/>
        <v>0</v>
      </c>
      <c r="AR2383" s="11">
        <f t="shared" si="1459"/>
        <v>0</v>
      </c>
      <c r="AS2383" s="11">
        <f t="shared" si="1458"/>
        <v>78.196230496609303</v>
      </c>
      <c r="AT2383" s="11">
        <f t="shared" si="1434"/>
        <v>100.13246763185286</v>
      </c>
      <c r="AU2383" s="11">
        <f t="shared" si="1434"/>
        <v>0</v>
      </c>
      <c r="AV2383" s="11">
        <f t="shared" si="1434"/>
        <v>5138904.574597789</v>
      </c>
      <c r="AW2383" s="11">
        <f t="shared" si="1434"/>
        <v>13351908375000</v>
      </c>
      <c r="AX2383" s="11">
        <f t="shared" si="1434"/>
        <v>0</v>
      </c>
      <c r="AY2383" s="11">
        <f t="shared" si="1434"/>
        <v>0</v>
      </c>
      <c r="AZ2383" s="11">
        <f t="shared" si="1434"/>
        <v>1</v>
      </c>
      <c r="BA2383" s="11">
        <f t="shared" si="1434"/>
        <v>1</v>
      </c>
      <c r="BB2383" s="11">
        <f t="shared" si="1434"/>
        <v>1</v>
      </c>
      <c r="BC2383" s="11">
        <f t="shared" si="1434"/>
        <v>3</v>
      </c>
      <c r="BD2383" s="11">
        <f t="shared" si="1429"/>
        <v>4</v>
      </c>
      <c r="BE2383" s="11">
        <f t="shared" si="1429"/>
        <v>4</v>
      </c>
      <c r="BF2383" s="15" t="str">
        <f t="shared" si="1435"/>
        <v>EU 53-62</v>
      </c>
      <c r="BG2383" s="54">
        <v>204</v>
      </c>
      <c r="BH2383" s="17">
        <v>690</v>
      </c>
      <c r="BI2383" s="18">
        <v>300</v>
      </c>
      <c r="BJ2383" s="18"/>
      <c r="BK2383" s="17">
        <v>14.5</v>
      </c>
      <c r="BL2383" s="17">
        <v>27</v>
      </c>
      <c r="BM2383" s="17">
        <v>27</v>
      </c>
      <c r="BX2383" s="18">
        <f t="shared" si="1436"/>
        <v>26047.778955533042</v>
      </c>
      <c r="BY2383" s="42">
        <v>2.5</v>
      </c>
      <c r="BZ2383" s="43">
        <f t="shared" si="1456"/>
        <v>12.226429674610262</v>
      </c>
      <c r="CA2383" s="18">
        <f t="shared" si="1437"/>
        <v>2153012607.8305078</v>
      </c>
      <c r="CB2383" s="18">
        <f t="shared" si="1438"/>
        <v>6240616.2545811823</v>
      </c>
      <c r="CC2383" s="18">
        <f t="shared" si="1439"/>
        <v>7031821.676060115</v>
      </c>
      <c r="CD2383" s="25">
        <f t="shared" si="1390"/>
        <v>1.1267832196697105</v>
      </c>
      <c r="CE2383" s="26">
        <f t="shared" si="1440"/>
        <v>287.50005865723449</v>
      </c>
      <c r="CF2383" s="18">
        <f t="shared" si="1441"/>
        <v>11697.278955533042</v>
      </c>
      <c r="CG2383" s="18">
        <f t="shared" si="1442"/>
        <v>16200</v>
      </c>
      <c r="CH2383" s="18">
        <f t="shared" si="1443"/>
        <v>121787910.70487002</v>
      </c>
      <c r="CI2383" s="18">
        <f t="shared" si="1444"/>
        <v>811919.40469913348</v>
      </c>
      <c r="CJ2383" s="18">
        <f t="shared" si="1445"/>
        <v>1256740.6792270066</v>
      </c>
      <c r="CK2383" s="25">
        <f t="shared" si="1392"/>
        <v>1.5478638297759455</v>
      </c>
      <c r="CL2383" s="26">
        <f t="shared" si="1446"/>
        <v>68.378054680690752</v>
      </c>
      <c r="CM2383" s="26"/>
      <c r="CN2383" s="26"/>
      <c r="CO2383" s="26"/>
      <c r="CP2383" s="26"/>
      <c r="CQ2383" s="26"/>
      <c r="CR2383" s="26"/>
      <c r="CS2383" s="26"/>
      <c r="CT2383" s="26"/>
      <c r="CU2383" s="26"/>
      <c r="CV2383" s="26"/>
      <c r="CW2383" s="26">
        <f t="shared" si="1403"/>
        <v>78.196230496609303</v>
      </c>
      <c r="CX2383" s="26">
        <f t="shared" si="1447"/>
        <v>100.13246763185286</v>
      </c>
      <c r="CY2383" s="26"/>
      <c r="CZ2383" s="18">
        <f t="shared" si="1448"/>
        <v>5138904.574597789</v>
      </c>
      <c r="DA2383" s="18">
        <f t="shared" si="1449"/>
        <v>13351908375000</v>
      </c>
      <c r="DB2383" s="18"/>
      <c r="DD2383" s="17">
        <f t="shared" si="1450"/>
        <v>1</v>
      </c>
      <c r="DE2383" s="17">
        <f t="shared" si="1451"/>
        <v>1</v>
      </c>
      <c r="DF2383" s="17">
        <f t="shared" si="1452"/>
        <v>1</v>
      </c>
      <c r="DG2383" s="17">
        <f t="shared" si="1453"/>
        <v>3</v>
      </c>
      <c r="DH2383" s="17">
        <f t="shared" si="1454"/>
        <v>4</v>
      </c>
      <c r="DI2383" s="17">
        <f t="shared" si="1455"/>
        <v>4</v>
      </c>
      <c r="DJ2383" s="20" t="s">
        <v>2477</v>
      </c>
    </row>
    <row r="2384" spans="1:114" x14ac:dyDescent="0.2">
      <c r="A2384" s="15" t="s">
        <v>105</v>
      </c>
      <c r="B2384" s="10" t="s">
        <v>2498</v>
      </c>
      <c r="C2384" s="11">
        <f t="shared" si="1432"/>
        <v>224</v>
      </c>
      <c r="D2384" s="11">
        <f t="shared" si="1416"/>
        <v>790</v>
      </c>
      <c r="E2384" s="11">
        <f t="shared" si="1416"/>
        <v>300</v>
      </c>
      <c r="F2384" s="11">
        <f t="shared" si="1416"/>
        <v>0</v>
      </c>
      <c r="G2384" s="11">
        <f t="shared" si="1416"/>
        <v>15</v>
      </c>
      <c r="H2384" s="11">
        <f t="shared" si="1416"/>
        <v>28</v>
      </c>
      <c r="I2384" s="11">
        <f t="shared" si="1457"/>
        <v>30</v>
      </c>
      <c r="J2384" s="11">
        <f t="shared" si="1457"/>
        <v>0</v>
      </c>
      <c r="K2384" s="11">
        <f t="shared" si="1457"/>
        <v>0</v>
      </c>
      <c r="L2384" s="11">
        <f t="shared" si="1457"/>
        <v>0</v>
      </c>
      <c r="M2384" s="11">
        <f t="shared" si="1457"/>
        <v>0</v>
      </c>
      <c r="N2384" s="11">
        <f t="shared" si="1457"/>
        <v>0</v>
      </c>
      <c r="O2384" s="11">
        <f t="shared" si="1457"/>
        <v>0</v>
      </c>
      <c r="P2384" s="11">
        <f t="shared" si="1457"/>
        <v>0</v>
      </c>
      <c r="Q2384" s="11">
        <f t="shared" si="1457"/>
        <v>0</v>
      </c>
      <c r="R2384" s="11">
        <f t="shared" si="1413"/>
        <v>0</v>
      </c>
      <c r="S2384" s="11">
        <f t="shared" si="1413"/>
        <v>0</v>
      </c>
      <c r="T2384" s="11">
        <f t="shared" si="1413"/>
        <v>28582.566611769187</v>
      </c>
      <c r="U2384" s="40">
        <f t="shared" si="1433"/>
        <v>2.7</v>
      </c>
      <c r="V2384" s="11">
        <f t="shared" si="1431"/>
        <v>12.033525514267934</v>
      </c>
      <c r="W2384" s="11">
        <f t="shared" si="1431"/>
        <v>3034424935.080018</v>
      </c>
      <c r="X2384" s="11">
        <f t="shared" si="1431"/>
        <v>7682088.4432405522</v>
      </c>
      <c r="Y2384" s="11">
        <f t="shared" si="1431"/>
        <v>8699489.9481662158</v>
      </c>
      <c r="Z2384" s="11">
        <f t="shared" si="1431"/>
        <v>1.132438140024393</v>
      </c>
      <c r="AA2384" s="11">
        <f t="shared" si="1431"/>
        <v>325.82738814565789</v>
      </c>
      <c r="AB2384" s="11">
        <f t="shared" si="1431"/>
        <v>13882.566611769187</v>
      </c>
      <c r="AC2384" s="11">
        <f t="shared" si="1431"/>
        <v>16800</v>
      </c>
      <c r="AD2384" s="11">
        <f t="shared" si="1431"/>
        <v>126386560.38289824</v>
      </c>
      <c r="AE2384" s="11">
        <f t="shared" si="1431"/>
        <v>842577.06921932159</v>
      </c>
      <c r="AF2384" s="11">
        <f t="shared" si="1431"/>
        <v>1312258.7479413445</v>
      </c>
      <c r="AG2384" s="11">
        <f t="shared" si="1431"/>
        <v>1.5574346797227703</v>
      </c>
      <c r="AH2384" s="11">
        <f t="shared" si="1460"/>
        <v>66.496660476913462</v>
      </c>
      <c r="AI2384" s="11">
        <f t="shared" si="1460"/>
        <v>0</v>
      </c>
      <c r="AJ2384" s="11">
        <f t="shared" si="1460"/>
        <v>0</v>
      </c>
      <c r="AK2384" s="11">
        <f t="shared" si="1460"/>
        <v>0</v>
      </c>
      <c r="AL2384" s="11">
        <f t="shared" si="1460"/>
        <v>0</v>
      </c>
      <c r="AM2384" s="11">
        <f t="shared" si="1459"/>
        <v>0</v>
      </c>
      <c r="AN2384" s="11">
        <f t="shared" si="1459"/>
        <v>0</v>
      </c>
      <c r="AO2384" s="11">
        <f t="shared" si="1459"/>
        <v>0</v>
      </c>
      <c r="AP2384" s="11">
        <f t="shared" si="1459"/>
        <v>0</v>
      </c>
      <c r="AQ2384" s="11">
        <f t="shared" si="1459"/>
        <v>0</v>
      </c>
      <c r="AR2384" s="11">
        <f t="shared" si="1459"/>
        <v>0</v>
      </c>
      <c r="AS2384" s="11">
        <f t="shared" si="1458"/>
        <v>77.092187300979305</v>
      </c>
      <c r="AT2384" s="11">
        <f t="shared" si="1434"/>
        <v>106.14718625761429</v>
      </c>
      <c r="AU2384" s="11">
        <f t="shared" si="1434"/>
        <v>0</v>
      </c>
      <c r="AV2384" s="11">
        <f t="shared" si="1434"/>
        <v>5968724.7716621468</v>
      </c>
      <c r="AW2384" s="11">
        <f t="shared" si="1434"/>
        <v>18290286000000</v>
      </c>
      <c r="AX2384" s="11">
        <f t="shared" si="1434"/>
        <v>0</v>
      </c>
      <c r="AY2384" s="11">
        <f t="shared" si="1434"/>
        <v>0</v>
      </c>
      <c r="AZ2384" s="11">
        <f t="shared" si="1434"/>
        <v>1</v>
      </c>
      <c r="BA2384" s="11">
        <f t="shared" si="1434"/>
        <v>1</v>
      </c>
      <c r="BB2384" s="11">
        <f t="shared" si="1434"/>
        <v>1</v>
      </c>
      <c r="BC2384" s="11">
        <f t="shared" si="1434"/>
        <v>4</v>
      </c>
      <c r="BD2384" s="11">
        <f t="shared" si="1429"/>
        <v>4</v>
      </c>
      <c r="BE2384" s="11">
        <f t="shared" si="1429"/>
        <v>4</v>
      </c>
      <c r="BF2384" s="15" t="str">
        <f t="shared" si="1435"/>
        <v>EU 53-62</v>
      </c>
      <c r="BG2384" s="54">
        <v>224</v>
      </c>
      <c r="BH2384" s="17">
        <v>790</v>
      </c>
      <c r="BI2384" s="18">
        <v>300</v>
      </c>
      <c r="BJ2384" s="18"/>
      <c r="BK2384" s="17">
        <v>15</v>
      </c>
      <c r="BL2384" s="17">
        <v>28</v>
      </c>
      <c r="BM2384" s="17">
        <v>30</v>
      </c>
      <c r="BX2384" s="18">
        <f t="shared" si="1436"/>
        <v>28582.566611769187</v>
      </c>
      <c r="BY2384" s="42">
        <v>2.7</v>
      </c>
      <c r="BZ2384" s="43">
        <f t="shared" si="1456"/>
        <v>12.033525514267934</v>
      </c>
      <c r="CA2384" s="18">
        <f t="shared" si="1437"/>
        <v>3034424935.080018</v>
      </c>
      <c r="CB2384" s="18">
        <f t="shared" si="1438"/>
        <v>7682088.4432405522</v>
      </c>
      <c r="CC2384" s="18">
        <f t="shared" si="1439"/>
        <v>8699489.9481662158</v>
      </c>
      <c r="CD2384" s="25">
        <f t="shared" ref="CD2384:CD2416" si="1461">CC2384/CB2384</f>
        <v>1.132438140024393</v>
      </c>
      <c r="CE2384" s="26">
        <f t="shared" si="1440"/>
        <v>325.82738814565789</v>
      </c>
      <c r="CF2384" s="18">
        <f t="shared" si="1441"/>
        <v>13882.566611769187</v>
      </c>
      <c r="CG2384" s="18">
        <f t="shared" si="1442"/>
        <v>16800</v>
      </c>
      <c r="CH2384" s="18">
        <f t="shared" si="1443"/>
        <v>126386560.38289824</v>
      </c>
      <c r="CI2384" s="18">
        <f t="shared" si="1444"/>
        <v>842577.06921932159</v>
      </c>
      <c r="CJ2384" s="18">
        <f t="shared" si="1445"/>
        <v>1312258.7479413445</v>
      </c>
      <c r="CK2384" s="25">
        <f t="shared" ref="CK2384:CK2416" si="1462">CJ2384/CI2384</f>
        <v>1.5574346797227703</v>
      </c>
      <c r="CL2384" s="26">
        <f t="shared" si="1446"/>
        <v>66.496660476913462</v>
      </c>
      <c r="CM2384" s="26"/>
      <c r="CN2384" s="26"/>
      <c r="CO2384" s="26"/>
      <c r="CP2384" s="26"/>
      <c r="CQ2384" s="26"/>
      <c r="CR2384" s="26"/>
      <c r="CS2384" s="26"/>
      <c r="CT2384" s="26"/>
      <c r="CU2384" s="26"/>
      <c r="CV2384" s="26"/>
      <c r="CW2384" s="26">
        <f t="shared" si="1403"/>
        <v>77.092187300979305</v>
      </c>
      <c r="CX2384" s="26">
        <f t="shared" si="1447"/>
        <v>106.14718625761429</v>
      </c>
      <c r="CY2384" s="26"/>
      <c r="CZ2384" s="18">
        <f t="shared" si="1448"/>
        <v>5968724.7716621468</v>
      </c>
      <c r="DA2384" s="18">
        <f t="shared" si="1449"/>
        <v>18290286000000</v>
      </c>
      <c r="DB2384" s="18"/>
      <c r="DD2384" s="17">
        <f t="shared" si="1450"/>
        <v>1</v>
      </c>
      <c r="DE2384" s="17">
        <f t="shared" si="1451"/>
        <v>1</v>
      </c>
      <c r="DF2384" s="17">
        <f t="shared" si="1452"/>
        <v>1</v>
      </c>
      <c r="DG2384" s="17">
        <f t="shared" si="1453"/>
        <v>4</v>
      </c>
      <c r="DH2384" s="17">
        <f t="shared" si="1454"/>
        <v>4</v>
      </c>
      <c r="DI2384" s="17">
        <f t="shared" si="1455"/>
        <v>4</v>
      </c>
      <c r="DJ2384" s="20" t="s">
        <v>2477</v>
      </c>
    </row>
    <row r="2385" spans="1:114" x14ac:dyDescent="0.2">
      <c r="A2385" s="15" t="s">
        <v>105</v>
      </c>
      <c r="B2385" s="10" t="s">
        <v>2499</v>
      </c>
      <c r="C2385" s="11">
        <f t="shared" si="1432"/>
        <v>252</v>
      </c>
      <c r="D2385" s="11">
        <f t="shared" si="1416"/>
        <v>890</v>
      </c>
      <c r="E2385" s="11">
        <f t="shared" si="1416"/>
        <v>300</v>
      </c>
      <c r="F2385" s="11">
        <f t="shared" si="1416"/>
        <v>0</v>
      </c>
      <c r="G2385" s="11">
        <f t="shared" si="1416"/>
        <v>16</v>
      </c>
      <c r="H2385" s="11">
        <f t="shared" si="1416"/>
        <v>30</v>
      </c>
      <c r="I2385" s="11">
        <f t="shared" si="1457"/>
        <v>30</v>
      </c>
      <c r="J2385" s="11">
        <f t="shared" si="1457"/>
        <v>0</v>
      </c>
      <c r="K2385" s="11">
        <f t="shared" si="1457"/>
        <v>0</v>
      </c>
      <c r="L2385" s="11">
        <f t="shared" si="1457"/>
        <v>0</v>
      </c>
      <c r="M2385" s="11">
        <f t="shared" si="1457"/>
        <v>0</v>
      </c>
      <c r="N2385" s="11">
        <f t="shared" si="1457"/>
        <v>0</v>
      </c>
      <c r="O2385" s="11">
        <f t="shared" si="1457"/>
        <v>0</v>
      </c>
      <c r="P2385" s="11">
        <f t="shared" si="1457"/>
        <v>0</v>
      </c>
      <c r="Q2385" s="11">
        <f t="shared" si="1457"/>
        <v>0</v>
      </c>
      <c r="R2385" s="11">
        <f t="shared" si="1413"/>
        <v>0</v>
      </c>
      <c r="S2385" s="11">
        <f t="shared" si="1413"/>
        <v>0</v>
      </c>
      <c r="T2385" s="11">
        <f t="shared" si="1413"/>
        <v>32052.566611769187</v>
      </c>
      <c r="U2385" s="40">
        <f t="shared" si="1433"/>
        <v>2.9</v>
      </c>
      <c r="V2385" s="11">
        <f t="shared" si="1431"/>
        <v>11.525652721261617</v>
      </c>
      <c r="W2385" s="11">
        <f t="shared" si="1431"/>
        <v>4220748324.9831648</v>
      </c>
      <c r="X2385" s="11">
        <f t="shared" si="1431"/>
        <v>9484827.696591381</v>
      </c>
      <c r="Y2385" s="11">
        <f t="shared" si="1431"/>
        <v>10811038.145531137</v>
      </c>
      <c r="Z2385" s="11">
        <f t="shared" si="1431"/>
        <v>1.1398244112980949</v>
      </c>
      <c r="AA2385" s="11">
        <f t="shared" si="1431"/>
        <v>362.88024215662176</v>
      </c>
      <c r="AB2385" s="11">
        <f t="shared" si="1431"/>
        <v>16332.566611769187</v>
      </c>
      <c r="AC2385" s="11">
        <f t="shared" si="1431"/>
        <v>18000</v>
      </c>
      <c r="AD2385" s="11">
        <f t="shared" si="1431"/>
        <v>135474594.58668488</v>
      </c>
      <c r="AE2385" s="11">
        <f t="shared" si="1431"/>
        <v>903163.96391123254</v>
      </c>
      <c r="AF2385" s="11">
        <f t="shared" si="1431"/>
        <v>1414477.5312472291</v>
      </c>
      <c r="AG2385" s="11">
        <f t="shared" si="1431"/>
        <v>1.5661359263291543</v>
      </c>
      <c r="AH2385" s="11">
        <f t="shared" si="1460"/>
        <v>65.012598430571401</v>
      </c>
      <c r="AI2385" s="11">
        <f t="shared" si="1460"/>
        <v>0</v>
      </c>
      <c r="AJ2385" s="11">
        <f t="shared" si="1460"/>
        <v>0</v>
      </c>
      <c r="AK2385" s="11">
        <f t="shared" si="1460"/>
        <v>0</v>
      </c>
      <c r="AL2385" s="11">
        <f t="shared" si="1460"/>
        <v>0</v>
      </c>
      <c r="AM2385" s="11">
        <f t="shared" si="1459"/>
        <v>0</v>
      </c>
      <c r="AN2385" s="11">
        <f t="shared" si="1459"/>
        <v>0</v>
      </c>
      <c r="AO2385" s="11">
        <f t="shared" si="1459"/>
        <v>0</v>
      </c>
      <c r="AP2385" s="11">
        <f t="shared" si="1459"/>
        <v>0</v>
      </c>
      <c r="AQ2385" s="11">
        <f t="shared" si="1459"/>
        <v>0</v>
      </c>
      <c r="AR2385" s="11">
        <f t="shared" si="1459"/>
        <v>0</v>
      </c>
      <c r="AS2385" s="11">
        <f t="shared" si="1458"/>
        <v>76.364087795530054</v>
      </c>
      <c r="AT2385" s="11">
        <f t="shared" si="1434"/>
        <v>111.14718625761429</v>
      </c>
      <c r="AU2385" s="11">
        <f t="shared" si="1434"/>
        <v>0</v>
      </c>
      <c r="AV2385" s="11">
        <f t="shared" si="1434"/>
        <v>7367663.8845346011</v>
      </c>
      <c r="AW2385" s="11">
        <f t="shared" si="1434"/>
        <v>24961500000000</v>
      </c>
      <c r="AX2385" s="11">
        <f t="shared" si="1434"/>
        <v>0</v>
      </c>
      <c r="AY2385" s="11">
        <f t="shared" si="1434"/>
        <v>0</v>
      </c>
      <c r="AZ2385" s="11">
        <f t="shared" si="1434"/>
        <v>1</v>
      </c>
      <c r="BA2385" s="11">
        <f t="shared" si="1434"/>
        <v>1</v>
      </c>
      <c r="BB2385" s="11">
        <f t="shared" si="1434"/>
        <v>1</v>
      </c>
      <c r="BC2385" s="11">
        <f t="shared" si="1434"/>
        <v>4</v>
      </c>
      <c r="BD2385" s="11">
        <f t="shared" si="1429"/>
        <v>4</v>
      </c>
      <c r="BE2385" s="11">
        <f t="shared" si="1429"/>
        <v>4</v>
      </c>
      <c r="BF2385" s="15" t="str">
        <f t="shared" si="1435"/>
        <v>EU 53-62</v>
      </c>
      <c r="BG2385" s="54">
        <v>252</v>
      </c>
      <c r="BH2385" s="17">
        <v>890</v>
      </c>
      <c r="BI2385" s="18">
        <v>300</v>
      </c>
      <c r="BJ2385" s="18"/>
      <c r="BK2385" s="17">
        <v>16</v>
      </c>
      <c r="BL2385" s="17">
        <v>30</v>
      </c>
      <c r="BM2385" s="17">
        <v>30</v>
      </c>
      <c r="BX2385" s="18">
        <f t="shared" si="1436"/>
        <v>32052.566611769187</v>
      </c>
      <c r="BY2385" s="42">
        <v>2.9</v>
      </c>
      <c r="BZ2385" s="43">
        <f t="shared" si="1456"/>
        <v>11.525652721261617</v>
      </c>
      <c r="CA2385" s="18">
        <f t="shared" si="1437"/>
        <v>4220748324.9831648</v>
      </c>
      <c r="CB2385" s="18">
        <f t="shared" si="1438"/>
        <v>9484827.696591381</v>
      </c>
      <c r="CC2385" s="18">
        <f t="shared" si="1439"/>
        <v>10811038.145531137</v>
      </c>
      <c r="CD2385" s="25">
        <f t="shared" si="1461"/>
        <v>1.1398244112980949</v>
      </c>
      <c r="CE2385" s="26">
        <f t="shared" si="1440"/>
        <v>362.88024215662176</v>
      </c>
      <c r="CF2385" s="18">
        <f t="shared" si="1441"/>
        <v>16332.566611769187</v>
      </c>
      <c r="CG2385" s="18">
        <f t="shared" si="1442"/>
        <v>18000</v>
      </c>
      <c r="CH2385" s="18">
        <f t="shared" si="1443"/>
        <v>135474594.58668488</v>
      </c>
      <c r="CI2385" s="18">
        <f t="shared" si="1444"/>
        <v>903163.96391123254</v>
      </c>
      <c r="CJ2385" s="18">
        <f t="shared" si="1445"/>
        <v>1414477.5312472291</v>
      </c>
      <c r="CK2385" s="25">
        <f t="shared" si="1462"/>
        <v>1.5661359263291543</v>
      </c>
      <c r="CL2385" s="26">
        <f t="shared" si="1446"/>
        <v>65.012598430571401</v>
      </c>
      <c r="CM2385" s="26"/>
      <c r="CN2385" s="26"/>
      <c r="CO2385" s="26"/>
      <c r="CP2385" s="26"/>
      <c r="CQ2385" s="26"/>
      <c r="CR2385" s="26"/>
      <c r="CS2385" s="26"/>
      <c r="CT2385" s="26"/>
      <c r="CU2385" s="26"/>
      <c r="CV2385" s="26"/>
      <c r="CW2385" s="26">
        <f t="shared" ref="CW2385:CW2441" si="1463">SQRT(((CH2385-2/36*(BH2385-2*BL2385)*(BK2385^3))/2)/((BX2385-2/3*(BH2385-2*BL2385)*BK2385)/2))</f>
        <v>76.364087795530054</v>
      </c>
      <c r="CX2385" s="26">
        <f t="shared" si="1447"/>
        <v>111.14718625761429</v>
      </c>
      <c r="CY2385" s="26"/>
      <c r="CZ2385" s="18">
        <f t="shared" si="1448"/>
        <v>7367663.8845346011</v>
      </c>
      <c r="DA2385" s="18">
        <f t="shared" si="1449"/>
        <v>24961500000000</v>
      </c>
      <c r="DB2385" s="18"/>
      <c r="DD2385" s="17">
        <f t="shared" si="1450"/>
        <v>1</v>
      </c>
      <c r="DE2385" s="17">
        <f t="shared" si="1451"/>
        <v>1</v>
      </c>
      <c r="DF2385" s="17">
        <f t="shared" si="1452"/>
        <v>1</v>
      </c>
      <c r="DG2385" s="17">
        <f t="shared" si="1453"/>
        <v>4</v>
      </c>
      <c r="DH2385" s="17">
        <f t="shared" si="1454"/>
        <v>4</v>
      </c>
      <c r="DI2385" s="17">
        <f t="shared" si="1455"/>
        <v>4</v>
      </c>
      <c r="DJ2385" s="20" t="s">
        <v>2477</v>
      </c>
    </row>
    <row r="2386" spans="1:114" x14ac:dyDescent="0.2">
      <c r="A2386" s="15" t="s">
        <v>105</v>
      </c>
      <c r="B2386" s="10" t="s">
        <v>2500</v>
      </c>
      <c r="C2386" s="11">
        <f t="shared" si="1432"/>
        <v>272</v>
      </c>
      <c r="D2386" s="11">
        <f t="shared" si="1416"/>
        <v>990</v>
      </c>
      <c r="E2386" s="11">
        <f t="shared" si="1416"/>
        <v>300</v>
      </c>
      <c r="F2386" s="11">
        <f t="shared" si="1416"/>
        <v>0</v>
      </c>
      <c r="G2386" s="11">
        <f t="shared" si="1416"/>
        <v>16.5</v>
      </c>
      <c r="H2386" s="11">
        <f t="shared" si="1416"/>
        <v>31</v>
      </c>
      <c r="I2386" s="11">
        <f t="shared" si="1457"/>
        <v>30</v>
      </c>
      <c r="J2386" s="11">
        <f t="shared" si="1457"/>
        <v>0</v>
      </c>
      <c r="K2386" s="11">
        <f t="shared" si="1457"/>
        <v>0</v>
      </c>
      <c r="L2386" s="11">
        <f t="shared" si="1457"/>
        <v>0</v>
      </c>
      <c r="M2386" s="11">
        <f t="shared" si="1457"/>
        <v>0</v>
      </c>
      <c r="N2386" s="11">
        <f t="shared" si="1457"/>
        <v>0</v>
      </c>
      <c r="O2386" s="11">
        <f t="shared" si="1457"/>
        <v>0</v>
      </c>
      <c r="P2386" s="11">
        <f t="shared" si="1457"/>
        <v>0</v>
      </c>
      <c r="Q2386" s="11">
        <f t="shared" si="1457"/>
        <v>0</v>
      </c>
      <c r="R2386" s="11">
        <f t="shared" si="1413"/>
        <v>0</v>
      </c>
      <c r="S2386" s="11">
        <f t="shared" si="1413"/>
        <v>0</v>
      </c>
      <c r="T2386" s="11">
        <f t="shared" si="1413"/>
        <v>34684.566611769187</v>
      </c>
      <c r="U2386" s="40">
        <f t="shared" si="1433"/>
        <v>3.1</v>
      </c>
      <c r="V2386" s="11">
        <f t="shared" si="1431"/>
        <v>11.385595876660799</v>
      </c>
      <c r="W2386" s="11">
        <f t="shared" si="1431"/>
        <v>5538460159.7587385</v>
      </c>
      <c r="X2386" s="11">
        <f t="shared" si="1431"/>
        <v>11188808.403553007</v>
      </c>
      <c r="Y2386" s="11">
        <f t="shared" si="1431"/>
        <v>12824377.909507828</v>
      </c>
      <c r="Z2386" s="11">
        <f t="shared" si="1431"/>
        <v>1.1461790609834239</v>
      </c>
      <c r="AA2386" s="11">
        <f t="shared" si="1431"/>
        <v>399.60083022060655</v>
      </c>
      <c r="AB2386" s="11">
        <f t="shared" si="1431"/>
        <v>18456.066611769187</v>
      </c>
      <c r="AC2386" s="11">
        <f t="shared" si="1431"/>
        <v>18600</v>
      </c>
      <c r="AD2386" s="11">
        <f t="shared" si="1431"/>
        <v>140044406.29357824</v>
      </c>
      <c r="AE2386" s="11">
        <f t="shared" si="1431"/>
        <v>933629.37529052154</v>
      </c>
      <c r="AF2386" s="11">
        <f t="shared" si="1431"/>
        <v>1469712.6729001715</v>
      </c>
      <c r="AG2386" s="11">
        <f t="shared" si="1431"/>
        <v>1.57419283475612</v>
      </c>
      <c r="AH2386" s="11">
        <f t="shared" si="1460"/>
        <v>63.54256578566121</v>
      </c>
      <c r="AI2386" s="11">
        <f t="shared" si="1460"/>
        <v>0</v>
      </c>
      <c r="AJ2386" s="11">
        <f t="shared" si="1460"/>
        <v>0</v>
      </c>
      <c r="AK2386" s="11">
        <f t="shared" si="1460"/>
        <v>0</v>
      </c>
      <c r="AL2386" s="11">
        <f t="shared" si="1460"/>
        <v>0</v>
      </c>
      <c r="AM2386" s="11">
        <f t="shared" si="1459"/>
        <v>0</v>
      </c>
      <c r="AN2386" s="11">
        <f t="shared" si="1459"/>
        <v>0</v>
      </c>
      <c r="AO2386" s="11">
        <f t="shared" si="1459"/>
        <v>0</v>
      </c>
      <c r="AP2386" s="11">
        <f t="shared" si="1459"/>
        <v>0</v>
      </c>
      <c r="AQ2386" s="11">
        <f t="shared" si="1459"/>
        <v>0</v>
      </c>
      <c r="AR2386" s="11">
        <f t="shared" si="1459"/>
        <v>0</v>
      </c>
      <c r="AS2386" s="11">
        <f t="shared" si="1458"/>
        <v>75.578494500191653</v>
      </c>
      <c r="AT2386" s="11">
        <f t="shared" si="1434"/>
        <v>113.64718625761429</v>
      </c>
      <c r="AU2386" s="11">
        <f t="shared" si="1434"/>
        <v>0</v>
      </c>
      <c r="AV2386" s="11">
        <f t="shared" si="1434"/>
        <v>8224096.9010642711</v>
      </c>
      <c r="AW2386" s="11">
        <f t="shared" si="1434"/>
        <v>32073874875000</v>
      </c>
      <c r="AX2386" s="11">
        <f t="shared" si="1434"/>
        <v>0</v>
      </c>
      <c r="AY2386" s="11">
        <f t="shared" si="1434"/>
        <v>0</v>
      </c>
      <c r="AZ2386" s="11">
        <f t="shared" si="1434"/>
        <v>1</v>
      </c>
      <c r="BA2386" s="11">
        <f t="shared" si="1434"/>
        <v>1</v>
      </c>
      <c r="BB2386" s="11">
        <f t="shared" si="1434"/>
        <v>2</v>
      </c>
      <c r="BC2386" s="11">
        <f t="shared" si="1434"/>
        <v>4</v>
      </c>
      <c r="BD2386" s="11">
        <f t="shared" si="1429"/>
        <v>4</v>
      </c>
      <c r="BE2386" s="11">
        <f t="shared" si="1429"/>
        <v>4</v>
      </c>
      <c r="BF2386" s="15" t="str">
        <f t="shared" si="1435"/>
        <v>EU 53-62</v>
      </c>
      <c r="BG2386" s="54">
        <v>272</v>
      </c>
      <c r="BH2386" s="17">
        <v>990</v>
      </c>
      <c r="BI2386" s="18">
        <v>300</v>
      </c>
      <c r="BJ2386" s="18"/>
      <c r="BK2386" s="17">
        <v>16.5</v>
      </c>
      <c r="BL2386" s="17">
        <v>31</v>
      </c>
      <c r="BM2386" s="17">
        <v>30</v>
      </c>
      <c r="BX2386" s="18">
        <f t="shared" si="1436"/>
        <v>34684.566611769187</v>
      </c>
      <c r="BY2386" s="42">
        <v>3.1</v>
      </c>
      <c r="BZ2386" s="43">
        <f t="shared" si="1456"/>
        <v>11.385595876660799</v>
      </c>
      <c r="CA2386" s="18">
        <f t="shared" si="1437"/>
        <v>5538460159.7587385</v>
      </c>
      <c r="CB2386" s="18">
        <f t="shared" si="1438"/>
        <v>11188808.403553007</v>
      </c>
      <c r="CC2386" s="18">
        <f t="shared" si="1439"/>
        <v>12824377.909507828</v>
      </c>
      <c r="CD2386" s="25">
        <f t="shared" si="1461"/>
        <v>1.1461790609834239</v>
      </c>
      <c r="CE2386" s="26">
        <f t="shared" si="1440"/>
        <v>399.60083022060655</v>
      </c>
      <c r="CF2386" s="18">
        <f t="shared" si="1441"/>
        <v>18456.066611769187</v>
      </c>
      <c r="CG2386" s="18">
        <f t="shared" si="1442"/>
        <v>18600</v>
      </c>
      <c r="CH2386" s="18">
        <f t="shared" si="1443"/>
        <v>140044406.29357824</v>
      </c>
      <c r="CI2386" s="18">
        <f t="shared" si="1444"/>
        <v>933629.37529052154</v>
      </c>
      <c r="CJ2386" s="18">
        <f t="shared" si="1445"/>
        <v>1469712.6729001715</v>
      </c>
      <c r="CK2386" s="25">
        <f t="shared" si="1462"/>
        <v>1.57419283475612</v>
      </c>
      <c r="CL2386" s="26">
        <f t="shared" si="1446"/>
        <v>63.54256578566121</v>
      </c>
      <c r="CM2386" s="26"/>
      <c r="CN2386" s="26"/>
      <c r="CO2386" s="26"/>
      <c r="CP2386" s="26"/>
      <c r="CQ2386" s="26"/>
      <c r="CR2386" s="26"/>
      <c r="CS2386" s="26"/>
      <c r="CT2386" s="26"/>
      <c r="CU2386" s="26"/>
      <c r="CV2386" s="26"/>
      <c r="CW2386" s="26">
        <f t="shared" si="1463"/>
        <v>75.578494500191653</v>
      </c>
      <c r="CX2386" s="26">
        <f t="shared" si="1447"/>
        <v>113.64718625761429</v>
      </c>
      <c r="CY2386" s="26"/>
      <c r="CZ2386" s="18">
        <f t="shared" si="1448"/>
        <v>8224096.9010642711</v>
      </c>
      <c r="DA2386" s="18">
        <f t="shared" si="1449"/>
        <v>32073874875000</v>
      </c>
      <c r="DB2386" s="18"/>
      <c r="DD2386" s="17">
        <f t="shared" si="1450"/>
        <v>1</v>
      </c>
      <c r="DE2386" s="17">
        <f t="shared" si="1451"/>
        <v>1</v>
      </c>
      <c r="DF2386" s="17">
        <f t="shared" si="1452"/>
        <v>2</v>
      </c>
      <c r="DG2386" s="17">
        <f t="shared" si="1453"/>
        <v>4</v>
      </c>
      <c r="DH2386" s="17">
        <f t="shared" si="1454"/>
        <v>4</v>
      </c>
      <c r="DI2386" s="17">
        <f t="shared" si="1455"/>
        <v>4</v>
      </c>
      <c r="DJ2386" s="20" t="s">
        <v>2477</v>
      </c>
    </row>
    <row r="2387" spans="1:114" x14ac:dyDescent="0.2">
      <c r="A2387" s="15" t="s">
        <v>105</v>
      </c>
      <c r="B2387" s="10" t="s">
        <v>2501</v>
      </c>
      <c r="C2387" s="11">
        <f t="shared" si="1432"/>
        <v>393</v>
      </c>
      <c r="D2387" s="11">
        <f t="shared" si="1416"/>
        <v>1016</v>
      </c>
      <c r="E2387" s="11">
        <f t="shared" si="1416"/>
        <v>303</v>
      </c>
      <c r="F2387" s="11">
        <f t="shared" si="1416"/>
        <v>0</v>
      </c>
      <c r="G2387" s="11">
        <f t="shared" si="1416"/>
        <v>24.4</v>
      </c>
      <c r="H2387" s="11">
        <f t="shared" si="1416"/>
        <v>43.9</v>
      </c>
      <c r="I2387" s="11">
        <f t="shared" si="1457"/>
        <v>30</v>
      </c>
      <c r="J2387" s="11">
        <f t="shared" si="1457"/>
        <v>0</v>
      </c>
      <c r="K2387" s="11">
        <f t="shared" si="1457"/>
        <v>0</v>
      </c>
      <c r="L2387" s="11">
        <f t="shared" si="1457"/>
        <v>0</v>
      </c>
      <c r="M2387" s="11">
        <f t="shared" si="1457"/>
        <v>0</v>
      </c>
      <c r="N2387" s="11">
        <f t="shared" si="1457"/>
        <v>0</v>
      </c>
      <c r="O2387" s="11">
        <f t="shared" si="1457"/>
        <v>0</v>
      </c>
      <c r="P2387" s="11">
        <f t="shared" si="1457"/>
        <v>0</v>
      </c>
      <c r="Q2387" s="11">
        <f t="shared" si="1457"/>
        <v>0</v>
      </c>
      <c r="R2387" s="11">
        <f t="shared" si="1413"/>
        <v>0</v>
      </c>
      <c r="S2387" s="11">
        <f t="shared" si="1413"/>
        <v>0</v>
      </c>
      <c r="T2387" s="11">
        <f t="shared" si="1413"/>
        <v>50024.046611769183</v>
      </c>
      <c r="U2387" s="40">
        <f t="shared" si="1433"/>
        <v>3.14</v>
      </c>
      <c r="V2387" s="11">
        <f t="shared" si="1431"/>
        <v>7.9961543915939792</v>
      </c>
      <c r="W2387" s="11">
        <f t="shared" si="1431"/>
        <v>8076883694.5325089</v>
      </c>
      <c r="X2387" s="11">
        <f t="shared" si="1431"/>
        <v>15899377.351441946</v>
      </c>
      <c r="Y2387" s="11">
        <f t="shared" si="1431"/>
        <v>18539440.700169004</v>
      </c>
      <c r="Z2387" s="11">
        <f t="shared" si="1431"/>
        <v>1.1660482225417228</v>
      </c>
      <c r="AA2387" s="11">
        <f t="shared" si="1431"/>
        <v>401.82088367962507</v>
      </c>
      <c r="AB2387" s="11">
        <f t="shared" si="1431"/>
        <v>27125.806611769185</v>
      </c>
      <c r="AC2387" s="11">
        <f t="shared" si="1431"/>
        <v>26603.399999999998</v>
      </c>
      <c r="AD2387" s="11">
        <f t="shared" si="1431"/>
        <v>204959933.85862625</v>
      </c>
      <c r="AE2387" s="11">
        <f t="shared" si="1431"/>
        <v>1352870.8505519885</v>
      </c>
      <c r="AF2387" s="11">
        <f t="shared" si="1431"/>
        <v>2167963.1490166597</v>
      </c>
      <c r="AG2387" s="11">
        <f t="shared" si="1431"/>
        <v>1.6024908424422799</v>
      </c>
      <c r="AH2387" s="11">
        <f t="shared" si="1460"/>
        <v>64.0095945000526</v>
      </c>
      <c r="AI2387" s="11">
        <f t="shared" si="1460"/>
        <v>0</v>
      </c>
      <c r="AJ2387" s="11">
        <f t="shared" si="1460"/>
        <v>0</v>
      </c>
      <c r="AK2387" s="11">
        <f t="shared" si="1460"/>
        <v>0</v>
      </c>
      <c r="AL2387" s="11">
        <f t="shared" si="1460"/>
        <v>0</v>
      </c>
      <c r="AM2387" s="11">
        <f t="shared" si="1459"/>
        <v>0</v>
      </c>
      <c r="AN2387" s="11">
        <f t="shared" si="1459"/>
        <v>0</v>
      </c>
      <c r="AO2387" s="11">
        <f t="shared" si="1459"/>
        <v>0</v>
      </c>
      <c r="AP2387" s="11">
        <f t="shared" si="1459"/>
        <v>0</v>
      </c>
      <c r="AQ2387" s="11">
        <f t="shared" si="1459"/>
        <v>0</v>
      </c>
      <c r="AR2387" s="11">
        <f t="shared" si="1459"/>
        <v>0</v>
      </c>
      <c r="AS2387" s="11">
        <f t="shared" si="1458"/>
        <v>76.466137523650659</v>
      </c>
      <c r="AT2387" s="11">
        <f t="shared" si="1434"/>
        <v>147.34718625761428</v>
      </c>
      <c r="AU2387" s="11">
        <f t="shared" si="1434"/>
        <v>0</v>
      </c>
      <c r="AV2387" s="11">
        <f t="shared" si="1434"/>
        <v>23316901.007695839</v>
      </c>
      <c r="AW2387" s="11">
        <f t="shared" si="1434"/>
        <v>48084272567079.633</v>
      </c>
      <c r="AX2387" s="11">
        <f t="shared" si="1434"/>
        <v>0</v>
      </c>
      <c r="AY2387" s="11">
        <f t="shared" si="1434"/>
        <v>0</v>
      </c>
      <c r="AZ2387" s="11">
        <f t="shared" si="1434"/>
        <v>1</v>
      </c>
      <c r="BA2387" s="11">
        <f t="shared" si="1434"/>
        <v>1</v>
      </c>
      <c r="BB2387" s="11">
        <f t="shared" si="1434"/>
        <v>1</v>
      </c>
      <c r="BC2387" s="11">
        <f t="shared" si="1434"/>
        <v>2</v>
      </c>
      <c r="BD2387" s="11">
        <f t="shared" si="1429"/>
        <v>4</v>
      </c>
      <c r="BE2387" s="11">
        <f t="shared" si="1429"/>
        <v>4</v>
      </c>
      <c r="BF2387" s="15" t="str">
        <f t="shared" si="1435"/>
        <v>EU 53-62</v>
      </c>
      <c r="BG2387" s="54">
        <v>393</v>
      </c>
      <c r="BH2387" s="17">
        <v>1016</v>
      </c>
      <c r="BI2387" s="18">
        <v>303</v>
      </c>
      <c r="BJ2387" s="18"/>
      <c r="BK2387" s="17">
        <v>24.4</v>
      </c>
      <c r="BL2387" s="17">
        <v>43.9</v>
      </c>
      <c r="BM2387" s="17">
        <v>30</v>
      </c>
      <c r="BX2387" s="18">
        <f t="shared" si="1436"/>
        <v>50024.046611769183</v>
      </c>
      <c r="BY2387" s="42">
        <v>3.14</v>
      </c>
      <c r="BZ2387" s="43">
        <f t="shared" si="1456"/>
        <v>7.9961543915939792</v>
      </c>
      <c r="CA2387" s="18">
        <f t="shared" si="1437"/>
        <v>8076883694.5325089</v>
      </c>
      <c r="CB2387" s="18">
        <f t="shared" si="1438"/>
        <v>15899377.351441946</v>
      </c>
      <c r="CC2387" s="18">
        <f t="shared" si="1439"/>
        <v>18539440.700169004</v>
      </c>
      <c r="CD2387" s="25">
        <f t="shared" si="1461"/>
        <v>1.1660482225417228</v>
      </c>
      <c r="CE2387" s="26">
        <f t="shared" si="1440"/>
        <v>401.82088367962507</v>
      </c>
      <c r="CF2387" s="18">
        <f t="shared" si="1441"/>
        <v>27125.806611769185</v>
      </c>
      <c r="CG2387" s="18">
        <f t="shared" si="1442"/>
        <v>26603.399999999998</v>
      </c>
      <c r="CH2387" s="18">
        <f t="shared" si="1443"/>
        <v>204959933.85862625</v>
      </c>
      <c r="CI2387" s="18">
        <f t="shared" si="1444"/>
        <v>1352870.8505519885</v>
      </c>
      <c r="CJ2387" s="18">
        <f t="shared" si="1445"/>
        <v>2167963.1490166597</v>
      </c>
      <c r="CK2387" s="25">
        <f t="shared" si="1462"/>
        <v>1.6024908424422799</v>
      </c>
      <c r="CL2387" s="26">
        <f t="shared" si="1446"/>
        <v>64.0095945000526</v>
      </c>
      <c r="CM2387" s="26"/>
      <c r="CN2387" s="26"/>
      <c r="CO2387" s="26"/>
      <c r="CP2387" s="26"/>
      <c r="CQ2387" s="26"/>
      <c r="CR2387" s="26"/>
      <c r="CS2387" s="26"/>
      <c r="CT2387" s="26"/>
      <c r="CU2387" s="26"/>
      <c r="CV2387" s="26"/>
      <c r="CW2387" s="26">
        <f t="shared" si="1463"/>
        <v>76.466137523650659</v>
      </c>
      <c r="CX2387" s="26">
        <f t="shared" si="1447"/>
        <v>147.34718625761428</v>
      </c>
      <c r="CY2387" s="26"/>
      <c r="CZ2387" s="18">
        <f t="shared" si="1448"/>
        <v>23316901.007695839</v>
      </c>
      <c r="DA2387" s="18">
        <f t="shared" si="1449"/>
        <v>48084272567079.633</v>
      </c>
      <c r="DB2387" s="18"/>
      <c r="DD2387" s="17">
        <f t="shared" si="1450"/>
        <v>1</v>
      </c>
      <c r="DE2387" s="17">
        <f t="shared" si="1451"/>
        <v>1</v>
      </c>
      <c r="DF2387" s="17">
        <f t="shared" si="1452"/>
        <v>1</v>
      </c>
      <c r="DG2387" s="17">
        <f t="shared" si="1453"/>
        <v>2</v>
      </c>
      <c r="DH2387" s="17">
        <f t="shared" si="1454"/>
        <v>4</v>
      </c>
      <c r="DI2387" s="17">
        <f t="shared" si="1455"/>
        <v>4</v>
      </c>
      <c r="DJ2387" s="20" t="s">
        <v>2477</v>
      </c>
    </row>
    <row r="2388" spans="1:114" x14ac:dyDescent="0.2">
      <c r="A2388" s="15" t="s">
        <v>105</v>
      </c>
      <c r="B2388" s="10" t="s">
        <v>2502</v>
      </c>
      <c r="C2388" s="11">
        <f t="shared" si="1432"/>
        <v>415</v>
      </c>
      <c r="D2388" s="11">
        <f t="shared" si="1416"/>
        <v>1020</v>
      </c>
      <c r="E2388" s="11">
        <f t="shared" si="1416"/>
        <v>304</v>
      </c>
      <c r="F2388" s="11">
        <f t="shared" si="1416"/>
        <v>0</v>
      </c>
      <c r="G2388" s="11">
        <f t="shared" si="1416"/>
        <v>26</v>
      </c>
      <c r="H2388" s="11">
        <f t="shared" si="1416"/>
        <v>46</v>
      </c>
      <c r="I2388" s="11">
        <f t="shared" si="1457"/>
        <v>30</v>
      </c>
      <c r="J2388" s="11">
        <f t="shared" si="1457"/>
        <v>0</v>
      </c>
      <c r="K2388" s="11">
        <f t="shared" si="1457"/>
        <v>0</v>
      </c>
      <c r="L2388" s="11">
        <f t="shared" si="1457"/>
        <v>0</v>
      </c>
      <c r="M2388" s="11">
        <f t="shared" si="1457"/>
        <v>0</v>
      </c>
      <c r="N2388" s="11">
        <f t="shared" si="1457"/>
        <v>0</v>
      </c>
      <c r="O2388" s="11">
        <f t="shared" si="1457"/>
        <v>0</v>
      </c>
      <c r="P2388" s="11">
        <f t="shared" si="1457"/>
        <v>0</v>
      </c>
      <c r="Q2388" s="11">
        <f t="shared" si="1457"/>
        <v>0</v>
      </c>
      <c r="R2388" s="11">
        <f t="shared" si="1413"/>
        <v>0</v>
      </c>
      <c r="S2388" s="11">
        <f t="shared" si="1413"/>
        <v>0</v>
      </c>
      <c r="T2388" s="11">
        <f t="shared" si="1413"/>
        <v>52868.566611769187</v>
      </c>
      <c r="U2388" s="40">
        <f t="shared" si="1433"/>
        <v>3.15</v>
      </c>
      <c r="V2388" s="11">
        <f t="shared" si="1431"/>
        <v>7.5900277058200034</v>
      </c>
      <c r="W2388" s="11">
        <f t="shared" si="1431"/>
        <v>8531211421.0920715</v>
      </c>
      <c r="X2388" s="11">
        <f t="shared" si="1431"/>
        <v>16727865.531553082</v>
      </c>
      <c r="Y2388" s="11">
        <f t="shared" si="1431"/>
        <v>19571405.909507826</v>
      </c>
      <c r="Z2388" s="11">
        <f t="shared" si="1431"/>
        <v>1.1699882374467376</v>
      </c>
      <c r="AA2388" s="11">
        <f t="shared" si="1431"/>
        <v>401.70439607223079</v>
      </c>
      <c r="AB2388" s="11">
        <f t="shared" si="1431"/>
        <v>28856.566611769187</v>
      </c>
      <c r="AC2388" s="11">
        <f t="shared" si="1431"/>
        <v>27968</v>
      </c>
      <c r="AD2388" s="11">
        <f t="shared" si="1431"/>
        <v>217074285.02455154</v>
      </c>
      <c r="AE2388" s="11">
        <f t="shared" si="1431"/>
        <v>1428120.2962141549</v>
      </c>
      <c r="AF2388" s="11">
        <f t="shared" si="1431"/>
        <v>2297620.364306075</v>
      </c>
      <c r="AG2388" s="11">
        <f t="shared" si="1431"/>
        <v>1.608842315592673</v>
      </c>
      <c r="AH2388" s="11">
        <f t="shared" si="1460"/>
        <v>64.07747970002076</v>
      </c>
      <c r="AI2388" s="11">
        <f t="shared" si="1460"/>
        <v>0</v>
      </c>
      <c r="AJ2388" s="11">
        <f t="shared" si="1460"/>
        <v>0</v>
      </c>
      <c r="AK2388" s="11">
        <f t="shared" si="1460"/>
        <v>0</v>
      </c>
      <c r="AL2388" s="11">
        <f t="shared" si="1460"/>
        <v>0</v>
      </c>
      <c r="AM2388" s="11">
        <f t="shared" si="1459"/>
        <v>0</v>
      </c>
      <c r="AN2388" s="11">
        <f t="shared" si="1459"/>
        <v>0</v>
      </c>
      <c r="AO2388" s="11">
        <f t="shared" si="1459"/>
        <v>0</v>
      </c>
      <c r="AP2388" s="11">
        <f t="shared" si="1459"/>
        <v>0</v>
      </c>
      <c r="AQ2388" s="11">
        <f t="shared" si="1459"/>
        <v>0</v>
      </c>
      <c r="AR2388" s="11">
        <f t="shared" si="1459"/>
        <v>0</v>
      </c>
      <c r="AS2388" s="11">
        <f t="shared" si="1458"/>
        <v>76.660367476067165</v>
      </c>
      <c r="AT2388" s="11">
        <f t="shared" si="1434"/>
        <v>153.14718625761429</v>
      </c>
      <c r="AU2388" s="11">
        <f t="shared" si="1434"/>
        <v>0</v>
      </c>
      <c r="AV2388" s="11">
        <f t="shared" si="1434"/>
        <v>27133065.998751264</v>
      </c>
      <c r="AW2388" s="11">
        <f t="shared" si="1434"/>
        <v>51084042148522.664</v>
      </c>
      <c r="AX2388" s="11">
        <f t="shared" si="1434"/>
        <v>0</v>
      </c>
      <c r="AY2388" s="11">
        <f t="shared" ref="AY2388:BE2430" si="1464">IF($A2388="x",DC2388,"")</f>
        <v>0</v>
      </c>
      <c r="AZ2388" s="11">
        <f t="shared" si="1464"/>
        <v>1</v>
      </c>
      <c r="BA2388" s="11">
        <f t="shared" si="1464"/>
        <v>1</v>
      </c>
      <c r="BB2388" s="11">
        <f t="shared" si="1464"/>
        <v>1</v>
      </c>
      <c r="BC2388" s="11">
        <f t="shared" si="1464"/>
        <v>2</v>
      </c>
      <c r="BD2388" s="11">
        <f t="shared" si="1429"/>
        <v>4</v>
      </c>
      <c r="BE2388" s="11">
        <f t="shared" si="1429"/>
        <v>4</v>
      </c>
      <c r="BF2388" s="15" t="str">
        <f t="shared" si="1435"/>
        <v>EU 53-62</v>
      </c>
      <c r="BG2388" s="54">
        <v>415</v>
      </c>
      <c r="BH2388" s="17">
        <v>1020</v>
      </c>
      <c r="BI2388" s="18">
        <v>304</v>
      </c>
      <c r="BJ2388" s="18"/>
      <c r="BK2388" s="17">
        <v>26</v>
      </c>
      <c r="BL2388" s="17">
        <v>46</v>
      </c>
      <c r="BM2388" s="17">
        <v>30</v>
      </c>
      <c r="BX2388" s="18">
        <f t="shared" si="1436"/>
        <v>52868.566611769187</v>
      </c>
      <c r="BY2388" s="42">
        <v>3.15</v>
      </c>
      <c r="BZ2388" s="43">
        <f t="shared" si="1456"/>
        <v>7.5900277058200034</v>
      </c>
      <c r="CA2388" s="18">
        <f t="shared" si="1437"/>
        <v>8531211421.0920715</v>
      </c>
      <c r="CB2388" s="18">
        <f t="shared" si="1438"/>
        <v>16727865.531553082</v>
      </c>
      <c r="CC2388" s="18">
        <f t="shared" si="1439"/>
        <v>19571405.909507826</v>
      </c>
      <c r="CD2388" s="25">
        <f t="shared" si="1461"/>
        <v>1.1699882374467376</v>
      </c>
      <c r="CE2388" s="26">
        <f t="shared" si="1440"/>
        <v>401.70439607223079</v>
      </c>
      <c r="CF2388" s="18">
        <f t="shared" si="1441"/>
        <v>28856.566611769187</v>
      </c>
      <c r="CG2388" s="18">
        <f t="shared" si="1442"/>
        <v>27968</v>
      </c>
      <c r="CH2388" s="18">
        <f t="shared" si="1443"/>
        <v>217074285.02455154</v>
      </c>
      <c r="CI2388" s="18">
        <f t="shared" si="1444"/>
        <v>1428120.2962141549</v>
      </c>
      <c r="CJ2388" s="18">
        <f t="shared" si="1445"/>
        <v>2297620.364306075</v>
      </c>
      <c r="CK2388" s="25">
        <f t="shared" si="1462"/>
        <v>1.608842315592673</v>
      </c>
      <c r="CL2388" s="26">
        <f t="shared" si="1446"/>
        <v>64.07747970002076</v>
      </c>
      <c r="CM2388" s="26"/>
      <c r="CN2388" s="26"/>
      <c r="CO2388" s="26"/>
      <c r="CP2388" s="26"/>
      <c r="CQ2388" s="26"/>
      <c r="CR2388" s="26"/>
      <c r="CS2388" s="26"/>
      <c r="CT2388" s="26"/>
      <c r="CU2388" s="26"/>
      <c r="CV2388" s="26"/>
      <c r="CW2388" s="26">
        <f t="shared" si="1463"/>
        <v>76.660367476067165</v>
      </c>
      <c r="CX2388" s="26">
        <f t="shared" si="1447"/>
        <v>153.14718625761429</v>
      </c>
      <c r="CY2388" s="26"/>
      <c r="CZ2388" s="18">
        <f t="shared" si="1448"/>
        <v>27133065.998751264</v>
      </c>
      <c r="DA2388" s="18">
        <f t="shared" si="1449"/>
        <v>51084042148522.664</v>
      </c>
      <c r="DB2388" s="18"/>
      <c r="DD2388" s="17">
        <f t="shared" si="1450"/>
        <v>1</v>
      </c>
      <c r="DE2388" s="17">
        <f t="shared" si="1451"/>
        <v>1</v>
      </c>
      <c r="DF2388" s="17">
        <f t="shared" si="1452"/>
        <v>1</v>
      </c>
      <c r="DG2388" s="17">
        <f t="shared" si="1453"/>
        <v>2</v>
      </c>
      <c r="DH2388" s="17">
        <f t="shared" si="1454"/>
        <v>4</v>
      </c>
      <c r="DI2388" s="17">
        <f t="shared" si="1455"/>
        <v>4</v>
      </c>
      <c r="DJ2388" s="20" t="s">
        <v>2477</v>
      </c>
    </row>
    <row r="2389" spans="1:114" x14ac:dyDescent="0.2">
      <c r="A2389" s="15" t="s">
        <v>105</v>
      </c>
      <c r="B2389" s="10" t="s">
        <v>2503</v>
      </c>
      <c r="C2389" s="11">
        <f t="shared" si="1432"/>
        <v>438</v>
      </c>
      <c r="D2389" s="11">
        <f t="shared" si="1416"/>
        <v>1026</v>
      </c>
      <c r="E2389" s="11">
        <f t="shared" si="1416"/>
        <v>305</v>
      </c>
      <c r="F2389" s="11">
        <f t="shared" si="1416"/>
        <v>0</v>
      </c>
      <c r="G2389" s="11">
        <f t="shared" si="1416"/>
        <v>26.9</v>
      </c>
      <c r="H2389" s="11">
        <f t="shared" si="1416"/>
        <v>49</v>
      </c>
      <c r="I2389" s="11">
        <f t="shared" si="1457"/>
        <v>30</v>
      </c>
      <c r="J2389" s="11">
        <f t="shared" si="1457"/>
        <v>0</v>
      </c>
      <c r="K2389" s="11">
        <f t="shared" si="1457"/>
        <v>0</v>
      </c>
      <c r="L2389" s="11">
        <f t="shared" si="1457"/>
        <v>0</v>
      </c>
      <c r="M2389" s="11">
        <f t="shared" si="1457"/>
        <v>0</v>
      </c>
      <c r="N2389" s="11">
        <f t="shared" si="1457"/>
        <v>0</v>
      </c>
      <c r="O2389" s="11">
        <f t="shared" si="1457"/>
        <v>0</v>
      </c>
      <c r="P2389" s="11">
        <f t="shared" si="1457"/>
        <v>0</v>
      </c>
      <c r="Q2389" s="11">
        <f t="shared" si="1457"/>
        <v>0</v>
      </c>
      <c r="R2389" s="11">
        <f t="shared" si="1413"/>
        <v>0</v>
      </c>
      <c r="S2389" s="11">
        <f t="shared" si="1413"/>
        <v>0</v>
      </c>
      <c r="T2389" s="11">
        <f t="shared" si="1413"/>
        <v>55625.766611769184</v>
      </c>
      <c r="U2389" s="40">
        <f t="shared" si="1433"/>
        <v>3.17</v>
      </c>
      <c r="V2389" s="11">
        <f t="shared" si="1431"/>
        <v>7.2596151145091046</v>
      </c>
      <c r="W2389" s="11">
        <f t="shared" si="1431"/>
        <v>9091773988.1587353</v>
      </c>
      <c r="X2389" s="11">
        <f t="shared" si="1431"/>
        <v>17722756.312200263</v>
      </c>
      <c r="Y2389" s="11">
        <f t="shared" si="1431"/>
        <v>20746021.309507824</v>
      </c>
      <c r="Z2389" s="11">
        <f t="shared" si="1431"/>
        <v>1.1705866144097665</v>
      </c>
      <c r="AA2389" s="11">
        <f t="shared" si="1431"/>
        <v>404.2837737161264</v>
      </c>
      <c r="AB2389" s="11">
        <f t="shared" si="1431"/>
        <v>29993.866611769183</v>
      </c>
      <c r="AC2389" s="11">
        <f t="shared" si="1431"/>
        <v>29890</v>
      </c>
      <c r="AD2389" s="11">
        <f t="shared" si="1431"/>
        <v>233553111.61002624</v>
      </c>
      <c r="AE2389" s="11">
        <f t="shared" si="1431"/>
        <v>1531495.8138362376</v>
      </c>
      <c r="AF2389" s="11">
        <f t="shared" si="1431"/>
        <v>2462558.039281371</v>
      </c>
      <c r="AG2389" s="11">
        <f t="shared" si="1431"/>
        <v>1.6079430430259678</v>
      </c>
      <c r="AH2389" s="11">
        <f t="shared" si="1460"/>
        <v>64.796988815555707</v>
      </c>
      <c r="AI2389" s="11">
        <f t="shared" si="1460"/>
        <v>0</v>
      </c>
      <c r="AJ2389" s="11">
        <f t="shared" si="1460"/>
        <v>0</v>
      </c>
      <c r="AK2389" s="11">
        <f t="shared" si="1460"/>
        <v>0</v>
      </c>
      <c r="AL2389" s="11">
        <f t="shared" si="1460"/>
        <v>0</v>
      </c>
      <c r="AM2389" s="11">
        <f t="shared" si="1459"/>
        <v>0</v>
      </c>
      <c r="AN2389" s="11">
        <f t="shared" si="1459"/>
        <v>0</v>
      </c>
      <c r="AO2389" s="11">
        <f t="shared" si="1459"/>
        <v>0</v>
      </c>
      <c r="AP2389" s="11">
        <f t="shared" si="1459"/>
        <v>0</v>
      </c>
      <c r="AQ2389" s="11">
        <f t="shared" si="1459"/>
        <v>0</v>
      </c>
      <c r="AR2389" s="11">
        <f t="shared" si="1459"/>
        <v>0</v>
      </c>
      <c r="AS2389" s="11">
        <f t="shared" si="1458"/>
        <v>77.235439208528391</v>
      </c>
      <c r="AT2389" s="11">
        <f t="shared" si="1458"/>
        <v>160.0471862576143</v>
      </c>
      <c r="AU2389" s="11">
        <f t="shared" si="1458"/>
        <v>0</v>
      </c>
      <c r="AV2389" s="11">
        <f t="shared" si="1458"/>
        <v>31902315.034544263</v>
      </c>
      <c r="AW2389" s="11">
        <f t="shared" si="1458"/>
        <v>55293423960942.711</v>
      </c>
      <c r="AX2389" s="11">
        <f t="shared" si="1458"/>
        <v>0</v>
      </c>
      <c r="AY2389" s="11">
        <f t="shared" si="1464"/>
        <v>0</v>
      </c>
      <c r="AZ2389" s="11">
        <f t="shared" si="1464"/>
        <v>1</v>
      </c>
      <c r="BA2389" s="11">
        <f t="shared" si="1464"/>
        <v>1</v>
      </c>
      <c r="BB2389" s="11">
        <f t="shared" si="1464"/>
        <v>1</v>
      </c>
      <c r="BC2389" s="11">
        <f t="shared" si="1464"/>
        <v>2</v>
      </c>
      <c r="BD2389" s="11">
        <f t="shared" si="1429"/>
        <v>3</v>
      </c>
      <c r="BE2389" s="11">
        <f t="shared" si="1429"/>
        <v>4</v>
      </c>
      <c r="BF2389" s="15" t="str">
        <f t="shared" si="1435"/>
        <v>EU 53-62</v>
      </c>
      <c r="BG2389" s="54">
        <v>438</v>
      </c>
      <c r="BH2389" s="17">
        <v>1026</v>
      </c>
      <c r="BI2389" s="18">
        <v>305</v>
      </c>
      <c r="BJ2389" s="18"/>
      <c r="BK2389" s="17">
        <v>26.9</v>
      </c>
      <c r="BL2389" s="17">
        <v>49</v>
      </c>
      <c r="BM2389" s="17">
        <v>30</v>
      </c>
      <c r="BX2389" s="18">
        <f t="shared" si="1436"/>
        <v>55625.766611769184</v>
      </c>
      <c r="BY2389" s="42">
        <v>3.17</v>
      </c>
      <c r="BZ2389" s="43">
        <f t="shared" si="1456"/>
        <v>7.2596151145091046</v>
      </c>
      <c r="CA2389" s="18">
        <f t="shared" si="1437"/>
        <v>9091773988.1587353</v>
      </c>
      <c r="CB2389" s="18">
        <f t="shared" si="1438"/>
        <v>17722756.312200263</v>
      </c>
      <c r="CC2389" s="18">
        <f t="shared" si="1439"/>
        <v>20746021.309507824</v>
      </c>
      <c r="CD2389" s="25">
        <f t="shared" si="1461"/>
        <v>1.1705866144097665</v>
      </c>
      <c r="CE2389" s="26">
        <f t="shared" si="1440"/>
        <v>404.2837737161264</v>
      </c>
      <c r="CF2389" s="18">
        <f t="shared" si="1441"/>
        <v>29993.866611769183</v>
      </c>
      <c r="CG2389" s="18">
        <f t="shared" si="1442"/>
        <v>29890</v>
      </c>
      <c r="CH2389" s="18">
        <f t="shared" si="1443"/>
        <v>233553111.61002624</v>
      </c>
      <c r="CI2389" s="18">
        <f t="shared" si="1444"/>
        <v>1531495.8138362376</v>
      </c>
      <c r="CJ2389" s="18">
        <f t="shared" si="1445"/>
        <v>2462558.039281371</v>
      </c>
      <c r="CK2389" s="25">
        <f t="shared" si="1462"/>
        <v>1.6079430430259678</v>
      </c>
      <c r="CL2389" s="26">
        <f t="shared" si="1446"/>
        <v>64.796988815555707</v>
      </c>
      <c r="CM2389" s="26"/>
      <c r="CN2389" s="26"/>
      <c r="CO2389" s="26"/>
      <c r="CP2389" s="26"/>
      <c r="CQ2389" s="26"/>
      <c r="CR2389" s="26"/>
      <c r="CS2389" s="26"/>
      <c r="CT2389" s="26"/>
      <c r="CU2389" s="26"/>
      <c r="CV2389" s="26"/>
      <c r="CW2389" s="26">
        <f t="shared" si="1463"/>
        <v>77.235439208528391</v>
      </c>
      <c r="CX2389" s="26">
        <f t="shared" si="1447"/>
        <v>160.0471862576143</v>
      </c>
      <c r="CY2389" s="26"/>
      <c r="CZ2389" s="18">
        <f t="shared" si="1448"/>
        <v>31902315.034544263</v>
      </c>
      <c r="DA2389" s="18">
        <f t="shared" si="1449"/>
        <v>55293423960942.711</v>
      </c>
      <c r="DB2389" s="18"/>
      <c r="DD2389" s="17">
        <f t="shared" si="1450"/>
        <v>1</v>
      </c>
      <c r="DE2389" s="17">
        <f t="shared" si="1451"/>
        <v>1</v>
      </c>
      <c r="DF2389" s="17">
        <f t="shared" si="1452"/>
        <v>1</v>
      </c>
      <c r="DG2389" s="17">
        <f t="shared" si="1453"/>
        <v>2</v>
      </c>
      <c r="DH2389" s="17">
        <f t="shared" si="1454"/>
        <v>3</v>
      </c>
      <c r="DI2389" s="17">
        <f t="shared" si="1455"/>
        <v>4</v>
      </c>
      <c r="DJ2389" s="20" t="s">
        <v>2477</v>
      </c>
    </row>
    <row r="2390" spans="1:114" x14ac:dyDescent="0.2">
      <c r="A2390" s="15" t="s">
        <v>105</v>
      </c>
      <c r="B2390" s="10" t="s">
        <v>2504</v>
      </c>
      <c r="C2390" s="11">
        <f t="shared" si="1432"/>
        <v>494</v>
      </c>
      <c r="D2390" s="11">
        <f t="shared" si="1416"/>
        <v>1036</v>
      </c>
      <c r="E2390" s="11">
        <f t="shared" si="1416"/>
        <v>309</v>
      </c>
      <c r="F2390" s="11">
        <f t="shared" si="1416"/>
        <v>0</v>
      </c>
      <c r="G2390" s="11">
        <f t="shared" si="1416"/>
        <v>31</v>
      </c>
      <c r="H2390" s="11">
        <f t="shared" si="1416"/>
        <v>54</v>
      </c>
      <c r="I2390" s="11">
        <f t="shared" si="1457"/>
        <v>30</v>
      </c>
      <c r="J2390" s="11">
        <f t="shared" si="1457"/>
        <v>0</v>
      </c>
      <c r="K2390" s="11">
        <f t="shared" si="1457"/>
        <v>0</v>
      </c>
      <c r="L2390" s="11">
        <f t="shared" si="1457"/>
        <v>0</v>
      </c>
      <c r="M2390" s="11">
        <f t="shared" si="1457"/>
        <v>0</v>
      </c>
      <c r="N2390" s="11">
        <f t="shared" si="1457"/>
        <v>0</v>
      </c>
      <c r="O2390" s="11">
        <f t="shared" si="1457"/>
        <v>0</v>
      </c>
      <c r="P2390" s="11">
        <f t="shared" si="1457"/>
        <v>0</v>
      </c>
      <c r="Q2390" s="11">
        <f t="shared" si="1457"/>
        <v>0</v>
      </c>
      <c r="R2390" s="11">
        <f t="shared" si="1413"/>
        <v>0</v>
      </c>
      <c r="S2390" s="11">
        <f t="shared" si="1413"/>
        <v>0</v>
      </c>
      <c r="T2390" s="11">
        <f t="shared" si="1413"/>
        <v>62912.566611769187</v>
      </c>
      <c r="U2390" s="40">
        <f t="shared" si="1433"/>
        <v>3.19</v>
      </c>
      <c r="V2390" s="11">
        <f t="shared" si="1431"/>
        <v>6.4592727436996986</v>
      </c>
      <c r="W2390" s="11">
        <f t="shared" si="1431"/>
        <v>10279592813.09207</v>
      </c>
      <c r="X2390" s="11">
        <f t="shared" si="1431"/>
        <v>19844773.77044801</v>
      </c>
      <c r="Y2390" s="11">
        <f t="shared" si="1431"/>
        <v>23413121.909507826</v>
      </c>
      <c r="Z2390" s="11">
        <f t="shared" si="1431"/>
        <v>1.1798129915884275</v>
      </c>
      <c r="AA2390" s="11">
        <f t="shared" si="1431"/>
        <v>404.22135581315428</v>
      </c>
      <c r="AB2390" s="11">
        <f t="shared" si="1431"/>
        <v>34454.566611769187</v>
      </c>
      <c r="AC2390" s="11">
        <f t="shared" si="1431"/>
        <v>33372</v>
      </c>
      <c r="AD2390" s="11">
        <f t="shared" si="1431"/>
        <v>268241615.41015154</v>
      </c>
      <c r="AE2390" s="11">
        <f t="shared" si="1431"/>
        <v>1736191.685502599</v>
      </c>
      <c r="AF2390" s="11">
        <f t="shared" si="1431"/>
        <v>2818090.7808354981</v>
      </c>
      <c r="AG2390" s="11">
        <f t="shared" si="1431"/>
        <v>1.6231449582248789</v>
      </c>
      <c r="AH2390" s="11">
        <f t="shared" si="1460"/>
        <v>65.297172568335185</v>
      </c>
      <c r="AI2390" s="11">
        <f t="shared" si="1460"/>
        <v>0</v>
      </c>
      <c r="AJ2390" s="11">
        <f t="shared" si="1460"/>
        <v>0</v>
      </c>
      <c r="AK2390" s="11">
        <f t="shared" si="1460"/>
        <v>0</v>
      </c>
      <c r="AL2390" s="11">
        <f t="shared" si="1460"/>
        <v>0</v>
      </c>
      <c r="AM2390" s="11">
        <f t="shared" si="1459"/>
        <v>0</v>
      </c>
      <c r="AN2390" s="11">
        <f t="shared" si="1459"/>
        <v>0</v>
      </c>
      <c r="AO2390" s="11">
        <f t="shared" si="1459"/>
        <v>0</v>
      </c>
      <c r="AP2390" s="11">
        <f t="shared" si="1459"/>
        <v>0</v>
      </c>
      <c r="AQ2390" s="11">
        <f t="shared" si="1459"/>
        <v>0</v>
      </c>
      <c r="AR2390" s="11">
        <f t="shared" si="1459"/>
        <v>0</v>
      </c>
      <c r="AS2390" s="11">
        <f t="shared" si="1458"/>
        <v>78.092093329794821</v>
      </c>
      <c r="AT2390" s="11">
        <f t="shared" si="1458"/>
        <v>174.14718625761429</v>
      </c>
      <c r="AU2390" s="11">
        <f t="shared" si="1458"/>
        <v>0</v>
      </c>
      <c r="AV2390" s="11">
        <f t="shared" si="1458"/>
        <v>44325045.160010614</v>
      </c>
      <c r="AW2390" s="11">
        <f t="shared" si="1458"/>
        <v>64014879446541</v>
      </c>
      <c r="AX2390" s="11">
        <f t="shared" si="1458"/>
        <v>0</v>
      </c>
      <c r="AY2390" s="11">
        <f t="shared" si="1464"/>
        <v>0</v>
      </c>
      <c r="AZ2390" s="11">
        <f t="shared" si="1464"/>
        <v>1</v>
      </c>
      <c r="BA2390" s="11">
        <f t="shared" si="1464"/>
        <v>1</v>
      </c>
      <c r="BB2390" s="11">
        <f t="shared" si="1464"/>
        <v>1</v>
      </c>
      <c r="BC2390" s="11">
        <f t="shared" si="1464"/>
        <v>1</v>
      </c>
      <c r="BD2390" s="11">
        <f t="shared" si="1429"/>
        <v>2</v>
      </c>
      <c r="BE2390" s="11">
        <f t="shared" si="1429"/>
        <v>3</v>
      </c>
      <c r="BF2390" s="15" t="str">
        <f t="shared" si="1435"/>
        <v>EU 53-62</v>
      </c>
      <c r="BG2390" s="54">
        <v>494</v>
      </c>
      <c r="BH2390" s="17">
        <v>1036</v>
      </c>
      <c r="BI2390" s="18">
        <v>309</v>
      </c>
      <c r="BJ2390" s="18"/>
      <c r="BK2390" s="17">
        <v>31</v>
      </c>
      <c r="BL2390" s="17">
        <v>54</v>
      </c>
      <c r="BM2390" s="17">
        <v>30</v>
      </c>
      <c r="BX2390" s="18">
        <f t="shared" si="1436"/>
        <v>62912.566611769187</v>
      </c>
      <c r="BY2390" s="42">
        <v>3.19</v>
      </c>
      <c r="BZ2390" s="43">
        <f t="shared" si="1456"/>
        <v>6.4592727436996986</v>
      </c>
      <c r="CA2390" s="18">
        <f t="shared" si="1437"/>
        <v>10279592813.09207</v>
      </c>
      <c r="CB2390" s="18">
        <f t="shared" si="1438"/>
        <v>19844773.77044801</v>
      </c>
      <c r="CC2390" s="18">
        <f t="shared" si="1439"/>
        <v>23413121.909507826</v>
      </c>
      <c r="CD2390" s="25">
        <f t="shared" si="1461"/>
        <v>1.1798129915884275</v>
      </c>
      <c r="CE2390" s="26">
        <f t="shared" si="1440"/>
        <v>404.22135581315428</v>
      </c>
      <c r="CF2390" s="18">
        <f t="shared" si="1441"/>
        <v>34454.566611769187</v>
      </c>
      <c r="CG2390" s="18">
        <f t="shared" si="1442"/>
        <v>33372</v>
      </c>
      <c r="CH2390" s="18">
        <f t="shared" si="1443"/>
        <v>268241615.41015154</v>
      </c>
      <c r="CI2390" s="18">
        <f t="shared" si="1444"/>
        <v>1736191.685502599</v>
      </c>
      <c r="CJ2390" s="18">
        <f t="shared" si="1445"/>
        <v>2818090.7808354981</v>
      </c>
      <c r="CK2390" s="25">
        <f t="shared" si="1462"/>
        <v>1.6231449582248789</v>
      </c>
      <c r="CL2390" s="26">
        <f t="shared" si="1446"/>
        <v>65.297172568335185</v>
      </c>
      <c r="CM2390" s="26"/>
      <c r="CN2390" s="26"/>
      <c r="CO2390" s="26"/>
      <c r="CP2390" s="26"/>
      <c r="CQ2390" s="26"/>
      <c r="CR2390" s="26"/>
      <c r="CS2390" s="26"/>
      <c r="CT2390" s="26"/>
      <c r="CU2390" s="26"/>
      <c r="CV2390" s="26"/>
      <c r="CW2390" s="26">
        <f t="shared" si="1463"/>
        <v>78.092093329794821</v>
      </c>
      <c r="CX2390" s="26">
        <f t="shared" si="1447"/>
        <v>174.14718625761429</v>
      </c>
      <c r="CY2390" s="26"/>
      <c r="CZ2390" s="18">
        <f t="shared" si="1448"/>
        <v>44325045.160010614</v>
      </c>
      <c r="DA2390" s="18">
        <f t="shared" si="1449"/>
        <v>64014879446541</v>
      </c>
      <c r="DB2390" s="18"/>
      <c r="DD2390" s="17">
        <f t="shared" si="1450"/>
        <v>1</v>
      </c>
      <c r="DE2390" s="17">
        <f t="shared" si="1451"/>
        <v>1</v>
      </c>
      <c r="DF2390" s="17">
        <f t="shared" si="1452"/>
        <v>1</v>
      </c>
      <c r="DG2390" s="17">
        <f t="shared" si="1453"/>
        <v>1</v>
      </c>
      <c r="DH2390" s="17">
        <f t="shared" si="1454"/>
        <v>2</v>
      </c>
      <c r="DI2390" s="17">
        <f t="shared" si="1455"/>
        <v>3</v>
      </c>
      <c r="DJ2390" s="20" t="s">
        <v>2477</v>
      </c>
    </row>
    <row r="2391" spans="1:114" x14ac:dyDescent="0.2">
      <c r="A2391" s="15" t="s">
        <v>105</v>
      </c>
      <c r="B2391" s="10" t="s">
        <v>2505</v>
      </c>
      <c r="C2391" s="11">
        <f t="shared" si="1432"/>
        <v>584</v>
      </c>
      <c r="D2391" s="11">
        <f t="shared" si="1416"/>
        <v>1056</v>
      </c>
      <c r="E2391" s="11">
        <f t="shared" si="1416"/>
        <v>314</v>
      </c>
      <c r="F2391" s="11">
        <f t="shared" si="1416"/>
        <v>0</v>
      </c>
      <c r="G2391" s="11">
        <f t="shared" si="1416"/>
        <v>36</v>
      </c>
      <c r="H2391" s="11">
        <f t="shared" si="1416"/>
        <v>64</v>
      </c>
      <c r="I2391" s="11">
        <f t="shared" si="1457"/>
        <v>30</v>
      </c>
      <c r="J2391" s="11">
        <f t="shared" si="1457"/>
        <v>0</v>
      </c>
      <c r="K2391" s="11">
        <f t="shared" si="1457"/>
        <v>0</v>
      </c>
      <c r="L2391" s="11">
        <f t="shared" si="1457"/>
        <v>0</v>
      </c>
      <c r="M2391" s="11">
        <f t="shared" si="1457"/>
        <v>0</v>
      </c>
      <c r="N2391" s="11">
        <f t="shared" si="1457"/>
        <v>0</v>
      </c>
      <c r="O2391" s="11">
        <f t="shared" si="1457"/>
        <v>0</v>
      </c>
      <c r="P2391" s="11">
        <f t="shared" si="1457"/>
        <v>0</v>
      </c>
      <c r="Q2391" s="11">
        <f t="shared" si="1457"/>
        <v>0</v>
      </c>
      <c r="R2391" s="11">
        <f t="shared" si="1413"/>
        <v>0</v>
      </c>
      <c r="S2391" s="11">
        <f t="shared" si="1413"/>
        <v>0</v>
      </c>
      <c r="T2391" s="11">
        <f t="shared" si="1413"/>
        <v>74372.566611769187</v>
      </c>
      <c r="U2391" s="40">
        <f t="shared" si="1433"/>
        <v>3.24</v>
      </c>
      <c r="V2391" s="11">
        <f t="shared" si="1431"/>
        <v>5.5496115342867611</v>
      </c>
      <c r="W2391" s="11">
        <f t="shared" si="1431"/>
        <v>12460713373.09207</v>
      </c>
      <c r="X2391" s="11">
        <f t="shared" si="1431"/>
        <v>23599835.933886494</v>
      </c>
      <c r="Y2391" s="11">
        <f t="shared" si="1431"/>
        <v>28039181.909507826</v>
      </c>
      <c r="Z2391" s="11">
        <f t="shared" si="1431"/>
        <v>1.1881091880493528</v>
      </c>
      <c r="AA2391" s="11">
        <f t="shared" si="1431"/>
        <v>409.32198209578786</v>
      </c>
      <c r="AB2391" s="11">
        <f t="shared" si="1431"/>
        <v>40324.566611769187</v>
      </c>
      <c r="AC2391" s="11">
        <f t="shared" si="1431"/>
        <v>40192</v>
      </c>
      <c r="AD2391" s="11">
        <f t="shared" si="1431"/>
        <v>334334640.79575157</v>
      </c>
      <c r="AE2391" s="11">
        <f t="shared" si="1431"/>
        <v>2129520.0050684814</v>
      </c>
      <c r="AF2391" s="11">
        <f t="shared" si="1431"/>
        <v>3474827.1973649212</v>
      </c>
      <c r="AG2391" s="11">
        <f t="shared" si="1431"/>
        <v>1.6317419836838665</v>
      </c>
      <c r="AH2391" s="11">
        <f t="shared" si="1460"/>
        <v>67.047764723107164</v>
      </c>
      <c r="AI2391" s="11">
        <f t="shared" si="1460"/>
        <v>0</v>
      </c>
      <c r="AJ2391" s="11">
        <f t="shared" si="1460"/>
        <v>0</v>
      </c>
      <c r="AK2391" s="11">
        <f t="shared" si="1460"/>
        <v>0</v>
      </c>
      <c r="AL2391" s="11">
        <f t="shared" si="1460"/>
        <v>0</v>
      </c>
      <c r="AM2391" s="11">
        <f t="shared" si="1459"/>
        <v>0</v>
      </c>
      <c r="AN2391" s="11">
        <f t="shared" si="1459"/>
        <v>0</v>
      </c>
      <c r="AO2391" s="11">
        <f t="shared" si="1459"/>
        <v>0</v>
      </c>
      <c r="AP2391" s="11">
        <f t="shared" si="1459"/>
        <v>0</v>
      </c>
      <c r="AQ2391" s="11">
        <f t="shared" si="1459"/>
        <v>0</v>
      </c>
      <c r="AR2391" s="11">
        <f t="shared" si="1459"/>
        <v>0</v>
      </c>
      <c r="AS2391" s="11">
        <f t="shared" si="1458"/>
        <v>79.818129996841193</v>
      </c>
      <c r="AT2391" s="11">
        <f t="shared" si="1458"/>
        <v>199.14718625761429</v>
      </c>
      <c r="AU2391" s="11">
        <f t="shared" si="1458"/>
        <v>0</v>
      </c>
      <c r="AV2391" s="11">
        <f t="shared" si="1458"/>
        <v>72300153.447910994</v>
      </c>
      <c r="AW2391" s="11">
        <f t="shared" si="1458"/>
        <v>81242077549909.328</v>
      </c>
      <c r="AX2391" s="11">
        <f t="shared" si="1458"/>
        <v>0</v>
      </c>
      <c r="AY2391" s="11">
        <f t="shared" si="1464"/>
        <v>0</v>
      </c>
      <c r="AZ2391" s="11">
        <f t="shared" si="1464"/>
        <v>1</v>
      </c>
      <c r="BA2391" s="11">
        <f t="shared" si="1464"/>
        <v>1</v>
      </c>
      <c r="BB2391" s="11">
        <f t="shared" si="1464"/>
        <v>1</v>
      </c>
      <c r="BC2391" s="11">
        <f t="shared" si="1464"/>
        <v>1</v>
      </c>
      <c r="BD2391" s="11">
        <f t="shared" si="1429"/>
        <v>1</v>
      </c>
      <c r="BE2391" s="11">
        <f t="shared" si="1429"/>
        <v>2</v>
      </c>
      <c r="BF2391" s="15" t="str">
        <f t="shared" si="1435"/>
        <v>EU 53-62</v>
      </c>
      <c r="BG2391" s="54">
        <v>584</v>
      </c>
      <c r="BH2391" s="17">
        <v>1056</v>
      </c>
      <c r="BI2391" s="18">
        <v>314</v>
      </c>
      <c r="BJ2391" s="18"/>
      <c r="BK2391" s="17">
        <v>36</v>
      </c>
      <c r="BL2391" s="17">
        <v>64</v>
      </c>
      <c r="BM2391" s="17">
        <v>30</v>
      </c>
      <c r="BX2391" s="18">
        <f t="shared" si="1436"/>
        <v>74372.566611769187</v>
      </c>
      <c r="BY2391" s="42">
        <v>3.24</v>
      </c>
      <c r="BZ2391" s="43">
        <f t="shared" si="1456"/>
        <v>5.5496115342867611</v>
      </c>
      <c r="CA2391" s="18">
        <f t="shared" si="1437"/>
        <v>12460713373.09207</v>
      </c>
      <c r="CB2391" s="18">
        <f t="shared" si="1438"/>
        <v>23599835.933886494</v>
      </c>
      <c r="CC2391" s="18">
        <f t="shared" si="1439"/>
        <v>28039181.909507826</v>
      </c>
      <c r="CD2391" s="25">
        <f t="shared" si="1461"/>
        <v>1.1881091880493528</v>
      </c>
      <c r="CE2391" s="26">
        <f t="shared" si="1440"/>
        <v>409.32198209578786</v>
      </c>
      <c r="CF2391" s="18">
        <f t="shared" si="1441"/>
        <v>40324.566611769187</v>
      </c>
      <c r="CG2391" s="18">
        <f t="shared" si="1442"/>
        <v>40192</v>
      </c>
      <c r="CH2391" s="18">
        <f t="shared" si="1443"/>
        <v>334334640.79575157</v>
      </c>
      <c r="CI2391" s="18">
        <f t="shared" si="1444"/>
        <v>2129520.0050684814</v>
      </c>
      <c r="CJ2391" s="18">
        <f t="shared" si="1445"/>
        <v>3474827.1973649212</v>
      </c>
      <c r="CK2391" s="25">
        <f t="shared" si="1462"/>
        <v>1.6317419836838665</v>
      </c>
      <c r="CL2391" s="26">
        <f t="shared" si="1446"/>
        <v>67.047764723107164</v>
      </c>
      <c r="CM2391" s="26"/>
      <c r="CN2391" s="26"/>
      <c r="CO2391" s="26"/>
      <c r="CP2391" s="26"/>
      <c r="CQ2391" s="26"/>
      <c r="CR2391" s="26"/>
      <c r="CS2391" s="26"/>
      <c r="CT2391" s="26"/>
      <c r="CU2391" s="26"/>
      <c r="CV2391" s="26"/>
      <c r="CW2391" s="26">
        <f t="shared" si="1463"/>
        <v>79.818129996841193</v>
      </c>
      <c r="CX2391" s="26">
        <f t="shared" si="1447"/>
        <v>199.14718625761429</v>
      </c>
      <c r="CY2391" s="26"/>
      <c r="CZ2391" s="18">
        <f t="shared" si="1448"/>
        <v>72300153.447910994</v>
      </c>
      <c r="DA2391" s="18">
        <f t="shared" si="1449"/>
        <v>81242077549909.328</v>
      </c>
      <c r="DB2391" s="18"/>
      <c r="DD2391" s="17">
        <f t="shared" si="1450"/>
        <v>1</v>
      </c>
      <c r="DE2391" s="17">
        <f t="shared" si="1451"/>
        <v>1</v>
      </c>
      <c r="DF2391" s="17">
        <f t="shared" si="1452"/>
        <v>1</v>
      </c>
      <c r="DG2391" s="17">
        <f t="shared" si="1453"/>
        <v>1</v>
      </c>
      <c r="DH2391" s="17">
        <f t="shared" si="1454"/>
        <v>1</v>
      </c>
      <c r="DI2391" s="17">
        <f t="shared" si="1455"/>
        <v>2</v>
      </c>
      <c r="DJ2391" s="20" t="s">
        <v>2477</v>
      </c>
    </row>
    <row r="2392" spans="1:114" x14ac:dyDescent="0.2">
      <c r="A2392" s="15"/>
      <c r="D2392" s="11" t="str">
        <f t="shared" si="1416"/>
        <v/>
      </c>
      <c r="E2392" s="11" t="str">
        <f t="shared" si="1416"/>
        <v/>
      </c>
      <c r="F2392" s="11" t="str">
        <f t="shared" si="1416"/>
        <v/>
      </c>
      <c r="G2392" s="11" t="str">
        <f t="shared" si="1416"/>
        <v/>
      </c>
      <c r="H2392" s="11" t="str">
        <f t="shared" si="1416"/>
        <v/>
      </c>
      <c r="I2392" s="11" t="str">
        <f t="shared" si="1457"/>
        <v/>
      </c>
      <c r="J2392" s="11" t="str">
        <f t="shared" si="1457"/>
        <v/>
      </c>
      <c r="K2392" s="11" t="str">
        <f t="shared" si="1457"/>
        <v/>
      </c>
      <c r="L2392" s="11" t="str">
        <f t="shared" si="1457"/>
        <v/>
      </c>
      <c r="M2392" s="11" t="str">
        <f t="shared" si="1457"/>
        <v/>
      </c>
      <c r="N2392" s="11" t="str">
        <f t="shared" si="1457"/>
        <v/>
      </c>
      <c r="O2392" s="11" t="str">
        <f t="shared" si="1457"/>
        <v/>
      </c>
      <c r="P2392" s="11" t="str">
        <f t="shared" si="1457"/>
        <v/>
      </c>
      <c r="Q2392" s="11" t="str">
        <f t="shared" si="1457"/>
        <v/>
      </c>
      <c r="R2392" s="11" t="str">
        <f t="shared" si="1413"/>
        <v/>
      </c>
      <c r="S2392" s="11" t="str">
        <f t="shared" si="1413"/>
        <v/>
      </c>
      <c r="T2392" s="11" t="str">
        <f t="shared" si="1413"/>
        <v/>
      </c>
      <c r="V2392" s="11" t="str">
        <f t="shared" si="1431"/>
        <v/>
      </c>
      <c r="W2392" s="11" t="str">
        <f t="shared" si="1431"/>
        <v/>
      </c>
      <c r="X2392" s="11" t="str">
        <f t="shared" si="1431"/>
        <v/>
      </c>
      <c r="Y2392" s="11" t="str">
        <f t="shared" si="1431"/>
        <v/>
      </c>
      <c r="Z2392" s="11" t="str">
        <f t="shared" si="1431"/>
        <v/>
      </c>
      <c r="AA2392" s="11" t="str">
        <f t="shared" si="1431"/>
        <v/>
      </c>
      <c r="AB2392" s="11" t="str">
        <f t="shared" si="1431"/>
        <v/>
      </c>
      <c r="AC2392" s="11" t="str">
        <f t="shared" si="1431"/>
        <v/>
      </c>
      <c r="AD2392" s="11" t="str">
        <f t="shared" si="1431"/>
        <v/>
      </c>
      <c r="AE2392" s="11" t="str">
        <f t="shared" si="1431"/>
        <v/>
      </c>
      <c r="AF2392" s="11" t="str">
        <f t="shared" si="1431"/>
        <v/>
      </c>
      <c r="AG2392" s="11" t="str">
        <f t="shared" si="1431"/>
        <v/>
      </c>
      <c r="AH2392" s="11" t="str">
        <f t="shared" si="1460"/>
        <v/>
      </c>
      <c r="AI2392" s="11" t="str">
        <f t="shared" si="1460"/>
        <v/>
      </c>
      <c r="AJ2392" s="11" t="str">
        <f t="shared" si="1460"/>
        <v/>
      </c>
      <c r="AK2392" s="11" t="str">
        <f t="shared" si="1460"/>
        <v/>
      </c>
      <c r="AL2392" s="11" t="str">
        <f t="shared" si="1460"/>
        <v/>
      </c>
      <c r="AM2392" s="11" t="str">
        <f t="shared" si="1459"/>
        <v/>
      </c>
      <c r="AN2392" s="11" t="str">
        <f t="shared" si="1459"/>
        <v/>
      </c>
      <c r="AO2392" s="11" t="str">
        <f t="shared" si="1459"/>
        <v/>
      </c>
      <c r="AP2392" s="11" t="str">
        <f t="shared" si="1459"/>
        <v/>
      </c>
      <c r="AQ2392" s="11" t="str">
        <f t="shared" si="1459"/>
        <v/>
      </c>
      <c r="AR2392" s="11" t="str">
        <f t="shared" si="1459"/>
        <v/>
      </c>
      <c r="AS2392" s="11" t="str">
        <f t="shared" si="1458"/>
        <v/>
      </c>
      <c r="AT2392" s="11" t="str">
        <f t="shared" si="1458"/>
        <v/>
      </c>
      <c r="AU2392" s="11" t="str">
        <f t="shared" si="1458"/>
        <v/>
      </c>
      <c r="AV2392" s="11" t="str">
        <f t="shared" si="1458"/>
        <v/>
      </c>
      <c r="AW2392" s="11" t="str">
        <f t="shared" si="1458"/>
        <v/>
      </c>
      <c r="AX2392" s="11" t="str">
        <f t="shared" si="1458"/>
        <v/>
      </c>
      <c r="AY2392" s="11" t="str">
        <f t="shared" si="1464"/>
        <v/>
      </c>
      <c r="AZ2392" s="11" t="str">
        <f t="shared" si="1464"/>
        <v/>
      </c>
      <c r="BA2392" s="11" t="str">
        <f t="shared" si="1464"/>
        <v/>
      </c>
      <c r="BB2392" s="11" t="str">
        <f t="shared" si="1464"/>
        <v/>
      </c>
      <c r="BC2392" s="11" t="str">
        <f t="shared" si="1464"/>
        <v/>
      </c>
      <c r="BD2392" s="11" t="str">
        <f t="shared" si="1429"/>
        <v/>
      </c>
      <c r="BE2392" s="11" t="str">
        <f t="shared" si="1429"/>
        <v/>
      </c>
      <c r="CG2392" s="18"/>
      <c r="CW2392" s="26"/>
    </row>
    <row r="2393" spans="1:114" x14ac:dyDescent="0.2">
      <c r="A2393" s="15" t="s">
        <v>105</v>
      </c>
      <c r="B2393" s="10" t="s">
        <v>2506</v>
      </c>
      <c r="C2393" s="11">
        <f t="shared" ref="C2393:C2416" si="1465">IF(A2393="x",BG2393*$C$4,0)</f>
        <v>20.399999999999999</v>
      </c>
      <c r="D2393" s="11" t="str">
        <f t="shared" si="1416"/>
        <v>100</v>
      </c>
      <c r="E2393" s="11" t="str">
        <f t="shared" si="1416"/>
        <v>100</v>
      </c>
      <c r="F2393" s="11">
        <f t="shared" si="1416"/>
        <v>0</v>
      </c>
      <c r="G2393" s="11">
        <f t="shared" si="1416"/>
        <v>6</v>
      </c>
      <c r="H2393" s="11">
        <f t="shared" si="1416"/>
        <v>10</v>
      </c>
      <c r="I2393" s="11">
        <f t="shared" si="1457"/>
        <v>12</v>
      </c>
      <c r="J2393" s="11">
        <f t="shared" si="1457"/>
        <v>0</v>
      </c>
      <c r="K2393" s="11">
        <f t="shared" si="1457"/>
        <v>0</v>
      </c>
      <c r="L2393" s="11">
        <f t="shared" si="1457"/>
        <v>0</v>
      </c>
      <c r="M2393" s="11">
        <f t="shared" si="1457"/>
        <v>0</v>
      </c>
      <c r="N2393" s="11">
        <f t="shared" si="1457"/>
        <v>0</v>
      </c>
      <c r="O2393" s="11">
        <f t="shared" si="1457"/>
        <v>0</v>
      </c>
      <c r="P2393" s="11">
        <f t="shared" si="1457"/>
        <v>0</v>
      </c>
      <c r="Q2393" s="11">
        <f t="shared" si="1457"/>
        <v>0</v>
      </c>
      <c r="R2393" s="11">
        <f t="shared" si="1457"/>
        <v>0</v>
      </c>
      <c r="S2393" s="11">
        <f t="shared" si="1457"/>
        <v>0</v>
      </c>
      <c r="T2393" s="11">
        <f t="shared" si="1457"/>
        <v>2603.61065788307</v>
      </c>
      <c r="U2393" s="40">
        <f t="shared" ref="U2393:U2416" si="1466">IF(A2393="x",BY2393*$U$4,0)</f>
        <v>0.56699999999999995</v>
      </c>
      <c r="V2393" s="11">
        <f t="shared" si="1431"/>
        <v>27.74197407141709</v>
      </c>
      <c r="W2393" s="11">
        <f t="shared" si="1431"/>
        <v>4495442.6411203807</v>
      </c>
      <c r="X2393" s="11">
        <f t="shared" si="1431"/>
        <v>89908.852822407614</v>
      </c>
      <c r="Y2393" s="11">
        <f t="shared" si="1431"/>
        <v>104213.09842072596</v>
      </c>
      <c r="Z2393" s="11">
        <f t="shared" si="1431"/>
        <v>1.1590971873100504</v>
      </c>
      <c r="AA2393" s="11">
        <f t="shared" si="1431"/>
        <v>41.552600640583059</v>
      </c>
      <c r="AB2393" s="11">
        <f t="shared" si="1431"/>
        <v>903.61065788306996</v>
      </c>
      <c r="AC2393" s="11">
        <f t="shared" si="1431"/>
        <v>2000</v>
      </c>
      <c r="AD2393" s="11">
        <f t="shared" si="1431"/>
        <v>1672717.8124688615</v>
      </c>
      <c r="AE2393" s="11">
        <f t="shared" si="1431"/>
        <v>33454.356249377226</v>
      </c>
      <c r="AF2393" s="11">
        <f t="shared" si="1431"/>
        <v>51422.159868246046</v>
      </c>
      <c r="AG2393" s="11">
        <f t="shared" si="1431"/>
        <v>1.5370841239607862</v>
      </c>
      <c r="AH2393" s="11">
        <f t="shared" si="1460"/>
        <v>25.346810649622189</v>
      </c>
      <c r="AI2393" s="11">
        <f t="shared" si="1460"/>
        <v>0</v>
      </c>
      <c r="AJ2393" s="11">
        <f t="shared" si="1460"/>
        <v>0</v>
      </c>
      <c r="AK2393" s="11">
        <f t="shared" si="1460"/>
        <v>0</v>
      </c>
      <c r="AL2393" s="11">
        <f t="shared" si="1460"/>
        <v>0</v>
      </c>
      <c r="AM2393" s="11">
        <f t="shared" si="1459"/>
        <v>0</v>
      </c>
      <c r="AN2393" s="11">
        <f t="shared" si="1459"/>
        <v>0</v>
      </c>
      <c r="AO2393" s="11">
        <f t="shared" si="1459"/>
        <v>0</v>
      </c>
      <c r="AP2393" s="11">
        <f t="shared" si="1459"/>
        <v>0</v>
      </c>
      <c r="AQ2393" s="11">
        <f t="shared" si="1459"/>
        <v>0</v>
      </c>
      <c r="AR2393" s="11">
        <f t="shared" si="1459"/>
        <v>0</v>
      </c>
      <c r="AS2393" s="11">
        <f t="shared" si="1458"/>
        <v>27.05675132309344</v>
      </c>
      <c r="AT2393" s="11">
        <f t="shared" si="1458"/>
        <v>40.058874503045715</v>
      </c>
      <c r="AU2393" s="11">
        <f t="shared" si="1458"/>
        <v>0</v>
      </c>
      <c r="AV2393" s="11">
        <f t="shared" si="1458"/>
        <v>92476.303733055654</v>
      </c>
      <c r="AW2393" s="11">
        <f t="shared" si="1458"/>
        <v>3375000000</v>
      </c>
      <c r="AX2393" s="11">
        <f t="shared" si="1458"/>
        <v>0</v>
      </c>
      <c r="AY2393" s="11">
        <f t="shared" si="1464"/>
        <v>0</v>
      </c>
      <c r="AZ2393" s="11">
        <f t="shared" si="1464"/>
        <v>1</v>
      </c>
      <c r="BA2393" s="11">
        <f t="shared" si="1464"/>
        <v>1</v>
      </c>
      <c r="BB2393" s="11">
        <f t="shared" si="1464"/>
        <v>1</v>
      </c>
      <c r="BC2393" s="11">
        <f t="shared" si="1464"/>
        <v>1</v>
      </c>
      <c r="BD2393" s="11">
        <f t="shared" si="1429"/>
        <v>1</v>
      </c>
      <c r="BE2393" s="11">
        <f t="shared" si="1429"/>
        <v>1</v>
      </c>
      <c r="BF2393" s="15" t="str">
        <f t="shared" ref="BF2393:BF2416" si="1467">IF(A2393="x",DJ2393,0)</f>
        <v>EU 53-62</v>
      </c>
      <c r="BG2393" s="54">
        <v>20.399999999999999</v>
      </c>
      <c r="BH2393" s="17" t="s">
        <v>2438</v>
      </c>
      <c r="BI2393" s="17" t="s">
        <v>2438</v>
      </c>
      <c r="BK2393" s="17">
        <v>6</v>
      </c>
      <c r="BL2393" s="17">
        <v>10</v>
      </c>
      <c r="BM2393" s="17">
        <v>12</v>
      </c>
      <c r="BX2393" s="18">
        <f t="shared" si="1436"/>
        <v>2603.61065788307</v>
      </c>
      <c r="BY2393" s="42">
        <v>0.56699999999999995</v>
      </c>
      <c r="BZ2393" s="43">
        <f t="shared" ref="BZ2393:BZ2416" si="1468">BY2393/(BX2393*0.00000785)</f>
        <v>27.74197407141709</v>
      </c>
      <c r="CA2393" s="18">
        <f t="shared" ref="CA2393:CA2416" si="1469">1/12*(BI2393*BH2393^3-(BI2393-BK2393)*(BH2393-2*BL2393)^3)+0.03*(BM2393^4)+0.2146*(BM2393^2)*(BH2393-2*BL2393-0.4468*BM2393)^2</f>
        <v>4495442.6411203807</v>
      </c>
      <c r="CB2393" s="18">
        <f t="shared" ref="CB2393:CB2416" si="1470">(2*CA2393)/BH2393</f>
        <v>89908.852822407614</v>
      </c>
      <c r="CC2393" s="18">
        <f t="shared" ref="CC2393:CC2416" si="1471">(BK2393*BH2393^2)/4+(BI2393-BK2393)*(BH2393-BL2393)*BL2393+(4-PI())/2*(BM2393^2)*(BH2393-2*BL2393)+(3*PI()-10)/3*(BM2393^3)</f>
        <v>104213.09842072596</v>
      </c>
      <c r="CD2393" s="25">
        <f t="shared" si="1461"/>
        <v>1.1590971873100504</v>
      </c>
      <c r="CE2393" s="26">
        <f t="shared" ref="CE2393:CE2416" si="1472">SQRT(CA2393/BX2393)</f>
        <v>41.552600640583059</v>
      </c>
      <c r="CF2393" s="18">
        <f t="shared" ref="CF2393:CF2416" si="1473">BX2393-2*BI2393*BL2393+(BK2393+2*BM2393)*BL2393</f>
        <v>903.61065788306996</v>
      </c>
      <c r="CG2393" s="18">
        <f t="shared" ref="CG2393:CG2416" si="1474">BI2393*2*BL2393</f>
        <v>2000</v>
      </c>
      <c r="CH2393" s="18">
        <f t="shared" ref="CH2393:CH2416" si="1475">1/12*(2*BL2393*BI2393^3+(BH2393-2*BL2393)*(BK2393^3))+0.03*(BM2393^4)+0.2146*(BM2393^2)*(BK2393+0.4468*BM2393)^2</f>
        <v>1672717.8124688615</v>
      </c>
      <c r="CI2393" s="18">
        <f t="shared" ref="CI2393:CI2416" si="1476">(2*CH2393)/BI2393</f>
        <v>33454.356249377226</v>
      </c>
      <c r="CJ2393" s="18">
        <f t="shared" ref="CJ2393:CJ2416" si="1477">(BI2393^2)*BL2393/2+(BH2393-2*BL2393)/4*(BK2393^2)+(BM2393^3)*(10/3-PI())+(2-PI()/2)*BK2393*(BM2393^2)</f>
        <v>51422.159868246046</v>
      </c>
      <c r="CK2393" s="25">
        <f t="shared" si="1462"/>
        <v>1.5370841239607862</v>
      </c>
      <c r="CL2393" s="26">
        <f t="shared" ref="CL2393:CL2416" si="1478">SQRT(CH2393/BX2393)</f>
        <v>25.346810649622189</v>
      </c>
      <c r="CM2393" s="26"/>
      <c r="CN2393" s="26"/>
      <c r="CO2393" s="26"/>
      <c r="CP2393" s="26"/>
      <c r="CQ2393" s="26"/>
      <c r="CR2393" s="26"/>
      <c r="CS2393" s="26"/>
      <c r="CT2393" s="26"/>
      <c r="CU2393" s="26"/>
      <c r="CV2393" s="26"/>
      <c r="CW2393" s="26">
        <f t="shared" si="1463"/>
        <v>27.05675132309344</v>
      </c>
      <c r="CX2393" s="26">
        <f t="shared" ref="CX2393:CX2416" si="1479">BK2393+2*BL2393+(4-2*SQRT(2))*BM2393</f>
        <v>40.058874503045715</v>
      </c>
      <c r="CY2393" s="26"/>
      <c r="CZ2393" s="18">
        <f t="shared" ref="CZ2393:CZ2416" si="1480">2/3*(BI2393-0.63*BL2393)*BL2393^3+1/3*(BH2393-2*BL2393)*BK2393^3+2*(BK2393/BL2393)*(0.145+0.1*BM2393/BL2393)*(((BM2393+BK2393/2)^2+(BM2393+BL2393)^2-BM2393^2)/(2*BM2393+BL2393))^4</f>
        <v>92476.303733055654</v>
      </c>
      <c r="DA2393" s="18">
        <f t="shared" ref="DA2393:DA2416" si="1481">BL2393*BI2393^3/24*(BH2393-BL2393)^2</f>
        <v>3375000000</v>
      </c>
      <c r="DB2393" s="18"/>
      <c r="DD2393" s="17">
        <f t="shared" ref="DD2393:DD2416" si="1482">IF((BH2393-2*(BM2393+BK2393))/BK2393&lt;=124*1,IF((BH2393-2*(BM2393+BK2393))/BK2393&lt;=83*1,IF((BH2393-2*(BM2393+BK2393))/BK2393&lt;=72*1,1,2),3),4)</f>
        <v>1</v>
      </c>
      <c r="DE2393" s="17">
        <f t="shared" ref="DE2393:DE2416" si="1483">IF((BH2393-2*(BM2393+BK2393))/BK2393&lt;=124*0.81,IF((BH2393-2*(BM2393+BK2393))/BK2393&lt;=83*0.81,IF((BH2393-2*(BM2393+BK2393))/BK2393&lt;=72*0.81,1,2),3),4)</f>
        <v>1</v>
      </c>
      <c r="DF2393" s="17">
        <f t="shared" ref="DF2393:DF2416" si="1484">IF((BH2393-2*(BM2393+BK2393))/BK2393&lt;=124*0.71,IF((BH2393-2*(BM2393+BK2393))/BK2393&lt;=83*0.71,IF((BH2393-2*(BM2393+BK2393))/BK2393&lt;=72*0.71,1,2),3),4)</f>
        <v>1</v>
      </c>
      <c r="DG2393" s="17">
        <f t="shared" ref="DG2393:DG2416" si="1485">IF((BH2393-2*(BM2393+BK2393))/BK2393&lt;=42*1,IF((BH2393-2*(BM2393+BK2393))/BK2393&lt;=38*1,IF((BH2393-2*(BM2393+BK2393))/BK2393&lt;=33*1,1,2),3),4)</f>
        <v>1</v>
      </c>
      <c r="DH2393" s="17">
        <f t="shared" ref="DH2393:DH2416" si="1486">IF((BH2393-2*(BM2393+BK2393))/BK2393&lt;=42*0.81,IF((BH2393-2*(BM2393+BK2393))/BK2393&lt;=38*0.81,IF((BH2393-2*(BM2393+BK2393))/BK2393&lt;=33*0.81,1,2),3),4)</f>
        <v>1</v>
      </c>
      <c r="DI2393" s="17">
        <f t="shared" ref="DI2393:DI2416" si="1487">IF((BH2393-2*(BM2393+BK2393))/BK2393&lt;=42*0.71,IF((BH2393-2*(BM2393+BK2393))/BK2393&lt;=38*0.71,IF((BH2393-2*(BM2393+BK2393))/BK2393&lt;=33*0.71,1,2),3),4)</f>
        <v>1</v>
      </c>
      <c r="DJ2393" s="20" t="s">
        <v>2477</v>
      </c>
    </row>
    <row r="2394" spans="1:114" x14ac:dyDescent="0.2">
      <c r="A2394" s="15" t="s">
        <v>105</v>
      </c>
      <c r="B2394" s="10" t="s">
        <v>2507</v>
      </c>
      <c r="C2394" s="11">
        <f t="shared" si="1465"/>
        <v>26.7</v>
      </c>
      <c r="D2394" s="11" t="str">
        <f t="shared" si="1416"/>
        <v>120</v>
      </c>
      <c r="E2394" s="11" t="str">
        <f t="shared" si="1416"/>
        <v>120</v>
      </c>
      <c r="F2394" s="11">
        <f t="shared" si="1416"/>
        <v>0</v>
      </c>
      <c r="G2394" s="11">
        <f t="shared" si="1416"/>
        <v>6.5</v>
      </c>
      <c r="H2394" s="11">
        <f t="shared" si="1416"/>
        <v>11</v>
      </c>
      <c r="I2394" s="11">
        <f t="shared" si="1457"/>
        <v>12</v>
      </c>
      <c r="J2394" s="11">
        <f t="shared" si="1457"/>
        <v>0</v>
      </c>
      <c r="K2394" s="11">
        <f t="shared" si="1457"/>
        <v>0</v>
      </c>
      <c r="L2394" s="11">
        <f t="shared" si="1457"/>
        <v>0</v>
      </c>
      <c r="M2394" s="11">
        <f t="shared" si="1457"/>
        <v>0</v>
      </c>
      <c r="N2394" s="11">
        <f t="shared" si="1457"/>
        <v>0</v>
      </c>
      <c r="O2394" s="11">
        <f t="shared" si="1457"/>
        <v>0</v>
      </c>
      <c r="P2394" s="11">
        <f t="shared" si="1457"/>
        <v>0</v>
      </c>
      <c r="Q2394" s="11">
        <f t="shared" si="1457"/>
        <v>0</v>
      </c>
      <c r="R2394" s="11">
        <f t="shared" si="1457"/>
        <v>0</v>
      </c>
      <c r="S2394" s="11">
        <f t="shared" si="1457"/>
        <v>0</v>
      </c>
      <c r="T2394" s="11">
        <f t="shared" si="1457"/>
        <v>3400.61065788307</v>
      </c>
      <c r="U2394" s="40">
        <f t="shared" si="1466"/>
        <v>0.68600000000000005</v>
      </c>
      <c r="V2394" s="11">
        <f t="shared" si="1431"/>
        <v>25.697894826409737</v>
      </c>
      <c r="W2394" s="11">
        <f t="shared" si="1431"/>
        <v>8643714.8903048076</v>
      </c>
      <c r="X2394" s="11">
        <f t="shared" si="1431"/>
        <v>144061.91483841345</v>
      </c>
      <c r="Y2394" s="11">
        <f t="shared" si="1431"/>
        <v>165212.09434167357</v>
      </c>
      <c r="Z2394" s="11">
        <f t="shared" si="1431"/>
        <v>1.1468131221703053</v>
      </c>
      <c r="AA2394" s="11">
        <f t="shared" si="1431"/>
        <v>50.416391803443325</v>
      </c>
      <c r="AB2394" s="11">
        <f t="shared" si="1431"/>
        <v>1096.11065788307</v>
      </c>
      <c r="AC2394" s="11">
        <f t="shared" si="1431"/>
        <v>2640</v>
      </c>
      <c r="AD2394" s="11">
        <f t="shared" si="1431"/>
        <v>3175212.7429433679</v>
      </c>
      <c r="AE2394" s="11">
        <f t="shared" si="1431"/>
        <v>52920.212382389465</v>
      </c>
      <c r="AF2394" s="11">
        <f t="shared" si="1431"/>
        <v>80968.187532716809</v>
      </c>
      <c r="AG2394" s="11">
        <f t="shared" si="1431"/>
        <v>1.5300049619540268</v>
      </c>
      <c r="AH2394" s="11">
        <f t="shared" si="1460"/>
        <v>30.556806117949069</v>
      </c>
      <c r="AI2394" s="11">
        <f t="shared" si="1460"/>
        <v>0</v>
      </c>
      <c r="AJ2394" s="11">
        <f t="shared" si="1460"/>
        <v>0</v>
      </c>
      <c r="AK2394" s="11">
        <f t="shared" si="1460"/>
        <v>0</v>
      </c>
      <c r="AL2394" s="11">
        <f t="shared" si="1460"/>
        <v>0</v>
      </c>
      <c r="AM2394" s="11">
        <f t="shared" si="1459"/>
        <v>0</v>
      </c>
      <c r="AN2394" s="11">
        <f t="shared" si="1459"/>
        <v>0</v>
      </c>
      <c r="AO2394" s="11">
        <f t="shared" si="1459"/>
        <v>0</v>
      </c>
      <c r="AP2394" s="11">
        <f t="shared" si="1459"/>
        <v>0</v>
      </c>
      <c r="AQ2394" s="11">
        <f t="shared" si="1459"/>
        <v>0</v>
      </c>
      <c r="AR2394" s="11">
        <f t="shared" si="1459"/>
        <v>0</v>
      </c>
      <c r="AS2394" s="11">
        <f t="shared" si="1458"/>
        <v>32.656659716629655</v>
      </c>
      <c r="AT2394" s="11">
        <f t="shared" si="1458"/>
        <v>42.558874503045715</v>
      </c>
      <c r="AU2394" s="11">
        <f t="shared" si="1458"/>
        <v>0</v>
      </c>
      <c r="AV2394" s="11">
        <f t="shared" si="1458"/>
        <v>138408.4503159275</v>
      </c>
      <c r="AW2394" s="11">
        <f t="shared" si="1458"/>
        <v>9409752000</v>
      </c>
      <c r="AX2394" s="11">
        <f t="shared" si="1458"/>
        <v>0</v>
      </c>
      <c r="AY2394" s="11">
        <f t="shared" si="1464"/>
        <v>0</v>
      </c>
      <c r="AZ2394" s="11">
        <f t="shared" si="1464"/>
        <v>1</v>
      </c>
      <c r="BA2394" s="11">
        <f t="shared" si="1464"/>
        <v>1</v>
      </c>
      <c r="BB2394" s="11">
        <f t="shared" si="1464"/>
        <v>1</v>
      </c>
      <c r="BC2394" s="11">
        <f t="shared" si="1464"/>
        <v>1</v>
      </c>
      <c r="BD2394" s="11">
        <f t="shared" si="1429"/>
        <v>1</v>
      </c>
      <c r="BE2394" s="11">
        <f t="shared" si="1429"/>
        <v>1</v>
      </c>
      <c r="BF2394" s="15" t="str">
        <f t="shared" si="1467"/>
        <v>EU 53-62</v>
      </c>
      <c r="BG2394" s="54">
        <v>26.7</v>
      </c>
      <c r="BH2394" s="17" t="s">
        <v>2440</v>
      </c>
      <c r="BI2394" s="17" t="s">
        <v>2440</v>
      </c>
      <c r="BK2394" s="17">
        <v>6.5</v>
      </c>
      <c r="BL2394" s="17">
        <v>11</v>
      </c>
      <c r="BM2394" s="17">
        <v>12</v>
      </c>
      <c r="BX2394" s="18">
        <f t="shared" si="1436"/>
        <v>3400.61065788307</v>
      </c>
      <c r="BY2394" s="42">
        <v>0.68600000000000005</v>
      </c>
      <c r="BZ2394" s="43">
        <f t="shared" si="1468"/>
        <v>25.697894826409737</v>
      </c>
      <c r="CA2394" s="18">
        <f t="shared" si="1469"/>
        <v>8643714.8903048076</v>
      </c>
      <c r="CB2394" s="18">
        <f t="shared" si="1470"/>
        <v>144061.91483841345</v>
      </c>
      <c r="CC2394" s="18">
        <f t="shared" si="1471"/>
        <v>165212.09434167357</v>
      </c>
      <c r="CD2394" s="25">
        <f t="shared" si="1461"/>
        <v>1.1468131221703053</v>
      </c>
      <c r="CE2394" s="26">
        <f t="shared" si="1472"/>
        <v>50.416391803443325</v>
      </c>
      <c r="CF2394" s="18">
        <f t="shared" si="1473"/>
        <v>1096.11065788307</v>
      </c>
      <c r="CG2394" s="18">
        <f t="shared" si="1474"/>
        <v>2640</v>
      </c>
      <c r="CH2394" s="18">
        <f t="shared" si="1475"/>
        <v>3175212.7429433679</v>
      </c>
      <c r="CI2394" s="18">
        <f t="shared" si="1476"/>
        <v>52920.212382389465</v>
      </c>
      <c r="CJ2394" s="18">
        <f t="shared" si="1477"/>
        <v>80968.187532716809</v>
      </c>
      <c r="CK2394" s="25">
        <f t="shared" si="1462"/>
        <v>1.5300049619540268</v>
      </c>
      <c r="CL2394" s="26">
        <f t="shared" si="1478"/>
        <v>30.556806117949069</v>
      </c>
      <c r="CM2394" s="26"/>
      <c r="CN2394" s="26"/>
      <c r="CO2394" s="26"/>
      <c r="CP2394" s="26"/>
      <c r="CQ2394" s="26"/>
      <c r="CR2394" s="26"/>
      <c r="CS2394" s="26"/>
      <c r="CT2394" s="26"/>
      <c r="CU2394" s="26"/>
      <c r="CV2394" s="26"/>
      <c r="CW2394" s="26">
        <f t="shared" si="1463"/>
        <v>32.656659716629655</v>
      </c>
      <c r="CX2394" s="26">
        <f t="shared" si="1479"/>
        <v>42.558874503045715</v>
      </c>
      <c r="CY2394" s="26"/>
      <c r="CZ2394" s="18">
        <f t="shared" si="1480"/>
        <v>138408.4503159275</v>
      </c>
      <c r="DA2394" s="18">
        <f t="shared" si="1481"/>
        <v>9409752000</v>
      </c>
      <c r="DB2394" s="18"/>
      <c r="DD2394" s="17">
        <f t="shared" si="1482"/>
        <v>1</v>
      </c>
      <c r="DE2394" s="17">
        <f t="shared" si="1483"/>
        <v>1</v>
      </c>
      <c r="DF2394" s="17">
        <f t="shared" si="1484"/>
        <v>1</v>
      </c>
      <c r="DG2394" s="17">
        <f t="shared" si="1485"/>
        <v>1</v>
      </c>
      <c r="DH2394" s="17">
        <f t="shared" si="1486"/>
        <v>1</v>
      </c>
      <c r="DI2394" s="17">
        <f t="shared" si="1487"/>
        <v>1</v>
      </c>
      <c r="DJ2394" s="20" t="s">
        <v>2477</v>
      </c>
    </row>
    <row r="2395" spans="1:114" x14ac:dyDescent="0.2">
      <c r="A2395" s="15" t="s">
        <v>105</v>
      </c>
      <c r="B2395" s="10" t="s">
        <v>2508</v>
      </c>
      <c r="C2395" s="11">
        <f t="shared" si="1465"/>
        <v>33.700000000000003</v>
      </c>
      <c r="D2395" s="11" t="str">
        <f t="shared" si="1416"/>
        <v>140</v>
      </c>
      <c r="E2395" s="11" t="str">
        <f t="shared" si="1416"/>
        <v>140</v>
      </c>
      <c r="F2395" s="11">
        <f t="shared" si="1416"/>
        <v>0</v>
      </c>
      <c r="G2395" s="11">
        <f t="shared" si="1416"/>
        <v>7</v>
      </c>
      <c r="H2395" s="11">
        <f t="shared" si="1416"/>
        <v>12</v>
      </c>
      <c r="I2395" s="11">
        <f t="shared" si="1457"/>
        <v>12</v>
      </c>
      <c r="J2395" s="11">
        <f t="shared" si="1457"/>
        <v>0</v>
      </c>
      <c r="K2395" s="11">
        <f t="shared" si="1457"/>
        <v>0</v>
      </c>
      <c r="L2395" s="11">
        <f t="shared" si="1457"/>
        <v>0</v>
      </c>
      <c r="M2395" s="11">
        <f t="shared" si="1457"/>
        <v>0</v>
      </c>
      <c r="N2395" s="11">
        <f t="shared" si="1457"/>
        <v>0</v>
      </c>
      <c r="O2395" s="11">
        <f t="shared" si="1457"/>
        <v>0</v>
      </c>
      <c r="P2395" s="11">
        <f t="shared" si="1457"/>
        <v>0</v>
      </c>
      <c r="Q2395" s="11">
        <f t="shared" si="1457"/>
        <v>0</v>
      </c>
      <c r="R2395" s="11">
        <f t="shared" si="1457"/>
        <v>0</v>
      </c>
      <c r="S2395" s="11">
        <f t="shared" si="1457"/>
        <v>0</v>
      </c>
      <c r="T2395" s="11">
        <f t="shared" si="1457"/>
        <v>4295.6106578830695</v>
      </c>
      <c r="U2395" s="40">
        <f t="shared" si="1466"/>
        <v>0.80500000000000005</v>
      </c>
      <c r="V2395" s="11">
        <f t="shared" si="1431"/>
        <v>23.872687463526731</v>
      </c>
      <c r="W2395" s="11">
        <f t="shared" si="1431"/>
        <v>15092296.561355902</v>
      </c>
      <c r="X2395" s="11">
        <f t="shared" si="1431"/>
        <v>215604.23659079859</v>
      </c>
      <c r="Y2395" s="11">
        <f t="shared" si="1431"/>
        <v>245426.0902626212</v>
      </c>
      <c r="Z2395" s="11">
        <f t="shared" si="1431"/>
        <v>1.1383175680746123</v>
      </c>
      <c r="AA2395" s="11">
        <f t="shared" si="1431"/>
        <v>59.27413290522604</v>
      </c>
      <c r="AB2395" s="11">
        <f t="shared" si="1431"/>
        <v>1307.6106578830695</v>
      </c>
      <c r="AC2395" s="11">
        <f t="shared" si="1431"/>
        <v>3360</v>
      </c>
      <c r="AD2395" s="11">
        <f t="shared" si="1431"/>
        <v>5496659.9162845407</v>
      </c>
      <c r="AE2395" s="11">
        <f t="shared" si="1431"/>
        <v>78523.71308977915</v>
      </c>
      <c r="AF2395" s="11">
        <f t="shared" ref="AF2395:AN2444" si="1488">IF($A2395="x",CJ2395,"")</f>
        <v>119784.96519718757</v>
      </c>
      <c r="AG2395" s="11">
        <f t="shared" si="1488"/>
        <v>1.5254623155712577</v>
      </c>
      <c r="AH2395" s="11">
        <f t="shared" si="1460"/>
        <v>35.771485704560746</v>
      </c>
      <c r="AI2395" s="11">
        <f t="shared" si="1460"/>
        <v>0</v>
      </c>
      <c r="AJ2395" s="11">
        <f t="shared" si="1460"/>
        <v>0</v>
      </c>
      <c r="AK2395" s="11">
        <f t="shared" si="1460"/>
        <v>0</v>
      </c>
      <c r="AL2395" s="11">
        <f t="shared" si="1460"/>
        <v>0</v>
      </c>
      <c r="AM2395" s="11">
        <f t="shared" si="1459"/>
        <v>0</v>
      </c>
      <c r="AN2395" s="11">
        <f t="shared" si="1459"/>
        <v>0</v>
      </c>
      <c r="AO2395" s="11">
        <f t="shared" si="1459"/>
        <v>0</v>
      </c>
      <c r="AP2395" s="11">
        <f t="shared" si="1459"/>
        <v>0</v>
      </c>
      <c r="AQ2395" s="11">
        <f t="shared" si="1459"/>
        <v>0</v>
      </c>
      <c r="AR2395" s="11">
        <f t="shared" si="1459"/>
        <v>0</v>
      </c>
      <c r="AS2395" s="11">
        <f t="shared" si="1458"/>
        <v>38.25594344674851</v>
      </c>
      <c r="AT2395" s="11">
        <f t="shared" si="1458"/>
        <v>45.058874503045715</v>
      </c>
      <c r="AU2395" s="11">
        <f t="shared" si="1458"/>
        <v>0</v>
      </c>
      <c r="AV2395" s="11">
        <f t="shared" si="1458"/>
        <v>200589.25263917827</v>
      </c>
      <c r="AW2395" s="11">
        <f t="shared" si="1458"/>
        <v>22478848000</v>
      </c>
      <c r="AX2395" s="11">
        <f t="shared" si="1458"/>
        <v>0</v>
      </c>
      <c r="AY2395" s="11">
        <f t="shared" si="1464"/>
        <v>0</v>
      </c>
      <c r="AZ2395" s="11">
        <f t="shared" si="1464"/>
        <v>1</v>
      </c>
      <c r="BA2395" s="11">
        <f t="shared" si="1464"/>
        <v>1</v>
      </c>
      <c r="BB2395" s="11">
        <f t="shared" si="1464"/>
        <v>1</v>
      </c>
      <c r="BC2395" s="11">
        <f t="shared" si="1464"/>
        <v>1</v>
      </c>
      <c r="BD2395" s="11">
        <f t="shared" si="1429"/>
        <v>1</v>
      </c>
      <c r="BE2395" s="11">
        <f t="shared" si="1429"/>
        <v>1</v>
      </c>
      <c r="BF2395" s="15" t="str">
        <f t="shared" si="1467"/>
        <v>EU 53-62</v>
      </c>
      <c r="BG2395" s="54">
        <v>33.700000000000003</v>
      </c>
      <c r="BH2395" s="17" t="s">
        <v>2442</v>
      </c>
      <c r="BI2395" s="17" t="s">
        <v>2442</v>
      </c>
      <c r="BK2395" s="17">
        <v>7</v>
      </c>
      <c r="BL2395" s="17">
        <v>12</v>
      </c>
      <c r="BM2395" s="17">
        <v>12</v>
      </c>
      <c r="BX2395" s="18">
        <f t="shared" si="1436"/>
        <v>4295.6106578830695</v>
      </c>
      <c r="BY2395" s="42">
        <v>0.80500000000000005</v>
      </c>
      <c r="BZ2395" s="43">
        <f t="shared" si="1468"/>
        <v>23.872687463526731</v>
      </c>
      <c r="CA2395" s="18">
        <f t="shared" si="1469"/>
        <v>15092296.561355902</v>
      </c>
      <c r="CB2395" s="18">
        <f t="shared" si="1470"/>
        <v>215604.23659079859</v>
      </c>
      <c r="CC2395" s="18">
        <f t="shared" si="1471"/>
        <v>245426.0902626212</v>
      </c>
      <c r="CD2395" s="25">
        <f t="shared" si="1461"/>
        <v>1.1383175680746123</v>
      </c>
      <c r="CE2395" s="26">
        <f t="shared" si="1472"/>
        <v>59.27413290522604</v>
      </c>
      <c r="CF2395" s="18">
        <f t="shared" si="1473"/>
        <v>1307.6106578830695</v>
      </c>
      <c r="CG2395" s="18">
        <f t="shared" si="1474"/>
        <v>3360</v>
      </c>
      <c r="CH2395" s="18">
        <f t="shared" si="1475"/>
        <v>5496659.9162845407</v>
      </c>
      <c r="CI2395" s="18">
        <f t="shared" si="1476"/>
        <v>78523.71308977915</v>
      </c>
      <c r="CJ2395" s="18">
        <f t="shared" si="1477"/>
        <v>119784.96519718757</v>
      </c>
      <c r="CK2395" s="25">
        <f t="shared" si="1462"/>
        <v>1.5254623155712577</v>
      </c>
      <c r="CL2395" s="26">
        <f t="shared" si="1478"/>
        <v>35.771485704560746</v>
      </c>
      <c r="CM2395" s="26"/>
      <c r="CN2395" s="26"/>
      <c r="CO2395" s="26"/>
      <c r="CP2395" s="26"/>
      <c r="CQ2395" s="26"/>
      <c r="CR2395" s="26"/>
      <c r="CS2395" s="26"/>
      <c r="CT2395" s="26"/>
      <c r="CU2395" s="26"/>
      <c r="CV2395" s="26"/>
      <c r="CW2395" s="26">
        <f t="shared" si="1463"/>
        <v>38.25594344674851</v>
      </c>
      <c r="CX2395" s="26">
        <f t="shared" si="1479"/>
        <v>45.058874503045715</v>
      </c>
      <c r="CY2395" s="26"/>
      <c r="CZ2395" s="18">
        <f t="shared" si="1480"/>
        <v>200589.25263917827</v>
      </c>
      <c r="DA2395" s="18">
        <f t="shared" si="1481"/>
        <v>22478848000</v>
      </c>
      <c r="DB2395" s="18"/>
      <c r="DD2395" s="17">
        <f t="shared" si="1482"/>
        <v>1</v>
      </c>
      <c r="DE2395" s="17">
        <f t="shared" si="1483"/>
        <v>1</v>
      </c>
      <c r="DF2395" s="17">
        <f t="shared" si="1484"/>
        <v>1</v>
      </c>
      <c r="DG2395" s="17">
        <f t="shared" si="1485"/>
        <v>1</v>
      </c>
      <c r="DH2395" s="17">
        <f t="shared" si="1486"/>
        <v>1</v>
      </c>
      <c r="DI2395" s="17">
        <f t="shared" si="1487"/>
        <v>1</v>
      </c>
      <c r="DJ2395" s="20" t="s">
        <v>2477</v>
      </c>
    </row>
    <row r="2396" spans="1:114" x14ac:dyDescent="0.2">
      <c r="A2396" s="15" t="s">
        <v>105</v>
      </c>
      <c r="B2396" s="10" t="s">
        <v>2509</v>
      </c>
      <c r="C2396" s="11">
        <f t="shared" si="1465"/>
        <v>42.6</v>
      </c>
      <c r="D2396" s="11" t="str">
        <f t="shared" si="1416"/>
        <v>160</v>
      </c>
      <c r="E2396" s="11" t="str">
        <f t="shared" si="1416"/>
        <v>160</v>
      </c>
      <c r="F2396" s="11">
        <f t="shared" si="1416"/>
        <v>0</v>
      </c>
      <c r="G2396" s="11">
        <f t="shared" si="1416"/>
        <v>8</v>
      </c>
      <c r="H2396" s="11">
        <f t="shared" si="1416"/>
        <v>13</v>
      </c>
      <c r="I2396" s="11">
        <f t="shared" si="1457"/>
        <v>15</v>
      </c>
      <c r="J2396" s="11">
        <f t="shared" si="1457"/>
        <v>0</v>
      </c>
      <c r="K2396" s="11">
        <f t="shared" si="1457"/>
        <v>0</v>
      </c>
      <c r="L2396" s="11">
        <f t="shared" si="1457"/>
        <v>0</v>
      </c>
      <c r="M2396" s="11">
        <f t="shared" si="1457"/>
        <v>0</v>
      </c>
      <c r="N2396" s="11">
        <f t="shared" si="1457"/>
        <v>0</v>
      </c>
      <c r="O2396" s="11">
        <f t="shared" si="1457"/>
        <v>0</v>
      </c>
      <c r="P2396" s="11">
        <f t="shared" si="1457"/>
        <v>0</v>
      </c>
      <c r="Q2396" s="11">
        <f t="shared" si="1457"/>
        <v>0</v>
      </c>
      <c r="R2396" s="11">
        <f t="shared" si="1457"/>
        <v>0</v>
      </c>
      <c r="S2396" s="11">
        <f t="shared" si="1457"/>
        <v>0</v>
      </c>
      <c r="T2396" s="11">
        <f t="shared" si="1457"/>
        <v>5425.1416529422968</v>
      </c>
      <c r="U2396" s="40">
        <f t="shared" si="1466"/>
        <v>0.91800000000000004</v>
      </c>
      <c r="V2396" s="11">
        <f t="shared" ref="V2396:AE2421" si="1489">IF($A2396="x",BZ2396,"")</f>
        <v>21.555690641886272</v>
      </c>
      <c r="W2396" s="11">
        <f t="shared" si="1489"/>
        <v>24919982.591121141</v>
      </c>
      <c r="X2396" s="11">
        <f t="shared" si="1489"/>
        <v>311499.78238901426</v>
      </c>
      <c r="Y2396" s="11">
        <f t="shared" si="1489"/>
        <v>353965.36595299939</v>
      </c>
      <c r="Z2396" s="11">
        <f t="shared" si="1489"/>
        <v>1.1363262061960362</v>
      </c>
      <c r="AA2396" s="11">
        <f t="shared" si="1489"/>
        <v>67.774812714685993</v>
      </c>
      <c r="AB2396" s="11">
        <f t="shared" si="1489"/>
        <v>1759.1416529422968</v>
      </c>
      <c r="AC2396" s="11">
        <f t="shared" si="1489"/>
        <v>4160</v>
      </c>
      <c r="AD2396" s="11">
        <f t="shared" si="1489"/>
        <v>8892339.4950011391</v>
      </c>
      <c r="AE2396" s="11">
        <f t="shared" si="1489"/>
        <v>111154.24368751424</v>
      </c>
      <c r="AF2396" s="11">
        <f t="shared" si="1488"/>
        <v>169963.69140590364</v>
      </c>
      <c r="AG2396" s="11">
        <f t="shared" si="1488"/>
        <v>1.5290796443518544</v>
      </c>
      <c r="AH2396" s="11">
        <f t="shared" si="1460"/>
        <v>40.485776786603019</v>
      </c>
      <c r="AI2396" s="11">
        <f t="shared" si="1460"/>
        <v>0</v>
      </c>
      <c r="AJ2396" s="11">
        <f t="shared" si="1460"/>
        <v>0</v>
      </c>
      <c r="AK2396" s="11">
        <f t="shared" si="1460"/>
        <v>0</v>
      </c>
      <c r="AL2396" s="11">
        <f t="shared" si="1460"/>
        <v>0</v>
      </c>
      <c r="AM2396" s="11">
        <f t="shared" si="1459"/>
        <v>0</v>
      </c>
      <c r="AN2396" s="11">
        <f t="shared" si="1459"/>
        <v>0</v>
      </c>
      <c r="AO2396" s="11">
        <f t="shared" si="1459"/>
        <v>0</v>
      </c>
      <c r="AP2396" s="11">
        <f t="shared" si="1459"/>
        <v>0</v>
      </c>
      <c r="AQ2396" s="11">
        <f t="shared" si="1459"/>
        <v>0</v>
      </c>
      <c r="AR2396" s="11">
        <f t="shared" si="1459"/>
        <v>0</v>
      </c>
      <c r="AS2396" s="11">
        <f t="shared" si="1458"/>
        <v>43.439275169354296</v>
      </c>
      <c r="AT2396" s="11">
        <f t="shared" si="1458"/>
        <v>51.573593128807147</v>
      </c>
      <c r="AU2396" s="11">
        <f t="shared" si="1458"/>
        <v>0</v>
      </c>
      <c r="AV2396" s="11">
        <f t="shared" si="1458"/>
        <v>312374.00143857178</v>
      </c>
      <c r="AW2396" s="11">
        <f t="shared" si="1458"/>
        <v>47943168000</v>
      </c>
      <c r="AX2396" s="11">
        <f t="shared" si="1458"/>
        <v>0</v>
      </c>
      <c r="AY2396" s="11">
        <f t="shared" si="1464"/>
        <v>0</v>
      </c>
      <c r="AZ2396" s="11">
        <f t="shared" si="1464"/>
        <v>1</v>
      </c>
      <c r="BA2396" s="11">
        <f t="shared" si="1464"/>
        <v>1</v>
      </c>
      <c r="BB2396" s="11">
        <f t="shared" si="1464"/>
        <v>1</v>
      </c>
      <c r="BC2396" s="11">
        <f t="shared" si="1464"/>
        <v>1</v>
      </c>
      <c r="BD2396" s="11">
        <f t="shared" si="1429"/>
        <v>1</v>
      </c>
      <c r="BE2396" s="11">
        <f t="shared" si="1429"/>
        <v>1</v>
      </c>
      <c r="BF2396" s="15" t="str">
        <f t="shared" si="1467"/>
        <v>EU 53-62</v>
      </c>
      <c r="BG2396" s="54">
        <v>42.6</v>
      </c>
      <c r="BH2396" s="17" t="s">
        <v>2444</v>
      </c>
      <c r="BI2396" s="17" t="s">
        <v>2444</v>
      </c>
      <c r="BK2396" s="17">
        <v>8</v>
      </c>
      <c r="BL2396" s="17">
        <v>13</v>
      </c>
      <c r="BM2396" s="17">
        <v>15</v>
      </c>
      <c r="BX2396" s="18">
        <f t="shared" si="1436"/>
        <v>5425.1416529422968</v>
      </c>
      <c r="BY2396" s="42">
        <v>0.91800000000000004</v>
      </c>
      <c r="BZ2396" s="43">
        <f t="shared" si="1468"/>
        <v>21.555690641886272</v>
      </c>
      <c r="CA2396" s="18">
        <f t="shared" si="1469"/>
        <v>24919982.591121141</v>
      </c>
      <c r="CB2396" s="18">
        <f t="shared" si="1470"/>
        <v>311499.78238901426</v>
      </c>
      <c r="CC2396" s="18">
        <f t="shared" si="1471"/>
        <v>353965.36595299939</v>
      </c>
      <c r="CD2396" s="25">
        <f t="shared" si="1461"/>
        <v>1.1363262061960362</v>
      </c>
      <c r="CE2396" s="26">
        <f t="shared" si="1472"/>
        <v>67.774812714685993</v>
      </c>
      <c r="CF2396" s="18">
        <f t="shared" si="1473"/>
        <v>1759.1416529422968</v>
      </c>
      <c r="CG2396" s="18">
        <f t="shared" si="1474"/>
        <v>4160</v>
      </c>
      <c r="CH2396" s="18">
        <f t="shared" si="1475"/>
        <v>8892339.4950011391</v>
      </c>
      <c r="CI2396" s="18">
        <f t="shared" si="1476"/>
        <v>111154.24368751424</v>
      </c>
      <c r="CJ2396" s="18">
        <f t="shared" si="1477"/>
        <v>169963.69140590364</v>
      </c>
      <c r="CK2396" s="25">
        <f t="shared" si="1462"/>
        <v>1.5290796443518544</v>
      </c>
      <c r="CL2396" s="26">
        <f t="shared" si="1478"/>
        <v>40.485776786603019</v>
      </c>
      <c r="CM2396" s="26"/>
      <c r="CN2396" s="26"/>
      <c r="CO2396" s="26"/>
      <c r="CP2396" s="26"/>
      <c r="CQ2396" s="26"/>
      <c r="CR2396" s="26"/>
      <c r="CS2396" s="26"/>
      <c r="CT2396" s="26"/>
      <c r="CU2396" s="26"/>
      <c r="CV2396" s="26"/>
      <c r="CW2396" s="26">
        <f t="shared" si="1463"/>
        <v>43.439275169354296</v>
      </c>
      <c r="CX2396" s="26">
        <f t="shared" si="1479"/>
        <v>51.573593128807147</v>
      </c>
      <c r="CY2396" s="26"/>
      <c r="CZ2396" s="18">
        <f t="shared" si="1480"/>
        <v>312374.00143857178</v>
      </c>
      <c r="DA2396" s="18">
        <f t="shared" si="1481"/>
        <v>47943168000</v>
      </c>
      <c r="DB2396" s="18"/>
      <c r="DD2396" s="17">
        <f t="shared" si="1482"/>
        <v>1</v>
      </c>
      <c r="DE2396" s="17">
        <f t="shared" si="1483"/>
        <v>1</v>
      </c>
      <c r="DF2396" s="17">
        <f t="shared" si="1484"/>
        <v>1</v>
      </c>
      <c r="DG2396" s="17">
        <f t="shared" si="1485"/>
        <v>1</v>
      </c>
      <c r="DH2396" s="17">
        <f t="shared" si="1486"/>
        <v>1</v>
      </c>
      <c r="DI2396" s="17">
        <f t="shared" si="1487"/>
        <v>1</v>
      </c>
      <c r="DJ2396" s="20" t="s">
        <v>2477</v>
      </c>
    </row>
    <row r="2397" spans="1:114" x14ac:dyDescent="0.2">
      <c r="A2397" s="15" t="s">
        <v>105</v>
      </c>
      <c r="B2397" s="10" t="s">
        <v>2510</v>
      </c>
      <c r="C2397" s="11">
        <f t="shared" si="1465"/>
        <v>51.2</v>
      </c>
      <c r="D2397" s="11" t="str">
        <f t="shared" si="1416"/>
        <v>180</v>
      </c>
      <c r="E2397" s="11" t="str">
        <f t="shared" si="1416"/>
        <v>180</v>
      </c>
      <c r="F2397" s="11">
        <f t="shared" si="1416"/>
        <v>0</v>
      </c>
      <c r="G2397" s="11">
        <f t="shared" si="1416"/>
        <v>8.5</v>
      </c>
      <c r="H2397" s="11">
        <f t="shared" si="1416"/>
        <v>14</v>
      </c>
      <c r="I2397" s="11">
        <f t="shared" si="1416"/>
        <v>15</v>
      </c>
      <c r="J2397" s="11">
        <f t="shared" si="1416"/>
        <v>0</v>
      </c>
      <c r="K2397" s="11">
        <f t="shared" si="1416"/>
        <v>0</v>
      </c>
      <c r="L2397" s="11">
        <f t="shared" si="1416"/>
        <v>0</v>
      </c>
      <c r="M2397" s="11">
        <f t="shared" si="1416"/>
        <v>0</v>
      </c>
      <c r="N2397" s="11">
        <f t="shared" si="1416"/>
        <v>0</v>
      </c>
      <c r="O2397" s="11">
        <f t="shared" si="1416"/>
        <v>0</v>
      </c>
      <c r="P2397" s="11">
        <f t="shared" si="1416"/>
        <v>0</v>
      </c>
      <c r="Q2397" s="11">
        <f t="shared" si="1416"/>
        <v>0</v>
      </c>
      <c r="R2397" s="11">
        <f t="shared" si="1416"/>
        <v>0</v>
      </c>
      <c r="S2397" s="11">
        <f t="shared" si="1416"/>
        <v>0</v>
      </c>
      <c r="T2397" s="11">
        <f t="shared" ref="T2397:T2460" si="1490">IF($A2397="x",BX2397,"")</f>
        <v>6525.1416529422968</v>
      </c>
      <c r="U2397" s="40">
        <f t="shared" si="1466"/>
        <v>1.04</v>
      </c>
      <c r="V2397" s="11">
        <f t="shared" si="1489"/>
        <v>20.303632239674325</v>
      </c>
      <c r="W2397" s="11">
        <f t="shared" si="1489"/>
        <v>38311298.619267806</v>
      </c>
      <c r="X2397" s="11">
        <f t="shared" si="1489"/>
        <v>425681.09576964227</v>
      </c>
      <c r="Y2397" s="11">
        <f t="shared" si="1489"/>
        <v>481447.64082948008</v>
      </c>
      <c r="Z2397" s="11">
        <f t="shared" si="1489"/>
        <v>1.1310054536460221</v>
      </c>
      <c r="AA2397" s="11">
        <f t="shared" si="1489"/>
        <v>76.624643082687101</v>
      </c>
      <c r="AB2397" s="11">
        <f t="shared" si="1489"/>
        <v>2024.1416529422968</v>
      </c>
      <c r="AC2397" s="11">
        <f t="shared" si="1489"/>
        <v>5040</v>
      </c>
      <c r="AD2397" s="11">
        <f t="shared" si="1489"/>
        <v>13628456.368987806</v>
      </c>
      <c r="AE2397" s="11">
        <f t="shared" si="1489"/>
        <v>151427.29298875341</v>
      </c>
      <c r="AF2397" s="11">
        <f t="shared" si="1488"/>
        <v>231013.47681913924</v>
      </c>
      <c r="AG2397" s="11">
        <f t="shared" si="1488"/>
        <v>1.5255735756717037</v>
      </c>
      <c r="AH2397" s="11">
        <f t="shared" si="1460"/>
        <v>45.701279795731537</v>
      </c>
      <c r="AI2397" s="11">
        <f t="shared" si="1460"/>
        <v>0</v>
      </c>
      <c r="AJ2397" s="11">
        <f t="shared" si="1460"/>
        <v>0</v>
      </c>
      <c r="AK2397" s="11">
        <f t="shared" si="1460"/>
        <v>0</v>
      </c>
      <c r="AL2397" s="11">
        <f t="shared" si="1460"/>
        <v>0</v>
      </c>
      <c r="AM2397" s="11">
        <f t="shared" si="1459"/>
        <v>0</v>
      </c>
      <c r="AN2397" s="11">
        <f t="shared" si="1459"/>
        <v>0</v>
      </c>
      <c r="AO2397" s="11">
        <f t="shared" si="1459"/>
        <v>0</v>
      </c>
      <c r="AP2397" s="11">
        <f t="shared" si="1459"/>
        <v>0</v>
      </c>
      <c r="AQ2397" s="11">
        <f t="shared" si="1459"/>
        <v>0</v>
      </c>
      <c r="AR2397" s="11">
        <f t="shared" si="1459"/>
        <v>0</v>
      </c>
      <c r="AS2397" s="11">
        <f t="shared" si="1458"/>
        <v>49.044060016986627</v>
      </c>
      <c r="AT2397" s="11">
        <f t="shared" si="1458"/>
        <v>54.073593128807147</v>
      </c>
      <c r="AU2397" s="11">
        <f t="shared" si="1458"/>
        <v>0</v>
      </c>
      <c r="AV2397" s="11">
        <f t="shared" si="1458"/>
        <v>421645.67525939405</v>
      </c>
      <c r="AW2397" s="11">
        <f t="shared" si="1458"/>
        <v>93745512000</v>
      </c>
      <c r="AX2397" s="11">
        <f t="shared" si="1458"/>
        <v>0</v>
      </c>
      <c r="AY2397" s="11">
        <f t="shared" si="1464"/>
        <v>0</v>
      </c>
      <c r="AZ2397" s="11">
        <f t="shared" si="1464"/>
        <v>1</v>
      </c>
      <c r="BA2397" s="11">
        <f t="shared" si="1464"/>
        <v>1</v>
      </c>
      <c r="BB2397" s="11">
        <f t="shared" si="1464"/>
        <v>1</v>
      </c>
      <c r="BC2397" s="11">
        <f t="shared" si="1464"/>
        <v>1</v>
      </c>
      <c r="BD2397" s="11">
        <f t="shared" si="1429"/>
        <v>1</v>
      </c>
      <c r="BE2397" s="11">
        <f t="shared" si="1429"/>
        <v>1</v>
      </c>
      <c r="BF2397" s="15" t="str">
        <f t="shared" si="1467"/>
        <v>EU 53-62</v>
      </c>
      <c r="BG2397" s="54">
        <v>51.2</v>
      </c>
      <c r="BH2397" s="17" t="s">
        <v>2446</v>
      </c>
      <c r="BI2397" s="17" t="s">
        <v>2446</v>
      </c>
      <c r="BK2397" s="17">
        <v>8.5</v>
      </c>
      <c r="BL2397" s="17">
        <v>14</v>
      </c>
      <c r="BM2397" s="17">
        <v>15</v>
      </c>
      <c r="BX2397" s="18">
        <f t="shared" si="1436"/>
        <v>6525.1416529422968</v>
      </c>
      <c r="BY2397" s="42">
        <v>1.04</v>
      </c>
      <c r="BZ2397" s="43">
        <f t="shared" si="1468"/>
        <v>20.303632239674325</v>
      </c>
      <c r="CA2397" s="18">
        <f t="shared" si="1469"/>
        <v>38311298.619267806</v>
      </c>
      <c r="CB2397" s="18">
        <f t="shared" si="1470"/>
        <v>425681.09576964227</v>
      </c>
      <c r="CC2397" s="18">
        <f t="shared" si="1471"/>
        <v>481447.64082948008</v>
      </c>
      <c r="CD2397" s="25">
        <f t="shared" si="1461"/>
        <v>1.1310054536460221</v>
      </c>
      <c r="CE2397" s="26">
        <f t="shared" si="1472"/>
        <v>76.624643082687101</v>
      </c>
      <c r="CF2397" s="18">
        <f t="shared" si="1473"/>
        <v>2024.1416529422968</v>
      </c>
      <c r="CG2397" s="18">
        <f t="shared" si="1474"/>
        <v>5040</v>
      </c>
      <c r="CH2397" s="18">
        <f t="shared" si="1475"/>
        <v>13628456.368987806</v>
      </c>
      <c r="CI2397" s="18">
        <f t="shared" si="1476"/>
        <v>151427.29298875341</v>
      </c>
      <c r="CJ2397" s="18">
        <f t="shared" si="1477"/>
        <v>231013.47681913924</v>
      </c>
      <c r="CK2397" s="25">
        <f t="shared" si="1462"/>
        <v>1.5255735756717037</v>
      </c>
      <c r="CL2397" s="26">
        <f t="shared" si="1478"/>
        <v>45.701279795731537</v>
      </c>
      <c r="CM2397" s="26"/>
      <c r="CN2397" s="26"/>
      <c r="CO2397" s="26"/>
      <c r="CP2397" s="26"/>
      <c r="CQ2397" s="26"/>
      <c r="CR2397" s="26"/>
      <c r="CS2397" s="26"/>
      <c r="CT2397" s="26"/>
      <c r="CU2397" s="26"/>
      <c r="CV2397" s="26"/>
      <c r="CW2397" s="26">
        <f t="shared" si="1463"/>
        <v>49.044060016986627</v>
      </c>
      <c r="CX2397" s="26">
        <f t="shared" si="1479"/>
        <v>54.073593128807147</v>
      </c>
      <c r="CY2397" s="26"/>
      <c r="CZ2397" s="18">
        <f t="shared" si="1480"/>
        <v>421645.67525939405</v>
      </c>
      <c r="DA2397" s="18">
        <f t="shared" si="1481"/>
        <v>93745512000</v>
      </c>
      <c r="DB2397" s="18"/>
      <c r="DD2397" s="17">
        <f t="shared" si="1482"/>
        <v>1</v>
      </c>
      <c r="DE2397" s="17">
        <f t="shared" si="1483"/>
        <v>1</v>
      </c>
      <c r="DF2397" s="17">
        <f t="shared" si="1484"/>
        <v>1</v>
      </c>
      <c r="DG2397" s="17">
        <f t="shared" si="1485"/>
        <v>1</v>
      </c>
      <c r="DH2397" s="17">
        <f t="shared" si="1486"/>
        <v>1</v>
      </c>
      <c r="DI2397" s="17">
        <f t="shared" si="1487"/>
        <v>1</v>
      </c>
      <c r="DJ2397" s="20" t="s">
        <v>2477</v>
      </c>
    </row>
    <row r="2398" spans="1:114" x14ac:dyDescent="0.2">
      <c r="A2398" s="15" t="s">
        <v>105</v>
      </c>
      <c r="B2398" s="10" t="s">
        <v>2511</v>
      </c>
      <c r="C2398" s="11">
        <f t="shared" si="1465"/>
        <v>61.3</v>
      </c>
      <c r="D2398" s="11" t="str">
        <f t="shared" si="1416"/>
        <v>200</v>
      </c>
      <c r="E2398" s="11" t="str">
        <f t="shared" si="1416"/>
        <v>200</v>
      </c>
      <c r="F2398" s="11">
        <f t="shared" si="1416"/>
        <v>0</v>
      </c>
      <c r="G2398" s="11">
        <f t="shared" si="1416"/>
        <v>9</v>
      </c>
      <c r="H2398" s="11">
        <f t="shared" si="1416"/>
        <v>15</v>
      </c>
      <c r="I2398" s="11">
        <f t="shared" si="1416"/>
        <v>18</v>
      </c>
      <c r="J2398" s="11">
        <f t="shared" si="1416"/>
        <v>0</v>
      </c>
      <c r="K2398" s="11">
        <f t="shared" si="1416"/>
        <v>0</v>
      </c>
      <c r="L2398" s="11">
        <f t="shared" si="1416"/>
        <v>0</v>
      </c>
      <c r="M2398" s="11">
        <f t="shared" si="1416"/>
        <v>0</v>
      </c>
      <c r="N2398" s="11">
        <f t="shared" ref="N2398:S2440" si="1491">IF($A2398="x",BR2398,"")</f>
        <v>0</v>
      </c>
      <c r="O2398" s="11">
        <f t="shared" si="1491"/>
        <v>0</v>
      </c>
      <c r="P2398" s="11">
        <f t="shared" si="1491"/>
        <v>0</v>
      </c>
      <c r="Q2398" s="11">
        <f t="shared" si="1491"/>
        <v>0</v>
      </c>
      <c r="R2398" s="11">
        <f t="shared" si="1491"/>
        <v>0</v>
      </c>
      <c r="S2398" s="11">
        <f t="shared" si="1491"/>
        <v>0</v>
      </c>
      <c r="T2398" s="11">
        <f t="shared" si="1490"/>
        <v>7808.1239802369073</v>
      </c>
      <c r="U2398" s="40">
        <f t="shared" si="1466"/>
        <v>1.1499999999999999</v>
      </c>
      <c r="V2398" s="11">
        <f t="shared" si="1489"/>
        <v>18.762101582585185</v>
      </c>
      <c r="W2398" s="11">
        <f t="shared" si="1489"/>
        <v>56961700.041775934</v>
      </c>
      <c r="X2398" s="11">
        <f t="shared" si="1489"/>
        <v>569617.00041775929</v>
      </c>
      <c r="Y2398" s="11">
        <f t="shared" si="1489"/>
        <v>642547.30667587277</v>
      </c>
      <c r="Z2398" s="11">
        <f t="shared" si="1489"/>
        <v>1.1280339354419304</v>
      </c>
      <c r="AA2398" s="11">
        <f t="shared" si="1489"/>
        <v>85.411848478692988</v>
      </c>
      <c r="AB2398" s="11">
        <f t="shared" si="1489"/>
        <v>2483.1239802369073</v>
      </c>
      <c r="AC2398" s="11">
        <f t="shared" si="1489"/>
        <v>6000</v>
      </c>
      <c r="AD2398" s="11">
        <f t="shared" si="1489"/>
        <v>20033671.425623614</v>
      </c>
      <c r="AE2398" s="11">
        <f t="shared" si="1489"/>
        <v>200336.71425623616</v>
      </c>
      <c r="AF2398" s="11">
        <f t="shared" si="1488"/>
        <v>305812.28955533041</v>
      </c>
      <c r="AG2398" s="11">
        <f t="shared" si="1488"/>
        <v>1.5264914905422085</v>
      </c>
      <c r="AH2398" s="11">
        <f t="shared" si="1460"/>
        <v>50.653204200322655</v>
      </c>
      <c r="AI2398" s="11">
        <f t="shared" si="1460"/>
        <v>0</v>
      </c>
      <c r="AJ2398" s="11">
        <f t="shared" si="1460"/>
        <v>0</v>
      </c>
      <c r="AK2398" s="11">
        <f t="shared" si="1460"/>
        <v>0</v>
      </c>
      <c r="AL2398" s="11">
        <f t="shared" si="1460"/>
        <v>0</v>
      </c>
      <c r="AM2398" s="11">
        <f t="shared" si="1459"/>
        <v>0</v>
      </c>
      <c r="AN2398" s="11">
        <f t="shared" si="1459"/>
        <v>0</v>
      </c>
      <c r="AO2398" s="11">
        <f t="shared" si="1459"/>
        <v>0</v>
      </c>
      <c r="AP2398" s="11">
        <f t="shared" si="1459"/>
        <v>0</v>
      </c>
      <c r="AQ2398" s="11">
        <f t="shared" si="1459"/>
        <v>0</v>
      </c>
      <c r="AR2398" s="11">
        <f t="shared" si="1459"/>
        <v>0</v>
      </c>
      <c r="AS2398" s="11">
        <f t="shared" si="1458"/>
        <v>54.316371528925281</v>
      </c>
      <c r="AT2398" s="11">
        <f t="shared" si="1458"/>
        <v>60.088311754568579</v>
      </c>
      <c r="AU2398" s="11">
        <f t="shared" si="1458"/>
        <v>0</v>
      </c>
      <c r="AV2398" s="11">
        <f t="shared" si="1458"/>
        <v>592811.28764859424</v>
      </c>
      <c r="AW2398" s="11">
        <f t="shared" si="1458"/>
        <v>171125000000</v>
      </c>
      <c r="AX2398" s="11">
        <f t="shared" si="1458"/>
        <v>0</v>
      </c>
      <c r="AY2398" s="11">
        <f t="shared" si="1464"/>
        <v>0</v>
      </c>
      <c r="AZ2398" s="11">
        <f t="shared" si="1464"/>
        <v>1</v>
      </c>
      <c r="BA2398" s="11">
        <f t="shared" si="1464"/>
        <v>1</v>
      </c>
      <c r="BB2398" s="11">
        <f t="shared" si="1464"/>
        <v>1</v>
      </c>
      <c r="BC2398" s="11">
        <f t="shared" si="1464"/>
        <v>1</v>
      </c>
      <c r="BD2398" s="11">
        <f t="shared" si="1429"/>
        <v>1</v>
      </c>
      <c r="BE2398" s="11">
        <f t="shared" si="1429"/>
        <v>1</v>
      </c>
      <c r="BF2398" s="15" t="str">
        <f t="shared" si="1467"/>
        <v>EU 53-62</v>
      </c>
      <c r="BG2398" s="54">
        <v>61.3</v>
      </c>
      <c r="BH2398" s="17" t="s">
        <v>2448</v>
      </c>
      <c r="BI2398" s="17" t="s">
        <v>2448</v>
      </c>
      <c r="BK2398" s="17">
        <v>9</v>
      </c>
      <c r="BL2398" s="17">
        <v>15</v>
      </c>
      <c r="BM2398" s="17">
        <v>18</v>
      </c>
      <c r="BX2398" s="18">
        <f t="shared" si="1436"/>
        <v>7808.1239802369073</v>
      </c>
      <c r="BY2398" s="42">
        <v>1.1499999999999999</v>
      </c>
      <c r="BZ2398" s="43">
        <f t="shared" si="1468"/>
        <v>18.762101582585185</v>
      </c>
      <c r="CA2398" s="18">
        <f t="shared" si="1469"/>
        <v>56961700.041775934</v>
      </c>
      <c r="CB2398" s="18">
        <f t="shared" si="1470"/>
        <v>569617.00041775929</v>
      </c>
      <c r="CC2398" s="18">
        <f t="shared" si="1471"/>
        <v>642547.30667587277</v>
      </c>
      <c r="CD2398" s="25">
        <f t="shared" si="1461"/>
        <v>1.1280339354419304</v>
      </c>
      <c r="CE2398" s="26">
        <f t="shared" si="1472"/>
        <v>85.411848478692988</v>
      </c>
      <c r="CF2398" s="18">
        <f t="shared" si="1473"/>
        <v>2483.1239802369073</v>
      </c>
      <c r="CG2398" s="18">
        <f t="shared" si="1474"/>
        <v>6000</v>
      </c>
      <c r="CH2398" s="18">
        <f t="shared" si="1475"/>
        <v>20033671.425623614</v>
      </c>
      <c r="CI2398" s="18">
        <f t="shared" si="1476"/>
        <v>200336.71425623616</v>
      </c>
      <c r="CJ2398" s="18">
        <f t="shared" si="1477"/>
        <v>305812.28955533041</v>
      </c>
      <c r="CK2398" s="25">
        <f t="shared" si="1462"/>
        <v>1.5264914905422085</v>
      </c>
      <c r="CL2398" s="26">
        <f t="shared" si="1478"/>
        <v>50.653204200322655</v>
      </c>
      <c r="CM2398" s="26"/>
      <c r="CN2398" s="26"/>
      <c r="CO2398" s="26"/>
      <c r="CP2398" s="26"/>
      <c r="CQ2398" s="26"/>
      <c r="CR2398" s="26"/>
      <c r="CS2398" s="26"/>
      <c r="CT2398" s="26"/>
      <c r="CU2398" s="26"/>
      <c r="CV2398" s="26"/>
      <c r="CW2398" s="26">
        <f t="shared" si="1463"/>
        <v>54.316371528925281</v>
      </c>
      <c r="CX2398" s="26">
        <f t="shared" si="1479"/>
        <v>60.088311754568579</v>
      </c>
      <c r="CY2398" s="26"/>
      <c r="CZ2398" s="18">
        <f t="shared" si="1480"/>
        <v>592811.28764859424</v>
      </c>
      <c r="DA2398" s="18">
        <f t="shared" si="1481"/>
        <v>171125000000</v>
      </c>
      <c r="DB2398" s="18"/>
      <c r="DD2398" s="17">
        <f t="shared" si="1482"/>
        <v>1</v>
      </c>
      <c r="DE2398" s="17">
        <f t="shared" si="1483"/>
        <v>1</v>
      </c>
      <c r="DF2398" s="17">
        <f t="shared" si="1484"/>
        <v>1</v>
      </c>
      <c r="DG2398" s="17">
        <f t="shared" si="1485"/>
        <v>1</v>
      </c>
      <c r="DH2398" s="17">
        <f t="shared" si="1486"/>
        <v>1</v>
      </c>
      <c r="DI2398" s="17">
        <f t="shared" si="1487"/>
        <v>1</v>
      </c>
      <c r="DJ2398" s="20" t="s">
        <v>2477</v>
      </c>
    </row>
    <row r="2399" spans="1:114" x14ac:dyDescent="0.2">
      <c r="A2399" s="15" t="s">
        <v>105</v>
      </c>
      <c r="B2399" s="10" t="s">
        <v>2512</v>
      </c>
      <c r="C2399" s="11">
        <f t="shared" si="1465"/>
        <v>71.5</v>
      </c>
      <c r="D2399" s="11" t="str">
        <f t="shared" ref="D2399:M2424" si="1492">IF($A2399="x",BH2399,"")</f>
        <v>220</v>
      </c>
      <c r="E2399" s="11" t="str">
        <f t="shared" si="1492"/>
        <v>220</v>
      </c>
      <c r="F2399" s="11">
        <f t="shared" si="1492"/>
        <v>0</v>
      </c>
      <c r="G2399" s="11">
        <f t="shared" si="1492"/>
        <v>9.5</v>
      </c>
      <c r="H2399" s="11">
        <f t="shared" si="1492"/>
        <v>16</v>
      </c>
      <c r="I2399" s="11">
        <f t="shared" si="1492"/>
        <v>18</v>
      </c>
      <c r="J2399" s="11">
        <f t="shared" si="1492"/>
        <v>0</v>
      </c>
      <c r="K2399" s="11">
        <f t="shared" si="1492"/>
        <v>0</v>
      </c>
      <c r="L2399" s="11">
        <f t="shared" si="1492"/>
        <v>0</v>
      </c>
      <c r="M2399" s="11">
        <f t="shared" si="1492"/>
        <v>0</v>
      </c>
      <c r="N2399" s="11">
        <f t="shared" si="1491"/>
        <v>0</v>
      </c>
      <c r="O2399" s="11">
        <f t="shared" si="1491"/>
        <v>0</v>
      </c>
      <c r="P2399" s="11">
        <f t="shared" si="1491"/>
        <v>0</v>
      </c>
      <c r="Q2399" s="11">
        <f t="shared" si="1491"/>
        <v>0</v>
      </c>
      <c r="R2399" s="11">
        <f t="shared" si="1491"/>
        <v>0</v>
      </c>
      <c r="S2399" s="11">
        <f t="shared" si="1491"/>
        <v>0</v>
      </c>
      <c r="T2399" s="11">
        <f t="shared" si="1490"/>
        <v>9104.1239802369073</v>
      </c>
      <c r="U2399" s="40">
        <f t="shared" si="1466"/>
        <v>1.27</v>
      </c>
      <c r="V2399" s="11">
        <f t="shared" si="1489"/>
        <v>17.77034669580982</v>
      </c>
      <c r="W2399" s="11">
        <f t="shared" si="1489"/>
        <v>80909585.052973375</v>
      </c>
      <c r="X2399" s="11">
        <f t="shared" si="1489"/>
        <v>735541.68229975796</v>
      </c>
      <c r="Y2399" s="11">
        <f t="shared" si="1489"/>
        <v>827047.42249800498</v>
      </c>
      <c r="Z2399" s="11">
        <f t="shared" si="1489"/>
        <v>1.1244059206979862</v>
      </c>
      <c r="AA2399" s="11">
        <f t="shared" si="1489"/>
        <v>94.271605901450542</v>
      </c>
      <c r="AB2399" s="11">
        <f t="shared" si="1489"/>
        <v>2792.1239802369073</v>
      </c>
      <c r="AC2399" s="11">
        <f t="shared" si="1489"/>
        <v>7040</v>
      </c>
      <c r="AD2399" s="11">
        <f t="shared" si="1489"/>
        <v>28432645.148112573</v>
      </c>
      <c r="AE2399" s="11">
        <f t="shared" si="1489"/>
        <v>258478.59225556883</v>
      </c>
      <c r="AF2399" s="11">
        <f t="shared" si="1488"/>
        <v>393881.07055038959</v>
      </c>
      <c r="AG2399" s="11">
        <f t="shared" si="1488"/>
        <v>1.5238440720109716</v>
      </c>
      <c r="AH2399" s="11">
        <f t="shared" si="1460"/>
        <v>55.884265951723961</v>
      </c>
      <c r="AI2399" s="11">
        <f t="shared" si="1460"/>
        <v>0</v>
      </c>
      <c r="AJ2399" s="11">
        <f t="shared" si="1460"/>
        <v>0</v>
      </c>
      <c r="AK2399" s="11">
        <f t="shared" si="1460"/>
        <v>0</v>
      </c>
      <c r="AL2399" s="11">
        <f t="shared" si="1460"/>
        <v>0</v>
      </c>
      <c r="AM2399" s="11">
        <f t="shared" si="1459"/>
        <v>0</v>
      </c>
      <c r="AN2399" s="11">
        <f t="shared" si="1459"/>
        <v>0</v>
      </c>
      <c r="AO2399" s="11">
        <f t="shared" si="1459"/>
        <v>0</v>
      </c>
      <c r="AP2399" s="11">
        <f t="shared" si="1459"/>
        <v>0</v>
      </c>
      <c r="AQ2399" s="11">
        <f t="shared" si="1459"/>
        <v>0</v>
      </c>
      <c r="AR2399" s="11">
        <f t="shared" si="1459"/>
        <v>0</v>
      </c>
      <c r="AS2399" s="11">
        <f t="shared" si="1458"/>
        <v>59.93176936431081</v>
      </c>
      <c r="AT2399" s="11">
        <f t="shared" si="1458"/>
        <v>62.588311754568579</v>
      </c>
      <c r="AU2399" s="11">
        <f t="shared" si="1458"/>
        <v>0</v>
      </c>
      <c r="AV2399" s="11">
        <f t="shared" si="1458"/>
        <v>765680.09227261832</v>
      </c>
      <c r="AW2399" s="11">
        <f t="shared" si="1458"/>
        <v>295418112000</v>
      </c>
      <c r="AX2399" s="11">
        <f t="shared" si="1458"/>
        <v>0</v>
      </c>
      <c r="AY2399" s="11">
        <f t="shared" si="1464"/>
        <v>0</v>
      </c>
      <c r="AZ2399" s="11">
        <f t="shared" si="1464"/>
        <v>1</v>
      </c>
      <c r="BA2399" s="11">
        <f t="shared" si="1464"/>
        <v>1</v>
      </c>
      <c r="BB2399" s="11">
        <f t="shared" si="1464"/>
        <v>1</v>
      </c>
      <c r="BC2399" s="11">
        <f t="shared" si="1464"/>
        <v>1</v>
      </c>
      <c r="BD2399" s="11">
        <f t="shared" si="1429"/>
        <v>1</v>
      </c>
      <c r="BE2399" s="11">
        <f t="shared" si="1429"/>
        <v>1</v>
      </c>
      <c r="BF2399" s="15" t="str">
        <f t="shared" si="1467"/>
        <v>EU 53-62</v>
      </c>
      <c r="BG2399" s="54">
        <v>71.5</v>
      </c>
      <c r="BH2399" s="17" t="s">
        <v>2450</v>
      </c>
      <c r="BI2399" s="17" t="s">
        <v>2450</v>
      </c>
      <c r="BK2399" s="17">
        <v>9.5</v>
      </c>
      <c r="BL2399" s="17">
        <v>16</v>
      </c>
      <c r="BM2399" s="17">
        <v>18</v>
      </c>
      <c r="BX2399" s="18">
        <f t="shared" si="1436"/>
        <v>9104.1239802369073</v>
      </c>
      <c r="BY2399" s="42">
        <v>1.27</v>
      </c>
      <c r="BZ2399" s="43">
        <f t="shared" si="1468"/>
        <v>17.77034669580982</v>
      </c>
      <c r="CA2399" s="18">
        <f t="shared" si="1469"/>
        <v>80909585.052973375</v>
      </c>
      <c r="CB2399" s="18">
        <f t="shared" si="1470"/>
        <v>735541.68229975796</v>
      </c>
      <c r="CC2399" s="18">
        <f t="shared" si="1471"/>
        <v>827047.42249800498</v>
      </c>
      <c r="CD2399" s="25">
        <f t="shared" si="1461"/>
        <v>1.1244059206979862</v>
      </c>
      <c r="CE2399" s="26">
        <f t="shared" si="1472"/>
        <v>94.271605901450542</v>
      </c>
      <c r="CF2399" s="18">
        <f t="shared" si="1473"/>
        <v>2792.1239802369073</v>
      </c>
      <c r="CG2399" s="18">
        <f t="shared" si="1474"/>
        <v>7040</v>
      </c>
      <c r="CH2399" s="18">
        <f t="shared" si="1475"/>
        <v>28432645.148112573</v>
      </c>
      <c r="CI2399" s="18">
        <f t="shared" si="1476"/>
        <v>258478.59225556883</v>
      </c>
      <c r="CJ2399" s="18">
        <f t="shared" si="1477"/>
        <v>393881.07055038959</v>
      </c>
      <c r="CK2399" s="25">
        <f t="shared" si="1462"/>
        <v>1.5238440720109716</v>
      </c>
      <c r="CL2399" s="26">
        <f t="shared" si="1478"/>
        <v>55.884265951723961</v>
      </c>
      <c r="CM2399" s="26"/>
      <c r="CN2399" s="26"/>
      <c r="CO2399" s="26"/>
      <c r="CP2399" s="26"/>
      <c r="CQ2399" s="26"/>
      <c r="CR2399" s="26"/>
      <c r="CS2399" s="26"/>
      <c r="CT2399" s="26"/>
      <c r="CU2399" s="26"/>
      <c r="CV2399" s="26"/>
      <c r="CW2399" s="26">
        <f t="shared" si="1463"/>
        <v>59.93176936431081</v>
      </c>
      <c r="CX2399" s="26">
        <f t="shared" si="1479"/>
        <v>62.588311754568579</v>
      </c>
      <c r="CY2399" s="26"/>
      <c r="CZ2399" s="18">
        <f t="shared" si="1480"/>
        <v>765680.09227261832</v>
      </c>
      <c r="DA2399" s="18">
        <f t="shared" si="1481"/>
        <v>295418112000</v>
      </c>
      <c r="DB2399" s="18"/>
      <c r="DD2399" s="17">
        <f t="shared" si="1482"/>
        <v>1</v>
      </c>
      <c r="DE2399" s="17">
        <f t="shared" si="1483"/>
        <v>1</v>
      </c>
      <c r="DF2399" s="17">
        <f t="shared" si="1484"/>
        <v>1</v>
      </c>
      <c r="DG2399" s="17">
        <f t="shared" si="1485"/>
        <v>1</v>
      </c>
      <c r="DH2399" s="17">
        <f t="shared" si="1486"/>
        <v>1</v>
      </c>
      <c r="DI2399" s="17">
        <f t="shared" si="1487"/>
        <v>1</v>
      </c>
      <c r="DJ2399" s="20" t="s">
        <v>2477</v>
      </c>
    </row>
    <row r="2400" spans="1:114" x14ac:dyDescent="0.2">
      <c r="A2400" s="15" t="s">
        <v>105</v>
      </c>
      <c r="B2400" s="10" t="s">
        <v>2513</v>
      </c>
      <c r="C2400" s="11">
        <f t="shared" si="1465"/>
        <v>83.2</v>
      </c>
      <c r="D2400" s="11" t="str">
        <f t="shared" si="1492"/>
        <v>240</v>
      </c>
      <c r="E2400" s="11" t="str">
        <f t="shared" si="1492"/>
        <v>240</v>
      </c>
      <c r="F2400" s="11">
        <f t="shared" si="1492"/>
        <v>0</v>
      </c>
      <c r="G2400" s="11">
        <f t="shared" si="1492"/>
        <v>10</v>
      </c>
      <c r="H2400" s="11">
        <f t="shared" si="1492"/>
        <v>17</v>
      </c>
      <c r="I2400" s="11">
        <f t="shared" si="1492"/>
        <v>21</v>
      </c>
      <c r="J2400" s="11">
        <f t="shared" si="1492"/>
        <v>0</v>
      </c>
      <c r="K2400" s="11">
        <f t="shared" si="1492"/>
        <v>0</v>
      </c>
      <c r="L2400" s="11">
        <f t="shared" si="1492"/>
        <v>0</v>
      </c>
      <c r="M2400" s="11">
        <f t="shared" si="1492"/>
        <v>0</v>
      </c>
      <c r="N2400" s="11">
        <f t="shared" si="1491"/>
        <v>0</v>
      </c>
      <c r="O2400" s="11">
        <f t="shared" si="1491"/>
        <v>0</v>
      </c>
      <c r="P2400" s="11">
        <f t="shared" si="1491"/>
        <v>0</v>
      </c>
      <c r="Q2400" s="11">
        <f t="shared" si="1491"/>
        <v>0</v>
      </c>
      <c r="R2400" s="11">
        <f t="shared" si="1491"/>
        <v>0</v>
      </c>
      <c r="S2400" s="11">
        <f t="shared" si="1491"/>
        <v>0</v>
      </c>
      <c r="T2400" s="11">
        <f t="shared" si="1490"/>
        <v>10598.557639766901</v>
      </c>
      <c r="U2400" s="40">
        <f t="shared" si="1466"/>
        <v>1.38</v>
      </c>
      <c r="V2400" s="11">
        <f t="shared" si="1489"/>
        <v>16.586802121483338</v>
      </c>
      <c r="W2400" s="11">
        <f t="shared" si="1489"/>
        <v>112592930.6955179</v>
      </c>
      <c r="X2400" s="11">
        <f t="shared" si="1489"/>
        <v>938274.42246264918</v>
      </c>
      <c r="Y2400" s="11">
        <f t="shared" si="1489"/>
        <v>1053145.7264608857</v>
      </c>
      <c r="Z2400" s="11">
        <f t="shared" si="1489"/>
        <v>1.1224282589913712</v>
      </c>
      <c r="AA2400" s="11">
        <f t="shared" si="1489"/>
        <v>103.06997691359375</v>
      </c>
      <c r="AB2400" s="11">
        <f t="shared" si="1489"/>
        <v>3322.557639766901</v>
      </c>
      <c r="AC2400" s="11">
        <f t="shared" si="1489"/>
        <v>8160</v>
      </c>
      <c r="AD2400" s="11">
        <f t="shared" si="1489"/>
        <v>39226556.15014445</v>
      </c>
      <c r="AE2400" s="11">
        <f t="shared" si="1489"/>
        <v>326887.96791787044</v>
      </c>
      <c r="AF2400" s="11">
        <f t="shared" si="1488"/>
        <v>498418.49863393942</v>
      </c>
      <c r="AG2400" s="11">
        <f t="shared" si="1488"/>
        <v>1.5247379761593596</v>
      </c>
      <c r="AH2400" s="11">
        <f t="shared" si="1460"/>
        <v>60.836848396216006</v>
      </c>
      <c r="AI2400" s="11">
        <f t="shared" si="1460"/>
        <v>0</v>
      </c>
      <c r="AJ2400" s="11">
        <f t="shared" si="1460"/>
        <v>0</v>
      </c>
      <c r="AK2400" s="11">
        <f t="shared" si="1460"/>
        <v>0</v>
      </c>
      <c r="AL2400" s="11">
        <f t="shared" si="1460"/>
        <v>0</v>
      </c>
      <c r="AM2400" s="11">
        <f t="shared" si="1459"/>
        <v>0</v>
      </c>
      <c r="AN2400" s="11">
        <f t="shared" si="1459"/>
        <v>0</v>
      </c>
      <c r="AO2400" s="11">
        <f t="shared" si="1459"/>
        <v>0</v>
      </c>
      <c r="AP2400" s="11">
        <f t="shared" si="1459"/>
        <v>0</v>
      </c>
      <c r="AQ2400" s="11">
        <f t="shared" si="1459"/>
        <v>0</v>
      </c>
      <c r="AR2400" s="11">
        <f t="shared" si="1459"/>
        <v>0</v>
      </c>
      <c r="AS2400" s="11">
        <f t="shared" si="1458"/>
        <v>65.198598594236941</v>
      </c>
      <c r="AT2400" s="11">
        <f t="shared" si="1458"/>
        <v>68.603030380330011</v>
      </c>
      <c r="AU2400" s="11">
        <f t="shared" si="1458"/>
        <v>0</v>
      </c>
      <c r="AV2400" s="11">
        <f t="shared" si="1458"/>
        <v>1026857.31346829</v>
      </c>
      <c r="AW2400" s="11">
        <f t="shared" si="1458"/>
        <v>486946368000</v>
      </c>
      <c r="AX2400" s="11">
        <f t="shared" si="1458"/>
        <v>0</v>
      </c>
      <c r="AY2400" s="11">
        <f t="shared" si="1464"/>
        <v>0</v>
      </c>
      <c r="AZ2400" s="11">
        <f t="shared" si="1464"/>
        <v>1</v>
      </c>
      <c r="BA2400" s="11">
        <f t="shared" si="1464"/>
        <v>1</v>
      </c>
      <c r="BB2400" s="11">
        <f t="shared" si="1464"/>
        <v>1</v>
      </c>
      <c r="BC2400" s="11">
        <f t="shared" si="1464"/>
        <v>1</v>
      </c>
      <c r="BD2400" s="11">
        <f t="shared" si="1429"/>
        <v>1</v>
      </c>
      <c r="BE2400" s="11">
        <f t="shared" si="1429"/>
        <v>1</v>
      </c>
      <c r="BF2400" s="15" t="str">
        <f t="shared" si="1467"/>
        <v>EU 53-62</v>
      </c>
      <c r="BG2400" s="54">
        <v>83.2</v>
      </c>
      <c r="BH2400" s="17" t="s">
        <v>2452</v>
      </c>
      <c r="BI2400" s="17" t="s">
        <v>2452</v>
      </c>
      <c r="BK2400" s="17">
        <v>10</v>
      </c>
      <c r="BL2400" s="17">
        <v>17</v>
      </c>
      <c r="BM2400" s="17">
        <v>21</v>
      </c>
      <c r="BX2400" s="18">
        <f t="shared" si="1436"/>
        <v>10598.557639766901</v>
      </c>
      <c r="BY2400" s="42">
        <v>1.38</v>
      </c>
      <c r="BZ2400" s="43">
        <f t="shared" si="1468"/>
        <v>16.586802121483338</v>
      </c>
      <c r="CA2400" s="18">
        <f t="shared" si="1469"/>
        <v>112592930.6955179</v>
      </c>
      <c r="CB2400" s="18">
        <f t="shared" si="1470"/>
        <v>938274.42246264918</v>
      </c>
      <c r="CC2400" s="18">
        <f t="shared" si="1471"/>
        <v>1053145.7264608857</v>
      </c>
      <c r="CD2400" s="25">
        <f t="shared" si="1461"/>
        <v>1.1224282589913712</v>
      </c>
      <c r="CE2400" s="26">
        <f t="shared" si="1472"/>
        <v>103.06997691359375</v>
      </c>
      <c r="CF2400" s="18">
        <f t="shared" si="1473"/>
        <v>3322.557639766901</v>
      </c>
      <c r="CG2400" s="18">
        <f t="shared" si="1474"/>
        <v>8160</v>
      </c>
      <c r="CH2400" s="18">
        <f t="shared" si="1475"/>
        <v>39226556.15014445</v>
      </c>
      <c r="CI2400" s="18">
        <f t="shared" si="1476"/>
        <v>326887.96791787044</v>
      </c>
      <c r="CJ2400" s="18">
        <f t="shared" si="1477"/>
        <v>498418.49863393942</v>
      </c>
      <c r="CK2400" s="25">
        <f t="shared" si="1462"/>
        <v>1.5247379761593596</v>
      </c>
      <c r="CL2400" s="26">
        <f t="shared" si="1478"/>
        <v>60.836848396216006</v>
      </c>
      <c r="CM2400" s="26"/>
      <c r="CN2400" s="26"/>
      <c r="CO2400" s="26"/>
      <c r="CP2400" s="26"/>
      <c r="CQ2400" s="26"/>
      <c r="CR2400" s="26"/>
      <c r="CS2400" s="26"/>
      <c r="CT2400" s="26"/>
      <c r="CU2400" s="26"/>
      <c r="CV2400" s="26"/>
      <c r="CW2400" s="26">
        <f t="shared" si="1463"/>
        <v>65.198598594236941</v>
      </c>
      <c r="CX2400" s="26">
        <f t="shared" si="1479"/>
        <v>68.603030380330011</v>
      </c>
      <c r="CY2400" s="26"/>
      <c r="CZ2400" s="18">
        <f t="shared" si="1480"/>
        <v>1026857.31346829</v>
      </c>
      <c r="DA2400" s="18">
        <f t="shared" si="1481"/>
        <v>486946368000</v>
      </c>
      <c r="DB2400" s="18"/>
      <c r="DD2400" s="17">
        <f t="shared" si="1482"/>
        <v>1</v>
      </c>
      <c r="DE2400" s="17">
        <f t="shared" si="1483"/>
        <v>1</v>
      </c>
      <c r="DF2400" s="17">
        <f t="shared" si="1484"/>
        <v>1</v>
      </c>
      <c r="DG2400" s="17">
        <f t="shared" si="1485"/>
        <v>1</v>
      </c>
      <c r="DH2400" s="17">
        <f t="shared" si="1486"/>
        <v>1</v>
      </c>
      <c r="DI2400" s="17">
        <f t="shared" si="1487"/>
        <v>1</v>
      </c>
      <c r="DJ2400" s="20" t="s">
        <v>2477</v>
      </c>
    </row>
    <row r="2401" spans="1:114" x14ac:dyDescent="0.2">
      <c r="A2401" s="15" t="s">
        <v>105</v>
      </c>
      <c r="B2401" s="10" t="s">
        <v>2514</v>
      </c>
      <c r="C2401" s="11">
        <f t="shared" si="1465"/>
        <v>93</v>
      </c>
      <c r="D2401" s="11" t="str">
        <f t="shared" si="1492"/>
        <v>260</v>
      </c>
      <c r="E2401" s="11" t="str">
        <f t="shared" si="1492"/>
        <v>260</v>
      </c>
      <c r="F2401" s="11">
        <f t="shared" si="1492"/>
        <v>0</v>
      </c>
      <c r="G2401" s="11">
        <f t="shared" si="1492"/>
        <v>10</v>
      </c>
      <c r="H2401" s="11">
        <f t="shared" si="1492"/>
        <v>17.5</v>
      </c>
      <c r="I2401" s="11">
        <f t="shared" si="1492"/>
        <v>24</v>
      </c>
      <c r="J2401" s="11">
        <f t="shared" si="1492"/>
        <v>0</v>
      </c>
      <c r="K2401" s="11">
        <f t="shared" si="1492"/>
        <v>0</v>
      </c>
      <c r="L2401" s="11">
        <f t="shared" si="1492"/>
        <v>0</v>
      </c>
      <c r="M2401" s="11">
        <f t="shared" si="1492"/>
        <v>0</v>
      </c>
      <c r="N2401" s="11">
        <f t="shared" si="1491"/>
        <v>0</v>
      </c>
      <c r="O2401" s="11">
        <f t="shared" si="1491"/>
        <v>0</v>
      </c>
      <c r="P2401" s="11">
        <f t="shared" si="1491"/>
        <v>0</v>
      </c>
      <c r="Q2401" s="11">
        <f t="shared" si="1491"/>
        <v>0</v>
      </c>
      <c r="R2401" s="11">
        <f t="shared" si="1491"/>
        <v>0</v>
      </c>
      <c r="S2401" s="11">
        <f t="shared" si="1491"/>
        <v>0</v>
      </c>
      <c r="T2401" s="11">
        <f t="shared" si="1490"/>
        <v>11844.44263153228</v>
      </c>
      <c r="U2401" s="40">
        <f t="shared" si="1466"/>
        <v>1.5</v>
      </c>
      <c r="V2401" s="11">
        <f t="shared" si="1489"/>
        <v>16.132696868240131</v>
      </c>
      <c r="W2401" s="11">
        <f t="shared" si="1489"/>
        <v>149194077.90443915</v>
      </c>
      <c r="X2401" s="11">
        <f t="shared" si="1489"/>
        <v>1147646.7531110705</v>
      </c>
      <c r="Y2401" s="11">
        <f t="shared" si="1489"/>
        <v>1282911.6728906066</v>
      </c>
      <c r="Z2401" s="11">
        <f t="shared" si="1489"/>
        <v>1.117862852321811</v>
      </c>
      <c r="AA2401" s="11">
        <f t="shared" si="1489"/>
        <v>112.23245888763202</v>
      </c>
      <c r="AB2401" s="11">
        <f t="shared" si="1489"/>
        <v>3759.4426315322798</v>
      </c>
      <c r="AC2401" s="11">
        <f t="shared" si="1489"/>
        <v>9100</v>
      </c>
      <c r="AD2401" s="11">
        <f t="shared" si="1489"/>
        <v>51345120.881917566</v>
      </c>
      <c r="AE2401" s="11">
        <f t="shared" si="1489"/>
        <v>394962.46832244284</v>
      </c>
      <c r="AF2401" s="11">
        <f t="shared" si="1488"/>
        <v>602247.83631443605</v>
      </c>
      <c r="AG2401" s="11">
        <f t="shared" si="1488"/>
        <v>1.5248229505765794</v>
      </c>
      <c r="AH2401" s="11">
        <f t="shared" si="1460"/>
        <v>65.840371992576664</v>
      </c>
      <c r="AI2401" s="11">
        <f t="shared" si="1460"/>
        <v>0</v>
      </c>
      <c r="AJ2401" s="11">
        <f t="shared" si="1460"/>
        <v>0</v>
      </c>
      <c r="AK2401" s="11">
        <f t="shared" si="1460"/>
        <v>0</v>
      </c>
      <c r="AL2401" s="11">
        <f t="shared" si="1460"/>
        <v>0</v>
      </c>
      <c r="AM2401" s="11">
        <f t="shared" si="1459"/>
        <v>0</v>
      </c>
      <c r="AN2401" s="11">
        <f t="shared" si="1459"/>
        <v>0</v>
      </c>
      <c r="AO2401" s="11">
        <f t="shared" si="1459"/>
        <v>0</v>
      </c>
      <c r="AP2401" s="11">
        <f t="shared" si="1459"/>
        <v>0</v>
      </c>
      <c r="AQ2401" s="11">
        <f t="shared" si="1459"/>
        <v>0</v>
      </c>
      <c r="AR2401" s="11">
        <f t="shared" si="1459"/>
        <v>0</v>
      </c>
      <c r="AS2401" s="11">
        <f t="shared" si="1458"/>
        <v>70.443864259821225</v>
      </c>
      <c r="AT2401" s="11">
        <f t="shared" si="1458"/>
        <v>73.117749006091429</v>
      </c>
      <c r="AU2401" s="11">
        <f t="shared" si="1458"/>
        <v>0</v>
      </c>
      <c r="AV2401" s="11">
        <f t="shared" si="1458"/>
        <v>1237782.7388519791</v>
      </c>
      <c r="AW2401" s="11">
        <f t="shared" si="1458"/>
        <v>753651098958.33337</v>
      </c>
      <c r="AX2401" s="11">
        <f t="shared" si="1458"/>
        <v>0</v>
      </c>
      <c r="AY2401" s="11">
        <f t="shared" si="1464"/>
        <v>0</v>
      </c>
      <c r="AZ2401" s="11">
        <f t="shared" si="1464"/>
        <v>1</v>
      </c>
      <c r="BA2401" s="11">
        <f t="shared" si="1464"/>
        <v>1</v>
      </c>
      <c r="BB2401" s="11">
        <f t="shared" si="1464"/>
        <v>1</v>
      </c>
      <c r="BC2401" s="11">
        <f t="shared" si="1464"/>
        <v>1</v>
      </c>
      <c r="BD2401" s="11">
        <f t="shared" si="1429"/>
        <v>1</v>
      </c>
      <c r="BE2401" s="11">
        <f t="shared" si="1429"/>
        <v>1</v>
      </c>
      <c r="BF2401" s="15" t="str">
        <f t="shared" si="1467"/>
        <v>EU 53-62</v>
      </c>
      <c r="BG2401" s="54">
        <v>93</v>
      </c>
      <c r="BH2401" s="17" t="s">
        <v>2454</v>
      </c>
      <c r="BI2401" s="17" t="s">
        <v>2454</v>
      </c>
      <c r="BK2401" s="17">
        <v>10</v>
      </c>
      <c r="BL2401" s="17">
        <v>17.5</v>
      </c>
      <c r="BM2401" s="17">
        <v>24</v>
      </c>
      <c r="BX2401" s="18">
        <f t="shared" si="1436"/>
        <v>11844.44263153228</v>
      </c>
      <c r="BY2401" s="42">
        <v>1.5</v>
      </c>
      <c r="BZ2401" s="43">
        <f t="shared" si="1468"/>
        <v>16.132696868240131</v>
      </c>
      <c r="CA2401" s="18">
        <f t="shared" si="1469"/>
        <v>149194077.90443915</v>
      </c>
      <c r="CB2401" s="18">
        <f t="shared" si="1470"/>
        <v>1147646.7531110705</v>
      </c>
      <c r="CC2401" s="18">
        <f t="shared" si="1471"/>
        <v>1282911.6728906066</v>
      </c>
      <c r="CD2401" s="25">
        <f t="shared" si="1461"/>
        <v>1.117862852321811</v>
      </c>
      <c r="CE2401" s="26">
        <f t="shared" si="1472"/>
        <v>112.23245888763202</v>
      </c>
      <c r="CF2401" s="18">
        <f t="shared" si="1473"/>
        <v>3759.4426315322798</v>
      </c>
      <c r="CG2401" s="18">
        <f t="shared" si="1474"/>
        <v>9100</v>
      </c>
      <c r="CH2401" s="18">
        <f t="shared" si="1475"/>
        <v>51345120.881917566</v>
      </c>
      <c r="CI2401" s="18">
        <f t="shared" si="1476"/>
        <v>394962.46832244284</v>
      </c>
      <c r="CJ2401" s="18">
        <f t="shared" si="1477"/>
        <v>602247.83631443605</v>
      </c>
      <c r="CK2401" s="25">
        <f t="shared" si="1462"/>
        <v>1.5248229505765794</v>
      </c>
      <c r="CL2401" s="26">
        <f t="shared" si="1478"/>
        <v>65.840371992576664</v>
      </c>
      <c r="CM2401" s="26"/>
      <c r="CN2401" s="26"/>
      <c r="CO2401" s="26"/>
      <c r="CP2401" s="26"/>
      <c r="CQ2401" s="26"/>
      <c r="CR2401" s="26"/>
      <c r="CS2401" s="26"/>
      <c r="CT2401" s="26"/>
      <c r="CU2401" s="26"/>
      <c r="CV2401" s="26"/>
      <c r="CW2401" s="26">
        <f t="shared" si="1463"/>
        <v>70.443864259821225</v>
      </c>
      <c r="CX2401" s="26">
        <f t="shared" si="1479"/>
        <v>73.117749006091429</v>
      </c>
      <c r="CY2401" s="26"/>
      <c r="CZ2401" s="18">
        <f t="shared" si="1480"/>
        <v>1237782.7388519791</v>
      </c>
      <c r="DA2401" s="18">
        <f t="shared" si="1481"/>
        <v>753651098958.33337</v>
      </c>
      <c r="DB2401" s="18"/>
      <c r="DD2401" s="17">
        <f t="shared" si="1482"/>
        <v>1</v>
      </c>
      <c r="DE2401" s="17">
        <f t="shared" si="1483"/>
        <v>1</v>
      </c>
      <c r="DF2401" s="17">
        <f t="shared" si="1484"/>
        <v>1</v>
      </c>
      <c r="DG2401" s="17">
        <f t="shared" si="1485"/>
        <v>1</v>
      </c>
      <c r="DH2401" s="17">
        <f t="shared" si="1486"/>
        <v>1</v>
      </c>
      <c r="DI2401" s="17">
        <f t="shared" si="1487"/>
        <v>1</v>
      </c>
      <c r="DJ2401" s="20" t="s">
        <v>2477</v>
      </c>
    </row>
    <row r="2402" spans="1:114" x14ac:dyDescent="0.2">
      <c r="A2402" s="15" t="s">
        <v>105</v>
      </c>
      <c r="B2402" s="10" t="s">
        <v>2515</v>
      </c>
      <c r="C2402" s="11">
        <f t="shared" si="1465"/>
        <v>103</v>
      </c>
      <c r="D2402" s="11" t="str">
        <f t="shared" si="1492"/>
        <v>280</v>
      </c>
      <c r="E2402" s="11" t="str">
        <f t="shared" si="1492"/>
        <v>280</v>
      </c>
      <c r="F2402" s="11">
        <f t="shared" si="1492"/>
        <v>0</v>
      </c>
      <c r="G2402" s="11">
        <f t="shared" si="1492"/>
        <v>10.5</v>
      </c>
      <c r="H2402" s="11">
        <f t="shared" si="1492"/>
        <v>18</v>
      </c>
      <c r="I2402" s="11">
        <f t="shared" si="1492"/>
        <v>24</v>
      </c>
      <c r="J2402" s="11">
        <f t="shared" si="1492"/>
        <v>0</v>
      </c>
      <c r="K2402" s="11">
        <f t="shared" si="1492"/>
        <v>0</v>
      </c>
      <c r="L2402" s="11">
        <f t="shared" si="1492"/>
        <v>0</v>
      </c>
      <c r="M2402" s="11">
        <f t="shared" si="1492"/>
        <v>0</v>
      </c>
      <c r="N2402" s="11">
        <f t="shared" si="1491"/>
        <v>0</v>
      </c>
      <c r="O2402" s="11">
        <f t="shared" si="1491"/>
        <v>0</v>
      </c>
      <c r="P2402" s="11">
        <f t="shared" si="1491"/>
        <v>0</v>
      </c>
      <c r="Q2402" s="11">
        <f t="shared" si="1491"/>
        <v>0</v>
      </c>
      <c r="R2402" s="11">
        <f t="shared" si="1491"/>
        <v>0</v>
      </c>
      <c r="S2402" s="11">
        <f t="shared" si="1491"/>
        <v>0</v>
      </c>
      <c r="T2402" s="11">
        <f t="shared" si="1490"/>
        <v>13136.44263153228</v>
      </c>
      <c r="U2402" s="40">
        <f t="shared" si="1466"/>
        <v>1.62</v>
      </c>
      <c r="V2402" s="11">
        <f t="shared" si="1489"/>
        <v>15.70968888154165</v>
      </c>
      <c r="W2402" s="11">
        <f t="shared" si="1489"/>
        <v>192702524.57912248</v>
      </c>
      <c r="X2402" s="11">
        <f t="shared" si="1489"/>
        <v>1376446.6041365892</v>
      </c>
      <c r="Y2402" s="11">
        <f t="shared" si="1489"/>
        <v>1534433.3778901633</v>
      </c>
      <c r="Z2402" s="11">
        <f t="shared" si="1489"/>
        <v>1.1147787159187881</v>
      </c>
      <c r="AA2402" s="11">
        <f t="shared" si="1489"/>
        <v>121.11691921962804</v>
      </c>
      <c r="AB2402" s="11">
        <f t="shared" si="1489"/>
        <v>4109.4426315322798</v>
      </c>
      <c r="AC2402" s="11">
        <f t="shared" si="1489"/>
        <v>10080</v>
      </c>
      <c r="AD2402" s="11">
        <f t="shared" si="1489"/>
        <v>65945168.412446961</v>
      </c>
      <c r="AE2402" s="11">
        <f t="shared" si="1489"/>
        <v>471036.917231764</v>
      </c>
      <c r="AF2402" s="11">
        <f t="shared" si="1488"/>
        <v>717571.69697231916</v>
      </c>
      <c r="AG2402" s="11">
        <f t="shared" si="1488"/>
        <v>1.5233873837095719</v>
      </c>
      <c r="AH2402" s="11">
        <f t="shared" si="1460"/>
        <v>70.852079960029954</v>
      </c>
      <c r="AI2402" s="11">
        <f t="shared" si="1460"/>
        <v>0</v>
      </c>
      <c r="AJ2402" s="11">
        <f t="shared" si="1460"/>
        <v>0</v>
      </c>
      <c r="AK2402" s="11">
        <f t="shared" si="1460"/>
        <v>0</v>
      </c>
      <c r="AL2402" s="11">
        <f t="shared" si="1460"/>
        <v>0</v>
      </c>
      <c r="AM2402" s="11">
        <f t="shared" si="1459"/>
        <v>0</v>
      </c>
      <c r="AN2402" s="11">
        <f t="shared" si="1459"/>
        <v>0</v>
      </c>
      <c r="AO2402" s="11">
        <f t="shared" si="1459"/>
        <v>0</v>
      </c>
      <c r="AP2402" s="11">
        <f t="shared" si="1459"/>
        <v>0</v>
      </c>
      <c r="AQ2402" s="11">
        <f t="shared" si="1459"/>
        <v>0</v>
      </c>
      <c r="AR2402" s="11">
        <f t="shared" si="1459"/>
        <v>0</v>
      </c>
      <c r="AS2402" s="11">
        <f t="shared" si="1458"/>
        <v>75.953236785254404</v>
      </c>
      <c r="AT2402" s="11">
        <f t="shared" si="1458"/>
        <v>74.617749006091429</v>
      </c>
      <c r="AU2402" s="11">
        <f t="shared" si="1458"/>
        <v>0</v>
      </c>
      <c r="AV2402" s="11">
        <f t="shared" si="1458"/>
        <v>1437164.8391180267</v>
      </c>
      <c r="AW2402" s="11">
        <f t="shared" si="1458"/>
        <v>1130154816000</v>
      </c>
      <c r="AX2402" s="11">
        <f t="shared" si="1458"/>
        <v>0</v>
      </c>
      <c r="AY2402" s="11">
        <f t="shared" si="1464"/>
        <v>0</v>
      </c>
      <c r="AZ2402" s="11">
        <f t="shared" si="1464"/>
        <v>1</v>
      </c>
      <c r="BA2402" s="11">
        <f t="shared" si="1464"/>
        <v>1</v>
      </c>
      <c r="BB2402" s="11">
        <f t="shared" si="1464"/>
        <v>1</v>
      </c>
      <c r="BC2402" s="11">
        <f t="shared" si="1464"/>
        <v>1</v>
      </c>
      <c r="BD2402" s="11">
        <f t="shared" si="1429"/>
        <v>1</v>
      </c>
      <c r="BE2402" s="11">
        <f t="shared" si="1429"/>
        <v>1</v>
      </c>
      <c r="BF2402" s="15" t="str">
        <f t="shared" si="1467"/>
        <v>EU 53-62</v>
      </c>
      <c r="BG2402" s="54">
        <v>103</v>
      </c>
      <c r="BH2402" s="17" t="s">
        <v>2456</v>
      </c>
      <c r="BI2402" s="17" t="s">
        <v>2456</v>
      </c>
      <c r="BK2402" s="17">
        <v>10.5</v>
      </c>
      <c r="BL2402" s="17">
        <v>18</v>
      </c>
      <c r="BM2402" s="17">
        <v>24</v>
      </c>
      <c r="BX2402" s="18">
        <f t="shared" si="1436"/>
        <v>13136.44263153228</v>
      </c>
      <c r="BY2402" s="42">
        <v>1.62</v>
      </c>
      <c r="BZ2402" s="43">
        <f t="shared" si="1468"/>
        <v>15.70968888154165</v>
      </c>
      <c r="CA2402" s="18">
        <f t="shared" si="1469"/>
        <v>192702524.57912248</v>
      </c>
      <c r="CB2402" s="18">
        <f t="shared" si="1470"/>
        <v>1376446.6041365892</v>
      </c>
      <c r="CC2402" s="18">
        <f t="shared" si="1471"/>
        <v>1534433.3778901633</v>
      </c>
      <c r="CD2402" s="25">
        <f t="shared" si="1461"/>
        <v>1.1147787159187881</v>
      </c>
      <c r="CE2402" s="26">
        <f t="shared" si="1472"/>
        <v>121.11691921962804</v>
      </c>
      <c r="CF2402" s="18">
        <f t="shared" si="1473"/>
        <v>4109.4426315322798</v>
      </c>
      <c r="CG2402" s="18">
        <f t="shared" si="1474"/>
        <v>10080</v>
      </c>
      <c r="CH2402" s="18">
        <f t="shared" si="1475"/>
        <v>65945168.412446961</v>
      </c>
      <c r="CI2402" s="18">
        <f t="shared" si="1476"/>
        <v>471036.917231764</v>
      </c>
      <c r="CJ2402" s="18">
        <f t="shared" si="1477"/>
        <v>717571.69697231916</v>
      </c>
      <c r="CK2402" s="25">
        <f t="shared" si="1462"/>
        <v>1.5233873837095719</v>
      </c>
      <c r="CL2402" s="26">
        <f t="shared" si="1478"/>
        <v>70.852079960029954</v>
      </c>
      <c r="CM2402" s="26"/>
      <c r="CN2402" s="26"/>
      <c r="CO2402" s="26"/>
      <c r="CP2402" s="26"/>
      <c r="CQ2402" s="26"/>
      <c r="CR2402" s="26"/>
      <c r="CS2402" s="26"/>
      <c r="CT2402" s="26"/>
      <c r="CU2402" s="26"/>
      <c r="CV2402" s="26"/>
      <c r="CW2402" s="26">
        <f t="shared" si="1463"/>
        <v>75.953236785254404</v>
      </c>
      <c r="CX2402" s="26">
        <f t="shared" si="1479"/>
        <v>74.617749006091429</v>
      </c>
      <c r="CY2402" s="26"/>
      <c r="CZ2402" s="18">
        <f t="shared" si="1480"/>
        <v>1437164.8391180267</v>
      </c>
      <c r="DA2402" s="18">
        <f t="shared" si="1481"/>
        <v>1130154816000</v>
      </c>
      <c r="DB2402" s="18"/>
      <c r="DD2402" s="17">
        <f t="shared" si="1482"/>
        <v>1</v>
      </c>
      <c r="DE2402" s="17">
        <f t="shared" si="1483"/>
        <v>1</v>
      </c>
      <c r="DF2402" s="17">
        <f t="shared" si="1484"/>
        <v>1</v>
      </c>
      <c r="DG2402" s="17">
        <f t="shared" si="1485"/>
        <v>1</v>
      </c>
      <c r="DH2402" s="17">
        <f t="shared" si="1486"/>
        <v>1</v>
      </c>
      <c r="DI2402" s="17">
        <f t="shared" si="1487"/>
        <v>1</v>
      </c>
      <c r="DJ2402" s="20" t="s">
        <v>2477</v>
      </c>
    </row>
    <row r="2403" spans="1:114" x14ac:dyDescent="0.2">
      <c r="A2403" s="15" t="s">
        <v>105</v>
      </c>
      <c r="B2403" s="10" t="s">
        <v>2516</v>
      </c>
      <c r="C2403" s="11">
        <f t="shared" si="1465"/>
        <v>117</v>
      </c>
      <c r="D2403" s="11" t="str">
        <f t="shared" si="1492"/>
        <v>300</v>
      </c>
      <c r="E2403" s="11" t="str">
        <f t="shared" si="1492"/>
        <v>300</v>
      </c>
      <c r="F2403" s="11">
        <f t="shared" si="1492"/>
        <v>0</v>
      </c>
      <c r="G2403" s="11">
        <f t="shared" si="1492"/>
        <v>11</v>
      </c>
      <c r="H2403" s="11">
        <f t="shared" si="1492"/>
        <v>19</v>
      </c>
      <c r="I2403" s="11">
        <f t="shared" si="1492"/>
        <v>27</v>
      </c>
      <c r="J2403" s="11">
        <f t="shared" si="1492"/>
        <v>0</v>
      </c>
      <c r="K2403" s="11">
        <f t="shared" si="1492"/>
        <v>0</v>
      </c>
      <c r="L2403" s="11">
        <f t="shared" si="1492"/>
        <v>0</v>
      </c>
      <c r="M2403" s="11">
        <f t="shared" si="1492"/>
        <v>0</v>
      </c>
      <c r="N2403" s="11">
        <f t="shared" si="1491"/>
        <v>0</v>
      </c>
      <c r="O2403" s="11">
        <f t="shared" si="1491"/>
        <v>0</v>
      </c>
      <c r="P2403" s="11">
        <f t="shared" si="1491"/>
        <v>0</v>
      </c>
      <c r="Q2403" s="11">
        <f t="shared" si="1491"/>
        <v>0</v>
      </c>
      <c r="R2403" s="11">
        <f t="shared" si="1491"/>
        <v>0</v>
      </c>
      <c r="S2403" s="11">
        <f t="shared" si="1491"/>
        <v>0</v>
      </c>
      <c r="T2403" s="11">
        <f t="shared" si="1490"/>
        <v>14907.77895553304</v>
      </c>
      <c r="U2403" s="40">
        <f t="shared" si="1466"/>
        <v>1.73</v>
      </c>
      <c r="V2403" s="11">
        <f t="shared" si="1489"/>
        <v>14.783031480574808</v>
      </c>
      <c r="W2403" s="11">
        <f t="shared" si="1489"/>
        <v>251656482.12935394</v>
      </c>
      <c r="X2403" s="11">
        <f t="shared" si="1489"/>
        <v>1677709.8808623597</v>
      </c>
      <c r="Y2403" s="11">
        <f t="shared" si="1489"/>
        <v>1868674.0113754363</v>
      </c>
      <c r="Z2403" s="11">
        <f t="shared" si="1489"/>
        <v>1.1138242867204902</v>
      </c>
      <c r="AA2403" s="11">
        <f t="shared" si="1489"/>
        <v>129.9264547995538</v>
      </c>
      <c r="AB2403" s="11">
        <f t="shared" si="1489"/>
        <v>4742.7789555330401</v>
      </c>
      <c r="AC2403" s="11">
        <f t="shared" si="1489"/>
        <v>11400</v>
      </c>
      <c r="AD2403" s="11">
        <f t="shared" si="1489"/>
        <v>85628220.278884992</v>
      </c>
      <c r="AE2403" s="11">
        <f t="shared" si="1489"/>
        <v>570854.8018592333</v>
      </c>
      <c r="AF2403" s="11">
        <f t="shared" si="1488"/>
        <v>870141.31605482381</v>
      </c>
      <c r="AG2403" s="11">
        <f t="shared" si="1488"/>
        <v>1.5242778255010481</v>
      </c>
      <c r="AH2403" s="11">
        <f t="shared" si="1460"/>
        <v>75.788268750206328</v>
      </c>
      <c r="AI2403" s="11">
        <f t="shared" si="1460"/>
        <v>0</v>
      </c>
      <c r="AJ2403" s="11">
        <f t="shared" si="1460"/>
        <v>0</v>
      </c>
      <c r="AK2403" s="11">
        <f t="shared" si="1460"/>
        <v>0</v>
      </c>
      <c r="AL2403" s="11">
        <f t="shared" si="1460"/>
        <v>0</v>
      </c>
      <c r="AM2403" s="11">
        <f t="shared" si="1459"/>
        <v>0</v>
      </c>
      <c r="AN2403" s="11">
        <f t="shared" si="1459"/>
        <v>0</v>
      </c>
      <c r="AO2403" s="11">
        <f t="shared" si="1459"/>
        <v>0</v>
      </c>
      <c r="AP2403" s="11">
        <f t="shared" si="1459"/>
        <v>0</v>
      </c>
      <c r="AQ2403" s="11">
        <f t="shared" si="1459"/>
        <v>0</v>
      </c>
      <c r="AR2403" s="11">
        <f t="shared" si="1459"/>
        <v>0</v>
      </c>
      <c r="AS2403" s="11">
        <f t="shared" si="1458"/>
        <v>81.19217449326699</v>
      </c>
      <c r="AT2403" s="11">
        <f t="shared" si="1458"/>
        <v>80.632467631852862</v>
      </c>
      <c r="AU2403" s="11">
        <f t="shared" si="1458"/>
        <v>0</v>
      </c>
      <c r="AV2403" s="11">
        <f t="shared" si="1458"/>
        <v>1850454.0939155361</v>
      </c>
      <c r="AW2403" s="11">
        <f t="shared" si="1458"/>
        <v>1687791375000</v>
      </c>
      <c r="AX2403" s="11">
        <f t="shared" si="1458"/>
        <v>0</v>
      </c>
      <c r="AY2403" s="11">
        <f t="shared" si="1464"/>
        <v>0</v>
      </c>
      <c r="AZ2403" s="11">
        <f t="shared" si="1464"/>
        <v>1</v>
      </c>
      <c r="BA2403" s="11">
        <f t="shared" si="1464"/>
        <v>1</v>
      </c>
      <c r="BB2403" s="11">
        <f t="shared" si="1464"/>
        <v>1</v>
      </c>
      <c r="BC2403" s="11">
        <f t="shared" si="1464"/>
        <v>1</v>
      </c>
      <c r="BD2403" s="11">
        <f t="shared" si="1429"/>
        <v>1</v>
      </c>
      <c r="BE2403" s="11">
        <f t="shared" si="1429"/>
        <v>1</v>
      </c>
      <c r="BF2403" s="15" t="str">
        <f t="shared" si="1467"/>
        <v>EU 53-62</v>
      </c>
      <c r="BG2403" s="54">
        <v>117</v>
      </c>
      <c r="BH2403" s="17" t="s">
        <v>2458</v>
      </c>
      <c r="BI2403" s="17" t="s">
        <v>2458</v>
      </c>
      <c r="BK2403" s="17">
        <v>11</v>
      </c>
      <c r="BL2403" s="17">
        <v>19</v>
      </c>
      <c r="BM2403" s="17">
        <v>27</v>
      </c>
      <c r="BX2403" s="18">
        <f t="shared" si="1436"/>
        <v>14907.77895553304</v>
      </c>
      <c r="BY2403" s="42">
        <v>1.73</v>
      </c>
      <c r="BZ2403" s="43">
        <f t="shared" si="1468"/>
        <v>14.783031480574808</v>
      </c>
      <c r="CA2403" s="18">
        <f t="shared" si="1469"/>
        <v>251656482.12935394</v>
      </c>
      <c r="CB2403" s="18">
        <f t="shared" si="1470"/>
        <v>1677709.8808623597</v>
      </c>
      <c r="CC2403" s="18">
        <f t="shared" si="1471"/>
        <v>1868674.0113754363</v>
      </c>
      <c r="CD2403" s="25">
        <f t="shared" si="1461"/>
        <v>1.1138242867204902</v>
      </c>
      <c r="CE2403" s="26">
        <f t="shared" si="1472"/>
        <v>129.9264547995538</v>
      </c>
      <c r="CF2403" s="18">
        <f t="shared" si="1473"/>
        <v>4742.7789555330401</v>
      </c>
      <c r="CG2403" s="18">
        <f t="shared" si="1474"/>
        <v>11400</v>
      </c>
      <c r="CH2403" s="18">
        <f t="shared" si="1475"/>
        <v>85628220.278884992</v>
      </c>
      <c r="CI2403" s="18">
        <f t="shared" si="1476"/>
        <v>570854.8018592333</v>
      </c>
      <c r="CJ2403" s="18">
        <f t="shared" si="1477"/>
        <v>870141.31605482381</v>
      </c>
      <c r="CK2403" s="25">
        <f t="shared" si="1462"/>
        <v>1.5242778255010481</v>
      </c>
      <c r="CL2403" s="26">
        <f t="shared" si="1478"/>
        <v>75.788268750206328</v>
      </c>
      <c r="CM2403" s="26"/>
      <c r="CN2403" s="26"/>
      <c r="CO2403" s="26"/>
      <c r="CP2403" s="26"/>
      <c r="CQ2403" s="26"/>
      <c r="CR2403" s="26"/>
      <c r="CS2403" s="26"/>
      <c r="CT2403" s="26"/>
      <c r="CU2403" s="26"/>
      <c r="CV2403" s="26"/>
      <c r="CW2403" s="26">
        <f t="shared" si="1463"/>
        <v>81.19217449326699</v>
      </c>
      <c r="CX2403" s="26">
        <f t="shared" si="1479"/>
        <v>80.632467631852862</v>
      </c>
      <c r="CY2403" s="26"/>
      <c r="CZ2403" s="18">
        <f t="shared" si="1480"/>
        <v>1850454.0939155361</v>
      </c>
      <c r="DA2403" s="18">
        <f t="shared" si="1481"/>
        <v>1687791375000</v>
      </c>
      <c r="DB2403" s="18"/>
      <c r="DD2403" s="17">
        <f t="shared" si="1482"/>
        <v>1</v>
      </c>
      <c r="DE2403" s="17">
        <f t="shared" si="1483"/>
        <v>1</v>
      </c>
      <c r="DF2403" s="17">
        <f t="shared" si="1484"/>
        <v>1</v>
      </c>
      <c r="DG2403" s="17">
        <f t="shared" si="1485"/>
        <v>1</v>
      </c>
      <c r="DH2403" s="17">
        <f t="shared" si="1486"/>
        <v>1</v>
      </c>
      <c r="DI2403" s="17">
        <f t="shared" si="1487"/>
        <v>1</v>
      </c>
      <c r="DJ2403" s="20" t="s">
        <v>2477</v>
      </c>
    </row>
    <row r="2404" spans="1:114" x14ac:dyDescent="0.2">
      <c r="A2404" s="15" t="s">
        <v>105</v>
      </c>
      <c r="B2404" s="10" t="s">
        <v>2517</v>
      </c>
      <c r="C2404" s="11">
        <f t="shared" si="1465"/>
        <v>127</v>
      </c>
      <c r="D2404" s="11" t="str">
        <f t="shared" si="1492"/>
        <v>320</v>
      </c>
      <c r="E2404" s="11">
        <f t="shared" si="1492"/>
        <v>300</v>
      </c>
      <c r="F2404" s="11">
        <f t="shared" si="1492"/>
        <v>0</v>
      </c>
      <c r="G2404" s="11">
        <f t="shared" si="1492"/>
        <v>11.5</v>
      </c>
      <c r="H2404" s="11">
        <f t="shared" si="1492"/>
        <v>20.5</v>
      </c>
      <c r="I2404" s="11">
        <f t="shared" si="1492"/>
        <v>27</v>
      </c>
      <c r="J2404" s="11">
        <f t="shared" si="1492"/>
        <v>0</v>
      </c>
      <c r="K2404" s="11">
        <f t="shared" si="1492"/>
        <v>0</v>
      </c>
      <c r="L2404" s="11">
        <f t="shared" si="1492"/>
        <v>0</v>
      </c>
      <c r="M2404" s="11">
        <f t="shared" si="1492"/>
        <v>0</v>
      </c>
      <c r="N2404" s="11">
        <f t="shared" si="1491"/>
        <v>0</v>
      </c>
      <c r="O2404" s="11">
        <f t="shared" si="1491"/>
        <v>0</v>
      </c>
      <c r="P2404" s="11">
        <f t="shared" si="1491"/>
        <v>0</v>
      </c>
      <c r="Q2404" s="11">
        <f t="shared" si="1491"/>
        <v>0</v>
      </c>
      <c r="R2404" s="11">
        <f t="shared" si="1491"/>
        <v>0</v>
      </c>
      <c r="S2404" s="11">
        <f t="shared" si="1491"/>
        <v>0</v>
      </c>
      <c r="T2404" s="11">
        <f t="shared" si="1490"/>
        <v>16134.27895553304</v>
      </c>
      <c r="U2404" s="40">
        <f t="shared" si="1466"/>
        <v>1.77</v>
      </c>
      <c r="V2404" s="11">
        <f t="shared" si="1489"/>
        <v>13.975071810013848</v>
      </c>
      <c r="W2404" s="11">
        <f t="shared" si="1489"/>
        <v>308235086.58707917</v>
      </c>
      <c r="X2404" s="11">
        <f t="shared" si="1489"/>
        <v>1926469.2911692448</v>
      </c>
      <c r="Y2404" s="11">
        <f t="shared" si="1489"/>
        <v>2149240.0074974671</v>
      </c>
      <c r="Z2404" s="11">
        <f t="shared" si="1489"/>
        <v>1.1156367855690108</v>
      </c>
      <c r="AA2404" s="11">
        <f t="shared" si="1489"/>
        <v>138.21852556985877</v>
      </c>
      <c r="AB2404" s="11">
        <f t="shared" si="1489"/>
        <v>5177.0289555330401</v>
      </c>
      <c r="AC2404" s="11">
        <f t="shared" si="1489"/>
        <v>12300</v>
      </c>
      <c r="AD2404" s="11">
        <f t="shared" si="1489"/>
        <v>92388167.714818582</v>
      </c>
      <c r="AE2404" s="11">
        <f t="shared" si="1489"/>
        <v>615921.11809879052</v>
      </c>
      <c r="AF2404" s="11">
        <f t="shared" si="1488"/>
        <v>939096.6982937071</v>
      </c>
      <c r="AG2404" s="11">
        <f t="shared" si="1488"/>
        <v>1.5247028729790701</v>
      </c>
      <c r="AH2404" s="11">
        <f t="shared" si="1460"/>
        <v>75.67168355136009</v>
      </c>
      <c r="AI2404" s="11">
        <f t="shared" si="1460"/>
        <v>0</v>
      </c>
      <c r="AJ2404" s="11">
        <f t="shared" si="1460"/>
        <v>0</v>
      </c>
      <c r="AK2404" s="11">
        <f t="shared" si="1460"/>
        <v>0</v>
      </c>
      <c r="AL2404" s="11">
        <f t="shared" si="1460"/>
        <v>0</v>
      </c>
      <c r="AM2404" s="11">
        <f t="shared" si="1459"/>
        <v>0</v>
      </c>
      <c r="AN2404" s="11">
        <f t="shared" si="1459"/>
        <v>0</v>
      </c>
      <c r="AO2404" s="11">
        <f t="shared" si="1459"/>
        <v>0</v>
      </c>
      <c r="AP2404" s="11">
        <f t="shared" si="1459"/>
        <v>0</v>
      </c>
      <c r="AQ2404" s="11">
        <f t="shared" si="1459"/>
        <v>0</v>
      </c>
      <c r="AR2404" s="11">
        <f t="shared" si="1459"/>
        <v>0</v>
      </c>
      <c r="AS2404" s="11">
        <f t="shared" si="1458"/>
        <v>81.238516381073069</v>
      </c>
      <c r="AT2404" s="11">
        <f t="shared" si="1458"/>
        <v>84.132467631852862</v>
      </c>
      <c r="AU2404" s="11">
        <f t="shared" si="1458"/>
        <v>0</v>
      </c>
      <c r="AV2404" s="11">
        <f t="shared" si="1458"/>
        <v>2250692.6109934812</v>
      </c>
      <c r="AW2404" s="11">
        <f t="shared" si="1458"/>
        <v>2068712015625</v>
      </c>
      <c r="AX2404" s="11">
        <f t="shared" si="1458"/>
        <v>0</v>
      </c>
      <c r="AY2404" s="11">
        <f t="shared" si="1464"/>
        <v>0</v>
      </c>
      <c r="AZ2404" s="11">
        <f t="shared" si="1464"/>
        <v>1</v>
      </c>
      <c r="BA2404" s="11">
        <f t="shared" si="1464"/>
        <v>1</v>
      </c>
      <c r="BB2404" s="11">
        <f t="shared" si="1464"/>
        <v>1</v>
      </c>
      <c r="BC2404" s="11">
        <f t="shared" si="1464"/>
        <v>1</v>
      </c>
      <c r="BD2404" s="11">
        <f t="shared" si="1429"/>
        <v>1</v>
      </c>
      <c r="BE2404" s="11">
        <f t="shared" si="1429"/>
        <v>1</v>
      </c>
      <c r="BF2404" s="15" t="str">
        <f t="shared" si="1467"/>
        <v>EU 53-62</v>
      </c>
      <c r="BG2404" s="54">
        <v>127</v>
      </c>
      <c r="BH2404" s="17" t="s">
        <v>2460</v>
      </c>
      <c r="BI2404" s="17">
        <v>300</v>
      </c>
      <c r="BK2404" s="17">
        <v>11.5</v>
      </c>
      <c r="BL2404" s="17">
        <v>20.5</v>
      </c>
      <c r="BM2404" s="17">
        <v>27</v>
      </c>
      <c r="BX2404" s="18">
        <f t="shared" si="1436"/>
        <v>16134.27895553304</v>
      </c>
      <c r="BY2404" s="42">
        <v>1.77</v>
      </c>
      <c r="BZ2404" s="43">
        <f t="shared" si="1468"/>
        <v>13.975071810013848</v>
      </c>
      <c r="CA2404" s="18">
        <f t="shared" si="1469"/>
        <v>308235086.58707917</v>
      </c>
      <c r="CB2404" s="18">
        <f t="shared" si="1470"/>
        <v>1926469.2911692448</v>
      </c>
      <c r="CC2404" s="18">
        <f t="shared" si="1471"/>
        <v>2149240.0074974671</v>
      </c>
      <c r="CD2404" s="25">
        <f t="shared" si="1461"/>
        <v>1.1156367855690108</v>
      </c>
      <c r="CE2404" s="26">
        <f t="shared" si="1472"/>
        <v>138.21852556985877</v>
      </c>
      <c r="CF2404" s="18">
        <f t="shared" si="1473"/>
        <v>5177.0289555330401</v>
      </c>
      <c r="CG2404" s="18">
        <f t="shared" si="1474"/>
        <v>12300</v>
      </c>
      <c r="CH2404" s="18">
        <f t="shared" si="1475"/>
        <v>92388167.714818582</v>
      </c>
      <c r="CI2404" s="18">
        <f t="shared" si="1476"/>
        <v>615921.11809879052</v>
      </c>
      <c r="CJ2404" s="18">
        <f t="shared" si="1477"/>
        <v>939096.6982937071</v>
      </c>
      <c r="CK2404" s="25">
        <f t="shared" si="1462"/>
        <v>1.5247028729790701</v>
      </c>
      <c r="CL2404" s="26">
        <f t="shared" si="1478"/>
        <v>75.67168355136009</v>
      </c>
      <c r="CM2404" s="26"/>
      <c r="CN2404" s="26"/>
      <c r="CO2404" s="26"/>
      <c r="CP2404" s="26"/>
      <c r="CQ2404" s="26"/>
      <c r="CR2404" s="26"/>
      <c r="CS2404" s="26"/>
      <c r="CT2404" s="26"/>
      <c r="CU2404" s="26"/>
      <c r="CV2404" s="26"/>
      <c r="CW2404" s="26">
        <f t="shared" si="1463"/>
        <v>81.238516381073069</v>
      </c>
      <c r="CX2404" s="26">
        <f t="shared" si="1479"/>
        <v>84.132467631852862</v>
      </c>
      <c r="CY2404" s="26"/>
      <c r="CZ2404" s="18">
        <f t="shared" si="1480"/>
        <v>2250692.6109934812</v>
      </c>
      <c r="DA2404" s="18">
        <f t="shared" si="1481"/>
        <v>2068712015625</v>
      </c>
      <c r="DB2404" s="18"/>
      <c r="DD2404" s="17">
        <f t="shared" si="1482"/>
        <v>1</v>
      </c>
      <c r="DE2404" s="17">
        <f t="shared" si="1483"/>
        <v>1</v>
      </c>
      <c r="DF2404" s="17">
        <f t="shared" si="1484"/>
        <v>1</v>
      </c>
      <c r="DG2404" s="17">
        <f t="shared" si="1485"/>
        <v>1</v>
      </c>
      <c r="DH2404" s="17">
        <f t="shared" si="1486"/>
        <v>1</v>
      </c>
      <c r="DI2404" s="17">
        <f t="shared" si="1487"/>
        <v>1</v>
      </c>
      <c r="DJ2404" s="20" t="s">
        <v>2477</v>
      </c>
    </row>
    <row r="2405" spans="1:114" x14ac:dyDescent="0.2">
      <c r="A2405" s="15" t="s">
        <v>105</v>
      </c>
      <c r="B2405" s="10" t="s">
        <v>2518</v>
      </c>
      <c r="C2405" s="11">
        <f t="shared" si="1465"/>
        <v>134</v>
      </c>
      <c r="D2405" s="11" t="str">
        <f t="shared" si="1492"/>
        <v>340</v>
      </c>
      <c r="E2405" s="11">
        <f t="shared" si="1492"/>
        <v>300</v>
      </c>
      <c r="F2405" s="11">
        <f t="shared" si="1492"/>
        <v>0</v>
      </c>
      <c r="G2405" s="11">
        <f t="shared" si="1492"/>
        <v>12</v>
      </c>
      <c r="H2405" s="11">
        <f t="shared" si="1492"/>
        <v>21.5</v>
      </c>
      <c r="I2405" s="11">
        <f t="shared" si="1492"/>
        <v>27</v>
      </c>
      <c r="J2405" s="11">
        <f t="shared" si="1492"/>
        <v>0</v>
      </c>
      <c r="K2405" s="11">
        <f t="shared" si="1492"/>
        <v>0</v>
      </c>
      <c r="L2405" s="11">
        <f t="shared" si="1492"/>
        <v>0</v>
      </c>
      <c r="M2405" s="11">
        <f t="shared" si="1492"/>
        <v>0</v>
      </c>
      <c r="N2405" s="11">
        <f t="shared" si="1491"/>
        <v>0</v>
      </c>
      <c r="O2405" s="11">
        <f t="shared" si="1491"/>
        <v>0</v>
      </c>
      <c r="P2405" s="11">
        <f t="shared" si="1491"/>
        <v>0</v>
      </c>
      <c r="Q2405" s="11">
        <f t="shared" si="1491"/>
        <v>0</v>
      </c>
      <c r="R2405" s="11">
        <f t="shared" si="1491"/>
        <v>0</v>
      </c>
      <c r="S2405" s="11">
        <f t="shared" si="1491"/>
        <v>0</v>
      </c>
      <c r="T2405" s="11">
        <f t="shared" si="1490"/>
        <v>17089.778955533042</v>
      </c>
      <c r="U2405" s="40">
        <f t="shared" si="1466"/>
        <v>1.81</v>
      </c>
      <c r="V2405" s="11">
        <f t="shared" si="1489"/>
        <v>13.491880088536325</v>
      </c>
      <c r="W2405" s="11">
        <f t="shared" si="1489"/>
        <v>366563635.64167053</v>
      </c>
      <c r="X2405" s="11">
        <f t="shared" si="1489"/>
        <v>2156256.6802451205</v>
      </c>
      <c r="Y2405" s="11">
        <f t="shared" si="1489"/>
        <v>2408106.1430972642</v>
      </c>
      <c r="Z2405" s="11">
        <f t="shared" si="1489"/>
        <v>1.1167993890335512</v>
      </c>
      <c r="AA2405" s="11">
        <f t="shared" si="1489"/>
        <v>146.45576339388768</v>
      </c>
      <c r="AB2405" s="11">
        <f t="shared" si="1489"/>
        <v>5608.7789555330419</v>
      </c>
      <c r="AC2405" s="11">
        <f t="shared" si="1489"/>
        <v>12900</v>
      </c>
      <c r="AD2405" s="11">
        <f t="shared" si="1489"/>
        <v>96899300.851618826</v>
      </c>
      <c r="AE2405" s="11">
        <f t="shared" si="1489"/>
        <v>645995.3390107922</v>
      </c>
      <c r="AF2405" s="11">
        <f t="shared" si="1488"/>
        <v>985720.70553259028</v>
      </c>
      <c r="AG2405" s="11">
        <f t="shared" si="1488"/>
        <v>1.5258944546597146</v>
      </c>
      <c r="AH2405" s="11">
        <f t="shared" si="1460"/>
        <v>75.299501146100638</v>
      </c>
      <c r="AI2405" s="11">
        <f t="shared" si="1460"/>
        <v>0</v>
      </c>
      <c r="AJ2405" s="11">
        <f t="shared" si="1460"/>
        <v>0</v>
      </c>
      <c r="AK2405" s="11">
        <f t="shared" si="1460"/>
        <v>0</v>
      </c>
      <c r="AL2405" s="11">
        <f t="shared" si="1460"/>
        <v>0</v>
      </c>
      <c r="AM2405" s="11">
        <f t="shared" si="1459"/>
        <v>0</v>
      </c>
      <c r="AN2405" s="11">
        <f t="shared" si="1459"/>
        <v>0</v>
      </c>
      <c r="AO2405" s="11">
        <f t="shared" si="1459"/>
        <v>0</v>
      </c>
      <c r="AP2405" s="11">
        <f t="shared" si="1459"/>
        <v>0</v>
      </c>
      <c r="AQ2405" s="11">
        <f t="shared" si="1459"/>
        <v>0</v>
      </c>
      <c r="AR2405" s="11">
        <f t="shared" si="1459"/>
        <v>0</v>
      </c>
      <c r="AS2405" s="11">
        <f t="shared" si="1458"/>
        <v>81.139869428375746</v>
      </c>
      <c r="AT2405" s="11">
        <f t="shared" si="1458"/>
        <v>86.632467631852862</v>
      </c>
      <c r="AU2405" s="11">
        <f t="shared" si="1458"/>
        <v>0</v>
      </c>
      <c r="AV2405" s="11">
        <f t="shared" si="1458"/>
        <v>2572042.6152035217</v>
      </c>
      <c r="AW2405" s="11">
        <f t="shared" si="1458"/>
        <v>2453634421875</v>
      </c>
      <c r="AX2405" s="11">
        <f t="shared" si="1458"/>
        <v>0</v>
      </c>
      <c r="AY2405" s="11">
        <f t="shared" si="1464"/>
        <v>0</v>
      </c>
      <c r="AZ2405" s="11">
        <f t="shared" si="1464"/>
        <v>1</v>
      </c>
      <c r="BA2405" s="11">
        <f t="shared" si="1464"/>
        <v>1</v>
      </c>
      <c r="BB2405" s="11">
        <f t="shared" si="1464"/>
        <v>1</v>
      </c>
      <c r="BC2405" s="11">
        <f t="shared" si="1464"/>
        <v>1</v>
      </c>
      <c r="BD2405" s="11">
        <f t="shared" si="1429"/>
        <v>1</v>
      </c>
      <c r="BE2405" s="11">
        <f t="shared" si="1429"/>
        <v>1</v>
      </c>
      <c r="BF2405" s="15" t="str">
        <f t="shared" si="1467"/>
        <v>EU 53-62</v>
      </c>
      <c r="BG2405" s="54">
        <v>134</v>
      </c>
      <c r="BH2405" s="17" t="s">
        <v>2462</v>
      </c>
      <c r="BI2405" s="17">
        <v>300</v>
      </c>
      <c r="BK2405" s="17">
        <v>12</v>
      </c>
      <c r="BL2405" s="17">
        <v>21.5</v>
      </c>
      <c r="BM2405" s="17">
        <v>27</v>
      </c>
      <c r="BX2405" s="18">
        <f t="shared" si="1436"/>
        <v>17089.778955533042</v>
      </c>
      <c r="BY2405" s="42">
        <v>1.81</v>
      </c>
      <c r="BZ2405" s="43">
        <f t="shared" si="1468"/>
        <v>13.491880088536325</v>
      </c>
      <c r="CA2405" s="18">
        <f t="shared" si="1469"/>
        <v>366563635.64167053</v>
      </c>
      <c r="CB2405" s="18">
        <f t="shared" si="1470"/>
        <v>2156256.6802451205</v>
      </c>
      <c r="CC2405" s="18">
        <f t="shared" si="1471"/>
        <v>2408106.1430972642</v>
      </c>
      <c r="CD2405" s="25">
        <f t="shared" si="1461"/>
        <v>1.1167993890335512</v>
      </c>
      <c r="CE2405" s="26">
        <f t="shared" si="1472"/>
        <v>146.45576339388768</v>
      </c>
      <c r="CF2405" s="18">
        <f t="shared" si="1473"/>
        <v>5608.7789555330419</v>
      </c>
      <c r="CG2405" s="18">
        <f t="shared" si="1474"/>
        <v>12900</v>
      </c>
      <c r="CH2405" s="18">
        <f t="shared" si="1475"/>
        <v>96899300.851618826</v>
      </c>
      <c r="CI2405" s="18">
        <f t="shared" si="1476"/>
        <v>645995.3390107922</v>
      </c>
      <c r="CJ2405" s="18">
        <f t="shared" si="1477"/>
        <v>985720.70553259028</v>
      </c>
      <c r="CK2405" s="25">
        <f t="shared" si="1462"/>
        <v>1.5258944546597146</v>
      </c>
      <c r="CL2405" s="26">
        <f t="shared" si="1478"/>
        <v>75.299501146100638</v>
      </c>
      <c r="CM2405" s="26"/>
      <c r="CN2405" s="26"/>
      <c r="CO2405" s="26"/>
      <c r="CP2405" s="26"/>
      <c r="CQ2405" s="26"/>
      <c r="CR2405" s="26"/>
      <c r="CS2405" s="26"/>
      <c r="CT2405" s="26"/>
      <c r="CU2405" s="26"/>
      <c r="CV2405" s="26"/>
      <c r="CW2405" s="26">
        <f t="shared" si="1463"/>
        <v>81.139869428375746</v>
      </c>
      <c r="CX2405" s="26">
        <f t="shared" si="1479"/>
        <v>86.632467631852862</v>
      </c>
      <c r="CY2405" s="26"/>
      <c r="CZ2405" s="18">
        <f t="shared" si="1480"/>
        <v>2572042.6152035217</v>
      </c>
      <c r="DA2405" s="18">
        <f t="shared" si="1481"/>
        <v>2453634421875</v>
      </c>
      <c r="DB2405" s="18"/>
      <c r="DD2405" s="17">
        <f t="shared" si="1482"/>
        <v>1</v>
      </c>
      <c r="DE2405" s="17">
        <f t="shared" si="1483"/>
        <v>1</v>
      </c>
      <c r="DF2405" s="17">
        <f t="shared" si="1484"/>
        <v>1</v>
      </c>
      <c r="DG2405" s="17">
        <f t="shared" si="1485"/>
        <v>1</v>
      </c>
      <c r="DH2405" s="17">
        <f t="shared" si="1486"/>
        <v>1</v>
      </c>
      <c r="DI2405" s="17">
        <f t="shared" si="1487"/>
        <v>1</v>
      </c>
      <c r="DJ2405" s="20" t="s">
        <v>2477</v>
      </c>
    </row>
    <row r="2406" spans="1:114" x14ac:dyDescent="0.2">
      <c r="A2406" s="15" t="s">
        <v>105</v>
      </c>
      <c r="B2406" s="10" t="s">
        <v>2519</v>
      </c>
      <c r="C2406" s="11">
        <f t="shared" si="1465"/>
        <v>142</v>
      </c>
      <c r="D2406" s="11" t="str">
        <f t="shared" si="1492"/>
        <v>360</v>
      </c>
      <c r="E2406" s="11">
        <f t="shared" si="1492"/>
        <v>300</v>
      </c>
      <c r="F2406" s="11">
        <f t="shared" si="1492"/>
        <v>0</v>
      </c>
      <c r="G2406" s="11">
        <f t="shared" si="1492"/>
        <v>12.5</v>
      </c>
      <c r="H2406" s="11">
        <f t="shared" si="1492"/>
        <v>22.5</v>
      </c>
      <c r="I2406" s="11">
        <f t="shared" si="1492"/>
        <v>27</v>
      </c>
      <c r="J2406" s="11">
        <f t="shared" si="1492"/>
        <v>0</v>
      </c>
      <c r="K2406" s="11">
        <f t="shared" si="1492"/>
        <v>0</v>
      </c>
      <c r="L2406" s="11">
        <f t="shared" si="1492"/>
        <v>0</v>
      </c>
      <c r="M2406" s="11">
        <f t="shared" si="1492"/>
        <v>0</v>
      </c>
      <c r="N2406" s="11">
        <f t="shared" si="1491"/>
        <v>0</v>
      </c>
      <c r="O2406" s="11">
        <f t="shared" si="1491"/>
        <v>0</v>
      </c>
      <c r="P2406" s="11">
        <f t="shared" si="1491"/>
        <v>0</v>
      </c>
      <c r="Q2406" s="11">
        <f t="shared" si="1491"/>
        <v>0</v>
      </c>
      <c r="R2406" s="11">
        <f t="shared" si="1491"/>
        <v>0</v>
      </c>
      <c r="S2406" s="11">
        <f t="shared" si="1491"/>
        <v>0</v>
      </c>
      <c r="T2406" s="11">
        <f t="shared" si="1490"/>
        <v>18063.278955533042</v>
      </c>
      <c r="U2406" s="40">
        <f t="shared" si="1466"/>
        <v>1.85</v>
      </c>
      <c r="V2406" s="11">
        <f t="shared" si="1489"/>
        <v>13.046844395697519</v>
      </c>
      <c r="W2406" s="11">
        <f t="shared" si="1489"/>
        <v>431934154.51946187</v>
      </c>
      <c r="X2406" s="11">
        <f t="shared" si="1489"/>
        <v>2399634.1917747883</v>
      </c>
      <c r="Y2406" s="11">
        <f t="shared" si="1489"/>
        <v>2682989.2786970618</v>
      </c>
      <c r="Z2406" s="11">
        <f t="shared" si="1489"/>
        <v>1.1180826177146199</v>
      </c>
      <c r="AA2406" s="11">
        <f t="shared" si="1489"/>
        <v>154.6359542998911</v>
      </c>
      <c r="AB2406" s="11">
        <f t="shared" si="1489"/>
        <v>6059.5289555330419</v>
      </c>
      <c r="AC2406" s="11">
        <f t="shared" si="1489"/>
        <v>13500</v>
      </c>
      <c r="AD2406" s="11">
        <f t="shared" si="1489"/>
        <v>101411606.08511905</v>
      </c>
      <c r="AE2406" s="11">
        <f t="shared" si="1489"/>
        <v>676077.37390079373</v>
      </c>
      <c r="AF2406" s="11">
        <f t="shared" si="1488"/>
        <v>1032489.8377714736</v>
      </c>
      <c r="AG2406" s="11">
        <f t="shared" si="1488"/>
        <v>1.527177032732616</v>
      </c>
      <c r="AH2406" s="11">
        <f t="shared" si="1460"/>
        <v>74.928240767709141</v>
      </c>
      <c r="AI2406" s="11">
        <f t="shared" si="1460"/>
        <v>0</v>
      </c>
      <c r="AJ2406" s="11">
        <f t="shared" si="1460"/>
        <v>0</v>
      </c>
      <c r="AK2406" s="11">
        <f t="shared" si="1460"/>
        <v>0</v>
      </c>
      <c r="AL2406" s="11">
        <f t="shared" si="1460"/>
        <v>0</v>
      </c>
      <c r="AM2406" s="11">
        <f t="shared" si="1459"/>
        <v>0</v>
      </c>
      <c r="AN2406" s="11">
        <f t="shared" si="1459"/>
        <v>0</v>
      </c>
      <c r="AO2406" s="11">
        <f t="shared" si="1459"/>
        <v>0</v>
      </c>
      <c r="AP2406" s="11">
        <f t="shared" si="1459"/>
        <v>0</v>
      </c>
      <c r="AQ2406" s="11">
        <f t="shared" si="1459"/>
        <v>0</v>
      </c>
      <c r="AR2406" s="11">
        <f t="shared" si="1459"/>
        <v>0</v>
      </c>
      <c r="AS2406" s="11">
        <f t="shared" si="1458"/>
        <v>81.034729911184343</v>
      </c>
      <c r="AT2406" s="11">
        <f t="shared" si="1458"/>
        <v>89.132467631852862</v>
      </c>
      <c r="AU2406" s="11">
        <f t="shared" si="1458"/>
        <v>0</v>
      </c>
      <c r="AV2406" s="11">
        <f t="shared" si="1458"/>
        <v>2924527.9573383159</v>
      </c>
      <c r="AW2406" s="11">
        <f t="shared" si="1458"/>
        <v>2883251953125</v>
      </c>
      <c r="AX2406" s="11">
        <f t="shared" si="1458"/>
        <v>0</v>
      </c>
      <c r="AY2406" s="11">
        <f t="shared" si="1464"/>
        <v>0</v>
      </c>
      <c r="AZ2406" s="11">
        <f t="shared" si="1464"/>
        <v>1</v>
      </c>
      <c r="BA2406" s="11">
        <f t="shared" si="1464"/>
        <v>1</v>
      </c>
      <c r="BB2406" s="11">
        <f t="shared" si="1464"/>
        <v>1</v>
      </c>
      <c r="BC2406" s="11">
        <f t="shared" si="1464"/>
        <v>1</v>
      </c>
      <c r="BD2406" s="11">
        <f t="shared" si="1429"/>
        <v>1</v>
      </c>
      <c r="BE2406" s="11">
        <f t="shared" si="1429"/>
        <v>1</v>
      </c>
      <c r="BF2406" s="15" t="str">
        <f t="shared" si="1467"/>
        <v>EU 53-62</v>
      </c>
      <c r="BG2406" s="54">
        <v>142</v>
      </c>
      <c r="BH2406" s="17" t="s">
        <v>2464</v>
      </c>
      <c r="BI2406" s="17">
        <v>300</v>
      </c>
      <c r="BK2406" s="17">
        <v>12.5</v>
      </c>
      <c r="BL2406" s="17">
        <v>22.5</v>
      </c>
      <c r="BM2406" s="17">
        <v>27</v>
      </c>
      <c r="BX2406" s="18">
        <f t="shared" si="1436"/>
        <v>18063.278955533042</v>
      </c>
      <c r="BY2406" s="42">
        <v>1.85</v>
      </c>
      <c r="BZ2406" s="43">
        <f t="shared" si="1468"/>
        <v>13.046844395697519</v>
      </c>
      <c r="CA2406" s="18">
        <f t="shared" si="1469"/>
        <v>431934154.51946187</v>
      </c>
      <c r="CB2406" s="18">
        <f t="shared" si="1470"/>
        <v>2399634.1917747883</v>
      </c>
      <c r="CC2406" s="18">
        <f t="shared" si="1471"/>
        <v>2682989.2786970618</v>
      </c>
      <c r="CD2406" s="25">
        <f t="shared" si="1461"/>
        <v>1.1180826177146199</v>
      </c>
      <c r="CE2406" s="26">
        <f t="shared" si="1472"/>
        <v>154.6359542998911</v>
      </c>
      <c r="CF2406" s="18">
        <f t="shared" si="1473"/>
        <v>6059.5289555330419</v>
      </c>
      <c r="CG2406" s="18">
        <f t="shared" si="1474"/>
        <v>13500</v>
      </c>
      <c r="CH2406" s="18">
        <f t="shared" si="1475"/>
        <v>101411606.08511905</v>
      </c>
      <c r="CI2406" s="18">
        <f t="shared" si="1476"/>
        <v>676077.37390079373</v>
      </c>
      <c r="CJ2406" s="18">
        <f t="shared" si="1477"/>
        <v>1032489.8377714736</v>
      </c>
      <c r="CK2406" s="25">
        <f t="shared" si="1462"/>
        <v>1.527177032732616</v>
      </c>
      <c r="CL2406" s="26">
        <f t="shared" si="1478"/>
        <v>74.928240767709141</v>
      </c>
      <c r="CM2406" s="26"/>
      <c r="CN2406" s="26"/>
      <c r="CO2406" s="26"/>
      <c r="CP2406" s="26"/>
      <c r="CQ2406" s="26"/>
      <c r="CR2406" s="26"/>
      <c r="CS2406" s="26"/>
      <c r="CT2406" s="26"/>
      <c r="CU2406" s="26"/>
      <c r="CV2406" s="26"/>
      <c r="CW2406" s="26">
        <f t="shared" si="1463"/>
        <v>81.034729911184343</v>
      </c>
      <c r="CX2406" s="26">
        <f t="shared" si="1479"/>
        <v>89.132467631852862</v>
      </c>
      <c r="CY2406" s="26"/>
      <c r="CZ2406" s="18">
        <f t="shared" si="1480"/>
        <v>2924527.9573383159</v>
      </c>
      <c r="DA2406" s="18">
        <f t="shared" si="1481"/>
        <v>2883251953125</v>
      </c>
      <c r="DB2406" s="18"/>
      <c r="DD2406" s="17">
        <f t="shared" si="1482"/>
        <v>1</v>
      </c>
      <c r="DE2406" s="17">
        <f t="shared" si="1483"/>
        <v>1</v>
      </c>
      <c r="DF2406" s="17">
        <f t="shared" si="1484"/>
        <v>1</v>
      </c>
      <c r="DG2406" s="17">
        <f t="shared" si="1485"/>
        <v>1</v>
      </c>
      <c r="DH2406" s="17">
        <f t="shared" si="1486"/>
        <v>1</v>
      </c>
      <c r="DI2406" s="17">
        <f t="shared" si="1487"/>
        <v>1</v>
      </c>
      <c r="DJ2406" s="20" t="s">
        <v>2477</v>
      </c>
    </row>
    <row r="2407" spans="1:114" x14ac:dyDescent="0.2">
      <c r="A2407" s="15" t="s">
        <v>105</v>
      </c>
      <c r="B2407" s="10" t="s">
        <v>2520</v>
      </c>
      <c r="C2407" s="11">
        <f t="shared" si="1465"/>
        <v>155</v>
      </c>
      <c r="D2407" s="11" t="str">
        <f t="shared" si="1492"/>
        <v>400</v>
      </c>
      <c r="E2407" s="11">
        <f t="shared" si="1492"/>
        <v>300</v>
      </c>
      <c r="F2407" s="11">
        <f t="shared" si="1492"/>
        <v>0</v>
      </c>
      <c r="G2407" s="11">
        <f t="shared" si="1492"/>
        <v>13.5</v>
      </c>
      <c r="H2407" s="11">
        <f t="shared" si="1492"/>
        <v>24</v>
      </c>
      <c r="I2407" s="11">
        <f t="shared" si="1492"/>
        <v>27</v>
      </c>
      <c r="J2407" s="11">
        <f t="shared" si="1492"/>
        <v>0</v>
      </c>
      <c r="K2407" s="11">
        <f t="shared" si="1492"/>
        <v>0</v>
      </c>
      <c r="L2407" s="11">
        <f t="shared" si="1492"/>
        <v>0</v>
      </c>
      <c r="M2407" s="11">
        <f t="shared" si="1492"/>
        <v>0</v>
      </c>
      <c r="N2407" s="11">
        <f t="shared" si="1491"/>
        <v>0</v>
      </c>
      <c r="O2407" s="11">
        <f t="shared" si="1491"/>
        <v>0</v>
      </c>
      <c r="P2407" s="11">
        <f t="shared" si="1491"/>
        <v>0</v>
      </c>
      <c r="Q2407" s="11">
        <f t="shared" si="1491"/>
        <v>0</v>
      </c>
      <c r="R2407" s="11">
        <f t="shared" si="1491"/>
        <v>0</v>
      </c>
      <c r="S2407" s="11">
        <f t="shared" si="1491"/>
        <v>0</v>
      </c>
      <c r="T2407" s="11">
        <f t="shared" si="1490"/>
        <v>19777.778955533042</v>
      </c>
      <c r="U2407" s="40">
        <f t="shared" si="1466"/>
        <v>1.93</v>
      </c>
      <c r="V2407" s="11">
        <f t="shared" si="1489"/>
        <v>12.431116414246459</v>
      </c>
      <c r="W2407" s="11">
        <f t="shared" si="1489"/>
        <v>576804819.03864408</v>
      </c>
      <c r="X2407" s="11">
        <f t="shared" si="1489"/>
        <v>2884024.0951932203</v>
      </c>
      <c r="Y2407" s="11">
        <f t="shared" si="1489"/>
        <v>3231739.0643744231</v>
      </c>
      <c r="Z2407" s="11">
        <f t="shared" si="1489"/>
        <v>1.1205659029550885</v>
      </c>
      <c r="AA2407" s="11">
        <f t="shared" si="1489"/>
        <v>170.77554528199008</v>
      </c>
      <c r="AB2407" s="11">
        <f t="shared" si="1489"/>
        <v>6997.7789555330419</v>
      </c>
      <c r="AC2407" s="11">
        <f t="shared" si="1489"/>
        <v>14400</v>
      </c>
      <c r="AD2407" s="11">
        <f t="shared" si="1489"/>
        <v>108190349.62346955</v>
      </c>
      <c r="AE2407" s="11">
        <f t="shared" si="1489"/>
        <v>721268.99748979695</v>
      </c>
      <c r="AF2407" s="11">
        <f t="shared" si="1488"/>
        <v>1104036.03974924</v>
      </c>
      <c r="AG2407" s="11">
        <f t="shared" si="1488"/>
        <v>1.5306855605766665</v>
      </c>
      <c r="AH2407" s="11">
        <f t="shared" si="1460"/>
        <v>73.961464633378199</v>
      </c>
      <c r="AI2407" s="11">
        <f t="shared" si="1460"/>
        <v>0</v>
      </c>
      <c r="AJ2407" s="11">
        <f t="shared" si="1460"/>
        <v>0</v>
      </c>
      <c r="AK2407" s="11">
        <f t="shared" si="1460"/>
        <v>0</v>
      </c>
      <c r="AL2407" s="11">
        <f t="shared" si="1460"/>
        <v>0</v>
      </c>
      <c r="AM2407" s="11">
        <f t="shared" si="1459"/>
        <v>0</v>
      </c>
      <c r="AN2407" s="11">
        <f t="shared" si="1459"/>
        <v>0</v>
      </c>
      <c r="AO2407" s="11">
        <f t="shared" si="1459"/>
        <v>0</v>
      </c>
      <c r="AP2407" s="11">
        <f t="shared" si="1459"/>
        <v>0</v>
      </c>
      <c r="AQ2407" s="11">
        <f t="shared" si="1459"/>
        <v>0</v>
      </c>
      <c r="AR2407" s="11">
        <f t="shared" si="1459"/>
        <v>0</v>
      </c>
      <c r="AS2407" s="11">
        <f t="shared" si="1458"/>
        <v>80.68926236759431</v>
      </c>
      <c r="AT2407" s="11">
        <f t="shared" si="1458"/>
        <v>93.132467631852862</v>
      </c>
      <c r="AU2407" s="11">
        <f t="shared" si="1458"/>
        <v>0</v>
      </c>
      <c r="AV2407" s="11">
        <f t="shared" si="1458"/>
        <v>3557463.0756368153</v>
      </c>
      <c r="AW2407" s="11">
        <f t="shared" si="1458"/>
        <v>3817152000000</v>
      </c>
      <c r="AX2407" s="11">
        <f t="shared" si="1458"/>
        <v>0</v>
      </c>
      <c r="AY2407" s="11">
        <f t="shared" si="1464"/>
        <v>0</v>
      </c>
      <c r="AZ2407" s="11">
        <f t="shared" si="1464"/>
        <v>1</v>
      </c>
      <c r="BA2407" s="11">
        <f t="shared" si="1464"/>
        <v>1</v>
      </c>
      <c r="BB2407" s="11">
        <f t="shared" si="1464"/>
        <v>1</v>
      </c>
      <c r="BC2407" s="11">
        <f t="shared" si="1464"/>
        <v>1</v>
      </c>
      <c r="BD2407" s="11">
        <f t="shared" si="1429"/>
        <v>1</v>
      </c>
      <c r="BE2407" s="11">
        <f t="shared" si="1429"/>
        <v>2</v>
      </c>
      <c r="BF2407" s="15" t="str">
        <f t="shared" si="1467"/>
        <v>EU 53-62</v>
      </c>
      <c r="BG2407" s="54">
        <v>155</v>
      </c>
      <c r="BH2407" s="17" t="s">
        <v>2468</v>
      </c>
      <c r="BI2407" s="17">
        <v>300</v>
      </c>
      <c r="BK2407" s="17">
        <v>13.5</v>
      </c>
      <c r="BL2407" s="17">
        <v>24</v>
      </c>
      <c r="BM2407" s="17">
        <v>27</v>
      </c>
      <c r="BX2407" s="18">
        <f t="shared" si="1436"/>
        <v>19777.778955533042</v>
      </c>
      <c r="BY2407" s="42">
        <v>1.93</v>
      </c>
      <c r="BZ2407" s="43">
        <f t="shared" si="1468"/>
        <v>12.431116414246459</v>
      </c>
      <c r="CA2407" s="18">
        <f t="shared" si="1469"/>
        <v>576804819.03864408</v>
      </c>
      <c r="CB2407" s="18">
        <f t="shared" si="1470"/>
        <v>2884024.0951932203</v>
      </c>
      <c r="CC2407" s="18">
        <f t="shared" si="1471"/>
        <v>3231739.0643744231</v>
      </c>
      <c r="CD2407" s="25">
        <f t="shared" si="1461"/>
        <v>1.1205659029550885</v>
      </c>
      <c r="CE2407" s="26">
        <f t="shared" si="1472"/>
        <v>170.77554528199008</v>
      </c>
      <c r="CF2407" s="18">
        <f t="shared" si="1473"/>
        <v>6997.7789555330419</v>
      </c>
      <c r="CG2407" s="18">
        <f t="shared" si="1474"/>
        <v>14400</v>
      </c>
      <c r="CH2407" s="18">
        <f t="shared" si="1475"/>
        <v>108190349.62346955</v>
      </c>
      <c r="CI2407" s="18">
        <f t="shared" si="1476"/>
        <v>721268.99748979695</v>
      </c>
      <c r="CJ2407" s="18">
        <f t="shared" si="1477"/>
        <v>1104036.03974924</v>
      </c>
      <c r="CK2407" s="25">
        <f t="shared" si="1462"/>
        <v>1.5306855605766665</v>
      </c>
      <c r="CL2407" s="26">
        <f t="shared" si="1478"/>
        <v>73.961464633378199</v>
      </c>
      <c r="CM2407" s="26"/>
      <c r="CN2407" s="26"/>
      <c r="CO2407" s="26"/>
      <c r="CP2407" s="26"/>
      <c r="CQ2407" s="26"/>
      <c r="CR2407" s="26"/>
      <c r="CS2407" s="26"/>
      <c r="CT2407" s="26"/>
      <c r="CU2407" s="26"/>
      <c r="CV2407" s="26"/>
      <c r="CW2407" s="26">
        <f t="shared" si="1463"/>
        <v>80.68926236759431</v>
      </c>
      <c r="CX2407" s="26">
        <f t="shared" si="1479"/>
        <v>93.132467631852862</v>
      </c>
      <c r="CY2407" s="26"/>
      <c r="CZ2407" s="18">
        <f t="shared" si="1480"/>
        <v>3557463.0756368153</v>
      </c>
      <c r="DA2407" s="18">
        <f t="shared" si="1481"/>
        <v>3817152000000</v>
      </c>
      <c r="DB2407" s="18"/>
      <c r="DD2407" s="17">
        <f t="shared" si="1482"/>
        <v>1</v>
      </c>
      <c r="DE2407" s="17">
        <f t="shared" si="1483"/>
        <v>1</v>
      </c>
      <c r="DF2407" s="17">
        <f t="shared" si="1484"/>
        <v>1</v>
      </c>
      <c r="DG2407" s="17">
        <f t="shared" si="1485"/>
        <v>1</v>
      </c>
      <c r="DH2407" s="17">
        <f t="shared" si="1486"/>
        <v>1</v>
      </c>
      <c r="DI2407" s="17">
        <f t="shared" si="1487"/>
        <v>2</v>
      </c>
      <c r="DJ2407" s="20" t="s">
        <v>2477</v>
      </c>
    </row>
    <row r="2408" spans="1:114" x14ac:dyDescent="0.2">
      <c r="A2408" s="15" t="s">
        <v>105</v>
      </c>
      <c r="B2408" s="10" t="s">
        <v>2521</v>
      </c>
      <c r="C2408" s="11">
        <f t="shared" si="1465"/>
        <v>171</v>
      </c>
      <c r="D2408" s="11" t="str">
        <f t="shared" si="1492"/>
        <v>450</v>
      </c>
      <c r="E2408" s="11">
        <f t="shared" si="1492"/>
        <v>300</v>
      </c>
      <c r="F2408" s="11">
        <f t="shared" si="1492"/>
        <v>0</v>
      </c>
      <c r="G2408" s="11">
        <f t="shared" si="1492"/>
        <v>14</v>
      </c>
      <c r="H2408" s="11">
        <f t="shared" si="1492"/>
        <v>26</v>
      </c>
      <c r="I2408" s="11">
        <f t="shared" si="1492"/>
        <v>27</v>
      </c>
      <c r="J2408" s="11">
        <f t="shared" si="1492"/>
        <v>0</v>
      </c>
      <c r="K2408" s="11">
        <f t="shared" si="1492"/>
        <v>0</v>
      </c>
      <c r="L2408" s="11">
        <f t="shared" si="1492"/>
        <v>0</v>
      </c>
      <c r="M2408" s="11">
        <f t="shared" si="1492"/>
        <v>0</v>
      </c>
      <c r="N2408" s="11">
        <f t="shared" si="1491"/>
        <v>0</v>
      </c>
      <c r="O2408" s="11">
        <f t="shared" si="1491"/>
        <v>0</v>
      </c>
      <c r="P2408" s="11">
        <f t="shared" si="1491"/>
        <v>0</v>
      </c>
      <c r="Q2408" s="11">
        <f t="shared" si="1491"/>
        <v>0</v>
      </c>
      <c r="R2408" s="11">
        <f t="shared" si="1491"/>
        <v>0</v>
      </c>
      <c r="S2408" s="11">
        <f t="shared" si="1491"/>
        <v>0</v>
      </c>
      <c r="T2408" s="11">
        <f t="shared" si="1490"/>
        <v>21797.778955533042</v>
      </c>
      <c r="U2408" s="40">
        <f t="shared" si="1466"/>
        <v>2.0299999999999998</v>
      </c>
      <c r="V2408" s="11">
        <f t="shared" si="1489"/>
        <v>11.863535575903628</v>
      </c>
      <c r="W2408" s="11">
        <f t="shared" si="1489"/>
        <v>798875160.77675533</v>
      </c>
      <c r="X2408" s="11">
        <f t="shared" si="1489"/>
        <v>3550556.2701189127</v>
      </c>
      <c r="Y2408" s="11">
        <f t="shared" si="1489"/>
        <v>3982369.9803516828</v>
      </c>
      <c r="Z2408" s="11">
        <f t="shared" si="1489"/>
        <v>1.1216186077282781</v>
      </c>
      <c r="AA2408" s="11">
        <f t="shared" si="1489"/>
        <v>191.44028708128045</v>
      </c>
      <c r="AB2408" s="11">
        <f t="shared" si="1489"/>
        <v>7965.7789555330419</v>
      </c>
      <c r="AC2408" s="11">
        <f t="shared" si="1489"/>
        <v>15600</v>
      </c>
      <c r="AD2408" s="11">
        <f t="shared" si="1489"/>
        <v>117213226.32415311</v>
      </c>
      <c r="AE2408" s="11">
        <f t="shared" si="1489"/>
        <v>781421.50882768736</v>
      </c>
      <c r="AF2408" s="11">
        <f t="shared" si="1488"/>
        <v>1197656.4844881233</v>
      </c>
      <c r="AG2408" s="11">
        <f t="shared" si="1488"/>
        <v>1.532663832462053</v>
      </c>
      <c r="AH2408" s="11">
        <f t="shared" si="1460"/>
        <v>73.330084927573438</v>
      </c>
      <c r="AI2408" s="11">
        <f t="shared" si="1460"/>
        <v>0</v>
      </c>
      <c r="AJ2408" s="11">
        <f t="shared" si="1460"/>
        <v>0</v>
      </c>
      <c r="AK2408" s="11">
        <f t="shared" si="1460"/>
        <v>0</v>
      </c>
      <c r="AL2408" s="11">
        <f t="shared" si="1460"/>
        <v>0</v>
      </c>
      <c r="AM2408" s="11">
        <f t="shared" si="1459"/>
        <v>0</v>
      </c>
      <c r="AN2408" s="11">
        <f t="shared" si="1459"/>
        <v>0</v>
      </c>
      <c r="AO2408" s="11">
        <f t="shared" si="1459"/>
        <v>0</v>
      </c>
      <c r="AP2408" s="11">
        <f t="shared" si="1459"/>
        <v>0</v>
      </c>
      <c r="AQ2408" s="11">
        <f t="shared" si="1459"/>
        <v>0</v>
      </c>
      <c r="AR2408" s="11">
        <f t="shared" si="1459"/>
        <v>0</v>
      </c>
      <c r="AS2408" s="11">
        <f t="shared" si="1458"/>
        <v>80.489511175878377</v>
      </c>
      <c r="AT2408" s="11">
        <f t="shared" si="1458"/>
        <v>97.632467631852862</v>
      </c>
      <c r="AU2408" s="11">
        <f t="shared" si="1458"/>
        <v>0</v>
      </c>
      <c r="AV2408" s="11">
        <f t="shared" si="1458"/>
        <v>4404754.2414124636</v>
      </c>
      <c r="AW2408" s="11">
        <f t="shared" si="1458"/>
        <v>5258448000000</v>
      </c>
      <c r="AX2408" s="11">
        <f t="shared" si="1458"/>
        <v>0</v>
      </c>
      <c r="AY2408" s="11">
        <f t="shared" si="1464"/>
        <v>0</v>
      </c>
      <c r="AZ2408" s="11">
        <f t="shared" si="1464"/>
        <v>1</v>
      </c>
      <c r="BA2408" s="11">
        <f t="shared" si="1464"/>
        <v>1</v>
      </c>
      <c r="BB2408" s="11">
        <f t="shared" si="1464"/>
        <v>1</v>
      </c>
      <c r="BC2408" s="11">
        <f t="shared" si="1464"/>
        <v>1</v>
      </c>
      <c r="BD2408" s="11">
        <f t="shared" si="1429"/>
        <v>1</v>
      </c>
      <c r="BE2408" s="11">
        <f t="shared" si="1429"/>
        <v>2</v>
      </c>
      <c r="BF2408" s="15" t="str">
        <f t="shared" si="1467"/>
        <v>EU 53-62</v>
      </c>
      <c r="BG2408" s="54">
        <v>171</v>
      </c>
      <c r="BH2408" s="17" t="s">
        <v>2470</v>
      </c>
      <c r="BI2408" s="17">
        <v>300</v>
      </c>
      <c r="BK2408" s="17">
        <v>14</v>
      </c>
      <c r="BL2408" s="17">
        <v>26</v>
      </c>
      <c r="BM2408" s="17">
        <v>27</v>
      </c>
      <c r="BX2408" s="18">
        <f t="shared" si="1436"/>
        <v>21797.778955533042</v>
      </c>
      <c r="BY2408" s="42">
        <v>2.0299999999999998</v>
      </c>
      <c r="BZ2408" s="43">
        <f t="shared" si="1468"/>
        <v>11.863535575903628</v>
      </c>
      <c r="CA2408" s="18">
        <f t="shared" si="1469"/>
        <v>798875160.77675533</v>
      </c>
      <c r="CB2408" s="18">
        <f t="shared" si="1470"/>
        <v>3550556.2701189127</v>
      </c>
      <c r="CC2408" s="18">
        <f t="shared" si="1471"/>
        <v>3982369.9803516828</v>
      </c>
      <c r="CD2408" s="25">
        <f t="shared" si="1461"/>
        <v>1.1216186077282781</v>
      </c>
      <c r="CE2408" s="26">
        <f t="shared" si="1472"/>
        <v>191.44028708128045</v>
      </c>
      <c r="CF2408" s="18">
        <f t="shared" si="1473"/>
        <v>7965.7789555330419</v>
      </c>
      <c r="CG2408" s="18">
        <f t="shared" si="1474"/>
        <v>15600</v>
      </c>
      <c r="CH2408" s="18">
        <f t="shared" si="1475"/>
        <v>117213226.32415311</v>
      </c>
      <c r="CI2408" s="18">
        <f t="shared" si="1476"/>
        <v>781421.50882768736</v>
      </c>
      <c r="CJ2408" s="18">
        <f t="shared" si="1477"/>
        <v>1197656.4844881233</v>
      </c>
      <c r="CK2408" s="25">
        <f t="shared" si="1462"/>
        <v>1.532663832462053</v>
      </c>
      <c r="CL2408" s="26">
        <f t="shared" si="1478"/>
        <v>73.330084927573438</v>
      </c>
      <c r="CM2408" s="26"/>
      <c r="CN2408" s="26"/>
      <c r="CO2408" s="26"/>
      <c r="CP2408" s="26"/>
      <c r="CQ2408" s="26"/>
      <c r="CR2408" s="26"/>
      <c r="CS2408" s="26"/>
      <c r="CT2408" s="26"/>
      <c r="CU2408" s="26"/>
      <c r="CV2408" s="26"/>
      <c r="CW2408" s="26">
        <f t="shared" si="1463"/>
        <v>80.489511175878377</v>
      </c>
      <c r="CX2408" s="26">
        <f t="shared" si="1479"/>
        <v>97.632467631852862</v>
      </c>
      <c r="CY2408" s="26"/>
      <c r="CZ2408" s="18">
        <f t="shared" si="1480"/>
        <v>4404754.2414124636</v>
      </c>
      <c r="DA2408" s="18">
        <f t="shared" si="1481"/>
        <v>5258448000000</v>
      </c>
      <c r="DB2408" s="18"/>
      <c r="DD2408" s="17">
        <f t="shared" si="1482"/>
        <v>1</v>
      </c>
      <c r="DE2408" s="17">
        <f t="shared" si="1483"/>
        <v>1</v>
      </c>
      <c r="DF2408" s="17">
        <f t="shared" si="1484"/>
        <v>1</v>
      </c>
      <c r="DG2408" s="17">
        <f t="shared" si="1485"/>
        <v>1</v>
      </c>
      <c r="DH2408" s="17">
        <f t="shared" si="1486"/>
        <v>1</v>
      </c>
      <c r="DI2408" s="17">
        <f t="shared" si="1487"/>
        <v>2</v>
      </c>
      <c r="DJ2408" s="20" t="s">
        <v>2477</v>
      </c>
    </row>
    <row r="2409" spans="1:114" x14ac:dyDescent="0.2">
      <c r="A2409" s="15" t="s">
        <v>105</v>
      </c>
      <c r="B2409" s="10" t="s">
        <v>2522</v>
      </c>
      <c r="C2409" s="11">
        <f t="shared" si="1465"/>
        <v>187</v>
      </c>
      <c r="D2409" s="11" t="str">
        <f t="shared" si="1492"/>
        <v>500</v>
      </c>
      <c r="E2409" s="11">
        <f t="shared" si="1492"/>
        <v>300</v>
      </c>
      <c r="F2409" s="11">
        <f t="shared" si="1492"/>
        <v>0</v>
      </c>
      <c r="G2409" s="11">
        <f t="shared" si="1492"/>
        <v>14.5</v>
      </c>
      <c r="H2409" s="11">
        <f t="shared" si="1492"/>
        <v>28</v>
      </c>
      <c r="I2409" s="11">
        <f t="shared" si="1492"/>
        <v>27</v>
      </c>
      <c r="J2409" s="11">
        <f t="shared" si="1492"/>
        <v>0</v>
      </c>
      <c r="K2409" s="11">
        <f t="shared" si="1492"/>
        <v>0</v>
      </c>
      <c r="L2409" s="11">
        <f t="shared" si="1492"/>
        <v>0</v>
      </c>
      <c r="M2409" s="11">
        <f t="shared" si="1492"/>
        <v>0</v>
      </c>
      <c r="N2409" s="11">
        <f t="shared" si="1491"/>
        <v>0</v>
      </c>
      <c r="O2409" s="11">
        <f t="shared" si="1491"/>
        <v>0</v>
      </c>
      <c r="P2409" s="11">
        <f t="shared" si="1491"/>
        <v>0</v>
      </c>
      <c r="Q2409" s="11">
        <f t="shared" si="1491"/>
        <v>0</v>
      </c>
      <c r="R2409" s="11">
        <f t="shared" si="1491"/>
        <v>0</v>
      </c>
      <c r="S2409" s="11">
        <f t="shared" si="1491"/>
        <v>0</v>
      </c>
      <c r="T2409" s="11">
        <f t="shared" si="1490"/>
        <v>23863.778955533042</v>
      </c>
      <c r="U2409" s="40">
        <f t="shared" si="1466"/>
        <v>2.12</v>
      </c>
      <c r="V2409" s="11">
        <f t="shared" si="1489"/>
        <v>11.316887185836892</v>
      </c>
      <c r="W2409" s="11">
        <f t="shared" si="1489"/>
        <v>1071757304.3169999</v>
      </c>
      <c r="X2409" s="11">
        <f t="shared" si="1489"/>
        <v>4287029.2172679994</v>
      </c>
      <c r="Y2409" s="11">
        <f t="shared" si="1489"/>
        <v>4814566.8963289429</v>
      </c>
      <c r="Z2409" s="11">
        <f t="shared" si="1489"/>
        <v>1.1230543698970001</v>
      </c>
      <c r="AA2409" s="11">
        <f t="shared" si="1489"/>
        <v>211.92325568122612</v>
      </c>
      <c r="AB2409" s="11">
        <f t="shared" si="1489"/>
        <v>8981.7789555330419</v>
      </c>
      <c r="AC2409" s="11">
        <f t="shared" si="1489"/>
        <v>16800</v>
      </c>
      <c r="AD2409" s="11">
        <f t="shared" si="1489"/>
        <v>126239132.70487002</v>
      </c>
      <c r="AE2409" s="11">
        <f t="shared" si="1489"/>
        <v>841594.21803246671</v>
      </c>
      <c r="AF2409" s="11">
        <f t="shared" si="1488"/>
        <v>1291648.6792270066</v>
      </c>
      <c r="AG2409" s="11">
        <f t="shared" si="1488"/>
        <v>1.5347642029275181</v>
      </c>
      <c r="AH2409" s="11">
        <f t="shared" si="1460"/>
        <v>72.732311869604175</v>
      </c>
      <c r="AI2409" s="11">
        <f t="shared" si="1460"/>
        <v>0</v>
      </c>
      <c r="AJ2409" s="11">
        <f t="shared" si="1460"/>
        <v>0</v>
      </c>
      <c r="AK2409" s="11">
        <f t="shared" si="1460"/>
        <v>0</v>
      </c>
      <c r="AL2409" s="11">
        <f t="shared" si="1460"/>
        <v>0</v>
      </c>
      <c r="AM2409" s="11">
        <f t="shared" si="1459"/>
        <v>0</v>
      </c>
      <c r="AN2409" s="11">
        <f t="shared" si="1459"/>
        <v>0</v>
      </c>
      <c r="AO2409" s="11">
        <f t="shared" si="1459"/>
        <v>0</v>
      </c>
      <c r="AP2409" s="11">
        <f t="shared" si="1459"/>
        <v>0</v>
      </c>
      <c r="AQ2409" s="11">
        <f t="shared" si="1459"/>
        <v>0</v>
      </c>
      <c r="AR2409" s="11">
        <f t="shared" si="1459"/>
        <v>0</v>
      </c>
      <c r="AS2409" s="11">
        <f t="shared" si="1458"/>
        <v>80.288336339826586</v>
      </c>
      <c r="AT2409" s="11">
        <f t="shared" si="1458"/>
        <v>102.13246763185286</v>
      </c>
      <c r="AU2409" s="11">
        <f t="shared" si="1458"/>
        <v>0</v>
      </c>
      <c r="AV2409" s="11">
        <f t="shared" si="1458"/>
        <v>5384421.0663392693</v>
      </c>
      <c r="AW2409" s="11">
        <f t="shared" si="1458"/>
        <v>7017696000000</v>
      </c>
      <c r="AX2409" s="11">
        <f t="shared" si="1458"/>
        <v>0</v>
      </c>
      <c r="AY2409" s="11">
        <f t="shared" si="1464"/>
        <v>0</v>
      </c>
      <c r="AZ2409" s="11">
        <f t="shared" si="1464"/>
        <v>1</v>
      </c>
      <c r="BA2409" s="11">
        <f t="shared" si="1464"/>
        <v>1</v>
      </c>
      <c r="BB2409" s="11">
        <f t="shared" si="1464"/>
        <v>1</v>
      </c>
      <c r="BC2409" s="11">
        <f t="shared" si="1464"/>
        <v>1</v>
      </c>
      <c r="BD2409" s="11">
        <f t="shared" si="1429"/>
        <v>2</v>
      </c>
      <c r="BE2409" s="11">
        <f t="shared" si="1429"/>
        <v>3</v>
      </c>
      <c r="BF2409" s="15" t="str">
        <f t="shared" si="1467"/>
        <v>EU 53-62</v>
      </c>
      <c r="BG2409" s="54">
        <v>187</v>
      </c>
      <c r="BH2409" s="17" t="s">
        <v>2472</v>
      </c>
      <c r="BI2409" s="17">
        <v>300</v>
      </c>
      <c r="BK2409" s="17">
        <v>14.5</v>
      </c>
      <c r="BL2409" s="17">
        <v>28</v>
      </c>
      <c r="BM2409" s="17">
        <v>27</v>
      </c>
      <c r="BX2409" s="18">
        <f t="shared" si="1436"/>
        <v>23863.778955533042</v>
      </c>
      <c r="BY2409" s="42">
        <v>2.12</v>
      </c>
      <c r="BZ2409" s="43">
        <f t="shared" si="1468"/>
        <v>11.316887185836892</v>
      </c>
      <c r="CA2409" s="18">
        <f t="shared" si="1469"/>
        <v>1071757304.3169999</v>
      </c>
      <c r="CB2409" s="18">
        <f t="shared" si="1470"/>
        <v>4287029.2172679994</v>
      </c>
      <c r="CC2409" s="18">
        <f t="shared" si="1471"/>
        <v>4814566.8963289429</v>
      </c>
      <c r="CD2409" s="25">
        <f t="shared" si="1461"/>
        <v>1.1230543698970001</v>
      </c>
      <c r="CE2409" s="26">
        <f t="shared" si="1472"/>
        <v>211.92325568122612</v>
      </c>
      <c r="CF2409" s="18">
        <f t="shared" si="1473"/>
        <v>8981.7789555330419</v>
      </c>
      <c r="CG2409" s="18">
        <f t="shared" si="1474"/>
        <v>16800</v>
      </c>
      <c r="CH2409" s="18">
        <f t="shared" si="1475"/>
        <v>126239132.70487002</v>
      </c>
      <c r="CI2409" s="18">
        <f t="shared" si="1476"/>
        <v>841594.21803246671</v>
      </c>
      <c r="CJ2409" s="18">
        <f t="shared" si="1477"/>
        <v>1291648.6792270066</v>
      </c>
      <c r="CK2409" s="25">
        <f t="shared" si="1462"/>
        <v>1.5347642029275181</v>
      </c>
      <c r="CL2409" s="26">
        <f t="shared" si="1478"/>
        <v>72.732311869604175</v>
      </c>
      <c r="CM2409" s="26"/>
      <c r="CN2409" s="26"/>
      <c r="CO2409" s="26"/>
      <c r="CP2409" s="26"/>
      <c r="CQ2409" s="26"/>
      <c r="CR2409" s="26"/>
      <c r="CS2409" s="26"/>
      <c r="CT2409" s="26"/>
      <c r="CU2409" s="26"/>
      <c r="CV2409" s="26"/>
      <c r="CW2409" s="26">
        <f t="shared" si="1463"/>
        <v>80.288336339826586</v>
      </c>
      <c r="CX2409" s="26">
        <f t="shared" si="1479"/>
        <v>102.13246763185286</v>
      </c>
      <c r="CY2409" s="26"/>
      <c r="CZ2409" s="18">
        <f t="shared" si="1480"/>
        <v>5384421.0663392693</v>
      </c>
      <c r="DA2409" s="18">
        <f t="shared" si="1481"/>
        <v>7017696000000</v>
      </c>
      <c r="DB2409" s="18"/>
      <c r="DD2409" s="17">
        <f t="shared" si="1482"/>
        <v>1</v>
      </c>
      <c r="DE2409" s="17">
        <f t="shared" si="1483"/>
        <v>1</v>
      </c>
      <c r="DF2409" s="17">
        <f t="shared" si="1484"/>
        <v>1</v>
      </c>
      <c r="DG2409" s="17">
        <f t="shared" si="1485"/>
        <v>1</v>
      </c>
      <c r="DH2409" s="17">
        <f t="shared" si="1486"/>
        <v>2</v>
      </c>
      <c r="DI2409" s="17">
        <f t="shared" si="1487"/>
        <v>3</v>
      </c>
      <c r="DJ2409" s="20" t="s">
        <v>2477</v>
      </c>
    </row>
    <row r="2410" spans="1:114" x14ac:dyDescent="0.2">
      <c r="A2410" s="15" t="s">
        <v>105</v>
      </c>
      <c r="B2410" s="10" t="s">
        <v>2523</v>
      </c>
      <c r="C2410" s="11">
        <f t="shared" si="1465"/>
        <v>199</v>
      </c>
      <c r="D2410" s="11" t="str">
        <f t="shared" si="1492"/>
        <v>550</v>
      </c>
      <c r="E2410" s="11">
        <f t="shared" si="1492"/>
        <v>300</v>
      </c>
      <c r="F2410" s="11">
        <f t="shared" si="1492"/>
        <v>0</v>
      </c>
      <c r="G2410" s="11">
        <f t="shared" si="1492"/>
        <v>15</v>
      </c>
      <c r="H2410" s="11">
        <f t="shared" si="1492"/>
        <v>29</v>
      </c>
      <c r="I2410" s="11">
        <f t="shared" si="1492"/>
        <v>27</v>
      </c>
      <c r="J2410" s="11">
        <f t="shared" si="1492"/>
        <v>0</v>
      </c>
      <c r="K2410" s="11">
        <f t="shared" si="1492"/>
        <v>0</v>
      </c>
      <c r="L2410" s="11">
        <f t="shared" si="1492"/>
        <v>0</v>
      </c>
      <c r="M2410" s="11">
        <f t="shared" si="1492"/>
        <v>0</v>
      </c>
      <c r="N2410" s="11">
        <f t="shared" si="1491"/>
        <v>0</v>
      </c>
      <c r="O2410" s="11">
        <f t="shared" si="1491"/>
        <v>0</v>
      </c>
      <c r="P2410" s="11">
        <f t="shared" si="1491"/>
        <v>0</v>
      </c>
      <c r="Q2410" s="11">
        <f t="shared" si="1491"/>
        <v>0</v>
      </c>
      <c r="R2410" s="11">
        <f t="shared" si="1491"/>
        <v>0</v>
      </c>
      <c r="S2410" s="11">
        <f t="shared" si="1491"/>
        <v>0</v>
      </c>
      <c r="T2410" s="11">
        <f t="shared" si="1490"/>
        <v>25405.778955533042</v>
      </c>
      <c r="U2410" s="40">
        <f t="shared" si="1466"/>
        <v>2.2200000000000002</v>
      </c>
      <c r="V2410" s="11">
        <f t="shared" si="1489"/>
        <v>11.13142597460528</v>
      </c>
      <c r="W2410" s="11">
        <f t="shared" si="1489"/>
        <v>1366908111.414577</v>
      </c>
      <c r="X2410" s="11">
        <f t="shared" si="1489"/>
        <v>4970574.9505984616</v>
      </c>
      <c r="Y2410" s="11">
        <f t="shared" si="1489"/>
        <v>5590607.5912617361</v>
      </c>
      <c r="Z2410" s="11">
        <f t="shared" si="1489"/>
        <v>1.1247406279606793</v>
      </c>
      <c r="AA2410" s="11">
        <f t="shared" si="1489"/>
        <v>231.95482064552235</v>
      </c>
      <c r="AB2410" s="11">
        <f t="shared" si="1489"/>
        <v>10006.778955533042</v>
      </c>
      <c r="AC2410" s="11">
        <f t="shared" si="1489"/>
        <v>17400</v>
      </c>
      <c r="AD2410" s="11">
        <f t="shared" si="1489"/>
        <v>130768903.39062026</v>
      </c>
      <c r="AE2410" s="11">
        <f t="shared" si="1489"/>
        <v>871792.68927080173</v>
      </c>
      <c r="AF2410" s="11">
        <f t="shared" si="1488"/>
        <v>1341142.3739658899</v>
      </c>
      <c r="AG2410" s="11">
        <f t="shared" si="1488"/>
        <v>1.5383730449582789</v>
      </c>
      <c r="AH2410" s="11">
        <f t="shared" si="1460"/>
        <v>71.744065541700508</v>
      </c>
      <c r="AI2410" s="11">
        <f t="shared" si="1460"/>
        <v>0</v>
      </c>
      <c r="AJ2410" s="11">
        <f t="shared" si="1460"/>
        <v>0</v>
      </c>
      <c r="AK2410" s="11">
        <f t="shared" si="1460"/>
        <v>0</v>
      </c>
      <c r="AL2410" s="11">
        <f t="shared" si="1460"/>
        <v>0</v>
      </c>
      <c r="AM2410" s="11">
        <f t="shared" si="1459"/>
        <v>0</v>
      </c>
      <c r="AN2410" s="11">
        <f t="shared" si="1459"/>
        <v>0</v>
      </c>
      <c r="AO2410" s="11">
        <f t="shared" si="1459"/>
        <v>0</v>
      </c>
      <c r="AP2410" s="11">
        <f t="shared" si="1459"/>
        <v>0</v>
      </c>
      <c r="AQ2410" s="11">
        <f t="shared" si="1459"/>
        <v>0</v>
      </c>
      <c r="AR2410" s="11">
        <f t="shared" si="1459"/>
        <v>0</v>
      </c>
      <c r="AS2410" s="11">
        <f t="shared" si="1458"/>
        <v>79.867991071320418</v>
      </c>
      <c r="AT2410" s="11">
        <f t="shared" si="1458"/>
        <v>104.63246763185286</v>
      </c>
      <c r="AU2410" s="11">
        <f t="shared" si="1458"/>
        <v>0</v>
      </c>
      <c r="AV2410" s="11">
        <f t="shared" si="1458"/>
        <v>6003320.5825978322</v>
      </c>
      <c r="AW2410" s="11">
        <f t="shared" si="1458"/>
        <v>8855762625000</v>
      </c>
      <c r="AX2410" s="11">
        <f t="shared" si="1458"/>
        <v>0</v>
      </c>
      <c r="AY2410" s="11">
        <f t="shared" si="1464"/>
        <v>0</v>
      </c>
      <c r="AZ2410" s="11">
        <f t="shared" si="1464"/>
        <v>1</v>
      </c>
      <c r="BA2410" s="11">
        <f t="shared" si="1464"/>
        <v>1</v>
      </c>
      <c r="BB2410" s="11">
        <f t="shared" si="1464"/>
        <v>1</v>
      </c>
      <c r="BC2410" s="11">
        <f t="shared" si="1464"/>
        <v>1</v>
      </c>
      <c r="BD2410" s="11">
        <f t="shared" si="1464"/>
        <v>3</v>
      </c>
      <c r="BE2410" s="11">
        <f t="shared" si="1464"/>
        <v>4</v>
      </c>
      <c r="BF2410" s="15" t="str">
        <f t="shared" si="1467"/>
        <v>EU 53-62</v>
      </c>
      <c r="BG2410" s="54">
        <v>199</v>
      </c>
      <c r="BH2410" s="17" t="s">
        <v>2474</v>
      </c>
      <c r="BI2410" s="17">
        <v>300</v>
      </c>
      <c r="BK2410" s="17">
        <v>15</v>
      </c>
      <c r="BL2410" s="17">
        <v>29</v>
      </c>
      <c r="BM2410" s="17">
        <v>27</v>
      </c>
      <c r="BX2410" s="18">
        <f t="shared" si="1436"/>
        <v>25405.778955533042</v>
      </c>
      <c r="BY2410" s="42">
        <v>2.2200000000000002</v>
      </c>
      <c r="BZ2410" s="43">
        <f t="shared" si="1468"/>
        <v>11.13142597460528</v>
      </c>
      <c r="CA2410" s="18">
        <f t="shared" si="1469"/>
        <v>1366908111.414577</v>
      </c>
      <c r="CB2410" s="18">
        <f t="shared" si="1470"/>
        <v>4970574.9505984616</v>
      </c>
      <c r="CC2410" s="18">
        <f t="shared" si="1471"/>
        <v>5590607.5912617361</v>
      </c>
      <c r="CD2410" s="25">
        <f t="shared" si="1461"/>
        <v>1.1247406279606793</v>
      </c>
      <c r="CE2410" s="26">
        <f t="shared" si="1472"/>
        <v>231.95482064552235</v>
      </c>
      <c r="CF2410" s="18">
        <f t="shared" si="1473"/>
        <v>10006.778955533042</v>
      </c>
      <c r="CG2410" s="18">
        <f t="shared" si="1474"/>
        <v>17400</v>
      </c>
      <c r="CH2410" s="18">
        <f t="shared" si="1475"/>
        <v>130768903.39062026</v>
      </c>
      <c r="CI2410" s="18">
        <f t="shared" si="1476"/>
        <v>871792.68927080173</v>
      </c>
      <c r="CJ2410" s="18">
        <f t="shared" si="1477"/>
        <v>1341142.3739658899</v>
      </c>
      <c r="CK2410" s="25">
        <f t="shared" si="1462"/>
        <v>1.5383730449582789</v>
      </c>
      <c r="CL2410" s="26">
        <f t="shared" si="1478"/>
        <v>71.744065541700508</v>
      </c>
      <c r="CM2410" s="26"/>
      <c r="CN2410" s="26"/>
      <c r="CO2410" s="26"/>
      <c r="CP2410" s="26"/>
      <c r="CQ2410" s="26"/>
      <c r="CR2410" s="26"/>
      <c r="CS2410" s="26"/>
      <c r="CT2410" s="26"/>
      <c r="CU2410" s="26"/>
      <c r="CV2410" s="26"/>
      <c r="CW2410" s="26">
        <f t="shared" si="1463"/>
        <v>79.867991071320418</v>
      </c>
      <c r="CX2410" s="26">
        <f t="shared" si="1479"/>
        <v>104.63246763185286</v>
      </c>
      <c r="CY2410" s="26"/>
      <c r="CZ2410" s="18">
        <f t="shared" si="1480"/>
        <v>6003320.5825978322</v>
      </c>
      <c r="DA2410" s="18">
        <f t="shared" si="1481"/>
        <v>8855762625000</v>
      </c>
      <c r="DB2410" s="18"/>
      <c r="DD2410" s="17">
        <f t="shared" si="1482"/>
        <v>1</v>
      </c>
      <c r="DE2410" s="17">
        <f t="shared" si="1483"/>
        <v>1</v>
      </c>
      <c r="DF2410" s="17">
        <f t="shared" si="1484"/>
        <v>1</v>
      </c>
      <c r="DG2410" s="17">
        <f t="shared" si="1485"/>
        <v>1</v>
      </c>
      <c r="DH2410" s="17">
        <f t="shared" si="1486"/>
        <v>3</v>
      </c>
      <c r="DI2410" s="17">
        <f t="shared" si="1487"/>
        <v>4</v>
      </c>
      <c r="DJ2410" s="20" t="s">
        <v>2477</v>
      </c>
    </row>
    <row r="2411" spans="1:114" x14ac:dyDescent="0.2">
      <c r="A2411" s="15" t="s">
        <v>105</v>
      </c>
      <c r="B2411" s="10" t="s">
        <v>2524</v>
      </c>
      <c r="C2411" s="11">
        <f t="shared" si="1465"/>
        <v>212</v>
      </c>
      <c r="D2411" s="11" t="str">
        <f t="shared" si="1492"/>
        <v>600</v>
      </c>
      <c r="E2411" s="11">
        <f t="shared" si="1492"/>
        <v>300</v>
      </c>
      <c r="F2411" s="11">
        <f t="shared" si="1492"/>
        <v>0</v>
      </c>
      <c r="G2411" s="11">
        <f t="shared" si="1492"/>
        <v>15.5</v>
      </c>
      <c r="H2411" s="11">
        <f t="shared" si="1492"/>
        <v>30</v>
      </c>
      <c r="I2411" s="11">
        <f t="shared" si="1492"/>
        <v>27</v>
      </c>
      <c r="J2411" s="11">
        <f t="shared" si="1492"/>
        <v>0</v>
      </c>
      <c r="K2411" s="11">
        <f t="shared" si="1492"/>
        <v>0</v>
      </c>
      <c r="L2411" s="11">
        <f t="shared" si="1492"/>
        <v>0</v>
      </c>
      <c r="M2411" s="11">
        <f t="shared" si="1492"/>
        <v>0</v>
      </c>
      <c r="N2411" s="11">
        <f t="shared" si="1491"/>
        <v>0</v>
      </c>
      <c r="O2411" s="11">
        <f t="shared" si="1491"/>
        <v>0</v>
      </c>
      <c r="P2411" s="11">
        <f t="shared" si="1491"/>
        <v>0</v>
      </c>
      <c r="Q2411" s="11">
        <f t="shared" si="1491"/>
        <v>0</v>
      </c>
      <c r="R2411" s="11">
        <f t="shared" si="1491"/>
        <v>0</v>
      </c>
      <c r="S2411" s="11">
        <f t="shared" si="1491"/>
        <v>0</v>
      </c>
      <c r="T2411" s="11">
        <f t="shared" si="1490"/>
        <v>26995.778955533042</v>
      </c>
      <c r="U2411" s="40">
        <f t="shared" si="1466"/>
        <v>2.3199999999999998</v>
      </c>
      <c r="V2411" s="11">
        <f t="shared" si="1489"/>
        <v>10.947689331754264</v>
      </c>
      <c r="W2411" s="11">
        <f t="shared" si="1489"/>
        <v>1710410353.6993539</v>
      </c>
      <c r="X2411" s="11">
        <f t="shared" si="1489"/>
        <v>5701367.8456645133</v>
      </c>
      <c r="Y2411" s="11">
        <f t="shared" si="1489"/>
        <v>6425136.2861945294</v>
      </c>
      <c r="Z2411" s="11">
        <f t="shared" si="1489"/>
        <v>1.1269464556791211</v>
      </c>
      <c r="AA2411" s="11">
        <f t="shared" si="1489"/>
        <v>251.71101834932531</v>
      </c>
      <c r="AB2411" s="11">
        <f t="shared" si="1489"/>
        <v>11080.778955533042</v>
      </c>
      <c r="AC2411" s="11">
        <f t="shared" si="1489"/>
        <v>18000</v>
      </c>
      <c r="AD2411" s="11">
        <f t="shared" si="1489"/>
        <v>135302375.79807049</v>
      </c>
      <c r="AE2411" s="11">
        <f t="shared" si="1489"/>
        <v>902015.83865380322</v>
      </c>
      <c r="AF2411" s="11">
        <f t="shared" si="1488"/>
        <v>1391057.5687047732</v>
      </c>
      <c r="AG2411" s="11">
        <f t="shared" si="1488"/>
        <v>1.5421653468755396</v>
      </c>
      <c r="AH2411" s="11">
        <f t="shared" si="1460"/>
        <v>70.795357558537475</v>
      </c>
      <c r="AI2411" s="11">
        <f t="shared" si="1460"/>
        <v>0</v>
      </c>
      <c r="AJ2411" s="11">
        <f t="shared" si="1460"/>
        <v>0</v>
      </c>
      <c r="AK2411" s="11">
        <f t="shared" si="1460"/>
        <v>0</v>
      </c>
      <c r="AL2411" s="11">
        <f t="shared" si="1460"/>
        <v>0</v>
      </c>
      <c r="AM2411" s="11">
        <f t="shared" si="1459"/>
        <v>0</v>
      </c>
      <c r="AN2411" s="11">
        <f t="shared" si="1459"/>
        <v>0</v>
      </c>
      <c r="AO2411" s="11">
        <f t="shared" si="1459"/>
        <v>0</v>
      </c>
      <c r="AP2411" s="11">
        <f t="shared" si="1459"/>
        <v>0</v>
      </c>
      <c r="AQ2411" s="11">
        <f t="shared" si="1459"/>
        <v>0</v>
      </c>
      <c r="AR2411" s="11">
        <f t="shared" si="1459"/>
        <v>0</v>
      </c>
      <c r="AS2411" s="11">
        <f t="shared" si="1458"/>
        <v>79.452287531708635</v>
      </c>
      <c r="AT2411" s="11">
        <f t="shared" si="1458"/>
        <v>107.13246763185286</v>
      </c>
      <c r="AU2411" s="11">
        <f t="shared" si="1458"/>
        <v>0</v>
      </c>
      <c r="AV2411" s="11">
        <f t="shared" si="1458"/>
        <v>6671750.4973363429</v>
      </c>
      <c r="AW2411" s="11">
        <f t="shared" si="1458"/>
        <v>10965375000000</v>
      </c>
      <c r="AX2411" s="11">
        <f t="shared" si="1458"/>
        <v>0</v>
      </c>
      <c r="AY2411" s="11">
        <f t="shared" si="1464"/>
        <v>0</v>
      </c>
      <c r="AZ2411" s="11">
        <f t="shared" si="1464"/>
        <v>1</v>
      </c>
      <c r="BA2411" s="11">
        <f t="shared" si="1464"/>
        <v>1</v>
      </c>
      <c r="BB2411" s="11">
        <f t="shared" si="1464"/>
        <v>1</v>
      </c>
      <c r="BC2411" s="11">
        <f t="shared" si="1464"/>
        <v>2</v>
      </c>
      <c r="BD2411" s="11">
        <f t="shared" si="1464"/>
        <v>3</v>
      </c>
      <c r="BE2411" s="11">
        <f t="shared" si="1464"/>
        <v>4</v>
      </c>
      <c r="BF2411" s="15" t="str">
        <f t="shared" si="1467"/>
        <v>EU 53-62</v>
      </c>
      <c r="BG2411" s="54">
        <v>212</v>
      </c>
      <c r="BH2411" s="17" t="s">
        <v>2525</v>
      </c>
      <c r="BI2411" s="17">
        <v>300</v>
      </c>
      <c r="BK2411" s="17">
        <v>15.5</v>
      </c>
      <c r="BL2411" s="17">
        <v>30</v>
      </c>
      <c r="BM2411" s="17">
        <v>27</v>
      </c>
      <c r="BX2411" s="18">
        <f t="shared" si="1436"/>
        <v>26995.778955533042</v>
      </c>
      <c r="BY2411" s="42">
        <v>2.3199999999999998</v>
      </c>
      <c r="BZ2411" s="43">
        <f t="shared" si="1468"/>
        <v>10.947689331754264</v>
      </c>
      <c r="CA2411" s="18">
        <f t="shared" si="1469"/>
        <v>1710410353.6993539</v>
      </c>
      <c r="CB2411" s="18">
        <f t="shared" si="1470"/>
        <v>5701367.8456645133</v>
      </c>
      <c r="CC2411" s="18">
        <f t="shared" si="1471"/>
        <v>6425136.2861945294</v>
      </c>
      <c r="CD2411" s="25">
        <f t="shared" si="1461"/>
        <v>1.1269464556791211</v>
      </c>
      <c r="CE2411" s="26">
        <f t="shared" si="1472"/>
        <v>251.71101834932531</v>
      </c>
      <c r="CF2411" s="18">
        <f t="shared" si="1473"/>
        <v>11080.778955533042</v>
      </c>
      <c r="CG2411" s="18">
        <f t="shared" si="1474"/>
        <v>18000</v>
      </c>
      <c r="CH2411" s="18">
        <f t="shared" si="1475"/>
        <v>135302375.79807049</v>
      </c>
      <c r="CI2411" s="18">
        <f t="shared" si="1476"/>
        <v>902015.83865380322</v>
      </c>
      <c r="CJ2411" s="18">
        <f t="shared" si="1477"/>
        <v>1391057.5687047732</v>
      </c>
      <c r="CK2411" s="25">
        <f t="shared" si="1462"/>
        <v>1.5421653468755396</v>
      </c>
      <c r="CL2411" s="26">
        <f t="shared" si="1478"/>
        <v>70.795357558537475</v>
      </c>
      <c r="CM2411" s="26"/>
      <c r="CN2411" s="26"/>
      <c r="CO2411" s="26"/>
      <c r="CP2411" s="26"/>
      <c r="CQ2411" s="26"/>
      <c r="CR2411" s="26"/>
      <c r="CS2411" s="26"/>
      <c r="CT2411" s="26"/>
      <c r="CU2411" s="26"/>
      <c r="CV2411" s="26"/>
      <c r="CW2411" s="26">
        <f t="shared" si="1463"/>
        <v>79.452287531708635</v>
      </c>
      <c r="CX2411" s="26">
        <f t="shared" si="1479"/>
        <v>107.13246763185286</v>
      </c>
      <c r="CY2411" s="26"/>
      <c r="CZ2411" s="18">
        <f t="shared" si="1480"/>
        <v>6671750.4973363429</v>
      </c>
      <c r="DA2411" s="18">
        <f t="shared" si="1481"/>
        <v>10965375000000</v>
      </c>
      <c r="DB2411" s="18"/>
      <c r="DD2411" s="17">
        <f t="shared" si="1482"/>
        <v>1</v>
      </c>
      <c r="DE2411" s="17">
        <f t="shared" si="1483"/>
        <v>1</v>
      </c>
      <c r="DF2411" s="17">
        <f t="shared" si="1484"/>
        <v>1</v>
      </c>
      <c r="DG2411" s="17">
        <f t="shared" si="1485"/>
        <v>2</v>
      </c>
      <c r="DH2411" s="17">
        <f t="shared" si="1486"/>
        <v>3</v>
      </c>
      <c r="DI2411" s="17">
        <f t="shared" si="1487"/>
        <v>4</v>
      </c>
      <c r="DJ2411" s="20" t="s">
        <v>2477</v>
      </c>
    </row>
    <row r="2412" spans="1:114" x14ac:dyDescent="0.2">
      <c r="A2412" s="15" t="s">
        <v>105</v>
      </c>
      <c r="B2412" s="10" t="s">
        <v>2526</v>
      </c>
      <c r="C2412" s="11">
        <f t="shared" si="1465"/>
        <v>225</v>
      </c>
      <c r="D2412" s="11" t="str">
        <f t="shared" si="1492"/>
        <v>650</v>
      </c>
      <c r="E2412" s="11">
        <f t="shared" si="1492"/>
        <v>300</v>
      </c>
      <c r="F2412" s="11">
        <f t="shared" si="1492"/>
        <v>0</v>
      </c>
      <c r="G2412" s="11">
        <f t="shared" si="1492"/>
        <v>16</v>
      </c>
      <c r="H2412" s="11">
        <f t="shared" si="1492"/>
        <v>31</v>
      </c>
      <c r="I2412" s="11">
        <f t="shared" si="1492"/>
        <v>27</v>
      </c>
      <c r="J2412" s="11">
        <f t="shared" si="1492"/>
        <v>0</v>
      </c>
      <c r="K2412" s="11">
        <f t="shared" si="1492"/>
        <v>0</v>
      </c>
      <c r="L2412" s="11">
        <f t="shared" si="1492"/>
        <v>0</v>
      </c>
      <c r="M2412" s="11">
        <f t="shared" si="1492"/>
        <v>0</v>
      </c>
      <c r="N2412" s="11">
        <f t="shared" si="1491"/>
        <v>0</v>
      </c>
      <c r="O2412" s="11">
        <f t="shared" si="1491"/>
        <v>0</v>
      </c>
      <c r="P2412" s="11">
        <f t="shared" si="1491"/>
        <v>0</v>
      </c>
      <c r="Q2412" s="11">
        <f t="shared" si="1491"/>
        <v>0</v>
      </c>
      <c r="R2412" s="11">
        <f t="shared" si="1491"/>
        <v>0</v>
      </c>
      <c r="S2412" s="11">
        <f t="shared" si="1491"/>
        <v>0</v>
      </c>
      <c r="T2412" s="11">
        <f t="shared" si="1490"/>
        <v>28633.778955533042</v>
      </c>
      <c r="U2412" s="40">
        <f t="shared" si="1466"/>
        <v>2.42</v>
      </c>
      <c r="V2412" s="11">
        <f t="shared" si="1489"/>
        <v>10.766313983767748</v>
      </c>
      <c r="W2412" s="11">
        <f t="shared" si="1489"/>
        <v>2106160143.1713309</v>
      </c>
      <c r="X2412" s="11">
        <f t="shared" si="1489"/>
        <v>6480492.7482194798</v>
      </c>
      <c r="Y2412" s="11">
        <f t="shared" si="1489"/>
        <v>7319880.9811273217</v>
      </c>
      <c r="Z2412" s="11">
        <f t="shared" si="1489"/>
        <v>1.129525371838193</v>
      </c>
      <c r="AA2412" s="11">
        <f t="shared" si="1489"/>
        <v>271.2104135729673</v>
      </c>
      <c r="AB2412" s="11">
        <f t="shared" si="1489"/>
        <v>12203.778955533042</v>
      </c>
      <c r="AC2412" s="11">
        <f t="shared" si="1489"/>
        <v>18600</v>
      </c>
      <c r="AD2412" s="11">
        <f t="shared" si="1489"/>
        <v>139839856.67722073</v>
      </c>
      <c r="AE2412" s="11">
        <f t="shared" si="1489"/>
        <v>932265.71118147159</v>
      </c>
      <c r="AF2412" s="11">
        <f t="shared" si="1488"/>
        <v>1441412.2634436565</v>
      </c>
      <c r="AG2412" s="11">
        <f t="shared" si="1488"/>
        <v>1.5461388809601688</v>
      </c>
      <c r="AH2412" s="11">
        <f t="shared" si="1460"/>
        <v>69.883741901426916</v>
      </c>
      <c r="AI2412" s="11">
        <f t="shared" si="1460"/>
        <v>0</v>
      </c>
      <c r="AJ2412" s="11">
        <f t="shared" si="1460"/>
        <v>0</v>
      </c>
      <c r="AK2412" s="11">
        <f t="shared" si="1460"/>
        <v>0</v>
      </c>
      <c r="AL2412" s="11">
        <f t="shared" si="1460"/>
        <v>0</v>
      </c>
      <c r="AM2412" s="11">
        <f t="shared" si="1459"/>
        <v>0</v>
      </c>
      <c r="AN2412" s="11">
        <f t="shared" si="1459"/>
        <v>0</v>
      </c>
      <c r="AO2412" s="11">
        <f t="shared" si="1459"/>
        <v>0</v>
      </c>
      <c r="AP2412" s="11">
        <f t="shared" si="1459"/>
        <v>0</v>
      </c>
      <c r="AQ2412" s="11">
        <f t="shared" si="1459"/>
        <v>0</v>
      </c>
      <c r="AR2412" s="11">
        <f t="shared" si="1459"/>
        <v>0</v>
      </c>
      <c r="AS2412" s="11">
        <f t="shared" si="1458"/>
        <v>79.041366153826203</v>
      </c>
      <c r="AT2412" s="11">
        <f t="shared" si="1458"/>
        <v>109.63246763185286</v>
      </c>
      <c r="AU2412" s="11">
        <f t="shared" si="1458"/>
        <v>0</v>
      </c>
      <c r="AV2412" s="11">
        <f t="shared" si="1458"/>
        <v>7392035.6374687208</v>
      </c>
      <c r="AW2412" s="11">
        <f t="shared" si="1458"/>
        <v>13362739875000</v>
      </c>
      <c r="AX2412" s="11">
        <f t="shared" si="1458"/>
        <v>0</v>
      </c>
      <c r="AY2412" s="11">
        <f t="shared" si="1464"/>
        <v>0</v>
      </c>
      <c r="AZ2412" s="11">
        <f t="shared" si="1464"/>
        <v>1</v>
      </c>
      <c r="BA2412" s="11">
        <f t="shared" si="1464"/>
        <v>1</v>
      </c>
      <c r="BB2412" s="11">
        <f t="shared" si="1464"/>
        <v>1</v>
      </c>
      <c r="BC2412" s="11">
        <f t="shared" si="1464"/>
        <v>2</v>
      </c>
      <c r="BD2412" s="11">
        <f t="shared" si="1464"/>
        <v>4</v>
      </c>
      <c r="BE2412" s="11">
        <f t="shared" si="1464"/>
        <v>4</v>
      </c>
      <c r="BF2412" s="15" t="str">
        <f t="shared" si="1467"/>
        <v>EU 53-62</v>
      </c>
      <c r="BG2412" s="54">
        <v>225</v>
      </c>
      <c r="BH2412" s="17" t="s">
        <v>2527</v>
      </c>
      <c r="BI2412" s="17">
        <v>300</v>
      </c>
      <c r="BK2412" s="17">
        <v>16</v>
      </c>
      <c r="BL2412" s="17">
        <v>31</v>
      </c>
      <c r="BM2412" s="17">
        <v>27</v>
      </c>
      <c r="BX2412" s="18">
        <f t="shared" si="1436"/>
        <v>28633.778955533042</v>
      </c>
      <c r="BY2412" s="42">
        <v>2.42</v>
      </c>
      <c r="BZ2412" s="43">
        <f t="shared" si="1468"/>
        <v>10.766313983767748</v>
      </c>
      <c r="CA2412" s="18">
        <f t="shared" si="1469"/>
        <v>2106160143.1713309</v>
      </c>
      <c r="CB2412" s="18">
        <f t="shared" si="1470"/>
        <v>6480492.7482194798</v>
      </c>
      <c r="CC2412" s="18">
        <f t="shared" si="1471"/>
        <v>7319880.9811273217</v>
      </c>
      <c r="CD2412" s="25">
        <f t="shared" si="1461"/>
        <v>1.129525371838193</v>
      </c>
      <c r="CE2412" s="26">
        <f t="shared" si="1472"/>
        <v>271.2104135729673</v>
      </c>
      <c r="CF2412" s="18">
        <f t="shared" si="1473"/>
        <v>12203.778955533042</v>
      </c>
      <c r="CG2412" s="18">
        <f t="shared" si="1474"/>
        <v>18600</v>
      </c>
      <c r="CH2412" s="18">
        <f t="shared" si="1475"/>
        <v>139839856.67722073</v>
      </c>
      <c r="CI2412" s="18">
        <f t="shared" si="1476"/>
        <v>932265.71118147159</v>
      </c>
      <c r="CJ2412" s="18">
        <f t="shared" si="1477"/>
        <v>1441412.2634436565</v>
      </c>
      <c r="CK2412" s="25">
        <f t="shared" si="1462"/>
        <v>1.5461388809601688</v>
      </c>
      <c r="CL2412" s="26">
        <f t="shared" si="1478"/>
        <v>69.883741901426916</v>
      </c>
      <c r="CM2412" s="26"/>
      <c r="CN2412" s="26"/>
      <c r="CO2412" s="26"/>
      <c r="CP2412" s="26"/>
      <c r="CQ2412" s="26"/>
      <c r="CR2412" s="26"/>
      <c r="CS2412" s="26"/>
      <c r="CT2412" s="26"/>
      <c r="CU2412" s="26"/>
      <c r="CV2412" s="26"/>
      <c r="CW2412" s="26">
        <f t="shared" si="1463"/>
        <v>79.041366153826203</v>
      </c>
      <c r="CX2412" s="26">
        <f t="shared" si="1479"/>
        <v>109.63246763185286</v>
      </c>
      <c r="CY2412" s="26"/>
      <c r="CZ2412" s="18">
        <f t="shared" si="1480"/>
        <v>7392035.6374687208</v>
      </c>
      <c r="DA2412" s="18">
        <f t="shared" si="1481"/>
        <v>13362739875000</v>
      </c>
      <c r="DB2412" s="18"/>
      <c r="DD2412" s="17">
        <f t="shared" si="1482"/>
        <v>1</v>
      </c>
      <c r="DE2412" s="17">
        <f t="shared" si="1483"/>
        <v>1</v>
      </c>
      <c r="DF2412" s="17">
        <f t="shared" si="1484"/>
        <v>1</v>
      </c>
      <c r="DG2412" s="17">
        <f t="shared" si="1485"/>
        <v>2</v>
      </c>
      <c r="DH2412" s="17">
        <f t="shared" si="1486"/>
        <v>4</v>
      </c>
      <c r="DI2412" s="17">
        <f t="shared" si="1487"/>
        <v>4</v>
      </c>
      <c r="DJ2412" s="20" t="s">
        <v>2477</v>
      </c>
    </row>
    <row r="2413" spans="1:114" x14ac:dyDescent="0.2">
      <c r="A2413" s="15" t="s">
        <v>105</v>
      </c>
      <c r="B2413" s="10" t="s">
        <v>2528</v>
      </c>
      <c r="C2413" s="11">
        <f t="shared" si="1465"/>
        <v>241</v>
      </c>
      <c r="D2413" s="11" t="str">
        <f t="shared" si="1492"/>
        <v>700</v>
      </c>
      <c r="E2413" s="11">
        <f t="shared" si="1492"/>
        <v>300</v>
      </c>
      <c r="F2413" s="11">
        <f t="shared" si="1492"/>
        <v>0</v>
      </c>
      <c r="G2413" s="11">
        <f t="shared" si="1492"/>
        <v>17</v>
      </c>
      <c r="H2413" s="11">
        <f t="shared" si="1492"/>
        <v>32</v>
      </c>
      <c r="I2413" s="11">
        <f t="shared" si="1492"/>
        <v>27</v>
      </c>
      <c r="J2413" s="11">
        <f t="shared" si="1492"/>
        <v>0</v>
      </c>
      <c r="K2413" s="11">
        <f t="shared" si="1492"/>
        <v>0</v>
      </c>
      <c r="L2413" s="11">
        <f t="shared" si="1492"/>
        <v>0</v>
      </c>
      <c r="M2413" s="11">
        <f t="shared" si="1492"/>
        <v>0</v>
      </c>
      <c r="N2413" s="11">
        <f t="shared" si="1491"/>
        <v>0</v>
      </c>
      <c r="O2413" s="11">
        <f t="shared" si="1491"/>
        <v>0</v>
      </c>
      <c r="P2413" s="11">
        <f t="shared" si="1491"/>
        <v>0</v>
      </c>
      <c r="Q2413" s="11">
        <f t="shared" si="1491"/>
        <v>0</v>
      </c>
      <c r="R2413" s="11">
        <f t="shared" si="1491"/>
        <v>0</v>
      </c>
      <c r="S2413" s="11">
        <f t="shared" si="1491"/>
        <v>0</v>
      </c>
      <c r="T2413" s="11">
        <f t="shared" si="1490"/>
        <v>30637.778955533042</v>
      </c>
      <c r="U2413" s="40">
        <f t="shared" si="1466"/>
        <v>2.52</v>
      </c>
      <c r="V2413" s="11">
        <f t="shared" si="1489"/>
        <v>10.477884468915795</v>
      </c>
      <c r="W2413" s="11">
        <f t="shared" si="1489"/>
        <v>2568883327.8305078</v>
      </c>
      <c r="X2413" s="11">
        <f t="shared" si="1489"/>
        <v>7339666.6509443074</v>
      </c>
      <c r="Y2413" s="11">
        <f t="shared" si="1489"/>
        <v>8327131.676060115</v>
      </c>
      <c r="Z2413" s="11">
        <f t="shared" si="1489"/>
        <v>1.1345381298738904</v>
      </c>
      <c r="AA2413" s="11">
        <f t="shared" si="1489"/>
        <v>289.56332227987093</v>
      </c>
      <c r="AB2413" s="11">
        <f t="shared" si="1489"/>
        <v>13709.778955533042</v>
      </c>
      <c r="AC2413" s="11">
        <f t="shared" si="1489"/>
        <v>19200</v>
      </c>
      <c r="AD2413" s="11">
        <f t="shared" si="1489"/>
        <v>144408478.85062119</v>
      </c>
      <c r="AE2413" s="11">
        <f t="shared" si="1489"/>
        <v>962723.19233747467</v>
      </c>
      <c r="AF2413" s="11">
        <f t="shared" si="1488"/>
        <v>1495044.1529214229</v>
      </c>
      <c r="AG2413" s="11">
        <f t="shared" si="1488"/>
        <v>1.5529325197739159</v>
      </c>
      <c r="AH2413" s="11">
        <f t="shared" si="1460"/>
        <v>68.654294303109594</v>
      </c>
      <c r="AI2413" s="11">
        <f t="shared" si="1460"/>
        <v>0</v>
      </c>
      <c r="AJ2413" s="11">
        <f t="shared" si="1460"/>
        <v>0</v>
      </c>
      <c r="AK2413" s="11">
        <f t="shared" si="1460"/>
        <v>0</v>
      </c>
      <c r="AL2413" s="11">
        <f t="shared" si="1460"/>
        <v>0</v>
      </c>
      <c r="AM2413" s="11">
        <f t="shared" si="1459"/>
        <v>0</v>
      </c>
      <c r="AN2413" s="11">
        <f t="shared" si="1459"/>
        <v>0</v>
      </c>
      <c r="AO2413" s="11">
        <f t="shared" si="1459"/>
        <v>0</v>
      </c>
      <c r="AP2413" s="11">
        <f t="shared" si="1459"/>
        <v>0</v>
      </c>
      <c r="AQ2413" s="11">
        <f t="shared" si="1459"/>
        <v>0</v>
      </c>
      <c r="AR2413" s="11">
        <f t="shared" si="1459"/>
        <v>0</v>
      </c>
      <c r="AS2413" s="11">
        <f t="shared" si="1458"/>
        <v>78.460498377071374</v>
      </c>
      <c r="AT2413" s="11">
        <f t="shared" si="1458"/>
        <v>112.63246763185286</v>
      </c>
      <c r="AU2413" s="11">
        <f t="shared" si="1458"/>
        <v>0</v>
      </c>
      <c r="AV2413" s="11">
        <f t="shared" si="1458"/>
        <v>8309358.3472076524</v>
      </c>
      <c r="AW2413" s="11">
        <f t="shared" si="1458"/>
        <v>16064064000000</v>
      </c>
      <c r="AX2413" s="11">
        <f t="shared" si="1458"/>
        <v>0</v>
      </c>
      <c r="AY2413" s="11">
        <f t="shared" si="1464"/>
        <v>0</v>
      </c>
      <c r="AZ2413" s="11">
        <f t="shared" si="1464"/>
        <v>1</v>
      </c>
      <c r="BA2413" s="11">
        <f t="shared" si="1464"/>
        <v>1</v>
      </c>
      <c r="BB2413" s="11">
        <f t="shared" si="1464"/>
        <v>1</v>
      </c>
      <c r="BC2413" s="11">
        <f t="shared" si="1464"/>
        <v>2</v>
      </c>
      <c r="BD2413" s="11">
        <f t="shared" si="1464"/>
        <v>4</v>
      </c>
      <c r="BE2413" s="11">
        <f t="shared" si="1464"/>
        <v>4</v>
      </c>
      <c r="BF2413" s="15" t="str">
        <f t="shared" si="1467"/>
        <v>EU 53-62</v>
      </c>
      <c r="BG2413" s="54">
        <v>241</v>
      </c>
      <c r="BH2413" s="17" t="s">
        <v>2529</v>
      </c>
      <c r="BI2413" s="17">
        <v>300</v>
      </c>
      <c r="BK2413" s="17">
        <v>17</v>
      </c>
      <c r="BL2413" s="17">
        <v>32</v>
      </c>
      <c r="BM2413" s="17">
        <v>27</v>
      </c>
      <c r="BX2413" s="18">
        <f t="shared" si="1436"/>
        <v>30637.778955533042</v>
      </c>
      <c r="BY2413" s="42">
        <v>2.52</v>
      </c>
      <c r="BZ2413" s="43">
        <f t="shared" si="1468"/>
        <v>10.477884468915795</v>
      </c>
      <c r="CA2413" s="18">
        <f t="shared" si="1469"/>
        <v>2568883327.8305078</v>
      </c>
      <c r="CB2413" s="18">
        <f t="shared" si="1470"/>
        <v>7339666.6509443074</v>
      </c>
      <c r="CC2413" s="18">
        <f t="shared" si="1471"/>
        <v>8327131.676060115</v>
      </c>
      <c r="CD2413" s="25">
        <f t="shared" si="1461"/>
        <v>1.1345381298738904</v>
      </c>
      <c r="CE2413" s="26">
        <f t="shared" si="1472"/>
        <v>289.56332227987093</v>
      </c>
      <c r="CF2413" s="18">
        <f t="shared" si="1473"/>
        <v>13709.778955533042</v>
      </c>
      <c r="CG2413" s="18">
        <f t="shared" si="1474"/>
        <v>19200</v>
      </c>
      <c r="CH2413" s="18">
        <f t="shared" si="1475"/>
        <v>144408478.85062119</v>
      </c>
      <c r="CI2413" s="18">
        <f t="shared" si="1476"/>
        <v>962723.19233747467</v>
      </c>
      <c r="CJ2413" s="18">
        <f t="shared" si="1477"/>
        <v>1495044.1529214229</v>
      </c>
      <c r="CK2413" s="25">
        <f t="shared" si="1462"/>
        <v>1.5529325197739159</v>
      </c>
      <c r="CL2413" s="26">
        <f t="shared" si="1478"/>
        <v>68.654294303109594</v>
      </c>
      <c r="CM2413" s="26"/>
      <c r="CN2413" s="26"/>
      <c r="CO2413" s="26"/>
      <c r="CP2413" s="26"/>
      <c r="CQ2413" s="26"/>
      <c r="CR2413" s="26"/>
      <c r="CS2413" s="26"/>
      <c r="CT2413" s="26"/>
      <c r="CU2413" s="26"/>
      <c r="CV2413" s="26"/>
      <c r="CW2413" s="26">
        <f t="shared" si="1463"/>
        <v>78.460498377071374</v>
      </c>
      <c r="CX2413" s="26">
        <f t="shared" si="1479"/>
        <v>112.63246763185286</v>
      </c>
      <c r="CY2413" s="26"/>
      <c r="CZ2413" s="18">
        <f t="shared" si="1480"/>
        <v>8309358.3472076524</v>
      </c>
      <c r="DA2413" s="18">
        <f t="shared" si="1481"/>
        <v>16064064000000</v>
      </c>
      <c r="DB2413" s="18"/>
      <c r="DD2413" s="17">
        <f t="shared" si="1482"/>
        <v>1</v>
      </c>
      <c r="DE2413" s="17">
        <f t="shared" si="1483"/>
        <v>1</v>
      </c>
      <c r="DF2413" s="17">
        <f t="shared" si="1484"/>
        <v>1</v>
      </c>
      <c r="DG2413" s="17">
        <f t="shared" si="1485"/>
        <v>2</v>
      </c>
      <c r="DH2413" s="17">
        <f t="shared" si="1486"/>
        <v>4</v>
      </c>
      <c r="DI2413" s="17">
        <f t="shared" si="1487"/>
        <v>4</v>
      </c>
      <c r="DJ2413" s="20" t="s">
        <v>2477</v>
      </c>
    </row>
    <row r="2414" spans="1:114" x14ac:dyDescent="0.2">
      <c r="A2414" s="15" t="s">
        <v>105</v>
      </c>
      <c r="B2414" s="10" t="s">
        <v>2530</v>
      </c>
      <c r="C2414" s="11">
        <f t="shared" si="1465"/>
        <v>262</v>
      </c>
      <c r="D2414" s="11" t="str">
        <f t="shared" si="1492"/>
        <v>800</v>
      </c>
      <c r="E2414" s="11">
        <f t="shared" si="1492"/>
        <v>300</v>
      </c>
      <c r="F2414" s="11">
        <f t="shared" si="1492"/>
        <v>0</v>
      </c>
      <c r="G2414" s="11">
        <f t="shared" si="1492"/>
        <v>17.5</v>
      </c>
      <c r="H2414" s="11">
        <f t="shared" si="1492"/>
        <v>33</v>
      </c>
      <c r="I2414" s="11">
        <f t="shared" si="1492"/>
        <v>30</v>
      </c>
      <c r="J2414" s="11">
        <f t="shared" si="1492"/>
        <v>0</v>
      </c>
      <c r="K2414" s="11">
        <f t="shared" si="1492"/>
        <v>0</v>
      </c>
      <c r="L2414" s="11">
        <f t="shared" si="1492"/>
        <v>0</v>
      </c>
      <c r="M2414" s="11">
        <f t="shared" si="1492"/>
        <v>0</v>
      </c>
      <c r="N2414" s="11">
        <f t="shared" si="1491"/>
        <v>0</v>
      </c>
      <c r="O2414" s="11">
        <f t="shared" si="1491"/>
        <v>0</v>
      </c>
      <c r="P2414" s="11">
        <f t="shared" si="1491"/>
        <v>0</v>
      </c>
      <c r="Q2414" s="11">
        <f t="shared" si="1491"/>
        <v>0</v>
      </c>
      <c r="R2414" s="11">
        <f t="shared" si="1491"/>
        <v>0</v>
      </c>
      <c r="S2414" s="11">
        <f t="shared" si="1491"/>
        <v>0</v>
      </c>
      <c r="T2414" s="11">
        <f t="shared" si="1490"/>
        <v>33417.566611769187</v>
      </c>
      <c r="U2414" s="40">
        <f t="shared" si="1466"/>
        <v>2.71</v>
      </c>
      <c r="V2414" s="11">
        <f t="shared" si="1489"/>
        <v>10.330582533041865</v>
      </c>
      <c r="W2414" s="11">
        <f t="shared" si="1489"/>
        <v>3590834706.7466846</v>
      </c>
      <c r="X2414" s="11">
        <f t="shared" si="1489"/>
        <v>8977086.7668667119</v>
      </c>
      <c r="Y2414" s="11">
        <f t="shared" si="1489"/>
        <v>10228712.448166216</v>
      </c>
      <c r="Z2414" s="11">
        <f t="shared" si="1489"/>
        <v>1.1394244829981031</v>
      </c>
      <c r="AA2414" s="11">
        <f t="shared" si="1489"/>
        <v>327.80101642425461</v>
      </c>
      <c r="AB2414" s="11">
        <f t="shared" si="1489"/>
        <v>16175.066611769187</v>
      </c>
      <c r="AC2414" s="11">
        <f t="shared" si="1489"/>
        <v>19800</v>
      </c>
      <c r="AD2414" s="11">
        <f t="shared" si="1489"/>
        <v>149036574.8548649</v>
      </c>
      <c r="AE2414" s="11">
        <f t="shared" si="1489"/>
        <v>993577.16569909931</v>
      </c>
      <c r="AF2414" s="11">
        <f t="shared" si="1488"/>
        <v>1553133.8312060561</v>
      </c>
      <c r="AG2414" s="11">
        <f t="shared" si="1488"/>
        <v>1.5631738377494235</v>
      </c>
      <c r="AH2414" s="11">
        <f t="shared" si="1460"/>
        <v>66.78193819799607</v>
      </c>
      <c r="AI2414" s="11">
        <f t="shared" si="1460"/>
        <v>0</v>
      </c>
      <c r="AJ2414" s="11">
        <f t="shared" si="1460"/>
        <v>0</v>
      </c>
      <c r="AK2414" s="11">
        <f t="shared" si="1460"/>
        <v>0</v>
      </c>
      <c r="AL2414" s="11">
        <f t="shared" si="1460"/>
        <v>0</v>
      </c>
      <c r="AM2414" s="11">
        <f t="shared" si="1459"/>
        <v>0</v>
      </c>
      <c r="AN2414" s="11">
        <f t="shared" si="1459"/>
        <v>0</v>
      </c>
      <c r="AO2414" s="11">
        <f t="shared" si="1459"/>
        <v>0</v>
      </c>
      <c r="AP2414" s="11">
        <f t="shared" ref="AP2414:BA2463" si="1493">IF($A2414="x",CT2414,"")</f>
        <v>0</v>
      </c>
      <c r="AQ2414" s="11">
        <f t="shared" si="1493"/>
        <v>0</v>
      </c>
      <c r="AR2414" s="11">
        <f t="shared" si="1493"/>
        <v>0</v>
      </c>
      <c r="AS2414" s="11">
        <f t="shared" si="1458"/>
        <v>77.379798166803454</v>
      </c>
      <c r="AT2414" s="11">
        <f t="shared" si="1458"/>
        <v>118.64718625761429</v>
      </c>
      <c r="AU2414" s="11">
        <f t="shared" si="1458"/>
        <v>0</v>
      </c>
      <c r="AV2414" s="11">
        <f t="shared" si="1458"/>
        <v>9460213.0564601254</v>
      </c>
      <c r="AW2414" s="11">
        <f t="shared" si="1458"/>
        <v>21840229125000</v>
      </c>
      <c r="AX2414" s="11">
        <f t="shared" si="1458"/>
        <v>0</v>
      </c>
      <c r="AY2414" s="11">
        <f t="shared" si="1464"/>
        <v>0</v>
      </c>
      <c r="AZ2414" s="11">
        <f t="shared" si="1464"/>
        <v>1</v>
      </c>
      <c r="BA2414" s="11">
        <f t="shared" si="1464"/>
        <v>1</v>
      </c>
      <c r="BB2414" s="11">
        <f t="shared" si="1464"/>
        <v>1</v>
      </c>
      <c r="BC2414" s="11">
        <f t="shared" si="1464"/>
        <v>3</v>
      </c>
      <c r="BD2414" s="11">
        <f t="shared" si="1464"/>
        <v>4</v>
      </c>
      <c r="BE2414" s="11">
        <f t="shared" si="1464"/>
        <v>4</v>
      </c>
      <c r="BF2414" s="15" t="str">
        <f t="shared" si="1467"/>
        <v>EU 53-62</v>
      </c>
      <c r="BG2414" s="54">
        <v>262</v>
      </c>
      <c r="BH2414" s="17" t="s">
        <v>2531</v>
      </c>
      <c r="BI2414" s="17">
        <v>300</v>
      </c>
      <c r="BK2414" s="17">
        <v>17.5</v>
      </c>
      <c r="BL2414" s="17">
        <v>33</v>
      </c>
      <c r="BM2414" s="17">
        <v>30</v>
      </c>
      <c r="BX2414" s="18">
        <f t="shared" si="1436"/>
        <v>33417.566611769187</v>
      </c>
      <c r="BY2414" s="42">
        <v>2.71</v>
      </c>
      <c r="BZ2414" s="43">
        <f t="shared" si="1468"/>
        <v>10.330582533041865</v>
      </c>
      <c r="CA2414" s="18">
        <f t="shared" si="1469"/>
        <v>3590834706.7466846</v>
      </c>
      <c r="CB2414" s="18">
        <f t="shared" si="1470"/>
        <v>8977086.7668667119</v>
      </c>
      <c r="CC2414" s="18">
        <f t="shared" si="1471"/>
        <v>10228712.448166216</v>
      </c>
      <c r="CD2414" s="25">
        <f t="shared" si="1461"/>
        <v>1.1394244829981031</v>
      </c>
      <c r="CE2414" s="26">
        <f t="shared" si="1472"/>
        <v>327.80101642425461</v>
      </c>
      <c r="CF2414" s="18">
        <f t="shared" si="1473"/>
        <v>16175.066611769187</v>
      </c>
      <c r="CG2414" s="18">
        <f t="shared" si="1474"/>
        <v>19800</v>
      </c>
      <c r="CH2414" s="18">
        <f t="shared" si="1475"/>
        <v>149036574.8548649</v>
      </c>
      <c r="CI2414" s="18">
        <f t="shared" si="1476"/>
        <v>993577.16569909931</v>
      </c>
      <c r="CJ2414" s="18">
        <f t="shared" si="1477"/>
        <v>1553133.8312060561</v>
      </c>
      <c r="CK2414" s="25">
        <f t="shared" si="1462"/>
        <v>1.5631738377494235</v>
      </c>
      <c r="CL2414" s="26">
        <f t="shared" si="1478"/>
        <v>66.78193819799607</v>
      </c>
      <c r="CM2414" s="26"/>
      <c r="CN2414" s="26"/>
      <c r="CO2414" s="26"/>
      <c r="CP2414" s="26"/>
      <c r="CQ2414" s="26"/>
      <c r="CR2414" s="26"/>
      <c r="CS2414" s="26"/>
      <c r="CT2414" s="26"/>
      <c r="CU2414" s="26"/>
      <c r="CV2414" s="26"/>
      <c r="CW2414" s="26">
        <f t="shared" si="1463"/>
        <v>77.379798166803454</v>
      </c>
      <c r="CX2414" s="26">
        <f t="shared" si="1479"/>
        <v>118.64718625761429</v>
      </c>
      <c r="CY2414" s="26"/>
      <c r="CZ2414" s="18">
        <f t="shared" si="1480"/>
        <v>9460213.0564601254</v>
      </c>
      <c r="DA2414" s="18">
        <f t="shared" si="1481"/>
        <v>21840229125000</v>
      </c>
      <c r="DB2414" s="18"/>
      <c r="DD2414" s="17">
        <f t="shared" si="1482"/>
        <v>1</v>
      </c>
      <c r="DE2414" s="17">
        <f t="shared" si="1483"/>
        <v>1</v>
      </c>
      <c r="DF2414" s="17">
        <f t="shared" si="1484"/>
        <v>1</v>
      </c>
      <c r="DG2414" s="17">
        <f t="shared" si="1485"/>
        <v>3</v>
      </c>
      <c r="DH2414" s="17">
        <f t="shared" si="1486"/>
        <v>4</v>
      </c>
      <c r="DI2414" s="17">
        <f t="shared" si="1487"/>
        <v>4</v>
      </c>
      <c r="DJ2414" s="20" t="s">
        <v>2477</v>
      </c>
    </row>
    <row r="2415" spans="1:114" x14ac:dyDescent="0.2">
      <c r="A2415" s="15" t="s">
        <v>105</v>
      </c>
      <c r="B2415" s="10" t="s">
        <v>2532</v>
      </c>
      <c r="C2415" s="11">
        <f t="shared" si="1465"/>
        <v>291</v>
      </c>
      <c r="D2415" s="11" t="str">
        <f t="shared" si="1492"/>
        <v>900</v>
      </c>
      <c r="E2415" s="11">
        <f t="shared" si="1492"/>
        <v>300</v>
      </c>
      <c r="F2415" s="11">
        <f t="shared" si="1492"/>
        <v>0</v>
      </c>
      <c r="G2415" s="11">
        <f t="shared" si="1492"/>
        <v>18.5</v>
      </c>
      <c r="H2415" s="11">
        <f t="shared" si="1492"/>
        <v>35</v>
      </c>
      <c r="I2415" s="11">
        <f t="shared" si="1492"/>
        <v>30</v>
      </c>
      <c r="J2415" s="11">
        <f t="shared" si="1492"/>
        <v>0</v>
      </c>
      <c r="K2415" s="11">
        <f t="shared" si="1492"/>
        <v>0</v>
      </c>
      <c r="L2415" s="11">
        <f t="shared" si="1492"/>
        <v>0</v>
      </c>
      <c r="M2415" s="11">
        <f t="shared" si="1492"/>
        <v>0</v>
      </c>
      <c r="N2415" s="11">
        <f t="shared" si="1491"/>
        <v>0</v>
      </c>
      <c r="O2415" s="11">
        <f t="shared" si="1491"/>
        <v>0</v>
      </c>
      <c r="P2415" s="11">
        <f t="shared" si="1491"/>
        <v>0</v>
      </c>
      <c r="Q2415" s="11">
        <f t="shared" si="1491"/>
        <v>0</v>
      </c>
      <c r="R2415" s="11">
        <f t="shared" si="1491"/>
        <v>0</v>
      </c>
      <c r="S2415" s="11">
        <f t="shared" si="1491"/>
        <v>0</v>
      </c>
      <c r="T2415" s="11">
        <f t="shared" si="1490"/>
        <v>37127.566611769187</v>
      </c>
      <c r="U2415" s="40">
        <f t="shared" si="1466"/>
        <v>2.91</v>
      </c>
      <c r="V2415" s="11">
        <f t="shared" si="1489"/>
        <v>9.984512069400358</v>
      </c>
      <c r="W2415" s="11">
        <f t="shared" si="1489"/>
        <v>4940645616.6498308</v>
      </c>
      <c r="X2415" s="11">
        <f t="shared" si="1489"/>
        <v>10979212.481444068</v>
      </c>
      <c r="Y2415" s="11">
        <f t="shared" si="1489"/>
        <v>12584100.645531137</v>
      </c>
      <c r="Z2415" s="11">
        <f t="shared" si="1489"/>
        <v>1.1461751620892195</v>
      </c>
      <c r="AA2415" s="11">
        <f t="shared" si="1489"/>
        <v>364.79057492951472</v>
      </c>
      <c r="AB2415" s="11">
        <f t="shared" si="1489"/>
        <v>18875.066611769187</v>
      </c>
      <c r="AC2415" s="11">
        <f t="shared" si="1489"/>
        <v>21000</v>
      </c>
      <c r="AD2415" s="11">
        <f t="shared" si="1489"/>
        <v>158158827.88365155</v>
      </c>
      <c r="AE2415" s="11">
        <f t="shared" si="1489"/>
        <v>1054392.1858910103</v>
      </c>
      <c r="AF2415" s="11">
        <f t="shared" si="1488"/>
        <v>1658340.1145119406</v>
      </c>
      <c r="AG2415" s="11">
        <f t="shared" si="1488"/>
        <v>1.5727924928716788</v>
      </c>
      <c r="AH2415" s="11">
        <f t="shared" si="1460"/>
        <v>65.267725135795985</v>
      </c>
      <c r="AI2415" s="11">
        <f t="shared" si="1460"/>
        <v>0</v>
      </c>
      <c r="AJ2415" s="11">
        <f t="shared" si="1460"/>
        <v>0</v>
      </c>
      <c r="AK2415" s="11">
        <f t="shared" si="1460"/>
        <v>0</v>
      </c>
      <c r="AL2415" s="11">
        <f t="shared" si="1460"/>
        <v>0</v>
      </c>
      <c r="AM2415" s="11">
        <f t="shared" si="1460"/>
        <v>0</v>
      </c>
      <c r="AN2415" s="11">
        <f t="shared" si="1460"/>
        <v>0</v>
      </c>
      <c r="AO2415" s="11">
        <f t="shared" si="1460"/>
        <v>0</v>
      </c>
      <c r="AP2415" s="11">
        <f t="shared" si="1493"/>
        <v>0</v>
      </c>
      <c r="AQ2415" s="11">
        <f t="shared" si="1493"/>
        <v>0</v>
      </c>
      <c r="AR2415" s="11">
        <f t="shared" si="1493"/>
        <v>0</v>
      </c>
      <c r="AS2415" s="11">
        <f t="shared" si="1458"/>
        <v>76.620120430093849</v>
      </c>
      <c r="AT2415" s="11">
        <f t="shared" si="1458"/>
        <v>123.64718625761429</v>
      </c>
      <c r="AU2415" s="11">
        <f t="shared" si="1458"/>
        <v>0</v>
      </c>
      <c r="AV2415" s="11">
        <f t="shared" si="1458"/>
        <v>11374695.781219222</v>
      </c>
      <c r="AW2415" s="11">
        <f t="shared" si="1458"/>
        <v>29461359375000</v>
      </c>
      <c r="AX2415" s="11">
        <f t="shared" si="1458"/>
        <v>0</v>
      </c>
      <c r="AY2415" s="11">
        <f t="shared" si="1464"/>
        <v>0</v>
      </c>
      <c r="AZ2415" s="11">
        <f t="shared" si="1464"/>
        <v>1</v>
      </c>
      <c r="BA2415" s="11">
        <f t="shared" si="1464"/>
        <v>1</v>
      </c>
      <c r="BB2415" s="11">
        <f t="shared" si="1464"/>
        <v>1</v>
      </c>
      <c r="BC2415" s="11">
        <f t="shared" si="1464"/>
        <v>4</v>
      </c>
      <c r="BD2415" s="11">
        <f t="shared" si="1464"/>
        <v>4</v>
      </c>
      <c r="BE2415" s="11">
        <f t="shared" si="1464"/>
        <v>4</v>
      </c>
      <c r="BF2415" s="15" t="str">
        <f t="shared" si="1467"/>
        <v>EU 53-62</v>
      </c>
      <c r="BG2415" s="54">
        <v>291</v>
      </c>
      <c r="BH2415" s="17" t="s">
        <v>2533</v>
      </c>
      <c r="BI2415" s="17">
        <v>300</v>
      </c>
      <c r="BK2415" s="17">
        <v>18.5</v>
      </c>
      <c r="BL2415" s="17">
        <v>35</v>
      </c>
      <c r="BM2415" s="17">
        <v>30</v>
      </c>
      <c r="BX2415" s="18">
        <f t="shared" si="1436"/>
        <v>37127.566611769187</v>
      </c>
      <c r="BY2415" s="42">
        <v>2.91</v>
      </c>
      <c r="BZ2415" s="43">
        <f t="shared" si="1468"/>
        <v>9.984512069400358</v>
      </c>
      <c r="CA2415" s="18">
        <f t="shared" si="1469"/>
        <v>4940645616.6498308</v>
      </c>
      <c r="CB2415" s="18">
        <f t="shared" si="1470"/>
        <v>10979212.481444068</v>
      </c>
      <c r="CC2415" s="18">
        <f t="shared" si="1471"/>
        <v>12584100.645531137</v>
      </c>
      <c r="CD2415" s="25">
        <f t="shared" si="1461"/>
        <v>1.1461751620892195</v>
      </c>
      <c r="CE2415" s="26">
        <f t="shared" si="1472"/>
        <v>364.79057492951472</v>
      </c>
      <c r="CF2415" s="18">
        <f t="shared" si="1473"/>
        <v>18875.066611769187</v>
      </c>
      <c r="CG2415" s="18">
        <f t="shared" si="1474"/>
        <v>21000</v>
      </c>
      <c r="CH2415" s="18">
        <f t="shared" si="1475"/>
        <v>158158827.88365155</v>
      </c>
      <c r="CI2415" s="18">
        <f t="shared" si="1476"/>
        <v>1054392.1858910103</v>
      </c>
      <c r="CJ2415" s="18">
        <f t="shared" si="1477"/>
        <v>1658340.1145119406</v>
      </c>
      <c r="CK2415" s="25">
        <f t="shared" si="1462"/>
        <v>1.5727924928716788</v>
      </c>
      <c r="CL2415" s="26">
        <f t="shared" si="1478"/>
        <v>65.267725135795985</v>
      </c>
      <c r="CM2415" s="26"/>
      <c r="CN2415" s="26"/>
      <c r="CO2415" s="26"/>
      <c r="CP2415" s="26"/>
      <c r="CQ2415" s="26"/>
      <c r="CR2415" s="26"/>
      <c r="CS2415" s="26"/>
      <c r="CT2415" s="26"/>
      <c r="CU2415" s="26"/>
      <c r="CV2415" s="26"/>
      <c r="CW2415" s="26">
        <f t="shared" si="1463"/>
        <v>76.620120430093849</v>
      </c>
      <c r="CX2415" s="26">
        <f t="shared" si="1479"/>
        <v>123.64718625761429</v>
      </c>
      <c r="CY2415" s="26"/>
      <c r="CZ2415" s="18">
        <f t="shared" si="1480"/>
        <v>11374695.781219222</v>
      </c>
      <c r="DA2415" s="18">
        <f t="shared" si="1481"/>
        <v>29461359375000</v>
      </c>
      <c r="DB2415" s="18"/>
      <c r="DD2415" s="17">
        <f t="shared" si="1482"/>
        <v>1</v>
      </c>
      <c r="DE2415" s="17">
        <f t="shared" si="1483"/>
        <v>1</v>
      </c>
      <c r="DF2415" s="17">
        <f t="shared" si="1484"/>
        <v>1</v>
      </c>
      <c r="DG2415" s="17">
        <f t="shared" si="1485"/>
        <v>4</v>
      </c>
      <c r="DH2415" s="17">
        <f t="shared" si="1486"/>
        <v>4</v>
      </c>
      <c r="DI2415" s="17">
        <f t="shared" si="1487"/>
        <v>4</v>
      </c>
      <c r="DJ2415" s="20" t="s">
        <v>2477</v>
      </c>
    </row>
    <row r="2416" spans="1:114" x14ac:dyDescent="0.2">
      <c r="A2416" s="15" t="s">
        <v>105</v>
      </c>
      <c r="B2416" s="10" t="s">
        <v>2534</v>
      </c>
      <c r="C2416" s="11">
        <f t="shared" si="1465"/>
        <v>314</v>
      </c>
      <c r="D2416" s="11">
        <f t="shared" si="1492"/>
        <v>1000</v>
      </c>
      <c r="E2416" s="11">
        <f t="shared" si="1492"/>
        <v>300</v>
      </c>
      <c r="F2416" s="11">
        <f t="shared" si="1492"/>
        <v>0</v>
      </c>
      <c r="G2416" s="11">
        <f t="shared" si="1492"/>
        <v>19</v>
      </c>
      <c r="H2416" s="11">
        <f t="shared" si="1492"/>
        <v>36</v>
      </c>
      <c r="I2416" s="11">
        <f t="shared" si="1492"/>
        <v>30</v>
      </c>
      <c r="J2416" s="11">
        <f t="shared" si="1492"/>
        <v>0</v>
      </c>
      <c r="K2416" s="11">
        <f t="shared" si="1492"/>
        <v>0</v>
      </c>
      <c r="L2416" s="11">
        <f t="shared" si="1492"/>
        <v>0</v>
      </c>
      <c r="M2416" s="11">
        <f t="shared" si="1492"/>
        <v>0</v>
      </c>
      <c r="N2416" s="11">
        <f t="shared" si="1491"/>
        <v>0</v>
      </c>
      <c r="O2416" s="11">
        <f t="shared" si="1491"/>
        <v>0</v>
      </c>
      <c r="P2416" s="11">
        <f t="shared" si="1491"/>
        <v>0</v>
      </c>
      <c r="Q2416" s="11">
        <f t="shared" si="1491"/>
        <v>0</v>
      </c>
      <c r="R2416" s="11">
        <f t="shared" si="1491"/>
        <v>0</v>
      </c>
      <c r="S2416" s="11">
        <f t="shared" si="1491"/>
        <v>0</v>
      </c>
      <c r="T2416" s="11">
        <f t="shared" si="1490"/>
        <v>40004.566611769187</v>
      </c>
      <c r="U2416" s="40">
        <f t="shared" si="1466"/>
        <v>3.11</v>
      </c>
      <c r="V2416" s="11">
        <f t="shared" si="1489"/>
        <v>9.9033279823731544</v>
      </c>
      <c r="W2416" s="11">
        <f t="shared" si="1489"/>
        <v>6447480733.0920715</v>
      </c>
      <c r="X2416" s="11">
        <f t="shared" si="1489"/>
        <v>12894961.466184143</v>
      </c>
      <c r="Y2416" s="11">
        <f t="shared" si="1489"/>
        <v>14855117.909507828</v>
      </c>
      <c r="Z2416" s="11">
        <f t="shared" si="1489"/>
        <v>1.15200948436054</v>
      </c>
      <c r="AA2416" s="11">
        <f t="shared" si="1489"/>
        <v>401.45811545484315</v>
      </c>
      <c r="AB2416" s="11">
        <f t="shared" si="1489"/>
        <v>21248.566611769187</v>
      </c>
      <c r="AC2416" s="11">
        <f t="shared" si="1489"/>
        <v>21600</v>
      </c>
      <c r="AD2416" s="11">
        <f t="shared" si="1489"/>
        <v>162757530.04471156</v>
      </c>
      <c r="AE2416" s="11">
        <f t="shared" si="1489"/>
        <v>1085050.200298077</v>
      </c>
      <c r="AF2416" s="11">
        <f t="shared" si="1488"/>
        <v>1716268.381164883</v>
      </c>
      <c r="AG2416" s="11">
        <f t="shared" si="1488"/>
        <v>1.5817409928991326</v>
      </c>
      <c r="AH2416" s="11">
        <f t="shared" si="1460"/>
        <v>63.784588833138002</v>
      </c>
      <c r="AI2416" s="11">
        <f t="shared" si="1460"/>
        <v>0</v>
      </c>
      <c r="AJ2416" s="11">
        <f t="shared" si="1460"/>
        <v>0</v>
      </c>
      <c r="AK2416" s="11">
        <f t="shared" si="1460"/>
        <v>0</v>
      </c>
      <c r="AL2416" s="11">
        <f t="shared" si="1460"/>
        <v>0</v>
      </c>
      <c r="AM2416" s="11">
        <f t="shared" si="1460"/>
        <v>0</v>
      </c>
      <c r="AN2416" s="11">
        <f t="shared" si="1460"/>
        <v>0</v>
      </c>
      <c r="AO2416" s="11">
        <f t="shared" si="1460"/>
        <v>0</v>
      </c>
      <c r="AP2416" s="11">
        <f t="shared" si="1493"/>
        <v>0</v>
      </c>
      <c r="AQ2416" s="11">
        <f t="shared" si="1493"/>
        <v>0</v>
      </c>
      <c r="AR2416" s="11">
        <f t="shared" si="1493"/>
        <v>0</v>
      </c>
      <c r="AS2416" s="11">
        <f t="shared" si="1458"/>
        <v>75.821048210794544</v>
      </c>
      <c r="AT2416" s="11">
        <f t="shared" si="1458"/>
        <v>126.14718625761429</v>
      </c>
      <c r="AU2416" s="11">
        <f t="shared" si="1458"/>
        <v>0</v>
      </c>
      <c r="AV2416" s="11">
        <f t="shared" si="1458"/>
        <v>12544205.933109721</v>
      </c>
      <c r="AW2416" s="11">
        <f t="shared" si="1458"/>
        <v>37636488000000</v>
      </c>
      <c r="AX2416" s="11">
        <f t="shared" si="1458"/>
        <v>0</v>
      </c>
      <c r="AY2416" s="11">
        <f t="shared" si="1464"/>
        <v>0</v>
      </c>
      <c r="AZ2416" s="11">
        <f t="shared" si="1464"/>
        <v>1</v>
      </c>
      <c r="BA2416" s="11">
        <f t="shared" si="1464"/>
        <v>1</v>
      </c>
      <c r="BB2416" s="11">
        <f t="shared" si="1464"/>
        <v>1</v>
      </c>
      <c r="BC2416" s="11">
        <f t="shared" si="1464"/>
        <v>4</v>
      </c>
      <c r="BD2416" s="11">
        <f t="shared" si="1464"/>
        <v>4</v>
      </c>
      <c r="BE2416" s="11">
        <f t="shared" si="1464"/>
        <v>4</v>
      </c>
      <c r="BF2416" s="15" t="str">
        <f t="shared" si="1467"/>
        <v>EU 53-62</v>
      </c>
      <c r="BG2416" s="54">
        <v>314</v>
      </c>
      <c r="BH2416" s="17">
        <v>1000</v>
      </c>
      <c r="BI2416" s="17">
        <v>300</v>
      </c>
      <c r="BK2416" s="17">
        <v>19</v>
      </c>
      <c r="BL2416" s="17">
        <v>36</v>
      </c>
      <c r="BM2416" s="17">
        <v>30</v>
      </c>
      <c r="BX2416" s="18">
        <f t="shared" si="1436"/>
        <v>40004.566611769187</v>
      </c>
      <c r="BY2416" s="42">
        <v>3.11</v>
      </c>
      <c r="BZ2416" s="43">
        <f t="shared" si="1468"/>
        <v>9.9033279823731544</v>
      </c>
      <c r="CA2416" s="18">
        <f t="shared" si="1469"/>
        <v>6447480733.0920715</v>
      </c>
      <c r="CB2416" s="18">
        <f t="shared" si="1470"/>
        <v>12894961.466184143</v>
      </c>
      <c r="CC2416" s="18">
        <f t="shared" si="1471"/>
        <v>14855117.909507828</v>
      </c>
      <c r="CD2416" s="25">
        <f t="shared" si="1461"/>
        <v>1.15200948436054</v>
      </c>
      <c r="CE2416" s="26">
        <f t="shared" si="1472"/>
        <v>401.45811545484315</v>
      </c>
      <c r="CF2416" s="18">
        <f t="shared" si="1473"/>
        <v>21248.566611769187</v>
      </c>
      <c r="CG2416" s="18">
        <f t="shared" si="1474"/>
        <v>21600</v>
      </c>
      <c r="CH2416" s="18">
        <f t="shared" si="1475"/>
        <v>162757530.04471156</v>
      </c>
      <c r="CI2416" s="18">
        <f t="shared" si="1476"/>
        <v>1085050.200298077</v>
      </c>
      <c r="CJ2416" s="18">
        <f t="shared" si="1477"/>
        <v>1716268.381164883</v>
      </c>
      <c r="CK2416" s="25">
        <f t="shared" si="1462"/>
        <v>1.5817409928991326</v>
      </c>
      <c r="CL2416" s="26">
        <f t="shared" si="1478"/>
        <v>63.784588833138002</v>
      </c>
      <c r="CM2416" s="26"/>
      <c r="CN2416" s="26"/>
      <c r="CO2416" s="26"/>
      <c r="CP2416" s="26"/>
      <c r="CQ2416" s="26"/>
      <c r="CR2416" s="26"/>
      <c r="CS2416" s="26"/>
      <c r="CT2416" s="26"/>
      <c r="CU2416" s="26"/>
      <c r="CV2416" s="26"/>
      <c r="CW2416" s="26">
        <f t="shared" si="1463"/>
        <v>75.821048210794544</v>
      </c>
      <c r="CX2416" s="26">
        <f t="shared" si="1479"/>
        <v>126.14718625761429</v>
      </c>
      <c r="CY2416" s="26"/>
      <c r="CZ2416" s="18">
        <f t="shared" si="1480"/>
        <v>12544205.933109721</v>
      </c>
      <c r="DA2416" s="18">
        <f t="shared" si="1481"/>
        <v>37636488000000</v>
      </c>
      <c r="DB2416" s="18"/>
      <c r="DD2416" s="17">
        <f t="shared" si="1482"/>
        <v>1</v>
      </c>
      <c r="DE2416" s="17">
        <f t="shared" si="1483"/>
        <v>1</v>
      </c>
      <c r="DF2416" s="17">
        <f t="shared" si="1484"/>
        <v>1</v>
      </c>
      <c r="DG2416" s="17">
        <f t="shared" si="1485"/>
        <v>4</v>
      </c>
      <c r="DH2416" s="17">
        <f t="shared" si="1486"/>
        <v>4</v>
      </c>
      <c r="DI2416" s="17">
        <f t="shared" si="1487"/>
        <v>4</v>
      </c>
      <c r="DJ2416" s="20" t="s">
        <v>2477</v>
      </c>
    </row>
    <row r="2417" spans="1:114" x14ac:dyDescent="0.2">
      <c r="A2417" s="15"/>
      <c r="D2417" s="11" t="str">
        <f t="shared" si="1492"/>
        <v/>
      </c>
      <c r="E2417" s="11" t="str">
        <f t="shared" si="1492"/>
        <v/>
      </c>
      <c r="F2417" s="11" t="str">
        <f t="shared" si="1492"/>
        <v/>
      </c>
      <c r="G2417" s="11" t="str">
        <f t="shared" si="1492"/>
        <v/>
      </c>
      <c r="H2417" s="11" t="str">
        <f t="shared" si="1492"/>
        <v/>
      </c>
      <c r="I2417" s="11" t="str">
        <f t="shared" si="1492"/>
        <v/>
      </c>
      <c r="J2417" s="11" t="str">
        <f t="shared" si="1492"/>
        <v/>
      </c>
      <c r="K2417" s="11" t="str">
        <f t="shared" si="1492"/>
        <v/>
      </c>
      <c r="L2417" s="11" t="str">
        <f t="shared" si="1492"/>
        <v/>
      </c>
      <c r="M2417" s="11" t="str">
        <f t="shared" si="1492"/>
        <v/>
      </c>
      <c r="N2417" s="11" t="str">
        <f t="shared" si="1491"/>
        <v/>
      </c>
      <c r="O2417" s="11" t="str">
        <f t="shared" si="1491"/>
        <v/>
      </c>
      <c r="P2417" s="11" t="str">
        <f t="shared" si="1491"/>
        <v/>
      </c>
      <c r="Q2417" s="11" t="str">
        <f t="shared" si="1491"/>
        <v/>
      </c>
      <c r="R2417" s="11" t="str">
        <f t="shared" si="1491"/>
        <v/>
      </c>
      <c r="S2417" s="11" t="str">
        <f t="shared" si="1491"/>
        <v/>
      </c>
      <c r="T2417" s="11" t="str">
        <f t="shared" si="1490"/>
        <v/>
      </c>
      <c r="V2417" s="11" t="str">
        <f t="shared" si="1489"/>
        <v/>
      </c>
      <c r="W2417" s="11" t="str">
        <f t="shared" si="1489"/>
        <v/>
      </c>
      <c r="X2417" s="11" t="str">
        <f t="shared" si="1489"/>
        <v/>
      </c>
      <c r="Y2417" s="11" t="str">
        <f t="shared" si="1489"/>
        <v/>
      </c>
      <c r="Z2417" s="11" t="str">
        <f t="shared" si="1489"/>
        <v/>
      </c>
      <c r="AA2417" s="11" t="str">
        <f t="shared" si="1489"/>
        <v/>
      </c>
      <c r="AB2417" s="11" t="str">
        <f t="shared" si="1489"/>
        <v/>
      </c>
      <c r="AC2417" s="11" t="str">
        <f t="shared" si="1489"/>
        <v/>
      </c>
      <c r="AD2417" s="11" t="str">
        <f t="shared" si="1489"/>
        <v/>
      </c>
      <c r="AE2417" s="11" t="str">
        <f t="shared" si="1489"/>
        <v/>
      </c>
      <c r="AF2417" s="11" t="str">
        <f t="shared" si="1488"/>
        <v/>
      </c>
      <c r="AG2417" s="11" t="str">
        <f t="shared" si="1488"/>
        <v/>
      </c>
      <c r="AH2417" s="11" t="str">
        <f t="shared" si="1460"/>
        <v/>
      </c>
      <c r="AI2417" s="11" t="str">
        <f t="shared" si="1460"/>
        <v/>
      </c>
      <c r="AJ2417" s="11" t="str">
        <f t="shared" si="1460"/>
        <v/>
      </c>
      <c r="AK2417" s="11" t="str">
        <f t="shared" si="1460"/>
        <v/>
      </c>
      <c r="AL2417" s="11" t="str">
        <f t="shared" si="1460"/>
        <v/>
      </c>
      <c r="AM2417" s="11" t="str">
        <f t="shared" si="1460"/>
        <v/>
      </c>
      <c r="AN2417" s="11" t="str">
        <f t="shared" si="1460"/>
        <v/>
      </c>
      <c r="AO2417" s="11" t="str">
        <f t="shared" si="1460"/>
        <v/>
      </c>
      <c r="AP2417" s="11" t="str">
        <f t="shared" si="1493"/>
        <v/>
      </c>
      <c r="AQ2417" s="11" t="str">
        <f t="shared" si="1493"/>
        <v/>
      </c>
      <c r="AR2417" s="11" t="str">
        <f t="shared" si="1493"/>
        <v/>
      </c>
      <c r="AS2417" s="11" t="str">
        <f t="shared" si="1458"/>
        <v/>
      </c>
      <c r="AT2417" s="11" t="str">
        <f t="shared" si="1458"/>
        <v/>
      </c>
      <c r="AU2417" s="11" t="str">
        <f t="shared" si="1458"/>
        <v/>
      </c>
      <c r="AV2417" s="11" t="str">
        <f t="shared" si="1458"/>
        <v/>
      </c>
      <c r="AW2417" s="11" t="str">
        <f t="shared" si="1458"/>
        <v/>
      </c>
      <c r="AX2417" s="11" t="str">
        <f t="shared" si="1458"/>
        <v/>
      </c>
      <c r="AY2417" s="11" t="str">
        <f t="shared" si="1464"/>
        <v/>
      </c>
      <c r="AZ2417" s="11" t="str">
        <f t="shared" si="1464"/>
        <v/>
      </c>
      <c r="BA2417" s="11" t="str">
        <f t="shared" si="1464"/>
        <v/>
      </c>
      <c r="BB2417" s="11" t="str">
        <f t="shared" si="1464"/>
        <v/>
      </c>
      <c r="BC2417" s="11" t="str">
        <f t="shared" si="1464"/>
        <v/>
      </c>
      <c r="BD2417" s="11" t="str">
        <f t="shared" si="1464"/>
        <v/>
      </c>
      <c r="BE2417" s="11" t="str">
        <f t="shared" si="1464"/>
        <v/>
      </c>
      <c r="BG2417" s="54"/>
      <c r="CG2417" s="18"/>
      <c r="CW2417" s="26"/>
      <c r="DJ2417" s="56"/>
    </row>
    <row r="2418" spans="1:114" x14ac:dyDescent="0.2">
      <c r="A2418" s="15" t="s">
        <v>105</v>
      </c>
      <c r="B2418" s="10" t="s">
        <v>2535</v>
      </c>
      <c r="C2418" s="11">
        <f t="shared" ref="C2418:C2441" si="1494">IF(A2418="x",BG2418*$C$4,0)</f>
        <v>41.8</v>
      </c>
      <c r="D2418" s="11">
        <f t="shared" si="1492"/>
        <v>120</v>
      </c>
      <c r="E2418" s="11">
        <f t="shared" si="1492"/>
        <v>106</v>
      </c>
      <c r="F2418" s="11">
        <f t="shared" si="1492"/>
        <v>0</v>
      </c>
      <c r="G2418" s="11">
        <f t="shared" si="1492"/>
        <v>12</v>
      </c>
      <c r="H2418" s="11">
        <f t="shared" si="1492"/>
        <v>20</v>
      </c>
      <c r="I2418" s="11">
        <f t="shared" si="1492"/>
        <v>12</v>
      </c>
      <c r="J2418" s="11">
        <f t="shared" si="1492"/>
        <v>0</v>
      </c>
      <c r="K2418" s="11">
        <f t="shared" si="1492"/>
        <v>0</v>
      </c>
      <c r="L2418" s="11">
        <f t="shared" si="1492"/>
        <v>0</v>
      </c>
      <c r="M2418" s="11">
        <f t="shared" si="1492"/>
        <v>0</v>
      </c>
      <c r="N2418" s="11">
        <f t="shared" si="1491"/>
        <v>0</v>
      </c>
      <c r="O2418" s="11">
        <f t="shared" si="1491"/>
        <v>0</v>
      </c>
      <c r="P2418" s="11">
        <f t="shared" si="1491"/>
        <v>0</v>
      </c>
      <c r="Q2418" s="11">
        <f t="shared" si="1491"/>
        <v>0</v>
      </c>
      <c r="R2418" s="11">
        <f t="shared" si="1491"/>
        <v>0</v>
      </c>
      <c r="S2418" s="11">
        <f t="shared" si="1491"/>
        <v>0</v>
      </c>
      <c r="T2418" s="11">
        <f t="shared" si="1490"/>
        <v>5323.6106578830695</v>
      </c>
      <c r="U2418" s="40">
        <f t="shared" ref="U2418:U2441" si="1495">IF(A2418="x",BY2418*$U$4,0)</f>
        <v>0.61899999999999999</v>
      </c>
      <c r="V2418" s="11">
        <f t="shared" si="1489"/>
        <v>14.812034209892696</v>
      </c>
      <c r="W2418" s="11">
        <f t="shared" si="1489"/>
        <v>11426109.307787048</v>
      </c>
      <c r="X2418" s="11">
        <f t="shared" si="1489"/>
        <v>190435.15512978414</v>
      </c>
      <c r="Y2418" s="11">
        <f t="shared" si="1489"/>
        <v>235813.09842072593</v>
      </c>
      <c r="Z2418" s="11">
        <f t="shared" si="1489"/>
        <v>1.2382855374577038</v>
      </c>
      <c r="AA2418" s="11">
        <f t="shared" si="1489"/>
        <v>46.328265871144332</v>
      </c>
      <c r="AB2418" s="11">
        <f t="shared" si="1489"/>
        <v>1803.6106578830695</v>
      </c>
      <c r="AC2418" s="11">
        <f t="shared" si="1489"/>
        <v>4240</v>
      </c>
      <c r="AD2418" s="11">
        <f t="shared" si="1489"/>
        <v>3991510.1740296083</v>
      </c>
      <c r="AE2418" s="11">
        <f t="shared" si="1489"/>
        <v>75311.512717539779</v>
      </c>
      <c r="AF2418" s="11">
        <f t="shared" si="1488"/>
        <v>116312.99184189526</v>
      </c>
      <c r="AG2418" s="11">
        <f t="shared" si="1488"/>
        <v>1.5444251170220669</v>
      </c>
      <c r="AH2418" s="11">
        <f t="shared" si="1460"/>
        <v>27.382019623979208</v>
      </c>
      <c r="AI2418" s="11">
        <f t="shared" si="1460"/>
        <v>0</v>
      </c>
      <c r="AJ2418" s="11">
        <f t="shared" si="1460"/>
        <v>0</v>
      </c>
      <c r="AK2418" s="11">
        <f t="shared" si="1460"/>
        <v>0</v>
      </c>
      <c r="AL2418" s="11">
        <f t="shared" si="1460"/>
        <v>0</v>
      </c>
      <c r="AM2418" s="11">
        <f t="shared" si="1460"/>
        <v>0</v>
      </c>
      <c r="AN2418" s="11">
        <f t="shared" si="1460"/>
        <v>0</v>
      </c>
      <c r="AO2418" s="11">
        <f t="shared" si="1460"/>
        <v>0</v>
      </c>
      <c r="AP2418" s="11">
        <f t="shared" si="1493"/>
        <v>0</v>
      </c>
      <c r="AQ2418" s="11">
        <f t="shared" si="1493"/>
        <v>0</v>
      </c>
      <c r="AR2418" s="11">
        <f t="shared" si="1493"/>
        <v>0</v>
      </c>
      <c r="AS2418" s="11">
        <f t="shared" si="1458"/>
        <v>29.164868026038349</v>
      </c>
      <c r="AT2418" s="11">
        <f t="shared" si="1458"/>
        <v>66.058874503045715</v>
      </c>
      <c r="AU2418" s="11">
        <f t="shared" si="1458"/>
        <v>0</v>
      </c>
      <c r="AV2418" s="11">
        <f t="shared" si="1458"/>
        <v>682134.31792769162</v>
      </c>
      <c r="AW2418" s="11">
        <f t="shared" si="1458"/>
        <v>9925133333.333334</v>
      </c>
      <c r="AX2418" s="11">
        <f t="shared" si="1458"/>
        <v>0</v>
      </c>
      <c r="AY2418" s="11">
        <f t="shared" si="1464"/>
        <v>0</v>
      </c>
      <c r="AZ2418" s="11">
        <f t="shared" si="1464"/>
        <v>1</v>
      </c>
      <c r="BA2418" s="11">
        <f t="shared" si="1464"/>
        <v>1</v>
      </c>
      <c r="BB2418" s="11">
        <f t="shared" si="1464"/>
        <v>1</v>
      </c>
      <c r="BC2418" s="11">
        <f t="shared" si="1464"/>
        <v>1</v>
      </c>
      <c r="BD2418" s="11">
        <f t="shared" si="1464"/>
        <v>1</v>
      </c>
      <c r="BE2418" s="11">
        <f t="shared" si="1464"/>
        <v>1</v>
      </c>
      <c r="BF2418" s="15" t="str">
        <f t="shared" ref="BF2418:BF2441" si="1496">IF(A2418="x",DJ2418,0)</f>
        <v>EU 53-62</v>
      </c>
      <c r="BG2418" s="54">
        <v>41.8</v>
      </c>
      <c r="BH2418" s="17">
        <v>120</v>
      </c>
      <c r="BI2418" s="17">
        <v>106</v>
      </c>
      <c r="BK2418" s="17">
        <v>12</v>
      </c>
      <c r="BL2418" s="17">
        <v>20</v>
      </c>
      <c r="BM2418" s="17">
        <v>12</v>
      </c>
      <c r="BX2418" s="18">
        <f t="shared" si="1436"/>
        <v>5323.6106578830695</v>
      </c>
      <c r="BY2418" s="42">
        <v>0.61899999999999999</v>
      </c>
      <c r="BZ2418" s="43">
        <f t="shared" ref="BZ2418:BZ2444" si="1497">BY2418/(BX2418*0.00000785)</f>
        <v>14.812034209892696</v>
      </c>
      <c r="CA2418" s="18">
        <f t="shared" ref="CA2418:CA2441" si="1498">1/12*(BI2418*BH2418^3-(BI2418-BK2418)*(BH2418-2*BL2418)^3)+0.03*(BM2418^4)+0.2146*(BM2418^2)*(BH2418-2*BL2418-0.4468*BM2418)^2</f>
        <v>11426109.307787048</v>
      </c>
      <c r="CB2418" s="18">
        <f t="shared" ref="CB2418:CB2441" si="1499">(2*CA2418)/BH2418</f>
        <v>190435.15512978414</v>
      </c>
      <c r="CC2418" s="18">
        <f t="shared" ref="CC2418:CC2441" si="1500">(BK2418*BH2418^2)/4+(BI2418-BK2418)*(BH2418-BL2418)*BL2418+(4-PI())/2*(BM2418^2)*(BH2418-2*BL2418)+(3*PI()-10)/3*(BM2418^3)</f>
        <v>235813.09842072593</v>
      </c>
      <c r="CD2418" s="25">
        <f t="shared" ref="CD2418:CD2475" si="1501">CC2418/CB2418</f>
        <v>1.2382855374577038</v>
      </c>
      <c r="CE2418" s="26">
        <f t="shared" ref="CE2418:CE2441" si="1502">SQRT(CA2418/BX2418)</f>
        <v>46.328265871144332</v>
      </c>
      <c r="CF2418" s="18">
        <f t="shared" ref="CF2418:CF2441" si="1503">BX2418-2*BI2418*BL2418+(BK2418+2*BM2418)*BL2418</f>
        <v>1803.6106578830695</v>
      </c>
      <c r="CG2418" s="18">
        <f t="shared" ref="CG2418:CG2441" si="1504">BI2418*2*BL2418</f>
        <v>4240</v>
      </c>
      <c r="CH2418" s="18">
        <f t="shared" ref="CH2418:CH2441" si="1505">1/12*(2*BL2418*BI2418^3+(BH2418-2*BL2418)*(BK2418^3))+0.03*(BM2418^4)+0.2146*(BM2418^2)*(BK2418+0.4468*BM2418)^2</f>
        <v>3991510.1740296083</v>
      </c>
      <c r="CI2418" s="18">
        <f t="shared" ref="CI2418:CI2441" si="1506">(2*CH2418)/BI2418</f>
        <v>75311.512717539779</v>
      </c>
      <c r="CJ2418" s="18">
        <f t="shared" ref="CJ2418:CJ2441" si="1507">(BI2418^2)*BL2418/2+(BH2418-2*BL2418)/4*(BK2418^2)+(BM2418^3)*(10/3-PI())+(2-PI()/2)*BK2418*(BM2418^2)</f>
        <v>116312.99184189526</v>
      </c>
      <c r="CK2418" s="25">
        <f t="shared" ref="CK2418:CK2475" si="1508">CJ2418/CI2418</f>
        <v>1.5444251170220669</v>
      </c>
      <c r="CL2418" s="26">
        <f t="shared" ref="CL2418:CL2441" si="1509">SQRT(CH2418/BX2418)</f>
        <v>27.382019623979208</v>
      </c>
      <c r="CM2418" s="26"/>
      <c r="CN2418" s="26"/>
      <c r="CO2418" s="26"/>
      <c r="CP2418" s="26"/>
      <c r="CQ2418" s="26"/>
      <c r="CR2418" s="26"/>
      <c r="CS2418" s="26"/>
      <c r="CT2418" s="26"/>
      <c r="CU2418" s="26"/>
      <c r="CV2418" s="26"/>
      <c r="CW2418" s="26">
        <f t="shared" si="1463"/>
        <v>29.164868026038349</v>
      </c>
      <c r="CX2418" s="26">
        <f t="shared" ref="CX2418:CX2441" si="1510">BK2418+2*BL2418+(4-2*SQRT(2))*BM2418</f>
        <v>66.058874503045715</v>
      </c>
      <c r="CY2418" s="26"/>
      <c r="CZ2418" s="18">
        <f t="shared" ref="CZ2418:CZ2441" si="1511">2/3*(BI2418-0.63*BL2418)*BL2418^3+1/3*(BH2418-2*BL2418)*BK2418^3+2*(BK2418/BL2418)*(0.145+0.1*BM2418/BL2418)*(((BM2418+BK2418/2)^2+(BM2418+BL2418)^2-BM2418^2)/(2*BM2418+BL2418))^4</f>
        <v>682134.31792769162</v>
      </c>
      <c r="DA2418" s="18">
        <f t="shared" ref="DA2418:DA2441" si="1512">BL2418*BI2418^3/24*(BH2418-BL2418)^2</f>
        <v>9925133333.333334</v>
      </c>
      <c r="DB2418" s="18"/>
      <c r="DD2418" s="17">
        <f t="shared" ref="DD2418:DD2441" si="1513">IF((BH2418-2*(BM2418+BK2418))/BK2418&lt;=124*1,IF((BH2418-2*(BM2418+BK2418))/BK2418&lt;=83*1,IF((BH2418-2*(BM2418+BK2418))/BK2418&lt;=72*1,1,2),3),4)</f>
        <v>1</v>
      </c>
      <c r="DE2418" s="17">
        <f t="shared" ref="DE2418:DE2441" si="1514">IF((BH2418-2*(BM2418+BK2418))/BK2418&lt;=124*0.81,IF((BH2418-2*(BM2418+BK2418))/BK2418&lt;=83*0.81,IF((BH2418-2*(BM2418+BK2418))/BK2418&lt;=72*0.81,1,2),3),4)</f>
        <v>1</v>
      </c>
      <c r="DF2418" s="17">
        <f t="shared" ref="DF2418:DF2441" si="1515">IF((BH2418-2*(BM2418+BK2418))/BK2418&lt;=124*0.71,IF((BH2418-2*(BM2418+BK2418))/BK2418&lt;=83*0.71,IF((BH2418-2*(BM2418+BK2418))/BK2418&lt;=72*0.71,1,2),3),4)</f>
        <v>1</v>
      </c>
      <c r="DG2418" s="17">
        <f t="shared" ref="DG2418:DG2441" si="1516">IF((BH2418-2*(BM2418+BK2418))/BK2418&lt;=42*1,IF((BH2418-2*(BM2418+BK2418))/BK2418&lt;=38*1,IF((BH2418-2*(BM2418+BK2418))/BK2418&lt;=33*1,1,2),3),4)</f>
        <v>1</v>
      </c>
      <c r="DH2418" s="17">
        <f t="shared" ref="DH2418:DH2441" si="1517">IF((BH2418-2*(BM2418+BK2418))/BK2418&lt;=42*0.81,IF((BH2418-2*(BM2418+BK2418))/BK2418&lt;=38*0.81,IF((BH2418-2*(BM2418+BK2418))/BK2418&lt;=33*0.81,1,2),3),4)</f>
        <v>1</v>
      </c>
      <c r="DI2418" s="17">
        <f t="shared" ref="DI2418:DI2441" si="1518">IF((BH2418-2*(BM2418+BK2418))/BK2418&lt;=42*0.71,IF((BH2418-2*(BM2418+BK2418))/BK2418&lt;=38*0.71,IF((BH2418-2*(BM2418+BK2418))/BK2418&lt;=33*0.71,1,2),3),4)</f>
        <v>1</v>
      </c>
      <c r="DJ2418" s="20" t="s">
        <v>2477</v>
      </c>
    </row>
    <row r="2419" spans="1:114" x14ac:dyDescent="0.2">
      <c r="A2419" s="15" t="s">
        <v>105</v>
      </c>
      <c r="B2419" s="10" t="s">
        <v>2536</v>
      </c>
      <c r="C2419" s="11">
        <f t="shared" si="1494"/>
        <v>52.1</v>
      </c>
      <c r="D2419" s="11">
        <f t="shared" si="1492"/>
        <v>140</v>
      </c>
      <c r="E2419" s="11">
        <f t="shared" si="1492"/>
        <v>126</v>
      </c>
      <c r="F2419" s="11">
        <f t="shared" si="1492"/>
        <v>0</v>
      </c>
      <c r="G2419" s="11">
        <f t="shared" si="1492"/>
        <v>12.5</v>
      </c>
      <c r="H2419" s="11">
        <f t="shared" si="1492"/>
        <v>21</v>
      </c>
      <c r="I2419" s="11">
        <f t="shared" si="1492"/>
        <v>12</v>
      </c>
      <c r="J2419" s="11">
        <f t="shared" si="1492"/>
        <v>0</v>
      </c>
      <c r="K2419" s="11">
        <f t="shared" si="1492"/>
        <v>0</v>
      </c>
      <c r="L2419" s="11">
        <f t="shared" si="1492"/>
        <v>0</v>
      </c>
      <c r="M2419" s="11">
        <f t="shared" si="1492"/>
        <v>0</v>
      </c>
      <c r="N2419" s="11">
        <f t="shared" si="1491"/>
        <v>0</v>
      </c>
      <c r="O2419" s="11">
        <f t="shared" si="1491"/>
        <v>0</v>
      </c>
      <c r="P2419" s="11">
        <f t="shared" si="1491"/>
        <v>0</v>
      </c>
      <c r="Q2419" s="11">
        <f t="shared" si="1491"/>
        <v>0</v>
      </c>
      <c r="R2419" s="11">
        <f t="shared" si="1491"/>
        <v>0</v>
      </c>
      <c r="S2419" s="11">
        <f t="shared" si="1491"/>
        <v>0</v>
      </c>
      <c r="T2419" s="11">
        <f t="shared" si="1490"/>
        <v>6640.6106578830695</v>
      </c>
      <c r="U2419" s="40">
        <f t="shared" si="1495"/>
        <v>0.73799999999999999</v>
      </c>
      <c r="V2419" s="11">
        <f t="shared" si="1489"/>
        <v>14.157243015279123</v>
      </c>
      <c r="W2419" s="11">
        <f t="shared" si="1489"/>
        <v>20175714.890304804</v>
      </c>
      <c r="X2419" s="11">
        <f t="shared" si="1489"/>
        <v>288224.49843292579</v>
      </c>
      <c r="Y2419" s="11">
        <f t="shared" si="1489"/>
        <v>350612.0943416736</v>
      </c>
      <c r="Z2419" s="11">
        <f t="shared" si="1489"/>
        <v>1.2164548685068364</v>
      </c>
      <c r="AA2419" s="11">
        <f t="shared" si="1489"/>
        <v>55.12015840835285</v>
      </c>
      <c r="AB2419" s="11">
        <f t="shared" si="1489"/>
        <v>2115.1106578830695</v>
      </c>
      <c r="AC2419" s="11">
        <f t="shared" si="1489"/>
        <v>5292</v>
      </c>
      <c r="AD2419" s="11">
        <f t="shared" si="1489"/>
        <v>7027747.6022374481</v>
      </c>
      <c r="AE2419" s="11">
        <f t="shared" si="1489"/>
        <v>111551.54924186425</v>
      </c>
      <c r="AF2419" s="11">
        <f t="shared" si="1488"/>
        <v>171630.01950636602</v>
      </c>
      <c r="AG2419" s="11">
        <f t="shared" si="1488"/>
        <v>1.5385713660887004</v>
      </c>
      <c r="AH2419" s="11">
        <f t="shared" si="1460"/>
        <v>32.53149850802572</v>
      </c>
      <c r="AI2419" s="11">
        <f t="shared" si="1460"/>
        <v>0</v>
      </c>
      <c r="AJ2419" s="11">
        <f t="shared" si="1460"/>
        <v>0</v>
      </c>
      <c r="AK2419" s="11">
        <f t="shared" si="1460"/>
        <v>0</v>
      </c>
      <c r="AL2419" s="11">
        <f t="shared" si="1460"/>
        <v>0</v>
      </c>
      <c r="AM2419" s="11">
        <f t="shared" si="1460"/>
        <v>0</v>
      </c>
      <c r="AN2419" s="11">
        <f t="shared" si="1460"/>
        <v>0</v>
      </c>
      <c r="AO2419" s="11">
        <f t="shared" si="1460"/>
        <v>0</v>
      </c>
      <c r="AP2419" s="11">
        <f t="shared" si="1493"/>
        <v>0</v>
      </c>
      <c r="AQ2419" s="11">
        <f t="shared" si="1493"/>
        <v>0</v>
      </c>
      <c r="AR2419" s="11">
        <f t="shared" si="1493"/>
        <v>0</v>
      </c>
      <c r="AS2419" s="11">
        <f t="shared" si="1458"/>
        <v>34.711283191947587</v>
      </c>
      <c r="AT2419" s="11">
        <f t="shared" si="1458"/>
        <v>68.558874503045715</v>
      </c>
      <c r="AU2419" s="11">
        <f t="shared" si="1458"/>
        <v>0</v>
      </c>
      <c r="AV2419" s="11">
        <f t="shared" si="1458"/>
        <v>916624.47400588542</v>
      </c>
      <c r="AW2419" s="11">
        <f t="shared" si="1458"/>
        <v>24786408969</v>
      </c>
      <c r="AX2419" s="11">
        <f t="shared" si="1458"/>
        <v>0</v>
      </c>
      <c r="AY2419" s="11">
        <f t="shared" si="1464"/>
        <v>0</v>
      </c>
      <c r="AZ2419" s="11">
        <f t="shared" si="1464"/>
        <v>1</v>
      </c>
      <c r="BA2419" s="11">
        <f t="shared" si="1464"/>
        <v>1</v>
      </c>
      <c r="BB2419" s="11">
        <f t="shared" si="1464"/>
        <v>1</v>
      </c>
      <c r="BC2419" s="11">
        <f t="shared" si="1464"/>
        <v>1</v>
      </c>
      <c r="BD2419" s="11">
        <f t="shared" si="1464"/>
        <v>1</v>
      </c>
      <c r="BE2419" s="11">
        <f t="shared" si="1464"/>
        <v>1</v>
      </c>
      <c r="BF2419" s="15" t="str">
        <f t="shared" si="1496"/>
        <v>EU 53-62</v>
      </c>
      <c r="BG2419" s="54">
        <v>52.1</v>
      </c>
      <c r="BH2419" s="17">
        <v>140</v>
      </c>
      <c r="BI2419" s="17">
        <v>126</v>
      </c>
      <c r="BK2419" s="17">
        <v>12.5</v>
      </c>
      <c r="BL2419" s="17">
        <v>21</v>
      </c>
      <c r="BM2419" s="17">
        <v>12</v>
      </c>
      <c r="BX2419" s="18">
        <f t="shared" si="1436"/>
        <v>6640.6106578830695</v>
      </c>
      <c r="BY2419" s="42">
        <v>0.73799999999999999</v>
      </c>
      <c r="BZ2419" s="43">
        <f t="shared" si="1497"/>
        <v>14.157243015279123</v>
      </c>
      <c r="CA2419" s="18">
        <f t="shared" si="1498"/>
        <v>20175714.890304804</v>
      </c>
      <c r="CB2419" s="18">
        <f t="shared" si="1499"/>
        <v>288224.49843292579</v>
      </c>
      <c r="CC2419" s="18">
        <f t="shared" si="1500"/>
        <v>350612.0943416736</v>
      </c>
      <c r="CD2419" s="25">
        <f t="shared" si="1501"/>
        <v>1.2164548685068364</v>
      </c>
      <c r="CE2419" s="26">
        <f t="shared" si="1502"/>
        <v>55.12015840835285</v>
      </c>
      <c r="CF2419" s="18">
        <f t="shared" si="1503"/>
        <v>2115.1106578830695</v>
      </c>
      <c r="CG2419" s="18">
        <f t="shared" si="1504"/>
        <v>5292</v>
      </c>
      <c r="CH2419" s="18">
        <f t="shared" si="1505"/>
        <v>7027747.6022374481</v>
      </c>
      <c r="CI2419" s="18">
        <f t="shared" si="1506"/>
        <v>111551.54924186425</v>
      </c>
      <c r="CJ2419" s="18">
        <f t="shared" si="1507"/>
        <v>171630.01950636602</v>
      </c>
      <c r="CK2419" s="25">
        <f t="shared" si="1508"/>
        <v>1.5385713660887004</v>
      </c>
      <c r="CL2419" s="26">
        <f t="shared" si="1509"/>
        <v>32.53149850802572</v>
      </c>
      <c r="CM2419" s="26"/>
      <c r="CN2419" s="26"/>
      <c r="CO2419" s="26"/>
      <c r="CP2419" s="26"/>
      <c r="CQ2419" s="26"/>
      <c r="CR2419" s="26"/>
      <c r="CS2419" s="26"/>
      <c r="CT2419" s="26"/>
      <c r="CU2419" s="26"/>
      <c r="CV2419" s="26"/>
      <c r="CW2419" s="26">
        <f t="shared" si="1463"/>
        <v>34.711283191947587</v>
      </c>
      <c r="CX2419" s="26">
        <f t="shared" si="1510"/>
        <v>68.558874503045715</v>
      </c>
      <c r="CY2419" s="26"/>
      <c r="CZ2419" s="18">
        <f t="shared" si="1511"/>
        <v>916624.47400588542</v>
      </c>
      <c r="DA2419" s="18">
        <f t="shared" si="1512"/>
        <v>24786408969</v>
      </c>
      <c r="DB2419" s="18"/>
      <c r="DD2419" s="17">
        <f t="shared" si="1513"/>
        <v>1</v>
      </c>
      <c r="DE2419" s="17">
        <f t="shared" si="1514"/>
        <v>1</v>
      </c>
      <c r="DF2419" s="17">
        <f t="shared" si="1515"/>
        <v>1</v>
      </c>
      <c r="DG2419" s="17">
        <f t="shared" si="1516"/>
        <v>1</v>
      </c>
      <c r="DH2419" s="17">
        <f t="shared" si="1517"/>
        <v>1</v>
      </c>
      <c r="DI2419" s="17">
        <f t="shared" si="1518"/>
        <v>1</v>
      </c>
      <c r="DJ2419" s="20" t="s">
        <v>2477</v>
      </c>
    </row>
    <row r="2420" spans="1:114" x14ac:dyDescent="0.2">
      <c r="A2420" s="15" t="s">
        <v>105</v>
      </c>
      <c r="B2420" s="10" t="s">
        <v>2537</v>
      </c>
      <c r="C2420" s="11">
        <f t="shared" si="1494"/>
        <v>63.2</v>
      </c>
      <c r="D2420" s="11">
        <f t="shared" si="1492"/>
        <v>160</v>
      </c>
      <c r="E2420" s="11">
        <f t="shared" si="1492"/>
        <v>146</v>
      </c>
      <c r="F2420" s="11">
        <f t="shared" si="1492"/>
        <v>0</v>
      </c>
      <c r="G2420" s="11">
        <f t="shared" si="1492"/>
        <v>13</v>
      </c>
      <c r="H2420" s="11">
        <f t="shared" si="1492"/>
        <v>22</v>
      </c>
      <c r="I2420" s="11">
        <f t="shared" si="1492"/>
        <v>12</v>
      </c>
      <c r="J2420" s="11">
        <f t="shared" si="1492"/>
        <v>0</v>
      </c>
      <c r="K2420" s="11">
        <f t="shared" si="1492"/>
        <v>0</v>
      </c>
      <c r="L2420" s="11">
        <f t="shared" si="1492"/>
        <v>0</v>
      </c>
      <c r="M2420" s="11">
        <f t="shared" si="1492"/>
        <v>0</v>
      </c>
      <c r="N2420" s="11">
        <f t="shared" si="1491"/>
        <v>0</v>
      </c>
      <c r="O2420" s="11">
        <f t="shared" si="1491"/>
        <v>0</v>
      </c>
      <c r="P2420" s="11">
        <f t="shared" si="1491"/>
        <v>0</v>
      </c>
      <c r="Q2420" s="11">
        <f t="shared" si="1491"/>
        <v>0</v>
      </c>
      <c r="R2420" s="11">
        <f t="shared" si="1491"/>
        <v>0</v>
      </c>
      <c r="S2420" s="11">
        <f t="shared" si="1491"/>
        <v>0</v>
      </c>
      <c r="T2420" s="11">
        <f t="shared" si="1490"/>
        <v>8055.6106578830695</v>
      </c>
      <c r="U2420" s="40">
        <f t="shared" si="1495"/>
        <v>0.85699999999999998</v>
      </c>
      <c r="V2420" s="11">
        <f t="shared" si="1489"/>
        <v>13.552290342565072</v>
      </c>
      <c r="W2420" s="11">
        <f t="shared" si="1489"/>
        <v>32913629.894689232</v>
      </c>
      <c r="X2420" s="11">
        <f t="shared" si="1489"/>
        <v>411420.37368361541</v>
      </c>
      <c r="Y2420" s="11">
        <f t="shared" si="1489"/>
        <v>493826.09026262118</v>
      </c>
      <c r="Z2420" s="11">
        <f t="shared" si="1489"/>
        <v>1.2002956631466584</v>
      </c>
      <c r="AA2420" s="11">
        <f t="shared" si="1489"/>
        <v>63.920278236999451</v>
      </c>
      <c r="AB2420" s="11">
        <f t="shared" si="1489"/>
        <v>2445.6106578830695</v>
      </c>
      <c r="AC2420" s="11">
        <f t="shared" si="1489"/>
        <v>6424</v>
      </c>
      <c r="AD2420" s="11">
        <f t="shared" si="1489"/>
        <v>11443443.773311956</v>
      </c>
      <c r="AE2420" s="11">
        <f t="shared" si="1489"/>
        <v>156759.5037439994</v>
      </c>
      <c r="AF2420" s="11">
        <f t="shared" si="1488"/>
        <v>240511.7971708368</v>
      </c>
      <c r="AG2420" s="11">
        <f t="shared" si="1488"/>
        <v>1.5342725093313097</v>
      </c>
      <c r="AH2420" s="11">
        <f t="shared" si="1460"/>
        <v>37.690260239441592</v>
      </c>
      <c r="AI2420" s="11">
        <f t="shared" si="1460"/>
        <v>0</v>
      </c>
      <c r="AJ2420" s="11">
        <f t="shared" si="1460"/>
        <v>0</v>
      </c>
      <c r="AK2420" s="11">
        <f t="shared" si="1460"/>
        <v>0</v>
      </c>
      <c r="AL2420" s="11">
        <f t="shared" si="1460"/>
        <v>0</v>
      </c>
      <c r="AM2420" s="11">
        <f t="shared" si="1460"/>
        <v>0</v>
      </c>
      <c r="AN2420" s="11">
        <f t="shared" si="1460"/>
        <v>0</v>
      </c>
      <c r="AO2420" s="11">
        <f t="shared" si="1460"/>
        <v>0</v>
      </c>
      <c r="AP2420" s="11">
        <f t="shared" si="1493"/>
        <v>0</v>
      </c>
      <c r="AQ2420" s="11">
        <f t="shared" si="1493"/>
        <v>0</v>
      </c>
      <c r="AR2420" s="11">
        <f t="shared" si="1493"/>
        <v>0</v>
      </c>
      <c r="AS2420" s="11">
        <f t="shared" si="1458"/>
        <v>40.263028383251779</v>
      </c>
      <c r="AT2420" s="11">
        <f t="shared" si="1458"/>
        <v>71.058874503045715</v>
      </c>
      <c r="AU2420" s="11">
        <f t="shared" si="1458"/>
        <v>0</v>
      </c>
      <c r="AV2420" s="11">
        <f t="shared" si="1458"/>
        <v>1200124.7619024543</v>
      </c>
      <c r="AW2420" s="11">
        <f t="shared" si="1458"/>
        <v>54328558152</v>
      </c>
      <c r="AX2420" s="11">
        <f t="shared" si="1458"/>
        <v>0</v>
      </c>
      <c r="AY2420" s="11">
        <f t="shared" si="1464"/>
        <v>0</v>
      </c>
      <c r="AZ2420" s="11">
        <f t="shared" si="1464"/>
        <v>1</v>
      </c>
      <c r="BA2420" s="11">
        <f t="shared" si="1464"/>
        <v>1</v>
      </c>
      <c r="BB2420" s="11">
        <f t="shared" si="1464"/>
        <v>1</v>
      </c>
      <c r="BC2420" s="11">
        <f t="shared" si="1464"/>
        <v>1</v>
      </c>
      <c r="BD2420" s="11">
        <f t="shared" si="1464"/>
        <v>1</v>
      </c>
      <c r="BE2420" s="11">
        <f t="shared" si="1464"/>
        <v>1</v>
      </c>
      <c r="BF2420" s="15" t="str">
        <f t="shared" si="1496"/>
        <v>EU 53-62</v>
      </c>
      <c r="BG2420" s="54">
        <v>63.2</v>
      </c>
      <c r="BH2420" s="17">
        <v>160</v>
      </c>
      <c r="BI2420" s="17">
        <v>146</v>
      </c>
      <c r="BK2420" s="17">
        <v>13</v>
      </c>
      <c r="BL2420" s="17">
        <v>22</v>
      </c>
      <c r="BM2420" s="17">
        <v>12</v>
      </c>
      <c r="BX2420" s="18">
        <f t="shared" si="1436"/>
        <v>8055.6106578830695</v>
      </c>
      <c r="BY2420" s="42">
        <v>0.85699999999999998</v>
      </c>
      <c r="BZ2420" s="43">
        <f t="shared" si="1497"/>
        <v>13.552290342565072</v>
      </c>
      <c r="CA2420" s="18">
        <f t="shared" si="1498"/>
        <v>32913629.894689232</v>
      </c>
      <c r="CB2420" s="18">
        <f t="shared" si="1499"/>
        <v>411420.37368361541</v>
      </c>
      <c r="CC2420" s="18">
        <f t="shared" si="1500"/>
        <v>493826.09026262118</v>
      </c>
      <c r="CD2420" s="25">
        <f t="shared" si="1501"/>
        <v>1.2002956631466584</v>
      </c>
      <c r="CE2420" s="26">
        <f t="shared" si="1502"/>
        <v>63.920278236999451</v>
      </c>
      <c r="CF2420" s="18">
        <f t="shared" si="1503"/>
        <v>2445.6106578830695</v>
      </c>
      <c r="CG2420" s="18">
        <f t="shared" si="1504"/>
        <v>6424</v>
      </c>
      <c r="CH2420" s="18">
        <f t="shared" si="1505"/>
        <v>11443443.773311956</v>
      </c>
      <c r="CI2420" s="18">
        <f t="shared" si="1506"/>
        <v>156759.5037439994</v>
      </c>
      <c r="CJ2420" s="18">
        <f t="shared" si="1507"/>
        <v>240511.7971708368</v>
      </c>
      <c r="CK2420" s="25">
        <f t="shared" si="1508"/>
        <v>1.5342725093313097</v>
      </c>
      <c r="CL2420" s="26">
        <f t="shared" si="1509"/>
        <v>37.690260239441592</v>
      </c>
      <c r="CM2420" s="26"/>
      <c r="CN2420" s="26"/>
      <c r="CO2420" s="26"/>
      <c r="CP2420" s="26"/>
      <c r="CQ2420" s="26"/>
      <c r="CR2420" s="26"/>
      <c r="CS2420" s="26"/>
      <c r="CT2420" s="26"/>
      <c r="CU2420" s="26"/>
      <c r="CV2420" s="26"/>
      <c r="CW2420" s="26">
        <f t="shared" si="1463"/>
        <v>40.263028383251779</v>
      </c>
      <c r="CX2420" s="26">
        <f t="shared" si="1510"/>
        <v>71.058874503045715</v>
      </c>
      <c r="CY2420" s="26"/>
      <c r="CZ2420" s="18">
        <f t="shared" si="1511"/>
        <v>1200124.7619024543</v>
      </c>
      <c r="DA2420" s="18">
        <f t="shared" si="1512"/>
        <v>54328558152</v>
      </c>
      <c r="DB2420" s="18"/>
      <c r="DD2420" s="17">
        <f t="shared" si="1513"/>
        <v>1</v>
      </c>
      <c r="DE2420" s="17">
        <f t="shared" si="1514"/>
        <v>1</v>
      </c>
      <c r="DF2420" s="17">
        <f t="shared" si="1515"/>
        <v>1</v>
      </c>
      <c r="DG2420" s="17">
        <f t="shared" si="1516"/>
        <v>1</v>
      </c>
      <c r="DH2420" s="17">
        <f t="shared" si="1517"/>
        <v>1</v>
      </c>
      <c r="DI2420" s="17">
        <f t="shared" si="1518"/>
        <v>1</v>
      </c>
      <c r="DJ2420" s="20" t="s">
        <v>2477</v>
      </c>
    </row>
    <row r="2421" spans="1:114" x14ac:dyDescent="0.2">
      <c r="A2421" s="15" t="s">
        <v>105</v>
      </c>
      <c r="B2421" s="10" t="s">
        <v>2538</v>
      </c>
      <c r="C2421" s="11">
        <f t="shared" si="1494"/>
        <v>76.2</v>
      </c>
      <c r="D2421" s="11">
        <f t="shared" si="1492"/>
        <v>180</v>
      </c>
      <c r="E2421" s="11">
        <f t="shared" si="1492"/>
        <v>166</v>
      </c>
      <c r="F2421" s="11">
        <f t="shared" si="1492"/>
        <v>0</v>
      </c>
      <c r="G2421" s="11">
        <f t="shared" si="1492"/>
        <v>14</v>
      </c>
      <c r="H2421" s="11">
        <f t="shared" si="1492"/>
        <v>23</v>
      </c>
      <c r="I2421" s="11">
        <f t="shared" si="1492"/>
        <v>15</v>
      </c>
      <c r="J2421" s="11">
        <f t="shared" si="1492"/>
        <v>0</v>
      </c>
      <c r="K2421" s="11">
        <f t="shared" si="1492"/>
        <v>0</v>
      </c>
      <c r="L2421" s="11">
        <f t="shared" si="1492"/>
        <v>0</v>
      </c>
      <c r="M2421" s="11">
        <f t="shared" si="1492"/>
        <v>0</v>
      </c>
      <c r="N2421" s="11">
        <f t="shared" si="1491"/>
        <v>0</v>
      </c>
      <c r="O2421" s="11">
        <f t="shared" si="1491"/>
        <v>0</v>
      </c>
      <c r="P2421" s="11">
        <f t="shared" si="1491"/>
        <v>0</v>
      </c>
      <c r="Q2421" s="11">
        <f t="shared" si="1491"/>
        <v>0</v>
      </c>
      <c r="R2421" s="11">
        <f t="shared" si="1491"/>
        <v>0</v>
      </c>
      <c r="S2421" s="11">
        <f t="shared" si="1491"/>
        <v>0</v>
      </c>
      <c r="T2421" s="11">
        <f t="shared" si="1490"/>
        <v>9705.1416529422968</v>
      </c>
      <c r="U2421" s="40">
        <f t="shared" si="1495"/>
        <v>0.97</v>
      </c>
      <c r="V2421" s="11">
        <f t="shared" si="1489"/>
        <v>12.732104630686157</v>
      </c>
      <c r="W2421" s="11">
        <f t="shared" si="1489"/>
        <v>50982649.257787801</v>
      </c>
      <c r="X2421" s="11">
        <f t="shared" si="1489"/>
        <v>566473.88064208673</v>
      </c>
      <c r="Y2421" s="11">
        <f t="shared" si="1489"/>
        <v>674565.36595299945</v>
      </c>
      <c r="Z2421" s="11">
        <f t="shared" si="1489"/>
        <v>1.1908145971150395</v>
      </c>
      <c r="AA2421" s="11">
        <f t="shared" ref="AA2421:AH2461" si="1519">IF($A2421="x",CE2421,"")</f>
        <v>72.478677517839088</v>
      </c>
      <c r="AB2421" s="11">
        <f t="shared" si="1519"/>
        <v>3081.1416529422968</v>
      </c>
      <c r="AC2421" s="11">
        <f t="shared" si="1519"/>
        <v>7636</v>
      </c>
      <c r="AD2421" s="11">
        <f t="shared" si="1519"/>
        <v>17587655.054507803</v>
      </c>
      <c r="AE2421" s="11">
        <f t="shared" si="1519"/>
        <v>211899.45848804581</v>
      </c>
      <c r="AF2421" s="11">
        <f t="shared" si="1488"/>
        <v>325459.11636473052</v>
      </c>
      <c r="AG2421" s="11">
        <f t="shared" si="1488"/>
        <v>1.5359129215664848</v>
      </c>
      <c r="AH2421" s="11">
        <f t="shared" si="1460"/>
        <v>42.569939241871296</v>
      </c>
      <c r="AI2421" s="11">
        <f t="shared" si="1460"/>
        <v>0</v>
      </c>
      <c r="AJ2421" s="11">
        <f t="shared" si="1460"/>
        <v>0</v>
      </c>
      <c r="AK2421" s="11">
        <f t="shared" si="1460"/>
        <v>0</v>
      </c>
      <c r="AL2421" s="11">
        <f t="shared" si="1460"/>
        <v>0</v>
      </c>
      <c r="AM2421" s="11">
        <f t="shared" si="1460"/>
        <v>0</v>
      </c>
      <c r="AN2421" s="11">
        <f t="shared" si="1460"/>
        <v>0</v>
      </c>
      <c r="AO2421" s="11">
        <f t="shared" ref="AO2421:AP2475" si="1520">IF($A2421="x",CS2421,"")</f>
        <v>0</v>
      </c>
      <c r="AP2421" s="11">
        <f t="shared" si="1493"/>
        <v>0</v>
      </c>
      <c r="AQ2421" s="11">
        <f t="shared" si="1493"/>
        <v>0</v>
      </c>
      <c r="AR2421" s="11">
        <f t="shared" si="1493"/>
        <v>0</v>
      </c>
      <c r="AS2421" s="11">
        <f t="shared" si="1458"/>
        <v>45.583565368060526</v>
      </c>
      <c r="AT2421" s="11">
        <f t="shared" si="1458"/>
        <v>77.573593128807147</v>
      </c>
      <c r="AU2421" s="11">
        <f t="shared" si="1458"/>
        <v>0</v>
      </c>
      <c r="AV2421" s="11">
        <f t="shared" si="1458"/>
        <v>1624319.4676236119</v>
      </c>
      <c r="AW2421" s="11">
        <f t="shared" si="1458"/>
        <v>108053829516.33333</v>
      </c>
      <c r="AX2421" s="11">
        <f t="shared" si="1458"/>
        <v>0</v>
      </c>
      <c r="AY2421" s="11">
        <f t="shared" si="1464"/>
        <v>0</v>
      </c>
      <c r="AZ2421" s="11">
        <f t="shared" si="1464"/>
        <v>1</v>
      </c>
      <c r="BA2421" s="11">
        <f t="shared" si="1464"/>
        <v>1</v>
      </c>
      <c r="BB2421" s="11">
        <f t="shared" si="1464"/>
        <v>1</v>
      </c>
      <c r="BC2421" s="11">
        <f t="shared" si="1464"/>
        <v>1</v>
      </c>
      <c r="BD2421" s="11">
        <f t="shared" si="1464"/>
        <v>1</v>
      </c>
      <c r="BE2421" s="11">
        <f t="shared" si="1464"/>
        <v>1</v>
      </c>
      <c r="BF2421" s="15" t="str">
        <f t="shared" si="1496"/>
        <v>EU 53-62</v>
      </c>
      <c r="BG2421" s="54">
        <v>76.2</v>
      </c>
      <c r="BH2421" s="17">
        <v>180</v>
      </c>
      <c r="BI2421" s="17">
        <v>166</v>
      </c>
      <c r="BK2421" s="17">
        <v>14</v>
      </c>
      <c r="BL2421" s="17">
        <v>23</v>
      </c>
      <c r="BM2421" s="17">
        <v>15</v>
      </c>
      <c r="BX2421" s="18">
        <f t="shared" si="1436"/>
        <v>9705.1416529422968</v>
      </c>
      <c r="BY2421" s="42">
        <v>0.97</v>
      </c>
      <c r="BZ2421" s="43">
        <f t="shared" si="1497"/>
        <v>12.732104630686157</v>
      </c>
      <c r="CA2421" s="18">
        <f t="shared" si="1498"/>
        <v>50982649.257787801</v>
      </c>
      <c r="CB2421" s="18">
        <f t="shared" si="1499"/>
        <v>566473.88064208673</v>
      </c>
      <c r="CC2421" s="18">
        <f t="shared" si="1500"/>
        <v>674565.36595299945</v>
      </c>
      <c r="CD2421" s="25">
        <f t="shared" si="1501"/>
        <v>1.1908145971150395</v>
      </c>
      <c r="CE2421" s="26">
        <f t="shared" si="1502"/>
        <v>72.478677517839088</v>
      </c>
      <c r="CF2421" s="18">
        <f t="shared" si="1503"/>
        <v>3081.1416529422968</v>
      </c>
      <c r="CG2421" s="18">
        <f t="shared" si="1504"/>
        <v>7636</v>
      </c>
      <c r="CH2421" s="18">
        <f t="shared" si="1505"/>
        <v>17587655.054507803</v>
      </c>
      <c r="CI2421" s="18">
        <f t="shared" si="1506"/>
        <v>211899.45848804581</v>
      </c>
      <c r="CJ2421" s="18">
        <f t="shared" si="1507"/>
        <v>325459.11636473052</v>
      </c>
      <c r="CK2421" s="25">
        <f t="shared" si="1508"/>
        <v>1.5359129215664848</v>
      </c>
      <c r="CL2421" s="26">
        <f t="shared" si="1509"/>
        <v>42.569939241871296</v>
      </c>
      <c r="CM2421" s="26"/>
      <c r="CN2421" s="26"/>
      <c r="CO2421" s="26"/>
      <c r="CP2421" s="26"/>
      <c r="CQ2421" s="26"/>
      <c r="CR2421" s="26"/>
      <c r="CS2421" s="26"/>
      <c r="CT2421" s="26"/>
      <c r="CU2421" s="26"/>
      <c r="CV2421" s="26"/>
      <c r="CW2421" s="26">
        <f t="shared" si="1463"/>
        <v>45.583565368060526</v>
      </c>
      <c r="CX2421" s="26">
        <f t="shared" si="1510"/>
        <v>77.573593128807147</v>
      </c>
      <c r="CY2421" s="26"/>
      <c r="CZ2421" s="18">
        <f t="shared" si="1511"/>
        <v>1624319.4676236119</v>
      </c>
      <c r="DA2421" s="18">
        <f t="shared" si="1512"/>
        <v>108053829516.33333</v>
      </c>
      <c r="DB2421" s="18"/>
      <c r="DD2421" s="17">
        <f t="shared" si="1513"/>
        <v>1</v>
      </c>
      <c r="DE2421" s="17">
        <f t="shared" si="1514"/>
        <v>1</v>
      </c>
      <c r="DF2421" s="17">
        <f t="shared" si="1515"/>
        <v>1</v>
      </c>
      <c r="DG2421" s="17">
        <f t="shared" si="1516"/>
        <v>1</v>
      </c>
      <c r="DH2421" s="17">
        <f t="shared" si="1517"/>
        <v>1</v>
      </c>
      <c r="DI2421" s="17">
        <f t="shared" si="1518"/>
        <v>1</v>
      </c>
      <c r="DJ2421" s="20" t="s">
        <v>2477</v>
      </c>
    </row>
    <row r="2422" spans="1:114" x14ac:dyDescent="0.2">
      <c r="A2422" s="15" t="s">
        <v>105</v>
      </c>
      <c r="B2422" s="10" t="s">
        <v>2539</v>
      </c>
      <c r="C2422" s="11">
        <f t="shared" si="1494"/>
        <v>88.9</v>
      </c>
      <c r="D2422" s="11">
        <f t="shared" si="1492"/>
        <v>200</v>
      </c>
      <c r="E2422" s="11">
        <f t="shared" si="1492"/>
        <v>186</v>
      </c>
      <c r="F2422" s="11">
        <f t="shared" si="1492"/>
        <v>0</v>
      </c>
      <c r="G2422" s="11">
        <f t="shared" si="1492"/>
        <v>14.5</v>
      </c>
      <c r="H2422" s="11">
        <f t="shared" si="1492"/>
        <v>24</v>
      </c>
      <c r="I2422" s="11">
        <f t="shared" si="1492"/>
        <v>15</v>
      </c>
      <c r="J2422" s="11">
        <f t="shared" si="1492"/>
        <v>0</v>
      </c>
      <c r="K2422" s="11">
        <f t="shared" si="1492"/>
        <v>0</v>
      </c>
      <c r="L2422" s="11">
        <f t="shared" si="1492"/>
        <v>0</v>
      </c>
      <c r="M2422" s="11">
        <f t="shared" si="1492"/>
        <v>0</v>
      </c>
      <c r="N2422" s="11">
        <f t="shared" si="1491"/>
        <v>0</v>
      </c>
      <c r="O2422" s="11">
        <f t="shared" si="1491"/>
        <v>0</v>
      </c>
      <c r="P2422" s="11">
        <f t="shared" si="1491"/>
        <v>0</v>
      </c>
      <c r="Q2422" s="11">
        <f t="shared" si="1491"/>
        <v>0</v>
      </c>
      <c r="R2422" s="11">
        <f t="shared" si="1491"/>
        <v>0</v>
      </c>
      <c r="S2422" s="11">
        <f t="shared" si="1491"/>
        <v>0</v>
      </c>
      <c r="T2422" s="11">
        <f t="shared" si="1490"/>
        <v>11325.141652942297</v>
      </c>
      <c r="U2422" s="40">
        <f t="shared" si="1495"/>
        <v>1.089</v>
      </c>
      <c r="V2422" s="11">
        <f t="shared" ref="V2422:AG2466" si="1521">IF($A2422="x",BZ2422,"")</f>
        <v>12.249393332192025</v>
      </c>
      <c r="W2422" s="11">
        <f t="shared" si="1521"/>
        <v>74831298.619267792</v>
      </c>
      <c r="X2422" s="11">
        <f t="shared" si="1521"/>
        <v>748312.98619267787</v>
      </c>
      <c r="Y2422" s="11">
        <f t="shared" si="1521"/>
        <v>883447.64082948014</v>
      </c>
      <c r="Z2422" s="11">
        <f t="shared" si="1521"/>
        <v>1.1805857403656062</v>
      </c>
      <c r="AA2422" s="11">
        <f t="shared" si="1519"/>
        <v>81.286761161607814</v>
      </c>
      <c r="AB2422" s="11">
        <f t="shared" si="1519"/>
        <v>3465.1416529422968</v>
      </c>
      <c r="AC2422" s="11">
        <f t="shared" si="1519"/>
        <v>8928</v>
      </c>
      <c r="AD2422" s="11">
        <f t="shared" si="1519"/>
        <v>25801263.971827805</v>
      </c>
      <c r="AE2422" s="11">
        <f t="shared" si="1519"/>
        <v>277432.94593363232</v>
      </c>
      <c r="AF2422" s="11">
        <f t="shared" si="1488"/>
        <v>425188.90177796612</v>
      </c>
      <c r="AG2422" s="11">
        <f t="shared" si="1488"/>
        <v>1.5325825862069031</v>
      </c>
      <c r="AH2422" s="11">
        <f t="shared" si="1488"/>
        <v>47.730795177761777</v>
      </c>
      <c r="AI2422" s="11">
        <f t="shared" si="1488"/>
        <v>0</v>
      </c>
      <c r="AJ2422" s="11">
        <f t="shared" si="1488"/>
        <v>0</v>
      </c>
      <c r="AK2422" s="11">
        <f t="shared" si="1488"/>
        <v>0</v>
      </c>
      <c r="AL2422" s="11">
        <f t="shared" si="1488"/>
        <v>0</v>
      </c>
      <c r="AM2422" s="11">
        <f t="shared" si="1488"/>
        <v>0</v>
      </c>
      <c r="AN2422" s="11">
        <f t="shared" si="1488"/>
        <v>0</v>
      </c>
      <c r="AO2422" s="11">
        <f t="shared" si="1520"/>
        <v>0</v>
      </c>
      <c r="AP2422" s="11">
        <f t="shared" si="1493"/>
        <v>0</v>
      </c>
      <c r="AQ2422" s="11">
        <f t="shared" si="1493"/>
        <v>0</v>
      </c>
      <c r="AR2422" s="11">
        <f t="shared" si="1493"/>
        <v>0</v>
      </c>
      <c r="AS2422" s="11">
        <f t="shared" si="1458"/>
        <v>51.139631437785141</v>
      </c>
      <c r="AT2422" s="11">
        <f t="shared" si="1458"/>
        <v>80.073593128807147</v>
      </c>
      <c r="AU2422" s="11">
        <f t="shared" si="1458"/>
        <v>0</v>
      </c>
      <c r="AV2422" s="11">
        <f t="shared" si="1458"/>
        <v>2032733.713390714</v>
      </c>
      <c r="AW2422" s="11">
        <f t="shared" si="1458"/>
        <v>199326099456</v>
      </c>
      <c r="AX2422" s="11">
        <f t="shared" si="1458"/>
        <v>0</v>
      </c>
      <c r="AY2422" s="11">
        <f t="shared" si="1464"/>
        <v>0</v>
      </c>
      <c r="AZ2422" s="11">
        <f t="shared" si="1464"/>
        <v>1</v>
      </c>
      <c r="BA2422" s="11">
        <f t="shared" si="1464"/>
        <v>1</v>
      </c>
      <c r="BB2422" s="11">
        <f t="shared" si="1464"/>
        <v>1</v>
      </c>
      <c r="BC2422" s="11">
        <f t="shared" si="1464"/>
        <v>1</v>
      </c>
      <c r="BD2422" s="11">
        <f t="shared" si="1464"/>
        <v>1</v>
      </c>
      <c r="BE2422" s="11">
        <f t="shared" si="1464"/>
        <v>1</v>
      </c>
      <c r="BF2422" s="15" t="str">
        <f t="shared" si="1496"/>
        <v>EU 53-62</v>
      </c>
      <c r="BG2422" s="54">
        <v>88.9</v>
      </c>
      <c r="BH2422" s="17">
        <v>200</v>
      </c>
      <c r="BI2422" s="17">
        <v>186</v>
      </c>
      <c r="BK2422" s="17">
        <v>14.5</v>
      </c>
      <c r="BL2422" s="17">
        <v>24</v>
      </c>
      <c r="BM2422" s="17">
        <v>15</v>
      </c>
      <c r="BX2422" s="18">
        <f t="shared" si="1436"/>
        <v>11325.141652942297</v>
      </c>
      <c r="BY2422" s="42">
        <v>1.089</v>
      </c>
      <c r="BZ2422" s="43">
        <f t="shared" si="1497"/>
        <v>12.249393332192025</v>
      </c>
      <c r="CA2422" s="18">
        <f t="shared" si="1498"/>
        <v>74831298.619267792</v>
      </c>
      <c r="CB2422" s="18">
        <f t="shared" si="1499"/>
        <v>748312.98619267787</v>
      </c>
      <c r="CC2422" s="18">
        <f t="shared" si="1500"/>
        <v>883447.64082948014</v>
      </c>
      <c r="CD2422" s="25">
        <f t="shared" si="1501"/>
        <v>1.1805857403656062</v>
      </c>
      <c r="CE2422" s="26">
        <f t="shared" si="1502"/>
        <v>81.286761161607814</v>
      </c>
      <c r="CF2422" s="18">
        <f t="shared" si="1503"/>
        <v>3465.1416529422968</v>
      </c>
      <c r="CG2422" s="18">
        <f t="shared" si="1504"/>
        <v>8928</v>
      </c>
      <c r="CH2422" s="18">
        <f t="shared" si="1505"/>
        <v>25801263.971827805</v>
      </c>
      <c r="CI2422" s="18">
        <f t="shared" si="1506"/>
        <v>277432.94593363232</v>
      </c>
      <c r="CJ2422" s="18">
        <f t="shared" si="1507"/>
        <v>425188.90177796612</v>
      </c>
      <c r="CK2422" s="25">
        <f t="shared" si="1508"/>
        <v>1.5325825862069031</v>
      </c>
      <c r="CL2422" s="26">
        <f t="shared" si="1509"/>
        <v>47.730795177761777</v>
      </c>
      <c r="CM2422" s="26"/>
      <c r="CN2422" s="26"/>
      <c r="CO2422" s="26"/>
      <c r="CP2422" s="26"/>
      <c r="CQ2422" s="26"/>
      <c r="CR2422" s="26"/>
      <c r="CS2422" s="26"/>
      <c r="CT2422" s="26"/>
      <c r="CU2422" s="26"/>
      <c r="CV2422" s="26"/>
      <c r="CW2422" s="26">
        <f t="shared" si="1463"/>
        <v>51.139631437785141</v>
      </c>
      <c r="CX2422" s="26">
        <f t="shared" si="1510"/>
        <v>80.073593128807147</v>
      </c>
      <c r="CY2422" s="26"/>
      <c r="CZ2422" s="18">
        <f t="shared" si="1511"/>
        <v>2032733.713390714</v>
      </c>
      <c r="DA2422" s="18">
        <f t="shared" si="1512"/>
        <v>199326099456</v>
      </c>
      <c r="DB2422" s="18"/>
      <c r="DD2422" s="17">
        <f t="shared" si="1513"/>
        <v>1</v>
      </c>
      <c r="DE2422" s="17">
        <f t="shared" si="1514"/>
        <v>1</v>
      </c>
      <c r="DF2422" s="17">
        <f t="shared" si="1515"/>
        <v>1</v>
      </c>
      <c r="DG2422" s="17">
        <f t="shared" si="1516"/>
        <v>1</v>
      </c>
      <c r="DH2422" s="17">
        <f t="shared" si="1517"/>
        <v>1</v>
      </c>
      <c r="DI2422" s="17">
        <f t="shared" si="1518"/>
        <v>1</v>
      </c>
      <c r="DJ2422" s="20" t="s">
        <v>2477</v>
      </c>
    </row>
    <row r="2423" spans="1:114" x14ac:dyDescent="0.2">
      <c r="A2423" s="15" t="s">
        <v>105</v>
      </c>
      <c r="B2423" s="10" t="s">
        <v>2540</v>
      </c>
      <c r="C2423" s="11">
        <f t="shared" si="1494"/>
        <v>103</v>
      </c>
      <c r="D2423" s="11">
        <f t="shared" si="1492"/>
        <v>220</v>
      </c>
      <c r="E2423" s="11">
        <f t="shared" si="1492"/>
        <v>206</v>
      </c>
      <c r="F2423" s="11">
        <f t="shared" si="1492"/>
        <v>0</v>
      </c>
      <c r="G2423" s="11">
        <f t="shared" si="1492"/>
        <v>15</v>
      </c>
      <c r="H2423" s="11">
        <f t="shared" si="1492"/>
        <v>25</v>
      </c>
      <c r="I2423" s="11">
        <f t="shared" si="1492"/>
        <v>18</v>
      </c>
      <c r="J2423" s="11">
        <f t="shared" si="1492"/>
        <v>0</v>
      </c>
      <c r="K2423" s="11">
        <f t="shared" si="1492"/>
        <v>0</v>
      </c>
      <c r="L2423" s="11">
        <f t="shared" si="1492"/>
        <v>0</v>
      </c>
      <c r="M2423" s="11">
        <f t="shared" si="1492"/>
        <v>0</v>
      </c>
      <c r="N2423" s="11">
        <f t="shared" si="1491"/>
        <v>0</v>
      </c>
      <c r="O2423" s="11">
        <f t="shared" si="1491"/>
        <v>0</v>
      </c>
      <c r="P2423" s="11">
        <f t="shared" si="1491"/>
        <v>0</v>
      </c>
      <c r="Q2423" s="11">
        <f t="shared" si="1491"/>
        <v>0</v>
      </c>
      <c r="R2423" s="11">
        <f t="shared" si="1491"/>
        <v>0</v>
      </c>
      <c r="S2423" s="11">
        <f t="shared" si="1491"/>
        <v>0</v>
      </c>
      <c r="T2423" s="11">
        <f t="shared" si="1490"/>
        <v>13128.123980236907</v>
      </c>
      <c r="U2423" s="40">
        <f t="shared" si="1495"/>
        <v>1.2030000000000001</v>
      </c>
      <c r="V2423" s="11">
        <f t="shared" si="1521"/>
        <v>11.673290705816949</v>
      </c>
      <c r="W2423" s="11">
        <f t="shared" si="1521"/>
        <v>106419033.37510926</v>
      </c>
      <c r="X2423" s="11">
        <f t="shared" si="1521"/>
        <v>967445.75795553869</v>
      </c>
      <c r="Y2423" s="11">
        <f t="shared" si="1521"/>
        <v>1135147.3066758728</v>
      </c>
      <c r="Z2423" s="11">
        <f t="shared" si="1521"/>
        <v>1.1733446524947615</v>
      </c>
      <c r="AA2423" s="11">
        <f t="shared" si="1519"/>
        <v>90.03436795900592</v>
      </c>
      <c r="AB2423" s="11">
        <f t="shared" si="1519"/>
        <v>4103.1239802369073</v>
      </c>
      <c r="AC2423" s="11">
        <f t="shared" si="1519"/>
        <v>10300</v>
      </c>
      <c r="AD2423" s="11">
        <f t="shared" si="1519"/>
        <v>36512112.432024464</v>
      </c>
      <c r="AE2423" s="11">
        <f t="shared" si="1519"/>
        <v>354486.52846625692</v>
      </c>
      <c r="AF2423" s="11">
        <f t="shared" si="1488"/>
        <v>543216.66149604111</v>
      </c>
      <c r="AG2423" s="11">
        <f t="shared" si="1488"/>
        <v>1.5324042463513508</v>
      </c>
      <c r="AH2423" s="11">
        <f t="shared" si="1488"/>
        <v>52.737209400704153</v>
      </c>
      <c r="AI2423" s="11">
        <f t="shared" si="1488"/>
        <v>0</v>
      </c>
      <c r="AJ2423" s="11">
        <f t="shared" si="1488"/>
        <v>0</v>
      </c>
      <c r="AK2423" s="11">
        <f t="shared" si="1488"/>
        <v>0</v>
      </c>
      <c r="AL2423" s="11">
        <f t="shared" si="1488"/>
        <v>0</v>
      </c>
      <c r="AM2423" s="11">
        <f t="shared" si="1488"/>
        <v>0</v>
      </c>
      <c r="AN2423" s="11">
        <f t="shared" si="1488"/>
        <v>0</v>
      </c>
      <c r="AO2423" s="11">
        <f t="shared" si="1520"/>
        <v>0</v>
      </c>
      <c r="AP2423" s="11">
        <f t="shared" si="1493"/>
        <v>0</v>
      </c>
      <c r="AQ2423" s="11">
        <f t="shared" si="1493"/>
        <v>0</v>
      </c>
      <c r="AR2423" s="11">
        <f t="shared" si="1493"/>
        <v>0</v>
      </c>
      <c r="AS2423" s="11">
        <f t="shared" si="1458"/>
        <v>56.499077455552026</v>
      </c>
      <c r="AT2423" s="11">
        <f t="shared" si="1458"/>
        <v>86.088311754568579</v>
      </c>
      <c r="AU2423" s="11">
        <f t="shared" si="1458"/>
        <v>0</v>
      </c>
      <c r="AV2423" s="11">
        <f t="shared" si="1458"/>
        <v>2594094.7589100408</v>
      </c>
      <c r="AW2423" s="11">
        <f t="shared" si="1458"/>
        <v>346257868125</v>
      </c>
      <c r="AX2423" s="11">
        <f t="shared" si="1458"/>
        <v>0</v>
      </c>
      <c r="AY2423" s="11">
        <f t="shared" si="1464"/>
        <v>0</v>
      </c>
      <c r="AZ2423" s="11">
        <f t="shared" si="1464"/>
        <v>1</v>
      </c>
      <c r="BA2423" s="11">
        <f t="shared" si="1464"/>
        <v>1</v>
      </c>
      <c r="BB2423" s="11">
        <f t="shared" si="1464"/>
        <v>1</v>
      </c>
      <c r="BC2423" s="11">
        <f t="shared" si="1464"/>
        <v>1</v>
      </c>
      <c r="BD2423" s="11">
        <f t="shared" si="1464"/>
        <v>1</v>
      </c>
      <c r="BE2423" s="11">
        <f t="shared" si="1464"/>
        <v>1</v>
      </c>
      <c r="BF2423" s="15" t="str">
        <f t="shared" si="1496"/>
        <v>EU 53-62</v>
      </c>
      <c r="BG2423" s="54">
        <v>103</v>
      </c>
      <c r="BH2423" s="17">
        <v>220</v>
      </c>
      <c r="BI2423" s="17">
        <v>206</v>
      </c>
      <c r="BK2423" s="17">
        <v>15</v>
      </c>
      <c r="BL2423" s="17">
        <v>25</v>
      </c>
      <c r="BM2423" s="17">
        <v>18</v>
      </c>
      <c r="BX2423" s="18">
        <f t="shared" si="1436"/>
        <v>13128.123980236907</v>
      </c>
      <c r="BY2423" s="42">
        <v>1.2030000000000001</v>
      </c>
      <c r="BZ2423" s="43">
        <f t="shared" si="1497"/>
        <v>11.673290705816949</v>
      </c>
      <c r="CA2423" s="18">
        <f t="shared" si="1498"/>
        <v>106419033.37510926</v>
      </c>
      <c r="CB2423" s="18">
        <f t="shared" si="1499"/>
        <v>967445.75795553869</v>
      </c>
      <c r="CC2423" s="18">
        <f t="shared" si="1500"/>
        <v>1135147.3066758728</v>
      </c>
      <c r="CD2423" s="25">
        <f t="shared" si="1501"/>
        <v>1.1733446524947615</v>
      </c>
      <c r="CE2423" s="26">
        <f t="shared" si="1502"/>
        <v>90.03436795900592</v>
      </c>
      <c r="CF2423" s="18">
        <f t="shared" si="1503"/>
        <v>4103.1239802369073</v>
      </c>
      <c r="CG2423" s="18">
        <f t="shared" si="1504"/>
        <v>10300</v>
      </c>
      <c r="CH2423" s="18">
        <f t="shared" si="1505"/>
        <v>36512112.432024464</v>
      </c>
      <c r="CI2423" s="18">
        <f t="shared" si="1506"/>
        <v>354486.52846625692</v>
      </c>
      <c r="CJ2423" s="18">
        <f t="shared" si="1507"/>
        <v>543216.66149604111</v>
      </c>
      <c r="CK2423" s="25">
        <f t="shared" si="1508"/>
        <v>1.5324042463513508</v>
      </c>
      <c r="CL2423" s="26">
        <f t="shared" si="1509"/>
        <v>52.737209400704153</v>
      </c>
      <c r="CM2423" s="26"/>
      <c r="CN2423" s="26"/>
      <c r="CO2423" s="26"/>
      <c r="CP2423" s="26"/>
      <c r="CQ2423" s="26"/>
      <c r="CR2423" s="26"/>
      <c r="CS2423" s="26"/>
      <c r="CT2423" s="26"/>
      <c r="CU2423" s="26"/>
      <c r="CV2423" s="26"/>
      <c r="CW2423" s="26">
        <f t="shared" si="1463"/>
        <v>56.499077455552026</v>
      </c>
      <c r="CX2423" s="26">
        <f t="shared" si="1510"/>
        <v>86.088311754568579</v>
      </c>
      <c r="CY2423" s="26"/>
      <c r="CZ2423" s="18">
        <f t="shared" si="1511"/>
        <v>2594094.7589100408</v>
      </c>
      <c r="DA2423" s="18">
        <f t="shared" si="1512"/>
        <v>346257868125</v>
      </c>
      <c r="DB2423" s="18"/>
      <c r="DD2423" s="17">
        <f t="shared" si="1513"/>
        <v>1</v>
      </c>
      <c r="DE2423" s="17">
        <f t="shared" si="1514"/>
        <v>1</v>
      </c>
      <c r="DF2423" s="17">
        <f t="shared" si="1515"/>
        <v>1</v>
      </c>
      <c r="DG2423" s="17">
        <f t="shared" si="1516"/>
        <v>1</v>
      </c>
      <c r="DH2423" s="17">
        <f t="shared" si="1517"/>
        <v>1</v>
      </c>
      <c r="DI2423" s="17">
        <f t="shared" si="1518"/>
        <v>1</v>
      </c>
      <c r="DJ2423" s="20" t="s">
        <v>2477</v>
      </c>
    </row>
    <row r="2424" spans="1:114" x14ac:dyDescent="0.2">
      <c r="A2424" s="15" t="s">
        <v>105</v>
      </c>
      <c r="B2424" s="10" t="s">
        <v>2541</v>
      </c>
      <c r="C2424" s="11">
        <f t="shared" si="1494"/>
        <v>117</v>
      </c>
      <c r="D2424" s="11">
        <f t="shared" si="1492"/>
        <v>240</v>
      </c>
      <c r="E2424" s="11">
        <f t="shared" si="1492"/>
        <v>226</v>
      </c>
      <c r="F2424" s="11">
        <f t="shared" si="1492"/>
        <v>0</v>
      </c>
      <c r="G2424" s="11">
        <f t="shared" si="1492"/>
        <v>15.5</v>
      </c>
      <c r="H2424" s="11">
        <f t="shared" si="1492"/>
        <v>26</v>
      </c>
      <c r="I2424" s="11">
        <f t="shared" ref="I2424:P2462" si="1522">IF($A2424="x",BM2424,"")</f>
        <v>18</v>
      </c>
      <c r="J2424" s="11">
        <f t="shared" si="1522"/>
        <v>0</v>
      </c>
      <c r="K2424" s="11">
        <f t="shared" si="1522"/>
        <v>0</v>
      </c>
      <c r="L2424" s="11">
        <f t="shared" si="1522"/>
        <v>0</v>
      </c>
      <c r="M2424" s="11">
        <f t="shared" si="1522"/>
        <v>0</v>
      </c>
      <c r="N2424" s="11">
        <f t="shared" si="1491"/>
        <v>0</v>
      </c>
      <c r="O2424" s="11">
        <f t="shared" si="1491"/>
        <v>0</v>
      </c>
      <c r="P2424" s="11">
        <f t="shared" si="1491"/>
        <v>0</v>
      </c>
      <c r="Q2424" s="11">
        <f t="shared" si="1491"/>
        <v>0</v>
      </c>
      <c r="R2424" s="11">
        <f t="shared" si="1491"/>
        <v>0</v>
      </c>
      <c r="S2424" s="11">
        <f t="shared" si="1491"/>
        <v>0</v>
      </c>
      <c r="T2424" s="11">
        <f t="shared" si="1490"/>
        <v>14944.123980236907</v>
      </c>
      <c r="U2424" s="40">
        <f t="shared" si="1495"/>
        <v>1.3220000000000001</v>
      </c>
      <c r="V2424" s="11">
        <f t="shared" si="1521"/>
        <v>11.269154587770771</v>
      </c>
      <c r="W2424" s="11">
        <f t="shared" si="1521"/>
        <v>146048251.71964002</v>
      </c>
      <c r="X2424" s="11">
        <f t="shared" si="1521"/>
        <v>1217068.7643303336</v>
      </c>
      <c r="Y2424" s="11">
        <f t="shared" si="1521"/>
        <v>1419447.4224980047</v>
      </c>
      <c r="Z2424" s="11">
        <f t="shared" si="1521"/>
        <v>1.166283667857523</v>
      </c>
      <c r="AA2424" s="11">
        <f t="shared" si="1519"/>
        <v>98.858257300846887</v>
      </c>
      <c r="AB2424" s="11">
        <f t="shared" si="1519"/>
        <v>4531.1239802369073</v>
      </c>
      <c r="AC2424" s="11">
        <f t="shared" si="1519"/>
        <v>11752</v>
      </c>
      <c r="AD2424" s="11">
        <f t="shared" si="1519"/>
        <v>50120456.170246758</v>
      </c>
      <c r="AE2424" s="11">
        <f t="shared" si="1519"/>
        <v>443543.85991368809</v>
      </c>
      <c r="AF2424" s="11">
        <f t="shared" si="1488"/>
        <v>678553.44249110029</v>
      </c>
      <c r="AG2424" s="11">
        <f t="shared" si="1488"/>
        <v>1.5298451941666922</v>
      </c>
      <c r="AH2424" s="11">
        <f t="shared" si="1488"/>
        <v>57.912495114215183</v>
      </c>
      <c r="AI2424" s="11">
        <f t="shared" si="1488"/>
        <v>0</v>
      </c>
      <c r="AJ2424" s="11">
        <f t="shared" si="1488"/>
        <v>0</v>
      </c>
      <c r="AK2424" s="11">
        <f t="shared" si="1488"/>
        <v>0</v>
      </c>
      <c r="AL2424" s="11">
        <f t="shared" si="1488"/>
        <v>0</v>
      </c>
      <c r="AM2424" s="11">
        <f t="shared" si="1488"/>
        <v>0</v>
      </c>
      <c r="AN2424" s="11">
        <f t="shared" si="1488"/>
        <v>0</v>
      </c>
      <c r="AO2424" s="11">
        <f t="shared" si="1520"/>
        <v>0</v>
      </c>
      <c r="AP2424" s="11">
        <f t="shared" si="1493"/>
        <v>0</v>
      </c>
      <c r="AQ2424" s="11">
        <f t="shared" si="1493"/>
        <v>0</v>
      </c>
      <c r="AR2424" s="11">
        <f t="shared" si="1493"/>
        <v>0</v>
      </c>
      <c r="AS2424" s="11">
        <f t="shared" si="1458"/>
        <v>62.06445086704278</v>
      </c>
      <c r="AT2424" s="11">
        <f t="shared" si="1458"/>
        <v>88.588311754568579</v>
      </c>
      <c r="AU2424" s="11">
        <f t="shared" si="1458"/>
        <v>0</v>
      </c>
      <c r="AV2424" s="11">
        <f t="shared" si="1458"/>
        <v>3152652.3602009867</v>
      </c>
      <c r="AW2424" s="11">
        <f t="shared" si="1458"/>
        <v>572683895437.33337</v>
      </c>
      <c r="AX2424" s="11">
        <f t="shared" si="1458"/>
        <v>0</v>
      </c>
      <c r="AY2424" s="11">
        <f t="shared" si="1464"/>
        <v>0</v>
      </c>
      <c r="AZ2424" s="11">
        <f t="shared" si="1464"/>
        <v>1</v>
      </c>
      <c r="BA2424" s="11">
        <f t="shared" si="1464"/>
        <v>1</v>
      </c>
      <c r="BB2424" s="11">
        <f t="shared" si="1464"/>
        <v>1</v>
      </c>
      <c r="BC2424" s="11">
        <f t="shared" si="1464"/>
        <v>1</v>
      </c>
      <c r="BD2424" s="11">
        <f t="shared" si="1464"/>
        <v>1</v>
      </c>
      <c r="BE2424" s="11">
        <f t="shared" si="1464"/>
        <v>1</v>
      </c>
      <c r="BF2424" s="15" t="str">
        <f t="shared" si="1496"/>
        <v>EU 53-62</v>
      </c>
      <c r="BG2424" s="54">
        <v>117</v>
      </c>
      <c r="BH2424" s="17">
        <v>240</v>
      </c>
      <c r="BI2424" s="17">
        <v>226</v>
      </c>
      <c r="BK2424" s="17">
        <v>15.5</v>
      </c>
      <c r="BL2424" s="17">
        <v>26</v>
      </c>
      <c r="BM2424" s="17">
        <v>18</v>
      </c>
      <c r="BX2424" s="18">
        <f t="shared" si="1436"/>
        <v>14944.123980236907</v>
      </c>
      <c r="BY2424" s="42">
        <v>1.3220000000000001</v>
      </c>
      <c r="BZ2424" s="43">
        <f t="shared" si="1497"/>
        <v>11.269154587770771</v>
      </c>
      <c r="CA2424" s="18">
        <f t="shared" si="1498"/>
        <v>146048251.71964002</v>
      </c>
      <c r="CB2424" s="18">
        <f t="shared" si="1499"/>
        <v>1217068.7643303336</v>
      </c>
      <c r="CC2424" s="18">
        <f t="shared" si="1500"/>
        <v>1419447.4224980047</v>
      </c>
      <c r="CD2424" s="25">
        <f t="shared" si="1501"/>
        <v>1.166283667857523</v>
      </c>
      <c r="CE2424" s="26">
        <f t="shared" si="1502"/>
        <v>98.858257300846887</v>
      </c>
      <c r="CF2424" s="18">
        <f t="shared" si="1503"/>
        <v>4531.1239802369073</v>
      </c>
      <c r="CG2424" s="18">
        <f t="shared" si="1504"/>
        <v>11752</v>
      </c>
      <c r="CH2424" s="18">
        <f t="shared" si="1505"/>
        <v>50120456.170246758</v>
      </c>
      <c r="CI2424" s="18">
        <f t="shared" si="1506"/>
        <v>443543.85991368809</v>
      </c>
      <c r="CJ2424" s="18">
        <f t="shared" si="1507"/>
        <v>678553.44249110029</v>
      </c>
      <c r="CK2424" s="25">
        <f t="shared" si="1508"/>
        <v>1.5298451941666922</v>
      </c>
      <c r="CL2424" s="26">
        <f t="shared" si="1509"/>
        <v>57.912495114215183</v>
      </c>
      <c r="CM2424" s="26"/>
      <c r="CN2424" s="26"/>
      <c r="CO2424" s="26"/>
      <c r="CP2424" s="26"/>
      <c r="CQ2424" s="26"/>
      <c r="CR2424" s="26"/>
      <c r="CS2424" s="26"/>
      <c r="CT2424" s="26"/>
      <c r="CU2424" s="26"/>
      <c r="CV2424" s="26"/>
      <c r="CW2424" s="26">
        <f t="shared" si="1463"/>
        <v>62.06445086704278</v>
      </c>
      <c r="CX2424" s="26">
        <f t="shared" si="1510"/>
        <v>88.588311754568579</v>
      </c>
      <c r="CY2424" s="26"/>
      <c r="CZ2424" s="18">
        <f t="shared" si="1511"/>
        <v>3152652.3602009867</v>
      </c>
      <c r="DA2424" s="18">
        <f t="shared" si="1512"/>
        <v>572683895437.33337</v>
      </c>
      <c r="DB2424" s="18"/>
      <c r="DD2424" s="17">
        <f t="shared" si="1513"/>
        <v>1</v>
      </c>
      <c r="DE2424" s="17">
        <f t="shared" si="1514"/>
        <v>1</v>
      </c>
      <c r="DF2424" s="17">
        <f t="shared" si="1515"/>
        <v>1</v>
      </c>
      <c r="DG2424" s="17">
        <f t="shared" si="1516"/>
        <v>1</v>
      </c>
      <c r="DH2424" s="17">
        <f t="shared" si="1517"/>
        <v>1</v>
      </c>
      <c r="DI2424" s="17">
        <f t="shared" si="1518"/>
        <v>1</v>
      </c>
      <c r="DJ2424" s="20" t="s">
        <v>2477</v>
      </c>
    </row>
    <row r="2425" spans="1:114" x14ac:dyDescent="0.2">
      <c r="A2425" s="15" t="s">
        <v>105</v>
      </c>
      <c r="B2425" s="10" t="s">
        <v>2542</v>
      </c>
      <c r="C2425" s="11">
        <f t="shared" si="1494"/>
        <v>157</v>
      </c>
      <c r="D2425" s="11">
        <f t="shared" ref="D2425:J2472" si="1523">IF($A2425="x",BH2425,"")</f>
        <v>270</v>
      </c>
      <c r="E2425" s="11">
        <f t="shared" si="1523"/>
        <v>248</v>
      </c>
      <c r="F2425" s="11">
        <f t="shared" si="1523"/>
        <v>0</v>
      </c>
      <c r="G2425" s="11">
        <f t="shared" si="1523"/>
        <v>18</v>
      </c>
      <c r="H2425" s="11">
        <f t="shared" si="1523"/>
        <v>32</v>
      </c>
      <c r="I2425" s="11">
        <f t="shared" si="1522"/>
        <v>21</v>
      </c>
      <c r="J2425" s="11">
        <f t="shared" si="1522"/>
        <v>0</v>
      </c>
      <c r="K2425" s="11">
        <f t="shared" si="1522"/>
        <v>0</v>
      </c>
      <c r="L2425" s="11">
        <f t="shared" si="1522"/>
        <v>0</v>
      </c>
      <c r="M2425" s="11">
        <f t="shared" si="1522"/>
        <v>0</v>
      </c>
      <c r="N2425" s="11">
        <f t="shared" si="1491"/>
        <v>0</v>
      </c>
      <c r="O2425" s="11">
        <f t="shared" si="1491"/>
        <v>0</v>
      </c>
      <c r="P2425" s="11">
        <f t="shared" si="1491"/>
        <v>0</v>
      </c>
      <c r="Q2425" s="11">
        <f t="shared" si="1491"/>
        <v>0</v>
      </c>
      <c r="R2425" s="11">
        <f t="shared" si="1491"/>
        <v>0</v>
      </c>
      <c r="S2425" s="11">
        <f t="shared" si="1491"/>
        <v>0</v>
      </c>
      <c r="T2425" s="11">
        <f t="shared" si="1490"/>
        <v>19958.557639766903</v>
      </c>
      <c r="U2425" s="40">
        <f t="shared" si="1495"/>
        <v>1.46</v>
      </c>
      <c r="V2425" s="11">
        <f t="shared" si="1521"/>
        <v>9.3186724463456265</v>
      </c>
      <c r="W2425" s="11">
        <f t="shared" si="1521"/>
        <v>242894930.6955179</v>
      </c>
      <c r="X2425" s="11">
        <f t="shared" si="1521"/>
        <v>1799221.7088556881</v>
      </c>
      <c r="Y2425" s="11">
        <f t="shared" si="1521"/>
        <v>2116945.7264608857</v>
      </c>
      <c r="Z2425" s="11">
        <f t="shared" si="1521"/>
        <v>1.1765896976683721</v>
      </c>
      <c r="AA2425" s="11">
        <f t="shared" si="1519"/>
        <v>110.31756041838793</v>
      </c>
      <c r="AB2425" s="11">
        <f t="shared" si="1519"/>
        <v>6006.5576397669029</v>
      </c>
      <c r="AC2425" s="11">
        <f t="shared" si="1519"/>
        <v>15872</v>
      </c>
      <c r="AD2425" s="11">
        <f t="shared" si="1519"/>
        <v>81526202.797441736</v>
      </c>
      <c r="AE2425" s="11">
        <f t="shared" si="1519"/>
        <v>657469.37739872362</v>
      </c>
      <c r="AF2425" s="11">
        <f t="shared" si="1488"/>
        <v>1005932.729193007</v>
      </c>
      <c r="AG2425" s="11">
        <f t="shared" si="1488"/>
        <v>1.5300069688005515</v>
      </c>
      <c r="AH2425" s="11">
        <f t="shared" si="1488"/>
        <v>63.912238845304429</v>
      </c>
      <c r="AI2425" s="11">
        <f t="shared" si="1488"/>
        <v>0</v>
      </c>
      <c r="AJ2425" s="11">
        <f t="shared" si="1488"/>
        <v>0</v>
      </c>
      <c r="AK2425" s="11">
        <f t="shared" si="1488"/>
        <v>0</v>
      </c>
      <c r="AL2425" s="11">
        <f t="shared" si="1488"/>
        <v>0</v>
      </c>
      <c r="AM2425" s="11">
        <f t="shared" si="1488"/>
        <v>0</v>
      </c>
      <c r="AN2425" s="11">
        <f t="shared" si="1488"/>
        <v>0</v>
      </c>
      <c r="AO2425" s="11">
        <f t="shared" si="1520"/>
        <v>0</v>
      </c>
      <c r="AP2425" s="11">
        <f t="shared" si="1493"/>
        <v>0</v>
      </c>
      <c r="AQ2425" s="11">
        <f t="shared" si="1493"/>
        <v>0</v>
      </c>
      <c r="AR2425" s="11">
        <f t="shared" si="1493"/>
        <v>0</v>
      </c>
      <c r="AS2425" s="11">
        <f t="shared" si="1458"/>
        <v>68.252505448033119</v>
      </c>
      <c r="AT2425" s="11">
        <f t="shared" si="1458"/>
        <v>106.60303038033001</v>
      </c>
      <c r="AU2425" s="11">
        <f t="shared" si="1458"/>
        <v>0</v>
      </c>
      <c r="AV2425" s="11">
        <f t="shared" si="1458"/>
        <v>6278993.0878310548</v>
      </c>
      <c r="AW2425" s="11">
        <f t="shared" si="1458"/>
        <v>1151987305130.6667</v>
      </c>
      <c r="AX2425" s="11">
        <f t="shared" si="1458"/>
        <v>0</v>
      </c>
      <c r="AY2425" s="11">
        <f t="shared" si="1464"/>
        <v>0</v>
      </c>
      <c r="AZ2425" s="11">
        <f t="shared" si="1464"/>
        <v>1</v>
      </c>
      <c r="BA2425" s="11">
        <f t="shared" si="1464"/>
        <v>1</v>
      </c>
      <c r="BB2425" s="11">
        <f t="shared" si="1464"/>
        <v>1</v>
      </c>
      <c r="BC2425" s="11">
        <f t="shared" si="1464"/>
        <v>1</v>
      </c>
      <c r="BD2425" s="11">
        <f t="shared" si="1464"/>
        <v>1</v>
      </c>
      <c r="BE2425" s="11">
        <f t="shared" si="1464"/>
        <v>1</v>
      </c>
      <c r="BF2425" s="15" t="str">
        <f t="shared" si="1496"/>
        <v>EU 53-62</v>
      </c>
      <c r="BG2425" s="54">
        <v>157</v>
      </c>
      <c r="BH2425" s="17">
        <v>270</v>
      </c>
      <c r="BI2425" s="17">
        <v>248</v>
      </c>
      <c r="BK2425" s="17">
        <v>18</v>
      </c>
      <c r="BL2425" s="17">
        <v>32</v>
      </c>
      <c r="BM2425" s="17">
        <v>21</v>
      </c>
      <c r="BX2425" s="18">
        <f t="shared" si="1436"/>
        <v>19958.557639766903</v>
      </c>
      <c r="BY2425" s="42">
        <v>1.46</v>
      </c>
      <c r="BZ2425" s="43">
        <f t="shared" si="1497"/>
        <v>9.3186724463456265</v>
      </c>
      <c r="CA2425" s="18">
        <f t="shared" si="1498"/>
        <v>242894930.6955179</v>
      </c>
      <c r="CB2425" s="18">
        <f t="shared" si="1499"/>
        <v>1799221.7088556881</v>
      </c>
      <c r="CC2425" s="18">
        <f t="shared" si="1500"/>
        <v>2116945.7264608857</v>
      </c>
      <c r="CD2425" s="25">
        <f t="shared" si="1501"/>
        <v>1.1765896976683721</v>
      </c>
      <c r="CE2425" s="26">
        <f t="shared" si="1502"/>
        <v>110.31756041838793</v>
      </c>
      <c r="CF2425" s="18">
        <f t="shared" si="1503"/>
        <v>6006.5576397669029</v>
      </c>
      <c r="CG2425" s="18">
        <f t="shared" si="1504"/>
        <v>15872</v>
      </c>
      <c r="CH2425" s="18">
        <f t="shared" si="1505"/>
        <v>81526202.797441736</v>
      </c>
      <c r="CI2425" s="18">
        <f t="shared" si="1506"/>
        <v>657469.37739872362</v>
      </c>
      <c r="CJ2425" s="18">
        <f t="shared" si="1507"/>
        <v>1005932.729193007</v>
      </c>
      <c r="CK2425" s="25">
        <f t="shared" si="1508"/>
        <v>1.5300069688005515</v>
      </c>
      <c r="CL2425" s="26">
        <f t="shared" si="1509"/>
        <v>63.912238845304429</v>
      </c>
      <c r="CM2425" s="26"/>
      <c r="CN2425" s="26"/>
      <c r="CO2425" s="26"/>
      <c r="CP2425" s="26"/>
      <c r="CQ2425" s="26"/>
      <c r="CR2425" s="26"/>
      <c r="CS2425" s="26"/>
      <c r="CT2425" s="26"/>
      <c r="CU2425" s="26"/>
      <c r="CV2425" s="26"/>
      <c r="CW2425" s="26">
        <f t="shared" si="1463"/>
        <v>68.252505448033119</v>
      </c>
      <c r="CX2425" s="26">
        <f t="shared" si="1510"/>
        <v>106.60303038033001</v>
      </c>
      <c r="CY2425" s="26"/>
      <c r="CZ2425" s="18">
        <f t="shared" si="1511"/>
        <v>6278993.0878310548</v>
      </c>
      <c r="DA2425" s="18">
        <f t="shared" si="1512"/>
        <v>1151987305130.6667</v>
      </c>
      <c r="DB2425" s="18"/>
      <c r="DD2425" s="17">
        <f t="shared" si="1513"/>
        <v>1</v>
      </c>
      <c r="DE2425" s="17">
        <f t="shared" si="1514"/>
        <v>1</v>
      </c>
      <c r="DF2425" s="17">
        <f t="shared" si="1515"/>
        <v>1</v>
      </c>
      <c r="DG2425" s="17">
        <f t="shared" si="1516"/>
        <v>1</v>
      </c>
      <c r="DH2425" s="17">
        <f t="shared" si="1517"/>
        <v>1</v>
      </c>
      <c r="DI2425" s="17">
        <f t="shared" si="1518"/>
        <v>1</v>
      </c>
      <c r="DJ2425" s="20" t="s">
        <v>2477</v>
      </c>
    </row>
    <row r="2426" spans="1:114" x14ac:dyDescent="0.2">
      <c r="A2426" s="15" t="s">
        <v>105</v>
      </c>
      <c r="B2426" s="10" t="s">
        <v>2543</v>
      </c>
      <c r="C2426" s="11">
        <f t="shared" si="1494"/>
        <v>172</v>
      </c>
      <c r="D2426" s="11">
        <f t="shared" si="1523"/>
        <v>290</v>
      </c>
      <c r="E2426" s="11">
        <f t="shared" si="1523"/>
        <v>268</v>
      </c>
      <c r="F2426" s="11">
        <f t="shared" si="1523"/>
        <v>0</v>
      </c>
      <c r="G2426" s="11">
        <f t="shared" si="1523"/>
        <v>18</v>
      </c>
      <c r="H2426" s="11">
        <f t="shared" si="1523"/>
        <v>32.5</v>
      </c>
      <c r="I2426" s="11">
        <f t="shared" si="1522"/>
        <v>24</v>
      </c>
      <c r="J2426" s="11">
        <f t="shared" si="1522"/>
        <v>0</v>
      </c>
      <c r="K2426" s="11">
        <f t="shared" si="1522"/>
        <v>0</v>
      </c>
      <c r="L2426" s="11">
        <f t="shared" si="1522"/>
        <v>0</v>
      </c>
      <c r="M2426" s="11">
        <f t="shared" si="1522"/>
        <v>0</v>
      </c>
      <c r="N2426" s="11">
        <f t="shared" si="1491"/>
        <v>0</v>
      </c>
      <c r="O2426" s="11">
        <f t="shared" si="1491"/>
        <v>0</v>
      </c>
      <c r="P2426" s="11">
        <f t="shared" si="1491"/>
        <v>0</v>
      </c>
      <c r="Q2426" s="11">
        <f t="shared" si="1491"/>
        <v>0</v>
      </c>
      <c r="R2426" s="11">
        <f t="shared" si="1491"/>
        <v>0</v>
      </c>
      <c r="S2426" s="11">
        <f t="shared" si="1491"/>
        <v>0</v>
      </c>
      <c r="T2426" s="11">
        <f t="shared" si="1490"/>
        <v>21964.442631532278</v>
      </c>
      <c r="U2426" s="40">
        <f t="shared" si="1495"/>
        <v>1.575</v>
      </c>
      <c r="V2426" s="11">
        <f t="shared" si="1521"/>
        <v>9.1346248134302179</v>
      </c>
      <c r="W2426" s="11">
        <f t="shared" si="1521"/>
        <v>313068411.23777246</v>
      </c>
      <c r="X2426" s="11">
        <f t="shared" si="1521"/>
        <v>2159092.4912949824</v>
      </c>
      <c r="Y2426" s="11">
        <f t="shared" si="1521"/>
        <v>2523611.6728906068</v>
      </c>
      <c r="Z2426" s="11">
        <f t="shared" si="1521"/>
        <v>1.1688298130187988</v>
      </c>
      <c r="AA2426" s="11">
        <f t="shared" si="1519"/>
        <v>119.38768501302283</v>
      </c>
      <c r="AB2426" s="11">
        <f t="shared" si="1519"/>
        <v>6689.442631532278</v>
      </c>
      <c r="AC2426" s="11">
        <f t="shared" si="1519"/>
        <v>17420</v>
      </c>
      <c r="AD2426" s="11">
        <f t="shared" si="1519"/>
        <v>104485790.61305441</v>
      </c>
      <c r="AE2426" s="11">
        <f t="shared" si="1519"/>
        <v>779744.70606757025</v>
      </c>
      <c r="AF2426" s="11">
        <f t="shared" si="1488"/>
        <v>1192465.6068405653</v>
      </c>
      <c r="AG2426" s="11">
        <f t="shared" si="1488"/>
        <v>1.5293026006607218</v>
      </c>
      <c r="AH2426" s="11">
        <f t="shared" si="1488"/>
        <v>68.97131766563669</v>
      </c>
      <c r="AI2426" s="11">
        <f t="shared" si="1488"/>
        <v>0</v>
      </c>
      <c r="AJ2426" s="11">
        <f t="shared" si="1488"/>
        <v>0</v>
      </c>
      <c r="AK2426" s="11">
        <f t="shared" si="1488"/>
        <v>0</v>
      </c>
      <c r="AL2426" s="11">
        <f t="shared" si="1488"/>
        <v>0</v>
      </c>
      <c r="AM2426" s="11">
        <f t="shared" si="1488"/>
        <v>0</v>
      </c>
      <c r="AN2426" s="11">
        <f t="shared" si="1488"/>
        <v>0</v>
      </c>
      <c r="AO2426" s="11">
        <f t="shared" si="1520"/>
        <v>0</v>
      </c>
      <c r="AP2426" s="11">
        <f t="shared" si="1493"/>
        <v>0</v>
      </c>
      <c r="AQ2426" s="11">
        <f t="shared" si="1493"/>
        <v>0</v>
      </c>
      <c r="AR2426" s="11">
        <f t="shared" si="1493"/>
        <v>0</v>
      </c>
      <c r="AS2426" s="11">
        <f t="shared" si="1458"/>
        <v>73.620512331247895</v>
      </c>
      <c r="AT2426" s="11">
        <f t="shared" si="1458"/>
        <v>111.11774900609143</v>
      </c>
      <c r="AU2426" s="11">
        <f t="shared" si="1458"/>
        <v>0</v>
      </c>
      <c r="AV2426" s="11">
        <f t="shared" si="1458"/>
        <v>7190152.1059163027</v>
      </c>
      <c r="AW2426" s="11">
        <f t="shared" si="1458"/>
        <v>1728347111291.6667</v>
      </c>
      <c r="AX2426" s="11">
        <f t="shared" si="1458"/>
        <v>0</v>
      </c>
      <c r="AY2426" s="11">
        <f t="shared" si="1464"/>
        <v>0</v>
      </c>
      <c r="AZ2426" s="11">
        <f t="shared" si="1464"/>
        <v>1</v>
      </c>
      <c r="BA2426" s="11">
        <f t="shared" si="1464"/>
        <v>1</v>
      </c>
      <c r="BB2426" s="11">
        <f t="shared" si="1464"/>
        <v>1</v>
      </c>
      <c r="BC2426" s="11">
        <f t="shared" si="1464"/>
        <v>1</v>
      </c>
      <c r="BD2426" s="11">
        <f t="shared" si="1464"/>
        <v>1</v>
      </c>
      <c r="BE2426" s="11">
        <f t="shared" si="1464"/>
        <v>1</v>
      </c>
      <c r="BF2426" s="15" t="str">
        <f t="shared" si="1496"/>
        <v>EU 53-62</v>
      </c>
      <c r="BG2426" s="54">
        <v>172</v>
      </c>
      <c r="BH2426" s="17">
        <v>290</v>
      </c>
      <c r="BI2426" s="17">
        <v>268</v>
      </c>
      <c r="BK2426" s="17">
        <v>18</v>
      </c>
      <c r="BL2426" s="17">
        <v>32.5</v>
      </c>
      <c r="BM2426" s="17">
        <v>24</v>
      </c>
      <c r="BX2426" s="18">
        <f t="shared" si="1436"/>
        <v>21964.442631532278</v>
      </c>
      <c r="BY2426" s="42">
        <v>1.575</v>
      </c>
      <c r="BZ2426" s="43">
        <f t="shared" si="1497"/>
        <v>9.1346248134302179</v>
      </c>
      <c r="CA2426" s="18">
        <f t="shared" si="1498"/>
        <v>313068411.23777246</v>
      </c>
      <c r="CB2426" s="18">
        <f t="shared" si="1499"/>
        <v>2159092.4912949824</v>
      </c>
      <c r="CC2426" s="18">
        <f t="shared" si="1500"/>
        <v>2523611.6728906068</v>
      </c>
      <c r="CD2426" s="25">
        <f t="shared" si="1501"/>
        <v>1.1688298130187988</v>
      </c>
      <c r="CE2426" s="26">
        <f t="shared" si="1502"/>
        <v>119.38768501302283</v>
      </c>
      <c r="CF2426" s="18">
        <f t="shared" si="1503"/>
        <v>6689.442631532278</v>
      </c>
      <c r="CG2426" s="18">
        <f t="shared" si="1504"/>
        <v>17420</v>
      </c>
      <c r="CH2426" s="18">
        <f t="shared" si="1505"/>
        <v>104485790.61305441</v>
      </c>
      <c r="CI2426" s="18">
        <f t="shared" si="1506"/>
        <v>779744.70606757025</v>
      </c>
      <c r="CJ2426" s="18">
        <f t="shared" si="1507"/>
        <v>1192465.6068405653</v>
      </c>
      <c r="CK2426" s="25">
        <f t="shared" si="1508"/>
        <v>1.5293026006607218</v>
      </c>
      <c r="CL2426" s="26">
        <f t="shared" si="1509"/>
        <v>68.97131766563669</v>
      </c>
      <c r="CM2426" s="26"/>
      <c r="CN2426" s="26"/>
      <c r="CO2426" s="26"/>
      <c r="CP2426" s="26"/>
      <c r="CQ2426" s="26"/>
      <c r="CR2426" s="26"/>
      <c r="CS2426" s="26"/>
      <c r="CT2426" s="26"/>
      <c r="CU2426" s="26"/>
      <c r="CV2426" s="26"/>
      <c r="CW2426" s="26">
        <f t="shared" si="1463"/>
        <v>73.620512331247895</v>
      </c>
      <c r="CX2426" s="26">
        <f t="shared" si="1510"/>
        <v>111.11774900609143</v>
      </c>
      <c r="CY2426" s="26"/>
      <c r="CZ2426" s="18">
        <f t="shared" si="1511"/>
        <v>7190152.1059163027</v>
      </c>
      <c r="DA2426" s="18">
        <f t="shared" si="1512"/>
        <v>1728347111291.6667</v>
      </c>
      <c r="DB2426" s="18"/>
      <c r="DD2426" s="17">
        <f t="shared" si="1513"/>
        <v>1</v>
      </c>
      <c r="DE2426" s="17">
        <f t="shared" si="1514"/>
        <v>1</v>
      </c>
      <c r="DF2426" s="17">
        <f t="shared" si="1515"/>
        <v>1</v>
      </c>
      <c r="DG2426" s="17">
        <f t="shared" si="1516"/>
        <v>1</v>
      </c>
      <c r="DH2426" s="17">
        <f t="shared" si="1517"/>
        <v>1</v>
      </c>
      <c r="DI2426" s="17">
        <f t="shared" si="1518"/>
        <v>1</v>
      </c>
      <c r="DJ2426" s="20" t="s">
        <v>2477</v>
      </c>
    </row>
    <row r="2427" spans="1:114" x14ac:dyDescent="0.2">
      <c r="A2427" s="15" t="s">
        <v>105</v>
      </c>
      <c r="B2427" s="10" t="s">
        <v>2544</v>
      </c>
      <c r="C2427" s="11">
        <f t="shared" si="1494"/>
        <v>189</v>
      </c>
      <c r="D2427" s="11">
        <f t="shared" si="1523"/>
        <v>310</v>
      </c>
      <c r="E2427" s="11">
        <f t="shared" si="1523"/>
        <v>288</v>
      </c>
      <c r="F2427" s="11">
        <f t="shared" si="1523"/>
        <v>0</v>
      </c>
      <c r="G2427" s="11">
        <f t="shared" si="1523"/>
        <v>18.5</v>
      </c>
      <c r="H2427" s="11">
        <f t="shared" si="1523"/>
        <v>33</v>
      </c>
      <c r="I2427" s="11">
        <f t="shared" si="1522"/>
        <v>24</v>
      </c>
      <c r="J2427" s="11">
        <f t="shared" si="1522"/>
        <v>0</v>
      </c>
      <c r="K2427" s="11">
        <f t="shared" si="1522"/>
        <v>0</v>
      </c>
      <c r="L2427" s="11">
        <f t="shared" si="1522"/>
        <v>0</v>
      </c>
      <c r="M2427" s="11">
        <f t="shared" si="1522"/>
        <v>0</v>
      </c>
      <c r="N2427" s="11">
        <f t="shared" si="1491"/>
        <v>0</v>
      </c>
      <c r="O2427" s="11">
        <f t="shared" si="1491"/>
        <v>0</v>
      </c>
      <c r="P2427" s="11">
        <f t="shared" si="1491"/>
        <v>0</v>
      </c>
      <c r="Q2427" s="11">
        <f t="shared" si="1491"/>
        <v>0</v>
      </c>
      <c r="R2427" s="11">
        <f t="shared" si="1491"/>
        <v>0</v>
      </c>
      <c r="S2427" s="11">
        <f t="shared" si="1491"/>
        <v>0</v>
      </c>
      <c r="T2427" s="11">
        <f t="shared" si="1490"/>
        <v>24016.442631532278</v>
      </c>
      <c r="U2427" s="40">
        <f t="shared" si="1495"/>
        <v>1.694</v>
      </c>
      <c r="V2427" s="11">
        <f t="shared" si="1521"/>
        <v>8.9853514800156322</v>
      </c>
      <c r="W2427" s="11">
        <f t="shared" si="1521"/>
        <v>395473191.24578905</v>
      </c>
      <c r="X2427" s="11">
        <f t="shared" si="1521"/>
        <v>2551439.9435212198</v>
      </c>
      <c r="Y2427" s="11">
        <f t="shared" si="1521"/>
        <v>2965633.3778901631</v>
      </c>
      <c r="Z2427" s="11">
        <f t="shared" si="1521"/>
        <v>1.1623371286557969</v>
      </c>
      <c r="AA2427" s="11">
        <f t="shared" si="1519"/>
        <v>128.32290556857907</v>
      </c>
      <c r="AB2427" s="11">
        <f t="shared" si="1519"/>
        <v>7202.942631532278</v>
      </c>
      <c r="AC2427" s="11">
        <f t="shared" si="1519"/>
        <v>19008</v>
      </c>
      <c r="AD2427" s="11">
        <f t="shared" si="1519"/>
        <v>131627554.35371713</v>
      </c>
      <c r="AE2427" s="11">
        <f t="shared" si="1519"/>
        <v>914080.23856748012</v>
      </c>
      <c r="AF2427" s="11">
        <f t="shared" si="1488"/>
        <v>1396677.4674984484</v>
      </c>
      <c r="AG2427" s="11">
        <f t="shared" si="1488"/>
        <v>1.5279593722398819</v>
      </c>
      <c r="AH2427" s="11">
        <f t="shared" si="1488"/>
        <v>74.03192914401005</v>
      </c>
      <c r="AI2427" s="11">
        <f t="shared" si="1488"/>
        <v>0</v>
      </c>
      <c r="AJ2427" s="11">
        <f t="shared" si="1488"/>
        <v>0</v>
      </c>
      <c r="AK2427" s="11">
        <f t="shared" si="1488"/>
        <v>0</v>
      </c>
      <c r="AL2427" s="11">
        <f t="shared" si="1488"/>
        <v>0</v>
      </c>
      <c r="AM2427" s="11">
        <f t="shared" si="1488"/>
        <v>0</v>
      </c>
      <c r="AN2427" s="11">
        <f t="shared" si="1488"/>
        <v>0</v>
      </c>
      <c r="AO2427" s="11">
        <f t="shared" si="1520"/>
        <v>0</v>
      </c>
      <c r="AP2427" s="11">
        <f t="shared" si="1493"/>
        <v>0</v>
      </c>
      <c r="AQ2427" s="11">
        <f t="shared" si="1493"/>
        <v>0</v>
      </c>
      <c r="AR2427" s="11">
        <f t="shared" si="1493"/>
        <v>0</v>
      </c>
      <c r="AS2427" s="11">
        <f t="shared" si="1458"/>
        <v>79.131358198141854</v>
      </c>
      <c r="AT2427" s="11">
        <f t="shared" si="1458"/>
        <v>112.61774900609143</v>
      </c>
      <c r="AU2427" s="11">
        <f t="shared" si="1458"/>
        <v>0</v>
      </c>
      <c r="AV2427" s="11">
        <f t="shared" si="1458"/>
        <v>8072813.6962777339</v>
      </c>
      <c r="AW2427" s="11">
        <f t="shared" si="1458"/>
        <v>2520227229696</v>
      </c>
      <c r="AX2427" s="11">
        <f t="shared" si="1458"/>
        <v>0</v>
      </c>
      <c r="AY2427" s="11">
        <f t="shared" si="1464"/>
        <v>0</v>
      </c>
      <c r="AZ2427" s="11">
        <f t="shared" si="1464"/>
        <v>1</v>
      </c>
      <c r="BA2427" s="11">
        <f t="shared" si="1464"/>
        <v>1</v>
      </c>
      <c r="BB2427" s="11">
        <f t="shared" si="1464"/>
        <v>1</v>
      </c>
      <c r="BC2427" s="11">
        <f t="shared" si="1464"/>
        <v>1</v>
      </c>
      <c r="BD2427" s="11">
        <f t="shared" si="1464"/>
        <v>1</v>
      </c>
      <c r="BE2427" s="11">
        <f t="shared" si="1464"/>
        <v>1</v>
      </c>
      <c r="BF2427" s="15" t="str">
        <f t="shared" si="1496"/>
        <v>EU 53-62</v>
      </c>
      <c r="BG2427" s="54">
        <v>189</v>
      </c>
      <c r="BH2427" s="17">
        <v>310</v>
      </c>
      <c r="BI2427" s="17">
        <v>288</v>
      </c>
      <c r="BK2427" s="17">
        <v>18.5</v>
      </c>
      <c r="BL2427" s="17">
        <v>33</v>
      </c>
      <c r="BM2427" s="17">
        <v>24</v>
      </c>
      <c r="BX2427" s="18">
        <f t="shared" ref="BX2427:BX2441" si="1524">2*BL2427*BI2427+(BH2427-2*BL2427)*BK2427+(4-PI())*(BM2427^2)</f>
        <v>24016.442631532278</v>
      </c>
      <c r="BY2427" s="42">
        <v>1.694</v>
      </c>
      <c r="BZ2427" s="43">
        <f t="shared" si="1497"/>
        <v>8.9853514800156322</v>
      </c>
      <c r="CA2427" s="18">
        <f t="shared" si="1498"/>
        <v>395473191.24578905</v>
      </c>
      <c r="CB2427" s="18">
        <f t="shared" si="1499"/>
        <v>2551439.9435212198</v>
      </c>
      <c r="CC2427" s="18">
        <f t="shared" si="1500"/>
        <v>2965633.3778901631</v>
      </c>
      <c r="CD2427" s="25">
        <f t="shared" si="1501"/>
        <v>1.1623371286557969</v>
      </c>
      <c r="CE2427" s="26">
        <f t="shared" si="1502"/>
        <v>128.32290556857907</v>
      </c>
      <c r="CF2427" s="18">
        <f t="shared" si="1503"/>
        <v>7202.942631532278</v>
      </c>
      <c r="CG2427" s="18">
        <f t="shared" si="1504"/>
        <v>19008</v>
      </c>
      <c r="CH2427" s="18">
        <f t="shared" si="1505"/>
        <v>131627554.35371713</v>
      </c>
      <c r="CI2427" s="18">
        <f t="shared" si="1506"/>
        <v>914080.23856748012</v>
      </c>
      <c r="CJ2427" s="18">
        <f t="shared" si="1507"/>
        <v>1396677.4674984484</v>
      </c>
      <c r="CK2427" s="25">
        <f t="shared" si="1508"/>
        <v>1.5279593722398819</v>
      </c>
      <c r="CL2427" s="26">
        <f t="shared" si="1509"/>
        <v>74.03192914401005</v>
      </c>
      <c r="CM2427" s="26"/>
      <c r="CN2427" s="26"/>
      <c r="CO2427" s="26"/>
      <c r="CP2427" s="26"/>
      <c r="CQ2427" s="26"/>
      <c r="CR2427" s="26"/>
      <c r="CS2427" s="26"/>
      <c r="CT2427" s="26"/>
      <c r="CU2427" s="26"/>
      <c r="CV2427" s="26"/>
      <c r="CW2427" s="26">
        <f t="shared" si="1463"/>
        <v>79.131358198141854</v>
      </c>
      <c r="CX2427" s="26">
        <f t="shared" si="1510"/>
        <v>112.61774900609143</v>
      </c>
      <c r="CY2427" s="26"/>
      <c r="CZ2427" s="18">
        <f t="shared" si="1511"/>
        <v>8072813.6962777339</v>
      </c>
      <c r="DA2427" s="18">
        <f t="shared" si="1512"/>
        <v>2520227229696</v>
      </c>
      <c r="DB2427" s="18"/>
      <c r="DD2427" s="17">
        <f t="shared" si="1513"/>
        <v>1</v>
      </c>
      <c r="DE2427" s="17">
        <f t="shared" si="1514"/>
        <v>1</v>
      </c>
      <c r="DF2427" s="17">
        <f t="shared" si="1515"/>
        <v>1</v>
      </c>
      <c r="DG2427" s="17">
        <f t="shared" si="1516"/>
        <v>1</v>
      </c>
      <c r="DH2427" s="17">
        <f t="shared" si="1517"/>
        <v>1</v>
      </c>
      <c r="DI2427" s="17">
        <f t="shared" si="1518"/>
        <v>1</v>
      </c>
      <c r="DJ2427" s="20" t="s">
        <v>2477</v>
      </c>
    </row>
    <row r="2428" spans="1:114" x14ac:dyDescent="0.2">
      <c r="A2428" s="15" t="s">
        <v>105</v>
      </c>
      <c r="B2428" s="10" t="s">
        <v>2545</v>
      </c>
      <c r="C2428" s="11">
        <f t="shared" si="1494"/>
        <v>238</v>
      </c>
      <c r="D2428" s="11">
        <f t="shared" si="1523"/>
        <v>340</v>
      </c>
      <c r="E2428" s="11">
        <f t="shared" si="1523"/>
        <v>310</v>
      </c>
      <c r="F2428" s="11">
        <f t="shared" si="1523"/>
        <v>0</v>
      </c>
      <c r="G2428" s="11">
        <f t="shared" si="1523"/>
        <v>21</v>
      </c>
      <c r="H2428" s="11">
        <f t="shared" si="1523"/>
        <v>39</v>
      </c>
      <c r="I2428" s="11">
        <f t="shared" si="1522"/>
        <v>27</v>
      </c>
      <c r="J2428" s="11">
        <f t="shared" si="1522"/>
        <v>0</v>
      </c>
      <c r="K2428" s="11">
        <f t="shared" si="1522"/>
        <v>0</v>
      </c>
      <c r="L2428" s="11">
        <f t="shared" si="1522"/>
        <v>0</v>
      </c>
      <c r="M2428" s="11">
        <f t="shared" si="1522"/>
        <v>0</v>
      </c>
      <c r="N2428" s="11">
        <f t="shared" si="1491"/>
        <v>0</v>
      </c>
      <c r="O2428" s="11">
        <f t="shared" si="1491"/>
        <v>0</v>
      </c>
      <c r="P2428" s="11">
        <f t="shared" si="1491"/>
        <v>0</v>
      </c>
      <c r="Q2428" s="11">
        <f t="shared" si="1491"/>
        <v>0</v>
      </c>
      <c r="R2428" s="11">
        <f t="shared" si="1491"/>
        <v>0</v>
      </c>
      <c r="S2428" s="11">
        <f t="shared" si="1491"/>
        <v>0</v>
      </c>
      <c r="T2428" s="11">
        <f t="shared" si="1490"/>
        <v>30307.778955533042</v>
      </c>
      <c r="U2428" s="40">
        <f t="shared" si="1495"/>
        <v>1.8320000000000001</v>
      </c>
      <c r="V2428" s="11">
        <f t="shared" si="1521"/>
        <v>7.7001946107878183</v>
      </c>
      <c r="W2428" s="11">
        <f t="shared" si="1521"/>
        <v>592009815.46268725</v>
      </c>
      <c r="X2428" s="11">
        <f t="shared" si="1521"/>
        <v>3482410.6791922781</v>
      </c>
      <c r="Y2428" s="11">
        <f t="shared" si="1521"/>
        <v>4077674.0113754361</v>
      </c>
      <c r="Z2428" s="11">
        <f t="shared" si="1521"/>
        <v>1.1709342714056992</v>
      </c>
      <c r="AA2428" s="11">
        <f t="shared" si="1519"/>
        <v>139.7614501208987</v>
      </c>
      <c r="AB2428" s="11">
        <f t="shared" si="1519"/>
        <v>9052.7789555330419</v>
      </c>
      <c r="AC2428" s="11">
        <f t="shared" si="1519"/>
        <v>24180</v>
      </c>
      <c r="AD2428" s="11">
        <f t="shared" si="1519"/>
        <v>194030665.91222313</v>
      </c>
      <c r="AE2428" s="11">
        <f t="shared" si="1519"/>
        <v>1251810.7478207943</v>
      </c>
      <c r="AF2428" s="11">
        <f t="shared" si="1488"/>
        <v>1913180.210832489</v>
      </c>
      <c r="AG2428" s="11">
        <f t="shared" si="1488"/>
        <v>1.5283302321561265</v>
      </c>
      <c r="AH2428" s="11">
        <f t="shared" si="1488"/>
        <v>80.012553670741838</v>
      </c>
      <c r="AI2428" s="11">
        <f t="shared" si="1488"/>
        <v>0</v>
      </c>
      <c r="AJ2428" s="11">
        <f t="shared" si="1488"/>
        <v>0</v>
      </c>
      <c r="AK2428" s="11">
        <f t="shared" si="1488"/>
        <v>0</v>
      </c>
      <c r="AL2428" s="11">
        <f t="shared" si="1488"/>
        <v>0</v>
      </c>
      <c r="AM2428" s="11">
        <f t="shared" si="1488"/>
        <v>0</v>
      </c>
      <c r="AN2428" s="11">
        <f t="shared" si="1488"/>
        <v>0</v>
      </c>
      <c r="AO2428" s="11">
        <f t="shared" si="1520"/>
        <v>0</v>
      </c>
      <c r="AP2428" s="11">
        <f t="shared" si="1493"/>
        <v>0</v>
      </c>
      <c r="AQ2428" s="11">
        <f t="shared" si="1493"/>
        <v>0</v>
      </c>
      <c r="AR2428" s="11">
        <f t="shared" si="1493"/>
        <v>0</v>
      </c>
      <c r="AS2428" s="11">
        <f t="shared" si="1458"/>
        <v>85.313737317856891</v>
      </c>
      <c r="AT2428" s="11">
        <f t="shared" si="1458"/>
        <v>130.63246763185288</v>
      </c>
      <c r="AU2428" s="11">
        <f t="shared" si="1458"/>
        <v>0</v>
      </c>
      <c r="AV2428" s="11">
        <f t="shared" ref="AV2428:BC2461" si="1525">IF($A2428="x",CZ2428,"")</f>
        <v>14075786.808464278</v>
      </c>
      <c r="AW2428" s="11">
        <f t="shared" si="1525"/>
        <v>4386028385375</v>
      </c>
      <c r="AX2428" s="11">
        <f t="shared" si="1525"/>
        <v>0</v>
      </c>
      <c r="AY2428" s="11">
        <f t="shared" si="1464"/>
        <v>0</v>
      </c>
      <c r="AZ2428" s="11">
        <f t="shared" si="1464"/>
        <v>1</v>
      </c>
      <c r="BA2428" s="11">
        <f t="shared" si="1464"/>
        <v>1</v>
      </c>
      <c r="BB2428" s="11">
        <f t="shared" si="1464"/>
        <v>1</v>
      </c>
      <c r="BC2428" s="11">
        <f t="shared" si="1464"/>
        <v>1</v>
      </c>
      <c r="BD2428" s="11">
        <f t="shared" si="1464"/>
        <v>1</v>
      </c>
      <c r="BE2428" s="11">
        <f t="shared" si="1464"/>
        <v>1</v>
      </c>
      <c r="BF2428" s="15" t="str">
        <f t="shared" si="1496"/>
        <v>EU 53-62</v>
      </c>
      <c r="BG2428" s="54">
        <v>238</v>
      </c>
      <c r="BH2428" s="17">
        <v>340</v>
      </c>
      <c r="BI2428" s="17">
        <v>310</v>
      </c>
      <c r="BK2428" s="17">
        <v>21</v>
      </c>
      <c r="BL2428" s="17">
        <v>39</v>
      </c>
      <c r="BM2428" s="17">
        <v>27</v>
      </c>
      <c r="BX2428" s="18">
        <f t="shared" si="1524"/>
        <v>30307.778955533042</v>
      </c>
      <c r="BY2428" s="42">
        <v>1.8320000000000001</v>
      </c>
      <c r="BZ2428" s="43">
        <f t="shared" si="1497"/>
        <v>7.7001946107878183</v>
      </c>
      <c r="CA2428" s="18">
        <f t="shared" si="1498"/>
        <v>592009815.46268725</v>
      </c>
      <c r="CB2428" s="18">
        <f t="shared" si="1499"/>
        <v>3482410.6791922781</v>
      </c>
      <c r="CC2428" s="18">
        <f t="shared" si="1500"/>
        <v>4077674.0113754361</v>
      </c>
      <c r="CD2428" s="25">
        <f t="shared" si="1501"/>
        <v>1.1709342714056992</v>
      </c>
      <c r="CE2428" s="26">
        <f t="shared" si="1502"/>
        <v>139.7614501208987</v>
      </c>
      <c r="CF2428" s="18">
        <f t="shared" si="1503"/>
        <v>9052.7789555330419</v>
      </c>
      <c r="CG2428" s="18">
        <f t="shared" si="1504"/>
        <v>24180</v>
      </c>
      <c r="CH2428" s="18">
        <f t="shared" si="1505"/>
        <v>194030665.91222313</v>
      </c>
      <c r="CI2428" s="18">
        <f t="shared" si="1506"/>
        <v>1251810.7478207943</v>
      </c>
      <c r="CJ2428" s="18">
        <f t="shared" si="1507"/>
        <v>1913180.210832489</v>
      </c>
      <c r="CK2428" s="25">
        <f t="shared" si="1508"/>
        <v>1.5283302321561265</v>
      </c>
      <c r="CL2428" s="26">
        <f t="shared" si="1509"/>
        <v>80.012553670741838</v>
      </c>
      <c r="CM2428" s="26"/>
      <c r="CN2428" s="26"/>
      <c r="CO2428" s="26"/>
      <c r="CP2428" s="26"/>
      <c r="CQ2428" s="26"/>
      <c r="CR2428" s="26"/>
      <c r="CS2428" s="26"/>
      <c r="CT2428" s="26"/>
      <c r="CU2428" s="26"/>
      <c r="CV2428" s="26"/>
      <c r="CW2428" s="26">
        <f t="shared" si="1463"/>
        <v>85.313737317856891</v>
      </c>
      <c r="CX2428" s="26">
        <f t="shared" si="1510"/>
        <v>130.63246763185288</v>
      </c>
      <c r="CY2428" s="26"/>
      <c r="CZ2428" s="18">
        <f t="shared" si="1511"/>
        <v>14075786.808464278</v>
      </c>
      <c r="DA2428" s="18">
        <f t="shared" si="1512"/>
        <v>4386028385375</v>
      </c>
      <c r="DB2428" s="18"/>
      <c r="DD2428" s="17">
        <f t="shared" si="1513"/>
        <v>1</v>
      </c>
      <c r="DE2428" s="17">
        <f t="shared" si="1514"/>
        <v>1</v>
      </c>
      <c r="DF2428" s="17">
        <f t="shared" si="1515"/>
        <v>1</v>
      </c>
      <c r="DG2428" s="17">
        <f t="shared" si="1516"/>
        <v>1</v>
      </c>
      <c r="DH2428" s="17">
        <f t="shared" si="1517"/>
        <v>1</v>
      </c>
      <c r="DI2428" s="17">
        <f t="shared" si="1518"/>
        <v>1</v>
      </c>
      <c r="DJ2428" s="20" t="s">
        <v>2477</v>
      </c>
    </row>
    <row r="2429" spans="1:114" x14ac:dyDescent="0.2">
      <c r="A2429" s="15" t="s">
        <v>105</v>
      </c>
      <c r="B2429" s="10" t="s">
        <v>2546</v>
      </c>
      <c r="C2429" s="11">
        <f t="shared" si="1494"/>
        <v>245</v>
      </c>
      <c r="D2429" s="11">
        <f t="shared" si="1523"/>
        <v>359</v>
      </c>
      <c r="E2429" s="11">
        <f t="shared" si="1523"/>
        <v>309</v>
      </c>
      <c r="F2429" s="11">
        <f t="shared" si="1523"/>
        <v>0</v>
      </c>
      <c r="G2429" s="11">
        <f t="shared" si="1523"/>
        <v>21</v>
      </c>
      <c r="H2429" s="11">
        <f t="shared" si="1523"/>
        <v>40</v>
      </c>
      <c r="I2429" s="11">
        <f t="shared" si="1522"/>
        <v>27</v>
      </c>
      <c r="J2429" s="11">
        <f t="shared" si="1522"/>
        <v>0</v>
      </c>
      <c r="K2429" s="11">
        <f t="shared" si="1522"/>
        <v>0</v>
      </c>
      <c r="L2429" s="11">
        <f t="shared" si="1522"/>
        <v>0</v>
      </c>
      <c r="M2429" s="11">
        <f t="shared" si="1522"/>
        <v>0</v>
      </c>
      <c r="N2429" s="11">
        <f t="shared" si="1491"/>
        <v>0</v>
      </c>
      <c r="O2429" s="11">
        <f t="shared" si="1491"/>
        <v>0</v>
      </c>
      <c r="P2429" s="11">
        <f t="shared" si="1491"/>
        <v>0</v>
      </c>
      <c r="Q2429" s="11">
        <f t="shared" si="1491"/>
        <v>0</v>
      </c>
      <c r="R2429" s="11">
        <f t="shared" si="1491"/>
        <v>0</v>
      </c>
      <c r="S2429" s="11">
        <f t="shared" si="1491"/>
        <v>0</v>
      </c>
      <c r="T2429" s="11">
        <f t="shared" si="1490"/>
        <v>31204.778955533042</v>
      </c>
      <c r="U2429" s="40">
        <f t="shared" si="1495"/>
        <v>1.8660000000000001</v>
      </c>
      <c r="V2429" s="11">
        <f t="shared" si="1521"/>
        <v>7.6176474990628966</v>
      </c>
      <c r="W2429" s="11">
        <f t="shared" si="1521"/>
        <v>681348172.46207917</v>
      </c>
      <c r="X2429" s="11">
        <f t="shared" si="1521"/>
        <v>3795811.5457497449</v>
      </c>
      <c r="Y2429" s="11">
        <f t="shared" si="1521"/>
        <v>4435027.3824974671</v>
      </c>
      <c r="Z2429" s="11">
        <f t="shared" si="1521"/>
        <v>1.1684003088782071</v>
      </c>
      <c r="AA2429" s="11">
        <f t="shared" si="1519"/>
        <v>147.76582144672574</v>
      </c>
      <c r="AB2429" s="11">
        <f t="shared" si="1519"/>
        <v>9484.7789555330419</v>
      </c>
      <c r="AC2429" s="11">
        <f t="shared" si="1519"/>
        <v>24720</v>
      </c>
      <c r="AD2429" s="11">
        <f t="shared" si="1519"/>
        <v>197093145.66222313</v>
      </c>
      <c r="AE2429" s="11">
        <f t="shared" si="1519"/>
        <v>1275683.7906940009</v>
      </c>
      <c r="AF2429" s="11">
        <f t="shared" si="1488"/>
        <v>1950724.460832489</v>
      </c>
      <c r="AG2429" s="11">
        <f t="shared" si="1488"/>
        <v>1.5291598710141567</v>
      </c>
      <c r="AH2429" s="11">
        <f t="shared" si="1488"/>
        <v>79.474024381411184</v>
      </c>
      <c r="AI2429" s="11">
        <f t="shared" si="1488"/>
        <v>0</v>
      </c>
      <c r="AJ2429" s="11">
        <f t="shared" si="1488"/>
        <v>0</v>
      </c>
      <c r="AK2429" s="11">
        <f t="shared" si="1488"/>
        <v>0</v>
      </c>
      <c r="AL2429" s="11">
        <f t="shared" si="1488"/>
        <v>0</v>
      </c>
      <c r="AM2429" s="11">
        <f t="shared" si="1488"/>
        <v>0</v>
      </c>
      <c r="AN2429" s="11">
        <f t="shared" si="1488"/>
        <v>0</v>
      </c>
      <c r="AO2429" s="11">
        <f t="shared" si="1520"/>
        <v>0</v>
      </c>
      <c r="AP2429" s="11">
        <f t="shared" si="1493"/>
        <v>0</v>
      </c>
      <c r="AQ2429" s="11">
        <f t="shared" si="1493"/>
        <v>0</v>
      </c>
      <c r="AR2429" s="11">
        <f t="shared" si="1493"/>
        <v>0</v>
      </c>
      <c r="AS2429" s="11">
        <f t="shared" si="1493"/>
        <v>84.93876473467418</v>
      </c>
      <c r="AT2429" s="11">
        <f t="shared" si="1493"/>
        <v>132.63246763185288</v>
      </c>
      <c r="AU2429" s="11">
        <f t="shared" si="1493"/>
        <v>0</v>
      </c>
      <c r="AV2429" s="11">
        <f t="shared" si="1525"/>
        <v>15005888.85441437</v>
      </c>
      <c r="AW2429" s="11">
        <f t="shared" si="1525"/>
        <v>5003864651115</v>
      </c>
      <c r="AX2429" s="11">
        <f t="shared" si="1525"/>
        <v>0</v>
      </c>
      <c r="AY2429" s="11">
        <f t="shared" si="1464"/>
        <v>0</v>
      </c>
      <c r="AZ2429" s="11">
        <f t="shared" si="1464"/>
        <v>1</v>
      </c>
      <c r="BA2429" s="11">
        <f t="shared" si="1464"/>
        <v>1</v>
      </c>
      <c r="BB2429" s="11">
        <f t="shared" si="1464"/>
        <v>1</v>
      </c>
      <c r="BC2429" s="11">
        <f t="shared" si="1464"/>
        <v>1</v>
      </c>
      <c r="BD2429" s="11">
        <f t="shared" si="1464"/>
        <v>1</v>
      </c>
      <c r="BE2429" s="11">
        <f t="shared" si="1464"/>
        <v>1</v>
      </c>
      <c r="BF2429" s="15" t="str">
        <f t="shared" si="1496"/>
        <v>EU 53-62</v>
      </c>
      <c r="BG2429" s="54">
        <v>245</v>
      </c>
      <c r="BH2429" s="17">
        <v>359</v>
      </c>
      <c r="BI2429" s="17">
        <v>309</v>
      </c>
      <c r="BK2429" s="17">
        <v>21</v>
      </c>
      <c r="BL2429" s="17">
        <v>40</v>
      </c>
      <c r="BM2429" s="17">
        <v>27</v>
      </c>
      <c r="BX2429" s="18">
        <f t="shared" si="1524"/>
        <v>31204.778955533042</v>
      </c>
      <c r="BY2429" s="42">
        <v>1.8660000000000001</v>
      </c>
      <c r="BZ2429" s="43">
        <f t="shared" si="1497"/>
        <v>7.6176474990628966</v>
      </c>
      <c r="CA2429" s="18">
        <f t="shared" si="1498"/>
        <v>681348172.46207917</v>
      </c>
      <c r="CB2429" s="18">
        <f t="shared" si="1499"/>
        <v>3795811.5457497449</v>
      </c>
      <c r="CC2429" s="18">
        <f t="shared" si="1500"/>
        <v>4435027.3824974671</v>
      </c>
      <c r="CD2429" s="25">
        <f t="shared" si="1501"/>
        <v>1.1684003088782071</v>
      </c>
      <c r="CE2429" s="26">
        <f t="shared" si="1502"/>
        <v>147.76582144672574</v>
      </c>
      <c r="CF2429" s="18">
        <f t="shared" si="1503"/>
        <v>9484.7789555330419</v>
      </c>
      <c r="CG2429" s="18">
        <f t="shared" si="1504"/>
        <v>24720</v>
      </c>
      <c r="CH2429" s="18">
        <f t="shared" si="1505"/>
        <v>197093145.66222313</v>
      </c>
      <c r="CI2429" s="18">
        <f t="shared" si="1506"/>
        <v>1275683.7906940009</v>
      </c>
      <c r="CJ2429" s="18">
        <f t="shared" si="1507"/>
        <v>1950724.460832489</v>
      </c>
      <c r="CK2429" s="25">
        <f t="shared" si="1508"/>
        <v>1.5291598710141567</v>
      </c>
      <c r="CL2429" s="26">
        <f t="shared" si="1509"/>
        <v>79.474024381411184</v>
      </c>
      <c r="CM2429" s="26"/>
      <c r="CN2429" s="26"/>
      <c r="CO2429" s="26"/>
      <c r="CP2429" s="26"/>
      <c r="CQ2429" s="26"/>
      <c r="CR2429" s="26"/>
      <c r="CS2429" s="26"/>
      <c r="CT2429" s="26"/>
      <c r="CU2429" s="26"/>
      <c r="CV2429" s="26"/>
      <c r="CW2429" s="26">
        <f t="shared" si="1463"/>
        <v>84.93876473467418</v>
      </c>
      <c r="CX2429" s="26">
        <f t="shared" si="1510"/>
        <v>132.63246763185288</v>
      </c>
      <c r="CY2429" s="26"/>
      <c r="CZ2429" s="18">
        <f t="shared" si="1511"/>
        <v>15005888.85441437</v>
      </c>
      <c r="DA2429" s="18">
        <f t="shared" si="1512"/>
        <v>5003864651115</v>
      </c>
      <c r="DB2429" s="18"/>
      <c r="DD2429" s="17">
        <f t="shared" si="1513"/>
        <v>1</v>
      </c>
      <c r="DE2429" s="17">
        <f t="shared" si="1514"/>
        <v>1</v>
      </c>
      <c r="DF2429" s="17">
        <f t="shared" si="1515"/>
        <v>1</v>
      </c>
      <c r="DG2429" s="17">
        <f t="shared" si="1516"/>
        <v>1</v>
      </c>
      <c r="DH2429" s="17">
        <f t="shared" si="1517"/>
        <v>1</v>
      </c>
      <c r="DI2429" s="17">
        <f t="shared" si="1518"/>
        <v>1</v>
      </c>
      <c r="DJ2429" s="20" t="s">
        <v>2477</v>
      </c>
    </row>
    <row r="2430" spans="1:114" x14ac:dyDescent="0.2">
      <c r="A2430" s="15" t="s">
        <v>105</v>
      </c>
      <c r="B2430" s="10" t="s">
        <v>2547</v>
      </c>
      <c r="C2430" s="11">
        <f t="shared" si="1494"/>
        <v>248</v>
      </c>
      <c r="D2430" s="11">
        <f t="shared" si="1523"/>
        <v>377</v>
      </c>
      <c r="E2430" s="11">
        <f t="shared" si="1523"/>
        <v>309</v>
      </c>
      <c r="F2430" s="11">
        <f t="shared" si="1523"/>
        <v>0</v>
      </c>
      <c r="G2430" s="11">
        <f t="shared" si="1523"/>
        <v>21</v>
      </c>
      <c r="H2430" s="11">
        <f t="shared" si="1523"/>
        <v>40</v>
      </c>
      <c r="I2430" s="11">
        <f t="shared" si="1522"/>
        <v>27</v>
      </c>
      <c r="J2430" s="11">
        <f t="shared" si="1522"/>
        <v>0</v>
      </c>
      <c r="K2430" s="11">
        <f t="shared" si="1522"/>
        <v>0</v>
      </c>
      <c r="L2430" s="11">
        <f t="shared" si="1522"/>
        <v>0</v>
      </c>
      <c r="M2430" s="11">
        <f t="shared" si="1522"/>
        <v>0</v>
      </c>
      <c r="N2430" s="11">
        <f t="shared" si="1491"/>
        <v>0</v>
      </c>
      <c r="O2430" s="11">
        <f t="shared" si="1491"/>
        <v>0</v>
      </c>
      <c r="P2430" s="11">
        <f t="shared" si="1491"/>
        <v>0</v>
      </c>
      <c r="Q2430" s="11">
        <f t="shared" si="1491"/>
        <v>0</v>
      </c>
      <c r="R2430" s="11">
        <f t="shared" si="1491"/>
        <v>0</v>
      </c>
      <c r="S2430" s="11">
        <f t="shared" si="1491"/>
        <v>0</v>
      </c>
      <c r="T2430" s="11">
        <f t="shared" si="1490"/>
        <v>31582.778955533042</v>
      </c>
      <c r="U2430" s="40">
        <f t="shared" si="1495"/>
        <v>1.9019999999999999</v>
      </c>
      <c r="V2430" s="11">
        <f t="shared" si="1521"/>
        <v>7.6716806324012703</v>
      </c>
      <c r="W2430" s="11">
        <f t="shared" si="1521"/>
        <v>763716435.39167047</v>
      </c>
      <c r="X2430" s="11">
        <f t="shared" si="1521"/>
        <v>4051546.0763483844</v>
      </c>
      <c r="Y2430" s="11">
        <f t="shared" si="1521"/>
        <v>4717571.3930972647</v>
      </c>
      <c r="Z2430" s="11">
        <f t="shared" si="1521"/>
        <v>1.164387940849771</v>
      </c>
      <c r="AA2430" s="11">
        <f t="shared" si="1519"/>
        <v>155.50376126925545</v>
      </c>
      <c r="AB2430" s="11">
        <f t="shared" si="1519"/>
        <v>9862.7789555330419</v>
      </c>
      <c r="AC2430" s="11">
        <f t="shared" si="1519"/>
        <v>24720</v>
      </c>
      <c r="AD2430" s="11">
        <f t="shared" si="1519"/>
        <v>197107037.16222313</v>
      </c>
      <c r="AE2430" s="11">
        <f t="shared" si="1519"/>
        <v>1275773.70331536</v>
      </c>
      <c r="AF2430" s="11">
        <f t="shared" si="1488"/>
        <v>1952708.960832489</v>
      </c>
      <c r="AG2430" s="11">
        <f t="shared" si="1488"/>
        <v>1.5306076271661453</v>
      </c>
      <c r="AH2430" s="11">
        <f t="shared" si="1488"/>
        <v>78.999782307907552</v>
      </c>
      <c r="AI2430" s="11">
        <f t="shared" si="1488"/>
        <v>0</v>
      </c>
      <c r="AJ2430" s="11">
        <f t="shared" si="1488"/>
        <v>0</v>
      </c>
      <c r="AK2430" s="11">
        <f t="shared" si="1488"/>
        <v>0</v>
      </c>
      <c r="AL2430" s="11">
        <f t="shared" si="1488"/>
        <v>0</v>
      </c>
      <c r="AM2430" s="11">
        <f t="shared" si="1488"/>
        <v>0</v>
      </c>
      <c r="AN2430" s="11">
        <f t="shared" si="1488"/>
        <v>0</v>
      </c>
      <c r="AO2430" s="11">
        <f t="shared" si="1520"/>
        <v>0</v>
      </c>
      <c r="AP2430" s="11">
        <f t="shared" si="1493"/>
        <v>0</v>
      </c>
      <c r="AQ2430" s="11">
        <f t="shared" si="1493"/>
        <v>0</v>
      </c>
      <c r="AR2430" s="11">
        <f t="shared" si="1493"/>
        <v>0</v>
      </c>
      <c r="AS2430" s="11">
        <f t="shared" si="1493"/>
        <v>84.744415598655465</v>
      </c>
      <c r="AT2430" s="11">
        <f t="shared" si="1493"/>
        <v>132.63246763185288</v>
      </c>
      <c r="AU2430" s="11">
        <f t="shared" si="1493"/>
        <v>0</v>
      </c>
      <c r="AV2430" s="11">
        <f t="shared" si="1525"/>
        <v>15061454.85441437</v>
      </c>
      <c r="AW2430" s="11">
        <f t="shared" si="1525"/>
        <v>5584496069835</v>
      </c>
      <c r="AX2430" s="11">
        <f t="shared" si="1525"/>
        <v>0</v>
      </c>
      <c r="AY2430" s="11">
        <f t="shared" si="1464"/>
        <v>0</v>
      </c>
      <c r="AZ2430" s="11">
        <f t="shared" si="1464"/>
        <v>1</v>
      </c>
      <c r="BA2430" s="11">
        <f t="shared" si="1464"/>
        <v>1</v>
      </c>
      <c r="BB2430" s="11">
        <f t="shared" si="1464"/>
        <v>1</v>
      </c>
      <c r="BC2430" s="11">
        <f t="shared" si="1464"/>
        <v>1</v>
      </c>
      <c r="BD2430" s="11">
        <f t="shared" ref="BD2430:BE2475" si="1526">IF($A2430="x",DH2430,"")</f>
        <v>1</v>
      </c>
      <c r="BE2430" s="11">
        <f t="shared" si="1526"/>
        <v>1</v>
      </c>
      <c r="BF2430" s="15" t="str">
        <f t="shared" si="1496"/>
        <v>EU 53-62</v>
      </c>
      <c r="BG2430" s="54">
        <v>248</v>
      </c>
      <c r="BH2430" s="17">
        <v>377</v>
      </c>
      <c r="BI2430" s="17">
        <v>309</v>
      </c>
      <c r="BK2430" s="17">
        <v>21</v>
      </c>
      <c r="BL2430" s="17">
        <v>40</v>
      </c>
      <c r="BM2430" s="17">
        <v>27</v>
      </c>
      <c r="BX2430" s="18">
        <f t="shared" si="1524"/>
        <v>31582.778955533042</v>
      </c>
      <c r="BY2430" s="42">
        <v>1.9019999999999999</v>
      </c>
      <c r="BZ2430" s="43">
        <f t="shared" si="1497"/>
        <v>7.6716806324012703</v>
      </c>
      <c r="CA2430" s="18">
        <f t="shared" si="1498"/>
        <v>763716435.39167047</v>
      </c>
      <c r="CB2430" s="18">
        <f t="shared" si="1499"/>
        <v>4051546.0763483844</v>
      </c>
      <c r="CC2430" s="18">
        <f t="shared" si="1500"/>
        <v>4717571.3930972647</v>
      </c>
      <c r="CD2430" s="25">
        <f t="shared" si="1501"/>
        <v>1.164387940849771</v>
      </c>
      <c r="CE2430" s="26">
        <f t="shared" si="1502"/>
        <v>155.50376126925545</v>
      </c>
      <c r="CF2430" s="18">
        <f t="shared" si="1503"/>
        <v>9862.7789555330419</v>
      </c>
      <c r="CG2430" s="18">
        <f t="shared" si="1504"/>
        <v>24720</v>
      </c>
      <c r="CH2430" s="18">
        <f t="shared" si="1505"/>
        <v>197107037.16222313</v>
      </c>
      <c r="CI2430" s="18">
        <f t="shared" si="1506"/>
        <v>1275773.70331536</v>
      </c>
      <c r="CJ2430" s="18">
        <f t="shared" si="1507"/>
        <v>1952708.960832489</v>
      </c>
      <c r="CK2430" s="25">
        <f t="shared" si="1508"/>
        <v>1.5306076271661453</v>
      </c>
      <c r="CL2430" s="26">
        <f t="shared" si="1509"/>
        <v>78.999782307907552</v>
      </c>
      <c r="CM2430" s="26"/>
      <c r="CN2430" s="26"/>
      <c r="CO2430" s="26"/>
      <c r="CP2430" s="26"/>
      <c r="CQ2430" s="26"/>
      <c r="CR2430" s="26"/>
      <c r="CS2430" s="26"/>
      <c r="CT2430" s="26"/>
      <c r="CU2430" s="26"/>
      <c r="CV2430" s="26"/>
      <c r="CW2430" s="26">
        <f t="shared" si="1463"/>
        <v>84.744415598655465</v>
      </c>
      <c r="CX2430" s="26">
        <f t="shared" si="1510"/>
        <v>132.63246763185288</v>
      </c>
      <c r="CY2430" s="26"/>
      <c r="CZ2430" s="18">
        <f t="shared" si="1511"/>
        <v>15061454.85441437</v>
      </c>
      <c r="DA2430" s="18">
        <f t="shared" si="1512"/>
        <v>5584496069835</v>
      </c>
      <c r="DB2430" s="18"/>
      <c r="DD2430" s="17">
        <f t="shared" si="1513"/>
        <v>1</v>
      </c>
      <c r="DE2430" s="17">
        <f t="shared" si="1514"/>
        <v>1</v>
      </c>
      <c r="DF2430" s="17">
        <f t="shared" si="1515"/>
        <v>1</v>
      </c>
      <c r="DG2430" s="17">
        <f t="shared" si="1516"/>
        <v>1</v>
      </c>
      <c r="DH2430" s="17">
        <f t="shared" si="1517"/>
        <v>1</v>
      </c>
      <c r="DI2430" s="17">
        <f t="shared" si="1518"/>
        <v>1</v>
      </c>
      <c r="DJ2430" s="20" t="s">
        <v>2477</v>
      </c>
    </row>
    <row r="2431" spans="1:114" x14ac:dyDescent="0.2">
      <c r="A2431" s="15" t="s">
        <v>105</v>
      </c>
      <c r="B2431" s="10" t="s">
        <v>2548</v>
      </c>
      <c r="C2431" s="11">
        <f t="shared" si="1494"/>
        <v>250</v>
      </c>
      <c r="D2431" s="11">
        <f t="shared" si="1523"/>
        <v>395</v>
      </c>
      <c r="E2431" s="11">
        <f t="shared" si="1523"/>
        <v>308</v>
      </c>
      <c r="F2431" s="11">
        <f t="shared" si="1523"/>
        <v>0</v>
      </c>
      <c r="G2431" s="11">
        <f t="shared" si="1523"/>
        <v>21</v>
      </c>
      <c r="H2431" s="11">
        <f t="shared" si="1523"/>
        <v>40</v>
      </c>
      <c r="I2431" s="11">
        <f t="shared" si="1522"/>
        <v>27</v>
      </c>
      <c r="J2431" s="11">
        <f t="shared" si="1522"/>
        <v>0</v>
      </c>
      <c r="K2431" s="11">
        <f t="shared" si="1522"/>
        <v>0</v>
      </c>
      <c r="L2431" s="11">
        <f t="shared" si="1522"/>
        <v>0</v>
      </c>
      <c r="M2431" s="11">
        <f t="shared" si="1522"/>
        <v>0</v>
      </c>
      <c r="N2431" s="11">
        <f t="shared" si="1491"/>
        <v>0</v>
      </c>
      <c r="O2431" s="11">
        <f t="shared" si="1491"/>
        <v>0</v>
      </c>
      <c r="P2431" s="11">
        <f t="shared" si="1491"/>
        <v>0</v>
      </c>
      <c r="Q2431" s="11">
        <f t="shared" si="1491"/>
        <v>0</v>
      </c>
      <c r="R2431" s="11">
        <f t="shared" si="1491"/>
        <v>0</v>
      </c>
      <c r="S2431" s="11">
        <f t="shared" si="1491"/>
        <v>0</v>
      </c>
      <c r="T2431" s="11">
        <f t="shared" si="1490"/>
        <v>31880.778955533042</v>
      </c>
      <c r="U2431" s="40">
        <f t="shared" si="1495"/>
        <v>1.9339999999999999</v>
      </c>
      <c r="V2431" s="11">
        <f t="shared" si="1521"/>
        <v>7.7278358566842336</v>
      </c>
      <c r="W2431" s="11">
        <f t="shared" si="1521"/>
        <v>848669940.97779512</v>
      </c>
      <c r="X2431" s="11">
        <f t="shared" si="1521"/>
        <v>4297062.9922926333</v>
      </c>
      <c r="Y2431" s="11">
        <f t="shared" si="1521"/>
        <v>4989317.4036970623</v>
      </c>
      <c r="Z2431" s="11">
        <f t="shared" si="1521"/>
        <v>1.161099432948989</v>
      </c>
      <c r="AA2431" s="11">
        <f t="shared" si="1519"/>
        <v>163.15671326436879</v>
      </c>
      <c r="AB2431" s="11">
        <f t="shared" si="1519"/>
        <v>10240.778955533042</v>
      </c>
      <c r="AC2431" s="11">
        <f t="shared" si="1519"/>
        <v>24640</v>
      </c>
      <c r="AD2431" s="11">
        <f t="shared" si="1519"/>
        <v>195217481.99555644</v>
      </c>
      <c r="AE2431" s="11">
        <f t="shared" si="1519"/>
        <v>1267645.9869841328</v>
      </c>
      <c r="AF2431" s="11">
        <f t="shared" si="1488"/>
        <v>1942353.460832489</v>
      </c>
      <c r="AG2431" s="11">
        <f t="shared" si="1488"/>
        <v>1.5322522855561262</v>
      </c>
      <c r="AH2431" s="11">
        <f t="shared" si="1488"/>
        <v>78.251900007501987</v>
      </c>
      <c r="AI2431" s="11">
        <f t="shared" si="1488"/>
        <v>0</v>
      </c>
      <c r="AJ2431" s="11">
        <f t="shared" si="1488"/>
        <v>0</v>
      </c>
      <c r="AK2431" s="11">
        <f t="shared" si="1488"/>
        <v>0</v>
      </c>
      <c r="AL2431" s="11">
        <f t="shared" si="1488"/>
        <v>0</v>
      </c>
      <c r="AM2431" s="11">
        <f t="shared" si="1488"/>
        <v>0</v>
      </c>
      <c r="AN2431" s="11">
        <f t="shared" si="1488"/>
        <v>0</v>
      </c>
      <c r="AO2431" s="11">
        <f t="shared" si="1520"/>
        <v>0</v>
      </c>
      <c r="AP2431" s="11">
        <f t="shared" si="1493"/>
        <v>0</v>
      </c>
      <c r="AQ2431" s="11">
        <f t="shared" si="1493"/>
        <v>0</v>
      </c>
      <c r="AR2431" s="11">
        <f t="shared" si="1493"/>
        <v>0</v>
      </c>
      <c r="AS2431" s="11">
        <f t="shared" si="1493"/>
        <v>84.264280713838332</v>
      </c>
      <c r="AT2431" s="11">
        <f t="shared" si="1493"/>
        <v>132.63246763185288</v>
      </c>
      <c r="AU2431" s="11">
        <f t="shared" si="1493"/>
        <v>0</v>
      </c>
      <c r="AV2431" s="11">
        <f t="shared" si="1525"/>
        <v>15074354.187747704</v>
      </c>
      <c r="AW2431" s="11">
        <f t="shared" si="1525"/>
        <v>6137020941333.334</v>
      </c>
      <c r="AX2431" s="11">
        <f t="shared" si="1525"/>
        <v>0</v>
      </c>
      <c r="AY2431" s="11">
        <f t="shared" si="1525"/>
        <v>0</v>
      </c>
      <c r="AZ2431" s="11">
        <f t="shared" si="1525"/>
        <v>1</v>
      </c>
      <c r="BA2431" s="11">
        <f t="shared" si="1525"/>
        <v>1</v>
      </c>
      <c r="BB2431" s="11">
        <f t="shared" si="1525"/>
        <v>1</v>
      </c>
      <c r="BC2431" s="11">
        <f t="shared" si="1525"/>
        <v>1</v>
      </c>
      <c r="BD2431" s="11">
        <f t="shared" si="1526"/>
        <v>1</v>
      </c>
      <c r="BE2431" s="11">
        <f t="shared" si="1526"/>
        <v>1</v>
      </c>
      <c r="BF2431" s="15" t="str">
        <f t="shared" si="1496"/>
        <v>EU 53-62</v>
      </c>
      <c r="BG2431" s="54">
        <v>250</v>
      </c>
      <c r="BH2431" s="17">
        <v>395</v>
      </c>
      <c r="BI2431" s="17">
        <v>308</v>
      </c>
      <c r="BK2431" s="17">
        <v>21</v>
      </c>
      <c r="BL2431" s="17">
        <v>40</v>
      </c>
      <c r="BM2431" s="17">
        <v>27</v>
      </c>
      <c r="BX2431" s="18">
        <f t="shared" si="1524"/>
        <v>31880.778955533042</v>
      </c>
      <c r="BY2431" s="42">
        <v>1.9339999999999999</v>
      </c>
      <c r="BZ2431" s="43">
        <f t="shared" si="1497"/>
        <v>7.7278358566842336</v>
      </c>
      <c r="CA2431" s="18">
        <f t="shared" si="1498"/>
        <v>848669940.97779512</v>
      </c>
      <c r="CB2431" s="18">
        <f t="shared" si="1499"/>
        <v>4297062.9922926333</v>
      </c>
      <c r="CC2431" s="18">
        <f t="shared" si="1500"/>
        <v>4989317.4036970623</v>
      </c>
      <c r="CD2431" s="25">
        <f t="shared" si="1501"/>
        <v>1.161099432948989</v>
      </c>
      <c r="CE2431" s="26">
        <f t="shared" si="1502"/>
        <v>163.15671326436879</v>
      </c>
      <c r="CF2431" s="18">
        <f t="shared" si="1503"/>
        <v>10240.778955533042</v>
      </c>
      <c r="CG2431" s="18">
        <f t="shared" si="1504"/>
        <v>24640</v>
      </c>
      <c r="CH2431" s="18">
        <f t="shared" si="1505"/>
        <v>195217481.99555644</v>
      </c>
      <c r="CI2431" s="18">
        <f t="shared" si="1506"/>
        <v>1267645.9869841328</v>
      </c>
      <c r="CJ2431" s="18">
        <f t="shared" si="1507"/>
        <v>1942353.460832489</v>
      </c>
      <c r="CK2431" s="25">
        <f t="shared" si="1508"/>
        <v>1.5322522855561262</v>
      </c>
      <c r="CL2431" s="26">
        <f t="shared" si="1509"/>
        <v>78.251900007501987</v>
      </c>
      <c r="CM2431" s="26"/>
      <c r="CN2431" s="26"/>
      <c r="CO2431" s="26"/>
      <c r="CP2431" s="26"/>
      <c r="CQ2431" s="26"/>
      <c r="CR2431" s="26"/>
      <c r="CS2431" s="26"/>
      <c r="CT2431" s="26"/>
      <c r="CU2431" s="26"/>
      <c r="CV2431" s="26"/>
      <c r="CW2431" s="26">
        <f t="shared" si="1463"/>
        <v>84.264280713838332</v>
      </c>
      <c r="CX2431" s="26">
        <f t="shared" si="1510"/>
        <v>132.63246763185288</v>
      </c>
      <c r="CY2431" s="26"/>
      <c r="CZ2431" s="18">
        <f t="shared" si="1511"/>
        <v>15074354.187747704</v>
      </c>
      <c r="DA2431" s="18">
        <f t="shared" si="1512"/>
        <v>6137020941333.334</v>
      </c>
      <c r="DB2431" s="18"/>
      <c r="DD2431" s="17">
        <f t="shared" si="1513"/>
        <v>1</v>
      </c>
      <c r="DE2431" s="17">
        <f t="shared" si="1514"/>
        <v>1</v>
      </c>
      <c r="DF2431" s="17">
        <f t="shared" si="1515"/>
        <v>1</v>
      </c>
      <c r="DG2431" s="17">
        <f t="shared" si="1516"/>
        <v>1</v>
      </c>
      <c r="DH2431" s="17">
        <f t="shared" si="1517"/>
        <v>1</v>
      </c>
      <c r="DI2431" s="17">
        <f t="shared" si="1518"/>
        <v>1</v>
      </c>
      <c r="DJ2431" s="20" t="s">
        <v>2477</v>
      </c>
    </row>
    <row r="2432" spans="1:114" x14ac:dyDescent="0.2">
      <c r="A2432" s="15" t="s">
        <v>105</v>
      </c>
      <c r="B2432" s="10" t="s">
        <v>2549</v>
      </c>
      <c r="C2432" s="11">
        <f t="shared" si="1494"/>
        <v>256</v>
      </c>
      <c r="D2432" s="11">
        <f t="shared" si="1523"/>
        <v>432</v>
      </c>
      <c r="E2432" s="11">
        <f t="shared" si="1523"/>
        <v>307</v>
      </c>
      <c r="F2432" s="11">
        <f t="shared" si="1523"/>
        <v>0</v>
      </c>
      <c r="G2432" s="11">
        <f t="shared" si="1523"/>
        <v>21</v>
      </c>
      <c r="H2432" s="11">
        <f t="shared" si="1523"/>
        <v>40</v>
      </c>
      <c r="I2432" s="11">
        <f t="shared" si="1522"/>
        <v>27</v>
      </c>
      <c r="J2432" s="11">
        <f t="shared" si="1522"/>
        <v>0</v>
      </c>
      <c r="K2432" s="11">
        <f t="shared" si="1522"/>
        <v>0</v>
      </c>
      <c r="L2432" s="11">
        <f t="shared" si="1522"/>
        <v>0</v>
      </c>
      <c r="M2432" s="11">
        <f t="shared" si="1522"/>
        <v>0</v>
      </c>
      <c r="N2432" s="11">
        <f t="shared" si="1491"/>
        <v>0</v>
      </c>
      <c r="O2432" s="11">
        <f t="shared" si="1491"/>
        <v>0</v>
      </c>
      <c r="P2432" s="11">
        <f t="shared" si="1491"/>
        <v>0</v>
      </c>
      <c r="Q2432" s="11">
        <f t="shared" si="1491"/>
        <v>0</v>
      </c>
      <c r="R2432" s="11">
        <f t="shared" si="1491"/>
        <v>0</v>
      </c>
      <c r="S2432" s="11">
        <f t="shared" si="1491"/>
        <v>0</v>
      </c>
      <c r="T2432" s="11">
        <f t="shared" si="1490"/>
        <v>32577.778955533042</v>
      </c>
      <c r="U2432" s="40">
        <f t="shared" si="1495"/>
        <v>2.004</v>
      </c>
      <c r="V2432" s="11">
        <f t="shared" si="1521"/>
        <v>7.8362194228242057</v>
      </c>
      <c r="W2432" s="11">
        <f t="shared" si="1521"/>
        <v>1041190525.7053107</v>
      </c>
      <c r="X2432" s="11">
        <f t="shared" si="1521"/>
        <v>4820326.5078949565</v>
      </c>
      <c r="Y2432" s="11">
        <f t="shared" si="1521"/>
        <v>5570619.0643744236</v>
      </c>
      <c r="Z2432" s="11">
        <f t="shared" si="1521"/>
        <v>1.1556518122269523</v>
      </c>
      <c r="AA2432" s="11">
        <f t="shared" si="1519"/>
        <v>178.77400422284225</v>
      </c>
      <c r="AB2432" s="11">
        <f t="shared" si="1519"/>
        <v>11017.778955533042</v>
      </c>
      <c r="AC2432" s="11">
        <f t="shared" si="1519"/>
        <v>24560</v>
      </c>
      <c r="AD2432" s="11">
        <f t="shared" si="1519"/>
        <v>193354910.07888979</v>
      </c>
      <c r="AE2432" s="11">
        <f t="shared" si="1519"/>
        <v>1259641.1080057966</v>
      </c>
      <c r="AF2432" s="11">
        <f t="shared" si="1488"/>
        <v>1934132.710832489</v>
      </c>
      <c r="AG2432" s="11">
        <f t="shared" si="1488"/>
        <v>1.5354633145424375</v>
      </c>
      <c r="AH2432" s="11">
        <f t="shared" si="1488"/>
        <v>77.040105070129968</v>
      </c>
      <c r="AI2432" s="11">
        <f t="shared" si="1488"/>
        <v>0</v>
      </c>
      <c r="AJ2432" s="11">
        <f t="shared" si="1488"/>
        <v>0</v>
      </c>
      <c r="AK2432" s="11">
        <f t="shared" si="1488"/>
        <v>0</v>
      </c>
      <c r="AL2432" s="11">
        <f t="shared" si="1488"/>
        <v>0</v>
      </c>
      <c r="AM2432" s="11">
        <f t="shared" si="1488"/>
        <v>0</v>
      </c>
      <c r="AN2432" s="11">
        <f t="shared" si="1488"/>
        <v>0</v>
      </c>
      <c r="AO2432" s="11">
        <f t="shared" si="1520"/>
        <v>0</v>
      </c>
      <c r="AP2432" s="11">
        <f t="shared" si="1493"/>
        <v>0</v>
      </c>
      <c r="AQ2432" s="11">
        <f t="shared" si="1493"/>
        <v>0</v>
      </c>
      <c r="AR2432" s="11">
        <f t="shared" si="1493"/>
        <v>0</v>
      </c>
      <c r="AS2432" s="11">
        <f t="shared" si="1493"/>
        <v>83.584988398252179</v>
      </c>
      <c r="AT2432" s="11">
        <f t="shared" si="1493"/>
        <v>132.63246763185288</v>
      </c>
      <c r="AU2432" s="11">
        <f t="shared" si="1493"/>
        <v>0</v>
      </c>
      <c r="AV2432" s="11">
        <f t="shared" si="1525"/>
        <v>15145906.521081038</v>
      </c>
      <c r="AW2432" s="11">
        <f t="shared" si="1525"/>
        <v>7410303748586.666</v>
      </c>
      <c r="AX2432" s="11">
        <f t="shared" si="1525"/>
        <v>0</v>
      </c>
      <c r="AY2432" s="11">
        <f t="shared" si="1525"/>
        <v>0</v>
      </c>
      <c r="AZ2432" s="11">
        <f t="shared" si="1525"/>
        <v>1</v>
      </c>
      <c r="BA2432" s="11">
        <f t="shared" si="1525"/>
        <v>1</v>
      </c>
      <c r="BB2432" s="11">
        <f t="shared" si="1525"/>
        <v>1</v>
      </c>
      <c r="BC2432" s="11">
        <f t="shared" si="1525"/>
        <v>1</v>
      </c>
      <c r="BD2432" s="11">
        <f t="shared" si="1526"/>
        <v>1</v>
      </c>
      <c r="BE2432" s="11">
        <f t="shared" si="1526"/>
        <v>1</v>
      </c>
      <c r="BF2432" s="15" t="str">
        <f t="shared" si="1496"/>
        <v>EU 53-62</v>
      </c>
      <c r="BG2432" s="54">
        <v>256</v>
      </c>
      <c r="BH2432" s="17">
        <v>432</v>
      </c>
      <c r="BI2432" s="17">
        <v>307</v>
      </c>
      <c r="BK2432" s="17">
        <v>21</v>
      </c>
      <c r="BL2432" s="17">
        <v>40</v>
      </c>
      <c r="BM2432" s="17">
        <v>27</v>
      </c>
      <c r="BX2432" s="18">
        <f t="shared" si="1524"/>
        <v>32577.778955533042</v>
      </c>
      <c r="BY2432" s="42">
        <v>2.004</v>
      </c>
      <c r="BZ2432" s="43">
        <f t="shared" si="1497"/>
        <v>7.8362194228242057</v>
      </c>
      <c r="CA2432" s="18">
        <f t="shared" si="1498"/>
        <v>1041190525.7053107</v>
      </c>
      <c r="CB2432" s="18">
        <f t="shared" si="1499"/>
        <v>4820326.5078949565</v>
      </c>
      <c r="CC2432" s="18">
        <f t="shared" si="1500"/>
        <v>5570619.0643744236</v>
      </c>
      <c r="CD2432" s="25">
        <f t="shared" si="1501"/>
        <v>1.1556518122269523</v>
      </c>
      <c r="CE2432" s="26">
        <f t="shared" si="1502"/>
        <v>178.77400422284225</v>
      </c>
      <c r="CF2432" s="18">
        <f t="shared" si="1503"/>
        <v>11017.778955533042</v>
      </c>
      <c r="CG2432" s="18">
        <f t="shared" si="1504"/>
        <v>24560</v>
      </c>
      <c r="CH2432" s="18">
        <f t="shared" si="1505"/>
        <v>193354910.07888979</v>
      </c>
      <c r="CI2432" s="18">
        <f t="shared" si="1506"/>
        <v>1259641.1080057966</v>
      </c>
      <c r="CJ2432" s="18">
        <f t="shared" si="1507"/>
        <v>1934132.710832489</v>
      </c>
      <c r="CK2432" s="25">
        <f t="shared" si="1508"/>
        <v>1.5354633145424375</v>
      </c>
      <c r="CL2432" s="26">
        <f t="shared" si="1509"/>
        <v>77.040105070129968</v>
      </c>
      <c r="CM2432" s="26"/>
      <c r="CN2432" s="26"/>
      <c r="CO2432" s="26"/>
      <c r="CP2432" s="26"/>
      <c r="CQ2432" s="26"/>
      <c r="CR2432" s="26"/>
      <c r="CS2432" s="26"/>
      <c r="CT2432" s="26"/>
      <c r="CU2432" s="26"/>
      <c r="CV2432" s="26"/>
      <c r="CW2432" s="26">
        <f t="shared" si="1463"/>
        <v>83.584988398252179</v>
      </c>
      <c r="CX2432" s="26">
        <f t="shared" si="1510"/>
        <v>132.63246763185288</v>
      </c>
      <c r="CY2432" s="26"/>
      <c r="CZ2432" s="18">
        <f t="shared" si="1511"/>
        <v>15145906.521081038</v>
      </c>
      <c r="DA2432" s="18">
        <f t="shared" si="1512"/>
        <v>7410303748586.666</v>
      </c>
      <c r="DB2432" s="18"/>
      <c r="DD2432" s="17">
        <f t="shared" si="1513"/>
        <v>1</v>
      </c>
      <c r="DE2432" s="17">
        <f t="shared" si="1514"/>
        <v>1</v>
      </c>
      <c r="DF2432" s="17">
        <f t="shared" si="1515"/>
        <v>1</v>
      </c>
      <c r="DG2432" s="17">
        <f t="shared" si="1516"/>
        <v>1</v>
      </c>
      <c r="DH2432" s="17">
        <f t="shared" si="1517"/>
        <v>1</v>
      </c>
      <c r="DI2432" s="17">
        <f t="shared" si="1518"/>
        <v>1</v>
      </c>
      <c r="DJ2432" s="20" t="s">
        <v>2477</v>
      </c>
    </row>
    <row r="2433" spans="1:114" x14ac:dyDescent="0.2">
      <c r="A2433" s="15" t="s">
        <v>105</v>
      </c>
      <c r="B2433" s="10" t="s">
        <v>2550</v>
      </c>
      <c r="C2433" s="11">
        <f t="shared" si="1494"/>
        <v>263</v>
      </c>
      <c r="D2433" s="11">
        <f t="shared" si="1523"/>
        <v>478</v>
      </c>
      <c r="E2433" s="11">
        <f t="shared" si="1523"/>
        <v>307</v>
      </c>
      <c r="F2433" s="11">
        <f t="shared" si="1523"/>
        <v>0</v>
      </c>
      <c r="G2433" s="11">
        <f t="shared" si="1523"/>
        <v>21</v>
      </c>
      <c r="H2433" s="11">
        <f t="shared" si="1523"/>
        <v>40</v>
      </c>
      <c r="I2433" s="11">
        <f t="shared" si="1522"/>
        <v>27</v>
      </c>
      <c r="J2433" s="11">
        <f t="shared" si="1522"/>
        <v>0</v>
      </c>
      <c r="K2433" s="11">
        <f t="shared" si="1522"/>
        <v>0</v>
      </c>
      <c r="L2433" s="11">
        <f t="shared" si="1522"/>
        <v>0</v>
      </c>
      <c r="M2433" s="11">
        <f t="shared" si="1522"/>
        <v>0</v>
      </c>
      <c r="N2433" s="11">
        <f t="shared" si="1491"/>
        <v>0</v>
      </c>
      <c r="O2433" s="11">
        <f t="shared" si="1491"/>
        <v>0</v>
      </c>
      <c r="P2433" s="11">
        <f t="shared" si="1491"/>
        <v>0</v>
      </c>
      <c r="Q2433" s="11">
        <f t="shared" si="1491"/>
        <v>0</v>
      </c>
      <c r="R2433" s="11">
        <f t="shared" si="1491"/>
        <v>0</v>
      </c>
      <c r="S2433" s="11">
        <f t="shared" si="1491"/>
        <v>0</v>
      </c>
      <c r="T2433" s="11">
        <f t="shared" si="1490"/>
        <v>33543.778955533038</v>
      </c>
      <c r="U2433" s="40">
        <f t="shared" si="1495"/>
        <v>2.0960000000000001</v>
      </c>
      <c r="V2433" s="11">
        <f t="shared" si="1521"/>
        <v>7.9599370655496458</v>
      </c>
      <c r="W2433" s="11">
        <f t="shared" si="1521"/>
        <v>1314842916.1100886</v>
      </c>
      <c r="X2433" s="11">
        <f t="shared" si="1521"/>
        <v>5501434.7954397015</v>
      </c>
      <c r="Y2433" s="11">
        <f t="shared" si="1521"/>
        <v>6331016.9803516837</v>
      </c>
      <c r="Z2433" s="11">
        <f t="shared" si="1521"/>
        <v>1.1507937866680973</v>
      </c>
      <c r="AA2433" s="11">
        <f t="shared" si="1519"/>
        <v>197.98438628421945</v>
      </c>
      <c r="AB2433" s="11">
        <f t="shared" si="1519"/>
        <v>11983.778955533038</v>
      </c>
      <c r="AC2433" s="11">
        <f t="shared" si="1519"/>
        <v>24560</v>
      </c>
      <c r="AD2433" s="11">
        <f t="shared" si="1519"/>
        <v>193390410.57888979</v>
      </c>
      <c r="AE2433" s="11">
        <f t="shared" si="1519"/>
        <v>1259872.3816214318</v>
      </c>
      <c r="AF2433" s="11">
        <f t="shared" si="1488"/>
        <v>1939204.210832489</v>
      </c>
      <c r="AG2433" s="11">
        <f t="shared" si="1488"/>
        <v>1.5392068586635497</v>
      </c>
      <c r="AH2433" s="11">
        <f t="shared" si="1488"/>
        <v>75.929663281791761</v>
      </c>
      <c r="AI2433" s="11">
        <f t="shared" si="1488"/>
        <v>0</v>
      </c>
      <c r="AJ2433" s="11">
        <f t="shared" si="1488"/>
        <v>0</v>
      </c>
      <c r="AK2433" s="11">
        <f t="shared" si="1488"/>
        <v>0</v>
      </c>
      <c r="AL2433" s="11">
        <f t="shared" si="1488"/>
        <v>0</v>
      </c>
      <c r="AM2433" s="11">
        <f t="shared" si="1488"/>
        <v>0</v>
      </c>
      <c r="AN2433" s="11">
        <f t="shared" si="1488"/>
        <v>0</v>
      </c>
      <c r="AO2433" s="11">
        <f t="shared" si="1520"/>
        <v>0</v>
      </c>
      <c r="AP2433" s="11">
        <f t="shared" si="1493"/>
        <v>0</v>
      </c>
      <c r="AQ2433" s="11">
        <f t="shared" si="1493"/>
        <v>0</v>
      </c>
      <c r="AR2433" s="11">
        <f t="shared" si="1493"/>
        <v>0</v>
      </c>
      <c r="AS2433" s="11">
        <f t="shared" si="1493"/>
        <v>83.105042557550988</v>
      </c>
      <c r="AT2433" s="11">
        <f t="shared" si="1493"/>
        <v>132.63246763185288</v>
      </c>
      <c r="AU2433" s="11">
        <f t="shared" si="1493"/>
        <v>0</v>
      </c>
      <c r="AV2433" s="11">
        <f t="shared" si="1525"/>
        <v>15287908.521081038</v>
      </c>
      <c r="AW2433" s="11">
        <f t="shared" si="1525"/>
        <v>9251498804820</v>
      </c>
      <c r="AX2433" s="11">
        <f t="shared" si="1525"/>
        <v>0</v>
      </c>
      <c r="AY2433" s="11">
        <f t="shared" si="1525"/>
        <v>0</v>
      </c>
      <c r="AZ2433" s="11">
        <f t="shared" si="1525"/>
        <v>1</v>
      </c>
      <c r="BA2433" s="11">
        <f t="shared" si="1525"/>
        <v>1</v>
      </c>
      <c r="BB2433" s="11">
        <f t="shared" si="1525"/>
        <v>1</v>
      </c>
      <c r="BC2433" s="11">
        <f t="shared" si="1525"/>
        <v>1</v>
      </c>
      <c r="BD2433" s="11">
        <f t="shared" si="1526"/>
        <v>1</v>
      </c>
      <c r="BE2433" s="11">
        <f t="shared" si="1526"/>
        <v>1</v>
      </c>
      <c r="BF2433" s="15" t="str">
        <f t="shared" si="1496"/>
        <v>EU 53-62</v>
      </c>
      <c r="BG2433" s="54">
        <v>263</v>
      </c>
      <c r="BH2433" s="17">
        <v>478</v>
      </c>
      <c r="BI2433" s="17">
        <v>307</v>
      </c>
      <c r="BK2433" s="17">
        <v>21</v>
      </c>
      <c r="BL2433" s="17">
        <v>40</v>
      </c>
      <c r="BM2433" s="17">
        <v>27</v>
      </c>
      <c r="BX2433" s="18">
        <f t="shared" si="1524"/>
        <v>33543.778955533038</v>
      </c>
      <c r="BY2433" s="42">
        <v>2.0960000000000001</v>
      </c>
      <c r="BZ2433" s="43">
        <f t="shared" si="1497"/>
        <v>7.9599370655496458</v>
      </c>
      <c r="CA2433" s="18">
        <f t="shared" si="1498"/>
        <v>1314842916.1100886</v>
      </c>
      <c r="CB2433" s="18">
        <f t="shared" si="1499"/>
        <v>5501434.7954397015</v>
      </c>
      <c r="CC2433" s="18">
        <f t="shared" si="1500"/>
        <v>6331016.9803516837</v>
      </c>
      <c r="CD2433" s="25">
        <f t="shared" si="1501"/>
        <v>1.1507937866680973</v>
      </c>
      <c r="CE2433" s="26">
        <f t="shared" si="1502"/>
        <v>197.98438628421945</v>
      </c>
      <c r="CF2433" s="18">
        <f t="shared" si="1503"/>
        <v>11983.778955533038</v>
      </c>
      <c r="CG2433" s="18">
        <f t="shared" si="1504"/>
        <v>24560</v>
      </c>
      <c r="CH2433" s="18">
        <f t="shared" si="1505"/>
        <v>193390410.57888979</v>
      </c>
      <c r="CI2433" s="18">
        <f t="shared" si="1506"/>
        <v>1259872.3816214318</v>
      </c>
      <c r="CJ2433" s="18">
        <f t="shared" si="1507"/>
        <v>1939204.210832489</v>
      </c>
      <c r="CK2433" s="25">
        <f t="shared" si="1508"/>
        <v>1.5392068586635497</v>
      </c>
      <c r="CL2433" s="26">
        <f t="shared" si="1509"/>
        <v>75.929663281791761</v>
      </c>
      <c r="CM2433" s="26"/>
      <c r="CN2433" s="26"/>
      <c r="CO2433" s="26"/>
      <c r="CP2433" s="26"/>
      <c r="CQ2433" s="26"/>
      <c r="CR2433" s="26"/>
      <c r="CS2433" s="26"/>
      <c r="CT2433" s="26"/>
      <c r="CU2433" s="26"/>
      <c r="CV2433" s="26"/>
      <c r="CW2433" s="26">
        <f t="shared" si="1463"/>
        <v>83.105042557550988</v>
      </c>
      <c r="CX2433" s="26">
        <f t="shared" si="1510"/>
        <v>132.63246763185288</v>
      </c>
      <c r="CY2433" s="26"/>
      <c r="CZ2433" s="18">
        <f t="shared" si="1511"/>
        <v>15287908.521081038</v>
      </c>
      <c r="DA2433" s="18">
        <f t="shared" si="1512"/>
        <v>9251498804820</v>
      </c>
      <c r="DB2433" s="18"/>
      <c r="DD2433" s="17">
        <f t="shared" si="1513"/>
        <v>1</v>
      </c>
      <c r="DE2433" s="17">
        <f t="shared" si="1514"/>
        <v>1</v>
      </c>
      <c r="DF2433" s="17">
        <f t="shared" si="1515"/>
        <v>1</v>
      </c>
      <c r="DG2433" s="17">
        <f t="shared" si="1516"/>
        <v>1</v>
      </c>
      <c r="DH2433" s="17">
        <f t="shared" si="1517"/>
        <v>1</v>
      </c>
      <c r="DI2433" s="17">
        <f t="shared" si="1518"/>
        <v>1</v>
      </c>
      <c r="DJ2433" s="20" t="s">
        <v>2477</v>
      </c>
    </row>
    <row r="2434" spans="1:114" x14ac:dyDescent="0.2">
      <c r="A2434" s="15" t="s">
        <v>105</v>
      </c>
      <c r="B2434" s="10" t="s">
        <v>2551</v>
      </c>
      <c r="C2434" s="11">
        <f t="shared" si="1494"/>
        <v>270</v>
      </c>
      <c r="D2434" s="11">
        <f t="shared" si="1523"/>
        <v>524</v>
      </c>
      <c r="E2434" s="11">
        <f t="shared" si="1523"/>
        <v>306</v>
      </c>
      <c r="F2434" s="11">
        <f t="shared" si="1523"/>
        <v>0</v>
      </c>
      <c r="G2434" s="11">
        <f t="shared" si="1523"/>
        <v>21</v>
      </c>
      <c r="H2434" s="11">
        <f t="shared" si="1523"/>
        <v>40</v>
      </c>
      <c r="I2434" s="11">
        <f t="shared" si="1522"/>
        <v>27</v>
      </c>
      <c r="J2434" s="11">
        <f t="shared" si="1522"/>
        <v>0</v>
      </c>
      <c r="K2434" s="11">
        <f t="shared" si="1522"/>
        <v>0</v>
      </c>
      <c r="L2434" s="11">
        <f t="shared" si="1522"/>
        <v>0</v>
      </c>
      <c r="M2434" s="11">
        <f t="shared" si="1522"/>
        <v>0</v>
      </c>
      <c r="N2434" s="11">
        <f t="shared" si="1491"/>
        <v>0</v>
      </c>
      <c r="O2434" s="11">
        <f t="shared" si="1491"/>
        <v>0</v>
      </c>
      <c r="P2434" s="11">
        <f t="shared" si="1491"/>
        <v>0</v>
      </c>
      <c r="Q2434" s="11">
        <f t="shared" si="1491"/>
        <v>0</v>
      </c>
      <c r="R2434" s="11">
        <f t="shared" si="1491"/>
        <v>0</v>
      </c>
      <c r="S2434" s="11">
        <f t="shared" si="1491"/>
        <v>0</v>
      </c>
      <c r="T2434" s="11">
        <f t="shared" si="1490"/>
        <v>34429.778955533038</v>
      </c>
      <c r="U2434" s="40">
        <f t="shared" si="1495"/>
        <v>2.1840000000000002</v>
      </c>
      <c r="V2434" s="11">
        <f t="shared" si="1521"/>
        <v>8.0806955185183771</v>
      </c>
      <c r="W2434" s="11">
        <f t="shared" si="1521"/>
        <v>1619288832.3169999</v>
      </c>
      <c r="X2434" s="11">
        <f t="shared" si="1521"/>
        <v>6180491.7264007628</v>
      </c>
      <c r="Y2434" s="11">
        <f t="shared" si="1521"/>
        <v>7094272.8963289429</v>
      </c>
      <c r="Z2434" s="11">
        <f t="shared" si="1521"/>
        <v>1.1478492667541074</v>
      </c>
      <c r="AA2434" s="11">
        <f t="shared" si="1519"/>
        <v>216.86778466779808</v>
      </c>
      <c r="AB2434" s="11">
        <f t="shared" si="1519"/>
        <v>12949.778955533038</v>
      </c>
      <c r="AC2434" s="11">
        <f t="shared" si="1519"/>
        <v>24480</v>
      </c>
      <c r="AD2434" s="11">
        <f t="shared" si="1519"/>
        <v>191547064.41222313</v>
      </c>
      <c r="AE2434" s="11">
        <f t="shared" si="1519"/>
        <v>1251941.5974655107</v>
      </c>
      <c r="AF2434" s="11">
        <f t="shared" si="1488"/>
        <v>1932015.710832489</v>
      </c>
      <c r="AG2434" s="11">
        <f t="shared" si="1488"/>
        <v>1.5432155259828031</v>
      </c>
      <c r="AH2434" s="11">
        <f t="shared" si="1488"/>
        <v>74.588286964138717</v>
      </c>
      <c r="AI2434" s="11">
        <f t="shared" si="1488"/>
        <v>0</v>
      </c>
      <c r="AJ2434" s="11">
        <f t="shared" si="1488"/>
        <v>0</v>
      </c>
      <c r="AK2434" s="11">
        <f t="shared" si="1488"/>
        <v>0</v>
      </c>
      <c r="AL2434" s="11">
        <f t="shared" si="1488"/>
        <v>0</v>
      </c>
      <c r="AM2434" s="11">
        <f t="shared" si="1488"/>
        <v>0</v>
      </c>
      <c r="AN2434" s="11">
        <f t="shared" si="1488"/>
        <v>0</v>
      </c>
      <c r="AO2434" s="11">
        <f t="shared" si="1520"/>
        <v>0</v>
      </c>
      <c r="AP2434" s="11">
        <f t="shared" si="1493"/>
        <v>0</v>
      </c>
      <c r="AQ2434" s="11">
        <f t="shared" si="1493"/>
        <v>0</v>
      </c>
      <c r="AR2434" s="11">
        <f t="shared" si="1493"/>
        <v>0</v>
      </c>
      <c r="AS2434" s="11">
        <f t="shared" si="1493"/>
        <v>82.347040844450106</v>
      </c>
      <c r="AT2434" s="11">
        <f t="shared" si="1493"/>
        <v>132.63246763185288</v>
      </c>
      <c r="AU2434" s="11">
        <f t="shared" si="1493"/>
        <v>0</v>
      </c>
      <c r="AV2434" s="11">
        <f t="shared" si="1525"/>
        <v>15387243.85441437</v>
      </c>
      <c r="AW2434" s="11">
        <f t="shared" si="1525"/>
        <v>11186745356160</v>
      </c>
      <c r="AX2434" s="11">
        <f t="shared" si="1525"/>
        <v>0</v>
      </c>
      <c r="AY2434" s="11">
        <f t="shared" si="1525"/>
        <v>0</v>
      </c>
      <c r="AZ2434" s="11">
        <f t="shared" si="1525"/>
        <v>1</v>
      </c>
      <c r="BA2434" s="11">
        <f t="shared" si="1525"/>
        <v>1</v>
      </c>
      <c r="BB2434" s="11">
        <f t="shared" si="1525"/>
        <v>1</v>
      </c>
      <c r="BC2434" s="11">
        <f t="shared" si="1525"/>
        <v>1</v>
      </c>
      <c r="BD2434" s="11">
        <f t="shared" si="1526"/>
        <v>1</v>
      </c>
      <c r="BE2434" s="11">
        <f t="shared" si="1526"/>
        <v>1</v>
      </c>
      <c r="BF2434" s="15" t="str">
        <f t="shared" si="1496"/>
        <v>EU 53-62</v>
      </c>
      <c r="BG2434" s="54">
        <v>270</v>
      </c>
      <c r="BH2434" s="17">
        <v>524</v>
      </c>
      <c r="BI2434" s="17">
        <v>306</v>
      </c>
      <c r="BK2434" s="17">
        <v>21</v>
      </c>
      <c r="BL2434" s="17">
        <v>40</v>
      </c>
      <c r="BM2434" s="17">
        <v>27</v>
      </c>
      <c r="BX2434" s="18">
        <f t="shared" si="1524"/>
        <v>34429.778955533038</v>
      </c>
      <c r="BY2434" s="42">
        <v>2.1840000000000002</v>
      </c>
      <c r="BZ2434" s="43">
        <f t="shared" si="1497"/>
        <v>8.0806955185183771</v>
      </c>
      <c r="CA2434" s="18">
        <f t="shared" si="1498"/>
        <v>1619288832.3169999</v>
      </c>
      <c r="CB2434" s="18">
        <f t="shared" si="1499"/>
        <v>6180491.7264007628</v>
      </c>
      <c r="CC2434" s="18">
        <f t="shared" si="1500"/>
        <v>7094272.8963289429</v>
      </c>
      <c r="CD2434" s="25">
        <f t="shared" si="1501"/>
        <v>1.1478492667541074</v>
      </c>
      <c r="CE2434" s="26">
        <f t="shared" si="1502"/>
        <v>216.86778466779808</v>
      </c>
      <c r="CF2434" s="18">
        <f t="shared" si="1503"/>
        <v>12949.778955533038</v>
      </c>
      <c r="CG2434" s="18">
        <f t="shared" si="1504"/>
        <v>24480</v>
      </c>
      <c r="CH2434" s="18">
        <f t="shared" si="1505"/>
        <v>191547064.41222313</v>
      </c>
      <c r="CI2434" s="18">
        <f t="shared" si="1506"/>
        <v>1251941.5974655107</v>
      </c>
      <c r="CJ2434" s="18">
        <f t="shared" si="1507"/>
        <v>1932015.710832489</v>
      </c>
      <c r="CK2434" s="25">
        <f t="shared" si="1508"/>
        <v>1.5432155259828031</v>
      </c>
      <c r="CL2434" s="26">
        <f t="shared" si="1509"/>
        <v>74.588286964138717</v>
      </c>
      <c r="CM2434" s="26"/>
      <c r="CN2434" s="26"/>
      <c r="CO2434" s="26"/>
      <c r="CP2434" s="26"/>
      <c r="CQ2434" s="26"/>
      <c r="CR2434" s="26"/>
      <c r="CS2434" s="26"/>
      <c r="CT2434" s="26"/>
      <c r="CU2434" s="26"/>
      <c r="CV2434" s="26"/>
      <c r="CW2434" s="26">
        <f t="shared" si="1463"/>
        <v>82.347040844450106</v>
      </c>
      <c r="CX2434" s="26">
        <f t="shared" si="1510"/>
        <v>132.63246763185288</v>
      </c>
      <c r="CY2434" s="26"/>
      <c r="CZ2434" s="18">
        <f t="shared" si="1511"/>
        <v>15387243.85441437</v>
      </c>
      <c r="DA2434" s="18">
        <f t="shared" si="1512"/>
        <v>11186745356160</v>
      </c>
      <c r="DB2434" s="18"/>
      <c r="DD2434" s="17">
        <f t="shared" si="1513"/>
        <v>1</v>
      </c>
      <c r="DE2434" s="17">
        <f t="shared" si="1514"/>
        <v>1</v>
      </c>
      <c r="DF2434" s="17">
        <f t="shared" si="1515"/>
        <v>1</v>
      </c>
      <c r="DG2434" s="17">
        <f t="shared" si="1516"/>
        <v>1</v>
      </c>
      <c r="DH2434" s="17">
        <f t="shared" si="1517"/>
        <v>1</v>
      </c>
      <c r="DI2434" s="17">
        <f t="shared" si="1518"/>
        <v>1</v>
      </c>
      <c r="DJ2434" s="20" t="s">
        <v>2477</v>
      </c>
    </row>
    <row r="2435" spans="1:114" x14ac:dyDescent="0.2">
      <c r="A2435" s="15" t="s">
        <v>105</v>
      </c>
      <c r="B2435" s="10" t="s">
        <v>2552</v>
      </c>
      <c r="C2435" s="11">
        <f t="shared" si="1494"/>
        <v>278</v>
      </c>
      <c r="D2435" s="11">
        <f t="shared" si="1523"/>
        <v>572</v>
      </c>
      <c r="E2435" s="11">
        <f t="shared" si="1523"/>
        <v>306</v>
      </c>
      <c r="F2435" s="11">
        <f t="shared" si="1523"/>
        <v>0</v>
      </c>
      <c r="G2435" s="11">
        <f t="shared" si="1523"/>
        <v>21</v>
      </c>
      <c r="H2435" s="11">
        <f t="shared" si="1523"/>
        <v>40</v>
      </c>
      <c r="I2435" s="11">
        <f t="shared" si="1522"/>
        <v>27</v>
      </c>
      <c r="J2435" s="11">
        <f t="shared" si="1522"/>
        <v>0</v>
      </c>
      <c r="K2435" s="11">
        <f t="shared" si="1522"/>
        <v>0</v>
      </c>
      <c r="L2435" s="11">
        <f t="shared" si="1522"/>
        <v>0</v>
      </c>
      <c r="M2435" s="11">
        <f t="shared" si="1522"/>
        <v>0</v>
      </c>
      <c r="N2435" s="11">
        <f t="shared" si="1491"/>
        <v>0</v>
      </c>
      <c r="O2435" s="11">
        <f t="shared" si="1491"/>
        <v>0</v>
      </c>
      <c r="P2435" s="11">
        <f t="shared" si="1491"/>
        <v>0</v>
      </c>
      <c r="Q2435" s="11">
        <f t="shared" si="1491"/>
        <v>0</v>
      </c>
      <c r="R2435" s="11">
        <f t="shared" si="1491"/>
        <v>0</v>
      </c>
      <c r="S2435" s="11">
        <f t="shared" si="1491"/>
        <v>0</v>
      </c>
      <c r="T2435" s="11">
        <f t="shared" si="1490"/>
        <v>35437.778955533038</v>
      </c>
      <c r="U2435" s="40">
        <f t="shared" si="1495"/>
        <v>2.2799999999999998</v>
      </c>
      <c r="V2435" s="11">
        <f t="shared" si="1521"/>
        <v>8.1959385839913939</v>
      </c>
      <c r="W2435" s="11">
        <f t="shared" si="1521"/>
        <v>1979838935.414577</v>
      </c>
      <c r="X2435" s="11">
        <f t="shared" si="1521"/>
        <v>6922513.7601908287</v>
      </c>
      <c r="Y2435" s="11">
        <f t="shared" si="1521"/>
        <v>7932683.5912617361</v>
      </c>
      <c r="Z2435" s="11">
        <f t="shared" si="1521"/>
        <v>1.1459252904458019</v>
      </c>
      <c r="AA2435" s="11">
        <f t="shared" si="1519"/>
        <v>236.36419157907747</v>
      </c>
      <c r="AB2435" s="11">
        <f t="shared" si="1519"/>
        <v>13957.778955533038</v>
      </c>
      <c r="AC2435" s="11">
        <f t="shared" si="1519"/>
        <v>24480</v>
      </c>
      <c r="AD2435" s="11">
        <f t="shared" si="1519"/>
        <v>191584108.41222313</v>
      </c>
      <c r="AE2435" s="11">
        <f t="shared" si="1519"/>
        <v>1252183.7151125695</v>
      </c>
      <c r="AF2435" s="11">
        <f t="shared" si="1488"/>
        <v>1937307.710832489</v>
      </c>
      <c r="AG2435" s="11">
        <f t="shared" si="1488"/>
        <v>1.5471433524100158</v>
      </c>
      <c r="AH2435" s="11">
        <f t="shared" si="1488"/>
        <v>73.526940258436511</v>
      </c>
      <c r="AI2435" s="11">
        <f t="shared" si="1488"/>
        <v>0</v>
      </c>
      <c r="AJ2435" s="11">
        <f t="shared" si="1488"/>
        <v>0</v>
      </c>
      <c r="AK2435" s="11">
        <f t="shared" si="1488"/>
        <v>0</v>
      </c>
      <c r="AL2435" s="11">
        <f t="shared" si="1488"/>
        <v>0</v>
      </c>
      <c r="AM2435" s="11">
        <f t="shared" si="1488"/>
        <v>0</v>
      </c>
      <c r="AN2435" s="11">
        <f t="shared" si="1488"/>
        <v>0</v>
      </c>
      <c r="AO2435" s="11">
        <f t="shared" si="1520"/>
        <v>0</v>
      </c>
      <c r="AP2435" s="11">
        <f t="shared" si="1493"/>
        <v>0</v>
      </c>
      <c r="AQ2435" s="11">
        <f t="shared" si="1493"/>
        <v>0</v>
      </c>
      <c r="AR2435" s="11">
        <f t="shared" si="1493"/>
        <v>0</v>
      </c>
      <c r="AS2435" s="11">
        <f t="shared" si="1493"/>
        <v>81.863680584641173</v>
      </c>
      <c r="AT2435" s="11">
        <f t="shared" si="1493"/>
        <v>132.63246763185288</v>
      </c>
      <c r="AU2435" s="11">
        <f t="shared" si="1493"/>
        <v>0</v>
      </c>
      <c r="AV2435" s="11">
        <f t="shared" si="1525"/>
        <v>15535419.85441437</v>
      </c>
      <c r="AW2435" s="11">
        <f t="shared" si="1525"/>
        <v>13515629984640</v>
      </c>
      <c r="AX2435" s="11">
        <f t="shared" si="1525"/>
        <v>0</v>
      </c>
      <c r="AY2435" s="11">
        <f t="shared" si="1525"/>
        <v>0</v>
      </c>
      <c r="AZ2435" s="11">
        <f t="shared" si="1525"/>
        <v>1</v>
      </c>
      <c r="BA2435" s="11">
        <f t="shared" si="1525"/>
        <v>1</v>
      </c>
      <c r="BB2435" s="11">
        <f t="shared" si="1525"/>
        <v>1</v>
      </c>
      <c r="BC2435" s="11">
        <f t="shared" si="1525"/>
        <v>1</v>
      </c>
      <c r="BD2435" s="11">
        <f t="shared" si="1526"/>
        <v>1</v>
      </c>
      <c r="BE2435" s="11">
        <f t="shared" si="1526"/>
        <v>1</v>
      </c>
      <c r="BF2435" s="15" t="str">
        <f t="shared" si="1496"/>
        <v>EU 53-62</v>
      </c>
      <c r="BG2435" s="54">
        <v>278</v>
      </c>
      <c r="BH2435" s="17">
        <v>572</v>
      </c>
      <c r="BI2435" s="17">
        <v>306</v>
      </c>
      <c r="BK2435" s="17">
        <v>21</v>
      </c>
      <c r="BL2435" s="17">
        <v>40</v>
      </c>
      <c r="BM2435" s="17">
        <v>27</v>
      </c>
      <c r="BX2435" s="18">
        <f t="shared" si="1524"/>
        <v>35437.778955533038</v>
      </c>
      <c r="BY2435" s="42">
        <v>2.2799999999999998</v>
      </c>
      <c r="BZ2435" s="43">
        <f t="shared" si="1497"/>
        <v>8.1959385839913939</v>
      </c>
      <c r="CA2435" s="18">
        <f t="shared" si="1498"/>
        <v>1979838935.414577</v>
      </c>
      <c r="CB2435" s="18">
        <f t="shared" si="1499"/>
        <v>6922513.7601908287</v>
      </c>
      <c r="CC2435" s="18">
        <f t="shared" si="1500"/>
        <v>7932683.5912617361</v>
      </c>
      <c r="CD2435" s="25">
        <f t="shared" si="1501"/>
        <v>1.1459252904458019</v>
      </c>
      <c r="CE2435" s="26">
        <f t="shared" si="1502"/>
        <v>236.36419157907747</v>
      </c>
      <c r="CF2435" s="18">
        <f t="shared" si="1503"/>
        <v>13957.778955533038</v>
      </c>
      <c r="CG2435" s="18">
        <f t="shared" si="1504"/>
        <v>24480</v>
      </c>
      <c r="CH2435" s="18">
        <f t="shared" si="1505"/>
        <v>191584108.41222313</v>
      </c>
      <c r="CI2435" s="18">
        <f t="shared" si="1506"/>
        <v>1252183.7151125695</v>
      </c>
      <c r="CJ2435" s="18">
        <f t="shared" si="1507"/>
        <v>1937307.710832489</v>
      </c>
      <c r="CK2435" s="25">
        <f t="shared" si="1508"/>
        <v>1.5471433524100158</v>
      </c>
      <c r="CL2435" s="26">
        <f t="shared" si="1509"/>
        <v>73.526940258436511</v>
      </c>
      <c r="CM2435" s="26"/>
      <c r="CN2435" s="26"/>
      <c r="CO2435" s="26"/>
      <c r="CP2435" s="26"/>
      <c r="CQ2435" s="26"/>
      <c r="CR2435" s="26"/>
      <c r="CS2435" s="26"/>
      <c r="CT2435" s="26"/>
      <c r="CU2435" s="26"/>
      <c r="CV2435" s="26"/>
      <c r="CW2435" s="26">
        <f t="shared" si="1463"/>
        <v>81.863680584641173</v>
      </c>
      <c r="CX2435" s="26">
        <f t="shared" si="1510"/>
        <v>132.63246763185288</v>
      </c>
      <c r="CY2435" s="26"/>
      <c r="CZ2435" s="18">
        <f t="shared" si="1511"/>
        <v>15535419.85441437</v>
      </c>
      <c r="DA2435" s="18">
        <f t="shared" si="1512"/>
        <v>13515629984640</v>
      </c>
      <c r="DB2435" s="18"/>
      <c r="DD2435" s="17">
        <f t="shared" si="1513"/>
        <v>1</v>
      </c>
      <c r="DE2435" s="17">
        <f t="shared" si="1514"/>
        <v>1</v>
      </c>
      <c r="DF2435" s="17">
        <f t="shared" si="1515"/>
        <v>1</v>
      </c>
      <c r="DG2435" s="17">
        <f t="shared" si="1516"/>
        <v>1</v>
      </c>
      <c r="DH2435" s="17">
        <f t="shared" si="1517"/>
        <v>1</v>
      </c>
      <c r="DI2435" s="17">
        <f t="shared" si="1518"/>
        <v>1</v>
      </c>
      <c r="DJ2435" s="20" t="s">
        <v>2477</v>
      </c>
    </row>
    <row r="2436" spans="1:114" x14ac:dyDescent="0.2">
      <c r="A2436" s="15" t="s">
        <v>105</v>
      </c>
      <c r="B2436" s="10" t="s">
        <v>2553</v>
      </c>
      <c r="C2436" s="11">
        <f t="shared" si="1494"/>
        <v>285</v>
      </c>
      <c r="D2436" s="11">
        <f t="shared" si="1523"/>
        <v>620</v>
      </c>
      <c r="E2436" s="11">
        <f t="shared" si="1523"/>
        <v>305</v>
      </c>
      <c r="F2436" s="11">
        <f t="shared" si="1523"/>
        <v>0</v>
      </c>
      <c r="G2436" s="11">
        <f t="shared" si="1523"/>
        <v>21</v>
      </c>
      <c r="H2436" s="11">
        <f t="shared" si="1523"/>
        <v>40</v>
      </c>
      <c r="I2436" s="11">
        <f t="shared" si="1522"/>
        <v>27</v>
      </c>
      <c r="J2436" s="11">
        <f t="shared" si="1522"/>
        <v>0</v>
      </c>
      <c r="K2436" s="11">
        <f t="shared" si="1522"/>
        <v>0</v>
      </c>
      <c r="L2436" s="11">
        <f t="shared" si="1522"/>
        <v>0</v>
      </c>
      <c r="M2436" s="11">
        <f t="shared" si="1522"/>
        <v>0</v>
      </c>
      <c r="N2436" s="11">
        <f t="shared" si="1491"/>
        <v>0</v>
      </c>
      <c r="O2436" s="11">
        <f t="shared" si="1491"/>
        <v>0</v>
      </c>
      <c r="P2436" s="11">
        <f t="shared" si="1491"/>
        <v>0</v>
      </c>
      <c r="Q2436" s="11">
        <f t="shared" si="1491"/>
        <v>0</v>
      </c>
      <c r="R2436" s="11">
        <f t="shared" si="1491"/>
        <v>0</v>
      </c>
      <c r="S2436" s="11">
        <f t="shared" si="1491"/>
        <v>0</v>
      </c>
      <c r="T2436" s="11">
        <f t="shared" si="1490"/>
        <v>36365.778955533038</v>
      </c>
      <c r="U2436" s="40">
        <f t="shared" si="1495"/>
        <v>2.3719999999999999</v>
      </c>
      <c r="V2436" s="11">
        <f t="shared" si="1521"/>
        <v>8.3090645594315546</v>
      </c>
      <c r="W2436" s="11">
        <f t="shared" si="1521"/>
        <v>2374474687.0326867</v>
      </c>
      <c r="X2436" s="11">
        <f t="shared" si="1521"/>
        <v>7659595.7646215698</v>
      </c>
      <c r="Y2436" s="11">
        <f t="shared" si="1521"/>
        <v>8772086.2861945275</v>
      </c>
      <c r="Z2436" s="11">
        <f t="shared" si="1521"/>
        <v>1.1452414142677569</v>
      </c>
      <c r="AA2436" s="11">
        <f t="shared" si="1519"/>
        <v>255.52731101655363</v>
      </c>
      <c r="AB2436" s="11">
        <f t="shared" si="1519"/>
        <v>14965.778955533038</v>
      </c>
      <c r="AC2436" s="11">
        <f t="shared" si="1519"/>
        <v>24400</v>
      </c>
      <c r="AD2436" s="11">
        <f t="shared" si="1519"/>
        <v>189754545.74555644</v>
      </c>
      <c r="AE2436" s="11">
        <f t="shared" si="1519"/>
        <v>1244292.1032495506</v>
      </c>
      <c r="AF2436" s="11">
        <f t="shared" si="1488"/>
        <v>1930379.710832489</v>
      </c>
      <c r="AG2436" s="11">
        <f t="shared" si="1488"/>
        <v>1.551387898220342</v>
      </c>
      <c r="AH2436" s="11">
        <f t="shared" si="1488"/>
        <v>72.235327646263343</v>
      </c>
      <c r="AI2436" s="11">
        <f t="shared" si="1488"/>
        <v>0</v>
      </c>
      <c r="AJ2436" s="11">
        <f t="shared" si="1488"/>
        <v>0</v>
      </c>
      <c r="AK2436" s="11">
        <f t="shared" si="1488"/>
        <v>0</v>
      </c>
      <c r="AL2436" s="11">
        <f t="shared" si="1488"/>
        <v>0</v>
      </c>
      <c r="AM2436" s="11">
        <f t="shared" si="1488"/>
        <v>0</v>
      </c>
      <c r="AN2436" s="11">
        <f t="shared" si="1488"/>
        <v>0</v>
      </c>
      <c r="AO2436" s="11">
        <f t="shared" si="1520"/>
        <v>0</v>
      </c>
      <c r="AP2436" s="11">
        <f t="shared" si="1493"/>
        <v>0</v>
      </c>
      <c r="AQ2436" s="11">
        <f t="shared" si="1493"/>
        <v>0</v>
      </c>
      <c r="AR2436" s="11">
        <f t="shared" si="1493"/>
        <v>0</v>
      </c>
      <c r="AS2436" s="11">
        <f t="shared" si="1493"/>
        <v>81.103222834747456</v>
      </c>
      <c r="AT2436" s="11">
        <f t="shared" si="1493"/>
        <v>132.63246763185288</v>
      </c>
      <c r="AU2436" s="11">
        <f t="shared" si="1493"/>
        <v>0</v>
      </c>
      <c r="AV2436" s="11">
        <f t="shared" si="1525"/>
        <v>15640929.187747704</v>
      </c>
      <c r="AW2436" s="11">
        <f t="shared" si="1525"/>
        <v>15907585083333.334</v>
      </c>
      <c r="AX2436" s="11">
        <f t="shared" si="1525"/>
        <v>0</v>
      </c>
      <c r="AY2436" s="11">
        <f t="shared" si="1525"/>
        <v>0</v>
      </c>
      <c r="AZ2436" s="11">
        <f t="shared" si="1525"/>
        <v>1</v>
      </c>
      <c r="BA2436" s="11">
        <f t="shared" si="1525"/>
        <v>1</v>
      </c>
      <c r="BB2436" s="11">
        <f t="shared" si="1525"/>
        <v>1</v>
      </c>
      <c r="BC2436" s="11">
        <f t="shared" si="1525"/>
        <v>1</v>
      </c>
      <c r="BD2436" s="11">
        <f t="shared" si="1526"/>
        <v>1</v>
      </c>
      <c r="BE2436" s="11">
        <f t="shared" si="1526"/>
        <v>2</v>
      </c>
      <c r="BF2436" s="15" t="str">
        <f t="shared" si="1496"/>
        <v>EU 53-62</v>
      </c>
      <c r="BG2436" s="54">
        <v>285</v>
      </c>
      <c r="BH2436" s="17">
        <v>620</v>
      </c>
      <c r="BI2436" s="17">
        <v>305</v>
      </c>
      <c r="BK2436" s="17">
        <v>21</v>
      </c>
      <c r="BL2436" s="17">
        <v>40</v>
      </c>
      <c r="BM2436" s="17">
        <v>27</v>
      </c>
      <c r="BX2436" s="18">
        <f t="shared" si="1524"/>
        <v>36365.778955533038</v>
      </c>
      <c r="BY2436" s="42">
        <v>2.3719999999999999</v>
      </c>
      <c r="BZ2436" s="43">
        <f t="shared" si="1497"/>
        <v>8.3090645594315546</v>
      </c>
      <c r="CA2436" s="18">
        <f t="shared" si="1498"/>
        <v>2374474687.0326867</v>
      </c>
      <c r="CB2436" s="18">
        <f t="shared" si="1499"/>
        <v>7659595.7646215698</v>
      </c>
      <c r="CC2436" s="18">
        <f t="shared" si="1500"/>
        <v>8772086.2861945275</v>
      </c>
      <c r="CD2436" s="25">
        <f t="shared" si="1501"/>
        <v>1.1452414142677569</v>
      </c>
      <c r="CE2436" s="26">
        <f t="shared" si="1502"/>
        <v>255.52731101655363</v>
      </c>
      <c r="CF2436" s="18">
        <f t="shared" si="1503"/>
        <v>14965.778955533038</v>
      </c>
      <c r="CG2436" s="18">
        <f t="shared" si="1504"/>
        <v>24400</v>
      </c>
      <c r="CH2436" s="18">
        <f t="shared" si="1505"/>
        <v>189754545.74555644</v>
      </c>
      <c r="CI2436" s="18">
        <f t="shared" si="1506"/>
        <v>1244292.1032495506</v>
      </c>
      <c r="CJ2436" s="18">
        <f t="shared" si="1507"/>
        <v>1930379.710832489</v>
      </c>
      <c r="CK2436" s="25">
        <f t="shared" si="1508"/>
        <v>1.551387898220342</v>
      </c>
      <c r="CL2436" s="26">
        <f t="shared" si="1509"/>
        <v>72.235327646263343</v>
      </c>
      <c r="CM2436" s="26"/>
      <c r="CN2436" s="26"/>
      <c r="CO2436" s="26"/>
      <c r="CP2436" s="26"/>
      <c r="CQ2436" s="26"/>
      <c r="CR2436" s="26"/>
      <c r="CS2436" s="26"/>
      <c r="CT2436" s="26"/>
      <c r="CU2436" s="26"/>
      <c r="CV2436" s="26"/>
      <c r="CW2436" s="26">
        <f t="shared" si="1463"/>
        <v>81.103222834747456</v>
      </c>
      <c r="CX2436" s="26">
        <f t="shared" si="1510"/>
        <v>132.63246763185288</v>
      </c>
      <c r="CY2436" s="26"/>
      <c r="CZ2436" s="18">
        <f t="shared" si="1511"/>
        <v>15640929.187747704</v>
      </c>
      <c r="DA2436" s="18">
        <f t="shared" si="1512"/>
        <v>15907585083333.334</v>
      </c>
      <c r="DB2436" s="18"/>
      <c r="DD2436" s="17">
        <f t="shared" si="1513"/>
        <v>1</v>
      </c>
      <c r="DE2436" s="17">
        <f t="shared" si="1514"/>
        <v>1</v>
      </c>
      <c r="DF2436" s="17">
        <f t="shared" si="1515"/>
        <v>1</v>
      </c>
      <c r="DG2436" s="17">
        <f t="shared" si="1516"/>
        <v>1</v>
      </c>
      <c r="DH2436" s="17">
        <f t="shared" si="1517"/>
        <v>1</v>
      </c>
      <c r="DI2436" s="17">
        <f t="shared" si="1518"/>
        <v>2</v>
      </c>
      <c r="DJ2436" s="20" t="s">
        <v>2477</v>
      </c>
    </row>
    <row r="2437" spans="1:114" x14ac:dyDescent="0.2">
      <c r="A2437" s="15" t="s">
        <v>105</v>
      </c>
      <c r="B2437" s="10" t="s">
        <v>2554</v>
      </c>
      <c r="C2437" s="11">
        <f t="shared" si="1494"/>
        <v>293</v>
      </c>
      <c r="D2437" s="11">
        <f t="shared" si="1523"/>
        <v>668</v>
      </c>
      <c r="E2437" s="11">
        <f t="shared" si="1523"/>
        <v>305</v>
      </c>
      <c r="F2437" s="11">
        <f t="shared" si="1523"/>
        <v>0</v>
      </c>
      <c r="G2437" s="11">
        <f t="shared" si="1523"/>
        <v>21</v>
      </c>
      <c r="H2437" s="11">
        <f t="shared" si="1523"/>
        <v>40</v>
      </c>
      <c r="I2437" s="11">
        <f t="shared" si="1522"/>
        <v>27</v>
      </c>
      <c r="J2437" s="11">
        <f t="shared" si="1522"/>
        <v>0</v>
      </c>
      <c r="K2437" s="11">
        <f t="shared" si="1522"/>
        <v>0</v>
      </c>
      <c r="L2437" s="11">
        <f t="shared" si="1522"/>
        <v>0</v>
      </c>
      <c r="M2437" s="11">
        <f t="shared" si="1522"/>
        <v>0</v>
      </c>
      <c r="N2437" s="11">
        <f t="shared" si="1491"/>
        <v>0</v>
      </c>
      <c r="O2437" s="11">
        <f t="shared" si="1491"/>
        <v>0</v>
      </c>
      <c r="P2437" s="11">
        <f t="shared" si="1491"/>
        <v>0</v>
      </c>
      <c r="Q2437" s="11">
        <f t="shared" si="1491"/>
        <v>0</v>
      </c>
      <c r="R2437" s="11">
        <f t="shared" si="1491"/>
        <v>0</v>
      </c>
      <c r="S2437" s="11">
        <f t="shared" si="1491"/>
        <v>0</v>
      </c>
      <c r="T2437" s="11">
        <f t="shared" si="1490"/>
        <v>37373.778955533038</v>
      </c>
      <c r="U2437" s="40">
        <f t="shared" si="1495"/>
        <v>2.468</v>
      </c>
      <c r="V2437" s="11">
        <f t="shared" si="1521"/>
        <v>8.4121786248231079</v>
      </c>
      <c r="W2437" s="11">
        <f t="shared" si="1521"/>
        <v>2816674956.5046639</v>
      </c>
      <c r="X2437" s="11">
        <f t="shared" si="1521"/>
        <v>8433158.5524091739</v>
      </c>
      <c r="Y2437" s="11">
        <f t="shared" si="1521"/>
        <v>9656960.9811273217</v>
      </c>
      <c r="Z2437" s="11">
        <f t="shared" si="1521"/>
        <v>1.1451179200666795</v>
      </c>
      <c r="AA2437" s="11">
        <f t="shared" si="1519"/>
        <v>274.52687085856343</v>
      </c>
      <c r="AB2437" s="11">
        <f t="shared" si="1519"/>
        <v>15973.778955533038</v>
      </c>
      <c r="AC2437" s="11">
        <f t="shared" si="1519"/>
        <v>24400</v>
      </c>
      <c r="AD2437" s="11">
        <f t="shared" si="1519"/>
        <v>189791589.74555644</v>
      </c>
      <c r="AE2437" s="11">
        <f t="shared" si="1519"/>
        <v>1244535.0147249603</v>
      </c>
      <c r="AF2437" s="11">
        <f t="shared" si="1488"/>
        <v>1935671.710832489</v>
      </c>
      <c r="AG2437" s="11">
        <f t="shared" si="1488"/>
        <v>1.5553372849539862</v>
      </c>
      <c r="AH2437" s="11">
        <f t="shared" si="1488"/>
        <v>71.261502589569815</v>
      </c>
      <c r="AI2437" s="11">
        <f t="shared" si="1488"/>
        <v>0</v>
      </c>
      <c r="AJ2437" s="11">
        <f t="shared" si="1488"/>
        <v>0</v>
      </c>
      <c r="AK2437" s="11">
        <f t="shared" si="1488"/>
        <v>0</v>
      </c>
      <c r="AL2437" s="11">
        <f t="shared" si="1488"/>
        <v>0</v>
      </c>
      <c r="AM2437" s="11">
        <f t="shared" si="1488"/>
        <v>0</v>
      </c>
      <c r="AN2437" s="11">
        <f t="shared" si="1488"/>
        <v>0</v>
      </c>
      <c r="AO2437" s="11">
        <f t="shared" si="1520"/>
        <v>0</v>
      </c>
      <c r="AP2437" s="11">
        <f t="shared" si="1493"/>
        <v>0</v>
      </c>
      <c r="AQ2437" s="11">
        <f t="shared" si="1493"/>
        <v>0</v>
      </c>
      <c r="AR2437" s="11">
        <f t="shared" si="1493"/>
        <v>0</v>
      </c>
      <c r="AS2437" s="11">
        <f t="shared" si="1493"/>
        <v>80.636941165380151</v>
      </c>
      <c r="AT2437" s="11">
        <f t="shared" si="1493"/>
        <v>132.63246763185288</v>
      </c>
      <c r="AU2437" s="11">
        <f t="shared" si="1493"/>
        <v>0</v>
      </c>
      <c r="AV2437" s="11">
        <f t="shared" si="1525"/>
        <v>15789105.187747704</v>
      </c>
      <c r="AW2437" s="11">
        <f t="shared" si="1525"/>
        <v>18649515563333.336</v>
      </c>
      <c r="AX2437" s="11">
        <f t="shared" si="1525"/>
        <v>0</v>
      </c>
      <c r="AY2437" s="11">
        <f t="shared" si="1525"/>
        <v>0</v>
      </c>
      <c r="AZ2437" s="11">
        <f t="shared" si="1525"/>
        <v>1</v>
      </c>
      <c r="BA2437" s="11">
        <f t="shared" si="1525"/>
        <v>1</v>
      </c>
      <c r="BB2437" s="11">
        <f t="shared" si="1525"/>
        <v>1</v>
      </c>
      <c r="BC2437" s="11">
        <f t="shared" si="1525"/>
        <v>1</v>
      </c>
      <c r="BD2437" s="11">
        <f t="shared" si="1526"/>
        <v>2</v>
      </c>
      <c r="BE2437" s="11">
        <f t="shared" si="1526"/>
        <v>3</v>
      </c>
      <c r="BF2437" s="15" t="str">
        <f t="shared" si="1496"/>
        <v>EU 53-62</v>
      </c>
      <c r="BG2437" s="54">
        <v>293</v>
      </c>
      <c r="BH2437" s="17">
        <v>668</v>
      </c>
      <c r="BI2437" s="17">
        <v>305</v>
      </c>
      <c r="BK2437" s="17">
        <v>21</v>
      </c>
      <c r="BL2437" s="17">
        <v>40</v>
      </c>
      <c r="BM2437" s="17">
        <v>27</v>
      </c>
      <c r="BX2437" s="18">
        <f t="shared" si="1524"/>
        <v>37373.778955533038</v>
      </c>
      <c r="BY2437" s="42">
        <v>2.468</v>
      </c>
      <c r="BZ2437" s="43">
        <f t="shared" si="1497"/>
        <v>8.4121786248231079</v>
      </c>
      <c r="CA2437" s="18">
        <f t="shared" si="1498"/>
        <v>2816674956.5046639</v>
      </c>
      <c r="CB2437" s="18">
        <f t="shared" si="1499"/>
        <v>8433158.5524091739</v>
      </c>
      <c r="CC2437" s="18">
        <f t="shared" si="1500"/>
        <v>9656960.9811273217</v>
      </c>
      <c r="CD2437" s="25">
        <f t="shared" si="1501"/>
        <v>1.1451179200666795</v>
      </c>
      <c r="CE2437" s="26">
        <f t="shared" si="1502"/>
        <v>274.52687085856343</v>
      </c>
      <c r="CF2437" s="18">
        <f t="shared" si="1503"/>
        <v>15973.778955533038</v>
      </c>
      <c r="CG2437" s="18">
        <f t="shared" si="1504"/>
        <v>24400</v>
      </c>
      <c r="CH2437" s="18">
        <f t="shared" si="1505"/>
        <v>189791589.74555644</v>
      </c>
      <c r="CI2437" s="18">
        <f t="shared" si="1506"/>
        <v>1244535.0147249603</v>
      </c>
      <c r="CJ2437" s="18">
        <f t="shared" si="1507"/>
        <v>1935671.710832489</v>
      </c>
      <c r="CK2437" s="25">
        <f t="shared" si="1508"/>
        <v>1.5553372849539862</v>
      </c>
      <c r="CL2437" s="26">
        <f t="shared" si="1509"/>
        <v>71.261502589569815</v>
      </c>
      <c r="CM2437" s="26"/>
      <c r="CN2437" s="26"/>
      <c r="CO2437" s="26"/>
      <c r="CP2437" s="26"/>
      <c r="CQ2437" s="26"/>
      <c r="CR2437" s="26"/>
      <c r="CS2437" s="26"/>
      <c r="CT2437" s="26"/>
      <c r="CU2437" s="26"/>
      <c r="CV2437" s="26"/>
      <c r="CW2437" s="26">
        <f t="shared" si="1463"/>
        <v>80.636941165380151</v>
      </c>
      <c r="CX2437" s="26">
        <f t="shared" si="1510"/>
        <v>132.63246763185288</v>
      </c>
      <c r="CY2437" s="26"/>
      <c r="CZ2437" s="18">
        <f t="shared" si="1511"/>
        <v>15789105.187747704</v>
      </c>
      <c r="DA2437" s="18">
        <f t="shared" si="1512"/>
        <v>18649515563333.336</v>
      </c>
      <c r="DB2437" s="18"/>
      <c r="DD2437" s="17">
        <f t="shared" si="1513"/>
        <v>1</v>
      </c>
      <c r="DE2437" s="17">
        <f t="shared" si="1514"/>
        <v>1</v>
      </c>
      <c r="DF2437" s="17">
        <f t="shared" si="1515"/>
        <v>1</v>
      </c>
      <c r="DG2437" s="17">
        <f t="shared" si="1516"/>
        <v>1</v>
      </c>
      <c r="DH2437" s="17">
        <f t="shared" si="1517"/>
        <v>2</v>
      </c>
      <c r="DI2437" s="17">
        <f t="shared" si="1518"/>
        <v>3</v>
      </c>
      <c r="DJ2437" s="20" t="s">
        <v>2477</v>
      </c>
    </row>
    <row r="2438" spans="1:114" x14ac:dyDescent="0.2">
      <c r="A2438" s="15" t="s">
        <v>105</v>
      </c>
      <c r="B2438" s="10" t="s">
        <v>2555</v>
      </c>
      <c r="C2438" s="11">
        <f t="shared" si="1494"/>
        <v>301</v>
      </c>
      <c r="D2438" s="11">
        <f t="shared" si="1523"/>
        <v>716</v>
      </c>
      <c r="E2438" s="11">
        <f t="shared" si="1523"/>
        <v>304</v>
      </c>
      <c r="F2438" s="11">
        <f t="shared" si="1523"/>
        <v>0</v>
      </c>
      <c r="G2438" s="11">
        <f t="shared" si="1523"/>
        <v>21</v>
      </c>
      <c r="H2438" s="11">
        <f t="shared" si="1523"/>
        <v>40</v>
      </c>
      <c r="I2438" s="11">
        <f t="shared" si="1522"/>
        <v>27</v>
      </c>
      <c r="J2438" s="11">
        <f t="shared" si="1522"/>
        <v>0</v>
      </c>
      <c r="K2438" s="11">
        <f t="shared" si="1522"/>
        <v>0</v>
      </c>
      <c r="L2438" s="11">
        <f t="shared" si="1522"/>
        <v>0</v>
      </c>
      <c r="M2438" s="11">
        <f t="shared" si="1522"/>
        <v>0</v>
      </c>
      <c r="N2438" s="11">
        <f t="shared" si="1491"/>
        <v>0</v>
      </c>
      <c r="O2438" s="11">
        <f t="shared" si="1491"/>
        <v>0</v>
      </c>
      <c r="P2438" s="11">
        <f t="shared" si="1491"/>
        <v>0</v>
      </c>
      <c r="Q2438" s="11">
        <f t="shared" si="1491"/>
        <v>0</v>
      </c>
      <c r="R2438" s="11">
        <f t="shared" si="1491"/>
        <v>0</v>
      </c>
      <c r="S2438" s="11">
        <f t="shared" si="1491"/>
        <v>0</v>
      </c>
      <c r="T2438" s="11">
        <f t="shared" si="1490"/>
        <v>38301.778955533038</v>
      </c>
      <c r="U2438" s="40">
        <f t="shared" si="1495"/>
        <v>2.56</v>
      </c>
      <c r="V2438" s="11">
        <f t="shared" si="1521"/>
        <v>8.5143473377603662</v>
      </c>
      <c r="W2438" s="11">
        <f t="shared" si="1521"/>
        <v>3292779626.4971743</v>
      </c>
      <c r="X2438" s="11">
        <f t="shared" si="1521"/>
        <v>9197708.4539027214</v>
      </c>
      <c r="Y2438" s="11">
        <f t="shared" si="1521"/>
        <v>10538987.676060114</v>
      </c>
      <c r="Z2438" s="11">
        <f t="shared" si="1521"/>
        <v>1.1458275426840985</v>
      </c>
      <c r="AA2438" s="11">
        <f t="shared" si="1519"/>
        <v>293.20532958242444</v>
      </c>
      <c r="AB2438" s="11">
        <f t="shared" si="1519"/>
        <v>16981.778955533038</v>
      </c>
      <c r="AC2438" s="11">
        <f t="shared" si="1519"/>
        <v>24320</v>
      </c>
      <c r="AD2438" s="11">
        <f t="shared" si="1519"/>
        <v>187974227.07888979</v>
      </c>
      <c r="AE2438" s="11">
        <f t="shared" si="1519"/>
        <v>1236672.5465716433</v>
      </c>
      <c r="AF2438" s="11">
        <f t="shared" si="1488"/>
        <v>1928783.710832489</v>
      </c>
      <c r="AG2438" s="11">
        <f t="shared" si="1488"/>
        <v>1.5596559624288142</v>
      </c>
      <c r="AH2438" s="11">
        <f t="shared" si="1488"/>
        <v>70.055087699423282</v>
      </c>
      <c r="AI2438" s="11">
        <f t="shared" si="1488"/>
        <v>0</v>
      </c>
      <c r="AJ2438" s="11">
        <f t="shared" si="1488"/>
        <v>0</v>
      </c>
      <c r="AK2438" s="11">
        <f t="shared" si="1488"/>
        <v>0</v>
      </c>
      <c r="AL2438" s="11">
        <f t="shared" si="1488"/>
        <v>0</v>
      </c>
      <c r="AM2438" s="11">
        <f t="shared" si="1488"/>
        <v>0</v>
      </c>
      <c r="AN2438" s="11">
        <f t="shared" si="1488"/>
        <v>0</v>
      </c>
      <c r="AO2438" s="11">
        <f t="shared" si="1520"/>
        <v>0</v>
      </c>
      <c r="AP2438" s="11">
        <f t="shared" si="1493"/>
        <v>0</v>
      </c>
      <c r="AQ2438" s="11">
        <f t="shared" si="1493"/>
        <v>0</v>
      </c>
      <c r="AR2438" s="11">
        <f t="shared" si="1493"/>
        <v>0</v>
      </c>
      <c r="AS2438" s="11">
        <f t="shared" si="1493"/>
        <v>79.893888402547532</v>
      </c>
      <c r="AT2438" s="11">
        <f t="shared" si="1493"/>
        <v>132.63246763185288</v>
      </c>
      <c r="AU2438" s="11">
        <f t="shared" si="1493"/>
        <v>0</v>
      </c>
      <c r="AV2438" s="11">
        <f t="shared" si="1525"/>
        <v>15894614.521081038</v>
      </c>
      <c r="AW2438" s="11">
        <f t="shared" si="1525"/>
        <v>21397492968106.664</v>
      </c>
      <c r="AX2438" s="11">
        <f t="shared" si="1525"/>
        <v>0</v>
      </c>
      <c r="AY2438" s="11">
        <f t="shared" si="1525"/>
        <v>0</v>
      </c>
      <c r="AZ2438" s="11">
        <f t="shared" si="1525"/>
        <v>1</v>
      </c>
      <c r="BA2438" s="11">
        <f t="shared" si="1525"/>
        <v>1</v>
      </c>
      <c r="BB2438" s="11">
        <f t="shared" si="1525"/>
        <v>1</v>
      </c>
      <c r="BC2438" s="11">
        <f t="shared" si="1525"/>
        <v>1</v>
      </c>
      <c r="BD2438" s="11">
        <f t="shared" si="1526"/>
        <v>2</v>
      </c>
      <c r="BE2438" s="11">
        <f t="shared" si="1526"/>
        <v>3</v>
      </c>
      <c r="BF2438" s="15" t="str">
        <f t="shared" si="1496"/>
        <v>EU 53-62</v>
      </c>
      <c r="BG2438" s="54">
        <v>301</v>
      </c>
      <c r="BH2438" s="17">
        <v>716</v>
      </c>
      <c r="BI2438" s="17">
        <v>304</v>
      </c>
      <c r="BK2438" s="17">
        <v>21</v>
      </c>
      <c r="BL2438" s="17">
        <v>40</v>
      </c>
      <c r="BM2438" s="17">
        <v>27</v>
      </c>
      <c r="BX2438" s="18">
        <f t="shared" si="1524"/>
        <v>38301.778955533038</v>
      </c>
      <c r="BY2438" s="42">
        <v>2.56</v>
      </c>
      <c r="BZ2438" s="43">
        <f t="shared" si="1497"/>
        <v>8.5143473377603662</v>
      </c>
      <c r="CA2438" s="18">
        <f t="shared" si="1498"/>
        <v>3292779626.4971743</v>
      </c>
      <c r="CB2438" s="18">
        <f t="shared" si="1499"/>
        <v>9197708.4539027214</v>
      </c>
      <c r="CC2438" s="18">
        <f t="shared" si="1500"/>
        <v>10538987.676060114</v>
      </c>
      <c r="CD2438" s="25">
        <f t="shared" si="1501"/>
        <v>1.1458275426840985</v>
      </c>
      <c r="CE2438" s="26">
        <f t="shared" si="1502"/>
        <v>293.20532958242444</v>
      </c>
      <c r="CF2438" s="18">
        <f t="shared" si="1503"/>
        <v>16981.778955533038</v>
      </c>
      <c r="CG2438" s="18">
        <f t="shared" si="1504"/>
        <v>24320</v>
      </c>
      <c r="CH2438" s="18">
        <f t="shared" si="1505"/>
        <v>187974227.07888979</v>
      </c>
      <c r="CI2438" s="18">
        <f t="shared" si="1506"/>
        <v>1236672.5465716433</v>
      </c>
      <c r="CJ2438" s="18">
        <f t="shared" si="1507"/>
        <v>1928783.710832489</v>
      </c>
      <c r="CK2438" s="25">
        <f t="shared" si="1508"/>
        <v>1.5596559624288142</v>
      </c>
      <c r="CL2438" s="26">
        <f t="shared" si="1509"/>
        <v>70.055087699423282</v>
      </c>
      <c r="CM2438" s="26"/>
      <c r="CN2438" s="26"/>
      <c r="CO2438" s="26"/>
      <c r="CP2438" s="26"/>
      <c r="CQ2438" s="26"/>
      <c r="CR2438" s="26"/>
      <c r="CS2438" s="26"/>
      <c r="CT2438" s="26"/>
      <c r="CU2438" s="26"/>
      <c r="CV2438" s="26"/>
      <c r="CW2438" s="26">
        <f t="shared" si="1463"/>
        <v>79.893888402547532</v>
      </c>
      <c r="CX2438" s="26">
        <f t="shared" si="1510"/>
        <v>132.63246763185288</v>
      </c>
      <c r="CY2438" s="26"/>
      <c r="CZ2438" s="18">
        <f t="shared" si="1511"/>
        <v>15894614.521081038</v>
      </c>
      <c r="DA2438" s="18">
        <f t="shared" si="1512"/>
        <v>21397492968106.664</v>
      </c>
      <c r="DB2438" s="18"/>
      <c r="DD2438" s="17">
        <f t="shared" si="1513"/>
        <v>1</v>
      </c>
      <c r="DE2438" s="17">
        <f t="shared" si="1514"/>
        <v>1</v>
      </c>
      <c r="DF2438" s="17">
        <f t="shared" si="1515"/>
        <v>1</v>
      </c>
      <c r="DG2438" s="17">
        <f t="shared" si="1516"/>
        <v>1</v>
      </c>
      <c r="DH2438" s="17">
        <f t="shared" si="1517"/>
        <v>2</v>
      </c>
      <c r="DI2438" s="17">
        <f t="shared" si="1518"/>
        <v>3</v>
      </c>
      <c r="DJ2438" s="20" t="s">
        <v>2477</v>
      </c>
    </row>
    <row r="2439" spans="1:114" x14ac:dyDescent="0.2">
      <c r="A2439" s="15" t="s">
        <v>105</v>
      </c>
      <c r="B2439" s="10" t="s">
        <v>2556</v>
      </c>
      <c r="C2439" s="11">
        <f t="shared" si="1494"/>
        <v>317</v>
      </c>
      <c r="D2439" s="11">
        <f t="shared" si="1523"/>
        <v>814</v>
      </c>
      <c r="E2439" s="11">
        <f t="shared" si="1523"/>
        <v>303</v>
      </c>
      <c r="F2439" s="11">
        <f t="shared" si="1523"/>
        <v>0</v>
      </c>
      <c r="G2439" s="11">
        <f t="shared" si="1523"/>
        <v>21</v>
      </c>
      <c r="H2439" s="11">
        <f t="shared" si="1523"/>
        <v>40</v>
      </c>
      <c r="I2439" s="11">
        <f t="shared" si="1522"/>
        <v>30</v>
      </c>
      <c r="J2439" s="11">
        <f t="shared" si="1522"/>
        <v>0</v>
      </c>
      <c r="K2439" s="11">
        <f t="shared" si="1522"/>
        <v>0</v>
      </c>
      <c r="L2439" s="11">
        <f t="shared" si="1522"/>
        <v>0</v>
      </c>
      <c r="M2439" s="11">
        <f t="shared" si="1522"/>
        <v>0</v>
      </c>
      <c r="N2439" s="11">
        <f t="shared" si="1491"/>
        <v>0</v>
      </c>
      <c r="O2439" s="11">
        <f t="shared" si="1491"/>
        <v>0</v>
      </c>
      <c r="P2439" s="11">
        <f t="shared" si="1491"/>
        <v>0</v>
      </c>
      <c r="Q2439" s="11">
        <f t="shared" si="1491"/>
        <v>0</v>
      </c>
      <c r="R2439" s="11">
        <f t="shared" si="1491"/>
        <v>0</v>
      </c>
      <c r="S2439" s="11">
        <f t="shared" si="1491"/>
        <v>0</v>
      </c>
      <c r="T2439" s="11">
        <f t="shared" si="1490"/>
        <v>40426.566611769187</v>
      </c>
      <c r="U2439" s="40">
        <f t="shared" si="1495"/>
        <v>2.746</v>
      </c>
      <c r="V2439" s="11">
        <f t="shared" si="1521"/>
        <v>8.6529464784084364</v>
      </c>
      <c r="W2439" s="11">
        <f t="shared" si="1521"/>
        <v>4425978547.080018</v>
      </c>
      <c r="X2439" s="11">
        <f t="shared" si="1521"/>
        <v>10874640.164815769</v>
      </c>
      <c r="Y2439" s="11">
        <f t="shared" si="1521"/>
        <v>12487703.948166216</v>
      </c>
      <c r="Z2439" s="11">
        <f t="shared" si="1521"/>
        <v>1.1483326122890407</v>
      </c>
      <c r="AA2439" s="11">
        <f t="shared" si="1519"/>
        <v>330.88053777127465</v>
      </c>
      <c r="AB2439" s="11">
        <f t="shared" si="1519"/>
        <v>19426.566611769187</v>
      </c>
      <c r="AC2439" s="11">
        <f t="shared" si="1519"/>
        <v>24240</v>
      </c>
      <c r="AD2439" s="11">
        <f t="shared" si="1519"/>
        <v>186273551.80561823</v>
      </c>
      <c r="AE2439" s="11">
        <f t="shared" si="1519"/>
        <v>1229528.394756556</v>
      </c>
      <c r="AF2439" s="11">
        <f t="shared" si="1488"/>
        <v>1930392.4477766522</v>
      </c>
      <c r="AG2439" s="11">
        <f t="shared" si="1488"/>
        <v>1.5700267322080559</v>
      </c>
      <c r="AH2439" s="11">
        <f t="shared" si="1488"/>
        <v>67.880052332538767</v>
      </c>
      <c r="AI2439" s="11">
        <f t="shared" si="1488"/>
        <v>0</v>
      </c>
      <c r="AJ2439" s="11">
        <f t="shared" si="1488"/>
        <v>0</v>
      </c>
      <c r="AK2439" s="11">
        <f t="shared" si="1488"/>
        <v>0</v>
      </c>
      <c r="AL2439" s="11">
        <f t="shared" si="1488"/>
        <v>0</v>
      </c>
      <c r="AM2439" s="11">
        <f t="shared" si="1488"/>
        <v>0</v>
      </c>
      <c r="AN2439" s="11">
        <f t="shared" si="1488"/>
        <v>0</v>
      </c>
      <c r="AO2439" s="11">
        <f t="shared" si="1520"/>
        <v>0</v>
      </c>
      <c r="AP2439" s="11">
        <f t="shared" si="1493"/>
        <v>0</v>
      </c>
      <c r="AQ2439" s="11">
        <f t="shared" si="1493"/>
        <v>0</v>
      </c>
      <c r="AR2439" s="11">
        <f t="shared" si="1493"/>
        <v>0</v>
      </c>
      <c r="AS2439" s="11">
        <f t="shared" si="1493"/>
        <v>78.521244986086529</v>
      </c>
      <c r="AT2439" s="11">
        <f t="shared" si="1493"/>
        <v>136.14718625761429</v>
      </c>
      <c r="AU2439" s="11">
        <f t="shared" si="1493"/>
        <v>0</v>
      </c>
      <c r="AV2439" s="11">
        <f t="shared" si="1525"/>
        <v>16456447.462238122</v>
      </c>
      <c r="AW2439" s="11">
        <f t="shared" si="1525"/>
        <v>27775287084420</v>
      </c>
      <c r="AX2439" s="11">
        <f t="shared" si="1525"/>
        <v>0</v>
      </c>
      <c r="AY2439" s="11">
        <f t="shared" si="1525"/>
        <v>0</v>
      </c>
      <c r="AZ2439" s="11">
        <f t="shared" si="1525"/>
        <v>1</v>
      </c>
      <c r="BA2439" s="11">
        <f t="shared" si="1525"/>
        <v>1</v>
      </c>
      <c r="BB2439" s="11">
        <f t="shared" si="1525"/>
        <v>1</v>
      </c>
      <c r="BC2439" s="11">
        <f t="shared" si="1525"/>
        <v>2</v>
      </c>
      <c r="BD2439" s="11">
        <f t="shared" si="1526"/>
        <v>3</v>
      </c>
      <c r="BE2439" s="11">
        <f t="shared" si="1526"/>
        <v>4</v>
      </c>
      <c r="BF2439" s="15" t="str">
        <f t="shared" si="1496"/>
        <v>EU 53-62</v>
      </c>
      <c r="BG2439" s="54">
        <v>317</v>
      </c>
      <c r="BH2439" s="17">
        <v>814</v>
      </c>
      <c r="BI2439" s="17">
        <v>303</v>
      </c>
      <c r="BK2439" s="17">
        <v>21</v>
      </c>
      <c r="BL2439" s="17">
        <v>40</v>
      </c>
      <c r="BM2439" s="17">
        <v>30</v>
      </c>
      <c r="BX2439" s="18">
        <f t="shared" si="1524"/>
        <v>40426.566611769187</v>
      </c>
      <c r="BY2439" s="42">
        <v>2.746</v>
      </c>
      <c r="BZ2439" s="43">
        <f t="shared" si="1497"/>
        <v>8.6529464784084364</v>
      </c>
      <c r="CA2439" s="18">
        <f t="shared" si="1498"/>
        <v>4425978547.080018</v>
      </c>
      <c r="CB2439" s="18">
        <f t="shared" si="1499"/>
        <v>10874640.164815769</v>
      </c>
      <c r="CC2439" s="18">
        <f t="shared" si="1500"/>
        <v>12487703.948166216</v>
      </c>
      <c r="CD2439" s="25">
        <f t="shared" si="1501"/>
        <v>1.1483326122890407</v>
      </c>
      <c r="CE2439" s="26">
        <f t="shared" si="1502"/>
        <v>330.88053777127465</v>
      </c>
      <c r="CF2439" s="18">
        <f t="shared" si="1503"/>
        <v>19426.566611769187</v>
      </c>
      <c r="CG2439" s="18">
        <f t="shared" si="1504"/>
        <v>24240</v>
      </c>
      <c r="CH2439" s="18">
        <f t="shared" si="1505"/>
        <v>186273551.80561823</v>
      </c>
      <c r="CI2439" s="18">
        <f t="shared" si="1506"/>
        <v>1229528.394756556</v>
      </c>
      <c r="CJ2439" s="18">
        <f t="shared" si="1507"/>
        <v>1930392.4477766522</v>
      </c>
      <c r="CK2439" s="25">
        <f t="shared" si="1508"/>
        <v>1.5700267322080559</v>
      </c>
      <c r="CL2439" s="26">
        <f t="shared" si="1509"/>
        <v>67.880052332538767</v>
      </c>
      <c r="CM2439" s="26"/>
      <c r="CN2439" s="26"/>
      <c r="CO2439" s="26"/>
      <c r="CP2439" s="26"/>
      <c r="CQ2439" s="26"/>
      <c r="CR2439" s="26"/>
      <c r="CS2439" s="26"/>
      <c r="CT2439" s="26"/>
      <c r="CU2439" s="26"/>
      <c r="CV2439" s="26"/>
      <c r="CW2439" s="26">
        <f t="shared" si="1463"/>
        <v>78.521244986086529</v>
      </c>
      <c r="CX2439" s="26">
        <f t="shared" si="1510"/>
        <v>136.14718625761429</v>
      </c>
      <c r="CY2439" s="26"/>
      <c r="CZ2439" s="18">
        <f t="shared" si="1511"/>
        <v>16456447.462238122</v>
      </c>
      <c r="DA2439" s="18">
        <f t="shared" si="1512"/>
        <v>27775287084420</v>
      </c>
      <c r="DB2439" s="18"/>
      <c r="DD2439" s="17">
        <f t="shared" si="1513"/>
        <v>1</v>
      </c>
      <c r="DE2439" s="17">
        <f t="shared" si="1514"/>
        <v>1</v>
      </c>
      <c r="DF2439" s="17">
        <f t="shared" si="1515"/>
        <v>1</v>
      </c>
      <c r="DG2439" s="17">
        <f t="shared" si="1516"/>
        <v>2</v>
      </c>
      <c r="DH2439" s="17">
        <f t="shared" si="1517"/>
        <v>3</v>
      </c>
      <c r="DI2439" s="17">
        <f t="shared" si="1518"/>
        <v>4</v>
      </c>
      <c r="DJ2439" s="20" t="s">
        <v>2477</v>
      </c>
    </row>
    <row r="2440" spans="1:114" x14ac:dyDescent="0.2">
      <c r="A2440" s="15" t="s">
        <v>105</v>
      </c>
      <c r="B2440" s="10" t="s">
        <v>2557</v>
      </c>
      <c r="C2440" s="11">
        <f t="shared" si="1494"/>
        <v>333</v>
      </c>
      <c r="D2440" s="11">
        <f t="shared" si="1523"/>
        <v>910</v>
      </c>
      <c r="E2440" s="11">
        <f t="shared" si="1523"/>
        <v>302</v>
      </c>
      <c r="F2440" s="11">
        <f t="shared" si="1523"/>
        <v>0</v>
      </c>
      <c r="G2440" s="11">
        <f t="shared" si="1523"/>
        <v>21</v>
      </c>
      <c r="H2440" s="11">
        <f t="shared" si="1523"/>
        <v>40</v>
      </c>
      <c r="I2440" s="11">
        <f t="shared" si="1522"/>
        <v>30</v>
      </c>
      <c r="J2440" s="11">
        <f t="shared" si="1522"/>
        <v>0</v>
      </c>
      <c r="K2440" s="11">
        <f t="shared" si="1522"/>
        <v>0</v>
      </c>
      <c r="L2440" s="11">
        <f t="shared" si="1522"/>
        <v>0</v>
      </c>
      <c r="M2440" s="11">
        <f t="shared" si="1522"/>
        <v>0</v>
      </c>
      <c r="N2440" s="11">
        <f t="shared" si="1491"/>
        <v>0</v>
      </c>
      <c r="O2440" s="11">
        <f t="shared" si="1491"/>
        <v>0</v>
      </c>
      <c r="P2440" s="11">
        <f t="shared" si="1491"/>
        <v>0</v>
      </c>
      <c r="Q2440" s="11">
        <f t="shared" ref="Q2440:T2475" si="1527">IF($A2440="x",BU2440,"")</f>
        <v>0</v>
      </c>
      <c r="R2440" s="11">
        <f t="shared" si="1527"/>
        <v>0</v>
      </c>
      <c r="S2440" s="11">
        <f t="shared" si="1527"/>
        <v>0</v>
      </c>
      <c r="T2440" s="11">
        <f t="shared" si="1490"/>
        <v>42362.566611769187</v>
      </c>
      <c r="U2440" s="40">
        <f t="shared" si="1495"/>
        <v>2.9340000000000002</v>
      </c>
      <c r="V2440" s="11">
        <f t="shared" si="1521"/>
        <v>8.8228356229861191</v>
      </c>
      <c r="W2440" s="11">
        <f t="shared" si="1521"/>
        <v>5704340241.6498308</v>
      </c>
      <c r="X2440" s="11">
        <f t="shared" si="1521"/>
        <v>12537011.520109517</v>
      </c>
      <c r="Y2440" s="11">
        <f t="shared" si="1521"/>
        <v>14441763.145531137</v>
      </c>
      <c r="Z2440" s="11">
        <f t="shared" si="1521"/>
        <v>1.1519302763953254</v>
      </c>
      <c r="AA2440" s="11">
        <f t="shared" si="1519"/>
        <v>366.95395970878735</v>
      </c>
      <c r="AB2440" s="11">
        <f t="shared" si="1519"/>
        <v>21442.566611769187</v>
      </c>
      <c r="AC2440" s="11">
        <f t="shared" si="1519"/>
        <v>24160</v>
      </c>
      <c r="AD2440" s="11">
        <f t="shared" si="1519"/>
        <v>184517513.13895154</v>
      </c>
      <c r="AE2440" s="11">
        <f t="shared" si="1519"/>
        <v>1221970.2856884208</v>
      </c>
      <c r="AF2440" s="11">
        <f t="shared" si="1488"/>
        <v>1928876.4477766522</v>
      </c>
      <c r="AG2440" s="11">
        <f t="shared" si="1488"/>
        <v>1.5784970145079935</v>
      </c>
      <c r="AH2440" s="11">
        <f t="shared" si="1488"/>
        <v>65.997527247834114</v>
      </c>
      <c r="AI2440" s="11">
        <f t="shared" si="1488"/>
        <v>0</v>
      </c>
      <c r="AJ2440" s="11">
        <f t="shared" si="1488"/>
        <v>0</v>
      </c>
      <c r="AK2440" s="11">
        <f t="shared" si="1488"/>
        <v>0</v>
      </c>
      <c r="AL2440" s="11">
        <f t="shared" si="1488"/>
        <v>0</v>
      </c>
      <c r="AM2440" s="11">
        <f t="shared" si="1488"/>
        <v>0</v>
      </c>
      <c r="AN2440" s="11">
        <f t="shared" si="1488"/>
        <v>0</v>
      </c>
      <c r="AO2440" s="11">
        <f t="shared" si="1520"/>
        <v>0</v>
      </c>
      <c r="AP2440" s="11">
        <f t="shared" si="1493"/>
        <v>0</v>
      </c>
      <c r="AQ2440" s="11">
        <f t="shared" si="1493"/>
        <v>0</v>
      </c>
      <c r="AR2440" s="11">
        <f t="shared" si="1493"/>
        <v>0</v>
      </c>
      <c r="AS2440" s="11">
        <f t="shared" si="1493"/>
        <v>77.383006943713241</v>
      </c>
      <c r="AT2440" s="11">
        <f t="shared" si="1493"/>
        <v>136.14718625761429</v>
      </c>
      <c r="AU2440" s="11">
        <f t="shared" si="1493"/>
        <v>0</v>
      </c>
      <c r="AV2440" s="11">
        <f t="shared" si="1525"/>
        <v>16710132.795571454</v>
      </c>
      <c r="AW2440" s="11">
        <f t="shared" si="1525"/>
        <v>34746261492000</v>
      </c>
      <c r="AX2440" s="11">
        <f t="shared" si="1525"/>
        <v>0</v>
      </c>
      <c r="AY2440" s="11">
        <f t="shared" si="1525"/>
        <v>0</v>
      </c>
      <c r="AZ2440" s="11">
        <f t="shared" si="1525"/>
        <v>1</v>
      </c>
      <c r="BA2440" s="11">
        <f t="shared" si="1525"/>
        <v>1</v>
      </c>
      <c r="BB2440" s="11">
        <f t="shared" si="1525"/>
        <v>1</v>
      </c>
      <c r="BC2440" s="11">
        <f t="shared" si="1525"/>
        <v>3</v>
      </c>
      <c r="BD2440" s="11">
        <f t="shared" si="1526"/>
        <v>4</v>
      </c>
      <c r="BE2440" s="11">
        <f t="shared" si="1526"/>
        <v>4</v>
      </c>
      <c r="BF2440" s="15" t="str">
        <f t="shared" si="1496"/>
        <v>EU 53-62</v>
      </c>
      <c r="BG2440" s="54">
        <v>333</v>
      </c>
      <c r="BH2440" s="17">
        <v>910</v>
      </c>
      <c r="BI2440" s="17">
        <v>302</v>
      </c>
      <c r="BK2440" s="17">
        <v>21</v>
      </c>
      <c r="BL2440" s="17">
        <v>40</v>
      </c>
      <c r="BM2440" s="17">
        <v>30</v>
      </c>
      <c r="BX2440" s="18">
        <f t="shared" si="1524"/>
        <v>42362.566611769187</v>
      </c>
      <c r="BY2440" s="42">
        <v>2.9340000000000002</v>
      </c>
      <c r="BZ2440" s="43">
        <f t="shared" si="1497"/>
        <v>8.8228356229861191</v>
      </c>
      <c r="CA2440" s="18">
        <f t="shared" si="1498"/>
        <v>5704340241.6498308</v>
      </c>
      <c r="CB2440" s="18">
        <f t="shared" si="1499"/>
        <v>12537011.520109517</v>
      </c>
      <c r="CC2440" s="18">
        <f t="shared" si="1500"/>
        <v>14441763.145531137</v>
      </c>
      <c r="CD2440" s="25">
        <f t="shared" si="1501"/>
        <v>1.1519302763953254</v>
      </c>
      <c r="CE2440" s="26">
        <f t="shared" si="1502"/>
        <v>366.95395970878735</v>
      </c>
      <c r="CF2440" s="18">
        <f t="shared" si="1503"/>
        <v>21442.566611769187</v>
      </c>
      <c r="CG2440" s="18">
        <f t="shared" si="1504"/>
        <v>24160</v>
      </c>
      <c r="CH2440" s="18">
        <f t="shared" si="1505"/>
        <v>184517513.13895154</v>
      </c>
      <c r="CI2440" s="18">
        <f t="shared" si="1506"/>
        <v>1221970.2856884208</v>
      </c>
      <c r="CJ2440" s="18">
        <f t="shared" si="1507"/>
        <v>1928876.4477766522</v>
      </c>
      <c r="CK2440" s="25">
        <f t="shared" si="1508"/>
        <v>1.5784970145079935</v>
      </c>
      <c r="CL2440" s="26">
        <f t="shared" si="1509"/>
        <v>65.997527247834114</v>
      </c>
      <c r="CM2440" s="26"/>
      <c r="CN2440" s="26"/>
      <c r="CO2440" s="26"/>
      <c r="CP2440" s="26"/>
      <c r="CQ2440" s="26"/>
      <c r="CR2440" s="26"/>
      <c r="CS2440" s="26"/>
      <c r="CT2440" s="26"/>
      <c r="CU2440" s="26"/>
      <c r="CV2440" s="26"/>
      <c r="CW2440" s="26">
        <f t="shared" si="1463"/>
        <v>77.383006943713241</v>
      </c>
      <c r="CX2440" s="26">
        <f t="shared" si="1510"/>
        <v>136.14718625761429</v>
      </c>
      <c r="CY2440" s="26"/>
      <c r="CZ2440" s="18">
        <f t="shared" si="1511"/>
        <v>16710132.795571454</v>
      </c>
      <c r="DA2440" s="18">
        <f t="shared" si="1512"/>
        <v>34746261492000</v>
      </c>
      <c r="DB2440" s="18"/>
      <c r="DD2440" s="17">
        <f t="shared" si="1513"/>
        <v>1</v>
      </c>
      <c r="DE2440" s="17">
        <f t="shared" si="1514"/>
        <v>1</v>
      </c>
      <c r="DF2440" s="17">
        <f t="shared" si="1515"/>
        <v>1</v>
      </c>
      <c r="DG2440" s="17">
        <f t="shared" si="1516"/>
        <v>3</v>
      </c>
      <c r="DH2440" s="17">
        <f t="shared" si="1517"/>
        <v>4</v>
      </c>
      <c r="DI2440" s="17">
        <f t="shared" si="1518"/>
        <v>4</v>
      </c>
      <c r="DJ2440" s="20" t="s">
        <v>2477</v>
      </c>
    </row>
    <row r="2441" spans="1:114" x14ac:dyDescent="0.2">
      <c r="A2441" s="15" t="s">
        <v>105</v>
      </c>
      <c r="B2441" s="10" t="s">
        <v>2558</v>
      </c>
      <c r="C2441" s="11">
        <f t="shared" si="1494"/>
        <v>349</v>
      </c>
      <c r="D2441" s="11">
        <f t="shared" si="1523"/>
        <v>1008</v>
      </c>
      <c r="E2441" s="11">
        <f t="shared" si="1523"/>
        <v>302</v>
      </c>
      <c r="F2441" s="11">
        <f t="shared" si="1523"/>
        <v>0</v>
      </c>
      <c r="G2441" s="11">
        <f t="shared" si="1523"/>
        <v>21</v>
      </c>
      <c r="H2441" s="11">
        <f t="shared" si="1523"/>
        <v>40</v>
      </c>
      <c r="I2441" s="11">
        <f t="shared" si="1522"/>
        <v>30</v>
      </c>
      <c r="J2441" s="11">
        <f t="shared" si="1522"/>
        <v>0</v>
      </c>
      <c r="K2441" s="11">
        <f t="shared" si="1522"/>
        <v>0</v>
      </c>
      <c r="L2441" s="11">
        <f t="shared" si="1522"/>
        <v>0</v>
      </c>
      <c r="M2441" s="11">
        <f t="shared" si="1522"/>
        <v>0</v>
      </c>
      <c r="N2441" s="11">
        <f t="shared" si="1522"/>
        <v>0</v>
      </c>
      <c r="O2441" s="11">
        <f t="shared" si="1522"/>
        <v>0</v>
      </c>
      <c r="P2441" s="11">
        <f t="shared" si="1522"/>
        <v>0</v>
      </c>
      <c r="Q2441" s="11">
        <f t="shared" si="1527"/>
        <v>0</v>
      </c>
      <c r="R2441" s="11">
        <f t="shared" si="1527"/>
        <v>0</v>
      </c>
      <c r="S2441" s="11">
        <f t="shared" si="1527"/>
        <v>0</v>
      </c>
      <c r="T2441" s="11">
        <f t="shared" si="1490"/>
        <v>44420.566611769187</v>
      </c>
      <c r="U2441" s="40">
        <f t="shared" si="1495"/>
        <v>3.13</v>
      </c>
      <c r="V2441" s="11">
        <f t="shared" si="1521"/>
        <v>8.9761600326826851</v>
      </c>
      <c r="W2441" s="11">
        <f t="shared" si="1521"/>
        <v>7222992285.0920715</v>
      </c>
      <c r="X2441" s="11">
        <f t="shared" si="1521"/>
        <v>14331333.898992205</v>
      </c>
      <c r="Y2441" s="11">
        <f t="shared" si="1521"/>
        <v>16567949.909507828</v>
      </c>
      <c r="Z2441" s="11">
        <f t="shared" si="1521"/>
        <v>1.1560647477952422</v>
      </c>
      <c r="AA2441" s="11">
        <f t="shared" si="1519"/>
        <v>403.24271349023059</v>
      </c>
      <c r="AB2441" s="11">
        <f t="shared" si="1519"/>
        <v>23500.566611769187</v>
      </c>
      <c r="AC2441" s="11">
        <f t="shared" si="1519"/>
        <v>24160</v>
      </c>
      <c r="AD2441" s="11">
        <f t="shared" si="1519"/>
        <v>184593144.63895154</v>
      </c>
      <c r="AE2441" s="11">
        <f t="shared" si="1519"/>
        <v>1222471.156549348</v>
      </c>
      <c r="AF2441" s="11">
        <f t="shared" si="1488"/>
        <v>1939680.9477766522</v>
      </c>
      <c r="AG2441" s="11">
        <f t="shared" si="1488"/>
        <v>1.5866885180765835</v>
      </c>
      <c r="AH2441" s="11">
        <f t="shared" si="1488"/>
        <v>64.463775439968245</v>
      </c>
      <c r="AI2441" s="11">
        <f t="shared" si="1488"/>
        <v>0</v>
      </c>
      <c r="AJ2441" s="11">
        <f t="shared" si="1488"/>
        <v>0</v>
      </c>
      <c r="AK2441" s="11">
        <f t="shared" si="1488"/>
        <v>0</v>
      </c>
      <c r="AL2441" s="11">
        <f t="shared" si="1488"/>
        <v>0</v>
      </c>
      <c r="AM2441" s="11">
        <f t="shared" si="1488"/>
        <v>0</v>
      </c>
      <c r="AN2441" s="11">
        <f t="shared" si="1488"/>
        <v>0</v>
      </c>
      <c r="AO2441" s="11">
        <f t="shared" si="1520"/>
        <v>0</v>
      </c>
      <c r="AP2441" s="11">
        <f t="shared" si="1493"/>
        <v>0</v>
      </c>
      <c r="AQ2441" s="11">
        <f t="shared" si="1493"/>
        <v>0</v>
      </c>
      <c r="AR2441" s="11">
        <f t="shared" si="1493"/>
        <v>0</v>
      </c>
      <c r="AS2441" s="11">
        <f t="shared" si="1493"/>
        <v>76.539057706094781</v>
      </c>
      <c r="AT2441" s="11">
        <f t="shared" si="1493"/>
        <v>136.14718625761429</v>
      </c>
      <c r="AU2441" s="11">
        <f t="shared" si="1493"/>
        <v>0</v>
      </c>
      <c r="AV2441" s="11">
        <f t="shared" si="1525"/>
        <v>17012658.795571454</v>
      </c>
      <c r="AW2441" s="11">
        <f t="shared" si="1525"/>
        <v>43015036237653.336</v>
      </c>
      <c r="AX2441" s="11">
        <f t="shared" si="1525"/>
        <v>0</v>
      </c>
      <c r="AY2441" s="11">
        <f t="shared" si="1525"/>
        <v>0</v>
      </c>
      <c r="AZ2441" s="11">
        <f t="shared" si="1525"/>
        <v>1</v>
      </c>
      <c r="BA2441" s="11">
        <f t="shared" si="1525"/>
        <v>1</v>
      </c>
      <c r="BB2441" s="11">
        <f t="shared" si="1525"/>
        <v>1</v>
      </c>
      <c r="BC2441" s="11">
        <f t="shared" si="1525"/>
        <v>4</v>
      </c>
      <c r="BD2441" s="11">
        <f t="shared" si="1526"/>
        <v>4</v>
      </c>
      <c r="BE2441" s="11">
        <f t="shared" si="1526"/>
        <v>4</v>
      </c>
      <c r="BF2441" s="15" t="str">
        <f t="shared" si="1496"/>
        <v>EU 53-62</v>
      </c>
      <c r="BG2441" s="54">
        <v>349</v>
      </c>
      <c r="BH2441" s="17">
        <v>1008</v>
      </c>
      <c r="BI2441" s="17">
        <v>302</v>
      </c>
      <c r="BK2441" s="17">
        <v>21</v>
      </c>
      <c r="BL2441" s="17">
        <v>40</v>
      </c>
      <c r="BM2441" s="17">
        <v>30</v>
      </c>
      <c r="BX2441" s="18">
        <f t="shared" si="1524"/>
        <v>44420.566611769187</v>
      </c>
      <c r="BY2441" s="42">
        <v>3.13</v>
      </c>
      <c r="BZ2441" s="43">
        <f t="shared" si="1497"/>
        <v>8.9761600326826851</v>
      </c>
      <c r="CA2441" s="18">
        <f t="shared" si="1498"/>
        <v>7222992285.0920715</v>
      </c>
      <c r="CB2441" s="18">
        <f t="shared" si="1499"/>
        <v>14331333.898992205</v>
      </c>
      <c r="CC2441" s="18">
        <f t="shared" si="1500"/>
        <v>16567949.909507828</v>
      </c>
      <c r="CD2441" s="25">
        <f t="shared" si="1501"/>
        <v>1.1560647477952422</v>
      </c>
      <c r="CE2441" s="26">
        <f t="shared" si="1502"/>
        <v>403.24271349023059</v>
      </c>
      <c r="CF2441" s="18">
        <f t="shared" si="1503"/>
        <v>23500.566611769187</v>
      </c>
      <c r="CG2441" s="18">
        <f t="shared" si="1504"/>
        <v>24160</v>
      </c>
      <c r="CH2441" s="18">
        <f t="shared" si="1505"/>
        <v>184593144.63895154</v>
      </c>
      <c r="CI2441" s="18">
        <f t="shared" si="1506"/>
        <v>1222471.156549348</v>
      </c>
      <c r="CJ2441" s="18">
        <f t="shared" si="1507"/>
        <v>1939680.9477766522</v>
      </c>
      <c r="CK2441" s="25">
        <f t="shared" si="1508"/>
        <v>1.5866885180765835</v>
      </c>
      <c r="CL2441" s="26">
        <f t="shared" si="1509"/>
        <v>64.463775439968245</v>
      </c>
      <c r="CM2441" s="26"/>
      <c r="CN2441" s="26"/>
      <c r="CO2441" s="26"/>
      <c r="CP2441" s="26"/>
      <c r="CQ2441" s="26"/>
      <c r="CR2441" s="26"/>
      <c r="CS2441" s="26"/>
      <c r="CT2441" s="26"/>
      <c r="CU2441" s="26"/>
      <c r="CV2441" s="26"/>
      <c r="CW2441" s="26">
        <f t="shared" si="1463"/>
        <v>76.539057706094781</v>
      </c>
      <c r="CX2441" s="26">
        <f t="shared" si="1510"/>
        <v>136.14718625761429</v>
      </c>
      <c r="CY2441" s="26"/>
      <c r="CZ2441" s="18">
        <f t="shared" si="1511"/>
        <v>17012658.795571454</v>
      </c>
      <c r="DA2441" s="18">
        <f t="shared" si="1512"/>
        <v>43015036237653.336</v>
      </c>
      <c r="DB2441" s="18"/>
      <c r="DD2441" s="17">
        <f t="shared" si="1513"/>
        <v>1</v>
      </c>
      <c r="DE2441" s="17">
        <f t="shared" si="1514"/>
        <v>1</v>
      </c>
      <c r="DF2441" s="17">
        <f t="shared" si="1515"/>
        <v>1</v>
      </c>
      <c r="DG2441" s="17">
        <f t="shared" si="1516"/>
        <v>4</v>
      </c>
      <c r="DH2441" s="17">
        <f t="shared" si="1517"/>
        <v>4</v>
      </c>
      <c r="DI2441" s="17">
        <f t="shared" si="1518"/>
        <v>4</v>
      </c>
      <c r="DJ2441" s="20" t="s">
        <v>2477</v>
      </c>
    </row>
    <row r="2442" spans="1:114" x14ac:dyDescent="0.2">
      <c r="A2442" s="15"/>
      <c r="D2442" s="11" t="str">
        <f t="shared" si="1523"/>
        <v/>
      </c>
      <c r="E2442" s="11" t="str">
        <f t="shared" si="1523"/>
        <v/>
      </c>
      <c r="F2442" s="11" t="str">
        <f t="shared" si="1523"/>
        <v/>
      </c>
      <c r="G2442" s="11" t="str">
        <f t="shared" si="1523"/>
        <v/>
      </c>
      <c r="H2442" s="11" t="str">
        <f t="shared" si="1523"/>
        <v/>
      </c>
      <c r="I2442" s="11" t="str">
        <f t="shared" si="1522"/>
        <v/>
      </c>
      <c r="J2442" s="11" t="str">
        <f t="shared" si="1522"/>
        <v/>
      </c>
      <c r="K2442" s="11" t="str">
        <f t="shared" si="1522"/>
        <v/>
      </c>
      <c r="L2442" s="11" t="str">
        <f t="shared" si="1522"/>
        <v/>
      </c>
      <c r="M2442" s="11" t="str">
        <f t="shared" si="1522"/>
        <v/>
      </c>
      <c r="N2442" s="11" t="str">
        <f t="shared" si="1522"/>
        <v/>
      </c>
      <c r="O2442" s="11" t="str">
        <f t="shared" si="1522"/>
        <v/>
      </c>
      <c r="P2442" s="11" t="str">
        <f t="shared" si="1522"/>
        <v/>
      </c>
      <c r="Q2442" s="11" t="str">
        <f t="shared" si="1527"/>
        <v/>
      </c>
      <c r="R2442" s="11" t="str">
        <f t="shared" si="1527"/>
        <v/>
      </c>
      <c r="S2442" s="11" t="str">
        <f t="shared" si="1527"/>
        <v/>
      </c>
      <c r="T2442" s="11" t="str">
        <f t="shared" si="1490"/>
        <v/>
      </c>
      <c r="V2442" s="11" t="str">
        <f t="shared" si="1521"/>
        <v/>
      </c>
      <c r="W2442" s="11" t="str">
        <f t="shared" si="1521"/>
        <v/>
      </c>
      <c r="X2442" s="11" t="str">
        <f t="shared" si="1521"/>
        <v/>
      </c>
      <c r="Y2442" s="11" t="str">
        <f t="shared" si="1521"/>
        <v/>
      </c>
      <c r="Z2442" s="11" t="str">
        <f t="shared" si="1521"/>
        <v/>
      </c>
      <c r="AA2442" s="11" t="str">
        <f t="shared" si="1519"/>
        <v/>
      </c>
      <c r="AB2442" s="11" t="str">
        <f t="shared" si="1519"/>
        <v/>
      </c>
      <c r="AC2442" s="11" t="str">
        <f t="shared" si="1519"/>
        <v/>
      </c>
      <c r="AD2442" s="11" t="str">
        <f t="shared" si="1519"/>
        <v/>
      </c>
      <c r="AE2442" s="11" t="str">
        <f t="shared" si="1519"/>
        <v/>
      </c>
      <c r="AF2442" s="11" t="str">
        <f t="shared" si="1488"/>
        <v/>
      </c>
      <c r="AG2442" s="11" t="str">
        <f t="shared" si="1488"/>
        <v/>
      </c>
      <c r="AH2442" s="11" t="str">
        <f t="shared" si="1488"/>
        <v/>
      </c>
      <c r="AI2442" s="11" t="str">
        <f t="shared" si="1488"/>
        <v/>
      </c>
      <c r="AJ2442" s="11" t="str">
        <f t="shared" si="1488"/>
        <v/>
      </c>
      <c r="AK2442" s="11" t="str">
        <f t="shared" si="1488"/>
        <v/>
      </c>
      <c r="AL2442" s="11" t="str">
        <f t="shared" si="1488"/>
        <v/>
      </c>
      <c r="AM2442" s="11" t="str">
        <f t="shared" si="1488"/>
        <v/>
      </c>
      <c r="AN2442" s="11" t="str">
        <f t="shared" si="1488"/>
        <v/>
      </c>
      <c r="AO2442" s="11" t="str">
        <f t="shared" si="1520"/>
        <v/>
      </c>
      <c r="AP2442" s="11" t="str">
        <f t="shared" si="1493"/>
        <v/>
      </c>
      <c r="AQ2442" s="11" t="str">
        <f t="shared" si="1493"/>
        <v/>
      </c>
      <c r="AR2442" s="11" t="str">
        <f t="shared" si="1493"/>
        <v/>
      </c>
      <c r="AS2442" s="11" t="str">
        <f t="shared" si="1493"/>
        <v/>
      </c>
      <c r="AT2442" s="11" t="str">
        <f t="shared" si="1493"/>
        <v/>
      </c>
      <c r="AU2442" s="11" t="str">
        <f t="shared" si="1493"/>
        <v/>
      </c>
      <c r="AV2442" s="11" t="str">
        <f t="shared" si="1525"/>
        <v/>
      </c>
      <c r="AW2442" s="11" t="str">
        <f t="shared" si="1525"/>
        <v/>
      </c>
      <c r="AX2442" s="11" t="str">
        <f t="shared" si="1525"/>
        <v/>
      </c>
      <c r="AY2442" s="11" t="str">
        <f t="shared" si="1525"/>
        <v/>
      </c>
      <c r="AZ2442" s="11" t="str">
        <f t="shared" si="1525"/>
        <v/>
      </c>
      <c r="BA2442" s="11" t="str">
        <f t="shared" si="1525"/>
        <v/>
      </c>
      <c r="BB2442" s="11" t="str">
        <f t="shared" si="1525"/>
        <v/>
      </c>
      <c r="BC2442" s="11" t="str">
        <f t="shared" si="1525"/>
        <v/>
      </c>
      <c r="BD2442" s="11" t="str">
        <f t="shared" si="1526"/>
        <v/>
      </c>
      <c r="BE2442" s="11" t="str">
        <f t="shared" si="1526"/>
        <v/>
      </c>
      <c r="BG2442" s="54"/>
      <c r="CG2442" s="18"/>
      <c r="CW2442" s="26"/>
      <c r="DJ2442" s="56"/>
    </row>
    <row r="2443" spans="1:114" x14ac:dyDescent="0.2">
      <c r="A2443" s="15" t="s">
        <v>105</v>
      </c>
      <c r="B2443" s="10" t="s">
        <v>2559</v>
      </c>
      <c r="C2443" s="11">
        <f t="shared" ref="C2443:C2460" si="1528">IF(A2443="x",BG2443*$C$4,0)</f>
        <v>5.59</v>
      </c>
      <c r="D2443" s="11">
        <f t="shared" si="1523"/>
        <v>50</v>
      </c>
      <c r="E2443" s="11">
        <f t="shared" si="1523"/>
        <v>38</v>
      </c>
      <c r="F2443" s="11">
        <f t="shared" si="1523"/>
        <v>0</v>
      </c>
      <c r="G2443" s="11">
        <f t="shared" si="1523"/>
        <v>5</v>
      </c>
      <c r="H2443" s="11">
        <f t="shared" si="1523"/>
        <v>7</v>
      </c>
      <c r="I2443" s="11">
        <f t="shared" si="1522"/>
        <v>7</v>
      </c>
      <c r="J2443" s="11">
        <f t="shared" si="1522"/>
        <v>3.5</v>
      </c>
      <c r="K2443" s="11">
        <f t="shared" si="1522"/>
        <v>0</v>
      </c>
      <c r="L2443" s="11">
        <f t="shared" si="1522"/>
        <v>13.7</v>
      </c>
      <c r="M2443" s="11">
        <f t="shared" si="1522"/>
        <v>0</v>
      </c>
      <c r="N2443" s="11">
        <f t="shared" si="1522"/>
        <v>0</v>
      </c>
      <c r="O2443" s="11">
        <f t="shared" si="1522"/>
        <v>0</v>
      </c>
      <c r="P2443" s="11">
        <f t="shared" si="1522"/>
        <v>0</v>
      </c>
      <c r="Q2443" s="11">
        <f t="shared" si="1527"/>
        <v>0</v>
      </c>
      <c r="R2443" s="11">
        <f t="shared" si="1527"/>
        <v>0</v>
      </c>
      <c r="S2443" s="11">
        <f t="shared" si="1527"/>
        <v>0</v>
      </c>
      <c r="T2443" s="11">
        <f t="shared" si="1490"/>
        <v>712</v>
      </c>
      <c r="U2443" s="40">
        <f t="shared" ref="U2443:U2460" si="1529">IF(A2443="x",BY2443*$U$4,0)</f>
        <v>0.23</v>
      </c>
      <c r="V2443" s="11">
        <f t="shared" si="1521"/>
        <v>41.1507908108495</v>
      </c>
      <c r="W2443" s="11">
        <f t="shared" si="1521"/>
        <v>265000</v>
      </c>
      <c r="X2443" s="11">
        <f t="shared" si="1521"/>
        <v>10600</v>
      </c>
      <c r="Y2443" s="11">
        <f t="shared" si="1521"/>
        <v>13000</v>
      </c>
      <c r="Z2443" s="11">
        <f t="shared" si="1521"/>
        <v>1.2264150943396226</v>
      </c>
      <c r="AA2443" s="11">
        <f t="shared" si="1519"/>
        <v>19.3</v>
      </c>
      <c r="AB2443" s="11">
        <f t="shared" si="1519"/>
        <v>264</v>
      </c>
      <c r="AC2443" s="11">
        <f t="shared" si="1519"/>
        <v>532</v>
      </c>
      <c r="AD2443" s="11">
        <f t="shared" si="1519"/>
        <v>90900</v>
      </c>
      <c r="AE2443" s="11">
        <f t="shared" si="1519"/>
        <v>3740</v>
      </c>
      <c r="AF2443" s="11">
        <f t="shared" si="1488"/>
        <v>6890</v>
      </c>
      <c r="AG2443" s="11">
        <f t="shared" si="1488"/>
        <v>1.8422459893048129</v>
      </c>
      <c r="AH2443" s="11">
        <f t="shared" si="1488"/>
        <v>11.3</v>
      </c>
      <c r="AI2443" s="11">
        <f t="shared" si="1488"/>
        <v>0</v>
      </c>
      <c r="AJ2443" s="11">
        <f t="shared" si="1488"/>
        <v>0</v>
      </c>
      <c r="AK2443" s="11">
        <f t="shared" si="1488"/>
        <v>0</v>
      </c>
      <c r="AL2443" s="11">
        <f t="shared" si="1488"/>
        <v>0</v>
      </c>
      <c r="AM2443" s="11">
        <f t="shared" si="1488"/>
        <v>0</v>
      </c>
      <c r="AN2443" s="11">
        <f t="shared" si="1488"/>
        <v>0</v>
      </c>
      <c r="AO2443" s="11">
        <f t="shared" si="1520"/>
        <v>0</v>
      </c>
      <c r="AP2443" s="11">
        <f t="shared" si="1493"/>
        <v>0</v>
      </c>
      <c r="AQ2443" s="11">
        <f t="shared" si="1493"/>
        <v>0</v>
      </c>
      <c r="AR2443" s="11">
        <f t="shared" si="1493"/>
        <v>0</v>
      </c>
      <c r="AS2443" s="11">
        <f t="shared" si="1493"/>
        <v>11.060411259272922</v>
      </c>
      <c r="AT2443" s="11">
        <f t="shared" si="1493"/>
        <v>16.682700000000001</v>
      </c>
      <c r="AU2443" s="11">
        <f t="shared" si="1493"/>
        <v>0</v>
      </c>
      <c r="AV2443" s="11">
        <f t="shared" si="1525"/>
        <v>11100</v>
      </c>
      <c r="AW2443" s="11">
        <f t="shared" si="1525"/>
        <v>28400000</v>
      </c>
      <c r="AX2443" s="11">
        <f t="shared" si="1525"/>
        <v>25</v>
      </c>
      <c r="AY2443" s="11">
        <f t="shared" si="1525"/>
        <v>0</v>
      </c>
      <c r="AZ2443" s="11">
        <f t="shared" si="1525"/>
        <v>1</v>
      </c>
      <c r="BA2443" s="11">
        <f t="shared" si="1525"/>
        <v>1</v>
      </c>
      <c r="BB2443" s="11">
        <f t="shared" si="1525"/>
        <v>1</v>
      </c>
      <c r="BC2443" s="11">
        <f t="shared" si="1525"/>
        <v>1</v>
      </c>
      <c r="BD2443" s="11">
        <f t="shared" si="1526"/>
        <v>1</v>
      </c>
      <c r="BE2443" s="11">
        <f t="shared" si="1526"/>
        <v>1</v>
      </c>
      <c r="BF2443" s="15" t="str">
        <f t="shared" ref="BF2443:BF2460" si="1530">IF(A2443="x",DJ2443,0)</f>
        <v>ČSN 42 5570</v>
      </c>
      <c r="BG2443" s="54">
        <v>5.59</v>
      </c>
      <c r="BH2443" s="17">
        <v>50</v>
      </c>
      <c r="BI2443" s="17">
        <v>38</v>
      </c>
      <c r="BK2443" s="17">
        <v>5</v>
      </c>
      <c r="BL2443" s="17">
        <v>7</v>
      </c>
      <c r="BM2443" s="17">
        <v>7</v>
      </c>
      <c r="BN2443" s="17">
        <v>3.5</v>
      </c>
      <c r="BP2443" s="17">
        <v>13.7</v>
      </c>
      <c r="BX2443" s="18">
        <v>712</v>
      </c>
      <c r="BY2443" s="42">
        <v>0.23</v>
      </c>
      <c r="BZ2443" s="43">
        <f t="shared" si="1497"/>
        <v>41.1507908108495</v>
      </c>
      <c r="CA2443" s="18">
        <v>265000</v>
      </c>
      <c r="CB2443" s="18">
        <v>10600</v>
      </c>
      <c r="CC2443" s="18">
        <v>13000</v>
      </c>
      <c r="CD2443" s="25">
        <f t="shared" si="1501"/>
        <v>1.2264150943396226</v>
      </c>
      <c r="CE2443" s="26">
        <v>19.3</v>
      </c>
      <c r="CF2443" s="18">
        <f>BX2443-2*BI2443*BL2443+(BK2443+BM2443)*BL2443</f>
        <v>264</v>
      </c>
      <c r="CG2443" s="18">
        <f t="shared" ref="CG2443:CG2460" si="1531">BI2443*2*BL2443</f>
        <v>532</v>
      </c>
      <c r="CH2443" s="18">
        <v>90900</v>
      </c>
      <c r="CI2443" s="18">
        <v>3740</v>
      </c>
      <c r="CJ2443" s="18">
        <v>6890</v>
      </c>
      <c r="CK2443" s="25">
        <f t="shared" si="1508"/>
        <v>1.8422459893048129</v>
      </c>
      <c r="CL2443" s="17">
        <v>11.3</v>
      </c>
      <c r="CW2443" s="26">
        <f>SQRT((CH2443+BX2443*BP2443^2-1/12*(BH2443-2*BL2443)*BK2443^3-2/12*(BH2443-2*BL2443)*BK2443^3-(BX2443-2/3*(BH2443-2*BL2443)*BK2443)*((BX2443*BP2443-2/6*(BH2443-2*BL2443)*BK2443^2)/(BX2443-2/3*(BH2443-2*BL2443)*BK2443))^2)/((BX2443-2/3*(BH2443-2*BL2443)*BK2443)))</f>
        <v>11.060411259272922</v>
      </c>
      <c r="CX2443" s="26">
        <v>16.682700000000001</v>
      </c>
      <c r="CY2443" s="26"/>
      <c r="CZ2443" s="18">
        <v>11100</v>
      </c>
      <c r="DA2443" s="18">
        <v>28400000</v>
      </c>
      <c r="DB2443" s="17">
        <v>25</v>
      </c>
      <c r="DD2443" s="17">
        <f t="shared" ref="DD2443:DD2460" si="1532">IF((BH2443-2*(BM2443+BK2443))/BK2443&lt;=124*1,IF((BH2443-2*(BM2443+BK2443))/BK2443&lt;=83*1,IF((BH2443-2*(BM2443+BK2443))/BK2443&lt;=72*1,1,2),3),4)</f>
        <v>1</v>
      </c>
      <c r="DE2443" s="17">
        <f t="shared" ref="DE2443:DE2460" si="1533">IF((BH2443-2*(BM2443+BK2443))/BK2443&lt;=124*0.81,IF((BH2443-2*(BM2443+BK2443))/BK2443&lt;=83*0.81,IF((BH2443-2*(BM2443+BK2443))/BK2443&lt;=72*0.81,1,2),3),4)</f>
        <v>1</v>
      </c>
      <c r="DF2443" s="17">
        <f t="shared" ref="DF2443:DF2460" si="1534">IF((BH2443-2*(BM2443+BK2443))/BK2443&lt;=124*0.71,IF((BH2443-2*(BM2443+BK2443))/BK2443&lt;=83*0.71,IF((BH2443-2*(BM2443+BK2443))/BK2443&lt;=72*0.71,1,2),3),4)</f>
        <v>1</v>
      </c>
      <c r="DG2443" s="17">
        <f t="shared" ref="DG2443:DG2460" si="1535">IF((BH2443-2*(BM2443+BK2443))/BK2443&lt;=42*1,IF((BH2443-2*(BM2443+BK2443))/BK2443&lt;=38*1,IF((BH2443-2*(BM2443+BK2443))/BK2443&lt;=33*1,1,2),3),4)</f>
        <v>1</v>
      </c>
      <c r="DH2443" s="17">
        <f t="shared" ref="DH2443:DH2460" si="1536">IF((BH2443-2*(BM2443+BK2443))/BK2443&lt;=42*0.81,IF((BH2443-2*(BM2443+BK2443))/BK2443&lt;=38*0.81,IF((BH2443-2*(BM2443+BK2443))/BK2443&lt;=33*0.81,1,2),3),4)</f>
        <v>1</v>
      </c>
      <c r="DI2443" s="17">
        <f t="shared" ref="DI2443:DI2460" si="1537">IF((BH2443-2*(BM2443+BK2443))/BK2443&lt;=42*0.71,IF((BH2443-2*(BM2443+BK2443))/BK2443&lt;=38*0.71,IF((BH2443-2*(BM2443+BK2443))/BK2443&lt;=33*0.71,1,2),3),4)</f>
        <v>1</v>
      </c>
      <c r="DJ2443" s="20" t="s">
        <v>2560</v>
      </c>
    </row>
    <row r="2444" spans="1:114" x14ac:dyDescent="0.2">
      <c r="A2444" s="15" t="s">
        <v>105</v>
      </c>
      <c r="B2444" s="10" t="s">
        <v>2561</v>
      </c>
      <c r="C2444" s="11">
        <f t="shared" si="1528"/>
        <v>7.09</v>
      </c>
      <c r="D2444" s="11">
        <f t="shared" si="1523"/>
        <v>65</v>
      </c>
      <c r="E2444" s="11">
        <f t="shared" si="1523"/>
        <v>42</v>
      </c>
      <c r="F2444" s="11">
        <f t="shared" si="1523"/>
        <v>0</v>
      </c>
      <c r="G2444" s="11">
        <f t="shared" si="1523"/>
        <v>5.5</v>
      </c>
      <c r="H2444" s="11">
        <f t="shared" si="1523"/>
        <v>7.5</v>
      </c>
      <c r="I2444" s="11">
        <f t="shared" si="1522"/>
        <v>7.5</v>
      </c>
      <c r="J2444" s="11">
        <f t="shared" si="1522"/>
        <v>4</v>
      </c>
      <c r="K2444" s="11">
        <f t="shared" si="1522"/>
        <v>0</v>
      </c>
      <c r="L2444" s="11">
        <f t="shared" si="1522"/>
        <v>14.2</v>
      </c>
      <c r="M2444" s="11">
        <f t="shared" si="1522"/>
        <v>0</v>
      </c>
      <c r="N2444" s="11">
        <f t="shared" si="1522"/>
        <v>0</v>
      </c>
      <c r="O2444" s="11">
        <f t="shared" si="1522"/>
        <v>0</v>
      </c>
      <c r="P2444" s="11">
        <f t="shared" si="1522"/>
        <v>0</v>
      </c>
      <c r="Q2444" s="11">
        <f t="shared" si="1527"/>
        <v>0</v>
      </c>
      <c r="R2444" s="11">
        <f t="shared" si="1527"/>
        <v>0</v>
      </c>
      <c r="S2444" s="11">
        <f t="shared" si="1527"/>
        <v>0</v>
      </c>
      <c r="T2444" s="11">
        <f t="shared" si="1490"/>
        <v>903</v>
      </c>
      <c r="U2444" s="40">
        <f t="shared" si="1529"/>
        <v>0.27</v>
      </c>
      <c r="V2444" s="11">
        <f t="shared" si="1521"/>
        <v>38.089595192246662</v>
      </c>
      <c r="W2444" s="11">
        <f t="shared" si="1521"/>
        <v>575000</v>
      </c>
      <c r="X2444" s="11">
        <f t="shared" si="1521"/>
        <v>17700</v>
      </c>
      <c r="Y2444" s="11">
        <f t="shared" si="1521"/>
        <v>21400</v>
      </c>
      <c r="Z2444" s="11">
        <f t="shared" si="1521"/>
        <v>1.2090395480225988</v>
      </c>
      <c r="AA2444" s="11">
        <f t="shared" si="1519"/>
        <v>25.2</v>
      </c>
      <c r="AB2444" s="11">
        <f t="shared" si="1519"/>
        <v>370.5</v>
      </c>
      <c r="AC2444" s="11">
        <f t="shared" si="1519"/>
        <v>630</v>
      </c>
      <c r="AD2444" s="11">
        <f t="shared" si="1519"/>
        <v>140000</v>
      </c>
      <c r="AE2444" s="11">
        <f t="shared" si="1519"/>
        <v>5030</v>
      </c>
      <c r="AF2444" s="11">
        <f t="shared" si="1488"/>
        <v>9520</v>
      </c>
      <c r="AG2444" s="11">
        <f t="shared" si="1488"/>
        <v>1.8926441351888668</v>
      </c>
      <c r="AH2444" s="11">
        <f t="shared" si="1488"/>
        <v>12.2</v>
      </c>
      <c r="AI2444" s="11">
        <f t="shared" ref="AI2444:AN2475" si="1538">IF($A2444="x",CM2444,"")</f>
        <v>0</v>
      </c>
      <c r="AJ2444" s="11">
        <f t="shared" si="1538"/>
        <v>0</v>
      </c>
      <c r="AK2444" s="11">
        <f t="shared" si="1538"/>
        <v>0</v>
      </c>
      <c r="AL2444" s="11">
        <f t="shared" si="1538"/>
        <v>0</v>
      </c>
      <c r="AM2444" s="11">
        <f t="shared" si="1538"/>
        <v>0</v>
      </c>
      <c r="AN2444" s="11">
        <f t="shared" si="1538"/>
        <v>0</v>
      </c>
      <c r="AO2444" s="11">
        <f t="shared" si="1520"/>
        <v>0</v>
      </c>
      <c r="AP2444" s="11">
        <f t="shared" si="1493"/>
        <v>0</v>
      </c>
      <c r="AQ2444" s="11">
        <f t="shared" si="1493"/>
        <v>0</v>
      </c>
      <c r="AR2444" s="11">
        <f t="shared" si="1493"/>
        <v>0</v>
      </c>
      <c r="AS2444" s="11">
        <f t="shared" si="1493"/>
        <v>12.315239710934749</v>
      </c>
      <c r="AT2444" s="11">
        <f t="shared" si="1493"/>
        <v>18.057500000000001</v>
      </c>
      <c r="AU2444" s="11">
        <f t="shared" si="1493"/>
        <v>0</v>
      </c>
      <c r="AV2444" s="11">
        <f t="shared" si="1525"/>
        <v>15900</v>
      </c>
      <c r="AW2444" s="11">
        <f t="shared" si="1525"/>
        <v>78100000</v>
      </c>
      <c r="AX2444" s="11">
        <f t="shared" si="1525"/>
        <v>26.4</v>
      </c>
      <c r="AY2444" s="11">
        <f t="shared" si="1525"/>
        <v>0</v>
      </c>
      <c r="AZ2444" s="11">
        <f t="shared" si="1525"/>
        <v>1</v>
      </c>
      <c r="BA2444" s="11">
        <f t="shared" si="1525"/>
        <v>1</v>
      </c>
      <c r="BB2444" s="11">
        <f t="shared" si="1525"/>
        <v>1</v>
      </c>
      <c r="BC2444" s="11">
        <f t="shared" si="1525"/>
        <v>1</v>
      </c>
      <c r="BD2444" s="11">
        <f t="shared" si="1526"/>
        <v>1</v>
      </c>
      <c r="BE2444" s="11">
        <f t="shared" si="1526"/>
        <v>1</v>
      </c>
      <c r="BF2444" s="15" t="str">
        <f t="shared" si="1530"/>
        <v>ČSN 42 5570</v>
      </c>
      <c r="BG2444" s="54">
        <v>7.09</v>
      </c>
      <c r="BH2444" s="17">
        <v>65</v>
      </c>
      <c r="BI2444" s="17">
        <v>42</v>
      </c>
      <c r="BK2444" s="17">
        <v>5.5</v>
      </c>
      <c r="BL2444" s="17">
        <v>7.5</v>
      </c>
      <c r="BM2444" s="17">
        <v>7.5</v>
      </c>
      <c r="BN2444" s="17">
        <v>4</v>
      </c>
      <c r="BP2444" s="17">
        <v>14.2</v>
      </c>
      <c r="BX2444" s="18">
        <v>903</v>
      </c>
      <c r="BY2444" s="42">
        <v>0.27</v>
      </c>
      <c r="BZ2444" s="43">
        <f t="shared" si="1497"/>
        <v>38.089595192246662</v>
      </c>
      <c r="CA2444" s="18">
        <v>575000</v>
      </c>
      <c r="CB2444" s="18">
        <v>17700</v>
      </c>
      <c r="CC2444" s="18">
        <v>21400</v>
      </c>
      <c r="CD2444" s="25">
        <f t="shared" si="1501"/>
        <v>1.2090395480225988</v>
      </c>
      <c r="CE2444" s="26">
        <v>25.2</v>
      </c>
      <c r="CF2444" s="18">
        <f>BX2444-2*BI2444*BL2444+(BK2444+BM2444)*BL2444</f>
        <v>370.5</v>
      </c>
      <c r="CG2444" s="18">
        <f t="shared" si="1531"/>
        <v>630</v>
      </c>
      <c r="CH2444" s="18">
        <v>140000</v>
      </c>
      <c r="CI2444" s="18">
        <v>5030</v>
      </c>
      <c r="CJ2444" s="18">
        <v>9520</v>
      </c>
      <c r="CK2444" s="25">
        <f t="shared" si="1508"/>
        <v>1.8926441351888668</v>
      </c>
      <c r="CL2444" s="17">
        <v>12.2</v>
      </c>
      <c r="CW2444" s="26">
        <f t="shared" ref="CW2444:CW2475" si="1539">SQRT((CH2444+BX2444*BP2444^2-1/12*(BH2444-2*BL2444)*BK2444^3-2/12*(BH2444-2*BL2444)*BK2444^3-(BX2444-2/3*(BH2444-2*BL2444)*BK2444)*((BX2444*BP2444-2/6*(BH2444-2*BL2444)*BK2444^2)/(BX2444-2/3*(BH2444-2*BL2444)*BK2444))^2)/((BX2444-2/3*(BH2444-2*BL2444)*BK2444)))</f>
        <v>12.315239710934749</v>
      </c>
      <c r="CX2444" s="26">
        <v>18.057500000000001</v>
      </c>
      <c r="CY2444" s="26"/>
      <c r="CZ2444" s="18">
        <v>15900</v>
      </c>
      <c r="DA2444" s="18">
        <v>78100000</v>
      </c>
      <c r="DB2444" s="17">
        <v>26.4</v>
      </c>
      <c r="DD2444" s="17">
        <f t="shared" si="1532"/>
        <v>1</v>
      </c>
      <c r="DE2444" s="17">
        <f t="shared" si="1533"/>
        <v>1</v>
      </c>
      <c r="DF2444" s="17">
        <f t="shared" si="1534"/>
        <v>1</v>
      </c>
      <c r="DG2444" s="17">
        <f t="shared" si="1535"/>
        <v>1</v>
      </c>
      <c r="DH2444" s="17">
        <f t="shared" si="1536"/>
        <v>1</v>
      </c>
      <c r="DI2444" s="17">
        <f t="shared" si="1537"/>
        <v>1</v>
      </c>
      <c r="DJ2444" s="20" t="s">
        <v>2560</v>
      </c>
    </row>
    <row r="2445" spans="1:114" x14ac:dyDescent="0.2">
      <c r="A2445" s="15" t="s">
        <v>105</v>
      </c>
      <c r="B2445" s="10" t="s">
        <v>2562</v>
      </c>
      <c r="C2445" s="11">
        <f t="shared" si="1528"/>
        <v>8.64</v>
      </c>
      <c r="D2445" s="11">
        <f t="shared" si="1523"/>
        <v>80</v>
      </c>
      <c r="E2445" s="11">
        <f t="shared" si="1523"/>
        <v>45</v>
      </c>
      <c r="F2445" s="11">
        <f t="shared" si="1523"/>
        <v>0</v>
      </c>
      <c r="G2445" s="11">
        <f t="shared" si="1523"/>
        <v>6</v>
      </c>
      <c r="H2445" s="11">
        <f t="shared" si="1523"/>
        <v>8</v>
      </c>
      <c r="I2445" s="11">
        <f t="shared" si="1522"/>
        <v>8</v>
      </c>
      <c r="J2445" s="11">
        <f t="shared" si="1522"/>
        <v>4</v>
      </c>
      <c r="K2445" s="11">
        <f t="shared" si="1522"/>
        <v>0</v>
      </c>
      <c r="L2445" s="11">
        <f t="shared" si="1522"/>
        <v>14.2</v>
      </c>
      <c r="M2445" s="11">
        <f t="shared" si="1522"/>
        <v>0</v>
      </c>
      <c r="N2445" s="11">
        <f t="shared" si="1522"/>
        <v>0</v>
      </c>
      <c r="O2445" s="11">
        <f t="shared" si="1522"/>
        <v>0</v>
      </c>
      <c r="P2445" s="11">
        <f t="shared" si="1522"/>
        <v>0</v>
      </c>
      <c r="Q2445" s="11">
        <f t="shared" si="1527"/>
        <v>0</v>
      </c>
      <c r="R2445" s="11">
        <f t="shared" si="1527"/>
        <v>0</v>
      </c>
      <c r="S2445" s="11">
        <f t="shared" si="1527"/>
        <v>0</v>
      </c>
      <c r="T2445" s="11">
        <f t="shared" si="1490"/>
        <v>1102</v>
      </c>
      <c r="U2445" s="40">
        <f t="shared" si="1529"/>
        <v>0.31</v>
      </c>
      <c r="V2445" s="11">
        <f t="shared" si="1521"/>
        <v>37.1</v>
      </c>
      <c r="W2445" s="11">
        <f t="shared" si="1521"/>
        <v>1060000</v>
      </c>
      <c r="X2445" s="11">
        <f t="shared" si="1521"/>
        <v>26600</v>
      </c>
      <c r="Y2445" s="11">
        <f t="shared" si="1521"/>
        <v>32299.999999999996</v>
      </c>
      <c r="Z2445" s="11">
        <f t="shared" si="1521"/>
        <v>1.2142857142857142</v>
      </c>
      <c r="AA2445" s="11">
        <f t="shared" si="1519"/>
        <v>31</v>
      </c>
      <c r="AB2445" s="11">
        <f t="shared" si="1519"/>
        <v>490.00000000000006</v>
      </c>
      <c r="AC2445" s="11">
        <f t="shared" si="1519"/>
        <v>720</v>
      </c>
      <c r="AD2445" s="11">
        <f t="shared" si="1519"/>
        <v>194000</v>
      </c>
      <c r="AE2445" s="11">
        <f t="shared" si="1519"/>
        <v>6380</v>
      </c>
      <c r="AF2445" s="11">
        <f t="shared" si="1519"/>
        <v>11900</v>
      </c>
      <c r="AG2445" s="11">
        <f t="shared" si="1519"/>
        <v>1.865203761755486</v>
      </c>
      <c r="AH2445" s="11">
        <f t="shared" si="1519"/>
        <v>13.3</v>
      </c>
      <c r="AI2445" s="11">
        <f t="shared" si="1538"/>
        <v>0</v>
      </c>
      <c r="AJ2445" s="11">
        <f t="shared" si="1538"/>
        <v>0</v>
      </c>
      <c r="AK2445" s="11">
        <f t="shared" si="1538"/>
        <v>0</v>
      </c>
      <c r="AL2445" s="11">
        <f t="shared" si="1538"/>
        <v>0</v>
      </c>
      <c r="AM2445" s="11">
        <f t="shared" si="1538"/>
        <v>0</v>
      </c>
      <c r="AN2445" s="11">
        <f t="shared" si="1538"/>
        <v>0</v>
      </c>
      <c r="AO2445" s="11">
        <f t="shared" si="1520"/>
        <v>0</v>
      </c>
      <c r="AP2445" s="11">
        <f t="shared" si="1493"/>
        <v>0</v>
      </c>
      <c r="AQ2445" s="11">
        <f t="shared" si="1493"/>
        <v>0</v>
      </c>
      <c r="AR2445" s="11">
        <f t="shared" si="1493"/>
        <v>0</v>
      </c>
      <c r="AS2445" s="11">
        <f t="shared" si="1493"/>
        <v>13.360701519672395</v>
      </c>
      <c r="AT2445" s="11">
        <f t="shared" si="1493"/>
        <v>19.399999999999999</v>
      </c>
      <c r="AU2445" s="11">
        <f t="shared" si="1493"/>
        <v>0</v>
      </c>
      <c r="AV2445" s="11">
        <f t="shared" si="1525"/>
        <v>22000</v>
      </c>
      <c r="AW2445" s="11">
        <f t="shared" si="1525"/>
        <v>180000000</v>
      </c>
      <c r="AX2445" s="11">
        <f t="shared" si="1525"/>
        <v>26.5</v>
      </c>
      <c r="AY2445" s="11">
        <f t="shared" si="1525"/>
        <v>0</v>
      </c>
      <c r="AZ2445" s="11">
        <f t="shared" si="1525"/>
        <v>1</v>
      </c>
      <c r="BA2445" s="11">
        <f t="shared" si="1525"/>
        <v>1</v>
      </c>
      <c r="BB2445" s="11">
        <f t="shared" si="1525"/>
        <v>1</v>
      </c>
      <c r="BC2445" s="11">
        <f t="shared" si="1525"/>
        <v>1</v>
      </c>
      <c r="BD2445" s="11">
        <f t="shared" si="1526"/>
        <v>1</v>
      </c>
      <c r="BE2445" s="11">
        <f t="shared" si="1526"/>
        <v>1</v>
      </c>
      <c r="BF2445" s="15" t="str">
        <f t="shared" si="1530"/>
        <v>ČSN 42 5570</v>
      </c>
      <c r="BG2445" s="54">
        <v>8.64</v>
      </c>
      <c r="BH2445" s="17">
        <v>80</v>
      </c>
      <c r="BI2445" s="17">
        <v>45</v>
      </c>
      <c r="BK2445" s="17">
        <v>6</v>
      </c>
      <c r="BL2445" s="17">
        <v>8</v>
      </c>
      <c r="BM2445" s="17">
        <v>8</v>
      </c>
      <c r="BN2445" s="17">
        <v>4</v>
      </c>
      <c r="BP2445" s="17">
        <v>14.2</v>
      </c>
      <c r="BX2445" s="18">
        <v>1102</v>
      </c>
      <c r="BY2445" s="42">
        <v>0.31</v>
      </c>
      <c r="BZ2445" s="43">
        <v>37.1</v>
      </c>
      <c r="CA2445" s="18">
        <v>1060000</v>
      </c>
      <c r="CB2445" s="18">
        <v>26600</v>
      </c>
      <c r="CC2445" s="18">
        <v>32299.999999999996</v>
      </c>
      <c r="CD2445" s="25">
        <f t="shared" si="1501"/>
        <v>1.2142857142857142</v>
      </c>
      <c r="CE2445" s="26">
        <v>31</v>
      </c>
      <c r="CF2445" s="18">
        <v>490.00000000000006</v>
      </c>
      <c r="CG2445" s="18">
        <f t="shared" si="1531"/>
        <v>720</v>
      </c>
      <c r="CH2445" s="18">
        <v>194000</v>
      </c>
      <c r="CI2445" s="18">
        <v>6380</v>
      </c>
      <c r="CJ2445" s="18">
        <v>11900</v>
      </c>
      <c r="CK2445" s="25">
        <f t="shared" si="1508"/>
        <v>1.865203761755486</v>
      </c>
      <c r="CL2445" s="17">
        <v>13.3</v>
      </c>
      <c r="CW2445" s="26">
        <f t="shared" si="1539"/>
        <v>13.360701519672395</v>
      </c>
      <c r="CX2445" s="17">
        <v>19.399999999999999</v>
      </c>
      <c r="CZ2445" s="18">
        <v>22000</v>
      </c>
      <c r="DA2445" s="18">
        <v>180000000</v>
      </c>
      <c r="DB2445" s="17">
        <v>26.5</v>
      </c>
      <c r="DD2445" s="17">
        <f t="shared" si="1532"/>
        <v>1</v>
      </c>
      <c r="DE2445" s="17">
        <f t="shared" si="1533"/>
        <v>1</v>
      </c>
      <c r="DF2445" s="17">
        <f t="shared" si="1534"/>
        <v>1</v>
      </c>
      <c r="DG2445" s="17">
        <f t="shared" si="1535"/>
        <v>1</v>
      </c>
      <c r="DH2445" s="17">
        <f t="shared" si="1536"/>
        <v>1</v>
      </c>
      <c r="DI2445" s="17">
        <f t="shared" si="1537"/>
        <v>1</v>
      </c>
      <c r="DJ2445" s="20" t="s">
        <v>2560</v>
      </c>
    </row>
    <row r="2446" spans="1:114" x14ac:dyDescent="0.2">
      <c r="A2446" s="15" t="s">
        <v>105</v>
      </c>
      <c r="B2446" s="10" t="s">
        <v>2563</v>
      </c>
      <c r="C2446" s="11">
        <f t="shared" si="1528"/>
        <v>10.6</v>
      </c>
      <c r="D2446" s="11">
        <f t="shared" si="1523"/>
        <v>100</v>
      </c>
      <c r="E2446" s="11">
        <f t="shared" si="1523"/>
        <v>50</v>
      </c>
      <c r="F2446" s="11">
        <f t="shared" si="1523"/>
        <v>0</v>
      </c>
      <c r="G2446" s="11">
        <f t="shared" si="1523"/>
        <v>6</v>
      </c>
      <c r="H2446" s="11">
        <f t="shared" si="1523"/>
        <v>8.5</v>
      </c>
      <c r="I2446" s="11">
        <f t="shared" si="1522"/>
        <v>8.5</v>
      </c>
      <c r="J2446" s="11">
        <f t="shared" si="1522"/>
        <v>4.5</v>
      </c>
      <c r="K2446" s="11">
        <f t="shared" si="1522"/>
        <v>0</v>
      </c>
      <c r="L2446" s="11">
        <f t="shared" si="1522"/>
        <v>15.5</v>
      </c>
      <c r="M2446" s="11">
        <f t="shared" si="1522"/>
        <v>0</v>
      </c>
      <c r="N2446" s="11">
        <f t="shared" si="1522"/>
        <v>0</v>
      </c>
      <c r="O2446" s="11">
        <f t="shared" si="1522"/>
        <v>0</v>
      </c>
      <c r="P2446" s="11">
        <f t="shared" si="1522"/>
        <v>0</v>
      </c>
      <c r="Q2446" s="11">
        <f t="shared" si="1527"/>
        <v>0</v>
      </c>
      <c r="R2446" s="11">
        <f t="shared" si="1527"/>
        <v>0</v>
      </c>
      <c r="S2446" s="11">
        <f t="shared" si="1527"/>
        <v>0</v>
      </c>
      <c r="T2446" s="11">
        <f t="shared" si="1490"/>
        <v>1350</v>
      </c>
      <c r="U2446" s="40">
        <f t="shared" si="1529"/>
        <v>0.37</v>
      </c>
      <c r="V2446" s="11">
        <f t="shared" si="1521"/>
        <v>35.1</v>
      </c>
      <c r="W2446" s="11">
        <f t="shared" si="1521"/>
        <v>2060000</v>
      </c>
      <c r="X2446" s="11">
        <f t="shared" si="1521"/>
        <v>41200</v>
      </c>
      <c r="Y2446" s="11">
        <f t="shared" si="1521"/>
        <v>49000</v>
      </c>
      <c r="Z2446" s="11">
        <f t="shared" si="1521"/>
        <v>1.1893203883495145</v>
      </c>
      <c r="AA2446" s="11">
        <f t="shared" si="1519"/>
        <v>39.1</v>
      </c>
      <c r="AB2446" s="11">
        <f t="shared" si="1519"/>
        <v>646</v>
      </c>
      <c r="AC2446" s="11">
        <f t="shared" si="1519"/>
        <v>850</v>
      </c>
      <c r="AD2446" s="11">
        <f t="shared" si="1519"/>
        <v>293000</v>
      </c>
      <c r="AE2446" s="11">
        <f t="shared" si="1519"/>
        <v>8490</v>
      </c>
      <c r="AF2446" s="11">
        <f t="shared" si="1519"/>
        <v>16200</v>
      </c>
      <c r="AG2446" s="11">
        <f t="shared" si="1519"/>
        <v>1.9081272084805654</v>
      </c>
      <c r="AH2446" s="11">
        <f t="shared" si="1519"/>
        <v>14.7</v>
      </c>
      <c r="AI2446" s="11">
        <f t="shared" si="1538"/>
        <v>0</v>
      </c>
      <c r="AJ2446" s="11">
        <f t="shared" si="1538"/>
        <v>0</v>
      </c>
      <c r="AK2446" s="11">
        <f t="shared" si="1538"/>
        <v>0</v>
      </c>
      <c r="AL2446" s="11">
        <f t="shared" si="1538"/>
        <v>0</v>
      </c>
      <c r="AM2446" s="11">
        <f t="shared" si="1538"/>
        <v>0</v>
      </c>
      <c r="AN2446" s="11">
        <f t="shared" si="1538"/>
        <v>0</v>
      </c>
      <c r="AO2446" s="11">
        <f t="shared" si="1520"/>
        <v>0</v>
      </c>
      <c r="AP2446" s="11">
        <f t="shared" si="1493"/>
        <v>0</v>
      </c>
      <c r="AQ2446" s="11">
        <f t="shared" si="1493"/>
        <v>0</v>
      </c>
      <c r="AR2446" s="11">
        <f t="shared" si="1493"/>
        <v>0</v>
      </c>
      <c r="AS2446" s="11">
        <f t="shared" si="1493"/>
        <v>14.791047031048681</v>
      </c>
      <c r="AT2446" s="11">
        <f t="shared" si="1493"/>
        <v>20.3</v>
      </c>
      <c r="AU2446" s="11">
        <f t="shared" si="1493"/>
        <v>0</v>
      </c>
      <c r="AV2446" s="11">
        <f t="shared" si="1525"/>
        <v>28100</v>
      </c>
      <c r="AW2446" s="11">
        <f t="shared" si="1525"/>
        <v>410000000</v>
      </c>
      <c r="AX2446" s="11">
        <f t="shared" si="1525"/>
        <v>29.3</v>
      </c>
      <c r="AY2446" s="11">
        <f t="shared" si="1525"/>
        <v>0</v>
      </c>
      <c r="AZ2446" s="11">
        <f t="shared" si="1525"/>
        <v>1</v>
      </c>
      <c r="BA2446" s="11">
        <f t="shared" si="1525"/>
        <v>1</v>
      </c>
      <c r="BB2446" s="11">
        <f t="shared" si="1525"/>
        <v>1</v>
      </c>
      <c r="BC2446" s="11">
        <f t="shared" si="1525"/>
        <v>1</v>
      </c>
      <c r="BD2446" s="11">
        <f t="shared" si="1526"/>
        <v>1</v>
      </c>
      <c r="BE2446" s="11">
        <f t="shared" si="1526"/>
        <v>1</v>
      </c>
      <c r="BF2446" s="15" t="str">
        <f t="shared" si="1530"/>
        <v>ČSN 42 5570</v>
      </c>
      <c r="BG2446" s="54">
        <v>10.6</v>
      </c>
      <c r="BH2446" s="17">
        <v>100</v>
      </c>
      <c r="BI2446" s="17">
        <v>50</v>
      </c>
      <c r="BK2446" s="17">
        <v>6</v>
      </c>
      <c r="BL2446" s="17">
        <v>8.5</v>
      </c>
      <c r="BM2446" s="17">
        <v>8.5</v>
      </c>
      <c r="BN2446" s="17">
        <v>4.5</v>
      </c>
      <c r="BP2446" s="17">
        <v>15.5</v>
      </c>
      <c r="BX2446" s="18">
        <v>1350</v>
      </c>
      <c r="BY2446" s="42">
        <v>0.37</v>
      </c>
      <c r="BZ2446" s="43">
        <v>35.1</v>
      </c>
      <c r="CA2446" s="18">
        <v>2060000</v>
      </c>
      <c r="CB2446" s="18">
        <v>41200</v>
      </c>
      <c r="CC2446" s="18">
        <v>49000</v>
      </c>
      <c r="CD2446" s="25">
        <f t="shared" si="1501"/>
        <v>1.1893203883495145</v>
      </c>
      <c r="CE2446" s="26">
        <v>39.1</v>
      </c>
      <c r="CF2446" s="18">
        <v>646</v>
      </c>
      <c r="CG2446" s="18">
        <f t="shared" si="1531"/>
        <v>850</v>
      </c>
      <c r="CH2446" s="18">
        <v>293000</v>
      </c>
      <c r="CI2446" s="18">
        <v>8490</v>
      </c>
      <c r="CJ2446" s="18">
        <v>16200</v>
      </c>
      <c r="CK2446" s="25">
        <f t="shared" si="1508"/>
        <v>1.9081272084805654</v>
      </c>
      <c r="CL2446" s="17">
        <v>14.7</v>
      </c>
      <c r="CW2446" s="26">
        <f t="shared" si="1539"/>
        <v>14.791047031048681</v>
      </c>
      <c r="CX2446" s="17">
        <v>20.3</v>
      </c>
      <c r="CZ2446" s="18">
        <v>28100</v>
      </c>
      <c r="DA2446" s="18">
        <v>410000000</v>
      </c>
      <c r="DB2446" s="17">
        <v>29.3</v>
      </c>
      <c r="DD2446" s="17">
        <f t="shared" si="1532"/>
        <v>1</v>
      </c>
      <c r="DE2446" s="17">
        <f t="shared" si="1533"/>
        <v>1</v>
      </c>
      <c r="DF2446" s="17">
        <f t="shared" si="1534"/>
        <v>1</v>
      </c>
      <c r="DG2446" s="17">
        <f t="shared" si="1535"/>
        <v>1</v>
      </c>
      <c r="DH2446" s="17">
        <f t="shared" si="1536"/>
        <v>1</v>
      </c>
      <c r="DI2446" s="17">
        <f t="shared" si="1537"/>
        <v>1</v>
      </c>
      <c r="DJ2446" s="20" t="s">
        <v>2560</v>
      </c>
    </row>
    <row r="2447" spans="1:114" x14ac:dyDescent="0.2">
      <c r="A2447" s="15" t="s">
        <v>105</v>
      </c>
      <c r="B2447" s="10" t="s">
        <v>2564</v>
      </c>
      <c r="C2447" s="11">
        <f t="shared" si="1528"/>
        <v>13.4</v>
      </c>
      <c r="D2447" s="11">
        <f t="shared" si="1523"/>
        <v>120</v>
      </c>
      <c r="E2447" s="11">
        <f t="shared" si="1523"/>
        <v>55</v>
      </c>
      <c r="F2447" s="11">
        <f t="shared" si="1523"/>
        <v>0</v>
      </c>
      <c r="G2447" s="11">
        <f t="shared" si="1523"/>
        <v>7</v>
      </c>
      <c r="H2447" s="11">
        <f t="shared" si="1523"/>
        <v>9</v>
      </c>
      <c r="I2447" s="11">
        <f t="shared" si="1522"/>
        <v>9</v>
      </c>
      <c r="J2447" s="11">
        <f t="shared" si="1522"/>
        <v>4.5</v>
      </c>
      <c r="K2447" s="11">
        <f t="shared" si="1522"/>
        <v>0</v>
      </c>
      <c r="L2447" s="11">
        <f t="shared" si="1522"/>
        <v>16</v>
      </c>
      <c r="M2447" s="11">
        <f t="shared" si="1522"/>
        <v>0</v>
      </c>
      <c r="N2447" s="11">
        <f t="shared" si="1522"/>
        <v>0</v>
      </c>
      <c r="O2447" s="11">
        <f t="shared" si="1522"/>
        <v>0</v>
      </c>
      <c r="P2447" s="11">
        <f t="shared" si="1522"/>
        <v>0</v>
      </c>
      <c r="Q2447" s="11">
        <f t="shared" si="1527"/>
        <v>0</v>
      </c>
      <c r="R2447" s="11">
        <f t="shared" si="1527"/>
        <v>0</v>
      </c>
      <c r="S2447" s="11">
        <f t="shared" si="1527"/>
        <v>0</v>
      </c>
      <c r="T2447" s="11">
        <f t="shared" si="1490"/>
        <v>1700</v>
      </c>
      <c r="U2447" s="40">
        <f t="shared" si="1529"/>
        <v>0.43</v>
      </c>
      <c r="V2447" s="11">
        <f t="shared" si="1521"/>
        <v>32.520000000000003</v>
      </c>
      <c r="W2447" s="11">
        <f t="shared" si="1521"/>
        <v>3640000</v>
      </c>
      <c r="X2447" s="11">
        <f t="shared" si="1521"/>
        <v>60700</v>
      </c>
      <c r="Y2447" s="11">
        <f t="shared" si="1521"/>
        <v>72600</v>
      </c>
      <c r="Z2447" s="11">
        <f t="shared" si="1521"/>
        <v>1.1960461285008237</v>
      </c>
      <c r="AA2447" s="11">
        <f t="shared" si="1519"/>
        <v>46.2</v>
      </c>
      <c r="AB2447" s="11">
        <f t="shared" si="1519"/>
        <v>880.00000000000011</v>
      </c>
      <c r="AC2447" s="11">
        <f t="shared" si="1519"/>
        <v>990</v>
      </c>
      <c r="AD2447" s="11">
        <f t="shared" si="1519"/>
        <v>432000</v>
      </c>
      <c r="AE2447" s="11">
        <f t="shared" si="1519"/>
        <v>11100</v>
      </c>
      <c r="AF2447" s="11">
        <f t="shared" si="1519"/>
        <v>21200</v>
      </c>
      <c r="AG2447" s="11">
        <f t="shared" si="1519"/>
        <v>1.9099099099099099</v>
      </c>
      <c r="AH2447" s="11">
        <f t="shared" si="1519"/>
        <v>15.9</v>
      </c>
      <c r="AI2447" s="11">
        <f t="shared" si="1538"/>
        <v>0</v>
      </c>
      <c r="AJ2447" s="11">
        <f t="shared" si="1538"/>
        <v>0</v>
      </c>
      <c r="AK2447" s="11">
        <f t="shared" si="1538"/>
        <v>0</v>
      </c>
      <c r="AL2447" s="11">
        <f t="shared" si="1538"/>
        <v>0</v>
      </c>
      <c r="AM2447" s="11">
        <f t="shared" si="1538"/>
        <v>0</v>
      </c>
      <c r="AN2447" s="11">
        <f t="shared" si="1538"/>
        <v>0</v>
      </c>
      <c r="AO2447" s="11">
        <f t="shared" si="1520"/>
        <v>0</v>
      </c>
      <c r="AP2447" s="11">
        <f t="shared" si="1493"/>
        <v>0</v>
      </c>
      <c r="AQ2447" s="11">
        <f t="shared" si="1493"/>
        <v>0</v>
      </c>
      <c r="AR2447" s="11">
        <f t="shared" si="1493"/>
        <v>0</v>
      </c>
      <c r="AS2447" s="11">
        <f t="shared" si="1493"/>
        <v>16.314562265126423</v>
      </c>
      <c r="AT2447" s="11">
        <f t="shared" si="1493"/>
        <v>22.2</v>
      </c>
      <c r="AU2447" s="11">
        <f t="shared" si="1493"/>
        <v>0</v>
      </c>
      <c r="AV2447" s="11">
        <f t="shared" si="1525"/>
        <v>41500</v>
      </c>
      <c r="AW2447" s="11">
        <f t="shared" si="1525"/>
        <v>900000000</v>
      </c>
      <c r="AX2447" s="11">
        <f t="shared" si="1525"/>
        <v>30.299999999999997</v>
      </c>
      <c r="AY2447" s="11">
        <f t="shared" si="1525"/>
        <v>0</v>
      </c>
      <c r="AZ2447" s="11">
        <f t="shared" si="1525"/>
        <v>1</v>
      </c>
      <c r="BA2447" s="11">
        <f t="shared" si="1525"/>
        <v>1</v>
      </c>
      <c r="BB2447" s="11">
        <f t="shared" si="1525"/>
        <v>1</v>
      </c>
      <c r="BC2447" s="11">
        <f t="shared" si="1525"/>
        <v>1</v>
      </c>
      <c r="BD2447" s="11">
        <f t="shared" si="1526"/>
        <v>1</v>
      </c>
      <c r="BE2447" s="11">
        <f t="shared" si="1526"/>
        <v>1</v>
      </c>
      <c r="BF2447" s="15" t="str">
        <f t="shared" si="1530"/>
        <v>ČSN 42 5570</v>
      </c>
      <c r="BG2447" s="54">
        <v>13.4</v>
      </c>
      <c r="BH2447" s="17">
        <v>120</v>
      </c>
      <c r="BI2447" s="17">
        <v>55</v>
      </c>
      <c r="BK2447" s="17">
        <v>7</v>
      </c>
      <c r="BL2447" s="17">
        <v>9</v>
      </c>
      <c r="BM2447" s="17">
        <v>9</v>
      </c>
      <c r="BN2447" s="17">
        <v>4.5</v>
      </c>
      <c r="BP2447" s="17">
        <v>16</v>
      </c>
      <c r="BX2447" s="18">
        <v>1700</v>
      </c>
      <c r="BY2447" s="42">
        <v>0.43</v>
      </c>
      <c r="BZ2447" s="43">
        <v>32.520000000000003</v>
      </c>
      <c r="CA2447" s="18">
        <v>3640000</v>
      </c>
      <c r="CB2447" s="18">
        <v>60700</v>
      </c>
      <c r="CC2447" s="18">
        <v>72600</v>
      </c>
      <c r="CD2447" s="25">
        <f t="shared" si="1501"/>
        <v>1.1960461285008237</v>
      </c>
      <c r="CE2447" s="26">
        <v>46.2</v>
      </c>
      <c r="CF2447" s="18">
        <v>880.00000000000011</v>
      </c>
      <c r="CG2447" s="18">
        <f t="shared" si="1531"/>
        <v>990</v>
      </c>
      <c r="CH2447" s="18">
        <v>432000</v>
      </c>
      <c r="CI2447" s="18">
        <v>11100</v>
      </c>
      <c r="CJ2447" s="18">
        <v>21200</v>
      </c>
      <c r="CK2447" s="25">
        <f t="shared" si="1508"/>
        <v>1.9099099099099099</v>
      </c>
      <c r="CL2447" s="17">
        <v>15.9</v>
      </c>
      <c r="CW2447" s="26">
        <f t="shared" si="1539"/>
        <v>16.314562265126423</v>
      </c>
      <c r="CX2447" s="17">
        <v>22.2</v>
      </c>
      <c r="CZ2447" s="18">
        <v>41500</v>
      </c>
      <c r="DA2447" s="18">
        <v>900000000</v>
      </c>
      <c r="DB2447" s="17">
        <v>30.299999999999997</v>
      </c>
      <c r="DD2447" s="17">
        <f t="shared" si="1532"/>
        <v>1</v>
      </c>
      <c r="DE2447" s="17">
        <f t="shared" si="1533"/>
        <v>1</v>
      </c>
      <c r="DF2447" s="17">
        <f t="shared" si="1534"/>
        <v>1</v>
      </c>
      <c r="DG2447" s="17">
        <f t="shared" si="1535"/>
        <v>1</v>
      </c>
      <c r="DH2447" s="17">
        <f t="shared" si="1536"/>
        <v>1</v>
      </c>
      <c r="DI2447" s="17">
        <f t="shared" si="1537"/>
        <v>1</v>
      </c>
      <c r="DJ2447" s="20" t="s">
        <v>2560</v>
      </c>
    </row>
    <row r="2448" spans="1:114" x14ac:dyDescent="0.2">
      <c r="A2448" s="15" t="s">
        <v>105</v>
      </c>
      <c r="B2448" s="10" t="s">
        <v>2565</v>
      </c>
      <c r="C2448" s="11">
        <f t="shared" si="1528"/>
        <v>16</v>
      </c>
      <c r="D2448" s="11">
        <f t="shared" si="1523"/>
        <v>140</v>
      </c>
      <c r="E2448" s="11">
        <f t="shared" si="1523"/>
        <v>60</v>
      </c>
      <c r="F2448" s="11">
        <f t="shared" si="1523"/>
        <v>0</v>
      </c>
      <c r="G2448" s="11">
        <f t="shared" si="1523"/>
        <v>7</v>
      </c>
      <c r="H2448" s="11">
        <f t="shared" si="1523"/>
        <v>10</v>
      </c>
      <c r="I2448" s="11">
        <f t="shared" si="1522"/>
        <v>10</v>
      </c>
      <c r="J2448" s="11">
        <f t="shared" si="1522"/>
        <v>5</v>
      </c>
      <c r="K2448" s="11">
        <f t="shared" si="1522"/>
        <v>0</v>
      </c>
      <c r="L2448" s="11">
        <f t="shared" si="1522"/>
        <v>17.5</v>
      </c>
      <c r="M2448" s="11">
        <f t="shared" si="1522"/>
        <v>0</v>
      </c>
      <c r="N2448" s="11">
        <f t="shared" si="1522"/>
        <v>0</v>
      </c>
      <c r="O2448" s="11">
        <f t="shared" si="1522"/>
        <v>0</v>
      </c>
      <c r="P2448" s="11">
        <f t="shared" si="1522"/>
        <v>0</v>
      </c>
      <c r="Q2448" s="11">
        <f t="shared" si="1527"/>
        <v>0</v>
      </c>
      <c r="R2448" s="11">
        <f t="shared" si="1527"/>
        <v>0</v>
      </c>
      <c r="S2448" s="11">
        <f t="shared" si="1527"/>
        <v>0</v>
      </c>
      <c r="T2448" s="11">
        <f t="shared" si="1490"/>
        <v>2040</v>
      </c>
      <c r="U2448" s="40">
        <f t="shared" si="1529"/>
        <v>0.49</v>
      </c>
      <c r="V2448" s="11">
        <f t="shared" si="1521"/>
        <v>30.54</v>
      </c>
      <c r="W2448" s="11">
        <f t="shared" si="1521"/>
        <v>6050000</v>
      </c>
      <c r="X2448" s="11">
        <f t="shared" si="1521"/>
        <v>86400</v>
      </c>
      <c r="Y2448" s="11">
        <f t="shared" si="1521"/>
        <v>103000</v>
      </c>
      <c r="Z2448" s="11">
        <f t="shared" si="1521"/>
        <v>1.1921296296296295</v>
      </c>
      <c r="AA2448" s="11">
        <f t="shared" si="1519"/>
        <v>54.5</v>
      </c>
      <c r="AB2448" s="11">
        <f t="shared" si="1519"/>
        <v>1041</v>
      </c>
      <c r="AC2448" s="11">
        <f t="shared" si="1519"/>
        <v>1200</v>
      </c>
      <c r="AD2448" s="11">
        <f t="shared" si="1519"/>
        <v>627000</v>
      </c>
      <c r="AE2448" s="11">
        <f t="shared" si="1519"/>
        <v>14800</v>
      </c>
      <c r="AF2448" s="11">
        <f t="shared" si="1519"/>
        <v>28300</v>
      </c>
      <c r="AG2448" s="11">
        <f t="shared" si="1519"/>
        <v>1.9121621621621621</v>
      </c>
      <c r="AH2448" s="11">
        <f t="shared" si="1519"/>
        <v>17.5</v>
      </c>
      <c r="AI2448" s="11">
        <f t="shared" si="1538"/>
        <v>0</v>
      </c>
      <c r="AJ2448" s="11">
        <f t="shared" si="1538"/>
        <v>0</v>
      </c>
      <c r="AK2448" s="11">
        <f t="shared" si="1538"/>
        <v>0</v>
      </c>
      <c r="AL2448" s="11">
        <f t="shared" si="1538"/>
        <v>0</v>
      </c>
      <c r="AM2448" s="11">
        <f t="shared" si="1538"/>
        <v>0</v>
      </c>
      <c r="AN2448" s="11">
        <f t="shared" si="1538"/>
        <v>0</v>
      </c>
      <c r="AO2448" s="11">
        <f t="shared" si="1520"/>
        <v>0</v>
      </c>
      <c r="AP2448" s="11">
        <f t="shared" si="1493"/>
        <v>0</v>
      </c>
      <c r="AQ2448" s="11">
        <f t="shared" si="1493"/>
        <v>0</v>
      </c>
      <c r="AR2448" s="11">
        <f t="shared" si="1493"/>
        <v>0</v>
      </c>
      <c r="AS2448" s="11">
        <f t="shared" si="1493"/>
        <v>17.863581954998992</v>
      </c>
      <c r="AT2448" s="11">
        <f t="shared" si="1493"/>
        <v>23.9</v>
      </c>
      <c r="AU2448" s="11">
        <f t="shared" si="1493"/>
        <v>0</v>
      </c>
      <c r="AV2448" s="11">
        <f t="shared" si="1525"/>
        <v>56800</v>
      </c>
      <c r="AW2448" s="11">
        <f t="shared" si="1525"/>
        <v>1800000000</v>
      </c>
      <c r="AX2448" s="11">
        <f t="shared" si="1525"/>
        <v>33.700000000000003</v>
      </c>
      <c r="AY2448" s="11">
        <f t="shared" si="1525"/>
        <v>0</v>
      </c>
      <c r="AZ2448" s="11">
        <f t="shared" si="1525"/>
        <v>1</v>
      </c>
      <c r="BA2448" s="11">
        <f t="shared" si="1525"/>
        <v>1</v>
      </c>
      <c r="BB2448" s="11">
        <f t="shared" si="1525"/>
        <v>1</v>
      </c>
      <c r="BC2448" s="11">
        <f t="shared" si="1525"/>
        <v>1</v>
      </c>
      <c r="BD2448" s="11">
        <f t="shared" si="1526"/>
        <v>1</v>
      </c>
      <c r="BE2448" s="11">
        <f t="shared" si="1526"/>
        <v>1</v>
      </c>
      <c r="BF2448" s="15" t="str">
        <f t="shared" si="1530"/>
        <v>ČSN 42 5570</v>
      </c>
      <c r="BG2448" s="54">
        <v>16</v>
      </c>
      <c r="BH2448" s="17">
        <v>140</v>
      </c>
      <c r="BI2448" s="17">
        <v>60</v>
      </c>
      <c r="BK2448" s="17">
        <v>7</v>
      </c>
      <c r="BL2448" s="17">
        <v>10</v>
      </c>
      <c r="BM2448" s="17">
        <v>10</v>
      </c>
      <c r="BN2448" s="17">
        <v>5</v>
      </c>
      <c r="BP2448" s="17">
        <v>17.5</v>
      </c>
      <c r="BX2448" s="18">
        <v>2040</v>
      </c>
      <c r="BY2448" s="42">
        <v>0.49</v>
      </c>
      <c r="BZ2448" s="43">
        <v>30.54</v>
      </c>
      <c r="CA2448" s="18">
        <v>6050000</v>
      </c>
      <c r="CB2448" s="18">
        <v>86400</v>
      </c>
      <c r="CC2448" s="18">
        <v>103000</v>
      </c>
      <c r="CD2448" s="25">
        <f t="shared" si="1501"/>
        <v>1.1921296296296295</v>
      </c>
      <c r="CE2448" s="26">
        <v>54.5</v>
      </c>
      <c r="CF2448" s="18">
        <v>1041</v>
      </c>
      <c r="CG2448" s="18">
        <f t="shared" si="1531"/>
        <v>1200</v>
      </c>
      <c r="CH2448" s="18">
        <v>627000</v>
      </c>
      <c r="CI2448" s="18">
        <v>14800</v>
      </c>
      <c r="CJ2448" s="18">
        <v>28300</v>
      </c>
      <c r="CK2448" s="25">
        <f t="shared" si="1508"/>
        <v>1.9121621621621621</v>
      </c>
      <c r="CL2448" s="17">
        <v>17.5</v>
      </c>
      <c r="CW2448" s="26">
        <f t="shared" si="1539"/>
        <v>17.863581954998992</v>
      </c>
      <c r="CX2448" s="17">
        <v>23.9</v>
      </c>
      <c r="CZ2448" s="18">
        <v>56800</v>
      </c>
      <c r="DA2448" s="18">
        <v>1800000000</v>
      </c>
      <c r="DB2448" s="17">
        <v>33.700000000000003</v>
      </c>
      <c r="DD2448" s="17">
        <f t="shared" si="1532"/>
        <v>1</v>
      </c>
      <c r="DE2448" s="17">
        <f t="shared" si="1533"/>
        <v>1</v>
      </c>
      <c r="DF2448" s="17">
        <f t="shared" si="1534"/>
        <v>1</v>
      </c>
      <c r="DG2448" s="17">
        <f t="shared" si="1535"/>
        <v>1</v>
      </c>
      <c r="DH2448" s="17">
        <f t="shared" si="1536"/>
        <v>1</v>
      </c>
      <c r="DI2448" s="17">
        <f t="shared" si="1537"/>
        <v>1</v>
      </c>
      <c r="DJ2448" s="20" t="s">
        <v>2560</v>
      </c>
    </row>
    <row r="2449" spans="1:114" x14ac:dyDescent="0.2">
      <c r="A2449" s="15" t="s">
        <v>105</v>
      </c>
      <c r="B2449" s="10" t="s">
        <v>2566</v>
      </c>
      <c r="C2449" s="11">
        <f t="shared" si="1528"/>
        <v>18.8</v>
      </c>
      <c r="D2449" s="11">
        <f t="shared" si="1523"/>
        <v>160</v>
      </c>
      <c r="E2449" s="11">
        <f t="shared" si="1523"/>
        <v>65</v>
      </c>
      <c r="F2449" s="11">
        <f t="shared" si="1523"/>
        <v>0</v>
      </c>
      <c r="G2449" s="11">
        <f t="shared" si="1523"/>
        <v>7.5</v>
      </c>
      <c r="H2449" s="11">
        <f t="shared" si="1523"/>
        <v>10.5</v>
      </c>
      <c r="I2449" s="11">
        <f t="shared" si="1522"/>
        <v>10.5</v>
      </c>
      <c r="J2449" s="11">
        <f t="shared" si="1522"/>
        <v>5.5</v>
      </c>
      <c r="K2449" s="11">
        <f t="shared" si="1522"/>
        <v>0</v>
      </c>
      <c r="L2449" s="11">
        <f t="shared" si="1522"/>
        <v>18.400000000000002</v>
      </c>
      <c r="M2449" s="11">
        <f t="shared" si="1522"/>
        <v>0</v>
      </c>
      <c r="N2449" s="11">
        <f t="shared" si="1522"/>
        <v>0</v>
      </c>
      <c r="O2449" s="11">
        <f t="shared" si="1522"/>
        <v>0</v>
      </c>
      <c r="P2449" s="11">
        <f t="shared" si="1522"/>
        <v>0</v>
      </c>
      <c r="Q2449" s="11">
        <f t="shared" si="1527"/>
        <v>0</v>
      </c>
      <c r="R2449" s="11">
        <f t="shared" si="1527"/>
        <v>0</v>
      </c>
      <c r="S2449" s="11">
        <f t="shared" si="1527"/>
        <v>0</v>
      </c>
      <c r="T2449" s="11">
        <f t="shared" si="1490"/>
        <v>2400</v>
      </c>
      <c r="U2449" s="40">
        <f t="shared" si="1529"/>
        <v>0.54</v>
      </c>
      <c r="V2449" s="11">
        <f t="shared" si="1521"/>
        <v>28.98</v>
      </c>
      <c r="W2449" s="11">
        <f t="shared" si="1521"/>
        <v>9250000</v>
      </c>
      <c r="X2449" s="11">
        <f t="shared" si="1521"/>
        <v>116000</v>
      </c>
      <c r="Y2449" s="11">
        <f t="shared" si="1521"/>
        <v>138000</v>
      </c>
      <c r="Z2449" s="11">
        <f t="shared" si="1521"/>
        <v>1.1896551724137931</v>
      </c>
      <c r="AA2449" s="11">
        <f t="shared" si="1519"/>
        <v>62.1</v>
      </c>
      <c r="AB2449" s="11">
        <f t="shared" si="1519"/>
        <v>1260</v>
      </c>
      <c r="AC2449" s="11">
        <f t="shared" si="1519"/>
        <v>1365</v>
      </c>
      <c r="AD2449" s="11">
        <f t="shared" si="1519"/>
        <v>853000</v>
      </c>
      <c r="AE2449" s="11">
        <f t="shared" si="1519"/>
        <v>18300</v>
      </c>
      <c r="AF2449" s="11">
        <f t="shared" si="1519"/>
        <v>35200</v>
      </c>
      <c r="AG2449" s="11">
        <f t="shared" si="1519"/>
        <v>1.9234972677595628</v>
      </c>
      <c r="AH2449" s="11">
        <f t="shared" si="1519"/>
        <v>18.899999999999999</v>
      </c>
      <c r="AI2449" s="11">
        <f t="shared" si="1538"/>
        <v>0</v>
      </c>
      <c r="AJ2449" s="11">
        <f t="shared" si="1538"/>
        <v>0</v>
      </c>
      <c r="AK2449" s="11">
        <f t="shared" si="1538"/>
        <v>0</v>
      </c>
      <c r="AL2449" s="11">
        <f t="shared" si="1538"/>
        <v>0</v>
      </c>
      <c r="AM2449" s="11">
        <f t="shared" si="1538"/>
        <v>0</v>
      </c>
      <c r="AN2449" s="11">
        <f t="shared" si="1538"/>
        <v>0</v>
      </c>
      <c r="AO2449" s="11">
        <f t="shared" si="1520"/>
        <v>0</v>
      </c>
      <c r="AP2449" s="11">
        <f t="shared" si="1493"/>
        <v>0</v>
      </c>
      <c r="AQ2449" s="11">
        <f t="shared" si="1493"/>
        <v>0</v>
      </c>
      <c r="AR2449" s="11">
        <f t="shared" si="1493"/>
        <v>0</v>
      </c>
      <c r="AS2449" s="11">
        <f t="shared" si="1493"/>
        <v>19.346330792742034</v>
      </c>
      <c r="AT2449" s="11">
        <f t="shared" si="1493"/>
        <v>25.3</v>
      </c>
      <c r="AU2449" s="11">
        <f t="shared" si="1493"/>
        <v>0</v>
      </c>
      <c r="AV2449" s="11">
        <f t="shared" si="1525"/>
        <v>73900</v>
      </c>
      <c r="AW2449" s="11">
        <f t="shared" si="1525"/>
        <v>3260000000</v>
      </c>
      <c r="AX2449" s="11">
        <f t="shared" si="1525"/>
        <v>35.6</v>
      </c>
      <c r="AY2449" s="11">
        <f t="shared" si="1525"/>
        <v>0</v>
      </c>
      <c r="AZ2449" s="11">
        <f t="shared" si="1525"/>
        <v>1</v>
      </c>
      <c r="BA2449" s="11">
        <f t="shared" si="1525"/>
        <v>1</v>
      </c>
      <c r="BB2449" s="11">
        <f t="shared" si="1525"/>
        <v>1</v>
      </c>
      <c r="BC2449" s="11">
        <f t="shared" si="1525"/>
        <v>1</v>
      </c>
      <c r="BD2449" s="11">
        <f t="shared" si="1526"/>
        <v>1</v>
      </c>
      <c r="BE2449" s="11">
        <f t="shared" si="1526"/>
        <v>1</v>
      </c>
      <c r="BF2449" s="15" t="str">
        <f t="shared" si="1530"/>
        <v>ČSN 42 5570</v>
      </c>
      <c r="BG2449" s="54">
        <v>18.8</v>
      </c>
      <c r="BH2449" s="17">
        <v>160</v>
      </c>
      <c r="BI2449" s="17">
        <v>65</v>
      </c>
      <c r="BK2449" s="17">
        <v>7.5</v>
      </c>
      <c r="BL2449" s="17">
        <v>10.5</v>
      </c>
      <c r="BM2449" s="17">
        <v>10.5</v>
      </c>
      <c r="BN2449" s="17">
        <v>5.5</v>
      </c>
      <c r="BP2449" s="17">
        <v>18.400000000000002</v>
      </c>
      <c r="BX2449" s="18">
        <v>2400</v>
      </c>
      <c r="BY2449" s="42">
        <v>0.54</v>
      </c>
      <c r="BZ2449" s="43">
        <v>28.98</v>
      </c>
      <c r="CA2449" s="18">
        <v>9250000</v>
      </c>
      <c r="CB2449" s="18">
        <v>116000</v>
      </c>
      <c r="CC2449" s="18">
        <v>138000</v>
      </c>
      <c r="CD2449" s="25">
        <f t="shared" si="1501"/>
        <v>1.1896551724137931</v>
      </c>
      <c r="CE2449" s="26">
        <v>62.1</v>
      </c>
      <c r="CF2449" s="18">
        <v>1260</v>
      </c>
      <c r="CG2449" s="18">
        <f t="shared" si="1531"/>
        <v>1365</v>
      </c>
      <c r="CH2449" s="18">
        <v>853000</v>
      </c>
      <c r="CI2449" s="18">
        <v>18300</v>
      </c>
      <c r="CJ2449" s="18">
        <v>35200</v>
      </c>
      <c r="CK2449" s="25">
        <f t="shared" si="1508"/>
        <v>1.9234972677595628</v>
      </c>
      <c r="CL2449" s="17">
        <v>18.899999999999999</v>
      </c>
      <c r="CW2449" s="26">
        <f t="shared" si="1539"/>
        <v>19.346330792742034</v>
      </c>
      <c r="CX2449" s="17">
        <v>25.3</v>
      </c>
      <c r="CZ2449" s="18">
        <v>73900</v>
      </c>
      <c r="DA2449" s="18">
        <v>3260000000</v>
      </c>
      <c r="DB2449" s="17">
        <v>35.6</v>
      </c>
      <c r="DD2449" s="17">
        <f t="shared" si="1532"/>
        <v>1</v>
      </c>
      <c r="DE2449" s="17">
        <f t="shared" si="1533"/>
        <v>1</v>
      </c>
      <c r="DF2449" s="17">
        <f t="shared" si="1534"/>
        <v>1</v>
      </c>
      <c r="DG2449" s="17">
        <f t="shared" si="1535"/>
        <v>1</v>
      </c>
      <c r="DH2449" s="17">
        <f t="shared" si="1536"/>
        <v>1</v>
      </c>
      <c r="DI2449" s="17">
        <f t="shared" si="1537"/>
        <v>1</v>
      </c>
      <c r="DJ2449" s="20" t="s">
        <v>2560</v>
      </c>
    </row>
    <row r="2450" spans="1:114" x14ac:dyDescent="0.2">
      <c r="A2450" s="15" t="s">
        <v>105</v>
      </c>
      <c r="B2450" s="10" t="s">
        <v>2567</v>
      </c>
      <c r="C2450" s="11">
        <f t="shared" si="1528"/>
        <v>22</v>
      </c>
      <c r="D2450" s="11">
        <f t="shared" si="1523"/>
        <v>180</v>
      </c>
      <c r="E2450" s="11">
        <f t="shared" si="1523"/>
        <v>70</v>
      </c>
      <c r="F2450" s="11">
        <f t="shared" si="1523"/>
        <v>0</v>
      </c>
      <c r="G2450" s="11">
        <f t="shared" si="1523"/>
        <v>8</v>
      </c>
      <c r="H2450" s="11">
        <f t="shared" si="1523"/>
        <v>11</v>
      </c>
      <c r="I2450" s="11">
        <f t="shared" si="1522"/>
        <v>11</v>
      </c>
      <c r="J2450" s="11">
        <f t="shared" si="1522"/>
        <v>5.5</v>
      </c>
      <c r="K2450" s="11">
        <f t="shared" si="1522"/>
        <v>0</v>
      </c>
      <c r="L2450" s="11">
        <f t="shared" si="1522"/>
        <v>19.2</v>
      </c>
      <c r="M2450" s="11">
        <f t="shared" si="1522"/>
        <v>0</v>
      </c>
      <c r="N2450" s="11">
        <f t="shared" si="1522"/>
        <v>0</v>
      </c>
      <c r="O2450" s="11">
        <f t="shared" si="1522"/>
        <v>0</v>
      </c>
      <c r="P2450" s="11">
        <f t="shared" si="1522"/>
        <v>0</v>
      </c>
      <c r="Q2450" s="11">
        <f t="shared" si="1527"/>
        <v>0</v>
      </c>
      <c r="R2450" s="11">
        <f t="shared" si="1527"/>
        <v>0</v>
      </c>
      <c r="S2450" s="11">
        <f t="shared" si="1527"/>
        <v>0</v>
      </c>
      <c r="T2450" s="11">
        <f t="shared" si="1490"/>
        <v>2800</v>
      </c>
      <c r="U2450" s="40">
        <f t="shared" si="1529"/>
        <v>0.6</v>
      </c>
      <c r="V2450" s="11">
        <f t="shared" si="1521"/>
        <v>27.8</v>
      </c>
      <c r="W2450" s="11">
        <f t="shared" si="1521"/>
        <v>13500000</v>
      </c>
      <c r="X2450" s="11">
        <f t="shared" si="1521"/>
        <v>150000</v>
      </c>
      <c r="Y2450" s="11">
        <f t="shared" si="1521"/>
        <v>179000</v>
      </c>
      <c r="Z2450" s="11">
        <f t="shared" si="1521"/>
        <v>1.1933333333333334</v>
      </c>
      <c r="AA2450" s="11">
        <f t="shared" si="1519"/>
        <v>69.5</v>
      </c>
      <c r="AB2450" s="11">
        <f t="shared" si="1519"/>
        <v>1509</v>
      </c>
      <c r="AC2450" s="11">
        <f t="shared" si="1519"/>
        <v>1540</v>
      </c>
      <c r="AD2450" s="11">
        <f t="shared" si="1519"/>
        <v>1140000</v>
      </c>
      <c r="AE2450" s="11">
        <f t="shared" si="1519"/>
        <v>22400</v>
      </c>
      <c r="AF2450" s="11">
        <f t="shared" si="1519"/>
        <v>42900</v>
      </c>
      <c r="AG2450" s="11">
        <f t="shared" si="1519"/>
        <v>1.9151785714285714</v>
      </c>
      <c r="AH2450" s="11">
        <f t="shared" si="1519"/>
        <v>20.2</v>
      </c>
      <c r="AI2450" s="11">
        <f t="shared" si="1538"/>
        <v>0</v>
      </c>
      <c r="AJ2450" s="11">
        <f t="shared" si="1538"/>
        <v>0</v>
      </c>
      <c r="AK2450" s="11">
        <f t="shared" si="1538"/>
        <v>0</v>
      </c>
      <c r="AL2450" s="11">
        <f t="shared" si="1538"/>
        <v>0</v>
      </c>
      <c r="AM2450" s="11">
        <f t="shared" si="1538"/>
        <v>0</v>
      </c>
      <c r="AN2450" s="11">
        <f t="shared" si="1538"/>
        <v>0</v>
      </c>
      <c r="AO2450" s="11">
        <f t="shared" si="1520"/>
        <v>0</v>
      </c>
      <c r="AP2450" s="11">
        <f t="shared" si="1493"/>
        <v>0</v>
      </c>
      <c r="AQ2450" s="11">
        <f t="shared" si="1493"/>
        <v>0</v>
      </c>
      <c r="AR2450" s="11">
        <f t="shared" si="1493"/>
        <v>0</v>
      </c>
      <c r="AS2450" s="11">
        <f t="shared" si="1493"/>
        <v>20.897174215819877</v>
      </c>
      <c r="AT2450" s="11">
        <f t="shared" si="1493"/>
        <v>26.7</v>
      </c>
      <c r="AU2450" s="11">
        <f t="shared" si="1493"/>
        <v>0</v>
      </c>
      <c r="AV2450" s="11">
        <f t="shared" si="1525"/>
        <v>95500</v>
      </c>
      <c r="AW2450" s="11">
        <f t="shared" si="1525"/>
        <v>5570000000</v>
      </c>
      <c r="AX2450" s="11">
        <f t="shared" si="1525"/>
        <v>37.5</v>
      </c>
      <c r="AY2450" s="11">
        <f t="shared" si="1525"/>
        <v>0</v>
      </c>
      <c r="AZ2450" s="11">
        <f t="shared" si="1525"/>
        <v>1</v>
      </c>
      <c r="BA2450" s="11">
        <f t="shared" si="1525"/>
        <v>1</v>
      </c>
      <c r="BB2450" s="11">
        <f t="shared" si="1525"/>
        <v>1</v>
      </c>
      <c r="BC2450" s="11">
        <f t="shared" si="1525"/>
        <v>1</v>
      </c>
      <c r="BD2450" s="11">
        <f t="shared" si="1526"/>
        <v>1</v>
      </c>
      <c r="BE2450" s="11">
        <f t="shared" si="1526"/>
        <v>1</v>
      </c>
      <c r="BF2450" s="15" t="str">
        <f t="shared" si="1530"/>
        <v>ČSN 42 5570</v>
      </c>
      <c r="BG2450" s="54">
        <v>22</v>
      </c>
      <c r="BH2450" s="17">
        <v>180</v>
      </c>
      <c r="BI2450" s="17">
        <v>70</v>
      </c>
      <c r="BK2450" s="17">
        <v>8</v>
      </c>
      <c r="BL2450" s="17">
        <v>11</v>
      </c>
      <c r="BM2450" s="17">
        <v>11</v>
      </c>
      <c r="BN2450" s="17">
        <v>5.5</v>
      </c>
      <c r="BP2450" s="17">
        <v>19.2</v>
      </c>
      <c r="BX2450" s="18">
        <v>2800</v>
      </c>
      <c r="BY2450" s="42">
        <v>0.6</v>
      </c>
      <c r="BZ2450" s="43">
        <v>27.8</v>
      </c>
      <c r="CA2450" s="18">
        <v>13500000</v>
      </c>
      <c r="CB2450" s="18">
        <v>150000</v>
      </c>
      <c r="CC2450" s="18">
        <v>179000</v>
      </c>
      <c r="CD2450" s="25">
        <f t="shared" si="1501"/>
        <v>1.1933333333333334</v>
      </c>
      <c r="CE2450" s="26">
        <v>69.5</v>
      </c>
      <c r="CF2450" s="18">
        <v>1509</v>
      </c>
      <c r="CG2450" s="18">
        <f t="shared" si="1531"/>
        <v>1540</v>
      </c>
      <c r="CH2450" s="18">
        <v>1140000</v>
      </c>
      <c r="CI2450" s="18">
        <v>22400</v>
      </c>
      <c r="CJ2450" s="18">
        <v>42900</v>
      </c>
      <c r="CK2450" s="25">
        <f t="shared" si="1508"/>
        <v>1.9151785714285714</v>
      </c>
      <c r="CL2450" s="17">
        <v>20.2</v>
      </c>
      <c r="CW2450" s="26">
        <f t="shared" si="1539"/>
        <v>20.897174215819877</v>
      </c>
      <c r="CX2450" s="17">
        <v>26.7</v>
      </c>
      <c r="CZ2450" s="18">
        <v>95500</v>
      </c>
      <c r="DA2450" s="18">
        <v>5570000000</v>
      </c>
      <c r="DB2450" s="17">
        <v>37.5</v>
      </c>
      <c r="DD2450" s="17">
        <f t="shared" si="1532"/>
        <v>1</v>
      </c>
      <c r="DE2450" s="17">
        <f t="shared" si="1533"/>
        <v>1</v>
      </c>
      <c r="DF2450" s="17">
        <f t="shared" si="1534"/>
        <v>1</v>
      </c>
      <c r="DG2450" s="17">
        <f t="shared" si="1535"/>
        <v>1</v>
      </c>
      <c r="DH2450" s="17">
        <f t="shared" si="1536"/>
        <v>1</v>
      </c>
      <c r="DI2450" s="17">
        <f t="shared" si="1537"/>
        <v>1</v>
      </c>
      <c r="DJ2450" s="20" t="s">
        <v>2560</v>
      </c>
    </row>
    <row r="2451" spans="1:114" x14ac:dyDescent="0.2">
      <c r="A2451" s="15" t="s">
        <v>105</v>
      </c>
      <c r="B2451" s="10" t="s">
        <v>2568</v>
      </c>
      <c r="C2451" s="11">
        <f t="shared" si="1528"/>
        <v>25.3</v>
      </c>
      <c r="D2451" s="11">
        <f t="shared" si="1523"/>
        <v>200</v>
      </c>
      <c r="E2451" s="11">
        <f t="shared" si="1523"/>
        <v>75</v>
      </c>
      <c r="F2451" s="11">
        <f t="shared" si="1523"/>
        <v>0</v>
      </c>
      <c r="G2451" s="11">
        <f t="shared" si="1523"/>
        <v>8.5</v>
      </c>
      <c r="H2451" s="11">
        <f t="shared" si="1523"/>
        <v>11.5</v>
      </c>
      <c r="I2451" s="11">
        <f t="shared" si="1522"/>
        <v>11.5</v>
      </c>
      <c r="J2451" s="11">
        <f t="shared" si="1522"/>
        <v>6</v>
      </c>
      <c r="K2451" s="11">
        <f t="shared" si="1522"/>
        <v>0</v>
      </c>
      <c r="L2451" s="11">
        <f t="shared" si="1522"/>
        <v>20.099999999999998</v>
      </c>
      <c r="M2451" s="11">
        <f t="shared" si="1522"/>
        <v>0</v>
      </c>
      <c r="N2451" s="11">
        <f t="shared" si="1522"/>
        <v>0</v>
      </c>
      <c r="O2451" s="11">
        <f t="shared" si="1522"/>
        <v>0</v>
      </c>
      <c r="P2451" s="11">
        <f t="shared" si="1522"/>
        <v>0</v>
      </c>
      <c r="Q2451" s="11">
        <f t="shared" si="1527"/>
        <v>0</v>
      </c>
      <c r="R2451" s="11">
        <f t="shared" si="1527"/>
        <v>0</v>
      </c>
      <c r="S2451" s="11">
        <f t="shared" si="1527"/>
        <v>0</v>
      </c>
      <c r="T2451" s="11">
        <f t="shared" si="1490"/>
        <v>3220</v>
      </c>
      <c r="U2451" s="40">
        <f t="shared" si="1529"/>
        <v>0.66</v>
      </c>
      <c r="V2451" s="11">
        <f t="shared" si="1521"/>
        <v>26.15</v>
      </c>
      <c r="W2451" s="11">
        <f t="shared" si="1521"/>
        <v>19100000</v>
      </c>
      <c r="X2451" s="11">
        <f t="shared" si="1521"/>
        <v>191000</v>
      </c>
      <c r="Y2451" s="11">
        <f t="shared" si="1521"/>
        <v>228000</v>
      </c>
      <c r="Z2451" s="11">
        <f t="shared" si="1521"/>
        <v>1.1937172774869109</v>
      </c>
      <c r="AA2451" s="11">
        <f t="shared" si="1519"/>
        <v>77</v>
      </c>
      <c r="AB2451" s="11">
        <f t="shared" si="1519"/>
        <v>1771</v>
      </c>
      <c r="AC2451" s="11">
        <f t="shared" si="1519"/>
        <v>1725</v>
      </c>
      <c r="AD2451" s="11">
        <f t="shared" si="1519"/>
        <v>1480000</v>
      </c>
      <c r="AE2451" s="11">
        <f t="shared" si="1519"/>
        <v>27000</v>
      </c>
      <c r="AF2451" s="11">
        <f t="shared" si="1519"/>
        <v>51800</v>
      </c>
      <c r="AG2451" s="11">
        <f t="shared" si="1519"/>
        <v>1.9185185185185185</v>
      </c>
      <c r="AH2451" s="11">
        <f t="shared" si="1519"/>
        <v>21.400000000000002</v>
      </c>
      <c r="AI2451" s="11">
        <f t="shared" si="1538"/>
        <v>0</v>
      </c>
      <c r="AJ2451" s="11">
        <f t="shared" si="1538"/>
        <v>0</v>
      </c>
      <c r="AK2451" s="11">
        <f t="shared" si="1538"/>
        <v>0</v>
      </c>
      <c r="AL2451" s="11">
        <f t="shared" si="1538"/>
        <v>0</v>
      </c>
      <c r="AM2451" s="11">
        <f t="shared" si="1538"/>
        <v>0</v>
      </c>
      <c r="AN2451" s="11">
        <f t="shared" si="1538"/>
        <v>0</v>
      </c>
      <c r="AO2451" s="11">
        <f t="shared" si="1520"/>
        <v>0</v>
      </c>
      <c r="AP2451" s="11">
        <f t="shared" si="1493"/>
        <v>0</v>
      </c>
      <c r="AQ2451" s="11">
        <f t="shared" si="1493"/>
        <v>0</v>
      </c>
      <c r="AR2451" s="11">
        <f t="shared" si="1493"/>
        <v>0</v>
      </c>
      <c r="AS2451" s="11">
        <f t="shared" si="1493"/>
        <v>22.325029106049417</v>
      </c>
      <c r="AT2451" s="11">
        <f t="shared" si="1493"/>
        <v>28.1</v>
      </c>
      <c r="AU2451" s="11">
        <f t="shared" si="1493"/>
        <v>0</v>
      </c>
      <c r="AV2451" s="11">
        <f t="shared" si="1525"/>
        <v>119000</v>
      </c>
      <c r="AW2451" s="11">
        <f t="shared" si="1525"/>
        <v>9070000000</v>
      </c>
      <c r="AX2451" s="11">
        <f t="shared" si="1525"/>
        <v>39.4</v>
      </c>
      <c r="AY2451" s="11">
        <f t="shared" si="1525"/>
        <v>0</v>
      </c>
      <c r="AZ2451" s="11">
        <f t="shared" si="1525"/>
        <v>1</v>
      </c>
      <c r="BA2451" s="11">
        <f t="shared" si="1525"/>
        <v>1</v>
      </c>
      <c r="BB2451" s="11">
        <f t="shared" si="1525"/>
        <v>1</v>
      </c>
      <c r="BC2451" s="11">
        <f t="shared" si="1525"/>
        <v>1</v>
      </c>
      <c r="BD2451" s="11">
        <f t="shared" si="1526"/>
        <v>1</v>
      </c>
      <c r="BE2451" s="11">
        <f t="shared" si="1526"/>
        <v>1</v>
      </c>
      <c r="BF2451" s="15" t="str">
        <f t="shared" si="1530"/>
        <v>ČSN 42 5570</v>
      </c>
      <c r="BG2451" s="54">
        <v>25.3</v>
      </c>
      <c r="BH2451" s="17">
        <v>200</v>
      </c>
      <c r="BI2451" s="17">
        <v>75</v>
      </c>
      <c r="BK2451" s="17">
        <v>8.5</v>
      </c>
      <c r="BL2451" s="17">
        <v>11.5</v>
      </c>
      <c r="BM2451" s="17">
        <v>11.5</v>
      </c>
      <c r="BN2451" s="17">
        <v>6</v>
      </c>
      <c r="BP2451" s="17">
        <v>20.099999999999998</v>
      </c>
      <c r="BX2451" s="18">
        <v>3220</v>
      </c>
      <c r="BY2451" s="42">
        <v>0.66</v>
      </c>
      <c r="BZ2451" s="43">
        <v>26.15</v>
      </c>
      <c r="CA2451" s="18">
        <v>19100000</v>
      </c>
      <c r="CB2451" s="18">
        <v>191000</v>
      </c>
      <c r="CC2451" s="18">
        <v>228000</v>
      </c>
      <c r="CD2451" s="25">
        <f t="shared" si="1501"/>
        <v>1.1937172774869109</v>
      </c>
      <c r="CE2451" s="26">
        <v>77</v>
      </c>
      <c r="CF2451" s="18">
        <v>1771</v>
      </c>
      <c r="CG2451" s="18">
        <f t="shared" si="1531"/>
        <v>1725</v>
      </c>
      <c r="CH2451" s="18">
        <v>1480000</v>
      </c>
      <c r="CI2451" s="18">
        <v>27000</v>
      </c>
      <c r="CJ2451" s="18">
        <v>51800</v>
      </c>
      <c r="CK2451" s="25">
        <f t="shared" si="1508"/>
        <v>1.9185185185185185</v>
      </c>
      <c r="CL2451" s="17">
        <v>21.400000000000002</v>
      </c>
      <c r="CW2451" s="26">
        <f t="shared" si="1539"/>
        <v>22.325029106049417</v>
      </c>
      <c r="CX2451" s="17">
        <v>28.1</v>
      </c>
      <c r="CZ2451" s="18">
        <v>119000</v>
      </c>
      <c r="DA2451" s="18">
        <v>9070000000</v>
      </c>
      <c r="DB2451" s="17">
        <v>39.4</v>
      </c>
      <c r="DD2451" s="17">
        <f t="shared" si="1532"/>
        <v>1</v>
      </c>
      <c r="DE2451" s="17">
        <f t="shared" si="1533"/>
        <v>1</v>
      </c>
      <c r="DF2451" s="17">
        <f t="shared" si="1534"/>
        <v>1</v>
      </c>
      <c r="DG2451" s="17">
        <f t="shared" si="1535"/>
        <v>1</v>
      </c>
      <c r="DH2451" s="17">
        <f t="shared" si="1536"/>
        <v>1</v>
      </c>
      <c r="DI2451" s="17">
        <f t="shared" si="1537"/>
        <v>1</v>
      </c>
      <c r="DJ2451" s="20" t="s">
        <v>2560</v>
      </c>
    </row>
    <row r="2452" spans="1:114" x14ac:dyDescent="0.2">
      <c r="A2452" s="15" t="s">
        <v>105</v>
      </c>
      <c r="B2452" s="10" t="s">
        <v>2569</v>
      </c>
      <c r="C2452" s="11">
        <f t="shared" si="1528"/>
        <v>29.4</v>
      </c>
      <c r="D2452" s="11">
        <f t="shared" si="1523"/>
        <v>220</v>
      </c>
      <c r="E2452" s="11">
        <f t="shared" si="1523"/>
        <v>80</v>
      </c>
      <c r="F2452" s="11">
        <f t="shared" si="1523"/>
        <v>0</v>
      </c>
      <c r="G2452" s="11">
        <f t="shared" si="1523"/>
        <v>9</v>
      </c>
      <c r="H2452" s="11">
        <f t="shared" si="1523"/>
        <v>12.5</v>
      </c>
      <c r="I2452" s="11">
        <f t="shared" si="1522"/>
        <v>12.5</v>
      </c>
      <c r="J2452" s="11">
        <f t="shared" si="1522"/>
        <v>6.5</v>
      </c>
      <c r="K2452" s="11">
        <f t="shared" si="1522"/>
        <v>0</v>
      </c>
      <c r="L2452" s="11">
        <f t="shared" si="1522"/>
        <v>21.400000000000002</v>
      </c>
      <c r="M2452" s="11">
        <f t="shared" si="1522"/>
        <v>0</v>
      </c>
      <c r="N2452" s="11">
        <f t="shared" si="1522"/>
        <v>0</v>
      </c>
      <c r="O2452" s="11">
        <f t="shared" si="1522"/>
        <v>0</v>
      </c>
      <c r="P2452" s="11">
        <f t="shared" si="1522"/>
        <v>0</v>
      </c>
      <c r="Q2452" s="11">
        <f t="shared" si="1527"/>
        <v>0</v>
      </c>
      <c r="R2452" s="11">
        <f t="shared" si="1527"/>
        <v>0</v>
      </c>
      <c r="S2452" s="11">
        <f t="shared" si="1527"/>
        <v>0</v>
      </c>
      <c r="T2452" s="11">
        <f t="shared" si="1490"/>
        <v>3740</v>
      </c>
      <c r="U2452" s="40">
        <f t="shared" si="1529"/>
        <v>0.72</v>
      </c>
      <c r="V2452" s="11">
        <f t="shared" si="1521"/>
        <v>24.46</v>
      </c>
      <c r="W2452" s="11">
        <f t="shared" si="1521"/>
        <v>26900000</v>
      </c>
      <c r="X2452" s="11">
        <f t="shared" si="1521"/>
        <v>245000</v>
      </c>
      <c r="Y2452" s="11">
        <f t="shared" si="1521"/>
        <v>292000</v>
      </c>
      <c r="Z2452" s="11">
        <f t="shared" si="1521"/>
        <v>1.1918367346938776</v>
      </c>
      <c r="AA2452" s="11">
        <f t="shared" si="1519"/>
        <v>84.800000000000011</v>
      </c>
      <c r="AB2452" s="11">
        <f t="shared" si="1519"/>
        <v>2062</v>
      </c>
      <c r="AC2452" s="11">
        <f t="shared" si="1519"/>
        <v>2000</v>
      </c>
      <c r="AD2452" s="11">
        <f t="shared" si="1519"/>
        <v>1970000</v>
      </c>
      <c r="AE2452" s="11">
        <f t="shared" si="1519"/>
        <v>33600</v>
      </c>
      <c r="AF2452" s="11">
        <f t="shared" si="1519"/>
        <v>64099.999999999993</v>
      </c>
      <c r="AG2452" s="11">
        <f t="shared" si="1519"/>
        <v>1.9077380952380951</v>
      </c>
      <c r="AH2452" s="11">
        <f t="shared" si="1519"/>
        <v>23</v>
      </c>
      <c r="AI2452" s="11">
        <f t="shared" si="1538"/>
        <v>0</v>
      </c>
      <c r="AJ2452" s="11">
        <f t="shared" si="1538"/>
        <v>0</v>
      </c>
      <c r="AK2452" s="11">
        <f t="shared" si="1538"/>
        <v>0</v>
      </c>
      <c r="AL2452" s="11">
        <f t="shared" si="1538"/>
        <v>0</v>
      </c>
      <c r="AM2452" s="11">
        <f t="shared" si="1538"/>
        <v>0</v>
      </c>
      <c r="AN2452" s="11">
        <f t="shared" si="1538"/>
        <v>0</v>
      </c>
      <c r="AO2452" s="11">
        <f t="shared" si="1520"/>
        <v>0</v>
      </c>
      <c r="AP2452" s="11">
        <f t="shared" si="1493"/>
        <v>0</v>
      </c>
      <c r="AQ2452" s="11">
        <f t="shared" si="1493"/>
        <v>0</v>
      </c>
      <c r="AR2452" s="11">
        <f t="shared" si="1493"/>
        <v>0</v>
      </c>
      <c r="AS2452" s="11">
        <f t="shared" si="1493"/>
        <v>23.931330508727246</v>
      </c>
      <c r="AT2452" s="11">
        <f t="shared" si="1493"/>
        <v>30.3</v>
      </c>
      <c r="AU2452" s="11">
        <f t="shared" si="1493"/>
        <v>0</v>
      </c>
      <c r="AV2452" s="11">
        <f t="shared" si="1525"/>
        <v>160000</v>
      </c>
      <c r="AW2452" s="11">
        <f t="shared" si="1525"/>
        <v>14600000000</v>
      </c>
      <c r="AX2452" s="11">
        <f t="shared" si="1525"/>
        <v>42</v>
      </c>
      <c r="AY2452" s="11">
        <f t="shared" si="1525"/>
        <v>0</v>
      </c>
      <c r="AZ2452" s="11">
        <f t="shared" si="1525"/>
        <v>1</v>
      </c>
      <c r="BA2452" s="11">
        <f t="shared" si="1525"/>
        <v>1</v>
      </c>
      <c r="BB2452" s="11">
        <f t="shared" si="1525"/>
        <v>1</v>
      </c>
      <c r="BC2452" s="11">
        <f t="shared" si="1525"/>
        <v>1</v>
      </c>
      <c r="BD2452" s="11">
        <f t="shared" si="1526"/>
        <v>1</v>
      </c>
      <c r="BE2452" s="11">
        <f t="shared" si="1526"/>
        <v>1</v>
      </c>
      <c r="BF2452" s="15" t="str">
        <f t="shared" si="1530"/>
        <v>ČSN 42 5570</v>
      </c>
      <c r="BG2452" s="54">
        <v>29.4</v>
      </c>
      <c r="BH2452" s="17">
        <v>220</v>
      </c>
      <c r="BI2452" s="17">
        <v>80</v>
      </c>
      <c r="BK2452" s="17">
        <v>9</v>
      </c>
      <c r="BL2452" s="17">
        <v>12.5</v>
      </c>
      <c r="BM2452" s="17">
        <v>12.5</v>
      </c>
      <c r="BN2452" s="17">
        <v>6.5</v>
      </c>
      <c r="BP2452" s="17">
        <v>21.400000000000002</v>
      </c>
      <c r="BX2452" s="18">
        <v>3740</v>
      </c>
      <c r="BY2452" s="42">
        <v>0.72</v>
      </c>
      <c r="BZ2452" s="43">
        <v>24.46</v>
      </c>
      <c r="CA2452" s="18">
        <v>26900000</v>
      </c>
      <c r="CB2452" s="18">
        <v>245000</v>
      </c>
      <c r="CC2452" s="18">
        <v>292000</v>
      </c>
      <c r="CD2452" s="25">
        <f t="shared" si="1501"/>
        <v>1.1918367346938776</v>
      </c>
      <c r="CE2452" s="26">
        <v>84.800000000000011</v>
      </c>
      <c r="CF2452" s="18">
        <v>2062</v>
      </c>
      <c r="CG2452" s="18">
        <f t="shared" si="1531"/>
        <v>2000</v>
      </c>
      <c r="CH2452" s="18">
        <v>1970000</v>
      </c>
      <c r="CI2452" s="18">
        <v>33600</v>
      </c>
      <c r="CJ2452" s="18">
        <v>64099.999999999993</v>
      </c>
      <c r="CK2452" s="25">
        <f t="shared" si="1508"/>
        <v>1.9077380952380951</v>
      </c>
      <c r="CL2452" s="17">
        <v>23</v>
      </c>
      <c r="CW2452" s="26">
        <f t="shared" si="1539"/>
        <v>23.931330508727246</v>
      </c>
      <c r="CX2452" s="17">
        <v>30.3</v>
      </c>
      <c r="CZ2452" s="18">
        <v>160000</v>
      </c>
      <c r="DA2452" s="18">
        <v>14600000000</v>
      </c>
      <c r="DB2452" s="17">
        <v>42</v>
      </c>
      <c r="DD2452" s="17">
        <f t="shared" si="1532"/>
        <v>1</v>
      </c>
      <c r="DE2452" s="17">
        <f t="shared" si="1533"/>
        <v>1</v>
      </c>
      <c r="DF2452" s="17">
        <f t="shared" si="1534"/>
        <v>1</v>
      </c>
      <c r="DG2452" s="17">
        <f t="shared" si="1535"/>
        <v>1</v>
      </c>
      <c r="DH2452" s="17">
        <f t="shared" si="1536"/>
        <v>1</v>
      </c>
      <c r="DI2452" s="17">
        <f t="shared" si="1537"/>
        <v>1</v>
      </c>
      <c r="DJ2452" s="20" t="s">
        <v>2560</v>
      </c>
    </row>
    <row r="2453" spans="1:114" x14ac:dyDescent="0.2">
      <c r="A2453" s="15" t="s">
        <v>105</v>
      </c>
      <c r="B2453" s="10" t="s">
        <v>2570</v>
      </c>
      <c r="C2453" s="11">
        <f t="shared" si="1528"/>
        <v>33.200000000000003</v>
      </c>
      <c r="D2453" s="11">
        <f t="shared" si="1523"/>
        <v>240</v>
      </c>
      <c r="E2453" s="11">
        <f t="shared" si="1523"/>
        <v>85</v>
      </c>
      <c r="F2453" s="11">
        <f t="shared" si="1523"/>
        <v>0</v>
      </c>
      <c r="G2453" s="11">
        <f t="shared" si="1523"/>
        <v>9.5</v>
      </c>
      <c r="H2453" s="11">
        <f t="shared" si="1523"/>
        <v>13</v>
      </c>
      <c r="I2453" s="11">
        <f t="shared" si="1522"/>
        <v>13</v>
      </c>
      <c r="J2453" s="11">
        <f t="shared" si="1522"/>
        <v>6.5</v>
      </c>
      <c r="K2453" s="11">
        <f t="shared" si="1522"/>
        <v>0</v>
      </c>
      <c r="L2453" s="11">
        <f t="shared" si="1522"/>
        <v>22.3</v>
      </c>
      <c r="M2453" s="11">
        <f t="shared" si="1522"/>
        <v>0</v>
      </c>
      <c r="N2453" s="11">
        <f t="shared" si="1522"/>
        <v>0</v>
      </c>
      <c r="O2453" s="11">
        <f t="shared" si="1522"/>
        <v>0</v>
      </c>
      <c r="P2453" s="11">
        <f t="shared" si="1522"/>
        <v>0</v>
      </c>
      <c r="Q2453" s="11">
        <f t="shared" si="1527"/>
        <v>0</v>
      </c>
      <c r="R2453" s="11">
        <f t="shared" si="1527"/>
        <v>0</v>
      </c>
      <c r="S2453" s="11">
        <f t="shared" si="1527"/>
        <v>0</v>
      </c>
      <c r="T2453" s="11">
        <f t="shared" si="1490"/>
        <v>4230</v>
      </c>
      <c r="U2453" s="40">
        <f t="shared" si="1529"/>
        <v>0.78</v>
      </c>
      <c r="V2453" s="11">
        <f t="shared" si="1521"/>
        <v>23.34</v>
      </c>
      <c r="W2453" s="11">
        <f t="shared" si="1521"/>
        <v>36000000</v>
      </c>
      <c r="X2453" s="11">
        <f t="shared" si="1521"/>
        <v>300000</v>
      </c>
      <c r="Y2453" s="11">
        <f t="shared" si="1521"/>
        <v>358000</v>
      </c>
      <c r="Z2453" s="11">
        <f t="shared" si="1521"/>
        <v>1.1933333333333334</v>
      </c>
      <c r="AA2453" s="11">
        <f t="shared" si="1519"/>
        <v>92.2</v>
      </c>
      <c r="AB2453" s="11">
        <f t="shared" si="1519"/>
        <v>2371</v>
      </c>
      <c r="AC2453" s="11">
        <f t="shared" si="1519"/>
        <v>2210</v>
      </c>
      <c r="AD2453" s="11">
        <f t="shared" si="1519"/>
        <v>2480000</v>
      </c>
      <c r="AE2453" s="11">
        <f t="shared" si="1519"/>
        <v>39600</v>
      </c>
      <c r="AF2453" s="11">
        <f t="shared" si="1519"/>
        <v>75700</v>
      </c>
      <c r="AG2453" s="11">
        <f t="shared" si="1519"/>
        <v>1.9116161616161615</v>
      </c>
      <c r="AH2453" s="11">
        <f t="shared" si="1519"/>
        <v>24.2</v>
      </c>
      <c r="AI2453" s="11">
        <f t="shared" si="1538"/>
        <v>0</v>
      </c>
      <c r="AJ2453" s="11">
        <f t="shared" si="1538"/>
        <v>0</v>
      </c>
      <c r="AK2453" s="11">
        <f t="shared" si="1538"/>
        <v>0</v>
      </c>
      <c r="AL2453" s="11">
        <f t="shared" si="1538"/>
        <v>0</v>
      </c>
      <c r="AM2453" s="11">
        <f t="shared" si="1538"/>
        <v>0</v>
      </c>
      <c r="AN2453" s="11">
        <f t="shared" si="1538"/>
        <v>0</v>
      </c>
      <c r="AO2453" s="11">
        <f t="shared" si="1520"/>
        <v>0</v>
      </c>
      <c r="AP2453" s="11">
        <f t="shared" si="1493"/>
        <v>0</v>
      </c>
      <c r="AQ2453" s="11">
        <f t="shared" si="1493"/>
        <v>0</v>
      </c>
      <c r="AR2453" s="11">
        <f t="shared" si="1493"/>
        <v>0</v>
      </c>
      <c r="AS2453" s="11">
        <f t="shared" si="1493"/>
        <v>25.371420423106784</v>
      </c>
      <c r="AT2453" s="11">
        <f t="shared" si="1493"/>
        <v>31.7</v>
      </c>
      <c r="AU2453" s="11">
        <f t="shared" si="1493"/>
        <v>0</v>
      </c>
      <c r="AV2453" s="11">
        <f t="shared" si="1525"/>
        <v>197000</v>
      </c>
      <c r="AW2453" s="11">
        <f t="shared" si="1525"/>
        <v>22100000000</v>
      </c>
      <c r="AX2453" s="11">
        <f t="shared" si="1525"/>
        <v>43.9</v>
      </c>
      <c r="AY2453" s="11">
        <f t="shared" si="1525"/>
        <v>0</v>
      </c>
      <c r="AZ2453" s="11">
        <f t="shared" si="1525"/>
        <v>1</v>
      </c>
      <c r="BA2453" s="11">
        <f t="shared" si="1525"/>
        <v>1</v>
      </c>
      <c r="BB2453" s="11">
        <f t="shared" si="1525"/>
        <v>1</v>
      </c>
      <c r="BC2453" s="11">
        <f t="shared" si="1525"/>
        <v>1</v>
      </c>
      <c r="BD2453" s="11">
        <f t="shared" si="1526"/>
        <v>1</v>
      </c>
      <c r="BE2453" s="11">
        <f t="shared" si="1526"/>
        <v>1</v>
      </c>
      <c r="BF2453" s="15" t="str">
        <f t="shared" si="1530"/>
        <v>ČSN 42 5570</v>
      </c>
      <c r="BG2453" s="54">
        <v>33.200000000000003</v>
      </c>
      <c r="BH2453" s="17">
        <v>240</v>
      </c>
      <c r="BI2453" s="17">
        <v>85</v>
      </c>
      <c r="BK2453" s="17">
        <v>9.5</v>
      </c>
      <c r="BL2453" s="17">
        <v>13</v>
      </c>
      <c r="BM2453" s="17">
        <v>13</v>
      </c>
      <c r="BN2453" s="17">
        <v>6.5</v>
      </c>
      <c r="BP2453" s="17">
        <v>22.3</v>
      </c>
      <c r="BX2453" s="18">
        <v>4230</v>
      </c>
      <c r="BY2453" s="42">
        <v>0.78</v>
      </c>
      <c r="BZ2453" s="43">
        <v>23.34</v>
      </c>
      <c r="CA2453" s="18">
        <v>36000000</v>
      </c>
      <c r="CB2453" s="18">
        <v>300000</v>
      </c>
      <c r="CC2453" s="18">
        <v>358000</v>
      </c>
      <c r="CD2453" s="25">
        <f t="shared" si="1501"/>
        <v>1.1933333333333334</v>
      </c>
      <c r="CE2453" s="26">
        <v>92.2</v>
      </c>
      <c r="CF2453" s="18">
        <v>2371</v>
      </c>
      <c r="CG2453" s="18">
        <f t="shared" si="1531"/>
        <v>2210</v>
      </c>
      <c r="CH2453" s="18">
        <v>2480000</v>
      </c>
      <c r="CI2453" s="18">
        <v>39600</v>
      </c>
      <c r="CJ2453" s="18">
        <v>75700</v>
      </c>
      <c r="CK2453" s="25">
        <f t="shared" si="1508"/>
        <v>1.9116161616161615</v>
      </c>
      <c r="CL2453" s="17">
        <v>24.2</v>
      </c>
      <c r="CW2453" s="26">
        <f t="shared" si="1539"/>
        <v>25.371420423106784</v>
      </c>
      <c r="CX2453" s="17">
        <v>31.7</v>
      </c>
      <c r="CZ2453" s="18">
        <v>197000</v>
      </c>
      <c r="DA2453" s="18">
        <v>22100000000</v>
      </c>
      <c r="DB2453" s="17">
        <v>43.9</v>
      </c>
      <c r="DD2453" s="17">
        <f t="shared" si="1532"/>
        <v>1</v>
      </c>
      <c r="DE2453" s="17">
        <f t="shared" si="1533"/>
        <v>1</v>
      </c>
      <c r="DF2453" s="17">
        <f t="shared" si="1534"/>
        <v>1</v>
      </c>
      <c r="DG2453" s="17">
        <f t="shared" si="1535"/>
        <v>1</v>
      </c>
      <c r="DH2453" s="17">
        <f t="shared" si="1536"/>
        <v>1</v>
      </c>
      <c r="DI2453" s="17">
        <f t="shared" si="1537"/>
        <v>1</v>
      </c>
      <c r="DJ2453" s="20" t="s">
        <v>2560</v>
      </c>
    </row>
    <row r="2454" spans="1:114" x14ac:dyDescent="0.2">
      <c r="A2454" s="15" t="s">
        <v>105</v>
      </c>
      <c r="B2454" s="10" t="s">
        <v>2571</v>
      </c>
      <c r="C2454" s="11">
        <f t="shared" si="1528"/>
        <v>37.9</v>
      </c>
      <c r="D2454" s="11">
        <f t="shared" si="1523"/>
        <v>260</v>
      </c>
      <c r="E2454" s="11">
        <f t="shared" si="1523"/>
        <v>90</v>
      </c>
      <c r="F2454" s="11">
        <f t="shared" si="1523"/>
        <v>0</v>
      </c>
      <c r="G2454" s="11">
        <f t="shared" si="1523"/>
        <v>10</v>
      </c>
      <c r="H2454" s="11">
        <f t="shared" si="1523"/>
        <v>14</v>
      </c>
      <c r="I2454" s="11">
        <f t="shared" si="1522"/>
        <v>14</v>
      </c>
      <c r="J2454" s="11">
        <f t="shared" si="1522"/>
        <v>7</v>
      </c>
      <c r="K2454" s="11">
        <f t="shared" si="1522"/>
        <v>0</v>
      </c>
      <c r="L2454" s="11">
        <f t="shared" si="1522"/>
        <v>23.599999999999998</v>
      </c>
      <c r="M2454" s="11">
        <f t="shared" si="1522"/>
        <v>0</v>
      </c>
      <c r="N2454" s="11">
        <f t="shared" si="1522"/>
        <v>0</v>
      </c>
      <c r="O2454" s="11">
        <f t="shared" si="1522"/>
        <v>0</v>
      </c>
      <c r="P2454" s="11">
        <f t="shared" si="1522"/>
        <v>0</v>
      </c>
      <c r="Q2454" s="11">
        <f t="shared" si="1527"/>
        <v>0</v>
      </c>
      <c r="R2454" s="11">
        <f t="shared" si="1527"/>
        <v>0</v>
      </c>
      <c r="S2454" s="11">
        <f t="shared" si="1527"/>
        <v>0</v>
      </c>
      <c r="T2454" s="11">
        <f t="shared" si="1490"/>
        <v>4830</v>
      </c>
      <c r="U2454" s="40">
        <f t="shared" si="1529"/>
        <v>0.83</v>
      </c>
      <c r="V2454" s="11">
        <f t="shared" si="1521"/>
        <v>22</v>
      </c>
      <c r="W2454" s="11">
        <f t="shared" si="1521"/>
        <v>48200000</v>
      </c>
      <c r="X2454" s="11">
        <f t="shared" si="1521"/>
        <v>371000</v>
      </c>
      <c r="Y2454" s="11">
        <f t="shared" si="1521"/>
        <v>442000</v>
      </c>
      <c r="Z2454" s="11">
        <f t="shared" si="1521"/>
        <v>1.1913746630727762</v>
      </c>
      <c r="AA2454" s="11">
        <f t="shared" si="1519"/>
        <v>99.9</v>
      </c>
      <c r="AB2454" s="11">
        <f t="shared" si="1519"/>
        <v>2712</v>
      </c>
      <c r="AC2454" s="11">
        <f t="shared" si="1519"/>
        <v>2520</v>
      </c>
      <c r="AD2454" s="11">
        <f t="shared" si="1519"/>
        <v>3170000</v>
      </c>
      <c r="AE2454" s="11">
        <f t="shared" si="1519"/>
        <v>47700</v>
      </c>
      <c r="AF2454" s="11">
        <f t="shared" si="1519"/>
        <v>91600</v>
      </c>
      <c r="AG2454" s="11">
        <f t="shared" si="1519"/>
        <v>1.920335429769392</v>
      </c>
      <c r="AH2454" s="11">
        <f t="shared" si="1519"/>
        <v>25.6</v>
      </c>
      <c r="AI2454" s="11">
        <f t="shared" si="1538"/>
        <v>0</v>
      </c>
      <c r="AJ2454" s="11">
        <f t="shared" si="1538"/>
        <v>0</v>
      </c>
      <c r="AK2454" s="11">
        <f t="shared" si="1538"/>
        <v>0</v>
      </c>
      <c r="AL2454" s="11">
        <f t="shared" si="1538"/>
        <v>0</v>
      </c>
      <c r="AM2454" s="11">
        <f t="shared" si="1538"/>
        <v>0</v>
      </c>
      <c r="AN2454" s="11">
        <f t="shared" si="1538"/>
        <v>0</v>
      </c>
      <c r="AO2454" s="11">
        <f t="shared" si="1520"/>
        <v>0</v>
      </c>
      <c r="AP2454" s="11">
        <f t="shared" si="1493"/>
        <v>0</v>
      </c>
      <c r="AQ2454" s="11">
        <f t="shared" si="1493"/>
        <v>0</v>
      </c>
      <c r="AR2454" s="11">
        <f t="shared" si="1493"/>
        <v>0</v>
      </c>
      <c r="AS2454" s="11">
        <f t="shared" si="1493"/>
        <v>26.830100618496378</v>
      </c>
      <c r="AT2454" s="11">
        <f t="shared" si="1493"/>
        <v>33.9</v>
      </c>
      <c r="AU2454" s="11">
        <f t="shared" si="1493"/>
        <v>0</v>
      </c>
      <c r="AV2454" s="11">
        <f t="shared" si="1525"/>
        <v>255000</v>
      </c>
      <c r="AW2454" s="11">
        <f t="shared" si="1525"/>
        <v>33299999999.999996</v>
      </c>
      <c r="AX2454" s="11">
        <f t="shared" si="1525"/>
        <v>46.6</v>
      </c>
      <c r="AY2454" s="11">
        <f t="shared" si="1525"/>
        <v>0</v>
      </c>
      <c r="AZ2454" s="11">
        <f t="shared" si="1525"/>
        <v>1</v>
      </c>
      <c r="BA2454" s="11">
        <f t="shared" si="1525"/>
        <v>1</v>
      </c>
      <c r="BB2454" s="11">
        <f t="shared" si="1525"/>
        <v>1</v>
      </c>
      <c r="BC2454" s="11">
        <f t="shared" si="1525"/>
        <v>1</v>
      </c>
      <c r="BD2454" s="11">
        <f t="shared" si="1526"/>
        <v>1</v>
      </c>
      <c r="BE2454" s="11">
        <f t="shared" si="1526"/>
        <v>1</v>
      </c>
      <c r="BF2454" s="15" t="str">
        <f t="shared" si="1530"/>
        <v>ČSN 42 5570</v>
      </c>
      <c r="BG2454" s="54">
        <v>37.9</v>
      </c>
      <c r="BH2454" s="17">
        <v>260</v>
      </c>
      <c r="BI2454" s="17">
        <v>90</v>
      </c>
      <c r="BK2454" s="17">
        <v>10</v>
      </c>
      <c r="BL2454" s="17">
        <v>14</v>
      </c>
      <c r="BM2454" s="17">
        <v>14</v>
      </c>
      <c r="BN2454" s="17">
        <v>7</v>
      </c>
      <c r="BP2454" s="17">
        <v>23.599999999999998</v>
      </c>
      <c r="BX2454" s="18">
        <v>4830</v>
      </c>
      <c r="BY2454" s="42">
        <v>0.83</v>
      </c>
      <c r="BZ2454" s="43">
        <v>22</v>
      </c>
      <c r="CA2454" s="18">
        <v>48200000</v>
      </c>
      <c r="CB2454" s="18">
        <v>371000</v>
      </c>
      <c r="CC2454" s="18">
        <v>442000</v>
      </c>
      <c r="CD2454" s="25">
        <f t="shared" si="1501"/>
        <v>1.1913746630727762</v>
      </c>
      <c r="CE2454" s="26">
        <v>99.9</v>
      </c>
      <c r="CF2454" s="18">
        <v>2712</v>
      </c>
      <c r="CG2454" s="18">
        <f t="shared" si="1531"/>
        <v>2520</v>
      </c>
      <c r="CH2454" s="18">
        <v>3170000</v>
      </c>
      <c r="CI2454" s="18">
        <v>47700</v>
      </c>
      <c r="CJ2454" s="18">
        <v>91600</v>
      </c>
      <c r="CK2454" s="25">
        <f t="shared" si="1508"/>
        <v>1.920335429769392</v>
      </c>
      <c r="CL2454" s="17">
        <v>25.6</v>
      </c>
      <c r="CW2454" s="26">
        <f t="shared" si="1539"/>
        <v>26.830100618496378</v>
      </c>
      <c r="CX2454" s="17">
        <v>33.9</v>
      </c>
      <c r="CZ2454" s="18">
        <v>255000</v>
      </c>
      <c r="DA2454" s="18">
        <v>33299999999.999996</v>
      </c>
      <c r="DB2454" s="17">
        <v>46.6</v>
      </c>
      <c r="DD2454" s="17">
        <f t="shared" si="1532"/>
        <v>1</v>
      </c>
      <c r="DE2454" s="17">
        <f t="shared" si="1533"/>
        <v>1</v>
      </c>
      <c r="DF2454" s="17">
        <f t="shared" si="1534"/>
        <v>1</v>
      </c>
      <c r="DG2454" s="17">
        <f t="shared" si="1535"/>
        <v>1</v>
      </c>
      <c r="DH2454" s="17">
        <f t="shared" si="1536"/>
        <v>1</v>
      </c>
      <c r="DI2454" s="17">
        <f t="shared" si="1537"/>
        <v>1</v>
      </c>
      <c r="DJ2454" s="20" t="s">
        <v>2560</v>
      </c>
    </row>
    <row r="2455" spans="1:114" x14ac:dyDescent="0.2">
      <c r="A2455" s="15" t="s">
        <v>105</v>
      </c>
      <c r="B2455" s="10" t="s">
        <v>2572</v>
      </c>
      <c r="C2455" s="11">
        <f t="shared" si="1528"/>
        <v>41.8</v>
      </c>
      <c r="D2455" s="11">
        <f t="shared" si="1523"/>
        <v>280</v>
      </c>
      <c r="E2455" s="11">
        <f t="shared" si="1523"/>
        <v>95</v>
      </c>
      <c r="F2455" s="11">
        <f t="shared" si="1523"/>
        <v>0</v>
      </c>
      <c r="G2455" s="11">
        <f t="shared" si="1523"/>
        <v>10</v>
      </c>
      <c r="H2455" s="11">
        <f t="shared" si="1523"/>
        <v>15</v>
      </c>
      <c r="I2455" s="11">
        <f t="shared" si="1522"/>
        <v>15</v>
      </c>
      <c r="J2455" s="11">
        <f t="shared" si="1522"/>
        <v>7.5</v>
      </c>
      <c r="K2455" s="11">
        <f t="shared" si="1522"/>
        <v>0</v>
      </c>
      <c r="L2455" s="11">
        <f t="shared" si="1522"/>
        <v>25.299999999999997</v>
      </c>
      <c r="M2455" s="11">
        <f t="shared" si="1522"/>
        <v>0</v>
      </c>
      <c r="N2455" s="11">
        <f t="shared" si="1522"/>
        <v>0</v>
      </c>
      <c r="O2455" s="11">
        <f t="shared" si="1522"/>
        <v>0</v>
      </c>
      <c r="P2455" s="11">
        <f t="shared" si="1522"/>
        <v>0</v>
      </c>
      <c r="Q2455" s="11">
        <f t="shared" si="1527"/>
        <v>0</v>
      </c>
      <c r="R2455" s="11">
        <f t="shared" si="1527"/>
        <v>0</v>
      </c>
      <c r="S2455" s="11">
        <f t="shared" si="1527"/>
        <v>0</v>
      </c>
      <c r="T2455" s="11">
        <f t="shared" si="1490"/>
        <v>5330</v>
      </c>
      <c r="U2455" s="40">
        <f t="shared" si="1529"/>
        <v>0.89</v>
      </c>
      <c r="V2455" s="11">
        <f t="shared" si="1521"/>
        <v>21.27</v>
      </c>
      <c r="W2455" s="11">
        <f t="shared" si="1521"/>
        <v>62800000</v>
      </c>
      <c r="X2455" s="11">
        <f t="shared" si="1521"/>
        <v>448000</v>
      </c>
      <c r="Y2455" s="11">
        <f t="shared" si="1521"/>
        <v>532000</v>
      </c>
      <c r="Z2455" s="11">
        <f t="shared" si="1521"/>
        <v>1.1875</v>
      </c>
      <c r="AA2455" s="11">
        <f t="shared" si="1519"/>
        <v>109</v>
      </c>
      <c r="AB2455" s="11">
        <f t="shared" si="1519"/>
        <v>2928</v>
      </c>
      <c r="AC2455" s="11">
        <f t="shared" si="1519"/>
        <v>2850</v>
      </c>
      <c r="AD2455" s="11">
        <f t="shared" si="1519"/>
        <v>3990000</v>
      </c>
      <c r="AE2455" s="11">
        <f t="shared" si="1519"/>
        <v>57200</v>
      </c>
      <c r="AF2455" s="11">
        <f t="shared" si="1519"/>
        <v>109000</v>
      </c>
      <c r="AG2455" s="11">
        <f t="shared" si="1519"/>
        <v>1.9055944055944056</v>
      </c>
      <c r="AH2455" s="11">
        <f t="shared" si="1519"/>
        <v>27.400000000000002</v>
      </c>
      <c r="AI2455" s="11">
        <f t="shared" si="1538"/>
        <v>0</v>
      </c>
      <c r="AJ2455" s="11">
        <f t="shared" si="1538"/>
        <v>0</v>
      </c>
      <c r="AK2455" s="11">
        <f t="shared" si="1538"/>
        <v>0</v>
      </c>
      <c r="AL2455" s="11">
        <f t="shared" si="1538"/>
        <v>0</v>
      </c>
      <c r="AM2455" s="11">
        <f t="shared" si="1538"/>
        <v>0</v>
      </c>
      <c r="AN2455" s="11">
        <f t="shared" si="1538"/>
        <v>0</v>
      </c>
      <c r="AO2455" s="11">
        <f t="shared" si="1520"/>
        <v>0</v>
      </c>
      <c r="AP2455" s="11">
        <f t="shared" si="1493"/>
        <v>0</v>
      </c>
      <c r="AQ2455" s="11">
        <f t="shared" si="1493"/>
        <v>0</v>
      </c>
      <c r="AR2455" s="11">
        <f t="shared" si="1493"/>
        <v>0</v>
      </c>
      <c r="AS2455" s="11">
        <f t="shared" si="1493"/>
        <v>28.472852542782874</v>
      </c>
      <c r="AT2455" s="11">
        <f t="shared" si="1493"/>
        <v>35.6</v>
      </c>
      <c r="AU2455" s="11">
        <f t="shared" si="1493"/>
        <v>0</v>
      </c>
      <c r="AV2455" s="11">
        <f t="shared" si="1525"/>
        <v>310000</v>
      </c>
      <c r="AW2455" s="11">
        <f t="shared" si="1525"/>
        <v>48500000000</v>
      </c>
      <c r="AX2455" s="11">
        <f t="shared" si="1525"/>
        <v>50.199999999999996</v>
      </c>
      <c r="AY2455" s="11">
        <f t="shared" si="1525"/>
        <v>0</v>
      </c>
      <c r="AZ2455" s="11">
        <f t="shared" si="1525"/>
        <v>1</v>
      </c>
      <c r="BA2455" s="11">
        <f t="shared" si="1525"/>
        <v>1</v>
      </c>
      <c r="BB2455" s="11">
        <f t="shared" si="1525"/>
        <v>1</v>
      </c>
      <c r="BC2455" s="11">
        <f t="shared" si="1525"/>
        <v>1</v>
      </c>
      <c r="BD2455" s="11">
        <f t="shared" si="1526"/>
        <v>1</v>
      </c>
      <c r="BE2455" s="11">
        <f t="shared" si="1526"/>
        <v>1</v>
      </c>
      <c r="BF2455" s="15" t="str">
        <f t="shared" si="1530"/>
        <v>ČSN 42 5570</v>
      </c>
      <c r="BG2455" s="54">
        <v>41.8</v>
      </c>
      <c r="BH2455" s="17">
        <v>280</v>
      </c>
      <c r="BI2455" s="17">
        <v>95</v>
      </c>
      <c r="BK2455" s="17">
        <v>10</v>
      </c>
      <c r="BL2455" s="17">
        <v>15</v>
      </c>
      <c r="BM2455" s="17">
        <v>15</v>
      </c>
      <c r="BN2455" s="17">
        <v>7.5</v>
      </c>
      <c r="BP2455" s="17">
        <v>25.299999999999997</v>
      </c>
      <c r="BX2455" s="18">
        <v>5330</v>
      </c>
      <c r="BY2455" s="42">
        <v>0.89</v>
      </c>
      <c r="BZ2455" s="43">
        <v>21.27</v>
      </c>
      <c r="CA2455" s="18">
        <v>62800000</v>
      </c>
      <c r="CB2455" s="18">
        <v>448000</v>
      </c>
      <c r="CC2455" s="18">
        <v>532000</v>
      </c>
      <c r="CD2455" s="25">
        <f t="shared" si="1501"/>
        <v>1.1875</v>
      </c>
      <c r="CE2455" s="26">
        <v>109</v>
      </c>
      <c r="CF2455" s="18">
        <v>2928</v>
      </c>
      <c r="CG2455" s="18">
        <f t="shared" si="1531"/>
        <v>2850</v>
      </c>
      <c r="CH2455" s="18">
        <v>3990000</v>
      </c>
      <c r="CI2455" s="18">
        <v>57200</v>
      </c>
      <c r="CJ2455" s="18">
        <v>109000</v>
      </c>
      <c r="CK2455" s="25">
        <f t="shared" si="1508"/>
        <v>1.9055944055944056</v>
      </c>
      <c r="CL2455" s="17">
        <v>27.400000000000002</v>
      </c>
      <c r="CW2455" s="26">
        <f t="shared" si="1539"/>
        <v>28.472852542782874</v>
      </c>
      <c r="CX2455" s="17">
        <v>35.6</v>
      </c>
      <c r="CZ2455" s="18">
        <v>310000</v>
      </c>
      <c r="DA2455" s="18">
        <v>48500000000</v>
      </c>
      <c r="DB2455" s="17">
        <v>50.199999999999996</v>
      </c>
      <c r="DD2455" s="17">
        <f t="shared" si="1532"/>
        <v>1</v>
      </c>
      <c r="DE2455" s="17">
        <f t="shared" si="1533"/>
        <v>1</v>
      </c>
      <c r="DF2455" s="17">
        <f t="shared" si="1534"/>
        <v>1</v>
      </c>
      <c r="DG2455" s="17">
        <f t="shared" si="1535"/>
        <v>1</v>
      </c>
      <c r="DH2455" s="17">
        <f t="shared" si="1536"/>
        <v>1</v>
      </c>
      <c r="DI2455" s="17">
        <f t="shared" si="1537"/>
        <v>1</v>
      </c>
      <c r="DJ2455" s="20" t="s">
        <v>2560</v>
      </c>
    </row>
    <row r="2456" spans="1:114" x14ac:dyDescent="0.2">
      <c r="A2456" s="15" t="s">
        <v>105</v>
      </c>
      <c r="B2456" s="10" t="s">
        <v>2573</v>
      </c>
      <c r="C2456" s="11">
        <f t="shared" si="1528"/>
        <v>46.2</v>
      </c>
      <c r="D2456" s="11">
        <f t="shared" si="1523"/>
        <v>300</v>
      </c>
      <c r="E2456" s="11">
        <f t="shared" si="1523"/>
        <v>100</v>
      </c>
      <c r="F2456" s="11">
        <f t="shared" si="1523"/>
        <v>0</v>
      </c>
      <c r="G2456" s="11">
        <f t="shared" si="1523"/>
        <v>10</v>
      </c>
      <c r="H2456" s="11">
        <f t="shared" si="1523"/>
        <v>16</v>
      </c>
      <c r="I2456" s="11">
        <f t="shared" si="1522"/>
        <v>16</v>
      </c>
      <c r="J2456" s="11">
        <f t="shared" si="1522"/>
        <v>8</v>
      </c>
      <c r="K2456" s="11">
        <f t="shared" si="1522"/>
        <v>0</v>
      </c>
      <c r="L2456" s="11">
        <f t="shared" si="1522"/>
        <v>27</v>
      </c>
      <c r="M2456" s="11">
        <f t="shared" si="1522"/>
        <v>0</v>
      </c>
      <c r="N2456" s="11">
        <f t="shared" si="1522"/>
        <v>0</v>
      </c>
      <c r="O2456" s="11">
        <f t="shared" si="1522"/>
        <v>0</v>
      </c>
      <c r="P2456" s="11">
        <f t="shared" si="1522"/>
        <v>0</v>
      </c>
      <c r="Q2456" s="11">
        <f t="shared" si="1527"/>
        <v>0</v>
      </c>
      <c r="R2456" s="11">
        <f t="shared" si="1527"/>
        <v>0</v>
      </c>
      <c r="S2456" s="11">
        <f t="shared" si="1527"/>
        <v>0</v>
      </c>
      <c r="T2456" s="11">
        <f t="shared" si="1490"/>
        <v>5880</v>
      </c>
      <c r="U2456" s="40">
        <f t="shared" si="1529"/>
        <v>0.95</v>
      </c>
      <c r="V2456" s="11">
        <f t="shared" si="1521"/>
        <v>20.58</v>
      </c>
      <c r="W2456" s="11">
        <f t="shared" si="1521"/>
        <v>80300000</v>
      </c>
      <c r="X2456" s="11">
        <f t="shared" si="1521"/>
        <v>535000</v>
      </c>
      <c r="Y2456" s="11">
        <f t="shared" si="1521"/>
        <v>632000</v>
      </c>
      <c r="Z2456" s="11">
        <f t="shared" si="1521"/>
        <v>1.1813084112149532</v>
      </c>
      <c r="AA2456" s="11">
        <f t="shared" si="1519"/>
        <v>117</v>
      </c>
      <c r="AB2456" s="11">
        <f t="shared" si="1519"/>
        <v>3177</v>
      </c>
      <c r="AC2456" s="11">
        <f t="shared" si="1519"/>
        <v>3200</v>
      </c>
      <c r="AD2456" s="11">
        <f t="shared" si="1519"/>
        <v>4950000</v>
      </c>
      <c r="AE2456" s="11">
        <f t="shared" si="1519"/>
        <v>67800</v>
      </c>
      <c r="AF2456" s="11">
        <f t="shared" si="1519"/>
        <v>130000</v>
      </c>
      <c r="AG2456" s="11">
        <f t="shared" si="1519"/>
        <v>1.9174041297935103</v>
      </c>
      <c r="AH2456" s="11">
        <f t="shared" si="1519"/>
        <v>29</v>
      </c>
      <c r="AI2456" s="11">
        <f t="shared" si="1538"/>
        <v>0</v>
      </c>
      <c r="AJ2456" s="11">
        <f t="shared" si="1538"/>
        <v>0</v>
      </c>
      <c r="AK2456" s="11">
        <f t="shared" si="1538"/>
        <v>0</v>
      </c>
      <c r="AL2456" s="11">
        <f t="shared" si="1538"/>
        <v>0</v>
      </c>
      <c r="AM2456" s="11">
        <f t="shared" si="1538"/>
        <v>0</v>
      </c>
      <c r="AN2456" s="11">
        <f t="shared" si="1538"/>
        <v>0</v>
      </c>
      <c r="AO2456" s="11">
        <f t="shared" si="1520"/>
        <v>0</v>
      </c>
      <c r="AP2456" s="11">
        <f t="shared" si="1493"/>
        <v>0</v>
      </c>
      <c r="AQ2456" s="11">
        <f t="shared" si="1493"/>
        <v>0</v>
      </c>
      <c r="AR2456" s="11">
        <f t="shared" si="1493"/>
        <v>0</v>
      </c>
      <c r="AS2456" s="11">
        <f t="shared" si="1493"/>
        <v>30.005999286967214</v>
      </c>
      <c r="AT2456" s="11">
        <f t="shared" si="1493"/>
        <v>37.299999999999997</v>
      </c>
      <c r="AU2456" s="11">
        <f t="shared" si="1493"/>
        <v>0</v>
      </c>
      <c r="AV2456" s="11">
        <f t="shared" si="1525"/>
        <v>374000</v>
      </c>
      <c r="AW2456" s="11">
        <f t="shared" si="1525"/>
        <v>69100000000</v>
      </c>
      <c r="AX2456" s="11">
        <f t="shared" si="1525"/>
        <v>54.1</v>
      </c>
      <c r="AY2456" s="11">
        <f t="shared" si="1525"/>
        <v>0</v>
      </c>
      <c r="AZ2456" s="11">
        <f t="shared" si="1525"/>
        <v>1</v>
      </c>
      <c r="BA2456" s="11">
        <f t="shared" si="1525"/>
        <v>1</v>
      </c>
      <c r="BB2456" s="11">
        <f t="shared" si="1525"/>
        <v>1</v>
      </c>
      <c r="BC2456" s="11">
        <f t="shared" si="1525"/>
        <v>1</v>
      </c>
      <c r="BD2456" s="11">
        <f t="shared" si="1526"/>
        <v>1</v>
      </c>
      <c r="BE2456" s="11">
        <f t="shared" si="1526"/>
        <v>2</v>
      </c>
      <c r="BF2456" s="15" t="str">
        <f t="shared" si="1530"/>
        <v>ČSN 42 5570</v>
      </c>
      <c r="BG2456" s="54">
        <v>46.2</v>
      </c>
      <c r="BH2456" s="17">
        <v>300</v>
      </c>
      <c r="BI2456" s="17">
        <v>100</v>
      </c>
      <c r="BK2456" s="17">
        <v>10</v>
      </c>
      <c r="BL2456" s="17">
        <v>16</v>
      </c>
      <c r="BM2456" s="17">
        <v>16</v>
      </c>
      <c r="BN2456" s="17">
        <v>8</v>
      </c>
      <c r="BP2456" s="17">
        <v>27</v>
      </c>
      <c r="BX2456" s="18">
        <v>5880</v>
      </c>
      <c r="BY2456" s="42">
        <v>0.95</v>
      </c>
      <c r="BZ2456" s="43">
        <v>20.58</v>
      </c>
      <c r="CA2456" s="18">
        <v>80300000</v>
      </c>
      <c r="CB2456" s="18">
        <v>535000</v>
      </c>
      <c r="CC2456" s="18">
        <v>632000</v>
      </c>
      <c r="CD2456" s="25">
        <f t="shared" si="1501"/>
        <v>1.1813084112149532</v>
      </c>
      <c r="CE2456" s="26">
        <v>117</v>
      </c>
      <c r="CF2456" s="18">
        <v>3177</v>
      </c>
      <c r="CG2456" s="18">
        <f t="shared" si="1531"/>
        <v>3200</v>
      </c>
      <c r="CH2456" s="18">
        <v>4950000</v>
      </c>
      <c r="CI2456" s="18">
        <v>67800</v>
      </c>
      <c r="CJ2456" s="18">
        <v>130000</v>
      </c>
      <c r="CK2456" s="25">
        <f t="shared" si="1508"/>
        <v>1.9174041297935103</v>
      </c>
      <c r="CL2456" s="17">
        <v>29</v>
      </c>
      <c r="CW2456" s="26">
        <f t="shared" si="1539"/>
        <v>30.005999286967214</v>
      </c>
      <c r="CX2456" s="17">
        <v>37.299999999999997</v>
      </c>
      <c r="CZ2456" s="18">
        <v>374000</v>
      </c>
      <c r="DA2456" s="18">
        <v>69100000000</v>
      </c>
      <c r="DB2456" s="17">
        <v>54.1</v>
      </c>
      <c r="DD2456" s="17">
        <f t="shared" si="1532"/>
        <v>1</v>
      </c>
      <c r="DE2456" s="17">
        <f t="shared" si="1533"/>
        <v>1</v>
      </c>
      <c r="DF2456" s="17">
        <f t="shared" si="1534"/>
        <v>1</v>
      </c>
      <c r="DG2456" s="17">
        <f t="shared" si="1535"/>
        <v>1</v>
      </c>
      <c r="DH2456" s="17">
        <f t="shared" si="1536"/>
        <v>1</v>
      </c>
      <c r="DI2456" s="17">
        <f t="shared" si="1537"/>
        <v>2</v>
      </c>
      <c r="DJ2456" s="20" t="s">
        <v>2560</v>
      </c>
    </row>
    <row r="2457" spans="1:114" x14ac:dyDescent="0.2">
      <c r="A2457" s="15" t="s">
        <v>105</v>
      </c>
      <c r="B2457" s="10" t="s">
        <v>2574</v>
      </c>
      <c r="C2457" s="11">
        <f t="shared" si="1528"/>
        <v>59.5</v>
      </c>
      <c r="D2457" s="11">
        <f t="shared" si="1523"/>
        <v>320</v>
      </c>
      <c r="E2457" s="11">
        <f t="shared" si="1523"/>
        <v>100</v>
      </c>
      <c r="F2457" s="11">
        <f t="shared" si="1523"/>
        <v>0</v>
      </c>
      <c r="G2457" s="11">
        <f t="shared" si="1523"/>
        <v>14</v>
      </c>
      <c r="H2457" s="11">
        <f t="shared" si="1523"/>
        <v>17.5</v>
      </c>
      <c r="I2457" s="11">
        <f t="shared" si="1522"/>
        <v>17.5</v>
      </c>
      <c r="J2457" s="11">
        <f t="shared" si="1522"/>
        <v>8.75</v>
      </c>
      <c r="K2457" s="11">
        <f t="shared" si="1522"/>
        <v>0</v>
      </c>
      <c r="L2457" s="11">
        <f t="shared" si="1522"/>
        <v>26</v>
      </c>
      <c r="M2457" s="11">
        <f t="shared" si="1522"/>
        <v>0</v>
      </c>
      <c r="N2457" s="11">
        <f t="shared" si="1522"/>
        <v>0</v>
      </c>
      <c r="O2457" s="11">
        <f t="shared" si="1522"/>
        <v>0</v>
      </c>
      <c r="P2457" s="11">
        <f t="shared" si="1522"/>
        <v>0</v>
      </c>
      <c r="Q2457" s="11">
        <f t="shared" si="1527"/>
        <v>0</v>
      </c>
      <c r="R2457" s="11">
        <f t="shared" si="1527"/>
        <v>0</v>
      </c>
      <c r="S2457" s="11">
        <f t="shared" si="1527"/>
        <v>0</v>
      </c>
      <c r="T2457" s="11">
        <f t="shared" si="1490"/>
        <v>7580</v>
      </c>
      <c r="U2457" s="40">
        <f t="shared" si="1529"/>
        <v>0.98199999999999998</v>
      </c>
      <c r="V2457" s="11">
        <f t="shared" si="1521"/>
        <v>16.5</v>
      </c>
      <c r="W2457" s="11">
        <f t="shared" si="1521"/>
        <v>108700000</v>
      </c>
      <c r="X2457" s="11">
        <f t="shared" si="1521"/>
        <v>679000</v>
      </c>
      <c r="Y2457" s="11">
        <f t="shared" si="1521"/>
        <v>826000</v>
      </c>
      <c r="Z2457" s="11">
        <f t="shared" si="1521"/>
        <v>1.2164948453608246</v>
      </c>
      <c r="AA2457" s="11">
        <f t="shared" si="1519"/>
        <v>121</v>
      </c>
      <c r="AB2457" s="11">
        <f t="shared" si="1519"/>
        <v>4711</v>
      </c>
      <c r="AC2457" s="11">
        <f t="shared" si="1519"/>
        <v>3500</v>
      </c>
      <c r="AD2457" s="11">
        <f t="shared" si="1519"/>
        <v>5970000</v>
      </c>
      <c r="AE2457" s="11">
        <f t="shared" si="1519"/>
        <v>80600</v>
      </c>
      <c r="AF2457" s="11">
        <f t="shared" si="1519"/>
        <v>152000</v>
      </c>
      <c r="AG2457" s="11">
        <f t="shared" si="1519"/>
        <v>1.8858560794044665</v>
      </c>
      <c r="AH2457" s="11">
        <f t="shared" si="1519"/>
        <v>28.1</v>
      </c>
      <c r="AI2457" s="11">
        <f t="shared" si="1538"/>
        <v>0</v>
      </c>
      <c r="AJ2457" s="11">
        <f t="shared" si="1538"/>
        <v>0</v>
      </c>
      <c r="AK2457" s="11">
        <f t="shared" si="1538"/>
        <v>0</v>
      </c>
      <c r="AL2457" s="11">
        <f t="shared" si="1538"/>
        <v>0</v>
      </c>
      <c r="AM2457" s="11">
        <f t="shared" si="1538"/>
        <v>0</v>
      </c>
      <c r="AN2457" s="11">
        <f t="shared" si="1538"/>
        <v>0</v>
      </c>
      <c r="AO2457" s="11">
        <f t="shared" si="1520"/>
        <v>0</v>
      </c>
      <c r="AP2457" s="11">
        <f t="shared" si="1493"/>
        <v>0</v>
      </c>
      <c r="AQ2457" s="11">
        <f t="shared" si="1493"/>
        <v>0</v>
      </c>
      <c r="AR2457" s="11">
        <f t="shared" si="1493"/>
        <v>0</v>
      </c>
      <c r="AS2457" s="11">
        <f t="shared" si="1493"/>
        <v>29.991208199035384</v>
      </c>
      <c r="AT2457" s="11">
        <f t="shared" si="1493"/>
        <v>43</v>
      </c>
      <c r="AU2457" s="11">
        <f t="shared" si="1493"/>
        <v>0</v>
      </c>
      <c r="AV2457" s="11">
        <f t="shared" si="1525"/>
        <v>667000</v>
      </c>
      <c r="AW2457" s="11">
        <f t="shared" si="1525"/>
        <v>96100000000</v>
      </c>
      <c r="AX2457" s="11">
        <f t="shared" si="1525"/>
        <v>48.2</v>
      </c>
      <c r="AY2457" s="11">
        <f t="shared" si="1525"/>
        <v>0</v>
      </c>
      <c r="AZ2457" s="11">
        <f t="shared" si="1525"/>
        <v>1</v>
      </c>
      <c r="BA2457" s="11">
        <f t="shared" si="1525"/>
        <v>1</v>
      </c>
      <c r="BB2457" s="11">
        <f t="shared" si="1525"/>
        <v>1</v>
      </c>
      <c r="BC2457" s="11">
        <f t="shared" si="1525"/>
        <v>1</v>
      </c>
      <c r="BD2457" s="11">
        <f t="shared" si="1526"/>
        <v>1</v>
      </c>
      <c r="BE2457" s="11">
        <f t="shared" si="1526"/>
        <v>1</v>
      </c>
      <c r="BF2457" s="15" t="str">
        <f t="shared" si="1530"/>
        <v>DIN 1026-1</v>
      </c>
      <c r="BG2457" s="54">
        <v>59.5</v>
      </c>
      <c r="BH2457" s="17">
        <v>320</v>
      </c>
      <c r="BI2457" s="17">
        <v>100</v>
      </c>
      <c r="BK2457" s="17">
        <v>14</v>
      </c>
      <c r="BL2457" s="17">
        <v>17.5</v>
      </c>
      <c r="BM2457" s="17">
        <v>17.5</v>
      </c>
      <c r="BN2457" s="17">
        <v>8.75</v>
      </c>
      <c r="BP2457" s="17">
        <v>26</v>
      </c>
      <c r="BX2457" s="18">
        <v>7580</v>
      </c>
      <c r="BY2457" s="42">
        <v>0.98199999999999998</v>
      </c>
      <c r="BZ2457" s="43">
        <v>16.5</v>
      </c>
      <c r="CA2457" s="18">
        <v>108700000</v>
      </c>
      <c r="CB2457" s="18">
        <v>679000</v>
      </c>
      <c r="CC2457" s="18">
        <v>826000</v>
      </c>
      <c r="CD2457" s="25">
        <f t="shared" si="1501"/>
        <v>1.2164948453608246</v>
      </c>
      <c r="CE2457" s="26">
        <v>121</v>
      </c>
      <c r="CF2457" s="18">
        <v>4711</v>
      </c>
      <c r="CG2457" s="18">
        <f t="shared" si="1531"/>
        <v>3500</v>
      </c>
      <c r="CH2457" s="18">
        <v>5970000</v>
      </c>
      <c r="CI2457" s="18">
        <v>80600</v>
      </c>
      <c r="CJ2457" s="18">
        <v>152000</v>
      </c>
      <c r="CK2457" s="25">
        <f t="shared" si="1508"/>
        <v>1.8858560794044665</v>
      </c>
      <c r="CL2457" s="17">
        <v>28.1</v>
      </c>
      <c r="CW2457" s="26">
        <f t="shared" si="1539"/>
        <v>29.991208199035384</v>
      </c>
      <c r="CX2457" s="17">
        <v>43</v>
      </c>
      <c r="CZ2457" s="18">
        <v>667000</v>
      </c>
      <c r="DA2457" s="18">
        <v>96100000000</v>
      </c>
      <c r="DB2457" s="17">
        <v>48.2</v>
      </c>
      <c r="DD2457" s="17">
        <f t="shared" si="1532"/>
        <v>1</v>
      </c>
      <c r="DE2457" s="17">
        <f t="shared" si="1533"/>
        <v>1</v>
      </c>
      <c r="DF2457" s="17">
        <f t="shared" si="1534"/>
        <v>1</v>
      </c>
      <c r="DG2457" s="17">
        <f t="shared" si="1535"/>
        <v>1</v>
      </c>
      <c r="DH2457" s="17">
        <f t="shared" si="1536"/>
        <v>1</v>
      </c>
      <c r="DI2457" s="17">
        <f t="shared" si="1537"/>
        <v>1</v>
      </c>
      <c r="DJ2457" s="20" t="s">
        <v>2575</v>
      </c>
    </row>
    <row r="2458" spans="1:114" x14ac:dyDescent="0.2">
      <c r="A2458" s="15" t="s">
        <v>105</v>
      </c>
      <c r="B2458" s="10" t="s">
        <v>2576</v>
      </c>
      <c r="C2458" s="11">
        <f t="shared" si="1528"/>
        <v>60.6</v>
      </c>
      <c r="D2458" s="11">
        <f t="shared" si="1523"/>
        <v>350</v>
      </c>
      <c r="E2458" s="11">
        <f t="shared" si="1523"/>
        <v>100</v>
      </c>
      <c r="F2458" s="11">
        <f t="shared" si="1523"/>
        <v>0</v>
      </c>
      <c r="G2458" s="11">
        <f t="shared" si="1523"/>
        <v>14</v>
      </c>
      <c r="H2458" s="11">
        <f t="shared" si="1523"/>
        <v>16</v>
      </c>
      <c r="I2458" s="11">
        <f t="shared" si="1522"/>
        <v>16</v>
      </c>
      <c r="J2458" s="11">
        <f t="shared" si="1522"/>
        <v>8</v>
      </c>
      <c r="K2458" s="11">
        <f t="shared" si="1522"/>
        <v>0</v>
      </c>
      <c r="L2458" s="11">
        <f t="shared" si="1522"/>
        <v>24</v>
      </c>
      <c r="M2458" s="11">
        <f t="shared" si="1522"/>
        <v>0</v>
      </c>
      <c r="N2458" s="11">
        <f t="shared" si="1522"/>
        <v>0</v>
      </c>
      <c r="O2458" s="11">
        <f t="shared" si="1522"/>
        <v>0</v>
      </c>
      <c r="P2458" s="11">
        <f t="shared" si="1522"/>
        <v>0</v>
      </c>
      <c r="Q2458" s="11">
        <f t="shared" si="1527"/>
        <v>0</v>
      </c>
      <c r="R2458" s="11">
        <f t="shared" si="1527"/>
        <v>0</v>
      </c>
      <c r="S2458" s="11">
        <f t="shared" si="1527"/>
        <v>0</v>
      </c>
      <c r="T2458" s="11">
        <f t="shared" si="1490"/>
        <v>7730</v>
      </c>
      <c r="U2458" s="40">
        <f t="shared" si="1529"/>
        <v>1.0469999999999999</v>
      </c>
      <c r="V2458" s="11">
        <f t="shared" si="1521"/>
        <v>17.25</v>
      </c>
      <c r="W2458" s="11">
        <f t="shared" si="1521"/>
        <v>128400000</v>
      </c>
      <c r="X2458" s="11">
        <f t="shared" si="1521"/>
        <v>734000</v>
      </c>
      <c r="Y2458" s="11">
        <f t="shared" si="1521"/>
        <v>918000</v>
      </c>
      <c r="Z2458" s="11">
        <f t="shared" si="1521"/>
        <v>1.2506811989100817</v>
      </c>
      <c r="AA2458" s="11">
        <f t="shared" si="1519"/>
        <v>129</v>
      </c>
      <c r="AB2458" s="11">
        <f t="shared" si="1519"/>
        <v>5084</v>
      </c>
      <c r="AC2458" s="11">
        <f t="shared" si="1519"/>
        <v>3200</v>
      </c>
      <c r="AD2458" s="11">
        <f t="shared" si="1519"/>
        <v>5700000</v>
      </c>
      <c r="AE2458" s="11">
        <f t="shared" si="1519"/>
        <v>75000</v>
      </c>
      <c r="AF2458" s="11">
        <f t="shared" si="1519"/>
        <v>143000</v>
      </c>
      <c r="AG2458" s="11">
        <f t="shared" si="1519"/>
        <v>1.9066666666666667</v>
      </c>
      <c r="AH2458" s="11">
        <f t="shared" si="1519"/>
        <v>27.200000000000003</v>
      </c>
      <c r="AI2458" s="11">
        <f t="shared" si="1538"/>
        <v>0</v>
      </c>
      <c r="AJ2458" s="11">
        <f t="shared" si="1538"/>
        <v>0</v>
      </c>
      <c r="AK2458" s="11">
        <f t="shared" si="1538"/>
        <v>0</v>
      </c>
      <c r="AL2458" s="11">
        <f t="shared" si="1538"/>
        <v>0</v>
      </c>
      <c r="AM2458" s="11">
        <f t="shared" si="1538"/>
        <v>0</v>
      </c>
      <c r="AN2458" s="11">
        <f t="shared" si="1538"/>
        <v>0</v>
      </c>
      <c r="AO2458" s="11">
        <f t="shared" si="1520"/>
        <v>0</v>
      </c>
      <c r="AP2458" s="11">
        <f t="shared" si="1493"/>
        <v>0</v>
      </c>
      <c r="AQ2458" s="11">
        <f t="shared" si="1493"/>
        <v>0</v>
      </c>
      <c r="AR2458" s="11">
        <f t="shared" si="1493"/>
        <v>0</v>
      </c>
      <c r="AS2458" s="11">
        <f t="shared" si="1493"/>
        <v>29.821402533400594</v>
      </c>
      <c r="AT2458" s="11">
        <f t="shared" si="1493"/>
        <v>40.700000000000003</v>
      </c>
      <c r="AU2458" s="11">
        <f t="shared" si="1493"/>
        <v>0</v>
      </c>
      <c r="AV2458" s="11">
        <f t="shared" si="1525"/>
        <v>612000</v>
      </c>
      <c r="AW2458" s="11">
        <f t="shared" si="1525"/>
        <v>114000000000</v>
      </c>
      <c r="AX2458" s="11">
        <f t="shared" si="1525"/>
        <v>44.5</v>
      </c>
      <c r="AY2458" s="11">
        <f t="shared" si="1525"/>
        <v>0</v>
      </c>
      <c r="AZ2458" s="11">
        <f t="shared" si="1525"/>
        <v>1</v>
      </c>
      <c r="BA2458" s="11">
        <f t="shared" si="1525"/>
        <v>1</v>
      </c>
      <c r="BB2458" s="11">
        <f t="shared" si="1525"/>
        <v>1</v>
      </c>
      <c r="BC2458" s="11">
        <f t="shared" si="1525"/>
        <v>1</v>
      </c>
      <c r="BD2458" s="11">
        <f t="shared" si="1526"/>
        <v>1</v>
      </c>
      <c r="BE2458" s="11">
        <f t="shared" si="1526"/>
        <v>1</v>
      </c>
      <c r="BF2458" s="15" t="str">
        <f t="shared" si="1530"/>
        <v>DIN 1026-1</v>
      </c>
      <c r="BG2458" s="54">
        <v>60.6</v>
      </c>
      <c r="BH2458" s="17">
        <v>350</v>
      </c>
      <c r="BI2458" s="17">
        <v>100</v>
      </c>
      <c r="BK2458" s="17">
        <v>14</v>
      </c>
      <c r="BL2458" s="17">
        <v>16</v>
      </c>
      <c r="BM2458" s="17">
        <v>16</v>
      </c>
      <c r="BN2458" s="17">
        <v>8</v>
      </c>
      <c r="BP2458" s="17">
        <v>24</v>
      </c>
      <c r="BX2458" s="18">
        <v>7730</v>
      </c>
      <c r="BY2458" s="42">
        <v>1.0469999999999999</v>
      </c>
      <c r="BZ2458" s="43">
        <v>17.25</v>
      </c>
      <c r="CA2458" s="18">
        <v>128400000</v>
      </c>
      <c r="CB2458" s="18">
        <v>734000</v>
      </c>
      <c r="CC2458" s="18">
        <v>918000</v>
      </c>
      <c r="CD2458" s="25">
        <f t="shared" si="1501"/>
        <v>1.2506811989100817</v>
      </c>
      <c r="CE2458" s="26">
        <v>129</v>
      </c>
      <c r="CF2458" s="18">
        <v>5084</v>
      </c>
      <c r="CG2458" s="18">
        <f t="shared" si="1531"/>
        <v>3200</v>
      </c>
      <c r="CH2458" s="18">
        <v>5700000</v>
      </c>
      <c r="CI2458" s="18">
        <v>75000</v>
      </c>
      <c r="CJ2458" s="18">
        <v>143000</v>
      </c>
      <c r="CK2458" s="25">
        <f t="shared" si="1508"/>
        <v>1.9066666666666667</v>
      </c>
      <c r="CL2458" s="17">
        <v>27.200000000000003</v>
      </c>
      <c r="CW2458" s="26">
        <f t="shared" si="1539"/>
        <v>29.821402533400594</v>
      </c>
      <c r="CX2458" s="17">
        <v>40.700000000000003</v>
      </c>
      <c r="CZ2458" s="18">
        <v>612000</v>
      </c>
      <c r="DA2458" s="18">
        <v>114000000000</v>
      </c>
      <c r="DB2458" s="17">
        <v>44.5</v>
      </c>
      <c r="DD2458" s="17">
        <f t="shared" si="1532"/>
        <v>1</v>
      </c>
      <c r="DE2458" s="17">
        <f t="shared" si="1533"/>
        <v>1</v>
      </c>
      <c r="DF2458" s="17">
        <f t="shared" si="1534"/>
        <v>1</v>
      </c>
      <c r="DG2458" s="17">
        <f t="shared" si="1535"/>
        <v>1</v>
      </c>
      <c r="DH2458" s="17">
        <f t="shared" si="1536"/>
        <v>1</v>
      </c>
      <c r="DI2458" s="17">
        <f t="shared" si="1537"/>
        <v>1</v>
      </c>
      <c r="DJ2458" s="20" t="s">
        <v>2575</v>
      </c>
    </row>
    <row r="2459" spans="1:114" x14ac:dyDescent="0.2">
      <c r="A2459" s="15" t="s">
        <v>105</v>
      </c>
      <c r="B2459" s="10" t="s">
        <v>2577</v>
      </c>
      <c r="C2459" s="11">
        <f t="shared" si="1528"/>
        <v>63.1</v>
      </c>
      <c r="D2459" s="11">
        <f t="shared" si="1523"/>
        <v>380</v>
      </c>
      <c r="E2459" s="11">
        <f t="shared" si="1523"/>
        <v>102</v>
      </c>
      <c r="F2459" s="11">
        <f t="shared" si="1523"/>
        <v>0</v>
      </c>
      <c r="G2459" s="11">
        <f t="shared" si="1523"/>
        <v>13.5</v>
      </c>
      <c r="H2459" s="11">
        <f t="shared" si="1523"/>
        <v>16</v>
      </c>
      <c r="I2459" s="11">
        <f t="shared" si="1522"/>
        <v>16</v>
      </c>
      <c r="J2459" s="11">
        <f t="shared" si="1522"/>
        <v>8</v>
      </c>
      <c r="K2459" s="11">
        <f t="shared" si="1522"/>
        <v>0</v>
      </c>
      <c r="L2459" s="11">
        <f t="shared" si="1522"/>
        <v>23.799999999999997</v>
      </c>
      <c r="M2459" s="11">
        <f t="shared" si="1522"/>
        <v>0</v>
      </c>
      <c r="N2459" s="11">
        <f t="shared" si="1522"/>
        <v>0</v>
      </c>
      <c r="O2459" s="11">
        <f t="shared" si="1522"/>
        <v>0</v>
      </c>
      <c r="P2459" s="11">
        <f t="shared" si="1522"/>
        <v>0</v>
      </c>
      <c r="Q2459" s="11">
        <f t="shared" si="1527"/>
        <v>0</v>
      </c>
      <c r="R2459" s="11">
        <f t="shared" si="1527"/>
        <v>0</v>
      </c>
      <c r="S2459" s="11">
        <f t="shared" si="1527"/>
        <v>0</v>
      </c>
      <c r="T2459" s="11">
        <f t="shared" si="1490"/>
        <v>8040</v>
      </c>
      <c r="U2459" s="40">
        <f t="shared" si="1529"/>
        <v>1.1100000000000001</v>
      </c>
      <c r="V2459" s="11">
        <f t="shared" si="1521"/>
        <v>17.59</v>
      </c>
      <c r="W2459" s="11">
        <f t="shared" si="1521"/>
        <v>157600000</v>
      </c>
      <c r="X2459" s="11">
        <f t="shared" si="1521"/>
        <v>829000</v>
      </c>
      <c r="Y2459" s="11">
        <f t="shared" si="1521"/>
        <v>1014000</v>
      </c>
      <c r="Z2459" s="11">
        <f t="shared" si="1521"/>
        <v>1.2231604342581424</v>
      </c>
      <c r="AA2459" s="11">
        <f t="shared" si="1519"/>
        <v>140</v>
      </c>
      <c r="AB2459" s="11">
        <f t="shared" si="1519"/>
        <v>5323</v>
      </c>
      <c r="AC2459" s="11">
        <f t="shared" si="1519"/>
        <v>3264</v>
      </c>
      <c r="AD2459" s="11">
        <f t="shared" si="1519"/>
        <v>6150000</v>
      </c>
      <c r="AE2459" s="11">
        <f t="shared" si="1519"/>
        <v>78700</v>
      </c>
      <c r="AF2459" s="11">
        <f t="shared" si="1519"/>
        <v>148000</v>
      </c>
      <c r="AG2459" s="11">
        <f t="shared" si="1519"/>
        <v>1.880559085133418</v>
      </c>
      <c r="AH2459" s="11">
        <f t="shared" si="1519"/>
        <v>27.7</v>
      </c>
      <c r="AI2459" s="11">
        <f t="shared" si="1538"/>
        <v>0</v>
      </c>
      <c r="AJ2459" s="11">
        <f t="shared" si="1538"/>
        <v>0</v>
      </c>
      <c r="AK2459" s="11">
        <f t="shared" si="1538"/>
        <v>0</v>
      </c>
      <c r="AL2459" s="11">
        <f t="shared" si="1538"/>
        <v>0</v>
      </c>
      <c r="AM2459" s="11">
        <f t="shared" si="1538"/>
        <v>0</v>
      </c>
      <c r="AN2459" s="11">
        <f t="shared" si="1538"/>
        <v>0</v>
      </c>
      <c r="AO2459" s="11">
        <f t="shared" si="1520"/>
        <v>0</v>
      </c>
      <c r="AP2459" s="11">
        <f t="shared" si="1493"/>
        <v>0</v>
      </c>
      <c r="AQ2459" s="11">
        <f t="shared" si="1493"/>
        <v>0</v>
      </c>
      <c r="AR2459" s="11">
        <f t="shared" si="1493"/>
        <v>0</v>
      </c>
      <c r="AS2459" s="11">
        <f t="shared" si="1493"/>
        <v>30.571683480437706</v>
      </c>
      <c r="AT2459" s="11">
        <f t="shared" si="1493"/>
        <v>40.299999999999997</v>
      </c>
      <c r="AU2459" s="11">
        <f t="shared" si="1493"/>
        <v>0</v>
      </c>
      <c r="AV2459" s="11">
        <f t="shared" si="1525"/>
        <v>591000</v>
      </c>
      <c r="AW2459" s="11">
        <f t="shared" si="1525"/>
        <v>146000000000</v>
      </c>
      <c r="AX2459" s="11">
        <f t="shared" si="1525"/>
        <v>45.8</v>
      </c>
      <c r="AY2459" s="11">
        <f t="shared" si="1525"/>
        <v>0</v>
      </c>
      <c r="AZ2459" s="11">
        <f t="shared" si="1525"/>
        <v>1</v>
      </c>
      <c r="BA2459" s="11">
        <f t="shared" si="1525"/>
        <v>1</v>
      </c>
      <c r="BB2459" s="11">
        <f t="shared" si="1525"/>
        <v>1</v>
      </c>
      <c r="BC2459" s="11">
        <f t="shared" si="1525"/>
        <v>1</v>
      </c>
      <c r="BD2459" s="11">
        <f t="shared" si="1526"/>
        <v>1</v>
      </c>
      <c r="BE2459" s="11">
        <f t="shared" si="1526"/>
        <v>2</v>
      </c>
      <c r="BF2459" s="15" t="str">
        <f t="shared" si="1530"/>
        <v>DIN 1026-1</v>
      </c>
      <c r="BG2459" s="54">
        <v>63.1</v>
      </c>
      <c r="BH2459" s="17">
        <v>380</v>
      </c>
      <c r="BI2459" s="17">
        <v>102</v>
      </c>
      <c r="BK2459" s="17">
        <v>13.5</v>
      </c>
      <c r="BL2459" s="17">
        <v>16</v>
      </c>
      <c r="BM2459" s="17">
        <v>16</v>
      </c>
      <c r="BN2459" s="17">
        <v>8</v>
      </c>
      <c r="BP2459" s="17">
        <v>23.799999999999997</v>
      </c>
      <c r="BX2459" s="18">
        <v>8040</v>
      </c>
      <c r="BY2459" s="42">
        <v>1.1100000000000001</v>
      </c>
      <c r="BZ2459" s="43">
        <v>17.59</v>
      </c>
      <c r="CA2459" s="18">
        <v>157600000</v>
      </c>
      <c r="CB2459" s="18">
        <v>829000</v>
      </c>
      <c r="CC2459" s="18">
        <v>1014000</v>
      </c>
      <c r="CD2459" s="25">
        <f t="shared" si="1501"/>
        <v>1.2231604342581424</v>
      </c>
      <c r="CE2459" s="26">
        <v>140</v>
      </c>
      <c r="CF2459" s="18">
        <v>5323</v>
      </c>
      <c r="CG2459" s="18">
        <f t="shared" si="1531"/>
        <v>3264</v>
      </c>
      <c r="CH2459" s="18">
        <v>6150000</v>
      </c>
      <c r="CI2459" s="18">
        <v>78700</v>
      </c>
      <c r="CJ2459" s="18">
        <v>148000</v>
      </c>
      <c r="CK2459" s="25">
        <f t="shared" si="1508"/>
        <v>1.880559085133418</v>
      </c>
      <c r="CL2459" s="17">
        <v>27.7</v>
      </c>
      <c r="CW2459" s="26">
        <f t="shared" si="1539"/>
        <v>30.571683480437706</v>
      </c>
      <c r="CX2459" s="17">
        <v>40.299999999999997</v>
      </c>
      <c r="CZ2459" s="18">
        <v>591000</v>
      </c>
      <c r="DA2459" s="18">
        <v>146000000000</v>
      </c>
      <c r="DB2459" s="17">
        <v>45.8</v>
      </c>
      <c r="DD2459" s="17">
        <f t="shared" si="1532"/>
        <v>1</v>
      </c>
      <c r="DE2459" s="17">
        <f t="shared" si="1533"/>
        <v>1</v>
      </c>
      <c r="DF2459" s="17">
        <f t="shared" si="1534"/>
        <v>1</v>
      </c>
      <c r="DG2459" s="17">
        <f t="shared" si="1535"/>
        <v>1</v>
      </c>
      <c r="DH2459" s="17">
        <f t="shared" si="1536"/>
        <v>1</v>
      </c>
      <c r="DI2459" s="17">
        <f t="shared" si="1537"/>
        <v>2</v>
      </c>
      <c r="DJ2459" s="20" t="s">
        <v>2575</v>
      </c>
    </row>
    <row r="2460" spans="1:114" x14ac:dyDescent="0.2">
      <c r="A2460" s="15" t="s">
        <v>105</v>
      </c>
      <c r="B2460" s="10" t="s">
        <v>2578</v>
      </c>
      <c r="C2460" s="11">
        <f t="shared" si="1528"/>
        <v>71.8</v>
      </c>
      <c r="D2460" s="11">
        <f t="shared" si="1523"/>
        <v>400</v>
      </c>
      <c r="E2460" s="11">
        <f t="shared" si="1523"/>
        <v>110</v>
      </c>
      <c r="F2460" s="11">
        <f t="shared" si="1523"/>
        <v>0</v>
      </c>
      <c r="G2460" s="11">
        <f t="shared" si="1523"/>
        <v>14</v>
      </c>
      <c r="H2460" s="11">
        <f t="shared" si="1523"/>
        <v>18</v>
      </c>
      <c r="I2460" s="11">
        <f t="shared" si="1522"/>
        <v>18</v>
      </c>
      <c r="J2460" s="11">
        <f t="shared" si="1522"/>
        <v>9</v>
      </c>
      <c r="K2460" s="11">
        <f t="shared" si="1522"/>
        <v>0</v>
      </c>
      <c r="L2460" s="11">
        <f t="shared" si="1522"/>
        <v>26.5</v>
      </c>
      <c r="M2460" s="11">
        <f t="shared" si="1522"/>
        <v>0</v>
      </c>
      <c r="N2460" s="11">
        <f t="shared" si="1522"/>
        <v>0</v>
      </c>
      <c r="O2460" s="11">
        <f t="shared" si="1522"/>
        <v>0</v>
      </c>
      <c r="P2460" s="11">
        <f t="shared" si="1522"/>
        <v>0</v>
      </c>
      <c r="Q2460" s="11">
        <f t="shared" si="1527"/>
        <v>0</v>
      </c>
      <c r="R2460" s="11">
        <f t="shared" si="1527"/>
        <v>0</v>
      </c>
      <c r="S2460" s="11">
        <f t="shared" si="1527"/>
        <v>0</v>
      </c>
      <c r="T2460" s="11">
        <f t="shared" si="1490"/>
        <v>9150</v>
      </c>
      <c r="U2460" s="40">
        <f t="shared" si="1529"/>
        <v>1.1819999999999999</v>
      </c>
      <c r="V2460" s="11">
        <f t="shared" si="1521"/>
        <v>16.46</v>
      </c>
      <c r="W2460" s="11">
        <f t="shared" si="1521"/>
        <v>203500000</v>
      </c>
      <c r="X2460" s="11">
        <f t="shared" si="1521"/>
        <v>1020000</v>
      </c>
      <c r="Y2460" s="11">
        <f t="shared" si="1521"/>
        <v>1240000</v>
      </c>
      <c r="Z2460" s="11">
        <f t="shared" si="1521"/>
        <v>1.2156862745098038</v>
      </c>
      <c r="AA2460" s="11">
        <f t="shared" si="1519"/>
        <v>149</v>
      </c>
      <c r="AB2460" s="11">
        <f t="shared" si="1519"/>
        <v>5855</v>
      </c>
      <c r="AC2460" s="11">
        <f t="shared" si="1519"/>
        <v>3960</v>
      </c>
      <c r="AD2460" s="11">
        <f t="shared" si="1519"/>
        <v>8460000</v>
      </c>
      <c r="AE2460" s="11">
        <f t="shared" si="1519"/>
        <v>102000</v>
      </c>
      <c r="AF2460" s="11">
        <f t="shared" si="1519"/>
        <v>190000</v>
      </c>
      <c r="AG2460" s="11">
        <f t="shared" si="1519"/>
        <v>1.8627450980392157</v>
      </c>
      <c r="AH2460" s="11">
        <f t="shared" si="1519"/>
        <v>30.4</v>
      </c>
      <c r="AI2460" s="11">
        <f t="shared" si="1538"/>
        <v>0</v>
      </c>
      <c r="AJ2460" s="11">
        <f t="shared" si="1538"/>
        <v>0</v>
      </c>
      <c r="AK2460" s="11">
        <f t="shared" si="1538"/>
        <v>0</v>
      </c>
      <c r="AL2460" s="11">
        <f t="shared" si="1538"/>
        <v>0</v>
      </c>
      <c r="AM2460" s="11">
        <f t="shared" si="1538"/>
        <v>0</v>
      </c>
      <c r="AN2460" s="11">
        <f t="shared" si="1538"/>
        <v>0</v>
      </c>
      <c r="AO2460" s="11">
        <f t="shared" si="1520"/>
        <v>0</v>
      </c>
      <c r="AP2460" s="11">
        <f t="shared" si="1493"/>
        <v>0</v>
      </c>
      <c r="AQ2460" s="11">
        <f t="shared" si="1493"/>
        <v>0</v>
      </c>
      <c r="AR2460" s="11">
        <f t="shared" si="1493"/>
        <v>0</v>
      </c>
      <c r="AS2460" s="11">
        <f>IF($A2460="x",CW2460,"")</f>
        <v>33.150731983747939</v>
      </c>
      <c r="AT2460" s="11">
        <f t="shared" si="1493"/>
        <v>44</v>
      </c>
      <c r="AU2460" s="11">
        <f t="shared" si="1493"/>
        <v>0</v>
      </c>
      <c r="AV2460" s="11">
        <f t="shared" si="1525"/>
        <v>816000</v>
      </c>
      <c r="AW2460" s="11">
        <f t="shared" si="1525"/>
        <v>221000000000</v>
      </c>
      <c r="AX2460" s="11">
        <f t="shared" si="1525"/>
        <v>51.1</v>
      </c>
      <c r="AY2460" s="11">
        <f t="shared" si="1525"/>
        <v>0</v>
      </c>
      <c r="AZ2460" s="11">
        <f t="shared" si="1525"/>
        <v>1</v>
      </c>
      <c r="BA2460" s="11">
        <f t="shared" si="1525"/>
        <v>1</v>
      </c>
      <c r="BB2460" s="11">
        <f t="shared" si="1525"/>
        <v>1</v>
      </c>
      <c r="BC2460" s="11">
        <f t="shared" si="1525"/>
        <v>1</v>
      </c>
      <c r="BD2460" s="11">
        <f t="shared" si="1526"/>
        <v>1</v>
      </c>
      <c r="BE2460" s="11">
        <f t="shared" si="1526"/>
        <v>2</v>
      </c>
      <c r="BF2460" s="15" t="str">
        <f t="shared" si="1530"/>
        <v>DIN 1026-1</v>
      </c>
      <c r="BG2460" s="54">
        <v>71.8</v>
      </c>
      <c r="BH2460" s="17">
        <v>400</v>
      </c>
      <c r="BI2460" s="17">
        <v>110</v>
      </c>
      <c r="BK2460" s="17">
        <v>14</v>
      </c>
      <c r="BL2460" s="17">
        <v>18</v>
      </c>
      <c r="BM2460" s="17">
        <v>18</v>
      </c>
      <c r="BN2460" s="17">
        <v>9</v>
      </c>
      <c r="BP2460" s="17">
        <v>26.5</v>
      </c>
      <c r="BX2460" s="18">
        <v>9150</v>
      </c>
      <c r="BY2460" s="42">
        <v>1.1819999999999999</v>
      </c>
      <c r="BZ2460" s="43">
        <v>16.46</v>
      </c>
      <c r="CA2460" s="18">
        <v>203500000</v>
      </c>
      <c r="CB2460" s="18">
        <v>1020000</v>
      </c>
      <c r="CC2460" s="18">
        <v>1240000</v>
      </c>
      <c r="CD2460" s="25">
        <f t="shared" si="1501"/>
        <v>1.2156862745098038</v>
      </c>
      <c r="CE2460" s="26">
        <v>149</v>
      </c>
      <c r="CF2460" s="18">
        <v>5855</v>
      </c>
      <c r="CG2460" s="18">
        <f t="shared" si="1531"/>
        <v>3960</v>
      </c>
      <c r="CH2460" s="18">
        <v>8460000</v>
      </c>
      <c r="CI2460" s="18">
        <v>102000</v>
      </c>
      <c r="CJ2460" s="18">
        <v>190000</v>
      </c>
      <c r="CK2460" s="25">
        <f t="shared" si="1508"/>
        <v>1.8627450980392157</v>
      </c>
      <c r="CL2460" s="17">
        <v>30.4</v>
      </c>
      <c r="CW2460" s="26">
        <f t="shared" si="1539"/>
        <v>33.150731983747939</v>
      </c>
      <c r="CX2460" s="17">
        <v>44</v>
      </c>
      <c r="CZ2460" s="18">
        <v>816000</v>
      </c>
      <c r="DA2460" s="18">
        <v>221000000000</v>
      </c>
      <c r="DB2460" s="17">
        <v>51.1</v>
      </c>
      <c r="DD2460" s="17">
        <f t="shared" si="1532"/>
        <v>1</v>
      </c>
      <c r="DE2460" s="17">
        <f t="shared" si="1533"/>
        <v>1</v>
      </c>
      <c r="DF2460" s="17">
        <f t="shared" si="1534"/>
        <v>1</v>
      </c>
      <c r="DG2460" s="17">
        <f t="shared" si="1535"/>
        <v>1</v>
      </c>
      <c r="DH2460" s="17">
        <f t="shared" si="1536"/>
        <v>1</v>
      </c>
      <c r="DI2460" s="17">
        <f t="shared" si="1537"/>
        <v>2</v>
      </c>
      <c r="DJ2460" s="20" t="s">
        <v>2575</v>
      </c>
    </row>
    <row r="2461" spans="1:114" x14ac:dyDescent="0.2">
      <c r="A2461" s="15"/>
      <c r="D2461" s="11" t="str">
        <f t="shared" si="1523"/>
        <v/>
      </c>
      <c r="E2461" s="11" t="str">
        <f t="shared" si="1523"/>
        <v/>
      </c>
      <c r="F2461" s="11" t="str">
        <f t="shared" si="1523"/>
        <v/>
      </c>
      <c r="G2461" s="11" t="str">
        <f t="shared" si="1523"/>
        <v/>
      </c>
      <c r="H2461" s="11" t="str">
        <f t="shared" si="1523"/>
        <v/>
      </c>
      <c r="I2461" s="11" t="str">
        <f t="shared" si="1522"/>
        <v/>
      </c>
      <c r="J2461" s="11" t="str">
        <f t="shared" si="1522"/>
        <v/>
      </c>
      <c r="K2461" s="11" t="str">
        <f t="shared" si="1522"/>
        <v/>
      </c>
      <c r="L2461" s="11" t="str">
        <f t="shared" si="1522"/>
        <v/>
      </c>
      <c r="M2461" s="11" t="str">
        <f t="shared" si="1522"/>
        <v/>
      </c>
      <c r="N2461" s="11" t="str">
        <f t="shared" si="1522"/>
        <v/>
      </c>
      <c r="O2461" s="11" t="str">
        <f t="shared" si="1522"/>
        <v/>
      </c>
      <c r="P2461" s="11" t="str">
        <f t="shared" si="1522"/>
        <v/>
      </c>
      <c r="Q2461" s="11" t="str">
        <f t="shared" si="1527"/>
        <v/>
      </c>
      <c r="R2461" s="11" t="str">
        <f t="shared" si="1527"/>
        <v/>
      </c>
      <c r="S2461" s="11" t="str">
        <f t="shared" si="1527"/>
        <v/>
      </c>
      <c r="T2461" s="11" t="str">
        <f t="shared" si="1527"/>
        <v/>
      </c>
      <c r="V2461" s="11" t="str">
        <f t="shared" si="1521"/>
        <v/>
      </c>
      <c r="W2461" s="11" t="str">
        <f t="shared" si="1521"/>
        <v/>
      </c>
      <c r="X2461" s="11" t="str">
        <f t="shared" si="1521"/>
        <v/>
      </c>
      <c r="Y2461" s="11" t="str">
        <f t="shared" si="1521"/>
        <v/>
      </c>
      <c r="Z2461" s="11" t="str">
        <f t="shared" si="1521"/>
        <v/>
      </c>
      <c r="AA2461" s="11" t="str">
        <f t="shared" si="1519"/>
        <v/>
      </c>
      <c r="AB2461" s="11" t="str">
        <f t="shared" si="1519"/>
        <v/>
      </c>
      <c r="AC2461" s="11" t="str">
        <f t="shared" si="1519"/>
        <v/>
      </c>
      <c r="AD2461" s="11" t="str">
        <f t="shared" si="1519"/>
        <v/>
      </c>
      <c r="AE2461" s="11" t="str">
        <f t="shared" si="1519"/>
        <v/>
      </c>
      <c r="AF2461" s="11" t="str">
        <f t="shared" si="1519"/>
        <v/>
      </c>
      <c r="AG2461" s="11" t="str">
        <f t="shared" si="1519"/>
        <v/>
      </c>
      <c r="AH2461" s="11" t="str">
        <f t="shared" ref="AH2461:AH2475" si="1540">IF($A2461="x",CL2461,"")</f>
        <v/>
      </c>
      <c r="AI2461" s="11" t="str">
        <f t="shared" si="1538"/>
        <v/>
      </c>
      <c r="AJ2461" s="11" t="str">
        <f t="shared" si="1538"/>
        <v/>
      </c>
      <c r="AK2461" s="11" t="str">
        <f t="shared" si="1538"/>
        <v/>
      </c>
      <c r="AL2461" s="11" t="str">
        <f t="shared" si="1538"/>
        <v/>
      </c>
      <c r="AM2461" s="11" t="str">
        <f t="shared" si="1538"/>
        <v/>
      </c>
      <c r="AN2461" s="11" t="str">
        <f t="shared" si="1538"/>
        <v/>
      </c>
      <c r="AO2461" s="11" t="str">
        <f t="shared" si="1520"/>
        <v/>
      </c>
      <c r="AP2461" s="11" t="str">
        <f t="shared" si="1493"/>
        <v/>
      </c>
      <c r="AQ2461" s="11" t="str">
        <f t="shared" si="1493"/>
        <v/>
      </c>
      <c r="AR2461" s="11" t="str">
        <f t="shared" si="1493"/>
        <v/>
      </c>
      <c r="AS2461" s="11" t="str">
        <f t="shared" si="1493"/>
        <v/>
      </c>
      <c r="AT2461" s="11" t="str">
        <f t="shared" si="1493"/>
        <v/>
      </c>
      <c r="AU2461" s="11" t="str">
        <f t="shared" si="1493"/>
        <v/>
      </c>
      <c r="AV2461" s="11" t="str">
        <f t="shared" si="1525"/>
        <v/>
      </c>
      <c r="AW2461" s="11" t="str">
        <f t="shared" si="1525"/>
        <v/>
      </c>
      <c r="AX2461" s="11" t="str">
        <f t="shared" si="1525"/>
        <v/>
      </c>
      <c r="AY2461" s="11" t="str">
        <f t="shared" si="1525"/>
        <v/>
      </c>
      <c r="AZ2461" s="11" t="str">
        <f t="shared" si="1525"/>
        <v/>
      </c>
      <c r="BA2461" s="11" t="str">
        <f t="shared" si="1525"/>
        <v/>
      </c>
      <c r="BB2461" s="11" t="str">
        <f t="shared" ref="BB2461:BC2475" si="1541">IF($A2461="x",DF2461,"")</f>
        <v/>
      </c>
      <c r="BC2461" s="11" t="str">
        <f t="shared" si="1541"/>
        <v/>
      </c>
      <c r="BD2461" s="11" t="str">
        <f t="shared" si="1526"/>
        <v/>
      </c>
      <c r="BE2461" s="11" t="str">
        <f t="shared" si="1526"/>
        <v/>
      </c>
      <c r="BG2461" s="54"/>
      <c r="CG2461" s="18"/>
      <c r="CW2461" s="26"/>
      <c r="DJ2461" s="20"/>
    </row>
    <row r="2462" spans="1:114" x14ac:dyDescent="0.2">
      <c r="A2462" s="15" t="s">
        <v>105</v>
      </c>
      <c r="B2462" s="10" t="s">
        <v>2579</v>
      </c>
      <c r="C2462" s="11">
        <f t="shared" ref="C2462:C2475" si="1542">IF(A2462="x",BG2462*$C$4,0)</f>
        <v>7.9</v>
      </c>
      <c r="D2462" s="11">
        <f t="shared" si="1523"/>
        <v>80</v>
      </c>
      <c r="E2462" s="11">
        <f t="shared" si="1523"/>
        <v>50</v>
      </c>
      <c r="F2462" s="11">
        <f t="shared" si="1523"/>
        <v>0</v>
      </c>
      <c r="G2462" s="11">
        <f t="shared" si="1523"/>
        <v>4</v>
      </c>
      <c r="H2462" s="11">
        <f t="shared" si="1523"/>
        <v>7</v>
      </c>
      <c r="I2462" s="11">
        <f t="shared" si="1522"/>
        <v>10</v>
      </c>
      <c r="J2462" s="11">
        <f t="shared" si="1522"/>
        <v>0</v>
      </c>
      <c r="K2462" s="11">
        <f t="shared" ref="K2462:P2475" si="1543">IF($A2462="x",BO2462,"")</f>
        <v>0</v>
      </c>
      <c r="L2462" s="11">
        <f t="shared" si="1543"/>
        <v>18.2</v>
      </c>
      <c r="M2462" s="11">
        <f t="shared" si="1543"/>
        <v>0</v>
      </c>
      <c r="N2462" s="11">
        <f t="shared" si="1543"/>
        <v>0</v>
      </c>
      <c r="O2462" s="11">
        <f t="shared" si="1543"/>
        <v>0</v>
      </c>
      <c r="P2462" s="11">
        <f t="shared" si="1543"/>
        <v>0</v>
      </c>
      <c r="Q2462" s="11">
        <f t="shared" si="1527"/>
        <v>0</v>
      </c>
      <c r="R2462" s="11">
        <f t="shared" si="1527"/>
        <v>0</v>
      </c>
      <c r="S2462" s="11">
        <f t="shared" si="1527"/>
        <v>0</v>
      </c>
      <c r="T2462" s="11">
        <f t="shared" si="1527"/>
        <v>1006.9203673205103</v>
      </c>
      <c r="U2462" s="40">
        <f t="shared" ref="U2462:U2475" si="1544">IF(A2462="x",BY2462*$U$4,0)</f>
        <v>0.34</v>
      </c>
      <c r="V2462" s="11">
        <f t="shared" si="1521"/>
        <v>43.014426280883306</v>
      </c>
      <c r="W2462" s="11">
        <f t="shared" si="1521"/>
        <v>1072041.1201008533</v>
      </c>
      <c r="X2462" s="11">
        <f t="shared" si="1521"/>
        <v>26801.028002521332</v>
      </c>
      <c r="Y2462" s="11">
        <f t="shared" si="1521"/>
        <v>31226.501781705072</v>
      </c>
      <c r="Z2462" s="11">
        <f t="shared" si="1521"/>
        <v>1.1651232847772635</v>
      </c>
      <c r="AA2462" s="11">
        <f t="shared" si="1521"/>
        <v>32.629330219083194</v>
      </c>
      <c r="AB2462" s="11">
        <f t="shared" si="1521"/>
        <v>404.92036732051031</v>
      </c>
      <c r="AC2462" s="11">
        <f t="shared" si="1521"/>
        <v>700</v>
      </c>
      <c r="AD2462" s="11">
        <f t="shared" si="1521"/>
        <v>254100</v>
      </c>
      <c r="AE2462" s="11">
        <f t="shared" si="1521"/>
        <v>7980</v>
      </c>
      <c r="AF2462" s="11">
        <f t="shared" si="1521"/>
        <v>14280</v>
      </c>
      <c r="AG2462" s="11">
        <f t="shared" si="1521"/>
        <v>1.7894736842105263</v>
      </c>
      <c r="AH2462" s="11">
        <f t="shared" si="1540"/>
        <v>15.9</v>
      </c>
      <c r="AI2462" s="11">
        <f t="shared" si="1538"/>
        <v>0</v>
      </c>
      <c r="AJ2462" s="11">
        <f t="shared" si="1538"/>
        <v>0</v>
      </c>
      <c r="AK2462" s="11">
        <f t="shared" si="1538"/>
        <v>0</v>
      </c>
      <c r="AL2462" s="11">
        <f t="shared" si="1538"/>
        <v>0</v>
      </c>
      <c r="AM2462" s="11">
        <f t="shared" si="1538"/>
        <v>0</v>
      </c>
      <c r="AN2462" s="11">
        <f t="shared" si="1538"/>
        <v>0</v>
      </c>
      <c r="AO2462" s="11">
        <f t="shared" si="1520"/>
        <v>0</v>
      </c>
      <c r="AP2462" s="11">
        <f t="shared" si="1493"/>
        <v>0</v>
      </c>
      <c r="AQ2462" s="11">
        <f t="shared" si="1493"/>
        <v>0</v>
      </c>
      <c r="AR2462" s="11">
        <f t="shared" si="1493"/>
        <v>0</v>
      </c>
      <c r="AS2462" s="11">
        <f t="shared" si="1493"/>
        <v>15.427871677815311</v>
      </c>
      <c r="AT2462" s="11">
        <f t="shared" si="1493"/>
        <v>16.899999999999999</v>
      </c>
      <c r="AU2462" s="11">
        <f t="shared" si="1493"/>
        <v>0</v>
      </c>
      <c r="AV2462" s="11">
        <f t="shared" si="1493"/>
        <v>14700</v>
      </c>
      <c r="AW2462" s="11">
        <f t="shared" si="1493"/>
        <v>220000000</v>
      </c>
      <c r="AX2462" s="11">
        <f t="shared" si="1493"/>
        <v>37.1</v>
      </c>
      <c r="AY2462" s="11">
        <f t="shared" si="1493"/>
        <v>0</v>
      </c>
      <c r="AZ2462" s="11">
        <f t="shared" si="1493"/>
        <v>1</v>
      </c>
      <c r="BA2462" s="11">
        <f t="shared" si="1493"/>
        <v>1</v>
      </c>
      <c r="BB2462" s="11">
        <f t="shared" si="1541"/>
        <v>1</v>
      </c>
      <c r="BC2462" s="11">
        <f t="shared" si="1541"/>
        <v>1</v>
      </c>
      <c r="BD2462" s="11">
        <f t="shared" si="1526"/>
        <v>1</v>
      </c>
      <c r="BE2462" s="11">
        <f t="shared" si="1526"/>
        <v>1</v>
      </c>
      <c r="BF2462" s="15" t="str">
        <f t="shared" ref="BF2462:BF2475" si="1545">IF(A2462="x",DJ2462,0)</f>
        <v>DIN 1026-2</v>
      </c>
      <c r="BG2462" s="54">
        <v>7.9</v>
      </c>
      <c r="BH2462" s="17">
        <v>80</v>
      </c>
      <c r="BI2462" s="17">
        <v>50</v>
      </c>
      <c r="BK2462" s="17">
        <v>4</v>
      </c>
      <c r="BL2462" s="17">
        <v>7</v>
      </c>
      <c r="BM2462" s="17">
        <v>10</v>
      </c>
      <c r="BP2462" s="17">
        <v>18.2</v>
      </c>
      <c r="BX2462" s="18">
        <f>2*BL2462*BI2462+(BH2462-2*BL2462)*BK2462+(4-PI())*(BM2462^2)/2</f>
        <v>1006.9203673205103</v>
      </c>
      <c r="BY2462" s="42">
        <v>0.34</v>
      </c>
      <c r="BZ2462" s="43">
        <f t="shared" ref="BZ2462:BZ2475" si="1546">BY2462/(BX2462*0.00000785)</f>
        <v>43.014426280883306</v>
      </c>
      <c r="CA2462" s="18">
        <f>1/12*(BI2462*BH2462^3-(BI2462-BK2462)*(BH2462-2*BL2462)^3)+(0.03*(BM2462^4)+0.2146*(BM2462^2)*(BH2462-2*BL2462-0.4468*BM2462)^2)/2</f>
        <v>1072041.1201008533</v>
      </c>
      <c r="CB2462" s="18">
        <f t="shared" ref="CB2462:CB2475" si="1547">(2*CA2462)/BH2462</f>
        <v>26801.028002521332</v>
      </c>
      <c r="CC2462" s="18">
        <f>(BK2462*BH2462^2)/4+(BI2462-BK2462)*(BH2462-BL2462)*BL2462+(4-PI())/4*(BM2462^2)*(BH2462-2*BL2462)+(3*PI()-10)/3*(BM2462^3)/2</f>
        <v>31226.501781705072</v>
      </c>
      <c r="CD2462" s="25">
        <f t="shared" si="1501"/>
        <v>1.1651232847772635</v>
      </c>
      <c r="CE2462" s="26">
        <f t="shared" ref="CE2462:CE2475" si="1548">SQRT(CA2462/BX2462)</f>
        <v>32.629330219083194</v>
      </c>
      <c r="CF2462" s="18">
        <f>BX2462-2*BI2462*BL2462+(BK2462+BM2462)*BL2462</f>
        <v>404.92036732051031</v>
      </c>
      <c r="CG2462" s="18">
        <f t="shared" ref="CG2462:CG2475" si="1549">BI2462*2*BL2462</f>
        <v>700</v>
      </c>
      <c r="CH2462" s="18">
        <v>254100</v>
      </c>
      <c r="CI2462" s="18">
        <v>7980</v>
      </c>
      <c r="CJ2462" s="18">
        <v>14280</v>
      </c>
      <c r="CK2462" s="25">
        <f t="shared" si="1508"/>
        <v>1.7894736842105263</v>
      </c>
      <c r="CL2462" s="17">
        <v>15.9</v>
      </c>
      <c r="CW2462" s="26">
        <f t="shared" si="1539"/>
        <v>15.427871677815311</v>
      </c>
      <c r="CX2462" s="17">
        <v>16.899999999999999</v>
      </c>
      <c r="CZ2462" s="18">
        <v>14700</v>
      </c>
      <c r="DA2462" s="18">
        <v>220000000</v>
      </c>
      <c r="DB2462" s="17">
        <v>37.1</v>
      </c>
      <c r="DD2462" s="17">
        <f t="shared" ref="DD2462:DD2475" si="1550">IF((BH2462-2*(BM2462+BK2462))/BK2462&lt;=124*1,IF((BH2462-2*(BM2462+BK2462))/BK2462&lt;=83*1,IF((BH2462-2*(BM2462+BK2462))/BK2462&lt;=72*1,1,2),3),4)</f>
        <v>1</v>
      </c>
      <c r="DE2462" s="17">
        <f t="shared" ref="DE2462:DE2475" si="1551">IF((BH2462-2*(BM2462+BK2462))/BK2462&lt;=124*0.81,IF((BH2462-2*(BM2462+BK2462))/BK2462&lt;=83*0.81,IF((BH2462-2*(BM2462+BK2462))/BK2462&lt;=72*0.81,1,2),3),4)</f>
        <v>1</v>
      </c>
      <c r="DF2462" s="17">
        <f t="shared" ref="DF2462:DF2475" si="1552">IF((BH2462-2*(BM2462+BK2462))/BK2462&lt;=124*0.71,IF((BH2462-2*(BM2462+BK2462))/BK2462&lt;=83*0.71,IF((BH2462-2*(BM2462+BK2462))/BK2462&lt;=72*0.71,1,2),3),4)</f>
        <v>1</v>
      </c>
      <c r="DG2462" s="17">
        <f t="shared" ref="DG2462:DG2475" si="1553">IF((BH2462-2*(BM2462+BK2462))/BK2462&lt;=42*1,IF((BH2462-2*(BM2462+BK2462))/BK2462&lt;=38*1,IF((BH2462-2*(BM2462+BK2462))/BK2462&lt;=33*1,1,2),3),4)</f>
        <v>1</v>
      </c>
      <c r="DH2462" s="17">
        <f t="shared" ref="DH2462:DH2475" si="1554">IF((BH2462-2*(BM2462+BK2462))/BK2462&lt;=42*0.81,IF((BH2462-2*(BM2462+BK2462))/BK2462&lt;=38*0.81,IF((BH2462-2*(BM2462+BK2462))/BK2462&lt;=33*0.81,1,2),3),4)</f>
        <v>1</v>
      </c>
      <c r="DI2462" s="17">
        <f t="shared" ref="DI2462:DI2475" si="1555">IF((BH2462-2*(BM2462+BK2462))/BK2462&lt;=42*0.71,IF((BH2462-2*(BM2462+BK2462))/BK2462&lt;=38*0.71,IF((BH2462-2*(BM2462+BK2462))/BK2462&lt;=33*0.71,1,2),3),4)</f>
        <v>1</v>
      </c>
      <c r="DJ2462" s="20" t="s">
        <v>2580</v>
      </c>
    </row>
    <row r="2463" spans="1:114" x14ac:dyDescent="0.2">
      <c r="A2463" s="15" t="s">
        <v>105</v>
      </c>
      <c r="B2463" s="10" t="s">
        <v>2581</v>
      </c>
      <c r="C2463" s="11">
        <f t="shared" si="1542"/>
        <v>9.82</v>
      </c>
      <c r="D2463" s="11">
        <f t="shared" si="1523"/>
        <v>100</v>
      </c>
      <c r="E2463" s="11">
        <f t="shared" si="1523"/>
        <v>55</v>
      </c>
      <c r="F2463" s="11">
        <f t="shared" si="1523"/>
        <v>0</v>
      </c>
      <c r="G2463" s="11">
        <f t="shared" si="1523"/>
        <v>4.5</v>
      </c>
      <c r="H2463" s="11">
        <f t="shared" si="1523"/>
        <v>7.5</v>
      </c>
      <c r="I2463" s="11">
        <f t="shared" si="1523"/>
        <v>10</v>
      </c>
      <c r="J2463" s="11">
        <f t="shared" si="1523"/>
        <v>0</v>
      </c>
      <c r="K2463" s="11">
        <f t="shared" si="1543"/>
        <v>0</v>
      </c>
      <c r="L2463" s="11">
        <f t="shared" si="1543"/>
        <v>19.099999999999998</v>
      </c>
      <c r="M2463" s="11">
        <f t="shared" si="1543"/>
        <v>0</v>
      </c>
      <c r="N2463" s="11">
        <f t="shared" si="1543"/>
        <v>0</v>
      </c>
      <c r="O2463" s="11">
        <f t="shared" si="1543"/>
        <v>0</v>
      </c>
      <c r="P2463" s="11">
        <f t="shared" si="1543"/>
        <v>0</v>
      </c>
      <c r="Q2463" s="11">
        <f t="shared" si="1527"/>
        <v>0</v>
      </c>
      <c r="R2463" s="11">
        <f t="shared" si="1527"/>
        <v>0</v>
      </c>
      <c r="S2463" s="11">
        <f t="shared" si="1527"/>
        <v>0</v>
      </c>
      <c r="T2463" s="11">
        <f t="shared" si="1527"/>
        <v>1250.4203673205104</v>
      </c>
      <c r="U2463" s="40">
        <f t="shared" si="1544"/>
        <v>0.4</v>
      </c>
      <c r="V2463" s="11">
        <f t="shared" si="1521"/>
        <v>40.750627024677904</v>
      </c>
      <c r="W2463" s="11">
        <f t="shared" si="1521"/>
        <v>2068628.9994475199</v>
      </c>
      <c r="X2463" s="11">
        <f t="shared" si="1521"/>
        <v>41372.579988950398</v>
      </c>
      <c r="Y2463" s="11">
        <f t="shared" si="1521"/>
        <v>48012.620271249922</v>
      </c>
      <c r="Z2463" s="11">
        <f t="shared" si="1521"/>
        <v>1.1604937445059726</v>
      </c>
      <c r="AA2463" s="11">
        <f t="shared" si="1521"/>
        <v>40.673662889823753</v>
      </c>
      <c r="AB2463" s="11">
        <f t="shared" si="1521"/>
        <v>534.17036732051042</v>
      </c>
      <c r="AC2463" s="11">
        <f t="shared" si="1521"/>
        <v>825</v>
      </c>
      <c r="AD2463" s="11">
        <f t="shared" si="1521"/>
        <v>382100</v>
      </c>
      <c r="AE2463" s="11">
        <f t="shared" si="1521"/>
        <v>10630</v>
      </c>
      <c r="AF2463" s="11">
        <f t="shared" si="1521"/>
        <v>19340</v>
      </c>
      <c r="AG2463" s="11">
        <f t="shared" si="1521"/>
        <v>1.8193791157102539</v>
      </c>
      <c r="AH2463" s="11">
        <f t="shared" si="1540"/>
        <v>17.5</v>
      </c>
      <c r="AI2463" s="11">
        <f t="shared" si="1538"/>
        <v>0</v>
      </c>
      <c r="AJ2463" s="11">
        <f t="shared" si="1538"/>
        <v>0</v>
      </c>
      <c r="AK2463" s="11">
        <f t="shared" si="1538"/>
        <v>0</v>
      </c>
      <c r="AL2463" s="11">
        <f t="shared" si="1538"/>
        <v>0</v>
      </c>
      <c r="AM2463" s="11">
        <f t="shared" si="1538"/>
        <v>0</v>
      </c>
      <c r="AN2463" s="11">
        <f t="shared" si="1538"/>
        <v>0</v>
      </c>
      <c r="AO2463" s="11">
        <f t="shared" si="1520"/>
        <v>0</v>
      </c>
      <c r="AP2463" s="11">
        <f t="shared" si="1493"/>
        <v>0</v>
      </c>
      <c r="AQ2463" s="11">
        <f t="shared" ref="AQ2463:BA2475" si="1556">IF($A2463="x",CU2463,"")</f>
        <v>0</v>
      </c>
      <c r="AR2463" s="11">
        <f t="shared" si="1556"/>
        <v>0</v>
      </c>
      <c r="AS2463" s="11">
        <f t="shared" si="1556"/>
        <v>17.083437367709152</v>
      </c>
      <c r="AT2463" s="11">
        <f t="shared" si="1556"/>
        <v>17.899999999999999</v>
      </c>
      <c r="AU2463" s="11">
        <f t="shared" si="1556"/>
        <v>0</v>
      </c>
      <c r="AV2463" s="11">
        <f t="shared" si="1556"/>
        <v>20099.999999999996</v>
      </c>
      <c r="AW2463" s="11">
        <f t="shared" si="1556"/>
        <v>530000000</v>
      </c>
      <c r="AX2463" s="11">
        <f t="shared" si="1556"/>
        <v>39.300000000000004</v>
      </c>
      <c r="AY2463" s="11">
        <f t="shared" si="1556"/>
        <v>0</v>
      </c>
      <c r="AZ2463" s="11">
        <f t="shared" si="1556"/>
        <v>1</v>
      </c>
      <c r="BA2463" s="11">
        <f t="shared" si="1556"/>
        <v>1</v>
      </c>
      <c r="BB2463" s="11">
        <f t="shared" si="1541"/>
        <v>1</v>
      </c>
      <c r="BC2463" s="11">
        <f t="shared" si="1541"/>
        <v>1</v>
      </c>
      <c r="BD2463" s="11">
        <f t="shared" si="1526"/>
        <v>1</v>
      </c>
      <c r="BE2463" s="11">
        <f t="shared" si="1526"/>
        <v>1</v>
      </c>
      <c r="BF2463" s="15" t="str">
        <f t="shared" si="1545"/>
        <v>DIN 1026-2</v>
      </c>
      <c r="BG2463" s="54">
        <v>9.82</v>
      </c>
      <c r="BH2463" s="17">
        <v>100</v>
      </c>
      <c r="BI2463" s="17">
        <v>55</v>
      </c>
      <c r="BK2463" s="17">
        <v>4.5</v>
      </c>
      <c r="BL2463" s="17">
        <v>7.5</v>
      </c>
      <c r="BM2463" s="17">
        <v>10</v>
      </c>
      <c r="BP2463" s="17">
        <v>19.099999999999998</v>
      </c>
      <c r="BX2463" s="18">
        <f t="shared" ref="BX2463:BX2475" si="1557">2*BL2463*BI2463+(BH2463-2*BL2463)*BK2463+(4-PI())*(BM2463^2)/2</f>
        <v>1250.4203673205104</v>
      </c>
      <c r="BY2463" s="42">
        <v>0.4</v>
      </c>
      <c r="BZ2463" s="43">
        <f t="shared" si="1546"/>
        <v>40.750627024677904</v>
      </c>
      <c r="CA2463" s="18">
        <f t="shared" ref="CA2463:CA2475" si="1558">1/12*(BI2463*BH2463^3-(BI2463-BK2463)*(BH2463-2*BL2463)^3)+(0.03*(BM2463^4)+0.2146*(BM2463^2)*(BH2463-2*BL2463-0.4468*BM2463)^2)/2</f>
        <v>2068628.9994475199</v>
      </c>
      <c r="CB2463" s="18">
        <f t="shared" si="1547"/>
        <v>41372.579988950398</v>
      </c>
      <c r="CC2463" s="18">
        <f t="shared" ref="CC2463:CC2475" si="1559">(BK2463*BH2463^2)/4+(BI2463-BK2463)*(BH2463-BL2463)*BL2463+(4-PI())/4*(BM2463^2)*(BH2463-2*BL2463)+(3*PI()-10)/3*(BM2463^3)/2</f>
        <v>48012.620271249922</v>
      </c>
      <c r="CD2463" s="25">
        <f t="shared" si="1501"/>
        <v>1.1604937445059726</v>
      </c>
      <c r="CE2463" s="26">
        <f t="shared" si="1548"/>
        <v>40.673662889823753</v>
      </c>
      <c r="CF2463" s="18">
        <f t="shared" ref="CF2463:CF2475" si="1560">BX2463-2*BI2463*BL2463+(BK2463+BM2463)*BL2463</f>
        <v>534.17036732051042</v>
      </c>
      <c r="CG2463" s="18">
        <f t="shared" si="1549"/>
        <v>825</v>
      </c>
      <c r="CH2463" s="18">
        <v>382100</v>
      </c>
      <c r="CI2463" s="18">
        <v>10630</v>
      </c>
      <c r="CJ2463" s="18">
        <v>19340</v>
      </c>
      <c r="CK2463" s="25">
        <f t="shared" si="1508"/>
        <v>1.8193791157102539</v>
      </c>
      <c r="CL2463" s="17">
        <v>17.5</v>
      </c>
      <c r="CW2463" s="26">
        <f t="shared" si="1539"/>
        <v>17.083437367709152</v>
      </c>
      <c r="CX2463" s="17">
        <v>17.899999999999999</v>
      </c>
      <c r="CZ2463" s="18">
        <v>20099.999999999996</v>
      </c>
      <c r="DA2463" s="18">
        <v>530000000</v>
      </c>
      <c r="DB2463" s="17">
        <v>39.300000000000004</v>
      </c>
      <c r="DD2463" s="17">
        <f t="shared" si="1550"/>
        <v>1</v>
      </c>
      <c r="DE2463" s="17">
        <f t="shared" si="1551"/>
        <v>1</v>
      </c>
      <c r="DF2463" s="17">
        <f t="shared" si="1552"/>
        <v>1</v>
      </c>
      <c r="DG2463" s="17">
        <f t="shared" si="1553"/>
        <v>1</v>
      </c>
      <c r="DH2463" s="17">
        <f t="shared" si="1554"/>
        <v>1</v>
      </c>
      <c r="DI2463" s="17">
        <f t="shared" si="1555"/>
        <v>1</v>
      </c>
      <c r="DJ2463" s="20" t="s">
        <v>2580</v>
      </c>
    </row>
    <row r="2464" spans="1:114" x14ac:dyDescent="0.2">
      <c r="A2464" s="15" t="s">
        <v>105</v>
      </c>
      <c r="B2464" s="10" t="s">
        <v>2582</v>
      </c>
      <c r="C2464" s="11">
        <f t="shared" si="1542"/>
        <v>12.1</v>
      </c>
      <c r="D2464" s="11">
        <f t="shared" si="1523"/>
        <v>120</v>
      </c>
      <c r="E2464" s="11">
        <f t="shared" si="1523"/>
        <v>60</v>
      </c>
      <c r="F2464" s="11">
        <f t="shared" si="1523"/>
        <v>0</v>
      </c>
      <c r="G2464" s="11">
        <f t="shared" si="1523"/>
        <v>5</v>
      </c>
      <c r="H2464" s="11">
        <f t="shared" si="1523"/>
        <v>8</v>
      </c>
      <c r="I2464" s="11">
        <f t="shared" si="1523"/>
        <v>12</v>
      </c>
      <c r="J2464" s="11">
        <f t="shared" si="1523"/>
        <v>0</v>
      </c>
      <c r="K2464" s="11">
        <f t="shared" si="1543"/>
        <v>0</v>
      </c>
      <c r="L2464" s="11">
        <f t="shared" si="1543"/>
        <v>19.8</v>
      </c>
      <c r="M2464" s="11">
        <f t="shared" si="1543"/>
        <v>0</v>
      </c>
      <c r="N2464" s="11">
        <f t="shared" si="1543"/>
        <v>0</v>
      </c>
      <c r="O2464" s="11">
        <f t="shared" si="1543"/>
        <v>0</v>
      </c>
      <c r="P2464" s="11">
        <f t="shared" si="1543"/>
        <v>0</v>
      </c>
      <c r="Q2464" s="11">
        <f t="shared" si="1527"/>
        <v>0</v>
      </c>
      <c r="R2464" s="11">
        <f t="shared" si="1527"/>
        <v>0</v>
      </c>
      <c r="S2464" s="11">
        <f t="shared" si="1527"/>
        <v>0</v>
      </c>
      <c r="T2464" s="11">
        <f t="shared" si="1527"/>
        <v>1541.805328941535</v>
      </c>
      <c r="U2464" s="40">
        <f t="shared" si="1544"/>
        <v>0.46</v>
      </c>
      <c r="V2464" s="11">
        <f t="shared" si="1521"/>
        <v>38.006566078532309</v>
      </c>
      <c r="W2464" s="11">
        <f t="shared" si="1521"/>
        <v>3635017.3483720305</v>
      </c>
      <c r="X2464" s="11">
        <f t="shared" si="1521"/>
        <v>60583.622472867173</v>
      </c>
      <c r="Y2464" s="11">
        <f t="shared" si="1521"/>
        <v>70328.21315766139</v>
      </c>
      <c r="Z2464" s="11">
        <f t="shared" si="1521"/>
        <v>1.160845295923967</v>
      </c>
      <c r="AA2464" s="11">
        <f t="shared" si="1521"/>
        <v>48.555504710162815</v>
      </c>
      <c r="AB2464" s="11">
        <f t="shared" si="1521"/>
        <v>717.80532894153498</v>
      </c>
      <c r="AC2464" s="11">
        <f t="shared" si="1521"/>
        <v>960</v>
      </c>
      <c r="AD2464" s="11">
        <f t="shared" si="1521"/>
        <v>554000</v>
      </c>
      <c r="AE2464" s="11">
        <f t="shared" si="1521"/>
        <v>13790</v>
      </c>
      <c r="AF2464" s="11">
        <f t="shared" si="1521"/>
        <v>25280</v>
      </c>
      <c r="AG2464" s="11">
        <f t="shared" si="1521"/>
        <v>1.8332124728063814</v>
      </c>
      <c r="AH2464" s="11">
        <f t="shared" si="1540"/>
        <v>19</v>
      </c>
      <c r="AI2464" s="11">
        <f t="shared" si="1538"/>
        <v>0</v>
      </c>
      <c r="AJ2464" s="11">
        <f t="shared" si="1538"/>
        <v>0</v>
      </c>
      <c r="AK2464" s="11">
        <f t="shared" si="1538"/>
        <v>0</v>
      </c>
      <c r="AL2464" s="11">
        <f t="shared" si="1538"/>
        <v>0</v>
      </c>
      <c r="AM2464" s="11">
        <f t="shared" si="1538"/>
        <v>0</v>
      </c>
      <c r="AN2464" s="11">
        <f t="shared" si="1538"/>
        <v>0</v>
      </c>
      <c r="AO2464" s="11">
        <f t="shared" si="1520"/>
        <v>0</v>
      </c>
      <c r="AP2464" s="11">
        <f t="shared" si="1520"/>
        <v>0</v>
      </c>
      <c r="AQ2464" s="11">
        <f t="shared" si="1556"/>
        <v>0</v>
      </c>
      <c r="AR2464" s="11">
        <f t="shared" si="1556"/>
        <v>0</v>
      </c>
      <c r="AS2464" s="11">
        <f t="shared" si="1556"/>
        <v>18.725475908860194</v>
      </c>
      <c r="AT2464" s="11">
        <f t="shared" si="1556"/>
        <v>20</v>
      </c>
      <c r="AU2464" s="11">
        <f t="shared" si="1556"/>
        <v>0</v>
      </c>
      <c r="AV2464" s="11">
        <f t="shared" si="1556"/>
        <v>29000</v>
      </c>
      <c r="AW2464" s="11">
        <f t="shared" si="1556"/>
        <v>1120000000</v>
      </c>
      <c r="AX2464" s="11">
        <f t="shared" si="1556"/>
        <v>41.2</v>
      </c>
      <c r="AY2464" s="11">
        <f t="shared" si="1556"/>
        <v>0</v>
      </c>
      <c r="AZ2464" s="11">
        <f t="shared" si="1556"/>
        <v>1</v>
      </c>
      <c r="BA2464" s="11">
        <f t="shared" si="1556"/>
        <v>1</v>
      </c>
      <c r="BB2464" s="11">
        <f t="shared" si="1541"/>
        <v>1</v>
      </c>
      <c r="BC2464" s="11">
        <f t="shared" si="1541"/>
        <v>1</v>
      </c>
      <c r="BD2464" s="11">
        <f t="shared" si="1526"/>
        <v>1</v>
      </c>
      <c r="BE2464" s="11">
        <f t="shared" si="1526"/>
        <v>1</v>
      </c>
      <c r="BF2464" s="15" t="str">
        <f t="shared" si="1545"/>
        <v>DIN 1026-2</v>
      </c>
      <c r="BG2464" s="54">
        <v>12.1</v>
      </c>
      <c r="BH2464" s="17">
        <v>120</v>
      </c>
      <c r="BI2464" s="17">
        <v>60</v>
      </c>
      <c r="BK2464" s="17">
        <v>5</v>
      </c>
      <c r="BL2464" s="17">
        <v>8</v>
      </c>
      <c r="BM2464" s="17">
        <v>12</v>
      </c>
      <c r="BP2464" s="17">
        <v>19.8</v>
      </c>
      <c r="BX2464" s="18">
        <f t="shared" si="1557"/>
        <v>1541.805328941535</v>
      </c>
      <c r="BY2464" s="42">
        <v>0.46</v>
      </c>
      <c r="BZ2464" s="43">
        <f t="shared" si="1546"/>
        <v>38.006566078532309</v>
      </c>
      <c r="CA2464" s="18">
        <f t="shared" si="1558"/>
        <v>3635017.3483720305</v>
      </c>
      <c r="CB2464" s="18">
        <f t="shared" si="1547"/>
        <v>60583.622472867173</v>
      </c>
      <c r="CC2464" s="18">
        <f t="shared" si="1559"/>
        <v>70328.21315766139</v>
      </c>
      <c r="CD2464" s="25">
        <f t="shared" si="1501"/>
        <v>1.160845295923967</v>
      </c>
      <c r="CE2464" s="26">
        <f t="shared" si="1548"/>
        <v>48.555504710162815</v>
      </c>
      <c r="CF2464" s="18">
        <f t="shared" si="1560"/>
        <v>717.80532894153498</v>
      </c>
      <c r="CG2464" s="18">
        <f t="shared" si="1549"/>
        <v>960</v>
      </c>
      <c r="CH2464" s="18">
        <v>554000</v>
      </c>
      <c r="CI2464" s="18">
        <v>13790</v>
      </c>
      <c r="CJ2464" s="18">
        <v>25280</v>
      </c>
      <c r="CK2464" s="25">
        <f t="shared" si="1508"/>
        <v>1.8332124728063814</v>
      </c>
      <c r="CL2464" s="17">
        <v>19</v>
      </c>
      <c r="CW2464" s="26">
        <f t="shared" si="1539"/>
        <v>18.725475908860194</v>
      </c>
      <c r="CX2464" s="17">
        <v>20</v>
      </c>
      <c r="CZ2464" s="18">
        <v>29000</v>
      </c>
      <c r="DA2464" s="18">
        <v>1120000000</v>
      </c>
      <c r="DB2464" s="17">
        <v>41.2</v>
      </c>
      <c r="DD2464" s="17">
        <f t="shared" si="1550"/>
        <v>1</v>
      </c>
      <c r="DE2464" s="17">
        <f t="shared" si="1551"/>
        <v>1</v>
      </c>
      <c r="DF2464" s="17">
        <f t="shared" si="1552"/>
        <v>1</v>
      </c>
      <c r="DG2464" s="17">
        <f t="shared" si="1553"/>
        <v>1</v>
      </c>
      <c r="DH2464" s="17">
        <f t="shared" si="1554"/>
        <v>1</v>
      </c>
      <c r="DI2464" s="17">
        <f t="shared" si="1555"/>
        <v>1</v>
      </c>
      <c r="DJ2464" s="20" t="s">
        <v>2580</v>
      </c>
    </row>
    <row r="2465" spans="1:121" x14ac:dyDescent="0.2">
      <c r="A2465" s="15" t="s">
        <v>105</v>
      </c>
      <c r="B2465" s="10" t="s">
        <v>2583</v>
      </c>
      <c r="C2465" s="11">
        <f t="shared" si="1542"/>
        <v>14.5</v>
      </c>
      <c r="D2465" s="11">
        <f t="shared" si="1523"/>
        <v>140</v>
      </c>
      <c r="E2465" s="11">
        <f t="shared" si="1523"/>
        <v>65</v>
      </c>
      <c r="F2465" s="11">
        <f t="shared" si="1523"/>
        <v>0</v>
      </c>
      <c r="G2465" s="11">
        <f t="shared" si="1523"/>
        <v>5</v>
      </c>
      <c r="H2465" s="11">
        <f t="shared" si="1523"/>
        <v>9</v>
      </c>
      <c r="I2465" s="11">
        <f t="shared" si="1523"/>
        <v>12</v>
      </c>
      <c r="J2465" s="11">
        <f t="shared" si="1523"/>
        <v>0</v>
      </c>
      <c r="K2465" s="11">
        <f t="shared" si="1543"/>
        <v>0</v>
      </c>
      <c r="L2465" s="11">
        <f t="shared" si="1543"/>
        <v>21.7</v>
      </c>
      <c r="M2465" s="11">
        <f t="shared" si="1543"/>
        <v>0</v>
      </c>
      <c r="N2465" s="11">
        <f t="shared" si="1543"/>
        <v>0</v>
      </c>
      <c r="O2465" s="11">
        <f t="shared" si="1543"/>
        <v>0</v>
      </c>
      <c r="P2465" s="11">
        <f t="shared" si="1543"/>
        <v>0</v>
      </c>
      <c r="Q2465" s="11">
        <f t="shared" si="1527"/>
        <v>0</v>
      </c>
      <c r="R2465" s="11">
        <f t="shared" si="1527"/>
        <v>0</v>
      </c>
      <c r="S2465" s="11">
        <f t="shared" si="1527"/>
        <v>0</v>
      </c>
      <c r="T2465" s="11">
        <f t="shared" si="1527"/>
        <v>1841.805328941535</v>
      </c>
      <c r="U2465" s="40">
        <f t="shared" si="1544"/>
        <v>0.52</v>
      </c>
      <c r="V2465" s="11">
        <f t="shared" si="1521"/>
        <v>35.965819609518164</v>
      </c>
      <c r="W2465" s="11">
        <f t="shared" si="1521"/>
        <v>5994610.4764309106</v>
      </c>
      <c r="X2465" s="11">
        <f t="shared" si="1521"/>
        <v>85637.292520441581</v>
      </c>
      <c r="Y2465" s="11">
        <f t="shared" si="1521"/>
        <v>98844.461118135208</v>
      </c>
      <c r="Z2465" s="11">
        <f t="shared" si="1521"/>
        <v>1.1542221643046584</v>
      </c>
      <c r="AA2465" s="11">
        <f t="shared" si="1521"/>
        <v>57.050390518845411</v>
      </c>
      <c r="AB2465" s="11">
        <f t="shared" si="1521"/>
        <v>824.80532894153498</v>
      </c>
      <c r="AC2465" s="11">
        <f t="shared" si="1521"/>
        <v>1170</v>
      </c>
      <c r="AD2465" s="11">
        <f t="shared" si="1521"/>
        <v>787000</v>
      </c>
      <c r="AE2465" s="11">
        <f t="shared" si="1521"/>
        <v>18190</v>
      </c>
      <c r="AF2465" s="11">
        <f t="shared" si="1521"/>
        <v>33220</v>
      </c>
      <c r="AG2465" s="11">
        <f t="shared" si="1521"/>
        <v>1.8262781748213304</v>
      </c>
      <c r="AH2465" s="11">
        <f t="shared" si="1540"/>
        <v>20.7</v>
      </c>
      <c r="AI2465" s="11">
        <f t="shared" si="1538"/>
        <v>0</v>
      </c>
      <c r="AJ2465" s="11">
        <f t="shared" si="1538"/>
        <v>0</v>
      </c>
      <c r="AK2465" s="11">
        <f t="shared" si="1538"/>
        <v>0</v>
      </c>
      <c r="AL2465" s="11">
        <f t="shared" si="1538"/>
        <v>0</v>
      </c>
      <c r="AM2465" s="11">
        <f t="shared" si="1538"/>
        <v>0</v>
      </c>
      <c r="AN2465" s="11">
        <f t="shared" si="1538"/>
        <v>0</v>
      </c>
      <c r="AO2465" s="11">
        <f t="shared" si="1520"/>
        <v>0</v>
      </c>
      <c r="AP2465" s="11">
        <f t="shared" si="1520"/>
        <v>0</v>
      </c>
      <c r="AQ2465" s="11">
        <f t="shared" si="1556"/>
        <v>0</v>
      </c>
      <c r="AR2465" s="11">
        <f t="shared" si="1556"/>
        <v>0</v>
      </c>
      <c r="AS2465" s="11">
        <f t="shared" si="1556"/>
        <v>20.33308212099417</v>
      </c>
      <c r="AT2465" s="11">
        <f t="shared" si="1556"/>
        <v>21</v>
      </c>
      <c r="AU2465" s="11">
        <f t="shared" si="1556"/>
        <v>0</v>
      </c>
      <c r="AV2465" s="11">
        <f t="shared" si="1556"/>
        <v>40500</v>
      </c>
      <c r="AW2465" s="11">
        <f t="shared" si="1556"/>
        <v>2200000000</v>
      </c>
      <c r="AX2465" s="11">
        <f t="shared" si="1556"/>
        <v>45.4</v>
      </c>
      <c r="AY2465" s="11">
        <f t="shared" si="1556"/>
        <v>0</v>
      </c>
      <c r="AZ2465" s="11">
        <f t="shared" si="1556"/>
        <v>1</v>
      </c>
      <c r="BA2465" s="11">
        <f t="shared" si="1556"/>
        <v>1</v>
      </c>
      <c r="BB2465" s="11">
        <f t="shared" si="1541"/>
        <v>1</v>
      </c>
      <c r="BC2465" s="11">
        <f t="shared" si="1541"/>
        <v>1</v>
      </c>
      <c r="BD2465" s="11">
        <f t="shared" si="1526"/>
        <v>1</v>
      </c>
      <c r="BE2465" s="11">
        <f t="shared" si="1526"/>
        <v>1</v>
      </c>
      <c r="BF2465" s="15" t="str">
        <f t="shared" si="1545"/>
        <v>DIN 1026-2</v>
      </c>
      <c r="BG2465" s="54">
        <v>14.5</v>
      </c>
      <c r="BH2465" s="17">
        <v>140</v>
      </c>
      <c r="BI2465" s="17">
        <v>65</v>
      </c>
      <c r="BK2465" s="17">
        <v>5</v>
      </c>
      <c r="BL2465" s="17">
        <v>9</v>
      </c>
      <c r="BM2465" s="17">
        <v>12</v>
      </c>
      <c r="BP2465" s="17">
        <v>21.7</v>
      </c>
      <c r="BX2465" s="18">
        <f t="shared" si="1557"/>
        <v>1841.805328941535</v>
      </c>
      <c r="BY2465" s="42">
        <v>0.52</v>
      </c>
      <c r="BZ2465" s="43">
        <f t="shared" si="1546"/>
        <v>35.965819609518164</v>
      </c>
      <c r="CA2465" s="18">
        <f t="shared" si="1558"/>
        <v>5994610.4764309106</v>
      </c>
      <c r="CB2465" s="18">
        <f t="shared" si="1547"/>
        <v>85637.292520441581</v>
      </c>
      <c r="CC2465" s="18">
        <f t="shared" si="1559"/>
        <v>98844.461118135208</v>
      </c>
      <c r="CD2465" s="25">
        <f t="shared" si="1501"/>
        <v>1.1542221643046584</v>
      </c>
      <c r="CE2465" s="26">
        <f t="shared" si="1548"/>
        <v>57.050390518845411</v>
      </c>
      <c r="CF2465" s="18">
        <f t="shared" si="1560"/>
        <v>824.80532894153498</v>
      </c>
      <c r="CG2465" s="18">
        <f t="shared" si="1549"/>
        <v>1170</v>
      </c>
      <c r="CH2465" s="18">
        <v>787000</v>
      </c>
      <c r="CI2465" s="18">
        <v>18190</v>
      </c>
      <c r="CJ2465" s="18">
        <v>33220</v>
      </c>
      <c r="CK2465" s="25">
        <f t="shared" si="1508"/>
        <v>1.8262781748213304</v>
      </c>
      <c r="CL2465" s="17">
        <v>20.7</v>
      </c>
      <c r="CW2465" s="26">
        <f t="shared" si="1539"/>
        <v>20.33308212099417</v>
      </c>
      <c r="CX2465" s="17">
        <v>21</v>
      </c>
      <c r="CZ2465" s="18">
        <v>40500</v>
      </c>
      <c r="DA2465" s="18">
        <v>2200000000</v>
      </c>
      <c r="DB2465" s="17">
        <v>45.4</v>
      </c>
      <c r="DD2465" s="17">
        <f t="shared" si="1550"/>
        <v>1</v>
      </c>
      <c r="DE2465" s="17">
        <f t="shared" si="1551"/>
        <v>1</v>
      </c>
      <c r="DF2465" s="17">
        <f t="shared" si="1552"/>
        <v>1</v>
      </c>
      <c r="DG2465" s="17">
        <f t="shared" si="1553"/>
        <v>1</v>
      </c>
      <c r="DH2465" s="17">
        <f t="shared" si="1554"/>
        <v>1</v>
      </c>
      <c r="DI2465" s="17">
        <f t="shared" si="1555"/>
        <v>1</v>
      </c>
      <c r="DJ2465" s="20" t="s">
        <v>2580</v>
      </c>
    </row>
    <row r="2466" spans="1:121" x14ac:dyDescent="0.2">
      <c r="A2466" s="15" t="s">
        <v>105</v>
      </c>
      <c r="B2466" s="10" t="s">
        <v>2584</v>
      </c>
      <c r="C2466" s="11">
        <f t="shared" si="1542"/>
        <v>17</v>
      </c>
      <c r="D2466" s="11">
        <f t="shared" si="1523"/>
        <v>160</v>
      </c>
      <c r="E2466" s="11">
        <f t="shared" si="1523"/>
        <v>70</v>
      </c>
      <c r="F2466" s="11">
        <f t="shared" si="1523"/>
        <v>0</v>
      </c>
      <c r="G2466" s="11">
        <f t="shared" si="1523"/>
        <v>5.5</v>
      </c>
      <c r="H2466" s="11">
        <f t="shared" si="1523"/>
        <v>9.5</v>
      </c>
      <c r="I2466" s="11">
        <f t="shared" si="1523"/>
        <v>12</v>
      </c>
      <c r="J2466" s="11">
        <f t="shared" si="1523"/>
        <v>0</v>
      </c>
      <c r="K2466" s="11">
        <f t="shared" si="1543"/>
        <v>0</v>
      </c>
      <c r="L2466" s="11">
        <f t="shared" si="1543"/>
        <v>22.7</v>
      </c>
      <c r="M2466" s="11">
        <f t="shared" si="1543"/>
        <v>0</v>
      </c>
      <c r="N2466" s="11">
        <f t="shared" si="1543"/>
        <v>0</v>
      </c>
      <c r="O2466" s="11">
        <f t="shared" si="1543"/>
        <v>0</v>
      </c>
      <c r="P2466" s="11">
        <f t="shared" si="1543"/>
        <v>0</v>
      </c>
      <c r="Q2466" s="11">
        <f t="shared" si="1527"/>
        <v>0</v>
      </c>
      <c r="R2466" s="11">
        <f t="shared" si="1527"/>
        <v>0</v>
      </c>
      <c r="S2466" s="11">
        <f t="shared" si="1527"/>
        <v>0</v>
      </c>
      <c r="T2466" s="11">
        <f t="shared" si="1527"/>
        <v>2167.3053289415348</v>
      </c>
      <c r="U2466" s="40">
        <f t="shared" si="1544"/>
        <v>0.57999999999999996</v>
      </c>
      <c r="V2466" s="11">
        <f t="shared" si="1521"/>
        <v>34.090882042243372</v>
      </c>
      <c r="W2466" s="11">
        <f t="shared" si="1521"/>
        <v>9110599.2079819497</v>
      </c>
      <c r="X2466" s="11">
        <f t="shared" si="1521"/>
        <v>113882.49009977437</v>
      </c>
      <c r="Y2466" s="11">
        <f t="shared" si="1521"/>
        <v>131610.48674307979</v>
      </c>
      <c r="Z2466" s="11">
        <f t="shared" si="1521"/>
        <v>1.155669204526294</v>
      </c>
      <c r="AA2466" s="11">
        <f t="shared" si="1521"/>
        <v>64.835583155789195</v>
      </c>
      <c r="AB2466" s="11">
        <f t="shared" si="1521"/>
        <v>1003.5553289415348</v>
      </c>
      <c r="AC2466" s="11">
        <f t="shared" ref="AC2466:AG2475" si="1561">IF($A2466="x",CG2466,"")</f>
        <v>1330</v>
      </c>
      <c r="AD2466" s="11">
        <f t="shared" si="1561"/>
        <v>1068000</v>
      </c>
      <c r="AE2466" s="11">
        <f t="shared" si="1561"/>
        <v>22580</v>
      </c>
      <c r="AF2466" s="11">
        <f t="shared" si="1561"/>
        <v>41490</v>
      </c>
      <c r="AG2466" s="11">
        <f t="shared" si="1561"/>
        <v>1.837466784765279</v>
      </c>
      <c r="AH2466" s="11">
        <f t="shared" si="1540"/>
        <v>22.200000000000003</v>
      </c>
      <c r="AI2466" s="11">
        <f t="shared" si="1538"/>
        <v>0</v>
      </c>
      <c r="AJ2466" s="11">
        <f t="shared" si="1538"/>
        <v>0</v>
      </c>
      <c r="AK2466" s="11">
        <f t="shared" si="1538"/>
        <v>0</v>
      </c>
      <c r="AL2466" s="11">
        <f t="shared" si="1538"/>
        <v>0</v>
      </c>
      <c r="AM2466" s="11">
        <f t="shared" si="1538"/>
        <v>0</v>
      </c>
      <c r="AN2466" s="11">
        <f t="shared" si="1538"/>
        <v>0</v>
      </c>
      <c r="AO2466" s="11">
        <f t="shared" si="1520"/>
        <v>0</v>
      </c>
      <c r="AP2466" s="11">
        <f t="shared" si="1520"/>
        <v>0</v>
      </c>
      <c r="AQ2466" s="11">
        <f t="shared" si="1556"/>
        <v>0</v>
      </c>
      <c r="AR2466" s="11">
        <f t="shared" si="1556"/>
        <v>0</v>
      </c>
      <c r="AS2466" s="11">
        <f t="shared" si="1556"/>
        <v>21.95958741866577</v>
      </c>
      <c r="AT2466" s="11">
        <f t="shared" si="1556"/>
        <v>22</v>
      </c>
      <c r="AU2466" s="11">
        <f t="shared" si="1556"/>
        <v>0</v>
      </c>
      <c r="AV2466" s="11">
        <f t="shared" si="1556"/>
        <v>52000</v>
      </c>
      <c r="AW2466" s="11">
        <f t="shared" si="1556"/>
        <v>3960000000</v>
      </c>
      <c r="AX2466" s="11">
        <f t="shared" si="1556"/>
        <v>47.599999999999994</v>
      </c>
      <c r="AY2466" s="11">
        <f t="shared" si="1556"/>
        <v>0</v>
      </c>
      <c r="AZ2466" s="11">
        <f t="shared" si="1556"/>
        <v>1</v>
      </c>
      <c r="BA2466" s="11">
        <f t="shared" si="1556"/>
        <v>1</v>
      </c>
      <c r="BB2466" s="11">
        <f t="shared" si="1541"/>
        <v>1</v>
      </c>
      <c r="BC2466" s="11">
        <f t="shared" si="1541"/>
        <v>1</v>
      </c>
      <c r="BD2466" s="11">
        <f t="shared" si="1526"/>
        <v>1</v>
      </c>
      <c r="BE2466" s="11">
        <f t="shared" si="1526"/>
        <v>1</v>
      </c>
      <c r="BF2466" s="15" t="str">
        <f t="shared" si="1545"/>
        <v>DIN 1026-2</v>
      </c>
      <c r="BG2466" s="54">
        <v>17</v>
      </c>
      <c r="BH2466" s="17">
        <v>160</v>
      </c>
      <c r="BI2466" s="17">
        <v>70</v>
      </c>
      <c r="BK2466" s="17">
        <v>5.5</v>
      </c>
      <c r="BL2466" s="17">
        <v>9.5</v>
      </c>
      <c r="BM2466" s="17">
        <v>12</v>
      </c>
      <c r="BP2466" s="17">
        <v>22.7</v>
      </c>
      <c r="BX2466" s="18">
        <f t="shared" si="1557"/>
        <v>2167.3053289415348</v>
      </c>
      <c r="BY2466" s="42">
        <v>0.57999999999999996</v>
      </c>
      <c r="BZ2466" s="43">
        <f t="shared" si="1546"/>
        <v>34.090882042243372</v>
      </c>
      <c r="CA2466" s="18">
        <f t="shared" si="1558"/>
        <v>9110599.2079819497</v>
      </c>
      <c r="CB2466" s="18">
        <f t="shared" si="1547"/>
        <v>113882.49009977437</v>
      </c>
      <c r="CC2466" s="18">
        <f t="shared" si="1559"/>
        <v>131610.48674307979</v>
      </c>
      <c r="CD2466" s="25">
        <f t="shared" si="1501"/>
        <v>1.155669204526294</v>
      </c>
      <c r="CE2466" s="26">
        <f t="shared" si="1548"/>
        <v>64.835583155789195</v>
      </c>
      <c r="CF2466" s="18">
        <f t="shared" si="1560"/>
        <v>1003.5553289415348</v>
      </c>
      <c r="CG2466" s="18">
        <f t="shared" si="1549"/>
        <v>1330</v>
      </c>
      <c r="CH2466" s="18">
        <v>1068000</v>
      </c>
      <c r="CI2466" s="18">
        <v>22580</v>
      </c>
      <c r="CJ2466" s="18">
        <v>41490</v>
      </c>
      <c r="CK2466" s="25">
        <f t="shared" si="1508"/>
        <v>1.837466784765279</v>
      </c>
      <c r="CL2466" s="17">
        <v>22.200000000000003</v>
      </c>
      <c r="CW2466" s="26">
        <f t="shared" si="1539"/>
        <v>21.95958741866577</v>
      </c>
      <c r="CX2466" s="17">
        <v>22</v>
      </c>
      <c r="CZ2466" s="18">
        <v>52000</v>
      </c>
      <c r="DA2466" s="18">
        <v>3960000000</v>
      </c>
      <c r="DB2466" s="17">
        <v>47.599999999999994</v>
      </c>
      <c r="DD2466" s="17">
        <f t="shared" si="1550"/>
        <v>1</v>
      </c>
      <c r="DE2466" s="17">
        <f t="shared" si="1551"/>
        <v>1</v>
      </c>
      <c r="DF2466" s="17">
        <f t="shared" si="1552"/>
        <v>1</v>
      </c>
      <c r="DG2466" s="17">
        <f t="shared" si="1553"/>
        <v>1</v>
      </c>
      <c r="DH2466" s="17">
        <f t="shared" si="1554"/>
        <v>1</v>
      </c>
      <c r="DI2466" s="17">
        <f t="shared" si="1555"/>
        <v>1</v>
      </c>
      <c r="DJ2466" s="20" t="s">
        <v>2580</v>
      </c>
    </row>
    <row r="2467" spans="1:121" x14ac:dyDescent="0.2">
      <c r="A2467" s="15" t="s">
        <v>105</v>
      </c>
      <c r="B2467" s="10" t="s">
        <v>2585</v>
      </c>
      <c r="C2467" s="11">
        <f t="shared" si="1542"/>
        <v>19.7</v>
      </c>
      <c r="D2467" s="11">
        <f t="shared" si="1523"/>
        <v>180</v>
      </c>
      <c r="E2467" s="11">
        <f t="shared" si="1523"/>
        <v>75</v>
      </c>
      <c r="F2467" s="11">
        <f t="shared" si="1523"/>
        <v>0</v>
      </c>
      <c r="G2467" s="11">
        <f t="shared" si="1523"/>
        <v>5.5</v>
      </c>
      <c r="H2467" s="11">
        <f t="shared" si="1523"/>
        <v>10.5</v>
      </c>
      <c r="I2467" s="11">
        <f t="shared" si="1523"/>
        <v>12</v>
      </c>
      <c r="J2467" s="11">
        <f t="shared" si="1523"/>
        <v>0</v>
      </c>
      <c r="K2467" s="11">
        <f t="shared" si="1543"/>
        <v>0</v>
      </c>
      <c r="L2467" s="11">
        <f t="shared" si="1543"/>
        <v>24.700000000000003</v>
      </c>
      <c r="M2467" s="11">
        <f t="shared" si="1543"/>
        <v>0</v>
      </c>
      <c r="N2467" s="11">
        <f t="shared" si="1543"/>
        <v>0</v>
      </c>
      <c r="O2467" s="11">
        <f t="shared" si="1543"/>
        <v>0</v>
      </c>
      <c r="P2467" s="11">
        <f t="shared" si="1543"/>
        <v>0</v>
      </c>
      <c r="Q2467" s="11">
        <f t="shared" si="1527"/>
        <v>0</v>
      </c>
      <c r="R2467" s="11">
        <f t="shared" si="1527"/>
        <v>0</v>
      </c>
      <c r="S2467" s="11">
        <f t="shared" si="1527"/>
        <v>0</v>
      </c>
      <c r="T2467" s="11">
        <f t="shared" si="1527"/>
        <v>2511.3053289415348</v>
      </c>
      <c r="U2467" s="40">
        <f t="shared" si="1544"/>
        <v>0.64</v>
      </c>
      <c r="V2467" s="11">
        <f t="shared" ref="V2467:AB2475" si="1562">IF($A2467="x",BZ2467,"")</f>
        <v>32.46465552428262</v>
      </c>
      <c r="W2467" s="11">
        <f t="shared" si="1562"/>
        <v>13534392.001107497</v>
      </c>
      <c r="X2467" s="11">
        <f t="shared" si="1562"/>
        <v>150382.13334563887</v>
      </c>
      <c r="Y2467" s="11">
        <f t="shared" si="1562"/>
        <v>172990.48470355361</v>
      </c>
      <c r="Z2467" s="11">
        <f t="shared" si="1562"/>
        <v>1.1503393445413599</v>
      </c>
      <c r="AA2467" s="11">
        <f t="shared" si="1562"/>
        <v>73.41243280970771</v>
      </c>
      <c r="AB2467" s="11">
        <f t="shared" si="1562"/>
        <v>1120.0553289415348</v>
      </c>
      <c r="AC2467" s="11">
        <f t="shared" si="1561"/>
        <v>1575</v>
      </c>
      <c r="AD2467" s="11">
        <f t="shared" si="1561"/>
        <v>1437000</v>
      </c>
      <c r="AE2467" s="11">
        <f t="shared" si="1561"/>
        <v>28560</v>
      </c>
      <c r="AF2467" s="11">
        <f t="shared" si="1561"/>
        <v>52300</v>
      </c>
      <c r="AG2467" s="11">
        <f t="shared" si="1561"/>
        <v>1.8312324929971988</v>
      </c>
      <c r="AH2467" s="11">
        <f t="shared" si="1540"/>
        <v>23.900000000000002</v>
      </c>
      <c r="AI2467" s="11">
        <f t="shared" si="1538"/>
        <v>0</v>
      </c>
      <c r="AJ2467" s="11">
        <f t="shared" si="1538"/>
        <v>0</v>
      </c>
      <c r="AK2467" s="11">
        <f t="shared" si="1538"/>
        <v>0</v>
      </c>
      <c r="AL2467" s="11">
        <f t="shared" si="1538"/>
        <v>0</v>
      </c>
      <c r="AM2467" s="11">
        <f t="shared" si="1538"/>
        <v>0</v>
      </c>
      <c r="AN2467" s="11">
        <f t="shared" si="1538"/>
        <v>0</v>
      </c>
      <c r="AO2467" s="11">
        <f t="shared" si="1520"/>
        <v>0</v>
      </c>
      <c r="AP2467" s="11">
        <f t="shared" si="1520"/>
        <v>0</v>
      </c>
      <c r="AQ2467" s="11">
        <f t="shared" si="1556"/>
        <v>0</v>
      </c>
      <c r="AR2467" s="11">
        <f t="shared" si="1556"/>
        <v>0</v>
      </c>
      <c r="AS2467" s="11">
        <f t="shared" si="1556"/>
        <v>23.544909714727726</v>
      </c>
      <c r="AT2467" s="11">
        <f t="shared" si="1556"/>
        <v>23</v>
      </c>
      <c r="AU2467" s="11">
        <f t="shared" si="1556"/>
        <v>0</v>
      </c>
      <c r="AV2467" s="11">
        <f t="shared" si="1556"/>
        <v>69900</v>
      </c>
      <c r="AW2467" s="11">
        <f t="shared" si="1556"/>
        <v>6810000000</v>
      </c>
      <c r="AX2467" s="11">
        <f t="shared" si="1556"/>
        <v>51.900000000000006</v>
      </c>
      <c r="AY2467" s="11">
        <f t="shared" si="1556"/>
        <v>0</v>
      </c>
      <c r="AZ2467" s="11">
        <f t="shared" si="1556"/>
        <v>1</v>
      </c>
      <c r="BA2467" s="11">
        <f t="shared" si="1556"/>
        <v>1</v>
      </c>
      <c r="BB2467" s="11">
        <f t="shared" si="1541"/>
        <v>1</v>
      </c>
      <c r="BC2467" s="11">
        <f t="shared" si="1541"/>
        <v>1</v>
      </c>
      <c r="BD2467" s="11">
        <f t="shared" si="1526"/>
        <v>1</v>
      </c>
      <c r="BE2467" s="11">
        <f t="shared" si="1526"/>
        <v>2</v>
      </c>
      <c r="BF2467" s="15" t="str">
        <f t="shared" si="1545"/>
        <v>DIN 1026-2</v>
      </c>
      <c r="BG2467" s="54">
        <v>19.7</v>
      </c>
      <c r="BH2467" s="17">
        <v>180</v>
      </c>
      <c r="BI2467" s="17">
        <v>75</v>
      </c>
      <c r="BK2467" s="17">
        <v>5.5</v>
      </c>
      <c r="BL2467" s="17">
        <v>10.5</v>
      </c>
      <c r="BM2467" s="17">
        <v>12</v>
      </c>
      <c r="BP2467" s="17">
        <v>24.700000000000003</v>
      </c>
      <c r="BX2467" s="18">
        <f t="shared" si="1557"/>
        <v>2511.3053289415348</v>
      </c>
      <c r="BY2467" s="42">
        <v>0.64</v>
      </c>
      <c r="BZ2467" s="43">
        <f t="shared" si="1546"/>
        <v>32.46465552428262</v>
      </c>
      <c r="CA2467" s="18">
        <f t="shared" si="1558"/>
        <v>13534392.001107497</v>
      </c>
      <c r="CB2467" s="18">
        <f t="shared" si="1547"/>
        <v>150382.13334563887</v>
      </c>
      <c r="CC2467" s="18">
        <f t="shared" si="1559"/>
        <v>172990.48470355361</v>
      </c>
      <c r="CD2467" s="25">
        <f t="shared" si="1501"/>
        <v>1.1503393445413599</v>
      </c>
      <c r="CE2467" s="26">
        <f t="shared" si="1548"/>
        <v>73.41243280970771</v>
      </c>
      <c r="CF2467" s="18">
        <f t="shared" si="1560"/>
        <v>1120.0553289415348</v>
      </c>
      <c r="CG2467" s="18">
        <f t="shared" si="1549"/>
        <v>1575</v>
      </c>
      <c r="CH2467" s="18">
        <v>1437000</v>
      </c>
      <c r="CI2467" s="18">
        <v>28560</v>
      </c>
      <c r="CJ2467" s="18">
        <v>52300</v>
      </c>
      <c r="CK2467" s="25">
        <f t="shared" si="1508"/>
        <v>1.8312324929971988</v>
      </c>
      <c r="CL2467" s="17">
        <v>23.900000000000002</v>
      </c>
      <c r="CW2467" s="26">
        <f t="shared" si="1539"/>
        <v>23.544909714727726</v>
      </c>
      <c r="CX2467" s="17">
        <v>23</v>
      </c>
      <c r="CZ2467" s="18">
        <v>69900</v>
      </c>
      <c r="DA2467" s="18">
        <v>6810000000</v>
      </c>
      <c r="DB2467" s="17">
        <v>51.900000000000006</v>
      </c>
      <c r="DD2467" s="17">
        <f t="shared" si="1550"/>
        <v>1</v>
      </c>
      <c r="DE2467" s="17">
        <f t="shared" si="1551"/>
        <v>1</v>
      </c>
      <c r="DF2467" s="17">
        <f t="shared" si="1552"/>
        <v>1</v>
      </c>
      <c r="DG2467" s="17">
        <f t="shared" si="1553"/>
        <v>1</v>
      </c>
      <c r="DH2467" s="17">
        <f t="shared" si="1554"/>
        <v>1</v>
      </c>
      <c r="DI2467" s="17">
        <f t="shared" si="1555"/>
        <v>2</v>
      </c>
      <c r="DJ2467" s="20" t="s">
        <v>2580</v>
      </c>
    </row>
    <row r="2468" spans="1:121" x14ac:dyDescent="0.2">
      <c r="A2468" s="15" t="s">
        <v>105</v>
      </c>
      <c r="B2468" s="10" t="s">
        <v>2586</v>
      </c>
      <c r="C2468" s="11">
        <f t="shared" si="1542"/>
        <v>22.8</v>
      </c>
      <c r="D2468" s="11">
        <f t="shared" si="1523"/>
        <v>200</v>
      </c>
      <c r="E2468" s="11">
        <f t="shared" si="1523"/>
        <v>80</v>
      </c>
      <c r="F2468" s="11">
        <f t="shared" si="1523"/>
        <v>0</v>
      </c>
      <c r="G2468" s="11">
        <f t="shared" si="1523"/>
        <v>6</v>
      </c>
      <c r="H2468" s="11">
        <f t="shared" si="1523"/>
        <v>11</v>
      </c>
      <c r="I2468" s="11">
        <f t="shared" si="1523"/>
        <v>13</v>
      </c>
      <c r="J2468" s="11">
        <f t="shared" si="1523"/>
        <v>0</v>
      </c>
      <c r="K2468" s="11">
        <f t="shared" si="1543"/>
        <v>0</v>
      </c>
      <c r="L2468" s="11">
        <f t="shared" si="1543"/>
        <v>25.6</v>
      </c>
      <c r="M2468" s="11">
        <f t="shared" si="1543"/>
        <v>0</v>
      </c>
      <c r="N2468" s="11">
        <f t="shared" si="1543"/>
        <v>0</v>
      </c>
      <c r="O2468" s="11">
        <f t="shared" si="1543"/>
        <v>0</v>
      </c>
      <c r="P2468" s="11">
        <f t="shared" si="1543"/>
        <v>0</v>
      </c>
      <c r="Q2468" s="11">
        <f t="shared" si="1527"/>
        <v>0</v>
      </c>
      <c r="R2468" s="11">
        <f t="shared" si="1527"/>
        <v>0</v>
      </c>
      <c r="S2468" s="11">
        <f t="shared" si="1527"/>
        <v>0</v>
      </c>
      <c r="T2468" s="11">
        <f t="shared" si="1527"/>
        <v>2900.5354207716623</v>
      </c>
      <c r="U2468" s="40">
        <f t="shared" si="1544"/>
        <v>0.7</v>
      </c>
      <c r="V2468" s="11">
        <f t="shared" si="1562"/>
        <v>30.743280665943246</v>
      </c>
      <c r="W2468" s="11">
        <f t="shared" si="1562"/>
        <v>19092954.327585425</v>
      </c>
      <c r="X2468" s="11">
        <f t="shared" si="1562"/>
        <v>190929.54327585426</v>
      </c>
      <c r="Y2468" s="11">
        <f t="shared" si="1562"/>
        <v>220091.02531197967</v>
      </c>
      <c r="Z2468" s="11">
        <f t="shared" si="1562"/>
        <v>1.1527342575475237</v>
      </c>
      <c r="AA2468" s="11">
        <f t="shared" si="1562"/>
        <v>81.132989776351636</v>
      </c>
      <c r="AB2468" s="11">
        <f t="shared" si="1562"/>
        <v>1349.5354207716623</v>
      </c>
      <c r="AC2468" s="11">
        <f t="shared" si="1561"/>
        <v>1760</v>
      </c>
      <c r="AD2468" s="11">
        <f t="shared" si="1561"/>
        <v>1873000</v>
      </c>
      <c r="AE2468" s="11">
        <f t="shared" si="1561"/>
        <v>34430</v>
      </c>
      <c r="AF2468" s="11">
        <f t="shared" si="1561"/>
        <v>63280</v>
      </c>
      <c r="AG2468" s="11">
        <f t="shared" si="1561"/>
        <v>1.837932036015103</v>
      </c>
      <c r="AH2468" s="11">
        <f t="shared" si="1540"/>
        <v>25.4</v>
      </c>
      <c r="AI2468" s="11">
        <f t="shared" si="1538"/>
        <v>0</v>
      </c>
      <c r="AJ2468" s="11">
        <f t="shared" si="1538"/>
        <v>0</v>
      </c>
      <c r="AK2468" s="11">
        <f t="shared" si="1538"/>
        <v>0</v>
      </c>
      <c r="AL2468" s="11">
        <f t="shared" si="1538"/>
        <v>0</v>
      </c>
      <c r="AM2468" s="11">
        <f t="shared" si="1538"/>
        <v>0</v>
      </c>
      <c r="AN2468" s="11">
        <f t="shared" si="1538"/>
        <v>0</v>
      </c>
      <c r="AO2468" s="11">
        <f t="shared" si="1520"/>
        <v>0</v>
      </c>
      <c r="AP2468" s="11">
        <f t="shared" si="1520"/>
        <v>0</v>
      </c>
      <c r="AQ2468" s="11">
        <f t="shared" si="1556"/>
        <v>0</v>
      </c>
      <c r="AR2468" s="11">
        <f t="shared" si="1556"/>
        <v>0</v>
      </c>
      <c r="AS2468" s="11">
        <f t="shared" si="1556"/>
        <v>25.182014314244242</v>
      </c>
      <c r="AT2468" s="11">
        <f t="shared" si="1556"/>
        <v>24.6</v>
      </c>
      <c r="AU2468" s="11">
        <f t="shared" si="1556"/>
        <v>0</v>
      </c>
      <c r="AV2468" s="11">
        <f t="shared" si="1556"/>
        <v>88900</v>
      </c>
      <c r="AW2468" s="11">
        <f t="shared" si="1556"/>
        <v>11000000000</v>
      </c>
      <c r="AX2468" s="11">
        <f t="shared" si="1556"/>
        <v>54.1</v>
      </c>
      <c r="AY2468" s="11">
        <f t="shared" si="1556"/>
        <v>0</v>
      </c>
      <c r="AZ2468" s="11">
        <f t="shared" si="1556"/>
        <v>1</v>
      </c>
      <c r="BA2468" s="11">
        <f t="shared" si="1556"/>
        <v>1</v>
      </c>
      <c r="BB2468" s="11">
        <f t="shared" si="1541"/>
        <v>1</v>
      </c>
      <c r="BC2468" s="11">
        <f t="shared" si="1541"/>
        <v>1</v>
      </c>
      <c r="BD2468" s="11">
        <f t="shared" si="1526"/>
        <v>2</v>
      </c>
      <c r="BE2468" s="11">
        <f t="shared" si="1526"/>
        <v>3</v>
      </c>
      <c r="BF2468" s="15" t="str">
        <f t="shared" si="1545"/>
        <v>DIN 1026-2</v>
      </c>
      <c r="BG2468" s="54">
        <v>22.8</v>
      </c>
      <c r="BH2468" s="17">
        <v>200</v>
      </c>
      <c r="BI2468" s="17">
        <v>80</v>
      </c>
      <c r="BK2468" s="17">
        <v>6</v>
      </c>
      <c r="BL2468" s="17">
        <v>11</v>
      </c>
      <c r="BM2468" s="17">
        <v>13</v>
      </c>
      <c r="BP2468" s="17">
        <v>25.6</v>
      </c>
      <c r="BX2468" s="18">
        <f t="shared" si="1557"/>
        <v>2900.5354207716623</v>
      </c>
      <c r="BY2468" s="42">
        <v>0.7</v>
      </c>
      <c r="BZ2468" s="43">
        <f t="shared" si="1546"/>
        <v>30.743280665943246</v>
      </c>
      <c r="CA2468" s="18">
        <f t="shared" si="1558"/>
        <v>19092954.327585425</v>
      </c>
      <c r="CB2468" s="18">
        <f t="shared" si="1547"/>
        <v>190929.54327585426</v>
      </c>
      <c r="CC2468" s="18">
        <f t="shared" si="1559"/>
        <v>220091.02531197967</v>
      </c>
      <c r="CD2468" s="25">
        <f t="shared" si="1501"/>
        <v>1.1527342575475237</v>
      </c>
      <c r="CE2468" s="26">
        <f t="shared" si="1548"/>
        <v>81.132989776351636</v>
      </c>
      <c r="CF2468" s="18">
        <f t="shared" si="1560"/>
        <v>1349.5354207716623</v>
      </c>
      <c r="CG2468" s="18">
        <f t="shared" si="1549"/>
        <v>1760</v>
      </c>
      <c r="CH2468" s="18">
        <v>1873000</v>
      </c>
      <c r="CI2468" s="18">
        <v>34430</v>
      </c>
      <c r="CJ2468" s="18">
        <v>63280</v>
      </c>
      <c r="CK2468" s="25">
        <f t="shared" si="1508"/>
        <v>1.837932036015103</v>
      </c>
      <c r="CL2468" s="17">
        <v>25.4</v>
      </c>
      <c r="CW2468" s="26">
        <f t="shared" si="1539"/>
        <v>25.182014314244242</v>
      </c>
      <c r="CX2468" s="17">
        <v>24.6</v>
      </c>
      <c r="CZ2468" s="18">
        <v>88900</v>
      </c>
      <c r="DA2468" s="18">
        <v>11000000000</v>
      </c>
      <c r="DB2468" s="17">
        <v>54.1</v>
      </c>
      <c r="DD2468" s="17">
        <f t="shared" si="1550"/>
        <v>1</v>
      </c>
      <c r="DE2468" s="17">
        <f t="shared" si="1551"/>
        <v>1</v>
      </c>
      <c r="DF2468" s="17">
        <f t="shared" si="1552"/>
        <v>1</v>
      </c>
      <c r="DG2468" s="17">
        <f t="shared" si="1553"/>
        <v>1</v>
      </c>
      <c r="DH2468" s="17">
        <f t="shared" si="1554"/>
        <v>2</v>
      </c>
      <c r="DI2468" s="17">
        <f t="shared" si="1555"/>
        <v>3</v>
      </c>
      <c r="DJ2468" s="20" t="s">
        <v>2580</v>
      </c>
    </row>
    <row r="2469" spans="1:121" x14ac:dyDescent="0.2">
      <c r="A2469" s="15" t="s">
        <v>105</v>
      </c>
      <c r="B2469" s="10" t="s">
        <v>2587</v>
      </c>
      <c r="C2469" s="11">
        <f t="shared" si="1542"/>
        <v>26.6</v>
      </c>
      <c r="D2469" s="11">
        <f t="shared" si="1523"/>
        <v>220</v>
      </c>
      <c r="E2469" s="11">
        <f t="shared" si="1523"/>
        <v>85</v>
      </c>
      <c r="F2469" s="11">
        <f t="shared" si="1523"/>
        <v>0</v>
      </c>
      <c r="G2469" s="11">
        <f t="shared" si="1523"/>
        <v>6.5</v>
      </c>
      <c r="H2469" s="11">
        <f t="shared" si="1523"/>
        <v>12</v>
      </c>
      <c r="I2469" s="11">
        <f t="shared" si="1523"/>
        <v>13</v>
      </c>
      <c r="J2469" s="11">
        <f t="shared" si="1523"/>
        <v>0</v>
      </c>
      <c r="K2469" s="11">
        <f t="shared" si="1543"/>
        <v>0</v>
      </c>
      <c r="L2469" s="11">
        <f t="shared" si="1543"/>
        <v>27</v>
      </c>
      <c r="M2469" s="11">
        <f t="shared" si="1543"/>
        <v>0</v>
      </c>
      <c r="N2469" s="11">
        <f t="shared" si="1543"/>
        <v>0</v>
      </c>
      <c r="O2469" s="11">
        <f t="shared" si="1543"/>
        <v>0</v>
      </c>
      <c r="P2469" s="11">
        <f t="shared" si="1543"/>
        <v>0</v>
      </c>
      <c r="Q2469" s="11">
        <f t="shared" si="1527"/>
        <v>0</v>
      </c>
      <c r="R2469" s="11">
        <f t="shared" si="1527"/>
        <v>0</v>
      </c>
      <c r="S2469" s="11">
        <f t="shared" si="1527"/>
        <v>0</v>
      </c>
      <c r="T2469" s="11">
        <f t="shared" si="1527"/>
        <v>3386.5354207716623</v>
      </c>
      <c r="U2469" s="40">
        <f t="shared" si="1544"/>
        <v>0.76</v>
      </c>
      <c r="V2469" s="11">
        <f t="shared" si="1562"/>
        <v>28.588298834961932</v>
      </c>
      <c r="W2469" s="11">
        <f t="shared" si="1562"/>
        <v>26823994.595794547</v>
      </c>
      <c r="X2469" s="11">
        <f t="shared" si="1562"/>
        <v>243854.49632540497</v>
      </c>
      <c r="Y2469" s="11">
        <f t="shared" si="1562"/>
        <v>281483.84409892466</v>
      </c>
      <c r="Z2469" s="11">
        <f t="shared" si="1562"/>
        <v>1.1543106579560716</v>
      </c>
      <c r="AA2469" s="11">
        <f t="shared" si="1562"/>
        <v>88.998751703235982</v>
      </c>
      <c r="AB2469" s="11">
        <f t="shared" si="1562"/>
        <v>1580.5354207716623</v>
      </c>
      <c r="AC2469" s="11">
        <f t="shared" si="1561"/>
        <v>2040</v>
      </c>
      <c r="AD2469" s="11">
        <f t="shared" si="1561"/>
        <v>2464000</v>
      </c>
      <c r="AE2469" s="11">
        <f t="shared" si="1561"/>
        <v>42510</v>
      </c>
      <c r="AF2469" s="11">
        <f t="shared" si="1561"/>
        <v>78250</v>
      </c>
      <c r="AG2469" s="11">
        <f t="shared" si="1561"/>
        <v>1.8407433545048224</v>
      </c>
      <c r="AH2469" s="11">
        <f t="shared" si="1540"/>
        <v>27</v>
      </c>
      <c r="AI2469" s="11">
        <f t="shared" si="1538"/>
        <v>0</v>
      </c>
      <c r="AJ2469" s="11">
        <f t="shared" si="1538"/>
        <v>0</v>
      </c>
      <c r="AK2469" s="11">
        <f t="shared" si="1538"/>
        <v>0</v>
      </c>
      <c r="AL2469" s="11">
        <f t="shared" si="1538"/>
        <v>0</v>
      </c>
      <c r="AM2469" s="11">
        <f t="shared" si="1538"/>
        <v>0</v>
      </c>
      <c r="AN2469" s="11">
        <f t="shared" si="1538"/>
        <v>0</v>
      </c>
      <c r="AO2469" s="11">
        <f t="shared" si="1520"/>
        <v>0</v>
      </c>
      <c r="AP2469" s="11">
        <f t="shared" si="1520"/>
        <v>0</v>
      </c>
      <c r="AQ2469" s="11">
        <f t="shared" si="1556"/>
        <v>0</v>
      </c>
      <c r="AR2469" s="11">
        <f t="shared" si="1556"/>
        <v>0</v>
      </c>
      <c r="AS2469" s="11">
        <f t="shared" si="1556"/>
        <v>26.783415923064418</v>
      </c>
      <c r="AT2469" s="11">
        <f t="shared" si="1556"/>
        <v>26.1</v>
      </c>
      <c r="AU2469" s="11">
        <f t="shared" si="1556"/>
        <v>0</v>
      </c>
      <c r="AV2469" s="11">
        <f t="shared" si="1556"/>
        <v>120500</v>
      </c>
      <c r="AW2469" s="11">
        <f t="shared" si="1556"/>
        <v>17610000000</v>
      </c>
      <c r="AX2469" s="11">
        <f t="shared" si="1556"/>
        <v>57</v>
      </c>
      <c r="AY2469" s="11">
        <f t="shared" si="1556"/>
        <v>0</v>
      </c>
      <c r="AZ2469" s="11">
        <f t="shared" si="1556"/>
        <v>1</v>
      </c>
      <c r="BA2469" s="11">
        <f t="shared" si="1556"/>
        <v>1</v>
      </c>
      <c r="BB2469" s="11">
        <f t="shared" si="1541"/>
        <v>1</v>
      </c>
      <c r="BC2469" s="11">
        <f t="shared" si="1541"/>
        <v>1</v>
      </c>
      <c r="BD2469" s="11">
        <f t="shared" si="1526"/>
        <v>2</v>
      </c>
      <c r="BE2469" s="11">
        <f t="shared" si="1526"/>
        <v>3</v>
      </c>
      <c r="BF2469" s="15" t="str">
        <f t="shared" si="1545"/>
        <v>DIN 1026-2</v>
      </c>
      <c r="BG2469" s="54">
        <v>26.6</v>
      </c>
      <c r="BH2469" s="17">
        <v>220</v>
      </c>
      <c r="BI2469" s="17">
        <v>85</v>
      </c>
      <c r="BK2469" s="17">
        <v>6.5</v>
      </c>
      <c r="BL2469" s="17">
        <v>12</v>
      </c>
      <c r="BM2469" s="17">
        <v>13</v>
      </c>
      <c r="BP2469" s="17">
        <v>27</v>
      </c>
      <c r="BX2469" s="18">
        <f t="shared" si="1557"/>
        <v>3386.5354207716623</v>
      </c>
      <c r="BY2469" s="42">
        <v>0.76</v>
      </c>
      <c r="BZ2469" s="43">
        <f t="shared" si="1546"/>
        <v>28.588298834961932</v>
      </c>
      <c r="CA2469" s="18">
        <f t="shared" si="1558"/>
        <v>26823994.595794547</v>
      </c>
      <c r="CB2469" s="18">
        <f t="shared" si="1547"/>
        <v>243854.49632540497</v>
      </c>
      <c r="CC2469" s="18">
        <f t="shared" si="1559"/>
        <v>281483.84409892466</v>
      </c>
      <c r="CD2469" s="25">
        <f t="shared" si="1501"/>
        <v>1.1543106579560716</v>
      </c>
      <c r="CE2469" s="26">
        <f t="shared" si="1548"/>
        <v>88.998751703235982</v>
      </c>
      <c r="CF2469" s="18">
        <f t="shared" si="1560"/>
        <v>1580.5354207716623</v>
      </c>
      <c r="CG2469" s="18">
        <f t="shared" si="1549"/>
        <v>2040</v>
      </c>
      <c r="CH2469" s="18">
        <v>2464000</v>
      </c>
      <c r="CI2469" s="18">
        <v>42510</v>
      </c>
      <c r="CJ2469" s="18">
        <v>78250</v>
      </c>
      <c r="CK2469" s="25">
        <f t="shared" si="1508"/>
        <v>1.8407433545048224</v>
      </c>
      <c r="CL2469" s="17">
        <v>27</v>
      </c>
      <c r="CW2469" s="26">
        <f t="shared" si="1539"/>
        <v>26.783415923064418</v>
      </c>
      <c r="CX2469" s="17">
        <v>26.1</v>
      </c>
      <c r="CZ2469" s="18">
        <v>120500</v>
      </c>
      <c r="DA2469" s="18">
        <v>17610000000</v>
      </c>
      <c r="DB2469" s="17">
        <v>57</v>
      </c>
      <c r="DD2469" s="17">
        <f t="shared" si="1550"/>
        <v>1</v>
      </c>
      <c r="DE2469" s="17">
        <f t="shared" si="1551"/>
        <v>1</v>
      </c>
      <c r="DF2469" s="17">
        <f t="shared" si="1552"/>
        <v>1</v>
      </c>
      <c r="DG2469" s="17">
        <f t="shared" si="1553"/>
        <v>1</v>
      </c>
      <c r="DH2469" s="17">
        <f t="shared" si="1554"/>
        <v>2</v>
      </c>
      <c r="DI2469" s="17">
        <f t="shared" si="1555"/>
        <v>3</v>
      </c>
      <c r="DJ2469" s="20" t="s">
        <v>2580</v>
      </c>
    </row>
    <row r="2470" spans="1:121" x14ac:dyDescent="0.2">
      <c r="A2470" s="15" t="s">
        <v>105</v>
      </c>
      <c r="B2470" s="10" t="s">
        <v>2588</v>
      </c>
      <c r="C2470" s="11">
        <f t="shared" si="1542"/>
        <v>30.2</v>
      </c>
      <c r="D2470" s="11">
        <f t="shared" si="1523"/>
        <v>240</v>
      </c>
      <c r="E2470" s="11">
        <f t="shared" si="1523"/>
        <v>90</v>
      </c>
      <c r="F2470" s="11">
        <f t="shared" si="1523"/>
        <v>0</v>
      </c>
      <c r="G2470" s="11">
        <f t="shared" si="1523"/>
        <v>7</v>
      </c>
      <c r="H2470" s="11">
        <f t="shared" si="1523"/>
        <v>12.5</v>
      </c>
      <c r="I2470" s="11">
        <f t="shared" si="1523"/>
        <v>15</v>
      </c>
      <c r="J2470" s="11">
        <f t="shared" si="1523"/>
        <v>0</v>
      </c>
      <c r="K2470" s="11">
        <f t="shared" si="1543"/>
        <v>0</v>
      </c>
      <c r="L2470" s="11">
        <f t="shared" si="1543"/>
        <v>27.9</v>
      </c>
      <c r="M2470" s="11">
        <f t="shared" si="1543"/>
        <v>0</v>
      </c>
      <c r="N2470" s="11">
        <f t="shared" si="1543"/>
        <v>0</v>
      </c>
      <c r="O2470" s="11">
        <f t="shared" si="1543"/>
        <v>0</v>
      </c>
      <c r="P2470" s="11">
        <f t="shared" si="1543"/>
        <v>0</v>
      </c>
      <c r="Q2470" s="11">
        <f t="shared" si="1527"/>
        <v>0</v>
      </c>
      <c r="R2470" s="11">
        <f t="shared" si="1527"/>
        <v>0</v>
      </c>
      <c r="S2470" s="11">
        <f t="shared" si="1527"/>
        <v>0</v>
      </c>
      <c r="T2470" s="11">
        <f t="shared" si="1527"/>
        <v>3851.5708264711484</v>
      </c>
      <c r="U2470" s="40">
        <f t="shared" si="1544"/>
        <v>0.81</v>
      </c>
      <c r="V2470" s="11">
        <f t="shared" si="1562"/>
        <v>26.79029362945278</v>
      </c>
      <c r="W2470" s="11">
        <f t="shared" si="1562"/>
        <v>35987828.453057237</v>
      </c>
      <c r="X2470" s="11">
        <f t="shared" si="1562"/>
        <v>299898.57044214365</v>
      </c>
      <c r="Y2470" s="11">
        <f t="shared" si="1562"/>
        <v>346889.05144858122</v>
      </c>
      <c r="Z2470" s="11">
        <f t="shared" si="1562"/>
        <v>1.1566879126404603</v>
      </c>
      <c r="AA2470" s="11">
        <f t="shared" si="1562"/>
        <v>96.662689937669342</v>
      </c>
      <c r="AB2470" s="11">
        <f t="shared" si="1562"/>
        <v>1876.5708264711484</v>
      </c>
      <c r="AC2470" s="11">
        <f t="shared" si="1561"/>
        <v>2250</v>
      </c>
      <c r="AD2470" s="11">
        <f t="shared" si="1561"/>
        <v>3109000</v>
      </c>
      <c r="AE2470" s="11">
        <f t="shared" si="1561"/>
        <v>50080</v>
      </c>
      <c r="AF2470" s="11">
        <f t="shared" si="1561"/>
        <v>92180</v>
      </c>
      <c r="AG2470" s="11">
        <f t="shared" si="1561"/>
        <v>1.8406549520766773</v>
      </c>
      <c r="AH2470" s="11">
        <f t="shared" si="1540"/>
        <v>28.4</v>
      </c>
      <c r="AI2470" s="11">
        <f t="shared" si="1538"/>
        <v>0</v>
      </c>
      <c r="AJ2470" s="11">
        <f t="shared" si="1538"/>
        <v>0</v>
      </c>
      <c r="AK2470" s="11">
        <f t="shared" si="1538"/>
        <v>0</v>
      </c>
      <c r="AL2470" s="11">
        <f t="shared" si="1538"/>
        <v>0</v>
      </c>
      <c r="AM2470" s="11">
        <f t="shared" si="1538"/>
        <v>0</v>
      </c>
      <c r="AN2470" s="11">
        <f t="shared" si="1538"/>
        <v>0</v>
      </c>
      <c r="AO2470" s="11">
        <f t="shared" si="1520"/>
        <v>0</v>
      </c>
      <c r="AP2470" s="11">
        <f t="shared" si="1520"/>
        <v>0</v>
      </c>
      <c r="AQ2470" s="11">
        <f t="shared" si="1556"/>
        <v>0</v>
      </c>
      <c r="AR2470" s="11">
        <f t="shared" si="1556"/>
        <v>0</v>
      </c>
      <c r="AS2470" s="11">
        <f t="shared" si="1556"/>
        <v>28.386473868986808</v>
      </c>
      <c r="AT2470" s="11">
        <f t="shared" si="1556"/>
        <v>28.3</v>
      </c>
      <c r="AU2470" s="11">
        <f t="shared" si="1556"/>
        <v>0</v>
      </c>
      <c r="AV2470" s="11">
        <f t="shared" si="1556"/>
        <v>151400</v>
      </c>
      <c r="AW2470" s="11">
        <f t="shared" si="1556"/>
        <v>26420000000</v>
      </c>
      <c r="AX2470" s="11">
        <f t="shared" si="1556"/>
        <v>59.1</v>
      </c>
      <c r="AY2470" s="11">
        <f t="shared" si="1556"/>
        <v>0</v>
      </c>
      <c r="AZ2470" s="11">
        <f t="shared" si="1556"/>
        <v>1</v>
      </c>
      <c r="BA2470" s="11">
        <f t="shared" si="1556"/>
        <v>1</v>
      </c>
      <c r="BB2470" s="11">
        <f t="shared" si="1541"/>
        <v>1</v>
      </c>
      <c r="BC2470" s="11">
        <f t="shared" si="1541"/>
        <v>1</v>
      </c>
      <c r="BD2470" s="11">
        <f t="shared" si="1526"/>
        <v>2</v>
      </c>
      <c r="BE2470" s="11">
        <f t="shared" si="1526"/>
        <v>3</v>
      </c>
      <c r="BF2470" s="15" t="str">
        <f t="shared" si="1545"/>
        <v>DIN 1026-2</v>
      </c>
      <c r="BG2470" s="54">
        <v>30.2</v>
      </c>
      <c r="BH2470" s="17">
        <v>240</v>
      </c>
      <c r="BI2470" s="17">
        <v>90</v>
      </c>
      <c r="BK2470" s="17">
        <v>7</v>
      </c>
      <c r="BL2470" s="17">
        <v>12.5</v>
      </c>
      <c r="BM2470" s="17">
        <v>15</v>
      </c>
      <c r="BP2470" s="17">
        <v>27.9</v>
      </c>
      <c r="BX2470" s="18">
        <f t="shared" si="1557"/>
        <v>3851.5708264711484</v>
      </c>
      <c r="BY2470" s="42">
        <v>0.81</v>
      </c>
      <c r="BZ2470" s="43">
        <f t="shared" si="1546"/>
        <v>26.79029362945278</v>
      </c>
      <c r="CA2470" s="18">
        <f t="shared" si="1558"/>
        <v>35987828.453057237</v>
      </c>
      <c r="CB2470" s="18">
        <f t="shared" si="1547"/>
        <v>299898.57044214365</v>
      </c>
      <c r="CC2470" s="18">
        <f t="shared" si="1559"/>
        <v>346889.05144858122</v>
      </c>
      <c r="CD2470" s="25">
        <f t="shared" si="1501"/>
        <v>1.1566879126404603</v>
      </c>
      <c r="CE2470" s="26">
        <f t="shared" si="1548"/>
        <v>96.662689937669342</v>
      </c>
      <c r="CF2470" s="18">
        <f t="shared" si="1560"/>
        <v>1876.5708264711484</v>
      </c>
      <c r="CG2470" s="18">
        <f t="shared" si="1549"/>
        <v>2250</v>
      </c>
      <c r="CH2470" s="18">
        <v>3109000</v>
      </c>
      <c r="CI2470" s="18">
        <v>50080</v>
      </c>
      <c r="CJ2470" s="18">
        <v>92180</v>
      </c>
      <c r="CK2470" s="25">
        <f t="shared" si="1508"/>
        <v>1.8406549520766773</v>
      </c>
      <c r="CL2470" s="17">
        <v>28.4</v>
      </c>
      <c r="CW2470" s="26">
        <f t="shared" si="1539"/>
        <v>28.386473868986808</v>
      </c>
      <c r="CX2470" s="17">
        <v>28.3</v>
      </c>
      <c r="CZ2470" s="18">
        <v>151400</v>
      </c>
      <c r="DA2470" s="18">
        <v>26420000000</v>
      </c>
      <c r="DB2470" s="17">
        <v>59.1</v>
      </c>
      <c r="DD2470" s="17">
        <f t="shared" si="1550"/>
        <v>1</v>
      </c>
      <c r="DE2470" s="17">
        <f t="shared" si="1551"/>
        <v>1</v>
      </c>
      <c r="DF2470" s="17">
        <f t="shared" si="1552"/>
        <v>1</v>
      </c>
      <c r="DG2470" s="17">
        <f t="shared" si="1553"/>
        <v>1</v>
      </c>
      <c r="DH2470" s="17">
        <f t="shared" si="1554"/>
        <v>2</v>
      </c>
      <c r="DI2470" s="17">
        <f t="shared" si="1555"/>
        <v>3</v>
      </c>
      <c r="DJ2470" s="20" t="s">
        <v>2580</v>
      </c>
    </row>
    <row r="2471" spans="1:121" x14ac:dyDescent="0.2">
      <c r="A2471" s="15" t="s">
        <v>105</v>
      </c>
      <c r="B2471" s="10" t="s">
        <v>2589</v>
      </c>
      <c r="C2471" s="11">
        <f t="shared" si="1542"/>
        <v>35.200000000000003</v>
      </c>
      <c r="D2471" s="11">
        <f t="shared" si="1523"/>
        <v>270</v>
      </c>
      <c r="E2471" s="11">
        <f t="shared" si="1523"/>
        <v>95</v>
      </c>
      <c r="F2471" s="11">
        <f t="shared" si="1523"/>
        <v>0</v>
      </c>
      <c r="G2471" s="11">
        <f t="shared" si="1523"/>
        <v>7.5</v>
      </c>
      <c r="H2471" s="11">
        <f t="shared" si="1523"/>
        <v>13.5</v>
      </c>
      <c r="I2471" s="11">
        <f t="shared" si="1523"/>
        <v>15</v>
      </c>
      <c r="J2471" s="11">
        <f t="shared" si="1523"/>
        <v>0</v>
      </c>
      <c r="K2471" s="11">
        <f t="shared" si="1543"/>
        <v>0</v>
      </c>
      <c r="L2471" s="11">
        <f t="shared" si="1543"/>
        <v>28.900000000000002</v>
      </c>
      <c r="M2471" s="11">
        <f t="shared" si="1543"/>
        <v>0</v>
      </c>
      <c r="N2471" s="11">
        <f t="shared" si="1543"/>
        <v>0</v>
      </c>
      <c r="O2471" s="11">
        <f t="shared" si="1543"/>
        <v>0</v>
      </c>
      <c r="P2471" s="11">
        <f t="shared" si="1543"/>
        <v>0</v>
      </c>
      <c r="Q2471" s="11">
        <f t="shared" si="1527"/>
        <v>0</v>
      </c>
      <c r="R2471" s="11">
        <f t="shared" si="1527"/>
        <v>0</v>
      </c>
      <c r="S2471" s="11">
        <f t="shared" si="1527"/>
        <v>0</v>
      </c>
      <c r="T2471" s="11">
        <f t="shared" si="1527"/>
        <v>4484.0708264711484</v>
      </c>
      <c r="U2471" s="40">
        <f t="shared" si="1544"/>
        <v>0.89</v>
      </c>
      <c r="V2471" s="11">
        <f t="shared" si="1562"/>
        <v>25.284122523008378</v>
      </c>
      <c r="W2471" s="11">
        <f t="shared" si="1562"/>
        <v>52545101.11143057</v>
      </c>
      <c r="X2471" s="11">
        <f t="shared" si="1562"/>
        <v>389222.97119578201</v>
      </c>
      <c r="Y2471" s="11">
        <f t="shared" si="1562"/>
        <v>451087.91801917733</v>
      </c>
      <c r="Z2471" s="11">
        <f t="shared" si="1562"/>
        <v>1.158944747359931</v>
      </c>
      <c r="AA2471" s="11">
        <f t="shared" si="1562"/>
        <v>108.25049331547766</v>
      </c>
      <c r="AB2471" s="11">
        <f t="shared" si="1562"/>
        <v>2222.8208264711484</v>
      </c>
      <c r="AC2471" s="11">
        <f t="shared" si="1561"/>
        <v>2565</v>
      </c>
      <c r="AD2471" s="11">
        <f t="shared" si="1561"/>
        <v>4010000</v>
      </c>
      <c r="AE2471" s="11">
        <f t="shared" si="1561"/>
        <v>60690</v>
      </c>
      <c r="AF2471" s="11">
        <f t="shared" si="1561"/>
        <v>111600</v>
      </c>
      <c r="AG2471" s="11">
        <f t="shared" si="1561"/>
        <v>1.8388531883341572</v>
      </c>
      <c r="AH2471" s="11">
        <f t="shared" si="1540"/>
        <v>29.900000000000002</v>
      </c>
      <c r="AI2471" s="11">
        <f t="shared" si="1538"/>
        <v>0</v>
      </c>
      <c r="AJ2471" s="11">
        <f t="shared" si="1538"/>
        <v>0</v>
      </c>
      <c r="AK2471" s="11">
        <f t="shared" si="1538"/>
        <v>0</v>
      </c>
      <c r="AL2471" s="11">
        <f t="shared" si="1538"/>
        <v>0</v>
      </c>
      <c r="AM2471" s="11">
        <f t="shared" si="1538"/>
        <v>0</v>
      </c>
      <c r="AN2471" s="11">
        <f t="shared" si="1538"/>
        <v>0</v>
      </c>
      <c r="AO2471" s="11">
        <f t="shared" si="1520"/>
        <v>0</v>
      </c>
      <c r="AP2471" s="11">
        <f t="shared" si="1520"/>
        <v>0</v>
      </c>
      <c r="AQ2471" s="11">
        <f t="shared" si="1556"/>
        <v>0</v>
      </c>
      <c r="AR2471" s="11">
        <f t="shared" si="1556"/>
        <v>0</v>
      </c>
      <c r="AS2471" s="11">
        <f t="shared" si="1556"/>
        <v>30.026235521704727</v>
      </c>
      <c r="AT2471" s="11">
        <f t="shared" si="1556"/>
        <v>29.8</v>
      </c>
      <c r="AU2471" s="11">
        <f t="shared" si="1556"/>
        <v>0</v>
      </c>
      <c r="AV2471" s="11">
        <f t="shared" si="1556"/>
        <v>199100</v>
      </c>
      <c r="AW2471" s="11">
        <f t="shared" si="1556"/>
        <v>43550000000</v>
      </c>
      <c r="AX2471" s="11">
        <f t="shared" si="1556"/>
        <v>61.4</v>
      </c>
      <c r="AY2471" s="11">
        <f t="shared" si="1556"/>
        <v>0</v>
      </c>
      <c r="AZ2471" s="11">
        <f t="shared" si="1556"/>
        <v>1</v>
      </c>
      <c r="BA2471" s="11">
        <f t="shared" si="1556"/>
        <v>1</v>
      </c>
      <c r="BB2471" s="11">
        <f t="shared" si="1541"/>
        <v>1</v>
      </c>
      <c r="BC2471" s="11">
        <f t="shared" si="1541"/>
        <v>1</v>
      </c>
      <c r="BD2471" s="11">
        <f t="shared" si="1526"/>
        <v>2</v>
      </c>
      <c r="BE2471" s="11">
        <f t="shared" si="1526"/>
        <v>4</v>
      </c>
      <c r="BF2471" s="15" t="str">
        <f t="shared" si="1545"/>
        <v>DIN 1026-2</v>
      </c>
      <c r="BG2471" s="54">
        <v>35.200000000000003</v>
      </c>
      <c r="BH2471" s="17">
        <v>270</v>
      </c>
      <c r="BI2471" s="17">
        <v>95</v>
      </c>
      <c r="BK2471" s="17">
        <v>7.5</v>
      </c>
      <c r="BL2471" s="17">
        <v>13.5</v>
      </c>
      <c r="BM2471" s="17">
        <v>15</v>
      </c>
      <c r="BP2471" s="17">
        <v>28.900000000000002</v>
      </c>
      <c r="BX2471" s="18">
        <f t="shared" si="1557"/>
        <v>4484.0708264711484</v>
      </c>
      <c r="BY2471" s="42">
        <v>0.89</v>
      </c>
      <c r="BZ2471" s="43">
        <f t="shared" si="1546"/>
        <v>25.284122523008378</v>
      </c>
      <c r="CA2471" s="18">
        <f t="shared" si="1558"/>
        <v>52545101.11143057</v>
      </c>
      <c r="CB2471" s="18">
        <f t="shared" si="1547"/>
        <v>389222.97119578201</v>
      </c>
      <c r="CC2471" s="18">
        <f t="shared" si="1559"/>
        <v>451087.91801917733</v>
      </c>
      <c r="CD2471" s="25">
        <f t="shared" si="1501"/>
        <v>1.158944747359931</v>
      </c>
      <c r="CE2471" s="26">
        <f t="shared" si="1548"/>
        <v>108.25049331547766</v>
      </c>
      <c r="CF2471" s="18">
        <f t="shared" si="1560"/>
        <v>2222.8208264711484</v>
      </c>
      <c r="CG2471" s="18">
        <f t="shared" si="1549"/>
        <v>2565</v>
      </c>
      <c r="CH2471" s="18">
        <v>4010000</v>
      </c>
      <c r="CI2471" s="18">
        <v>60690</v>
      </c>
      <c r="CJ2471" s="18">
        <v>111600</v>
      </c>
      <c r="CK2471" s="25">
        <f t="shared" si="1508"/>
        <v>1.8388531883341572</v>
      </c>
      <c r="CL2471" s="17">
        <v>29.900000000000002</v>
      </c>
      <c r="CW2471" s="26">
        <f t="shared" si="1539"/>
        <v>30.026235521704727</v>
      </c>
      <c r="CX2471" s="17">
        <v>29.8</v>
      </c>
      <c r="CZ2471" s="18">
        <v>199100</v>
      </c>
      <c r="DA2471" s="18">
        <v>43550000000</v>
      </c>
      <c r="DB2471" s="17">
        <v>61.4</v>
      </c>
      <c r="DD2471" s="17">
        <f t="shared" si="1550"/>
        <v>1</v>
      </c>
      <c r="DE2471" s="17">
        <f t="shared" si="1551"/>
        <v>1</v>
      </c>
      <c r="DF2471" s="17">
        <f t="shared" si="1552"/>
        <v>1</v>
      </c>
      <c r="DG2471" s="17">
        <f t="shared" si="1553"/>
        <v>1</v>
      </c>
      <c r="DH2471" s="17">
        <f t="shared" si="1554"/>
        <v>2</v>
      </c>
      <c r="DI2471" s="17">
        <f t="shared" si="1555"/>
        <v>4</v>
      </c>
      <c r="DJ2471" s="20" t="s">
        <v>2580</v>
      </c>
    </row>
    <row r="2472" spans="1:121" x14ac:dyDescent="0.2">
      <c r="A2472" s="15" t="s">
        <v>105</v>
      </c>
      <c r="B2472" s="10" t="s">
        <v>2590</v>
      </c>
      <c r="C2472" s="11">
        <f t="shared" si="1542"/>
        <v>44.4</v>
      </c>
      <c r="D2472" s="11">
        <f t="shared" si="1523"/>
        <v>300</v>
      </c>
      <c r="E2472" s="11">
        <f t="shared" si="1523"/>
        <v>100</v>
      </c>
      <c r="F2472" s="11">
        <f t="shared" ref="F2472:J2475" si="1563">IF($A2472="x",BJ2472,"")</f>
        <v>0</v>
      </c>
      <c r="G2472" s="11">
        <f t="shared" si="1563"/>
        <v>9.5</v>
      </c>
      <c r="H2472" s="11">
        <f t="shared" si="1563"/>
        <v>15</v>
      </c>
      <c r="I2472" s="11">
        <f t="shared" si="1563"/>
        <v>15</v>
      </c>
      <c r="J2472" s="11">
        <f t="shared" si="1563"/>
        <v>0</v>
      </c>
      <c r="K2472" s="11">
        <f t="shared" si="1543"/>
        <v>0</v>
      </c>
      <c r="L2472" s="11">
        <f t="shared" si="1543"/>
        <v>28.900000000000002</v>
      </c>
      <c r="M2472" s="11">
        <f t="shared" si="1543"/>
        <v>0</v>
      </c>
      <c r="N2472" s="11">
        <f t="shared" si="1543"/>
        <v>0</v>
      </c>
      <c r="O2472" s="11">
        <f t="shared" si="1543"/>
        <v>0</v>
      </c>
      <c r="P2472" s="11">
        <f t="shared" si="1543"/>
        <v>0</v>
      </c>
      <c r="Q2472" s="11">
        <f t="shared" si="1527"/>
        <v>0</v>
      </c>
      <c r="R2472" s="11">
        <f t="shared" si="1527"/>
        <v>0</v>
      </c>
      <c r="S2472" s="11">
        <f t="shared" si="1527"/>
        <v>0</v>
      </c>
      <c r="T2472" s="11">
        <f t="shared" si="1527"/>
        <v>5661.5708264711484</v>
      </c>
      <c r="U2472" s="40">
        <f t="shared" si="1544"/>
        <v>0.97</v>
      </c>
      <c r="V2472" s="11">
        <f t="shared" si="1562"/>
        <v>21.825546790502813</v>
      </c>
      <c r="W2472" s="11">
        <f t="shared" si="1562"/>
        <v>78231833.390040576</v>
      </c>
      <c r="X2472" s="11">
        <f t="shared" si="1562"/>
        <v>521545.55593360384</v>
      </c>
      <c r="Y2472" s="11">
        <f t="shared" si="1562"/>
        <v>613350.99917653785</v>
      </c>
      <c r="Z2472" s="11">
        <f t="shared" si="1562"/>
        <v>1.1760257415645996</v>
      </c>
      <c r="AA2472" s="11">
        <f t="shared" si="1562"/>
        <v>117.55017546924611</v>
      </c>
      <c r="AB2472" s="11">
        <f t="shared" si="1562"/>
        <v>3029.0708264711484</v>
      </c>
      <c r="AC2472" s="11">
        <f t="shared" si="1561"/>
        <v>3000</v>
      </c>
      <c r="AD2472" s="11">
        <f t="shared" si="1561"/>
        <v>5377000</v>
      </c>
      <c r="AE2472" s="11">
        <f t="shared" si="1561"/>
        <v>75580</v>
      </c>
      <c r="AF2472" s="11">
        <f t="shared" si="1561"/>
        <v>136600</v>
      </c>
      <c r="AG2472" s="11">
        <f t="shared" si="1561"/>
        <v>1.8073564435035723</v>
      </c>
      <c r="AH2472" s="11">
        <f t="shared" si="1540"/>
        <v>30.8</v>
      </c>
      <c r="AI2472" s="11">
        <f t="shared" si="1538"/>
        <v>0</v>
      </c>
      <c r="AJ2472" s="11">
        <f t="shared" si="1538"/>
        <v>0</v>
      </c>
      <c r="AK2472" s="11">
        <f t="shared" si="1538"/>
        <v>0</v>
      </c>
      <c r="AL2472" s="11">
        <f t="shared" si="1538"/>
        <v>0</v>
      </c>
      <c r="AM2472" s="11">
        <f t="shared" si="1538"/>
        <v>0</v>
      </c>
      <c r="AN2472" s="11">
        <f t="shared" si="1538"/>
        <v>0</v>
      </c>
      <c r="AO2472" s="11">
        <f t="shared" si="1520"/>
        <v>0</v>
      </c>
      <c r="AP2472" s="11">
        <f t="shared" si="1520"/>
        <v>0</v>
      </c>
      <c r="AQ2472" s="11">
        <f t="shared" si="1556"/>
        <v>0</v>
      </c>
      <c r="AR2472" s="11">
        <f t="shared" si="1556"/>
        <v>0</v>
      </c>
      <c r="AS2472" s="11">
        <f t="shared" si="1556"/>
        <v>31.531625133904928</v>
      </c>
      <c r="AT2472" s="11">
        <f t="shared" si="1556"/>
        <v>33.299999999999997</v>
      </c>
      <c r="AU2472" s="11">
        <f t="shared" si="1556"/>
        <v>0</v>
      </c>
      <c r="AV2472" s="11">
        <f t="shared" si="1556"/>
        <v>315200</v>
      </c>
      <c r="AW2472" s="11">
        <f t="shared" si="1556"/>
        <v>72660000000</v>
      </c>
      <c r="AX2472" s="11">
        <f t="shared" si="1556"/>
        <v>60.300000000000004</v>
      </c>
      <c r="AY2472" s="11">
        <f t="shared" si="1556"/>
        <v>0</v>
      </c>
      <c r="AZ2472" s="11">
        <f t="shared" si="1556"/>
        <v>1</v>
      </c>
      <c r="BA2472" s="11">
        <f t="shared" si="1556"/>
        <v>1</v>
      </c>
      <c r="BB2472" s="11">
        <f t="shared" si="1541"/>
        <v>1</v>
      </c>
      <c r="BC2472" s="11">
        <f t="shared" si="1541"/>
        <v>1</v>
      </c>
      <c r="BD2472" s="11">
        <f t="shared" si="1526"/>
        <v>1</v>
      </c>
      <c r="BE2472" s="11">
        <f t="shared" si="1526"/>
        <v>2</v>
      </c>
      <c r="BF2472" s="15" t="str">
        <f t="shared" si="1545"/>
        <v>DIN 1026-2</v>
      </c>
      <c r="BG2472" s="54">
        <v>44.4</v>
      </c>
      <c r="BH2472" s="17">
        <v>300</v>
      </c>
      <c r="BI2472" s="17">
        <v>100</v>
      </c>
      <c r="BK2472" s="17">
        <v>9.5</v>
      </c>
      <c r="BL2472" s="17">
        <v>15</v>
      </c>
      <c r="BM2472" s="17">
        <v>15</v>
      </c>
      <c r="BP2472" s="17">
        <v>28.900000000000002</v>
      </c>
      <c r="BX2472" s="18">
        <f t="shared" si="1557"/>
        <v>5661.5708264711484</v>
      </c>
      <c r="BY2472" s="42">
        <v>0.97</v>
      </c>
      <c r="BZ2472" s="43">
        <f t="shared" si="1546"/>
        <v>21.825546790502813</v>
      </c>
      <c r="CA2472" s="18">
        <f t="shared" si="1558"/>
        <v>78231833.390040576</v>
      </c>
      <c r="CB2472" s="18">
        <f t="shared" si="1547"/>
        <v>521545.55593360384</v>
      </c>
      <c r="CC2472" s="18">
        <f t="shared" si="1559"/>
        <v>613350.99917653785</v>
      </c>
      <c r="CD2472" s="25">
        <f t="shared" si="1501"/>
        <v>1.1760257415645996</v>
      </c>
      <c r="CE2472" s="26">
        <f t="shared" si="1548"/>
        <v>117.55017546924611</v>
      </c>
      <c r="CF2472" s="18">
        <f t="shared" si="1560"/>
        <v>3029.0708264711484</v>
      </c>
      <c r="CG2472" s="18">
        <f t="shared" si="1549"/>
        <v>3000</v>
      </c>
      <c r="CH2472" s="18">
        <v>5377000</v>
      </c>
      <c r="CI2472" s="18">
        <v>75580</v>
      </c>
      <c r="CJ2472" s="18">
        <v>136600</v>
      </c>
      <c r="CK2472" s="25">
        <f t="shared" si="1508"/>
        <v>1.8073564435035723</v>
      </c>
      <c r="CL2472" s="17">
        <v>30.8</v>
      </c>
      <c r="CW2472" s="26">
        <f t="shared" si="1539"/>
        <v>31.531625133904928</v>
      </c>
      <c r="CX2472" s="17">
        <v>33.299999999999997</v>
      </c>
      <c r="CZ2472" s="18">
        <v>315200</v>
      </c>
      <c r="DA2472" s="18">
        <v>72660000000</v>
      </c>
      <c r="DB2472" s="17">
        <v>60.300000000000004</v>
      </c>
      <c r="DD2472" s="17">
        <f t="shared" si="1550"/>
        <v>1</v>
      </c>
      <c r="DE2472" s="17">
        <f t="shared" si="1551"/>
        <v>1</v>
      </c>
      <c r="DF2472" s="17">
        <f t="shared" si="1552"/>
        <v>1</v>
      </c>
      <c r="DG2472" s="17">
        <f t="shared" si="1553"/>
        <v>1</v>
      </c>
      <c r="DH2472" s="17">
        <f t="shared" si="1554"/>
        <v>1</v>
      </c>
      <c r="DI2472" s="17">
        <f t="shared" si="1555"/>
        <v>2</v>
      </c>
      <c r="DJ2472" s="20" t="s">
        <v>2580</v>
      </c>
    </row>
    <row r="2473" spans="1:121" x14ac:dyDescent="0.2">
      <c r="A2473" s="15" t="s">
        <v>105</v>
      </c>
      <c r="B2473" s="10" t="s">
        <v>2591</v>
      </c>
      <c r="C2473" s="11">
        <f t="shared" si="1542"/>
        <v>53.2</v>
      </c>
      <c r="D2473" s="11">
        <f t="shared" ref="D2473:E2475" si="1564">IF($A2473="x",BH2473,"")</f>
        <v>330</v>
      </c>
      <c r="E2473" s="11">
        <f t="shared" si="1564"/>
        <v>105</v>
      </c>
      <c r="F2473" s="11">
        <f t="shared" si="1563"/>
        <v>0</v>
      </c>
      <c r="G2473" s="11">
        <f t="shared" si="1563"/>
        <v>11</v>
      </c>
      <c r="H2473" s="11">
        <f t="shared" si="1563"/>
        <v>16</v>
      </c>
      <c r="I2473" s="11">
        <f t="shared" si="1563"/>
        <v>18</v>
      </c>
      <c r="J2473" s="11">
        <f t="shared" si="1563"/>
        <v>0</v>
      </c>
      <c r="K2473" s="11">
        <f t="shared" si="1543"/>
        <v>0</v>
      </c>
      <c r="L2473" s="11">
        <f t="shared" si="1543"/>
        <v>29</v>
      </c>
      <c r="M2473" s="11">
        <f t="shared" si="1543"/>
        <v>0</v>
      </c>
      <c r="N2473" s="11">
        <f t="shared" si="1543"/>
        <v>0</v>
      </c>
      <c r="O2473" s="11">
        <f t="shared" si="1543"/>
        <v>0</v>
      </c>
      <c r="P2473" s="11">
        <f t="shared" si="1543"/>
        <v>0</v>
      </c>
      <c r="Q2473" s="11">
        <f t="shared" si="1527"/>
        <v>0</v>
      </c>
      <c r="R2473" s="11">
        <f t="shared" si="1527"/>
        <v>0</v>
      </c>
      <c r="S2473" s="11">
        <f t="shared" si="1527"/>
        <v>0</v>
      </c>
      <c r="T2473" s="11">
        <f t="shared" si="1527"/>
        <v>6777.0619901184537</v>
      </c>
      <c r="U2473" s="40">
        <f t="shared" si="1544"/>
        <v>1.04</v>
      </c>
      <c r="V2473" s="11">
        <f t="shared" si="1562"/>
        <v>19.548895469201014</v>
      </c>
      <c r="W2473" s="11">
        <f t="shared" si="1562"/>
        <v>110075085.74336775</v>
      </c>
      <c r="X2473" s="11">
        <f t="shared" si="1562"/>
        <v>667121.7317779864</v>
      </c>
      <c r="Y2473" s="11">
        <f t="shared" si="1562"/>
        <v>791892.12070551736</v>
      </c>
      <c r="Z2473" s="11">
        <f t="shared" si="1562"/>
        <v>1.1870279185704202</v>
      </c>
      <c r="AA2473" s="11">
        <f t="shared" si="1562"/>
        <v>127.44528919659321</v>
      </c>
      <c r="AB2473" s="11">
        <f t="shared" si="1562"/>
        <v>3881.0619901184537</v>
      </c>
      <c r="AC2473" s="11">
        <f t="shared" si="1561"/>
        <v>3360</v>
      </c>
      <c r="AD2473" s="11">
        <f t="shared" si="1561"/>
        <v>6815000</v>
      </c>
      <c r="AE2473" s="11">
        <f t="shared" si="1561"/>
        <v>89660</v>
      </c>
      <c r="AF2473" s="11">
        <f t="shared" si="1561"/>
        <v>156200</v>
      </c>
      <c r="AG2473" s="11">
        <f t="shared" si="1561"/>
        <v>1.7421369618559002</v>
      </c>
      <c r="AH2473" s="11">
        <f t="shared" si="1540"/>
        <v>31.7</v>
      </c>
      <c r="AI2473" s="11">
        <f t="shared" si="1538"/>
        <v>0</v>
      </c>
      <c r="AJ2473" s="11">
        <f t="shared" si="1538"/>
        <v>0</v>
      </c>
      <c r="AK2473" s="11">
        <f t="shared" si="1538"/>
        <v>0</v>
      </c>
      <c r="AL2473" s="11">
        <f t="shared" si="1538"/>
        <v>0</v>
      </c>
      <c r="AM2473" s="11">
        <f t="shared" si="1538"/>
        <v>0</v>
      </c>
      <c r="AN2473" s="11">
        <f t="shared" si="1538"/>
        <v>0</v>
      </c>
      <c r="AO2473" s="11">
        <f t="shared" si="1520"/>
        <v>0</v>
      </c>
      <c r="AP2473" s="11">
        <f t="shared" si="1520"/>
        <v>0</v>
      </c>
      <c r="AQ2473" s="11">
        <f t="shared" si="1556"/>
        <v>0</v>
      </c>
      <c r="AR2473" s="11">
        <f t="shared" si="1556"/>
        <v>0</v>
      </c>
      <c r="AS2473" s="11">
        <f t="shared" si="1556"/>
        <v>33.001088365142706</v>
      </c>
      <c r="AT2473" s="11">
        <f t="shared" si="1556"/>
        <v>37.5</v>
      </c>
      <c r="AU2473" s="11">
        <f t="shared" si="1556"/>
        <v>0</v>
      </c>
      <c r="AV2473" s="11">
        <f t="shared" si="1556"/>
        <v>451800</v>
      </c>
      <c r="AW2473" s="11">
        <f t="shared" si="1556"/>
        <v>111800000000</v>
      </c>
      <c r="AX2473" s="11">
        <f t="shared" si="1556"/>
        <v>60</v>
      </c>
      <c r="AY2473" s="11">
        <f t="shared" si="1556"/>
        <v>0</v>
      </c>
      <c r="AZ2473" s="11">
        <f t="shared" si="1556"/>
        <v>1</v>
      </c>
      <c r="BA2473" s="11">
        <f t="shared" si="1556"/>
        <v>1</v>
      </c>
      <c r="BB2473" s="11">
        <f t="shared" si="1541"/>
        <v>1</v>
      </c>
      <c r="BC2473" s="11">
        <f t="shared" si="1541"/>
        <v>1</v>
      </c>
      <c r="BD2473" s="11">
        <f t="shared" si="1526"/>
        <v>1</v>
      </c>
      <c r="BE2473" s="11">
        <f t="shared" si="1526"/>
        <v>2</v>
      </c>
      <c r="BF2473" s="15" t="str">
        <f t="shared" si="1545"/>
        <v>DIN 1026-2</v>
      </c>
      <c r="BG2473" s="54">
        <v>53.2</v>
      </c>
      <c r="BH2473" s="17">
        <v>330</v>
      </c>
      <c r="BI2473" s="17">
        <v>105</v>
      </c>
      <c r="BK2473" s="17">
        <v>11</v>
      </c>
      <c r="BL2473" s="17">
        <v>16</v>
      </c>
      <c r="BM2473" s="17">
        <v>18</v>
      </c>
      <c r="BP2473" s="17">
        <v>29</v>
      </c>
      <c r="BX2473" s="18">
        <f t="shared" si="1557"/>
        <v>6777.0619901184537</v>
      </c>
      <c r="BY2473" s="42">
        <v>1.04</v>
      </c>
      <c r="BZ2473" s="43">
        <f t="shared" si="1546"/>
        <v>19.548895469201014</v>
      </c>
      <c r="CA2473" s="18">
        <f t="shared" si="1558"/>
        <v>110075085.74336775</v>
      </c>
      <c r="CB2473" s="18">
        <f t="shared" si="1547"/>
        <v>667121.7317779864</v>
      </c>
      <c r="CC2473" s="18">
        <f t="shared" si="1559"/>
        <v>791892.12070551736</v>
      </c>
      <c r="CD2473" s="25">
        <f t="shared" si="1501"/>
        <v>1.1870279185704202</v>
      </c>
      <c r="CE2473" s="26">
        <f t="shared" si="1548"/>
        <v>127.44528919659321</v>
      </c>
      <c r="CF2473" s="18">
        <f t="shared" si="1560"/>
        <v>3881.0619901184537</v>
      </c>
      <c r="CG2473" s="18">
        <f t="shared" si="1549"/>
        <v>3360</v>
      </c>
      <c r="CH2473" s="18">
        <v>6815000</v>
      </c>
      <c r="CI2473" s="18">
        <v>89660</v>
      </c>
      <c r="CJ2473" s="18">
        <v>156200</v>
      </c>
      <c r="CK2473" s="25">
        <f t="shared" si="1508"/>
        <v>1.7421369618559002</v>
      </c>
      <c r="CL2473" s="17">
        <v>31.7</v>
      </c>
      <c r="CW2473" s="26">
        <f t="shared" si="1539"/>
        <v>33.001088365142706</v>
      </c>
      <c r="CX2473" s="17">
        <v>37.5</v>
      </c>
      <c r="CZ2473" s="18">
        <v>451800</v>
      </c>
      <c r="DA2473" s="18">
        <v>111800000000</v>
      </c>
      <c r="DB2473" s="17">
        <v>60</v>
      </c>
      <c r="DD2473" s="17">
        <f t="shared" si="1550"/>
        <v>1</v>
      </c>
      <c r="DE2473" s="17">
        <f t="shared" si="1551"/>
        <v>1</v>
      </c>
      <c r="DF2473" s="17">
        <f t="shared" si="1552"/>
        <v>1</v>
      </c>
      <c r="DG2473" s="17">
        <f t="shared" si="1553"/>
        <v>1</v>
      </c>
      <c r="DH2473" s="17">
        <f t="shared" si="1554"/>
        <v>1</v>
      </c>
      <c r="DI2473" s="17">
        <f t="shared" si="1555"/>
        <v>2</v>
      </c>
      <c r="DJ2473" s="20" t="s">
        <v>2580</v>
      </c>
    </row>
    <row r="2474" spans="1:121" x14ac:dyDescent="0.2">
      <c r="A2474" s="15" t="s">
        <v>105</v>
      </c>
      <c r="B2474" s="10" t="s">
        <v>2592</v>
      </c>
      <c r="C2474" s="11">
        <f t="shared" si="1542"/>
        <v>61.2</v>
      </c>
      <c r="D2474" s="11">
        <f t="shared" si="1564"/>
        <v>360</v>
      </c>
      <c r="E2474" s="11">
        <f t="shared" si="1564"/>
        <v>110</v>
      </c>
      <c r="F2474" s="11">
        <f t="shared" si="1563"/>
        <v>0</v>
      </c>
      <c r="G2474" s="11">
        <f t="shared" si="1563"/>
        <v>12</v>
      </c>
      <c r="H2474" s="11">
        <f t="shared" si="1563"/>
        <v>17</v>
      </c>
      <c r="I2474" s="11">
        <f t="shared" si="1563"/>
        <v>18</v>
      </c>
      <c r="J2474" s="11">
        <f t="shared" si="1563"/>
        <v>0</v>
      </c>
      <c r="K2474" s="11">
        <f t="shared" si="1543"/>
        <v>0</v>
      </c>
      <c r="L2474" s="11">
        <f t="shared" si="1543"/>
        <v>29.700000000000003</v>
      </c>
      <c r="M2474" s="11">
        <f t="shared" si="1543"/>
        <v>0</v>
      </c>
      <c r="N2474" s="11">
        <f t="shared" si="1543"/>
        <v>0</v>
      </c>
      <c r="O2474" s="11">
        <f t="shared" si="1543"/>
        <v>0</v>
      </c>
      <c r="P2474" s="11">
        <f t="shared" si="1543"/>
        <v>0</v>
      </c>
      <c r="Q2474" s="11">
        <f t="shared" si="1527"/>
        <v>0</v>
      </c>
      <c r="R2474" s="11">
        <f t="shared" si="1527"/>
        <v>0</v>
      </c>
      <c r="S2474" s="11">
        <f t="shared" si="1527"/>
        <v>0</v>
      </c>
      <c r="T2474" s="11">
        <f t="shared" si="1527"/>
        <v>7791.0619901184537</v>
      </c>
      <c r="U2474" s="40">
        <f t="shared" si="1544"/>
        <v>1.1200000000000001</v>
      </c>
      <c r="V2474" s="11">
        <f t="shared" si="1562"/>
        <v>18.312671548067048</v>
      </c>
      <c r="W2474" s="11">
        <f t="shared" si="1562"/>
        <v>148254095.96167687</v>
      </c>
      <c r="X2474" s="11">
        <f t="shared" si="1562"/>
        <v>823633.86645376042</v>
      </c>
      <c r="Y2474" s="11">
        <f t="shared" si="1562"/>
        <v>982345.98856717569</v>
      </c>
      <c r="Z2474" s="11">
        <f t="shared" si="1562"/>
        <v>1.1926974212422401</v>
      </c>
      <c r="AA2474" s="11">
        <f t="shared" si="1562"/>
        <v>137.94470047315588</v>
      </c>
      <c r="AB2474" s="11">
        <f t="shared" si="1562"/>
        <v>4561.0619901184537</v>
      </c>
      <c r="AC2474" s="11">
        <f t="shared" si="1561"/>
        <v>3740</v>
      </c>
      <c r="AD2474" s="11">
        <f t="shared" si="1561"/>
        <v>8437000</v>
      </c>
      <c r="AE2474" s="11">
        <f t="shared" si="1561"/>
        <v>105100</v>
      </c>
      <c r="AF2474" s="11">
        <f t="shared" si="1561"/>
        <v>177800</v>
      </c>
      <c r="AG2474" s="11">
        <f t="shared" si="1561"/>
        <v>1.691722169362512</v>
      </c>
      <c r="AH2474" s="11">
        <f t="shared" si="1540"/>
        <v>32.9</v>
      </c>
      <c r="AI2474" s="11">
        <f t="shared" si="1538"/>
        <v>0</v>
      </c>
      <c r="AJ2474" s="11">
        <f t="shared" si="1538"/>
        <v>0</v>
      </c>
      <c r="AK2474" s="11">
        <f t="shared" si="1538"/>
        <v>0</v>
      </c>
      <c r="AL2474" s="11">
        <f t="shared" si="1538"/>
        <v>0</v>
      </c>
      <c r="AM2474" s="11">
        <f t="shared" si="1538"/>
        <v>0</v>
      </c>
      <c r="AN2474" s="11">
        <f t="shared" si="1538"/>
        <v>0</v>
      </c>
      <c r="AO2474" s="11">
        <f t="shared" si="1520"/>
        <v>0</v>
      </c>
      <c r="AP2474" s="11">
        <f t="shared" si="1520"/>
        <v>0</v>
      </c>
      <c r="AQ2474" s="11">
        <f t="shared" si="1556"/>
        <v>0</v>
      </c>
      <c r="AR2474" s="11">
        <f t="shared" si="1556"/>
        <v>0</v>
      </c>
      <c r="AS2474" s="11">
        <f t="shared" si="1556"/>
        <v>34.552892619882023</v>
      </c>
      <c r="AT2474" s="11">
        <f t="shared" si="1556"/>
        <v>39.5</v>
      </c>
      <c r="AU2474" s="11">
        <f t="shared" si="1556"/>
        <v>0</v>
      </c>
      <c r="AV2474" s="11">
        <f t="shared" si="1556"/>
        <v>584900</v>
      </c>
      <c r="AW2474" s="11">
        <f t="shared" si="1556"/>
        <v>166400000000</v>
      </c>
      <c r="AX2474" s="11">
        <f t="shared" si="1556"/>
        <v>61.2</v>
      </c>
      <c r="AY2474" s="11">
        <f t="shared" si="1556"/>
        <v>0</v>
      </c>
      <c r="AZ2474" s="11">
        <f t="shared" si="1556"/>
        <v>1</v>
      </c>
      <c r="BA2474" s="11">
        <f t="shared" si="1556"/>
        <v>1</v>
      </c>
      <c r="BB2474" s="11">
        <f t="shared" si="1541"/>
        <v>1</v>
      </c>
      <c r="BC2474" s="11">
        <f t="shared" si="1541"/>
        <v>1</v>
      </c>
      <c r="BD2474" s="11">
        <f t="shared" si="1526"/>
        <v>1</v>
      </c>
      <c r="BE2474" s="11">
        <f t="shared" si="1526"/>
        <v>2</v>
      </c>
      <c r="BF2474" s="15" t="str">
        <f t="shared" si="1545"/>
        <v>DIN 1026-2</v>
      </c>
      <c r="BG2474" s="54">
        <v>61.2</v>
      </c>
      <c r="BH2474" s="17">
        <v>360</v>
      </c>
      <c r="BI2474" s="17">
        <v>110</v>
      </c>
      <c r="BK2474" s="17">
        <v>12</v>
      </c>
      <c r="BL2474" s="17">
        <v>17</v>
      </c>
      <c r="BM2474" s="17">
        <v>18</v>
      </c>
      <c r="BP2474" s="17">
        <v>29.700000000000003</v>
      </c>
      <c r="BX2474" s="18">
        <f t="shared" si="1557"/>
        <v>7791.0619901184537</v>
      </c>
      <c r="BY2474" s="42">
        <v>1.1200000000000001</v>
      </c>
      <c r="BZ2474" s="43">
        <f t="shared" si="1546"/>
        <v>18.312671548067048</v>
      </c>
      <c r="CA2474" s="18">
        <f t="shared" si="1558"/>
        <v>148254095.96167687</v>
      </c>
      <c r="CB2474" s="18">
        <f t="shared" si="1547"/>
        <v>823633.86645376042</v>
      </c>
      <c r="CC2474" s="18">
        <f t="shared" si="1559"/>
        <v>982345.98856717569</v>
      </c>
      <c r="CD2474" s="25">
        <f t="shared" si="1501"/>
        <v>1.1926974212422401</v>
      </c>
      <c r="CE2474" s="26">
        <f t="shared" si="1548"/>
        <v>137.94470047315588</v>
      </c>
      <c r="CF2474" s="18">
        <f t="shared" si="1560"/>
        <v>4561.0619901184537</v>
      </c>
      <c r="CG2474" s="18">
        <f t="shared" si="1549"/>
        <v>3740</v>
      </c>
      <c r="CH2474" s="18">
        <v>8437000</v>
      </c>
      <c r="CI2474" s="18">
        <v>105100</v>
      </c>
      <c r="CJ2474" s="18">
        <v>177800</v>
      </c>
      <c r="CK2474" s="25">
        <f t="shared" si="1508"/>
        <v>1.691722169362512</v>
      </c>
      <c r="CL2474" s="17">
        <v>32.9</v>
      </c>
      <c r="CW2474" s="26">
        <f t="shared" si="1539"/>
        <v>34.552892619882023</v>
      </c>
      <c r="CX2474" s="17">
        <v>39.5</v>
      </c>
      <c r="CZ2474" s="18">
        <v>584900</v>
      </c>
      <c r="DA2474" s="18">
        <v>166400000000</v>
      </c>
      <c r="DB2474" s="17">
        <v>61.2</v>
      </c>
      <c r="DD2474" s="17">
        <f t="shared" si="1550"/>
        <v>1</v>
      </c>
      <c r="DE2474" s="17">
        <f t="shared" si="1551"/>
        <v>1</v>
      </c>
      <c r="DF2474" s="17">
        <f t="shared" si="1552"/>
        <v>1</v>
      </c>
      <c r="DG2474" s="17">
        <f t="shared" si="1553"/>
        <v>1</v>
      </c>
      <c r="DH2474" s="17">
        <f t="shared" si="1554"/>
        <v>1</v>
      </c>
      <c r="DI2474" s="17">
        <f t="shared" si="1555"/>
        <v>2</v>
      </c>
      <c r="DJ2474" s="20" t="s">
        <v>2580</v>
      </c>
    </row>
    <row r="2475" spans="1:121" x14ac:dyDescent="0.2">
      <c r="A2475" s="15" t="s">
        <v>105</v>
      </c>
      <c r="B2475" s="10" t="s">
        <v>2593</v>
      </c>
      <c r="C2475" s="11">
        <f t="shared" si="1542"/>
        <v>72.2</v>
      </c>
      <c r="D2475" s="11">
        <f t="shared" si="1564"/>
        <v>400</v>
      </c>
      <c r="E2475" s="11">
        <f t="shared" si="1564"/>
        <v>115</v>
      </c>
      <c r="F2475" s="11">
        <f t="shared" si="1563"/>
        <v>0</v>
      </c>
      <c r="G2475" s="11">
        <f t="shared" si="1563"/>
        <v>13.5</v>
      </c>
      <c r="H2475" s="11">
        <f t="shared" si="1563"/>
        <v>18</v>
      </c>
      <c r="I2475" s="11">
        <f t="shared" si="1563"/>
        <v>18</v>
      </c>
      <c r="J2475" s="11">
        <f t="shared" si="1563"/>
        <v>0</v>
      </c>
      <c r="K2475" s="11">
        <f t="shared" si="1543"/>
        <v>0</v>
      </c>
      <c r="L2475" s="11">
        <f t="shared" si="1543"/>
        <v>29.8</v>
      </c>
      <c r="M2475" s="11">
        <f t="shared" si="1543"/>
        <v>0</v>
      </c>
      <c r="N2475" s="11">
        <f t="shared" si="1543"/>
        <v>0</v>
      </c>
      <c r="O2475" s="11">
        <f t="shared" si="1543"/>
        <v>0</v>
      </c>
      <c r="P2475" s="11">
        <f t="shared" si="1543"/>
        <v>0</v>
      </c>
      <c r="Q2475" s="11">
        <f t="shared" si="1527"/>
        <v>0</v>
      </c>
      <c r="R2475" s="11">
        <f t="shared" si="1527"/>
        <v>0</v>
      </c>
      <c r="S2475" s="11">
        <f t="shared" si="1527"/>
        <v>0</v>
      </c>
      <c r="T2475" s="11">
        <f t="shared" si="1527"/>
        <v>9193.0619901184527</v>
      </c>
      <c r="U2475" s="40">
        <f t="shared" si="1544"/>
        <v>1.22</v>
      </c>
      <c r="V2475" s="11">
        <f t="shared" si="1562"/>
        <v>16.905576499528316</v>
      </c>
      <c r="W2475" s="11">
        <f t="shared" si="1562"/>
        <v>209806759.57002974</v>
      </c>
      <c r="X2475" s="11">
        <f t="shared" si="1562"/>
        <v>1049033.7978501488</v>
      </c>
      <c r="Y2475" s="11">
        <f t="shared" si="1562"/>
        <v>1262664.1663794264</v>
      </c>
      <c r="Z2475" s="11">
        <f t="shared" si="1562"/>
        <v>1.2036448863392999</v>
      </c>
      <c r="AA2475" s="11">
        <f t="shared" si="1562"/>
        <v>151.07049206462335</v>
      </c>
      <c r="AB2475" s="11">
        <f t="shared" si="1562"/>
        <v>5620.0619901184527</v>
      </c>
      <c r="AC2475" s="11">
        <f t="shared" si="1561"/>
        <v>4140</v>
      </c>
      <c r="AD2475" s="11">
        <f t="shared" si="1561"/>
        <v>10450000</v>
      </c>
      <c r="AE2475" s="11">
        <f t="shared" si="1561"/>
        <v>122600</v>
      </c>
      <c r="AF2475" s="11">
        <f t="shared" si="1561"/>
        <v>191400</v>
      </c>
      <c r="AG2475" s="11">
        <f t="shared" si="1561"/>
        <v>1.5611745513866231</v>
      </c>
      <c r="AH2475" s="11">
        <f t="shared" si="1540"/>
        <v>33.700000000000003</v>
      </c>
      <c r="AI2475" s="11">
        <f t="shared" si="1538"/>
        <v>0</v>
      </c>
      <c r="AJ2475" s="11">
        <f t="shared" si="1538"/>
        <v>0</v>
      </c>
      <c r="AK2475" s="11">
        <f t="shared" si="1538"/>
        <v>0</v>
      </c>
      <c r="AL2475" s="11">
        <f t="shared" si="1538"/>
        <v>0</v>
      </c>
      <c r="AM2475" s="11">
        <f t="shared" si="1538"/>
        <v>0</v>
      </c>
      <c r="AN2475" s="11">
        <f t="shared" si="1538"/>
        <v>0</v>
      </c>
      <c r="AO2475" s="11">
        <f t="shared" si="1520"/>
        <v>0</v>
      </c>
      <c r="AP2475" s="11">
        <f t="shared" si="1520"/>
        <v>0</v>
      </c>
      <c r="AQ2475" s="11">
        <f t="shared" si="1556"/>
        <v>0</v>
      </c>
      <c r="AR2475" s="11">
        <f t="shared" si="1556"/>
        <v>0</v>
      </c>
      <c r="AS2475" s="11">
        <f t="shared" si="1556"/>
        <v>36.006219645444148</v>
      </c>
      <c r="AT2475" s="11">
        <f t="shared" si="1556"/>
        <v>42</v>
      </c>
      <c r="AU2475" s="11">
        <f t="shared" si="1556"/>
        <v>0</v>
      </c>
      <c r="AV2475" s="11">
        <f t="shared" si="1556"/>
        <v>791400</v>
      </c>
      <c r="AW2475" s="11">
        <f t="shared" si="1556"/>
        <v>259000000000</v>
      </c>
      <c r="AX2475" s="11">
        <f t="shared" si="1556"/>
        <v>60.599999999999994</v>
      </c>
      <c r="AY2475" s="11">
        <f t="shared" si="1556"/>
        <v>0</v>
      </c>
      <c r="AZ2475" s="11">
        <f t="shared" si="1556"/>
        <v>1</v>
      </c>
      <c r="BA2475" s="11">
        <f t="shared" si="1556"/>
        <v>1</v>
      </c>
      <c r="BB2475" s="11">
        <f t="shared" si="1541"/>
        <v>1</v>
      </c>
      <c r="BC2475" s="11">
        <f t="shared" si="1541"/>
        <v>1</v>
      </c>
      <c r="BD2475" s="11">
        <f t="shared" si="1526"/>
        <v>1</v>
      </c>
      <c r="BE2475" s="11">
        <f t="shared" si="1526"/>
        <v>2</v>
      </c>
      <c r="BF2475" s="15" t="str">
        <f t="shared" si="1545"/>
        <v>DIN 1026-2</v>
      </c>
      <c r="BG2475" s="54">
        <v>72.2</v>
      </c>
      <c r="BH2475" s="17">
        <v>400</v>
      </c>
      <c r="BI2475" s="17">
        <v>115</v>
      </c>
      <c r="BK2475" s="17">
        <v>13.5</v>
      </c>
      <c r="BL2475" s="17">
        <v>18</v>
      </c>
      <c r="BM2475" s="17">
        <v>18</v>
      </c>
      <c r="BP2475" s="17">
        <v>29.8</v>
      </c>
      <c r="BX2475" s="18">
        <f t="shared" si="1557"/>
        <v>9193.0619901184527</v>
      </c>
      <c r="BY2475" s="42">
        <v>1.22</v>
      </c>
      <c r="BZ2475" s="43">
        <f t="shared" si="1546"/>
        <v>16.905576499528316</v>
      </c>
      <c r="CA2475" s="18">
        <f t="shared" si="1558"/>
        <v>209806759.57002974</v>
      </c>
      <c r="CB2475" s="18">
        <f t="shared" si="1547"/>
        <v>1049033.7978501488</v>
      </c>
      <c r="CC2475" s="18">
        <f t="shared" si="1559"/>
        <v>1262664.1663794264</v>
      </c>
      <c r="CD2475" s="25">
        <f t="shared" si="1501"/>
        <v>1.2036448863392999</v>
      </c>
      <c r="CE2475" s="26">
        <f t="shared" si="1548"/>
        <v>151.07049206462335</v>
      </c>
      <c r="CF2475" s="18">
        <f t="shared" si="1560"/>
        <v>5620.0619901184527</v>
      </c>
      <c r="CG2475" s="18">
        <f t="shared" si="1549"/>
        <v>4140</v>
      </c>
      <c r="CH2475" s="18">
        <v>10450000</v>
      </c>
      <c r="CI2475" s="18">
        <v>122600</v>
      </c>
      <c r="CJ2475" s="18">
        <v>191400</v>
      </c>
      <c r="CK2475" s="25">
        <f t="shared" si="1508"/>
        <v>1.5611745513866231</v>
      </c>
      <c r="CL2475" s="17">
        <v>33.700000000000003</v>
      </c>
      <c r="CW2475" s="26">
        <f t="shared" si="1539"/>
        <v>36.006219645444148</v>
      </c>
      <c r="CX2475" s="17">
        <v>42</v>
      </c>
      <c r="CZ2475" s="18">
        <v>791400</v>
      </c>
      <c r="DA2475" s="18">
        <v>259000000000</v>
      </c>
      <c r="DB2475" s="17">
        <v>60.599999999999994</v>
      </c>
      <c r="DD2475" s="17">
        <f t="shared" si="1550"/>
        <v>1</v>
      </c>
      <c r="DE2475" s="17">
        <f t="shared" si="1551"/>
        <v>1</v>
      </c>
      <c r="DF2475" s="17">
        <f t="shared" si="1552"/>
        <v>1</v>
      </c>
      <c r="DG2475" s="17">
        <f t="shared" si="1553"/>
        <v>1</v>
      </c>
      <c r="DH2475" s="17">
        <f t="shared" si="1554"/>
        <v>1</v>
      </c>
      <c r="DI2475" s="17">
        <f t="shared" si="1555"/>
        <v>2</v>
      </c>
      <c r="DJ2475" s="20" t="s">
        <v>2580</v>
      </c>
    </row>
    <row r="2476" spans="1:121" x14ac:dyDescent="0.2">
      <c r="DG2476" s="36"/>
      <c r="DH2476" s="36"/>
      <c r="DI2476" s="36"/>
      <c r="DJ2476" s="20"/>
      <c r="DM2476" s="21"/>
      <c r="DN2476" s="47"/>
      <c r="DQ2476" s="21"/>
    </row>
    <row r="2477" spans="1:121" x14ac:dyDescent="0.2">
      <c r="DG2477" s="36"/>
      <c r="DH2477" s="36"/>
      <c r="DI2477" s="36"/>
      <c r="DJ2477" s="20"/>
      <c r="DM2477" s="21"/>
      <c r="DN2477" s="47"/>
      <c r="DQ2477" s="21"/>
    </row>
    <row r="2478" spans="1:121" x14ac:dyDescent="0.2">
      <c r="CH2478" s="50"/>
      <c r="DA2478" s="50"/>
    </row>
  </sheetData>
  <autoFilter ref="A3:DJ2475"/>
  <mergeCells count="14">
    <mergeCell ref="D1:M1"/>
    <mergeCell ref="W1:AB1"/>
    <mergeCell ref="AD1:AH1"/>
    <mergeCell ref="AT1:AY1"/>
    <mergeCell ref="AZ1:BE1"/>
    <mergeCell ref="CA1:CF1"/>
    <mergeCell ref="CH1:CL1"/>
    <mergeCell ref="CX1:DC1"/>
    <mergeCell ref="DD1:DI1"/>
    <mergeCell ref="AZ2:BB2"/>
    <mergeCell ref="BC2:BE2"/>
    <mergeCell ref="DD2:DF2"/>
    <mergeCell ref="DG2:DI2"/>
    <mergeCell ref="BH1:BQ1"/>
  </mergeCells>
  <pageMargins left="0.78740157499999996" right="0.78740157499999996" top="0.984251969" bottom="0.984251969" header="0.4921259845" footer="0.4921259845"/>
  <pageSetup paperSize="9" scale="90" orientation="portrait" r:id="rId1"/>
  <headerFooter alignWithMargins="0">
    <oddHeader>&amp;LDatabáze profilů</oddHeader>
    <oddFooter>&amp;L&amp;D/&amp;T&amp;R&amp;P/&amp;N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3"/>
  <dimension ref="A2:F2445"/>
  <sheetViews>
    <sheetView workbookViewId="0">
      <selection activeCell="F6" sqref="F6"/>
    </sheetView>
  </sheetViews>
  <sheetFormatPr defaultRowHeight="15" x14ac:dyDescent="0.25"/>
  <cols>
    <col min="3" max="3" width="12.5703125" bestFit="1" customWidth="1"/>
  </cols>
  <sheetData>
    <row r="2" spans="1:6" x14ac:dyDescent="0.25">
      <c r="A2" s="10" t="s">
        <v>106</v>
      </c>
      <c r="B2" t="str">
        <f>UPPER(LEFT(A2,FIND(" ",A2)-1))</f>
        <v>P</v>
      </c>
      <c r="C2" t="str">
        <f>MID(A2,FIND(" ",A2)+1, LEN(A2))</f>
        <v>1</v>
      </c>
      <c r="D2" t="s">
        <v>2669</v>
      </c>
      <c r="F2" t="s">
        <v>2716</v>
      </c>
    </row>
    <row r="3" spans="1:6" x14ac:dyDescent="0.25">
      <c r="A3" s="10" t="s">
        <v>108</v>
      </c>
      <c r="B3" t="str">
        <f t="shared" ref="B3:B66" si="0">UPPER(LEFT(A3,FIND(" ",A3)-1))</f>
        <v>P</v>
      </c>
      <c r="C3" t="str">
        <f t="shared" ref="C3:C66" si="1">MID(A3,FIND(" ",A3)+1, LEN(A3))</f>
        <v>2</v>
      </c>
      <c r="D3" t="s">
        <v>2670</v>
      </c>
      <c r="F3" t="s">
        <v>2717</v>
      </c>
    </row>
    <row r="4" spans="1:6" x14ac:dyDescent="0.25">
      <c r="A4" s="10" t="s">
        <v>109</v>
      </c>
      <c r="B4" t="str">
        <f t="shared" si="0"/>
        <v>P</v>
      </c>
      <c r="C4" t="str">
        <f t="shared" si="1"/>
        <v>3</v>
      </c>
      <c r="D4" t="s">
        <v>2671</v>
      </c>
      <c r="F4" t="s">
        <v>2718</v>
      </c>
    </row>
    <row r="5" spans="1:6" x14ac:dyDescent="0.25">
      <c r="A5" s="10" t="s">
        <v>111</v>
      </c>
      <c r="B5" t="str">
        <f t="shared" si="0"/>
        <v>P</v>
      </c>
      <c r="C5" t="str">
        <f t="shared" si="1"/>
        <v>4</v>
      </c>
      <c r="D5" t="s">
        <v>2672</v>
      </c>
      <c r="F5" t="s">
        <v>2729</v>
      </c>
    </row>
    <row r="6" spans="1:6" x14ac:dyDescent="0.25">
      <c r="A6" s="10" t="s">
        <v>112</v>
      </c>
      <c r="B6" t="str">
        <f t="shared" si="0"/>
        <v>P</v>
      </c>
      <c r="C6" t="str">
        <f t="shared" si="1"/>
        <v>5</v>
      </c>
      <c r="D6" t="s">
        <v>2673</v>
      </c>
      <c r="F6" t="s">
        <v>2757</v>
      </c>
    </row>
    <row r="7" spans="1:6" x14ac:dyDescent="0.25">
      <c r="A7" s="10" t="s">
        <v>113</v>
      </c>
      <c r="B7" t="str">
        <f t="shared" si="0"/>
        <v>P</v>
      </c>
      <c r="C7" t="str">
        <f t="shared" si="1"/>
        <v>6</v>
      </c>
      <c r="D7" t="s">
        <v>2674</v>
      </c>
    </row>
    <row r="8" spans="1:6" x14ac:dyDescent="0.25">
      <c r="A8" s="10" t="s">
        <v>114</v>
      </c>
      <c r="B8" t="str">
        <f t="shared" si="0"/>
        <v>P</v>
      </c>
      <c r="C8" t="str">
        <f t="shared" si="1"/>
        <v>7</v>
      </c>
      <c r="D8" t="s">
        <v>2675</v>
      </c>
    </row>
    <row r="9" spans="1:6" x14ac:dyDescent="0.25">
      <c r="A9" s="10" t="s">
        <v>115</v>
      </c>
      <c r="B9" t="str">
        <f t="shared" si="0"/>
        <v>P</v>
      </c>
      <c r="C9" t="str">
        <f t="shared" si="1"/>
        <v>8</v>
      </c>
      <c r="D9" t="s">
        <v>2676</v>
      </c>
    </row>
    <row r="10" spans="1:6" x14ac:dyDescent="0.25">
      <c r="A10" s="10" t="s">
        <v>116</v>
      </c>
      <c r="B10" t="str">
        <f t="shared" si="0"/>
        <v>P</v>
      </c>
      <c r="C10" t="str">
        <f t="shared" si="1"/>
        <v>9</v>
      </c>
      <c r="D10" t="s">
        <v>2677</v>
      </c>
    </row>
    <row r="11" spans="1:6" x14ac:dyDescent="0.25">
      <c r="A11" s="10" t="s">
        <v>117</v>
      </c>
      <c r="B11" t="str">
        <f t="shared" si="0"/>
        <v>P</v>
      </c>
      <c r="C11" t="str">
        <f t="shared" si="1"/>
        <v>10</v>
      </c>
      <c r="D11" t="s">
        <v>2678</v>
      </c>
    </row>
    <row r="12" spans="1:6" x14ac:dyDescent="0.25">
      <c r="A12" s="10" t="s">
        <v>118</v>
      </c>
      <c r="B12" t="str">
        <f t="shared" si="0"/>
        <v>P</v>
      </c>
      <c r="C12" t="str">
        <f t="shared" si="1"/>
        <v>11</v>
      </c>
      <c r="D12" t="s">
        <v>2679</v>
      </c>
    </row>
    <row r="13" spans="1:6" x14ac:dyDescent="0.25">
      <c r="A13" s="10" t="s">
        <v>119</v>
      </c>
      <c r="B13" t="str">
        <f t="shared" si="0"/>
        <v>P</v>
      </c>
      <c r="C13" t="str">
        <f t="shared" si="1"/>
        <v>12</v>
      </c>
      <c r="D13" t="s">
        <v>2680</v>
      </c>
    </row>
    <row r="14" spans="1:6" x14ac:dyDescent="0.25">
      <c r="A14" s="10" t="s">
        <v>120</v>
      </c>
      <c r="B14" t="str">
        <f t="shared" si="0"/>
        <v>P</v>
      </c>
      <c r="C14" t="str">
        <f t="shared" si="1"/>
        <v>13</v>
      </c>
      <c r="D14" t="s">
        <v>2681</v>
      </c>
    </row>
    <row r="15" spans="1:6" x14ac:dyDescent="0.25">
      <c r="A15" s="10" t="s">
        <v>121</v>
      </c>
      <c r="B15" t="str">
        <f t="shared" si="0"/>
        <v>P</v>
      </c>
      <c r="C15" t="str">
        <f t="shared" si="1"/>
        <v>14</v>
      </c>
      <c r="D15" t="s">
        <v>2682</v>
      </c>
    </row>
    <row r="16" spans="1:6" x14ac:dyDescent="0.25">
      <c r="A16" s="10" t="s">
        <v>122</v>
      </c>
      <c r="B16" t="str">
        <f t="shared" si="0"/>
        <v>P</v>
      </c>
      <c r="C16" t="str">
        <f t="shared" si="1"/>
        <v>15</v>
      </c>
      <c r="D16" t="s">
        <v>2683</v>
      </c>
    </row>
    <row r="17" spans="1:4" x14ac:dyDescent="0.25">
      <c r="A17" s="10" t="s">
        <v>123</v>
      </c>
      <c r="B17" t="str">
        <f t="shared" si="0"/>
        <v>P</v>
      </c>
      <c r="C17" t="str">
        <f t="shared" si="1"/>
        <v>16</v>
      </c>
      <c r="D17" t="s">
        <v>2684</v>
      </c>
    </row>
    <row r="18" spans="1:4" x14ac:dyDescent="0.25">
      <c r="A18" s="10" t="s">
        <v>124</v>
      </c>
      <c r="B18" t="str">
        <f t="shared" si="0"/>
        <v>P</v>
      </c>
      <c r="C18" t="str">
        <f t="shared" si="1"/>
        <v>17</v>
      </c>
      <c r="D18" t="s">
        <v>2685</v>
      </c>
    </row>
    <row r="19" spans="1:4" x14ac:dyDescent="0.25">
      <c r="A19" s="10" t="s">
        <v>125</v>
      </c>
      <c r="B19" t="str">
        <f t="shared" si="0"/>
        <v>P</v>
      </c>
      <c r="C19" t="str">
        <f t="shared" si="1"/>
        <v>18</v>
      </c>
      <c r="D19" t="s">
        <v>2686</v>
      </c>
    </row>
    <row r="20" spans="1:4" x14ac:dyDescent="0.25">
      <c r="A20" s="10" t="s">
        <v>126</v>
      </c>
      <c r="B20" t="str">
        <f t="shared" si="0"/>
        <v>P</v>
      </c>
      <c r="C20" t="str">
        <f t="shared" si="1"/>
        <v>19</v>
      </c>
      <c r="D20" t="s">
        <v>2687</v>
      </c>
    </row>
    <row r="21" spans="1:4" x14ac:dyDescent="0.25">
      <c r="A21" s="10" t="s">
        <v>127</v>
      </c>
      <c r="B21" t="str">
        <f t="shared" si="0"/>
        <v>P</v>
      </c>
      <c r="C21" t="str">
        <f t="shared" si="1"/>
        <v>20</v>
      </c>
      <c r="D21" t="s">
        <v>2688</v>
      </c>
    </row>
    <row r="22" spans="1:4" x14ac:dyDescent="0.25">
      <c r="A22" s="10" t="s">
        <v>128</v>
      </c>
      <c r="B22" t="str">
        <f t="shared" si="0"/>
        <v>P</v>
      </c>
      <c r="C22" t="str">
        <f t="shared" si="1"/>
        <v>21</v>
      </c>
      <c r="D22" t="s">
        <v>2689</v>
      </c>
    </row>
    <row r="23" spans="1:4" x14ac:dyDescent="0.25">
      <c r="A23" s="10" t="s">
        <v>129</v>
      </c>
      <c r="B23" t="str">
        <f t="shared" si="0"/>
        <v>P</v>
      </c>
      <c r="C23" t="str">
        <f t="shared" si="1"/>
        <v>22</v>
      </c>
    </row>
    <row r="24" spans="1:4" x14ac:dyDescent="0.25">
      <c r="A24" s="10" t="s">
        <v>130</v>
      </c>
      <c r="B24" t="str">
        <f t="shared" si="0"/>
        <v>P</v>
      </c>
      <c r="C24" t="str">
        <f t="shared" si="1"/>
        <v>23</v>
      </c>
    </row>
    <row r="25" spans="1:4" x14ac:dyDescent="0.25">
      <c r="A25" s="10" t="s">
        <v>131</v>
      </c>
      <c r="B25" t="str">
        <f t="shared" si="0"/>
        <v>P</v>
      </c>
      <c r="C25" t="str">
        <f t="shared" si="1"/>
        <v>24</v>
      </c>
    </row>
    <row r="26" spans="1:4" x14ac:dyDescent="0.25">
      <c r="A26" s="10" t="s">
        <v>132</v>
      </c>
      <c r="B26" t="str">
        <f t="shared" si="0"/>
        <v>P</v>
      </c>
      <c r="C26" t="str">
        <f t="shared" si="1"/>
        <v>25</v>
      </c>
    </row>
    <row r="27" spans="1:4" x14ac:dyDescent="0.25">
      <c r="A27" s="10" t="s">
        <v>133</v>
      </c>
      <c r="B27" t="str">
        <f t="shared" si="0"/>
        <v>P</v>
      </c>
      <c r="C27" t="str">
        <f t="shared" si="1"/>
        <v>26</v>
      </c>
    </row>
    <row r="28" spans="1:4" x14ac:dyDescent="0.25">
      <c r="A28" s="10" t="s">
        <v>134</v>
      </c>
      <c r="B28" t="str">
        <f t="shared" si="0"/>
        <v>P</v>
      </c>
      <c r="C28" t="str">
        <f t="shared" si="1"/>
        <v>28</v>
      </c>
    </row>
    <row r="29" spans="1:4" x14ac:dyDescent="0.25">
      <c r="A29" s="10" t="s">
        <v>135</v>
      </c>
      <c r="B29" t="str">
        <f t="shared" si="0"/>
        <v>P</v>
      </c>
      <c r="C29" t="str">
        <f t="shared" si="1"/>
        <v>30</v>
      </c>
    </row>
    <row r="30" spans="1:4" x14ac:dyDescent="0.25">
      <c r="A30" s="10" t="s">
        <v>136</v>
      </c>
      <c r="B30" t="str">
        <f t="shared" si="0"/>
        <v>P</v>
      </c>
      <c r="C30" t="str">
        <f t="shared" si="1"/>
        <v>32</v>
      </c>
    </row>
    <row r="31" spans="1:4" x14ac:dyDescent="0.25">
      <c r="A31" s="10" t="s">
        <v>137</v>
      </c>
      <c r="B31" t="str">
        <f t="shared" si="0"/>
        <v>P</v>
      </c>
      <c r="C31" t="str">
        <f t="shared" si="1"/>
        <v>34</v>
      </c>
    </row>
    <row r="32" spans="1:4" x14ac:dyDescent="0.25">
      <c r="A32" s="10" t="s">
        <v>138</v>
      </c>
      <c r="B32" t="str">
        <f t="shared" si="0"/>
        <v>P</v>
      </c>
      <c r="C32" t="str">
        <f t="shared" si="1"/>
        <v>36</v>
      </c>
    </row>
    <row r="33" spans="1:3" x14ac:dyDescent="0.25">
      <c r="A33" s="10" t="s">
        <v>139</v>
      </c>
      <c r="B33" t="str">
        <f t="shared" si="0"/>
        <v>P</v>
      </c>
      <c r="C33" t="str">
        <f t="shared" si="1"/>
        <v>38</v>
      </c>
    </row>
    <row r="34" spans="1:3" x14ac:dyDescent="0.25">
      <c r="A34" s="10" t="s">
        <v>140</v>
      </c>
      <c r="B34" t="str">
        <f t="shared" si="0"/>
        <v>P</v>
      </c>
      <c r="C34" t="str">
        <f t="shared" si="1"/>
        <v>40</v>
      </c>
    </row>
    <row r="35" spans="1:3" x14ac:dyDescent="0.25">
      <c r="A35" s="10" t="s">
        <v>141</v>
      </c>
      <c r="B35" t="str">
        <f t="shared" si="0"/>
        <v>P</v>
      </c>
      <c r="C35" t="str">
        <f t="shared" si="1"/>
        <v>42</v>
      </c>
    </row>
    <row r="36" spans="1:3" x14ac:dyDescent="0.25">
      <c r="A36" s="10" t="s">
        <v>142</v>
      </c>
      <c r="B36" t="str">
        <f t="shared" si="0"/>
        <v>P</v>
      </c>
      <c r="C36" t="str">
        <f t="shared" si="1"/>
        <v>44</v>
      </c>
    </row>
    <row r="37" spans="1:3" x14ac:dyDescent="0.25">
      <c r="A37" s="10" t="s">
        <v>143</v>
      </c>
      <c r="B37" t="str">
        <f t="shared" si="0"/>
        <v>P</v>
      </c>
      <c r="C37" t="str">
        <f t="shared" si="1"/>
        <v>46</v>
      </c>
    </row>
    <row r="38" spans="1:3" x14ac:dyDescent="0.25">
      <c r="A38" s="10" t="s">
        <v>144</v>
      </c>
      <c r="B38" t="str">
        <f t="shared" si="0"/>
        <v>P</v>
      </c>
      <c r="C38" t="str">
        <f t="shared" si="1"/>
        <v>48</v>
      </c>
    </row>
    <row r="39" spans="1:3" x14ac:dyDescent="0.25">
      <c r="A39" s="10" t="s">
        <v>145</v>
      </c>
      <c r="B39" t="str">
        <f t="shared" si="0"/>
        <v>P</v>
      </c>
      <c r="C39" t="str">
        <f t="shared" si="1"/>
        <v>50</v>
      </c>
    </row>
    <row r="40" spans="1:3" x14ac:dyDescent="0.25">
      <c r="A40" s="10" t="s">
        <v>146</v>
      </c>
      <c r="B40" t="str">
        <f t="shared" si="0"/>
        <v>P</v>
      </c>
      <c r="C40" t="str">
        <f t="shared" si="1"/>
        <v>52</v>
      </c>
    </row>
    <row r="41" spans="1:3" x14ac:dyDescent="0.25">
      <c r="A41" s="10" t="s">
        <v>147</v>
      </c>
      <c r="B41" t="str">
        <f t="shared" si="0"/>
        <v>P</v>
      </c>
      <c r="C41" t="str">
        <f t="shared" si="1"/>
        <v>54</v>
      </c>
    </row>
    <row r="42" spans="1:3" x14ac:dyDescent="0.25">
      <c r="A42" s="10" t="s">
        <v>148</v>
      </c>
      <c r="B42" t="str">
        <f t="shared" si="0"/>
        <v>P</v>
      </c>
      <c r="C42" t="str">
        <f t="shared" si="1"/>
        <v>56</v>
      </c>
    </row>
    <row r="43" spans="1:3" x14ac:dyDescent="0.25">
      <c r="A43" s="10" t="s">
        <v>149</v>
      </c>
      <c r="B43" t="str">
        <f t="shared" si="0"/>
        <v>P</v>
      </c>
      <c r="C43" t="str">
        <f t="shared" si="1"/>
        <v>58</v>
      </c>
    </row>
    <row r="44" spans="1:3" x14ac:dyDescent="0.25">
      <c r="A44" s="10" t="s">
        <v>150</v>
      </c>
      <c r="B44" t="str">
        <f t="shared" si="0"/>
        <v>P</v>
      </c>
      <c r="C44" t="str">
        <f t="shared" si="1"/>
        <v>60</v>
      </c>
    </row>
    <row r="45" spans="1:3" x14ac:dyDescent="0.25">
      <c r="A45" s="10" t="s">
        <v>151</v>
      </c>
      <c r="B45" t="str">
        <f t="shared" si="0"/>
        <v>P</v>
      </c>
      <c r="C45" t="str">
        <f t="shared" si="1"/>
        <v>65</v>
      </c>
    </row>
    <row r="46" spans="1:3" x14ac:dyDescent="0.25">
      <c r="A46" s="10" t="s">
        <v>152</v>
      </c>
      <c r="B46" t="str">
        <f t="shared" si="0"/>
        <v>P</v>
      </c>
      <c r="C46" t="str">
        <f t="shared" si="1"/>
        <v>70</v>
      </c>
    </row>
    <row r="47" spans="1:3" x14ac:dyDescent="0.25">
      <c r="A47" s="10" t="s">
        <v>153</v>
      </c>
      <c r="B47" t="str">
        <f t="shared" si="0"/>
        <v>P</v>
      </c>
      <c r="C47" t="str">
        <f t="shared" si="1"/>
        <v>75</v>
      </c>
    </row>
    <row r="48" spans="1:3" x14ac:dyDescent="0.25">
      <c r="A48" s="10" t="s">
        <v>154</v>
      </c>
      <c r="B48" t="str">
        <f t="shared" si="0"/>
        <v>P</v>
      </c>
      <c r="C48" t="str">
        <f t="shared" si="1"/>
        <v>80</v>
      </c>
    </row>
    <row r="49" spans="1:3" x14ac:dyDescent="0.25">
      <c r="A49" s="10" t="s">
        <v>155</v>
      </c>
      <c r="B49" t="str">
        <f t="shared" si="0"/>
        <v>P</v>
      </c>
      <c r="C49" t="str">
        <f t="shared" si="1"/>
        <v>85</v>
      </c>
    </row>
    <row r="50" spans="1:3" x14ac:dyDescent="0.25">
      <c r="A50" s="10" t="s">
        <v>156</v>
      </c>
      <c r="B50" t="str">
        <f t="shared" si="0"/>
        <v>P</v>
      </c>
      <c r="C50" t="str">
        <f t="shared" si="1"/>
        <v>90</v>
      </c>
    </row>
    <row r="51" spans="1:3" x14ac:dyDescent="0.25">
      <c r="A51" s="10" t="s">
        <v>157</v>
      </c>
      <c r="B51" t="str">
        <f t="shared" si="0"/>
        <v>P</v>
      </c>
      <c r="C51" t="str">
        <f t="shared" si="1"/>
        <v>95</v>
      </c>
    </row>
    <row r="52" spans="1:3" x14ac:dyDescent="0.25">
      <c r="A52" s="10" t="s">
        <v>158</v>
      </c>
      <c r="B52" t="str">
        <f t="shared" si="0"/>
        <v>P</v>
      </c>
      <c r="C52" t="str">
        <f t="shared" si="1"/>
        <v>100</v>
      </c>
    </row>
    <row r="53" spans="1:3" x14ac:dyDescent="0.25">
      <c r="A53" s="10" t="s">
        <v>159</v>
      </c>
      <c r="B53" t="str">
        <f t="shared" si="0"/>
        <v>P</v>
      </c>
      <c r="C53" t="str">
        <f t="shared" si="1"/>
        <v>105</v>
      </c>
    </row>
    <row r="54" spans="1:3" x14ac:dyDescent="0.25">
      <c r="A54" s="10" t="s">
        <v>160</v>
      </c>
      <c r="B54" t="str">
        <f t="shared" si="0"/>
        <v>P</v>
      </c>
      <c r="C54" t="str">
        <f t="shared" si="1"/>
        <v>110</v>
      </c>
    </row>
    <row r="55" spans="1:3" x14ac:dyDescent="0.25">
      <c r="A55" s="10" t="s">
        <v>161</v>
      </c>
      <c r="B55" t="str">
        <f t="shared" si="0"/>
        <v>P</v>
      </c>
      <c r="C55" t="str">
        <f t="shared" si="1"/>
        <v>115</v>
      </c>
    </row>
    <row r="56" spans="1:3" x14ac:dyDescent="0.25">
      <c r="A56" s="10" t="s">
        <v>162</v>
      </c>
      <c r="B56" t="str">
        <f t="shared" si="0"/>
        <v>P</v>
      </c>
      <c r="C56" t="str">
        <f t="shared" si="1"/>
        <v>120</v>
      </c>
    </row>
    <row r="57" spans="1:3" x14ac:dyDescent="0.25">
      <c r="A57" s="10" t="s">
        <v>163</v>
      </c>
      <c r="B57" t="str">
        <f t="shared" si="0"/>
        <v>PLHR</v>
      </c>
      <c r="C57" t="str">
        <f t="shared" si="1"/>
        <v>1</v>
      </c>
    </row>
    <row r="58" spans="1:3" x14ac:dyDescent="0.25">
      <c r="A58" s="10" t="s">
        <v>164</v>
      </c>
      <c r="B58" t="str">
        <f t="shared" si="0"/>
        <v>PLHR</v>
      </c>
      <c r="C58" t="str">
        <f t="shared" si="1"/>
        <v>2</v>
      </c>
    </row>
    <row r="59" spans="1:3" x14ac:dyDescent="0.25">
      <c r="A59" s="10" t="s">
        <v>165</v>
      </c>
      <c r="B59" t="str">
        <f t="shared" si="0"/>
        <v>PLHR</v>
      </c>
      <c r="C59" t="str">
        <f t="shared" si="1"/>
        <v>3</v>
      </c>
    </row>
    <row r="60" spans="1:3" x14ac:dyDescent="0.25">
      <c r="A60" s="10" t="s">
        <v>166</v>
      </c>
      <c r="B60" t="str">
        <f t="shared" si="0"/>
        <v>PLHR</v>
      </c>
      <c r="C60" t="str">
        <f t="shared" si="1"/>
        <v>4</v>
      </c>
    </row>
    <row r="61" spans="1:3" x14ac:dyDescent="0.25">
      <c r="A61" s="10" t="s">
        <v>167</v>
      </c>
      <c r="B61" t="str">
        <f t="shared" si="0"/>
        <v>PLHR</v>
      </c>
      <c r="C61" t="str">
        <f t="shared" si="1"/>
        <v>5</v>
      </c>
    </row>
    <row r="62" spans="1:3" x14ac:dyDescent="0.25">
      <c r="A62" s="10" t="s">
        <v>168</v>
      </c>
      <c r="B62" t="str">
        <f t="shared" si="0"/>
        <v>PLHR</v>
      </c>
      <c r="C62" t="str">
        <f t="shared" si="1"/>
        <v>6</v>
      </c>
    </row>
    <row r="63" spans="1:3" x14ac:dyDescent="0.25">
      <c r="A63" s="10" t="s">
        <v>169</v>
      </c>
      <c r="B63" t="str">
        <f t="shared" si="0"/>
        <v>PV</v>
      </c>
      <c r="C63" t="str">
        <f t="shared" si="1"/>
        <v>3</v>
      </c>
    </row>
    <row r="64" spans="1:3" x14ac:dyDescent="0.25">
      <c r="A64" s="10" t="s">
        <v>171</v>
      </c>
      <c r="B64" t="str">
        <f t="shared" si="0"/>
        <v>PV</v>
      </c>
      <c r="C64" t="str">
        <f t="shared" si="1"/>
        <v>4</v>
      </c>
    </row>
    <row r="65" spans="1:3" x14ac:dyDescent="0.25">
      <c r="A65" s="10" t="s">
        <v>172</v>
      </c>
      <c r="B65" t="str">
        <f t="shared" si="0"/>
        <v>PV</v>
      </c>
      <c r="C65" t="str">
        <f t="shared" si="1"/>
        <v>5</v>
      </c>
    </row>
    <row r="66" spans="1:3" x14ac:dyDescent="0.25">
      <c r="A66" s="10" t="s">
        <v>173</v>
      </c>
      <c r="B66" t="str">
        <f t="shared" si="0"/>
        <v>PV</v>
      </c>
      <c r="C66" t="str">
        <f t="shared" si="1"/>
        <v>6</v>
      </c>
    </row>
    <row r="67" spans="1:3" x14ac:dyDescent="0.25">
      <c r="A67" s="10" t="s">
        <v>174</v>
      </c>
      <c r="B67" t="str">
        <f t="shared" ref="B67:B130" si="2">UPPER(LEFT(A67,FIND(" ",A67)-1))</f>
        <v>PV</v>
      </c>
      <c r="C67" t="str">
        <f t="shared" ref="C67:C130" si="3">MID(A67,FIND(" ",A67)+1, LEN(A67))</f>
        <v>7</v>
      </c>
    </row>
    <row r="68" spans="1:3" x14ac:dyDescent="0.25">
      <c r="A68" s="10" t="s">
        <v>175</v>
      </c>
      <c r="B68" t="str">
        <f t="shared" si="2"/>
        <v>PV</v>
      </c>
      <c r="C68" t="str">
        <f t="shared" si="3"/>
        <v>8</v>
      </c>
    </row>
    <row r="69" spans="1:3" x14ac:dyDescent="0.25">
      <c r="A69" s="10" t="s">
        <v>176</v>
      </c>
      <c r="B69" t="str">
        <f t="shared" si="2"/>
        <v>PV</v>
      </c>
      <c r="C69" t="str">
        <f t="shared" si="3"/>
        <v>9</v>
      </c>
    </row>
    <row r="70" spans="1:3" x14ac:dyDescent="0.25">
      <c r="A70" s="10" t="s">
        <v>177</v>
      </c>
      <c r="B70" t="str">
        <f t="shared" si="2"/>
        <v>PV</v>
      </c>
      <c r="C70" t="str">
        <f t="shared" si="3"/>
        <v>10</v>
      </c>
    </row>
    <row r="71" spans="1:3" x14ac:dyDescent="0.25">
      <c r="A71" s="10" t="s">
        <v>178</v>
      </c>
      <c r="B71" t="str">
        <f t="shared" si="2"/>
        <v>PZ</v>
      </c>
      <c r="C71" t="str">
        <f t="shared" si="3"/>
        <v>3</v>
      </c>
    </row>
    <row r="72" spans="1:3" x14ac:dyDescent="0.25">
      <c r="A72" s="10" t="s">
        <v>180</v>
      </c>
      <c r="B72" t="str">
        <f t="shared" si="2"/>
        <v>PZ</v>
      </c>
      <c r="C72" t="str">
        <f t="shared" si="3"/>
        <v>4</v>
      </c>
    </row>
    <row r="73" spans="1:3" x14ac:dyDescent="0.25">
      <c r="A73" s="10" t="s">
        <v>181</v>
      </c>
      <c r="B73" t="str">
        <f t="shared" si="2"/>
        <v>PZ</v>
      </c>
      <c r="C73" t="str">
        <f t="shared" si="3"/>
        <v>5</v>
      </c>
    </row>
    <row r="74" spans="1:3" x14ac:dyDescent="0.25">
      <c r="A74" s="10" t="s">
        <v>182</v>
      </c>
      <c r="B74" t="str">
        <f t="shared" si="2"/>
        <v>PZ</v>
      </c>
      <c r="C74" t="str">
        <f t="shared" si="3"/>
        <v>6</v>
      </c>
    </row>
    <row r="75" spans="1:3" x14ac:dyDescent="0.25">
      <c r="A75" s="10" t="s">
        <v>183</v>
      </c>
      <c r="B75" t="str">
        <f t="shared" si="2"/>
        <v>PZ</v>
      </c>
      <c r="C75" t="str">
        <f t="shared" si="3"/>
        <v>7</v>
      </c>
    </row>
    <row r="76" spans="1:3" x14ac:dyDescent="0.25">
      <c r="A76" s="10" t="s">
        <v>184</v>
      </c>
      <c r="B76" t="str">
        <f t="shared" si="2"/>
        <v>PZ</v>
      </c>
      <c r="C76" t="str">
        <f t="shared" si="3"/>
        <v>8</v>
      </c>
    </row>
    <row r="77" spans="1:3" x14ac:dyDescent="0.25">
      <c r="A77" s="10" t="s">
        <v>185</v>
      </c>
      <c r="B77" t="str">
        <f t="shared" si="2"/>
        <v>PZ</v>
      </c>
      <c r="C77" t="str">
        <f t="shared" si="3"/>
        <v>9</v>
      </c>
    </row>
    <row r="78" spans="1:3" x14ac:dyDescent="0.25">
      <c r="A78" s="10" t="s">
        <v>186</v>
      </c>
      <c r="B78" t="str">
        <f t="shared" si="2"/>
        <v>PZ</v>
      </c>
      <c r="C78" t="str">
        <f t="shared" si="3"/>
        <v>10</v>
      </c>
    </row>
    <row r="79" spans="1:3" x14ac:dyDescent="0.25">
      <c r="A79" s="10" t="s">
        <v>187</v>
      </c>
      <c r="B79" t="str">
        <f t="shared" si="2"/>
        <v>KR</v>
      </c>
      <c r="C79" t="str">
        <f t="shared" si="3"/>
        <v>5</v>
      </c>
    </row>
    <row r="80" spans="1:3" x14ac:dyDescent="0.25">
      <c r="A80" s="10" t="s">
        <v>189</v>
      </c>
      <c r="B80" t="str">
        <f t="shared" si="2"/>
        <v>KR</v>
      </c>
      <c r="C80" t="str">
        <f t="shared" si="3"/>
        <v>6</v>
      </c>
    </row>
    <row r="81" spans="1:3" x14ac:dyDescent="0.25">
      <c r="A81" s="10" t="s">
        <v>190</v>
      </c>
      <c r="B81" t="str">
        <f t="shared" si="2"/>
        <v>KR</v>
      </c>
      <c r="C81" t="str">
        <f t="shared" si="3"/>
        <v>7</v>
      </c>
    </row>
    <row r="82" spans="1:3" x14ac:dyDescent="0.25">
      <c r="A82" s="10" t="s">
        <v>191</v>
      </c>
      <c r="B82" t="str">
        <f t="shared" si="2"/>
        <v>KR</v>
      </c>
      <c r="C82" t="str">
        <f t="shared" si="3"/>
        <v>8</v>
      </c>
    </row>
    <row r="83" spans="1:3" x14ac:dyDescent="0.25">
      <c r="A83" s="10" t="s">
        <v>192</v>
      </c>
      <c r="B83" t="str">
        <f t="shared" si="2"/>
        <v>KR</v>
      </c>
      <c r="C83" t="str">
        <f t="shared" si="3"/>
        <v>9</v>
      </c>
    </row>
    <row r="84" spans="1:3" x14ac:dyDescent="0.25">
      <c r="A84" s="10" t="s">
        <v>193</v>
      </c>
      <c r="B84" t="str">
        <f t="shared" si="2"/>
        <v>KR</v>
      </c>
      <c r="C84" t="str">
        <f t="shared" si="3"/>
        <v>10</v>
      </c>
    </row>
    <row r="85" spans="1:3" x14ac:dyDescent="0.25">
      <c r="A85" s="10" t="s">
        <v>194</v>
      </c>
      <c r="B85" t="str">
        <f t="shared" si="2"/>
        <v>KR</v>
      </c>
      <c r="C85" t="str">
        <f t="shared" si="3"/>
        <v>11</v>
      </c>
    </row>
    <row r="86" spans="1:3" x14ac:dyDescent="0.25">
      <c r="A86" s="10" t="s">
        <v>195</v>
      </c>
      <c r="B86" t="str">
        <f t="shared" si="2"/>
        <v>KR</v>
      </c>
      <c r="C86" t="str">
        <f t="shared" si="3"/>
        <v>12</v>
      </c>
    </row>
    <row r="87" spans="1:3" x14ac:dyDescent="0.25">
      <c r="A87" s="10" t="s">
        <v>196</v>
      </c>
      <c r="B87" t="str">
        <f t="shared" si="2"/>
        <v>KR</v>
      </c>
      <c r="C87" t="str">
        <f t="shared" si="3"/>
        <v>13</v>
      </c>
    </row>
    <row r="88" spans="1:3" x14ac:dyDescent="0.25">
      <c r="A88" s="10" t="s">
        <v>197</v>
      </c>
      <c r="B88" t="str">
        <f t="shared" si="2"/>
        <v>KR</v>
      </c>
      <c r="C88" t="str">
        <f t="shared" si="3"/>
        <v>14</v>
      </c>
    </row>
    <row r="89" spans="1:3" x14ac:dyDescent="0.25">
      <c r="A89" s="10" t="s">
        <v>198</v>
      </c>
      <c r="B89" t="str">
        <f t="shared" si="2"/>
        <v>KR</v>
      </c>
      <c r="C89" t="str">
        <f t="shared" si="3"/>
        <v>15</v>
      </c>
    </row>
    <row r="90" spans="1:3" x14ac:dyDescent="0.25">
      <c r="A90" s="10" t="s">
        <v>199</v>
      </c>
      <c r="B90" t="str">
        <f t="shared" si="2"/>
        <v>KR</v>
      </c>
      <c r="C90" t="str">
        <f t="shared" si="3"/>
        <v>16</v>
      </c>
    </row>
    <row r="91" spans="1:3" x14ac:dyDescent="0.25">
      <c r="A91" s="10" t="s">
        <v>200</v>
      </c>
      <c r="B91" t="str">
        <f t="shared" si="2"/>
        <v>KR</v>
      </c>
      <c r="C91" t="str">
        <f t="shared" si="3"/>
        <v>17</v>
      </c>
    </row>
    <row r="92" spans="1:3" x14ac:dyDescent="0.25">
      <c r="A92" s="10" t="s">
        <v>201</v>
      </c>
      <c r="B92" t="str">
        <f t="shared" si="2"/>
        <v>KR</v>
      </c>
      <c r="C92" t="str">
        <f t="shared" si="3"/>
        <v>18</v>
      </c>
    </row>
    <row r="93" spans="1:3" x14ac:dyDescent="0.25">
      <c r="A93" s="10" t="s">
        <v>202</v>
      </c>
      <c r="B93" t="str">
        <f t="shared" si="2"/>
        <v>KR</v>
      </c>
      <c r="C93" t="str">
        <f t="shared" si="3"/>
        <v>19</v>
      </c>
    </row>
    <row r="94" spans="1:3" x14ac:dyDescent="0.25">
      <c r="A94" s="10" t="s">
        <v>203</v>
      </c>
      <c r="B94" t="str">
        <f t="shared" si="2"/>
        <v>KR</v>
      </c>
      <c r="C94" t="str">
        <f t="shared" si="3"/>
        <v>20</v>
      </c>
    </row>
    <row r="95" spans="1:3" x14ac:dyDescent="0.25">
      <c r="A95" s="10" t="s">
        <v>204</v>
      </c>
      <c r="B95" t="str">
        <f t="shared" si="2"/>
        <v>KR</v>
      </c>
      <c r="C95" t="str">
        <f t="shared" si="3"/>
        <v>21</v>
      </c>
    </row>
    <row r="96" spans="1:3" x14ac:dyDescent="0.25">
      <c r="A96" s="10" t="s">
        <v>205</v>
      </c>
      <c r="B96" t="str">
        <f t="shared" si="2"/>
        <v>KR</v>
      </c>
      <c r="C96" t="str">
        <f t="shared" si="3"/>
        <v>22</v>
      </c>
    </row>
    <row r="97" spans="1:3" x14ac:dyDescent="0.25">
      <c r="A97" s="10" t="s">
        <v>206</v>
      </c>
      <c r="B97" t="str">
        <f t="shared" si="2"/>
        <v>KR</v>
      </c>
      <c r="C97" t="str">
        <f t="shared" si="3"/>
        <v>23</v>
      </c>
    </row>
    <row r="98" spans="1:3" x14ac:dyDescent="0.25">
      <c r="A98" s="10" t="s">
        <v>207</v>
      </c>
      <c r="B98" t="str">
        <f t="shared" si="2"/>
        <v>KR</v>
      </c>
      <c r="C98" t="str">
        <f t="shared" si="3"/>
        <v>24</v>
      </c>
    </row>
    <row r="99" spans="1:3" x14ac:dyDescent="0.25">
      <c r="A99" s="10" t="s">
        <v>208</v>
      </c>
      <c r="B99" t="str">
        <f t="shared" si="2"/>
        <v>KR</v>
      </c>
      <c r="C99" t="str">
        <f t="shared" si="3"/>
        <v>25</v>
      </c>
    </row>
    <row r="100" spans="1:3" x14ac:dyDescent="0.25">
      <c r="A100" s="10" t="s">
        <v>209</v>
      </c>
      <c r="B100" t="str">
        <f t="shared" si="2"/>
        <v>KR</v>
      </c>
      <c r="C100" t="str">
        <f t="shared" si="3"/>
        <v>26</v>
      </c>
    </row>
    <row r="101" spans="1:3" x14ac:dyDescent="0.25">
      <c r="A101" s="10" t="s">
        <v>210</v>
      </c>
      <c r="B101" t="str">
        <f t="shared" si="2"/>
        <v>KR</v>
      </c>
      <c r="C101" t="str">
        <f t="shared" si="3"/>
        <v>27</v>
      </c>
    </row>
    <row r="102" spans="1:3" x14ac:dyDescent="0.25">
      <c r="A102" s="10" t="s">
        <v>211</v>
      </c>
      <c r="B102" t="str">
        <f t="shared" si="2"/>
        <v>KR</v>
      </c>
      <c r="C102" t="str">
        <f t="shared" si="3"/>
        <v>28</v>
      </c>
    </row>
    <row r="103" spans="1:3" x14ac:dyDescent="0.25">
      <c r="A103" s="10" t="s">
        <v>212</v>
      </c>
      <c r="B103" t="str">
        <f t="shared" si="2"/>
        <v>KR</v>
      </c>
      <c r="C103" t="str">
        <f t="shared" si="3"/>
        <v>29</v>
      </c>
    </row>
    <row r="104" spans="1:3" x14ac:dyDescent="0.25">
      <c r="A104" s="10" t="s">
        <v>213</v>
      </c>
      <c r="B104" t="str">
        <f t="shared" si="2"/>
        <v>KR</v>
      </c>
      <c r="C104" t="str">
        <f t="shared" si="3"/>
        <v>30</v>
      </c>
    </row>
    <row r="105" spans="1:3" x14ac:dyDescent="0.25">
      <c r="A105" s="10" t="s">
        <v>214</v>
      </c>
      <c r="B105" t="str">
        <f t="shared" si="2"/>
        <v>KR</v>
      </c>
      <c r="C105" t="str">
        <f t="shared" si="3"/>
        <v>31</v>
      </c>
    </row>
    <row r="106" spans="1:3" x14ac:dyDescent="0.25">
      <c r="A106" s="10" t="s">
        <v>215</v>
      </c>
      <c r="B106" t="str">
        <f t="shared" si="2"/>
        <v>KR</v>
      </c>
      <c r="C106" t="str">
        <f t="shared" si="3"/>
        <v>32</v>
      </c>
    </row>
    <row r="107" spans="1:3" x14ac:dyDescent="0.25">
      <c r="A107" s="10" t="s">
        <v>216</v>
      </c>
      <c r="B107" t="str">
        <f t="shared" si="2"/>
        <v>KR</v>
      </c>
      <c r="C107" t="str">
        <f t="shared" si="3"/>
        <v>33</v>
      </c>
    </row>
    <row r="108" spans="1:3" x14ac:dyDescent="0.25">
      <c r="A108" s="10" t="s">
        <v>217</v>
      </c>
      <c r="B108" t="str">
        <f t="shared" si="2"/>
        <v>KR</v>
      </c>
      <c r="C108" t="str">
        <f t="shared" si="3"/>
        <v>34</v>
      </c>
    </row>
    <row r="109" spans="1:3" x14ac:dyDescent="0.25">
      <c r="A109" s="10" t="s">
        <v>218</v>
      </c>
      <c r="B109" t="str">
        <f t="shared" si="2"/>
        <v>KR</v>
      </c>
      <c r="C109" t="str">
        <f t="shared" si="3"/>
        <v>35</v>
      </c>
    </row>
    <row r="110" spans="1:3" x14ac:dyDescent="0.25">
      <c r="A110" s="10" t="s">
        <v>219</v>
      </c>
      <c r="B110" t="str">
        <f t="shared" si="2"/>
        <v>KR</v>
      </c>
      <c r="C110" t="str">
        <f t="shared" si="3"/>
        <v>36</v>
      </c>
    </row>
    <row r="111" spans="1:3" x14ac:dyDescent="0.25">
      <c r="A111" s="10" t="s">
        <v>220</v>
      </c>
      <c r="B111" t="str">
        <f t="shared" si="2"/>
        <v>KR</v>
      </c>
      <c r="C111" t="str">
        <f t="shared" si="3"/>
        <v>37</v>
      </c>
    </row>
    <row r="112" spans="1:3" x14ac:dyDescent="0.25">
      <c r="A112" s="10" t="s">
        <v>221</v>
      </c>
      <c r="B112" t="str">
        <f t="shared" si="2"/>
        <v>KR</v>
      </c>
      <c r="C112" t="str">
        <f t="shared" si="3"/>
        <v>38</v>
      </c>
    </row>
    <row r="113" spans="1:3" x14ac:dyDescent="0.25">
      <c r="A113" s="10" t="s">
        <v>222</v>
      </c>
      <c r="B113" t="str">
        <f t="shared" si="2"/>
        <v>KR</v>
      </c>
      <c r="C113" t="str">
        <f t="shared" si="3"/>
        <v>39</v>
      </c>
    </row>
    <row r="114" spans="1:3" x14ac:dyDescent="0.25">
      <c r="A114" s="10" t="s">
        <v>223</v>
      </c>
      <c r="B114" t="str">
        <f t="shared" si="2"/>
        <v>KR</v>
      </c>
      <c r="C114" t="str">
        <f t="shared" si="3"/>
        <v>40</v>
      </c>
    </row>
    <row r="115" spans="1:3" x14ac:dyDescent="0.25">
      <c r="A115" s="10" t="s">
        <v>224</v>
      </c>
      <c r="B115" t="str">
        <f t="shared" si="2"/>
        <v>KR</v>
      </c>
      <c r="C115" t="str">
        <f t="shared" si="3"/>
        <v>41</v>
      </c>
    </row>
    <row r="116" spans="1:3" x14ac:dyDescent="0.25">
      <c r="A116" s="10" t="s">
        <v>225</v>
      </c>
      <c r="B116" t="str">
        <f t="shared" si="2"/>
        <v>KR</v>
      </c>
      <c r="C116" t="str">
        <f t="shared" si="3"/>
        <v>42</v>
      </c>
    </row>
    <row r="117" spans="1:3" x14ac:dyDescent="0.25">
      <c r="A117" s="10" t="s">
        <v>226</v>
      </c>
      <c r="B117" t="str">
        <f t="shared" si="2"/>
        <v>KR</v>
      </c>
      <c r="C117" t="str">
        <f t="shared" si="3"/>
        <v>43</v>
      </c>
    </row>
    <row r="118" spans="1:3" x14ac:dyDescent="0.25">
      <c r="A118" s="10" t="s">
        <v>227</v>
      </c>
      <c r="B118" t="str">
        <f t="shared" si="2"/>
        <v>KR</v>
      </c>
      <c r="C118" t="str">
        <f t="shared" si="3"/>
        <v>44</v>
      </c>
    </row>
    <row r="119" spans="1:3" x14ac:dyDescent="0.25">
      <c r="A119" s="10" t="s">
        <v>228</v>
      </c>
      <c r="B119" t="str">
        <f t="shared" si="2"/>
        <v>KR</v>
      </c>
      <c r="C119" t="str">
        <f t="shared" si="3"/>
        <v>45</v>
      </c>
    </row>
    <row r="120" spans="1:3" x14ac:dyDescent="0.25">
      <c r="A120" s="10" t="s">
        <v>229</v>
      </c>
      <c r="B120" t="str">
        <f t="shared" si="2"/>
        <v>KR</v>
      </c>
      <c r="C120" t="str">
        <f t="shared" si="3"/>
        <v>46</v>
      </c>
    </row>
    <row r="121" spans="1:3" x14ac:dyDescent="0.25">
      <c r="A121" s="10" t="s">
        <v>230</v>
      </c>
      <c r="B121" t="str">
        <f t="shared" si="2"/>
        <v>KR</v>
      </c>
      <c r="C121" t="str">
        <f t="shared" si="3"/>
        <v>47</v>
      </c>
    </row>
    <row r="122" spans="1:3" x14ac:dyDescent="0.25">
      <c r="A122" s="10" t="s">
        <v>231</v>
      </c>
      <c r="B122" t="str">
        <f t="shared" si="2"/>
        <v>KR</v>
      </c>
      <c r="C122" t="str">
        <f t="shared" si="3"/>
        <v>48</v>
      </c>
    </row>
    <row r="123" spans="1:3" x14ac:dyDescent="0.25">
      <c r="A123" s="10" t="s">
        <v>232</v>
      </c>
      <c r="B123" t="str">
        <f t="shared" si="2"/>
        <v>KR</v>
      </c>
      <c r="C123" t="str">
        <f t="shared" si="3"/>
        <v>50</v>
      </c>
    </row>
    <row r="124" spans="1:3" x14ac:dyDescent="0.25">
      <c r="A124" s="10" t="s">
        <v>233</v>
      </c>
      <c r="B124" t="str">
        <f t="shared" si="2"/>
        <v>KR</v>
      </c>
      <c r="C124" t="str">
        <f t="shared" si="3"/>
        <v>51</v>
      </c>
    </row>
    <row r="125" spans="1:3" x14ac:dyDescent="0.25">
      <c r="A125" s="10" t="s">
        <v>234</v>
      </c>
      <c r="B125" t="str">
        <f t="shared" si="2"/>
        <v>KR</v>
      </c>
      <c r="C125" t="str">
        <f t="shared" si="3"/>
        <v>52</v>
      </c>
    </row>
    <row r="126" spans="1:3" x14ac:dyDescent="0.25">
      <c r="A126" s="10" t="s">
        <v>235</v>
      </c>
      <c r="B126" t="str">
        <f t="shared" si="2"/>
        <v>KR</v>
      </c>
      <c r="C126" t="str">
        <f t="shared" si="3"/>
        <v>53</v>
      </c>
    </row>
    <row r="127" spans="1:3" x14ac:dyDescent="0.25">
      <c r="A127" s="10" t="s">
        <v>236</v>
      </c>
      <c r="B127" t="str">
        <f t="shared" si="2"/>
        <v>KR</v>
      </c>
      <c r="C127" t="str">
        <f t="shared" si="3"/>
        <v>54</v>
      </c>
    </row>
    <row r="128" spans="1:3" x14ac:dyDescent="0.25">
      <c r="A128" s="10" t="s">
        <v>237</v>
      </c>
      <c r="B128" t="str">
        <f t="shared" si="2"/>
        <v>KR</v>
      </c>
      <c r="C128" t="str">
        <f t="shared" si="3"/>
        <v>55</v>
      </c>
    </row>
    <row r="129" spans="1:3" x14ac:dyDescent="0.25">
      <c r="A129" s="10" t="s">
        <v>238</v>
      </c>
      <c r="B129" t="str">
        <f t="shared" si="2"/>
        <v>KR</v>
      </c>
      <c r="C129" t="str">
        <f t="shared" si="3"/>
        <v>56</v>
      </c>
    </row>
    <row r="130" spans="1:3" x14ac:dyDescent="0.25">
      <c r="A130" s="10" t="s">
        <v>239</v>
      </c>
      <c r="B130" t="str">
        <f t="shared" si="2"/>
        <v>KR</v>
      </c>
      <c r="C130" t="str">
        <f t="shared" si="3"/>
        <v>57</v>
      </c>
    </row>
    <row r="131" spans="1:3" x14ac:dyDescent="0.25">
      <c r="A131" s="10" t="s">
        <v>240</v>
      </c>
      <c r="B131" t="str">
        <f t="shared" ref="B131:B194" si="4">UPPER(LEFT(A131,FIND(" ",A131)-1))</f>
        <v>KR</v>
      </c>
      <c r="C131" t="str">
        <f t="shared" ref="C131:C194" si="5">MID(A131,FIND(" ",A131)+1, LEN(A131))</f>
        <v>58</v>
      </c>
    </row>
    <row r="132" spans="1:3" x14ac:dyDescent="0.25">
      <c r="A132" s="10" t="s">
        <v>241</v>
      </c>
      <c r="B132" t="str">
        <f t="shared" si="4"/>
        <v>KR</v>
      </c>
      <c r="C132" t="str">
        <f t="shared" si="5"/>
        <v>60</v>
      </c>
    </row>
    <row r="133" spans="1:3" x14ac:dyDescent="0.25">
      <c r="A133" s="10" t="s">
        <v>242</v>
      </c>
      <c r="B133" t="str">
        <f t="shared" si="4"/>
        <v>KR</v>
      </c>
      <c r="C133" t="str">
        <f t="shared" si="5"/>
        <v>63</v>
      </c>
    </row>
    <row r="134" spans="1:3" x14ac:dyDescent="0.25">
      <c r="A134" s="10" t="s">
        <v>243</v>
      </c>
      <c r="B134" t="str">
        <f t="shared" si="4"/>
        <v>KR</v>
      </c>
      <c r="C134" t="str">
        <f t="shared" si="5"/>
        <v>65</v>
      </c>
    </row>
    <row r="135" spans="1:3" x14ac:dyDescent="0.25">
      <c r="A135" s="10" t="s">
        <v>244</v>
      </c>
      <c r="B135" t="str">
        <f t="shared" si="4"/>
        <v>KR</v>
      </c>
      <c r="C135" t="str">
        <f t="shared" si="5"/>
        <v>68</v>
      </c>
    </row>
    <row r="136" spans="1:3" x14ac:dyDescent="0.25">
      <c r="A136" s="10" t="s">
        <v>245</v>
      </c>
      <c r="B136" t="str">
        <f t="shared" si="4"/>
        <v>KR</v>
      </c>
      <c r="C136" t="str">
        <f t="shared" si="5"/>
        <v>70</v>
      </c>
    </row>
    <row r="137" spans="1:3" x14ac:dyDescent="0.25">
      <c r="A137" s="10" t="s">
        <v>246</v>
      </c>
      <c r="B137" t="str">
        <f t="shared" si="4"/>
        <v>KR</v>
      </c>
      <c r="C137" t="str">
        <f t="shared" si="5"/>
        <v>73</v>
      </c>
    </row>
    <row r="138" spans="1:3" x14ac:dyDescent="0.25">
      <c r="A138" s="10" t="s">
        <v>247</v>
      </c>
      <c r="B138" t="str">
        <f t="shared" si="4"/>
        <v>KR</v>
      </c>
      <c r="C138" t="str">
        <f t="shared" si="5"/>
        <v>75</v>
      </c>
    </row>
    <row r="139" spans="1:3" x14ac:dyDescent="0.25">
      <c r="A139" s="10" t="s">
        <v>248</v>
      </c>
      <c r="B139" t="str">
        <f t="shared" si="4"/>
        <v>KR</v>
      </c>
      <c r="C139" t="str">
        <f t="shared" si="5"/>
        <v>76</v>
      </c>
    </row>
    <row r="140" spans="1:3" x14ac:dyDescent="0.25">
      <c r="A140" s="10" t="s">
        <v>249</v>
      </c>
      <c r="B140" t="str">
        <f t="shared" si="4"/>
        <v>KR</v>
      </c>
      <c r="C140" t="str">
        <f t="shared" si="5"/>
        <v>78</v>
      </c>
    </row>
    <row r="141" spans="1:3" x14ac:dyDescent="0.25">
      <c r="A141" s="10" t="s">
        <v>250</v>
      </c>
      <c r="B141" t="str">
        <f t="shared" si="4"/>
        <v>KR</v>
      </c>
      <c r="C141" t="str">
        <f t="shared" si="5"/>
        <v>80</v>
      </c>
    </row>
    <row r="142" spans="1:3" x14ac:dyDescent="0.25">
      <c r="A142" s="10" t="s">
        <v>251</v>
      </c>
      <c r="B142" t="str">
        <f t="shared" si="4"/>
        <v>KR</v>
      </c>
      <c r="C142" t="str">
        <f t="shared" si="5"/>
        <v>83</v>
      </c>
    </row>
    <row r="143" spans="1:3" x14ac:dyDescent="0.25">
      <c r="A143" s="10" t="s">
        <v>252</v>
      </c>
      <c r="B143" t="str">
        <f t="shared" si="4"/>
        <v>KR</v>
      </c>
      <c r="C143" t="str">
        <f t="shared" si="5"/>
        <v>85</v>
      </c>
    </row>
    <row r="144" spans="1:3" x14ac:dyDescent="0.25">
      <c r="A144" s="10" t="s">
        <v>253</v>
      </c>
      <c r="B144" t="str">
        <f t="shared" si="4"/>
        <v>KR</v>
      </c>
      <c r="C144" t="str">
        <f t="shared" si="5"/>
        <v>90</v>
      </c>
    </row>
    <row r="145" spans="1:3" x14ac:dyDescent="0.25">
      <c r="A145" s="10" t="s">
        <v>254</v>
      </c>
      <c r="B145" t="str">
        <f t="shared" si="4"/>
        <v>KR</v>
      </c>
      <c r="C145" t="str">
        <f t="shared" si="5"/>
        <v>95</v>
      </c>
    </row>
    <row r="146" spans="1:3" x14ac:dyDescent="0.25">
      <c r="A146" s="10" t="s">
        <v>255</v>
      </c>
      <c r="B146" t="str">
        <f t="shared" si="4"/>
        <v>KR</v>
      </c>
      <c r="C146" t="str">
        <f t="shared" si="5"/>
        <v>100</v>
      </c>
    </row>
    <row r="147" spans="1:3" x14ac:dyDescent="0.25">
      <c r="A147" s="10" t="s">
        <v>256</v>
      </c>
      <c r="B147" t="str">
        <f t="shared" si="4"/>
        <v>KR</v>
      </c>
      <c r="C147" t="str">
        <f t="shared" si="5"/>
        <v>105</v>
      </c>
    </row>
    <row r="148" spans="1:3" x14ac:dyDescent="0.25">
      <c r="A148" s="10" t="s">
        <v>257</v>
      </c>
      <c r="B148" t="str">
        <f t="shared" si="4"/>
        <v>KR</v>
      </c>
      <c r="C148" t="str">
        <f t="shared" si="5"/>
        <v>110</v>
      </c>
    </row>
    <row r="149" spans="1:3" x14ac:dyDescent="0.25">
      <c r="A149" s="10" t="s">
        <v>258</v>
      </c>
      <c r="B149" t="str">
        <f t="shared" si="4"/>
        <v>KR</v>
      </c>
      <c r="C149" t="str">
        <f t="shared" si="5"/>
        <v>115</v>
      </c>
    </row>
    <row r="150" spans="1:3" x14ac:dyDescent="0.25">
      <c r="A150" s="10" t="s">
        <v>259</v>
      </c>
      <c r="B150" t="str">
        <f t="shared" si="4"/>
        <v>KR</v>
      </c>
      <c r="C150" t="str">
        <f t="shared" si="5"/>
        <v>120</v>
      </c>
    </row>
    <row r="151" spans="1:3" x14ac:dyDescent="0.25">
      <c r="A151" s="10" t="s">
        <v>260</v>
      </c>
      <c r="B151" t="str">
        <f t="shared" si="4"/>
        <v>KR</v>
      </c>
      <c r="C151" t="str">
        <f t="shared" si="5"/>
        <v>125</v>
      </c>
    </row>
    <row r="152" spans="1:3" x14ac:dyDescent="0.25">
      <c r="A152" s="10" t="s">
        <v>261</v>
      </c>
      <c r="B152" t="str">
        <f t="shared" si="4"/>
        <v>KR</v>
      </c>
      <c r="C152" t="str">
        <f t="shared" si="5"/>
        <v>130</v>
      </c>
    </row>
    <row r="153" spans="1:3" x14ac:dyDescent="0.25">
      <c r="A153" s="10" t="s">
        <v>262</v>
      </c>
      <c r="B153" t="str">
        <f t="shared" si="4"/>
        <v>KR</v>
      </c>
      <c r="C153" t="str">
        <f t="shared" si="5"/>
        <v>140</v>
      </c>
    </row>
    <row r="154" spans="1:3" x14ac:dyDescent="0.25">
      <c r="A154" s="10" t="s">
        <v>263</v>
      </c>
      <c r="B154" t="str">
        <f t="shared" si="4"/>
        <v>KR</v>
      </c>
      <c r="C154" t="str">
        <f t="shared" si="5"/>
        <v>150</v>
      </c>
    </row>
    <row r="155" spans="1:3" x14ac:dyDescent="0.25">
      <c r="A155" s="10" t="s">
        <v>264</v>
      </c>
      <c r="B155" t="str">
        <f t="shared" si="4"/>
        <v>KR</v>
      </c>
      <c r="C155" t="str">
        <f t="shared" si="5"/>
        <v>160</v>
      </c>
    </row>
    <row r="156" spans="1:3" x14ac:dyDescent="0.25">
      <c r="A156" s="10" t="s">
        <v>265</v>
      </c>
      <c r="B156" t="str">
        <f t="shared" si="4"/>
        <v>KR</v>
      </c>
      <c r="C156" t="str">
        <f t="shared" si="5"/>
        <v>170</v>
      </c>
    </row>
    <row r="157" spans="1:3" x14ac:dyDescent="0.25">
      <c r="A157" s="10" t="s">
        <v>266</v>
      </c>
      <c r="B157" t="str">
        <f t="shared" si="4"/>
        <v>KR</v>
      </c>
      <c r="C157" t="str">
        <f t="shared" si="5"/>
        <v>180</v>
      </c>
    </row>
    <row r="158" spans="1:3" x14ac:dyDescent="0.25">
      <c r="A158" s="10" t="s">
        <v>267</v>
      </c>
      <c r="B158" t="str">
        <f t="shared" si="4"/>
        <v>KR</v>
      </c>
      <c r="C158" t="str">
        <f t="shared" si="5"/>
        <v>190</v>
      </c>
    </row>
    <row r="159" spans="1:3" x14ac:dyDescent="0.25">
      <c r="A159" s="10" t="s">
        <v>268</v>
      </c>
      <c r="B159" t="str">
        <f t="shared" si="4"/>
        <v>KR</v>
      </c>
      <c r="C159" t="str">
        <f t="shared" si="5"/>
        <v>200</v>
      </c>
    </row>
    <row r="160" spans="1:3" x14ac:dyDescent="0.25">
      <c r="A160" s="10" t="s">
        <v>269</v>
      </c>
      <c r="B160" t="str">
        <f t="shared" si="4"/>
        <v>KR</v>
      </c>
      <c r="C160" t="str">
        <f t="shared" si="5"/>
        <v>210</v>
      </c>
    </row>
    <row r="161" spans="1:3" x14ac:dyDescent="0.25">
      <c r="A161" s="10" t="s">
        <v>270</v>
      </c>
      <c r="B161" t="str">
        <f t="shared" si="4"/>
        <v>CTV</v>
      </c>
      <c r="C161" t="str">
        <f t="shared" si="5"/>
        <v>7</v>
      </c>
    </row>
    <row r="162" spans="1:3" x14ac:dyDescent="0.25">
      <c r="A162" s="10" t="s">
        <v>272</v>
      </c>
      <c r="B162" t="str">
        <f t="shared" si="4"/>
        <v>CTV</v>
      </c>
      <c r="C162" t="str">
        <f t="shared" si="5"/>
        <v>8</v>
      </c>
    </row>
    <row r="163" spans="1:3" x14ac:dyDescent="0.25">
      <c r="A163" s="10" t="s">
        <v>273</v>
      </c>
      <c r="B163" t="str">
        <f t="shared" si="4"/>
        <v>CTV</v>
      </c>
      <c r="C163" t="str">
        <f t="shared" si="5"/>
        <v>9</v>
      </c>
    </row>
    <row r="164" spans="1:3" x14ac:dyDescent="0.25">
      <c r="A164" s="10" t="s">
        <v>274</v>
      </c>
      <c r="B164" t="str">
        <f t="shared" si="4"/>
        <v>CTV</v>
      </c>
      <c r="C164" t="str">
        <f t="shared" si="5"/>
        <v>10</v>
      </c>
    </row>
    <row r="165" spans="1:3" x14ac:dyDescent="0.25">
      <c r="A165" s="10" t="s">
        <v>275</v>
      </c>
      <c r="B165" t="str">
        <f t="shared" si="4"/>
        <v>CTV</v>
      </c>
      <c r="C165" t="str">
        <f t="shared" si="5"/>
        <v>11</v>
      </c>
    </row>
    <row r="166" spans="1:3" x14ac:dyDescent="0.25">
      <c r="A166" s="10" t="s">
        <v>276</v>
      </c>
      <c r="B166" t="str">
        <f t="shared" si="4"/>
        <v>CTV</v>
      </c>
      <c r="C166" t="str">
        <f t="shared" si="5"/>
        <v>12</v>
      </c>
    </row>
    <row r="167" spans="1:3" x14ac:dyDescent="0.25">
      <c r="A167" s="10" t="s">
        <v>277</v>
      </c>
      <c r="B167" t="str">
        <f t="shared" si="4"/>
        <v>CTV</v>
      </c>
      <c r="C167" t="str">
        <f t="shared" si="5"/>
        <v>14</v>
      </c>
    </row>
    <row r="168" spans="1:3" x14ac:dyDescent="0.25">
      <c r="A168" s="10" t="s">
        <v>278</v>
      </c>
      <c r="B168" t="str">
        <f t="shared" si="4"/>
        <v>CTV</v>
      </c>
      <c r="C168" t="str">
        <f t="shared" si="5"/>
        <v>15</v>
      </c>
    </row>
    <row r="169" spans="1:3" x14ac:dyDescent="0.25">
      <c r="A169" s="10" t="s">
        <v>279</v>
      </c>
      <c r="B169" t="str">
        <f t="shared" si="4"/>
        <v>CTV</v>
      </c>
      <c r="C169" t="str">
        <f t="shared" si="5"/>
        <v>16</v>
      </c>
    </row>
    <row r="170" spans="1:3" x14ac:dyDescent="0.25">
      <c r="A170" s="10" t="s">
        <v>280</v>
      </c>
      <c r="B170" t="str">
        <f t="shared" si="4"/>
        <v>CTV</v>
      </c>
      <c r="C170" t="str">
        <f t="shared" si="5"/>
        <v>17</v>
      </c>
    </row>
    <row r="171" spans="1:3" x14ac:dyDescent="0.25">
      <c r="A171" s="10" t="s">
        <v>281</v>
      </c>
      <c r="B171" t="str">
        <f t="shared" si="4"/>
        <v>CTV</v>
      </c>
      <c r="C171" t="str">
        <f t="shared" si="5"/>
        <v>18</v>
      </c>
    </row>
    <row r="172" spans="1:3" x14ac:dyDescent="0.25">
      <c r="A172" s="10" t="s">
        <v>282</v>
      </c>
      <c r="B172" t="str">
        <f t="shared" si="4"/>
        <v>CTV</v>
      </c>
      <c r="C172" t="str">
        <f t="shared" si="5"/>
        <v>19</v>
      </c>
    </row>
    <row r="173" spans="1:3" x14ac:dyDescent="0.25">
      <c r="A173" s="10" t="s">
        <v>283</v>
      </c>
      <c r="B173" t="str">
        <f t="shared" si="4"/>
        <v>CTV</v>
      </c>
      <c r="C173" t="str">
        <f t="shared" si="5"/>
        <v>20</v>
      </c>
    </row>
    <row r="174" spans="1:3" x14ac:dyDescent="0.25">
      <c r="A174" s="10" t="s">
        <v>284</v>
      </c>
      <c r="B174" t="str">
        <f t="shared" si="4"/>
        <v>CTV</v>
      </c>
      <c r="C174" t="str">
        <f t="shared" si="5"/>
        <v>21</v>
      </c>
    </row>
    <row r="175" spans="1:3" x14ac:dyDescent="0.25">
      <c r="A175" s="10" t="s">
        <v>285</v>
      </c>
      <c r="B175" t="str">
        <f t="shared" si="4"/>
        <v>CTV</v>
      </c>
      <c r="C175" t="str">
        <f t="shared" si="5"/>
        <v>22</v>
      </c>
    </row>
    <row r="176" spans="1:3" x14ac:dyDescent="0.25">
      <c r="A176" s="10" t="s">
        <v>286</v>
      </c>
      <c r="B176" t="str">
        <f t="shared" si="4"/>
        <v>CTV</v>
      </c>
      <c r="C176" t="str">
        <f t="shared" si="5"/>
        <v>23</v>
      </c>
    </row>
    <row r="177" spans="1:3" x14ac:dyDescent="0.25">
      <c r="A177" s="10" t="s">
        <v>287</v>
      </c>
      <c r="B177" t="str">
        <f t="shared" si="4"/>
        <v>CTV</v>
      </c>
      <c r="C177" t="str">
        <f t="shared" si="5"/>
        <v>24</v>
      </c>
    </row>
    <row r="178" spans="1:3" x14ac:dyDescent="0.25">
      <c r="A178" s="10" t="s">
        <v>288</v>
      </c>
      <c r="B178" t="str">
        <f t="shared" si="4"/>
        <v>CTV</v>
      </c>
      <c r="C178" t="str">
        <f t="shared" si="5"/>
        <v>25</v>
      </c>
    </row>
    <row r="179" spans="1:3" x14ac:dyDescent="0.25">
      <c r="A179" s="10" t="s">
        <v>289</v>
      </c>
      <c r="B179" t="str">
        <f t="shared" si="4"/>
        <v>CTV</v>
      </c>
      <c r="C179" t="str">
        <f t="shared" si="5"/>
        <v>26</v>
      </c>
    </row>
    <row r="180" spans="1:3" x14ac:dyDescent="0.25">
      <c r="A180" s="10" t="s">
        <v>290</v>
      </c>
      <c r="B180" t="str">
        <f t="shared" si="4"/>
        <v>CTV</v>
      </c>
      <c r="C180" t="str">
        <f t="shared" si="5"/>
        <v>27</v>
      </c>
    </row>
    <row r="181" spans="1:3" x14ac:dyDescent="0.25">
      <c r="A181" s="10" t="s">
        <v>291</v>
      </c>
      <c r="B181" t="str">
        <f t="shared" si="4"/>
        <v>CTV</v>
      </c>
      <c r="C181" t="str">
        <f t="shared" si="5"/>
        <v>28</v>
      </c>
    </row>
    <row r="182" spans="1:3" x14ac:dyDescent="0.25">
      <c r="A182" s="10" t="s">
        <v>292</v>
      </c>
      <c r="B182" t="str">
        <f t="shared" si="4"/>
        <v>CTV</v>
      </c>
      <c r="C182" t="str">
        <f t="shared" si="5"/>
        <v>29</v>
      </c>
    </row>
    <row r="183" spans="1:3" x14ac:dyDescent="0.25">
      <c r="A183" s="10" t="s">
        <v>293</v>
      </c>
      <c r="B183" t="str">
        <f t="shared" si="4"/>
        <v>CTV</v>
      </c>
      <c r="C183" t="str">
        <f t="shared" si="5"/>
        <v>30</v>
      </c>
    </row>
    <row r="184" spans="1:3" x14ac:dyDescent="0.25">
      <c r="A184" s="10" t="s">
        <v>294</v>
      </c>
      <c r="B184" t="str">
        <f t="shared" si="4"/>
        <v>CTV</v>
      </c>
      <c r="C184" t="str">
        <f t="shared" si="5"/>
        <v>32</v>
      </c>
    </row>
    <row r="185" spans="1:3" x14ac:dyDescent="0.25">
      <c r="A185" s="10" t="s">
        <v>295</v>
      </c>
      <c r="B185" t="str">
        <f t="shared" si="4"/>
        <v>CTV</v>
      </c>
      <c r="C185" t="str">
        <f t="shared" si="5"/>
        <v>34</v>
      </c>
    </row>
    <row r="186" spans="1:3" x14ac:dyDescent="0.25">
      <c r="A186" s="10" t="s">
        <v>296</v>
      </c>
      <c r="B186" t="str">
        <f t="shared" si="4"/>
        <v>CTV</v>
      </c>
      <c r="C186" t="str">
        <f t="shared" si="5"/>
        <v>35</v>
      </c>
    </row>
    <row r="187" spans="1:3" x14ac:dyDescent="0.25">
      <c r="A187" s="10" t="s">
        <v>297</v>
      </c>
      <c r="B187" t="str">
        <f t="shared" si="4"/>
        <v>CTV</v>
      </c>
      <c r="C187" t="str">
        <f t="shared" si="5"/>
        <v>40</v>
      </c>
    </row>
    <row r="188" spans="1:3" x14ac:dyDescent="0.25">
      <c r="A188" s="10" t="s">
        <v>298</v>
      </c>
      <c r="B188" t="str">
        <f t="shared" si="4"/>
        <v>CTV</v>
      </c>
      <c r="C188" t="str">
        <f t="shared" si="5"/>
        <v>42</v>
      </c>
    </row>
    <row r="189" spans="1:3" x14ac:dyDescent="0.25">
      <c r="A189" s="10" t="s">
        <v>299</v>
      </c>
      <c r="B189" t="str">
        <f t="shared" si="4"/>
        <v>CTV</v>
      </c>
      <c r="C189" t="str">
        <f t="shared" si="5"/>
        <v>45</v>
      </c>
    </row>
    <row r="190" spans="1:3" x14ac:dyDescent="0.25">
      <c r="A190" s="10" t="s">
        <v>300</v>
      </c>
      <c r="B190" t="str">
        <f t="shared" si="4"/>
        <v>CTV</v>
      </c>
      <c r="C190" t="str">
        <f t="shared" si="5"/>
        <v>50</v>
      </c>
    </row>
    <row r="191" spans="1:3" x14ac:dyDescent="0.25">
      <c r="A191" s="10" t="s">
        <v>301</v>
      </c>
      <c r="B191" t="str">
        <f t="shared" si="4"/>
        <v>CTV</v>
      </c>
      <c r="C191" t="str">
        <f t="shared" si="5"/>
        <v>52</v>
      </c>
    </row>
    <row r="192" spans="1:3" x14ac:dyDescent="0.25">
      <c r="A192" s="10" t="s">
        <v>302</v>
      </c>
      <c r="B192" t="str">
        <f t="shared" si="4"/>
        <v>CTV</v>
      </c>
      <c r="C192" t="str">
        <f t="shared" si="5"/>
        <v>55</v>
      </c>
    </row>
    <row r="193" spans="1:3" x14ac:dyDescent="0.25">
      <c r="A193" s="10" t="s">
        <v>303</v>
      </c>
      <c r="B193" t="str">
        <f t="shared" si="4"/>
        <v>CTV</v>
      </c>
      <c r="C193" t="str">
        <f t="shared" si="5"/>
        <v>60</v>
      </c>
    </row>
    <row r="194" spans="1:3" x14ac:dyDescent="0.25">
      <c r="A194" s="10" t="s">
        <v>304</v>
      </c>
      <c r="B194" t="str">
        <f t="shared" si="4"/>
        <v>CTV</v>
      </c>
      <c r="C194" t="str">
        <f t="shared" si="5"/>
        <v>62</v>
      </c>
    </row>
    <row r="195" spans="1:3" x14ac:dyDescent="0.25">
      <c r="A195" s="10" t="s">
        <v>305</v>
      </c>
      <c r="B195" t="str">
        <f t="shared" ref="B195:B258" si="6">UPPER(LEFT(A195,FIND(" ",A195)-1))</f>
        <v>CTV</v>
      </c>
      <c r="C195" t="str">
        <f t="shared" ref="C195:C258" si="7">MID(A195,FIND(" ",A195)+1, LEN(A195))</f>
        <v>65</v>
      </c>
    </row>
    <row r="196" spans="1:3" x14ac:dyDescent="0.25">
      <c r="A196" s="10" t="s">
        <v>306</v>
      </c>
      <c r="B196" t="str">
        <f t="shared" si="6"/>
        <v>CTV</v>
      </c>
      <c r="C196" t="str">
        <f t="shared" si="7"/>
        <v>70</v>
      </c>
    </row>
    <row r="197" spans="1:3" x14ac:dyDescent="0.25">
      <c r="A197" s="10" t="s">
        <v>307</v>
      </c>
      <c r="B197" t="str">
        <f t="shared" si="6"/>
        <v>CTV</v>
      </c>
      <c r="C197" t="str">
        <f t="shared" si="7"/>
        <v>75</v>
      </c>
    </row>
    <row r="198" spans="1:3" x14ac:dyDescent="0.25">
      <c r="A198" s="10" t="s">
        <v>308</v>
      </c>
      <c r="B198" t="str">
        <f t="shared" si="6"/>
        <v>CTV</v>
      </c>
      <c r="C198" t="str">
        <f t="shared" si="7"/>
        <v>80</v>
      </c>
    </row>
    <row r="199" spans="1:3" x14ac:dyDescent="0.25">
      <c r="A199" s="10" t="s">
        <v>309</v>
      </c>
      <c r="B199" t="str">
        <f t="shared" si="6"/>
        <v>CTV</v>
      </c>
      <c r="C199" t="str">
        <f t="shared" si="7"/>
        <v>90</v>
      </c>
    </row>
    <row r="200" spans="1:3" x14ac:dyDescent="0.25">
      <c r="A200" s="10" t="s">
        <v>310</v>
      </c>
      <c r="B200" t="str">
        <f t="shared" si="6"/>
        <v>CTV</v>
      </c>
      <c r="C200" t="str">
        <f t="shared" si="7"/>
        <v>100</v>
      </c>
    </row>
    <row r="201" spans="1:3" x14ac:dyDescent="0.25">
      <c r="A201" s="10" t="s">
        <v>311</v>
      </c>
      <c r="B201" t="str">
        <f t="shared" si="6"/>
        <v>CTV</v>
      </c>
      <c r="C201" t="str">
        <f t="shared" si="7"/>
        <v>110</v>
      </c>
    </row>
    <row r="202" spans="1:3" x14ac:dyDescent="0.25">
      <c r="A202" s="10" t="s">
        <v>312</v>
      </c>
      <c r="B202" t="str">
        <f t="shared" si="6"/>
        <v>CTV</v>
      </c>
      <c r="C202" t="str">
        <f t="shared" si="7"/>
        <v>120</v>
      </c>
    </row>
    <row r="203" spans="1:3" x14ac:dyDescent="0.25">
      <c r="A203" s="10" t="s">
        <v>313</v>
      </c>
      <c r="B203" t="str">
        <f t="shared" si="6"/>
        <v>CTV</v>
      </c>
      <c r="C203" t="str">
        <f t="shared" si="7"/>
        <v>130</v>
      </c>
    </row>
    <row r="204" spans="1:3" x14ac:dyDescent="0.25">
      <c r="A204" s="10" t="s">
        <v>314</v>
      </c>
      <c r="B204" t="str">
        <f t="shared" si="6"/>
        <v>CTV</v>
      </c>
      <c r="C204" t="str">
        <f t="shared" si="7"/>
        <v>140</v>
      </c>
    </row>
    <row r="205" spans="1:3" x14ac:dyDescent="0.25">
      <c r="A205" s="10" t="s">
        <v>315</v>
      </c>
      <c r="B205" t="str">
        <f t="shared" si="6"/>
        <v>CTV</v>
      </c>
      <c r="C205" t="str">
        <f t="shared" si="7"/>
        <v>150</v>
      </c>
    </row>
    <row r="206" spans="1:3" x14ac:dyDescent="0.25">
      <c r="A206" s="10" t="s">
        <v>316</v>
      </c>
      <c r="B206" t="str">
        <f t="shared" si="6"/>
        <v>PLO</v>
      </c>
      <c r="C206" t="str">
        <f t="shared" si="7"/>
        <v>14x5</v>
      </c>
    </row>
    <row r="207" spans="1:3" x14ac:dyDescent="0.25">
      <c r="A207" s="10" t="s">
        <v>318</v>
      </c>
      <c r="B207" t="str">
        <f t="shared" si="6"/>
        <v>PLO</v>
      </c>
      <c r="C207" t="str">
        <f t="shared" si="7"/>
        <v>14x6</v>
      </c>
    </row>
    <row r="208" spans="1:3" x14ac:dyDescent="0.25">
      <c r="A208" s="10" t="s">
        <v>319</v>
      </c>
      <c r="B208" t="str">
        <f t="shared" si="6"/>
        <v>PLO</v>
      </c>
      <c r="C208" t="str">
        <f t="shared" si="7"/>
        <v>14x7</v>
      </c>
    </row>
    <row r="209" spans="1:3" x14ac:dyDescent="0.25">
      <c r="A209" s="10" t="s">
        <v>320</v>
      </c>
      <c r="B209" t="str">
        <f t="shared" si="6"/>
        <v>PLO</v>
      </c>
      <c r="C209" t="str">
        <f t="shared" si="7"/>
        <v>14x8</v>
      </c>
    </row>
    <row r="210" spans="1:3" x14ac:dyDescent="0.25">
      <c r="A210" s="10" t="s">
        <v>321</v>
      </c>
      <c r="B210" t="str">
        <f t="shared" si="6"/>
        <v>PLO</v>
      </c>
      <c r="C210" t="str">
        <f t="shared" si="7"/>
        <v>16x5</v>
      </c>
    </row>
    <row r="211" spans="1:3" x14ac:dyDescent="0.25">
      <c r="A211" s="10" t="s">
        <v>322</v>
      </c>
      <c r="B211" t="str">
        <f t="shared" si="6"/>
        <v>PLO</v>
      </c>
      <c r="C211" t="str">
        <f t="shared" si="7"/>
        <v>16x6</v>
      </c>
    </row>
    <row r="212" spans="1:3" x14ac:dyDescent="0.25">
      <c r="A212" s="10" t="s">
        <v>323</v>
      </c>
      <c r="B212" t="str">
        <f t="shared" si="6"/>
        <v>PLO</v>
      </c>
      <c r="C212" t="str">
        <f t="shared" si="7"/>
        <v>16x7</v>
      </c>
    </row>
    <row r="213" spans="1:3" x14ac:dyDescent="0.25">
      <c r="A213" s="10" t="s">
        <v>324</v>
      </c>
      <c r="B213" t="str">
        <f t="shared" si="6"/>
        <v>PLO</v>
      </c>
      <c r="C213" t="str">
        <f t="shared" si="7"/>
        <v>16x8</v>
      </c>
    </row>
    <row r="214" spans="1:3" x14ac:dyDescent="0.25">
      <c r="A214" s="10" t="s">
        <v>325</v>
      </c>
      <c r="B214" t="str">
        <f t="shared" si="6"/>
        <v>PLO</v>
      </c>
      <c r="C214" t="str">
        <f t="shared" si="7"/>
        <v>16x10</v>
      </c>
    </row>
    <row r="215" spans="1:3" x14ac:dyDescent="0.25">
      <c r="A215" s="10" t="s">
        <v>326</v>
      </c>
      <c r="B215" t="str">
        <f t="shared" si="6"/>
        <v>PLO</v>
      </c>
      <c r="C215" t="str">
        <f t="shared" si="7"/>
        <v>18x5</v>
      </c>
    </row>
    <row r="216" spans="1:3" x14ac:dyDescent="0.25">
      <c r="A216" s="10" t="s">
        <v>327</v>
      </c>
      <c r="B216" t="str">
        <f t="shared" si="6"/>
        <v>PLO</v>
      </c>
      <c r="C216" t="str">
        <f t="shared" si="7"/>
        <v>18x6</v>
      </c>
    </row>
    <row r="217" spans="1:3" x14ac:dyDescent="0.25">
      <c r="A217" s="10" t="s">
        <v>328</v>
      </c>
      <c r="B217" t="str">
        <f t="shared" si="6"/>
        <v>PLO</v>
      </c>
      <c r="C217" t="str">
        <f t="shared" si="7"/>
        <v>18x7</v>
      </c>
    </row>
    <row r="218" spans="1:3" x14ac:dyDescent="0.25">
      <c r="A218" s="10" t="s">
        <v>329</v>
      </c>
      <c r="B218" t="str">
        <f t="shared" si="6"/>
        <v>PLO</v>
      </c>
      <c r="C218" t="str">
        <f t="shared" si="7"/>
        <v>18x8</v>
      </c>
    </row>
    <row r="219" spans="1:3" x14ac:dyDescent="0.25">
      <c r="A219" s="10" t="s">
        <v>330</v>
      </c>
      <c r="B219" t="str">
        <f t="shared" si="6"/>
        <v>PLO</v>
      </c>
      <c r="C219" t="str">
        <f t="shared" si="7"/>
        <v>18x10</v>
      </c>
    </row>
    <row r="220" spans="1:3" x14ac:dyDescent="0.25">
      <c r="A220" s="10" t="s">
        <v>331</v>
      </c>
      <c r="B220" t="str">
        <f t="shared" si="6"/>
        <v>PLO</v>
      </c>
      <c r="C220" t="str">
        <f t="shared" si="7"/>
        <v>18x12</v>
      </c>
    </row>
    <row r="221" spans="1:3" x14ac:dyDescent="0.25">
      <c r="A221" s="10" t="s">
        <v>332</v>
      </c>
      <c r="B221" t="str">
        <f t="shared" si="6"/>
        <v>PLO</v>
      </c>
      <c r="C221" t="str">
        <f t="shared" si="7"/>
        <v>20x5</v>
      </c>
    </row>
    <row r="222" spans="1:3" x14ac:dyDescent="0.25">
      <c r="A222" s="10" t="s">
        <v>333</v>
      </c>
      <c r="B222" t="str">
        <f t="shared" si="6"/>
        <v>PLO</v>
      </c>
      <c r="C222" t="str">
        <f t="shared" si="7"/>
        <v>20x6</v>
      </c>
    </row>
    <row r="223" spans="1:3" x14ac:dyDescent="0.25">
      <c r="A223" s="10" t="s">
        <v>334</v>
      </c>
      <c r="B223" t="str">
        <f t="shared" si="6"/>
        <v>PLO</v>
      </c>
      <c r="C223" t="str">
        <f t="shared" si="7"/>
        <v>20x7</v>
      </c>
    </row>
    <row r="224" spans="1:3" x14ac:dyDescent="0.25">
      <c r="A224" s="10" t="s">
        <v>335</v>
      </c>
      <c r="B224" t="str">
        <f t="shared" si="6"/>
        <v>PLO</v>
      </c>
      <c r="C224" t="str">
        <f t="shared" si="7"/>
        <v>20x8</v>
      </c>
    </row>
    <row r="225" spans="1:3" x14ac:dyDescent="0.25">
      <c r="A225" s="10" t="s">
        <v>336</v>
      </c>
      <c r="B225" t="str">
        <f t="shared" si="6"/>
        <v>PLO</v>
      </c>
      <c r="C225" t="str">
        <f t="shared" si="7"/>
        <v>20x10</v>
      </c>
    </row>
    <row r="226" spans="1:3" x14ac:dyDescent="0.25">
      <c r="A226" s="10" t="s">
        <v>337</v>
      </c>
      <c r="B226" t="str">
        <f t="shared" si="6"/>
        <v>PLO</v>
      </c>
      <c r="C226" t="str">
        <f t="shared" si="7"/>
        <v>20x12</v>
      </c>
    </row>
    <row r="227" spans="1:3" x14ac:dyDescent="0.25">
      <c r="A227" s="10" t="s">
        <v>338</v>
      </c>
      <c r="B227" t="str">
        <f t="shared" si="6"/>
        <v>PLO</v>
      </c>
      <c r="C227" t="str">
        <f t="shared" si="7"/>
        <v>22x5</v>
      </c>
    </row>
    <row r="228" spans="1:3" x14ac:dyDescent="0.25">
      <c r="A228" s="10" t="s">
        <v>339</v>
      </c>
      <c r="B228" t="str">
        <f t="shared" si="6"/>
        <v>PLO</v>
      </c>
      <c r="C228" t="str">
        <f t="shared" si="7"/>
        <v>22x6</v>
      </c>
    </row>
    <row r="229" spans="1:3" x14ac:dyDescent="0.25">
      <c r="A229" s="10" t="s">
        <v>340</v>
      </c>
      <c r="B229" t="str">
        <f t="shared" si="6"/>
        <v>PLO</v>
      </c>
      <c r="C229" t="str">
        <f t="shared" si="7"/>
        <v>22x7</v>
      </c>
    </row>
    <row r="230" spans="1:3" x14ac:dyDescent="0.25">
      <c r="A230" s="10" t="s">
        <v>341</v>
      </c>
      <c r="B230" t="str">
        <f t="shared" si="6"/>
        <v>PLO</v>
      </c>
      <c r="C230" t="str">
        <f t="shared" si="7"/>
        <v>22x8</v>
      </c>
    </row>
    <row r="231" spans="1:3" x14ac:dyDescent="0.25">
      <c r="A231" s="10" t="s">
        <v>342</v>
      </c>
      <c r="B231" t="str">
        <f t="shared" si="6"/>
        <v>PLO</v>
      </c>
      <c r="C231" t="str">
        <f t="shared" si="7"/>
        <v>22x10</v>
      </c>
    </row>
    <row r="232" spans="1:3" x14ac:dyDescent="0.25">
      <c r="A232" s="10" t="s">
        <v>343</v>
      </c>
      <c r="B232" t="str">
        <f t="shared" si="6"/>
        <v>PLO</v>
      </c>
      <c r="C232" t="str">
        <f t="shared" si="7"/>
        <v>22x12</v>
      </c>
    </row>
    <row r="233" spans="1:3" x14ac:dyDescent="0.25">
      <c r="A233" s="10" t="s">
        <v>344</v>
      </c>
      <c r="B233" t="str">
        <f t="shared" si="6"/>
        <v>PLO</v>
      </c>
      <c r="C233" t="str">
        <f t="shared" si="7"/>
        <v>22x14</v>
      </c>
    </row>
    <row r="234" spans="1:3" x14ac:dyDescent="0.25">
      <c r="A234" s="10" t="s">
        <v>345</v>
      </c>
      <c r="B234" t="str">
        <f t="shared" si="6"/>
        <v>PLO</v>
      </c>
      <c r="C234" t="str">
        <f t="shared" si="7"/>
        <v>22x16</v>
      </c>
    </row>
    <row r="235" spans="1:3" x14ac:dyDescent="0.25">
      <c r="A235" s="10" t="s">
        <v>346</v>
      </c>
      <c r="B235" t="str">
        <f t="shared" si="6"/>
        <v>PLO</v>
      </c>
      <c r="C235" t="str">
        <f t="shared" si="7"/>
        <v>25x5</v>
      </c>
    </row>
    <row r="236" spans="1:3" x14ac:dyDescent="0.25">
      <c r="A236" s="10" t="s">
        <v>347</v>
      </c>
      <c r="B236" t="str">
        <f t="shared" si="6"/>
        <v>PLO</v>
      </c>
      <c r="C236" t="str">
        <f t="shared" si="7"/>
        <v>25x6</v>
      </c>
    </row>
    <row r="237" spans="1:3" x14ac:dyDescent="0.25">
      <c r="A237" s="10" t="s">
        <v>348</v>
      </c>
      <c r="B237" t="str">
        <f t="shared" si="6"/>
        <v>PLO</v>
      </c>
      <c r="C237" t="str">
        <f t="shared" si="7"/>
        <v>25x7</v>
      </c>
    </row>
    <row r="238" spans="1:3" x14ac:dyDescent="0.25">
      <c r="A238" s="10" t="s">
        <v>349</v>
      </c>
      <c r="B238" t="str">
        <f t="shared" si="6"/>
        <v>PLO</v>
      </c>
      <c r="C238" t="str">
        <f t="shared" si="7"/>
        <v>25x8</v>
      </c>
    </row>
    <row r="239" spans="1:3" x14ac:dyDescent="0.25">
      <c r="A239" s="10" t="s">
        <v>350</v>
      </c>
      <c r="B239" t="str">
        <f t="shared" si="6"/>
        <v>PLO</v>
      </c>
      <c r="C239" t="str">
        <f t="shared" si="7"/>
        <v>25x10</v>
      </c>
    </row>
    <row r="240" spans="1:3" x14ac:dyDescent="0.25">
      <c r="A240" s="10" t="s">
        <v>351</v>
      </c>
      <c r="B240" t="str">
        <f t="shared" si="6"/>
        <v>PLO</v>
      </c>
      <c r="C240" t="str">
        <f t="shared" si="7"/>
        <v>25x12</v>
      </c>
    </row>
    <row r="241" spans="1:3" x14ac:dyDescent="0.25">
      <c r="A241" s="10" t="s">
        <v>352</v>
      </c>
      <c r="B241" t="str">
        <f t="shared" si="6"/>
        <v>PLO</v>
      </c>
      <c r="C241" t="str">
        <f t="shared" si="7"/>
        <v>25x14</v>
      </c>
    </row>
    <row r="242" spans="1:3" x14ac:dyDescent="0.25">
      <c r="A242" s="10" t="s">
        <v>353</v>
      </c>
      <c r="B242" t="str">
        <f t="shared" si="6"/>
        <v>PLO</v>
      </c>
      <c r="C242" t="str">
        <f t="shared" si="7"/>
        <v>25x16</v>
      </c>
    </row>
    <row r="243" spans="1:3" x14ac:dyDescent="0.25">
      <c r="A243" s="10" t="s">
        <v>354</v>
      </c>
      <c r="B243" t="str">
        <f t="shared" si="6"/>
        <v>PLO</v>
      </c>
      <c r="C243" t="str">
        <f t="shared" si="7"/>
        <v>30x5</v>
      </c>
    </row>
    <row r="244" spans="1:3" x14ac:dyDescent="0.25">
      <c r="A244" s="10" t="s">
        <v>355</v>
      </c>
      <c r="B244" t="str">
        <f t="shared" si="6"/>
        <v>PLO</v>
      </c>
      <c r="C244" t="str">
        <f t="shared" si="7"/>
        <v>30x6</v>
      </c>
    </row>
    <row r="245" spans="1:3" x14ac:dyDescent="0.25">
      <c r="A245" s="10" t="s">
        <v>356</v>
      </c>
      <c r="B245" t="str">
        <f t="shared" si="6"/>
        <v>PLO</v>
      </c>
      <c r="C245" t="str">
        <f t="shared" si="7"/>
        <v>30x7</v>
      </c>
    </row>
    <row r="246" spans="1:3" x14ac:dyDescent="0.25">
      <c r="A246" s="10" t="s">
        <v>357</v>
      </c>
      <c r="B246" t="str">
        <f t="shared" si="6"/>
        <v>PLO</v>
      </c>
      <c r="C246" t="str">
        <f t="shared" si="7"/>
        <v>30x8</v>
      </c>
    </row>
    <row r="247" spans="1:3" x14ac:dyDescent="0.25">
      <c r="A247" s="10" t="s">
        <v>358</v>
      </c>
      <c r="B247" t="str">
        <f t="shared" si="6"/>
        <v>PLO</v>
      </c>
      <c r="C247" t="str">
        <f t="shared" si="7"/>
        <v>30x10</v>
      </c>
    </row>
    <row r="248" spans="1:3" x14ac:dyDescent="0.25">
      <c r="A248" s="10" t="s">
        <v>359</v>
      </c>
      <c r="B248" t="str">
        <f t="shared" si="6"/>
        <v>PLO</v>
      </c>
      <c r="C248" t="str">
        <f t="shared" si="7"/>
        <v>30x12</v>
      </c>
    </row>
    <row r="249" spans="1:3" x14ac:dyDescent="0.25">
      <c r="A249" s="10" t="s">
        <v>360</v>
      </c>
      <c r="B249" t="str">
        <f t="shared" si="6"/>
        <v>PLO</v>
      </c>
      <c r="C249" t="str">
        <f t="shared" si="7"/>
        <v>30x14</v>
      </c>
    </row>
    <row r="250" spans="1:3" x14ac:dyDescent="0.25">
      <c r="A250" s="10" t="s">
        <v>361</v>
      </c>
      <c r="B250" t="str">
        <f t="shared" si="6"/>
        <v>PLO</v>
      </c>
      <c r="C250" t="str">
        <f t="shared" si="7"/>
        <v>30x16</v>
      </c>
    </row>
    <row r="251" spans="1:3" x14ac:dyDescent="0.25">
      <c r="A251" s="10" t="s">
        <v>362</v>
      </c>
      <c r="B251" t="str">
        <f t="shared" si="6"/>
        <v>PLO</v>
      </c>
      <c r="C251" t="str">
        <f t="shared" si="7"/>
        <v>30x20</v>
      </c>
    </row>
    <row r="252" spans="1:3" x14ac:dyDescent="0.25">
      <c r="A252" s="10" t="s">
        <v>363</v>
      </c>
      <c r="B252" t="str">
        <f t="shared" si="6"/>
        <v>PLO</v>
      </c>
      <c r="C252" t="str">
        <f t="shared" si="7"/>
        <v>35x5</v>
      </c>
    </row>
    <row r="253" spans="1:3" x14ac:dyDescent="0.25">
      <c r="A253" s="10" t="s">
        <v>364</v>
      </c>
      <c r="B253" t="str">
        <f t="shared" si="6"/>
        <v>PLO</v>
      </c>
      <c r="C253" t="str">
        <f t="shared" si="7"/>
        <v>35x6</v>
      </c>
    </row>
    <row r="254" spans="1:3" x14ac:dyDescent="0.25">
      <c r="A254" s="10" t="s">
        <v>365</v>
      </c>
      <c r="B254" t="str">
        <f t="shared" si="6"/>
        <v>PLO</v>
      </c>
      <c r="C254" t="str">
        <f t="shared" si="7"/>
        <v>35x7</v>
      </c>
    </row>
    <row r="255" spans="1:3" x14ac:dyDescent="0.25">
      <c r="A255" s="10" t="s">
        <v>366</v>
      </c>
      <c r="B255" t="str">
        <f t="shared" si="6"/>
        <v>PLO</v>
      </c>
      <c r="C255" t="str">
        <f t="shared" si="7"/>
        <v>35x8</v>
      </c>
    </row>
    <row r="256" spans="1:3" x14ac:dyDescent="0.25">
      <c r="A256" s="10" t="s">
        <v>367</v>
      </c>
      <c r="B256" t="str">
        <f t="shared" si="6"/>
        <v>PLO</v>
      </c>
      <c r="C256" t="str">
        <f t="shared" si="7"/>
        <v>35x10</v>
      </c>
    </row>
    <row r="257" spans="1:3" x14ac:dyDescent="0.25">
      <c r="A257" s="10" t="s">
        <v>368</v>
      </c>
      <c r="B257" t="str">
        <f t="shared" si="6"/>
        <v>PLO</v>
      </c>
      <c r="C257" t="str">
        <f t="shared" si="7"/>
        <v>35x12</v>
      </c>
    </row>
    <row r="258" spans="1:3" x14ac:dyDescent="0.25">
      <c r="A258" s="10" t="s">
        <v>369</v>
      </c>
      <c r="B258" t="str">
        <f t="shared" si="6"/>
        <v>PLO</v>
      </c>
      <c r="C258" t="str">
        <f t="shared" si="7"/>
        <v>35x14</v>
      </c>
    </row>
    <row r="259" spans="1:3" x14ac:dyDescent="0.25">
      <c r="A259" s="10" t="s">
        <v>370</v>
      </c>
      <c r="B259" t="str">
        <f t="shared" ref="B259:B322" si="8">UPPER(LEFT(A259,FIND(" ",A259)-1))</f>
        <v>PLO</v>
      </c>
      <c r="C259" t="str">
        <f t="shared" ref="C259:C322" si="9">MID(A259,FIND(" ",A259)+1, LEN(A259))</f>
        <v>35x16</v>
      </c>
    </row>
    <row r="260" spans="1:3" x14ac:dyDescent="0.25">
      <c r="A260" s="10" t="s">
        <v>371</v>
      </c>
      <c r="B260" t="str">
        <f t="shared" si="8"/>
        <v>PLO</v>
      </c>
      <c r="C260" t="str">
        <f t="shared" si="9"/>
        <v>35x20</v>
      </c>
    </row>
    <row r="261" spans="1:3" x14ac:dyDescent="0.25">
      <c r="A261" s="10" t="s">
        <v>372</v>
      </c>
      <c r="B261" t="str">
        <f t="shared" si="8"/>
        <v>PLO</v>
      </c>
      <c r="C261" t="str">
        <f t="shared" si="9"/>
        <v>35x25</v>
      </c>
    </row>
    <row r="262" spans="1:3" x14ac:dyDescent="0.25">
      <c r="A262" s="10" t="s">
        <v>373</v>
      </c>
      <c r="B262" t="str">
        <f t="shared" si="8"/>
        <v>PLO</v>
      </c>
      <c r="C262" t="str">
        <f t="shared" si="9"/>
        <v>40x5</v>
      </c>
    </row>
    <row r="263" spans="1:3" x14ac:dyDescent="0.25">
      <c r="A263" s="10" t="s">
        <v>374</v>
      </c>
      <c r="B263" t="str">
        <f t="shared" si="8"/>
        <v>PLO</v>
      </c>
      <c r="C263" t="str">
        <f t="shared" si="9"/>
        <v>40x6</v>
      </c>
    </row>
    <row r="264" spans="1:3" x14ac:dyDescent="0.25">
      <c r="A264" s="10" t="s">
        <v>375</v>
      </c>
      <c r="B264" t="str">
        <f t="shared" si="8"/>
        <v>PLO</v>
      </c>
      <c r="C264" t="str">
        <f t="shared" si="9"/>
        <v>40x7</v>
      </c>
    </row>
    <row r="265" spans="1:3" x14ac:dyDescent="0.25">
      <c r="A265" s="10" t="s">
        <v>376</v>
      </c>
      <c r="B265" t="str">
        <f t="shared" si="8"/>
        <v>PLO</v>
      </c>
      <c r="C265" t="str">
        <f t="shared" si="9"/>
        <v>40x8</v>
      </c>
    </row>
    <row r="266" spans="1:3" x14ac:dyDescent="0.25">
      <c r="A266" s="10" t="s">
        <v>377</v>
      </c>
      <c r="B266" t="str">
        <f t="shared" si="8"/>
        <v>PLO</v>
      </c>
      <c r="C266" t="str">
        <f t="shared" si="9"/>
        <v>40x10</v>
      </c>
    </row>
    <row r="267" spans="1:3" x14ac:dyDescent="0.25">
      <c r="A267" s="10" t="s">
        <v>378</v>
      </c>
      <c r="B267" t="str">
        <f t="shared" si="8"/>
        <v>PLO</v>
      </c>
      <c r="C267" t="str">
        <f t="shared" si="9"/>
        <v>40x12</v>
      </c>
    </row>
    <row r="268" spans="1:3" x14ac:dyDescent="0.25">
      <c r="A268" s="10" t="s">
        <v>379</v>
      </c>
      <c r="B268" t="str">
        <f t="shared" si="8"/>
        <v>PLO</v>
      </c>
      <c r="C268" t="str">
        <f t="shared" si="9"/>
        <v>40x14</v>
      </c>
    </row>
    <row r="269" spans="1:3" x14ac:dyDescent="0.25">
      <c r="A269" s="10" t="s">
        <v>380</v>
      </c>
      <c r="B269" t="str">
        <f t="shared" si="8"/>
        <v>PLO</v>
      </c>
      <c r="C269" t="str">
        <f t="shared" si="9"/>
        <v>40x16</v>
      </c>
    </row>
    <row r="270" spans="1:3" x14ac:dyDescent="0.25">
      <c r="A270" s="10" t="s">
        <v>381</v>
      </c>
      <c r="B270" t="str">
        <f t="shared" si="8"/>
        <v>PLO</v>
      </c>
      <c r="C270" t="str">
        <f t="shared" si="9"/>
        <v>40x20</v>
      </c>
    </row>
    <row r="271" spans="1:3" x14ac:dyDescent="0.25">
      <c r="A271" s="10" t="s">
        <v>382</v>
      </c>
      <c r="B271" t="str">
        <f t="shared" si="8"/>
        <v>PLO</v>
      </c>
      <c r="C271" t="str">
        <f t="shared" si="9"/>
        <v>40x25</v>
      </c>
    </row>
    <row r="272" spans="1:3" x14ac:dyDescent="0.25">
      <c r="A272" s="10" t="s">
        <v>383</v>
      </c>
      <c r="B272" t="str">
        <f t="shared" si="8"/>
        <v>PLO</v>
      </c>
      <c r="C272" t="str">
        <f t="shared" si="9"/>
        <v>40x30</v>
      </c>
    </row>
    <row r="273" spans="1:3" x14ac:dyDescent="0.25">
      <c r="A273" s="10" t="s">
        <v>384</v>
      </c>
      <c r="B273" t="str">
        <f t="shared" si="8"/>
        <v>PLO</v>
      </c>
      <c r="C273" t="str">
        <f t="shared" si="9"/>
        <v>45x5</v>
      </c>
    </row>
    <row r="274" spans="1:3" x14ac:dyDescent="0.25">
      <c r="A274" s="10" t="s">
        <v>385</v>
      </c>
      <c r="B274" t="str">
        <f t="shared" si="8"/>
        <v>PLO</v>
      </c>
      <c r="C274" t="str">
        <f t="shared" si="9"/>
        <v>45x6</v>
      </c>
    </row>
    <row r="275" spans="1:3" x14ac:dyDescent="0.25">
      <c r="A275" s="10" t="s">
        <v>386</v>
      </c>
      <c r="B275" t="str">
        <f t="shared" si="8"/>
        <v>PLO</v>
      </c>
      <c r="C275" t="str">
        <f t="shared" si="9"/>
        <v>45x7</v>
      </c>
    </row>
    <row r="276" spans="1:3" x14ac:dyDescent="0.25">
      <c r="A276" s="10" t="s">
        <v>387</v>
      </c>
      <c r="B276" t="str">
        <f t="shared" si="8"/>
        <v>PLO</v>
      </c>
      <c r="C276" t="str">
        <f t="shared" si="9"/>
        <v>45x8</v>
      </c>
    </row>
    <row r="277" spans="1:3" x14ac:dyDescent="0.25">
      <c r="A277" s="10" t="s">
        <v>388</v>
      </c>
      <c r="B277" t="str">
        <f t="shared" si="8"/>
        <v>PLO</v>
      </c>
      <c r="C277" t="str">
        <f t="shared" si="9"/>
        <v>45x10</v>
      </c>
    </row>
    <row r="278" spans="1:3" x14ac:dyDescent="0.25">
      <c r="A278" s="10" t="s">
        <v>389</v>
      </c>
      <c r="B278" t="str">
        <f t="shared" si="8"/>
        <v>PLO</v>
      </c>
      <c r="C278" t="str">
        <f t="shared" si="9"/>
        <v>45x12</v>
      </c>
    </row>
    <row r="279" spans="1:3" x14ac:dyDescent="0.25">
      <c r="A279" s="10" t="s">
        <v>390</v>
      </c>
      <c r="B279" t="str">
        <f t="shared" si="8"/>
        <v>PLO</v>
      </c>
      <c r="C279" t="str">
        <f t="shared" si="9"/>
        <v>45x14</v>
      </c>
    </row>
    <row r="280" spans="1:3" x14ac:dyDescent="0.25">
      <c r="A280" s="10" t="s">
        <v>391</v>
      </c>
      <c r="B280" t="str">
        <f t="shared" si="8"/>
        <v>PLO</v>
      </c>
      <c r="C280" t="str">
        <f t="shared" si="9"/>
        <v>45x16</v>
      </c>
    </row>
    <row r="281" spans="1:3" x14ac:dyDescent="0.25">
      <c r="A281" s="10" t="s">
        <v>392</v>
      </c>
      <c r="B281" t="str">
        <f t="shared" si="8"/>
        <v>PLO</v>
      </c>
      <c r="C281" t="str">
        <f t="shared" si="9"/>
        <v>45x20</v>
      </c>
    </row>
    <row r="282" spans="1:3" x14ac:dyDescent="0.25">
      <c r="A282" s="10" t="s">
        <v>393</v>
      </c>
      <c r="B282" t="str">
        <f t="shared" si="8"/>
        <v>PLO</v>
      </c>
      <c r="C282" t="str">
        <f t="shared" si="9"/>
        <v>45x25</v>
      </c>
    </row>
    <row r="283" spans="1:3" x14ac:dyDescent="0.25">
      <c r="A283" s="10" t="s">
        <v>394</v>
      </c>
      <c r="B283" t="str">
        <f t="shared" si="8"/>
        <v>PLO</v>
      </c>
      <c r="C283" t="str">
        <f t="shared" si="9"/>
        <v>45x30</v>
      </c>
    </row>
    <row r="284" spans="1:3" x14ac:dyDescent="0.25">
      <c r="A284" s="10" t="s">
        <v>395</v>
      </c>
      <c r="B284" t="str">
        <f t="shared" si="8"/>
        <v>PLO</v>
      </c>
      <c r="C284" t="str">
        <f t="shared" si="9"/>
        <v>50x5</v>
      </c>
    </row>
    <row r="285" spans="1:3" x14ac:dyDescent="0.25">
      <c r="A285" s="10" t="s">
        <v>396</v>
      </c>
      <c r="B285" t="str">
        <f t="shared" si="8"/>
        <v>PLO</v>
      </c>
      <c r="C285" t="str">
        <f t="shared" si="9"/>
        <v>50x6</v>
      </c>
    </row>
    <row r="286" spans="1:3" x14ac:dyDescent="0.25">
      <c r="A286" s="10" t="s">
        <v>397</v>
      </c>
      <c r="B286" t="str">
        <f t="shared" si="8"/>
        <v>PLO</v>
      </c>
      <c r="C286" t="str">
        <f t="shared" si="9"/>
        <v>50x7</v>
      </c>
    </row>
    <row r="287" spans="1:3" x14ac:dyDescent="0.25">
      <c r="A287" s="10" t="s">
        <v>398</v>
      </c>
      <c r="B287" t="str">
        <f t="shared" si="8"/>
        <v>PLO</v>
      </c>
      <c r="C287" t="str">
        <f t="shared" si="9"/>
        <v>50x8</v>
      </c>
    </row>
    <row r="288" spans="1:3" x14ac:dyDescent="0.25">
      <c r="A288" s="10" t="s">
        <v>399</v>
      </c>
      <c r="B288" t="str">
        <f t="shared" si="8"/>
        <v>PLO</v>
      </c>
      <c r="C288" t="str">
        <f t="shared" si="9"/>
        <v>50x10</v>
      </c>
    </row>
    <row r="289" spans="1:3" x14ac:dyDescent="0.25">
      <c r="A289" s="10" t="s">
        <v>400</v>
      </c>
      <c r="B289" t="str">
        <f t="shared" si="8"/>
        <v>PLO</v>
      </c>
      <c r="C289" t="str">
        <f t="shared" si="9"/>
        <v>50x12</v>
      </c>
    </row>
    <row r="290" spans="1:3" x14ac:dyDescent="0.25">
      <c r="A290" s="10" t="s">
        <v>401</v>
      </c>
      <c r="B290" t="str">
        <f t="shared" si="8"/>
        <v>PLO</v>
      </c>
      <c r="C290" t="str">
        <f t="shared" si="9"/>
        <v>50x14</v>
      </c>
    </row>
    <row r="291" spans="1:3" x14ac:dyDescent="0.25">
      <c r="A291" s="10" t="s">
        <v>402</v>
      </c>
      <c r="B291" t="str">
        <f t="shared" si="8"/>
        <v>PLO</v>
      </c>
      <c r="C291" t="str">
        <f t="shared" si="9"/>
        <v>50x16</v>
      </c>
    </row>
    <row r="292" spans="1:3" x14ac:dyDescent="0.25">
      <c r="A292" s="10" t="s">
        <v>403</v>
      </c>
      <c r="B292" t="str">
        <f t="shared" si="8"/>
        <v>PLO</v>
      </c>
      <c r="C292" t="str">
        <f t="shared" si="9"/>
        <v>50x20</v>
      </c>
    </row>
    <row r="293" spans="1:3" x14ac:dyDescent="0.25">
      <c r="A293" s="10" t="s">
        <v>404</v>
      </c>
      <c r="B293" t="str">
        <f t="shared" si="8"/>
        <v>PLO</v>
      </c>
      <c r="C293" t="str">
        <f t="shared" si="9"/>
        <v>50x25</v>
      </c>
    </row>
    <row r="294" spans="1:3" x14ac:dyDescent="0.25">
      <c r="A294" s="10" t="s">
        <v>405</v>
      </c>
      <c r="B294" t="str">
        <f t="shared" si="8"/>
        <v>PLO</v>
      </c>
      <c r="C294" t="str">
        <f t="shared" si="9"/>
        <v>50x30</v>
      </c>
    </row>
    <row r="295" spans="1:3" x14ac:dyDescent="0.25">
      <c r="A295" s="10" t="s">
        <v>406</v>
      </c>
      <c r="B295" t="str">
        <f t="shared" si="8"/>
        <v>PLO</v>
      </c>
      <c r="C295" t="str">
        <f t="shared" si="9"/>
        <v>60x5</v>
      </c>
    </row>
    <row r="296" spans="1:3" x14ac:dyDescent="0.25">
      <c r="A296" s="10" t="s">
        <v>407</v>
      </c>
      <c r="B296" t="str">
        <f t="shared" si="8"/>
        <v>PLO</v>
      </c>
      <c r="C296" t="str">
        <f t="shared" si="9"/>
        <v>60x6</v>
      </c>
    </row>
    <row r="297" spans="1:3" x14ac:dyDescent="0.25">
      <c r="A297" s="10" t="s">
        <v>408</v>
      </c>
      <c r="B297" t="str">
        <f t="shared" si="8"/>
        <v>PLO</v>
      </c>
      <c r="C297" t="str">
        <f t="shared" si="9"/>
        <v>60x7</v>
      </c>
    </row>
    <row r="298" spans="1:3" x14ac:dyDescent="0.25">
      <c r="A298" s="10" t="s">
        <v>409</v>
      </c>
      <c r="B298" t="str">
        <f t="shared" si="8"/>
        <v>PLO</v>
      </c>
      <c r="C298" t="str">
        <f t="shared" si="9"/>
        <v>60x8</v>
      </c>
    </row>
    <row r="299" spans="1:3" x14ac:dyDescent="0.25">
      <c r="A299" s="10" t="s">
        <v>410</v>
      </c>
      <c r="B299" t="str">
        <f t="shared" si="8"/>
        <v>PLO</v>
      </c>
      <c r="C299" t="str">
        <f t="shared" si="9"/>
        <v>60x10</v>
      </c>
    </row>
    <row r="300" spans="1:3" x14ac:dyDescent="0.25">
      <c r="A300" s="10" t="s">
        <v>411</v>
      </c>
      <c r="B300" t="str">
        <f t="shared" si="8"/>
        <v>PLO</v>
      </c>
      <c r="C300" t="str">
        <f t="shared" si="9"/>
        <v>60x12</v>
      </c>
    </row>
    <row r="301" spans="1:3" x14ac:dyDescent="0.25">
      <c r="A301" s="10" t="s">
        <v>412</v>
      </c>
      <c r="B301" t="str">
        <f t="shared" si="8"/>
        <v>PLO</v>
      </c>
      <c r="C301" t="str">
        <f t="shared" si="9"/>
        <v>60x14</v>
      </c>
    </row>
    <row r="302" spans="1:3" x14ac:dyDescent="0.25">
      <c r="A302" s="10" t="s">
        <v>413</v>
      </c>
      <c r="B302" t="str">
        <f t="shared" si="8"/>
        <v>PLO</v>
      </c>
      <c r="C302" t="str">
        <f t="shared" si="9"/>
        <v>60x16</v>
      </c>
    </row>
    <row r="303" spans="1:3" x14ac:dyDescent="0.25">
      <c r="A303" s="10" t="s">
        <v>414</v>
      </c>
      <c r="B303" t="str">
        <f t="shared" si="8"/>
        <v>PLO</v>
      </c>
      <c r="C303" t="str">
        <f t="shared" si="9"/>
        <v>60x20</v>
      </c>
    </row>
    <row r="304" spans="1:3" x14ac:dyDescent="0.25">
      <c r="A304" s="10" t="s">
        <v>415</v>
      </c>
      <c r="B304" t="str">
        <f t="shared" si="8"/>
        <v>PLO</v>
      </c>
      <c r="C304" t="str">
        <f t="shared" si="9"/>
        <v>60x25</v>
      </c>
    </row>
    <row r="305" spans="1:3" x14ac:dyDescent="0.25">
      <c r="A305" s="10" t="s">
        <v>416</v>
      </c>
      <c r="B305" t="str">
        <f t="shared" si="8"/>
        <v>PLO</v>
      </c>
      <c r="C305" t="str">
        <f t="shared" si="9"/>
        <v>60x30</v>
      </c>
    </row>
    <row r="306" spans="1:3" x14ac:dyDescent="0.25">
      <c r="A306" s="10" t="s">
        <v>417</v>
      </c>
      <c r="B306" t="str">
        <f t="shared" si="8"/>
        <v>PLO</v>
      </c>
      <c r="C306" t="str">
        <f t="shared" si="9"/>
        <v>60x40</v>
      </c>
    </row>
    <row r="307" spans="1:3" x14ac:dyDescent="0.25">
      <c r="A307" s="10" t="s">
        <v>418</v>
      </c>
      <c r="B307" t="str">
        <f t="shared" si="8"/>
        <v>PLO</v>
      </c>
      <c r="C307" t="str">
        <f t="shared" si="9"/>
        <v>70x5</v>
      </c>
    </row>
    <row r="308" spans="1:3" x14ac:dyDescent="0.25">
      <c r="A308" s="10" t="s">
        <v>419</v>
      </c>
      <c r="B308" t="str">
        <f t="shared" si="8"/>
        <v>PLO</v>
      </c>
      <c r="C308" t="str">
        <f t="shared" si="9"/>
        <v>70x6</v>
      </c>
    </row>
    <row r="309" spans="1:3" x14ac:dyDescent="0.25">
      <c r="A309" s="10" t="s">
        <v>420</v>
      </c>
      <c r="B309" t="str">
        <f t="shared" si="8"/>
        <v>PLO</v>
      </c>
      <c r="C309" t="str">
        <f t="shared" si="9"/>
        <v>70x7</v>
      </c>
    </row>
    <row r="310" spans="1:3" x14ac:dyDescent="0.25">
      <c r="A310" s="10" t="s">
        <v>421</v>
      </c>
      <c r="B310" t="str">
        <f t="shared" si="8"/>
        <v>PLO</v>
      </c>
      <c r="C310" t="str">
        <f t="shared" si="9"/>
        <v>70x8</v>
      </c>
    </row>
    <row r="311" spans="1:3" x14ac:dyDescent="0.25">
      <c r="A311" s="10" t="s">
        <v>422</v>
      </c>
      <c r="B311" t="str">
        <f t="shared" si="8"/>
        <v>PLO</v>
      </c>
      <c r="C311" t="str">
        <f t="shared" si="9"/>
        <v>70x10</v>
      </c>
    </row>
    <row r="312" spans="1:3" x14ac:dyDescent="0.25">
      <c r="A312" s="10" t="s">
        <v>423</v>
      </c>
      <c r="B312" t="str">
        <f t="shared" si="8"/>
        <v>PLO</v>
      </c>
      <c r="C312" t="str">
        <f t="shared" si="9"/>
        <v>70x12</v>
      </c>
    </row>
    <row r="313" spans="1:3" x14ac:dyDescent="0.25">
      <c r="A313" s="10" t="s">
        <v>424</v>
      </c>
      <c r="B313" t="str">
        <f t="shared" si="8"/>
        <v>PLO</v>
      </c>
      <c r="C313" t="str">
        <f t="shared" si="9"/>
        <v>70x14</v>
      </c>
    </row>
    <row r="314" spans="1:3" x14ac:dyDescent="0.25">
      <c r="A314" s="10" t="s">
        <v>425</v>
      </c>
      <c r="B314" t="str">
        <f t="shared" si="8"/>
        <v>PLO</v>
      </c>
      <c r="C314" t="str">
        <f t="shared" si="9"/>
        <v>70x16</v>
      </c>
    </row>
    <row r="315" spans="1:3" x14ac:dyDescent="0.25">
      <c r="A315" s="10" t="s">
        <v>426</v>
      </c>
      <c r="B315" t="str">
        <f t="shared" si="8"/>
        <v>PLO</v>
      </c>
      <c r="C315" t="str">
        <f t="shared" si="9"/>
        <v>70x20</v>
      </c>
    </row>
    <row r="316" spans="1:3" x14ac:dyDescent="0.25">
      <c r="A316" s="10" t="s">
        <v>427</v>
      </c>
      <c r="B316" t="str">
        <f t="shared" si="8"/>
        <v>PLO</v>
      </c>
      <c r="C316" t="str">
        <f t="shared" si="9"/>
        <v>70x25</v>
      </c>
    </row>
    <row r="317" spans="1:3" x14ac:dyDescent="0.25">
      <c r="A317" s="10" t="s">
        <v>428</v>
      </c>
      <c r="B317" t="str">
        <f t="shared" si="8"/>
        <v>PLO</v>
      </c>
      <c r="C317" t="str">
        <f t="shared" si="9"/>
        <v>70x30</v>
      </c>
    </row>
    <row r="318" spans="1:3" x14ac:dyDescent="0.25">
      <c r="A318" s="10" t="s">
        <v>429</v>
      </c>
      <c r="B318" t="str">
        <f t="shared" si="8"/>
        <v>PLO</v>
      </c>
      <c r="C318" t="str">
        <f t="shared" si="9"/>
        <v>70x40</v>
      </c>
    </row>
    <row r="319" spans="1:3" x14ac:dyDescent="0.25">
      <c r="A319" s="10" t="s">
        <v>430</v>
      </c>
      <c r="B319" t="str">
        <f t="shared" si="8"/>
        <v>PLO</v>
      </c>
      <c r="C319" t="str">
        <f t="shared" si="9"/>
        <v>80x5</v>
      </c>
    </row>
    <row r="320" spans="1:3" x14ac:dyDescent="0.25">
      <c r="A320" s="10" t="s">
        <v>431</v>
      </c>
      <c r="B320" t="str">
        <f t="shared" si="8"/>
        <v>PLO</v>
      </c>
      <c r="C320" t="str">
        <f t="shared" si="9"/>
        <v>80x6</v>
      </c>
    </row>
    <row r="321" spans="1:3" x14ac:dyDescent="0.25">
      <c r="A321" s="10" t="s">
        <v>432</v>
      </c>
      <c r="B321" t="str">
        <f t="shared" si="8"/>
        <v>PLO</v>
      </c>
      <c r="C321" t="str">
        <f t="shared" si="9"/>
        <v>80x7</v>
      </c>
    </row>
    <row r="322" spans="1:3" x14ac:dyDescent="0.25">
      <c r="A322" s="10" t="s">
        <v>433</v>
      </c>
      <c r="B322" t="str">
        <f t="shared" si="8"/>
        <v>PLO</v>
      </c>
      <c r="C322" t="str">
        <f t="shared" si="9"/>
        <v>80x8</v>
      </c>
    </row>
    <row r="323" spans="1:3" x14ac:dyDescent="0.25">
      <c r="A323" s="10" t="s">
        <v>434</v>
      </c>
      <c r="B323" t="str">
        <f t="shared" ref="B323:B386" si="10">UPPER(LEFT(A323,FIND(" ",A323)-1))</f>
        <v>PLO</v>
      </c>
      <c r="C323" t="str">
        <f t="shared" ref="C323:C386" si="11">MID(A323,FIND(" ",A323)+1, LEN(A323))</f>
        <v>80x10</v>
      </c>
    </row>
    <row r="324" spans="1:3" x14ac:dyDescent="0.25">
      <c r="A324" s="10" t="s">
        <v>435</v>
      </c>
      <c r="B324" t="str">
        <f t="shared" si="10"/>
        <v>PLO</v>
      </c>
      <c r="C324" t="str">
        <f t="shared" si="11"/>
        <v>80x12</v>
      </c>
    </row>
    <row r="325" spans="1:3" x14ac:dyDescent="0.25">
      <c r="A325" s="10" t="s">
        <v>436</v>
      </c>
      <c r="B325" t="str">
        <f t="shared" si="10"/>
        <v>PLO</v>
      </c>
      <c r="C325" t="str">
        <f t="shared" si="11"/>
        <v>80x14</v>
      </c>
    </row>
    <row r="326" spans="1:3" x14ac:dyDescent="0.25">
      <c r="A326" s="10" t="s">
        <v>437</v>
      </c>
      <c r="B326" t="str">
        <f t="shared" si="10"/>
        <v>PLO</v>
      </c>
      <c r="C326" t="str">
        <f t="shared" si="11"/>
        <v>80x16</v>
      </c>
    </row>
    <row r="327" spans="1:3" x14ac:dyDescent="0.25">
      <c r="A327" s="10" t="s">
        <v>438</v>
      </c>
      <c r="B327" t="str">
        <f t="shared" si="10"/>
        <v>PLO</v>
      </c>
      <c r="C327" t="str">
        <f t="shared" si="11"/>
        <v>80x20</v>
      </c>
    </row>
    <row r="328" spans="1:3" x14ac:dyDescent="0.25">
      <c r="A328" s="10" t="s">
        <v>439</v>
      </c>
      <c r="B328" t="str">
        <f t="shared" si="10"/>
        <v>PLO</v>
      </c>
      <c r="C328" t="str">
        <f t="shared" si="11"/>
        <v>80x25</v>
      </c>
    </row>
    <row r="329" spans="1:3" x14ac:dyDescent="0.25">
      <c r="A329" s="10" t="s">
        <v>440</v>
      </c>
      <c r="B329" t="str">
        <f t="shared" si="10"/>
        <v>PLO</v>
      </c>
      <c r="C329" t="str">
        <f t="shared" si="11"/>
        <v>80x30</v>
      </c>
    </row>
    <row r="330" spans="1:3" x14ac:dyDescent="0.25">
      <c r="A330" s="10" t="s">
        <v>441</v>
      </c>
      <c r="B330" t="str">
        <f t="shared" si="10"/>
        <v>PLO</v>
      </c>
      <c r="C330" t="str">
        <f t="shared" si="11"/>
        <v>80x40</v>
      </c>
    </row>
    <row r="331" spans="1:3" x14ac:dyDescent="0.25">
      <c r="A331" s="10" t="s">
        <v>442</v>
      </c>
      <c r="B331" t="str">
        <f t="shared" si="10"/>
        <v>PLO</v>
      </c>
      <c r="C331" t="str">
        <f t="shared" si="11"/>
        <v>80x50</v>
      </c>
    </row>
    <row r="332" spans="1:3" x14ac:dyDescent="0.25">
      <c r="A332" s="10" t="s">
        <v>443</v>
      </c>
      <c r="B332" t="str">
        <f t="shared" si="10"/>
        <v>PLO</v>
      </c>
      <c r="C332" t="str">
        <f t="shared" si="11"/>
        <v>90x5</v>
      </c>
    </row>
    <row r="333" spans="1:3" x14ac:dyDescent="0.25">
      <c r="A333" s="10" t="s">
        <v>444</v>
      </c>
      <c r="B333" t="str">
        <f t="shared" si="10"/>
        <v>PLO</v>
      </c>
      <c r="C333" t="str">
        <f t="shared" si="11"/>
        <v>90x6</v>
      </c>
    </row>
    <row r="334" spans="1:3" x14ac:dyDescent="0.25">
      <c r="A334" s="10" t="s">
        <v>445</v>
      </c>
      <c r="B334" t="str">
        <f t="shared" si="10"/>
        <v>PLO</v>
      </c>
      <c r="C334" t="str">
        <f t="shared" si="11"/>
        <v>90x7</v>
      </c>
    </row>
    <row r="335" spans="1:3" x14ac:dyDescent="0.25">
      <c r="A335" s="10" t="s">
        <v>446</v>
      </c>
      <c r="B335" t="str">
        <f t="shared" si="10"/>
        <v>PLO</v>
      </c>
      <c r="C335" t="str">
        <f t="shared" si="11"/>
        <v>90x8</v>
      </c>
    </row>
    <row r="336" spans="1:3" x14ac:dyDescent="0.25">
      <c r="A336" s="10" t="s">
        <v>447</v>
      </c>
      <c r="B336" t="str">
        <f t="shared" si="10"/>
        <v>PLO</v>
      </c>
      <c r="C336" t="str">
        <f t="shared" si="11"/>
        <v>90x10</v>
      </c>
    </row>
    <row r="337" spans="1:3" x14ac:dyDescent="0.25">
      <c r="A337" s="10" t="s">
        <v>448</v>
      </c>
      <c r="B337" t="str">
        <f t="shared" si="10"/>
        <v>PLO</v>
      </c>
      <c r="C337" t="str">
        <f t="shared" si="11"/>
        <v>90x12</v>
      </c>
    </row>
    <row r="338" spans="1:3" x14ac:dyDescent="0.25">
      <c r="A338" s="10" t="s">
        <v>449</v>
      </c>
      <c r="B338" t="str">
        <f t="shared" si="10"/>
        <v>PLO</v>
      </c>
      <c r="C338" t="str">
        <f t="shared" si="11"/>
        <v>90x14</v>
      </c>
    </row>
    <row r="339" spans="1:3" x14ac:dyDescent="0.25">
      <c r="A339" s="10" t="s">
        <v>450</v>
      </c>
      <c r="B339" t="str">
        <f t="shared" si="10"/>
        <v>PLO</v>
      </c>
      <c r="C339" t="str">
        <f t="shared" si="11"/>
        <v>90x16</v>
      </c>
    </row>
    <row r="340" spans="1:3" x14ac:dyDescent="0.25">
      <c r="A340" s="10" t="s">
        <v>451</v>
      </c>
      <c r="B340" t="str">
        <f t="shared" si="10"/>
        <v>PLO</v>
      </c>
      <c r="C340" t="str">
        <f t="shared" si="11"/>
        <v>90x20</v>
      </c>
    </row>
    <row r="341" spans="1:3" x14ac:dyDescent="0.25">
      <c r="A341" s="10" t="s">
        <v>452</v>
      </c>
      <c r="B341" t="str">
        <f t="shared" si="10"/>
        <v>PLO</v>
      </c>
      <c r="C341" t="str">
        <f t="shared" si="11"/>
        <v>90x25</v>
      </c>
    </row>
    <row r="342" spans="1:3" x14ac:dyDescent="0.25">
      <c r="A342" s="10" t="s">
        <v>453</v>
      </c>
      <c r="B342" t="str">
        <f t="shared" si="10"/>
        <v>PLO</v>
      </c>
      <c r="C342" t="str">
        <f t="shared" si="11"/>
        <v>90x30</v>
      </c>
    </row>
    <row r="343" spans="1:3" x14ac:dyDescent="0.25">
      <c r="A343" s="10" t="s">
        <v>454</v>
      </c>
      <c r="B343" t="str">
        <f t="shared" si="10"/>
        <v>PLO</v>
      </c>
      <c r="C343" t="str">
        <f t="shared" si="11"/>
        <v>90x40</v>
      </c>
    </row>
    <row r="344" spans="1:3" x14ac:dyDescent="0.25">
      <c r="A344" s="10" t="s">
        <v>455</v>
      </c>
      <c r="B344" t="str">
        <f t="shared" si="10"/>
        <v>PLO</v>
      </c>
      <c r="C344" t="str">
        <f t="shared" si="11"/>
        <v>90x50</v>
      </c>
    </row>
    <row r="345" spans="1:3" x14ac:dyDescent="0.25">
      <c r="A345" s="10" t="s">
        <v>456</v>
      </c>
      <c r="B345" t="str">
        <f t="shared" si="10"/>
        <v>PLO</v>
      </c>
      <c r="C345" t="str">
        <f t="shared" si="11"/>
        <v>90x60</v>
      </c>
    </row>
    <row r="346" spans="1:3" x14ac:dyDescent="0.25">
      <c r="A346" s="10" t="s">
        <v>457</v>
      </c>
      <c r="B346" t="str">
        <f t="shared" si="10"/>
        <v>PLO</v>
      </c>
      <c r="C346" t="str">
        <f t="shared" si="11"/>
        <v>100x5</v>
      </c>
    </row>
    <row r="347" spans="1:3" x14ac:dyDescent="0.25">
      <c r="A347" s="10" t="s">
        <v>458</v>
      </c>
      <c r="B347" t="str">
        <f t="shared" si="10"/>
        <v>PLO</v>
      </c>
      <c r="C347" t="str">
        <f t="shared" si="11"/>
        <v>100x6</v>
      </c>
    </row>
    <row r="348" spans="1:3" x14ac:dyDescent="0.25">
      <c r="A348" s="10" t="s">
        <v>459</v>
      </c>
      <c r="B348" t="str">
        <f t="shared" si="10"/>
        <v>PLO</v>
      </c>
      <c r="C348" t="str">
        <f t="shared" si="11"/>
        <v>100x7</v>
      </c>
    </row>
    <row r="349" spans="1:3" x14ac:dyDescent="0.25">
      <c r="A349" s="10" t="s">
        <v>460</v>
      </c>
      <c r="B349" t="str">
        <f t="shared" si="10"/>
        <v>PLO</v>
      </c>
      <c r="C349" t="str">
        <f t="shared" si="11"/>
        <v>100x8</v>
      </c>
    </row>
    <row r="350" spans="1:3" x14ac:dyDescent="0.25">
      <c r="A350" s="10" t="s">
        <v>461</v>
      </c>
      <c r="B350" t="str">
        <f t="shared" si="10"/>
        <v>PLO</v>
      </c>
      <c r="C350" t="str">
        <f t="shared" si="11"/>
        <v>100x10</v>
      </c>
    </row>
    <row r="351" spans="1:3" x14ac:dyDescent="0.25">
      <c r="A351" s="10" t="s">
        <v>462</v>
      </c>
      <c r="B351" t="str">
        <f t="shared" si="10"/>
        <v>PLO</v>
      </c>
      <c r="C351" t="str">
        <f t="shared" si="11"/>
        <v>100x12</v>
      </c>
    </row>
    <row r="352" spans="1:3" x14ac:dyDescent="0.25">
      <c r="A352" s="10" t="s">
        <v>463</v>
      </c>
      <c r="B352" t="str">
        <f t="shared" si="10"/>
        <v>PLO</v>
      </c>
      <c r="C352" t="str">
        <f t="shared" si="11"/>
        <v>100x14</v>
      </c>
    </row>
    <row r="353" spans="1:3" x14ac:dyDescent="0.25">
      <c r="A353" s="10" t="s">
        <v>464</v>
      </c>
      <c r="B353" t="str">
        <f t="shared" si="10"/>
        <v>PLO</v>
      </c>
      <c r="C353" t="str">
        <f t="shared" si="11"/>
        <v>100x16</v>
      </c>
    </row>
    <row r="354" spans="1:3" x14ac:dyDescent="0.25">
      <c r="A354" s="10" t="s">
        <v>465</v>
      </c>
      <c r="B354" t="str">
        <f t="shared" si="10"/>
        <v>PLO</v>
      </c>
      <c r="C354" t="str">
        <f t="shared" si="11"/>
        <v>100x20</v>
      </c>
    </row>
    <row r="355" spans="1:3" x14ac:dyDescent="0.25">
      <c r="A355" s="10" t="s">
        <v>466</v>
      </c>
      <c r="B355" t="str">
        <f t="shared" si="10"/>
        <v>PLO</v>
      </c>
      <c r="C355" t="str">
        <f t="shared" si="11"/>
        <v>100x25</v>
      </c>
    </row>
    <row r="356" spans="1:3" x14ac:dyDescent="0.25">
      <c r="A356" s="10" t="s">
        <v>467</v>
      </c>
      <c r="B356" t="str">
        <f t="shared" si="10"/>
        <v>PLO</v>
      </c>
      <c r="C356" t="str">
        <f t="shared" si="11"/>
        <v>100x30</v>
      </c>
    </row>
    <row r="357" spans="1:3" x14ac:dyDescent="0.25">
      <c r="A357" s="10" t="s">
        <v>468</v>
      </c>
      <c r="B357" t="str">
        <f t="shared" si="10"/>
        <v>PLO</v>
      </c>
      <c r="C357" t="str">
        <f t="shared" si="11"/>
        <v>100x40</v>
      </c>
    </row>
    <row r="358" spans="1:3" x14ac:dyDescent="0.25">
      <c r="A358" s="10" t="s">
        <v>469</v>
      </c>
      <c r="B358" t="str">
        <f t="shared" si="10"/>
        <v>PLO</v>
      </c>
      <c r="C358" t="str">
        <f t="shared" si="11"/>
        <v>100x50</v>
      </c>
    </row>
    <row r="359" spans="1:3" x14ac:dyDescent="0.25">
      <c r="A359" s="10" t="s">
        <v>470</v>
      </c>
      <c r="B359" t="str">
        <f t="shared" si="10"/>
        <v>PLO</v>
      </c>
      <c r="C359" t="str">
        <f t="shared" si="11"/>
        <v>100x60</v>
      </c>
    </row>
    <row r="360" spans="1:3" x14ac:dyDescent="0.25">
      <c r="A360" s="10" t="s">
        <v>471</v>
      </c>
      <c r="B360" t="str">
        <f t="shared" si="10"/>
        <v>PLO</v>
      </c>
      <c r="C360" t="str">
        <f t="shared" si="11"/>
        <v>110x5</v>
      </c>
    </row>
    <row r="361" spans="1:3" x14ac:dyDescent="0.25">
      <c r="A361" s="10" t="s">
        <v>472</v>
      </c>
      <c r="B361" t="str">
        <f t="shared" si="10"/>
        <v>PLO</v>
      </c>
      <c r="C361" t="str">
        <f t="shared" si="11"/>
        <v>110x6</v>
      </c>
    </row>
    <row r="362" spans="1:3" x14ac:dyDescent="0.25">
      <c r="A362" s="10" t="s">
        <v>473</v>
      </c>
      <c r="B362" t="str">
        <f t="shared" si="10"/>
        <v>PLO</v>
      </c>
      <c r="C362" t="str">
        <f t="shared" si="11"/>
        <v>110x7</v>
      </c>
    </row>
    <row r="363" spans="1:3" x14ac:dyDescent="0.25">
      <c r="A363" s="10" t="s">
        <v>474</v>
      </c>
      <c r="B363" t="str">
        <f t="shared" si="10"/>
        <v>PLO</v>
      </c>
      <c r="C363" t="str">
        <f t="shared" si="11"/>
        <v>110x8</v>
      </c>
    </row>
    <row r="364" spans="1:3" x14ac:dyDescent="0.25">
      <c r="A364" s="10" t="s">
        <v>475</v>
      </c>
      <c r="B364" t="str">
        <f t="shared" si="10"/>
        <v>PLO</v>
      </c>
      <c r="C364" t="str">
        <f t="shared" si="11"/>
        <v>110x10</v>
      </c>
    </row>
    <row r="365" spans="1:3" x14ac:dyDescent="0.25">
      <c r="A365" s="10" t="s">
        <v>476</v>
      </c>
      <c r="B365" t="str">
        <f t="shared" si="10"/>
        <v>PLO</v>
      </c>
      <c r="C365" t="str">
        <f t="shared" si="11"/>
        <v>110x12</v>
      </c>
    </row>
    <row r="366" spans="1:3" x14ac:dyDescent="0.25">
      <c r="A366" s="10" t="s">
        <v>477</v>
      </c>
      <c r="B366" t="str">
        <f t="shared" si="10"/>
        <v>PLO</v>
      </c>
      <c r="C366" t="str">
        <f t="shared" si="11"/>
        <v>110x14</v>
      </c>
    </row>
    <row r="367" spans="1:3" x14ac:dyDescent="0.25">
      <c r="A367" s="10" t="s">
        <v>478</v>
      </c>
      <c r="B367" t="str">
        <f t="shared" si="10"/>
        <v>PLO</v>
      </c>
      <c r="C367" t="str">
        <f t="shared" si="11"/>
        <v>110x16</v>
      </c>
    </row>
    <row r="368" spans="1:3" x14ac:dyDescent="0.25">
      <c r="A368" s="10" t="s">
        <v>479</v>
      </c>
      <c r="B368" t="str">
        <f t="shared" si="10"/>
        <v>PLO</v>
      </c>
      <c r="C368" t="str">
        <f t="shared" si="11"/>
        <v>110x20</v>
      </c>
    </row>
    <row r="369" spans="1:3" x14ac:dyDescent="0.25">
      <c r="A369" s="10" t="s">
        <v>480</v>
      </c>
      <c r="B369" t="str">
        <f t="shared" si="10"/>
        <v>PLO</v>
      </c>
      <c r="C369" t="str">
        <f t="shared" si="11"/>
        <v>110x25</v>
      </c>
    </row>
    <row r="370" spans="1:3" x14ac:dyDescent="0.25">
      <c r="A370" s="10" t="s">
        <v>481</v>
      </c>
      <c r="B370" t="str">
        <f t="shared" si="10"/>
        <v>PLO</v>
      </c>
      <c r="C370" t="str">
        <f t="shared" si="11"/>
        <v>110x30</v>
      </c>
    </row>
    <row r="371" spans="1:3" x14ac:dyDescent="0.25">
      <c r="A371" s="10" t="s">
        <v>482</v>
      </c>
      <c r="B371" t="str">
        <f t="shared" si="10"/>
        <v>PLO</v>
      </c>
      <c r="C371" t="str">
        <f t="shared" si="11"/>
        <v>110x40</v>
      </c>
    </row>
    <row r="372" spans="1:3" x14ac:dyDescent="0.25">
      <c r="A372" s="10" t="s">
        <v>483</v>
      </c>
      <c r="B372" t="str">
        <f t="shared" si="10"/>
        <v>PLO</v>
      </c>
      <c r="C372" t="str">
        <f t="shared" si="11"/>
        <v>110x50</v>
      </c>
    </row>
    <row r="373" spans="1:3" x14ac:dyDescent="0.25">
      <c r="A373" s="10" t="s">
        <v>484</v>
      </c>
      <c r="B373" t="str">
        <f t="shared" si="10"/>
        <v>PLO</v>
      </c>
      <c r="C373" t="str">
        <f t="shared" si="11"/>
        <v>110x60</v>
      </c>
    </row>
    <row r="374" spans="1:3" x14ac:dyDescent="0.25">
      <c r="A374" s="10" t="s">
        <v>485</v>
      </c>
      <c r="B374" t="str">
        <f t="shared" si="10"/>
        <v>PLO</v>
      </c>
      <c r="C374" t="str">
        <f t="shared" si="11"/>
        <v>120x5</v>
      </c>
    </row>
    <row r="375" spans="1:3" x14ac:dyDescent="0.25">
      <c r="A375" s="10" t="s">
        <v>486</v>
      </c>
      <c r="B375" t="str">
        <f t="shared" si="10"/>
        <v>PLO</v>
      </c>
      <c r="C375" t="str">
        <f t="shared" si="11"/>
        <v>120x6</v>
      </c>
    </row>
    <row r="376" spans="1:3" x14ac:dyDescent="0.25">
      <c r="A376" s="10" t="s">
        <v>487</v>
      </c>
      <c r="B376" t="str">
        <f t="shared" si="10"/>
        <v>PLO</v>
      </c>
      <c r="C376" t="str">
        <f t="shared" si="11"/>
        <v>120x7</v>
      </c>
    </row>
    <row r="377" spans="1:3" x14ac:dyDescent="0.25">
      <c r="A377" s="10" t="s">
        <v>488</v>
      </c>
      <c r="B377" t="str">
        <f t="shared" si="10"/>
        <v>PLO</v>
      </c>
      <c r="C377" t="str">
        <f t="shared" si="11"/>
        <v>120x8</v>
      </c>
    </row>
    <row r="378" spans="1:3" x14ac:dyDescent="0.25">
      <c r="A378" s="10" t="s">
        <v>489</v>
      </c>
      <c r="B378" t="str">
        <f t="shared" si="10"/>
        <v>PLO</v>
      </c>
      <c r="C378" t="str">
        <f t="shared" si="11"/>
        <v>120x10</v>
      </c>
    </row>
    <row r="379" spans="1:3" x14ac:dyDescent="0.25">
      <c r="A379" s="10" t="s">
        <v>490</v>
      </c>
      <c r="B379" t="str">
        <f t="shared" si="10"/>
        <v>PLO</v>
      </c>
      <c r="C379" t="str">
        <f t="shared" si="11"/>
        <v>120x12</v>
      </c>
    </row>
    <row r="380" spans="1:3" x14ac:dyDescent="0.25">
      <c r="A380" s="10" t="s">
        <v>491</v>
      </c>
      <c r="B380" t="str">
        <f t="shared" si="10"/>
        <v>PLO</v>
      </c>
      <c r="C380" t="str">
        <f t="shared" si="11"/>
        <v>120x14</v>
      </c>
    </row>
    <row r="381" spans="1:3" x14ac:dyDescent="0.25">
      <c r="A381" s="10" t="s">
        <v>492</v>
      </c>
      <c r="B381" t="str">
        <f t="shared" si="10"/>
        <v>PLO</v>
      </c>
      <c r="C381" t="str">
        <f t="shared" si="11"/>
        <v>120x16</v>
      </c>
    </row>
    <row r="382" spans="1:3" x14ac:dyDescent="0.25">
      <c r="A382" s="10" t="s">
        <v>493</v>
      </c>
      <c r="B382" t="str">
        <f t="shared" si="10"/>
        <v>PLO</v>
      </c>
      <c r="C382" t="str">
        <f t="shared" si="11"/>
        <v>120x20</v>
      </c>
    </row>
    <row r="383" spans="1:3" x14ac:dyDescent="0.25">
      <c r="A383" s="10" t="s">
        <v>494</v>
      </c>
      <c r="B383" t="str">
        <f t="shared" si="10"/>
        <v>PLO</v>
      </c>
      <c r="C383" t="str">
        <f t="shared" si="11"/>
        <v>120x25</v>
      </c>
    </row>
    <row r="384" spans="1:3" x14ac:dyDescent="0.25">
      <c r="A384" s="10" t="s">
        <v>495</v>
      </c>
      <c r="B384" t="str">
        <f t="shared" si="10"/>
        <v>PLO</v>
      </c>
      <c r="C384" t="str">
        <f t="shared" si="11"/>
        <v>120x30</v>
      </c>
    </row>
    <row r="385" spans="1:3" x14ac:dyDescent="0.25">
      <c r="A385" s="10" t="s">
        <v>496</v>
      </c>
      <c r="B385" t="str">
        <f t="shared" si="10"/>
        <v>PLO</v>
      </c>
      <c r="C385" t="str">
        <f t="shared" si="11"/>
        <v>120x40</v>
      </c>
    </row>
    <row r="386" spans="1:3" x14ac:dyDescent="0.25">
      <c r="A386" s="10" t="s">
        <v>497</v>
      </c>
      <c r="B386" t="str">
        <f t="shared" si="10"/>
        <v>PLO</v>
      </c>
      <c r="C386" t="str">
        <f t="shared" si="11"/>
        <v>120x50</v>
      </c>
    </row>
    <row r="387" spans="1:3" x14ac:dyDescent="0.25">
      <c r="A387" s="10" t="s">
        <v>498</v>
      </c>
      <c r="B387" t="str">
        <f t="shared" ref="B387:B450" si="12">UPPER(LEFT(A387,FIND(" ",A387)-1))</f>
        <v>PLO</v>
      </c>
      <c r="C387" t="str">
        <f t="shared" ref="C387:C450" si="13">MID(A387,FIND(" ",A387)+1, LEN(A387))</f>
        <v>120x60</v>
      </c>
    </row>
    <row r="388" spans="1:3" x14ac:dyDescent="0.25">
      <c r="A388" s="10" t="s">
        <v>499</v>
      </c>
      <c r="B388" t="str">
        <f t="shared" si="12"/>
        <v>PLO</v>
      </c>
      <c r="C388" t="str">
        <f t="shared" si="13"/>
        <v>130x5</v>
      </c>
    </row>
    <row r="389" spans="1:3" x14ac:dyDescent="0.25">
      <c r="A389" s="10" t="s">
        <v>500</v>
      </c>
      <c r="B389" t="str">
        <f t="shared" si="12"/>
        <v>PLO</v>
      </c>
      <c r="C389" t="str">
        <f t="shared" si="13"/>
        <v>130x6</v>
      </c>
    </row>
    <row r="390" spans="1:3" x14ac:dyDescent="0.25">
      <c r="A390" s="10" t="s">
        <v>501</v>
      </c>
      <c r="B390" t="str">
        <f t="shared" si="12"/>
        <v>PLO</v>
      </c>
      <c r="C390" t="str">
        <f t="shared" si="13"/>
        <v>130x7</v>
      </c>
    </row>
    <row r="391" spans="1:3" x14ac:dyDescent="0.25">
      <c r="A391" s="10" t="s">
        <v>502</v>
      </c>
      <c r="B391" t="str">
        <f t="shared" si="12"/>
        <v>PLO</v>
      </c>
      <c r="C391" t="str">
        <f t="shared" si="13"/>
        <v>130x8</v>
      </c>
    </row>
    <row r="392" spans="1:3" x14ac:dyDescent="0.25">
      <c r="A392" s="10" t="s">
        <v>503</v>
      </c>
      <c r="B392" t="str">
        <f t="shared" si="12"/>
        <v>PLO</v>
      </c>
      <c r="C392" t="str">
        <f t="shared" si="13"/>
        <v>130x10</v>
      </c>
    </row>
    <row r="393" spans="1:3" x14ac:dyDescent="0.25">
      <c r="A393" s="10" t="s">
        <v>504</v>
      </c>
      <c r="B393" t="str">
        <f t="shared" si="12"/>
        <v>PLO</v>
      </c>
      <c r="C393" t="str">
        <f t="shared" si="13"/>
        <v>130x12</v>
      </c>
    </row>
    <row r="394" spans="1:3" x14ac:dyDescent="0.25">
      <c r="A394" s="10" t="s">
        <v>505</v>
      </c>
      <c r="B394" t="str">
        <f t="shared" si="12"/>
        <v>PLO</v>
      </c>
      <c r="C394" t="str">
        <f t="shared" si="13"/>
        <v>130x14</v>
      </c>
    </row>
    <row r="395" spans="1:3" x14ac:dyDescent="0.25">
      <c r="A395" s="10" t="s">
        <v>506</v>
      </c>
      <c r="B395" t="str">
        <f t="shared" si="12"/>
        <v>PLO</v>
      </c>
      <c r="C395" t="str">
        <f t="shared" si="13"/>
        <v>130x16</v>
      </c>
    </row>
    <row r="396" spans="1:3" x14ac:dyDescent="0.25">
      <c r="A396" s="10" t="s">
        <v>507</v>
      </c>
      <c r="B396" t="str">
        <f t="shared" si="12"/>
        <v>PLO</v>
      </c>
      <c r="C396" t="str">
        <f t="shared" si="13"/>
        <v>130x20</v>
      </c>
    </row>
    <row r="397" spans="1:3" x14ac:dyDescent="0.25">
      <c r="A397" s="10" t="s">
        <v>508</v>
      </c>
      <c r="B397" t="str">
        <f t="shared" si="12"/>
        <v>PLO</v>
      </c>
      <c r="C397" t="str">
        <f t="shared" si="13"/>
        <v>130x25</v>
      </c>
    </row>
    <row r="398" spans="1:3" x14ac:dyDescent="0.25">
      <c r="A398" s="10" t="s">
        <v>509</v>
      </c>
      <c r="B398" t="str">
        <f t="shared" si="12"/>
        <v>PLO</v>
      </c>
      <c r="C398" t="str">
        <f t="shared" si="13"/>
        <v>130x30</v>
      </c>
    </row>
    <row r="399" spans="1:3" x14ac:dyDescent="0.25">
      <c r="A399" s="10" t="s">
        <v>510</v>
      </c>
      <c r="B399" t="str">
        <f t="shared" si="12"/>
        <v>PLO</v>
      </c>
      <c r="C399" t="str">
        <f t="shared" si="13"/>
        <v>130x40</v>
      </c>
    </row>
    <row r="400" spans="1:3" x14ac:dyDescent="0.25">
      <c r="A400" s="10" t="s">
        <v>511</v>
      </c>
      <c r="B400" t="str">
        <f t="shared" si="12"/>
        <v>PLO</v>
      </c>
      <c r="C400" t="str">
        <f t="shared" si="13"/>
        <v>130x50</v>
      </c>
    </row>
    <row r="401" spans="1:3" x14ac:dyDescent="0.25">
      <c r="A401" s="10" t="s">
        <v>512</v>
      </c>
      <c r="B401" t="str">
        <f t="shared" si="12"/>
        <v>PLO</v>
      </c>
      <c r="C401" t="str">
        <f t="shared" si="13"/>
        <v>130x60</v>
      </c>
    </row>
    <row r="402" spans="1:3" x14ac:dyDescent="0.25">
      <c r="A402" s="10" t="s">
        <v>513</v>
      </c>
      <c r="B402" t="str">
        <f t="shared" si="12"/>
        <v>PLO</v>
      </c>
      <c r="C402" t="str">
        <f t="shared" si="13"/>
        <v>140x5</v>
      </c>
    </row>
    <row r="403" spans="1:3" x14ac:dyDescent="0.25">
      <c r="A403" s="10" t="s">
        <v>514</v>
      </c>
      <c r="B403" t="str">
        <f t="shared" si="12"/>
        <v>PLO</v>
      </c>
      <c r="C403" t="str">
        <f t="shared" si="13"/>
        <v>140x6</v>
      </c>
    </row>
    <row r="404" spans="1:3" x14ac:dyDescent="0.25">
      <c r="A404" s="10" t="s">
        <v>515</v>
      </c>
      <c r="B404" t="str">
        <f t="shared" si="12"/>
        <v>PLO</v>
      </c>
      <c r="C404" t="str">
        <f t="shared" si="13"/>
        <v>140x7</v>
      </c>
    </row>
    <row r="405" spans="1:3" x14ac:dyDescent="0.25">
      <c r="A405" s="10" t="s">
        <v>516</v>
      </c>
      <c r="B405" t="str">
        <f t="shared" si="12"/>
        <v>PLO</v>
      </c>
      <c r="C405" t="str">
        <f t="shared" si="13"/>
        <v>140x8</v>
      </c>
    </row>
    <row r="406" spans="1:3" x14ac:dyDescent="0.25">
      <c r="A406" s="10" t="s">
        <v>517</v>
      </c>
      <c r="B406" t="str">
        <f t="shared" si="12"/>
        <v>PLO</v>
      </c>
      <c r="C406" t="str">
        <f t="shared" si="13"/>
        <v>140x10</v>
      </c>
    </row>
    <row r="407" spans="1:3" x14ac:dyDescent="0.25">
      <c r="A407" s="10" t="s">
        <v>518</v>
      </c>
      <c r="B407" t="str">
        <f t="shared" si="12"/>
        <v>PLO</v>
      </c>
      <c r="C407" t="str">
        <f t="shared" si="13"/>
        <v>140x12</v>
      </c>
    </row>
    <row r="408" spans="1:3" x14ac:dyDescent="0.25">
      <c r="A408" s="10" t="s">
        <v>519</v>
      </c>
      <c r="B408" t="str">
        <f t="shared" si="12"/>
        <v>PLO</v>
      </c>
      <c r="C408" t="str">
        <f t="shared" si="13"/>
        <v>140x14</v>
      </c>
    </row>
    <row r="409" spans="1:3" x14ac:dyDescent="0.25">
      <c r="A409" s="10" t="s">
        <v>520</v>
      </c>
      <c r="B409" t="str">
        <f t="shared" si="12"/>
        <v>PLO</v>
      </c>
      <c r="C409" t="str">
        <f t="shared" si="13"/>
        <v>140x16</v>
      </c>
    </row>
    <row r="410" spans="1:3" x14ac:dyDescent="0.25">
      <c r="A410" s="10" t="s">
        <v>521</v>
      </c>
      <c r="B410" t="str">
        <f t="shared" si="12"/>
        <v>PLO</v>
      </c>
      <c r="C410" t="str">
        <f t="shared" si="13"/>
        <v>140x20</v>
      </c>
    </row>
    <row r="411" spans="1:3" x14ac:dyDescent="0.25">
      <c r="A411" s="10" t="s">
        <v>522</v>
      </c>
      <c r="B411" t="str">
        <f t="shared" si="12"/>
        <v>PLO</v>
      </c>
      <c r="C411" t="str">
        <f t="shared" si="13"/>
        <v>140x25</v>
      </c>
    </row>
    <row r="412" spans="1:3" x14ac:dyDescent="0.25">
      <c r="A412" s="10" t="s">
        <v>523</v>
      </c>
      <c r="B412" t="str">
        <f t="shared" si="12"/>
        <v>PLO</v>
      </c>
      <c r="C412" t="str">
        <f t="shared" si="13"/>
        <v>140x30</v>
      </c>
    </row>
    <row r="413" spans="1:3" x14ac:dyDescent="0.25">
      <c r="A413" s="10" t="s">
        <v>524</v>
      </c>
      <c r="B413" t="str">
        <f t="shared" si="12"/>
        <v>PLO</v>
      </c>
      <c r="C413" t="str">
        <f t="shared" si="13"/>
        <v>140x40</v>
      </c>
    </row>
    <row r="414" spans="1:3" x14ac:dyDescent="0.25">
      <c r="A414" s="10" t="s">
        <v>525</v>
      </c>
      <c r="B414" t="str">
        <f t="shared" si="12"/>
        <v>PLO</v>
      </c>
      <c r="C414" t="str">
        <f t="shared" si="13"/>
        <v>140x50</v>
      </c>
    </row>
    <row r="415" spans="1:3" x14ac:dyDescent="0.25">
      <c r="A415" s="10" t="s">
        <v>526</v>
      </c>
      <c r="B415" t="str">
        <f t="shared" si="12"/>
        <v>PLO</v>
      </c>
      <c r="C415" t="str">
        <f t="shared" si="13"/>
        <v>140x60</v>
      </c>
    </row>
    <row r="416" spans="1:3" x14ac:dyDescent="0.25">
      <c r="A416" s="10" t="s">
        <v>527</v>
      </c>
      <c r="B416" t="str">
        <f t="shared" si="12"/>
        <v>PLO</v>
      </c>
      <c r="C416" t="str">
        <f t="shared" si="13"/>
        <v>150x5</v>
      </c>
    </row>
    <row r="417" spans="1:3" x14ac:dyDescent="0.25">
      <c r="A417" s="10" t="s">
        <v>528</v>
      </c>
      <c r="B417" t="str">
        <f t="shared" si="12"/>
        <v>PLO</v>
      </c>
      <c r="C417" t="str">
        <f t="shared" si="13"/>
        <v>150x6</v>
      </c>
    </row>
    <row r="418" spans="1:3" x14ac:dyDescent="0.25">
      <c r="A418" s="10" t="s">
        <v>529</v>
      </c>
      <c r="B418" t="str">
        <f t="shared" si="12"/>
        <v>PLO</v>
      </c>
      <c r="C418" t="str">
        <f t="shared" si="13"/>
        <v>150x7</v>
      </c>
    </row>
    <row r="419" spans="1:3" x14ac:dyDescent="0.25">
      <c r="A419" s="10" t="s">
        <v>530</v>
      </c>
      <c r="B419" t="str">
        <f t="shared" si="12"/>
        <v>PLO</v>
      </c>
      <c r="C419" t="str">
        <f t="shared" si="13"/>
        <v>150x8</v>
      </c>
    </row>
    <row r="420" spans="1:3" x14ac:dyDescent="0.25">
      <c r="A420" s="10" t="s">
        <v>531</v>
      </c>
      <c r="B420" t="str">
        <f t="shared" si="12"/>
        <v>PLO</v>
      </c>
      <c r="C420" t="str">
        <f t="shared" si="13"/>
        <v>150x10</v>
      </c>
    </row>
    <row r="421" spans="1:3" x14ac:dyDescent="0.25">
      <c r="A421" s="10" t="s">
        <v>532</v>
      </c>
      <c r="B421" t="str">
        <f t="shared" si="12"/>
        <v>PLO</v>
      </c>
      <c r="C421" t="str">
        <f t="shared" si="13"/>
        <v>150x12</v>
      </c>
    </row>
    <row r="422" spans="1:3" x14ac:dyDescent="0.25">
      <c r="A422" s="10" t="s">
        <v>533</v>
      </c>
      <c r="B422" t="str">
        <f t="shared" si="12"/>
        <v>PLO</v>
      </c>
      <c r="C422" t="str">
        <f t="shared" si="13"/>
        <v>150x14</v>
      </c>
    </row>
    <row r="423" spans="1:3" x14ac:dyDescent="0.25">
      <c r="A423" s="10" t="s">
        <v>534</v>
      </c>
      <c r="B423" t="str">
        <f t="shared" si="12"/>
        <v>PLO</v>
      </c>
      <c r="C423" t="str">
        <f t="shared" si="13"/>
        <v>150x16</v>
      </c>
    </row>
    <row r="424" spans="1:3" x14ac:dyDescent="0.25">
      <c r="A424" s="10" t="s">
        <v>535</v>
      </c>
      <c r="B424" t="str">
        <f t="shared" si="12"/>
        <v>PLO</v>
      </c>
      <c r="C424" t="str">
        <f t="shared" si="13"/>
        <v>150x20</v>
      </c>
    </row>
    <row r="425" spans="1:3" x14ac:dyDescent="0.25">
      <c r="A425" s="10" t="s">
        <v>536</v>
      </c>
      <c r="B425" t="str">
        <f t="shared" si="12"/>
        <v>PLO</v>
      </c>
      <c r="C425" t="str">
        <f t="shared" si="13"/>
        <v>150x25</v>
      </c>
    </row>
    <row r="426" spans="1:3" x14ac:dyDescent="0.25">
      <c r="A426" s="10" t="s">
        <v>537</v>
      </c>
      <c r="B426" t="str">
        <f t="shared" si="12"/>
        <v>PLO</v>
      </c>
      <c r="C426" t="str">
        <f t="shared" si="13"/>
        <v>150x30</v>
      </c>
    </row>
    <row r="427" spans="1:3" x14ac:dyDescent="0.25">
      <c r="A427" s="10" t="s">
        <v>538</v>
      </c>
      <c r="B427" t="str">
        <f t="shared" si="12"/>
        <v>PLO</v>
      </c>
      <c r="C427" t="str">
        <f t="shared" si="13"/>
        <v>150x40</v>
      </c>
    </row>
    <row r="428" spans="1:3" x14ac:dyDescent="0.25">
      <c r="A428" s="10" t="s">
        <v>539</v>
      </c>
      <c r="B428" t="str">
        <f t="shared" si="12"/>
        <v>PLO</v>
      </c>
      <c r="C428" t="str">
        <f t="shared" si="13"/>
        <v>150x50</v>
      </c>
    </row>
    <row r="429" spans="1:3" x14ac:dyDescent="0.25">
      <c r="A429" s="10" t="s">
        <v>540</v>
      </c>
      <c r="B429" t="str">
        <f t="shared" si="12"/>
        <v>PLO</v>
      </c>
      <c r="C429" t="str">
        <f t="shared" si="13"/>
        <v>150x60</v>
      </c>
    </row>
    <row r="430" spans="1:3" x14ac:dyDescent="0.25">
      <c r="A430" s="10" t="s">
        <v>541</v>
      </c>
      <c r="B430" t="str">
        <f t="shared" si="12"/>
        <v>PLO</v>
      </c>
      <c r="C430" t="str">
        <f t="shared" si="13"/>
        <v>160x6</v>
      </c>
    </row>
    <row r="431" spans="1:3" x14ac:dyDescent="0.25">
      <c r="A431" s="10" t="s">
        <v>543</v>
      </c>
      <c r="B431" t="str">
        <f t="shared" si="12"/>
        <v>PLO</v>
      </c>
      <c r="C431" t="str">
        <f t="shared" si="13"/>
        <v>160x7</v>
      </c>
    </row>
    <row r="432" spans="1:3" x14ac:dyDescent="0.25">
      <c r="A432" s="10" t="s">
        <v>544</v>
      </c>
      <c r="B432" t="str">
        <f t="shared" si="12"/>
        <v>PLO</v>
      </c>
      <c r="C432" t="str">
        <f t="shared" si="13"/>
        <v>160x8</v>
      </c>
    </row>
    <row r="433" spans="1:3" x14ac:dyDescent="0.25">
      <c r="A433" s="10" t="s">
        <v>545</v>
      </c>
      <c r="B433" t="str">
        <f t="shared" si="12"/>
        <v>PLO</v>
      </c>
      <c r="C433" t="str">
        <f t="shared" si="13"/>
        <v>160x9</v>
      </c>
    </row>
    <row r="434" spans="1:3" x14ac:dyDescent="0.25">
      <c r="A434" s="10" t="s">
        <v>546</v>
      </c>
      <c r="B434" t="str">
        <f t="shared" si="12"/>
        <v>PLO</v>
      </c>
      <c r="C434" t="str">
        <f t="shared" si="13"/>
        <v>160x10</v>
      </c>
    </row>
    <row r="435" spans="1:3" x14ac:dyDescent="0.25">
      <c r="A435" s="10" t="s">
        <v>547</v>
      </c>
      <c r="B435" t="str">
        <f t="shared" si="12"/>
        <v>PLO</v>
      </c>
      <c r="C435" t="str">
        <f t="shared" si="13"/>
        <v>160x12</v>
      </c>
    </row>
    <row r="436" spans="1:3" x14ac:dyDescent="0.25">
      <c r="A436" s="10" t="s">
        <v>548</v>
      </c>
      <c r="B436" t="str">
        <f t="shared" si="12"/>
        <v>PLO</v>
      </c>
      <c r="C436" t="str">
        <f t="shared" si="13"/>
        <v>160x14</v>
      </c>
    </row>
    <row r="437" spans="1:3" x14ac:dyDescent="0.25">
      <c r="A437" s="10" t="s">
        <v>549</v>
      </c>
      <c r="B437" t="str">
        <f t="shared" si="12"/>
        <v>PLO</v>
      </c>
      <c r="C437" t="str">
        <f t="shared" si="13"/>
        <v>160x16</v>
      </c>
    </row>
    <row r="438" spans="1:3" x14ac:dyDescent="0.25">
      <c r="A438" s="10" t="s">
        <v>550</v>
      </c>
      <c r="B438" t="str">
        <f t="shared" si="12"/>
        <v>PLO</v>
      </c>
      <c r="C438" t="str">
        <f t="shared" si="13"/>
        <v>160x18</v>
      </c>
    </row>
    <row r="439" spans="1:3" x14ac:dyDescent="0.25">
      <c r="A439" s="10" t="s">
        <v>551</v>
      </c>
      <c r="B439" t="str">
        <f t="shared" si="12"/>
        <v>PLO</v>
      </c>
      <c r="C439" t="str">
        <f t="shared" si="13"/>
        <v>160x20</v>
      </c>
    </row>
    <row r="440" spans="1:3" x14ac:dyDescent="0.25">
      <c r="A440" s="10" t="s">
        <v>552</v>
      </c>
      <c r="B440" t="str">
        <f t="shared" si="12"/>
        <v>PLO</v>
      </c>
      <c r="C440" t="str">
        <f t="shared" si="13"/>
        <v>160x25</v>
      </c>
    </row>
    <row r="441" spans="1:3" x14ac:dyDescent="0.25">
      <c r="A441" s="10" t="s">
        <v>553</v>
      </c>
      <c r="B441" t="str">
        <f t="shared" si="12"/>
        <v>PLO</v>
      </c>
      <c r="C441" t="str">
        <f t="shared" si="13"/>
        <v>160x30</v>
      </c>
    </row>
    <row r="442" spans="1:3" x14ac:dyDescent="0.25">
      <c r="A442" s="10" t="s">
        <v>554</v>
      </c>
      <c r="B442" t="str">
        <f t="shared" si="12"/>
        <v>PLO</v>
      </c>
      <c r="C442" t="str">
        <f t="shared" si="13"/>
        <v>160x35</v>
      </c>
    </row>
    <row r="443" spans="1:3" x14ac:dyDescent="0.25">
      <c r="A443" s="10" t="s">
        <v>555</v>
      </c>
      <c r="B443" t="str">
        <f t="shared" si="12"/>
        <v>PLO</v>
      </c>
      <c r="C443" t="str">
        <f t="shared" si="13"/>
        <v>160x40</v>
      </c>
    </row>
    <row r="444" spans="1:3" x14ac:dyDescent="0.25">
      <c r="A444" s="10" t="s">
        <v>556</v>
      </c>
      <c r="B444" t="str">
        <f t="shared" si="12"/>
        <v>PLO</v>
      </c>
      <c r="C444" t="str">
        <f t="shared" si="13"/>
        <v>160x45</v>
      </c>
    </row>
    <row r="445" spans="1:3" x14ac:dyDescent="0.25">
      <c r="A445" s="10" t="s">
        <v>557</v>
      </c>
      <c r="B445" t="str">
        <f t="shared" si="12"/>
        <v>PLO</v>
      </c>
      <c r="C445" t="str">
        <f t="shared" si="13"/>
        <v>160x50</v>
      </c>
    </row>
    <row r="446" spans="1:3" x14ac:dyDescent="0.25">
      <c r="A446" s="10" t="s">
        <v>558</v>
      </c>
      <c r="B446" t="str">
        <f t="shared" si="12"/>
        <v>PLO</v>
      </c>
      <c r="C446" t="str">
        <f t="shared" si="13"/>
        <v>160x55</v>
      </c>
    </row>
    <row r="447" spans="1:3" x14ac:dyDescent="0.25">
      <c r="A447" s="10" t="s">
        <v>559</v>
      </c>
      <c r="B447" t="str">
        <f t="shared" si="12"/>
        <v>PLO</v>
      </c>
      <c r="C447" t="str">
        <f t="shared" si="13"/>
        <v>160x60</v>
      </c>
    </row>
    <row r="448" spans="1:3" x14ac:dyDescent="0.25">
      <c r="A448" s="10" t="s">
        <v>560</v>
      </c>
      <c r="B448" t="str">
        <f t="shared" si="12"/>
        <v>PLO</v>
      </c>
      <c r="C448" t="str">
        <f t="shared" si="13"/>
        <v>170x6</v>
      </c>
    </row>
    <row r="449" spans="1:3" x14ac:dyDescent="0.25">
      <c r="A449" s="10" t="s">
        <v>561</v>
      </c>
      <c r="B449" t="str">
        <f t="shared" si="12"/>
        <v>PLO</v>
      </c>
      <c r="C449" t="str">
        <f t="shared" si="13"/>
        <v>170x7</v>
      </c>
    </row>
    <row r="450" spans="1:3" x14ac:dyDescent="0.25">
      <c r="A450" s="10" t="s">
        <v>562</v>
      </c>
      <c r="B450" t="str">
        <f t="shared" si="12"/>
        <v>PLO</v>
      </c>
      <c r="C450" t="str">
        <f t="shared" si="13"/>
        <v>170x8</v>
      </c>
    </row>
    <row r="451" spans="1:3" x14ac:dyDescent="0.25">
      <c r="A451" s="10" t="s">
        <v>563</v>
      </c>
      <c r="B451" t="str">
        <f t="shared" ref="B451:B514" si="14">UPPER(LEFT(A451,FIND(" ",A451)-1))</f>
        <v>PLO</v>
      </c>
      <c r="C451" t="str">
        <f t="shared" ref="C451:C514" si="15">MID(A451,FIND(" ",A451)+1, LEN(A451))</f>
        <v>170x9</v>
      </c>
    </row>
    <row r="452" spans="1:3" x14ac:dyDescent="0.25">
      <c r="A452" s="10" t="s">
        <v>564</v>
      </c>
      <c r="B452" t="str">
        <f t="shared" si="14"/>
        <v>PLO</v>
      </c>
      <c r="C452" t="str">
        <f t="shared" si="15"/>
        <v>170x10</v>
      </c>
    </row>
    <row r="453" spans="1:3" x14ac:dyDescent="0.25">
      <c r="A453" s="10" t="s">
        <v>565</v>
      </c>
      <c r="B453" t="str">
        <f t="shared" si="14"/>
        <v>PLO</v>
      </c>
      <c r="C453" t="str">
        <f t="shared" si="15"/>
        <v>170x12</v>
      </c>
    </row>
    <row r="454" spans="1:3" x14ac:dyDescent="0.25">
      <c r="A454" s="10" t="s">
        <v>566</v>
      </c>
      <c r="B454" t="str">
        <f t="shared" si="14"/>
        <v>PLO</v>
      </c>
      <c r="C454" t="str">
        <f t="shared" si="15"/>
        <v>170x14</v>
      </c>
    </row>
    <row r="455" spans="1:3" x14ac:dyDescent="0.25">
      <c r="A455" s="10" t="s">
        <v>567</v>
      </c>
      <c r="B455" t="str">
        <f t="shared" si="14"/>
        <v>PLO</v>
      </c>
      <c r="C455" t="str">
        <f t="shared" si="15"/>
        <v>170x16</v>
      </c>
    </row>
    <row r="456" spans="1:3" x14ac:dyDescent="0.25">
      <c r="A456" s="10" t="s">
        <v>568</v>
      </c>
      <c r="B456" t="str">
        <f t="shared" si="14"/>
        <v>PLO</v>
      </c>
      <c r="C456" t="str">
        <f t="shared" si="15"/>
        <v>170x18</v>
      </c>
    </row>
    <row r="457" spans="1:3" x14ac:dyDescent="0.25">
      <c r="A457" s="10" t="s">
        <v>569</v>
      </c>
      <c r="B457" t="str">
        <f t="shared" si="14"/>
        <v>PLO</v>
      </c>
      <c r="C457" t="str">
        <f t="shared" si="15"/>
        <v>170x20</v>
      </c>
    </row>
    <row r="458" spans="1:3" x14ac:dyDescent="0.25">
      <c r="A458" s="10" t="s">
        <v>570</v>
      </c>
      <c r="B458" t="str">
        <f t="shared" si="14"/>
        <v>PLO</v>
      </c>
      <c r="C458" t="str">
        <f t="shared" si="15"/>
        <v>170x25</v>
      </c>
    </row>
    <row r="459" spans="1:3" x14ac:dyDescent="0.25">
      <c r="A459" s="10" t="s">
        <v>571</v>
      </c>
      <c r="B459" t="str">
        <f t="shared" si="14"/>
        <v>PLO</v>
      </c>
      <c r="C459" t="str">
        <f t="shared" si="15"/>
        <v>170x30</v>
      </c>
    </row>
    <row r="460" spans="1:3" x14ac:dyDescent="0.25">
      <c r="A460" s="10" t="s">
        <v>572</v>
      </c>
      <c r="B460" t="str">
        <f t="shared" si="14"/>
        <v>PLO</v>
      </c>
      <c r="C460" t="str">
        <f t="shared" si="15"/>
        <v>170x35</v>
      </c>
    </row>
    <row r="461" spans="1:3" x14ac:dyDescent="0.25">
      <c r="A461" s="10" t="s">
        <v>573</v>
      </c>
      <c r="B461" t="str">
        <f t="shared" si="14"/>
        <v>PLO</v>
      </c>
      <c r="C461" t="str">
        <f t="shared" si="15"/>
        <v>170x40</v>
      </c>
    </row>
    <row r="462" spans="1:3" x14ac:dyDescent="0.25">
      <c r="A462" s="10" t="s">
        <v>574</v>
      </c>
      <c r="B462" t="str">
        <f t="shared" si="14"/>
        <v>PLO</v>
      </c>
      <c r="C462" t="str">
        <f t="shared" si="15"/>
        <v>170x45</v>
      </c>
    </row>
    <row r="463" spans="1:3" x14ac:dyDescent="0.25">
      <c r="A463" s="10" t="s">
        <v>575</v>
      </c>
      <c r="B463" t="str">
        <f t="shared" si="14"/>
        <v>PLO</v>
      </c>
      <c r="C463" t="str">
        <f t="shared" si="15"/>
        <v>170x50</v>
      </c>
    </row>
    <row r="464" spans="1:3" x14ac:dyDescent="0.25">
      <c r="A464" s="10" t="s">
        <v>576</v>
      </c>
      <c r="B464" t="str">
        <f t="shared" si="14"/>
        <v>PLO</v>
      </c>
      <c r="C464" t="str">
        <f t="shared" si="15"/>
        <v>170x55</v>
      </c>
    </row>
    <row r="465" spans="1:3" x14ac:dyDescent="0.25">
      <c r="A465" s="10" t="s">
        <v>577</v>
      </c>
      <c r="B465" t="str">
        <f t="shared" si="14"/>
        <v>PLO</v>
      </c>
      <c r="C465" t="str">
        <f t="shared" si="15"/>
        <v>170x60</v>
      </c>
    </row>
    <row r="466" spans="1:3" x14ac:dyDescent="0.25">
      <c r="A466" s="10" t="s">
        <v>578</v>
      </c>
      <c r="B466" t="str">
        <f t="shared" si="14"/>
        <v>PLO</v>
      </c>
      <c r="C466" t="str">
        <f t="shared" si="15"/>
        <v>180x6</v>
      </c>
    </row>
    <row r="467" spans="1:3" x14ac:dyDescent="0.25">
      <c r="A467" s="10" t="s">
        <v>579</v>
      </c>
      <c r="B467" t="str">
        <f t="shared" si="14"/>
        <v>PLO</v>
      </c>
      <c r="C467" t="str">
        <f t="shared" si="15"/>
        <v>180x7</v>
      </c>
    </row>
    <row r="468" spans="1:3" x14ac:dyDescent="0.25">
      <c r="A468" s="10" t="s">
        <v>580</v>
      </c>
      <c r="B468" t="str">
        <f t="shared" si="14"/>
        <v>PLO</v>
      </c>
      <c r="C468" t="str">
        <f t="shared" si="15"/>
        <v>180x8</v>
      </c>
    </row>
    <row r="469" spans="1:3" x14ac:dyDescent="0.25">
      <c r="A469" s="10" t="s">
        <v>581</v>
      </c>
      <c r="B469" t="str">
        <f t="shared" si="14"/>
        <v>PLO</v>
      </c>
      <c r="C469" t="str">
        <f t="shared" si="15"/>
        <v>180x9</v>
      </c>
    </row>
    <row r="470" spans="1:3" x14ac:dyDescent="0.25">
      <c r="A470" s="10" t="s">
        <v>582</v>
      </c>
      <c r="B470" t="str">
        <f t="shared" si="14"/>
        <v>PLO</v>
      </c>
      <c r="C470" t="str">
        <f t="shared" si="15"/>
        <v>180x10</v>
      </c>
    </row>
    <row r="471" spans="1:3" x14ac:dyDescent="0.25">
      <c r="A471" s="10" t="s">
        <v>583</v>
      </c>
      <c r="B471" t="str">
        <f t="shared" si="14"/>
        <v>PLO</v>
      </c>
      <c r="C471" t="str">
        <f t="shared" si="15"/>
        <v>180x12</v>
      </c>
    </row>
    <row r="472" spans="1:3" x14ac:dyDescent="0.25">
      <c r="A472" s="10" t="s">
        <v>584</v>
      </c>
      <c r="B472" t="str">
        <f t="shared" si="14"/>
        <v>PLO</v>
      </c>
      <c r="C472" t="str">
        <f t="shared" si="15"/>
        <v>180x14</v>
      </c>
    </row>
    <row r="473" spans="1:3" x14ac:dyDescent="0.25">
      <c r="A473" s="10" t="s">
        <v>585</v>
      </c>
      <c r="B473" t="str">
        <f t="shared" si="14"/>
        <v>PLO</v>
      </c>
      <c r="C473" t="str">
        <f t="shared" si="15"/>
        <v>180x16</v>
      </c>
    </row>
    <row r="474" spans="1:3" x14ac:dyDescent="0.25">
      <c r="A474" s="10" t="s">
        <v>586</v>
      </c>
      <c r="B474" t="str">
        <f t="shared" si="14"/>
        <v>PLO</v>
      </c>
      <c r="C474" t="str">
        <f t="shared" si="15"/>
        <v>180x18</v>
      </c>
    </row>
    <row r="475" spans="1:3" x14ac:dyDescent="0.25">
      <c r="A475" s="10" t="s">
        <v>587</v>
      </c>
      <c r="B475" t="str">
        <f t="shared" si="14"/>
        <v>PLO</v>
      </c>
      <c r="C475" t="str">
        <f t="shared" si="15"/>
        <v>180x20</v>
      </c>
    </row>
    <row r="476" spans="1:3" x14ac:dyDescent="0.25">
      <c r="A476" s="10" t="s">
        <v>588</v>
      </c>
      <c r="B476" t="str">
        <f t="shared" si="14"/>
        <v>PLO</v>
      </c>
      <c r="C476" t="str">
        <f t="shared" si="15"/>
        <v>180x25</v>
      </c>
    </row>
    <row r="477" spans="1:3" x14ac:dyDescent="0.25">
      <c r="A477" s="10" t="s">
        <v>589</v>
      </c>
      <c r="B477" t="str">
        <f t="shared" si="14"/>
        <v>PLO</v>
      </c>
      <c r="C477" t="str">
        <f t="shared" si="15"/>
        <v>180x30</v>
      </c>
    </row>
    <row r="478" spans="1:3" x14ac:dyDescent="0.25">
      <c r="A478" s="10" t="s">
        <v>590</v>
      </c>
      <c r="B478" t="str">
        <f t="shared" si="14"/>
        <v>PLO</v>
      </c>
      <c r="C478" t="str">
        <f t="shared" si="15"/>
        <v>180x35</v>
      </c>
    </row>
    <row r="479" spans="1:3" x14ac:dyDescent="0.25">
      <c r="A479" s="10" t="s">
        <v>591</v>
      </c>
      <c r="B479" t="str">
        <f t="shared" si="14"/>
        <v>PLO</v>
      </c>
      <c r="C479" t="str">
        <f t="shared" si="15"/>
        <v>180x40</v>
      </c>
    </row>
    <row r="480" spans="1:3" x14ac:dyDescent="0.25">
      <c r="A480" s="10" t="s">
        <v>592</v>
      </c>
      <c r="B480" t="str">
        <f t="shared" si="14"/>
        <v>PLO</v>
      </c>
      <c r="C480" t="str">
        <f t="shared" si="15"/>
        <v>180x45</v>
      </c>
    </row>
    <row r="481" spans="1:3" x14ac:dyDescent="0.25">
      <c r="A481" s="10" t="s">
        <v>593</v>
      </c>
      <c r="B481" t="str">
        <f t="shared" si="14"/>
        <v>PLO</v>
      </c>
      <c r="C481" t="str">
        <f t="shared" si="15"/>
        <v>180x50</v>
      </c>
    </row>
    <row r="482" spans="1:3" x14ac:dyDescent="0.25">
      <c r="A482" s="10" t="s">
        <v>594</v>
      </c>
      <c r="B482" t="str">
        <f t="shared" si="14"/>
        <v>PLO</v>
      </c>
      <c r="C482" t="str">
        <f t="shared" si="15"/>
        <v>180x55</v>
      </c>
    </row>
    <row r="483" spans="1:3" x14ac:dyDescent="0.25">
      <c r="A483" s="10" t="s">
        <v>595</v>
      </c>
      <c r="B483" t="str">
        <f t="shared" si="14"/>
        <v>PLO</v>
      </c>
      <c r="C483" t="str">
        <f t="shared" si="15"/>
        <v>180x60</v>
      </c>
    </row>
    <row r="484" spans="1:3" x14ac:dyDescent="0.25">
      <c r="A484" s="10" t="s">
        <v>596</v>
      </c>
      <c r="B484" t="str">
        <f t="shared" si="14"/>
        <v>PLO</v>
      </c>
      <c r="C484" t="str">
        <f t="shared" si="15"/>
        <v>190x6</v>
      </c>
    </row>
    <row r="485" spans="1:3" x14ac:dyDescent="0.25">
      <c r="A485" s="10" t="s">
        <v>597</v>
      </c>
      <c r="B485" t="str">
        <f t="shared" si="14"/>
        <v>PLO</v>
      </c>
      <c r="C485" t="str">
        <f t="shared" si="15"/>
        <v>190x7</v>
      </c>
    </row>
    <row r="486" spans="1:3" x14ac:dyDescent="0.25">
      <c r="A486" s="10" t="s">
        <v>598</v>
      </c>
      <c r="B486" t="str">
        <f t="shared" si="14"/>
        <v>PLO</v>
      </c>
      <c r="C486" t="str">
        <f t="shared" si="15"/>
        <v>190x8</v>
      </c>
    </row>
    <row r="487" spans="1:3" x14ac:dyDescent="0.25">
      <c r="A487" s="10" t="s">
        <v>599</v>
      </c>
      <c r="B487" t="str">
        <f t="shared" si="14"/>
        <v>PLO</v>
      </c>
      <c r="C487" t="str">
        <f t="shared" si="15"/>
        <v>190x9</v>
      </c>
    </row>
    <row r="488" spans="1:3" x14ac:dyDescent="0.25">
      <c r="A488" s="10" t="s">
        <v>600</v>
      </c>
      <c r="B488" t="str">
        <f t="shared" si="14"/>
        <v>PLO</v>
      </c>
      <c r="C488" t="str">
        <f t="shared" si="15"/>
        <v>190x10</v>
      </c>
    </row>
    <row r="489" spans="1:3" x14ac:dyDescent="0.25">
      <c r="A489" s="10" t="s">
        <v>601</v>
      </c>
      <c r="B489" t="str">
        <f t="shared" si="14"/>
        <v>PLO</v>
      </c>
      <c r="C489" t="str">
        <f t="shared" si="15"/>
        <v>190x12</v>
      </c>
    </row>
    <row r="490" spans="1:3" x14ac:dyDescent="0.25">
      <c r="A490" s="10" t="s">
        <v>602</v>
      </c>
      <c r="B490" t="str">
        <f t="shared" si="14"/>
        <v>PLO</v>
      </c>
      <c r="C490" t="str">
        <f t="shared" si="15"/>
        <v>190x14</v>
      </c>
    </row>
    <row r="491" spans="1:3" x14ac:dyDescent="0.25">
      <c r="A491" s="10" t="s">
        <v>603</v>
      </c>
      <c r="B491" t="str">
        <f t="shared" si="14"/>
        <v>PLO</v>
      </c>
      <c r="C491" t="str">
        <f t="shared" si="15"/>
        <v>190x16</v>
      </c>
    </row>
    <row r="492" spans="1:3" x14ac:dyDescent="0.25">
      <c r="A492" s="10" t="s">
        <v>604</v>
      </c>
      <c r="B492" t="str">
        <f t="shared" si="14"/>
        <v>PLO</v>
      </c>
      <c r="C492" t="str">
        <f t="shared" si="15"/>
        <v>190x18</v>
      </c>
    </row>
    <row r="493" spans="1:3" x14ac:dyDescent="0.25">
      <c r="A493" s="10" t="s">
        <v>605</v>
      </c>
      <c r="B493" t="str">
        <f t="shared" si="14"/>
        <v>PLO</v>
      </c>
      <c r="C493" t="str">
        <f t="shared" si="15"/>
        <v>190x20</v>
      </c>
    </row>
    <row r="494" spans="1:3" x14ac:dyDescent="0.25">
      <c r="A494" s="10" t="s">
        <v>606</v>
      </c>
      <c r="B494" t="str">
        <f t="shared" si="14"/>
        <v>PLO</v>
      </c>
      <c r="C494" t="str">
        <f t="shared" si="15"/>
        <v>190x25</v>
      </c>
    </row>
    <row r="495" spans="1:3" x14ac:dyDescent="0.25">
      <c r="A495" s="10" t="s">
        <v>607</v>
      </c>
      <c r="B495" t="str">
        <f t="shared" si="14"/>
        <v>PLO</v>
      </c>
      <c r="C495" t="str">
        <f t="shared" si="15"/>
        <v>190x30</v>
      </c>
    </row>
    <row r="496" spans="1:3" x14ac:dyDescent="0.25">
      <c r="A496" s="10" t="s">
        <v>608</v>
      </c>
      <c r="B496" t="str">
        <f t="shared" si="14"/>
        <v>PLO</v>
      </c>
      <c r="C496" t="str">
        <f t="shared" si="15"/>
        <v>190x35</v>
      </c>
    </row>
    <row r="497" spans="1:3" x14ac:dyDescent="0.25">
      <c r="A497" s="10" t="s">
        <v>609</v>
      </c>
      <c r="B497" t="str">
        <f t="shared" si="14"/>
        <v>PLO</v>
      </c>
      <c r="C497" t="str">
        <f t="shared" si="15"/>
        <v>190x40</v>
      </c>
    </row>
    <row r="498" spans="1:3" x14ac:dyDescent="0.25">
      <c r="A498" s="10" t="s">
        <v>610</v>
      </c>
      <c r="B498" t="str">
        <f t="shared" si="14"/>
        <v>PLO</v>
      </c>
      <c r="C498" t="str">
        <f t="shared" si="15"/>
        <v>190x45</v>
      </c>
    </row>
    <row r="499" spans="1:3" x14ac:dyDescent="0.25">
      <c r="A499" s="10" t="s">
        <v>611</v>
      </c>
      <c r="B499" t="str">
        <f t="shared" si="14"/>
        <v>PLO</v>
      </c>
      <c r="C499" t="str">
        <f t="shared" si="15"/>
        <v>190x50</v>
      </c>
    </row>
    <row r="500" spans="1:3" x14ac:dyDescent="0.25">
      <c r="A500" s="10" t="s">
        <v>612</v>
      </c>
      <c r="B500" t="str">
        <f t="shared" si="14"/>
        <v>PLO</v>
      </c>
      <c r="C500" t="str">
        <f t="shared" si="15"/>
        <v>190x55</v>
      </c>
    </row>
    <row r="501" spans="1:3" x14ac:dyDescent="0.25">
      <c r="A501" s="10" t="s">
        <v>613</v>
      </c>
      <c r="B501" t="str">
        <f t="shared" si="14"/>
        <v>PLO</v>
      </c>
      <c r="C501" t="str">
        <f t="shared" si="15"/>
        <v>190x60</v>
      </c>
    </row>
    <row r="502" spans="1:3" x14ac:dyDescent="0.25">
      <c r="A502" s="10" t="s">
        <v>614</v>
      </c>
      <c r="B502" t="str">
        <f t="shared" si="14"/>
        <v>PLO</v>
      </c>
      <c r="C502" t="str">
        <f t="shared" si="15"/>
        <v>200x6</v>
      </c>
    </row>
    <row r="503" spans="1:3" x14ac:dyDescent="0.25">
      <c r="A503" s="10" t="s">
        <v>615</v>
      </c>
      <c r="B503" t="str">
        <f t="shared" si="14"/>
        <v>PLO</v>
      </c>
      <c r="C503" t="str">
        <f t="shared" si="15"/>
        <v>200x7</v>
      </c>
    </row>
    <row r="504" spans="1:3" x14ac:dyDescent="0.25">
      <c r="A504" s="10" t="s">
        <v>616</v>
      </c>
      <c r="B504" t="str">
        <f t="shared" si="14"/>
        <v>PLO</v>
      </c>
      <c r="C504" t="str">
        <f t="shared" si="15"/>
        <v>200x8</v>
      </c>
    </row>
    <row r="505" spans="1:3" x14ac:dyDescent="0.25">
      <c r="A505" s="10" t="s">
        <v>617</v>
      </c>
      <c r="B505" t="str">
        <f t="shared" si="14"/>
        <v>PLO</v>
      </c>
      <c r="C505" t="str">
        <f t="shared" si="15"/>
        <v>200x9</v>
      </c>
    </row>
    <row r="506" spans="1:3" x14ac:dyDescent="0.25">
      <c r="A506" s="10" t="s">
        <v>618</v>
      </c>
      <c r="B506" t="str">
        <f t="shared" si="14"/>
        <v>PLO</v>
      </c>
      <c r="C506" t="str">
        <f t="shared" si="15"/>
        <v>200x10</v>
      </c>
    </row>
    <row r="507" spans="1:3" x14ac:dyDescent="0.25">
      <c r="A507" s="10" t="s">
        <v>619</v>
      </c>
      <c r="B507" t="str">
        <f t="shared" si="14"/>
        <v>PLO</v>
      </c>
      <c r="C507" t="str">
        <f t="shared" si="15"/>
        <v>200x12</v>
      </c>
    </row>
    <row r="508" spans="1:3" x14ac:dyDescent="0.25">
      <c r="A508" s="10" t="s">
        <v>620</v>
      </c>
      <c r="B508" t="str">
        <f t="shared" si="14"/>
        <v>PLO</v>
      </c>
      <c r="C508" t="str">
        <f t="shared" si="15"/>
        <v>200x14</v>
      </c>
    </row>
    <row r="509" spans="1:3" x14ac:dyDescent="0.25">
      <c r="A509" s="10" t="s">
        <v>621</v>
      </c>
      <c r="B509" t="str">
        <f t="shared" si="14"/>
        <v>PLO</v>
      </c>
      <c r="C509" t="str">
        <f t="shared" si="15"/>
        <v>200x16</v>
      </c>
    </row>
    <row r="510" spans="1:3" x14ac:dyDescent="0.25">
      <c r="A510" s="10" t="s">
        <v>622</v>
      </c>
      <c r="B510" t="str">
        <f t="shared" si="14"/>
        <v>PLO</v>
      </c>
      <c r="C510" t="str">
        <f t="shared" si="15"/>
        <v>200x18</v>
      </c>
    </row>
    <row r="511" spans="1:3" x14ac:dyDescent="0.25">
      <c r="A511" s="10" t="s">
        <v>623</v>
      </c>
      <c r="B511" t="str">
        <f t="shared" si="14"/>
        <v>PLO</v>
      </c>
      <c r="C511" t="str">
        <f t="shared" si="15"/>
        <v>200x20</v>
      </c>
    </row>
    <row r="512" spans="1:3" x14ac:dyDescent="0.25">
      <c r="A512" s="10" t="s">
        <v>624</v>
      </c>
      <c r="B512" t="str">
        <f t="shared" si="14"/>
        <v>PLO</v>
      </c>
      <c r="C512" t="str">
        <f t="shared" si="15"/>
        <v>200x25</v>
      </c>
    </row>
    <row r="513" spans="1:3" x14ac:dyDescent="0.25">
      <c r="A513" s="10" t="s">
        <v>625</v>
      </c>
      <c r="B513" t="str">
        <f t="shared" si="14"/>
        <v>PLO</v>
      </c>
      <c r="C513" t="str">
        <f t="shared" si="15"/>
        <v>200x30</v>
      </c>
    </row>
    <row r="514" spans="1:3" x14ac:dyDescent="0.25">
      <c r="A514" s="10" t="s">
        <v>626</v>
      </c>
      <c r="B514" t="str">
        <f t="shared" si="14"/>
        <v>PLO</v>
      </c>
      <c r="C514" t="str">
        <f t="shared" si="15"/>
        <v>200x35</v>
      </c>
    </row>
    <row r="515" spans="1:3" x14ac:dyDescent="0.25">
      <c r="A515" s="10" t="s">
        <v>627</v>
      </c>
      <c r="B515" t="str">
        <f t="shared" ref="B515:B578" si="16">UPPER(LEFT(A515,FIND(" ",A515)-1))</f>
        <v>PLO</v>
      </c>
      <c r="C515" t="str">
        <f t="shared" ref="C515:C578" si="17">MID(A515,FIND(" ",A515)+1, LEN(A515))</f>
        <v>200x40</v>
      </c>
    </row>
    <row r="516" spans="1:3" x14ac:dyDescent="0.25">
      <c r="A516" s="10" t="s">
        <v>628</v>
      </c>
      <c r="B516" t="str">
        <f t="shared" si="16"/>
        <v>PLO</v>
      </c>
      <c r="C516" t="str">
        <f t="shared" si="17"/>
        <v>200x45</v>
      </c>
    </row>
    <row r="517" spans="1:3" x14ac:dyDescent="0.25">
      <c r="A517" s="10" t="s">
        <v>629</v>
      </c>
      <c r="B517" t="str">
        <f t="shared" si="16"/>
        <v>PLO</v>
      </c>
      <c r="C517" t="str">
        <f t="shared" si="17"/>
        <v>200x50</v>
      </c>
    </row>
    <row r="518" spans="1:3" x14ac:dyDescent="0.25">
      <c r="A518" s="10" t="s">
        <v>630</v>
      </c>
      <c r="B518" t="str">
        <f t="shared" si="16"/>
        <v>PLO</v>
      </c>
      <c r="C518" t="str">
        <f t="shared" si="17"/>
        <v>200x55</v>
      </c>
    </row>
    <row r="519" spans="1:3" x14ac:dyDescent="0.25">
      <c r="A519" s="10" t="s">
        <v>631</v>
      </c>
      <c r="B519" t="str">
        <f t="shared" si="16"/>
        <v>PLO</v>
      </c>
      <c r="C519" t="str">
        <f t="shared" si="17"/>
        <v>200x60</v>
      </c>
    </row>
    <row r="520" spans="1:3" x14ac:dyDescent="0.25">
      <c r="A520" s="10" t="s">
        <v>632</v>
      </c>
      <c r="B520" t="str">
        <f t="shared" si="16"/>
        <v>PLO</v>
      </c>
      <c r="C520" t="str">
        <f t="shared" si="17"/>
        <v>210x6</v>
      </c>
    </row>
    <row r="521" spans="1:3" x14ac:dyDescent="0.25">
      <c r="A521" s="10" t="s">
        <v>633</v>
      </c>
      <c r="B521" t="str">
        <f t="shared" si="16"/>
        <v>PLO</v>
      </c>
      <c r="C521" t="str">
        <f t="shared" si="17"/>
        <v>210x7</v>
      </c>
    </row>
    <row r="522" spans="1:3" x14ac:dyDescent="0.25">
      <c r="A522" s="10" t="s">
        <v>634</v>
      </c>
      <c r="B522" t="str">
        <f t="shared" si="16"/>
        <v>PLO</v>
      </c>
      <c r="C522" t="str">
        <f t="shared" si="17"/>
        <v>210x8</v>
      </c>
    </row>
    <row r="523" spans="1:3" x14ac:dyDescent="0.25">
      <c r="A523" s="10" t="s">
        <v>635</v>
      </c>
      <c r="B523" t="str">
        <f t="shared" si="16"/>
        <v>PLO</v>
      </c>
      <c r="C523" t="str">
        <f t="shared" si="17"/>
        <v>210x9</v>
      </c>
    </row>
    <row r="524" spans="1:3" x14ac:dyDescent="0.25">
      <c r="A524" s="10" t="s">
        <v>636</v>
      </c>
      <c r="B524" t="str">
        <f t="shared" si="16"/>
        <v>PLO</v>
      </c>
      <c r="C524" t="str">
        <f t="shared" si="17"/>
        <v>210x10</v>
      </c>
    </row>
    <row r="525" spans="1:3" x14ac:dyDescent="0.25">
      <c r="A525" s="10" t="s">
        <v>637</v>
      </c>
      <c r="B525" t="str">
        <f t="shared" si="16"/>
        <v>PLO</v>
      </c>
      <c r="C525" t="str">
        <f t="shared" si="17"/>
        <v>210x12</v>
      </c>
    </row>
    <row r="526" spans="1:3" x14ac:dyDescent="0.25">
      <c r="A526" s="10" t="s">
        <v>638</v>
      </c>
      <c r="B526" t="str">
        <f t="shared" si="16"/>
        <v>PLO</v>
      </c>
      <c r="C526" t="str">
        <f t="shared" si="17"/>
        <v>210x14</v>
      </c>
    </row>
    <row r="527" spans="1:3" x14ac:dyDescent="0.25">
      <c r="A527" s="10" t="s">
        <v>639</v>
      </c>
      <c r="B527" t="str">
        <f t="shared" si="16"/>
        <v>PLO</v>
      </c>
      <c r="C527" t="str">
        <f t="shared" si="17"/>
        <v>210x16</v>
      </c>
    </row>
    <row r="528" spans="1:3" x14ac:dyDescent="0.25">
      <c r="A528" s="10" t="s">
        <v>640</v>
      </c>
      <c r="B528" t="str">
        <f t="shared" si="16"/>
        <v>PLO</v>
      </c>
      <c r="C528" t="str">
        <f t="shared" si="17"/>
        <v>210x18</v>
      </c>
    </row>
    <row r="529" spans="1:3" x14ac:dyDescent="0.25">
      <c r="A529" s="10" t="s">
        <v>641</v>
      </c>
      <c r="B529" t="str">
        <f t="shared" si="16"/>
        <v>PLO</v>
      </c>
      <c r="C529" t="str">
        <f t="shared" si="17"/>
        <v>210x20</v>
      </c>
    </row>
    <row r="530" spans="1:3" x14ac:dyDescent="0.25">
      <c r="A530" s="10" t="s">
        <v>642</v>
      </c>
      <c r="B530" t="str">
        <f t="shared" si="16"/>
        <v>PLO</v>
      </c>
      <c r="C530" t="str">
        <f t="shared" si="17"/>
        <v>210x25</v>
      </c>
    </row>
    <row r="531" spans="1:3" x14ac:dyDescent="0.25">
      <c r="A531" s="10" t="s">
        <v>643</v>
      </c>
      <c r="B531" t="str">
        <f t="shared" si="16"/>
        <v>PLO</v>
      </c>
      <c r="C531" t="str">
        <f t="shared" si="17"/>
        <v>210x30</v>
      </c>
    </row>
    <row r="532" spans="1:3" x14ac:dyDescent="0.25">
      <c r="A532" s="10" t="s">
        <v>644</v>
      </c>
      <c r="B532" t="str">
        <f t="shared" si="16"/>
        <v>PLO</v>
      </c>
      <c r="C532" t="str">
        <f t="shared" si="17"/>
        <v>210x35</v>
      </c>
    </row>
    <row r="533" spans="1:3" x14ac:dyDescent="0.25">
      <c r="A533" s="10" t="s">
        <v>645</v>
      </c>
      <c r="B533" t="str">
        <f t="shared" si="16"/>
        <v>PLO</v>
      </c>
      <c r="C533" t="str">
        <f t="shared" si="17"/>
        <v>210x40</v>
      </c>
    </row>
    <row r="534" spans="1:3" x14ac:dyDescent="0.25">
      <c r="A534" s="10" t="s">
        <v>646</v>
      </c>
      <c r="B534" t="str">
        <f t="shared" si="16"/>
        <v>PLO</v>
      </c>
      <c r="C534" t="str">
        <f t="shared" si="17"/>
        <v>210x45</v>
      </c>
    </row>
    <row r="535" spans="1:3" x14ac:dyDescent="0.25">
      <c r="A535" s="10" t="s">
        <v>647</v>
      </c>
      <c r="B535" t="str">
        <f t="shared" si="16"/>
        <v>PLO</v>
      </c>
      <c r="C535" t="str">
        <f t="shared" si="17"/>
        <v>210x50</v>
      </c>
    </row>
    <row r="536" spans="1:3" x14ac:dyDescent="0.25">
      <c r="A536" s="10" t="s">
        <v>648</v>
      </c>
      <c r="B536" t="str">
        <f t="shared" si="16"/>
        <v>PLO</v>
      </c>
      <c r="C536" t="str">
        <f t="shared" si="17"/>
        <v>210x55</v>
      </c>
    </row>
    <row r="537" spans="1:3" x14ac:dyDescent="0.25">
      <c r="A537" s="10" t="s">
        <v>649</v>
      </c>
      <c r="B537" t="str">
        <f t="shared" si="16"/>
        <v>PLO</v>
      </c>
      <c r="C537" t="str">
        <f t="shared" si="17"/>
        <v>210x60</v>
      </c>
    </row>
    <row r="538" spans="1:3" x14ac:dyDescent="0.25">
      <c r="A538" s="10" t="s">
        <v>650</v>
      </c>
      <c r="B538" t="str">
        <f t="shared" si="16"/>
        <v>PLO</v>
      </c>
      <c r="C538" t="str">
        <f t="shared" si="17"/>
        <v>220x6</v>
      </c>
    </row>
    <row r="539" spans="1:3" x14ac:dyDescent="0.25">
      <c r="A539" s="10" t="s">
        <v>651</v>
      </c>
      <c r="B539" t="str">
        <f t="shared" si="16"/>
        <v>PLO</v>
      </c>
      <c r="C539" t="str">
        <f t="shared" si="17"/>
        <v>220x7</v>
      </c>
    </row>
    <row r="540" spans="1:3" x14ac:dyDescent="0.25">
      <c r="A540" s="10" t="s">
        <v>652</v>
      </c>
      <c r="B540" t="str">
        <f t="shared" si="16"/>
        <v>PLO</v>
      </c>
      <c r="C540" t="str">
        <f t="shared" si="17"/>
        <v>220x8</v>
      </c>
    </row>
    <row r="541" spans="1:3" x14ac:dyDescent="0.25">
      <c r="A541" s="10" t="s">
        <v>653</v>
      </c>
      <c r="B541" t="str">
        <f t="shared" si="16"/>
        <v>PLO</v>
      </c>
      <c r="C541" t="str">
        <f t="shared" si="17"/>
        <v>220x9</v>
      </c>
    </row>
    <row r="542" spans="1:3" x14ac:dyDescent="0.25">
      <c r="A542" s="10" t="s">
        <v>654</v>
      </c>
      <c r="B542" t="str">
        <f t="shared" si="16"/>
        <v>PLO</v>
      </c>
      <c r="C542" t="str">
        <f t="shared" si="17"/>
        <v>220x10</v>
      </c>
    </row>
    <row r="543" spans="1:3" x14ac:dyDescent="0.25">
      <c r="A543" s="10" t="s">
        <v>655</v>
      </c>
      <c r="B543" t="str">
        <f t="shared" si="16"/>
        <v>PLO</v>
      </c>
      <c r="C543" t="str">
        <f t="shared" si="17"/>
        <v>220x12</v>
      </c>
    </row>
    <row r="544" spans="1:3" x14ac:dyDescent="0.25">
      <c r="A544" s="10" t="s">
        <v>656</v>
      </c>
      <c r="B544" t="str">
        <f t="shared" si="16"/>
        <v>PLO</v>
      </c>
      <c r="C544" t="str">
        <f t="shared" si="17"/>
        <v>220x14</v>
      </c>
    </row>
    <row r="545" spans="1:3" x14ac:dyDescent="0.25">
      <c r="A545" s="10" t="s">
        <v>657</v>
      </c>
      <c r="B545" t="str">
        <f t="shared" si="16"/>
        <v>PLO</v>
      </c>
      <c r="C545" t="str">
        <f t="shared" si="17"/>
        <v>220x16</v>
      </c>
    </row>
    <row r="546" spans="1:3" x14ac:dyDescent="0.25">
      <c r="A546" s="10" t="s">
        <v>658</v>
      </c>
      <c r="B546" t="str">
        <f t="shared" si="16"/>
        <v>PLO</v>
      </c>
      <c r="C546" t="str">
        <f t="shared" si="17"/>
        <v>220x18</v>
      </c>
    </row>
    <row r="547" spans="1:3" x14ac:dyDescent="0.25">
      <c r="A547" s="10" t="s">
        <v>659</v>
      </c>
      <c r="B547" t="str">
        <f t="shared" si="16"/>
        <v>PLO</v>
      </c>
      <c r="C547" t="str">
        <f t="shared" si="17"/>
        <v>220x20</v>
      </c>
    </row>
    <row r="548" spans="1:3" x14ac:dyDescent="0.25">
      <c r="A548" s="10" t="s">
        <v>660</v>
      </c>
      <c r="B548" t="str">
        <f t="shared" si="16"/>
        <v>PLO</v>
      </c>
      <c r="C548" t="str">
        <f t="shared" si="17"/>
        <v>220x25</v>
      </c>
    </row>
    <row r="549" spans="1:3" x14ac:dyDescent="0.25">
      <c r="A549" s="10" t="s">
        <v>661</v>
      </c>
      <c r="B549" t="str">
        <f t="shared" si="16"/>
        <v>PLO</v>
      </c>
      <c r="C549" t="str">
        <f t="shared" si="17"/>
        <v>220x30</v>
      </c>
    </row>
    <row r="550" spans="1:3" x14ac:dyDescent="0.25">
      <c r="A550" s="10" t="s">
        <v>662</v>
      </c>
      <c r="B550" t="str">
        <f t="shared" si="16"/>
        <v>PLO</v>
      </c>
      <c r="C550" t="str">
        <f t="shared" si="17"/>
        <v>220x35</v>
      </c>
    </row>
    <row r="551" spans="1:3" x14ac:dyDescent="0.25">
      <c r="A551" s="10" t="s">
        <v>663</v>
      </c>
      <c r="B551" t="str">
        <f t="shared" si="16"/>
        <v>PLO</v>
      </c>
      <c r="C551" t="str">
        <f t="shared" si="17"/>
        <v>220x40</v>
      </c>
    </row>
    <row r="552" spans="1:3" x14ac:dyDescent="0.25">
      <c r="A552" s="10" t="s">
        <v>664</v>
      </c>
      <c r="B552" t="str">
        <f t="shared" si="16"/>
        <v>PLO</v>
      </c>
      <c r="C552" t="str">
        <f t="shared" si="17"/>
        <v>220x45</v>
      </c>
    </row>
    <row r="553" spans="1:3" x14ac:dyDescent="0.25">
      <c r="A553" s="10" t="s">
        <v>665</v>
      </c>
      <c r="B553" t="str">
        <f t="shared" si="16"/>
        <v>PLO</v>
      </c>
      <c r="C553" t="str">
        <f t="shared" si="17"/>
        <v>220x50</v>
      </c>
    </row>
    <row r="554" spans="1:3" x14ac:dyDescent="0.25">
      <c r="A554" s="10" t="s">
        <v>666</v>
      </c>
      <c r="B554" t="str">
        <f t="shared" si="16"/>
        <v>PLO</v>
      </c>
      <c r="C554" t="str">
        <f t="shared" si="17"/>
        <v>220x55</v>
      </c>
    </row>
    <row r="555" spans="1:3" x14ac:dyDescent="0.25">
      <c r="A555" s="10" t="s">
        <v>667</v>
      </c>
      <c r="B555" t="str">
        <f t="shared" si="16"/>
        <v>PLO</v>
      </c>
      <c r="C555" t="str">
        <f t="shared" si="17"/>
        <v>220x60</v>
      </c>
    </row>
    <row r="556" spans="1:3" x14ac:dyDescent="0.25">
      <c r="A556" s="10" t="s">
        <v>668</v>
      </c>
      <c r="B556" t="str">
        <f t="shared" si="16"/>
        <v>PLO</v>
      </c>
      <c r="C556" t="str">
        <f t="shared" si="17"/>
        <v>240x7</v>
      </c>
    </row>
    <row r="557" spans="1:3" x14ac:dyDescent="0.25">
      <c r="A557" s="10" t="s">
        <v>669</v>
      </c>
      <c r="B557" t="str">
        <f t="shared" si="16"/>
        <v>PLO</v>
      </c>
      <c r="C557" t="str">
        <f t="shared" si="17"/>
        <v>240x8</v>
      </c>
    </row>
    <row r="558" spans="1:3" x14ac:dyDescent="0.25">
      <c r="A558" s="10" t="s">
        <v>670</v>
      </c>
      <c r="B558" t="str">
        <f t="shared" si="16"/>
        <v>PLO</v>
      </c>
      <c r="C558" t="str">
        <f t="shared" si="17"/>
        <v>240x9</v>
      </c>
    </row>
    <row r="559" spans="1:3" x14ac:dyDescent="0.25">
      <c r="A559" s="10" t="s">
        <v>671</v>
      </c>
      <c r="B559" t="str">
        <f t="shared" si="16"/>
        <v>PLO</v>
      </c>
      <c r="C559" t="str">
        <f t="shared" si="17"/>
        <v>240x10</v>
      </c>
    </row>
    <row r="560" spans="1:3" x14ac:dyDescent="0.25">
      <c r="A560" s="10" t="s">
        <v>672</v>
      </c>
      <c r="B560" t="str">
        <f t="shared" si="16"/>
        <v>PLO</v>
      </c>
      <c r="C560" t="str">
        <f t="shared" si="17"/>
        <v>240x12</v>
      </c>
    </row>
    <row r="561" spans="1:3" x14ac:dyDescent="0.25">
      <c r="A561" s="10" t="s">
        <v>673</v>
      </c>
      <c r="B561" t="str">
        <f t="shared" si="16"/>
        <v>PLO</v>
      </c>
      <c r="C561" t="str">
        <f t="shared" si="17"/>
        <v>240x14</v>
      </c>
    </row>
    <row r="562" spans="1:3" x14ac:dyDescent="0.25">
      <c r="A562" s="10" t="s">
        <v>674</v>
      </c>
      <c r="B562" t="str">
        <f t="shared" si="16"/>
        <v>PLO</v>
      </c>
      <c r="C562" t="str">
        <f t="shared" si="17"/>
        <v>240x16</v>
      </c>
    </row>
    <row r="563" spans="1:3" x14ac:dyDescent="0.25">
      <c r="A563" s="10" t="s">
        <v>675</v>
      </c>
      <c r="B563" t="str">
        <f t="shared" si="16"/>
        <v>PLO</v>
      </c>
      <c r="C563" t="str">
        <f t="shared" si="17"/>
        <v>240x18</v>
      </c>
    </row>
    <row r="564" spans="1:3" x14ac:dyDescent="0.25">
      <c r="A564" s="10" t="s">
        <v>676</v>
      </c>
      <c r="B564" t="str">
        <f t="shared" si="16"/>
        <v>PLO</v>
      </c>
      <c r="C564" t="str">
        <f t="shared" si="17"/>
        <v>240x20</v>
      </c>
    </row>
    <row r="565" spans="1:3" x14ac:dyDescent="0.25">
      <c r="A565" s="10" t="s">
        <v>677</v>
      </c>
      <c r="B565" t="str">
        <f t="shared" si="16"/>
        <v>PLO</v>
      </c>
      <c r="C565" t="str">
        <f t="shared" si="17"/>
        <v>240x25</v>
      </c>
    </row>
    <row r="566" spans="1:3" x14ac:dyDescent="0.25">
      <c r="A566" s="10" t="s">
        <v>678</v>
      </c>
      <c r="B566" t="str">
        <f t="shared" si="16"/>
        <v>PLO</v>
      </c>
      <c r="C566" t="str">
        <f t="shared" si="17"/>
        <v>240x30</v>
      </c>
    </row>
    <row r="567" spans="1:3" x14ac:dyDescent="0.25">
      <c r="A567" s="10" t="s">
        <v>679</v>
      </c>
      <c r="B567" t="str">
        <f t="shared" si="16"/>
        <v>PLO</v>
      </c>
      <c r="C567" t="str">
        <f t="shared" si="17"/>
        <v>240x35</v>
      </c>
    </row>
    <row r="568" spans="1:3" x14ac:dyDescent="0.25">
      <c r="A568" s="10" t="s">
        <v>680</v>
      </c>
      <c r="B568" t="str">
        <f t="shared" si="16"/>
        <v>PLO</v>
      </c>
      <c r="C568" t="str">
        <f t="shared" si="17"/>
        <v>240x40</v>
      </c>
    </row>
    <row r="569" spans="1:3" x14ac:dyDescent="0.25">
      <c r="A569" s="10" t="s">
        <v>681</v>
      </c>
      <c r="B569" t="str">
        <f t="shared" si="16"/>
        <v>PLO</v>
      </c>
      <c r="C569" t="str">
        <f t="shared" si="17"/>
        <v>240x45</v>
      </c>
    </row>
    <row r="570" spans="1:3" x14ac:dyDescent="0.25">
      <c r="A570" s="10" t="s">
        <v>682</v>
      </c>
      <c r="B570" t="str">
        <f t="shared" si="16"/>
        <v>PLO</v>
      </c>
      <c r="C570" t="str">
        <f t="shared" si="17"/>
        <v>240x50</v>
      </c>
    </row>
    <row r="571" spans="1:3" x14ac:dyDescent="0.25">
      <c r="A571" s="10" t="s">
        <v>683</v>
      </c>
      <c r="B571" t="str">
        <f t="shared" si="16"/>
        <v>PLO</v>
      </c>
      <c r="C571" t="str">
        <f t="shared" si="17"/>
        <v>240x55</v>
      </c>
    </row>
    <row r="572" spans="1:3" x14ac:dyDescent="0.25">
      <c r="A572" s="10" t="s">
        <v>684</v>
      </c>
      <c r="B572" t="str">
        <f t="shared" si="16"/>
        <v>PLO</v>
      </c>
      <c r="C572" t="str">
        <f t="shared" si="17"/>
        <v>240x60</v>
      </c>
    </row>
    <row r="573" spans="1:3" x14ac:dyDescent="0.25">
      <c r="A573" s="10" t="s">
        <v>685</v>
      </c>
      <c r="B573" t="str">
        <f t="shared" si="16"/>
        <v>PLO</v>
      </c>
      <c r="C573" t="str">
        <f t="shared" si="17"/>
        <v>250x7</v>
      </c>
    </row>
    <row r="574" spans="1:3" x14ac:dyDescent="0.25">
      <c r="A574" s="10" t="s">
        <v>686</v>
      </c>
      <c r="B574" t="str">
        <f t="shared" si="16"/>
        <v>PLO</v>
      </c>
      <c r="C574" t="str">
        <f t="shared" si="17"/>
        <v>250x8</v>
      </c>
    </row>
    <row r="575" spans="1:3" x14ac:dyDescent="0.25">
      <c r="A575" s="10" t="s">
        <v>687</v>
      </c>
      <c r="B575" t="str">
        <f t="shared" si="16"/>
        <v>PLO</v>
      </c>
      <c r="C575" t="str">
        <f t="shared" si="17"/>
        <v>250x9</v>
      </c>
    </row>
    <row r="576" spans="1:3" x14ac:dyDescent="0.25">
      <c r="A576" s="10" t="s">
        <v>688</v>
      </c>
      <c r="B576" t="str">
        <f t="shared" si="16"/>
        <v>PLO</v>
      </c>
      <c r="C576" t="str">
        <f t="shared" si="17"/>
        <v>250x10</v>
      </c>
    </row>
    <row r="577" spans="1:3" x14ac:dyDescent="0.25">
      <c r="A577" s="10" t="s">
        <v>689</v>
      </c>
      <c r="B577" t="str">
        <f t="shared" si="16"/>
        <v>PLO</v>
      </c>
      <c r="C577" t="str">
        <f t="shared" si="17"/>
        <v>250x12</v>
      </c>
    </row>
    <row r="578" spans="1:3" x14ac:dyDescent="0.25">
      <c r="A578" s="10" t="s">
        <v>690</v>
      </c>
      <c r="B578" t="str">
        <f t="shared" si="16"/>
        <v>PLO</v>
      </c>
      <c r="C578" t="str">
        <f t="shared" si="17"/>
        <v>250x14</v>
      </c>
    </row>
    <row r="579" spans="1:3" x14ac:dyDescent="0.25">
      <c r="A579" s="10" t="s">
        <v>691</v>
      </c>
      <c r="B579" t="str">
        <f t="shared" ref="B579:B642" si="18">UPPER(LEFT(A579,FIND(" ",A579)-1))</f>
        <v>PLO</v>
      </c>
      <c r="C579" t="str">
        <f t="shared" ref="C579:C642" si="19">MID(A579,FIND(" ",A579)+1, LEN(A579))</f>
        <v>250x16</v>
      </c>
    </row>
    <row r="580" spans="1:3" x14ac:dyDescent="0.25">
      <c r="A580" s="10" t="s">
        <v>692</v>
      </c>
      <c r="B580" t="str">
        <f t="shared" si="18"/>
        <v>PLO</v>
      </c>
      <c r="C580" t="str">
        <f t="shared" si="19"/>
        <v>250x18</v>
      </c>
    </row>
    <row r="581" spans="1:3" x14ac:dyDescent="0.25">
      <c r="A581" s="10" t="s">
        <v>693</v>
      </c>
      <c r="B581" t="str">
        <f t="shared" si="18"/>
        <v>PLO</v>
      </c>
      <c r="C581" t="str">
        <f t="shared" si="19"/>
        <v>250x20</v>
      </c>
    </row>
    <row r="582" spans="1:3" x14ac:dyDescent="0.25">
      <c r="A582" s="10" t="s">
        <v>694</v>
      </c>
      <c r="B582" t="str">
        <f t="shared" si="18"/>
        <v>PLO</v>
      </c>
      <c r="C582" t="str">
        <f t="shared" si="19"/>
        <v>250x25</v>
      </c>
    </row>
    <row r="583" spans="1:3" x14ac:dyDescent="0.25">
      <c r="A583" s="10" t="s">
        <v>695</v>
      </c>
      <c r="B583" t="str">
        <f t="shared" si="18"/>
        <v>PLO</v>
      </c>
      <c r="C583" t="str">
        <f t="shared" si="19"/>
        <v>250x30</v>
      </c>
    </row>
    <row r="584" spans="1:3" x14ac:dyDescent="0.25">
      <c r="A584" s="10" t="s">
        <v>696</v>
      </c>
      <c r="B584" t="str">
        <f t="shared" si="18"/>
        <v>PLO</v>
      </c>
      <c r="C584" t="str">
        <f t="shared" si="19"/>
        <v>250x35</v>
      </c>
    </row>
    <row r="585" spans="1:3" x14ac:dyDescent="0.25">
      <c r="A585" s="10" t="s">
        <v>697</v>
      </c>
      <c r="B585" t="str">
        <f t="shared" si="18"/>
        <v>PLO</v>
      </c>
      <c r="C585" t="str">
        <f t="shared" si="19"/>
        <v>250x40</v>
      </c>
    </row>
    <row r="586" spans="1:3" x14ac:dyDescent="0.25">
      <c r="A586" s="10" t="s">
        <v>698</v>
      </c>
      <c r="B586" t="str">
        <f t="shared" si="18"/>
        <v>PLO</v>
      </c>
      <c r="C586" t="str">
        <f t="shared" si="19"/>
        <v>250x45</v>
      </c>
    </row>
    <row r="587" spans="1:3" x14ac:dyDescent="0.25">
      <c r="A587" s="10" t="s">
        <v>699</v>
      </c>
      <c r="B587" t="str">
        <f t="shared" si="18"/>
        <v>PLO</v>
      </c>
      <c r="C587" t="str">
        <f t="shared" si="19"/>
        <v>250x50</v>
      </c>
    </row>
    <row r="588" spans="1:3" x14ac:dyDescent="0.25">
      <c r="A588" s="10" t="s">
        <v>700</v>
      </c>
      <c r="B588" t="str">
        <f t="shared" si="18"/>
        <v>PLO</v>
      </c>
      <c r="C588" t="str">
        <f t="shared" si="19"/>
        <v>250x55</v>
      </c>
    </row>
    <row r="589" spans="1:3" x14ac:dyDescent="0.25">
      <c r="A589" s="10" t="s">
        <v>701</v>
      </c>
      <c r="B589" t="str">
        <f t="shared" si="18"/>
        <v>PLO</v>
      </c>
      <c r="C589" t="str">
        <f t="shared" si="19"/>
        <v>250x60</v>
      </c>
    </row>
    <row r="590" spans="1:3" x14ac:dyDescent="0.25">
      <c r="A590" s="10" t="s">
        <v>702</v>
      </c>
      <c r="B590" t="str">
        <f t="shared" si="18"/>
        <v>PLO</v>
      </c>
      <c r="C590" t="str">
        <f t="shared" si="19"/>
        <v>260x7</v>
      </c>
    </row>
    <row r="591" spans="1:3" x14ac:dyDescent="0.25">
      <c r="A591" s="10" t="s">
        <v>703</v>
      </c>
      <c r="B591" t="str">
        <f t="shared" si="18"/>
        <v>PLO</v>
      </c>
      <c r="C591" t="str">
        <f t="shared" si="19"/>
        <v>260x8</v>
      </c>
    </row>
    <row r="592" spans="1:3" x14ac:dyDescent="0.25">
      <c r="A592" s="10" t="s">
        <v>704</v>
      </c>
      <c r="B592" t="str">
        <f t="shared" si="18"/>
        <v>PLO</v>
      </c>
      <c r="C592" t="str">
        <f t="shared" si="19"/>
        <v>260x9</v>
      </c>
    </row>
    <row r="593" spans="1:3" x14ac:dyDescent="0.25">
      <c r="A593" s="10" t="s">
        <v>705</v>
      </c>
      <c r="B593" t="str">
        <f t="shared" si="18"/>
        <v>PLO</v>
      </c>
      <c r="C593" t="str">
        <f t="shared" si="19"/>
        <v>260x10</v>
      </c>
    </row>
    <row r="594" spans="1:3" x14ac:dyDescent="0.25">
      <c r="A594" s="10" t="s">
        <v>706</v>
      </c>
      <c r="B594" t="str">
        <f t="shared" si="18"/>
        <v>PLO</v>
      </c>
      <c r="C594" t="str">
        <f t="shared" si="19"/>
        <v>260x12</v>
      </c>
    </row>
    <row r="595" spans="1:3" x14ac:dyDescent="0.25">
      <c r="A595" s="10" t="s">
        <v>707</v>
      </c>
      <c r="B595" t="str">
        <f t="shared" si="18"/>
        <v>PLO</v>
      </c>
      <c r="C595" t="str">
        <f t="shared" si="19"/>
        <v>260x14</v>
      </c>
    </row>
    <row r="596" spans="1:3" x14ac:dyDescent="0.25">
      <c r="A596" s="10" t="s">
        <v>708</v>
      </c>
      <c r="B596" t="str">
        <f t="shared" si="18"/>
        <v>PLO</v>
      </c>
      <c r="C596" t="str">
        <f t="shared" si="19"/>
        <v>260x16</v>
      </c>
    </row>
    <row r="597" spans="1:3" x14ac:dyDescent="0.25">
      <c r="A597" s="10" t="s">
        <v>709</v>
      </c>
      <c r="B597" t="str">
        <f t="shared" si="18"/>
        <v>PLO</v>
      </c>
      <c r="C597" t="str">
        <f t="shared" si="19"/>
        <v>260x18</v>
      </c>
    </row>
    <row r="598" spans="1:3" x14ac:dyDescent="0.25">
      <c r="A598" s="10" t="s">
        <v>710</v>
      </c>
      <c r="B598" t="str">
        <f t="shared" si="18"/>
        <v>PLO</v>
      </c>
      <c r="C598" t="str">
        <f t="shared" si="19"/>
        <v>260x20</v>
      </c>
    </row>
    <row r="599" spans="1:3" x14ac:dyDescent="0.25">
      <c r="A599" s="10" t="s">
        <v>711</v>
      </c>
      <c r="B599" t="str">
        <f t="shared" si="18"/>
        <v>PLO</v>
      </c>
      <c r="C599" t="str">
        <f t="shared" si="19"/>
        <v>260x25</v>
      </c>
    </row>
    <row r="600" spans="1:3" x14ac:dyDescent="0.25">
      <c r="A600" s="10" t="s">
        <v>712</v>
      </c>
      <c r="B600" t="str">
        <f t="shared" si="18"/>
        <v>PLO</v>
      </c>
      <c r="C600" t="str">
        <f t="shared" si="19"/>
        <v>260x30</v>
      </c>
    </row>
    <row r="601" spans="1:3" x14ac:dyDescent="0.25">
      <c r="A601" s="10" t="s">
        <v>713</v>
      </c>
      <c r="B601" t="str">
        <f t="shared" si="18"/>
        <v>PLO</v>
      </c>
      <c r="C601" t="str">
        <f t="shared" si="19"/>
        <v>260x35</v>
      </c>
    </row>
    <row r="602" spans="1:3" x14ac:dyDescent="0.25">
      <c r="A602" s="10" t="s">
        <v>714</v>
      </c>
      <c r="B602" t="str">
        <f t="shared" si="18"/>
        <v>PLO</v>
      </c>
      <c r="C602" t="str">
        <f t="shared" si="19"/>
        <v>260x40</v>
      </c>
    </row>
    <row r="603" spans="1:3" x14ac:dyDescent="0.25">
      <c r="A603" s="10" t="s">
        <v>715</v>
      </c>
      <c r="B603" t="str">
        <f t="shared" si="18"/>
        <v>PLO</v>
      </c>
      <c r="C603" t="str">
        <f t="shared" si="19"/>
        <v>260x45</v>
      </c>
    </row>
    <row r="604" spans="1:3" x14ac:dyDescent="0.25">
      <c r="A604" s="10" t="s">
        <v>716</v>
      </c>
      <c r="B604" t="str">
        <f t="shared" si="18"/>
        <v>PLO</v>
      </c>
      <c r="C604" t="str">
        <f t="shared" si="19"/>
        <v>260x50</v>
      </c>
    </row>
    <row r="605" spans="1:3" x14ac:dyDescent="0.25">
      <c r="A605" s="10" t="s">
        <v>717</v>
      </c>
      <c r="B605" t="str">
        <f t="shared" si="18"/>
        <v>PLO</v>
      </c>
      <c r="C605" t="str">
        <f t="shared" si="19"/>
        <v>260x55</v>
      </c>
    </row>
    <row r="606" spans="1:3" x14ac:dyDescent="0.25">
      <c r="A606" s="10" t="s">
        <v>718</v>
      </c>
      <c r="B606" t="str">
        <f t="shared" si="18"/>
        <v>PLO</v>
      </c>
      <c r="C606" t="str">
        <f t="shared" si="19"/>
        <v>260x60</v>
      </c>
    </row>
    <row r="607" spans="1:3" x14ac:dyDescent="0.25">
      <c r="A607" s="10" t="s">
        <v>719</v>
      </c>
      <c r="B607" t="str">
        <f t="shared" si="18"/>
        <v>PLO</v>
      </c>
      <c r="C607" t="str">
        <f t="shared" si="19"/>
        <v>280x7</v>
      </c>
    </row>
    <row r="608" spans="1:3" x14ac:dyDescent="0.25">
      <c r="A608" s="10" t="s">
        <v>720</v>
      </c>
      <c r="B608" t="str">
        <f t="shared" si="18"/>
        <v>PLO</v>
      </c>
      <c r="C608" t="str">
        <f t="shared" si="19"/>
        <v>280x8</v>
      </c>
    </row>
    <row r="609" spans="1:3" x14ac:dyDescent="0.25">
      <c r="A609" s="10" t="s">
        <v>721</v>
      </c>
      <c r="B609" t="str">
        <f t="shared" si="18"/>
        <v>PLO</v>
      </c>
      <c r="C609" t="str">
        <f t="shared" si="19"/>
        <v>280x9</v>
      </c>
    </row>
    <row r="610" spans="1:3" x14ac:dyDescent="0.25">
      <c r="A610" s="10" t="s">
        <v>722</v>
      </c>
      <c r="B610" t="str">
        <f t="shared" si="18"/>
        <v>PLO</v>
      </c>
      <c r="C610" t="str">
        <f t="shared" si="19"/>
        <v>280x10</v>
      </c>
    </row>
    <row r="611" spans="1:3" x14ac:dyDescent="0.25">
      <c r="A611" s="10" t="s">
        <v>723</v>
      </c>
      <c r="B611" t="str">
        <f t="shared" si="18"/>
        <v>PLO</v>
      </c>
      <c r="C611" t="str">
        <f t="shared" si="19"/>
        <v>280x12</v>
      </c>
    </row>
    <row r="612" spans="1:3" x14ac:dyDescent="0.25">
      <c r="A612" s="10" t="s">
        <v>724</v>
      </c>
      <c r="B612" t="str">
        <f t="shared" si="18"/>
        <v>PLO</v>
      </c>
      <c r="C612" t="str">
        <f t="shared" si="19"/>
        <v>280x14</v>
      </c>
    </row>
    <row r="613" spans="1:3" x14ac:dyDescent="0.25">
      <c r="A613" s="10" t="s">
        <v>725</v>
      </c>
      <c r="B613" t="str">
        <f t="shared" si="18"/>
        <v>PLO</v>
      </c>
      <c r="C613" t="str">
        <f t="shared" si="19"/>
        <v>280x16</v>
      </c>
    </row>
    <row r="614" spans="1:3" x14ac:dyDescent="0.25">
      <c r="A614" s="10" t="s">
        <v>726</v>
      </c>
      <c r="B614" t="str">
        <f t="shared" si="18"/>
        <v>PLO</v>
      </c>
      <c r="C614" t="str">
        <f t="shared" si="19"/>
        <v>280x18</v>
      </c>
    </row>
    <row r="615" spans="1:3" x14ac:dyDescent="0.25">
      <c r="A615" s="10" t="s">
        <v>727</v>
      </c>
      <c r="B615" t="str">
        <f t="shared" si="18"/>
        <v>PLO</v>
      </c>
      <c r="C615" t="str">
        <f t="shared" si="19"/>
        <v>280x20</v>
      </c>
    </row>
    <row r="616" spans="1:3" x14ac:dyDescent="0.25">
      <c r="A616" s="10" t="s">
        <v>728</v>
      </c>
      <c r="B616" t="str">
        <f t="shared" si="18"/>
        <v>PLO</v>
      </c>
      <c r="C616" t="str">
        <f t="shared" si="19"/>
        <v>280x25</v>
      </c>
    </row>
    <row r="617" spans="1:3" x14ac:dyDescent="0.25">
      <c r="A617" s="10" t="s">
        <v>729</v>
      </c>
      <c r="B617" t="str">
        <f t="shared" si="18"/>
        <v>PLO</v>
      </c>
      <c r="C617" t="str">
        <f t="shared" si="19"/>
        <v>280x30</v>
      </c>
    </row>
    <row r="618" spans="1:3" x14ac:dyDescent="0.25">
      <c r="A618" s="10" t="s">
        <v>730</v>
      </c>
      <c r="B618" t="str">
        <f t="shared" si="18"/>
        <v>PLO</v>
      </c>
      <c r="C618" t="str">
        <f t="shared" si="19"/>
        <v>280x35</v>
      </c>
    </row>
    <row r="619" spans="1:3" x14ac:dyDescent="0.25">
      <c r="A619" s="10" t="s">
        <v>731</v>
      </c>
      <c r="B619" t="str">
        <f t="shared" si="18"/>
        <v>PLO</v>
      </c>
      <c r="C619" t="str">
        <f t="shared" si="19"/>
        <v>280x40</v>
      </c>
    </row>
    <row r="620" spans="1:3" x14ac:dyDescent="0.25">
      <c r="A620" s="10" t="s">
        <v>732</v>
      </c>
      <c r="B620" t="str">
        <f t="shared" si="18"/>
        <v>PLO</v>
      </c>
      <c r="C620" t="str">
        <f t="shared" si="19"/>
        <v>280x45</v>
      </c>
    </row>
    <row r="621" spans="1:3" x14ac:dyDescent="0.25">
      <c r="A621" s="10" t="s">
        <v>733</v>
      </c>
      <c r="B621" t="str">
        <f t="shared" si="18"/>
        <v>PLO</v>
      </c>
      <c r="C621" t="str">
        <f t="shared" si="19"/>
        <v>280x50</v>
      </c>
    </row>
    <row r="622" spans="1:3" x14ac:dyDescent="0.25">
      <c r="A622" s="10" t="s">
        <v>734</v>
      </c>
      <c r="B622" t="str">
        <f t="shared" si="18"/>
        <v>PLO</v>
      </c>
      <c r="C622" t="str">
        <f t="shared" si="19"/>
        <v>280x55</v>
      </c>
    </row>
    <row r="623" spans="1:3" x14ac:dyDescent="0.25">
      <c r="A623" s="10" t="s">
        <v>735</v>
      </c>
      <c r="B623" t="str">
        <f t="shared" si="18"/>
        <v>PLO</v>
      </c>
      <c r="C623" t="str">
        <f t="shared" si="19"/>
        <v>280x60</v>
      </c>
    </row>
    <row r="624" spans="1:3" x14ac:dyDescent="0.25">
      <c r="A624" s="10" t="s">
        <v>736</v>
      </c>
      <c r="B624" t="str">
        <f t="shared" si="18"/>
        <v>PLO</v>
      </c>
      <c r="C624" t="str">
        <f t="shared" si="19"/>
        <v>300x7</v>
      </c>
    </row>
    <row r="625" spans="1:3" x14ac:dyDescent="0.25">
      <c r="A625" s="10" t="s">
        <v>737</v>
      </c>
      <c r="B625" t="str">
        <f t="shared" si="18"/>
        <v>PLO</v>
      </c>
      <c r="C625" t="str">
        <f t="shared" si="19"/>
        <v>300x8</v>
      </c>
    </row>
    <row r="626" spans="1:3" x14ac:dyDescent="0.25">
      <c r="A626" s="10" t="s">
        <v>738</v>
      </c>
      <c r="B626" t="str">
        <f t="shared" si="18"/>
        <v>PLO</v>
      </c>
      <c r="C626" t="str">
        <f t="shared" si="19"/>
        <v>300x9</v>
      </c>
    </row>
    <row r="627" spans="1:3" x14ac:dyDescent="0.25">
      <c r="A627" s="10" t="s">
        <v>739</v>
      </c>
      <c r="B627" t="str">
        <f t="shared" si="18"/>
        <v>PLO</v>
      </c>
      <c r="C627" t="str">
        <f t="shared" si="19"/>
        <v>300x10</v>
      </c>
    </row>
    <row r="628" spans="1:3" x14ac:dyDescent="0.25">
      <c r="A628" s="10" t="s">
        <v>740</v>
      </c>
      <c r="B628" t="str">
        <f t="shared" si="18"/>
        <v>PLO</v>
      </c>
      <c r="C628" t="str">
        <f t="shared" si="19"/>
        <v>300x12</v>
      </c>
    </row>
    <row r="629" spans="1:3" x14ac:dyDescent="0.25">
      <c r="A629" s="10" t="s">
        <v>741</v>
      </c>
      <c r="B629" t="str">
        <f t="shared" si="18"/>
        <v>PLO</v>
      </c>
      <c r="C629" t="str">
        <f t="shared" si="19"/>
        <v>300x14</v>
      </c>
    </row>
    <row r="630" spans="1:3" x14ac:dyDescent="0.25">
      <c r="A630" s="10" t="s">
        <v>742</v>
      </c>
      <c r="B630" t="str">
        <f t="shared" si="18"/>
        <v>PLO</v>
      </c>
      <c r="C630" t="str">
        <f t="shared" si="19"/>
        <v>300x16</v>
      </c>
    </row>
    <row r="631" spans="1:3" x14ac:dyDescent="0.25">
      <c r="A631" s="10" t="s">
        <v>743</v>
      </c>
      <c r="B631" t="str">
        <f t="shared" si="18"/>
        <v>PLO</v>
      </c>
      <c r="C631" t="str">
        <f t="shared" si="19"/>
        <v>300x18</v>
      </c>
    </row>
    <row r="632" spans="1:3" x14ac:dyDescent="0.25">
      <c r="A632" s="10" t="s">
        <v>744</v>
      </c>
      <c r="B632" t="str">
        <f t="shared" si="18"/>
        <v>PLO</v>
      </c>
      <c r="C632" t="str">
        <f t="shared" si="19"/>
        <v>300x20</v>
      </c>
    </row>
    <row r="633" spans="1:3" x14ac:dyDescent="0.25">
      <c r="A633" s="10" t="s">
        <v>745</v>
      </c>
      <c r="B633" t="str">
        <f t="shared" si="18"/>
        <v>PLO</v>
      </c>
      <c r="C633" t="str">
        <f t="shared" si="19"/>
        <v>300x25</v>
      </c>
    </row>
    <row r="634" spans="1:3" x14ac:dyDescent="0.25">
      <c r="A634" s="10" t="s">
        <v>746</v>
      </c>
      <c r="B634" t="str">
        <f t="shared" si="18"/>
        <v>PLO</v>
      </c>
      <c r="C634" t="str">
        <f t="shared" si="19"/>
        <v>300x30</v>
      </c>
    </row>
    <row r="635" spans="1:3" x14ac:dyDescent="0.25">
      <c r="A635" s="10" t="s">
        <v>747</v>
      </c>
      <c r="B635" t="str">
        <f t="shared" si="18"/>
        <v>PLO</v>
      </c>
      <c r="C635" t="str">
        <f t="shared" si="19"/>
        <v>300x35</v>
      </c>
    </row>
    <row r="636" spans="1:3" x14ac:dyDescent="0.25">
      <c r="A636" s="10" t="s">
        <v>748</v>
      </c>
      <c r="B636" t="str">
        <f t="shared" si="18"/>
        <v>PLO</v>
      </c>
      <c r="C636" t="str">
        <f t="shared" si="19"/>
        <v>300x40</v>
      </c>
    </row>
    <row r="637" spans="1:3" x14ac:dyDescent="0.25">
      <c r="A637" s="10" t="s">
        <v>749</v>
      </c>
      <c r="B637" t="str">
        <f t="shared" si="18"/>
        <v>PLO</v>
      </c>
      <c r="C637" t="str">
        <f t="shared" si="19"/>
        <v>300x45</v>
      </c>
    </row>
    <row r="638" spans="1:3" x14ac:dyDescent="0.25">
      <c r="A638" s="10" t="s">
        <v>750</v>
      </c>
      <c r="B638" t="str">
        <f t="shared" si="18"/>
        <v>PLO</v>
      </c>
      <c r="C638" t="str">
        <f t="shared" si="19"/>
        <v>300x50</v>
      </c>
    </row>
    <row r="639" spans="1:3" x14ac:dyDescent="0.25">
      <c r="A639" s="10" t="s">
        <v>751</v>
      </c>
      <c r="B639" t="str">
        <f t="shared" si="18"/>
        <v>PLO</v>
      </c>
      <c r="C639" t="str">
        <f t="shared" si="19"/>
        <v>300x55</v>
      </c>
    </row>
    <row r="640" spans="1:3" x14ac:dyDescent="0.25">
      <c r="A640" s="10" t="s">
        <v>752</v>
      </c>
      <c r="B640" t="str">
        <f t="shared" si="18"/>
        <v>PLO</v>
      </c>
      <c r="C640" t="str">
        <f t="shared" si="19"/>
        <v>300x60</v>
      </c>
    </row>
    <row r="641" spans="1:3" x14ac:dyDescent="0.25">
      <c r="A641" s="10" t="s">
        <v>753</v>
      </c>
      <c r="B641" t="str">
        <f t="shared" si="18"/>
        <v>PLO</v>
      </c>
      <c r="C641" t="str">
        <f t="shared" si="19"/>
        <v>320x7</v>
      </c>
    </row>
    <row r="642" spans="1:3" x14ac:dyDescent="0.25">
      <c r="A642" s="10" t="s">
        <v>754</v>
      </c>
      <c r="B642" t="str">
        <f t="shared" si="18"/>
        <v>PLO</v>
      </c>
      <c r="C642" t="str">
        <f t="shared" si="19"/>
        <v>320x8</v>
      </c>
    </row>
    <row r="643" spans="1:3" x14ac:dyDescent="0.25">
      <c r="A643" s="10" t="s">
        <v>755</v>
      </c>
      <c r="B643" t="str">
        <f t="shared" ref="B643:B706" si="20">UPPER(LEFT(A643,FIND(" ",A643)-1))</f>
        <v>PLO</v>
      </c>
      <c r="C643" t="str">
        <f t="shared" ref="C643:C706" si="21">MID(A643,FIND(" ",A643)+1, LEN(A643))</f>
        <v>320x9</v>
      </c>
    </row>
    <row r="644" spans="1:3" x14ac:dyDescent="0.25">
      <c r="A644" s="10" t="s">
        <v>756</v>
      </c>
      <c r="B644" t="str">
        <f t="shared" si="20"/>
        <v>PLO</v>
      </c>
      <c r="C644" t="str">
        <f t="shared" si="21"/>
        <v>320x10</v>
      </c>
    </row>
    <row r="645" spans="1:3" x14ac:dyDescent="0.25">
      <c r="A645" s="10" t="s">
        <v>757</v>
      </c>
      <c r="B645" t="str">
        <f t="shared" si="20"/>
        <v>PLO</v>
      </c>
      <c r="C645" t="str">
        <f t="shared" si="21"/>
        <v>320x12</v>
      </c>
    </row>
    <row r="646" spans="1:3" x14ac:dyDescent="0.25">
      <c r="A646" s="10" t="s">
        <v>758</v>
      </c>
      <c r="B646" t="str">
        <f t="shared" si="20"/>
        <v>PLO</v>
      </c>
      <c r="C646" t="str">
        <f t="shared" si="21"/>
        <v>320x14</v>
      </c>
    </row>
    <row r="647" spans="1:3" x14ac:dyDescent="0.25">
      <c r="A647" s="10" t="s">
        <v>759</v>
      </c>
      <c r="B647" t="str">
        <f t="shared" si="20"/>
        <v>PLO</v>
      </c>
      <c r="C647" t="str">
        <f t="shared" si="21"/>
        <v>320x16</v>
      </c>
    </row>
    <row r="648" spans="1:3" x14ac:dyDescent="0.25">
      <c r="A648" s="10" t="s">
        <v>760</v>
      </c>
      <c r="B648" t="str">
        <f t="shared" si="20"/>
        <v>PLO</v>
      </c>
      <c r="C648" t="str">
        <f t="shared" si="21"/>
        <v>320x18</v>
      </c>
    </row>
    <row r="649" spans="1:3" x14ac:dyDescent="0.25">
      <c r="A649" s="10" t="s">
        <v>761</v>
      </c>
      <c r="B649" t="str">
        <f t="shared" si="20"/>
        <v>PLO</v>
      </c>
      <c r="C649" t="str">
        <f t="shared" si="21"/>
        <v>320x20</v>
      </c>
    </row>
    <row r="650" spans="1:3" x14ac:dyDescent="0.25">
      <c r="A650" s="10" t="s">
        <v>762</v>
      </c>
      <c r="B650" t="str">
        <f t="shared" si="20"/>
        <v>PLO</v>
      </c>
      <c r="C650" t="str">
        <f t="shared" si="21"/>
        <v>320x25</v>
      </c>
    </row>
    <row r="651" spans="1:3" x14ac:dyDescent="0.25">
      <c r="A651" s="10" t="s">
        <v>763</v>
      </c>
      <c r="B651" t="str">
        <f t="shared" si="20"/>
        <v>PLO</v>
      </c>
      <c r="C651" t="str">
        <f t="shared" si="21"/>
        <v>320x30</v>
      </c>
    </row>
    <row r="652" spans="1:3" x14ac:dyDescent="0.25">
      <c r="A652" s="10" t="s">
        <v>764</v>
      </c>
      <c r="B652" t="str">
        <f t="shared" si="20"/>
        <v>PLO</v>
      </c>
      <c r="C652" t="str">
        <f t="shared" si="21"/>
        <v>320x35</v>
      </c>
    </row>
    <row r="653" spans="1:3" x14ac:dyDescent="0.25">
      <c r="A653" s="10" t="s">
        <v>765</v>
      </c>
      <c r="B653" t="str">
        <f t="shared" si="20"/>
        <v>PLO</v>
      </c>
      <c r="C653" t="str">
        <f t="shared" si="21"/>
        <v>320x40</v>
      </c>
    </row>
    <row r="654" spans="1:3" x14ac:dyDescent="0.25">
      <c r="A654" s="10" t="s">
        <v>766</v>
      </c>
      <c r="B654" t="str">
        <f t="shared" si="20"/>
        <v>PLO</v>
      </c>
      <c r="C654" t="str">
        <f t="shared" si="21"/>
        <v>320x45</v>
      </c>
    </row>
    <row r="655" spans="1:3" x14ac:dyDescent="0.25">
      <c r="A655" s="10" t="s">
        <v>767</v>
      </c>
      <c r="B655" t="str">
        <f t="shared" si="20"/>
        <v>PLO</v>
      </c>
      <c r="C655" t="str">
        <f t="shared" si="21"/>
        <v>320x50</v>
      </c>
    </row>
    <row r="656" spans="1:3" x14ac:dyDescent="0.25">
      <c r="A656" s="10" t="s">
        <v>768</v>
      </c>
      <c r="B656" t="str">
        <f t="shared" si="20"/>
        <v>PLO</v>
      </c>
      <c r="C656" t="str">
        <f t="shared" si="21"/>
        <v>320x55</v>
      </c>
    </row>
    <row r="657" spans="1:3" x14ac:dyDescent="0.25">
      <c r="A657" s="10" t="s">
        <v>769</v>
      </c>
      <c r="B657" t="str">
        <f t="shared" si="20"/>
        <v>PLO</v>
      </c>
      <c r="C657" t="str">
        <f t="shared" si="21"/>
        <v>320x60</v>
      </c>
    </row>
    <row r="658" spans="1:3" x14ac:dyDescent="0.25">
      <c r="A658" s="10" t="s">
        <v>770</v>
      </c>
      <c r="B658" t="str">
        <f t="shared" si="20"/>
        <v>PLO</v>
      </c>
      <c r="C658" t="str">
        <f t="shared" si="21"/>
        <v>350x7</v>
      </c>
    </row>
    <row r="659" spans="1:3" x14ac:dyDescent="0.25">
      <c r="A659" s="10" t="s">
        <v>771</v>
      </c>
      <c r="B659" t="str">
        <f t="shared" si="20"/>
        <v>PLO</v>
      </c>
      <c r="C659" t="str">
        <f t="shared" si="21"/>
        <v>350x8</v>
      </c>
    </row>
    <row r="660" spans="1:3" x14ac:dyDescent="0.25">
      <c r="A660" s="10" t="s">
        <v>772</v>
      </c>
      <c r="B660" t="str">
        <f t="shared" si="20"/>
        <v>PLO</v>
      </c>
      <c r="C660" t="str">
        <f t="shared" si="21"/>
        <v>350x9</v>
      </c>
    </row>
    <row r="661" spans="1:3" x14ac:dyDescent="0.25">
      <c r="A661" s="10" t="s">
        <v>773</v>
      </c>
      <c r="B661" t="str">
        <f t="shared" si="20"/>
        <v>PLO</v>
      </c>
      <c r="C661" t="str">
        <f t="shared" si="21"/>
        <v>350x10</v>
      </c>
    </row>
    <row r="662" spans="1:3" x14ac:dyDescent="0.25">
      <c r="A662" s="10" t="s">
        <v>774</v>
      </c>
      <c r="B662" t="str">
        <f t="shared" si="20"/>
        <v>PLO</v>
      </c>
      <c r="C662" t="str">
        <f t="shared" si="21"/>
        <v>350x12</v>
      </c>
    </row>
    <row r="663" spans="1:3" x14ac:dyDescent="0.25">
      <c r="A663" s="10" t="s">
        <v>775</v>
      </c>
      <c r="B663" t="str">
        <f t="shared" si="20"/>
        <v>PLO</v>
      </c>
      <c r="C663" t="str">
        <f t="shared" si="21"/>
        <v>350x14</v>
      </c>
    </row>
    <row r="664" spans="1:3" x14ac:dyDescent="0.25">
      <c r="A664" s="10" t="s">
        <v>776</v>
      </c>
      <c r="B664" t="str">
        <f t="shared" si="20"/>
        <v>PLO</v>
      </c>
      <c r="C664" t="str">
        <f t="shared" si="21"/>
        <v>350x16</v>
      </c>
    </row>
    <row r="665" spans="1:3" x14ac:dyDescent="0.25">
      <c r="A665" s="10" t="s">
        <v>777</v>
      </c>
      <c r="B665" t="str">
        <f t="shared" si="20"/>
        <v>PLO</v>
      </c>
      <c r="C665" t="str">
        <f t="shared" si="21"/>
        <v>350x18</v>
      </c>
    </row>
    <row r="666" spans="1:3" x14ac:dyDescent="0.25">
      <c r="A666" s="10" t="s">
        <v>778</v>
      </c>
      <c r="B666" t="str">
        <f t="shared" si="20"/>
        <v>PLO</v>
      </c>
      <c r="C666" t="str">
        <f t="shared" si="21"/>
        <v>350x20</v>
      </c>
    </row>
    <row r="667" spans="1:3" x14ac:dyDescent="0.25">
      <c r="A667" s="10" t="s">
        <v>779</v>
      </c>
      <c r="B667" t="str">
        <f t="shared" si="20"/>
        <v>PLO</v>
      </c>
      <c r="C667" t="str">
        <f t="shared" si="21"/>
        <v>350x25</v>
      </c>
    </row>
    <row r="668" spans="1:3" x14ac:dyDescent="0.25">
      <c r="A668" s="10" t="s">
        <v>780</v>
      </c>
      <c r="B668" t="str">
        <f t="shared" si="20"/>
        <v>PLO</v>
      </c>
      <c r="C668" t="str">
        <f t="shared" si="21"/>
        <v>350x30</v>
      </c>
    </row>
    <row r="669" spans="1:3" x14ac:dyDescent="0.25">
      <c r="A669" s="10" t="s">
        <v>781</v>
      </c>
      <c r="B669" t="str">
        <f t="shared" si="20"/>
        <v>PLO</v>
      </c>
      <c r="C669" t="str">
        <f t="shared" si="21"/>
        <v>350x35</v>
      </c>
    </row>
    <row r="670" spans="1:3" x14ac:dyDescent="0.25">
      <c r="A670" s="10" t="s">
        <v>782</v>
      </c>
      <c r="B670" t="str">
        <f t="shared" si="20"/>
        <v>PLO</v>
      </c>
      <c r="C670" t="str">
        <f t="shared" si="21"/>
        <v>350x40</v>
      </c>
    </row>
    <row r="671" spans="1:3" x14ac:dyDescent="0.25">
      <c r="A671" s="10" t="s">
        <v>783</v>
      </c>
      <c r="B671" t="str">
        <f t="shared" si="20"/>
        <v>PLO</v>
      </c>
      <c r="C671" t="str">
        <f t="shared" si="21"/>
        <v>350x45</v>
      </c>
    </row>
    <row r="672" spans="1:3" x14ac:dyDescent="0.25">
      <c r="A672" s="10" t="s">
        <v>784</v>
      </c>
      <c r="B672" t="str">
        <f t="shared" si="20"/>
        <v>PLO</v>
      </c>
      <c r="C672" t="str">
        <f t="shared" si="21"/>
        <v>350x50</v>
      </c>
    </row>
    <row r="673" spans="1:3" x14ac:dyDescent="0.25">
      <c r="A673" s="10" t="s">
        <v>785</v>
      </c>
      <c r="B673" t="str">
        <f t="shared" si="20"/>
        <v>PLO</v>
      </c>
      <c r="C673" t="str">
        <f t="shared" si="21"/>
        <v>350x55</v>
      </c>
    </row>
    <row r="674" spans="1:3" x14ac:dyDescent="0.25">
      <c r="A674" s="10" t="s">
        <v>786</v>
      </c>
      <c r="B674" t="str">
        <f t="shared" si="20"/>
        <v>PLO</v>
      </c>
      <c r="C674" t="str">
        <f t="shared" si="21"/>
        <v>350x60</v>
      </c>
    </row>
    <row r="675" spans="1:3" x14ac:dyDescent="0.25">
      <c r="A675" s="10" t="s">
        <v>787</v>
      </c>
      <c r="B675" t="str">
        <f t="shared" si="20"/>
        <v>PLO</v>
      </c>
      <c r="C675" t="str">
        <f t="shared" si="21"/>
        <v>380x7</v>
      </c>
    </row>
    <row r="676" spans="1:3" x14ac:dyDescent="0.25">
      <c r="A676" s="10" t="s">
        <v>788</v>
      </c>
      <c r="B676" t="str">
        <f t="shared" si="20"/>
        <v>PLO</v>
      </c>
      <c r="C676" t="str">
        <f t="shared" si="21"/>
        <v>380x8</v>
      </c>
    </row>
    <row r="677" spans="1:3" x14ac:dyDescent="0.25">
      <c r="A677" s="10" t="s">
        <v>789</v>
      </c>
      <c r="B677" t="str">
        <f t="shared" si="20"/>
        <v>PLO</v>
      </c>
      <c r="C677" t="str">
        <f t="shared" si="21"/>
        <v>380x9</v>
      </c>
    </row>
    <row r="678" spans="1:3" x14ac:dyDescent="0.25">
      <c r="A678" s="10" t="s">
        <v>790</v>
      </c>
      <c r="B678" t="str">
        <f t="shared" si="20"/>
        <v>PLO</v>
      </c>
      <c r="C678" t="str">
        <f t="shared" si="21"/>
        <v>380x10</v>
      </c>
    </row>
    <row r="679" spans="1:3" x14ac:dyDescent="0.25">
      <c r="A679" s="10" t="s">
        <v>791</v>
      </c>
      <c r="B679" t="str">
        <f t="shared" si="20"/>
        <v>PLO</v>
      </c>
      <c r="C679" t="str">
        <f t="shared" si="21"/>
        <v>380x12</v>
      </c>
    </row>
    <row r="680" spans="1:3" x14ac:dyDescent="0.25">
      <c r="A680" s="10" t="s">
        <v>792</v>
      </c>
      <c r="B680" t="str">
        <f t="shared" si="20"/>
        <v>PLO</v>
      </c>
      <c r="C680" t="str">
        <f t="shared" si="21"/>
        <v>380x14</v>
      </c>
    </row>
    <row r="681" spans="1:3" x14ac:dyDescent="0.25">
      <c r="A681" s="10" t="s">
        <v>793</v>
      </c>
      <c r="B681" t="str">
        <f t="shared" si="20"/>
        <v>PLO</v>
      </c>
      <c r="C681" t="str">
        <f t="shared" si="21"/>
        <v>380x16</v>
      </c>
    </row>
    <row r="682" spans="1:3" x14ac:dyDescent="0.25">
      <c r="A682" s="10" t="s">
        <v>794</v>
      </c>
      <c r="B682" t="str">
        <f t="shared" si="20"/>
        <v>PLO</v>
      </c>
      <c r="C682" t="str">
        <f t="shared" si="21"/>
        <v>380x18</v>
      </c>
    </row>
    <row r="683" spans="1:3" x14ac:dyDescent="0.25">
      <c r="A683" s="10" t="s">
        <v>795</v>
      </c>
      <c r="B683" t="str">
        <f t="shared" si="20"/>
        <v>PLO</v>
      </c>
      <c r="C683" t="str">
        <f t="shared" si="21"/>
        <v>380x20</v>
      </c>
    </row>
    <row r="684" spans="1:3" x14ac:dyDescent="0.25">
      <c r="A684" s="10" t="s">
        <v>796</v>
      </c>
      <c r="B684" t="str">
        <f t="shared" si="20"/>
        <v>PLO</v>
      </c>
      <c r="C684" t="str">
        <f t="shared" si="21"/>
        <v>380x25</v>
      </c>
    </row>
    <row r="685" spans="1:3" x14ac:dyDescent="0.25">
      <c r="A685" s="10" t="s">
        <v>797</v>
      </c>
      <c r="B685" t="str">
        <f t="shared" si="20"/>
        <v>PLO</v>
      </c>
      <c r="C685" t="str">
        <f t="shared" si="21"/>
        <v>380x30</v>
      </c>
    </row>
    <row r="686" spans="1:3" x14ac:dyDescent="0.25">
      <c r="A686" s="10" t="s">
        <v>798</v>
      </c>
      <c r="B686" t="str">
        <f t="shared" si="20"/>
        <v>PLO</v>
      </c>
      <c r="C686" t="str">
        <f t="shared" si="21"/>
        <v>380x35</v>
      </c>
    </row>
    <row r="687" spans="1:3" x14ac:dyDescent="0.25">
      <c r="A687" s="10" t="s">
        <v>799</v>
      </c>
      <c r="B687" t="str">
        <f t="shared" si="20"/>
        <v>PLO</v>
      </c>
      <c r="C687" t="str">
        <f t="shared" si="21"/>
        <v>380x40</v>
      </c>
    </row>
    <row r="688" spans="1:3" x14ac:dyDescent="0.25">
      <c r="A688" s="10" t="s">
        <v>800</v>
      </c>
      <c r="B688" t="str">
        <f t="shared" si="20"/>
        <v>PLO</v>
      </c>
      <c r="C688" t="str">
        <f t="shared" si="21"/>
        <v>380x45</v>
      </c>
    </row>
    <row r="689" spans="1:3" x14ac:dyDescent="0.25">
      <c r="A689" s="10" t="s">
        <v>801</v>
      </c>
      <c r="B689" t="str">
        <f t="shared" si="20"/>
        <v>PLO</v>
      </c>
      <c r="C689" t="str">
        <f t="shared" si="21"/>
        <v>380x50</v>
      </c>
    </row>
    <row r="690" spans="1:3" x14ac:dyDescent="0.25">
      <c r="A690" s="10" t="s">
        <v>802</v>
      </c>
      <c r="B690" t="str">
        <f t="shared" si="20"/>
        <v>PLO</v>
      </c>
      <c r="C690" t="str">
        <f t="shared" si="21"/>
        <v>380x55</v>
      </c>
    </row>
    <row r="691" spans="1:3" x14ac:dyDescent="0.25">
      <c r="A691" s="10" t="s">
        <v>803</v>
      </c>
      <c r="B691" t="str">
        <f t="shared" si="20"/>
        <v>PLO</v>
      </c>
      <c r="C691" t="str">
        <f t="shared" si="21"/>
        <v>380x60</v>
      </c>
    </row>
    <row r="692" spans="1:3" x14ac:dyDescent="0.25">
      <c r="A692" s="10" t="s">
        <v>804</v>
      </c>
      <c r="B692" t="str">
        <f t="shared" si="20"/>
        <v>PLO</v>
      </c>
      <c r="C692" t="str">
        <f t="shared" si="21"/>
        <v>400x7</v>
      </c>
    </row>
    <row r="693" spans="1:3" x14ac:dyDescent="0.25">
      <c r="A693" s="10" t="s">
        <v>805</v>
      </c>
      <c r="B693" t="str">
        <f t="shared" si="20"/>
        <v>PLO</v>
      </c>
      <c r="C693" t="str">
        <f t="shared" si="21"/>
        <v>400x8</v>
      </c>
    </row>
    <row r="694" spans="1:3" x14ac:dyDescent="0.25">
      <c r="A694" s="10" t="s">
        <v>806</v>
      </c>
      <c r="B694" t="str">
        <f t="shared" si="20"/>
        <v>PLO</v>
      </c>
      <c r="C694" t="str">
        <f t="shared" si="21"/>
        <v>400x9</v>
      </c>
    </row>
    <row r="695" spans="1:3" x14ac:dyDescent="0.25">
      <c r="A695" s="10" t="s">
        <v>807</v>
      </c>
      <c r="B695" t="str">
        <f t="shared" si="20"/>
        <v>PLO</v>
      </c>
      <c r="C695" t="str">
        <f t="shared" si="21"/>
        <v>400x10</v>
      </c>
    </row>
    <row r="696" spans="1:3" x14ac:dyDescent="0.25">
      <c r="A696" s="10" t="s">
        <v>808</v>
      </c>
      <c r="B696" t="str">
        <f t="shared" si="20"/>
        <v>PLO</v>
      </c>
      <c r="C696" t="str">
        <f t="shared" si="21"/>
        <v>400x12</v>
      </c>
    </row>
    <row r="697" spans="1:3" x14ac:dyDescent="0.25">
      <c r="A697" s="10" t="s">
        <v>809</v>
      </c>
      <c r="B697" t="str">
        <f t="shared" si="20"/>
        <v>PLO</v>
      </c>
      <c r="C697" t="str">
        <f t="shared" si="21"/>
        <v>400x14</v>
      </c>
    </row>
    <row r="698" spans="1:3" x14ac:dyDescent="0.25">
      <c r="A698" s="10" t="s">
        <v>810</v>
      </c>
      <c r="B698" t="str">
        <f t="shared" si="20"/>
        <v>PLO</v>
      </c>
      <c r="C698" t="str">
        <f t="shared" si="21"/>
        <v>400x16</v>
      </c>
    </row>
    <row r="699" spans="1:3" x14ac:dyDescent="0.25">
      <c r="A699" s="10" t="s">
        <v>811</v>
      </c>
      <c r="B699" t="str">
        <f t="shared" si="20"/>
        <v>PLO</v>
      </c>
      <c r="C699" t="str">
        <f t="shared" si="21"/>
        <v>400x18</v>
      </c>
    </row>
    <row r="700" spans="1:3" x14ac:dyDescent="0.25">
      <c r="A700" s="10" t="s">
        <v>812</v>
      </c>
      <c r="B700" t="str">
        <f t="shared" si="20"/>
        <v>PLO</v>
      </c>
      <c r="C700" t="str">
        <f t="shared" si="21"/>
        <v>400x20</v>
      </c>
    </row>
    <row r="701" spans="1:3" x14ac:dyDescent="0.25">
      <c r="A701" s="10" t="s">
        <v>813</v>
      </c>
      <c r="B701" t="str">
        <f t="shared" si="20"/>
        <v>PLO</v>
      </c>
      <c r="C701" t="str">
        <f t="shared" si="21"/>
        <v>400x25</v>
      </c>
    </row>
    <row r="702" spans="1:3" x14ac:dyDescent="0.25">
      <c r="A702" s="10" t="s">
        <v>814</v>
      </c>
      <c r="B702" t="str">
        <f t="shared" si="20"/>
        <v>PLO</v>
      </c>
      <c r="C702" t="str">
        <f t="shared" si="21"/>
        <v>400x30</v>
      </c>
    </row>
    <row r="703" spans="1:3" x14ac:dyDescent="0.25">
      <c r="A703" s="10" t="s">
        <v>815</v>
      </c>
      <c r="B703" t="str">
        <f t="shared" si="20"/>
        <v>PLO</v>
      </c>
      <c r="C703" t="str">
        <f t="shared" si="21"/>
        <v>400x35</v>
      </c>
    </row>
    <row r="704" spans="1:3" x14ac:dyDescent="0.25">
      <c r="A704" s="10" t="s">
        <v>816</v>
      </c>
      <c r="B704" t="str">
        <f t="shared" si="20"/>
        <v>PLO</v>
      </c>
      <c r="C704" t="str">
        <f t="shared" si="21"/>
        <v>400x40</v>
      </c>
    </row>
    <row r="705" spans="1:3" x14ac:dyDescent="0.25">
      <c r="A705" s="10" t="s">
        <v>817</v>
      </c>
      <c r="B705" t="str">
        <f t="shared" si="20"/>
        <v>PLO</v>
      </c>
      <c r="C705" t="str">
        <f t="shared" si="21"/>
        <v>400x45</v>
      </c>
    </row>
    <row r="706" spans="1:3" x14ac:dyDescent="0.25">
      <c r="A706" s="10" t="s">
        <v>818</v>
      </c>
      <c r="B706" t="str">
        <f t="shared" si="20"/>
        <v>PLO</v>
      </c>
      <c r="C706" t="str">
        <f t="shared" si="21"/>
        <v>400x50</v>
      </c>
    </row>
    <row r="707" spans="1:3" x14ac:dyDescent="0.25">
      <c r="A707" s="10" t="s">
        <v>819</v>
      </c>
      <c r="B707" t="str">
        <f t="shared" ref="B707:B770" si="22">UPPER(LEFT(A707,FIND(" ",A707)-1))</f>
        <v>PLO</v>
      </c>
      <c r="C707" t="str">
        <f t="shared" ref="C707:C770" si="23">MID(A707,FIND(" ",A707)+1, LEN(A707))</f>
        <v>400x55</v>
      </c>
    </row>
    <row r="708" spans="1:3" x14ac:dyDescent="0.25">
      <c r="A708" s="10" t="s">
        <v>820</v>
      </c>
      <c r="B708" t="str">
        <f t="shared" si="22"/>
        <v>PLO</v>
      </c>
      <c r="C708" t="str">
        <f t="shared" si="23"/>
        <v>400x60</v>
      </c>
    </row>
    <row r="709" spans="1:3" x14ac:dyDescent="0.25">
      <c r="A709" s="10" t="s">
        <v>821</v>
      </c>
      <c r="B709" t="str">
        <f t="shared" si="22"/>
        <v>PLO</v>
      </c>
      <c r="C709" t="str">
        <f t="shared" si="23"/>
        <v>420x8</v>
      </c>
    </row>
    <row r="710" spans="1:3" x14ac:dyDescent="0.25">
      <c r="A710" s="10" t="s">
        <v>822</v>
      </c>
      <c r="B710" t="str">
        <f t="shared" si="22"/>
        <v>PLO</v>
      </c>
      <c r="C710" t="str">
        <f t="shared" si="23"/>
        <v>420x9</v>
      </c>
    </row>
    <row r="711" spans="1:3" x14ac:dyDescent="0.25">
      <c r="A711" s="10" t="s">
        <v>823</v>
      </c>
      <c r="B711" t="str">
        <f t="shared" si="22"/>
        <v>PLO</v>
      </c>
      <c r="C711" t="str">
        <f t="shared" si="23"/>
        <v>420x10</v>
      </c>
    </row>
    <row r="712" spans="1:3" x14ac:dyDescent="0.25">
      <c r="A712" s="10" t="s">
        <v>824</v>
      </c>
      <c r="B712" t="str">
        <f t="shared" si="22"/>
        <v>PLO</v>
      </c>
      <c r="C712" t="str">
        <f t="shared" si="23"/>
        <v>420x12</v>
      </c>
    </row>
    <row r="713" spans="1:3" x14ac:dyDescent="0.25">
      <c r="A713" s="10" t="s">
        <v>825</v>
      </c>
      <c r="B713" t="str">
        <f t="shared" si="22"/>
        <v>PLO</v>
      </c>
      <c r="C713" t="str">
        <f t="shared" si="23"/>
        <v>420x14</v>
      </c>
    </row>
    <row r="714" spans="1:3" x14ac:dyDescent="0.25">
      <c r="A714" s="10" t="s">
        <v>826</v>
      </c>
      <c r="B714" t="str">
        <f t="shared" si="22"/>
        <v>PLO</v>
      </c>
      <c r="C714" t="str">
        <f t="shared" si="23"/>
        <v>420x16</v>
      </c>
    </row>
    <row r="715" spans="1:3" x14ac:dyDescent="0.25">
      <c r="A715" s="10" t="s">
        <v>827</v>
      </c>
      <c r="B715" t="str">
        <f t="shared" si="22"/>
        <v>PLO</v>
      </c>
      <c r="C715" t="str">
        <f t="shared" si="23"/>
        <v>420x18</v>
      </c>
    </row>
    <row r="716" spans="1:3" x14ac:dyDescent="0.25">
      <c r="A716" s="10" t="s">
        <v>828</v>
      </c>
      <c r="B716" t="str">
        <f t="shared" si="22"/>
        <v>PLO</v>
      </c>
      <c r="C716" t="str">
        <f t="shared" si="23"/>
        <v>420x20</v>
      </c>
    </row>
    <row r="717" spans="1:3" x14ac:dyDescent="0.25">
      <c r="A717" s="10" t="s">
        <v>829</v>
      </c>
      <c r="B717" t="str">
        <f t="shared" si="22"/>
        <v>PLO</v>
      </c>
      <c r="C717" t="str">
        <f t="shared" si="23"/>
        <v>420x25</v>
      </c>
    </row>
    <row r="718" spans="1:3" x14ac:dyDescent="0.25">
      <c r="A718" s="10" t="s">
        <v>830</v>
      </c>
      <c r="B718" t="str">
        <f t="shared" si="22"/>
        <v>PLO</v>
      </c>
      <c r="C718" t="str">
        <f t="shared" si="23"/>
        <v>420x30</v>
      </c>
    </row>
    <row r="719" spans="1:3" x14ac:dyDescent="0.25">
      <c r="A719" s="10" t="s">
        <v>831</v>
      </c>
      <c r="B719" t="str">
        <f t="shared" si="22"/>
        <v>PLO</v>
      </c>
      <c r="C719" t="str">
        <f t="shared" si="23"/>
        <v>420x35</v>
      </c>
    </row>
    <row r="720" spans="1:3" x14ac:dyDescent="0.25">
      <c r="A720" s="10" t="s">
        <v>832</v>
      </c>
      <c r="B720" t="str">
        <f t="shared" si="22"/>
        <v>PLO</v>
      </c>
      <c r="C720" t="str">
        <f t="shared" si="23"/>
        <v>420x40</v>
      </c>
    </row>
    <row r="721" spans="1:3" x14ac:dyDescent="0.25">
      <c r="A721" s="10" t="s">
        <v>833</v>
      </c>
      <c r="B721" t="str">
        <f t="shared" si="22"/>
        <v>PLO</v>
      </c>
      <c r="C721" t="str">
        <f t="shared" si="23"/>
        <v>420x45</v>
      </c>
    </row>
    <row r="722" spans="1:3" x14ac:dyDescent="0.25">
      <c r="A722" s="10" t="s">
        <v>834</v>
      </c>
      <c r="B722" t="str">
        <f t="shared" si="22"/>
        <v>PLO</v>
      </c>
      <c r="C722" t="str">
        <f t="shared" si="23"/>
        <v>420x50</v>
      </c>
    </row>
    <row r="723" spans="1:3" x14ac:dyDescent="0.25">
      <c r="A723" s="10" t="s">
        <v>835</v>
      </c>
      <c r="B723" t="str">
        <f t="shared" si="22"/>
        <v>PLO</v>
      </c>
      <c r="C723" t="str">
        <f t="shared" si="23"/>
        <v>420x55</v>
      </c>
    </row>
    <row r="724" spans="1:3" x14ac:dyDescent="0.25">
      <c r="A724" s="10" t="s">
        <v>836</v>
      </c>
      <c r="B724" t="str">
        <f t="shared" si="22"/>
        <v>PLO</v>
      </c>
      <c r="C724" t="str">
        <f t="shared" si="23"/>
        <v>420x60</v>
      </c>
    </row>
    <row r="725" spans="1:3" x14ac:dyDescent="0.25">
      <c r="A725" s="10" t="s">
        <v>837</v>
      </c>
      <c r="B725" t="str">
        <f t="shared" si="22"/>
        <v>PLO</v>
      </c>
      <c r="C725" t="str">
        <f t="shared" si="23"/>
        <v>450x8</v>
      </c>
    </row>
    <row r="726" spans="1:3" x14ac:dyDescent="0.25">
      <c r="A726" s="10" t="s">
        <v>838</v>
      </c>
      <c r="B726" t="str">
        <f t="shared" si="22"/>
        <v>PLO</v>
      </c>
      <c r="C726" t="str">
        <f t="shared" si="23"/>
        <v>450x9</v>
      </c>
    </row>
    <row r="727" spans="1:3" x14ac:dyDescent="0.25">
      <c r="A727" s="10" t="s">
        <v>839</v>
      </c>
      <c r="B727" t="str">
        <f t="shared" si="22"/>
        <v>PLO</v>
      </c>
      <c r="C727" t="str">
        <f t="shared" si="23"/>
        <v>450x10</v>
      </c>
    </row>
    <row r="728" spans="1:3" x14ac:dyDescent="0.25">
      <c r="A728" s="10" t="s">
        <v>840</v>
      </c>
      <c r="B728" t="str">
        <f t="shared" si="22"/>
        <v>PLO</v>
      </c>
      <c r="C728" t="str">
        <f t="shared" si="23"/>
        <v>450x12</v>
      </c>
    </row>
    <row r="729" spans="1:3" x14ac:dyDescent="0.25">
      <c r="A729" s="10" t="s">
        <v>841</v>
      </c>
      <c r="B729" t="str">
        <f t="shared" si="22"/>
        <v>PLO</v>
      </c>
      <c r="C729" t="str">
        <f t="shared" si="23"/>
        <v>450x14</v>
      </c>
    </row>
    <row r="730" spans="1:3" x14ac:dyDescent="0.25">
      <c r="A730" s="10" t="s">
        <v>842</v>
      </c>
      <c r="B730" t="str">
        <f t="shared" si="22"/>
        <v>PLO</v>
      </c>
      <c r="C730" t="str">
        <f t="shared" si="23"/>
        <v>450x16</v>
      </c>
    </row>
    <row r="731" spans="1:3" x14ac:dyDescent="0.25">
      <c r="A731" s="10" t="s">
        <v>843</v>
      </c>
      <c r="B731" t="str">
        <f t="shared" si="22"/>
        <v>PLO</v>
      </c>
      <c r="C731" t="str">
        <f t="shared" si="23"/>
        <v>450x18</v>
      </c>
    </row>
    <row r="732" spans="1:3" x14ac:dyDescent="0.25">
      <c r="A732" s="10" t="s">
        <v>844</v>
      </c>
      <c r="B732" t="str">
        <f t="shared" si="22"/>
        <v>PLO</v>
      </c>
      <c r="C732" t="str">
        <f t="shared" si="23"/>
        <v>450x20</v>
      </c>
    </row>
    <row r="733" spans="1:3" x14ac:dyDescent="0.25">
      <c r="A733" s="10" t="s">
        <v>845</v>
      </c>
      <c r="B733" t="str">
        <f t="shared" si="22"/>
        <v>PLO</v>
      </c>
      <c r="C733" t="str">
        <f t="shared" si="23"/>
        <v>450x25</v>
      </c>
    </row>
    <row r="734" spans="1:3" x14ac:dyDescent="0.25">
      <c r="A734" s="10" t="s">
        <v>846</v>
      </c>
      <c r="B734" t="str">
        <f t="shared" si="22"/>
        <v>PLO</v>
      </c>
      <c r="C734" t="str">
        <f t="shared" si="23"/>
        <v>450x30</v>
      </c>
    </row>
    <row r="735" spans="1:3" x14ac:dyDescent="0.25">
      <c r="A735" s="10" t="s">
        <v>847</v>
      </c>
      <c r="B735" t="str">
        <f t="shared" si="22"/>
        <v>PLO</v>
      </c>
      <c r="C735" t="str">
        <f t="shared" si="23"/>
        <v>450x35</v>
      </c>
    </row>
    <row r="736" spans="1:3" x14ac:dyDescent="0.25">
      <c r="A736" s="10" t="s">
        <v>848</v>
      </c>
      <c r="B736" t="str">
        <f t="shared" si="22"/>
        <v>PLO</v>
      </c>
      <c r="C736" t="str">
        <f t="shared" si="23"/>
        <v>450x40</v>
      </c>
    </row>
    <row r="737" spans="1:3" x14ac:dyDescent="0.25">
      <c r="A737" s="10" t="s">
        <v>849</v>
      </c>
      <c r="B737" t="str">
        <f t="shared" si="22"/>
        <v>PLO</v>
      </c>
      <c r="C737" t="str">
        <f t="shared" si="23"/>
        <v>450x45</v>
      </c>
    </row>
    <row r="738" spans="1:3" x14ac:dyDescent="0.25">
      <c r="A738" s="10" t="s">
        <v>850</v>
      </c>
      <c r="B738" t="str">
        <f t="shared" si="22"/>
        <v>PLO</v>
      </c>
      <c r="C738" t="str">
        <f t="shared" si="23"/>
        <v>450x50</v>
      </c>
    </row>
    <row r="739" spans="1:3" x14ac:dyDescent="0.25">
      <c r="A739" s="10" t="s">
        <v>851</v>
      </c>
      <c r="B739" t="str">
        <f t="shared" si="22"/>
        <v>PLO</v>
      </c>
      <c r="C739" t="str">
        <f t="shared" si="23"/>
        <v>450x55</v>
      </c>
    </row>
    <row r="740" spans="1:3" x14ac:dyDescent="0.25">
      <c r="A740" s="10" t="s">
        <v>852</v>
      </c>
      <c r="B740" t="str">
        <f t="shared" si="22"/>
        <v>PLO</v>
      </c>
      <c r="C740" t="str">
        <f t="shared" si="23"/>
        <v>450x60</v>
      </c>
    </row>
    <row r="741" spans="1:3" x14ac:dyDescent="0.25">
      <c r="A741" s="10" t="s">
        <v>853</v>
      </c>
      <c r="B741" t="str">
        <f t="shared" si="22"/>
        <v>PLO</v>
      </c>
      <c r="C741" t="str">
        <f t="shared" si="23"/>
        <v>480x8</v>
      </c>
    </row>
    <row r="742" spans="1:3" x14ac:dyDescent="0.25">
      <c r="A742" s="10" t="s">
        <v>854</v>
      </c>
      <c r="B742" t="str">
        <f t="shared" si="22"/>
        <v>PLO</v>
      </c>
      <c r="C742" t="str">
        <f t="shared" si="23"/>
        <v>480x9</v>
      </c>
    </row>
    <row r="743" spans="1:3" x14ac:dyDescent="0.25">
      <c r="A743" s="10" t="s">
        <v>855</v>
      </c>
      <c r="B743" t="str">
        <f t="shared" si="22"/>
        <v>PLO</v>
      </c>
      <c r="C743" t="str">
        <f t="shared" si="23"/>
        <v>480x10</v>
      </c>
    </row>
    <row r="744" spans="1:3" x14ac:dyDescent="0.25">
      <c r="A744" s="10" t="s">
        <v>856</v>
      </c>
      <c r="B744" t="str">
        <f t="shared" si="22"/>
        <v>PLO</v>
      </c>
      <c r="C744" t="str">
        <f t="shared" si="23"/>
        <v>480x12</v>
      </c>
    </row>
    <row r="745" spans="1:3" x14ac:dyDescent="0.25">
      <c r="A745" s="10" t="s">
        <v>857</v>
      </c>
      <c r="B745" t="str">
        <f t="shared" si="22"/>
        <v>PLO</v>
      </c>
      <c r="C745" t="str">
        <f t="shared" si="23"/>
        <v>480x14</v>
      </c>
    </row>
    <row r="746" spans="1:3" x14ac:dyDescent="0.25">
      <c r="A746" s="10" t="s">
        <v>858</v>
      </c>
      <c r="B746" t="str">
        <f t="shared" si="22"/>
        <v>PLO</v>
      </c>
      <c r="C746" t="str">
        <f t="shared" si="23"/>
        <v>480x16</v>
      </c>
    </row>
    <row r="747" spans="1:3" x14ac:dyDescent="0.25">
      <c r="A747" s="10" t="s">
        <v>859</v>
      </c>
      <c r="B747" t="str">
        <f t="shared" si="22"/>
        <v>PLO</v>
      </c>
      <c r="C747" t="str">
        <f t="shared" si="23"/>
        <v>480x18</v>
      </c>
    </row>
    <row r="748" spans="1:3" x14ac:dyDescent="0.25">
      <c r="A748" s="10" t="s">
        <v>860</v>
      </c>
      <c r="B748" t="str">
        <f t="shared" si="22"/>
        <v>PLO</v>
      </c>
      <c r="C748" t="str">
        <f t="shared" si="23"/>
        <v>480x20</v>
      </c>
    </row>
    <row r="749" spans="1:3" x14ac:dyDescent="0.25">
      <c r="A749" s="10" t="s">
        <v>861</v>
      </c>
      <c r="B749" t="str">
        <f t="shared" si="22"/>
        <v>PLO</v>
      </c>
      <c r="C749" t="str">
        <f t="shared" si="23"/>
        <v>480x25</v>
      </c>
    </row>
    <row r="750" spans="1:3" x14ac:dyDescent="0.25">
      <c r="A750" s="10" t="s">
        <v>862</v>
      </c>
      <c r="B750" t="str">
        <f t="shared" si="22"/>
        <v>PLO</v>
      </c>
      <c r="C750" t="str">
        <f t="shared" si="23"/>
        <v>480x30</v>
      </c>
    </row>
    <row r="751" spans="1:3" x14ac:dyDescent="0.25">
      <c r="A751" s="10" t="s">
        <v>863</v>
      </c>
      <c r="B751" t="str">
        <f t="shared" si="22"/>
        <v>PLO</v>
      </c>
      <c r="C751" t="str">
        <f t="shared" si="23"/>
        <v>480x35</v>
      </c>
    </row>
    <row r="752" spans="1:3" x14ac:dyDescent="0.25">
      <c r="A752" s="10" t="s">
        <v>864</v>
      </c>
      <c r="B752" t="str">
        <f t="shared" si="22"/>
        <v>PLO</v>
      </c>
      <c r="C752" t="str">
        <f t="shared" si="23"/>
        <v>480x40</v>
      </c>
    </row>
    <row r="753" spans="1:3" x14ac:dyDescent="0.25">
      <c r="A753" s="10" t="s">
        <v>865</v>
      </c>
      <c r="B753" t="str">
        <f t="shared" si="22"/>
        <v>PLO</v>
      </c>
      <c r="C753" t="str">
        <f t="shared" si="23"/>
        <v>480x45</v>
      </c>
    </row>
    <row r="754" spans="1:3" x14ac:dyDescent="0.25">
      <c r="A754" s="10" t="s">
        <v>866</v>
      </c>
      <c r="B754" t="str">
        <f t="shared" si="22"/>
        <v>PLO</v>
      </c>
      <c r="C754" t="str">
        <f t="shared" si="23"/>
        <v>480x50</v>
      </c>
    </row>
    <row r="755" spans="1:3" x14ac:dyDescent="0.25">
      <c r="A755" s="10" t="s">
        <v>867</v>
      </c>
      <c r="B755" t="str">
        <f t="shared" si="22"/>
        <v>PLO</v>
      </c>
      <c r="C755" t="str">
        <f t="shared" si="23"/>
        <v>480x55</v>
      </c>
    </row>
    <row r="756" spans="1:3" x14ac:dyDescent="0.25">
      <c r="A756" s="10" t="s">
        <v>868</v>
      </c>
      <c r="B756" t="str">
        <f t="shared" si="22"/>
        <v>PLO</v>
      </c>
      <c r="C756" t="str">
        <f t="shared" si="23"/>
        <v>480x60</v>
      </c>
    </row>
    <row r="757" spans="1:3" x14ac:dyDescent="0.25">
      <c r="A757" s="10" t="s">
        <v>869</v>
      </c>
      <c r="B757" t="str">
        <f t="shared" si="22"/>
        <v>PLO</v>
      </c>
      <c r="C757" t="str">
        <f t="shared" si="23"/>
        <v>500x8</v>
      </c>
    </row>
    <row r="758" spans="1:3" x14ac:dyDescent="0.25">
      <c r="A758" s="10" t="s">
        <v>870</v>
      </c>
      <c r="B758" t="str">
        <f t="shared" si="22"/>
        <v>PLO</v>
      </c>
      <c r="C758" t="str">
        <f t="shared" si="23"/>
        <v>500x9</v>
      </c>
    </row>
    <row r="759" spans="1:3" x14ac:dyDescent="0.25">
      <c r="A759" s="10" t="s">
        <v>871</v>
      </c>
      <c r="B759" t="str">
        <f t="shared" si="22"/>
        <v>PLO</v>
      </c>
      <c r="C759" t="str">
        <f t="shared" si="23"/>
        <v>500x10</v>
      </c>
    </row>
    <row r="760" spans="1:3" x14ac:dyDescent="0.25">
      <c r="A760" s="10" t="s">
        <v>872</v>
      </c>
      <c r="B760" t="str">
        <f t="shared" si="22"/>
        <v>PLO</v>
      </c>
      <c r="C760" t="str">
        <f t="shared" si="23"/>
        <v>500x12</v>
      </c>
    </row>
    <row r="761" spans="1:3" x14ac:dyDescent="0.25">
      <c r="A761" s="10" t="s">
        <v>873</v>
      </c>
      <c r="B761" t="str">
        <f t="shared" si="22"/>
        <v>PLO</v>
      </c>
      <c r="C761" t="str">
        <f t="shared" si="23"/>
        <v>500x14</v>
      </c>
    </row>
    <row r="762" spans="1:3" x14ac:dyDescent="0.25">
      <c r="A762" s="10" t="s">
        <v>874</v>
      </c>
      <c r="B762" t="str">
        <f t="shared" si="22"/>
        <v>PLO</v>
      </c>
      <c r="C762" t="str">
        <f t="shared" si="23"/>
        <v>500x16</v>
      </c>
    </row>
    <row r="763" spans="1:3" x14ac:dyDescent="0.25">
      <c r="A763" s="10" t="s">
        <v>875</v>
      </c>
      <c r="B763" t="str">
        <f t="shared" si="22"/>
        <v>PLO</v>
      </c>
      <c r="C763" t="str">
        <f t="shared" si="23"/>
        <v>500x18</v>
      </c>
    </row>
    <row r="764" spans="1:3" x14ac:dyDescent="0.25">
      <c r="A764" s="10" t="s">
        <v>876</v>
      </c>
      <c r="B764" t="str">
        <f t="shared" si="22"/>
        <v>PLO</v>
      </c>
      <c r="C764" t="str">
        <f t="shared" si="23"/>
        <v>500x20</v>
      </c>
    </row>
    <row r="765" spans="1:3" x14ac:dyDescent="0.25">
      <c r="A765" s="10" t="s">
        <v>877</v>
      </c>
      <c r="B765" t="str">
        <f t="shared" si="22"/>
        <v>PLO</v>
      </c>
      <c r="C765" t="str">
        <f t="shared" si="23"/>
        <v>500x25</v>
      </c>
    </row>
    <row r="766" spans="1:3" x14ac:dyDescent="0.25">
      <c r="A766" s="10" t="s">
        <v>878</v>
      </c>
      <c r="B766" t="str">
        <f t="shared" si="22"/>
        <v>PLO</v>
      </c>
      <c r="C766" t="str">
        <f t="shared" si="23"/>
        <v>500x30</v>
      </c>
    </row>
    <row r="767" spans="1:3" x14ac:dyDescent="0.25">
      <c r="A767" s="10" t="s">
        <v>879</v>
      </c>
      <c r="B767" t="str">
        <f t="shared" si="22"/>
        <v>PLO</v>
      </c>
      <c r="C767" t="str">
        <f t="shared" si="23"/>
        <v>500x35</v>
      </c>
    </row>
    <row r="768" spans="1:3" x14ac:dyDescent="0.25">
      <c r="A768" s="10" t="s">
        <v>880</v>
      </c>
      <c r="B768" t="str">
        <f t="shared" si="22"/>
        <v>PLO</v>
      </c>
      <c r="C768" t="str">
        <f t="shared" si="23"/>
        <v>500x40</v>
      </c>
    </row>
    <row r="769" spans="1:3" x14ac:dyDescent="0.25">
      <c r="A769" s="10" t="s">
        <v>881</v>
      </c>
      <c r="B769" t="str">
        <f t="shared" si="22"/>
        <v>PLO</v>
      </c>
      <c r="C769" t="str">
        <f t="shared" si="23"/>
        <v>500x45</v>
      </c>
    </row>
    <row r="770" spans="1:3" x14ac:dyDescent="0.25">
      <c r="A770" s="10" t="s">
        <v>882</v>
      </c>
      <c r="B770" t="str">
        <f t="shared" si="22"/>
        <v>PLO</v>
      </c>
      <c r="C770" t="str">
        <f t="shared" si="23"/>
        <v>500x50</v>
      </c>
    </row>
    <row r="771" spans="1:3" x14ac:dyDescent="0.25">
      <c r="A771" s="10" t="s">
        <v>883</v>
      </c>
      <c r="B771" t="str">
        <f t="shared" ref="B771:B834" si="24">UPPER(LEFT(A771,FIND(" ",A771)-1))</f>
        <v>PLO</v>
      </c>
      <c r="C771" t="str">
        <f t="shared" ref="C771:C834" si="25">MID(A771,FIND(" ",A771)+1, LEN(A771))</f>
        <v>500x55</v>
      </c>
    </row>
    <row r="772" spans="1:3" x14ac:dyDescent="0.25">
      <c r="A772" s="10" t="s">
        <v>884</v>
      </c>
      <c r="B772" t="str">
        <f t="shared" si="24"/>
        <v>PLO</v>
      </c>
      <c r="C772" t="str">
        <f t="shared" si="25"/>
        <v>500x60</v>
      </c>
    </row>
    <row r="773" spans="1:3" x14ac:dyDescent="0.25">
      <c r="A773" s="10" t="s">
        <v>885</v>
      </c>
      <c r="B773" t="str">
        <f t="shared" si="24"/>
        <v>PLO</v>
      </c>
      <c r="C773" t="str">
        <f t="shared" si="25"/>
        <v>550x8</v>
      </c>
    </row>
    <row r="774" spans="1:3" x14ac:dyDescent="0.25">
      <c r="A774" s="10" t="s">
        <v>886</v>
      </c>
      <c r="B774" t="str">
        <f t="shared" si="24"/>
        <v>PLO</v>
      </c>
      <c r="C774" t="str">
        <f t="shared" si="25"/>
        <v>550x9</v>
      </c>
    </row>
    <row r="775" spans="1:3" x14ac:dyDescent="0.25">
      <c r="A775" s="10" t="s">
        <v>887</v>
      </c>
      <c r="B775" t="str">
        <f t="shared" si="24"/>
        <v>PLO</v>
      </c>
      <c r="C775" t="str">
        <f t="shared" si="25"/>
        <v>550x10</v>
      </c>
    </row>
    <row r="776" spans="1:3" x14ac:dyDescent="0.25">
      <c r="A776" s="10" t="s">
        <v>888</v>
      </c>
      <c r="B776" t="str">
        <f t="shared" si="24"/>
        <v>PLO</v>
      </c>
      <c r="C776" t="str">
        <f t="shared" si="25"/>
        <v>550x12</v>
      </c>
    </row>
    <row r="777" spans="1:3" x14ac:dyDescent="0.25">
      <c r="A777" s="10" t="s">
        <v>889</v>
      </c>
      <c r="B777" t="str">
        <f t="shared" si="24"/>
        <v>PLO</v>
      </c>
      <c r="C777" t="str">
        <f t="shared" si="25"/>
        <v>550x14</v>
      </c>
    </row>
    <row r="778" spans="1:3" x14ac:dyDescent="0.25">
      <c r="A778" s="10" t="s">
        <v>890</v>
      </c>
      <c r="B778" t="str">
        <f t="shared" si="24"/>
        <v>PLO</v>
      </c>
      <c r="C778" t="str">
        <f t="shared" si="25"/>
        <v>550x16</v>
      </c>
    </row>
    <row r="779" spans="1:3" x14ac:dyDescent="0.25">
      <c r="A779" s="10" t="s">
        <v>891</v>
      </c>
      <c r="B779" t="str">
        <f t="shared" si="24"/>
        <v>PLO</v>
      </c>
      <c r="C779" t="str">
        <f t="shared" si="25"/>
        <v>550x18</v>
      </c>
    </row>
    <row r="780" spans="1:3" x14ac:dyDescent="0.25">
      <c r="A780" s="10" t="s">
        <v>892</v>
      </c>
      <c r="B780" t="str">
        <f t="shared" si="24"/>
        <v>PLO</v>
      </c>
      <c r="C780" t="str">
        <f t="shared" si="25"/>
        <v>550x20</v>
      </c>
    </row>
    <row r="781" spans="1:3" x14ac:dyDescent="0.25">
      <c r="A781" s="10" t="s">
        <v>893</v>
      </c>
      <c r="B781" t="str">
        <f t="shared" si="24"/>
        <v>PLO</v>
      </c>
      <c r="C781" t="str">
        <f t="shared" si="25"/>
        <v>550x25</v>
      </c>
    </row>
    <row r="782" spans="1:3" x14ac:dyDescent="0.25">
      <c r="A782" s="10" t="s">
        <v>894</v>
      </c>
      <c r="B782" t="str">
        <f t="shared" si="24"/>
        <v>PLO</v>
      </c>
      <c r="C782" t="str">
        <f t="shared" si="25"/>
        <v>550x30</v>
      </c>
    </row>
    <row r="783" spans="1:3" x14ac:dyDescent="0.25">
      <c r="A783" s="10" t="s">
        <v>895</v>
      </c>
      <c r="B783" t="str">
        <f t="shared" si="24"/>
        <v>PLO</v>
      </c>
      <c r="C783" t="str">
        <f t="shared" si="25"/>
        <v>550x35</v>
      </c>
    </row>
    <row r="784" spans="1:3" x14ac:dyDescent="0.25">
      <c r="A784" s="10" t="s">
        <v>896</v>
      </c>
      <c r="B784" t="str">
        <f t="shared" si="24"/>
        <v>PLO</v>
      </c>
      <c r="C784" t="str">
        <f t="shared" si="25"/>
        <v>550x40</v>
      </c>
    </row>
    <row r="785" spans="1:3" x14ac:dyDescent="0.25">
      <c r="A785" s="10" t="s">
        <v>897</v>
      </c>
      <c r="B785" t="str">
        <f t="shared" si="24"/>
        <v>PLO</v>
      </c>
      <c r="C785" t="str">
        <f t="shared" si="25"/>
        <v>550x45</v>
      </c>
    </row>
    <row r="786" spans="1:3" x14ac:dyDescent="0.25">
      <c r="A786" s="10" t="s">
        <v>898</v>
      </c>
      <c r="B786" t="str">
        <f t="shared" si="24"/>
        <v>PLO</v>
      </c>
      <c r="C786" t="str">
        <f t="shared" si="25"/>
        <v>550x50</v>
      </c>
    </row>
    <row r="787" spans="1:3" x14ac:dyDescent="0.25">
      <c r="A787" s="10" t="s">
        <v>899</v>
      </c>
      <c r="B787" t="str">
        <f t="shared" si="24"/>
        <v>PLO</v>
      </c>
      <c r="C787" t="str">
        <f t="shared" si="25"/>
        <v>600x8</v>
      </c>
    </row>
    <row r="788" spans="1:3" x14ac:dyDescent="0.25">
      <c r="A788" s="10" t="s">
        <v>900</v>
      </c>
      <c r="B788" t="str">
        <f t="shared" si="24"/>
        <v>PLO</v>
      </c>
      <c r="C788" t="str">
        <f t="shared" si="25"/>
        <v>600x9</v>
      </c>
    </row>
    <row r="789" spans="1:3" x14ac:dyDescent="0.25">
      <c r="A789" s="10" t="s">
        <v>901</v>
      </c>
      <c r="B789" t="str">
        <f t="shared" si="24"/>
        <v>PLO</v>
      </c>
      <c r="C789" t="str">
        <f t="shared" si="25"/>
        <v>600x10</v>
      </c>
    </row>
    <row r="790" spans="1:3" x14ac:dyDescent="0.25">
      <c r="A790" s="10" t="s">
        <v>902</v>
      </c>
      <c r="B790" t="str">
        <f t="shared" si="24"/>
        <v>PLO</v>
      </c>
      <c r="C790" t="str">
        <f t="shared" si="25"/>
        <v>600x12</v>
      </c>
    </row>
    <row r="791" spans="1:3" x14ac:dyDescent="0.25">
      <c r="A791" s="10" t="s">
        <v>903</v>
      </c>
      <c r="B791" t="str">
        <f t="shared" si="24"/>
        <v>PLO</v>
      </c>
      <c r="C791" t="str">
        <f t="shared" si="25"/>
        <v>600x14</v>
      </c>
    </row>
    <row r="792" spans="1:3" x14ac:dyDescent="0.25">
      <c r="A792" s="10" t="s">
        <v>904</v>
      </c>
      <c r="B792" t="str">
        <f t="shared" si="24"/>
        <v>PLO</v>
      </c>
      <c r="C792" t="str">
        <f t="shared" si="25"/>
        <v>600x16</v>
      </c>
    </row>
    <row r="793" spans="1:3" x14ac:dyDescent="0.25">
      <c r="A793" s="10" t="s">
        <v>905</v>
      </c>
      <c r="B793" t="str">
        <f t="shared" si="24"/>
        <v>PLO</v>
      </c>
      <c r="C793" t="str">
        <f t="shared" si="25"/>
        <v>600x18</v>
      </c>
    </row>
    <row r="794" spans="1:3" x14ac:dyDescent="0.25">
      <c r="A794" s="10" t="s">
        <v>906</v>
      </c>
      <c r="B794" t="str">
        <f t="shared" si="24"/>
        <v>PLO</v>
      </c>
      <c r="C794" t="str">
        <f t="shared" si="25"/>
        <v>600x20</v>
      </c>
    </row>
    <row r="795" spans="1:3" x14ac:dyDescent="0.25">
      <c r="A795" s="10" t="s">
        <v>907</v>
      </c>
      <c r="B795" t="str">
        <f t="shared" si="24"/>
        <v>PLO</v>
      </c>
      <c r="C795" t="str">
        <f t="shared" si="25"/>
        <v>600x25</v>
      </c>
    </row>
    <row r="796" spans="1:3" x14ac:dyDescent="0.25">
      <c r="A796" s="10" t="s">
        <v>908</v>
      </c>
      <c r="B796" t="str">
        <f t="shared" si="24"/>
        <v>PLO</v>
      </c>
      <c r="C796" t="str">
        <f t="shared" si="25"/>
        <v>600x30</v>
      </c>
    </row>
    <row r="797" spans="1:3" x14ac:dyDescent="0.25">
      <c r="A797" s="10" t="s">
        <v>909</v>
      </c>
      <c r="B797" t="str">
        <f t="shared" si="24"/>
        <v>PLO</v>
      </c>
      <c r="C797" t="str">
        <f t="shared" si="25"/>
        <v>600x35</v>
      </c>
    </row>
    <row r="798" spans="1:3" x14ac:dyDescent="0.25">
      <c r="A798" s="10" t="s">
        <v>910</v>
      </c>
      <c r="B798" t="str">
        <f t="shared" si="24"/>
        <v>PLO</v>
      </c>
      <c r="C798" t="str">
        <f t="shared" si="25"/>
        <v>600x40</v>
      </c>
    </row>
    <row r="799" spans="1:3" x14ac:dyDescent="0.25">
      <c r="A799" s="10" t="s">
        <v>911</v>
      </c>
      <c r="B799" t="str">
        <f t="shared" si="24"/>
        <v>PLO</v>
      </c>
      <c r="C799" t="str">
        <f t="shared" si="25"/>
        <v>600x45</v>
      </c>
    </row>
    <row r="800" spans="1:3" x14ac:dyDescent="0.25">
      <c r="A800" s="10" t="s">
        <v>912</v>
      </c>
      <c r="B800" t="str">
        <f t="shared" si="24"/>
        <v>PLO</v>
      </c>
      <c r="C800" t="str">
        <f t="shared" si="25"/>
        <v>600x50</v>
      </c>
    </row>
    <row r="801" spans="1:3" x14ac:dyDescent="0.25">
      <c r="A801" s="10" t="s">
        <v>913</v>
      </c>
      <c r="B801" t="str">
        <f t="shared" si="24"/>
        <v>PLO</v>
      </c>
      <c r="C801" t="str">
        <f t="shared" si="25"/>
        <v>650x8</v>
      </c>
    </row>
    <row r="802" spans="1:3" x14ac:dyDescent="0.25">
      <c r="A802" s="10" t="s">
        <v>914</v>
      </c>
      <c r="B802" t="str">
        <f t="shared" si="24"/>
        <v>PLO</v>
      </c>
      <c r="C802" t="str">
        <f t="shared" si="25"/>
        <v>650x9</v>
      </c>
    </row>
    <row r="803" spans="1:3" x14ac:dyDescent="0.25">
      <c r="A803" s="10" t="s">
        <v>915</v>
      </c>
      <c r="B803" t="str">
        <f t="shared" si="24"/>
        <v>PLO</v>
      </c>
      <c r="C803" t="str">
        <f t="shared" si="25"/>
        <v>650x10</v>
      </c>
    </row>
    <row r="804" spans="1:3" x14ac:dyDescent="0.25">
      <c r="A804" s="10" t="s">
        <v>916</v>
      </c>
      <c r="B804" t="str">
        <f t="shared" si="24"/>
        <v>PLO</v>
      </c>
      <c r="C804" t="str">
        <f t="shared" si="25"/>
        <v>650x12</v>
      </c>
    </row>
    <row r="805" spans="1:3" x14ac:dyDescent="0.25">
      <c r="A805" s="10" t="s">
        <v>917</v>
      </c>
      <c r="B805" t="str">
        <f t="shared" si="24"/>
        <v>PLO</v>
      </c>
      <c r="C805" t="str">
        <f t="shared" si="25"/>
        <v>650x14</v>
      </c>
    </row>
    <row r="806" spans="1:3" x14ac:dyDescent="0.25">
      <c r="A806" s="10" t="s">
        <v>918</v>
      </c>
      <c r="B806" t="str">
        <f t="shared" si="24"/>
        <v>PLO</v>
      </c>
      <c r="C806" t="str">
        <f t="shared" si="25"/>
        <v>650x16</v>
      </c>
    </row>
    <row r="807" spans="1:3" x14ac:dyDescent="0.25">
      <c r="A807" s="10" t="s">
        <v>919</v>
      </c>
      <c r="B807" t="str">
        <f t="shared" si="24"/>
        <v>PLO</v>
      </c>
      <c r="C807" t="str">
        <f t="shared" si="25"/>
        <v>650x18</v>
      </c>
    </row>
    <row r="808" spans="1:3" x14ac:dyDescent="0.25">
      <c r="A808" s="10" t="s">
        <v>920</v>
      </c>
      <c r="B808" t="str">
        <f t="shared" si="24"/>
        <v>PLO</v>
      </c>
      <c r="C808" t="str">
        <f t="shared" si="25"/>
        <v>650x20</v>
      </c>
    </row>
    <row r="809" spans="1:3" x14ac:dyDescent="0.25">
      <c r="A809" s="10" t="s">
        <v>921</v>
      </c>
      <c r="B809" t="str">
        <f t="shared" si="24"/>
        <v>PLO</v>
      </c>
      <c r="C809" t="str">
        <f t="shared" si="25"/>
        <v>650x25</v>
      </c>
    </row>
    <row r="810" spans="1:3" x14ac:dyDescent="0.25">
      <c r="A810" s="10" t="s">
        <v>922</v>
      </c>
      <c r="B810" t="str">
        <f t="shared" si="24"/>
        <v>PLO</v>
      </c>
      <c r="C810" t="str">
        <f t="shared" si="25"/>
        <v>650x30</v>
      </c>
    </row>
    <row r="811" spans="1:3" x14ac:dyDescent="0.25">
      <c r="A811" s="10" t="s">
        <v>923</v>
      </c>
      <c r="B811" t="str">
        <f t="shared" si="24"/>
        <v>PLO</v>
      </c>
      <c r="C811" t="str">
        <f t="shared" si="25"/>
        <v>650x35</v>
      </c>
    </row>
    <row r="812" spans="1:3" x14ac:dyDescent="0.25">
      <c r="A812" s="10" t="s">
        <v>924</v>
      </c>
      <c r="B812" t="str">
        <f t="shared" si="24"/>
        <v>PLO</v>
      </c>
      <c r="C812" t="str">
        <f t="shared" si="25"/>
        <v>650x40</v>
      </c>
    </row>
    <row r="813" spans="1:3" x14ac:dyDescent="0.25">
      <c r="A813" s="10" t="s">
        <v>925</v>
      </c>
      <c r="B813" t="str">
        <f t="shared" si="24"/>
        <v>PLO</v>
      </c>
      <c r="C813" t="str">
        <f t="shared" si="25"/>
        <v>650x45</v>
      </c>
    </row>
    <row r="814" spans="1:3" x14ac:dyDescent="0.25">
      <c r="A814" s="10" t="s">
        <v>926</v>
      </c>
      <c r="B814" t="str">
        <f t="shared" si="24"/>
        <v>PLO</v>
      </c>
      <c r="C814" t="str">
        <f t="shared" si="25"/>
        <v>650x50</v>
      </c>
    </row>
    <row r="815" spans="1:3" x14ac:dyDescent="0.25">
      <c r="A815" s="10" t="s">
        <v>927</v>
      </c>
      <c r="B815" t="str">
        <f t="shared" si="24"/>
        <v>PLO</v>
      </c>
      <c r="C815" t="str">
        <f t="shared" si="25"/>
        <v>700x8</v>
      </c>
    </row>
    <row r="816" spans="1:3" x14ac:dyDescent="0.25">
      <c r="A816" s="10" t="s">
        <v>928</v>
      </c>
      <c r="B816" t="str">
        <f t="shared" si="24"/>
        <v>PLO</v>
      </c>
      <c r="C816" t="str">
        <f t="shared" si="25"/>
        <v>700x9</v>
      </c>
    </row>
    <row r="817" spans="1:3" x14ac:dyDescent="0.25">
      <c r="A817" s="10" t="s">
        <v>929</v>
      </c>
      <c r="B817" t="str">
        <f t="shared" si="24"/>
        <v>PLO</v>
      </c>
      <c r="C817" t="str">
        <f t="shared" si="25"/>
        <v>700x10</v>
      </c>
    </row>
    <row r="818" spans="1:3" x14ac:dyDescent="0.25">
      <c r="A818" s="10" t="s">
        <v>930</v>
      </c>
      <c r="B818" t="str">
        <f t="shared" si="24"/>
        <v>PLO</v>
      </c>
      <c r="C818" t="str">
        <f t="shared" si="25"/>
        <v>700x12</v>
      </c>
    </row>
    <row r="819" spans="1:3" x14ac:dyDescent="0.25">
      <c r="A819" s="10" t="s">
        <v>931</v>
      </c>
      <c r="B819" t="str">
        <f t="shared" si="24"/>
        <v>PLO</v>
      </c>
      <c r="C819" t="str">
        <f t="shared" si="25"/>
        <v>700x14</v>
      </c>
    </row>
    <row r="820" spans="1:3" x14ac:dyDescent="0.25">
      <c r="A820" s="10" t="s">
        <v>932</v>
      </c>
      <c r="B820" t="str">
        <f t="shared" si="24"/>
        <v>PLO</v>
      </c>
      <c r="C820" t="str">
        <f t="shared" si="25"/>
        <v>700x16</v>
      </c>
    </row>
    <row r="821" spans="1:3" x14ac:dyDescent="0.25">
      <c r="A821" s="10" t="s">
        <v>933</v>
      </c>
      <c r="B821" t="str">
        <f t="shared" si="24"/>
        <v>PLO</v>
      </c>
      <c r="C821" t="str">
        <f t="shared" si="25"/>
        <v>700x18</v>
      </c>
    </row>
    <row r="822" spans="1:3" x14ac:dyDescent="0.25">
      <c r="A822" s="10" t="s">
        <v>934</v>
      </c>
      <c r="B822" t="str">
        <f t="shared" si="24"/>
        <v>PLO</v>
      </c>
      <c r="C822" t="str">
        <f t="shared" si="25"/>
        <v>700x20</v>
      </c>
    </row>
    <row r="823" spans="1:3" x14ac:dyDescent="0.25">
      <c r="A823" s="10" t="s">
        <v>935</v>
      </c>
      <c r="B823" t="str">
        <f t="shared" si="24"/>
        <v>PLO</v>
      </c>
      <c r="C823" t="str">
        <f t="shared" si="25"/>
        <v>700x25</v>
      </c>
    </row>
    <row r="824" spans="1:3" x14ac:dyDescent="0.25">
      <c r="A824" s="10" t="s">
        <v>936</v>
      </c>
      <c r="B824" t="str">
        <f t="shared" si="24"/>
        <v>PLO</v>
      </c>
      <c r="C824" t="str">
        <f t="shared" si="25"/>
        <v>700x30</v>
      </c>
    </row>
    <row r="825" spans="1:3" x14ac:dyDescent="0.25">
      <c r="A825" s="10" t="s">
        <v>937</v>
      </c>
      <c r="B825" t="str">
        <f t="shared" si="24"/>
        <v>PLO</v>
      </c>
      <c r="C825" t="str">
        <f t="shared" si="25"/>
        <v>700x35</v>
      </c>
    </row>
    <row r="826" spans="1:3" x14ac:dyDescent="0.25">
      <c r="A826" s="10" t="s">
        <v>938</v>
      </c>
      <c r="B826" t="str">
        <f t="shared" si="24"/>
        <v>PLO</v>
      </c>
      <c r="C826" t="str">
        <f t="shared" si="25"/>
        <v>700x40</v>
      </c>
    </row>
    <row r="827" spans="1:3" x14ac:dyDescent="0.25">
      <c r="A827" s="10" t="s">
        <v>939</v>
      </c>
      <c r="B827" t="str">
        <f t="shared" si="24"/>
        <v>PLO</v>
      </c>
      <c r="C827" t="str">
        <f t="shared" si="25"/>
        <v>700x45</v>
      </c>
    </row>
    <row r="828" spans="1:3" x14ac:dyDescent="0.25">
      <c r="A828" s="10" t="s">
        <v>940</v>
      </c>
      <c r="B828" t="str">
        <f t="shared" si="24"/>
        <v>PLO</v>
      </c>
      <c r="C828" t="str">
        <f t="shared" si="25"/>
        <v>700x50</v>
      </c>
    </row>
    <row r="829" spans="1:3" x14ac:dyDescent="0.25">
      <c r="A829" s="10" t="s">
        <v>941</v>
      </c>
      <c r="B829" t="str">
        <f t="shared" si="24"/>
        <v>PLO</v>
      </c>
      <c r="C829" t="str">
        <f t="shared" si="25"/>
        <v>750x10</v>
      </c>
    </row>
    <row r="830" spans="1:3" x14ac:dyDescent="0.25">
      <c r="A830" s="10" t="s">
        <v>942</v>
      </c>
      <c r="B830" t="str">
        <f t="shared" si="24"/>
        <v>PLO</v>
      </c>
      <c r="C830" t="str">
        <f t="shared" si="25"/>
        <v>750x12</v>
      </c>
    </row>
    <row r="831" spans="1:3" x14ac:dyDescent="0.25">
      <c r="A831" s="10" t="s">
        <v>943</v>
      </c>
      <c r="B831" t="str">
        <f t="shared" si="24"/>
        <v>PLO</v>
      </c>
      <c r="C831" t="str">
        <f t="shared" si="25"/>
        <v>750x14</v>
      </c>
    </row>
    <row r="832" spans="1:3" x14ac:dyDescent="0.25">
      <c r="A832" s="10" t="s">
        <v>944</v>
      </c>
      <c r="B832" t="str">
        <f t="shared" si="24"/>
        <v>PLO</v>
      </c>
      <c r="C832" t="str">
        <f t="shared" si="25"/>
        <v>750x16</v>
      </c>
    </row>
    <row r="833" spans="1:3" x14ac:dyDescent="0.25">
      <c r="A833" s="10" t="s">
        <v>945</v>
      </c>
      <c r="B833" t="str">
        <f t="shared" si="24"/>
        <v>PLO</v>
      </c>
      <c r="C833" t="str">
        <f t="shared" si="25"/>
        <v>750x18</v>
      </c>
    </row>
    <row r="834" spans="1:3" x14ac:dyDescent="0.25">
      <c r="A834" s="10" t="s">
        <v>946</v>
      </c>
      <c r="B834" t="str">
        <f t="shared" si="24"/>
        <v>PLO</v>
      </c>
      <c r="C834" t="str">
        <f t="shared" si="25"/>
        <v>750x20</v>
      </c>
    </row>
    <row r="835" spans="1:3" x14ac:dyDescent="0.25">
      <c r="A835" s="10" t="s">
        <v>947</v>
      </c>
      <c r="B835" t="str">
        <f t="shared" ref="B835:B898" si="26">UPPER(LEFT(A835,FIND(" ",A835)-1))</f>
        <v>PLO</v>
      </c>
      <c r="C835" t="str">
        <f t="shared" ref="C835:C898" si="27">MID(A835,FIND(" ",A835)+1, LEN(A835))</f>
        <v>750x25</v>
      </c>
    </row>
    <row r="836" spans="1:3" x14ac:dyDescent="0.25">
      <c r="A836" s="10" t="s">
        <v>948</v>
      </c>
      <c r="B836" t="str">
        <f t="shared" si="26"/>
        <v>PLO</v>
      </c>
      <c r="C836" t="str">
        <f t="shared" si="27"/>
        <v>750x30</v>
      </c>
    </row>
    <row r="837" spans="1:3" x14ac:dyDescent="0.25">
      <c r="A837" s="10" t="s">
        <v>949</v>
      </c>
      <c r="B837" t="str">
        <f t="shared" si="26"/>
        <v>PLO</v>
      </c>
      <c r="C837" t="str">
        <f t="shared" si="27"/>
        <v>750x35</v>
      </c>
    </row>
    <row r="838" spans="1:3" x14ac:dyDescent="0.25">
      <c r="A838" s="10" t="s">
        <v>950</v>
      </c>
      <c r="B838" t="str">
        <f t="shared" si="26"/>
        <v>PLO</v>
      </c>
      <c r="C838" t="str">
        <f t="shared" si="27"/>
        <v>750x40</v>
      </c>
    </row>
    <row r="839" spans="1:3" x14ac:dyDescent="0.25">
      <c r="A839" s="10" t="s">
        <v>951</v>
      </c>
      <c r="B839" t="str">
        <f t="shared" si="26"/>
        <v>PLO</v>
      </c>
      <c r="C839" t="str">
        <f t="shared" si="27"/>
        <v>750x45</v>
      </c>
    </row>
    <row r="840" spans="1:3" x14ac:dyDescent="0.25">
      <c r="A840" s="10" t="s">
        <v>952</v>
      </c>
      <c r="B840" t="str">
        <f t="shared" si="26"/>
        <v>PLO</v>
      </c>
      <c r="C840" t="str">
        <f t="shared" si="27"/>
        <v>750x50</v>
      </c>
    </row>
    <row r="841" spans="1:3" x14ac:dyDescent="0.25">
      <c r="A841" s="10" t="s">
        <v>953</v>
      </c>
      <c r="B841" t="str">
        <f t="shared" si="26"/>
        <v>PLO</v>
      </c>
      <c r="C841" t="str">
        <f t="shared" si="27"/>
        <v>800x10</v>
      </c>
    </row>
    <row r="842" spans="1:3" x14ac:dyDescent="0.25">
      <c r="A842" s="10" t="s">
        <v>954</v>
      </c>
      <c r="B842" t="str">
        <f t="shared" si="26"/>
        <v>PLO</v>
      </c>
      <c r="C842" t="str">
        <f t="shared" si="27"/>
        <v>800x12</v>
      </c>
    </row>
    <row r="843" spans="1:3" x14ac:dyDescent="0.25">
      <c r="A843" s="10" t="s">
        <v>955</v>
      </c>
      <c r="B843" t="str">
        <f t="shared" si="26"/>
        <v>PLO</v>
      </c>
      <c r="C843" t="str">
        <f t="shared" si="27"/>
        <v>800x14</v>
      </c>
    </row>
    <row r="844" spans="1:3" x14ac:dyDescent="0.25">
      <c r="A844" s="10" t="s">
        <v>956</v>
      </c>
      <c r="B844" t="str">
        <f t="shared" si="26"/>
        <v>PLO</v>
      </c>
      <c r="C844" t="str">
        <f t="shared" si="27"/>
        <v>800x16</v>
      </c>
    </row>
    <row r="845" spans="1:3" x14ac:dyDescent="0.25">
      <c r="A845" s="10" t="s">
        <v>957</v>
      </c>
      <c r="B845" t="str">
        <f t="shared" si="26"/>
        <v>PLO</v>
      </c>
      <c r="C845" t="str">
        <f t="shared" si="27"/>
        <v>800x18</v>
      </c>
    </row>
    <row r="846" spans="1:3" x14ac:dyDescent="0.25">
      <c r="A846" s="10" t="s">
        <v>958</v>
      </c>
      <c r="B846" t="str">
        <f t="shared" si="26"/>
        <v>PLO</v>
      </c>
      <c r="C846" t="str">
        <f t="shared" si="27"/>
        <v>800x20</v>
      </c>
    </row>
    <row r="847" spans="1:3" x14ac:dyDescent="0.25">
      <c r="A847" s="10" t="s">
        <v>959</v>
      </c>
      <c r="B847" t="str">
        <f t="shared" si="26"/>
        <v>PLO</v>
      </c>
      <c r="C847" t="str">
        <f t="shared" si="27"/>
        <v>800x25</v>
      </c>
    </row>
    <row r="848" spans="1:3" x14ac:dyDescent="0.25">
      <c r="A848" s="10" t="s">
        <v>960</v>
      </c>
      <c r="B848" t="str">
        <f t="shared" si="26"/>
        <v>PLO</v>
      </c>
      <c r="C848" t="str">
        <f t="shared" si="27"/>
        <v>800x30</v>
      </c>
    </row>
    <row r="849" spans="1:3" x14ac:dyDescent="0.25">
      <c r="A849" s="10" t="s">
        <v>961</v>
      </c>
      <c r="B849" t="str">
        <f t="shared" si="26"/>
        <v>PLO</v>
      </c>
      <c r="C849" t="str">
        <f t="shared" si="27"/>
        <v>800x35</v>
      </c>
    </row>
    <row r="850" spans="1:3" x14ac:dyDescent="0.25">
      <c r="A850" s="10" t="s">
        <v>962</v>
      </c>
      <c r="B850" t="str">
        <f t="shared" si="26"/>
        <v>PLO</v>
      </c>
      <c r="C850" t="str">
        <f t="shared" si="27"/>
        <v>850x10</v>
      </c>
    </row>
    <row r="851" spans="1:3" x14ac:dyDescent="0.25">
      <c r="A851" s="10" t="s">
        <v>963</v>
      </c>
      <c r="B851" t="str">
        <f t="shared" si="26"/>
        <v>PLO</v>
      </c>
      <c r="C851" t="str">
        <f t="shared" si="27"/>
        <v>850x12</v>
      </c>
    </row>
    <row r="852" spans="1:3" x14ac:dyDescent="0.25">
      <c r="A852" s="10" t="s">
        <v>964</v>
      </c>
      <c r="B852" t="str">
        <f t="shared" si="26"/>
        <v>PLO</v>
      </c>
      <c r="C852" t="str">
        <f t="shared" si="27"/>
        <v>850x14</v>
      </c>
    </row>
    <row r="853" spans="1:3" x14ac:dyDescent="0.25">
      <c r="A853" s="10" t="s">
        <v>965</v>
      </c>
      <c r="B853" t="str">
        <f t="shared" si="26"/>
        <v>PLO</v>
      </c>
      <c r="C853" t="str">
        <f t="shared" si="27"/>
        <v>850x16</v>
      </c>
    </row>
    <row r="854" spans="1:3" x14ac:dyDescent="0.25">
      <c r="A854" s="10" t="s">
        <v>966</v>
      </c>
      <c r="B854" t="str">
        <f t="shared" si="26"/>
        <v>PLO</v>
      </c>
      <c r="C854" t="str">
        <f t="shared" si="27"/>
        <v>850x18</v>
      </c>
    </row>
    <row r="855" spans="1:3" x14ac:dyDescent="0.25">
      <c r="A855" s="10" t="s">
        <v>967</v>
      </c>
      <c r="B855" t="str">
        <f t="shared" si="26"/>
        <v>PLO</v>
      </c>
      <c r="C855" t="str">
        <f t="shared" si="27"/>
        <v>850x20</v>
      </c>
    </row>
    <row r="856" spans="1:3" x14ac:dyDescent="0.25">
      <c r="A856" s="10" t="s">
        <v>968</v>
      </c>
      <c r="B856" t="str">
        <f t="shared" si="26"/>
        <v>PLO</v>
      </c>
      <c r="C856" t="str">
        <f t="shared" si="27"/>
        <v>850x25</v>
      </c>
    </row>
    <row r="857" spans="1:3" x14ac:dyDescent="0.25">
      <c r="A857" s="10" t="s">
        <v>969</v>
      </c>
      <c r="B857" t="str">
        <f t="shared" si="26"/>
        <v>PLO</v>
      </c>
      <c r="C857" t="str">
        <f t="shared" si="27"/>
        <v>850x30</v>
      </c>
    </row>
    <row r="858" spans="1:3" x14ac:dyDescent="0.25">
      <c r="A858" s="10" t="s">
        <v>970</v>
      </c>
      <c r="B858" t="str">
        <f t="shared" si="26"/>
        <v>PLO</v>
      </c>
      <c r="C858" t="str">
        <f t="shared" si="27"/>
        <v>850x35</v>
      </c>
    </row>
    <row r="859" spans="1:3" x14ac:dyDescent="0.25">
      <c r="A859" s="10" t="s">
        <v>971</v>
      </c>
      <c r="B859" t="str">
        <f t="shared" si="26"/>
        <v>PLO</v>
      </c>
      <c r="C859" t="str">
        <f t="shared" si="27"/>
        <v>900x10</v>
      </c>
    </row>
    <row r="860" spans="1:3" x14ac:dyDescent="0.25">
      <c r="A860" s="10" t="s">
        <v>972</v>
      </c>
      <c r="B860" t="str">
        <f t="shared" si="26"/>
        <v>PLO</v>
      </c>
      <c r="C860" t="str">
        <f t="shared" si="27"/>
        <v>900x12</v>
      </c>
    </row>
    <row r="861" spans="1:3" x14ac:dyDescent="0.25">
      <c r="A861" s="10" t="s">
        <v>973</v>
      </c>
      <c r="B861" t="str">
        <f t="shared" si="26"/>
        <v>PLO</v>
      </c>
      <c r="C861" t="str">
        <f t="shared" si="27"/>
        <v>900x14</v>
      </c>
    </row>
    <row r="862" spans="1:3" x14ac:dyDescent="0.25">
      <c r="A862" s="10" t="s">
        <v>974</v>
      </c>
      <c r="B862" t="str">
        <f t="shared" si="26"/>
        <v>PLO</v>
      </c>
      <c r="C862" t="str">
        <f t="shared" si="27"/>
        <v>900x16</v>
      </c>
    </row>
    <row r="863" spans="1:3" x14ac:dyDescent="0.25">
      <c r="A863" s="10" t="s">
        <v>975</v>
      </c>
      <c r="B863" t="str">
        <f t="shared" si="26"/>
        <v>PLO</v>
      </c>
      <c r="C863" t="str">
        <f t="shared" si="27"/>
        <v>900x18</v>
      </c>
    </row>
    <row r="864" spans="1:3" x14ac:dyDescent="0.25">
      <c r="A864" s="10" t="s">
        <v>976</v>
      </c>
      <c r="B864" t="str">
        <f t="shared" si="26"/>
        <v>PLO</v>
      </c>
      <c r="C864" t="str">
        <f t="shared" si="27"/>
        <v>900x20</v>
      </c>
    </row>
    <row r="865" spans="1:3" x14ac:dyDescent="0.25">
      <c r="A865" s="10" t="s">
        <v>977</v>
      </c>
      <c r="B865" t="str">
        <f t="shared" si="26"/>
        <v>PLO</v>
      </c>
      <c r="C865" t="str">
        <f t="shared" si="27"/>
        <v>900x25</v>
      </c>
    </row>
    <row r="866" spans="1:3" x14ac:dyDescent="0.25">
      <c r="A866" s="10" t="s">
        <v>978</v>
      </c>
      <c r="B866" t="str">
        <f t="shared" si="26"/>
        <v>PLO</v>
      </c>
      <c r="C866" t="str">
        <f t="shared" si="27"/>
        <v>900x30</v>
      </c>
    </row>
    <row r="867" spans="1:3" x14ac:dyDescent="0.25">
      <c r="A867" s="10" t="s">
        <v>979</v>
      </c>
      <c r="B867" t="str">
        <f t="shared" si="26"/>
        <v>PLO</v>
      </c>
      <c r="C867" t="str">
        <f t="shared" si="27"/>
        <v>900x35</v>
      </c>
    </row>
    <row r="868" spans="1:3" x14ac:dyDescent="0.25">
      <c r="A868" s="10" t="s">
        <v>980</v>
      </c>
      <c r="B868" t="str">
        <f t="shared" si="26"/>
        <v>TR</v>
      </c>
      <c r="C868" t="str">
        <f t="shared" si="27"/>
        <v>22x2.5</v>
      </c>
    </row>
    <row r="869" spans="1:3" x14ac:dyDescent="0.25">
      <c r="A869" s="10" t="s">
        <v>982</v>
      </c>
      <c r="B869" t="str">
        <f t="shared" si="26"/>
        <v>TR</v>
      </c>
      <c r="C869" t="str">
        <f t="shared" si="27"/>
        <v>22x3</v>
      </c>
    </row>
    <row r="870" spans="1:3" x14ac:dyDescent="0.25">
      <c r="A870" s="10" t="s">
        <v>983</v>
      </c>
      <c r="B870" t="str">
        <f t="shared" si="26"/>
        <v>TR</v>
      </c>
      <c r="C870" t="str">
        <f t="shared" si="27"/>
        <v>22x3.5</v>
      </c>
    </row>
    <row r="871" spans="1:3" x14ac:dyDescent="0.25">
      <c r="A871" s="10" t="s">
        <v>984</v>
      </c>
      <c r="B871" t="str">
        <f t="shared" si="26"/>
        <v>TR</v>
      </c>
      <c r="C871" t="str">
        <f t="shared" si="27"/>
        <v>22x4</v>
      </c>
    </row>
    <row r="872" spans="1:3" x14ac:dyDescent="0.25">
      <c r="A872" s="10" t="s">
        <v>985</v>
      </c>
      <c r="B872" t="str">
        <f t="shared" si="26"/>
        <v>TR</v>
      </c>
      <c r="C872" t="str">
        <f t="shared" si="27"/>
        <v>25x2.5</v>
      </c>
    </row>
    <row r="873" spans="1:3" x14ac:dyDescent="0.25">
      <c r="A873" s="10" t="s">
        <v>986</v>
      </c>
      <c r="B873" t="str">
        <f t="shared" si="26"/>
        <v>TR</v>
      </c>
      <c r="C873" t="str">
        <f t="shared" si="27"/>
        <v>25x3</v>
      </c>
    </row>
    <row r="874" spans="1:3" x14ac:dyDescent="0.25">
      <c r="A874" s="10" t="s">
        <v>987</v>
      </c>
      <c r="B874" t="str">
        <f t="shared" si="26"/>
        <v>TR</v>
      </c>
      <c r="C874" t="str">
        <f t="shared" si="27"/>
        <v>25x3.5</v>
      </c>
    </row>
    <row r="875" spans="1:3" x14ac:dyDescent="0.25">
      <c r="A875" s="10" t="s">
        <v>988</v>
      </c>
      <c r="B875" t="str">
        <f t="shared" si="26"/>
        <v>TR</v>
      </c>
      <c r="C875" t="str">
        <f t="shared" si="27"/>
        <v>25x4</v>
      </c>
    </row>
    <row r="876" spans="1:3" x14ac:dyDescent="0.25">
      <c r="A876" s="10" t="s">
        <v>989</v>
      </c>
      <c r="B876" t="str">
        <f t="shared" si="26"/>
        <v>TR</v>
      </c>
      <c r="C876" t="str">
        <f t="shared" si="27"/>
        <v>25x7</v>
      </c>
    </row>
    <row r="877" spans="1:3" x14ac:dyDescent="0.25">
      <c r="A877" s="10" t="s">
        <v>990</v>
      </c>
      <c r="B877" t="str">
        <f t="shared" si="26"/>
        <v>TR</v>
      </c>
      <c r="C877" t="str">
        <f t="shared" si="27"/>
        <v>28x2.5</v>
      </c>
    </row>
    <row r="878" spans="1:3" x14ac:dyDescent="0.25">
      <c r="A878" s="10" t="s">
        <v>991</v>
      </c>
      <c r="B878" t="str">
        <f t="shared" si="26"/>
        <v>TR</v>
      </c>
      <c r="C878" t="str">
        <f t="shared" si="27"/>
        <v>28x3</v>
      </c>
    </row>
    <row r="879" spans="1:3" x14ac:dyDescent="0.25">
      <c r="A879" s="10" t="s">
        <v>992</v>
      </c>
      <c r="B879" t="str">
        <f t="shared" si="26"/>
        <v>TR</v>
      </c>
      <c r="C879" t="str">
        <f t="shared" si="27"/>
        <v>28x3.5</v>
      </c>
    </row>
    <row r="880" spans="1:3" x14ac:dyDescent="0.25">
      <c r="A880" s="10" t="s">
        <v>993</v>
      </c>
      <c r="B880" t="str">
        <f t="shared" si="26"/>
        <v>TR</v>
      </c>
      <c r="C880" t="str">
        <f t="shared" si="27"/>
        <v>28x4</v>
      </c>
    </row>
    <row r="881" spans="1:3" x14ac:dyDescent="0.25">
      <c r="A881" s="10" t="s">
        <v>994</v>
      </c>
      <c r="B881" t="str">
        <f t="shared" si="26"/>
        <v>TR</v>
      </c>
      <c r="C881" t="str">
        <f t="shared" si="27"/>
        <v>28x4.5</v>
      </c>
    </row>
    <row r="882" spans="1:3" x14ac:dyDescent="0.25">
      <c r="A882" s="10" t="s">
        <v>995</v>
      </c>
      <c r="B882" t="str">
        <f t="shared" si="26"/>
        <v>TR</v>
      </c>
      <c r="C882" t="str">
        <f t="shared" si="27"/>
        <v>28x5</v>
      </c>
    </row>
    <row r="883" spans="1:3" x14ac:dyDescent="0.25">
      <c r="A883" s="10" t="s">
        <v>996</v>
      </c>
      <c r="B883" t="str">
        <f t="shared" si="26"/>
        <v>TR</v>
      </c>
      <c r="C883" t="str">
        <f t="shared" si="27"/>
        <v>32x2.5</v>
      </c>
    </row>
    <row r="884" spans="1:3" x14ac:dyDescent="0.25">
      <c r="A884" s="10" t="s">
        <v>997</v>
      </c>
      <c r="B884" t="str">
        <f t="shared" si="26"/>
        <v>TR</v>
      </c>
      <c r="C884" t="str">
        <f t="shared" si="27"/>
        <v>32x3</v>
      </c>
    </row>
    <row r="885" spans="1:3" x14ac:dyDescent="0.25">
      <c r="A885" s="10" t="s">
        <v>998</v>
      </c>
      <c r="B885" t="str">
        <f t="shared" si="26"/>
        <v>TR</v>
      </c>
      <c r="C885" t="str">
        <f t="shared" si="27"/>
        <v>32x3.5</v>
      </c>
    </row>
    <row r="886" spans="1:3" x14ac:dyDescent="0.25">
      <c r="A886" s="10" t="s">
        <v>999</v>
      </c>
      <c r="B886" t="str">
        <f t="shared" si="26"/>
        <v>TR</v>
      </c>
      <c r="C886" t="str">
        <f t="shared" si="27"/>
        <v>32x4</v>
      </c>
    </row>
    <row r="887" spans="1:3" x14ac:dyDescent="0.25">
      <c r="A887" s="10" t="s">
        <v>1000</v>
      </c>
      <c r="B887" t="str">
        <f t="shared" si="26"/>
        <v>TR</v>
      </c>
      <c r="C887" t="str">
        <f t="shared" si="27"/>
        <v>32x4.5</v>
      </c>
    </row>
    <row r="888" spans="1:3" x14ac:dyDescent="0.25">
      <c r="A888" s="10" t="s">
        <v>1001</v>
      </c>
      <c r="B888" t="str">
        <f t="shared" si="26"/>
        <v>TR</v>
      </c>
      <c r="C888" t="str">
        <f t="shared" si="27"/>
        <v>32x5</v>
      </c>
    </row>
    <row r="889" spans="1:3" x14ac:dyDescent="0.25">
      <c r="A889" s="10" t="s">
        <v>1002</v>
      </c>
      <c r="B889" t="str">
        <f t="shared" si="26"/>
        <v>TR</v>
      </c>
      <c r="C889" t="str">
        <f t="shared" si="27"/>
        <v>32x5.5</v>
      </c>
    </row>
    <row r="890" spans="1:3" x14ac:dyDescent="0.25">
      <c r="A890" s="10" t="s">
        <v>1003</v>
      </c>
      <c r="B890" t="str">
        <f t="shared" si="26"/>
        <v>TR</v>
      </c>
      <c r="C890" t="str">
        <f t="shared" si="27"/>
        <v>32x6</v>
      </c>
    </row>
    <row r="891" spans="1:3" x14ac:dyDescent="0.25">
      <c r="A891" s="10" t="s">
        <v>1004</v>
      </c>
      <c r="B891" t="str">
        <f t="shared" si="26"/>
        <v>TR</v>
      </c>
      <c r="C891" t="str">
        <f t="shared" si="27"/>
        <v>35x2.5</v>
      </c>
    </row>
    <row r="892" spans="1:3" x14ac:dyDescent="0.25">
      <c r="A892" s="10" t="s">
        <v>1005</v>
      </c>
      <c r="B892" t="str">
        <f t="shared" si="26"/>
        <v>TR</v>
      </c>
      <c r="C892" t="str">
        <f t="shared" si="27"/>
        <v>35x3</v>
      </c>
    </row>
    <row r="893" spans="1:3" x14ac:dyDescent="0.25">
      <c r="A893" s="10" t="s">
        <v>1006</v>
      </c>
      <c r="B893" t="str">
        <f t="shared" si="26"/>
        <v>TR</v>
      </c>
      <c r="C893" t="str">
        <f t="shared" si="27"/>
        <v>35x3.5</v>
      </c>
    </row>
    <row r="894" spans="1:3" x14ac:dyDescent="0.25">
      <c r="A894" s="10" t="s">
        <v>1007</v>
      </c>
      <c r="B894" t="str">
        <f t="shared" si="26"/>
        <v>TR</v>
      </c>
      <c r="C894" t="str">
        <f t="shared" si="27"/>
        <v>35x4</v>
      </c>
    </row>
    <row r="895" spans="1:3" x14ac:dyDescent="0.25">
      <c r="A895" s="10" t="s">
        <v>1008</v>
      </c>
      <c r="B895" t="str">
        <f t="shared" si="26"/>
        <v>TR</v>
      </c>
      <c r="C895" t="str">
        <f t="shared" si="27"/>
        <v>35x4.5</v>
      </c>
    </row>
    <row r="896" spans="1:3" x14ac:dyDescent="0.25">
      <c r="A896" s="10" t="s">
        <v>1009</v>
      </c>
      <c r="B896" t="str">
        <f t="shared" si="26"/>
        <v>TR</v>
      </c>
      <c r="C896" t="str">
        <f t="shared" si="27"/>
        <v>35x5</v>
      </c>
    </row>
    <row r="897" spans="1:3" x14ac:dyDescent="0.25">
      <c r="A897" s="10" t="s">
        <v>1010</v>
      </c>
      <c r="B897" t="str">
        <f t="shared" si="26"/>
        <v>TR</v>
      </c>
      <c r="C897" t="str">
        <f t="shared" si="27"/>
        <v>35x5.5</v>
      </c>
    </row>
    <row r="898" spans="1:3" x14ac:dyDescent="0.25">
      <c r="A898" s="10" t="s">
        <v>1011</v>
      </c>
      <c r="B898" t="str">
        <f t="shared" si="26"/>
        <v>TR</v>
      </c>
      <c r="C898" t="str">
        <f t="shared" si="27"/>
        <v>35x6</v>
      </c>
    </row>
    <row r="899" spans="1:3" x14ac:dyDescent="0.25">
      <c r="A899" s="10" t="s">
        <v>1012</v>
      </c>
      <c r="B899" t="str">
        <f t="shared" ref="B899:B962" si="28">UPPER(LEFT(A899,FIND(" ",A899)-1))</f>
        <v>TR</v>
      </c>
      <c r="C899" t="str">
        <f t="shared" ref="C899:C962" si="29">MID(A899,FIND(" ",A899)+1, LEN(A899))</f>
        <v>35x7</v>
      </c>
    </row>
    <row r="900" spans="1:3" x14ac:dyDescent="0.25">
      <c r="A900" s="10" t="s">
        <v>1013</v>
      </c>
      <c r="B900" t="str">
        <f t="shared" si="28"/>
        <v>TR</v>
      </c>
      <c r="C900" t="str">
        <f t="shared" si="29"/>
        <v>35x10</v>
      </c>
    </row>
    <row r="901" spans="1:3" x14ac:dyDescent="0.25">
      <c r="A901" s="10" t="s">
        <v>1014</v>
      </c>
      <c r="B901" t="str">
        <f t="shared" si="28"/>
        <v>TR</v>
      </c>
      <c r="C901" t="str">
        <f t="shared" si="29"/>
        <v>38x2.5</v>
      </c>
    </row>
    <row r="902" spans="1:3" x14ac:dyDescent="0.25">
      <c r="A902" s="10" t="s">
        <v>1015</v>
      </c>
      <c r="B902" t="str">
        <f t="shared" si="28"/>
        <v>TR</v>
      </c>
      <c r="C902" t="str">
        <f t="shared" si="29"/>
        <v>38x3</v>
      </c>
    </row>
    <row r="903" spans="1:3" x14ac:dyDescent="0.25">
      <c r="A903" s="10" t="s">
        <v>1016</v>
      </c>
      <c r="B903" t="str">
        <f t="shared" si="28"/>
        <v>TR</v>
      </c>
      <c r="C903" t="str">
        <f t="shared" si="29"/>
        <v>38x3.5</v>
      </c>
    </row>
    <row r="904" spans="1:3" x14ac:dyDescent="0.25">
      <c r="A904" s="10" t="s">
        <v>1017</v>
      </c>
      <c r="B904" t="str">
        <f t="shared" si="28"/>
        <v>TR</v>
      </c>
      <c r="C904" t="str">
        <f t="shared" si="29"/>
        <v>38x4</v>
      </c>
    </row>
    <row r="905" spans="1:3" x14ac:dyDescent="0.25">
      <c r="A905" s="10" t="s">
        <v>1018</v>
      </c>
      <c r="B905" t="str">
        <f t="shared" si="28"/>
        <v>TR</v>
      </c>
      <c r="C905" t="str">
        <f t="shared" si="29"/>
        <v>38x4.5</v>
      </c>
    </row>
    <row r="906" spans="1:3" x14ac:dyDescent="0.25">
      <c r="A906" s="10" t="s">
        <v>1019</v>
      </c>
      <c r="B906" t="str">
        <f t="shared" si="28"/>
        <v>TR</v>
      </c>
      <c r="C906" t="str">
        <f t="shared" si="29"/>
        <v>38x5</v>
      </c>
    </row>
    <row r="907" spans="1:3" x14ac:dyDescent="0.25">
      <c r="A907" s="10" t="s">
        <v>1020</v>
      </c>
      <c r="B907" t="str">
        <f t="shared" si="28"/>
        <v>TR</v>
      </c>
      <c r="C907" t="str">
        <f t="shared" si="29"/>
        <v>38x5.5</v>
      </c>
    </row>
    <row r="908" spans="1:3" x14ac:dyDescent="0.25">
      <c r="A908" s="10" t="s">
        <v>1021</v>
      </c>
      <c r="B908" t="str">
        <f t="shared" si="28"/>
        <v>TR</v>
      </c>
      <c r="C908" t="str">
        <f t="shared" si="29"/>
        <v>38x6</v>
      </c>
    </row>
    <row r="909" spans="1:3" x14ac:dyDescent="0.25">
      <c r="A909" s="10" t="s">
        <v>1022</v>
      </c>
      <c r="B909" t="str">
        <f t="shared" si="28"/>
        <v>TR</v>
      </c>
      <c r="C909" t="str">
        <f t="shared" si="29"/>
        <v>38x7</v>
      </c>
    </row>
    <row r="910" spans="1:3" x14ac:dyDescent="0.25">
      <c r="A910" s="10" t="s">
        <v>1023</v>
      </c>
      <c r="B910" t="str">
        <f t="shared" si="28"/>
        <v>TR</v>
      </c>
      <c r="C910" t="str">
        <f t="shared" si="29"/>
        <v>38x8</v>
      </c>
    </row>
    <row r="911" spans="1:3" x14ac:dyDescent="0.25">
      <c r="A911" s="10" t="s">
        <v>1024</v>
      </c>
      <c r="B911" t="str">
        <f t="shared" si="28"/>
        <v>TR</v>
      </c>
      <c r="C911" t="str">
        <f t="shared" si="29"/>
        <v>44.5x2.5</v>
      </c>
    </row>
    <row r="912" spans="1:3" x14ac:dyDescent="0.25">
      <c r="A912" s="10" t="s">
        <v>1025</v>
      </c>
      <c r="B912" t="str">
        <f t="shared" si="28"/>
        <v>TR</v>
      </c>
      <c r="C912" t="str">
        <f t="shared" si="29"/>
        <v>44.5x3</v>
      </c>
    </row>
    <row r="913" spans="1:3" x14ac:dyDescent="0.25">
      <c r="A913" s="10" t="s">
        <v>1026</v>
      </c>
      <c r="B913" t="str">
        <f t="shared" si="28"/>
        <v>TR</v>
      </c>
      <c r="C913" t="str">
        <f t="shared" si="29"/>
        <v>44.5x3.5</v>
      </c>
    </row>
    <row r="914" spans="1:3" x14ac:dyDescent="0.25">
      <c r="A914" s="10" t="s">
        <v>1027</v>
      </c>
      <c r="B914" t="str">
        <f t="shared" si="28"/>
        <v>TR</v>
      </c>
      <c r="C914" t="str">
        <f t="shared" si="29"/>
        <v>44.5x4</v>
      </c>
    </row>
    <row r="915" spans="1:3" x14ac:dyDescent="0.25">
      <c r="A915" s="10" t="s">
        <v>1028</v>
      </c>
      <c r="B915" t="str">
        <f t="shared" si="28"/>
        <v>TR</v>
      </c>
      <c r="C915" t="str">
        <f t="shared" si="29"/>
        <v>44.5x4.5</v>
      </c>
    </row>
    <row r="916" spans="1:3" x14ac:dyDescent="0.25">
      <c r="A916" s="10" t="s">
        <v>1029</v>
      </c>
      <c r="B916" t="str">
        <f t="shared" si="28"/>
        <v>TR</v>
      </c>
      <c r="C916" t="str">
        <f t="shared" si="29"/>
        <v>44.5x5</v>
      </c>
    </row>
    <row r="917" spans="1:3" x14ac:dyDescent="0.25">
      <c r="A917" s="10" t="s">
        <v>1030</v>
      </c>
      <c r="B917" t="str">
        <f t="shared" si="28"/>
        <v>TR</v>
      </c>
      <c r="C917" t="str">
        <f t="shared" si="29"/>
        <v>44.5x5.5</v>
      </c>
    </row>
    <row r="918" spans="1:3" x14ac:dyDescent="0.25">
      <c r="A918" s="10" t="s">
        <v>1031</v>
      </c>
      <c r="B918" t="str">
        <f t="shared" si="28"/>
        <v>TR</v>
      </c>
      <c r="C918" t="str">
        <f t="shared" si="29"/>
        <v>44.5x6</v>
      </c>
    </row>
    <row r="919" spans="1:3" x14ac:dyDescent="0.25">
      <c r="A919" s="10" t="s">
        <v>1032</v>
      </c>
      <c r="B919" t="str">
        <f t="shared" si="28"/>
        <v>TR</v>
      </c>
      <c r="C919" t="str">
        <f t="shared" si="29"/>
        <v>44.5x7</v>
      </c>
    </row>
    <row r="920" spans="1:3" x14ac:dyDescent="0.25">
      <c r="A920" s="10" t="s">
        <v>1033</v>
      </c>
      <c r="B920" t="str">
        <f t="shared" si="28"/>
        <v>TR</v>
      </c>
      <c r="C920" t="str">
        <f t="shared" si="29"/>
        <v>44.5x8</v>
      </c>
    </row>
    <row r="921" spans="1:3" x14ac:dyDescent="0.25">
      <c r="A921" s="10" t="s">
        <v>1034</v>
      </c>
      <c r="B921" t="str">
        <f t="shared" si="28"/>
        <v>TR</v>
      </c>
      <c r="C921" t="str">
        <f t="shared" si="29"/>
        <v>44.5x9</v>
      </c>
    </row>
    <row r="922" spans="1:3" x14ac:dyDescent="0.25">
      <c r="A922" s="10" t="s">
        <v>1035</v>
      </c>
      <c r="B922" t="str">
        <f t="shared" si="28"/>
        <v>TR</v>
      </c>
      <c r="C922" t="str">
        <f t="shared" si="29"/>
        <v>44.5x10</v>
      </c>
    </row>
    <row r="923" spans="1:3" x14ac:dyDescent="0.25">
      <c r="A923" s="10" t="s">
        <v>1036</v>
      </c>
      <c r="B923" t="str">
        <f t="shared" si="28"/>
        <v>TR</v>
      </c>
      <c r="C923" t="str">
        <f t="shared" si="29"/>
        <v>44.5x12</v>
      </c>
    </row>
    <row r="924" spans="1:3" x14ac:dyDescent="0.25">
      <c r="A924" s="10" t="s">
        <v>1037</v>
      </c>
      <c r="B924" t="str">
        <f t="shared" si="28"/>
        <v>TR</v>
      </c>
      <c r="C924" t="str">
        <f t="shared" si="29"/>
        <v>51x2.5</v>
      </c>
    </row>
    <row r="925" spans="1:3" x14ac:dyDescent="0.25">
      <c r="A925" s="10" t="s">
        <v>1038</v>
      </c>
      <c r="B925" t="str">
        <f t="shared" si="28"/>
        <v>TR</v>
      </c>
      <c r="C925" t="str">
        <f t="shared" si="29"/>
        <v>51x3</v>
      </c>
    </row>
    <row r="926" spans="1:3" x14ac:dyDescent="0.25">
      <c r="A926" s="10" t="s">
        <v>1039</v>
      </c>
      <c r="B926" t="str">
        <f t="shared" si="28"/>
        <v>TR</v>
      </c>
      <c r="C926" t="str">
        <f t="shared" si="29"/>
        <v>51x3.5</v>
      </c>
    </row>
    <row r="927" spans="1:3" x14ac:dyDescent="0.25">
      <c r="A927" s="10" t="s">
        <v>1040</v>
      </c>
      <c r="B927" t="str">
        <f t="shared" si="28"/>
        <v>TR</v>
      </c>
      <c r="C927" t="str">
        <f t="shared" si="29"/>
        <v>51x4</v>
      </c>
    </row>
    <row r="928" spans="1:3" x14ac:dyDescent="0.25">
      <c r="A928" s="10" t="s">
        <v>1041</v>
      </c>
      <c r="B928" t="str">
        <f t="shared" si="28"/>
        <v>TR</v>
      </c>
      <c r="C928" t="str">
        <f t="shared" si="29"/>
        <v>51x4.5</v>
      </c>
    </row>
    <row r="929" spans="1:3" x14ac:dyDescent="0.25">
      <c r="A929" s="10" t="s">
        <v>1042</v>
      </c>
      <c r="B929" t="str">
        <f t="shared" si="28"/>
        <v>TR</v>
      </c>
      <c r="C929" t="str">
        <f t="shared" si="29"/>
        <v>51x5</v>
      </c>
    </row>
    <row r="930" spans="1:3" x14ac:dyDescent="0.25">
      <c r="A930" s="10" t="s">
        <v>1043</v>
      </c>
      <c r="B930" t="str">
        <f t="shared" si="28"/>
        <v>TR</v>
      </c>
      <c r="C930" t="str">
        <f t="shared" si="29"/>
        <v>51x5.5</v>
      </c>
    </row>
    <row r="931" spans="1:3" x14ac:dyDescent="0.25">
      <c r="A931" s="10" t="s">
        <v>1044</v>
      </c>
      <c r="B931" t="str">
        <f t="shared" si="28"/>
        <v>TR</v>
      </c>
      <c r="C931" t="str">
        <f t="shared" si="29"/>
        <v>51x6</v>
      </c>
    </row>
    <row r="932" spans="1:3" x14ac:dyDescent="0.25">
      <c r="A932" s="10" t="s">
        <v>1045</v>
      </c>
      <c r="B932" t="str">
        <f t="shared" si="28"/>
        <v>TR</v>
      </c>
      <c r="C932" t="str">
        <f t="shared" si="29"/>
        <v>51x6.5</v>
      </c>
    </row>
    <row r="933" spans="1:3" x14ac:dyDescent="0.25">
      <c r="A933" s="10" t="s">
        <v>1046</v>
      </c>
      <c r="B933" t="str">
        <f t="shared" si="28"/>
        <v>TR</v>
      </c>
      <c r="C933" t="str">
        <f t="shared" si="29"/>
        <v>51x7</v>
      </c>
    </row>
    <row r="934" spans="1:3" x14ac:dyDescent="0.25">
      <c r="A934" s="10" t="s">
        <v>1047</v>
      </c>
      <c r="B934" t="str">
        <f t="shared" si="28"/>
        <v>TR</v>
      </c>
      <c r="C934" t="str">
        <f t="shared" si="29"/>
        <v>51x8</v>
      </c>
    </row>
    <row r="935" spans="1:3" x14ac:dyDescent="0.25">
      <c r="A935" s="10" t="s">
        <v>1048</v>
      </c>
      <c r="B935" t="str">
        <f t="shared" si="28"/>
        <v>TR</v>
      </c>
      <c r="C935" t="str">
        <f t="shared" si="29"/>
        <v>51x9</v>
      </c>
    </row>
    <row r="936" spans="1:3" x14ac:dyDescent="0.25">
      <c r="A936" s="10" t="s">
        <v>1049</v>
      </c>
      <c r="B936" t="str">
        <f t="shared" si="28"/>
        <v>TR</v>
      </c>
      <c r="C936" t="str">
        <f t="shared" si="29"/>
        <v>51x10</v>
      </c>
    </row>
    <row r="937" spans="1:3" x14ac:dyDescent="0.25">
      <c r="A937" s="10" t="s">
        <v>1050</v>
      </c>
      <c r="B937" t="str">
        <f t="shared" si="28"/>
        <v>TR</v>
      </c>
      <c r="C937" t="str">
        <f t="shared" si="29"/>
        <v>51x12</v>
      </c>
    </row>
    <row r="938" spans="1:3" x14ac:dyDescent="0.25">
      <c r="A938" s="10" t="s">
        <v>1051</v>
      </c>
      <c r="B938" t="str">
        <f t="shared" si="28"/>
        <v>TR</v>
      </c>
      <c r="C938" t="str">
        <f t="shared" si="29"/>
        <v>51x14</v>
      </c>
    </row>
    <row r="939" spans="1:3" x14ac:dyDescent="0.25">
      <c r="A939" s="10" t="s">
        <v>1052</v>
      </c>
      <c r="B939" t="str">
        <f t="shared" si="28"/>
        <v>TR</v>
      </c>
      <c r="C939" t="str">
        <f t="shared" si="29"/>
        <v>54x2.5</v>
      </c>
    </row>
    <row r="940" spans="1:3" x14ac:dyDescent="0.25">
      <c r="A940" s="10" t="s">
        <v>1053</v>
      </c>
      <c r="B940" t="str">
        <f t="shared" si="28"/>
        <v>TR</v>
      </c>
      <c r="C940" t="str">
        <f t="shared" si="29"/>
        <v>54x3</v>
      </c>
    </row>
    <row r="941" spans="1:3" x14ac:dyDescent="0.25">
      <c r="A941" s="10" t="s">
        <v>1054</v>
      </c>
      <c r="B941" t="str">
        <f t="shared" si="28"/>
        <v>TR</v>
      </c>
      <c r="C941" t="str">
        <f t="shared" si="29"/>
        <v>54x3.5</v>
      </c>
    </row>
    <row r="942" spans="1:3" x14ac:dyDescent="0.25">
      <c r="A942" s="10" t="s">
        <v>1055</v>
      </c>
      <c r="B942" t="str">
        <f t="shared" si="28"/>
        <v>TR</v>
      </c>
      <c r="C942" t="str">
        <f t="shared" si="29"/>
        <v>54x4</v>
      </c>
    </row>
    <row r="943" spans="1:3" x14ac:dyDescent="0.25">
      <c r="A943" s="10" t="s">
        <v>1056</v>
      </c>
      <c r="B943" t="str">
        <f t="shared" si="28"/>
        <v>TR</v>
      </c>
      <c r="C943" t="str">
        <f t="shared" si="29"/>
        <v>54x4.5</v>
      </c>
    </row>
    <row r="944" spans="1:3" x14ac:dyDescent="0.25">
      <c r="A944" s="10" t="s">
        <v>1057</v>
      </c>
      <c r="B944" t="str">
        <f t="shared" si="28"/>
        <v>TR</v>
      </c>
      <c r="C944" t="str">
        <f t="shared" si="29"/>
        <v>54x5</v>
      </c>
    </row>
    <row r="945" spans="1:3" x14ac:dyDescent="0.25">
      <c r="A945" s="10" t="s">
        <v>1058</v>
      </c>
      <c r="B945" t="str">
        <f t="shared" si="28"/>
        <v>TR</v>
      </c>
      <c r="C945" t="str">
        <f t="shared" si="29"/>
        <v>54x5.5</v>
      </c>
    </row>
    <row r="946" spans="1:3" x14ac:dyDescent="0.25">
      <c r="A946" s="10" t="s">
        <v>1059</v>
      </c>
      <c r="B946" t="str">
        <f t="shared" si="28"/>
        <v>TR</v>
      </c>
      <c r="C946" t="str">
        <f t="shared" si="29"/>
        <v>54x6</v>
      </c>
    </row>
    <row r="947" spans="1:3" x14ac:dyDescent="0.25">
      <c r="A947" s="10" t="s">
        <v>1060</v>
      </c>
      <c r="B947" t="str">
        <f t="shared" si="28"/>
        <v>TR</v>
      </c>
      <c r="C947" t="str">
        <f t="shared" si="29"/>
        <v>54x6.5</v>
      </c>
    </row>
    <row r="948" spans="1:3" x14ac:dyDescent="0.25">
      <c r="A948" s="10" t="s">
        <v>1061</v>
      </c>
      <c r="B948" t="str">
        <f t="shared" si="28"/>
        <v>TR</v>
      </c>
      <c r="C948" t="str">
        <f t="shared" si="29"/>
        <v>54x7</v>
      </c>
    </row>
    <row r="949" spans="1:3" x14ac:dyDescent="0.25">
      <c r="A949" s="10" t="s">
        <v>1062</v>
      </c>
      <c r="B949" t="str">
        <f t="shared" si="28"/>
        <v>TR</v>
      </c>
      <c r="C949" t="str">
        <f t="shared" si="29"/>
        <v>54x8</v>
      </c>
    </row>
    <row r="950" spans="1:3" x14ac:dyDescent="0.25">
      <c r="A950" s="10" t="s">
        <v>1063</v>
      </c>
      <c r="B950" t="str">
        <f t="shared" si="28"/>
        <v>TR</v>
      </c>
      <c r="C950" t="str">
        <f t="shared" si="29"/>
        <v>54x9</v>
      </c>
    </row>
    <row r="951" spans="1:3" x14ac:dyDescent="0.25">
      <c r="A951" s="10" t="s">
        <v>1064</v>
      </c>
      <c r="B951" t="str">
        <f t="shared" si="28"/>
        <v>TR</v>
      </c>
      <c r="C951" t="str">
        <f t="shared" si="29"/>
        <v>54x10</v>
      </c>
    </row>
    <row r="952" spans="1:3" x14ac:dyDescent="0.25">
      <c r="A952" s="10" t="s">
        <v>1065</v>
      </c>
      <c r="B952" t="str">
        <f t="shared" si="28"/>
        <v>TR</v>
      </c>
      <c r="C952" t="str">
        <f t="shared" si="29"/>
        <v>57x3</v>
      </c>
    </row>
    <row r="953" spans="1:3" x14ac:dyDescent="0.25">
      <c r="A953" s="10" t="s">
        <v>1066</v>
      </c>
      <c r="B953" t="str">
        <f t="shared" si="28"/>
        <v>TR</v>
      </c>
      <c r="C953" t="str">
        <f t="shared" si="29"/>
        <v>57x3.5</v>
      </c>
    </row>
    <row r="954" spans="1:3" x14ac:dyDescent="0.25">
      <c r="A954" s="10" t="s">
        <v>1067</v>
      </c>
      <c r="B954" t="str">
        <f t="shared" si="28"/>
        <v>TR</v>
      </c>
      <c r="C954" t="str">
        <f t="shared" si="29"/>
        <v>57x4</v>
      </c>
    </row>
    <row r="955" spans="1:3" x14ac:dyDescent="0.25">
      <c r="A955" s="10" t="s">
        <v>1068</v>
      </c>
      <c r="B955" t="str">
        <f t="shared" si="28"/>
        <v>TR</v>
      </c>
      <c r="C955" t="str">
        <f t="shared" si="29"/>
        <v>57x4.5</v>
      </c>
    </row>
    <row r="956" spans="1:3" x14ac:dyDescent="0.25">
      <c r="A956" s="10" t="s">
        <v>1069</v>
      </c>
      <c r="B956" t="str">
        <f t="shared" si="28"/>
        <v>TR</v>
      </c>
      <c r="C956" t="str">
        <f t="shared" si="29"/>
        <v>57x5</v>
      </c>
    </row>
    <row r="957" spans="1:3" x14ac:dyDescent="0.25">
      <c r="A957" s="10" t="s">
        <v>1070</v>
      </c>
      <c r="B957" t="str">
        <f t="shared" si="28"/>
        <v>TR</v>
      </c>
      <c r="C957" t="str">
        <f t="shared" si="29"/>
        <v>57x5.5</v>
      </c>
    </row>
    <row r="958" spans="1:3" x14ac:dyDescent="0.25">
      <c r="A958" s="10" t="s">
        <v>1071</v>
      </c>
      <c r="B958" t="str">
        <f t="shared" si="28"/>
        <v>TR</v>
      </c>
      <c r="C958" t="str">
        <f t="shared" si="29"/>
        <v>57x6</v>
      </c>
    </row>
    <row r="959" spans="1:3" x14ac:dyDescent="0.25">
      <c r="A959" s="10" t="s">
        <v>1072</v>
      </c>
      <c r="B959" t="str">
        <f t="shared" si="28"/>
        <v>TR</v>
      </c>
      <c r="C959" t="str">
        <f t="shared" si="29"/>
        <v>57x6.5</v>
      </c>
    </row>
    <row r="960" spans="1:3" x14ac:dyDescent="0.25">
      <c r="A960" s="10" t="s">
        <v>1073</v>
      </c>
      <c r="B960" t="str">
        <f t="shared" si="28"/>
        <v>TR</v>
      </c>
      <c r="C960" t="str">
        <f t="shared" si="29"/>
        <v>57x7</v>
      </c>
    </row>
    <row r="961" spans="1:3" x14ac:dyDescent="0.25">
      <c r="A961" s="10" t="s">
        <v>1074</v>
      </c>
      <c r="B961" t="str">
        <f t="shared" si="28"/>
        <v>TR</v>
      </c>
      <c r="C961" t="str">
        <f t="shared" si="29"/>
        <v>57x8</v>
      </c>
    </row>
    <row r="962" spans="1:3" x14ac:dyDescent="0.25">
      <c r="A962" s="10" t="s">
        <v>1075</v>
      </c>
      <c r="B962" t="str">
        <f t="shared" si="28"/>
        <v>TR</v>
      </c>
      <c r="C962" t="str">
        <f t="shared" si="29"/>
        <v>57x9</v>
      </c>
    </row>
    <row r="963" spans="1:3" x14ac:dyDescent="0.25">
      <c r="A963" s="10" t="s">
        <v>1076</v>
      </c>
      <c r="B963" t="str">
        <f t="shared" ref="B963:B1026" si="30">UPPER(LEFT(A963,FIND(" ",A963)-1))</f>
        <v>TR</v>
      </c>
      <c r="C963" t="str">
        <f t="shared" ref="C963:C1026" si="31">MID(A963,FIND(" ",A963)+1, LEN(A963))</f>
        <v>57x10</v>
      </c>
    </row>
    <row r="964" spans="1:3" x14ac:dyDescent="0.25">
      <c r="A964" s="10" t="s">
        <v>1077</v>
      </c>
      <c r="B964" t="str">
        <f t="shared" si="30"/>
        <v>TR</v>
      </c>
      <c r="C964" t="str">
        <f t="shared" si="31"/>
        <v>60x3</v>
      </c>
    </row>
    <row r="965" spans="1:3" x14ac:dyDescent="0.25">
      <c r="A965" s="10" t="s">
        <v>1078</v>
      </c>
      <c r="B965" t="str">
        <f t="shared" si="30"/>
        <v>TR</v>
      </c>
      <c r="C965" t="str">
        <f t="shared" si="31"/>
        <v>60x3.5</v>
      </c>
    </row>
    <row r="966" spans="1:3" x14ac:dyDescent="0.25">
      <c r="A966" s="10" t="s">
        <v>1079</v>
      </c>
      <c r="B966" t="str">
        <f t="shared" si="30"/>
        <v>TR</v>
      </c>
      <c r="C966" t="str">
        <f t="shared" si="31"/>
        <v>60x4</v>
      </c>
    </row>
    <row r="967" spans="1:3" x14ac:dyDescent="0.25">
      <c r="A967" s="10" t="s">
        <v>1080</v>
      </c>
      <c r="B967" t="str">
        <f t="shared" si="30"/>
        <v>TR</v>
      </c>
      <c r="C967" t="str">
        <f t="shared" si="31"/>
        <v>60x4.5</v>
      </c>
    </row>
    <row r="968" spans="1:3" x14ac:dyDescent="0.25">
      <c r="A968" s="10" t="s">
        <v>1081</v>
      </c>
      <c r="B968" t="str">
        <f t="shared" si="30"/>
        <v>TR</v>
      </c>
      <c r="C968" t="str">
        <f t="shared" si="31"/>
        <v>60x5</v>
      </c>
    </row>
    <row r="969" spans="1:3" x14ac:dyDescent="0.25">
      <c r="A969" s="10" t="s">
        <v>1082</v>
      </c>
      <c r="B969" t="str">
        <f t="shared" si="30"/>
        <v>TR</v>
      </c>
      <c r="C969" t="str">
        <f t="shared" si="31"/>
        <v>60x5.5</v>
      </c>
    </row>
    <row r="970" spans="1:3" x14ac:dyDescent="0.25">
      <c r="A970" s="10" t="s">
        <v>1083</v>
      </c>
      <c r="B970" t="str">
        <f t="shared" si="30"/>
        <v>TR</v>
      </c>
      <c r="C970" t="str">
        <f t="shared" si="31"/>
        <v>60x6</v>
      </c>
    </row>
    <row r="971" spans="1:3" x14ac:dyDescent="0.25">
      <c r="A971" s="10" t="s">
        <v>1084</v>
      </c>
      <c r="B971" t="str">
        <f t="shared" si="30"/>
        <v>TR</v>
      </c>
      <c r="C971" t="str">
        <f t="shared" si="31"/>
        <v>60x6.5</v>
      </c>
    </row>
    <row r="972" spans="1:3" x14ac:dyDescent="0.25">
      <c r="A972" s="10" t="s">
        <v>1085</v>
      </c>
      <c r="B972" t="str">
        <f t="shared" si="30"/>
        <v>TR</v>
      </c>
      <c r="C972" t="str">
        <f t="shared" si="31"/>
        <v>60x7</v>
      </c>
    </row>
    <row r="973" spans="1:3" x14ac:dyDescent="0.25">
      <c r="A973" s="10" t="s">
        <v>1086</v>
      </c>
      <c r="B973" t="str">
        <f t="shared" si="30"/>
        <v>TR</v>
      </c>
      <c r="C973" t="str">
        <f t="shared" si="31"/>
        <v>60x8</v>
      </c>
    </row>
    <row r="974" spans="1:3" x14ac:dyDescent="0.25">
      <c r="A974" s="10" t="s">
        <v>1087</v>
      </c>
      <c r="B974" t="str">
        <f t="shared" si="30"/>
        <v>TR</v>
      </c>
      <c r="C974" t="str">
        <f t="shared" si="31"/>
        <v>60x9</v>
      </c>
    </row>
    <row r="975" spans="1:3" x14ac:dyDescent="0.25">
      <c r="A975" s="10" t="s">
        <v>1088</v>
      </c>
      <c r="B975" t="str">
        <f t="shared" si="30"/>
        <v>TR</v>
      </c>
      <c r="C975" t="str">
        <f t="shared" si="31"/>
        <v>60x10</v>
      </c>
    </row>
    <row r="976" spans="1:3" x14ac:dyDescent="0.25">
      <c r="A976" s="10" t="s">
        <v>1089</v>
      </c>
      <c r="B976" t="str">
        <f t="shared" si="30"/>
        <v>TR</v>
      </c>
      <c r="C976" t="str">
        <f t="shared" si="31"/>
        <v>60x12</v>
      </c>
    </row>
    <row r="977" spans="1:3" x14ac:dyDescent="0.25">
      <c r="A977" s="10" t="s">
        <v>1090</v>
      </c>
      <c r="B977" t="str">
        <f t="shared" si="30"/>
        <v>TR</v>
      </c>
      <c r="C977" t="str">
        <f t="shared" si="31"/>
        <v>60x14</v>
      </c>
    </row>
    <row r="978" spans="1:3" x14ac:dyDescent="0.25">
      <c r="A978" s="10" t="s">
        <v>1091</v>
      </c>
      <c r="B978" t="str">
        <f t="shared" si="30"/>
        <v>TR</v>
      </c>
      <c r="C978" t="str">
        <f t="shared" si="31"/>
        <v>70x3</v>
      </c>
    </row>
    <row r="979" spans="1:3" x14ac:dyDescent="0.25">
      <c r="A979" s="10" t="s">
        <v>1092</v>
      </c>
      <c r="B979" t="str">
        <f t="shared" si="30"/>
        <v>TR</v>
      </c>
      <c r="C979" t="str">
        <f t="shared" si="31"/>
        <v>70x3.5</v>
      </c>
    </row>
    <row r="980" spans="1:3" x14ac:dyDescent="0.25">
      <c r="A980" s="10" t="s">
        <v>1093</v>
      </c>
      <c r="B980" t="str">
        <f t="shared" si="30"/>
        <v>TR</v>
      </c>
      <c r="C980" t="str">
        <f t="shared" si="31"/>
        <v>70x4</v>
      </c>
    </row>
    <row r="981" spans="1:3" x14ac:dyDescent="0.25">
      <c r="A981" s="10" t="s">
        <v>1094</v>
      </c>
      <c r="B981" t="str">
        <f t="shared" si="30"/>
        <v>TR</v>
      </c>
      <c r="C981" t="str">
        <f t="shared" si="31"/>
        <v>70x4.5</v>
      </c>
    </row>
    <row r="982" spans="1:3" x14ac:dyDescent="0.25">
      <c r="A982" s="10" t="s">
        <v>1095</v>
      </c>
      <c r="B982" t="str">
        <f t="shared" si="30"/>
        <v>TR</v>
      </c>
      <c r="C982" t="str">
        <f t="shared" si="31"/>
        <v>70x5</v>
      </c>
    </row>
    <row r="983" spans="1:3" x14ac:dyDescent="0.25">
      <c r="A983" s="10" t="s">
        <v>1096</v>
      </c>
      <c r="B983" t="str">
        <f t="shared" si="30"/>
        <v>TR</v>
      </c>
      <c r="C983" t="str">
        <f t="shared" si="31"/>
        <v>70x5.5</v>
      </c>
    </row>
    <row r="984" spans="1:3" x14ac:dyDescent="0.25">
      <c r="A984" s="10" t="s">
        <v>1097</v>
      </c>
      <c r="B984" t="str">
        <f t="shared" si="30"/>
        <v>TR</v>
      </c>
      <c r="C984" t="str">
        <f t="shared" si="31"/>
        <v>70x6</v>
      </c>
    </row>
    <row r="985" spans="1:3" x14ac:dyDescent="0.25">
      <c r="A985" s="10" t="s">
        <v>1098</v>
      </c>
      <c r="B985" t="str">
        <f t="shared" si="30"/>
        <v>TR</v>
      </c>
      <c r="C985" t="str">
        <f t="shared" si="31"/>
        <v>70x6.5</v>
      </c>
    </row>
    <row r="986" spans="1:3" x14ac:dyDescent="0.25">
      <c r="A986" s="10" t="s">
        <v>1099</v>
      </c>
      <c r="B986" t="str">
        <f t="shared" si="30"/>
        <v>TR</v>
      </c>
      <c r="C986" t="str">
        <f t="shared" si="31"/>
        <v>70x7</v>
      </c>
    </row>
    <row r="987" spans="1:3" x14ac:dyDescent="0.25">
      <c r="A987" s="10" t="s">
        <v>1100</v>
      </c>
      <c r="B987" t="str">
        <f t="shared" si="30"/>
        <v>TR</v>
      </c>
      <c r="C987" t="str">
        <f t="shared" si="31"/>
        <v>70x8</v>
      </c>
    </row>
    <row r="988" spans="1:3" x14ac:dyDescent="0.25">
      <c r="A988" s="10" t="s">
        <v>1101</v>
      </c>
      <c r="B988" t="str">
        <f t="shared" si="30"/>
        <v>TR</v>
      </c>
      <c r="C988" t="str">
        <f t="shared" si="31"/>
        <v>70x9</v>
      </c>
    </row>
    <row r="989" spans="1:3" x14ac:dyDescent="0.25">
      <c r="A989" s="10" t="s">
        <v>1102</v>
      </c>
      <c r="B989" t="str">
        <f t="shared" si="30"/>
        <v>TR</v>
      </c>
      <c r="C989" t="str">
        <f t="shared" si="31"/>
        <v>70x10</v>
      </c>
    </row>
    <row r="990" spans="1:3" x14ac:dyDescent="0.25">
      <c r="A990" s="10" t="s">
        <v>1103</v>
      </c>
      <c r="B990" t="str">
        <f t="shared" si="30"/>
        <v>TR</v>
      </c>
      <c r="C990" t="str">
        <f t="shared" si="31"/>
        <v>70x12</v>
      </c>
    </row>
    <row r="991" spans="1:3" x14ac:dyDescent="0.25">
      <c r="A991" s="10" t="s">
        <v>1104</v>
      </c>
      <c r="B991" t="str">
        <f t="shared" si="30"/>
        <v>TR</v>
      </c>
      <c r="C991" t="str">
        <f t="shared" si="31"/>
        <v>76x3</v>
      </c>
    </row>
    <row r="992" spans="1:3" x14ac:dyDescent="0.25">
      <c r="A992" s="10" t="s">
        <v>1105</v>
      </c>
      <c r="B992" t="str">
        <f t="shared" si="30"/>
        <v>TR</v>
      </c>
      <c r="C992" t="str">
        <f t="shared" si="31"/>
        <v>76x3.5</v>
      </c>
    </row>
    <row r="993" spans="1:3" x14ac:dyDescent="0.25">
      <c r="A993" s="10" t="s">
        <v>1106</v>
      </c>
      <c r="B993" t="str">
        <f t="shared" si="30"/>
        <v>TR</v>
      </c>
      <c r="C993" t="str">
        <f t="shared" si="31"/>
        <v>76x4</v>
      </c>
    </row>
    <row r="994" spans="1:3" x14ac:dyDescent="0.25">
      <c r="A994" s="10" t="s">
        <v>1107</v>
      </c>
      <c r="B994" t="str">
        <f t="shared" si="30"/>
        <v>TR</v>
      </c>
      <c r="C994" t="str">
        <f t="shared" si="31"/>
        <v>76x4.5</v>
      </c>
    </row>
    <row r="995" spans="1:3" x14ac:dyDescent="0.25">
      <c r="A995" s="10" t="s">
        <v>1108</v>
      </c>
      <c r="B995" t="str">
        <f t="shared" si="30"/>
        <v>TR</v>
      </c>
      <c r="C995" t="str">
        <f t="shared" si="31"/>
        <v>76x5</v>
      </c>
    </row>
    <row r="996" spans="1:3" x14ac:dyDescent="0.25">
      <c r="A996" s="10" t="s">
        <v>1109</v>
      </c>
      <c r="B996" t="str">
        <f t="shared" si="30"/>
        <v>TR</v>
      </c>
      <c r="C996" t="str">
        <f t="shared" si="31"/>
        <v>76x5.5</v>
      </c>
    </row>
    <row r="997" spans="1:3" x14ac:dyDescent="0.25">
      <c r="A997" s="10" t="s">
        <v>1110</v>
      </c>
      <c r="B997" t="str">
        <f t="shared" si="30"/>
        <v>TR</v>
      </c>
      <c r="C997" t="str">
        <f t="shared" si="31"/>
        <v>76x6</v>
      </c>
    </row>
    <row r="998" spans="1:3" x14ac:dyDescent="0.25">
      <c r="A998" s="10" t="s">
        <v>1111</v>
      </c>
      <c r="B998" t="str">
        <f t="shared" si="30"/>
        <v>TR</v>
      </c>
      <c r="C998" t="str">
        <f t="shared" si="31"/>
        <v>76x6.5</v>
      </c>
    </row>
    <row r="999" spans="1:3" x14ac:dyDescent="0.25">
      <c r="A999" s="10" t="s">
        <v>1112</v>
      </c>
      <c r="B999" t="str">
        <f t="shared" si="30"/>
        <v>TR</v>
      </c>
      <c r="C999" t="str">
        <f t="shared" si="31"/>
        <v>76x7</v>
      </c>
    </row>
    <row r="1000" spans="1:3" x14ac:dyDescent="0.25">
      <c r="A1000" s="10" t="s">
        <v>1113</v>
      </c>
      <c r="B1000" t="str">
        <f t="shared" si="30"/>
        <v>TR</v>
      </c>
      <c r="C1000" t="str">
        <f t="shared" si="31"/>
        <v>76x8</v>
      </c>
    </row>
    <row r="1001" spans="1:3" x14ac:dyDescent="0.25">
      <c r="A1001" s="10" t="s">
        <v>1114</v>
      </c>
      <c r="B1001" t="str">
        <f t="shared" si="30"/>
        <v>TR</v>
      </c>
      <c r="C1001" t="str">
        <f t="shared" si="31"/>
        <v>76x9</v>
      </c>
    </row>
    <row r="1002" spans="1:3" x14ac:dyDescent="0.25">
      <c r="A1002" s="10" t="s">
        <v>1115</v>
      </c>
      <c r="B1002" t="str">
        <f t="shared" si="30"/>
        <v>TR</v>
      </c>
      <c r="C1002" t="str">
        <f t="shared" si="31"/>
        <v>76x10</v>
      </c>
    </row>
    <row r="1003" spans="1:3" x14ac:dyDescent="0.25">
      <c r="A1003" s="10" t="s">
        <v>1116</v>
      </c>
      <c r="B1003" t="str">
        <f t="shared" si="30"/>
        <v>TR</v>
      </c>
      <c r="C1003" t="str">
        <f t="shared" si="31"/>
        <v>76x12</v>
      </c>
    </row>
    <row r="1004" spans="1:3" x14ac:dyDescent="0.25">
      <c r="A1004" s="10" t="s">
        <v>1117</v>
      </c>
      <c r="B1004" t="str">
        <f t="shared" si="30"/>
        <v>TR</v>
      </c>
      <c r="C1004" t="str">
        <f t="shared" si="31"/>
        <v>76x14</v>
      </c>
    </row>
    <row r="1005" spans="1:3" x14ac:dyDescent="0.25">
      <c r="A1005" s="10" t="s">
        <v>1118</v>
      </c>
      <c r="B1005" t="str">
        <f t="shared" si="30"/>
        <v>TR</v>
      </c>
      <c r="C1005" t="str">
        <f t="shared" si="31"/>
        <v>83x3.5</v>
      </c>
    </row>
    <row r="1006" spans="1:3" x14ac:dyDescent="0.25">
      <c r="A1006" s="10" t="s">
        <v>1119</v>
      </c>
      <c r="B1006" t="str">
        <f t="shared" si="30"/>
        <v>TR</v>
      </c>
      <c r="C1006" t="str">
        <f t="shared" si="31"/>
        <v>83x4</v>
      </c>
    </row>
    <row r="1007" spans="1:3" x14ac:dyDescent="0.25">
      <c r="A1007" s="10" t="s">
        <v>1120</v>
      </c>
      <c r="B1007" t="str">
        <f t="shared" si="30"/>
        <v>TR</v>
      </c>
      <c r="C1007" t="str">
        <f t="shared" si="31"/>
        <v>83x4.5</v>
      </c>
    </row>
    <row r="1008" spans="1:3" x14ac:dyDescent="0.25">
      <c r="A1008" s="10" t="s">
        <v>1121</v>
      </c>
      <c r="B1008" t="str">
        <f t="shared" si="30"/>
        <v>TR</v>
      </c>
      <c r="C1008" t="str">
        <f t="shared" si="31"/>
        <v>83x5</v>
      </c>
    </row>
    <row r="1009" spans="1:3" x14ac:dyDescent="0.25">
      <c r="A1009" s="10" t="s">
        <v>1122</v>
      </c>
      <c r="B1009" t="str">
        <f t="shared" si="30"/>
        <v>TR</v>
      </c>
      <c r="C1009" t="str">
        <f t="shared" si="31"/>
        <v>83x5.5</v>
      </c>
    </row>
    <row r="1010" spans="1:3" x14ac:dyDescent="0.25">
      <c r="A1010" s="10" t="s">
        <v>1123</v>
      </c>
      <c r="B1010" t="str">
        <f t="shared" si="30"/>
        <v>TR</v>
      </c>
      <c r="C1010" t="str">
        <f t="shared" si="31"/>
        <v>83x6</v>
      </c>
    </row>
    <row r="1011" spans="1:3" x14ac:dyDescent="0.25">
      <c r="A1011" s="10" t="s">
        <v>1124</v>
      </c>
      <c r="B1011" t="str">
        <f t="shared" si="30"/>
        <v>TR</v>
      </c>
      <c r="C1011" t="str">
        <f t="shared" si="31"/>
        <v>83x6.5</v>
      </c>
    </row>
    <row r="1012" spans="1:3" x14ac:dyDescent="0.25">
      <c r="A1012" s="10" t="s">
        <v>1125</v>
      </c>
      <c r="B1012" t="str">
        <f t="shared" si="30"/>
        <v>TR</v>
      </c>
      <c r="C1012" t="str">
        <f t="shared" si="31"/>
        <v>83x7</v>
      </c>
    </row>
    <row r="1013" spans="1:3" x14ac:dyDescent="0.25">
      <c r="A1013" s="10" t="s">
        <v>1126</v>
      </c>
      <c r="B1013" t="str">
        <f t="shared" si="30"/>
        <v>TR</v>
      </c>
      <c r="C1013" t="str">
        <f t="shared" si="31"/>
        <v>83x8</v>
      </c>
    </row>
    <row r="1014" spans="1:3" x14ac:dyDescent="0.25">
      <c r="A1014" s="10" t="s">
        <v>1127</v>
      </c>
      <c r="B1014" t="str">
        <f t="shared" si="30"/>
        <v>TR</v>
      </c>
      <c r="C1014" t="str">
        <f t="shared" si="31"/>
        <v>83x9</v>
      </c>
    </row>
    <row r="1015" spans="1:3" x14ac:dyDescent="0.25">
      <c r="A1015" s="10" t="s">
        <v>1128</v>
      </c>
      <c r="B1015" t="str">
        <f t="shared" si="30"/>
        <v>TR</v>
      </c>
      <c r="C1015" t="str">
        <f t="shared" si="31"/>
        <v>83x10</v>
      </c>
    </row>
    <row r="1016" spans="1:3" x14ac:dyDescent="0.25">
      <c r="A1016" s="10" t="s">
        <v>1129</v>
      </c>
      <c r="B1016" t="str">
        <f t="shared" si="30"/>
        <v>TR</v>
      </c>
      <c r="C1016" t="str">
        <f t="shared" si="31"/>
        <v>83x12</v>
      </c>
    </row>
    <row r="1017" spans="1:3" x14ac:dyDescent="0.25">
      <c r="A1017" s="10" t="s">
        <v>1130</v>
      </c>
      <c r="B1017" t="str">
        <f t="shared" si="30"/>
        <v>TR</v>
      </c>
      <c r="C1017" t="str">
        <f t="shared" si="31"/>
        <v>83x14</v>
      </c>
    </row>
    <row r="1018" spans="1:3" x14ac:dyDescent="0.25">
      <c r="A1018" s="10" t="s">
        <v>1131</v>
      </c>
      <c r="B1018" t="str">
        <f t="shared" si="30"/>
        <v>TR</v>
      </c>
      <c r="C1018" t="str">
        <f t="shared" si="31"/>
        <v>89x3.5</v>
      </c>
    </row>
    <row r="1019" spans="1:3" x14ac:dyDescent="0.25">
      <c r="A1019" s="10" t="s">
        <v>1132</v>
      </c>
      <c r="B1019" t="str">
        <f t="shared" si="30"/>
        <v>TR</v>
      </c>
      <c r="C1019" t="str">
        <f t="shared" si="31"/>
        <v>89x4</v>
      </c>
    </row>
    <row r="1020" spans="1:3" x14ac:dyDescent="0.25">
      <c r="A1020" s="10" t="s">
        <v>1133</v>
      </c>
      <c r="B1020" t="str">
        <f t="shared" si="30"/>
        <v>TR</v>
      </c>
      <c r="C1020" t="str">
        <f t="shared" si="31"/>
        <v>89x4.5</v>
      </c>
    </row>
    <row r="1021" spans="1:3" x14ac:dyDescent="0.25">
      <c r="A1021" s="10" t="s">
        <v>1134</v>
      </c>
      <c r="B1021" t="str">
        <f t="shared" si="30"/>
        <v>TR</v>
      </c>
      <c r="C1021" t="str">
        <f t="shared" si="31"/>
        <v>89x5</v>
      </c>
    </row>
    <row r="1022" spans="1:3" x14ac:dyDescent="0.25">
      <c r="A1022" s="10" t="s">
        <v>1135</v>
      </c>
      <c r="B1022" t="str">
        <f t="shared" si="30"/>
        <v>TR</v>
      </c>
      <c r="C1022" t="str">
        <f t="shared" si="31"/>
        <v>89x5.5</v>
      </c>
    </row>
    <row r="1023" spans="1:3" x14ac:dyDescent="0.25">
      <c r="A1023" s="10" t="s">
        <v>1136</v>
      </c>
      <c r="B1023" t="str">
        <f t="shared" si="30"/>
        <v>TR</v>
      </c>
      <c r="C1023" t="str">
        <f t="shared" si="31"/>
        <v>89x6</v>
      </c>
    </row>
    <row r="1024" spans="1:3" x14ac:dyDescent="0.25">
      <c r="A1024" s="10" t="s">
        <v>1137</v>
      </c>
      <c r="B1024" t="str">
        <f t="shared" si="30"/>
        <v>TR</v>
      </c>
      <c r="C1024" t="str">
        <f t="shared" si="31"/>
        <v>89x6.5</v>
      </c>
    </row>
    <row r="1025" spans="1:3" x14ac:dyDescent="0.25">
      <c r="A1025" s="10" t="s">
        <v>1138</v>
      </c>
      <c r="B1025" t="str">
        <f t="shared" si="30"/>
        <v>TR</v>
      </c>
      <c r="C1025" t="str">
        <f t="shared" si="31"/>
        <v>89x7</v>
      </c>
    </row>
    <row r="1026" spans="1:3" x14ac:dyDescent="0.25">
      <c r="A1026" s="10" t="s">
        <v>1139</v>
      </c>
      <c r="B1026" t="str">
        <f t="shared" si="30"/>
        <v>TR</v>
      </c>
      <c r="C1026" t="str">
        <f t="shared" si="31"/>
        <v>89x8</v>
      </c>
    </row>
    <row r="1027" spans="1:3" x14ac:dyDescent="0.25">
      <c r="A1027" s="10" t="s">
        <v>1140</v>
      </c>
      <c r="B1027" t="str">
        <f t="shared" ref="B1027:B1090" si="32">UPPER(LEFT(A1027,FIND(" ",A1027)-1))</f>
        <v>TR</v>
      </c>
      <c r="C1027" t="str">
        <f t="shared" ref="C1027:C1090" si="33">MID(A1027,FIND(" ",A1027)+1, LEN(A1027))</f>
        <v>89x9</v>
      </c>
    </row>
    <row r="1028" spans="1:3" x14ac:dyDescent="0.25">
      <c r="A1028" s="10" t="s">
        <v>1141</v>
      </c>
      <c r="B1028" t="str">
        <f t="shared" si="32"/>
        <v>TR</v>
      </c>
      <c r="C1028" t="str">
        <f t="shared" si="33"/>
        <v>89x10</v>
      </c>
    </row>
    <row r="1029" spans="1:3" x14ac:dyDescent="0.25">
      <c r="A1029" s="10" t="s">
        <v>1142</v>
      </c>
      <c r="B1029" t="str">
        <f t="shared" si="32"/>
        <v>TR</v>
      </c>
      <c r="C1029" t="str">
        <f t="shared" si="33"/>
        <v>89x12</v>
      </c>
    </row>
    <row r="1030" spans="1:3" x14ac:dyDescent="0.25">
      <c r="A1030" s="10" t="s">
        <v>1143</v>
      </c>
      <c r="B1030" t="str">
        <f t="shared" si="32"/>
        <v>TR</v>
      </c>
      <c r="C1030" t="str">
        <f t="shared" si="33"/>
        <v>89x16</v>
      </c>
    </row>
    <row r="1031" spans="1:3" x14ac:dyDescent="0.25">
      <c r="A1031" s="10" t="s">
        <v>1144</v>
      </c>
      <c r="B1031" t="str">
        <f t="shared" si="32"/>
        <v>TR</v>
      </c>
      <c r="C1031" t="str">
        <f t="shared" si="33"/>
        <v>95x3.5</v>
      </c>
    </row>
    <row r="1032" spans="1:3" x14ac:dyDescent="0.25">
      <c r="A1032" s="10" t="s">
        <v>1145</v>
      </c>
      <c r="B1032" t="str">
        <f t="shared" si="32"/>
        <v>TR</v>
      </c>
      <c r="C1032" t="str">
        <f t="shared" si="33"/>
        <v>95x4</v>
      </c>
    </row>
    <row r="1033" spans="1:3" x14ac:dyDescent="0.25">
      <c r="A1033" s="10" t="s">
        <v>1146</v>
      </c>
      <c r="B1033" t="str">
        <f t="shared" si="32"/>
        <v>TR</v>
      </c>
      <c r="C1033" t="str">
        <f t="shared" si="33"/>
        <v>95x4.5</v>
      </c>
    </row>
    <row r="1034" spans="1:3" x14ac:dyDescent="0.25">
      <c r="A1034" s="10" t="s">
        <v>1147</v>
      </c>
      <c r="B1034" t="str">
        <f t="shared" si="32"/>
        <v>TR</v>
      </c>
      <c r="C1034" t="str">
        <f t="shared" si="33"/>
        <v>95x5</v>
      </c>
    </row>
    <row r="1035" spans="1:3" x14ac:dyDescent="0.25">
      <c r="A1035" s="10" t="s">
        <v>1148</v>
      </c>
      <c r="B1035" t="str">
        <f t="shared" si="32"/>
        <v>TR</v>
      </c>
      <c r="C1035" t="str">
        <f t="shared" si="33"/>
        <v>95x5.5</v>
      </c>
    </row>
    <row r="1036" spans="1:3" x14ac:dyDescent="0.25">
      <c r="A1036" s="10" t="s">
        <v>1149</v>
      </c>
      <c r="B1036" t="str">
        <f t="shared" si="32"/>
        <v>TR</v>
      </c>
      <c r="C1036" t="str">
        <f t="shared" si="33"/>
        <v>95x6</v>
      </c>
    </row>
    <row r="1037" spans="1:3" x14ac:dyDescent="0.25">
      <c r="A1037" s="10" t="s">
        <v>1150</v>
      </c>
      <c r="B1037" t="str">
        <f t="shared" si="32"/>
        <v>TR</v>
      </c>
      <c r="C1037" t="str">
        <f t="shared" si="33"/>
        <v>95x7</v>
      </c>
    </row>
    <row r="1038" spans="1:3" x14ac:dyDescent="0.25">
      <c r="A1038" s="10" t="s">
        <v>1151</v>
      </c>
      <c r="B1038" t="str">
        <f t="shared" si="32"/>
        <v>TR</v>
      </c>
      <c r="C1038" t="str">
        <f t="shared" si="33"/>
        <v>95x8</v>
      </c>
    </row>
    <row r="1039" spans="1:3" x14ac:dyDescent="0.25">
      <c r="A1039" s="10" t="s">
        <v>1152</v>
      </c>
      <c r="B1039" t="str">
        <f t="shared" si="32"/>
        <v>TR</v>
      </c>
      <c r="C1039" t="str">
        <f t="shared" si="33"/>
        <v>95x9</v>
      </c>
    </row>
    <row r="1040" spans="1:3" x14ac:dyDescent="0.25">
      <c r="A1040" s="10" t="s">
        <v>1153</v>
      </c>
      <c r="B1040" t="str">
        <f t="shared" si="32"/>
        <v>TR</v>
      </c>
      <c r="C1040" t="str">
        <f t="shared" si="33"/>
        <v>95x10</v>
      </c>
    </row>
    <row r="1041" spans="1:3" x14ac:dyDescent="0.25">
      <c r="A1041" s="10" t="s">
        <v>1154</v>
      </c>
      <c r="B1041" t="str">
        <f t="shared" si="32"/>
        <v>TR</v>
      </c>
      <c r="C1041" t="str">
        <f t="shared" si="33"/>
        <v>95x12</v>
      </c>
    </row>
    <row r="1042" spans="1:3" x14ac:dyDescent="0.25">
      <c r="A1042" s="10" t="s">
        <v>1155</v>
      </c>
      <c r="B1042" t="str">
        <f t="shared" si="32"/>
        <v>TR</v>
      </c>
      <c r="C1042" t="str">
        <f t="shared" si="33"/>
        <v>95x16</v>
      </c>
    </row>
    <row r="1043" spans="1:3" x14ac:dyDescent="0.25">
      <c r="A1043" s="10" t="s">
        <v>1156</v>
      </c>
      <c r="B1043" t="str">
        <f t="shared" si="32"/>
        <v>TR</v>
      </c>
      <c r="C1043" t="str">
        <f t="shared" si="33"/>
        <v>102x3.5</v>
      </c>
    </row>
    <row r="1044" spans="1:3" x14ac:dyDescent="0.25">
      <c r="A1044" s="10" t="s">
        <v>1157</v>
      </c>
      <c r="B1044" t="str">
        <f t="shared" si="32"/>
        <v>TR</v>
      </c>
      <c r="C1044" t="str">
        <f t="shared" si="33"/>
        <v>102x4</v>
      </c>
    </row>
    <row r="1045" spans="1:3" x14ac:dyDescent="0.25">
      <c r="A1045" s="10" t="s">
        <v>1158</v>
      </c>
      <c r="B1045" t="str">
        <f t="shared" si="32"/>
        <v>TR</v>
      </c>
      <c r="C1045" t="str">
        <f t="shared" si="33"/>
        <v>102x4.5</v>
      </c>
    </row>
    <row r="1046" spans="1:3" x14ac:dyDescent="0.25">
      <c r="A1046" s="10" t="s">
        <v>1159</v>
      </c>
      <c r="B1046" t="str">
        <f t="shared" si="32"/>
        <v>TR</v>
      </c>
      <c r="C1046" t="str">
        <f t="shared" si="33"/>
        <v>102x5</v>
      </c>
    </row>
    <row r="1047" spans="1:3" x14ac:dyDescent="0.25">
      <c r="A1047" s="10" t="s">
        <v>1160</v>
      </c>
      <c r="B1047" t="str">
        <f t="shared" si="32"/>
        <v>TR</v>
      </c>
      <c r="C1047" t="str">
        <f t="shared" si="33"/>
        <v>102x5.5</v>
      </c>
    </row>
    <row r="1048" spans="1:3" x14ac:dyDescent="0.25">
      <c r="A1048" s="10" t="s">
        <v>1161</v>
      </c>
      <c r="B1048" t="str">
        <f t="shared" si="32"/>
        <v>TR</v>
      </c>
      <c r="C1048" t="str">
        <f t="shared" si="33"/>
        <v>102x6</v>
      </c>
    </row>
    <row r="1049" spans="1:3" x14ac:dyDescent="0.25">
      <c r="A1049" s="10" t="s">
        <v>1162</v>
      </c>
      <c r="B1049" t="str">
        <f t="shared" si="32"/>
        <v>TR</v>
      </c>
      <c r="C1049" t="str">
        <f t="shared" si="33"/>
        <v>102x7</v>
      </c>
    </row>
    <row r="1050" spans="1:3" x14ac:dyDescent="0.25">
      <c r="A1050" s="10" t="s">
        <v>1163</v>
      </c>
      <c r="B1050" t="str">
        <f t="shared" si="32"/>
        <v>TR</v>
      </c>
      <c r="C1050" t="str">
        <f t="shared" si="33"/>
        <v>102x8</v>
      </c>
    </row>
    <row r="1051" spans="1:3" x14ac:dyDescent="0.25">
      <c r="A1051" s="10" t="s">
        <v>1164</v>
      </c>
      <c r="B1051" t="str">
        <f t="shared" si="32"/>
        <v>TR</v>
      </c>
      <c r="C1051" t="str">
        <f t="shared" si="33"/>
        <v>102x9</v>
      </c>
    </row>
    <row r="1052" spans="1:3" x14ac:dyDescent="0.25">
      <c r="A1052" s="10" t="s">
        <v>1165</v>
      </c>
      <c r="B1052" t="str">
        <f t="shared" si="32"/>
        <v>TR</v>
      </c>
      <c r="C1052" t="str">
        <f t="shared" si="33"/>
        <v>102x10</v>
      </c>
    </row>
    <row r="1053" spans="1:3" x14ac:dyDescent="0.25">
      <c r="A1053" s="10" t="s">
        <v>1166</v>
      </c>
      <c r="B1053" t="str">
        <f t="shared" si="32"/>
        <v>TR</v>
      </c>
      <c r="C1053" t="str">
        <f t="shared" si="33"/>
        <v>102x12</v>
      </c>
    </row>
    <row r="1054" spans="1:3" x14ac:dyDescent="0.25">
      <c r="A1054" s="10" t="s">
        <v>1167</v>
      </c>
      <c r="B1054" t="str">
        <f t="shared" si="32"/>
        <v>TR</v>
      </c>
      <c r="C1054" t="str">
        <f t="shared" si="33"/>
        <v>102x16</v>
      </c>
    </row>
    <row r="1055" spans="1:3" x14ac:dyDescent="0.25">
      <c r="A1055" s="10" t="s">
        <v>1168</v>
      </c>
      <c r="B1055" t="str">
        <f t="shared" si="32"/>
        <v>TR</v>
      </c>
      <c r="C1055" t="str">
        <f t="shared" si="33"/>
        <v>102x18</v>
      </c>
    </row>
    <row r="1056" spans="1:3" x14ac:dyDescent="0.25">
      <c r="A1056" s="10" t="s">
        <v>1169</v>
      </c>
      <c r="B1056" t="str">
        <f t="shared" si="32"/>
        <v>TR</v>
      </c>
      <c r="C1056" t="str">
        <f t="shared" si="33"/>
        <v>108x4</v>
      </c>
    </row>
    <row r="1057" spans="1:3" x14ac:dyDescent="0.25">
      <c r="A1057" s="10" t="s">
        <v>1170</v>
      </c>
      <c r="B1057" t="str">
        <f t="shared" si="32"/>
        <v>TR</v>
      </c>
      <c r="C1057" t="str">
        <f t="shared" si="33"/>
        <v>108x4.5</v>
      </c>
    </row>
    <row r="1058" spans="1:3" x14ac:dyDescent="0.25">
      <c r="A1058" s="10" t="s">
        <v>1171</v>
      </c>
      <c r="B1058" t="str">
        <f t="shared" si="32"/>
        <v>TR</v>
      </c>
      <c r="C1058" t="str">
        <f t="shared" si="33"/>
        <v>108x5</v>
      </c>
    </row>
    <row r="1059" spans="1:3" x14ac:dyDescent="0.25">
      <c r="A1059" s="10" t="s">
        <v>1172</v>
      </c>
      <c r="B1059" t="str">
        <f t="shared" si="32"/>
        <v>TR</v>
      </c>
      <c r="C1059" t="str">
        <f t="shared" si="33"/>
        <v>108x5.5</v>
      </c>
    </row>
    <row r="1060" spans="1:3" x14ac:dyDescent="0.25">
      <c r="A1060" s="10" t="s">
        <v>1173</v>
      </c>
      <c r="B1060" t="str">
        <f t="shared" si="32"/>
        <v>TR</v>
      </c>
      <c r="C1060" t="str">
        <f t="shared" si="33"/>
        <v>108x6</v>
      </c>
    </row>
    <row r="1061" spans="1:3" x14ac:dyDescent="0.25">
      <c r="A1061" s="10" t="s">
        <v>1174</v>
      </c>
      <c r="B1061" t="str">
        <f t="shared" si="32"/>
        <v>TR</v>
      </c>
      <c r="C1061" t="str">
        <f t="shared" si="33"/>
        <v>108x7</v>
      </c>
    </row>
    <row r="1062" spans="1:3" x14ac:dyDescent="0.25">
      <c r="A1062" s="10" t="s">
        <v>1175</v>
      </c>
      <c r="B1062" t="str">
        <f t="shared" si="32"/>
        <v>TR</v>
      </c>
      <c r="C1062" t="str">
        <f t="shared" si="33"/>
        <v>108x8</v>
      </c>
    </row>
    <row r="1063" spans="1:3" x14ac:dyDescent="0.25">
      <c r="A1063" s="10" t="s">
        <v>1176</v>
      </c>
      <c r="B1063" t="str">
        <f t="shared" si="32"/>
        <v>TR</v>
      </c>
      <c r="C1063" t="str">
        <f t="shared" si="33"/>
        <v>108x9</v>
      </c>
    </row>
    <row r="1064" spans="1:3" x14ac:dyDescent="0.25">
      <c r="A1064" s="10" t="s">
        <v>1177</v>
      </c>
      <c r="B1064" t="str">
        <f t="shared" si="32"/>
        <v>TR</v>
      </c>
      <c r="C1064" t="str">
        <f t="shared" si="33"/>
        <v>108x10</v>
      </c>
    </row>
    <row r="1065" spans="1:3" x14ac:dyDescent="0.25">
      <c r="A1065" s="10" t="s">
        <v>1178</v>
      </c>
      <c r="B1065" t="str">
        <f t="shared" si="32"/>
        <v>TR</v>
      </c>
      <c r="C1065" t="str">
        <f t="shared" si="33"/>
        <v>108x12</v>
      </c>
    </row>
    <row r="1066" spans="1:3" x14ac:dyDescent="0.25">
      <c r="A1066" s="10" t="s">
        <v>1179</v>
      </c>
      <c r="B1066" t="str">
        <f t="shared" si="32"/>
        <v>TR</v>
      </c>
      <c r="C1066" t="str">
        <f t="shared" si="33"/>
        <v>108x14</v>
      </c>
    </row>
    <row r="1067" spans="1:3" x14ac:dyDescent="0.25">
      <c r="A1067" s="10" t="s">
        <v>1180</v>
      </c>
      <c r="B1067" t="str">
        <f t="shared" si="32"/>
        <v>TR</v>
      </c>
      <c r="C1067" t="str">
        <f t="shared" si="33"/>
        <v>108x16</v>
      </c>
    </row>
    <row r="1068" spans="1:3" x14ac:dyDescent="0.25">
      <c r="A1068" s="10" t="s">
        <v>1181</v>
      </c>
      <c r="B1068" t="str">
        <f t="shared" si="32"/>
        <v>TR</v>
      </c>
      <c r="C1068" t="str">
        <f t="shared" si="33"/>
        <v>108x18</v>
      </c>
    </row>
    <row r="1069" spans="1:3" x14ac:dyDescent="0.25">
      <c r="A1069" s="10" t="s">
        <v>1182</v>
      </c>
      <c r="B1069" t="str">
        <f t="shared" si="32"/>
        <v>TR</v>
      </c>
      <c r="C1069" t="str">
        <f t="shared" si="33"/>
        <v>108x20</v>
      </c>
    </row>
    <row r="1070" spans="1:3" x14ac:dyDescent="0.25">
      <c r="A1070" s="10" t="s">
        <v>1183</v>
      </c>
      <c r="B1070" t="str">
        <f t="shared" si="32"/>
        <v>TR</v>
      </c>
      <c r="C1070" t="str">
        <f t="shared" si="33"/>
        <v>114x4</v>
      </c>
    </row>
    <row r="1071" spans="1:3" x14ac:dyDescent="0.25">
      <c r="A1071" s="10" t="s">
        <v>1184</v>
      </c>
      <c r="B1071" t="str">
        <f t="shared" si="32"/>
        <v>TR</v>
      </c>
      <c r="C1071" t="str">
        <f t="shared" si="33"/>
        <v>114x4.5</v>
      </c>
    </row>
    <row r="1072" spans="1:3" x14ac:dyDescent="0.25">
      <c r="A1072" s="10" t="s">
        <v>1185</v>
      </c>
      <c r="B1072" t="str">
        <f t="shared" si="32"/>
        <v>TR</v>
      </c>
      <c r="C1072" t="str">
        <f t="shared" si="33"/>
        <v>114x5</v>
      </c>
    </row>
    <row r="1073" spans="1:3" x14ac:dyDescent="0.25">
      <c r="A1073" s="10" t="s">
        <v>1186</v>
      </c>
      <c r="B1073" t="str">
        <f t="shared" si="32"/>
        <v>TR</v>
      </c>
      <c r="C1073" t="str">
        <f t="shared" si="33"/>
        <v>114x5.5</v>
      </c>
    </row>
    <row r="1074" spans="1:3" x14ac:dyDescent="0.25">
      <c r="A1074" s="10" t="s">
        <v>1187</v>
      </c>
      <c r="B1074" t="str">
        <f t="shared" si="32"/>
        <v>TR</v>
      </c>
      <c r="C1074" t="str">
        <f t="shared" si="33"/>
        <v>114x6</v>
      </c>
    </row>
    <row r="1075" spans="1:3" x14ac:dyDescent="0.25">
      <c r="A1075" s="10" t="s">
        <v>1188</v>
      </c>
      <c r="B1075" t="str">
        <f t="shared" si="32"/>
        <v>TR</v>
      </c>
      <c r="C1075" t="str">
        <f t="shared" si="33"/>
        <v>114x7</v>
      </c>
    </row>
    <row r="1076" spans="1:3" x14ac:dyDescent="0.25">
      <c r="A1076" s="10" t="s">
        <v>1189</v>
      </c>
      <c r="B1076" t="str">
        <f t="shared" si="32"/>
        <v>TR</v>
      </c>
      <c r="C1076" t="str">
        <f t="shared" si="33"/>
        <v>114x8</v>
      </c>
    </row>
    <row r="1077" spans="1:3" x14ac:dyDescent="0.25">
      <c r="A1077" s="10" t="s">
        <v>1190</v>
      </c>
      <c r="B1077" t="str">
        <f t="shared" si="32"/>
        <v>TR</v>
      </c>
      <c r="C1077" t="str">
        <f t="shared" si="33"/>
        <v>114x9</v>
      </c>
    </row>
    <row r="1078" spans="1:3" x14ac:dyDescent="0.25">
      <c r="A1078" s="10" t="s">
        <v>1191</v>
      </c>
      <c r="B1078" t="str">
        <f t="shared" si="32"/>
        <v>TR</v>
      </c>
      <c r="C1078" t="str">
        <f t="shared" si="33"/>
        <v>114x10</v>
      </c>
    </row>
    <row r="1079" spans="1:3" x14ac:dyDescent="0.25">
      <c r="A1079" s="10" t="s">
        <v>1192</v>
      </c>
      <c r="B1079" t="str">
        <f t="shared" si="32"/>
        <v>TR</v>
      </c>
      <c r="C1079" t="str">
        <f t="shared" si="33"/>
        <v>114x12</v>
      </c>
    </row>
    <row r="1080" spans="1:3" x14ac:dyDescent="0.25">
      <c r="A1080" s="10" t="s">
        <v>1193</v>
      </c>
      <c r="B1080" t="str">
        <f t="shared" si="32"/>
        <v>TR</v>
      </c>
      <c r="C1080" t="str">
        <f t="shared" si="33"/>
        <v>114x14</v>
      </c>
    </row>
    <row r="1081" spans="1:3" x14ac:dyDescent="0.25">
      <c r="A1081" s="10" t="s">
        <v>1194</v>
      </c>
      <c r="B1081" t="str">
        <f t="shared" si="32"/>
        <v>TR</v>
      </c>
      <c r="C1081" t="str">
        <f t="shared" si="33"/>
        <v>114x16</v>
      </c>
    </row>
    <row r="1082" spans="1:3" x14ac:dyDescent="0.25">
      <c r="A1082" s="10" t="s">
        <v>1195</v>
      </c>
      <c r="B1082" t="str">
        <f t="shared" si="32"/>
        <v>TR</v>
      </c>
      <c r="C1082" t="str">
        <f t="shared" si="33"/>
        <v>114x18</v>
      </c>
    </row>
    <row r="1083" spans="1:3" x14ac:dyDescent="0.25">
      <c r="A1083" s="10" t="s">
        <v>1196</v>
      </c>
      <c r="B1083" t="str">
        <f t="shared" si="32"/>
        <v>TR</v>
      </c>
      <c r="C1083" t="str">
        <f t="shared" si="33"/>
        <v>114x20</v>
      </c>
    </row>
    <row r="1084" spans="1:3" x14ac:dyDescent="0.25">
      <c r="A1084" s="10" t="s">
        <v>1197</v>
      </c>
      <c r="B1084" t="str">
        <f t="shared" si="32"/>
        <v>TR</v>
      </c>
      <c r="C1084" t="str">
        <f t="shared" si="33"/>
        <v>121x4</v>
      </c>
    </row>
    <row r="1085" spans="1:3" x14ac:dyDescent="0.25">
      <c r="A1085" s="10" t="s">
        <v>1198</v>
      </c>
      <c r="B1085" t="str">
        <f t="shared" si="32"/>
        <v>TR</v>
      </c>
      <c r="C1085" t="str">
        <f t="shared" si="33"/>
        <v>121x4.5</v>
      </c>
    </row>
    <row r="1086" spans="1:3" x14ac:dyDescent="0.25">
      <c r="A1086" s="10" t="s">
        <v>1199</v>
      </c>
      <c r="B1086" t="str">
        <f t="shared" si="32"/>
        <v>TR</v>
      </c>
      <c r="C1086" t="str">
        <f t="shared" si="33"/>
        <v>121x5</v>
      </c>
    </row>
    <row r="1087" spans="1:3" x14ac:dyDescent="0.25">
      <c r="A1087" s="10" t="s">
        <v>1200</v>
      </c>
      <c r="B1087" t="str">
        <f t="shared" si="32"/>
        <v>TR</v>
      </c>
      <c r="C1087" t="str">
        <f t="shared" si="33"/>
        <v>121x5.5</v>
      </c>
    </row>
    <row r="1088" spans="1:3" x14ac:dyDescent="0.25">
      <c r="A1088" s="10" t="s">
        <v>1201</v>
      </c>
      <c r="B1088" t="str">
        <f t="shared" si="32"/>
        <v>TR</v>
      </c>
      <c r="C1088" t="str">
        <f t="shared" si="33"/>
        <v>121x6</v>
      </c>
    </row>
    <row r="1089" spans="1:3" x14ac:dyDescent="0.25">
      <c r="A1089" s="10" t="s">
        <v>1202</v>
      </c>
      <c r="B1089" t="str">
        <f t="shared" si="32"/>
        <v>TR</v>
      </c>
      <c r="C1089" t="str">
        <f t="shared" si="33"/>
        <v>121x7</v>
      </c>
    </row>
    <row r="1090" spans="1:3" x14ac:dyDescent="0.25">
      <c r="A1090" s="10" t="s">
        <v>1203</v>
      </c>
      <c r="B1090" t="str">
        <f t="shared" si="32"/>
        <v>TR</v>
      </c>
      <c r="C1090" t="str">
        <f t="shared" si="33"/>
        <v>121x8</v>
      </c>
    </row>
    <row r="1091" spans="1:3" x14ac:dyDescent="0.25">
      <c r="A1091" s="10" t="s">
        <v>1204</v>
      </c>
      <c r="B1091" t="str">
        <f t="shared" ref="B1091:B1154" si="34">UPPER(LEFT(A1091,FIND(" ",A1091)-1))</f>
        <v>TR</v>
      </c>
      <c r="C1091" t="str">
        <f t="shared" ref="C1091:C1154" si="35">MID(A1091,FIND(" ",A1091)+1, LEN(A1091))</f>
        <v>121x9</v>
      </c>
    </row>
    <row r="1092" spans="1:3" x14ac:dyDescent="0.25">
      <c r="A1092" s="10" t="s">
        <v>1205</v>
      </c>
      <c r="B1092" t="str">
        <f t="shared" si="34"/>
        <v>TR</v>
      </c>
      <c r="C1092" t="str">
        <f t="shared" si="35"/>
        <v>121x10</v>
      </c>
    </row>
    <row r="1093" spans="1:3" x14ac:dyDescent="0.25">
      <c r="A1093" s="10" t="s">
        <v>1206</v>
      </c>
      <c r="B1093" t="str">
        <f t="shared" si="34"/>
        <v>TR</v>
      </c>
      <c r="C1093" t="str">
        <f t="shared" si="35"/>
        <v>121x12</v>
      </c>
    </row>
    <row r="1094" spans="1:3" x14ac:dyDescent="0.25">
      <c r="A1094" s="10" t="s">
        <v>1207</v>
      </c>
      <c r="B1094" t="str">
        <f t="shared" si="34"/>
        <v>TR</v>
      </c>
      <c r="C1094" t="str">
        <f t="shared" si="35"/>
        <v>121x14</v>
      </c>
    </row>
    <row r="1095" spans="1:3" x14ac:dyDescent="0.25">
      <c r="A1095" s="10" t="s">
        <v>1208</v>
      </c>
      <c r="B1095" t="str">
        <f t="shared" si="34"/>
        <v>TR</v>
      </c>
      <c r="C1095" t="str">
        <f t="shared" si="35"/>
        <v>121x16</v>
      </c>
    </row>
    <row r="1096" spans="1:3" x14ac:dyDescent="0.25">
      <c r="A1096" s="10" t="s">
        <v>1209</v>
      </c>
      <c r="B1096" t="str">
        <f t="shared" si="34"/>
        <v>TR</v>
      </c>
      <c r="C1096" t="str">
        <f t="shared" si="35"/>
        <v>121x18</v>
      </c>
    </row>
    <row r="1097" spans="1:3" x14ac:dyDescent="0.25">
      <c r="A1097" s="10" t="s">
        <v>1210</v>
      </c>
      <c r="B1097" t="str">
        <f t="shared" si="34"/>
        <v>TR</v>
      </c>
      <c r="C1097" t="str">
        <f t="shared" si="35"/>
        <v>121x20</v>
      </c>
    </row>
    <row r="1098" spans="1:3" x14ac:dyDescent="0.25">
      <c r="A1098" s="10" t="s">
        <v>1211</v>
      </c>
      <c r="B1098" t="str">
        <f t="shared" si="34"/>
        <v>TR</v>
      </c>
      <c r="C1098" t="str">
        <f t="shared" si="35"/>
        <v>127x4</v>
      </c>
    </row>
    <row r="1099" spans="1:3" x14ac:dyDescent="0.25">
      <c r="A1099" s="10" t="s">
        <v>1212</v>
      </c>
      <c r="B1099" t="str">
        <f t="shared" si="34"/>
        <v>TR</v>
      </c>
      <c r="C1099" t="str">
        <f t="shared" si="35"/>
        <v>127x4.5</v>
      </c>
    </row>
    <row r="1100" spans="1:3" x14ac:dyDescent="0.25">
      <c r="A1100" s="10" t="s">
        <v>1213</v>
      </c>
      <c r="B1100" t="str">
        <f t="shared" si="34"/>
        <v>TR</v>
      </c>
      <c r="C1100" t="str">
        <f t="shared" si="35"/>
        <v>127x5</v>
      </c>
    </row>
    <row r="1101" spans="1:3" x14ac:dyDescent="0.25">
      <c r="A1101" s="10" t="s">
        <v>1214</v>
      </c>
      <c r="B1101" t="str">
        <f t="shared" si="34"/>
        <v>TR</v>
      </c>
      <c r="C1101" t="str">
        <f t="shared" si="35"/>
        <v>127x5.5</v>
      </c>
    </row>
    <row r="1102" spans="1:3" x14ac:dyDescent="0.25">
      <c r="A1102" s="10" t="s">
        <v>1215</v>
      </c>
      <c r="B1102" t="str">
        <f t="shared" si="34"/>
        <v>TR</v>
      </c>
      <c r="C1102" t="str">
        <f t="shared" si="35"/>
        <v>127x6</v>
      </c>
    </row>
    <row r="1103" spans="1:3" x14ac:dyDescent="0.25">
      <c r="A1103" s="10" t="s">
        <v>1216</v>
      </c>
      <c r="B1103" t="str">
        <f t="shared" si="34"/>
        <v>TR</v>
      </c>
      <c r="C1103" t="str">
        <f t="shared" si="35"/>
        <v>127x7</v>
      </c>
    </row>
    <row r="1104" spans="1:3" x14ac:dyDescent="0.25">
      <c r="A1104" s="10" t="s">
        <v>1217</v>
      </c>
      <c r="B1104" t="str">
        <f t="shared" si="34"/>
        <v>TR</v>
      </c>
      <c r="C1104" t="str">
        <f t="shared" si="35"/>
        <v>127x8</v>
      </c>
    </row>
    <row r="1105" spans="1:3" x14ac:dyDescent="0.25">
      <c r="A1105" s="10" t="s">
        <v>1218</v>
      </c>
      <c r="B1105" t="str">
        <f t="shared" si="34"/>
        <v>TR</v>
      </c>
      <c r="C1105" t="str">
        <f t="shared" si="35"/>
        <v>127x9</v>
      </c>
    </row>
    <row r="1106" spans="1:3" x14ac:dyDescent="0.25">
      <c r="A1106" s="10" t="s">
        <v>1219</v>
      </c>
      <c r="B1106" t="str">
        <f t="shared" si="34"/>
        <v>TR</v>
      </c>
      <c r="C1106" t="str">
        <f t="shared" si="35"/>
        <v>127x10</v>
      </c>
    </row>
    <row r="1107" spans="1:3" x14ac:dyDescent="0.25">
      <c r="A1107" s="10" t="s">
        <v>1220</v>
      </c>
      <c r="B1107" t="str">
        <f t="shared" si="34"/>
        <v>TR</v>
      </c>
      <c r="C1107" t="str">
        <f t="shared" si="35"/>
        <v>127x12</v>
      </c>
    </row>
    <row r="1108" spans="1:3" x14ac:dyDescent="0.25">
      <c r="A1108" s="10" t="s">
        <v>1221</v>
      </c>
      <c r="B1108" t="str">
        <f t="shared" si="34"/>
        <v>TR</v>
      </c>
      <c r="C1108" t="str">
        <f t="shared" si="35"/>
        <v>127x14</v>
      </c>
    </row>
    <row r="1109" spans="1:3" x14ac:dyDescent="0.25">
      <c r="A1109" s="10" t="s">
        <v>1222</v>
      </c>
      <c r="B1109" t="str">
        <f t="shared" si="34"/>
        <v>TR</v>
      </c>
      <c r="C1109" t="str">
        <f t="shared" si="35"/>
        <v>127x16</v>
      </c>
    </row>
    <row r="1110" spans="1:3" x14ac:dyDescent="0.25">
      <c r="A1110" s="10" t="s">
        <v>1223</v>
      </c>
      <c r="B1110" t="str">
        <f t="shared" si="34"/>
        <v>TR</v>
      </c>
      <c r="C1110" t="str">
        <f t="shared" si="35"/>
        <v>127x18</v>
      </c>
    </row>
    <row r="1111" spans="1:3" x14ac:dyDescent="0.25">
      <c r="A1111" s="10" t="s">
        <v>1224</v>
      </c>
      <c r="B1111" t="str">
        <f t="shared" si="34"/>
        <v>TR</v>
      </c>
      <c r="C1111" t="str">
        <f t="shared" si="35"/>
        <v>127x20</v>
      </c>
    </row>
    <row r="1112" spans="1:3" x14ac:dyDescent="0.25">
      <c r="A1112" s="10" t="s">
        <v>1225</v>
      </c>
      <c r="B1112" t="str">
        <f t="shared" si="34"/>
        <v>TR</v>
      </c>
      <c r="C1112" t="str">
        <f t="shared" si="35"/>
        <v>127x22</v>
      </c>
    </row>
    <row r="1113" spans="1:3" x14ac:dyDescent="0.25">
      <c r="A1113" s="10" t="s">
        <v>1226</v>
      </c>
      <c r="B1113" t="str">
        <f t="shared" si="34"/>
        <v>TR</v>
      </c>
      <c r="C1113" t="str">
        <f t="shared" si="35"/>
        <v>133x4</v>
      </c>
    </row>
    <row r="1114" spans="1:3" x14ac:dyDescent="0.25">
      <c r="A1114" s="10" t="s">
        <v>1227</v>
      </c>
      <c r="B1114" t="str">
        <f t="shared" si="34"/>
        <v>TR</v>
      </c>
      <c r="C1114" t="str">
        <f t="shared" si="35"/>
        <v>133x4.5</v>
      </c>
    </row>
    <row r="1115" spans="1:3" x14ac:dyDescent="0.25">
      <c r="A1115" s="10" t="s">
        <v>1228</v>
      </c>
      <c r="B1115" t="str">
        <f t="shared" si="34"/>
        <v>TR</v>
      </c>
      <c r="C1115" t="str">
        <f t="shared" si="35"/>
        <v>133x5</v>
      </c>
    </row>
    <row r="1116" spans="1:3" x14ac:dyDescent="0.25">
      <c r="A1116" s="10" t="s">
        <v>1229</v>
      </c>
      <c r="B1116" t="str">
        <f t="shared" si="34"/>
        <v>TR</v>
      </c>
      <c r="C1116" t="str">
        <f t="shared" si="35"/>
        <v>133x5.5</v>
      </c>
    </row>
    <row r="1117" spans="1:3" x14ac:dyDescent="0.25">
      <c r="A1117" s="10" t="s">
        <v>1230</v>
      </c>
      <c r="B1117" t="str">
        <f t="shared" si="34"/>
        <v>TR</v>
      </c>
      <c r="C1117" t="str">
        <f t="shared" si="35"/>
        <v>133x6</v>
      </c>
    </row>
    <row r="1118" spans="1:3" x14ac:dyDescent="0.25">
      <c r="A1118" s="10" t="s">
        <v>1231</v>
      </c>
      <c r="B1118" t="str">
        <f t="shared" si="34"/>
        <v>TR</v>
      </c>
      <c r="C1118" t="str">
        <f t="shared" si="35"/>
        <v>133x7</v>
      </c>
    </row>
    <row r="1119" spans="1:3" x14ac:dyDescent="0.25">
      <c r="A1119" s="10" t="s">
        <v>1232</v>
      </c>
      <c r="B1119" t="str">
        <f t="shared" si="34"/>
        <v>TR</v>
      </c>
      <c r="C1119" t="str">
        <f t="shared" si="35"/>
        <v>133x8</v>
      </c>
    </row>
    <row r="1120" spans="1:3" x14ac:dyDescent="0.25">
      <c r="A1120" s="10" t="s">
        <v>1233</v>
      </c>
      <c r="B1120" t="str">
        <f t="shared" si="34"/>
        <v>TR</v>
      </c>
      <c r="C1120" t="str">
        <f t="shared" si="35"/>
        <v>133x9</v>
      </c>
    </row>
    <row r="1121" spans="1:3" x14ac:dyDescent="0.25">
      <c r="A1121" s="10" t="s">
        <v>1234</v>
      </c>
      <c r="B1121" t="str">
        <f t="shared" si="34"/>
        <v>TR</v>
      </c>
      <c r="C1121" t="str">
        <f t="shared" si="35"/>
        <v>133x10</v>
      </c>
    </row>
    <row r="1122" spans="1:3" x14ac:dyDescent="0.25">
      <c r="A1122" s="10" t="s">
        <v>1235</v>
      </c>
      <c r="B1122" t="str">
        <f t="shared" si="34"/>
        <v>TR</v>
      </c>
      <c r="C1122" t="str">
        <f t="shared" si="35"/>
        <v>133x12</v>
      </c>
    </row>
    <row r="1123" spans="1:3" x14ac:dyDescent="0.25">
      <c r="A1123" s="10" t="s">
        <v>1236</v>
      </c>
      <c r="B1123" t="str">
        <f t="shared" si="34"/>
        <v>TR</v>
      </c>
      <c r="C1123" t="str">
        <f t="shared" si="35"/>
        <v>133x14</v>
      </c>
    </row>
    <row r="1124" spans="1:3" x14ac:dyDescent="0.25">
      <c r="A1124" s="10" t="s">
        <v>1237</v>
      </c>
      <c r="B1124" t="str">
        <f t="shared" si="34"/>
        <v>TR</v>
      </c>
      <c r="C1124" t="str">
        <f t="shared" si="35"/>
        <v>133x16</v>
      </c>
    </row>
    <row r="1125" spans="1:3" x14ac:dyDescent="0.25">
      <c r="A1125" s="10" t="s">
        <v>1238</v>
      </c>
      <c r="B1125" t="str">
        <f t="shared" si="34"/>
        <v>TR</v>
      </c>
      <c r="C1125" t="str">
        <f t="shared" si="35"/>
        <v>133x18</v>
      </c>
    </row>
    <row r="1126" spans="1:3" x14ac:dyDescent="0.25">
      <c r="A1126" s="10" t="s">
        <v>1239</v>
      </c>
      <c r="B1126" t="str">
        <f t="shared" si="34"/>
        <v>TR</v>
      </c>
      <c r="C1126" t="str">
        <f t="shared" si="35"/>
        <v>133x20</v>
      </c>
    </row>
    <row r="1127" spans="1:3" x14ac:dyDescent="0.25">
      <c r="A1127" s="10" t="s">
        <v>1240</v>
      </c>
      <c r="B1127" t="str">
        <f t="shared" si="34"/>
        <v>TR</v>
      </c>
      <c r="C1127" t="str">
        <f t="shared" si="35"/>
        <v>133x22</v>
      </c>
    </row>
    <row r="1128" spans="1:3" x14ac:dyDescent="0.25">
      <c r="A1128" s="10" t="s">
        <v>1241</v>
      </c>
      <c r="B1128" t="str">
        <f t="shared" si="34"/>
        <v>TR</v>
      </c>
      <c r="C1128" t="str">
        <f t="shared" si="35"/>
        <v>133x25</v>
      </c>
    </row>
    <row r="1129" spans="1:3" x14ac:dyDescent="0.25">
      <c r="A1129" s="10" t="s">
        <v>1242</v>
      </c>
      <c r="B1129" t="str">
        <f t="shared" si="34"/>
        <v>TR</v>
      </c>
      <c r="C1129" t="str">
        <f t="shared" si="35"/>
        <v>152x4.5</v>
      </c>
    </row>
    <row r="1130" spans="1:3" x14ac:dyDescent="0.25">
      <c r="A1130" s="10" t="s">
        <v>1243</v>
      </c>
      <c r="B1130" t="str">
        <f t="shared" si="34"/>
        <v>TR</v>
      </c>
      <c r="C1130" t="str">
        <f t="shared" si="35"/>
        <v>152x5</v>
      </c>
    </row>
    <row r="1131" spans="1:3" x14ac:dyDescent="0.25">
      <c r="A1131" s="10" t="s">
        <v>1244</v>
      </c>
      <c r="B1131" t="str">
        <f t="shared" si="34"/>
        <v>TR</v>
      </c>
      <c r="C1131" t="str">
        <f t="shared" si="35"/>
        <v>152x5.5</v>
      </c>
    </row>
    <row r="1132" spans="1:3" x14ac:dyDescent="0.25">
      <c r="A1132" s="10" t="s">
        <v>1245</v>
      </c>
      <c r="B1132" t="str">
        <f t="shared" si="34"/>
        <v>TR</v>
      </c>
      <c r="C1132" t="str">
        <f t="shared" si="35"/>
        <v>152x6</v>
      </c>
    </row>
    <row r="1133" spans="1:3" x14ac:dyDescent="0.25">
      <c r="A1133" s="10" t="s">
        <v>1246</v>
      </c>
      <c r="B1133" t="str">
        <f t="shared" si="34"/>
        <v>TR</v>
      </c>
      <c r="C1133" t="str">
        <f t="shared" si="35"/>
        <v>152x7</v>
      </c>
    </row>
    <row r="1134" spans="1:3" x14ac:dyDescent="0.25">
      <c r="A1134" s="10" t="s">
        <v>1247</v>
      </c>
      <c r="B1134" t="str">
        <f t="shared" si="34"/>
        <v>TR</v>
      </c>
      <c r="C1134" t="str">
        <f t="shared" si="35"/>
        <v>152x8</v>
      </c>
    </row>
    <row r="1135" spans="1:3" x14ac:dyDescent="0.25">
      <c r="A1135" s="10" t="s">
        <v>1248</v>
      </c>
      <c r="B1135" t="str">
        <f t="shared" si="34"/>
        <v>TR</v>
      </c>
      <c r="C1135" t="str">
        <f t="shared" si="35"/>
        <v>152x9</v>
      </c>
    </row>
    <row r="1136" spans="1:3" x14ac:dyDescent="0.25">
      <c r="A1136" s="10" t="s">
        <v>1249</v>
      </c>
      <c r="B1136" t="str">
        <f t="shared" si="34"/>
        <v>TR</v>
      </c>
      <c r="C1136" t="str">
        <f t="shared" si="35"/>
        <v>152x10</v>
      </c>
    </row>
    <row r="1137" spans="1:3" x14ac:dyDescent="0.25">
      <c r="A1137" s="10" t="s">
        <v>1250</v>
      </c>
      <c r="B1137" t="str">
        <f t="shared" si="34"/>
        <v>TR</v>
      </c>
      <c r="C1137" t="str">
        <f t="shared" si="35"/>
        <v>152x12</v>
      </c>
    </row>
    <row r="1138" spans="1:3" x14ac:dyDescent="0.25">
      <c r="A1138" s="10" t="s">
        <v>1251</v>
      </c>
      <c r="B1138" t="str">
        <f t="shared" si="34"/>
        <v>TR</v>
      </c>
      <c r="C1138" t="str">
        <f t="shared" si="35"/>
        <v>152x14</v>
      </c>
    </row>
    <row r="1139" spans="1:3" x14ac:dyDescent="0.25">
      <c r="A1139" s="10" t="s">
        <v>1252</v>
      </c>
      <c r="B1139" t="str">
        <f t="shared" si="34"/>
        <v>TR</v>
      </c>
      <c r="C1139" t="str">
        <f t="shared" si="35"/>
        <v>152x16</v>
      </c>
    </row>
    <row r="1140" spans="1:3" x14ac:dyDescent="0.25">
      <c r="A1140" s="10" t="s">
        <v>1253</v>
      </c>
      <c r="B1140" t="str">
        <f t="shared" si="34"/>
        <v>TR</v>
      </c>
      <c r="C1140" t="str">
        <f t="shared" si="35"/>
        <v>152x18</v>
      </c>
    </row>
    <row r="1141" spans="1:3" x14ac:dyDescent="0.25">
      <c r="A1141" s="10" t="s">
        <v>1254</v>
      </c>
      <c r="B1141" t="str">
        <f t="shared" si="34"/>
        <v>TR</v>
      </c>
      <c r="C1141" t="str">
        <f t="shared" si="35"/>
        <v>152x20</v>
      </c>
    </row>
    <row r="1142" spans="1:3" x14ac:dyDescent="0.25">
      <c r="A1142" s="10" t="s">
        <v>1255</v>
      </c>
      <c r="B1142" t="str">
        <f t="shared" si="34"/>
        <v>TR</v>
      </c>
      <c r="C1142" t="str">
        <f t="shared" si="35"/>
        <v>152x22</v>
      </c>
    </row>
    <row r="1143" spans="1:3" x14ac:dyDescent="0.25">
      <c r="A1143" s="10" t="s">
        <v>1256</v>
      </c>
      <c r="B1143" t="str">
        <f t="shared" si="34"/>
        <v>TR</v>
      </c>
      <c r="C1143" t="str">
        <f t="shared" si="35"/>
        <v>152x25</v>
      </c>
    </row>
    <row r="1144" spans="1:3" x14ac:dyDescent="0.25">
      <c r="A1144" s="10" t="s">
        <v>1257</v>
      </c>
      <c r="B1144" t="str">
        <f t="shared" si="34"/>
        <v>TR</v>
      </c>
      <c r="C1144" t="str">
        <f t="shared" si="35"/>
        <v>159x4.5</v>
      </c>
    </row>
    <row r="1145" spans="1:3" x14ac:dyDescent="0.25">
      <c r="A1145" s="10" t="s">
        <v>1258</v>
      </c>
      <c r="B1145" t="str">
        <f t="shared" si="34"/>
        <v>TR</v>
      </c>
      <c r="C1145" t="str">
        <f t="shared" si="35"/>
        <v>159x5</v>
      </c>
    </row>
    <row r="1146" spans="1:3" x14ac:dyDescent="0.25">
      <c r="A1146" s="10" t="s">
        <v>1259</v>
      </c>
      <c r="B1146" t="str">
        <f t="shared" si="34"/>
        <v>TR</v>
      </c>
      <c r="C1146" t="str">
        <f t="shared" si="35"/>
        <v>159x5.5</v>
      </c>
    </row>
    <row r="1147" spans="1:3" x14ac:dyDescent="0.25">
      <c r="A1147" s="10" t="s">
        <v>1260</v>
      </c>
      <c r="B1147" t="str">
        <f t="shared" si="34"/>
        <v>TR</v>
      </c>
      <c r="C1147" t="str">
        <f t="shared" si="35"/>
        <v>159x6</v>
      </c>
    </row>
    <row r="1148" spans="1:3" x14ac:dyDescent="0.25">
      <c r="A1148" s="10" t="s">
        <v>1261</v>
      </c>
      <c r="B1148" t="str">
        <f t="shared" si="34"/>
        <v>TR</v>
      </c>
      <c r="C1148" t="str">
        <f t="shared" si="35"/>
        <v>159x7</v>
      </c>
    </row>
    <row r="1149" spans="1:3" x14ac:dyDescent="0.25">
      <c r="A1149" s="10" t="s">
        <v>1262</v>
      </c>
      <c r="B1149" t="str">
        <f t="shared" si="34"/>
        <v>TR</v>
      </c>
      <c r="C1149" t="str">
        <f t="shared" si="35"/>
        <v>159x8</v>
      </c>
    </row>
    <row r="1150" spans="1:3" x14ac:dyDescent="0.25">
      <c r="A1150" s="10" t="s">
        <v>1263</v>
      </c>
      <c r="B1150" t="str">
        <f t="shared" si="34"/>
        <v>TR</v>
      </c>
      <c r="C1150" t="str">
        <f t="shared" si="35"/>
        <v>159x9</v>
      </c>
    </row>
    <row r="1151" spans="1:3" x14ac:dyDescent="0.25">
      <c r="A1151" s="10" t="s">
        <v>1264</v>
      </c>
      <c r="B1151" t="str">
        <f t="shared" si="34"/>
        <v>TR</v>
      </c>
      <c r="C1151" t="str">
        <f t="shared" si="35"/>
        <v>159x10</v>
      </c>
    </row>
    <row r="1152" spans="1:3" x14ac:dyDescent="0.25">
      <c r="A1152" s="10" t="s">
        <v>1265</v>
      </c>
      <c r="B1152" t="str">
        <f t="shared" si="34"/>
        <v>TR</v>
      </c>
      <c r="C1152" t="str">
        <f t="shared" si="35"/>
        <v>159x12</v>
      </c>
    </row>
    <row r="1153" spans="1:3" x14ac:dyDescent="0.25">
      <c r="A1153" s="10" t="s">
        <v>1266</v>
      </c>
      <c r="B1153" t="str">
        <f t="shared" si="34"/>
        <v>TR</v>
      </c>
      <c r="C1153" t="str">
        <f t="shared" si="35"/>
        <v>159x14</v>
      </c>
    </row>
    <row r="1154" spans="1:3" x14ac:dyDescent="0.25">
      <c r="A1154" s="10" t="s">
        <v>1267</v>
      </c>
      <c r="B1154" t="str">
        <f t="shared" si="34"/>
        <v>TR</v>
      </c>
      <c r="C1154" t="str">
        <f t="shared" si="35"/>
        <v>159x16</v>
      </c>
    </row>
    <row r="1155" spans="1:3" x14ac:dyDescent="0.25">
      <c r="A1155" s="10" t="s">
        <v>1268</v>
      </c>
      <c r="B1155" t="str">
        <f t="shared" ref="B1155:B1218" si="36">UPPER(LEFT(A1155,FIND(" ",A1155)-1))</f>
        <v>TR</v>
      </c>
      <c r="C1155" t="str">
        <f t="shared" ref="C1155:C1218" si="37">MID(A1155,FIND(" ",A1155)+1, LEN(A1155))</f>
        <v>159x18</v>
      </c>
    </row>
    <row r="1156" spans="1:3" x14ac:dyDescent="0.25">
      <c r="A1156" s="10" t="s">
        <v>1269</v>
      </c>
      <c r="B1156" t="str">
        <f t="shared" si="36"/>
        <v>TR</v>
      </c>
      <c r="C1156" t="str">
        <f t="shared" si="37"/>
        <v>159x20</v>
      </c>
    </row>
    <row r="1157" spans="1:3" x14ac:dyDescent="0.25">
      <c r="A1157" s="10" t="s">
        <v>1270</v>
      </c>
      <c r="B1157" t="str">
        <f t="shared" si="36"/>
        <v>TR</v>
      </c>
      <c r="C1157" t="str">
        <f t="shared" si="37"/>
        <v>159x22</v>
      </c>
    </row>
    <row r="1158" spans="1:3" x14ac:dyDescent="0.25">
      <c r="A1158" s="10" t="s">
        <v>1271</v>
      </c>
      <c r="B1158" t="str">
        <f t="shared" si="36"/>
        <v>TR</v>
      </c>
      <c r="C1158" t="str">
        <f t="shared" si="37"/>
        <v>159x25</v>
      </c>
    </row>
    <row r="1159" spans="1:3" x14ac:dyDescent="0.25">
      <c r="A1159" s="10" t="s">
        <v>1272</v>
      </c>
      <c r="B1159" t="str">
        <f t="shared" si="36"/>
        <v>TR</v>
      </c>
      <c r="C1159" t="str">
        <f t="shared" si="37"/>
        <v>159x28</v>
      </c>
    </row>
    <row r="1160" spans="1:3" x14ac:dyDescent="0.25">
      <c r="A1160" s="10" t="s">
        <v>1273</v>
      </c>
      <c r="B1160" t="str">
        <f t="shared" si="36"/>
        <v>TR</v>
      </c>
      <c r="C1160" t="str">
        <f t="shared" si="37"/>
        <v>168x4.5</v>
      </c>
    </row>
    <row r="1161" spans="1:3" x14ac:dyDescent="0.25">
      <c r="A1161" s="10" t="s">
        <v>1274</v>
      </c>
      <c r="B1161" t="str">
        <f t="shared" si="36"/>
        <v>TR</v>
      </c>
      <c r="C1161" t="str">
        <f t="shared" si="37"/>
        <v>168x5</v>
      </c>
    </row>
    <row r="1162" spans="1:3" x14ac:dyDescent="0.25">
      <c r="A1162" s="10" t="s">
        <v>1275</v>
      </c>
      <c r="B1162" t="str">
        <f t="shared" si="36"/>
        <v>TR</v>
      </c>
      <c r="C1162" t="str">
        <f t="shared" si="37"/>
        <v>168x5.5</v>
      </c>
    </row>
    <row r="1163" spans="1:3" x14ac:dyDescent="0.25">
      <c r="A1163" s="10" t="s">
        <v>1276</v>
      </c>
      <c r="B1163" t="str">
        <f t="shared" si="36"/>
        <v>TR</v>
      </c>
      <c r="C1163" t="str">
        <f t="shared" si="37"/>
        <v>168x6</v>
      </c>
    </row>
    <row r="1164" spans="1:3" x14ac:dyDescent="0.25">
      <c r="A1164" s="10" t="s">
        <v>1277</v>
      </c>
      <c r="B1164" t="str">
        <f t="shared" si="36"/>
        <v>TR</v>
      </c>
      <c r="C1164" t="str">
        <f t="shared" si="37"/>
        <v>168x7</v>
      </c>
    </row>
    <row r="1165" spans="1:3" x14ac:dyDescent="0.25">
      <c r="A1165" s="10" t="s">
        <v>1278</v>
      </c>
      <c r="B1165" t="str">
        <f t="shared" si="36"/>
        <v>TR</v>
      </c>
      <c r="C1165" t="str">
        <f t="shared" si="37"/>
        <v>168x8</v>
      </c>
    </row>
    <row r="1166" spans="1:3" x14ac:dyDescent="0.25">
      <c r="A1166" s="10" t="s">
        <v>1279</v>
      </c>
      <c r="B1166" t="str">
        <f t="shared" si="36"/>
        <v>TR</v>
      </c>
      <c r="C1166" t="str">
        <f t="shared" si="37"/>
        <v>168x9</v>
      </c>
    </row>
    <row r="1167" spans="1:3" x14ac:dyDescent="0.25">
      <c r="A1167" s="10" t="s">
        <v>1280</v>
      </c>
      <c r="B1167" t="str">
        <f t="shared" si="36"/>
        <v>TR</v>
      </c>
      <c r="C1167" t="str">
        <f t="shared" si="37"/>
        <v>168x10</v>
      </c>
    </row>
    <row r="1168" spans="1:3" x14ac:dyDescent="0.25">
      <c r="A1168" s="10" t="s">
        <v>1281</v>
      </c>
      <c r="B1168" t="str">
        <f t="shared" si="36"/>
        <v>TR</v>
      </c>
      <c r="C1168" t="str">
        <f t="shared" si="37"/>
        <v>168x12</v>
      </c>
    </row>
    <row r="1169" spans="1:3" x14ac:dyDescent="0.25">
      <c r="A1169" s="10" t="s">
        <v>1282</v>
      </c>
      <c r="B1169" t="str">
        <f t="shared" si="36"/>
        <v>TR</v>
      </c>
      <c r="C1169" t="str">
        <f t="shared" si="37"/>
        <v>168x14</v>
      </c>
    </row>
    <row r="1170" spans="1:3" x14ac:dyDescent="0.25">
      <c r="A1170" s="10" t="s">
        <v>1283</v>
      </c>
      <c r="B1170" t="str">
        <f t="shared" si="36"/>
        <v>TR</v>
      </c>
      <c r="C1170" t="str">
        <f t="shared" si="37"/>
        <v>168x16</v>
      </c>
    </row>
    <row r="1171" spans="1:3" x14ac:dyDescent="0.25">
      <c r="A1171" s="10" t="s">
        <v>1284</v>
      </c>
      <c r="B1171" t="str">
        <f t="shared" si="36"/>
        <v>TR</v>
      </c>
      <c r="C1171" t="str">
        <f t="shared" si="37"/>
        <v>168x18</v>
      </c>
    </row>
    <row r="1172" spans="1:3" x14ac:dyDescent="0.25">
      <c r="A1172" s="10" t="s">
        <v>1285</v>
      </c>
      <c r="B1172" t="str">
        <f t="shared" si="36"/>
        <v>TR</v>
      </c>
      <c r="C1172" t="str">
        <f t="shared" si="37"/>
        <v>168x20</v>
      </c>
    </row>
    <row r="1173" spans="1:3" x14ac:dyDescent="0.25">
      <c r="A1173" s="10" t="s">
        <v>1286</v>
      </c>
      <c r="B1173" t="str">
        <f t="shared" si="36"/>
        <v>TR</v>
      </c>
      <c r="C1173" t="str">
        <f t="shared" si="37"/>
        <v>168x22</v>
      </c>
    </row>
    <row r="1174" spans="1:3" x14ac:dyDescent="0.25">
      <c r="A1174" s="10" t="s">
        <v>1287</v>
      </c>
      <c r="B1174" t="str">
        <f t="shared" si="36"/>
        <v>TR</v>
      </c>
      <c r="C1174" t="str">
        <f t="shared" si="37"/>
        <v>168x25</v>
      </c>
    </row>
    <row r="1175" spans="1:3" x14ac:dyDescent="0.25">
      <c r="A1175" s="10" t="s">
        <v>1288</v>
      </c>
      <c r="B1175" t="str">
        <f t="shared" si="36"/>
        <v>TR</v>
      </c>
      <c r="C1175" t="str">
        <f t="shared" si="37"/>
        <v>168x28</v>
      </c>
    </row>
    <row r="1176" spans="1:3" x14ac:dyDescent="0.25">
      <c r="A1176" s="10" t="s">
        <v>1289</v>
      </c>
      <c r="B1176" t="str">
        <f t="shared" si="36"/>
        <v>TR</v>
      </c>
      <c r="C1176" t="str">
        <f t="shared" si="37"/>
        <v>194x5.5</v>
      </c>
    </row>
    <row r="1177" spans="1:3" x14ac:dyDescent="0.25">
      <c r="A1177" s="10" t="s">
        <v>1290</v>
      </c>
      <c r="B1177" t="str">
        <f t="shared" si="36"/>
        <v>TR</v>
      </c>
      <c r="C1177" t="str">
        <f t="shared" si="37"/>
        <v>194x6</v>
      </c>
    </row>
    <row r="1178" spans="1:3" x14ac:dyDescent="0.25">
      <c r="A1178" s="10" t="s">
        <v>1291</v>
      </c>
      <c r="B1178" t="str">
        <f t="shared" si="36"/>
        <v>TR</v>
      </c>
      <c r="C1178" t="str">
        <f t="shared" si="37"/>
        <v>194x7</v>
      </c>
    </row>
    <row r="1179" spans="1:3" x14ac:dyDescent="0.25">
      <c r="A1179" s="10" t="s">
        <v>1292</v>
      </c>
      <c r="B1179" t="str">
        <f t="shared" si="36"/>
        <v>TR</v>
      </c>
      <c r="C1179" t="str">
        <f t="shared" si="37"/>
        <v>194x8</v>
      </c>
    </row>
    <row r="1180" spans="1:3" x14ac:dyDescent="0.25">
      <c r="A1180" s="10" t="s">
        <v>1293</v>
      </c>
      <c r="B1180" t="str">
        <f t="shared" si="36"/>
        <v>TR</v>
      </c>
      <c r="C1180" t="str">
        <f t="shared" si="37"/>
        <v>194x9</v>
      </c>
    </row>
    <row r="1181" spans="1:3" x14ac:dyDescent="0.25">
      <c r="A1181" s="10" t="s">
        <v>1294</v>
      </c>
      <c r="B1181" t="str">
        <f t="shared" si="36"/>
        <v>TR</v>
      </c>
      <c r="C1181" t="str">
        <f t="shared" si="37"/>
        <v>194x10</v>
      </c>
    </row>
    <row r="1182" spans="1:3" x14ac:dyDescent="0.25">
      <c r="A1182" s="10" t="s">
        <v>1295</v>
      </c>
      <c r="B1182" t="str">
        <f t="shared" si="36"/>
        <v>TR</v>
      </c>
      <c r="C1182" t="str">
        <f t="shared" si="37"/>
        <v>194x12</v>
      </c>
    </row>
    <row r="1183" spans="1:3" x14ac:dyDescent="0.25">
      <c r="A1183" s="10" t="s">
        <v>1296</v>
      </c>
      <c r="B1183" t="str">
        <f t="shared" si="36"/>
        <v>TR</v>
      </c>
      <c r="C1183" t="str">
        <f t="shared" si="37"/>
        <v>194x14</v>
      </c>
    </row>
    <row r="1184" spans="1:3" x14ac:dyDescent="0.25">
      <c r="A1184" s="10" t="s">
        <v>1297</v>
      </c>
      <c r="B1184" t="str">
        <f t="shared" si="36"/>
        <v>TR</v>
      </c>
      <c r="C1184" t="str">
        <f t="shared" si="37"/>
        <v>194x16</v>
      </c>
    </row>
    <row r="1185" spans="1:3" x14ac:dyDescent="0.25">
      <c r="A1185" s="10" t="s">
        <v>1298</v>
      </c>
      <c r="B1185" t="str">
        <f t="shared" si="36"/>
        <v>TR</v>
      </c>
      <c r="C1185" t="str">
        <f t="shared" si="37"/>
        <v>194x18</v>
      </c>
    </row>
    <row r="1186" spans="1:3" x14ac:dyDescent="0.25">
      <c r="A1186" s="10" t="s">
        <v>1299</v>
      </c>
      <c r="B1186" t="str">
        <f t="shared" si="36"/>
        <v>TR</v>
      </c>
      <c r="C1186" t="str">
        <f t="shared" si="37"/>
        <v>194x20</v>
      </c>
    </row>
    <row r="1187" spans="1:3" x14ac:dyDescent="0.25">
      <c r="A1187" s="10" t="s">
        <v>1300</v>
      </c>
      <c r="B1187" t="str">
        <f t="shared" si="36"/>
        <v>TR</v>
      </c>
      <c r="C1187" t="str">
        <f t="shared" si="37"/>
        <v>194x22</v>
      </c>
    </row>
    <row r="1188" spans="1:3" x14ac:dyDescent="0.25">
      <c r="A1188" s="10" t="s">
        <v>1301</v>
      </c>
      <c r="B1188" t="str">
        <f t="shared" si="36"/>
        <v>TR</v>
      </c>
      <c r="C1188" t="str">
        <f t="shared" si="37"/>
        <v>194x25</v>
      </c>
    </row>
    <row r="1189" spans="1:3" x14ac:dyDescent="0.25">
      <c r="A1189" s="10" t="s">
        <v>1302</v>
      </c>
      <c r="B1189" t="str">
        <f t="shared" si="36"/>
        <v>TR</v>
      </c>
      <c r="C1189" t="str">
        <f t="shared" si="37"/>
        <v>194x28</v>
      </c>
    </row>
    <row r="1190" spans="1:3" x14ac:dyDescent="0.25">
      <c r="A1190" s="10" t="s">
        <v>1303</v>
      </c>
      <c r="B1190" t="str">
        <f t="shared" si="36"/>
        <v>TR</v>
      </c>
      <c r="C1190" t="str">
        <f t="shared" si="37"/>
        <v>194x32</v>
      </c>
    </row>
    <row r="1191" spans="1:3" x14ac:dyDescent="0.25">
      <c r="A1191" s="10" t="s">
        <v>1304</v>
      </c>
      <c r="B1191" t="str">
        <f t="shared" si="36"/>
        <v>TR</v>
      </c>
      <c r="C1191" t="str">
        <f t="shared" si="37"/>
        <v>219x6</v>
      </c>
    </row>
    <row r="1192" spans="1:3" x14ac:dyDescent="0.25">
      <c r="A1192" s="10" t="s">
        <v>1305</v>
      </c>
      <c r="B1192" t="str">
        <f t="shared" si="36"/>
        <v>TR</v>
      </c>
      <c r="C1192" t="str">
        <f t="shared" si="37"/>
        <v>219x7</v>
      </c>
    </row>
    <row r="1193" spans="1:3" x14ac:dyDescent="0.25">
      <c r="A1193" s="10" t="s">
        <v>1306</v>
      </c>
      <c r="B1193" t="str">
        <f t="shared" si="36"/>
        <v>TR</v>
      </c>
      <c r="C1193" t="str">
        <f t="shared" si="37"/>
        <v>219x8</v>
      </c>
    </row>
    <row r="1194" spans="1:3" x14ac:dyDescent="0.25">
      <c r="A1194" s="10" t="s">
        <v>1307</v>
      </c>
      <c r="B1194" t="str">
        <f t="shared" si="36"/>
        <v>TR</v>
      </c>
      <c r="C1194" t="str">
        <f t="shared" si="37"/>
        <v>219x9</v>
      </c>
    </row>
    <row r="1195" spans="1:3" x14ac:dyDescent="0.25">
      <c r="A1195" s="10" t="s">
        <v>1308</v>
      </c>
      <c r="B1195" t="str">
        <f t="shared" si="36"/>
        <v>TR</v>
      </c>
      <c r="C1195" t="str">
        <f t="shared" si="37"/>
        <v>219x10</v>
      </c>
    </row>
    <row r="1196" spans="1:3" x14ac:dyDescent="0.25">
      <c r="A1196" s="10" t="s">
        <v>1309</v>
      </c>
      <c r="B1196" t="str">
        <f t="shared" si="36"/>
        <v>TR</v>
      </c>
      <c r="C1196" t="str">
        <f t="shared" si="37"/>
        <v>219x12</v>
      </c>
    </row>
    <row r="1197" spans="1:3" x14ac:dyDescent="0.25">
      <c r="A1197" s="10" t="s">
        <v>1310</v>
      </c>
      <c r="B1197" t="str">
        <f t="shared" si="36"/>
        <v>TR</v>
      </c>
      <c r="C1197" t="str">
        <f t="shared" si="37"/>
        <v>219x14</v>
      </c>
    </row>
    <row r="1198" spans="1:3" x14ac:dyDescent="0.25">
      <c r="A1198" s="10" t="s">
        <v>1311</v>
      </c>
      <c r="B1198" t="str">
        <f t="shared" si="36"/>
        <v>TR</v>
      </c>
      <c r="C1198" t="str">
        <f t="shared" si="37"/>
        <v>219x16</v>
      </c>
    </row>
    <row r="1199" spans="1:3" x14ac:dyDescent="0.25">
      <c r="A1199" s="10" t="s">
        <v>1312</v>
      </c>
      <c r="B1199" t="str">
        <f t="shared" si="36"/>
        <v>TR</v>
      </c>
      <c r="C1199" t="str">
        <f t="shared" si="37"/>
        <v>219x18</v>
      </c>
    </row>
    <row r="1200" spans="1:3" x14ac:dyDescent="0.25">
      <c r="A1200" s="10" t="s">
        <v>1313</v>
      </c>
      <c r="B1200" t="str">
        <f t="shared" si="36"/>
        <v>TR</v>
      </c>
      <c r="C1200" t="str">
        <f t="shared" si="37"/>
        <v>219x20</v>
      </c>
    </row>
    <row r="1201" spans="1:3" x14ac:dyDescent="0.25">
      <c r="A1201" s="10" t="s">
        <v>1314</v>
      </c>
      <c r="B1201" t="str">
        <f t="shared" si="36"/>
        <v>TR</v>
      </c>
      <c r="C1201" t="str">
        <f t="shared" si="37"/>
        <v>219x22</v>
      </c>
    </row>
    <row r="1202" spans="1:3" x14ac:dyDescent="0.25">
      <c r="A1202" s="10" t="s">
        <v>1315</v>
      </c>
      <c r="B1202" t="str">
        <f t="shared" si="36"/>
        <v>TR</v>
      </c>
      <c r="C1202" t="str">
        <f t="shared" si="37"/>
        <v>219x25</v>
      </c>
    </row>
    <row r="1203" spans="1:3" x14ac:dyDescent="0.25">
      <c r="A1203" s="10" t="s">
        <v>1316</v>
      </c>
      <c r="B1203" t="str">
        <f t="shared" si="36"/>
        <v>TR</v>
      </c>
      <c r="C1203" t="str">
        <f t="shared" si="37"/>
        <v>219x28</v>
      </c>
    </row>
    <row r="1204" spans="1:3" x14ac:dyDescent="0.25">
      <c r="A1204" s="10" t="s">
        <v>1317</v>
      </c>
      <c r="B1204" t="str">
        <f t="shared" si="36"/>
        <v>TR</v>
      </c>
      <c r="C1204" t="str">
        <f t="shared" si="37"/>
        <v>219x32</v>
      </c>
    </row>
    <row r="1205" spans="1:3" x14ac:dyDescent="0.25">
      <c r="A1205" s="10" t="s">
        <v>1318</v>
      </c>
      <c r="B1205" t="str">
        <f t="shared" si="36"/>
        <v>TR</v>
      </c>
      <c r="C1205" t="str">
        <f t="shared" si="37"/>
        <v>245x6.5</v>
      </c>
    </row>
    <row r="1206" spans="1:3" x14ac:dyDescent="0.25">
      <c r="A1206" s="10" t="s">
        <v>1319</v>
      </c>
      <c r="B1206" t="str">
        <f t="shared" si="36"/>
        <v>TR</v>
      </c>
      <c r="C1206" t="str">
        <f t="shared" si="37"/>
        <v>245x7</v>
      </c>
    </row>
    <row r="1207" spans="1:3" x14ac:dyDescent="0.25">
      <c r="A1207" s="10" t="s">
        <v>1320</v>
      </c>
      <c r="B1207" t="str">
        <f t="shared" si="36"/>
        <v>TR</v>
      </c>
      <c r="C1207" t="str">
        <f t="shared" si="37"/>
        <v>245x8</v>
      </c>
    </row>
    <row r="1208" spans="1:3" x14ac:dyDescent="0.25">
      <c r="A1208" s="10" t="s">
        <v>1321</v>
      </c>
      <c r="B1208" t="str">
        <f t="shared" si="36"/>
        <v>TR</v>
      </c>
      <c r="C1208" t="str">
        <f t="shared" si="37"/>
        <v>245x9</v>
      </c>
    </row>
    <row r="1209" spans="1:3" x14ac:dyDescent="0.25">
      <c r="A1209" s="10" t="s">
        <v>1322</v>
      </c>
      <c r="B1209" t="str">
        <f t="shared" si="36"/>
        <v>TR</v>
      </c>
      <c r="C1209" t="str">
        <f t="shared" si="37"/>
        <v>245x10</v>
      </c>
    </row>
    <row r="1210" spans="1:3" x14ac:dyDescent="0.25">
      <c r="A1210" s="10" t="s">
        <v>1323</v>
      </c>
      <c r="B1210" t="str">
        <f t="shared" si="36"/>
        <v>TR</v>
      </c>
      <c r="C1210" t="str">
        <f t="shared" si="37"/>
        <v>245x12</v>
      </c>
    </row>
    <row r="1211" spans="1:3" x14ac:dyDescent="0.25">
      <c r="A1211" s="10" t="s">
        <v>1324</v>
      </c>
      <c r="B1211" t="str">
        <f t="shared" si="36"/>
        <v>TR</v>
      </c>
      <c r="C1211" t="str">
        <f t="shared" si="37"/>
        <v>245x14</v>
      </c>
    </row>
    <row r="1212" spans="1:3" x14ac:dyDescent="0.25">
      <c r="A1212" s="10" t="s">
        <v>1325</v>
      </c>
      <c r="B1212" t="str">
        <f t="shared" si="36"/>
        <v>TR</v>
      </c>
      <c r="C1212" t="str">
        <f t="shared" si="37"/>
        <v>245x16</v>
      </c>
    </row>
    <row r="1213" spans="1:3" x14ac:dyDescent="0.25">
      <c r="A1213" s="10" t="s">
        <v>1326</v>
      </c>
      <c r="B1213" t="str">
        <f t="shared" si="36"/>
        <v>TR</v>
      </c>
      <c r="C1213" t="str">
        <f t="shared" si="37"/>
        <v>245x18</v>
      </c>
    </row>
    <row r="1214" spans="1:3" x14ac:dyDescent="0.25">
      <c r="A1214" s="10" t="s">
        <v>1327</v>
      </c>
      <c r="B1214" t="str">
        <f t="shared" si="36"/>
        <v>TR</v>
      </c>
      <c r="C1214" t="str">
        <f t="shared" si="37"/>
        <v>245x20</v>
      </c>
    </row>
    <row r="1215" spans="1:3" x14ac:dyDescent="0.25">
      <c r="A1215" s="10" t="s">
        <v>1328</v>
      </c>
      <c r="B1215" t="str">
        <f t="shared" si="36"/>
        <v>TR</v>
      </c>
      <c r="C1215" t="str">
        <f t="shared" si="37"/>
        <v>245x22</v>
      </c>
    </row>
    <row r="1216" spans="1:3" x14ac:dyDescent="0.25">
      <c r="A1216" s="10" t="s">
        <v>1329</v>
      </c>
      <c r="B1216" t="str">
        <f t="shared" si="36"/>
        <v>TR</v>
      </c>
      <c r="C1216" t="str">
        <f t="shared" si="37"/>
        <v>245x25</v>
      </c>
    </row>
    <row r="1217" spans="1:3" x14ac:dyDescent="0.25">
      <c r="A1217" s="10" t="s">
        <v>1330</v>
      </c>
      <c r="B1217" t="str">
        <f t="shared" si="36"/>
        <v>TR</v>
      </c>
      <c r="C1217" t="str">
        <f t="shared" si="37"/>
        <v>245x28</v>
      </c>
    </row>
    <row r="1218" spans="1:3" x14ac:dyDescent="0.25">
      <c r="A1218" s="10" t="s">
        <v>1331</v>
      </c>
      <c r="B1218" t="str">
        <f t="shared" si="36"/>
        <v>TR</v>
      </c>
      <c r="C1218" t="str">
        <f t="shared" si="37"/>
        <v>245x32</v>
      </c>
    </row>
    <row r="1219" spans="1:3" x14ac:dyDescent="0.25">
      <c r="A1219" s="10" t="s">
        <v>1332</v>
      </c>
      <c r="B1219" t="str">
        <f t="shared" ref="B1219:B1282" si="38">UPPER(LEFT(A1219,FIND(" ",A1219)-1))</f>
        <v>TR</v>
      </c>
      <c r="C1219" t="str">
        <f t="shared" ref="C1219:C1282" si="39">MID(A1219,FIND(" ",A1219)+1, LEN(A1219))</f>
        <v>245x36</v>
      </c>
    </row>
    <row r="1220" spans="1:3" x14ac:dyDescent="0.25">
      <c r="A1220" s="10" t="s">
        <v>1333</v>
      </c>
      <c r="B1220" t="str">
        <f t="shared" si="38"/>
        <v>TR</v>
      </c>
      <c r="C1220" t="str">
        <f t="shared" si="39"/>
        <v>273x6.5</v>
      </c>
    </row>
    <row r="1221" spans="1:3" x14ac:dyDescent="0.25">
      <c r="A1221" s="10" t="s">
        <v>1334</v>
      </c>
      <c r="B1221" t="str">
        <f t="shared" si="38"/>
        <v>TR</v>
      </c>
      <c r="C1221" t="str">
        <f t="shared" si="39"/>
        <v>273x7</v>
      </c>
    </row>
    <row r="1222" spans="1:3" x14ac:dyDescent="0.25">
      <c r="A1222" s="10" t="s">
        <v>1335</v>
      </c>
      <c r="B1222" t="str">
        <f t="shared" si="38"/>
        <v>TR</v>
      </c>
      <c r="C1222" t="str">
        <f t="shared" si="39"/>
        <v>273x8</v>
      </c>
    </row>
    <row r="1223" spans="1:3" x14ac:dyDescent="0.25">
      <c r="A1223" s="10" t="s">
        <v>1336</v>
      </c>
      <c r="B1223" t="str">
        <f t="shared" si="38"/>
        <v>TR</v>
      </c>
      <c r="C1223" t="str">
        <f t="shared" si="39"/>
        <v>273x9</v>
      </c>
    </row>
    <row r="1224" spans="1:3" x14ac:dyDescent="0.25">
      <c r="A1224" s="10" t="s">
        <v>1337</v>
      </c>
      <c r="B1224" t="str">
        <f t="shared" si="38"/>
        <v>TR</v>
      </c>
      <c r="C1224" t="str">
        <f t="shared" si="39"/>
        <v>273x10</v>
      </c>
    </row>
    <row r="1225" spans="1:3" x14ac:dyDescent="0.25">
      <c r="A1225" s="10" t="s">
        <v>1338</v>
      </c>
      <c r="B1225" t="str">
        <f t="shared" si="38"/>
        <v>TR</v>
      </c>
      <c r="C1225" t="str">
        <f t="shared" si="39"/>
        <v>273x12</v>
      </c>
    </row>
    <row r="1226" spans="1:3" x14ac:dyDescent="0.25">
      <c r="A1226" s="10" t="s">
        <v>1339</v>
      </c>
      <c r="B1226" t="str">
        <f t="shared" si="38"/>
        <v>TR</v>
      </c>
      <c r="C1226" t="str">
        <f t="shared" si="39"/>
        <v>273x14</v>
      </c>
    </row>
    <row r="1227" spans="1:3" x14ac:dyDescent="0.25">
      <c r="A1227" s="10" t="s">
        <v>1340</v>
      </c>
      <c r="B1227" t="str">
        <f t="shared" si="38"/>
        <v>TR</v>
      </c>
      <c r="C1227" t="str">
        <f t="shared" si="39"/>
        <v>273x16</v>
      </c>
    </row>
    <row r="1228" spans="1:3" x14ac:dyDescent="0.25">
      <c r="A1228" s="10" t="s">
        <v>1341</v>
      </c>
      <c r="B1228" t="str">
        <f t="shared" si="38"/>
        <v>TR</v>
      </c>
      <c r="C1228" t="str">
        <f t="shared" si="39"/>
        <v>273x18</v>
      </c>
    </row>
    <row r="1229" spans="1:3" x14ac:dyDescent="0.25">
      <c r="A1229" s="10" t="s">
        <v>1342</v>
      </c>
      <c r="B1229" t="str">
        <f t="shared" si="38"/>
        <v>TR</v>
      </c>
      <c r="C1229" t="str">
        <f t="shared" si="39"/>
        <v>273x20</v>
      </c>
    </row>
    <row r="1230" spans="1:3" x14ac:dyDescent="0.25">
      <c r="A1230" s="10" t="s">
        <v>1343</v>
      </c>
      <c r="B1230" t="str">
        <f t="shared" si="38"/>
        <v>TR</v>
      </c>
      <c r="C1230" t="str">
        <f t="shared" si="39"/>
        <v>273x22</v>
      </c>
    </row>
    <row r="1231" spans="1:3" x14ac:dyDescent="0.25">
      <c r="A1231" s="10" t="s">
        <v>1344</v>
      </c>
      <c r="B1231" t="str">
        <f t="shared" si="38"/>
        <v>TR</v>
      </c>
      <c r="C1231" t="str">
        <f t="shared" si="39"/>
        <v>273x25</v>
      </c>
    </row>
    <row r="1232" spans="1:3" x14ac:dyDescent="0.25">
      <c r="A1232" s="10" t="s">
        <v>1345</v>
      </c>
      <c r="B1232" t="str">
        <f t="shared" si="38"/>
        <v>TR</v>
      </c>
      <c r="C1232" t="str">
        <f t="shared" si="39"/>
        <v>273x28</v>
      </c>
    </row>
    <row r="1233" spans="1:3" x14ac:dyDescent="0.25">
      <c r="A1233" s="10" t="s">
        <v>1346</v>
      </c>
      <c r="B1233" t="str">
        <f t="shared" si="38"/>
        <v>TR</v>
      </c>
      <c r="C1233" t="str">
        <f t="shared" si="39"/>
        <v>273x32</v>
      </c>
    </row>
    <row r="1234" spans="1:3" x14ac:dyDescent="0.25">
      <c r="A1234" s="10" t="s">
        <v>1347</v>
      </c>
      <c r="B1234" t="str">
        <f t="shared" si="38"/>
        <v>TR</v>
      </c>
      <c r="C1234" t="str">
        <f t="shared" si="39"/>
        <v>273x36</v>
      </c>
    </row>
    <row r="1235" spans="1:3" x14ac:dyDescent="0.25">
      <c r="A1235" s="10" t="s">
        <v>1348</v>
      </c>
      <c r="B1235" t="str">
        <f t="shared" si="38"/>
        <v>TR</v>
      </c>
      <c r="C1235" t="str">
        <f t="shared" si="39"/>
        <v>324x8</v>
      </c>
    </row>
    <row r="1236" spans="1:3" x14ac:dyDescent="0.25">
      <c r="A1236" s="10" t="s">
        <v>1349</v>
      </c>
      <c r="B1236" t="str">
        <f t="shared" si="38"/>
        <v>TR</v>
      </c>
      <c r="C1236" t="str">
        <f t="shared" si="39"/>
        <v>324x9</v>
      </c>
    </row>
    <row r="1237" spans="1:3" x14ac:dyDescent="0.25">
      <c r="A1237" s="10" t="s">
        <v>1350</v>
      </c>
      <c r="B1237" t="str">
        <f t="shared" si="38"/>
        <v>TR</v>
      </c>
      <c r="C1237" t="str">
        <f t="shared" si="39"/>
        <v>324x10</v>
      </c>
    </row>
    <row r="1238" spans="1:3" x14ac:dyDescent="0.25">
      <c r="A1238" s="10" t="s">
        <v>1351</v>
      </c>
      <c r="B1238" t="str">
        <f t="shared" si="38"/>
        <v>TR</v>
      </c>
      <c r="C1238" t="str">
        <f t="shared" si="39"/>
        <v>324x12</v>
      </c>
    </row>
    <row r="1239" spans="1:3" x14ac:dyDescent="0.25">
      <c r="A1239" s="10" t="s">
        <v>1352</v>
      </c>
      <c r="B1239" t="str">
        <f t="shared" si="38"/>
        <v>TR</v>
      </c>
      <c r="C1239" t="str">
        <f t="shared" si="39"/>
        <v>324x14</v>
      </c>
    </row>
    <row r="1240" spans="1:3" x14ac:dyDescent="0.25">
      <c r="A1240" s="10" t="s">
        <v>1353</v>
      </c>
      <c r="B1240" t="str">
        <f t="shared" si="38"/>
        <v>TR</v>
      </c>
      <c r="C1240" t="str">
        <f t="shared" si="39"/>
        <v>324x16</v>
      </c>
    </row>
    <row r="1241" spans="1:3" x14ac:dyDescent="0.25">
      <c r="A1241" s="10" t="s">
        <v>1354</v>
      </c>
      <c r="B1241" t="str">
        <f t="shared" si="38"/>
        <v>TR</v>
      </c>
      <c r="C1241" t="str">
        <f t="shared" si="39"/>
        <v>324x18</v>
      </c>
    </row>
    <row r="1242" spans="1:3" x14ac:dyDescent="0.25">
      <c r="A1242" s="10" t="s">
        <v>1355</v>
      </c>
      <c r="B1242" t="str">
        <f t="shared" si="38"/>
        <v>TR</v>
      </c>
      <c r="C1242" t="str">
        <f t="shared" si="39"/>
        <v>324x20</v>
      </c>
    </row>
    <row r="1243" spans="1:3" x14ac:dyDescent="0.25">
      <c r="A1243" s="10" t="s">
        <v>1356</v>
      </c>
      <c r="B1243" t="str">
        <f t="shared" si="38"/>
        <v>TR</v>
      </c>
      <c r="C1243" t="str">
        <f t="shared" si="39"/>
        <v>324x22</v>
      </c>
    </row>
    <row r="1244" spans="1:3" x14ac:dyDescent="0.25">
      <c r="A1244" s="10" t="s">
        <v>1357</v>
      </c>
      <c r="B1244" t="str">
        <f t="shared" si="38"/>
        <v>TR</v>
      </c>
      <c r="C1244" t="str">
        <f t="shared" si="39"/>
        <v>324x25</v>
      </c>
    </row>
    <row r="1245" spans="1:3" x14ac:dyDescent="0.25">
      <c r="A1245" s="10" t="s">
        <v>1358</v>
      </c>
      <c r="B1245" t="str">
        <f t="shared" si="38"/>
        <v>TR</v>
      </c>
      <c r="C1245" t="str">
        <f t="shared" si="39"/>
        <v>324x28</v>
      </c>
    </row>
    <row r="1246" spans="1:3" x14ac:dyDescent="0.25">
      <c r="A1246" s="10" t="s">
        <v>1359</v>
      </c>
      <c r="B1246" t="str">
        <f t="shared" si="38"/>
        <v>TR</v>
      </c>
      <c r="C1246" t="str">
        <f t="shared" si="39"/>
        <v>324x32</v>
      </c>
    </row>
    <row r="1247" spans="1:3" x14ac:dyDescent="0.25">
      <c r="A1247" s="10" t="s">
        <v>1360</v>
      </c>
      <c r="B1247" t="str">
        <f t="shared" si="38"/>
        <v>TR</v>
      </c>
      <c r="C1247" t="str">
        <f t="shared" si="39"/>
        <v>324x36</v>
      </c>
    </row>
    <row r="1248" spans="1:3" x14ac:dyDescent="0.25">
      <c r="A1248" s="10" t="s">
        <v>1361</v>
      </c>
      <c r="B1248" t="str">
        <f t="shared" si="38"/>
        <v>TR</v>
      </c>
      <c r="C1248" t="str">
        <f t="shared" si="39"/>
        <v>377x9</v>
      </c>
    </row>
    <row r="1249" spans="1:3" x14ac:dyDescent="0.25">
      <c r="A1249" s="10" t="s">
        <v>1362</v>
      </c>
      <c r="B1249" t="str">
        <f t="shared" si="38"/>
        <v>TR</v>
      </c>
      <c r="C1249" t="str">
        <f t="shared" si="39"/>
        <v>377x10</v>
      </c>
    </row>
    <row r="1250" spans="1:3" x14ac:dyDescent="0.25">
      <c r="A1250" s="10" t="s">
        <v>1363</v>
      </c>
      <c r="B1250" t="str">
        <f t="shared" si="38"/>
        <v>TR</v>
      </c>
      <c r="C1250" t="str">
        <f t="shared" si="39"/>
        <v>377x12</v>
      </c>
    </row>
    <row r="1251" spans="1:3" x14ac:dyDescent="0.25">
      <c r="A1251" s="10" t="s">
        <v>1364</v>
      </c>
      <c r="B1251" t="str">
        <f t="shared" si="38"/>
        <v>TR</v>
      </c>
      <c r="C1251" t="str">
        <f t="shared" si="39"/>
        <v>377x14</v>
      </c>
    </row>
    <row r="1252" spans="1:3" x14ac:dyDescent="0.25">
      <c r="A1252" s="10" t="s">
        <v>1365</v>
      </c>
      <c r="B1252" t="str">
        <f t="shared" si="38"/>
        <v>TR</v>
      </c>
      <c r="C1252" t="str">
        <f t="shared" si="39"/>
        <v>377x16</v>
      </c>
    </row>
    <row r="1253" spans="1:3" x14ac:dyDescent="0.25">
      <c r="A1253" s="10" t="s">
        <v>1366</v>
      </c>
      <c r="B1253" t="str">
        <f t="shared" si="38"/>
        <v>TR</v>
      </c>
      <c r="C1253" t="str">
        <f t="shared" si="39"/>
        <v>377x18</v>
      </c>
    </row>
    <row r="1254" spans="1:3" x14ac:dyDescent="0.25">
      <c r="A1254" s="10" t="s">
        <v>1367</v>
      </c>
      <c r="B1254" t="str">
        <f t="shared" si="38"/>
        <v>TR</v>
      </c>
      <c r="C1254" t="str">
        <f t="shared" si="39"/>
        <v>377x20</v>
      </c>
    </row>
    <row r="1255" spans="1:3" x14ac:dyDescent="0.25">
      <c r="A1255" s="10" t="s">
        <v>1368</v>
      </c>
      <c r="B1255" t="str">
        <f t="shared" si="38"/>
        <v>TR</v>
      </c>
      <c r="C1255" t="str">
        <f t="shared" si="39"/>
        <v>377x22</v>
      </c>
    </row>
    <row r="1256" spans="1:3" x14ac:dyDescent="0.25">
      <c r="A1256" s="10" t="s">
        <v>1369</v>
      </c>
      <c r="B1256" t="str">
        <f t="shared" si="38"/>
        <v>TR</v>
      </c>
      <c r="C1256" t="str">
        <f t="shared" si="39"/>
        <v>377x25</v>
      </c>
    </row>
    <row r="1257" spans="1:3" x14ac:dyDescent="0.25">
      <c r="A1257" s="10" t="s">
        <v>1370</v>
      </c>
      <c r="B1257" t="str">
        <f t="shared" si="38"/>
        <v>TR</v>
      </c>
      <c r="C1257" t="str">
        <f t="shared" si="39"/>
        <v>377x28</v>
      </c>
    </row>
    <row r="1258" spans="1:3" x14ac:dyDescent="0.25">
      <c r="A1258" s="10" t="s">
        <v>1371</v>
      </c>
      <c r="B1258" t="str">
        <f t="shared" si="38"/>
        <v>TR</v>
      </c>
      <c r="C1258" t="str">
        <f t="shared" si="39"/>
        <v>377x32</v>
      </c>
    </row>
    <row r="1259" spans="1:3" x14ac:dyDescent="0.25">
      <c r="A1259" s="10" t="s">
        <v>1372</v>
      </c>
      <c r="B1259" t="str">
        <f t="shared" si="38"/>
        <v>TR</v>
      </c>
      <c r="C1259" t="str">
        <f t="shared" si="39"/>
        <v>377x36</v>
      </c>
    </row>
    <row r="1260" spans="1:3" x14ac:dyDescent="0.25">
      <c r="A1260" s="10" t="s">
        <v>1373</v>
      </c>
      <c r="B1260" t="str">
        <f t="shared" si="38"/>
        <v>TR_</v>
      </c>
      <c r="C1260" t="str">
        <f t="shared" si="39"/>
        <v>324x5</v>
      </c>
    </row>
    <row r="1261" spans="1:3" x14ac:dyDescent="0.25">
      <c r="A1261" s="10" t="s">
        <v>1375</v>
      </c>
      <c r="B1261" t="str">
        <f t="shared" si="38"/>
        <v>TR_</v>
      </c>
      <c r="C1261" t="str">
        <f t="shared" si="39"/>
        <v>324x6</v>
      </c>
    </row>
    <row r="1262" spans="1:3" x14ac:dyDescent="0.25">
      <c r="A1262" s="10" t="s">
        <v>1376</v>
      </c>
      <c r="B1262" t="str">
        <f t="shared" si="38"/>
        <v>TR_</v>
      </c>
      <c r="C1262" t="str">
        <f t="shared" si="39"/>
        <v>324x7</v>
      </c>
    </row>
    <row r="1263" spans="1:3" x14ac:dyDescent="0.25">
      <c r="A1263" s="10" t="s">
        <v>1377</v>
      </c>
      <c r="B1263" t="str">
        <f t="shared" si="38"/>
        <v>TR_</v>
      </c>
      <c r="C1263" t="str">
        <f t="shared" si="39"/>
        <v>324x8</v>
      </c>
    </row>
    <row r="1264" spans="1:3" x14ac:dyDescent="0.25">
      <c r="A1264" s="10" t="s">
        <v>1378</v>
      </c>
      <c r="B1264" t="str">
        <f t="shared" si="38"/>
        <v>TR_</v>
      </c>
      <c r="C1264" t="str">
        <f t="shared" si="39"/>
        <v>377x5</v>
      </c>
    </row>
    <row r="1265" spans="1:3" x14ac:dyDescent="0.25">
      <c r="A1265" s="10" t="s">
        <v>1379</v>
      </c>
      <c r="B1265" t="str">
        <f t="shared" si="38"/>
        <v>TR_</v>
      </c>
      <c r="C1265" t="str">
        <f t="shared" si="39"/>
        <v>377x6</v>
      </c>
    </row>
    <row r="1266" spans="1:3" x14ac:dyDescent="0.25">
      <c r="A1266" s="10" t="s">
        <v>1380</v>
      </c>
      <c r="B1266" t="str">
        <f t="shared" si="38"/>
        <v>TR_</v>
      </c>
      <c r="C1266" t="str">
        <f t="shared" si="39"/>
        <v>377x7</v>
      </c>
    </row>
    <row r="1267" spans="1:3" x14ac:dyDescent="0.25">
      <c r="A1267" s="10" t="s">
        <v>1381</v>
      </c>
      <c r="B1267" t="str">
        <f t="shared" si="38"/>
        <v>TR_</v>
      </c>
      <c r="C1267" t="str">
        <f t="shared" si="39"/>
        <v>377x8</v>
      </c>
    </row>
    <row r="1268" spans="1:3" x14ac:dyDescent="0.25">
      <c r="A1268" s="10" t="s">
        <v>1382</v>
      </c>
      <c r="B1268" t="str">
        <f t="shared" si="38"/>
        <v>TR_</v>
      </c>
      <c r="C1268" t="str">
        <f t="shared" si="39"/>
        <v>426x5</v>
      </c>
    </row>
    <row r="1269" spans="1:3" x14ac:dyDescent="0.25">
      <c r="A1269" s="10" t="s">
        <v>1383</v>
      </c>
      <c r="B1269" t="str">
        <f t="shared" si="38"/>
        <v>TR_</v>
      </c>
      <c r="C1269" t="str">
        <f t="shared" si="39"/>
        <v>426x6</v>
      </c>
    </row>
    <row r="1270" spans="1:3" x14ac:dyDescent="0.25">
      <c r="A1270" s="10" t="s">
        <v>1384</v>
      </c>
      <c r="B1270" t="str">
        <f t="shared" si="38"/>
        <v>TR_</v>
      </c>
      <c r="C1270" t="str">
        <f t="shared" si="39"/>
        <v>426x7</v>
      </c>
    </row>
    <row r="1271" spans="1:3" x14ac:dyDescent="0.25">
      <c r="A1271" s="10" t="s">
        <v>1385</v>
      </c>
      <c r="B1271" t="str">
        <f t="shared" si="38"/>
        <v>TR_</v>
      </c>
      <c r="C1271" t="str">
        <f t="shared" si="39"/>
        <v>426x8</v>
      </c>
    </row>
    <row r="1272" spans="1:3" x14ac:dyDescent="0.25">
      <c r="A1272" s="10" t="s">
        <v>1386</v>
      </c>
      <c r="B1272" t="str">
        <f t="shared" si="38"/>
        <v>TR_</v>
      </c>
      <c r="C1272" t="str">
        <f t="shared" si="39"/>
        <v>530x5</v>
      </c>
    </row>
    <row r="1273" spans="1:3" x14ac:dyDescent="0.25">
      <c r="A1273" s="10" t="s">
        <v>1387</v>
      </c>
      <c r="B1273" t="str">
        <f t="shared" si="38"/>
        <v>TR_</v>
      </c>
      <c r="C1273" t="str">
        <f t="shared" si="39"/>
        <v>530x6</v>
      </c>
    </row>
    <row r="1274" spans="1:3" x14ac:dyDescent="0.25">
      <c r="A1274" s="10" t="s">
        <v>1388</v>
      </c>
      <c r="B1274" t="str">
        <f t="shared" si="38"/>
        <v>TR_</v>
      </c>
      <c r="C1274" t="str">
        <f t="shared" si="39"/>
        <v>530x7</v>
      </c>
    </row>
    <row r="1275" spans="1:3" x14ac:dyDescent="0.25">
      <c r="A1275" s="10" t="s">
        <v>1389</v>
      </c>
      <c r="B1275" t="str">
        <f t="shared" si="38"/>
        <v>TR_</v>
      </c>
      <c r="C1275" t="str">
        <f t="shared" si="39"/>
        <v>530x8</v>
      </c>
    </row>
    <row r="1276" spans="1:3" x14ac:dyDescent="0.25">
      <c r="A1276" s="10" t="s">
        <v>1390</v>
      </c>
      <c r="B1276" t="str">
        <f t="shared" si="38"/>
        <v>TR_</v>
      </c>
      <c r="C1276" t="str">
        <f t="shared" si="39"/>
        <v>530x9</v>
      </c>
    </row>
    <row r="1277" spans="1:3" x14ac:dyDescent="0.25">
      <c r="A1277" s="10" t="s">
        <v>1391</v>
      </c>
      <c r="B1277" t="str">
        <f t="shared" si="38"/>
        <v>TR_</v>
      </c>
      <c r="C1277" t="str">
        <f t="shared" si="39"/>
        <v>630x6</v>
      </c>
    </row>
    <row r="1278" spans="1:3" x14ac:dyDescent="0.25">
      <c r="A1278" s="10" t="s">
        <v>1392</v>
      </c>
      <c r="B1278" t="str">
        <f t="shared" si="38"/>
        <v>TR_</v>
      </c>
      <c r="C1278" t="str">
        <f t="shared" si="39"/>
        <v>630x7</v>
      </c>
    </row>
    <row r="1279" spans="1:3" x14ac:dyDescent="0.25">
      <c r="A1279" s="10" t="s">
        <v>1393</v>
      </c>
      <c r="B1279" t="str">
        <f t="shared" si="38"/>
        <v>TR_</v>
      </c>
      <c r="C1279" t="str">
        <f t="shared" si="39"/>
        <v>630x8</v>
      </c>
    </row>
    <row r="1280" spans="1:3" x14ac:dyDescent="0.25">
      <c r="A1280" s="10" t="s">
        <v>1394</v>
      </c>
      <c r="B1280" t="str">
        <f t="shared" si="38"/>
        <v>TR_</v>
      </c>
      <c r="C1280" t="str">
        <f t="shared" si="39"/>
        <v>630x9</v>
      </c>
    </row>
    <row r="1281" spans="1:3" x14ac:dyDescent="0.25">
      <c r="A1281" s="10" t="s">
        <v>1395</v>
      </c>
      <c r="B1281" t="str">
        <f t="shared" si="38"/>
        <v>TR_</v>
      </c>
      <c r="C1281" t="str">
        <f t="shared" si="39"/>
        <v>720x7</v>
      </c>
    </row>
    <row r="1282" spans="1:3" x14ac:dyDescent="0.25">
      <c r="A1282" s="10" t="s">
        <v>1396</v>
      </c>
      <c r="B1282" t="str">
        <f t="shared" si="38"/>
        <v>TR_</v>
      </c>
      <c r="C1282" t="str">
        <f t="shared" si="39"/>
        <v>720x8</v>
      </c>
    </row>
    <row r="1283" spans="1:3" x14ac:dyDescent="0.25">
      <c r="A1283" s="10" t="s">
        <v>1397</v>
      </c>
      <c r="B1283" t="str">
        <f t="shared" ref="B1283:B1346" si="40">UPPER(LEFT(A1283,FIND(" ",A1283)-1))</f>
        <v>TR_</v>
      </c>
      <c r="C1283" t="str">
        <f t="shared" ref="C1283:C1346" si="41">MID(A1283,FIND(" ",A1283)+1, LEN(A1283))</f>
        <v>720x9</v>
      </c>
    </row>
    <row r="1284" spans="1:3" x14ac:dyDescent="0.25">
      <c r="A1284" s="10" t="s">
        <v>1398</v>
      </c>
      <c r="B1284" t="str">
        <f t="shared" si="40"/>
        <v>TR_</v>
      </c>
      <c r="C1284" t="str">
        <f t="shared" si="41"/>
        <v>720x10</v>
      </c>
    </row>
    <row r="1285" spans="1:3" x14ac:dyDescent="0.25">
      <c r="A1285" s="10" t="s">
        <v>1399</v>
      </c>
      <c r="B1285" t="str">
        <f t="shared" si="40"/>
        <v>TR_</v>
      </c>
      <c r="C1285" t="str">
        <f t="shared" si="41"/>
        <v>820x7</v>
      </c>
    </row>
    <row r="1286" spans="1:3" x14ac:dyDescent="0.25">
      <c r="A1286" s="10" t="s">
        <v>1400</v>
      </c>
      <c r="B1286" t="str">
        <f t="shared" si="40"/>
        <v>TR_</v>
      </c>
      <c r="C1286" t="str">
        <f t="shared" si="41"/>
        <v>820x8</v>
      </c>
    </row>
    <row r="1287" spans="1:3" x14ac:dyDescent="0.25">
      <c r="A1287" s="10" t="s">
        <v>1401</v>
      </c>
      <c r="B1287" t="str">
        <f t="shared" si="40"/>
        <v>TR_</v>
      </c>
      <c r="C1287" t="str">
        <f t="shared" si="41"/>
        <v>820x9</v>
      </c>
    </row>
    <row r="1288" spans="1:3" x14ac:dyDescent="0.25">
      <c r="A1288" s="10" t="s">
        <v>1402</v>
      </c>
      <c r="B1288" t="str">
        <f t="shared" si="40"/>
        <v>TR_</v>
      </c>
      <c r="C1288" t="str">
        <f t="shared" si="41"/>
        <v>820x10</v>
      </c>
    </row>
    <row r="1289" spans="1:3" x14ac:dyDescent="0.25">
      <c r="A1289" s="10" t="s">
        <v>1403</v>
      </c>
      <c r="B1289" t="str">
        <f t="shared" si="40"/>
        <v>TR_</v>
      </c>
      <c r="C1289" t="str">
        <f t="shared" si="41"/>
        <v>820x11</v>
      </c>
    </row>
    <row r="1290" spans="1:3" x14ac:dyDescent="0.25">
      <c r="A1290" s="10" t="s">
        <v>1404</v>
      </c>
      <c r="B1290" t="str">
        <f t="shared" si="40"/>
        <v>TR_</v>
      </c>
      <c r="C1290" t="str">
        <f t="shared" si="41"/>
        <v>820x12</v>
      </c>
    </row>
    <row r="1291" spans="1:3" x14ac:dyDescent="0.25">
      <c r="A1291" s="10" t="s">
        <v>1405</v>
      </c>
      <c r="B1291" t="str">
        <f t="shared" si="40"/>
        <v>TR_</v>
      </c>
      <c r="C1291" t="str">
        <f t="shared" si="41"/>
        <v>920x8</v>
      </c>
    </row>
    <row r="1292" spans="1:3" x14ac:dyDescent="0.25">
      <c r="A1292" s="10" t="s">
        <v>1406</v>
      </c>
      <c r="B1292" t="str">
        <f t="shared" si="40"/>
        <v>TR_</v>
      </c>
      <c r="C1292" t="str">
        <f t="shared" si="41"/>
        <v>920x9</v>
      </c>
    </row>
    <row r="1293" spans="1:3" x14ac:dyDescent="0.25">
      <c r="A1293" s="10" t="s">
        <v>1407</v>
      </c>
      <c r="B1293" t="str">
        <f t="shared" si="40"/>
        <v>TR_</v>
      </c>
      <c r="C1293" t="str">
        <f t="shared" si="41"/>
        <v>920x10</v>
      </c>
    </row>
    <row r="1294" spans="1:3" x14ac:dyDescent="0.25">
      <c r="A1294" s="10" t="s">
        <v>1408</v>
      </c>
      <c r="B1294" t="str">
        <f t="shared" si="40"/>
        <v>TR_</v>
      </c>
      <c r="C1294" t="str">
        <f t="shared" si="41"/>
        <v>920x11</v>
      </c>
    </row>
    <row r="1295" spans="1:3" x14ac:dyDescent="0.25">
      <c r="A1295" s="10" t="s">
        <v>1409</v>
      </c>
      <c r="B1295" t="str">
        <f t="shared" si="40"/>
        <v>TR_</v>
      </c>
      <c r="C1295" t="str">
        <f t="shared" si="41"/>
        <v>920x12</v>
      </c>
    </row>
    <row r="1296" spans="1:3" x14ac:dyDescent="0.25">
      <c r="A1296" s="10" t="s">
        <v>1410</v>
      </c>
      <c r="B1296" t="str">
        <f t="shared" si="40"/>
        <v>TR_</v>
      </c>
      <c r="C1296" t="str">
        <f t="shared" si="41"/>
        <v>1020x9</v>
      </c>
    </row>
    <row r="1297" spans="1:3" x14ac:dyDescent="0.25">
      <c r="A1297" s="10" t="s">
        <v>1411</v>
      </c>
      <c r="B1297" t="str">
        <f t="shared" si="40"/>
        <v>TR_</v>
      </c>
      <c r="C1297" t="str">
        <f t="shared" si="41"/>
        <v>1020x10</v>
      </c>
    </row>
    <row r="1298" spans="1:3" x14ac:dyDescent="0.25">
      <c r="A1298" s="10" t="s">
        <v>1412</v>
      </c>
      <c r="B1298" t="str">
        <f t="shared" si="40"/>
        <v>TR_</v>
      </c>
      <c r="C1298" t="str">
        <f t="shared" si="41"/>
        <v>1020x11</v>
      </c>
    </row>
    <row r="1299" spans="1:3" x14ac:dyDescent="0.25">
      <c r="A1299" s="10" t="s">
        <v>1413</v>
      </c>
      <c r="B1299" t="str">
        <f t="shared" si="40"/>
        <v>TR_</v>
      </c>
      <c r="C1299" t="str">
        <f t="shared" si="41"/>
        <v>1020x12</v>
      </c>
    </row>
    <row r="1300" spans="1:3" x14ac:dyDescent="0.25">
      <c r="A1300" s="10" t="s">
        <v>1414</v>
      </c>
      <c r="B1300" t="str">
        <f t="shared" si="40"/>
        <v>TR_</v>
      </c>
      <c r="C1300" t="str">
        <f t="shared" si="41"/>
        <v>1220x10</v>
      </c>
    </row>
    <row r="1301" spans="1:3" x14ac:dyDescent="0.25">
      <c r="A1301" s="10" t="s">
        <v>1415</v>
      </c>
      <c r="B1301" t="str">
        <f t="shared" si="40"/>
        <v>TR_</v>
      </c>
      <c r="C1301" t="str">
        <f t="shared" si="41"/>
        <v>1220x11</v>
      </c>
    </row>
    <row r="1302" spans="1:3" x14ac:dyDescent="0.25">
      <c r="A1302" s="10" t="s">
        <v>1416</v>
      </c>
      <c r="B1302" t="str">
        <f t="shared" si="40"/>
        <v>TR_</v>
      </c>
      <c r="C1302" t="str">
        <f t="shared" si="41"/>
        <v>1220x12</v>
      </c>
    </row>
    <row r="1303" spans="1:3" x14ac:dyDescent="0.25">
      <c r="A1303" s="10" t="s">
        <v>1417</v>
      </c>
      <c r="B1303" t="str">
        <f t="shared" si="40"/>
        <v>L</v>
      </c>
      <c r="C1303" t="str">
        <f t="shared" si="41"/>
        <v>20x3</v>
      </c>
    </row>
    <row r="1304" spans="1:3" x14ac:dyDescent="0.25">
      <c r="A1304" s="10" t="s">
        <v>1419</v>
      </c>
      <c r="B1304" t="str">
        <f t="shared" si="40"/>
        <v>L</v>
      </c>
      <c r="C1304" t="str">
        <f t="shared" si="41"/>
        <v>25x3</v>
      </c>
    </row>
    <row r="1305" spans="1:3" x14ac:dyDescent="0.25">
      <c r="A1305" s="10" t="s">
        <v>1420</v>
      </c>
      <c r="B1305" t="str">
        <f t="shared" si="40"/>
        <v>L</v>
      </c>
      <c r="C1305" t="str">
        <f t="shared" si="41"/>
        <v>25x4</v>
      </c>
    </row>
    <row r="1306" spans="1:3" x14ac:dyDescent="0.25">
      <c r="A1306" s="10" t="s">
        <v>1421</v>
      </c>
      <c r="B1306" t="str">
        <f t="shared" si="40"/>
        <v>L</v>
      </c>
      <c r="C1306" t="str">
        <f t="shared" si="41"/>
        <v>30x3</v>
      </c>
    </row>
    <row r="1307" spans="1:3" x14ac:dyDescent="0.25">
      <c r="A1307" s="10" t="s">
        <v>1422</v>
      </c>
      <c r="B1307" t="str">
        <f t="shared" si="40"/>
        <v>L</v>
      </c>
      <c r="C1307" t="str">
        <f t="shared" si="41"/>
        <v>30x4</v>
      </c>
    </row>
    <row r="1308" spans="1:3" x14ac:dyDescent="0.25">
      <c r="A1308" s="10" t="s">
        <v>1423</v>
      </c>
      <c r="B1308" t="str">
        <f t="shared" si="40"/>
        <v>L</v>
      </c>
      <c r="C1308" t="str">
        <f t="shared" si="41"/>
        <v>35x3</v>
      </c>
    </row>
    <row r="1309" spans="1:3" x14ac:dyDescent="0.25">
      <c r="A1309" s="10" t="s">
        <v>1424</v>
      </c>
      <c r="B1309" t="str">
        <f t="shared" si="40"/>
        <v>L</v>
      </c>
      <c r="C1309" t="str">
        <f t="shared" si="41"/>
        <v>35x4</v>
      </c>
    </row>
    <row r="1310" spans="1:3" x14ac:dyDescent="0.25">
      <c r="A1310" s="10" t="s">
        <v>1425</v>
      </c>
      <c r="B1310" t="str">
        <f t="shared" si="40"/>
        <v>L</v>
      </c>
      <c r="C1310" t="str">
        <f t="shared" si="41"/>
        <v>40x3</v>
      </c>
    </row>
    <row r="1311" spans="1:3" x14ac:dyDescent="0.25">
      <c r="A1311" s="10" t="s">
        <v>1426</v>
      </c>
      <c r="B1311" t="str">
        <f t="shared" si="40"/>
        <v>L</v>
      </c>
      <c r="C1311" t="str">
        <f t="shared" si="41"/>
        <v>40x4</v>
      </c>
    </row>
    <row r="1312" spans="1:3" x14ac:dyDescent="0.25">
      <c r="A1312" s="10" t="s">
        <v>1427</v>
      </c>
      <c r="B1312" t="str">
        <f t="shared" si="40"/>
        <v>L</v>
      </c>
      <c r="C1312" t="str">
        <f t="shared" si="41"/>
        <v>40x5</v>
      </c>
    </row>
    <row r="1313" spans="1:3" x14ac:dyDescent="0.25">
      <c r="A1313" s="10" t="s">
        <v>1428</v>
      </c>
      <c r="B1313" t="str">
        <f t="shared" si="40"/>
        <v>L</v>
      </c>
      <c r="C1313" t="str">
        <f t="shared" si="41"/>
        <v>45x3</v>
      </c>
    </row>
    <row r="1314" spans="1:3" x14ac:dyDescent="0.25">
      <c r="A1314" s="10" t="s">
        <v>1429</v>
      </c>
      <c r="B1314" t="str">
        <f t="shared" si="40"/>
        <v>L</v>
      </c>
      <c r="C1314" t="str">
        <f t="shared" si="41"/>
        <v>45x4</v>
      </c>
    </row>
    <row r="1315" spans="1:3" x14ac:dyDescent="0.25">
      <c r="A1315" s="10" t="s">
        <v>1430</v>
      </c>
      <c r="B1315" t="str">
        <f t="shared" si="40"/>
        <v>L</v>
      </c>
      <c r="C1315" t="str">
        <f t="shared" si="41"/>
        <v>45x5</v>
      </c>
    </row>
    <row r="1316" spans="1:3" x14ac:dyDescent="0.25">
      <c r="A1316" s="10" t="s">
        <v>1431</v>
      </c>
      <c r="B1316" t="str">
        <f t="shared" si="40"/>
        <v>L</v>
      </c>
      <c r="C1316" t="str">
        <f t="shared" si="41"/>
        <v>50x4</v>
      </c>
    </row>
    <row r="1317" spans="1:3" x14ac:dyDescent="0.25">
      <c r="A1317" s="10" t="s">
        <v>1432</v>
      </c>
      <c r="B1317" t="str">
        <f t="shared" si="40"/>
        <v>L</v>
      </c>
      <c r="C1317" t="str">
        <f t="shared" si="41"/>
        <v>50x5</v>
      </c>
    </row>
    <row r="1318" spans="1:3" x14ac:dyDescent="0.25">
      <c r="A1318" s="10" t="s">
        <v>1433</v>
      </c>
      <c r="B1318" t="str">
        <f t="shared" si="40"/>
        <v>L</v>
      </c>
      <c r="C1318" t="str">
        <f t="shared" si="41"/>
        <v>50x6</v>
      </c>
    </row>
    <row r="1319" spans="1:3" x14ac:dyDescent="0.25">
      <c r="A1319" s="10" t="s">
        <v>1434</v>
      </c>
      <c r="B1319" t="str">
        <f t="shared" si="40"/>
        <v>L</v>
      </c>
      <c r="C1319" t="str">
        <f t="shared" si="41"/>
        <v>55x5</v>
      </c>
    </row>
    <row r="1320" spans="1:3" x14ac:dyDescent="0.25">
      <c r="A1320" s="10" t="s">
        <v>1435</v>
      </c>
      <c r="B1320" t="str">
        <f t="shared" si="40"/>
        <v>L</v>
      </c>
      <c r="C1320" t="str">
        <f t="shared" si="41"/>
        <v>55x6</v>
      </c>
    </row>
    <row r="1321" spans="1:3" x14ac:dyDescent="0.25">
      <c r="A1321" s="10" t="s">
        <v>1436</v>
      </c>
      <c r="B1321" t="str">
        <f t="shared" si="40"/>
        <v>L</v>
      </c>
      <c r="C1321" t="str">
        <f t="shared" si="41"/>
        <v>60x6</v>
      </c>
    </row>
    <row r="1322" spans="1:3" x14ac:dyDescent="0.25">
      <c r="A1322" s="10" t="s">
        <v>1437</v>
      </c>
      <c r="B1322" t="str">
        <f t="shared" si="40"/>
        <v>L</v>
      </c>
      <c r="C1322" t="str">
        <f t="shared" si="41"/>
        <v>60x8</v>
      </c>
    </row>
    <row r="1323" spans="1:3" x14ac:dyDescent="0.25">
      <c r="A1323" s="10" t="s">
        <v>1438</v>
      </c>
      <c r="B1323" t="str">
        <f t="shared" si="40"/>
        <v>L</v>
      </c>
      <c r="C1323" t="str">
        <f t="shared" si="41"/>
        <v>65x6</v>
      </c>
    </row>
    <row r="1324" spans="1:3" x14ac:dyDescent="0.25">
      <c r="A1324" s="10" t="s">
        <v>1439</v>
      </c>
      <c r="B1324" t="str">
        <f t="shared" si="40"/>
        <v>L</v>
      </c>
      <c r="C1324" t="str">
        <f t="shared" si="41"/>
        <v>65x8</v>
      </c>
    </row>
    <row r="1325" spans="1:3" x14ac:dyDescent="0.25">
      <c r="A1325" s="10" t="s">
        <v>1440</v>
      </c>
      <c r="B1325" t="str">
        <f t="shared" si="40"/>
        <v>L</v>
      </c>
      <c r="C1325" t="str">
        <f t="shared" si="41"/>
        <v>70x6</v>
      </c>
    </row>
    <row r="1326" spans="1:3" x14ac:dyDescent="0.25">
      <c r="A1326" s="10" t="s">
        <v>1441</v>
      </c>
      <c r="B1326" t="str">
        <f t="shared" si="40"/>
        <v>L</v>
      </c>
      <c r="C1326" t="str">
        <f t="shared" si="41"/>
        <v>70x7</v>
      </c>
    </row>
    <row r="1327" spans="1:3" x14ac:dyDescent="0.25">
      <c r="A1327" s="10" t="s">
        <v>1442</v>
      </c>
      <c r="B1327" t="str">
        <f t="shared" si="40"/>
        <v>L</v>
      </c>
      <c r="C1327" t="str">
        <f t="shared" si="41"/>
        <v>70x8</v>
      </c>
    </row>
    <row r="1328" spans="1:3" x14ac:dyDescent="0.25">
      <c r="A1328" s="10" t="s">
        <v>1443</v>
      </c>
      <c r="B1328" t="str">
        <f t="shared" si="40"/>
        <v>L</v>
      </c>
      <c r="C1328" t="str">
        <f t="shared" si="41"/>
        <v>80x6</v>
      </c>
    </row>
    <row r="1329" spans="1:3" x14ac:dyDescent="0.25">
      <c r="A1329" s="10" t="s">
        <v>1444</v>
      </c>
      <c r="B1329" t="str">
        <f t="shared" si="40"/>
        <v>L</v>
      </c>
      <c r="C1329" t="str">
        <f t="shared" si="41"/>
        <v>80x8</v>
      </c>
    </row>
    <row r="1330" spans="1:3" x14ac:dyDescent="0.25">
      <c r="A1330" s="10" t="s">
        <v>1445</v>
      </c>
      <c r="B1330" t="str">
        <f t="shared" si="40"/>
        <v>L</v>
      </c>
      <c r="C1330" t="str">
        <f t="shared" si="41"/>
        <v>80x10</v>
      </c>
    </row>
    <row r="1331" spans="1:3" x14ac:dyDescent="0.25">
      <c r="A1331" s="10" t="s">
        <v>1446</v>
      </c>
      <c r="B1331" t="str">
        <f t="shared" si="40"/>
        <v>L</v>
      </c>
      <c r="C1331" t="str">
        <f t="shared" si="41"/>
        <v>90x6</v>
      </c>
    </row>
    <row r="1332" spans="1:3" x14ac:dyDescent="0.25">
      <c r="A1332" s="10" t="s">
        <v>1447</v>
      </c>
      <c r="B1332" t="str">
        <f t="shared" si="40"/>
        <v>L</v>
      </c>
      <c r="C1332" t="str">
        <f t="shared" si="41"/>
        <v>90x8</v>
      </c>
    </row>
    <row r="1333" spans="1:3" x14ac:dyDescent="0.25">
      <c r="A1333" s="10" t="s">
        <v>1448</v>
      </c>
      <c r="B1333" t="str">
        <f t="shared" si="40"/>
        <v>L</v>
      </c>
      <c r="C1333" t="str">
        <f t="shared" si="41"/>
        <v>90x10</v>
      </c>
    </row>
    <row r="1334" spans="1:3" x14ac:dyDescent="0.25">
      <c r="A1334" s="10" t="s">
        <v>1449</v>
      </c>
      <c r="B1334" t="str">
        <f t="shared" si="40"/>
        <v>L</v>
      </c>
      <c r="C1334" t="str">
        <f t="shared" si="41"/>
        <v>100x6</v>
      </c>
    </row>
    <row r="1335" spans="1:3" x14ac:dyDescent="0.25">
      <c r="A1335" s="10" t="s">
        <v>1450</v>
      </c>
      <c r="B1335" t="str">
        <f t="shared" si="40"/>
        <v>L</v>
      </c>
      <c r="C1335" t="str">
        <f t="shared" si="41"/>
        <v>100x8</v>
      </c>
    </row>
    <row r="1336" spans="1:3" x14ac:dyDescent="0.25">
      <c r="A1336" s="10" t="s">
        <v>1451</v>
      </c>
      <c r="B1336" t="str">
        <f t="shared" si="40"/>
        <v>L</v>
      </c>
      <c r="C1336" t="str">
        <f t="shared" si="41"/>
        <v>100x10</v>
      </c>
    </row>
    <row r="1337" spans="1:3" x14ac:dyDescent="0.25">
      <c r="A1337" s="10" t="s">
        <v>1452</v>
      </c>
      <c r="B1337" t="str">
        <f t="shared" si="40"/>
        <v>L</v>
      </c>
      <c r="C1337" t="str">
        <f t="shared" si="41"/>
        <v>100x12</v>
      </c>
    </row>
    <row r="1338" spans="1:3" x14ac:dyDescent="0.25">
      <c r="A1338" s="10" t="s">
        <v>1453</v>
      </c>
      <c r="B1338" t="str">
        <f t="shared" si="40"/>
        <v>L</v>
      </c>
      <c r="C1338" t="str">
        <f t="shared" si="41"/>
        <v>110x8</v>
      </c>
    </row>
    <row r="1339" spans="1:3" x14ac:dyDescent="0.25">
      <c r="A1339" s="10" t="s">
        <v>1454</v>
      </c>
      <c r="B1339" t="str">
        <f t="shared" si="40"/>
        <v>L</v>
      </c>
      <c r="C1339" t="str">
        <f t="shared" si="41"/>
        <v>110x10</v>
      </c>
    </row>
    <row r="1340" spans="1:3" x14ac:dyDescent="0.25">
      <c r="A1340" s="10" t="s">
        <v>1455</v>
      </c>
      <c r="B1340" t="str">
        <f t="shared" si="40"/>
        <v>L</v>
      </c>
      <c r="C1340" t="str">
        <f t="shared" si="41"/>
        <v>120x8</v>
      </c>
    </row>
    <row r="1341" spans="1:3" x14ac:dyDescent="0.25">
      <c r="A1341" s="10" t="s">
        <v>1456</v>
      </c>
      <c r="B1341" t="str">
        <f t="shared" si="40"/>
        <v>L</v>
      </c>
      <c r="C1341" t="str">
        <f t="shared" si="41"/>
        <v>120x10</v>
      </c>
    </row>
    <row r="1342" spans="1:3" x14ac:dyDescent="0.25">
      <c r="A1342" s="10" t="s">
        <v>1457</v>
      </c>
      <c r="B1342" t="str">
        <f t="shared" si="40"/>
        <v>L</v>
      </c>
      <c r="C1342" t="str">
        <f t="shared" si="41"/>
        <v>120x12</v>
      </c>
    </row>
    <row r="1343" spans="1:3" x14ac:dyDescent="0.25">
      <c r="A1343" s="10" t="s">
        <v>1458</v>
      </c>
      <c r="B1343" t="str">
        <f t="shared" si="40"/>
        <v>L</v>
      </c>
      <c r="C1343" t="str">
        <f t="shared" si="41"/>
        <v>130x12</v>
      </c>
    </row>
    <row r="1344" spans="1:3" x14ac:dyDescent="0.25">
      <c r="A1344" s="10" t="s">
        <v>1459</v>
      </c>
      <c r="B1344" t="str">
        <f t="shared" si="40"/>
        <v>L</v>
      </c>
      <c r="C1344" t="str">
        <f t="shared" si="41"/>
        <v>130x14</v>
      </c>
    </row>
    <row r="1345" spans="1:3" x14ac:dyDescent="0.25">
      <c r="A1345" s="10" t="s">
        <v>1460</v>
      </c>
      <c r="B1345" t="str">
        <f t="shared" si="40"/>
        <v>L</v>
      </c>
      <c r="C1345" t="str">
        <f t="shared" si="41"/>
        <v>140x10</v>
      </c>
    </row>
    <row r="1346" spans="1:3" x14ac:dyDescent="0.25">
      <c r="A1346" s="10" t="s">
        <v>1461</v>
      </c>
      <c r="B1346" t="str">
        <f t="shared" si="40"/>
        <v>L</v>
      </c>
      <c r="C1346" t="str">
        <f t="shared" si="41"/>
        <v>140x12</v>
      </c>
    </row>
    <row r="1347" spans="1:3" x14ac:dyDescent="0.25">
      <c r="A1347" s="10" t="s">
        <v>1462</v>
      </c>
      <c r="B1347" t="str">
        <f t="shared" ref="B1347:B1410" si="42">UPPER(LEFT(A1347,FIND(" ",A1347)-1))</f>
        <v>L</v>
      </c>
      <c r="C1347" t="str">
        <f t="shared" ref="C1347:C1410" si="43">MID(A1347,FIND(" ",A1347)+1, LEN(A1347))</f>
        <v>140x14</v>
      </c>
    </row>
    <row r="1348" spans="1:3" x14ac:dyDescent="0.25">
      <c r="A1348" s="10" t="s">
        <v>1463</v>
      </c>
      <c r="B1348" t="str">
        <f t="shared" si="42"/>
        <v>L</v>
      </c>
      <c r="C1348" t="str">
        <f t="shared" si="43"/>
        <v>160x10</v>
      </c>
    </row>
    <row r="1349" spans="1:3" x14ac:dyDescent="0.25">
      <c r="A1349" s="10" t="s">
        <v>1464</v>
      </c>
      <c r="B1349" t="str">
        <f t="shared" si="42"/>
        <v>L</v>
      </c>
      <c r="C1349" t="str">
        <f t="shared" si="43"/>
        <v>160x12</v>
      </c>
    </row>
    <row r="1350" spans="1:3" x14ac:dyDescent="0.25">
      <c r="A1350" s="10" t="s">
        <v>1465</v>
      </c>
      <c r="B1350" t="str">
        <f t="shared" si="42"/>
        <v>L</v>
      </c>
      <c r="C1350" t="str">
        <f t="shared" si="43"/>
        <v>160x14</v>
      </c>
    </row>
    <row r="1351" spans="1:3" x14ac:dyDescent="0.25">
      <c r="A1351" s="10" t="s">
        <v>1466</v>
      </c>
      <c r="B1351" t="str">
        <f t="shared" si="42"/>
        <v>L</v>
      </c>
      <c r="C1351" t="str">
        <f t="shared" si="43"/>
        <v>160x16</v>
      </c>
    </row>
    <row r="1352" spans="1:3" x14ac:dyDescent="0.25">
      <c r="A1352" s="10" t="s">
        <v>1467</v>
      </c>
      <c r="B1352" t="str">
        <f t="shared" si="42"/>
        <v>L</v>
      </c>
      <c r="C1352" t="str">
        <f t="shared" si="43"/>
        <v>180x12</v>
      </c>
    </row>
    <row r="1353" spans="1:3" x14ac:dyDescent="0.25">
      <c r="A1353" s="10" t="s">
        <v>1468</v>
      </c>
      <c r="B1353" t="str">
        <f t="shared" si="42"/>
        <v>L</v>
      </c>
      <c r="C1353" t="str">
        <f t="shared" si="43"/>
        <v>180x14</v>
      </c>
    </row>
    <row r="1354" spans="1:3" x14ac:dyDescent="0.25">
      <c r="A1354" s="10" t="s">
        <v>1469</v>
      </c>
      <c r="B1354" t="str">
        <f t="shared" si="42"/>
        <v>L</v>
      </c>
      <c r="C1354" t="str">
        <f t="shared" si="43"/>
        <v>200x14</v>
      </c>
    </row>
    <row r="1355" spans="1:3" x14ac:dyDescent="0.25">
      <c r="A1355" s="10" t="s">
        <v>1470</v>
      </c>
      <c r="B1355" t="str">
        <f t="shared" si="42"/>
        <v>L</v>
      </c>
      <c r="C1355" t="str">
        <f t="shared" si="43"/>
        <v>200x16</v>
      </c>
    </row>
    <row r="1356" spans="1:3" x14ac:dyDescent="0.25">
      <c r="A1356" s="10" t="s">
        <v>1471</v>
      </c>
      <c r="B1356" t="str">
        <f t="shared" si="42"/>
        <v>L</v>
      </c>
      <c r="C1356" t="str">
        <f t="shared" si="43"/>
        <v>200x20</v>
      </c>
    </row>
    <row r="1357" spans="1:3" x14ac:dyDescent="0.25">
      <c r="A1357" s="10" t="s">
        <v>1472</v>
      </c>
      <c r="B1357" t="str">
        <f t="shared" si="42"/>
        <v>L</v>
      </c>
      <c r="C1357" t="str">
        <f t="shared" si="43"/>
        <v>30x20x3</v>
      </c>
    </row>
    <row r="1358" spans="1:3" x14ac:dyDescent="0.25">
      <c r="A1358" s="10" t="s">
        <v>1474</v>
      </c>
      <c r="B1358" t="str">
        <f t="shared" si="42"/>
        <v>L</v>
      </c>
      <c r="C1358" t="str">
        <f t="shared" si="43"/>
        <v>30x20x4</v>
      </c>
    </row>
    <row r="1359" spans="1:3" x14ac:dyDescent="0.25">
      <c r="A1359" s="10" t="s">
        <v>1475</v>
      </c>
      <c r="B1359" t="str">
        <f t="shared" si="42"/>
        <v>L</v>
      </c>
      <c r="C1359" t="str">
        <f t="shared" si="43"/>
        <v>40x25x3</v>
      </c>
    </row>
    <row r="1360" spans="1:3" x14ac:dyDescent="0.25">
      <c r="A1360" s="10" t="s">
        <v>1476</v>
      </c>
      <c r="B1360" t="str">
        <f t="shared" si="42"/>
        <v>L</v>
      </c>
      <c r="C1360" t="str">
        <f t="shared" si="43"/>
        <v>40x25x4</v>
      </c>
    </row>
    <row r="1361" spans="1:3" x14ac:dyDescent="0.25">
      <c r="A1361" s="10" t="s">
        <v>1477</v>
      </c>
      <c r="B1361" t="str">
        <f t="shared" si="42"/>
        <v>L</v>
      </c>
      <c r="C1361" t="str">
        <f t="shared" si="43"/>
        <v>40x25x5</v>
      </c>
    </row>
    <row r="1362" spans="1:3" x14ac:dyDescent="0.25">
      <c r="A1362" s="10" t="s">
        <v>1478</v>
      </c>
      <c r="B1362" t="str">
        <f t="shared" si="42"/>
        <v>L</v>
      </c>
      <c r="C1362" t="str">
        <f t="shared" si="43"/>
        <v>45x30x4</v>
      </c>
    </row>
    <row r="1363" spans="1:3" x14ac:dyDescent="0.25">
      <c r="A1363" s="10" t="s">
        <v>1479</v>
      </c>
      <c r="B1363" t="str">
        <f t="shared" si="42"/>
        <v>L</v>
      </c>
      <c r="C1363" t="str">
        <f t="shared" si="43"/>
        <v>45x30x5</v>
      </c>
    </row>
    <row r="1364" spans="1:3" x14ac:dyDescent="0.25">
      <c r="A1364" s="10" t="s">
        <v>1480</v>
      </c>
      <c r="B1364" t="str">
        <f t="shared" si="42"/>
        <v>L</v>
      </c>
      <c r="C1364" t="str">
        <f t="shared" si="43"/>
        <v>50x30x4</v>
      </c>
    </row>
    <row r="1365" spans="1:3" x14ac:dyDescent="0.25">
      <c r="A1365" s="10" t="s">
        <v>1481</v>
      </c>
      <c r="B1365" t="str">
        <f t="shared" si="42"/>
        <v>L</v>
      </c>
      <c r="C1365" t="str">
        <f t="shared" si="43"/>
        <v>50x30x5</v>
      </c>
    </row>
    <row r="1366" spans="1:3" x14ac:dyDescent="0.25">
      <c r="A1366" s="10" t="s">
        <v>1482</v>
      </c>
      <c r="B1366" t="str">
        <f t="shared" si="42"/>
        <v>L</v>
      </c>
      <c r="C1366" t="str">
        <f t="shared" si="43"/>
        <v>60x40x5</v>
      </c>
    </row>
    <row r="1367" spans="1:3" x14ac:dyDescent="0.25">
      <c r="A1367" s="10" t="s">
        <v>1483</v>
      </c>
      <c r="B1367" t="str">
        <f t="shared" si="42"/>
        <v>L</v>
      </c>
      <c r="C1367" t="str">
        <f t="shared" si="43"/>
        <v>60x40x6</v>
      </c>
    </row>
    <row r="1368" spans="1:3" x14ac:dyDescent="0.25">
      <c r="A1368" s="10" t="s">
        <v>1484</v>
      </c>
      <c r="B1368" t="str">
        <f t="shared" si="42"/>
        <v>L</v>
      </c>
      <c r="C1368" t="str">
        <f t="shared" si="43"/>
        <v>60x40x7</v>
      </c>
    </row>
    <row r="1369" spans="1:3" x14ac:dyDescent="0.25">
      <c r="A1369" s="10" t="s">
        <v>1485</v>
      </c>
      <c r="B1369" t="str">
        <f t="shared" si="42"/>
        <v>L</v>
      </c>
      <c r="C1369" t="str">
        <f t="shared" si="43"/>
        <v>65x50x5</v>
      </c>
    </row>
    <row r="1370" spans="1:3" x14ac:dyDescent="0.25">
      <c r="A1370" s="10" t="s">
        <v>1486</v>
      </c>
      <c r="B1370" t="str">
        <f t="shared" si="42"/>
        <v>L</v>
      </c>
      <c r="C1370" t="str">
        <f t="shared" si="43"/>
        <v>65x50x6</v>
      </c>
    </row>
    <row r="1371" spans="1:3" x14ac:dyDescent="0.25">
      <c r="A1371" s="10" t="s">
        <v>1487</v>
      </c>
      <c r="B1371" t="str">
        <f t="shared" si="42"/>
        <v>L</v>
      </c>
      <c r="C1371" t="str">
        <f t="shared" si="43"/>
        <v>65x50x7</v>
      </c>
    </row>
    <row r="1372" spans="1:3" x14ac:dyDescent="0.25">
      <c r="A1372" s="10" t="s">
        <v>1488</v>
      </c>
      <c r="B1372" t="str">
        <f t="shared" si="42"/>
        <v>L</v>
      </c>
      <c r="C1372" t="str">
        <f t="shared" si="43"/>
        <v>65x50x8</v>
      </c>
    </row>
    <row r="1373" spans="1:3" x14ac:dyDescent="0.25">
      <c r="A1373" s="10" t="s">
        <v>1489</v>
      </c>
      <c r="B1373" t="str">
        <f t="shared" si="42"/>
        <v>L</v>
      </c>
      <c r="C1373" t="str">
        <f t="shared" si="43"/>
        <v>75x50x5</v>
      </c>
    </row>
    <row r="1374" spans="1:3" x14ac:dyDescent="0.25">
      <c r="A1374" s="10" t="s">
        <v>1490</v>
      </c>
      <c r="B1374" t="str">
        <f t="shared" si="42"/>
        <v>L</v>
      </c>
      <c r="C1374" t="str">
        <f t="shared" si="43"/>
        <v>75x50x6</v>
      </c>
    </row>
    <row r="1375" spans="1:3" x14ac:dyDescent="0.25">
      <c r="A1375" s="10" t="s">
        <v>1491</v>
      </c>
      <c r="B1375" t="str">
        <f t="shared" si="42"/>
        <v>L</v>
      </c>
      <c r="C1375" t="str">
        <f t="shared" si="43"/>
        <v>75x50x7</v>
      </c>
    </row>
    <row r="1376" spans="1:3" x14ac:dyDescent="0.25">
      <c r="A1376" s="10" t="s">
        <v>1492</v>
      </c>
      <c r="B1376" t="str">
        <f t="shared" si="42"/>
        <v>L</v>
      </c>
      <c r="C1376" t="str">
        <f t="shared" si="43"/>
        <v>75x50x8</v>
      </c>
    </row>
    <row r="1377" spans="1:3" x14ac:dyDescent="0.25">
      <c r="A1377" s="10" t="s">
        <v>1493</v>
      </c>
      <c r="B1377" t="str">
        <f t="shared" si="42"/>
        <v>L</v>
      </c>
      <c r="C1377" t="str">
        <f t="shared" si="43"/>
        <v>80x60x6</v>
      </c>
    </row>
    <row r="1378" spans="1:3" x14ac:dyDescent="0.25">
      <c r="A1378" s="10" t="s">
        <v>1494</v>
      </c>
      <c r="B1378" t="str">
        <f t="shared" si="42"/>
        <v>L</v>
      </c>
      <c r="C1378" t="str">
        <f t="shared" si="43"/>
        <v>80x60x7</v>
      </c>
    </row>
    <row r="1379" spans="1:3" x14ac:dyDescent="0.25">
      <c r="A1379" s="10" t="s">
        <v>1495</v>
      </c>
      <c r="B1379" t="str">
        <f t="shared" si="42"/>
        <v>L</v>
      </c>
      <c r="C1379" t="str">
        <f t="shared" si="43"/>
        <v>80x60x8</v>
      </c>
    </row>
    <row r="1380" spans="1:3" x14ac:dyDescent="0.25">
      <c r="A1380" s="10" t="s">
        <v>1496</v>
      </c>
      <c r="B1380" t="str">
        <f t="shared" si="42"/>
        <v>L</v>
      </c>
      <c r="C1380" t="str">
        <f t="shared" si="43"/>
        <v>90x60x6</v>
      </c>
    </row>
    <row r="1381" spans="1:3" x14ac:dyDescent="0.25">
      <c r="A1381" s="10" t="s">
        <v>1497</v>
      </c>
      <c r="B1381" t="str">
        <f t="shared" si="42"/>
        <v>L</v>
      </c>
      <c r="C1381" t="str">
        <f t="shared" si="43"/>
        <v>90x60x8</v>
      </c>
    </row>
    <row r="1382" spans="1:3" x14ac:dyDescent="0.25">
      <c r="A1382" s="10" t="s">
        <v>1498</v>
      </c>
      <c r="B1382" t="str">
        <f t="shared" si="42"/>
        <v>L</v>
      </c>
      <c r="C1382" t="str">
        <f t="shared" si="43"/>
        <v>100x65x7</v>
      </c>
    </row>
    <row r="1383" spans="1:3" x14ac:dyDescent="0.25">
      <c r="A1383" s="10" t="s">
        <v>1499</v>
      </c>
      <c r="B1383" t="str">
        <f t="shared" si="42"/>
        <v>L</v>
      </c>
      <c r="C1383" t="str">
        <f t="shared" si="43"/>
        <v>100x65x8</v>
      </c>
    </row>
    <row r="1384" spans="1:3" x14ac:dyDescent="0.25">
      <c r="A1384" s="10" t="s">
        <v>1500</v>
      </c>
      <c r="B1384" t="str">
        <f t="shared" si="42"/>
        <v>L</v>
      </c>
      <c r="C1384" t="str">
        <f t="shared" si="43"/>
        <v>100x65x10</v>
      </c>
    </row>
    <row r="1385" spans="1:3" x14ac:dyDescent="0.25">
      <c r="A1385" s="10" t="s">
        <v>1501</v>
      </c>
      <c r="B1385" t="str">
        <f t="shared" si="42"/>
        <v>L</v>
      </c>
      <c r="C1385" t="str">
        <f t="shared" si="43"/>
        <v>100x65x12</v>
      </c>
    </row>
    <row r="1386" spans="1:3" x14ac:dyDescent="0.25">
      <c r="A1386" s="10" t="s">
        <v>1502</v>
      </c>
      <c r="B1386" t="str">
        <f t="shared" si="42"/>
        <v>L</v>
      </c>
      <c r="C1386" t="str">
        <f t="shared" si="43"/>
        <v>110x70x10</v>
      </c>
    </row>
    <row r="1387" spans="1:3" x14ac:dyDescent="0.25">
      <c r="A1387" s="10" t="s">
        <v>1503</v>
      </c>
      <c r="B1387" t="str">
        <f t="shared" si="42"/>
        <v>L</v>
      </c>
      <c r="C1387" t="str">
        <f t="shared" si="43"/>
        <v>110x70x12</v>
      </c>
    </row>
    <row r="1388" spans="1:3" x14ac:dyDescent="0.25">
      <c r="A1388" s="10" t="s">
        <v>1504</v>
      </c>
      <c r="B1388" t="str">
        <f t="shared" si="42"/>
        <v>L</v>
      </c>
      <c r="C1388" t="str">
        <f t="shared" si="43"/>
        <v>120x80x8</v>
      </c>
    </row>
    <row r="1389" spans="1:3" x14ac:dyDescent="0.25">
      <c r="A1389" s="10" t="s">
        <v>1505</v>
      </c>
      <c r="B1389" t="str">
        <f t="shared" si="42"/>
        <v>L</v>
      </c>
      <c r="C1389" t="str">
        <f t="shared" si="43"/>
        <v>120x80x10</v>
      </c>
    </row>
    <row r="1390" spans="1:3" x14ac:dyDescent="0.25">
      <c r="A1390" s="10" t="s">
        <v>1506</v>
      </c>
      <c r="B1390" t="str">
        <f t="shared" si="42"/>
        <v>L</v>
      </c>
      <c r="C1390" t="str">
        <f t="shared" si="43"/>
        <v>120x80x12</v>
      </c>
    </row>
    <row r="1391" spans="1:3" x14ac:dyDescent="0.25">
      <c r="A1391" s="10" t="s">
        <v>1507</v>
      </c>
      <c r="B1391" t="str">
        <f t="shared" si="42"/>
        <v>L</v>
      </c>
      <c r="C1391" t="str">
        <f t="shared" si="43"/>
        <v>130x90x10</v>
      </c>
    </row>
    <row r="1392" spans="1:3" x14ac:dyDescent="0.25">
      <c r="A1392" s="10" t="s">
        <v>1508</v>
      </c>
      <c r="B1392" t="str">
        <f t="shared" si="42"/>
        <v>L</v>
      </c>
      <c r="C1392" t="str">
        <f t="shared" si="43"/>
        <v>130x90x12</v>
      </c>
    </row>
    <row r="1393" spans="1:3" x14ac:dyDescent="0.25">
      <c r="A1393" s="10" t="s">
        <v>1509</v>
      </c>
      <c r="B1393" t="str">
        <f t="shared" si="42"/>
        <v>L</v>
      </c>
      <c r="C1393" t="str">
        <f t="shared" si="43"/>
        <v>130x90x14</v>
      </c>
    </row>
    <row r="1394" spans="1:3" x14ac:dyDescent="0.25">
      <c r="A1394" s="10" t="s">
        <v>1510</v>
      </c>
      <c r="B1394" t="str">
        <f t="shared" si="42"/>
        <v>L</v>
      </c>
      <c r="C1394" t="str">
        <f t="shared" si="43"/>
        <v>140x90x8</v>
      </c>
    </row>
    <row r="1395" spans="1:3" x14ac:dyDescent="0.25">
      <c r="A1395" s="10" t="s">
        <v>1511</v>
      </c>
      <c r="B1395" t="str">
        <f t="shared" si="42"/>
        <v>L</v>
      </c>
      <c r="C1395" t="str">
        <f t="shared" si="43"/>
        <v>140x90x10</v>
      </c>
    </row>
    <row r="1396" spans="1:3" x14ac:dyDescent="0.25">
      <c r="A1396" s="10" t="s">
        <v>1512</v>
      </c>
      <c r="B1396" t="str">
        <f t="shared" si="42"/>
        <v>L</v>
      </c>
      <c r="C1396" t="str">
        <f t="shared" si="43"/>
        <v>140x90x12</v>
      </c>
    </row>
    <row r="1397" spans="1:3" x14ac:dyDescent="0.25">
      <c r="A1397" s="10" t="s">
        <v>1513</v>
      </c>
      <c r="B1397" t="str">
        <f t="shared" si="42"/>
        <v>L</v>
      </c>
      <c r="C1397" t="str">
        <f t="shared" si="43"/>
        <v>140x90x14</v>
      </c>
    </row>
    <row r="1398" spans="1:3" x14ac:dyDescent="0.25">
      <c r="A1398" s="10" t="s">
        <v>1514</v>
      </c>
      <c r="B1398" t="str">
        <f t="shared" si="42"/>
        <v>L</v>
      </c>
      <c r="C1398" t="str">
        <f t="shared" si="43"/>
        <v>160x100x10</v>
      </c>
    </row>
    <row r="1399" spans="1:3" x14ac:dyDescent="0.25">
      <c r="A1399" s="10" t="s">
        <v>1515</v>
      </c>
      <c r="B1399" t="str">
        <f t="shared" si="42"/>
        <v>L</v>
      </c>
      <c r="C1399" t="str">
        <f t="shared" si="43"/>
        <v>160x100x12</v>
      </c>
    </row>
    <row r="1400" spans="1:3" x14ac:dyDescent="0.25">
      <c r="A1400" s="10" t="s">
        <v>1516</v>
      </c>
      <c r="B1400" t="str">
        <f t="shared" si="42"/>
        <v>L</v>
      </c>
      <c r="C1400" t="str">
        <f t="shared" si="43"/>
        <v>160x100x14</v>
      </c>
    </row>
    <row r="1401" spans="1:3" x14ac:dyDescent="0.25">
      <c r="A1401" s="10" t="s">
        <v>1517</v>
      </c>
      <c r="B1401" t="str">
        <f t="shared" si="42"/>
        <v>L</v>
      </c>
      <c r="C1401" t="str">
        <f t="shared" si="43"/>
        <v>160x100x16</v>
      </c>
    </row>
    <row r="1402" spans="1:3" x14ac:dyDescent="0.25">
      <c r="A1402" s="10" t="s">
        <v>1518</v>
      </c>
      <c r="B1402" t="str">
        <f t="shared" si="42"/>
        <v>T</v>
      </c>
      <c r="C1402" t="str">
        <f t="shared" si="43"/>
        <v>20</v>
      </c>
    </row>
    <row r="1403" spans="1:3" x14ac:dyDescent="0.25">
      <c r="A1403" s="10" t="s">
        <v>1520</v>
      </c>
      <c r="B1403" t="str">
        <f t="shared" si="42"/>
        <v>T</v>
      </c>
      <c r="C1403" t="str">
        <f t="shared" si="43"/>
        <v>25</v>
      </c>
    </row>
    <row r="1404" spans="1:3" x14ac:dyDescent="0.25">
      <c r="A1404" s="10" t="s">
        <v>1521</v>
      </c>
      <c r="B1404" t="str">
        <f t="shared" si="42"/>
        <v>T</v>
      </c>
      <c r="C1404" t="str">
        <f t="shared" si="43"/>
        <v>30</v>
      </c>
    </row>
    <row r="1405" spans="1:3" x14ac:dyDescent="0.25">
      <c r="A1405" s="10" t="s">
        <v>1522</v>
      </c>
      <c r="B1405" t="str">
        <f t="shared" si="42"/>
        <v>T</v>
      </c>
      <c r="C1405" t="str">
        <f t="shared" si="43"/>
        <v>40</v>
      </c>
    </row>
    <row r="1406" spans="1:3" x14ac:dyDescent="0.25">
      <c r="A1406" s="10" t="s">
        <v>1523</v>
      </c>
      <c r="B1406" t="str">
        <f t="shared" si="42"/>
        <v>T</v>
      </c>
      <c r="C1406" t="str">
        <f t="shared" si="43"/>
        <v>50</v>
      </c>
    </row>
    <row r="1407" spans="1:3" x14ac:dyDescent="0.25">
      <c r="A1407" s="10" t="s">
        <v>1524</v>
      </c>
      <c r="B1407" t="str">
        <f t="shared" si="42"/>
        <v>T</v>
      </c>
      <c r="C1407" t="str">
        <f t="shared" si="43"/>
        <v>60</v>
      </c>
    </row>
    <row r="1408" spans="1:3" x14ac:dyDescent="0.25">
      <c r="A1408" s="10" t="s">
        <v>1525</v>
      </c>
      <c r="B1408" t="str">
        <f t="shared" si="42"/>
        <v>T</v>
      </c>
      <c r="C1408" t="str">
        <f t="shared" si="43"/>
        <v>80</v>
      </c>
    </row>
    <row r="1409" spans="1:3" x14ac:dyDescent="0.25">
      <c r="A1409" s="10" t="s">
        <v>1526</v>
      </c>
      <c r="B1409" t="str">
        <f t="shared" si="42"/>
        <v>T</v>
      </c>
      <c r="C1409" t="str">
        <f t="shared" si="43"/>
        <v>80x60</v>
      </c>
    </row>
    <row r="1410" spans="1:3" x14ac:dyDescent="0.25">
      <c r="A1410" s="10" t="s">
        <v>1527</v>
      </c>
      <c r="B1410" t="str">
        <f t="shared" si="42"/>
        <v>TPU</v>
      </c>
      <c r="C1410" t="str">
        <f t="shared" si="43"/>
        <v>10x1</v>
      </c>
    </row>
    <row r="1411" spans="1:3" x14ac:dyDescent="0.25">
      <c r="A1411" s="10" t="s">
        <v>1529</v>
      </c>
      <c r="B1411" t="str">
        <f t="shared" ref="B1411:B1474" si="44">UPPER(LEFT(A1411,FIND(" ",A1411)-1))</f>
        <v>TPU</v>
      </c>
      <c r="C1411" t="str">
        <f t="shared" ref="C1411:C1474" si="45">MID(A1411,FIND(" ",A1411)+1, LEN(A1411))</f>
        <v>12x1</v>
      </c>
    </row>
    <row r="1412" spans="1:3" x14ac:dyDescent="0.25">
      <c r="A1412" s="10" t="s">
        <v>1530</v>
      </c>
      <c r="B1412" t="str">
        <f t="shared" si="44"/>
        <v>TPU</v>
      </c>
      <c r="C1412" t="str">
        <f t="shared" si="45"/>
        <v>12x1.25</v>
      </c>
    </row>
    <row r="1413" spans="1:3" x14ac:dyDescent="0.25">
      <c r="A1413" s="10" t="s">
        <v>1531</v>
      </c>
      <c r="B1413" t="str">
        <f t="shared" si="44"/>
        <v>TPU</v>
      </c>
      <c r="C1413" t="str">
        <f t="shared" si="45"/>
        <v>12x1.5</v>
      </c>
    </row>
    <row r="1414" spans="1:3" x14ac:dyDescent="0.25">
      <c r="A1414" s="10" t="s">
        <v>1532</v>
      </c>
      <c r="B1414" t="str">
        <f t="shared" si="44"/>
        <v>TPU</v>
      </c>
      <c r="C1414" t="str">
        <f t="shared" si="45"/>
        <v>14x1</v>
      </c>
    </row>
    <row r="1415" spans="1:3" x14ac:dyDescent="0.25">
      <c r="A1415" s="10" t="s">
        <v>1533</v>
      </c>
      <c r="B1415" t="str">
        <f t="shared" si="44"/>
        <v>TPU</v>
      </c>
      <c r="C1415" t="str">
        <f t="shared" si="45"/>
        <v>14x1.25</v>
      </c>
    </row>
    <row r="1416" spans="1:3" x14ac:dyDescent="0.25">
      <c r="A1416" s="10" t="s">
        <v>1534</v>
      </c>
      <c r="B1416" t="str">
        <f t="shared" si="44"/>
        <v>TPU</v>
      </c>
      <c r="C1416" t="str">
        <f t="shared" si="45"/>
        <v>14x1.5</v>
      </c>
    </row>
    <row r="1417" spans="1:3" x14ac:dyDescent="0.25">
      <c r="A1417" s="10" t="s">
        <v>1535</v>
      </c>
      <c r="B1417" t="str">
        <f t="shared" si="44"/>
        <v>TPU</v>
      </c>
      <c r="C1417" t="str">
        <f t="shared" si="45"/>
        <v>15x1</v>
      </c>
    </row>
    <row r="1418" spans="1:3" x14ac:dyDescent="0.25">
      <c r="A1418" s="10" t="s">
        <v>1536</v>
      </c>
      <c r="B1418" t="str">
        <f t="shared" si="44"/>
        <v>TPU</v>
      </c>
      <c r="C1418" t="str">
        <f t="shared" si="45"/>
        <v>15x1.25</v>
      </c>
    </row>
    <row r="1419" spans="1:3" x14ac:dyDescent="0.25">
      <c r="A1419" s="10" t="s">
        <v>1537</v>
      </c>
      <c r="B1419" t="str">
        <f t="shared" si="44"/>
        <v>TPU</v>
      </c>
      <c r="C1419" t="str">
        <f t="shared" si="45"/>
        <v>15x1.5</v>
      </c>
    </row>
    <row r="1420" spans="1:3" x14ac:dyDescent="0.25">
      <c r="A1420" s="10" t="s">
        <v>1538</v>
      </c>
      <c r="B1420" t="str">
        <f t="shared" si="44"/>
        <v>TPU</v>
      </c>
      <c r="C1420" t="str">
        <f t="shared" si="45"/>
        <v>16x1.25</v>
      </c>
    </row>
    <row r="1421" spans="1:3" x14ac:dyDescent="0.25">
      <c r="A1421" s="10" t="s">
        <v>1539</v>
      </c>
      <c r="B1421" t="str">
        <f t="shared" si="44"/>
        <v>TPU</v>
      </c>
      <c r="C1421" t="str">
        <f t="shared" si="45"/>
        <v>16x1.5</v>
      </c>
    </row>
    <row r="1422" spans="1:3" x14ac:dyDescent="0.25">
      <c r="A1422" s="10" t="s">
        <v>1540</v>
      </c>
      <c r="B1422" t="str">
        <f t="shared" si="44"/>
        <v>TPU</v>
      </c>
      <c r="C1422" t="str">
        <f t="shared" si="45"/>
        <v>18x1.25</v>
      </c>
    </row>
    <row r="1423" spans="1:3" x14ac:dyDescent="0.25">
      <c r="A1423" s="10" t="s">
        <v>1541</v>
      </c>
      <c r="B1423" t="str">
        <f t="shared" si="44"/>
        <v>TPU</v>
      </c>
      <c r="C1423" t="str">
        <f t="shared" si="45"/>
        <v>18x1.5</v>
      </c>
    </row>
    <row r="1424" spans="1:3" x14ac:dyDescent="0.25">
      <c r="A1424" s="10" t="s">
        <v>1542</v>
      </c>
      <c r="B1424" t="str">
        <f t="shared" si="44"/>
        <v>TPU</v>
      </c>
      <c r="C1424" t="str">
        <f t="shared" si="45"/>
        <v>18x2</v>
      </c>
    </row>
    <row r="1425" spans="1:3" x14ac:dyDescent="0.25">
      <c r="A1425" s="10" t="s">
        <v>1543</v>
      </c>
      <c r="B1425" t="str">
        <f t="shared" si="44"/>
        <v>TPU</v>
      </c>
      <c r="C1425" t="str">
        <f t="shared" si="45"/>
        <v>20x1</v>
      </c>
    </row>
    <row r="1426" spans="1:3" x14ac:dyDescent="0.25">
      <c r="A1426" s="10" t="s">
        <v>1544</v>
      </c>
      <c r="B1426" t="str">
        <f t="shared" si="44"/>
        <v>TPU</v>
      </c>
      <c r="C1426" t="str">
        <f t="shared" si="45"/>
        <v>20x1.25</v>
      </c>
    </row>
    <row r="1427" spans="1:3" x14ac:dyDescent="0.25">
      <c r="A1427" s="10" t="s">
        <v>1545</v>
      </c>
      <c r="B1427" t="str">
        <f t="shared" si="44"/>
        <v>TPU</v>
      </c>
      <c r="C1427" t="str">
        <f t="shared" si="45"/>
        <v>20x1.5</v>
      </c>
    </row>
    <row r="1428" spans="1:3" x14ac:dyDescent="0.25">
      <c r="A1428" s="10" t="s">
        <v>1546</v>
      </c>
      <c r="B1428" t="str">
        <f t="shared" si="44"/>
        <v>TPU</v>
      </c>
      <c r="C1428" t="str">
        <f t="shared" si="45"/>
        <v>20x2</v>
      </c>
    </row>
    <row r="1429" spans="1:3" x14ac:dyDescent="0.25">
      <c r="A1429" s="10" t="s">
        <v>1547</v>
      </c>
      <c r="B1429" t="str">
        <f t="shared" si="44"/>
        <v>TPU</v>
      </c>
      <c r="C1429" t="str">
        <f t="shared" si="45"/>
        <v>22x1.25</v>
      </c>
    </row>
    <row r="1430" spans="1:3" x14ac:dyDescent="0.25">
      <c r="A1430" s="10" t="s">
        <v>1548</v>
      </c>
      <c r="B1430" t="str">
        <f t="shared" si="44"/>
        <v>TPU</v>
      </c>
      <c r="C1430" t="str">
        <f t="shared" si="45"/>
        <v>22x1.5</v>
      </c>
    </row>
    <row r="1431" spans="1:3" x14ac:dyDescent="0.25">
      <c r="A1431" s="10" t="s">
        <v>1549</v>
      </c>
      <c r="B1431" t="str">
        <f t="shared" si="44"/>
        <v>TPU</v>
      </c>
      <c r="C1431" t="str">
        <f t="shared" si="45"/>
        <v>22x2</v>
      </c>
    </row>
    <row r="1432" spans="1:3" x14ac:dyDescent="0.25">
      <c r="A1432" s="10" t="s">
        <v>1550</v>
      </c>
      <c r="B1432" t="str">
        <f t="shared" si="44"/>
        <v>TPU</v>
      </c>
      <c r="C1432" t="str">
        <f t="shared" si="45"/>
        <v>25x1.5</v>
      </c>
    </row>
    <row r="1433" spans="1:3" x14ac:dyDescent="0.25">
      <c r="A1433" s="10" t="s">
        <v>1551</v>
      </c>
      <c r="B1433" t="str">
        <f t="shared" si="44"/>
        <v>TPU</v>
      </c>
      <c r="C1433" t="str">
        <f t="shared" si="45"/>
        <v>25x2</v>
      </c>
    </row>
    <row r="1434" spans="1:3" x14ac:dyDescent="0.25">
      <c r="A1434" s="10" t="s">
        <v>1552</v>
      </c>
      <c r="B1434" t="str">
        <f t="shared" si="44"/>
        <v>TPU</v>
      </c>
      <c r="C1434" t="str">
        <f t="shared" si="45"/>
        <v>28x1.5</v>
      </c>
    </row>
    <row r="1435" spans="1:3" x14ac:dyDescent="0.25">
      <c r="A1435" s="10" t="s">
        <v>1553</v>
      </c>
      <c r="B1435" t="str">
        <f t="shared" si="44"/>
        <v>TPU</v>
      </c>
      <c r="C1435" t="str">
        <f t="shared" si="45"/>
        <v>28x2</v>
      </c>
    </row>
    <row r="1436" spans="1:3" x14ac:dyDescent="0.25">
      <c r="A1436" s="10" t="s">
        <v>1554</v>
      </c>
      <c r="B1436" t="str">
        <f t="shared" si="44"/>
        <v>TPU</v>
      </c>
      <c r="C1436" t="str">
        <f t="shared" si="45"/>
        <v>28x2.5</v>
      </c>
    </row>
    <row r="1437" spans="1:3" x14ac:dyDescent="0.25">
      <c r="A1437" s="10" t="s">
        <v>1555</v>
      </c>
      <c r="B1437" t="str">
        <f t="shared" si="44"/>
        <v>TPU</v>
      </c>
      <c r="C1437" t="str">
        <f t="shared" si="45"/>
        <v>30x1.5</v>
      </c>
    </row>
    <row r="1438" spans="1:3" x14ac:dyDescent="0.25">
      <c r="A1438" s="10" t="s">
        <v>1556</v>
      </c>
      <c r="B1438" t="str">
        <f t="shared" si="44"/>
        <v>TPU</v>
      </c>
      <c r="C1438" t="str">
        <f t="shared" si="45"/>
        <v>30x2</v>
      </c>
    </row>
    <row r="1439" spans="1:3" x14ac:dyDescent="0.25">
      <c r="A1439" s="10" t="s">
        <v>1557</v>
      </c>
      <c r="B1439" t="str">
        <f t="shared" si="44"/>
        <v>TPU</v>
      </c>
      <c r="C1439" t="str">
        <f t="shared" si="45"/>
        <v>30x2.5</v>
      </c>
    </row>
    <row r="1440" spans="1:3" x14ac:dyDescent="0.25">
      <c r="A1440" s="10" t="s">
        <v>1558</v>
      </c>
      <c r="B1440" t="str">
        <f t="shared" si="44"/>
        <v>TPU</v>
      </c>
      <c r="C1440" t="str">
        <f t="shared" si="45"/>
        <v>30x3</v>
      </c>
    </row>
    <row r="1441" spans="1:3" x14ac:dyDescent="0.25">
      <c r="A1441" s="10" t="s">
        <v>1559</v>
      </c>
      <c r="B1441" t="str">
        <f t="shared" si="44"/>
        <v>TPU</v>
      </c>
      <c r="C1441" t="str">
        <f t="shared" si="45"/>
        <v>32x2</v>
      </c>
    </row>
    <row r="1442" spans="1:3" x14ac:dyDescent="0.25">
      <c r="A1442" s="10" t="s">
        <v>1560</v>
      </c>
      <c r="B1442" t="str">
        <f t="shared" si="44"/>
        <v>TPU</v>
      </c>
      <c r="C1442" t="str">
        <f t="shared" si="45"/>
        <v>32x2.5</v>
      </c>
    </row>
    <row r="1443" spans="1:3" x14ac:dyDescent="0.25">
      <c r="A1443" s="10" t="s">
        <v>1561</v>
      </c>
      <c r="B1443" t="str">
        <f t="shared" si="44"/>
        <v>TPU</v>
      </c>
      <c r="C1443" t="str">
        <f t="shared" si="45"/>
        <v>35x1.5</v>
      </c>
    </row>
    <row r="1444" spans="1:3" x14ac:dyDescent="0.25">
      <c r="A1444" s="10" t="s">
        <v>1562</v>
      </c>
      <c r="B1444" t="str">
        <f t="shared" si="44"/>
        <v>TPU</v>
      </c>
      <c r="C1444" t="str">
        <f t="shared" si="45"/>
        <v>35x2</v>
      </c>
    </row>
    <row r="1445" spans="1:3" x14ac:dyDescent="0.25">
      <c r="A1445" s="10" t="s">
        <v>1563</v>
      </c>
      <c r="B1445" t="str">
        <f t="shared" si="44"/>
        <v>TPU</v>
      </c>
      <c r="C1445" t="str">
        <f t="shared" si="45"/>
        <v>35x2.5</v>
      </c>
    </row>
    <row r="1446" spans="1:3" x14ac:dyDescent="0.25">
      <c r="A1446" s="10" t="s">
        <v>1564</v>
      </c>
      <c r="B1446" t="str">
        <f t="shared" si="44"/>
        <v>TPU</v>
      </c>
      <c r="C1446" t="str">
        <f t="shared" si="45"/>
        <v>35x3</v>
      </c>
    </row>
    <row r="1447" spans="1:3" x14ac:dyDescent="0.25">
      <c r="A1447" s="10" t="s">
        <v>1565</v>
      </c>
      <c r="B1447" t="str">
        <f t="shared" si="44"/>
        <v>TPU</v>
      </c>
      <c r="C1447" t="str">
        <f t="shared" si="45"/>
        <v>38x1.5</v>
      </c>
    </row>
    <row r="1448" spans="1:3" x14ac:dyDescent="0.25">
      <c r="A1448" s="10" t="s">
        <v>1566</v>
      </c>
      <c r="B1448" t="str">
        <f t="shared" si="44"/>
        <v>TPU</v>
      </c>
      <c r="C1448" t="str">
        <f t="shared" si="45"/>
        <v>38x2</v>
      </c>
    </row>
    <row r="1449" spans="1:3" x14ac:dyDescent="0.25">
      <c r="A1449" s="10" t="s">
        <v>1567</v>
      </c>
      <c r="B1449" t="str">
        <f t="shared" si="44"/>
        <v>TPU</v>
      </c>
      <c r="C1449" t="str">
        <f t="shared" si="45"/>
        <v>38x2.5</v>
      </c>
    </row>
    <row r="1450" spans="1:3" x14ac:dyDescent="0.25">
      <c r="A1450" s="10" t="s">
        <v>1568</v>
      </c>
      <c r="B1450" t="str">
        <f t="shared" si="44"/>
        <v>TPU</v>
      </c>
      <c r="C1450" t="str">
        <f t="shared" si="45"/>
        <v>38x3</v>
      </c>
    </row>
    <row r="1451" spans="1:3" x14ac:dyDescent="0.25">
      <c r="A1451" s="10" t="s">
        <v>1569</v>
      </c>
      <c r="B1451" t="str">
        <f t="shared" si="44"/>
        <v>TPU</v>
      </c>
      <c r="C1451" t="str">
        <f t="shared" si="45"/>
        <v>40x1.5</v>
      </c>
    </row>
    <row r="1452" spans="1:3" x14ac:dyDescent="0.25">
      <c r="A1452" s="10" t="s">
        <v>1570</v>
      </c>
      <c r="B1452" t="str">
        <f t="shared" si="44"/>
        <v>TPU</v>
      </c>
      <c r="C1452" t="str">
        <f t="shared" si="45"/>
        <v>40x2</v>
      </c>
    </row>
    <row r="1453" spans="1:3" x14ac:dyDescent="0.25">
      <c r="A1453" s="10" t="s">
        <v>1571</v>
      </c>
      <c r="B1453" t="str">
        <f t="shared" si="44"/>
        <v>TPU</v>
      </c>
      <c r="C1453" t="str">
        <f t="shared" si="45"/>
        <v>40x2.5</v>
      </c>
    </row>
    <row r="1454" spans="1:3" x14ac:dyDescent="0.25">
      <c r="A1454" s="10" t="s">
        <v>1572</v>
      </c>
      <c r="B1454" t="str">
        <f t="shared" si="44"/>
        <v>TPU</v>
      </c>
      <c r="C1454" t="str">
        <f t="shared" si="45"/>
        <v>40x3</v>
      </c>
    </row>
    <row r="1455" spans="1:3" x14ac:dyDescent="0.25">
      <c r="A1455" s="10" t="s">
        <v>1573</v>
      </c>
      <c r="B1455" t="str">
        <f t="shared" si="44"/>
        <v>TPU</v>
      </c>
      <c r="C1455" t="str">
        <f t="shared" si="45"/>
        <v>45x2</v>
      </c>
    </row>
    <row r="1456" spans="1:3" x14ac:dyDescent="0.25">
      <c r="A1456" s="10" t="s">
        <v>1574</v>
      </c>
      <c r="B1456" t="str">
        <f t="shared" si="44"/>
        <v>TPU</v>
      </c>
      <c r="C1456" t="str">
        <f t="shared" si="45"/>
        <v>45x2.5</v>
      </c>
    </row>
    <row r="1457" spans="1:3" x14ac:dyDescent="0.25">
      <c r="A1457" s="10" t="s">
        <v>1575</v>
      </c>
      <c r="B1457" t="str">
        <f t="shared" si="44"/>
        <v>TPU</v>
      </c>
      <c r="C1457" t="str">
        <f t="shared" si="45"/>
        <v>45x3</v>
      </c>
    </row>
    <row r="1458" spans="1:3" x14ac:dyDescent="0.25">
      <c r="A1458" s="10" t="s">
        <v>1576</v>
      </c>
      <c r="B1458" t="str">
        <f t="shared" si="44"/>
        <v>TPU</v>
      </c>
      <c r="C1458" t="str">
        <f t="shared" si="45"/>
        <v>48x2</v>
      </c>
    </row>
    <row r="1459" spans="1:3" x14ac:dyDescent="0.25">
      <c r="A1459" s="10" t="s">
        <v>1577</v>
      </c>
      <c r="B1459" t="str">
        <f t="shared" si="44"/>
        <v>TPU</v>
      </c>
      <c r="C1459" t="str">
        <f t="shared" si="45"/>
        <v>48x2.5</v>
      </c>
    </row>
    <row r="1460" spans="1:3" x14ac:dyDescent="0.25">
      <c r="A1460" s="10" t="s">
        <v>1578</v>
      </c>
      <c r="B1460" t="str">
        <f t="shared" si="44"/>
        <v>TPU</v>
      </c>
      <c r="C1460" t="str">
        <f t="shared" si="45"/>
        <v>48x3</v>
      </c>
    </row>
    <row r="1461" spans="1:3" x14ac:dyDescent="0.25">
      <c r="A1461" s="10" t="s">
        <v>1579</v>
      </c>
      <c r="B1461" t="str">
        <f t="shared" si="44"/>
        <v>TPU</v>
      </c>
      <c r="C1461" t="str">
        <f t="shared" si="45"/>
        <v>50x1.5</v>
      </c>
    </row>
    <row r="1462" spans="1:3" x14ac:dyDescent="0.25">
      <c r="A1462" s="10" t="s">
        <v>1580</v>
      </c>
      <c r="B1462" t="str">
        <f t="shared" si="44"/>
        <v>TPU</v>
      </c>
      <c r="C1462" t="str">
        <f t="shared" si="45"/>
        <v>50x2</v>
      </c>
    </row>
    <row r="1463" spans="1:3" x14ac:dyDescent="0.25">
      <c r="A1463" s="10" t="s">
        <v>1581</v>
      </c>
      <c r="B1463" t="str">
        <f t="shared" si="44"/>
        <v>TPU</v>
      </c>
      <c r="C1463" t="str">
        <f t="shared" si="45"/>
        <v>50x2.5</v>
      </c>
    </row>
    <row r="1464" spans="1:3" x14ac:dyDescent="0.25">
      <c r="A1464" s="10" t="s">
        <v>1582</v>
      </c>
      <c r="B1464" t="str">
        <f t="shared" si="44"/>
        <v>TPU</v>
      </c>
      <c r="C1464" t="str">
        <f t="shared" si="45"/>
        <v>50x3</v>
      </c>
    </row>
    <row r="1465" spans="1:3" x14ac:dyDescent="0.25">
      <c r="A1465" s="10" t="s">
        <v>1583</v>
      </c>
      <c r="B1465" t="str">
        <f t="shared" si="44"/>
        <v>TPU</v>
      </c>
      <c r="C1465" t="str">
        <f t="shared" si="45"/>
        <v>50x3.5</v>
      </c>
    </row>
    <row r="1466" spans="1:3" x14ac:dyDescent="0.25">
      <c r="A1466" s="10" t="s">
        <v>1584</v>
      </c>
      <c r="B1466" t="str">
        <f t="shared" si="44"/>
        <v>TPU</v>
      </c>
      <c r="C1466" t="str">
        <f t="shared" si="45"/>
        <v>55x2</v>
      </c>
    </row>
    <row r="1467" spans="1:3" x14ac:dyDescent="0.25">
      <c r="A1467" s="10" t="s">
        <v>1585</v>
      </c>
      <c r="B1467" t="str">
        <f t="shared" si="44"/>
        <v>TPU</v>
      </c>
      <c r="C1467" t="str">
        <f t="shared" si="45"/>
        <v>55x2.5</v>
      </c>
    </row>
    <row r="1468" spans="1:3" x14ac:dyDescent="0.25">
      <c r="A1468" s="10" t="s">
        <v>1586</v>
      </c>
      <c r="B1468" t="str">
        <f t="shared" si="44"/>
        <v>TPU</v>
      </c>
      <c r="C1468" t="str">
        <f t="shared" si="45"/>
        <v>55x3</v>
      </c>
    </row>
    <row r="1469" spans="1:3" x14ac:dyDescent="0.25">
      <c r="A1469" s="10" t="s">
        <v>1587</v>
      </c>
      <c r="B1469" t="str">
        <f t="shared" si="44"/>
        <v>TPU</v>
      </c>
      <c r="C1469" t="str">
        <f t="shared" si="45"/>
        <v>60x2</v>
      </c>
    </row>
    <row r="1470" spans="1:3" x14ac:dyDescent="0.25">
      <c r="A1470" s="10" t="s">
        <v>1588</v>
      </c>
      <c r="B1470" t="str">
        <f t="shared" si="44"/>
        <v>TPU</v>
      </c>
      <c r="C1470" t="str">
        <f t="shared" si="45"/>
        <v>60x2.5</v>
      </c>
    </row>
    <row r="1471" spans="1:3" x14ac:dyDescent="0.25">
      <c r="A1471" s="10" t="s">
        <v>1589</v>
      </c>
      <c r="B1471" t="str">
        <f t="shared" si="44"/>
        <v>TPU</v>
      </c>
      <c r="C1471" t="str">
        <f t="shared" si="45"/>
        <v>60x3</v>
      </c>
    </row>
    <row r="1472" spans="1:3" x14ac:dyDescent="0.25">
      <c r="A1472" s="10" t="s">
        <v>1590</v>
      </c>
      <c r="B1472" t="str">
        <f t="shared" si="44"/>
        <v>TPU</v>
      </c>
      <c r="C1472" t="str">
        <f t="shared" si="45"/>
        <v>60x4</v>
      </c>
    </row>
    <row r="1473" spans="1:3" x14ac:dyDescent="0.25">
      <c r="A1473" s="10" t="s">
        <v>1591</v>
      </c>
      <c r="B1473" t="str">
        <f t="shared" si="44"/>
        <v>TPU</v>
      </c>
      <c r="C1473" t="str">
        <f t="shared" si="45"/>
        <v>100x3</v>
      </c>
    </row>
    <row r="1474" spans="1:3" x14ac:dyDescent="0.25">
      <c r="A1474" s="10" t="s">
        <v>1592</v>
      </c>
      <c r="B1474" t="str">
        <f t="shared" si="44"/>
        <v>TPU</v>
      </c>
      <c r="C1474" t="str">
        <f t="shared" si="45"/>
        <v>100x3.5</v>
      </c>
    </row>
    <row r="1475" spans="1:3" x14ac:dyDescent="0.25">
      <c r="A1475" s="10" t="s">
        <v>1593</v>
      </c>
      <c r="B1475" t="str">
        <f t="shared" ref="B1475:B1538" si="46">UPPER(LEFT(A1475,FIND(" ",A1475)-1))</f>
        <v>TPU</v>
      </c>
      <c r="C1475" t="str">
        <f t="shared" ref="C1475:C1538" si="47">MID(A1475,FIND(" ",A1475)+1, LEN(A1475))</f>
        <v>15x12x1.8</v>
      </c>
    </row>
    <row r="1476" spans="1:3" x14ac:dyDescent="0.25">
      <c r="A1476" s="10" t="s">
        <v>1595</v>
      </c>
      <c r="B1476" t="str">
        <f t="shared" si="46"/>
        <v>TPU</v>
      </c>
      <c r="C1476" t="str">
        <f t="shared" si="47"/>
        <v>15x12x2</v>
      </c>
    </row>
    <row r="1477" spans="1:3" x14ac:dyDescent="0.25">
      <c r="A1477" s="10" t="s">
        <v>1596</v>
      </c>
      <c r="B1477" t="str">
        <f t="shared" si="46"/>
        <v>TPU</v>
      </c>
      <c r="C1477" t="str">
        <f t="shared" si="47"/>
        <v>18x12x1</v>
      </c>
    </row>
    <row r="1478" spans="1:3" x14ac:dyDescent="0.25">
      <c r="A1478" s="10" t="s">
        <v>1597</v>
      </c>
      <c r="B1478" t="str">
        <f t="shared" si="46"/>
        <v>TPU</v>
      </c>
      <c r="C1478" t="str">
        <f t="shared" si="47"/>
        <v>18x12x1.5</v>
      </c>
    </row>
    <row r="1479" spans="1:3" x14ac:dyDescent="0.25">
      <c r="A1479" s="10" t="s">
        <v>1598</v>
      </c>
      <c r="B1479" t="str">
        <f t="shared" si="46"/>
        <v>TPU</v>
      </c>
      <c r="C1479" t="str">
        <f t="shared" si="47"/>
        <v>18x12x2</v>
      </c>
    </row>
    <row r="1480" spans="1:3" x14ac:dyDescent="0.25">
      <c r="A1480" s="10" t="s">
        <v>1599</v>
      </c>
      <c r="B1480" t="str">
        <f t="shared" si="46"/>
        <v>TPU</v>
      </c>
      <c r="C1480" t="str">
        <f t="shared" si="47"/>
        <v>20x10x1</v>
      </c>
    </row>
    <row r="1481" spans="1:3" x14ac:dyDescent="0.25">
      <c r="A1481" s="10" t="s">
        <v>1600</v>
      </c>
      <c r="B1481" t="str">
        <f t="shared" si="46"/>
        <v>TPU</v>
      </c>
      <c r="C1481" t="str">
        <f t="shared" si="47"/>
        <v>25x15x1.5</v>
      </c>
    </row>
    <row r="1482" spans="1:3" x14ac:dyDescent="0.25">
      <c r="A1482" s="10" t="s">
        <v>1601</v>
      </c>
      <c r="B1482" t="str">
        <f t="shared" si="46"/>
        <v>TPU</v>
      </c>
      <c r="C1482" t="str">
        <f t="shared" si="47"/>
        <v>27x14x1.5</v>
      </c>
    </row>
    <row r="1483" spans="1:3" x14ac:dyDescent="0.25">
      <c r="A1483" s="10" t="s">
        <v>1602</v>
      </c>
      <c r="B1483" t="str">
        <f t="shared" si="46"/>
        <v>TPU</v>
      </c>
      <c r="C1483" t="str">
        <f t="shared" si="47"/>
        <v>27x14x2</v>
      </c>
    </row>
    <row r="1484" spans="1:3" x14ac:dyDescent="0.25">
      <c r="A1484" s="10" t="s">
        <v>1603</v>
      </c>
      <c r="B1484" t="str">
        <f t="shared" si="46"/>
        <v>TPU</v>
      </c>
      <c r="C1484" t="str">
        <f t="shared" si="47"/>
        <v>28x13x1.5</v>
      </c>
    </row>
    <row r="1485" spans="1:3" x14ac:dyDescent="0.25">
      <c r="A1485" s="10" t="s">
        <v>1604</v>
      </c>
      <c r="B1485" t="str">
        <f t="shared" si="46"/>
        <v>TPU</v>
      </c>
      <c r="C1485" t="str">
        <f t="shared" si="47"/>
        <v>28x25x1.5</v>
      </c>
    </row>
    <row r="1486" spans="1:3" x14ac:dyDescent="0.25">
      <c r="A1486" s="10" t="s">
        <v>1605</v>
      </c>
      <c r="B1486" t="str">
        <f t="shared" si="46"/>
        <v>TPU</v>
      </c>
      <c r="C1486" t="str">
        <f t="shared" si="47"/>
        <v>28x25x2</v>
      </c>
    </row>
    <row r="1487" spans="1:3" x14ac:dyDescent="0.25">
      <c r="A1487" s="10" t="s">
        <v>1606</v>
      </c>
      <c r="B1487" t="str">
        <f t="shared" si="46"/>
        <v>TPU</v>
      </c>
      <c r="C1487" t="str">
        <f t="shared" si="47"/>
        <v>30x15x1.25</v>
      </c>
    </row>
    <row r="1488" spans="1:3" x14ac:dyDescent="0.25">
      <c r="A1488" s="10" t="s">
        <v>1607</v>
      </c>
      <c r="B1488" t="str">
        <f t="shared" si="46"/>
        <v>TPU</v>
      </c>
      <c r="C1488" t="str">
        <f t="shared" si="47"/>
        <v>30x15x1.5</v>
      </c>
    </row>
    <row r="1489" spans="1:3" x14ac:dyDescent="0.25">
      <c r="A1489" s="10" t="s">
        <v>1608</v>
      </c>
      <c r="B1489" t="str">
        <f t="shared" si="46"/>
        <v>TPU</v>
      </c>
      <c r="C1489" t="str">
        <f t="shared" si="47"/>
        <v>30x15x2</v>
      </c>
    </row>
    <row r="1490" spans="1:3" x14ac:dyDescent="0.25">
      <c r="A1490" s="10" t="s">
        <v>1609</v>
      </c>
      <c r="B1490" t="str">
        <f t="shared" si="46"/>
        <v>TPU</v>
      </c>
      <c r="C1490" t="str">
        <f t="shared" si="47"/>
        <v>30x18x1.5</v>
      </c>
    </row>
    <row r="1491" spans="1:3" x14ac:dyDescent="0.25">
      <c r="A1491" s="10" t="s">
        <v>1610</v>
      </c>
      <c r="B1491" t="str">
        <f t="shared" si="46"/>
        <v>TPU</v>
      </c>
      <c r="C1491" t="str">
        <f t="shared" si="47"/>
        <v>30x18x2</v>
      </c>
    </row>
    <row r="1492" spans="1:3" x14ac:dyDescent="0.25">
      <c r="A1492" s="10" t="s">
        <v>1611</v>
      </c>
      <c r="B1492" t="str">
        <f t="shared" si="46"/>
        <v>TPU</v>
      </c>
      <c r="C1492" t="str">
        <f t="shared" si="47"/>
        <v>30x20x1.5</v>
      </c>
    </row>
    <row r="1493" spans="1:3" x14ac:dyDescent="0.25">
      <c r="A1493" s="10" t="s">
        <v>1612</v>
      </c>
      <c r="B1493" t="str">
        <f t="shared" si="46"/>
        <v>TPU</v>
      </c>
      <c r="C1493" t="str">
        <f t="shared" si="47"/>
        <v>30x20x2</v>
      </c>
    </row>
    <row r="1494" spans="1:3" x14ac:dyDescent="0.25">
      <c r="A1494" s="10" t="s">
        <v>1613</v>
      </c>
      <c r="B1494" t="str">
        <f t="shared" si="46"/>
        <v>TPU</v>
      </c>
      <c r="C1494" t="str">
        <f t="shared" si="47"/>
        <v>34x25x2</v>
      </c>
    </row>
    <row r="1495" spans="1:3" x14ac:dyDescent="0.25">
      <c r="A1495" s="10" t="s">
        <v>1614</v>
      </c>
      <c r="B1495" t="str">
        <f t="shared" si="46"/>
        <v>TPU</v>
      </c>
      <c r="C1495" t="str">
        <f t="shared" si="47"/>
        <v>34x25x2.5</v>
      </c>
    </row>
    <row r="1496" spans="1:3" x14ac:dyDescent="0.25">
      <c r="A1496" s="10" t="s">
        <v>1615</v>
      </c>
      <c r="B1496" t="str">
        <f t="shared" si="46"/>
        <v>TPU</v>
      </c>
      <c r="C1496" t="str">
        <f t="shared" si="47"/>
        <v>35x12x2</v>
      </c>
    </row>
    <row r="1497" spans="1:3" x14ac:dyDescent="0.25">
      <c r="A1497" s="10" t="s">
        <v>1616</v>
      </c>
      <c r="B1497" t="str">
        <f t="shared" si="46"/>
        <v>TPU</v>
      </c>
      <c r="C1497" t="str">
        <f t="shared" si="47"/>
        <v>35x20x1.5</v>
      </c>
    </row>
    <row r="1498" spans="1:3" x14ac:dyDescent="0.25">
      <c r="A1498" s="10" t="s">
        <v>1617</v>
      </c>
      <c r="B1498" t="str">
        <f t="shared" si="46"/>
        <v>TPU</v>
      </c>
      <c r="C1498" t="str">
        <f t="shared" si="47"/>
        <v>35x20x2</v>
      </c>
    </row>
    <row r="1499" spans="1:3" x14ac:dyDescent="0.25">
      <c r="A1499" s="10" t="s">
        <v>1618</v>
      </c>
      <c r="B1499" t="str">
        <f t="shared" si="46"/>
        <v>TPU</v>
      </c>
      <c r="C1499" t="str">
        <f t="shared" si="47"/>
        <v>37x20x1.5</v>
      </c>
    </row>
    <row r="1500" spans="1:3" x14ac:dyDescent="0.25">
      <c r="A1500" s="10" t="s">
        <v>1619</v>
      </c>
      <c r="B1500" t="str">
        <f t="shared" si="46"/>
        <v>TPU</v>
      </c>
      <c r="C1500" t="str">
        <f t="shared" si="47"/>
        <v>37x20x2</v>
      </c>
    </row>
    <row r="1501" spans="1:3" x14ac:dyDescent="0.25">
      <c r="A1501" s="10" t="s">
        <v>1620</v>
      </c>
      <c r="B1501" t="str">
        <f t="shared" si="46"/>
        <v>TPU</v>
      </c>
      <c r="C1501" t="str">
        <f t="shared" si="47"/>
        <v>38x18x1.5</v>
      </c>
    </row>
    <row r="1502" spans="1:3" x14ac:dyDescent="0.25">
      <c r="A1502" s="10" t="s">
        <v>1621</v>
      </c>
      <c r="B1502" t="str">
        <f t="shared" si="46"/>
        <v>TPU</v>
      </c>
      <c r="C1502" t="str">
        <f t="shared" si="47"/>
        <v>40x12x2</v>
      </c>
    </row>
    <row r="1503" spans="1:3" x14ac:dyDescent="0.25">
      <c r="A1503" s="10" t="s">
        <v>1622</v>
      </c>
      <c r="B1503" t="str">
        <f t="shared" si="46"/>
        <v>TPU</v>
      </c>
      <c r="C1503" t="str">
        <f t="shared" si="47"/>
        <v>40x20x1.5</v>
      </c>
    </row>
    <row r="1504" spans="1:3" x14ac:dyDescent="0.25">
      <c r="A1504" s="10" t="s">
        <v>1623</v>
      </c>
      <c r="B1504" t="str">
        <f t="shared" si="46"/>
        <v>TPU</v>
      </c>
      <c r="C1504" t="str">
        <f t="shared" si="47"/>
        <v>40x20x2</v>
      </c>
    </row>
    <row r="1505" spans="1:3" x14ac:dyDescent="0.25">
      <c r="A1505" s="10" t="s">
        <v>1624</v>
      </c>
      <c r="B1505" t="str">
        <f t="shared" si="46"/>
        <v>TPU</v>
      </c>
      <c r="C1505" t="str">
        <f t="shared" si="47"/>
        <v>40x20x2.5</v>
      </c>
    </row>
    <row r="1506" spans="1:3" x14ac:dyDescent="0.25">
      <c r="A1506" s="10" t="s">
        <v>1625</v>
      </c>
      <c r="B1506" t="str">
        <f t="shared" si="46"/>
        <v>TPU</v>
      </c>
      <c r="C1506" t="str">
        <f t="shared" si="47"/>
        <v>40x20x3</v>
      </c>
    </row>
    <row r="1507" spans="1:3" x14ac:dyDescent="0.25">
      <c r="A1507" s="10" t="s">
        <v>1626</v>
      </c>
      <c r="B1507" t="str">
        <f t="shared" si="46"/>
        <v>TPU</v>
      </c>
      <c r="C1507" t="str">
        <f t="shared" si="47"/>
        <v>40x25x1.5</v>
      </c>
    </row>
    <row r="1508" spans="1:3" x14ac:dyDescent="0.25">
      <c r="A1508" s="10" t="s">
        <v>1627</v>
      </c>
      <c r="B1508" t="str">
        <f t="shared" si="46"/>
        <v>TPU</v>
      </c>
      <c r="C1508" t="str">
        <f t="shared" si="47"/>
        <v>40x25x2</v>
      </c>
    </row>
    <row r="1509" spans="1:3" x14ac:dyDescent="0.25">
      <c r="A1509" s="10" t="s">
        <v>1628</v>
      </c>
      <c r="B1509" t="str">
        <f t="shared" si="46"/>
        <v>TPU</v>
      </c>
      <c r="C1509" t="str">
        <f t="shared" si="47"/>
        <v>40x25x2.5</v>
      </c>
    </row>
    <row r="1510" spans="1:3" x14ac:dyDescent="0.25">
      <c r="A1510" s="10" t="s">
        <v>1629</v>
      </c>
      <c r="B1510" t="str">
        <f t="shared" si="46"/>
        <v>TPU</v>
      </c>
      <c r="C1510" t="str">
        <f t="shared" si="47"/>
        <v>40x27x1.5</v>
      </c>
    </row>
    <row r="1511" spans="1:3" x14ac:dyDescent="0.25">
      <c r="A1511" s="10" t="s">
        <v>1630</v>
      </c>
      <c r="B1511" t="str">
        <f t="shared" si="46"/>
        <v>TPU</v>
      </c>
      <c r="C1511" t="str">
        <f t="shared" si="47"/>
        <v>40x27x2</v>
      </c>
    </row>
    <row r="1512" spans="1:3" x14ac:dyDescent="0.25">
      <c r="A1512" s="10" t="s">
        <v>1631</v>
      </c>
      <c r="B1512" t="str">
        <f t="shared" si="46"/>
        <v>TPU</v>
      </c>
      <c r="C1512" t="str">
        <f t="shared" si="47"/>
        <v>40x27x2.5</v>
      </c>
    </row>
    <row r="1513" spans="1:3" x14ac:dyDescent="0.25">
      <c r="A1513" s="10" t="s">
        <v>1632</v>
      </c>
      <c r="B1513" t="str">
        <f t="shared" si="46"/>
        <v>TPU</v>
      </c>
      <c r="C1513" t="str">
        <f t="shared" si="47"/>
        <v>40x30x1.5</v>
      </c>
    </row>
    <row r="1514" spans="1:3" x14ac:dyDescent="0.25">
      <c r="A1514" s="10" t="s">
        <v>1633</v>
      </c>
      <c r="B1514" t="str">
        <f t="shared" si="46"/>
        <v>TPU</v>
      </c>
      <c r="C1514" t="str">
        <f t="shared" si="47"/>
        <v>40x30x2</v>
      </c>
    </row>
    <row r="1515" spans="1:3" x14ac:dyDescent="0.25">
      <c r="A1515" s="10" t="s">
        <v>1634</v>
      </c>
      <c r="B1515" t="str">
        <f t="shared" si="46"/>
        <v>TPU</v>
      </c>
      <c r="C1515" t="str">
        <f t="shared" si="47"/>
        <v>40x30x2.5</v>
      </c>
    </row>
    <row r="1516" spans="1:3" x14ac:dyDescent="0.25">
      <c r="A1516" s="10" t="s">
        <v>1635</v>
      </c>
      <c r="B1516" t="str">
        <f t="shared" si="46"/>
        <v>TPU</v>
      </c>
      <c r="C1516" t="str">
        <f t="shared" si="47"/>
        <v>40x35x2</v>
      </c>
    </row>
    <row r="1517" spans="1:3" x14ac:dyDescent="0.25">
      <c r="A1517" s="10" t="s">
        <v>1636</v>
      </c>
      <c r="B1517" t="str">
        <f t="shared" si="46"/>
        <v>TPU</v>
      </c>
      <c r="C1517" t="str">
        <f t="shared" si="47"/>
        <v>40x35x2.5</v>
      </c>
    </row>
    <row r="1518" spans="1:3" x14ac:dyDescent="0.25">
      <c r="A1518" s="10" t="s">
        <v>1637</v>
      </c>
      <c r="B1518" t="str">
        <f t="shared" si="46"/>
        <v>TPU</v>
      </c>
      <c r="C1518" t="str">
        <f t="shared" si="47"/>
        <v>40x35x3</v>
      </c>
    </row>
    <row r="1519" spans="1:3" x14ac:dyDescent="0.25">
      <c r="A1519" s="10" t="s">
        <v>1638</v>
      </c>
      <c r="B1519" t="str">
        <f t="shared" si="46"/>
        <v>TPU</v>
      </c>
      <c r="C1519" t="str">
        <f t="shared" si="47"/>
        <v>45x35x1.5</v>
      </c>
    </row>
    <row r="1520" spans="1:3" x14ac:dyDescent="0.25">
      <c r="A1520" s="10" t="s">
        <v>1639</v>
      </c>
      <c r="B1520" t="str">
        <f t="shared" si="46"/>
        <v>TPU</v>
      </c>
      <c r="C1520" t="str">
        <f t="shared" si="47"/>
        <v>45x35x2</v>
      </c>
    </row>
    <row r="1521" spans="1:3" x14ac:dyDescent="0.25">
      <c r="A1521" s="10" t="s">
        <v>1640</v>
      </c>
      <c r="B1521" t="str">
        <f t="shared" si="46"/>
        <v>TPU</v>
      </c>
      <c r="C1521" t="str">
        <f t="shared" si="47"/>
        <v>45x35x2.5</v>
      </c>
    </row>
    <row r="1522" spans="1:3" x14ac:dyDescent="0.25">
      <c r="A1522" s="10" t="s">
        <v>1641</v>
      </c>
      <c r="B1522" t="str">
        <f t="shared" si="46"/>
        <v>TPU</v>
      </c>
      <c r="C1522" t="str">
        <f t="shared" si="47"/>
        <v>45x35x3</v>
      </c>
    </row>
    <row r="1523" spans="1:3" x14ac:dyDescent="0.25">
      <c r="A1523" s="10" t="s">
        <v>1642</v>
      </c>
      <c r="B1523" t="str">
        <f t="shared" si="46"/>
        <v>TPU</v>
      </c>
      <c r="C1523" t="str">
        <f t="shared" si="47"/>
        <v>50x20x1.5</v>
      </c>
    </row>
    <row r="1524" spans="1:3" x14ac:dyDescent="0.25">
      <c r="A1524" s="10" t="s">
        <v>1643</v>
      </c>
      <c r="B1524" t="str">
        <f t="shared" si="46"/>
        <v>TPU</v>
      </c>
      <c r="C1524" t="str">
        <f t="shared" si="47"/>
        <v>50x20x2</v>
      </c>
    </row>
    <row r="1525" spans="1:3" x14ac:dyDescent="0.25">
      <c r="A1525" s="10" t="s">
        <v>1644</v>
      </c>
      <c r="B1525" t="str">
        <f t="shared" si="46"/>
        <v>TPU</v>
      </c>
      <c r="C1525" t="str">
        <f t="shared" si="47"/>
        <v>50x20x2.5</v>
      </c>
    </row>
    <row r="1526" spans="1:3" x14ac:dyDescent="0.25">
      <c r="A1526" s="10" t="s">
        <v>1645</v>
      </c>
      <c r="B1526" t="str">
        <f t="shared" si="46"/>
        <v>TPU</v>
      </c>
      <c r="C1526" t="str">
        <f t="shared" si="47"/>
        <v>50x25x1.5</v>
      </c>
    </row>
    <row r="1527" spans="1:3" x14ac:dyDescent="0.25">
      <c r="A1527" s="10" t="s">
        <v>1646</v>
      </c>
      <c r="B1527" t="str">
        <f t="shared" si="46"/>
        <v>TPU</v>
      </c>
      <c r="C1527" t="str">
        <f t="shared" si="47"/>
        <v>50x25x2</v>
      </c>
    </row>
    <row r="1528" spans="1:3" x14ac:dyDescent="0.25">
      <c r="A1528" s="10" t="s">
        <v>1647</v>
      </c>
      <c r="B1528" t="str">
        <f t="shared" si="46"/>
        <v>TPU</v>
      </c>
      <c r="C1528" t="str">
        <f t="shared" si="47"/>
        <v>50x25x2.5</v>
      </c>
    </row>
    <row r="1529" spans="1:3" x14ac:dyDescent="0.25">
      <c r="A1529" s="10" t="s">
        <v>1648</v>
      </c>
      <c r="B1529" t="str">
        <f t="shared" si="46"/>
        <v>TPU</v>
      </c>
      <c r="C1529" t="str">
        <f t="shared" si="47"/>
        <v>50x30x1.5</v>
      </c>
    </row>
    <row r="1530" spans="1:3" x14ac:dyDescent="0.25">
      <c r="A1530" s="10" t="s">
        <v>1649</v>
      </c>
      <c r="B1530" t="str">
        <f t="shared" si="46"/>
        <v>TPU</v>
      </c>
      <c r="C1530" t="str">
        <f t="shared" si="47"/>
        <v>50x30x2</v>
      </c>
    </row>
    <row r="1531" spans="1:3" x14ac:dyDescent="0.25">
      <c r="A1531" s="10" t="s">
        <v>1650</v>
      </c>
      <c r="B1531" t="str">
        <f t="shared" si="46"/>
        <v>TPU</v>
      </c>
      <c r="C1531" t="str">
        <f t="shared" si="47"/>
        <v>50x30x2.5</v>
      </c>
    </row>
    <row r="1532" spans="1:3" x14ac:dyDescent="0.25">
      <c r="A1532" s="10" t="s">
        <v>1651</v>
      </c>
      <c r="B1532" t="str">
        <f t="shared" si="46"/>
        <v>TPU</v>
      </c>
      <c r="C1532" t="str">
        <f t="shared" si="47"/>
        <v>50x30x3</v>
      </c>
    </row>
    <row r="1533" spans="1:3" x14ac:dyDescent="0.25">
      <c r="A1533" s="10" t="s">
        <v>1652</v>
      </c>
      <c r="B1533" t="str">
        <f t="shared" si="46"/>
        <v>TPU</v>
      </c>
      <c r="C1533" t="str">
        <f t="shared" si="47"/>
        <v>50x35x1</v>
      </c>
    </row>
    <row r="1534" spans="1:3" x14ac:dyDescent="0.25">
      <c r="A1534" s="10" t="s">
        <v>1653</v>
      </c>
      <c r="B1534" t="str">
        <f t="shared" si="46"/>
        <v>TPU</v>
      </c>
      <c r="C1534" t="str">
        <f t="shared" si="47"/>
        <v>50x35x2</v>
      </c>
    </row>
    <row r="1535" spans="1:3" x14ac:dyDescent="0.25">
      <c r="A1535" s="10" t="s">
        <v>1654</v>
      </c>
      <c r="B1535" t="str">
        <f t="shared" si="46"/>
        <v>TPU</v>
      </c>
      <c r="C1535" t="str">
        <f t="shared" si="47"/>
        <v>50x35x2.5</v>
      </c>
    </row>
    <row r="1536" spans="1:3" x14ac:dyDescent="0.25">
      <c r="A1536" s="10" t="s">
        <v>1655</v>
      </c>
      <c r="B1536" t="str">
        <f t="shared" si="46"/>
        <v>TPU</v>
      </c>
      <c r="C1536" t="str">
        <f t="shared" si="47"/>
        <v>50x35x3</v>
      </c>
    </row>
    <row r="1537" spans="1:3" x14ac:dyDescent="0.25">
      <c r="A1537" s="10" t="s">
        <v>1656</v>
      </c>
      <c r="B1537" t="str">
        <f t="shared" si="46"/>
        <v>TPU</v>
      </c>
      <c r="C1537" t="str">
        <f t="shared" si="47"/>
        <v>56x33x3</v>
      </c>
    </row>
    <row r="1538" spans="1:3" x14ac:dyDescent="0.25">
      <c r="A1538" s="10" t="s">
        <v>1657</v>
      </c>
      <c r="B1538" t="str">
        <f t="shared" si="46"/>
        <v>TPU</v>
      </c>
      <c r="C1538" t="str">
        <f t="shared" si="47"/>
        <v>60x20x1.5</v>
      </c>
    </row>
    <row r="1539" spans="1:3" x14ac:dyDescent="0.25">
      <c r="A1539" s="10" t="s">
        <v>1658</v>
      </c>
      <c r="B1539" t="str">
        <f t="shared" ref="B1539:B1602" si="48">UPPER(LEFT(A1539,FIND(" ",A1539)-1))</f>
        <v>TPU</v>
      </c>
      <c r="C1539" t="str">
        <f t="shared" ref="C1539:C1602" si="49">MID(A1539,FIND(" ",A1539)+1, LEN(A1539))</f>
        <v>60x20x2</v>
      </c>
    </row>
    <row r="1540" spans="1:3" x14ac:dyDescent="0.25">
      <c r="A1540" s="10" t="s">
        <v>1659</v>
      </c>
      <c r="B1540" t="str">
        <f t="shared" si="48"/>
        <v>TPU</v>
      </c>
      <c r="C1540" t="str">
        <f t="shared" si="49"/>
        <v>60x30x1.5</v>
      </c>
    </row>
    <row r="1541" spans="1:3" x14ac:dyDescent="0.25">
      <c r="A1541" s="10" t="s">
        <v>1660</v>
      </c>
      <c r="B1541" t="str">
        <f t="shared" si="48"/>
        <v>TPU</v>
      </c>
      <c r="C1541" t="str">
        <f t="shared" si="49"/>
        <v>60x30x2</v>
      </c>
    </row>
    <row r="1542" spans="1:3" x14ac:dyDescent="0.25">
      <c r="A1542" s="10" t="s">
        <v>1661</v>
      </c>
      <c r="B1542" t="str">
        <f t="shared" si="48"/>
        <v>TPU</v>
      </c>
      <c r="C1542" t="str">
        <f t="shared" si="49"/>
        <v>60x30x2.5</v>
      </c>
    </row>
    <row r="1543" spans="1:3" x14ac:dyDescent="0.25">
      <c r="A1543" s="10" t="s">
        <v>1662</v>
      </c>
      <c r="B1543" t="str">
        <f t="shared" si="48"/>
        <v>TPU</v>
      </c>
      <c r="C1543" t="str">
        <f t="shared" si="49"/>
        <v>60x30x3</v>
      </c>
    </row>
    <row r="1544" spans="1:3" x14ac:dyDescent="0.25">
      <c r="A1544" s="10" t="s">
        <v>1663</v>
      </c>
      <c r="B1544" t="str">
        <f t="shared" si="48"/>
        <v>TPU</v>
      </c>
      <c r="C1544" t="str">
        <f t="shared" si="49"/>
        <v>60x34x2</v>
      </c>
    </row>
    <row r="1545" spans="1:3" x14ac:dyDescent="0.25">
      <c r="A1545" s="10" t="s">
        <v>1664</v>
      </c>
      <c r="B1545" t="str">
        <f t="shared" si="48"/>
        <v>TPU</v>
      </c>
      <c r="C1545" t="str">
        <f t="shared" si="49"/>
        <v>60x34x2.5</v>
      </c>
    </row>
    <row r="1546" spans="1:3" x14ac:dyDescent="0.25">
      <c r="A1546" s="10" t="s">
        <v>1665</v>
      </c>
      <c r="B1546" t="str">
        <f t="shared" si="48"/>
        <v>TPU</v>
      </c>
      <c r="C1546" t="str">
        <f t="shared" si="49"/>
        <v>60x34x3</v>
      </c>
    </row>
    <row r="1547" spans="1:3" x14ac:dyDescent="0.25">
      <c r="A1547" s="10" t="s">
        <v>1666</v>
      </c>
      <c r="B1547" t="str">
        <f t="shared" si="48"/>
        <v>TPU</v>
      </c>
      <c r="C1547" t="str">
        <f t="shared" si="49"/>
        <v>60x37x2</v>
      </c>
    </row>
    <row r="1548" spans="1:3" x14ac:dyDescent="0.25">
      <c r="A1548" s="10" t="s">
        <v>1667</v>
      </c>
      <c r="B1548" t="str">
        <f t="shared" si="48"/>
        <v>TPU</v>
      </c>
      <c r="C1548" t="str">
        <f t="shared" si="49"/>
        <v>60x37x3</v>
      </c>
    </row>
    <row r="1549" spans="1:3" x14ac:dyDescent="0.25">
      <c r="A1549" s="10" t="s">
        <v>1668</v>
      </c>
      <c r="B1549" t="str">
        <f t="shared" si="48"/>
        <v>TPU</v>
      </c>
      <c r="C1549" t="str">
        <f t="shared" si="49"/>
        <v>60x40x1.5</v>
      </c>
    </row>
    <row r="1550" spans="1:3" x14ac:dyDescent="0.25">
      <c r="A1550" s="10" t="s">
        <v>1669</v>
      </c>
      <c r="B1550" t="str">
        <f t="shared" si="48"/>
        <v>TPU</v>
      </c>
      <c r="C1550" t="str">
        <f t="shared" si="49"/>
        <v>60x40x2</v>
      </c>
    </row>
    <row r="1551" spans="1:3" x14ac:dyDescent="0.25">
      <c r="A1551" s="10" t="s">
        <v>1670</v>
      </c>
      <c r="B1551" t="str">
        <f t="shared" si="48"/>
        <v>TPU</v>
      </c>
      <c r="C1551" t="str">
        <f t="shared" si="49"/>
        <v>60x40x2.5</v>
      </c>
    </row>
    <row r="1552" spans="1:3" x14ac:dyDescent="0.25">
      <c r="A1552" s="10" t="s">
        <v>1671</v>
      </c>
      <c r="B1552" t="str">
        <f t="shared" si="48"/>
        <v>TPU</v>
      </c>
      <c r="C1552" t="str">
        <f t="shared" si="49"/>
        <v>60x40x3</v>
      </c>
    </row>
    <row r="1553" spans="1:3" x14ac:dyDescent="0.25">
      <c r="A1553" s="10" t="s">
        <v>1672</v>
      </c>
      <c r="B1553" t="str">
        <f t="shared" si="48"/>
        <v>TPU</v>
      </c>
      <c r="C1553" t="str">
        <f t="shared" si="49"/>
        <v>65x40x2</v>
      </c>
    </row>
    <row r="1554" spans="1:3" x14ac:dyDescent="0.25">
      <c r="A1554" s="10" t="s">
        <v>1673</v>
      </c>
      <c r="B1554" t="str">
        <f t="shared" si="48"/>
        <v>TPU</v>
      </c>
      <c r="C1554" t="str">
        <f t="shared" si="49"/>
        <v>65x40x2.5</v>
      </c>
    </row>
    <row r="1555" spans="1:3" x14ac:dyDescent="0.25">
      <c r="A1555" s="10" t="s">
        <v>1674</v>
      </c>
      <c r="B1555" t="str">
        <f t="shared" si="48"/>
        <v>TPU</v>
      </c>
      <c r="C1555" t="str">
        <f t="shared" si="49"/>
        <v>65x40x3</v>
      </c>
    </row>
    <row r="1556" spans="1:3" x14ac:dyDescent="0.25">
      <c r="A1556" s="10" t="s">
        <v>1672</v>
      </c>
      <c r="B1556" t="str">
        <f t="shared" si="48"/>
        <v>TPU</v>
      </c>
      <c r="C1556" t="str">
        <f t="shared" si="49"/>
        <v>65x40x2</v>
      </c>
    </row>
    <row r="1557" spans="1:3" x14ac:dyDescent="0.25">
      <c r="A1557" s="10" t="s">
        <v>1673</v>
      </c>
      <c r="B1557" t="str">
        <f t="shared" si="48"/>
        <v>TPU</v>
      </c>
      <c r="C1557" t="str">
        <f t="shared" si="49"/>
        <v>65x40x2.5</v>
      </c>
    </row>
    <row r="1558" spans="1:3" x14ac:dyDescent="0.25">
      <c r="A1558" s="10" t="s">
        <v>1674</v>
      </c>
      <c r="B1558" t="str">
        <f t="shared" si="48"/>
        <v>TPU</v>
      </c>
      <c r="C1558" t="str">
        <f t="shared" si="49"/>
        <v>65x40x3</v>
      </c>
    </row>
    <row r="1559" spans="1:3" x14ac:dyDescent="0.25">
      <c r="A1559" s="10" t="s">
        <v>1675</v>
      </c>
      <c r="B1559" t="str">
        <f t="shared" si="48"/>
        <v>TPU</v>
      </c>
      <c r="C1559" t="str">
        <f t="shared" si="49"/>
        <v>70x35x2</v>
      </c>
    </row>
    <row r="1560" spans="1:3" x14ac:dyDescent="0.25">
      <c r="A1560" s="10" t="s">
        <v>1676</v>
      </c>
      <c r="B1560" t="str">
        <f t="shared" si="48"/>
        <v>TPU</v>
      </c>
      <c r="C1560" t="str">
        <f t="shared" si="49"/>
        <v>70x35x2.5</v>
      </c>
    </row>
    <row r="1561" spans="1:3" x14ac:dyDescent="0.25">
      <c r="A1561" s="10" t="s">
        <v>1677</v>
      </c>
      <c r="B1561" t="str">
        <f t="shared" si="48"/>
        <v>TPU</v>
      </c>
      <c r="C1561" t="str">
        <f t="shared" si="49"/>
        <v>70x40x2</v>
      </c>
    </row>
    <row r="1562" spans="1:3" x14ac:dyDescent="0.25">
      <c r="A1562" s="10" t="s">
        <v>1678</v>
      </c>
      <c r="B1562" t="str">
        <f t="shared" si="48"/>
        <v>TPU</v>
      </c>
      <c r="C1562" t="str">
        <f t="shared" si="49"/>
        <v>70x40x3</v>
      </c>
    </row>
    <row r="1563" spans="1:3" x14ac:dyDescent="0.25">
      <c r="A1563" s="10" t="s">
        <v>1679</v>
      </c>
      <c r="B1563" t="str">
        <f t="shared" si="48"/>
        <v>TPU</v>
      </c>
      <c r="C1563" t="str">
        <f t="shared" si="49"/>
        <v>70x50x2</v>
      </c>
    </row>
    <row r="1564" spans="1:3" x14ac:dyDescent="0.25">
      <c r="A1564" s="10" t="s">
        <v>1680</v>
      </c>
      <c r="B1564" t="str">
        <f t="shared" si="48"/>
        <v>TPU</v>
      </c>
      <c r="C1564" t="str">
        <f t="shared" si="49"/>
        <v>70x50x2.5</v>
      </c>
    </row>
    <row r="1565" spans="1:3" x14ac:dyDescent="0.25">
      <c r="A1565" s="10" t="s">
        <v>1681</v>
      </c>
      <c r="B1565" t="str">
        <f t="shared" si="48"/>
        <v>TPU</v>
      </c>
      <c r="C1565" t="str">
        <f t="shared" si="49"/>
        <v>70x50x3</v>
      </c>
    </row>
    <row r="1566" spans="1:3" x14ac:dyDescent="0.25">
      <c r="A1566" s="10" t="s">
        <v>1682</v>
      </c>
      <c r="B1566" t="str">
        <f t="shared" si="48"/>
        <v>TPU</v>
      </c>
      <c r="C1566" t="str">
        <f t="shared" si="49"/>
        <v>70x60x2</v>
      </c>
    </row>
    <row r="1567" spans="1:3" x14ac:dyDescent="0.25">
      <c r="A1567" s="10" t="s">
        <v>1683</v>
      </c>
      <c r="B1567" t="str">
        <f t="shared" si="48"/>
        <v>TPU</v>
      </c>
      <c r="C1567" t="str">
        <f t="shared" si="49"/>
        <v>70x60x2.5</v>
      </c>
    </row>
    <row r="1568" spans="1:3" x14ac:dyDescent="0.25">
      <c r="A1568" s="10" t="s">
        <v>1684</v>
      </c>
      <c r="B1568" t="str">
        <f t="shared" si="48"/>
        <v>TPU</v>
      </c>
      <c r="C1568" t="str">
        <f t="shared" si="49"/>
        <v>70x60x3</v>
      </c>
    </row>
    <row r="1569" spans="1:3" x14ac:dyDescent="0.25">
      <c r="A1569" s="10" t="s">
        <v>1685</v>
      </c>
      <c r="B1569" t="str">
        <f t="shared" si="48"/>
        <v>TPU</v>
      </c>
      <c r="C1569" t="str">
        <f t="shared" si="49"/>
        <v>75x40x2</v>
      </c>
    </row>
    <row r="1570" spans="1:3" x14ac:dyDescent="0.25">
      <c r="A1570" s="10" t="s">
        <v>1686</v>
      </c>
      <c r="B1570" t="str">
        <f t="shared" si="48"/>
        <v>TPU</v>
      </c>
      <c r="C1570" t="str">
        <f t="shared" si="49"/>
        <v>75x40x2.5</v>
      </c>
    </row>
    <row r="1571" spans="1:3" x14ac:dyDescent="0.25">
      <c r="A1571" s="10" t="s">
        <v>1687</v>
      </c>
      <c r="B1571" t="str">
        <f t="shared" si="48"/>
        <v>TPU</v>
      </c>
      <c r="C1571" t="str">
        <f t="shared" si="49"/>
        <v>75x40x3</v>
      </c>
    </row>
    <row r="1572" spans="1:3" x14ac:dyDescent="0.25">
      <c r="A1572" s="10" t="s">
        <v>1688</v>
      </c>
      <c r="B1572" t="str">
        <f t="shared" si="48"/>
        <v>TPU</v>
      </c>
      <c r="C1572" t="str">
        <f t="shared" si="49"/>
        <v>80x30x2</v>
      </c>
    </row>
    <row r="1573" spans="1:3" x14ac:dyDescent="0.25">
      <c r="A1573" s="10" t="s">
        <v>1689</v>
      </c>
      <c r="B1573" t="str">
        <f t="shared" si="48"/>
        <v>TPU</v>
      </c>
      <c r="C1573" t="str">
        <f t="shared" si="49"/>
        <v>80x30x2.5</v>
      </c>
    </row>
    <row r="1574" spans="1:3" x14ac:dyDescent="0.25">
      <c r="A1574" s="10" t="s">
        <v>1690</v>
      </c>
      <c r="B1574" t="str">
        <f t="shared" si="48"/>
        <v>TPU</v>
      </c>
      <c r="C1574" t="str">
        <f t="shared" si="49"/>
        <v>80x30x3</v>
      </c>
    </row>
    <row r="1575" spans="1:3" x14ac:dyDescent="0.25">
      <c r="A1575" s="10" t="s">
        <v>1691</v>
      </c>
      <c r="B1575" t="str">
        <f t="shared" si="48"/>
        <v>TPU</v>
      </c>
      <c r="C1575" t="str">
        <f t="shared" si="49"/>
        <v>80x35x2</v>
      </c>
    </row>
    <row r="1576" spans="1:3" x14ac:dyDescent="0.25">
      <c r="A1576" s="10" t="s">
        <v>1692</v>
      </c>
      <c r="B1576" t="str">
        <f t="shared" si="48"/>
        <v>TPU</v>
      </c>
      <c r="C1576" t="str">
        <f t="shared" si="49"/>
        <v>80x35x2.5</v>
      </c>
    </row>
    <row r="1577" spans="1:3" x14ac:dyDescent="0.25">
      <c r="A1577" s="10" t="s">
        <v>1693</v>
      </c>
      <c r="B1577" t="str">
        <f t="shared" si="48"/>
        <v>TPU</v>
      </c>
      <c r="C1577" t="str">
        <f t="shared" si="49"/>
        <v>80x35x3</v>
      </c>
    </row>
    <row r="1578" spans="1:3" x14ac:dyDescent="0.25">
      <c r="A1578" s="10" t="s">
        <v>1694</v>
      </c>
      <c r="B1578" t="str">
        <f t="shared" si="48"/>
        <v>TPU</v>
      </c>
      <c r="C1578" t="str">
        <f t="shared" si="49"/>
        <v>80x40x2</v>
      </c>
    </row>
    <row r="1579" spans="1:3" x14ac:dyDescent="0.25">
      <c r="A1579" s="10" t="s">
        <v>1695</v>
      </c>
      <c r="B1579" t="str">
        <f t="shared" si="48"/>
        <v>TPU</v>
      </c>
      <c r="C1579" t="str">
        <f t="shared" si="49"/>
        <v>80x60x3</v>
      </c>
    </row>
    <row r="1580" spans="1:3" x14ac:dyDescent="0.25">
      <c r="A1580" s="10" t="s">
        <v>1696</v>
      </c>
      <c r="B1580" t="str">
        <f t="shared" si="48"/>
        <v>TPU</v>
      </c>
      <c r="C1580" t="str">
        <f t="shared" si="49"/>
        <v>90x40x2</v>
      </c>
    </row>
    <row r="1581" spans="1:3" x14ac:dyDescent="0.25">
      <c r="A1581" s="10" t="s">
        <v>1697</v>
      </c>
      <c r="B1581" t="str">
        <f t="shared" si="48"/>
        <v>TPU</v>
      </c>
      <c r="C1581" t="str">
        <f t="shared" si="49"/>
        <v>90x40x2.5</v>
      </c>
    </row>
    <row r="1582" spans="1:3" x14ac:dyDescent="0.25">
      <c r="A1582" s="10" t="s">
        <v>1698</v>
      </c>
      <c r="B1582" t="str">
        <f t="shared" si="48"/>
        <v>TPU</v>
      </c>
      <c r="C1582" t="str">
        <f t="shared" si="49"/>
        <v>90x40x3</v>
      </c>
    </row>
    <row r="1583" spans="1:3" x14ac:dyDescent="0.25">
      <c r="A1583" s="10" t="s">
        <v>1699</v>
      </c>
      <c r="B1583" t="str">
        <f t="shared" si="48"/>
        <v>TPU</v>
      </c>
      <c r="C1583" t="str">
        <f t="shared" si="49"/>
        <v>100x40x2</v>
      </c>
    </row>
    <row r="1584" spans="1:3" x14ac:dyDescent="0.25">
      <c r="A1584" s="10" t="s">
        <v>1700</v>
      </c>
      <c r="B1584" t="str">
        <f t="shared" si="48"/>
        <v>TPU</v>
      </c>
      <c r="C1584" t="str">
        <f t="shared" si="49"/>
        <v>100x40x2.5</v>
      </c>
    </row>
    <row r="1585" spans="1:3" x14ac:dyDescent="0.25">
      <c r="A1585" s="10" t="s">
        <v>1701</v>
      </c>
      <c r="B1585" t="str">
        <f t="shared" si="48"/>
        <v>TPU</v>
      </c>
      <c r="C1585" t="str">
        <f t="shared" si="49"/>
        <v>100x52.5x2.5</v>
      </c>
    </row>
    <row r="1586" spans="1:3" x14ac:dyDescent="0.25">
      <c r="A1586" s="10" t="s">
        <v>1702</v>
      </c>
      <c r="B1586" t="str">
        <f t="shared" si="48"/>
        <v>TPU</v>
      </c>
      <c r="C1586" t="str">
        <f t="shared" si="49"/>
        <v>100x52.5x3</v>
      </c>
    </row>
    <row r="1587" spans="1:3" x14ac:dyDescent="0.25">
      <c r="A1587" s="10" t="s">
        <v>1703</v>
      </c>
      <c r="B1587" t="str">
        <f t="shared" si="48"/>
        <v>TPU</v>
      </c>
      <c r="C1587" t="str">
        <f t="shared" si="49"/>
        <v>100x60x2.5</v>
      </c>
    </row>
    <row r="1588" spans="1:3" x14ac:dyDescent="0.25">
      <c r="A1588" s="10" t="s">
        <v>1704</v>
      </c>
      <c r="B1588" t="str">
        <f t="shared" si="48"/>
        <v>TPU</v>
      </c>
      <c r="C1588" t="str">
        <f t="shared" si="49"/>
        <v>100x60x3</v>
      </c>
    </row>
    <row r="1589" spans="1:3" x14ac:dyDescent="0.25">
      <c r="A1589" s="10" t="s">
        <v>1705</v>
      </c>
      <c r="B1589" t="str">
        <f t="shared" si="48"/>
        <v>TPU</v>
      </c>
      <c r="C1589" t="str">
        <f t="shared" si="49"/>
        <v>100x80x5</v>
      </c>
    </row>
    <row r="1590" spans="1:3" x14ac:dyDescent="0.25">
      <c r="A1590" s="10" t="s">
        <v>1706</v>
      </c>
      <c r="B1590" t="str">
        <f t="shared" si="48"/>
        <v>TPU</v>
      </c>
      <c r="C1590" t="str">
        <f t="shared" si="49"/>
        <v>110x40x3</v>
      </c>
    </row>
    <row r="1591" spans="1:3" x14ac:dyDescent="0.25">
      <c r="A1591" s="10" t="s">
        <v>1707</v>
      </c>
      <c r="B1591" t="str">
        <f t="shared" si="48"/>
        <v>TPU</v>
      </c>
      <c r="C1591" t="str">
        <f t="shared" si="49"/>
        <v>120x60x3</v>
      </c>
    </row>
    <row r="1592" spans="1:3" x14ac:dyDescent="0.25">
      <c r="A1592" s="10" t="s">
        <v>1708</v>
      </c>
      <c r="B1592" t="str">
        <f t="shared" si="48"/>
        <v>TPU</v>
      </c>
      <c r="C1592" t="str">
        <f t="shared" si="49"/>
        <v>120x85x3</v>
      </c>
    </row>
    <row r="1593" spans="1:3" x14ac:dyDescent="0.25">
      <c r="A1593" s="10" t="s">
        <v>1709</v>
      </c>
      <c r="B1593" t="str">
        <f t="shared" si="48"/>
        <v>TPU</v>
      </c>
      <c r="C1593" t="str">
        <f t="shared" si="49"/>
        <v>125x30x3</v>
      </c>
    </row>
    <row r="1594" spans="1:3" x14ac:dyDescent="0.25">
      <c r="A1594" s="10" t="s">
        <v>1710</v>
      </c>
      <c r="B1594" t="str">
        <f t="shared" si="48"/>
        <v>TPU</v>
      </c>
      <c r="C1594" t="str">
        <f t="shared" si="49"/>
        <v>140x85x3</v>
      </c>
    </row>
    <row r="1595" spans="1:3" x14ac:dyDescent="0.25">
      <c r="A1595" s="10" t="s">
        <v>1711</v>
      </c>
      <c r="B1595" t="str">
        <f t="shared" si="48"/>
        <v>TPU</v>
      </c>
      <c r="C1595" t="str">
        <f t="shared" si="49"/>
        <v>145x60x3</v>
      </c>
    </row>
    <row r="1596" spans="1:3" x14ac:dyDescent="0.25">
      <c r="A1596" s="10" t="s">
        <v>1712</v>
      </c>
      <c r="B1596" t="str">
        <f t="shared" si="48"/>
        <v>TRHR</v>
      </c>
      <c r="C1596" t="str">
        <f t="shared" si="49"/>
        <v>30x4</v>
      </c>
    </row>
    <row r="1597" spans="1:3" x14ac:dyDescent="0.25">
      <c r="A1597" s="10" t="s">
        <v>1714</v>
      </c>
      <c r="B1597" t="str">
        <f t="shared" si="48"/>
        <v>TRHR</v>
      </c>
      <c r="C1597" t="str">
        <f t="shared" si="49"/>
        <v>35x4</v>
      </c>
    </row>
    <row r="1598" spans="1:3" x14ac:dyDescent="0.25">
      <c r="A1598" s="10" t="s">
        <v>1715</v>
      </c>
      <c r="B1598" t="str">
        <f t="shared" si="48"/>
        <v>TRHR</v>
      </c>
      <c r="C1598" t="str">
        <f t="shared" si="49"/>
        <v>40x4</v>
      </c>
    </row>
    <row r="1599" spans="1:3" x14ac:dyDescent="0.25">
      <c r="A1599" s="10" t="s">
        <v>1716</v>
      </c>
      <c r="B1599" t="str">
        <f t="shared" si="48"/>
        <v>TRHR</v>
      </c>
      <c r="C1599" t="str">
        <f t="shared" si="49"/>
        <v>40x5</v>
      </c>
    </row>
    <row r="1600" spans="1:3" x14ac:dyDescent="0.25">
      <c r="A1600" s="10" t="s">
        <v>1717</v>
      </c>
      <c r="B1600" t="str">
        <f t="shared" si="48"/>
        <v>TRHR</v>
      </c>
      <c r="C1600" t="str">
        <f t="shared" si="49"/>
        <v>45x4</v>
      </c>
    </row>
    <row r="1601" spans="1:3" x14ac:dyDescent="0.25">
      <c r="A1601" s="10" t="s">
        <v>1718</v>
      </c>
      <c r="B1601" t="str">
        <f t="shared" si="48"/>
        <v>TRHR</v>
      </c>
      <c r="C1601" t="str">
        <f t="shared" si="49"/>
        <v>50x4</v>
      </c>
    </row>
    <row r="1602" spans="1:3" x14ac:dyDescent="0.25">
      <c r="A1602" s="10" t="s">
        <v>1719</v>
      </c>
      <c r="B1602" t="str">
        <f t="shared" si="48"/>
        <v>TRHR</v>
      </c>
      <c r="C1602" t="str">
        <f t="shared" si="49"/>
        <v>50x5</v>
      </c>
    </row>
    <row r="1603" spans="1:3" x14ac:dyDescent="0.25">
      <c r="A1603" s="10" t="s">
        <v>1720</v>
      </c>
      <c r="B1603" t="str">
        <f t="shared" ref="B1603:B1666" si="50">UPPER(LEFT(A1603,FIND(" ",A1603)-1))</f>
        <v>TRHR</v>
      </c>
      <c r="C1603" t="str">
        <f t="shared" ref="C1603:C1666" si="51">MID(A1603,FIND(" ",A1603)+1, LEN(A1603))</f>
        <v>50x6</v>
      </c>
    </row>
    <row r="1604" spans="1:3" x14ac:dyDescent="0.25">
      <c r="A1604" s="10" t="s">
        <v>1721</v>
      </c>
      <c r="B1604" t="str">
        <f t="shared" si="50"/>
        <v>TRHR</v>
      </c>
      <c r="C1604" t="str">
        <f t="shared" si="51"/>
        <v>60x4</v>
      </c>
    </row>
    <row r="1605" spans="1:3" x14ac:dyDescent="0.25">
      <c r="A1605" s="10" t="s">
        <v>1722</v>
      </c>
      <c r="B1605" t="str">
        <f t="shared" si="50"/>
        <v>TRHR</v>
      </c>
      <c r="C1605" t="str">
        <f t="shared" si="51"/>
        <v>60x5</v>
      </c>
    </row>
    <row r="1606" spans="1:3" x14ac:dyDescent="0.25">
      <c r="A1606" s="10" t="s">
        <v>1723</v>
      </c>
      <c r="B1606" t="str">
        <f t="shared" si="50"/>
        <v>TRHR</v>
      </c>
      <c r="C1606" t="str">
        <f t="shared" si="51"/>
        <v>60x6</v>
      </c>
    </row>
    <row r="1607" spans="1:3" x14ac:dyDescent="0.25">
      <c r="A1607" s="10" t="s">
        <v>1724</v>
      </c>
      <c r="B1607" t="str">
        <f t="shared" si="50"/>
        <v>TRHR</v>
      </c>
      <c r="C1607" t="str">
        <f t="shared" si="51"/>
        <v>70x4</v>
      </c>
    </row>
    <row r="1608" spans="1:3" x14ac:dyDescent="0.25">
      <c r="A1608" s="10" t="s">
        <v>1725</v>
      </c>
      <c r="B1608" t="str">
        <f t="shared" si="50"/>
        <v>TRHR</v>
      </c>
      <c r="C1608" t="str">
        <f t="shared" si="51"/>
        <v>70x5</v>
      </c>
    </row>
    <row r="1609" spans="1:3" x14ac:dyDescent="0.25">
      <c r="A1609" s="10" t="s">
        <v>1726</v>
      </c>
      <c r="B1609" t="str">
        <f t="shared" si="50"/>
        <v>TRHR</v>
      </c>
      <c r="C1609" t="str">
        <f t="shared" si="51"/>
        <v>70x6</v>
      </c>
    </row>
    <row r="1610" spans="1:3" x14ac:dyDescent="0.25">
      <c r="A1610" s="10" t="s">
        <v>1727</v>
      </c>
      <c r="B1610" t="str">
        <f t="shared" si="50"/>
        <v>TRHR</v>
      </c>
      <c r="C1610" t="str">
        <f t="shared" si="51"/>
        <v>80x4</v>
      </c>
    </row>
    <row r="1611" spans="1:3" x14ac:dyDescent="0.25">
      <c r="A1611" s="10" t="s">
        <v>1728</v>
      </c>
      <c r="B1611" t="str">
        <f t="shared" si="50"/>
        <v>TRHR</v>
      </c>
      <c r="C1611" t="str">
        <f t="shared" si="51"/>
        <v>80x5</v>
      </c>
    </row>
    <row r="1612" spans="1:3" x14ac:dyDescent="0.25">
      <c r="A1612" s="10" t="s">
        <v>1729</v>
      </c>
      <c r="B1612" t="str">
        <f t="shared" si="50"/>
        <v>TRHR</v>
      </c>
      <c r="C1612" t="str">
        <f t="shared" si="51"/>
        <v>80x6</v>
      </c>
    </row>
    <row r="1613" spans="1:3" x14ac:dyDescent="0.25">
      <c r="A1613" s="10" t="s">
        <v>1730</v>
      </c>
      <c r="B1613" t="str">
        <f t="shared" si="50"/>
        <v>TRHR</v>
      </c>
      <c r="C1613" t="str">
        <f t="shared" si="51"/>
        <v>80x8</v>
      </c>
    </row>
    <row r="1614" spans="1:3" x14ac:dyDescent="0.25">
      <c r="A1614" s="10" t="s">
        <v>1731</v>
      </c>
      <c r="B1614" t="str">
        <f t="shared" si="50"/>
        <v>TRHR</v>
      </c>
      <c r="C1614" t="str">
        <f t="shared" si="51"/>
        <v>90x4</v>
      </c>
    </row>
    <row r="1615" spans="1:3" x14ac:dyDescent="0.25">
      <c r="A1615" s="10" t="s">
        <v>1732</v>
      </c>
      <c r="B1615" t="str">
        <f t="shared" si="50"/>
        <v>TRHR</v>
      </c>
      <c r="C1615" t="str">
        <f t="shared" si="51"/>
        <v>90x5</v>
      </c>
    </row>
    <row r="1616" spans="1:3" x14ac:dyDescent="0.25">
      <c r="A1616" s="10" t="s">
        <v>1733</v>
      </c>
      <c r="B1616" t="str">
        <f t="shared" si="50"/>
        <v>TRHR</v>
      </c>
      <c r="C1616" t="str">
        <f t="shared" si="51"/>
        <v>90x6</v>
      </c>
    </row>
    <row r="1617" spans="1:3" x14ac:dyDescent="0.25">
      <c r="A1617" s="10" t="s">
        <v>1734</v>
      </c>
      <c r="B1617" t="str">
        <f t="shared" si="50"/>
        <v>TRHR</v>
      </c>
      <c r="C1617" t="str">
        <f t="shared" si="51"/>
        <v>90x8</v>
      </c>
    </row>
    <row r="1618" spans="1:3" x14ac:dyDescent="0.25">
      <c r="A1618" s="10" t="s">
        <v>1735</v>
      </c>
      <c r="B1618" t="str">
        <f t="shared" si="50"/>
        <v>TRHR</v>
      </c>
      <c r="C1618" t="str">
        <f t="shared" si="51"/>
        <v>100x4</v>
      </c>
    </row>
    <row r="1619" spans="1:3" x14ac:dyDescent="0.25">
      <c r="A1619" s="10" t="s">
        <v>1736</v>
      </c>
      <c r="B1619" t="str">
        <f t="shared" si="50"/>
        <v>TRHR</v>
      </c>
      <c r="C1619" t="str">
        <f t="shared" si="51"/>
        <v>100x5</v>
      </c>
    </row>
    <row r="1620" spans="1:3" x14ac:dyDescent="0.25">
      <c r="A1620" s="10" t="s">
        <v>1737</v>
      </c>
      <c r="B1620" t="str">
        <f t="shared" si="50"/>
        <v>TRHR</v>
      </c>
      <c r="C1620" t="str">
        <f t="shared" si="51"/>
        <v>100x6</v>
      </c>
    </row>
    <row r="1621" spans="1:3" x14ac:dyDescent="0.25">
      <c r="A1621" s="10" t="s">
        <v>1738</v>
      </c>
      <c r="B1621" t="str">
        <f t="shared" si="50"/>
        <v>TRHR</v>
      </c>
      <c r="C1621" t="str">
        <f t="shared" si="51"/>
        <v>100x8</v>
      </c>
    </row>
    <row r="1622" spans="1:3" x14ac:dyDescent="0.25">
      <c r="A1622" s="10" t="s">
        <v>1739</v>
      </c>
      <c r="B1622" t="str">
        <f t="shared" si="50"/>
        <v>TRHR</v>
      </c>
      <c r="C1622" t="str">
        <f t="shared" si="51"/>
        <v>110x4</v>
      </c>
    </row>
    <row r="1623" spans="1:3" x14ac:dyDescent="0.25">
      <c r="A1623" s="10" t="s">
        <v>1740</v>
      </c>
      <c r="B1623" t="str">
        <f t="shared" si="50"/>
        <v>TRHR</v>
      </c>
      <c r="C1623" t="str">
        <f t="shared" si="51"/>
        <v>110x6</v>
      </c>
    </row>
    <row r="1624" spans="1:3" x14ac:dyDescent="0.25">
      <c r="A1624" s="10" t="s">
        <v>1741</v>
      </c>
      <c r="B1624" t="str">
        <f t="shared" si="50"/>
        <v>TRHR</v>
      </c>
      <c r="C1624" t="str">
        <f t="shared" si="51"/>
        <v>110x8</v>
      </c>
    </row>
    <row r="1625" spans="1:3" x14ac:dyDescent="0.25">
      <c r="A1625" s="10" t="s">
        <v>1742</v>
      </c>
      <c r="B1625" t="str">
        <f t="shared" si="50"/>
        <v>TRHR</v>
      </c>
      <c r="C1625" t="str">
        <f t="shared" si="51"/>
        <v>120x4</v>
      </c>
    </row>
    <row r="1626" spans="1:3" x14ac:dyDescent="0.25">
      <c r="A1626" s="10" t="s">
        <v>1743</v>
      </c>
      <c r="B1626" t="str">
        <f t="shared" si="50"/>
        <v>TRHR</v>
      </c>
      <c r="C1626" t="str">
        <f t="shared" si="51"/>
        <v>120x5</v>
      </c>
    </row>
    <row r="1627" spans="1:3" x14ac:dyDescent="0.25">
      <c r="A1627" s="10" t="s">
        <v>1744</v>
      </c>
      <c r="B1627" t="str">
        <f t="shared" si="50"/>
        <v>TRHR</v>
      </c>
      <c r="C1627" t="str">
        <f t="shared" si="51"/>
        <v>120x6</v>
      </c>
    </row>
    <row r="1628" spans="1:3" x14ac:dyDescent="0.25">
      <c r="A1628" s="10" t="s">
        <v>1745</v>
      </c>
      <c r="B1628" t="str">
        <f t="shared" si="50"/>
        <v>TRHR</v>
      </c>
      <c r="C1628" t="str">
        <f t="shared" si="51"/>
        <v>120x8</v>
      </c>
    </row>
    <row r="1629" spans="1:3" x14ac:dyDescent="0.25">
      <c r="A1629" s="10" t="s">
        <v>1746</v>
      </c>
      <c r="B1629" t="str">
        <f t="shared" si="50"/>
        <v>TRHR</v>
      </c>
      <c r="C1629" t="str">
        <f t="shared" si="51"/>
        <v>125x4</v>
      </c>
    </row>
    <row r="1630" spans="1:3" x14ac:dyDescent="0.25">
      <c r="A1630" s="10" t="s">
        <v>1747</v>
      </c>
      <c r="B1630" t="str">
        <f t="shared" si="50"/>
        <v>TRHR</v>
      </c>
      <c r="C1630" t="str">
        <f t="shared" si="51"/>
        <v>125x5</v>
      </c>
    </row>
    <row r="1631" spans="1:3" x14ac:dyDescent="0.25">
      <c r="A1631" s="10" t="s">
        <v>1748</v>
      </c>
      <c r="B1631" t="str">
        <f t="shared" si="50"/>
        <v>TRHR</v>
      </c>
      <c r="C1631" t="str">
        <f t="shared" si="51"/>
        <v>125x6</v>
      </c>
    </row>
    <row r="1632" spans="1:3" x14ac:dyDescent="0.25">
      <c r="A1632" s="10" t="s">
        <v>1749</v>
      </c>
      <c r="B1632" t="str">
        <f t="shared" si="50"/>
        <v>TRHR</v>
      </c>
      <c r="C1632" t="str">
        <f t="shared" si="51"/>
        <v>125x8</v>
      </c>
    </row>
    <row r="1633" spans="1:3" x14ac:dyDescent="0.25">
      <c r="A1633" s="10" t="s">
        <v>1750</v>
      </c>
      <c r="B1633" t="str">
        <f t="shared" si="50"/>
        <v>TRHR</v>
      </c>
      <c r="C1633" t="str">
        <f t="shared" si="51"/>
        <v>150x4</v>
      </c>
    </row>
    <row r="1634" spans="1:3" x14ac:dyDescent="0.25">
      <c r="A1634" s="10" t="s">
        <v>1751</v>
      </c>
      <c r="B1634" t="str">
        <f t="shared" si="50"/>
        <v>TRHR</v>
      </c>
      <c r="C1634" t="str">
        <f t="shared" si="51"/>
        <v>150x5</v>
      </c>
    </row>
    <row r="1635" spans="1:3" x14ac:dyDescent="0.25">
      <c r="A1635" s="10" t="s">
        <v>1752</v>
      </c>
      <c r="B1635" t="str">
        <f t="shared" si="50"/>
        <v>TRHR</v>
      </c>
      <c r="C1635" t="str">
        <f t="shared" si="51"/>
        <v>150x6</v>
      </c>
    </row>
    <row r="1636" spans="1:3" x14ac:dyDescent="0.25">
      <c r="A1636" s="10" t="s">
        <v>1753</v>
      </c>
      <c r="B1636" t="str">
        <f t="shared" si="50"/>
        <v>TRHR</v>
      </c>
      <c r="C1636" t="str">
        <f t="shared" si="51"/>
        <v>150x8</v>
      </c>
    </row>
    <row r="1637" spans="1:3" x14ac:dyDescent="0.25">
      <c r="A1637" s="10" t="s">
        <v>1754</v>
      </c>
      <c r="B1637" t="str">
        <f t="shared" si="50"/>
        <v>TRHR</v>
      </c>
      <c r="C1637" t="str">
        <f t="shared" si="51"/>
        <v>175x4</v>
      </c>
    </row>
    <row r="1638" spans="1:3" x14ac:dyDescent="0.25">
      <c r="A1638" s="10" t="s">
        <v>1755</v>
      </c>
      <c r="B1638" t="str">
        <f t="shared" si="50"/>
        <v>TRHR</v>
      </c>
      <c r="C1638" t="str">
        <f t="shared" si="51"/>
        <v>175x5</v>
      </c>
    </row>
    <row r="1639" spans="1:3" x14ac:dyDescent="0.25">
      <c r="A1639" s="10" t="s">
        <v>1756</v>
      </c>
      <c r="B1639" t="str">
        <f t="shared" si="50"/>
        <v>TRHR</v>
      </c>
      <c r="C1639" t="str">
        <f t="shared" si="51"/>
        <v>175x6</v>
      </c>
    </row>
    <row r="1640" spans="1:3" x14ac:dyDescent="0.25">
      <c r="A1640" s="10" t="s">
        <v>1757</v>
      </c>
      <c r="B1640" t="str">
        <f t="shared" si="50"/>
        <v>TRHR</v>
      </c>
      <c r="C1640" t="str">
        <f t="shared" si="51"/>
        <v>180x6</v>
      </c>
    </row>
    <row r="1641" spans="1:3" x14ac:dyDescent="0.25">
      <c r="A1641" s="10" t="s">
        <v>1758</v>
      </c>
      <c r="B1641" t="str">
        <f t="shared" si="50"/>
        <v>TRHR</v>
      </c>
      <c r="C1641" t="str">
        <f t="shared" si="51"/>
        <v>180x8</v>
      </c>
    </row>
    <row r="1642" spans="1:3" x14ac:dyDescent="0.25">
      <c r="A1642" s="10" t="s">
        <v>1759</v>
      </c>
      <c r="B1642" t="str">
        <f t="shared" si="50"/>
        <v>TRHR</v>
      </c>
      <c r="C1642" t="str">
        <f t="shared" si="51"/>
        <v>200x5</v>
      </c>
    </row>
    <row r="1643" spans="1:3" x14ac:dyDescent="0.25">
      <c r="A1643" s="10" t="s">
        <v>1760</v>
      </c>
      <c r="B1643" t="str">
        <f t="shared" si="50"/>
        <v>TRHR</v>
      </c>
      <c r="C1643" t="str">
        <f t="shared" si="51"/>
        <v>200x6</v>
      </c>
    </row>
    <row r="1644" spans="1:3" x14ac:dyDescent="0.25">
      <c r="A1644" s="10" t="s">
        <v>1761</v>
      </c>
      <c r="B1644" t="str">
        <f t="shared" si="50"/>
        <v>TRHR</v>
      </c>
      <c r="C1644" t="str">
        <f t="shared" si="51"/>
        <v>200x8</v>
      </c>
    </row>
    <row r="1645" spans="1:3" x14ac:dyDescent="0.25">
      <c r="A1645" s="10" t="s">
        <v>1762</v>
      </c>
      <c r="B1645" t="str">
        <f t="shared" si="50"/>
        <v>TRHR</v>
      </c>
      <c r="C1645" t="str">
        <f t="shared" si="51"/>
        <v>220x6</v>
      </c>
    </row>
    <row r="1646" spans="1:3" x14ac:dyDescent="0.25">
      <c r="A1646" s="10" t="s">
        <v>1763</v>
      </c>
      <c r="B1646" t="str">
        <f t="shared" si="50"/>
        <v>TRHR</v>
      </c>
      <c r="C1646" t="str">
        <f t="shared" si="51"/>
        <v>220x8</v>
      </c>
    </row>
    <row r="1647" spans="1:3" x14ac:dyDescent="0.25">
      <c r="A1647" s="10" t="s">
        <v>1764</v>
      </c>
      <c r="B1647" t="str">
        <f t="shared" si="50"/>
        <v>TRHR</v>
      </c>
      <c r="C1647" t="str">
        <f t="shared" si="51"/>
        <v>40x30x4</v>
      </c>
    </row>
    <row r="1648" spans="1:3" x14ac:dyDescent="0.25">
      <c r="A1648" s="10" t="s">
        <v>1765</v>
      </c>
      <c r="B1648" t="str">
        <f t="shared" si="50"/>
        <v>TRHR</v>
      </c>
      <c r="C1648" t="str">
        <f t="shared" si="51"/>
        <v>50x30x4</v>
      </c>
    </row>
    <row r="1649" spans="1:3" x14ac:dyDescent="0.25">
      <c r="A1649" s="10" t="s">
        <v>1766</v>
      </c>
      <c r="B1649" t="str">
        <f t="shared" si="50"/>
        <v>TRHR</v>
      </c>
      <c r="C1649" t="str">
        <f t="shared" si="51"/>
        <v>50x40x4</v>
      </c>
    </row>
    <row r="1650" spans="1:3" x14ac:dyDescent="0.25">
      <c r="A1650" s="10" t="s">
        <v>1767</v>
      </c>
      <c r="B1650" t="str">
        <f t="shared" si="50"/>
        <v>TRHR</v>
      </c>
      <c r="C1650" t="str">
        <f t="shared" si="51"/>
        <v>60x30x4</v>
      </c>
    </row>
    <row r="1651" spans="1:3" x14ac:dyDescent="0.25">
      <c r="A1651" s="10" t="s">
        <v>1768</v>
      </c>
      <c r="B1651" t="str">
        <f t="shared" si="50"/>
        <v>TRHR</v>
      </c>
      <c r="C1651" t="str">
        <f t="shared" si="51"/>
        <v>60x40x4</v>
      </c>
    </row>
    <row r="1652" spans="1:3" x14ac:dyDescent="0.25">
      <c r="A1652" s="10" t="s">
        <v>1769</v>
      </c>
      <c r="B1652" t="str">
        <f t="shared" si="50"/>
        <v>TRHR</v>
      </c>
      <c r="C1652" t="str">
        <f t="shared" si="51"/>
        <v>60x40x5</v>
      </c>
    </row>
    <row r="1653" spans="1:3" x14ac:dyDescent="0.25">
      <c r="A1653" s="10" t="s">
        <v>1770</v>
      </c>
      <c r="B1653" t="str">
        <f t="shared" si="50"/>
        <v>TRHR</v>
      </c>
      <c r="C1653" t="str">
        <f t="shared" si="51"/>
        <v>70x30x4</v>
      </c>
    </row>
    <row r="1654" spans="1:3" x14ac:dyDescent="0.25">
      <c r="A1654" s="10" t="s">
        <v>1771</v>
      </c>
      <c r="B1654" t="str">
        <f t="shared" si="50"/>
        <v>TRHR</v>
      </c>
      <c r="C1654" t="str">
        <f t="shared" si="51"/>
        <v>70x40x4</v>
      </c>
    </row>
    <row r="1655" spans="1:3" x14ac:dyDescent="0.25">
      <c r="A1655" s="10" t="s">
        <v>1772</v>
      </c>
      <c r="B1655" t="str">
        <f t="shared" si="50"/>
        <v>TRHR</v>
      </c>
      <c r="C1655" t="str">
        <f t="shared" si="51"/>
        <v>70x40x5</v>
      </c>
    </row>
    <row r="1656" spans="1:3" x14ac:dyDescent="0.25">
      <c r="A1656" s="10" t="s">
        <v>1773</v>
      </c>
      <c r="B1656" t="str">
        <f t="shared" si="50"/>
        <v>TRHR</v>
      </c>
      <c r="C1656" t="str">
        <f t="shared" si="51"/>
        <v>70x50x4</v>
      </c>
    </row>
    <row r="1657" spans="1:3" x14ac:dyDescent="0.25">
      <c r="A1657" s="10" t="s">
        <v>1774</v>
      </c>
      <c r="B1657" t="str">
        <f t="shared" si="50"/>
        <v>TRHR</v>
      </c>
      <c r="C1657" t="str">
        <f t="shared" si="51"/>
        <v>70x50x5</v>
      </c>
    </row>
    <row r="1658" spans="1:3" x14ac:dyDescent="0.25">
      <c r="A1658" s="10" t="s">
        <v>1775</v>
      </c>
      <c r="B1658" t="str">
        <f t="shared" si="50"/>
        <v>TRHR</v>
      </c>
      <c r="C1658" t="str">
        <f t="shared" si="51"/>
        <v>70x50x6</v>
      </c>
    </row>
    <row r="1659" spans="1:3" x14ac:dyDescent="0.25">
      <c r="A1659" s="10" t="s">
        <v>1776</v>
      </c>
      <c r="B1659" t="str">
        <f t="shared" si="50"/>
        <v>TRHR</v>
      </c>
      <c r="C1659" t="str">
        <f t="shared" si="51"/>
        <v>70x60x4</v>
      </c>
    </row>
    <row r="1660" spans="1:3" x14ac:dyDescent="0.25">
      <c r="A1660" s="10" t="s">
        <v>1777</v>
      </c>
      <c r="B1660" t="str">
        <f t="shared" si="50"/>
        <v>TRHR</v>
      </c>
      <c r="C1660" t="str">
        <f t="shared" si="51"/>
        <v>70x60x5</v>
      </c>
    </row>
    <row r="1661" spans="1:3" x14ac:dyDescent="0.25">
      <c r="A1661" s="10" t="s">
        <v>1778</v>
      </c>
      <c r="B1661" t="str">
        <f t="shared" si="50"/>
        <v>TRHR</v>
      </c>
      <c r="C1661" t="str">
        <f t="shared" si="51"/>
        <v>80x30x4</v>
      </c>
    </row>
    <row r="1662" spans="1:3" x14ac:dyDescent="0.25">
      <c r="A1662" s="10" t="s">
        <v>1779</v>
      </c>
      <c r="B1662" t="str">
        <f t="shared" si="50"/>
        <v>TRHR</v>
      </c>
      <c r="C1662" t="str">
        <f t="shared" si="51"/>
        <v>80x40x4</v>
      </c>
    </row>
    <row r="1663" spans="1:3" x14ac:dyDescent="0.25">
      <c r="A1663" s="10" t="s">
        <v>1780</v>
      </c>
      <c r="B1663" t="str">
        <f t="shared" si="50"/>
        <v>TRHR</v>
      </c>
      <c r="C1663" t="str">
        <f t="shared" si="51"/>
        <v>80x40x5</v>
      </c>
    </row>
    <row r="1664" spans="1:3" x14ac:dyDescent="0.25">
      <c r="A1664" s="10" t="s">
        <v>1781</v>
      </c>
      <c r="B1664" t="str">
        <f t="shared" si="50"/>
        <v>TRHR</v>
      </c>
      <c r="C1664" t="str">
        <f t="shared" si="51"/>
        <v>80x40x6</v>
      </c>
    </row>
    <row r="1665" spans="1:3" x14ac:dyDescent="0.25">
      <c r="A1665" s="10" t="s">
        <v>1782</v>
      </c>
      <c r="B1665" t="str">
        <f t="shared" si="50"/>
        <v>TRHR</v>
      </c>
      <c r="C1665" t="str">
        <f t="shared" si="51"/>
        <v>80x50x4</v>
      </c>
    </row>
    <row r="1666" spans="1:3" x14ac:dyDescent="0.25">
      <c r="A1666" s="10" t="s">
        <v>1783</v>
      </c>
      <c r="B1666" t="str">
        <f t="shared" si="50"/>
        <v>TRHR</v>
      </c>
      <c r="C1666" t="str">
        <f t="shared" si="51"/>
        <v>80x50x5</v>
      </c>
    </row>
    <row r="1667" spans="1:3" x14ac:dyDescent="0.25">
      <c r="A1667" s="10" t="s">
        <v>1784</v>
      </c>
      <c r="B1667" t="str">
        <f t="shared" ref="B1667:B1730" si="52">UPPER(LEFT(A1667,FIND(" ",A1667)-1))</f>
        <v>TRHR</v>
      </c>
      <c r="C1667" t="str">
        <f t="shared" ref="C1667:C1730" si="53">MID(A1667,FIND(" ",A1667)+1, LEN(A1667))</f>
        <v>80x50x6</v>
      </c>
    </row>
    <row r="1668" spans="1:3" x14ac:dyDescent="0.25">
      <c r="A1668" s="10" t="s">
        <v>1785</v>
      </c>
      <c r="B1668" t="str">
        <f t="shared" si="52"/>
        <v>TRHR</v>
      </c>
      <c r="C1668" t="str">
        <f t="shared" si="53"/>
        <v>80x60x4</v>
      </c>
    </row>
    <row r="1669" spans="1:3" x14ac:dyDescent="0.25">
      <c r="A1669" s="10" t="s">
        <v>1786</v>
      </c>
      <c r="B1669" t="str">
        <f t="shared" si="52"/>
        <v>TRHR</v>
      </c>
      <c r="C1669" t="str">
        <f t="shared" si="53"/>
        <v>80x60x5</v>
      </c>
    </row>
    <row r="1670" spans="1:3" x14ac:dyDescent="0.25">
      <c r="A1670" s="10" t="s">
        <v>1787</v>
      </c>
      <c r="B1670" t="str">
        <f t="shared" si="52"/>
        <v>TRHR</v>
      </c>
      <c r="C1670" t="str">
        <f t="shared" si="53"/>
        <v>80x60x6</v>
      </c>
    </row>
    <row r="1671" spans="1:3" x14ac:dyDescent="0.25">
      <c r="A1671" s="10" t="s">
        <v>1788</v>
      </c>
      <c r="B1671" t="str">
        <f t="shared" si="52"/>
        <v>TRHR</v>
      </c>
      <c r="C1671" t="str">
        <f t="shared" si="53"/>
        <v>80x70x4</v>
      </c>
    </row>
    <row r="1672" spans="1:3" x14ac:dyDescent="0.25">
      <c r="A1672" s="10" t="s">
        <v>1789</v>
      </c>
      <c r="B1672" t="str">
        <f t="shared" si="52"/>
        <v>TRHR</v>
      </c>
      <c r="C1672" t="str">
        <f t="shared" si="53"/>
        <v>80x70x5</v>
      </c>
    </row>
    <row r="1673" spans="1:3" x14ac:dyDescent="0.25">
      <c r="A1673" s="10" t="s">
        <v>1790</v>
      </c>
      <c r="B1673" t="str">
        <f t="shared" si="52"/>
        <v>TRHR</v>
      </c>
      <c r="C1673" t="str">
        <f t="shared" si="53"/>
        <v>90x30x4</v>
      </c>
    </row>
    <row r="1674" spans="1:3" x14ac:dyDescent="0.25">
      <c r="A1674" s="10" t="s">
        <v>1791</v>
      </c>
      <c r="B1674" t="str">
        <f t="shared" si="52"/>
        <v>TRHR</v>
      </c>
      <c r="C1674" t="str">
        <f t="shared" si="53"/>
        <v>90x30x5</v>
      </c>
    </row>
    <row r="1675" spans="1:3" x14ac:dyDescent="0.25">
      <c r="A1675" s="10" t="s">
        <v>1792</v>
      </c>
      <c r="B1675" t="str">
        <f t="shared" si="52"/>
        <v>TRHR</v>
      </c>
      <c r="C1675" t="str">
        <f t="shared" si="53"/>
        <v>90x50x4</v>
      </c>
    </row>
    <row r="1676" spans="1:3" x14ac:dyDescent="0.25">
      <c r="A1676" s="10" t="s">
        <v>1793</v>
      </c>
      <c r="B1676" t="str">
        <f t="shared" si="52"/>
        <v>TRHR</v>
      </c>
      <c r="C1676" t="str">
        <f t="shared" si="53"/>
        <v>90x50x5</v>
      </c>
    </row>
    <row r="1677" spans="1:3" x14ac:dyDescent="0.25">
      <c r="A1677" s="10" t="s">
        <v>1794</v>
      </c>
      <c r="B1677" t="str">
        <f t="shared" si="52"/>
        <v>TRHR</v>
      </c>
      <c r="C1677" t="str">
        <f t="shared" si="53"/>
        <v>90x50x6</v>
      </c>
    </row>
    <row r="1678" spans="1:3" x14ac:dyDescent="0.25">
      <c r="A1678" s="10" t="s">
        <v>1795</v>
      </c>
      <c r="B1678" t="str">
        <f t="shared" si="52"/>
        <v>TRHR</v>
      </c>
      <c r="C1678" t="str">
        <f t="shared" si="53"/>
        <v>90x70x4</v>
      </c>
    </row>
    <row r="1679" spans="1:3" x14ac:dyDescent="0.25">
      <c r="A1679" s="10" t="s">
        <v>1796</v>
      </c>
      <c r="B1679" t="str">
        <f t="shared" si="52"/>
        <v>TRHR</v>
      </c>
      <c r="C1679" t="str">
        <f t="shared" si="53"/>
        <v>90x70x5</v>
      </c>
    </row>
    <row r="1680" spans="1:3" x14ac:dyDescent="0.25">
      <c r="A1680" s="10" t="s">
        <v>1797</v>
      </c>
      <c r="B1680" t="str">
        <f t="shared" si="52"/>
        <v>TRHR</v>
      </c>
      <c r="C1680" t="str">
        <f t="shared" si="53"/>
        <v>100x40x4</v>
      </c>
    </row>
    <row r="1681" spans="1:3" x14ac:dyDescent="0.25">
      <c r="A1681" s="10" t="s">
        <v>1798</v>
      </c>
      <c r="B1681" t="str">
        <f t="shared" si="52"/>
        <v>TRHR</v>
      </c>
      <c r="C1681" t="str">
        <f t="shared" si="53"/>
        <v>100x40x5</v>
      </c>
    </row>
    <row r="1682" spans="1:3" x14ac:dyDescent="0.25">
      <c r="A1682" s="10" t="s">
        <v>1799</v>
      </c>
      <c r="B1682" t="str">
        <f t="shared" si="52"/>
        <v>TRHR</v>
      </c>
      <c r="C1682" t="str">
        <f t="shared" si="53"/>
        <v>100x40x6</v>
      </c>
    </row>
    <row r="1683" spans="1:3" x14ac:dyDescent="0.25">
      <c r="A1683" s="10" t="s">
        <v>1800</v>
      </c>
      <c r="B1683" t="str">
        <f t="shared" si="52"/>
        <v>TRHR</v>
      </c>
      <c r="C1683" t="str">
        <f t="shared" si="53"/>
        <v>100x50x4</v>
      </c>
    </row>
    <row r="1684" spans="1:3" x14ac:dyDescent="0.25">
      <c r="A1684" s="10" t="s">
        <v>1801</v>
      </c>
      <c r="B1684" t="str">
        <f t="shared" si="52"/>
        <v>TRHR</v>
      </c>
      <c r="C1684" t="str">
        <f t="shared" si="53"/>
        <v>100x50x5</v>
      </c>
    </row>
    <row r="1685" spans="1:3" x14ac:dyDescent="0.25">
      <c r="A1685" s="10" t="s">
        <v>1802</v>
      </c>
      <c r="B1685" t="str">
        <f t="shared" si="52"/>
        <v>TRHR</v>
      </c>
      <c r="C1685" t="str">
        <f t="shared" si="53"/>
        <v>100x50x6</v>
      </c>
    </row>
    <row r="1686" spans="1:3" x14ac:dyDescent="0.25">
      <c r="A1686" s="10" t="s">
        <v>1803</v>
      </c>
      <c r="B1686" t="str">
        <f t="shared" si="52"/>
        <v>TRHR</v>
      </c>
      <c r="C1686" t="str">
        <f t="shared" si="53"/>
        <v>100x60x4</v>
      </c>
    </row>
    <row r="1687" spans="1:3" x14ac:dyDescent="0.25">
      <c r="A1687" s="10" t="s">
        <v>1804</v>
      </c>
      <c r="B1687" t="str">
        <f t="shared" si="52"/>
        <v>TRHR</v>
      </c>
      <c r="C1687" t="str">
        <f t="shared" si="53"/>
        <v>100x60x5</v>
      </c>
    </row>
    <row r="1688" spans="1:3" x14ac:dyDescent="0.25">
      <c r="A1688" s="10" t="s">
        <v>1805</v>
      </c>
      <c r="B1688" t="str">
        <f t="shared" si="52"/>
        <v>TRHR</v>
      </c>
      <c r="C1688" t="str">
        <f t="shared" si="53"/>
        <v>100x60x6</v>
      </c>
    </row>
    <row r="1689" spans="1:3" x14ac:dyDescent="0.25">
      <c r="A1689" s="10" t="s">
        <v>1806</v>
      </c>
      <c r="B1689" t="str">
        <f t="shared" si="52"/>
        <v>TRHR</v>
      </c>
      <c r="C1689" t="str">
        <f t="shared" si="53"/>
        <v>100x80x4</v>
      </c>
    </row>
    <row r="1690" spans="1:3" x14ac:dyDescent="0.25">
      <c r="A1690" s="10" t="s">
        <v>1807</v>
      </c>
      <c r="B1690" t="str">
        <f t="shared" si="52"/>
        <v>TRHR</v>
      </c>
      <c r="C1690" t="str">
        <f t="shared" si="53"/>
        <v>100x80x5</v>
      </c>
    </row>
    <row r="1691" spans="1:3" x14ac:dyDescent="0.25">
      <c r="A1691" s="10" t="s">
        <v>1808</v>
      </c>
      <c r="B1691" t="str">
        <f t="shared" si="52"/>
        <v>TRHR</v>
      </c>
      <c r="C1691" t="str">
        <f t="shared" si="53"/>
        <v>100x80x6</v>
      </c>
    </row>
    <row r="1692" spans="1:3" x14ac:dyDescent="0.25">
      <c r="A1692" s="10" t="s">
        <v>1809</v>
      </c>
      <c r="B1692" t="str">
        <f t="shared" si="52"/>
        <v>TRHR</v>
      </c>
      <c r="C1692" t="str">
        <f t="shared" si="53"/>
        <v>110x50x4</v>
      </c>
    </row>
    <row r="1693" spans="1:3" x14ac:dyDescent="0.25">
      <c r="A1693" s="10" t="s">
        <v>1810</v>
      </c>
      <c r="B1693" t="str">
        <f t="shared" si="52"/>
        <v>TRHR</v>
      </c>
      <c r="C1693" t="str">
        <f t="shared" si="53"/>
        <v>110x50x5</v>
      </c>
    </row>
    <row r="1694" spans="1:3" x14ac:dyDescent="0.25">
      <c r="A1694" s="10" t="s">
        <v>1811</v>
      </c>
      <c r="B1694" t="str">
        <f t="shared" si="52"/>
        <v>TRHR</v>
      </c>
      <c r="C1694" t="str">
        <f t="shared" si="53"/>
        <v>110x50x6</v>
      </c>
    </row>
    <row r="1695" spans="1:3" x14ac:dyDescent="0.25">
      <c r="A1695" s="10" t="s">
        <v>1812</v>
      </c>
      <c r="B1695" t="str">
        <f t="shared" si="52"/>
        <v>TRHR</v>
      </c>
      <c r="C1695" t="str">
        <f t="shared" si="53"/>
        <v>120x40x4</v>
      </c>
    </row>
    <row r="1696" spans="1:3" x14ac:dyDescent="0.25">
      <c r="A1696" s="10" t="s">
        <v>1813</v>
      </c>
      <c r="B1696" t="str">
        <f t="shared" si="52"/>
        <v>TRHR</v>
      </c>
      <c r="C1696" t="str">
        <f t="shared" si="53"/>
        <v>120x40x5</v>
      </c>
    </row>
    <row r="1697" spans="1:3" x14ac:dyDescent="0.25">
      <c r="A1697" s="10" t="s">
        <v>1814</v>
      </c>
      <c r="B1697" t="str">
        <f t="shared" si="52"/>
        <v>TRHR</v>
      </c>
      <c r="C1697" t="str">
        <f t="shared" si="53"/>
        <v>120x40x6</v>
      </c>
    </row>
    <row r="1698" spans="1:3" x14ac:dyDescent="0.25">
      <c r="A1698" s="10" t="s">
        <v>1815</v>
      </c>
      <c r="B1698" t="str">
        <f t="shared" si="52"/>
        <v>TRHR</v>
      </c>
      <c r="C1698" t="str">
        <f t="shared" si="53"/>
        <v>120x60x4</v>
      </c>
    </row>
    <row r="1699" spans="1:3" x14ac:dyDescent="0.25">
      <c r="A1699" s="10" t="s">
        <v>1816</v>
      </c>
      <c r="B1699" t="str">
        <f t="shared" si="52"/>
        <v>TRHR</v>
      </c>
      <c r="C1699" t="str">
        <f t="shared" si="53"/>
        <v>120x60x5</v>
      </c>
    </row>
    <row r="1700" spans="1:3" x14ac:dyDescent="0.25">
      <c r="A1700" s="10" t="s">
        <v>1817</v>
      </c>
      <c r="B1700" t="str">
        <f t="shared" si="52"/>
        <v>TRHR</v>
      </c>
      <c r="C1700" t="str">
        <f t="shared" si="53"/>
        <v>120x60x6</v>
      </c>
    </row>
    <row r="1701" spans="1:3" x14ac:dyDescent="0.25">
      <c r="A1701" s="10" t="s">
        <v>1818</v>
      </c>
      <c r="B1701" t="str">
        <f t="shared" si="52"/>
        <v>TRHR</v>
      </c>
      <c r="C1701" t="str">
        <f t="shared" si="53"/>
        <v>120x80x4</v>
      </c>
    </row>
    <row r="1702" spans="1:3" x14ac:dyDescent="0.25">
      <c r="A1702" s="10" t="s">
        <v>1819</v>
      </c>
      <c r="B1702" t="str">
        <f t="shared" si="52"/>
        <v>TRHR</v>
      </c>
      <c r="C1702" t="str">
        <f t="shared" si="53"/>
        <v>120x80x5</v>
      </c>
    </row>
    <row r="1703" spans="1:3" x14ac:dyDescent="0.25">
      <c r="A1703" s="10" t="s">
        <v>1820</v>
      </c>
      <c r="B1703" t="str">
        <f t="shared" si="52"/>
        <v>TRHR</v>
      </c>
      <c r="C1703" t="str">
        <f t="shared" si="53"/>
        <v>120x80x6</v>
      </c>
    </row>
    <row r="1704" spans="1:3" x14ac:dyDescent="0.25">
      <c r="A1704" s="10" t="s">
        <v>1821</v>
      </c>
      <c r="B1704" t="str">
        <f t="shared" si="52"/>
        <v>TRHR</v>
      </c>
      <c r="C1704" t="str">
        <f t="shared" si="53"/>
        <v>120x80x8</v>
      </c>
    </row>
    <row r="1705" spans="1:3" x14ac:dyDescent="0.25">
      <c r="A1705" s="10" t="s">
        <v>1822</v>
      </c>
      <c r="B1705" t="str">
        <f t="shared" si="52"/>
        <v>TRHR</v>
      </c>
      <c r="C1705" t="str">
        <f t="shared" si="53"/>
        <v>120x100x4</v>
      </c>
    </row>
    <row r="1706" spans="1:3" x14ac:dyDescent="0.25">
      <c r="A1706" s="10" t="s">
        <v>1823</v>
      </c>
      <c r="B1706" t="str">
        <f t="shared" si="52"/>
        <v>TRHR</v>
      </c>
      <c r="C1706" t="str">
        <f t="shared" si="53"/>
        <v>120x100x5</v>
      </c>
    </row>
    <row r="1707" spans="1:3" x14ac:dyDescent="0.25">
      <c r="A1707" s="10" t="s">
        <v>1824</v>
      </c>
      <c r="B1707" t="str">
        <f t="shared" si="52"/>
        <v>TRHR</v>
      </c>
      <c r="C1707" t="str">
        <f t="shared" si="53"/>
        <v>120x100x6</v>
      </c>
    </row>
    <row r="1708" spans="1:3" x14ac:dyDescent="0.25">
      <c r="A1708" s="10" t="s">
        <v>1825</v>
      </c>
      <c r="B1708" t="str">
        <f t="shared" si="52"/>
        <v>TRHR</v>
      </c>
      <c r="C1708" t="str">
        <f t="shared" si="53"/>
        <v>120x100x8</v>
      </c>
    </row>
    <row r="1709" spans="1:3" x14ac:dyDescent="0.25">
      <c r="A1709" s="10" t="s">
        <v>1826</v>
      </c>
      <c r="B1709" t="str">
        <f t="shared" si="52"/>
        <v>TRHR</v>
      </c>
      <c r="C1709" t="str">
        <f t="shared" si="53"/>
        <v>130x50x4</v>
      </c>
    </row>
    <row r="1710" spans="1:3" x14ac:dyDescent="0.25">
      <c r="A1710" s="10" t="s">
        <v>1827</v>
      </c>
      <c r="B1710" t="str">
        <f t="shared" si="52"/>
        <v>TRHR</v>
      </c>
      <c r="C1710" t="str">
        <f t="shared" si="53"/>
        <v>130x50x5</v>
      </c>
    </row>
    <row r="1711" spans="1:3" x14ac:dyDescent="0.25">
      <c r="A1711" s="10" t="s">
        <v>1828</v>
      </c>
      <c r="B1711" t="str">
        <f t="shared" si="52"/>
        <v>TRHR</v>
      </c>
      <c r="C1711" t="str">
        <f t="shared" si="53"/>
        <v>130x50x6</v>
      </c>
    </row>
    <row r="1712" spans="1:3" x14ac:dyDescent="0.25">
      <c r="A1712" s="10" t="s">
        <v>1829</v>
      </c>
      <c r="B1712" t="str">
        <f t="shared" si="52"/>
        <v>TRHR</v>
      </c>
      <c r="C1712" t="str">
        <f t="shared" si="53"/>
        <v>140x60x4</v>
      </c>
    </row>
    <row r="1713" spans="1:3" x14ac:dyDescent="0.25">
      <c r="A1713" s="10" t="s">
        <v>1830</v>
      </c>
      <c r="B1713" t="str">
        <f t="shared" si="52"/>
        <v>TRHR</v>
      </c>
      <c r="C1713" t="str">
        <f t="shared" si="53"/>
        <v>140x60x5</v>
      </c>
    </row>
    <row r="1714" spans="1:3" x14ac:dyDescent="0.25">
      <c r="A1714" s="10" t="s">
        <v>1831</v>
      </c>
      <c r="B1714" t="str">
        <f t="shared" si="52"/>
        <v>TRHR</v>
      </c>
      <c r="C1714" t="str">
        <f t="shared" si="53"/>
        <v>140x60x6</v>
      </c>
    </row>
    <row r="1715" spans="1:3" x14ac:dyDescent="0.25">
      <c r="A1715" s="10" t="s">
        <v>1832</v>
      </c>
      <c r="B1715" t="str">
        <f t="shared" si="52"/>
        <v>TRHR</v>
      </c>
      <c r="C1715" t="str">
        <f t="shared" si="53"/>
        <v>140x70x4</v>
      </c>
    </row>
    <row r="1716" spans="1:3" x14ac:dyDescent="0.25">
      <c r="A1716" s="10" t="s">
        <v>1833</v>
      </c>
      <c r="B1716" t="str">
        <f t="shared" si="52"/>
        <v>TRHR</v>
      </c>
      <c r="C1716" t="str">
        <f t="shared" si="53"/>
        <v>140x70x5</v>
      </c>
    </row>
    <row r="1717" spans="1:3" x14ac:dyDescent="0.25">
      <c r="A1717" s="10" t="s">
        <v>1834</v>
      </c>
      <c r="B1717" t="str">
        <f t="shared" si="52"/>
        <v>TRHR</v>
      </c>
      <c r="C1717" t="str">
        <f t="shared" si="53"/>
        <v>140x70x6</v>
      </c>
    </row>
    <row r="1718" spans="1:3" x14ac:dyDescent="0.25">
      <c r="A1718" s="10" t="s">
        <v>1835</v>
      </c>
      <c r="B1718" t="str">
        <f t="shared" si="52"/>
        <v>TRHR</v>
      </c>
      <c r="C1718" t="str">
        <f t="shared" si="53"/>
        <v>140x80x4</v>
      </c>
    </row>
    <row r="1719" spans="1:3" x14ac:dyDescent="0.25">
      <c r="A1719" s="10" t="s">
        <v>1836</v>
      </c>
      <c r="B1719" t="str">
        <f t="shared" si="52"/>
        <v>TRHR</v>
      </c>
      <c r="C1719" t="str">
        <f t="shared" si="53"/>
        <v>140x80x5</v>
      </c>
    </row>
    <row r="1720" spans="1:3" x14ac:dyDescent="0.25">
      <c r="A1720" s="10" t="s">
        <v>1837</v>
      </c>
      <c r="B1720" t="str">
        <f t="shared" si="52"/>
        <v>TRHR</v>
      </c>
      <c r="C1720" t="str">
        <f t="shared" si="53"/>
        <v>140x80x6</v>
      </c>
    </row>
    <row r="1721" spans="1:3" x14ac:dyDescent="0.25">
      <c r="A1721" s="10" t="s">
        <v>1838</v>
      </c>
      <c r="B1721" t="str">
        <f t="shared" si="52"/>
        <v>TRHR</v>
      </c>
      <c r="C1721" t="str">
        <f t="shared" si="53"/>
        <v>140x80x8</v>
      </c>
    </row>
    <row r="1722" spans="1:3" x14ac:dyDescent="0.25">
      <c r="A1722" s="10" t="s">
        <v>1839</v>
      </c>
      <c r="B1722" t="str">
        <f t="shared" si="52"/>
        <v>TRHR</v>
      </c>
      <c r="C1722" t="str">
        <f t="shared" si="53"/>
        <v>150x50x4</v>
      </c>
    </row>
    <row r="1723" spans="1:3" x14ac:dyDescent="0.25">
      <c r="A1723" s="10" t="s">
        <v>1840</v>
      </c>
      <c r="B1723" t="str">
        <f t="shared" si="52"/>
        <v>TRHR</v>
      </c>
      <c r="C1723" t="str">
        <f t="shared" si="53"/>
        <v>150x50x5</v>
      </c>
    </row>
    <row r="1724" spans="1:3" x14ac:dyDescent="0.25">
      <c r="A1724" s="10" t="s">
        <v>1841</v>
      </c>
      <c r="B1724" t="str">
        <f t="shared" si="52"/>
        <v>TRHR</v>
      </c>
      <c r="C1724" t="str">
        <f t="shared" si="53"/>
        <v>150x50x6</v>
      </c>
    </row>
    <row r="1725" spans="1:3" x14ac:dyDescent="0.25">
      <c r="A1725" s="10" t="s">
        <v>1842</v>
      </c>
      <c r="B1725" t="str">
        <f t="shared" si="52"/>
        <v>TRHR</v>
      </c>
      <c r="C1725" t="str">
        <f t="shared" si="53"/>
        <v>150x100x4</v>
      </c>
    </row>
    <row r="1726" spans="1:3" x14ac:dyDescent="0.25">
      <c r="A1726" s="10" t="s">
        <v>1843</v>
      </c>
      <c r="B1726" t="str">
        <f t="shared" si="52"/>
        <v>TRHR</v>
      </c>
      <c r="C1726" t="str">
        <f t="shared" si="53"/>
        <v>150x100x5</v>
      </c>
    </row>
    <row r="1727" spans="1:3" x14ac:dyDescent="0.25">
      <c r="A1727" s="10" t="s">
        <v>1844</v>
      </c>
      <c r="B1727" t="str">
        <f t="shared" si="52"/>
        <v>TRHR</v>
      </c>
      <c r="C1727" t="str">
        <f t="shared" si="53"/>
        <v>150x100x6</v>
      </c>
    </row>
    <row r="1728" spans="1:3" x14ac:dyDescent="0.25">
      <c r="A1728" s="10" t="s">
        <v>1845</v>
      </c>
      <c r="B1728" t="str">
        <f t="shared" si="52"/>
        <v>TRHR</v>
      </c>
      <c r="C1728" t="str">
        <f t="shared" si="53"/>
        <v>150x100x8</v>
      </c>
    </row>
    <row r="1729" spans="1:3" x14ac:dyDescent="0.25">
      <c r="A1729" s="10" t="s">
        <v>1846</v>
      </c>
      <c r="B1729" t="str">
        <f t="shared" si="52"/>
        <v>TRHR</v>
      </c>
      <c r="C1729" t="str">
        <f t="shared" si="53"/>
        <v>160x80x4</v>
      </c>
    </row>
    <row r="1730" spans="1:3" x14ac:dyDescent="0.25">
      <c r="A1730" s="10" t="s">
        <v>1847</v>
      </c>
      <c r="B1730" t="str">
        <f t="shared" si="52"/>
        <v>TRHR</v>
      </c>
      <c r="C1730" t="str">
        <f t="shared" si="53"/>
        <v>160x80x5</v>
      </c>
    </row>
    <row r="1731" spans="1:3" x14ac:dyDescent="0.25">
      <c r="A1731" s="10" t="s">
        <v>1848</v>
      </c>
      <c r="B1731" t="str">
        <f t="shared" ref="B1731:B1794" si="54">UPPER(LEFT(A1731,FIND(" ",A1731)-1))</f>
        <v>TRHR</v>
      </c>
      <c r="C1731" t="str">
        <f t="shared" ref="C1731:C1794" si="55">MID(A1731,FIND(" ",A1731)+1, LEN(A1731))</f>
        <v>160x80x6</v>
      </c>
    </row>
    <row r="1732" spans="1:3" x14ac:dyDescent="0.25">
      <c r="A1732" s="10" t="s">
        <v>1849</v>
      </c>
      <c r="B1732" t="str">
        <f t="shared" si="54"/>
        <v>TRHR</v>
      </c>
      <c r="C1732" t="str">
        <f t="shared" si="55"/>
        <v>160x80x8</v>
      </c>
    </row>
    <row r="1733" spans="1:3" x14ac:dyDescent="0.25">
      <c r="A1733" s="10" t="s">
        <v>1850</v>
      </c>
      <c r="B1733" t="str">
        <f t="shared" si="54"/>
        <v>TRHR</v>
      </c>
      <c r="C1733" t="str">
        <f t="shared" si="55"/>
        <v>160x90x4</v>
      </c>
    </row>
    <row r="1734" spans="1:3" x14ac:dyDescent="0.25">
      <c r="A1734" s="10" t="s">
        <v>1851</v>
      </c>
      <c r="B1734" t="str">
        <f t="shared" si="54"/>
        <v>TRHR</v>
      </c>
      <c r="C1734" t="str">
        <f t="shared" si="55"/>
        <v>160x90x5</v>
      </c>
    </row>
    <row r="1735" spans="1:3" x14ac:dyDescent="0.25">
      <c r="A1735" s="10" t="s">
        <v>1852</v>
      </c>
      <c r="B1735" t="str">
        <f t="shared" si="54"/>
        <v>TRHR</v>
      </c>
      <c r="C1735" t="str">
        <f t="shared" si="55"/>
        <v>160x90x6</v>
      </c>
    </row>
    <row r="1736" spans="1:3" x14ac:dyDescent="0.25">
      <c r="A1736" s="10" t="s">
        <v>1853</v>
      </c>
      <c r="B1736" t="str">
        <f t="shared" si="54"/>
        <v>TRHR</v>
      </c>
      <c r="C1736" t="str">
        <f t="shared" si="55"/>
        <v>160x90x8</v>
      </c>
    </row>
    <row r="1737" spans="1:3" x14ac:dyDescent="0.25">
      <c r="A1737" s="10" t="s">
        <v>1854</v>
      </c>
      <c r="B1737" t="str">
        <f t="shared" si="54"/>
        <v>TRHR</v>
      </c>
      <c r="C1737" t="str">
        <f t="shared" si="55"/>
        <v>180x60x4</v>
      </c>
    </row>
    <row r="1738" spans="1:3" x14ac:dyDescent="0.25">
      <c r="A1738" s="10" t="s">
        <v>1855</v>
      </c>
      <c r="B1738" t="str">
        <f t="shared" si="54"/>
        <v>TRHR</v>
      </c>
      <c r="C1738" t="str">
        <f t="shared" si="55"/>
        <v>180x60x5</v>
      </c>
    </row>
    <row r="1739" spans="1:3" x14ac:dyDescent="0.25">
      <c r="A1739" s="10" t="s">
        <v>1856</v>
      </c>
      <c r="B1739" t="str">
        <f t="shared" si="54"/>
        <v>TRHR</v>
      </c>
      <c r="C1739" t="str">
        <f t="shared" si="55"/>
        <v>180x60x6</v>
      </c>
    </row>
    <row r="1740" spans="1:3" x14ac:dyDescent="0.25">
      <c r="A1740" s="10" t="s">
        <v>1857</v>
      </c>
      <c r="B1740" t="str">
        <f t="shared" si="54"/>
        <v>TRHR</v>
      </c>
      <c r="C1740" t="str">
        <f t="shared" si="55"/>
        <v>180x80x5</v>
      </c>
    </row>
    <row r="1741" spans="1:3" x14ac:dyDescent="0.25">
      <c r="A1741" s="10" t="s">
        <v>1858</v>
      </c>
      <c r="B1741" t="str">
        <f t="shared" si="54"/>
        <v>TRHR</v>
      </c>
      <c r="C1741" t="str">
        <f t="shared" si="55"/>
        <v>180x80x6</v>
      </c>
    </row>
    <row r="1742" spans="1:3" x14ac:dyDescent="0.25">
      <c r="A1742" s="10" t="s">
        <v>1859</v>
      </c>
      <c r="B1742" t="str">
        <f t="shared" si="54"/>
        <v>TRHR</v>
      </c>
      <c r="C1742" t="str">
        <f t="shared" si="55"/>
        <v>180x100x8</v>
      </c>
    </row>
    <row r="1743" spans="1:3" x14ac:dyDescent="0.25">
      <c r="A1743" s="10" t="s">
        <v>1860</v>
      </c>
      <c r="B1743" t="str">
        <f t="shared" si="54"/>
        <v>TRHR</v>
      </c>
      <c r="C1743" t="str">
        <f t="shared" si="55"/>
        <v>200x100x4</v>
      </c>
    </row>
    <row r="1744" spans="1:3" x14ac:dyDescent="0.25">
      <c r="A1744" s="10" t="s">
        <v>1861</v>
      </c>
      <c r="B1744" t="str">
        <f t="shared" si="54"/>
        <v>TRHR</v>
      </c>
      <c r="C1744" t="str">
        <f t="shared" si="55"/>
        <v>200x100x5</v>
      </c>
    </row>
    <row r="1745" spans="1:3" x14ac:dyDescent="0.25">
      <c r="A1745" s="10" t="s">
        <v>1862</v>
      </c>
      <c r="B1745" t="str">
        <f t="shared" si="54"/>
        <v>TRHR</v>
      </c>
      <c r="C1745" t="str">
        <f t="shared" si="55"/>
        <v>200x100x6</v>
      </c>
    </row>
    <row r="1746" spans="1:3" x14ac:dyDescent="0.25">
      <c r="A1746" s="10" t="s">
        <v>1863</v>
      </c>
      <c r="B1746" t="str">
        <f t="shared" si="54"/>
        <v>TRHR</v>
      </c>
      <c r="C1746" t="str">
        <f t="shared" si="55"/>
        <v>200x100x8</v>
      </c>
    </row>
    <row r="1747" spans="1:3" x14ac:dyDescent="0.25">
      <c r="A1747" s="10" t="s">
        <v>1864</v>
      </c>
      <c r="B1747" t="str">
        <f t="shared" si="54"/>
        <v>TRHR</v>
      </c>
      <c r="C1747" t="str">
        <f t="shared" si="55"/>
        <v>200x120x6</v>
      </c>
    </row>
    <row r="1748" spans="1:3" x14ac:dyDescent="0.25">
      <c r="A1748" s="10" t="s">
        <v>1865</v>
      </c>
      <c r="B1748" t="str">
        <f t="shared" si="54"/>
        <v>TRHR</v>
      </c>
      <c r="C1748" t="str">
        <f t="shared" si="55"/>
        <v>200x120x8</v>
      </c>
    </row>
    <row r="1749" spans="1:3" x14ac:dyDescent="0.25">
      <c r="A1749" s="10" t="s">
        <v>1866</v>
      </c>
      <c r="B1749" t="str">
        <f t="shared" si="54"/>
        <v>TRHR</v>
      </c>
      <c r="C1749" t="str">
        <f t="shared" si="55"/>
        <v>200x150x6</v>
      </c>
    </row>
    <row r="1750" spans="1:3" x14ac:dyDescent="0.25">
      <c r="A1750" s="10" t="s">
        <v>1867</v>
      </c>
      <c r="B1750" t="str">
        <f t="shared" si="54"/>
        <v>TRHR</v>
      </c>
      <c r="C1750" t="str">
        <f t="shared" si="55"/>
        <v>200x150x8</v>
      </c>
    </row>
    <row r="1751" spans="1:3" x14ac:dyDescent="0.25">
      <c r="A1751" s="10" t="s">
        <v>1868</v>
      </c>
      <c r="B1751" t="str">
        <f t="shared" si="54"/>
        <v>TRHR</v>
      </c>
      <c r="C1751" t="str">
        <f t="shared" si="55"/>
        <v>220x120x6</v>
      </c>
    </row>
    <row r="1752" spans="1:3" x14ac:dyDescent="0.25">
      <c r="A1752" s="10" t="s">
        <v>1869</v>
      </c>
      <c r="B1752" t="str">
        <f t="shared" si="54"/>
        <v>TRHR</v>
      </c>
      <c r="C1752" t="str">
        <f t="shared" si="55"/>
        <v>220x120x8</v>
      </c>
    </row>
    <row r="1753" spans="1:3" x14ac:dyDescent="0.25">
      <c r="A1753" s="10" t="s">
        <v>1870</v>
      </c>
      <c r="B1753" t="str">
        <f t="shared" si="54"/>
        <v>TRHR</v>
      </c>
      <c r="C1753" t="str">
        <f t="shared" si="55"/>
        <v>220x140x6</v>
      </c>
    </row>
    <row r="1754" spans="1:3" x14ac:dyDescent="0.25">
      <c r="A1754" s="10" t="s">
        <v>1871</v>
      </c>
      <c r="B1754" t="str">
        <f t="shared" si="54"/>
        <v>TRHR</v>
      </c>
      <c r="C1754" t="str">
        <f t="shared" si="55"/>
        <v>220x140x8</v>
      </c>
    </row>
    <row r="1755" spans="1:3" x14ac:dyDescent="0.25">
      <c r="A1755" s="10" t="s">
        <v>1872</v>
      </c>
      <c r="B1755" t="str">
        <f t="shared" si="54"/>
        <v>TRHR</v>
      </c>
      <c r="C1755" t="str">
        <f t="shared" si="55"/>
        <v>250x100x4</v>
      </c>
    </row>
    <row r="1756" spans="1:3" x14ac:dyDescent="0.25">
      <c r="A1756" s="10" t="s">
        <v>1873</v>
      </c>
      <c r="B1756" t="str">
        <f t="shared" si="54"/>
        <v>TRHR</v>
      </c>
      <c r="C1756" t="str">
        <f t="shared" si="55"/>
        <v>250x100x5</v>
      </c>
    </row>
    <row r="1757" spans="1:3" x14ac:dyDescent="0.25">
      <c r="A1757" s="10" t="s">
        <v>1874</v>
      </c>
      <c r="B1757" t="str">
        <f t="shared" si="54"/>
        <v>TRHR</v>
      </c>
      <c r="C1757" t="str">
        <f t="shared" si="55"/>
        <v>250x100x6</v>
      </c>
    </row>
    <row r="1758" spans="1:3" x14ac:dyDescent="0.25">
      <c r="A1758" s="10" t="s">
        <v>1875</v>
      </c>
      <c r="B1758" t="str">
        <f t="shared" si="54"/>
        <v>TRHR</v>
      </c>
      <c r="C1758" t="str">
        <f t="shared" si="55"/>
        <v>250x100x8</v>
      </c>
    </row>
    <row r="1759" spans="1:3" x14ac:dyDescent="0.25">
      <c r="A1759" s="10" t="s">
        <v>1876</v>
      </c>
      <c r="B1759" t="str">
        <f t="shared" si="54"/>
        <v>TRHR</v>
      </c>
      <c r="C1759" t="str">
        <f t="shared" si="55"/>
        <v>250x150x6</v>
      </c>
    </row>
    <row r="1760" spans="1:3" x14ac:dyDescent="0.25">
      <c r="A1760" s="10" t="s">
        <v>1877</v>
      </c>
      <c r="B1760" t="str">
        <f t="shared" si="54"/>
        <v>TRHR</v>
      </c>
      <c r="C1760" t="str">
        <f t="shared" si="55"/>
        <v>250x150x8</v>
      </c>
    </row>
    <row r="1761" spans="1:3" x14ac:dyDescent="0.25">
      <c r="A1761" s="10" t="s">
        <v>1878</v>
      </c>
      <c r="B1761" t="str">
        <f t="shared" si="54"/>
        <v>MSH</v>
      </c>
      <c r="C1761" t="str">
        <f t="shared" si="55"/>
        <v>40x2.9</v>
      </c>
    </row>
    <row r="1762" spans="1:3" x14ac:dyDescent="0.25">
      <c r="A1762" s="10" t="s">
        <v>1880</v>
      </c>
      <c r="B1762" t="str">
        <f t="shared" si="54"/>
        <v>MSH</v>
      </c>
      <c r="C1762" t="str">
        <f t="shared" si="55"/>
        <v>40x3.2</v>
      </c>
    </row>
    <row r="1763" spans="1:3" x14ac:dyDescent="0.25">
      <c r="A1763" s="10" t="s">
        <v>1881</v>
      </c>
      <c r="B1763" t="str">
        <f t="shared" si="54"/>
        <v>MSH</v>
      </c>
      <c r="C1763" t="str">
        <f t="shared" si="55"/>
        <v>40x3.6</v>
      </c>
    </row>
    <row r="1764" spans="1:3" x14ac:dyDescent="0.25">
      <c r="A1764" s="10" t="s">
        <v>1882</v>
      </c>
      <c r="B1764" t="str">
        <f t="shared" si="54"/>
        <v>MSH</v>
      </c>
      <c r="C1764" t="str">
        <f t="shared" si="55"/>
        <v>40x4</v>
      </c>
    </row>
    <row r="1765" spans="1:3" x14ac:dyDescent="0.25">
      <c r="A1765" s="10" t="s">
        <v>1883</v>
      </c>
      <c r="B1765" t="str">
        <f t="shared" si="54"/>
        <v>MSH</v>
      </c>
      <c r="C1765" t="str">
        <f t="shared" si="55"/>
        <v>40x4.5</v>
      </c>
    </row>
    <row r="1766" spans="1:3" x14ac:dyDescent="0.25">
      <c r="A1766" s="10" t="s">
        <v>1884</v>
      </c>
      <c r="B1766" t="str">
        <f t="shared" si="54"/>
        <v>MSH</v>
      </c>
      <c r="C1766" t="str">
        <f t="shared" si="55"/>
        <v>40x5</v>
      </c>
    </row>
    <row r="1767" spans="1:3" x14ac:dyDescent="0.25">
      <c r="A1767" s="10" t="s">
        <v>1885</v>
      </c>
      <c r="B1767" t="str">
        <f t="shared" si="54"/>
        <v>MSH</v>
      </c>
      <c r="C1767" t="str">
        <f t="shared" si="55"/>
        <v>40x5.6</v>
      </c>
    </row>
    <row r="1768" spans="1:3" x14ac:dyDescent="0.25">
      <c r="A1768" s="10" t="s">
        <v>1886</v>
      </c>
      <c r="B1768" t="str">
        <f t="shared" si="54"/>
        <v>MSH</v>
      </c>
      <c r="C1768" t="str">
        <f t="shared" si="55"/>
        <v>40x6.3</v>
      </c>
    </row>
    <row r="1769" spans="1:3" x14ac:dyDescent="0.25">
      <c r="A1769" s="10" t="s">
        <v>1887</v>
      </c>
      <c r="B1769" t="str">
        <f t="shared" si="54"/>
        <v>MSH</v>
      </c>
      <c r="C1769" t="str">
        <f t="shared" si="55"/>
        <v>40x7.1</v>
      </c>
    </row>
    <row r="1770" spans="1:3" x14ac:dyDescent="0.25">
      <c r="A1770" s="10" t="s">
        <v>1888</v>
      </c>
      <c r="B1770" t="str">
        <f t="shared" si="54"/>
        <v>MSH</v>
      </c>
      <c r="C1770" t="str">
        <f t="shared" si="55"/>
        <v>40x8</v>
      </c>
    </row>
    <row r="1771" spans="1:3" x14ac:dyDescent="0.25">
      <c r="A1771" s="10" t="s">
        <v>1889</v>
      </c>
      <c r="B1771" t="str">
        <f t="shared" si="54"/>
        <v>MSH</v>
      </c>
      <c r="C1771" t="str">
        <f t="shared" si="55"/>
        <v>50x2.9</v>
      </c>
    </row>
    <row r="1772" spans="1:3" x14ac:dyDescent="0.25">
      <c r="A1772" s="10" t="s">
        <v>1890</v>
      </c>
      <c r="B1772" t="str">
        <f t="shared" si="54"/>
        <v>MSH</v>
      </c>
      <c r="C1772" t="str">
        <f t="shared" si="55"/>
        <v>50x3.2</v>
      </c>
    </row>
    <row r="1773" spans="1:3" x14ac:dyDescent="0.25">
      <c r="A1773" s="10" t="s">
        <v>1891</v>
      </c>
      <c r="B1773" t="str">
        <f t="shared" si="54"/>
        <v>MSH</v>
      </c>
      <c r="C1773" t="str">
        <f t="shared" si="55"/>
        <v>50x3.6</v>
      </c>
    </row>
    <row r="1774" spans="1:3" x14ac:dyDescent="0.25">
      <c r="A1774" s="10" t="s">
        <v>1892</v>
      </c>
      <c r="B1774" t="str">
        <f t="shared" si="54"/>
        <v>MSH</v>
      </c>
      <c r="C1774" t="str">
        <f t="shared" si="55"/>
        <v>50x4</v>
      </c>
    </row>
    <row r="1775" spans="1:3" x14ac:dyDescent="0.25">
      <c r="A1775" s="10" t="s">
        <v>1893</v>
      </c>
      <c r="B1775" t="str">
        <f t="shared" si="54"/>
        <v>MSH</v>
      </c>
      <c r="C1775" t="str">
        <f t="shared" si="55"/>
        <v>50x4.5</v>
      </c>
    </row>
    <row r="1776" spans="1:3" x14ac:dyDescent="0.25">
      <c r="A1776" s="10" t="s">
        <v>1894</v>
      </c>
      <c r="B1776" t="str">
        <f t="shared" si="54"/>
        <v>MSH</v>
      </c>
      <c r="C1776" t="str">
        <f t="shared" si="55"/>
        <v>50x5</v>
      </c>
    </row>
    <row r="1777" spans="1:3" x14ac:dyDescent="0.25">
      <c r="A1777" s="10" t="s">
        <v>1895</v>
      </c>
      <c r="B1777" t="str">
        <f t="shared" si="54"/>
        <v>MSH</v>
      </c>
      <c r="C1777" t="str">
        <f t="shared" si="55"/>
        <v>50x5.6</v>
      </c>
    </row>
    <row r="1778" spans="1:3" x14ac:dyDescent="0.25">
      <c r="A1778" s="10" t="s">
        <v>1896</v>
      </c>
      <c r="B1778" t="str">
        <f t="shared" si="54"/>
        <v>MSH</v>
      </c>
      <c r="C1778" t="str">
        <f t="shared" si="55"/>
        <v>50x6.3</v>
      </c>
    </row>
    <row r="1779" spans="1:3" x14ac:dyDescent="0.25">
      <c r="A1779" s="10" t="s">
        <v>1897</v>
      </c>
      <c r="B1779" t="str">
        <f t="shared" si="54"/>
        <v>MSH</v>
      </c>
      <c r="C1779" t="str">
        <f t="shared" si="55"/>
        <v>50x7.1</v>
      </c>
    </row>
    <row r="1780" spans="1:3" x14ac:dyDescent="0.25">
      <c r="A1780" s="10" t="s">
        <v>1898</v>
      </c>
      <c r="B1780" t="str">
        <f t="shared" si="54"/>
        <v>MSH</v>
      </c>
      <c r="C1780" t="str">
        <f t="shared" si="55"/>
        <v>50x8</v>
      </c>
    </row>
    <row r="1781" spans="1:3" x14ac:dyDescent="0.25">
      <c r="A1781" s="10" t="s">
        <v>1899</v>
      </c>
      <c r="B1781" t="str">
        <f t="shared" si="54"/>
        <v>MSH</v>
      </c>
      <c r="C1781" t="str">
        <f t="shared" si="55"/>
        <v>50x8.8</v>
      </c>
    </row>
    <row r="1782" spans="1:3" x14ac:dyDescent="0.25">
      <c r="A1782" s="10" t="s">
        <v>1900</v>
      </c>
      <c r="B1782" t="str">
        <f t="shared" si="54"/>
        <v>MSH</v>
      </c>
      <c r="C1782" t="str">
        <f t="shared" si="55"/>
        <v>60x2.9</v>
      </c>
    </row>
    <row r="1783" spans="1:3" x14ac:dyDescent="0.25">
      <c r="A1783" s="10" t="s">
        <v>1901</v>
      </c>
      <c r="B1783" t="str">
        <f t="shared" si="54"/>
        <v>MSH</v>
      </c>
      <c r="C1783" t="str">
        <f t="shared" si="55"/>
        <v>60x3.2</v>
      </c>
    </row>
    <row r="1784" spans="1:3" x14ac:dyDescent="0.25">
      <c r="A1784" s="10" t="s">
        <v>1902</v>
      </c>
      <c r="B1784" t="str">
        <f t="shared" si="54"/>
        <v>MSH</v>
      </c>
      <c r="C1784" t="str">
        <f t="shared" si="55"/>
        <v>60x3.6</v>
      </c>
    </row>
    <row r="1785" spans="1:3" x14ac:dyDescent="0.25">
      <c r="A1785" s="10" t="s">
        <v>1903</v>
      </c>
      <c r="B1785" t="str">
        <f t="shared" si="54"/>
        <v>MSH</v>
      </c>
      <c r="C1785" t="str">
        <f t="shared" si="55"/>
        <v>60x4</v>
      </c>
    </row>
    <row r="1786" spans="1:3" x14ac:dyDescent="0.25">
      <c r="A1786" s="10" t="s">
        <v>1904</v>
      </c>
      <c r="B1786" t="str">
        <f t="shared" si="54"/>
        <v>MSH</v>
      </c>
      <c r="C1786" t="str">
        <f t="shared" si="55"/>
        <v>60x4.5</v>
      </c>
    </row>
    <row r="1787" spans="1:3" x14ac:dyDescent="0.25">
      <c r="A1787" s="10" t="s">
        <v>1905</v>
      </c>
      <c r="B1787" t="str">
        <f t="shared" si="54"/>
        <v>MSH</v>
      </c>
      <c r="C1787" t="str">
        <f t="shared" si="55"/>
        <v>60x5</v>
      </c>
    </row>
    <row r="1788" spans="1:3" x14ac:dyDescent="0.25">
      <c r="A1788" s="10" t="s">
        <v>1906</v>
      </c>
      <c r="B1788" t="str">
        <f t="shared" si="54"/>
        <v>MSH</v>
      </c>
      <c r="C1788" t="str">
        <f t="shared" si="55"/>
        <v>60x5.6</v>
      </c>
    </row>
    <row r="1789" spans="1:3" x14ac:dyDescent="0.25">
      <c r="A1789" s="10" t="s">
        <v>1907</v>
      </c>
      <c r="B1789" t="str">
        <f t="shared" si="54"/>
        <v>MSH</v>
      </c>
      <c r="C1789" t="str">
        <f t="shared" si="55"/>
        <v>60x6.3</v>
      </c>
    </row>
    <row r="1790" spans="1:3" x14ac:dyDescent="0.25">
      <c r="A1790" s="10" t="s">
        <v>1908</v>
      </c>
      <c r="B1790" t="str">
        <f t="shared" si="54"/>
        <v>MSH</v>
      </c>
      <c r="C1790" t="str">
        <f t="shared" si="55"/>
        <v>60x7.1</v>
      </c>
    </row>
    <row r="1791" spans="1:3" x14ac:dyDescent="0.25">
      <c r="A1791" s="10" t="s">
        <v>1909</v>
      </c>
      <c r="B1791" t="str">
        <f t="shared" si="54"/>
        <v>MSH</v>
      </c>
      <c r="C1791" t="str">
        <f t="shared" si="55"/>
        <v>60x8</v>
      </c>
    </row>
    <row r="1792" spans="1:3" x14ac:dyDescent="0.25">
      <c r="A1792" s="10" t="s">
        <v>1910</v>
      </c>
      <c r="B1792" t="str">
        <f t="shared" si="54"/>
        <v>MSH</v>
      </c>
      <c r="C1792" t="str">
        <f t="shared" si="55"/>
        <v>60x8.8</v>
      </c>
    </row>
    <row r="1793" spans="1:3" x14ac:dyDescent="0.25">
      <c r="A1793" s="10" t="s">
        <v>1911</v>
      </c>
      <c r="B1793" t="str">
        <f t="shared" si="54"/>
        <v>MSH</v>
      </c>
      <c r="C1793" t="str">
        <f t="shared" si="55"/>
        <v>60x10</v>
      </c>
    </row>
    <row r="1794" spans="1:3" x14ac:dyDescent="0.25">
      <c r="A1794" s="10" t="s">
        <v>1912</v>
      </c>
      <c r="B1794" t="str">
        <f t="shared" si="54"/>
        <v>MSH</v>
      </c>
      <c r="C1794" t="str">
        <f t="shared" si="55"/>
        <v>60x11</v>
      </c>
    </row>
    <row r="1795" spans="1:3" x14ac:dyDescent="0.25">
      <c r="A1795" s="10" t="s">
        <v>1913</v>
      </c>
      <c r="B1795" t="str">
        <f t="shared" ref="B1795:B1858" si="56">UPPER(LEFT(A1795,FIND(" ",A1795)-1))</f>
        <v>MSH</v>
      </c>
      <c r="C1795" t="str">
        <f t="shared" ref="C1795:C1858" si="57">MID(A1795,FIND(" ",A1795)+1, LEN(A1795))</f>
        <v>60x12.5</v>
      </c>
    </row>
    <row r="1796" spans="1:3" x14ac:dyDescent="0.25">
      <c r="A1796" s="10" t="s">
        <v>1914</v>
      </c>
      <c r="B1796" t="str">
        <f t="shared" si="56"/>
        <v>MSH</v>
      </c>
      <c r="C1796" t="str">
        <f t="shared" si="57"/>
        <v>60x14.2</v>
      </c>
    </row>
    <row r="1797" spans="1:3" x14ac:dyDescent="0.25">
      <c r="A1797" s="10" t="s">
        <v>1915</v>
      </c>
      <c r="B1797" t="str">
        <f t="shared" si="56"/>
        <v>MSH</v>
      </c>
      <c r="C1797" t="str">
        <f t="shared" si="57"/>
        <v>70x3.2</v>
      </c>
    </row>
    <row r="1798" spans="1:3" x14ac:dyDescent="0.25">
      <c r="A1798" s="10" t="s">
        <v>1916</v>
      </c>
      <c r="B1798" t="str">
        <f t="shared" si="56"/>
        <v>MSH</v>
      </c>
      <c r="C1798" t="str">
        <f t="shared" si="57"/>
        <v>70x3.6</v>
      </c>
    </row>
    <row r="1799" spans="1:3" x14ac:dyDescent="0.25">
      <c r="A1799" s="10" t="s">
        <v>1917</v>
      </c>
      <c r="B1799" t="str">
        <f t="shared" si="56"/>
        <v>MSH</v>
      </c>
      <c r="C1799" t="str">
        <f t="shared" si="57"/>
        <v>70x4</v>
      </c>
    </row>
    <row r="1800" spans="1:3" x14ac:dyDescent="0.25">
      <c r="A1800" s="10" t="s">
        <v>1918</v>
      </c>
      <c r="B1800" t="str">
        <f t="shared" si="56"/>
        <v>MSH</v>
      </c>
      <c r="C1800" t="str">
        <f t="shared" si="57"/>
        <v>70x4.5</v>
      </c>
    </row>
    <row r="1801" spans="1:3" x14ac:dyDescent="0.25">
      <c r="A1801" s="10" t="s">
        <v>1919</v>
      </c>
      <c r="B1801" t="str">
        <f t="shared" si="56"/>
        <v>MSH</v>
      </c>
      <c r="C1801" t="str">
        <f t="shared" si="57"/>
        <v>70x5</v>
      </c>
    </row>
    <row r="1802" spans="1:3" x14ac:dyDescent="0.25">
      <c r="A1802" s="10" t="s">
        <v>1920</v>
      </c>
      <c r="B1802" t="str">
        <f t="shared" si="56"/>
        <v>MSH</v>
      </c>
      <c r="C1802" t="str">
        <f t="shared" si="57"/>
        <v>70x5.6</v>
      </c>
    </row>
    <row r="1803" spans="1:3" x14ac:dyDescent="0.25">
      <c r="A1803" s="10" t="s">
        <v>1921</v>
      </c>
      <c r="B1803" t="str">
        <f t="shared" si="56"/>
        <v>MSH</v>
      </c>
      <c r="C1803" t="str">
        <f t="shared" si="57"/>
        <v>70x6.3</v>
      </c>
    </row>
    <row r="1804" spans="1:3" x14ac:dyDescent="0.25">
      <c r="A1804" s="10" t="s">
        <v>1922</v>
      </c>
      <c r="B1804" t="str">
        <f t="shared" si="56"/>
        <v>MSH</v>
      </c>
      <c r="C1804" t="str">
        <f t="shared" si="57"/>
        <v>70x7.1</v>
      </c>
    </row>
    <row r="1805" spans="1:3" x14ac:dyDescent="0.25">
      <c r="A1805" s="10" t="s">
        <v>1923</v>
      </c>
      <c r="B1805" t="str">
        <f t="shared" si="56"/>
        <v>MSH</v>
      </c>
      <c r="C1805" t="str">
        <f t="shared" si="57"/>
        <v>70x8</v>
      </c>
    </row>
    <row r="1806" spans="1:3" x14ac:dyDescent="0.25">
      <c r="A1806" s="10" t="s">
        <v>1924</v>
      </c>
      <c r="B1806" t="str">
        <f t="shared" si="56"/>
        <v>MSH</v>
      </c>
      <c r="C1806" t="str">
        <f t="shared" si="57"/>
        <v>70x8.8</v>
      </c>
    </row>
    <row r="1807" spans="1:3" x14ac:dyDescent="0.25">
      <c r="A1807" s="10" t="s">
        <v>1925</v>
      </c>
      <c r="B1807" t="str">
        <f t="shared" si="56"/>
        <v>MSH</v>
      </c>
      <c r="C1807" t="str">
        <f t="shared" si="57"/>
        <v>70x10</v>
      </c>
    </row>
    <row r="1808" spans="1:3" x14ac:dyDescent="0.25">
      <c r="A1808" s="10" t="s">
        <v>1926</v>
      </c>
      <c r="B1808" t="str">
        <f t="shared" si="56"/>
        <v>MSH</v>
      </c>
      <c r="C1808" t="str">
        <f t="shared" si="57"/>
        <v>70x11</v>
      </c>
    </row>
    <row r="1809" spans="1:3" x14ac:dyDescent="0.25">
      <c r="A1809" s="10" t="s">
        <v>1927</v>
      </c>
      <c r="B1809" t="str">
        <f t="shared" si="56"/>
        <v>MSH</v>
      </c>
      <c r="C1809" t="str">
        <f t="shared" si="57"/>
        <v>70x12.5</v>
      </c>
    </row>
    <row r="1810" spans="1:3" x14ac:dyDescent="0.25">
      <c r="A1810" s="10" t="s">
        <v>1928</v>
      </c>
      <c r="B1810" t="str">
        <f t="shared" si="56"/>
        <v>MSH</v>
      </c>
      <c r="C1810" t="str">
        <f t="shared" si="57"/>
        <v>80x3.6</v>
      </c>
    </row>
    <row r="1811" spans="1:3" x14ac:dyDescent="0.25">
      <c r="A1811" s="10" t="s">
        <v>1929</v>
      </c>
      <c r="B1811" t="str">
        <f t="shared" si="56"/>
        <v>MSH</v>
      </c>
      <c r="C1811" t="str">
        <f t="shared" si="57"/>
        <v>80x4</v>
      </c>
    </row>
    <row r="1812" spans="1:3" x14ac:dyDescent="0.25">
      <c r="A1812" s="10" t="s">
        <v>1930</v>
      </c>
      <c r="B1812" t="str">
        <f t="shared" si="56"/>
        <v>MSH</v>
      </c>
      <c r="C1812" t="str">
        <f t="shared" si="57"/>
        <v>80x4.5</v>
      </c>
    </row>
    <row r="1813" spans="1:3" x14ac:dyDescent="0.25">
      <c r="A1813" s="10" t="s">
        <v>1931</v>
      </c>
      <c r="B1813" t="str">
        <f t="shared" si="56"/>
        <v>MSH</v>
      </c>
      <c r="C1813" t="str">
        <f t="shared" si="57"/>
        <v>80x5</v>
      </c>
    </row>
    <row r="1814" spans="1:3" x14ac:dyDescent="0.25">
      <c r="A1814" s="10" t="s">
        <v>1932</v>
      </c>
      <c r="B1814" t="str">
        <f t="shared" si="56"/>
        <v>MSH</v>
      </c>
      <c r="C1814" t="str">
        <f t="shared" si="57"/>
        <v>80x5.6</v>
      </c>
    </row>
    <row r="1815" spans="1:3" x14ac:dyDescent="0.25">
      <c r="A1815" s="10" t="s">
        <v>1933</v>
      </c>
      <c r="B1815" t="str">
        <f t="shared" si="56"/>
        <v>MSH</v>
      </c>
      <c r="C1815" t="str">
        <f t="shared" si="57"/>
        <v>80x6.3</v>
      </c>
    </row>
    <row r="1816" spans="1:3" x14ac:dyDescent="0.25">
      <c r="A1816" s="10" t="s">
        <v>1934</v>
      </c>
      <c r="B1816" t="str">
        <f t="shared" si="56"/>
        <v>MSH</v>
      </c>
      <c r="C1816" t="str">
        <f t="shared" si="57"/>
        <v>80x7.1</v>
      </c>
    </row>
    <row r="1817" spans="1:3" x14ac:dyDescent="0.25">
      <c r="A1817" s="10" t="s">
        <v>1935</v>
      </c>
      <c r="B1817" t="str">
        <f t="shared" si="56"/>
        <v>MSH</v>
      </c>
      <c r="C1817" t="str">
        <f t="shared" si="57"/>
        <v>80x8</v>
      </c>
    </row>
    <row r="1818" spans="1:3" x14ac:dyDescent="0.25">
      <c r="A1818" s="10" t="s">
        <v>1936</v>
      </c>
      <c r="B1818" t="str">
        <f t="shared" si="56"/>
        <v>MSH</v>
      </c>
      <c r="C1818" t="str">
        <f t="shared" si="57"/>
        <v>80x8.8</v>
      </c>
    </row>
    <row r="1819" spans="1:3" x14ac:dyDescent="0.25">
      <c r="A1819" s="10" t="s">
        <v>1937</v>
      </c>
      <c r="B1819" t="str">
        <f t="shared" si="56"/>
        <v>MSH</v>
      </c>
      <c r="C1819" t="str">
        <f t="shared" si="57"/>
        <v>80x10</v>
      </c>
    </row>
    <row r="1820" spans="1:3" x14ac:dyDescent="0.25">
      <c r="A1820" s="10" t="s">
        <v>1938</v>
      </c>
      <c r="B1820" t="str">
        <f t="shared" si="56"/>
        <v>MSH</v>
      </c>
      <c r="C1820" t="str">
        <f t="shared" si="57"/>
        <v>80x11</v>
      </c>
    </row>
    <row r="1821" spans="1:3" x14ac:dyDescent="0.25">
      <c r="A1821" s="10" t="s">
        <v>1939</v>
      </c>
      <c r="B1821" t="str">
        <f t="shared" si="56"/>
        <v>MSH</v>
      </c>
      <c r="C1821" t="str">
        <f t="shared" si="57"/>
        <v>80x12.5</v>
      </c>
    </row>
    <row r="1822" spans="1:3" x14ac:dyDescent="0.25">
      <c r="A1822" s="10" t="s">
        <v>1940</v>
      </c>
      <c r="B1822" t="str">
        <f t="shared" si="56"/>
        <v>MSH</v>
      </c>
      <c r="C1822" t="str">
        <f t="shared" si="57"/>
        <v>90x3.6</v>
      </c>
    </row>
    <row r="1823" spans="1:3" x14ac:dyDescent="0.25">
      <c r="A1823" s="10" t="s">
        <v>1941</v>
      </c>
      <c r="B1823" t="str">
        <f t="shared" si="56"/>
        <v>MSH</v>
      </c>
      <c r="C1823" t="str">
        <f t="shared" si="57"/>
        <v>90x4</v>
      </c>
    </row>
    <row r="1824" spans="1:3" x14ac:dyDescent="0.25">
      <c r="A1824" s="10" t="s">
        <v>1942</v>
      </c>
      <c r="B1824" t="str">
        <f t="shared" si="56"/>
        <v>MSH</v>
      </c>
      <c r="C1824" t="str">
        <f t="shared" si="57"/>
        <v>90x4.5</v>
      </c>
    </row>
    <row r="1825" spans="1:3" x14ac:dyDescent="0.25">
      <c r="A1825" s="10" t="s">
        <v>1943</v>
      </c>
      <c r="B1825" t="str">
        <f t="shared" si="56"/>
        <v>MSH</v>
      </c>
      <c r="C1825" t="str">
        <f t="shared" si="57"/>
        <v>90x5</v>
      </c>
    </row>
    <row r="1826" spans="1:3" x14ac:dyDescent="0.25">
      <c r="A1826" s="10" t="s">
        <v>1944</v>
      </c>
      <c r="B1826" t="str">
        <f t="shared" si="56"/>
        <v>MSH</v>
      </c>
      <c r="C1826" t="str">
        <f t="shared" si="57"/>
        <v>90x5.6</v>
      </c>
    </row>
    <row r="1827" spans="1:3" x14ac:dyDescent="0.25">
      <c r="A1827" s="10" t="s">
        <v>1945</v>
      </c>
      <c r="B1827" t="str">
        <f t="shared" si="56"/>
        <v>MSH</v>
      </c>
      <c r="C1827" t="str">
        <f t="shared" si="57"/>
        <v>90x6.3</v>
      </c>
    </row>
    <row r="1828" spans="1:3" x14ac:dyDescent="0.25">
      <c r="A1828" s="10" t="s">
        <v>1946</v>
      </c>
      <c r="B1828" t="str">
        <f t="shared" si="56"/>
        <v>MSH</v>
      </c>
      <c r="C1828" t="str">
        <f t="shared" si="57"/>
        <v>90x7.1</v>
      </c>
    </row>
    <row r="1829" spans="1:3" x14ac:dyDescent="0.25">
      <c r="A1829" s="10" t="s">
        <v>1947</v>
      </c>
      <c r="B1829" t="str">
        <f t="shared" si="56"/>
        <v>MSH</v>
      </c>
      <c r="C1829" t="str">
        <f t="shared" si="57"/>
        <v>90x8</v>
      </c>
    </row>
    <row r="1830" spans="1:3" x14ac:dyDescent="0.25">
      <c r="A1830" s="10" t="s">
        <v>1948</v>
      </c>
      <c r="B1830" t="str">
        <f t="shared" si="56"/>
        <v>MSH</v>
      </c>
      <c r="C1830" t="str">
        <f t="shared" si="57"/>
        <v>90x8.8</v>
      </c>
    </row>
    <row r="1831" spans="1:3" x14ac:dyDescent="0.25">
      <c r="A1831" s="10" t="s">
        <v>1949</v>
      </c>
      <c r="B1831" t="str">
        <f t="shared" si="56"/>
        <v>MSH</v>
      </c>
      <c r="C1831" t="str">
        <f t="shared" si="57"/>
        <v>90x10</v>
      </c>
    </row>
    <row r="1832" spans="1:3" x14ac:dyDescent="0.25">
      <c r="A1832" s="10" t="s">
        <v>1950</v>
      </c>
      <c r="B1832" t="str">
        <f t="shared" si="56"/>
        <v>MSH</v>
      </c>
      <c r="C1832" t="str">
        <f t="shared" si="57"/>
        <v>90x11</v>
      </c>
    </row>
    <row r="1833" spans="1:3" x14ac:dyDescent="0.25">
      <c r="A1833" s="10" t="s">
        <v>1951</v>
      </c>
      <c r="B1833" t="str">
        <f t="shared" si="56"/>
        <v>MSH</v>
      </c>
      <c r="C1833" t="str">
        <f t="shared" si="57"/>
        <v>90x12.5</v>
      </c>
    </row>
    <row r="1834" spans="1:3" x14ac:dyDescent="0.25">
      <c r="A1834" s="10" t="s">
        <v>1952</v>
      </c>
      <c r="B1834" t="str">
        <f t="shared" si="56"/>
        <v>MSH</v>
      </c>
      <c r="C1834" t="str">
        <f t="shared" si="57"/>
        <v>100x3.6</v>
      </c>
    </row>
    <row r="1835" spans="1:3" x14ac:dyDescent="0.25">
      <c r="A1835" s="10" t="s">
        <v>1953</v>
      </c>
      <c r="B1835" t="str">
        <f t="shared" si="56"/>
        <v>MSH</v>
      </c>
      <c r="C1835" t="str">
        <f t="shared" si="57"/>
        <v>100x4</v>
      </c>
    </row>
    <row r="1836" spans="1:3" x14ac:dyDescent="0.25">
      <c r="A1836" s="10" t="s">
        <v>1954</v>
      </c>
      <c r="B1836" t="str">
        <f t="shared" si="56"/>
        <v>MSH</v>
      </c>
      <c r="C1836" t="str">
        <f t="shared" si="57"/>
        <v>100x4.5</v>
      </c>
    </row>
    <row r="1837" spans="1:3" x14ac:dyDescent="0.25">
      <c r="A1837" s="10" t="s">
        <v>1955</v>
      </c>
      <c r="B1837" t="str">
        <f t="shared" si="56"/>
        <v>MSH</v>
      </c>
      <c r="C1837" t="str">
        <f t="shared" si="57"/>
        <v>100x5</v>
      </c>
    </row>
    <row r="1838" spans="1:3" x14ac:dyDescent="0.25">
      <c r="A1838" s="10" t="s">
        <v>1956</v>
      </c>
      <c r="B1838" t="str">
        <f t="shared" si="56"/>
        <v>MSH</v>
      </c>
      <c r="C1838" t="str">
        <f t="shared" si="57"/>
        <v>100x5.6</v>
      </c>
    </row>
    <row r="1839" spans="1:3" x14ac:dyDescent="0.25">
      <c r="A1839" s="10" t="s">
        <v>1957</v>
      </c>
      <c r="B1839" t="str">
        <f t="shared" si="56"/>
        <v>MSH</v>
      </c>
      <c r="C1839" t="str">
        <f t="shared" si="57"/>
        <v>100x6.3</v>
      </c>
    </row>
    <row r="1840" spans="1:3" x14ac:dyDescent="0.25">
      <c r="A1840" s="10" t="s">
        <v>1958</v>
      </c>
      <c r="B1840" t="str">
        <f t="shared" si="56"/>
        <v>MSH</v>
      </c>
      <c r="C1840" t="str">
        <f t="shared" si="57"/>
        <v>100x7.1</v>
      </c>
    </row>
    <row r="1841" spans="1:3" x14ac:dyDescent="0.25">
      <c r="A1841" s="10" t="s">
        <v>1959</v>
      </c>
      <c r="B1841" t="str">
        <f t="shared" si="56"/>
        <v>MSH</v>
      </c>
      <c r="C1841" t="str">
        <f t="shared" si="57"/>
        <v>100x8</v>
      </c>
    </row>
    <row r="1842" spans="1:3" x14ac:dyDescent="0.25">
      <c r="A1842" s="10" t="s">
        <v>1960</v>
      </c>
      <c r="B1842" t="str">
        <f t="shared" si="56"/>
        <v>MSH</v>
      </c>
      <c r="C1842" t="str">
        <f t="shared" si="57"/>
        <v>100x8.8</v>
      </c>
    </row>
    <row r="1843" spans="1:3" x14ac:dyDescent="0.25">
      <c r="A1843" s="10" t="s">
        <v>1961</v>
      </c>
      <c r="B1843" t="str">
        <f t="shared" si="56"/>
        <v>MSH</v>
      </c>
      <c r="C1843" t="str">
        <f t="shared" si="57"/>
        <v>100x10</v>
      </c>
    </row>
    <row r="1844" spans="1:3" x14ac:dyDescent="0.25">
      <c r="A1844" s="10" t="s">
        <v>1962</v>
      </c>
      <c r="B1844" t="str">
        <f t="shared" si="56"/>
        <v>MSH</v>
      </c>
      <c r="C1844" t="str">
        <f t="shared" si="57"/>
        <v>100x11</v>
      </c>
    </row>
    <row r="1845" spans="1:3" x14ac:dyDescent="0.25">
      <c r="A1845" s="10" t="s">
        <v>1963</v>
      </c>
      <c r="B1845" t="str">
        <f t="shared" si="56"/>
        <v>MSH</v>
      </c>
      <c r="C1845" t="str">
        <f t="shared" si="57"/>
        <v>100x12.5</v>
      </c>
    </row>
    <row r="1846" spans="1:3" x14ac:dyDescent="0.25">
      <c r="A1846" s="10" t="s">
        <v>1964</v>
      </c>
      <c r="B1846" t="str">
        <f t="shared" si="56"/>
        <v>MSH</v>
      </c>
      <c r="C1846" t="str">
        <f t="shared" si="57"/>
        <v>100x14.2</v>
      </c>
    </row>
    <row r="1847" spans="1:3" x14ac:dyDescent="0.25">
      <c r="A1847" s="10" t="s">
        <v>1965</v>
      </c>
      <c r="B1847" t="str">
        <f t="shared" si="56"/>
        <v>MSH</v>
      </c>
      <c r="C1847" t="str">
        <f t="shared" si="57"/>
        <v>110x4</v>
      </c>
    </row>
    <row r="1848" spans="1:3" x14ac:dyDescent="0.25">
      <c r="A1848" s="10" t="s">
        <v>1966</v>
      </c>
      <c r="B1848" t="str">
        <f t="shared" si="56"/>
        <v>MSH</v>
      </c>
      <c r="C1848" t="str">
        <f t="shared" si="57"/>
        <v>110x4.5</v>
      </c>
    </row>
    <row r="1849" spans="1:3" x14ac:dyDescent="0.25">
      <c r="A1849" s="10" t="s">
        <v>1967</v>
      </c>
      <c r="B1849" t="str">
        <f t="shared" si="56"/>
        <v>MSH</v>
      </c>
      <c r="C1849" t="str">
        <f t="shared" si="57"/>
        <v>110x5</v>
      </c>
    </row>
    <row r="1850" spans="1:3" x14ac:dyDescent="0.25">
      <c r="A1850" s="10" t="s">
        <v>1968</v>
      </c>
      <c r="B1850" t="str">
        <f t="shared" si="56"/>
        <v>MSH</v>
      </c>
      <c r="C1850" t="str">
        <f t="shared" si="57"/>
        <v>110x5.6</v>
      </c>
    </row>
    <row r="1851" spans="1:3" x14ac:dyDescent="0.25">
      <c r="A1851" s="10" t="s">
        <v>1969</v>
      </c>
      <c r="B1851" t="str">
        <f t="shared" si="56"/>
        <v>MSH</v>
      </c>
      <c r="C1851" t="str">
        <f t="shared" si="57"/>
        <v>110x6.3</v>
      </c>
    </row>
    <row r="1852" spans="1:3" x14ac:dyDescent="0.25">
      <c r="A1852" s="10" t="s">
        <v>1970</v>
      </c>
      <c r="B1852" t="str">
        <f t="shared" si="56"/>
        <v>MSH</v>
      </c>
      <c r="C1852" t="str">
        <f t="shared" si="57"/>
        <v>110x7.1</v>
      </c>
    </row>
    <row r="1853" spans="1:3" x14ac:dyDescent="0.25">
      <c r="A1853" s="10" t="s">
        <v>1971</v>
      </c>
      <c r="B1853" t="str">
        <f t="shared" si="56"/>
        <v>MSH</v>
      </c>
      <c r="C1853" t="str">
        <f t="shared" si="57"/>
        <v>110x8</v>
      </c>
    </row>
    <row r="1854" spans="1:3" x14ac:dyDescent="0.25">
      <c r="A1854" s="10" t="s">
        <v>1972</v>
      </c>
      <c r="B1854" t="str">
        <f t="shared" si="56"/>
        <v>MSH</v>
      </c>
      <c r="C1854" t="str">
        <f t="shared" si="57"/>
        <v>110x8.8</v>
      </c>
    </row>
    <row r="1855" spans="1:3" x14ac:dyDescent="0.25">
      <c r="A1855" s="10" t="s">
        <v>1973</v>
      </c>
      <c r="B1855" t="str">
        <f t="shared" si="56"/>
        <v>MSH</v>
      </c>
      <c r="C1855" t="str">
        <f t="shared" si="57"/>
        <v>110x10</v>
      </c>
    </row>
    <row r="1856" spans="1:3" x14ac:dyDescent="0.25">
      <c r="A1856" s="10" t="s">
        <v>1974</v>
      </c>
      <c r="B1856" t="str">
        <f t="shared" si="56"/>
        <v>MSH</v>
      </c>
      <c r="C1856" t="str">
        <f t="shared" si="57"/>
        <v>110x11</v>
      </c>
    </row>
    <row r="1857" spans="1:3" x14ac:dyDescent="0.25">
      <c r="A1857" s="10" t="s">
        <v>1975</v>
      </c>
      <c r="B1857" t="str">
        <f t="shared" si="56"/>
        <v>MSH</v>
      </c>
      <c r="C1857" t="str">
        <f t="shared" si="57"/>
        <v>110x12.5</v>
      </c>
    </row>
    <row r="1858" spans="1:3" x14ac:dyDescent="0.25">
      <c r="A1858" s="10" t="s">
        <v>1976</v>
      </c>
      <c r="B1858" t="str">
        <f t="shared" si="56"/>
        <v>MSH</v>
      </c>
      <c r="C1858" t="str">
        <f t="shared" si="57"/>
        <v>110x14.2</v>
      </c>
    </row>
    <row r="1859" spans="1:3" x14ac:dyDescent="0.25">
      <c r="A1859" s="10" t="s">
        <v>1977</v>
      </c>
      <c r="B1859" t="str">
        <f t="shared" ref="B1859:B1922" si="58">UPPER(LEFT(A1859,FIND(" ",A1859)-1))</f>
        <v>MSH</v>
      </c>
      <c r="C1859" t="str">
        <f t="shared" ref="C1859:C1922" si="59">MID(A1859,FIND(" ",A1859)+1, LEN(A1859))</f>
        <v>120x4</v>
      </c>
    </row>
    <row r="1860" spans="1:3" x14ac:dyDescent="0.25">
      <c r="A1860" s="10" t="s">
        <v>1978</v>
      </c>
      <c r="B1860" t="str">
        <f t="shared" si="58"/>
        <v>MSH</v>
      </c>
      <c r="C1860" t="str">
        <f t="shared" si="59"/>
        <v>120x4.5</v>
      </c>
    </row>
    <row r="1861" spans="1:3" x14ac:dyDescent="0.25">
      <c r="A1861" s="10" t="s">
        <v>1979</v>
      </c>
      <c r="B1861" t="str">
        <f t="shared" si="58"/>
        <v>MSH</v>
      </c>
      <c r="C1861" t="str">
        <f t="shared" si="59"/>
        <v>120x5</v>
      </c>
    </row>
    <row r="1862" spans="1:3" x14ac:dyDescent="0.25">
      <c r="A1862" s="10" t="s">
        <v>1980</v>
      </c>
      <c r="B1862" t="str">
        <f t="shared" si="58"/>
        <v>MSH</v>
      </c>
      <c r="C1862" t="str">
        <f t="shared" si="59"/>
        <v>120x5.6</v>
      </c>
    </row>
    <row r="1863" spans="1:3" x14ac:dyDescent="0.25">
      <c r="A1863" s="10" t="s">
        <v>1981</v>
      </c>
      <c r="B1863" t="str">
        <f t="shared" si="58"/>
        <v>MSH</v>
      </c>
      <c r="C1863" t="str">
        <f t="shared" si="59"/>
        <v>120x6.3</v>
      </c>
    </row>
    <row r="1864" spans="1:3" x14ac:dyDescent="0.25">
      <c r="A1864" s="10" t="s">
        <v>1982</v>
      </c>
      <c r="B1864" t="str">
        <f t="shared" si="58"/>
        <v>MSH</v>
      </c>
      <c r="C1864" t="str">
        <f t="shared" si="59"/>
        <v>120x7.1</v>
      </c>
    </row>
    <row r="1865" spans="1:3" x14ac:dyDescent="0.25">
      <c r="A1865" s="10" t="s">
        <v>1983</v>
      </c>
      <c r="B1865" t="str">
        <f t="shared" si="58"/>
        <v>MSH</v>
      </c>
      <c r="C1865" t="str">
        <f t="shared" si="59"/>
        <v>120x8</v>
      </c>
    </row>
    <row r="1866" spans="1:3" x14ac:dyDescent="0.25">
      <c r="A1866" s="10" t="s">
        <v>1984</v>
      </c>
      <c r="B1866" t="str">
        <f t="shared" si="58"/>
        <v>MSH</v>
      </c>
      <c r="C1866" t="str">
        <f t="shared" si="59"/>
        <v>120x8.8</v>
      </c>
    </row>
    <row r="1867" spans="1:3" x14ac:dyDescent="0.25">
      <c r="A1867" s="10" t="s">
        <v>1985</v>
      </c>
      <c r="B1867" t="str">
        <f t="shared" si="58"/>
        <v>MSH</v>
      </c>
      <c r="C1867" t="str">
        <f t="shared" si="59"/>
        <v>120x10</v>
      </c>
    </row>
    <row r="1868" spans="1:3" x14ac:dyDescent="0.25">
      <c r="A1868" s="10" t="s">
        <v>1986</v>
      </c>
      <c r="B1868" t="str">
        <f t="shared" si="58"/>
        <v>MSH</v>
      </c>
      <c r="C1868" t="str">
        <f t="shared" si="59"/>
        <v>120x11</v>
      </c>
    </row>
    <row r="1869" spans="1:3" x14ac:dyDescent="0.25">
      <c r="A1869" s="10" t="s">
        <v>1987</v>
      </c>
      <c r="B1869" t="str">
        <f t="shared" si="58"/>
        <v>MSH</v>
      </c>
      <c r="C1869" t="str">
        <f t="shared" si="59"/>
        <v>120x12.5</v>
      </c>
    </row>
    <row r="1870" spans="1:3" x14ac:dyDescent="0.25">
      <c r="A1870" s="10" t="s">
        <v>1988</v>
      </c>
      <c r="B1870" t="str">
        <f t="shared" si="58"/>
        <v>MSH</v>
      </c>
      <c r="C1870" t="str">
        <f t="shared" si="59"/>
        <v>120x14.2</v>
      </c>
    </row>
    <row r="1871" spans="1:3" x14ac:dyDescent="0.25">
      <c r="A1871" s="10" t="s">
        <v>1989</v>
      </c>
      <c r="B1871" t="str">
        <f t="shared" si="58"/>
        <v>MSH</v>
      </c>
      <c r="C1871" t="str">
        <f t="shared" si="59"/>
        <v>120x16</v>
      </c>
    </row>
    <row r="1872" spans="1:3" x14ac:dyDescent="0.25">
      <c r="A1872" s="10" t="s">
        <v>1990</v>
      </c>
      <c r="B1872" t="str">
        <f t="shared" si="58"/>
        <v>MSH</v>
      </c>
      <c r="C1872" t="str">
        <f t="shared" si="59"/>
        <v>140x5</v>
      </c>
    </row>
    <row r="1873" spans="1:3" x14ac:dyDescent="0.25">
      <c r="A1873" s="10" t="s">
        <v>1991</v>
      </c>
      <c r="B1873" t="str">
        <f t="shared" si="58"/>
        <v>MSH</v>
      </c>
      <c r="C1873" t="str">
        <f t="shared" si="59"/>
        <v>140x5.6</v>
      </c>
    </row>
    <row r="1874" spans="1:3" x14ac:dyDescent="0.25">
      <c r="A1874" s="10" t="s">
        <v>1992</v>
      </c>
      <c r="B1874" t="str">
        <f t="shared" si="58"/>
        <v>MSH</v>
      </c>
      <c r="C1874" t="str">
        <f t="shared" si="59"/>
        <v>140x6.3</v>
      </c>
    </row>
    <row r="1875" spans="1:3" x14ac:dyDescent="0.25">
      <c r="A1875" s="10" t="s">
        <v>1993</v>
      </c>
      <c r="B1875" t="str">
        <f t="shared" si="58"/>
        <v>MSH</v>
      </c>
      <c r="C1875" t="str">
        <f t="shared" si="59"/>
        <v>140x7.1</v>
      </c>
    </row>
    <row r="1876" spans="1:3" x14ac:dyDescent="0.25">
      <c r="A1876" s="10" t="s">
        <v>1994</v>
      </c>
      <c r="B1876" t="str">
        <f t="shared" si="58"/>
        <v>MSH</v>
      </c>
      <c r="C1876" t="str">
        <f t="shared" si="59"/>
        <v>140x8</v>
      </c>
    </row>
    <row r="1877" spans="1:3" x14ac:dyDescent="0.25">
      <c r="A1877" s="10" t="s">
        <v>1995</v>
      </c>
      <c r="B1877" t="str">
        <f t="shared" si="58"/>
        <v>MSH</v>
      </c>
      <c r="C1877" t="str">
        <f t="shared" si="59"/>
        <v>140x8.8</v>
      </c>
    </row>
    <row r="1878" spans="1:3" x14ac:dyDescent="0.25">
      <c r="A1878" s="10" t="s">
        <v>1996</v>
      </c>
      <c r="B1878" t="str">
        <f t="shared" si="58"/>
        <v>MSH</v>
      </c>
      <c r="C1878" t="str">
        <f t="shared" si="59"/>
        <v>140x10</v>
      </c>
    </row>
    <row r="1879" spans="1:3" x14ac:dyDescent="0.25">
      <c r="A1879" s="10" t="s">
        <v>1997</v>
      </c>
      <c r="B1879" t="str">
        <f t="shared" si="58"/>
        <v>MSH</v>
      </c>
      <c r="C1879" t="str">
        <f t="shared" si="59"/>
        <v>140x11</v>
      </c>
    </row>
    <row r="1880" spans="1:3" x14ac:dyDescent="0.25">
      <c r="A1880" s="10" t="s">
        <v>1998</v>
      </c>
      <c r="B1880" t="str">
        <f t="shared" si="58"/>
        <v>MSH</v>
      </c>
      <c r="C1880" t="str">
        <f t="shared" si="59"/>
        <v>140x12.5</v>
      </c>
    </row>
    <row r="1881" spans="1:3" x14ac:dyDescent="0.25">
      <c r="A1881" s="10" t="s">
        <v>1999</v>
      </c>
      <c r="B1881" t="str">
        <f t="shared" si="58"/>
        <v>MSH</v>
      </c>
      <c r="C1881" t="str">
        <f t="shared" si="59"/>
        <v>140x14.2</v>
      </c>
    </row>
    <row r="1882" spans="1:3" x14ac:dyDescent="0.25">
      <c r="A1882" s="10" t="s">
        <v>2000</v>
      </c>
      <c r="B1882" t="str">
        <f t="shared" si="58"/>
        <v>MSH</v>
      </c>
      <c r="C1882" t="str">
        <f t="shared" si="59"/>
        <v>140x16</v>
      </c>
    </row>
    <row r="1883" spans="1:3" x14ac:dyDescent="0.25">
      <c r="A1883" s="10" t="s">
        <v>2001</v>
      </c>
      <c r="B1883" t="str">
        <f t="shared" si="58"/>
        <v>MSH</v>
      </c>
      <c r="C1883" t="str">
        <f t="shared" si="59"/>
        <v>140x17.5</v>
      </c>
    </row>
    <row r="1884" spans="1:3" x14ac:dyDescent="0.25">
      <c r="A1884" s="10" t="s">
        <v>2002</v>
      </c>
      <c r="B1884" t="str">
        <f t="shared" si="58"/>
        <v>MSH</v>
      </c>
      <c r="C1884" t="str">
        <f t="shared" si="59"/>
        <v>150x5.6</v>
      </c>
    </row>
    <row r="1885" spans="1:3" x14ac:dyDescent="0.25">
      <c r="A1885" s="10" t="s">
        <v>2003</v>
      </c>
      <c r="B1885" t="str">
        <f t="shared" si="58"/>
        <v>MSH</v>
      </c>
      <c r="C1885" t="str">
        <f t="shared" si="59"/>
        <v>150x6.3</v>
      </c>
    </row>
    <row r="1886" spans="1:3" x14ac:dyDescent="0.25">
      <c r="A1886" s="10" t="s">
        <v>2004</v>
      </c>
      <c r="B1886" t="str">
        <f t="shared" si="58"/>
        <v>MSH</v>
      </c>
      <c r="C1886" t="str">
        <f t="shared" si="59"/>
        <v>150x7.1</v>
      </c>
    </row>
    <row r="1887" spans="1:3" x14ac:dyDescent="0.25">
      <c r="A1887" s="10" t="s">
        <v>2005</v>
      </c>
      <c r="B1887" t="str">
        <f t="shared" si="58"/>
        <v>MSH</v>
      </c>
      <c r="C1887" t="str">
        <f t="shared" si="59"/>
        <v>150x8</v>
      </c>
    </row>
    <row r="1888" spans="1:3" x14ac:dyDescent="0.25">
      <c r="A1888" s="10" t="s">
        <v>2006</v>
      </c>
      <c r="B1888" t="str">
        <f t="shared" si="58"/>
        <v>MSH</v>
      </c>
      <c r="C1888" t="str">
        <f t="shared" si="59"/>
        <v>150x8.8</v>
      </c>
    </row>
    <row r="1889" spans="1:3" x14ac:dyDescent="0.25">
      <c r="A1889" s="10" t="s">
        <v>2007</v>
      </c>
      <c r="B1889" t="str">
        <f t="shared" si="58"/>
        <v>MSH</v>
      </c>
      <c r="C1889" t="str">
        <f t="shared" si="59"/>
        <v>150x10</v>
      </c>
    </row>
    <row r="1890" spans="1:3" x14ac:dyDescent="0.25">
      <c r="A1890" s="10" t="s">
        <v>2008</v>
      </c>
      <c r="B1890" t="str">
        <f t="shared" si="58"/>
        <v>MSH</v>
      </c>
      <c r="C1890" t="str">
        <f t="shared" si="59"/>
        <v>150x11</v>
      </c>
    </row>
    <row r="1891" spans="1:3" x14ac:dyDescent="0.25">
      <c r="A1891" s="10" t="s">
        <v>2009</v>
      </c>
      <c r="B1891" t="str">
        <f t="shared" si="58"/>
        <v>MSH</v>
      </c>
      <c r="C1891" t="str">
        <f t="shared" si="59"/>
        <v>150x12.5</v>
      </c>
    </row>
    <row r="1892" spans="1:3" x14ac:dyDescent="0.25">
      <c r="A1892" s="10" t="s">
        <v>2010</v>
      </c>
      <c r="B1892" t="str">
        <f t="shared" si="58"/>
        <v>MSH</v>
      </c>
      <c r="C1892" t="str">
        <f t="shared" si="59"/>
        <v>150x14.2</v>
      </c>
    </row>
    <row r="1893" spans="1:3" x14ac:dyDescent="0.25">
      <c r="A1893" s="10" t="s">
        <v>2011</v>
      </c>
      <c r="B1893" t="str">
        <f t="shared" si="58"/>
        <v>MSH</v>
      </c>
      <c r="C1893" t="str">
        <f t="shared" si="59"/>
        <v>150x16</v>
      </c>
    </row>
    <row r="1894" spans="1:3" x14ac:dyDescent="0.25">
      <c r="A1894" s="10" t="s">
        <v>2012</v>
      </c>
      <c r="B1894" t="str">
        <f t="shared" si="58"/>
        <v>MSH</v>
      </c>
      <c r="C1894" t="str">
        <f t="shared" si="59"/>
        <v>150x17.5</v>
      </c>
    </row>
    <row r="1895" spans="1:3" x14ac:dyDescent="0.25">
      <c r="A1895" s="10" t="s">
        <v>2013</v>
      </c>
      <c r="B1895" t="str">
        <f t="shared" si="58"/>
        <v>MSH</v>
      </c>
      <c r="C1895" t="str">
        <f t="shared" si="59"/>
        <v>160x6.3</v>
      </c>
    </row>
    <row r="1896" spans="1:3" x14ac:dyDescent="0.25">
      <c r="A1896" s="10" t="s">
        <v>2014</v>
      </c>
      <c r="B1896" t="str">
        <f t="shared" si="58"/>
        <v>MSH</v>
      </c>
      <c r="C1896" t="str">
        <f t="shared" si="59"/>
        <v>160x7.1</v>
      </c>
    </row>
    <row r="1897" spans="1:3" x14ac:dyDescent="0.25">
      <c r="A1897" s="10" t="s">
        <v>2015</v>
      </c>
      <c r="B1897" t="str">
        <f t="shared" si="58"/>
        <v>MSH</v>
      </c>
      <c r="C1897" t="str">
        <f t="shared" si="59"/>
        <v>160x8</v>
      </c>
    </row>
    <row r="1898" spans="1:3" x14ac:dyDescent="0.25">
      <c r="A1898" s="10" t="s">
        <v>2016</v>
      </c>
      <c r="B1898" t="str">
        <f t="shared" si="58"/>
        <v>MSH</v>
      </c>
      <c r="C1898" t="str">
        <f t="shared" si="59"/>
        <v>160x8.8</v>
      </c>
    </row>
    <row r="1899" spans="1:3" x14ac:dyDescent="0.25">
      <c r="A1899" s="10" t="s">
        <v>2017</v>
      </c>
      <c r="B1899" t="str">
        <f t="shared" si="58"/>
        <v>MSH</v>
      </c>
      <c r="C1899" t="str">
        <f t="shared" si="59"/>
        <v>160x10</v>
      </c>
    </row>
    <row r="1900" spans="1:3" x14ac:dyDescent="0.25">
      <c r="A1900" s="10" t="s">
        <v>2018</v>
      </c>
      <c r="B1900" t="str">
        <f t="shared" si="58"/>
        <v>MSH</v>
      </c>
      <c r="C1900" t="str">
        <f t="shared" si="59"/>
        <v>160x11</v>
      </c>
    </row>
    <row r="1901" spans="1:3" x14ac:dyDescent="0.25">
      <c r="A1901" s="10" t="s">
        <v>2019</v>
      </c>
      <c r="B1901" t="str">
        <f t="shared" si="58"/>
        <v>MSH</v>
      </c>
      <c r="C1901" t="str">
        <f t="shared" si="59"/>
        <v>160x12.5</v>
      </c>
    </row>
    <row r="1902" spans="1:3" x14ac:dyDescent="0.25">
      <c r="A1902" s="10" t="s">
        <v>2020</v>
      </c>
      <c r="B1902" t="str">
        <f t="shared" si="58"/>
        <v>MSH</v>
      </c>
      <c r="C1902" t="str">
        <f t="shared" si="59"/>
        <v>160x14.2</v>
      </c>
    </row>
    <row r="1903" spans="1:3" x14ac:dyDescent="0.25">
      <c r="A1903" s="10" t="s">
        <v>2021</v>
      </c>
      <c r="B1903" t="str">
        <f t="shared" si="58"/>
        <v>MSH</v>
      </c>
      <c r="C1903" t="str">
        <f t="shared" si="59"/>
        <v>160x16</v>
      </c>
    </row>
    <row r="1904" spans="1:3" x14ac:dyDescent="0.25">
      <c r="A1904" s="10" t="s">
        <v>2022</v>
      </c>
      <c r="B1904" t="str">
        <f t="shared" si="58"/>
        <v>MSH</v>
      </c>
      <c r="C1904" t="str">
        <f t="shared" si="59"/>
        <v>160x17.5</v>
      </c>
    </row>
    <row r="1905" spans="1:3" x14ac:dyDescent="0.25">
      <c r="A1905" s="10" t="s">
        <v>2023</v>
      </c>
      <c r="B1905" t="str">
        <f t="shared" si="58"/>
        <v>MSH</v>
      </c>
      <c r="C1905" t="str">
        <f t="shared" si="59"/>
        <v>180x6.3</v>
      </c>
    </row>
    <row r="1906" spans="1:3" x14ac:dyDescent="0.25">
      <c r="A1906" s="10" t="s">
        <v>2024</v>
      </c>
      <c r="B1906" t="str">
        <f t="shared" si="58"/>
        <v>MSH</v>
      </c>
      <c r="C1906" t="str">
        <f t="shared" si="59"/>
        <v>180x7.1</v>
      </c>
    </row>
    <row r="1907" spans="1:3" x14ac:dyDescent="0.25">
      <c r="A1907" s="10" t="s">
        <v>2025</v>
      </c>
      <c r="B1907" t="str">
        <f t="shared" si="58"/>
        <v>MSH</v>
      </c>
      <c r="C1907" t="str">
        <f t="shared" si="59"/>
        <v>180x8</v>
      </c>
    </row>
    <row r="1908" spans="1:3" x14ac:dyDescent="0.25">
      <c r="A1908" s="10" t="s">
        <v>2026</v>
      </c>
      <c r="B1908" t="str">
        <f t="shared" si="58"/>
        <v>MSH</v>
      </c>
      <c r="C1908" t="str">
        <f t="shared" si="59"/>
        <v>180x8.8</v>
      </c>
    </row>
    <row r="1909" spans="1:3" x14ac:dyDescent="0.25">
      <c r="A1909" s="10" t="s">
        <v>2027</v>
      </c>
      <c r="B1909" t="str">
        <f t="shared" si="58"/>
        <v>MSH</v>
      </c>
      <c r="C1909" t="str">
        <f t="shared" si="59"/>
        <v>180x10</v>
      </c>
    </row>
    <row r="1910" spans="1:3" x14ac:dyDescent="0.25">
      <c r="A1910" s="10" t="s">
        <v>2028</v>
      </c>
      <c r="B1910" t="str">
        <f t="shared" si="58"/>
        <v>MSH</v>
      </c>
      <c r="C1910" t="str">
        <f t="shared" si="59"/>
        <v>180x11</v>
      </c>
    </row>
    <row r="1911" spans="1:3" x14ac:dyDescent="0.25">
      <c r="A1911" s="10" t="s">
        <v>2029</v>
      </c>
      <c r="B1911" t="str">
        <f t="shared" si="58"/>
        <v>MSH</v>
      </c>
      <c r="C1911" t="str">
        <f t="shared" si="59"/>
        <v>180x12.5</v>
      </c>
    </row>
    <row r="1912" spans="1:3" x14ac:dyDescent="0.25">
      <c r="A1912" s="10" t="s">
        <v>2030</v>
      </c>
      <c r="B1912" t="str">
        <f t="shared" si="58"/>
        <v>MSH</v>
      </c>
      <c r="C1912" t="str">
        <f t="shared" si="59"/>
        <v>180x14.2</v>
      </c>
    </row>
    <row r="1913" spans="1:3" x14ac:dyDescent="0.25">
      <c r="A1913" s="10" t="s">
        <v>2031</v>
      </c>
      <c r="B1913" t="str">
        <f t="shared" si="58"/>
        <v>MSH</v>
      </c>
      <c r="C1913" t="str">
        <f t="shared" si="59"/>
        <v>180x16</v>
      </c>
    </row>
    <row r="1914" spans="1:3" x14ac:dyDescent="0.25">
      <c r="A1914" s="10" t="s">
        <v>2032</v>
      </c>
      <c r="B1914" t="str">
        <f t="shared" si="58"/>
        <v>MSH</v>
      </c>
      <c r="C1914" t="str">
        <f t="shared" si="59"/>
        <v>200x6.3</v>
      </c>
    </row>
    <row r="1915" spans="1:3" x14ac:dyDescent="0.25">
      <c r="A1915" s="10" t="s">
        <v>2033</v>
      </c>
      <c r="B1915" t="str">
        <f t="shared" si="58"/>
        <v>MSH</v>
      </c>
      <c r="C1915" t="str">
        <f t="shared" si="59"/>
        <v>200x7.1</v>
      </c>
    </row>
    <row r="1916" spans="1:3" x14ac:dyDescent="0.25">
      <c r="A1916" s="10" t="s">
        <v>2034</v>
      </c>
      <c r="B1916" t="str">
        <f t="shared" si="58"/>
        <v>MSH</v>
      </c>
      <c r="C1916" t="str">
        <f t="shared" si="59"/>
        <v>200x8</v>
      </c>
    </row>
    <row r="1917" spans="1:3" x14ac:dyDescent="0.25">
      <c r="A1917" s="10" t="s">
        <v>2035</v>
      </c>
      <c r="B1917" t="str">
        <f t="shared" si="58"/>
        <v>MSH</v>
      </c>
      <c r="C1917" t="str">
        <f t="shared" si="59"/>
        <v>200x8.8</v>
      </c>
    </row>
    <row r="1918" spans="1:3" x14ac:dyDescent="0.25">
      <c r="A1918" s="10" t="s">
        <v>2036</v>
      </c>
      <c r="B1918" t="str">
        <f t="shared" si="58"/>
        <v>MSH</v>
      </c>
      <c r="C1918" t="str">
        <f t="shared" si="59"/>
        <v>200x10</v>
      </c>
    </row>
    <row r="1919" spans="1:3" x14ac:dyDescent="0.25">
      <c r="A1919" s="10" t="s">
        <v>2037</v>
      </c>
      <c r="B1919" t="str">
        <f t="shared" si="58"/>
        <v>MSH</v>
      </c>
      <c r="C1919" t="str">
        <f t="shared" si="59"/>
        <v>200x11</v>
      </c>
    </row>
    <row r="1920" spans="1:3" x14ac:dyDescent="0.25">
      <c r="A1920" s="10" t="s">
        <v>2038</v>
      </c>
      <c r="B1920" t="str">
        <f t="shared" si="58"/>
        <v>MSH</v>
      </c>
      <c r="C1920" t="str">
        <f t="shared" si="59"/>
        <v>200x12.5</v>
      </c>
    </row>
    <row r="1921" spans="1:3" x14ac:dyDescent="0.25">
      <c r="A1921" s="10" t="s">
        <v>2039</v>
      </c>
      <c r="B1921" t="str">
        <f t="shared" si="58"/>
        <v>MSH</v>
      </c>
      <c r="C1921" t="str">
        <f t="shared" si="59"/>
        <v>200x14.2</v>
      </c>
    </row>
    <row r="1922" spans="1:3" x14ac:dyDescent="0.25">
      <c r="A1922" s="10" t="s">
        <v>2040</v>
      </c>
      <c r="B1922" t="str">
        <f t="shared" si="58"/>
        <v>MSH</v>
      </c>
      <c r="C1922" t="str">
        <f t="shared" si="59"/>
        <v>200x16</v>
      </c>
    </row>
    <row r="1923" spans="1:3" x14ac:dyDescent="0.25">
      <c r="A1923" s="10" t="s">
        <v>2041</v>
      </c>
      <c r="B1923" t="str">
        <f t="shared" ref="B1923:B1986" si="60">UPPER(LEFT(A1923,FIND(" ",A1923)-1))</f>
        <v>MSH</v>
      </c>
      <c r="C1923" t="str">
        <f t="shared" ref="C1923:C1986" si="61">MID(A1923,FIND(" ",A1923)+1, LEN(A1923))</f>
        <v>220x6.3</v>
      </c>
    </row>
    <row r="1924" spans="1:3" x14ac:dyDescent="0.25">
      <c r="A1924" s="10" t="s">
        <v>2042</v>
      </c>
      <c r="B1924" t="str">
        <f t="shared" si="60"/>
        <v>MSH</v>
      </c>
      <c r="C1924" t="str">
        <f t="shared" si="61"/>
        <v>220x7.1</v>
      </c>
    </row>
    <row r="1925" spans="1:3" x14ac:dyDescent="0.25">
      <c r="A1925" s="10" t="s">
        <v>2043</v>
      </c>
      <c r="B1925" t="str">
        <f t="shared" si="60"/>
        <v>MSH</v>
      </c>
      <c r="C1925" t="str">
        <f t="shared" si="61"/>
        <v>220x8</v>
      </c>
    </row>
    <row r="1926" spans="1:3" x14ac:dyDescent="0.25">
      <c r="A1926" s="10" t="s">
        <v>2044</v>
      </c>
      <c r="B1926" t="str">
        <f t="shared" si="60"/>
        <v>MSH</v>
      </c>
      <c r="C1926" t="str">
        <f t="shared" si="61"/>
        <v>220x8.8</v>
      </c>
    </row>
    <row r="1927" spans="1:3" x14ac:dyDescent="0.25">
      <c r="A1927" s="10" t="s">
        <v>2045</v>
      </c>
      <c r="B1927" t="str">
        <f t="shared" si="60"/>
        <v>MSH</v>
      </c>
      <c r="C1927" t="str">
        <f t="shared" si="61"/>
        <v>220x10</v>
      </c>
    </row>
    <row r="1928" spans="1:3" x14ac:dyDescent="0.25">
      <c r="A1928" s="10" t="s">
        <v>2046</v>
      </c>
      <c r="B1928" t="str">
        <f t="shared" si="60"/>
        <v>MSH</v>
      </c>
      <c r="C1928" t="str">
        <f t="shared" si="61"/>
        <v>220x11</v>
      </c>
    </row>
    <row r="1929" spans="1:3" x14ac:dyDescent="0.25">
      <c r="A1929" s="10" t="s">
        <v>2047</v>
      </c>
      <c r="B1929" t="str">
        <f t="shared" si="60"/>
        <v>MSH</v>
      </c>
      <c r="C1929" t="str">
        <f t="shared" si="61"/>
        <v>220x12.5</v>
      </c>
    </row>
    <row r="1930" spans="1:3" x14ac:dyDescent="0.25">
      <c r="A1930" s="10" t="s">
        <v>2048</v>
      </c>
      <c r="B1930" t="str">
        <f t="shared" si="60"/>
        <v>MSH</v>
      </c>
      <c r="C1930" t="str">
        <f t="shared" si="61"/>
        <v>220x14.2</v>
      </c>
    </row>
    <row r="1931" spans="1:3" x14ac:dyDescent="0.25">
      <c r="A1931" s="10" t="s">
        <v>2049</v>
      </c>
      <c r="B1931" t="str">
        <f t="shared" si="60"/>
        <v>MSH</v>
      </c>
      <c r="C1931" t="str">
        <f t="shared" si="61"/>
        <v>220x16</v>
      </c>
    </row>
    <row r="1932" spans="1:3" x14ac:dyDescent="0.25">
      <c r="A1932" s="10" t="s">
        <v>2050</v>
      </c>
      <c r="B1932" t="str">
        <f t="shared" si="60"/>
        <v>MSH</v>
      </c>
      <c r="C1932" t="str">
        <f t="shared" si="61"/>
        <v>250x6.3</v>
      </c>
    </row>
    <row r="1933" spans="1:3" x14ac:dyDescent="0.25">
      <c r="A1933" s="10" t="s">
        <v>2051</v>
      </c>
      <c r="B1933" t="str">
        <f t="shared" si="60"/>
        <v>MSH</v>
      </c>
      <c r="C1933" t="str">
        <f t="shared" si="61"/>
        <v>250x7.1</v>
      </c>
    </row>
    <row r="1934" spans="1:3" x14ac:dyDescent="0.25">
      <c r="A1934" s="10" t="s">
        <v>2052</v>
      </c>
      <c r="B1934" t="str">
        <f t="shared" si="60"/>
        <v>MSH</v>
      </c>
      <c r="C1934" t="str">
        <f t="shared" si="61"/>
        <v>250x8</v>
      </c>
    </row>
    <row r="1935" spans="1:3" x14ac:dyDescent="0.25">
      <c r="A1935" s="10" t="s">
        <v>2053</v>
      </c>
      <c r="B1935" t="str">
        <f t="shared" si="60"/>
        <v>MSH</v>
      </c>
      <c r="C1935" t="str">
        <f t="shared" si="61"/>
        <v>250x8.8</v>
      </c>
    </row>
    <row r="1936" spans="1:3" x14ac:dyDescent="0.25">
      <c r="A1936" s="10" t="s">
        <v>2054</v>
      </c>
      <c r="B1936" t="str">
        <f t="shared" si="60"/>
        <v>MSH</v>
      </c>
      <c r="C1936" t="str">
        <f t="shared" si="61"/>
        <v>250x10</v>
      </c>
    </row>
    <row r="1937" spans="1:3" x14ac:dyDescent="0.25">
      <c r="A1937" s="10" t="s">
        <v>2055</v>
      </c>
      <c r="B1937" t="str">
        <f t="shared" si="60"/>
        <v>MSH</v>
      </c>
      <c r="C1937" t="str">
        <f t="shared" si="61"/>
        <v>250x11</v>
      </c>
    </row>
    <row r="1938" spans="1:3" x14ac:dyDescent="0.25">
      <c r="A1938" s="10" t="s">
        <v>2056</v>
      </c>
      <c r="B1938" t="str">
        <f t="shared" si="60"/>
        <v>MSH</v>
      </c>
      <c r="C1938" t="str">
        <f t="shared" si="61"/>
        <v>250x12.5</v>
      </c>
    </row>
    <row r="1939" spans="1:3" x14ac:dyDescent="0.25">
      <c r="A1939" s="10" t="s">
        <v>2057</v>
      </c>
      <c r="B1939" t="str">
        <f t="shared" si="60"/>
        <v>MSH</v>
      </c>
      <c r="C1939" t="str">
        <f t="shared" si="61"/>
        <v>250x14.2</v>
      </c>
    </row>
    <row r="1940" spans="1:3" x14ac:dyDescent="0.25">
      <c r="A1940" s="10" t="s">
        <v>2058</v>
      </c>
      <c r="B1940" t="str">
        <f t="shared" si="60"/>
        <v>MSH</v>
      </c>
      <c r="C1940" t="str">
        <f t="shared" si="61"/>
        <v>250x16</v>
      </c>
    </row>
    <row r="1941" spans="1:3" x14ac:dyDescent="0.25">
      <c r="A1941" s="10" t="s">
        <v>2059</v>
      </c>
      <c r="B1941" t="str">
        <f t="shared" si="60"/>
        <v>MSH</v>
      </c>
      <c r="C1941" t="str">
        <f t="shared" si="61"/>
        <v>250x17.5</v>
      </c>
    </row>
    <row r="1942" spans="1:3" x14ac:dyDescent="0.25">
      <c r="A1942" s="10" t="s">
        <v>2060</v>
      </c>
      <c r="B1942" t="str">
        <f t="shared" si="60"/>
        <v>MSH</v>
      </c>
      <c r="C1942" t="str">
        <f t="shared" si="61"/>
        <v>260x6.3</v>
      </c>
    </row>
    <row r="1943" spans="1:3" x14ac:dyDescent="0.25">
      <c r="A1943" s="10" t="s">
        <v>2061</v>
      </c>
      <c r="B1943" t="str">
        <f t="shared" si="60"/>
        <v>MSH</v>
      </c>
      <c r="C1943" t="str">
        <f t="shared" si="61"/>
        <v>260x7.1</v>
      </c>
    </row>
    <row r="1944" spans="1:3" x14ac:dyDescent="0.25">
      <c r="A1944" s="10" t="s">
        <v>2062</v>
      </c>
      <c r="B1944" t="str">
        <f t="shared" si="60"/>
        <v>MSH</v>
      </c>
      <c r="C1944" t="str">
        <f t="shared" si="61"/>
        <v>260x8</v>
      </c>
    </row>
    <row r="1945" spans="1:3" x14ac:dyDescent="0.25">
      <c r="A1945" s="10" t="s">
        <v>2063</v>
      </c>
      <c r="B1945" t="str">
        <f t="shared" si="60"/>
        <v>MSH</v>
      </c>
      <c r="C1945" t="str">
        <f t="shared" si="61"/>
        <v>260x8.8</v>
      </c>
    </row>
    <row r="1946" spans="1:3" x14ac:dyDescent="0.25">
      <c r="A1946" s="10" t="s">
        <v>2064</v>
      </c>
      <c r="B1946" t="str">
        <f t="shared" si="60"/>
        <v>MSH</v>
      </c>
      <c r="C1946" t="str">
        <f t="shared" si="61"/>
        <v>260x10</v>
      </c>
    </row>
    <row r="1947" spans="1:3" x14ac:dyDescent="0.25">
      <c r="A1947" s="10" t="s">
        <v>2065</v>
      </c>
      <c r="B1947" t="str">
        <f t="shared" si="60"/>
        <v>MSH</v>
      </c>
      <c r="C1947" t="str">
        <f t="shared" si="61"/>
        <v>260x11</v>
      </c>
    </row>
    <row r="1948" spans="1:3" x14ac:dyDescent="0.25">
      <c r="A1948" s="10" t="s">
        <v>2066</v>
      </c>
      <c r="B1948" t="str">
        <f t="shared" si="60"/>
        <v>MSH</v>
      </c>
      <c r="C1948" t="str">
        <f t="shared" si="61"/>
        <v>260x12.5</v>
      </c>
    </row>
    <row r="1949" spans="1:3" x14ac:dyDescent="0.25">
      <c r="A1949" s="10" t="s">
        <v>2067</v>
      </c>
      <c r="B1949" t="str">
        <f t="shared" si="60"/>
        <v>MSH</v>
      </c>
      <c r="C1949" t="str">
        <f t="shared" si="61"/>
        <v>260x14.2</v>
      </c>
    </row>
    <row r="1950" spans="1:3" x14ac:dyDescent="0.25">
      <c r="A1950" s="10" t="s">
        <v>2068</v>
      </c>
      <c r="B1950" t="str">
        <f t="shared" si="60"/>
        <v>MSH</v>
      </c>
      <c r="C1950" t="str">
        <f t="shared" si="61"/>
        <v>260x16</v>
      </c>
    </row>
    <row r="1951" spans="1:3" x14ac:dyDescent="0.25">
      <c r="A1951" s="10" t="s">
        <v>2069</v>
      </c>
      <c r="B1951" t="str">
        <f t="shared" si="60"/>
        <v>MSH</v>
      </c>
      <c r="C1951" t="str">
        <f t="shared" si="61"/>
        <v>260x17.5</v>
      </c>
    </row>
    <row r="1952" spans="1:3" x14ac:dyDescent="0.25">
      <c r="A1952" s="10" t="s">
        <v>2070</v>
      </c>
      <c r="B1952" t="str">
        <f t="shared" si="60"/>
        <v>MSH</v>
      </c>
      <c r="C1952" t="str">
        <f t="shared" si="61"/>
        <v>300x6.3</v>
      </c>
    </row>
    <row r="1953" spans="1:3" x14ac:dyDescent="0.25">
      <c r="A1953" s="10" t="s">
        <v>2071</v>
      </c>
      <c r="B1953" t="str">
        <f t="shared" si="60"/>
        <v>MSH</v>
      </c>
      <c r="C1953" t="str">
        <f t="shared" si="61"/>
        <v>300x7.1</v>
      </c>
    </row>
    <row r="1954" spans="1:3" x14ac:dyDescent="0.25">
      <c r="A1954" s="10" t="s">
        <v>2072</v>
      </c>
      <c r="B1954" t="str">
        <f t="shared" si="60"/>
        <v>MSH</v>
      </c>
      <c r="C1954" t="str">
        <f t="shared" si="61"/>
        <v>300x8</v>
      </c>
    </row>
    <row r="1955" spans="1:3" x14ac:dyDescent="0.25">
      <c r="A1955" s="10" t="s">
        <v>2073</v>
      </c>
      <c r="B1955" t="str">
        <f t="shared" si="60"/>
        <v>MSH</v>
      </c>
      <c r="C1955" t="str">
        <f t="shared" si="61"/>
        <v>300x8.8</v>
      </c>
    </row>
    <row r="1956" spans="1:3" x14ac:dyDescent="0.25">
      <c r="A1956" s="10" t="s">
        <v>2074</v>
      </c>
      <c r="B1956" t="str">
        <f t="shared" si="60"/>
        <v>MSH</v>
      </c>
      <c r="C1956" t="str">
        <f t="shared" si="61"/>
        <v>300x10</v>
      </c>
    </row>
    <row r="1957" spans="1:3" x14ac:dyDescent="0.25">
      <c r="A1957" s="10" t="s">
        <v>2075</v>
      </c>
      <c r="B1957" t="str">
        <f t="shared" si="60"/>
        <v>MSH</v>
      </c>
      <c r="C1957" t="str">
        <f t="shared" si="61"/>
        <v>300x11</v>
      </c>
    </row>
    <row r="1958" spans="1:3" x14ac:dyDescent="0.25">
      <c r="A1958" s="10" t="s">
        <v>2076</v>
      </c>
      <c r="B1958" t="str">
        <f t="shared" si="60"/>
        <v>MSH</v>
      </c>
      <c r="C1958" t="str">
        <f t="shared" si="61"/>
        <v>300x12.5</v>
      </c>
    </row>
    <row r="1959" spans="1:3" x14ac:dyDescent="0.25">
      <c r="A1959" s="10" t="s">
        <v>2077</v>
      </c>
      <c r="B1959" t="str">
        <f t="shared" si="60"/>
        <v>MSH</v>
      </c>
      <c r="C1959" t="str">
        <f t="shared" si="61"/>
        <v>300x14.2</v>
      </c>
    </row>
    <row r="1960" spans="1:3" x14ac:dyDescent="0.25">
      <c r="A1960" s="10" t="s">
        <v>2078</v>
      </c>
      <c r="B1960" t="str">
        <f t="shared" si="60"/>
        <v>MSH</v>
      </c>
      <c r="C1960" t="str">
        <f t="shared" si="61"/>
        <v>300x16</v>
      </c>
    </row>
    <row r="1961" spans="1:3" x14ac:dyDescent="0.25">
      <c r="A1961" s="10" t="s">
        <v>2079</v>
      </c>
      <c r="B1961" t="str">
        <f t="shared" si="60"/>
        <v>MSH</v>
      </c>
      <c r="C1961" t="str">
        <f t="shared" si="61"/>
        <v>350x6.3</v>
      </c>
    </row>
    <row r="1962" spans="1:3" x14ac:dyDescent="0.25">
      <c r="A1962" s="10" t="s">
        <v>2080</v>
      </c>
      <c r="B1962" t="str">
        <f t="shared" si="60"/>
        <v>MSH</v>
      </c>
      <c r="C1962" t="str">
        <f t="shared" si="61"/>
        <v>350x7.1</v>
      </c>
    </row>
    <row r="1963" spans="1:3" x14ac:dyDescent="0.25">
      <c r="A1963" s="10" t="s">
        <v>2081</v>
      </c>
      <c r="B1963" t="str">
        <f t="shared" si="60"/>
        <v>MSH</v>
      </c>
      <c r="C1963" t="str">
        <f t="shared" si="61"/>
        <v>350x8</v>
      </c>
    </row>
    <row r="1964" spans="1:3" x14ac:dyDescent="0.25">
      <c r="A1964" s="10" t="s">
        <v>2082</v>
      </c>
      <c r="B1964" t="str">
        <f t="shared" si="60"/>
        <v>MSH</v>
      </c>
      <c r="C1964" t="str">
        <f t="shared" si="61"/>
        <v>350x8.8</v>
      </c>
    </row>
    <row r="1965" spans="1:3" x14ac:dyDescent="0.25">
      <c r="A1965" s="10" t="s">
        <v>2083</v>
      </c>
      <c r="B1965" t="str">
        <f t="shared" si="60"/>
        <v>MSH</v>
      </c>
      <c r="C1965" t="str">
        <f t="shared" si="61"/>
        <v>350x10</v>
      </c>
    </row>
    <row r="1966" spans="1:3" x14ac:dyDescent="0.25">
      <c r="A1966" s="10" t="s">
        <v>2084</v>
      </c>
      <c r="B1966" t="str">
        <f t="shared" si="60"/>
        <v>MSH</v>
      </c>
      <c r="C1966" t="str">
        <f t="shared" si="61"/>
        <v>350x11</v>
      </c>
    </row>
    <row r="1967" spans="1:3" x14ac:dyDescent="0.25">
      <c r="A1967" s="10" t="s">
        <v>2085</v>
      </c>
      <c r="B1967" t="str">
        <f t="shared" si="60"/>
        <v>MSH</v>
      </c>
      <c r="C1967" t="str">
        <f t="shared" si="61"/>
        <v>350x12.5</v>
      </c>
    </row>
    <row r="1968" spans="1:3" x14ac:dyDescent="0.25">
      <c r="A1968" s="10" t="s">
        <v>2086</v>
      </c>
      <c r="B1968" t="str">
        <f t="shared" si="60"/>
        <v>MSH</v>
      </c>
      <c r="C1968" t="str">
        <f t="shared" si="61"/>
        <v>350x14.2</v>
      </c>
    </row>
    <row r="1969" spans="1:3" x14ac:dyDescent="0.25">
      <c r="A1969" s="10" t="s">
        <v>2087</v>
      </c>
      <c r="B1969" t="str">
        <f t="shared" si="60"/>
        <v>MSH</v>
      </c>
      <c r="C1969" t="str">
        <f t="shared" si="61"/>
        <v>350x16</v>
      </c>
    </row>
    <row r="1970" spans="1:3" x14ac:dyDescent="0.25">
      <c r="A1970" s="10" t="s">
        <v>2088</v>
      </c>
      <c r="B1970" t="str">
        <f t="shared" si="60"/>
        <v>MSH</v>
      </c>
      <c r="C1970" t="str">
        <f t="shared" si="61"/>
        <v>400x6.3</v>
      </c>
    </row>
    <row r="1971" spans="1:3" x14ac:dyDescent="0.25">
      <c r="A1971" s="10" t="s">
        <v>2089</v>
      </c>
      <c r="B1971" t="str">
        <f t="shared" si="60"/>
        <v>MSH</v>
      </c>
      <c r="C1971" t="str">
        <f t="shared" si="61"/>
        <v>400x7.1</v>
      </c>
    </row>
    <row r="1972" spans="1:3" x14ac:dyDescent="0.25">
      <c r="A1972" s="10" t="s">
        <v>2090</v>
      </c>
      <c r="B1972" t="str">
        <f t="shared" si="60"/>
        <v>MSH</v>
      </c>
      <c r="C1972" t="str">
        <f t="shared" si="61"/>
        <v>400x8</v>
      </c>
    </row>
    <row r="1973" spans="1:3" x14ac:dyDescent="0.25">
      <c r="A1973" s="10" t="s">
        <v>2091</v>
      </c>
      <c r="B1973" t="str">
        <f t="shared" si="60"/>
        <v>MSH</v>
      </c>
      <c r="C1973" t="str">
        <f t="shared" si="61"/>
        <v>400x8.8</v>
      </c>
    </row>
    <row r="1974" spans="1:3" x14ac:dyDescent="0.25">
      <c r="A1974" s="10" t="s">
        <v>2092</v>
      </c>
      <c r="B1974" t="str">
        <f t="shared" si="60"/>
        <v>MSH</v>
      </c>
      <c r="C1974" t="str">
        <f t="shared" si="61"/>
        <v>400x10</v>
      </c>
    </row>
    <row r="1975" spans="1:3" x14ac:dyDescent="0.25">
      <c r="A1975" s="10" t="s">
        <v>2093</v>
      </c>
      <c r="B1975" t="str">
        <f t="shared" si="60"/>
        <v>MSH</v>
      </c>
      <c r="C1975" t="str">
        <f t="shared" si="61"/>
        <v>400x11</v>
      </c>
    </row>
    <row r="1976" spans="1:3" x14ac:dyDescent="0.25">
      <c r="A1976" s="10" t="s">
        <v>2094</v>
      </c>
      <c r="B1976" t="str">
        <f t="shared" si="60"/>
        <v>MSH</v>
      </c>
      <c r="C1976" t="str">
        <f t="shared" si="61"/>
        <v>400x12.5</v>
      </c>
    </row>
    <row r="1977" spans="1:3" x14ac:dyDescent="0.25">
      <c r="A1977" s="10" t="s">
        <v>2095</v>
      </c>
      <c r="B1977" t="str">
        <f t="shared" si="60"/>
        <v>MSH</v>
      </c>
      <c r="C1977" t="str">
        <f t="shared" si="61"/>
        <v>400x14.2</v>
      </c>
    </row>
    <row r="1978" spans="1:3" x14ac:dyDescent="0.25">
      <c r="A1978" s="10" t="s">
        <v>2096</v>
      </c>
      <c r="B1978" t="str">
        <f t="shared" si="60"/>
        <v>MSH</v>
      </c>
      <c r="C1978" t="str">
        <f t="shared" si="61"/>
        <v>400x16</v>
      </c>
    </row>
    <row r="1979" spans="1:3" x14ac:dyDescent="0.25">
      <c r="A1979" s="10" t="s">
        <v>2097</v>
      </c>
      <c r="B1979" t="str">
        <f t="shared" si="60"/>
        <v>MSH</v>
      </c>
      <c r="C1979" t="str">
        <f t="shared" si="61"/>
        <v>50x30x2.9</v>
      </c>
    </row>
    <row r="1980" spans="1:3" x14ac:dyDescent="0.25">
      <c r="A1980" s="10" t="s">
        <v>2098</v>
      </c>
      <c r="B1980" t="str">
        <f t="shared" si="60"/>
        <v>MSH</v>
      </c>
      <c r="C1980" t="str">
        <f t="shared" si="61"/>
        <v>50x30x3.2</v>
      </c>
    </row>
    <row r="1981" spans="1:3" x14ac:dyDescent="0.25">
      <c r="A1981" s="10" t="s">
        <v>2099</v>
      </c>
      <c r="B1981" t="str">
        <f t="shared" si="60"/>
        <v>MSH</v>
      </c>
      <c r="C1981" t="str">
        <f t="shared" si="61"/>
        <v>50x30x3.6</v>
      </c>
    </row>
    <row r="1982" spans="1:3" x14ac:dyDescent="0.25">
      <c r="A1982" s="10" t="s">
        <v>2100</v>
      </c>
      <c r="B1982" t="str">
        <f t="shared" si="60"/>
        <v>MSH</v>
      </c>
      <c r="C1982" t="str">
        <f t="shared" si="61"/>
        <v>50x30x4</v>
      </c>
    </row>
    <row r="1983" spans="1:3" x14ac:dyDescent="0.25">
      <c r="A1983" s="10" t="s">
        <v>2101</v>
      </c>
      <c r="B1983" t="str">
        <f t="shared" si="60"/>
        <v>MSH</v>
      </c>
      <c r="C1983" t="str">
        <f t="shared" si="61"/>
        <v>50x30x4.5</v>
      </c>
    </row>
    <row r="1984" spans="1:3" x14ac:dyDescent="0.25">
      <c r="A1984" s="10" t="s">
        <v>2102</v>
      </c>
      <c r="B1984" t="str">
        <f t="shared" si="60"/>
        <v>MSH</v>
      </c>
      <c r="C1984" t="str">
        <f t="shared" si="61"/>
        <v>50x30x5</v>
      </c>
    </row>
    <row r="1985" spans="1:3" x14ac:dyDescent="0.25">
      <c r="A1985" s="10" t="s">
        <v>2103</v>
      </c>
      <c r="B1985" t="str">
        <f t="shared" si="60"/>
        <v>MSH</v>
      </c>
      <c r="C1985" t="str">
        <f t="shared" si="61"/>
        <v>50x30x5.6</v>
      </c>
    </row>
    <row r="1986" spans="1:3" x14ac:dyDescent="0.25">
      <c r="A1986" s="10" t="s">
        <v>2104</v>
      </c>
      <c r="B1986" t="str">
        <f t="shared" si="60"/>
        <v>MSH</v>
      </c>
      <c r="C1986" t="str">
        <f t="shared" si="61"/>
        <v>50x30x6.3</v>
      </c>
    </row>
    <row r="1987" spans="1:3" x14ac:dyDescent="0.25">
      <c r="A1987" s="10" t="s">
        <v>2105</v>
      </c>
      <c r="B1987" t="str">
        <f t="shared" ref="B1987:B2050" si="62">UPPER(LEFT(A1987,FIND(" ",A1987)-1))</f>
        <v>MSH</v>
      </c>
      <c r="C1987" t="str">
        <f t="shared" ref="C1987:C2050" si="63">MID(A1987,FIND(" ",A1987)+1, LEN(A1987))</f>
        <v>50x30x7.1</v>
      </c>
    </row>
    <row r="1988" spans="1:3" x14ac:dyDescent="0.25">
      <c r="A1988" s="10" t="s">
        <v>2106</v>
      </c>
      <c r="B1988" t="str">
        <f t="shared" si="62"/>
        <v>MSH</v>
      </c>
      <c r="C1988" t="str">
        <f t="shared" si="63"/>
        <v>60x40x2.9</v>
      </c>
    </row>
    <row r="1989" spans="1:3" x14ac:dyDescent="0.25">
      <c r="A1989" s="10" t="s">
        <v>2107</v>
      </c>
      <c r="B1989" t="str">
        <f t="shared" si="62"/>
        <v>MSH</v>
      </c>
      <c r="C1989" t="str">
        <f t="shared" si="63"/>
        <v>60x40x3.2</v>
      </c>
    </row>
    <row r="1990" spans="1:3" x14ac:dyDescent="0.25">
      <c r="A1990" s="10" t="s">
        <v>2108</v>
      </c>
      <c r="B1990" t="str">
        <f t="shared" si="62"/>
        <v>MSH</v>
      </c>
      <c r="C1990" t="str">
        <f t="shared" si="63"/>
        <v>60x40x3.6</v>
      </c>
    </row>
    <row r="1991" spans="1:3" x14ac:dyDescent="0.25">
      <c r="A1991" s="10" t="s">
        <v>2109</v>
      </c>
      <c r="B1991" t="str">
        <f t="shared" si="62"/>
        <v>MSH</v>
      </c>
      <c r="C1991" t="str">
        <f t="shared" si="63"/>
        <v>60x40x4</v>
      </c>
    </row>
    <row r="1992" spans="1:3" x14ac:dyDescent="0.25">
      <c r="A1992" s="10" t="s">
        <v>2110</v>
      </c>
      <c r="B1992" t="str">
        <f t="shared" si="62"/>
        <v>MSH</v>
      </c>
      <c r="C1992" t="str">
        <f t="shared" si="63"/>
        <v>60x40x4.5</v>
      </c>
    </row>
    <row r="1993" spans="1:3" x14ac:dyDescent="0.25">
      <c r="A1993" s="10" t="s">
        <v>2111</v>
      </c>
      <c r="B1993" t="str">
        <f t="shared" si="62"/>
        <v>MSH</v>
      </c>
      <c r="C1993" t="str">
        <f t="shared" si="63"/>
        <v>60x40x5</v>
      </c>
    </row>
    <row r="1994" spans="1:3" x14ac:dyDescent="0.25">
      <c r="A1994" s="10" t="s">
        <v>2112</v>
      </c>
      <c r="B1994" t="str">
        <f t="shared" si="62"/>
        <v>MSH</v>
      </c>
      <c r="C1994" t="str">
        <f t="shared" si="63"/>
        <v>60x40x5.6</v>
      </c>
    </row>
    <row r="1995" spans="1:3" x14ac:dyDescent="0.25">
      <c r="A1995" s="10" t="s">
        <v>2113</v>
      </c>
      <c r="B1995" t="str">
        <f t="shared" si="62"/>
        <v>MSH</v>
      </c>
      <c r="C1995" t="str">
        <f t="shared" si="63"/>
        <v>60x40x6.3</v>
      </c>
    </row>
    <row r="1996" spans="1:3" x14ac:dyDescent="0.25">
      <c r="A1996" s="10" t="s">
        <v>2114</v>
      </c>
      <c r="B1996" t="str">
        <f t="shared" si="62"/>
        <v>MSH</v>
      </c>
      <c r="C1996" t="str">
        <f t="shared" si="63"/>
        <v>60x40x7.1</v>
      </c>
    </row>
    <row r="1997" spans="1:3" x14ac:dyDescent="0.25">
      <c r="A1997" s="10" t="s">
        <v>2115</v>
      </c>
      <c r="B1997" t="str">
        <f t="shared" si="62"/>
        <v>MSH</v>
      </c>
      <c r="C1997" t="str">
        <f t="shared" si="63"/>
        <v>60x40x8</v>
      </c>
    </row>
    <row r="1998" spans="1:3" x14ac:dyDescent="0.25">
      <c r="A1998" s="10" t="s">
        <v>2116</v>
      </c>
      <c r="B1998" t="str">
        <f t="shared" si="62"/>
        <v>MSH</v>
      </c>
      <c r="C1998" t="str">
        <f t="shared" si="63"/>
        <v>70x40x2.9</v>
      </c>
    </row>
    <row r="1999" spans="1:3" x14ac:dyDescent="0.25">
      <c r="A1999" s="10" t="s">
        <v>2117</v>
      </c>
      <c r="B1999" t="str">
        <f t="shared" si="62"/>
        <v>MSH</v>
      </c>
      <c r="C1999" t="str">
        <f t="shared" si="63"/>
        <v>70x40x3.2</v>
      </c>
    </row>
    <row r="2000" spans="1:3" x14ac:dyDescent="0.25">
      <c r="A2000" s="10" t="s">
        <v>2118</v>
      </c>
      <c r="B2000" t="str">
        <f t="shared" si="62"/>
        <v>MSH</v>
      </c>
      <c r="C2000" t="str">
        <f t="shared" si="63"/>
        <v>70x40x3.6</v>
      </c>
    </row>
    <row r="2001" spans="1:3" x14ac:dyDescent="0.25">
      <c r="A2001" s="10" t="s">
        <v>2119</v>
      </c>
      <c r="B2001" t="str">
        <f t="shared" si="62"/>
        <v>MSH</v>
      </c>
      <c r="C2001" t="str">
        <f t="shared" si="63"/>
        <v>70x40x4</v>
      </c>
    </row>
    <row r="2002" spans="1:3" x14ac:dyDescent="0.25">
      <c r="A2002" s="10" t="s">
        <v>2120</v>
      </c>
      <c r="B2002" t="str">
        <f t="shared" si="62"/>
        <v>MSH</v>
      </c>
      <c r="C2002" t="str">
        <f t="shared" si="63"/>
        <v>70x40x4.5</v>
      </c>
    </row>
    <row r="2003" spans="1:3" x14ac:dyDescent="0.25">
      <c r="A2003" s="10" t="s">
        <v>2121</v>
      </c>
      <c r="B2003" t="str">
        <f t="shared" si="62"/>
        <v>MSH</v>
      </c>
      <c r="C2003" t="str">
        <f t="shared" si="63"/>
        <v>70x40x5</v>
      </c>
    </row>
    <row r="2004" spans="1:3" x14ac:dyDescent="0.25">
      <c r="A2004" s="10" t="s">
        <v>2122</v>
      </c>
      <c r="B2004" t="str">
        <f t="shared" si="62"/>
        <v>MSH</v>
      </c>
      <c r="C2004" t="str">
        <f t="shared" si="63"/>
        <v>70x40x5.6</v>
      </c>
    </row>
    <row r="2005" spans="1:3" x14ac:dyDescent="0.25">
      <c r="A2005" s="10" t="s">
        <v>2123</v>
      </c>
      <c r="B2005" t="str">
        <f t="shared" si="62"/>
        <v>MSH</v>
      </c>
      <c r="C2005" t="str">
        <f t="shared" si="63"/>
        <v>70x40x6.3</v>
      </c>
    </row>
    <row r="2006" spans="1:3" x14ac:dyDescent="0.25">
      <c r="A2006" s="10" t="s">
        <v>2124</v>
      </c>
      <c r="B2006" t="str">
        <f t="shared" si="62"/>
        <v>MSH</v>
      </c>
      <c r="C2006" t="str">
        <f t="shared" si="63"/>
        <v>70x40x7.1</v>
      </c>
    </row>
    <row r="2007" spans="1:3" x14ac:dyDescent="0.25">
      <c r="A2007" s="10" t="s">
        <v>2125</v>
      </c>
      <c r="B2007" t="str">
        <f t="shared" si="62"/>
        <v>MSH</v>
      </c>
      <c r="C2007" t="str">
        <f t="shared" si="63"/>
        <v>70x40x8</v>
      </c>
    </row>
    <row r="2008" spans="1:3" x14ac:dyDescent="0.25">
      <c r="A2008" s="10" t="s">
        <v>2126</v>
      </c>
      <c r="B2008" t="str">
        <f t="shared" si="62"/>
        <v>MSH</v>
      </c>
      <c r="C2008" t="str">
        <f t="shared" si="63"/>
        <v>70x40x8.8</v>
      </c>
    </row>
    <row r="2009" spans="1:3" x14ac:dyDescent="0.25">
      <c r="A2009" s="10" t="s">
        <v>2127</v>
      </c>
      <c r="B2009" t="str">
        <f t="shared" si="62"/>
        <v>MSH</v>
      </c>
      <c r="C2009" t="str">
        <f t="shared" si="63"/>
        <v>70x40x10</v>
      </c>
    </row>
    <row r="2010" spans="1:3" x14ac:dyDescent="0.25">
      <c r="A2010" s="10" t="s">
        <v>2128</v>
      </c>
      <c r="B2010" t="str">
        <f t="shared" si="62"/>
        <v>MSH</v>
      </c>
      <c r="C2010" t="str">
        <f t="shared" si="63"/>
        <v>80x40x2.9</v>
      </c>
    </row>
    <row r="2011" spans="1:3" x14ac:dyDescent="0.25">
      <c r="A2011" s="10" t="s">
        <v>2129</v>
      </c>
      <c r="B2011" t="str">
        <f t="shared" si="62"/>
        <v>MSH</v>
      </c>
      <c r="C2011" t="str">
        <f t="shared" si="63"/>
        <v>80x40x3.2</v>
      </c>
    </row>
    <row r="2012" spans="1:3" x14ac:dyDescent="0.25">
      <c r="A2012" s="10" t="s">
        <v>2130</v>
      </c>
      <c r="B2012" t="str">
        <f t="shared" si="62"/>
        <v>MSH</v>
      </c>
      <c r="C2012" t="str">
        <f t="shared" si="63"/>
        <v>80x40x3.6</v>
      </c>
    </row>
    <row r="2013" spans="1:3" x14ac:dyDescent="0.25">
      <c r="A2013" s="10" t="s">
        <v>2131</v>
      </c>
      <c r="B2013" t="str">
        <f t="shared" si="62"/>
        <v>MSH</v>
      </c>
      <c r="C2013" t="str">
        <f t="shared" si="63"/>
        <v>80x40x4</v>
      </c>
    </row>
    <row r="2014" spans="1:3" x14ac:dyDescent="0.25">
      <c r="A2014" s="10" t="s">
        <v>2132</v>
      </c>
      <c r="B2014" t="str">
        <f t="shared" si="62"/>
        <v>MSH</v>
      </c>
      <c r="C2014" t="str">
        <f t="shared" si="63"/>
        <v>80x40x4.5</v>
      </c>
    </row>
    <row r="2015" spans="1:3" x14ac:dyDescent="0.25">
      <c r="A2015" s="10" t="s">
        <v>2133</v>
      </c>
      <c r="B2015" t="str">
        <f t="shared" si="62"/>
        <v>MSH</v>
      </c>
      <c r="C2015" t="str">
        <f t="shared" si="63"/>
        <v>80x40x5</v>
      </c>
    </row>
    <row r="2016" spans="1:3" x14ac:dyDescent="0.25">
      <c r="A2016" s="10" t="s">
        <v>2134</v>
      </c>
      <c r="B2016" t="str">
        <f t="shared" si="62"/>
        <v>MSH</v>
      </c>
      <c r="C2016" t="str">
        <f t="shared" si="63"/>
        <v>80x40x5.6</v>
      </c>
    </row>
    <row r="2017" spans="1:3" x14ac:dyDescent="0.25">
      <c r="A2017" s="10" t="s">
        <v>2135</v>
      </c>
      <c r="B2017" t="str">
        <f t="shared" si="62"/>
        <v>MSH</v>
      </c>
      <c r="C2017" t="str">
        <f t="shared" si="63"/>
        <v>80x40x6.3</v>
      </c>
    </row>
    <row r="2018" spans="1:3" x14ac:dyDescent="0.25">
      <c r="A2018" s="10" t="s">
        <v>2136</v>
      </c>
      <c r="B2018" t="str">
        <f t="shared" si="62"/>
        <v>MSH</v>
      </c>
      <c r="C2018" t="str">
        <f t="shared" si="63"/>
        <v>80x40x7.1</v>
      </c>
    </row>
    <row r="2019" spans="1:3" x14ac:dyDescent="0.25">
      <c r="A2019" s="10" t="s">
        <v>2137</v>
      </c>
      <c r="B2019" t="str">
        <f t="shared" si="62"/>
        <v>MSH</v>
      </c>
      <c r="C2019" t="str">
        <f t="shared" si="63"/>
        <v>80x40x8</v>
      </c>
    </row>
    <row r="2020" spans="1:3" x14ac:dyDescent="0.25">
      <c r="A2020" s="10" t="s">
        <v>2138</v>
      </c>
      <c r="B2020" t="str">
        <f t="shared" si="62"/>
        <v>MSH</v>
      </c>
      <c r="C2020" t="str">
        <f t="shared" si="63"/>
        <v>80x40x8.8</v>
      </c>
    </row>
    <row r="2021" spans="1:3" x14ac:dyDescent="0.25">
      <c r="A2021" s="10" t="s">
        <v>2139</v>
      </c>
      <c r="B2021" t="str">
        <f t="shared" si="62"/>
        <v>MSH</v>
      </c>
      <c r="C2021" t="str">
        <f t="shared" si="63"/>
        <v>80x40x10</v>
      </c>
    </row>
    <row r="2022" spans="1:3" x14ac:dyDescent="0.25">
      <c r="A2022" s="10" t="s">
        <v>2140</v>
      </c>
      <c r="B2022" t="str">
        <f t="shared" si="62"/>
        <v>MSH</v>
      </c>
      <c r="C2022" t="str">
        <f t="shared" si="63"/>
        <v>80x40x11</v>
      </c>
    </row>
    <row r="2023" spans="1:3" x14ac:dyDescent="0.25">
      <c r="A2023" s="10" t="s">
        <v>2141</v>
      </c>
      <c r="B2023" t="str">
        <f t="shared" si="62"/>
        <v>MSH</v>
      </c>
      <c r="C2023" t="str">
        <f t="shared" si="63"/>
        <v>80x40x12.5</v>
      </c>
    </row>
    <row r="2024" spans="1:3" x14ac:dyDescent="0.25">
      <c r="A2024" s="10" t="s">
        <v>2142</v>
      </c>
      <c r="B2024" t="str">
        <f t="shared" si="62"/>
        <v>MSH</v>
      </c>
      <c r="C2024" t="str">
        <f t="shared" si="63"/>
        <v>90x50x3.2</v>
      </c>
    </row>
    <row r="2025" spans="1:3" x14ac:dyDescent="0.25">
      <c r="A2025" s="10" t="s">
        <v>2143</v>
      </c>
      <c r="B2025" t="str">
        <f t="shared" si="62"/>
        <v>MSH</v>
      </c>
      <c r="C2025" t="str">
        <f t="shared" si="63"/>
        <v>90x50x3.6</v>
      </c>
    </row>
    <row r="2026" spans="1:3" x14ac:dyDescent="0.25">
      <c r="A2026" s="10" t="s">
        <v>2144</v>
      </c>
      <c r="B2026" t="str">
        <f t="shared" si="62"/>
        <v>MSH</v>
      </c>
      <c r="C2026" t="str">
        <f t="shared" si="63"/>
        <v>90x50x4</v>
      </c>
    </row>
    <row r="2027" spans="1:3" x14ac:dyDescent="0.25">
      <c r="A2027" s="10" t="s">
        <v>2145</v>
      </c>
      <c r="B2027" t="str">
        <f t="shared" si="62"/>
        <v>MSH</v>
      </c>
      <c r="C2027" t="str">
        <f t="shared" si="63"/>
        <v>90x50x4.5</v>
      </c>
    </row>
    <row r="2028" spans="1:3" x14ac:dyDescent="0.25">
      <c r="A2028" s="10" t="s">
        <v>2146</v>
      </c>
      <c r="B2028" t="str">
        <f t="shared" si="62"/>
        <v>MSH</v>
      </c>
      <c r="C2028" t="str">
        <f t="shared" si="63"/>
        <v>90x50x5</v>
      </c>
    </row>
    <row r="2029" spans="1:3" x14ac:dyDescent="0.25">
      <c r="A2029" s="10" t="s">
        <v>2147</v>
      </c>
      <c r="B2029" t="str">
        <f t="shared" si="62"/>
        <v>MSH</v>
      </c>
      <c r="C2029" t="str">
        <f t="shared" si="63"/>
        <v>90x50x5.6</v>
      </c>
    </row>
    <row r="2030" spans="1:3" x14ac:dyDescent="0.25">
      <c r="A2030" s="10" t="s">
        <v>2148</v>
      </c>
      <c r="B2030" t="str">
        <f t="shared" si="62"/>
        <v>MSH</v>
      </c>
      <c r="C2030" t="str">
        <f t="shared" si="63"/>
        <v>90x50x6.3</v>
      </c>
    </row>
    <row r="2031" spans="1:3" x14ac:dyDescent="0.25">
      <c r="A2031" s="10" t="s">
        <v>2149</v>
      </c>
      <c r="B2031" t="str">
        <f t="shared" si="62"/>
        <v>MSH</v>
      </c>
      <c r="C2031" t="str">
        <f t="shared" si="63"/>
        <v>90x50x7.1</v>
      </c>
    </row>
    <row r="2032" spans="1:3" x14ac:dyDescent="0.25">
      <c r="A2032" s="10" t="s">
        <v>2150</v>
      </c>
      <c r="B2032" t="str">
        <f t="shared" si="62"/>
        <v>MSH</v>
      </c>
      <c r="C2032" t="str">
        <f t="shared" si="63"/>
        <v>90x50x8</v>
      </c>
    </row>
    <row r="2033" spans="1:3" x14ac:dyDescent="0.25">
      <c r="A2033" s="10" t="s">
        <v>2151</v>
      </c>
      <c r="B2033" t="str">
        <f t="shared" si="62"/>
        <v>MSH</v>
      </c>
      <c r="C2033" t="str">
        <f t="shared" si="63"/>
        <v>90x50x8.8</v>
      </c>
    </row>
    <row r="2034" spans="1:3" x14ac:dyDescent="0.25">
      <c r="A2034" s="10" t="s">
        <v>2152</v>
      </c>
      <c r="B2034" t="str">
        <f t="shared" si="62"/>
        <v>MSH</v>
      </c>
      <c r="C2034" t="str">
        <f t="shared" si="63"/>
        <v>90x50x10</v>
      </c>
    </row>
    <row r="2035" spans="1:3" x14ac:dyDescent="0.25">
      <c r="A2035" s="10" t="s">
        <v>2153</v>
      </c>
      <c r="B2035" t="str">
        <f t="shared" si="62"/>
        <v>MSH</v>
      </c>
      <c r="C2035" t="str">
        <f t="shared" si="63"/>
        <v>90x50x11</v>
      </c>
    </row>
    <row r="2036" spans="1:3" x14ac:dyDescent="0.25">
      <c r="A2036" s="10" t="s">
        <v>2154</v>
      </c>
      <c r="B2036" t="str">
        <f t="shared" si="62"/>
        <v>MSH</v>
      </c>
      <c r="C2036" t="str">
        <f t="shared" si="63"/>
        <v>90x50x12.5</v>
      </c>
    </row>
    <row r="2037" spans="1:3" x14ac:dyDescent="0.25">
      <c r="A2037" s="10" t="s">
        <v>2155</v>
      </c>
      <c r="B2037" t="str">
        <f t="shared" si="62"/>
        <v>MSH</v>
      </c>
      <c r="C2037" t="str">
        <f t="shared" si="63"/>
        <v>100x50x3.6</v>
      </c>
    </row>
    <row r="2038" spans="1:3" x14ac:dyDescent="0.25">
      <c r="A2038" s="10" t="s">
        <v>2156</v>
      </c>
      <c r="B2038" t="str">
        <f t="shared" si="62"/>
        <v>MSH</v>
      </c>
      <c r="C2038" t="str">
        <f t="shared" si="63"/>
        <v>100x50x4</v>
      </c>
    </row>
    <row r="2039" spans="1:3" x14ac:dyDescent="0.25">
      <c r="A2039" s="10" t="s">
        <v>2157</v>
      </c>
      <c r="B2039" t="str">
        <f t="shared" si="62"/>
        <v>MSH</v>
      </c>
      <c r="C2039" t="str">
        <f t="shared" si="63"/>
        <v>100x50x4.5</v>
      </c>
    </row>
    <row r="2040" spans="1:3" x14ac:dyDescent="0.25">
      <c r="A2040" s="10" t="s">
        <v>2158</v>
      </c>
      <c r="B2040" t="str">
        <f t="shared" si="62"/>
        <v>MSH</v>
      </c>
      <c r="C2040" t="str">
        <f t="shared" si="63"/>
        <v>100x50x5</v>
      </c>
    </row>
    <row r="2041" spans="1:3" x14ac:dyDescent="0.25">
      <c r="A2041" s="10" t="s">
        <v>2159</v>
      </c>
      <c r="B2041" t="str">
        <f t="shared" si="62"/>
        <v>MSH</v>
      </c>
      <c r="C2041" t="str">
        <f t="shared" si="63"/>
        <v>100x50x5.6</v>
      </c>
    </row>
    <row r="2042" spans="1:3" x14ac:dyDescent="0.25">
      <c r="A2042" s="10" t="s">
        <v>2160</v>
      </c>
      <c r="B2042" t="str">
        <f t="shared" si="62"/>
        <v>MSH</v>
      </c>
      <c r="C2042" t="str">
        <f t="shared" si="63"/>
        <v>100x50x6.3</v>
      </c>
    </row>
    <row r="2043" spans="1:3" x14ac:dyDescent="0.25">
      <c r="A2043" s="10" t="s">
        <v>2161</v>
      </c>
      <c r="B2043" t="str">
        <f t="shared" si="62"/>
        <v>MSH</v>
      </c>
      <c r="C2043" t="str">
        <f t="shared" si="63"/>
        <v>100x50x7.1</v>
      </c>
    </row>
    <row r="2044" spans="1:3" x14ac:dyDescent="0.25">
      <c r="A2044" s="10" t="s">
        <v>2162</v>
      </c>
      <c r="B2044" t="str">
        <f t="shared" si="62"/>
        <v>MSH</v>
      </c>
      <c r="C2044" t="str">
        <f t="shared" si="63"/>
        <v>100x50x8</v>
      </c>
    </row>
    <row r="2045" spans="1:3" x14ac:dyDescent="0.25">
      <c r="A2045" s="10" t="s">
        <v>2163</v>
      </c>
      <c r="B2045" t="str">
        <f t="shared" si="62"/>
        <v>MSH</v>
      </c>
      <c r="C2045" t="str">
        <f t="shared" si="63"/>
        <v>100x50x8.8</v>
      </c>
    </row>
    <row r="2046" spans="1:3" x14ac:dyDescent="0.25">
      <c r="A2046" s="10" t="s">
        <v>2164</v>
      </c>
      <c r="B2046" t="str">
        <f t="shared" si="62"/>
        <v>MSH</v>
      </c>
      <c r="C2046" t="str">
        <f t="shared" si="63"/>
        <v>100x50x10</v>
      </c>
    </row>
    <row r="2047" spans="1:3" x14ac:dyDescent="0.25">
      <c r="A2047" s="10" t="s">
        <v>2165</v>
      </c>
      <c r="B2047" t="str">
        <f t="shared" si="62"/>
        <v>MSH</v>
      </c>
      <c r="C2047" t="str">
        <f t="shared" si="63"/>
        <v>100x50x11</v>
      </c>
    </row>
    <row r="2048" spans="1:3" x14ac:dyDescent="0.25">
      <c r="A2048" s="10" t="s">
        <v>2166</v>
      </c>
      <c r="B2048" t="str">
        <f t="shared" si="62"/>
        <v>MSH</v>
      </c>
      <c r="C2048" t="str">
        <f t="shared" si="63"/>
        <v>100x50x12.5</v>
      </c>
    </row>
    <row r="2049" spans="1:3" x14ac:dyDescent="0.25">
      <c r="A2049" s="10" t="s">
        <v>2167</v>
      </c>
      <c r="B2049" t="str">
        <f t="shared" si="62"/>
        <v>MSH</v>
      </c>
      <c r="C2049" t="str">
        <f t="shared" si="63"/>
        <v>100x60x3.6</v>
      </c>
    </row>
    <row r="2050" spans="1:3" x14ac:dyDescent="0.25">
      <c r="A2050" s="10" t="s">
        <v>2168</v>
      </c>
      <c r="B2050" t="str">
        <f t="shared" si="62"/>
        <v>MSH</v>
      </c>
      <c r="C2050" t="str">
        <f t="shared" si="63"/>
        <v>100x60x4</v>
      </c>
    </row>
    <row r="2051" spans="1:3" x14ac:dyDescent="0.25">
      <c r="A2051" s="10" t="s">
        <v>2169</v>
      </c>
      <c r="B2051" t="str">
        <f t="shared" ref="B2051:B2114" si="64">UPPER(LEFT(A2051,FIND(" ",A2051)-1))</f>
        <v>MSH</v>
      </c>
      <c r="C2051" t="str">
        <f t="shared" ref="C2051:C2114" si="65">MID(A2051,FIND(" ",A2051)+1, LEN(A2051))</f>
        <v>100x60x4.5</v>
      </c>
    </row>
    <row r="2052" spans="1:3" x14ac:dyDescent="0.25">
      <c r="A2052" s="10" t="s">
        <v>2170</v>
      </c>
      <c r="B2052" t="str">
        <f t="shared" si="64"/>
        <v>MSH</v>
      </c>
      <c r="C2052" t="str">
        <f t="shared" si="65"/>
        <v>100x60x5</v>
      </c>
    </row>
    <row r="2053" spans="1:3" x14ac:dyDescent="0.25">
      <c r="A2053" s="10" t="s">
        <v>2171</v>
      </c>
      <c r="B2053" t="str">
        <f t="shared" si="64"/>
        <v>MSH</v>
      </c>
      <c r="C2053" t="str">
        <f t="shared" si="65"/>
        <v>100x60x5.6</v>
      </c>
    </row>
    <row r="2054" spans="1:3" x14ac:dyDescent="0.25">
      <c r="A2054" s="10" t="s">
        <v>2172</v>
      </c>
      <c r="B2054" t="str">
        <f t="shared" si="64"/>
        <v>MSH</v>
      </c>
      <c r="C2054" t="str">
        <f t="shared" si="65"/>
        <v>100x60x6.3</v>
      </c>
    </row>
    <row r="2055" spans="1:3" x14ac:dyDescent="0.25">
      <c r="A2055" s="10" t="s">
        <v>2173</v>
      </c>
      <c r="B2055" t="str">
        <f t="shared" si="64"/>
        <v>MSH</v>
      </c>
      <c r="C2055" t="str">
        <f t="shared" si="65"/>
        <v>100x60x7.1</v>
      </c>
    </row>
    <row r="2056" spans="1:3" x14ac:dyDescent="0.25">
      <c r="A2056" s="10" t="s">
        <v>2174</v>
      </c>
      <c r="B2056" t="str">
        <f t="shared" si="64"/>
        <v>MSH</v>
      </c>
      <c r="C2056" t="str">
        <f t="shared" si="65"/>
        <v>100x60x8</v>
      </c>
    </row>
    <row r="2057" spans="1:3" x14ac:dyDescent="0.25">
      <c r="A2057" s="10" t="s">
        <v>2175</v>
      </c>
      <c r="B2057" t="str">
        <f t="shared" si="64"/>
        <v>MSH</v>
      </c>
      <c r="C2057" t="str">
        <f t="shared" si="65"/>
        <v>100x60x8.8</v>
      </c>
    </row>
    <row r="2058" spans="1:3" x14ac:dyDescent="0.25">
      <c r="A2058" s="10" t="s">
        <v>2176</v>
      </c>
      <c r="B2058" t="str">
        <f t="shared" si="64"/>
        <v>MSH</v>
      </c>
      <c r="C2058" t="str">
        <f t="shared" si="65"/>
        <v>100x60x10</v>
      </c>
    </row>
    <row r="2059" spans="1:3" x14ac:dyDescent="0.25">
      <c r="A2059" s="10" t="s">
        <v>2177</v>
      </c>
      <c r="B2059" t="str">
        <f t="shared" si="64"/>
        <v>MSH</v>
      </c>
      <c r="C2059" t="str">
        <f t="shared" si="65"/>
        <v>100x60x11</v>
      </c>
    </row>
    <row r="2060" spans="1:3" x14ac:dyDescent="0.25">
      <c r="A2060" s="10" t="s">
        <v>2178</v>
      </c>
      <c r="B2060" t="str">
        <f t="shared" si="64"/>
        <v>MSH</v>
      </c>
      <c r="C2060" t="str">
        <f t="shared" si="65"/>
        <v>100x60x12.5</v>
      </c>
    </row>
    <row r="2061" spans="1:3" x14ac:dyDescent="0.25">
      <c r="A2061" s="10" t="s">
        <v>2179</v>
      </c>
      <c r="B2061" t="str">
        <f t="shared" si="64"/>
        <v>MSH</v>
      </c>
      <c r="C2061" t="str">
        <f t="shared" si="65"/>
        <v>110x60x3.6</v>
      </c>
    </row>
    <row r="2062" spans="1:3" x14ac:dyDescent="0.25">
      <c r="A2062" s="10" t="s">
        <v>2180</v>
      </c>
      <c r="B2062" t="str">
        <f t="shared" si="64"/>
        <v>MSH</v>
      </c>
      <c r="C2062" t="str">
        <f t="shared" si="65"/>
        <v>110x60x4</v>
      </c>
    </row>
    <row r="2063" spans="1:3" x14ac:dyDescent="0.25">
      <c r="A2063" s="10" t="s">
        <v>2181</v>
      </c>
      <c r="B2063" t="str">
        <f t="shared" si="64"/>
        <v>MSH</v>
      </c>
      <c r="C2063" t="str">
        <f t="shared" si="65"/>
        <v>110x60x4.5</v>
      </c>
    </row>
    <row r="2064" spans="1:3" x14ac:dyDescent="0.25">
      <c r="A2064" s="10" t="s">
        <v>2182</v>
      </c>
      <c r="B2064" t="str">
        <f t="shared" si="64"/>
        <v>MSH</v>
      </c>
      <c r="C2064" t="str">
        <f t="shared" si="65"/>
        <v>110x60x5</v>
      </c>
    </row>
    <row r="2065" spans="1:3" x14ac:dyDescent="0.25">
      <c r="A2065" s="10" t="s">
        <v>2183</v>
      </c>
      <c r="B2065" t="str">
        <f t="shared" si="64"/>
        <v>MSH</v>
      </c>
      <c r="C2065" t="str">
        <f t="shared" si="65"/>
        <v>110x60x5.6</v>
      </c>
    </row>
    <row r="2066" spans="1:3" x14ac:dyDescent="0.25">
      <c r="A2066" s="10" t="s">
        <v>2184</v>
      </c>
      <c r="B2066" t="str">
        <f t="shared" si="64"/>
        <v>MSH</v>
      </c>
      <c r="C2066" t="str">
        <f t="shared" si="65"/>
        <v>110x60x6.3</v>
      </c>
    </row>
    <row r="2067" spans="1:3" x14ac:dyDescent="0.25">
      <c r="A2067" s="10" t="s">
        <v>2185</v>
      </c>
      <c r="B2067" t="str">
        <f t="shared" si="64"/>
        <v>MSH</v>
      </c>
      <c r="C2067" t="str">
        <f t="shared" si="65"/>
        <v>110x60x7.1</v>
      </c>
    </row>
    <row r="2068" spans="1:3" x14ac:dyDescent="0.25">
      <c r="A2068" s="10" t="s">
        <v>2186</v>
      </c>
      <c r="B2068" t="str">
        <f t="shared" si="64"/>
        <v>MSH</v>
      </c>
      <c r="C2068" t="str">
        <f t="shared" si="65"/>
        <v>110x60x8</v>
      </c>
    </row>
    <row r="2069" spans="1:3" x14ac:dyDescent="0.25">
      <c r="A2069" s="10" t="s">
        <v>2187</v>
      </c>
      <c r="B2069" t="str">
        <f t="shared" si="64"/>
        <v>MSH</v>
      </c>
      <c r="C2069" t="str">
        <f t="shared" si="65"/>
        <v>110x60x8.8</v>
      </c>
    </row>
    <row r="2070" spans="1:3" x14ac:dyDescent="0.25">
      <c r="A2070" s="10" t="s">
        <v>2188</v>
      </c>
      <c r="B2070" t="str">
        <f t="shared" si="64"/>
        <v>MSH</v>
      </c>
      <c r="C2070" t="str">
        <f t="shared" si="65"/>
        <v>110x60x10</v>
      </c>
    </row>
    <row r="2071" spans="1:3" x14ac:dyDescent="0.25">
      <c r="A2071" s="10" t="s">
        <v>2189</v>
      </c>
      <c r="B2071" t="str">
        <f t="shared" si="64"/>
        <v>MSH</v>
      </c>
      <c r="C2071" t="str">
        <f t="shared" si="65"/>
        <v>110x60x11</v>
      </c>
    </row>
    <row r="2072" spans="1:3" x14ac:dyDescent="0.25">
      <c r="A2072" s="10" t="s">
        <v>2190</v>
      </c>
      <c r="B2072" t="str">
        <f t="shared" si="64"/>
        <v>MSH</v>
      </c>
      <c r="C2072" t="str">
        <f t="shared" si="65"/>
        <v>110x60x12.5</v>
      </c>
    </row>
    <row r="2073" spans="1:3" x14ac:dyDescent="0.25">
      <c r="A2073" s="10" t="s">
        <v>2191</v>
      </c>
      <c r="B2073" t="str">
        <f t="shared" si="64"/>
        <v>MSH</v>
      </c>
      <c r="C2073" t="str">
        <f t="shared" si="65"/>
        <v>120x60x3.6</v>
      </c>
    </row>
    <row r="2074" spans="1:3" x14ac:dyDescent="0.25">
      <c r="A2074" s="10" t="s">
        <v>2192</v>
      </c>
      <c r="B2074" t="str">
        <f t="shared" si="64"/>
        <v>MSH</v>
      </c>
      <c r="C2074" t="str">
        <f t="shared" si="65"/>
        <v>120x60x4</v>
      </c>
    </row>
    <row r="2075" spans="1:3" x14ac:dyDescent="0.25">
      <c r="A2075" s="10" t="s">
        <v>2193</v>
      </c>
      <c r="B2075" t="str">
        <f t="shared" si="64"/>
        <v>MSH</v>
      </c>
      <c r="C2075" t="str">
        <f t="shared" si="65"/>
        <v>120x60x4.5</v>
      </c>
    </row>
    <row r="2076" spans="1:3" x14ac:dyDescent="0.25">
      <c r="A2076" s="10" t="s">
        <v>2194</v>
      </c>
      <c r="B2076" t="str">
        <f t="shared" si="64"/>
        <v>MSH</v>
      </c>
      <c r="C2076" t="str">
        <f t="shared" si="65"/>
        <v>120x60x5</v>
      </c>
    </row>
    <row r="2077" spans="1:3" x14ac:dyDescent="0.25">
      <c r="A2077" s="10" t="s">
        <v>2195</v>
      </c>
      <c r="B2077" t="str">
        <f t="shared" si="64"/>
        <v>MSH</v>
      </c>
      <c r="C2077" t="str">
        <f t="shared" si="65"/>
        <v>120x60x5.6</v>
      </c>
    </row>
    <row r="2078" spans="1:3" x14ac:dyDescent="0.25">
      <c r="A2078" s="10" t="s">
        <v>2196</v>
      </c>
      <c r="B2078" t="str">
        <f t="shared" si="64"/>
        <v>MSH</v>
      </c>
      <c r="C2078" t="str">
        <f t="shared" si="65"/>
        <v>120x60x6.3</v>
      </c>
    </row>
    <row r="2079" spans="1:3" x14ac:dyDescent="0.25">
      <c r="A2079" s="10" t="s">
        <v>2197</v>
      </c>
      <c r="B2079" t="str">
        <f t="shared" si="64"/>
        <v>MSH</v>
      </c>
      <c r="C2079" t="str">
        <f t="shared" si="65"/>
        <v>120x60x7.1</v>
      </c>
    </row>
    <row r="2080" spans="1:3" x14ac:dyDescent="0.25">
      <c r="A2080" s="10" t="s">
        <v>2198</v>
      </c>
      <c r="B2080" t="str">
        <f t="shared" si="64"/>
        <v>MSH</v>
      </c>
      <c r="C2080" t="str">
        <f t="shared" si="65"/>
        <v>120x60x8</v>
      </c>
    </row>
    <row r="2081" spans="1:3" x14ac:dyDescent="0.25">
      <c r="A2081" s="10" t="s">
        <v>2199</v>
      </c>
      <c r="B2081" t="str">
        <f t="shared" si="64"/>
        <v>MSH</v>
      </c>
      <c r="C2081" t="str">
        <f t="shared" si="65"/>
        <v>120x60x8.8</v>
      </c>
    </row>
    <row r="2082" spans="1:3" x14ac:dyDescent="0.25">
      <c r="A2082" s="10" t="s">
        <v>2200</v>
      </c>
      <c r="B2082" t="str">
        <f t="shared" si="64"/>
        <v>MSH</v>
      </c>
      <c r="C2082" t="str">
        <f t="shared" si="65"/>
        <v>120x60x10</v>
      </c>
    </row>
    <row r="2083" spans="1:3" x14ac:dyDescent="0.25">
      <c r="A2083" s="10" t="s">
        <v>2201</v>
      </c>
      <c r="B2083" t="str">
        <f t="shared" si="64"/>
        <v>MSH</v>
      </c>
      <c r="C2083" t="str">
        <f t="shared" si="65"/>
        <v>120x60x11</v>
      </c>
    </row>
    <row r="2084" spans="1:3" x14ac:dyDescent="0.25">
      <c r="A2084" s="10" t="s">
        <v>2202</v>
      </c>
      <c r="B2084" t="str">
        <f t="shared" si="64"/>
        <v>MSH</v>
      </c>
      <c r="C2084" t="str">
        <f t="shared" si="65"/>
        <v>120x60x12.5</v>
      </c>
    </row>
    <row r="2085" spans="1:3" x14ac:dyDescent="0.25">
      <c r="A2085" s="10" t="s">
        <v>2203</v>
      </c>
      <c r="B2085" t="str">
        <f t="shared" si="64"/>
        <v>MSH</v>
      </c>
      <c r="C2085" t="str">
        <f t="shared" si="65"/>
        <v>120x80x3.6</v>
      </c>
    </row>
    <row r="2086" spans="1:3" x14ac:dyDescent="0.25">
      <c r="A2086" s="10" t="s">
        <v>2204</v>
      </c>
      <c r="B2086" t="str">
        <f t="shared" si="64"/>
        <v>MSH</v>
      </c>
      <c r="C2086" t="str">
        <f t="shared" si="65"/>
        <v>120x80x4</v>
      </c>
    </row>
    <row r="2087" spans="1:3" x14ac:dyDescent="0.25">
      <c r="A2087" s="10" t="s">
        <v>2205</v>
      </c>
      <c r="B2087" t="str">
        <f t="shared" si="64"/>
        <v>MSH</v>
      </c>
      <c r="C2087" t="str">
        <f t="shared" si="65"/>
        <v>120x80x4.5</v>
      </c>
    </row>
    <row r="2088" spans="1:3" x14ac:dyDescent="0.25">
      <c r="A2088" s="10" t="s">
        <v>2206</v>
      </c>
      <c r="B2088" t="str">
        <f t="shared" si="64"/>
        <v>MSH</v>
      </c>
      <c r="C2088" t="str">
        <f t="shared" si="65"/>
        <v>120x80x5</v>
      </c>
    </row>
    <row r="2089" spans="1:3" x14ac:dyDescent="0.25">
      <c r="A2089" s="10" t="s">
        <v>2207</v>
      </c>
      <c r="B2089" t="str">
        <f t="shared" si="64"/>
        <v>MSH</v>
      </c>
      <c r="C2089" t="str">
        <f t="shared" si="65"/>
        <v>120x80x5.6</v>
      </c>
    </row>
    <row r="2090" spans="1:3" x14ac:dyDescent="0.25">
      <c r="A2090" s="10" t="s">
        <v>2208</v>
      </c>
      <c r="B2090" t="str">
        <f t="shared" si="64"/>
        <v>MSH</v>
      </c>
      <c r="C2090" t="str">
        <f t="shared" si="65"/>
        <v>120x80x6.3</v>
      </c>
    </row>
    <row r="2091" spans="1:3" x14ac:dyDescent="0.25">
      <c r="A2091" s="10" t="s">
        <v>2209</v>
      </c>
      <c r="B2091" t="str">
        <f t="shared" si="64"/>
        <v>MSH</v>
      </c>
      <c r="C2091" t="str">
        <f t="shared" si="65"/>
        <v>120x80x7.1</v>
      </c>
    </row>
    <row r="2092" spans="1:3" x14ac:dyDescent="0.25">
      <c r="A2092" s="10" t="s">
        <v>2210</v>
      </c>
      <c r="B2092" t="str">
        <f t="shared" si="64"/>
        <v>MSH</v>
      </c>
      <c r="C2092" t="str">
        <f t="shared" si="65"/>
        <v>120x80x8</v>
      </c>
    </row>
    <row r="2093" spans="1:3" x14ac:dyDescent="0.25">
      <c r="A2093" s="10" t="s">
        <v>2211</v>
      </c>
      <c r="B2093" t="str">
        <f t="shared" si="64"/>
        <v>MSH</v>
      </c>
      <c r="C2093" t="str">
        <f t="shared" si="65"/>
        <v>120x80x8.8</v>
      </c>
    </row>
    <row r="2094" spans="1:3" x14ac:dyDescent="0.25">
      <c r="A2094" s="10" t="s">
        <v>2212</v>
      </c>
      <c r="B2094" t="str">
        <f t="shared" si="64"/>
        <v>MSH</v>
      </c>
      <c r="C2094" t="str">
        <f t="shared" si="65"/>
        <v>120x80x10</v>
      </c>
    </row>
    <row r="2095" spans="1:3" x14ac:dyDescent="0.25">
      <c r="A2095" s="10" t="s">
        <v>2213</v>
      </c>
      <c r="B2095" t="str">
        <f t="shared" si="64"/>
        <v>MSH</v>
      </c>
      <c r="C2095" t="str">
        <f t="shared" si="65"/>
        <v>120x80x11</v>
      </c>
    </row>
    <row r="2096" spans="1:3" x14ac:dyDescent="0.25">
      <c r="A2096" s="10" t="s">
        <v>2214</v>
      </c>
      <c r="B2096" t="str">
        <f t="shared" si="64"/>
        <v>MSH</v>
      </c>
      <c r="C2096" t="str">
        <f t="shared" si="65"/>
        <v>120x80x12.5</v>
      </c>
    </row>
    <row r="2097" spans="1:3" x14ac:dyDescent="0.25">
      <c r="A2097" s="10" t="s">
        <v>2215</v>
      </c>
      <c r="B2097" t="str">
        <f t="shared" si="64"/>
        <v>MSH</v>
      </c>
      <c r="C2097" t="str">
        <f t="shared" si="65"/>
        <v>120x80x14.2</v>
      </c>
    </row>
    <row r="2098" spans="1:3" x14ac:dyDescent="0.25">
      <c r="A2098" s="10" t="s">
        <v>2216</v>
      </c>
      <c r="B2098" t="str">
        <f t="shared" si="64"/>
        <v>MSH</v>
      </c>
      <c r="C2098" t="str">
        <f t="shared" si="65"/>
        <v>140x70x3.6</v>
      </c>
    </row>
    <row r="2099" spans="1:3" x14ac:dyDescent="0.25">
      <c r="A2099" s="10" t="s">
        <v>2217</v>
      </c>
      <c r="B2099" t="str">
        <f t="shared" si="64"/>
        <v>MSH</v>
      </c>
      <c r="C2099" t="str">
        <f t="shared" si="65"/>
        <v>140x70x4</v>
      </c>
    </row>
    <row r="2100" spans="1:3" x14ac:dyDescent="0.25">
      <c r="A2100" s="10" t="s">
        <v>2218</v>
      </c>
      <c r="B2100" t="str">
        <f t="shared" si="64"/>
        <v>MSH</v>
      </c>
      <c r="C2100" t="str">
        <f t="shared" si="65"/>
        <v>140x70x4.5</v>
      </c>
    </row>
    <row r="2101" spans="1:3" x14ac:dyDescent="0.25">
      <c r="A2101" s="10" t="s">
        <v>2219</v>
      </c>
      <c r="B2101" t="str">
        <f t="shared" si="64"/>
        <v>MSH</v>
      </c>
      <c r="C2101" t="str">
        <f t="shared" si="65"/>
        <v>140x70x5</v>
      </c>
    </row>
    <row r="2102" spans="1:3" x14ac:dyDescent="0.25">
      <c r="A2102" s="10" t="s">
        <v>2220</v>
      </c>
      <c r="B2102" t="str">
        <f t="shared" si="64"/>
        <v>MSH</v>
      </c>
      <c r="C2102" t="str">
        <f t="shared" si="65"/>
        <v>140x70x5.6</v>
      </c>
    </row>
    <row r="2103" spans="1:3" x14ac:dyDescent="0.25">
      <c r="A2103" s="10" t="s">
        <v>2221</v>
      </c>
      <c r="B2103" t="str">
        <f t="shared" si="64"/>
        <v>MSH</v>
      </c>
      <c r="C2103" t="str">
        <f t="shared" si="65"/>
        <v>140x70x6.3</v>
      </c>
    </row>
    <row r="2104" spans="1:3" x14ac:dyDescent="0.25">
      <c r="A2104" s="10" t="s">
        <v>2222</v>
      </c>
      <c r="B2104" t="str">
        <f t="shared" si="64"/>
        <v>MSH</v>
      </c>
      <c r="C2104" t="str">
        <f t="shared" si="65"/>
        <v>140x70x7.1</v>
      </c>
    </row>
    <row r="2105" spans="1:3" x14ac:dyDescent="0.25">
      <c r="A2105" s="10" t="s">
        <v>2223</v>
      </c>
      <c r="B2105" t="str">
        <f t="shared" si="64"/>
        <v>MSH</v>
      </c>
      <c r="C2105" t="str">
        <f t="shared" si="65"/>
        <v>140x70x8</v>
      </c>
    </row>
    <row r="2106" spans="1:3" x14ac:dyDescent="0.25">
      <c r="A2106" s="10" t="s">
        <v>2224</v>
      </c>
      <c r="B2106" t="str">
        <f t="shared" si="64"/>
        <v>MSH</v>
      </c>
      <c r="C2106" t="str">
        <f t="shared" si="65"/>
        <v>140x70x8.8</v>
      </c>
    </row>
    <row r="2107" spans="1:3" x14ac:dyDescent="0.25">
      <c r="A2107" s="10" t="s">
        <v>2225</v>
      </c>
      <c r="B2107" t="str">
        <f t="shared" si="64"/>
        <v>MSH</v>
      </c>
      <c r="C2107" t="str">
        <f t="shared" si="65"/>
        <v>140x70x10</v>
      </c>
    </row>
    <row r="2108" spans="1:3" x14ac:dyDescent="0.25">
      <c r="A2108" s="10" t="s">
        <v>2226</v>
      </c>
      <c r="B2108" t="str">
        <f t="shared" si="64"/>
        <v>MSH</v>
      </c>
      <c r="C2108" t="str">
        <f t="shared" si="65"/>
        <v>140x70x11</v>
      </c>
    </row>
    <row r="2109" spans="1:3" x14ac:dyDescent="0.25">
      <c r="A2109" s="10" t="s">
        <v>2227</v>
      </c>
      <c r="B2109" t="str">
        <f t="shared" si="64"/>
        <v>MSH</v>
      </c>
      <c r="C2109" t="str">
        <f t="shared" si="65"/>
        <v>140x70x12.5</v>
      </c>
    </row>
    <row r="2110" spans="1:3" x14ac:dyDescent="0.25">
      <c r="A2110" s="10" t="s">
        <v>2228</v>
      </c>
      <c r="B2110" t="str">
        <f t="shared" si="64"/>
        <v>MSH</v>
      </c>
      <c r="C2110" t="str">
        <f t="shared" si="65"/>
        <v>140x70x14.2</v>
      </c>
    </row>
    <row r="2111" spans="1:3" x14ac:dyDescent="0.25">
      <c r="A2111" s="10" t="s">
        <v>2229</v>
      </c>
      <c r="B2111" t="str">
        <f t="shared" si="64"/>
        <v>MSH</v>
      </c>
      <c r="C2111" t="str">
        <f t="shared" si="65"/>
        <v>140x80x4</v>
      </c>
    </row>
    <row r="2112" spans="1:3" x14ac:dyDescent="0.25">
      <c r="A2112" s="10" t="s">
        <v>2230</v>
      </c>
      <c r="B2112" t="str">
        <f t="shared" si="64"/>
        <v>MSH</v>
      </c>
      <c r="C2112" t="str">
        <f t="shared" si="65"/>
        <v>140x80x4.5</v>
      </c>
    </row>
    <row r="2113" spans="1:3" x14ac:dyDescent="0.25">
      <c r="A2113" s="10" t="s">
        <v>2231</v>
      </c>
      <c r="B2113" t="str">
        <f t="shared" si="64"/>
        <v>MSH</v>
      </c>
      <c r="C2113" t="str">
        <f t="shared" si="65"/>
        <v>140x80x5</v>
      </c>
    </row>
    <row r="2114" spans="1:3" x14ac:dyDescent="0.25">
      <c r="A2114" s="10" t="s">
        <v>2232</v>
      </c>
      <c r="B2114" t="str">
        <f t="shared" si="64"/>
        <v>MSH</v>
      </c>
      <c r="C2114" t="str">
        <f t="shared" si="65"/>
        <v>140x80x5.6</v>
      </c>
    </row>
    <row r="2115" spans="1:3" x14ac:dyDescent="0.25">
      <c r="A2115" s="10" t="s">
        <v>2233</v>
      </c>
      <c r="B2115" t="str">
        <f t="shared" ref="B2115:B2178" si="66">UPPER(LEFT(A2115,FIND(" ",A2115)-1))</f>
        <v>MSH</v>
      </c>
      <c r="C2115" t="str">
        <f t="shared" ref="C2115:C2178" si="67">MID(A2115,FIND(" ",A2115)+1, LEN(A2115))</f>
        <v>140x80x6.3</v>
      </c>
    </row>
    <row r="2116" spans="1:3" x14ac:dyDescent="0.25">
      <c r="A2116" s="10" t="s">
        <v>2234</v>
      </c>
      <c r="B2116" t="str">
        <f t="shared" si="66"/>
        <v>MSH</v>
      </c>
      <c r="C2116" t="str">
        <f t="shared" si="67"/>
        <v>140x80x7.1</v>
      </c>
    </row>
    <row r="2117" spans="1:3" x14ac:dyDescent="0.25">
      <c r="A2117" s="10" t="s">
        <v>2235</v>
      </c>
      <c r="B2117" t="str">
        <f t="shared" si="66"/>
        <v>MSH</v>
      </c>
      <c r="C2117" t="str">
        <f t="shared" si="67"/>
        <v>140x80x8</v>
      </c>
    </row>
    <row r="2118" spans="1:3" x14ac:dyDescent="0.25">
      <c r="A2118" s="10" t="s">
        <v>2236</v>
      </c>
      <c r="B2118" t="str">
        <f t="shared" si="66"/>
        <v>MSH</v>
      </c>
      <c r="C2118" t="str">
        <f t="shared" si="67"/>
        <v>140x80x8.8</v>
      </c>
    </row>
    <row r="2119" spans="1:3" x14ac:dyDescent="0.25">
      <c r="A2119" s="10" t="s">
        <v>2237</v>
      </c>
      <c r="B2119" t="str">
        <f t="shared" si="66"/>
        <v>MSH</v>
      </c>
      <c r="C2119" t="str">
        <f t="shared" si="67"/>
        <v>140x80x10</v>
      </c>
    </row>
    <row r="2120" spans="1:3" x14ac:dyDescent="0.25">
      <c r="A2120" s="10" t="s">
        <v>2238</v>
      </c>
      <c r="B2120" t="str">
        <f t="shared" si="66"/>
        <v>MSH</v>
      </c>
      <c r="C2120" t="str">
        <f t="shared" si="67"/>
        <v>140x80x11</v>
      </c>
    </row>
    <row r="2121" spans="1:3" x14ac:dyDescent="0.25">
      <c r="A2121" s="10" t="s">
        <v>2239</v>
      </c>
      <c r="B2121" t="str">
        <f t="shared" si="66"/>
        <v>MSH</v>
      </c>
      <c r="C2121" t="str">
        <f t="shared" si="67"/>
        <v>140x80x12.5</v>
      </c>
    </row>
    <row r="2122" spans="1:3" x14ac:dyDescent="0.25">
      <c r="A2122" s="10" t="s">
        <v>2240</v>
      </c>
      <c r="B2122" t="str">
        <f t="shared" si="66"/>
        <v>MSH</v>
      </c>
      <c r="C2122" t="str">
        <f t="shared" si="67"/>
        <v>140x80x14.2</v>
      </c>
    </row>
    <row r="2123" spans="1:3" x14ac:dyDescent="0.25">
      <c r="A2123" s="10" t="s">
        <v>2241</v>
      </c>
      <c r="B2123" t="str">
        <f t="shared" si="66"/>
        <v>MSH</v>
      </c>
      <c r="C2123" t="str">
        <f t="shared" si="67"/>
        <v>150x100x4</v>
      </c>
    </row>
    <row r="2124" spans="1:3" x14ac:dyDescent="0.25">
      <c r="A2124" s="10" t="s">
        <v>2242</v>
      </c>
      <c r="B2124" t="str">
        <f t="shared" si="66"/>
        <v>MSH</v>
      </c>
      <c r="C2124" t="str">
        <f t="shared" si="67"/>
        <v>150x100x4.5</v>
      </c>
    </row>
    <row r="2125" spans="1:3" x14ac:dyDescent="0.25">
      <c r="A2125" s="10" t="s">
        <v>2243</v>
      </c>
      <c r="B2125" t="str">
        <f t="shared" si="66"/>
        <v>MSH</v>
      </c>
      <c r="C2125" t="str">
        <f t="shared" si="67"/>
        <v>150x100x5</v>
      </c>
    </row>
    <row r="2126" spans="1:3" x14ac:dyDescent="0.25">
      <c r="A2126" s="10" t="s">
        <v>2244</v>
      </c>
      <c r="B2126" t="str">
        <f t="shared" si="66"/>
        <v>MSH</v>
      </c>
      <c r="C2126" t="str">
        <f t="shared" si="67"/>
        <v>150x100x5.6</v>
      </c>
    </row>
    <row r="2127" spans="1:3" x14ac:dyDescent="0.25">
      <c r="A2127" s="10" t="s">
        <v>2245</v>
      </c>
      <c r="B2127" t="str">
        <f t="shared" si="66"/>
        <v>MSH</v>
      </c>
      <c r="C2127" t="str">
        <f t="shared" si="67"/>
        <v>150x100x6.3</v>
      </c>
    </row>
    <row r="2128" spans="1:3" x14ac:dyDescent="0.25">
      <c r="A2128" s="10" t="s">
        <v>2246</v>
      </c>
      <c r="B2128" t="str">
        <f t="shared" si="66"/>
        <v>MSH</v>
      </c>
      <c r="C2128" t="str">
        <f t="shared" si="67"/>
        <v>150x100x7.1</v>
      </c>
    </row>
    <row r="2129" spans="1:3" x14ac:dyDescent="0.25">
      <c r="A2129" s="10" t="s">
        <v>2247</v>
      </c>
      <c r="B2129" t="str">
        <f t="shared" si="66"/>
        <v>MSH</v>
      </c>
      <c r="C2129" t="str">
        <f t="shared" si="67"/>
        <v>150x100x8</v>
      </c>
    </row>
    <row r="2130" spans="1:3" x14ac:dyDescent="0.25">
      <c r="A2130" s="10" t="s">
        <v>2248</v>
      </c>
      <c r="B2130" t="str">
        <f t="shared" si="66"/>
        <v>MSH</v>
      </c>
      <c r="C2130" t="str">
        <f t="shared" si="67"/>
        <v>150x100x8.8</v>
      </c>
    </row>
    <row r="2131" spans="1:3" x14ac:dyDescent="0.25">
      <c r="A2131" s="10" t="s">
        <v>2249</v>
      </c>
      <c r="B2131" t="str">
        <f t="shared" si="66"/>
        <v>MSH</v>
      </c>
      <c r="C2131" t="str">
        <f t="shared" si="67"/>
        <v>150x100x10</v>
      </c>
    </row>
    <row r="2132" spans="1:3" x14ac:dyDescent="0.25">
      <c r="A2132" s="10" t="s">
        <v>2250</v>
      </c>
      <c r="B2132" t="str">
        <f t="shared" si="66"/>
        <v>MSH</v>
      </c>
      <c r="C2132" t="str">
        <f t="shared" si="67"/>
        <v>150x100x11</v>
      </c>
    </row>
    <row r="2133" spans="1:3" x14ac:dyDescent="0.25">
      <c r="A2133" s="10" t="s">
        <v>2251</v>
      </c>
      <c r="B2133" t="str">
        <f t="shared" si="66"/>
        <v>MSH</v>
      </c>
      <c r="C2133" t="str">
        <f t="shared" si="67"/>
        <v>150x100x12.5</v>
      </c>
    </row>
    <row r="2134" spans="1:3" x14ac:dyDescent="0.25">
      <c r="A2134" s="10" t="s">
        <v>2252</v>
      </c>
      <c r="B2134" t="str">
        <f t="shared" si="66"/>
        <v>MSH</v>
      </c>
      <c r="C2134" t="str">
        <f t="shared" si="67"/>
        <v>150x100x14.2</v>
      </c>
    </row>
    <row r="2135" spans="1:3" x14ac:dyDescent="0.25">
      <c r="A2135" s="10" t="s">
        <v>2253</v>
      </c>
      <c r="B2135" t="str">
        <f t="shared" si="66"/>
        <v>MSH</v>
      </c>
      <c r="C2135" t="str">
        <f t="shared" si="67"/>
        <v>150x100x16</v>
      </c>
    </row>
    <row r="2136" spans="1:3" x14ac:dyDescent="0.25">
      <c r="A2136" s="10" t="s">
        <v>2254</v>
      </c>
      <c r="B2136" t="str">
        <f t="shared" si="66"/>
        <v>MSH</v>
      </c>
      <c r="C2136" t="str">
        <f t="shared" si="67"/>
        <v>160x80x4</v>
      </c>
    </row>
    <row r="2137" spans="1:3" x14ac:dyDescent="0.25">
      <c r="A2137" s="10" t="s">
        <v>2255</v>
      </c>
      <c r="B2137" t="str">
        <f t="shared" si="66"/>
        <v>MSH</v>
      </c>
      <c r="C2137" t="str">
        <f t="shared" si="67"/>
        <v>160x80x4.5</v>
      </c>
    </row>
    <row r="2138" spans="1:3" x14ac:dyDescent="0.25">
      <c r="A2138" s="10" t="s">
        <v>2256</v>
      </c>
      <c r="B2138" t="str">
        <f t="shared" si="66"/>
        <v>MSH</v>
      </c>
      <c r="C2138" t="str">
        <f t="shared" si="67"/>
        <v>160x80x5</v>
      </c>
    </row>
    <row r="2139" spans="1:3" x14ac:dyDescent="0.25">
      <c r="A2139" s="10" t="s">
        <v>2257</v>
      </c>
      <c r="B2139" t="str">
        <f t="shared" si="66"/>
        <v>MSH</v>
      </c>
      <c r="C2139" t="str">
        <f t="shared" si="67"/>
        <v>160x80x5.6</v>
      </c>
    </row>
    <row r="2140" spans="1:3" x14ac:dyDescent="0.25">
      <c r="A2140" s="10" t="s">
        <v>2258</v>
      </c>
      <c r="B2140" t="str">
        <f t="shared" si="66"/>
        <v>MSH</v>
      </c>
      <c r="C2140" t="str">
        <f t="shared" si="67"/>
        <v>160x80x6.3</v>
      </c>
    </row>
    <row r="2141" spans="1:3" x14ac:dyDescent="0.25">
      <c r="A2141" s="10" t="s">
        <v>2259</v>
      </c>
      <c r="B2141" t="str">
        <f t="shared" si="66"/>
        <v>MSH</v>
      </c>
      <c r="C2141" t="str">
        <f t="shared" si="67"/>
        <v>160x80x7.1</v>
      </c>
    </row>
    <row r="2142" spans="1:3" x14ac:dyDescent="0.25">
      <c r="A2142" s="10" t="s">
        <v>2260</v>
      </c>
      <c r="B2142" t="str">
        <f t="shared" si="66"/>
        <v>MSH</v>
      </c>
      <c r="C2142" t="str">
        <f t="shared" si="67"/>
        <v>160x80x8</v>
      </c>
    </row>
    <row r="2143" spans="1:3" x14ac:dyDescent="0.25">
      <c r="A2143" s="10" t="s">
        <v>2261</v>
      </c>
      <c r="B2143" t="str">
        <f t="shared" si="66"/>
        <v>MSH</v>
      </c>
      <c r="C2143" t="str">
        <f t="shared" si="67"/>
        <v>160x80x8.8</v>
      </c>
    </row>
    <row r="2144" spans="1:3" x14ac:dyDescent="0.25">
      <c r="A2144" s="10" t="s">
        <v>2262</v>
      </c>
      <c r="B2144" t="str">
        <f t="shared" si="66"/>
        <v>MSH</v>
      </c>
      <c r="C2144" t="str">
        <f t="shared" si="67"/>
        <v>160x80x10</v>
      </c>
    </row>
    <row r="2145" spans="1:3" x14ac:dyDescent="0.25">
      <c r="A2145" s="10" t="s">
        <v>2263</v>
      </c>
      <c r="B2145" t="str">
        <f t="shared" si="66"/>
        <v>MSH</v>
      </c>
      <c r="C2145" t="str">
        <f t="shared" si="67"/>
        <v>160x80x11</v>
      </c>
    </row>
    <row r="2146" spans="1:3" x14ac:dyDescent="0.25">
      <c r="A2146" s="10" t="s">
        <v>2264</v>
      </c>
      <c r="B2146" t="str">
        <f t="shared" si="66"/>
        <v>MSH</v>
      </c>
      <c r="C2146" t="str">
        <f t="shared" si="67"/>
        <v>160x80x12.5</v>
      </c>
    </row>
    <row r="2147" spans="1:3" x14ac:dyDescent="0.25">
      <c r="A2147" s="10" t="s">
        <v>2265</v>
      </c>
      <c r="B2147" t="str">
        <f t="shared" si="66"/>
        <v>MSH</v>
      </c>
      <c r="C2147" t="str">
        <f t="shared" si="67"/>
        <v>160x80x14.2</v>
      </c>
    </row>
    <row r="2148" spans="1:3" x14ac:dyDescent="0.25">
      <c r="A2148" s="10" t="s">
        <v>2266</v>
      </c>
      <c r="B2148" t="str">
        <f t="shared" si="66"/>
        <v>MSH</v>
      </c>
      <c r="C2148" t="str">
        <f t="shared" si="67"/>
        <v>160x80x16</v>
      </c>
    </row>
    <row r="2149" spans="1:3" x14ac:dyDescent="0.25">
      <c r="A2149" s="10" t="s">
        <v>2267</v>
      </c>
      <c r="B2149" t="str">
        <f t="shared" si="66"/>
        <v>MSH</v>
      </c>
      <c r="C2149" t="str">
        <f t="shared" si="67"/>
        <v>160x90x4</v>
      </c>
    </row>
    <row r="2150" spans="1:3" x14ac:dyDescent="0.25">
      <c r="A2150" s="10" t="s">
        <v>2268</v>
      </c>
      <c r="B2150" t="str">
        <f t="shared" si="66"/>
        <v>MSH</v>
      </c>
      <c r="C2150" t="str">
        <f t="shared" si="67"/>
        <v>160x90x4.5</v>
      </c>
    </row>
    <row r="2151" spans="1:3" x14ac:dyDescent="0.25">
      <c r="A2151" s="10" t="s">
        <v>2269</v>
      </c>
      <c r="B2151" t="str">
        <f t="shared" si="66"/>
        <v>MSH</v>
      </c>
      <c r="C2151" t="str">
        <f t="shared" si="67"/>
        <v>160x90x5</v>
      </c>
    </row>
    <row r="2152" spans="1:3" x14ac:dyDescent="0.25">
      <c r="A2152" s="10" t="s">
        <v>2270</v>
      </c>
      <c r="B2152" t="str">
        <f t="shared" si="66"/>
        <v>MSH</v>
      </c>
      <c r="C2152" t="str">
        <f t="shared" si="67"/>
        <v>160x90x5.6</v>
      </c>
    </row>
    <row r="2153" spans="1:3" x14ac:dyDescent="0.25">
      <c r="A2153" s="10" t="s">
        <v>2271</v>
      </c>
      <c r="B2153" t="str">
        <f t="shared" si="66"/>
        <v>MSH</v>
      </c>
      <c r="C2153" t="str">
        <f t="shared" si="67"/>
        <v>160x90x6.3</v>
      </c>
    </row>
    <row r="2154" spans="1:3" x14ac:dyDescent="0.25">
      <c r="A2154" s="10" t="s">
        <v>2272</v>
      </c>
      <c r="B2154" t="str">
        <f t="shared" si="66"/>
        <v>MSH</v>
      </c>
      <c r="C2154" t="str">
        <f t="shared" si="67"/>
        <v>160x90x7.1</v>
      </c>
    </row>
    <row r="2155" spans="1:3" x14ac:dyDescent="0.25">
      <c r="A2155" s="10" t="s">
        <v>2273</v>
      </c>
      <c r="B2155" t="str">
        <f t="shared" si="66"/>
        <v>MSH</v>
      </c>
      <c r="C2155" t="str">
        <f t="shared" si="67"/>
        <v>160x90x8</v>
      </c>
    </row>
    <row r="2156" spans="1:3" x14ac:dyDescent="0.25">
      <c r="A2156" s="10" t="s">
        <v>2274</v>
      </c>
      <c r="B2156" t="str">
        <f t="shared" si="66"/>
        <v>MSH</v>
      </c>
      <c r="C2156" t="str">
        <f t="shared" si="67"/>
        <v>160x90x8.8</v>
      </c>
    </row>
    <row r="2157" spans="1:3" x14ac:dyDescent="0.25">
      <c r="A2157" s="10" t="s">
        <v>2275</v>
      </c>
      <c r="B2157" t="str">
        <f t="shared" si="66"/>
        <v>MSH</v>
      </c>
      <c r="C2157" t="str">
        <f t="shared" si="67"/>
        <v>160x90x10</v>
      </c>
    </row>
    <row r="2158" spans="1:3" x14ac:dyDescent="0.25">
      <c r="A2158" s="10" t="s">
        <v>2276</v>
      </c>
      <c r="B2158" t="str">
        <f t="shared" si="66"/>
        <v>MSH</v>
      </c>
      <c r="C2158" t="str">
        <f t="shared" si="67"/>
        <v>160x90x11</v>
      </c>
    </row>
    <row r="2159" spans="1:3" x14ac:dyDescent="0.25">
      <c r="A2159" s="10" t="s">
        <v>2277</v>
      </c>
      <c r="B2159" t="str">
        <f t="shared" si="66"/>
        <v>MSH</v>
      </c>
      <c r="C2159" t="str">
        <f t="shared" si="67"/>
        <v>160x90x12.5</v>
      </c>
    </row>
    <row r="2160" spans="1:3" x14ac:dyDescent="0.25">
      <c r="A2160" s="10" t="s">
        <v>2278</v>
      </c>
      <c r="B2160" t="str">
        <f t="shared" si="66"/>
        <v>MSH</v>
      </c>
      <c r="C2160" t="str">
        <f t="shared" si="67"/>
        <v>160x90x14.2</v>
      </c>
    </row>
    <row r="2161" spans="1:3" x14ac:dyDescent="0.25">
      <c r="A2161" s="10" t="s">
        <v>2279</v>
      </c>
      <c r="B2161" t="str">
        <f t="shared" si="66"/>
        <v>MSH</v>
      </c>
      <c r="C2161" t="str">
        <f t="shared" si="67"/>
        <v>160x90x16</v>
      </c>
    </row>
    <row r="2162" spans="1:3" x14ac:dyDescent="0.25">
      <c r="A2162" s="10" t="s">
        <v>2280</v>
      </c>
      <c r="B2162" t="str">
        <f t="shared" si="66"/>
        <v>MSH</v>
      </c>
      <c r="C2162" t="str">
        <f t="shared" si="67"/>
        <v>180x100x5</v>
      </c>
    </row>
    <row r="2163" spans="1:3" x14ac:dyDescent="0.25">
      <c r="A2163" s="10" t="s">
        <v>2281</v>
      </c>
      <c r="B2163" t="str">
        <f t="shared" si="66"/>
        <v>MSH</v>
      </c>
      <c r="C2163" t="str">
        <f t="shared" si="67"/>
        <v>180x100x5.6</v>
      </c>
    </row>
    <row r="2164" spans="1:3" x14ac:dyDescent="0.25">
      <c r="A2164" s="10" t="s">
        <v>2282</v>
      </c>
      <c r="B2164" t="str">
        <f t="shared" si="66"/>
        <v>MSH</v>
      </c>
      <c r="C2164" t="str">
        <f t="shared" si="67"/>
        <v>180x100x6.3</v>
      </c>
    </row>
    <row r="2165" spans="1:3" x14ac:dyDescent="0.25">
      <c r="A2165" s="10" t="s">
        <v>2283</v>
      </c>
      <c r="B2165" t="str">
        <f t="shared" si="66"/>
        <v>MSH</v>
      </c>
      <c r="C2165" t="str">
        <f t="shared" si="67"/>
        <v>180x100x7.1</v>
      </c>
    </row>
    <row r="2166" spans="1:3" x14ac:dyDescent="0.25">
      <c r="A2166" s="10" t="s">
        <v>2284</v>
      </c>
      <c r="B2166" t="str">
        <f t="shared" si="66"/>
        <v>MSH</v>
      </c>
      <c r="C2166" t="str">
        <f t="shared" si="67"/>
        <v>180x100x8</v>
      </c>
    </row>
    <row r="2167" spans="1:3" x14ac:dyDescent="0.25">
      <c r="A2167" s="10" t="s">
        <v>2285</v>
      </c>
      <c r="B2167" t="str">
        <f t="shared" si="66"/>
        <v>MSH</v>
      </c>
      <c r="C2167" t="str">
        <f t="shared" si="67"/>
        <v>180x100x8.8</v>
      </c>
    </row>
    <row r="2168" spans="1:3" x14ac:dyDescent="0.25">
      <c r="A2168" s="10" t="s">
        <v>2286</v>
      </c>
      <c r="B2168" t="str">
        <f t="shared" si="66"/>
        <v>MSH</v>
      </c>
      <c r="C2168" t="str">
        <f t="shared" si="67"/>
        <v>180x100x10</v>
      </c>
    </row>
    <row r="2169" spans="1:3" x14ac:dyDescent="0.25">
      <c r="A2169" s="10" t="s">
        <v>2287</v>
      </c>
      <c r="B2169" t="str">
        <f t="shared" si="66"/>
        <v>MSH</v>
      </c>
      <c r="C2169" t="str">
        <f t="shared" si="67"/>
        <v>180x100x11</v>
      </c>
    </row>
    <row r="2170" spans="1:3" x14ac:dyDescent="0.25">
      <c r="A2170" s="10" t="s">
        <v>2288</v>
      </c>
      <c r="B2170" t="str">
        <f t="shared" si="66"/>
        <v>MSH</v>
      </c>
      <c r="C2170" t="str">
        <f t="shared" si="67"/>
        <v>180x100x12.5</v>
      </c>
    </row>
    <row r="2171" spans="1:3" x14ac:dyDescent="0.25">
      <c r="A2171" s="10" t="s">
        <v>2289</v>
      </c>
      <c r="B2171" t="str">
        <f t="shared" si="66"/>
        <v>MSH</v>
      </c>
      <c r="C2171" t="str">
        <f t="shared" si="67"/>
        <v>180x100x14.2</v>
      </c>
    </row>
    <row r="2172" spans="1:3" x14ac:dyDescent="0.25">
      <c r="A2172" s="10" t="s">
        <v>2290</v>
      </c>
      <c r="B2172" t="str">
        <f t="shared" si="66"/>
        <v>MSH</v>
      </c>
      <c r="C2172" t="str">
        <f t="shared" si="67"/>
        <v>180x100x16</v>
      </c>
    </row>
    <row r="2173" spans="1:3" x14ac:dyDescent="0.25">
      <c r="A2173" s="10" t="s">
        <v>2291</v>
      </c>
      <c r="B2173" t="str">
        <f t="shared" si="66"/>
        <v>MSH</v>
      </c>
      <c r="C2173" t="str">
        <f t="shared" si="67"/>
        <v>180x100x17.5</v>
      </c>
    </row>
    <row r="2174" spans="1:3" x14ac:dyDescent="0.25">
      <c r="A2174" s="10" t="s">
        <v>2292</v>
      </c>
      <c r="B2174" t="str">
        <f t="shared" si="66"/>
        <v>MSH</v>
      </c>
      <c r="C2174" t="str">
        <f t="shared" si="67"/>
        <v>200x100x5.6</v>
      </c>
    </row>
    <row r="2175" spans="1:3" x14ac:dyDescent="0.25">
      <c r="A2175" s="10" t="s">
        <v>2293</v>
      </c>
      <c r="B2175" t="str">
        <f t="shared" si="66"/>
        <v>MSH</v>
      </c>
      <c r="C2175" t="str">
        <f t="shared" si="67"/>
        <v>200x100x6.3</v>
      </c>
    </row>
    <row r="2176" spans="1:3" x14ac:dyDescent="0.25">
      <c r="A2176" s="10" t="s">
        <v>2294</v>
      </c>
      <c r="B2176" t="str">
        <f t="shared" si="66"/>
        <v>MSH</v>
      </c>
      <c r="C2176" t="str">
        <f t="shared" si="67"/>
        <v>200x100x7.1</v>
      </c>
    </row>
    <row r="2177" spans="1:3" x14ac:dyDescent="0.25">
      <c r="A2177" s="10" t="s">
        <v>2295</v>
      </c>
      <c r="B2177" t="str">
        <f t="shared" si="66"/>
        <v>MSH</v>
      </c>
      <c r="C2177" t="str">
        <f t="shared" si="67"/>
        <v>200x100x8</v>
      </c>
    </row>
    <row r="2178" spans="1:3" x14ac:dyDescent="0.25">
      <c r="A2178" s="10" t="s">
        <v>2296</v>
      </c>
      <c r="B2178" t="str">
        <f t="shared" si="66"/>
        <v>MSH</v>
      </c>
      <c r="C2178" t="str">
        <f t="shared" si="67"/>
        <v>200x100x8.8</v>
      </c>
    </row>
    <row r="2179" spans="1:3" x14ac:dyDescent="0.25">
      <c r="A2179" s="10" t="s">
        <v>2297</v>
      </c>
      <c r="B2179" t="str">
        <f t="shared" ref="B2179:B2242" si="68">UPPER(LEFT(A2179,FIND(" ",A2179)-1))</f>
        <v>MSH</v>
      </c>
      <c r="C2179" t="str">
        <f t="shared" ref="C2179:C2242" si="69">MID(A2179,FIND(" ",A2179)+1, LEN(A2179))</f>
        <v>200x100x10</v>
      </c>
    </row>
    <row r="2180" spans="1:3" x14ac:dyDescent="0.25">
      <c r="A2180" s="10" t="s">
        <v>2298</v>
      </c>
      <c r="B2180" t="str">
        <f t="shared" si="68"/>
        <v>MSH</v>
      </c>
      <c r="C2180" t="str">
        <f t="shared" si="69"/>
        <v>200x100x11</v>
      </c>
    </row>
    <row r="2181" spans="1:3" x14ac:dyDescent="0.25">
      <c r="A2181" s="10" t="s">
        <v>2299</v>
      </c>
      <c r="B2181" t="str">
        <f t="shared" si="68"/>
        <v>MSH</v>
      </c>
      <c r="C2181" t="str">
        <f t="shared" si="69"/>
        <v>200x100x12.5</v>
      </c>
    </row>
    <row r="2182" spans="1:3" x14ac:dyDescent="0.25">
      <c r="A2182" s="10" t="s">
        <v>2300</v>
      </c>
      <c r="B2182" t="str">
        <f t="shared" si="68"/>
        <v>MSH</v>
      </c>
      <c r="C2182" t="str">
        <f t="shared" si="69"/>
        <v>200x100x14.2</v>
      </c>
    </row>
    <row r="2183" spans="1:3" x14ac:dyDescent="0.25">
      <c r="A2183" s="10" t="s">
        <v>2301</v>
      </c>
      <c r="B2183" t="str">
        <f t="shared" si="68"/>
        <v>MSH</v>
      </c>
      <c r="C2183" t="str">
        <f t="shared" si="69"/>
        <v>200x100x16</v>
      </c>
    </row>
    <row r="2184" spans="1:3" x14ac:dyDescent="0.25">
      <c r="A2184" s="10" t="s">
        <v>2302</v>
      </c>
      <c r="B2184" t="str">
        <f t="shared" si="68"/>
        <v>MSH</v>
      </c>
      <c r="C2184" t="str">
        <f t="shared" si="69"/>
        <v>200x100x17.5</v>
      </c>
    </row>
    <row r="2185" spans="1:3" x14ac:dyDescent="0.25">
      <c r="A2185" s="10" t="s">
        <v>2303</v>
      </c>
      <c r="B2185" t="str">
        <f t="shared" si="68"/>
        <v>MSH</v>
      </c>
      <c r="C2185" t="str">
        <f t="shared" si="69"/>
        <v>200x120x6.3</v>
      </c>
    </row>
    <row r="2186" spans="1:3" x14ac:dyDescent="0.25">
      <c r="A2186" s="10" t="s">
        <v>2304</v>
      </c>
      <c r="B2186" t="str">
        <f t="shared" si="68"/>
        <v>MSH</v>
      </c>
      <c r="C2186" t="str">
        <f t="shared" si="69"/>
        <v>200x120x7.1</v>
      </c>
    </row>
    <row r="2187" spans="1:3" x14ac:dyDescent="0.25">
      <c r="A2187" s="10" t="s">
        <v>2305</v>
      </c>
      <c r="B2187" t="str">
        <f t="shared" si="68"/>
        <v>MSH</v>
      </c>
      <c r="C2187" t="str">
        <f t="shared" si="69"/>
        <v>200x120x8</v>
      </c>
    </row>
    <row r="2188" spans="1:3" x14ac:dyDescent="0.25">
      <c r="A2188" s="10" t="s">
        <v>2306</v>
      </c>
      <c r="B2188" t="str">
        <f t="shared" si="68"/>
        <v>MSH</v>
      </c>
      <c r="C2188" t="str">
        <f t="shared" si="69"/>
        <v>200x120x8.8</v>
      </c>
    </row>
    <row r="2189" spans="1:3" x14ac:dyDescent="0.25">
      <c r="A2189" s="10" t="s">
        <v>2307</v>
      </c>
      <c r="B2189" t="str">
        <f t="shared" si="68"/>
        <v>MSH</v>
      </c>
      <c r="C2189" t="str">
        <f t="shared" si="69"/>
        <v>200x120x10</v>
      </c>
    </row>
    <row r="2190" spans="1:3" x14ac:dyDescent="0.25">
      <c r="A2190" s="10" t="s">
        <v>2308</v>
      </c>
      <c r="B2190" t="str">
        <f t="shared" si="68"/>
        <v>MSH</v>
      </c>
      <c r="C2190" t="str">
        <f t="shared" si="69"/>
        <v>200x120x11</v>
      </c>
    </row>
    <row r="2191" spans="1:3" x14ac:dyDescent="0.25">
      <c r="A2191" s="10" t="s">
        <v>2309</v>
      </c>
      <c r="B2191" t="str">
        <f t="shared" si="68"/>
        <v>MSH</v>
      </c>
      <c r="C2191" t="str">
        <f t="shared" si="69"/>
        <v>200x120x12.5</v>
      </c>
    </row>
    <row r="2192" spans="1:3" x14ac:dyDescent="0.25">
      <c r="A2192" s="10" t="s">
        <v>2310</v>
      </c>
      <c r="B2192" t="str">
        <f t="shared" si="68"/>
        <v>MSH</v>
      </c>
      <c r="C2192" t="str">
        <f t="shared" si="69"/>
        <v>200x120x14.2</v>
      </c>
    </row>
    <row r="2193" spans="1:3" x14ac:dyDescent="0.25">
      <c r="A2193" s="10" t="s">
        <v>2311</v>
      </c>
      <c r="B2193" t="str">
        <f t="shared" si="68"/>
        <v>MSH</v>
      </c>
      <c r="C2193" t="str">
        <f t="shared" si="69"/>
        <v>200x120x16</v>
      </c>
    </row>
    <row r="2194" spans="1:3" x14ac:dyDescent="0.25">
      <c r="A2194" s="10" t="s">
        <v>2312</v>
      </c>
      <c r="B2194" t="str">
        <f t="shared" si="68"/>
        <v>MSH</v>
      </c>
      <c r="C2194" t="str">
        <f t="shared" si="69"/>
        <v>200x120x17.5</v>
      </c>
    </row>
    <row r="2195" spans="1:3" x14ac:dyDescent="0.25">
      <c r="A2195" s="10" t="s">
        <v>2313</v>
      </c>
      <c r="B2195" t="str">
        <f t="shared" si="68"/>
        <v>MSH</v>
      </c>
      <c r="C2195" t="str">
        <f t="shared" si="69"/>
        <v>200x150x6.3</v>
      </c>
    </row>
    <row r="2196" spans="1:3" x14ac:dyDescent="0.25">
      <c r="A2196" s="10" t="s">
        <v>2314</v>
      </c>
      <c r="B2196" t="str">
        <f t="shared" si="68"/>
        <v>MSH</v>
      </c>
      <c r="C2196" t="str">
        <f t="shared" si="69"/>
        <v>200x150x7.1</v>
      </c>
    </row>
    <row r="2197" spans="1:3" x14ac:dyDescent="0.25">
      <c r="A2197" s="10" t="s">
        <v>2315</v>
      </c>
      <c r="B2197" t="str">
        <f t="shared" si="68"/>
        <v>MSH</v>
      </c>
      <c r="C2197" t="str">
        <f t="shared" si="69"/>
        <v>200x150x8</v>
      </c>
    </row>
    <row r="2198" spans="1:3" x14ac:dyDescent="0.25">
      <c r="A2198" s="10" t="s">
        <v>2316</v>
      </c>
      <c r="B2198" t="str">
        <f t="shared" si="68"/>
        <v>MSH</v>
      </c>
      <c r="C2198" t="str">
        <f t="shared" si="69"/>
        <v>200x150x8.8</v>
      </c>
    </row>
    <row r="2199" spans="1:3" x14ac:dyDescent="0.25">
      <c r="A2199" s="10" t="s">
        <v>2317</v>
      </c>
      <c r="B2199" t="str">
        <f t="shared" si="68"/>
        <v>MSH</v>
      </c>
      <c r="C2199" t="str">
        <f t="shared" si="69"/>
        <v>200x150x10</v>
      </c>
    </row>
    <row r="2200" spans="1:3" x14ac:dyDescent="0.25">
      <c r="A2200" s="10" t="s">
        <v>2318</v>
      </c>
      <c r="B2200" t="str">
        <f t="shared" si="68"/>
        <v>MSH</v>
      </c>
      <c r="C2200" t="str">
        <f t="shared" si="69"/>
        <v>200x150x11</v>
      </c>
    </row>
    <row r="2201" spans="1:3" x14ac:dyDescent="0.25">
      <c r="A2201" s="10" t="s">
        <v>2319</v>
      </c>
      <c r="B2201" t="str">
        <f t="shared" si="68"/>
        <v>MSH</v>
      </c>
      <c r="C2201" t="str">
        <f t="shared" si="69"/>
        <v>200x150x12.5</v>
      </c>
    </row>
    <row r="2202" spans="1:3" x14ac:dyDescent="0.25">
      <c r="A2202" s="10" t="s">
        <v>2320</v>
      </c>
      <c r="B2202" t="str">
        <f t="shared" si="68"/>
        <v>MSH</v>
      </c>
      <c r="C2202" t="str">
        <f t="shared" si="69"/>
        <v>200x150x14.2</v>
      </c>
    </row>
    <row r="2203" spans="1:3" x14ac:dyDescent="0.25">
      <c r="A2203" s="10" t="s">
        <v>2321</v>
      </c>
      <c r="B2203" t="str">
        <f t="shared" si="68"/>
        <v>MSH</v>
      </c>
      <c r="C2203" t="str">
        <f t="shared" si="69"/>
        <v>200x150x16</v>
      </c>
    </row>
    <row r="2204" spans="1:3" x14ac:dyDescent="0.25">
      <c r="A2204" s="10" t="s">
        <v>2322</v>
      </c>
      <c r="B2204" t="str">
        <f t="shared" si="68"/>
        <v>MSH</v>
      </c>
      <c r="C2204" t="str">
        <f t="shared" si="69"/>
        <v>220x120x6.3</v>
      </c>
    </row>
    <row r="2205" spans="1:3" x14ac:dyDescent="0.25">
      <c r="A2205" s="10" t="s">
        <v>2323</v>
      </c>
      <c r="B2205" t="str">
        <f t="shared" si="68"/>
        <v>MSH</v>
      </c>
      <c r="C2205" t="str">
        <f t="shared" si="69"/>
        <v>220x120x7.1</v>
      </c>
    </row>
    <row r="2206" spans="1:3" x14ac:dyDescent="0.25">
      <c r="A2206" s="10" t="s">
        <v>2324</v>
      </c>
      <c r="B2206" t="str">
        <f t="shared" si="68"/>
        <v>MSH</v>
      </c>
      <c r="C2206" t="str">
        <f t="shared" si="69"/>
        <v>220x120x8</v>
      </c>
    </row>
    <row r="2207" spans="1:3" x14ac:dyDescent="0.25">
      <c r="A2207" s="10" t="s">
        <v>2325</v>
      </c>
      <c r="B2207" t="str">
        <f t="shared" si="68"/>
        <v>MSH</v>
      </c>
      <c r="C2207" t="str">
        <f t="shared" si="69"/>
        <v>220x120x8.8</v>
      </c>
    </row>
    <row r="2208" spans="1:3" x14ac:dyDescent="0.25">
      <c r="A2208" s="10" t="s">
        <v>2326</v>
      </c>
      <c r="B2208" t="str">
        <f t="shared" si="68"/>
        <v>MSH</v>
      </c>
      <c r="C2208" t="str">
        <f t="shared" si="69"/>
        <v>220x120x10</v>
      </c>
    </row>
    <row r="2209" spans="1:3" x14ac:dyDescent="0.25">
      <c r="A2209" s="10" t="s">
        <v>2327</v>
      </c>
      <c r="B2209" t="str">
        <f t="shared" si="68"/>
        <v>MSH</v>
      </c>
      <c r="C2209" t="str">
        <f t="shared" si="69"/>
        <v>220x120x11</v>
      </c>
    </row>
    <row r="2210" spans="1:3" x14ac:dyDescent="0.25">
      <c r="A2210" s="10" t="s">
        <v>2328</v>
      </c>
      <c r="B2210" t="str">
        <f t="shared" si="68"/>
        <v>MSH</v>
      </c>
      <c r="C2210" t="str">
        <f t="shared" si="69"/>
        <v>220x120x12.5</v>
      </c>
    </row>
    <row r="2211" spans="1:3" x14ac:dyDescent="0.25">
      <c r="A2211" s="10" t="s">
        <v>2329</v>
      </c>
      <c r="B2211" t="str">
        <f t="shared" si="68"/>
        <v>MSH</v>
      </c>
      <c r="C2211" t="str">
        <f t="shared" si="69"/>
        <v>220x120x14.2</v>
      </c>
    </row>
    <row r="2212" spans="1:3" x14ac:dyDescent="0.25">
      <c r="A2212" s="10" t="s">
        <v>2330</v>
      </c>
      <c r="B2212" t="str">
        <f t="shared" si="68"/>
        <v>MSH</v>
      </c>
      <c r="C2212" t="str">
        <f t="shared" si="69"/>
        <v>220x120x16</v>
      </c>
    </row>
    <row r="2213" spans="1:3" x14ac:dyDescent="0.25">
      <c r="A2213" s="10" t="s">
        <v>2331</v>
      </c>
      <c r="B2213" t="str">
        <f t="shared" si="68"/>
        <v>MSH</v>
      </c>
      <c r="C2213" t="str">
        <f t="shared" si="69"/>
        <v>220x120x17.5</v>
      </c>
    </row>
    <row r="2214" spans="1:3" x14ac:dyDescent="0.25">
      <c r="A2214" s="10" t="s">
        <v>2332</v>
      </c>
      <c r="B2214" t="str">
        <f t="shared" si="68"/>
        <v>MSH</v>
      </c>
      <c r="C2214" t="str">
        <f t="shared" si="69"/>
        <v>250x150x6.3</v>
      </c>
    </row>
    <row r="2215" spans="1:3" x14ac:dyDescent="0.25">
      <c r="A2215" s="10" t="s">
        <v>2333</v>
      </c>
      <c r="B2215" t="str">
        <f t="shared" si="68"/>
        <v>MSH</v>
      </c>
      <c r="C2215" t="str">
        <f t="shared" si="69"/>
        <v>250x150x7.1</v>
      </c>
    </row>
    <row r="2216" spans="1:3" x14ac:dyDescent="0.25">
      <c r="A2216" s="10" t="s">
        <v>2334</v>
      </c>
      <c r="B2216" t="str">
        <f t="shared" si="68"/>
        <v>MSH</v>
      </c>
      <c r="C2216" t="str">
        <f t="shared" si="69"/>
        <v>250x150x8</v>
      </c>
    </row>
    <row r="2217" spans="1:3" x14ac:dyDescent="0.25">
      <c r="A2217" s="10" t="s">
        <v>2335</v>
      </c>
      <c r="B2217" t="str">
        <f t="shared" si="68"/>
        <v>MSH</v>
      </c>
      <c r="C2217" t="str">
        <f t="shared" si="69"/>
        <v>250x150x8.8</v>
      </c>
    </row>
    <row r="2218" spans="1:3" x14ac:dyDescent="0.25">
      <c r="A2218" s="10" t="s">
        <v>2336</v>
      </c>
      <c r="B2218" t="str">
        <f t="shared" si="68"/>
        <v>MSH</v>
      </c>
      <c r="C2218" t="str">
        <f t="shared" si="69"/>
        <v>250x150x10</v>
      </c>
    </row>
    <row r="2219" spans="1:3" x14ac:dyDescent="0.25">
      <c r="A2219" s="10" t="s">
        <v>2337</v>
      </c>
      <c r="B2219" t="str">
        <f t="shared" si="68"/>
        <v>MSH</v>
      </c>
      <c r="C2219" t="str">
        <f t="shared" si="69"/>
        <v>250x150x11</v>
      </c>
    </row>
    <row r="2220" spans="1:3" x14ac:dyDescent="0.25">
      <c r="A2220" s="10" t="s">
        <v>2338</v>
      </c>
      <c r="B2220" t="str">
        <f t="shared" si="68"/>
        <v>MSH</v>
      </c>
      <c r="C2220" t="str">
        <f t="shared" si="69"/>
        <v>250x150x12.5</v>
      </c>
    </row>
    <row r="2221" spans="1:3" x14ac:dyDescent="0.25">
      <c r="A2221" s="10" t="s">
        <v>2339</v>
      </c>
      <c r="B2221" t="str">
        <f t="shared" si="68"/>
        <v>MSH</v>
      </c>
      <c r="C2221" t="str">
        <f t="shared" si="69"/>
        <v>250x150x14.2</v>
      </c>
    </row>
    <row r="2222" spans="1:3" x14ac:dyDescent="0.25">
      <c r="A2222" s="10" t="s">
        <v>2340</v>
      </c>
      <c r="B2222" t="str">
        <f t="shared" si="68"/>
        <v>MSH</v>
      </c>
      <c r="C2222" t="str">
        <f t="shared" si="69"/>
        <v>250x150x16</v>
      </c>
    </row>
    <row r="2223" spans="1:3" x14ac:dyDescent="0.25">
      <c r="A2223" s="10" t="s">
        <v>2341</v>
      </c>
      <c r="B2223" t="str">
        <f t="shared" si="68"/>
        <v>MSH</v>
      </c>
      <c r="C2223" t="str">
        <f t="shared" si="69"/>
        <v>260x140x6.3</v>
      </c>
    </row>
    <row r="2224" spans="1:3" x14ac:dyDescent="0.25">
      <c r="A2224" s="10" t="s">
        <v>2342</v>
      </c>
      <c r="B2224" t="str">
        <f t="shared" si="68"/>
        <v>MSH</v>
      </c>
      <c r="C2224" t="str">
        <f t="shared" si="69"/>
        <v>260x140x7.1</v>
      </c>
    </row>
    <row r="2225" spans="1:3" x14ac:dyDescent="0.25">
      <c r="A2225" s="10" t="s">
        <v>2343</v>
      </c>
      <c r="B2225" t="str">
        <f t="shared" si="68"/>
        <v>MSH</v>
      </c>
      <c r="C2225" t="str">
        <f t="shared" si="69"/>
        <v>260x140x8</v>
      </c>
    </row>
    <row r="2226" spans="1:3" x14ac:dyDescent="0.25">
      <c r="A2226" s="10" t="s">
        <v>2344</v>
      </c>
      <c r="B2226" t="str">
        <f t="shared" si="68"/>
        <v>MSH</v>
      </c>
      <c r="C2226" t="str">
        <f t="shared" si="69"/>
        <v>260x140x8.8</v>
      </c>
    </row>
    <row r="2227" spans="1:3" x14ac:dyDescent="0.25">
      <c r="A2227" s="10" t="s">
        <v>2345</v>
      </c>
      <c r="B2227" t="str">
        <f t="shared" si="68"/>
        <v>MSH</v>
      </c>
      <c r="C2227" t="str">
        <f t="shared" si="69"/>
        <v>260x140x10</v>
      </c>
    </row>
    <row r="2228" spans="1:3" x14ac:dyDescent="0.25">
      <c r="A2228" s="10" t="s">
        <v>2346</v>
      </c>
      <c r="B2228" t="str">
        <f t="shared" si="68"/>
        <v>MSH</v>
      </c>
      <c r="C2228" t="str">
        <f t="shared" si="69"/>
        <v>260x140x11</v>
      </c>
    </row>
    <row r="2229" spans="1:3" x14ac:dyDescent="0.25">
      <c r="A2229" s="10" t="s">
        <v>2347</v>
      </c>
      <c r="B2229" t="str">
        <f t="shared" si="68"/>
        <v>MSH</v>
      </c>
      <c r="C2229" t="str">
        <f t="shared" si="69"/>
        <v>260x140x12.5</v>
      </c>
    </row>
    <row r="2230" spans="1:3" x14ac:dyDescent="0.25">
      <c r="A2230" s="10" t="s">
        <v>2348</v>
      </c>
      <c r="B2230" t="str">
        <f t="shared" si="68"/>
        <v>MSH</v>
      </c>
      <c r="C2230" t="str">
        <f t="shared" si="69"/>
        <v>260x140x14.2</v>
      </c>
    </row>
    <row r="2231" spans="1:3" x14ac:dyDescent="0.25">
      <c r="A2231" s="10" t="s">
        <v>2349</v>
      </c>
      <c r="B2231" t="str">
        <f t="shared" si="68"/>
        <v>MSH</v>
      </c>
      <c r="C2231" t="str">
        <f t="shared" si="69"/>
        <v>260x140x16</v>
      </c>
    </row>
    <row r="2232" spans="1:3" x14ac:dyDescent="0.25">
      <c r="A2232" s="10" t="s">
        <v>2350</v>
      </c>
      <c r="B2232" t="str">
        <f t="shared" si="68"/>
        <v>MSH</v>
      </c>
      <c r="C2232" t="str">
        <f t="shared" si="69"/>
        <v>260x180x6.3</v>
      </c>
    </row>
    <row r="2233" spans="1:3" x14ac:dyDescent="0.25">
      <c r="A2233" s="10" t="s">
        <v>2351</v>
      </c>
      <c r="B2233" t="str">
        <f t="shared" si="68"/>
        <v>MSH</v>
      </c>
      <c r="C2233" t="str">
        <f t="shared" si="69"/>
        <v>260x180x7.1</v>
      </c>
    </row>
    <row r="2234" spans="1:3" x14ac:dyDescent="0.25">
      <c r="A2234" s="10" t="s">
        <v>2352</v>
      </c>
      <c r="B2234" t="str">
        <f t="shared" si="68"/>
        <v>MSH</v>
      </c>
      <c r="C2234" t="str">
        <f t="shared" si="69"/>
        <v>260x180x8</v>
      </c>
    </row>
    <row r="2235" spans="1:3" x14ac:dyDescent="0.25">
      <c r="A2235" s="10" t="s">
        <v>2353</v>
      </c>
      <c r="B2235" t="str">
        <f t="shared" si="68"/>
        <v>MSH</v>
      </c>
      <c r="C2235" t="str">
        <f t="shared" si="69"/>
        <v>260x180x8.8</v>
      </c>
    </row>
    <row r="2236" spans="1:3" x14ac:dyDescent="0.25">
      <c r="A2236" s="10" t="s">
        <v>2354</v>
      </c>
      <c r="B2236" t="str">
        <f t="shared" si="68"/>
        <v>MSH</v>
      </c>
      <c r="C2236" t="str">
        <f t="shared" si="69"/>
        <v>260x180x10</v>
      </c>
    </row>
    <row r="2237" spans="1:3" x14ac:dyDescent="0.25">
      <c r="A2237" s="10" t="s">
        <v>2355</v>
      </c>
      <c r="B2237" t="str">
        <f t="shared" si="68"/>
        <v>MSH</v>
      </c>
      <c r="C2237" t="str">
        <f t="shared" si="69"/>
        <v>260x180x11</v>
      </c>
    </row>
    <row r="2238" spans="1:3" x14ac:dyDescent="0.25">
      <c r="A2238" s="10" t="s">
        <v>2356</v>
      </c>
      <c r="B2238" t="str">
        <f t="shared" si="68"/>
        <v>MSH</v>
      </c>
      <c r="C2238" t="str">
        <f t="shared" si="69"/>
        <v>260x180x12.5</v>
      </c>
    </row>
    <row r="2239" spans="1:3" x14ac:dyDescent="0.25">
      <c r="A2239" s="10" t="s">
        <v>2357</v>
      </c>
      <c r="B2239" t="str">
        <f t="shared" si="68"/>
        <v>MSH</v>
      </c>
      <c r="C2239" t="str">
        <f t="shared" si="69"/>
        <v>260x180x14.2</v>
      </c>
    </row>
    <row r="2240" spans="1:3" x14ac:dyDescent="0.25">
      <c r="A2240" s="10" t="s">
        <v>2358</v>
      </c>
      <c r="B2240" t="str">
        <f t="shared" si="68"/>
        <v>MSH</v>
      </c>
      <c r="C2240" t="str">
        <f t="shared" si="69"/>
        <v>260x180x16</v>
      </c>
    </row>
    <row r="2241" spans="1:3" x14ac:dyDescent="0.25">
      <c r="A2241" s="10" t="s">
        <v>2359</v>
      </c>
      <c r="B2241" t="str">
        <f t="shared" si="68"/>
        <v>MSH</v>
      </c>
      <c r="C2241" t="str">
        <f t="shared" si="69"/>
        <v>300x200x6.3</v>
      </c>
    </row>
    <row r="2242" spans="1:3" x14ac:dyDescent="0.25">
      <c r="A2242" s="10" t="s">
        <v>2360</v>
      </c>
      <c r="B2242" t="str">
        <f t="shared" si="68"/>
        <v>MSH</v>
      </c>
      <c r="C2242" t="str">
        <f t="shared" si="69"/>
        <v>300x200x7.1</v>
      </c>
    </row>
    <row r="2243" spans="1:3" x14ac:dyDescent="0.25">
      <c r="A2243" s="10" t="s">
        <v>2361</v>
      </c>
      <c r="B2243" t="str">
        <f t="shared" ref="B2243:B2306" si="70">UPPER(LEFT(A2243,FIND(" ",A2243)-1))</f>
        <v>MSH</v>
      </c>
      <c r="C2243" t="str">
        <f t="shared" ref="C2243:C2306" si="71">MID(A2243,FIND(" ",A2243)+1, LEN(A2243))</f>
        <v>300x200x8</v>
      </c>
    </row>
    <row r="2244" spans="1:3" x14ac:dyDescent="0.25">
      <c r="A2244" s="10" t="s">
        <v>2362</v>
      </c>
      <c r="B2244" t="str">
        <f t="shared" si="70"/>
        <v>MSH</v>
      </c>
      <c r="C2244" t="str">
        <f t="shared" si="71"/>
        <v>300x200x8.8</v>
      </c>
    </row>
    <row r="2245" spans="1:3" x14ac:dyDescent="0.25">
      <c r="A2245" s="10" t="s">
        <v>2363</v>
      </c>
      <c r="B2245" t="str">
        <f t="shared" si="70"/>
        <v>MSH</v>
      </c>
      <c r="C2245" t="str">
        <f t="shared" si="71"/>
        <v>300x200x10</v>
      </c>
    </row>
    <row r="2246" spans="1:3" x14ac:dyDescent="0.25">
      <c r="A2246" s="10" t="s">
        <v>2364</v>
      </c>
      <c r="B2246" t="str">
        <f t="shared" si="70"/>
        <v>MSH</v>
      </c>
      <c r="C2246" t="str">
        <f t="shared" si="71"/>
        <v>300x200x11</v>
      </c>
    </row>
    <row r="2247" spans="1:3" x14ac:dyDescent="0.25">
      <c r="A2247" s="10" t="s">
        <v>2365</v>
      </c>
      <c r="B2247" t="str">
        <f t="shared" si="70"/>
        <v>MSH</v>
      </c>
      <c r="C2247" t="str">
        <f t="shared" si="71"/>
        <v>300x200x12.5</v>
      </c>
    </row>
    <row r="2248" spans="1:3" x14ac:dyDescent="0.25">
      <c r="A2248" s="10" t="s">
        <v>2366</v>
      </c>
      <c r="B2248" t="str">
        <f t="shared" si="70"/>
        <v>MSH</v>
      </c>
      <c r="C2248" t="str">
        <f t="shared" si="71"/>
        <v>300x200x14.2</v>
      </c>
    </row>
    <row r="2249" spans="1:3" x14ac:dyDescent="0.25">
      <c r="A2249" s="10" t="s">
        <v>2367</v>
      </c>
      <c r="B2249" t="str">
        <f t="shared" si="70"/>
        <v>MSH</v>
      </c>
      <c r="C2249" t="str">
        <f t="shared" si="71"/>
        <v>300x200x16</v>
      </c>
    </row>
    <row r="2250" spans="1:3" x14ac:dyDescent="0.25">
      <c r="A2250" s="10" t="s">
        <v>2368</v>
      </c>
      <c r="B2250" t="str">
        <f t="shared" si="70"/>
        <v>MSH</v>
      </c>
      <c r="C2250" t="str">
        <f t="shared" si="71"/>
        <v>300x200x17.5</v>
      </c>
    </row>
    <row r="2251" spans="1:3" x14ac:dyDescent="0.25">
      <c r="A2251" s="10" t="s">
        <v>2369</v>
      </c>
      <c r="B2251" t="str">
        <f t="shared" si="70"/>
        <v>MSH</v>
      </c>
      <c r="C2251" t="str">
        <f t="shared" si="71"/>
        <v>350x250x6.3</v>
      </c>
    </row>
    <row r="2252" spans="1:3" x14ac:dyDescent="0.25">
      <c r="A2252" s="10" t="s">
        <v>2370</v>
      </c>
      <c r="B2252" t="str">
        <f t="shared" si="70"/>
        <v>MSH</v>
      </c>
      <c r="C2252" t="str">
        <f t="shared" si="71"/>
        <v>350x250x7.1</v>
      </c>
    </row>
    <row r="2253" spans="1:3" x14ac:dyDescent="0.25">
      <c r="A2253" s="10" t="s">
        <v>2371</v>
      </c>
      <c r="B2253" t="str">
        <f t="shared" si="70"/>
        <v>MSH</v>
      </c>
      <c r="C2253" t="str">
        <f t="shared" si="71"/>
        <v>350x250x8</v>
      </c>
    </row>
    <row r="2254" spans="1:3" x14ac:dyDescent="0.25">
      <c r="A2254" s="10" t="s">
        <v>2372</v>
      </c>
      <c r="B2254" t="str">
        <f t="shared" si="70"/>
        <v>MSH</v>
      </c>
      <c r="C2254" t="str">
        <f t="shared" si="71"/>
        <v>350x250x8.8</v>
      </c>
    </row>
    <row r="2255" spans="1:3" x14ac:dyDescent="0.25">
      <c r="A2255" s="10" t="s">
        <v>2373</v>
      </c>
      <c r="B2255" t="str">
        <f t="shared" si="70"/>
        <v>MSH</v>
      </c>
      <c r="C2255" t="str">
        <f t="shared" si="71"/>
        <v>350x250x10</v>
      </c>
    </row>
    <row r="2256" spans="1:3" x14ac:dyDescent="0.25">
      <c r="A2256" s="10" t="s">
        <v>2374</v>
      </c>
      <c r="B2256" t="str">
        <f t="shared" si="70"/>
        <v>MSH</v>
      </c>
      <c r="C2256" t="str">
        <f t="shared" si="71"/>
        <v>350x250x11</v>
      </c>
    </row>
    <row r="2257" spans="1:3" x14ac:dyDescent="0.25">
      <c r="A2257" s="10" t="s">
        <v>2375</v>
      </c>
      <c r="B2257" t="str">
        <f t="shared" si="70"/>
        <v>MSH</v>
      </c>
      <c r="C2257" t="str">
        <f t="shared" si="71"/>
        <v>350x250x12.5</v>
      </c>
    </row>
    <row r="2258" spans="1:3" x14ac:dyDescent="0.25">
      <c r="A2258" s="10" t="s">
        <v>2376</v>
      </c>
      <c r="B2258" t="str">
        <f t="shared" si="70"/>
        <v>MSH</v>
      </c>
      <c r="C2258" t="str">
        <f t="shared" si="71"/>
        <v>350x250x14.2</v>
      </c>
    </row>
    <row r="2259" spans="1:3" x14ac:dyDescent="0.25">
      <c r="A2259" s="10" t="s">
        <v>2377</v>
      </c>
      <c r="B2259" t="str">
        <f t="shared" si="70"/>
        <v>MSH</v>
      </c>
      <c r="C2259" t="str">
        <f t="shared" si="71"/>
        <v>350x250x16</v>
      </c>
    </row>
    <row r="2260" spans="1:3" x14ac:dyDescent="0.25">
      <c r="A2260" s="10" t="s">
        <v>2378</v>
      </c>
      <c r="B2260" t="str">
        <f t="shared" si="70"/>
        <v>MSH</v>
      </c>
      <c r="C2260" t="str">
        <f t="shared" si="71"/>
        <v>400x200x6.3</v>
      </c>
    </row>
    <row r="2261" spans="1:3" x14ac:dyDescent="0.25">
      <c r="A2261" s="10" t="s">
        <v>2379</v>
      </c>
      <c r="B2261" t="str">
        <f t="shared" si="70"/>
        <v>MSH</v>
      </c>
      <c r="C2261" t="str">
        <f t="shared" si="71"/>
        <v>400x200x7.1</v>
      </c>
    </row>
    <row r="2262" spans="1:3" x14ac:dyDescent="0.25">
      <c r="A2262" s="10" t="s">
        <v>2380</v>
      </c>
      <c r="B2262" t="str">
        <f t="shared" si="70"/>
        <v>MSH</v>
      </c>
      <c r="C2262" t="str">
        <f t="shared" si="71"/>
        <v>400x200x8</v>
      </c>
    </row>
    <row r="2263" spans="1:3" x14ac:dyDescent="0.25">
      <c r="A2263" s="10" t="s">
        <v>2381</v>
      </c>
      <c r="B2263" t="str">
        <f t="shared" si="70"/>
        <v>MSH</v>
      </c>
      <c r="C2263" t="str">
        <f t="shared" si="71"/>
        <v>400x200x8.8</v>
      </c>
    </row>
    <row r="2264" spans="1:3" x14ac:dyDescent="0.25">
      <c r="A2264" s="10" t="s">
        <v>2382</v>
      </c>
      <c r="B2264" t="str">
        <f t="shared" si="70"/>
        <v>MSH</v>
      </c>
      <c r="C2264" t="str">
        <f t="shared" si="71"/>
        <v>400x200x10</v>
      </c>
    </row>
    <row r="2265" spans="1:3" x14ac:dyDescent="0.25">
      <c r="A2265" s="10" t="s">
        <v>2383</v>
      </c>
      <c r="B2265" t="str">
        <f t="shared" si="70"/>
        <v>MSH</v>
      </c>
      <c r="C2265" t="str">
        <f t="shared" si="71"/>
        <v>400x200x11</v>
      </c>
    </row>
    <row r="2266" spans="1:3" x14ac:dyDescent="0.25">
      <c r="A2266" s="10" t="s">
        <v>2384</v>
      </c>
      <c r="B2266" t="str">
        <f t="shared" si="70"/>
        <v>MSH</v>
      </c>
      <c r="C2266" t="str">
        <f t="shared" si="71"/>
        <v>400x200x12.5</v>
      </c>
    </row>
    <row r="2267" spans="1:3" x14ac:dyDescent="0.25">
      <c r="A2267" s="10" t="s">
        <v>2385</v>
      </c>
      <c r="B2267" t="str">
        <f t="shared" si="70"/>
        <v>MSH</v>
      </c>
      <c r="C2267" t="str">
        <f t="shared" si="71"/>
        <v>400x200x14.2</v>
      </c>
    </row>
    <row r="2268" spans="1:3" x14ac:dyDescent="0.25">
      <c r="A2268" s="10" t="s">
        <v>2386</v>
      </c>
      <c r="B2268" t="str">
        <f t="shared" si="70"/>
        <v>MSH</v>
      </c>
      <c r="C2268" t="str">
        <f t="shared" si="71"/>
        <v>400x200x16</v>
      </c>
    </row>
    <row r="2269" spans="1:3" x14ac:dyDescent="0.25">
      <c r="A2269" s="10" t="s">
        <v>2387</v>
      </c>
      <c r="B2269" t="str">
        <f t="shared" si="70"/>
        <v>MSH</v>
      </c>
      <c r="C2269" t="str">
        <f t="shared" si="71"/>
        <v>400x300x6.3</v>
      </c>
    </row>
    <row r="2270" spans="1:3" x14ac:dyDescent="0.25">
      <c r="A2270" s="10" t="s">
        <v>2388</v>
      </c>
      <c r="B2270" t="str">
        <f t="shared" si="70"/>
        <v>MSH</v>
      </c>
      <c r="C2270" t="str">
        <f t="shared" si="71"/>
        <v>400x300x7.1</v>
      </c>
    </row>
    <row r="2271" spans="1:3" x14ac:dyDescent="0.25">
      <c r="A2271" s="10" t="s">
        <v>2389</v>
      </c>
      <c r="B2271" t="str">
        <f t="shared" si="70"/>
        <v>MSH</v>
      </c>
      <c r="C2271" t="str">
        <f t="shared" si="71"/>
        <v>400x300x8</v>
      </c>
    </row>
    <row r="2272" spans="1:3" x14ac:dyDescent="0.25">
      <c r="A2272" s="10" t="s">
        <v>2390</v>
      </c>
      <c r="B2272" t="str">
        <f t="shared" si="70"/>
        <v>MSH</v>
      </c>
      <c r="C2272" t="str">
        <f t="shared" si="71"/>
        <v>400x300x8.8</v>
      </c>
    </row>
    <row r="2273" spans="1:3" x14ac:dyDescent="0.25">
      <c r="A2273" s="10" t="s">
        <v>2391</v>
      </c>
      <c r="B2273" t="str">
        <f t="shared" si="70"/>
        <v>MSH</v>
      </c>
      <c r="C2273" t="str">
        <f t="shared" si="71"/>
        <v>400x300x10</v>
      </c>
    </row>
    <row r="2274" spans="1:3" x14ac:dyDescent="0.25">
      <c r="A2274" s="10" t="s">
        <v>2392</v>
      </c>
      <c r="B2274" t="str">
        <f t="shared" si="70"/>
        <v>MSH</v>
      </c>
      <c r="C2274" t="str">
        <f t="shared" si="71"/>
        <v>400x300x11</v>
      </c>
    </row>
    <row r="2275" spans="1:3" x14ac:dyDescent="0.25">
      <c r="A2275" s="10" t="s">
        <v>2393</v>
      </c>
      <c r="B2275" t="str">
        <f t="shared" si="70"/>
        <v>MSH</v>
      </c>
      <c r="C2275" t="str">
        <f t="shared" si="71"/>
        <v>400x300x12.5</v>
      </c>
    </row>
    <row r="2276" spans="1:3" x14ac:dyDescent="0.25">
      <c r="A2276" s="10" t="s">
        <v>2394</v>
      </c>
      <c r="B2276" t="str">
        <f t="shared" si="70"/>
        <v>MSH</v>
      </c>
      <c r="C2276" t="str">
        <f t="shared" si="71"/>
        <v>400x300x14.2</v>
      </c>
    </row>
    <row r="2277" spans="1:3" x14ac:dyDescent="0.25">
      <c r="A2277" s="10" t="s">
        <v>2395</v>
      </c>
      <c r="B2277" t="str">
        <f t="shared" si="70"/>
        <v>MSH</v>
      </c>
      <c r="C2277" t="str">
        <f t="shared" si="71"/>
        <v>400x300x16</v>
      </c>
    </row>
    <row r="2278" spans="1:3" x14ac:dyDescent="0.25">
      <c r="A2278" s="10" t="s">
        <v>2396</v>
      </c>
      <c r="B2278" t="str">
        <f t="shared" si="70"/>
        <v>MSH</v>
      </c>
      <c r="C2278" t="str">
        <f t="shared" si="71"/>
        <v>450x250x6.3</v>
      </c>
    </row>
    <row r="2279" spans="1:3" x14ac:dyDescent="0.25">
      <c r="A2279" s="10" t="s">
        <v>2397</v>
      </c>
      <c r="B2279" t="str">
        <f t="shared" si="70"/>
        <v>MSH</v>
      </c>
      <c r="C2279" t="str">
        <f t="shared" si="71"/>
        <v>450x250x7.1</v>
      </c>
    </row>
    <row r="2280" spans="1:3" x14ac:dyDescent="0.25">
      <c r="A2280" s="10" t="s">
        <v>2398</v>
      </c>
      <c r="B2280" t="str">
        <f t="shared" si="70"/>
        <v>MSH</v>
      </c>
      <c r="C2280" t="str">
        <f t="shared" si="71"/>
        <v>450x250x8</v>
      </c>
    </row>
    <row r="2281" spans="1:3" x14ac:dyDescent="0.25">
      <c r="A2281" s="10" t="s">
        <v>2399</v>
      </c>
      <c r="B2281" t="str">
        <f t="shared" si="70"/>
        <v>MSH</v>
      </c>
      <c r="C2281" t="str">
        <f t="shared" si="71"/>
        <v>450x250x8.8</v>
      </c>
    </row>
    <row r="2282" spans="1:3" x14ac:dyDescent="0.25">
      <c r="A2282" s="10" t="s">
        <v>2400</v>
      </c>
      <c r="B2282" t="str">
        <f t="shared" si="70"/>
        <v>MSH</v>
      </c>
      <c r="C2282" t="str">
        <f t="shared" si="71"/>
        <v>450x250x10</v>
      </c>
    </row>
    <row r="2283" spans="1:3" x14ac:dyDescent="0.25">
      <c r="A2283" s="10" t="s">
        <v>2401</v>
      </c>
      <c r="B2283" t="str">
        <f t="shared" si="70"/>
        <v>MSH</v>
      </c>
      <c r="C2283" t="str">
        <f t="shared" si="71"/>
        <v>450x250x11</v>
      </c>
    </row>
    <row r="2284" spans="1:3" x14ac:dyDescent="0.25">
      <c r="A2284" s="10" t="s">
        <v>2402</v>
      </c>
      <c r="B2284" t="str">
        <f t="shared" si="70"/>
        <v>MSH</v>
      </c>
      <c r="C2284" t="str">
        <f t="shared" si="71"/>
        <v>450x250x12.5</v>
      </c>
    </row>
    <row r="2285" spans="1:3" x14ac:dyDescent="0.25">
      <c r="A2285" s="10" t="s">
        <v>2403</v>
      </c>
      <c r="B2285" t="str">
        <f t="shared" si="70"/>
        <v>MSH</v>
      </c>
      <c r="C2285" t="str">
        <f t="shared" si="71"/>
        <v>450x250x14.2</v>
      </c>
    </row>
    <row r="2286" spans="1:3" x14ac:dyDescent="0.25">
      <c r="A2286" s="10" t="s">
        <v>2404</v>
      </c>
      <c r="B2286" t="str">
        <f t="shared" si="70"/>
        <v>MSH</v>
      </c>
      <c r="C2286" t="str">
        <f t="shared" si="71"/>
        <v>450x250x16</v>
      </c>
    </row>
    <row r="2287" spans="1:3" x14ac:dyDescent="0.25">
      <c r="A2287" s="10" t="s">
        <v>2405</v>
      </c>
      <c r="B2287" t="str">
        <f t="shared" si="70"/>
        <v>MSH</v>
      </c>
      <c r="C2287" t="str">
        <f t="shared" si="71"/>
        <v>500x300x6.3</v>
      </c>
    </row>
    <row r="2288" spans="1:3" x14ac:dyDescent="0.25">
      <c r="A2288" s="10" t="s">
        <v>2406</v>
      </c>
      <c r="B2288" t="str">
        <f t="shared" si="70"/>
        <v>MSH</v>
      </c>
      <c r="C2288" t="str">
        <f t="shared" si="71"/>
        <v>500x300x7.1</v>
      </c>
    </row>
    <row r="2289" spans="1:3" x14ac:dyDescent="0.25">
      <c r="A2289" s="10" t="s">
        <v>2407</v>
      </c>
      <c r="B2289" t="str">
        <f t="shared" si="70"/>
        <v>MSH</v>
      </c>
      <c r="C2289" t="str">
        <f t="shared" si="71"/>
        <v>500x300x8</v>
      </c>
    </row>
    <row r="2290" spans="1:3" x14ac:dyDescent="0.25">
      <c r="A2290" s="10" t="s">
        <v>2408</v>
      </c>
      <c r="B2290" t="str">
        <f t="shared" si="70"/>
        <v>MSH</v>
      </c>
      <c r="C2290" t="str">
        <f t="shared" si="71"/>
        <v>500x300x8.8</v>
      </c>
    </row>
    <row r="2291" spans="1:3" x14ac:dyDescent="0.25">
      <c r="A2291" s="10" t="s">
        <v>2409</v>
      </c>
      <c r="B2291" t="str">
        <f t="shared" si="70"/>
        <v>MSH</v>
      </c>
      <c r="C2291" t="str">
        <f t="shared" si="71"/>
        <v>500x300x10</v>
      </c>
    </row>
    <row r="2292" spans="1:3" x14ac:dyDescent="0.25">
      <c r="A2292" s="10" t="s">
        <v>2410</v>
      </c>
      <c r="B2292" t="str">
        <f t="shared" si="70"/>
        <v>MSH</v>
      </c>
      <c r="C2292" t="str">
        <f t="shared" si="71"/>
        <v>500x300x11</v>
      </c>
    </row>
    <row r="2293" spans="1:3" x14ac:dyDescent="0.25">
      <c r="A2293" s="10" t="s">
        <v>2411</v>
      </c>
      <c r="B2293" t="str">
        <f t="shared" si="70"/>
        <v>MSH</v>
      </c>
      <c r="C2293" t="str">
        <f t="shared" si="71"/>
        <v>500x300x12.5</v>
      </c>
    </row>
    <row r="2294" spans="1:3" x14ac:dyDescent="0.25">
      <c r="A2294" s="10" t="s">
        <v>2412</v>
      </c>
      <c r="B2294" t="str">
        <f t="shared" si="70"/>
        <v>MSH</v>
      </c>
      <c r="C2294" t="str">
        <f t="shared" si="71"/>
        <v>500x300x14.2</v>
      </c>
    </row>
    <row r="2295" spans="1:3" x14ac:dyDescent="0.25">
      <c r="A2295" s="10" t="s">
        <v>2413</v>
      </c>
      <c r="B2295" t="str">
        <f t="shared" si="70"/>
        <v>MSH</v>
      </c>
      <c r="C2295" t="str">
        <f t="shared" si="71"/>
        <v>500x300x16</v>
      </c>
    </row>
    <row r="2296" spans="1:3" x14ac:dyDescent="0.25">
      <c r="A2296" s="10" t="s">
        <v>2414</v>
      </c>
      <c r="B2296" t="str">
        <f t="shared" si="70"/>
        <v>IPE</v>
      </c>
      <c r="C2296" t="str">
        <f t="shared" si="71"/>
        <v>80</v>
      </c>
    </row>
    <row r="2297" spans="1:3" x14ac:dyDescent="0.25">
      <c r="A2297" s="10" t="s">
        <v>2416</v>
      </c>
      <c r="B2297" t="str">
        <f t="shared" si="70"/>
        <v>IPE</v>
      </c>
      <c r="C2297" t="str">
        <f t="shared" si="71"/>
        <v>100</v>
      </c>
    </row>
    <row r="2298" spans="1:3" x14ac:dyDescent="0.25">
      <c r="A2298" s="10" t="s">
        <v>2417</v>
      </c>
      <c r="B2298" t="str">
        <f t="shared" si="70"/>
        <v>IPE</v>
      </c>
      <c r="C2298" t="str">
        <f t="shared" si="71"/>
        <v>120</v>
      </c>
    </row>
    <row r="2299" spans="1:3" x14ac:dyDescent="0.25">
      <c r="A2299" s="10" t="s">
        <v>2418</v>
      </c>
      <c r="B2299" t="str">
        <f t="shared" si="70"/>
        <v>IPE</v>
      </c>
      <c r="C2299" t="str">
        <f t="shared" si="71"/>
        <v>140</v>
      </c>
    </row>
    <row r="2300" spans="1:3" x14ac:dyDescent="0.25">
      <c r="A2300" s="10" t="s">
        <v>2419</v>
      </c>
      <c r="B2300" t="str">
        <f t="shared" si="70"/>
        <v>IPE</v>
      </c>
      <c r="C2300" t="str">
        <f t="shared" si="71"/>
        <v>160</v>
      </c>
    </row>
    <row r="2301" spans="1:3" x14ac:dyDescent="0.25">
      <c r="A2301" s="10" t="s">
        <v>2420</v>
      </c>
      <c r="B2301" t="str">
        <f t="shared" si="70"/>
        <v>IPE</v>
      </c>
      <c r="C2301" t="str">
        <f t="shared" si="71"/>
        <v>180</v>
      </c>
    </row>
    <row r="2302" spans="1:3" x14ac:dyDescent="0.25">
      <c r="A2302" s="10" t="s">
        <v>2421</v>
      </c>
      <c r="B2302" t="str">
        <f t="shared" si="70"/>
        <v>IPE</v>
      </c>
      <c r="C2302" t="str">
        <f t="shared" si="71"/>
        <v>200</v>
      </c>
    </row>
    <row r="2303" spans="1:3" x14ac:dyDescent="0.25">
      <c r="A2303" s="10" t="s">
        <v>2422</v>
      </c>
      <c r="B2303" t="str">
        <f t="shared" si="70"/>
        <v>IPE</v>
      </c>
      <c r="C2303" t="str">
        <f t="shared" si="71"/>
        <v>220</v>
      </c>
    </row>
    <row r="2304" spans="1:3" x14ac:dyDescent="0.25">
      <c r="A2304" s="10" t="s">
        <v>2423</v>
      </c>
      <c r="B2304" t="str">
        <f t="shared" si="70"/>
        <v>IPE</v>
      </c>
      <c r="C2304" t="str">
        <f t="shared" si="71"/>
        <v>240</v>
      </c>
    </row>
    <row r="2305" spans="1:3" x14ac:dyDescent="0.25">
      <c r="A2305" s="10" t="s">
        <v>2424</v>
      </c>
      <c r="B2305" t="str">
        <f t="shared" si="70"/>
        <v>IPE</v>
      </c>
      <c r="C2305" t="str">
        <f t="shared" si="71"/>
        <v>270</v>
      </c>
    </row>
    <row r="2306" spans="1:3" x14ac:dyDescent="0.25">
      <c r="A2306" s="10" t="s">
        <v>2425</v>
      </c>
      <c r="B2306" t="str">
        <f t="shared" si="70"/>
        <v>IPE</v>
      </c>
      <c r="C2306" t="str">
        <f t="shared" si="71"/>
        <v>300</v>
      </c>
    </row>
    <row r="2307" spans="1:3" x14ac:dyDescent="0.25">
      <c r="A2307" s="10" t="s">
        <v>2426</v>
      </c>
      <c r="B2307" t="str">
        <f t="shared" ref="B2307:B2370" si="72">UPPER(LEFT(A2307,FIND(" ",A2307)-1))</f>
        <v>IPE</v>
      </c>
      <c r="C2307" t="str">
        <f t="shared" ref="C2307:C2370" si="73">MID(A2307,FIND(" ",A2307)+1, LEN(A2307))</f>
        <v>330</v>
      </c>
    </row>
    <row r="2308" spans="1:3" x14ac:dyDescent="0.25">
      <c r="A2308" s="10" t="s">
        <v>2427</v>
      </c>
      <c r="B2308" t="str">
        <f t="shared" si="72"/>
        <v>IPE</v>
      </c>
      <c r="C2308" t="str">
        <f t="shared" si="73"/>
        <v>360</v>
      </c>
    </row>
    <row r="2309" spans="1:3" x14ac:dyDescent="0.25">
      <c r="A2309" s="10" t="s">
        <v>2428</v>
      </c>
      <c r="B2309" t="str">
        <f t="shared" si="72"/>
        <v>IPE</v>
      </c>
      <c r="C2309" t="str">
        <f t="shared" si="73"/>
        <v>400</v>
      </c>
    </row>
    <row r="2310" spans="1:3" x14ac:dyDescent="0.25">
      <c r="A2310" s="10" t="s">
        <v>2429</v>
      </c>
      <c r="B2310" t="str">
        <f t="shared" si="72"/>
        <v>IPE</v>
      </c>
      <c r="C2310" t="str">
        <f t="shared" si="73"/>
        <v>450</v>
      </c>
    </row>
    <row r="2311" spans="1:3" x14ac:dyDescent="0.25">
      <c r="A2311" s="10" t="s">
        <v>2430</v>
      </c>
      <c r="B2311" t="str">
        <f t="shared" si="72"/>
        <v>IPE</v>
      </c>
      <c r="C2311" t="str">
        <f t="shared" si="73"/>
        <v>500</v>
      </c>
    </row>
    <row r="2312" spans="1:3" x14ac:dyDescent="0.25">
      <c r="A2312" s="10" t="s">
        <v>2431</v>
      </c>
      <c r="B2312" t="str">
        <f t="shared" si="72"/>
        <v>IPE</v>
      </c>
      <c r="C2312" t="str">
        <f t="shared" si="73"/>
        <v>550</v>
      </c>
    </row>
    <row r="2313" spans="1:3" x14ac:dyDescent="0.25">
      <c r="A2313" s="10" t="s">
        <v>2432</v>
      </c>
      <c r="B2313" t="str">
        <f t="shared" si="72"/>
        <v>IPE</v>
      </c>
      <c r="C2313" t="str">
        <f t="shared" si="73"/>
        <v>600</v>
      </c>
    </row>
    <row r="2314" spans="1:3" x14ac:dyDescent="0.25">
      <c r="A2314" s="10" t="s">
        <v>2433</v>
      </c>
      <c r="B2314" t="str">
        <f t="shared" si="72"/>
        <v>IPE</v>
      </c>
      <c r="C2314" t="str">
        <f t="shared" si="73"/>
        <v>750x147</v>
      </c>
    </row>
    <row r="2315" spans="1:3" x14ac:dyDescent="0.25">
      <c r="A2315" s="10" t="s">
        <v>2434</v>
      </c>
      <c r="B2315" t="str">
        <f t="shared" si="72"/>
        <v>IPE</v>
      </c>
      <c r="C2315" t="str">
        <f t="shared" si="73"/>
        <v>750x196</v>
      </c>
    </row>
    <row r="2316" spans="1:3" x14ac:dyDescent="0.25">
      <c r="A2316" s="10" t="s">
        <v>2435</v>
      </c>
      <c r="B2316" t="str">
        <f t="shared" si="72"/>
        <v>IPN</v>
      </c>
      <c r="C2316" t="str">
        <f t="shared" si="73"/>
        <v>80</v>
      </c>
    </row>
    <row r="2317" spans="1:3" x14ac:dyDescent="0.25">
      <c r="A2317" s="10" t="s">
        <v>2437</v>
      </c>
      <c r="B2317" t="str">
        <f t="shared" si="72"/>
        <v>IPN</v>
      </c>
      <c r="C2317" t="str">
        <f t="shared" si="73"/>
        <v>100</v>
      </c>
    </row>
    <row r="2318" spans="1:3" x14ac:dyDescent="0.25">
      <c r="A2318" s="10" t="s">
        <v>2439</v>
      </c>
      <c r="B2318" t="str">
        <f t="shared" si="72"/>
        <v>IPN</v>
      </c>
      <c r="C2318" t="str">
        <f t="shared" si="73"/>
        <v>120</v>
      </c>
    </row>
    <row r="2319" spans="1:3" x14ac:dyDescent="0.25">
      <c r="A2319" s="10" t="s">
        <v>2441</v>
      </c>
      <c r="B2319" t="str">
        <f t="shared" si="72"/>
        <v>IPN</v>
      </c>
      <c r="C2319" t="str">
        <f t="shared" si="73"/>
        <v>140</v>
      </c>
    </row>
    <row r="2320" spans="1:3" x14ac:dyDescent="0.25">
      <c r="A2320" s="10" t="s">
        <v>2443</v>
      </c>
      <c r="B2320" t="str">
        <f t="shared" si="72"/>
        <v>IPN</v>
      </c>
      <c r="C2320" t="str">
        <f t="shared" si="73"/>
        <v>160</v>
      </c>
    </row>
    <row r="2321" spans="1:3" x14ac:dyDescent="0.25">
      <c r="A2321" s="10" t="s">
        <v>2445</v>
      </c>
      <c r="B2321" t="str">
        <f t="shared" si="72"/>
        <v>IPN</v>
      </c>
      <c r="C2321" t="str">
        <f t="shared" si="73"/>
        <v>180</v>
      </c>
    </row>
    <row r="2322" spans="1:3" x14ac:dyDescent="0.25">
      <c r="A2322" s="10" t="s">
        <v>2447</v>
      </c>
      <c r="B2322" t="str">
        <f t="shared" si="72"/>
        <v>IPN</v>
      </c>
      <c r="C2322" t="str">
        <f t="shared" si="73"/>
        <v>200</v>
      </c>
    </row>
    <row r="2323" spans="1:3" x14ac:dyDescent="0.25">
      <c r="A2323" s="10" t="s">
        <v>2449</v>
      </c>
      <c r="B2323" t="str">
        <f t="shared" si="72"/>
        <v>IPN</v>
      </c>
      <c r="C2323" t="str">
        <f t="shared" si="73"/>
        <v>220</v>
      </c>
    </row>
    <row r="2324" spans="1:3" x14ac:dyDescent="0.25">
      <c r="A2324" s="10" t="s">
        <v>2451</v>
      </c>
      <c r="B2324" t="str">
        <f t="shared" si="72"/>
        <v>IPN</v>
      </c>
      <c r="C2324" t="str">
        <f t="shared" si="73"/>
        <v>240</v>
      </c>
    </row>
    <row r="2325" spans="1:3" x14ac:dyDescent="0.25">
      <c r="A2325" s="10" t="s">
        <v>2453</v>
      </c>
      <c r="B2325" t="str">
        <f t="shared" si="72"/>
        <v>IPN</v>
      </c>
      <c r="C2325" t="str">
        <f t="shared" si="73"/>
        <v>260</v>
      </c>
    </row>
    <row r="2326" spans="1:3" x14ac:dyDescent="0.25">
      <c r="A2326" s="10" t="s">
        <v>2455</v>
      </c>
      <c r="B2326" t="str">
        <f t="shared" si="72"/>
        <v>IPN</v>
      </c>
      <c r="C2326" t="str">
        <f t="shared" si="73"/>
        <v>280</v>
      </c>
    </row>
    <row r="2327" spans="1:3" x14ac:dyDescent="0.25">
      <c r="A2327" s="10" t="s">
        <v>2457</v>
      </c>
      <c r="B2327" t="str">
        <f t="shared" si="72"/>
        <v>IPN</v>
      </c>
      <c r="C2327" t="str">
        <f t="shared" si="73"/>
        <v>300</v>
      </c>
    </row>
    <row r="2328" spans="1:3" x14ac:dyDescent="0.25">
      <c r="A2328" s="10" t="s">
        <v>2459</v>
      </c>
      <c r="B2328" t="str">
        <f t="shared" si="72"/>
        <v>IPN</v>
      </c>
      <c r="C2328" t="str">
        <f t="shared" si="73"/>
        <v>320</v>
      </c>
    </row>
    <row r="2329" spans="1:3" x14ac:dyDescent="0.25">
      <c r="A2329" s="10" t="s">
        <v>2461</v>
      </c>
      <c r="B2329" t="str">
        <f t="shared" si="72"/>
        <v>IPN</v>
      </c>
      <c r="C2329" t="str">
        <f t="shared" si="73"/>
        <v>340</v>
      </c>
    </row>
    <row r="2330" spans="1:3" x14ac:dyDescent="0.25">
      <c r="A2330" s="10" t="s">
        <v>2463</v>
      </c>
      <c r="B2330" t="str">
        <f t="shared" si="72"/>
        <v>IPN</v>
      </c>
      <c r="C2330" t="str">
        <f t="shared" si="73"/>
        <v>360</v>
      </c>
    </row>
    <row r="2331" spans="1:3" x14ac:dyDescent="0.25">
      <c r="A2331" s="10" t="s">
        <v>2465</v>
      </c>
      <c r="B2331" t="str">
        <f t="shared" si="72"/>
        <v>IPN</v>
      </c>
      <c r="C2331" t="str">
        <f t="shared" si="73"/>
        <v>380</v>
      </c>
    </row>
    <row r="2332" spans="1:3" x14ac:dyDescent="0.25">
      <c r="A2332" s="10" t="s">
        <v>2467</v>
      </c>
      <c r="B2332" t="str">
        <f t="shared" si="72"/>
        <v>IPN</v>
      </c>
      <c r="C2332" t="str">
        <f t="shared" si="73"/>
        <v>400</v>
      </c>
    </row>
    <row r="2333" spans="1:3" x14ac:dyDescent="0.25">
      <c r="A2333" s="10" t="s">
        <v>2469</v>
      </c>
      <c r="B2333" t="str">
        <f t="shared" si="72"/>
        <v>IPN</v>
      </c>
      <c r="C2333" t="str">
        <f t="shared" si="73"/>
        <v>450</v>
      </c>
    </row>
    <row r="2334" spans="1:3" x14ac:dyDescent="0.25">
      <c r="A2334" s="10" t="s">
        <v>2471</v>
      </c>
      <c r="B2334" t="str">
        <f t="shared" si="72"/>
        <v>IPN</v>
      </c>
      <c r="C2334" t="str">
        <f t="shared" si="73"/>
        <v>500</v>
      </c>
    </row>
    <row r="2335" spans="1:3" x14ac:dyDescent="0.25">
      <c r="A2335" s="10" t="s">
        <v>2473</v>
      </c>
      <c r="B2335" t="str">
        <f t="shared" si="72"/>
        <v>IPN</v>
      </c>
      <c r="C2335" t="str">
        <f t="shared" si="73"/>
        <v>550</v>
      </c>
    </row>
    <row r="2336" spans="1:3" x14ac:dyDescent="0.25">
      <c r="A2336" s="10" t="s">
        <v>2475</v>
      </c>
      <c r="B2336" t="str">
        <f t="shared" si="72"/>
        <v>IPN</v>
      </c>
      <c r="C2336" t="str">
        <f t="shared" si="73"/>
        <v>600</v>
      </c>
    </row>
    <row r="2337" spans="1:3" x14ac:dyDescent="0.25">
      <c r="A2337" s="10" t="s">
        <v>2476</v>
      </c>
      <c r="B2337" t="str">
        <f t="shared" si="72"/>
        <v>HEA</v>
      </c>
      <c r="C2337" t="str">
        <f t="shared" si="73"/>
        <v>100</v>
      </c>
    </row>
    <row r="2338" spans="1:3" x14ac:dyDescent="0.25">
      <c r="A2338" s="10" t="s">
        <v>2478</v>
      </c>
      <c r="B2338" t="str">
        <f t="shared" si="72"/>
        <v>HEA</v>
      </c>
      <c r="C2338" t="str">
        <f t="shared" si="73"/>
        <v>120</v>
      </c>
    </row>
    <row r="2339" spans="1:3" x14ac:dyDescent="0.25">
      <c r="A2339" s="10" t="s">
        <v>2479</v>
      </c>
      <c r="B2339" t="str">
        <f t="shared" si="72"/>
        <v>HEA</v>
      </c>
      <c r="C2339" t="str">
        <f t="shared" si="73"/>
        <v>140</v>
      </c>
    </row>
    <row r="2340" spans="1:3" x14ac:dyDescent="0.25">
      <c r="A2340" s="10" t="s">
        <v>2480</v>
      </c>
      <c r="B2340" t="str">
        <f t="shared" si="72"/>
        <v>HEA</v>
      </c>
      <c r="C2340" t="str">
        <f t="shared" si="73"/>
        <v>160</v>
      </c>
    </row>
    <row r="2341" spans="1:3" x14ac:dyDescent="0.25">
      <c r="A2341" s="10" t="s">
        <v>2481</v>
      </c>
      <c r="B2341" t="str">
        <f t="shared" si="72"/>
        <v>HEA</v>
      </c>
      <c r="C2341" t="str">
        <f t="shared" si="73"/>
        <v>180</v>
      </c>
    </row>
    <row r="2342" spans="1:3" x14ac:dyDescent="0.25">
      <c r="A2342" s="10" t="s">
        <v>2482</v>
      </c>
      <c r="B2342" t="str">
        <f t="shared" si="72"/>
        <v>HEA</v>
      </c>
      <c r="C2342" t="str">
        <f t="shared" si="73"/>
        <v>200</v>
      </c>
    </row>
    <row r="2343" spans="1:3" x14ac:dyDescent="0.25">
      <c r="A2343" s="10" t="s">
        <v>2483</v>
      </c>
      <c r="B2343" t="str">
        <f t="shared" si="72"/>
        <v>HEA</v>
      </c>
      <c r="C2343" t="str">
        <f t="shared" si="73"/>
        <v>220</v>
      </c>
    </row>
    <row r="2344" spans="1:3" x14ac:dyDescent="0.25">
      <c r="A2344" s="10" t="s">
        <v>2484</v>
      </c>
      <c r="B2344" t="str">
        <f t="shared" si="72"/>
        <v>HEA</v>
      </c>
      <c r="C2344" t="str">
        <f t="shared" si="73"/>
        <v>240</v>
      </c>
    </row>
    <row r="2345" spans="1:3" x14ac:dyDescent="0.25">
      <c r="A2345" s="10" t="s">
        <v>2485</v>
      </c>
      <c r="B2345" t="str">
        <f t="shared" si="72"/>
        <v>HEA</v>
      </c>
      <c r="C2345" t="str">
        <f t="shared" si="73"/>
        <v>260</v>
      </c>
    </row>
    <row r="2346" spans="1:3" x14ac:dyDescent="0.25">
      <c r="A2346" s="10" t="s">
        <v>2486</v>
      </c>
      <c r="B2346" t="str">
        <f t="shared" si="72"/>
        <v>HEA</v>
      </c>
      <c r="C2346" t="str">
        <f t="shared" si="73"/>
        <v>280</v>
      </c>
    </row>
    <row r="2347" spans="1:3" x14ac:dyDescent="0.25">
      <c r="A2347" s="10" t="s">
        <v>2487</v>
      </c>
      <c r="B2347" t="str">
        <f t="shared" si="72"/>
        <v>HEA</v>
      </c>
      <c r="C2347" t="str">
        <f t="shared" si="73"/>
        <v>300</v>
      </c>
    </row>
    <row r="2348" spans="1:3" x14ac:dyDescent="0.25">
      <c r="A2348" s="10" t="s">
        <v>2488</v>
      </c>
      <c r="B2348" t="str">
        <f t="shared" si="72"/>
        <v>HEA</v>
      </c>
      <c r="C2348" t="str">
        <f t="shared" si="73"/>
        <v>320</v>
      </c>
    </row>
    <row r="2349" spans="1:3" x14ac:dyDescent="0.25">
      <c r="A2349" s="10" t="s">
        <v>2489</v>
      </c>
      <c r="B2349" t="str">
        <f t="shared" si="72"/>
        <v>HEA</v>
      </c>
      <c r="C2349" t="str">
        <f t="shared" si="73"/>
        <v>340</v>
      </c>
    </row>
    <row r="2350" spans="1:3" x14ac:dyDescent="0.25">
      <c r="A2350" s="10" t="s">
        <v>2490</v>
      </c>
      <c r="B2350" t="str">
        <f t="shared" si="72"/>
        <v>HEA</v>
      </c>
      <c r="C2350" t="str">
        <f t="shared" si="73"/>
        <v>360</v>
      </c>
    </row>
    <row r="2351" spans="1:3" x14ac:dyDescent="0.25">
      <c r="A2351" s="10" t="s">
        <v>2491</v>
      </c>
      <c r="B2351" t="str">
        <f t="shared" si="72"/>
        <v>HEA</v>
      </c>
      <c r="C2351" t="str">
        <f t="shared" si="73"/>
        <v>400</v>
      </c>
    </row>
    <row r="2352" spans="1:3" x14ac:dyDescent="0.25">
      <c r="A2352" s="10" t="s">
        <v>2492</v>
      </c>
      <c r="B2352" t="str">
        <f t="shared" si="72"/>
        <v>HEA</v>
      </c>
      <c r="C2352" t="str">
        <f t="shared" si="73"/>
        <v>450</v>
      </c>
    </row>
    <row r="2353" spans="1:3" x14ac:dyDescent="0.25">
      <c r="A2353" s="10" t="s">
        <v>2493</v>
      </c>
      <c r="B2353" t="str">
        <f t="shared" si="72"/>
        <v>HEA</v>
      </c>
      <c r="C2353" t="str">
        <f t="shared" si="73"/>
        <v>500</v>
      </c>
    </row>
    <row r="2354" spans="1:3" x14ac:dyDescent="0.25">
      <c r="A2354" s="10" t="s">
        <v>2494</v>
      </c>
      <c r="B2354" t="str">
        <f t="shared" si="72"/>
        <v>HEA</v>
      </c>
      <c r="C2354" t="str">
        <f t="shared" si="73"/>
        <v>550</v>
      </c>
    </row>
    <row r="2355" spans="1:3" x14ac:dyDescent="0.25">
      <c r="A2355" s="10" t="s">
        <v>2495</v>
      </c>
      <c r="B2355" t="str">
        <f t="shared" si="72"/>
        <v>HEA</v>
      </c>
      <c r="C2355" t="str">
        <f t="shared" si="73"/>
        <v>600</v>
      </c>
    </row>
    <row r="2356" spans="1:3" x14ac:dyDescent="0.25">
      <c r="A2356" s="10" t="s">
        <v>2496</v>
      </c>
      <c r="B2356" t="str">
        <f t="shared" si="72"/>
        <v>HEA</v>
      </c>
      <c r="C2356" t="str">
        <f t="shared" si="73"/>
        <v>650</v>
      </c>
    </row>
    <row r="2357" spans="1:3" x14ac:dyDescent="0.25">
      <c r="A2357" s="10" t="s">
        <v>2497</v>
      </c>
      <c r="B2357" t="str">
        <f t="shared" si="72"/>
        <v>HEA</v>
      </c>
      <c r="C2357" t="str">
        <f t="shared" si="73"/>
        <v>700</v>
      </c>
    </row>
    <row r="2358" spans="1:3" x14ac:dyDescent="0.25">
      <c r="A2358" s="10" t="s">
        <v>2498</v>
      </c>
      <c r="B2358" t="str">
        <f t="shared" si="72"/>
        <v>HEA</v>
      </c>
      <c r="C2358" t="str">
        <f t="shared" si="73"/>
        <v>800</v>
      </c>
    </row>
    <row r="2359" spans="1:3" x14ac:dyDescent="0.25">
      <c r="A2359" s="10" t="s">
        <v>2499</v>
      </c>
      <c r="B2359" t="str">
        <f t="shared" si="72"/>
        <v>HEA</v>
      </c>
      <c r="C2359" t="str">
        <f t="shared" si="73"/>
        <v>900</v>
      </c>
    </row>
    <row r="2360" spans="1:3" x14ac:dyDescent="0.25">
      <c r="A2360" s="10" t="s">
        <v>2500</v>
      </c>
      <c r="B2360" t="str">
        <f t="shared" si="72"/>
        <v>HEA</v>
      </c>
      <c r="C2360" t="str">
        <f t="shared" si="73"/>
        <v>1000</v>
      </c>
    </row>
    <row r="2361" spans="1:3" x14ac:dyDescent="0.25">
      <c r="A2361" s="10" t="s">
        <v>2501</v>
      </c>
      <c r="B2361" t="str">
        <f t="shared" si="72"/>
        <v>HEA</v>
      </c>
      <c r="C2361" t="str">
        <f t="shared" si="73"/>
        <v>1000x393</v>
      </c>
    </row>
    <row r="2362" spans="1:3" x14ac:dyDescent="0.25">
      <c r="A2362" s="10" t="s">
        <v>2502</v>
      </c>
      <c r="B2362" t="str">
        <f t="shared" si="72"/>
        <v>HEA</v>
      </c>
      <c r="C2362" t="str">
        <f t="shared" si="73"/>
        <v>1000x415</v>
      </c>
    </row>
    <row r="2363" spans="1:3" x14ac:dyDescent="0.25">
      <c r="A2363" s="10" t="s">
        <v>2503</v>
      </c>
      <c r="B2363" t="str">
        <f t="shared" si="72"/>
        <v>HEA</v>
      </c>
      <c r="C2363" t="str">
        <f t="shared" si="73"/>
        <v>1000x438</v>
      </c>
    </row>
    <row r="2364" spans="1:3" x14ac:dyDescent="0.25">
      <c r="A2364" s="10" t="s">
        <v>2504</v>
      </c>
      <c r="B2364" t="str">
        <f t="shared" si="72"/>
        <v>HEA</v>
      </c>
      <c r="C2364" t="str">
        <f t="shared" si="73"/>
        <v>1000x494</v>
      </c>
    </row>
    <row r="2365" spans="1:3" x14ac:dyDescent="0.25">
      <c r="A2365" s="10" t="s">
        <v>2505</v>
      </c>
      <c r="B2365" t="str">
        <f t="shared" si="72"/>
        <v>HEA</v>
      </c>
      <c r="C2365" t="str">
        <f t="shared" si="73"/>
        <v>1000x584</v>
      </c>
    </row>
    <row r="2366" spans="1:3" x14ac:dyDescent="0.25">
      <c r="A2366" s="10" t="s">
        <v>2506</v>
      </c>
      <c r="B2366" t="str">
        <f t="shared" si="72"/>
        <v>HEB</v>
      </c>
      <c r="C2366" t="str">
        <f t="shared" si="73"/>
        <v>100</v>
      </c>
    </row>
    <row r="2367" spans="1:3" x14ac:dyDescent="0.25">
      <c r="A2367" s="10" t="s">
        <v>2507</v>
      </c>
      <c r="B2367" t="str">
        <f t="shared" si="72"/>
        <v>HEB</v>
      </c>
      <c r="C2367" t="str">
        <f t="shared" si="73"/>
        <v>120</v>
      </c>
    </row>
    <row r="2368" spans="1:3" x14ac:dyDescent="0.25">
      <c r="A2368" s="10" t="s">
        <v>2508</v>
      </c>
      <c r="B2368" t="str">
        <f t="shared" si="72"/>
        <v>HEB</v>
      </c>
      <c r="C2368" t="str">
        <f t="shared" si="73"/>
        <v>140</v>
      </c>
    </row>
    <row r="2369" spans="1:3" x14ac:dyDescent="0.25">
      <c r="A2369" s="10" t="s">
        <v>2509</v>
      </c>
      <c r="B2369" t="str">
        <f t="shared" si="72"/>
        <v>HEB</v>
      </c>
      <c r="C2369" t="str">
        <f t="shared" si="73"/>
        <v>160</v>
      </c>
    </row>
    <row r="2370" spans="1:3" x14ac:dyDescent="0.25">
      <c r="A2370" s="10" t="s">
        <v>2510</v>
      </c>
      <c r="B2370" t="str">
        <f t="shared" si="72"/>
        <v>HEB</v>
      </c>
      <c r="C2370" t="str">
        <f t="shared" si="73"/>
        <v>180</v>
      </c>
    </row>
    <row r="2371" spans="1:3" x14ac:dyDescent="0.25">
      <c r="A2371" s="10" t="s">
        <v>2511</v>
      </c>
      <c r="B2371" t="str">
        <f t="shared" ref="B2371:B2434" si="74">UPPER(LEFT(A2371,FIND(" ",A2371)-1))</f>
        <v>HEB</v>
      </c>
      <c r="C2371" t="str">
        <f t="shared" ref="C2371:C2434" si="75">MID(A2371,FIND(" ",A2371)+1, LEN(A2371))</f>
        <v>200</v>
      </c>
    </row>
    <row r="2372" spans="1:3" x14ac:dyDescent="0.25">
      <c r="A2372" s="10" t="s">
        <v>2512</v>
      </c>
      <c r="B2372" t="str">
        <f t="shared" si="74"/>
        <v>HEB</v>
      </c>
      <c r="C2372" t="str">
        <f t="shared" si="75"/>
        <v>220</v>
      </c>
    </row>
    <row r="2373" spans="1:3" x14ac:dyDescent="0.25">
      <c r="A2373" s="10" t="s">
        <v>2513</v>
      </c>
      <c r="B2373" t="str">
        <f t="shared" si="74"/>
        <v>HEB</v>
      </c>
      <c r="C2373" t="str">
        <f t="shared" si="75"/>
        <v>240</v>
      </c>
    </row>
    <row r="2374" spans="1:3" x14ac:dyDescent="0.25">
      <c r="A2374" s="10" t="s">
        <v>2514</v>
      </c>
      <c r="B2374" t="str">
        <f t="shared" si="74"/>
        <v>HEB</v>
      </c>
      <c r="C2374" t="str">
        <f t="shared" si="75"/>
        <v>260</v>
      </c>
    </row>
    <row r="2375" spans="1:3" x14ac:dyDescent="0.25">
      <c r="A2375" s="10" t="s">
        <v>2515</v>
      </c>
      <c r="B2375" t="str">
        <f t="shared" si="74"/>
        <v>HEB</v>
      </c>
      <c r="C2375" t="str">
        <f t="shared" si="75"/>
        <v>280</v>
      </c>
    </row>
    <row r="2376" spans="1:3" x14ac:dyDescent="0.25">
      <c r="A2376" s="10" t="s">
        <v>2516</v>
      </c>
      <c r="B2376" t="str">
        <f t="shared" si="74"/>
        <v>HEB</v>
      </c>
      <c r="C2376" t="str">
        <f t="shared" si="75"/>
        <v>300</v>
      </c>
    </row>
    <row r="2377" spans="1:3" x14ac:dyDescent="0.25">
      <c r="A2377" s="10" t="s">
        <v>2517</v>
      </c>
      <c r="B2377" t="str">
        <f t="shared" si="74"/>
        <v>HEB</v>
      </c>
      <c r="C2377" t="str">
        <f t="shared" si="75"/>
        <v>320</v>
      </c>
    </row>
    <row r="2378" spans="1:3" x14ac:dyDescent="0.25">
      <c r="A2378" s="10" t="s">
        <v>2518</v>
      </c>
      <c r="B2378" t="str">
        <f t="shared" si="74"/>
        <v>HEB</v>
      </c>
      <c r="C2378" t="str">
        <f t="shared" si="75"/>
        <v>340</v>
      </c>
    </row>
    <row r="2379" spans="1:3" x14ac:dyDescent="0.25">
      <c r="A2379" s="10" t="s">
        <v>2519</v>
      </c>
      <c r="B2379" t="str">
        <f t="shared" si="74"/>
        <v>HEB</v>
      </c>
      <c r="C2379" t="str">
        <f t="shared" si="75"/>
        <v>360</v>
      </c>
    </row>
    <row r="2380" spans="1:3" x14ac:dyDescent="0.25">
      <c r="A2380" s="10" t="s">
        <v>2520</v>
      </c>
      <c r="B2380" t="str">
        <f t="shared" si="74"/>
        <v>HEB</v>
      </c>
      <c r="C2380" t="str">
        <f t="shared" si="75"/>
        <v>400</v>
      </c>
    </row>
    <row r="2381" spans="1:3" x14ac:dyDescent="0.25">
      <c r="A2381" s="10" t="s">
        <v>2521</v>
      </c>
      <c r="B2381" t="str">
        <f t="shared" si="74"/>
        <v>HEB</v>
      </c>
      <c r="C2381" t="str">
        <f t="shared" si="75"/>
        <v>450</v>
      </c>
    </row>
    <row r="2382" spans="1:3" x14ac:dyDescent="0.25">
      <c r="A2382" s="10" t="s">
        <v>2522</v>
      </c>
      <c r="B2382" t="str">
        <f t="shared" si="74"/>
        <v>HEB</v>
      </c>
      <c r="C2382" t="str">
        <f t="shared" si="75"/>
        <v>500</v>
      </c>
    </row>
    <row r="2383" spans="1:3" x14ac:dyDescent="0.25">
      <c r="A2383" s="10" t="s">
        <v>2523</v>
      </c>
      <c r="B2383" t="str">
        <f t="shared" si="74"/>
        <v>HEB</v>
      </c>
      <c r="C2383" t="str">
        <f t="shared" si="75"/>
        <v>550</v>
      </c>
    </row>
    <row r="2384" spans="1:3" x14ac:dyDescent="0.25">
      <c r="A2384" s="10" t="s">
        <v>2524</v>
      </c>
      <c r="B2384" t="str">
        <f t="shared" si="74"/>
        <v>HEB</v>
      </c>
      <c r="C2384" t="str">
        <f t="shared" si="75"/>
        <v>600</v>
      </c>
    </row>
    <row r="2385" spans="1:3" x14ac:dyDescent="0.25">
      <c r="A2385" s="10" t="s">
        <v>2526</v>
      </c>
      <c r="B2385" t="str">
        <f t="shared" si="74"/>
        <v>HEB</v>
      </c>
      <c r="C2385" t="str">
        <f t="shared" si="75"/>
        <v>650</v>
      </c>
    </row>
    <row r="2386" spans="1:3" x14ac:dyDescent="0.25">
      <c r="A2386" s="10" t="s">
        <v>2528</v>
      </c>
      <c r="B2386" t="str">
        <f t="shared" si="74"/>
        <v>HEB</v>
      </c>
      <c r="C2386" t="str">
        <f t="shared" si="75"/>
        <v>700</v>
      </c>
    </row>
    <row r="2387" spans="1:3" x14ac:dyDescent="0.25">
      <c r="A2387" s="10" t="s">
        <v>2530</v>
      </c>
      <c r="B2387" t="str">
        <f t="shared" si="74"/>
        <v>HEB</v>
      </c>
      <c r="C2387" t="str">
        <f t="shared" si="75"/>
        <v>800</v>
      </c>
    </row>
    <row r="2388" spans="1:3" x14ac:dyDescent="0.25">
      <c r="A2388" s="10" t="s">
        <v>2532</v>
      </c>
      <c r="B2388" t="str">
        <f t="shared" si="74"/>
        <v>HEB</v>
      </c>
      <c r="C2388" t="str">
        <f t="shared" si="75"/>
        <v>900</v>
      </c>
    </row>
    <row r="2389" spans="1:3" x14ac:dyDescent="0.25">
      <c r="A2389" s="10" t="s">
        <v>2534</v>
      </c>
      <c r="B2389" t="str">
        <f t="shared" si="74"/>
        <v>HEB</v>
      </c>
      <c r="C2389" t="str">
        <f t="shared" si="75"/>
        <v>1000</v>
      </c>
    </row>
    <row r="2390" spans="1:3" x14ac:dyDescent="0.25">
      <c r="A2390" s="10" t="s">
        <v>2535</v>
      </c>
      <c r="B2390" t="str">
        <f t="shared" si="74"/>
        <v>HEM</v>
      </c>
      <c r="C2390" t="str">
        <f t="shared" si="75"/>
        <v>100</v>
      </c>
    </row>
    <row r="2391" spans="1:3" x14ac:dyDescent="0.25">
      <c r="A2391" s="10" t="s">
        <v>2536</v>
      </c>
      <c r="B2391" t="str">
        <f t="shared" si="74"/>
        <v>HEM</v>
      </c>
      <c r="C2391" t="str">
        <f t="shared" si="75"/>
        <v>120</v>
      </c>
    </row>
    <row r="2392" spans="1:3" x14ac:dyDescent="0.25">
      <c r="A2392" s="10" t="s">
        <v>2537</v>
      </c>
      <c r="B2392" t="str">
        <f t="shared" si="74"/>
        <v>HEM</v>
      </c>
      <c r="C2392" t="str">
        <f t="shared" si="75"/>
        <v>140</v>
      </c>
    </row>
    <row r="2393" spans="1:3" x14ac:dyDescent="0.25">
      <c r="A2393" s="10" t="s">
        <v>2538</v>
      </c>
      <c r="B2393" t="str">
        <f t="shared" si="74"/>
        <v>HEM</v>
      </c>
      <c r="C2393" t="str">
        <f t="shared" si="75"/>
        <v>160</v>
      </c>
    </row>
    <row r="2394" spans="1:3" x14ac:dyDescent="0.25">
      <c r="A2394" s="10" t="s">
        <v>2539</v>
      </c>
      <c r="B2394" t="str">
        <f t="shared" si="74"/>
        <v>HEM</v>
      </c>
      <c r="C2394" t="str">
        <f t="shared" si="75"/>
        <v>180</v>
      </c>
    </row>
    <row r="2395" spans="1:3" x14ac:dyDescent="0.25">
      <c r="A2395" s="10" t="s">
        <v>2540</v>
      </c>
      <c r="B2395" t="str">
        <f t="shared" si="74"/>
        <v>HEM</v>
      </c>
      <c r="C2395" t="str">
        <f t="shared" si="75"/>
        <v>200</v>
      </c>
    </row>
    <row r="2396" spans="1:3" x14ac:dyDescent="0.25">
      <c r="A2396" s="10" t="s">
        <v>2541</v>
      </c>
      <c r="B2396" t="str">
        <f t="shared" si="74"/>
        <v>HEM</v>
      </c>
      <c r="C2396" t="str">
        <f t="shared" si="75"/>
        <v>220</v>
      </c>
    </row>
    <row r="2397" spans="1:3" x14ac:dyDescent="0.25">
      <c r="A2397" s="10" t="s">
        <v>2542</v>
      </c>
      <c r="B2397" t="str">
        <f t="shared" si="74"/>
        <v>HEM</v>
      </c>
      <c r="C2397" t="str">
        <f t="shared" si="75"/>
        <v>240</v>
      </c>
    </row>
    <row r="2398" spans="1:3" x14ac:dyDescent="0.25">
      <c r="A2398" s="10" t="s">
        <v>2543</v>
      </c>
      <c r="B2398" t="str">
        <f t="shared" si="74"/>
        <v>HEM</v>
      </c>
      <c r="C2398" t="str">
        <f t="shared" si="75"/>
        <v>260</v>
      </c>
    </row>
    <row r="2399" spans="1:3" x14ac:dyDescent="0.25">
      <c r="A2399" s="10" t="s">
        <v>2544</v>
      </c>
      <c r="B2399" t="str">
        <f t="shared" si="74"/>
        <v>HEM</v>
      </c>
      <c r="C2399" t="str">
        <f t="shared" si="75"/>
        <v>280</v>
      </c>
    </row>
    <row r="2400" spans="1:3" x14ac:dyDescent="0.25">
      <c r="A2400" s="10" t="s">
        <v>2545</v>
      </c>
      <c r="B2400" t="str">
        <f t="shared" si="74"/>
        <v>HEM</v>
      </c>
      <c r="C2400" t="str">
        <f t="shared" si="75"/>
        <v>300</v>
      </c>
    </row>
    <row r="2401" spans="1:3" x14ac:dyDescent="0.25">
      <c r="A2401" s="10" t="s">
        <v>2546</v>
      </c>
      <c r="B2401" t="str">
        <f t="shared" si="74"/>
        <v>HEM</v>
      </c>
      <c r="C2401" t="str">
        <f t="shared" si="75"/>
        <v>320</v>
      </c>
    </row>
    <row r="2402" spans="1:3" x14ac:dyDescent="0.25">
      <c r="A2402" s="10" t="s">
        <v>2547</v>
      </c>
      <c r="B2402" t="str">
        <f t="shared" si="74"/>
        <v>HEM</v>
      </c>
      <c r="C2402" t="str">
        <f t="shared" si="75"/>
        <v>340</v>
      </c>
    </row>
    <row r="2403" spans="1:3" x14ac:dyDescent="0.25">
      <c r="A2403" s="10" t="s">
        <v>2548</v>
      </c>
      <c r="B2403" t="str">
        <f t="shared" si="74"/>
        <v>HEM</v>
      </c>
      <c r="C2403" t="str">
        <f t="shared" si="75"/>
        <v>360</v>
      </c>
    </row>
    <row r="2404" spans="1:3" x14ac:dyDescent="0.25">
      <c r="A2404" s="10" t="s">
        <v>2549</v>
      </c>
      <c r="B2404" t="str">
        <f t="shared" si="74"/>
        <v>HEM</v>
      </c>
      <c r="C2404" t="str">
        <f t="shared" si="75"/>
        <v>400</v>
      </c>
    </row>
    <row r="2405" spans="1:3" x14ac:dyDescent="0.25">
      <c r="A2405" s="10" t="s">
        <v>2550</v>
      </c>
      <c r="B2405" t="str">
        <f t="shared" si="74"/>
        <v>HEM</v>
      </c>
      <c r="C2405" t="str">
        <f t="shared" si="75"/>
        <v>450</v>
      </c>
    </row>
    <row r="2406" spans="1:3" x14ac:dyDescent="0.25">
      <c r="A2406" s="10" t="s">
        <v>2551</v>
      </c>
      <c r="B2406" t="str">
        <f t="shared" si="74"/>
        <v>HEM</v>
      </c>
      <c r="C2406" t="str">
        <f t="shared" si="75"/>
        <v>500</v>
      </c>
    </row>
    <row r="2407" spans="1:3" x14ac:dyDescent="0.25">
      <c r="A2407" s="10" t="s">
        <v>2552</v>
      </c>
      <c r="B2407" t="str">
        <f t="shared" si="74"/>
        <v>HEM</v>
      </c>
      <c r="C2407" t="str">
        <f t="shared" si="75"/>
        <v>550</v>
      </c>
    </row>
    <row r="2408" spans="1:3" x14ac:dyDescent="0.25">
      <c r="A2408" s="10" t="s">
        <v>2553</v>
      </c>
      <c r="B2408" t="str">
        <f t="shared" si="74"/>
        <v>HEM</v>
      </c>
      <c r="C2408" t="str">
        <f t="shared" si="75"/>
        <v>600</v>
      </c>
    </row>
    <row r="2409" spans="1:3" x14ac:dyDescent="0.25">
      <c r="A2409" s="10" t="s">
        <v>2554</v>
      </c>
      <c r="B2409" t="str">
        <f t="shared" si="74"/>
        <v>HEM</v>
      </c>
      <c r="C2409" t="str">
        <f t="shared" si="75"/>
        <v>650</v>
      </c>
    </row>
    <row r="2410" spans="1:3" x14ac:dyDescent="0.25">
      <c r="A2410" s="10" t="s">
        <v>2555</v>
      </c>
      <c r="B2410" t="str">
        <f t="shared" si="74"/>
        <v>HEM</v>
      </c>
      <c r="C2410" t="str">
        <f t="shared" si="75"/>
        <v>700</v>
      </c>
    </row>
    <row r="2411" spans="1:3" x14ac:dyDescent="0.25">
      <c r="A2411" s="10" t="s">
        <v>2556</v>
      </c>
      <c r="B2411" t="str">
        <f t="shared" si="74"/>
        <v>HEM</v>
      </c>
      <c r="C2411" t="str">
        <f t="shared" si="75"/>
        <v>800</v>
      </c>
    </row>
    <row r="2412" spans="1:3" x14ac:dyDescent="0.25">
      <c r="A2412" s="10" t="s">
        <v>2557</v>
      </c>
      <c r="B2412" t="str">
        <f t="shared" si="74"/>
        <v>HEM</v>
      </c>
      <c r="C2412" t="str">
        <f t="shared" si="75"/>
        <v>900</v>
      </c>
    </row>
    <row r="2413" spans="1:3" x14ac:dyDescent="0.25">
      <c r="A2413" s="10" t="s">
        <v>2558</v>
      </c>
      <c r="B2413" t="str">
        <f t="shared" si="74"/>
        <v>HEM</v>
      </c>
      <c r="C2413" t="str">
        <f t="shared" si="75"/>
        <v>1000</v>
      </c>
    </row>
    <row r="2414" spans="1:3" x14ac:dyDescent="0.25">
      <c r="A2414" s="10" t="s">
        <v>2559</v>
      </c>
      <c r="B2414" t="str">
        <f t="shared" si="74"/>
        <v>UPN</v>
      </c>
      <c r="C2414" t="str">
        <f t="shared" si="75"/>
        <v>50</v>
      </c>
    </row>
    <row r="2415" spans="1:3" x14ac:dyDescent="0.25">
      <c r="A2415" s="10" t="s">
        <v>2561</v>
      </c>
      <c r="B2415" t="str">
        <f t="shared" si="74"/>
        <v>UPN</v>
      </c>
      <c r="C2415" t="str">
        <f t="shared" si="75"/>
        <v>65</v>
      </c>
    </row>
    <row r="2416" spans="1:3" x14ac:dyDescent="0.25">
      <c r="A2416" s="10" t="s">
        <v>2562</v>
      </c>
      <c r="B2416" t="str">
        <f t="shared" si="74"/>
        <v>UPN</v>
      </c>
      <c r="C2416" t="str">
        <f t="shared" si="75"/>
        <v>80</v>
      </c>
    </row>
    <row r="2417" spans="1:3" x14ac:dyDescent="0.25">
      <c r="A2417" s="10" t="s">
        <v>2563</v>
      </c>
      <c r="B2417" t="str">
        <f t="shared" si="74"/>
        <v>UPN</v>
      </c>
      <c r="C2417" t="str">
        <f t="shared" si="75"/>
        <v>100</v>
      </c>
    </row>
    <row r="2418" spans="1:3" x14ac:dyDescent="0.25">
      <c r="A2418" s="10" t="s">
        <v>2564</v>
      </c>
      <c r="B2418" t="str">
        <f t="shared" si="74"/>
        <v>UPN</v>
      </c>
      <c r="C2418" t="str">
        <f t="shared" si="75"/>
        <v>120</v>
      </c>
    </row>
    <row r="2419" spans="1:3" x14ac:dyDescent="0.25">
      <c r="A2419" s="10" t="s">
        <v>2565</v>
      </c>
      <c r="B2419" t="str">
        <f t="shared" si="74"/>
        <v>UPN</v>
      </c>
      <c r="C2419" t="str">
        <f t="shared" si="75"/>
        <v>140</v>
      </c>
    </row>
    <row r="2420" spans="1:3" x14ac:dyDescent="0.25">
      <c r="A2420" s="10" t="s">
        <v>2566</v>
      </c>
      <c r="B2420" t="str">
        <f t="shared" si="74"/>
        <v>UPN</v>
      </c>
      <c r="C2420" t="str">
        <f t="shared" si="75"/>
        <v>160</v>
      </c>
    </row>
    <row r="2421" spans="1:3" x14ac:dyDescent="0.25">
      <c r="A2421" s="10" t="s">
        <v>2567</v>
      </c>
      <c r="B2421" t="str">
        <f t="shared" si="74"/>
        <v>UPN</v>
      </c>
      <c r="C2421" t="str">
        <f t="shared" si="75"/>
        <v>180</v>
      </c>
    </row>
    <row r="2422" spans="1:3" x14ac:dyDescent="0.25">
      <c r="A2422" s="10" t="s">
        <v>2568</v>
      </c>
      <c r="B2422" t="str">
        <f t="shared" si="74"/>
        <v>UPN</v>
      </c>
      <c r="C2422" t="str">
        <f t="shared" si="75"/>
        <v>200</v>
      </c>
    </row>
    <row r="2423" spans="1:3" x14ac:dyDescent="0.25">
      <c r="A2423" s="10" t="s">
        <v>2569</v>
      </c>
      <c r="B2423" t="str">
        <f t="shared" si="74"/>
        <v>UPN</v>
      </c>
      <c r="C2423" t="str">
        <f t="shared" si="75"/>
        <v>220</v>
      </c>
    </row>
    <row r="2424" spans="1:3" x14ac:dyDescent="0.25">
      <c r="A2424" s="10" t="s">
        <v>2570</v>
      </c>
      <c r="B2424" t="str">
        <f t="shared" si="74"/>
        <v>UPN</v>
      </c>
      <c r="C2424" t="str">
        <f t="shared" si="75"/>
        <v>240</v>
      </c>
    </row>
    <row r="2425" spans="1:3" x14ac:dyDescent="0.25">
      <c r="A2425" s="10" t="s">
        <v>2571</v>
      </c>
      <c r="B2425" t="str">
        <f t="shared" si="74"/>
        <v>UPN</v>
      </c>
      <c r="C2425" t="str">
        <f t="shared" si="75"/>
        <v>260</v>
      </c>
    </row>
    <row r="2426" spans="1:3" x14ac:dyDescent="0.25">
      <c r="A2426" s="10" t="s">
        <v>2572</v>
      </c>
      <c r="B2426" t="str">
        <f t="shared" si="74"/>
        <v>UPN</v>
      </c>
      <c r="C2426" t="str">
        <f t="shared" si="75"/>
        <v>280</v>
      </c>
    </row>
    <row r="2427" spans="1:3" x14ac:dyDescent="0.25">
      <c r="A2427" s="10" t="s">
        <v>2573</v>
      </c>
      <c r="B2427" t="str">
        <f t="shared" si="74"/>
        <v>UPN</v>
      </c>
      <c r="C2427" t="str">
        <f t="shared" si="75"/>
        <v>300</v>
      </c>
    </row>
    <row r="2428" spans="1:3" x14ac:dyDescent="0.25">
      <c r="A2428" s="10" t="s">
        <v>2574</v>
      </c>
      <c r="B2428" t="str">
        <f t="shared" si="74"/>
        <v>UPN</v>
      </c>
      <c r="C2428" t="str">
        <f t="shared" si="75"/>
        <v>320</v>
      </c>
    </row>
    <row r="2429" spans="1:3" x14ac:dyDescent="0.25">
      <c r="A2429" s="10" t="s">
        <v>2576</v>
      </c>
      <c r="B2429" t="str">
        <f t="shared" si="74"/>
        <v>UPN</v>
      </c>
      <c r="C2429" t="str">
        <f t="shared" si="75"/>
        <v>350</v>
      </c>
    </row>
    <row r="2430" spans="1:3" x14ac:dyDescent="0.25">
      <c r="A2430" s="10" t="s">
        <v>2577</v>
      </c>
      <c r="B2430" t="str">
        <f t="shared" si="74"/>
        <v>UPN</v>
      </c>
      <c r="C2430" t="str">
        <f t="shared" si="75"/>
        <v>380</v>
      </c>
    </row>
    <row r="2431" spans="1:3" x14ac:dyDescent="0.25">
      <c r="A2431" s="10" t="s">
        <v>2578</v>
      </c>
      <c r="B2431" t="str">
        <f t="shared" si="74"/>
        <v>UPN</v>
      </c>
      <c r="C2431" t="str">
        <f t="shared" si="75"/>
        <v>400</v>
      </c>
    </row>
    <row r="2432" spans="1:3" x14ac:dyDescent="0.25">
      <c r="A2432" s="10" t="s">
        <v>2579</v>
      </c>
      <c r="B2432" t="str">
        <f t="shared" si="74"/>
        <v>UPE</v>
      </c>
      <c r="C2432" t="str">
        <f t="shared" si="75"/>
        <v>80</v>
      </c>
    </row>
    <row r="2433" spans="1:3" x14ac:dyDescent="0.25">
      <c r="A2433" s="10" t="s">
        <v>2581</v>
      </c>
      <c r="B2433" t="str">
        <f t="shared" si="74"/>
        <v>UPE</v>
      </c>
      <c r="C2433" t="str">
        <f t="shared" si="75"/>
        <v>100</v>
      </c>
    </row>
    <row r="2434" spans="1:3" x14ac:dyDescent="0.25">
      <c r="A2434" s="10" t="s">
        <v>2582</v>
      </c>
      <c r="B2434" t="str">
        <f t="shared" si="74"/>
        <v>UPE</v>
      </c>
      <c r="C2434" t="str">
        <f t="shared" si="75"/>
        <v>120</v>
      </c>
    </row>
    <row r="2435" spans="1:3" x14ac:dyDescent="0.25">
      <c r="A2435" s="10" t="s">
        <v>2583</v>
      </c>
      <c r="B2435" t="str">
        <f t="shared" ref="B2435:B2445" si="76">UPPER(LEFT(A2435,FIND(" ",A2435)-1))</f>
        <v>UPE</v>
      </c>
      <c r="C2435" t="str">
        <f t="shared" ref="C2435:C2445" si="77">MID(A2435,FIND(" ",A2435)+1, LEN(A2435))</f>
        <v>140</v>
      </c>
    </row>
    <row r="2436" spans="1:3" x14ac:dyDescent="0.25">
      <c r="A2436" s="10" t="s">
        <v>2584</v>
      </c>
      <c r="B2436" t="str">
        <f t="shared" si="76"/>
        <v>UPE</v>
      </c>
      <c r="C2436" t="str">
        <f t="shared" si="77"/>
        <v>160</v>
      </c>
    </row>
    <row r="2437" spans="1:3" x14ac:dyDescent="0.25">
      <c r="A2437" s="10" t="s">
        <v>2585</v>
      </c>
      <c r="B2437" t="str">
        <f t="shared" si="76"/>
        <v>UPE</v>
      </c>
      <c r="C2437" t="str">
        <f t="shared" si="77"/>
        <v>180</v>
      </c>
    </row>
    <row r="2438" spans="1:3" x14ac:dyDescent="0.25">
      <c r="A2438" s="10" t="s">
        <v>2586</v>
      </c>
      <c r="B2438" t="str">
        <f t="shared" si="76"/>
        <v>UPE</v>
      </c>
      <c r="C2438" t="str">
        <f t="shared" si="77"/>
        <v>200</v>
      </c>
    </row>
    <row r="2439" spans="1:3" x14ac:dyDescent="0.25">
      <c r="A2439" s="10" t="s">
        <v>2587</v>
      </c>
      <c r="B2439" t="str">
        <f t="shared" si="76"/>
        <v>UPE</v>
      </c>
      <c r="C2439" t="str">
        <f t="shared" si="77"/>
        <v>220</v>
      </c>
    </row>
    <row r="2440" spans="1:3" x14ac:dyDescent="0.25">
      <c r="A2440" s="10" t="s">
        <v>2588</v>
      </c>
      <c r="B2440" t="str">
        <f t="shared" si="76"/>
        <v>UPE</v>
      </c>
      <c r="C2440" t="str">
        <f t="shared" si="77"/>
        <v>240</v>
      </c>
    </row>
    <row r="2441" spans="1:3" x14ac:dyDescent="0.25">
      <c r="A2441" s="10" t="s">
        <v>2589</v>
      </c>
      <c r="B2441" t="str">
        <f t="shared" si="76"/>
        <v>UPE</v>
      </c>
      <c r="C2441" t="str">
        <f t="shared" si="77"/>
        <v>270</v>
      </c>
    </row>
    <row r="2442" spans="1:3" x14ac:dyDescent="0.25">
      <c r="A2442" s="10" t="s">
        <v>2590</v>
      </c>
      <c r="B2442" t="str">
        <f t="shared" si="76"/>
        <v>UPE</v>
      </c>
      <c r="C2442" t="str">
        <f t="shared" si="77"/>
        <v>300</v>
      </c>
    </row>
    <row r="2443" spans="1:3" x14ac:dyDescent="0.25">
      <c r="A2443" s="10" t="s">
        <v>2591</v>
      </c>
      <c r="B2443" t="str">
        <f t="shared" si="76"/>
        <v>UPE</v>
      </c>
      <c r="C2443" t="str">
        <f t="shared" si="77"/>
        <v>330</v>
      </c>
    </row>
    <row r="2444" spans="1:3" x14ac:dyDescent="0.25">
      <c r="A2444" s="10" t="s">
        <v>2592</v>
      </c>
      <c r="B2444" t="str">
        <f t="shared" si="76"/>
        <v>UPE</v>
      </c>
      <c r="C2444" t="str">
        <f t="shared" si="77"/>
        <v>360</v>
      </c>
    </row>
    <row r="2445" spans="1:3" x14ac:dyDescent="0.25">
      <c r="A2445" s="10" t="s">
        <v>2593</v>
      </c>
      <c r="B2445" t="str">
        <f t="shared" si="76"/>
        <v>UPE</v>
      </c>
      <c r="C2445" t="str">
        <f t="shared" si="77"/>
        <v>400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D24"/>
  <sheetViews>
    <sheetView workbookViewId="0">
      <selection activeCell="C23" sqref="C23"/>
    </sheetView>
  </sheetViews>
  <sheetFormatPr defaultRowHeight="15" x14ac:dyDescent="0.25"/>
  <cols>
    <col min="2" max="3" width="6.42578125" customWidth="1"/>
    <col min="4" max="4" width="29.140625" style="1" customWidth="1"/>
  </cols>
  <sheetData>
    <row r="1" spans="1:4" x14ac:dyDescent="0.25">
      <c r="A1" s="4" t="s">
        <v>17</v>
      </c>
      <c r="B1" s="4" t="s">
        <v>18</v>
      </c>
      <c r="C1" s="4" t="s">
        <v>19</v>
      </c>
      <c r="D1" s="60" t="s">
        <v>2653</v>
      </c>
    </row>
    <row r="2" spans="1:4" x14ac:dyDescent="0.25">
      <c r="A2">
        <v>1</v>
      </c>
      <c r="B2" s="66">
        <f>-A_/2</f>
        <v>-8000</v>
      </c>
      <c r="C2" s="8">
        <v>0</v>
      </c>
    </row>
    <row r="3" spans="1:4" x14ac:dyDescent="0.25">
      <c r="A3">
        <v>2</v>
      </c>
      <c r="B3" s="66">
        <f>-A_/2</f>
        <v>-8000</v>
      </c>
      <c r="C3" s="66">
        <f>h_1-a_1-b_1</f>
        <v>2700</v>
      </c>
    </row>
    <row r="4" spans="1:4" x14ac:dyDescent="0.25">
      <c r="A4">
        <v>3</v>
      </c>
      <c r="B4" s="66">
        <f>-A_/2</f>
        <v>-8000</v>
      </c>
      <c r="C4" s="66">
        <f>h_1-a_1</f>
        <v>3200</v>
      </c>
    </row>
    <row r="5" spans="1:4" x14ac:dyDescent="0.25">
      <c r="A5">
        <v>4</v>
      </c>
      <c r="B5" s="66">
        <f>-A_/2</f>
        <v>-8000</v>
      </c>
      <c r="C5" s="66">
        <f>h_1-a_1+b_2</f>
        <v>3700</v>
      </c>
    </row>
    <row r="6" spans="1:4" x14ac:dyDescent="0.25">
      <c r="A6">
        <v>5</v>
      </c>
      <c r="B6" s="66">
        <f>-A_/2</f>
        <v>-8000</v>
      </c>
      <c r="C6" s="66">
        <f>h_1</f>
        <v>4200</v>
      </c>
    </row>
    <row r="7" spans="1:4" x14ac:dyDescent="0.25">
      <c r="A7">
        <v>6</v>
      </c>
      <c r="B7" s="66">
        <f>B8-(c_1/SQRT((A_/2)^2+h_2^2))*A_/2</f>
        <v>-6471.0040105794278</v>
      </c>
      <c r="C7" s="66">
        <f>C8-h_2*(c_1/SQRT((A_/2)^2+h_2^2))</f>
        <v>4744.7048212310792</v>
      </c>
    </row>
    <row r="8" spans="1:4" x14ac:dyDescent="0.25">
      <c r="A8">
        <v>7</v>
      </c>
      <c r="B8" s="66">
        <f>(A_/8)+(-A_/2)</f>
        <v>-6000</v>
      </c>
      <c r="C8" s="66">
        <f>h_1+h_2/4</f>
        <v>4912.5</v>
      </c>
    </row>
    <row r="9" spans="1:4" x14ac:dyDescent="0.25">
      <c r="A9">
        <v>8</v>
      </c>
      <c r="B9" s="66">
        <f>(B8+(c_1/SQRT((A_/2)^2+h_2^2))*A_/2)</f>
        <v>-5528.9959894205722</v>
      </c>
      <c r="C9" s="66">
        <f>C8+h_2*(c_1/SQRT((A_/2)^2+h_2^2))</f>
        <v>5080.2951787689208</v>
      </c>
    </row>
    <row r="10" spans="1:4" x14ac:dyDescent="0.25">
      <c r="A10">
        <v>9</v>
      </c>
      <c r="B10" s="66">
        <f>(A_/4)+(-A_/2)</f>
        <v>-4000</v>
      </c>
      <c r="C10" s="66">
        <f>h_1+2*h_2/4</f>
        <v>5625</v>
      </c>
    </row>
    <row r="11" spans="1:4" x14ac:dyDescent="0.25">
      <c r="A11">
        <v>10</v>
      </c>
      <c r="B11" s="66">
        <f>(3*A_/8)+(-A_/2)</f>
        <v>-2000</v>
      </c>
      <c r="C11" s="66">
        <f>h_1+3*h_2/4</f>
        <v>6337.5</v>
      </c>
    </row>
    <row r="12" spans="1:4" x14ac:dyDescent="0.25">
      <c r="A12">
        <v>11</v>
      </c>
      <c r="B12" s="8">
        <f>0</f>
        <v>0</v>
      </c>
      <c r="C12" s="66">
        <f>h_1+h_2</f>
        <v>7050</v>
      </c>
    </row>
    <row r="13" spans="1:4" x14ac:dyDescent="0.25">
      <c r="A13">
        <v>12</v>
      </c>
      <c r="B13" s="8">
        <f>(B11)*-1</f>
        <v>2000</v>
      </c>
      <c r="C13" s="8">
        <f>C11</f>
        <v>6337.5</v>
      </c>
    </row>
    <row r="14" spans="1:4" x14ac:dyDescent="0.25">
      <c r="A14">
        <v>13</v>
      </c>
      <c r="B14" s="8">
        <f>(B10)*-1</f>
        <v>4000</v>
      </c>
      <c r="C14" s="8">
        <f>C10</f>
        <v>5625</v>
      </c>
    </row>
    <row r="15" spans="1:4" x14ac:dyDescent="0.25">
      <c r="A15">
        <v>14</v>
      </c>
      <c r="B15" s="8">
        <f>(B9)*-1</f>
        <v>5528.9959894205722</v>
      </c>
      <c r="C15" s="8">
        <f>C9</f>
        <v>5080.2951787689208</v>
      </c>
    </row>
    <row r="16" spans="1:4" x14ac:dyDescent="0.25">
      <c r="A16">
        <v>15</v>
      </c>
      <c r="B16" s="8">
        <f>(B8)*-1</f>
        <v>6000</v>
      </c>
      <c r="C16" s="8">
        <f>C8</f>
        <v>4912.5</v>
      </c>
    </row>
    <row r="17" spans="1:3" x14ac:dyDescent="0.25">
      <c r="A17">
        <v>16</v>
      </c>
      <c r="B17" s="8">
        <f>(B7)*-1</f>
        <v>6471.0040105794278</v>
      </c>
      <c r="C17" s="8">
        <f>C7</f>
        <v>4744.7048212310792</v>
      </c>
    </row>
    <row r="18" spans="1:3" x14ac:dyDescent="0.25">
      <c r="A18">
        <v>17</v>
      </c>
      <c r="B18" s="8">
        <f>(B6)*-1</f>
        <v>8000</v>
      </c>
      <c r="C18" s="8">
        <f>C6</f>
        <v>4200</v>
      </c>
    </row>
    <row r="19" spans="1:3" x14ac:dyDescent="0.25">
      <c r="A19">
        <v>18</v>
      </c>
      <c r="B19" s="8">
        <f>(B5)*-1</f>
        <v>8000</v>
      </c>
      <c r="C19" s="8">
        <f>C5</f>
        <v>3700</v>
      </c>
    </row>
    <row r="20" spans="1:3" x14ac:dyDescent="0.25">
      <c r="A20">
        <v>19</v>
      </c>
      <c r="B20" s="8">
        <f>(B4)*-1</f>
        <v>8000</v>
      </c>
      <c r="C20" s="8">
        <f>C4</f>
        <v>3200</v>
      </c>
    </row>
    <row r="21" spans="1:3" x14ac:dyDescent="0.25">
      <c r="A21">
        <v>20</v>
      </c>
      <c r="B21" s="8">
        <f>(B3)*-1</f>
        <v>8000</v>
      </c>
      <c r="C21" s="8">
        <f>C3</f>
        <v>2700</v>
      </c>
    </row>
    <row r="22" spans="1:3" x14ac:dyDescent="0.25">
      <c r="A22">
        <v>21</v>
      </c>
      <c r="B22" s="8">
        <f>(B2)*-1</f>
        <v>8000</v>
      </c>
      <c r="C22" s="8">
        <v>0</v>
      </c>
    </row>
    <row r="23" spans="1:3" x14ac:dyDescent="0.25">
      <c r="A23" s="63">
        <v>22</v>
      </c>
      <c r="B23" s="66">
        <f>B2</f>
        <v>-8000</v>
      </c>
      <c r="C23" s="66">
        <f>C2+c_3</f>
        <v>1000</v>
      </c>
    </row>
    <row r="24" spans="1:3" x14ac:dyDescent="0.25">
      <c r="A24" s="63">
        <v>23</v>
      </c>
      <c r="B24" s="66">
        <f>B22</f>
        <v>8000</v>
      </c>
      <c r="C24" s="66">
        <f>C22+c_3</f>
        <v>1000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/>
  <dimension ref="A1:F2"/>
  <sheetViews>
    <sheetView workbookViewId="0">
      <selection activeCell="D2" sqref="D2"/>
    </sheetView>
  </sheetViews>
  <sheetFormatPr defaultRowHeight="15" x14ac:dyDescent="0.25"/>
  <cols>
    <col min="2" max="2" width="27.5703125" style="1" customWidth="1"/>
    <col min="6" max="6" width="35.140625" style="1" customWidth="1"/>
  </cols>
  <sheetData>
    <row r="1" spans="1:6" x14ac:dyDescent="0.25">
      <c r="A1" s="4" t="s">
        <v>17</v>
      </c>
      <c r="B1" s="1" t="s">
        <v>2615</v>
      </c>
      <c r="C1" s="4" t="s">
        <v>31</v>
      </c>
      <c r="D1" s="4" t="s">
        <v>32</v>
      </c>
      <c r="E1" s="4" t="s">
        <v>2640</v>
      </c>
      <c r="F1" s="1" t="s">
        <v>2653</v>
      </c>
    </row>
    <row r="2" spans="1:6" x14ac:dyDescent="0.25">
      <c r="A2">
        <v>1</v>
      </c>
      <c r="B2" s="60" t="str">
        <f>MAIN!$F$14</f>
        <v>S355</v>
      </c>
      <c r="C2" s="66">
        <f>E_</f>
        <v>210000</v>
      </c>
      <c r="D2" s="72">
        <f>g_</f>
        <v>7.8500000000000008E-9</v>
      </c>
      <c r="E2" s="72">
        <f>_a</f>
        <v>1.2E-5</v>
      </c>
      <c r="F2" s="61"/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H8"/>
  <sheetViews>
    <sheetView workbookViewId="0">
      <selection activeCell="G8" sqref="G8"/>
    </sheetView>
  </sheetViews>
  <sheetFormatPr defaultRowHeight="15" x14ac:dyDescent="0.25"/>
  <cols>
    <col min="2" max="2" width="25.28515625" customWidth="1"/>
    <col min="3" max="3" width="8.28515625" customWidth="1"/>
    <col min="4" max="4" width="8.5703125" customWidth="1"/>
    <col min="5" max="7" width="11.5703125" customWidth="1"/>
    <col min="8" max="8" width="47.5703125" style="1" customWidth="1"/>
  </cols>
  <sheetData>
    <row r="1" spans="1:8" x14ac:dyDescent="0.25">
      <c r="A1" s="4" t="s">
        <v>17</v>
      </c>
      <c r="B1" s="1" t="s">
        <v>2615</v>
      </c>
      <c r="C1" s="57" t="s">
        <v>28</v>
      </c>
      <c r="D1" s="57" t="s">
        <v>29</v>
      </c>
      <c r="E1" s="57" t="s">
        <v>30</v>
      </c>
      <c r="F1" s="57" t="s">
        <v>2720</v>
      </c>
      <c r="G1" s="57" t="s">
        <v>2722</v>
      </c>
      <c r="H1" s="60" t="s">
        <v>2653</v>
      </c>
    </row>
    <row r="2" spans="1:8" x14ac:dyDescent="0.25">
      <c r="A2">
        <v>1</v>
      </c>
      <c r="B2" t="str">
        <f>MAIN!C20&amp;" "&amp;MAIN!D20</f>
        <v>HEA 180</v>
      </c>
      <c r="C2">
        <v>1</v>
      </c>
      <c r="D2" s="66">
        <f>MAIN!E20</f>
        <v>4525.1416529422968</v>
      </c>
      <c r="E2" s="66">
        <f>MAIN!F20</f>
        <v>25102836.952601139</v>
      </c>
      <c r="F2" s="66">
        <f>MAIN!G20</f>
        <v>293600.43219416536</v>
      </c>
      <c r="G2" s="66">
        <f>MAIN!H20</f>
        <v>1447.1416529422968</v>
      </c>
    </row>
    <row r="3" spans="1:8" x14ac:dyDescent="0.25">
      <c r="A3">
        <v>2</v>
      </c>
      <c r="B3" t="str">
        <f>MAIN!C21&amp;" "&amp;MAIN!D21</f>
        <v>HEA 160</v>
      </c>
      <c r="C3">
        <v>1</v>
      </c>
      <c r="D3" s="66">
        <f>MAIN!E21</f>
        <v>3877.1416529422968</v>
      </c>
      <c r="E3" s="66">
        <f>MAIN!F21</f>
        <v>16729738.591121141</v>
      </c>
      <c r="F3" s="66">
        <f>MAIN!G21</f>
        <v>220128.13935685711</v>
      </c>
      <c r="G3" s="66">
        <f>MAIN!H21</f>
        <v>1321.1416529422968</v>
      </c>
    </row>
    <row r="4" spans="1:8" x14ac:dyDescent="0.25">
      <c r="A4">
        <v>3</v>
      </c>
      <c r="B4" t="str">
        <f>MAIN!C24&amp;" "&amp;MAIN!D24</f>
        <v xml:space="preserve">Průřez 101 </v>
      </c>
      <c r="C4">
        <v>1</v>
      </c>
      <c r="D4" s="66">
        <f>MAIN!E24</f>
        <v>8125.1416529422968</v>
      </c>
      <c r="E4" s="66">
        <f>MAIN!F24</f>
        <v>57652836.952601135</v>
      </c>
      <c r="F4" s="66">
        <f>MAIN!G24</f>
        <v>619100.43219416542</v>
      </c>
      <c r="G4" s="66">
        <f>MAIN!H24</f>
        <v>1447.1416529422968</v>
      </c>
    </row>
    <row r="5" spans="1:8" x14ac:dyDescent="0.25">
      <c r="A5">
        <v>4</v>
      </c>
      <c r="B5" t="str">
        <f>MAIN!C25&amp;" "&amp;MAIN!D25</f>
        <v xml:space="preserve">Průřez 201 </v>
      </c>
      <c r="C5">
        <v>1</v>
      </c>
      <c r="D5" s="66">
        <f>MAIN!E25</f>
        <v>7077.1416529422968</v>
      </c>
      <c r="E5" s="66">
        <f>MAIN!F25</f>
        <v>39903071.924454473</v>
      </c>
      <c r="F5" s="66">
        <f>MAIN!G25</f>
        <v>477609.62083833857</v>
      </c>
      <c r="G5" s="66">
        <f>MAIN!H25</f>
        <v>1321.1416529422968</v>
      </c>
    </row>
    <row r="6" spans="1:8" x14ac:dyDescent="0.25">
      <c r="A6">
        <v>5</v>
      </c>
      <c r="B6" t="str">
        <f>MAIN!C22&amp;" "&amp;MAIN!D22</f>
        <v>TRHR 100x4</v>
      </c>
      <c r="C6">
        <v>1</v>
      </c>
      <c r="D6" s="66">
        <f>MAIN!E22</f>
        <v>1494.79644737231</v>
      </c>
      <c r="E6" s="66">
        <f>MAIN!F22</f>
        <v>2263516.8621122013</v>
      </c>
      <c r="F6" s="66">
        <f>MAIN!G22</f>
        <v>45270.337242244022</v>
      </c>
      <c r="G6" s="66">
        <f>MAIN!H22</f>
        <v>822.79644737231001</v>
      </c>
    </row>
    <row r="7" spans="1:8" x14ac:dyDescent="0.25">
      <c r="A7">
        <v>6</v>
      </c>
      <c r="B7" t="str">
        <f>MAIN!C23&amp;" "&amp;MAIN!D23</f>
        <v>TRHR 100x4</v>
      </c>
      <c r="C7">
        <v>1</v>
      </c>
      <c r="D7" s="66">
        <f>MAIN!E23</f>
        <v>1494.79644737231</v>
      </c>
      <c r="E7" s="66">
        <f>MAIN!F23</f>
        <v>2263516.8621122013</v>
      </c>
      <c r="F7" s="66">
        <f>MAIN!G23</f>
        <v>45270.337242244022</v>
      </c>
      <c r="G7" s="66">
        <f>MAIN!H23</f>
        <v>822.79644737231001</v>
      </c>
    </row>
    <row r="8" spans="1:8" x14ac:dyDescent="0.25">
      <c r="A8" s="63">
        <v>7</v>
      </c>
      <c r="B8" t="str">
        <f>MAIN!C26&amp;" "&amp;MAIN!D26</f>
        <v xml:space="preserve">Průřez 301 </v>
      </c>
      <c r="C8" s="63">
        <v>1</v>
      </c>
      <c r="D8" s="66">
        <f>MAIN!E26</f>
        <v>8125.1416529422968</v>
      </c>
      <c r="E8" s="66">
        <f>MAIN!F26</f>
        <v>57652836.952601135</v>
      </c>
      <c r="F8" s="66">
        <f>MAIN!G26</f>
        <v>619100.43219416542</v>
      </c>
      <c r="G8" s="66">
        <f>MAIN!H26</f>
        <v>1447.1416529422968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3"/>
  <dimension ref="A1:K26"/>
  <sheetViews>
    <sheetView workbookViewId="0">
      <selection activeCell="J26" sqref="E25:J26"/>
    </sheetView>
  </sheetViews>
  <sheetFormatPr defaultRowHeight="15" x14ac:dyDescent="0.25"/>
  <cols>
    <col min="1" max="4" width="9.140625" style="4"/>
    <col min="5" max="5" width="10.7109375" style="4" bestFit="1" customWidth="1"/>
    <col min="6" max="6" width="10.5703125" style="4" bestFit="1" customWidth="1"/>
    <col min="7" max="7" width="11" style="4" bestFit="1" customWidth="1"/>
    <col min="8" max="8" width="10.7109375" style="4" bestFit="1" customWidth="1"/>
    <col min="9" max="9" width="10.5703125" style="4" bestFit="1" customWidth="1"/>
    <col min="10" max="10" width="11" style="4" bestFit="1" customWidth="1"/>
    <col min="11" max="11" width="33.5703125" style="1" customWidth="1"/>
  </cols>
  <sheetData>
    <row r="1" spans="1:11" x14ac:dyDescent="0.25">
      <c r="A1" s="4" t="s">
        <v>17</v>
      </c>
      <c r="B1" s="4" t="s">
        <v>20</v>
      </c>
      <c r="C1" s="4" t="s">
        <v>21</v>
      </c>
      <c r="D1" s="4" t="s">
        <v>2607</v>
      </c>
      <c r="E1" s="4" t="s">
        <v>22</v>
      </c>
      <c r="F1" s="4" t="s">
        <v>23</v>
      </c>
      <c r="G1" s="4" t="s">
        <v>24</v>
      </c>
      <c r="H1" s="4" t="s">
        <v>25</v>
      </c>
      <c r="I1" s="4" t="s">
        <v>26</v>
      </c>
      <c r="J1" s="4" t="s">
        <v>27</v>
      </c>
      <c r="K1" s="1" t="s">
        <v>2653</v>
      </c>
    </row>
    <row r="2" spans="1:11" x14ac:dyDescent="0.25">
      <c r="A2" s="4">
        <v>1</v>
      </c>
      <c r="B2" s="4">
        <v>1</v>
      </c>
      <c r="C2" s="64">
        <v>22</v>
      </c>
      <c r="D2" s="64">
        <v>7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</row>
    <row r="3" spans="1:11" x14ac:dyDescent="0.25">
      <c r="A3" s="4">
        <v>2</v>
      </c>
      <c r="B3" s="64">
        <v>2</v>
      </c>
      <c r="C3" s="64">
        <v>3</v>
      </c>
      <c r="D3" s="4">
        <v>3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</row>
    <row r="4" spans="1:11" x14ac:dyDescent="0.25">
      <c r="A4" s="4">
        <v>3</v>
      </c>
      <c r="B4" s="64">
        <v>3</v>
      </c>
      <c r="C4" s="64">
        <v>4</v>
      </c>
      <c r="D4" s="4">
        <v>3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</row>
    <row r="5" spans="1:11" x14ac:dyDescent="0.25">
      <c r="A5" s="4">
        <v>4</v>
      </c>
      <c r="B5" s="64">
        <v>4</v>
      </c>
      <c r="C5" s="64">
        <v>5</v>
      </c>
      <c r="D5" s="4">
        <v>1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</row>
    <row r="6" spans="1:11" x14ac:dyDescent="0.25">
      <c r="A6" s="4">
        <v>5</v>
      </c>
      <c r="B6" s="64">
        <v>5</v>
      </c>
      <c r="C6" s="64">
        <v>6</v>
      </c>
      <c r="D6" s="4">
        <v>2</v>
      </c>
      <c r="E6" s="4">
        <v>0</v>
      </c>
      <c r="F6" s="4">
        <v>0</v>
      </c>
      <c r="G6" s="64">
        <v>1</v>
      </c>
      <c r="H6" s="4">
        <v>0</v>
      </c>
      <c r="I6" s="4">
        <v>0</v>
      </c>
      <c r="J6" s="4">
        <v>0</v>
      </c>
    </row>
    <row r="7" spans="1:11" x14ac:dyDescent="0.25">
      <c r="A7" s="4">
        <v>6</v>
      </c>
      <c r="B7" s="64">
        <v>6</v>
      </c>
      <c r="C7" s="64">
        <v>7</v>
      </c>
      <c r="D7" s="4">
        <v>4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64">
        <v>0</v>
      </c>
    </row>
    <row r="8" spans="1:11" x14ac:dyDescent="0.25">
      <c r="A8" s="4">
        <v>7</v>
      </c>
      <c r="B8" s="64">
        <v>7</v>
      </c>
      <c r="C8" s="64">
        <v>8</v>
      </c>
      <c r="D8" s="4">
        <v>4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</row>
    <row r="9" spans="1:11" x14ac:dyDescent="0.25">
      <c r="A9" s="4">
        <v>8</v>
      </c>
      <c r="B9" s="64">
        <v>8</v>
      </c>
      <c r="C9" s="64">
        <v>9</v>
      </c>
      <c r="D9" s="4">
        <v>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</row>
    <row r="10" spans="1:11" x14ac:dyDescent="0.25">
      <c r="A10" s="4">
        <v>9</v>
      </c>
      <c r="B10" s="64">
        <v>9</v>
      </c>
      <c r="C10" s="64">
        <v>10</v>
      </c>
      <c r="D10" s="4">
        <v>2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</row>
    <row r="11" spans="1:11" x14ac:dyDescent="0.25">
      <c r="A11" s="4">
        <v>10</v>
      </c>
      <c r="B11" s="64">
        <v>10</v>
      </c>
      <c r="C11" s="64">
        <v>11</v>
      </c>
      <c r="D11" s="4">
        <v>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64">
        <v>1</v>
      </c>
    </row>
    <row r="12" spans="1:11" x14ac:dyDescent="0.25">
      <c r="A12" s="4">
        <v>11</v>
      </c>
      <c r="B12" s="64">
        <v>11</v>
      </c>
      <c r="C12" s="64">
        <v>12</v>
      </c>
      <c r="D12" s="4">
        <v>2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</row>
    <row r="13" spans="1:11" x14ac:dyDescent="0.25">
      <c r="A13" s="4">
        <v>12</v>
      </c>
      <c r="B13" s="64">
        <v>12</v>
      </c>
      <c r="C13" s="64">
        <v>13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</row>
    <row r="14" spans="1:11" x14ac:dyDescent="0.25">
      <c r="A14" s="4">
        <v>13</v>
      </c>
      <c r="B14" s="64">
        <v>13</v>
      </c>
      <c r="C14" s="64">
        <v>14</v>
      </c>
      <c r="D14" s="4">
        <v>2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</row>
    <row r="15" spans="1:11" x14ac:dyDescent="0.25">
      <c r="A15" s="4">
        <v>14</v>
      </c>
      <c r="B15" s="64">
        <v>14</v>
      </c>
      <c r="C15" s="64">
        <v>15</v>
      </c>
      <c r="D15" s="4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</row>
    <row r="16" spans="1:11" x14ac:dyDescent="0.25">
      <c r="A16" s="4">
        <v>15</v>
      </c>
      <c r="B16" s="64">
        <v>15</v>
      </c>
      <c r="C16" s="64">
        <v>16</v>
      </c>
      <c r="D16" s="4">
        <v>4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</row>
    <row r="17" spans="1:10" x14ac:dyDescent="0.25">
      <c r="A17" s="4">
        <v>16</v>
      </c>
      <c r="B17" s="64">
        <v>16</v>
      </c>
      <c r="C17" s="64">
        <v>17</v>
      </c>
      <c r="D17" s="4">
        <v>2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64">
        <v>1</v>
      </c>
    </row>
    <row r="18" spans="1:10" x14ac:dyDescent="0.25">
      <c r="A18" s="4">
        <v>17</v>
      </c>
      <c r="B18" s="64">
        <v>17</v>
      </c>
      <c r="C18" s="64">
        <v>18</v>
      </c>
      <c r="D18" s="4">
        <v>1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</row>
    <row r="19" spans="1:10" x14ac:dyDescent="0.25">
      <c r="A19" s="4">
        <v>18</v>
      </c>
      <c r="B19" s="64">
        <v>18</v>
      </c>
      <c r="C19" s="64">
        <v>19</v>
      </c>
      <c r="D19" s="4">
        <v>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</row>
    <row r="20" spans="1:10" x14ac:dyDescent="0.25">
      <c r="A20" s="4">
        <v>19</v>
      </c>
      <c r="B20" s="64">
        <v>19</v>
      </c>
      <c r="C20" s="64">
        <v>20</v>
      </c>
      <c r="D20" s="4">
        <v>3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</row>
    <row r="21" spans="1:10" x14ac:dyDescent="0.25">
      <c r="A21" s="4">
        <v>20</v>
      </c>
      <c r="B21" s="64">
        <v>23</v>
      </c>
      <c r="C21" s="64">
        <v>21</v>
      </c>
      <c r="D21" s="64">
        <v>7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</row>
    <row r="22" spans="1:10" x14ac:dyDescent="0.25">
      <c r="A22" s="4">
        <v>21</v>
      </c>
      <c r="B22" s="64">
        <v>3</v>
      </c>
      <c r="C22" s="64">
        <v>7</v>
      </c>
      <c r="D22" s="4">
        <v>5</v>
      </c>
      <c r="E22" s="4">
        <v>0</v>
      </c>
      <c r="F22" s="4">
        <v>0</v>
      </c>
      <c r="G22" s="4">
        <v>1</v>
      </c>
      <c r="H22" s="4">
        <v>0</v>
      </c>
      <c r="I22" s="4">
        <v>0</v>
      </c>
      <c r="J22" s="4">
        <v>1</v>
      </c>
    </row>
    <row r="23" spans="1:10" x14ac:dyDescent="0.25">
      <c r="A23" s="4">
        <v>22</v>
      </c>
      <c r="B23" s="64">
        <v>10</v>
      </c>
      <c r="C23" s="64">
        <v>12</v>
      </c>
      <c r="D23" s="4">
        <v>6</v>
      </c>
      <c r="E23" s="4">
        <v>0</v>
      </c>
      <c r="F23" s="4">
        <v>0</v>
      </c>
      <c r="G23" s="4">
        <v>1</v>
      </c>
      <c r="H23" s="4">
        <v>0</v>
      </c>
      <c r="I23" s="4">
        <v>0</v>
      </c>
      <c r="J23" s="4">
        <v>1</v>
      </c>
    </row>
    <row r="24" spans="1:10" x14ac:dyDescent="0.25">
      <c r="A24" s="4">
        <v>23</v>
      </c>
      <c r="B24" s="64">
        <v>15</v>
      </c>
      <c r="C24" s="64">
        <v>19</v>
      </c>
      <c r="D24" s="4">
        <v>5</v>
      </c>
      <c r="E24" s="4">
        <v>0</v>
      </c>
      <c r="F24" s="4">
        <v>0</v>
      </c>
      <c r="G24" s="4">
        <v>1</v>
      </c>
      <c r="H24" s="4">
        <v>0</v>
      </c>
      <c r="I24" s="4">
        <v>0</v>
      </c>
      <c r="J24" s="4">
        <v>1</v>
      </c>
    </row>
    <row r="25" spans="1:10" x14ac:dyDescent="0.25">
      <c r="A25" s="64">
        <v>24</v>
      </c>
      <c r="B25" s="64">
        <v>22</v>
      </c>
      <c r="C25" s="64">
        <v>2</v>
      </c>
      <c r="D25" s="64">
        <v>1</v>
      </c>
      <c r="E25" s="64">
        <v>0</v>
      </c>
      <c r="F25" s="64">
        <v>0</v>
      </c>
      <c r="G25" s="64">
        <v>0</v>
      </c>
      <c r="H25" s="64">
        <v>0</v>
      </c>
      <c r="I25" s="64">
        <v>0</v>
      </c>
      <c r="J25" s="64">
        <v>0</v>
      </c>
    </row>
    <row r="26" spans="1:10" x14ac:dyDescent="0.25">
      <c r="A26" s="64">
        <v>25</v>
      </c>
      <c r="B26" s="64">
        <v>20</v>
      </c>
      <c r="C26" s="64">
        <v>23</v>
      </c>
      <c r="D26" s="64">
        <v>1</v>
      </c>
      <c r="E26" s="64">
        <v>0</v>
      </c>
      <c r="F26" s="64">
        <v>0</v>
      </c>
      <c r="G26" s="64">
        <v>0</v>
      </c>
      <c r="H26" s="64">
        <v>0</v>
      </c>
      <c r="I26" s="64">
        <v>0</v>
      </c>
      <c r="J26" s="64">
        <v>0</v>
      </c>
    </row>
  </sheetData>
  <conditionalFormatting sqref="E2:J24">
    <cfRule type="cellIs" dxfId="1" priority="1" operator="greaterThan">
      <formula>0</formula>
    </cfRule>
  </conditionalFormatting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6"/>
  <dimension ref="A1:H3"/>
  <sheetViews>
    <sheetView workbookViewId="0">
      <selection activeCell="B2" sqref="B2:D3"/>
    </sheetView>
  </sheetViews>
  <sheetFormatPr defaultRowHeight="15" x14ac:dyDescent="0.25"/>
  <cols>
    <col min="1" max="1" width="9.140625" style="4"/>
    <col min="2" max="4" width="5.28515625" style="4" customWidth="1"/>
    <col min="5" max="7" width="7.42578125" style="4" customWidth="1"/>
    <col min="8" max="8" width="40.42578125" style="1" customWidth="1"/>
  </cols>
  <sheetData>
    <row r="1" spans="1:8" x14ac:dyDescent="0.25">
      <c r="A1" s="4" t="s">
        <v>17</v>
      </c>
      <c r="B1" s="4" t="s">
        <v>2594</v>
      </c>
      <c r="C1" s="4" t="s">
        <v>2595</v>
      </c>
      <c r="D1" s="4" t="s">
        <v>2596</v>
      </c>
      <c r="E1" s="4" t="s">
        <v>2603</v>
      </c>
      <c r="F1" s="4" t="s">
        <v>2605</v>
      </c>
      <c r="G1" s="4" t="s">
        <v>2608</v>
      </c>
      <c r="H1" s="1" t="s">
        <v>2653</v>
      </c>
    </row>
    <row r="2" spans="1:8" x14ac:dyDescent="0.25">
      <c r="A2" s="4">
        <v>1</v>
      </c>
      <c r="B2" s="4">
        <v>1</v>
      </c>
      <c r="C2" s="4">
        <v>1</v>
      </c>
      <c r="D2" s="4">
        <v>1</v>
      </c>
      <c r="E2" s="4">
        <v>0</v>
      </c>
      <c r="F2" s="4">
        <v>0</v>
      </c>
      <c r="G2" s="4">
        <v>0</v>
      </c>
    </row>
    <row r="3" spans="1:8" x14ac:dyDescent="0.25">
      <c r="A3" s="4">
        <v>21</v>
      </c>
      <c r="B3" s="4">
        <v>1</v>
      </c>
      <c r="C3" s="4">
        <v>1</v>
      </c>
      <c r="D3" s="4">
        <v>1</v>
      </c>
      <c r="E3" s="4">
        <v>0</v>
      </c>
      <c r="F3" s="4">
        <v>0</v>
      </c>
      <c r="G3" s="4">
        <v>0</v>
      </c>
    </row>
  </sheetData>
  <conditionalFormatting sqref="B2:D3">
    <cfRule type="cellIs" dxfId="0" priority="1" operator="greaterThan">
      <formula>0</formula>
    </cfRule>
  </conditionalFormatting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2"/>
  <dimension ref="A1:C13"/>
  <sheetViews>
    <sheetView workbookViewId="0">
      <selection activeCell="C22" sqref="C22"/>
    </sheetView>
  </sheetViews>
  <sheetFormatPr defaultRowHeight="15" x14ac:dyDescent="0.25"/>
  <cols>
    <col min="1" max="1" width="10.85546875" style="4" customWidth="1"/>
    <col min="2" max="2" width="33" customWidth="1"/>
    <col min="3" max="3" width="41.140625" style="1" customWidth="1"/>
  </cols>
  <sheetData>
    <row r="1" spans="1:3" x14ac:dyDescent="0.25">
      <c r="A1" s="4" t="s">
        <v>17</v>
      </c>
      <c r="B1" t="s">
        <v>2615</v>
      </c>
      <c r="C1" s="1" t="s">
        <v>2653</v>
      </c>
    </row>
    <row r="2" spans="1:3" x14ac:dyDescent="0.25">
      <c r="A2" s="4">
        <v>1</v>
      </c>
      <c r="B2" t="s">
        <v>2617</v>
      </c>
    </row>
    <row r="3" spans="1:3" x14ac:dyDescent="0.25">
      <c r="A3" s="4">
        <v>2</v>
      </c>
      <c r="B3" t="s">
        <v>2620</v>
      </c>
    </row>
    <row r="4" spans="1:3" x14ac:dyDescent="0.25">
      <c r="A4" s="4">
        <v>3</v>
      </c>
      <c r="B4" t="s">
        <v>2621</v>
      </c>
    </row>
    <row r="5" spans="1:3" x14ac:dyDescent="0.25">
      <c r="A5" s="4">
        <v>4</v>
      </c>
      <c r="B5" t="s">
        <v>2622</v>
      </c>
    </row>
    <row r="6" spans="1:3" x14ac:dyDescent="0.25">
      <c r="A6" s="4">
        <v>5</v>
      </c>
      <c r="B6" t="s">
        <v>2623</v>
      </c>
    </row>
    <row r="7" spans="1:3" x14ac:dyDescent="0.25">
      <c r="A7" s="4">
        <v>6</v>
      </c>
      <c r="B7" t="s">
        <v>2624</v>
      </c>
    </row>
    <row r="8" spans="1:3" x14ac:dyDescent="0.25">
      <c r="A8" s="4">
        <v>7</v>
      </c>
      <c r="B8" t="s">
        <v>2625</v>
      </c>
    </row>
    <row r="9" spans="1:3" x14ac:dyDescent="0.25">
      <c r="A9" s="4">
        <v>8</v>
      </c>
      <c r="B9" t="s">
        <v>2626</v>
      </c>
    </row>
    <row r="10" spans="1:3" x14ac:dyDescent="0.25">
      <c r="A10" s="4">
        <v>9</v>
      </c>
      <c r="B10" t="s">
        <v>2627</v>
      </c>
    </row>
    <row r="11" spans="1:3" x14ac:dyDescent="0.25">
      <c r="A11" s="4">
        <v>10</v>
      </c>
      <c r="B11" t="s">
        <v>2628</v>
      </c>
    </row>
    <row r="12" spans="1:3" x14ac:dyDescent="0.25">
      <c r="A12" s="4">
        <v>11</v>
      </c>
      <c r="B12" t="s">
        <v>2641</v>
      </c>
    </row>
    <row r="13" spans="1:3" x14ac:dyDescent="0.25">
      <c r="A13" s="4">
        <v>12</v>
      </c>
      <c r="B13" t="s">
        <v>2642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4"/>
  <dimension ref="A1:O93"/>
  <sheetViews>
    <sheetView workbookViewId="0">
      <selection activeCell="A53" sqref="A53:N53"/>
    </sheetView>
  </sheetViews>
  <sheetFormatPr defaultRowHeight="15" x14ac:dyDescent="0.25"/>
  <cols>
    <col min="1" max="1" width="4" bestFit="1" customWidth="1"/>
    <col min="2" max="2" width="4.85546875" bestFit="1" customWidth="1"/>
    <col min="3" max="3" width="5.140625" bestFit="1" customWidth="1"/>
    <col min="4" max="14" width="4.5703125" bestFit="1" customWidth="1"/>
  </cols>
  <sheetData>
    <row r="1" spans="1:15" x14ac:dyDescent="0.25"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</row>
    <row r="2" spans="1:15" ht="39" x14ac:dyDescent="0.25">
      <c r="C2" s="74" t="s">
        <v>2696</v>
      </c>
      <c r="D2" s="74" t="s">
        <v>2697</v>
      </c>
      <c r="E2" s="74" t="s">
        <v>2697</v>
      </c>
      <c r="F2" s="74" t="s">
        <v>2697</v>
      </c>
      <c r="G2" s="74" t="s">
        <v>2697</v>
      </c>
      <c r="H2" s="74" t="s">
        <v>2697</v>
      </c>
      <c r="I2" s="74" t="s">
        <v>2697</v>
      </c>
      <c r="J2" s="74" t="s">
        <v>2698</v>
      </c>
      <c r="K2" s="74" t="s">
        <v>2698</v>
      </c>
      <c r="L2" s="74" t="s">
        <v>2698</v>
      </c>
      <c r="M2" s="74" t="s">
        <v>2699</v>
      </c>
      <c r="N2" s="74" t="s">
        <v>2699</v>
      </c>
    </row>
    <row r="3" spans="1:15" x14ac:dyDescent="0.25">
      <c r="C3" s="4" t="s">
        <v>2629</v>
      </c>
      <c r="D3" s="4" t="s">
        <v>2700</v>
      </c>
      <c r="E3" s="4" t="s">
        <v>2701</v>
      </c>
      <c r="F3" s="4" t="s">
        <v>2702</v>
      </c>
      <c r="G3" s="4" t="s">
        <v>2703</v>
      </c>
      <c r="H3" s="4" t="s">
        <v>2704</v>
      </c>
      <c r="I3" s="4" t="s">
        <v>2705</v>
      </c>
      <c r="J3" s="4" t="s">
        <v>2706</v>
      </c>
      <c r="K3" s="4" t="s">
        <v>2707</v>
      </c>
      <c r="L3" s="4" t="s">
        <v>2708</v>
      </c>
      <c r="M3" s="4" t="s">
        <v>2693</v>
      </c>
      <c r="N3" s="4" t="s">
        <v>2709</v>
      </c>
    </row>
    <row r="4" spans="1:15" x14ac:dyDescent="0.25">
      <c r="A4">
        <v>101</v>
      </c>
      <c r="B4" t="s">
        <v>2710</v>
      </c>
      <c r="C4" s="75">
        <v>1.35</v>
      </c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</row>
    <row r="5" spans="1:15" x14ac:dyDescent="0.25">
      <c r="A5">
        <v>102</v>
      </c>
      <c r="B5" t="s">
        <v>2710</v>
      </c>
      <c r="C5" s="75">
        <v>1.35</v>
      </c>
      <c r="D5" s="75">
        <v>1.5</v>
      </c>
      <c r="E5" s="75"/>
      <c r="F5" s="75"/>
      <c r="G5" s="75"/>
      <c r="H5" s="75"/>
      <c r="I5" s="75"/>
      <c r="J5" s="75"/>
      <c r="K5" s="75"/>
      <c r="L5" s="75"/>
      <c r="M5" s="75"/>
      <c r="N5" s="75"/>
    </row>
    <row r="6" spans="1:15" x14ac:dyDescent="0.25">
      <c r="A6">
        <v>103</v>
      </c>
      <c r="B6" t="s">
        <v>2710</v>
      </c>
      <c r="C6" s="75">
        <v>1.35</v>
      </c>
      <c r="D6" s="75"/>
      <c r="E6" s="75">
        <v>1.5</v>
      </c>
      <c r="F6" s="75"/>
      <c r="G6" s="75"/>
      <c r="H6" s="75"/>
      <c r="I6" s="75"/>
      <c r="J6" s="75"/>
      <c r="K6" s="75"/>
      <c r="L6" s="75"/>
      <c r="M6" s="75"/>
      <c r="N6" s="75"/>
    </row>
    <row r="7" spans="1:15" x14ac:dyDescent="0.25">
      <c r="A7">
        <v>104</v>
      </c>
      <c r="B7" t="s">
        <v>2710</v>
      </c>
      <c r="C7" s="75">
        <v>1.35</v>
      </c>
      <c r="D7" s="75"/>
      <c r="E7" s="75"/>
      <c r="F7" s="75">
        <v>1.5</v>
      </c>
      <c r="G7" s="75"/>
      <c r="H7" s="75"/>
      <c r="I7" s="75"/>
      <c r="J7" s="75"/>
      <c r="K7" s="75"/>
      <c r="L7" s="75"/>
      <c r="M7" s="75"/>
      <c r="N7" s="75"/>
    </row>
    <row r="8" spans="1:15" x14ac:dyDescent="0.25">
      <c r="A8">
        <v>105</v>
      </c>
      <c r="B8" t="s">
        <v>2710</v>
      </c>
      <c r="C8" s="75">
        <v>1.35</v>
      </c>
      <c r="D8" s="75"/>
      <c r="E8" s="75"/>
      <c r="F8" s="75"/>
      <c r="G8" s="75">
        <v>1.5</v>
      </c>
      <c r="H8" s="75"/>
      <c r="I8" s="75"/>
      <c r="J8" s="75"/>
      <c r="K8" s="75"/>
      <c r="L8" s="75"/>
      <c r="M8" s="75"/>
      <c r="N8" s="75"/>
    </row>
    <row r="9" spans="1:15" x14ac:dyDescent="0.25">
      <c r="A9">
        <v>106</v>
      </c>
      <c r="B9" t="s">
        <v>2710</v>
      </c>
      <c r="C9" s="75">
        <v>1.35</v>
      </c>
      <c r="D9" s="75"/>
      <c r="E9" s="75"/>
      <c r="F9" s="75"/>
      <c r="G9" s="75"/>
      <c r="H9" s="75">
        <v>1.5</v>
      </c>
      <c r="I9" s="75"/>
      <c r="J9" s="75"/>
      <c r="K9" s="75"/>
      <c r="L9" s="75"/>
      <c r="M9" s="75"/>
      <c r="N9" s="75"/>
    </row>
    <row r="10" spans="1:15" x14ac:dyDescent="0.25">
      <c r="A10">
        <v>107</v>
      </c>
      <c r="B10" t="s">
        <v>2710</v>
      </c>
      <c r="C10" s="75">
        <v>1.35</v>
      </c>
      <c r="D10" s="75"/>
      <c r="E10" s="75"/>
      <c r="F10" s="75"/>
      <c r="G10" s="75"/>
      <c r="H10" s="75"/>
      <c r="I10" s="75">
        <v>1.5</v>
      </c>
      <c r="J10" s="75"/>
      <c r="K10" s="75"/>
      <c r="L10" s="75"/>
      <c r="M10" s="75"/>
      <c r="N10" s="75"/>
    </row>
    <row r="11" spans="1:15" x14ac:dyDescent="0.25">
      <c r="A11">
        <v>108</v>
      </c>
      <c r="B11" t="s">
        <v>2710</v>
      </c>
      <c r="C11" s="75">
        <v>1.35</v>
      </c>
      <c r="D11" s="75"/>
      <c r="E11" s="75"/>
      <c r="F11" s="75"/>
      <c r="G11" s="75"/>
      <c r="H11" s="75"/>
      <c r="I11" s="75"/>
      <c r="J11" s="75">
        <v>1.5</v>
      </c>
      <c r="K11" s="75"/>
      <c r="L11" s="75"/>
      <c r="M11" s="75"/>
      <c r="N11" s="75"/>
      <c r="O11" s="4"/>
    </row>
    <row r="12" spans="1:15" x14ac:dyDescent="0.25">
      <c r="A12">
        <v>109</v>
      </c>
      <c r="B12" t="s">
        <v>2710</v>
      </c>
      <c r="C12" s="75">
        <v>1.35</v>
      </c>
      <c r="D12" s="75"/>
      <c r="E12" s="75"/>
      <c r="F12" s="75"/>
      <c r="G12" s="75"/>
      <c r="H12" s="75"/>
      <c r="I12" s="75"/>
      <c r="J12" s="75"/>
      <c r="K12" s="75">
        <v>1.5</v>
      </c>
      <c r="L12" s="75"/>
      <c r="M12" s="75"/>
      <c r="N12" s="75"/>
      <c r="O12" s="4"/>
    </row>
    <row r="13" spans="1:15" x14ac:dyDescent="0.25">
      <c r="A13">
        <v>110</v>
      </c>
      <c r="B13" t="s">
        <v>2710</v>
      </c>
      <c r="C13" s="75">
        <v>1.35</v>
      </c>
      <c r="D13" s="75"/>
      <c r="E13" s="75"/>
      <c r="F13" s="75"/>
      <c r="G13" s="75"/>
      <c r="H13" s="75"/>
      <c r="I13" s="75"/>
      <c r="J13" s="75"/>
      <c r="K13" s="75"/>
      <c r="L13" s="75">
        <v>1.5</v>
      </c>
      <c r="M13" s="75"/>
      <c r="N13" s="75"/>
      <c r="O13" s="4"/>
    </row>
    <row r="14" spans="1:15" x14ac:dyDescent="0.25">
      <c r="A14">
        <v>111</v>
      </c>
      <c r="B14" t="s">
        <v>2710</v>
      </c>
      <c r="C14" s="75">
        <v>1.35</v>
      </c>
      <c r="D14" s="76"/>
      <c r="E14" s="76"/>
      <c r="F14" s="76"/>
      <c r="G14" s="76"/>
      <c r="H14" s="76"/>
      <c r="I14" s="76"/>
      <c r="J14" s="75"/>
      <c r="K14" s="75"/>
      <c r="L14" s="75"/>
      <c r="M14" s="75">
        <v>1.5</v>
      </c>
      <c r="N14" s="75"/>
      <c r="O14" s="4"/>
    </row>
    <row r="15" spans="1:15" x14ac:dyDescent="0.25">
      <c r="A15">
        <v>112</v>
      </c>
      <c r="B15" t="s">
        <v>2710</v>
      </c>
      <c r="C15" s="75">
        <v>1.35</v>
      </c>
      <c r="D15" s="76"/>
      <c r="E15" s="76"/>
      <c r="F15" s="76"/>
      <c r="G15" s="76"/>
      <c r="H15" s="76"/>
      <c r="I15" s="76"/>
      <c r="J15" s="75"/>
      <c r="K15" s="75"/>
      <c r="L15" s="75"/>
      <c r="M15" s="75"/>
      <c r="N15" s="75">
        <v>1.5</v>
      </c>
      <c r="O15" s="4"/>
    </row>
    <row r="16" spans="1:15" x14ac:dyDescent="0.25">
      <c r="A16">
        <v>113</v>
      </c>
      <c r="B16" t="s">
        <v>2710</v>
      </c>
      <c r="C16" s="75">
        <v>1.35</v>
      </c>
      <c r="D16" s="75">
        <v>1.5</v>
      </c>
      <c r="E16" s="75"/>
      <c r="F16" s="75"/>
      <c r="G16" s="75"/>
      <c r="H16" s="75"/>
      <c r="I16" s="75"/>
      <c r="J16" s="75">
        <v>0.9</v>
      </c>
      <c r="K16" s="75"/>
      <c r="L16" s="75"/>
      <c r="M16" s="75"/>
      <c r="N16" s="75"/>
    </row>
    <row r="17" spans="1:14" x14ac:dyDescent="0.25">
      <c r="A17">
        <v>114</v>
      </c>
      <c r="B17" t="s">
        <v>2710</v>
      </c>
      <c r="C17" s="75">
        <v>1.35</v>
      </c>
      <c r="D17" s="75"/>
      <c r="E17" s="75">
        <v>1.5</v>
      </c>
      <c r="F17" s="75"/>
      <c r="G17" s="75"/>
      <c r="H17" s="75"/>
      <c r="I17" s="75"/>
      <c r="J17" s="75">
        <v>0.9</v>
      </c>
      <c r="K17" s="75"/>
      <c r="L17" s="75"/>
      <c r="M17" s="75"/>
      <c r="N17" s="75"/>
    </row>
    <row r="18" spans="1:14" x14ac:dyDescent="0.25">
      <c r="A18">
        <v>115</v>
      </c>
      <c r="B18" t="s">
        <v>2710</v>
      </c>
      <c r="C18" s="75">
        <v>1.35</v>
      </c>
      <c r="D18" s="75"/>
      <c r="E18" s="75"/>
      <c r="F18" s="75">
        <v>1.5</v>
      </c>
      <c r="G18" s="75"/>
      <c r="H18" s="75"/>
      <c r="I18" s="75"/>
      <c r="J18" s="75">
        <v>0.9</v>
      </c>
      <c r="K18" s="75"/>
      <c r="L18" s="75"/>
      <c r="M18" s="75"/>
      <c r="N18" s="75"/>
    </row>
    <row r="19" spans="1:14" x14ac:dyDescent="0.25">
      <c r="A19">
        <v>116</v>
      </c>
      <c r="B19" t="s">
        <v>2710</v>
      </c>
      <c r="C19" s="75">
        <v>1.35</v>
      </c>
      <c r="D19" s="75"/>
      <c r="E19" s="75"/>
      <c r="F19" s="75"/>
      <c r="G19" s="75">
        <v>1.5</v>
      </c>
      <c r="H19" s="75"/>
      <c r="I19" s="75"/>
      <c r="J19" s="75">
        <v>0.9</v>
      </c>
      <c r="K19" s="75"/>
      <c r="L19" s="75"/>
      <c r="M19" s="75"/>
      <c r="N19" s="75"/>
    </row>
    <row r="20" spans="1:14" x14ac:dyDescent="0.25">
      <c r="A20">
        <v>117</v>
      </c>
      <c r="B20" t="s">
        <v>2710</v>
      </c>
      <c r="C20" s="75">
        <v>1.35</v>
      </c>
      <c r="D20" s="75"/>
      <c r="E20" s="75"/>
      <c r="F20" s="75"/>
      <c r="G20" s="75"/>
      <c r="H20" s="75">
        <v>1.5</v>
      </c>
      <c r="I20" s="75"/>
      <c r="J20" s="75">
        <v>0.9</v>
      </c>
      <c r="K20" s="75"/>
      <c r="L20" s="75"/>
      <c r="M20" s="75"/>
      <c r="N20" s="75"/>
    </row>
    <row r="21" spans="1:14" x14ac:dyDescent="0.25">
      <c r="A21">
        <v>118</v>
      </c>
      <c r="B21" t="s">
        <v>2710</v>
      </c>
      <c r="C21" s="75">
        <v>1.35</v>
      </c>
      <c r="D21" s="75"/>
      <c r="E21" s="75"/>
      <c r="F21" s="75"/>
      <c r="G21" s="75"/>
      <c r="H21" s="75"/>
      <c r="I21" s="75">
        <v>1.5</v>
      </c>
      <c r="J21" s="75">
        <v>0.9</v>
      </c>
      <c r="K21" s="75"/>
      <c r="L21" s="75"/>
      <c r="M21" s="75"/>
      <c r="N21" s="75"/>
    </row>
    <row r="22" spans="1:14" x14ac:dyDescent="0.25">
      <c r="A22">
        <v>119</v>
      </c>
      <c r="B22" t="s">
        <v>2710</v>
      </c>
      <c r="C22" s="75">
        <v>1.35</v>
      </c>
      <c r="D22" s="75">
        <v>1.5</v>
      </c>
      <c r="E22" s="75"/>
      <c r="F22" s="75"/>
      <c r="G22" s="75"/>
      <c r="H22" s="75"/>
      <c r="I22" s="75"/>
      <c r="K22" s="75">
        <v>0.9</v>
      </c>
      <c r="L22" s="75"/>
      <c r="M22" s="75"/>
      <c r="N22" s="75"/>
    </row>
    <row r="23" spans="1:14" x14ac:dyDescent="0.25">
      <c r="A23">
        <v>120</v>
      </c>
      <c r="B23" t="s">
        <v>2710</v>
      </c>
      <c r="C23" s="75">
        <v>1.35</v>
      </c>
      <c r="D23" s="75"/>
      <c r="E23" s="75">
        <v>1.5</v>
      </c>
      <c r="F23" s="75"/>
      <c r="G23" s="75"/>
      <c r="H23" s="75"/>
      <c r="I23" s="75"/>
      <c r="K23" s="75">
        <v>0.9</v>
      </c>
      <c r="L23" s="75"/>
      <c r="M23" s="75"/>
      <c r="N23" s="75"/>
    </row>
    <row r="24" spans="1:14" x14ac:dyDescent="0.25">
      <c r="A24">
        <v>121</v>
      </c>
      <c r="B24" t="s">
        <v>2710</v>
      </c>
      <c r="C24" s="75">
        <v>1.35</v>
      </c>
      <c r="D24" s="75"/>
      <c r="E24" s="75"/>
      <c r="F24" s="75">
        <v>1.5</v>
      </c>
      <c r="G24" s="75"/>
      <c r="H24" s="75"/>
      <c r="I24" s="75"/>
      <c r="K24" s="75">
        <v>0.9</v>
      </c>
      <c r="L24" s="75"/>
      <c r="M24" s="75"/>
      <c r="N24" s="75"/>
    </row>
    <row r="25" spans="1:14" x14ac:dyDescent="0.25">
      <c r="A25">
        <v>122</v>
      </c>
      <c r="B25" t="s">
        <v>2710</v>
      </c>
      <c r="C25" s="75">
        <v>1.35</v>
      </c>
      <c r="D25" s="75"/>
      <c r="E25" s="75"/>
      <c r="F25" s="75"/>
      <c r="G25" s="75">
        <v>1.5</v>
      </c>
      <c r="H25" s="75"/>
      <c r="I25" s="75"/>
      <c r="K25" s="75">
        <v>0.9</v>
      </c>
      <c r="L25" s="75"/>
      <c r="M25" s="75"/>
      <c r="N25" s="75"/>
    </row>
    <row r="26" spans="1:14" x14ac:dyDescent="0.25">
      <c r="A26">
        <v>123</v>
      </c>
      <c r="B26" t="s">
        <v>2710</v>
      </c>
      <c r="C26" s="75">
        <v>1.35</v>
      </c>
      <c r="D26" s="75"/>
      <c r="E26" s="75"/>
      <c r="F26" s="75"/>
      <c r="G26" s="75"/>
      <c r="H26" s="75">
        <v>1.5</v>
      </c>
      <c r="I26" s="75"/>
      <c r="K26" s="75">
        <v>0.9</v>
      </c>
    </row>
    <row r="27" spans="1:14" x14ac:dyDescent="0.25">
      <c r="A27">
        <v>124</v>
      </c>
      <c r="B27" t="s">
        <v>2710</v>
      </c>
      <c r="C27" s="75">
        <v>1.35</v>
      </c>
      <c r="D27" s="75"/>
      <c r="E27" s="75"/>
      <c r="F27" s="75"/>
      <c r="G27" s="75"/>
      <c r="H27" s="75"/>
      <c r="I27" s="75">
        <v>1.5</v>
      </c>
      <c r="K27" s="75">
        <v>0.9</v>
      </c>
    </row>
    <row r="28" spans="1:14" x14ac:dyDescent="0.25">
      <c r="A28">
        <v>125</v>
      </c>
      <c r="B28" t="s">
        <v>2710</v>
      </c>
      <c r="C28" s="75">
        <v>1.35</v>
      </c>
      <c r="D28" s="75">
        <v>1.5</v>
      </c>
      <c r="E28" s="75"/>
      <c r="F28" s="75"/>
      <c r="G28" s="75"/>
      <c r="H28" s="75"/>
      <c r="I28" s="75"/>
      <c r="L28" s="75">
        <v>0.9</v>
      </c>
    </row>
    <row r="29" spans="1:14" x14ac:dyDescent="0.25">
      <c r="A29">
        <v>126</v>
      </c>
      <c r="B29" t="s">
        <v>2710</v>
      </c>
      <c r="C29" s="75">
        <v>1.35</v>
      </c>
      <c r="D29" s="75"/>
      <c r="E29" s="75">
        <v>1.5</v>
      </c>
      <c r="F29" s="75"/>
      <c r="G29" s="75"/>
      <c r="H29" s="75"/>
      <c r="I29" s="75"/>
      <c r="L29" s="75">
        <v>0.9</v>
      </c>
    </row>
    <row r="30" spans="1:14" x14ac:dyDescent="0.25">
      <c r="A30">
        <v>127</v>
      </c>
      <c r="B30" t="s">
        <v>2710</v>
      </c>
      <c r="C30" s="75">
        <v>1.35</v>
      </c>
      <c r="D30" s="75"/>
      <c r="E30" s="75"/>
      <c r="F30" s="75">
        <v>1.5</v>
      </c>
      <c r="G30" s="75"/>
      <c r="H30" s="75"/>
      <c r="I30" s="75"/>
      <c r="L30" s="75">
        <v>0.9</v>
      </c>
    </row>
    <row r="31" spans="1:14" x14ac:dyDescent="0.25">
      <c r="A31">
        <v>128</v>
      </c>
      <c r="B31" t="s">
        <v>2710</v>
      </c>
      <c r="C31" s="75">
        <v>1.35</v>
      </c>
      <c r="D31" s="75"/>
      <c r="E31" s="75"/>
      <c r="F31" s="75"/>
      <c r="G31" s="75">
        <v>1.5</v>
      </c>
      <c r="H31" s="75"/>
      <c r="I31" s="75"/>
      <c r="L31" s="75">
        <v>0.9</v>
      </c>
    </row>
    <row r="32" spans="1:14" x14ac:dyDescent="0.25">
      <c r="A32">
        <v>129</v>
      </c>
      <c r="B32" t="s">
        <v>2710</v>
      </c>
      <c r="C32" s="75">
        <v>1.35</v>
      </c>
      <c r="D32" s="75"/>
      <c r="E32" s="75"/>
      <c r="F32" s="75"/>
      <c r="G32" s="75"/>
      <c r="H32" s="75">
        <v>1.5</v>
      </c>
      <c r="I32" s="75"/>
      <c r="L32" s="75">
        <v>0.9</v>
      </c>
    </row>
    <row r="33" spans="1:12" x14ac:dyDescent="0.25">
      <c r="A33">
        <v>130</v>
      </c>
      <c r="B33" t="s">
        <v>2710</v>
      </c>
      <c r="C33" s="75">
        <v>1.35</v>
      </c>
      <c r="D33" s="75"/>
      <c r="E33" s="75"/>
      <c r="F33" s="75"/>
      <c r="G33" s="75"/>
      <c r="H33" s="75"/>
      <c r="I33" s="75">
        <v>1.5</v>
      </c>
      <c r="L33" s="75">
        <v>0.9</v>
      </c>
    </row>
    <row r="34" spans="1:12" x14ac:dyDescent="0.25">
      <c r="A34">
        <v>131</v>
      </c>
      <c r="B34" t="s">
        <v>2710</v>
      </c>
      <c r="C34" s="75">
        <v>1.35</v>
      </c>
      <c r="D34" s="75">
        <v>1.05</v>
      </c>
      <c r="E34" s="75"/>
      <c r="F34" s="75"/>
      <c r="G34" s="75"/>
      <c r="H34" s="75"/>
      <c r="I34" s="75"/>
      <c r="J34" s="75">
        <v>1.5</v>
      </c>
      <c r="K34" s="75"/>
      <c r="L34" s="75"/>
    </row>
    <row r="35" spans="1:12" x14ac:dyDescent="0.25">
      <c r="A35">
        <v>132</v>
      </c>
      <c r="B35" t="s">
        <v>2710</v>
      </c>
      <c r="C35" s="75">
        <v>1.35</v>
      </c>
      <c r="D35" s="75"/>
      <c r="E35" s="75">
        <v>1.05</v>
      </c>
      <c r="F35" s="75"/>
      <c r="G35" s="75"/>
      <c r="H35" s="75"/>
      <c r="I35" s="75"/>
      <c r="J35" s="75">
        <v>1.5</v>
      </c>
      <c r="K35" s="75"/>
      <c r="L35" s="75"/>
    </row>
    <row r="36" spans="1:12" x14ac:dyDescent="0.25">
      <c r="A36">
        <v>133</v>
      </c>
      <c r="B36" t="s">
        <v>2710</v>
      </c>
      <c r="C36" s="75">
        <v>1.35</v>
      </c>
      <c r="D36" s="75"/>
      <c r="E36" s="75"/>
      <c r="F36" s="75">
        <v>1.05</v>
      </c>
      <c r="G36" s="75"/>
      <c r="H36" s="75"/>
      <c r="I36" s="75"/>
      <c r="J36" s="75">
        <v>1.5</v>
      </c>
      <c r="K36" s="75"/>
      <c r="L36" s="75"/>
    </row>
    <row r="37" spans="1:12" x14ac:dyDescent="0.25">
      <c r="A37">
        <v>134</v>
      </c>
      <c r="B37" t="s">
        <v>2710</v>
      </c>
      <c r="C37" s="75">
        <v>1.35</v>
      </c>
      <c r="D37" s="75"/>
      <c r="E37" s="75"/>
      <c r="F37" s="75"/>
      <c r="G37" s="75">
        <v>1.05</v>
      </c>
      <c r="H37" s="75"/>
      <c r="I37" s="75"/>
      <c r="J37" s="75">
        <v>1.5</v>
      </c>
      <c r="K37" s="75"/>
      <c r="L37" s="75"/>
    </row>
    <row r="38" spans="1:12" x14ac:dyDescent="0.25">
      <c r="A38">
        <v>135</v>
      </c>
      <c r="B38" t="s">
        <v>2710</v>
      </c>
      <c r="C38" s="75">
        <v>1.35</v>
      </c>
      <c r="D38" s="75"/>
      <c r="E38" s="75"/>
      <c r="F38" s="75"/>
      <c r="G38" s="75"/>
      <c r="H38" s="75">
        <v>1.05</v>
      </c>
      <c r="I38" s="75"/>
      <c r="J38" s="75">
        <v>1.5</v>
      </c>
      <c r="K38" s="75"/>
      <c r="L38" s="75"/>
    </row>
    <row r="39" spans="1:12" x14ac:dyDescent="0.25">
      <c r="A39">
        <v>136</v>
      </c>
      <c r="B39" t="s">
        <v>2710</v>
      </c>
      <c r="C39" s="75">
        <v>1.35</v>
      </c>
      <c r="D39" s="75"/>
      <c r="E39" s="75"/>
      <c r="F39" s="75"/>
      <c r="G39" s="75"/>
      <c r="H39" s="75"/>
      <c r="I39" s="75">
        <v>1.05</v>
      </c>
      <c r="J39" s="75">
        <v>1.5</v>
      </c>
      <c r="K39" s="75"/>
      <c r="L39" s="75"/>
    </row>
    <row r="40" spans="1:12" x14ac:dyDescent="0.25">
      <c r="A40">
        <v>137</v>
      </c>
      <c r="B40" t="s">
        <v>2710</v>
      </c>
      <c r="C40" s="75">
        <v>1.35</v>
      </c>
      <c r="D40" s="75">
        <v>1.05</v>
      </c>
      <c r="E40" s="75"/>
      <c r="F40" s="75"/>
      <c r="G40" s="75"/>
      <c r="H40" s="75"/>
      <c r="I40" s="75"/>
      <c r="K40" s="75">
        <v>1.5</v>
      </c>
      <c r="L40" s="75"/>
    </row>
    <row r="41" spans="1:12" x14ac:dyDescent="0.25">
      <c r="A41">
        <v>138</v>
      </c>
      <c r="B41" t="s">
        <v>2710</v>
      </c>
      <c r="C41" s="75">
        <v>1.35</v>
      </c>
      <c r="D41" s="75"/>
      <c r="E41" s="75">
        <v>1.05</v>
      </c>
      <c r="F41" s="75"/>
      <c r="G41" s="75"/>
      <c r="H41" s="75"/>
      <c r="I41" s="75"/>
      <c r="K41" s="75">
        <v>1.5</v>
      </c>
      <c r="L41" s="75"/>
    </row>
    <row r="42" spans="1:12" x14ac:dyDescent="0.25">
      <c r="A42">
        <v>139</v>
      </c>
      <c r="B42" t="s">
        <v>2710</v>
      </c>
      <c r="C42" s="75">
        <v>1.35</v>
      </c>
      <c r="D42" s="75"/>
      <c r="E42" s="75"/>
      <c r="F42" s="75">
        <v>1.05</v>
      </c>
      <c r="G42" s="75"/>
      <c r="H42" s="75"/>
      <c r="I42" s="75"/>
      <c r="K42" s="75">
        <v>1.5</v>
      </c>
      <c r="L42" s="75"/>
    </row>
    <row r="43" spans="1:12" x14ac:dyDescent="0.25">
      <c r="A43">
        <v>140</v>
      </c>
      <c r="B43" t="s">
        <v>2710</v>
      </c>
      <c r="C43" s="75">
        <v>1.35</v>
      </c>
      <c r="D43" s="75"/>
      <c r="E43" s="75"/>
      <c r="F43" s="75"/>
      <c r="G43" s="75">
        <v>1.05</v>
      </c>
      <c r="H43" s="75"/>
      <c r="I43" s="75"/>
      <c r="K43" s="75">
        <v>1.5</v>
      </c>
      <c r="L43" s="75"/>
    </row>
    <row r="44" spans="1:12" x14ac:dyDescent="0.25">
      <c r="A44">
        <v>141</v>
      </c>
      <c r="B44" t="s">
        <v>2710</v>
      </c>
      <c r="C44" s="75">
        <v>1.35</v>
      </c>
      <c r="D44" s="75"/>
      <c r="E44" s="75"/>
      <c r="F44" s="75"/>
      <c r="G44" s="75"/>
      <c r="H44" s="75">
        <v>1.05</v>
      </c>
      <c r="I44" s="75"/>
      <c r="K44" s="75">
        <v>1.5</v>
      </c>
    </row>
    <row r="45" spans="1:12" x14ac:dyDescent="0.25">
      <c r="A45">
        <v>142</v>
      </c>
      <c r="B45" t="s">
        <v>2710</v>
      </c>
      <c r="C45" s="75">
        <v>1.35</v>
      </c>
      <c r="D45" s="75"/>
      <c r="E45" s="75"/>
      <c r="F45" s="75"/>
      <c r="G45" s="75"/>
      <c r="H45" s="75"/>
      <c r="I45" s="75">
        <v>1.05</v>
      </c>
      <c r="K45" s="75">
        <v>1.5</v>
      </c>
    </row>
    <row r="46" spans="1:12" x14ac:dyDescent="0.25">
      <c r="A46">
        <v>143</v>
      </c>
      <c r="B46" t="s">
        <v>2710</v>
      </c>
      <c r="C46" s="75">
        <v>1.35</v>
      </c>
      <c r="D46" s="75">
        <v>1.05</v>
      </c>
      <c r="E46" s="75"/>
      <c r="F46" s="75"/>
      <c r="G46" s="75"/>
      <c r="H46" s="75"/>
      <c r="I46" s="75"/>
      <c r="L46" s="75">
        <v>1.5</v>
      </c>
    </row>
    <row r="47" spans="1:12" x14ac:dyDescent="0.25">
      <c r="A47">
        <v>144</v>
      </c>
      <c r="B47" t="s">
        <v>2710</v>
      </c>
      <c r="C47" s="75">
        <v>1.35</v>
      </c>
      <c r="D47" s="75"/>
      <c r="E47" s="75">
        <v>1.05</v>
      </c>
      <c r="F47" s="75"/>
      <c r="G47" s="75"/>
      <c r="H47" s="75"/>
      <c r="I47" s="75"/>
      <c r="L47" s="75">
        <v>1.5</v>
      </c>
    </row>
    <row r="48" spans="1:12" x14ac:dyDescent="0.25">
      <c r="A48">
        <v>145</v>
      </c>
      <c r="B48" t="s">
        <v>2710</v>
      </c>
      <c r="C48" s="75">
        <v>1.35</v>
      </c>
      <c r="D48" s="75"/>
      <c r="E48" s="75"/>
      <c r="F48" s="75">
        <v>1.05</v>
      </c>
      <c r="G48" s="75"/>
      <c r="H48" s="75"/>
      <c r="I48" s="75"/>
      <c r="L48" s="75">
        <v>1.5</v>
      </c>
    </row>
    <row r="49" spans="1:14" x14ac:dyDescent="0.25">
      <c r="A49">
        <v>146</v>
      </c>
      <c r="B49" t="s">
        <v>2710</v>
      </c>
      <c r="C49" s="75">
        <v>1.35</v>
      </c>
      <c r="D49" s="75"/>
      <c r="E49" s="75"/>
      <c r="F49" s="75"/>
      <c r="G49" s="75">
        <v>1.05</v>
      </c>
      <c r="H49" s="75"/>
      <c r="I49" s="75"/>
      <c r="L49" s="75">
        <v>1.5</v>
      </c>
    </row>
    <row r="50" spans="1:14" x14ac:dyDescent="0.25">
      <c r="A50">
        <v>147</v>
      </c>
      <c r="B50" t="s">
        <v>2710</v>
      </c>
      <c r="C50" s="75">
        <v>1.35</v>
      </c>
      <c r="D50" s="75"/>
      <c r="E50" s="75"/>
      <c r="F50" s="75"/>
      <c r="G50" s="75"/>
      <c r="H50" s="75">
        <v>1.05</v>
      </c>
      <c r="I50" s="75"/>
      <c r="L50" s="75">
        <v>1.5</v>
      </c>
    </row>
    <row r="51" spans="1:14" x14ac:dyDescent="0.25">
      <c r="A51">
        <v>148</v>
      </c>
      <c r="B51" t="s">
        <v>2710</v>
      </c>
      <c r="C51" s="75">
        <v>1.35</v>
      </c>
      <c r="D51" s="75"/>
      <c r="E51" s="75"/>
      <c r="F51" s="75"/>
      <c r="G51" s="75"/>
      <c r="H51" s="75"/>
      <c r="I51" s="75">
        <v>1.05</v>
      </c>
      <c r="L51" s="75">
        <v>1.5</v>
      </c>
    </row>
    <row r="52" spans="1:14" x14ac:dyDescent="0.25">
      <c r="A52">
        <v>149</v>
      </c>
      <c r="B52" t="s">
        <v>2710</v>
      </c>
      <c r="C52" s="75">
        <v>1.35</v>
      </c>
      <c r="D52" s="75">
        <v>1.5</v>
      </c>
      <c r="E52" s="75"/>
      <c r="F52" s="75"/>
      <c r="G52" s="75"/>
      <c r="H52" s="75"/>
      <c r="I52" s="75"/>
      <c r="M52" s="75">
        <v>0.9</v>
      </c>
    </row>
    <row r="53" spans="1:14" x14ac:dyDescent="0.25">
      <c r="A53">
        <v>150</v>
      </c>
      <c r="B53" t="s">
        <v>2710</v>
      </c>
      <c r="C53" s="75">
        <v>1.35</v>
      </c>
      <c r="D53" s="75"/>
      <c r="E53" s="75">
        <v>1.5</v>
      </c>
      <c r="F53" s="75"/>
      <c r="G53" s="75"/>
      <c r="H53" s="75"/>
      <c r="I53" s="75"/>
      <c r="M53" s="75">
        <v>0.9</v>
      </c>
    </row>
    <row r="54" spans="1:14" x14ac:dyDescent="0.25">
      <c r="A54">
        <v>151</v>
      </c>
      <c r="B54" t="s">
        <v>2710</v>
      </c>
      <c r="C54" s="75">
        <v>1.35</v>
      </c>
      <c r="D54" s="75"/>
      <c r="E54" s="75"/>
      <c r="F54" s="75">
        <v>1.5</v>
      </c>
      <c r="G54" s="75"/>
      <c r="H54" s="75"/>
      <c r="I54" s="75"/>
      <c r="M54" s="75">
        <v>0.9</v>
      </c>
    </row>
    <row r="55" spans="1:14" x14ac:dyDescent="0.25">
      <c r="A55">
        <v>152</v>
      </c>
      <c r="B55" t="s">
        <v>2710</v>
      </c>
      <c r="C55" s="75">
        <v>1.35</v>
      </c>
      <c r="D55" s="75"/>
      <c r="E55" s="75"/>
      <c r="F55" s="75"/>
      <c r="G55" s="75">
        <v>1.5</v>
      </c>
      <c r="H55" s="75"/>
      <c r="I55" s="75"/>
      <c r="M55" s="75">
        <v>0.9</v>
      </c>
    </row>
    <row r="56" spans="1:14" x14ac:dyDescent="0.25">
      <c r="A56">
        <v>153</v>
      </c>
      <c r="B56" t="s">
        <v>2710</v>
      </c>
      <c r="C56" s="75">
        <v>1.35</v>
      </c>
      <c r="D56" s="75"/>
      <c r="E56" s="75"/>
      <c r="F56" s="75"/>
      <c r="G56" s="75"/>
      <c r="H56" s="75">
        <v>1.5</v>
      </c>
      <c r="I56" s="75"/>
      <c r="M56" s="75">
        <v>0.9</v>
      </c>
    </row>
    <row r="57" spans="1:14" x14ac:dyDescent="0.25">
      <c r="A57">
        <v>154</v>
      </c>
      <c r="B57" t="s">
        <v>2710</v>
      </c>
      <c r="C57" s="75">
        <v>1.35</v>
      </c>
      <c r="D57" s="75"/>
      <c r="E57" s="75"/>
      <c r="F57" s="75"/>
      <c r="G57" s="75"/>
      <c r="H57" s="75"/>
      <c r="I57" s="75">
        <v>1.5</v>
      </c>
      <c r="M57" s="75">
        <v>0.9</v>
      </c>
    </row>
    <row r="58" spans="1:14" x14ac:dyDescent="0.25">
      <c r="A58">
        <v>155</v>
      </c>
      <c r="B58" t="s">
        <v>2710</v>
      </c>
      <c r="C58" s="75">
        <v>1.35</v>
      </c>
      <c r="D58" s="75">
        <v>1.5</v>
      </c>
      <c r="E58" s="75"/>
      <c r="F58" s="75"/>
      <c r="G58" s="75"/>
      <c r="H58" s="75"/>
      <c r="I58" s="75"/>
      <c r="J58" s="75">
        <v>0.9</v>
      </c>
      <c r="K58" s="75"/>
      <c r="L58" s="75"/>
      <c r="N58" s="75">
        <v>0.9</v>
      </c>
    </row>
    <row r="59" spans="1:14" x14ac:dyDescent="0.25">
      <c r="A59">
        <v>156</v>
      </c>
      <c r="B59" t="s">
        <v>2710</v>
      </c>
      <c r="C59" s="75">
        <v>1.35</v>
      </c>
      <c r="D59" s="75"/>
      <c r="E59" s="75">
        <v>1.5</v>
      </c>
      <c r="F59" s="75"/>
      <c r="G59" s="75"/>
      <c r="H59" s="75"/>
      <c r="I59" s="75"/>
      <c r="J59" s="75">
        <v>0.9</v>
      </c>
      <c r="K59" s="75"/>
      <c r="L59" s="75"/>
      <c r="N59" s="75">
        <v>0.9</v>
      </c>
    </row>
    <row r="60" spans="1:14" x14ac:dyDescent="0.25">
      <c r="A60">
        <v>157</v>
      </c>
      <c r="B60" t="s">
        <v>2710</v>
      </c>
      <c r="C60" s="75">
        <v>1.35</v>
      </c>
      <c r="D60" s="75"/>
      <c r="E60" s="75"/>
      <c r="F60" s="75">
        <v>1.5</v>
      </c>
      <c r="G60" s="75"/>
      <c r="H60" s="75"/>
      <c r="I60" s="75"/>
      <c r="J60" s="75">
        <v>0.9</v>
      </c>
      <c r="K60" s="75"/>
      <c r="L60" s="75"/>
      <c r="N60" s="75">
        <v>0.9</v>
      </c>
    </row>
    <row r="61" spans="1:14" x14ac:dyDescent="0.25">
      <c r="A61">
        <v>158</v>
      </c>
      <c r="B61" t="s">
        <v>2710</v>
      </c>
      <c r="C61" s="75">
        <v>1.35</v>
      </c>
      <c r="D61" s="75"/>
      <c r="E61" s="75"/>
      <c r="F61" s="75"/>
      <c r="G61" s="75">
        <v>1.5</v>
      </c>
      <c r="H61" s="75"/>
      <c r="I61" s="75"/>
      <c r="J61" s="75">
        <v>0.9</v>
      </c>
      <c r="K61" s="75"/>
      <c r="L61" s="75"/>
      <c r="N61" s="75">
        <v>0.9</v>
      </c>
    </row>
    <row r="62" spans="1:14" x14ac:dyDescent="0.25">
      <c r="A62">
        <v>159</v>
      </c>
      <c r="B62" t="s">
        <v>2710</v>
      </c>
      <c r="C62" s="75">
        <v>1.35</v>
      </c>
      <c r="D62" s="75"/>
      <c r="E62" s="75"/>
      <c r="F62" s="75"/>
      <c r="G62" s="75"/>
      <c r="H62" s="75">
        <v>1.5</v>
      </c>
      <c r="I62" s="75"/>
      <c r="J62" s="75">
        <v>0.9</v>
      </c>
      <c r="K62" s="75"/>
      <c r="L62" s="75"/>
      <c r="N62" s="75">
        <v>0.9</v>
      </c>
    </row>
    <row r="63" spans="1:14" x14ac:dyDescent="0.25">
      <c r="A63">
        <v>160</v>
      </c>
      <c r="B63" t="s">
        <v>2710</v>
      </c>
      <c r="C63" s="75">
        <v>1.35</v>
      </c>
      <c r="D63" s="75"/>
      <c r="E63" s="75"/>
      <c r="F63" s="75"/>
      <c r="G63" s="75"/>
      <c r="H63" s="75"/>
      <c r="I63" s="75">
        <v>1.5</v>
      </c>
      <c r="J63" s="75">
        <v>0.9</v>
      </c>
      <c r="K63" s="75"/>
      <c r="L63" s="75"/>
      <c r="N63" s="75">
        <v>0.9</v>
      </c>
    </row>
    <row r="64" spans="1:14" x14ac:dyDescent="0.25">
      <c r="A64">
        <v>161</v>
      </c>
      <c r="B64" t="s">
        <v>2710</v>
      </c>
      <c r="C64" s="75">
        <v>1.35</v>
      </c>
      <c r="D64" s="75">
        <v>1.5</v>
      </c>
      <c r="E64" s="75"/>
      <c r="F64" s="75"/>
      <c r="G64" s="75"/>
      <c r="H64" s="75"/>
      <c r="I64" s="75"/>
      <c r="K64" s="75">
        <v>0.9</v>
      </c>
      <c r="L64" s="75"/>
      <c r="N64" s="75">
        <v>0.9</v>
      </c>
    </row>
    <row r="65" spans="1:14" x14ac:dyDescent="0.25">
      <c r="A65">
        <v>162</v>
      </c>
      <c r="B65" t="s">
        <v>2710</v>
      </c>
      <c r="C65" s="75">
        <v>1.35</v>
      </c>
      <c r="D65" s="75"/>
      <c r="E65" s="75">
        <v>1.5</v>
      </c>
      <c r="F65" s="75"/>
      <c r="G65" s="75"/>
      <c r="H65" s="75"/>
      <c r="I65" s="75"/>
      <c r="K65" s="75">
        <v>0.9</v>
      </c>
      <c r="L65" s="75"/>
      <c r="N65" s="75">
        <v>0.9</v>
      </c>
    </row>
    <row r="66" spans="1:14" x14ac:dyDescent="0.25">
      <c r="A66">
        <v>163</v>
      </c>
      <c r="B66" t="s">
        <v>2710</v>
      </c>
      <c r="C66" s="75">
        <v>1.35</v>
      </c>
      <c r="D66" s="75"/>
      <c r="E66" s="75"/>
      <c r="F66" s="75">
        <v>1.5</v>
      </c>
      <c r="G66" s="75"/>
      <c r="H66" s="75"/>
      <c r="I66" s="75"/>
      <c r="K66" s="75">
        <v>0.9</v>
      </c>
      <c r="L66" s="75"/>
      <c r="N66" s="75">
        <v>0.9</v>
      </c>
    </row>
    <row r="67" spans="1:14" x14ac:dyDescent="0.25">
      <c r="A67">
        <v>164</v>
      </c>
      <c r="B67" t="s">
        <v>2710</v>
      </c>
      <c r="C67" s="75">
        <v>1.35</v>
      </c>
      <c r="D67" s="75"/>
      <c r="E67" s="75"/>
      <c r="F67" s="75"/>
      <c r="G67" s="75">
        <v>1.5</v>
      </c>
      <c r="H67" s="75"/>
      <c r="I67" s="75"/>
      <c r="K67" s="75">
        <v>0.9</v>
      </c>
      <c r="L67" s="75"/>
      <c r="N67" s="75">
        <v>0.9</v>
      </c>
    </row>
    <row r="68" spans="1:14" x14ac:dyDescent="0.25">
      <c r="A68">
        <v>165</v>
      </c>
      <c r="B68" t="s">
        <v>2710</v>
      </c>
      <c r="C68" s="75">
        <v>1.35</v>
      </c>
      <c r="D68" s="75"/>
      <c r="E68" s="75"/>
      <c r="F68" s="75"/>
      <c r="G68" s="75"/>
      <c r="H68" s="75">
        <v>1.5</v>
      </c>
      <c r="I68" s="75"/>
      <c r="K68" s="75">
        <v>0.9</v>
      </c>
      <c r="N68" s="75">
        <v>0.9</v>
      </c>
    </row>
    <row r="69" spans="1:14" x14ac:dyDescent="0.25">
      <c r="A69">
        <v>166</v>
      </c>
      <c r="B69" t="s">
        <v>2710</v>
      </c>
      <c r="C69" s="75">
        <v>1.35</v>
      </c>
      <c r="D69" s="75"/>
      <c r="E69" s="75"/>
      <c r="F69" s="75"/>
      <c r="G69" s="75"/>
      <c r="H69" s="75"/>
      <c r="I69" s="75">
        <v>1.5</v>
      </c>
      <c r="K69" s="75">
        <v>0.9</v>
      </c>
      <c r="N69" s="75">
        <v>0.9</v>
      </c>
    </row>
    <row r="70" spans="1:14" x14ac:dyDescent="0.25">
      <c r="A70">
        <v>167</v>
      </c>
      <c r="B70" t="s">
        <v>2710</v>
      </c>
      <c r="C70" s="75">
        <v>1.35</v>
      </c>
      <c r="D70" s="75">
        <v>1.5</v>
      </c>
      <c r="E70" s="75"/>
      <c r="F70" s="75"/>
      <c r="G70" s="75"/>
      <c r="H70" s="75"/>
      <c r="I70" s="75"/>
      <c r="L70" s="75">
        <v>0.9</v>
      </c>
      <c r="N70" s="75">
        <v>0.9</v>
      </c>
    </row>
    <row r="71" spans="1:14" x14ac:dyDescent="0.25">
      <c r="A71">
        <v>168</v>
      </c>
      <c r="B71" t="s">
        <v>2710</v>
      </c>
      <c r="C71" s="75">
        <v>1.35</v>
      </c>
      <c r="D71" s="75"/>
      <c r="E71" s="75">
        <v>1.5</v>
      </c>
      <c r="F71" s="75"/>
      <c r="G71" s="75"/>
      <c r="H71" s="75"/>
      <c r="I71" s="75"/>
      <c r="L71" s="75">
        <v>0.9</v>
      </c>
      <c r="N71" s="75">
        <v>0.9</v>
      </c>
    </row>
    <row r="72" spans="1:14" x14ac:dyDescent="0.25">
      <c r="A72">
        <v>169</v>
      </c>
      <c r="B72" t="s">
        <v>2710</v>
      </c>
      <c r="C72" s="75">
        <v>1.35</v>
      </c>
      <c r="D72" s="75"/>
      <c r="E72" s="75"/>
      <c r="F72" s="75">
        <v>1.5</v>
      </c>
      <c r="G72" s="75"/>
      <c r="H72" s="75"/>
      <c r="I72" s="75"/>
      <c r="L72" s="75">
        <v>0.9</v>
      </c>
      <c r="N72" s="75">
        <v>0.9</v>
      </c>
    </row>
    <row r="73" spans="1:14" x14ac:dyDescent="0.25">
      <c r="A73">
        <v>170</v>
      </c>
      <c r="B73" t="s">
        <v>2710</v>
      </c>
      <c r="C73" s="75">
        <v>1.35</v>
      </c>
      <c r="D73" s="75"/>
      <c r="E73" s="75"/>
      <c r="F73" s="75"/>
      <c r="G73" s="75">
        <v>1.5</v>
      </c>
      <c r="H73" s="75"/>
      <c r="I73" s="75"/>
      <c r="L73" s="75">
        <v>0.9</v>
      </c>
      <c r="N73" s="75">
        <v>0.9</v>
      </c>
    </row>
    <row r="74" spans="1:14" x14ac:dyDescent="0.25">
      <c r="A74">
        <v>171</v>
      </c>
      <c r="B74" t="s">
        <v>2710</v>
      </c>
      <c r="C74" s="75">
        <v>1.35</v>
      </c>
      <c r="D74" s="75"/>
      <c r="E74" s="75"/>
      <c r="F74" s="75"/>
      <c r="G74" s="75"/>
      <c r="H74" s="75">
        <v>1.5</v>
      </c>
      <c r="I74" s="75"/>
      <c r="L74" s="75">
        <v>0.9</v>
      </c>
      <c r="N74" s="75">
        <v>0.9</v>
      </c>
    </row>
    <row r="75" spans="1:14" x14ac:dyDescent="0.25">
      <c r="A75">
        <v>172</v>
      </c>
      <c r="B75" t="s">
        <v>2710</v>
      </c>
      <c r="C75" s="75">
        <v>1.35</v>
      </c>
      <c r="D75" s="75"/>
      <c r="E75" s="75"/>
      <c r="F75" s="75"/>
      <c r="G75" s="75"/>
      <c r="H75" s="75"/>
      <c r="I75" s="75">
        <v>1.5</v>
      </c>
      <c r="L75" s="75">
        <v>0.9</v>
      </c>
      <c r="N75" s="75">
        <v>0.9</v>
      </c>
    </row>
    <row r="76" spans="1:14" x14ac:dyDescent="0.25">
      <c r="A76">
        <v>173</v>
      </c>
      <c r="B76" t="s">
        <v>2710</v>
      </c>
      <c r="C76" s="75">
        <v>1.35</v>
      </c>
      <c r="D76" s="75">
        <v>1.05</v>
      </c>
      <c r="E76" s="75"/>
      <c r="F76" s="75"/>
      <c r="G76" s="75"/>
      <c r="H76" s="75"/>
      <c r="I76" s="75"/>
      <c r="J76" s="75">
        <v>1.5</v>
      </c>
      <c r="K76" s="75"/>
      <c r="L76" s="75"/>
      <c r="N76" s="75">
        <v>0.9</v>
      </c>
    </row>
    <row r="77" spans="1:14" x14ac:dyDescent="0.25">
      <c r="A77">
        <v>174</v>
      </c>
      <c r="B77" t="s">
        <v>2710</v>
      </c>
      <c r="C77" s="75">
        <v>1.35</v>
      </c>
      <c r="D77" s="75"/>
      <c r="E77" s="75">
        <v>1.05</v>
      </c>
      <c r="F77" s="75"/>
      <c r="G77" s="75"/>
      <c r="H77" s="75"/>
      <c r="I77" s="75"/>
      <c r="J77" s="75">
        <v>1.5</v>
      </c>
      <c r="K77" s="75"/>
      <c r="L77" s="75"/>
      <c r="N77" s="75">
        <v>0.9</v>
      </c>
    </row>
    <row r="78" spans="1:14" x14ac:dyDescent="0.25">
      <c r="A78">
        <v>175</v>
      </c>
      <c r="B78" t="s">
        <v>2710</v>
      </c>
      <c r="C78" s="75">
        <v>1.35</v>
      </c>
      <c r="D78" s="75"/>
      <c r="E78" s="75"/>
      <c r="F78" s="75">
        <v>1.05</v>
      </c>
      <c r="G78" s="75"/>
      <c r="H78" s="75"/>
      <c r="I78" s="75"/>
      <c r="J78" s="75">
        <v>1.5</v>
      </c>
      <c r="K78" s="75"/>
      <c r="L78" s="75"/>
      <c r="N78" s="75">
        <v>0.9</v>
      </c>
    </row>
    <row r="79" spans="1:14" x14ac:dyDescent="0.25">
      <c r="A79">
        <v>176</v>
      </c>
      <c r="B79" t="s">
        <v>2710</v>
      </c>
      <c r="C79" s="75">
        <v>1.35</v>
      </c>
      <c r="D79" s="75"/>
      <c r="E79" s="75"/>
      <c r="F79" s="75"/>
      <c r="G79" s="75">
        <v>1.05</v>
      </c>
      <c r="H79" s="75"/>
      <c r="I79" s="75"/>
      <c r="J79" s="75">
        <v>1.5</v>
      </c>
      <c r="K79" s="75"/>
      <c r="L79" s="75"/>
      <c r="N79" s="75">
        <v>0.9</v>
      </c>
    </row>
    <row r="80" spans="1:14" x14ac:dyDescent="0.25">
      <c r="A80">
        <v>177</v>
      </c>
      <c r="B80" t="s">
        <v>2710</v>
      </c>
      <c r="C80" s="75">
        <v>1.35</v>
      </c>
      <c r="D80" s="75"/>
      <c r="E80" s="75"/>
      <c r="F80" s="75"/>
      <c r="G80" s="75"/>
      <c r="H80" s="75">
        <v>1.05</v>
      </c>
      <c r="I80" s="75"/>
      <c r="J80" s="75">
        <v>1.5</v>
      </c>
      <c r="K80" s="75"/>
      <c r="L80" s="75"/>
      <c r="N80" s="75">
        <v>0.9</v>
      </c>
    </row>
    <row r="81" spans="1:14" x14ac:dyDescent="0.25">
      <c r="A81">
        <v>178</v>
      </c>
      <c r="B81" t="s">
        <v>2710</v>
      </c>
      <c r="C81" s="75">
        <v>1.35</v>
      </c>
      <c r="D81" s="75"/>
      <c r="E81" s="75"/>
      <c r="F81" s="75"/>
      <c r="G81" s="75"/>
      <c r="H81" s="75"/>
      <c r="I81" s="75">
        <v>1.05</v>
      </c>
      <c r="J81" s="75">
        <v>1.5</v>
      </c>
      <c r="K81" s="75"/>
      <c r="L81" s="75"/>
      <c r="N81" s="75">
        <v>0.9</v>
      </c>
    </row>
    <row r="82" spans="1:14" x14ac:dyDescent="0.25">
      <c r="A82">
        <v>179</v>
      </c>
      <c r="B82" t="s">
        <v>2710</v>
      </c>
      <c r="C82" s="75">
        <v>1.35</v>
      </c>
      <c r="D82" s="75">
        <v>1.05</v>
      </c>
      <c r="E82" s="75"/>
      <c r="F82" s="75"/>
      <c r="G82" s="75"/>
      <c r="H82" s="75"/>
      <c r="I82" s="75"/>
      <c r="K82" s="75">
        <v>1.5</v>
      </c>
      <c r="L82" s="75"/>
      <c r="N82" s="75">
        <v>0.9</v>
      </c>
    </row>
    <row r="83" spans="1:14" x14ac:dyDescent="0.25">
      <c r="A83">
        <v>180</v>
      </c>
      <c r="B83" t="s">
        <v>2710</v>
      </c>
      <c r="C83" s="75">
        <v>1.35</v>
      </c>
      <c r="D83" s="75"/>
      <c r="E83" s="75">
        <v>1.05</v>
      </c>
      <c r="F83" s="75"/>
      <c r="G83" s="75"/>
      <c r="H83" s="75"/>
      <c r="I83" s="75"/>
      <c r="K83" s="75">
        <v>1.5</v>
      </c>
      <c r="L83" s="75"/>
      <c r="N83" s="75">
        <v>0.9</v>
      </c>
    </row>
    <row r="84" spans="1:14" x14ac:dyDescent="0.25">
      <c r="A84">
        <v>181</v>
      </c>
      <c r="B84" t="s">
        <v>2710</v>
      </c>
      <c r="C84" s="75">
        <v>1.35</v>
      </c>
      <c r="D84" s="75"/>
      <c r="E84" s="75"/>
      <c r="F84" s="75">
        <v>1.05</v>
      </c>
      <c r="G84" s="75"/>
      <c r="H84" s="75"/>
      <c r="I84" s="75"/>
      <c r="K84" s="75">
        <v>1.5</v>
      </c>
      <c r="L84" s="75"/>
      <c r="N84" s="75">
        <v>0.9</v>
      </c>
    </row>
    <row r="85" spans="1:14" x14ac:dyDescent="0.25">
      <c r="A85">
        <v>182</v>
      </c>
      <c r="B85" t="s">
        <v>2710</v>
      </c>
      <c r="C85" s="75">
        <v>1.35</v>
      </c>
      <c r="D85" s="75"/>
      <c r="E85" s="75"/>
      <c r="F85" s="75"/>
      <c r="G85" s="75">
        <v>1.05</v>
      </c>
      <c r="H85" s="75"/>
      <c r="I85" s="75"/>
      <c r="K85" s="75">
        <v>1.5</v>
      </c>
      <c r="L85" s="75"/>
      <c r="N85" s="75">
        <v>0.9</v>
      </c>
    </row>
    <row r="86" spans="1:14" x14ac:dyDescent="0.25">
      <c r="A86">
        <v>183</v>
      </c>
      <c r="B86" t="s">
        <v>2710</v>
      </c>
      <c r="C86" s="75">
        <v>1.35</v>
      </c>
      <c r="D86" s="75"/>
      <c r="E86" s="75"/>
      <c r="F86" s="75"/>
      <c r="G86" s="75"/>
      <c r="H86" s="75">
        <v>1.05</v>
      </c>
      <c r="I86" s="75"/>
      <c r="K86" s="75">
        <v>1.5</v>
      </c>
      <c r="N86" s="75">
        <v>0.9</v>
      </c>
    </row>
    <row r="87" spans="1:14" x14ac:dyDescent="0.25">
      <c r="A87">
        <v>184</v>
      </c>
      <c r="B87" t="s">
        <v>2710</v>
      </c>
      <c r="C87" s="75">
        <v>1.35</v>
      </c>
      <c r="D87" s="75"/>
      <c r="E87" s="75"/>
      <c r="F87" s="75"/>
      <c r="G87" s="75"/>
      <c r="H87" s="75"/>
      <c r="I87" s="75">
        <v>1.05</v>
      </c>
      <c r="K87" s="75">
        <v>1.5</v>
      </c>
      <c r="N87" s="75">
        <v>0.9</v>
      </c>
    </row>
    <row r="88" spans="1:14" x14ac:dyDescent="0.25">
      <c r="A88">
        <v>185</v>
      </c>
      <c r="B88" t="s">
        <v>2710</v>
      </c>
      <c r="C88" s="75">
        <v>1.35</v>
      </c>
      <c r="D88" s="75">
        <v>1.05</v>
      </c>
      <c r="E88" s="75"/>
      <c r="F88" s="75"/>
      <c r="G88" s="75"/>
      <c r="H88" s="75"/>
      <c r="I88" s="75"/>
      <c r="L88" s="75">
        <v>1.5</v>
      </c>
      <c r="N88" s="75">
        <v>0.9</v>
      </c>
    </row>
    <row r="89" spans="1:14" x14ac:dyDescent="0.25">
      <c r="A89">
        <v>186</v>
      </c>
      <c r="B89" t="s">
        <v>2710</v>
      </c>
      <c r="C89" s="75">
        <v>1.35</v>
      </c>
      <c r="D89" s="75"/>
      <c r="E89" s="75">
        <v>1.05</v>
      </c>
      <c r="F89" s="75"/>
      <c r="G89" s="75"/>
      <c r="H89" s="75"/>
      <c r="I89" s="75"/>
      <c r="L89" s="75">
        <v>1.5</v>
      </c>
      <c r="N89" s="75">
        <v>0.9</v>
      </c>
    </row>
    <row r="90" spans="1:14" x14ac:dyDescent="0.25">
      <c r="A90">
        <v>187</v>
      </c>
      <c r="B90" t="s">
        <v>2710</v>
      </c>
      <c r="C90" s="75">
        <v>1.35</v>
      </c>
      <c r="D90" s="75"/>
      <c r="E90" s="75"/>
      <c r="F90" s="75">
        <v>1.05</v>
      </c>
      <c r="G90" s="75"/>
      <c r="H90" s="75"/>
      <c r="I90" s="75"/>
      <c r="L90" s="75">
        <v>1.5</v>
      </c>
      <c r="N90" s="75">
        <v>0.9</v>
      </c>
    </row>
    <row r="91" spans="1:14" x14ac:dyDescent="0.25">
      <c r="A91">
        <v>188</v>
      </c>
      <c r="B91" t="s">
        <v>2710</v>
      </c>
      <c r="C91" s="75">
        <v>1.35</v>
      </c>
      <c r="D91" s="75"/>
      <c r="E91" s="75"/>
      <c r="F91" s="75"/>
      <c r="G91" s="75">
        <v>1.05</v>
      </c>
      <c r="H91" s="75"/>
      <c r="I91" s="75"/>
      <c r="L91" s="75">
        <v>1.5</v>
      </c>
      <c r="N91" s="75">
        <v>0.9</v>
      </c>
    </row>
    <row r="92" spans="1:14" x14ac:dyDescent="0.25">
      <c r="A92">
        <v>189</v>
      </c>
      <c r="B92" t="s">
        <v>2710</v>
      </c>
      <c r="C92" s="75">
        <v>1.35</v>
      </c>
      <c r="D92" s="75"/>
      <c r="E92" s="75"/>
      <c r="F92" s="75"/>
      <c r="G92" s="75"/>
      <c r="H92" s="75">
        <v>1.05</v>
      </c>
      <c r="I92" s="75"/>
      <c r="L92" s="75">
        <v>1.5</v>
      </c>
      <c r="N92" s="75">
        <v>0.9</v>
      </c>
    </row>
    <row r="93" spans="1:14" x14ac:dyDescent="0.25">
      <c r="A93">
        <v>190</v>
      </c>
      <c r="B93" t="s">
        <v>2710</v>
      </c>
      <c r="C93" s="75">
        <v>1.35</v>
      </c>
      <c r="D93" s="75"/>
      <c r="E93" s="75"/>
      <c r="F93" s="75"/>
      <c r="G93" s="75"/>
      <c r="H93" s="75"/>
      <c r="I93" s="75">
        <v>1.05</v>
      </c>
      <c r="L93" s="75">
        <v>1.5</v>
      </c>
      <c r="N93" s="75">
        <v>0.9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8"/>
  <dimension ref="A1:G75"/>
  <sheetViews>
    <sheetView workbookViewId="0">
      <selection activeCell="D26" sqref="D26"/>
    </sheetView>
  </sheetViews>
  <sheetFormatPr defaultRowHeight="15" x14ac:dyDescent="0.25"/>
  <cols>
    <col min="1" max="2" width="9.140625" style="4"/>
    <col min="3" max="5" width="9.140625" style="8"/>
    <col min="6" max="6" width="40.42578125" style="1" customWidth="1"/>
  </cols>
  <sheetData>
    <row r="1" spans="1:7" x14ac:dyDescent="0.25">
      <c r="A1" s="4" t="s">
        <v>17</v>
      </c>
      <c r="B1" s="4" t="s">
        <v>2616</v>
      </c>
      <c r="C1" s="57" t="s">
        <v>2597</v>
      </c>
      <c r="D1" s="57" t="s">
        <v>2598</v>
      </c>
      <c r="E1" s="57" t="s">
        <v>2599</v>
      </c>
      <c r="F1" s="60" t="s">
        <v>2653</v>
      </c>
    </row>
    <row r="2" spans="1:7" x14ac:dyDescent="0.25">
      <c r="A2" s="4">
        <v>5</v>
      </c>
      <c r="B2" s="4">
        <v>1</v>
      </c>
      <c r="C2" s="8">
        <v>0</v>
      </c>
      <c r="D2" s="66">
        <f>B_*A_/8*g_1/1000000*a_g/1000/2</f>
        <v>-981</v>
      </c>
      <c r="E2" s="8">
        <v>0</v>
      </c>
      <c r="G2" s="66"/>
    </row>
    <row r="3" spans="1:7" x14ac:dyDescent="0.25">
      <c r="A3" s="4">
        <v>7</v>
      </c>
      <c r="B3" s="4">
        <v>1</v>
      </c>
      <c r="C3" s="8">
        <v>0</v>
      </c>
      <c r="D3" s="66">
        <f t="shared" ref="D3:D9" si="0">B_*A_/8*g_1/1000000*a_g/1000</f>
        <v>-1962</v>
      </c>
      <c r="E3" s="8">
        <v>0</v>
      </c>
      <c r="G3" s="66"/>
    </row>
    <row r="4" spans="1:7" x14ac:dyDescent="0.25">
      <c r="A4" s="4">
        <v>9</v>
      </c>
      <c r="B4" s="4">
        <v>1</v>
      </c>
      <c r="C4" s="8">
        <v>0</v>
      </c>
      <c r="D4" s="66">
        <f t="shared" si="0"/>
        <v>-1962</v>
      </c>
      <c r="E4" s="8">
        <v>0</v>
      </c>
      <c r="G4" s="66"/>
    </row>
    <row r="5" spans="1:7" x14ac:dyDescent="0.25">
      <c r="A5" s="4">
        <v>10</v>
      </c>
      <c r="B5" s="4">
        <v>1</v>
      </c>
      <c r="C5" s="8">
        <v>0</v>
      </c>
      <c r="D5" s="66">
        <f t="shared" si="0"/>
        <v>-1962</v>
      </c>
      <c r="E5" s="8">
        <v>0</v>
      </c>
      <c r="G5" s="66"/>
    </row>
    <row r="6" spans="1:7" x14ac:dyDescent="0.25">
      <c r="A6" s="4">
        <v>11</v>
      </c>
      <c r="B6" s="4">
        <v>1</v>
      </c>
      <c r="C6" s="8">
        <v>0</v>
      </c>
      <c r="D6" s="66">
        <f t="shared" si="0"/>
        <v>-1962</v>
      </c>
      <c r="E6" s="8">
        <v>0</v>
      </c>
      <c r="G6" s="66"/>
    </row>
    <row r="7" spans="1:7" x14ac:dyDescent="0.25">
      <c r="A7" s="4">
        <v>12</v>
      </c>
      <c r="B7" s="4">
        <v>1</v>
      </c>
      <c r="C7" s="8">
        <v>0</v>
      </c>
      <c r="D7" s="66">
        <f t="shared" si="0"/>
        <v>-1962</v>
      </c>
      <c r="E7" s="8">
        <v>0</v>
      </c>
      <c r="G7" s="66"/>
    </row>
    <row r="8" spans="1:7" x14ac:dyDescent="0.25">
      <c r="A8" s="4">
        <v>13</v>
      </c>
      <c r="B8" s="4">
        <v>1</v>
      </c>
      <c r="C8" s="8">
        <v>0</v>
      </c>
      <c r="D8" s="66">
        <f t="shared" si="0"/>
        <v>-1962</v>
      </c>
      <c r="E8" s="8">
        <v>0</v>
      </c>
      <c r="G8" s="66"/>
    </row>
    <row r="9" spans="1:7" x14ac:dyDescent="0.25">
      <c r="A9" s="4">
        <v>15</v>
      </c>
      <c r="B9" s="4">
        <v>1</v>
      </c>
      <c r="C9" s="8">
        <v>0</v>
      </c>
      <c r="D9" s="66">
        <f t="shared" si="0"/>
        <v>-1962</v>
      </c>
      <c r="E9" s="8">
        <v>0</v>
      </c>
      <c r="G9" s="66"/>
    </row>
    <row r="10" spans="1:7" x14ac:dyDescent="0.25">
      <c r="A10" s="4">
        <v>17</v>
      </c>
      <c r="B10" s="4">
        <v>1</v>
      </c>
      <c r="C10" s="8">
        <v>0</v>
      </c>
      <c r="D10" s="66">
        <f>B_*A_/8*g_1/1000000*a_g/1000/2</f>
        <v>-981</v>
      </c>
      <c r="E10" s="8">
        <v>0</v>
      </c>
      <c r="G10" s="66"/>
    </row>
    <row r="11" spans="1:7" x14ac:dyDescent="0.25">
      <c r="A11" s="4">
        <v>5</v>
      </c>
      <c r="B11" s="4">
        <v>2</v>
      </c>
      <c r="C11" s="66">
        <f>B_*SQRT((A_/2)^2+h_2^2)/4*w_d/1000*h_2/SQRT((A_/2)^2+h_2^2)/2</f>
        <v>641.25</v>
      </c>
      <c r="D11" s="66">
        <f>-B_*SQRT((A_/2)^2+h_2^2)/4*w_d/1000*(A_/2)/SQRT((A_/2)^2+h_2^2)/2</f>
        <v>-1800</v>
      </c>
      <c r="E11" s="8">
        <v>0</v>
      </c>
    </row>
    <row r="12" spans="1:7" x14ac:dyDescent="0.25">
      <c r="A12" s="4">
        <v>7</v>
      </c>
      <c r="B12" s="4">
        <v>2</v>
      </c>
      <c r="C12" s="66">
        <f>B_*SQRT((A_/2)^2+h_2^2)/4*w_d/1000*h_2/SQRT((A_/2)^2+h_2^2)</f>
        <v>1282.5</v>
      </c>
      <c r="D12" s="66">
        <f>-B_*SQRT((A_/2)^2+h_2^2)/4*w_d/1000*(A_/2)/SQRT((A_/2)^2+h_2^2)</f>
        <v>-3600</v>
      </c>
      <c r="E12" s="8">
        <v>0</v>
      </c>
    </row>
    <row r="13" spans="1:7" x14ac:dyDescent="0.25">
      <c r="A13" s="4">
        <v>9</v>
      </c>
      <c r="B13" s="4">
        <v>2</v>
      </c>
      <c r="C13" s="8">
        <f>C12</f>
        <v>1282.5</v>
      </c>
      <c r="D13" s="8">
        <f>D12</f>
        <v>-3600</v>
      </c>
      <c r="E13" s="8">
        <v>0</v>
      </c>
    </row>
    <row r="14" spans="1:7" x14ac:dyDescent="0.25">
      <c r="A14" s="4">
        <v>10</v>
      </c>
      <c r="B14" s="4">
        <v>2</v>
      </c>
      <c r="C14" s="8">
        <f>C12</f>
        <v>1282.5</v>
      </c>
      <c r="D14" s="8">
        <f>D12</f>
        <v>-3600</v>
      </c>
      <c r="E14" s="8">
        <v>0</v>
      </c>
    </row>
    <row r="15" spans="1:7" x14ac:dyDescent="0.25">
      <c r="A15" s="4">
        <v>11</v>
      </c>
      <c r="B15" s="4">
        <v>2</v>
      </c>
      <c r="C15" s="8">
        <v>0</v>
      </c>
      <c r="D15" s="8">
        <f>D12</f>
        <v>-3600</v>
      </c>
      <c r="E15" s="8">
        <v>0</v>
      </c>
    </row>
    <row r="16" spans="1:7" x14ac:dyDescent="0.25">
      <c r="A16" s="4">
        <v>12</v>
      </c>
      <c r="B16" s="4">
        <v>2</v>
      </c>
      <c r="C16" s="8">
        <f>-C14</f>
        <v>-1282.5</v>
      </c>
      <c r="D16" s="8">
        <f>D12</f>
        <v>-3600</v>
      </c>
      <c r="E16" s="8">
        <v>0</v>
      </c>
    </row>
    <row r="17" spans="1:5" x14ac:dyDescent="0.25">
      <c r="A17" s="4">
        <v>13</v>
      </c>
      <c r="B17" s="4">
        <v>2</v>
      </c>
      <c r="C17" s="8">
        <f>-C13</f>
        <v>-1282.5</v>
      </c>
      <c r="D17" s="8">
        <f>D12</f>
        <v>-3600</v>
      </c>
      <c r="E17" s="8">
        <v>0</v>
      </c>
    </row>
    <row r="18" spans="1:5" x14ac:dyDescent="0.25">
      <c r="A18" s="4">
        <v>15</v>
      </c>
      <c r="B18" s="4">
        <v>2</v>
      </c>
      <c r="C18" s="8">
        <f>-C12</f>
        <v>-1282.5</v>
      </c>
      <c r="D18" s="8">
        <f>D12</f>
        <v>-3600</v>
      </c>
      <c r="E18" s="8">
        <v>0</v>
      </c>
    </row>
    <row r="19" spans="1:5" x14ac:dyDescent="0.25">
      <c r="A19" s="4">
        <v>17</v>
      </c>
      <c r="B19" s="4">
        <v>2</v>
      </c>
      <c r="C19" s="8">
        <f>-C11</f>
        <v>-641.25</v>
      </c>
      <c r="D19" s="8">
        <f>D11</f>
        <v>-1800</v>
      </c>
      <c r="E19" s="8">
        <v>0</v>
      </c>
    </row>
    <row r="20" spans="1:5" x14ac:dyDescent="0.25">
      <c r="A20" s="4">
        <v>5</v>
      </c>
      <c r="B20" s="4">
        <v>3</v>
      </c>
      <c r="C20" s="8">
        <f>C11</f>
        <v>641.25</v>
      </c>
      <c r="D20" s="8">
        <f t="shared" ref="D20:E20" si="1">D11</f>
        <v>-1800</v>
      </c>
      <c r="E20" s="8">
        <f t="shared" si="1"/>
        <v>0</v>
      </c>
    </row>
    <row r="21" spans="1:5" x14ac:dyDescent="0.25">
      <c r="A21" s="4">
        <v>7</v>
      </c>
      <c r="B21" s="4">
        <v>3</v>
      </c>
      <c r="C21" s="8">
        <f t="shared" ref="C21:E21" si="2">C12</f>
        <v>1282.5</v>
      </c>
      <c r="D21" s="8">
        <f t="shared" si="2"/>
        <v>-3600</v>
      </c>
      <c r="E21" s="8">
        <f t="shared" si="2"/>
        <v>0</v>
      </c>
    </row>
    <row r="22" spans="1:5" x14ac:dyDescent="0.25">
      <c r="A22" s="4">
        <v>9</v>
      </c>
      <c r="B22" s="4">
        <v>3</v>
      </c>
      <c r="C22" s="8">
        <f t="shared" ref="C22:E22" si="3">C13</f>
        <v>1282.5</v>
      </c>
      <c r="D22" s="8">
        <f t="shared" si="3"/>
        <v>-3600</v>
      </c>
      <c r="E22" s="8">
        <f t="shared" si="3"/>
        <v>0</v>
      </c>
    </row>
    <row r="23" spans="1:5" x14ac:dyDescent="0.25">
      <c r="A23" s="4">
        <v>10</v>
      </c>
      <c r="B23" s="4">
        <v>3</v>
      </c>
      <c r="C23" s="8">
        <f t="shared" ref="C23:E23" si="4">C14</f>
        <v>1282.5</v>
      </c>
      <c r="D23" s="8">
        <f t="shared" si="4"/>
        <v>-3600</v>
      </c>
      <c r="E23" s="8">
        <f t="shared" si="4"/>
        <v>0</v>
      </c>
    </row>
    <row r="24" spans="1:5" x14ac:dyDescent="0.25">
      <c r="A24" s="4">
        <v>11</v>
      </c>
      <c r="B24" s="4">
        <v>3</v>
      </c>
      <c r="C24" s="8">
        <f>C11</f>
        <v>641.25</v>
      </c>
      <c r="D24" s="8">
        <f t="shared" ref="D24:E24" si="5">D15</f>
        <v>-3600</v>
      </c>
      <c r="E24" s="8">
        <f t="shared" si="5"/>
        <v>0</v>
      </c>
    </row>
    <row r="25" spans="1:5" x14ac:dyDescent="0.25">
      <c r="A25" s="4">
        <v>11</v>
      </c>
      <c r="B25" s="4">
        <v>4</v>
      </c>
      <c r="C25" s="8">
        <f>C19</f>
        <v>-641.25</v>
      </c>
      <c r="D25" s="8">
        <f t="shared" ref="D25:E25" si="6">D15</f>
        <v>-3600</v>
      </c>
      <c r="E25" s="8">
        <f t="shared" si="6"/>
        <v>0</v>
      </c>
    </row>
    <row r="26" spans="1:5" x14ac:dyDescent="0.25">
      <c r="A26" s="4">
        <v>12</v>
      </c>
      <c r="B26" s="4">
        <v>4</v>
      </c>
      <c r="C26" s="8">
        <f t="shared" ref="C26:E29" si="7">C16</f>
        <v>-1282.5</v>
      </c>
      <c r="D26" s="8">
        <f t="shared" si="7"/>
        <v>-3600</v>
      </c>
      <c r="E26" s="8">
        <f t="shared" si="7"/>
        <v>0</v>
      </c>
    </row>
    <row r="27" spans="1:5" x14ac:dyDescent="0.25">
      <c r="A27" s="4">
        <v>13</v>
      </c>
      <c r="B27" s="4">
        <v>4</v>
      </c>
      <c r="C27" s="8">
        <f t="shared" si="7"/>
        <v>-1282.5</v>
      </c>
      <c r="D27" s="8">
        <f t="shared" si="7"/>
        <v>-3600</v>
      </c>
      <c r="E27" s="8">
        <f t="shared" si="7"/>
        <v>0</v>
      </c>
    </row>
    <row r="28" spans="1:5" x14ac:dyDescent="0.25">
      <c r="A28" s="4">
        <v>15</v>
      </c>
      <c r="B28" s="4">
        <v>4</v>
      </c>
      <c r="C28" s="8">
        <f t="shared" si="7"/>
        <v>-1282.5</v>
      </c>
      <c r="D28" s="8">
        <f t="shared" si="7"/>
        <v>-3600</v>
      </c>
      <c r="E28" s="8">
        <f t="shared" si="7"/>
        <v>0</v>
      </c>
    </row>
    <row r="29" spans="1:5" x14ac:dyDescent="0.25">
      <c r="A29" s="4">
        <v>17</v>
      </c>
      <c r="B29" s="4">
        <v>4</v>
      </c>
      <c r="C29" s="8">
        <f t="shared" si="7"/>
        <v>-641.25</v>
      </c>
      <c r="D29" s="8">
        <f t="shared" si="7"/>
        <v>-1800</v>
      </c>
      <c r="E29" s="8">
        <f t="shared" si="7"/>
        <v>0</v>
      </c>
    </row>
    <row r="30" spans="1:5" x14ac:dyDescent="0.25">
      <c r="A30" s="4">
        <v>5</v>
      </c>
      <c r="B30" s="4">
        <v>5</v>
      </c>
      <c r="C30" s="66">
        <f>B_*SQRT((A_/2)^2+h_2^2)/4*w_u/1000*h_2/SQRT((A_/2)^2+h_2^2)/2</f>
        <v>-1389.3749999999998</v>
      </c>
      <c r="D30" s="66">
        <f>-B_*SQRT((A_/2)^2+h_2^2)/4*w_u/1000*(A_/2)/SQRT((A_/2)^2+h_2^2)/2</f>
        <v>3899.9999999999995</v>
      </c>
      <c r="E30" s="8">
        <v>0</v>
      </c>
    </row>
    <row r="31" spans="1:5" x14ac:dyDescent="0.25">
      <c r="A31" s="4">
        <v>7</v>
      </c>
      <c r="B31" s="4">
        <v>5</v>
      </c>
      <c r="C31" s="66">
        <f>B_*SQRT((A_/2)^2+h_2^2)/4*w_u/1000*h_2/SQRT((A_/2)^2+h_2^2)</f>
        <v>-2778.7499999999995</v>
      </c>
      <c r="D31" s="66">
        <f>-B_*SQRT((A_/2)^2+h_2^2)/4*w_u/1000*(A_/2)/SQRT((A_/2)^2+h_2^2)</f>
        <v>7799.9999999999991</v>
      </c>
      <c r="E31" s="8">
        <v>0</v>
      </c>
    </row>
    <row r="32" spans="1:5" x14ac:dyDescent="0.25">
      <c r="A32" s="4">
        <v>9</v>
      </c>
      <c r="B32" s="4">
        <v>5</v>
      </c>
      <c r="C32" s="8">
        <f>C31</f>
        <v>-2778.7499999999995</v>
      </c>
      <c r="D32" s="8">
        <f>D31</f>
        <v>7799.9999999999991</v>
      </c>
      <c r="E32" s="8">
        <v>0</v>
      </c>
    </row>
    <row r="33" spans="1:5" x14ac:dyDescent="0.25">
      <c r="A33" s="4">
        <v>10</v>
      </c>
      <c r="B33" s="4">
        <v>5</v>
      </c>
      <c r="C33" s="8">
        <f>C31</f>
        <v>-2778.7499999999995</v>
      </c>
      <c r="D33" s="8">
        <f>D31</f>
        <v>7799.9999999999991</v>
      </c>
      <c r="E33" s="8">
        <v>0</v>
      </c>
    </row>
    <row r="34" spans="1:5" x14ac:dyDescent="0.25">
      <c r="A34" s="4">
        <v>11</v>
      </c>
      <c r="B34" s="4">
        <v>5</v>
      </c>
      <c r="C34" s="8">
        <v>0</v>
      </c>
      <c r="D34" s="8">
        <f>D31</f>
        <v>7799.9999999999991</v>
      </c>
      <c r="E34" s="8">
        <v>0</v>
      </c>
    </row>
    <row r="35" spans="1:5" x14ac:dyDescent="0.25">
      <c r="A35" s="4">
        <v>12</v>
      </c>
      <c r="B35" s="4">
        <v>5</v>
      </c>
      <c r="C35" s="8">
        <f>-C33</f>
        <v>2778.7499999999995</v>
      </c>
      <c r="D35" s="8">
        <f>D31</f>
        <v>7799.9999999999991</v>
      </c>
      <c r="E35" s="8">
        <v>0</v>
      </c>
    </row>
    <row r="36" spans="1:5" x14ac:dyDescent="0.25">
      <c r="A36" s="4">
        <v>13</v>
      </c>
      <c r="B36" s="4">
        <v>5</v>
      </c>
      <c r="C36" s="8">
        <f>-C32</f>
        <v>2778.7499999999995</v>
      </c>
      <c r="D36" s="8">
        <f>D31</f>
        <v>7799.9999999999991</v>
      </c>
      <c r="E36" s="8">
        <v>0</v>
      </c>
    </row>
    <row r="37" spans="1:5" x14ac:dyDescent="0.25">
      <c r="A37" s="4">
        <v>15</v>
      </c>
      <c r="B37" s="4">
        <v>5</v>
      </c>
      <c r="C37" s="8">
        <f>-C31</f>
        <v>2778.7499999999995</v>
      </c>
      <c r="D37" s="8">
        <f>D31</f>
        <v>7799.9999999999991</v>
      </c>
      <c r="E37" s="8">
        <v>0</v>
      </c>
    </row>
    <row r="38" spans="1:5" x14ac:dyDescent="0.25">
      <c r="A38" s="4">
        <v>17</v>
      </c>
      <c r="B38" s="4">
        <v>5</v>
      </c>
      <c r="C38" s="8">
        <f>-C30</f>
        <v>1389.3749999999998</v>
      </c>
      <c r="D38" s="8">
        <f>D30</f>
        <v>3899.9999999999995</v>
      </c>
      <c r="E38" s="8">
        <v>0</v>
      </c>
    </row>
    <row r="39" spans="1:5" x14ac:dyDescent="0.25">
      <c r="A39" s="4">
        <v>5</v>
      </c>
      <c r="B39" s="4">
        <v>6</v>
      </c>
      <c r="C39" s="8">
        <f>C30</f>
        <v>-1389.3749999999998</v>
      </c>
      <c r="D39" s="8">
        <f t="shared" ref="D39:E39" si="8">D30</f>
        <v>3899.9999999999995</v>
      </c>
      <c r="E39" s="8">
        <f t="shared" si="8"/>
        <v>0</v>
      </c>
    </row>
    <row r="40" spans="1:5" x14ac:dyDescent="0.25">
      <c r="A40" s="4">
        <v>7</v>
      </c>
      <c r="B40" s="4">
        <v>6</v>
      </c>
      <c r="C40" s="8">
        <f t="shared" ref="C40:E40" si="9">C31</f>
        <v>-2778.7499999999995</v>
      </c>
      <c r="D40" s="8">
        <f t="shared" si="9"/>
        <v>7799.9999999999991</v>
      </c>
      <c r="E40" s="8">
        <f t="shared" si="9"/>
        <v>0</v>
      </c>
    </row>
    <row r="41" spans="1:5" x14ac:dyDescent="0.25">
      <c r="A41" s="4">
        <v>9</v>
      </c>
      <c r="B41" s="4">
        <v>6</v>
      </c>
      <c r="C41" s="8">
        <f t="shared" ref="C41:E41" si="10">C32</f>
        <v>-2778.7499999999995</v>
      </c>
      <c r="D41" s="8">
        <f t="shared" si="10"/>
        <v>7799.9999999999991</v>
      </c>
      <c r="E41" s="8">
        <f t="shared" si="10"/>
        <v>0</v>
      </c>
    </row>
    <row r="42" spans="1:5" x14ac:dyDescent="0.25">
      <c r="A42" s="4">
        <v>10</v>
      </c>
      <c r="B42" s="4">
        <v>6</v>
      </c>
      <c r="C42" s="8">
        <f t="shared" ref="C42:E42" si="11">C33</f>
        <v>-2778.7499999999995</v>
      </c>
      <c r="D42" s="8">
        <f t="shared" si="11"/>
        <v>7799.9999999999991</v>
      </c>
      <c r="E42" s="8">
        <f t="shared" si="11"/>
        <v>0</v>
      </c>
    </row>
    <row r="43" spans="1:5" x14ac:dyDescent="0.25">
      <c r="A43" s="4">
        <v>11</v>
      </c>
      <c r="B43" s="4">
        <v>6</v>
      </c>
      <c r="C43" s="8">
        <f>C30</f>
        <v>-1389.3749999999998</v>
      </c>
      <c r="D43" s="8">
        <f t="shared" ref="D43:E43" si="12">D34</f>
        <v>7799.9999999999991</v>
      </c>
      <c r="E43" s="8">
        <f t="shared" si="12"/>
        <v>0</v>
      </c>
    </row>
    <row r="44" spans="1:5" x14ac:dyDescent="0.25">
      <c r="A44" s="4">
        <v>11</v>
      </c>
      <c r="B44" s="4">
        <v>7</v>
      </c>
      <c r="C44" s="8">
        <f>C38</f>
        <v>1389.3749999999998</v>
      </c>
      <c r="D44" s="8">
        <f t="shared" ref="D44:E44" si="13">D34</f>
        <v>7799.9999999999991</v>
      </c>
      <c r="E44" s="8">
        <f t="shared" si="13"/>
        <v>0</v>
      </c>
    </row>
    <row r="45" spans="1:5" x14ac:dyDescent="0.25">
      <c r="A45" s="4">
        <v>12</v>
      </c>
      <c r="B45" s="4">
        <v>7</v>
      </c>
      <c r="C45" s="8">
        <f t="shared" ref="C45:E45" si="14">C35</f>
        <v>2778.7499999999995</v>
      </c>
      <c r="D45" s="8">
        <f t="shared" si="14"/>
        <v>7799.9999999999991</v>
      </c>
      <c r="E45" s="8">
        <f t="shared" si="14"/>
        <v>0</v>
      </c>
    </row>
    <row r="46" spans="1:5" x14ac:dyDescent="0.25">
      <c r="A46" s="4">
        <v>13</v>
      </c>
      <c r="B46" s="4">
        <v>7</v>
      </c>
      <c r="C46" s="8">
        <f t="shared" ref="C46:E46" si="15">C36</f>
        <v>2778.7499999999995</v>
      </c>
      <c r="D46" s="8">
        <f t="shared" si="15"/>
        <v>7799.9999999999991</v>
      </c>
      <c r="E46" s="8">
        <f t="shared" si="15"/>
        <v>0</v>
      </c>
    </row>
    <row r="47" spans="1:5" x14ac:dyDescent="0.25">
      <c r="A47" s="4">
        <v>15</v>
      </c>
      <c r="B47" s="4">
        <v>7</v>
      </c>
      <c r="C47" s="8">
        <f t="shared" ref="C47:E47" si="16">C37</f>
        <v>2778.7499999999995</v>
      </c>
      <c r="D47" s="8">
        <f t="shared" si="16"/>
        <v>7799.9999999999991</v>
      </c>
      <c r="E47" s="8">
        <f t="shared" si="16"/>
        <v>0</v>
      </c>
    </row>
    <row r="48" spans="1:5" x14ac:dyDescent="0.25">
      <c r="A48" s="4">
        <v>17</v>
      </c>
      <c r="B48" s="4">
        <v>7</v>
      </c>
      <c r="C48" s="8">
        <f t="shared" ref="C48:E48" si="17">C38</f>
        <v>1389.3749999999998</v>
      </c>
      <c r="D48" s="8">
        <f t="shared" si="17"/>
        <v>3899.9999999999995</v>
      </c>
      <c r="E48" s="8">
        <f t="shared" si="17"/>
        <v>0</v>
      </c>
    </row>
    <row r="49" spans="1:5" x14ac:dyDescent="0.25">
      <c r="A49" s="4">
        <v>5</v>
      </c>
      <c r="B49" s="4">
        <v>8</v>
      </c>
      <c r="C49" s="8">
        <v>0</v>
      </c>
      <c r="D49" s="66">
        <f>-s_k/1000*B_*A_/8/2</f>
        <v>-4800.0000000000009</v>
      </c>
      <c r="E49" s="8">
        <v>0</v>
      </c>
    </row>
    <row r="50" spans="1:5" x14ac:dyDescent="0.25">
      <c r="A50" s="4">
        <v>7</v>
      </c>
      <c r="B50" s="4">
        <v>8</v>
      </c>
      <c r="C50" s="8">
        <v>0</v>
      </c>
      <c r="D50" s="66">
        <f>-s_k/1000*B_*A_/8</f>
        <v>-9600.0000000000018</v>
      </c>
      <c r="E50" s="8">
        <v>0</v>
      </c>
    </row>
    <row r="51" spans="1:5" x14ac:dyDescent="0.25">
      <c r="A51" s="4">
        <v>9</v>
      </c>
      <c r="B51" s="4">
        <v>8</v>
      </c>
      <c r="C51" s="8">
        <v>0</v>
      </c>
      <c r="D51" s="8">
        <f>D50</f>
        <v>-9600.0000000000018</v>
      </c>
      <c r="E51" s="8">
        <v>0</v>
      </c>
    </row>
    <row r="52" spans="1:5" x14ac:dyDescent="0.25">
      <c r="A52" s="4">
        <v>10</v>
      </c>
      <c r="B52" s="4">
        <v>8</v>
      </c>
      <c r="C52" s="8">
        <v>0</v>
      </c>
      <c r="D52" s="8">
        <f>D50</f>
        <v>-9600.0000000000018</v>
      </c>
      <c r="E52" s="8">
        <v>0</v>
      </c>
    </row>
    <row r="53" spans="1:5" x14ac:dyDescent="0.25">
      <c r="A53" s="4">
        <v>11</v>
      </c>
      <c r="B53" s="4">
        <v>8</v>
      </c>
      <c r="C53" s="8">
        <v>0</v>
      </c>
      <c r="D53" s="8">
        <f>D50</f>
        <v>-9600.0000000000018</v>
      </c>
      <c r="E53" s="8">
        <v>0</v>
      </c>
    </row>
    <row r="54" spans="1:5" x14ac:dyDescent="0.25">
      <c r="A54" s="4">
        <v>12</v>
      </c>
      <c r="B54" s="4">
        <v>8</v>
      </c>
      <c r="C54" s="8">
        <v>0</v>
      </c>
      <c r="D54" s="8">
        <f>D50</f>
        <v>-9600.0000000000018</v>
      </c>
      <c r="E54" s="8">
        <v>0</v>
      </c>
    </row>
    <row r="55" spans="1:5" x14ac:dyDescent="0.25">
      <c r="A55" s="4">
        <v>13</v>
      </c>
      <c r="B55" s="4">
        <v>8</v>
      </c>
      <c r="C55" s="8">
        <v>0</v>
      </c>
      <c r="D55" s="8">
        <f>D50</f>
        <v>-9600.0000000000018</v>
      </c>
      <c r="E55" s="8">
        <v>0</v>
      </c>
    </row>
    <row r="56" spans="1:5" x14ac:dyDescent="0.25">
      <c r="A56" s="4">
        <v>15</v>
      </c>
      <c r="B56" s="4">
        <v>8</v>
      </c>
      <c r="C56" s="8">
        <v>0</v>
      </c>
      <c r="D56" s="8">
        <f>D50</f>
        <v>-9600.0000000000018</v>
      </c>
      <c r="E56" s="8">
        <v>0</v>
      </c>
    </row>
    <row r="57" spans="1:5" x14ac:dyDescent="0.25">
      <c r="A57" s="4">
        <v>17</v>
      </c>
      <c r="B57" s="4">
        <v>8</v>
      </c>
      <c r="C57" s="8">
        <v>0</v>
      </c>
      <c r="D57" s="8">
        <f>D49</f>
        <v>-4800.0000000000009</v>
      </c>
      <c r="E57" s="8">
        <v>0</v>
      </c>
    </row>
    <row r="58" spans="1:5" x14ac:dyDescent="0.25">
      <c r="A58" s="4">
        <v>5</v>
      </c>
      <c r="B58" s="4">
        <v>9</v>
      </c>
      <c r="C58" s="8">
        <v>0</v>
      </c>
      <c r="D58" s="66">
        <f>-s_k/1000*B_*A_/8/2</f>
        <v>-4800.0000000000009</v>
      </c>
      <c r="E58" s="8">
        <v>0</v>
      </c>
    </row>
    <row r="59" spans="1:5" x14ac:dyDescent="0.25">
      <c r="A59" s="4">
        <v>7</v>
      </c>
      <c r="B59" s="4">
        <v>9</v>
      </c>
      <c r="C59" s="8">
        <v>0</v>
      </c>
      <c r="D59" s="66">
        <f>-s_k/1000*B_*A_/8</f>
        <v>-9600.0000000000018</v>
      </c>
      <c r="E59" s="8">
        <v>0</v>
      </c>
    </row>
    <row r="60" spans="1:5" x14ac:dyDescent="0.25">
      <c r="A60" s="4">
        <v>9</v>
      </c>
      <c r="B60" s="4">
        <v>9</v>
      </c>
      <c r="C60" s="8">
        <v>0</v>
      </c>
      <c r="D60" s="8">
        <f>D59</f>
        <v>-9600.0000000000018</v>
      </c>
      <c r="E60" s="8">
        <v>0</v>
      </c>
    </row>
    <row r="61" spans="1:5" x14ac:dyDescent="0.25">
      <c r="A61" s="4">
        <v>10</v>
      </c>
      <c r="B61" s="4">
        <v>9</v>
      </c>
      <c r="C61" s="8">
        <v>0</v>
      </c>
      <c r="D61" s="8">
        <f>D59</f>
        <v>-9600.0000000000018</v>
      </c>
      <c r="E61" s="8">
        <v>0</v>
      </c>
    </row>
    <row r="62" spans="1:5" x14ac:dyDescent="0.25">
      <c r="A62" s="4">
        <v>11</v>
      </c>
      <c r="B62" s="4">
        <v>9</v>
      </c>
      <c r="C62" s="8">
        <v>0</v>
      </c>
      <c r="D62" s="8">
        <f>3/4*D59</f>
        <v>-7200.0000000000018</v>
      </c>
      <c r="E62" s="8">
        <v>0</v>
      </c>
    </row>
    <row r="63" spans="1:5" x14ac:dyDescent="0.25">
      <c r="A63" s="4">
        <v>12</v>
      </c>
      <c r="B63" s="4">
        <v>9</v>
      </c>
      <c r="C63" s="8">
        <v>0</v>
      </c>
      <c r="D63" s="8">
        <f>D59/2</f>
        <v>-4800.0000000000009</v>
      </c>
      <c r="E63" s="8">
        <v>0</v>
      </c>
    </row>
    <row r="64" spans="1:5" x14ac:dyDescent="0.25">
      <c r="A64" s="4">
        <v>13</v>
      </c>
      <c r="B64" s="4">
        <v>9</v>
      </c>
      <c r="C64" s="8">
        <v>0</v>
      </c>
      <c r="D64" s="8">
        <f>D59/2</f>
        <v>-4800.0000000000009</v>
      </c>
      <c r="E64" s="8">
        <v>0</v>
      </c>
    </row>
    <row r="65" spans="1:5" x14ac:dyDescent="0.25">
      <c r="A65" s="4">
        <v>15</v>
      </c>
      <c r="B65" s="4">
        <v>9</v>
      </c>
      <c r="C65" s="8">
        <v>0</v>
      </c>
      <c r="D65" s="8">
        <f>D59/2</f>
        <v>-4800.0000000000009</v>
      </c>
      <c r="E65" s="8">
        <v>0</v>
      </c>
    </row>
    <row r="66" spans="1:5" x14ac:dyDescent="0.25">
      <c r="A66" s="4">
        <v>17</v>
      </c>
      <c r="B66" s="4">
        <v>9</v>
      </c>
      <c r="C66" s="8">
        <v>0</v>
      </c>
      <c r="D66" s="8">
        <f>D58/2</f>
        <v>-2400.0000000000005</v>
      </c>
      <c r="E66" s="8">
        <v>0</v>
      </c>
    </row>
    <row r="67" spans="1:5" x14ac:dyDescent="0.25">
      <c r="A67" s="4">
        <v>5</v>
      </c>
      <c r="B67" s="4">
        <v>10</v>
      </c>
      <c r="C67" s="8">
        <v>0</v>
      </c>
      <c r="D67" s="66">
        <f>-s_k/1000*B_*A_/8/2/2</f>
        <v>-2400.0000000000005</v>
      </c>
      <c r="E67" s="8">
        <v>0</v>
      </c>
    </row>
    <row r="68" spans="1:5" x14ac:dyDescent="0.25">
      <c r="A68" s="4">
        <v>7</v>
      </c>
      <c r="B68" s="4">
        <v>10</v>
      </c>
      <c r="C68" s="8">
        <v>0</v>
      </c>
      <c r="D68" s="66">
        <f>-s_k/1000*B_*A_/8/2</f>
        <v>-4800.0000000000009</v>
      </c>
      <c r="E68" s="8">
        <v>0</v>
      </c>
    </row>
    <row r="69" spans="1:5" x14ac:dyDescent="0.25">
      <c r="A69" s="4">
        <v>9</v>
      </c>
      <c r="B69" s="4">
        <v>10</v>
      </c>
      <c r="C69" s="8">
        <v>0</v>
      </c>
      <c r="D69" s="8">
        <f>D68</f>
        <v>-4800.0000000000009</v>
      </c>
      <c r="E69" s="8">
        <v>0</v>
      </c>
    </row>
    <row r="70" spans="1:5" x14ac:dyDescent="0.25">
      <c r="A70" s="4">
        <v>10</v>
      </c>
      <c r="B70" s="4">
        <v>10</v>
      </c>
      <c r="C70" s="8">
        <v>0</v>
      </c>
      <c r="D70" s="8">
        <f>D68</f>
        <v>-4800.0000000000009</v>
      </c>
      <c r="E70" s="8">
        <v>0</v>
      </c>
    </row>
    <row r="71" spans="1:5" x14ac:dyDescent="0.25">
      <c r="A71" s="4">
        <v>11</v>
      </c>
      <c r="B71" s="4">
        <v>10</v>
      </c>
      <c r="C71" s="8">
        <v>0</v>
      </c>
      <c r="D71" s="8">
        <f>3/2*D68</f>
        <v>-7200.0000000000018</v>
      </c>
      <c r="E71" s="8">
        <v>0</v>
      </c>
    </row>
    <row r="72" spans="1:5" x14ac:dyDescent="0.25">
      <c r="A72" s="4">
        <v>12</v>
      </c>
      <c r="B72" s="4">
        <v>10</v>
      </c>
      <c r="C72" s="8">
        <v>0</v>
      </c>
      <c r="D72" s="8">
        <f>D68*2</f>
        <v>-9600.0000000000018</v>
      </c>
      <c r="E72" s="8">
        <v>0</v>
      </c>
    </row>
    <row r="73" spans="1:5" x14ac:dyDescent="0.25">
      <c r="A73" s="4">
        <v>13</v>
      </c>
      <c r="B73" s="4">
        <v>10</v>
      </c>
      <c r="C73" s="8">
        <v>0</v>
      </c>
      <c r="D73" s="8">
        <f>D68*2</f>
        <v>-9600.0000000000018</v>
      </c>
      <c r="E73" s="8">
        <v>0</v>
      </c>
    </row>
    <row r="74" spans="1:5" x14ac:dyDescent="0.25">
      <c r="A74" s="4">
        <v>15</v>
      </c>
      <c r="B74" s="4">
        <v>10</v>
      </c>
      <c r="C74" s="8">
        <v>0</v>
      </c>
      <c r="D74" s="8">
        <f>D68*2</f>
        <v>-9600.0000000000018</v>
      </c>
      <c r="E74" s="8">
        <v>0</v>
      </c>
    </row>
    <row r="75" spans="1:5" x14ac:dyDescent="0.25">
      <c r="A75" s="4">
        <v>17</v>
      </c>
      <c r="B75" s="4">
        <v>10</v>
      </c>
      <c r="C75" s="8">
        <v>0</v>
      </c>
      <c r="D75" s="8">
        <f>D67*2</f>
        <v>-4800.0000000000009</v>
      </c>
      <c r="E75" s="8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9"/>
  <dimension ref="A1:G76"/>
  <sheetViews>
    <sheetView workbookViewId="0">
      <selection activeCell="E14" sqref="E14"/>
    </sheetView>
  </sheetViews>
  <sheetFormatPr defaultRowHeight="15" x14ac:dyDescent="0.25"/>
  <cols>
    <col min="1" max="3" width="9.140625" style="4"/>
    <col min="5" max="5" width="9.5703125" customWidth="1"/>
    <col min="7" max="7" width="40.42578125" style="1" customWidth="1"/>
  </cols>
  <sheetData>
    <row r="1" spans="1:7" x14ac:dyDescent="0.25">
      <c r="A1" s="4" t="s">
        <v>17</v>
      </c>
      <c r="B1" s="4" t="s">
        <v>2616</v>
      </c>
      <c r="C1" s="4" t="s">
        <v>2602</v>
      </c>
      <c r="D1" s="4" t="s">
        <v>2600</v>
      </c>
      <c r="E1" s="4" t="s">
        <v>2601</v>
      </c>
      <c r="F1" s="4" t="s">
        <v>2639</v>
      </c>
      <c r="G1" s="1" t="s">
        <v>2653</v>
      </c>
    </row>
    <row r="2" spans="1:7" x14ac:dyDescent="0.25">
      <c r="A2" s="4">
        <v>1</v>
      </c>
      <c r="B2" s="4">
        <v>1</v>
      </c>
      <c r="C2" s="4" t="s">
        <v>2629</v>
      </c>
      <c r="D2" s="63">
        <v>0</v>
      </c>
      <c r="E2" s="65">
        <f>INDEX(PROPERTIES!$A$2:$E$65536,MATCH(INDEX(ELEMENTS!$A$2:$J$65536,MATCH(LOADS_ELEMENTAL!$A2,ELEMENTS!$A$2:$A$65536,0),COLUMN(ELEMENTS!$D$1)),PROPERTIES!$A$2:$A$65536,0),COLUMN(PROPERTIES!$D$1))*INDEX(MATERIALS!$A$2:$D$65536,MATCH(INDEX(PROPERTIES!$A$2:$E$65536,MATCH(INDEX(ELEMENTS!$A$2:$J$65536,MATCH(LOADS_ELEMENTAL!$A2,ELEMENTS!$A$2:$A$65536,0),COLUMN(ELEMENTS!$D$1)),PROPERTIES!$A$2:$A$65536,0),COLUMN(PROPERTIES!$C$1)),MATERIALS!$A$2:$A$65536,0),COLUMN(MATERIALS!$D$1))*a_g</f>
        <v>-0.62570497098060684</v>
      </c>
      <c r="F2" s="6">
        <v>0</v>
      </c>
    </row>
    <row r="3" spans="1:7" x14ac:dyDescent="0.25">
      <c r="A3" s="4">
        <v>2</v>
      </c>
      <c r="B3" s="4">
        <v>1</v>
      </c>
      <c r="C3" s="64" t="s">
        <v>2629</v>
      </c>
      <c r="D3">
        <v>0</v>
      </c>
      <c r="E3" s="65">
        <f>INDEX(PROPERTIES!$A$2:$E$65536,MATCH(INDEX(ELEMENTS!$A$2:$J$65536,MATCH(LOADS_ELEMENTAL!$A3,ELEMENTS!$A$2:$A$65536,0),COLUMN(ELEMENTS!$D$1)),PROPERTIES!$A$2:$A$65536,0),COLUMN(PROPERTIES!$D$1))*INDEX(MATERIALS!$A$2:$D$65536,MATCH(INDEX(PROPERTIES!$A$2:$E$65536,MATCH(INDEX(ELEMENTS!$A$2:$J$65536,MATCH(LOADS_ELEMENTAL!$A3,ELEMENTS!$A$2:$A$65536,0),COLUMN(ELEMENTS!$D$1)),PROPERTIES!$A$2:$A$65536,0),COLUMN(PROPERTIES!$C$1)),MATERIALS!$A$2:$A$65536,0),COLUMN(MATERIALS!$D$1))*a_g</f>
        <v>-0.62570497098060684</v>
      </c>
      <c r="F3" s="6">
        <v>0</v>
      </c>
    </row>
    <row r="4" spans="1:7" x14ac:dyDescent="0.25">
      <c r="A4" s="4">
        <v>3</v>
      </c>
      <c r="B4" s="4">
        <v>1</v>
      </c>
      <c r="C4" s="4" t="s">
        <v>2629</v>
      </c>
      <c r="D4">
        <v>0</v>
      </c>
      <c r="E4" s="65">
        <f>INDEX(PROPERTIES!$A$2:$E$65536,MATCH(INDEX(ELEMENTS!$A$2:$J$65536,MATCH(LOADS_ELEMENTAL!$A4,ELEMENTS!$A$2:$A$65536,0),COLUMN(ELEMENTS!$D$1)),PROPERTIES!$A$2:$A$65536,0),COLUMN(PROPERTIES!$D$1))*INDEX(MATERIALS!$A$2:$D$65536,MATCH(INDEX(PROPERTIES!$A$2:$E$65536,MATCH(INDEX(ELEMENTS!$A$2:$J$65536,MATCH(LOADS_ELEMENTAL!$A4,ELEMENTS!$A$2:$A$65536,0),COLUMN(ELEMENTS!$D$1)),PROPERTIES!$A$2:$A$65536,0),COLUMN(PROPERTIES!$C$1)),MATERIALS!$A$2:$A$65536,0),COLUMN(MATERIALS!$D$1))*a_g</f>
        <v>-0.62570497098060684</v>
      </c>
      <c r="F4" s="6">
        <v>0</v>
      </c>
    </row>
    <row r="5" spans="1:7" x14ac:dyDescent="0.25">
      <c r="A5" s="4">
        <v>4</v>
      </c>
      <c r="B5" s="4">
        <v>1</v>
      </c>
      <c r="C5" s="4" t="s">
        <v>2629</v>
      </c>
      <c r="D5">
        <v>0</v>
      </c>
      <c r="E5" s="65">
        <f>INDEX(PROPERTIES!$A$2:$E$65536,MATCH(INDEX(ELEMENTS!$A$2:$J$65536,MATCH(LOADS_ELEMENTAL!$A5,ELEMENTS!$A$2:$A$65536,0),COLUMN(ELEMENTS!$D$1)),PROPERTIES!$A$2:$A$65536,0),COLUMN(PROPERTIES!$D$1))*INDEX(MATERIALS!$A$2:$D$65536,MATCH(INDEX(PROPERTIES!$A$2:$E$65536,MATCH(INDEX(ELEMENTS!$A$2:$J$65536,MATCH(LOADS_ELEMENTAL!$A5,ELEMENTS!$A$2:$A$65536,0),COLUMN(ELEMENTS!$D$1)),PROPERTIES!$A$2:$A$65536,0),COLUMN(PROPERTIES!$C$1)),MATERIALS!$A$2:$A$65536,0),COLUMN(MATERIALS!$D$1))*a_g</f>
        <v>-0.34847437098060691</v>
      </c>
      <c r="F5" s="6">
        <v>0</v>
      </c>
    </row>
    <row r="6" spans="1:7" x14ac:dyDescent="0.25">
      <c r="A6" s="4">
        <v>5</v>
      </c>
      <c r="B6" s="4">
        <v>1</v>
      </c>
      <c r="C6" s="4" t="s">
        <v>2629</v>
      </c>
      <c r="D6">
        <v>0</v>
      </c>
      <c r="E6" s="65">
        <f>INDEX(PROPERTIES!$A$2:$E$65536,MATCH(INDEX(ELEMENTS!$A$2:$J$65536,MATCH(LOADS_ELEMENTAL!$A6,ELEMENTS!$A$2:$A$65536,0),COLUMN(ELEMENTS!$D$1)),PROPERTIES!$A$2:$A$65536,0),COLUMN(PROPERTIES!$D$1))*INDEX(MATERIALS!$A$2:$D$65536,MATCH(INDEX(PROPERTIES!$A$2:$E$65536,MATCH(INDEX(ELEMENTS!$A$2:$J$65536,MATCH(LOADS_ELEMENTAL!$A6,ELEMENTS!$A$2:$A$65536,0),COLUMN(ELEMENTS!$D$1)),PROPERTIES!$A$2:$A$65536,0),COLUMN(PROPERTIES!$C$1)),MATERIALS!$A$2:$A$65536,0),COLUMN(MATERIALS!$D$1))*a_g</f>
        <v>-0.29857286298060687</v>
      </c>
      <c r="F6" s="6">
        <v>0</v>
      </c>
    </row>
    <row r="7" spans="1:7" x14ac:dyDescent="0.25">
      <c r="A7" s="4">
        <v>6</v>
      </c>
      <c r="B7" s="4">
        <v>1</v>
      </c>
      <c r="C7" s="4" t="s">
        <v>2629</v>
      </c>
      <c r="D7">
        <v>0</v>
      </c>
      <c r="E7" s="65">
        <f>INDEX(PROPERTIES!$A$2:$E$65536,MATCH(INDEX(ELEMENTS!$A$2:$J$65536,MATCH(LOADS_ELEMENTAL!$A7,ELEMENTS!$A$2:$A$65536,0),COLUMN(ELEMENTS!$D$1)),PROPERTIES!$A$2:$A$65536,0),COLUMN(PROPERTIES!$D$1))*INDEX(MATERIALS!$A$2:$D$65536,MATCH(INDEX(PROPERTIES!$A$2:$E$65536,MATCH(INDEX(ELEMENTS!$A$2:$J$65536,MATCH(LOADS_ELEMENTAL!$A7,ELEMENTS!$A$2:$A$65536,0),COLUMN(ELEMENTS!$D$1)),PROPERTIES!$A$2:$A$65536,0),COLUMN(PROPERTIES!$C$1)),MATERIALS!$A$2:$A$65536,0),COLUMN(MATERIALS!$D$1))*a_g</f>
        <v>-0.54500006298060699</v>
      </c>
      <c r="F7" s="6">
        <v>0</v>
      </c>
    </row>
    <row r="8" spans="1:7" x14ac:dyDescent="0.25">
      <c r="A8" s="4">
        <v>7</v>
      </c>
      <c r="B8" s="4">
        <v>1</v>
      </c>
      <c r="C8" s="4" t="s">
        <v>2629</v>
      </c>
      <c r="D8">
        <v>0</v>
      </c>
      <c r="E8" s="65">
        <f>INDEX(PROPERTIES!$A$2:$E$65536,MATCH(INDEX(ELEMENTS!$A$2:$J$65536,MATCH(LOADS_ELEMENTAL!$A8,ELEMENTS!$A$2:$A$65536,0),COLUMN(ELEMENTS!$D$1)),PROPERTIES!$A$2:$A$65536,0),COLUMN(PROPERTIES!$D$1))*INDEX(MATERIALS!$A$2:$D$65536,MATCH(INDEX(PROPERTIES!$A$2:$E$65536,MATCH(INDEX(ELEMENTS!$A$2:$J$65536,MATCH(LOADS_ELEMENTAL!$A8,ELEMENTS!$A$2:$A$65536,0),COLUMN(ELEMENTS!$D$1)),PROPERTIES!$A$2:$A$65536,0),COLUMN(PROPERTIES!$C$1)),MATERIALS!$A$2:$A$65536,0),COLUMN(MATERIALS!$D$1))*a_g</f>
        <v>-0.54500006298060699</v>
      </c>
      <c r="F8" s="6">
        <v>0</v>
      </c>
    </row>
    <row r="9" spans="1:7" x14ac:dyDescent="0.25">
      <c r="A9" s="4">
        <v>8</v>
      </c>
      <c r="B9" s="4">
        <v>1</v>
      </c>
      <c r="C9" s="4" t="s">
        <v>2629</v>
      </c>
      <c r="D9">
        <v>0</v>
      </c>
      <c r="E9" s="65">
        <f>INDEX(PROPERTIES!$A$2:$E$65536,MATCH(INDEX(ELEMENTS!$A$2:$J$65536,MATCH(LOADS_ELEMENTAL!$A9,ELEMENTS!$A$2:$A$65536,0),COLUMN(ELEMENTS!$D$1)),PROPERTIES!$A$2:$A$65536,0),COLUMN(PROPERTIES!$D$1))*INDEX(MATERIALS!$A$2:$D$65536,MATCH(INDEX(PROPERTIES!$A$2:$E$65536,MATCH(INDEX(ELEMENTS!$A$2:$J$65536,MATCH(LOADS_ELEMENTAL!$A9,ELEMENTS!$A$2:$A$65536,0),COLUMN(ELEMENTS!$D$1)),PROPERTIES!$A$2:$A$65536,0),COLUMN(PROPERTIES!$C$1)),MATERIALS!$A$2:$A$65536,0),COLUMN(MATERIALS!$D$1))*a_g</f>
        <v>-0.29857286298060687</v>
      </c>
      <c r="F9" s="6">
        <v>0</v>
      </c>
    </row>
    <row r="10" spans="1:7" x14ac:dyDescent="0.25">
      <c r="A10" s="4">
        <v>9</v>
      </c>
      <c r="B10" s="4">
        <v>1</v>
      </c>
      <c r="C10" s="4" t="s">
        <v>2629</v>
      </c>
      <c r="D10">
        <v>0</v>
      </c>
      <c r="E10" s="65">
        <f>INDEX(PROPERTIES!$A$2:$E$65536,MATCH(INDEX(ELEMENTS!$A$2:$J$65536,MATCH(LOADS_ELEMENTAL!$A10,ELEMENTS!$A$2:$A$65536,0),COLUMN(ELEMENTS!$D$1)),PROPERTIES!$A$2:$A$65536,0),COLUMN(PROPERTIES!$D$1))*INDEX(MATERIALS!$A$2:$D$65536,MATCH(INDEX(PROPERTIES!$A$2:$E$65536,MATCH(INDEX(ELEMENTS!$A$2:$J$65536,MATCH(LOADS_ELEMENTAL!$A10,ELEMENTS!$A$2:$A$65536,0),COLUMN(ELEMENTS!$D$1)),PROPERTIES!$A$2:$A$65536,0),COLUMN(PROPERTIES!$C$1)),MATERIALS!$A$2:$A$65536,0),COLUMN(MATERIALS!$D$1))*a_g</f>
        <v>-0.29857286298060687</v>
      </c>
      <c r="F10" s="6">
        <v>0</v>
      </c>
    </row>
    <row r="11" spans="1:7" x14ac:dyDescent="0.25">
      <c r="A11" s="4">
        <v>10</v>
      </c>
      <c r="B11" s="4">
        <v>1</v>
      </c>
      <c r="C11" s="4" t="s">
        <v>2629</v>
      </c>
      <c r="D11">
        <v>0</v>
      </c>
      <c r="E11" s="65">
        <f>INDEX(PROPERTIES!$A$2:$E$65536,MATCH(INDEX(ELEMENTS!$A$2:$J$65536,MATCH(LOADS_ELEMENTAL!$A11,ELEMENTS!$A$2:$A$65536,0),COLUMN(ELEMENTS!$D$1)),PROPERTIES!$A$2:$A$65536,0),COLUMN(PROPERTIES!$D$1))*INDEX(MATERIALS!$A$2:$D$65536,MATCH(INDEX(PROPERTIES!$A$2:$E$65536,MATCH(INDEX(ELEMENTS!$A$2:$J$65536,MATCH(LOADS_ELEMENTAL!$A11,ELEMENTS!$A$2:$A$65536,0),COLUMN(ELEMENTS!$D$1)),PROPERTIES!$A$2:$A$65536,0),COLUMN(PROPERTIES!$C$1)),MATERIALS!$A$2:$A$65536,0),COLUMN(MATERIALS!$D$1))*a_g</f>
        <v>-0.29857286298060687</v>
      </c>
      <c r="F11" s="6">
        <v>0</v>
      </c>
    </row>
    <row r="12" spans="1:7" x14ac:dyDescent="0.25">
      <c r="A12" s="4">
        <v>11</v>
      </c>
      <c r="B12" s="4">
        <v>1</v>
      </c>
      <c r="C12" s="4" t="s">
        <v>2629</v>
      </c>
      <c r="D12">
        <v>0</v>
      </c>
      <c r="E12" s="65">
        <f>INDEX(PROPERTIES!$A$2:$E$65536,MATCH(INDEX(ELEMENTS!$A$2:$J$65536,MATCH(LOADS_ELEMENTAL!$A12,ELEMENTS!$A$2:$A$65536,0),COLUMN(ELEMENTS!$D$1)),PROPERTIES!$A$2:$A$65536,0),COLUMN(PROPERTIES!$D$1))*INDEX(MATERIALS!$A$2:$D$65536,MATCH(INDEX(PROPERTIES!$A$2:$E$65536,MATCH(INDEX(ELEMENTS!$A$2:$J$65536,MATCH(LOADS_ELEMENTAL!$A12,ELEMENTS!$A$2:$A$65536,0),COLUMN(ELEMENTS!$D$1)),PROPERTIES!$A$2:$A$65536,0),COLUMN(PROPERTIES!$C$1)),MATERIALS!$A$2:$A$65536,0),COLUMN(MATERIALS!$D$1))*a_g</f>
        <v>-0.29857286298060687</v>
      </c>
      <c r="F12" s="6">
        <v>0</v>
      </c>
    </row>
    <row r="13" spans="1:7" x14ac:dyDescent="0.25">
      <c r="A13" s="4">
        <v>12</v>
      </c>
      <c r="B13" s="4">
        <v>1</v>
      </c>
      <c r="C13" s="4" t="s">
        <v>2629</v>
      </c>
      <c r="D13">
        <v>0</v>
      </c>
      <c r="E13" s="65">
        <f>INDEX(PROPERTIES!$A$2:$E$65536,MATCH(INDEX(ELEMENTS!$A$2:$J$65536,MATCH(LOADS_ELEMENTAL!$A13,ELEMENTS!$A$2:$A$65536,0),COLUMN(ELEMENTS!$D$1)),PROPERTIES!$A$2:$A$65536,0),COLUMN(PROPERTIES!$D$1))*INDEX(MATERIALS!$A$2:$D$65536,MATCH(INDEX(PROPERTIES!$A$2:$E$65536,MATCH(INDEX(ELEMENTS!$A$2:$J$65536,MATCH(LOADS_ELEMENTAL!$A13,ELEMENTS!$A$2:$A$65536,0),COLUMN(ELEMENTS!$D$1)),PROPERTIES!$A$2:$A$65536,0),COLUMN(PROPERTIES!$C$1)),MATERIALS!$A$2:$A$65536,0),COLUMN(MATERIALS!$D$1))*a_g</f>
        <v>-0.29857286298060687</v>
      </c>
      <c r="F13" s="6">
        <v>0</v>
      </c>
    </row>
    <row r="14" spans="1:7" x14ac:dyDescent="0.25">
      <c r="A14" s="4">
        <v>13</v>
      </c>
      <c r="B14" s="4">
        <v>1</v>
      </c>
      <c r="C14" s="4" t="s">
        <v>2629</v>
      </c>
      <c r="D14">
        <v>0</v>
      </c>
      <c r="E14" s="65">
        <f>INDEX(PROPERTIES!$A$2:$E$65536,MATCH(INDEX(ELEMENTS!$A$2:$J$65536,MATCH(LOADS_ELEMENTAL!$A14,ELEMENTS!$A$2:$A$65536,0),COLUMN(ELEMENTS!$D$1)),PROPERTIES!$A$2:$A$65536,0),COLUMN(PROPERTIES!$D$1))*INDEX(MATERIALS!$A$2:$D$65536,MATCH(INDEX(PROPERTIES!$A$2:$E$65536,MATCH(INDEX(ELEMENTS!$A$2:$J$65536,MATCH(LOADS_ELEMENTAL!$A14,ELEMENTS!$A$2:$A$65536,0),COLUMN(ELEMENTS!$D$1)),PROPERTIES!$A$2:$A$65536,0),COLUMN(PROPERTIES!$C$1)),MATERIALS!$A$2:$A$65536,0),COLUMN(MATERIALS!$D$1))*a_g</f>
        <v>-0.29857286298060687</v>
      </c>
      <c r="F14" s="6">
        <v>0</v>
      </c>
    </row>
    <row r="15" spans="1:7" x14ac:dyDescent="0.25">
      <c r="A15" s="4">
        <v>14</v>
      </c>
      <c r="B15" s="4">
        <v>1</v>
      </c>
      <c r="C15" s="4" t="s">
        <v>2629</v>
      </c>
      <c r="D15">
        <v>0</v>
      </c>
      <c r="E15" s="65">
        <f>INDEX(PROPERTIES!$A$2:$E$65536,MATCH(INDEX(ELEMENTS!$A$2:$J$65536,MATCH(LOADS_ELEMENTAL!$A15,ELEMENTS!$A$2:$A$65536,0),COLUMN(ELEMENTS!$D$1)),PROPERTIES!$A$2:$A$65536,0),COLUMN(PROPERTIES!$D$1))*INDEX(MATERIALS!$A$2:$D$65536,MATCH(INDEX(PROPERTIES!$A$2:$E$65536,MATCH(INDEX(ELEMENTS!$A$2:$J$65536,MATCH(LOADS_ELEMENTAL!$A15,ELEMENTS!$A$2:$A$65536,0),COLUMN(ELEMENTS!$D$1)),PROPERTIES!$A$2:$A$65536,0),COLUMN(PROPERTIES!$C$1)),MATERIALS!$A$2:$A$65536,0),COLUMN(MATERIALS!$D$1))*a_g</f>
        <v>-0.54500006298060699</v>
      </c>
      <c r="F15" s="6">
        <v>0</v>
      </c>
    </row>
    <row r="16" spans="1:7" x14ac:dyDescent="0.25">
      <c r="A16" s="4">
        <v>15</v>
      </c>
      <c r="B16" s="4">
        <v>1</v>
      </c>
      <c r="C16" s="4" t="s">
        <v>2629</v>
      </c>
      <c r="D16">
        <v>0</v>
      </c>
      <c r="E16" s="65">
        <f>INDEX(PROPERTIES!$A$2:$E$65536,MATCH(INDEX(ELEMENTS!$A$2:$J$65536,MATCH(LOADS_ELEMENTAL!$A16,ELEMENTS!$A$2:$A$65536,0),COLUMN(ELEMENTS!$D$1)),PROPERTIES!$A$2:$A$65536,0),COLUMN(PROPERTIES!$D$1))*INDEX(MATERIALS!$A$2:$D$65536,MATCH(INDEX(PROPERTIES!$A$2:$E$65536,MATCH(INDEX(ELEMENTS!$A$2:$J$65536,MATCH(LOADS_ELEMENTAL!$A16,ELEMENTS!$A$2:$A$65536,0),COLUMN(ELEMENTS!$D$1)),PROPERTIES!$A$2:$A$65536,0),COLUMN(PROPERTIES!$C$1)),MATERIALS!$A$2:$A$65536,0),COLUMN(MATERIALS!$D$1))*a_g</f>
        <v>-0.54500006298060699</v>
      </c>
      <c r="F16" s="6">
        <v>0</v>
      </c>
    </row>
    <row r="17" spans="1:6" x14ac:dyDescent="0.25">
      <c r="A17" s="4">
        <v>16</v>
      </c>
      <c r="B17" s="4">
        <v>1</v>
      </c>
      <c r="C17" s="4" t="s">
        <v>2629</v>
      </c>
      <c r="D17">
        <v>0</v>
      </c>
      <c r="E17" s="65">
        <f>INDEX(PROPERTIES!$A$2:$E$65536,MATCH(INDEX(ELEMENTS!$A$2:$J$65536,MATCH(LOADS_ELEMENTAL!$A17,ELEMENTS!$A$2:$A$65536,0),COLUMN(ELEMENTS!$D$1)),PROPERTIES!$A$2:$A$65536,0),COLUMN(PROPERTIES!$D$1))*INDEX(MATERIALS!$A$2:$D$65536,MATCH(INDEX(PROPERTIES!$A$2:$E$65536,MATCH(INDEX(ELEMENTS!$A$2:$J$65536,MATCH(LOADS_ELEMENTAL!$A17,ELEMENTS!$A$2:$A$65536,0),COLUMN(ELEMENTS!$D$1)),PROPERTIES!$A$2:$A$65536,0),COLUMN(PROPERTIES!$C$1)),MATERIALS!$A$2:$A$65536,0),COLUMN(MATERIALS!$D$1))*a_g</f>
        <v>-0.29857286298060687</v>
      </c>
      <c r="F17" s="6">
        <v>0</v>
      </c>
    </row>
    <row r="18" spans="1:6" x14ac:dyDescent="0.25">
      <c r="A18" s="4">
        <v>17</v>
      </c>
      <c r="B18" s="4">
        <v>1</v>
      </c>
      <c r="C18" s="4" t="s">
        <v>2629</v>
      </c>
      <c r="D18">
        <v>0</v>
      </c>
      <c r="E18" s="65">
        <f>INDEX(PROPERTIES!$A$2:$E$65536,MATCH(INDEX(ELEMENTS!$A$2:$J$65536,MATCH(LOADS_ELEMENTAL!$A18,ELEMENTS!$A$2:$A$65536,0),COLUMN(ELEMENTS!$D$1)),PROPERTIES!$A$2:$A$65536,0),COLUMN(PROPERTIES!$D$1))*INDEX(MATERIALS!$A$2:$D$65536,MATCH(INDEX(PROPERTIES!$A$2:$E$65536,MATCH(INDEX(ELEMENTS!$A$2:$J$65536,MATCH(LOADS_ELEMENTAL!$A18,ELEMENTS!$A$2:$A$65536,0),COLUMN(ELEMENTS!$D$1)),PROPERTIES!$A$2:$A$65536,0),COLUMN(PROPERTIES!$C$1)),MATERIALS!$A$2:$A$65536,0),COLUMN(MATERIALS!$D$1))*a_g</f>
        <v>-0.34847437098060691</v>
      </c>
      <c r="F18" s="6">
        <v>0</v>
      </c>
    </row>
    <row r="19" spans="1:6" x14ac:dyDescent="0.25">
      <c r="A19" s="4">
        <v>18</v>
      </c>
      <c r="B19" s="4">
        <v>1</v>
      </c>
      <c r="C19" s="4" t="s">
        <v>2629</v>
      </c>
      <c r="D19">
        <v>0</v>
      </c>
      <c r="E19" s="65">
        <f>INDEX(PROPERTIES!$A$2:$E$65536,MATCH(INDEX(ELEMENTS!$A$2:$J$65536,MATCH(LOADS_ELEMENTAL!$A19,ELEMENTS!$A$2:$A$65536,0),COLUMN(ELEMENTS!$D$1)),PROPERTIES!$A$2:$A$65536,0),COLUMN(PROPERTIES!$D$1))*INDEX(MATERIALS!$A$2:$D$65536,MATCH(INDEX(PROPERTIES!$A$2:$E$65536,MATCH(INDEX(ELEMENTS!$A$2:$J$65536,MATCH(LOADS_ELEMENTAL!$A19,ELEMENTS!$A$2:$A$65536,0),COLUMN(ELEMENTS!$D$1)),PROPERTIES!$A$2:$A$65536,0),COLUMN(PROPERTIES!$C$1)),MATERIALS!$A$2:$A$65536,0),COLUMN(MATERIALS!$D$1))*a_g</f>
        <v>-0.62570497098060684</v>
      </c>
      <c r="F19" s="6">
        <v>0</v>
      </c>
    </row>
    <row r="20" spans="1:6" x14ac:dyDescent="0.25">
      <c r="A20" s="4">
        <v>19</v>
      </c>
      <c r="B20" s="4">
        <v>1</v>
      </c>
      <c r="C20" s="4" t="s">
        <v>2629</v>
      </c>
      <c r="D20">
        <v>0</v>
      </c>
      <c r="E20" s="65">
        <f>INDEX(PROPERTIES!$A$2:$E$65536,MATCH(INDEX(ELEMENTS!$A$2:$J$65536,MATCH(LOADS_ELEMENTAL!$A20,ELEMENTS!$A$2:$A$65536,0),COLUMN(ELEMENTS!$D$1)),PROPERTIES!$A$2:$A$65536,0),COLUMN(PROPERTIES!$D$1))*INDEX(MATERIALS!$A$2:$D$65536,MATCH(INDEX(PROPERTIES!$A$2:$E$65536,MATCH(INDEX(ELEMENTS!$A$2:$J$65536,MATCH(LOADS_ELEMENTAL!$A20,ELEMENTS!$A$2:$A$65536,0),COLUMN(ELEMENTS!$D$1)),PROPERTIES!$A$2:$A$65536,0),COLUMN(PROPERTIES!$C$1)),MATERIALS!$A$2:$A$65536,0),COLUMN(MATERIALS!$D$1))*a_g</f>
        <v>-0.62570497098060684</v>
      </c>
      <c r="F20" s="6">
        <v>0</v>
      </c>
    </row>
    <row r="21" spans="1:6" x14ac:dyDescent="0.25">
      <c r="A21" s="4">
        <v>20</v>
      </c>
      <c r="B21" s="4">
        <v>1</v>
      </c>
      <c r="C21" s="4" t="s">
        <v>2629</v>
      </c>
      <c r="D21">
        <v>0</v>
      </c>
      <c r="E21" s="65">
        <f>INDEX(PROPERTIES!$A$2:$E$65536,MATCH(INDEX(ELEMENTS!$A$2:$J$65536,MATCH(LOADS_ELEMENTAL!$A21,ELEMENTS!$A$2:$A$65536,0),COLUMN(ELEMENTS!$D$1)),PROPERTIES!$A$2:$A$65536,0),COLUMN(PROPERTIES!$D$1))*INDEX(MATERIALS!$A$2:$D$65536,MATCH(INDEX(PROPERTIES!$A$2:$E$65536,MATCH(INDEX(ELEMENTS!$A$2:$J$65536,MATCH(LOADS_ELEMENTAL!$A21,ELEMENTS!$A$2:$A$65536,0),COLUMN(ELEMENTS!$D$1)),PROPERTIES!$A$2:$A$65536,0),COLUMN(PROPERTIES!$C$1)),MATERIALS!$A$2:$A$65536,0),COLUMN(MATERIALS!$D$1))*a_g</f>
        <v>-0.62570497098060684</v>
      </c>
      <c r="F21" s="6">
        <v>0</v>
      </c>
    </row>
    <row r="22" spans="1:6" x14ac:dyDescent="0.25">
      <c r="A22" s="4">
        <v>21</v>
      </c>
      <c r="B22" s="4">
        <v>1</v>
      </c>
      <c r="C22" s="4" t="s">
        <v>2629</v>
      </c>
      <c r="D22">
        <v>0</v>
      </c>
      <c r="E22" s="65">
        <f>INDEX(PROPERTIES!$A$2:$E$65536,MATCH(INDEX(ELEMENTS!$A$2:$J$65536,MATCH(LOADS_ELEMENTAL!$A22,ELEMENTS!$A$2:$A$65536,0),COLUMN(ELEMENTS!$D$1)),PROPERTIES!$A$2:$A$65536,0),COLUMN(PROPERTIES!$D$1))*INDEX(MATERIALS!$A$2:$D$65536,MATCH(INDEX(PROPERTIES!$A$2:$E$65536,MATCH(INDEX(ELEMENTS!$A$2:$J$65536,MATCH(LOADS_ELEMENTAL!$A22,ELEMENTS!$A$2:$A$65536,0),COLUMN(ELEMENTS!$D$1)),PROPERTIES!$A$2:$A$65536,0),COLUMN(PROPERTIES!$C$1)),MATERIALS!$A$2:$A$65536,0),COLUMN(MATERIALS!$D$1))*a_g</f>
        <v>-0.11511203221747054</v>
      </c>
      <c r="F22" s="6">
        <v>0</v>
      </c>
    </row>
    <row r="23" spans="1:6" x14ac:dyDescent="0.25">
      <c r="A23" s="4">
        <v>22</v>
      </c>
      <c r="B23" s="4">
        <v>1</v>
      </c>
      <c r="C23" s="4" t="s">
        <v>2629</v>
      </c>
      <c r="D23">
        <v>0</v>
      </c>
      <c r="E23" s="65">
        <f>INDEX(PROPERTIES!$A$2:$E$65536,MATCH(INDEX(ELEMENTS!$A$2:$J$65536,MATCH(LOADS_ELEMENTAL!$A23,ELEMENTS!$A$2:$A$65536,0),COLUMN(ELEMENTS!$D$1)),PROPERTIES!$A$2:$A$65536,0),COLUMN(PROPERTIES!$D$1))*INDEX(MATERIALS!$A$2:$D$65536,MATCH(INDEX(PROPERTIES!$A$2:$E$65536,MATCH(INDEX(ELEMENTS!$A$2:$J$65536,MATCH(LOADS_ELEMENTAL!$A23,ELEMENTS!$A$2:$A$65536,0),COLUMN(ELEMENTS!$D$1)),PROPERTIES!$A$2:$A$65536,0),COLUMN(PROPERTIES!$C$1)),MATERIALS!$A$2:$A$65536,0),COLUMN(MATERIALS!$D$1))*a_g</f>
        <v>-0.11511203221747054</v>
      </c>
      <c r="F23" s="6">
        <v>0</v>
      </c>
    </row>
    <row r="24" spans="1:6" x14ac:dyDescent="0.25">
      <c r="A24" s="4">
        <v>23</v>
      </c>
      <c r="B24" s="4">
        <v>1</v>
      </c>
      <c r="C24" s="4" t="s">
        <v>2629</v>
      </c>
      <c r="D24">
        <v>0</v>
      </c>
      <c r="E24" s="65">
        <f>INDEX(PROPERTIES!$A$2:$E$65536,MATCH(INDEX(ELEMENTS!$A$2:$J$65536,MATCH(LOADS_ELEMENTAL!$A24,ELEMENTS!$A$2:$A$65536,0),COLUMN(ELEMENTS!$D$1)),PROPERTIES!$A$2:$A$65536,0),COLUMN(PROPERTIES!$D$1))*INDEX(MATERIALS!$A$2:$D$65536,MATCH(INDEX(PROPERTIES!$A$2:$E$65536,MATCH(INDEX(ELEMENTS!$A$2:$J$65536,MATCH(LOADS_ELEMENTAL!$A24,ELEMENTS!$A$2:$A$65536,0),COLUMN(ELEMENTS!$D$1)),PROPERTIES!$A$2:$A$65536,0),COLUMN(PROPERTIES!$C$1)),MATERIALS!$A$2:$A$65536,0),COLUMN(MATERIALS!$D$1))*a_g</f>
        <v>-0.11511203221747054</v>
      </c>
      <c r="F24" s="6">
        <v>0</v>
      </c>
    </row>
    <row r="25" spans="1:6" x14ac:dyDescent="0.25">
      <c r="A25" s="64">
        <v>24</v>
      </c>
      <c r="B25" s="64">
        <v>1</v>
      </c>
      <c r="C25" s="64" t="s">
        <v>2629</v>
      </c>
      <c r="D25" s="63">
        <v>0</v>
      </c>
      <c r="E25" s="65">
        <f>INDEX(PROPERTIES!$A$2:$E$65536,MATCH(INDEX(ELEMENTS!$A$2:$J$65536,MATCH(LOADS_ELEMENTAL!$A25,ELEMENTS!$A$2:$A$65536,0),COLUMN(ELEMENTS!$D$1)),PROPERTIES!$A$2:$A$65536,0),COLUMN(PROPERTIES!$D$1))*INDEX(MATERIALS!$A$2:$D$65536,MATCH(INDEX(PROPERTIES!$A$2:$E$65536,MATCH(INDEX(ELEMENTS!$A$2:$J$65536,MATCH(LOADS_ELEMENTAL!$A25,ELEMENTS!$A$2:$A$65536,0),COLUMN(ELEMENTS!$D$1)),PROPERTIES!$A$2:$A$65536,0),COLUMN(PROPERTIES!$C$1)),MATERIALS!$A$2:$A$65536,0),COLUMN(MATERIALS!$D$1))*a_g</f>
        <v>-0.34847437098060691</v>
      </c>
      <c r="F25" s="111">
        <v>0</v>
      </c>
    </row>
    <row r="26" spans="1:6" x14ac:dyDescent="0.25">
      <c r="A26" s="64">
        <v>25</v>
      </c>
      <c r="B26" s="64">
        <v>1</v>
      </c>
      <c r="C26" s="64" t="s">
        <v>2629</v>
      </c>
      <c r="D26" s="63">
        <v>0</v>
      </c>
      <c r="E26" s="65">
        <f>INDEX(PROPERTIES!$A$2:$E$65536,MATCH(INDEX(ELEMENTS!$A$2:$J$65536,MATCH(LOADS_ELEMENTAL!$A26,ELEMENTS!$A$2:$A$65536,0),COLUMN(ELEMENTS!$D$1)),PROPERTIES!$A$2:$A$65536,0),COLUMN(PROPERTIES!$D$1))*INDEX(MATERIALS!$A$2:$D$65536,MATCH(INDEX(PROPERTIES!$A$2:$E$65536,MATCH(INDEX(ELEMENTS!$A$2:$J$65536,MATCH(LOADS_ELEMENTAL!$A26,ELEMENTS!$A$2:$A$65536,0),COLUMN(ELEMENTS!$D$1)),PROPERTIES!$A$2:$A$65536,0),COLUMN(PROPERTIES!$C$1)),MATERIALS!$A$2:$A$65536,0),COLUMN(MATERIALS!$D$1))*a_g</f>
        <v>-0.34847437098060691</v>
      </c>
      <c r="F26" s="111">
        <v>0</v>
      </c>
    </row>
    <row r="27" spans="1:6" x14ac:dyDescent="0.25">
      <c r="A27" s="4">
        <v>1</v>
      </c>
      <c r="B27" s="4">
        <v>11</v>
      </c>
      <c r="C27" s="4" t="s">
        <v>2629</v>
      </c>
      <c r="D27">
        <v>0</v>
      </c>
      <c r="E27" s="4">
        <v>0</v>
      </c>
      <c r="F27" s="66">
        <f t="shared" ref="F27:F51" si="0">T_p</f>
        <v>30</v>
      </c>
    </row>
    <row r="28" spans="1:6" x14ac:dyDescent="0.25">
      <c r="A28" s="4">
        <v>2</v>
      </c>
      <c r="B28" s="4">
        <v>11</v>
      </c>
      <c r="C28" s="4" t="s">
        <v>2629</v>
      </c>
      <c r="D28">
        <v>0</v>
      </c>
      <c r="E28" s="4">
        <v>0</v>
      </c>
      <c r="F28" s="66">
        <f t="shared" si="0"/>
        <v>30</v>
      </c>
    </row>
    <row r="29" spans="1:6" x14ac:dyDescent="0.25">
      <c r="A29" s="4">
        <v>3</v>
      </c>
      <c r="B29" s="4">
        <v>11</v>
      </c>
      <c r="C29" s="4" t="s">
        <v>2629</v>
      </c>
      <c r="D29">
        <v>0</v>
      </c>
      <c r="E29" s="4">
        <v>0</v>
      </c>
      <c r="F29" s="66">
        <f t="shared" si="0"/>
        <v>30</v>
      </c>
    </row>
    <row r="30" spans="1:6" x14ac:dyDescent="0.25">
      <c r="A30" s="4">
        <v>4</v>
      </c>
      <c r="B30" s="4">
        <v>11</v>
      </c>
      <c r="C30" s="4" t="s">
        <v>2629</v>
      </c>
      <c r="D30">
        <v>0</v>
      </c>
      <c r="E30" s="4">
        <v>0</v>
      </c>
      <c r="F30" s="66">
        <f t="shared" si="0"/>
        <v>30</v>
      </c>
    </row>
    <row r="31" spans="1:6" x14ac:dyDescent="0.25">
      <c r="A31" s="4">
        <v>5</v>
      </c>
      <c r="B31" s="4">
        <v>11</v>
      </c>
      <c r="C31" s="4" t="s">
        <v>2629</v>
      </c>
      <c r="D31">
        <v>0</v>
      </c>
      <c r="E31" s="4">
        <v>0</v>
      </c>
      <c r="F31" s="66">
        <f t="shared" si="0"/>
        <v>30</v>
      </c>
    </row>
    <row r="32" spans="1:6" x14ac:dyDescent="0.25">
      <c r="A32" s="4">
        <v>6</v>
      </c>
      <c r="B32" s="4">
        <v>11</v>
      </c>
      <c r="C32" s="4" t="s">
        <v>2629</v>
      </c>
      <c r="D32">
        <v>0</v>
      </c>
      <c r="E32" s="4">
        <v>0</v>
      </c>
      <c r="F32" s="66">
        <f t="shared" si="0"/>
        <v>30</v>
      </c>
    </row>
    <row r="33" spans="1:6" x14ac:dyDescent="0.25">
      <c r="A33" s="4">
        <v>7</v>
      </c>
      <c r="B33" s="4">
        <v>11</v>
      </c>
      <c r="C33" s="4" t="s">
        <v>2629</v>
      </c>
      <c r="D33">
        <v>0</v>
      </c>
      <c r="E33" s="4">
        <v>0</v>
      </c>
      <c r="F33" s="66">
        <f t="shared" si="0"/>
        <v>30</v>
      </c>
    </row>
    <row r="34" spans="1:6" x14ac:dyDescent="0.25">
      <c r="A34" s="4">
        <v>8</v>
      </c>
      <c r="B34" s="4">
        <v>11</v>
      </c>
      <c r="C34" s="4" t="s">
        <v>2629</v>
      </c>
      <c r="D34">
        <v>0</v>
      </c>
      <c r="E34" s="4">
        <v>0</v>
      </c>
      <c r="F34" s="66">
        <f t="shared" si="0"/>
        <v>30</v>
      </c>
    </row>
    <row r="35" spans="1:6" x14ac:dyDescent="0.25">
      <c r="A35" s="4">
        <v>9</v>
      </c>
      <c r="B35" s="4">
        <v>11</v>
      </c>
      <c r="C35" s="4" t="s">
        <v>2629</v>
      </c>
      <c r="D35">
        <v>0</v>
      </c>
      <c r="E35" s="4">
        <v>0</v>
      </c>
      <c r="F35" s="66">
        <f t="shared" si="0"/>
        <v>30</v>
      </c>
    </row>
    <row r="36" spans="1:6" x14ac:dyDescent="0.25">
      <c r="A36" s="4">
        <v>10</v>
      </c>
      <c r="B36" s="4">
        <v>11</v>
      </c>
      <c r="C36" s="4" t="s">
        <v>2629</v>
      </c>
      <c r="D36">
        <v>0</v>
      </c>
      <c r="E36" s="4">
        <v>0</v>
      </c>
      <c r="F36" s="66">
        <f t="shared" si="0"/>
        <v>30</v>
      </c>
    </row>
    <row r="37" spans="1:6" x14ac:dyDescent="0.25">
      <c r="A37" s="4">
        <v>11</v>
      </c>
      <c r="B37" s="4">
        <v>11</v>
      </c>
      <c r="C37" s="4" t="s">
        <v>2629</v>
      </c>
      <c r="D37">
        <v>0</v>
      </c>
      <c r="E37" s="4">
        <v>0</v>
      </c>
      <c r="F37" s="66">
        <f t="shared" si="0"/>
        <v>30</v>
      </c>
    </row>
    <row r="38" spans="1:6" x14ac:dyDescent="0.25">
      <c r="A38" s="4">
        <v>12</v>
      </c>
      <c r="B38" s="4">
        <v>11</v>
      </c>
      <c r="C38" s="4" t="s">
        <v>2629</v>
      </c>
      <c r="D38">
        <v>0</v>
      </c>
      <c r="E38" s="4">
        <v>0</v>
      </c>
      <c r="F38" s="66">
        <f t="shared" si="0"/>
        <v>30</v>
      </c>
    </row>
    <row r="39" spans="1:6" x14ac:dyDescent="0.25">
      <c r="A39" s="4">
        <v>13</v>
      </c>
      <c r="B39" s="4">
        <v>11</v>
      </c>
      <c r="C39" s="4" t="s">
        <v>2629</v>
      </c>
      <c r="D39">
        <v>0</v>
      </c>
      <c r="E39" s="4">
        <v>0</v>
      </c>
      <c r="F39" s="66">
        <f t="shared" si="0"/>
        <v>30</v>
      </c>
    </row>
    <row r="40" spans="1:6" x14ac:dyDescent="0.25">
      <c r="A40" s="4">
        <v>14</v>
      </c>
      <c r="B40" s="4">
        <v>11</v>
      </c>
      <c r="C40" s="4" t="s">
        <v>2629</v>
      </c>
      <c r="D40">
        <v>0</v>
      </c>
      <c r="E40" s="4">
        <v>0</v>
      </c>
      <c r="F40" s="66">
        <f t="shared" si="0"/>
        <v>30</v>
      </c>
    </row>
    <row r="41" spans="1:6" x14ac:dyDescent="0.25">
      <c r="A41" s="4">
        <v>15</v>
      </c>
      <c r="B41" s="4">
        <v>11</v>
      </c>
      <c r="C41" s="4" t="s">
        <v>2629</v>
      </c>
      <c r="D41">
        <v>0</v>
      </c>
      <c r="E41" s="4">
        <v>0</v>
      </c>
      <c r="F41" s="66">
        <f t="shared" si="0"/>
        <v>30</v>
      </c>
    </row>
    <row r="42" spans="1:6" x14ac:dyDescent="0.25">
      <c r="A42" s="4">
        <v>16</v>
      </c>
      <c r="B42" s="4">
        <v>11</v>
      </c>
      <c r="C42" s="4" t="s">
        <v>2629</v>
      </c>
      <c r="D42">
        <v>0</v>
      </c>
      <c r="E42" s="4">
        <v>0</v>
      </c>
      <c r="F42" s="66">
        <f t="shared" si="0"/>
        <v>30</v>
      </c>
    </row>
    <row r="43" spans="1:6" x14ac:dyDescent="0.25">
      <c r="A43" s="4">
        <v>17</v>
      </c>
      <c r="B43" s="4">
        <v>11</v>
      </c>
      <c r="C43" s="4" t="s">
        <v>2629</v>
      </c>
      <c r="D43">
        <v>0</v>
      </c>
      <c r="E43" s="4">
        <v>0</v>
      </c>
      <c r="F43" s="66">
        <f t="shared" si="0"/>
        <v>30</v>
      </c>
    </row>
    <row r="44" spans="1:6" x14ac:dyDescent="0.25">
      <c r="A44" s="4">
        <v>18</v>
      </c>
      <c r="B44" s="4">
        <v>11</v>
      </c>
      <c r="C44" s="4" t="s">
        <v>2629</v>
      </c>
      <c r="D44">
        <v>0</v>
      </c>
      <c r="E44" s="4">
        <v>0</v>
      </c>
      <c r="F44" s="66">
        <f t="shared" si="0"/>
        <v>30</v>
      </c>
    </row>
    <row r="45" spans="1:6" x14ac:dyDescent="0.25">
      <c r="A45" s="4">
        <v>19</v>
      </c>
      <c r="B45" s="4">
        <v>11</v>
      </c>
      <c r="C45" s="4" t="s">
        <v>2629</v>
      </c>
      <c r="D45">
        <v>0</v>
      </c>
      <c r="E45" s="4">
        <v>0</v>
      </c>
      <c r="F45" s="66">
        <f t="shared" si="0"/>
        <v>30</v>
      </c>
    </row>
    <row r="46" spans="1:6" x14ac:dyDescent="0.25">
      <c r="A46" s="4">
        <v>20</v>
      </c>
      <c r="B46" s="4">
        <v>11</v>
      </c>
      <c r="C46" s="4" t="s">
        <v>2629</v>
      </c>
      <c r="D46">
        <v>0</v>
      </c>
      <c r="E46" s="4">
        <v>0</v>
      </c>
      <c r="F46" s="66">
        <f t="shared" si="0"/>
        <v>30</v>
      </c>
    </row>
    <row r="47" spans="1:6" x14ac:dyDescent="0.25">
      <c r="A47" s="4">
        <v>21</v>
      </c>
      <c r="B47" s="4">
        <v>11</v>
      </c>
      <c r="C47" s="4" t="s">
        <v>2629</v>
      </c>
      <c r="D47">
        <v>0</v>
      </c>
      <c r="E47" s="4">
        <v>0</v>
      </c>
      <c r="F47" s="66">
        <f t="shared" si="0"/>
        <v>30</v>
      </c>
    </row>
    <row r="48" spans="1:6" x14ac:dyDescent="0.25">
      <c r="A48" s="4">
        <v>22</v>
      </c>
      <c r="B48" s="4">
        <v>11</v>
      </c>
      <c r="C48" s="4" t="s">
        <v>2629</v>
      </c>
      <c r="D48">
        <v>0</v>
      </c>
      <c r="E48" s="4">
        <v>0</v>
      </c>
      <c r="F48" s="66">
        <f t="shared" si="0"/>
        <v>30</v>
      </c>
    </row>
    <row r="49" spans="1:6" x14ac:dyDescent="0.25">
      <c r="A49" s="4">
        <v>23</v>
      </c>
      <c r="B49" s="4">
        <v>11</v>
      </c>
      <c r="C49" s="4" t="s">
        <v>2629</v>
      </c>
      <c r="D49">
        <v>0</v>
      </c>
      <c r="E49" s="4">
        <v>0</v>
      </c>
      <c r="F49" s="66">
        <f t="shared" si="0"/>
        <v>30</v>
      </c>
    </row>
    <row r="50" spans="1:6" x14ac:dyDescent="0.25">
      <c r="A50" s="64">
        <v>24</v>
      </c>
      <c r="B50" s="64">
        <v>11</v>
      </c>
      <c r="C50" s="64" t="s">
        <v>2629</v>
      </c>
      <c r="D50" s="63">
        <v>0</v>
      </c>
      <c r="E50" s="64">
        <v>0</v>
      </c>
      <c r="F50" s="66">
        <f t="shared" si="0"/>
        <v>30</v>
      </c>
    </row>
    <row r="51" spans="1:6" x14ac:dyDescent="0.25">
      <c r="A51" s="64">
        <v>25</v>
      </c>
      <c r="B51" s="64">
        <v>11</v>
      </c>
      <c r="C51" s="64" t="s">
        <v>2629</v>
      </c>
      <c r="D51" s="63">
        <v>0</v>
      </c>
      <c r="E51" s="64">
        <v>0</v>
      </c>
      <c r="F51" s="66">
        <f t="shared" si="0"/>
        <v>30</v>
      </c>
    </row>
    <row r="52" spans="1:6" x14ac:dyDescent="0.25">
      <c r="A52" s="4">
        <v>1</v>
      </c>
      <c r="B52" s="4">
        <v>12</v>
      </c>
      <c r="C52" s="4" t="s">
        <v>2629</v>
      </c>
      <c r="D52">
        <v>0</v>
      </c>
      <c r="E52" s="4">
        <v>0</v>
      </c>
      <c r="F52" s="66">
        <f t="shared" ref="F52:F76" si="1">T_m</f>
        <v>-30</v>
      </c>
    </row>
    <row r="53" spans="1:6" x14ac:dyDescent="0.25">
      <c r="A53" s="4">
        <v>2</v>
      </c>
      <c r="B53" s="4">
        <v>12</v>
      </c>
      <c r="C53" s="4" t="s">
        <v>2629</v>
      </c>
      <c r="D53">
        <v>0</v>
      </c>
      <c r="E53" s="4">
        <v>0</v>
      </c>
      <c r="F53" s="66">
        <f t="shared" si="1"/>
        <v>-30</v>
      </c>
    </row>
    <row r="54" spans="1:6" x14ac:dyDescent="0.25">
      <c r="A54" s="4">
        <v>3</v>
      </c>
      <c r="B54" s="4">
        <v>12</v>
      </c>
      <c r="C54" s="4" t="s">
        <v>2629</v>
      </c>
      <c r="D54">
        <v>0</v>
      </c>
      <c r="E54" s="4">
        <v>0</v>
      </c>
      <c r="F54" s="66">
        <f t="shared" si="1"/>
        <v>-30</v>
      </c>
    </row>
    <row r="55" spans="1:6" x14ac:dyDescent="0.25">
      <c r="A55" s="4">
        <v>4</v>
      </c>
      <c r="B55" s="4">
        <v>12</v>
      </c>
      <c r="C55" s="4" t="s">
        <v>2629</v>
      </c>
      <c r="D55">
        <v>0</v>
      </c>
      <c r="E55" s="4">
        <v>0</v>
      </c>
      <c r="F55" s="66">
        <f t="shared" si="1"/>
        <v>-30</v>
      </c>
    </row>
    <row r="56" spans="1:6" x14ac:dyDescent="0.25">
      <c r="A56" s="4">
        <v>5</v>
      </c>
      <c r="B56" s="4">
        <v>12</v>
      </c>
      <c r="C56" s="4" t="s">
        <v>2629</v>
      </c>
      <c r="D56">
        <v>0</v>
      </c>
      <c r="E56" s="4">
        <v>0</v>
      </c>
      <c r="F56" s="66">
        <f t="shared" si="1"/>
        <v>-30</v>
      </c>
    </row>
    <row r="57" spans="1:6" x14ac:dyDescent="0.25">
      <c r="A57" s="4">
        <v>6</v>
      </c>
      <c r="B57" s="4">
        <v>12</v>
      </c>
      <c r="C57" s="4" t="s">
        <v>2629</v>
      </c>
      <c r="D57">
        <v>0</v>
      </c>
      <c r="E57" s="4">
        <v>0</v>
      </c>
      <c r="F57" s="66">
        <f t="shared" si="1"/>
        <v>-30</v>
      </c>
    </row>
    <row r="58" spans="1:6" x14ac:dyDescent="0.25">
      <c r="A58" s="4">
        <v>7</v>
      </c>
      <c r="B58" s="4">
        <v>12</v>
      </c>
      <c r="C58" s="4" t="s">
        <v>2629</v>
      </c>
      <c r="D58">
        <v>0</v>
      </c>
      <c r="E58" s="4">
        <v>0</v>
      </c>
      <c r="F58" s="66">
        <f t="shared" si="1"/>
        <v>-30</v>
      </c>
    </row>
    <row r="59" spans="1:6" x14ac:dyDescent="0.25">
      <c r="A59" s="4">
        <v>8</v>
      </c>
      <c r="B59" s="4">
        <v>12</v>
      </c>
      <c r="C59" s="4" t="s">
        <v>2629</v>
      </c>
      <c r="D59">
        <v>0</v>
      </c>
      <c r="E59" s="4">
        <v>0</v>
      </c>
      <c r="F59" s="66">
        <f t="shared" si="1"/>
        <v>-30</v>
      </c>
    </row>
    <row r="60" spans="1:6" x14ac:dyDescent="0.25">
      <c r="A60" s="4">
        <v>9</v>
      </c>
      <c r="B60" s="4">
        <v>12</v>
      </c>
      <c r="C60" s="4" t="s">
        <v>2629</v>
      </c>
      <c r="D60">
        <v>0</v>
      </c>
      <c r="E60" s="4">
        <v>0</v>
      </c>
      <c r="F60" s="66">
        <f t="shared" si="1"/>
        <v>-30</v>
      </c>
    </row>
    <row r="61" spans="1:6" x14ac:dyDescent="0.25">
      <c r="A61" s="4">
        <v>10</v>
      </c>
      <c r="B61" s="4">
        <v>12</v>
      </c>
      <c r="C61" s="4" t="s">
        <v>2629</v>
      </c>
      <c r="D61">
        <v>0</v>
      </c>
      <c r="E61" s="4">
        <v>0</v>
      </c>
      <c r="F61" s="66">
        <f t="shared" si="1"/>
        <v>-30</v>
      </c>
    </row>
    <row r="62" spans="1:6" x14ac:dyDescent="0.25">
      <c r="A62" s="4">
        <v>11</v>
      </c>
      <c r="B62" s="4">
        <v>12</v>
      </c>
      <c r="C62" s="4" t="s">
        <v>2629</v>
      </c>
      <c r="D62">
        <v>0</v>
      </c>
      <c r="E62" s="4">
        <v>0</v>
      </c>
      <c r="F62" s="66">
        <f t="shared" si="1"/>
        <v>-30</v>
      </c>
    </row>
    <row r="63" spans="1:6" x14ac:dyDescent="0.25">
      <c r="A63" s="4">
        <v>12</v>
      </c>
      <c r="B63" s="4">
        <v>12</v>
      </c>
      <c r="C63" s="4" t="s">
        <v>2629</v>
      </c>
      <c r="D63">
        <v>0</v>
      </c>
      <c r="E63" s="4">
        <v>0</v>
      </c>
      <c r="F63" s="66">
        <f t="shared" si="1"/>
        <v>-30</v>
      </c>
    </row>
    <row r="64" spans="1:6" x14ac:dyDescent="0.25">
      <c r="A64" s="4">
        <v>13</v>
      </c>
      <c r="B64" s="4">
        <v>12</v>
      </c>
      <c r="C64" s="4" t="s">
        <v>2629</v>
      </c>
      <c r="D64">
        <v>0</v>
      </c>
      <c r="E64" s="4">
        <v>0</v>
      </c>
      <c r="F64" s="66">
        <f t="shared" si="1"/>
        <v>-30</v>
      </c>
    </row>
    <row r="65" spans="1:6" x14ac:dyDescent="0.25">
      <c r="A65" s="4">
        <v>14</v>
      </c>
      <c r="B65" s="4">
        <v>12</v>
      </c>
      <c r="C65" s="4" t="s">
        <v>2629</v>
      </c>
      <c r="D65">
        <v>0</v>
      </c>
      <c r="E65" s="4">
        <v>0</v>
      </c>
      <c r="F65" s="66">
        <f t="shared" si="1"/>
        <v>-30</v>
      </c>
    </row>
    <row r="66" spans="1:6" x14ac:dyDescent="0.25">
      <c r="A66" s="4">
        <v>15</v>
      </c>
      <c r="B66" s="4">
        <v>12</v>
      </c>
      <c r="C66" s="4" t="s">
        <v>2629</v>
      </c>
      <c r="D66">
        <v>0</v>
      </c>
      <c r="E66" s="4">
        <v>0</v>
      </c>
      <c r="F66" s="66">
        <f t="shared" si="1"/>
        <v>-30</v>
      </c>
    </row>
    <row r="67" spans="1:6" x14ac:dyDescent="0.25">
      <c r="A67" s="4">
        <v>16</v>
      </c>
      <c r="B67" s="4">
        <v>12</v>
      </c>
      <c r="C67" s="4" t="s">
        <v>2629</v>
      </c>
      <c r="D67">
        <v>0</v>
      </c>
      <c r="E67" s="4">
        <v>0</v>
      </c>
      <c r="F67" s="66">
        <f t="shared" si="1"/>
        <v>-30</v>
      </c>
    </row>
    <row r="68" spans="1:6" x14ac:dyDescent="0.25">
      <c r="A68" s="4">
        <v>17</v>
      </c>
      <c r="B68" s="4">
        <v>12</v>
      </c>
      <c r="C68" s="4" t="s">
        <v>2629</v>
      </c>
      <c r="D68">
        <v>0</v>
      </c>
      <c r="E68" s="4">
        <v>0</v>
      </c>
      <c r="F68" s="66">
        <f t="shared" si="1"/>
        <v>-30</v>
      </c>
    </row>
    <row r="69" spans="1:6" x14ac:dyDescent="0.25">
      <c r="A69" s="4">
        <v>18</v>
      </c>
      <c r="B69" s="4">
        <v>12</v>
      </c>
      <c r="C69" s="4" t="s">
        <v>2629</v>
      </c>
      <c r="D69">
        <v>0</v>
      </c>
      <c r="E69" s="4">
        <v>0</v>
      </c>
      <c r="F69" s="66">
        <f t="shared" si="1"/>
        <v>-30</v>
      </c>
    </row>
    <row r="70" spans="1:6" x14ac:dyDescent="0.25">
      <c r="A70" s="4">
        <v>19</v>
      </c>
      <c r="B70" s="4">
        <v>12</v>
      </c>
      <c r="C70" s="4" t="s">
        <v>2629</v>
      </c>
      <c r="D70">
        <v>0</v>
      </c>
      <c r="E70" s="4">
        <v>0</v>
      </c>
      <c r="F70" s="66">
        <f t="shared" si="1"/>
        <v>-30</v>
      </c>
    </row>
    <row r="71" spans="1:6" x14ac:dyDescent="0.25">
      <c r="A71" s="4">
        <v>20</v>
      </c>
      <c r="B71" s="4">
        <v>12</v>
      </c>
      <c r="C71" s="4" t="s">
        <v>2629</v>
      </c>
      <c r="D71">
        <v>0</v>
      </c>
      <c r="E71" s="4">
        <v>0</v>
      </c>
      <c r="F71" s="66">
        <f t="shared" si="1"/>
        <v>-30</v>
      </c>
    </row>
    <row r="72" spans="1:6" x14ac:dyDescent="0.25">
      <c r="A72" s="4">
        <v>21</v>
      </c>
      <c r="B72" s="4">
        <v>12</v>
      </c>
      <c r="C72" s="4" t="s">
        <v>2629</v>
      </c>
      <c r="D72">
        <v>0</v>
      </c>
      <c r="E72" s="4">
        <v>0</v>
      </c>
      <c r="F72" s="66">
        <f t="shared" si="1"/>
        <v>-30</v>
      </c>
    </row>
    <row r="73" spans="1:6" x14ac:dyDescent="0.25">
      <c r="A73" s="4">
        <v>22</v>
      </c>
      <c r="B73" s="4">
        <v>12</v>
      </c>
      <c r="C73" s="4" t="s">
        <v>2629</v>
      </c>
      <c r="D73">
        <v>0</v>
      </c>
      <c r="E73" s="4">
        <v>0</v>
      </c>
      <c r="F73" s="66">
        <f t="shared" si="1"/>
        <v>-30</v>
      </c>
    </row>
    <row r="74" spans="1:6" x14ac:dyDescent="0.25">
      <c r="A74" s="4">
        <v>23</v>
      </c>
      <c r="B74" s="4">
        <v>12</v>
      </c>
      <c r="C74" s="4" t="s">
        <v>2629</v>
      </c>
      <c r="D74">
        <v>0</v>
      </c>
      <c r="E74" s="4">
        <v>0</v>
      </c>
      <c r="F74" s="66">
        <f t="shared" si="1"/>
        <v>-30</v>
      </c>
    </row>
    <row r="75" spans="1:6" x14ac:dyDescent="0.25">
      <c r="A75" s="64">
        <v>24</v>
      </c>
      <c r="B75" s="64">
        <v>12</v>
      </c>
      <c r="C75" s="64" t="s">
        <v>2629</v>
      </c>
      <c r="D75" s="63">
        <v>0</v>
      </c>
      <c r="E75" s="64">
        <v>0</v>
      </c>
      <c r="F75" s="66">
        <f t="shared" si="1"/>
        <v>-30</v>
      </c>
    </row>
    <row r="76" spans="1:6" x14ac:dyDescent="0.25">
      <c r="A76" s="64">
        <v>25</v>
      </c>
      <c r="B76" s="64">
        <v>12</v>
      </c>
      <c r="C76" s="64" t="s">
        <v>2629</v>
      </c>
      <c r="D76" s="63">
        <v>0</v>
      </c>
      <c r="E76" s="64">
        <v>0</v>
      </c>
      <c r="F76" s="66">
        <f t="shared" si="1"/>
        <v>-30</v>
      </c>
    </row>
  </sheetData>
  <pageMargins left="0.7" right="0.7" top="0.78740157499999996" bottom="0.78740157499999996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0">
    <tabColor theme="4" tint="0.39997558519241921"/>
  </sheetPr>
  <dimension ref="A1:I277"/>
  <sheetViews>
    <sheetView workbookViewId="0">
      <selection activeCell="G8" sqref="G8"/>
    </sheetView>
  </sheetViews>
  <sheetFormatPr defaultRowHeight="15" x14ac:dyDescent="0.25"/>
  <cols>
    <col min="1" max="1" width="3" bestFit="1" customWidth="1"/>
    <col min="2" max="2" width="10.7109375" bestFit="1" customWidth="1"/>
    <col min="3" max="3" width="20.5703125" bestFit="1" customWidth="1"/>
    <col min="4" max="5" width="5.28515625" style="58" bestFit="1" customWidth="1"/>
    <col min="6" max="6" width="3.7109375" style="58" bestFit="1" customWidth="1"/>
  </cols>
  <sheetData>
    <row r="1" spans="1:9" x14ac:dyDescent="0.25">
      <c r="A1" t="s">
        <v>17</v>
      </c>
      <c r="B1" t="s">
        <v>2618</v>
      </c>
      <c r="C1" t="s">
        <v>2619</v>
      </c>
      <c r="D1" t="s">
        <v>2603</v>
      </c>
      <c r="E1" t="s">
        <v>2605</v>
      </c>
      <c r="F1" t="s">
        <v>2608</v>
      </c>
      <c r="G1" t="e">
        <v>#N/A</v>
      </c>
      <c r="H1" t="e">
        <v>#N/A</v>
      </c>
      <c r="I1" t="e">
        <v>#N/A</v>
      </c>
    </row>
    <row r="2" spans="1:9" x14ac:dyDescent="0.25">
      <c r="A2">
        <v>1</v>
      </c>
      <c r="B2">
        <v>1</v>
      </c>
      <c r="C2" t="s">
        <v>2617</v>
      </c>
      <c r="D2" s="59">
        <v>0</v>
      </c>
      <c r="E2" s="59">
        <v>0</v>
      </c>
      <c r="F2" s="59">
        <v>0</v>
      </c>
    </row>
    <row r="3" spans="1:9" x14ac:dyDescent="0.25">
      <c r="A3">
        <v>2</v>
      </c>
      <c r="B3">
        <v>1</v>
      </c>
      <c r="C3" t="s">
        <v>2617</v>
      </c>
      <c r="D3" s="59">
        <v>-2.5270254375113574</v>
      </c>
      <c r="E3" s="59">
        <v>-2.9473509110598602E-2</v>
      </c>
      <c r="F3" s="59">
        <v>-7.4225496520411588E-4</v>
      </c>
    </row>
    <row r="4" spans="1:9" x14ac:dyDescent="0.25">
      <c r="A4">
        <v>3</v>
      </c>
      <c r="B4">
        <v>1</v>
      </c>
      <c r="C4" t="s">
        <v>2617</v>
      </c>
      <c r="D4" s="59">
        <v>-2.8066617791403261</v>
      </c>
      <c r="E4" s="59">
        <v>-3.2933341975958763E-2</v>
      </c>
      <c r="F4" s="59">
        <v>-3.478035143613178E-4</v>
      </c>
    </row>
    <row r="5" spans="1:9" x14ac:dyDescent="0.25">
      <c r="A5">
        <v>4</v>
      </c>
      <c r="B5">
        <v>1</v>
      </c>
      <c r="C5" t="s">
        <v>2617</v>
      </c>
      <c r="D5" s="59">
        <v>-2.8805818463847164</v>
      </c>
      <c r="E5" s="59">
        <v>-3.126442370582759E-2</v>
      </c>
      <c r="F5" s="59">
        <v>1.2130569409231867E-5</v>
      </c>
    </row>
    <row r="6" spans="1:9" x14ac:dyDescent="0.25">
      <c r="A6">
        <v>5</v>
      </c>
      <c r="B6">
        <v>1</v>
      </c>
      <c r="C6" t="s">
        <v>2617</v>
      </c>
      <c r="D6" s="59">
        <v>-2.7826667348414258</v>
      </c>
      <c r="E6" s="59">
        <v>-2.8139645059675224E-2</v>
      </c>
      <c r="F6" s="59">
        <v>2.876800499252554E-4</v>
      </c>
    </row>
    <row r="7" spans="1:9" x14ac:dyDescent="0.25">
      <c r="A7">
        <v>6</v>
      </c>
      <c r="B7">
        <v>1</v>
      </c>
      <c r="C7" t="s">
        <v>2617</v>
      </c>
      <c r="D7" s="59">
        <v>-2.6760947835040483</v>
      </c>
      <c r="E7" s="59">
        <v>-0.24781593788388415</v>
      </c>
      <c r="F7" s="59">
        <v>8.67319316275912E-4</v>
      </c>
    </row>
    <row r="8" spans="1:9" x14ac:dyDescent="0.25">
      <c r="A8">
        <v>7</v>
      </c>
      <c r="B8">
        <v>1</v>
      </c>
      <c r="C8" t="s">
        <v>2617</v>
      </c>
      <c r="D8" s="59">
        <v>-2.4997963898572317</v>
      </c>
      <c r="E8" s="59">
        <v>-0.72914828831390277</v>
      </c>
      <c r="F8" s="59">
        <v>1.1993501702837648E-3</v>
      </c>
    </row>
    <row r="9" spans="1:9" x14ac:dyDescent="0.25">
      <c r="A9">
        <v>8</v>
      </c>
      <c r="B9">
        <v>1</v>
      </c>
      <c r="C9" t="s">
        <v>2617</v>
      </c>
      <c r="D9" s="59">
        <v>-2.2730035634696</v>
      </c>
      <c r="E9" s="59">
        <v>-1.3759396672103874</v>
      </c>
      <c r="F9" s="59">
        <v>1.5231307738106318E-3</v>
      </c>
    </row>
    <row r="10" spans="1:9" x14ac:dyDescent="0.25">
      <c r="A10">
        <v>9</v>
      </c>
      <c r="B10">
        <v>1</v>
      </c>
      <c r="C10" t="s">
        <v>2617</v>
      </c>
      <c r="D10" s="59">
        <v>-1.1437249554107429</v>
      </c>
      <c r="E10" s="59">
        <v>-4.6054069309374972</v>
      </c>
      <c r="F10" s="59">
        <v>2.2575804961372076E-3</v>
      </c>
    </row>
    <row r="11" spans="1:9" x14ac:dyDescent="0.25">
      <c r="A11">
        <v>10</v>
      </c>
      <c r="B11">
        <v>1</v>
      </c>
      <c r="C11" t="s">
        <v>2617</v>
      </c>
      <c r="D11" s="59">
        <v>-1.9937859414628674E-3</v>
      </c>
      <c r="E11" s="59">
        <v>-7.8816041129967225</v>
      </c>
      <c r="F11" s="59">
        <v>7.7405990394192696E-4</v>
      </c>
    </row>
    <row r="12" spans="1:9" x14ac:dyDescent="0.25">
      <c r="A12">
        <v>11</v>
      </c>
      <c r="B12">
        <v>1</v>
      </c>
      <c r="C12" t="s">
        <v>2617</v>
      </c>
      <c r="D12" s="59">
        <v>-1.4585242735787318E-12</v>
      </c>
      <c r="E12" s="59">
        <v>-7.9534598306371542</v>
      </c>
      <c r="F12" s="59">
        <v>3.546928106937903E-4</v>
      </c>
    </row>
    <row r="13" spans="1:9" x14ac:dyDescent="0.25">
      <c r="A13">
        <v>12</v>
      </c>
      <c r="B13">
        <v>1</v>
      </c>
      <c r="C13" t="s">
        <v>2617</v>
      </c>
      <c r="D13" s="59">
        <v>1.9937859371285532E-3</v>
      </c>
      <c r="E13" s="59">
        <v>-7.8816041130007068</v>
      </c>
      <c r="F13" s="59">
        <v>-7.7405990394044139E-4</v>
      </c>
    </row>
    <row r="14" spans="1:9" x14ac:dyDescent="0.25">
      <c r="A14">
        <v>13</v>
      </c>
      <c r="B14">
        <v>1</v>
      </c>
      <c r="C14" t="s">
        <v>2617</v>
      </c>
      <c r="D14" s="59">
        <v>1.1437249554059774</v>
      </c>
      <c r="E14" s="59">
        <v>-4.6054069309427019</v>
      </c>
      <c r="F14" s="59">
        <v>-2.257580496137591E-3</v>
      </c>
    </row>
    <row r="15" spans="1:9" x14ac:dyDescent="0.25">
      <c r="A15">
        <v>14</v>
      </c>
      <c r="B15">
        <v>1</v>
      </c>
      <c r="C15" t="s">
        <v>2617</v>
      </c>
      <c r="D15" s="59">
        <v>2.2730035634654753</v>
      </c>
      <c r="E15" s="59">
        <v>-1.375939667213909</v>
      </c>
      <c r="F15" s="59">
        <v>-1.5231307738123485E-3</v>
      </c>
    </row>
    <row r="16" spans="1:9" x14ac:dyDescent="0.25">
      <c r="A16">
        <v>15</v>
      </c>
      <c r="B16">
        <v>1</v>
      </c>
      <c r="C16" t="s">
        <v>2617</v>
      </c>
      <c r="D16" s="59">
        <v>2.499796389853405</v>
      </c>
      <c r="E16" s="59">
        <v>-0.72914828831659895</v>
      </c>
      <c r="F16" s="59">
        <v>-1.1993501702855206E-3</v>
      </c>
    </row>
    <row r="17" spans="1:6" x14ac:dyDescent="0.25">
      <c r="A17">
        <v>16</v>
      </c>
      <c r="B17">
        <v>1</v>
      </c>
      <c r="C17" t="s">
        <v>2617</v>
      </c>
      <c r="D17" s="59">
        <v>2.6760947835005089</v>
      </c>
      <c r="E17" s="59">
        <v>-0.24781593788577305</v>
      </c>
      <c r="F17" s="59">
        <v>-8.6731931627755717E-4</v>
      </c>
    </row>
    <row r="18" spans="1:6" x14ac:dyDescent="0.25">
      <c r="A18">
        <v>17</v>
      </c>
      <c r="B18">
        <v>1</v>
      </c>
      <c r="C18" t="s">
        <v>2617</v>
      </c>
      <c r="D18" s="59">
        <v>2.7826667348385685</v>
      </c>
      <c r="E18" s="59">
        <v>-2.813964505969262E-2</v>
      </c>
      <c r="F18" s="59">
        <v>-2.8768004992671474E-4</v>
      </c>
    </row>
    <row r="19" spans="1:6" x14ac:dyDescent="0.25">
      <c r="A19">
        <v>18</v>
      </c>
      <c r="B19">
        <v>1</v>
      </c>
      <c r="C19" t="s">
        <v>2617</v>
      </c>
      <c r="D19" s="59">
        <v>2.8805818463825572</v>
      </c>
      <c r="E19" s="59">
        <v>-3.1264423705842821E-2</v>
      </c>
      <c r="F19" s="59">
        <v>-1.2130569410511452E-5</v>
      </c>
    </row>
    <row r="20" spans="1:6" x14ac:dyDescent="0.25">
      <c r="A20">
        <v>19</v>
      </c>
      <c r="B20">
        <v>1</v>
      </c>
      <c r="C20" t="s">
        <v>2617</v>
      </c>
      <c r="D20" s="59">
        <v>2.8066617791387682</v>
      </c>
      <c r="E20" s="59">
        <v>-3.2933341975972849E-2</v>
      </c>
      <c r="F20" s="59">
        <v>3.4780351436018605E-4</v>
      </c>
    </row>
    <row r="21" spans="1:6" x14ac:dyDescent="0.25">
      <c r="A21">
        <v>20</v>
      </c>
      <c r="B21">
        <v>1</v>
      </c>
      <c r="C21" t="s">
        <v>2617</v>
      </c>
      <c r="D21" s="59">
        <v>2.5270254375103316</v>
      </c>
      <c r="E21" s="59">
        <v>-2.947350911061104E-2</v>
      </c>
      <c r="F21" s="59">
        <v>7.4225496520312004E-4</v>
      </c>
    </row>
    <row r="22" spans="1:6" x14ac:dyDescent="0.25">
      <c r="A22">
        <v>21</v>
      </c>
      <c r="B22">
        <v>1</v>
      </c>
      <c r="C22" t="s">
        <v>2617</v>
      </c>
      <c r="D22" s="59">
        <v>0</v>
      </c>
      <c r="E22" s="59">
        <v>0</v>
      </c>
      <c r="F22" s="59">
        <v>0</v>
      </c>
    </row>
    <row r="23" spans="1:6" x14ac:dyDescent="0.25">
      <c r="A23">
        <v>22</v>
      </c>
      <c r="B23">
        <v>1</v>
      </c>
      <c r="C23" t="s">
        <v>2617</v>
      </c>
      <c r="D23" s="59">
        <v>-0.50003679940097989</v>
      </c>
      <c r="E23" s="59">
        <v>-7.5418879429323639E-3</v>
      </c>
      <c r="F23" s="59">
        <v>-8.8612605100020535E-4</v>
      </c>
    </row>
    <row r="24" spans="1:6" x14ac:dyDescent="0.25">
      <c r="A24">
        <v>23</v>
      </c>
      <c r="B24">
        <v>1</v>
      </c>
      <c r="C24" t="s">
        <v>2617</v>
      </c>
      <c r="D24" s="59">
        <v>0.50003679940090451</v>
      </c>
      <c r="E24" s="59">
        <v>-7.5418879429346268E-3</v>
      </c>
      <c r="F24" s="59">
        <v>8.8612605100004663E-4</v>
      </c>
    </row>
    <row r="25" spans="1:6" x14ac:dyDescent="0.25">
      <c r="A25">
        <v>1</v>
      </c>
      <c r="B25">
        <v>2</v>
      </c>
      <c r="C25" t="s">
        <v>2620</v>
      </c>
      <c r="D25" s="59">
        <v>0</v>
      </c>
      <c r="E25" s="59">
        <v>0</v>
      </c>
      <c r="F25" s="59">
        <v>0</v>
      </c>
    </row>
    <row r="26" spans="1:6" x14ac:dyDescent="0.25">
      <c r="A26">
        <v>2</v>
      </c>
      <c r="B26">
        <v>2</v>
      </c>
      <c r="C26" t="s">
        <v>2620</v>
      </c>
      <c r="D26" s="59">
        <v>-2.9908727435507831</v>
      </c>
      <c r="E26" s="59">
        <v>-3.4200248547781489E-2</v>
      </c>
      <c r="F26" s="59">
        <v>-8.1492353593220297E-4</v>
      </c>
    </row>
    <row r="27" spans="1:6" x14ac:dyDescent="0.25">
      <c r="A27">
        <v>3</v>
      </c>
      <c r="B27">
        <v>2</v>
      </c>
      <c r="C27" t="s">
        <v>2620</v>
      </c>
      <c r="D27" s="59">
        <v>-3.2837605267277996</v>
      </c>
      <c r="E27" s="59">
        <v>-3.8419955200315027E-2</v>
      </c>
      <c r="F27" s="59">
        <v>-3.2170720104088567E-4</v>
      </c>
    </row>
    <row r="28" spans="1:6" x14ac:dyDescent="0.25">
      <c r="A28">
        <v>4</v>
      </c>
      <c r="B28">
        <v>2</v>
      </c>
      <c r="C28" t="s">
        <v>2620</v>
      </c>
      <c r="D28" s="59">
        <v>-3.3200354768115314</v>
      </c>
      <c r="E28" s="59">
        <v>-3.6460624944669305E-2</v>
      </c>
      <c r="F28" s="59">
        <v>1.2677594053124824E-4</v>
      </c>
    </row>
    <row r="29" spans="1:6" x14ac:dyDescent="0.25">
      <c r="A29">
        <v>5</v>
      </c>
      <c r="B29">
        <v>2</v>
      </c>
      <c r="C29" t="s">
        <v>2620</v>
      </c>
      <c r="D29" s="59">
        <v>-3.1422012766642062</v>
      </c>
      <c r="E29" s="59">
        <v>-3.2942539303821829E-2</v>
      </c>
      <c r="F29" s="59">
        <v>4.7011463017635559E-4</v>
      </c>
    </row>
    <row r="30" spans="1:6" x14ac:dyDescent="0.25">
      <c r="A30">
        <v>6</v>
      </c>
      <c r="B30">
        <v>2</v>
      </c>
      <c r="C30" t="s">
        <v>2620</v>
      </c>
      <c r="D30" s="59">
        <v>-2.9432813708611043</v>
      </c>
      <c r="E30" s="59">
        <v>-0.49696676511675425</v>
      </c>
      <c r="F30" s="59">
        <v>1.1477488329881391E-3</v>
      </c>
    </row>
    <row r="31" spans="1:6" x14ac:dyDescent="0.25">
      <c r="A31">
        <v>7</v>
      </c>
      <c r="B31">
        <v>2</v>
      </c>
      <c r="C31" t="s">
        <v>2620</v>
      </c>
      <c r="D31" s="59">
        <v>-2.7156459697941466</v>
      </c>
      <c r="E31" s="59">
        <v>-1.1200199449681378</v>
      </c>
      <c r="F31" s="59">
        <v>1.5221629165458055E-3</v>
      </c>
    </row>
    <row r="32" spans="1:6" x14ac:dyDescent="0.25">
      <c r="A32">
        <v>8</v>
      </c>
      <c r="B32">
        <v>2</v>
      </c>
      <c r="C32" t="s">
        <v>2620</v>
      </c>
      <c r="D32" s="59">
        <v>-2.4328837452768703</v>
      </c>
      <c r="E32" s="59">
        <v>-1.9281653090384938</v>
      </c>
      <c r="F32" s="59">
        <v>1.8805096802372418E-3</v>
      </c>
    </row>
    <row r="33" spans="1:6" x14ac:dyDescent="0.25">
      <c r="A33">
        <v>9</v>
      </c>
      <c r="B33">
        <v>2</v>
      </c>
      <c r="C33" t="s">
        <v>2620</v>
      </c>
      <c r="D33" s="59">
        <v>-1.1206842017501428</v>
      </c>
      <c r="E33" s="59">
        <v>-5.6970127263677908</v>
      </c>
      <c r="F33" s="59">
        <v>2.4838633806700647E-3</v>
      </c>
    </row>
    <row r="34" spans="1:6" x14ac:dyDescent="0.25">
      <c r="A34">
        <v>10</v>
      </c>
      <c r="B34">
        <v>2</v>
      </c>
      <c r="C34" t="s">
        <v>2620</v>
      </c>
      <c r="D34" s="59">
        <v>2.9107598396221072E-2</v>
      </c>
      <c r="E34" s="59">
        <v>-9.0363127937682446</v>
      </c>
      <c r="F34" s="59">
        <v>7.1353485733035389E-4</v>
      </c>
    </row>
    <row r="35" spans="1:6" x14ac:dyDescent="0.25">
      <c r="A35">
        <v>11</v>
      </c>
      <c r="B35">
        <v>2</v>
      </c>
      <c r="C35" t="s">
        <v>2620</v>
      </c>
      <c r="D35" s="59">
        <v>-1.999578887884601E-13</v>
      </c>
      <c r="E35" s="59">
        <v>-9.0329834442174946</v>
      </c>
      <c r="F35" s="59">
        <v>3.6588507115510691E-4</v>
      </c>
    </row>
    <row r="36" spans="1:6" x14ac:dyDescent="0.25">
      <c r="A36">
        <v>12</v>
      </c>
      <c r="B36">
        <v>2</v>
      </c>
      <c r="C36" t="s">
        <v>2620</v>
      </c>
      <c r="D36" s="59">
        <v>-2.9107598397681865E-2</v>
      </c>
      <c r="E36" s="59">
        <v>-9.0363127937712395</v>
      </c>
      <c r="F36" s="59">
        <v>-7.1353485732931295E-4</v>
      </c>
    </row>
    <row r="37" spans="1:6" x14ac:dyDescent="0.25">
      <c r="A37">
        <v>13</v>
      </c>
      <c r="B37">
        <v>2</v>
      </c>
      <c r="C37" t="s">
        <v>2620</v>
      </c>
      <c r="D37" s="59">
        <v>1.1206842017484713</v>
      </c>
      <c r="E37" s="59">
        <v>-5.6970127263713639</v>
      </c>
      <c r="F37" s="59">
        <v>-2.4838633806705916E-3</v>
      </c>
    </row>
    <row r="38" spans="1:6" x14ac:dyDescent="0.25">
      <c r="A38">
        <v>14</v>
      </c>
      <c r="B38">
        <v>2</v>
      </c>
      <c r="C38" t="s">
        <v>2620</v>
      </c>
      <c r="D38" s="59">
        <v>2.4328837452757592</v>
      </c>
      <c r="E38" s="59">
        <v>-1.928165309040468</v>
      </c>
      <c r="F38" s="59">
        <v>-1.8805096802386495E-3</v>
      </c>
    </row>
    <row r="39" spans="1:6" x14ac:dyDescent="0.25">
      <c r="A39">
        <v>15</v>
      </c>
      <c r="B39">
        <v>2</v>
      </c>
      <c r="C39" t="s">
        <v>2620</v>
      </c>
      <c r="D39" s="59">
        <v>2.7156459697932691</v>
      </c>
      <c r="E39" s="59">
        <v>-1.1200199449694559</v>
      </c>
      <c r="F39" s="59">
        <v>-1.522162916547154E-3</v>
      </c>
    </row>
    <row r="40" spans="1:6" x14ac:dyDescent="0.25">
      <c r="A40">
        <v>16</v>
      </c>
      <c r="B40">
        <v>2</v>
      </c>
      <c r="C40" t="s">
        <v>2620</v>
      </c>
      <c r="D40" s="59">
        <v>2.9432813708604417</v>
      </c>
      <c r="E40" s="59">
        <v>-0.49696676511748133</v>
      </c>
      <c r="F40" s="59">
        <v>-1.1477488329892681E-3</v>
      </c>
    </row>
    <row r="41" spans="1:6" x14ac:dyDescent="0.25">
      <c r="A41">
        <v>17</v>
      </c>
      <c r="B41">
        <v>2</v>
      </c>
      <c r="C41" t="s">
        <v>2620</v>
      </c>
      <c r="D41" s="59">
        <v>3.1422012766637737</v>
      </c>
      <c r="E41" s="59">
        <v>-3.2942539303855274E-2</v>
      </c>
      <c r="F41" s="59">
        <v>-4.7011463017717812E-4</v>
      </c>
    </row>
    <row r="42" spans="1:6" x14ac:dyDescent="0.25">
      <c r="A42">
        <v>18</v>
      </c>
      <c r="B42">
        <v>2</v>
      </c>
      <c r="C42" t="s">
        <v>2620</v>
      </c>
      <c r="D42" s="59">
        <v>3.3200354768114693</v>
      </c>
      <c r="E42" s="59">
        <v>-3.6460624944698823E-2</v>
      </c>
      <c r="F42" s="59">
        <v>-1.2677594053180842E-4</v>
      </c>
    </row>
    <row r="43" spans="1:6" x14ac:dyDescent="0.25">
      <c r="A43">
        <v>19</v>
      </c>
      <c r="B43">
        <v>2</v>
      </c>
      <c r="C43" t="s">
        <v>2620</v>
      </c>
      <c r="D43" s="59">
        <v>3.2837605267279599</v>
      </c>
      <c r="E43" s="59">
        <v>-3.8419955200342408E-2</v>
      </c>
      <c r="F43" s="59">
        <v>3.2170720104054279E-4</v>
      </c>
    </row>
    <row r="44" spans="1:6" x14ac:dyDescent="0.25">
      <c r="A44">
        <v>20</v>
      </c>
      <c r="B44">
        <v>2</v>
      </c>
      <c r="C44" t="s">
        <v>2620</v>
      </c>
      <c r="D44" s="59">
        <v>2.9908727435510691</v>
      </c>
      <c r="E44" s="59">
        <v>-3.4200248547805435E-2</v>
      </c>
      <c r="F44" s="59">
        <v>8.1492353593203123E-4</v>
      </c>
    </row>
    <row r="45" spans="1:6" x14ac:dyDescent="0.25">
      <c r="A45">
        <v>21</v>
      </c>
      <c r="B45">
        <v>2</v>
      </c>
      <c r="C45" t="s">
        <v>2620</v>
      </c>
      <c r="D45" s="59">
        <v>0</v>
      </c>
      <c r="E45" s="59">
        <v>0</v>
      </c>
      <c r="F45" s="59">
        <v>0</v>
      </c>
    </row>
    <row r="46" spans="1:6" x14ac:dyDescent="0.25">
      <c r="A46">
        <v>22</v>
      </c>
      <c r="B46">
        <v>2</v>
      </c>
      <c r="C46" t="s">
        <v>2620</v>
      </c>
      <c r="D46" s="59">
        <v>-0.60328409118708526</v>
      </c>
      <c r="E46" s="59">
        <v>-8.4394133050709683E-3</v>
      </c>
      <c r="F46" s="59">
        <v>-1.0668865994342474E-3</v>
      </c>
    </row>
    <row r="47" spans="1:6" x14ac:dyDescent="0.25">
      <c r="A47">
        <v>23</v>
      </c>
      <c r="B47">
        <v>2</v>
      </c>
      <c r="C47" t="s">
        <v>2620</v>
      </c>
      <c r="D47" s="59">
        <v>0.60328409118719184</v>
      </c>
      <c r="E47" s="59">
        <v>-8.4394133050739572E-3</v>
      </c>
      <c r="F47" s="59">
        <v>1.066886599434425E-3</v>
      </c>
    </row>
    <row r="48" spans="1:6" x14ac:dyDescent="0.25">
      <c r="A48">
        <v>1</v>
      </c>
      <c r="B48">
        <v>3</v>
      </c>
      <c r="C48" t="s">
        <v>2621</v>
      </c>
      <c r="D48" s="59">
        <v>0</v>
      </c>
      <c r="E48" s="59">
        <v>0</v>
      </c>
      <c r="F48" s="59">
        <v>0</v>
      </c>
    </row>
    <row r="49" spans="1:6" x14ac:dyDescent="0.25">
      <c r="A49">
        <v>2</v>
      </c>
      <c r="B49">
        <v>3</v>
      </c>
      <c r="C49" t="s">
        <v>2621</v>
      </c>
      <c r="D49" s="59">
        <v>2.7162788746281632</v>
      </c>
      <c r="E49" s="59">
        <v>-2.7350152330275927E-2</v>
      </c>
      <c r="F49" s="59">
        <v>3.0540957698445832E-3</v>
      </c>
    </row>
    <row r="50" spans="1:6" x14ac:dyDescent="0.25">
      <c r="A50">
        <v>3</v>
      </c>
      <c r="B50">
        <v>3</v>
      </c>
      <c r="C50" t="s">
        <v>2621</v>
      </c>
      <c r="D50" s="59">
        <v>4.3681828137045748</v>
      </c>
      <c r="E50" s="59">
        <v>-3.0724678090654888E-2</v>
      </c>
      <c r="F50" s="59">
        <v>3.5656501967892972E-3</v>
      </c>
    </row>
    <row r="51" spans="1:6" x14ac:dyDescent="0.25">
      <c r="A51">
        <v>4</v>
      </c>
      <c r="B51">
        <v>3</v>
      </c>
      <c r="C51" t="s">
        <v>2621</v>
      </c>
      <c r="D51" s="59">
        <v>6.2651631325011792</v>
      </c>
      <c r="E51" s="59">
        <v>-2.9885718004153999E-2</v>
      </c>
      <c r="F51" s="59">
        <v>3.9766089902363248E-3</v>
      </c>
    </row>
    <row r="52" spans="1:6" x14ac:dyDescent="0.25">
      <c r="A52">
        <v>5</v>
      </c>
      <c r="B52">
        <v>3</v>
      </c>
      <c r="C52" t="s">
        <v>2621</v>
      </c>
      <c r="D52" s="59">
        <v>8.35833820175481</v>
      </c>
      <c r="E52" s="59">
        <v>-2.8379318853189936E-2</v>
      </c>
      <c r="F52" s="59">
        <v>4.2912207126427349E-3</v>
      </c>
    </row>
    <row r="53" spans="1:6" x14ac:dyDescent="0.25">
      <c r="A53">
        <v>6</v>
      </c>
      <c r="B53">
        <v>3</v>
      </c>
      <c r="C53" t="s">
        <v>2621</v>
      </c>
      <c r="D53" s="59">
        <v>10.706057608536788</v>
      </c>
      <c r="E53" s="59">
        <v>-6.5385215738377065</v>
      </c>
      <c r="F53" s="59">
        <v>4.3027803245431311E-3</v>
      </c>
    </row>
    <row r="54" spans="1:6" x14ac:dyDescent="0.25">
      <c r="A54">
        <v>7</v>
      </c>
      <c r="B54">
        <v>3</v>
      </c>
      <c r="C54" t="s">
        <v>2621</v>
      </c>
      <c r="D54" s="59">
        <v>11.433698973798085</v>
      </c>
      <c r="E54" s="59">
        <v>-8.567530633481935</v>
      </c>
      <c r="F54" s="59">
        <v>4.3201200953116043E-3</v>
      </c>
    </row>
    <row r="55" spans="1:6" x14ac:dyDescent="0.25">
      <c r="A55">
        <v>8</v>
      </c>
      <c r="B55">
        <v>3</v>
      </c>
      <c r="C55" t="s">
        <v>2621</v>
      </c>
      <c r="D55" s="59">
        <v>12.154685049439024</v>
      </c>
      <c r="E55" s="59">
        <v>-10.598553998758716</v>
      </c>
      <c r="F55" s="59">
        <v>4.2811103618432961E-3</v>
      </c>
    </row>
    <row r="56" spans="1:6" x14ac:dyDescent="0.25">
      <c r="A56">
        <v>9</v>
      </c>
      <c r="B56">
        <v>3</v>
      </c>
      <c r="C56" t="s">
        <v>2621</v>
      </c>
      <c r="D56" s="59">
        <v>13.999350987725757</v>
      </c>
      <c r="E56" s="59">
        <v>-15.81924087939538</v>
      </c>
      <c r="F56" s="59">
        <v>2.0506003571666431E-3</v>
      </c>
    </row>
    <row r="57" spans="1:6" x14ac:dyDescent="0.25">
      <c r="A57">
        <v>10</v>
      </c>
      <c r="B57">
        <v>3</v>
      </c>
      <c r="C57" t="s">
        <v>2621</v>
      </c>
      <c r="D57" s="59">
        <v>13.699413517219524</v>
      </c>
      <c r="E57" s="59">
        <v>-15.033136003806813</v>
      </c>
      <c r="F57" s="59">
        <v>-2.866780893604837E-3</v>
      </c>
    </row>
    <row r="58" spans="1:6" x14ac:dyDescent="0.25">
      <c r="A58">
        <v>11</v>
      </c>
      <c r="B58">
        <v>3</v>
      </c>
      <c r="C58" t="s">
        <v>2621</v>
      </c>
      <c r="D58" s="59">
        <v>10.453351574210878</v>
      </c>
      <c r="E58" s="59">
        <v>-5.9810895324569149</v>
      </c>
      <c r="F58" s="59">
        <v>-4.8852922523587791E-3</v>
      </c>
    </row>
    <row r="59" spans="1:6" x14ac:dyDescent="0.25">
      <c r="A59">
        <v>12</v>
      </c>
      <c r="B59">
        <v>3</v>
      </c>
      <c r="C59" t="s">
        <v>2621</v>
      </c>
      <c r="D59" s="59">
        <v>13.706171115767482</v>
      </c>
      <c r="E59" s="59">
        <v>3.229072858485047</v>
      </c>
      <c r="F59" s="59">
        <v>-4.0320462838835001E-3</v>
      </c>
    </row>
    <row r="60" spans="1:6" x14ac:dyDescent="0.25">
      <c r="A60">
        <v>13</v>
      </c>
      <c r="B60">
        <v>3</v>
      </c>
      <c r="C60" t="s">
        <v>2621</v>
      </c>
      <c r="D60" s="59">
        <v>15.717302472321208</v>
      </c>
      <c r="E60" s="59">
        <v>8.9499132451735299</v>
      </c>
      <c r="F60" s="59">
        <v>-1.3581507954772529E-3</v>
      </c>
    </row>
    <row r="61" spans="1:6" x14ac:dyDescent="0.25">
      <c r="A61">
        <v>14</v>
      </c>
      <c r="B61">
        <v>3</v>
      </c>
      <c r="C61" t="s">
        <v>2621</v>
      </c>
      <c r="D61" s="59">
        <v>15.578034411397265</v>
      </c>
      <c r="E61" s="59">
        <v>8.6167493130385626</v>
      </c>
      <c r="F61" s="59">
        <v>1.9909504436945538E-3</v>
      </c>
    </row>
    <row r="62" spans="1:6" x14ac:dyDescent="0.25">
      <c r="A62">
        <v>15</v>
      </c>
      <c r="B62">
        <v>3</v>
      </c>
      <c r="C62" t="s">
        <v>2621</v>
      </c>
      <c r="D62" s="59">
        <v>15.197203433464665</v>
      </c>
      <c r="E62" s="59">
        <v>7.5574991247544698</v>
      </c>
      <c r="F62" s="59">
        <v>2.5190501697079895E-3</v>
      </c>
    </row>
    <row r="63" spans="1:6" x14ac:dyDescent="0.25">
      <c r="A63">
        <v>16</v>
      </c>
      <c r="B63">
        <v>3</v>
      </c>
      <c r="C63" t="s">
        <v>2621</v>
      </c>
      <c r="D63" s="59">
        <v>14.733712557137101</v>
      </c>
      <c r="E63" s="59">
        <v>6.2509018818267545</v>
      </c>
      <c r="F63" s="59">
        <v>3.0048100574001724E-3</v>
      </c>
    </row>
    <row r="64" spans="1:6" x14ac:dyDescent="0.25">
      <c r="A64">
        <v>17</v>
      </c>
      <c r="B64">
        <v>3</v>
      </c>
      <c r="C64" t="s">
        <v>2621</v>
      </c>
      <c r="D64" s="59">
        <v>12.515873215675372</v>
      </c>
      <c r="E64" s="59">
        <v>-7.6161073355024657E-3</v>
      </c>
      <c r="F64" s="59">
        <v>3.8955134102525392E-3</v>
      </c>
    </row>
    <row r="65" spans="1:6" x14ac:dyDescent="0.25">
      <c r="A65">
        <v>18</v>
      </c>
      <c r="B65">
        <v>3</v>
      </c>
      <c r="C65" t="s">
        <v>2621</v>
      </c>
      <c r="D65" s="59">
        <v>10.553195831589864</v>
      </c>
      <c r="E65" s="59">
        <v>-1.0751548017591064E-2</v>
      </c>
      <c r="F65" s="59">
        <v>3.9850374840079668E-3</v>
      </c>
    </row>
    <row r="66" spans="1:6" x14ac:dyDescent="0.25">
      <c r="A66">
        <v>19</v>
      </c>
      <c r="B66">
        <v>3</v>
      </c>
      <c r="C66" t="s">
        <v>2621</v>
      </c>
      <c r="D66" s="59">
        <v>8.5346904154908145</v>
      </c>
      <c r="E66" s="59">
        <v>-1.2497771509671539E-2</v>
      </c>
      <c r="F66" s="59">
        <v>4.1019775174357658E-3</v>
      </c>
    </row>
    <row r="67" spans="1:6" x14ac:dyDescent="0.25">
      <c r="A67">
        <v>20</v>
      </c>
      <c r="B67">
        <v>3</v>
      </c>
      <c r="C67" t="s">
        <v>2621</v>
      </c>
      <c r="D67" s="59">
        <v>6.4596142187617431</v>
      </c>
      <c r="E67" s="59">
        <v>-1.1125127285953704E-2</v>
      </c>
      <c r="F67" s="59">
        <v>4.1685421232176903E-3</v>
      </c>
    </row>
    <row r="68" spans="1:6" x14ac:dyDescent="0.25">
      <c r="A68">
        <v>21</v>
      </c>
      <c r="B68">
        <v>3</v>
      </c>
      <c r="C68" t="s">
        <v>2621</v>
      </c>
      <c r="D68" s="59">
        <v>0</v>
      </c>
      <c r="E68" s="59">
        <v>0</v>
      </c>
      <c r="F68" s="59">
        <v>0</v>
      </c>
    </row>
    <row r="69" spans="1:6" x14ac:dyDescent="0.25">
      <c r="A69">
        <v>22</v>
      </c>
      <c r="B69">
        <v>3</v>
      </c>
      <c r="C69" t="s">
        <v>2621</v>
      </c>
      <c r="D69" s="59">
        <v>0.13066582263818308</v>
      </c>
      <c r="E69" s="59">
        <v>-6.7490515207656414E-3</v>
      </c>
      <c r="F69" s="59">
        <v>3.0985248658930271E-4</v>
      </c>
    </row>
    <row r="70" spans="1:6" x14ac:dyDescent="0.25">
      <c r="A70">
        <v>23</v>
      </c>
      <c r="B70">
        <v>3</v>
      </c>
      <c r="C70" t="s">
        <v>2621</v>
      </c>
      <c r="D70" s="59">
        <v>0.8686889868706299</v>
      </c>
      <c r="E70" s="59">
        <v>-2.7452884474356756E-3</v>
      </c>
      <c r="F70" s="59">
        <v>1.6182373886899806E-3</v>
      </c>
    </row>
    <row r="71" spans="1:6" x14ac:dyDescent="0.25">
      <c r="A71">
        <v>1</v>
      </c>
      <c r="B71">
        <v>4</v>
      </c>
      <c r="C71" t="s">
        <v>2622</v>
      </c>
      <c r="D71" s="59">
        <v>0</v>
      </c>
      <c r="E71" s="59">
        <v>0</v>
      </c>
      <c r="F71" s="59">
        <v>0</v>
      </c>
    </row>
    <row r="72" spans="1:6" x14ac:dyDescent="0.25">
      <c r="A72">
        <v>2</v>
      </c>
      <c r="B72">
        <v>4</v>
      </c>
      <c r="C72" t="s">
        <v>2622</v>
      </c>
      <c r="D72" s="59">
        <v>-6.459614218771029</v>
      </c>
      <c r="E72" s="59">
        <v>-1.1125127285982245E-2</v>
      </c>
      <c r="F72" s="59">
        <v>-4.1685421232214321E-3</v>
      </c>
    </row>
    <row r="73" spans="1:6" x14ac:dyDescent="0.25">
      <c r="A73">
        <v>3</v>
      </c>
      <c r="B73">
        <v>4</v>
      </c>
      <c r="C73" t="s">
        <v>2622</v>
      </c>
      <c r="D73" s="59">
        <v>-8.5346904155017356</v>
      </c>
      <c r="E73" s="59">
        <v>-1.2497771509704169E-2</v>
      </c>
      <c r="F73" s="59">
        <v>-4.1019775174384971E-3</v>
      </c>
    </row>
    <row r="74" spans="1:6" x14ac:dyDescent="0.25">
      <c r="A74">
        <v>4</v>
      </c>
      <c r="B74">
        <v>4</v>
      </c>
      <c r="C74" t="s">
        <v>2622</v>
      </c>
      <c r="D74" s="59">
        <v>-10.553195831601895</v>
      </c>
      <c r="E74" s="59">
        <v>-1.075154801761528E-2</v>
      </c>
      <c r="F74" s="59">
        <v>-3.9850374840097865E-3</v>
      </c>
    </row>
    <row r="75" spans="1:6" x14ac:dyDescent="0.25">
      <c r="A75">
        <v>5</v>
      </c>
      <c r="B75">
        <v>4</v>
      </c>
      <c r="C75" t="s">
        <v>2622</v>
      </c>
      <c r="D75" s="59">
        <v>-12.515873215688094</v>
      </c>
      <c r="E75" s="59">
        <v>-7.6161073355114411E-3</v>
      </c>
      <c r="F75" s="59">
        <v>-3.8955134102537001E-3</v>
      </c>
    </row>
    <row r="76" spans="1:6" x14ac:dyDescent="0.25">
      <c r="A76">
        <v>6</v>
      </c>
      <c r="B76">
        <v>4</v>
      </c>
      <c r="C76" t="s">
        <v>2622</v>
      </c>
      <c r="D76" s="59">
        <v>-14.733712557150323</v>
      </c>
      <c r="E76" s="59">
        <v>6.2509018818285043</v>
      </c>
      <c r="F76" s="59">
        <v>-3.0048100574005974E-3</v>
      </c>
    </row>
    <row r="77" spans="1:6" x14ac:dyDescent="0.25">
      <c r="A77">
        <v>7</v>
      </c>
      <c r="B77">
        <v>4</v>
      </c>
      <c r="C77" t="s">
        <v>2622</v>
      </c>
      <c r="D77" s="59">
        <v>-15.197203433477901</v>
      </c>
      <c r="E77" s="59">
        <v>7.5574991247562844</v>
      </c>
      <c r="F77" s="59">
        <v>-2.519050169707663E-3</v>
      </c>
    </row>
    <row r="78" spans="1:6" x14ac:dyDescent="0.25">
      <c r="A78">
        <v>8</v>
      </c>
      <c r="B78">
        <v>4</v>
      </c>
      <c r="C78" t="s">
        <v>2622</v>
      </c>
      <c r="D78" s="59">
        <v>-15.578034411410346</v>
      </c>
      <c r="E78" s="59">
        <v>8.6167493130399002</v>
      </c>
      <c r="F78" s="59">
        <v>-1.9909504436928186E-3</v>
      </c>
    </row>
    <row r="79" spans="1:6" x14ac:dyDescent="0.25">
      <c r="A79">
        <v>9</v>
      </c>
      <c r="B79">
        <v>4</v>
      </c>
      <c r="C79" t="s">
        <v>2622</v>
      </c>
      <c r="D79" s="59">
        <v>-15.7173024723309</v>
      </c>
      <c r="E79" s="59">
        <v>8.9499132451654422</v>
      </c>
      <c r="F79" s="59">
        <v>1.3581507954861518E-3</v>
      </c>
    </row>
    <row r="80" spans="1:6" x14ac:dyDescent="0.25">
      <c r="A80">
        <v>10</v>
      </c>
      <c r="B80">
        <v>4</v>
      </c>
      <c r="C80" t="s">
        <v>2622</v>
      </c>
      <c r="D80" s="59">
        <v>-13.706171115771301</v>
      </c>
      <c r="E80" s="59">
        <v>3.2290728584606705</v>
      </c>
      <c r="F80" s="59">
        <v>4.0320462838888422E-3</v>
      </c>
    </row>
    <row r="81" spans="1:6" x14ac:dyDescent="0.25">
      <c r="A81">
        <v>11</v>
      </c>
      <c r="B81">
        <v>4</v>
      </c>
      <c r="C81" t="s">
        <v>2622</v>
      </c>
      <c r="D81" s="59">
        <v>-10.45335157421327</v>
      </c>
      <c r="E81" s="59">
        <v>-5.9810895324854769</v>
      </c>
      <c r="F81" s="59">
        <v>5.3610849219890965E-3</v>
      </c>
    </row>
    <row r="82" spans="1:6" x14ac:dyDescent="0.25">
      <c r="A82">
        <v>12</v>
      </c>
      <c r="B82">
        <v>4</v>
      </c>
      <c r="C82" t="s">
        <v>2622</v>
      </c>
      <c r="D82" s="59">
        <v>-13.69941351722272</v>
      </c>
      <c r="E82" s="59">
        <v>-15.033136003837459</v>
      </c>
      <c r="F82" s="59">
        <v>2.866780893601852E-3</v>
      </c>
    </row>
    <row r="83" spans="1:6" x14ac:dyDescent="0.25">
      <c r="A83">
        <v>13</v>
      </c>
      <c r="B83">
        <v>4</v>
      </c>
      <c r="C83" t="s">
        <v>2622</v>
      </c>
      <c r="D83" s="59">
        <v>-13.999350987723792</v>
      </c>
      <c r="E83" s="59">
        <v>-15.819240879411741</v>
      </c>
      <c r="F83" s="59">
        <v>-2.0506003571760887E-3</v>
      </c>
    </row>
    <row r="84" spans="1:6" x14ac:dyDescent="0.25">
      <c r="A84">
        <v>14</v>
      </c>
      <c r="B84">
        <v>4</v>
      </c>
      <c r="C84" t="s">
        <v>2622</v>
      </c>
      <c r="D84" s="59">
        <v>-12.154685049432752</v>
      </c>
      <c r="E84" s="59">
        <v>-10.598553998763037</v>
      </c>
      <c r="F84" s="59">
        <v>-4.2811103618477248E-3</v>
      </c>
    </row>
    <row r="85" spans="1:6" x14ac:dyDescent="0.25">
      <c r="A85">
        <v>15</v>
      </c>
      <c r="B85">
        <v>4</v>
      </c>
      <c r="C85" t="s">
        <v>2622</v>
      </c>
      <c r="D85" s="59">
        <v>-11.433698973791191</v>
      </c>
      <c r="E85" s="59">
        <v>-8.5675306334844858</v>
      </c>
      <c r="F85" s="59">
        <v>-4.3201200953146964E-3</v>
      </c>
    </row>
    <row r="86" spans="1:6" x14ac:dyDescent="0.25">
      <c r="A86">
        <v>16</v>
      </c>
      <c r="B86">
        <v>4</v>
      </c>
      <c r="C86" t="s">
        <v>2622</v>
      </c>
      <c r="D86" s="59">
        <v>-10.706057608529454</v>
      </c>
      <c r="E86" s="59">
        <v>-6.5385215738390494</v>
      </c>
      <c r="F86" s="59">
        <v>-4.3027803245453133E-3</v>
      </c>
    </row>
    <row r="87" spans="1:6" x14ac:dyDescent="0.25">
      <c r="A87">
        <v>17</v>
      </c>
      <c r="B87">
        <v>4</v>
      </c>
      <c r="C87" t="s">
        <v>2622</v>
      </c>
      <c r="D87" s="59">
        <v>-8.358338201746907</v>
      </c>
      <c r="E87" s="59">
        <v>-2.8379318853231437E-2</v>
      </c>
      <c r="F87" s="59">
        <v>-4.2912207126439509E-3</v>
      </c>
    </row>
    <row r="88" spans="1:6" x14ac:dyDescent="0.25">
      <c r="A88">
        <v>18</v>
      </c>
      <c r="B88">
        <v>4</v>
      </c>
      <c r="C88" t="s">
        <v>2622</v>
      </c>
      <c r="D88" s="59">
        <v>-6.2651631324928205</v>
      </c>
      <c r="E88" s="59">
        <v>-2.988571800420671E-2</v>
      </c>
      <c r="F88" s="59">
        <v>-3.9766089902366084E-3</v>
      </c>
    </row>
    <row r="89" spans="1:6" x14ac:dyDescent="0.25">
      <c r="A89">
        <v>19</v>
      </c>
      <c r="B89">
        <v>4</v>
      </c>
      <c r="C89" t="s">
        <v>2622</v>
      </c>
      <c r="D89" s="59">
        <v>-4.3681828136963343</v>
      </c>
      <c r="E89" s="59">
        <v>-3.0724678090713827E-2</v>
      </c>
      <c r="F89" s="59">
        <v>-3.5656501967884376E-3</v>
      </c>
    </row>
    <row r="90" spans="1:6" x14ac:dyDescent="0.25">
      <c r="A90">
        <v>20</v>
      </c>
      <c r="B90">
        <v>4</v>
      </c>
      <c r="C90" t="s">
        <v>2622</v>
      </c>
      <c r="D90" s="59">
        <v>-2.7162788746206776</v>
      </c>
      <c r="E90" s="59">
        <v>-2.7350152330327546E-2</v>
      </c>
      <c r="F90" s="59">
        <v>-3.0540957698425024E-3</v>
      </c>
    </row>
    <row r="91" spans="1:6" x14ac:dyDescent="0.25">
      <c r="A91">
        <v>21</v>
      </c>
      <c r="B91">
        <v>4</v>
      </c>
      <c r="C91" t="s">
        <v>2622</v>
      </c>
      <c r="D91" s="59">
        <v>0</v>
      </c>
      <c r="E91" s="59">
        <v>0</v>
      </c>
      <c r="F91" s="59">
        <v>0</v>
      </c>
    </row>
    <row r="92" spans="1:6" x14ac:dyDescent="0.25">
      <c r="A92">
        <v>22</v>
      </c>
      <c r="B92">
        <v>4</v>
      </c>
      <c r="C92" t="s">
        <v>2622</v>
      </c>
      <c r="D92" s="59">
        <v>-0.86868898687227847</v>
      </c>
      <c r="E92" s="59">
        <v>-2.7452884474392617E-3</v>
      </c>
      <c r="F92" s="59">
        <v>-1.6182373886929411E-3</v>
      </c>
    </row>
    <row r="93" spans="1:6" x14ac:dyDescent="0.25">
      <c r="A93">
        <v>23</v>
      </c>
      <c r="B93">
        <v>4</v>
      </c>
      <c r="C93" t="s">
        <v>2622</v>
      </c>
      <c r="D93" s="59">
        <v>-0.13066582263668211</v>
      </c>
      <c r="E93" s="59">
        <v>-6.7490515207725603E-3</v>
      </c>
      <c r="F93" s="59">
        <v>-3.0985248658664533E-4</v>
      </c>
    </row>
    <row r="94" spans="1:6" x14ac:dyDescent="0.25">
      <c r="A94">
        <v>1</v>
      </c>
      <c r="B94">
        <v>5</v>
      </c>
      <c r="C94" t="s">
        <v>2623</v>
      </c>
      <c r="D94" s="59">
        <v>0</v>
      </c>
      <c r="E94" s="59">
        <v>0</v>
      </c>
      <c r="F94" s="59">
        <v>0</v>
      </c>
    </row>
    <row r="95" spans="1:6" x14ac:dyDescent="0.25">
      <c r="A95">
        <v>2</v>
      </c>
      <c r="B95">
        <v>5</v>
      </c>
      <c r="C95" t="s">
        <v>2623</v>
      </c>
      <c r="D95" s="59">
        <v>6.4802242776933614</v>
      </c>
      <c r="E95" s="59">
        <v>7.4100538520193215E-2</v>
      </c>
      <c r="F95" s="59">
        <v>1.7656676611864373E-3</v>
      </c>
    </row>
    <row r="96" spans="1:6" x14ac:dyDescent="0.25">
      <c r="A96">
        <v>3</v>
      </c>
      <c r="B96">
        <v>5</v>
      </c>
      <c r="C96" t="s">
        <v>2623</v>
      </c>
      <c r="D96" s="59">
        <v>7.1148144745768969</v>
      </c>
      <c r="E96" s="59">
        <v>8.3243236267349238E-2</v>
      </c>
      <c r="F96" s="59">
        <v>6.9703226892191836E-4</v>
      </c>
    </row>
    <row r="97" spans="1:6" x14ac:dyDescent="0.25">
      <c r="A97">
        <v>4</v>
      </c>
      <c r="B97">
        <v>5</v>
      </c>
      <c r="C97" t="s">
        <v>2623</v>
      </c>
      <c r="D97" s="59">
        <v>7.1934101997583193</v>
      </c>
      <c r="E97" s="59">
        <v>7.8998020713450162E-2</v>
      </c>
      <c r="F97" s="59">
        <v>-2.7468120448437386E-4</v>
      </c>
    </row>
    <row r="98" spans="1:6" x14ac:dyDescent="0.25">
      <c r="A98">
        <v>5</v>
      </c>
      <c r="B98">
        <v>5</v>
      </c>
      <c r="C98" t="s">
        <v>2623</v>
      </c>
      <c r="D98" s="59">
        <v>6.8081027661057796</v>
      </c>
      <c r="E98" s="59">
        <v>7.1375501824947299E-2</v>
      </c>
      <c r="F98" s="59">
        <v>-1.0185816987154366E-3</v>
      </c>
    </row>
    <row r="99" spans="1:6" x14ac:dyDescent="0.25">
      <c r="A99">
        <v>6</v>
      </c>
      <c r="B99">
        <v>5</v>
      </c>
      <c r="C99" t="s">
        <v>2623</v>
      </c>
      <c r="D99" s="59">
        <v>6.3771096368657316</v>
      </c>
      <c r="E99" s="59">
        <v>1.0767613244196315</v>
      </c>
      <c r="F99" s="59">
        <v>-2.4867891381409653E-3</v>
      </c>
    </row>
    <row r="100" spans="1:6" x14ac:dyDescent="0.25">
      <c r="A100">
        <v>7</v>
      </c>
      <c r="B100">
        <v>5</v>
      </c>
      <c r="C100" t="s">
        <v>2623</v>
      </c>
      <c r="D100" s="59">
        <v>5.8838996012206461</v>
      </c>
      <c r="E100" s="59">
        <v>2.4267098807643017</v>
      </c>
      <c r="F100" s="59">
        <v>-3.2980196525159095E-3</v>
      </c>
    </row>
    <row r="101" spans="1:6" x14ac:dyDescent="0.25">
      <c r="A101">
        <v>8</v>
      </c>
      <c r="B101">
        <v>5</v>
      </c>
      <c r="C101" t="s">
        <v>2623</v>
      </c>
      <c r="D101" s="59">
        <v>5.2712481147665509</v>
      </c>
      <c r="E101" s="59">
        <v>4.1776915029167361</v>
      </c>
      <c r="F101" s="59">
        <v>-4.0744376405140231E-3</v>
      </c>
    </row>
    <row r="102" spans="1:6" x14ac:dyDescent="0.25">
      <c r="A102">
        <v>9</v>
      </c>
      <c r="B102">
        <v>5</v>
      </c>
      <c r="C102" t="s">
        <v>2623</v>
      </c>
      <c r="D102" s="59">
        <v>2.4281491037919767</v>
      </c>
      <c r="E102" s="59">
        <v>12.343527573796871</v>
      </c>
      <c r="F102" s="59">
        <v>-5.3817039914518068E-3</v>
      </c>
    </row>
    <row r="103" spans="1:6" x14ac:dyDescent="0.25">
      <c r="A103">
        <v>10</v>
      </c>
      <c r="B103">
        <v>5</v>
      </c>
      <c r="C103" t="s">
        <v>2623</v>
      </c>
      <c r="D103" s="59">
        <v>-6.3066463191816802E-2</v>
      </c>
      <c r="E103" s="59">
        <v>19.578677719831195</v>
      </c>
      <c r="F103" s="59">
        <v>-1.5459921908824335E-3</v>
      </c>
    </row>
    <row r="104" spans="1:6" x14ac:dyDescent="0.25">
      <c r="A104">
        <v>11</v>
      </c>
      <c r="B104">
        <v>5</v>
      </c>
      <c r="C104" t="s">
        <v>2623</v>
      </c>
      <c r="D104" s="59">
        <v>4.305221543848825E-13</v>
      </c>
      <c r="E104" s="59">
        <v>19.571464129137901</v>
      </c>
      <c r="F104" s="59">
        <v>-7.9275098750272981E-4</v>
      </c>
    </row>
    <row r="105" spans="1:6" x14ac:dyDescent="0.25">
      <c r="A105">
        <v>12</v>
      </c>
      <c r="B105">
        <v>5</v>
      </c>
      <c r="C105" t="s">
        <v>2623</v>
      </c>
      <c r="D105" s="59">
        <v>6.3066463194981645E-2</v>
      </c>
      <c r="E105" s="59">
        <v>19.578677719837682</v>
      </c>
      <c r="F105" s="59">
        <v>1.5459921908801792E-3</v>
      </c>
    </row>
    <row r="106" spans="1:6" x14ac:dyDescent="0.25">
      <c r="A106">
        <v>13</v>
      </c>
      <c r="B106">
        <v>5</v>
      </c>
      <c r="C106" t="s">
        <v>2623</v>
      </c>
      <c r="D106" s="59">
        <v>-2.4281491037883542</v>
      </c>
      <c r="E106" s="59">
        <v>12.343527573804623</v>
      </c>
      <c r="F106" s="59">
        <v>5.3817039914529465E-3</v>
      </c>
    </row>
    <row r="107" spans="1:6" x14ac:dyDescent="0.25">
      <c r="A107">
        <v>14</v>
      </c>
      <c r="B107">
        <v>5</v>
      </c>
      <c r="C107" t="s">
        <v>2623</v>
      </c>
      <c r="D107" s="59">
        <v>-5.2712481147641492</v>
      </c>
      <c r="E107" s="59">
        <v>4.1776915029210118</v>
      </c>
      <c r="F107" s="59">
        <v>4.0744376405170736E-3</v>
      </c>
    </row>
    <row r="108" spans="1:6" x14ac:dyDescent="0.25">
      <c r="A108">
        <v>15</v>
      </c>
      <c r="B108">
        <v>5</v>
      </c>
      <c r="C108" t="s">
        <v>2623</v>
      </c>
      <c r="D108" s="59">
        <v>-5.883899601218757</v>
      </c>
      <c r="E108" s="59">
        <v>2.4267098807671537</v>
      </c>
      <c r="F108" s="59">
        <v>3.2980196525188355E-3</v>
      </c>
    </row>
    <row r="109" spans="1:6" x14ac:dyDescent="0.25">
      <c r="A109">
        <v>16</v>
      </c>
      <c r="B109">
        <v>5</v>
      </c>
      <c r="C109" t="s">
        <v>2623</v>
      </c>
      <c r="D109" s="59">
        <v>-6.3771096368642839</v>
      </c>
      <c r="E109" s="59">
        <v>1.0767613244212122</v>
      </c>
      <c r="F109" s="59">
        <v>2.4867891381434135E-3</v>
      </c>
    </row>
    <row r="110" spans="1:6" x14ac:dyDescent="0.25">
      <c r="A110">
        <v>17</v>
      </c>
      <c r="B110">
        <v>5</v>
      </c>
      <c r="C110" t="s">
        <v>2623</v>
      </c>
      <c r="D110" s="59">
        <v>-6.8081027661048461</v>
      </c>
      <c r="E110" s="59">
        <v>7.1375501825019755E-2</v>
      </c>
      <c r="F110" s="59">
        <v>1.0185816987172203E-3</v>
      </c>
    </row>
    <row r="111" spans="1:6" x14ac:dyDescent="0.25">
      <c r="A111">
        <v>18</v>
      </c>
      <c r="B111">
        <v>5</v>
      </c>
      <c r="C111" t="s">
        <v>2623</v>
      </c>
      <c r="D111" s="59">
        <v>-7.1934101997581799</v>
      </c>
      <c r="E111" s="59">
        <v>7.8998020713514097E-2</v>
      </c>
      <c r="F111" s="59">
        <v>2.7468120448558356E-4</v>
      </c>
    </row>
    <row r="112" spans="1:6" x14ac:dyDescent="0.25">
      <c r="A112">
        <v>19</v>
      </c>
      <c r="B112">
        <v>5</v>
      </c>
      <c r="C112" t="s">
        <v>2623</v>
      </c>
      <c r="D112" s="59">
        <v>-7.1148144745772468</v>
      </c>
      <c r="E112" s="59">
        <v>8.3243236267408552E-2</v>
      </c>
      <c r="F112" s="59">
        <v>-6.9703226892117677E-4</v>
      </c>
    </row>
    <row r="113" spans="1:6" x14ac:dyDescent="0.25">
      <c r="A113">
        <v>20</v>
      </c>
      <c r="B113">
        <v>5</v>
      </c>
      <c r="C113" t="s">
        <v>2623</v>
      </c>
      <c r="D113" s="59">
        <v>-6.4802242776939831</v>
      </c>
      <c r="E113" s="59">
        <v>7.4100538520245091E-2</v>
      </c>
      <c r="F113" s="59">
        <v>-1.7656676611860671E-3</v>
      </c>
    </row>
    <row r="114" spans="1:6" x14ac:dyDescent="0.25">
      <c r="A114">
        <v>21</v>
      </c>
      <c r="B114">
        <v>5</v>
      </c>
      <c r="C114" t="s">
        <v>2623</v>
      </c>
      <c r="D114" s="59">
        <v>0</v>
      </c>
      <c r="E114" s="59">
        <v>0</v>
      </c>
      <c r="F114" s="59">
        <v>0</v>
      </c>
    </row>
    <row r="115" spans="1:6" x14ac:dyDescent="0.25">
      <c r="A115">
        <v>22</v>
      </c>
      <c r="B115">
        <v>5</v>
      </c>
      <c r="C115" t="s">
        <v>2623</v>
      </c>
      <c r="D115" s="59">
        <v>1.3071155309053515</v>
      </c>
      <c r="E115" s="59">
        <v>1.8285395494320421E-2</v>
      </c>
      <c r="F115" s="59">
        <v>2.3115876321075355E-3</v>
      </c>
    </row>
    <row r="116" spans="1:6" x14ac:dyDescent="0.25">
      <c r="A116">
        <v>23</v>
      </c>
      <c r="B116">
        <v>5</v>
      </c>
      <c r="C116" t="s">
        <v>2623</v>
      </c>
      <c r="D116" s="59">
        <v>-1.3071155309055822</v>
      </c>
      <c r="E116" s="59">
        <v>1.8285395494326902E-2</v>
      </c>
      <c r="F116" s="59">
        <v>-2.3115876321079211E-3</v>
      </c>
    </row>
    <row r="117" spans="1:6" x14ac:dyDescent="0.25">
      <c r="A117">
        <v>1</v>
      </c>
      <c r="B117">
        <v>6</v>
      </c>
      <c r="C117" t="s">
        <v>2624</v>
      </c>
      <c r="D117" s="59">
        <v>0</v>
      </c>
      <c r="E117" s="59">
        <v>0</v>
      </c>
      <c r="F117" s="59">
        <v>0</v>
      </c>
    </row>
    <row r="118" spans="1:6" x14ac:dyDescent="0.25">
      <c r="A118">
        <v>2</v>
      </c>
      <c r="B118">
        <v>6</v>
      </c>
      <c r="C118" t="s">
        <v>2624</v>
      </c>
      <c r="D118" s="59">
        <v>-5.8852708950276851</v>
      </c>
      <c r="E118" s="59">
        <v>5.9258663382264508E-2</v>
      </c>
      <c r="F118" s="59">
        <v>-6.6172075013299306E-3</v>
      </c>
    </row>
    <row r="119" spans="1:6" x14ac:dyDescent="0.25">
      <c r="A119">
        <v>3</v>
      </c>
      <c r="B119">
        <v>6</v>
      </c>
      <c r="C119" t="s">
        <v>2624</v>
      </c>
      <c r="D119" s="59">
        <v>-9.464396096359911</v>
      </c>
      <c r="E119" s="59">
        <v>6.6570135863085592E-2</v>
      </c>
      <c r="F119" s="59">
        <v>-7.7255754263768099E-3</v>
      </c>
    </row>
    <row r="120" spans="1:6" x14ac:dyDescent="0.25">
      <c r="A120">
        <v>4</v>
      </c>
      <c r="B120">
        <v>6</v>
      </c>
      <c r="C120" t="s">
        <v>2624</v>
      </c>
      <c r="D120" s="59">
        <v>-13.574520120419219</v>
      </c>
      <c r="E120" s="59">
        <v>6.4752389009000322E-2</v>
      </c>
      <c r="F120" s="59">
        <v>-8.6159861455120373E-3</v>
      </c>
    </row>
    <row r="121" spans="1:6" x14ac:dyDescent="0.25">
      <c r="A121">
        <v>5</v>
      </c>
      <c r="B121">
        <v>6</v>
      </c>
      <c r="C121" t="s">
        <v>2624</v>
      </c>
      <c r="D121" s="59">
        <v>-18.109732770468757</v>
      </c>
      <c r="E121" s="59">
        <v>6.1488524181911537E-2</v>
      </c>
      <c r="F121" s="59">
        <v>-9.2976448773925916E-3</v>
      </c>
    </row>
    <row r="122" spans="1:6" x14ac:dyDescent="0.25">
      <c r="A122">
        <v>6</v>
      </c>
      <c r="B122">
        <v>6</v>
      </c>
      <c r="C122" t="s">
        <v>2624</v>
      </c>
      <c r="D122" s="59">
        <v>-23.196458151829699</v>
      </c>
      <c r="E122" s="59">
        <v>14.166796743315029</v>
      </c>
      <c r="F122" s="59">
        <v>-9.3226907031767822E-3</v>
      </c>
    </row>
    <row r="123" spans="1:6" x14ac:dyDescent="0.25">
      <c r="A123">
        <v>7</v>
      </c>
      <c r="B123">
        <v>6</v>
      </c>
      <c r="C123" t="s">
        <v>2624</v>
      </c>
      <c r="D123" s="59">
        <v>-24.773014443229187</v>
      </c>
      <c r="E123" s="59">
        <v>18.562983039210859</v>
      </c>
      <c r="F123" s="59">
        <v>-9.360260206508474E-3</v>
      </c>
    </row>
    <row r="124" spans="1:6" x14ac:dyDescent="0.25">
      <c r="A124">
        <v>8</v>
      </c>
      <c r="B124">
        <v>6</v>
      </c>
      <c r="C124" t="s">
        <v>2624</v>
      </c>
      <c r="D124" s="59">
        <v>-26.335150940451218</v>
      </c>
      <c r="E124" s="59">
        <v>22.963533663977213</v>
      </c>
      <c r="F124" s="59">
        <v>-9.2757391173271392E-3</v>
      </c>
    </row>
    <row r="125" spans="1:6" x14ac:dyDescent="0.25">
      <c r="A125">
        <v>9</v>
      </c>
      <c r="B125">
        <v>6</v>
      </c>
      <c r="C125" t="s">
        <v>2624</v>
      </c>
      <c r="D125" s="59">
        <v>-30.331927140072469</v>
      </c>
      <c r="E125" s="59">
        <v>34.275021905356652</v>
      </c>
      <c r="F125" s="59">
        <v>-4.4429674405277262E-3</v>
      </c>
    </row>
    <row r="126" spans="1:6" x14ac:dyDescent="0.25">
      <c r="A126">
        <v>10</v>
      </c>
      <c r="B126">
        <v>6</v>
      </c>
      <c r="C126" t="s">
        <v>2624</v>
      </c>
      <c r="D126" s="59">
        <v>-29.682062620642299</v>
      </c>
      <c r="E126" s="59">
        <v>32.571794674914756</v>
      </c>
      <c r="F126" s="59">
        <v>6.2113586028104788E-3</v>
      </c>
    </row>
    <row r="127" spans="1:6" x14ac:dyDescent="0.25">
      <c r="A127">
        <v>11</v>
      </c>
      <c r="B127">
        <v>6</v>
      </c>
      <c r="C127" t="s">
        <v>2624</v>
      </c>
      <c r="D127" s="59">
        <v>-22.648928410790234</v>
      </c>
      <c r="E127" s="59">
        <v>12.959027320323314</v>
      </c>
      <c r="F127" s="59">
        <v>1.0584799880110686E-2</v>
      </c>
    </row>
    <row r="128" spans="1:6" x14ac:dyDescent="0.25">
      <c r="A128">
        <v>12</v>
      </c>
      <c r="B128">
        <v>6</v>
      </c>
      <c r="C128" t="s">
        <v>2624</v>
      </c>
      <c r="D128" s="59">
        <v>-29.696704084162871</v>
      </c>
      <c r="E128" s="59">
        <v>-6.9963245267176006</v>
      </c>
      <c r="F128" s="59">
        <v>8.736100281747582E-3</v>
      </c>
    </row>
    <row r="129" spans="1:6" x14ac:dyDescent="0.25">
      <c r="A129">
        <v>13</v>
      </c>
      <c r="B129">
        <v>6</v>
      </c>
      <c r="C129" t="s">
        <v>2624</v>
      </c>
      <c r="D129" s="59">
        <v>-34.054155356695944</v>
      </c>
      <c r="E129" s="59">
        <v>-19.391478697875982</v>
      </c>
      <c r="F129" s="59">
        <v>2.9426600568673812E-3</v>
      </c>
    </row>
    <row r="130" spans="1:6" x14ac:dyDescent="0.25">
      <c r="A130">
        <v>14</v>
      </c>
      <c r="B130">
        <v>6</v>
      </c>
      <c r="C130" t="s">
        <v>2624</v>
      </c>
      <c r="D130" s="59">
        <v>-33.75240789136074</v>
      </c>
      <c r="E130" s="59">
        <v>-18.669623511583552</v>
      </c>
      <c r="F130" s="59">
        <v>-4.3137259613381992E-3</v>
      </c>
    </row>
    <row r="131" spans="1:6" x14ac:dyDescent="0.25">
      <c r="A131">
        <v>15</v>
      </c>
      <c r="B131">
        <v>6</v>
      </c>
      <c r="C131" t="s">
        <v>2624</v>
      </c>
      <c r="D131" s="59">
        <v>-32.927274105840105</v>
      </c>
      <c r="E131" s="59">
        <v>-16.374581436968018</v>
      </c>
      <c r="F131" s="59">
        <v>-5.457942034367308E-3</v>
      </c>
    </row>
    <row r="132" spans="1:6" x14ac:dyDescent="0.25">
      <c r="A132">
        <v>16</v>
      </c>
      <c r="B132">
        <v>6</v>
      </c>
      <c r="C132" t="s">
        <v>2624</v>
      </c>
      <c r="D132" s="59">
        <v>-31.923043873797049</v>
      </c>
      <c r="E132" s="59">
        <v>-13.543620743957966</v>
      </c>
      <c r="F132" s="59">
        <v>-6.5104217910337062E-3</v>
      </c>
    </row>
    <row r="133" spans="1:6" x14ac:dyDescent="0.25">
      <c r="A133">
        <v>17</v>
      </c>
      <c r="B133">
        <v>6</v>
      </c>
      <c r="C133" t="s">
        <v>2624</v>
      </c>
      <c r="D133" s="59">
        <v>-27.117725300629971</v>
      </c>
      <c r="E133" s="59">
        <v>1.6501565893588675E-2</v>
      </c>
      <c r="F133" s="59">
        <v>-8.440279055547166E-3</v>
      </c>
    </row>
    <row r="134" spans="1:6" x14ac:dyDescent="0.25">
      <c r="A134">
        <v>18</v>
      </c>
      <c r="B134">
        <v>6</v>
      </c>
      <c r="C134" t="s">
        <v>2624</v>
      </c>
      <c r="D134" s="59">
        <v>-22.865257635111369</v>
      </c>
      <c r="E134" s="59">
        <v>2.3295020704780636E-2</v>
      </c>
      <c r="F134" s="59">
        <v>-8.634247882017259E-3</v>
      </c>
    </row>
    <row r="135" spans="1:6" x14ac:dyDescent="0.25">
      <c r="A135">
        <v>19</v>
      </c>
      <c r="B135">
        <v>6</v>
      </c>
      <c r="C135" t="s">
        <v>2624</v>
      </c>
      <c r="D135" s="59">
        <v>-18.491829233563429</v>
      </c>
      <c r="E135" s="59">
        <v>2.7078504937621664E-2</v>
      </c>
      <c r="F135" s="59">
        <v>-8.8876179544441596E-3</v>
      </c>
    </row>
    <row r="136" spans="1:6" x14ac:dyDescent="0.25">
      <c r="A136">
        <v>20</v>
      </c>
      <c r="B136">
        <v>6</v>
      </c>
      <c r="C136" t="s">
        <v>2624</v>
      </c>
      <c r="D136" s="59">
        <v>-13.995830807317111</v>
      </c>
      <c r="E136" s="59">
        <v>2.4104442452899687E-2</v>
      </c>
      <c r="F136" s="59">
        <v>-9.0318412669716588E-3</v>
      </c>
    </row>
    <row r="137" spans="1:6" x14ac:dyDescent="0.25">
      <c r="A137">
        <v>21</v>
      </c>
      <c r="B137">
        <v>6</v>
      </c>
      <c r="C137" t="s">
        <v>2624</v>
      </c>
      <c r="D137" s="59">
        <v>0</v>
      </c>
      <c r="E137" s="59">
        <v>0</v>
      </c>
      <c r="F137" s="59">
        <v>0</v>
      </c>
    </row>
    <row r="138" spans="1:6" x14ac:dyDescent="0.25">
      <c r="A138">
        <v>22</v>
      </c>
      <c r="B138">
        <v>6</v>
      </c>
      <c r="C138" t="s">
        <v>2624</v>
      </c>
      <c r="D138" s="59">
        <v>-0.28310928238272987</v>
      </c>
      <c r="E138" s="59">
        <v>1.4622944961658887E-2</v>
      </c>
      <c r="F138" s="59">
        <v>-6.713470542768226E-4</v>
      </c>
    </row>
    <row r="139" spans="1:6" x14ac:dyDescent="0.25">
      <c r="A139">
        <v>23</v>
      </c>
      <c r="B139">
        <v>6</v>
      </c>
      <c r="C139" t="s">
        <v>2624</v>
      </c>
      <c r="D139" s="59">
        <v>-1.8821594715530314</v>
      </c>
      <c r="E139" s="59">
        <v>5.9481249694439626E-3</v>
      </c>
      <c r="F139" s="59">
        <v>-3.5061810088282907E-3</v>
      </c>
    </row>
    <row r="140" spans="1:6" x14ac:dyDescent="0.25">
      <c r="A140">
        <v>1</v>
      </c>
      <c r="B140">
        <v>7</v>
      </c>
      <c r="C140" t="s">
        <v>2625</v>
      </c>
      <c r="D140" s="59">
        <v>0</v>
      </c>
      <c r="E140" s="59">
        <v>0</v>
      </c>
      <c r="F140" s="59">
        <v>0</v>
      </c>
    </row>
    <row r="141" spans="1:6" x14ac:dyDescent="0.25">
      <c r="A141">
        <v>2</v>
      </c>
      <c r="B141">
        <v>7</v>
      </c>
      <c r="C141" t="s">
        <v>2625</v>
      </c>
      <c r="D141" s="59">
        <v>13.995830807337226</v>
      </c>
      <c r="E141" s="59">
        <v>2.4104442452961523E-2</v>
      </c>
      <c r="F141" s="59">
        <v>9.0318412669797669E-3</v>
      </c>
    </row>
    <row r="142" spans="1:6" x14ac:dyDescent="0.25">
      <c r="A142">
        <v>3</v>
      </c>
      <c r="B142">
        <v>7</v>
      </c>
      <c r="C142" t="s">
        <v>2625</v>
      </c>
      <c r="D142" s="59">
        <v>18.491829233587094</v>
      </c>
      <c r="E142" s="59">
        <v>2.7078504937692364E-2</v>
      </c>
      <c r="F142" s="59">
        <v>8.887617954450075E-3</v>
      </c>
    </row>
    <row r="143" spans="1:6" x14ac:dyDescent="0.25">
      <c r="A143">
        <v>4</v>
      </c>
      <c r="B143">
        <v>7</v>
      </c>
      <c r="C143" t="s">
        <v>2625</v>
      </c>
      <c r="D143" s="59">
        <v>22.865257635137439</v>
      </c>
      <c r="E143" s="59">
        <v>2.3295020704833101E-2</v>
      </c>
      <c r="F143" s="59">
        <v>8.6342478820212037E-3</v>
      </c>
    </row>
    <row r="144" spans="1:6" x14ac:dyDescent="0.25">
      <c r="A144">
        <v>5</v>
      </c>
      <c r="B144">
        <v>7</v>
      </c>
      <c r="C144" t="s">
        <v>2625</v>
      </c>
      <c r="D144" s="59">
        <v>27.11772530065754</v>
      </c>
      <c r="E144" s="59">
        <v>1.6501565893608117E-2</v>
      </c>
      <c r="F144" s="59">
        <v>8.4402790555496814E-3</v>
      </c>
    </row>
    <row r="145" spans="1:6" x14ac:dyDescent="0.25">
      <c r="A145">
        <v>6</v>
      </c>
      <c r="B145">
        <v>7</v>
      </c>
      <c r="C145" t="s">
        <v>2625</v>
      </c>
      <c r="D145" s="59">
        <v>31.923043873825698</v>
      </c>
      <c r="E145" s="59">
        <v>-13.543620743961757</v>
      </c>
      <c r="F145" s="59">
        <v>6.5104217910346264E-3</v>
      </c>
    </row>
    <row r="146" spans="1:6" x14ac:dyDescent="0.25">
      <c r="A146">
        <v>7</v>
      </c>
      <c r="B146">
        <v>7</v>
      </c>
      <c r="C146" t="s">
        <v>2625</v>
      </c>
      <c r="D146" s="59">
        <v>32.927274105868783</v>
      </c>
      <c r="E146" s="59">
        <v>-16.374581436971948</v>
      </c>
      <c r="F146" s="59">
        <v>5.4579420343666028E-3</v>
      </c>
    </row>
    <row r="147" spans="1:6" x14ac:dyDescent="0.25">
      <c r="A147">
        <v>8</v>
      </c>
      <c r="B147">
        <v>7</v>
      </c>
      <c r="C147" t="s">
        <v>2625</v>
      </c>
      <c r="D147" s="59">
        <v>33.752407891389083</v>
      </c>
      <c r="E147" s="59">
        <v>-18.669623511586451</v>
      </c>
      <c r="F147" s="59">
        <v>4.31372596133444E-3</v>
      </c>
    </row>
    <row r="148" spans="1:6" x14ac:dyDescent="0.25">
      <c r="A148">
        <v>9</v>
      </c>
      <c r="B148">
        <v>7</v>
      </c>
      <c r="C148" t="s">
        <v>2625</v>
      </c>
      <c r="D148" s="59">
        <v>34.054155356716947</v>
      </c>
      <c r="E148" s="59">
        <v>-19.391478697858453</v>
      </c>
      <c r="F148" s="59">
        <v>-2.9426600568866613E-3</v>
      </c>
    </row>
    <row r="149" spans="1:6" x14ac:dyDescent="0.25">
      <c r="A149">
        <v>10</v>
      </c>
      <c r="B149">
        <v>7</v>
      </c>
      <c r="C149" t="s">
        <v>2625</v>
      </c>
      <c r="D149" s="59">
        <v>29.696704084171149</v>
      </c>
      <c r="E149" s="59">
        <v>-6.9963245266647842</v>
      </c>
      <c r="F149" s="59">
        <v>-8.7361002817591543E-3</v>
      </c>
    </row>
    <row r="150" spans="1:6" x14ac:dyDescent="0.25">
      <c r="A150">
        <v>11</v>
      </c>
      <c r="B150">
        <v>7</v>
      </c>
      <c r="C150" t="s">
        <v>2625</v>
      </c>
      <c r="D150" s="59">
        <v>22.648928410795417</v>
      </c>
      <c r="E150" s="59">
        <v>12.959027320385202</v>
      </c>
      <c r="F150" s="59">
        <v>-1.1615683997643041E-2</v>
      </c>
    </row>
    <row r="151" spans="1:6" x14ac:dyDescent="0.25">
      <c r="A151">
        <v>12</v>
      </c>
      <c r="B151">
        <v>7</v>
      </c>
      <c r="C151" t="s">
        <v>2625</v>
      </c>
      <c r="D151" s="59">
        <v>29.682062620649219</v>
      </c>
      <c r="E151" s="59">
        <v>32.571794674981163</v>
      </c>
      <c r="F151" s="59">
        <v>-6.2113586028040135E-3</v>
      </c>
    </row>
    <row r="152" spans="1:6" x14ac:dyDescent="0.25">
      <c r="A152">
        <v>13</v>
      </c>
      <c r="B152">
        <v>7</v>
      </c>
      <c r="C152" t="s">
        <v>2625</v>
      </c>
      <c r="D152" s="59">
        <v>30.331927140068217</v>
      </c>
      <c r="E152" s="59">
        <v>34.275021905392094</v>
      </c>
      <c r="F152" s="59">
        <v>4.4429674405481916E-3</v>
      </c>
    </row>
    <row r="153" spans="1:6" x14ac:dyDescent="0.25">
      <c r="A153">
        <v>14</v>
      </c>
      <c r="B153">
        <v>7</v>
      </c>
      <c r="C153" t="s">
        <v>2625</v>
      </c>
      <c r="D153" s="59">
        <v>26.335150940437622</v>
      </c>
      <c r="E153" s="59">
        <v>22.963533663986585</v>
      </c>
      <c r="F153" s="59">
        <v>9.2757391173367357E-3</v>
      </c>
    </row>
    <row r="154" spans="1:6" x14ac:dyDescent="0.25">
      <c r="A154">
        <v>15</v>
      </c>
      <c r="B154">
        <v>7</v>
      </c>
      <c r="C154" t="s">
        <v>2625</v>
      </c>
      <c r="D154" s="59">
        <v>24.773014443214244</v>
      </c>
      <c r="E154" s="59">
        <v>18.562983039216387</v>
      </c>
      <c r="F154" s="59">
        <v>9.3602602065151735E-3</v>
      </c>
    </row>
    <row r="155" spans="1:6" x14ac:dyDescent="0.25">
      <c r="A155">
        <v>16</v>
      </c>
      <c r="B155">
        <v>7</v>
      </c>
      <c r="C155" t="s">
        <v>2625</v>
      </c>
      <c r="D155" s="59">
        <v>23.196458151813818</v>
      </c>
      <c r="E155" s="59">
        <v>14.166796743317938</v>
      </c>
      <c r="F155" s="59">
        <v>9.3226907031815128E-3</v>
      </c>
    </row>
    <row r="156" spans="1:6" x14ac:dyDescent="0.25">
      <c r="A156">
        <v>17</v>
      </c>
      <c r="B156">
        <v>7</v>
      </c>
      <c r="C156" t="s">
        <v>2625</v>
      </c>
      <c r="D156" s="59">
        <v>18.109732770451629</v>
      </c>
      <c r="E156" s="59">
        <v>6.1488524182001444E-2</v>
      </c>
      <c r="F156" s="59">
        <v>9.2976448773952267E-3</v>
      </c>
    </row>
    <row r="157" spans="1:6" x14ac:dyDescent="0.25">
      <c r="A157">
        <v>18</v>
      </c>
      <c r="B157">
        <v>7</v>
      </c>
      <c r="C157" t="s">
        <v>2625</v>
      </c>
      <c r="D157" s="59">
        <v>13.574520120401111</v>
      </c>
      <c r="E157" s="59">
        <v>6.4752389009114522E-2</v>
      </c>
      <c r="F157" s="59">
        <v>8.6159861455126496E-3</v>
      </c>
    </row>
    <row r="158" spans="1:6" x14ac:dyDescent="0.25">
      <c r="A158">
        <v>19</v>
      </c>
      <c r="B158">
        <v>7</v>
      </c>
      <c r="C158" t="s">
        <v>2625</v>
      </c>
      <c r="D158" s="59">
        <v>9.464396096342055</v>
      </c>
      <c r="E158" s="59">
        <v>6.6570135863213295E-2</v>
      </c>
      <c r="F158" s="59">
        <v>7.7255754263749468E-3</v>
      </c>
    </row>
    <row r="159" spans="1:6" x14ac:dyDescent="0.25">
      <c r="A159">
        <v>20</v>
      </c>
      <c r="B159">
        <v>7</v>
      </c>
      <c r="C159" t="s">
        <v>2625</v>
      </c>
      <c r="D159" s="59">
        <v>5.8852708950114678</v>
      </c>
      <c r="E159" s="59">
        <v>5.9258663382376356E-2</v>
      </c>
      <c r="F159" s="59">
        <v>6.6172075013254204E-3</v>
      </c>
    </row>
    <row r="160" spans="1:6" x14ac:dyDescent="0.25">
      <c r="A160">
        <v>21</v>
      </c>
      <c r="B160">
        <v>7</v>
      </c>
      <c r="C160" t="s">
        <v>2625</v>
      </c>
      <c r="D160" s="59">
        <v>0</v>
      </c>
      <c r="E160" s="59">
        <v>0</v>
      </c>
      <c r="F160" s="59">
        <v>0</v>
      </c>
    </row>
    <row r="161" spans="1:6" x14ac:dyDescent="0.25">
      <c r="A161">
        <v>22</v>
      </c>
      <c r="B161">
        <v>7</v>
      </c>
      <c r="C161" t="s">
        <v>2625</v>
      </c>
      <c r="D161" s="59">
        <v>1.8821594715566032</v>
      </c>
      <c r="E161" s="59">
        <v>5.9481249694517315E-3</v>
      </c>
      <c r="F161" s="59">
        <v>3.5061810088347052E-3</v>
      </c>
    </row>
    <row r="162" spans="1:6" x14ac:dyDescent="0.25">
      <c r="A162">
        <v>23</v>
      </c>
      <c r="B162">
        <v>7</v>
      </c>
      <c r="C162" t="s">
        <v>2625</v>
      </c>
      <c r="D162" s="59">
        <v>0.28310928237947774</v>
      </c>
      <c r="E162" s="59">
        <v>1.4622944961673877E-2</v>
      </c>
      <c r="F162" s="59">
        <v>6.7134705427106484E-4</v>
      </c>
    </row>
    <row r="163" spans="1:6" x14ac:dyDescent="0.25">
      <c r="A163">
        <v>1</v>
      </c>
      <c r="B163">
        <v>8</v>
      </c>
      <c r="C163" t="s">
        <v>2626</v>
      </c>
      <c r="D163" s="59">
        <v>0</v>
      </c>
      <c r="E163" s="59">
        <v>0</v>
      </c>
      <c r="F163" s="59">
        <v>0</v>
      </c>
    </row>
    <row r="164" spans="1:6" x14ac:dyDescent="0.25">
      <c r="A164">
        <v>2</v>
      </c>
      <c r="B164">
        <v>8</v>
      </c>
      <c r="C164" t="s">
        <v>2626</v>
      </c>
      <c r="D164" s="59">
        <v>-8.8885716606496601</v>
      </c>
      <c r="E164" s="59">
        <v>-9.1200662794104201E-2</v>
      </c>
      <c r="F164" s="59">
        <v>-2.651678666545644E-3</v>
      </c>
    </row>
    <row r="165" spans="1:6" x14ac:dyDescent="0.25">
      <c r="A165">
        <v>3</v>
      </c>
      <c r="B165">
        <v>8</v>
      </c>
      <c r="C165" t="s">
        <v>2626</v>
      </c>
      <c r="D165" s="59">
        <v>-9.8966424042212164</v>
      </c>
      <c r="E165" s="59">
        <v>-0.1024532138675303</v>
      </c>
      <c r="F165" s="59">
        <v>-1.2811787308176486E-3</v>
      </c>
    </row>
    <row r="166" spans="1:6" x14ac:dyDescent="0.25">
      <c r="A166">
        <v>4</v>
      </c>
      <c r="B166">
        <v>8</v>
      </c>
      <c r="C166" t="s">
        <v>2626</v>
      </c>
      <c r="D166" s="59">
        <v>-10.189569964109893</v>
      </c>
      <c r="E166" s="59">
        <v>-9.6318058857636196E-2</v>
      </c>
      <c r="F166" s="59">
        <v>-2.9596230945164359E-5</v>
      </c>
    </row>
    <row r="167" spans="1:6" x14ac:dyDescent="0.25">
      <c r="A167">
        <v>5</v>
      </c>
      <c r="B167">
        <v>8</v>
      </c>
      <c r="C167" t="s">
        <v>2626</v>
      </c>
      <c r="D167" s="59">
        <v>-9.8849828335859193</v>
      </c>
      <c r="E167" s="59">
        <v>-8.530204933984889E-2</v>
      </c>
      <c r="F167" s="59">
        <v>9.2855950704451209E-4</v>
      </c>
    </row>
    <row r="168" spans="1:6" x14ac:dyDescent="0.25">
      <c r="A168">
        <v>6</v>
      </c>
      <c r="B168">
        <v>8</v>
      </c>
      <c r="C168" t="s">
        <v>2626</v>
      </c>
      <c r="D168" s="59">
        <v>-9.5770208660829024</v>
      </c>
      <c r="E168" s="59">
        <v>-0.67235404522965636</v>
      </c>
      <c r="F168" s="59">
        <v>3.0744700056512075E-3</v>
      </c>
    </row>
    <row r="169" spans="1:6" x14ac:dyDescent="0.25">
      <c r="A169">
        <v>7</v>
      </c>
      <c r="B169">
        <v>8</v>
      </c>
      <c r="C169" t="s">
        <v>2626</v>
      </c>
      <c r="D169" s="59">
        <v>-8.9506240533941579</v>
      </c>
      <c r="E169" s="59">
        <v>-2.3838425631190381</v>
      </c>
      <c r="F169" s="59">
        <v>4.268446865571803E-3</v>
      </c>
    </row>
    <row r="170" spans="1:6" x14ac:dyDescent="0.25">
      <c r="A170">
        <v>8</v>
      </c>
      <c r="B170">
        <v>8</v>
      </c>
      <c r="C170" t="s">
        <v>2626</v>
      </c>
      <c r="D170" s="59">
        <v>-8.1428081061209152</v>
      </c>
      <c r="E170" s="59">
        <v>-4.6867530803074677</v>
      </c>
      <c r="F170" s="59">
        <v>5.4291669165214516E-3</v>
      </c>
    </row>
    <row r="171" spans="1:6" x14ac:dyDescent="0.25">
      <c r="A171">
        <v>9</v>
      </c>
      <c r="B171">
        <v>8</v>
      </c>
      <c r="C171" t="s">
        <v>2626</v>
      </c>
      <c r="D171" s="59">
        <v>-4.0896655274168037</v>
      </c>
      <c r="E171" s="59">
        <v>-16.273488596702968</v>
      </c>
      <c r="F171" s="59">
        <v>8.0835088626497707E-3</v>
      </c>
    </row>
    <row r="172" spans="1:6" x14ac:dyDescent="0.25">
      <c r="A172">
        <v>10</v>
      </c>
      <c r="B172">
        <v>8</v>
      </c>
      <c r="C172" t="s">
        <v>2626</v>
      </c>
      <c r="D172" s="59">
        <v>-1.7571058480793017E-2</v>
      </c>
      <c r="E172" s="59">
        <v>-27.952929581751409</v>
      </c>
      <c r="F172" s="59">
        <v>2.7411734388815743E-3</v>
      </c>
    </row>
    <row r="173" spans="1:6" x14ac:dyDescent="0.25">
      <c r="A173">
        <v>11</v>
      </c>
      <c r="B173">
        <v>8</v>
      </c>
      <c r="C173" t="s">
        <v>2626</v>
      </c>
      <c r="D173" s="59">
        <v>-5.7761378145781972E-12</v>
      </c>
      <c r="E173" s="59">
        <v>-28.246405744042299</v>
      </c>
      <c r="F173" s="59">
        <v>1.1710905512723497E-3</v>
      </c>
    </row>
    <row r="174" spans="1:6" x14ac:dyDescent="0.25">
      <c r="A174">
        <v>12</v>
      </c>
      <c r="B174">
        <v>8</v>
      </c>
      <c r="C174" t="s">
        <v>2626</v>
      </c>
      <c r="D174" s="59">
        <v>1.7571058463953852E-2</v>
      </c>
      <c r="E174" s="59">
        <v>-27.952929581766266</v>
      </c>
      <c r="F174" s="59">
        <v>-2.7411734388759971E-3</v>
      </c>
    </row>
    <row r="175" spans="1:6" x14ac:dyDescent="0.25">
      <c r="A175">
        <v>13</v>
      </c>
      <c r="B175">
        <v>8</v>
      </c>
      <c r="C175" t="s">
        <v>2626</v>
      </c>
      <c r="D175" s="59">
        <v>4.0896655273982958</v>
      </c>
      <c r="E175" s="59">
        <v>-16.273488596722537</v>
      </c>
      <c r="F175" s="59">
        <v>-8.0835088626510943E-3</v>
      </c>
    </row>
    <row r="176" spans="1:6" x14ac:dyDescent="0.25">
      <c r="A176">
        <v>14</v>
      </c>
      <c r="B176">
        <v>8</v>
      </c>
      <c r="C176" t="s">
        <v>2626</v>
      </c>
      <c r="D176" s="59">
        <v>8.1428081061047237</v>
      </c>
      <c r="E176" s="59">
        <v>-4.686753080320865</v>
      </c>
      <c r="F176" s="59">
        <v>-5.4291669165278215E-3</v>
      </c>
    </row>
    <row r="177" spans="1:6" x14ac:dyDescent="0.25">
      <c r="A177">
        <v>15</v>
      </c>
      <c r="B177">
        <v>8</v>
      </c>
      <c r="C177" t="s">
        <v>2626</v>
      </c>
      <c r="D177" s="59">
        <v>8.9506240533790731</v>
      </c>
      <c r="E177" s="59">
        <v>-2.3838425631293734</v>
      </c>
      <c r="F177" s="59">
        <v>-4.2684468655783472E-3</v>
      </c>
    </row>
    <row r="178" spans="1:6" x14ac:dyDescent="0.25">
      <c r="A178">
        <v>16</v>
      </c>
      <c r="B178">
        <v>8</v>
      </c>
      <c r="C178" t="s">
        <v>2626</v>
      </c>
      <c r="D178" s="59">
        <v>9.5770208660688834</v>
      </c>
      <c r="E178" s="59">
        <v>-0.67235404523698084</v>
      </c>
      <c r="F178" s="59">
        <v>-3.0744700056573896E-3</v>
      </c>
    </row>
    <row r="179" spans="1:6" x14ac:dyDescent="0.25">
      <c r="A179">
        <v>17</v>
      </c>
      <c r="B179">
        <v>8</v>
      </c>
      <c r="C179" t="s">
        <v>2626</v>
      </c>
      <c r="D179" s="59">
        <v>9.8849828335745364</v>
      </c>
      <c r="E179" s="59">
        <v>-8.5302049339910979E-2</v>
      </c>
      <c r="F179" s="59">
        <v>-9.2855950705007719E-4</v>
      </c>
    </row>
    <row r="180" spans="1:6" x14ac:dyDescent="0.25">
      <c r="A180">
        <v>18</v>
      </c>
      <c r="B180">
        <v>8</v>
      </c>
      <c r="C180" t="s">
        <v>2626</v>
      </c>
      <c r="D180" s="59">
        <v>10.189569964101191</v>
      </c>
      <c r="E180" s="59">
        <v>-9.631805885769032E-2</v>
      </c>
      <c r="F180" s="59">
        <v>2.9596230940229345E-5</v>
      </c>
    </row>
    <row r="181" spans="1:6" x14ac:dyDescent="0.25">
      <c r="A181">
        <v>19</v>
      </c>
      <c r="B181">
        <v>8</v>
      </c>
      <c r="C181" t="s">
        <v>2626</v>
      </c>
      <c r="D181" s="59">
        <v>9.8966424042148518</v>
      </c>
      <c r="E181" s="59">
        <v>-0.10245321386758012</v>
      </c>
      <c r="F181" s="59">
        <v>1.2811787308132272E-3</v>
      </c>
    </row>
    <row r="182" spans="1:6" x14ac:dyDescent="0.25">
      <c r="A182">
        <v>20</v>
      </c>
      <c r="B182">
        <v>8</v>
      </c>
      <c r="C182" t="s">
        <v>2626</v>
      </c>
      <c r="D182" s="59">
        <v>8.8885716606453826</v>
      </c>
      <c r="E182" s="59">
        <v>-9.1200662794148138E-2</v>
      </c>
      <c r="F182" s="59">
        <v>2.6516786665416992E-3</v>
      </c>
    </row>
    <row r="183" spans="1:6" x14ac:dyDescent="0.25">
      <c r="A183">
        <v>21</v>
      </c>
      <c r="B183">
        <v>8</v>
      </c>
      <c r="C183" t="s">
        <v>2626</v>
      </c>
      <c r="D183" s="59">
        <v>0</v>
      </c>
      <c r="E183" s="59">
        <v>0</v>
      </c>
      <c r="F183" s="59">
        <v>0</v>
      </c>
    </row>
    <row r="184" spans="1:6" x14ac:dyDescent="0.25">
      <c r="A184">
        <v>22</v>
      </c>
      <c r="B184">
        <v>8</v>
      </c>
      <c r="C184" t="s">
        <v>2626</v>
      </c>
      <c r="D184" s="59">
        <v>-1.7514631796523104</v>
      </c>
      <c r="E184" s="59">
        <v>-2.2505102146856078E-2</v>
      </c>
      <c r="F184" s="59">
        <v>-3.1052240516128665E-3</v>
      </c>
    </row>
    <row r="185" spans="1:6" x14ac:dyDescent="0.25">
      <c r="A185">
        <v>23</v>
      </c>
      <c r="B185">
        <v>8</v>
      </c>
      <c r="C185" t="s">
        <v>2626</v>
      </c>
      <c r="D185" s="59">
        <v>1.7514631796519584</v>
      </c>
      <c r="E185" s="59">
        <v>-2.2505102146863961E-2</v>
      </c>
      <c r="F185" s="59">
        <v>3.105224051612144E-3</v>
      </c>
    </row>
    <row r="186" spans="1:6" x14ac:dyDescent="0.25">
      <c r="A186">
        <v>1</v>
      </c>
      <c r="B186">
        <v>9</v>
      </c>
      <c r="C186" t="s">
        <v>2627</v>
      </c>
      <c r="D186" s="59">
        <v>0</v>
      </c>
      <c r="E186" s="59">
        <v>0</v>
      </c>
      <c r="F186" s="59">
        <v>0</v>
      </c>
    </row>
    <row r="187" spans="1:6" x14ac:dyDescent="0.25">
      <c r="A187">
        <v>2</v>
      </c>
      <c r="B187">
        <v>9</v>
      </c>
      <c r="C187" t="s">
        <v>2627</v>
      </c>
      <c r="D187" s="59">
        <v>-3.6631941441082203</v>
      </c>
      <c r="E187" s="59">
        <v>-8.1756587819955942E-2</v>
      </c>
      <c r="F187" s="59">
        <v>6.8014988304875685E-4</v>
      </c>
    </row>
    <row r="188" spans="1:6" x14ac:dyDescent="0.25">
      <c r="A188">
        <v>3</v>
      </c>
      <c r="B188">
        <v>9</v>
      </c>
      <c r="C188" t="s">
        <v>2627</v>
      </c>
      <c r="D188" s="59">
        <v>-3.0167684963385493</v>
      </c>
      <c r="E188" s="59">
        <v>-9.1843906835498493E-2</v>
      </c>
      <c r="F188" s="59">
        <v>1.9801218907221684E-3</v>
      </c>
    </row>
    <row r="189" spans="1:6" x14ac:dyDescent="0.25">
      <c r="A189">
        <v>4</v>
      </c>
      <c r="B189">
        <v>9</v>
      </c>
      <c r="C189" t="s">
        <v>2627</v>
      </c>
      <c r="D189" s="59">
        <v>-1.7092743101962005</v>
      </c>
      <c r="E189" s="59">
        <v>-8.723728902842226E-2</v>
      </c>
      <c r="F189" s="59">
        <v>3.1228815575346839E-3</v>
      </c>
    </row>
    <row r="190" spans="1:6" x14ac:dyDescent="0.25">
      <c r="A190">
        <v>5</v>
      </c>
      <c r="B190">
        <v>9</v>
      </c>
      <c r="C190" t="s">
        <v>2627</v>
      </c>
      <c r="D190" s="59">
        <v>0.14378174550019546</v>
      </c>
      <c r="E190" s="59">
        <v>-7.8965852442757931E-2</v>
      </c>
      <c r="F190" s="59">
        <v>3.9977273883218516E-3</v>
      </c>
    </row>
    <row r="191" spans="1:6" x14ac:dyDescent="0.25">
      <c r="A191">
        <v>6</v>
      </c>
      <c r="B191">
        <v>9</v>
      </c>
      <c r="C191" t="s">
        <v>2627</v>
      </c>
      <c r="D191" s="59">
        <v>2.207837167092519</v>
      </c>
      <c r="E191" s="59">
        <v>-5.6254598386325139</v>
      </c>
      <c r="F191" s="59">
        <v>5.3827184596392866E-3</v>
      </c>
    </row>
    <row r="192" spans="1:6" x14ac:dyDescent="0.25">
      <c r="A192">
        <v>7</v>
      </c>
      <c r="B192">
        <v>9</v>
      </c>
      <c r="C192" t="s">
        <v>2627</v>
      </c>
      <c r="D192" s="59">
        <v>3.1864839733048798</v>
      </c>
      <c r="E192" s="59">
        <v>-8.3307930807270072</v>
      </c>
      <c r="F192" s="59">
        <v>6.1593139326505874E-3</v>
      </c>
    </row>
    <row r="193" spans="1:6" x14ac:dyDescent="0.25">
      <c r="A193">
        <v>8</v>
      </c>
      <c r="B193">
        <v>9</v>
      </c>
      <c r="C193" t="s">
        <v>2627</v>
      </c>
      <c r="D193" s="59">
        <v>4.2755691772285216</v>
      </c>
      <c r="E193" s="59">
        <v>-11.41507287943344</v>
      </c>
      <c r="F193" s="59">
        <v>6.8666629002445559E-3</v>
      </c>
    </row>
    <row r="194" spans="1:6" x14ac:dyDescent="0.25">
      <c r="A194">
        <v>9</v>
      </c>
      <c r="B194">
        <v>9</v>
      </c>
      <c r="C194" t="s">
        <v>2627</v>
      </c>
      <c r="D194" s="59">
        <v>8.3025920518973333</v>
      </c>
      <c r="E194" s="59">
        <v>-22.880150363699386</v>
      </c>
      <c r="F194" s="59">
        <v>6.6591887676319813E-3</v>
      </c>
    </row>
    <row r="195" spans="1:6" x14ac:dyDescent="0.25">
      <c r="A195">
        <v>10</v>
      </c>
      <c r="B195">
        <v>9</v>
      </c>
      <c r="C195" t="s">
        <v>2627</v>
      </c>
      <c r="D195" s="59">
        <v>10.478703886707473</v>
      </c>
      <c r="E195" s="59">
        <v>-29.174303226371826</v>
      </c>
      <c r="F195" s="59">
        <v>-9.3032065119313945E-4</v>
      </c>
    </row>
    <row r="196" spans="1:6" x14ac:dyDescent="0.25">
      <c r="A196">
        <v>11</v>
      </c>
      <c r="B196">
        <v>9</v>
      </c>
      <c r="C196" t="s">
        <v>2627</v>
      </c>
      <c r="D196" s="59">
        <v>7.5697890781270614</v>
      </c>
      <c r="E196" s="59">
        <v>-21.184804308020066</v>
      </c>
      <c r="F196" s="59">
        <v>-3.7855348603043925E-3</v>
      </c>
    </row>
    <row r="197" spans="1:6" x14ac:dyDescent="0.25">
      <c r="A197">
        <v>12</v>
      </c>
      <c r="B197">
        <v>9</v>
      </c>
      <c r="C197" t="s">
        <v>2627</v>
      </c>
      <c r="D197" s="59">
        <v>10.505060474415792</v>
      </c>
      <c r="E197" s="59">
        <v>-12.755091146243933</v>
      </c>
      <c r="F197" s="59">
        <v>-5.0420808095079928E-3</v>
      </c>
    </row>
    <row r="198" spans="1:6" x14ac:dyDescent="0.25">
      <c r="A198">
        <v>13</v>
      </c>
      <c r="B198">
        <v>9</v>
      </c>
      <c r="C198" t="s">
        <v>2627</v>
      </c>
      <c r="D198" s="59">
        <v>14.437090343003971</v>
      </c>
      <c r="E198" s="59">
        <v>-1.5300825313595772</v>
      </c>
      <c r="F198" s="59">
        <v>-5.4660745263361878E-3</v>
      </c>
    </row>
    <row r="199" spans="1:6" x14ac:dyDescent="0.25">
      <c r="A199">
        <v>14</v>
      </c>
      <c r="B199">
        <v>9</v>
      </c>
      <c r="C199" t="s">
        <v>2627</v>
      </c>
      <c r="D199" s="59">
        <v>16.489781336389846</v>
      </c>
      <c r="E199" s="59">
        <v>4.3849432589634798</v>
      </c>
      <c r="F199" s="59">
        <v>-1.2770874745397268E-3</v>
      </c>
    </row>
    <row r="200" spans="1:6" x14ac:dyDescent="0.25">
      <c r="A200">
        <v>15</v>
      </c>
      <c r="B200">
        <v>9</v>
      </c>
      <c r="C200" t="s">
        <v>2627</v>
      </c>
      <c r="D200" s="59">
        <v>16.612420053376553</v>
      </c>
      <c r="E200" s="59">
        <v>4.7550292360409916</v>
      </c>
      <c r="F200" s="59">
        <v>-2.4335636571047738E-4</v>
      </c>
    </row>
    <row r="201" spans="1:6" x14ac:dyDescent="0.25">
      <c r="A201">
        <v>16</v>
      </c>
      <c r="B201">
        <v>9</v>
      </c>
      <c r="C201" t="s">
        <v>2627</v>
      </c>
      <c r="D201" s="59">
        <v>16.573368466197909</v>
      </c>
      <c r="E201" s="59">
        <v>4.6169287707823017</v>
      </c>
      <c r="F201" s="59">
        <v>7.7101345115866465E-4</v>
      </c>
    </row>
    <row r="202" spans="1:6" x14ac:dyDescent="0.25">
      <c r="A202">
        <v>17</v>
      </c>
      <c r="B202">
        <v>9</v>
      </c>
      <c r="C202" t="s">
        <v>2627</v>
      </c>
      <c r="D202" s="59">
        <v>14.971255995862093</v>
      </c>
      <c r="E202" s="59">
        <v>-4.8987221567041064E-2</v>
      </c>
      <c r="F202" s="59">
        <v>2.6048881277509089E-3</v>
      </c>
    </row>
    <row r="203" spans="1:6" x14ac:dyDescent="0.25">
      <c r="A203">
        <v>18</v>
      </c>
      <c r="B203">
        <v>9</v>
      </c>
      <c r="C203" t="s">
        <v>2627</v>
      </c>
      <c r="D203" s="59">
        <v>13.575080635953773</v>
      </c>
      <c r="E203" s="59">
        <v>-5.7239799258040513E-2</v>
      </c>
      <c r="F203" s="59">
        <v>3.1672759039480893E-3</v>
      </c>
    </row>
    <row r="204" spans="1:6" x14ac:dyDescent="0.25">
      <c r="A204">
        <v>19</v>
      </c>
      <c r="B204">
        <v>9</v>
      </c>
      <c r="C204" t="s">
        <v>2627</v>
      </c>
      <c r="D204" s="59">
        <v>11.828195109980671</v>
      </c>
      <c r="E204" s="59">
        <v>-6.1835913965796012E-2</v>
      </c>
      <c r="F204" s="59">
        <v>3.9018899869438482E-3</v>
      </c>
    </row>
    <row r="205" spans="1:6" x14ac:dyDescent="0.25">
      <c r="A205">
        <v>20</v>
      </c>
      <c r="B205">
        <v>9</v>
      </c>
      <c r="C205" t="s">
        <v>2627</v>
      </c>
      <c r="D205" s="59">
        <v>9.6696633468562148</v>
      </c>
      <c r="E205" s="59">
        <v>-5.5044406371199749E-2</v>
      </c>
      <c r="F205" s="59">
        <v>4.6576678828618764E-3</v>
      </c>
    </row>
    <row r="206" spans="1:6" x14ac:dyDescent="0.25">
      <c r="A206">
        <v>21</v>
      </c>
      <c r="B206">
        <v>9</v>
      </c>
      <c r="C206" t="s">
        <v>2627</v>
      </c>
      <c r="D206" s="59">
        <v>0</v>
      </c>
      <c r="E206" s="59">
        <v>0</v>
      </c>
      <c r="F206" s="59">
        <v>0</v>
      </c>
    </row>
    <row r="207" spans="1:6" x14ac:dyDescent="0.25">
      <c r="A207">
        <v>22</v>
      </c>
      <c r="B207">
        <v>9</v>
      </c>
      <c r="C207" t="s">
        <v>2627</v>
      </c>
      <c r="D207" s="59">
        <v>-1.0415003288631153</v>
      </c>
      <c r="E207" s="59">
        <v>-2.0174638031092759E-2</v>
      </c>
      <c r="F207" s="59">
        <v>-1.7847239269572471E-3</v>
      </c>
    </row>
    <row r="208" spans="1:6" x14ac:dyDescent="0.25">
      <c r="A208">
        <v>23</v>
      </c>
      <c r="B208">
        <v>9</v>
      </c>
      <c r="C208" t="s">
        <v>2627</v>
      </c>
      <c r="D208" s="59">
        <v>1.5856944406138014</v>
      </c>
      <c r="E208" s="59">
        <v>-1.3583015189192525E-2</v>
      </c>
      <c r="F208" s="59">
        <v>2.873112150459219E-3</v>
      </c>
    </row>
    <row r="209" spans="1:6" x14ac:dyDescent="0.25">
      <c r="A209">
        <v>1</v>
      </c>
      <c r="B209">
        <v>10</v>
      </c>
      <c r="C209" t="s">
        <v>2628</v>
      </c>
      <c r="D209" s="59">
        <v>0</v>
      </c>
      <c r="E209" s="59">
        <v>0</v>
      </c>
      <c r="F209" s="59">
        <v>0</v>
      </c>
    </row>
    <row r="210" spans="1:6" x14ac:dyDescent="0.25">
      <c r="A210">
        <v>2</v>
      </c>
      <c r="B210">
        <v>10</v>
      </c>
      <c r="C210" t="s">
        <v>2628</v>
      </c>
      <c r="D210" s="59">
        <v>-9.6696633468662707</v>
      </c>
      <c r="E210" s="59">
        <v>-5.5044406371200394E-2</v>
      </c>
      <c r="F210" s="59">
        <v>-4.6576678828672228E-3</v>
      </c>
    </row>
    <row r="211" spans="1:6" x14ac:dyDescent="0.25">
      <c r="A211">
        <v>3</v>
      </c>
      <c r="B211">
        <v>10</v>
      </c>
      <c r="C211" t="s">
        <v>2628</v>
      </c>
      <c r="D211" s="59">
        <v>-11.828195109993276</v>
      </c>
      <c r="E211" s="59">
        <v>-6.1835913965796969E-2</v>
      </c>
      <c r="F211" s="59">
        <v>-3.9018899869486413E-3</v>
      </c>
    </row>
    <row r="212" spans="1:6" x14ac:dyDescent="0.25">
      <c r="A212">
        <v>4</v>
      </c>
      <c r="B212">
        <v>10</v>
      </c>
      <c r="C212" t="s">
        <v>2628</v>
      </c>
      <c r="D212" s="59">
        <v>-13.575080635968641</v>
      </c>
      <c r="E212" s="59">
        <v>-5.7239799258032027E-2</v>
      </c>
      <c r="F212" s="59">
        <v>-3.1672759039524318E-3</v>
      </c>
    </row>
    <row r="213" spans="1:6" x14ac:dyDescent="0.25">
      <c r="A213">
        <v>5</v>
      </c>
      <c r="B213">
        <v>10</v>
      </c>
      <c r="C213" t="s">
        <v>2628</v>
      </c>
      <c r="D213" s="59">
        <v>-14.971255995879075</v>
      </c>
      <c r="E213" s="59">
        <v>-4.8987221567015411E-2</v>
      </c>
      <c r="F213" s="59">
        <v>-2.6048881277550826E-3</v>
      </c>
    </row>
    <row r="214" spans="1:6" x14ac:dyDescent="0.25">
      <c r="A214">
        <v>6</v>
      </c>
      <c r="B214">
        <v>10</v>
      </c>
      <c r="C214" t="s">
        <v>2628</v>
      </c>
      <c r="D214" s="59">
        <v>-16.573368466216873</v>
      </c>
      <c r="E214" s="59">
        <v>4.6169287707880295</v>
      </c>
      <c r="F214" s="59">
        <v>-7.7101345116247432E-4</v>
      </c>
    </row>
    <row r="215" spans="1:6" x14ac:dyDescent="0.25">
      <c r="A215">
        <v>7</v>
      </c>
      <c r="B215">
        <v>10</v>
      </c>
      <c r="C215" t="s">
        <v>2628</v>
      </c>
      <c r="D215" s="59">
        <v>-16.612420053396118</v>
      </c>
      <c r="E215" s="59">
        <v>4.7550292360484487</v>
      </c>
      <c r="F215" s="59">
        <v>2.4335636570711736E-4</v>
      </c>
    </row>
    <row r="216" spans="1:6" x14ac:dyDescent="0.25">
      <c r="A216">
        <v>8</v>
      </c>
      <c r="B216">
        <v>10</v>
      </c>
      <c r="C216" t="s">
        <v>2628</v>
      </c>
      <c r="D216" s="59">
        <v>-16.489781336409898</v>
      </c>
      <c r="E216" s="59">
        <v>4.3849432589722381</v>
      </c>
      <c r="F216" s="59">
        <v>1.2770874745376228E-3</v>
      </c>
    </row>
    <row r="217" spans="1:6" x14ac:dyDescent="0.25">
      <c r="A217">
        <v>9</v>
      </c>
      <c r="B217">
        <v>10</v>
      </c>
      <c r="C217" t="s">
        <v>2628</v>
      </c>
      <c r="D217" s="59">
        <v>-14.43709034302254</v>
      </c>
      <c r="E217" s="59">
        <v>-1.5300825313550681</v>
      </c>
      <c r="F217" s="59">
        <v>5.4660745263426748E-3</v>
      </c>
    </row>
    <row r="218" spans="1:6" x14ac:dyDescent="0.25">
      <c r="A218">
        <v>10</v>
      </c>
      <c r="B218">
        <v>10</v>
      </c>
      <c r="C218" t="s">
        <v>2628</v>
      </c>
      <c r="D218" s="59">
        <v>-10.505060474428662</v>
      </c>
      <c r="E218" s="59">
        <v>-12.755091146255277</v>
      </c>
      <c r="F218" s="59">
        <v>5.0420808095155015E-3</v>
      </c>
    </row>
    <row r="219" spans="1:6" x14ac:dyDescent="0.25">
      <c r="A219">
        <v>11</v>
      </c>
      <c r="B219">
        <v>10</v>
      </c>
      <c r="C219" t="s">
        <v>2628</v>
      </c>
      <c r="D219" s="59">
        <v>-7.5697890781357273</v>
      </c>
      <c r="E219" s="59">
        <v>-21.184804308043375</v>
      </c>
      <c r="F219" s="59">
        <v>5.5421706872129167E-3</v>
      </c>
    </row>
    <row r="220" spans="1:6" x14ac:dyDescent="0.25">
      <c r="A220">
        <v>12</v>
      </c>
      <c r="B220">
        <v>10</v>
      </c>
      <c r="C220" t="s">
        <v>2628</v>
      </c>
      <c r="D220" s="59">
        <v>-10.478703886719861</v>
      </c>
      <c r="E220" s="59">
        <v>-29.17430322640547</v>
      </c>
      <c r="F220" s="59">
        <v>9.3032065119399824E-4</v>
      </c>
    </row>
    <row r="221" spans="1:6" x14ac:dyDescent="0.25">
      <c r="A221">
        <v>13</v>
      </c>
      <c r="B221">
        <v>10</v>
      </c>
      <c r="C221" t="s">
        <v>2628</v>
      </c>
      <c r="D221" s="59">
        <v>-8.3025920519065295</v>
      </c>
      <c r="E221" s="59">
        <v>-22.880150363724223</v>
      </c>
      <c r="F221" s="59">
        <v>-6.6591887676404546E-3</v>
      </c>
    </row>
    <row r="222" spans="1:6" x14ac:dyDescent="0.25">
      <c r="A222">
        <v>14</v>
      </c>
      <c r="B222">
        <v>10</v>
      </c>
      <c r="C222" t="s">
        <v>2628</v>
      </c>
      <c r="D222" s="59">
        <v>-4.2755691772327582</v>
      </c>
      <c r="E222" s="59">
        <v>-11.415072879444775</v>
      </c>
      <c r="F222" s="59">
        <v>-6.8666629002520057E-3</v>
      </c>
    </row>
    <row r="223" spans="1:6" x14ac:dyDescent="0.25">
      <c r="A223">
        <v>15</v>
      </c>
      <c r="B223">
        <v>10</v>
      </c>
      <c r="C223" t="s">
        <v>2628</v>
      </c>
      <c r="D223" s="59">
        <v>-3.1864839733079453</v>
      </c>
      <c r="E223" s="59">
        <v>-8.3307930807350523</v>
      </c>
      <c r="F223" s="59">
        <v>-6.1593139326570432E-3</v>
      </c>
    </row>
    <row r="224" spans="1:6" x14ac:dyDescent="0.25">
      <c r="A224">
        <v>16</v>
      </c>
      <c r="B224">
        <v>10</v>
      </c>
      <c r="C224" t="s">
        <v>2628</v>
      </c>
      <c r="D224" s="59">
        <v>-2.207837167094588</v>
      </c>
      <c r="E224" s="59">
        <v>-5.6254598386377719</v>
      </c>
      <c r="F224" s="59">
        <v>-5.3827184596447484E-3</v>
      </c>
    </row>
    <row r="225" spans="1:6" x14ac:dyDescent="0.25">
      <c r="A225">
        <v>17</v>
      </c>
      <c r="B225">
        <v>10</v>
      </c>
      <c r="C225" t="s">
        <v>2628</v>
      </c>
      <c r="D225" s="59">
        <v>-0.1437817455002863</v>
      </c>
      <c r="E225" s="59">
        <v>-7.8965852442825418E-2</v>
      </c>
      <c r="F225" s="59">
        <v>-3.9977273883260245E-3</v>
      </c>
    </row>
    <row r="226" spans="1:6" x14ac:dyDescent="0.25">
      <c r="A226">
        <v>18</v>
      </c>
      <c r="B226">
        <v>10</v>
      </c>
      <c r="C226" t="s">
        <v>2628</v>
      </c>
      <c r="D226" s="59">
        <v>1.7092743101980135</v>
      </c>
      <c r="E226" s="59">
        <v>-8.723728902849498E-2</v>
      </c>
      <c r="F226" s="59">
        <v>-3.1228815575377457E-3</v>
      </c>
    </row>
    <row r="227" spans="1:6" x14ac:dyDescent="0.25">
      <c r="A227">
        <v>19</v>
      </c>
      <c r="B227">
        <v>10</v>
      </c>
      <c r="C227" t="s">
        <v>2628</v>
      </c>
      <c r="D227" s="59">
        <v>3.0167684963416099</v>
      </c>
      <c r="E227" s="59">
        <v>-9.1843906835574168E-2</v>
      </c>
      <c r="F227" s="59">
        <v>-1.9801218907240068E-3</v>
      </c>
    </row>
    <row r="228" spans="1:6" x14ac:dyDescent="0.25">
      <c r="A228">
        <v>20</v>
      </c>
      <c r="B228">
        <v>10</v>
      </c>
      <c r="C228" t="s">
        <v>2628</v>
      </c>
      <c r="D228" s="59">
        <v>3.6631941441118614</v>
      </c>
      <c r="E228" s="59">
        <v>-8.1756587820022458E-2</v>
      </c>
      <c r="F228" s="59">
        <v>-6.8014988304932757E-4</v>
      </c>
    </row>
    <row r="229" spans="1:6" x14ac:dyDescent="0.25">
      <c r="A229">
        <v>21</v>
      </c>
      <c r="B229">
        <v>10</v>
      </c>
      <c r="C229" t="s">
        <v>2628</v>
      </c>
      <c r="D229" s="59">
        <v>0</v>
      </c>
      <c r="E229" s="59">
        <v>0</v>
      </c>
      <c r="F229" s="59">
        <v>0</v>
      </c>
    </row>
    <row r="230" spans="1:6" x14ac:dyDescent="0.25">
      <c r="A230">
        <v>22</v>
      </c>
      <c r="B230">
        <v>10</v>
      </c>
      <c r="C230" t="s">
        <v>2628</v>
      </c>
      <c r="D230" s="59">
        <v>-1.5856944406153504</v>
      </c>
      <c r="E230" s="59">
        <v>-1.3583015189191359E-2</v>
      </c>
      <c r="F230" s="59">
        <v>-2.8731121504620527E-3</v>
      </c>
    </row>
    <row r="231" spans="1:6" x14ac:dyDescent="0.25">
      <c r="A231">
        <v>23</v>
      </c>
      <c r="B231">
        <v>10</v>
      </c>
      <c r="C231" t="s">
        <v>2628</v>
      </c>
      <c r="D231" s="59">
        <v>1.041500328864136</v>
      </c>
      <c r="E231" s="59">
        <v>-2.0174638031103417E-2</v>
      </c>
      <c r="F231" s="59">
        <v>1.784723926958997E-3</v>
      </c>
    </row>
    <row r="232" spans="1:6" x14ac:dyDescent="0.25">
      <c r="A232">
        <v>1</v>
      </c>
      <c r="B232">
        <v>11</v>
      </c>
      <c r="C232" t="s">
        <v>2641</v>
      </c>
      <c r="D232" s="59">
        <v>0</v>
      </c>
      <c r="E232" s="59">
        <v>0</v>
      </c>
      <c r="F232" s="59">
        <v>0</v>
      </c>
    </row>
    <row r="233" spans="1:6" x14ac:dyDescent="0.25">
      <c r="A233">
        <v>2</v>
      </c>
      <c r="B233">
        <v>11</v>
      </c>
      <c r="C233" t="s">
        <v>2641</v>
      </c>
      <c r="D233" s="59">
        <v>-0.76283177114795253</v>
      </c>
      <c r="E233" s="59">
        <v>0.97199999999869358</v>
      </c>
      <c r="F233" s="59">
        <v>-5.9393001502192544E-4</v>
      </c>
    </row>
    <row r="234" spans="1:6" x14ac:dyDescent="0.25">
      <c r="A234">
        <v>3</v>
      </c>
      <c r="B234">
        <v>11</v>
      </c>
      <c r="C234" t="s">
        <v>2641</v>
      </c>
      <c r="D234" s="59">
        <v>-1.0687672862021023</v>
      </c>
      <c r="E234" s="59">
        <v>1.1519999999984796</v>
      </c>
      <c r="F234" s="59">
        <v>-6.2822079103409649E-4</v>
      </c>
    </row>
    <row r="235" spans="1:6" x14ac:dyDescent="0.25">
      <c r="A235">
        <v>4</v>
      </c>
      <c r="B235">
        <v>11</v>
      </c>
      <c r="C235" t="s">
        <v>2641</v>
      </c>
      <c r="D235" s="59">
        <v>-1.3890270595372785</v>
      </c>
      <c r="E235" s="59">
        <v>1.3319366801481416</v>
      </c>
      <c r="F235" s="59">
        <v>-6.5035855117775E-4</v>
      </c>
    </row>
    <row r="236" spans="1:6" x14ac:dyDescent="0.25">
      <c r="A236">
        <v>5</v>
      </c>
      <c r="B236">
        <v>11</v>
      </c>
      <c r="C236" t="s">
        <v>2641</v>
      </c>
      <c r="D236" s="59">
        <v>-1.7198555623791727</v>
      </c>
      <c r="E236" s="59">
        <v>1.5118229858612229</v>
      </c>
      <c r="F236" s="59">
        <v>-6.6730623293659959E-4</v>
      </c>
    </row>
    <row r="237" spans="1:6" x14ac:dyDescent="0.25">
      <c r="A237">
        <v>6</v>
      </c>
      <c r="B237">
        <v>11</v>
      </c>
      <c r="C237" t="s">
        <v>2641</v>
      </c>
      <c r="D237" s="59">
        <v>-1.5301925727184471</v>
      </c>
      <c r="E237" s="59">
        <v>2.7160569118057318</v>
      </c>
      <c r="F237" s="59">
        <v>-6.5066092833431974E-4</v>
      </c>
    </row>
    <row r="238" spans="1:6" x14ac:dyDescent="0.25">
      <c r="A238">
        <v>7</v>
      </c>
      <c r="B238">
        <v>11</v>
      </c>
      <c r="C238" t="s">
        <v>2641</v>
      </c>
      <c r="D238" s="59">
        <v>-1.4697199910776046</v>
      </c>
      <c r="E238" s="59">
        <v>3.0819298661300523</v>
      </c>
      <c r="F238" s="59">
        <v>-6.4660351944377862E-4</v>
      </c>
    </row>
    <row r="239" spans="1:6" x14ac:dyDescent="0.25">
      <c r="A239">
        <v>8</v>
      </c>
      <c r="B239">
        <v>11</v>
      </c>
      <c r="C239" t="s">
        <v>2641</v>
      </c>
      <c r="D239" s="59">
        <v>-1.4082782315134761</v>
      </c>
      <c r="E239" s="59">
        <v>3.4453933357693796</v>
      </c>
      <c r="F239" s="59">
        <v>-6.3968989874975271E-4</v>
      </c>
    </row>
    <row r="240" spans="1:6" x14ac:dyDescent="0.25">
      <c r="A240">
        <v>9</v>
      </c>
      <c r="B240">
        <v>11</v>
      </c>
      <c r="C240" t="s">
        <v>2641</v>
      </c>
      <c r="D240" s="59">
        <v>-1.1770968067986476</v>
      </c>
      <c r="E240" s="59">
        <v>4.5349270755779258</v>
      </c>
      <c r="F240" s="59">
        <v>-5.1007262542479266E-4</v>
      </c>
    </row>
    <row r="241" spans="1:6" x14ac:dyDescent="0.25">
      <c r="A241">
        <v>10</v>
      </c>
      <c r="B241">
        <v>11</v>
      </c>
      <c r="C241" t="s">
        <v>2641</v>
      </c>
      <c r="D241" s="59">
        <v>-0.71047300690131365</v>
      </c>
      <c r="E241" s="59">
        <v>5.4991411190734576</v>
      </c>
      <c r="F241" s="59">
        <v>-1.6490170556405351E-4</v>
      </c>
    </row>
    <row r="242" spans="1:6" x14ac:dyDescent="0.25">
      <c r="A242">
        <v>11</v>
      </c>
      <c r="B242">
        <v>11</v>
      </c>
      <c r="C242" t="s">
        <v>2641</v>
      </c>
      <c r="D242" s="59">
        <v>-4.3856099307681973E-12</v>
      </c>
      <c r="E242" s="59">
        <v>5.7898105455347224</v>
      </c>
      <c r="F242" s="59">
        <v>-5.7449646353427295E-5</v>
      </c>
    </row>
    <row r="243" spans="1:6" x14ac:dyDescent="0.25">
      <c r="A243">
        <v>12</v>
      </c>
      <c r="B243">
        <v>11</v>
      </c>
      <c r="C243" t="s">
        <v>2641</v>
      </c>
      <c r="D243" s="59">
        <v>0.71047300688978643</v>
      </c>
      <c r="E243" s="59">
        <v>5.499141119066234</v>
      </c>
      <c r="F243" s="59">
        <v>1.6490170556730804E-4</v>
      </c>
    </row>
    <row r="244" spans="1:6" x14ac:dyDescent="0.25">
      <c r="A244">
        <v>13</v>
      </c>
      <c r="B244">
        <v>11</v>
      </c>
      <c r="C244" t="s">
        <v>2641</v>
      </c>
      <c r="D244" s="59">
        <v>1.1770968067858887</v>
      </c>
      <c r="E244" s="59">
        <v>4.5349270755652791</v>
      </c>
      <c r="F244" s="59">
        <v>5.1007262542674444E-4</v>
      </c>
    </row>
    <row r="245" spans="1:6" x14ac:dyDescent="0.25">
      <c r="A245">
        <v>14</v>
      </c>
      <c r="B245">
        <v>11</v>
      </c>
      <c r="C245" t="s">
        <v>2641</v>
      </c>
      <c r="D245" s="59">
        <v>1.4082782314971956</v>
      </c>
      <c r="E245" s="59">
        <v>3.4453933357582862</v>
      </c>
      <c r="F245" s="59">
        <v>6.3968989874621193E-4</v>
      </c>
    </row>
    <row r="246" spans="1:6" x14ac:dyDescent="0.25">
      <c r="A246">
        <v>15</v>
      </c>
      <c r="B246">
        <v>11</v>
      </c>
      <c r="C246" t="s">
        <v>2641</v>
      </c>
      <c r="D246" s="59">
        <v>1.4697199910617049</v>
      </c>
      <c r="E246" s="59">
        <v>3.0819298661211092</v>
      </c>
      <c r="F246" s="59">
        <v>6.4660351943932851E-4</v>
      </c>
    </row>
    <row r="247" spans="1:6" x14ac:dyDescent="0.25">
      <c r="A247">
        <v>16</v>
      </c>
      <c r="B247">
        <v>11</v>
      </c>
      <c r="C247" t="s">
        <v>2641</v>
      </c>
      <c r="D247" s="59">
        <v>1.530192572702868</v>
      </c>
      <c r="E247" s="59">
        <v>2.716056911798868</v>
      </c>
      <c r="F247" s="59">
        <v>6.5066092832925858E-4</v>
      </c>
    </row>
    <row r="248" spans="1:6" x14ac:dyDescent="0.25">
      <c r="A248">
        <v>17</v>
      </c>
      <c r="B248">
        <v>11</v>
      </c>
      <c r="C248" t="s">
        <v>2641</v>
      </c>
      <c r="D248" s="59">
        <v>1.7198555623652203</v>
      </c>
      <c r="E248" s="59">
        <v>1.5118229858635757</v>
      </c>
      <c r="F248" s="59">
        <v>6.6730623293837215E-4</v>
      </c>
    </row>
    <row r="249" spans="1:6" x14ac:dyDescent="0.25">
      <c r="A249">
        <v>18</v>
      </c>
      <c r="B249">
        <v>11</v>
      </c>
      <c r="C249" t="s">
        <v>2641</v>
      </c>
      <c r="D249" s="59">
        <v>1.3890270595233014</v>
      </c>
      <c r="E249" s="59">
        <v>1.3319366801499719</v>
      </c>
      <c r="F249" s="59">
        <v>6.5035855117415988E-4</v>
      </c>
    </row>
    <row r="250" spans="1:6" x14ac:dyDescent="0.25">
      <c r="A250">
        <v>19</v>
      </c>
      <c r="B250">
        <v>11</v>
      </c>
      <c r="C250" t="s">
        <v>2641</v>
      </c>
      <c r="D250" s="59">
        <v>1.0687672861909447</v>
      </c>
      <c r="E250" s="59">
        <v>1.152000000000013</v>
      </c>
      <c r="F250" s="59">
        <v>6.2822079102794006E-4</v>
      </c>
    </row>
    <row r="251" spans="1:6" x14ac:dyDescent="0.25">
      <c r="A251">
        <v>20</v>
      </c>
      <c r="B251">
        <v>11</v>
      </c>
      <c r="C251" t="s">
        <v>2641</v>
      </c>
      <c r="D251" s="59">
        <v>0.76283177113966094</v>
      </c>
      <c r="E251" s="59">
        <v>0.97200000000001241</v>
      </c>
      <c r="F251" s="59">
        <v>5.9393001501614989E-4</v>
      </c>
    </row>
    <row r="252" spans="1:6" x14ac:dyDescent="0.25">
      <c r="A252">
        <v>21</v>
      </c>
      <c r="B252">
        <v>11</v>
      </c>
      <c r="C252" t="s">
        <v>2641</v>
      </c>
      <c r="D252" s="59">
        <v>0</v>
      </c>
      <c r="E252" s="59">
        <v>0</v>
      </c>
      <c r="F252" s="59">
        <v>0</v>
      </c>
    </row>
    <row r="253" spans="1:6" x14ac:dyDescent="0.25">
      <c r="A253">
        <v>22</v>
      </c>
      <c r="B253">
        <v>11</v>
      </c>
      <c r="C253" t="s">
        <v>2641</v>
      </c>
      <c r="D253" s="59">
        <v>-8.4256156678512925E-2</v>
      </c>
      <c r="E253" s="59">
        <v>0.36000000000000137</v>
      </c>
      <c r="F253" s="59">
        <v>-1.621472967115605E-4</v>
      </c>
    </row>
    <row r="254" spans="1:6" x14ac:dyDescent="0.25">
      <c r="A254">
        <v>23</v>
      </c>
      <c r="B254">
        <v>11</v>
      </c>
      <c r="C254" t="s">
        <v>2641</v>
      </c>
      <c r="D254" s="59">
        <v>8.4256156677410599E-2</v>
      </c>
      <c r="E254" s="59">
        <v>0.3600000000000031</v>
      </c>
      <c r="F254" s="59">
        <v>1.6214729670952575E-4</v>
      </c>
    </row>
    <row r="255" spans="1:6" x14ac:dyDescent="0.25">
      <c r="A255">
        <v>1</v>
      </c>
      <c r="B255">
        <v>12</v>
      </c>
      <c r="C255" t="s">
        <v>2642</v>
      </c>
      <c r="D255" s="59">
        <v>0</v>
      </c>
      <c r="E255" s="59">
        <v>0</v>
      </c>
      <c r="F255" s="59">
        <v>0</v>
      </c>
    </row>
    <row r="256" spans="1:6" x14ac:dyDescent="0.25">
      <c r="A256">
        <v>2</v>
      </c>
      <c r="B256">
        <v>12</v>
      </c>
      <c r="C256" t="s">
        <v>2642</v>
      </c>
      <c r="D256" s="59">
        <v>0.76283177114795253</v>
      </c>
      <c r="E256" s="59">
        <v>-0.97199999999869358</v>
      </c>
      <c r="F256" s="59">
        <v>5.9393001502192544E-4</v>
      </c>
    </row>
    <row r="257" spans="1:6" x14ac:dyDescent="0.25">
      <c r="A257">
        <v>3</v>
      </c>
      <c r="B257">
        <v>12</v>
      </c>
      <c r="C257" t="s">
        <v>2642</v>
      </c>
      <c r="D257" s="59">
        <v>1.0687672862021023</v>
      </c>
      <c r="E257" s="59">
        <v>-1.1519999999984796</v>
      </c>
      <c r="F257" s="59">
        <v>6.2822079103409649E-4</v>
      </c>
    </row>
    <row r="258" spans="1:6" x14ac:dyDescent="0.25">
      <c r="A258">
        <v>4</v>
      </c>
      <c r="B258">
        <v>12</v>
      </c>
      <c r="C258" t="s">
        <v>2642</v>
      </c>
      <c r="D258" s="59">
        <v>1.3890270595372785</v>
      </c>
      <c r="E258" s="59">
        <v>-1.3319366801481416</v>
      </c>
      <c r="F258" s="59">
        <v>6.5035855117775E-4</v>
      </c>
    </row>
    <row r="259" spans="1:6" x14ac:dyDescent="0.25">
      <c r="A259">
        <v>5</v>
      </c>
      <c r="B259">
        <v>12</v>
      </c>
      <c r="C259" t="s">
        <v>2642</v>
      </c>
      <c r="D259" s="59">
        <v>1.7198555623791727</v>
      </c>
      <c r="E259" s="59">
        <v>-1.5118229858612229</v>
      </c>
      <c r="F259" s="59">
        <v>6.6730623293659959E-4</v>
      </c>
    </row>
    <row r="260" spans="1:6" x14ac:dyDescent="0.25">
      <c r="A260">
        <v>6</v>
      </c>
      <c r="B260">
        <v>12</v>
      </c>
      <c r="C260" t="s">
        <v>2642</v>
      </c>
      <c r="D260" s="59">
        <v>1.5301925727184471</v>
      </c>
      <c r="E260" s="59">
        <v>-2.7160569118057318</v>
      </c>
      <c r="F260" s="59">
        <v>6.5066092833431974E-4</v>
      </c>
    </row>
    <row r="261" spans="1:6" x14ac:dyDescent="0.25">
      <c r="A261">
        <v>7</v>
      </c>
      <c r="B261">
        <v>12</v>
      </c>
      <c r="C261" t="s">
        <v>2642</v>
      </c>
      <c r="D261" s="59">
        <v>1.4697199910776046</v>
      </c>
      <c r="E261" s="59">
        <v>-3.0819298661300523</v>
      </c>
      <c r="F261" s="59">
        <v>6.4660351944377862E-4</v>
      </c>
    </row>
    <row r="262" spans="1:6" x14ac:dyDescent="0.25">
      <c r="A262">
        <v>8</v>
      </c>
      <c r="B262">
        <v>12</v>
      </c>
      <c r="C262" t="s">
        <v>2642</v>
      </c>
      <c r="D262" s="59">
        <v>1.4082782315134761</v>
      </c>
      <c r="E262" s="59">
        <v>-3.4453933357693796</v>
      </c>
      <c r="F262" s="59">
        <v>6.3968989874975271E-4</v>
      </c>
    </row>
    <row r="263" spans="1:6" x14ac:dyDescent="0.25">
      <c r="A263">
        <v>9</v>
      </c>
      <c r="B263">
        <v>12</v>
      </c>
      <c r="C263" t="s">
        <v>2642</v>
      </c>
      <c r="D263" s="59">
        <v>1.1770968067986476</v>
      </c>
      <c r="E263" s="59">
        <v>-4.5349270755779258</v>
      </c>
      <c r="F263" s="59">
        <v>5.1007262542479266E-4</v>
      </c>
    </row>
    <row r="264" spans="1:6" x14ac:dyDescent="0.25">
      <c r="A264">
        <v>10</v>
      </c>
      <c r="B264">
        <v>12</v>
      </c>
      <c r="C264" t="s">
        <v>2642</v>
      </c>
      <c r="D264" s="59">
        <v>0.71047300690131365</v>
      </c>
      <c r="E264" s="59">
        <v>-5.4991411190734576</v>
      </c>
      <c r="F264" s="59">
        <v>1.6490170556405351E-4</v>
      </c>
    </row>
    <row r="265" spans="1:6" x14ac:dyDescent="0.25">
      <c r="A265">
        <v>11</v>
      </c>
      <c r="B265">
        <v>12</v>
      </c>
      <c r="C265" t="s">
        <v>2642</v>
      </c>
      <c r="D265" s="59">
        <v>4.3856099307681973E-12</v>
      </c>
      <c r="E265" s="59">
        <v>-5.7898105455347224</v>
      </c>
      <c r="F265" s="59">
        <v>5.7449646353427295E-5</v>
      </c>
    </row>
    <row r="266" spans="1:6" x14ac:dyDescent="0.25">
      <c r="A266">
        <v>12</v>
      </c>
      <c r="B266">
        <v>12</v>
      </c>
      <c r="C266" t="s">
        <v>2642</v>
      </c>
      <c r="D266" s="59">
        <v>-0.71047300688978643</v>
      </c>
      <c r="E266" s="59">
        <v>-5.499141119066234</v>
      </c>
      <c r="F266" s="59">
        <v>-1.6490170556730804E-4</v>
      </c>
    </row>
    <row r="267" spans="1:6" x14ac:dyDescent="0.25">
      <c r="A267">
        <v>13</v>
      </c>
      <c r="B267">
        <v>12</v>
      </c>
      <c r="C267" t="s">
        <v>2642</v>
      </c>
      <c r="D267" s="59">
        <v>-1.1770968067858887</v>
      </c>
      <c r="E267" s="59">
        <v>-4.5349270755652791</v>
      </c>
      <c r="F267" s="59">
        <v>-5.1007262542674444E-4</v>
      </c>
    </row>
    <row r="268" spans="1:6" x14ac:dyDescent="0.25">
      <c r="A268">
        <v>14</v>
      </c>
      <c r="B268">
        <v>12</v>
      </c>
      <c r="C268" t="s">
        <v>2642</v>
      </c>
      <c r="D268" s="59">
        <v>-1.4082782314971956</v>
      </c>
      <c r="E268" s="59">
        <v>-3.4453933357582862</v>
      </c>
      <c r="F268" s="59">
        <v>-6.3968989874621193E-4</v>
      </c>
    </row>
    <row r="269" spans="1:6" x14ac:dyDescent="0.25">
      <c r="A269">
        <v>15</v>
      </c>
      <c r="B269">
        <v>12</v>
      </c>
      <c r="C269" t="s">
        <v>2642</v>
      </c>
      <c r="D269" s="59">
        <v>-1.4697199910617049</v>
      </c>
      <c r="E269" s="59">
        <v>-3.0819298661211092</v>
      </c>
      <c r="F269" s="59">
        <v>-6.4660351943932851E-4</v>
      </c>
    </row>
    <row r="270" spans="1:6" x14ac:dyDescent="0.25">
      <c r="A270">
        <v>16</v>
      </c>
      <c r="B270">
        <v>12</v>
      </c>
      <c r="C270" t="s">
        <v>2642</v>
      </c>
      <c r="D270" s="59">
        <v>-1.530192572702868</v>
      </c>
      <c r="E270" s="59">
        <v>-2.716056911798868</v>
      </c>
      <c r="F270" s="59">
        <v>-6.5066092832925858E-4</v>
      </c>
    </row>
    <row r="271" spans="1:6" x14ac:dyDescent="0.25">
      <c r="A271">
        <v>17</v>
      </c>
      <c r="B271">
        <v>12</v>
      </c>
      <c r="C271" t="s">
        <v>2642</v>
      </c>
      <c r="D271" s="59">
        <v>-1.7198555623652203</v>
      </c>
      <c r="E271" s="59">
        <v>-1.5118229858635757</v>
      </c>
      <c r="F271" s="59">
        <v>-6.6730623293837215E-4</v>
      </c>
    </row>
    <row r="272" spans="1:6" x14ac:dyDescent="0.25">
      <c r="A272">
        <v>18</v>
      </c>
      <c r="B272">
        <v>12</v>
      </c>
      <c r="C272" t="s">
        <v>2642</v>
      </c>
      <c r="D272" s="59">
        <v>-1.3890270595233014</v>
      </c>
      <c r="E272" s="59">
        <v>-1.3319366801499719</v>
      </c>
      <c r="F272" s="59">
        <v>-6.5035855117415988E-4</v>
      </c>
    </row>
    <row r="273" spans="1:6" x14ac:dyDescent="0.25">
      <c r="A273">
        <v>19</v>
      </c>
      <c r="B273">
        <v>12</v>
      </c>
      <c r="C273" t="s">
        <v>2642</v>
      </c>
      <c r="D273" s="59">
        <v>-1.0687672861909447</v>
      </c>
      <c r="E273" s="59">
        <v>-1.152000000000013</v>
      </c>
      <c r="F273" s="59">
        <v>-6.2822079102794006E-4</v>
      </c>
    </row>
    <row r="274" spans="1:6" x14ac:dyDescent="0.25">
      <c r="A274">
        <v>20</v>
      </c>
      <c r="B274">
        <v>12</v>
      </c>
      <c r="C274" t="s">
        <v>2642</v>
      </c>
      <c r="D274" s="59">
        <v>-0.76283177113966094</v>
      </c>
      <c r="E274" s="59">
        <v>-0.97200000000001241</v>
      </c>
      <c r="F274" s="59">
        <v>-5.9393001501614989E-4</v>
      </c>
    </row>
    <row r="275" spans="1:6" x14ac:dyDescent="0.25">
      <c r="A275">
        <v>21</v>
      </c>
      <c r="B275">
        <v>12</v>
      </c>
      <c r="C275" t="s">
        <v>2642</v>
      </c>
      <c r="D275" s="59">
        <v>0</v>
      </c>
      <c r="E275" s="59">
        <v>0</v>
      </c>
      <c r="F275" s="59">
        <v>0</v>
      </c>
    </row>
    <row r="276" spans="1:6" x14ac:dyDescent="0.25">
      <c r="A276">
        <v>22</v>
      </c>
      <c r="B276">
        <v>12</v>
      </c>
      <c r="C276" t="s">
        <v>2642</v>
      </c>
      <c r="D276" s="59">
        <v>8.4256156678512925E-2</v>
      </c>
      <c r="E276" s="59">
        <v>-0.36000000000000137</v>
      </c>
      <c r="F276" s="59">
        <v>1.621472967115605E-4</v>
      </c>
    </row>
    <row r="277" spans="1:6" x14ac:dyDescent="0.25">
      <c r="A277">
        <v>23</v>
      </c>
      <c r="B277">
        <v>12</v>
      </c>
      <c r="C277" t="s">
        <v>2642</v>
      </c>
      <c r="D277" s="59">
        <v>-8.4256156677410599E-2</v>
      </c>
      <c r="E277" s="59">
        <v>-0.3600000000000031</v>
      </c>
      <c r="F277" s="59">
        <v>-1.6214729670952575E-4</v>
      </c>
    </row>
  </sheetData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0">
    <tabColor rgb="FF00B0F0"/>
  </sheetPr>
  <dimension ref="A1:F25"/>
  <sheetViews>
    <sheetView workbookViewId="0">
      <selection activeCell="G2" sqref="G2:J2"/>
    </sheetView>
  </sheetViews>
  <sheetFormatPr defaultRowHeight="15" x14ac:dyDescent="0.25"/>
  <cols>
    <col min="1" max="1" width="3" bestFit="1" customWidth="1"/>
    <col min="2" max="2" width="10.7109375" bestFit="1" customWidth="1"/>
    <col min="3" max="3" width="20.5703125" bestFit="1" customWidth="1"/>
    <col min="4" max="5" width="7.140625" bestFit="1" customWidth="1"/>
    <col min="6" max="6" width="10.5703125" bestFit="1" customWidth="1"/>
  </cols>
  <sheetData>
    <row r="1" spans="1:6" x14ac:dyDescent="0.25">
      <c r="A1" t="s">
        <v>17</v>
      </c>
      <c r="B1" t="s">
        <v>2618</v>
      </c>
      <c r="C1" t="s">
        <v>2619</v>
      </c>
      <c r="D1" t="s">
        <v>2604</v>
      </c>
      <c r="E1" t="s">
        <v>2606</v>
      </c>
      <c r="F1" t="s">
        <v>2599</v>
      </c>
    </row>
    <row r="2" spans="1:6" x14ac:dyDescent="0.25">
      <c r="A2">
        <v>1</v>
      </c>
      <c r="B2">
        <v>1</v>
      </c>
      <c r="C2" t="s">
        <v>2617</v>
      </c>
      <c r="D2" s="8">
        <v>8277.4432371497242</v>
      </c>
      <c r="E2" s="8">
        <v>13181.423137548343</v>
      </c>
      <c r="F2" s="8">
        <v>14867134.573505968</v>
      </c>
    </row>
    <row r="3" spans="1:6" x14ac:dyDescent="0.25">
      <c r="A3">
        <v>21</v>
      </c>
      <c r="B3">
        <v>1</v>
      </c>
      <c r="C3" t="s">
        <v>2617</v>
      </c>
      <c r="D3" s="8">
        <v>-8277.4432371503135</v>
      </c>
      <c r="E3" s="8">
        <v>13181.423137552203</v>
      </c>
      <c r="F3" s="8">
        <v>-14867134.573504336</v>
      </c>
    </row>
    <row r="4" spans="1:6" x14ac:dyDescent="0.25">
      <c r="A4">
        <v>1</v>
      </c>
      <c r="B4">
        <v>2</v>
      </c>
      <c r="C4" t="s">
        <v>2620</v>
      </c>
      <c r="D4" s="8">
        <v>10146.829803410947</v>
      </c>
      <c r="E4" s="8">
        <v>14399.999999999784</v>
      </c>
      <c r="F4" s="8">
        <v>17990313.126165997</v>
      </c>
    </row>
    <row r="5" spans="1:6" x14ac:dyDescent="0.25">
      <c r="A5">
        <v>21</v>
      </c>
      <c r="B5">
        <v>2</v>
      </c>
      <c r="C5" t="s">
        <v>2620</v>
      </c>
      <c r="D5" s="8">
        <v>-10146.829803413537</v>
      </c>
      <c r="E5" s="8">
        <v>14400.000000004884</v>
      </c>
      <c r="F5" s="8">
        <v>-17990313.126169436</v>
      </c>
    </row>
    <row r="6" spans="1:6" x14ac:dyDescent="0.25">
      <c r="A6">
        <v>1</v>
      </c>
      <c r="B6">
        <v>3</v>
      </c>
      <c r="C6" t="s">
        <v>2621</v>
      </c>
      <c r="D6" s="8">
        <v>3524.6788328023831</v>
      </c>
      <c r="E6" s="8">
        <v>11515.769922137559</v>
      </c>
      <c r="F6" s="8">
        <v>-1989074.3102239408</v>
      </c>
    </row>
    <row r="7" spans="1:6" x14ac:dyDescent="0.25">
      <c r="A7">
        <v>21</v>
      </c>
      <c r="B7">
        <v>3</v>
      </c>
      <c r="C7" t="s">
        <v>2621</v>
      </c>
      <c r="D7" s="8">
        <v>-8654.6788327426475</v>
      </c>
      <c r="E7" s="8">
        <v>4684.2300778561885</v>
      </c>
      <c r="F7" s="8">
        <v>-23919494.443728082</v>
      </c>
    </row>
    <row r="8" spans="1:6" x14ac:dyDescent="0.25">
      <c r="A8">
        <v>1</v>
      </c>
      <c r="B8">
        <v>4</v>
      </c>
      <c r="C8" t="s">
        <v>2622</v>
      </c>
      <c r="D8" s="8">
        <v>8654.6788327670947</v>
      </c>
      <c r="E8" s="8">
        <v>4684.2300778623076</v>
      </c>
      <c r="F8" s="8">
        <v>23919494.443776146</v>
      </c>
    </row>
    <row r="9" spans="1:6" x14ac:dyDescent="0.25">
      <c r="A9">
        <v>21</v>
      </c>
      <c r="B9">
        <v>4</v>
      </c>
      <c r="C9" t="s">
        <v>2622</v>
      </c>
      <c r="D9" s="8">
        <v>-3524.6788328274124</v>
      </c>
      <c r="E9" s="8">
        <v>11515.769922149364</v>
      </c>
      <c r="F9" s="8">
        <v>1989074.3101792512</v>
      </c>
    </row>
    <row r="10" spans="1:6" x14ac:dyDescent="0.25">
      <c r="A10">
        <v>1</v>
      </c>
      <c r="B10">
        <v>5</v>
      </c>
      <c r="C10" t="s">
        <v>2623</v>
      </c>
      <c r="D10" s="8">
        <v>-21984.797907390457</v>
      </c>
      <c r="E10" s="8">
        <v>-31199.999999999513</v>
      </c>
      <c r="F10" s="8">
        <v>-38979011.773359679</v>
      </c>
    </row>
    <row r="11" spans="1:6" x14ac:dyDescent="0.25">
      <c r="A11">
        <v>21</v>
      </c>
      <c r="B11">
        <v>5</v>
      </c>
      <c r="C11" t="s">
        <v>2623</v>
      </c>
      <c r="D11" s="8">
        <v>21984.797907395958</v>
      </c>
      <c r="E11" s="8">
        <v>-31200.000000010572</v>
      </c>
      <c r="F11" s="8">
        <v>38979011.773367107</v>
      </c>
    </row>
    <row r="12" spans="1:6" x14ac:dyDescent="0.25">
      <c r="A12">
        <v>1</v>
      </c>
      <c r="B12">
        <v>6</v>
      </c>
      <c r="C12" t="s">
        <v>2624</v>
      </c>
      <c r="D12" s="8">
        <v>-7636.8041377385161</v>
      </c>
      <c r="E12" s="8">
        <v>-24950.834831298038</v>
      </c>
      <c r="F12" s="8">
        <v>4309661.0054851901</v>
      </c>
    </row>
    <row r="13" spans="1:6" x14ac:dyDescent="0.25">
      <c r="A13">
        <v>21</v>
      </c>
      <c r="B13">
        <v>6</v>
      </c>
      <c r="C13" t="s">
        <v>2624</v>
      </c>
      <c r="D13" s="8">
        <v>18751.804137609113</v>
      </c>
      <c r="E13" s="8">
        <v>-10149.165168688407</v>
      </c>
      <c r="F13" s="8">
        <v>51825571.294744179</v>
      </c>
    </row>
    <row r="14" spans="1:6" x14ac:dyDescent="0.25">
      <c r="A14">
        <v>1</v>
      </c>
      <c r="B14">
        <v>7</v>
      </c>
      <c r="C14" t="s">
        <v>2625</v>
      </c>
      <c r="D14" s="8">
        <v>-18751.804137662053</v>
      </c>
      <c r="E14" s="8">
        <v>-10149.165168701662</v>
      </c>
      <c r="F14" s="8">
        <v>-51825571.294848308</v>
      </c>
    </row>
    <row r="15" spans="1:6" x14ac:dyDescent="0.25">
      <c r="A15">
        <v>21</v>
      </c>
      <c r="B15">
        <v>7</v>
      </c>
      <c r="C15" t="s">
        <v>2625</v>
      </c>
      <c r="D15" s="8">
        <v>7636.8041377927439</v>
      </c>
      <c r="E15" s="8">
        <v>-24950.834831323613</v>
      </c>
      <c r="F15" s="8">
        <v>-4309661.0053883698</v>
      </c>
    </row>
    <row r="16" spans="1:6" x14ac:dyDescent="0.25">
      <c r="A16">
        <v>1</v>
      </c>
      <c r="B16">
        <v>8</v>
      </c>
      <c r="C16" t="s">
        <v>2626</v>
      </c>
      <c r="D16" s="8">
        <v>28890.119539292675</v>
      </c>
      <c r="E16" s="8">
        <v>38399.999999999702</v>
      </c>
      <c r="F16" s="8">
        <v>52040304.718922064</v>
      </c>
    </row>
    <row r="17" spans="1:6" x14ac:dyDescent="0.25">
      <c r="A17">
        <v>21</v>
      </c>
      <c r="B17">
        <v>8</v>
      </c>
      <c r="C17" t="s">
        <v>2626</v>
      </c>
      <c r="D17" s="8">
        <v>-28890.119539294014</v>
      </c>
      <c r="E17" s="8">
        <v>38400.000000013148</v>
      </c>
      <c r="F17" s="8">
        <v>-52040304.718913987</v>
      </c>
    </row>
    <row r="18" spans="1:6" x14ac:dyDescent="0.25">
      <c r="A18">
        <v>1</v>
      </c>
      <c r="B18">
        <v>9</v>
      </c>
      <c r="C18" t="s">
        <v>2627</v>
      </c>
      <c r="D18" s="8">
        <v>21667.589654481708</v>
      </c>
      <c r="E18" s="8">
        <v>34423.576277887762</v>
      </c>
      <c r="F18" s="8">
        <v>32441618.316157997</v>
      </c>
    </row>
    <row r="19" spans="1:6" x14ac:dyDescent="0.25">
      <c r="A19">
        <v>21</v>
      </c>
      <c r="B19">
        <v>9</v>
      </c>
      <c r="C19" t="s">
        <v>2627</v>
      </c>
      <c r="D19" s="8">
        <v>-21667.589654438139</v>
      </c>
      <c r="E19" s="8">
        <v>23176.423722113777</v>
      </c>
      <c r="F19" s="8">
        <v>-45618838.762181208</v>
      </c>
    </row>
    <row r="20" spans="1:6" x14ac:dyDescent="0.25">
      <c r="A20">
        <v>1</v>
      </c>
      <c r="B20">
        <v>10</v>
      </c>
      <c r="C20" t="s">
        <v>2628</v>
      </c>
      <c r="D20" s="8">
        <v>21667.589654457348</v>
      </c>
      <c r="E20" s="8">
        <v>23176.423722111787</v>
      </c>
      <c r="F20" s="8">
        <v>45618838.762225106</v>
      </c>
    </row>
    <row r="21" spans="1:6" x14ac:dyDescent="0.25">
      <c r="A21">
        <v>21</v>
      </c>
      <c r="B21">
        <v>10</v>
      </c>
      <c r="C21" t="s">
        <v>2628</v>
      </c>
      <c r="D21" s="8">
        <v>-21667.589654502866</v>
      </c>
      <c r="E21" s="8">
        <v>34423.576277905951</v>
      </c>
      <c r="F21" s="8">
        <v>-32441618.316189773</v>
      </c>
    </row>
    <row r="22" spans="1:6" x14ac:dyDescent="0.25">
      <c r="A22">
        <v>1</v>
      </c>
      <c r="B22">
        <v>11</v>
      </c>
      <c r="C22" t="s">
        <v>2641</v>
      </c>
      <c r="D22" s="8">
        <v>462.37119624562547</v>
      </c>
      <c r="E22" s="8">
        <v>-2.4447217583656311E-9</v>
      </c>
      <c r="F22" s="8">
        <v>2194318.4466423052</v>
      </c>
    </row>
    <row r="23" spans="1:6" x14ac:dyDescent="0.25">
      <c r="A23">
        <v>21</v>
      </c>
      <c r="B23">
        <v>11</v>
      </c>
      <c r="C23" t="s">
        <v>2641</v>
      </c>
      <c r="D23" s="8">
        <v>-462.37119623328181</v>
      </c>
      <c r="E23" s="8">
        <v>-5.3551048040390015E-9</v>
      </c>
      <c r="F23" s="8">
        <v>-2194318.4466114994</v>
      </c>
    </row>
    <row r="24" spans="1:6" x14ac:dyDescent="0.25">
      <c r="A24">
        <v>1</v>
      </c>
      <c r="B24">
        <v>12</v>
      </c>
      <c r="C24" t="s">
        <v>2642</v>
      </c>
      <c r="D24" s="8">
        <v>-462.37119624562547</v>
      </c>
      <c r="E24" s="8">
        <v>2.4447217583656311E-9</v>
      </c>
      <c r="F24" s="8">
        <v>-2194318.4466423052</v>
      </c>
    </row>
    <row r="25" spans="1:6" x14ac:dyDescent="0.25">
      <c r="A25">
        <v>21</v>
      </c>
      <c r="B25">
        <v>12</v>
      </c>
      <c r="C25" t="s">
        <v>2642</v>
      </c>
      <c r="D25" s="8">
        <v>462.37119623328181</v>
      </c>
      <c r="E25" s="8">
        <v>5.3551048040390015E-9</v>
      </c>
      <c r="F25" s="8">
        <v>2194318.4466114994</v>
      </c>
    </row>
  </sheetData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1">
    <tabColor theme="9" tint="0.39997558519241921"/>
  </sheetPr>
  <dimension ref="A1:I2140"/>
  <sheetViews>
    <sheetView workbookViewId="0">
      <selection activeCell="F2" sqref="F2"/>
    </sheetView>
  </sheetViews>
  <sheetFormatPr defaultRowHeight="15" x14ac:dyDescent="0.25"/>
  <cols>
    <col min="1" max="1" width="3" bestFit="1" customWidth="1"/>
    <col min="2" max="2" width="10.7109375" bestFit="1" customWidth="1"/>
    <col min="3" max="3" width="20.5703125" bestFit="1" customWidth="1"/>
    <col min="4" max="5" width="7.140625" style="8" bestFit="1" customWidth="1"/>
    <col min="6" max="6" width="10.5703125" style="8" bestFit="1" customWidth="1"/>
    <col min="7" max="8" width="7.140625" style="8" bestFit="1" customWidth="1"/>
    <col min="9" max="9" width="10.5703125" style="8" bestFit="1" customWidth="1"/>
  </cols>
  <sheetData>
    <row r="1" spans="1:9" x14ac:dyDescent="0.25">
      <c r="A1" t="s">
        <v>17</v>
      </c>
      <c r="B1" t="s">
        <v>2618</v>
      </c>
      <c r="C1" t="s">
        <v>2619</v>
      </c>
      <c r="D1" t="s">
        <v>2609</v>
      </c>
      <c r="E1" t="s">
        <v>2610</v>
      </c>
      <c r="F1" t="s">
        <v>2611</v>
      </c>
      <c r="G1" t="s">
        <v>2612</v>
      </c>
      <c r="H1" t="s">
        <v>2613</v>
      </c>
      <c r="I1" t="s">
        <v>2614</v>
      </c>
    </row>
    <row r="2" spans="1:9" x14ac:dyDescent="0.25">
      <c r="A2">
        <v>1</v>
      </c>
      <c r="B2">
        <v>1</v>
      </c>
      <c r="C2" t="s">
        <v>2617</v>
      </c>
      <c r="D2" s="8">
        <v>-12868.570652058041</v>
      </c>
      <c r="E2" s="8">
        <v>7964.5907516594207</v>
      </c>
      <c r="F2" s="8">
        <v>14867134.573505968</v>
      </c>
      <c r="G2" s="8">
        <v>-12868.570652058041</v>
      </c>
      <c r="H2" s="8">
        <v>8590.2957226400267</v>
      </c>
      <c r="I2" s="8">
        <v>6589691.3363562375</v>
      </c>
    </row>
    <row r="3" spans="1:9" x14ac:dyDescent="0.25">
      <c r="A3">
        <v>2</v>
      </c>
      <c r="B3">
        <v>1</v>
      </c>
      <c r="C3" t="s">
        <v>2617</v>
      </c>
      <c r="D3" s="8">
        <v>-11806.88549315375</v>
      </c>
      <c r="E3" s="8">
        <v>8121.0169944056643</v>
      </c>
      <c r="F3" s="8">
        <v>-7481962.1667983048</v>
      </c>
      <c r="G3" s="8">
        <v>-11806.88549315375</v>
      </c>
      <c r="H3" s="8">
        <v>8433.8694798959677</v>
      </c>
      <c r="I3" s="8">
        <v>-11620683.785373427</v>
      </c>
    </row>
    <row r="4" spans="1:9" x14ac:dyDescent="0.25">
      <c r="A4">
        <v>3</v>
      </c>
      <c r="B4">
        <v>1</v>
      </c>
      <c r="C4" t="s">
        <v>2617</v>
      </c>
      <c r="D4" s="8">
        <v>5695.282887839654</v>
      </c>
      <c r="E4" s="8">
        <v>-11777.110028122634</v>
      </c>
      <c r="F4" s="8">
        <v>-11620683.78537347</v>
      </c>
      <c r="G4" s="8">
        <v>5695.282887839654</v>
      </c>
      <c r="H4" s="8">
        <v>-11464.257542632329</v>
      </c>
      <c r="I4" s="8">
        <v>-5810341.8926846581</v>
      </c>
    </row>
    <row r="5" spans="1:9" x14ac:dyDescent="0.25">
      <c r="A5">
        <v>4</v>
      </c>
      <c r="B5">
        <v>1</v>
      </c>
      <c r="C5" t="s">
        <v>2617</v>
      </c>
      <c r="D5" s="8">
        <v>5938.8277233300614</v>
      </c>
      <c r="E5" s="8">
        <v>-11707.80237811491</v>
      </c>
      <c r="F5" s="8">
        <v>-5810341.8926848825</v>
      </c>
      <c r="G5" s="8">
        <v>5938.8277233300614</v>
      </c>
      <c r="H5" s="8">
        <v>-11533.565192624606</v>
      </c>
      <c r="I5" s="8">
        <v>7.0780515670776367E-8</v>
      </c>
    </row>
    <row r="6" spans="1:9" x14ac:dyDescent="0.25">
      <c r="A6">
        <v>5</v>
      </c>
      <c r="B6">
        <v>1</v>
      </c>
      <c r="C6" t="s">
        <v>2617</v>
      </c>
      <c r="D6" s="8">
        <v>13379.557995604351</v>
      </c>
      <c r="E6" s="8">
        <v>2686.7581467086661</v>
      </c>
      <c r="F6" s="8">
        <v>-5.6548742577433586E-8</v>
      </c>
      <c r="G6" s="8">
        <v>13379.557995604351</v>
      </c>
      <c r="H6" s="8">
        <v>3171.3789777346697</v>
      </c>
      <c r="I6" s="8">
        <v>-4753878.276485824</v>
      </c>
    </row>
    <row r="7" spans="1:9" x14ac:dyDescent="0.25">
      <c r="A7">
        <v>6</v>
      </c>
      <c r="B7">
        <v>1</v>
      </c>
      <c r="C7" t="s">
        <v>2617</v>
      </c>
      <c r="D7" s="8">
        <v>13506.599226091057</v>
      </c>
      <c r="E7" s="8">
        <v>3149.425509220941</v>
      </c>
      <c r="F7" s="8">
        <v>-4753878.2764856964</v>
      </c>
      <c r="G7" s="8">
        <v>13506.599226091057</v>
      </c>
      <c r="H7" s="8">
        <v>3421.9255407112446</v>
      </c>
      <c r="I7" s="8">
        <v>-6396716.0389687121</v>
      </c>
    </row>
    <row r="8" spans="1:9" x14ac:dyDescent="0.25">
      <c r="A8">
        <v>7</v>
      </c>
      <c r="B8">
        <v>1</v>
      </c>
      <c r="C8" t="s">
        <v>2617</v>
      </c>
      <c r="D8" s="8">
        <v>-10154.574203108437</v>
      </c>
      <c r="E8" s="8">
        <v>-3974.998909118041</v>
      </c>
      <c r="F8" s="8">
        <v>-6396716.0389686376</v>
      </c>
      <c r="G8" s="8">
        <v>-10154.574203108437</v>
      </c>
      <c r="H8" s="8">
        <v>-3702.4988776277373</v>
      </c>
      <c r="I8" s="8">
        <v>-4477341.5922822356</v>
      </c>
    </row>
    <row r="9" spans="1:9" x14ac:dyDescent="0.25">
      <c r="A9">
        <v>8</v>
      </c>
      <c r="B9">
        <v>1</v>
      </c>
      <c r="C9" t="s">
        <v>2617</v>
      </c>
      <c r="D9" s="8">
        <v>-10027.53297263314</v>
      </c>
      <c r="E9" s="8">
        <v>-3724.4523461480562</v>
      </c>
      <c r="F9" s="8">
        <v>-4477341.5922821686</v>
      </c>
      <c r="G9" s="8">
        <v>-10027.53297263314</v>
      </c>
      <c r="H9" s="8">
        <v>-3239.8315151220527</v>
      </c>
      <c r="I9" s="8">
        <v>1174174.7611385251</v>
      </c>
    </row>
    <row r="10" spans="1:9" x14ac:dyDescent="0.25">
      <c r="A10">
        <v>9</v>
      </c>
      <c r="B10">
        <v>1</v>
      </c>
      <c r="C10" t="s">
        <v>2617</v>
      </c>
      <c r="D10" s="8">
        <v>-9181.4210697296076</v>
      </c>
      <c r="E10" s="8">
        <v>-1424.0446063763511</v>
      </c>
      <c r="F10" s="8">
        <v>1174174.7611385088</v>
      </c>
      <c r="G10" s="8">
        <v>-9181.4210697296076</v>
      </c>
      <c r="H10" s="8">
        <v>-790.13734386004398</v>
      </c>
      <c r="I10" s="8">
        <v>3524528.9013144574</v>
      </c>
    </row>
    <row r="11" spans="1:9" x14ac:dyDescent="0.25">
      <c r="A11">
        <v>10</v>
      </c>
      <c r="B11">
        <v>1</v>
      </c>
      <c r="C11" t="s">
        <v>2617</v>
      </c>
      <c r="D11" s="8">
        <v>-8527.7830397220096</v>
      </c>
      <c r="E11" s="8">
        <v>1343.2107122719542</v>
      </c>
      <c r="F11" s="8">
        <v>3524528.9013144369</v>
      </c>
      <c r="G11" s="8">
        <v>-8527.7830397220096</v>
      </c>
      <c r="H11" s="8">
        <v>1977.1179747882613</v>
      </c>
      <c r="I11" s="8">
        <v>7.6979631558060646E-9</v>
      </c>
    </row>
    <row r="12" spans="1:9" x14ac:dyDescent="0.25">
      <c r="A12">
        <v>11</v>
      </c>
      <c r="B12">
        <v>1</v>
      </c>
      <c r="C12" t="s">
        <v>2617</v>
      </c>
      <c r="D12" s="8">
        <v>-8527.7830397211947</v>
      </c>
      <c r="E12" s="8">
        <v>-1977.117974789448</v>
      </c>
      <c r="F12" s="8">
        <v>1.178705133497715E-9</v>
      </c>
      <c r="G12" s="8">
        <v>-8527.7830397211947</v>
      </c>
      <c r="H12" s="8">
        <v>-1343.2107122731409</v>
      </c>
      <c r="I12" s="8">
        <v>3524528.9013169524</v>
      </c>
    </row>
    <row r="13" spans="1:9" x14ac:dyDescent="0.25">
      <c r="A13">
        <v>12</v>
      </c>
      <c r="B13">
        <v>1</v>
      </c>
      <c r="C13" t="s">
        <v>2617</v>
      </c>
      <c r="D13" s="8">
        <v>-9181.4210697282106</v>
      </c>
      <c r="E13" s="8">
        <v>790.13734385949783</v>
      </c>
      <c r="F13" s="8">
        <v>3524528.9013169664</v>
      </c>
      <c r="G13" s="8">
        <v>-9181.4210697282106</v>
      </c>
      <c r="H13" s="8">
        <v>1424.044606375805</v>
      </c>
      <c r="I13" s="8">
        <v>1174174.7611421871</v>
      </c>
    </row>
    <row r="14" spans="1:9" x14ac:dyDescent="0.25">
      <c r="A14">
        <v>13</v>
      </c>
      <c r="B14">
        <v>1</v>
      </c>
      <c r="C14" t="s">
        <v>2617</v>
      </c>
      <c r="D14" s="8">
        <v>-10027.532972614281</v>
      </c>
      <c r="E14" s="8">
        <v>3239.8315151230004</v>
      </c>
      <c r="F14" s="8">
        <v>1174174.7611421787</v>
      </c>
      <c r="G14" s="8">
        <v>-10027.532972614281</v>
      </c>
      <c r="H14" s="8">
        <v>3724.4523461490039</v>
      </c>
      <c r="I14" s="8">
        <v>-4477341.5922800526</v>
      </c>
    </row>
    <row r="15" spans="1:9" x14ac:dyDescent="0.25">
      <c r="A15">
        <v>14</v>
      </c>
      <c r="B15">
        <v>1</v>
      </c>
      <c r="C15" t="s">
        <v>2617</v>
      </c>
      <c r="D15" s="8">
        <v>-10154.574203095399</v>
      </c>
      <c r="E15" s="8">
        <v>3702.4988776352752</v>
      </c>
      <c r="F15" s="8">
        <v>-4477341.5922796652</v>
      </c>
      <c r="G15" s="8">
        <v>-10154.574203095399</v>
      </c>
      <c r="H15" s="8">
        <v>3974.9989091255788</v>
      </c>
      <c r="I15" s="8">
        <v>-6396716.0389699042</v>
      </c>
    </row>
    <row r="16" spans="1:9" x14ac:dyDescent="0.25">
      <c r="A16">
        <v>15</v>
      </c>
      <c r="B16">
        <v>1</v>
      </c>
      <c r="C16" t="s">
        <v>2617</v>
      </c>
      <c r="D16" s="8">
        <v>13506.599226088263</v>
      </c>
      <c r="E16" s="8">
        <v>-3421.9255407057731</v>
      </c>
      <c r="F16" s="8">
        <v>-6396716.0389692113</v>
      </c>
      <c r="G16" s="8">
        <v>13506.599226088263</v>
      </c>
      <c r="H16" s="8">
        <v>-3149.4255092154694</v>
      </c>
      <c r="I16" s="8">
        <v>-4753878.2764889002</v>
      </c>
    </row>
    <row r="17" spans="1:9" x14ac:dyDescent="0.25">
      <c r="A17">
        <v>16</v>
      </c>
      <c r="B17">
        <v>1</v>
      </c>
      <c r="C17" t="s">
        <v>2617</v>
      </c>
      <c r="D17" s="8">
        <v>13379.557995611336</v>
      </c>
      <c r="E17" s="8">
        <v>-3171.3789777363904</v>
      </c>
      <c r="F17" s="8">
        <v>-4753878.276488563</v>
      </c>
      <c r="G17" s="8">
        <v>13379.557995611336</v>
      </c>
      <c r="H17" s="8">
        <v>-2686.7581467103869</v>
      </c>
      <c r="I17" s="8">
        <v>-3.4633558243513107E-9</v>
      </c>
    </row>
    <row r="18" spans="1:9" x14ac:dyDescent="0.25">
      <c r="A18">
        <v>17</v>
      </c>
      <c r="B18">
        <v>1</v>
      </c>
      <c r="C18" t="s">
        <v>2617</v>
      </c>
      <c r="D18" s="8">
        <v>5938.8277233259432</v>
      </c>
      <c r="E18" s="8">
        <v>11533.565192631318</v>
      </c>
      <c r="F18" s="8">
        <v>-1.7735874280333519E-7</v>
      </c>
      <c r="G18" s="8">
        <v>5938.8277233259432</v>
      </c>
      <c r="H18" s="8">
        <v>11707.802378121622</v>
      </c>
      <c r="I18" s="8">
        <v>-5810341.892688456</v>
      </c>
    </row>
    <row r="19" spans="1:9" x14ac:dyDescent="0.25">
      <c r="A19">
        <v>18</v>
      </c>
      <c r="B19">
        <v>1</v>
      </c>
      <c r="C19" t="s">
        <v>2617</v>
      </c>
      <c r="D19" s="8">
        <v>5695.2828878357541</v>
      </c>
      <c r="E19" s="8">
        <v>11464.257542630638</v>
      </c>
      <c r="F19" s="8">
        <v>-5810341.8926886544</v>
      </c>
      <c r="G19" s="8">
        <v>5695.2828878357541</v>
      </c>
      <c r="H19" s="8">
        <v>11777.110028120942</v>
      </c>
      <c r="I19" s="8">
        <v>-11620683.785376623</v>
      </c>
    </row>
    <row r="20" spans="1:9" x14ac:dyDescent="0.25">
      <c r="A20">
        <v>19</v>
      </c>
      <c r="B20">
        <v>1</v>
      </c>
      <c r="C20" t="s">
        <v>2617</v>
      </c>
      <c r="D20" s="8">
        <v>-11806.885493159367</v>
      </c>
      <c r="E20" s="8">
        <v>-8433.8694798952984</v>
      </c>
      <c r="F20" s="8">
        <v>-11620683.785376757</v>
      </c>
      <c r="G20" s="8">
        <v>-11806.885493159367</v>
      </c>
      <c r="H20" s="8">
        <v>-8121.0169944049949</v>
      </c>
      <c r="I20" s="8">
        <v>-7481962.1668015122</v>
      </c>
    </row>
    <row r="21" spans="1:9" x14ac:dyDescent="0.25">
      <c r="A21">
        <v>20</v>
      </c>
      <c r="B21">
        <v>1</v>
      </c>
      <c r="C21" t="s">
        <v>2617</v>
      </c>
      <c r="D21" s="8">
        <v>-12868.570652061901</v>
      </c>
      <c r="E21" s="8">
        <v>-8590.2957226406161</v>
      </c>
      <c r="F21" s="8">
        <v>6589691.3363540247</v>
      </c>
      <c r="G21" s="8">
        <v>-12868.570652061901</v>
      </c>
      <c r="H21" s="8">
        <v>-7964.59075166001</v>
      </c>
      <c r="I21" s="8">
        <v>14867134.573504336</v>
      </c>
    </row>
    <row r="22" spans="1:9" x14ac:dyDescent="0.25">
      <c r="A22">
        <v>21</v>
      </c>
      <c r="B22">
        <v>1</v>
      </c>
      <c r="C22" t="s">
        <v>2617</v>
      </c>
      <c r="D22" s="8">
        <v>-26195.822350447648</v>
      </c>
      <c r="E22" s="8">
        <v>-151.54463246485543</v>
      </c>
      <c r="F22" s="8">
        <v>5.449692253023386E-9</v>
      </c>
      <c r="G22" s="8">
        <v>-26195.822350447648</v>
      </c>
      <c r="H22" s="8">
        <v>151.5446324648635</v>
      </c>
      <c r="I22" s="8">
        <v>-5.3769326768815517E-9</v>
      </c>
    </row>
    <row r="23" spans="1:9" x14ac:dyDescent="0.25">
      <c r="A23">
        <v>22</v>
      </c>
      <c r="B23">
        <v>1</v>
      </c>
      <c r="C23" t="s">
        <v>2617</v>
      </c>
      <c r="D23" s="8">
        <v>312.93193458240961</v>
      </c>
      <c r="E23" s="8">
        <v>-230.22406443494106</v>
      </c>
      <c r="F23" s="8">
        <v>1.4551915228366852E-10</v>
      </c>
      <c r="G23" s="8">
        <v>312.93193458240961</v>
      </c>
      <c r="H23" s="8">
        <v>230.22406443494111</v>
      </c>
      <c r="I23" s="8">
        <v>5.8207660913467407E-11</v>
      </c>
    </row>
    <row r="24" spans="1:9" x14ac:dyDescent="0.25">
      <c r="A24">
        <v>23</v>
      </c>
      <c r="B24">
        <v>1</v>
      </c>
      <c r="C24" t="s">
        <v>2617</v>
      </c>
      <c r="D24" s="8">
        <v>-26195.822350450093</v>
      </c>
      <c r="E24" s="8">
        <v>-151.54463246485946</v>
      </c>
      <c r="F24" s="8">
        <v>-1.0913936421275139E-10</v>
      </c>
      <c r="G24" s="8">
        <v>-26195.822350450093</v>
      </c>
      <c r="H24" s="8">
        <v>151.54463246485946</v>
      </c>
      <c r="I24" s="8">
        <v>9.4587448984384537E-11</v>
      </c>
    </row>
    <row r="25" spans="1:9" x14ac:dyDescent="0.25">
      <c r="A25">
        <v>24</v>
      </c>
      <c r="B25">
        <v>1</v>
      </c>
      <c r="C25" t="s">
        <v>2617</v>
      </c>
      <c r="D25" s="8">
        <v>-12259.514951232393</v>
      </c>
      <c r="E25" s="8">
        <v>7981.240021816383</v>
      </c>
      <c r="F25" s="8">
        <v>6589691.336356285</v>
      </c>
      <c r="G25" s="8">
        <v>-12259.514951232393</v>
      </c>
      <c r="H25" s="8">
        <v>8573.6464524834155</v>
      </c>
      <c r="I25" s="8">
        <v>-7481962.1667985376</v>
      </c>
    </row>
    <row r="26" spans="1:9" x14ac:dyDescent="0.25">
      <c r="A26">
        <v>25</v>
      </c>
      <c r="B26">
        <v>1</v>
      </c>
      <c r="C26" t="s">
        <v>2617</v>
      </c>
      <c r="D26" s="8">
        <v>-12259.514951238081</v>
      </c>
      <c r="E26" s="8">
        <v>-8573.6464524838157</v>
      </c>
      <c r="F26" s="8">
        <v>-7481962.1668014694</v>
      </c>
      <c r="G26" s="8">
        <v>-12259.514951238081</v>
      </c>
      <c r="H26" s="8">
        <v>-7981.2400218167832</v>
      </c>
      <c r="I26" s="8">
        <v>6589691.3363540247</v>
      </c>
    </row>
    <row r="27" spans="1:9" x14ac:dyDescent="0.25">
      <c r="A27">
        <v>1</v>
      </c>
      <c r="B27">
        <v>2</v>
      </c>
      <c r="C27" t="s">
        <v>2620</v>
      </c>
      <c r="D27" s="8">
        <v>-14399.999999999784</v>
      </c>
      <c r="E27" s="8">
        <v>10146.829803410947</v>
      </c>
      <c r="F27" s="8">
        <v>17990313.126165997</v>
      </c>
      <c r="G27" s="8">
        <v>-14399.999999999784</v>
      </c>
      <c r="H27" s="8">
        <v>10146.829803410947</v>
      </c>
      <c r="I27" s="8">
        <v>7843483.3227550536</v>
      </c>
    </row>
    <row r="28" spans="1:9" x14ac:dyDescent="0.25">
      <c r="A28">
        <v>2</v>
      </c>
      <c r="B28">
        <v>2</v>
      </c>
      <c r="C28" t="s">
        <v>2620</v>
      </c>
      <c r="D28" s="8">
        <v>-14399.999999993161</v>
      </c>
      <c r="E28" s="8">
        <v>10146.829803409855</v>
      </c>
      <c r="F28" s="8">
        <v>-9406127.3430440575</v>
      </c>
      <c r="G28" s="8">
        <v>-14399.999999993161</v>
      </c>
      <c r="H28" s="8">
        <v>10146.829803409855</v>
      </c>
      <c r="I28" s="8">
        <v>-14479542.244748801</v>
      </c>
    </row>
    <row r="29" spans="1:9" x14ac:dyDescent="0.25">
      <c r="A29">
        <v>3</v>
      </c>
      <c r="B29">
        <v>2</v>
      </c>
      <c r="C29" t="s">
        <v>2620</v>
      </c>
      <c r="D29" s="8">
        <v>6686.3310662472068</v>
      </c>
      <c r="E29" s="8">
        <v>-14479.542244755132</v>
      </c>
      <c r="F29" s="8">
        <v>-14479542.244749151</v>
      </c>
      <c r="G29" s="8">
        <v>6686.3310662472068</v>
      </c>
      <c r="H29" s="8">
        <v>-14479.542244755132</v>
      </c>
      <c r="I29" s="8">
        <v>-7239771.1223716307</v>
      </c>
    </row>
    <row r="30" spans="1:9" x14ac:dyDescent="0.25">
      <c r="A30">
        <v>4</v>
      </c>
      <c r="B30">
        <v>2</v>
      </c>
      <c r="C30" t="s">
        <v>2620</v>
      </c>
      <c r="D30" s="8">
        <v>6686.3310662471922</v>
      </c>
      <c r="E30" s="8">
        <v>-14479.542244743301</v>
      </c>
      <c r="F30" s="8">
        <v>-7239771.1223717406</v>
      </c>
      <c r="G30" s="8">
        <v>6686.3310662471922</v>
      </c>
      <c r="H30" s="8">
        <v>-14479.542244743301</v>
      </c>
      <c r="I30" s="8">
        <v>-1.6391277313232422E-7</v>
      </c>
    </row>
    <row r="31" spans="1:9" x14ac:dyDescent="0.25">
      <c r="A31">
        <v>5</v>
      </c>
      <c r="B31">
        <v>2</v>
      </c>
      <c r="C31" t="s">
        <v>2620</v>
      </c>
      <c r="D31" s="8">
        <v>15883.713170409435</v>
      </c>
      <c r="E31" s="8">
        <v>3350.1944924745803</v>
      </c>
      <c r="F31" s="8">
        <v>-2.3189932107925415E-7</v>
      </c>
      <c r="G31" s="8">
        <v>15883.713170409435</v>
      </c>
      <c r="H31" s="8">
        <v>3350.1944924745803</v>
      </c>
      <c r="I31" s="8">
        <v>-5437365.6612864789</v>
      </c>
    </row>
    <row r="32" spans="1:9" x14ac:dyDescent="0.25">
      <c r="A32">
        <v>6</v>
      </c>
      <c r="B32">
        <v>2</v>
      </c>
      <c r="C32" t="s">
        <v>2620</v>
      </c>
      <c r="D32" s="8">
        <v>15883.713170398027</v>
      </c>
      <c r="E32" s="8">
        <v>3350.1944924833369</v>
      </c>
      <c r="F32" s="8">
        <v>-5437365.6612858772</v>
      </c>
      <c r="G32" s="8">
        <v>15883.713170398027</v>
      </c>
      <c r="H32" s="8">
        <v>3350.1944924833369</v>
      </c>
      <c r="I32" s="8">
        <v>-7112462.9075275511</v>
      </c>
    </row>
    <row r="33" spans="1:9" x14ac:dyDescent="0.25">
      <c r="A33">
        <v>7</v>
      </c>
      <c r="B33">
        <v>2</v>
      </c>
      <c r="C33" t="s">
        <v>2620</v>
      </c>
      <c r="D33" s="8">
        <v>-14390.896212693304</v>
      </c>
      <c r="E33" s="8">
        <v>-4427.301998511306</v>
      </c>
      <c r="F33" s="8">
        <v>-7112462.9075272754</v>
      </c>
      <c r="G33" s="8">
        <v>-14390.896212693304</v>
      </c>
      <c r="H33" s="8">
        <v>-4427.301998511306</v>
      </c>
      <c r="I33" s="8">
        <v>-4898811.9082716107</v>
      </c>
    </row>
    <row r="34" spans="1:9" x14ac:dyDescent="0.25">
      <c r="A34">
        <v>8</v>
      </c>
      <c r="B34">
        <v>2</v>
      </c>
      <c r="C34" t="s">
        <v>2620</v>
      </c>
      <c r="D34" s="8">
        <v>-14390.896212699125</v>
      </c>
      <c r="E34" s="8">
        <v>-4427.3019985108876</v>
      </c>
      <c r="F34" s="8">
        <v>-4898811.9082719404</v>
      </c>
      <c r="G34" s="8">
        <v>-14390.896212699125</v>
      </c>
      <c r="H34" s="8">
        <v>-4427.3019985108876</v>
      </c>
      <c r="I34" s="8">
        <v>2286699.2353112288</v>
      </c>
    </row>
    <row r="35" spans="1:9" x14ac:dyDescent="0.25">
      <c r="A35">
        <v>9</v>
      </c>
      <c r="B35">
        <v>2</v>
      </c>
      <c r="C35" t="s">
        <v>2620</v>
      </c>
      <c r="D35" s="8">
        <v>-14390.896212697029</v>
      </c>
      <c r="E35" s="8">
        <v>-605.67848879801977</v>
      </c>
      <c r="F35" s="8">
        <v>2286699.2353112013</v>
      </c>
      <c r="G35" s="8">
        <v>-14390.896212697029</v>
      </c>
      <c r="H35" s="8">
        <v>-605.67848879801977</v>
      </c>
      <c r="I35" s="8">
        <v>3572554.6670294134</v>
      </c>
    </row>
    <row r="36" spans="1:9" x14ac:dyDescent="0.25">
      <c r="A36">
        <v>10</v>
      </c>
      <c r="B36">
        <v>2</v>
      </c>
      <c r="C36" t="s">
        <v>2620</v>
      </c>
      <c r="D36" s="8">
        <v>-10087.291928953491</v>
      </c>
      <c r="E36" s="8">
        <v>1682.7859948325115</v>
      </c>
      <c r="F36" s="8">
        <v>3572554.6670294134</v>
      </c>
      <c r="G36" s="8">
        <v>-10087.291928953491</v>
      </c>
      <c r="H36" s="8">
        <v>1682.7859948325115</v>
      </c>
      <c r="I36" s="8">
        <v>-1.257285475730896E-8</v>
      </c>
    </row>
    <row r="37" spans="1:9" x14ac:dyDescent="0.25">
      <c r="A37">
        <v>11</v>
      </c>
      <c r="B37">
        <v>2</v>
      </c>
      <c r="C37" t="s">
        <v>2620</v>
      </c>
      <c r="D37" s="8">
        <v>-10087.291928951163</v>
      </c>
      <c r="E37" s="8">
        <v>-1682.7859948335577</v>
      </c>
      <c r="F37" s="8">
        <v>1.2107193470001221E-8</v>
      </c>
      <c r="G37" s="8">
        <v>-10087.291928951163</v>
      </c>
      <c r="H37" s="8">
        <v>-1682.7859948335577</v>
      </c>
      <c r="I37" s="8">
        <v>3572554.6670316588</v>
      </c>
    </row>
    <row r="38" spans="1:9" x14ac:dyDescent="0.25">
      <c r="A38">
        <v>12</v>
      </c>
      <c r="B38">
        <v>2</v>
      </c>
      <c r="C38" t="s">
        <v>2620</v>
      </c>
      <c r="D38" s="8">
        <v>-14390.896212699125</v>
      </c>
      <c r="E38" s="8">
        <v>605.67848879770463</v>
      </c>
      <c r="F38" s="8">
        <v>3572554.6670316691</v>
      </c>
      <c r="G38" s="8">
        <v>-14390.896212699125</v>
      </c>
      <c r="H38" s="8">
        <v>605.67848879770463</v>
      </c>
      <c r="I38" s="8">
        <v>2286699.2353141289</v>
      </c>
    </row>
    <row r="39" spans="1:9" x14ac:dyDescent="0.25">
      <c r="A39">
        <v>13</v>
      </c>
      <c r="B39">
        <v>2</v>
      </c>
      <c r="C39" t="s">
        <v>2620</v>
      </c>
      <c r="D39" s="8">
        <v>-14390.896212703548</v>
      </c>
      <c r="E39" s="8">
        <v>4427.3019985121155</v>
      </c>
      <c r="F39" s="8">
        <v>2286699.2353141354</v>
      </c>
      <c r="G39" s="8">
        <v>-14390.896212703548</v>
      </c>
      <c r="H39" s="8">
        <v>4427.3019985121155</v>
      </c>
      <c r="I39" s="8">
        <v>-4898811.9082710315</v>
      </c>
    </row>
    <row r="40" spans="1:9" x14ac:dyDescent="0.25">
      <c r="A40">
        <v>14</v>
      </c>
      <c r="B40">
        <v>2</v>
      </c>
      <c r="C40" t="s">
        <v>2620</v>
      </c>
      <c r="D40" s="8">
        <v>-14390.896212693304</v>
      </c>
      <c r="E40" s="8">
        <v>4427.301998517185</v>
      </c>
      <c r="F40" s="8">
        <v>-4898811.9082711264</v>
      </c>
      <c r="G40" s="8">
        <v>-14390.896212693304</v>
      </c>
      <c r="H40" s="8">
        <v>4427.301998517185</v>
      </c>
      <c r="I40" s="8">
        <v>-7112462.9075297564</v>
      </c>
    </row>
    <row r="41" spans="1:9" x14ac:dyDescent="0.25">
      <c r="A41">
        <v>15</v>
      </c>
      <c r="B41">
        <v>2</v>
      </c>
      <c r="C41" t="s">
        <v>2620</v>
      </c>
      <c r="D41" s="8">
        <v>15883.713170411065</v>
      </c>
      <c r="E41" s="8">
        <v>-3350.1944924757117</v>
      </c>
      <c r="F41" s="8">
        <v>-7112462.9075292945</v>
      </c>
      <c r="G41" s="8">
        <v>15883.713170411065</v>
      </c>
      <c r="H41" s="8">
        <v>-3350.1944924757117</v>
      </c>
      <c r="I41" s="8">
        <v>-5437365.6612914801</v>
      </c>
    </row>
    <row r="42" spans="1:9" x14ac:dyDescent="0.25">
      <c r="A42">
        <v>16</v>
      </c>
      <c r="B42">
        <v>2</v>
      </c>
      <c r="C42" t="s">
        <v>2620</v>
      </c>
      <c r="D42" s="8">
        <v>15883.713170401286</v>
      </c>
      <c r="E42" s="8">
        <v>-3350.1944924775235</v>
      </c>
      <c r="F42" s="8">
        <v>-5437365.6612910097</v>
      </c>
      <c r="G42" s="8">
        <v>15883.713170401286</v>
      </c>
      <c r="H42" s="8">
        <v>-3350.1944924775235</v>
      </c>
      <c r="I42" s="8">
        <v>1.1525116860866547E-8</v>
      </c>
    </row>
    <row r="43" spans="1:9" x14ac:dyDescent="0.25">
      <c r="A43">
        <v>17</v>
      </c>
      <c r="B43">
        <v>2</v>
      </c>
      <c r="C43" t="s">
        <v>2620</v>
      </c>
      <c r="D43" s="8">
        <v>6686.3310662397271</v>
      </c>
      <c r="E43" s="8">
        <v>14479.542244755694</v>
      </c>
      <c r="F43" s="8">
        <v>1.8114224076271057E-7</v>
      </c>
      <c r="G43" s="8">
        <v>6686.3310662397271</v>
      </c>
      <c r="H43" s="8">
        <v>14479.542244755694</v>
      </c>
      <c r="I43" s="8">
        <v>-7239771.1223776387</v>
      </c>
    </row>
    <row r="44" spans="1:9" x14ac:dyDescent="0.25">
      <c r="A44">
        <v>18</v>
      </c>
      <c r="B44">
        <v>2</v>
      </c>
      <c r="C44" t="s">
        <v>2620</v>
      </c>
      <c r="D44" s="8">
        <v>6686.3310662399017</v>
      </c>
      <c r="E44" s="8">
        <v>14479.542244751618</v>
      </c>
      <c r="F44" s="8">
        <v>-7239771.1223777737</v>
      </c>
      <c r="G44" s="8">
        <v>6686.3310662399017</v>
      </c>
      <c r="H44" s="8">
        <v>14479.542244751618</v>
      </c>
      <c r="I44" s="8">
        <v>-14479542.244753558</v>
      </c>
    </row>
    <row r="45" spans="1:9" x14ac:dyDescent="0.25">
      <c r="A45">
        <v>19</v>
      </c>
      <c r="B45">
        <v>2</v>
      </c>
      <c r="C45" t="s">
        <v>2620</v>
      </c>
      <c r="D45" s="8">
        <v>-14400.00000000486</v>
      </c>
      <c r="E45" s="8">
        <v>-10146.829803413508</v>
      </c>
      <c r="F45" s="8">
        <v>-14479542.244753815</v>
      </c>
      <c r="G45" s="8">
        <v>-14400.00000000486</v>
      </c>
      <c r="H45" s="8">
        <v>-10146.829803413508</v>
      </c>
      <c r="I45" s="8">
        <v>-9406127.3430473059</v>
      </c>
    </row>
    <row r="46" spans="1:9" x14ac:dyDescent="0.25">
      <c r="A46">
        <v>20</v>
      </c>
      <c r="B46">
        <v>2</v>
      </c>
      <c r="C46" t="s">
        <v>2620</v>
      </c>
      <c r="D46" s="8">
        <v>-14400.000000004884</v>
      </c>
      <c r="E46" s="8">
        <v>-10146.829803413537</v>
      </c>
      <c r="F46" s="8">
        <v>7843483.3227559179</v>
      </c>
      <c r="G46" s="8">
        <v>-14400.000000004884</v>
      </c>
      <c r="H46" s="8">
        <v>-10146.829803413537</v>
      </c>
      <c r="I46" s="8">
        <v>17990313.126169436</v>
      </c>
    </row>
    <row r="47" spans="1:9" x14ac:dyDescent="0.25">
      <c r="A47">
        <v>21</v>
      </c>
      <c r="B47">
        <v>2</v>
      </c>
      <c r="C47" t="s">
        <v>2620</v>
      </c>
      <c r="D47" s="8">
        <v>-32420.542223869241</v>
      </c>
      <c r="E47" s="8">
        <v>1.9326762412674725E-12</v>
      </c>
      <c r="F47" s="8">
        <v>2.5902409106492996E-9</v>
      </c>
      <c r="G47" s="8">
        <v>-32420.542223869241</v>
      </c>
      <c r="H47" s="8">
        <v>1.9326762412674725E-12</v>
      </c>
      <c r="I47" s="8">
        <v>-2.5611370801925659E-9</v>
      </c>
    </row>
    <row r="48" spans="1:9" x14ac:dyDescent="0.25">
      <c r="A48">
        <v>22</v>
      </c>
      <c r="B48">
        <v>2</v>
      </c>
      <c r="C48" t="s">
        <v>2620</v>
      </c>
      <c r="D48" s="8">
        <v>-4568.5431409068151</v>
      </c>
      <c r="E48" s="8">
        <v>1.5804959461990207E-15</v>
      </c>
      <c r="F48" s="8">
        <v>7.7292223274796272E-11</v>
      </c>
      <c r="G48" s="8">
        <v>-4568.5431409068151</v>
      </c>
      <c r="H48" s="8">
        <v>1.5804959461990207E-15</v>
      </c>
      <c r="I48" s="8">
        <v>7.8246197104277086E-11</v>
      </c>
    </row>
    <row r="49" spans="1:9" x14ac:dyDescent="0.25">
      <c r="A49">
        <v>23</v>
      </c>
      <c r="B49">
        <v>2</v>
      </c>
      <c r="C49" t="s">
        <v>2620</v>
      </c>
      <c r="D49" s="8">
        <v>-32420.542223875411</v>
      </c>
      <c r="E49" s="8">
        <v>8.5265128291212022E-14</v>
      </c>
      <c r="F49" s="8">
        <v>8.7311491370201111E-11</v>
      </c>
      <c r="G49" s="8">
        <v>-32420.542223875411</v>
      </c>
      <c r="H49" s="8">
        <v>8.5265128291212022E-14</v>
      </c>
      <c r="I49" s="8">
        <v>-5.8207660913467407E-11</v>
      </c>
    </row>
    <row r="50" spans="1:9" x14ac:dyDescent="0.25">
      <c r="A50">
        <v>24</v>
      </c>
      <c r="B50">
        <v>2</v>
      </c>
      <c r="C50" t="s">
        <v>2620</v>
      </c>
      <c r="D50" s="8">
        <v>-14399.999999993166</v>
      </c>
      <c r="E50" s="8">
        <v>10146.829803411294</v>
      </c>
      <c r="F50" s="8">
        <v>7843483.3227550993</v>
      </c>
      <c r="G50" s="8">
        <v>-14399.999999993166</v>
      </c>
      <c r="H50" s="8">
        <v>10146.829803411294</v>
      </c>
      <c r="I50" s="8">
        <v>-9406127.3430440854</v>
      </c>
    </row>
    <row r="51" spans="1:9" x14ac:dyDescent="0.25">
      <c r="A51">
        <v>25</v>
      </c>
      <c r="B51">
        <v>2</v>
      </c>
      <c r="C51" t="s">
        <v>2620</v>
      </c>
      <c r="D51" s="8">
        <v>-14400.000000004882</v>
      </c>
      <c r="E51" s="8">
        <v>-10146.829803413537</v>
      </c>
      <c r="F51" s="8">
        <v>-9406127.3430470768</v>
      </c>
      <c r="G51" s="8">
        <v>-14400.000000004882</v>
      </c>
      <c r="H51" s="8">
        <v>-10146.829803413537</v>
      </c>
      <c r="I51" s="8">
        <v>7843483.3227559254</v>
      </c>
    </row>
    <row r="52" spans="1:9" x14ac:dyDescent="0.25">
      <c r="A52">
        <v>1</v>
      </c>
      <c r="B52">
        <v>3</v>
      </c>
      <c r="C52" t="s">
        <v>2621</v>
      </c>
      <c r="D52" s="8">
        <v>-11515.769922137559</v>
      </c>
      <c r="E52" s="8">
        <v>3524.6788328023831</v>
      </c>
      <c r="F52" s="8">
        <v>-1989074.3102239408</v>
      </c>
      <c r="G52" s="8">
        <v>-11515.769922137559</v>
      </c>
      <c r="H52" s="8">
        <v>3524.6788328023831</v>
      </c>
      <c r="I52" s="8">
        <v>-5513753.1430263203</v>
      </c>
    </row>
    <row r="53" spans="1:9" x14ac:dyDescent="0.25">
      <c r="A53">
        <v>2</v>
      </c>
      <c r="B53">
        <v>3</v>
      </c>
      <c r="C53" t="s">
        <v>2621</v>
      </c>
      <c r="D53" s="8">
        <v>-11515.769922124382</v>
      </c>
      <c r="E53" s="8">
        <v>3524.6788328026887</v>
      </c>
      <c r="F53" s="8">
        <v>-11505707.158789843</v>
      </c>
      <c r="G53" s="8">
        <v>-11515.769922124382</v>
      </c>
      <c r="H53" s="8">
        <v>3524.6788328026887</v>
      </c>
      <c r="I53" s="8">
        <v>-13268046.575191081</v>
      </c>
    </row>
    <row r="54" spans="1:9" x14ac:dyDescent="0.25">
      <c r="A54">
        <v>3</v>
      </c>
      <c r="B54">
        <v>3</v>
      </c>
      <c r="C54" t="s">
        <v>2621</v>
      </c>
      <c r="D54" s="8">
        <v>2863.0012084734626</v>
      </c>
      <c r="E54" s="8">
        <v>-13268.046575195389</v>
      </c>
      <c r="F54" s="8">
        <v>-13268046.5751912</v>
      </c>
      <c r="G54" s="8">
        <v>2863.0012084734626</v>
      </c>
      <c r="H54" s="8">
        <v>-13268.046575195389</v>
      </c>
      <c r="I54" s="8">
        <v>-6634023.2875937223</v>
      </c>
    </row>
    <row r="55" spans="1:9" x14ac:dyDescent="0.25">
      <c r="A55">
        <v>4</v>
      </c>
      <c r="B55">
        <v>3</v>
      </c>
      <c r="C55" t="s">
        <v>2621</v>
      </c>
      <c r="D55" s="8">
        <v>2863.0012084734481</v>
      </c>
      <c r="E55" s="8">
        <v>-13268.046575187589</v>
      </c>
      <c r="F55" s="8">
        <v>-6634023.2875937819</v>
      </c>
      <c r="G55" s="8">
        <v>2863.0012084734481</v>
      </c>
      <c r="H55" s="8">
        <v>-13268.046575187589</v>
      </c>
      <c r="I55" s="8">
        <v>-1.1920928955078125E-7</v>
      </c>
    </row>
    <row r="56" spans="1:9" x14ac:dyDescent="0.25">
      <c r="A56">
        <v>5</v>
      </c>
      <c r="B56">
        <v>3</v>
      </c>
      <c r="C56" t="s">
        <v>2621</v>
      </c>
      <c r="D56" s="8">
        <v>13459.401898113079</v>
      </c>
      <c r="E56" s="8">
        <v>155.15336383206886</v>
      </c>
      <c r="F56" s="8">
        <v>-1.862645149230957E-7</v>
      </c>
      <c r="G56" s="8">
        <v>13459.401898113079</v>
      </c>
      <c r="H56" s="8">
        <v>155.15336383206886</v>
      </c>
      <c r="I56" s="8">
        <v>-251813.90949963033</v>
      </c>
    </row>
    <row r="57" spans="1:9" x14ac:dyDescent="0.25">
      <c r="A57">
        <v>6</v>
      </c>
      <c r="B57">
        <v>3</v>
      </c>
      <c r="C57" t="s">
        <v>2621</v>
      </c>
      <c r="D57" s="8">
        <v>13459.401898123324</v>
      </c>
      <c r="E57" s="8">
        <v>155.15336381830275</v>
      </c>
      <c r="F57" s="8">
        <v>-251813.909499228</v>
      </c>
      <c r="G57" s="8">
        <v>13459.401898123324</v>
      </c>
      <c r="H57" s="8">
        <v>155.15336381830275</v>
      </c>
      <c r="I57" s="8">
        <v>-329390.59140837193</v>
      </c>
    </row>
    <row r="58" spans="1:9" x14ac:dyDescent="0.25">
      <c r="A58">
        <v>7</v>
      </c>
      <c r="B58">
        <v>3</v>
      </c>
      <c r="C58" t="s">
        <v>2621</v>
      </c>
      <c r="D58" s="8">
        <v>-7184.8570779897273</v>
      </c>
      <c r="E58" s="8">
        <v>-3932.6641422044486</v>
      </c>
      <c r="F58" s="8">
        <v>-329390.59140849113</v>
      </c>
      <c r="G58" s="8">
        <v>-7184.8570779897273</v>
      </c>
      <c r="H58" s="8">
        <v>-3932.6641422044486</v>
      </c>
      <c r="I58" s="8">
        <v>1636941.4796938896</v>
      </c>
    </row>
    <row r="59" spans="1:9" x14ac:dyDescent="0.25">
      <c r="A59">
        <v>8</v>
      </c>
      <c r="B59">
        <v>3</v>
      </c>
      <c r="C59" t="s">
        <v>2621</v>
      </c>
      <c r="D59" s="8">
        <v>-7184.8570780013688</v>
      </c>
      <c r="E59" s="8">
        <v>-3932.6641421988934</v>
      </c>
      <c r="F59" s="8">
        <v>1636941.479693301</v>
      </c>
      <c r="G59" s="8">
        <v>-7184.8570780013688</v>
      </c>
      <c r="H59" s="8">
        <v>-3932.6641421988934</v>
      </c>
      <c r="I59" s="8">
        <v>8019655.3824821264</v>
      </c>
    </row>
    <row r="60" spans="1:9" x14ac:dyDescent="0.25">
      <c r="A60">
        <v>9</v>
      </c>
      <c r="B60">
        <v>3</v>
      </c>
      <c r="C60" t="s">
        <v>2621</v>
      </c>
      <c r="D60" s="8">
        <v>-7184.8570779985748</v>
      </c>
      <c r="E60" s="8">
        <v>-111.04063248720377</v>
      </c>
      <c r="F60" s="8">
        <v>8019655.3824821524</v>
      </c>
      <c r="G60" s="8">
        <v>-7184.8570779985748</v>
      </c>
      <c r="H60" s="8">
        <v>-111.04063248720377</v>
      </c>
      <c r="I60" s="8">
        <v>8255394.6452524737</v>
      </c>
    </row>
    <row r="61" spans="1:9" x14ac:dyDescent="0.25">
      <c r="A61">
        <v>10</v>
      </c>
      <c r="B61">
        <v>3</v>
      </c>
      <c r="C61" t="s">
        <v>2621</v>
      </c>
      <c r="D61" s="8">
        <v>-7684.4178741578944</v>
      </c>
      <c r="E61" s="8">
        <v>3888.5514108584393</v>
      </c>
      <c r="F61" s="8">
        <v>8255394.6452524588</v>
      </c>
      <c r="G61" s="8">
        <v>-7684.4178741578944</v>
      </c>
      <c r="H61" s="8">
        <v>3888.5514108584393</v>
      </c>
      <c r="I61" s="8">
        <v>1.4901161193847656E-8</v>
      </c>
    </row>
    <row r="62" spans="1:9" x14ac:dyDescent="0.25">
      <c r="A62">
        <v>11</v>
      </c>
      <c r="B62">
        <v>3</v>
      </c>
      <c r="C62" t="s">
        <v>2621</v>
      </c>
      <c r="D62" s="8">
        <v>-10224.320123828016</v>
      </c>
      <c r="E62" s="8">
        <v>1330.1870087894386</v>
      </c>
      <c r="F62" s="8">
        <v>3.7252902984619141E-9</v>
      </c>
      <c r="G62" s="8">
        <v>-10224.320123828016</v>
      </c>
      <c r="H62" s="8">
        <v>1330.1870087894386</v>
      </c>
      <c r="I62" s="8">
        <v>-2823987.0196599886</v>
      </c>
    </row>
    <row r="63" spans="1:9" x14ac:dyDescent="0.25">
      <c r="A63">
        <v>12</v>
      </c>
      <c r="B63">
        <v>3</v>
      </c>
      <c r="C63" t="s">
        <v>2621</v>
      </c>
      <c r="D63" s="8">
        <v>-9724.7593276761472</v>
      </c>
      <c r="E63" s="8">
        <v>1508.1555424195485</v>
      </c>
      <c r="F63" s="8">
        <v>-2823987.0196599839</v>
      </c>
      <c r="G63" s="8">
        <v>-9724.7593276761472</v>
      </c>
      <c r="H63" s="8">
        <v>1508.1555424195485</v>
      </c>
      <c r="I63" s="8">
        <v>-6025801.2362166885</v>
      </c>
    </row>
    <row r="64" spans="1:9" x14ac:dyDescent="0.25">
      <c r="A64">
        <v>13</v>
      </c>
      <c r="B64">
        <v>3</v>
      </c>
      <c r="C64" t="s">
        <v>2621</v>
      </c>
      <c r="D64" s="8">
        <v>-9724.7593276659027</v>
      </c>
      <c r="E64" s="8">
        <v>1508.1555424161834</v>
      </c>
      <c r="F64" s="8">
        <v>-6025801.2362166755</v>
      </c>
      <c r="G64" s="8">
        <v>-9724.7593276659027</v>
      </c>
      <c r="H64" s="8">
        <v>1508.1555424161834</v>
      </c>
      <c r="I64" s="8">
        <v>-8473537.6815581545</v>
      </c>
    </row>
    <row r="65" spans="1:9" x14ac:dyDescent="0.25">
      <c r="A65">
        <v>14</v>
      </c>
      <c r="B65">
        <v>3</v>
      </c>
      <c r="C65" t="s">
        <v>2621</v>
      </c>
      <c r="D65" s="8">
        <v>-9724.7593276053667</v>
      </c>
      <c r="E65" s="8">
        <v>1508.1555424387334</v>
      </c>
      <c r="F65" s="8">
        <v>-8473537.6815575361</v>
      </c>
      <c r="G65" s="8">
        <v>-9724.7593276053667</v>
      </c>
      <c r="H65" s="8">
        <v>1508.1555424387334</v>
      </c>
      <c r="I65" s="8">
        <v>-9227615.4527771473</v>
      </c>
    </row>
    <row r="66" spans="1:9" x14ac:dyDescent="0.25">
      <c r="A66">
        <v>15</v>
      </c>
      <c r="B66">
        <v>3</v>
      </c>
      <c r="C66" t="s">
        <v>2621</v>
      </c>
      <c r="D66" s="8">
        <v>5556.3440573364496</v>
      </c>
      <c r="E66" s="8">
        <v>-4346.4980936264619</v>
      </c>
      <c r="F66" s="8">
        <v>-9227615.4527763873</v>
      </c>
      <c r="G66" s="8">
        <v>5556.3440573364496</v>
      </c>
      <c r="H66" s="8">
        <v>-4346.4980936264619</v>
      </c>
      <c r="I66" s="8">
        <v>-7054366.4059639871</v>
      </c>
    </row>
    <row r="67" spans="1:9" x14ac:dyDescent="0.25">
      <c r="A67">
        <v>16</v>
      </c>
      <c r="B67">
        <v>3</v>
      </c>
      <c r="C67" t="s">
        <v>2621</v>
      </c>
      <c r="D67" s="8">
        <v>5556.3440573327243</v>
      </c>
      <c r="E67" s="8">
        <v>-4346.4980936314605</v>
      </c>
      <c r="F67" s="8">
        <v>-7054366.4059638754</v>
      </c>
      <c r="G67" s="8">
        <v>5556.3440573327243</v>
      </c>
      <c r="H67" s="8">
        <v>-4346.4980936314605</v>
      </c>
      <c r="I67" s="8">
        <v>7.4505805969238281E-9</v>
      </c>
    </row>
    <row r="68" spans="1:9" x14ac:dyDescent="0.25">
      <c r="A68">
        <v>17</v>
      </c>
      <c r="B68">
        <v>3</v>
      </c>
      <c r="C68" t="s">
        <v>2621</v>
      </c>
      <c r="D68" s="8">
        <v>5959.0915569565477</v>
      </c>
      <c r="E68" s="8">
        <v>3775.4778210496879</v>
      </c>
      <c r="F68" s="8">
        <v>-4.4703483581542969E-8</v>
      </c>
      <c r="G68" s="8">
        <v>5959.0915569565477</v>
      </c>
      <c r="H68" s="8">
        <v>3775.4778210496879</v>
      </c>
      <c r="I68" s="8">
        <v>-1887738.9105245173</v>
      </c>
    </row>
    <row r="69" spans="1:9" x14ac:dyDescent="0.25">
      <c r="A69">
        <v>18</v>
      </c>
      <c r="B69">
        <v>3</v>
      </c>
      <c r="C69" t="s">
        <v>2621</v>
      </c>
      <c r="D69" s="8">
        <v>5959.0915569567514</v>
      </c>
      <c r="E69" s="8">
        <v>3775.4778210488148</v>
      </c>
      <c r="F69" s="8">
        <v>-1887738.9105245471</v>
      </c>
      <c r="G69" s="8">
        <v>5959.0915569567514</v>
      </c>
      <c r="H69" s="8">
        <v>3775.4778210488148</v>
      </c>
      <c r="I69" s="8">
        <v>-3775477.8210488558</v>
      </c>
    </row>
    <row r="70" spans="1:9" x14ac:dyDescent="0.25">
      <c r="A70">
        <v>19</v>
      </c>
      <c r="B70">
        <v>3</v>
      </c>
      <c r="C70" t="s">
        <v>2621</v>
      </c>
      <c r="D70" s="8">
        <v>-4684.2300778561766</v>
      </c>
      <c r="E70" s="8">
        <v>-8654.6788327468093</v>
      </c>
      <c r="F70" s="8">
        <v>-3775477.8210493326</v>
      </c>
      <c r="G70" s="8">
        <v>-4684.2300778561766</v>
      </c>
      <c r="H70" s="8">
        <v>-8654.6788327468093</v>
      </c>
      <c r="I70" s="8">
        <v>551861.59532308578</v>
      </c>
    </row>
    <row r="71" spans="1:9" x14ac:dyDescent="0.25">
      <c r="A71">
        <v>20</v>
      </c>
      <c r="B71">
        <v>3</v>
      </c>
      <c r="C71" t="s">
        <v>2621</v>
      </c>
      <c r="D71" s="8">
        <v>-4684.2300778561885</v>
      </c>
      <c r="E71" s="8">
        <v>-8654.6788327426475</v>
      </c>
      <c r="F71" s="8">
        <v>15264815.610985436</v>
      </c>
      <c r="G71" s="8">
        <v>-4684.2300778561885</v>
      </c>
      <c r="H71" s="8">
        <v>-8654.6788327426475</v>
      </c>
      <c r="I71" s="8">
        <v>23919494.443728082</v>
      </c>
    </row>
    <row r="72" spans="1:9" x14ac:dyDescent="0.25">
      <c r="A72">
        <v>21</v>
      </c>
      <c r="B72">
        <v>3</v>
      </c>
      <c r="C72" t="s">
        <v>2621</v>
      </c>
      <c r="D72" s="8">
        <v>-22107.570781398157</v>
      </c>
      <c r="E72" s="8">
        <v>-3.4106051316484809E-12</v>
      </c>
      <c r="F72" s="8">
        <v>-3.7252902984619141E-9</v>
      </c>
      <c r="G72" s="8">
        <v>-22107.570781398157</v>
      </c>
      <c r="H72" s="8">
        <v>-3.4106051316484809E-12</v>
      </c>
      <c r="I72" s="8">
        <v>4.1909515857696533E-9</v>
      </c>
    </row>
    <row r="73" spans="1:9" x14ac:dyDescent="0.25">
      <c r="A73">
        <v>22</v>
      </c>
      <c r="B73">
        <v>3</v>
      </c>
      <c r="C73" t="s">
        <v>2621</v>
      </c>
      <c r="D73" s="8">
        <v>530.31480086827651</v>
      </c>
      <c r="E73" s="8">
        <v>-4.5474735088646412E-13</v>
      </c>
      <c r="F73" s="8">
        <v>2.3283064365386963E-10</v>
      </c>
      <c r="G73" s="8">
        <v>530.31480086827651</v>
      </c>
      <c r="H73" s="8">
        <v>-4.5474735088646412E-13</v>
      </c>
      <c r="I73" s="8">
        <v>-4.6566128730773926E-10</v>
      </c>
    </row>
    <row r="74" spans="1:9" x14ac:dyDescent="0.25">
      <c r="A74">
        <v>23</v>
      </c>
      <c r="B74">
        <v>3</v>
      </c>
      <c r="C74" t="s">
        <v>2621</v>
      </c>
      <c r="D74" s="8">
        <v>-16364.26258222363</v>
      </c>
      <c r="E74" s="8">
        <v>2.2737367544323206E-13</v>
      </c>
      <c r="F74" s="8">
        <v>1.6298145055770874E-9</v>
      </c>
      <c r="G74" s="8">
        <v>-16364.26258222363</v>
      </c>
      <c r="H74" s="8">
        <v>2.2737367544323206E-13</v>
      </c>
      <c r="I74" s="8">
        <v>-1.862645149230957E-9</v>
      </c>
    </row>
    <row r="75" spans="1:9" x14ac:dyDescent="0.25">
      <c r="A75">
        <v>24</v>
      </c>
      <c r="B75">
        <v>3</v>
      </c>
      <c r="C75" t="s">
        <v>2621</v>
      </c>
      <c r="D75" s="8">
        <v>-11515.769922124373</v>
      </c>
      <c r="E75" s="8">
        <v>3524.6788328022267</v>
      </c>
      <c r="F75" s="8">
        <v>-5513753.1430262886</v>
      </c>
      <c r="G75" s="8">
        <v>-11515.769922124373</v>
      </c>
      <c r="H75" s="8">
        <v>3524.6788328022267</v>
      </c>
      <c r="I75" s="8">
        <v>-11505707.158790074</v>
      </c>
    </row>
    <row r="76" spans="1:9" x14ac:dyDescent="0.25">
      <c r="A76">
        <v>25</v>
      </c>
      <c r="B76">
        <v>3</v>
      </c>
      <c r="C76" t="s">
        <v>2621</v>
      </c>
      <c r="D76" s="8">
        <v>-4684.2300778561885</v>
      </c>
      <c r="E76" s="8">
        <v>-8654.6788327426402</v>
      </c>
      <c r="F76" s="8">
        <v>551861.59532295913</v>
      </c>
      <c r="G76" s="8">
        <v>-4684.2300778561885</v>
      </c>
      <c r="H76" s="8">
        <v>-8654.6788327426402</v>
      </c>
      <c r="I76" s="8">
        <v>15264815.610985421</v>
      </c>
    </row>
    <row r="77" spans="1:9" x14ac:dyDescent="0.25">
      <c r="A77">
        <v>1</v>
      </c>
      <c r="B77">
        <v>4</v>
      </c>
      <c r="C77" t="s">
        <v>2622</v>
      </c>
      <c r="D77" s="8">
        <v>-4684.2300778623076</v>
      </c>
      <c r="E77" s="8">
        <v>8654.6788327670947</v>
      </c>
      <c r="F77" s="8">
        <v>23919494.443776146</v>
      </c>
      <c r="G77" s="8">
        <v>-4684.2300778623076</v>
      </c>
      <c r="H77" s="8">
        <v>8654.6788327670947</v>
      </c>
      <c r="I77" s="8">
        <v>15264815.611009061</v>
      </c>
    </row>
    <row r="78" spans="1:9" x14ac:dyDescent="0.25">
      <c r="A78">
        <v>2</v>
      </c>
      <c r="B78">
        <v>4</v>
      </c>
      <c r="C78" t="s">
        <v>2622</v>
      </c>
      <c r="D78" s="8">
        <v>-4684.2300778701392</v>
      </c>
      <c r="E78" s="8">
        <v>8654.6788327649701</v>
      </c>
      <c r="F78" s="8">
        <v>551861.59530353546</v>
      </c>
      <c r="G78" s="8">
        <v>-4684.2300778701392</v>
      </c>
      <c r="H78" s="8">
        <v>8654.6788327649701</v>
      </c>
      <c r="I78" s="8">
        <v>-3775477.8210783005</v>
      </c>
    </row>
    <row r="79" spans="1:9" x14ac:dyDescent="0.25">
      <c r="A79">
        <v>3</v>
      </c>
      <c r="B79">
        <v>4</v>
      </c>
      <c r="C79" t="s">
        <v>2622</v>
      </c>
      <c r="D79" s="8">
        <v>5959.0915569854697</v>
      </c>
      <c r="E79" s="8">
        <v>-3775.4778210800141</v>
      </c>
      <c r="F79" s="8">
        <v>-3775477.8210790753</v>
      </c>
      <c r="G79" s="8">
        <v>5959.0915569854697</v>
      </c>
      <c r="H79" s="8">
        <v>-3775.4778210800141</v>
      </c>
      <c r="I79" s="8">
        <v>-1887738.9105385542</v>
      </c>
    </row>
    <row r="80" spans="1:9" x14ac:dyDescent="0.25">
      <c r="A80">
        <v>4</v>
      </c>
      <c r="B80">
        <v>4</v>
      </c>
      <c r="C80" t="s">
        <v>2622</v>
      </c>
      <c r="D80" s="8">
        <v>5959.0915569855133</v>
      </c>
      <c r="E80" s="8">
        <v>-3775.4778210769291</v>
      </c>
      <c r="F80" s="8">
        <v>-1887738.9105386734</v>
      </c>
      <c r="G80" s="8">
        <v>5959.0915569855133</v>
      </c>
      <c r="H80" s="8">
        <v>-3775.4778210769291</v>
      </c>
      <c r="I80" s="8">
        <v>0</v>
      </c>
    </row>
    <row r="81" spans="1:9" x14ac:dyDescent="0.25">
      <c r="A81">
        <v>5</v>
      </c>
      <c r="B81">
        <v>4</v>
      </c>
      <c r="C81" t="s">
        <v>2622</v>
      </c>
      <c r="D81" s="8">
        <v>5556.3440573932603</v>
      </c>
      <c r="E81" s="8">
        <v>4346.4980936342181</v>
      </c>
      <c r="F81" s="8">
        <v>-3.7252902984619141E-8</v>
      </c>
      <c r="G81" s="8">
        <v>5556.3440573932603</v>
      </c>
      <c r="H81" s="8">
        <v>4346.4980936342181</v>
      </c>
      <c r="I81" s="8">
        <v>-7054366.405968383</v>
      </c>
    </row>
    <row r="82" spans="1:9" x14ac:dyDescent="0.25">
      <c r="A82">
        <v>6</v>
      </c>
      <c r="B82">
        <v>4</v>
      </c>
      <c r="C82" t="s">
        <v>2622</v>
      </c>
      <c r="D82" s="8">
        <v>5556.3440573662519</v>
      </c>
      <c r="E82" s="8">
        <v>4346.4980936596403</v>
      </c>
      <c r="F82" s="8">
        <v>-7054366.4059683383</v>
      </c>
      <c r="G82" s="8">
        <v>5556.3440573662519</v>
      </c>
      <c r="H82" s="8">
        <v>4346.4980936596403</v>
      </c>
      <c r="I82" s="8">
        <v>-9227615.4527975917</v>
      </c>
    </row>
    <row r="83" spans="1:9" x14ac:dyDescent="0.25">
      <c r="A83">
        <v>7</v>
      </c>
      <c r="B83">
        <v>4</v>
      </c>
      <c r="C83" t="s">
        <v>2622</v>
      </c>
      <c r="D83" s="8">
        <v>-9724.7593276575208</v>
      </c>
      <c r="E83" s="8">
        <v>-1508.1555424258113</v>
      </c>
      <c r="F83" s="8">
        <v>-9227615.4527975768</v>
      </c>
      <c r="G83" s="8">
        <v>-9724.7593276575208</v>
      </c>
      <c r="H83" s="8">
        <v>-1508.1555424258113</v>
      </c>
      <c r="I83" s="8">
        <v>-8473537.6815849841</v>
      </c>
    </row>
    <row r="84" spans="1:9" x14ac:dyDescent="0.25">
      <c r="A84">
        <v>8</v>
      </c>
      <c r="B84">
        <v>4</v>
      </c>
      <c r="C84" t="s">
        <v>2622</v>
      </c>
      <c r="D84" s="8">
        <v>-9724.7593276510015</v>
      </c>
      <c r="E84" s="8">
        <v>-1508.1555424298695</v>
      </c>
      <c r="F84" s="8">
        <v>-8473537.6815847419</v>
      </c>
      <c r="G84" s="8">
        <v>-9724.7593276510015</v>
      </c>
      <c r="H84" s="8">
        <v>-1508.1555424298695</v>
      </c>
      <c r="I84" s="8">
        <v>-6025801.2362211104</v>
      </c>
    </row>
    <row r="85" spans="1:9" x14ac:dyDescent="0.25">
      <c r="A85">
        <v>9</v>
      </c>
      <c r="B85">
        <v>4</v>
      </c>
      <c r="C85" t="s">
        <v>2622</v>
      </c>
      <c r="D85" s="8">
        <v>-9724.7593276500702</v>
      </c>
      <c r="E85" s="8">
        <v>-1508.1555424292419</v>
      </c>
      <c r="F85" s="8">
        <v>-6025801.23622109</v>
      </c>
      <c r="G85" s="8">
        <v>-9724.7593276500702</v>
      </c>
      <c r="H85" s="8">
        <v>-1508.1555424292419</v>
      </c>
      <c r="I85" s="8">
        <v>-2823987.0196438059</v>
      </c>
    </row>
    <row r="86" spans="1:9" x14ac:dyDescent="0.25">
      <c r="A86">
        <v>10</v>
      </c>
      <c r="B86">
        <v>4</v>
      </c>
      <c r="C86" t="s">
        <v>2622</v>
      </c>
      <c r="D86" s="8">
        <v>-10224.320123851299</v>
      </c>
      <c r="E86" s="8">
        <v>-1330.1870087818133</v>
      </c>
      <c r="F86" s="8">
        <v>-2823987.0196438041</v>
      </c>
      <c r="G86" s="8">
        <v>-10224.320123851299</v>
      </c>
      <c r="H86" s="8">
        <v>-1330.1870087818133</v>
      </c>
      <c r="I86" s="8">
        <v>0</v>
      </c>
    </row>
    <row r="87" spans="1:9" x14ac:dyDescent="0.25">
      <c r="A87">
        <v>11</v>
      </c>
      <c r="B87">
        <v>4</v>
      </c>
      <c r="C87" t="s">
        <v>2622</v>
      </c>
      <c r="D87" s="8">
        <v>-7684.4178741797805</v>
      </c>
      <c r="E87" s="8">
        <v>-3888.5514108678799</v>
      </c>
      <c r="F87" s="8">
        <v>1.862645149230957E-8</v>
      </c>
      <c r="G87" s="8">
        <v>-7684.4178741797805</v>
      </c>
      <c r="H87" s="8">
        <v>-3888.5514108678799</v>
      </c>
      <c r="I87" s="8">
        <v>8255394.6452725157</v>
      </c>
    </row>
    <row r="88" spans="1:9" x14ac:dyDescent="0.25">
      <c r="A88">
        <v>12</v>
      </c>
      <c r="B88">
        <v>4</v>
      </c>
      <c r="C88" t="s">
        <v>2622</v>
      </c>
      <c r="D88" s="8">
        <v>-7184.8570779724978</v>
      </c>
      <c r="E88" s="8">
        <v>111.04063249599312</v>
      </c>
      <c r="F88" s="8">
        <v>8255394.6452724934</v>
      </c>
      <c r="G88" s="8">
        <v>-7184.8570779724978</v>
      </c>
      <c r="H88" s="8">
        <v>111.04063249599312</v>
      </c>
      <c r="I88" s="8">
        <v>8019655.3824835271</v>
      </c>
    </row>
    <row r="89" spans="1:9" x14ac:dyDescent="0.25">
      <c r="A89">
        <v>13</v>
      </c>
      <c r="B89">
        <v>4</v>
      </c>
      <c r="C89" t="s">
        <v>2622</v>
      </c>
      <c r="D89" s="8">
        <v>-7184.8570779915899</v>
      </c>
      <c r="E89" s="8">
        <v>3932.6641422139583</v>
      </c>
      <c r="F89" s="8">
        <v>8019655.3824834898</v>
      </c>
      <c r="G89" s="8">
        <v>-7184.8570779915899</v>
      </c>
      <c r="H89" s="8">
        <v>3932.6641422139583</v>
      </c>
      <c r="I89" s="8">
        <v>1636941.4796702117</v>
      </c>
    </row>
    <row r="90" spans="1:9" x14ac:dyDescent="0.25">
      <c r="A90">
        <v>14</v>
      </c>
      <c r="B90">
        <v>4</v>
      </c>
      <c r="C90" t="s">
        <v>2622</v>
      </c>
      <c r="D90" s="8">
        <v>-7184.857078012079</v>
      </c>
      <c r="E90" s="8">
        <v>3932.6641421990935</v>
      </c>
      <c r="F90" s="8">
        <v>1636941.4796704054</v>
      </c>
      <c r="G90" s="8">
        <v>-7184.857078012079</v>
      </c>
      <c r="H90" s="8">
        <v>3932.6641421990935</v>
      </c>
      <c r="I90" s="8">
        <v>-329390.59142994881</v>
      </c>
    </row>
    <row r="91" spans="1:9" x14ac:dyDescent="0.25">
      <c r="A91">
        <v>15</v>
      </c>
      <c r="B91">
        <v>4</v>
      </c>
      <c r="C91" t="s">
        <v>2622</v>
      </c>
      <c r="D91" s="8">
        <v>13459.401898153126</v>
      </c>
      <c r="E91" s="8">
        <v>-155.15336384240072</v>
      </c>
      <c r="F91" s="8">
        <v>-329390.5914297998</v>
      </c>
      <c r="G91" s="8">
        <v>13459.401898153126</v>
      </c>
      <c r="H91" s="8">
        <v>-155.15336384240072</v>
      </c>
      <c r="I91" s="8">
        <v>-251813.90950828791</v>
      </c>
    </row>
    <row r="92" spans="1:9" x14ac:dyDescent="0.25">
      <c r="A92">
        <v>16</v>
      </c>
      <c r="B92">
        <v>4</v>
      </c>
      <c r="C92" t="s">
        <v>2622</v>
      </c>
      <c r="D92" s="8">
        <v>13459.401898162905</v>
      </c>
      <c r="E92" s="8">
        <v>-155.1533638374749</v>
      </c>
      <c r="F92" s="8">
        <v>-251813.90950821713</v>
      </c>
      <c r="G92" s="8">
        <v>13459.401898162905</v>
      </c>
      <c r="H92" s="8">
        <v>-155.1533638374749</v>
      </c>
      <c r="I92" s="8">
        <v>-1.4901161193847656E-8</v>
      </c>
    </row>
    <row r="93" spans="1:9" x14ac:dyDescent="0.25">
      <c r="A93">
        <v>17</v>
      </c>
      <c r="B93">
        <v>4</v>
      </c>
      <c r="C93" t="s">
        <v>2622</v>
      </c>
      <c r="D93" s="8">
        <v>2863.0012084947448</v>
      </c>
      <c r="E93" s="8">
        <v>13268.046575227927</v>
      </c>
      <c r="F93" s="8">
        <v>2.0861625671386719E-7</v>
      </c>
      <c r="G93" s="8">
        <v>2863.0012084947448</v>
      </c>
      <c r="H93" s="8">
        <v>13268.046575227927</v>
      </c>
      <c r="I93" s="8">
        <v>-6634023.2876136899</v>
      </c>
    </row>
    <row r="94" spans="1:9" x14ac:dyDescent="0.25">
      <c r="A94">
        <v>18</v>
      </c>
      <c r="B94">
        <v>4</v>
      </c>
      <c r="C94" t="s">
        <v>2622</v>
      </c>
      <c r="D94" s="8">
        <v>2863.001208494723</v>
      </c>
      <c r="E94" s="8">
        <v>13268.046575224842</v>
      </c>
      <c r="F94" s="8">
        <v>-6634023.2876139879</v>
      </c>
      <c r="G94" s="8">
        <v>2863.001208494723</v>
      </c>
      <c r="H94" s="8">
        <v>13268.046575224842</v>
      </c>
      <c r="I94" s="8">
        <v>-13268046.575226307</v>
      </c>
    </row>
    <row r="95" spans="1:9" x14ac:dyDescent="0.25">
      <c r="A95">
        <v>19</v>
      </c>
      <c r="B95">
        <v>4</v>
      </c>
      <c r="C95" t="s">
        <v>2622</v>
      </c>
      <c r="D95" s="8">
        <v>-11515.769922149368</v>
      </c>
      <c r="E95" s="8">
        <v>-3524.6788328253897</v>
      </c>
      <c r="F95" s="8">
        <v>-13268046.575226396</v>
      </c>
      <c r="G95" s="8">
        <v>-11515.769922149368</v>
      </c>
      <c r="H95" s="8">
        <v>-3524.6788328253897</v>
      </c>
      <c r="I95" s="8">
        <v>-11505707.158813536</v>
      </c>
    </row>
    <row r="96" spans="1:9" x14ac:dyDescent="0.25">
      <c r="A96">
        <v>20</v>
      </c>
      <c r="B96">
        <v>4</v>
      </c>
      <c r="C96" t="s">
        <v>2622</v>
      </c>
      <c r="D96" s="8">
        <v>-11515.769922149364</v>
      </c>
      <c r="E96" s="8">
        <v>-3524.6788328274124</v>
      </c>
      <c r="F96" s="8">
        <v>-5513753.1430066638</v>
      </c>
      <c r="G96" s="8">
        <v>-11515.769922149364</v>
      </c>
      <c r="H96" s="8">
        <v>-3524.6788328274124</v>
      </c>
      <c r="I96" s="8">
        <v>-1989074.3101792512</v>
      </c>
    </row>
    <row r="97" spans="1:9" x14ac:dyDescent="0.25">
      <c r="A97">
        <v>21</v>
      </c>
      <c r="B97">
        <v>4</v>
      </c>
      <c r="C97" t="s">
        <v>2622</v>
      </c>
      <c r="D97" s="8">
        <v>-16364.262582290103</v>
      </c>
      <c r="E97" s="8">
        <v>5.6843418860808015E-12</v>
      </c>
      <c r="F97" s="8">
        <v>7.4505805969238281E-9</v>
      </c>
      <c r="G97" s="8">
        <v>-16364.262582290103</v>
      </c>
      <c r="H97" s="8">
        <v>5.6843418860808015E-12</v>
      </c>
      <c r="I97" s="8">
        <v>-7.4505805969238281E-9</v>
      </c>
    </row>
    <row r="98" spans="1:9" x14ac:dyDescent="0.25">
      <c r="A98">
        <v>22</v>
      </c>
      <c r="B98">
        <v>4</v>
      </c>
      <c r="C98" t="s">
        <v>2622</v>
      </c>
      <c r="D98" s="8">
        <v>530.31480091740377</v>
      </c>
      <c r="E98" s="8">
        <v>0</v>
      </c>
      <c r="F98" s="8">
        <v>-9.3132257461547852E-10</v>
      </c>
      <c r="G98" s="8">
        <v>530.31480091740377</v>
      </c>
      <c r="H98" s="8">
        <v>0</v>
      </c>
      <c r="I98" s="8">
        <v>9.3132257461547852E-10</v>
      </c>
    </row>
    <row r="99" spans="1:9" x14ac:dyDescent="0.25">
      <c r="A99">
        <v>23</v>
      </c>
      <c r="B99">
        <v>4</v>
      </c>
      <c r="C99" t="s">
        <v>2622</v>
      </c>
      <c r="D99" s="8">
        <v>-22107.570781469403</v>
      </c>
      <c r="E99" s="8">
        <v>-4.5474735088646412E-13</v>
      </c>
      <c r="F99" s="8">
        <v>-9.3132257461547852E-10</v>
      </c>
      <c r="G99" s="8">
        <v>-22107.570781469403</v>
      </c>
      <c r="H99" s="8">
        <v>-4.5474735088646412E-13</v>
      </c>
      <c r="I99" s="8">
        <v>4.6566128730773926E-10</v>
      </c>
    </row>
    <row r="100" spans="1:9" x14ac:dyDescent="0.25">
      <c r="A100">
        <v>24</v>
      </c>
      <c r="B100">
        <v>4</v>
      </c>
      <c r="C100" t="s">
        <v>2622</v>
      </c>
      <c r="D100" s="8">
        <v>-4684.2300778701383</v>
      </c>
      <c r="E100" s="8">
        <v>8654.6788327676186</v>
      </c>
      <c r="F100" s="8">
        <v>15264815.611009087</v>
      </c>
      <c r="G100" s="8">
        <v>-4684.2300778701383</v>
      </c>
      <c r="H100" s="8">
        <v>8654.6788327676186</v>
      </c>
      <c r="I100" s="8">
        <v>551861.59530413896</v>
      </c>
    </row>
    <row r="101" spans="1:9" x14ac:dyDescent="0.25">
      <c r="A101">
        <v>25</v>
      </c>
      <c r="B101">
        <v>4</v>
      </c>
      <c r="C101" t="s">
        <v>2622</v>
      </c>
      <c r="D101" s="8">
        <v>-11515.76992214936</v>
      </c>
      <c r="E101" s="8">
        <v>-3524.6788328274215</v>
      </c>
      <c r="F101" s="8">
        <v>-11505707.158813283</v>
      </c>
      <c r="G101" s="8">
        <v>-11515.76992214936</v>
      </c>
      <c r="H101" s="8">
        <v>-3524.6788328274215</v>
      </c>
      <c r="I101" s="8">
        <v>-5513753.1430066545</v>
      </c>
    </row>
    <row r="102" spans="1:9" x14ac:dyDescent="0.25">
      <c r="A102">
        <v>1</v>
      </c>
      <c r="B102">
        <v>5</v>
      </c>
      <c r="C102" t="s">
        <v>2623</v>
      </c>
      <c r="D102" s="8">
        <v>31199.999999999513</v>
      </c>
      <c r="E102" s="8">
        <v>-21984.797907390457</v>
      </c>
      <c r="F102" s="8">
        <v>-38979011.773359679</v>
      </c>
      <c r="G102" s="8">
        <v>31199.999999999513</v>
      </c>
      <c r="H102" s="8">
        <v>-21984.797907390457</v>
      </c>
      <c r="I102" s="8">
        <v>-16994213.865969256</v>
      </c>
    </row>
    <row r="103" spans="1:9" x14ac:dyDescent="0.25">
      <c r="A103">
        <v>2</v>
      </c>
      <c r="B103">
        <v>5</v>
      </c>
      <c r="C103" t="s">
        <v>2623</v>
      </c>
      <c r="D103" s="8">
        <v>31199.999999985186</v>
      </c>
      <c r="E103" s="8">
        <v>-21984.797907389904</v>
      </c>
      <c r="F103" s="8">
        <v>20379942.576594874</v>
      </c>
      <c r="G103" s="8">
        <v>31199.999999985186</v>
      </c>
      <c r="H103" s="8">
        <v>-21984.797907389904</v>
      </c>
      <c r="I103" s="8">
        <v>31372341.530289561</v>
      </c>
    </row>
    <row r="104" spans="1:9" x14ac:dyDescent="0.25">
      <c r="A104">
        <v>3</v>
      </c>
      <c r="B104">
        <v>5</v>
      </c>
      <c r="C104" t="s">
        <v>2623</v>
      </c>
      <c r="D104" s="8">
        <v>-14487.050643535622</v>
      </c>
      <c r="E104" s="8">
        <v>31372.341530298683</v>
      </c>
      <c r="F104" s="8">
        <v>31372341.530288763</v>
      </c>
      <c r="G104" s="8">
        <v>-14487.050643535622</v>
      </c>
      <c r="H104" s="8">
        <v>31372.341530298683</v>
      </c>
      <c r="I104" s="8">
        <v>15686170.765139688</v>
      </c>
    </row>
    <row r="105" spans="1:9" x14ac:dyDescent="0.25">
      <c r="A105">
        <v>4</v>
      </c>
      <c r="B105">
        <v>5</v>
      </c>
      <c r="C105" t="s">
        <v>2623</v>
      </c>
      <c r="D105" s="8">
        <v>-14487.050643535564</v>
      </c>
      <c r="E105" s="8">
        <v>31372.341530277103</v>
      </c>
      <c r="F105" s="8">
        <v>15686170.76513898</v>
      </c>
      <c r="G105" s="8">
        <v>-14487.050643535564</v>
      </c>
      <c r="H105" s="8">
        <v>31372.341530277103</v>
      </c>
      <c r="I105" s="8">
        <v>1.2665987014770508E-7</v>
      </c>
    </row>
    <row r="106" spans="1:9" x14ac:dyDescent="0.25">
      <c r="A106">
        <v>5</v>
      </c>
      <c r="B106">
        <v>5</v>
      </c>
      <c r="C106" t="s">
        <v>2623</v>
      </c>
      <c r="D106" s="8">
        <v>-34414.711869217921</v>
      </c>
      <c r="E106" s="8">
        <v>-7258.7547336949319</v>
      </c>
      <c r="F106" s="8">
        <v>4.9732625484466553E-7</v>
      </c>
      <c r="G106" s="8">
        <v>-34414.711869217921</v>
      </c>
      <c r="H106" s="8">
        <v>-7258.7547336949319</v>
      </c>
      <c r="I106" s="8">
        <v>11780958.932787374</v>
      </c>
    </row>
    <row r="107" spans="1:9" x14ac:dyDescent="0.25">
      <c r="A107">
        <v>6</v>
      </c>
      <c r="B107">
        <v>5</v>
      </c>
      <c r="C107" t="s">
        <v>2623</v>
      </c>
      <c r="D107" s="8">
        <v>-34414.711869221181</v>
      </c>
      <c r="E107" s="8">
        <v>-7258.7547337056603</v>
      </c>
      <c r="F107" s="8">
        <v>11780958.932788163</v>
      </c>
      <c r="G107" s="8">
        <v>-34414.711869221181</v>
      </c>
      <c r="H107" s="8">
        <v>-7258.7547337056603</v>
      </c>
      <c r="I107" s="8">
        <v>15410336.299640954</v>
      </c>
    </row>
    <row r="108" spans="1:9" x14ac:dyDescent="0.25">
      <c r="A108">
        <v>7</v>
      </c>
      <c r="B108">
        <v>5</v>
      </c>
      <c r="C108" t="s">
        <v>2623</v>
      </c>
      <c r="D108" s="8">
        <v>31180.275127507746</v>
      </c>
      <c r="E108" s="8">
        <v>9592.487663438078</v>
      </c>
      <c r="F108" s="8">
        <v>15410336.299641639</v>
      </c>
      <c r="G108" s="8">
        <v>31180.275127507746</v>
      </c>
      <c r="H108" s="8">
        <v>9592.487663438078</v>
      </c>
      <c r="I108" s="8">
        <v>10614092.467922688</v>
      </c>
    </row>
    <row r="109" spans="1:9" x14ac:dyDescent="0.25">
      <c r="A109">
        <v>8</v>
      </c>
      <c r="B109">
        <v>5</v>
      </c>
      <c r="C109" t="s">
        <v>2623</v>
      </c>
      <c r="D109" s="8">
        <v>31180.275127514265</v>
      </c>
      <c r="E109" s="8">
        <v>9592.4876634401808</v>
      </c>
      <c r="F109" s="8">
        <v>10614092.467922483</v>
      </c>
      <c r="G109" s="8">
        <v>31180.275127514265</v>
      </c>
      <c r="H109" s="8">
        <v>9592.4876634401808</v>
      </c>
      <c r="I109" s="8">
        <v>-4954515.0098409429</v>
      </c>
    </row>
    <row r="110" spans="1:9" x14ac:dyDescent="0.25">
      <c r="A110">
        <v>9</v>
      </c>
      <c r="B110">
        <v>5</v>
      </c>
      <c r="C110" t="s">
        <v>2623</v>
      </c>
      <c r="D110" s="8">
        <v>31180.275127509143</v>
      </c>
      <c r="E110" s="8">
        <v>1312.3033923957264</v>
      </c>
      <c r="F110" s="8">
        <v>-4954515.0098409187</v>
      </c>
      <c r="G110" s="8">
        <v>31180.275127509143</v>
      </c>
      <c r="H110" s="8">
        <v>1312.3033923957264</v>
      </c>
      <c r="I110" s="8">
        <v>-7740535.11189707</v>
      </c>
    </row>
    <row r="111" spans="1:9" x14ac:dyDescent="0.25">
      <c r="A111">
        <v>10</v>
      </c>
      <c r="B111">
        <v>5</v>
      </c>
      <c r="C111" t="s">
        <v>2623</v>
      </c>
      <c r="D111" s="8">
        <v>21855.799179399852</v>
      </c>
      <c r="E111" s="8">
        <v>-3646.0363221371158</v>
      </c>
      <c r="F111" s="8">
        <v>-7740535.1118970625</v>
      </c>
      <c r="G111" s="8">
        <v>21855.799179399852</v>
      </c>
      <c r="H111" s="8">
        <v>-3646.0363221371158</v>
      </c>
      <c r="I111" s="8">
        <v>3.7252902984619141E-8</v>
      </c>
    </row>
    <row r="112" spans="1:9" x14ac:dyDescent="0.25">
      <c r="A112">
        <v>11</v>
      </c>
      <c r="B112">
        <v>5</v>
      </c>
      <c r="C112" t="s">
        <v>2623</v>
      </c>
      <c r="D112" s="8">
        <v>21855.799179396592</v>
      </c>
      <c r="E112" s="8">
        <v>3646.0363221393709</v>
      </c>
      <c r="F112" s="8">
        <v>-1.2107193470001221E-8</v>
      </c>
      <c r="G112" s="8">
        <v>21855.799179396592</v>
      </c>
      <c r="H112" s="8">
        <v>3646.0363221393709</v>
      </c>
      <c r="I112" s="8">
        <v>-7740535.1119019296</v>
      </c>
    </row>
    <row r="113" spans="1:9" x14ac:dyDescent="0.25">
      <c r="A113">
        <v>12</v>
      </c>
      <c r="B113">
        <v>5</v>
      </c>
      <c r="C113" t="s">
        <v>2623</v>
      </c>
      <c r="D113" s="8">
        <v>31180.275127512403</v>
      </c>
      <c r="E113" s="8">
        <v>-1312.3033923950061</v>
      </c>
      <c r="F113" s="8">
        <v>-7740535.1119019315</v>
      </c>
      <c r="G113" s="8">
        <v>31180.275127512403</v>
      </c>
      <c r="H113" s="8">
        <v>-1312.3033923950061</v>
      </c>
      <c r="I113" s="8">
        <v>-4954515.0098472983</v>
      </c>
    </row>
    <row r="114" spans="1:9" x14ac:dyDescent="0.25">
      <c r="A114">
        <v>13</v>
      </c>
      <c r="B114">
        <v>5</v>
      </c>
      <c r="C114" t="s">
        <v>2623</v>
      </c>
      <c r="D114" s="8">
        <v>31180.275127523113</v>
      </c>
      <c r="E114" s="8">
        <v>-9592.4876634429711</v>
      </c>
      <c r="F114" s="8">
        <v>-4954515.0098473467</v>
      </c>
      <c r="G114" s="8">
        <v>31180.275127523113</v>
      </c>
      <c r="H114" s="8">
        <v>-9592.4876634429711</v>
      </c>
      <c r="I114" s="8">
        <v>10614092.467920616</v>
      </c>
    </row>
    <row r="115" spans="1:9" x14ac:dyDescent="0.25">
      <c r="A115">
        <v>14</v>
      </c>
      <c r="B115">
        <v>5</v>
      </c>
      <c r="C115" t="s">
        <v>2623</v>
      </c>
      <c r="D115" s="8">
        <v>31180.27512748912</v>
      </c>
      <c r="E115" s="8">
        <v>-9592.4876634533284</v>
      </c>
      <c r="F115" s="8">
        <v>10614092.467920914</v>
      </c>
      <c r="G115" s="8">
        <v>31180.27512748912</v>
      </c>
      <c r="H115" s="8">
        <v>-9592.4876634533284</v>
      </c>
      <c r="I115" s="8">
        <v>15410336.29964757</v>
      </c>
    </row>
    <row r="116" spans="1:9" x14ac:dyDescent="0.25">
      <c r="A116">
        <v>15</v>
      </c>
      <c r="B116">
        <v>5</v>
      </c>
      <c r="C116" t="s">
        <v>2623</v>
      </c>
      <c r="D116" s="8">
        <v>-34414.711869183928</v>
      </c>
      <c r="E116" s="8">
        <v>7258.7547337043798</v>
      </c>
      <c r="F116" s="8">
        <v>15410336.299648643</v>
      </c>
      <c r="G116" s="8">
        <v>-34414.711869183928</v>
      </c>
      <c r="H116" s="8">
        <v>7258.7547337043798</v>
      </c>
      <c r="I116" s="8">
        <v>11780958.932796478</v>
      </c>
    </row>
    <row r="117" spans="1:9" x14ac:dyDescent="0.25">
      <c r="A117">
        <v>16</v>
      </c>
      <c r="B117">
        <v>5</v>
      </c>
      <c r="C117" t="s">
        <v>2623</v>
      </c>
      <c r="D117" s="8">
        <v>-34414.711869206745</v>
      </c>
      <c r="E117" s="8">
        <v>7258.7547337012393</v>
      </c>
      <c r="F117" s="8">
        <v>11780958.932797134</v>
      </c>
      <c r="G117" s="8">
        <v>-34414.711869206745</v>
      </c>
      <c r="H117" s="8">
        <v>7258.7547337012393</v>
      </c>
      <c r="I117" s="8">
        <v>2.4447217583656311E-8</v>
      </c>
    </row>
    <row r="118" spans="1:9" x14ac:dyDescent="0.25">
      <c r="A118">
        <v>17</v>
      </c>
      <c r="B118">
        <v>5</v>
      </c>
      <c r="C118" t="s">
        <v>2623</v>
      </c>
      <c r="D118" s="8">
        <v>-14487.050643519353</v>
      </c>
      <c r="E118" s="8">
        <v>-31372.341530301033</v>
      </c>
      <c r="F118" s="8">
        <v>3.7346035242080688E-7</v>
      </c>
      <c r="G118" s="8">
        <v>-14487.050643519353</v>
      </c>
      <c r="H118" s="8">
        <v>-31372.341530301033</v>
      </c>
      <c r="I118" s="8">
        <v>15686170.765150754</v>
      </c>
    </row>
    <row r="119" spans="1:9" x14ac:dyDescent="0.25">
      <c r="A119">
        <v>18</v>
      </c>
      <c r="B119">
        <v>5</v>
      </c>
      <c r="C119" t="s">
        <v>2623</v>
      </c>
      <c r="D119" s="8">
        <v>-14487.050643519848</v>
      </c>
      <c r="E119" s="8">
        <v>-31372.341530300124</v>
      </c>
      <c r="F119" s="8">
        <v>15686170.765150651</v>
      </c>
      <c r="G119" s="8">
        <v>-14487.050643519848</v>
      </c>
      <c r="H119" s="8">
        <v>-31372.341530300124</v>
      </c>
      <c r="I119" s="8">
        <v>31372341.530300647</v>
      </c>
    </row>
    <row r="120" spans="1:9" x14ac:dyDescent="0.25">
      <c r="A120">
        <v>19</v>
      </c>
      <c r="B120">
        <v>5</v>
      </c>
      <c r="C120" t="s">
        <v>2623</v>
      </c>
      <c r="D120" s="8">
        <v>31200.000000010623</v>
      </c>
      <c r="E120" s="8">
        <v>21984.797907397093</v>
      </c>
      <c r="F120" s="8">
        <v>31372341.5303002</v>
      </c>
      <c r="G120" s="8">
        <v>31200.000000010623</v>
      </c>
      <c r="H120" s="8">
        <v>21984.797907397093</v>
      </c>
      <c r="I120" s="8">
        <v>20379942.57660234</v>
      </c>
    </row>
    <row r="121" spans="1:9" x14ac:dyDescent="0.25">
      <c r="A121">
        <v>20</v>
      </c>
      <c r="B121">
        <v>5</v>
      </c>
      <c r="C121" t="s">
        <v>2623</v>
      </c>
      <c r="D121" s="8">
        <v>31200.000000010572</v>
      </c>
      <c r="E121" s="8">
        <v>21984.797907395958</v>
      </c>
      <c r="F121" s="8">
        <v>-16994213.865971163</v>
      </c>
      <c r="G121" s="8">
        <v>31200.000000010572</v>
      </c>
      <c r="H121" s="8">
        <v>21984.797907395958</v>
      </c>
      <c r="I121" s="8">
        <v>-38979011.773367107</v>
      </c>
    </row>
    <row r="122" spans="1:9" x14ac:dyDescent="0.25">
      <c r="A122">
        <v>21</v>
      </c>
      <c r="B122">
        <v>5</v>
      </c>
      <c r="C122" t="s">
        <v>2623</v>
      </c>
      <c r="D122" s="8">
        <v>70244.508151716902</v>
      </c>
      <c r="E122" s="8">
        <v>-2.3874235921539366E-12</v>
      </c>
      <c r="F122" s="8">
        <v>-3.434251993894577E-9</v>
      </c>
      <c r="G122" s="8">
        <v>70244.508151716902</v>
      </c>
      <c r="H122" s="8">
        <v>-2.3874235921539366E-12</v>
      </c>
      <c r="I122" s="8">
        <v>3.2596290111541748E-9</v>
      </c>
    </row>
    <row r="123" spans="1:9" x14ac:dyDescent="0.25">
      <c r="A123">
        <v>22</v>
      </c>
      <c r="B123">
        <v>5</v>
      </c>
      <c r="C123" t="s">
        <v>2623</v>
      </c>
      <c r="D123" s="8">
        <v>9898.5101386321185</v>
      </c>
      <c r="E123" s="8">
        <v>-1.2000420396918139E-12</v>
      </c>
      <c r="F123" s="8">
        <v>-2.1457528739861165E-9</v>
      </c>
      <c r="G123" s="8">
        <v>9898.5101386321185</v>
      </c>
      <c r="H123" s="8">
        <v>-1.2000420396918139E-12</v>
      </c>
      <c r="I123" s="8">
        <v>2.428860598741276E-9</v>
      </c>
    </row>
    <row r="124" spans="1:9" x14ac:dyDescent="0.25">
      <c r="A124">
        <v>23</v>
      </c>
      <c r="B124">
        <v>5</v>
      </c>
      <c r="C124" t="s">
        <v>2623</v>
      </c>
      <c r="D124" s="8">
        <v>70244.508151730523</v>
      </c>
      <c r="E124" s="8">
        <v>2.3874235921539366E-12</v>
      </c>
      <c r="F124" s="8">
        <v>3.2596290111541748E-9</v>
      </c>
      <c r="G124" s="8">
        <v>70244.508151730523</v>
      </c>
      <c r="H124" s="8">
        <v>2.3874235921539366E-12</v>
      </c>
      <c r="I124" s="8">
        <v>-3.2596290111541748E-9</v>
      </c>
    </row>
    <row r="125" spans="1:9" x14ac:dyDescent="0.25">
      <c r="A125">
        <v>24</v>
      </c>
      <c r="B125">
        <v>5</v>
      </c>
      <c r="C125" t="s">
        <v>2623</v>
      </c>
      <c r="D125" s="8">
        <v>31199.999999985201</v>
      </c>
      <c r="E125" s="8">
        <v>-21984.797907391141</v>
      </c>
      <c r="F125" s="8">
        <v>-16994213.865969393</v>
      </c>
      <c r="G125" s="8">
        <v>31199.999999985201</v>
      </c>
      <c r="H125" s="8">
        <v>-21984.797907391141</v>
      </c>
      <c r="I125" s="8">
        <v>20379942.576595537</v>
      </c>
    </row>
    <row r="126" spans="1:9" x14ac:dyDescent="0.25">
      <c r="A126">
        <v>25</v>
      </c>
      <c r="B126">
        <v>5</v>
      </c>
      <c r="C126" t="s">
        <v>2623</v>
      </c>
      <c r="D126" s="8">
        <v>31200.000000010572</v>
      </c>
      <c r="E126" s="8">
        <v>21984.797907396001</v>
      </c>
      <c r="F126" s="8">
        <v>20379942.576602004</v>
      </c>
      <c r="G126" s="8">
        <v>31200.000000010572</v>
      </c>
      <c r="H126" s="8">
        <v>21984.797907396001</v>
      </c>
      <c r="I126" s="8">
        <v>-16994213.865971167</v>
      </c>
    </row>
    <row r="127" spans="1:9" x14ac:dyDescent="0.25">
      <c r="A127">
        <v>1</v>
      </c>
      <c r="B127">
        <v>6</v>
      </c>
      <c r="C127" t="s">
        <v>2624</v>
      </c>
      <c r="D127" s="8">
        <v>24950.834831298038</v>
      </c>
      <c r="E127" s="8">
        <v>-7636.8041377385161</v>
      </c>
      <c r="F127" s="8">
        <v>4309661.0054851901</v>
      </c>
      <c r="G127" s="8">
        <v>24950.834831298038</v>
      </c>
      <c r="H127" s="8">
        <v>-7636.8041377385161</v>
      </c>
      <c r="I127" s="8">
        <v>11946465.14322371</v>
      </c>
    </row>
    <row r="128" spans="1:9" x14ac:dyDescent="0.25">
      <c r="A128">
        <v>2</v>
      </c>
      <c r="B128">
        <v>6</v>
      </c>
      <c r="C128" t="s">
        <v>2624</v>
      </c>
      <c r="D128" s="8">
        <v>24950.834831269516</v>
      </c>
      <c r="E128" s="8">
        <v>-7636.8041377370246</v>
      </c>
      <c r="F128" s="8">
        <v>24929032.177378118</v>
      </c>
      <c r="G128" s="8">
        <v>24950.834831269516</v>
      </c>
      <c r="H128" s="8">
        <v>-7636.8041377370246</v>
      </c>
      <c r="I128" s="8">
        <v>28747434.246246934</v>
      </c>
    </row>
    <row r="129" spans="1:9" x14ac:dyDescent="0.25">
      <c r="A129">
        <v>3</v>
      </c>
      <c r="B129">
        <v>6</v>
      </c>
      <c r="C129" t="s">
        <v>2624</v>
      </c>
      <c r="D129" s="8">
        <v>-6203.1692850258842</v>
      </c>
      <c r="E129" s="8">
        <v>28747.434246253222</v>
      </c>
      <c r="F129" s="8">
        <v>28747434.246247053</v>
      </c>
      <c r="G129" s="8">
        <v>-6203.1692850258842</v>
      </c>
      <c r="H129" s="8">
        <v>28747.434246253222</v>
      </c>
      <c r="I129" s="8">
        <v>14373717.123120308</v>
      </c>
    </row>
    <row r="130" spans="1:9" x14ac:dyDescent="0.25">
      <c r="A130">
        <v>4</v>
      </c>
      <c r="B130">
        <v>6</v>
      </c>
      <c r="C130" t="s">
        <v>2624</v>
      </c>
      <c r="D130" s="8">
        <v>-6203.1692850257532</v>
      </c>
      <c r="E130" s="8">
        <v>28747.434246240184</v>
      </c>
      <c r="F130" s="8">
        <v>14373717.123120189</v>
      </c>
      <c r="G130" s="8">
        <v>-6203.1692850257532</v>
      </c>
      <c r="H130" s="8">
        <v>28747.434246240184</v>
      </c>
      <c r="I130" s="8">
        <v>-2.384185791015625E-7</v>
      </c>
    </row>
    <row r="131" spans="1:9" x14ac:dyDescent="0.25">
      <c r="A131">
        <v>5</v>
      </c>
      <c r="B131">
        <v>6</v>
      </c>
      <c r="C131" t="s">
        <v>2624</v>
      </c>
      <c r="D131" s="8">
        <v>-29162.03744590655</v>
      </c>
      <c r="E131" s="8">
        <v>-336.16562163614435</v>
      </c>
      <c r="F131" s="8">
        <v>4.246830940246582E-7</v>
      </c>
      <c r="G131" s="8">
        <v>-29162.03744590655</v>
      </c>
      <c r="H131" s="8">
        <v>-336.16562163614435</v>
      </c>
      <c r="I131" s="8">
        <v>545596.80391584337</v>
      </c>
    </row>
    <row r="132" spans="1:9" x14ac:dyDescent="0.25">
      <c r="A132">
        <v>6</v>
      </c>
      <c r="B132">
        <v>6</v>
      </c>
      <c r="C132" t="s">
        <v>2624</v>
      </c>
      <c r="D132" s="8">
        <v>-29162.037445962429</v>
      </c>
      <c r="E132" s="8">
        <v>-336.16562159941532</v>
      </c>
      <c r="F132" s="8">
        <v>545596.80391645432</v>
      </c>
      <c r="G132" s="8">
        <v>-29162.037445962429</v>
      </c>
      <c r="H132" s="8">
        <v>-336.16562159941532</v>
      </c>
      <c r="I132" s="8">
        <v>713679.61471652985</v>
      </c>
    </row>
    <row r="133" spans="1:9" x14ac:dyDescent="0.25">
      <c r="A133">
        <v>7</v>
      </c>
      <c r="B133">
        <v>6</v>
      </c>
      <c r="C133" t="s">
        <v>2624</v>
      </c>
      <c r="D133" s="8">
        <v>15567.190335646272</v>
      </c>
      <c r="E133" s="8">
        <v>8520.7723081058357</v>
      </c>
      <c r="F133" s="8">
        <v>713679.61471754313</v>
      </c>
      <c r="G133" s="8">
        <v>15567.190335646272</v>
      </c>
      <c r="H133" s="8">
        <v>8520.7723081058357</v>
      </c>
      <c r="I133" s="8">
        <v>-3546706.5393353701</v>
      </c>
    </row>
    <row r="134" spans="1:9" x14ac:dyDescent="0.25">
      <c r="A134">
        <v>8</v>
      </c>
      <c r="B134">
        <v>6</v>
      </c>
      <c r="C134" t="s">
        <v>2624</v>
      </c>
      <c r="D134" s="8">
        <v>15567.190335666761</v>
      </c>
      <c r="E134" s="8">
        <v>8520.7723080976648</v>
      </c>
      <c r="F134" s="8">
        <v>-3546706.539335411</v>
      </c>
      <c r="G134" s="8">
        <v>15567.190335666761</v>
      </c>
      <c r="H134" s="8">
        <v>8520.7723080976648</v>
      </c>
      <c r="I134" s="8">
        <v>-17375919.995377995</v>
      </c>
    </row>
    <row r="135" spans="1:9" x14ac:dyDescent="0.25">
      <c r="A135">
        <v>9</v>
      </c>
      <c r="B135">
        <v>6</v>
      </c>
      <c r="C135" t="s">
        <v>2624</v>
      </c>
      <c r="D135" s="8">
        <v>15567.190335663967</v>
      </c>
      <c r="E135" s="8">
        <v>240.58803705562241</v>
      </c>
      <c r="F135" s="8">
        <v>-17375919.995377973</v>
      </c>
      <c r="G135" s="8">
        <v>15567.190335663967</v>
      </c>
      <c r="H135" s="8">
        <v>240.58803705562241</v>
      </c>
      <c r="I135" s="8">
        <v>-17886688.39804706</v>
      </c>
    </row>
    <row r="136" spans="1:9" x14ac:dyDescent="0.25">
      <c r="A136">
        <v>10</v>
      </c>
      <c r="B136">
        <v>6</v>
      </c>
      <c r="C136" t="s">
        <v>2624</v>
      </c>
      <c r="D136" s="8">
        <v>16649.572060672566</v>
      </c>
      <c r="E136" s="8">
        <v>-8425.1947235266125</v>
      </c>
      <c r="F136" s="8">
        <v>-17886688.398047037</v>
      </c>
      <c r="G136" s="8">
        <v>16649.572060672566</v>
      </c>
      <c r="H136" s="8">
        <v>-8425.1947235266125</v>
      </c>
      <c r="I136" s="8">
        <v>0</v>
      </c>
    </row>
    <row r="137" spans="1:9" x14ac:dyDescent="0.25">
      <c r="A137">
        <v>11</v>
      </c>
      <c r="B137">
        <v>6</v>
      </c>
      <c r="C137" t="s">
        <v>2624</v>
      </c>
      <c r="D137" s="8">
        <v>22152.693601628765</v>
      </c>
      <c r="E137" s="8">
        <v>-2882.0718523771066</v>
      </c>
      <c r="F137" s="8">
        <v>-7.4505805969238281E-9</v>
      </c>
      <c r="G137" s="8">
        <v>22152.693601628765</v>
      </c>
      <c r="H137" s="8">
        <v>-2882.0718523771066</v>
      </c>
      <c r="I137" s="8">
        <v>6118638.5425966382</v>
      </c>
    </row>
    <row r="138" spans="1:9" x14ac:dyDescent="0.25">
      <c r="A138">
        <v>12</v>
      </c>
      <c r="B138">
        <v>6</v>
      </c>
      <c r="C138" t="s">
        <v>2624</v>
      </c>
      <c r="D138" s="8">
        <v>21070.311876630411</v>
      </c>
      <c r="E138" s="8">
        <v>-3267.6703419090427</v>
      </c>
      <c r="F138" s="8">
        <v>6118638.5425966308</v>
      </c>
      <c r="G138" s="8">
        <v>21070.311876630411</v>
      </c>
      <c r="H138" s="8">
        <v>-3267.6703419090427</v>
      </c>
      <c r="I138" s="8">
        <v>13055902.678469494</v>
      </c>
    </row>
    <row r="139" spans="1:9" x14ac:dyDescent="0.25">
      <c r="A139">
        <v>13</v>
      </c>
      <c r="B139">
        <v>6</v>
      </c>
      <c r="C139" t="s">
        <v>2624</v>
      </c>
      <c r="D139" s="8">
        <v>21070.311876606196</v>
      </c>
      <c r="E139" s="8">
        <v>-3267.6703419017285</v>
      </c>
      <c r="F139" s="8">
        <v>13055902.678469475</v>
      </c>
      <c r="G139" s="8">
        <v>21070.311876606196</v>
      </c>
      <c r="H139" s="8">
        <v>-3267.6703419017285</v>
      </c>
      <c r="I139" s="8">
        <v>18359331.64337603</v>
      </c>
    </row>
    <row r="140" spans="1:9" x14ac:dyDescent="0.25">
      <c r="A140">
        <v>14</v>
      </c>
      <c r="B140">
        <v>6</v>
      </c>
      <c r="C140" t="s">
        <v>2624</v>
      </c>
      <c r="D140" s="8">
        <v>21070.311876475811</v>
      </c>
      <c r="E140" s="8">
        <v>-3267.6703419459518</v>
      </c>
      <c r="F140" s="8">
        <v>18359331.643375605</v>
      </c>
      <c r="G140" s="8">
        <v>21070.311876475811</v>
      </c>
      <c r="H140" s="8">
        <v>-3267.6703419459518</v>
      </c>
      <c r="I140" s="8">
        <v>19993166.814349711</v>
      </c>
    </row>
    <row r="141" spans="1:9" x14ac:dyDescent="0.25">
      <c r="A141">
        <v>15</v>
      </c>
      <c r="B141">
        <v>6</v>
      </c>
      <c r="C141" t="s">
        <v>2624</v>
      </c>
      <c r="D141" s="8">
        <v>-12038.745457559824</v>
      </c>
      <c r="E141" s="8">
        <v>9417.4125361912884</v>
      </c>
      <c r="F141" s="8">
        <v>19993166.814349651</v>
      </c>
      <c r="G141" s="8">
        <v>-12038.745457559824</v>
      </c>
      <c r="H141" s="8">
        <v>9417.4125361912884</v>
      </c>
      <c r="I141" s="8">
        <v>15284460.546255112</v>
      </c>
    </row>
    <row r="142" spans="1:9" x14ac:dyDescent="0.25">
      <c r="A142">
        <v>16</v>
      </c>
      <c r="B142">
        <v>6</v>
      </c>
      <c r="C142" t="s">
        <v>2624</v>
      </c>
      <c r="D142" s="8">
        <v>-12038.745457557961</v>
      </c>
      <c r="E142" s="8">
        <v>9417.4125362014893</v>
      </c>
      <c r="F142" s="8">
        <v>15284460.546255015</v>
      </c>
      <c r="G142" s="8">
        <v>-12038.745457557961</v>
      </c>
      <c r="H142" s="8">
        <v>9417.4125362014893</v>
      </c>
      <c r="I142" s="8">
        <v>2.9802322387695313E-8</v>
      </c>
    </row>
    <row r="143" spans="1:9" x14ac:dyDescent="0.25">
      <c r="A143">
        <v>17</v>
      </c>
      <c r="B143">
        <v>6</v>
      </c>
      <c r="C143" t="s">
        <v>2624</v>
      </c>
      <c r="D143" s="8">
        <v>-12911.36504007252</v>
      </c>
      <c r="E143" s="8">
        <v>-8180.2019456059206</v>
      </c>
      <c r="F143" s="8">
        <v>5.6624412536621094E-7</v>
      </c>
      <c r="G143" s="8">
        <v>-12911.36504007252</v>
      </c>
      <c r="H143" s="8">
        <v>-8180.2019456059206</v>
      </c>
      <c r="I143" s="8">
        <v>4090100.972802937</v>
      </c>
    </row>
    <row r="144" spans="1:9" x14ac:dyDescent="0.25">
      <c r="A144">
        <v>18</v>
      </c>
      <c r="B144">
        <v>6</v>
      </c>
      <c r="C144" t="s">
        <v>2624</v>
      </c>
      <c r="D144" s="8">
        <v>-12911.365040072968</v>
      </c>
      <c r="E144" s="8">
        <v>-8180.2019456056878</v>
      </c>
      <c r="F144" s="8">
        <v>4090100.9728033543</v>
      </c>
      <c r="G144" s="8">
        <v>-12911.365040072968</v>
      </c>
      <c r="H144" s="8">
        <v>-8180.2019456056878</v>
      </c>
      <c r="I144" s="8">
        <v>8180201.9456067085</v>
      </c>
    </row>
    <row r="145" spans="1:9" x14ac:dyDescent="0.25">
      <c r="A145">
        <v>19</v>
      </c>
      <c r="B145">
        <v>6</v>
      </c>
      <c r="C145" t="s">
        <v>2624</v>
      </c>
      <c r="D145" s="8">
        <v>10149.165168688385</v>
      </c>
      <c r="E145" s="8">
        <v>18751.804137613159</v>
      </c>
      <c r="F145" s="8">
        <v>8180201.9456071854</v>
      </c>
      <c r="G145" s="8">
        <v>10149.165168688385</v>
      </c>
      <c r="H145" s="8">
        <v>18751.804137613159</v>
      </c>
      <c r="I145" s="8">
        <v>-1195700.1232004166</v>
      </c>
    </row>
    <row r="146" spans="1:9" x14ac:dyDescent="0.25">
      <c r="A146">
        <v>20</v>
      </c>
      <c r="B146">
        <v>6</v>
      </c>
      <c r="C146" t="s">
        <v>2624</v>
      </c>
      <c r="D146" s="8">
        <v>10149.165168688407</v>
      </c>
      <c r="E146" s="8">
        <v>18751.804137609113</v>
      </c>
      <c r="F146" s="8">
        <v>-33073767.157135099</v>
      </c>
      <c r="G146" s="8">
        <v>10149.165168688407</v>
      </c>
      <c r="H146" s="8">
        <v>18751.804137609113</v>
      </c>
      <c r="I146" s="8">
        <v>-51825571.294744179</v>
      </c>
    </row>
    <row r="147" spans="1:9" x14ac:dyDescent="0.25">
      <c r="A147">
        <v>21</v>
      </c>
      <c r="B147">
        <v>6</v>
      </c>
      <c r="C147" t="s">
        <v>2624</v>
      </c>
      <c r="D147" s="8">
        <v>47899.736693028943</v>
      </c>
      <c r="E147" s="8">
        <v>1.1368683772161603E-11</v>
      </c>
      <c r="F147" s="8">
        <v>1.3969838619232178E-8</v>
      </c>
      <c r="G147" s="8">
        <v>47899.736693028943</v>
      </c>
      <c r="H147" s="8">
        <v>1.1368683772161603E-11</v>
      </c>
      <c r="I147" s="8">
        <v>-1.3969838619232178E-8</v>
      </c>
    </row>
    <row r="148" spans="1:9" x14ac:dyDescent="0.25">
      <c r="A148">
        <v>22</v>
      </c>
      <c r="B148">
        <v>6</v>
      </c>
      <c r="C148" t="s">
        <v>2624</v>
      </c>
      <c r="D148" s="8">
        <v>-1149.0154018811882</v>
      </c>
      <c r="E148" s="8">
        <v>2.2737367544323206E-13</v>
      </c>
      <c r="F148" s="8">
        <v>-9.3132257461547852E-10</v>
      </c>
      <c r="G148" s="8">
        <v>-1149.0154018811882</v>
      </c>
      <c r="H148" s="8">
        <v>2.2737367544323206E-13</v>
      </c>
      <c r="I148" s="8">
        <v>9.3132257461547852E-10</v>
      </c>
    </row>
    <row r="149" spans="1:9" x14ac:dyDescent="0.25">
      <c r="A149">
        <v>23</v>
      </c>
      <c r="B149">
        <v>6</v>
      </c>
      <c r="C149" t="s">
        <v>2624</v>
      </c>
      <c r="D149" s="8">
        <v>35455.902261485113</v>
      </c>
      <c r="E149" s="8">
        <v>4.5474735088646412E-13</v>
      </c>
      <c r="F149" s="8">
        <v>-4.6566128730773926E-10</v>
      </c>
      <c r="G149" s="8">
        <v>35455.902261485113</v>
      </c>
      <c r="H149" s="8">
        <v>4.5474735088646412E-13</v>
      </c>
      <c r="I149" s="8">
        <v>9.3132257461547852E-10</v>
      </c>
    </row>
    <row r="150" spans="1:9" x14ac:dyDescent="0.25">
      <c r="A150">
        <v>24</v>
      </c>
      <c r="B150">
        <v>6</v>
      </c>
      <c r="C150" t="s">
        <v>2624</v>
      </c>
      <c r="D150" s="8">
        <v>24950.83483126948</v>
      </c>
      <c r="E150" s="8">
        <v>-7636.8041377381669</v>
      </c>
      <c r="F150" s="8">
        <v>11946465.143223606</v>
      </c>
      <c r="G150" s="8">
        <v>24950.83483126948</v>
      </c>
      <c r="H150" s="8">
        <v>-7636.8041377381669</v>
      </c>
      <c r="I150" s="8">
        <v>24929032.177378513</v>
      </c>
    </row>
    <row r="151" spans="1:9" x14ac:dyDescent="0.25">
      <c r="A151">
        <v>25</v>
      </c>
      <c r="B151">
        <v>6</v>
      </c>
      <c r="C151" t="s">
        <v>2624</v>
      </c>
      <c r="D151" s="8">
        <v>10149.165168688407</v>
      </c>
      <c r="E151" s="8">
        <v>18751.804137609099</v>
      </c>
      <c r="F151" s="8">
        <v>-1195700.1231996864</v>
      </c>
      <c r="G151" s="8">
        <v>10149.165168688407</v>
      </c>
      <c r="H151" s="8">
        <v>18751.804137609099</v>
      </c>
      <c r="I151" s="8">
        <v>-33073767.157135122</v>
      </c>
    </row>
    <row r="152" spans="1:9" x14ac:dyDescent="0.25">
      <c r="A152">
        <v>1</v>
      </c>
      <c r="B152">
        <v>7</v>
      </c>
      <c r="C152" t="s">
        <v>2625</v>
      </c>
      <c r="D152" s="8">
        <v>10149.165168701662</v>
      </c>
      <c r="E152" s="8">
        <v>-18751.804137662053</v>
      </c>
      <c r="F152" s="8">
        <v>-51825571.294848308</v>
      </c>
      <c r="G152" s="8">
        <v>10149.165168701662</v>
      </c>
      <c r="H152" s="8">
        <v>-18751.804137662053</v>
      </c>
      <c r="I152" s="8">
        <v>-33073767.1571863</v>
      </c>
    </row>
    <row r="153" spans="1:9" x14ac:dyDescent="0.25">
      <c r="A153">
        <v>2</v>
      </c>
      <c r="B153">
        <v>7</v>
      </c>
      <c r="C153" t="s">
        <v>2625</v>
      </c>
      <c r="D153" s="8">
        <v>10149.165168718639</v>
      </c>
      <c r="E153" s="8">
        <v>-18751.804137661587</v>
      </c>
      <c r="F153" s="8">
        <v>-1195700.123160243</v>
      </c>
      <c r="G153" s="8">
        <v>10149.165168718639</v>
      </c>
      <c r="H153" s="8">
        <v>-18751.804137661587</v>
      </c>
      <c r="I153" s="8">
        <v>8180201.9456717968</v>
      </c>
    </row>
    <row r="154" spans="1:9" x14ac:dyDescent="0.25">
      <c r="A154">
        <v>3</v>
      </c>
      <c r="B154">
        <v>7</v>
      </c>
      <c r="C154" t="s">
        <v>2625</v>
      </c>
      <c r="D154" s="8">
        <v>-12911.365040135192</v>
      </c>
      <c r="E154" s="8">
        <v>8180.2019456750713</v>
      </c>
      <c r="F154" s="8">
        <v>8180201.9456711411</v>
      </c>
      <c r="G154" s="8">
        <v>-12911.365040135192</v>
      </c>
      <c r="H154" s="8">
        <v>8180.2019456750713</v>
      </c>
      <c r="I154" s="8">
        <v>4090100.9728335142</v>
      </c>
    </row>
    <row r="155" spans="1:9" x14ac:dyDescent="0.25">
      <c r="A155">
        <v>4</v>
      </c>
      <c r="B155">
        <v>7</v>
      </c>
      <c r="C155" t="s">
        <v>2625</v>
      </c>
      <c r="D155" s="8">
        <v>-12911.365040135279</v>
      </c>
      <c r="E155" s="8">
        <v>8180.2019456655253</v>
      </c>
      <c r="F155" s="8">
        <v>4090100.9728332162</v>
      </c>
      <c r="G155" s="8">
        <v>-12911.365040135279</v>
      </c>
      <c r="H155" s="8">
        <v>8180.2019456655253</v>
      </c>
      <c r="I155" s="8">
        <v>8.3446502685546875E-7</v>
      </c>
    </row>
    <row r="156" spans="1:9" x14ac:dyDescent="0.25">
      <c r="A156">
        <v>5</v>
      </c>
      <c r="B156">
        <v>7</v>
      </c>
      <c r="C156" t="s">
        <v>2625</v>
      </c>
      <c r="D156" s="8">
        <v>-12038.745457688347</v>
      </c>
      <c r="E156" s="8">
        <v>-9417.4125362074265</v>
      </c>
      <c r="F156" s="8">
        <v>1.1548399925231934E-7</v>
      </c>
      <c r="G156" s="8">
        <v>-12038.745457688347</v>
      </c>
      <c r="H156" s="8">
        <v>-9417.4125362074265</v>
      </c>
      <c r="I156" s="8">
        <v>15284460.546264835</v>
      </c>
    </row>
    <row r="157" spans="1:9" x14ac:dyDescent="0.25">
      <c r="A157">
        <v>6</v>
      </c>
      <c r="B157">
        <v>7</v>
      </c>
      <c r="C157" t="s">
        <v>2625</v>
      </c>
      <c r="D157" s="8">
        <v>-12038.745457619429</v>
      </c>
      <c r="E157" s="8">
        <v>-9417.4125362602063</v>
      </c>
      <c r="F157" s="8">
        <v>15284460.546265602</v>
      </c>
      <c r="G157" s="8">
        <v>-12038.745457619429</v>
      </c>
      <c r="H157" s="8">
        <v>-9417.4125362602063</v>
      </c>
      <c r="I157" s="8">
        <v>19993166.814393997</v>
      </c>
    </row>
    <row r="158" spans="1:9" x14ac:dyDescent="0.25">
      <c r="A158">
        <v>7</v>
      </c>
      <c r="B158">
        <v>7</v>
      </c>
      <c r="C158" t="s">
        <v>2625</v>
      </c>
      <c r="D158" s="8">
        <v>21070.311876580119</v>
      </c>
      <c r="E158" s="8">
        <v>3267.6703419181285</v>
      </c>
      <c r="F158" s="8">
        <v>19993166.814393371</v>
      </c>
      <c r="G158" s="8">
        <v>21070.311876580119</v>
      </c>
      <c r="H158" s="8">
        <v>3267.6703419181285</v>
      </c>
      <c r="I158" s="8">
        <v>18359331.643434823</v>
      </c>
    </row>
    <row r="159" spans="1:9" x14ac:dyDescent="0.25">
      <c r="A159">
        <v>8</v>
      </c>
      <c r="B159">
        <v>7</v>
      </c>
      <c r="C159" t="s">
        <v>2625</v>
      </c>
      <c r="D159" s="8">
        <v>21070.311876580119</v>
      </c>
      <c r="E159" s="8">
        <v>3267.6703419314472</v>
      </c>
      <c r="F159" s="8">
        <v>18359331.643433686</v>
      </c>
      <c r="G159" s="8">
        <v>21070.311876580119</v>
      </c>
      <c r="H159" s="8">
        <v>3267.6703419314472</v>
      </c>
      <c r="I159" s="8">
        <v>13055902.678478993</v>
      </c>
    </row>
    <row r="160" spans="1:9" x14ac:dyDescent="0.25">
      <c r="A160">
        <v>9</v>
      </c>
      <c r="B160">
        <v>7</v>
      </c>
      <c r="C160" t="s">
        <v>2625</v>
      </c>
      <c r="D160" s="8">
        <v>21070.311876572669</v>
      </c>
      <c r="E160" s="8">
        <v>3267.6703419300175</v>
      </c>
      <c r="F160" s="8">
        <v>13055902.678479016</v>
      </c>
      <c r="G160" s="8">
        <v>21070.311876572669</v>
      </c>
      <c r="H160" s="8">
        <v>3267.6703419300175</v>
      </c>
      <c r="I160" s="8">
        <v>6118638.5425615907</v>
      </c>
    </row>
    <row r="161" spans="1:9" x14ac:dyDescent="0.25">
      <c r="A161">
        <v>10</v>
      </c>
      <c r="B161">
        <v>7</v>
      </c>
      <c r="C161" t="s">
        <v>2625</v>
      </c>
      <c r="D161" s="8">
        <v>22152.69360168092</v>
      </c>
      <c r="E161" s="8">
        <v>2882.0718523606338</v>
      </c>
      <c r="F161" s="8">
        <v>6118638.5425615981</v>
      </c>
      <c r="G161" s="8">
        <v>22152.69360168092</v>
      </c>
      <c r="H161" s="8">
        <v>2882.0718523606338</v>
      </c>
      <c r="I161" s="8">
        <v>0</v>
      </c>
    </row>
    <row r="162" spans="1:9" x14ac:dyDescent="0.25">
      <c r="A162">
        <v>11</v>
      </c>
      <c r="B162">
        <v>7</v>
      </c>
      <c r="C162" t="s">
        <v>2625</v>
      </c>
      <c r="D162" s="8">
        <v>16649.572060720995</v>
      </c>
      <c r="E162" s="8">
        <v>8425.1947235470288</v>
      </c>
      <c r="F162" s="8">
        <v>-4.4703483581542969E-8</v>
      </c>
      <c r="G162" s="8">
        <v>16649.572060720995</v>
      </c>
      <c r="H162" s="8">
        <v>8425.1947235470288</v>
      </c>
      <c r="I162" s="8">
        <v>-17886688.398090452</v>
      </c>
    </row>
    <row r="163" spans="1:9" x14ac:dyDescent="0.25">
      <c r="A163">
        <v>12</v>
      </c>
      <c r="B163">
        <v>7</v>
      </c>
      <c r="C163" t="s">
        <v>2625</v>
      </c>
      <c r="D163" s="8">
        <v>15567.190335611813</v>
      </c>
      <c r="E163" s="8">
        <v>-240.58803707470361</v>
      </c>
      <c r="F163" s="8">
        <v>-17886688.398090474</v>
      </c>
      <c r="G163" s="8">
        <v>15567.190335611813</v>
      </c>
      <c r="H163" s="8">
        <v>-240.58803707470361</v>
      </c>
      <c r="I163" s="8">
        <v>-17375919.995380864</v>
      </c>
    </row>
    <row r="164" spans="1:9" x14ac:dyDescent="0.25">
      <c r="A164">
        <v>13</v>
      </c>
      <c r="B164">
        <v>7</v>
      </c>
      <c r="C164" t="s">
        <v>2625</v>
      </c>
      <c r="D164" s="8">
        <v>15567.190335642546</v>
      </c>
      <c r="E164" s="8">
        <v>-8520.7723081302393</v>
      </c>
      <c r="F164" s="8">
        <v>-17375919.995380901</v>
      </c>
      <c r="G164" s="8">
        <v>15567.190335642546</v>
      </c>
      <c r="H164" s="8">
        <v>-8520.7723081302393</v>
      </c>
      <c r="I164" s="8">
        <v>-3546706.5392854959</v>
      </c>
    </row>
    <row r="165" spans="1:9" x14ac:dyDescent="0.25">
      <c r="A165">
        <v>14</v>
      </c>
      <c r="B165">
        <v>7</v>
      </c>
      <c r="C165" t="s">
        <v>2625</v>
      </c>
      <c r="D165" s="8">
        <v>15567.190335713327</v>
      </c>
      <c r="E165" s="8">
        <v>-8520.7723081028089</v>
      </c>
      <c r="F165" s="8">
        <v>-3546706.5392857194</v>
      </c>
      <c r="G165" s="8">
        <v>15567.190335713327</v>
      </c>
      <c r="H165" s="8">
        <v>-8520.7723081028089</v>
      </c>
      <c r="I165" s="8">
        <v>713679.61476528645</v>
      </c>
    </row>
    <row r="166" spans="1:9" x14ac:dyDescent="0.25">
      <c r="A166">
        <v>15</v>
      </c>
      <c r="B166">
        <v>7</v>
      </c>
      <c r="C166" t="s">
        <v>2625</v>
      </c>
      <c r="D166" s="8">
        <v>-29162.037445984781</v>
      </c>
      <c r="E166" s="8">
        <v>336.16562165482901</v>
      </c>
      <c r="F166" s="8">
        <v>713679.61476409435</v>
      </c>
      <c r="G166" s="8">
        <v>-29162.037445984781</v>
      </c>
      <c r="H166" s="8">
        <v>336.16562165482901</v>
      </c>
      <c r="I166" s="8">
        <v>545596.80393481255</v>
      </c>
    </row>
    <row r="167" spans="1:9" x14ac:dyDescent="0.25">
      <c r="A167">
        <v>16</v>
      </c>
      <c r="B167">
        <v>7</v>
      </c>
      <c r="C167" t="s">
        <v>2625</v>
      </c>
      <c r="D167" s="8">
        <v>-29162.037446023896</v>
      </c>
      <c r="E167" s="8">
        <v>336.16562164782954</v>
      </c>
      <c r="F167" s="8">
        <v>545596.80393446982</v>
      </c>
      <c r="G167" s="8">
        <v>-29162.037446023896</v>
      </c>
      <c r="H167" s="8">
        <v>336.16562164782954</v>
      </c>
      <c r="I167" s="8">
        <v>4.4703483581542969E-8</v>
      </c>
    </row>
    <row r="168" spans="1:9" x14ac:dyDescent="0.25">
      <c r="A168">
        <v>17</v>
      </c>
      <c r="B168">
        <v>7</v>
      </c>
      <c r="C168" t="s">
        <v>2625</v>
      </c>
      <c r="D168" s="8">
        <v>-6203.1692850719264</v>
      </c>
      <c r="E168" s="8">
        <v>-28747.434246326564</v>
      </c>
      <c r="F168" s="8">
        <v>-1.1920928955078125E-7</v>
      </c>
      <c r="G168" s="8">
        <v>-6203.1692850719264</v>
      </c>
      <c r="H168" s="8">
        <v>-28747.434246326564</v>
      </c>
      <c r="I168" s="8">
        <v>14373717.123162985</v>
      </c>
    </row>
    <row r="169" spans="1:9" x14ac:dyDescent="0.25">
      <c r="A169">
        <v>18</v>
      </c>
      <c r="B169">
        <v>7</v>
      </c>
      <c r="C169" t="s">
        <v>2625</v>
      </c>
      <c r="D169" s="8">
        <v>-6203.1692850719846</v>
      </c>
      <c r="E169" s="8">
        <v>-28747.434246323071</v>
      </c>
      <c r="F169" s="8">
        <v>14373717.123162687</v>
      </c>
      <c r="G169" s="8">
        <v>-6203.1692850719846</v>
      </c>
      <c r="H169" s="8">
        <v>-28747.434246323071</v>
      </c>
      <c r="I169" s="8">
        <v>28747434.246324182</v>
      </c>
    </row>
    <row r="170" spans="1:9" x14ac:dyDescent="0.25">
      <c r="A170">
        <v>19</v>
      </c>
      <c r="B170">
        <v>7</v>
      </c>
      <c r="C170" t="s">
        <v>2625</v>
      </c>
      <c r="D170" s="8">
        <v>24950.83483132362</v>
      </c>
      <c r="E170" s="8">
        <v>7636.8041377880145</v>
      </c>
      <c r="F170" s="8">
        <v>28747434.246324301</v>
      </c>
      <c r="G170" s="8">
        <v>24950.83483132362</v>
      </c>
      <c r="H170" s="8">
        <v>7636.8041377880145</v>
      </c>
      <c r="I170" s="8">
        <v>24929032.177429199</v>
      </c>
    </row>
    <row r="171" spans="1:9" x14ac:dyDescent="0.25">
      <c r="A171">
        <v>20</v>
      </c>
      <c r="B171">
        <v>7</v>
      </c>
      <c r="C171" t="s">
        <v>2625</v>
      </c>
      <c r="D171" s="8">
        <v>24950.834831323613</v>
      </c>
      <c r="E171" s="8">
        <v>7636.8041377927439</v>
      </c>
      <c r="F171" s="8">
        <v>11946465.143181112</v>
      </c>
      <c r="G171" s="8">
        <v>24950.834831323613</v>
      </c>
      <c r="H171" s="8">
        <v>7636.8041377927439</v>
      </c>
      <c r="I171" s="8">
        <v>4309661.0053883698</v>
      </c>
    </row>
    <row r="172" spans="1:9" x14ac:dyDescent="0.25">
      <c r="A172">
        <v>21</v>
      </c>
      <c r="B172">
        <v>7</v>
      </c>
      <c r="C172" t="s">
        <v>2625</v>
      </c>
      <c r="D172" s="8">
        <v>35455.902261628304</v>
      </c>
      <c r="E172" s="8">
        <v>-1.3187673175707459E-11</v>
      </c>
      <c r="F172" s="8">
        <v>-1.6763806343078613E-8</v>
      </c>
      <c r="G172" s="8">
        <v>35455.902261628304</v>
      </c>
      <c r="H172" s="8">
        <v>-1.3187673175707459E-11</v>
      </c>
      <c r="I172" s="8">
        <v>1.6763806343078613E-8</v>
      </c>
    </row>
    <row r="173" spans="1:9" x14ac:dyDescent="0.25">
      <c r="A173">
        <v>22</v>
      </c>
      <c r="B173">
        <v>7</v>
      </c>
      <c r="C173" t="s">
        <v>2625</v>
      </c>
      <c r="D173" s="8">
        <v>-1149.0154019878246</v>
      </c>
      <c r="E173" s="8">
        <v>0</v>
      </c>
      <c r="F173" s="8">
        <v>9.3132257461547852E-10</v>
      </c>
      <c r="G173" s="8">
        <v>-1149.0154019878246</v>
      </c>
      <c r="H173" s="8">
        <v>0</v>
      </c>
      <c r="I173" s="8">
        <v>-9.3132257461547852E-10</v>
      </c>
    </row>
    <row r="174" spans="1:9" x14ac:dyDescent="0.25">
      <c r="A174">
        <v>23</v>
      </c>
      <c r="B174">
        <v>7</v>
      </c>
      <c r="C174" t="s">
        <v>2625</v>
      </c>
      <c r="D174" s="8">
        <v>47899.736693184124</v>
      </c>
      <c r="E174" s="8">
        <v>-9.0949470177292824E-13</v>
      </c>
      <c r="F174" s="8">
        <v>4.6566128730773926E-10</v>
      </c>
      <c r="G174" s="8">
        <v>47899.736693184124</v>
      </c>
      <c r="H174" s="8">
        <v>-9.0949470177292824E-13</v>
      </c>
      <c r="I174" s="8">
        <v>0</v>
      </c>
    </row>
    <row r="175" spans="1:9" x14ac:dyDescent="0.25">
      <c r="A175">
        <v>24</v>
      </c>
      <c r="B175">
        <v>7</v>
      </c>
      <c r="C175" t="s">
        <v>2625</v>
      </c>
      <c r="D175" s="8">
        <v>10149.16516871863</v>
      </c>
      <c r="E175" s="8">
        <v>-18751.804137663174</v>
      </c>
      <c r="F175" s="8">
        <v>-33073767.157186337</v>
      </c>
      <c r="G175" s="8">
        <v>10149.16516871863</v>
      </c>
      <c r="H175" s="8">
        <v>-18751.804137663174</v>
      </c>
      <c r="I175" s="8">
        <v>-1195700.1231589764</v>
      </c>
    </row>
    <row r="176" spans="1:9" x14ac:dyDescent="0.25">
      <c r="A176">
        <v>25</v>
      </c>
      <c r="B176">
        <v>7</v>
      </c>
      <c r="C176" t="s">
        <v>2625</v>
      </c>
      <c r="D176" s="8">
        <v>24950.834831323624</v>
      </c>
      <c r="E176" s="8">
        <v>7636.8041377927238</v>
      </c>
      <c r="F176" s="8">
        <v>24929032.17742876</v>
      </c>
      <c r="G176" s="8">
        <v>24950.834831323624</v>
      </c>
      <c r="H176" s="8">
        <v>7636.8041377927238</v>
      </c>
      <c r="I176" s="8">
        <v>11946465.143181097</v>
      </c>
    </row>
    <row r="177" spans="1:9" x14ac:dyDescent="0.25">
      <c r="A177">
        <v>1</v>
      </c>
      <c r="B177">
        <v>8</v>
      </c>
      <c r="C177" t="s">
        <v>2626</v>
      </c>
      <c r="D177" s="8">
        <v>-38399.999999999702</v>
      </c>
      <c r="E177" s="8">
        <v>28890.119539292675</v>
      </c>
      <c r="F177" s="8">
        <v>52040304.718922064</v>
      </c>
      <c r="G177" s="8">
        <v>-38399.999999999702</v>
      </c>
      <c r="H177" s="8">
        <v>28890.119539292675</v>
      </c>
      <c r="I177" s="8">
        <v>23150185.179629415</v>
      </c>
    </row>
    <row r="178" spans="1:9" x14ac:dyDescent="0.25">
      <c r="A178">
        <v>2</v>
      </c>
      <c r="B178">
        <v>8</v>
      </c>
      <c r="C178" t="s">
        <v>2626</v>
      </c>
      <c r="D178" s="8">
        <v>-38399.999999993073</v>
      </c>
      <c r="E178" s="8">
        <v>28890.119539292296</v>
      </c>
      <c r="F178" s="8">
        <v>-25963018.037169099</v>
      </c>
      <c r="G178" s="8">
        <v>-38399.999999993073</v>
      </c>
      <c r="H178" s="8">
        <v>28890.119539292296</v>
      </c>
      <c r="I178" s="8">
        <v>-40408077.806815386</v>
      </c>
    </row>
    <row r="179" spans="1:9" x14ac:dyDescent="0.25">
      <c r="A179">
        <v>3</v>
      </c>
      <c r="B179">
        <v>8</v>
      </c>
      <c r="C179" t="s">
        <v>2626</v>
      </c>
      <c r="D179" s="8">
        <v>20936.581477622269</v>
      </c>
      <c r="E179" s="8">
        <v>-40408.077806827772</v>
      </c>
      <c r="F179" s="8">
        <v>-40408077.806814894</v>
      </c>
      <c r="G179" s="8">
        <v>20936.581477622269</v>
      </c>
      <c r="H179" s="8">
        <v>-40408.077806827772</v>
      </c>
      <c r="I179" s="8">
        <v>-20204038.903401885</v>
      </c>
    </row>
    <row r="180" spans="1:9" x14ac:dyDescent="0.25">
      <c r="A180">
        <v>4</v>
      </c>
      <c r="B180">
        <v>8</v>
      </c>
      <c r="C180" t="s">
        <v>2626</v>
      </c>
      <c r="D180" s="8">
        <v>20936.581477622211</v>
      </c>
      <c r="E180" s="8">
        <v>-40408.077806801506</v>
      </c>
      <c r="F180" s="8">
        <v>-20204038.903400894</v>
      </c>
      <c r="G180" s="8">
        <v>20936.581477622211</v>
      </c>
      <c r="H180" s="8">
        <v>-40408.077806801506</v>
      </c>
      <c r="I180" s="8">
        <v>-4.8428773880004883E-7</v>
      </c>
    </row>
    <row r="181" spans="1:9" x14ac:dyDescent="0.25">
      <c r="A181">
        <v>5</v>
      </c>
      <c r="B181">
        <v>8</v>
      </c>
      <c r="C181" t="s">
        <v>2626</v>
      </c>
      <c r="D181" s="8">
        <v>46701.681993490085</v>
      </c>
      <c r="E181" s="8">
        <v>10683.504910498847</v>
      </c>
      <c r="F181" s="8">
        <v>-1.7508864402770996E-7</v>
      </c>
      <c r="G181" s="8">
        <v>46701.681993490085</v>
      </c>
      <c r="H181" s="8">
        <v>10683.504910498847</v>
      </c>
      <c r="I181" s="8">
        <v>-17339328.469739802</v>
      </c>
    </row>
    <row r="182" spans="1:9" x14ac:dyDescent="0.25">
      <c r="A182">
        <v>6</v>
      </c>
      <c r="B182">
        <v>8</v>
      </c>
      <c r="C182" t="s">
        <v>2626</v>
      </c>
      <c r="D182" s="8">
        <v>46701.681993532926</v>
      </c>
      <c r="E182" s="8">
        <v>10683.504910515621</v>
      </c>
      <c r="F182" s="8">
        <v>-17339328.469740391</v>
      </c>
      <c r="G182" s="8">
        <v>46701.681993532926</v>
      </c>
      <c r="H182" s="8">
        <v>10683.504910515621</v>
      </c>
      <c r="I182" s="8">
        <v>-22681080.924998105</v>
      </c>
    </row>
    <row r="183" spans="1:9" x14ac:dyDescent="0.25">
      <c r="A183">
        <v>7</v>
      </c>
      <c r="B183">
        <v>8</v>
      </c>
      <c r="C183" t="s">
        <v>2626</v>
      </c>
      <c r="D183" s="8">
        <v>-35268.892919186503</v>
      </c>
      <c r="E183" s="8">
        <v>-12912.946962298127</v>
      </c>
      <c r="F183" s="8">
        <v>-22681080.924998701</v>
      </c>
      <c r="G183" s="8">
        <v>-35268.892919186503</v>
      </c>
      <c r="H183" s="8">
        <v>-12912.946962298127</v>
      </c>
      <c r="I183" s="8">
        <v>-16224607.443849564</v>
      </c>
    </row>
    <row r="184" spans="1:9" x14ac:dyDescent="0.25">
      <c r="A184">
        <v>8</v>
      </c>
      <c r="B184">
        <v>8</v>
      </c>
      <c r="C184" t="s">
        <v>2626</v>
      </c>
      <c r="D184" s="8">
        <v>-35268.892919181846</v>
      </c>
      <c r="E184" s="8">
        <v>-12912.946962301852</v>
      </c>
      <c r="F184" s="8">
        <v>-16224607.443849213</v>
      </c>
      <c r="G184" s="8">
        <v>-35268.892919181846</v>
      </c>
      <c r="H184" s="8">
        <v>-12912.946962301852</v>
      </c>
      <c r="I184" s="8">
        <v>4733105.4759667069</v>
      </c>
    </row>
    <row r="185" spans="1:9" x14ac:dyDescent="0.25">
      <c r="A185">
        <v>9</v>
      </c>
      <c r="B185">
        <v>8</v>
      </c>
      <c r="C185" t="s">
        <v>2626</v>
      </c>
      <c r="D185" s="8">
        <v>-32047.225486816838</v>
      </c>
      <c r="E185" s="8">
        <v>-3869.6699591804954</v>
      </c>
      <c r="F185" s="8">
        <v>4733105.4759667031</v>
      </c>
      <c r="G185" s="8">
        <v>-32047.225486816838</v>
      </c>
      <c r="H185" s="8">
        <v>-3869.6699591804954</v>
      </c>
      <c r="I185" s="8">
        <v>12948414.799306922</v>
      </c>
    </row>
    <row r="186" spans="1:9" x14ac:dyDescent="0.25">
      <c r="A186">
        <v>10</v>
      </c>
      <c r="B186">
        <v>8</v>
      </c>
      <c r="C186" t="s">
        <v>2626</v>
      </c>
      <c r="D186" s="8">
        <v>-31423.466733838432</v>
      </c>
      <c r="E186" s="8">
        <v>6099.1120109782996</v>
      </c>
      <c r="F186" s="8">
        <v>12948414.79930692</v>
      </c>
      <c r="G186" s="8">
        <v>-31423.466733838432</v>
      </c>
      <c r="H186" s="8">
        <v>6099.1120109782996</v>
      </c>
      <c r="I186" s="8">
        <v>-1.0244548320770264E-8</v>
      </c>
    </row>
    <row r="187" spans="1:9" x14ac:dyDescent="0.25">
      <c r="A187">
        <v>11</v>
      </c>
      <c r="B187">
        <v>8</v>
      </c>
      <c r="C187" t="s">
        <v>2626</v>
      </c>
      <c r="D187" s="8">
        <v>-31423.466733836103</v>
      </c>
      <c r="E187" s="8">
        <v>-6099.1120109826206</v>
      </c>
      <c r="F187" s="8">
        <v>1.4901161193847656E-8</v>
      </c>
      <c r="G187" s="8">
        <v>-31423.466733836103</v>
      </c>
      <c r="H187" s="8">
        <v>-6099.1120109826206</v>
      </c>
      <c r="I187" s="8">
        <v>12948414.799316093</v>
      </c>
    </row>
    <row r="188" spans="1:9" x14ac:dyDescent="0.25">
      <c r="A188">
        <v>12</v>
      </c>
      <c r="B188">
        <v>8</v>
      </c>
      <c r="C188" t="s">
        <v>2626</v>
      </c>
      <c r="D188" s="8">
        <v>-32047.225486812647</v>
      </c>
      <c r="E188" s="8">
        <v>3869.6699591784054</v>
      </c>
      <c r="F188" s="8">
        <v>12948414.799316093</v>
      </c>
      <c r="G188" s="8">
        <v>-32047.225486812647</v>
      </c>
      <c r="H188" s="8">
        <v>3869.6699591784054</v>
      </c>
      <c r="I188" s="8">
        <v>4733105.4759803638</v>
      </c>
    </row>
    <row r="189" spans="1:9" x14ac:dyDescent="0.25">
      <c r="A189">
        <v>13</v>
      </c>
      <c r="B189">
        <v>8</v>
      </c>
      <c r="C189" t="s">
        <v>2626</v>
      </c>
      <c r="D189" s="8">
        <v>-35268.892919126898</v>
      </c>
      <c r="E189" s="8">
        <v>12912.946962305294</v>
      </c>
      <c r="F189" s="8">
        <v>4733105.4759804122</v>
      </c>
      <c r="G189" s="8">
        <v>-35268.892919126898</v>
      </c>
      <c r="H189" s="8">
        <v>12912.946962305294</v>
      </c>
      <c r="I189" s="8">
        <v>-16224607.44384107</v>
      </c>
    </row>
    <row r="190" spans="1:9" x14ac:dyDescent="0.25">
      <c r="A190">
        <v>14</v>
      </c>
      <c r="B190">
        <v>8</v>
      </c>
      <c r="C190" t="s">
        <v>2626</v>
      </c>
      <c r="D190" s="8">
        <v>-35268.892919141799</v>
      </c>
      <c r="E190" s="8">
        <v>12912.946962320013</v>
      </c>
      <c r="F190" s="8">
        <v>-16224607.443841249</v>
      </c>
      <c r="G190" s="8">
        <v>-35268.892919141799</v>
      </c>
      <c r="H190" s="8">
        <v>12912.946962320013</v>
      </c>
      <c r="I190" s="8">
        <v>-22681080.925001144</v>
      </c>
    </row>
    <row r="191" spans="1:9" x14ac:dyDescent="0.25">
      <c r="A191">
        <v>15</v>
      </c>
      <c r="B191">
        <v>8</v>
      </c>
      <c r="C191" t="s">
        <v>2626</v>
      </c>
      <c r="D191" s="8">
        <v>46701.681993514299</v>
      </c>
      <c r="E191" s="8">
        <v>-10683.504910505959</v>
      </c>
      <c r="F191" s="8">
        <v>-22681080.925001785</v>
      </c>
      <c r="G191" s="8">
        <v>46701.681993514299</v>
      </c>
      <c r="H191" s="8">
        <v>-10683.504910505959</v>
      </c>
      <c r="I191" s="8">
        <v>-17339328.469748884</v>
      </c>
    </row>
    <row r="192" spans="1:9" x14ac:dyDescent="0.25">
      <c r="A192">
        <v>16</v>
      </c>
      <c r="B192">
        <v>8</v>
      </c>
      <c r="C192" t="s">
        <v>2626</v>
      </c>
      <c r="D192" s="8">
        <v>46701.681993512437</v>
      </c>
      <c r="E192" s="8">
        <v>-10683.504910504682</v>
      </c>
      <c r="F192" s="8">
        <v>-17339328.469749115</v>
      </c>
      <c r="G192" s="8">
        <v>46701.681993512437</v>
      </c>
      <c r="H192" s="8">
        <v>-10683.504910504682</v>
      </c>
      <c r="I192" s="8">
        <v>-1.4901161193847656E-8</v>
      </c>
    </row>
    <row r="193" spans="1:9" x14ac:dyDescent="0.25">
      <c r="A193">
        <v>17</v>
      </c>
      <c r="B193">
        <v>8</v>
      </c>
      <c r="C193" t="s">
        <v>2626</v>
      </c>
      <c r="D193" s="8">
        <v>20936.581477607077</v>
      </c>
      <c r="E193" s="8">
        <v>40408.07780682922</v>
      </c>
      <c r="F193" s="8">
        <v>1.6030389815568924E-7</v>
      </c>
      <c r="G193" s="8">
        <v>20936.581477607077</v>
      </c>
      <c r="H193" s="8">
        <v>40408.07780682922</v>
      </c>
      <c r="I193" s="8">
        <v>-20204038.903414808</v>
      </c>
    </row>
    <row r="194" spans="1:9" x14ac:dyDescent="0.25">
      <c r="A194">
        <v>18</v>
      </c>
      <c r="B194">
        <v>8</v>
      </c>
      <c r="C194" t="s">
        <v>2626</v>
      </c>
      <c r="D194" s="8">
        <v>20936.581477607542</v>
      </c>
      <c r="E194" s="8">
        <v>40408.077806825575</v>
      </c>
      <c r="F194" s="8">
        <v>-20204038.903414622</v>
      </c>
      <c r="G194" s="8">
        <v>20936.581477607542</v>
      </c>
      <c r="H194" s="8">
        <v>40408.077806825575</v>
      </c>
      <c r="I194" s="8">
        <v>-40408077.8068268</v>
      </c>
    </row>
    <row r="195" spans="1:9" x14ac:dyDescent="0.25">
      <c r="A195">
        <v>19</v>
      </c>
      <c r="B195">
        <v>8</v>
      </c>
      <c r="C195" t="s">
        <v>2626</v>
      </c>
      <c r="D195" s="8">
        <v>-38400.000000013155</v>
      </c>
      <c r="E195" s="8">
        <v>-28890.119539296138</v>
      </c>
      <c r="F195" s="8">
        <v>-40408077.806827635</v>
      </c>
      <c r="G195" s="8">
        <v>-38400.000000013155</v>
      </c>
      <c r="H195" s="8">
        <v>-28890.119539296138</v>
      </c>
      <c r="I195" s="8">
        <v>-25963018.037179768</v>
      </c>
    </row>
    <row r="196" spans="1:9" x14ac:dyDescent="0.25">
      <c r="A196">
        <v>20</v>
      </c>
      <c r="B196">
        <v>8</v>
      </c>
      <c r="C196" t="s">
        <v>2626</v>
      </c>
      <c r="D196" s="8">
        <v>-38400.000000013148</v>
      </c>
      <c r="E196" s="8">
        <v>-28890.119539294014</v>
      </c>
      <c r="F196" s="8">
        <v>23150185.179619998</v>
      </c>
      <c r="G196" s="8">
        <v>-38400.000000013148</v>
      </c>
      <c r="H196" s="8">
        <v>-28890.119539294014</v>
      </c>
      <c r="I196" s="8">
        <v>52040304.718913987</v>
      </c>
    </row>
    <row r="197" spans="1:9" x14ac:dyDescent="0.25">
      <c r="A197">
        <v>21</v>
      </c>
      <c r="B197">
        <v>8</v>
      </c>
      <c r="C197" t="s">
        <v>2626</v>
      </c>
      <c r="D197" s="8">
        <v>-91230.861318259616</v>
      </c>
      <c r="E197" s="8">
        <v>1.2846612662542611E-11</v>
      </c>
      <c r="F197" s="8">
        <v>1.728767529129982E-8</v>
      </c>
      <c r="G197" s="8">
        <v>-91230.861318259616</v>
      </c>
      <c r="H197" s="8">
        <v>1.2846612662542611E-11</v>
      </c>
      <c r="I197" s="8">
        <v>-1.7578713595867157E-8</v>
      </c>
    </row>
    <row r="198" spans="1:9" x14ac:dyDescent="0.25">
      <c r="A198">
        <v>22</v>
      </c>
      <c r="B198">
        <v>8</v>
      </c>
      <c r="C198" t="s">
        <v>2626</v>
      </c>
      <c r="D198" s="8">
        <v>2757.8413570128682</v>
      </c>
      <c r="E198" s="8">
        <v>9.9365803785601735E-13</v>
      </c>
      <c r="F198" s="8">
        <v>1.572259942690253E-9</v>
      </c>
      <c r="G198" s="8">
        <v>2757.8413570128682</v>
      </c>
      <c r="H198" s="8">
        <v>9.9365803785601735E-13</v>
      </c>
      <c r="I198" s="8">
        <v>-2.2131973107650275E-9</v>
      </c>
    </row>
    <row r="199" spans="1:9" x14ac:dyDescent="0.25">
      <c r="A199">
        <v>23</v>
      </c>
      <c r="B199">
        <v>8</v>
      </c>
      <c r="C199" t="s">
        <v>2626</v>
      </c>
      <c r="D199" s="8">
        <v>-91230.861318267183</v>
      </c>
      <c r="E199" s="8">
        <v>-1.4779288903810084E-12</v>
      </c>
      <c r="F199" s="8">
        <v>-2.0372681319713593E-9</v>
      </c>
      <c r="G199" s="8">
        <v>-91230.861318267183</v>
      </c>
      <c r="H199" s="8">
        <v>-1.4779288903810084E-12</v>
      </c>
      <c r="I199" s="8">
        <v>2.2118911147117615E-9</v>
      </c>
    </row>
    <row r="200" spans="1:9" x14ac:dyDescent="0.25">
      <c r="A200">
        <v>24</v>
      </c>
      <c r="B200">
        <v>8</v>
      </c>
      <c r="C200" t="s">
        <v>2626</v>
      </c>
      <c r="D200" s="8">
        <v>-38399.999999992993</v>
      </c>
      <c r="E200" s="8">
        <v>28890.119539293493</v>
      </c>
      <c r="F200" s="8">
        <v>23150185.179629512</v>
      </c>
      <c r="G200" s="8">
        <v>-38399.999999992993</v>
      </c>
      <c r="H200" s="8">
        <v>28890.119539293493</v>
      </c>
      <c r="I200" s="8">
        <v>-25963018.037169401</v>
      </c>
    </row>
    <row r="201" spans="1:9" x14ac:dyDescent="0.25">
      <c r="A201">
        <v>25</v>
      </c>
      <c r="B201">
        <v>8</v>
      </c>
      <c r="C201" t="s">
        <v>2626</v>
      </c>
      <c r="D201" s="8">
        <v>-38400.000000013155</v>
      </c>
      <c r="E201" s="8">
        <v>-28890.119539294035</v>
      </c>
      <c r="F201" s="8">
        <v>-25963018.037179857</v>
      </c>
      <c r="G201" s="8">
        <v>-38400.000000013155</v>
      </c>
      <c r="H201" s="8">
        <v>-28890.119539294035</v>
      </c>
      <c r="I201" s="8">
        <v>23150185.179619983</v>
      </c>
    </row>
    <row r="202" spans="1:9" x14ac:dyDescent="0.25">
      <c r="A202">
        <v>1</v>
      </c>
      <c r="B202">
        <v>9</v>
      </c>
      <c r="C202" t="s">
        <v>2627</v>
      </c>
      <c r="D202" s="8">
        <v>-34423.576277887762</v>
      </c>
      <c r="E202" s="8">
        <v>21667.589654481708</v>
      </c>
      <c r="F202" s="8">
        <v>32441618.316157997</v>
      </c>
      <c r="G202" s="8">
        <v>-34423.576277887762</v>
      </c>
      <c r="H202" s="8">
        <v>21667.589654481708</v>
      </c>
      <c r="I202" s="8">
        <v>10774028.661676317</v>
      </c>
    </row>
    <row r="203" spans="1:9" x14ac:dyDescent="0.25">
      <c r="A203">
        <v>2</v>
      </c>
      <c r="B203">
        <v>9</v>
      </c>
      <c r="C203" t="s">
        <v>2627</v>
      </c>
      <c r="D203" s="8">
        <v>-34423.576277874701</v>
      </c>
      <c r="E203" s="8">
        <v>21667.589654480107</v>
      </c>
      <c r="F203" s="8">
        <v>-26060873.75094305</v>
      </c>
      <c r="G203" s="8">
        <v>-34423.576277874701</v>
      </c>
      <c r="H203" s="8">
        <v>21667.589654480107</v>
      </c>
      <c r="I203" s="8">
        <v>-36894668.578183085</v>
      </c>
    </row>
    <row r="204" spans="1:9" x14ac:dyDescent="0.25">
      <c r="A204">
        <v>3</v>
      </c>
      <c r="B204">
        <v>9</v>
      </c>
      <c r="C204" t="s">
        <v>2627</v>
      </c>
      <c r="D204" s="8">
        <v>15720.357333853492</v>
      </c>
      <c r="E204" s="8">
        <v>-36894.668578192475</v>
      </c>
      <c r="F204" s="8">
        <v>-36894668.578183472</v>
      </c>
      <c r="G204" s="8">
        <v>15720.357333853492</v>
      </c>
      <c r="H204" s="8">
        <v>-36894.668578192475</v>
      </c>
      <c r="I204" s="8">
        <v>-18447334.289087176</v>
      </c>
    </row>
    <row r="205" spans="1:9" x14ac:dyDescent="0.25">
      <c r="A205">
        <v>4</v>
      </c>
      <c r="B205">
        <v>9</v>
      </c>
      <c r="C205" t="s">
        <v>2627</v>
      </c>
      <c r="D205" s="8">
        <v>15720.357333853404</v>
      </c>
      <c r="E205" s="8">
        <v>-36894.66857817315</v>
      </c>
      <c r="F205" s="8">
        <v>-18447334.289086819</v>
      </c>
      <c r="G205" s="8">
        <v>15720.357333853404</v>
      </c>
      <c r="H205" s="8">
        <v>-36894.66857817315</v>
      </c>
      <c r="I205" s="8">
        <v>-2.384185791015625E-7</v>
      </c>
    </row>
    <row r="206" spans="1:9" x14ac:dyDescent="0.25">
      <c r="A206">
        <v>5</v>
      </c>
      <c r="B206">
        <v>9</v>
      </c>
      <c r="C206" t="s">
        <v>2627</v>
      </c>
      <c r="D206" s="8">
        <v>41641.50779309545</v>
      </c>
      <c r="E206" s="8">
        <v>6948.8461861322503</v>
      </c>
      <c r="F206" s="8">
        <v>-1.8998980522155762E-7</v>
      </c>
      <c r="G206" s="8">
        <v>41641.50779309545</v>
      </c>
      <c r="H206" s="8">
        <v>6948.8461861322503</v>
      </c>
      <c r="I206" s="8">
        <v>-11277977.360092841</v>
      </c>
    </row>
    <row r="207" spans="1:9" x14ac:dyDescent="0.25">
      <c r="A207">
        <v>6</v>
      </c>
      <c r="B207">
        <v>9</v>
      </c>
      <c r="C207" t="s">
        <v>2627</v>
      </c>
      <c r="D207" s="8">
        <v>41641.50779313664</v>
      </c>
      <c r="E207" s="8">
        <v>6948.8461861293763</v>
      </c>
      <c r="F207" s="8">
        <v>-11277977.360093683</v>
      </c>
      <c r="G207" s="8">
        <v>41641.50779313664</v>
      </c>
      <c r="H207" s="8">
        <v>6948.8461861293763</v>
      </c>
      <c r="I207" s="8">
        <v>-14752400.453157961</v>
      </c>
    </row>
    <row r="208" spans="1:9" x14ac:dyDescent="0.25">
      <c r="A208">
        <v>7</v>
      </c>
      <c r="B208">
        <v>9</v>
      </c>
      <c r="C208" t="s">
        <v>2627</v>
      </c>
      <c r="D208" s="8">
        <v>-27130.762375992024</v>
      </c>
      <c r="E208" s="8">
        <v>-11590.93530692067</v>
      </c>
      <c r="F208" s="8">
        <v>-14752400.453158736</v>
      </c>
      <c r="G208" s="8">
        <v>-27130.762375992024</v>
      </c>
      <c r="H208" s="8">
        <v>-11590.93530692067</v>
      </c>
      <c r="I208" s="8">
        <v>-8956932.7996976376</v>
      </c>
    </row>
    <row r="209" spans="1:9" x14ac:dyDescent="0.25">
      <c r="A209">
        <v>8</v>
      </c>
      <c r="B209">
        <v>9</v>
      </c>
      <c r="C209" t="s">
        <v>2627</v>
      </c>
      <c r="D209" s="8">
        <v>-27130.762375996768</v>
      </c>
      <c r="E209" s="8">
        <v>-11590.935306922504</v>
      </c>
      <c r="F209" s="8">
        <v>-8956932.7996971235</v>
      </c>
      <c r="G209" s="8">
        <v>-27130.762375996768</v>
      </c>
      <c r="H209" s="8">
        <v>-11590.935306922504</v>
      </c>
      <c r="I209" s="8">
        <v>9855155.2034381777</v>
      </c>
    </row>
    <row r="210" spans="1:9" x14ac:dyDescent="0.25">
      <c r="A210">
        <v>9</v>
      </c>
      <c r="B210">
        <v>9</v>
      </c>
      <c r="C210" t="s">
        <v>2627</v>
      </c>
      <c r="D210" s="8">
        <v>-23909.094943627439</v>
      </c>
      <c r="E210" s="8">
        <v>-2547.658303801788</v>
      </c>
      <c r="F210" s="8">
        <v>9855155.2034381665</v>
      </c>
      <c r="G210" s="8">
        <v>-23909.094943627439</v>
      </c>
      <c r="H210" s="8">
        <v>-2547.658303801788</v>
      </c>
      <c r="I210" s="8">
        <v>15263833.782409392</v>
      </c>
    </row>
    <row r="211" spans="1:9" x14ac:dyDescent="0.25">
      <c r="A211">
        <v>10</v>
      </c>
      <c r="B211">
        <v>9</v>
      </c>
      <c r="C211" t="s">
        <v>2627</v>
      </c>
      <c r="D211" s="8">
        <v>-22635.859020790718</v>
      </c>
      <c r="E211" s="8">
        <v>7189.7474245922713</v>
      </c>
      <c r="F211" s="8">
        <v>15263833.782409389</v>
      </c>
      <c r="G211" s="8">
        <v>-22635.859020790718</v>
      </c>
      <c r="H211" s="8">
        <v>7189.7474245922713</v>
      </c>
      <c r="I211" s="8">
        <v>7.4505805969238281E-9</v>
      </c>
    </row>
    <row r="212" spans="1:9" x14ac:dyDescent="0.25">
      <c r="A212">
        <v>11</v>
      </c>
      <c r="B212">
        <v>9</v>
      </c>
      <c r="C212" t="s">
        <v>2627</v>
      </c>
      <c r="D212" s="8">
        <v>-24499.341079947539</v>
      </c>
      <c r="E212" s="8">
        <v>-1958.9205918715961</v>
      </c>
      <c r="F212" s="8">
        <v>-1.1175870895385742E-8</v>
      </c>
      <c r="G212" s="8">
        <v>-24499.341079947539</v>
      </c>
      <c r="H212" s="8">
        <v>-1958.9205918715961</v>
      </c>
      <c r="I212" s="8">
        <v>4158788.416543372</v>
      </c>
    </row>
    <row r="213" spans="1:9" x14ac:dyDescent="0.25">
      <c r="A213">
        <v>12</v>
      </c>
      <c r="B213">
        <v>9</v>
      </c>
      <c r="C213" t="s">
        <v>2627</v>
      </c>
      <c r="D213" s="8">
        <v>-24161.743286613375</v>
      </c>
      <c r="E213" s="8">
        <v>3256.8466349601695</v>
      </c>
      <c r="F213" s="8">
        <v>4158788.4165433645</v>
      </c>
      <c r="G213" s="8">
        <v>-24161.743286613375</v>
      </c>
      <c r="H213" s="8">
        <v>3256.8466349601695</v>
      </c>
      <c r="I213" s="8">
        <v>-2755496.989477098</v>
      </c>
    </row>
    <row r="214" spans="1:9" x14ac:dyDescent="0.25">
      <c r="A214">
        <v>13</v>
      </c>
      <c r="B214">
        <v>9</v>
      </c>
      <c r="C214" t="s">
        <v>2627</v>
      </c>
      <c r="D214" s="8">
        <v>-25772.577002763748</v>
      </c>
      <c r="E214" s="8">
        <v>7778.485136520987</v>
      </c>
      <c r="F214" s="8">
        <v>-2755496.9894770123</v>
      </c>
      <c r="G214" s="8">
        <v>-25772.577002763748</v>
      </c>
      <c r="H214" s="8">
        <v>7778.485136520987</v>
      </c>
      <c r="I214" s="8">
        <v>-15379978.366050608</v>
      </c>
    </row>
    <row r="215" spans="1:9" x14ac:dyDescent="0.25">
      <c r="A215">
        <v>14</v>
      </c>
      <c r="B215">
        <v>9</v>
      </c>
      <c r="C215" t="s">
        <v>2627</v>
      </c>
      <c r="D215" s="8">
        <v>-25772.577002726495</v>
      </c>
      <c r="E215" s="8">
        <v>7778.4851365400827</v>
      </c>
      <c r="F215" s="8">
        <v>-15379978.366051888</v>
      </c>
      <c r="G215" s="8">
        <v>-25772.577002726495</v>
      </c>
      <c r="H215" s="8">
        <v>7778.4851365400827</v>
      </c>
      <c r="I215" s="8">
        <v>-19269220.934322167</v>
      </c>
    </row>
    <row r="216" spans="1:9" x14ac:dyDescent="0.25">
      <c r="A216">
        <v>15</v>
      </c>
      <c r="B216">
        <v>9</v>
      </c>
      <c r="C216" t="s">
        <v>2627</v>
      </c>
      <c r="D216" s="8">
        <v>28411.015197113156</v>
      </c>
      <c r="E216" s="8">
        <v>-9076.4111796131765</v>
      </c>
      <c r="F216" s="8">
        <v>-19269220.934323706</v>
      </c>
      <c r="G216" s="8">
        <v>28411.015197113156</v>
      </c>
      <c r="H216" s="8">
        <v>-9076.4111796131765</v>
      </c>
      <c r="I216" s="8">
        <v>-14731015.344517395</v>
      </c>
    </row>
    <row r="217" spans="1:9" x14ac:dyDescent="0.25">
      <c r="A217">
        <v>16</v>
      </c>
      <c r="B217">
        <v>9</v>
      </c>
      <c r="C217" t="s">
        <v>2627</v>
      </c>
      <c r="D217" s="8">
        <v>28411.015197114088</v>
      </c>
      <c r="E217" s="8">
        <v>-9076.4111796164216</v>
      </c>
      <c r="F217" s="8">
        <v>-14731015.344517481</v>
      </c>
      <c r="G217" s="8">
        <v>28411.015197114088</v>
      </c>
      <c r="H217" s="8">
        <v>-9076.4111796164216</v>
      </c>
      <c r="I217" s="8">
        <v>-1.4901161193847656E-8</v>
      </c>
    </row>
    <row r="218" spans="1:9" x14ac:dyDescent="0.25">
      <c r="A218">
        <v>17</v>
      </c>
      <c r="B218">
        <v>9</v>
      </c>
      <c r="C218" t="s">
        <v>2627</v>
      </c>
      <c r="D218" s="8">
        <v>15684.514882547272</v>
      </c>
      <c r="E218" s="8">
        <v>23717.448132022168</v>
      </c>
      <c r="F218" s="8">
        <v>-2.905726432800293E-7</v>
      </c>
      <c r="G218" s="8">
        <v>15684.514882547272</v>
      </c>
      <c r="H218" s="8">
        <v>23717.448132022168</v>
      </c>
      <c r="I218" s="8">
        <v>-11858724.066011325</v>
      </c>
    </row>
    <row r="219" spans="1:9" x14ac:dyDescent="0.25">
      <c r="A219">
        <v>18</v>
      </c>
      <c r="B219">
        <v>9</v>
      </c>
      <c r="C219" t="s">
        <v>2627</v>
      </c>
      <c r="D219" s="8">
        <v>15684.514882547664</v>
      </c>
      <c r="E219" s="8">
        <v>23717.448132023681</v>
      </c>
      <c r="F219" s="8">
        <v>-11858724.066011131</v>
      </c>
      <c r="G219" s="8">
        <v>15684.514882547664</v>
      </c>
      <c r="H219" s="8">
        <v>23717.448132023681</v>
      </c>
      <c r="I219" s="8">
        <v>-23717448.132022023</v>
      </c>
    </row>
    <row r="220" spans="1:9" x14ac:dyDescent="0.25">
      <c r="A220">
        <v>19</v>
      </c>
      <c r="B220">
        <v>9</v>
      </c>
      <c r="C220" t="s">
        <v>2627</v>
      </c>
      <c r="D220" s="8">
        <v>-23176.423722113803</v>
      </c>
      <c r="E220" s="8">
        <v>-21667.589654441457</v>
      </c>
      <c r="F220" s="8">
        <v>-23717448.132021666</v>
      </c>
      <c r="G220" s="8">
        <v>-23176.423722113803</v>
      </c>
      <c r="H220" s="8">
        <v>-21667.589654441457</v>
      </c>
      <c r="I220" s="8">
        <v>-12883653.304801941</v>
      </c>
    </row>
    <row r="221" spans="1:9" x14ac:dyDescent="0.25">
      <c r="A221">
        <v>20</v>
      </c>
      <c r="B221">
        <v>9</v>
      </c>
      <c r="C221" t="s">
        <v>2627</v>
      </c>
      <c r="D221" s="8">
        <v>-23176.423722113777</v>
      </c>
      <c r="E221" s="8">
        <v>-21667.589654438139</v>
      </c>
      <c r="F221" s="8">
        <v>23951249.10774307</v>
      </c>
      <c r="G221" s="8">
        <v>-23176.423722113777</v>
      </c>
      <c r="H221" s="8">
        <v>-21667.589654438139</v>
      </c>
      <c r="I221" s="8">
        <v>45618838.762181208</v>
      </c>
    </row>
    <row r="222" spans="1:9" x14ac:dyDescent="0.25">
      <c r="A222">
        <v>21</v>
      </c>
      <c r="B222">
        <v>9</v>
      </c>
      <c r="C222" t="s">
        <v>2627</v>
      </c>
      <c r="D222" s="8">
        <v>-77097.030859612161</v>
      </c>
      <c r="E222" s="8">
        <v>5.0022208597511053E-12</v>
      </c>
      <c r="F222" s="8">
        <v>7.4505805969238281E-9</v>
      </c>
      <c r="G222" s="8">
        <v>-77097.030859612161</v>
      </c>
      <c r="H222" s="8">
        <v>5.0022208597511053E-12</v>
      </c>
      <c r="I222" s="8">
        <v>-7.4505805969238281E-9</v>
      </c>
    </row>
    <row r="223" spans="1:9" x14ac:dyDescent="0.25">
      <c r="A223">
        <v>22</v>
      </c>
      <c r="B223">
        <v>9</v>
      </c>
      <c r="C223" t="s">
        <v>2627</v>
      </c>
      <c r="D223" s="8">
        <v>2068.3810177408159</v>
      </c>
      <c r="E223" s="8">
        <v>1.1368683772161603E-13</v>
      </c>
      <c r="F223" s="8">
        <v>1.1641532182693481E-9</v>
      </c>
      <c r="G223" s="8">
        <v>2068.3810177408159</v>
      </c>
      <c r="H223" s="8">
        <v>1.1368683772161603E-13</v>
      </c>
      <c r="I223" s="8">
        <v>-9.3132257461547852E-10</v>
      </c>
    </row>
    <row r="224" spans="1:9" x14ac:dyDescent="0.25">
      <c r="A224">
        <v>23</v>
      </c>
      <c r="B224">
        <v>9</v>
      </c>
      <c r="C224" t="s">
        <v>2627</v>
      </c>
      <c r="D224" s="8">
        <v>-59749.261117725167</v>
      </c>
      <c r="E224" s="8">
        <v>0</v>
      </c>
      <c r="F224" s="8">
        <v>0</v>
      </c>
      <c r="G224" s="8">
        <v>-59749.261117725167</v>
      </c>
      <c r="H224" s="8">
        <v>0</v>
      </c>
      <c r="I224" s="8">
        <v>0</v>
      </c>
    </row>
    <row r="225" spans="1:9" x14ac:dyDescent="0.25">
      <c r="A225">
        <v>24</v>
      </c>
      <c r="B225">
        <v>9</v>
      </c>
      <c r="C225" t="s">
        <v>2627</v>
      </c>
      <c r="D225" s="8">
        <v>-34423.57627787473</v>
      </c>
      <c r="E225" s="8">
        <v>21667.589654482043</v>
      </c>
      <c r="F225" s="8">
        <v>10774028.661676398</v>
      </c>
      <c r="G225" s="8">
        <v>-34423.57627787473</v>
      </c>
      <c r="H225" s="8">
        <v>21667.589654482043</v>
      </c>
      <c r="I225" s="8">
        <v>-26060873.750943068</v>
      </c>
    </row>
    <row r="226" spans="1:9" x14ac:dyDescent="0.25">
      <c r="A226">
        <v>25</v>
      </c>
      <c r="B226">
        <v>9</v>
      </c>
      <c r="C226" t="s">
        <v>2627</v>
      </c>
      <c r="D226" s="8">
        <v>-23176.423722113777</v>
      </c>
      <c r="E226" s="8">
        <v>-21667.58965443819</v>
      </c>
      <c r="F226" s="8">
        <v>-12883653.304801822</v>
      </c>
      <c r="G226" s="8">
        <v>-23176.423722113777</v>
      </c>
      <c r="H226" s="8">
        <v>-21667.58965443819</v>
      </c>
      <c r="I226" s="8">
        <v>23951249.107743062</v>
      </c>
    </row>
    <row r="227" spans="1:9" x14ac:dyDescent="0.25">
      <c r="A227">
        <v>1</v>
      </c>
      <c r="B227">
        <v>10</v>
      </c>
      <c r="C227" t="s">
        <v>2628</v>
      </c>
      <c r="D227" s="8">
        <v>-23176.423722111787</v>
      </c>
      <c r="E227" s="8">
        <v>21667.589654457348</v>
      </c>
      <c r="F227" s="8">
        <v>45618838.762225106</v>
      </c>
      <c r="G227" s="8">
        <v>-23176.423722111787</v>
      </c>
      <c r="H227" s="8">
        <v>21667.589654457348</v>
      </c>
      <c r="I227" s="8">
        <v>23951249.107767791</v>
      </c>
    </row>
    <row r="228" spans="1:9" x14ac:dyDescent="0.25">
      <c r="A228">
        <v>2</v>
      </c>
      <c r="B228">
        <v>10</v>
      </c>
      <c r="C228" t="s">
        <v>2628</v>
      </c>
      <c r="D228" s="8">
        <v>-23176.423722114851</v>
      </c>
      <c r="E228" s="8">
        <v>21667.589654457057</v>
      </c>
      <c r="F228" s="8">
        <v>-12883653.304811209</v>
      </c>
      <c r="G228" s="8">
        <v>-23176.423722114851</v>
      </c>
      <c r="H228" s="8">
        <v>21667.589654457057</v>
      </c>
      <c r="I228" s="8">
        <v>-23717448.132038653</v>
      </c>
    </row>
    <row r="229" spans="1:9" x14ac:dyDescent="0.25">
      <c r="A229">
        <v>3</v>
      </c>
      <c r="B229">
        <v>10</v>
      </c>
      <c r="C229" t="s">
        <v>2628</v>
      </c>
      <c r="D229" s="8">
        <v>15684.514882579882</v>
      </c>
      <c r="E229" s="8">
        <v>-23717.448132045567</v>
      </c>
      <c r="F229" s="8">
        <v>-23717448.132038921</v>
      </c>
      <c r="G229" s="8">
        <v>15684.514882579882</v>
      </c>
      <c r="H229" s="8">
        <v>-23717.448132045567</v>
      </c>
      <c r="I229" s="8">
        <v>-11858724.066016018</v>
      </c>
    </row>
    <row r="230" spans="1:9" x14ac:dyDescent="0.25">
      <c r="A230">
        <v>4</v>
      </c>
      <c r="B230">
        <v>10</v>
      </c>
      <c r="C230" t="s">
        <v>2628</v>
      </c>
      <c r="D230" s="8">
        <v>15684.514882579897</v>
      </c>
      <c r="E230" s="8">
        <v>-23717.448132029909</v>
      </c>
      <c r="F230" s="8">
        <v>-11858724.066015095</v>
      </c>
      <c r="G230" s="8">
        <v>15684.514882579897</v>
      </c>
      <c r="H230" s="8">
        <v>-23717.448132029909</v>
      </c>
      <c r="I230" s="8">
        <v>-5.9604644775390625E-8</v>
      </c>
    </row>
    <row r="231" spans="1:9" x14ac:dyDescent="0.25">
      <c r="A231">
        <v>5</v>
      </c>
      <c r="B231">
        <v>10</v>
      </c>
      <c r="C231" t="s">
        <v>2628</v>
      </c>
      <c r="D231" s="8">
        <v>28411.015197138302</v>
      </c>
      <c r="E231" s="8">
        <v>9076.4111796160178</v>
      </c>
      <c r="F231" s="8">
        <v>-6.8452209234237671E-8</v>
      </c>
      <c r="G231" s="8">
        <v>28411.015197138302</v>
      </c>
      <c r="H231" s="8">
        <v>9076.4111796160178</v>
      </c>
      <c r="I231" s="8">
        <v>-14731015.344516862</v>
      </c>
    </row>
    <row r="232" spans="1:9" x14ac:dyDescent="0.25">
      <c r="A232">
        <v>6</v>
      </c>
      <c r="B232">
        <v>10</v>
      </c>
      <c r="C232" t="s">
        <v>2628</v>
      </c>
      <c r="D232" s="8">
        <v>28411.01519716531</v>
      </c>
      <c r="E232" s="8">
        <v>9076.4111796431171</v>
      </c>
      <c r="F232" s="8">
        <v>-14731015.344517583</v>
      </c>
      <c r="G232" s="8">
        <v>28411.01519716531</v>
      </c>
      <c r="H232" s="8">
        <v>9076.4111796431171</v>
      </c>
      <c r="I232" s="8">
        <v>-19269220.934338581</v>
      </c>
    </row>
    <row r="233" spans="1:9" x14ac:dyDescent="0.25">
      <c r="A233">
        <v>7</v>
      </c>
      <c r="B233">
        <v>10</v>
      </c>
      <c r="C233" t="s">
        <v>2628</v>
      </c>
      <c r="D233" s="8">
        <v>-25772.57700279355</v>
      </c>
      <c r="E233" s="8">
        <v>-7778.4851365235227</v>
      </c>
      <c r="F233" s="8">
        <v>-19269220.934338972</v>
      </c>
      <c r="G233" s="8">
        <v>-25772.57700279355</v>
      </c>
      <c r="H233" s="8">
        <v>-7778.4851365235227</v>
      </c>
      <c r="I233" s="8">
        <v>-15379978.366077334</v>
      </c>
    </row>
    <row r="234" spans="1:9" x14ac:dyDescent="0.25">
      <c r="A234">
        <v>8</v>
      </c>
      <c r="B234">
        <v>10</v>
      </c>
      <c r="C234" t="s">
        <v>2628</v>
      </c>
      <c r="D234" s="8">
        <v>-25772.577002776787</v>
      </c>
      <c r="E234" s="8">
        <v>-7778.4851365303111</v>
      </c>
      <c r="F234" s="8">
        <v>-15379978.366076741</v>
      </c>
      <c r="G234" s="8">
        <v>-25772.577002776787</v>
      </c>
      <c r="H234" s="8">
        <v>-7778.4851365303111</v>
      </c>
      <c r="I234" s="8">
        <v>-2755496.9894880727</v>
      </c>
    </row>
    <row r="235" spans="1:9" x14ac:dyDescent="0.25">
      <c r="A235">
        <v>9</v>
      </c>
      <c r="B235">
        <v>10</v>
      </c>
      <c r="C235" t="s">
        <v>2628</v>
      </c>
      <c r="D235" s="8">
        <v>-24161.743286593817</v>
      </c>
      <c r="E235" s="8">
        <v>-3256.8466349689224</v>
      </c>
      <c r="F235" s="8">
        <v>-2755496.9894880764</v>
      </c>
      <c r="G235" s="8">
        <v>-24161.743286593817</v>
      </c>
      <c r="H235" s="8">
        <v>-3256.8466349689224</v>
      </c>
      <c r="I235" s="8">
        <v>4158788.4165509641</v>
      </c>
    </row>
    <row r="236" spans="1:9" x14ac:dyDescent="0.25">
      <c r="A236">
        <v>10</v>
      </c>
      <c r="B236">
        <v>10</v>
      </c>
      <c r="C236" t="s">
        <v>2628</v>
      </c>
      <c r="D236" s="8">
        <v>-24499.34107996989</v>
      </c>
      <c r="E236" s="8">
        <v>1958.9205918751722</v>
      </c>
      <c r="F236" s="8">
        <v>4158788.4165509772</v>
      </c>
      <c r="G236" s="8">
        <v>-24499.34107996989</v>
      </c>
      <c r="H236" s="8">
        <v>1958.9205918751722</v>
      </c>
      <c r="I236" s="8">
        <v>1.1175870895385742E-8</v>
      </c>
    </row>
    <row r="237" spans="1:9" x14ac:dyDescent="0.25">
      <c r="A237">
        <v>11</v>
      </c>
      <c r="B237">
        <v>10</v>
      </c>
      <c r="C237" t="s">
        <v>2628</v>
      </c>
      <c r="D237" s="8">
        <v>-22635.859020805023</v>
      </c>
      <c r="E237" s="8">
        <v>-7189.7474246023894</v>
      </c>
      <c r="F237" s="8">
        <v>-2.2817403078079224E-8</v>
      </c>
      <c r="G237" s="8">
        <v>-22635.859020805023</v>
      </c>
      <c r="H237" s="8">
        <v>-7189.7474246023894</v>
      </c>
      <c r="I237" s="8">
        <v>15263833.782430828</v>
      </c>
    </row>
    <row r="238" spans="1:9" x14ac:dyDescent="0.25">
      <c r="A238">
        <v>12</v>
      </c>
      <c r="B238">
        <v>10</v>
      </c>
      <c r="C238" t="s">
        <v>2628</v>
      </c>
      <c r="D238" s="8">
        <v>-23909.094943608023</v>
      </c>
      <c r="E238" s="8">
        <v>2547.6583038074532</v>
      </c>
      <c r="F238" s="8">
        <v>15263833.782430805</v>
      </c>
      <c r="G238" s="8">
        <v>-23909.094943608023</v>
      </c>
      <c r="H238" s="8">
        <v>2547.6583038074532</v>
      </c>
      <c r="I238" s="8">
        <v>9855155.2034476101</v>
      </c>
    </row>
    <row r="239" spans="1:9" x14ac:dyDescent="0.25">
      <c r="A239">
        <v>13</v>
      </c>
      <c r="B239">
        <v>10</v>
      </c>
      <c r="C239" t="s">
        <v>2628</v>
      </c>
      <c r="D239" s="8">
        <v>-27130.762375926366</v>
      </c>
      <c r="E239" s="8">
        <v>11590.935306936888</v>
      </c>
      <c r="F239" s="8">
        <v>9855155.2034476064</v>
      </c>
      <c r="G239" s="8">
        <v>-27130.762375926366</v>
      </c>
      <c r="H239" s="8">
        <v>11590.935306936888</v>
      </c>
      <c r="I239" s="8">
        <v>-8956932.7997109666</v>
      </c>
    </row>
    <row r="240" spans="1:9" x14ac:dyDescent="0.25">
      <c r="A240">
        <v>14</v>
      </c>
      <c r="B240">
        <v>10</v>
      </c>
      <c r="C240" t="s">
        <v>2628</v>
      </c>
      <c r="D240" s="8">
        <v>-27130.762375994585</v>
      </c>
      <c r="E240" s="8">
        <v>11590.935306935571</v>
      </c>
      <c r="F240" s="8">
        <v>-8956932.7997110486</v>
      </c>
      <c r="G240" s="8">
        <v>-27130.762375994585</v>
      </c>
      <c r="H240" s="8">
        <v>11590.935306935571</v>
      </c>
      <c r="I240" s="8">
        <v>-14752400.453178525</v>
      </c>
    </row>
    <row r="241" spans="1:9" x14ac:dyDescent="0.25">
      <c r="A241">
        <v>15</v>
      </c>
      <c r="B241">
        <v>10</v>
      </c>
      <c r="C241" t="s">
        <v>2628</v>
      </c>
      <c r="D241" s="8">
        <v>41641.507793145836</v>
      </c>
      <c r="E241" s="8">
        <v>-6948.8461861452088</v>
      </c>
      <c r="F241" s="8">
        <v>-14752400.453178912</v>
      </c>
      <c r="G241" s="8">
        <v>41641.507793145836</v>
      </c>
      <c r="H241" s="8">
        <v>-6948.8461861452088</v>
      </c>
      <c r="I241" s="8">
        <v>-11277977.36010617</v>
      </c>
    </row>
    <row r="242" spans="1:9" x14ac:dyDescent="0.25">
      <c r="A242">
        <v>16</v>
      </c>
      <c r="B242">
        <v>10</v>
      </c>
      <c r="C242" t="s">
        <v>2628</v>
      </c>
      <c r="D242" s="8">
        <v>41641.507793156445</v>
      </c>
      <c r="E242" s="8">
        <v>-6948.8461861405722</v>
      </c>
      <c r="F242" s="8">
        <v>-11277977.360106181</v>
      </c>
      <c r="G242" s="8">
        <v>41641.507793156445</v>
      </c>
      <c r="H242" s="8">
        <v>-6948.8461861405722</v>
      </c>
      <c r="I242" s="8">
        <v>-1.4901161193847656E-8</v>
      </c>
    </row>
    <row r="243" spans="1:9" x14ac:dyDescent="0.25">
      <c r="A243">
        <v>17</v>
      </c>
      <c r="B243">
        <v>10</v>
      </c>
      <c r="C243" t="s">
        <v>2628</v>
      </c>
      <c r="D243" s="8">
        <v>15720.357333863358</v>
      </c>
      <c r="E243" s="8">
        <v>36894.668578221288</v>
      </c>
      <c r="F243" s="8">
        <v>1.1175870895385742E-7</v>
      </c>
      <c r="G243" s="8">
        <v>15720.357333863358</v>
      </c>
      <c r="H243" s="8">
        <v>36894.668578221288</v>
      </c>
      <c r="I243" s="8">
        <v>-18447334.289110586</v>
      </c>
    </row>
    <row r="244" spans="1:9" x14ac:dyDescent="0.25">
      <c r="A244">
        <v>18</v>
      </c>
      <c r="B244">
        <v>10</v>
      </c>
      <c r="C244" t="s">
        <v>2628</v>
      </c>
      <c r="D244" s="8">
        <v>15720.35733386362</v>
      </c>
      <c r="E244" s="8">
        <v>36894.668578218669</v>
      </c>
      <c r="F244" s="8">
        <v>-18447334.289110184</v>
      </c>
      <c r="G244" s="8">
        <v>15720.35733386362</v>
      </c>
      <c r="H244" s="8">
        <v>36894.668578218669</v>
      </c>
      <c r="I244" s="8">
        <v>-36894668.578219652</v>
      </c>
    </row>
    <row r="245" spans="1:9" x14ac:dyDescent="0.25">
      <c r="A245">
        <v>19</v>
      </c>
      <c r="B245">
        <v>10</v>
      </c>
      <c r="C245" t="s">
        <v>2628</v>
      </c>
      <c r="D245" s="8">
        <v>-34423.576277905959</v>
      </c>
      <c r="E245" s="8">
        <v>-21667.589654505515</v>
      </c>
      <c r="F245" s="8">
        <v>-36894668.578220144</v>
      </c>
      <c r="G245" s="8">
        <v>-34423.576277905959</v>
      </c>
      <c r="H245" s="8">
        <v>-21667.589654505515</v>
      </c>
      <c r="I245" s="8">
        <v>-26060873.750967473</v>
      </c>
    </row>
    <row r="246" spans="1:9" x14ac:dyDescent="0.25">
      <c r="A246">
        <v>20</v>
      </c>
      <c r="B246">
        <v>10</v>
      </c>
      <c r="C246" t="s">
        <v>2628</v>
      </c>
      <c r="D246" s="8">
        <v>-34423.576277905951</v>
      </c>
      <c r="E246" s="8">
        <v>-21667.589654502866</v>
      </c>
      <c r="F246" s="8">
        <v>10774028.661686912</v>
      </c>
      <c r="G246" s="8">
        <v>-34423.576277905951</v>
      </c>
      <c r="H246" s="8">
        <v>-21667.589654502866</v>
      </c>
      <c r="I246" s="8">
        <v>32441618.316189773</v>
      </c>
    </row>
    <row r="247" spans="1:9" x14ac:dyDescent="0.25">
      <c r="A247">
        <v>21</v>
      </c>
      <c r="B247">
        <v>10</v>
      </c>
      <c r="C247" t="s">
        <v>2628</v>
      </c>
      <c r="D247" s="8">
        <v>-59749.261117777321</v>
      </c>
      <c r="E247" s="8">
        <v>1.5006662579253316E-11</v>
      </c>
      <c r="F247" s="8">
        <v>1.909211277961731E-8</v>
      </c>
      <c r="G247" s="8">
        <v>-59749.261117777321</v>
      </c>
      <c r="H247" s="8">
        <v>1.5006662579253316E-11</v>
      </c>
      <c r="I247" s="8">
        <v>-1.9557774066925049E-8</v>
      </c>
    </row>
    <row r="248" spans="1:9" x14ac:dyDescent="0.25">
      <c r="A248">
        <v>22</v>
      </c>
      <c r="B248">
        <v>10</v>
      </c>
      <c r="C248" t="s">
        <v>2628</v>
      </c>
      <c r="D248" s="8">
        <v>2068.3810177785344</v>
      </c>
      <c r="E248" s="8">
        <v>0</v>
      </c>
      <c r="F248" s="8">
        <v>-1.1641532182693481E-9</v>
      </c>
      <c r="G248" s="8">
        <v>2068.3810177785344</v>
      </c>
      <c r="H248" s="8">
        <v>0</v>
      </c>
      <c r="I248" s="8">
        <v>4.6566128730773926E-10</v>
      </c>
    </row>
    <row r="249" spans="1:9" x14ac:dyDescent="0.25">
      <c r="A249">
        <v>23</v>
      </c>
      <c r="B249">
        <v>10</v>
      </c>
      <c r="C249" t="s">
        <v>2628</v>
      </c>
      <c r="D249" s="8">
        <v>-77097.030859675258</v>
      </c>
      <c r="E249" s="8">
        <v>-9.0949470177292824E-13</v>
      </c>
      <c r="F249" s="8">
        <v>-1.6298145055770874E-9</v>
      </c>
      <c r="G249" s="8">
        <v>-77097.030859675258</v>
      </c>
      <c r="H249" s="8">
        <v>-9.0949470177292824E-13</v>
      </c>
      <c r="I249" s="8">
        <v>1.3969838619232178E-9</v>
      </c>
    </row>
    <row r="250" spans="1:9" x14ac:dyDescent="0.25">
      <c r="A250">
        <v>24</v>
      </c>
      <c r="B250">
        <v>10</v>
      </c>
      <c r="C250" t="s">
        <v>2628</v>
      </c>
      <c r="D250" s="8">
        <v>-23176.423722114789</v>
      </c>
      <c r="E250" s="8">
        <v>21667.589654458206</v>
      </c>
      <c r="F250" s="8">
        <v>23951249.107767876</v>
      </c>
      <c r="G250" s="8">
        <v>-23176.423722114789</v>
      </c>
      <c r="H250" s="8">
        <v>21667.589654458206</v>
      </c>
      <c r="I250" s="8">
        <v>-12883653.304811038</v>
      </c>
    </row>
    <row r="251" spans="1:9" x14ac:dyDescent="0.25">
      <c r="A251">
        <v>25</v>
      </c>
      <c r="B251">
        <v>10</v>
      </c>
      <c r="C251" t="s">
        <v>2628</v>
      </c>
      <c r="D251" s="8">
        <v>-34423.576277905951</v>
      </c>
      <c r="E251" s="8">
        <v>-21667.589654502877</v>
      </c>
      <c r="F251" s="8">
        <v>-26060873.750967968</v>
      </c>
      <c r="G251" s="8">
        <v>-34423.576277905951</v>
      </c>
      <c r="H251" s="8">
        <v>-21667.589654502877</v>
      </c>
      <c r="I251" s="8">
        <v>10774028.661686912</v>
      </c>
    </row>
    <row r="252" spans="1:9" x14ac:dyDescent="0.25">
      <c r="A252">
        <v>1</v>
      </c>
      <c r="B252">
        <v>11</v>
      </c>
      <c r="C252" t="s">
        <v>2641</v>
      </c>
      <c r="D252" s="8">
        <v>2.4447217583656311E-9</v>
      </c>
      <c r="E252" s="8">
        <v>462.37119624562547</v>
      </c>
      <c r="F252" s="8">
        <v>2194318.4466423052</v>
      </c>
      <c r="G252" s="8">
        <v>2.4447217583656311E-9</v>
      </c>
      <c r="H252" s="8">
        <v>462.37119624562547</v>
      </c>
      <c r="I252" s="8">
        <v>1731947.2503966819</v>
      </c>
    </row>
    <row r="253" spans="1:9" x14ac:dyDescent="0.25">
      <c r="A253">
        <v>2</v>
      </c>
      <c r="B253">
        <v>11</v>
      </c>
      <c r="C253" t="s">
        <v>2641</v>
      </c>
      <c r="D253" s="8">
        <v>-7.3004048317670822E-7</v>
      </c>
      <c r="E253" s="8">
        <v>462.37119601637824</v>
      </c>
      <c r="F253" s="8">
        <v>945916.21673535928</v>
      </c>
      <c r="G253" s="8">
        <v>-7.3004048317670822E-7</v>
      </c>
      <c r="H253" s="8">
        <v>462.37119601637824</v>
      </c>
      <c r="I253" s="8">
        <v>714730.61872727424</v>
      </c>
    </row>
    <row r="254" spans="1:9" x14ac:dyDescent="0.25">
      <c r="A254">
        <v>3</v>
      </c>
      <c r="B254">
        <v>11</v>
      </c>
      <c r="C254" t="s">
        <v>2641</v>
      </c>
      <c r="D254" s="8">
        <v>-216.08275644469541</v>
      </c>
      <c r="E254" s="8">
        <v>714.73061911133118</v>
      </c>
      <c r="F254" s="8">
        <v>714730.61872217804</v>
      </c>
      <c r="G254" s="8">
        <v>-216.08275644469541</v>
      </c>
      <c r="H254" s="8">
        <v>714.73061911133118</v>
      </c>
      <c r="I254" s="8">
        <v>357365.30916641653</v>
      </c>
    </row>
    <row r="255" spans="1:9" x14ac:dyDescent="0.25">
      <c r="A255">
        <v>4</v>
      </c>
      <c r="B255">
        <v>11</v>
      </c>
      <c r="C255" t="s">
        <v>2641</v>
      </c>
      <c r="D255" s="8">
        <v>-216.08275644382229</v>
      </c>
      <c r="E255" s="8">
        <v>714.73061845562188</v>
      </c>
      <c r="F255" s="8">
        <v>357365.30921903253</v>
      </c>
      <c r="G255" s="8">
        <v>-216.08275644382229</v>
      </c>
      <c r="H255" s="8">
        <v>714.73061845562188</v>
      </c>
      <c r="I255" s="8">
        <v>-8.7916851043701172E-6</v>
      </c>
    </row>
    <row r="256" spans="1:9" x14ac:dyDescent="0.25">
      <c r="A256">
        <v>5</v>
      </c>
      <c r="B256">
        <v>11</v>
      </c>
      <c r="C256" t="s">
        <v>2641</v>
      </c>
      <c r="D256" s="8">
        <v>-745.79726403707173</v>
      </c>
      <c r="E256" s="8">
        <v>36.305015001759784</v>
      </c>
      <c r="F256" s="8">
        <v>8.2422047853469849E-6</v>
      </c>
      <c r="G256" s="8">
        <v>-745.79726403707173</v>
      </c>
      <c r="H256" s="8">
        <v>36.305015001759784</v>
      </c>
      <c r="I256" s="8">
        <v>-58923.039339609444</v>
      </c>
    </row>
    <row r="257" spans="1:9" x14ac:dyDescent="0.25">
      <c r="A257">
        <v>6</v>
      </c>
      <c r="B257">
        <v>11</v>
      </c>
      <c r="C257" t="s">
        <v>2641</v>
      </c>
      <c r="D257" s="8">
        <v>-745.79726373159792</v>
      </c>
      <c r="E257" s="8">
        <v>36.305014854951878</v>
      </c>
      <c r="F257" s="8">
        <v>-58923.039376337081</v>
      </c>
      <c r="G257" s="8">
        <v>-745.79726373159792</v>
      </c>
      <c r="H257" s="8">
        <v>36.305014854951878</v>
      </c>
      <c r="I257" s="8">
        <v>-77075.54680403322</v>
      </c>
    </row>
    <row r="258" spans="1:9" x14ac:dyDescent="0.25">
      <c r="A258">
        <v>7</v>
      </c>
      <c r="B258">
        <v>11</v>
      </c>
      <c r="C258" t="s">
        <v>2641</v>
      </c>
      <c r="D258" s="8">
        <v>-435.55737428041175</v>
      </c>
      <c r="E258" s="8">
        <v>155.16731511405669</v>
      </c>
      <c r="F258" s="8">
        <v>-77075.546822436154</v>
      </c>
      <c r="G258" s="8">
        <v>-435.55737428041175</v>
      </c>
      <c r="H258" s="8">
        <v>155.16731511405669</v>
      </c>
      <c r="I258" s="8">
        <v>-154659.20437966287</v>
      </c>
    </row>
    <row r="259" spans="1:9" x14ac:dyDescent="0.25">
      <c r="A259">
        <v>8</v>
      </c>
      <c r="B259">
        <v>11</v>
      </c>
      <c r="C259" t="s">
        <v>2641</v>
      </c>
      <c r="D259" s="8">
        <v>-435.55737567256438</v>
      </c>
      <c r="E259" s="8">
        <v>155.16731506542556</v>
      </c>
      <c r="F259" s="8">
        <v>-154659.20436679665</v>
      </c>
      <c r="G259" s="8">
        <v>-435.55737567256438</v>
      </c>
      <c r="H259" s="8">
        <v>155.16731506542556</v>
      </c>
      <c r="I259" s="8">
        <v>-406495.75671798922</v>
      </c>
    </row>
    <row r="260" spans="1:9" x14ac:dyDescent="0.25">
      <c r="A260">
        <v>9</v>
      </c>
      <c r="B260">
        <v>11</v>
      </c>
      <c r="C260" t="s">
        <v>2641</v>
      </c>
      <c r="D260" s="8">
        <v>-435.55737560335547</v>
      </c>
      <c r="E260" s="8">
        <v>155.16731506034012</v>
      </c>
      <c r="F260" s="8">
        <v>-406495.75671708572</v>
      </c>
      <c r="G260" s="8">
        <v>-435.55737560335547</v>
      </c>
      <c r="H260" s="8">
        <v>155.16731506034012</v>
      </c>
      <c r="I260" s="8">
        <v>-735915.96659018495</v>
      </c>
    </row>
    <row r="261" spans="1:9" x14ac:dyDescent="0.25">
      <c r="A261">
        <v>10</v>
      </c>
      <c r="B261">
        <v>11</v>
      </c>
      <c r="C261" t="s">
        <v>2641</v>
      </c>
      <c r="D261" s="8">
        <v>973.02356528583914</v>
      </c>
      <c r="E261" s="8">
        <v>-346.63964512034642</v>
      </c>
      <c r="F261" s="8">
        <v>-735915.96659009834</v>
      </c>
      <c r="G261" s="8">
        <v>973.02356528583914</v>
      </c>
      <c r="H261" s="8">
        <v>-346.63964512034642</v>
      </c>
      <c r="I261" s="8">
        <v>3.9726728573441505E-7</v>
      </c>
    </row>
    <row r="262" spans="1:9" x14ac:dyDescent="0.25">
      <c r="A262">
        <v>11</v>
      </c>
      <c r="B262">
        <v>11</v>
      </c>
      <c r="C262" t="s">
        <v>2641</v>
      </c>
      <c r="D262" s="8">
        <v>973.02356521988986</v>
      </c>
      <c r="E262" s="8">
        <v>346.63964511879556</v>
      </c>
      <c r="F262" s="8">
        <v>-5.236361175775528E-7</v>
      </c>
      <c r="G262" s="8">
        <v>973.02356521988986</v>
      </c>
      <c r="H262" s="8">
        <v>346.63964511879556</v>
      </c>
      <c r="I262" s="8">
        <v>-735915.96658772184</v>
      </c>
    </row>
    <row r="263" spans="1:9" x14ac:dyDescent="0.25">
      <c r="A263">
        <v>12</v>
      </c>
      <c r="B263">
        <v>11</v>
      </c>
      <c r="C263" t="s">
        <v>2641</v>
      </c>
      <c r="D263" s="8">
        <v>-435.55737535021035</v>
      </c>
      <c r="E263" s="8">
        <v>-155.16731506032829</v>
      </c>
      <c r="F263" s="8">
        <v>-735915.96658801264</v>
      </c>
      <c r="G263" s="8">
        <v>-435.55737535021035</v>
      </c>
      <c r="H263" s="8">
        <v>-155.16731506032829</v>
      </c>
      <c r="I263" s="8">
        <v>-406495.75671494426</v>
      </c>
    </row>
    <row r="264" spans="1:9" x14ac:dyDescent="0.25">
      <c r="A264">
        <v>13</v>
      </c>
      <c r="B264">
        <v>11</v>
      </c>
      <c r="C264" t="s">
        <v>2641</v>
      </c>
      <c r="D264" s="8">
        <v>-435.55737759830663</v>
      </c>
      <c r="E264" s="8">
        <v>-155.16731507537588</v>
      </c>
      <c r="F264" s="8">
        <v>-406495.75671416055</v>
      </c>
      <c r="G264" s="8">
        <v>-435.55737759830663</v>
      </c>
      <c r="H264" s="8">
        <v>-155.16731507537588</v>
      </c>
      <c r="I264" s="8">
        <v>-154659.2043468412</v>
      </c>
    </row>
    <row r="265" spans="1:9" x14ac:dyDescent="0.25">
      <c r="A265">
        <v>14</v>
      </c>
      <c r="B265">
        <v>11</v>
      </c>
      <c r="C265" t="s">
        <v>2641</v>
      </c>
      <c r="D265" s="8">
        <v>-435.55737535888329</v>
      </c>
      <c r="E265" s="8">
        <v>-155.16731498872105</v>
      </c>
      <c r="F265" s="8">
        <v>-154659.20433301851</v>
      </c>
      <c r="G265" s="8">
        <v>-435.55737535888329</v>
      </c>
      <c r="H265" s="8">
        <v>-155.16731498872105</v>
      </c>
      <c r="I265" s="8">
        <v>-77075.546838618815</v>
      </c>
    </row>
    <row r="266" spans="1:9" x14ac:dyDescent="0.25">
      <c r="A266">
        <v>15</v>
      </c>
      <c r="B266">
        <v>11</v>
      </c>
      <c r="C266" t="s">
        <v>2641</v>
      </c>
      <c r="D266" s="8">
        <v>-745.79726490774192</v>
      </c>
      <c r="E266" s="8">
        <v>-36.305015105812345</v>
      </c>
      <c r="F266" s="8">
        <v>-77075.54685638845</v>
      </c>
      <c r="G266" s="8">
        <v>-745.79726490774192</v>
      </c>
      <c r="H266" s="8">
        <v>-36.305015105812345</v>
      </c>
      <c r="I266" s="8">
        <v>-58923.039303451777</v>
      </c>
    </row>
    <row r="267" spans="1:9" x14ac:dyDescent="0.25">
      <c r="A267">
        <v>16</v>
      </c>
      <c r="B267">
        <v>11</v>
      </c>
      <c r="C267" t="s">
        <v>2641</v>
      </c>
      <c r="D267" s="8">
        <v>-745.79726481996477</v>
      </c>
      <c r="E267" s="8">
        <v>-36.305014991154167</v>
      </c>
      <c r="F267" s="8">
        <v>-58923.039331173059</v>
      </c>
      <c r="G267" s="8">
        <v>-745.79726481996477</v>
      </c>
      <c r="H267" s="8">
        <v>-36.305014991154167</v>
      </c>
      <c r="I267" s="8">
        <v>-5.2619725465774536E-7</v>
      </c>
    </row>
    <row r="268" spans="1:9" x14ac:dyDescent="0.25">
      <c r="A268">
        <v>17</v>
      </c>
      <c r="B268">
        <v>11</v>
      </c>
      <c r="C268" t="s">
        <v>2641</v>
      </c>
      <c r="D268" s="8">
        <v>-216.08275545056676</v>
      </c>
      <c r="E268" s="8">
        <v>-714.73061869805679</v>
      </c>
      <c r="F268" s="8">
        <v>-1.2835487723350525E-5</v>
      </c>
      <c r="G268" s="8">
        <v>-216.08275545056676</v>
      </c>
      <c r="H268" s="8">
        <v>-714.73061869805679</v>
      </c>
      <c r="I268" s="8">
        <v>357365.30933616683</v>
      </c>
    </row>
    <row r="269" spans="1:9" x14ac:dyDescent="0.25">
      <c r="A269">
        <v>18</v>
      </c>
      <c r="B269">
        <v>11</v>
      </c>
      <c r="C269" t="s">
        <v>2641</v>
      </c>
      <c r="D269" s="8">
        <v>-216.08275543141644</v>
      </c>
      <c r="E269" s="8">
        <v>-714.73061866612989</v>
      </c>
      <c r="F269" s="8">
        <v>357365.30933988094</v>
      </c>
      <c r="G269" s="8">
        <v>-216.08275543141644</v>
      </c>
      <c r="H269" s="8">
        <v>-714.73061866612989</v>
      </c>
      <c r="I269" s="8">
        <v>714730.61867302656</v>
      </c>
    </row>
    <row r="270" spans="1:9" x14ac:dyDescent="0.25">
      <c r="A270">
        <v>19</v>
      </c>
      <c r="B270">
        <v>11</v>
      </c>
      <c r="C270" t="s">
        <v>2641</v>
      </c>
      <c r="D270" s="8">
        <v>2.4447217583656311E-9</v>
      </c>
      <c r="E270" s="8">
        <v>-462.37119615246775</v>
      </c>
      <c r="F270" s="8">
        <v>714730.61868398637</v>
      </c>
      <c r="G270" s="8">
        <v>2.4447217583656311E-9</v>
      </c>
      <c r="H270" s="8">
        <v>-462.37119615246775</v>
      </c>
      <c r="I270" s="8">
        <v>945916.21676017344</v>
      </c>
    </row>
    <row r="271" spans="1:9" x14ac:dyDescent="0.25">
      <c r="A271">
        <v>20</v>
      </c>
      <c r="B271">
        <v>11</v>
      </c>
      <c r="C271" t="s">
        <v>2641</v>
      </c>
      <c r="D271" s="8">
        <v>5.3551048040390015E-9</v>
      </c>
      <c r="E271" s="8">
        <v>-462.37119623328181</v>
      </c>
      <c r="F271" s="8">
        <v>1731947.2503782175</v>
      </c>
      <c r="G271" s="8">
        <v>5.3551048040390015E-9</v>
      </c>
      <c r="H271" s="8">
        <v>-462.37119623328181</v>
      </c>
      <c r="I271" s="8">
        <v>2194318.4466114994</v>
      </c>
    </row>
    <row r="272" spans="1:9" x14ac:dyDescent="0.25">
      <c r="A272">
        <v>21</v>
      </c>
      <c r="B272">
        <v>11</v>
      </c>
      <c r="C272" t="s">
        <v>2641</v>
      </c>
      <c r="D272" s="8">
        <v>332.23039528250229</v>
      </c>
      <c r="E272" s="8">
        <v>-1.6046897144406103E-10</v>
      </c>
      <c r="F272" s="8">
        <v>-2.1635787561535835E-7</v>
      </c>
      <c r="G272" s="8">
        <v>332.23039528250229</v>
      </c>
      <c r="H272" s="8">
        <v>-1.6046897144406103E-10</v>
      </c>
      <c r="I272" s="8">
        <v>2.0628795027732849E-7</v>
      </c>
    </row>
    <row r="273" spans="1:9" x14ac:dyDescent="0.25">
      <c r="A273">
        <v>22</v>
      </c>
      <c r="B273">
        <v>11</v>
      </c>
      <c r="C273" t="s">
        <v>2641</v>
      </c>
      <c r="D273" s="8">
        <v>-1495.2961219005956</v>
      </c>
      <c r="E273" s="8">
        <v>-9.9173693867143063E-12</v>
      </c>
      <c r="F273" s="8">
        <v>-1.9918252846936856E-8</v>
      </c>
      <c r="G273" s="8">
        <v>-1495.2961219005956</v>
      </c>
      <c r="H273" s="8">
        <v>-9.9173693867143063E-12</v>
      </c>
      <c r="I273" s="8">
        <v>1.9929485661467859E-8</v>
      </c>
    </row>
    <row r="274" spans="1:9" x14ac:dyDescent="0.25">
      <c r="A274">
        <v>23</v>
      </c>
      <c r="B274">
        <v>11</v>
      </c>
      <c r="C274" t="s">
        <v>2641</v>
      </c>
      <c r="D274" s="8">
        <v>332.23039489956864</v>
      </c>
      <c r="E274" s="8">
        <v>1.3699263945454732E-11</v>
      </c>
      <c r="F274" s="8">
        <v>1.8218997865915298E-8</v>
      </c>
      <c r="G274" s="8">
        <v>332.23039489956864</v>
      </c>
      <c r="H274" s="8">
        <v>1.3699263945454732E-11</v>
      </c>
      <c r="I274" s="8">
        <v>-1.8277205526828766E-8</v>
      </c>
    </row>
    <row r="275" spans="1:9" x14ac:dyDescent="0.25">
      <c r="A275">
        <v>24</v>
      </c>
      <c r="B275">
        <v>11</v>
      </c>
      <c r="C275" t="s">
        <v>2641</v>
      </c>
      <c r="D275" s="8">
        <v>-7.3103001341223717E-7</v>
      </c>
      <c r="E275" s="8">
        <v>462.37119623857507</v>
      </c>
      <c r="F275" s="8">
        <v>1731947.2503946475</v>
      </c>
      <c r="G275" s="8">
        <v>-7.3103001341223717E-7</v>
      </c>
      <c r="H275" s="8">
        <v>462.37119623857507</v>
      </c>
      <c r="I275" s="8">
        <v>945916.21678906959</v>
      </c>
    </row>
    <row r="276" spans="1:9" x14ac:dyDescent="0.25">
      <c r="A276">
        <v>25</v>
      </c>
      <c r="B276">
        <v>11</v>
      </c>
      <c r="C276" t="s">
        <v>2641</v>
      </c>
      <c r="D276" s="8">
        <v>5.2386894822120667E-9</v>
      </c>
      <c r="E276" s="8">
        <v>-462.37119623148828</v>
      </c>
      <c r="F276" s="8">
        <v>945916.21678349434</v>
      </c>
      <c r="G276" s="8">
        <v>5.2386894822120667E-9</v>
      </c>
      <c r="H276" s="8">
        <v>-462.37119623148828</v>
      </c>
      <c r="I276" s="8">
        <v>1731947.2503770222</v>
      </c>
    </row>
    <row r="277" spans="1:9" x14ac:dyDescent="0.25">
      <c r="A277">
        <v>1</v>
      </c>
      <c r="B277">
        <v>12</v>
      </c>
      <c r="C277" t="s">
        <v>2642</v>
      </c>
      <c r="D277" s="8">
        <v>-2.4447217583656311E-9</v>
      </c>
      <c r="E277" s="8">
        <v>-462.37119624562547</v>
      </c>
      <c r="F277" s="8">
        <v>-2194318.4466423052</v>
      </c>
      <c r="G277" s="8">
        <v>-2.4447217583656311E-9</v>
      </c>
      <c r="H277" s="8">
        <v>-462.37119624562547</v>
      </c>
      <c r="I277" s="8">
        <v>-1731947.2503966819</v>
      </c>
    </row>
    <row r="278" spans="1:9" x14ac:dyDescent="0.25">
      <c r="A278">
        <v>2</v>
      </c>
      <c r="B278">
        <v>12</v>
      </c>
      <c r="C278" t="s">
        <v>2642</v>
      </c>
      <c r="D278" s="8">
        <v>7.3004048317670822E-7</v>
      </c>
      <c r="E278" s="8">
        <v>-462.37119601637824</v>
      </c>
      <c r="F278" s="8">
        <v>-945916.21673535928</v>
      </c>
      <c r="G278" s="8">
        <v>7.3004048317670822E-7</v>
      </c>
      <c r="H278" s="8">
        <v>-462.37119601637824</v>
      </c>
      <c r="I278" s="8">
        <v>-714730.61872727424</v>
      </c>
    </row>
    <row r="279" spans="1:9" x14ac:dyDescent="0.25">
      <c r="A279">
        <v>3</v>
      </c>
      <c r="B279">
        <v>12</v>
      </c>
      <c r="C279" t="s">
        <v>2642</v>
      </c>
      <c r="D279" s="8">
        <v>216.08275644469541</v>
      </c>
      <c r="E279" s="8">
        <v>-714.73061911133118</v>
      </c>
      <c r="F279" s="8">
        <v>-714730.61872217804</v>
      </c>
      <c r="G279" s="8">
        <v>216.08275644469541</v>
      </c>
      <c r="H279" s="8">
        <v>-714.73061911133118</v>
      </c>
      <c r="I279" s="8">
        <v>-357365.30916641653</v>
      </c>
    </row>
    <row r="280" spans="1:9" x14ac:dyDescent="0.25">
      <c r="A280">
        <v>4</v>
      </c>
      <c r="B280">
        <v>12</v>
      </c>
      <c r="C280" t="s">
        <v>2642</v>
      </c>
      <c r="D280" s="8">
        <v>216.08275644382229</v>
      </c>
      <c r="E280" s="8">
        <v>-714.73061845562188</v>
      </c>
      <c r="F280" s="8">
        <v>-357365.30921903253</v>
      </c>
      <c r="G280" s="8">
        <v>216.08275644382229</v>
      </c>
      <c r="H280" s="8">
        <v>-714.73061845562188</v>
      </c>
      <c r="I280" s="8">
        <v>8.7916851043701172E-6</v>
      </c>
    </row>
    <row r="281" spans="1:9" x14ac:dyDescent="0.25">
      <c r="A281">
        <v>5</v>
      </c>
      <c r="B281">
        <v>12</v>
      </c>
      <c r="C281" t="s">
        <v>2642</v>
      </c>
      <c r="D281" s="8">
        <v>745.79726403707173</v>
      </c>
      <c r="E281" s="8">
        <v>-36.305015001759784</v>
      </c>
      <c r="F281" s="8">
        <v>-8.2422047853469849E-6</v>
      </c>
      <c r="G281" s="8">
        <v>745.79726403707173</v>
      </c>
      <c r="H281" s="8">
        <v>-36.305015001759784</v>
      </c>
      <c r="I281" s="8">
        <v>58923.039339609444</v>
      </c>
    </row>
    <row r="282" spans="1:9" x14ac:dyDescent="0.25">
      <c r="A282">
        <v>6</v>
      </c>
      <c r="B282">
        <v>12</v>
      </c>
      <c r="C282" t="s">
        <v>2642</v>
      </c>
      <c r="D282" s="8">
        <v>745.79726373159792</v>
      </c>
      <c r="E282" s="8">
        <v>-36.305014854951878</v>
      </c>
      <c r="F282" s="8">
        <v>58923.039376337081</v>
      </c>
      <c r="G282" s="8">
        <v>745.79726373159792</v>
      </c>
      <c r="H282" s="8">
        <v>-36.305014854951878</v>
      </c>
      <c r="I282" s="8">
        <v>77075.54680403322</v>
      </c>
    </row>
    <row r="283" spans="1:9" x14ac:dyDescent="0.25">
      <c r="A283">
        <v>7</v>
      </c>
      <c r="B283">
        <v>12</v>
      </c>
      <c r="C283" t="s">
        <v>2642</v>
      </c>
      <c r="D283" s="8">
        <v>435.55737428041175</v>
      </c>
      <c r="E283" s="8">
        <v>-155.16731511405669</v>
      </c>
      <c r="F283" s="8">
        <v>77075.546822436154</v>
      </c>
      <c r="G283" s="8">
        <v>435.55737428041175</v>
      </c>
      <c r="H283" s="8">
        <v>-155.16731511405669</v>
      </c>
      <c r="I283" s="8">
        <v>154659.20437966287</v>
      </c>
    </row>
    <row r="284" spans="1:9" x14ac:dyDescent="0.25">
      <c r="A284">
        <v>8</v>
      </c>
      <c r="B284">
        <v>12</v>
      </c>
      <c r="C284" t="s">
        <v>2642</v>
      </c>
      <c r="D284" s="8">
        <v>435.55737567256438</v>
      </c>
      <c r="E284" s="8">
        <v>-155.16731506542556</v>
      </c>
      <c r="F284" s="8">
        <v>154659.20436679665</v>
      </c>
      <c r="G284" s="8">
        <v>435.55737567256438</v>
      </c>
      <c r="H284" s="8">
        <v>-155.16731506542556</v>
      </c>
      <c r="I284" s="8">
        <v>406495.75671798922</v>
      </c>
    </row>
    <row r="285" spans="1:9" x14ac:dyDescent="0.25">
      <c r="A285">
        <v>9</v>
      </c>
      <c r="B285">
        <v>12</v>
      </c>
      <c r="C285" t="s">
        <v>2642</v>
      </c>
      <c r="D285" s="8">
        <v>435.55737560335547</v>
      </c>
      <c r="E285" s="8">
        <v>-155.16731506034012</v>
      </c>
      <c r="F285" s="8">
        <v>406495.75671708572</v>
      </c>
      <c r="G285" s="8">
        <v>435.55737560335547</v>
      </c>
      <c r="H285" s="8">
        <v>-155.16731506034012</v>
      </c>
      <c r="I285" s="8">
        <v>735915.96659018495</v>
      </c>
    </row>
    <row r="286" spans="1:9" x14ac:dyDescent="0.25">
      <c r="A286">
        <v>10</v>
      </c>
      <c r="B286">
        <v>12</v>
      </c>
      <c r="C286" t="s">
        <v>2642</v>
      </c>
      <c r="D286" s="8">
        <v>-973.02356528583914</v>
      </c>
      <c r="E286" s="8">
        <v>346.63964512034642</v>
      </c>
      <c r="F286" s="8">
        <v>735915.96659009834</v>
      </c>
      <c r="G286" s="8">
        <v>-973.02356528583914</v>
      </c>
      <c r="H286" s="8">
        <v>346.63964512034642</v>
      </c>
      <c r="I286" s="8">
        <v>-3.9726728573441505E-7</v>
      </c>
    </row>
    <row r="287" spans="1:9" x14ac:dyDescent="0.25">
      <c r="A287">
        <v>11</v>
      </c>
      <c r="B287">
        <v>12</v>
      </c>
      <c r="C287" t="s">
        <v>2642</v>
      </c>
      <c r="D287" s="8">
        <v>-973.02356521988986</v>
      </c>
      <c r="E287" s="8">
        <v>-346.63964511879556</v>
      </c>
      <c r="F287" s="8">
        <v>5.236361175775528E-7</v>
      </c>
      <c r="G287" s="8">
        <v>-973.02356521988986</v>
      </c>
      <c r="H287" s="8">
        <v>-346.63964511879556</v>
      </c>
      <c r="I287" s="8">
        <v>735915.96658772184</v>
      </c>
    </row>
    <row r="288" spans="1:9" x14ac:dyDescent="0.25">
      <c r="A288">
        <v>12</v>
      </c>
      <c r="B288">
        <v>12</v>
      </c>
      <c r="C288" t="s">
        <v>2642</v>
      </c>
      <c r="D288" s="8">
        <v>435.55737535021035</v>
      </c>
      <c r="E288" s="8">
        <v>155.16731506032829</v>
      </c>
      <c r="F288" s="8">
        <v>735915.96658801264</v>
      </c>
      <c r="G288" s="8">
        <v>435.55737535021035</v>
      </c>
      <c r="H288" s="8">
        <v>155.16731506032829</v>
      </c>
      <c r="I288" s="8">
        <v>406495.75671494426</v>
      </c>
    </row>
    <row r="289" spans="1:9" x14ac:dyDescent="0.25">
      <c r="A289">
        <v>13</v>
      </c>
      <c r="B289">
        <v>12</v>
      </c>
      <c r="C289" t="s">
        <v>2642</v>
      </c>
      <c r="D289" s="8">
        <v>435.55737759830663</v>
      </c>
      <c r="E289" s="8">
        <v>155.16731507537588</v>
      </c>
      <c r="F289" s="8">
        <v>406495.75671416055</v>
      </c>
      <c r="G289" s="8">
        <v>435.55737759830663</v>
      </c>
      <c r="H289" s="8">
        <v>155.16731507537588</v>
      </c>
      <c r="I289" s="8">
        <v>154659.2043468412</v>
      </c>
    </row>
    <row r="290" spans="1:9" x14ac:dyDescent="0.25">
      <c r="A290">
        <v>14</v>
      </c>
      <c r="B290">
        <v>12</v>
      </c>
      <c r="C290" t="s">
        <v>2642</v>
      </c>
      <c r="D290" s="8">
        <v>435.55737535888329</v>
      </c>
      <c r="E290" s="8">
        <v>155.16731498872105</v>
      </c>
      <c r="F290" s="8">
        <v>154659.20433301851</v>
      </c>
      <c r="G290" s="8">
        <v>435.55737535888329</v>
      </c>
      <c r="H290" s="8">
        <v>155.16731498872105</v>
      </c>
      <c r="I290" s="8">
        <v>77075.546838618815</v>
      </c>
    </row>
    <row r="291" spans="1:9" x14ac:dyDescent="0.25">
      <c r="A291">
        <v>15</v>
      </c>
      <c r="B291">
        <v>12</v>
      </c>
      <c r="C291" t="s">
        <v>2642</v>
      </c>
      <c r="D291" s="8">
        <v>745.79726490774192</v>
      </c>
      <c r="E291" s="8">
        <v>36.305015105812345</v>
      </c>
      <c r="F291" s="8">
        <v>77075.54685638845</v>
      </c>
      <c r="G291" s="8">
        <v>745.79726490774192</v>
      </c>
      <c r="H291" s="8">
        <v>36.305015105812345</v>
      </c>
      <c r="I291" s="8">
        <v>58923.039303451777</v>
      </c>
    </row>
    <row r="292" spans="1:9" x14ac:dyDescent="0.25">
      <c r="A292">
        <v>16</v>
      </c>
      <c r="B292">
        <v>12</v>
      </c>
      <c r="C292" t="s">
        <v>2642</v>
      </c>
      <c r="D292" s="8">
        <v>745.79726481996477</v>
      </c>
      <c r="E292" s="8">
        <v>36.305014991154167</v>
      </c>
      <c r="F292" s="8">
        <v>58923.039331173059</v>
      </c>
      <c r="G292" s="8">
        <v>745.79726481996477</v>
      </c>
      <c r="H292" s="8">
        <v>36.305014991154167</v>
      </c>
      <c r="I292" s="8">
        <v>5.2619725465774536E-7</v>
      </c>
    </row>
    <row r="293" spans="1:9" x14ac:dyDescent="0.25">
      <c r="A293">
        <v>17</v>
      </c>
      <c r="B293">
        <v>12</v>
      </c>
      <c r="C293" t="s">
        <v>2642</v>
      </c>
      <c r="D293" s="8">
        <v>216.08275545056676</v>
      </c>
      <c r="E293" s="8">
        <v>714.73061869805679</v>
      </c>
      <c r="F293" s="8">
        <v>1.2835487723350525E-5</v>
      </c>
      <c r="G293" s="8">
        <v>216.08275545056676</v>
      </c>
      <c r="H293" s="8">
        <v>714.73061869805679</v>
      </c>
      <c r="I293" s="8">
        <v>-357365.30933616683</v>
      </c>
    </row>
    <row r="294" spans="1:9" x14ac:dyDescent="0.25">
      <c r="A294">
        <v>18</v>
      </c>
      <c r="B294">
        <v>12</v>
      </c>
      <c r="C294" t="s">
        <v>2642</v>
      </c>
      <c r="D294" s="8">
        <v>216.08275543141644</v>
      </c>
      <c r="E294" s="8">
        <v>714.73061866612989</v>
      </c>
      <c r="F294" s="8">
        <v>-357365.30933988094</v>
      </c>
      <c r="G294" s="8">
        <v>216.08275543141644</v>
      </c>
      <c r="H294" s="8">
        <v>714.73061866612989</v>
      </c>
      <c r="I294" s="8">
        <v>-714730.61867302656</v>
      </c>
    </row>
    <row r="295" spans="1:9" x14ac:dyDescent="0.25">
      <c r="A295">
        <v>19</v>
      </c>
      <c r="B295">
        <v>12</v>
      </c>
      <c r="C295" t="s">
        <v>2642</v>
      </c>
      <c r="D295" s="8">
        <v>-2.4447217583656311E-9</v>
      </c>
      <c r="E295" s="8">
        <v>462.37119615246775</v>
      </c>
      <c r="F295" s="8">
        <v>-714730.61868398637</v>
      </c>
      <c r="G295" s="8">
        <v>-2.4447217583656311E-9</v>
      </c>
      <c r="H295" s="8">
        <v>462.37119615246775</v>
      </c>
      <c r="I295" s="8">
        <v>-945916.21676017344</v>
      </c>
    </row>
    <row r="296" spans="1:9" x14ac:dyDescent="0.25">
      <c r="A296">
        <v>20</v>
      </c>
      <c r="B296">
        <v>12</v>
      </c>
      <c r="C296" t="s">
        <v>2642</v>
      </c>
      <c r="D296" s="8">
        <v>-5.3551048040390015E-9</v>
      </c>
      <c r="E296" s="8">
        <v>462.37119623328181</v>
      </c>
      <c r="F296" s="8">
        <v>-1731947.2503782175</v>
      </c>
      <c r="G296" s="8">
        <v>-5.3551048040390015E-9</v>
      </c>
      <c r="H296" s="8">
        <v>462.37119623328181</v>
      </c>
      <c r="I296" s="8">
        <v>-2194318.4466114994</v>
      </c>
    </row>
    <row r="297" spans="1:9" x14ac:dyDescent="0.25">
      <c r="A297">
        <v>21</v>
      </c>
      <c r="B297">
        <v>12</v>
      </c>
      <c r="C297" t="s">
        <v>2642</v>
      </c>
      <c r="D297" s="8">
        <v>-332.23039528250229</v>
      </c>
      <c r="E297" s="8">
        <v>1.6046897144406103E-10</v>
      </c>
      <c r="F297" s="8">
        <v>2.1635787561535835E-7</v>
      </c>
      <c r="G297" s="8">
        <v>-332.23039528250229</v>
      </c>
      <c r="H297" s="8">
        <v>1.6046897144406103E-10</v>
      </c>
      <c r="I297" s="8">
        <v>-2.0628795027732849E-7</v>
      </c>
    </row>
    <row r="298" spans="1:9" x14ac:dyDescent="0.25">
      <c r="A298">
        <v>22</v>
      </c>
      <c r="B298">
        <v>12</v>
      </c>
      <c r="C298" t="s">
        <v>2642</v>
      </c>
      <c r="D298" s="8">
        <v>1495.2961219005956</v>
      </c>
      <c r="E298" s="8">
        <v>9.9173693867143063E-12</v>
      </c>
      <c r="F298" s="8">
        <v>1.9918252846936856E-8</v>
      </c>
      <c r="G298" s="8">
        <v>1495.2961219005956</v>
      </c>
      <c r="H298" s="8">
        <v>9.9173693867143063E-12</v>
      </c>
      <c r="I298" s="8">
        <v>-1.9929485661467859E-8</v>
      </c>
    </row>
    <row r="299" spans="1:9" x14ac:dyDescent="0.25">
      <c r="A299">
        <v>23</v>
      </c>
      <c r="B299">
        <v>12</v>
      </c>
      <c r="C299" t="s">
        <v>2642</v>
      </c>
      <c r="D299" s="8">
        <v>-332.23039489956864</v>
      </c>
      <c r="E299" s="8">
        <v>-1.3699263945454732E-11</v>
      </c>
      <c r="F299" s="8">
        <v>-1.8218997865915298E-8</v>
      </c>
      <c r="G299" s="8">
        <v>-332.23039489956864</v>
      </c>
      <c r="H299" s="8">
        <v>-1.3699263945454732E-11</v>
      </c>
      <c r="I299" s="8">
        <v>1.8277205526828766E-8</v>
      </c>
    </row>
    <row r="300" spans="1:9" x14ac:dyDescent="0.25">
      <c r="A300">
        <v>24</v>
      </c>
      <c r="B300">
        <v>12</v>
      </c>
      <c r="C300" t="s">
        <v>2642</v>
      </c>
      <c r="D300" s="8">
        <v>7.3103001341223717E-7</v>
      </c>
      <c r="E300" s="8">
        <v>-462.37119623857507</v>
      </c>
      <c r="F300" s="8">
        <v>-1731947.2503946475</v>
      </c>
      <c r="G300" s="8">
        <v>7.3103001341223717E-7</v>
      </c>
      <c r="H300" s="8">
        <v>-462.37119623857507</v>
      </c>
      <c r="I300" s="8">
        <v>-945916.21678906959</v>
      </c>
    </row>
    <row r="301" spans="1:9" x14ac:dyDescent="0.25">
      <c r="A301">
        <v>25</v>
      </c>
      <c r="B301">
        <v>12</v>
      </c>
      <c r="C301" t="s">
        <v>2642</v>
      </c>
      <c r="D301" s="8">
        <v>-5.2386894822120667E-9</v>
      </c>
      <c r="E301" s="8">
        <v>462.37119623148828</v>
      </c>
      <c r="F301" s="8">
        <v>-945916.21678349434</v>
      </c>
      <c r="G301" s="8">
        <v>-5.2386894822120667E-9</v>
      </c>
      <c r="H301" s="8">
        <v>462.37119623148828</v>
      </c>
      <c r="I301" s="8">
        <v>-1731947.2503770222</v>
      </c>
    </row>
    <row r="302" spans="1:9" x14ac:dyDescent="0.25">
      <c r="D302"/>
      <c r="E302"/>
      <c r="F302"/>
      <c r="G302"/>
      <c r="H302"/>
      <c r="I302"/>
    </row>
    <row r="303" spans="1:9" x14ac:dyDescent="0.25">
      <c r="D303"/>
      <c r="E303"/>
      <c r="F303"/>
      <c r="G303"/>
      <c r="H303"/>
      <c r="I303"/>
    </row>
    <row r="304" spans="1:9" x14ac:dyDescent="0.25">
      <c r="D304"/>
      <c r="E304"/>
      <c r="F304"/>
      <c r="G304"/>
      <c r="H304"/>
      <c r="I304"/>
    </row>
    <row r="305" spans="4:9" x14ac:dyDescent="0.25">
      <c r="D305"/>
      <c r="E305"/>
      <c r="F305"/>
      <c r="G305"/>
      <c r="H305"/>
      <c r="I305"/>
    </row>
    <row r="306" spans="4:9" x14ac:dyDescent="0.25">
      <c r="D306"/>
      <c r="E306"/>
      <c r="F306"/>
      <c r="G306"/>
      <c r="H306"/>
      <c r="I306"/>
    </row>
    <row r="307" spans="4:9" x14ac:dyDescent="0.25">
      <c r="D307"/>
      <c r="E307"/>
      <c r="F307"/>
      <c r="G307"/>
      <c r="H307"/>
      <c r="I307"/>
    </row>
    <row r="308" spans="4:9" x14ac:dyDescent="0.25">
      <c r="D308"/>
      <c r="E308"/>
      <c r="F308"/>
      <c r="G308"/>
      <c r="H308"/>
      <c r="I308"/>
    </row>
    <row r="309" spans="4:9" x14ac:dyDescent="0.25">
      <c r="D309"/>
      <c r="E309"/>
      <c r="F309"/>
      <c r="G309"/>
      <c r="H309"/>
      <c r="I309"/>
    </row>
    <row r="310" spans="4:9" x14ac:dyDescent="0.25">
      <c r="D310"/>
      <c r="E310"/>
      <c r="F310"/>
      <c r="G310"/>
      <c r="H310"/>
      <c r="I310"/>
    </row>
    <row r="311" spans="4:9" x14ac:dyDescent="0.25">
      <c r="D311"/>
      <c r="E311"/>
      <c r="F311"/>
      <c r="G311"/>
      <c r="H311"/>
      <c r="I311"/>
    </row>
    <row r="312" spans="4:9" x14ac:dyDescent="0.25">
      <c r="D312"/>
      <c r="E312"/>
      <c r="F312"/>
      <c r="G312"/>
      <c r="H312"/>
      <c r="I312"/>
    </row>
    <row r="313" spans="4:9" x14ac:dyDescent="0.25">
      <c r="D313"/>
      <c r="E313"/>
      <c r="F313"/>
      <c r="G313"/>
      <c r="H313"/>
      <c r="I313"/>
    </row>
    <row r="314" spans="4:9" x14ac:dyDescent="0.25">
      <c r="D314"/>
      <c r="E314"/>
      <c r="F314"/>
      <c r="G314"/>
      <c r="H314"/>
      <c r="I314"/>
    </row>
    <row r="315" spans="4:9" x14ac:dyDescent="0.25">
      <c r="D315"/>
      <c r="E315"/>
      <c r="F315"/>
      <c r="G315"/>
      <c r="H315"/>
      <c r="I315"/>
    </row>
    <row r="316" spans="4:9" x14ac:dyDescent="0.25">
      <c r="D316"/>
      <c r="E316"/>
      <c r="F316"/>
      <c r="G316"/>
      <c r="H316"/>
      <c r="I316"/>
    </row>
    <row r="317" spans="4:9" x14ac:dyDescent="0.25">
      <c r="D317"/>
      <c r="E317"/>
      <c r="F317"/>
      <c r="G317"/>
      <c r="H317"/>
      <c r="I317"/>
    </row>
    <row r="318" spans="4:9" x14ac:dyDescent="0.25">
      <c r="D318"/>
      <c r="E318"/>
      <c r="F318"/>
      <c r="G318"/>
      <c r="H318"/>
      <c r="I318"/>
    </row>
    <row r="319" spans="4:9" x14ac:dyDescent="0.25">
      <c r="D319"/>
      <c r="E319"/>
      <c r="F319"/>
      <c r="G319"/>
      <c r="H319"/>
      <c r="I319"/>
    </row>
    <row r="320" spans="4:9" x14ac:dyDescent="0.25">
      <c r="D320"/>
      <c r="E320"/>
      <c r="F320"/>
      <c r="G320"/>
      <c r="H320"/>
      <c r="I320"/>
    </row>
    <row r="321" spans="4:9" x14ac:dyDescent="0.25">
      <c r="D321"/>
      <c r="E321"/>
      <c r="F321"/>
      <c r="G321"/>
      <c r="H321"/>
      <c r="I321"/>
    </row>
    <row r="322" spans="4:9" x14ac:dyDescent="0.25">
      <c r="D322"/>
      <c r="E322"/>
      <c r="F322"/>
      <c r="G322"/>
      <c r="H322"/>
      <c r="I322"/>
    </row>
    <row r="323" spans="4:9" x14ac:dyDescent="0.25">
      <c r="D323"/>
      <c r="E323"/>
      <c r="F323"/>
      <c r="G323"/>
      <c r="H323"/>
      <c r="I323"/>
    </row>
    <row r="324" spans="4:9" x14ac:dyDescent="0.25">
      <c r="D324"/>
      <c r="E324"/>
      <c r="F324"/>
      <c r="G324"/>
      <c r="H324"/>
      <c r="I324"/>
    </row>
    <row r="325" spans="4:9" x14ac:dyDescent="0.25">
      <c r="D325"/>
      <c r="E325"/>
      <c r="F325"/>
      <c r="G325"/>
      <c r="H325"/>
      <c r="I325"/>
    </row>
    <row r="326" spans="4:9" x14ac:dyDescent="0.25">
      <c r="D326"/>
      <c r="E326"/>
      <c r="F326"/>
      <c r="G326"/>
      <c r="H326"/>
      <c r="I326"/>
    </row>
    <row r="327" spans="4:9" x14ac:dyDescent="0.25">
      <c r="D327"/>
      <c r="E327"/>
      <c r="F327"/>
      <c r="G327"/>
      <c r="H327"/>
      <c r="I327"/>
    </row>
    <row r="328" spans="4:9" x14ac:dyDescent="0.25">
      <c r="D328"/>
      <c r="E328"/>
      <c r="F328"/>
      <c r="G328"/>
      <c r="H328"/>
      <c r="I328"/>
    </row>
    <row r="329" spans="4:9" x14ac:dyDescent="0.25">
      <c r="D329"/>
      <c r="E329"/>
      <c r="F329"/>
      <c r="G329"/>
      <c r="H329"/>
      <c r="I329"/>
    </row>
    <row r="330" spans="4:9" x14ac:dyDescent="0.25">
      <c r="D330"/>
      <c r="E330"/>
      <c r="F330"/>
      <c r="G330"/>
      <c r="H330"/>
      <c r="I330"/>
    </row>
    <row r="331" spans="4:9" x14ac:dyDescent="0.25">
      <c r="D331"/>
      <c r="E331"/>
      <c r="F331"/>
      <c r="G331"/>
      <c r="H331"/>
      <c r="I331"/>
    </row>
    <row r="332" spans="4:9" x14ac:dyDescent="0.25">
      <c r="D332"/>
      <c r="E332"/>
      <c r="F332"/>
      <c r="G332"/>
      <c r="H332"/>
      <c r="I332"/>
    </row>
    <row r="333" spans="4:9" x14ac:dyDescent="0.25">
      <c r="D333"/>
      <c r="E333"/>
      <c r="F333"/>
      <c r="G333"/>
      <c r="H333"/>
      <c r="I333"/>
    </row>
    <row r="334" spans="4:9" x14ac:dyDescent="0.25">
      <c r="D334"/>
      <c r="E334"/>
      <c r="F334"/>
      <c r="G334"/>
      <c r="H334"/>
      <c r="I334"/>
    </row>
    <row r="335" spans="4:9" x14ac:dyDescent="0.25">
      <c r="D335"/>
      <c r="E335"/>
      <c r="F335"/>
      <c r="G335"/>
      <c r="H335"/>
      <c r="I335"/>
    </row>
    <row r="336" spans="4:9" x14ac:dyDescent="0.25">
      <c r="D336"/>
      <c r="E336"/>
      <c r="F336"/>
      <c r="G336"/>
      <c r="H336"/>
      <c r="I336"/>
    </row>
    <row r="337" spans="4:9" x14ac:dyDescent="0.25">
      <c r="D337"/>
      <c r="E337"/>
      <c r="F337"/>
      <c r="G337"/>
      <c r="H337"/>
      <c r="I337"/>
    </row>
    <row r="338" spans="4:9" x14ac:dyDescent="0.25">
      <c r="D338"/>
      <c r="E338"/>
      <c r="F338"/>
      <c r="G338"/>
      <c r="H338"/>
      <c r="I338"/>
    </row>
    <row r="339" spans="4:9" x14ac:dyDescent="0.25">
      <c r="D339"/>
      <c r="E339"/>
      <c r="F339"/>
      <c r="G339"/>
      <c r="H339"/>
      <c r="I339"/>
    </row>
    <row r="340" spans="4:9" x14ac:dyDescent="0.25">
      <c r="D340"/>
      <c r="E340"/>
      <c r="F340"/>
      <c r="G340"/>
      <c r="H340"/>
      <c r="I340"/>
    </row>
    <row r="341" spans="4:9" x14ac:dyDescent="0.25">
      <c r="D341"/>
      <c r="E341"/>
      <c r="F341"/>
      <c r="G341"/>
      <c r="H341"/>
      <c r="I341"/>
    </row>
    <row r="342" spans="4:9" x14ac:dyDescent="0.25">
      <c r="D342"/>
      <c r="E342"/>
      <c r="F342"/>
      <c r="G342"/>
      <c r="H342"/>
      <c r="I342"/>
    </row>
    <row r="343" spans="4:9" x14ac:dyDescent="0.25">
      <c r="D343"/>
      <c r="E343"/>
      <c r="F343"/>
      <c r="G343"/>
      <c r="H343"/>
      <c r="I343"/>
    </row>
    <row r="344" spans="4:9" x14ac:dyDescent="0.25">
      <c r="D344"/>
      <c r="E344"/>
      <c r="F344"/>
      <c r="G344"/>
      <c r="H344"/>
      <c r="I344"/>
    </row>
    <row r="345" spans="4:9" x14ac:dyDescent="0.25">
      <c r="D345"/>
      <c r="E345"/>
      <c r="F345"/>
      <c r="G345"/>
      <c r="H345"/>
      <c r="I345"/>
    </row>
    <row r="346" spans="4:9" x14ac:dyDescent="0.25">
      <c r="D346"/>
      <c r="E346"/>
      <c r="F346"/>
      <c r="G346"/>
      <c r="H346"/>
      <c r="I346"/>
    </row>
    <row r="347" spans="4:9" x14ac:dyDescent="0.25">
      <c r="D347"/>
      <c r="E347"/>
      <c r="F347"/>
      <c r="G347"/>
      <c r="H347"/>
      <c r="I347"/>
    </row>
    <row r="348" spans="4:9" x14ac:dyDescent="0.25">
      <c r="D348"/>
      <c r="E348"/>
      <c r="F348"/>
      <c r="G348"/>
      <c r="H348"/>
      <c r="I348"/>
    </row>
    <row r="349" spans="4:9" x14ac:dyDescent="0.25">
      <c r="D349"/>
      <c r="E349"/>
      <c r="F349"/>
      <c r="G349"/>
      <c r="H349"/>
      <c r="I349"/>
    </row>
    <row r="350" spans="4:9" x14ac:dyDescent="0.25">
      <c r="D350"/>
      <c r="E350"/>
      <c r="F350"/>
      <c r="G350"/>
      <c r="H350"/>
      <c r="I350"/>
    </row>
    <row r="351" spans="4:9" x14ac:dyDescent="0.25">
      <c r="D351"/>
      <c r="E351"/>
      <c r="F351"/>
      <c r="G351"/>
      <c r="H351"/>
      <c r="I351"/>
    </row>
    <row r="352" spans="4:9" x14ac:dyDescent="0.25">
      <c r="D352"/>
      <c r="E352"/>
      <c r="F352"/>
      <c r="G352"/>
      <c r="H352"/>
      <c r="I352"/>
    </row>
    <row r="353" spans="4:9" x14ac:dyDescent="0.25">
      <c r="D353"/>
      <c r="E353"/>
      <c r="F353"/>
      <c r="G353"/>
      <c r="H353"/>
      <c r="I353"/>
    </row>
    <row r="354" spans="4:9" x14ac:dyDescent="0.25">
      <c r="D354"/>
      <c r="E354"/>
      <c r="F354"/>
      <c r="G354"/>
      <c r="H354"/>
      <c r="I354"/>
    </row>
    <row r="355" spans="4:9" x14ac:dyDescent="0.25">
      <c r="D355"/>
      <c r="E355"/>
      <c r="F355"/>
      <c r="G355"/>
      <c r="H355"/>
      <c r="I355"/>
    </row>
    <row r="356" spans="4:9" x14ac:dyDescent="0.25">
      <c r="D356"/>
      <c r="E356"/>
      <c r="F356"/>
      <c r="G356"/>
      <c r="H356"/>
      <c r="I356"/>
    </row>
    <row r="357" spans="4:9" x14ac:dyDescent="0.25">
      <c r="D357"/>
      <c r="E357"/>
      <c r="F357"/>
      <c r="G357"/>
      <c r="H357"/>
      <c r="I357"/>
    </row>
    <row r="358" spans="4:9" x14ac:dyDescent="0.25">
      <c r="D358"/>
      <c r="E358"/>
      <c r="F358"/>
      <c r="G358"/>
      <c r="H358"/>
      <c r="I358"/>
    </row>
    <row r="359" spans="4:9" x14ac:dyDescent="0.25">
      <c r="D359"/>
      <c r="E359"/>
      <c r="F359"/>
      <c r="G359"/>
      <c r="H359"/>
      <c r="I359"/>
    </row>
    <row r="360" spans="4:9" x14ac:dyDescent="0.25">
      <c r="D360"/>
      <c r="E360"/>
      <c r="F360"/>
      <c r="G360"/>
      <c r="H360"/>
      <c r="I360"/>
    </row>
    <row r="361" spans="4:9" x14ac:dyDescent="0.25">
      <c r="D361"/>
      <c r="E361"/>
      <c r="F361"/>
      <c r="G361"/>
      <c r="H361"/>
      <c r="I361"/>
    </row>
    <row r="362" spans="4:9" x14ac:dyDescent="0.25">
      <c r="D362"/>
      <c r="E362"/>
      <c r="F362"/>
      <c r="G362"/>
      <c r="H362"/>
      <c r="I362"/>
    </row>
    <row r="363" spans="4:9" x14ac:dyDescent="0.25">
      <c r="D363"/>
      <c r="E363"/>
      <c r="F363"/>
      <c r="G363"/>
      <c r="H363"/>
      <c r="I363"/>
    </row>
    <row r="364" spans="4:9" x14ac:dyDescent="0.25">
      <c r="D364"/>
      <c r="E364"/>
      <c r="F364"/>
      <c r="G364"/>
      <c r="H364"/>
      <c r="I364"/>
    </row>
    <row r="365" spans="4:9" x14ac:dyDescent="0.25">
      <c r="D365"/>
      <c r="E365"/>
      <c r="F365"/>
      <c r="G365"/>
      <c r="H365"/>
      <c r="I365"/>
    </row>
    <row r="366" spans="4:9" x14ac:dyDescent="0.25">
      <c r="D366"/>
      <c r="E366"/>
      <c r="F366"/>
      <c r="G366"/>
      <c r="H366"/>
      <c r="I366"/>
    </row>
    <row r="367" spans="4:9" x14ac:dyDescent="0.25">
      <c r="D367"/>
      <c r="E367"/>
      <c r="F367"/>
      <c r="G367"/>
      <c r="H367"/>
      <c r="I367"/>
    </row>
    <row r="368" spans="4:9" x14ac:dyDescent="0.25">
      <c r="D368"/>
      <c r="E368"/>
      <c r="F368"/>
      <c r="G368"/>
      <c r="H368"/>
      <c r="I368"/>
    </row>
    <row r="369" spans="4:9" x14ac:dyDescent="0.25">
      <c r="D369"/>
      <c r="E369"/>
      <c r="F369"/>
      <c r="G369"/>
      <c r="H369"/>
      <c r="I369"/>
    </row>
    <row r="370" spans="4:9" x14ac:dyDescent="0.25">
      <c r="D370"/>
      <c r="E370"/>
      <c r="F370"/>
      <c r="G370"/>
      <c r="H370"/>
      <c r="I370"/>
    </row>
    <row r="371" spans="4:9" x14ac:dyDescent="0.25">
      <c r="D371"/>
      <c r="E371"/>
      <c r="F371"/>
      <c r="G371"/>
      <c r="H371"/>
      <c r="I371"/>
    </row>
    <row r="372" spans="4:9" x14ac:dyDescent="0.25">
      <c r="D372"/>
      <c r="E372"/>
      <c r="F372"/>
      <c r="G372"/>
      <c r="H372"/>
      <c r="I372"/>
    </row>
    <row r="373" spans="4:9" x14ac:dyDescent="0.25">
      <c r="D373"/>
      <c r="E373"/>
      <c r="F373"/>
      <c r="G373"/>
      <c r="H373"/>
      <c r="I373"/>
    </row>
    <row r="374" spans="4:9" x14ac:dyDescent="0.25">
      <c r="D374"/>
      <c r="E374"/>
      <c r="F374"/>
      <c r="G374"/>
      <c r="H374"/>
      <c r="I374"/>
    </row>
    <row r="375" spans="4:9" x14ac:dyDescent="0.25">
      <c r="D375"/>
      <c r="E375"/>
      <c r="F375"/>
      <c r="G375"/>
      <c r="H375"/>
      <c r="I375"/>
    </row>
    <row r="376" spans="4:9" x14ac:dyDescent="0.25">
      <c r="D376"/>
      <c r="E376"/>
      <c r="F376"/>
      <c r="G376"/>
      <c r="H376"/>
      <c r="I376"/>
    </row>
    <row r="377" spans="4:9" x14ac:dyDescent="0.25">
      <c r="D377"/>
      <c r="E377"/>
      <c r="F377"/>
      <c r="G377"/>
      <c r="H377"/>
      <c r="I377"/>
    </row>
    <row r="378" spans="4:9" x14ac:dyDescent="0.25">
      <c r="D378"/>
      <c r="E378"/>
      <c r="F378"/>
      <c r="G378"/>
      <c r="H378"/>
      <c r="I378"/>
    </row>
    <row r="379" spans="4:9" x14ac:dyDescent="0.25">
      <c r="D379"/>
      <c r="E379"/>
      <c r="F379"/>
      <c r="G379"/>
      <c r="H379"/>
      <c r="I379"/>
    </row>
    <row r="380" spans="4:9" x14ac:dyDescent="0.25">
      <c r="D380"/>
      <c r="E380"/>
      <c r="F380"/>
      <c r="G380"/>
      <c r="H380"/>
      <c r="I380"/>
    </row>
    <row r="381" spans="4:9" x14ac:dyDescent="0.25">
      <c r="D381"/>
      <c r="E381"/>
      <c r="F381"/>
      <c r="G381"/>
      <c r="H381"/>
      <c r="I381"/>
    </row>
    <row r="382" spans="4:9" x14ac:dyDescent="0.25">
      <c r="D382"/>
      <c r="E382"/>
      <c r="F382"/>
      <c r="G382"/>
      <c r="H382"/>
      <c r="I382"/>
    </row>
    <row r="383" spans="4:9" x14ac:dyDescent="0.25">
      <c r="D383"/>
      <c r="E383"/>
      <c r="F383"/>
      <c r="G383"/>
      <c r="H383"/>
      <c r="I383"/>
    </row>
    <row r="384" spans="4:9" x14ac:dyDescent="0.25">
      <c r="D384"/>
      <c r="E384"/>
      <c r="F384"/>
      <c r="G384"/>
      <c r="H384"/>
      <c r="I384"/>
    </row>
    <row r="385" spans="4:9" x14ac:dyDescent="0.25">
      <c r="D385"/>
      <c r="E385"/>
      <c r="F385"/>
      <c r="G385"/>
      <c r="H385"/>
      <c r="I385"/>
    </row>
    <row r="386" spans="4:9" x14ac:dyDescent="0.25">
      <c r="D386"/>
      <c r="E386"/>
      <c r="F386"/>
      <c r="G386"/>
      <c r="H386"/>
      <c r="I386"/>
    </row>
    <row r="387" spans="4:9" x14ac:dyDescent="0.25">
      <c r="D387"/>
      <c r="E387"/>
      <c r="F387"/>
      <c r="G387"/>
      <c r="H387"/>
      <c r="I387"/>
    </row>
    <row r="388" spans="4:9" x14ac:dyDescent="0.25">
      <c r="D388"/>
      <c r="E388"/>
      <c r="F388"/>
      <c r="G388"/>
      <c r="H388"/>
      <c r="I388"/>
    </row>
    <row r="389" spans="4:9" x14ac:dyDescent="0.25">
      <c r="D389"/>
      <c r="E389"/>
      <c r="F389"/>
      <c r="G389"/>
      <c r="H389"/>
      <c r="I389"/>
    </row>
    <row r="390" spans="4:9" x14ac:dyDescent="0.25">
      <c r="D390"/>
      <c r="E390"/>
      <c r="F390"/>
      <c r="G390"/>
      <c r="H390"/>
      <c r="I390"/>
    </row>
    <row r="391" spans="4:9" x14ac:dyDescent="0.25">
      <c r="D391"/>
      <c r="E391"/>
      <c r="F391"/>
      <c r="G391"/>
      <c r="H391"/>
      <c r="I391"/>
    </row>
    <row r="392" spans="4:9" x14ac:dyDescent="0.25">
      <c r="D392"/>
      <c r="E392"/>
      <c r="F392"/>
      <c r="G392"/>
      <c r="H392"/>
      <c r="I392"/>
    </row>
    <row r="393" spans="4:9" x14ac:dyDescent="0.25">
      <c r="D393"/>
      <c r="E393"/>
      <c r="F393"/>
      <c r="G393"/>
      <c r="H393"/>
      <c r="I393"/>
    </row>
    <row r="394" spans="4:9" x14ac:dyDescent="0.25">
      <c r="D394"/>
      <c r="E394"/>
      <c r="F394"/>
      <c r="G394"/>
      <c r="H394"/>
      <c r="I394"/>
    </row>
    <row r="395" spans="4:9" x14ac:dyDescent="0.25">
      <c r="D395"/>
      <c r="E395"/>
      <c r="F395"/>
      <c r="G395"/>
      <c r="H395"/>
      <c r="I395"/>
    </row>
    <row r="396" spans="4:9" x14ac:dyDescent="0.25">
      <c r="D396"/>
      <c r="E396"/>
      <c r="F396"/>
      <c r="G396"/>
      <c r="H396"/>
      <c r="I396"/>
    </row>
    <row r="397" spans="4:9" x14ac:dyDescent="0.25">
      <c r="D397"/>
      <c r="E397"/>
      <c r="F397"/>
      <c r="G397"/>
      <c r="H397"/>
      <c r="I397"/>
    </row>
    <row r="398" spans="4:9" x14ac:dyDescent="0.25">
      <c r="D398"/>
      <c r="E398"/>
      <c r="F398"/>
      <c r="G398"/>
      <c r="H398"/>
      <c r="I398"/>
    </row>
    <row r="399" spans="4:9" x14ac:dyDescent="0.25">
      <c r="D399"/>
      <c r="E399"/>
      <c r="F399"/>
      <c r="G399"/>
      <c r="H399"/>
      <c r="I399"/>
    </row>
    <row r="400" spans="4:9" x14ac:dyDescent="0.25">
      <c r="D400"/>
      <c r="E400"/>
      <c r="F400"/>
      <c r="G400"/>
      <c r="H400"/>
      <c r="I400"/>
    </row>
    <row r="401" spans="4:9" x14ac:dyDescent="0.25">
      <c r="D401"/>
      <c r="E401"/>
      <c r="F401"/>
      <c r="G401"/>
      <c r="H401"/>
      <c r="I401"/>
    </row>
    <row r="402" spans="4:9" x14ac:dyDescent="0.25">
      <c r="D402"/>
      <c r="E402"/>
      <c r="F402"/>
      <c r="G402"/>
      <c r="H402"/>
      <c r="I402"/>
    </row>
    <row r="403" spans="4:9" x14ac:dyDescent="0.25">
      <c r="D403"/>
      <c r="E403"/>
      <c r="F403"/>
      <c r="G403"/>
      <c r="H403"/>
      <c r="I403"/>
    </row>
    <row r="404" spans="4:9" x14ac:dyDescent="0.25">
      <c r="D404"/>
      <c r="E404"/>
      <c r="F404"/>
      <c r="G404"/>
      <c r="H404"/>
      <c r="I404"/>
    </row>
    <row r="405" spans="4:9" x14ac:dyDescent="0.25">
      <c r="D405"/>
      <c r="E405"/>
      <c r="F405"/>
      <c r="G405"/>
      <c r="H405"/>
      <c r="I405"/>
    </row>
    <row r="406" spans="4:9" x14ac:dyDescent="0.25">
      <c r="D406"/>
      <c r="E406"/>
      <c r="F406"/>
      <c r="G406"/>
      <c r="H406"/>
      <c r="I406"/>
    </row>
    <row r="407" spans="4:9" x14ac:dyDescent="0.25">
      <c r="D407"/>
      <c r="E407"/>
      <c r="F407"/>
      <c r="G407"/>
      <c r="H407"/>
      <c r="I407"/>
    </row>
    <row r="408" spans="4:9" x14ac:dyDescent="0.25">
      <c r="D408"/>
      <c r="E408"/>
      <c r="F408"/>
      <c r="G408"/>
      <c r="H408"/>
      <c r="I408"/>
    </row>
    <row r="409" spans="4:9" x14ac:dyDescent="0.25">
      <c r="D409"/>
      <c r="E409"/>
      <c r="F409"/>
      <c r="G409"/>
      <c r="H409"/>
      <c r="I409"/>
    </row>
    <row r="410" spans="4:9" x14ac:dyDescent="0.25">
      <c r="D410"/>
      <c r="E410"/>
      <c r="F410"/>
      <c r="G410"/>
      <c r="H410"/>
      <c r="I410"/>
    </row>
    <row r="411" spans="4:9" x14ac:dyDescent="0.25">
      <c r="D411"/>
      <c r="E411"/>
      <c r="F411"/>
      <c r="G411"/>
      <c r="H411"/>
      <c r="I411"/>
    </row>
    <row r="412" spans="4:9" x14ac:dyDescent="0.25">
      <c r="D412"/>
      <c r="E412"/>
      <c r="F412"/>
      <c r="G412"/>
      <c r="H412"/>
      <c r="I412"/>
    </row>
    <row r="413" spans="4:9" x14ac:dyDescent="0.25">
      <c r="D413"/>
      <c r="E413"/>
      <c r="F413"/>
      <c r="G413"/>
      <c r="H413"/>
      <c r="I413"/>
    </row>
    <row r="414" spans="4:9" x14ac:dyDescent="0.25">
      <c r="D414"/>
      <c r="E414"/>
      <c r="F414"/>
      <c r="G414"/>
      <c r="H414"/>
      <c r="I414"/>
    </row>
    <row r="415" spans="4:9" x14ac:dyDescent="0.25">
      <c r="D415"/>
      <c r="E415"/>
      <c r="F415"/>
      <c r="G415"/>
      <c r="H415"/>
      <c r="I415"/>
    </row>
    <row r="416" spans="4:9" x14ac:dyDescent="0.25">
      <c r="D416"/>
      <c r="E416"/>
      <c r="F416"/>
      <c r="G416"/>
      <c r="H416"/>
      <c r="I416"/>
    </row>
    <row r="417" spans="4:9" x14ac:dyDescent="0.25">
      <c r="D417"/>
      <c r="E417"/>
      <c r="F417"/>
      <c r="G417"/>
      <c r="H417"/>
      <c r="I417"/>
    </row>
    <row r="418" spans="4:9" x14ac:dyDescent="0.25">
      <c r="D418"/>
      <c r="E418"/>
      <c r="F418"/>
      <c r="G418"/>
      <c r="H418"/>
      <c r="I418"/>
    </row>
    <row r="419" spans="4:9" x14ac:dyDescent="0.25">
      <c r="D419"/>
      <c r="E419"/>
      <c r="F419"/>
      <c r="G419"/>
      <c r="H419"/>
      <c r="I419"/>
    </row>
    <row r="420" spans="4:9" x14ac:dyDescent="0.25">
      <c r="D420"/>
      <c r="E420"/>
      <c r="F420"/>
      <c r="G420"/>
      <c r="H420"/>
      <c r="I420"/>
    </row>
    <row r="421" spans="4:9" x14ac:dyDescent="0.25">
      <c r="D421"/>
      <c r="E421"/>
      <c r="F421"/>
      <c r="G421"/>
      <c r="H421"/>
      <c r="I421"/>
    </row>
    <row r="422" spans="4:9" x14ac:dyDescent="0.25">
      <c r="D422"/>
      <c r="E422"/>
      <c r="F422"/>
      <c r="G422"/>
      <c r="H422"/>
      <c r="I422"/>
    </row>
    <row r="423" spans="4:9" x14ac:dyDescent="0.25">
      <c r="D423"/>
      <c r="E423"/>
      <c r="F423"/>
      <c r="G423"/>
      <c r="H423"/>
      <c r="I423"/>
    </row>
    <row r="424" spans="4:9" x14ac:dyDescent="0.25">
      <c r="D424"/>
      <c r="E424"/>
      <c r="F424"/>
      <c r="G424"/>
      <c r="H424"/>
      <c r="I424"/>
    </row>
    <row r="425" spans="4:9" x14ac:dyDescent="0.25">
      <c r="D425"/>
      <c r="E425"/>
      <c r="F425"/>
      <c r="G425"/>
      <c r="H425"/>
      <c r="I425"/>
    </row>
    <row r="426" spans="4:9" x14ac:dyDescent="0.25">
      <c r="D426"/>
      <c r="E426"/>
      <c r="F426"/>
      <c r="G426"/>
      <c r="H426"/>
      <c r="I426"/>
    </row>
    <row r="427" spans="4:9" x14ac:dyDescent="0.25">
      <c r="D427"/>
      <c r="E427"/>
      <c r="F427"/>
      <c r="G427"/>
      <c r="H427"/>
      <c r="I427"/>
    </row>
    <row r="428" spans="4:9" x14ac:dyDescent="0.25">
      <c r="D428"/>
      <c r="E428"/>
      <c r="F428"/>
      <c r="G428"/>
      <c r="H428"/>
      <c r="I428"/>
    </row>
    <row r="429" spans="4:9" x14ac:dyDescent="0.25">
      <c r="D429"/>
      <c r="E429"/>
      <c r="F429"/>
      <c r="G429"/>
      <c r="H429"/>
      <c r="I429"/>
    </row>
    <row r="430" spans="4:9" x14ac:dyDescent="0.25">
      <c r="D430"/>
      <c r="E430"/>
      <c r="F430"/>
      <c r="G430"/>
      <c r="H430"/>
      <c r="I430"/>
    </row>
    <row r="431" spans="4:9" x14ac:dyDescent="0.25">
      <c r="D431"/>
      <c r="E431"/>
      <c r="F431"/>
      <c r="G431"/>
      <c r="H431"/>
      <c r="I431"/>
    </row>
    <row r="432" spans="4:9" x14ac:dyDescent="0.25">
      <c r="D432"/>
      <c r="E432"/>
      <c r="F432"/>
      <c r="G432"/>
      <c r="H432"/>
      <c r="I432"/>
    </row>
    <row r="433" spans="4:9" x14ac:dyDescent="0.25">
      <c r="D433"/>
      <c r="E433"/>
      <c r="F433"/>
      <c r="G433"/>
      <c r="H433"/>
      <c r="I433"/>
    </row>
    <row r="434" spans="4:9" x14ac:dyDescent="0.25">
      <c r="D434"/>
      <c r="E434"/>
      <c r="F434"/>
      <c r="G434"/>
      <c r="H434"/>
      <c r="I434"/>
    </row>
    <row r="435" spans="4:9" x14ac:dyDescent="0.25">
      <c r="D435"/>
      <c r="E435"/>
      <c r="F435"/>
      <c r="G435"/>
      <c r="H435"/>
      <c r="I435"/>
    </row>
    <row r="436" spans="4:9" x14ac:dyDescent="0.25">
      <c r="D436"/>
      <c r="E436"/>
      <c r="F436"/>
      <c r="G436"/>
      <c r="H436"/>
      <c r="I436"/>
    </row>
    <row r="437" spans="4:9" x14ac:dyDescent="0.25">
      <c r="D437"/>
      <c r="E437"/>
      <c r="F437"/>
      <c r="G437"/>
      <c r="H437"/>
      <c r="I437"/>
    </row>
    <row r="438" spans="4:9" x14ac:dyDescent="0.25">
      <c r="D438"/>
      <c r="E438"/>
      <c r="F438"/>
      <c r="G438"/>
      <c r="H438"/>
      <c r="I438"/>
    </row>
    <row r="439" spans="4:9" x14ac:dyDescent="0.25">
      <c r="D439"/>
      <c r="E439"/>
      <c r="F439"/>
      <c r="G439"/>
      <c r="H439"/>
      <c r="I439"/>
    </row>
    <row r="440" spans="4:9" x14ac:dyDescent="0.25">
      <c r="D440"/>
      <c r="E440"/>
      <c r="F440"/>
      <c r="G440"/>
      <c r="H440"/>
      <c r="I440"/>
    </row>
    <row r="441" spans="4:9" x14ac:dyDescent="0.25">
      <c r="D441"/>
      <c r="E441"/>
      <c r="F441"/>
      <c r="G441"/>
      <c r="H441"/>
      <c r="I441"/>
    </row>
    <row r="442" spans="4:9" x14ac:dyDescent="0.25">
      <c r="D442"/>
      <c r="E442"/>
      <c r="F442"/>
      <c r="G442"/>
      <c r="H442"/>
      <c r="I442"/>
    </row>
    <row r="443" spans="4:9" x14ac:dyDescent="0.25">
      <c r="D443"/>
      <c r="E443"/>
      <c r="F443"/>
      <c r="G443"/>
      <c r="H443"/>
      <c r="I443"/>
    </row>
    <row r="444" spans="4:9" x14ac:dyDescent="0.25">
      <c r="D444"/>
      <c r="E444"/>
      <c r="F444"/>
      <c r="G444"/>
      <c r="H444"/>
      <c r="I444"/>
    </row>
    <row r="445" spans="4:9" x14ac:dyDescent="0.25">
      <c r="D445"/>
      <c r="E445"/>
      <c r="F445"/>
      <c r="G445"/>
      <c r="H445"/>
      <c r="I445"/>
    </row>
    <row r="446" spans="4:9" x14ac:dyDescent="0.25">
      <c r="D446"/>
      <c r="E446"/>
      <c r="F446"/>
      <c r="G446"/>
      <c r="H446"/>
      <c r="I446"/>
    </row>
    <row r="447" spans="4:9" x14ac:dyDescent="0.25">
      <c r="D447"/>
      <c r="E447"/>
      <c r="F447"/>
      <c r="G447"/>
      <c r="H447"/>
      <c r="I447"/>
    </row>
    <row r="448" spans="4:9" x14ac:dyDescent="0.25">
      <c r="D448"/>
      <c r="E448"/>
      <c r="F448"/>
      <c r="G448"/>
      <c r="H448"/>
      <c r="I448"/>
    </row>
    <row r="449" spans="4:9" x14ac:dyDescent="0.25">
      <c r="D449"/>
      <c r="E449"/>
      <c r="F449"/>
      <c r="G449"/>
      <c r="H449"/>
      <c r="I449"/>
    </row>
    <row r="450" spans="4:9" x14ac:dyDescent="0.25">
      <c r="D450"/>
      <c r="E450"/>
      <c r="F450"/>
      <c r="G450"/>
      <c r="H450"/>
      <c r="I450"/>
    </row>
    <row r="451" spans="4:9" x14ac:dyDescent="0.25">
      <c r="D451"/>
      <c r="E451"/>
      <c r="F451"/>
      <c r="G451"/>
      <c r="H451"/>
      <c r="I451"/>
    </row>
    <row r="452" spans="4:9" x14ac:dyDescent="0.25">
      <c r="D452"/>
      <c r="E452"/>
      <c r="F452"/>
      <c r="G452"/>
      <c r="H452"/>
      <c r="I452"/>
    </row>
    <row r="453" spans="4:9" x14ac:dyDescent="0.25">
      <c r="D453"/>
      <c r="E453"/>
      <c r="F453"/>
      <c r="G453"/>
      <c r="H453"/>
      <c r="I453"/>
    </row>
    <row r="454" spans="4:9" x14ac:dyDescent="0.25">
      <c r="D454"/>
      <c r="E454"/>
      <c r="F454"/>
      <c r="G454"/>
      <c r="H454"/>
      <c r="I454"/>
    </row>
    <row r="455" spans="4:9" x14ac:dyDescent="0.25">
      <c r="D455"/>
      <c r="E455"/>
      <c r="F455"/>
      <c r="G455"/>
      <c r="H455"/>
      <c r="I455"/>
    </row>
    <row r="456" spans="4:9" x14ac:dyDescent="0.25">
      <c r="D456"/>
      <c r="E456"/>
      <c r="F456"/>
      <c r="G456"/>
      <c r="H456"/>
      <c r="I456"/>
    </row>
    <row r="457" spans="4:9" x14ac:dyDescent="0.25">
      <c r="D457"/>
      <c r="E457"/>
      <c r="F457"/>
      <c r="G457"/>
      <c r="H457"/>
      <c r="I457"/>
    </row>
    <row r="458" spans="4:9" x14ac:dyDescent="0.25">
      <c r="D458"/>
      <c r="E458"/>
      <c r="F458"/>
      <c r="G458"/>
      <c r="H458"/>
      <c r="I458"/>
    </row>
    <row r="459" spans="4:9" x14ac:dyDescent="0.25">
      <c r="D459"/>
      <c r="E459"/>
      <c r="F459"/>
      <c r="G459"/>
      <c r="H459"/>
      <c r="I459"/>
    </row>
    <row r="460" spans="4:9" x14ac:dyDescent="0.25">
      <c r="D460"/>
      <c r="E460"/>
      <c r="F460"/>
      <c r="G460"/>
      <c r="H460"/>
      <c r="I460"/>
    </row>
    <row r="461" spans="4:9" x14ac:dyDescent="0.25">
      <c r="D461"/>
      <c r="E461"/>
      <c r="F461"/>
      <c r="G461"/>
      <c r="H461"/>
      <c r="I461"/>
    </row>
    <row r="462" spans="4:9" x14ac:dyDescent="0.25">
      <c r="D462"/>
      <c r="E462"/>
      <c r="F462"/>
      <c r="G462"/>
      <c r="H462"/>
      <c r="I462"/>
    </row>
    <row r="463" spans="4:9" x14ac:dyDescent="0.25">
      <c r="D463"/>
      <c r="E463"/>
      <c r="F463"/>
      <c r="G463"/>
      <c r="H463"/>
      <c r="I463"/>
    </row>
    <row r="464" spans="4:9" x14ac:dyDescent="0.25">
      <c r="D464"/>
      <c r="E464"/>
      <c r="F464"/>
      <c r="G464"/>
      <c r="H464"/>
      <c r="I464"/>
    </row>
    <row r="465" spans="4:9" x14ac:dyDescent="0.25">
      <c r="D465"/>
      <c r="E465"/>
      <c r="F465"/>
      <c r="G465"/>
      <c r="H465"/>
      <c r="I465"/>
    </row>
    <row r="466" spans="4:9" x14ac:dyDescent="0.25">
      <c r="D466"/>
      <c r="E466"/>
      <c r="F466"/>
      <c r="G466"/>
      <c r="H466"/>
      <c r="I466"/>
    </row>
    <row r="467" spans="4:9" x14ac:dyDescent="0.25">
      <c r="D467"/>
      <c r="E467"/>
      <c r="F467"/>
      <c r="G467"/>
      <c r="H467"/>
      <c r="I467"/>
    </row>
    <row r="468" spans="4:9" x14ac:dyDescent="0.25">
      <c r="D468"/>
      <c r="E468"/>
      <c r="F468"/>
      <c r="G468"/>
      <c r="H468"/>
      <c r="I468"/>
    </row>
    <row r="469" spans="4:9" x14ac:dyDescent="0.25">
      <c r="D469"/>
      <c r="E469"/>
      <c r="F469"/>
      <c r="G469"/>
      <c r="H469"/>
      <c r="I469"/>
    </row>
    <row r="470" spans="4:9" x14ac:dyDescent="0.25">
      <c r="D470"/>
      <c r="E470"/>
      <c r="F470"/>
      <c r="G470"/>
      <c r="H470"/>
      <c r="I470"/>
    </row>
    <row r="471" spans="4:9" x14ac:dyDescent="0.25">
      <c r="D471"/>
      <c r="E471"/>
      <c r="F471"/>
      <c r="G471"/>
      <c r="H471"/>
      <c r="I471"/>
    </row>
    <row r="472" spans="4:9" x14ac:dyDescent="0.25">
      <c r="D472"/>
      <c r="E472"/>
      <c r="F472"/>
      <c r="G472"/>
      <c r="H472"/>
      <c r="I472"/>
    </row>
    <row r="473" spans="4:9" x14ac:dyDescent="0.25">
      <c r="D473"/>
      <c r="E473"/>
      <c r="F473"/>
      <c r="G473"/>
      <c r="H473"/>
      <c r="I473"/>
    </row>
    <row r="474" spans="4:9" x14ac:dyDescent="0.25">
      <c r="D474"/>
      <c r="E474"/>
      <c r="F474"/>
      <c r="G474"/>
      <c r="H474"/>
      <c r="I474"/>
    </row>
    <row r="475" spans="4:9" x14ac:dyDescent="0.25">
      <c r="D475"/>
      <c r="E475"/>
      <c r="F475"/>
      <c r="G475"/>
      <c r="H475"/>
      <c r="I475"/>
    </row>
    <row r="476" spans="4:9" x14ac:dyDescent="0.25">
      <c r="D476"/>
      <c r="E476"/>
      <c r="F476"/>
      <c r="G476"/>
      <c r="H476"/>
      <c r="I476"/>
    </row>
    <row r="477" spans="4:9" x14ac:dyDescent="0.25">
      <c r="D477"/>
      <c r="E477"/>
      <c r="F477"/>
      <c r="G477"/>
      <c r="H477"/>
      <c r="I477"/>
    </row>
    <row r="478" spans="4:9" x14ac:dyDescent="0.25">
      <c r="D478"/>
      <c r="E478"/>
      <c r="F478"/>
      <c r="G478"/>
      <c r="H478"/>
      <c r="I478"/>
    </row>
    <row r="479" spans="4:9" x14ac:dyDescent="0.25">
      <c r="D479"/>
      <c r="E479"/>
      <c r="F479"/>
      <c r="G479"/>
      <c r="H479"/>
      <c r="I479"/>
    </row>
    <row r="480" spans="4:9" x14ac:dyDescent="0.25">
      <c r="D480"/>
      <c r="E480"/>
      <c r="F480"/>
      <c r="G480"/>
      <c r="H480"/>
      <c r="I480"/>
    </row>
    <row r="481" spans="4:9" x14ac:dyDescent="0.25">
      <c r="D481"/>
      <c r="E481"/>
      <c r="F481"/>
      <c r="G481"/>
      <c r="H481"/>
      <c r="I481"/>
    </row>
    <row r="482" spans="4:9" x14ac:dyDescent="0.25">
      <c r="D482"/>
      <c r="E482"/>
      <c r="F482"/>
      <c r="G482"/>
      <c r="H482"/>
      <c r="I482"/>
    </row>
    <row r="483" spans="4:9" x14ac:dyDescent="0.25">
      <c r="D483"/>
      <c r="E483"/>
      <c r="F483"/>
      <c r="G483"/>
      <c r="H483"/>
      <c r="I483"/>
    </row>
    <row r="484" spans="4:9" x14ac:dyDescent="0.25">
      <c r="D484"/>
      <c r="E484"/>
      <c r="F484"/>
      <c r="G484"/>
      <c r="H484"/>
      <c r="I484"/>
    </row>
    <row r="485" spans="4:9" x14ac:dyDescent="0.25">
      <c r="D485"/>
      <c r="E485"/>
      <c r="F485"/>
      <c r="G485"/>
      <c r="H485"/>
      <c r="I485"/>
    </row>
    <row r="486" spans="4:9" x14ac:dyDescent="0.25">
      <c r="D486"/>
      <c r="E486"/>
      <c r="F486"/>
      <c r="G486"/>
      <c r="H486"/>
      <c r="I486"/>
    </row>
    <row r="487" spans="4:9" x14ac:dyDescent="0.25">
      <c r="D487"/>
      <c r="E487"/>
      <c r="F487"/>
      <c r="G487"/>
      <c r="H487"/>
      <c r="I487"/>
    </row>
    <row r="488" spans="4:9" x14ac:dyDescent="0.25">
      <c r="D488"/>
      <c r="E488"/>
      <c r="F488"/>
      <c r="G488"/>
      <c r="H488"/>
      <c r="I488"/>
    </row>
    <row r="489" spans="4:9" x14ac:dyDescent="0.25">
      <c r="D489"/>
      <c r="E489"/>
      <c r="F489"/>
      <c r="G489"/>
      <c r="H489"/>
      <c r="I489"/>
    </row>
    <row r="490" spans="4:9" x14ac:dyDescent="0.25">
      <c r="D490"/>
      <c r="E490"/>
      <c r="F490"/>
      <c r="G490"/>
      <c r="H490"/>
      <c r="I490"/>
    </row>
    <row r="491" spans="4:9" x14ac:dyDescent="0.25">
      <c r="D491"/>
      <c r="E491"/>
      <c r="F491"/>
      <c r="G491"/>
      <c r="H491"/>
      <c r="I491"/>
    </row>
    <row r="492" spans="4:9" x14ac:dyDescent="0.25">
      <c r="D492"/>
      <c r="E492"/>
      <c r="F492"/>
      <c r="G492"/>
      <c r="H492"/>
      <c r="I492"/>
    </row>
    <row r="493" spans="4:9" x14ac:dyDescent="0.25">
      <c r="D493"/>
      <c r="E493"/>
      <c r="F493"/>
      <c r="G493"/>
      <c r="H493"/>
      <c r="I493"/>
    </row>
    <row r="494" spans="4:9" x14ac:dyDescent="0.25">
      <c r="D494"/>
      <c r="E494"/>
      <c r="F494"/>
      <c r="G494"/>
      <c r="H494"/>
      <c r="I494"/>
    </row>
    <row r="495" spans="4:9" x14ac:dyDescent="0.25">
      <c r="D495"/>
      <c r="E495"/>
      <c r="F495"/>
      <c r="G495"/>
      <c r="H495"/>
      <c r="I495"/>
    </row>
    <row r="496" spans="4:9" x14ac:dyDescent="0.25">
      <c r="D496"/>
      <c r="E496"/>
      <c r="F496"/>
      <c r="G496"/>
      <c r="H496"/>
      <c r="I496"/>
    </row>
    <row r="497" spans="4:9" x14ac:dyDescent="0.25">
      <c r="D497"/>
      <c r="E497"/>
      <c r="F497"/>
      <c r="G497"/>
      <c r="H497"/>
      <c r="I497"/>
    </row>
    <row r="498" spans="4:9" x14ac:dyDescent="0.25">
      <c r="D498"/>
      <c r="E498"/>
      <c r="F498"/>
      <c r="G498"/>
      <c r="H498"/>
      <c r="I498"/>
    </row>
    <row r="499" spans="4:9" x14ac:dyDescent="0.25">
      <c r="D499"/>
      <c r="E499"/>
      <c r="F499"/>
      <c r="G499"/>
      <c r="H499"/>
      <c r="I499"/>
    </row>
    <row r="500" spans="4:9" x14ac:dyDescent="0.25">
      <c r="D500"/>
      <c r="E500"/>
      <c r="F500"/>
      <c r="G500"/>
      <c r="H500"/>
      <c r="I500"/>
    </row>
    <row r="501" spans="4:9" x14ac:dyDescent="0.25">
      <c r="D501"/>
      <c r="E501"/>
      <c r="F501"/>
      <c r="G501"/>
      <c r="H501"/>
      <c r="I501"/>
    </row>
    <row r="502" spans="4:9" x14ac:dyDescent="0.25">
      <c r="D502"/>
      <c r="E502"/>
      <c r="F502"/>
      <c r="G502"/>
      <c r="H502"/>
      <c r="I502"/>
    </row>
    <row r="503" spans="4:9" x14ac:dyDescent="0.25">
      <c r="D503"/>
      <c r="E503"/>
      <c r="F503"/>
      <c r="G503"/>
      <c r="H503"/>
      <c r="I503"/>
    </row>
    <row r="504" spans="4:9" x14ac:dyDescent="0.25">
      <c r="D504"/>
      <c r="E504"/>
      <c r="F504"/>
      <c r="G504"/>
      <c r="H504"/>
      <c r="I504"/>
    </row>
    <row r="505" spans="4:9" x14ac:dyDescent="0.25">
      <c r="D505"/>
      <c r="E505"/>
      <c r="F505"/>
      <c r="G505"/>
      <c r="H505"/>
      <c r="I505"/>
    </row>
    <row r="506" spans="4:9" x14ac:dyDescent="0.25">
      <c r="D506"/>
      <c r="E506"/>
      <c r="F506"/>
      <c r="G506"/>
      <c r="H506"/>
      <c r="I506"/>
    </row>
    <row r="507" spans="4:9" x14ac:dyDescent="0.25">
      <c r="D507"/>
      <c r="E507"/>
      <c r="F507"/>
      <c r="G507"/>
      <c r="H507"/>
      <c r="I507"/>
    </row>
    <row r="508" spans="4:9" x14ac:dyDescent="0.25">
      <c r="D508"/>
      <c r="E508"/>
      <c r="F508"/>
      <c r="G508"/>
      <c r="H508"/>
      <c r="I508"/>
    </row>
    <row r="509" spans="4:9" x14ac:dyDescent="0.25">
      <c r="D509"/>
      <c r="E509"/>
      <c r="F509"/>
      <c r="G509"/>
      <c r="H509"/>
      <c r="I509"/>
    </row>
    <row r="510" spans="4:9" x14ac:dyDescent="0.25">
      <c r="D510"/>
      <c r="E510"/>
      <c r="F510"/>
      <c r="G510"/>
      <c r="H510"/>
      <c r="I510"/>
    </row>
    <row r="511" spans="4:9" x14ac:dyDescent="0.25">
      <c r="D511"/>
      <c r="E511"/>
      <c r="F511"/>
      <c r="G511"/>
      <c r="H511"/>
      <c r="I511"/>
    </row>
    <row r="512" spans="4:9" x14ac:dyDescent="0.25">
      <c r="D512"/>
      <c r="E512"/>
      <c r="F512"/>
      <c r="G512"/>
      <c r="H512"/>
      <c r="I512"/>
    </row>
    <row r="513" spans="4:9" x14ac:dyDescent="0.25">
      <c r="D513"/>
      <c r="E513"/>
      <c r="F513"/>
      <c r="G513"/>
      <c r="H513"/>
      <c r="I513"/>
    </row>
    <row r="514" spans="4:9" x14ac:dyDescent="0.25">
      <c r="D514"/>
      <c r="E514"/>
      <c r="F514"/>
      <c r="G514"/>
      <c r="H514"/>
      <c r="I514"/>
    </row>
    <row r="515" spans="4:9" x14ac:dyDescent="0.25">
      <c r="D515"/>
      <c r="E515"/>
      <c r="F515"/>
      <c r="G515"/>
      <c r="H515"/>
      <c r="I515"/>
    </row>
    <row r="516" spans="4:9" x14ac:dyDescent="0.25">
      <c r="D516"/>
      <c r="E516"/>
      <c r="F516"/>
      <c r="G516"/>
      <c r="H516"/>
      <c r="I516"/>
    </row>
    <row r="517" spans="4:9" x14ac:dyDescent="0.25">
      <c r="D517"/>
      <c r="E517"/>
      <c r="F517"/>
      <c r="G517"/>
      <c r="H517"/>
      <c r="I517"/>
    </row>
    <row r="518" spans="4:9" x14ac:dyDescent="0.25">
      <c r="D518"/>
      <c r="E518"/>
      <c r="F518"/>
      <c r="G518"/>
      <c r="H518"/>
      <c r="I518"/>
    </row>
    <row r="519" spans="4:9" x14ac:dyDescent="0.25">
      <c r="D519"/>
      <c r="E519"/>
      <c r="F519"/>
      <c r="G519"/>
      <c r="H519"/>
      <c r="I519"/>
    </row>
    <row r="520" spans="4:9" x14ac:dyDescent="0.25">
      <c r="D520"/>
      <c r="E520"/>
      <c r="F520"/>
      <c r="G520"/>
      <c r="H520"/>
      <c r="I520"/>
    </row>
    <row r="521" spans="4:9" x14ac:dyDescent="0.25">
      <c r="D521"/>
      <c r="E521"/>
      <c r="F521"/>
      <c r="G521"/>
      <c r="H521"/>
      <c r="I521"/>
    </row>
    <row r="522" spans="4:9" x14ac:dyDescent="0.25">
      <c r="D522"/>
      <c r="E522"/>
      <c r="F522"/>
      <c r="G522"/>
      <c r="H522"/>
      <c r="I522"/>
    </row>
    <row r="523" spans="4:9" x14ac:dyDescent="0.25">
      <c r="D523"/>
      <c r="E523"/>
      <c r="F523"/>
      <c r="G523"/>
      <c r="H523"/>
      <c r="I523"/>
    </row>
    <row r="524" spans="4:9" x14ac:dyDescent="0.25">
      <c r="D524"/>
      <c r="E524"/>
      <c r="F524"/>
      <c r="G524"/>
      <c r="H524"/>
      <c r="I524"/>
    </row>
    <row r="525" spans="4:9" x14ac:dyDescent="0.25">
      <c r="D525"/>
      <c r="E525"/>
      <c r="F525"/>
      <c r="G525"/>
      <c r="H525"/>
      <c r="I525"/>
    </row>
    <row r="526" spans="4:9" x14ac:dyDescent="0.25">
      <c r="D526"/>
      <c r="E526"/>
      <c r="F526"/>
      <c r="G526"/>
      <c r="H526"/>
      <c r="I526"/>
    </row>
    <row r="527" spans="4:9" x14ac:dyDescent="0.25">
      <c r="D527"/>
      <c r="E527"/>
      <c r="F527"/>
      <c r="G527"/>
      <c r="H527"/>
      <c r="I527"/>
    </row>
    <row r="528" spans="4:9" x14ac:dyDescent="0.25">
      <c r="D528"/>
      <c r="E528"/>
      <c r="F528"/>
      <c r="G528"/>
      <c r="H528"/>
      <c r="I528"/>
    </row>
    <row r="529" spans="4:9" x14ac:dyDescent="0.25">
      <c r="D529"/>
      <c r="E529"/>
      <c r="F529"/>
      <c r="G529"/>
      <c r="H529"/>
      <c r="I529"/>
    </row>
    <row r="530" spans="4:9" x14ac:dyDescent="0.25">
      <c r="D530"/>
      <c r="E530"/>
      <c r="F530"/>
      <c r="G530"/>
      <c r="H530"/>
      <c r="I530"/>
    </row>
    <row r="531" spans="4:9" x14ac:dyDescent="0.25">
      <c r="D531"/>
      <c r="E531"/>
      <c r="F531"/>
      <c r="G531"/>
      <c r="H531"/>
      <c r="I531"/>
    </row>
    <row r="532" spans="4:9" x14ac:dyDescent="0.25">
      <c r="D532"/>
      <c r="E532"/>
      <c r="F532"/>
      <c r="G532"/>
      <c r="H532"/>
      <c r="I532"/>
    </row>
    <row r="533" spans="4:9" x14ac:dyDescent="0.25">
      <c r="D533"/>
      <c r="E533"/>
      <c r="F533"/>
      <c r="G533"/>
      <c r="H533"/>
      <c r="I533"/>
    </row>
    <row r="534" spans="4:9" x14ac:dyDescent="0.25">
      <c r="D534"/>
      <c r="E534"/>
      <c r="F534"/>
      <c r="G534"/>
      <c r="H534"/>
      <c r="I534"/>
    </row>
    <row r="535" spans="4:9" x14ac:dyDescent="0.25">
      <c r="D535"/>
      <c r="E535"/>
      <c r="F535"/>
      <c r="G535"/>
      <c r="H535"/>
      <c r="I535"/>
    </row>
    <row r="536" spans="4:9" x14ac:dyDescent="0.25">
      <c r="D536"/>
      <c r="E536"/>
      <c r="F536"/>
      <c r="G536"/>
      <c r="H536"/>
      <c r="I536"/>
    </row>
    <row r="537" spans="4:9" x14ac:dyDescent="0.25">
      <c r="D537"/>
      <c r="E537"/>
      <c r="F537"/>
      <c r="G537"/>
      <c r="H537"/>
      <c r="I537"/>
    </row>
    <row r="538" spans="4:9" x14ac:dyDescent="0.25">
      <c r="D538"/>
      <c r="E538"/>
      <c r="F538"/>
      <c r="G538"/>
      <c r="H538"/>
      <c r="I538"/>
    </row>
    <row r="539" spans="4:9" x14ac:dyDescent="0.25">
      <c r="D539"/>
      <c r="E539"/>
      <c r="F539"/>
      <c r="G539"/>
      <c r="H539"/>
      <c r="I539"/>
    </row>
    <row r="540" spans="4:9" x14ac:dyDescent="0.25">
      <c r="D540"/>
      <c r="E540"/>
      <c r="F540"/>
      <c r="G540"/>
      <c r="H540"/>
      <c r="I540"/>
    </row>
    <row r="541" spans="4:9" x14ac:dyDescent="0.25">
      <c r="D541"/>
      <c r="E541"/>
      <c r="F541"/>
      <c r="G541"/>
      <c r="H541"/>
      <c r="I541"/>
    </row>
    <row r="542" spans="4:9" x14ac:dyDescent="0.25">
      <c r="D542"/>
      <c r="E542"/>
      <c r="F542"/>
      <c r="G542"/>
      <c r="H542"/>
      <c r="I542"/>
    </row>
    <row r="543" spans="4:9" x14ac:dyDescent="0.25">
      <c r="D543"/>
      <c r="E543"/>
      <c r="F543"/>
      <c r="G543"/>
      <c r="H543"/>
      <c r="I543"/>
    </row>
    <row r="544" spans="4:9" x14ac:dyDescent="0.25">
      <c r="D544"/>
      <c r="E544"/>
      <c r="F544"/>
      <c r="G544"/>
      <c r="H544"/>
      <c r="I544"/>
    </row>
    <row r="545" spans="4:9" x14ac:dyDescent="0.25">
      <c r="D545"/>
      <c r="E545"/>
      <c r="F545"/>
      <c r="G545"/>
      <c r="H545"/>
      <c r="I545"/>
    </row>
    <row r="546" spans="4:9" x14ac:dyDescent="0.25">
      <c r="D546"/>
      <c r="E546"/>
      <c r="F546"/>
      <c r="G546"/>
      <c r="H546"/>
      <c r="I546"/>
    </row>
    <row r="547" spans="4:9" x14ac:dyDescent="0.25">
      <c r="D547"/>
      <c r="E547"/>
      <c r="F547"/>
      <c r="G547"/>
      <c r="H547"/>
      <c r="I547"/>
    </row>
    <row r="548" spans="4:9" x14ac:dyDescent="0.25">
      <c r="D548"/>
      <c r="E548"/>
      <c r="F548"/>
      <c r="G548"/>
      <c r="H548"/>
      <c r="I548"/>
    </row>
    <row r="549" spans="4:9" x14ac:dyDescent="0.25">
      <c r="D549"/>
      <c r="E549"/>
      <c r="F549"/>
      <c r="G549"/>
      <c r="H549"/>
      <c r="I549"/>
    </row>
    <row r="550" spans="4:9" x14ac:dyDescent="0.25">
      <c r="D550"/>
      <c r="E550"/>
      <c r="F550"/>
      <c r="G550"/>
      <c r="H550"/>
      <c r="I550"/>
    </row>
    <row r="551" spans="4:9" x14ac:dyDescent="0.25">
      <c r="D551"/>
      <c r="E551"/>
      <c r="F551"/>
      <c r="G551"/>
      <c r="H551"/>
      <c r="I551"/>
    </row>
    <row r="552" spans="4:9" x14ac:dyDescent="0.25">
      <c r="D552"/>
      <c r="E552"/>
      <c r="F552"/>
      <c r="G552"/>
      <c r="H552"/>
      <c r="I552"/>
    </row>
    <row r="553" spans="4:9" x14ac:dyDescent="0.25">
      <c r="D553"/>
      <c r="E553"/>
      <c r="F553"/>
      <c r="G553"/>
      <c r="H553"/>
      <c r="I553"/>
    </row>
    <row r="554" spans="4:9" x14ac:dyDescent="0.25">
      <c r="D554"/>
      <c r="E554"/>
      <c r="F554"/>
      <c r="G554"/>
      <c r="H554"/>
      <c r="I554"/>
    </row>
    <row r="555" spans="4:9" x14ac:dyDescent="0.25">
      <c r="D555"/>
      <c r="E555"/>
      <c r="F555"/>
      <c r="G555"/>
      <c r="H555"/>
      <c r="I555"/>
    </row>
    <row r="556" spans="4:9" x14ac:dyDescent="0.25">
      <c r="D556"/>
      <c r="E556"/>
      <c r="F556"/>
      <c r="G556"/>
      <c r="H556"/>
      <c r="I556"/>
    </row>
    <row r="557" spans="4:9" x14ac:dyDescent="0.25">
      <c r="D557"/>
      <c r="E557"/>
      <c r="F557"/>
      <c r="G557"/>
      <c r="H557"/>
      <c r="I557"/>
    </row>
    <row r="558" spans="4:9" x14ac:dyDescent="0.25">
      <c r="D558"/>
      <c r="E558"/>
      <c r="F558"/>
      <c r="G558"/>
      <c r="H558"/>
      <c r="I558"/>
    </row>
    <row r="559" spans="4:9" x14ac:dyDescent="0.25">
      <c r="D559"/>
      <c r="E559"/>
      <c r="F559"/>
      <c r="G559"/>
      <c r="H559"/>
      <c r="I559"/>
    </row>
    <row r="560" spans="4:9" x14ac:dyDescent="0.25">
      <c r="D560"/>
      <c r="E560"/>
      <c r="F560"/>
      <c r="G560"/>
      <c r="H560"/>
      <c r="I560"/>
    </row>
    <row r="561" spans="4:9" x14ac:dyDescent="0.25">
      <c r="D561"/>
      <c r="E561"/>
      <c r="F561"/>
      <c r="G561"/>
      <c r="H561"/>
      <c r="I561"/>
    </row>
    <row r="562" spans="4:9" x14ac:dyDescent="0.25">
      <c r="D562"/>
      <c r="E562"/>
      <c r="F562"/>
      <c r="G562"/>
      <c r="H562"/>
      <c r="I562"/>
    </row>
    <row r="563" spans="4:9" x14ac:dyDescent="0.25">
      <c r="D563"/>
      <c r="E563"/>
      <c r="F563"/>
      <c r="G563"/>
      <c r="H563"/>
      <c r="I563"/>
    </row>
    <row r="564" spans="4:9" x14ac:dyDescent="0.25">
      <c r="D564"/>
      <c r="E564"/>
      <c r="F564"/>
      <c r="G564"/>
      <c r="H564"/>
      <c r="I564"/>
    </row>
    <row r="565" spans="4:9" x14ac:dyDescent="0.25">
      <c r="D565"/>
      <c r="E565"/>
      <c r="F565"/>
      <c r="G565"/>
      <c r="H565"/>
      <c r="I565"/>
    </row>
    <row r="566" spans="4:9" x14ac:dyDescent="0.25">
      <c r="D566"/>
      <c r="E566"/>
      <c r="F566"/>
      <c r="G566"/>
      <c r="H566"/>
      <c r="I566"/>
    </row>
    <row r="567" spans="4:9" x14ac:dyDescent="0.25">
      <c r="D567"/>
      <c r="E567"/>
      <c r="F567"/>
      <c r="G567"/>
      <c r="H567"/>
      <c r="I567"/>
    </row>
    <row r="568" spans="4:9" x14ac:dyDescent="0.25">
      <c r="D568"/>
      <c r="E568"/>
      <c r="F568"/>
      <c r="G568"/>
      <c r="H568"/>
      <c r="I568"/>
    </row>
    <row r="569" spans="4:9" x14ac:dyDescent="0.25">
      <c r="D569"/>
      <c r="E569"/>
      <c r="F569"/>
      <c r="G569"/>
      <c r="H569"/>
      <c r="I569"/>
    </row>
    <row r="570" spans="4:9" x14ac:dyDescent="0.25">
      <c r="D570"/>
      <c r="E570"/>
      <c r="F570"/>
      <c r="G570"/>
      <c r="H570"/>
      <c r="I570"/>
    </row>
    <row r="571" spans="4:9" x14ac:dyDescent="0.25">
      <c r="D571"/>
      <c r="E571"/>
      <c r="F571"/>
      <c r="G571"/>
      <c r="H571"/>
      <c r="I571"/>
    </row>
    <row r="572" spans="4:9" x14ac:dyDescent="0.25">
      <c r="D572"/>
      <c r="E572"/>
      <c r="F572"/>
      <c r="G572"/>
      <c r="H572"/>
      <c r="I572"/>
    </row>
    <row r="573" spans="4:9" x14ac:dyDescent="0.25">
      <c r="D573"/>
      <c r="E573"/>
      <c r="F573"/>
      <c r="G573"/>
      <c r="H573"/>
      <c r="I573"/>
    </row>
    <row r="574" spans="4:9" x14ac:dyDescent="0.25">
      <c r="D574"/>
      <c r="E574"/>
      <c r="F574"/>
      <c r="G574"/>
      <c r="H574"/>
      <c r="I574"/>
    </row>
    <row r="575" spans="4:9" x14ac:dyDescent="0.25">
      <c r="D575"/>
      <c r="E575"/>
      <c r="F575"/>
      <c r="G575"/>
      <c r="H575"/>
      <c r="I575"/>
    </row>
    <row r="576" spans="4:9" x14ac:dyDescent="0.25">
      <c r="D576"/>
      <c r="E576"/>
      <c r="F576"/>
      <c r="G576"/>
      <c r="H576"/>
      <c r="I576"/>
    </row>
    <row r="577" spans="4:9" x14ac:dyDescent="0.25">
      <c r="D577"/>
      <c r="E577"/>
      <c r="F577"/>
      <c r="G577"/>
      <c r="H577"/>
      <c r="I577"/>
    </row>
    <row r="578" spans="4:9" x14ac:dyDescent="0.25">
      <c r="D578"/>
      <c r="E578"/>
      <c r="F578"/>
      <c r="G578"/>
      <c r="H578"/>
      <c r="I578"/>
    </row>
    <row r="579" spans="4:9" x14ac:dyDescent="0.25">
      <c r="D579"/>
      <c r="E579"/>
      <c r="F579"/>
      <c r="G579"/>
      <c r="H579"/>
      <c r="I579"/>
    </row>
    <row r="580" spans="4:9" x14ac:dyDescent="0.25">
      <c r="D580"/>
      <c r="E580"/>
      <c r="F580"/>
      <c r="G580"/>
      <c r="H580"/>
      <c r="I580"/>
    </row>
    <row r="581" spans="4:9" x14ac:dyDescent="0.25">
      <c r="D581"/>
      <c r="E581"/>
      <c r="F581"/>
      <c r="G581"/>
      <c r="H581"/>
      <c r="I581"/>
    </row>
    <row r="582" spans="4:9" x14ac:dyDescent="0.25">
      <c r="D582"/>
      <c r="E582"/>
      <c r="F582"/>
      <c r="G582"/>
      <c r="H582"/>
      <c r="I582"/>
    </row>
    <row r="583" spans="4:9" x14ac:dyDescent="0.25">
      <c r="D583"/>
      <c r="E583"/>
      <c r="F583"/>
      <c r="G583"/>
      <c r="H583"/>
      <c r="I583"/>
    </row>
    <row r="584" spans="4:9" x14ac:dyDescent="0.25">
      <c r="D584"/>
      <c r="E584"/>
      <c r="F584"/>
      <c r="G584"/>
      <c r="H584"/>
      <c r="I584"/>
    </row>
    <row r="585" spans="4:9" x14ac:dyDescent="0.25">
      <c r="D585"/>
      <c r="E585"/>
      <c r="F585"/>
      <c r="G585"/>
      <c r="H585"/>
      <c r="I585"/>
    </row>
    <row r="586" spans="4:9" x14ac:dyDescent="0.25">
      <c r="D586"/>
      <c r="E586"/>
      <c r="F586"/>
      <c r="G586"/>
      <c r="H586"/>
      <c r="I586"/>
    </row>
    <row r="587" spans="4:9" x14ac:dyDescent="0.25">
      <c r="D587"/>
      <c r="E587"/>
      <c r="F587"/>
      <c r="G587"/>
      <c r="H587"/>
      <c r="I587"/>
    </row>
    <row r="588" spans="4:9" x14ac:dyDescent="0.25">
      <c r="D588"/>
      <c r="E588"/>
      <c r="F588"/>
      <c r="G588"/>
      <c r="H588"/>
      <c r="I588"/>
    </row>
    <row r="589" spans="4:9" x14ac:dyDescent="0.25">
      <c r="D589"/>
      <c r="E589"/>
      <c r="F589"/>
      <c r="G589"/>
      <c r="H589"/>
      <c r="I589"/>
    </row>
    <row r="590" spans="4:9" x14ac:dyDescent="0.25">
      <c r="D590"/>
      <c r="E590"/>
      <c r="F590"/>
      <c r="G590"/>
      <c r="H590"/>
      <c r="I590"/>
    </row>
    <row r="591" spans="4:9" x14ac:dyDescent="0.25">
      <c r="D591"/>
      <c r="E591"/>
      <c r="F591"/>
      <c r="G591"/>
      <c r="H591"/>
      <c r="I591"/>
    </row>
    <row r="592" spans="4:9" x14ac:dyDescent="0.25">
      <c r="D592"/>
      <c r="E592"/>
      <c r="F592"/>
      <c r="G592"/>
      <c r="H592"/>
      <c r="I592"/>
    </row>
    <row r="593" spans="4:9" x14ac:dyDescent="0.25">
      <c r="D593"/>
      <c r="E593"/>
      <c r="F593"/>
      <c r="G593"/>
      <c r="H593"/>
      <c r="I593"/>
    </row>
    <row r="594" spans="4:9" x14ac:dyDescent="0.25">
      <c r="D594"/>
      <c r="E594"/>
      <c r="F594"/>
      <c r="G594"/>
      <c r="H594"/>
      <c r="I594"/>
    </row>
    <row r="595" spans="4:9" x14ac:dyDescent="0.25">
      <c r="D595"/>
      <c r="E595"/>
      <c r="F595"/>
      <c r="G595"/>
      <c r="H595"/>
      <c r="I595"/>
    </row>
    <row r="596" spans="4:9" x14ac:dyDescent="0.25">
      <c r="D596"/>
      <c r="E596"/>
      <c r="F596"/>
      <c r="G596"/>
      <c r="H596"/>
      <c r="I596"/>
    </row>
    <row r="597" spans="4:9" x14ac:dyDescent="0.25">
      <c r="D597"/>
      <c r="E597"/>
      <c r="F597"/>
      <c r="G597"/>
      <c r="H597"/>
      <c r="I597"/>
    </row>
    <row r="598" spans="4:9" x14ac:dyDescent="0.25">
      <c r="D598"/>
      <c r="E598"/>
      <c r="F598"/>
      <c r="G598"/>
      <c r="H598"/>
      <c r="I598"/>
    </row>
    <row r="599" spans="4:9" x14ac:dyDescent="0.25">
      <c r="D599"/>
      <c r="E599"/>
      <c r="F599"/>
      <c r="G599"/>
      <c r="H599"/>
      <c r="I599"/>
    </row>
    <row r="600" spans="4:9" x14ac:dyDescent="0.25">
      <c r="D600"/>
      <c r="E600"/>
      <c r="F600"/>
      <c r="G600"/>
      <c r="H600"/>
      <c r="I600"/>
    </row>
    <row r="601" spans="4:9" x14ac:dyDescent="0.25">
      <c r="D601"/>
      <c r="E601"/>
      <c r="F601"/>
      <c r="G601"/>
      <c r="H601"/>
      <c r="I601"/>
    </row>
    <row r="602" spans="4:9" x14ac:dyDescent="0.25">
      <c r="D602"/>
      <c r="E602"/>
      <c r="F602"/>
      <c r="G602"/>
      <c r="H602"/>
      <c r="I602"/>
    </row>
    <row r="603" spans="4:9" x14ac:dyDescent="0.25">
      <c r="D603"/>
      <c r="E603"/>
      <c r="F603"/>
      <c r="G603"/>
      <c r="H603"/>
      <c r="I603"/>
    </row>
    <row r="604" spans="4:9" x14ac:dyDescent="0.25">
      <c r="D604"/>
      <c r="E604"/>
      <c r="F604"/>
      <c r="G604"/>
      <c r="H604"/>
      <c r="I604"/>
    </row>
    <row r="605" spans="4:9" x14ac:dyDescent="0.25">
      <c r="D605"/>
      <c r="E605"/>
      <c r="F605"/>
      <c r="G605"/>
      <c r="H605"/>
      <c r="I605"/>
    </row>
    <row r="606" spans="4:9" x14ac:dyDescent="0.25">
      <c r="D606"/>
      <c r="E606"/>
      <c r="F606"/>
      <c r="G606"/>
      <c r="H606"/>
      <c r="I606"/>
    </row>
    <row r="607" spans="4:9" x14ac:dyDescent="0.25">
      <c r="D607"/>
      <c r="E607"/>
      <c r="F607"/>
      <c r="G607"/>
      <c r="H607"/>
      <c r="I607"/>
    </row>
    <row r="608" spans="4:9" x14ac:dyDescent="0.25">
      <c r="D608"/>
      <c r="E608"/>
      <c r="F608"/>
      <c r="G608"/>
      <c r="H608"/>
      <c r="I608"/>
    </row>
    <row r="609" spans="4:9" x14ac:dyDescent="0.25">
      <c r="D609"/>
      <c r="E609"/>
      <c r="F609"/>
      <c r="G609"/>
      <c r="H609"/>
      <c r="I609"/>
    </row>
    <row r="610" spans="4:9" x14ac:dyDescent="0.25">
      <c r="D610"/>
      <c r="E610"/>
      <c r="F610"/>
      <c r="G610"/>
      <c r="H610"/>
      <c r="I610"/>
    </row>
    <row r="611" spans="4:9" x14ac:dyDescent="0.25">
      <c r="D611"/>
      <c r="E611"/>
      <c r="F611"/>
      <c r="G611"/>
      <c r="H611"/>
      <c r="I611"/>
    </row>
    <row r="612" spans="4:9" x14ac:dyDescent="0.25">
      <c r="D612"/>
      <c r="E612"/>
      <c r="F612"/>
      <c r="G612"/>
      <c r="H612"/>
      <c r="I612"/>
    </row>
    <row r="613" spans="4:9" x14ac:dyDescent="0.25">
      <c r="D613"/>
      <c r="E613"/>
      <c r="F613"/>
      <c r="G613"/>
      <c r="H613"/>
      <c r="I613"/>
    </row>
    <row r="614" spans="4:9" x14ac:dyDescent="0.25">
      <c r="D614"/>
      <c r="E614"/>
      <c r="F614"/>
      <c r="G614"/>
      <c r="H614"/>
      <c r="I614"/>
    </row>
    <row r="615" spans="4:9" x14ac:dyDescent="0.25">
      <c r="D615"/>
      <c r="E615"/>
      <c r="F615"/>
      <c r="G615"/>
      <c r="H615"/>
      <c r="I615"/>
    </row>
    <row r="616" spans="4:9" x14ac:dyDescent="0.25">
      <c r="D616"/>
      <c r="E616"/>
      <c r="F616"/>
      <c r="G616"/>
      <c r="H616"/>
      <c r="I616"/>
    </row>
    <row r="617" spans="4:9" x14ac:dyDescent="0.25">
      <c r="D617"/>
      <c r="E617"/>
      <c r="F617"/>
      <c r="G617"/>
      <c r="H617"/>
      <c r="I617"/>
    </row>
    <row r="618" spans="4:9" x14ac:dyDescent="0.25">
      <c r="D618"/>
      <c r="E618"/>
      <c r="F618"/>
      <c r="G618"/>
      <c r="H618"/>
      <c r="I618"/>
    </row>
    <row r="619" spans="4:9" x14ac:dyDescent="0.25">
      <c r="D619"/>
      <c r="E619"/>
      <c r="F619"/>
      <c r="G619"/>
      <c r="H619"/>
      <c r="I619"/>
    </row>
    <row r="620" spans="4:9" x14ac:dyDescent="0.25">
      <c r="D620"/>
      <c r="E620"/>
      <c r="F620"/>
      <c r="G620"/>
      <c r="H620"/>
      <c r="I620"/>
    </row>
    <row r="621" spans="4:9" x14ac:dyDescent="0.25">
      <c r="D621"/>
      <c r="E621"/>
      <c r="F621"/>
      <c r="G621"/>
      <c r="H621"/>
      <c r="I621"/>
    </row>
    <row r="622" spans="4:9" x14ac:dyDescent="0.25">
      <c r="D622"/>
      <c r="E622"/>
      <c r="F622"/>
      <c r="G622"/>
      <c r="H622"/>
      <c r="I622"/>
    </row>
    <row r="623" spans="4:9" x14ac:dyDescent="0.25">
      <c r="D623"/>
      <c r="E623"/>
      <c r="F623"/>
      <c r="G623"/>
      <c r="H623"/>
      <c r="I623"/>
    </row>
    <row r="624" spans="4:9" x14ac:dyDescent="0.25">
      <c r="D624"/>
      <c r="E624"/>
      <c r="F624"/>
      <c r="G624"/>
      <c r="H624"/>
      <c r="I624"/>
    </row>
    <row r="625" spans="4:9" x14ac:dyDescent="0.25">
      <c r="D625"/>
      <c r="E625"/>
      <c r="F625"/>
      <c r="G625"/>
      <c r="H625"/>
      <c r="I625"/>
    </row>
    <row r="626" spans="4:9" x14ac:dyDescent="0.25">
      <c r="D626"/>
      <c r="E626"/>
      <c r="F626"/>
      <c r="G626"/>
      <c r="H626"/>
      <c r="I626"/>
    </row>
    <row r="627" spans="4:9" x14ac:dyDescent="0.25">
      <c r="D627"/>
      <c r="E627"/>
      <c r="F627"/>
      <c r="G627"/>
      <c r="H627"/>
      <c r="I627"/>
    </row>
    <row r="628" spans="4:9" x14ac:dyDescent="0.25">
      <c r="D628"/>
      <c r="E628"/>
      <c r="F628"/>
      <c r="G628"/>
      <c r="H628"/>
      <c r="I628"/>
    </row>
    <row r="629" spans="4:9" x14ac:dyDescent="0.25">
      <c r="D629"/>
      <c r="E629"/>
      <c r="F629"/>
      <c r="G629"/>
      <c r="H629"/>
      <c r="I629"/>
    </row>
    <row r="630" spans="4:9" x14ac:dyDescent="0.25">
      <c r="D630"/>
      <c r="E630"/>
      <c r="F630"/>
      <c r="G630"/>
      <c r="H630"/>
      <c r="I630"/>
    </row>
    <row r="631" spans="4:9" x14ac:dyDescent="0.25">
      <c r="D631"/>
      <c r="E631"/>
      <c r="F631"/>
      <c r="G631"/>
      <c r="H631"/>
      <c r="I631"/>
    </row>
    <row r="632" spans="4:9" x14ac:dyDescent="0.25">
      <c r="D632"/>
      <c r="E632"/>
      <c r="F632"/>
      <c r="G632"/>
      <c r="H632"/>
      <c r="I632"/>
    </row>
    <row r="633" spans="4:9" x14ac:dyDescent="0.25">
      <c r="D633"/>
      <c r="E633"/>
      <c r="F633"/>
      <c r="G633"/>
      <c r="H633"/>
      <c r="I633"/>
    </row>
    <row r="634" spans="4:9" x14ac:dyDescent="0.25">
      <c r="D634"/>
      <c r="E634"/>
      <c r="F634"/>
      <c r="G634"/>
      <c r="H634"/>
      <c r="I634"/>
    </row>
    <row r="635" spans="4:9" x14ac:dyDescent="0.25">
      <c r="D635"/>
      <c r="E635"/>
      <c r="F635"/>
      <c r="G635"/>
      <c r="H635"/>
      <c r="I635"/>
    </row>
    <row r="636" spans="4:9" x14ac:dyDescent="0.25">
      <c r="D636"/>
      <c r="E636"/>
      <c r="F636"/>
      <c r="G636"/>
      <c r="H636"/>
      <c r="I636"/>
    </row>
    <row r="637" spans="4:9" x14ac:dyDescent="0.25">
      <c r="D637"/>
      <c r="E637"/>
      <c r="F637"/>
      <c r="G637"/>
      <c r="H637"/>
      <c r="I637"/>
    </row>
    <row r="638" spans="4:9" x14ac:dyDescent="0.25">
      <c r="D638"/>
      <c r="E638"/>
      <c r="F638"/>
      <c r="G638"/>
      <c r="H638"/>
      <c r="I638"/>
    </row>
    <row r="639" spans="4:9" x14ac:dyDescent="0.25">
      <c r="D639"/>
      <c r="E639"/>
      <c r="F639"/>
      <c r="G639"/>
      <c r="H639"/>
      <c r="I639"/>
    </row>
    <row r="640" spans="4:9" x14ac:dyDescent="0.25">
      <c r="D640"/>
      <c r="E640"/>
      <c r="F640"/>
      <c r="G640"/>
      <c r="H640"/>
      <c r="I640"/>
    </row>
    <row r="641" spans="4:9" x14ac:dyDescent="0.25">
      <c r="D641"/>
      <c r="E641"/>
      <c r="F641"/>
      <c r="G641"/>
      <c r="H641"/>
      <c r="I641"/>
    </row>
    <row r="642" spans="4:9" x14ac:dyDescent="0.25">
      <c r="D642"/>
      <c r="E642"/>
      <c r="F642"/>
      <c r="G642"/>
      <c r="H642"/>
      <c r="I642"/>
    </row>
    <row r="643" spans="4:9" x14ac:dyDescent="0.25">
      <c r="D643"/>
      <c r="E643"/>
      <c r="F643"/>
      <c r="G643"/>
      <c r="H643"/>
      <c r="I643"/>
    </row>
    <row r="644" spans="4:9" x14ac:dyDescent="0.25">
      <c r="D644"/>
      <c r="E644"/>
      <c r="F644"/>
      <c r="G644"/>
      <c r="H644"/>
      <c r="I644"/>
    </row>
    <row r="645" spans="4:9" x14ac:dyDescent="0.25">
      <c r="D645"/>
      <c r="E645"/>
      <c r="F645"/>
      <c r="G645"/>
      <c r="H645"/>
      <c r="I645"/>
    </row>
    <row r="646" spans="4:9" x14ac:dyDescent="0.25">
      <c r="D646"/>
      <c r="E646"/>
      <c r="F646"/>
      <c r="G646"/>
      <c r="H646"/>
      <c r="I646"/>
    </row>
    <row r="647" spans="4:9" x14ac:dyDescent="0.25">
      <c r="D647"/>
      <c r="E647"/>
      <c r="F647"/>
      <c r="G647"/>
      <c r="H647"/>
      <c r="I647"/>
    </row>
    <row r="648" spans="4:9" x14ac:dyDescent="0.25">
      <c r="D648"/>
      <c r="E648"/>
      <c r="F648"/>
      <c r="G648"/>
      <c r="H648"/>
      <c r="I648"/>
    </row>
    <row r="649" spans="4:9" x14ac:dyDescent="0.25">
      <c r="D649"/>
      <c r="E649"/>
      <c r="F649"/>
      <c r="G649"/>
      <c r="H649"/>
      <c r="I649"/>
    </row>
    <row r="650" spans="4:9" x14ac:dyDescent="0.25">
      <c r="D650"/>
      <c r="E650"/>
      <c r="F650"/>
      <c r="G650"/>
      <c r="H650"/>
      <c r="I650"/>
    </row>
    <row r="651" spans="4:9" x14ac:dyDescent="0.25">
      <c r="D651"/>
      <c r="E651"/>
      <c r="F651"/>
      <c r="G651"/>
      <c r="H651"/>
      <c r="I651"/>
    </row>
    <row r="652" spans="4:9" x14ac:dyDescent="0.25">
      <c r="D652"/>
      <c r="E652"/>
      <c r="F652"/>
      <c r="G652"/>
      <c r="H652"/>
      <c r="I652"/>
    </row>
    <row r="653" spans="4:9" x14ac:dyDescent="0.25">
      <c r="D653"/>
      <c r="E653"/>
      <c r="F653"/>
      <c r="G653"/>
      <c r="H653"/>
      <c r="I653"/>
    </row>
    <row r="654" spans="4:9" x14ac:dyDescent="0.25">
      <c r="D654"/>
      <c r="E654"/>
      <c r="F654"/>
      <c r="G654"/>
      <c r="H654"/>
      <c r="I654"/>
    </row>
    <row r="655" spans="4:9" x14ac:dyDescent="0.25">
      <c r="D655"/>
      <c r="E655"/>
      <c r="F655"/>
      <c r="G655"/>
      <c r="H655"/>
      <c r="I655"/>
    </row>
    <row r="656" spans="4:9" x14ac:dyDescent="0.25">
      <c r="D656"/>
      <c r="E656"/>
      <c r="F656"/>
      <c r="G656"/>
      <c r="H656"/>
      <c r="I656"/>
    </row>
    <row r="657" spans="4:9" x14ac:dyDescent="0.25">
      <c r="D657"/>
      <c r="E657"/>
      <c r="F657"/>
      <c r="G657"/>
      <c r="H657"/>
      <c r="I657"/>
    </row>
    <row r="658" spans="4:9" x14ac:dyDescent="0.25">
      <c r="D658"/>
      <c r="E658"/>
      <c r="F658"/>
      <c r="G658"/>
      <c r="H658"/>
      <c r="I658"/>
    </row>
    <row r="659" spans="4:9" x14ac:dyDescent="0.25">
      <c r="D659"/>
      <c r="E659"/>
      <c r="F659"/>
      <c r="G659"/>
      <c r="H659"/>
      <c r="I659"/>
    </row>
    <row r="660" spans="4:9" x14ac:dyDescent="0.25">
      <c r="D660"/>
      <c r="E660"/>
      <c r="F660"/>
      <c r="G660"/>
      <c r="H660"/>
      <c r="I660"/>
    </row>
    <row r="661" spans="4:9" x14ac:dyDescent="0.25">
      <c r="D661"/>
      <c r="E661"/>
      <c r="F661"/>
      <c r="G661"/>
      <c r="H661"/>
      <c r="I661"/>
    </row>
    <row r="662" spans="4:9" x14ac:dyDescent="0.25">
      <c r="D662"/>
      <c r="E662"/>
      <c r="F662"/>
      <c r="G662"/>
      <c r="H662"/>
      <c r="I662"/>
    </row>
    <row r="663" spans="4:9" x14ac:dyDescent="0.25">
      <c r="D663"/>
      <c r="E663"/>
      <c r="F663"/>
      <c r="G663"/>
      <c r="H663"/>
      <c r="I663"/>
    </row>
    <row r="664" spans="4:9" x14ac:dyDescent="0.25">
      <c r="D664"/>
      <c r="E664"/>
      <c r="F664"/>
      <c r="G664"/>
      <c r="H664"/>
      <c r="I664"/>
    </row>
    <row r="665" spans="4:9" x14ac:dyDescent="0.25">
      <c r="D665"/>
      <c r="E665"/>
      <c r="F665"/>
      <c r="G665"/>
      <c r="H665"/>
      <c r="I665"/>
    </row>
    <row r="666" spans="4:9" x14ac:dyDescent="0.25">
      <c r="D666"/>
      <c r="E666"/>
      <c r="F666"/>
      <c r="G666"/>
      <c r="H666"/>
      <c r="I666"/>
    </row>
    <row r="667" spans="4:9" x14ac:dyDescent="0.25">
      <c r="D667"/>
      <c r="E667"/>
      <c r="F667"/>
      <c r="G667"/>
      <c r="H667"/>
      <c r="I667"/>
    </row>
    <row r="668" spans="4:9" x14ac:dyDescent="0.25">
      <c r="D668"/>
      <c r="E668"/>
      <c r="F668"/>
      <c r="G668"/>
      <c r="H668"/>
      <c r="I668"/>
    </row>
    <row r="669" spans="4:9" x14ac:dyDescent="0.25">
      <c r="D669"/>
      <c r="E669"/>
      <c r="F669"/>
      <c r="G669"/>
      <c r="H669"/>
      <c r="I669"/>
    </row>
    <row r="670" spans="4:9" x14ac:dyDescent="0.25">
      <c r="D670"/>
      <c r="E670"/>
      <c r="F670"/>
      <c r="G670"/>
      <c r="H670"/>
      <c r="I670"/>
    </row>
    <row r="671" spans="4:9" x14ac:dyDescent="0.25">
      <c r="D671"/>
      <c r="E671"/>
      <c r="F671"/>
      <c r="G671"/>
      <c r="H671"/>
      <c r="I671"/>
    </row>
    <row r="672" spans="4:9" x14ac:dyDescent="0.25">
      <c r="D672"/>
      <c r="E672"/>
      <c r="F672"/>
      <c r="G672"/>
      <c r="H672"/>
      <c r="I672"/>
    </row>
    <row r="673" spans="4:9" x14ac:dyDescent="0.25">
      <c r="D673"/>
      <c r="E673"/>
      <c r="F673"/>
      <c r="G673"/>
      <c r="H673"/>
      <c r="I673"/>
    </row>
    <row r="674" spans="4:9" x14ac:dyDescent="0.25">
      <c r="D674"/>
      <c r="E674"/>
      <c r="F674"/>
      <c r="G674"/>
      <c r="H674"/>
      <c r="I674"/>
    </row>
    <row r="675" spans="4:9" x14ac:dyDescent="0.25">
      <c r="D675"/>
      <c r="E675"/>
      <c r="F675"/>
      <c r="G675"/>
      <c r="H675"/>
      <c r="I675"/>
    </row>
    <row r="676" spans="4:9" x14ac:dyDescent="0.25">
      <c r="D676"/>
      <c r="E676"/>
      <c r="F676"/>
      <c r="G676"/>
      <c r="H676"/>
      <c r="I676"/>
    </row>
    <row r="677" spans="4:9" x14ac:dyDescent="0.25">
      <c r="D677"/>
      <c r="E677"/>
      <c r="F677"/>
      <c r="G677"/>
      <c r="H677"/>
      <c r="I677"/>
    </row>
    <row r="678" spans="4:9" x14ac:dyDescent="0.25">
      <c r="D678"/>
      <c r="E678"/>
      <c r="F678"/>
      <c r="G678"/>
      <c r="H678"/>
      <c r="I678"/>
    </row>
    <row r="679" spans="4:9" x14ac:dyDescent="0.25">
      <c r="D679"/>
      <c r="E679"/>
      <c r="F679"/>
      <c r="G679"/>
      <c r="H679"/>
      <c r="I679"/>
    </row>
    <row r="680" spans="4:9" x14ac:dyDescent="0.25">
      <c r="D680"/>
      <c r="E680"/>
      <c r="F680"/>
      <c r="G680"/>
      <c r="H680"/>
      <c r="I680"/>
    </row>
    <row r="681" spans="4:9" x14ac:dyDescent="0.25">
      <c r="D681"/>
      <c r="E681"/>
      <c r="F681"/>
      <c r="G681"/>
      <c r="H681"/>
      <c r="I681"/>
    </row>
    <row r="682" spans="4:9" x14ac:dyDescent="0.25">
      <c r="D682"/>
      <c r="E682"/>
      <c r="F682"/>
      <c r="G682"/>
      <c r="H682"/>
      <c r="I682"/>
    </row>
    <row r="683" spans="4:9" x14ac:dyDescent="0.25">
      <c r="D683"/>
      <c r="E683"/>
      <c r="F683"/>
      <c r="G683"/>
      <c r="H683"/>
      <c r="I683"/>
    </row>
    <row r="684" spans="4:9" x14ac:dyDescent="0.25">
      <c r="D684"/>
      <c r="E684"/>
      <c r="F684"/>
      <c r="G684"/>
      <c r="H684"/>
      <c r="I684"/>
    </row>
    <row r="685" spans="4:9" x14ac:dyDescent="0.25">
      <c r="D685"/>
      <c r="E685"/>
      <c r="F685"/>
      <c r="G685"/>
      <c r="H685"/>
      <c r="I685"/>
    </row>
    <row r="686" spans="4:9" x14ac:dyDescent="0.25">
      <c r="D686"/>
      <c r="E686"/>
      <c r="F686"/>
      <c r="G686"/>
      <c r="H686"/>
      <c r="I686"/>
    </row>
    <row r="687" spans="4:9" x14ac:dyDescent="0.25">
      <c r="D687"/>
      <c r="E687"/>
      <c r="F687"/>
      <c r="G687"/>
      <c r="H687"/>
      <c r="I687"/>
    </row>
    <row r="688" spans="4:9" x14ac:dyDescent="0.25">
      <c r="D688"/>
      <c r="E688"/>
      <c r="F688"/>
      <c r="G688"/>
      <c r="H688"/>
      <c r="I688"/>
    </row>
    <row r="689" spans="4:9" x14ac:dyDescent="0.25">
      <c r="D689"/>
      <c r="E689"/>
      <c r="F689"/>
      <c r="G689"/>
      <c r="H689"/>
      <c r="I689"/>
    </row>
    <row r="690" spans="4:9" x14ac:dyDescent="0.25">
      <c r="D690"/>
      <c r="E690"/>
      <c r="F690"/>
      <c r="G690"/>
      <c r="H690"/>
      <c r="I690"/>
    </row>
    <row r="691" spans="4:9" x14ac:dyDescent="0.25">
      <c r="D691"/>
      <c r="E691"/>
      <c r="F691"/>
      <c r="G691"/>
      <c r="H691"/>
      <c r="I691"/>
    </row>
    <row r="692" spans="4:9" x14ac:dyDescent="0.25">
      <c r="D692"/>
      <c r="E692"/>
      <c r="F692"/>
      <c r="G692"/>
      <c r="H692"/>
      <c r="I692"/>
    </row>
    <row r="693" spans="4:9" x14ac:dyDescent="0.25">
      <c r="D693"/>
      <c r="E693"/>
      <c r="F693"/>
      <c r="G693"/>
      <c r="H693"/>
      <c r="I693"/>
    </row>
    <row r="694" spans="4:9" x14ac:dyDescent="0.25">
      <c r="D694"/>
      <c r="E694"/>
      <c r="F694"/>
      <c r="G694"/>
      <c r="H694"/>
      <c r="I694"/>
    </row>
    <row r="695" spans="4:9" x14ac:dyDescent="0.25">
      <c r="D695"/>
      <c r="E695"/>
      <c r="F695"/>
      <c r="G695"/>
      <c r="H695"/>
      <c r="I695"/>
    </row>
    <row r="696" spans="4:9" x14ac:dyDescent="0.25">
      <c r="D696"/>
      <c r="E696"/>
      <c r="F696"/>
      <c r="G696"/>
      <c r="H696"/>
      <c r="I696"/>
    </row>
    <row r="697" spans="4:9" x14ac:dyDescent="0.25">
      <c r="D697"/>
      <c r="E697"/>
      <c r="F697"/>
      <c r="G697"/>
      <c r="H697"/>
      <c r="I697"/>
    </row>
    <row r="698" spans="4:9" x14ac:dyDescent="0.25">
      <c r="D698"/>
      <c r="E698"/>
      <c r="F698"/>
      <c r="G698"/>
      <c r="H698"/>
      <c r="I698"/>
    </row>
    <row r="699" spans="4:9" x14ac:dyDescent="0.25">
      <c r="D699"/>
      <c r="E699"/>
      <c r="F699"/>
      <c r="G699"/>
      <c r="H699"/>
      <c r="I699"/>
    </row>
    <row r="700" spans="4:9" x14ac:dyDescent="0.25">
      <c r="D700"/>
      <c r="E700"/>
      <c r="F700"/>
      <c r="G700"/>
      <c r="H700"/>
      <c r="I700"/>
    </row>
    <row r="701" spans="4:9" x14ac:dyDescent="0.25">
      <c r="D701"/>
      <c r="E701"/>
      <c r="F701"/>
      <c r="G701"/>
      <c r="H701"/>
      <c r="I701"/>
    </row>
    <row r="702" spans="4:9" x14ac:dyDescent="0.25">
      <c r="D702"/>
      <c r="E702"/>
      <c r="F702"/>
      <c r="G702"/>
      <c r="H702"/>
      <c r="I702"/>
    </row>
    <row r="703" spans="4:9" x14ac:dyDescent="0.25">
      <c r="D703"/>
      <c r="E703"/>
      <c r="F703"/>
      <c r="G703"/>
      <c r="H703"/>
      <c r="I703"/>
    </row>
    <row r="704" spans="4:9" x14ac:dyDescent="0.25">
      <c r="D704"/>
      <c r="E704"/>
      <c r="F704"/>
      <c r="G704"/>
      <c r="H704"/>
      <c r="I704"/>
    </row>
    <row r="705" spans="4:9" x14ac:dyDescent="0.25">
      <c r="D705"/>
      <c r="E705"/>
      <c r="F705"/>
      <c r="G705"/>
      <c r="H705"/>
      <c r="I705"/>
    </row>
    <row r="706" spans="4:9" x14ac:dyDescent="0.25">
      <c r="D706"/>
      <c r="E706"/>
      <c r="F706"/>
      <c r="G706"/>
      <c r="H706"/>
      <c r="I706"/>
    </row>
    <row r="707" spans="4:9" x14ac:dyDescent="0.25">
      <c r="D707"/>
      <c r="E707"/>
      <c r="F707"/>
      <c r="G707"/>
      <c r="H707"/>
      <c r="I707"/>
    </row>
    <row r="708" spans="4:9" x14ac:dyDescent="0.25">
      <c r="D708"/>
      <c r="E708"/>
      <c r="F708"/>
      <c r="G708"/>
      <c r="H708"/>
      <c r="I708"/>
    </row>
    <row r="709" spans="4:9" x14ac:dyDescent="0.25">
      <c r="D709"/>
      <c r="E709"/>
      <c r="F709"/>
      <c r="G709"/>
      <c r="H709"/>
      <c r="I709"/>
    </row>
    <row r="710" spans="4:9" x14ac:dyDescent="0.25">
      <c r="D710"/>
      <c r="E710"/>
      <c r="F710"/>
      <c r="G710"/>
      <c r="H710"/>
      <c r="I710"/>
    </row>
    <row r="711" spans="4:9" x14ac:dyDescent="0.25">
      <c r="D711"/>
      <c r="E711"/>
      <c r="F711"/>
      <c r="G711"/>
      <c r="H711"/>
      <c r="I711"/>
    </row>
    <row r="712" spans="4:9" x14ac:dyDescent="0.25">
      <c r="D712"/>
      <c r="E712"/>
      <c r="F712"/>
      <c r="G712"/>
      <c r="H712"/>
      <c r="I712"/>
    </row>
    <row r="713" spans="4:9" x14ac:dyDescent="0.25">
      <c r="D713"/>
      <c r="E713"/>
      <c r="F713"/>
      <c r="G713"/>
      <c r="H713"/>
      <c r="I713"/>
    </row>
    <row r="714" spans="4:9" x14ac:dyDescent="0.25">
      <c r="D714"/>
      <c r="E714"/>
      <c r="F714"/>
      <c r="G714"/>
      <c r="H714"/>
      <c r="I714"/>
    </row>
    <row r="715" spans="4:9" x14ac:dyDescent="0.25">
      <c r="D715"/>
      <c r="E715"/>
      <c r="F715"/>
      <c r="G715"/>
      <c r="H715"/>
      <c r="I715"/>
    </row>
    <row r="716" spans="4:9" x14ac:dyDescent="0.25">
      <c r="D716"/>
      <c r="E716"/>
      <c r="F716"/>
      <c r="G716"/>
      <c r="H716"/>
      <c r="I716"/>
    </row>
    <row r="717" spans="4:9" x14ac:dyDescent="0.25">
      <c r="D717"/>
      <c r="E717"/>
      <c r="F717"/>
      <c r="G717"/>
      <c r="H717"/>
      <c r="I717"/>
    </row>
    <row r="718" spans="4:9" x14ac:dyDescent="0.25">
      <c r="D718"/>
      <c r="E718"/>
      <c r="F718"/>
      <c r="G718"/>
      <c r="H718"/>
      <c r="I718"/>
    </row>
    <row r="719" spans="4:9" x14ac:dyDescent="0.25">
      <c r="D719"/>
      <c r="E719"/>
      <c r="F719"/>
      <c r="G719"/>
      <c r="H719"/>
      <c r="I719"/>
    </row>
    <row r="720" spans="4:9" x14ac:dyDescent="0.25">
      <c r="D720"/>
      <c r="E720"/>
      <c r="F720"/>
      <c r="G720"/>
      <c r="H720"/>
      <c r="I720"/>
    </row>
    <row r="721" spans="4:9" x14ac:dyDescent="0.25">
      <c r="D721"/>
      <c r="E721"/>
      <c r="F721"/>
      <c r="G721"/>
      <c r="H721"/>
      <c r="I721"/>
    </row>
    <row r="722" spans="4:9" x14ac:dyDescent="0.25">
      <c r="D722"/>
      <c r="E722"/>
      <c r="F722"/>
      <c r="G722"/>
      <c r="H722"/>
      <c r="I722"/>
    </row>
    <row r="723" spans="4:9" x14ac:dyDescent="0.25">
      <c r="D723"/>
      <c r="E723"/>
      <c r="F723"/>
      <c r="G723"/>
      <c r="H723"/>
      <c r="I723"/>
    </row>
    <row r="724" spans="4:9" x14ac:dyDescent="0.25">
      <c r="D724"/>
      <c r="E724"/>
      <c r="F724"/>
      <c r="G724"/>
      <c r="H724"/>
      <c r="I724"/>
    </row>
    <row r="725" spans="4:9" x14ac:dyDescent="0.25">
      <c r="D725"/>
      <c r="E725"/>
      <c r="F725"/>
      <c r="G725"/>
      <c r="H725"/>
      <c r="I725"/>
    </row>
    <row r="726" spans="4:9" x14ac:dyDescent="0.25">
      <c r="D726"/>
      <c r="E726"/>
      <c r="F726"/>
      <c r="G726"/>
      <c r="H726"/>
      <c r="I726"/>
    </row>
    <row r="727" spans="4:9" x14ac:dyDescent="0.25">
      <c r="D727"/>
      <c r="E727"/>
      <c r="F727"/>
      <c r="G727"/>
      <c r="H727"/>
      <c r="I727"/>
    </row>
    <row r="728" spans="4:9" x14ac:dyDescent="0.25">
      <c r="D728"/>
      <c r="E728"/>
      <c r="F728"/>
      <c r="G728"/>
      <c r="H728"/>
      <c r="I728"/>
    </row>
    <row r="729" spans="4:9" x14ac:dyDescent="0.25">
      <c r="D729"/>
      <c r="E729"/>
      <c r="F729"/>
      <c r="G729"/>
      <c r="H729"/>
      <c r="I729"/>
    </row>
    <row r="730" spans="4:9" x14ac:dyDescent="0.25">
      <c r="D730"/>
      <c r="E730"/>
      <c r="F730"/>
      <c r="G730"/>
      <c r="H730"/>
      <c r="I730"/>
    </row>
    <row r="731" spans="4:9" x14ac:dyDescent="0.25">
      <c r="D731"/>
      <c r="E731"/>
      <c r="F731"/>
      <c r="G731"/>
      <c r="H731"/>
      <c r="I731"/>
    </row>
    <row r="732" spans="4:9" x14ac:dyDescent="0.25">
      <c r="D732"/>
      <c r="E732"/>
      <c r="F732"/>
      <c r="G732"/>
      <c r="H732"/>
      <c r="I732"/>
    </row>
    <row r="733" spans="4:9" x14ac:dyDescent="0.25">
      <c r="D733"/>
      <c r="E733"/>
      <c r="F733"/>
      <c r="G733"/>
      <c r="H733"/>
      <c r="I733"/>
    </row>
    <row r="734" spans="4:9" x14ac:dyDescent="0.25">
      <c r="D734"/>
      <c r="E734"/>
      <c r="F734"/>
      <c r="G734"/>
      <c r="H734"/>
      <c r="I734"/>
    </row>
    <row r="735" spans="4:9" x14ac:dyDescent="0.25">
      <c r="D735"/>
      <c r="E735"/>
      <c r="F735"/>
      <c r="G735"/>
      <c r="H735"/>
      <c r="I735"/>
    </row>
    <row r="736" spans="4:9" x14ac:dyDescent="0.25">
      <c r="D736"/>
      <c r="E736"/>
      <c r="F736"/>
      <c r="G736"/>
      <c r="H736"/>
      <c r="I736"/>
    </row>
    <row r="737" spans="4:9" x14ac:dyDescent="0.25">
      <c r="D737"/>
      <c r="E737"/>
      <c r="F737"/>
      <c r="G737"/>
      <c r="H737"/>
      <c r="I737"/>
    </row>
    <row r="738" spans="4:9" x14ac:dyDescent="0.25">
      <c r="D738"/>
      <c r="E738"/>
      <c r="F738"/>
      <c r="G738"/>
      <c r="H738"/>
      <c r="I738"/>
    </row>
    <row r="739" spans="4:9" x14ac:dyDescent="0.25">
      <c r="D739"/>
      <c r="E739"/>
      <c r="F739"/>
      <c r="G739"/>
      <c r="H739"/>
      <c r="I739"/>
    </row>
    <row r="740" spans="4:9" x14ac:dyDescent="0.25">
      <c r="D740"/>
      <c r="E740"/>
      <c r="F740"/>
      <c r="G740"/>
      <c r="H740"/>
      <c r="I740"/>
    </row>
    <row r="741" spans="4:9" x14ac:dyDescent="0.25">
      <c r="D741"/>
      <c r="E741"/>
      <c r="F741"/>
      <c r="G741"/>
      <c r="H741"/>
      <c r="I741"/>
    </row>
    <row r="742" spans="4:9" x14ac:dyDescent="0.25">
      <c r="D742"/>
      <c r="E742"/>
      <c r="F742"/>
      <c r="G742"/>
      <c r="H742"/>
      <c r="I742"/>
    </row>
    <row r="743" spans="4:9" x14ac:dyDescent="0.25">
      <c r="D743"/>
      <c r="E743"/>
      <c r="F743"/>
      <c r="G743"/>
      <c r="H743"/>
      <c r="I743"/>
    </row>
    <row r="744" spans="4:9" x14ac:dyDescent="0.25">
      <c r="D744"/>
      <c r="E744"/>
      <c r="F744"/>
      <c r="G744"/>
      <c r="H744"/>
      <c r="I744"/>
    </row>
    <row r="745" spans="4:9" x14ac:dyDescent="0.25">
      <c r="D745"/>
      <c r="E745"/>
      <c r="F745"/>
      <c r="G745"/>
      <c r="H745"/>
      <c r="I745"/>
    </row>
    <row r="746" spans="4:9" x14ac:dyDescent="0.25">
      <c r="D746"/>
      <c r="E746"/>
      <c r="F746"/>
      <c r="G746"/>
      <c r="H746"/>
      <c r="I746"/>
    </row>
    <row r="747" spans="4:9" x14ac:dyDescent="0.25">
      <c r="D747"/>
      <c r="E747"/>
      <c r="F747"/>
      <c r="G747"/>
      <c r="H747"/>
      <c r="I747"/>
    </row>
    <row r="748" spans="4:9" x14ac:dyDescent="0.25">
      <c r="D748"/>
      <c r="E748"/>
      <c r="F748"/>
      <c r="G748"/>
      <c r="H748"/>
      <c r="I748"/>
    </row>
    <row r="749" spans="4:9" x14ac:dyDescent="0.25">
      <c r="D749"/>
      <c r="E749"/>
      <c r="F749"/>
      <c r="G749"/>
      <c r="H749"/>
      <c r="I749"/>
    </row>
    <row r="750" spans="4:9" x14ac:dyDescent="0.25">
      <c r="D750"/>
      <c r="E750"/>
      <c r="F750"/>
      <c r="G750"/>
      <c r="H750"/>
      <c r="I750"/>
    </row>
    <row r="751" spans="4:9" x14ac:dyDescent="0.25">
      <c r="D751"/>
      <c r="E751"/>
      <c r="F751"/>
      <c r="G751"/>
      <c r="H751"/>
      <c r="I751"/>
    </row>
    <row r="752" spans="4:9" x14ac:dyDescent="0.25">
      <c r="D752"/>
      <c r="E752"/>
      <c r="F752"/>
      <c r="G752"/>
      <c r="H752"/>
      <c r="I752"/>
    </row>
    <row r="753" spans="4:9" x14ac:dyDescent="0.25">
      <c r="D753"/>
      <c r="E753"/>
      <c r="F753"/>
      <c r="G753"/>
      <c r="H753"/>
      <c r="I753"/>
    </row>
    <row r="754" spans="4:9" x14ac:dyDescent="0.25">
      <c r="D754"/>
      <c r="E754"/>
      <c r="F754"/>
      <c r="G754"/>
      <c r="H754"/>
      <c r="I754"/>
    </row>
    <row r="755" spans="4:9" x14ac:dyDescent="0.25">
      <c r="D755"/>
      <c r="E755"/>
      <c r="F755"/>
      <c r="G755"/>
      <c r="H755"/>
      <c r="I755"/>
    </row>
    <row r="756" spans="4:9" x14ac:dyDescent="0.25">
      <c r="D756"/>
      <c r="E756"/>
      <c r="F756"/>
      <c r="G756"/>
      <c r="H756"/>
      <c r="I756"/>
    </row>
    <row r="757" spans="4:9" x14ac:dyDescent="0.25">
      <c r="D757"/>
      <c r="E757"/>
      <c r="F757"/>
      <c r="G757"/>
      <c r="H757"/>
      <c r="I757"/>
    </row>
    <row r="758" spans="4:9" x14ac:dyDescent="0.25">
      <c r="D758"/>
      <c r="E758"/>
      <c r="F758"/>
      <c r="G758"/>
      <c r="H758"/>
      <c r="I758"/>
    </row>
    <row r="759" spans="4:9" x14ac:dyDescent="0.25">
      <c r="D759"/>
      <c r="E759"/>
      <c r="F759"/>
      <c r="G759"/>
      <c r="H759"/>
      <c r="I759"/>
    </row>
    <row r="760" spans="4:9" x14ac:dyDescent="0.25">
      <c r="D760"/>
      <c r="E760"/>
      <c r="F760"/>
      <c r="G760"/>
      <c r="H760"/>
      <c r="I760"/>
    </row>
    <row r="761" spans="4:9" x14ac:dyDescent="0.25">
      <c r="D761"/>
      <c r="E761"/>
      <c r="F761"/>
      <c r="G761"/>
      <c r="H761"/>
      <c r="I761"/>
    </row>
    <row r="762" spans="4:9" x14ac:dyDescent="0.25">
      <c r="D762"/>
      <c r="E762"/>
      <c r="F762"/>
      <c r="G762"/>
      <c r="H762"/>
      <c r="I762"/>
    </row>
    <row r="763" spans="4:9" x14ac:dyDescent="0.25">
      <c r="D763"/>
      <c r="E763"/>
      <c r="F763"/>
      <c r="G763"/>
      <c r="H763"/>
      <c r="I763"/>
    </row>
    <row r="764" spans="4:9" x14ac:dyDescent="0.25">
      <c r="D764"/>
      <c r="E764"/>
      <c r="F764"/>
      <c r="G764"/>
      <c r="H764"/>
      <c r="I764"/>
    </row>
    <row r="765" spans="4:9" x14ac:dyDescent="0.25">
      <c r="D765"/>
      <c r="E765"/>
      <c r="F765"/>
      <c r="G765"/>
      <c r="H765"/>
      <c r="I765"/>
    </row>
    <row r="766" spans="4:9" x14ac:dyDescent="0.25">
      <c r="D766"/>
      <c r="E766"/>
      <c r="F766"/>
      <c r="G766"/>
      <c r="H766"/>
      <c r="I766"/>
    </row>
    <row r="767" spans="4:9" x14ac:dyDescent="0.25">
      <c r="D767"/>
      <c r="E767"/>
      <c r="F767"/>
      <c r="G767"/>
      <c r="H767"/>
      <c r="I767"/>
    </row>
    <row r="768" spans="4:9" x14ac:dyDescent="0.25">
      <c r="D768"/>
      <c r="E768"/>
      <c r="F768"/>
      <c r="G768"/>
      <c r="H768"/>
      <c r="I768"/>
    </row>
    <row r="769" spans="4:9" x14ac:dyDescent="0.25">
      <c r="D769"/>
      <c r="E769"/>
      <c r="F769"/>
      <c r="G769"/>
      <c r="H769"/>
      <c r="I769"/>
    </row>
    <row r="770" spans="4:9" x14ac:dyDescent="0.25">
      <c r="D770"/>
      <c r="E770"/>
      <c r="F770"/>
      <c r="G770"/>
      <c r="H770"/>
      <c r="I770"/>
    </row>
    <row r="771" spans="4:9" x14ac:dyDescent="0.25">
      <c r="D771"/>
      <c r="E771"/>
      <c r="F771"/>
      <c r="G771"/>
      <c r="H771"/>
      <c r="I771"/>
    </row>
    <row r="772" spans="4:9" x14ac:dyDescent="0.25">
      <c r="D772"/>
      <c r="E772"/>
      <c r="F772"/>
      <c r="G772"/>
      <c r="H772"/>
      <c r="I772"/>
    </row>
    <row r="773" spans="4:9" x14ac:dyDescent="0.25">
      <c r="D773"/>
      <c r="E773"/>
      <c r="F773"/>
      <c r="G773"/>
      <c r="H773"/>
      <c r="I773"/>
    </row>
    <row r="774" spans="4:9" x14ac:dyDescent="0.25">
      <c r="D774"/>
      <c r="E774"/>
      <c r="F774"/>
      <c r="G774"/>
      <c r="H774"/>
      <c r="I774"/>
    </row>
    <row r="775" spans="4:9" x14ac:dyDescent="0.25">
      <c r="D775"/>
      <c r="E775"/>
      <c r="F775"/>
      <c r="G775"/>
      <c r="H775"/>
      <c r="I775"/>
    </row>
    <row r="776" spans="4:9" x14ac:dyDescent="0.25">
      <c r="D776"/>
      <c r="E776"/>
      <c r="F776"/>
      <c r="G776"/>
      <c r="H776"/>
      <c r="I776"/>
    </row>
    <row r="777" spans="4:9" x14ac:dyDescent="0.25">
      <c r="D777"/>
      <c r="E777"/>
      <c r="F777"/>
      <c r="G777"/>
      <c r="H777"/>
      <c r="I777"/>
    </row>
    <row r="778" spans="4:9" x14ac:dyDescent="0.25">
      <c r="D778"/>
      <c r="E778"/>
      <c r="F778"/>
      <c r="G778"/>
      <c r="H778"/>
      <c r="I778"/>
    </row>
    <row r="779" spans="4:9" x14ac:dyDescent="0.25">
      <c r="D779"/>
      <c r="E779"/>
      <c r="F779"/>
      <c r="G779"/>
      <c r="H779"/>
      <c r="I779"/>
    </row>
    <row r="780" spans="4:9" x14ac:dyDescent="0.25">
      <c r="D780"/>
      <c r="E780"/>
      <c r="F780"/>
      <c r="G780"/>
      <c r="H780"/>
      <c r="I780"/>
    </row>
    <row r="781" spans="4:9" x14ac:dyDescent="0.25">
      <c r="D781"/>
      <c r="E781"/>
      <c r="F781"/>
      <c r="G781"/>
      <c r="H781"/>
      <c r="I781"/>
    </row>
    <row r="782" spans="4:9" x14ac:dyDescent="0.25">
      <c r="D782"/>
      <c r="E782"/>
      <c r="F782"/>
      <c r="G782"/>
      <c r="H782"/>
      <c r="I782"/>
    </row>
    <row r="783" spans="4:9" x14ac:dyDescent="0.25">
      <c r="D783"/>
      <c r="E783"/>
      <c r="F783"/>
      <c r="G783"/>
      <c r="H783"/>
      <c r="I783"/>
    </row>
    <row r="784" spans="4:9" x14ac:dyDescent="0.25">
      <c r="D784"/>
      <c r="E784"/>
      <c r="F784"/>
      <c r="G784"/>
      <c r="H784"/>
      <c r="I784"/>
    </row>
    <row r="785" spans="4:9" x14ac:dyDescent="0.25">
      <c r="D785"/>
      <c r="E785"/>
      <c r="F785"/>
      <c r="G785"/>
      <c r="H785"/>
      <c r="I785"/>
    </row>
    <row r="786" spans="4:9" x14ac:dyDescent="0.25">
      <c r="D786"/>
      <c r="E786"/>
      <c r="F786"/>
      <c r="G786"/>
      <c r="H786"/>
      <c r="I786"/>
    </row>
    <row r="787" spans="4:9" x14ac:dyDescent="0.25">
      <c r="D787"/>
      <c r="E787"/>
      <c r="F787"/>
      <c r="G787"/>
      <c r="H787"/>
      <c r="I787"/>
    </row>
    <row r="788" spans="4:9" x14ac:dyDescent="0.25">
      <c r="D788"/>
      <c r="E788"/>
      <c r="F788"/>
      <c r="G788"/>
      <c r="H788"/>
      <c r="I788"/>
    </row>
    <row r="789" spans="4:9" x14ac:dyDescent="0.25">
      <c r="D789"/>
      <c r="E789"/>
      <c r="F789"/>
      <c r="G789"/>
      <c r="H789"/>
      <c r="I789"/>
    </row>
    <row r="790" spans="4:9" x14ac:dyDescent="0.25">
      <c r="D790"/>
      <c r="E790"/>
      <c r="F790"/>
      <c r="G790"/>
      <c r="H790"/>
      <c r="I790"/>
    </row>
    <row r="791" spans="4:9" x14ac:dyDescent="0.25">
      <c r="D791"/>
      <c r="E791"/>
      <c r="F791"/>
      <c r="G791"/>
      <c r="H791"/>
      <c r="I791"/>
    </row>
    <row r="792" spans="4:9" x14ac:dyDescent="0.25">
      <c r="D792"/>
      <c r="E792"/>
      <c r="F792"/>
      <c r="G792"/>
      <c r="H792"/>
      <c r="I792"/>
    </row>
    <row r="793" spans="4:9" x14ac:dyDescent="0.25">
      <c r="D793"/>
      <c r="E793"/>
      <c r="F793"/>
      <c r="G793"/>
      <c r="H793"/>
      <c r="I793"/>
    </row>
    <row r="794" spans="4:9" x14ac:dyDescent="0.25">
      <c r="D794"/>
      <c r="E794"/>
      <c r="F794"/>
      <c r="G794"/>
      <c r="H794"/>
      <c r="I794"/>
    </row>
    <row r="795" spans="4:9" x14ac:dyDescent="0.25">
      <c r="D795"/>
      <c r="E795"/>
      <c r="F795"/>
      <c r="G795"/>
      <c r="H795"/>
      <c r="I795"/>
    </row>
    <row r="796" spans="4:9" x14ac:dyDescent="0.25">
      <c r="D796"/>
      <c r="E796"/>
      <c r="F796"/>
      <c r="G796"/>
      <c r="H796"/>
      <c r="I796"/>
    </row>
    <row r="797" spans="4:9" x14ac:dyDescent="0.25">
      <c r="D797"/>
      <c r="E797"/>
      <c r="F797"/>
      <c r="G797"/>
      <c r="H797"/>
      <c r="I797"/>
    </row>
    <row r="798" spans="4:9" x14ac:dyDescent="0.25">
      <c r="D798"/>
      <c r="E798"/>
      <c r="F798"/>
      <c r="G798"/>
      <c r="H798"/>
      <c r="I798"/>
    </row>
    <row r="799" spans="4:9" x14ac:dyDescent="0.25">
      <c r="D799"/>
      <c r="E799"/>
      <c r="F799"/>
      <c r="G799"/>
      <c r="H799"/>
      <c r="I799"/>
    </row>
    <row r="800" spans="4:9" x14ac:dyDescent="0.25">
      <c r="D800"/>
      <c r="E800"/>
      <c r="F800"/>
      <c r="G800"/>
      <c r="H800"/>
      <c r="I800"/>
    </row>
    <row r="801" spans="4:9" x14ac:dyDescent="0.25">
      <c r="D801"/>
      <c r="E801"/>
      <c r="F801"/>
      <c r="G801"/>
      <c r="H801"/>
      <c r="I801"/>
    </row>
    <row r="802" spans="4:9" x14ac:dyDescent="0.25">
      <c r="D802"/>
      <c r="E802"/>
      <c r="F802"/>
      <c r="G802"/>
      <c r="H802"/>
      <c r="I802"/>
    </row>
    <row r="803" spans="4:9" x14ac:dyDescent="0.25">
      <c r="D803"/>
      <c r="E803"/>
      <c r="F803"/>
      <c r="G803"/>
      <c r="H803"/>
      <c r="I803"/>
    </row>
    <row r="804" spans="4:9" x14ac:dyDescent="0.25">
      <c r="D804"/>
      <c r="E804"/>
      <c r="F804"/>
      <c r="G804"/>
      <c r="H804"/>
      <c r="I804"/>
    </row>
    <row r="805" spans="4:9" x14ac:dyDescent="0.25">
      <c r="D805"/>
      <c r="E805"/>
      <c r="F805"/>
      <c r="G805"/>
      <c r="H805"/>
      <c r="I805"/>
    </row>
    <row r="806" spans="4:9" x14ac:dyDescent="0.25">
      <c r="D806"/>
      <c r="E806"/>
      <c r="F806"/>
      <c r="G806"/>
      <c r="H806"/>
      <c r="I806"/>
    </row>
    <row r="807" spans="4:9" x14ac:dyDescent="0.25">
      <c r="D807"/>
      <c r="E807"/>
      <c r="F807"/>
      <c r="G807"/>
      <c r="H807"/>
      <c r="I807"/>
    </row>
    <row r="808" spans="4:9" x14ac:dyDescent="0.25">
      <c r="D808"/>
      <c r="E808"/>
      <c r="F808"/>
      <c r="G808"/>
      <c r="H808"/>
      <c r="I808"/>
    </row>
    <row r="809" spans="4:9" x14ac:dyDescent="0.25">
      <c r="D809"/>
      <c r="E809"/>
      <c r="F809"/>
      <c r="G809"/>
      <c r="H809"/>
      <c r="I809"/>
    </row>
    <row r="810" spans="4:9" x14ac:dyDescent="0.25">
      <c r="D810"/>
      <c r="E810"/>
      <c r="F810"/>
      <c r="G810"/>
      <c r="H810"/>
      <c r="I810"/>
    </row>
    <row r="811" spans="4:9" x14ac:dyDescent="0.25">
      <c r="D811"/>
      <c r="E811"/>
      <c r="F811"/>
      <c r="G811"/>
      <c r="H811"/>
      <c r="I811"/>
    </row>
    <row r="812" spans="4:9" x14ac:dyDescent="0.25">
      <c r="D812"/>
      <c r="E812"/>
      <c r="F812"/>
      <c r="G812"/>
      <c r="H812"/>
      <c r="I812"/>
    </row>
    <row r="813" spans="4:9" x14ac:dyDescent="0.25">
      <c r="D813"/>
      <c r="E813"/>
      <c r="F813"/>
      <c r="G813"/>
      <c r="H813"/>
      <c r="I813"/>
    </row>
    <row r="814" spans="4:9" x14ac:dyDescent="0.25">
      <c r="D814"/>
      <c r="E814"/>
      <c r="F814"/>
      <c r="G814"/>
      <c r="H814"/>
      <c r="I814"/>
    </row>
    <row r="815" spans="4:9" x14ac:dyDescent="0.25">
      <c r="D815"/>
      <c r="E815"/>
      <c r="F815"/>
      <c r="G815"/>
      <c r="H815"/>
      <c r="I815"/>
    </row>
    <row r="816" spans="4:9" x14ac:dyDescent="0.25">
      <c r="D816"/>
      <c r="E816"/>
      <c r="F816"/>
      <c r="G816"/>
      <c r="H816"/>
      <c r="I816"/>
    </row>
    <row r="817" spans="4:9" x14ac:dyDescent="0.25">
      <c r="D817"/>
      <c r="E817"/>
      <c r="F817"/>
      <c r="G817"/>
      <c r="H817"/>
      <c r="I817"/>
    </row>
    <row r="818" spans="4:9" x14ac:dyDescent="0.25">
      <c r="D818"/>
      <c r="E818"/>
      <c r="F818"/>
      <c r="G818"/>
      <c r="H818"/>
      <c r="I818"/>
    </row>
    <row r="819" spans="4:9" x14ac:dyDescent="0.25">
      <c r="D819"/>
      <c r="E819"/>
      <c r="F819"/>
      <c r="G819"/>
      <c r="H819"/>
      <c r="I819"/>
    </row>
    <row r="820" spans="4:9" x14ac:dyDescent="0.25">
      <c r="D820"/>
      <c r="E820"/>
      <c r="F820"/>
      <c r="G820"/>
      <c r="H820"/>
      <c r="I820"/>
    </row>
    <row r="821" spans="4:9" x14ac:dyDescent="0.25">
      <c r="D821"/>
      <c r="E821"/>
      <c r="F821"/>
      <c r="G821"/>
      <c r="H821"/>
      <c r="I821"/>
    </row>
    <row r="822" spans="4:9" x14ac:dyDescent="0.25">
      <c r="D822"/>
      <c r="E822"/>
      <c r="F822"/>
      <c r="G822"/>
      <c r="H822"/>
      <c r="I822"/>
    </row>
    <row r="823" spans="4:9" x14ac:dyDescent="0.25">
      <c r="D823"/>
      <c r="E823"/>
      <c r="F823"/>
      <c r="G823"/>
      <c r="H823"/>
      <c r="I823"/>
    </row>
    <row r="824" spans="4:9" x14ac:dyDescent="0.25">
      <c r="D824"/>
      <c r="E824"/>
      <c r="F824"/>
      <c r="G824"/>
      <c r="H824"/>
      <c r="I824"/>
    </row>
    <row r="825" spans="4:9" x14ac:dyDescent="0.25">
      <c r="D825"/>
      <c r="E825"/>
      <c r="F825"/>
      <c r="G825"/>
      <c r="H825"/>
      <c r="I825"/>
    </row>
    <row r="826" spans="4:9" x14ac:dyDescent="0.25">
      <c r="D826"/>
      <c r="E826"/>
      <c r="F826"/>
      <c r="G826"/>
      <c r="H826"/>
      <c r="I826"/>
    </row>
    <row r="827" spans="4:9" x14ac:dyDescent="0.25">
      <c r="D827"/>
      <c r="E827"/>
      <c r="F827"/>
      <c r="G827"/>
      <c r="H827"/>
      <c r="I827"/>
    </row>
    <row r="828" spans="4:9" x14ac:dyDescent="0.25">
      <c r="D828"/>
      <c r="E828"/>
      <c r="F828"/>
      <c r="G828"/>
      <c r="H828"/>
      <c r="I828"/>
    </row>
    <row r="829" spans="4:9" x14ac:dyDescent="0.25">
      <c r="D829"/>
      <c r="E829"/>
      <c r="F829"/>
      <c r="G829"/>
      <c r="H829"/>
      <c r="I829"/>
    </row>
    <row r="830" spans="4:9" x14ac:dyDescent="0.25">
      <c r="D830"/>
      <c r="E830"/>
      <c r="F830"/>
      <c r="G830"/>
      <c r="H830"/>
      <c r="I830"/>
    </row>
    <row r="831" spans="4:9" x14ac:dyDescent="0.25">
      <c r="D831"/>
      <c r="E831"/>
      <c r="F831"/>
      <c r="G831"/>
      <c r="H831"/>
      <c r="I831"/>
    </row>
    <row r="832" spans="4:9" x14ac:dyDescent="0.25">
      <c r="D832"/>
      <c r="E832"/>
      <c r="F832"/>
      <c r="G832"/>
      <c r="H832"/>
      <c r="I832"/>
    </row>
    <row r="833" spans="4:9" x14ac:dyDescent="0.25">
      <c r="D833"/>
      <c r="E833"/>
      <c r="F833"/>
      <c r="G833"/>
      <c r="H833"/>
      <c r="I833"/>
    </row>
    <row r="834" spans="4:9" x14ac:dyDescent="0.25">
      <c r="D834"/>
      <c r="E834"/>
      <c r="F834"/>
      <c r="G834"/>
      <c r="H834"/>
      <c r="I834"/>
    </row>
    <row r="835" spans="4:9" x14ac:dyDescent="0.25">
      <c r="D835"/>
      <c r="E835"/>
      <c r="F835"/>
      <c r="G835"/>
      <c r="H835"/>
      <c r="I835"/>
    </row>
    <row r="836" spans="4:9" x14ac:dyDescent="0.25">
      <c r="D836"/>
      <c r="E836"/>
      <c r="F836"/>
      <c r="G836"/>
      <c r="H836"/>
      <c r="I836"/>
    </row>
    <row r="837" spans="4:9" x14ac:dyDescent="0.25">
      <c r="D837"/>
      <c r="E837"/>
      <c r="F837"/>
      <c r="G837"/>
      <c r="H837"/>
      <c r="I837"/>
    </row>
    <row r="838" spans="4:9" x14ac:dyDescent="0.25">
      <c r="D838"/>
      <c r="E838"/>
      <c r="F838"/>
      <c r="G838"/>
      <c r="H838"/>
      <c r="I838"/>
    </row>
    <row r="839" spans="4:9" x14ac:dyDescent="0.25">
      <c r="D839"/>
      <c r="E839"/>
      <c r="F839"/>
      <c r="G839"/>
      <c r="H839"/>
      <c r="I839"/>
    </row>
    <row r="840" spans="4:9" x14ac:dyDescent="0.25">
      <c r="D840"/>
      <c r="E840"/>
      <c r="F840"/>
      <c r="G840"/>
      <c r="H840"/>
      <c r="I840"/>
    </row>
    <row r="841" spans="4:9" x14ac:dyDescent="0.25">
      <c r="D841"/>
      <c r="E841"/>
      <c r="F841"/>
      <c r="G841"/>
      <c r="H841"/>
      <c r="I841"/>
    </row>
    <row r="842" spans="4:9" x14ac:dyDescent="0.25">
      <c r="D842"/>
      <c r="E842"/>
      <c r="F842"/>
      <c r="G842"/>
      <c r="H842"/>
      <c r="I842"/>
    </row>
    <row r="843" spans="4:9" x14ac:dyDescent="0.25">
      <c r="D843"/>
      <c r="E843"/>
      <c r="F843"/>
      <c r="G843"/>
      <c r="H843"/>
      <c r="I843"/>
    </row>
    <row r="844" spans="4:9" x14ac:dyDescent="0.25">
      <c r="D844"/>
      <c r="E844"/>
      <c r="F844"/>
      <c r="G844"/>
      <c r="H844"/>
      <c r="I844"/>
    </row>
    <row r="845" spans="4:9" x14ac:dyDescent="0.25">
      <c r="D845"/>
      <c r="E845"/>
      <c r="F845"/>
      <c r="G845"/>
      <c r="H845"/>
      <c r="I845"/>
    </row>
    <row r="846" spans="4:9" x14ac:dyDescent="0.25">
      <c r="D846"/>
      <c r="E846"/>
      <c r="F846"/>
      <c r="G846"/>
      <c r="H846"/>
      <c r="I846"/>
    </row>
    <row r="847" spans="4:9" x14ac:dyDescent="0.25">
      <c r="D847"/>
      <c r="E847"/>
      <c r="F847"/>
      <c r="G847"/>
      <c r="H847"/>
      <c r="I847"/>
    </row>
    <row r="848" spans="4:9" x14ac:dyDescent="0.25">
      <c r="D848"/>
      <c r="E848"/>
      <c r="F848"/>
      <c r="G848"/>
      <c r="H848"/>
      <c r="I848"/>
    </row>
    <row r="849" spans="4:9" x14ac:dyDescent="0.25">
      <c r="D849"/>
      <c r="E849"/>
      <c r="F849"/>
      <c r="G849"/>
      <c r="H849"/>
      <c r="I849"/>
    </row>
    <row r="850" spans="4:9" x14ac:dyDescent="0.25">
      <c r="D850"/>
      <c r="E850"/>
      <c r="F850"/>
      <c r="G850"/>
      <c r="H850"/>
      <c r="I850"/>
    </row>
    <row r="851" spans="4:9" x14ac:dyDescent="0.25">
      <c r="D851"/>
      <c r="E851"/>
      <c r="F851"/>
      <c r="G851"/>
      <c r="H851"/>
      <c r="I851"/>
    </row>
    <row r="852" spans="4:9" x14ac:dyDescent="0.25">
      <c r="D852"/>
      <c r="E852"/>
      <c r="F852"/>
      <c r="G852"/>
      <c r="H852"/>
      <c r="I852"/>
    </row>
    <row r="853" spans="4:9" x14ac:dyDescent="0.25">
      <c r="D853"/>
      <c r="E853"/>
      <c r="F853"/>
      <c r="G853"/>
      <c r="H853"/>
      <c r="I853"/>
    </row>
    <row r="854" spans="4:9" x14ac:dyDescent="0.25">
      <c r="D854"/>
      <c r="E854"/>
      <c r="F854"/>
      <c r="G854"/>
      <c r="H854"/>
      <c r="I854"/>
    </row>
    <row r="855" spans="4:9" x14ac:dyDescent="0.25">
      <c r="D855"/>
      <c r="E855"/>
      <c r="F855"/>
      <c r="G855"/>
      <c r="H855"/>
      <c r="I855"/>
    </row>
    <row r="856" spans="4:9" x14ac:dyDescent="0.25">
      <c r="D856"/>
      <c r="E856"/>
      <c r="F856"/>
      <c r="G856"/>
      <c r="H856"/>
      <c r="I856"/>
    </row>
    <row r="857" spans="4:9" x14ac:dyDescent="0.25">
      <c r="D857"/>
      <c r="E857"/>
      <c r="F857"/>
      <c r="G857"/>
      <c r="H857"/>
      <c r="I857"/>
    </row>
    <row r="858" spans="4:9" x14ac:dyDescent="0.25">
      <c r="D858"/>
      <c r="E858"/>
      <c r="F858"/>
      <c r="G858"/>
      <c r="H858"/>
      <c r="I858"/>
    </row>
    <row r="859" spans="4:9" x14ac:dyDescent="0.25">
      <c r="D859"/>
      <c r="E859"/>
      <c r="F859"/>
      <c r="G859"/>
      <c r="H859"/>
      <c r="I859"/>
    </row>
    <row r="860" spans="4:9" x14ac:dyDescent="0.25">
      <c r="D860"/>
      <c r="E860"/>
      <c r="F860"/>
      <c r="G860"/>
      <c r="H860"/>
      <c r="I860"/>
    </row>
    <row r="861" spans="4:9" x14ac:dyDescent="0.25">
      <c r="D861"/>
      <c r="E861"/>
      <c r="F861"/>
      <c r="G861"/>
      <c r="H861"/>
      <c r="I861"/>
    </row>
    <row r="862" spans="4:9" x14ac:dyDescent="0.25">
      <c r="D862"/>
      <c r="E862"/>
      <c r="F862"/>
      <c r="G862"/>
      <c r="H862"/>
      <c r="I862"/>
    </row>
    <row r="863" spans="4:9" x14ac:dyDescent="0.25">
      <c r="D863"/>
      <c r="E863"/>
      <c r="F863"/>
      <c r="G863"/>
      <c r="H863"/>
      <c r="I863"/>
    </row>
    <row r="864" spans="4:9" x14ac:dyDescent="0.25">
      <c r="D864"/>
      <c r="E864"/>
      <c r="F864"/>
      <c r="G864"/>
      <c r="H864"/>
      <c r="I864"/>
    </row>
    <row r="865" spans="4:9" x14ac:dyDescent="0.25">
      <c r="D865"/>
      <c r="E865"/>
      <c r="F865"/>
      <c r="G865"/>
      <c r="H865"/>
      <c r="I865"/>
    </row>
    <row r="866" spans="4:9" x14ac:dyDescent="0.25">
      <c r="D866"/>
      <c r="E866"/>
      <c r="F866"/>
      <c r="G866"/>
      <c r="H866"/>
      <c r="I866"/>
    </row>
    <row r="867" spans="4:9" x14ac:dyDescent="0.25">
      <c r="D867"/>
      <c r="E867"/>
      <c r="F867"/>
      <c r="G867"/>
      <c r="H867"/>
      <c r="I867"/>
    </row>
    <row r="868" spans="4:9" x14ac:dyDescent="0.25">
      <c r="D868"/>
      <c r="E868"/>
      <c r="F868"/>
      <c r="G868"/>
      <c r="H868"/>
      <c r="I868"/>
    </row>
    <row r="869" spans="4:9" x14ac:dyDescent="0.25">
      <c r="D869"/>
      <c r="E869"/>
      <c r="F869"/>
      <c r="G869"/>
      <c r="H869"/>
      <c r="I869"/>
    </row>
    <row r="870" spans="4:9" x14ac:dyDescent="0.25">
      <c r="D870"/>
      <c r="E870"/>
      <c r="F870"/>
      <c r="G870"/>
      <c r="H870"/>
      <c r="I870"/>
    </row>
    <row r="871" spans="4:9" x14ac:dyDescent="0.25">
      <c r="D871"/>
      <c r="E871"/>
      <c r="F871"/>
      <c r="G871"/>
      <c r="H871"/>
      <c r="I871"/>
    </row>
    <row r="872" spans="4:9" x14ac:dyDescent="0.25">
      <c r="D872"/>
      <c r="E872"/>
      <c r="F872"/>
      <c r="G872"/>
      <c r="H872"/>
      <c r="I872"/>
    </row>
    <row r="873" spans="4:9" x14ac:dyDescent="0.25">
      <c r="D873"/>
      <c r="E873"/>
      <c r="F873"/>
      <c r="G873"/>
      <c r="H873"/>
      <c r="I873"/>
    </row>
    <row r="874" spans="4:9" x14ac:dyDescent="0.25">
      <c r="D874"/>
      <c r="E874"/>
      <c r="F874"/>
      <c r="G874"/>
      <c r="H874"/>
      <c r="I874"/>
    </row>
    <row r="875" spans="4:9" x14ac:dyDescent="0.25">
      <c r="D875"/>
      <c r="E875"/>
      <c r="F875"/>
      <c r="G875"/>
      <c r="H875"/>
      <c r="I875"/>
    </row>
    <row r="876" spans="4:9" x14ac:dyDescent="0.25">
      <c r="D876"/>
      <c r="E876"/>
      <c r="F876"/>
      <c r="G876"/>
      <c r="H876"/>
      <c r="I876"/>
    </row>
    <row r="877" spans="4:9" x14ac:dyDescent="0.25">
      <c r="D877"/>
      <c r="E877"/>
      <c r="F877"/>
      <c r="G877"/>
      <c r="H877"/>
      <c r="I877"/>
    </row>
    <row r="878" spans="4:9" x14ac:dyDescent="0.25">
      <c r="D878"/>
      <c r="E878"/>
      <c r="F878"/>
      <c r="G878"/>
      <c r="H878"/>
      <c r="I878"/>
    </row>
    <row r="879" spans="4:9" x14ac:dyDescent="0.25">
      <c r="D879"/>
      <c r="E879"/>
      <c r="F879"/>
      <c r="G879"/>
      <c r="H879"/>
      <c r="I879"/>
    </row>
    <row r="880" spans="4:9" x14ac:dyDescent="0.25">
      <c r="D880"/>
      <c r="E880"/>
      <c r="F880"/>
      <c r="G880"/>
      <c r="H880"/>
      <c r="I880"/>
    </row>
    <row r="881" spans="4:9" x14ac:dyDescent="0.25">
      <c r="D881"/>
      <c r="E881"/>
      <c r="F881"/>
      <c r="G881"/>
      <c r="H881"/>
      <c r="I881"/>
    </row>
    <row r="882" spans="4:9" x14ac:dyDescent="0.25">
      <c r="D882"/>
      <c r="E882"/>
      <c r="F882"/>
      <c r="G882"/>
      <c r="H882"/>
      <c r="I882"/>
    </row>
    <row r="883" spans="4:9" x14ac:dyDescent="0.25">
      <c r="D883"/>
      <c r="E883"/>
      <c r="F883"/>
      <c r="G883"/>
      <c r="H883"/>
      <c r="I883"/>
    </row>
    <row r="884" spans="4:9" x14ac:dyDescent="0.25">
      <c r="D884"/>
      <c r="E884"/>
      <c r="F884"/>
      <c r="G884"/>
      <c r="H884"/>
      <c r="I884"/>
    </row>
    <row r="885" spans="4:9" x14ac:dyDescent="0.25">
      <c r="D885"/>
      <c r="E885"/>
      <c r="F885"/>
      <c r="G885"/>
      <c r="H885"/>
      <c r="I885"/>
    </row>
    <row r="886" spans="4:9" x14ac:dyDescent="0.25">
      <c r="D886"/>
      <c r="E886"/>
      <c r="F886"/>
      <c r="G886"/>
      <c r="H886"/>
      <c r="I886"/>
    </row>
    <row r="887" spans="4:9" x14ac:dyDescent="0.25">
      <c r="D887"/>
      <c r="E887"/>
      <c r="F887"/>
      <c r="G887"/>
      <c r="H887"/>
      <c r="I887"/>
    </row>
    <row r="888" spans="4:9" x14ac:dyDescent="0.25">
      <c r="D888"/>
      <c r="E888"/>
      <c r="F888"/>
      <c r="G888"/>
      <c r="H888"/>
      <c r="I888"/>
    </row>
    <row r="889" spans="4:9" x14ac:dyDescent="0.25">
      <c r="D889"/>
      <c r="E889"/>
      <c r="F889"/>
      <c r="G889"/>
      <c r="H889"/>
      <c r="I889"/>
    </row>
    <row r="890" spans="4:9" x14ac:dyDescent="0.25">
      <c r="D890"/>
      <c r="E890"/>
      <c r="F890"/>
      <c r="G890"/>
      <c r="H890"/>
      <c r="I890"/>
    </row>
    <row r="891" spans="4:9" x14ac:dyDescent="0.25">
      <c r="D891"/>
      <c r="E891"/>
      <c r="F891"/>
      <c r="G891"/>
      <c r="H891"/>
      <c r="I891"/>
    </row>
    <row r="892" spans="4:9" x14ac:dyDescent="0.25">
      <c r="D892"/>
      <c r="E892"/>
      <c r="F892"/>
      <c r="G892"/>
      <c r="H892"/>
      <c r="I892"/>
    </row>
    <row r="893" spans="4:9" x14ac:dyDescent="0.25">
      <c r="D893"/>
      <c r="E893"/>
      <c r="F893"/>
      <c r="G893"/>
      <c r="H893"/>
      <c r="I893"/>
    </row>
    <row r="894" spans="4:9" x14ac:dyDescent="0.25">
      <c r="D894"/>
      <c r="E894"/>
      <c r="F894"/>
      <c r="G894"/>
      <c r="H894"/>
      <c r="I894"/>
    </row>
    <row r="895" spans="4:9" x14ac:dyDescent="0.25">
      <c r="D895"/>
      <c r="E895"/>
      <c r="F895"/>
      <c r="G895"/>
      <c r="H895"/>
      <c r="I895"/>
    </row>
    <row r="896" spans="4:9" x14ac:dyDescent="0.25">
      <c r="D896"/>
      <c r="E896"/>
      <c r="F896"/>
      <c r="G896"/>
      <c r="H896"/>
      <c r="I896"/>
    </row>
    <row r="897" spans="4:9" x14ac:dyDescent="0.25">
      <c r="D897"/>
      <c r="E897"/>
      <c r="F897"/>
      <c r="G897"/>
      <c r="H897"/>
      <c r="I897"/>
    </row>
    <row r="898" spans="4:9" x14ac:dyDescent="0.25">
      <c r="D898"/>
      <c r="E898"/>
      <c r="F898"/>
      <c r="G898"/>
      <c r="H898"/>
      <c r="I898"/>
    </row>
    <row r="899" spans="4:9" x14ac:dyDescent="0.25">
      <c r="D899"/>
      <c r="E899"/>
      <c r="F899"/>
      <c r="G899"/>
      <c r="H899"/>
      <c r="I899"/>
    </row>
    <row r="900" spans="4:9" x14ac:dyDescent="0.25">
      <c r="D900"/>
      <c r="E900"/>
      <c r="F900"/>
      <c r="G900"/>
      <c r="H900"/>
      <c r="I900"/>
    </row>
    <row r="901" spans="4:9" x14ac:dyDescent="0.25">
      <c r="D901"/>
      <c r="E901"/>
      <c r="F901"/>
      <c r="G901"/>
      <c r="H901"/>
      <c r="I901"/>
    </row>
    <row r="902" spans="4:9" x14ac:dyDescent="0.25">
      <c r="D902"/>
      <c r="E902"/>
      <c r="F902"/>
      <c r="G902"/>
      <c r="H902"/>
      <c r="I902"/>
    </row>
    <row r="903" spans="4:9" x14ac:dyDescent="0.25">
      <c r="D903"/>
      <c r="E903"/>
      <c r="F903"/>
      <c r="G903"/>
      <c r="H903"/>
      <c r="I903"/>
    </row>
    <row r="904" spans="4:9" x14ac:dyDescent="0.25">
      <c r="D904"/>
      <c r="E904"/>
      <c r="F904"/>
      <c r="G904"/>
      <c r="H904"/>
      <c r="I904"/>
    </row>
    <row r="905" spans="4:9" x14ac:dyDescent="0.25">
      <c r="D905"/>
      <c r="E905"/>
      <c r="F905"/>
      <c r="G905"/>
      <c r="H905"/>
      <c r="I905"/>
    </row>
    <row r="906" spans="4:9" x14ac:dyDescent="0.25">
      <c r="D906"/>
      <c r="E906"/>
      <c r="F906"/>
      <c r="G906"/>
      <c r="H906"/>
      <c r="I906"/>
    </row>
    <row r="907" spans="4:9" x14ac:dyDescent="0.25">
      <c r="D907"/>
      <c r="E907"/>
      <c r="F907"/>
      <c r="G907"/>
      <c r="H907"/>
      <c r="I907"/>
    </row>
    <row r="908" spans="4:9" x14ac:dyDescent="0.25">
      <c r="D908"/>
      <c r="E908"/>
      <c r="F908"/>
      <c r="G908"/>
      <c r="H908"/>
      <c r="I908"/>
    </row>
    <row r="909" spans="4:9" x14ac:dyDescent="0.25">
      <c r="D909"/>
      <c r="E909"/>
      <c r="F909"/>
      <c r="G909"/>
      <c r="H909"/>
      <c r="I909"/>
    </row>
    <row r="910" spans="4:9" x14ac:dyDescent="0.25">
      <c r="D910"/>
      <c r="E910"/>
      <c r="F910"/>
      <c r="G910"/>
      <c r="H910"/>
      <c r="I910"/>
    </row>
    <row r="911" spans="4:9" x14ac:dyDescent="0.25">
      <c r="D911"/>
      <c r="E911"/>
      <c r="F911"/>
      <c r="G911"/>
      <c r="H911"/>
      <c r="I911"/>
    </row>
    <row r="912" spans="4:9" x14ac:dyDescent="0.25">
      <c r="D912"/>
      <c r="E912"/>
      <c r="F912"/>
      <c r="G912"/>
      <c r="H912"/>
      <c r="I912"/>
    </row>
    <row r="913" spans="4:9" x14ac:dyDescent="0.25">
      <c r="D913"/>
      <c r="E913"/>
      <c r="F913"/>
      <c r="G913"/>
      <c r="H913"/>
      <c r="I913"/>
    </row>
    <row r="914" spans="4:9" x14ac:dyDescent="0.25">
      <c r="D914"/>
      <c r="E914"/>
      <c r="F914"/>
      <c r="G914"/>
      <c r="H914"/>
      <c r="I914"/>
    </row>
    <row r="915" spans="4:9" x14ac:dyDescent="0.25">
      <c r="D915"/>
      <c r="E915"/>
      <c r="F915"/>
      <c r="G915"/>
      <c r="H915"/>
      <c r="I915"/>
    </row>
    <row r="916" spans="4:9" x14ac:dyDescent="0.25">
      <c r="D916"/>
      <c r="E916"/>
      <c r="F916"/>
      <c r="G916"/>
      <c r="H916"/>
      <c r="I916"/>
    </row>
    <row r="917" spans="4:9" x14ac:dyDescent="0.25">
      <c r="D917"/>
      <c r="E917"/>
      <c r="F917"/>
      <c r="G917"/>
      <c r="H917"/>
      <c r="I917"/>
    </row>
    <row r="918" spans="4:9" x14ac:dyDescent="0.25">
      <c r="D918"/>
      <c r="E918"/>
      <c r="F918"/>
      <c r="G918"/>
      <c r="H918"/>
      <c r="I918"/>
    </row>
    <row r="919" spans="4:9" x14ac:dyDescent="0.25">
      <c r="D919"/>
      <c r="E919"/>
      <c r="F919"/>
      <c r="G919"/>
      <c r="H919"/>
      <c r="I919"/>
    </row>
    <row r="920" spans="4:9" x14ac:dyDescent="0.25">
      <c r="D920"/>
      <c r="E920"/>
      <c r="F920"/>
      <c r="G920"/>
      <c r="H920"/>
      <c r="I920"/>
    </row>
    <row r="921" spans="4:9" x14ac:dyDescent="0.25">
      <c r="D921"/>
      <c r="E921"/>
      <c r="F921"/>
      <c r="G921"/>
      <c r="H921"/>
      <c r="I921"/>
    </row>
    <row r="922" spans="4:9" x14ac:dyDescent="0.25">
      <c r="D922"/>
      <c r="E922"/>
      <c r="F922"/>
      <c r="G922"/>
      <c r="H922"/>
      <c r="I922"/>
    </row>
    <row r="923" spans="4:9" x14ac:dyDescent="0.25">
      <c r="D923"/>
      <c r="E923"/>
      <c r="F923"/>
      <c r="G923"/>
      <c r="H923"/>
      <c r="I923"/>
    </row>
    <row r="924" spans="4:9" x14ac:dyDescent="0.25">
      <c r="D924"/>
      <c r="E924"/>
      <c r="F924"/>
      <c r="G924"/>
      <c r="H924"/>
      <c r="I924"/>
    </row>
    <row r="925" spans="4:9" x14ac:dyDescent="0.25">
      <c r="D925"/>
      <c r="E925"/>
      <c r="F925"/>
      <c r="G925"/>
      <c r="H925"/>
      <c r="I925"/>
    </row>
    <row r="926" spans="4:9" x14ac:dyDescent="0.25">
      <c r="D926"/>
      <c r="E926"/>
      <c r="F926"/>
      <c r="G926"/>
      <c r="H926"/>
      <c r="I926"/>
    </row>
    <row r="927" spans="4:9" x14ac:dyDescent="0.25">
      <c r="D927"/>
      <c r="E927"/>
      <c r="F927"/>
      <c r="G927"/>
      <c r="H927"/>
      <c r="I927"/>
    </row>
    <row r="928" spans="4:9" x14ac:dyDescent="0.25">
      <c r="D928"/>
      <c r="E928"/>
      <c r="F928"/>
      <c r="G928"/>
      <c r="H928"/>
      <c r="I928"/>
    </row>
    <row r="929" spans="4:9" x14ac:dyDescent="0.25">
      <c r="D929"/>
      <c r="E929"/>
      <c r="F929"/>
      <c r="G929"/>
      <c r="H929"/>
      <c r="I929"/>
    </row>
    <row r="930" spans="4:9" x14ac:dyDescent="0.25">
      <c r="D930"/>
      <c r="E930"/>
      <c r="F930"/>
      <c r="G930"/>
      <c r="H930"/>
      <c r="I930"/>
    </row>
    <row r="931" spans="4:9" x14ac:dyDescent="0.25">
      <c r="D931"/>
      <c r="E931"/>
      <c r="F931"/>
      <c r="G931"/>
      <c r="H931"/>
      <c r="I931"/>
    </row>
    <row r="932" spans="4:9" x14ac:dyDescent="0.25">
      <c r="D932"/>
      <c r="E932"/>
      <c r="F932"/>
      <c r="G932"/>
      <c r="H932"/>
      <c r="I932"/>
    </row>
    <row r="933" spans="4:9" x14ac:dyDescent="0.25">
      <c r="D933"/>
      <c r="E933"/>
      <c r="F933"/>
      <c r="G933"/>
      <c r="H933"/>
      <c r="I933"/>
    </row>
    <row r="934" spans="4:9" x14ac:dyDescent="0.25">
      <c r="D934"/>
      <c r="E934"/>
      <c r="F934"/>
      <c r="G934"/>
      <c r="H934"/>
      <c r="I934"/>
    </row>
    <row r="935" spans="4:9" x14ac:dyDescent="0.25">
      <c r="D935"/>
      <c r="E935"/>
      <c r="F935"/>
      <c r="G935"/>
      <c r="H935"/>
      <c r="I935"/>
    </row>
    <row r="936" spans="4:9" x14ac:dyDescent="0.25">
      <c r="D936"/>
      <c r="E936"/>
      <c r="F936"/>
      <c r="G936"/>
      <c r="H936"/>
      <c r="I936"/>
    </row>
    <row r="937" spans="4:9" x14ac:dyDescent="0.25">
      <c r="D937"/>
      <c r="E937"/>
      <c r="F937"/>
      <c r="G937"/>
      <c r="H937"/>
      <c r="I937"/>
    </row>
    <row r="938" spans="4:9" x14ac:dyDescent="0.25">
      <c r="D938"/>
      <c r="E938"/>
      <c r="F938"/>
      <c r="G938"/>
      <c r="H938"/>
      <c r="I938"/>
    </row>
    <row r="939" spans="4:9" x14ac:dyDescent="0.25">
      <c r="D939"/>
      <c r="E939"/>
      <c r="F939"/>
      <c r="G939"/>
      <c r="H939"/>
      <c r="I939"/>
    </row>
    <row r="940" spans="4:9" x14ac:dyDescent="0.25">
      <c r="D940"/>
      <c r="E940"/>
      <c r="F940"/>
      <c r="G940"/>
      <c r="H940"/>
      <c r="I940"/>
    </row>
    <row r="941" spans="4:9" x14ac:dyDescent="0.25">
      <c r="D941"/>
      <c r="E941"/>
      <c r="F941"/>
      <c r="G941"/>
      <c r="H941"/>
      <c r="I941"/>
    </row>
    <row r="942" spans="4:9" x14ac:dyDescent="0.25">
      <c r="D942"/>
      <c r="E942"/>
      <c r="F942"/>
      <c r="G942"/>
      <c r="H942"/>
      <c r="I942"/>
    </row>
    <row r="943" spans="4:9" x14ac:dyDescent="0.25">
      <c r="D943"/>
      <c r="E943"/>
      <c r="F943"/>
      <c r="G943"/>
      <c r="H943"/>
      <c r="I943"/>
    </row>
    <row r="944" spans="4:9" x14ac:dyDescent="0.25">
      <c r="D944"/>
      <c r="E944"/>
      <c r="F944"/>
      <c r="G944"/>
      <c r="H944"/>
      <c r="I944"/>
    </row>
    <row r="945" spans="4:9" x14ac:dyDescent="0.25">
      <c r="D945"/>
      <c r="E945"/>
      <c r="F945"/>
      <c r="G945"/>
      <c r="H945"/>
      <c r="I945"/>
    </row>
    <row r="946" spans="4:9" x14ac:dyDescent="0.25">
      <c r="D946"/>
      <c r="E946"/>
      <c r="F946"/>
      <c r="G946"/>
      <c r="H946"/>
      <c r="I946"/>
    </row>
    <row r="947" spans="4:9" x14ac:dyDescent="0.25">
      <c r="D947"/>
      <c r="E947"/>
      <c r="F947"/>
      <c r="G947"/>
      <c r="H947"/>
      <c r="I947"/>
    </row>
    <row r="948" spans="4:9" x14ac:dyDescent="0.25">
      <c r="D948"/>
      <c r="E948"/>
      <c r="F948"/>
      <c r="G948"/>
      <c r="H948"/>
      <c r="I948"/>
    </row>
    <row r="949" spans="4:9" x14ac:dyDescent="0.25">
      <c r="D949"/>
      <c r="E949"/>
      <c r="F949"/>
      <c r="G949"/>
      <c r="H949"/>
      <c r="I949"/>
    </row>
    <row r="950" spans="4:9" x14ac:dyDescent="0.25">
      <c r="D950"/>
      <c r="E950"/>
      <c r="F950"/>
      <c r="G950"/>
      <c r="H950"/>
      <c r="I950"/>
    </row>
    <row r="951" spans="4:9" x14ac:dyDescent="0.25">
      <c r="D951"/>
      <c r="E951"/>
      <c r="F951"/>
      <c r="G951"/>
      <c r="H951"/>
      <c r="I951"/>
    </row>
    <row r="952" spans="4:9" x14ac:dyDescent="0.25">
      <c r="D952"/>
      <c r="E952"/>
      <c r="F952"/>
      <c r="G952"/>
      <c r="H952"/>
      <c r="I952"/>
    </row>
    <row r="953" spans="4:9" x14ac:dyDescent="0.25">
      <c r="D953"/>
      <c r="E953"/>
      <c r="F953"/>
      <c r="G953"/>
      <c r="H953"/>
      <c r="I953"/>
    </row>
    <row r="954" spans="4:9" x14ac:dyDescent="0.25">
      <c r="D954"/>
      <c r="E954"/>
      <c r="F954"/>
      <c r="G954"/>
      <c r="H954"/>
      <c r="I954"/>
    </row>
    <row r="955" spans="4:9" x14ac:dyDescent="0.25">
      <c r="D955"/>
      <c r="E955"/>
      <c r="F955"/>
      <c r="G955"/>
      <c r="H955"/>
      <c r="I955"/>
    </row>
    <row r="956" spans="4:9" x14ac:dyDescent="0.25">
      <c r="D956"/>
      <c r="E956"/>
      <c r="F956"/>
      <c r="G956"/>
      <c r="H956"/>
      <c r="I956"/>
    </row>
    <row r="957" spans="4:9" x14ac:dyDescent="0.25">
      <c r="D957"/>
      <c r="E957"/>
      <c r="F957"/>
      <c r="G957"/>
      <c r="H957"/>
      <c r="I957"/>
    </row>
    <row r="958" spans="4:9" x14ac:dyDescent="0.25">
      <c r="D958"/>
      <c r="E958"/>
      <c r="F958"/>
      <c r="G958"/>
      <c r="H958"/>
      <c r="I958"/>
    </row>
    <row r="959" spans="4:9" x14ac:dyDescent="0.25">
      <c r="D959"/>
      <c r="E959"/>
      <c r="F959"/>
      <c r="G959"/>
      <c r="H959"/>
      <c r="I959"/>
    </row>
    <row r="960" spans="4:9" x14ac:dyDescent="0.25">
      <c r="D960"/>
      <c r="E960"/>
      <c r="F960"/>
      <c r="G960"/>
      <c r="H960"/>
      <c r="I960"/>
    </row>
    <row r="961" spans="4:9" x14ac:dyDescent="0.25">
      <c r="D961"/>
      <c r="E961"/>
      <c r="F961"/>
      <c r="G961"/>
      <c r="H961"/>
      <c r="I961"/>
    </row>
    <row r="962" spans="4:9" x14ac:dyDescent="0.25">
      <c r="D962"/>
      <c r="E962"/>
      <c r="F962"/>
      <c r="G962"/>
      <c r="H962"/>
      <c r="I962"/>
    </row>
    <row r="963" spans="4:9" x14ac:dyDescent="0.25">
      <c r="D963"/>
      <c r="E963"/>
      <c r="F963"/>
      <c r="G963"/>
      <c r="H963"/>
      <c r="I963"/>
    </row>
    <row r="964" spans="4:9" x14ac:dyDescent="0.25">
      <c r="D964"/>
      <c r="E964"/>
      <c r="F964"/>
      <c r="G964"/>
      <c r="H964"/>
      <c r="I964"/>
    </row>
    <row r="965" spans="4:9" x14ac:dyDescent="0.25">
      <c r="D965"/>
      <c r="E965"/>
      <c r="F965"/>
      <c r="G965"/>
      <c r="H965"/>
      <c r="I965"/>
    </row>
    <row r="966" spans="4:9" x14ac:dyDescent="0.25">
      <c r="D966"/>
      <c r="E966"/>
      <c r="F966"/>
      <c r="G966"/>
      <c r="H966"/>
      <c r="I966"/>
    </row>
    <row r="967" spans="4:9" x14ac:dyDescent="0.25">
      <c r="D967"/>
      <c r="E967"/>
      <c r="F967"/>
      <c r="G967"/>
      <c r="H967"/>
      <c r="I967"/>
    </row>
    <row r="968" spans="4:9" x14ac:dyDescent="0.25">
      <c r="D968"/>
      <c r="E968"/>
      <c r="F968"/>
      <c r="G968"/>
      <c r="H968"/>
      <c r="I968"/>
    </row>
    <row r="969" spans="4:9" x14ac:dyDescent="0.25">
      <c r="D969"/>
      <c r="E969"/>
      <c r="F969"/>
      <c r="G969"/>
      <c r="H969"/>
      <c r="I969"/>
    </row>
    <row r="970" spans="4:9" x14ac:dyDescent="0.25">
      <c r="D970"/>
      <c r="E970"/>
      <c r="F970"/>
      <c r="G970"/>
      <c r="H970"/>
      <c r="I970"/>
    </row>
    <row r="971" spans="4:9" x14ac:dyDescent="0.25">
      <c r="D971"/>
      <c r="E971"/>
      <c r="F971"/>
      <c r="G971"/>
      <c r="H971"/>
      <c r="I971"/>
    </row>
    <row r="972" spans="4:9" x14ac:dyDescent="0.25">
      <c r="D972"/>
      <c r="E972"/>
      <c r="F972"/>
      <c r="G972"/>
      <c r="H972"/>
      <c r="I972"/>
    </row>
    <row r="973" spans="4:9" x14ac:dyDescent="0.25">
      <c r="D973"/>
      <c r="E973"/>
      <c r="F973"/>
      <c r="G973"/>
      <c r="H973"/>
      <c r="I973"/>
    </row>
    <row r="974" spans="4:9" x14ac:dyDescent="0.25">
      <c r="D974"/>
      <c r="E974"/>
      <c r="F974"/>
      <c r="G974"/>
      <c r="H974"/>
      <c r="I974"/>
    </row>
    <row r="975" spans="4:9" x14ac:dyDescent="0.25">
      <c r="D975"/>
      <c r="E975"/>
      <c r="F975"/>
      <c r="G975"/>
      <c r="H975"/>
      <c r="I975"/>
    </row>
    <row r="976" spans="4:9" x14ac:dyDescent="0.25">
      <c r="D976"/>
      <c r="E976"/>
      <c r="F976"/>
      <c r="G976"/>
      <c r="H976"/>
      <c r="I976"/>
    </row>
    <row r="977" spans="4:9" x14ac:dyDescent="0.25">
      <c r="D977"/>
      <c r="E977"/>
      <c r="F977"/>
      <c r="G977"/>
      <c r="H977"/>
      <c r="I977"/>
    </row>
    <row r="978" spans="4:9" x14ac:dyDescent="0.25">
      <c r="D978"/>
      <c r="E978"/>
      <c r="F978"/>
      <c r="G978"/>
      <c r="H978"/>
      <c r="I978"/>
    </row>
    <row r="979" spans="4:9" x14ac:dyDescent="0.25">
      <c r="D979"/>
      <c r="E979"/>
      <c r="F979"/>
      <c r="G979"/>
      <c r="H979"/>
      <c r="I979"/>
    </row>
    <row r="980" spans="4:9" x14ac:dyDescent="0.25">
      <c r="D980"/>
      <c r="E980"/>
      <c r="F980"/>
      <c r="G980"/>
      <c r="H980"/>
      <c r="I980"/>
    </row>
    <row r="981" spans="4:9" x14ac:dyDescent="0.25">
      <c r="D981"/>
      <c r="E981"/>
      <c r="F981"/>
      <c r="G981"/>
      <c r="H981"/>
      <c r="I981"/>
    </row>
    <row r="982" spans="4:9" x14ac:dyDescent="0.25">
      <c r="D982"/>
      <c r="E982"/>
      <c r="F982"/>
      <c r="G982"/>
      <c r="H982"/>
      <c r="I982"/>
    </row>
    <row r="983" spans="4:9" x14ac:dyDescent="0.25">
      <c r="D983"/>
      <c r="E983"/>
      <c r="F983"/>
      <c r="G983"/>
      <c r="H983"/>
      <c r="I983"/>
    </row>
    <row r="984" spans="4:9" x14ac:dyDescent="0.25">
      <c r="D984"/>
      <c r="E984"/>
      <c r="F984"/>
      <c r="G984"/>
      <c r="H984"/>
      <c r="I984"/>
    </row>
    <row r="985" spans="4:9" x14ac:dyDescent="0.25">
      <c r="D985"/>
      <c r="E985"/>
      <c r="F985"/>
      <c r="G985"/>
      <c r="H985"/>
      <c r="I985"/>
    </row>
    <row r="986" spans="4:9" x14ac:dyDescent="0.25">
      <c r="D986"/>
      <c r="E986"/>
      <c r="F986"/>
      <c r="G986"/>
      <c r="H986"/>
      <c r="I986"/>
    </row>
    <row r="987" spans="4:9" x14ac:dyDescent="0.25">
      <c r="D987"/>
      <c r="E987"/>
      <c r="F987"/>
      <c r="G987"/>
      <c r="H987"/>
      <c r="I987"/>
    </row>
    <row r="988" spans="4:9" x14ac:dyDescent="0.25">
      <c r="D988"/>
      <c r="E988"/>
      <c r="F988"/>
      <c r="G988"/>
      <c r="H988"/>
      <c r="I988"/>
    </row>
    <row r="989" spans="4:9" x14ac:dyDescent="0.25">
      <c r="D989"/>
      <c r="E989"/>
      <c r="F989"/>
      <c r="G989"/>
      <c r="H989"/>
      <c r="I989"/>
    </row>
    <row r="990" spans="4:9" x14ac:dyDescent="0.25">
      <c r="D990"/>
      <c r="E990"/>
      <c r="F990"/>
      <c r="G990"/>
      <c r="H990"/>
      <c r="I990"/>
    </row>
    <row r="991" spans="4:9" x14ac:dyDescent="0.25">
      <c r="D991"/>
      <c r="E991"/>
      <c r="F991"/>
      <c r="G991"/>
      <c r="H991"/>
      <c r="I991"/>
    </row>
    <row r="992" spans="4:9" x14ac:dyDescent="0.25">
      <c r="D992"/>
      <c r="E992"/>
      <c r="F992"/>
      <c r="G992"/>
      <c r="H992"/>
      <c r="I992"/>
    </row>
    <row r="993" spans="4:9" x14ac:dyDescent="0.25">
      <c r="D993"/>
      <c r="E993"/>
      <c r="F993"/>
      <c r="G993"/>
      <c r="H993"/>
      <c r="I993"/>
    </row>
    <row r="994" spans="4:9" x14ac:dyDescent="0.25">
      <c r="D994"/>
      <c r="E994"/>
      <c r="F994"/>
      <c r="G994"/>
      <c r="H994"/>
      <c r="I994"/>
    </row>
    <row r="995" spans="4:9" x14ac:dyDescent="0.25">
      <c r="D995"/>
      <c r="E995"/>
      <c r="F995"/>
      <c r="G995"/>
      <c r="H995"/>
      <c r="I995"/>
    </row>
    <row r="996" spans="4:9" x14ac:dyDescent="0.25">
      <c r="D996"/>
      <c r="E996"/>
      <c r="F996"/>
      <c r="G996"/>
      <c r="H996"/>
      <c r="I996"/>
    </row>
    <row r="997" spans="4:9" x14ac:dyDescent="0.25">
      <c r="D997"/>
      <c r="E997"/>
      <c r="F997"/>
      <c r="G997"/>
      <c r="H997"/>
      <c r="I997"/>
    </row>
    <row r="998" spans="4:9" x14ac:dyDescent="0.25">
      <c r="D998"/>
      <c r="E998"/>
      <c r="F998"/>
      <c r="G998"/>
      <c r="H998"/>
      <c r="I998"/>
    </row>
    <row r="999" spans="4:9" x14ac:dyDescent="0.25">
      <c r="D999"/>
      <c r="E999"/>
      <c r="F999"/>
      <c r="G999"/>
      <c r="H999"/>
      <c r="I999"/>
    </row>
    <row r="1000" spans="4:9" x14ac:dyDescent="0.25">
      <c r="D1000"/>
      <c r="E1000"/>
      <c r="F1000"/>
      <c r="G1000"/>
      <c r="H1000"/>
      <c r="I1000"/>
    </row>
    <row r="1001" spans="4:9" x14ac:dyDescent="0.25">
      <c r="D1001"/>
      <c r="E1001"/>
      <c r="F1001"/>
      <c r="G1001"/>
      <c r="H1001"/>
      <c r="I1001"/>
    </row>
    <row r="1002" spans="4:9" x14ac:dyDescent="0.25">
      <c r="D1002"/>
      <c r="E1002"/>
      <c r="F1002"/>
      <c r="G1002"/>
      <c r="H1002"/>
      <c r="I1002"/>
    </row>
    <row r="1003" spans="4:9" x14ac:dyDescent="0.25">
      <c r="D1003"/>
      <c r="E1003"/>
      <c r="F1003"/>
      <c r="G1003"/>
      <c r="H1003"/>
      <c r="I1003"/>
    </row>
    <row r="1004" spans="4:9" x14ac:dyDescent="0.25">
      <c r="D1004"/>
      <c r="E1004"/>
      <c r="F1004"/>
      <c r="G1004"/>
      <c r="H1004"/>
      <c r="I1004"/>
    </row>
    <row r="1005" spans="4:9" x14ac:dyDescent="0.25">
      <c r="D1005"/>
      <c r="E1005"/>
      <c r="F1005"/>
      <c r="G1005"/>
      <c r="H1005"/>
      <c r="I1005"/>
    </row>
    <row r="1006" spans="4:9" x14ac:dyDescent="0.25">
      <c r="D1006"/>
      <c r="E1006"/>
      <c r="F1006"/>
      <c r="G1006"/>
      <c r="H1006"/>
      <c r="I1006"/>
    </row>
    <row r="1007" spans="4:9" x14ac:dyDescent="0.25">
      <c r="D1007"/>
      <c r="E1007"/>
      <c r="F1007"/>
      <c r="G1007"/>
      <c r="H1007"/>
      <c r="I1007"/>
    </row>
    <row r="1008" spans="4:9" x14ac:dyDescent="0.25">
      <c r="D1008"/>
      <c r="E1008"/>
      <c r="F1008"/>
      <c r="G1008"/>
      <c r="H1008"/>
      <c r="I1008"/>
    </row>
    <row r="1009" spans="4:9" x14ac:dyDescent="0.25">
      <c r="D1009"/>
      <c r="E1009"/>
      <c r="F1009"/>
      <c r="G1009"/>
      <c r="H1009"/>
      <c r="I1009"/>
    </row>
    <row r="1010" spans="4:9" x14ac:dyDescent="0.25">
      <c r="D1010"/>
      <c r="E1010"/>
      <c r="F1010"/>
      <c r="G1010"/>
      <c r="H1010"/>
      <c r="I1010"/>
    </row>
    <row r="1011" spans="4:9" x14ac:dyDescent="0.25">
      <c r="D1011"/>
      <c r="E1011"/>
      <c r="F1011"/>
      <c r="G1011"/>
      <c r="H1011"/>
      <c r="I1011"/>
    </row>
    <row r="1012" spans="4:9" x14ac:dyDescent="0.25">
      <c r="D1012"/>
      <c r="E1012"/>
      <c r="F1012"/>
      <c r="G1012"/>
      <c r="H1012"/>
      <c r="I1012"/>
    </row>
    <row r="1013" spans="4:9" x14ac:dyDescent="0.25">
      <c r="D1013"/>
      <c r="E1013"/>
      <c r="F1013"/>
      <c r="G1013"/>
      <c r="H1013"/>
      <c r="I1013"/>
    </row>
    <row r="1014" spans="4:9" x14ac:dyDescent="0.25">
      <c r="D1014"/>
      <c r="E1014"/>
      <c r="F1014"/>
      <c r="G1014"/>
      <c r="H1014"/>
      <c r="I1014"/>
    </row>
    <row r="1015" spans="4:9" x14ac:dyDescent="0.25">
      <c r="D1015"/>
      <c r="E1015"/>
      <c r="F1015"/>
      <c r="G1015"/>
      <c r="H1015"/>
      <c r="I1015"/>
    </row>
    <row r="1016" spans="4:9" x14ac:dyDescent="0.25">
      <c r="D1016"/>
      <c r="E1016"/>
      <c r="F1016"/>
      <c r="G1016"/>
      <c r="H1016"/>
      <c r="I1016"/>
    </row>
    <row r="1017" spans="4:9" x14ac:dyDescent="0.25">
      <c r="D1017"/>
      <c r="E1017"/>
      <c r="F1017"/>
      <c r="G1017"/>
      <c r="H1017"/>
      <c r="I1017"/>
    </row>
    <row r="1018" spans="4:9" x14ac:dyDescent="0.25">
      <c r="D1018"/>
      <c r="E1018"/>
      <c r="F1018"/>
      <c r="G1018"/>
      <c r="H1018"/>
      <c r="I1018"/>
    </row>
    <row r="1019" spans="4:9" x14ac:dyDescent="0.25">
      <c r="D1019"/>
      <c r="E1019"/>
      <c r="F1019"/>
      <c r="G1019"/>
      <c r="H1019"/>
      <c r="I1019"/>
    </row>
    <row r="1020" spans="4:9" x14ac:dyDescent="0.25">
      <c r="D1020"/>
      <c r="E1020"/>
      <c r="F1020"/>
      <c r="G1020"/>
      <c r="H1020"/>
      <c r="I1020"/>
    </row>
    <row r="1021" spans="4:9" x14ac:dyDescent="0.25">
      <c r="D1021"/>
      <c r="E1021"/>
      <c r="F1021"/>
      <c r="G1021"/>
      <c r="H1021"/>
      <c r="I1021"/>
    </row>
    <row r="1022" spans="4:9" x14ac:dyDescent="0.25">
      <c r="D1022"/>
      <c r="E1022"/>
      <c r="F1022"/>
      <c r="G1022"/>
      <c r="H1022"/>
      <c r="I1022"/>
    </row>
    <row r="1023" spans="4:9" x14ac:dyDescent="0.25">
      <c r="D1023"/>
      <c r="E1023"/>
      <c r="F1023"/>
      <c r="G1023"/>
      <c r="H1023"/>
      <c r="I1023"/>
    </row>
    <row r="1024" spans="4:9" x14ac:dyDescent="0.25">
      <c r="D1024"/>
      <c r="E1024"/>
      <c r="F1024"/>
      <c r="G1024"/>
      <c r="H1024"/>
      <c r="I1024"/>
    </row>
    <row r="1025" spans="4:9" x14ac:dyDescent="0.25">
      <c r="D1025"/>
      <c r="E1025"/>
      <c r="F1025"/>
      <c r="G1025"/>
      <c r="H1025"/>
      <c r="I1025"/>
    </row>
    <row r="1026" spans="4:9" x14ac:dyDescent="0.25">
      <c r="D1026"/>
      <c r="E1026"/>
      <c r="F1026"/>
      <c r="G1026"/>
      <c r="H1026"/>
      <c r="I1026"/>
    </row>
    <row r="1027" spans="4:9" x14ac:dyDescent="0.25">
      <c r="D1027"/>
      <c r="E1027"/>
      <c r="F1027"/>
      <c r="G1027"/>
      <c r="H1027"/>
      <c r="I1027"/>
    </row>
    <row r="1028" spans="4:9" x14ac:dyDescent="0.25">
      <c r="D1028"/>
      <c r="E1028"/>
      <c r="F1028"/>
      <c r="G1028"/>
      <c r="H1028"/>
      <c r="I1028"/>
    </row>
    <row r="1029" spans="4:9" x14ac:dyDescent="0.25">
      <c r="D1029"/>
      <c r="E1029"/>
      <c r="F1029"/>
      <c r="G1029"/>
      <c r="H1029"/>
      <c r="I1029"/>
    </row>
    <row r="1030" spans="4:9" x14ac:dyDescent="0.25">
      <c r="D1030"/>
      <c r="E1030"/>
      <c r="F1030"/>
      <c r="G1030"/>
      <c r="H1030"/>
      <c r="I1030"/>
    </row>
    <row r="1031" spans="4:9" x14ac:dyDescent="0.25">
      <c r="D1031"/>
      <c r="E1031"/>
      <c r="F1031"/>
      <c r="G1031"/>
      <c r="H1031"/>
      <c r="I1031"/>
    </row>
    <row r="1032" spans="4:9" x14ac:dyDescent="0.25">
      <c r="D1032"/>
      <c r="E1032"/>
      <c r="F1032"/>
      <c r="G1032"/>
      <c r="H1032"/>
      <c r="I1032"/>
    </row>
    <row r="1033" spans="4:9" x14ac:dyDescent="0.25">
      <c r="D1033"/>
      <c r="E1033"/>
      <c r="F1033"/>
      <c r="G1033"/>
      <c r="H1033"/>
      <c r="I1033"/>
    </row>
    <row r="1034" spans="4:9" x14ac:dyDescent="0.25">
      <c r="D1034"/>
      <c r="E1034"/>
      <c r="F1034"/>
      <c r="G1034"/>
      <c r="H1034"/>
      <c r="I1034"/>
    </row>
    <row r="1035" spans="4:9" x14ac:dyDescent="0.25">
      <c r="D1035"/>
      <c r="E1035"/>
      <c r="F1035"/>
      <c r="G1035"/>
      <c r="H1035"/>
      <c r="I1035"/>
    </row>
    <row r="1036" spans="4:9" x14ac:dyDescent="0.25">
      <c r="D1036"/>
      <c r="E1036"/>
      <c r="F1036"/>
      <c r="G1036"/>
      <c r="H1036"/>
      <c r="I1036"/>
    </row>
    <row r="1037" spans="4:9" x14ac:dyDescent="0.25">
      <c r="D1037"/>
      <c r="E1037"/>
      <c r="F1037"/>
      <c r="G1037"/>
      <c r="H1037"/>
      <c r="I1037"/>
    </row>
    <row r="1038" spans="4:9" x14ac:dyDescent="0.25">
      <c r="D1038"/>
      <c r="E1038"/>
      <c r="F1038"/>
      <c r="G1038"/>
      <c r="H1038"/>
      <c r="I1038"/>
    </row>
    <row r="1039" spans="4:9" x14ac:dyDescent="0.25">
      <c r="D1039"/>
      <c r="E1039"/>
      <c r="F1039"/>
      <c r="G1039"/>
      <c r="H1039"/>
      <c r="I1039"/>
    </row>
    <row r="1040" spans="4:9" x14ac:dyDescent="0.25">
      <c r="D1040"/>
      <c r="E1040"/>
      <c r="F1040"/>
      <c r="G1040"/>
      <c r="H1040"/>
      <c r="I1040"/>
    </row>
    <row r="1041" spans="4:9" x14ac:dyDescent="0.25">
      <c r="D1041"/>
      <c r="E1041"/>
      <c r="F1041"/>
      <c r="G1041"/>
      <c r="H1041"/>
      <c r="I1041"/>
    </row>
    <row r="1042" spans="4:9" x14ac:dyDescent="0.25">
      <c r="D1042"/>
      <c r="E1042"/>
      <c r="F1042"/>
      <c r="G1042"/>
      <c r="H1042"/>
      <c r="I1042"/>
    </row>
    <row r="1043" spans="4:9" x14ac:dyDescent="0.25">
      <c r="D1043"/>
      <c r="E1043"/>
      <c r="F1043"/>
      <c r="G1043"/>
      <c r="H1043"/>
      <c r="I1043"/>
    </row>
    <row r="1044" spans="4:9" x14ac:dyDescent="0.25">
      <c r="D1044"/>
      <c r="E1044"/>
      <c r="F1044"/>
      <c r="G1044"/>
      <c r="H1044"/>
      <c r="I1044"/>
    </row>
    <row r="1045" spans="4:9" x14ac:dyDescent="0.25">
      <c r="D1045"/>
      <c r="E1045"/>
      <c r="F1045"/>
      <c r="G1045"/>
      <c r="H1045"/>
      <c r="I1045"/>
    </row>
    <row r="1046" spans="4:9" x14ac:dyDescent="0.25">
      <c r="D1046"/>
      <c r="E1046"/>
      <c r="F1046"/>
      <c r="G1046"/>
      <c r="H1046"/>
      <c r="I1046"/>
    </row>
    <row r="1047" spans="4:9" x14ac:dyDescent="0.25">
      <c r="D1047"/>
      <c r="E1047"/>
      <c r="F1047"/>
      <c r="G1047"/>
      <c r="H1047"/>
      <c r="I1047"/>
    </row>
    <row r="1048" spans="4:9" x14ac:dyDescent="0.25">
      <c r="D1048"/>
      <c r="E1048"/>
      <c r="F1048"/>
      <c r="G1048"/>
      <c r="H1048"/>
      <c r="I1048"/>
    </row>
    <row r="1049" spans="4:9" x14ac:dyDescent="0.25">
      <c r="D1049"/>
      <c r="E1049"/>
      <c r="F1049"/>
      <c r="G1049"/>
      <c r="H1049"/>
      <c r="I1049"/>
    </row>
    <row r="1050" spans="4:9" x14ac:dyDescent="0.25">
      <c r="D1050"/>
      <c r="E1050"/>
      <c r="F1050"/>
      <c r="G1050"/>
      <c r="H1050"/>
      <c r="I1050"/>
    </row>
    <row r="1051" spans="4:9" x14ac:dyDescent="0.25">
      <c r="D1051"/>
      <c r="E1051"/>
      <c r="F1051"/>
      <c r="G1051"/>
      <c r="H1051"/>
      <c r="I1051"/>
    </row>
    <row r="1052" spans="4:9" x14ac:dyDescent="0.25">
      <c r="D1052"/>
      <c r="E1052"/>
      <c r="F1052"/>
      <c r="G1052"/>
      <c r="H1052"/>
      <c r="I1052"/>
    </row>
    <row r="1053" spans="4:9" x14ac:dyDescent="0.25">
      <c r="D1053"/>
      <c r="E1053"/>
      <c r="F1053"/>
      <c r="G1053"/>
      <c r="H1053"/>
      <c r="I1053"/>
    </row>
    <row r="1054" spans="4:9" x14ac:dyDescent="0.25">
      <c r="D1054"/>
      <c r="E1054"/>
      <c r="F1054"/>
      <c r="G1054"/>
      <c r="H1054"/>
      <c r="I1054"/>
    </row>
    <row r="1055" spans="4:9" x14ac:dyDescent="0.25">
      <c r="D1055"/>
      <c r="E1055"/>
      <c r="F1055"/>
      <c r="G1055"/>
      <c r="H1055"/>
      <c r="I1055"/>
    </row>
    <row r="1056" spans="4:9" x14ac:dyDescent="0.25">
      <c r="D1056"/>
      <c r="E1056"/>
      <c r="F1056"/>
      <c r="G1056"/>
      <c r="H1056"/>
      <c r="I1056"/>
    </row>
    <row r="1057" spans="4:9" x14ac:dyDescent="0.25">
      <c r="D1057"/>
      <c r="E1057"/>
      <c r="F1057"/>
      <c r="G1057"/>
      <c r="H1057"/>
      <c r="I1057"/>
    </row>
    <row r="1058" spans="4:9" x14ac:dyDescent="0.25">
      <c r="D1058"/>
      <c r="E1058"/>
      <c r="F1058"/>
      <c r="G1058"/>
      <c r="H1058"/>
      <c r="I1058"/>
    </row>
    <row r="1059" spans="4:9" x14ac:dyDescent="0.25">
      <c r="D1059"/>
      <c r="E1059"/>
      <c r="F1059"/>
      <c r="G1059"/>
      <c r="H1059"/>
      <c r="I1059"/>
    </row>
    <row r="1060" spans="4:9" x14ac:dyDescent="0.25">
      <c r="D1060"/>
      <c r="E1060"/>
      <c r="F1060"/>
      <c r="G1060"/>
      <c r="H1060"/>
      <c r="I1060"/>
    </row>
    <row r="1061" spans="4:9" x14ac:dyDescent="0.25">
      <c r="D1061"/>
      <c r="E1061"/>
      <c r="F1061"/>
      <c r="G1061"/>
      <c r="H1061"/>
      <c r="I1061"/>
    </row>
    <row r="1062" spans="4:9" x14ac:dyDescent="0.25">
      <c r="D1062"/>
      <c r="E1062"/>
      <c r="F1062"/>
      <c r="G1062"/>
      <c r="H1062"/>
      <c r="I1062"/>
    </row>
    <row r="1063" spans="4:9" x14ac:dyDescent="0.25">
      <c r="D1063"/>
      <c r="E1063"/>
      <c r="F1063"/>
      <c r="G1063"/>
      <c r="H1063"/>
      <c r="I1063"/>
    </row>
    <row r="1064" spans="4:9" x14ac:dyDescent="0.25">
      <c r="D1064"/>
      <c r="E1064"/>
      <c r="F1064"/>
      <c r="G1064"/>
      <c r="H1064"/>
      <c r="I1064"/>
    </row>
    <row r="1065" spans="4:9" x14ac:dyDescent="0.25">
      <c r="D1065"/>
      <c r="E1065"/>
      <c r="F1065"/>
      <c r="G1065"/>
      <c r="H1065"/>
      <c r="I1065"/>
    </row>
    <row r="1066" spans="4:9" x14ac:dyDescent="0.25">
      <c r="D1066"/>
      <c r="E1066"/>
      <c r="F1066"/>
      <c r="G1066"/>
      <c r="H1066"/>
      <c r="I1066"/>
    </row>
    <row r="1067" spans="4:9" x14ac:dyDescent="0.25">
      <c r="D1067"/>
      <c r="E1067"/>
      <c r="F1067"/>
      <c r="G1067"/>
      <c r="H1067"/>
      <c r="I1067"/>
    </row>
    <row r="1068" spans="4:9" x14ac:dyDescent="0.25">
      <c r="D1068"/>
      <c r="E1068"/>
      <c r="F1068"/>
      <c r="G1068"/>
      <c r="H1068"/>
      <c r="I1068"/>
    </row>
    <row r="1069" spans="4:9" x14ac:dyDescent="0.25">
      <c r="D1069"/>
      <c r="E1069"/>
      <c r="F1069"/>
      <c r="G1069"/>
      <c r="H1069"/>
      <c r="I1069"/>
    </row>
    <row r="1070" spans="4:9" x14ac:dyDescent="0.25">
      <c r="D1070"/>
      <c r="E1070"/>
      <c r="F1070"/>
      <c r="G1070"/>
      <c r="H1070"/>
      <c r="I1070"/>
    </row>
    <row r="1071" spans="4:9" x14ac:dyDescent="0.25">
      <c r="D1071"/>
      <c r="E1071"/>
      <c r="F1071"/>
      <c r="G1071"/>
      <c r="H1071"/>
      <c r="I1071"/>
    </row>
    <row r="1072" spans="4:9" x14ac:dyDescent="0.25">
      <c r="D1072"/>
      <c r="E1072"/>
      <c r="F1072"/>
      <c r="G1072"/>
      <c r="H1072"/>
      <c r="I1072"/>
    </row>
    <row r="1073" spans="4:9" x14ac:dyDescent="0.25">
      <c r="D1073"/>
      <c r="E1073"/>
      <c r="F1073"/>
      <c r="G1073"/>
      <c r="H1073"/>
      <c r="I1073"/>
    </row>
    <row r="1074" spans="4:9" x14ac:dyDescent="0.25">
      <c r="D1074"/>
      <c r="E1074"/>
      <c r="F1074"/>
      <c r="G1074"/>
      <c r="H1074"/>
      <c r="I1074"/>
    </row>
    <row r="1075" spans="4:9" x14ac:dyDescent="0.25">
      <c r="D1075"/>
      <c r="E1075"/>
      <c r="F1075"/>
      <c r="G1075"/>
      <c r="H1075"/>
      <c r="I1075"/>
    </row>
    <row r="1076" spans="4:9" x14ac:dyDescent="0.25">
      <c r="D1076"/>
      <c r="E1076"/>
      <c r="F1076"/>
      <c r="G1076"/>
      <c r="H1076"/>
      <c r="I1076"/>
    </row>
    <row r="1077" spans="4:9" x14ac:dyDescent="0.25">
      <c r="D1077"/>
      <c r="E1077"/>
      <c r="F1077"/>
      <c r="G1077"/>
      <c r="H1077"/>
      <c r="I1077"/>
    </row>
    <row r="1078" spans="4:9" x14ac:dyDescent="0.25">
      <c r="D1078"/>
      <c r="E1078"/>
      <c r="F1078"/>
      <c r="G1078"/>
      <c r="H1078"/>
      <c r="I1078"/>
    </row>
    <row r="1079" spans="4:9" x14ac:dyDescent="0.25">
      <c r="D1079"/>
      <c r="E1079"/>
      <c r="F1079"/>
      <c r="G1079"/>
      <c r="H1079"/>
      <c r="I1079"/>
    </row>
    <row r="1080" spans="4:9" x14ac:dyDescent="0.25">
      <c r="D1080"/>
      <c r="E1080"/>
      <c r="F1080"/>
      <c r="G1080"/>
      <c r="H1080"/>
      <c r="I1080"/>
    </row>
    <row r="1081" spans="4:9" x14ac:dyDescent="0.25">
      <c r="D1081"/>
      <c r="E1081"/>
      <c r="F1081"/>
      <c r="G1081"/>
      <c r="H1081"/>
      <c r="I1081"/>
    </row>
    <row r="1082" spans="4:9" x14ac:dyDescent="0.25">
      <c r="D1082"/>
      <c r="E1082"/>
      <c r="F1082"/>
      <c r="G1082"/>
      <c r="H1082"/>
      <c r="I1082"/>
    </row>
    <row r="1083" spans="4:9" x14ac:dyDescent="0.25">
      <c r="D1083"/>
      <c r="E1083"/>
      <c r="F1083"/>
      <c r="G1083"/>
      <c r="H1083"/>
      <c r="I1083"/>
    </row>
    <row r="1084" spans="4:9" x14ac:dyDescent="0.25">
      <c r="D1084"/>
      <c r="E1084"/>
      <c r="F1084"/>
      <c r="G1084"/>
      <c r="H1084"/>
      <c r="I1084"/>
    </row>
    <row r="1085" spans="4:9" x14ac:dyDescent="0.25">
      <c r="D1085"/>
      <c r="E1085"/>
      <c r="F1085"/>
      <c r="G1085"/>
      <c r="H1085"/>
      <c r="I1085"/>
    </row>
    <row r="1086" spans="4:9" x14ac:dyDescent="0.25">
      <c r="D1086"/>
      <c r="E1086"/>
      <c r="F1086"/>
      <c r="G1086"/>
      <c r="H1086"/>
      <c r="I1086"/>
    </row>
    <row r="1087" spans="4:9" x14ac:dyDescent="0.25">
      <c r="D1087"/>
      <c r="E1087"/>
      <c r="F1087"/>
      <c r="G1087"/>
      <c r="H1087"/>
      <c r="I1087"/>
    </row>
    <row r="1088" spans="4:9" x14ac:dyDescent="0.25">
      <c r="D1088"/>
      <c r="E1088"/>
      <c r="F1088"/>
      <c r="G1088"/>
      <c r="H1088"/>
      <c r="I1088"/>
    </row>
    <row r="1089" spans="4:9" x14ac:dyDescent="0.25">
      <c r="D1089"/>
      <c r="E1089"/>
      <c r="F1089"/>
      <c r="G1089"/>
      <c r="H1089"/>
      <c r="I1089"/>
    </row>
    <row r="1090" spans="4:9" x14ac:dyDescent="0.25">
      <c r="D1090"/>
      <c r="E1090"/>
      <c r="F1090"/>
      <c r="G1090"/>
      <c r="H1090"/>
      <c r="I1090"/>
    </row>
    <row r="1091" spans="4:9" x14ac:dyDescent="0.25">
      <c r="D1091"/>
      <c r="E1091"/>
      <c r="F1091"/>
      <c r="G1091"/>
      <c r="H1091"/>
      <c r="I1091"/>
    </row>
    <row r="1092" spans="4:9" x14ac:dyDescent="0.25">
      <c r="D1092"/>
      <c r="E1092"/>
      <c r="F1092"/>
      <c r="G1092"/>
      <c r="H1092"/>
      <c r="I1092"/>
    </row>
    <row r="1093" spans="4:9" x14ac:dyDescent="0.25">
      <c r="D1093"/>
      <c r="E1093"/>
      <c r="F1093"/>
      <c r="G1093"/>
      <c r="H1093"/>
      <c r="I1093"/>
    </row>
    <row r="1094" spans="4:9" x14ac:dyDescent="0.25">
      <c r="D1094"/>
      <c r="E1094"/>
      <c r="F1094"/>
      <c r="G1094"/>
      <c r="H1094"/>
      <c r="I1094"/>
    </row>
    <row r="1095" spans="4:9" x14ac:dyDescent="0.25">
      <c r="D1095"/>
      <c r="E1095"/>
      <c r="F1095"/>
      <c r="G1095"/>
      <c r="H1095"/>
      <c r="I1095"/>
    </row>
    <row r="1096" spans="4:9" x14ac:dyDescent="0.25">
      <c r="D1096"/>
      <c r="E1096"/>
      <c r="F1096"/>
      <c r="G1096"/>
      <c r="H1096"/>
      <c r="I1096"/>
    </row>
    <row r="1097" spans="4:9" x14ac:dyDescent="0.25">
      <c r="D1097"/>
      <c r="E1097"/>
      <c r="F1097"/>
      <c r="G1097"/>
      <c r="H1097"/>
      <c r="I1097"/>
    </row>
    <row r="1098" spans="4:9" x14ac:dyDescent="0.25">
      <c r="D1098"/>
      <c r="E1098"/>
      <c r="F1098"/>
      <c r="G1098"/>
      <c r="H1098"/>
      <c r="I1098"/>
    </row>
    <row r="1099" spans="4:9" x14ac:dyDescent="0.25">
      <c r="D1099"/>
      <c r="E1099"/>
      <c r="F1099"/>
      <c r="G1099"/>
      <c r="H1099"/>
      <c r="I1099"/>
    </row>
    <row r="1100" spans="4:9" x14ac:dyDescent="0.25">
      <c r="D1100"/>
      <c r="E1100"/>
      <c r="F1100"/>
      <c r="G1100"/>
      <c r="H1100"/>
      <c r="I1100"/>
    </row>
    <row r="1101" spans="4:9" x14ac:dyDescent="0.25">
      <c r="D1101"/>
      <c r="E1101"/>
      <c r="F1101"/>
      <c r="G1101"/>
      <c r="H1101"/>
      <c r="I1101"/>
    </row>
    <row r="1102" spans="4:9" x14ac:dyDescent="0.25">
      <c r="D1102"/>
      <c r="E1102"/>
      <c r="F1102"/>
      <c r="G1102"/>
      <c r="H1102"/>
      <c r="I1102"/>
    </row>
    <row r="1103" spans="4:9" x14ac:dyDescent="0.25">
      <c r="D1103"/>
      <c r="E1103"/>
      <c r="F1103"/>
      <c r="G1103"/>
      <c r="H1103"/>
      <c r="I1103"/>
    </row>
    <row r="1104" spans="4:9" x14ac:dyDescent="0.25">
      <c r="D1104"/>
      <c r="E1104"/>
      <c r="F1104"/>
      <c r="G1104"/>
      <c r="H1104"/>
      <c r="I1104"/>
    </row>
    <row r="1105" spans="4:9" x14ac:dyDescent="0.25">
      <c r="D1105"/>
      <c r="E1105"/>
      <c r="F1105"/>
      <c r="G1105"/>
      <c r="H1105"/>
      <c r="I1105"/>
    </row>
    <row r="1106" spans="4:9" x14ac:dyDescent="0.25">
      <c r="D1106"/>
      <c r="E1106"/>
      <c r="F1106"/>
      <c r="G1106"/>
      <c r="H1106"/>
      <c r="I1106"/>
    </row>
    <row r="1107" spans="4:9" x14ac:dyDescent="0.25">
      <c r="D1107"/>
      <c r="E1107"/>
      <c r="F1107"/>
      <c r="G1107"/>
      <c r="H1107"/>
      <c r="I1107"/>
    </row>
    <row r="1108" spans="4:9" x14ac:dyDescent="0.25">
      <c r="D1108"/>
      <c r="E1108"/>
      <c r="F1108"/>
      <c r="G1108"/>
      <c r="H1108"/>
      <c r="I1108"/>
    </row>
    <row r="1109" spans="4:9" x14ac:dyDescent="0.25">
      <c r="D1109"/>
      <c r="E1109"/>
      <c r="F1109"/>
      <c r="G1109"/>
      <c r="H1109"/>
      <c r="I1109"/>
    </row>
    <row r="1110" spans="4:9" x14ac:dyDescent="0.25">
      <c r="D1110"/>
      <c r="E1110"/>
      <c r="F1110"/>
      <c r="G1110"/>
      <c r="H1110"/>
      <c r="I1110"/>
    </row>
    <row r="1111" spans="4:9" x14ac:dyDescent="0.25">
      <c r="D1111"/>
      <c r="E1111"/>
      <c r="F1111"/>
      <c r="G1111"/>
      <c r="H1111"/>
      <c r="I1111"/>
    </row>
    <row r="1112" spans="4:9" x14ac:dyDescent="0.25">
      <c r="D1112"/>
      <c r="E1112"/>
      <c r="F1112"/>
      <c r="G1112"/>
      <c r="H1112"/>
      <c r="I1112"/>
    </row>
    <row r="1113" spans="4:9" x14ac:dyDescent="0.25">
      <c r="D1113"/>
      <c r="E1113"/>
      <c r="F1113"/>
      <c r="G1113"/>
      <c r="H1113"/>
      <c r="I1113"/>
    </row>
    <row r="1114" spans="4:9" x14ac:dyDescent="0.25">
      <c r="D1114"/>
      <c r="E1114"/>
      <c r="F1114"/>
      <c r="G1114"/>
      <c r="H1114"/>
      <c r="I1114"/>
    </row>
    <row r="1115" spans="4:9" x14ac:dyDescent="0.25">
      <c r="D1115"/>
      <c r="E1115"/>
      <c r="F1115"/>
      <c r="G1115"/>
      <c r="H1115"/>
      <c r="I1115"/>
    </row>
    <row r="1116" spans="4:9" x14ac:dyDescent="0.25">
      <c r="D1116"/>
      <c r="E1116"/>
      <c r="F1116"/>
      <c r="G1116"/>
      <c r="H1116"/>
      <c r="I1116"/>
    </row>
    <row r="1117" spans="4:9" x14ac:dyDescent="0.25">
      <c r="D1117"/>
      <c r="E1117"/>
      <c r="F1117"/>
      <c r="G1117"/>
      <c r="H1117"/>
      <c r="I1117"/>
    </row>
    <row r="1118" spans="4:9" x14ac:dyDescent="0.25">
      <c r="D1118"/>
      <c r="E1118"/>
      <c r="F1118"/>
      <c r="G1118"/>
      <c r="H1118"/>
      <c r="I1118"/>
    </row>
    <row r="1119" spans="4:9" x14ac:dyDescent="0.25">
      <c r="D1119"/>
      <c r="E1119"/>
      <c r="F1119"/>
      <c r="G1119"/>
      <c r="H1119"/>
      <c r="I1119"/>
    </row>
    <row r="1120" spans="4:9" x14ac:dyDescent="0.25">
      <c r="D1120"/>
      <c r="E1120"/>
      <c r="F1120"/>
      <c r="G1120"/>
      <c r="H1120"/>
      <c r="I1120"/>
    </row>
    <row r="1121" spans="4:9" x14ac:dyDescent="0.25">
      <c r="D1121"/>
      <c r="E1121"/>
      <c r="F1121"/>
      <c r="G1121"/>
      <c r="H1121"/>
      <c r="I1121"/>
    </row>
    <row r="1122" spans="4:9" x14ac:dyDescent="0.25">
      <c r="D1122"/>
      <c r="E1122"/>
      <c r="F1122"/>
      <c r="G1122"/>
      <c r="H1122"/>
      <c r="I1122"/>
    </row>
    <row r="1123" spans="4:9" x14ac:dyDescent="0.25">
      <c r="D1123"/>
      <c r="E1123"/>
      <c r="F1123"/>
      <c r="G1123"/>
      <c r="H1123"/>
      <c r="I1123"/>
    </row>
    <row r="1124" spans="4:9" x14ac:dyDescent="0.25">
      <c r="D1124"/>
      <c r="E1124"/>
      <c r="F1124"/>
      <c r="G1124"/>
      <c r="H1124"/>
      <c r="I1124"/>
    </row>
    <row r="1125" spans="4:9" x14ac:dyDescent="0.25">
      <c r="D1125"/>
      <c r="E1125"/>
      <c r="F1125"/>
      <c r="G1125"/>
      <c r="H1125"/>
      <c r="I1125"/>
    </row>
    <row r="1126" spans="4:9" x14ac:dyDescent="0.25">
      <c r="D1126"/>
      <c r="E1126"/>
      <c r="F1126"/>
      <c r="G1126"/>
      <c r="H1126"/>
      <c r="I1126"/>
    </row>
    <row r="1127" spans="4:9" x14ac:dyDescent="0.25">
      <c r="D1127"/>
      <c r="E1127"/>
      <c r="F1127"/>
      <c r="G1127"/>
      <c r="H1127"/>
      <c r="I1127"/>
    </row>
    <row r="1128" spans="4:9" x14ac:dyDescent="0.25">
      <c r="D1128"/>
      <c r="E1128"/>
      <c r="F1128"/>
      <c r="G1128"/>
      <c r="H1128"/>
      <c r="I1128"/>
    </row>
    <row r="1129" spans="4:9" x14ac:dyDescent="0.25">
      <c r="D1129"/>
      <c r="E1129"/>
      <c r="F1129"/>
      <c r="G1129"/>
      <c r="H1129"/>
      <c r="I1129"/>
    </row>
    <row r="1130" spans="4:9" x14ac:dyDescent="0.25">
      <c r="D1130"/>
      <c r="E1130"/>
      <c r="F1130"/>
      <c r="G1130"/>
      <c r="H1130"/>
      <c r="I1130"/>
    </row>
    <row r="1131" spans="4:9" x14ac:dyDescent="0.25">
      <c r="D1131"/>
      <c r="E1131"/>
      <c r="F1131"/>
      <c r="G1131"/>
      <c r="H1131"/>
      <c r="I1131"/>
    </row>
    <row r="1132" spans="4:9" x14ac:dyDescent="0.25">
      <c r="D1132"/>
      <c r="E1132"/>
      <c r="F1132"/>
      <c r="G1132"/>
      <c r="H1132"/>
      <c r="I1132"/>
    </row>
    <row r="1133" spans="4:9" x14ac:dyDescent="0.25">
      <c r="D1133"/>
      <c r="E1133"/>
      <c r="F1133"/>
      <c r="G1133"/>
      <c r="H1133"/>
      <c r="I1133"/>
    </row>
    <row r="1134" spans="4:9" x14ac:dyDescent="0.25">
      <c r="D1134"/>
      <c r="E1134"/>
      <c r="F1134"/>
      <c r="G1134"/>
      <c r="H1134"/>
      <c r="I1134"/>
    </row>
    <row r="1135" spans="4:9" x14ac:dyDescent="0.25">
      <c r="D1135"/>
      <c r="E1135"/>
      <c r="F1135"/>
      <c r="G1135"/>
      <c r="H1135"/>
      <c r="I1135"/>
    </row>
    <row r="1136" spans="4:9" x14ac:dyDescent="0.25">
      <c r="D1136"/>
      <c r="E1136"/>
      <c r="F1136"/>
      <c r="G1136"/>
      <c r="H1136"/>
      <c r="I1136"/>
    </row>
    <row r="1137" spans="4:9" x14ac:dyDescent="0.25">
      <c r="D1137"/>
      <c r="E1137"/>
      <c r="F1137"/>
      <c r="G1137"/>
      <c r="H1137"/>
      <c r="I1137"/>
    </row>
    <row r="1138" spans="4:9" x14ac:dyDescent="0.25">
      <c r="D1138"/>
      <c r="E1138"/>
      <c r="F1138"/>
      <c r="G1138"/>
      <c r="H1138"/>
      <c r="I1138"/>
    </row>
    <row r="1139" spans="4:9" x14ac:dyDescent="0.25">
      <c r="D1139"/>
      <c r="E1139"/>
      <c r="F1139"/>
      <c r="G1139"/>
      <c r="H1139"/>
      <c r="I1139"/>
    </row>
    <row r="1140" spans="4:9" x14ac:dyDescent="0.25">
      <c r="D1140"/>
      <c r="E1140"/>
      <c r="F1140"/>
      <c r="G1140"/>
      <c r="H1140"/>
      <c r="I1140"/>
    </row>
    <row r="1141" spans="4:9" x14ac:dyDescent="0.25">
      <c r="D1141"/>
      <c r="E1141"/>
      <c r="F1141"/>
      <c r="G1141"/>
      <c r="H1141"/>
      <c r="I1141"/>
    </row>
    <row r="1142" spans="4:9" x14ac:dyDescent="0.25">
      <c r="D1142"/>
      <c r="E1142"/>
      <c r="F1142"/>
      <c r="G1142"/>
      <c r="H1142"/>
      <c r="I1142"/>
    </row>
    <row r="1143" spans="4:9" x14ac:dyDescent="0.25">
      <c r="D1143"/>
      <c r="E1143"/>
      <c r="F1143"/>
      <c r="G1143"/>
      <c r="H1143"/>
      <c r="I1143"/>
    </row>
    <row r="1144" spans="4:9" x14ac:dyDescent="0.25">
      <c r="D1144"/>
      <c r="E1144"/>
      <c r="F1144"/>
      <c r="G1144"/>
      <c r="H1144"/>
      <c r="I1144"/>
    </row>
    <row r="1145" spans="4:9" x14ac:dyDescent="0.25">
      <c r="D1145"/>
      <c r="E1145"/>
      <c r="F1145"/>
      <c r="G1145"/>
      <c r="H1145"/>
      <c r="I1145"/>
    </row>
    <row r="1146" spans="4:9" x14ac:dyDescent="0.25">
      <c r="D1146"/>
      <c r="E1146"/>
      <c r="F1146"/>
      <c r="G1146"/>
      <c r="H1146"/>
      <c r="I1146"/>
    </row>
    <row r="1147" spans="4:9" x14ac:dyDescent="0.25">
      <c r="D1147"/>
      <c r="E1147"/>
      <c r="F1147"/>
      <c r="G1147"/>
      <c r="H1147"/>
      <c r="I1147"/>
    </row>
    <row r="1148" spans="4:9" x14ac:dyDescent="0.25">
      <c r="D1148"/>
      <c r="E1148"/>
      <c r="F1148"/>
      <c r="G1148"/>
      <c r="H1148"/>
      <c r="I1148"/>
    </row>
    <row r="1149" spans="4:9" x14ac:dyDescent="0.25">
      <c r="D1149"/>
      <c r="E1149"/>
      <c r="F1149"/>
      <c r="G1149"/>
      <c r="H1149"/>
      <c r="I1149"/>
    </row>
    <row r="1150" spans="4:9" x14ac:dyDescent="0.25">
      <c r="D1150"/>
      <c r="E1150"/>
      <c r="F1150"/>
      <c r="G1150"/>
      <c r="H1150"/>
      <c r="I1150"/>
    </row>
    <row r="1151" spans="4:9" x14ac:dyDescent="0.25">
      <c r="D1151"/>
      <c r="E1151"/>
      <c r="F1151"/>
      <c r="G1151"/>
      <c r="H1151"/>
      <c r="I1151"/>
    </row>
    <row r="1152" spans="4:9" x14ac:dyDescent="0.25">
      <c r="D1152"/>
      <c r="E1152"/>
      <c r="F1152"/>
      <c r="G1152"/>
      <c r="H1152"/>
      <c r="I1152"/>
    </row>
    <row r="1153" spans="4:9" x14ac:dyDescent="0.25">
      <c r="D1153"/>
      <c r="E1153"/>
      <c r="F1153"/>
      <c r="G1153"/>
      <c r="H1153"/>
      <c r="I1153"/>
    </row>
    <row r="1154" spans="4:9" x14ac:dyDescent="0.25">
      <c r="D1154"/>
      <c r="E1154"/>
      <c r="F1154"/>
      <c r="G1154"/>
      <c r="H1154"/>
      <c r="I1154"/>
    </row>
    <row r="1155" spans="4:9" x14ac:dyDescent="0.25">
      <c r="D1155"/>
      <c r="E1155"/>
      <c r="F1155"/>
      <c r="G1155"/>
      <c r="H1155"/>
      <c r="I1155"/>
    </row>
    <row r="1156" spans="4:9" x14ac:dyDescent="0.25">
      <c r="D1156"/>
      <c r="E1156"/>
      <c r="F1156"/>
      <c r="G1156"/>
      <c r="H1156"/>
      <c r="I1156"/>
    </row>
    <row r="1157" spans="4:9" x14ac:dyDescent="0.25">
      <c r="D1157"/>
      <c r="E1157"/>
      <c r="F1157"/>
      <c r="G1157"/>
      <c r="H1157"/>
      <c r="I1157"/>
    </row>
    <row r="1158" spans="4:9" x14ac:dyDescent="0.25">
      <c r="D1158"/>
      <c r="E1158"/>
      <c r="F1158"/>
      <c r="G1158"/>
      <c r="H1158"/>
      <c r="I1158"/>
    </row>
    <row r="1159" spans="4:9" x14ac:dyDescent="0.25">
      <c r="D1159"/>
      <c r="E1159"/>
      <c r="F1159"/>
      <c r="G1159"/>
      <c r="H1159"/>
      <c r="I1159"/>
    </row>
    <row r="1160" spans="4:9" x14ac:dyDescent="0.25">
      <c r="D1160"/>
      <c r="E1160"/>
      <c r="F1160"/>
      <c r="G1160"/>
      <c r="H1160"/>
      <c r="I1160"/>
    </row>
    <row r="1161" spans="4:9" x14ac:dyDescent="0.25">
      <c r="D1161"/>
      <c r="E1161"/>
      <c r="F1161"/>
      <c r="G1161"/>
      <c r="H1161"/>
      <c r="I1161"/>
    </row>
    <row r="1162" spans="4:9" x14ac:dyDescent="0.25">
      <c r="D1162"/>
      <c r="E1162"/>
      <c r="F1162"/>
      <c r="G1162"/>
      <c r="H1162"/>
      <c r="I1162"/>
    </row>
    <row r="1163" spans="4:9" x14ac:dyDescent="0.25">
      <c r="D1163"/>
      <c r="E1163"/>
      <c r="F1163"/>
      <c r="G1163"/>
      <c r="H1163"/>
      <c r="I1163"/>
    </row>
    <row r="1164" spans="4:9" x14ac:dyDescent="0.25">
      <c r="D1164"/>
      <c r="E1164"/>
      <c r="F1164"/>
      <c r="G1164"/>
      <c r="H1164"/>
      <c r="I1164"/>
    </row>
    <row r="1165" spans="4:9" x14ac:dyDescent="0.25">
      <c r="D1165"/>
      <c r="E1165"/>
      <c r="F1165"/>
      <c r="G1165"/>
      <c r="H1165"/>
      <c r="I1165"/>
    </row>
    <row r="1166" spans="4:9" x14ac:dyDescent="0.25">
      <c r="D1166"/>
      <c r="E1166"/>
      <c r="F1166"/>
      <c r="G1166"/>
      <c r="H1166"/>
      <c r="I1166"/>
    </row>
    <row r="1167" spans="4:9" x14ac:dyDescent="0.25">
      <c r="D1167"/>
      <c r="E1167"/>
      <c r="F1167"/>
      <c r="G1167"/>
      <c r="H1167"/>
      <c r="I1167"/>
    </row>
    <row r="1168" spans="4:9" x14ac:dyDescent="0.25">
      <c r="D1168"/>
      <c r="E1168"/>
      <c r="F1168"/>
      <c r="G1168"/>
      <c r="H1168"/>
      <c r="I1168"/>
    </row>
    <row r="1169" spans="4:9" x14ac:dyDescent="0.25">
      <c r="D1169"/>
      <c r="E1169"/>
      <c r="F1169"/>
      <c r="G1169"/>
      <c r="H1169"/>
      <c r="I1169"/>
    </row>
    <row r="1170" spans="4:9" x14ac:dyDescent="0.25">
      <c r="D1170"/>
      <c r="E1170"/>
      <c r="F1170"/>
      <c r="G1170"/>
      <c r="H1170"/>
      <c r="I1170"/>
    </row>
    <row r="1171" spans="4:9" x14ac:dyDescent="0.25">
      <c r="D1171"/>
      <c r="E1171"/>
      <c r="F1171"/>
      <c r="G1171"/>
      <c r="H1171"/>
      <c r="I1171"/>
    </row>
    <row r="1172" spans="4:9" x14ac:dyDescent="0.25">
      <c r="D1172"/>
      <c r="E1172"/>
      <c r="F1172"/>
      <c r="G1172"/>
      <c r="H1172"/>
      <c r="I1172"/>
    </row>
    <row r="1173" spans="4:9" x14ac:dyDescent="0.25">
      <c r="D1173"/>
      <c r="E1173"/>
      <c r="F1173"/>
      <c r="G1173"/>
      <c r="H1173"/>
      <c r="I1173"/>
    </row>
    <row r="1174" spans="4:9" x14ac:dyDescent="0.25">
      <c r="D1174"/>
      <c r="E1174"/>
      <c r="F1174"/>
      <c r="G1174"/>
      <c r="H1174"/>
      <c r="I1174"/>
    </row>
    <row r="1175" spans="4:9" x14ac:dyDescent="0.25">
      <c r="D1175"/>
      <c r="E1175"/>
      <c r="F1175"/>
      <c r="G1175"/>
      <c r="H1175"/>
      <c r="I1175"/>
    </row>
    <row r="1176" spans="4:9" x14ac:dyDescent="0.25">
      <c r="D1176"/>
      <c r="E1176"/>
      <c r="F1176"/>
      <c r="G1176"/>
      <c r="H1176"/>
      <c r="I1176"/>
    </row>
    <row r="1177" spans="4:9" x14ac:dyDescent="0.25">
      <c r="D1177"/>
      <c r="E1177"/>
      <c r="F1177"/>
      <c r="G1177"/>
      <c r="H1177"/>
      <c r="I1177"/>
    </row>
    <row r="1178" spans="4:9" x14ac:dyDescent="0.25">
      <c r="D1178"/>
      <c r="E1178"/>
      <c r="F1178"/>
      <c r="G1178"/>
      <c r="H1178"/>
      <c r="I1178"/>
    </row>
    <row r="1179" spans="4:9" x14ac:dyDescent="0.25">
      <c r="D1179"/>
      <c r="E1179"/>
      <c r="F1179"/>
      <c r="G1179"/>
      <c r="H1179"/>
      <c r="I1179"/>
    </row>
    <row r="1180" spans="4:9" x14ac:dyDescent="0.25">
      <c r="D1180"/>
      <c r="E1180"/>
      <c r="F1180"/>
      <c r="G1180"/>
      <c r="H1180"/>
      <c r="I1180"/>
    </row>
    <row r="1181" spans="4:9" x14ac:dyDescent="0.25">
      <c r="D1181"/>
      <c r="E1181"/>
      <c r="F1181"/>
      <c r="G1181"/>
      <c r="H1181"/>
      <c r="I1181"/>
    </row>
    <row r="1182" spans="4:9" x14ac:dyDescent="0.25">
      <c r="D1182"/>
      <c r="E1182"/>
      <c r="F1182"/>
      <c r="G1182"/>
      <c r="H1182"/>
      <c r="I1182"/>
    </row>
    <row r="1183" spans="4:9" x14ac:dyDescent="0.25">
      <c r="D1183"/>
      <c r="E1183"/>
      <c r="F1183"/>
      <c r="G1183"/>
      <c r="H1183"/>
      <c r="I1183"/>
    </row>
    <row r="1184" spans="4:9" x14ac:dyDescent="0.25">
      <c r="D1184"/>
      <c r="E1184"/>
      <c r="F1184"/>
      <c r="G1184"/>
      <c r="H1184"/>
      <c r="I1184"/>
    </row>
    <row r="1185" spans="4:9" x14ac:dyDescent="0.25">
      <c r="D1185"/>
      <c r="E1185"/>
      <c r="F1185"/>
      <c r="G1185"/>
      <c r="H1185"/>
      <c r="I1185"/>
    </row>
    <row r="1186" spans="4:9" x14ac:dyDescent="0.25">
      <c r="D1186"/>
      <c r="E1186"/>
      <c r="F1186"/>
      <c r="G1186"/>
      <c r="H1186"/>
      <c r="I1186"/>
    </row>
    <row r="1187" spans="4:9" x14ac:dyDescent="0.25">
      <c r="D1187"/>
      <c r="E1187"/>
      <c r="F1187"/>
      <c r="G1187"/>
      <c r="H1187"/>
      <c r="I1187"/>
    </row>
    <row r="1188" spans="4:9" x14ac:dyDescent="0.25">
      <c r="D1188"/>
      <c r="E1188"/>
      <c r="F1188"/>
      <c r="G1188"/>
      <c r="H1188"/>
      <c r="I1188"/>
    </row>
    <row r="1189" spans="4:9" x14ac:dyDescent="0.25">
      <c r="D1189"/>
      <c r="E1189"/>
      <c r="F1189"/>
      <c r="G1189"/>
      <c r="H1189"/>
      <c r="I1189"/>
    </row>
    <row r="1190" spans="4:9" x14ac:dyDescent="0.25">
      <c r="D1190"/>
      <c r="E1190"/>
      <c r="F1190"/>
      <c r="G1190"/>
      <c r="H1190"/>
      <c r="I1190"/>
    </row>
    <row r="1191" spans="4:9" x14ac:dyDescent="0.25">
      <c r="D1191"/>
      <c r="E1191"/>
      <c r="F1191"/>
      <c r="G1191"/>
      <c r="H1191"/>
      <c r="I1191"/>
    </row>
    <row r="1192" spans="4:9" x14ac:dyDescent="0.25">
      <c r="D1192"/>
      <c r="E1192"/>
      <c r="F1192"/>
      <c r="G1192"/>
      <c r="H1192"/>
      <c r="I1192"/>
    </row>
    <row r="1193" spans="4:9" x14ac:dyDescent="0.25">
      <c r="D1193"/>
      <c r="E1193"/>
      <c r="F1193"/>
      <c r="G1193"/>
      <c r="H1193"/>
      <c r="I1193"/>
    </row>
    <row r="1194" spans="4:9" x14ac:dyDescent="0.25">
      <c r="D1194"/>
      <c r="E1194"/>
      <c r="F1194"/>
      <c r="G1194"/>
      <c r="H1194"/>
      <c r="I1194"/>
    </row>
    <row r="1195" spans="4:9" x14ac:dyDescent="0.25">
      <c r="D1195"/>
      <c r="E1195"/>
      <c r="F1195"/>
      <c r="G1195"/>
      <c r="H1195"/>
      <c r="I1195"/>
    </row>
    <row r="1196" spans="4:9" x14ac:dyDescent="0.25">
      <c r="D1196"/>
      <c r="E1196"/>
      <c r="F1196"/>
      <c r="G1196"/>
      <c r="H1196"/>
      <c r="I1196"/>
    </row>
    <row r="1197" spans="4:9" x14ac:dyDescent="0.25">
      <c r="D1197"/>
      <c r="E1197"/>
      <c r="F1197"/>
      <c r="G1197"/>
      <c r="H1197"/>
      <c r="I1197"/>
    </row>
    <row r="1198" spans="4:9" x14ac:dyDescent="0.25">
      <c r="D1198"/>
      <c r="E1198"/>
      <c r="F1198"/>
      <c r="G1198"/>
      <c r="H1198"/>
      <c r="I1198"/>
    </row>
    <row r="1199" spans="4:9" x14ac:dyDescent="0.25">
      <c r="D1199"/>
      <c r="E1199"/>
      <c r="F1199"/>
      <c r="G1199"/>
      <c r="H1199"/>
      <c r="I1199"/>
    </row>
    <row r="1200" spans="4:9" x14ac:dyDescent="0.25">
      <c r="D1200"/>
      <c r="E1200"/>
      <c r="F1200"/>
      <c r="G1200"/>
      <c r="H1200"/>
      <c r="I1200"/>
    </row>
    <row r="1201" spans="4:9" x14ac:dyDescent="0.25">
      <c r="D1201"/>
      <c r="E1201"/>
      <c r="F1201"/>
      <c r="G1201"/>
      <c r="H1201"/>
      <c r="I1201"/>
    </row>
    <row r="1202" spans="4:9" x14ac:dyDescent="0.25">
      <c r="D1202"/>
      <c r="E1202"/>
      <c r="F1202"/>
      <c r="G1202"/>
      <c r="H1202"/>
      <c r="I1202"/>
    </row>
    <row r="1203" spans="4:9" x14ac:dyDescent="0.25">
      <c r="D1203"/>
      <c r="E1203"/>
      <c r="F1203"/>
      <c r="G1203"/>
      <c r="H1203"/>
      <c r="I1203"/>
    </row>
    <row r="1204" spans="4:9" x14ac:dyDescent="0.25">
      <c r="D1204"/>
      <c r="E1204"/>
      <c r="F1204"/>
      <c r="G1204"/>
      <c r="H1204"/>
      <c r="I1204"/>
    </row>
    <row r="1205" spans="4:9" x14ac:dyDescent="0.25">
      <c r="D1205"/>
      <c r="E1205"/>
      <c r="F1205"/>
      <c r="G1205"/>
      <c r="H1205"/>
      <c r="I1205"/>
    </row>
    <row r="1206" spans="4:9" x14ac:dyDescent="0.25">
      <c r="D1206"/>
      <c r="E1206"/>
      <c r="F1206"/>
      <c r="G1206"/>
      <c r="H1206"/>
      <c r="I1206"/>
    </row>
    <row r="1207" spans="4:9" x14ac:dyDescent="0.25">
      <c r="D1207"/>
      <c r="E1207"/>
      <c r="F1207"/>
      <c r="G1207"/>
      <c r="H1207"/>
      <c r="I1207"/>
    </row>
    <row r="1208" spans="4:9" x14ac:dyDescent="0.25">
      <c r="D1208"/>
      <c r="E1208"/>
      <c r="F1208"/>
      <c r="G1208"/>
      <c r="H1208"/>
      <c r="I1208"/>
    </row>
    <row r="1209" spans="4:9" x14ac:dyDescent="0.25">
      <c r="D1209"/>
      <c r="E1209"/>
      <c r="F1209"/>
      <c r="G1209"/>
      <c r="H1209"/>
      <c r="I1209"/>
    </row>
    <row r="1210" spans="4:9" x14ac:dyDescent="0.25">
      <c r="D1210"/>
      <c r="E1210"/>
      <c r="F1210"/>
      <c r="G1210"/>
      <c r="H1210"/>
      <c r="I1210"/>
    </row>
    <row r="1211" spans="4:9" x14ac:dyDescent="0.25">
      <c r="D1211"/>
      <c r="E1211"/>
      <c r="F1211"/>
      <c r="G1211"/>
      <c r="H1211"/>
      <c r="I1211"/>
    </row>
    <row r="1212" spans="4:9" x14ac:dyDescent="0.25">
      <c r="D1212"/>
      <c r="E1212"/>
      <c r="F1212"/>
      <c r="G1212"/>
      <c r="H1212"/>
      <c r="I1212"/>
    </row>
    <row r="1213" spans="4:9" x14ac:dyDescent="0.25">
      <c r="D1213"/>
      <c r="E1213"/>
      <c r="F1213"/>
      <c r="G1213"/>
      <c r="H1213"/>
      <c r="I1213"/>
    </row>
    <row r="1214" spans="4:9" x14ac:dyDescent="0.25">
      <c r="D1214"/>
      <c r="E1214"/>
      <c r="F1214"/>
      <c r="G1214"/>
      <c r="H1214"/>
      <c r="I1214"/>
    </row>
    <row r="1215" spans="4:9" x14ac:dyDescent="0.25">
      <c r="D1215"/>
      <c r="E1215"/>
      <c r="F1215"/>
      <c r="G1215"/>
      <c r="H1215"/>
      <c r="I1215"/>
    </row>
    <row r="1216" spans="4:9" x14ac:dyDescent="0.25">
      <c r="D1216"/>
      <c r="E1216"/>
      <c r="F1216"/>
      <c r="G1216"/>
      <c r="H1216"/>
      <c r="I1216"/>
    </row>
    <row r="1217" spans="4:9" x14ac:dyDescent="0.25">
      <c r="D1217"/>
      <c r="E1217"/>
      <c r="F1217"/>
      <c r="G1217"/>
      <c r="H1217"/>
      <c r="I1217"/>
    </row>
    <row r="1218" spans="4:9" x14ac:dyDescent="0.25">
      <c r="D1218"/>
      <c r="E1218"/>
      <c r="F1218"/>
      <c r="G1218"/>
      <c r="H1218"/>
      <c r="I1218"/>
    </row>
    <row r="1219" spans="4:9" x14ac:dyDescent="0.25">
      <c r="D1219"/>
      <c r="E1219"/>
      <c r="F1219"/>
      <c r="G1219"/>
      <c r="H1219"/>
      <c r="I1219"/>
    </row>
    <row r="1220" spans="4:9" x14ac:dyDescent="0.25">
      <c r="D1220"/>
      <c r="E1220"/>
      <c r="F1220"/>
      <c r="G1220"/>
      <c r="H1220"/>
      <c r="I1220"/>
    </row>
    <row r="1221" spans="4:9" x14ac:dyDescent="0.25">
      <c r="D1221"/>
      <c r="E1221"/>
      <c r="F1221"/>
      <c r="G1221"/>
      <c r="H1221"/>
      <c r="I1221"/>
    </row>
    <row r="1222" spans="4:9" x14ac:dyDescent="0.25">
      <c r="D1222"/>
      <c r="E1222"/>
      <c r="F1222"/>
      <c r="G1222"/>
      <c r="H1222"/>
      <c r="I1222"/>
    </row>
    <row r="1223" spans="4:9" x14ac:dyDescent="0.25">
      <c r="D1223"/>
      <c r="E1223"/>
      <c r="F1223"/>
      <c r="G1223"/>
      <c r="H1223"/>
      <c r="I1223"/>
    </row>
    <row r="1224" spans="4:9" x14ac:dyDescent="0.25">
      <c r="D1224"/>
      <c r="E1224"/>
      <c r="F1224"/>
      <c r="G1224"/>
      <c r="H1224"/>
      <c r="I1224"/>
    </row>
    <row r="1225" spans="4:9" x14ac:dyDescent="0.25">
      <c r="D1225"/>
      <c r="E1225"/>
      <c r="F1225"/>
      <c r="G1225"/>
      <c r="H1225"/>
      <c r="I1225"/>
    </row>
    <row r="1226" spans="4:9" x14ac:dyDescent="0.25">
      <c r="D1226"/>
      <c r="E1226"/>
      <c r="F1226"/>
      <c r="G1226"/>
      <c r="H1226"/>
      <c r="I1226"/>
    </row>
    <row r="1227" spans="4:9" x14ac:dyDescent="0.25">
      <c r="D1227"/>
      <c r="E1227"/>
      <c r="F1227"/>
      <c r="G1227"/>
      <c r="H1227"/>
      <c r="I1227"/>
    </row>
    <row r="1228" spans="4:9" x14ac:dyDescent="0.25">
      <c r="D1228"/>
      <c r="E1228"/>
      <c r="F1228"/>
      <c r="G1228"/>
      <c r="H1228"/>
      <c r="I1228"/>
    </row>
    <row r="1229" spans="4:9" x14ac:dyDescent="0.25">
      <c r="D1229"/>
      <c r="E1229"/>
      <c r="F1229"/>
      <c r="G1229"/>
      <c r="H1229"/>
      <c r="I1229"/>
    </row>
    <row r="1230" spans="4:9" x14ac:dyDescent="0.25">
      <c r="D1230"/>
      <c r="E1230"/>
      <c r="F1230"/>
      <c r="G1230"/>
      <c r="H1230"/>
      <c r="I1230"/>
    </row>
    <row r="1231" spans="4:9" x14ac:dyDescent="0.25">
      <c r="D1231"/>
      <c r="E1231"/>
      <c r="F1231"/>
      <c r="G1231"/>
      <c r="H1231"/>
      <c r="I1231"/>
    </row>
    <row r="1232" spans="4:9" x14ac:dyDescent="0.25">
      <c r="D1232"/>
      <c r="E1232"/>
      <c r="F1232"/>
      <c r="G1232"/>
      <c r="H1232"/>
      <c r="I1232"/>
    </row>
    <row r="1233" spans="4:9" x14ac:dyDescent="0.25">
      <c r="D1233"/>
      <c r="E1233"/>
      <c r="F1233"/>
      <c r="G1233"/>
      <c r="H1233"/>
      <c r="I1233"/>
    </row>
    <row r="1234" spans="4:9" x14ac:dyDescent="0.25">
      <c r="D1234"/>
      <c r="E1234"/>
      <c r="F1234"/>
      <c r="G1234"/>
      <c r="H1234"/>
      <c r="I1234"/>
    </row>
    <row r="1235" spans="4:9" x14ac:dyDescent="0.25">
      <c r="D1235"/>
      <c r="E1235"/>
      <c r="F1235"/>
      <c r="G1235"/>
      <c r="H1235"/>
      <c r="I1235"/>
    </row>
    <row r="1236" spans="4:9" x14ac:dyDescent="0.25">
      <c r="D1236"/>
      <c r="E1236"/>
      <c r="F1236"/>
      <c r="G1236"/>
      <c r="H1236"/>
      <c r="I1236"/>
    </row>
    <row r="1237" spans="4:9" x14ac:dyDescent="0.25">
      <c r="D1237"/>
      <c r="E1237"/>
      <c r="F1237"/>
      <c r="G1237"/>
      <c r="H1237"/>
      <c r="I1237"/>
    </row>
    <row r="1238" spans="4:9" x14ac:dyDescent="0.25">
      <c r="D1238"/>
      <c r="E1238"/>
      <c r="F1238"/>
      <c r="G1238"/>
      <c r="H1238"/>
      <c r="I1238"/>
    </row>
    <row r="1239" spans="4:9" x14ac:dyDescent="0.25">
      <c r="D1239"/>
      <c r="E1239"/>
      <c r="F1239"/>
      <c r="G1239"/>
      <c r="H1239"/>
      <c r="I1239"/>
    </row>
    <row r="1240" spans="4:9" x14ac:dyDescent="0.25">
      <c r="D1240"/>
      <c r="E1240"/>
      <c r="F1240"/>
      <c r="G1240"/>
      <c r="H1240"/>
      <c r="I1240"/>
    </row>
    <row r="1241" spans="4:9" x14ac:dyDescent="0.25">
      <c r="D1241"/>
      <c r="E1241"/>
      <c r="F1241"/>
      <c r="G1241"/>
      <c r="H1241"/>
      <c r="I1241"/>
    </row>
    <row r="1242" spans="4:9" x14ac:dyDescent="0.25">
      <c r="D1242"/>
      <c r="E1242"/>
      <c r="F1242"/>
      <c r="G1242"/>
      <c r="H1242"/>
      <c r="I1242"/>
    </row>
    <row r="1243" spans="4:9" x14ac:dyDescent="0.25">
      <c r="D1243"/>
      <c r="E1243"/>
      <c r="F1243"/>
      <c r="G1243"/>
      <c r="H1243"/>
      <c r="I1243"/>
    </row>
    <row r="1244" spans="4:9" x14ac:dyDescent="0.25">
      <c r="D1244"/>
      <c r="E1244"/>
      <c r="F1244"/>
      <c r="G1244"/>
      <c r="H1244"/>
      <c r="I1244"/>
    </row>
    <row r="1245" spans="4:9" x14ac:dyDescent="0.25">
      <c r="D1245"/>
      <c r="E1245"/>
      <c r="F1245"/>
      <c r="G1245"/>
      <c r="H1245"/>
      <c r="I1245"/>
    </row>
    <row r="1246" spans="4:9" x14ac:dyDescent="0.25">
      <c r="D1246"/>
      <c r="E1246"/>
      <c r="F1246"/>
      <c r="G1246"/>
      <c r="H1246"/>
      <c r="I1246"/>
    </row>
    <row r="1247" spans="4:9" x14ac:dyDescent="0.25">
      <c r="D1247"/>
      <c r="E1247"/>
      <c r="F1247"/>
      <c r="G1247"/>
      <c r="H1247"/>
      <c r="I1247"/>
    </row>
    <row r="1248" spans="4:9" x14ac:dyDescent="0.25">
      <c r="D1248"/>
      <c r="E1248"/>
      <c r="F1248"/>
      <c r="G1248"/>
      <c r="H1248"/>
      <c r="I1248"/>
    </row>
    <row r="1249" spans="4:9" x14ac:dyDescent="0.25">
      <c r="D1249"/>
      <c r="E1249"/>
      <c r="F1249"/>
      <c r="G1249"/>
      <c r="H1249"/>
      <c r="I1249"/>
    </row>
    <row r="1250" spans="4:9" x14ac:dyDescent="0.25">
      <c r="D1250"/>
      <c r="E1250"/>
      <c r="F1250"/>
      <c r="G1250"/>
      <c r="H1250"/>
      <c r="I1250"/>
    </row>
    <row r="1251" spans="4:9" x14ac:dyDescent="0.25">
      <c r="D1251"/>
      <c r="E1251"/>
      <c r="F1251"/>
      <c r="G1251"/>
      <c r="H1251"/>
      <c r="I1251"/>
    </row>
    <row r="1252" spans="4:9" x14ac:dyDescent="0.25">
      <c r="D1252"/>
      <c r="E1252"/>
      <c r="F1252"/>
      <c r="G1252"/>
      <c r="H1252"/>
      <c r="I1252"/>
    </row>
    <row r="1253" spans="4:9" x14ac:dyDescent="0.25">
      <c r="D1253"/>
      <c r="E1253"/>
      <c r="F1253"/>
      <c r="G1253"/>
      <c r="H1253"/>
      <c r="I1253"/>
    </row>
    <row r="1254" spans="4:9" x14ac:dyDescent="0.25">
      <c r="D1254"/>
      <c r="E1254"/>
      <c r="F1254"/>
      <c r="G1254"/>
      <c r="H1254"/>
      <c r="I1254"/>
    </row>
    <row r="1255" spans="4:9" x14ac:dyDescent="0.25">
      <c r="D1255"/>
      <c r="E1255"/>
      <c r="F1255"/>
      <c r="G1255"/>
      <c r="H1255"/>
      <c r="I1255"/>
    </row>
    <row r="1256" spans="4:9" x14ac:dyDescent="0.25">
      <c r="D1256"/>
      <c r="E1256"/>
      <c r="F1256"/>
      <c r="G1256"/>
      <c r="H1256"/>
      <c r="I1256"/>
    </row>
    <row r="1257" spans="4:9" x14ac:dyDescent="0.25">
      <c r="D1257"/>
      <c r="E1257"/>
      <c r="F1257"/>
      <c r="G1257"/>
      <c r="H1257"/>
      <c r="I1257"/>
    </row>
    <row r="1258" spans="4:9" x14ac:dyDescent="0.25">
      <c r="D1258"/>
      <c r="E1258"/>
      <c r="F1258"/>
      <c r="G1258"/>
      <c r="H1258"/>
      <c r="I1258"/>
    </row>
    <row r="1259" spans="4:9" x14ac:dyDescent="0.25">
      <c r="D1259"/>
      <c r="E1259"/>
      <c r="F1259"/>
      <c r="G1259"/>
      <c r="H1259"/>
      <c r="I1259"/>
    </row>
    <row r="1260" spans="4:9" x14ac:dyDescent="0.25">
      <c r="D1260"/>
      <c r="E1260"/>
      <c r="F1260"/>
      <c r="G1260"/>
      <c r="H1260"/>
      <c r="I1260"/>
    </row>
    <row r="1261" spans="4:9" x14ac:dyDescent="0.25">
      <c r="D1261"/>
      <c r="E1261"/>
      <c r="F1261"/>
      <c r="G1261"/>
      <c r="H1261"/>
      <c r="I1261"/>
    </row>
    <row r="1262" spans="4:9" x14ac:dyDescent="0.25">
      <c r="D1262"/>
      <c r="E1262"/>
      <c r="F1262"/>
      <c r="G1262"/>
      <c r="H1262"/>
      <c r="I1262"/>
    </row>
    <row r="1263" spans="4:9" x14ac:dyDescent="0.25">
      <c r="D1263"/>
      <c r="E1263"/>
      <c r="F1263"/>
      <c r="G1263"/>
      <c r="H1263"/>
      <c r="I1263"/>
    </row>
    <row r="1264" spans="4:9" x14ac:dyDescent="0.25">
      <c r="D1264"/>
      <c r="E1264"/>
      <c r="F1264"/>
      <c r="G1264"/>
      <c r="H1264"/>
      <c r="I1264"/>
    </row>
    <row r="1265" spans="4:9" x14ac:dyDescent="0.25">
      <c r="D1265"/>
      <c r="E1265"/>
      <c r="F1265"/>
      <c r="G1265"/>
      <c r="H1265"/>
      <c r="I1265"/>
    </row>
    <row r="1266" spans="4:9" x14ac:dyDescent="0.25">
      <c r="D1266"/>
      <c r="E1266"/>
      <c r="F1266"/>
      <c r="G1266"/>
      <c r="H1266"/>
      <c r="I1266"/>
    </row>
    <row r="1267" spans="4:9" x14ac:dyDescent="0.25">
      <c r="D1267"/>
      <c r="E1267"/>
      <c r="F1267"/>
      <c r="G1267"/>
      <c r="H1267"/>
      <c r="I1267"/>
    </row>
    <row r="1268" spans="4:9" x14ac:dyDescent="0.25">
      <c r="D1268"/>
      <c r="E1268"/>
      <c r="F1268"/>
      <c r="G1268"/>
      <c r="H1268"/>
      <c r="I1268"/>
    </row>
    <row r="1269" spans="4:9" x14ac:dyDescent="0.25">
      <c r="D1269"/>
      <c r="E1269"/>
      <c r="F1269"/>
      <c r="G1269"/>
      <c r="H1269"/>
      <c r="I1269"/>
    </row>
    <row r="1270" spans="4:9" x14ac:dyDescent="0.25">
      <c r="D1270"/>
      <c r="E1270"/>
      <c r="F1270"/>
      <c r="G1270"/>
      <c r="H1270"/>
      <c r="I1270"/>
    </row>
    <row r="1271" spans="4:9" x14ac:dyDescent="0.25">
      <c r="D1271"/>
      <c r="E1271"/>
      <c r="F1271"/>
      <c r="G1271"/>
      <c r="H1271"/>
      <c r="I1271"/>
    </row>
    <row r="1272" spans="4:9" x14ac:dyDescent="0.25">
      <c r="D1272"/>
      <c r="E1272"/>
      <c r="F1272"/>
      <c r="G1272"/>
      <c r="H1272"/>
      <c r="I1272"/>
    </row>
    <row r="1273" spans="4:9" x14ac:dyDescent="0.25">
      <c r="D1273"/>
      <c r="E1273"/>
      <c r="F1273"/>
      <c r="G1273"/>
      <c r="H1273"/>
      <c r="I1273"/>
    </row>
    <row r="1274" spans="4:9" x14ac:dyDescent="0.25">
      <c r="D1274"/>
      <c r="E1274"/>
      <c r="F1274"/>
      <c r="G1274"/>
      <c r="H1274"/>
      <c r="I1274"/>
    </row>
    <row r="1275" spans="4:9" x14ac:dyDescent="0.25">
      <c r="D1275"/>
      <c r="E1275"/>
      <c r="F1275"/>
      <c r="G1275"/>
      <c r="H1275"/>
      <c r="I1275"/>
    </row>
    <row r="1276" spans="4:9" x14ac:dyDescent="0.25">
      <c r="D1276"/>
      <c r="E1276"/>
      <c r="F1276"/>
      <c r="G1276"/>
      <c r="H1276"/>
      <c r="I1276"/>
    </row>
    <row r="1277" spans="4:9" x14ac:dyDescent="0.25">
      <c r="D1277"/>
      <c r="E1277"/>
      <c r="F1277"/>
      <c r="G1277"/>
      <c r="H1277"/>
      <c r="I1277"/>
    </row>
    <row r="1278" spans="4:9" x14ac:dyDescent="0.25">
      <c r="D1278"/>
      <c r="E1278"/>
      <c r="F1278"/>
      <c r="G1278"/>
      <c r="H1278"/>
      <c r="I1278"/>
    </row>
    <row r="1279" spans="4:9" x14ac:dyDescent="0.25">
      <c r="D1279"/>
      <c r="E1279"/>
      <c r="F1279"/>
      <c r="G1279"/>
      <c r="H1279"/>
      <c r="I1279"/>
    </row>
    <row r="1280" spans="4:9" x14ac:dyDescent="0.25">
      <c r="D1280"/>
      <c r="E1280"/>
      <c r="F1280"/>
      <c r="G1280"/>
      <c r="H1280"/>
      <c r="I1280"/>
    </row>
    <row r="1281" spans="4:9" x14ac:dyDescent="0.25">
      <c r="D1281"/>
      <c r="E1281"/>
      <c r="F1281"/>
      <c r="G1281"/>
      <c r="H1281"/>
      <c r="I1281"/>
    </row>
    <row r="1282" spans="4:9" x14ac:dyDescent="0.25">
      <c r="D1282"/>
      <c r="E1282"/>
      <c r="F1282"/>
      <c r="G1282"/>
      <c r="H1282"/>
      <c r="I1282"/>
    </row>
    <row r="1283" spans="4:9" x14ac:dyDescent="0.25">
      <c r="D1283"/>
      <c r="E1283"/>
      <c r="F1283"/>
      <c r="G1283"/>
      <c r="H1283"/>
      <c r="I1283"/>
    </row>
    <row r="1284" spans="4:9" x14ac:dyDescent="0.25">
      <c r="D1284"/>
      <c r="E1284"/>
      <c r="F1284"/>
      <c r="G1284"/>
      <c r="H1284"/>
      <c r="I1284"/>
    </row>
    <row r="1285" spans="4:9" x14ac:dyDescent="0.25">
      <c r="D1285"/>
      <c r="E1285"/>
      <c r="F1285"/>
      <c r="G1285"/>
      <c r="H1285"/>
      <c r="I1285"/>
    </row>
    <row r="1286" spans="4:9" x14ac:dyDescent="0.25">
      <c r="D1286"/>
      <c r="E1286"/>
      <c r="F1286"/>
      <c r="G1286"/>
      <c r="H1286"/>
      <c r="I1286"/>
    </row>
    <row r="1287" spans="4:9" x14ac:dyDescent="0.25">
      <c r="D1287"/>
      <c r="E1287"/>
      <c r="F1287"/>
      <c r="G1287"/>
      <c r="H1287"/>
      <c r="I1287"/>
    </row>
    <row r="1288" spans="4:9" x14ac:dyDescent="0.25">
      <c r="D1288"/>
      <c r="E1288"/>
      <c r="F1288"/>
      <c r="G1288"/>
      <c r="H1288"/>
      <c r="I1288"/>
    </row>
    <row r="1289" spans="4:9" x14ac:dyDescent="0.25">
      <c r="D1289"/>
      <c r="E1289"/>
      <c r="F1289"/>
      <c r="G1289"/>
      <c r="H1289"/>
      <c r="I1289"/>
    </row>
    <row r="1290" spans="4:9" x14ac:dyDescent="0.25">
      <c r="D1290"/>
      <c r="E1290"/>
      <c r="F1290"/>
      <c r="G1290"/>
      <c r="H1290"/>
      <c r="I1290"/>
    </row>
    <row r="1291" spans="4:9" x14ac:dyDescent="0.25">
      <c r="D1291"/>
      <c r="E1291"/>
      <c r="F1291"/>
      <c r="G1291"/>
      <c r="H1291"/>
      <c r="I1291"/>
    </row>
    <row r="1292" spans="4:9" x14ac:dyDescent="0.25">
      <c r="D1292"/>
      <c r="E1292"/>
      <c r="F1292"/>
      <c r="G1292"/>
      <c r="H1292"/>
      <c r="I1292"/>
    </row>
    <row r="1293" spans="4:9" x14ac:dyDescent="0.25">
      <c r="D1293"/>
      <c r="E1293"/>
      <c r="F1293"/>
      <c r="G1293"/>
      <c r="H1293"/>
      <c r="I1293"/>
    </row>
    <row r="1294" spans="4:9" x14ac:dyDescent="0.25">
      <c r="D1294"/>
      <c r="E1294"/>
      <c r="F1294"/>
      <c r="G1294"/>
      <c r="H1294"/>
      <c r="I1294"/>
    </row>
    <row r="1295" spans="4:9" x14ac:dyDescent="0.25">
      <c r="D1295"/>
      <c r="E1295"/>
      <c r="F1295"/>
      <c r="G1295"/>
      <c r="H1295"/>
      <c r="I1295"/>
    </row>
    <row r="1296" spans="4:9" x14ac:dyDescent="0.25">
      <c r="D1296"/>
      <c r="E1296"/>
      <c r="F1296"/>
      <c r="G1296"/>
      <c r="H1296"/>
      <c r="I1296"/>
    </row>
    <row r="1297" spans="4:9" x14ac:dyDescent="0.25">
      <c r="D1297"/>
      <c r="E1297"/>
      <c r="F1297"/>
      <c r="G1297"/>
      <c r="H1297"/>
      <c r="I1297"/>
    </row>
    <row r="1298" spans="4:9" x14ac:dyDescent="0.25">
      <c r="D1298"/>
      <c r="E1298"/>
      <c r="F1298"/>
      <c r="G1298"/>
      <c r="H1298"/>
      <c r="I1298"/>
    </row>
    <row r="1299" spans="4:9" x14ac:dyDescent="0.25">
      <c r="D1299"/>
      <c r="E1299"/>
      <c r="F1299"/>
      <c r="G1299"/>
      <c r="H1299"/>
      <c r="I1299"/>
    </row>
    <row r="1300" spans="4:9" x14ac:dyDescent="0.25">
      <c r="D1300"/>
      <c r="E1300"/>
      <c r="F1300"/>
      <c r="G1300"/>
      <c r="H1300"/>
      <c r="I1300"/>
    </row>
    <row r="1301" spans="4:9" x14ac:dyDescent="0.25">
      <c r="D1301"/>
      <c r="E1301"/>
      <c r="F1301"/>
      <c r="G1301"/>
      <c r="H1301"/>
      <c r="I1301"/>
    </row>
    <row r="1302" spans="4:9" x14ac:dyDescent="0.25">
      <c r="D1302"/>
      <c r="E1302"/>
      <c r="F1302"/>
      <c r="G1302"/>
      <c r="H1302"/>
      <c r="I1302"/>
    </row>
    <row r="1303" spans="4:9" x14ac:dyDescent="0.25">
      <c r="D1303"/>
      <c r="E1303"/>
      <c r="F1303"/>
      <c r="G1303"/>
      <c r="H1303"/>
      <c r="I1303"/>
    </row>
    <row r="1304" spans="4:9" x14ac:dyDescent="0.25">
      <c r="D1304"/>
      <c r="E1304"/>
      <c r="F1304"/>
      <c r="G1304"/>
      <c r="H1304"/>
      <c r="I1304"/>
    </row>
    <row r="1305" spans="4:9" x14ac:dyDescent="0.25">
      <c r="D1305"/>
      <c r="E1305"/>
      <c r="F1305"/>
      <c r="G1305"/>
      <c r="H1305"/>
      <c r="I1305"/>
    </row>
    <row r="1306" spans="4:9" x14ac:dyDescent="0.25">
      <c r="D1306"/>
      <c r="E1306"/>
      <c r="F1306"/>
      <c r="G1306"/>
      <c r="H1306"/>
      <c r="I1306"/>
    </row>
    <row r="1307" spans="4:9" x14ac:dyDescent="0.25">
      <c r="D1307"/>
      <c r="E1307"/>
      <c r="F1307"/>
      <c r="G1307"/>
      <c r="H1307"/>
      <c r="I1307"/>
    </row>
    <row r="1308" spans="4:9" x14ac:dyDescent="0.25">
      <c r="D1308"/>
      <c r="E1308"/>
      <c r="F1308"/>
      <c r="G1308"/>
      <c r="H1308"/>
      <c r="I1308"/>
    </row>
    <row r="1309" spans="4:9" x14ac:dyDescent="0.25">
      <c r="D1309"/>
      <c r="E1309"/>
      <c r="F1309"/>
      <c r="G1309"/>
      <c r="H1309"/>
      <c r="I1309"/>
    </row>
    <row r="1310" spans="4:9" x14ac:dyDescent="0.25">
      <c r="D1310"/>
      <c r="E1310"/>
      <c r="F1310"/>
      <c r="G1310"/>
      <c r="H1310"/>
      <c r="I1310"/>
    </row>
    <row r="1311" spans="4:9" x14ac:dyDescent="0.25">
      <c r="D1311"/>
      <c r="E1311"/>
      <c r="F1311"/>
      <c r="G1311"/>
      <c r="H1311"/>
      <c r="I1311"/>
    </row>
    <row r="1312" spans="4:9" x14ac:dyDescent="0.25">
      <c r="D1312"/>
      <c r="E1312"/>
      <c r="F1312"/>
      <c r="G1312"/>
      <c r="H1312"/>
      <c r="I1312"/>
    </row>
    <row r="1313" spans="4:9" x14ac:dyDescent="0.25">
      <c r="D1313"/>
      <c r="E1313"/>
      <c r="F1313"/>
      <c r="G1313"/>
      <c r="H1313"/>
      <c r="I1313"/>
    </row>
    <row r="1314" spans="4:9" x14ac:dyDescent="0.25">
      <c r="D1314"/>
      <c r="E1314"/>
      <c r="F1314"/>
      <c r="G1314"/>
      <c r="H1314"/>
      <c r="I1314"/>
    </row>
    <row r="1315" spans="4:9" x14ac:dyDescent="0.25">
      <c r="D1315"/>
      <c r="E1315"/>
      <c r="F1315"/>
      <c r="G1315"/>
      <c r="H1315"/>
      <c r="I1315"/>
    </row>
    <row r="1316" spans="4:9" x14ac:dyDescent="0.25">
      <c r="D1316"/>
      <c r="E1316"/>
      <c r="F1316"/>
      <c r="G1316"/>
      <c r="H1316"/>
      <c r="I1316"/>
    </row>
    <row r="1317" spans="4:9" x14ac:dyDescent="0.25">
      <c r="D1317"/>
      <c r="E1317"/>
      <c r="F1317"/>
      <c r="G1317"/>
      <c r="H1317"/>
      <c r="I1317"/>
    </row>
    <row r="1318" spans="4:9" x14ac:dyDescent="0.25">
      <c r="D1318"/>
      <c r="E1318"/>
      <c r="F1318"/>
      <c r="G1318"/>
      <c r="H1318"/>
      <c r="I1318"/>
    </row>
    <row r="1319" spans="4:9" x14ac:dyDescent="0.25">
      <c r="D1319"/>
      <c r="E1319"/>
      <c r="F1319"/>
      <c r="G1319"/>
      <c r="H1319"/>
      <c r="I1319"/>
    </row>
    <row r="1320" spans="4:9" x14ac:dyDescent="0.25">
      <c r="D1320"/>
      <c r="E1320"/>
      <c r="F1320"/>
      <c r="G1320"/>
      <c r="H1320"/>
      <c r="I1320"/>
    </row>
    <row r="1321" spans="4:9" x14ac:dyDescent="0.25">
      <c r="D1321"/>
      <c r="E1321"/>
      <c r="F1321"/>
      <c r="G1321"/>
      <c r="H1321"/>
      <c r="I1321"/>
    </row>
    <row r="1322" spans="4:9" x14ac:dyDescent="0.25">
      <c r="D1322"/>
      <c r="E1322"/>
      <c r="F1322"/>
      <c r="G1322"/>
      <c r="H1322"/>
      <c r="I1322"/>
    </row>
    <row r="1323" spans="4:9" x14ac:dyDescent="0.25">
      <c r="D1323"/>
      <c r="E1323"/>
      <c r="F1323"/>
      <c r="G1323"/>
      <c r="H1323"/>
      <c r="I1323"/>
    </row>
    <row r="1324" spans="4:9" x14ac:dyDescent="0.25">
      <c r="D1324"/>
      <c r="E1324"/>
      <c r="F1324"/>
      <c r="G1324"/>
      <c r="H1324"/>
      <c r="I1324"/>
    </row>
    <row r="1325" spans="4:9" x14ac:dyDescent="0.25">
      <c r="D1325"/>
      <c r="E1325"/>
      <c r="F1325"/>
      <c r="G1325"/>
      <c r="H1325"/>
      <c r="I1325"/>
    </row>
    <row r="1326" spans="4:9" x14ac:dyDescent="0.25">
      <c r="D1326"/>
      <c r="E1326"/>
      <c r="F1326"/>
      <c r="G1326"/>
      <c r="H1326"/>
      <c r="I1326"/>
    </row>
    <row r="1327" spans="4:9" x14ac:dyDescent="0.25">
      <c r="D1327"/>
      <c r="E1327"/>
      <c r="F1327"/>
      <c r="G1327"/>
      <c r="H1327"/>
      <c r="I1327"/>
    </row>
    <row r="1328" spans="4:9" x14ac:dyDescent="0.25">
      <c r="D1328"/>
      <c r="E1328"/>
      <c r="F1328"/>
      <c r="G1328"/>
      <c r="H1328"/>
      <c r="I1328"/>
    </row>
    <row r="1329" spans="4:9" x14ac:dyDescent="0.25">
      <c r="D1329"/>
      <c r="E1329"/>
      <c r="F1329"/>
      <c r="G1329"/>
      <c r="H1329"/>
      <c r="I1329"/>
    </row>
    <row r="1330" spans="4:9" x14ac:dyDescent="0.25">
      <c r="D1330"/>
      <c r="E1330"/>
      <c r="F1330"/>
      <c r="G1330"/>
      <c r="H1330"/>
      <c r="I1330"/>
    </row>
    <row r="1331" spans="4:9" x14ac:dyDescent="0.25">
      <c r="D1331"/>
      <c r="E1331"/>
      <c r="F1331"/>
      <c r="G1331"/>
      <c r="H1331"/>
      <c r="I1331"/>
    </row>
    <row r="1332" spans="4:9" x14ac:dyDescent="0.25">
      <c r="D1332"/>
      <c r="E1332"/>
      <c r="F1332"/>
      <c r="G1332"/>
      <c r="H1332"/>
      <c r="I1332"/>
    </row>
    <row r="1333" spans="4:9" x14ac:dyDescent="0.25">
      <c r="D1333"/>
      <c r="E1333"/>
      <c r="F1333"/>
      <c r="G1333"/>
      <c r="H1333"/>
      <c r="I1333"/>
    </row>
    <row r="1334" spans="4:9" x14ac:dyDescent="0.25">
      <c r="D1334"/>
      <c r="E1334"/>
      <c r="F1334"/>
      <c r="G1334"/>
      <c r="H1334"/>
      <c r="I1334"/>
    </row>
    <row r="1335" spans="4:9" x14ac:dyDescent="0.25">
      <c r="D1335"/>
      <c r="E1335"/>
      <c r="F1335"/>
      <c r="G1335"/>
      <c r="H1335"/>
      <c r="I1335"/>
    </row>
    <row r="1336" spans="4:9" x14ac:dyDescent="0.25">
      <c r="D1336"/>
      <c r="E1336"/>
      <c r="F1336"/>
      <c r="G1336"/>
      <c r="H1336"/>
      <c r="I1336"/>
    </row>
    <row r="1337" spans="4:9" x14ac:dyDescent="0.25">
      <c r="D1337"/>
      <c r="E1337"/>
      <c r="F1337"/>
      <c r="G1337"/>
      <c r="H1337"/>
      <c r="I1337"/>
    </row>
    <row r="1338" spans="4:9" x14ac:dyDescent="0.25">
      <c r="D1338"/>
      <c r="E1338"/>
      <c r="F1338"/>
      <c r="G1338"/>
      <c r="H1338"/>
      <c r="I1338"/>
    </row>
    <row r="1339" spans="4:9" x14ac:dyDescent="0.25">
      <c r="D1339"/>
      <c r="E1339"/>
      <c r="F1339"/>
      <c r="G1339"/>
      <c r="H1339"/>
      <c r="I1339"/>
    </row>
    <row r="1340" spans="4:9" x14ac:dyDescent="0.25">
      <c r="D1340"/>
      <c r="E1340"/>
      <c r="F1340"/>
      <c r="G1340"/>
      <c r="H1340"/>
      <c r="I1340"/>
    </row>
    <row r="1341" spans="4:9" x14ac:dyDescent="0.25">
      <c r="D1341"/>
      <c r="E1341"/>
      <c r="F1341"/>
      <c r="G1341"/>
      <c r="H1341"/>
      <c r="I1341"/>
    </row>
    <row r="1342" spans="4:9" x14ac:dyDescent="0.25">
      <c r="D1342"/>
      <c r="E1342"/>
      <c r="F1342"/>
      <c r="G1342"/>
      <c r="H1342"/>
      <c r="I1342"/>
    </row>
    <row r="1343" spans="4:9" x14ac:dyDescent="0.25">
      <c r="D1343"/>
      <c r="E1343"/>
      <c r="F1343"/>
      <c r="G1343"/>
      <c r="H1343"/>
      <c r="I1343"/>
    </row>
    <row r="1344" spans="4:9" x14ac:dyDescent="0.25">
      <c r="D1344"/>
      <c r="E1344"/>
      <c r="F1344"/>
      <c r="G1344"/>
      <c r="H1344"/>
      <c r="I1344"/>
    </row>
    <row r="1345" spans="4:9" x14ac:dyDescent="0.25">
      <c r="D1345"/>
      <c r="E1345"/>
      <c r="F1345"/>
      <c r="G1345"/>
      <c r="H1345"/>
      <c r="I1345"/>
    </row>
    <row r="1346" spans="4:9" x14ac:dyDescent="0.25">
      <c r="D1346"/>
      <c r="E1346"/>
      <c r="F1346"/>
      <c r="G1346"/>
      <c r="H1346"/>
      <c r="I1346"/>
    </row>
    <row r="1347" spans="4:9" x14ac:dyDescent="0.25">
      <c r="D1347"/>
      <c r="E1347"/>
      <c r="F1347"/>
      <c r="G1347"/>
      <c r="H1347"/>
      <c r="I1347"/>
    </row>
    <row r="1348" spans="4:9" x14ac:dyDescent="0.25">
      <c r="D1348"/>
      <c r="E1348"/>
      <c r="F1348"/>
      <c r="G1348"/>
      <c r="H1348"/>
      <c r="I1348"/>
    </row>
    <row r="1349" spans="4:9" x14ac:dyDescent="0.25">
      <c r="D1349"/>
      <c r="E1349"/>
      <c r="F1349"/>
      <c r="G1349"/>
      <c r="H1349"/>
      <c r="I1349"/>
    </row>
    <row r="1350" spans="4:9" x14ac:dyDescent="0.25">
      <c r="D1350"/>
      <c r="E1350"/>
      <c r="F1350"/>
      <c r="G1350"/>
      <c r="H1350"/>
      <c r="I1350"/>
    </row>
    <row r="1351" spans="4:9" x14ac:dyDescent="0.25">
      <c r="D1351"/>
      <c r="E1351"/>
      <c r="F1351"/>
      <c r="G1351"/>
      <c r="H1351"/>
      <c r="I1351"/>
    </row>
    <row r="1352" spans="4:9" x14ac:dyDescent="0.25">
      <c r="D1352"/>
      <c r="E1352"/>
      <c r="F1352"/>
      <c r="G1352"/>
      <c r="H1352"/>
      <c r="I1352"/>
    </row>
    <row r="1353" spans="4:9" x14ac:dyDescent="0.25">
      <c r="D1353"/>
      <c r="E1353"/>
      <c r="F1353"/>
      <c r="G1353"/>
      <c r="H1353"/>
      <c r="I1353"/>
    </row>
    <row r="1354" spans="4:9" x14ac:dyDescent="0.25">
      <c r="D1354"/>
      <c r="E1354"/>
      <c r="F1354"/>
      <c r="G1354"/>
      <c r="H1354"/>
      <c r="I1354"/>
    </row>
    <row r="1355" spans="4:9" x14ac:dyDescent="0.25">
      <c r="D1355"/>
      <c r="E1355"/>
      <c r="F1355"/>
      <c r="G1355"/>
      <c r="H1355"/>
      <c r="I1355"/>
    </row>
    <row r="1356" spans="4:9" x14ac:dyDescent="0.25">
      <c r="D1356"/>
      <c r="E1356"/>
      <c r="F1356"/>
      <c r="G1356"/>
      <c r="H1356"/>
      <c r="I1356"/>
    </row>
    <row r="1357" spans="4:9" x14ac:dyDescent="0.25">
      <c r="D1357"/>
      <c r="E1357"/>
      <c r="F1357"/>
      <c r="G1357"/>
      <c r="H1357"/>
      <c r="I1357"/>
    </row>
    <row r="1358" spans="4:9" x14ac:dyDescent="0.25">
      <c r="D1358"/>
      <c r="E1358"/>
      <c r="F1358"/>
      <c r="G1358"/>
      <c r="H1358"/>
      <c r="I1358"/>
    </row>
    <row r="1359" spans="4:9" x14ac:dyDescent="0.25">
      <c r="D1359"/>
      <c r="E1359"/>
      <c r="F1359"/>
      <c r="G1359"/>
      <c r="H1359"/>
      <c r="I1359"/>
    </row>
    <row r="1360" spans="4:9" x14ac:dyDescent="0.25">
      <c r="D1360"/>
      <c r="E1360"/>
      <c r="F1360"/>
      <c r="G1360"/>
      <c r="H1360"/>
      <c r="I1360"/>
    </row>
    <row r="1361" spans="4:9" x14ac:dyDescent="0.25">
      <c r="D1361"/>
      <c r="E1361"/>
      <c r="F1361"/>
      <c r="G1361"/>
      <c r="H1361"/>
      <c r="I1361"/>
    </row>
    <row r="1362" spans="4:9" x14ac:dyDescent="0.25">
      <c r="D1362"/>
      <c r="E1362"/>
      <c r="F1362"/>
      <c r="G1362"/>
      <c r="H1362"/>
      <c r="I1362"/>
    </row>
    <row r="1363" spans="4:9" x14ac:dyDescent="0.25">
      <c r="D1363"/>
      <c r="E1363"/>
      <c r="F1363"/>
      <c r="G1363"/>
      <c r="H1363"/>
      <c r="I1363"/>
    </row>
    <row r="1364" spans="4:9" x14ac:dyDescent="0.25">
      <c r="D1364"/>
      <c r="E1364"/>
      <c r="F1364"/>
      <c r="G1364"/>
      <c r="H1364"/>
      <c r="I1364"/>
    </row>
    <row r="1365" spans="4:9" x14ac:dyDescent="0.25">
      <c r="D1365"/>
      <c r="E1365"/>
      <c r="F1365"/>
      <c r="G1365"/>
      <c r="H1365"/>
      <c r="I1365"/>
    </row>
    <row r="1366" spans="4:9" x14ac:dyDescent="0.25">
      <c r="D1366"/>
      <c r="E1366"/>
      <c r="F1366"/>
      <c r="G1366"/>
      <c r="H1366"/>
      <c r="I1366"/>
    </row>
    <row r="1367" spans="4:9" x14ac:dyDescent="0.25">
      <c r="D1367"/>
      <c r="E1367"/>
      <c r="F1367"/>
      <c r="G1367"/>
      <c r="H1367"/>
      <c r="I1367"/>
    </row>
    <row r="1368" spans="4:9" x14ac:dyDescent="0.25">
      <c r="D1368"/>
      <c r="E1368"/>
      <c r="F1368"/>
      <c r="G1368"/>
      <c r="H1368"/>
      <c r="I1368"/>
    </row>
    <row r="1369" spans="4:9" x14ac:dyDescent="0.25">
      <c r="D1369"/>
      <c r="E1369"/>
      <c r="F1369"/>
      <c r="G1369"/>
      <c r="H1369"/>
      <c r="I1369"/>
    </row>
    <row r="1370" spans="4:9" x14ac:dyDescent="0.25">
      <c r="D1370"/>
      <c r="E1370"/>
      <c r="F1370"/>
      <c r="G1370"/>
      <c r="H1370"/>
      <c r="I1370"/>
    </row>
    <row r="1371" spans="4:9" x14ac:dyDescent="0.25">
      <c r="D1371"/>
      <c r="E1371"/>
      <c r="F1371"/>
      <c r="G1371"/>
      <c r="H1371"/>
      <c r="I1371"/>
    </row>
    <row r="1372" spans="4:9" x14ac:dyDescent="0.25">
      <c r="D1372"/>
      <c r="E1372"/>
      <c r="F1372"/>
      <c r="G1372"/>
      <c r="H1372"/>
      <c r="I1372"/>
    </row>
    <row r="1373" spans="4:9" x14ac:dyDescent="0.25">
      <c r="D1373"/>
      <c r="E1373"/>
      <c r="F1373"/>
      <c r="G1373"/>
      <c r="H1373"/>
      <c r="I1373"/>
    </row>
    <row r="1374" spans="4:9" x14ac:dyDescent="0.25">
      <c r="D1374"/>
      <c r="E1374"/>
      <c r="F1374"/>
      <c r="G1374"/>
      <c r="H1374"/>
      <c r="I1374"/>
    </row>
    <row r="1375" spans="4:9" x14ac:dyDescent="0.25">
      <c r="D1375"/>
      <c r="E1375"/>
      <c r="F1375"/>
      <c r="G1375"/>
      <c r="H1375"/>
      <c r="I1375"/>
    </row>
    <row r="1376" spans="4:9" x14ac:dyDescent="0.25">
      <c r="D1376"/>
      <c r="E1376"/>
      <c r="F1376"/>
      <c r="G1376"/>
      <c r="H1376"/>
      <c r="I1376"/>
    </row>
    <row r="1377" spans="4:9" x14ac:dyDescent="0.25">
      <c r="D1377"/>
      <c r="E1377"/>
      <c r="F1377"/>
      <c r="G1377"/>
      <c r="H1377"/>
      <c r="I1377"/>
    </row>
    <row r="1378" spans="4:9" x14ac:dyDescent="0.25">
      <c r="D1378"/>
      <c r="E1378"/>
      <c r="F1378"/>
      <c r="G1378"/>
      <c r="H1378"/>
      <c r="I1378"/>
    </row>
    <row r="1379" spans="4:9" x14ac:dyDescent="0.25">
      <c r="D1379"/>
      <c r="E1379"/>
      <c r="F1379"/>
      <c r="G1379"/>
      <c r="H1379"/>
      <c r="I1379"/>
    </row>
    <row r="1380" spans="4:9" x14ac:dyDescent="0.25">
      <c r="D1380"/>
      <c r="E1380"/>
      <c r="F1380"/>
      <c r="G1380"/>
      <c r="H1380"/>
      <c r="I1380"/>
    </row>
    <row r="1381" spans="4:9" x14ac:dyDescent="0.25">
      <c r="D1381"/>
      <c r="E1381"/>
      <c r="F1381"/>
      <c r="G1381"/>
      <c r="H1381"/>
      <c r="I1381"/>
    </row>
    <row r="1382" spans="4:9" x14ac:dyDescent="0.25">
      <c r="D1382"/>
      <c r="E1382"/>
      <c r="F1382"/>
      <c r="G1382"/>
      <c r="H1382"/>
      <c r="I1382"/>
    </row>
    <row r="1383" spans="4:9" x14ac:dyDescent="0.25">
      <c r="D1383"/>
      <c r="E1383"/>
      <c r="F1383"/>
      <c r="G1383"/>
      <c r="H1383"/>
      <c r="I1383"/>
    </row>
    <row r="1384" spans="4:9" x14ac:dyDescent="0.25">
      <c r="D1384"/>
      <c r="E1384"/>
      <c r="F1384"/>
      <c r="G1384"/>
      <c r="H1384"/>
      <c r="I1384"/>
    </row>
    <row r="1385" spans="4:9" x14ac:dyDescent="0.25">
      <c r="D1385"/>
      <c r="E1385"/>
      <c r="F1385"/>
      <c r="G1385"/>
      <c r="H1385"/>
      <c r="I1385"/>
    </row>
    <row r="1386" spans="4:9" x14ac:dyDescent="0.25">
      <c r="D1386"/>
      <c r="E1386"/>
      <c r="F1386"/>
      <c r="G1386"/>
      <c r="H1386"/>
      <c r="I1386"/>
    </row>
    <row r="1387" spans="4:9" x14ac:dyDescent="0.25">
      <c r="D1387"/>
      <c r="E1387"/>
      <c r="F1387"/>
      <c r="G1387"/>
      <c r="H1387"/>
      <c r="I1387"/>
    </row>
    <row r="1388" spans="4:9" x14ac:dyDescent="0.25">
      <c r="D1388"/>
      <c r="E1388"/>
      <c r="F1388"/>
      <c r="G1388"/>
      <c r="H1388"/>
      <c r="I1388"/>
    </row>
    <row r="1389" spans="4:9" x14ac:dyDescent="0.25">
      <c r="D1389"/>
      <c r="E1389"/>
      <c r="F1389"/>
      <c r="G1389"/>
      <c r="H1389"/>
      <c r="I1389"/>
    </row>
    <row r="1390" spans="4:9" x14ac:dyDescent="0.25">
      <c r="D1390"/>
      <c r="E1390"/>
      <c r="F1390"/>
      <c r="G1390"/>
      <c r="H1390"/>
      <c r="I1390"/>
    </row>
    <row r="1391" spans="4:9" x14ac:dyDescent="0.25">
      <c r="D1391"/>
      <c r="E1391"/>
      <c r="F1391"/>
      <c r="G1391"/>
      <c r="H1391"/>
      <c r="I1391"/>
    </row>
    <row r="1392" spans="4:9" x14ac:dyDescent="0.25">
      <c r="D1392"/>
      <c r="E1392"/>
      <c r="F1392"/>
      <c r="G1392"/>
      <c r="H1392"/>
      <c r="I1392"/>
    </row>
    <row r="1393" spans="4:9" x14ac:dyDescent="0.25">
      <c r="D1393"/>
      <c r="E1393"/>
      <c r="F1393"/>
      <c r="G1393"/>
      <c r="H1393"/>
      <c r="I1393"/>
    </row>
    <row r="1394" spans="4:9" x14ac:dyDescent="0.25">
      <c r="D1394"/>
      <c r="E1394"/>
      <c r="F1394"/>
      <c r="G1394"/>
      <c r="H1394"/>
      <c r="I1394"/>
    </row>
    <row r="1395" spans="4:9" x14ac:dyDescent="0.25">
      <c r="D1395"/>
      <c r="E1395"/>
      <c r="F1395"/>
      <c r="G1395"/>
      <c r="H1395"/>
      <c r="I1395"/>
    </row>
    <row r="1396" spans="4:9" x14ac:dyDescent="0.25">
      <c r="D1396"/>
      <c r="E1396"/>
      <c r="F1396"/>
      <c r="G1396"/>
      <c r="H1396"/>
      <c r="I1396"/>
    </row>
    <row r="1397" spans="4:9" x14ac:dyDescent="0.25">
      <c r="D1397"/>
      <c r="E1397"/>
      <c r="F1397"/>
      <c r="G1397"/>
      <c r="H1397"/>
      <c r="I1397"/>
    </row>
    <row r="1398" spans="4:9" x14ac:dyDescent="0.25">
      <c r="D1398"/>
      <c r="E1398"/>
      <c r="F1398"/>
      <c r="G1398"/>
      <c r="H1398"/>
      <c r="I1398"/>
    </row>
    <row r="1399" spans="4:9" x14ac:dyDescent="0.25">
      <c r="D1399"/>
      <c r="E1399"/>
      <c r="F1399"/>
      <c r="G1399"/>
      <c r="H1399"/>
      <c r="I1399"/>
    </row>
    <row r="1400" spans="4:9" x14ac:dyDescent="0.25">
      <c r="D1400"/>
      <c r="E1400"/>
      <c r="F1400"/>
      <c r="G1400"/>
      <c r="H1400"/>
      <c r="I1400"/>
    </row>
    <row r="1401" spans="4:9" x14ac:dyDescent="0.25">
      <c r="D1401"/>
      <c r="E1401"/>
      <c r="F1401"/>
      <c r="G1401"/>
      <c r="H1401"/>
      <c r="I1401"/>
    </row>
    <row r="1402" spans="4:9" x14ac:dyDescent="0.25">
      <c r="D1402"/>
      <c r="E1402"/>
      <c r="F1402"/>
      <c r="G1402"/>
      <c r="H1402"/>
      <c r="I1402"/>
    </row>
    <row r="1403" spans="4:9" x14ac:dyDescent="0.25">
      <c r="D1403"/>
      <c r="E1403"/>
      <c r="F1403"/>
      <c r="G1403"/>
      <c r="H1403"/>
      <c r="I1403"/>
    </row>
    <row r="1404" spans="4:9" x14ac:dyDescent="0.25">
      <c r="D1404"/>
      <c r="E1404"/>
      <c r="F1404"/>
      <c r="G1404"/>
      <c r="H1404"/>
      <c r="I1404"/>
    </row>
    <row r="1405" spans="4:9" x14ac:dyDescent="0.25">
      <c r="D1405"/>
      <c r="E1405"/>
      <c r="F1405"/>
      <c r="G1405"/>
      <c r="H1405"/>
      <c r="I1405"/>
    </row>
    <row r="1406" spans="4:9" x14ac:dyDescent="0.25">
      <c r="D1406"/>
      <c r="E1406"/>
      <c r="F1406"/>
      <c r="G1406"/>
      <c r="H1406"/>
      <c r="I1406"/>
    </row>
    <row r="1407" spans="4:9" x14ac:dyDescent="0.25">
      <c r="D1407"/>
      <c r="E1407"/>
      <c r="F1407"/>
      <c r="G1407"/>
      <c r="H1407"/>
      <c r="I1407"/>
    </row>
    <row r="1408" spans="4:9" x14ac:dyDescent="0.25">
      <c r="D1408"/>
      <c r="E1408"/>
      <c r="F1408"/>
      <c r="G1408"/>
      <c r="H1408"/>
      <c r="I1408"/>
    </row>
    <row r="1409" spans="4:9" x14ac:dyDescent="0.25">
      <c r="D1409"/>
      <c r="E1409"/>
      <c r="F1409"/>
      <c r="G1409"/>
      <c r="H1409"/>
      <c r="I1409"/>
    </row>
    <row r="1410" spans="4:9" x14ac:dyDescent="0.25">
      <c r="D1410"/>
      <c r="E1410"/>
      <c r="F1410"/>
      <c r="G1410"/>
      <c r="H1410"/>
      <c r="I1410"/>
    </row>
    <row r="1411" spans="4:9" x14ac:dyDescent="0.25">
      <c r="D1411"/>
      <c r="E1411"/>
      <c r="F1411"/>
      <c r="G1411"/>
      <c r="H1411"/>
      <c r="I1411"/>
    </row>
    <row r="1412" spans="4:9" x14ac:dyDescent="0.25">
      <c r="D1412"/>
      <c r="E1412"/>
      <c r="F1412"/>
      <c r="G1412"/>
      <c r="H1412"/>
      <c r="I1412"/>
    </row>
    <row r="1413" spans="4:9" x14ac:dyDescent="0.25">
      <c r="D1413"/>
      <c r="E1413"/>
      <c r="F1413"/>
      <c r="G1413"/>
      <c r="H1413"/>
      <c r="I1413"/>
    </row>
    <row r="1414" spans="4:9" x14ac:dyDescent="0.25">
      <c r="D1414"/>
      <c r="E1414"/>
      <c r="F1414"/>
      <c r="G1414"/>
      <c r="H1414"/>
      <c r="I1414"/>
    </row>
    <row r="1415" spans="4:9" x14ac:dyDescent="0.25">
      <c r="D1415"/>
      <c r="E1415"/>
      <c r="F1415"/>
      <c r="G1415"/>
      <c r="H1415"/>
      <c r="I1415"/>
    </row>
    <row r="1416" spans="4:9" x14ac:dyDescent="0.25">
      <c r="D1416"/>
      <c r="E1416"/>
      <c r="F1416"/>
      <c r="G1416"/>
      <c r="H1416"/>
      <c r="I1416"/>
    </row>
    <row r="1417" spans="4:9" x14ac:dyDescent="0.25">
      <c r="D1417"/>
      <c r="E1417"/>
      <c r="F1417"/>
      <c r="G1417"/>
      <c r="H1417"/>
      <c r="I1417"/>
    </row>
    <row r="1418" spans="4:9" x14ac:dyDescent="0.25">
      <c r="D1418"/>
      <c r="E1418"/>
      <c r="F1418"/>
      <c r="G1418"/>
      <c r="H1418"/>
      <c r="I1418"/>
    </row>
    <row r="1419" spans="4:9" x14ac:dyDescent="0.25">
      <c r="D1419"/>
      <c r="E1419"/>
      <c r="F1419"/>
      <c r="G1419"/>
      <c r="H1419"/>
      <c r="I1419"/>
    </row>
    <row r="1420" spans="4:9" x14ac:dyDescent="0.25">
      <c r="D1420"/>
      <c r="E1420"/>
      <c r="F1420"/>
      <c r="G1420"/>
      <c r="H1420"/>
      <c r="I1420"/>
    </row>
    <row r="1421" spans="4:9" x14ac:dyDescent="0.25">
      <c r="D1421"/>
      <c r="E1421"/>
      <c r="F1421"/>
      <c r="G1421"/>
      <c r="H1421"/>
      <c r="I1421"/>
    </row>
    <row r="1422" spans="4:9" x14ac:dyDescent="0.25">
      <c r="D1422"/>
      <c r="E1422"/>
      <c r="F1422"/>
      <c r="G1422"/>
      <c r="H1422"/>
      <c r="I1422"/>
    </row>
    <row r="1423" spans="4:9" x14ac:dyDescent="0.25">
      <c r="D1423"/>
      <c r="E1423"/>
      <c r="F1423"/>
      <c r="G1423"/>
      <c r="H1423"/>
      <c r="I1423"/>
    </row>
    <row r="1424" spans="4:9" x14ac:dyDescent="0.25">
      <c r="D1424"/>
      <c r="E1424"/>
      <c r="F1424"/>
      <c r="G1424"/>
      <c r="H1424"/>
      <c r="I1424"/>
    </row>
    <row r="1425" spans="4:9" x14ac:dyDescent="0.25">
      <c r="D1425"/>
      <c r="E1425"/>
      <c r="F1425"/>
      <c r="G1425"/>
      <c r="H1425"/>
      <c r="I1425"/>
    </row>
    <row r="1426" spans="4:9" x14ac:dyDescent="0.25">
      <c r="D1426"/>
      <c r="E1426"/>
      <c r="F1426"/>
      <c r="G1426"/>
      <c r="H1426"/>
      <c r="I1426"/>
    </row>
    <row r="1427" spans="4:9" x14ac:dyDescent="0.25">
      <c r="D1427"/>
      <c r="E1427"/>
      <c r="F1427"/>
      <c r="G1427"/>
      <c r="H1427"/>
      <c r="I1427"/>
    </row>
    <row r="1428" spans="4:9" x14ac:dyDescent="0.25">
      <c r="D1428"/>
      <c r="E1428"/>
      <c r="F1428"/>
      <c r="G1428"/>
      <c r="H1428"/>
      <c r="I1428"/>
    </row>
    <row r="1429" spans="4:9" x14ac:dyDescent="0.25">
      <c r="D1429"/>
      <c r="E1429"/>
      <c r="F1429"/>
      <c r="G1429"/>
      <c r="H1429"/>
      <c r="I1429"/>
    </row>
    <row r="1430" spans="4:9" x14ac:dyDescent="0.25">
      <c r="D1430"/>
      <c r="E1430"/>
      <c r="F1430"/>
      <c r="G1430"/>
      <c r="H1430"/>
      <c r="I1430"/>
    </row>
    <row r="1431" spans="4:9" x14ac:dyDescent="0.25">
      <c r="D1431"/>
      <c r="E1431"/>
      <c r="F1431"/>
      <c r="G1431"/>
      <c r="H1431"/>
      <c r="I1431"/>
    </row>
    <row r="1432" spans="4:9" x14ac:dyDescent="0.25">
      <c r="D1432"/>
      <c r="E1432"/>
      <c r="F1432"/>
      <c r="G1432"/>
      <c r="H1432"/>
      <c r="I1432"/>
    </row>
    <row r="1433" spans="4:9" x14ac:dyDescent="0.25">
      <c r="D1433"/>
      <c r="E1433"/>
      <c r="F1433"/>
      <c r="G1433"/>
      <c r="H1433"/>
      <c r="I1433"/>
    </row>
    <row r="1434" spans="4:9" x14ac:dyDescent="0.25">
      <c r="D1434"/>
      <c r="E1434"/>
      <c r="F1434"/>
      <c r="G1434"/>
      <c r="H1434"/>
      <c r="I1434"/>
    </row>
    <row r="1435" spans="4:9" x14ac:dyDescent="0.25">
      <c r="D1435"/>
      <c r="E1435"/>
      <c r="F1435"/>
      <c r="G1435"/>
      <c r="H1435"/>
      <c r="I1435"/>
    </row>
    <row r="1436" spans="4:9" x14ac:dyDescent="0.25">
      <c r="D1436"/>
      <c r="E1436"/>
      <c r="F1436"/>
      <c r="G1436"/>
      <c r="H1436"/>
      <c r="I1436"/>
    </row>
    <row r="1437" spans="4:9" x14ac:dyDescent="0.25">
      <c r="D1437"/>
      <c r="E1437"/>
      <c r="F1437"/>
      <c r="G1437"/>
      <c r="H1437"/>
      <c r="I1437"/>
    </row>
    <row r="1438" spans="4:9" x14ac:dyDescent="0.25">
      <c r="D1438"/>
      <c r="E1438"/>
      <c r="F1438"/>
      <c r="G1438"/>
      <c r="H1438"/>
      <c r="I1438"/>
    </row>
    <row r="1439" spans="4:9" x14ac:dyDescent="0.25">
      <c r="D1439"/>
      <c r="E1439"/>
      <c r="F1439"/>
      <c r="G1439"/>
      <c r="H1439"/>
      <c r="I1439"/>
    </row>
    <row r="1440" spans="4:9" x14ac:dyDescent="0.25">
      <c r="D1440"/>
      <c r="E1440"/>
      <c r="F1440"/>
      <c r="G1440"/>
      <c r="H1440"/>
      <c r="I1440"/>
    </row>
    <row r="1441" spans="4:9" x14ac:dyDescent="0.25">
      <c r="D1441"/>
      <c r="E1441"/>
      <c r="F1441"/>
      <c r="G1441"/>
      <c r="H1441"/>
      <c r="I1441"/>
    </row>
    <row r="1442" spans="4:9" x14ac:dyDescent="0.25">
      <c r="D1442"/>
      <c r="E1442"/>
      <c r="F1442"/>
      <c r="G1442"/>
      <c r="H1442"/>
      <c r="I1442"/>
    </row>
    <row r="1443" spans="4:9" x14ac:dyDescent="0.25">
      <c r="D1443"/>
      <c r="E1443"/>
      <c r="F1443"/>
      <c r="G1443"/>
      <c r="H1443"/>
      <c r="I1443"/>
    </row>
    <row r="1444" spans="4:9" x14ac:dyDescent="0.25">
      <c r="D1444"/>
      <c r="E1444"/>
      <c r="F1444"/>
      <c r="G1444"/>
      <c r="H1444"/>
      <c r="I1444"/>
    </row>
    <row r="1445" spans="4:9" x14ac:dyDescent="0.25">
      <c r="D1445"/>
      <c r="E1445"/>
      <c r="F1445"/>
      <c r="G1445"/>
      <c r="H1445"/>
      <c r="I1445"/>
    </row>
    <row r="1446" spans="4:9" x14ac:dyDescent="0.25">
      <c r="D1446"/>
      <c r="E1446"/>
      <c r="F1446"/>
      <c r="G1446"/>
      <c r="H1446"/>
      <c r="I1446"/>
    </row>
    <row r="1447" spans="4:9" x14ac:dyDescent="0.25">
      <c r="D1447"/>
      <c r="E1447"/>
      <c r="F1447"/>
      <c r="G1447"/>
      <c r="H1447"/>
      <c r="I1447"/>
    </row>
    <row r="1448" spans="4:9" x14ac:dyDescent="0.25">
      <c r="D1448"/>
      <c r="E1448"/>
      <c r="F1448"/>
      <c r="G1448"/>
      <c r="H1448"/>
      <c r="I1448"/>
    </row>
    <row r="1449" spans="4:9" x14ac:dyDescent="0.25">
      <c r="D1449"/>
      <c r="E1449"/>
      <c r="F1449"/>
      <c r="G1449"/>
      <c r="H1449"/>
      <c r="I1449"/>
    </row>
    <row r="1450" spans="4:9" x14ac:dyDescent="0.25">
      <c r="D1450"/>
      <c r="E1450"/>
      <c r="F1450"/>
      <c r="G1450"/>
      <c r="H1450"/>
      <c r="I1450"/>
    </row>
    <row r="1451" spans="4:9" x14ac:dyDescent="0.25">
      <c r="D1451"/>
      <c r="E1451"/>
      <c r="F1451"/>
      <c r="G1451"/>
      <c r="H1451"/>
      <c r="I1451"/>
    </row>
    <row r="1452" spans="4:9" x14ac:dyDescent="0.25">
      <c r="D1452"/>
      <c r="E1452"/>
      <c r="F1452"/>
      <c r="G1452"/>
      <c r="H1452"/>
      <c r="I1452"/>
    </row>
    <row r="1453" spans="4:9" x14ac:dyDescent="0.25">
      <c r="D1453"/>
      <c r="E1453"/>
      <c r="F1453"/>
      <c r="G1453"/>
      <c r="H1453"/>
      <c r="I1453"/>
    </row>
    <row r="1454" spans="4:9" x14ac:dyDescent="0.25">
      <c r="D1454"/>
      <c r="E1454"/>
      <c r="F1454"/>
      <c r="G1454"/>
      <c r="H1454"/>
      <c r="I1454"/>
    </row>
    <row r="1455" spans="4:9" x14ac:dyDescent="0.25">
      <c r="D1455"/>
      <c r="E1455"/>
      <c r="F1455"/>
      <c r="G1455"/>
      <c r="H1455"/>
      <c r="I1455"/>
    </row>
    <row r="1456" spans="4:9" x14ac:dyDescent="0.25">
      <c r="D1456"/>
      <c r="E1456"/>
      <c r="F1456"/>
      <c r="G1456"/>
      <c r="H1456"/>
      <c r="I1456"/>
    </row>
    <row r="1457" spans="4:9" x14ac:dyDescent="0.25">
      <c r="D1457"/>
      <c r="E1457"/>
      <c r="F1457"/>
      <c r="G1457"/>
      <c r="H1457"/>
      <c r="I1457"/>
    </row>
    <row r="1458" spans="4:9" x14ac:dyDescent="0.25">
      <c r="D1458"/>
      <c r="E1458"/>
      <c r="F1458"/>
      <c r="G1458"/>
      <c r="H1458"/>
      <c r="I1458"/>
    </row>
    <row r="1459" spans="4:9" x14ac:dyDescent="0.25">
      <c r="D1459"/>
      <c r="E1459"/>
      <c r="F1459"/>
      <c r="G1459"/>
      <c r="H1459"/>
      <c r="I1459"/>
    </row>
    <row r="1460" spans="4:9" x14ac:dyDescent="0.25">
      <c r="D1460"/>
      <c r="E1460"/>
      <c r="F1460"/>
      <c r="G1460"/>
      <c r="H1460"/>
      <c r="I1460"/>
    </row>
    <row r="1461" spans="4:9" x14ac:dyDescent="0.25">
      <c r="D1461"/>
      <c r="E1461"/>
      <c r="F1461"/>
      <c r="G1461"/>
      <c r="H1461"/>
      <c r="I1461"/>
    </row>
    <row r="1462" spans="4:9" x14ac:dyDescent="0.25">
      <c r="D1462"/>
      <c r="E1462"/>
      <c r="F1462"/>
      <c r="G1462"/>
      <c r="H1462"/>
      <c r="I1462"/>
    </row>
    <row r="1463" spans="4:9" x14ac:dyDescent="0.25">
      <c r="D1463"/>
      <c r="E1463"/>
      <c r="F1463"/>
      <c r="G1463"/>
      <c r="H1463"/>
      <c r="I1463"/>
    </row>
    <row r="1464" spans="4:9" x14ac:dyDescent="0.25">
      <c r="D1464"/>
      <c r="E1464"/>
      <c r="F1464"/>
      <c r="G1464"/>
      <c r="H1464"/>
      <c r="I1464"/>
    </row>
    <row r="1465" spans="4:9" x14ac:dyDescent="0.25">
      <c r="D1465"/>
      <c r="E1465"/>
      <c r="F1465"/>
      <c r="G1465"/>
      <c r="H1465"/>
      <c r="I1465"/>
    </row>
    <row r="1466" spans="4:9" x14ac:dyDescent="0.25">
      <c r="D1466"/>
      <c r="E1466"/>
      <c r="F1466"/>
      <c r="G1466"/>
      <c r="H1466"/>
      <c r="I1466"/>
    </row>
    <row r="1467" spans="4:9" x14ac:dyDescent="0.25">
      <c r="D1467"/>
      <c r="E1467"/>
      <c r="F1467"/>
      <c r="G1467"/>
      <c r="H1467"/>
      <c r="I1467"/>
    </row>
    <row r="1468" spans="4:9" x14ac:dyDescent="0.25">
      <c r="D1468"/>
      <c r="E1468"/>
      <c r="F1468"/>
      <c r="G1468"/>
      <c r="H1468"/>
      <c r="I1468"/>
    </row>
    <row r="1469" spans="4:9" x14ac:dyDescent="0.25">
      <c r="D1469"/>
      <c r="E1469"/>
      <c r="F1469"/>
      <c r="G1469"/>
      <c r="H1469"/>
      <c r="I1469"/>
    </row>
    <row r="1470" spans="4:9" x14ac:dyDescent="0.25">
      <c r="D1470"/>
      <c r="E1470"/>
      <c r="F1470"/>
      <c r="G1470"/>
      <c r="H1470"/>
      <c r="I1470"/>
    </row>
    <row r="1471" spans="4:9" x14ac:dyDescent="0.25">
      <c r="D1471"/>
      <c r="E1471"/>
      <c r="F1471"/>
      <c r="G1471"/>
      <c r="H1471"/>
      <c r="I1471"/>
    </row>
    <row r="1472" spans="4:9" x14ac:dyDescent="0.25">
      <c r="D1472"/>
      <c r="E1472"/>
      <c r="F1472"/>
      <c r="G1472"/>
      <c r="H1472"/>
      <c r="I1472"/>
    </row>
    <row r="1473" spans="4:9" x14ac:dyDescent="0.25">
      <c r="D1473"/>
      <c r="E1473"/>
      <c r="F1473"/>
      <c r="G1473"/>
      <c r="H1473"/>
      <c r="I1473"/>
    </row>
    <row r="1474" spans="4:9" x14ac:dyDescent="0.25">
      <c r="D1474"/>
      <c r="E1474"/>
      <c r="F1474"/>
      <c r="G1474"/>
      <c r="H1474"/>
      <c r="I1474"/>
    </row>
    <row r="1475" spans="4:9" x14ac:dyDescent="0.25">
      <c r="D1475"/>
      <c r="E1475"/>
      <c r="F1475"/>
      <c r="G1475"/>
      <c r="H1475"/>
      <c r="I1475"/>
    </row>
    <row r="1476" spans="4:9" x14ac:dyDescent="0.25">
      <c r="D1476"/>
      <c r="E1476"/>
      <c r="F1476"/>
      <c r="G1476"/>
      <c r="H1476"/>
      <c r="I1476"/>
    </row>
    <row r="1477" spans="4:9" x14ac:dyDescent="0.25">
      <c r="D1477"/>
      <c r="E1477"/>
      <c r="F1477"/>
      <c r="G1477"/>
      <c r="H1477"/>
      <c r="I1477"/>
    </row>
    <row r="1478" spans="4:9" x14ac:dyDescent="0.25">
      <c r="D1478"/>
      <c r="E1478"/>
      <c r="F1478"/>
      <c r="G1478"/>
      <c r="H1478"/>
      <c r="I1478"/>
    </row>
    <row r="1479" spans="4:9" x14ac:dyDescent="0.25">
      <c r="D1479"/>
      <c r="E1479"/>
      <c r="F1479"/>
      <c r="G1479"/>
      <c r="H1479"/>
      <c r="I1479"/>
    </row>
    <row r="1480" spans="4:9" x14ac:dyDescent="0.25">
      <c r="D1480"/>
      <c r="E1480"/>
      <c r="F1480"/>
      <c r="G1480"/>
      <c r="H1480"/>
      <c r="I1480"/>
    </row>
    <row r="1481" spans="4:9" x14ac:dyDescent="0.25">
      <c r="D1481"/>
      <c r="E1481"/>
      <c r="F1481"/>
      <c r="G1481"/>
      <c r="H1481"/>
      <c r="I1481"/>
    </row>
    <row r="1482" spans="4:9" x14ac:dyDescent="0.25">
      <c r="D1482"/>
      <c r="E1482"/>
      <c r="F1482"/>
      <c r="G1482"/>
      <c r="H1482"/>
      <c r="I1482"/>
    </row>
    <row r="1483" spans="4:9" x14ac:dyDescent="0.25">
      <c r="D1483"/>
      <c r="E1483"/>
      <c r="F1483"/>
      <c r="G1483"/>
      <c r="H1483"/>
      <c r="I1483"/>
    </row>
    <row r="1484" spans="4:9" x14ac:dyDescent="0.25">
      <c r="D1484"/>
      <c r="E1484"/>
      <c r="F1484"/>
      <c r="G1484"/>
      <c r="H1484"/>
      <c r="I1484"/>
    </row>
    <row r="1485" spans="4:9" x14ac:dyDescent="0.25">
      <c r="D1485"/>
      <c r="E1485"/>
      <c r="F1485"/>
      <c r="G1485"/>
      <c r="H1485"/>
      <c r="I1485"/>
    </row>
    <row r="1486" spans="4:9" x14ac:dyDescent="0.25">
      <c r="D1486"/>
      <c r="E1486"/>
      <c r="F1486"/>
      <c r="G1486"/>
      <c r="H1486"/>
      <c r="I1486"/>
    </row>
    <row r="1487" spans="4:9" x14ac:dyDescent="0.25">
      <c r="D1487"/>
      <c r="E1487"/>
      <c r="F1487"/>
      <c r="G1487"/>
      <c r="H1487"/>
      <c r="I1487"/>
    </row>
    <row r="1488" spans="4:9" x14ac:dyDescent="0.25">
      <c r="D1488"/>
      <c r="E1488"/>
      <c r="F1488"/>
      <c r="G1488"/>
      <c r="H1488"/>
      <c r="I1488"/>
    </row>
    <row r="1489" spans="4:9" x14ac:dyDescent="0.25">
      <c r="D1489"/>
      <c r="E1489"/>
      <c r="F1489"/>
      <c r="G1489"/>
      <c r="H1489"/>
      <c r="I1489"/>
    </row>
    <row r="1490" spans="4:9" x14ac:dyDescent="0.25">
      <c r="D1490"/>
      <c r="E1490"/>
      <c r="F1490"/>
      <c r="G1490"/>
      <c r="H1490"/>
      <c r="I1490"/>
    </row>
    <row r="1491" spans="4:9" x14ac:dyDescent="0.25">
      <c r="D1491"/>
      <c r="E1491"/>
      <c r="F1491"/>
      <c r="G1491"/>
      <c r="H1491"/>
      <c r="I1491"/>
    </row>
    <row r="1492" spans="4:9" x14ac:dyDescent="0.25">
      <c r="D1492"/>
      <c r="E1492"/>
      <c r="F1492"/>
      <c r="G1492"/>
      <c r="H1492"/>
      <c r="I1492"/>
    </row>
    <row r="1493" spans="4:9" x14ac:dyDescent="0.25">
      <c r="D1493"/>
      <c r="E1493"/>
      <c r="F1493"/>
      <c r="G1493"/>
      <c r="H1493"/>
      <c r="I1493"/>
    </row>
    <row r="1494" spans="4:9" x14ac:dyDescent="0.25">
      <c r="D1494"/>
      <c r="E1494"/>
      <c r="F1494"/>
      <c r="G1494"/>
      <c r="H1494"/>
      <c r="I1494"/>
    </row>
    <row r="1495" spans="4:9" x14ac:dyDescent="0.25">
      <c r="D1495"/>
      <c r="E1495"/>
      <c r="F1495"/>
      <c r="G1495"/>
      <c r="H1495"/>
      <c r="I1495"/>
    </row>
    <row r="1496" spans="4:9" x14ac:dyDescent="0.25">
      <c r="D1496"/>
      <c r="E1496"/>
      <c r="F1496"/>
      <c r="G1496"/>
      <c r="H1496"/>
      <c r="I1496"/>
    </row>
    <row r="1497" spans="4:9" x14ac:dyDescent="0.25">
      <c r="D1497"/>
      <c r="E1497"/>
      <c r="F1497"/>
      <c r="G1497"/>
      <c r="H1497"/>
      <c r="I1497"/>
    </row>
    <row r="1498" spans="4:9" x14ac:dyDescent="0.25">
      <c r="D1498"/>
      <c r="E1498"/>
      <c r="F1498"/>
      <c r="G1498"/>
      <c r="H1498"/>
      <c r="I1498"/>
    </row>
    <row r="1499" spans="4:9" x14ac:dyDescent="0.25">
      <c r="D1499"/>
      <c r="E1499"/>
      <c r="F1499"/>
      <c r="G1499"/>
      <c r="H1499"/>
      <c r="I1499"/>
    </row>
    <row r="1500" spans="4:9" x14ac:dyDescent="0.25">
      <c r="D1500"/>
      <c r="E1500"/>
      <c r="F1500"/>
      <c r="G1500"/>
      <c r="H1500"/>
      <c r="I1500"/>
    </row>
    <row r="1501" spans="4:9" x14ac:dyDescent="0.25">
      <c r="D1501"/>
      <c r="E1501"/>
      <c r="F1501"/>
      <c r="G1501"/>
      <c r="H1501"/>
      <c r="I1501"/>
    </row>
    <row r="1502" spans="4:9" x14ac:dyDescent="0.25">
      <c r="D1502"/>
      <c r="E1502"/>
      <c r="F1502"/>
      <c r="G1502"/>
      <c r="H1502"/>
      <c r="I1502"/>
    </row>
    <row r="1503" spans="4:9" x14ac:dyDescent="0.25">
      <c r="D1503"/>
      <c r="E1503"/>
      <c r="F1503"/>
      <c r="G1503"/>
      <c r="H1503"/>
      <c r="I1503"/>
    </row>
    <row r="1504" spans="4:9" x14ac:dyDescent="0.25">
      <c r="D1504"/>
      <c r="E1504"/>
      <c r="F1504"/>
      <c r="G1504"/>
      <c r="H1504"/>
      <c r="I1504"/>
    </row>
    <row r="1505" spans="4:9" x14ac:dyDescent="0.25">
      <c r="D1505"/>
      <c r="E1505"/>
      <c r="F1505"/>
      <c r="G1505"/>
      <c r="H1505"/>
      <c r="I1505"/>
    </row>
    <row r="1506" spans="4:9" x14ac:dyDescent="0.25">
      <c r="D1506"/>
      <c r="E1506"/>
      <c r="F1506"/>
      <c r="G1506"/>
      <c r="H1506"/>
      <c r="I1506"/>
    </row>
    <row r="1507" spans="4:9" x14ac:dyDescent="0.25">
      <c r="D1507"/>
      <c r="E1507"/>
      <c r="F1507"/>
      <c r="G1507"/>
      <c r="H1507"/>
      <c r="I1507"/>
    </row>
    <row r="1508" spans="4:9" x14ac:dyDescent="0.25">
      <c r="D1508"/>
      <c r="E1508"/>
      <c r="F1508"/>
      <c r="G1508"/>
      <c r="H1508"/>
      <c r="I1508"/>
    </row>
    <row r="1509" spans="4:9" x14ac:dyDescent="0.25">
      <c r="D1509"/>
      <c r="E1509"/>
      <c r="F1509"/>
      <c r="G1509"/>
      <c r="H1509"/>
      <c r="I1509"/>
    </row>
    <row r="1510" spans="4:9" x14ac:dyDescent="0.25">
      <c r="D1510"/>
      <c r="E1510"/>
      <c r="F1510"/>
      <c r="G1510"/>
      <c r="H1510"/>
      <c r="I1510"/>
    </row>
    <row r="1511" spans="4:9" x14ac:dyDescent="0.25">
      <c r="D1511"/>
      <c r="E1511"/>
      <c r="F1511"/>
      <c r="G1511"/>
      <c r="H1511"/>
      <c r="I1511"/>
    </row>
    <row r="1512" spans="4:9" x14ac:dyDescent="0.25">
      <c r="D1512"/>
      <c r="E1512"/>
      <c r="F1512"/>
      <c r="G1512"/>
      <c r="H1512"/>
      <c r="I1512"/>
    </row>
    <row r="1513" spans="4:9" x14ac:dyDescent="0.25">
      <c r="D1513"/>
      <c r="E1513"/>
      <c r="F1513"/>
      <c r="G1513"/>
      <c r="H1513"/>
      <c r="I1513"/>
    </row>
    <row r="1514" spans="4:9" x14ac:dyDescent="0.25">
      <c r="D1514"/>
      <c r="E1514"/>
      <c r="F1514"/>
      <c r="G1514"/>
      <c r="H1514"/>
      <c r="I1514"/>
    </row>
    <row r="1515" spans="4:9" x14ac:dyDescent="0.25">
      <c r="D1515"/>
      <c r="E1515"/>
      <c r="F1515"/>
      <c r="G1515"/>
      <c r="H1515"/>
      <c r="I1515"/>
    </row>
    <row r="1516" spans="4:9" x14ac:dyDescent="0.25">
      <c r="D1516"/>
      <c r="E1516"/>
      <c r="F1516"/>
      <c r="G1516"/>
      <c r="H1516"/>
      <c r="I1516"/>
    </row>
    <row r="1517" spans="4:9" x14ac:dyDescent="0.25">
      <c r="D1517"/>
      <c r="E1517"/>
      <c r="F1517"/>
      <c r="G1517"/>
      <c r="H1517"/>
      <c r="I1517"/>
    </row>
    <row r="1518" spans="4:9" x14ac:dyDescent="0.25">
      <c r="D1518"/>
      <c r="E1518"/>
      <c r="F1518"/>
      <c r="G1518"/>
      <c r="H1518"/>
      <c r="I1518"/>
    </row>
    <row r="1519" spans="4:9" x14ac:dyDescent="0.25">
      <c r="D1519"/>
      <c r="E1519"/>
      <c r="F1519"/>
      <c r="G1519"/>
      <c r="H1519"/>
      <c r="I1519"/>
    </row>
    <row r="1520" spans="4:9" x14ac:dyDescent="0.25">
      <c r="D1520"/>
      <c r="E1520"/>
      <c r="F1520"/>
      <c r="G1520"/>
      <c r="H1520"/>
      <c r="I1520"/>
    </row>
    <row r="1521" spans="4:9" x14ac:dyDescent="0.25">
      <c r="D1521"/>
      <c r="E1521"/>
      <c r="F1521"/>
      <c r="G1521"/>
      <c r="H1521"/>
      <c r="I1521"/>
    </row>
    <row r="1522" spans="4:9" x14ac:dyDescent="0.25">
      <c r="D1522"/>
      <c r="E1522"/>
      <c r="F1522"/>
      <c r="G1522"/>
      <c r="H1522"/>
      <c r="I1522"/>
    </row>
    <row r="1523" spans="4:9" x14ac:dyDescent="0.25">
      <c r="D1523"/>
      <c r="E1523"/>
      <c r="F1523"/>
      <c r="G1523"/>
      <c r="H1523"/>
      <c r="I1523"/>
    </row>
    <row r="1524" spans="4:9" x14ac:dyDescent="0.25">
      <c r="D1524"/>
      <c r="E1524"/>
      <c r="F1524"/>
      <c r="G1524"/>
      <c r="H1524"/>
      <c r="I1524"/>
    </row>
    <row r="1525" spans="4:9" x14ac:dyDescent="0.25">
      <c r="D1525"/>
      <c r="E1525"/>
      <c r="F1525"/>
      <c r="G1525"/>
      <c r="H1525"/>
      <c r="I1525"/>
    </row>
    <row r="1526" spans="4:9" x14ac:dyDescent="0.25">
      <c r="D1526"/>
      <c r="E1526"/>
      <c r="F1526"/>
      <c r="G1526"/>
      <c r="H1526"/>
      <c r="I1526"/>
    </row>
    <row r="1527" spans="4:9" x14ac:dyDescent="0.25">
      <c r="D1527"/>
      <c r="E1527"/>
      <c r="F1527"/>
      <c r="G1527"/>
      <c r="H1527"/>
      <c r="I1527"/>
    </row>
    <row r="1528" spans="4:9" x14ac:dyDescent="0.25">
      <c r="D1528"/>
      <c r="E1528"/>
      <c r="F1528"/>
      <c r="G1528"/>
      <c r="H1528"/>
      <c r="I1528"/>
    </row>
    <row r="1529" spans="4:9" x14ac:dyDescent="0.25">
      <c r="D1529"/>
      <c r="E1529"/>
      <c r="F1529"/>
      <c r="G1529"/>
      <c r="H1529"/>
      <c r="I1529"/>
    </row>
    <row r="1530" spans="4:9" x14ac:dyDescent="0.25">
      <c r="D1530"/>
      <c r="E1530"/>
      <c r="F1530"/>
      <c r="G1530"/>
      <c r="H1530"/>
      <c r="I1530"/>
    </row>
    <row r="1531" spans="4:9" x14ac:dyDescent="0.25">
      <c r="D1531"/>
      <c r="E1531"/>
      <c r="F1531"/>
      <c r="G1531"/>
      <c r="H1531"/>
      <c r="I1531"/>
    </row>
    <row r="1532" spans="4:9" x14ac:dyDescent="0.25">
      <c r="D1532"/>
      <c r="E1532"/>
      <c r="F1532"/>
      <c r="G1532"/>
      <c r="H1532"/>
      <c r="I1532"/>
    </row>
    <row r="1533" spans="4:9" x14ac:dyDescent="0.25">
      <c r="D1533"/>
      <c r="E1533"/>
      <c r="F1533"/>
      <c r="G1533"/>
      <c r="H1533"/>
      <c r="I1533"/>
    </row>
    <row r="1534" spans="4:9" x14ac:dyDescent="0.25">
      <c r="D1534"/>
      <c r="E1534"/>
      <c r="F1534"/>
      <c r="G1534"/>
      <c r="H1534"/>
      <c r="I1534"/>
    </row>
    <row r="1535" spans="4:9" x14ac:dyDescent="0.25">
      <c r="D1535"/>
      <c r="E1535"/>
      <c r="F1535"/>
      <c r="G1535"/>
      <c r="H1535"/>
      <c r="I1535"/>
    </row>
    <row r="1536" spans="4:9" x14ac:dyDescent="0.25">
      <c r="D1536"/>
      <c r="E1536"/>
      <c r="F1536"/>
      <c r="G1536"/>
      <c r="H1536"/>
      <c r="I1536"/>
    </row>
    <row r="1537" spans="4:9" x14ac:dyDescent="0.25">
      <c r="D1537"/>
      <c r="E1537"/>
      <c r="F1537"/>
      <c r="G1537"/>
      <c r="H1537"/>
      <c r="I1537"/>
    </row>
    <row r="1538" spans="4:9" x14ac:dyDescent="0.25">
      <c r="D1538"/>
      <c r="E1538"/>
      <c r="F1538"/>
      <c r="G1538"/>
      <c r="H1538"/>
      <c r="I1538"/>
    </row>
    <row r="1539" spans="4:9" x14ac:dyDescent="0.25">
      <c r="D1539"/>
      <c r="E1539"/>
      <c r="F1539"/>
      <c r="G1539"/>
      <c r="H1539"/>
      <c r="I1539"/>
    </row>
    <row r="1540" spans="4:9" x14ac:dyDescent="0.25">
      <c r="D1540"/>
      <c r="E1540"/>
      <c r="F1540"/>
      <c r="G1540"/>
      <c r="H1540"/>
      <c r="I1540"/>
    </row>
    <row r="1541" spans="4:9" x14ac:dyDescent="0.25">
      <c r="D1541"/>
      <c r="E1541"/>
      <c r="F1541"/>
      <c r="G1541"/>
      <c r="H1541"/>
      <c r="I1541"/>
    </row>
    <row r="1542" spans="4:9" x14ac:dyDescent="0.25">
      <c r="D1542"/>
      <c r="E1542"/>
      <c r="F1542"/>
      <c r="G1542"/>
      <c r="H1542"/>
      <c r="I1542"/>
    </row>
    <row r="1543" spans="4:9" x14ac:dyDescent="0.25">
      <c r="D1543"/>
      <c r="E1543"/>
      <c r="F1543"/>
      <c r="G1543"/>
      <c r="H1543"/>
      <c r="I1543"/>
    </row>
    <row r="1544" spans="4:9" x14ac:dyDescent="0.25">
      <c r="D1544"/>
      <c r="E1544"/>
      <c r="F1544"/>
      <c r="G1544"/>
      <c r="H1544"/>
      <c r="I1544"/>
    </row>
    <row r="1545" spans="4:9" x14ac:dyDescent="0.25">
      <c r="D1545"/>
      <c r="E1545"/>
      <c r="F1545"/>
      <c r="G1545"/>
      <c r="H1545"/>
      <c r="I1545"/>
    </row>
    <row r="1546" spans="4:9" x14ac:dyDescent="0.25">
      <c r="D1546"/>
      <c r="E1546"/>
      <c r="F1546"/>
      <c r="G1546"/>
      <c r="H1546"/>
      <c r="I1546"/>
    </row>
    <row r="1547" spans="4:9" x14ac:dyDescent="0.25">
      <c r="D1547"/>
      <c r="E1547"/>
      <c r="F1547"/>
      <c r="G1547"/>
      <c r="H1547"/>
      <c r="I1547"/>
    </row>
    <row r="1548" spans="4:9" x14ac:dyDescent="0.25">
      <c r="D1548"/>
      <c r="E1548"/>
      <c r="F1548"/>
      <c r="G1548"/>
      <c r="H1548"/>
      <c r="I1548"/>
    </row>
    <row r="1549" spans="4:9" x14ac:dyDescent="0.25">
      <c r="D1549"/>
      <c r="E1549"/>
      <c r="F1549"/>
      <c r="G1549"/>
      <c r="H1549"/>
      <c r="I1549"/>
    </row>
    <row r="1550" spans="4:9" x14ac:dyDescent="0.25">
      <c r="D1550"/>
      <c r="E1550"/>
      <c r="F1550"/>
      <c r="G1550"/>
      <c r="H1550"/>
      <c r="I1550"/>
    </row>
    <row r="1551" spans="4:9" x14ac:dyDescent="0.25">
      <c r="D1551"/>
      <c r="E1551"/>
      <c r="F1551"/>
      <c r="G1551"/>
      <c r="H1551"/>
      <c r="I1551"/>
    </row>
    <row r="1552" spans="4:9" x14ac:dyDescent="0.25">
      <c r="D1552"/>
      <c r="E1552"/>
      <c r="F1552"/>
      <c r="G1552"/>
      <c r="H1552"/>
      <c r="I1552"/>
    </row>
    <row r="1553" spans="4:9" x14ac:dyDescent="0.25">
      <c r="D1553"/>
      <c r="E1553"/>
      <c r="F1553"/>
      <c r="G1553"/>
      <c r="H1553"/>
      <c r="I1553"/>
    </row>
    <row r="1554" spans="4:9" x14ac:dyDescent="0.25">
      <c r="D1554"/>
      <c r="E1554"/>
      <c r="F1554"/>
      <c r="G1554"/>
      <c r="H1554"/>
      <c r="I1554"/>
    </row>
    <row r="1555" spans="4:9" x14ac:dyDescent="0.25">
      <c r="D1555"/>
      <c r="E1555"/>
      <c r="F1555"/>
      <c r="G1555"/>
      <c r="H1555"/>
      <c r="I1555"/>
    </row>
    <row r="1556" spans="4:9" x14ac:dyDescent="0.25">
      <c r="D1556"/>
      <c r="E1556"/>
      <c r="F1556"/>
      <c r="G1556"/>
      <c r="H1556"/>
      <c r="I1556"/>
    </row>
    <row r="1557" spans="4:9" x14ac:dyDescent="0.25">
      <c r="D1557"/>
      <c r="E1557"/>
      <c r="F1557"/>
      <c r="G1557"/>
      <c r="H1557"/>
      <c r="I1557"/>
    </row>
    <row r="1558" spans="4:9" x14ac:dyDescent="0.25">
      <c r="D1558"/>
      <c r="E1558"/>
      <c r="F1558"/>
      <c r="G1558"/>
      <c r="H1558"/>
      <c r="I1558"/>
    </row>
    <row r="1559" spans="4:9" x14ac:dyDescent="0.25">
      <c r="D1559"/>
      <c r="E1559"/>
      <c r="F1559"/>
      <c r="G1559"/>
      <c r="H1559"/>
      <c r="I1559"/>
    </row>
    <row r="1560" spans="4:9" x14ac:dyDescent="0.25">
      <c r="D1560"/>
      <c r="E1560"/>
      <c r="F1560"/>
      <c r="G1560"/>
      <c r="H1560"/>
      <c r="I1560"/>
    </row>
    <row r="1561" spans="4:9" x14ac:dyDescent="0.25">
      <c r="D1561"/>
      <c r="E1561"/>
      <c r="F1561"/>
      <c r="G1561"/>
      <c r="H1561"/>
      <c r="I1561"/>
    </row>
    <row r="1562" spans="4:9" x14ac:dyDescent="0.25">
      <c r="D1562"/>
      <c r="E1562"/>
      <c r="F1562"/>
      <c r="G1562"/>
      <c r="H1562"/>
      <c r="I1562"/>
    </row>
    <row r="1563" spans="4:9" x14ac:dyDescent="0.25">
      <c r="D1563"/>
      <c r="E1563"/>
      <c r="F1563"/>
      <c r="G1563"/>
      <c r="H1563"/>
      <c r="I1563"/>
    </row>
    <row r="1564" spans="4:9" x14ac:dyDescent="0.25">
      <c r="D1564"/>
      <c r="E1564"/>
      <c r="F1564"/>
      <c r="G1564"/>
      <c r="H1564"/>
      <c r="I1564"/>
    </row>
    <row r="1565" spans="4:9" x14ac:dyDescent="0.25">
      <c r="D1565"/>
      <c r="E1565"/>
      <c r="F1565"/>
      <c r="G1565"/>
      <c r="H1565"/>
      <c r="I1565"/>
    </row>
    <row r="1566" spans="4:9" x14ac:dyDescent="0.25">
      <c r="D1566"/>
      <c r="E1566"/>
      <c r="F1566"/>
      <c r="G1566"/>
      <c r="H1566"/>
      <c r="I1566"/>
    </row>
    <row r="1567" spans="4:9" x14ac:dyDescent="0.25">
      <c r="D1567"/>
      <c r="E1567"/>
      <c r="F1567"/>
      <c r="G1567"/>
      <c r="H1567"/>
      <c r="I1567"/>
    </row>
    <row r="1568" spans="4:9" x14ac:dyDescent="0.25">
      <c r="D1568"/>
      <c r="E1568"/>
      <c r="F1568"/>
      <c r="G1568"/>
      <c r="H1568"/>
      <c r="I1568"/>
    </row>
    <row r="1569" spans="4:9" x14ac:dyDescent="0.25">
      <c r="D1569"/>
      <c r="E1569"/>
      <c r="F1569"/>
      <c r="G1569"/>
      <c r="H1569"/>
      <c r="I1569"/>
    </row>
    <row r="1570" spans="4:9" x14ac:dyDescent="0.25">
      <c r="D1570"/>
      <c r="E1570"/>
      <c r="F1570"/>
      <c r="G1570"/>
      <c r="H1570"/>
      <c r="I1570"/>
    </row>
    <row r="1571" spans="4:9" x14ac:dyDescent="0.25">
      <c r="D1571"/>
      <c r="E1571"/>
      <c r="F1571"/>
      <c r="G1571"/>
      <c r="H1571"/>
      <c r="I1571"/>
    </row>
    <row r="1572" spans="4:9" x14ac:dyDescent="0.25">
      <c r="D1572"/>
      <c r="E1572"/>
      <c r="F1572"/>
      <c r="G1572"/>
      <c r="H1572"/>
      <c r="I1572"/>
    </row>
    <row r="1573" spans="4:9" x14ac:dyDescent="0.25">
      <c r="D1573"/>
      <c r="E1573"/>
      <c r="F1573"/>
      <c r="G1573"/>
      <c r="H1573"/>
      <c r="I1573"/>
    </row>
    <row r="1574" spans="4:9" x14ac:dyDescent="0.25">
      <c r="D1574"/>
      <c r="E1574"/>
      <c r="F1574"/>
      <c r="G1574"/>
      <c r="H1574"/>
      <c r="I1574"/>
    </row>
    <row r="1575" spans="4:9" x14ac:dyDescent="0.25">
      <c r="D1575"/>
      <c r="E1575"/>
      <c r="F1575"/>
      <c r="G1575"/>
      <c r="H1575"/>
      <c r="I1575"/>
    </row>
    <row r="1576" spans="4:9" x14ac:dyDescent="0.25">
      <c r="D1576"/>
      <c r="E1576"/>
      <c r="F1576"/>
      <c r="G1576"/>
      <c r="H1576"/>
      <c r="I1576"/>
    </row>
    <row r="1577" spans="4:9" x14ac:dyDescent="0.25">
      <c r="D1577"/>
      <c r="E1577"/>
      <c r="F1577"/>
      <c r="G1577"/>
      <c r="H1577"/>
      <c r="I1577"/>
    </row>
    <row r="1578" spans="4:9" x14ac:dyDescent="0.25">
      <c r="D1578"/>
      <c r="E1578"/>
      <c r="F1578"/>
      <c r="G1578"/>
      <c r="H1578"/>
      <c r="I1578"/>
    </row>
    <row r="1579" spans="4:9" x14ac:dyDescent="0.25">
      <c r="D1579"/>
      <c r="E1579"/>
      <c r="F1579"/>
      <c r="G1579"/>
      <c r="H1579"/>
      <c r="I1579"/>
    </row>
    <row r="1580" spans="4:9" x14ac:dyDescent="0.25">
      <c r="D1580"/>
      <c r="E1580"/>
      <c r="F1580"/>
      <c r="G1580"/>
      <c r="H1580"/>
      <c r="I1580"/>
    </row>
    <row r="1581" spans="4:9" x14ac:dyDescent="0.25">
      <c r="D1581"/>
      <c r="E1581"/>
      <c r="F1581"/>
      <c r="G1581"/>
      <c r="H1581"/>
      <c r="I1581"/>
    </row>
    <row r="1582" spans="4:9" x14ac:dyDescent="0.25">
      <c r="D1582"/>
      <c r="E1582"/>
      <c r="F1582"/>
      <c r="G1582"/>
      <c r="H1582"/>
      <c r="I1582"/>
    </row>
    <row r="1583" spans="4:9" x14ac:dyDescent="0.25">
      <c r="D1583"/>
      <c r="E1583"/>
      <c r="F1583"/>
      <c r="G1583"/>
      <c r="H1583"/>
      <c r="I1583"/>
    </row>
    <row r="1584" spans="4:9" x14ac:dyDescent="0.25">
      <c r="D1584"/>
      <c r="E1584"/>
      <c r="F1584"/>
      <c r="G1584"/>
      <c r="H1584"/>
      <c r="I1584"/>
    </row>
    <row r="1585" spans="4:9" x14ac:dyDescent="0.25">
      <c r="D1585"/>
      <c r="E1585"/>
      <c r="F1585"/>
      <c r="G1585"/>
      <c r="H1585"/>
      <c r="I1585"/>
    </row>
    <row r="1586" spans="4:9" x14ac:dyDescent="0.25">
      <c r="D1586"/>
      <c r="E1586"/>
      <c r="F1586"/>
      <c r="G1586"/>
      <c r="H1586"/>
      <c r="I1586"/>
    </row>
    <row r="1587" spans="4:9" x14ac:dyDescent="0.25">
      <c r="D1587"/>
      <c r="E1587"/>
      <c r="F1587"/>
      <c r="G1587"/>
      <c r="H1587"/>
      <c r="I1587"/>
    </row>
    <row r="1588" spans="4:9" x14ac:dyDescent="0.25">
      <c r="D1588"/>
      <c r="E1588"/>
      <c r="F1588"/>
      <c r="G1588"/>
      <c r="H1588"/>
      <c r="I1588"/>
    </row>
    <row r="1589" spans="4:9" x14ac:dyDescent="0.25">
      <c r="D1589"/>
      <c r="E1589"/>
      <c r="F1589"/>
      <c r="G1589"/>
      <c r="H1589"/>
      <c r="I1589"/>
    </row>
    <row r="1590" spans="4:9" x14ac:dyDescent="0.25">
      <c r="D1590"/>
      <c r="E1590"/>
      <c r="F1590"/>
      <c r="G1590"/>
      <c r="H1590"/>
      <c r="I1590"/>
    </row>
    <row r="1591" spans="4:9" x14ac:dyDescent="0.25">
      <c r="D1591"/>
      <c r="E1591"/>
      <c r="F1591"/>
      <c r="G1591"/>
      <c r="H1591"/>
      <c r="I1591"/>
    </row>
    <row r="1592" spans="4:9" x14ac:dyDescent="0.25">
      <c r="D1592"/>
      <c r="E1592"/>
      <c r="F1592"/>
      <c r="G1592"/>
      <c r="H1592"/>
      <c r="I1592"/>
    </row>
    <row r="1593" spans="4:9" x14ac:dyDescent="0.25">
      <c r="D1593"/>
      <c r="E1593"/>
      <c r="F1593"/>
      <c r="G1593"/>
      <c r="H1593"/>
      <c r="I1593"/>
    </row>
    <row r="1594" spans="4:9" x14ac:dyDescent="0.25">
      <c r="D1594"/>
      <c r="E1594"/>
      <c r="F1594"/>
      <c r="G1594"/>
      <c r="H1594"/>
      <c r="I1594"/>
    </row>
    <row r="1595" spans="4:9" x14ac:dyDescent="0.25">
      <c r="D1595"/>
      <c r="E1595"/>
      <c r="F1595"/>
      <c r="G1595"/>
      <c r="H1595"/>
      <c r="I1595"/>
    </row>
    <row r="1596" spans="4:9" x14ac:dyDescent="0.25">
      <c r="D1596"/>
      <c r="E1596"/>
      <c r="F1596"/>
      <c r="G1596"/>
      <c r="H1596"/>
      <c r="I1596"/>
    </row>
    <row r="1597" spans="4:9" x14ac:dyDescent="0.25">
      <c r="D1597"/>
      <c r="E1597"/>
      <c r="F1597"/>
      <c r="G1597"/>
      <c r="H1597"/>
      <c r="I1597"/>
    </row>
    <row r="1598" spans="4:9" x14ac:dyDescent="0.25">
      <c r="D1598"/>
      <c r="E1598"/>
      <c r="F1598"/>
      <c r="G1598"/>
      <c r="H1598"/>
      <c r="I1598"/>
    </row>
    <row r="1599" spans="4:9" x14ac:dyDescent="0.25">
      <c r="D1599"/>
      <c r="E1599"/>
      <c r="F1599"/>
      <c r="G1599"/>
      <c r="H1599"/>
      <c r="I1599"/>
    </row>
    <row r="1600" spans="4:9" x14ac:dyDescent="0.25">
      <c r="D1600"/>
      <c r="E1600"/>
      <c r="F1600"/>
      <c r="G1600"/>
      <c r="H1600"/>
      <c r="I1600"/>
    </row>
    <row r="1601" spans="4:9" x14ac:dyDescent="0.25">
      <c r="D1601"/>
      <c r="E1601"/>
      <c r="F1601"/>
      <c r="G1601"/>
      <c r="H1601"/>
      <c r="I1601"/>
    </row>
    <row r="1602" spans="4:9" x14ac:dyDescent="0.25">
      <c r="D1602"/>
      <c r="E1602"/>
      <c r="F1602"/>
      <c r="G1602"/>
      <c r="H1602"/>
      <c r="I1602"/>
    </row>
    <row r="1603" spans="4:9" x14ac:dyDescent="0.25">
      <c r="D1603"/>
      <c r="E1603"/>
      <c r="F1603"/>
      <c r="G1603"/>
      <c r="H1603"/>
      <c r="I1603"/>
    </row>
    <row r="1604" spans="4:9" x14ac:dyDescent="0.25">
      <c r="D1604"/>
      <c r="E1604"/>
      <c r="F1604"/>
      <c r="G1604"/>
      <c r="H1604"/>
      <c r="I1604"/>
    </row>
    <row r="1605" spans="4:9" x14ac:dyDescent="0.25">
      <c r="D1605"/>
      <c r="E1605"/>
      <c r="F1605"/>
      <c r="G1605"/>
      <c r="H1605"/>
      <c r="I1605"/>
    </row>
    <row r="1606" spans="4:9" x14ac:dyDescent="0.25">
      <c r="D1606"/>
      <c r="E1606"/>
      <c r="F1606"/>
      <c r="G1606"/>
      <c r="H1606"/>
      <c r="I1606"/>
    </row>
    <row r="1607" spans="4:9" x14ac:dyDescent="0.25">
      <c r="D1607"/>
      <c r="E1607"/>
      <c r="F1607"/>
      <c r="G1607"/>
      <c r="H1607"/>
      <c r="I1607"/>
    </row>
    <row r="1608" spans="4:9" x14ac:dyDescent="0.25">
      <c r="D1608"/>
      <c r="E1608"/>
      <c r="F1608"/>
      <c r="G1608"/>
      <c r="H1608"/>
      <c r="I1608"/>
    </row>
    <row r="1609" spans="4:9" x14ac:dyDescent="0.25">
      <c r="D1609"/>
      <c r="E1609"/>
      <c r="F1609"/>
      <c r="G1609"/>
      <c r="H1609"/>
      <c r="I1609"/>
    </row>
    <row r="1610" spans="4:9" x14ac:dyDescent="0.25">
      <c r="D1610"/>
      <c r="E1610"/>
      <c r="F1610"/>
      <c r="G1610"/>
      <c r="H1610"/>
      <c r="I1610"/>
    </row>
    <row r="1611" spans="4:9" x14ac:dyDescent="0.25">
      <c r="D1611"/>
      <c r="E1611"/>
      <c r="F1611"/>
      <c r="G1611"/>
      <c r="H1611"/>
      <c r="I1611"/>
    </row>
    <row r="1612" spans="4:9" x14ac:dyDescent="0.25">
      <c r="D1612"/>
      <c r="E1612"/>
      <c r="F1612"/>
      <c r="G1612"/>
      <c r="H1612"/>
      <c r="I1612"/>
    </row>
    <row r="1613" spans="4:9" x14ac:dyDescent="0.25">
      <c r="D1613"/>
      <c r="E1613"/>
      <c r="F1613"/>
      <c r="G1613"/>
      <c r="H1613"/>
      <c r="I1613"/>
    </row>
    <row r="1614" spans="4:9" x14ac:dyDescent="0.25">
      <c r="D1614"/>
      <c r="E1614"/>
      <c r="F1614"/>
      <c r="G1614"/>
      <c r="H1614"/>
      <c r="I1614"/>
    </row>
    <row r="1615" spans="4:9" x14ac:dyDescent="0.25">
      <c r="D1615"/>
      <c r="E1615"/>
      <c r="F1615"/>
      <c r="G1615"/>
      <c r="H1615"/>
      <c r="I1615"/>
    </row>
    <row r="1616" spans="4:9" x14ac:dyDescent="0.25">
      <c r="D1616"/>
      <c r="E1616"/>
      <c r="F1616"/>
      <c r="G1616"/>
      <c r="H1616"/>
      <c r="I1616"/>
    </row>
    <row r="1617" spans="4:9" x14ac:dyDescent="0.25">
      <c r="D1617"/>
      <c r="E1617"/>
      <c r="F1617"/>
      <c r="G1617"/>
      <c r="H1617"/>
      <c r="I1617"/>
    </row>
    <row r="1618" spans="4:9" x14ac:dyDescent="0.25">
      <c r="D1618"/>
      <c r="E1618"/>
      <c r="F1618"/>
      <c r="G1618"/>
      <c r="H1618"/>
      <c r="I1618"/>
    </row>
    <row r="1619" spans="4:9" x14ac:dyDescent="0.25">
      <c r="D1619"/>
      <c r="E1619"/>
      <c r="F1619"/>
      <c r="G1619"/>
      <c r="H1619"/>
      <c r="I1619"/>
    </row>
    <row r="1620" spans="4:9" x14ac:dyDescent="0.25">
      <c r="D1620"/>
      <c r="E1620"/>
      <c r="F1620"/>
      <c r="G1620"/>
      <c r="H1620"/>
      <c r="I1620"/>
    </row>
    <row r="1621" spans="4:9" x14ac:dyDescent="0.25">
      <c r="D1621"/>
      <c r="E1621"/>
      <c r="F1621"/>
      <c r="G1621"/>
      <c r="H1621"/>
      <c r="I1621"/>
    </row>
    <row r="1622" spans="4:9" x14ac:dyDescent="0.25">
      <c r="D1622"/>
      <c r="E1622"/>
      <c r="F1622"/>
      <c r="G1622"/>
      <c r="H1622"/>
      <c r="I1622"/>
    </row>
    <row r="1623" spans="4:9" x14ac:dyDescent="0.25">
      <c r="D1623"/>
      <c r="E1623"/>
      <c r="F1623"/>
      <c r="G1623"/>
      <c r="H1623"/>
      <c r="I1623"/>
    </row>
    <row r="1624" spans="4:9" x14ac:dyDescent="0.25">
      <c r="D1624"/>
      <c r="E1624"/>
      <c r="F1624"/>
      <c r="G1624"/>
      <c r="H1624"/>
      <c r="I1624"/>
    </row>
    <row r="1625" spans="4:9" x14ac:dyDescent="0.25">
      <c r="D1625"/>
      <c r="E1625"/>
      <c r="F1625"/>
      <c r="G1625"/>
      <c r="H1625"/>
      <c r="I1625"/>
    </row>
    <row r="1626" spans="4:9" x14ac:dyDescent="0.25">
      <c r="D1626"/>
      <c r="E1626"/>
      <c r="F1626"/>
      <c r="G1626"/>
      <c r="H1626"/>
      <c r="I1626"/>
    </row>
    <row r="1627" spans="4:9" x14ac:dyDescent="0.25">
      <c r="D1627"/>
      <c r="E1627"/>
      <c r="F1627"/>
      <c r="G1627"/>
      <c r="H1627"/>
      <c r="I1627"/>
    </row>
    <row r="1628" spans="4:9" x14ac:dyDescent="0.25">
      <c r="D1628"/>
      <c r="E1628"/>
      <c r="F1628"/>
      <c r="G1628"/>
      <c r="H1628"/>
      <c r="I1628"/>
    </row>
    <row r="1629" spans="4:9" x14ac:dyDescent="0.25">
      <c r="D1629"/>
      <c r="E1629"/>
      <c r="F1629"/>
      <c r="G1629"/>
      <c r="H1629"/>
      <c r="I1629"/>
    </row>
    <row r="1630" spans="4:9" x14ac:dyDescent="0.25">
      <c r="D1630"/>
      <c r="E1630"/>
      <c r="F1630"/>
      <c r="G1630"/>
      <c r="H1630"/>
      <c r="I1630"/>
    </row>
    <row r="1631" spans="4:9" x14ac:dyDescent="0.25">
      <c r="D1631"/>
      <c r="E1631"/>
      <c r="F1631"/>
      <c r="G1631"/>
      <c r="H1631"/>
      <c r="I1631"/>
    </row>
    <row r="1632" spans="4:9" x14ac:dyDescent="0.25">
      <c r="D1632"/>
      <c r="E1632"/>
      <c r="F1632"/>
      <c r="G1632"/>
      <c r="H1632"/>
      <c r="I1632"/>
    </row>
    <row r="1633" spans="4:9" x14ac:dyDescent="0.25">
      <c r="D1633"/>
      <c r="E1633"/>
      <c r="F1633"/>
      <c r="G1633"/>
      <c r="H1633"/>
      <c r="I1633"/>
    </row>
    <row r="1634" spans="4:9" x14ac:dyDescent="0.25">
      <c r="D1634"/>
      <c r="E1634"/>
      <c r="F1634"/>
      <c r="G1634"/>
      <c r="H1634"/>
      <c r="I1634"/>
    </row>
    <row r="1635" spans="4:9" x14ac:dyDescent="0.25">
      <c r="D1635"/>
      <c r="E1635"/>
      <c r="F1635"/>
      <c r="G1635"/>
      <c r="H1635"/>
      <c r="I1635"/>
    </row>
    <row r="1636" spans="4:9" x14ac:dyDescent="0.25">
      <c r="D1636"/>
      <c r="E1636"/>
      <c r="F1636"/>
      <c r="G1636"/>
      <c r="H1636"/>
      <c r="I1636"/>
    </row>
    <row r="1637" spans="4:9" x14ac:dyDescent="0.25">
      <c r="D1637"/>
      <c r="E1637"/>
      <c r="F1637"/>
      <c r="G1637"/>
      <c r="H1637"/>
      <c r="I1637"/>
    </row>
    <row r="1638" spans="4:9" x14ac:dyDescent="0.25">
      <c r="D1638"/>
      <c r="E1638"/>
      <c r="F1638"/>
      <c r="G1638"/>
      <c r="H1638"/>
      <c r="I1638"/>
    </row>
    <row r="1639" spans="4:9" x14ac:dyDescent="0.25">
      <c r="D1639"/>
      <c r="E1639"/>
      <c r="F1639"/>
      <c r="G1639"/>
      <c r="H1639"/>
      <c r="I1639"/>
    </row>
    <row r="1640" spans="4:9" x14ac:dyDescent="0.25">
      <c r="D1640"/>
      <c r="E1640"/>
      <c r="F1640"/>
      <c r="G1640"/>
      <c r="H1640"/>
      <c r="I1640"/>
    </row>
    <row r="1641" spans="4:9" x14ac:dyDescent="0.25">
      <c r="D1641"/>
      <c r="E1641"/>
      <c r="F1641"/>
      <c r="G1641"/>
      <c r="H1641"/>
      <c r="I1641"/>
    </row>
    <row r="1642" spans="4:9" x14ac:dyDescent="0.25">
      <c r="D1642"/>
      <c r="E1642"/>
      <c r="F1642"/>
      <c r="G1642"/>
      <c r="H1642"/>
      <c r="I1642"/>
    </row>
    <row r="1643" spans="4:9" x14ac:dyDescent="0.25">
      <c r="D1643"/>
      <c r="E1643"/>
      <c r="F1643"/>
      <c r="G1643"/>
      <c r="H1643"/>
      <c r="I1643"/>
    </row>
    <row r="1644" spans="4:9" x14ac:dyDescent="0.25">
      <c r="D1644"/>
      <c r="E1644"/>
      <c r="F1644"/>
      <c r="G1644"/>
      <c r="H1644"/>
      <c r="I1644"/>
    </row>
    <row r="1645" spans="4:9" x14ac:dyDescent="0.25">
      <c r="D1645"/>
      <c r="E1645"/>
      <c r="F1645"/>
      <c r="G1645"/>
      <c r="H1645"/>
      <c r="I1645"/>
    </row>
    <row r="1646" spans="4:9" x14ac:dyDescent="0.25">
      <c r="D1646"/>
      <c r="E1646"/>
      <c r="F1646"/>
      <c r="G1646"/>
      <c r="H1646"/>
      <c r="I1646"/>
    </row>
    <row r="1647" spans="4:9" x14ac:dyDescent="0.25">
      <c r="D1647"/>
      <c r="E1647"/>
      <c r="F1647"/>
      <c r="G1647"/>
      <c r="H1647"/>
      <c r="I1647"/>
    </row>
    <row r="1648" spans="4:9" x14ac:dyDescent="0.25">
      <c r="D1648"/>
      <c r="E1648"/>
      <c r="F1648"/>
      <c r="G1648"/>
      <c r="H1648"/>
      <c r="I1648"/>
    </row>
    <row r="1649" spans="4:9" x14ac:dyDescent="0.25">
      <c r="D1649"/>
      <c r="E1649"/>
      <c r="F1649"/>
      <c r="G1649"/>
      <c r="H1649"/>
      <c r="I1649"/>
    </row>
    <row r="1650" spans="4:9" x14ac:dyDescent="0.25">
      <c r="D1650"/>
      <c r="E1650"/>
      <c r="F1650"/>
      <c r="G1650"/>
      <c r="H1650"/>
      <c r="I1650"/>
    </row>
    <row r="1651" spans="4:9" x14ac:dyDescent="0.25">
      <c r="D1651"/>
      <c r="E1651"/>
      <c r="F1651"/>
      <c r="G1651"/>
      <c r="H1651"/>
      <c r="I1651"/>
    </row>
    <row r="1652" spans="4:9" x14ac:dyDescent="0.25">
      <c r="D1652"/>
      <c r="E1652"/>
      <c r="F1652"/>
      <c r="G1652"/>
      <c r="H1652"/>
      <c r="I1652"/>
    </row>
    <row r="1653" spans="4:9" x14ac:dyDescent="0.25">
      <c r="D1653"/>
      <c r="E1653"/>
      <c r="F1653"/>
      <c r="G1653"/>
      <c r="H1653"/>
      <c r="I1653"/>
    </row>
    <row r="1654" spans="4:9" x14ac:dyDescent="0.25">
      <c r="D1654"/>
      <c r="E1654"/>
      <c r="F1654"/>
      <c r="G1654"/>
      <c r="H1654"/>
      <c r="I1654"/>
    </row>
    <row r="1655" spans="4:9" x14ac:dyDescent="0.25">
      <c r="D1655"/>
      <c r="E1655"/>
      <c r="F1655"/>
      <c r="G1655"/>
      <c r="H1655"/>
      <c r="I1655"/>
    </row>
    <row r="1656" spans="4:9" x14ac:dyDescent="0.25">
      <c r="D1656"/>
      <c r="E1656"/>
      <c r="F1656"/>
      <c r="G1656"/>
      <c r="H1656"/>
      <c r="I1656"/>
    </row>
    <row r="1657" spans="4:9" x14ac:dyDescent="0.25">
      <c r="D1657"/>
      <c r="E1657"/>
      <c r="F1657"/>
      <c r="G1657"/>
      <c r="H1657"/>
      <c r="I1657"/>
    </row>
    <row r="1658" spans="4:9" x14ac:dyDescent="0.25">
      <c r="D1658"/>
      <c r="E1658"/>
      <c r="F1658"/>
      <c r="G1658"/>
      <c r="H1658"/>
      <c r="I1658"/>
    </row>
    <row r="1659" spans="4:9" x14ac:dyDescent="0.25">
      <c r="D1659"/>
      <c r="E1659"/>
      <c r="F1659"/>
      <c r="G1659"/>
      <c r="H1659"/>
      <c r="I1659"/>
    </row>
    <row r="1660" spans="4:9" x14ac:dyDescent="0.25">
      <c r="D1660"/>
      <c r="E1660"/>
      <c r="F1660"/>
      <c r="G1660"/>
      <c r="H1660"/>
      <c r="I1660"/>
    </row>
    <row r="1661" spans="4:9" x14ac:dyDescent="0.25">
      <c r="D1661"/>
      <c r="E1661"/>
      <c r="F1661"/>
      <c r="G1661"/>
      <c r="H1661"/>
      <c r="I1661"/>
    </row>
    <row r="1662" spans="4:9" x14ac:dyDescent="0.25">
      <c r="D1662"/>
      <c r="E1662"/>
      <c r="F1662"/>
      <c r="G1662"/>
      <c r="H1662"/>
      <c r="I1662"/>
    </row>
    <row r="1663" spans="4:9" x14ac:dyDescent="0.25">
      <c r="D1663"/>
      <c r="E1663"/>
      <c r="F1663"/>
      <c r="G1663"/>
      <c r="H1663"/>
      <c r="I1663"/>
    </row>
    <row r="1664" spans="4:9" x14ac:dyDescent="0.25">
      <c r="D1664"/>
      <c r="E1664"/>
      <c r="F1664"/>
      <c r="G1664"/>
      <c r="H1664"/>
      <c r="I1664"/>
    </row>
    <row r="1665" spans="4:9" x14ac:dyDescent="0.25">
      <c r="D1665"/>
      <c r="E1665"/>
      <c r="F1665"/>
      <c r="G1665"/>
      <c r="H1665"/>
      <c r="I1665"/>
    </row>
    <row r="1666" spans="4:9" x14ac:dyDescent="0.25">
      <c r="D1666"/>
      <c r="E1666"/>
      <c r="F1666"/>
      <c r="G1666"/>
      <c r="H1666"/>
      <c r="I1666"/>
    </row>
    <row r="1667" spans="4:9" x14ac:dyDescent="0.25">
      <c r="D1667"/>
      <c r="E1667"/>
      <c r="F1667"/>
      <c r="G1667"/>
      <c r="H1667"/>
      <c r="I1667"/>
    </row>
    <row r="1668" spans="4:9" x14ac:dyDescent="0.25">
      <c r="D1668"/>
      <c r="E1668"/>
      <c r="F1668"/>
      <c r="G1668"/>
      <c r="H1668"/>
      <c r="I1668"/>
    </row>
    <row r="1669" spans="4:9" x14ac:dyDescent="0.25">
      <c r="D1669"/>
      <c r="E1669"/>
      <c r="F1669"/>
      <c r="G1669"/>
      <c r="H1669"/>
      <c r="I1669"/>
    </row>
    <row r="1670" spans="4:9" x14ac:dyDescent="0.25">
      <c r="D1670"/>
      <c r="E1670"/>
      <c r="F1670"/>
      <c r="G1670"/>
      <c r="H1670"/>
      <c r="I1670"/>
    </row>
    <row r="1671" spans="4:9" x14ac:dyDescent="0.25">
      <c r="D1671"/>
      <c r="E1671"/>
      <c r="F1671"/>
      <c r="G1671"/>
      <c r="H1671"/>
      <c r="I1671"/>
    </row>
    <row r="1672" spans="4:9" x14ac:dyDescent="0.25">
      <c r="D1672"/>
      <c r="E1672"/>
      <c r="F1672"/>
      <c r="G1672"/>
      <c r="H1672"/>
      <c r="I1672"/>
    </row>
    <row r="1673" spans="4:9" x14ac:dyDescent="0.25">
      <c r="D1673"/>
      <c r="E1673"/>
      <c r="F1673"/>
      <c r="G1673"/>
      <c r="H1673"/>
      <c r="I1673"/>
    </row>
    <row r="1674" spans="4:9" x14ac:dyDescent="0.25">
      <c r="D1674"/>
      <c r="E1674"/>
      <c r="F1674"/>
      <c r="G1674"/>
      <c r="H1674"/>
      <c r="I1674"/>
    </row>
    <row r="1675" spans="4:9" x14ac:dyDescent="0.25">
      <c r="D1675"/>
      <c r="E1675"/>
      <c r="F1675"/>
      <c r="G1675"/>
      <c r="H1675"/>
      <c r="I1675"/>
    </row>
    <row r="1676" spans="4:9" x14ac:dyDescent="0.25">
      <c r="D1676"/>
      <c r="E1676"/>
      <c r="F1676"/>
      <c r="G1676"/>
      <c r="H1676"/>
      <c r="I1676"/>
    </row>
    <row r="1677" spans="4:9" x14ac:dyDescent="0.25">
      <c r="D1677"/>
      <c r="E1677"/>
      <c r="F1677"/>
      <c r="G1677"/>
      <c r="H1677"/>
      <c r="I1677"/>
    </row>
    <row r="1678" spans="4:9" x14ac:dyDescent="0.25">
      <c r="D1678"/>
      <c r="E1678"/>
      <c r="F1678"/>
      <c r="G1678"/>
      <c r="H1678"/>
      <c r="I1678"/>
    </row>
    <row r="1679" spans="4:9" x14ac:dyDescent="0.25">
      <c r="D1679"/>
      <c r="E1679"/>
      <c r="F1679"/>
      <c r="G1679"/>
      <c r="H1679"/>
      <c r="I1679"/>
    </row>
    <row r="1680" spans="4:9" x14ac:dyDescent="0.25">
      <c r="D1680"/>
      <c r="E1680"/>
      <c r="F1680"/>
      <c r="G1680"/>
      <c r="H1680"/>
      <c r="I1680"/>
    </row>
    <row r="1681" spans="4:9" x14ac:dyDescent="0.25">
      <c r="D1681"/>
      <c r="E1681"/>
      <c r="F1681"/>
      <c r="G1681"/>
      <c r="H1681"/>
      <c r="I1681"/>
    </row>
    <row r="1682" spans="4:9" x14ac:dyDescent="0.25">
      <c r="D1682"/>
      <c r="E1682"/>
      <c r="F1682"/>
      <c r="G1682"/>
      <c r="H1682"/>
      <c r="I1682"/>
    </row>
    <row r="1683" spans="4:9" x14ac:dyDescent="0.25">
      <c r="D1683"/>
      <c r="E1683"/>
      <c r="F1683"/>
      <c r="G1683"/>
      <c r="H1683"/>
      <c r="I1683"/>
    </row>
    <row r="1684" spans="4:9" x14ac:dyDescent="0.25">
      <c r="D1684"/>
      <c r="E1684"/>
      <c r="F1684"/>
      <c r="G1684"/>
      <c r="H1684"/>
      <c r="I1684"/>
    </row>
    <row r="1685" spans="4:9" x14ac:dyDescent="0.25">
      <c r="D1685"/>
      <c r="E1685"/>
      <c r="F1685"/>
      <c r="G1685"/>
      <c r="H1685"/>
      <c r="I1685"/>
    </row>
    <row r="1686" spans="4:9" x14ac:dyDescent="0.25">
      <c r="D1686"/>
      <c r="E1686"/>
      <c r="F1686"/>
      <c r="G1686"/>
      <c r="H1686"/>
      <c r="I1686"/>
    </row>
    <row r="1687" spans="4:9" x14ac:dyDescent="0.25">
      <c r="D1687"/>
      <c r="E1687"/>
      <c r="F1687"/>
      <c r="G1687"/>
      <c r="H1687"/>
      <c r="I1687"/>
    </row>
    <row r="1688" spans="4:9" x14ac:dyDescent="0.25">
      <c r="D1688"/>
      <c r="E1688"/>
      <c r="F1688"/>
      <c r="G1688"/>
      <c r="H1688"/>
      <c r="I1688"/>
    </row>
    <row r="1689" spans="4:9" x14ac:dyDescent="0.25">
      <c r="D1689"/>
      <c r="E1689"/>
      <c r="F1689"/>
      <c r="G1689"/>
      <c r="H1689"/>
      <c r="I1689"/>
    </row>
    <row r="1690" spans="4:9" x14ac:dyDescent="0.25">
      <c r="D1690"/>
      <c r="E1690"/>
      <c r="F1690"/>
      <c r="G1690"/>
      <c r="H1690"/>
      <c r="I1690"/>
    </row>
    <row r="1691" spans="4:9" x14ac:dyDescent="0.25">
      <c r="D1691"/>
      <c r="E1691"/>
      <c r="F1691"/>
      <c r="G1691"/>
      <c r="H1691"/>
      <c r="I1691"/>
    </row>
    <row r="1692" spans="4:9" x14ac:dyDescent="0.25">
      <c r="D1692"/>
      <c r="E1692"/>
      <c r="F1692"/>
      <c r="G1692"/>
      <c r="H1692"/>
      <c r="I1692"/>
    </row>
    <row r="1693" spans="4:9" x14ac:dyDescent="0.25">
      <c r="D1693"/>
      <c r="E1693"/>
      <c r="F1693"/>
      <c r="G1693"/>
      <c r="H1693"/>
      <c r="I1693"/>
    </row>
    <row r="1694" spans="4:9" x14ac:dyDescent="0.25">
      <c r="D1694"/>
      <c r="E1694"/>
      <c r="F1694"/>
      <c r="G1694"/>
      <c r="H1694"/>
      <c r="I1694"/>
    </row>
    <row r="1695" spans="4:9" x14ac:dyDescent="0.25">
      <c r="D1695"/>
      <c r="E1695"/>
      <c r="F1695"/>
      <c r="G1695"/>
      <c r="H1695"/>
      <c r="I1695"/>
    </row>
    <row r="1696" spans="4:9" x14ac:dyDescent="0.25">
      <c r="D1696"/>
      <c r="E1696"/>
      <c r="F1696"/>
      <c r="G1696"/>
      <c r="H1696"/>
      <c r="I1696"/>
    </row>
    <row r="1697" spans="4:9" x14ac:dyDescent="0.25">
      <c r="D1697"/>
      <c r="E1697"/>
      <c r="F1697"/>
      <c r="G1697"/>
      <c r="H1697"/>
      <c r="I1697"/>
    </row>
    <row r="1698" spans="4:9" x14ac:dyDescent="0.25">
      <c r="D1698"/>
      <c r="E1698"/>
      <c r="F1698"/>
      <c r="G1698"/>
      <c r="H1698"/>
      <c r="I1698"/>
    </row>
    <row r="1699" spans="4:9" x14ac:dyDescent="0.25">
      <c r="D1699"/>
      <c r="E1699"/>
      <c r="F1699"/>
      <c r="G1699"/>
      <c r="H1699"/>
      <c r="I1699"/>
    </row>
    <row r="1700" spans="4:9" x14ac:dyDescent="0.25">
      <c r="D1700"/>
      <c r="E1700"/>
      <c r="F1700"/>
      <c r="G1700"/>
      <c r="H1700"/>
      <c r="I1700"/>
    </row>
    <row r="1701" spans="4:9" x14ac:dyDescent="0.25">
      <c r="D1701"/>
      <c r="E1701"/>
      <c r="F1701"/>
      <c r="G1701"/>
      <c r="H1701"/>
      <c r="I1701"/>
    </row>
    <row r="1702" spans="4:9" x14ac:dyDescent="0.25">
      <c r="D1702"/>
      <c r="E1702"/>
      <c r="F1702"/>
      <c r="G1702"/>
      <c r="H1702"/>
      <c r="I1702"/>
    </row>
    <row r="1703" spans="4:9" x14ac:dyDescent="0.25">
      <c r="D1703"/>
      <c r="E1703"/>
      <c r="F1703"/>
      <c r="G1703"/>
      <c r="H1703"/>
      <c r="I1703"/>
    </row>
    <row r="1704" spans="4:9" x14ac:dyDescent="0.25">
      <c r="D1704"/>
      <c r="E1704"/>
      <c r="F1704"/>
      <c r="G1704"/>
      <c r="H1704"/>
      <c r="I1704"/>
    </row>
    <row r="1705" spans="4:9" x14ac:dyDescent="0.25">
      <c r="D1705"/>
      <c r="E1705"/>
      <c r="F1705"/>
      <c r="G1705"/>
      <c r="H1705"/>
      <c r="I1705"/>
    </row>
    <row r="1706" spans="4:9" x14ac:dyDescent="0.25">
      <c r="D1706"/>
      <c r="E1706"/>
      <c r="F1706"/>
      <c r="G1706"/>
      <c r="H1706"/>
      <c r="I1706"/>
    </row>
    <row r="1707" spans="4:9" x14ac:dyDescent="0.25">
      <c r="D1707"/>
      <c r="E1707"/>
      <c r="F1707"/>
      <c r="G1707"/>
      <c r="H1707"/>
      <c r="I1707"/>
    </row>
    <row r="1708" spans="4:9" x14ac:dyDescent="0.25">
      <c r="D1708"/>
      <c r="E1708"/>
      <c r="F1708"/>
      <c r="G1708"/>
      <c r="H1708"/>
      <c r="I1708"/>
    </row>
    <row r="1709" spans="4:9" x14ac:dyDescent="0.25">
      <c r="D1709"/>
      <c r="E1709"/>
      <c r="F1709"/>
      <c r="G1709"/>
      <c r="H1709"/>
      <c r="I1709"/>
    </row>
    <row r="1710" spans="4:9" x14ac:dyDescent="0.25">
      <c r="D1710"/>
      <c r="E1710"/>
      <c r="F1710"/>
      <c r="G1710"/>
      <c r="H1710"/>
      <c r="I1710"/>
    </row>
    <row r="1711" spans="4:9" x14ac:dyDescent="0.25">
      <c r="D1711"/>
      <c r="E1711"/>
      <c r="F1711"/>
      <c r="G1711"/>
      <c r="H1711"/>
      <c r="I1711"/>
    </row>
    <row r="1712" spans="4:9" x14ac:dyDescent="0.25">
      <c r="D1712"/>
      <c r="E1712"/>
      <c r="F1712"/>
      <c r="G1712"/>
      <c r="H1712"/>
      <c r="I1712"/>
    </row>
    <row r="1713" spans="4:9" x14ac:dyDescent="0.25">
      <c r="D1713"/>
      <c r="E1713"/>
      <c r="F1713"/>
      <c r="G1713"/>
      <c r="H1713"/>
      <c r="I1713"/>
    </row>
    <row r="1714" spans="4:9" x14ac:dyDescent="0.25">
      <c r="D1714"/>
      <c r="E1714"/>
      <c r="F1714"/>
      <c r="G1714"/>
      <c r="H1714"/>
      <c r="I1714"/>
    </row>
    <row r="1715" spans="4:9" x14ac:dyDescent="0.25">
      <c r="D1715"/>
      <c r="E1715"/>
      <c r="F1715"/>
      <c r="G1715"/>
      <c r="H1715"/>
      <c r="I1715"/>
    </row>
    <row r="1716" spans="4:9" x14ac:dyDescent="0.25">
      <c r="D1716"/>
      <c r="E1716"/>
      <c r="F1716"/>
      <c r="G1716"/>
      <c r="H1716"/>
      <c r="I1716"/>
    </row>
    <row r="1717" spans="4:9" x14ac:dyDescent="0.25">
      <c r="D1717"/>
      <c r="E1717"/>
      <c r="F1717"/>
      <c r="G1717"/>
      <c r="H1717"/>
      <c r="I1717"/>
    </row>
    <row r="1718" spans="4:9" x14ac:dyDescent="0.25">
      <c r="D1718"/>
      <c r="E1718"/>
      <c r="F1718"/>
      <c r="G1718"/>
      <c r="H1718"/>
      <c r="I1718"/>
    </row>
    <row r="1719" spans="4:9" x14ac:dyDescent="0.25">
      <c r="D1719"/>
      <c r="E1719"/>
      <c r="F1719"/>
      <c r="G1719"/>
      <c r="H1719"/>
      <c r="I1719"/>
    </row>
    <row r="1720" spans="4:9" x14ac:dyDescent="0.25">
      <c r="D1720"/>
      <c r="E1720"/>
      <c r="F1720"/>
      <c r="G1720"/>
      <c r="H1720"/>
      <c r="I1720"/>
    </row>
    <row r="1721" spans="4:9" x14ac:dyDescent="0.25">
      <c r="D1721"/>
      <c r="E1721"/>
      <c r="F1721"/>
      <c r="G1721"/>
      <c r="H1721"/>
      <c r="I1721"/>
    </row>
    <row r="1722" spans="4:9" x14ac:dyDescent="0.25">
      <c r="D1722"/>
      <c r="E1722"/>
      <c r="F1722"/>
      <c r="G1722"/>
      <c r="H1722"/>
      <c r="I1722"/>
    </row>
    <row r="1723" spans="4:9" x14ac:dyDescent="0.25">
      <c r="D1723"/>
      <c r="E1723"/>
      <c r="F1723"/>
      <c r="G1723"/>
      <c r="H1723"/>
      <c r="I1723"/>
    </row>
    <row r="1724" spans="4:9" x14ac:dyDescent="0.25">
      <c r="D1724"/>
      <c r="E1724"/>
      <c r="F1724"/>
      <c r="G1724"/>
      <c r="H1724"/>
      <c r="I1724"/>
    </row>
    <row r="1725" spans="4:9" x14ac:dyDescent="0.25">
      <c r="D1725"/>
      <c r="E1725"/>
      <c r="F1725"/>
      <c r="G1725"/>
      <c r="H1725"/>
      <c r="I1725"/>
    </row>
    <row r="1726" spans="4:9" x14ac:dyDescent="0.25">
      <c r="D1726"/>
      <c r="E1726"/>
      <c r="F1726"/>
      <c r="G1726"/>
      <c r="H1726"/>
      <c r="I1726"/>
    </row>
    <row r="1727" spans="4:9" x14ac:dyDescent="0.25">
      <c r="D1727"/>
      <c r="E1727"/>
      <c r="F1727"/>
      <c r="G1727"/>
      <c r="H1727"/>
      <c r="I1727"/>
    </row>
    <row r="1728" spans="4:9" x14ac:dyDescent="0.25">
      <c r="D1728"/>
      <c r="E1728"/>
      <c r="F1728"/>
      <c r="G1728"/>
      <c r="H1728"/>
      <c r="I1728"/>
    </row>
    <row r="1729" spans="4:9" x14ac:dyDescent="0.25">
      <c r="D1729"/>
      <c r="E1729"/>
      <c r="F1729"/>
      <c r="G1729"/>
      <c r="H1729"/>
      <c r="I1729"/>
    </row>
    <row r="1730" spans="4:9" x14ac:dyDescent="0.25">
      <c r="D1730"/>
      <c r="E1730"/>
      <c r="F1730"/>
      <c r="G1730"/>
      <c r="H1730"/>
      <c r="I1730"/>
    </row>
    <row r="1731" spans="4:9" x14ac:dyDescent="0.25">
      <c r="D1731"/>
      <c r="E1731"/>
      <c r="F1731"/>
      <c r="G1731"/>
      <c r="H1731"/>
      <c r="I1731"/>
    </row>
    <row r="1732" spans="4:9" x14ac:dyDescent="0.25">
      <c r="D1732"/>
      <c r="E1732"/>
      <c r="F1732"/>
      <c r="G1732"/>
      <c r="H1732"/>
      <c r="I1732"/>
    </row>
    <row r="1733" spans="4:9" x14ac:dyDescent="0.25">
      <c r="D1733"/>
      <c r="E1733"/>
      <c r="F1733"/>
      <c r="G1733"/>
      <c r="H1733"/>
      <c r="I1733"/>
    </row>
    <row r="1734" spans="4:9" x14ac:dyDescent="0.25">
      <c r="D1734"/>
      <c r="E1734"/>
      <c r="F1734"/>
      <c r="G1734"/>
      <c r="H1734"/>
      <c r="I1734"/>
    </row>
    <row r="1735" spans="4:9" x14ac:dyDescent="0.25">
      <c r="D1735"/>
      <c r="E1735"/>
      <c r="F1735"/>
      <c r="G1735"/>
      <c r="H1735"/>
      <c r="I1735"/>
    </row>
    <row r="1736" spans="4:9" x14ac:dyDescent="0.25">
      <c r="D1736"/>
      <c r="E1736"/>
      <c r="F1736"/>
      <c r="G1736"/>
      <c r="H1736"/>
      <c r="I1736"/>
    </row>
    <row r="1737" spans="4:9" x14ac:dyDescent="0.25">
      <c r="D1737"/>
      <c r="E1737"/>
      <c r="F1737"/>
      <c r="G1737"/>
      <c r="H1737"/>
      <c r="I1737"/>
    </row>
    <row r="1738" spans="4:9" x14ac:dyDescent="0.25">
      <c r="D1738"/>
      <c r="E1738"/>
      <c r="F1738"/>
      <c r="G1738"/>
      <c r="H1738"/>
      <c r="I1738"/>
    </row>
    <row r="1739" spans="4:9" x14ac:dyDescent="0.25">
      <c r="D1739"/>
      <c r="E1739"/>
      <c r="F1739"/>
      <c r="G1739"/>
      <c r="H1739"/>
      <c r="I1739"/>
    </row>
    <row r="1740" spans="4:9" x14ac:dyDescent="0.25">
      <c r="D1740"/>
      <c r="E1740"/>
      <c r="F1740"/>
      <c r="G1740"/>
      <c r="H1740"/>
      <c r="I1740"/>
    </row>
    <row r="1741" spans="4:9" x14ac:dyDescent="0.25">
      <c r="D1741"/>
      <c r="E1741"/>
      <c r="F1741"/>
      <c r="G1741"/>
      <c r="H1741"/>
      <c r="I1741"/>
    </row>
    <row r="1742" spans="4:9" x14ac:dyDescent="0.25">
      <c r="D1742"/>
      <c r="E1742"/>
      <c r="F1742"/>
      <c r="G1742"/>
      <c r="H1742"/>
      <c r="I1742"/>
    </row>
    <row r="1743" spans="4:9" x14ac:dyDescent="0.25">
      <c r="D1743"/>
      <c r="E1743"/>
      <c r="F1743"/>
      <c r="G1743"/>
      <c r="H1743"/>
      <c r="I1743"/>
    </row>
    <row r="1744" spans="4:9" x14ac:dyDescent="0.25">
      <c r="D1744"/>
      <c r="E1744"/>
      <c r="F1744"/>
      <c r="G1744"/>
      <c r="H1744"/>
      <c r="I1744"/>
    </row>
    <row r="1745" spans="4:9" x14ac:dyDescent="0.25">
      <c r="D1745"/>
      <c r="E1745"/>
      <c r="F1745"/>
      <c r="G1745"/>
      <c r="H1745"/>
      <c r="I1745"/>
    </row>
    <row r="1746" spans="4:9" x14ac:dyDescent="0.25">
      <c r="D1746"/>
      <c r="E1746"/>
      <c r="F1746"/>
      <c r="G1746"/>
      <c r="H1746"/>
      <c r="I1746"/>
    </row>
    <row r="1747" spans="4:9" x14ac:dyDescent="0.25">
      <c r="D1747"/>
      <c r="E1747"/>
      <c r="F1747"/>
      <c r="G1747"/>
      <c r="H1747"/>
      <c r="I1747"/>
    </row>
    <row r="1748" spans="4:9" x14ac:dyDescent="0.25">
      <c r="D1748"/>
      <c r="E1748"/>
      <c r="F1748"/>
      <c r="G1748"/>
      <c r="H1748"/>
      <c r="I1748"/>
    </row>
    <row r="1749" spans="4:9" x14ac:dyDescent="0.25">
      <c r="D1749"/>
      <c r="E1749"/>
      <c r="F1749"/>
      <c r="G1749"/>
      <c r="H1749"/>
      <c r="I1749"/>
    </row>
    <row r="1750" spans="4:9" x14ac:dyDescent="0.25">
      <c r="D1750"/>
      <c r="E1750"/>
      <c r="F1750"/>
      <c r="G1750"/>
      <c r="H1750"/>
      <c r="I1750"/>
    </row>
    <row r="1751" spans="4:9" x14ac:dyDescent="0.25">
      <c r="D1751"/>
      <c r="E1751"/>
      <c r="F1751"/>
      <c r="G1751"/>
      <c r="H1751"/>
      <c r="I1751"/>
    </row>
    <row r="1752" spans="4:9" x14ac:dyDescent="0.25">
      <c r="D1752"/>
      <c r="E1752"/>
      <c r="F1752"/>
      <c r="G1752"/>
      <c r="H1752"/>
      <c r="I1752"/>
    </row>
    <row r="1753" spans="4:9" x14ac:dyDescent="0.25">
      <c r="D1753"/>
      <c r="E1753"/>
      <c r="F1753"/>
      <c r="G1753"/>
      <c r="H1753"/>
      <c r="I1753"/>
    </row>
    <row r="1754" spans="4:9" x14ac:dyDescent="0.25">
      <c r="D1754"/>
      <c r="E1754"/>
      <c r="F1754"/>
      <c r="G1754"/>
      <c r="H1754"/>
      <c r="I1754"/>
    </row>
    <row r="1755" spans="4:9" x14ac:dyDescent="0.25">
      <c r="D1755"/>
      <c r="E1755"/>
      <c r="F1755"/>
      <c r="G1755"/>
      <c r="H1755"/>
      <c r="I1755"/>
    </row>
    <row r="1756" spans="4:9" x14ac:dyDescent="0.25">
      <c r="D1756"/>
      <c r="E1756"/>
      <c r="F1756"/>
      <c r="G1756"/>
      <c r="H1756"/>
      <c r="I1756"/>
    </row>
    <row r="1757" spans="4:9" x14ac:dyDescent="0.25">
      <c r="D1757"/>
      <c r="E1757"/>
      <c r="F1757"/>
      <c r="G1757"/>
      <c r="H1757"/>
      <c r="I1757"/>
    </row>
    <row r="1758" spans="4:9" x14ac:dyDescent="0.25">
      <c r="D1758"/>
      <c r="E1758"/>
      <c r="F1758"/>
      <c r="G1758"/>
      <c r="H1758"/>
      <c r="I1758"/>
    </row>
    <row r="1759" spans="4:9" x14ac:dyDescent="0.25">
      <c r="D1759"/>
      <c r="E1759"/>
      <c r="F1759"/>
      <c r="G1759"/>
      <c r="H1759"/>
      <c r="I1759"/>
    </row>
    <row r="1760" spans="4:9" x14ac:dyDescent="0.25">
      <c r="D1760"/>
      <c r="E1760"/>
      <c r="F1760"/>
      <c r="G1760"/>
      <c r="H1760"/>
      <c r="I1760"/>
    </row>
    <row r="1761" spans="4:9" x14ac:dyDescent="0.25">
      <c r="D1761"/>
      <c r="E1761"/>
      <c r="F1761"/>
      <c r="G1761"/>
      <c r="H1761"/>
      <c r="I1761"/>
    </row>
    <row r="1762" spans="4:9" x14ac:dyDescent="0.25">
      <c r="D1762"/>
      <c r="E1762"/>
      <c r="F1762"/>
      <c r="G1762"/>
      <c r="H1762"/>
      <c r="I1762"/>
    </row>
    <row r="1763" spans="4:9" x14ac:dyDescent="0.25">
      <c r="D1763"/>
      <c r="E1763"/>
      <c r="F1763"/>
      <c r="G1763"/>
      <c r="H1763"/>
      <c r="I1763"/>
    </row>
    <row r="1764" spans="4:9" x14ac:dyDescent="0.25">
      <c r="D1764"/>
      <c r="E1764"/>
      <c r="F1764"/>
      <c r="G1764"/>
      <c r="H1764"/>
      <c r="I1764"/>
    </row>
    <row r="1765" spans="4:9" x14ac:dyDescent="0.25">
      <c r="D1765"/>
      <c r="E1765"/>
      <c r="F1765"/>
      <c r="G1765"/>
      <c r="H1765"/>
      <c r="I1765"/>
    </row>
    <row r="1766" spans="4:9" x14ac:dyDescent="0.25">
      <c r="D1766"/>
      <c r="E1766"/>
      <c r="F1766"/>
      <c r="G1766"/>
      <c r="H1766"/>
      <c r="I1766"/>
    </row>
    <row r="1767" spans="4:9" x14ac:dyDescent="0.25">
      <c r="D1767"/>
      <c r="E1767"/>
      <c r="F1767"/>
      <c r="G1767"/>
      <c r="H1767"/>
      <c r="I1767"/>
    </row>
    <row r="1768" spans="4:9" x14ac:dyDescent="0.25">
      <c r="D1768"/>
      <c r="E1768"/>
      <c r="F1768"/>
      <c r="G1768"/>
      <c r="H1768"/>
      <c r="I1768"/>
    </row>
    <row r="1769" spans="4:9" x14ac:dyDescent="0.25">
      <c r="D1769"/>
      <c r="E1769"/>
      <c r="F1769"/>
      <c r="G1769"/>
      <c r="H1769"/>
      <c r="I1769"/>
    </row>
    <row r="1770" spans="4:9" x14ac:dyDescent="0.25">
      <c r="D1770"/>
      <c r="E1770"/>
      <c r="F1770"/>
      <c r="G1770"/>
      <c r="H1770"/>
      <c r="I1770"/>
    </row>
    <row r="1771" spans="4:9" x14ac:dyDescent="0.25">
      <c r="D1771"/>
      <c r="E1771"/>
      <c r="F1771"/>
      <c r="G1771"/>
      <c r="H1771"/>
      <c r="I1771"/>
    </row>
    <row r="1772" spans="4:9" x14ac:dyDescent="0.25">
      <c r="D1772"/>
      <c r="E1772"/>
      <c r="F1772"/>
      <c r="G1772"/>
      <c r="H1772"/>
      <c r="I1772"/>
    </row>
    <row r="1773" spans="4:9" x14ac:dyDescent="0.25">
      <c r="D1773"/>
      <c r="E1773"/>
      <c r="F1773"/>
      <c r="G1773"/>
      <c r="H1773"/>
      <c r="I1773"/>
    </row>
    <row r="1774" spans="4:9" x14ac:dyDescent="0.25">
      <c r="D1774"/>
      <c r="E1774"/>
      <c r="F1774"/>
      <c r="G1774"/>
      <c r="H1774"/>
      <c r="I1774"/>
    </row>
    <row r="1775" spans="4:9" x14ac:dyDescent="0.25">
      <c r="D1775"/>
      <c r="E1775"/>
      <c r="F1775"/>
      <c r="G1775"/>
      <c r="H1775"/>
      <c r="I1775"/>
    </row>
    <row r="1776" spans="4:9" x14ac:dyDescent="0.25">
      <c r="D1776"/>
      <c r="E1776"/>
      <c r="F1776"/>
      <c r="G1776"/>
      <c r="H1776"/>
      <c r="I1776"/>
    </row>
    <row r="1777" spans="4:9" x14ac:dyDescent="0.25">
      <c r="D1777"/>
      <c r="E1777"/>
      <c r="F1777"/>
      <c r="G1777"/>
      <c r="H1777"/>
      <c r="I1777"/>
    </row>
    <row r="1778" spans="4:9" x14ac:dyDescent="0.25">
      <c r="D1778"/>
      <c r="E1778"/>
      <c r="F1778"/>
      <c r="G1778"/>
      <c r="H1778"/>
      <c r="I1778"/>
    </row>
    <row r="1779" spans="4:9" x14ac:dyDescent="0.25">
      <c r="D1779"/>
      <c r="E1779"/>
      <c r="F1779"/>
      <c r="G1779"/>
      <c r="H1779"/>
      <c r="I1779"/>
    </row>
    <row r="1780" spans="4:9" x14ac:dyDescent="0.25">
      <c r="D1780"/>
      <c r="E1780"/>
      <c r="F1780"/>
      <c r="G1780"/>
      <c r="H1780"/>
      <c r="I1780"/>
    </row>
    <row r="1781" spans="4:9" x14ac:dyDescent="0.25">
      <c r="D1781"/>
      <c r="E1781"/>
      <c r="F1781"/>
      <c r="G1781"/>
      <c r="H1781"/>
      <c r="I1781"/>
    </row>
    <row r="1782" spans="4:9" x14ac:dyDescent="0.25">
      <c r="D1782"/>
      <c r="E1782"/>
      <c r="F1782"/>
      <c r="G1782"/>
      <c r="H1782"/>
      <c r="I1782"/>
    </row>
    <row r="1783" spans="4:9" x14ac:dyDescent="0.25">
      <c r="D1783"/>
      <c r="E1783"/>
      <c r="F1783"/>
      <c r="G1783"/>
      <c r="H1783"/>
      <c r="I1783"/>
    </row>
    <row r="1784" spans="4:9" x14ac:dyDescent="0.25">
      <c r="D1784"/>
      <c r="E1784"/>
      <c r="F1784"/>
      <c r="G1784"/>
      <c r="H1784"/>
      <c r="I1784"/>
    </row>
    <row r="1785" spans="4:9" x14ac:dyDescent="0.25">
      <c r="D1785"/>
      <c r="E1785"/>
      <c r="F1785"/>
      <c r="G1785"/>
      <c r="H1785"/>
      <c r="I1785"/>
    </row>
    <row r="1786" spans="4:9" x14ac:dyDescent="0.25">
      <c r="D1786"/>
      <c r="E1786"/>
      <c r="F1786"/>
      <c r="G1786"/>
      <c r="H1786"/>
      <c r="I1786"/>
    </row>
    <row r="1787" spans="4:9" x14ac:dyDescent="0.25">
      <c r="D1787"/>
      <c r="E1787"/>
      <c r="F1787"/>
      <c r="G1787"/>
      <c r="H1787"/>
      <c r="I1787"/>
    </row>
    <row r="1788" spans="4:9" x14ac:dyDescent="0.25">
      <c r="D1788"/>
      <c r="E1788"/>
      <c r="F1788"/>
      <c r="G1788"/>
      <c r="H1788"/>
      <c r="I1788"/>
    </row>
    <row r="1789" spans="4:9" x14ac:dyDescent="0.25">
      <c r="D1789"/>
      <c r="E1789"/>
      <c r="F1789"/>
      <c r="G1789"/>
      <c r="H1789"/>
      <c r="I1789"/>
    </row>
    <row r="1790" spans="4:9" x14ac:dyDescent="0.25">
      <c r="D1790"/>
      <c r="E1790"/>
      <c r="F1790"/>
      <c r="G1790"/>
      <c r="H1790"/>
      <c r="I1790"/>
    </row>
    <row r="1791" spans="4:9" x14ac:dyDescent="0.25">
      <c r="D1791"/>
      <c r="E1791"/>
      <c r="F1791"/>
      <c r="G1791"/>
      <c r="H1791"/>
      <c r="I1791"/>
    </row>
    <row r="1792" spans="4:9" x14ac:dyDescent="0.25">
      <c r="D1792"/>
      <c r="E1792"/>
      <c r="F1792"/>
      <c r="G1792"/>
      <c r="H1792"/>
      <c r="I1792"/>
    </row>
    <row r="1793" spans="4:9" x14ac:dyDescent="0.25">
      <c r="D1793"/>
      <c r="E1793"/>
      <c r="F1793"/>
      <c r="G1793"/>
      <c r="H1793"/>
      <c r="I1793"/>
    </row>
    <row r="1794" spans="4:9" x14ac:dyDescent="0.25">
      <c r="D1794"/>
      <c r="E1794"/>
      <c r="F1794"/>
      <c r="G1794"/>
      <c r="H1794"/>
      <c r="I1794"/>
    </row>
    <row r="1795" spans="4:9" x14ac:dyDescent="0.25">
      <c r="D1795"/>
      <c r="E1795"/>
      <c r="F1795"/>
      <c r="G1795"/>
      <c r="H1795"/>
      <c r="I1795"/>
    </row>
    <row r="1796" spans="4:9" x14ac:dyDescent="0.25">
      <c r="D1796"/>
      <c r="E1796"/>
      <c r="F1796"/>
      <c r="G1796"/>
      <c r="H1796"/>
      <c r="I1796"/>
    </row>
    <row r="1797" spans="4:9" x14ac:dyDescent="0.25">
      <c r="D1797"/>
      <c r="E1797"/>
      <c r="F1797"/>
      <c r="G1797"/>
      <c r="H1797"/>
      <c r="I1797"/>
    </row>
    <row r="1798" spans="4:9" x14ac:dyDescent="0.25">
      <c r="D1798"/>
      <c r="E1798"/>
      <c r="F1798"/>
      <c r="G1798"/>
      <c r="H1798"/>
      <c r="I1798"/>
    </row>
    <row r="1799" spans="4:9" x14ac:dyDescent="0.25">
      <c r="D1799"/>
      <c r="E1799"/>
      <c r="F1799"/>
      <c r="G1799"/>
      <c r="H1799"/>
      <c r="I1799"/>
    </row>
    <row r="1800" spans="4:9" x14ac:dyDescent="0.25">
      <c r="D1800"/>
      <c r="E1800"/>
      <c r="F1800"/>
      <c r="G1800"/>
      <c r="H1800"/>
      <c r="I1800"/>
    </row>
    <row r="1801" spans="4:9" x14ac:dyDescent="0.25">
      <c r="D1801"/>
      <c r="E1801"/>
      <c r="F1801"/>
      <c r="G1801"/>
      <c r="H1801"/>
      <c r="I1801"/>
    </row>
    <row r="1802" spans="4:9" x14ac:dyDescent="0.25">
      <c r="D1802"/>
      <c r="E1802"/>
      <c r="F1802"/>
      <c r="G1802"/>
      <c r="H1802"/>
      <c r="I1802"/>
    </row>
    <row r="1803" spans="4:9" x14ac:dyDescent="0.25">
      <c r="D1803"/>
      <c r="E1803"/>
      <c r="F1803"/>
      <c r="G1803"/>
      <c r="H1803"/>
      <c r="I1803"/>
    </row>
    <row r="1804" spans="4:9" x14ac:dyDescent="0.25">
      <c r="D1804"/>
      <c r="E1804"/>
      <c r="F1804"/>
      <c r="G1804"/>
      <c r="H1804"/>
      <c r="I1804"/>
    </row>
    <row r="1805" spans="4:9" x14ac:dyDescent="0.25">
      <c r="D1805"/>
      <c r="E1805"/>
      <c r="F1805"/>
      <c r="G1805"/>
      <c r="H1805"/>
      <c r="I1805"/>
    </row>
    <row r="1806" spans="4:9" x14ac:dyDescent="0.25">
      <c r="D1806"/>
      <c r="E1806"/>
      <c r="F1806"/>
      <c r="G1806"/>
      <c r="H1806"/>
      <c r="I1806"/>
    </row>
    <row r="1807" spans="4:9" x14ac:dyDescent="0.25">
      <c r="D1807"/>
      <c r="E1807"/>
      <c r="F1807"/>
      <c r="G1807"/>
      <c r="H1807"/>
      <c r="I1807"/>
    </row>
    <row r="1808" spans="4:9" x14ac:dyDescent="0.25">
      <c r="D1808"/>
      <c r="E1808"/>
      <c r="F1808"/>
      <c r="G1808"/>
      <c r="H1808"/>
      <c r="I1808"/>
    </row>
    <row r="1809" spans="4:9" x14ac:dyDescent="0.25">
      <c r="D1809"/>
      <c r="E1809"/>
      <c r="F1809"/>
      <c r="G1809"/>
      <c r="H1809"/>
      <c r="I1809"/>
    </row>
    <row r="1810" spans="4:9" x14ac:dyDescent="0.25">
      <c r="D1810"/>
      <c r="E1810"/>
      <c r="F1810"/>
      <c r="G1810"/>
      <c r="H1810"/>
      <c r="I1810"/>
    </row>
    <row r="1811" spans="4:9" x14ac:dyDescent="0.25">
      <c r="D1811"/>
      <c r="E1811"/>
      <c r="F1811"/>
      <c r="G1811"/>
      <c r="H1811"/>
      <c r="I1811"/>
    </row>
    <row r="1812" spans="4:9" x14ac:dyDescent="0.25">
      <c r="D1812"/>
      <c r="E1812"/>
      <c r="F1812"/>
      <c r="G1812"/>
      <c r="H1812"/>
      <c r="I1812"/>
    </row>
    <row r="1813" spans="4:9" x14ac:dyDescent="0.25">
      <c r="D1813"/>
      <c r="E1813"/>
      <c r="F1813"/>
      <c r="G1813"/>
      <c r="H1813"/>
      <c r="I1813"/>
    </row>
    <row r="1814" spans="4:9" x14ac:dyDescent="0.25">
      <c r="D1814"/>
      <c r="E1814"/>
      <c r="F1814"/>
      <c r="G1814"/>
      <c r="H1814"/>
      <c r="I1814"/>
    </row>
    <row r="1815" spans="4:9" x14ac:dyDescent="0.25">
      <c r="D1815"/>
      <c r="E1815"/>
      <c r="F1815"/>
      <c r="G1815"/>
      <c r="H1815"/>
      <c r="I1815"/>
    </row>
    <row r="1816" spans="4:9" x14ac:dyDescent="0.25">
      <c r="D1816"/>
      <c r="E1816"/>
      <c r="F1816"/>
      <c r="G1816"/>
      <c r="H1816"/>
      <c r="I1816"/>
    </row>
    <row r="1817" spans="4:9" x14ac:dyDescent="0.25">
      <c r="D1817"/>
      <c r="E1817"/>
      <c r="F1817"/>
      <c r="G1817"/>
      <c r="H1817"/>
      <c r="I1817"/>
    </row>
    <row r="1818" spans="4:9" x14ac:dyDescent="0.25">
      <c r="D1818"/>
      <c r="E1818"/>
      <c r="F1818"/>
      <c r="G1818"/>
      <c r="H1818"/>
      <c r="I1818"/>
    </row>
    <row r="1819" spans="4:9" x14ac:dyDescent="0.25">
      <c r="D1819"/>
      <c r="E1819"/>
      <c r="F1819"/>
      <c r="G1819"/>
      <c r="H1819"/>
      <c r="I1819"/>
    </row>
    <row r="1820" spans="4:9" x14ac:dyDescent="0.25">
      <c r="D1820"/>
      <c r="E1820"/>
      <c r="F1820"/>
      <c r="G1820"/>
      <c r="H1820"/>
      <c r="I1820"/>
    </row>
    <row r="1821" spans="4:9" x14ac:dyDescent="0.25">
      <c r="D1821"/>
      <c r="E1821"/>
      <c r="F1821"/>
      <c r="G1821"/>
      <c r="H1821"/>
      <c r="I1821"/>
    </row>
    <row r="1822" spans="4:9" x14ac:dyDescent="0.25">
      <c r="D1822"/>
      <c r="E1822"/>
      <c r="F1822"/>
      <c r="G1822"/>
      <c r="H1822"/>
      <c r="I1822"/>
    </row>
    <row r="1823" spans="4:9" x14ac:dyDescent="0.25">
      <c r="D1823"/>
      <c r="E1823"/>
      <c r="F1823"/>
      <c r="G1823"/>
      <c r="H1823"/>
      <c r="I1823"/>
    </row>
    <row r="1824" spans="4:9" x14ac:dyDescent="0.25">
      <c r="D1824"/>
      <c r="E1824"/>
      <c r="F1824"/>
      <c r="G1824"/>
      <c r="H1824"/>
      <c r="I1824"/>
    </row>
    <row r="1825" spans="4:9" x14ac:dyDescent="0.25">
      <c r="D1825"/>
      <c r="E1825"/>
      <c r="F1825"/>
      <c r="G1825"/>
      <c r="H1825"/>
      <c r="I1825"/>
    </row>
    <row r="1826" spans="4:9" x14ac:dyDescent="0.25">
      <c r="D1826"/>
      <c r="E1826"/>
      <c r="F1826"/>
      <c r="G1826"/>
      <c r="H1826"/>
      <c r="I1826"/>
    </row>
    <row r="1827" spans="4:9" x14ac:dyDescent="0.25">
      <c r="D1827"/>
      <c r="E1827"/>
      <c r="F1827"/>
      <c r="G1827"/>
      <c r="H1827"/>
      <c r="I1827"/>
    </row>
    <row r="1828" spans="4:9" x14ac:dyDescent="0.25">
      <c r="D1828"/>
      <c r="E1828"/>
      <c r="F1828"/>
      <c r="G1828"/>
      <c r="H1828"/>
      <c r="I1828"/>
    </row>
    <row r="1829" spans="4:9" x14ac:dyDescent="0.25">
      <c r="D1829"/>
      <c r="E1829"/>
      <c r="F1829"/>
      <c r="G1829"/>
      <c r="H1829"/>
      <c r="I1829"/>
    </row>
    <row r="1830" spans="4:9" x14ac:dyDescent="0.25">
      <c r="D1830"/>
      <c r="E1830"/>
      <c r="F1830"/>
      <c r="G1830"/>
      <c r="H1830"/>
      <c r="I1830"/>
    </row>
    <row r="1831" spans="4:9" x14ac:dyDescent="0.25">
      <c r="D1831"/>
      <c r="E1831"/>
      <c r="F1831"/>
      <c r="G1831"/>
      <c r="H1831"/>
      <c r="I1831"/>
    </row>
    <row r="1832" spans="4:9" x14ac:dyDescent="0.25">
      <c r="D1832"/>
      <c r="E1832"/>
      <c r="F1832"/>
      <c r="G1832"/>
      <c r="H1832"/>
      <c r="I1832"/>
    </row>
    <row r="1833" spans="4:9" x14ac:dyDescent="0.25">
      <c r="D1833"/>
      <c r="E1833"/>
      <c r="F1833"/>
      <c r="G1833"/>
      <c r="H1833"/>
      <c r="I1833"/>
    </row>
    <row r="1834" spans="4:9" x14ac:dyDescent="0.25">
      <c r="D1834"/>
      <c r="E1834"/>
      <c r="F1834"/>
      <c r="G1834"/>
      <c r="H1834"/>
      <c r="I1834"/>
    </row>
    <row r="1835" spans="4:9" x14ac:dyDescent="0.25">
      <c r="D1835"/>
      <c r="E1835"/>
      <c r="F1835"/>
      <c r="G1835"/>
      <c r="H1835"/>
      <c r="I1835"/>
    </row>
    <row r="1836" spans="4:9" x14ac:dyDescent="0.25">
      <c r="D1836"/>
      <c r="E1836"/>
      <c r="F1836"/>
      <c r="G1836"/>
      <c r="H1836"/>
      <c r="I1836"/>
    </row>
    <row r="1837" spans="4:9" x14ac:dyDescent="0.25">
      <c r="D1837"/>
      <c r="E1837"/>
      <c r="F1837"/>
      <c r="G1837"/>
      <c r="H1837"/>
      <c r="I1837"/>
    </row>
    <row r="1838" spans="4:9" x14ac:dyDescent="0.25">
      <c r="D1838"/>
      <c r="E1838"/>
      <c r="F1838"/>
      <c r="G1838"/>
      <c r="H1838"/>
      <c r="I1838"/>
    </row>
    <row r="1839" spans="4:9" x14ac:dyDescent="0.25">
      <c r="D1839"/>
      <c r="E1839"/>
      <c r="F1839"/>
      <c r="G1839"/>
      <c r="H1839"/>
      <c r="I1839"/>
    </row>
    <row r="1840" spans="4:9" x14ac:dyDescent="0.25">
      <c r="D1840"/>
      <c r="E1840"/>
      <c r="F1840"/>
      <c r="G1840"/>
      <c r="H1840"/>
      <c r="I1840"/>
    </row>
    <row r="1841" spans="4:9" x14ac:dyDescent="0.25">
      <c r="D1841"/>
      <c r="E1841"/>
      <c r="F1841"/>
      <c r="G1841"/>
      <c r="H1841"/>
      <c r="I1841"/>
    </row>
    <row r="1842" spans="4:9" x14ac:dyDescent="0.25">
      <c r="D1842"/>
      <c r="E1842"/>
      <c r="F1842"/>
      <c r="G1842"/>
      <c r="H1842"/>
      <c r="I1842"/>
    </row>
    <row r="1843" spans="4:9" x14ac:dyDescent="0.25">
      <c r="D1843"/>
      <c r="E1843"/>
      <c r="F1843"/>
      <c r="G1843"/>
      <c r="H1843"/>
      <c r="I1843"/>
    </row>
    <row r="1844" spans="4:9" x14ac:dyDescent="0.25">
      <c r="D1844"/>
      <c r="E1844"/>
      <c r="F1844"/>
      <c r="G1844"/>
      <c r="H1844"/>
      <c r="I1844"/>
    </row>
    <row r="1845" spans="4:9" x14ac:dyDescent="0.25">
      <c r="D1845"/>
      <c r="E1845"/>
      <c r="F1845"/>
      <c r="G1845"/>
      <c r="H1845"/>
      <c r="I1845"/>
    </row>
    <row r="1846" spans="4:9" x14ac:dyDescent="0.25">
      <c r="D1846"/>
      <c r="E1846"/>
      <c r="F1846"/>
      <c r="G1846"/>
      <c r="H1846"/>
      <c r="I1846"/>
    </row>
    <row r="1847" spans="4:9" x14ac:dyDescent="0.25">
      <c r="D1847"/>
      <c r="E1847"/>
      <c r="F1847"/>
      <c r="G1847"/>
      <c r="H1847"/>
      <c r="I1847"/>
    </row>
    <row r="1848" spans="4:9" x14ac:dyDescent="0.25">
      <c r="D1848"/>
      <c r="E1848"/>
      <c r="F1848"/>
      <c r="G1848"/>
      <c r="H1848"/>
      <c r="I1848"/>
    </row>
    <row r="1849" spans="4:9" x14ac:dyDescent="0.25">
      <c r="D1849"/>
      <c r="E1849"/>
      <c r="F1849"/>
      <c r="G1849"/>
      <c r="H1849"/>
      <c r="I1849"/>
    </row>
    <row r="1850" spans="4:9" x14ac:dyDescent="0.25">
      <c r="D1850"/>
      <c r="E1850"/>
      <c r="F1850"/>
      <c r="G1850"/>
      <c r="H1850"/>
      <c r="I1850"/>
    </row>
    <row r="1851" spans="4:9" x14ac:dyDescent="0.25">
      <c r="D1851"/>
      <c r="E1851"/>
      <c r="F1851"/>
      <c r="G1851"/>
      <c r="H1851"/>
      <c r="I1851"/>
    </row>
    <row r="1852" spans="4:9" x14ac:dyDescent="0.25">
      <c r="D1852"/>
      <c r="E1852"/>
      <c r="F1852"/>
      <c r="G1852"/>
      <c r="H1852"/>
      <c r="I1852"/>
    </row>
    <row r="1853" spans="4:9" x14ac:dyDescent="0.25">
      <c r="D1853"/>
      <c r="E1853"/>
      <c r="F1853"/>
      <c r="G1853"/>
      <c r="H1853"/>
      <c r="I1853"/>
    </row>
    <row r="1854" spans="4:9" x14ac:dyDescent="0.25">
      <c r="D1854"/>
      <c r="E1854"/>
      <c r="F1854"/>
      <c r="G1854"/>
      <c r="H1854"/>
      <c r="I1854"/>
    </row>
    <row r="1855" spans="4:9" x14ac:dyDescent="0.25">
      <c r="D1855"/>
      <c r="E1855"/>
      <c r="F1855"/>
      <c r="G1855"/>
      <c r="H1855"/>
      <c r="I1855"/>
    </row>
    <row r="1856" spans="4:9" x14ac:dyDescent="0.25">
      <c r="D1856"/>
      <c r="E1856"/>
      <c r="F1856"/>
      <c r="G1856"/>
      <c r="H1856"/>
      <c r="I1856"/>
    </row>
    <row r="1857" spans="4:9" x14ac:dyDescent="0.25">
      <c r="D1857"/>
      <c r="E1857"/>
      <c r="F1857"/>
      <c r="G1857"/>
      <c r="H1857"/>
      <c r="I1857"/>
    </row>
    <row r="1858" spans="4:9" x14ac:dyDescent="0.25">
      <c r="D1858"/>
      <c r="E1858"/>
      <c r="F1858"/>
      <c r="G1858"/>
      <c r="H1858"/>
      <c r="I1858"/>
    </row>
    <row r="1859" spans="4:9" x14ac:dyDescent="0.25">
      <c r="D1859"/>
      <c r="E1859"/>
      <c r="F1859"/>
      <c r="G1859"/>
      <c r="H1859"/>
      <c r="I1859"/>
    </row>
    <row r="1860" spans="4:9" x14ac:dyDescent="0.25">
      <c r="D1860"/>
      <c r="E1860"/>
      <c r="F1860"/>
      <c r="G1860"/>
      <c r="H1860"/>
      <c r="I1860"/>
    </row>
    <row r="1861" spans="4:9" x14ac:dyDescent="0.25">
      <c r="D1861"/>
      <c r="E1861"/>
      <c r="F1861"/>
      <c r="G1861"/>
      <c r="H1861"/>
      <c r="I1861"/>
    </row>
    <row r="1862" spans="4:9" x14ac:dyDescent="0.25">
      <c r="D1862"/>
      <c r="E1862"/>
      <c r="F1862"/>
      <c r="G1862"/>
      <c r="H1862"/>
      <c r="I1862"/>
    </row>
    <row r="1863" spans="4:9" x14ac:dyDescent="0.25">
      <c r="D1863"/>
      <c r="E1863"/>
      <c r="F1863"/>
      <c r="G1863"/>
      <c r="H1863"/>
      <c r="I1863"/>
    </row>
    <row r="1864" spans="4:9" x14ac:dyDescent="0.25">
      <c r="D1864"/>
      <c r="E1864"/>
      <c r="F1864"/>
      <c r="G1864"/>
      <c r="H1864"/>
      <c r="I1864"/>
    </row>
    <row r="1865" spans="4:9" x14ac:dyDescent="0.25">
      <c r="D1865"/>
      <c r="E1865"/>
      <c r="F1865"/>
      <c r="G1865"/>
      <c r="H1865"/>
      <c r="I1865"/>
    </row>
    <row r="1866" spans="4:9" x14ac:dyDescent="0.25">
      <c r="D1866"/>
      <c r="E1866"/>
      <c r="F1866"/>
      <c r="G1866"/>
      <c r="H1866"/>
      <c r="I1866"/>
    </row>
    <row r="1867" spans="4:9" x14ac:dyDescent="0.25">
      <c r="D1867"/>
      <c r="E1867"/>
      <c r="F1867"/>
      <c r="G1867"/>
      <c r="H1867"/>
      <c r="I1867"/>
    </row>
    <row r="1868" spans="4:9" x14ac:dyDescent="0.25">
      <c r="D1868"/>
      <c r="E1868"/>
      <c r="F1868"/>
      <c r="G1868"/>
      <c r="H1868"/>
      <c r="I1868"/>
    </row>
    <row r="1869" spans="4:9" x14ac:dyDescent="0.25">
      <c r="D1869"/>
      <c r="E1869"/>
      <c r="F1869"/>
      <c r="G1869"/>
      <c r="H1869"/>
      <c r="I1869"/>
    </row>
    <row r="1870" spans="4:9" x14ac:dyDescent="0.25">
      <c r="D1870"/>
      <c r="E1870"/>
      <c r="F1870"/>
      <c r="G1870"/>
      <c r="H1870"/>
      <c r="I1870"/>
    </row>
    <row r="1871" spans="4:9" x14ac:dyDescent="0.25">
      <c r="D1871"/>
      <c r="E1871"/>
      <c r="F1871"/>
      <c r="G1871"/>
      <c r="H1871"/>
      <c r="I1871"/>
    </row>
    <row r="1872" spans="4:9" x14ac:dyDescent="0.25">
      <c r="D1872"/>
      <c r="E1872"/>
      <c r="F1872"/>
      <c r="G1872"/>
      <c r="H1872"/>
      <c r="I1872"/>
    </row>
    <row r="1873" spans="4:9" x14ac:dyDescent="0.25">
      <c r="D1873"/>
      <c r="E1873"/>
      <c r="F1873"/>
      <c r="G1873"/>
      <c r="H1873"/>
      <c r="I1873"/>
    </row>
    <row r="1874" spans="4:9" x14ac:dyDescent="0.25">
      <c r="D1874"/>
      <c r="E1874"/>
      <c r="F1874"/>
      <c r="G1874"/>
      <c r="H1874"/>
      <c r="I1874"/>
    </row>
    <row r="1875" spans="4:9" x14ac:dyDescent="0.25">
      <c r="D1875"/>
      <c r="E1875"/>
      <c r="F1875"/>
      <c r="G1875"/>
      <c r="H1875"/>
      <c r="I1875"/>
    </row>
    <row r="1876" spans="4:9" x14ac:dyDescent="0.25">
      <c r="D1876"/>
      <c r="E1876"/>
      <c r="F1876"/>
      <c r="G1876"/>
      <c r="H1876"/>
      <c r="I1876"/>
    </row>
    <row r="1877" spans="4:9" x14ac:dyDescent="0.25">
      <c r="D1877"/>
      <c r="E1877"/>
      <c r="F1877"/>
      <c r="G1877"/>
      <c r="H1877"/>
      <c r="I1877"/>
    </row>
    <row r="1878" spans="4:9" x14ac:dyDescent="0.25">
      <c r="D1878"/>
      <c r="E1878"/>
      <c r="F1878"/>
      <c r="G1878"/>
      <c r="H1878"/>
      <c r="I1878"/>
    </row>
    <row r="1879" spans="4:9" x14ac:dyDescent="0.25">
      <c r="D1879"/>
      <c r="E1879"/>
      <c r="F1879"/>
      <c r="G1879"/>
      <c r="H1879"/>
      <c r="I1879"/>
    </row>
    <row r="1880" spans="4:9" x14ac:dyDescent="0.25">
      <c r="D1880"/>
      <c r="E1880"/>
      <c r="F1880"/>
      <c r="G1880"/>
      <c r="H1880"/>
      <c r="I1880"/>
    </row>
    <row r="1881" spans="4:9" x14ac:dyDescent="0.25">
      <c r="D1881"/>
      <c r="E1881"/>
      <c r="F1881"/>
      <c r="G1881"/>
      <c r="H1881"/>
      <c r="I1881"/>
    </row>
    <row r="1882" spans="4:9" x14ac:dyDescent="0.25">
      <c r="D1882"/>
      <c r="E1882"/>
      <c r="F1882"/>
      <c r="G1882"/>
      <c r="H1882"/>
      <c r="I1882"/>
    </row>
    <row r="1883" spans="4:9" x14ac:dyDescent="0.25">
      <c r="D1883"/>
      <c r="E1883"/>
      <c r="F1883"/>
      <c r="G1883"/>
      <c r="H1883"/>
      <c r="I1883"/>
    </row>
    <row r="1884" spans="4:9" x14ac:dyDescent="0.25">
      <c r="D1884"/>
      <c r="E1884"/>
      <c r="F1884"/>
      <c r="G1884"/>
      <c r="H1884"/>
      <c r="I1884"/>
    </row>
    <row r="1885" spans="4:9" x14ac:dyDescent="0.25">
      <c r="D1885"/>
      <c r="E1885"/>
      <c r="F1885"/>
      <c r="G1885"/>
      <c r="H1885"/>
      <c r="I1885"/>
    </row>
    <row r="1886" spans="4:9" x14ac:dyDescent="0.25">
      <c r="D1886"/>
      <c r="E1886"/>
      <c r="F1886"/>
      <c r="G1886"/>
      <c r="H1886"/>
      <c r="I1886"/>
    </row>
    <row r="1887" spans="4:9" x14ac:dyDescent="0.25">
      <c r="D1887"/>
      <c r="E1887"/>
      <c r="F1887"/>
      <c r="G1887"/>
      <c r="H1887"/>
      <c r="I1887"/>
    </row>
    <row r="1888" spans="4:9" x14ac:dyDescent="0.25">
      <c r="D1888"/>
      <c r="E1888"/>
      <c r="F1888"/>
      <c r="G1888"/>
      <c r="H1888"/>
      <c r="I1888"/>
    </row>
    <row r="1889" spans="4:9" x14ac:dyDescent="0.25">
      <c r="D1889"/>
      <c r="E1889"/>
      <c r="F1889"/>
      <c r="G1889"/>
      <c r="H1889"/>
      <c r="I1889"/>
    </row>
    <row r="1890" spans="4:9" x14ac:dyDescent="0.25">
      <c r="D1890"/>
      <c r="E1890"/>
      <c r="F1890"/>
      <c r="G1890"/>
      <c r="H1890"/>
      <c r="I1890"/>
    </row>
    <row r="1891" spans="4:9" x14ac:dyDescent="0.25">
      <c r="D1891"/>
      <c r="E1891"/>
      <c r="F1891"/>
      <c r="G1891"/>
      <c r="H1891"/>
      <c r="I1891"/>
    </row>
    <row r="1892" spans="4:9" x14ac:dyDescent="0.25">
      <c r="D1892"/>
      <c r="E1892"/>
      <c r="F1892"/>
      <c r="G1892"/>
      <c r="H1892"/>
      <c r="I1892"/>
    </row>
    <row r="1893" spans="4:9" x14ac:dyDescent="0.25">
      <c r="D1893"/>
      <c r="E1893"/>
      <c r="F1893"/>
      <c r="G1893"/>
      <c r="H1893"/>
      <c r="I1893"/>
    </row>
    <row r="1894" spans="4:9" x14ac:dyDescent="0.25">
      <c r="D1894"/>
      <c r="E1894"/>
      <c r="F1894"/>
      <c r="G1894"/>
      <c r="H1894"/>
      <c r="I1894"/>
    </row>
    <row r="1895" spans="4:9" x14ac:dyDescent="0.25">
      <c r="D1895"/>
      <c r="E1895"/>
      <c r="F1895"/>
      <c r="G1895"/>
      <c r="H1895"/>
      <c r="I1895"/>
    </row>
    <row r="1896" spans="4:9" x14ac:dyDescent="0.25">
      <c r="D1896"/>
      <c r="E1896"/>
      <c r="F1896"/>
      <c r="G1896"/>
      <c r="H1896"/>
      <c r="I1896"/>
    </row>
    <row r="1897" spans="4:9" x14ac:dyDescent="0.25">
      <c r="D1897"/>
      <c r="E1897"/>
      <c r="F1897"/>
      <c r="G1897"/>
      <c r="H1897"/>
      <c r="I1897"/>
    </row>
    <row r="1898" spans="4:9" x14ac:dyDescent="0.25">
      <c r="D1898"/>
      <c r="E1898"/>
      <c r="F1898"/>
      <c r="G1898"/>
      <c r="H1898"/>
      <c r="I1898"/>
    </row>
    <row r="1899" spans="4:9" x14ac:dyDescent="0.25">
      <c r="D1899"/>
      <c r="E1899"/>
      <c r="F1899"/>
      <c r="G1899"/>
      <c r="H1899"/>
      <c r="I1899"/>
    </row>
    <row r="1900" spans="4:9" x14ac:dyDescent="0.25">
      <c r="D1900"/>
      <c r="E1900"/>
      <c r="F1900"/>
      <c r="G1900"/>
      <c r="H1900"/>
      <c r="I1900"/>
    </row>
    <row r="1901" spans="4:9" x14ac:dyDescent="0.25">
      <c r="D1901"/>
      <c r="E1901"/>
      <c r="F1901"/>
      <c r="G1901"/>
      <c r="H1901"/>
      <c r="I1901"/>
    </row>
    <row r="1902" spans="4:9" x14ac:dyDescent="0.25">
      <c r="D1902"/>
      <c r="E1902"/>
      <c r="F1902"/>
      <c r="G1902"/>
      <c r="H1902"/>
      <c r="I1902"/>
    </row>
    <row r="1903" spans="4:9" x14ac:dyDescent="0.25">
      <c r="D1903"/>
      <c r="E1903"/>
      <c r="F1903"/>
      <c r="G1903"/>
      <c r="H1903"/>
      <c r="I1903"/>
    </row>
    <row r="1904" spans="4:9" x14ac:dyDescent="0.25">
      <c r="D1904"/>
      <c r="E1904"/>
      <c r="F1904"/>
      <c r="G1904"/>
      <c r="H1904"/>
      <c r="I1904"/>
    </row>
    <row r="1905" spans="4:9" x14ac:dyDescent="0.25">
      <c r="D1905"/>
      <c r="E1905"/>
      <c r="F1905"/>
      <c r="G1905"/>
      <c r="H1905"/>
      <c r="I1905"/>
    </row>
    <row r="1906" spans="4:9" x14ac:dyDescent="0.25">
      <c r="D1906"/>
      <c r="E1906"/>
      <c r="F1906"/>
      <c r="G1906"/>
      <c r="H1906"/>
      <c r="I1906"/>
    </row>
    <row r="1907" spans="4:9" x14ac:dyDescent="0.25">
      <c r="D1907"/>
      <c r="E1907"/>
      <c r="F1907"/>
      <c r="G1907"/>
      <c r="H1907"/>
      <c r="I1907"/>
    </row>
    <row r="1908" spans="4:9" x14ac:dyDescent="0.25">
      <c r="D1908"/>
      <c r="E1908"/>
      <c r="F1908"/>
      <c r="G1908"/>
      <c r="H1908"/>
      <c r="I1908"/>
    </row>
    <row r="1909" spans="4:9" x14ac:dyDescent="0.25">
      <c r="D1909"/>
      <c r="E1909"/>
      <c r="F1909"/>
      <c r="G1909"/>
      <c r="H1909"/>
      <c r="I1909"/>
    </row>
    <row r="1910" spans="4:9" x14ac:dyDescent="0.25">
      <c r="D1910"/>
      <c r="E1910"/>
      <c r="F1910"/>
      <c r="G1910"/>
      <c r="H1910"/>
      <c r="I1910"/>
    </row>
    <row r="1911" spans="4:9" x14ac:dyDescent="0.25">
      <c r="D1911"/>
      <c r="E1911"/>
      <c r="F1911"/>
      <c r="G1911"/>
      <c r="H1911"/>
      <c r="I1911"/>
    </row>
    <row r="1912" spans="4:9" x14ac:dyDescent="0.25">
      <c r="D1912"/>
      <c r="E1912"/>
      <c r="F1912"/>
      <c r="G1912"/>
      <c r="H1912"/>
      <c r="I1912"/>
    </row>
    <row r="1913" spans="4:9" x14ac:dyDescent="0.25">
      <c r="D1913"/>
      <c r="E1913"/>
      <c r="F1913"/>
      <c r="G1913"/>
      <c r="H1913"/>
      <c r="I1913"/>
    </row>
    <row r="1914" spans="4:9" x14ac:dyDescent="0.25">
      <c r="D1914"/>
      <c r="E1914"/>
      <c r="F1914"/>
      <c r="G1914"/>
      <c r="H1914"/>
      <c r="I1914"/>
    </row>
    <row r="1915" spans="4:9" x14ac:dyDescent="0.25">
      <c r="D1915"/>
      <c r="E1915"/>
      <c r="F1915"/>
      <c r="G1915"/>
      <c r="H1915"/>
      <c r="I1915"/>
    </row>
    <row r="1916" spans="4:9" x14ac:dyDescent="0.25">
      <c r="D1916"/>
      <c r="E1916"/>
      <c r="F1916"/>
      <c r="G1916"/>
      <c r="H1916"/>
      <c r="I1916"/>
    </row>
    <row r="1917" spans="4:9" x14ac:dyDescent="0.25">
      <c r="D1917"/>
      <c r="E1917"/>
      <c r="F1917"/>
      <c r="G1917"/>
      <c r="H1917"/>
      <c r="I1917"/>
    </row>
    <row r="1918" spans="4:9" x14ac:dyDescent="0.25">
      <c r="D1918"/>
      <c r="E1918"/>
      <c r="F1918"/>
      <c r="G1918"/>
      <c r="H1918"/>
      <c r="I1918"/>
    </row>
    <row r="1919" spans="4:9" x14ac:dyDescent="0.25">
      <c r="D1919"/>
      <c r="E1919"/>
      <c r="F1919"/>
      <c r="G1919"/>
      <c r="H1919"/>
      <c r="I1919"/>
    </row>
    <row r="1920" spans="4:9" x14ac:dyDescent="0.25">
      <c r="D1920"/>
      <c r="E1920"/>
      <c r="F1920"/>
      <c r="G1920"/>
      <c r="H1920"/>
      <c r="I1920"/>
    </row>
    <row r="1921" spans="4:9" x14ac:dyDescent="0.25">
      <c r="D1921"/>
      <c r="E1921"/>
      <c r="F1921"/>
      <c r="G1921"/>
      <c r="H1921"/>
      <c r="I1921"/>
    </row>
    <row r="1922" spans="4:9" x14ac:dyDescent="0.25">
      <c r="D1922"/>
      <c r="E1922"/>
      <c r="F1922"/>
      <c r="G1922"/>
      <c r="H1922"/>
      <c r="I1922"/>
    </row>
    <row r="1923" spans="4:9" x14ac:dyDescent="0.25">
      <c r="D1923"/>
      <c r="E1923"/>
      <c r="F1923"/>
      <c r="G1923"/>
      <c r="H1923"/>
      <c r="I1923"/>
    </row>
    <row r="1924" spans="4:9" x14ac:dyDescent="0.25">
      <c r="D1924"/>
      <c r="E1924"/>
      <c r="F1924"/>
      <c r="G1924"/>
      <c r="H1924"/>
      <c r="I1924"/>
    </row>
    <row r="1925" spans="4:9" x14ac:dyDescent="0.25">
      <c r="D1925"/>
      <c r="E1925"/>
      <c r="F1925"/>
      <c r="G1925"/>
      <c r="H1925"/>
      <c r="I1925"/>
    </row>
    <row r="1926" spans="4:9" x14ac:dyDescent="0.25">
      <c r="D1926"/>
      <c r="E1926"/>
      <c r="F1926"/>
      <c r="G1926"/>
      <c r="H1926"/>
      <c r="I1926"/>
    </row>
    <row r="1927" spans="4:9" x14ac:dyDescent="0.25">
      <c r="D1927"/>
      <c r="E1927"/>
      <c r="F1927"/>
      <c r="G1927"/>
      <c r="H1927"/>
      <c r="I1927"/>
    </row>
    <row r="1928" spans="4:9" x14ac:dyDescent="0.25">
      <c r="D1928"/>
      <c r="E1928"/>
      <c r="F1928"/>
      <c r="G1928"/>
      <c r="H1928"/>
      <c r="I1928"/>
    </row>
    <row r="1929" spans="4:9" x14ac:dyDescent="0.25">
      <c r="D1929"/>
      <c r="E1929"/>
      <c r="F1929"/>
      <c r="G1929"/>
      <c r="H1929"/>
      <c r="I1929"/>
    </row>
    <row r="1930" spans="4:9" x14ac:dyDescent="0.25">
      <c r="D1930"/>
      <c r="E1930"/>
      <c r="F1930"/>
      <c r="G1930"/>
      <c r="H1930"/>
      <c r="I1930"/>
    </row>
    <row r="1931" spans="4:9" x14ac:dyDescent="0.25">
      <c r="D1931"/>
      <c r="E1931"/>
      <c r="F1931"/>
      <c r="G1931"/>
      <c r="H1931"/>
      <c r="I1931"/>
    </row>
    <row r="1932" spans="4:9" x14ac:dyDescent="0.25">
      <c r="D1932"/>
      <c r="E1932"/>
      <c r="F1932"/>
      <c r="G1932"/>
      <c r="H1932"/>
      <c r="I1932"/>
    </row>
    <row r="1933" spans="4:9" x14ac:dyDescent="0.25">
      <c r="D1933"/>
      <c r="E1933"/>
      <c r="F1933"/>
      <c r="G1933"/>
      <c r="H1933"/>
      <c r="I1933"/>
    </row>
    <row r="1934" spans="4:9" x14ac:dyDescent="0.25">
      <c r="D1934"/>
      <c r="E1934"/>
      <c r="F1934"/>
      <c r="G1934"/>
      <c r="H1934"/>
      <c r="I1934"/>
    </row>
    <row r="1935" spans="4:9" x14ac:dyDescent="0.25">
      <c r="D1935"/>
      <c r="E1935"/>
      <c r="F1935"/>
      <c r="G1935"/>
      <c r="H1935"/>
      <c r="I1935"/>
    </row>
    <row r="1936" spans="4:9" x14ac:dyDescent="0.25">
      <c r="D1936"/>
      <c r="E1936"/>
      <c r="F1936"/>
      <c r="G1936"/>
      <c r="H1936"/>
      <c r="I1936"/>
    </row>
    <row r="1937" spans="4:9" x14ac:dyDescent="0.25">
      <c r="D1937"/>
      <c r="E1937"/>
      <c r="F1937"/>
      <c r="G1937"/>
      <c r="H1937"/>
      <c r="I1937"/>
    </row>
    <row r="1938" spans="4:9" x14ac:dyDescent="0.25">
      <c r="D1938"/>
      <c r="E1938"/>
      <c r="F1938"/>
      <c r="G1938"/>
      <c r="H1938"/>
      <c r="I1938"/>
    </row>
    <row r="1939" spans="4:9" x14ac:dyDescent="0.25">
      <c r="D1939"/>
      <c r="E1939"/>
      <c r="F1939"/>
      <c r="G1939"/>
      <c r="H1939"/>
      <c r="I1939"/>
    </row>
    <row r="1940" spans="4:9" x14ac:dyDescent="0.25">
      <c r="D1940"/>
      <c r="E1940"/>
      <c r="F1940"/>
      <c r="G1940"/>
      <c r="H1940"/>
      <c r="I1940"/>
    </row>
    <row r="1941" spans="4:9" x14ac:dyDescent="0.25">
      <c r="D1941"/>
      <c r="E1941"/>
      <c r="F1941"/>
      <c r="G1941"/>
      <c r="H1941"/>
      <c r="I1941"/>
    </row>
    <row r="1942" spans="4:9" x14ac:dyDescent="0.25">
      <c r="D1942"/>
      <c r="E1942"/>
      <c r="F1942"/>
      <c r="G1942"/>
      <c r="H1942"/>
      <c r="I1942"/>
    </row>
    <row r="1943" spans="4:9" x14ac:dyDescent="0.25">
      <c r="D1943"/>
      <c r="E1943"/>
      <c r="F1943"/>
      <c r="G1943"/>
      <c r="H1943"/>
      <c r="I1943"/>
    </row>
    <row r="1944" spans="4:9" x14ac:dyDescent="0.25">
      <c r="D1944"/>
      <c r="E1944"/>
      <c r="F1944"/>
      <c r="G1944"/>
      <c r="H1944"/>
      <c r="I1944"/>
    </row>
    <row r="1945" spans="4:9" x14ac:dyDescent="0.25">
      <c r="D1945"/>
      <c r="E1945"/>
      <c r="F1945"/>
      <c r="G1945"/>
      <c r="H1945"/>
      <c r="I1945"/>
    </row>
    <row r="1946" spans="4:9" x14ac:dyDescent="0.25">
      <c r="D1946"/>
      <c r="E1946"/>
      <c r="F1946"/>
      <c r="G1946"/>
      <c r="H1946"/>
      <c r="I1946"/>
    </row>
    <row r="1947" spans="4:9" x14ac:dyDescent="0.25">
      <c r="D1947"/>
      <c r="E1947"/>
      <c r="F1947"/>
      <c r="G1947"/>
      <c r="H1947"/>
      <c r="I1947"/>
    </row>
    <row r="1948" spans="4:9" x14ac:dyDescent="0.25">
      <c r="D1948"/>
      <c r="E1948"/>
      <c r="F1948"/>
      <c r="G1948"/>
      <c r="H1948"/>
      <c r="I1948"/>
    </row>
    <row r="1949" spans="4:9" x14ac:dyDescent="0.25">
      <c r="D1949"/>
      <c r="E1949"/>
      <c r="F1949"/>
      <c r="G1949"/>
      <c r="H1949"/>
      <c r="I1949"/>
    </row>
    <row r="1950" spans="4:9" x14ac:dyDescent="0.25">
      <c r="D1950"/>
      <c r="E1950"/>
      <c r="F1950"/>
      <c r="G1950"/>
      <c r="H1950"/>
      <c r="I1950"/>
    </row>
    <row r="1951" spans="4:9" x14ac:dyDescent="0.25">
      <c r="D1951"/>
      <c r="E1951"/>
      <c r="F1951"/>
      <c r="G1951"/>
      <c r="H1951"/>
      <c r="I1951"/>
    </row>
    <row r="1952" spans="4:9" x14ac:dyDescent="0.25">
      <c r="D1952"/>
      <c r="E1952"/>
      <c r="F1952"/>
      <c r="G1952"/>
      <c r="H1952"/>
      <c r="I1952"/>
    </row>
    <row r="1953" spans="4:9" x14ac:dyDescent="0.25">
      <c r="D1953"/>
      <c r="E1953"/>
      <c r="F1953"/>
      <c r="G1953"/>
      <c r="H1953"/>
      <c r="I1953"/>
    </row>
    <row r="1954" spans="4:9" x14ac:dyDescent="0.25">
      <c r="D1954"/>
      <c r="E1954"/>
      <c r="F1954"/>
      <c r="G1954"/>
      <c r="H1954"/>
      <c r="I1954"/>
    </row>
    <row r="1955" spans="4:9" x14ac:dyDescent="0.25">
      <c r="D1955"/>
      <c r="E1955"/>
      <c r="F1955"/>
      <c r="G1955"/>
      <c r="H1955"/>
      <c r="I1955"/>
    </row>
    <row r="1956" spans="4:9" x14ac:dyDescent="0.25">
      <c r="D1956"/>
      <c r="E1956"/>
      <c r="F1956"/>
      <c r="G1956"/>
      <c r="H1956"/>
      <c r="I1956"/>
    </row>
    <row r="1957" spans="4:9" x14ac:dyDescent="0.25">
      <c r="D1957"/>
      <c r="E1957"/>
      <c r="F1957"/>
      <c r="G1957"/>
      <c r="H1957"/>
      <c r="I1957"/>
    </row>
    <row r="1958" spans="4:9" x14ac:dyDescent="0.25">
      <c r="D1958"/>
      <c r="E1958"/>
      <c r="F1958"/>
      <c r="G1958"/>
      <c r="H1958"/>
      <c r="I1958"/>
    </row>
    <row r="1959" spans="4:9" x14ac:dyDescent="0.25">
      <c r="D1959"/>
      <c r="E1959"/>
      <c r="F1959"/>
      <c r="G1959"/>
      <c r="H1959"/>
      <c r="I1959"/>
    </row>
    <row r="1960" spans="4:9" x14ac:dyDescent="0.25">
      <c r="D1960"/>
      <c r="E1960"/>
      <c r="F1960"/>
      <c r="G1960"/>
      <c r="H1960"/>
      <c r="I1960"/>
    </row>
    <row r="1961" spans="4:9" x14ac:dyDescent="0.25">
      <c r="D1961"/>
      <c r="E1961"/>
      <c r="F1961"/>
      <c r="G1961"/>
      <c r="H1961"/>
      <c r="I1961"/>
    </row>
    <row r="1962" spans="4:9" x14ac:dyDescent="0.25">
      <c r="D1962"/>
      <c r="E1962"/>
      <c r="F1962"/>
      <c r="G1962"/>
      <c r="H1962"/>
      <c r="I1962"/>
    </row>
    <row r="1963" spans="4:9" x14ac:dyDescent="0.25">
      <c r="D1963"/>
      <c r="E1963"/>
      <c r="F1963"/>
      <c r="G1963"/>
      <c r="H1963"/>
      <c r="I1963"/>
    </row>
    <row r="1964" spans="4:9" x14ac:dyDescent="0.25">
      <c r="D1964"/>
      <c r="E1964"/>
      <c r="F1964"/>
      <c r="G1964"/>
      <c r="H1964"/>
      <c r="I1964"/>
    </row>
    <row r="1965" spans="4:9" x14ac:dyDescent="0.25">
      <c r="D1965"/>
      <c r="E1965"/>
      <c r="F1965"/>
      <c r="G1965"/>
      <c r="H1965"/>
      <c r="I1965"/>
    </row>
    <row r="1966" spans="4:9" x14ac:dyDescent="0.25">
      <c r="D1966"/>
      <c r="E1966"/>
      <c r="F1966"/>
      <c r="G1966"/>
      <c r="H1966"/>
      <c r="I1966"/>
    </row>
    <row r="1967" spans="4:9" x14ac:dyDescent="0.25">
      <c r="D1967"/>
      <c r="E1967"/>
      <c r="F1967"/>
      <c r="G1967"/>
      <c r="H1967"/>
      <c r="I1967"/>
    </row>
    <row r="1968" spans="4:9" x14ac:dyDescent="0.25">
      <c r="D1968"/>
      <c r="E1968"/>
      <c r="F1968"/>
      <c r="G1968"/>
      <c r="H1968"/>
      <c r="I1968"/>
    </row>
    <row r="1969" spans="4:9" x14ac:dyDescent="0.25">
      <c r="D1969"/>
      <c r="E1969"/>
      <c r="F1969"/>
      <c r="G1969"/>
      <c r="H1969"/>
      <c r="I1969"/>
    </row>
    <row r="1970" spans="4:9" x14ac:dyDescent="0.25">
      <c r="D1970"/>
      <c r="E1970"/>
      <c r="F1970"/>
      <c r="G1970"/>
      <c r="H1970"/>
      <c r="I1970"/>
    </row>
    <row r="1971" spans="4:9" x14ac:dyDescent="0.25">
      <c r="D1971"/>
      <c r="E1971"/>
      <c r="F1971"/>
      <c r="G1971"/>
      <c r="H1971"/>
      <c r="I1971"/>
    </row>
    <row r="1972" spans="4:9" x14ac:dyDescent="0.25">
      <c r="D1972"/>
      <c r="E1972"/>
      <c r="F1972"/>
      <c r="G1972"/>
      <c r="H1972"/>
      <c r="I1972"/>
    </row>
    <row r="1973" spans="4:9" x14ac:dyDescent="0.25">
      <c r="D1973"/>
      <c r="E1973"/>
      <c r="F1973"/>
      <c r="G1973"/>
      <c r="H1973"/>
      <c r="I1973"/>
    </row>
    <row r="1974" spans="4:9" x14ac:dyDescent="0.25">
      <c r="D1974"/>
      <c r="E1974"/>
      <c r="F1974"/>
      <c r="G1974"/>
      <c r="H1974"/>
      <c r="I1974"/>
    </row>
    <row r="1975" spans="4:9" x14ac:dyDescent="0.25">
      <c r="D1975"/>
      <c r="E1975"/>
      <c r="F1975"/>
      <c r="G1975"/>
      <c r="H1975"/>
      <c r="I1975"/>
    </row>
    <row r="1976" spans="4:9" x14ac:dyDescent="0.25">
      <c r="D1976"/>
      <c r="E1976"/>
      <c r="F1976"/>
      <c r="G1976"/>
      <c r="H1976"/>
      <c r="I1976"/>
    </row>
    <row r="1977" spans="4:9" x14ac:dyDescent="0.25">
      <c r="D1977"/>
      <c r="E1977"/>
      <c r="F1977"/>
      <c r="G1977"/>
      <c r="H1977"/>
      <c r="I1977"/>
    </row>
    <row r="1978" spans="4:9" x14ac:dyDescent="0.25">
      <c r="D1978"/>
      <c r="E1978"/>
      <c r="F1978"/>
      <c r="G1978"/>
      <c r="H1978"/>
      <c r="I1978"/>
    </row>
    <row r="1979" spans="4:9" x14ac:dyDescent="0.25">
      <c r="D1979"/>
      <c r="E1979"/>
      <c r="F1979"/>
      <c r="G1979"/>
      <c r="H1979"/>
      <c r="I1979"/>
    </row>
    <row r="1980" spans="4:9" x14ac:dyDescent="0.25">
      <c r="D1980"/>
      <c r="E1980"/>
      <c r="F1980"/>
      <c r="G1980"/>
      <c r="H1980"/>
      <c r="I1980"/>
    </row>
    <row r="1981" spans="4:9" x14ac:dyDescent="0.25">
      <c r="D1981"/>
      <c r="E1981"/>
      <c r="F1981"/>
      <c r="G1981"/>
      <c r="H1981"/>
      <c r="I1981"/>
    </row>
    <row r="1982" spans="4:9" x14ac:dyDescent="0.25">
      <c r="D1982"/>
      <c r="E1982"/>
      <c r="F1982"/>
      <c r="G1982"/>
      <c r="H1982"/>
      <c r="I1982"/>
    </row>
    <row r="1983" spans="4:9" x14ac:dyDescent="0.25">
      <c r="D1983"/>
      <c r="E1983"/>
      <c r="F1983"/>
      <c r="G1983"/>
      <c r="H1983"/>
      <c r="I1983"/>
    </row>
    <row r="1984" spans="4:9" x14ac:dyDescent="0.25">
      <c r="D1984"/>
      <c r="E1984"/>
      <c r="F1984"/>
      <c r="G1984"/>
      <c r="H1984"/>
      <c r="I1984"/>
    </row>
    <row r="1985" spans="4:9" x14ac:dyDescent="0.25">
      <c r="D1985"/>
      <c r="E1985"/>
      <c r="F1985"/>
      <c r="G1985"/>
      <c r="H1985"/>
      <c r="I1985"/>
    </row>
    <row r="1986" spans="4:9" x14ac:dyDescent="0.25">
      <c r="D1986"/>
      <c r="E1986"/>
      <c r="F1986"/>
      <c r="G1986"/>
      <c r="H1986"/>
      <c r="I1986"/>
    </row>
    <row r="1987" spans="4:9" x14ac:dyDescent="0.25">
      <c r="D1987"/>
      <c r="E1987"/>
      <c r="F1987"/>
      <c r="G1987"/>
      <c r="H1987"/>
      <c r="I1987"/>
    </row>
    <row r="1988" spans="4:9" x14ac:dyDescent="0.25">
      <c r="D1988"/>
      <c r="E1988"/>
      <c r="F1988"/>
      <c r="G1988"/>
      <c r="H1988"/>
      <c r="I1988"/>
    </row>
    <row r="1989" spans="4:9" x14ac:dyDescent="0.25">
      <c r="D1989"/>
      <c r="E1989"/>
      <c r="F1989"/>
      <c r="G1989"/>
      <c r="H1989"/>
      <c r="I1989"/>
    </row>
    <row r="1990" spans="4:9" x14ac:dyDescent="0.25">
      <c r="D1990"/>
      <c r="E1990"/>
      <c r="F1990"/>
      <c r="G1990"/>
      <c r="H1990"/>
      <c r="I1990"/>
    </row>
    <row r="1991" spans="4:9" x14ac:dyDescent="0.25">
      <c r="D1991"/>
      <c r="E1991"/>
      <c r="F1991"/>
      <c r="G1991"/>
      <c r="H1991"/>
      <c r="I1991"/>
    </row>
    <row r="1992" spans="4:9" x14ac:dyDescent="0.25">
      <c r="D1992"/>
      <c r="E1992"/>
      <c r="F1992"/>
      <c r="G1992"/>
      <c r="H1992"/>
      <c r="I1992"/>
    </row>
    <row r="1993" spans="4:9" x14ac:dyDescent="0.25">
      <c r="D1993"/>
      <c r="E1993"/>
      <c r="F1993"/>
      <c r="G1993"/>
      <c r="H1993"/>
      <c r="I1993"/>
    </row>
    <row r="1994" spans="4:9" x14ac:dyDescent="0.25">
      <c r="D1994"/>
      <c r="E1994"/>
      <c r="F1994"/>
      <c r="G1994"/>
      <c r="H1994"/>
      <c r="I1994"/>
    </row>
    <row r="1995" spans="4:9" x14ac:dyDescent="0.25">
      <c r="D1995"/>
      <c r="E1995"/>
      <c r="F1995"/>
      <c r="G1995"/>
      <c r="H1995"/>
      <c r="I1995"/>
    </row>
    <row r="1996" spans="4:9" x14ac:dyDescent="0.25">
      <c r="D1996"/>
      <c r="E1996"/>
      <c r="F1996"/>
      <c r="G1996"/>
      <c r="H1996"/>
      <c r="I1996"/>
    </row>
    <row r="1997" spans="4:9" x14ac:dyDescent="0.25">
      <c r="D1997"/>
      <c r="E1997"/>
      <c r="F1997"/>
      <c r="G1997"/>
      <c r="H1997"/>
      <c r="I1997"/>
    </row>
    <row r="1998" spans="4:9" x14ac:dyDescent="0.25">
      <c r="D1998"/>
      <c r="E1998"/>
      <c r="F1998"/>
      <c r="G1998"/>
      <c r="H1998"/>
      <c r="I1998"/>
    </row>
    <row r="1999" spans="4:9" x14ac:dyDescent="0.25">
      <c r="D1999"/>
      <c r="E1999"/>
      <c r="F1999"/>
      <c r="G1999"/>
      <c r="H1999"/>
      <c r="I1999"/>
    </row>
    <row r="2000" spans="4:9" x14ac:dyDescent="0.25">
      <c r="D2000"/>
      <c r="E2000"/>
      <c r="F2000"/>
      <c r="G2000"/>
      <c r="H2000"/>
      <c r="I2000"/>
    </row>
    <row r="2001" spans="4:9" x14ac:dyDescent="0.25">
      <c r="D2001"/>
      <c r="E2001"/>
      <c r="F2001"/>
      <c r="G2001"/>
      <c r="H2001"/>
      <c r="I2001"/>
    </row>
    <row r="2002" spans="4:9" x14ac:dyDescent="0.25">
      <c r="D2002"/>
      <c r="E2002"/>
      <c r="F2002"/>
      <c r="G2002"/>
      <c r="H2002"/>
      <c r="I2002"/>
    </row>
    <row r="2003" spans="4:9" x14ac:dyDescent="0.25">
      <c r="D2003"/>
      <c r="E2003"/>
      <c r="F2003"/>
      <c r="G2003"/>
      <c r="H2003"/>
      <c r="I2003"/>
    </row>
    <row r="2004" spans="4:9" x14ac:dyDescent="0.25">
      <c r="D2004"/>
      <c r="E2004"/>
      <c r="F2004"/>
      <c r="G2004"/>
      <c r="H2004"/>
      <c r="I2004"/>
    </row>
    <row r="2005" spans="4:9" x14ac:dyDescent="0.25">
      <c r="D2005"/>
      <c r="E2005"/>
      <c r="F2005"/>
      <c r="G2005"/>
      <c r="H2005"/>
      <c r="I2005"/>
    </row>
    <row r="2006" spans="4:9" x14ac:dyDescent="0.25">
      <c r="D2006"/>
      <c r="E2006"/>
      <c r="F2006"/>
      <c r="G2006"/>
      <c r="H2006"/>
      <c r="I2006"/>
    </row>
    <row r="2007" spans="4:9" x14ac:dyDescent="0.25">
      <c r="D2007"/>
      <c r="E2007"/>
      <c r="F2007"/>
      <c r="G2007"/>
      <c r="H2007"/>
      <c r="I2007"/>
    </row>
    <row r="2008" spans="4:9" x14ac:dyDescent="0.25">
      <c r="D2008"/>
      <c r="E2008"/>
      <c r="F2008"/>
      <c r="G2008"/>
      <c r="H2008"/>
      <c r="I2008"/>
    </row>
    <row r="2009" spans="4:9" x14ac:dyDescent="0.25">
      <c r="D2009"/>
      <c r="E2009"/>
      <c r="F2009"/>
      <c r="G2009"/>
      <c r="H2009"/>
      <c r="I2009"/>
    </row>
    <row r="2010" spans="4:9" x14ac:dyDescent="0.25">
      <c r="D2010"/>
      <c r="E2010"/>
      <c r="F2010"/>
      <c r="G2010"/>
      <c r="H2010"/>
      <c r="I2010"/>
    </row>
    <row r="2011" spans="4:9" x14ac:dyDescent="0.25">
      <c r="D2011"/>
      <c r="E2011"/>
      <c r="F2011"/>
      <c r="G2011"/>
      <c r="H2011"/>
      <c r="I2011"/>
    </row>
    <row r="2012" spans="4:9" x14ac:dyDescent="0.25">
      <c r="D2012"/>
      <c r="E2012"/>
      <c r="F2012"/>
      <c r="G2012"/>
      <c r="H2012"/>
      <c r="I2012"/>
    </row>
    <row r="2013" spans="4:9" x14ac:dyDescent="0.25">
      <c r="D2013"/>
      <c r="E2013"/>
      <c r="F2013"/>
      <c r="G2013"/>
      <c r="H2013"/>
      <c r="I2013"/>
    </row>
    <row r="2014" spans="4:9" x14ac:dyDescent="0.25">
      <c r="D2014"/>
      <c r="E2014"/>
      <c r="F2014"/>
      <c r="G2014"/>
      <c r="H2014"/>
      <c r="I2014"/>
    </row>
    <row r="2015" spans="4:9" x14ac:dyDescent="0.25">
      <c r="D2015"/>
      <c r="E2015"/>
      <c r="F2015"/>
      <c r="G2015"/>
      <c r="H2015"/>
      <c r="I2015"/>
    </row>
    <row r="2016" spans="4:9" x14ac:dyDescent="0.25">
      <c r="D2016"/>
      <c r="E2016"/>
      <c r="F2016"/>
      <c r="G2016"/>
      <c r="H2016"/>
      <c r="I2016"/>
    </row>
    <row r="2017" spans="4:9" x14ac:dyDescent="0.25">
      <c r="D2017"/>
      <c r="E2017"/>
      <c r="F2017"/>
      <c r="G2017"/>
      <c r="H2017"/>
      <c r="I2017"/>
    </row>
    <row r="2018" spans="4:9" x14ac:dyDescent="0.25">
      <c r="D2018"/>
      <c r="E2018"/>
      <c r="F2018"/>
      <c r="G2018"/>
      <c r="H2018"/>
      <c r="I2018"/>
    </row>
    <row r="2019" spans="4:9" x14ac:dyDescent="0.25">
      <c r="D2019"/>
      <c r="E2019"/>
      <c r="F2019"/>
      <c r="G2019"/>
      <c r="H2019"/>
      <c r="I2019"/>
    </row>
    <row r="2020" spans="4:9" x14ac:dyDescent="0.25">
      <c r="D2020"/>
      <c r="E2020"/>
      <c r="F2020"/>
      <c r="G2020"/>
      <c r="H2020"/>
      <c r="I2020"/>
    </row>
    <row r="2021" spans="4:9" x14ac:dyDescent="0.25">
      <c r="D2021"/>
      <c r="E2021"/>
      <c r="F2021"/>
      <c r="G2021"/>
      <c r="H2021"/>
      <c r="I2021"/>
    </row>
    <row r="2022" spans="4:9" x14ac:dyDescent="0.25">
      <c r="D2022"/>
      <c r="E2022"/>
      <c r="F2022"/>
      <c r="G2022"/>
      <c r="H2022"/>
      <c r="I2022"/>
    </row>
    <row r="2023" spans="4:9" x14ac:dyDescent="0.25">
      <c r="D2023"/>
      <c r="E2023"/>
      <c r="F2023"/>
      <c r="G2023"/>
      <c r="H2023"/>
      <c r="I2023"/>
    </row>
    <row r="2024" spans="4:9" x14ac:dyDescent="0.25">
      <c r="D2024"/>
      <c r="E2024"/>
      <c r="F2024"/>
      <c r="G2024"/>
      <c r="H2024"/>
      <c r="I2024"/>
    </row>
    <row r="2025" spans="4:9" x14ac:dyDescent="0.25">
      <c r="D2025"/>
      <c r="E2025"/>
      <c r="F2025"/>
      <c r="G2025"/>
      <c r="H2025"/>
      <c r="I2025"/>
    </row>
    <row r="2026" spans="4:9" x14ac:dyDescent="0.25">
      <c r="D2026"/>
      <c r="E2026"/>
      <c r="F2026"/>
      <c r="G2026"/>
      <c r="H2026"/>
      <c r="I2026"/>
    </row>
    <row r="2027" spans="4:9" x14ac:dyDescent="0.25">
      <c r="D2027"/>
      <c r="E2027"/>
      <c r="F2027"/>
      <c r="G2027"/>
      <c r="H2027"/>
      <c r="I2027"/>
    </row>
    <row r="2028" spans="4:9" x14ac:dyDescent="0.25">
      <c r="D2028"/>
      <c r="E2028"/>
      <c r="F2028"/>
      <c r="G2028"/>
      <c r="H2028"/>
      <c r="I2028"/>
    </row>
    <row r="2029" spans="4:9" x14ac:dyDescent="0.25">
      <c r="D2029"/>
      <c r="E2029"/>
      <c r="F2029"/>
      <c r="G2029"/>
      <c r="H2029"/>
      <c r="I2029"/>
    </row>
    <row r="2030" spans="4:9" x14ac:dyDescent="0.25">
      <c r="D2030"/>
      <c r="E2030"/>
      <c r="F2030"/>
      <c r="G2030"/>
      <c r="H2030"/>
      <c r="I2030"/>
    </row>
    <row r="2031" spans="4:9" x14ac:dyDescent="0.25">
      <c r="D2031"/>
      <c r="E2031"/>
      <c r="F2031"/>
      <c r="G2031"/>
      <c r="H2031"/>
      <c r="I2031"/>
    </row>
    <row r="2032" spans="4:9" x14ac:dyDescent="0.25">
      <c r="D2032"/>
      <c r="E2032"/>
      <c r="F2032"/>
      <c r="G2032"/>
      <c r="H2032"/>
      <c r="I2032"/>
    </row>
    <row r="2033" spans="4:9" x14ac:dyDescent="0.25">
      <c r="D2033"/>
      <c r="E2033"/>
      <c r="F2033"/>
      <c r="G2033"/>
      <c r="H2033"/>
      <c r="I2033"/>
    </row>
    <row r="2034" spans="4:9" x14ac:dyDescent="0.25">
      <c r="D2034"/>
      <c r="E2034"/>
      <c r="F2034"/>
      <c r="G2034"/>
      <c r="H2034"/>
      <c r="I2034"/>
    </row>
    <row r="2035" spans="4:9" x14ac:dyDescent="0.25">
      <c r="D2035"/>
      <c r="E2035"/>
      <c r="F2035"/>
      <c r="G2035"/>
      <c r="H2035"/>
      <c r="I2035"/>
    </row>
    <row r="2036" spans="4:9" x14ac:dyDescent="0.25">
      <c r="D2036"/>
      <c r="E2036"/>
      <c r="F2036"/>
      <c r="G2036"/>
      <c r="H2036"/>
      <c r="I2036"/>
    </row>
    <row r="2037" spans="4:9" x14ac:dyDescent="0.25">
      <c r="D2037"/>
      <c r="E2037"/>
      <c r="F2037"/>
      <c r="G2037"/>
      <c r="H2037"/>
      <c r="I2037"/>
    </row>
    <row r="2038" spans="4:9" x14ac:dyDescent="0.25">
      <c r="D2038"/>
      <c r="E2038"/>
      <c r="F2038"/>
      <c r="G2038"/>
      <c r="H2038"/>
      <c r="I2038"/>
    </row>
    <row r="2039" spans="4:9" x14ac:dyDescent="0.25">
      <c r="D2039"/>
      <c r="E2039"/>
      <c r="F2039"/>
      <c r="G2039"/>
      <c r="H2039"/>
      <c r="I2039"/>
    </row>
    <row r="2040" spans="4:9" x14ac:dyDescent="0.25">
      <c r="D2040"/>
      <c r="E2040"/>
      <c r="F2040"/>
      <c r="G2040"/>
      <c r="H2040"/>
      <c r="I2040"/>
    </row>
    <row r="2041" spans="4:9" x14ac:dyDescent="0.25">
      <c r="D2041"/>
      <c r="E2041"/>
      <c r="F2041"/>
      <c r="G2041"/>
      <c r="H2041"/>
      <c r="I2041"/>
    </row>
    <row r="2042" spans="4:9" x14ac:dyDescent="0.25">
      <c r="D2042"/>
      <c r="E2042"/>
      <c r="F2042"/>
      <c r="G2042"/>
      <c r="H2042"/>
      <c r="I2042"/>
    </row>
    <row r="2043" spans="4:9" x14ac:dyDescent="0.25">
      <c r="D2043"/>
      <c r="E2043"/>
      <c r="F2043"/>
      <c r="G2043"/>
      <c r="H2043"/>
      <c r="I2043"/>
    </row>
    <row r="2044" spans="4:9" x14ac:dyDescent="0.25">
      <c r="D2044"/>
      <c r="E2044"/>
      <c r="F2044"/>
      <c r="G2044"/>
      <c r="H2044"/>
      <c r="I2044"/>
    </row>
    <row r="2045" spans="4:9" x14ac:dyDescent="0.25">
      <c r="D2045"/>
      <c r="E2045"/>
      <c r="F2045"/>
      <c r="G2045"/>
      <c r="H2045"/>
      <c r="I2045"/>
    </row>
    <row r="2046" spans="4:9" x14ac:dyDescent="0.25">
      <c r="D2046"/>
      <c r="E2046"/>
      <c r="F2046"/>
      <c r="G2046"/>
      <c r="H2046"/>
      <c r="I2046"/>
    </row>
    <row r="2047" spans="4:9" x14ac:dyDescent="0.25">
      <c r="D2047"/>
      <c r="E2047"/>
      <c r="F2047"/>
      <c r="G2047"/>
      <c r="H2047"/>
      <c r="I2047"/>
    </row>
    <row r="2048" spans="4:9" x14ac:dyDescent="0.25">
      <c r="D2048"/>
      <c r="E2048"/>
      <c r="F2048"/>
      <c r="G2048"/>
      <c r="H2048"/>
      <c r="I2048"/>
    </row>
    <row r="2049" spans="4:9" x14ac:dyDescent="0.25">
      <c r="D2049"/>
      <c r="E2049"/>
      <c r="F2049"/>
      <c r="G2049"/>
      <c r="H2049"/>
      <c r="I2049"/>
    </row>
    <row r="2050" spans="4:9" x14ac:dyDescent="0.25">
      <c r="D2050"/>
      <c r="E2050"/>
      <c r="F2050"/>
      <c r="G2050"/>
      <c r="H2050"/>
      <c r="I2050"/>
    </row>
    <row r="2051" spans="4:9" x14ac:dyDescent="0.25">
      <c r="D2051"/>
      <c r="E2051"/>
      <c r="F2051"/>
      <c r="G2051"/>
      <c r="H2051"/>
      <c r="I2051"/>
    </row>
    <row r="2052" spans="4:9" x14ac:dyDescent="0.25">
      <c r="D2052"/>
      <c r="E2052"/>
      <c r="F2052"/>
      <c r="G2052"/>
      <c r="H2052"/>
      <c r="I2052"/>
    </row>
    <row r="2053" spans="4:9" x14ac:dyDescent="0.25">
      <c r="D2053"/>
      <c r="E2053"/>
      <c r="F2053"/>
      <c r="G2053"/>
      <c r="H2053"/>
      <c r="I2053"/>
    </row>
    <row r="2054" spans="4:9" x14ac:dyDescent="0.25">
      <c r="D2054"/>
      <c r="E2054"/>
      <c r="F2054"/>
      <c r="G2054"/>
      <c r="H2054"/>
      <c r="I2054"/>
    </row>
    <row r="2055" spans="4:9" x14ac:dyDescent="0.25">
      <c r="D2055"/>
      <c r="E2055"/>
      <c r="F2055"/>
      <c r="G2055"/>
      <c r="H2055"/>
      <c r="I2055"/>
    </row>
    <row r="2056" spans="4:9" x14ac:dyDescent="0.25">
      <c r="D2056"/>
      <c r="E2056"/>
      <c r="F2056"/>
      <c r="G2056"/>
      <c r="H2056"/>
      <c r="I2056"/>
    </row>
    <row r="2057" spans="4:9" x14ac:dyDescent="0.25">
      <c r="D2057"/>
      <c r="E2057"/>
      <c r="F2057"/>
      <c r="G2057"/>
      <c r="H2057"/>
      <c r="I2057"/>
    </row>
    <row r="2058" spans="4:9" x14ac:dyDescent="0.25">
      <c r="D2058"/>
      <c r="E2058"/>
      <c r="F2058"/>
      <c r="G2058"/>
      <c r="H2058"/>
      <c r="I2058"/>
    </row>
    <row r="2059" spans="4:9" x14ac:dyDescent="0.25">
      <c r="D2059"/>
      <c r="E2059"/>
      <c r="F2059"/>
      <c r="G2059"/>
      <c r="H2059"/>
      <c r="I2059"/>
    </row>
    <row r="2060" spans="4:9" x14ac:dyDescent="0.25">
      <c r="D2060"/>
      <c r="E2060"/>
      <c r="F2060"/>
      <c r="G2060"/>
      <c r="H2060"/>
      <c r="I2060"/>
    </row>
    <row r="2061" spans="4:9" x14ac:dyDescent="0.25">
      <c r="D2061"/>
      <c r="E2061"/>
      <c r="F2061"/>
      <c r="G2061"/>
      <c r="H2061"/>
      <c r="I2061"/>
    </row>
    <row r="2062" spans="4:9" x14ac:dyDescent="0.25">
      <c r="D2062"/>
      <c r="E2062"/>
      <c r="F2062"/>
      <c r="G2062"/>
      <c r="H2062"/>
      <c r="I2062"/>
    </row>
    <row r="2063" spans="4:9" x14ac:dyDescent="0.25">
      <c r="D2063"/>
      <c r="E2063"/>
      <c r="F2063"/>
      <c r="G2063"/>
      <c r="H2063"/>
      <c r="I2063"/>
    </row>
    <row r="2064" spans="4:9" x14ac:dyDescent="0.25">
      <c r="D2064"/>
      <c r="E2064"/>
      <c r="F2064"/>
      <c r="G2064"/>
      <c r="H2064"/>
      <c r="I2064"/>
    </row>
    <row r="2065" spans="4:9" x14ac:dyDescent="0.25">
      <c r="D2065"/>
      <c r="E2065"/>
      <c r="F2065"/>
      <c r="G2065"/>
      <c r="H2065"/>
      <c r="I2065"/>
    </row>
    <row r="2066" spans="4:9" x14ac:dyDescent="0.25">
      <c r="D2066"/>
      <c r="E2066"/>
      <c r="F2066"/>
      <c r="G2066"/>
      <c r="H2066"/>
      <c r="I2066"/>
    </row>
    <row r="2067" spans="4:9" x14ac:dyDescent="0.25">
      <c r="D2067"/>
      <c r="E2067"/>
      <c r="F2067"/>
      <c r="G2067"/>
      <c r="H2067"/>
      <c r="I2067"/>
    </row>
    <row r="2068" spans="4:9" x14ac:dyDescent="0.25">
      <c r="D2068"/>
      <c r="E2068"/>
      <c r="F2068"/>
      <c r="G2068"/>
      <c r="H2068"/>
      <c r="I2068"/>
    </row>
    <row r="2069" spans="4:9" x14ac:dyDescent="0.25">
      <c r="D2069"/>
      <c r="E2069"/>
      <c r="F2069"/>
      <c r="G2069"/>
      <c r="H2069"/>
      <c r="I2069"/>
    </row>
    <row r="2070" spans="4:9" x14ac:dyDescent="0.25">
      <c r="D2070"/>
      <c r="E2070"/>
      <c r="F2070"/>
      <c r="G2070"/>
      <c r="H2070"/>
      <c r="I2070"/>
    </row>
    <row r="2071" spans="4:9" x14ac:dyDescent="0.25">
      <c r="D2071"/>
      <c r="E2071"/>
      <c r="F2071"/>
      <c r="G2071"/>
      <c r="H2071"/>
      <c r="I2071"/>
    </row>
    <row r="2072" spans="4:9" x14ac:dyDescent="0.25">
      <c r="D2072"/>
      <c r="E2072"/>
      <c r="F2072"/>
      <c r="G2072"/>
      <c r="H2072"/>
      <c r="I2072"/>
    </row>
    <row r="2073" spans="4:9" x14ac:dyDescent="0.25">
      <c r="D2073"/>
      <c r="E2073"/>
      <c r="F2073"/>
      <c r="G2073"/>
      <c r="H2073"/>
      <c r="I2073"/>
    </row>
    <row r="2074" spans="4:9" x14ac:dyDescent="0.25">
      <c r="D2074"/>
      <c r="E2074"/>
      <c r="F2074"/>
      <c r="G2074"/>
      <c r="H2074"/>
      <c r="I2074"/>
    </row>
    <row r="2075" spans="4:9" x14ac:dyDescent="0.25">
      <c r="D2075"/>
      <c r="E2075"/>
      <c r="F2075"/>
      <c r="G2075"/>
      <c r="H2075"/>
      <c r="I2075"/>
    </row>
    <row r="2076" spans="4:9" x14ac:dyDescent="0.25">
      <c r="D2076"/>
      <c r="E2076"/>
      <c r="F2076"/>
      <c r="G2076"/>
      <c r="H2076"/>
      <c r="I2076"/>
    </row>
    <row r="2077" spans="4:9" x14ac:dyDescent="0.25">
      <c r="D2077"/>
      <c r="E2077"/>
      <c r="F2077"/>
      <c r="G2077"/>
      <c r="H2077"/>
      <c r="I2077"/>
    </row>
    <row r="2078" spans="4:9" x14ac:dyDescent="0.25">
      <c r="D2078"/>
      <c r="E2078"/>
      <c r="F2078"/>
      <c r="G2078"/>
      <c r="H2078"/>
      <c r="I2078"/>
    </row>
    <row r="2079" spans="4:9" x14ac:dyDescent="0.25">
      <c r="D2079"/>
      <c r="E2079"/>
      <c r="F2079"/>
      <c r="G2079"/>
      <c r="H2079"/>
      <c r="I2079"/>
    </row>
    <row r="2080" spans="4:9" x14ac:dyDescent="0.25">
      <c r="D2080"/>
      <c r="E2080"/>
      <c r="F2080"/>
      <c r="G2080"/>
      <c r="H2080"/>
      <c r="I2080"/>
    </row>
    <row r="2081" spans="4:9" x14ac:dyDescent="0.25">
      <c r="D2081"/>
      <c r="E2081"/>
      <c r="F2081"/>
      <c r="G2081"/>
      <c r="H2081"/>
      <c r="I2081"/>
    </row>
    <row r="2082" spans="4:9" x14ac:dyDescent="0.25">
      <c r="D2082"/>
      <c r="E2082"/>
      <c r="F2082"/>
      <c r="G2082"/>
      <c r="H2082"/>
      <c r="I2082"/>
    </row>
    <row r="2083" spans="4:9" x14ac:dyDescent="0.25">
      <c r="D2083"/>
      <c r="E2083"/>
      <c r="F2083"/>
      <c r="G2083"/>
      <c r="H2083"/>
      <c r="I2083"/>
    </row>
    <row r="2084" spans="4:9" x14ac:dyDescent="0.25">
      <c r="D2084"/>
      <c r="E2084"/>
      <c r="F2084"/>
      <c r="G2084"/>
      <c r="H2084"/>
      <c r="I2084"/>
    </row>
    <row r="2085" spans="4:9" x14ac:dyDescent="0.25">
      <c r="D2085"/>
      <c r="E2085"/>
      <c r="F2085"/>
      <c r="G2085"/>
      <c r="H2085"/>
      <c r="I2085"/>
    </row>
    <row r="2086" spans="4:9" x14ac:dyDescent="0.25">
      <c r="D2086"/>
      <c r="E2086"/>
      <c r="F2086"/>
      <c r="G2086"/>
      <c r="H2086"/>
      <c r="I2086"/>
    </row>
    <row r="2087" spans="4:9" x14ac:dyDescent="0.25">
      <c r="D2087"/>
      <c r="E2087"/>
      <c r="F2087"/>
      <c r="G2087"/>
      <c r="H2087"/>
      <c r="I2087"/>
    </row>
    <row r="2088" spans="4:9" x14ac:dyDescent="0.25">
      <c r="D2088"/>
      <c r="E2088"/>
      <c r="F2088"/>
      <c r="G2088"/>
      <c r="H2088"/>
      <c r="I2088"/>
    </row>
    <row r="2089" spans="4:9" x14ac:dyDescent="0.25">
      <c r="D2089"/>
      <c r="E2089"/>
      <c r="F2089"/>
      <c r="G2089"/>
      <c r="H2089"/>
      <c r="I2089"/>
    </row>
    <row r="2090" spans="4:9" x14ac:dyDescent="0.25">
      <c r="D2090"/>
      <c r="E2090"/>
      <c r="F2090"/>
      <c r="G2090"/>
      <c r="H2090"/>
      <c r="I2090"/>
    </row>
    <row r="2091" spans="4:9" x14ac:dyDescent="0.25">
      <c r="D2091"/>
      <c r="E2091"/>
      <c r="F2091"/>
      <c r="G2091"/>
      <c r="H2091"/>
      <c r="I2091"/>
    </row>
    <row r="2092" spans="4:9" x14ac:dyDescent="0.25">
      <c r="D2092"/>
      <c r="E2092"/>
      <c r="F2092"/>
      <c r="G2092"/>
      <c r="H2092"/>
      <c r="I2092"/>
    </row>
    <row r="2093" spans="4:9" x14ac:dyDescent="0.25">
      <c r="D2093"/>
      <c r="E2093"/>
      <c r="F2093"/>
      <c r="G2093"/>
      <c r="H2093"/>
      <c r="I2093"/>
    </row>
    <row r="2094" spans="4:9" x14ac:dyDescent="0.25">
      <c r="D2094"/>
      <c r="E2094"/>
      <c r="F2094"/>
      <c r="G2094"/>
      <c r="H2094"/>
      <c r="I2094"/>
    </row>
    <row r="2095" spans="4:9" x14ac:dyDescent="0.25">
      <c r="D2095"/>
      <c r="E2095"/>
      <c r="F2095"/>
      <c r="G2095"/>
      <c r="H2095"/>
      <c r="I2095"/>
    </row>
    <row r="2096" spans="4:9" x14ac:dyDescent="0.25">
      <c r="D2096"/>
      <c r="E2096"/>
      <c r="F2096"/>
      <c r="G2096"/>
      <c r="H2096"/>
      <c r="I2096"/>
    </row>
    <row r="2097" spans="4:9" x14ac:dyDescent="0.25">
      <c r="D2097"/>
      <c r="E2097"/>
      <c r="F2097"/>
      <c r="G2097"/>
      <c r="H2097"/>
      <c r="I2097"/>
    </row>
    <row r="2098" spans="4:9" x14ac:dyDescent="0.25">
      <c r="D2098"/>
      <c r="E2098"/>
      <c r="F2098"/>
      <c r="G2098"/>
      <c r="H2098"/>
      <c r="I2098"/>
    </row>
    <row r="2099" spans="4:9" x14ac:dyDescent="0.25">
      <c r="D2099"/>
      <c r="E2099"/>
      <c r="F2099"/>
      <c r="G2099"/>
      <c r="H2099"/>
      <c r="I2099"/>
    </row>
    <row r="2100" spans="4:9" x14ac:dyDescent="0.25">
      <c r="D2100"/>
      <c r="E2100"/>
      <c r="F2100"/>
      <c r="G2100"/>
      <c r="H2100"/>
      <c r="I2100"/>
    </row>
    <row r="2101" spans="4:9" x14ac:dyDescent="0.25">
      <c r="D2101"/>
      <c r="E2101"/>
      <c r="F2101"/>
      <c r="G2101"/>
      <c r="H2101"/>
      <c r="I2101"/>
    </row>
    <row r="2102" spans="4:9" x14ac:dyDescent="0.25">
      <c r="D2102"/>
      <c r="E2102"/>
      <c r="F2102"/>
      <c r="G2102"/>
      <c r="H2102"/>
      <c r="I2102"/>
    </row>
    <row r="2103" spans="4:9" x14ac:dyDescent="0.25">
      <c r="D2103"/>
      <c r="E2103"/>
      <c r="F2103"/>
      <c r="G2103"/>
      <c r="H2103"/>
      <c r="I2103"/>
    </row>
    <row r="2104" spans="4:9" x14ac:dyDescent="0.25">
      <c r="D2104"/>
      <c r="E2104"/>
      <c r="F2104"/>
      <c r="G2104"/>
      <c r="H2104"/>
      <c r="I2104"/>
    </row>
    <row r="2105" spans="4:9" x14ac:dyDescent="0.25">
      <c r="D2105"/>
      <c r="E2105"/>
      <c r="F2105"/>
      <c r="G2105"/>
      <c r="H2105"/>
      <c r="I2105"/>
    </row>
    <row r="2106" spans="4:9" x14ac:dyDescent="0.25">
      <c r="D2106"/>
      <c r="E2106"/>
      <c r="F2106"/>
      <c r="G2106"/>
      <c r="H2106"/>
      <c r="I2106"/>
    </row>
    <row r="2107" spans="4:9" x14ac:dyDescent="0.25">
      <c r="D2107"/>
      <c r="E2107"/>
      <c r="F2107"/>
      <c r="G2107"/>
      <c r="H2107"/>
      <c r="I2107"/>
    </row>
    <row r="2108" spans="4:9" x14ac:dyDescent="0.25">
      <c r="D2108"/>
      <c r="E2108"/>
      <c r="F2108"/>
      <c r="G2108"/>
      <c r="H2108"/>
      <c r="I2108"/>
    </row>
    <row r="2109" spans="4:9" x14ac:dyDescent="0.25">
      <c r="D2109"/>
      <c r="E2109"/>
      <c r="F2109"/>
      <c r="G2109"/>
      <c r="H2109"/>
      <c r="I2109"/>
    </row>
    <row r="2110" spans="4:9" x14ac:dyDescent="0.25">
      <c r="D2110"/>
      <c r="E2110"/>
      <c r="F2110"/>
      <c r="G2110"/>
      <c r="H2110"/>
      <c r="I2110"/>
    </row>
    <row r="2111" spans="4:9" x14ac:dyDescent="0.25">
      <c r="D2111"/>
      <c r="E2111"/>
      <c r="F2111"/>
      <c r="G2111"/>
      <c r="H2111"/>
      <c r="I2111"/>
    </row>
    <row r="2112" spans="4:9" x14ac:dyDescent="0.25">
      <c r="D2112"/>
      <c r="E2112"/>
      <c r="F2112"/>
      <c r="G2112"/>
      <c r="H2112"/>
      <c r="I2112"/>
    </row>
    <row r="2113" spans="4:9" x14ac:dyDescent="0.25">
      <c r="D2113"/>
      <c r="E2113"/>
      <c r="F2113"/>
      <c r="G2113"/>
      <c r="H2113"/>
      <c r="I2113"/>
    </row>
    <row r="2114" spans="4:9" x14ac:dyDescent="0.25">
      <c r="D2114"/>
      <c r="E2114"/>
      <c r="F2114"/>
      <c r="G2114"/>
      <c r="H2114"/>
      <c r="I2114"/>
    </row>
    <row r="2115" spans="4:9" x14ac:dyDescent="0.25">
      <c r="D2115"/>
      <c r="E2115"/>
      <c r="F2115"/>
      <c r="G2115"/>
      <c r="H2115"/>
      <c r="I2115"/>
    </row>
    <row r="2116" spans="4:9" x14ac:dyDescent="0.25">
      <c r="D2116"/>
      <c r="E2116"/>
      <c r="F2116"/>
      <c r="G2116"/>
      <c r="H2116"/>
      <c r="I2116"/>
    </row>
    <row r="2117" spans="4:9" x14ac:dyDescent="0.25">
      <c r="D2117"/>
      <c r="E2117"/>
      <c r="F2117"/>
      <c r="G2117"/>
      <c r="H2117"/>
      <c r="I2117"/>
    </row>
    <row r="2118" spans="4:9" x14ac:dyDescent="0.25">
      <c r="D2118"/>
      <c r="E2118"/>
      <c r="F2118"/>
      <c r="G2118"/>
      <c r="H2118"/>
      <c r="I2118"/>
    </row>
    <row r="2119" spans="4:9" x14ac:dyDescent="0.25">
      <c r="D2119"/>
      <c r="E2119"/>
      <c r="F2119"/>
      <c r="G2119"/>
      <c r="H2119"/>
      <c r="I2119"/>
    </row>
    <row r="2120" spans="4:9" x14ac:dyDescent="0.25">
      <c r="D2120"/>
      <c r="E2120"/>
      <c r="F2120"/>
      <c r="G2120"/>
      <c r="H2120"/>
      <c r="I2120"/>
    </row>
    <row r="2121" spans="4:9" x14ac:dyDescent="0.25">
      <c r="D2121"/>
      <c r="E2121"/>
      <c r="F2121"/>
      <c r="G2121"/>
      <c r="H2121"/>
      <c r="I2121"/>
    </row>
    <row r="2122" spans="4:9" x14ac:dyDescent="0.25">
      <c r="D2122"/>
      <c r="E2122"/>
      <c r="F2122"/>
      <c r="G2122"/>
      <c r="H2122"/>
      <c r="I2122"/>
    </row>
    <row r="2123" spans="4:9" x14ac:dyDescent="0.25">
      <c r="D2123"/>
      <c r="E2123"/>
      <c r="F2123"/>
      <c r="G2123"/>
      <c r="H2123"/>
      <c r="I2123"/>
    </row>
    <row r="2124" spans="4:9" x14ac:dyDescent="0.25">
      <c r="D2124"/>
      <c r="E2124"/>
      <c r="F2124"/>
      <c r="G2124"/>
      <c r="H2124"/>
      <c r="I2124"/>
    </row>
    <row r="2125" spans="4:9" x14ac:dyDescent="0.25">
      <c r="D2125"/>
      <c r="E2125"/>
      <c r="F2125"/>
      <c r="G2125"/>
      <c r="H2125"/>
      <c r="I2125"/>
    </row>
    <row r="2126" spans="4:9" x14ac:dyDescent="0.25">
      <c r="D2126"/>
      <c r="E2126"/>
      <c r="F2126"/>
      <c r="G2126"/>
      <c r="H2126"/>
      <c r="I2126"/>
    </row>
    <row r="2127" spans="4:9" x14ac:dyDescent="0.25">
      <c r="D2127"/>
      <c r="E2127"/>
      <c r="F2127"/>
      <c r="G2127"/>
      <c r="H2127"/>
      <c r="I2127"/>
    </row>
    <row r="2128" spans="4:9" x14ac:dyDescent="0.25">
      <c r="D2128"/>
      <c r="E2128"/>
      <c r="F2128"/>
      <c r="G2128"/>
      <c r="H2128"/>
      <c r="I2128"/>
    </row>
    <row r="2129" spans="4:9" x14ac:dyDescent="0.25">
      <c r="D2129"/>
      <c r="E2129"/>
      <c r="F2129"/>
      <c r="G2129"/>
      <c r="H2129"/>
      <c r="I2129"/>
    </row>
    <row r="2130" spans="4:9" x14ac:dyDescent="0.25">
      <c r="D2130"/>
      <c r="E2130"/>
      <c r="F2130"/>
      <c r="G2130"/>
      <c r="H2130"/>
      <c r="I2130"/>
    </row>
    <row r="2131" spans="4:9" x14ac:dyDescent="0.25">
      <c r="D2131"/>
      <c r="E2131"/>
      <c r="F2131"/>
      <c r="G2131"/>
      <c r="H2131"/>
      <c r="I2131"/>
    </row>
    <row r="2132" spans="4:9" x14ac:dyDescent="0.25">
      <c r="D2132"/>
      <c r="E2132"/>
      <c r="F2132"/>
      <c r="G2132"/>
      <c r="H2132"/>
      <c r="I2132"/>
    </row>
    <row r="2133" spans="4:9" x14ac:dyDescent="0.25">
      <c r="D2133"/>
      <c r="E2133"/>
      <c r="F2133"/>
      <c r="G2133"/>
      <c r="H2133"/>
      <c r="I2133"/>
    </row>
    <row r="2134" spans="4:9" x14ac:dyDescent="0.25">
      <c r="D2134"/>
      <c r="E2134"/>
      <c r="F2134"/>
      <c r="G2134"/>
      <c r="H2134"/>
      <c r="I2134"/>
    </row>
    <row r="2135" spans="4:9" x14ac:dyDescent="0.25">
      <c r="D2135"/>
      <c r="E2135"/>
      <c r="F2135"/>
      <c r="G2135"/>
      <c r="H2135"/>
      <c r="I2135"/>
    </row>
    <row r="2136" spans="4:9" x14ac:dyDescent="0.25">
      <c r="D2136"/>
      <c r="E2136"/>
      <c r="F2136"/>
      <c r="G2136"/>
      <c r="H2136"/>
      <c r="I2136"/>
    </row>
    <row r="2137" spans="4:9" x14ac:dyDescent="0.25">
      <c r="D2137"/>
      <c r="E2137"/>
      <c r="F2137"/>
      <c r="G2137"/>
      <c r="H2137"/>
      <c r="I2137"/>
    </row>
    <row r="2138" spans="4:9" x14ac:dyDescent="0.25">
      <c r="D2138"/>
      <c r="E2138"/>
      <c r="F2138"/>
      <c r="G2138"/>
      <c r="H2138"/>
      <c r="I2138"/>
    </row>
    <row r="2139" spans="4:9" x14ac:dyDescent="0.25">
      <c r="D2139"/>
      <c r="E2139"/>
      <c r="F2139"/>
      <c r="G2139"/>
      <c r="H2139"/>
      <c r="I2139"/>
    </row>
    <row r="2140" spans="4:9" x14ac:dyDescent="0.25">
      <c r="D2140"/>
      <c r="E2140"/>
      <c r="F2140"/>
      <c r="G2140"/>
      <c r="H2140"/>
      <c r="I2140"/>
    </row>
  </sheetData>
  <pageMargins left="0.7" right="0.7" top="0.78740157499999996" bottom="0.78740157499999996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7">
    <tabColor rgb="FFB381D9"/>
  </sheetPr>
  <dimension ref="A1:I301"/>
  <sheetViews>
    <sheetView workbookViewId="0">
      <selection activeCell="H2" sqref="H2"/>
    </sheetView>
  </sheetViews>
  <sheetFormatPr defaultRowHeight="15" x14ac:dyDescent="0.25"/>
  <cols>
    <col min="1" max="1" width="3" bestFit="1" customWidth="1"/>
    <col min="2" max="2" width="10.7109375" bestFit="1" customWidth="1"/>
    <col min="3" max="3" width="20.5703125" bestFit="1" customWidth="1"/>
    <col min="4" max="5" width="5.85546875" bestFit="1" customWidth="1"/>
    <col min="6" max="6" width="5.140625" bestFit="1" customWidth="1"/>
    <col min="7" max="8" width="5.7109375" bestFit="1" customWidth="1"/>
    <col min="9" max="9" width="5" bestFit="1" customWidth="1"/>
  </cols>
  <sheetData>
    <row r="1" spans="1:9" x14ac:dyDescent="0.25">
      <c r="A1" t="s">
        <v>17</v>
      </c>
      <c r="B1" t="s">
        <v>2618</v>
      </c>
      <c r="C1" t="s">
        <v>2619</v>
      </c>
      <c r="D1" t="s">
        <v>2723</v>
      </c>
      <c r="E1" t="s">
        <v>2724</v>
      </c>
      <c r="F1" t="s">
        <v>2725</v>
      </c>
      <c r="G1" t="s">
        <v>2726</v>
      </c>
      <c r="H1" t="s">
        <v>2727</v>
      </c>
      <c r="I1" t="s">
        <v>2728</v>
      </c>
    </row>
    <row r="2" spans="1:9" x14ac:dyDescent="0.25">
      <c r="A2">
        <v>1</v>
      </c>
      <c r="B2">
        <v>1</v>
      </c>
      <c r="C2" t="s">
        <v>2617</v>
      </c>
      <c r="D2" s="8">
        <v>-25.597888205627864</v>
      </c>
      <c r="E2" s="8">
        <v>22.430295269596268</v>
      </c>
      <c r="F2" s="8">
        <v>5.5036704495831419</v>
      </c>
      <c r="G2" s="8">
        <v>-12.227774397415052</v>
      </c>
      <c r="H2" s="8">
        <v>9.0601814613834595</v>
      </c>
      <c r="I2" s="8">
        <v>5.9360434447964545</v>
      </c>
    </row>
    <row r="3" spans="1:9" x14ac:dyDescent="0.25">
      <c r="A3">
        <v>2</v>
      </c>
      <c r="B3">
        <v>1</v>
      </c>
      <c r="C3" t="s">
        <v>2617</v>
      </c>
      <c r="D3" s="8">
        <v>10.632085741111254</v>
      </c>
      <c r="E3" s="8">
        <v>-13.538345348013792</v>
      </c>
      <c r="F3" s="8">
        <v>5.6117636983872243</v>
      </c>
      <c r="G3" s="8">
        <v>17.317142645218077</v>
      </c>
      <c r="H3" s="8">
        <v>-20.223402252120614</v>
      </c>
      <c r="I3" s="8">
        <v>5.827950195993882</v>
      </c>
    </row>
    <row r="4" spans="1:9" x14ac:dyDescent="0.25">
      <c r="A4">
        <v>3</v>
      </c>
      <c r="B4">
        <v>1</v>
      </c>
      <c r="C4" t="s">
        <v>2617</v>
      </c>
      <c r="D4" s="8">
        <v>19.471218122124505</v>
      </c>
      <c r="E4" s="8">
        <v>-18.069326775214321</v>
      </c>
      <c r="F4" s="8">
        <v>-8.1381874429346102</v>
      </c>
      <c r="G4" s="8">
        <v>10.086081897786444</v>
      </c>
      <c r="H4" s="8">
        <v>-8.6841905508762611</v>
      </c>
      <c r="I4" s="8">
        <v>-7.9220009453279516</v>
      </c>
    </row>
    <row r="5" spans="1:9" x14ac:dyDescent="0.25">
      <c r="A5">
        <v>4</v>
      </c>
      <c r="B5">
        <v>1</v>
      </c>
      <c r="C5" t="s">
        <v>2617</v>
      </c>
      <c r="D5" s="8">
        <v>21.102370722044903</v>
      </c>
      <c r="E5" s="8">
        <v>-18.477556659276914</v>
      </c>
      <c r="F5" s="8">
        <v>-8.0902946538169651</v>
      </c>
      <c r="G5" s="8">
        <v>1.3124070313837533</v>
      </c>
      <c r="H5" s="8">
        <v>1.3124070313842355</v>
      </c>
      <c r="I5" s="8">
        <v>-7.9698937344349217</v>
      </c>
    </row>
    <row r="6" spans="1:9" x14ac:dyDescent="0.25">
      <c r="A6">
        <v>5</v>
      </c>
      <c r="B6">
        <v>1</v>
      </c>
      <c r="C6" t="s">
        <v>2617</v>
      </c>
      <c r="D6" s="8">
        <v>3.4508819107632625</v>
      </c>
      <c r="E6" s="8">
        <v>3.4508819107627491</v>
      </c>
      <c r="F6" s="8">
        <v>2.0336639456677661</v>
      </c>
      <c r="G6" s="8">
        <v>25.046840929792157</v>
      </c>
      <c r="H6" s="8">
        <v>-18.145077108266147</v>
      </c>
      <c r="I6" s="8">
        <v>2.4004836806649266</v>
      </c>
    </row>
    <row r="7" spans="1:9" x14ac:dyDescent="0.25">
      <c r="A7">
        <v>6</v>
      </c>
      <c r="B7">
        <v>1</v>
      </c>
      <c r="C7" t="s">
        <v>2617</v>
      </c>
      <c r="D7" s="8">
        <v>11.861963229276681</v>
      </c>
      <c r="E7" s="8">
        <v>-8.0449987290746154</v>
      </c>
      <c r="F7" s="8">
        <v>2.3838666370157187</v>
      </c>
      <c r="G7" s="8">
        <v>15.301671498970611</v>
      </c>
      <c r="H7" s="8">
        <v>-11.484706998768546</v>
      </c>
      <c r="I7" s="8">
        <v>2.5901276620037832</v>
      </c>
    </row>
    <row r="8" spans="1:9" x14ac:dyDescent="0.25">
      <c r="A8">
        <v>7</v>
      </c>
      <c r="B8">
        <v>1</v>
      </c>
      <c r="C8" t="s">
        <v>2617</v>
      </c>
      <c r="D8" s="8">
        <v>11.958348079781517</v>
      </c>
      <c r="E8" s="8">
        <v>-14.828030417957327</v>
      </c>
      <c r="F8" s="8">
        <v>-3.0087605672452868</v>
      </c>
      <c r="G8" s="8">
        <v>7.9396383156914174</v>
      </c>
      <c r="H8" s="8">
        <v>-10.809320653867228</v>
      </c>
      <c r="I8" s="8">
        <v>-2.8024995422572228</v>
      </c>
    </row>
    <row r="9" spans="1:9" x14ac:dyDescent="0.25">
      <c r="A9">
        <v>8</v>
      </c>
      <c r="B9">
        <v>1</v>
      </c>
      <c r="C9" t="s">
        <v>2617</v>
      </c>
      <c r="D9" s="8">
        <v>17.753384772886097</v>
      </c>
      <c r="E9" s="8">
        <v>-22.926026822228511</v>
      </c>
      <c r="F9" s="8">
        <v>-2.8191165859114187</v>
      </c>
      <c r="G9" s="8">
        <v>-7.9203722030852095</v>
      </c>
      <c r="H9" s="8">
        <v>2.7477301537427938</v>
      </c>
      <c r="I9" s="8">
        <v>-2.4522968509142586</v>
      </c>
    </row>
    <row r="10" spans="1:9" x14ac:dyDescent="0.25">
      <c r="A10">
        <v>9</v>
      </c>
      <c r="B10">
        <v>1</v>
      </c>
      <c r="C10" t="s">
        <v>2617</v>
      </c>
      <c r="D10" s="8">
        <v>-7.7021413571057433</v>
      </c>
      <c r="E10" s="8">
        <v>2.9659609997221104</v>
      </c>
      <c r="F10" s="8">
        <v>-1.0778894172361309</v>
      </c>
      <c r="G10" s="8">
        <v>-18.379350309322938</v>
      </c>
      <c r="H10" s="8">
        <v>13.643169951939306</v>
      </c>
      <c r="I10" s="8">
        <v>-0.59807163153197063</v>
      </c>
    </row>
    <row r="11" spans="1:9" x14ac:dyDescent="0.25">
      <c r="A11">
        <v>10</v>
      </c>
      <c r="B11">
        <v>1</v>
      </c>
      <c r="C11" t="s">
        <v>2617</v>
      </c>
      <c r="D11" s="8">
        <v>-18.210762703164178</v>
      </c>
      <c r="E11" s="8">
        <v>13.811757558097881</v>
      </c>
      <c r="F11" s="8">
        <v>1.0167045367773453</v>
      </c>
      <c r="G11" s="8">
        <v>-2.1995025725331847</v>
      </c>
      <c r="H11" s="8">
        <v>-2.1995025725331145</v>
      </c>
      <c r="I11" s="8">
        <v>1.4965223224815056</v>
      </c>
    </row>
    <row r="12" spans="1:9" x14ac:dyDescent="0.25">
      <c r="A12">
        <v>11</v>
      </c>
      <c r="B12">
        <v>1</v>
      </c>
      <c r="C12" t="s">
        <v>2617</v>
      </c>
      <c r="D12" s="8">
        <v>-2.1995025725329449</v>
      </c>
      <c r="E12" s="8">
        <v>-2.1995025725329342</v>
      </c>
      <c r="F12" s="8">
        <v>-1.4965223224824038</v>
      </c>
      <c r="G12" s="8">
        <v>-18.210762703175394</v>
      </c>
      <c r="H12" s="8">
        <v>13.811757558109516</v>
      </c>
      <c r="I12" s="8">
        <v>-1.0167045367782435</v>
      </c>
    </row>
    <row r="13" spans="1:9" x14ac:dyDescent="0.25">
      <c r="A13">
        <v>12</v>
      </c>
      <c r="B13">
        <v>1</v>
      </c>
      <c r="C13" t="s">
        <v>2617</v>
      </c>
      <c r="D13" s="8">
        <v>-18.379350309333976</v>
      </c>
      <c r="E13" s="8">
        <v>13.643169951951062</v>
      </c>
      <c r="F13" s="8">
        <v>0.59807163153155729</v>
      </c>
      <c r="G13" s="8">
        <v>-7.7021413571220929</v>
      </c>
      <c r="H13" s="8">
        <v>2.9659609997391811</v>
      </c>
      <c r="I13" s="8">
        <v>1.0778894172357176</v>
      </c>
    </row>
    <row r="14" spans="1:9" x14ac:dyDescent="0.25">
      <c r="A14">
        <v>13</v>
      </c>
      <c r="B14">
        <v>1</v>
      </c>
      <c r="C14" t="s">
        <v>2617</v>
      </c>
      <c r="D14" s="8">
        <v>-7.9203722030969423</v>
      </c>
      <c r="E14" s="8">
        <v>2.7477301537642553</v>
      </c>
      <c r="F14" s="8">
        <v>2.4522968509149758</v>
      </c>
      <c r="G14" s="8">
        <v>17.753384772881351</v>
      </c>
      <c r="H14" s="8">
        <v>-22.926026822214038</v>
      </c>
      <c r="I14" s="8">
        <v>2.8191165859121359</v>
      </c>
    </row>
    <row r="15" spans="1:9" x14ac:dyDescent="0.25">
      <c r="A15">
        <v>14</v>
      </c>
      <c r="B15">
        <v>1</v>
      </c>
      <c r="C15" t="s">
        <v>2617</v>
      </c>
      <c r="D15" s="8">
        <v>7.939638315687878</v>
      </c>
      <c r="E15" s="8">
        <v>-10.809320653860004</v>
      </c>
      <c r="F15" s="8">
        <v>2.802499542262928</v>
      </c>
      <c r="G15" s="8">
        <v>11.958348079786012</v>
      </c>
      <c r="H15" s="8">
        <v>-14.828030417958137</v>
      </c>
      <c r="I15" s="8">
        <v>3.0087605672509925</v>
      </c>
    </row>
    <row r="16" spans="1:9" x14ac:dyDescent="0.25">
      <c r="A16">
        <v>15</v>
      </c>
      <c r="B16">
        <v>1</v>
      </c>
      <c r="C16" t="s">
        <v>2617</v>
      </c>
      <c r="D16" s="8">
        <v>15.301671498971263</v>
      </c>
      <c r="E16" s="8">
        <v>-11.484706998769987</v>
      </c>
      <c r="F16" s="8">
        <v>-2.5901276619996416</v>
      </c>
      <c r="G16" s="8">
        <v>11.861963229282996</v>
      </c>
      <c r="H16" s="8">
        <v>-8.0449987290817191</v>
      </c>
      <c r="I16" s="8">
        <v>-2.3838666370115771</v>
      </c>
    </row>
    <row r="17" spans="1:9" x14ac:dyDescent="0.25">
      <c r="A17">
        <v>16</v>
      </c>
      <c r="B17">
        <v>1</v>
      </c>
      <c r="C17" t="s">
        <v>2617</v>
      </c>
      <c r="D17" s="8">
        <v>25.0468409298064</v>
      </c>
      <c r="E17" s="8">
        <v>-18.145077108276787</v>
      </c>
      <c r="F17" s="8">
        <v>-2.4004836806662291</v>
      </c>
      <c r="G17" s="8">
        <v>3.450881910764823</v>
      </c>
      <c r="H17" s="8">
        <v>3.4508819107647919</v>
      </c>
      <c r="I17" s="8">
        <v>-2.0336639456690686</v>
      </c>
    </row>
    <row r="18" spans="1:9" x14ac:dyDescent="0.25">
      <c r="A18">
        <v>17</v>
      </c>
      <c r="B18">
        <v>1</v>
      </c>
      <c r="C18" t="s">
        <v>2617</v>
      </c>
      <c r="D18" s="8">
        <v>1.3124070313836886</v>
      </c>
      <c r="E18" s="8">
        <v>1.3124070313824803</v>
      </c>
      <c r="F18" s="8">
        <v>7.9698937344395597</v>
      </c>
      <c r="G18" s="8">
        <v>21.102370722056165</v>
      </c>
      <c r="H18" s="8">
        <v>-18.477556659289995</v>
      </c>
      <c r="I18" s="8">
        <v>8.0902946538216032</v>
      </c>
    </row>
    <row r="19" spans="1:9" x14ac:dyDescent="0.25">
      <c r="A19">
        <v>18</v>
      </c>
      <c r="B19">
        <v>1</v>
      </c>
      <c r="C19" t="s">
        <v>2617</v>
      </c>
      <c r="D19" s="8">
        <v>10.086081897792418</v>
      </c>
      <c r="E19" s="8">
        <v>-8.6841905508831942</v>
      </c>
      <c r="F19" s="8">
        <v>7.9220009453267828</v>
      </c>
      <c r="G19" s="8">
        <v>19.47121812212912</v>
      </c>
      <c r="H19" s="8">
        <v>-18.069326775219896</v>
      </c>
      <c r="I19" s="8">
        <v>8.1381874429334413</v>
      </c>
    </row>
    <row r="20" spans="1:9" x14ac:dyDescent="0.25">
      <c r="A20">
        <v>19</v>
      </c>
      <c r="B20">
        <v>1</v>
      </c>
      <c r="C20" t="s">
        <v>2617</v>
      </c>
      <c r="D20" s="8">
        <v>17.317142645222766</v>
      </c>
      <c r="E20" s="8">
        <v>-20.223402252126682</v>
      </c>
      <c r="F20" s="8">
        <v>-5.8279501959934192</v>
      </c>
      <c r="G20" s="8">
        <v>10.632085741115745</v>
      </c>
      <c r="H20" s="8">
        <v>-13.538345348019664</v>
      </c>
      <c r="I20" s="8">
        <v>-5.6117636983867616</v>
      </c>
    </row>
    <row r="21" spans="1:9" x14ac:dyDescent="0.25">
      <c r="A21">
        <v>20</v>
      </c>
      <c r="B21">
        <v>1</v>
      </c>
      <c r="C21" t="s">
        <v>2617</v>
      </c>
      <c r="D21" s="8">
        <v>-12.227774397411954</v>
      </c>
      <c r="E21" s="8">
        <v>9.0601814613794094</v>
      </c>
      <c r="F21" s="8">
        <v>-5.9360434447968622</v>
      </c>
      <c r="G21" s="8">
        <v>-25.597888205625701</v>
      </c>
      <c r="H21" s="8">
        <v>22.430295269593159</v>
      </c>
      <c r="I21" s="8">
        <v>-5.5036704495835487</v>
      </c>
    </row>
    <row r="22" spans="1:9" x14ac:dyDescent="0.25">
      <c r="A22">
        <v>21</v>
      </c>
      <c r="B22">
        <v>1</v>
      </c>
      <c r="C22" t="s">
        <v>2617</v>
      </c>
      <c r="D22" s="8">
        <v>-17.524675280368267</v>
      </c>
      <c r="E22" s="8">
        <v>-17.524675280368026</v>
      </c>
      <c r="F22" s="8">
        <v>-0.18418240981573231</v>
      </c>
      <c r="G22" s="8">
        <v>-17.524675280368029</v>
      </c>
      <c r="H22" s="8">
        <v>-17.524675280368264</v>
      </c>
      <c r="I22" s="8">
        <v>0.1841824098157421</v>
      </c>
    </row>
    <row r="23" spans="1:9" x14ac:dyDescent="0.25">
      <c r="A23">
        <v>22</v>
      </c>
      <c r="B23">
        <v>1</v>
      </c>
      <c r="C23" t="s">
        <v>2617</v>
      </c>
      <c r="D23" s="8">
        <v>0.20934752362604633</v>
      </c>
      <c r="E23" s="8">
        <v>0.20934752362605277</v>
      </c>
      <c r="F23" s="8">
        <v>-0.27980682849347083</v>
      </c>
      <c r="G23" s="8">
        <v>0.20934752362604828</v>
      </c>
      <c r="H23" s="8">
        <v>0.20934752362605083</v>
      </c>
      <c r="I23" s="8">
        <v>0.27980682849347088</v>
      </c>
    </row>
    <row r="24" spans="1:9" x14ac:dyDescent="0.25">
      <c r="A24">
        <v>23</v>
      </c>
      <c r="B24">
        <v>1</v>
      </c>
      <c r="C24" t="s">
        <v>2617</v>
      </c>
      <c r="D24" s="8">
        <v>-17.524675280369781</v>
      </c>
      <c r="E24" s="8">
        <v>-17.524675280369788</v>
      </c>
      <c r="F24" s="8">
        <v>-0.18418240981573722</v>
      </c>
      <c r="G24" s="8">
        <v>-17.524675280369788</v>
      </c>
      <c r="H24" s="8">
        <v>-17.524675280369781</v>
      </c>
      <c r="I24" s="8">
        <v>0.18418240981573722</v>
      </c>
    </row>
    <row r="25" spans="1:9" x14ac:dyDescent="0.25">
      <c r="A25">
        <v>24</v>
      </c>
      <c r="B25">
        <v>1</v>
      </c>
      <c r="C25" t="s">
        <v>2617</v>
      </c>
      <c r="D25" s="8">
        <v>-25.153620003063345</v>
      </c>
      <c r="E25" s="8">
        <v>19.735219479286982</v>
      </c>
      <c r="F25" s="8">
        <v>5.5151753842404441</v>
      </c>
      <c r="G25" s="8">
        <v>22.774284591603205</v>
      </c>
      <c r="H25" s="8">
        <v>-28.192685115379568</v>
      </c>
      <c r="I25" s="8">
        <v>5.9245385101393948</v>
      </c>
    </row>
    <row r="26" spans="1:9" x14ac:dyDescent="0.25">
      <c r="A26">
        <v>25</v>
      </c>
      <c r="B26">
        <v>1</v>
      </c>
      <c r="C26" t="s">
        <v>2617</v>
      </c>
      <c r="D26" s="8">
        <v>22.774284591611934</v>
      </c>
      <c r="E26" s="8">
        <v>-28.192685115390812</v>
      </c>
      <c r="F26" s="8">
        <v>-5.924538510139671</v>
      </c>
      <c r="G26" s="8">
        <v>-25.153620003056904</v>
      </c>
      <c r="H26" s="8">
        <v>19.735219479278026</v>
      </c>
      <c r="I26" s="8">
        <v>-5.5151753842407212</v>
      </c>
    </row>
    <row r="27" spans="1:9" x14ac:dyDescent="0.25">
      <c r="A27">
        <v>1</v>
      </c>
      <c r="B27">
        <v>2</v>
      </c>
      <c r="C27" t="s">
        <v>2620</v>
      </c>
      <c r="D27" s="8">
        <v>-30.831072735147018</v>
      </c>
      <c r="E27" s="8">
        <v>27.286519147017209</v>
      </c>
      <c r="F27" s="8">
        <v>7.0116355111337132</v>
      </c>
      <c r="G27" s="8">
        <v>-14.441438233601971</v>
      </c>
      <c r="H27" s="8">
        <v>10.896884645472163</v>
      </c>
      <c r="I27" s="8">
        <v>7.0116355111337132</v>
      </c>
    </row>
    <row r="28" spans="1:9" x14ac:dyDescent="0.25">
      <c r="A28">
        <v>2</v>
      </c>
      <c r="B28">
        <v>2</v>
      </c>
      <c r="C28" t="s">
        <v>2620</v>
      </c>
      <c r="D28" s="8">
        <v>13.420940419026241</v>
      </c>
      <c r="E28" s="8">
        <v>-16.965494007154419</v>
      </c>
      <c r="F28" s="8">
        <v>7.0116355111329591</v>
      </c>
      <c r="G28" s="8">
        <v>21.615757669797592</v>
      </c>
      <c r="H28" s="8">
        <v>-25.160311257925766</v>
      </c>
      <c r="I28" s="8">
        <v>7.0116355111329591</v>
      </c>
    </row>
    <row r="29" spans="1:9" x14ac:dyDescent="0.25">
      <c r="A29">
        <v>3</v>
      </c>
      <c r="B29">
        <v>2</v>
      </c>
      <c r="C29" t="s">
        <v>2620</v>
      </c>
      <c r="D29" s="8">
        <v>24.210953171233449</v>
      </c>
      <c r="E29" s="8">
        <v>-22.565115756491039</v>
      </c>
      <c r="F29" s="8">
        <v>-10.005615010331327</v>
      </c>
      <c r="G29" s="8">
        <v>12.51693593929757</v>
      </c>
      <c r="H29" s="8">
        <v>-10.87109852455516</v>
      </c>
      <c r="I29" s="8">
        <v>-10.005615010331327</v>
      </c>
    </row>
    <row r="30" spans="1:9" x14ac:dyDescent="0.25">
      <c r="A30">
        <v>4</v>
      </c>
      <c r="B30">
        <v>2</v>
      </c>
      <c r="C30" t="s">
        <v>2620</v>
      </c>
      <c r="D30" s="8">
        <v>26.136180659466948</v>
      </c>
      <c r="E30" s="8">
        <v>-23.180988721155064</v>
      </c>
      <c r="F30" s="8">
        <v>-10.005615010323153</v>
      </c>
      <c r="G30" s="8">
        <v>1.4775959691564997</v>
      </c>
      <c r="H30" s="8">
        <v>1.4775959691553833</v>
      </c>
      <c r="I30" s="8">
        <v>-10.005615010323153</v>
      </c>
    </row>
    <row r="31" spans="1:9" x14ac:dyDescent="0.25">
      <c r="A31">
        <v>5</v>
      </c>
      <c r="B31">
        <v>2</v>
      </c>
      <c r="C31" t="s">
        <v>2620</v>
      </c>
      <c r="D31" s="8">
        <v>4.0967585381771237</v>
      </c>
      <c r="E31" s="8">
        <v>4.0967585381750169</v>
      </c>
      <c r="F31" s="8">
        <v>2.5358329176991785</v>
      </c>
      <c r="G31" s="8">
        <v>28.797669912672283</v>
      </c>
      <c r="H31" s="8">
        <v>-20.604152836320139</v>
      </c>
      <c r="I31" s="8">
        <v>2.5358329176991785</v>
      </c>
    </row>
    <row r="32" spans="1:9" x14ac:dyDescent="0.25">
      <c r="A32">
        <v>6</v>
      </c>
      <c r="B32">
        <v>2</v>
      </c>
      <c r="C32" t="s">
        <v>2620</v>
      </c>
      <c r="D32" s="8">
        <v>13.628908052467345</v>
      </c>
      <c r="E32" s="8">
        <v>-9.1401712292346389</v>
      </c>
      <c r="F32" s="8">
        <v>2.5358329177058065</v>
      </c>
      <c r="G32" s="8">
        <v>17.136159944297766</v>
      </c>
      <c r="H32" s="8">
        <v>-12.647423121065064</v>
      </c>
      <c r="I32" s="8">
        <v>2.5358329177058065</v>
      </c>
    </row>
    <row r="33" spans="1:9" x14ac:dyDescent="0.25">
      <c r="A33">
        <v>7</v>
      </c>
      <c r="B33">
        <v>2</v>
      </c>
      <c r="C33" t="s">
        <v>2620</v>
      </c>
      <c r="D33" s="8">
        <v>12.858358132812356</v>
      </c>
      <c r="E33" s="8">
        <v>-16.92522493254932</v>
      </c>
      <c r="F33" s="8">
        <v>-3.3511183215299596</v>
      </c>
      <c r="G33" s="8">
        <v>8.2235038445547453</v>
      </c>
      <c r="H33" s="8">
        <v>-12.290370644291709</v>
      </c>
      <c r="I33" s="8">
        <v>-3.3511183215299596</v>
      </c>
    </row>
    <row r="34" spans="1:9" x14ac:dyDescent="0.25">
      <c r="A34">
        <v>8</v>
      </c>
      <c r="B34">
        <v>2</v>
      </c>
      <c r="C34" t="s">
        <v>2620</v>
      </c>
      <c r="D34" s="8">
        <v>18.542636512289555</v>
      </c>
      <c r="E34" s="8">
        <v>-25.966093017562258</v>
      </c>
      <c r="F34" s="8">
        <v>-3.351118321529643</v>
      </c>
      <c r="G34" s="8">
        <v>-14.099765156924104</v>
      </c>
      <c r="H34" s="8">
        <v>6.676308651651401</v>
      </c>
      <c r="I34" s="8">
        <v>-3.351118321529643</v>
      </c>
    </row>
    <row r="35" spans="1:9" x14ac:dyDescent="0.25">
      <c r="A35">
        <v>9</v>
      </c>
      <c r="B35">
        <v>2</v>
      </c>
      <c r="C35" t="s">
        <v>2620</v>
      </c>
      <c r="D35" s="8">
        <v>-14.099765156923437</v>
      </c>
      <c r="E35" s="8">
        <v>6.6763086516518175</v>
      </c>
      <c r="F35" s="8">
        <v>-0.45845083110438711</v>
      </c>
      <c r="G35" s="8">
        <v>-19.941160243780867</v>
      </c>
      <c r="H35" s="8">
        <v>12.517703738509246</v>
      </c>
      <c r="I35" s="8">
        <v>-0.45845083110438711</v>
      </c>
    </row>
    <row r="36" spans="1:9" x14ac:dyDescent="0.25">
      <c r="A36">
        <v>10</v>
      </c>
      <c r="B36">
        <v>2</v>
      </c>
      <c r="C36" t="s">
        <v>2620</v>
      </c>
      <c r="D36" s="8">
        <v>-18.831166163353704</v>
      </c>
      <c r="E36" s="8">
        <v>13.627697818936408</v>
      </c>
      <c r="F36" s="8">
        <v>1.2737362349334769</v>
      </c>
      <c r="G36" s="8">
        <v>-2.6017341722085896</v>
      </c>
      <c r="H36" s="8">
        <v>-2.6017341722087042</v>
      </c>
      <c r="I36" s="8">
        <v>1.2737362349334769</v>
      </c>
    </row>
    <row r="37" spans="1:9" x14ac:dyDescent="0.25">
      <c r="A37">
        <v>11</v>
      </c>
      <c r="B37">
        <v>2</v>
      </c>
      <c r="C37" t="s">
        <v>2620</v>
      </c>
      <c r="D37" s="8">
        <v>-2.6017341722081015</v>
      </c>
      <c r="E37" s="8">
        <v>-2.6017341722079914</v>
      </c>
      <c r="F37" s="8">
        <v>-1.2737362349342689</v>
      </c>
      <c r="G37" s="8">
        <v>-18.831166163363303</v>
      </c>
      <c r="H37" s="8">
        <v>13.627697818947208</v>
      </c>
      <c r="I37" s="8">
        <v>-1.2737362349342689</v>
      </c>
    </row>
    <row r="38" spans="1:9" x14ac:dyDescent="0.25">
      <c r="A38">
        <v>12</v>
      </c>
      <c r="B38">
        <v>2</v>
      </c>
      <c r="C38" t="s">
        <v>2620</v>
      </c>
      <c r="D38" s="8">
        <v>-19.941160243791654</v>
      </c>
      <c r="E38" s="8">
        <v>12.51770373851895</v>
      </c>
      <c r="F38" s="8">
        <v>0.45845083110414858</v>
      </c>
      <c r="G38" s="8">
        <v>-14.099765156937277</v>
      </c>
      <c r="H38" s="8">
        <v>6.6763086516645762</v>
      </c>
      <c r="I38" s="8">
        <v>0.45845083110414858</v>
      </c>
    </row>
    <row r="39" spans="1:9" x14ac:dyDescent="0.25">
      <c r="A39">
        <v>13</v>
      </c>
      <c r="B39">
        <v>2</v>
      </c>
      <c r="C39" t="s">
        <v>2620</v>
      </c>
      <c r="D39" s="8">
        <v>-14.099765156938449</v>
      </c>
      <c r="E39" s="8">
        <v>6.6763086516634651</v>
      </c>
      <c r="F39" s="8">
        <v>3.351118321530572</v>
      </c>
      <c r="G39" s="8">
        <v>18.542636512284286</v>
      </c>
      <c r="H39" s="8">
        <v>-25.96609301755927</v>
      </c>
      <c r="I39" s="8">
        <v>3.351118321530572</v>
      </c>
    </row>
    <row r="40" spans="1:9" x14ac:dyDescent="0.25">
      <c r="A40">
        <v>14</v>
      </c>
      <c r="B40">
        <v>2</v>
      </c>
      <c r="C40" t="s">
        <v>2620</v>
      </c>
      <c r="D40" s="8">
        <v>8.223503844553731</v>
      </c>
      <c r="E40" s="8">
        <v>-12.290370644290695</v>
      </c>
      <c r="F40" s="8">
        <v>3.3511183215344094</v>
      </c>
      <c r="G40" s="8">
        <v>12.85835813281755</v>
      </c>
      <c r="H40" s="8">
        <v>-16.925224932554514</v>
      </c>
      <c r="I40" s="8">
        <v>3.3511183215344094</v>
      </c>
    </row>
    <row r="41" spans="1:9" x14ac:dyDescent="0.25">
      <c r="A41">
        <v>15</v>
      </c>
      <c r="B41">
        <v>2</v>
      </c>
      <c r="C41" t="s">
        <v>2620</v>
      </c>
      <c r="D41" s="8">
        <v>17.136159944303259</v>
      </c>
      <c r="E41" s="8">
        <v>-12.647423121066872</v>
      </c>
      <c r="F41" s="8">
        <v>-2.5358329177000352</v>
      </c>
      <c r="G41" s="8">
        <v>13.628908052480917</v>
      </c>
      <c r="H41" s="8">
        <v>-9.1401712292445296</v>
      </c>
      <c r="I41" s="8">
        <v>-2.5358329177000352</v>
      </c>
    </row>
    <row r="42" spans="1:9" x14ac:dyDescent="0.25">
      <c r="A42">
        <v>16</v>
      </c>
      <c r="B42">
        <v>2</v>
      </c>
      <c r="C42" t="s">
        <v>2620</v>
      </c>
      <c r="D42" s="8">
        <v>28.797669912690765</v>
      </c>
      <c r="E42" s="8">
        <v>-20.604152836342827</v>
      </c>
      <c r="F42" s="8">
        <v>-2.5358329177014065</v>
      </c>
      <c r="G42" s="8">
        <v>4.0967585381739156</v>
      </c>
      <c r="H42" s="8">
        <v>4.0967585381740204</v>
      </c>
      <c r="I42" s="8">
        <v>-2.5358329177014065</v>
      </c>
    </row>
    <row r="43" spans="1:9" x14ac:dyDescent="0.25">
      <c r="A43">
        <v>17</v>
      </c>
      <c r="B43">
        <v>2</v>
      </c>
      <c r="C43" t="s">
        <v>2620</v>
      </c>
      <c r="D43" s="8">
        <v>1.4775959691536746</v>
      </c>
      <c r="E43" s="8">
        <v>1.4775959691549088</v>
      </c>
      <c r="F43" s="8">
        <v>10.005615010331715</v>
      </c>
      <c r="G43" s="8">
        <v>26.136180659485387</v>
      </c>
      <c r="H43" s="8">
        <v>-23.180988721176806</v>
      </c>
      <c r="I43" s="8">
        <v>10.005615010331715</v>
      </c>
    </row>
    <row r="44" spans="1:9" x14ac:dyDescent="0.25">
      <c r="A44">
        <v>18</v>
      </c>
      <c r="B44">
        <v>2</v>
      </c>
      <c r="C44" t="s">
        <v>2620</v>
      </c>
      <c r="D44" s="8">
        <v>12.516935939306594</v>
      </c>
      <c r="E44" s="8">
        <v>-10.871098524565982</v>
      </c>
      <c r="F44" s="8">
        <v>10.005615010328899</v>
      </c>
      <c r="G44" s="8">
        <v>24.210953171239666</v>
      </c>
      <c r="H44" s="8">
        <v>-22.565115756499054</v>
      </c>
      <c r="I44" s="8">
        <v>10.005615010328899</v>
      </c>
    </row>
    <row r="45" spans="1:9" x14ac:dyDescent="0.25">
      <c r="A45">
        <v>19</v>
      </c>
      <c r="B45">
        <v>2</v>
      </c>
      <c r="C45" t="s">
        <v>2620</v>
      </c>
      <c r="D45" s="8">
        <v>21.615757669804246</v>
      </c>
      <c r="E45" s="8">
        <v>-25.160311257935305</v>
      </c>
      <c r="F45" s="8">
        <v>-7.0116355111354824</v>
      </c>
      <c r="G45" s="8">
        <v>13.42094041903005</v>
      </c>
      <c r="H45" s="8">
        <v>-16.965494007161105</v>
      </c>
      <c r="I45" s="8">
        <v>-7.0116355111354824</v>
      </c>
    </row>
    <row r="46" spans="1:9" x14ac:dyDescent="0.25">
      <c r="A46">
        <v>20</v>
      </c>
      <c r="B46">
        <v>2</v>
      </c>
      <c r="C46" t="s">
        <v>2620</v>
      </c>
      <c r="D46" s="8">
        <v>-14.441438233603995</v>
      </c>
      <c r="E46" s="8">
        <v>10.896884645472932</v>
      </c>
      <c r="F46" s="8">
        <v>-7.0116355111355029</v>
      </c>
      <c r="G46" s="8">
        <v>-30.831072735153199</v>
      </c>
      <c r="H46" s="8">
        <v>27.286519147022133</v>
      </c>
      <c r="I46" s="8">
        <v>-7.0116355111355029</v>
      </c>
    </row>
    <row r="47" spans="1:9" x14ac:dyDescent="0.25">
      <c r="A47">
        <v>21</v>
      </c>
      <c r="B47">
        <v>2</v>
      </c>
      <c r="C47" t="s">
        <v>2620</v>
      </c>
      <c r="D47" s="8">
        <v>-21.688934490619857</v>
      </c>
      <c r="E47" s="8">
        <v>-21.688934490619744</v>
      </c>
      <c r="F47" s="8">
        <v>2.3489117477836521E-15</v>
      </c>
      <c r="G47" s="8">
        <v>-21.688934490619744</v>
      </c>
      <c r="H47" s="8">
        <v>-21.688934490619857</v>
      </c>
      <c r="I47" s="8">
        <v>2.3489117477836521E-15</v>
      </c>
    </row>
    <row r="48" spans="1:9" x14ac:dyDescent="0.25">
      <c r="A48">
        <v>22</v>
      </c>
      <c r="B48">
        <v>2</v>
      </c>
      <c r="C48" t="s">
        <v>2620</v>
      </c>
      <c r="D48" s="8">
        <v>-3.0562978316799061</v>
      </c>
      <c r="E48" s="8">
        <v>-3.0562978316799025</v>
      </c>
      <c r="F48" s="8">
        <v>1.9208832892345445E-18</v>
      </c>
      <c r="G48" s="8">
        <v>-3.0562978316799061</v>
      </c>
      <c r="H48" s="8">
        <v>-3.0562978316799025</v>
      </c>
      <c r="I48" s="8">
        <v>1.9208832892345445E-18</v>
      </c>
    </row>
    <row r="49" spans="1:9" x14ac:dyDescent="0.25">
      <c r="A49">
        <v>23</v>
      </c>
      <c r="B49">
        <v>2</v>
      </c>
      <c r="C49" t="s">
        <v>2620</v>
      </c>
      <c r="D49" s="8">
        <v>-21.688934490623932</v>
      </c>
      <c r="E49" s="8">
        <v>-21.688934490623925</v>
      </c>
      <c r="F49" s="8">
        <v>1.0362845946104348E-16</v>
      </c>
      <c r="G49" s="8">
        <v>-21.688934490623929</v>
      </c>
      <c r="H49" s="8">
        <v>-21.688934490623929</v>
      </c>
      <c r="I49" s="8">
        <v>1.0362845946104348E-16</v>
      </c>
    </row>
    <row r="50" spans="1:9" x14ac:dyDescent="0.25">
      <c r="A50">
        <v>24</v>
      </c>
      <c r="B50">
        <v>2</v>
      </c>
      <c r="C50" t="s">
        <v>2620</v>
      </c>
      <c r="D50" s="8">
        <v>-29.897042952045201</v>
      </c>
      <c r="E50" s="8">
        <v>23.532601303846132</v>
      </c>
      <c r="F50" s="8">
        <v>7.011635511133953</v>
      </c>
      <c r="G50" s="8">
        <v>28.854950486409901</v>
      </c>
      <c r="H50" s="8">
        <v>-35.219392134608967</v>
      </c>
      <c r="I50" s="8">
        <v>7.011635511133953</v>
      </c>
    </row>
    <row r="51" spans="1:9" x14ac:dyDescent="0.25">
      <c r="A51">
        <v>25</v>
      </c>
      <c r="B51">
        <v>2</v>
      </c>
      <c r="C51" t="s">
        <v>2620</v>
      </c>
      <c r="D51" s="8">
        <v>28.854950486417501</v>
      </c>
      <c r="E51" s="8">
        <v>-35.219392134621749</v>
      </c>
      <c r="F51" s="8">
        <v>-7.0116355111355029</v>
      </c>
      <c r="G51" s="8">
        <v>-29.897042952050604</v>
      </c>
      <c r="H51" s="8">
        <v>23.532601303846356</v>
      </c>
      <c r="I51" s="8">
        <v>-7.0116355111355029</v>
      </c>
    </row>
    <row r="52" spans="1:9" x14ac:dyDescent="0.25">
      <c r="A52">
        <v>1</v>
      </c>
      <c r="B52">
        <v>3</v>
      </c>
      <c r="C52" t="s">
        <v>2621</v>
      </c>
      <c r="D52" s="8">
        <v>1.7955451209568873</v>
      </c>
      <c r="E52" s="8">
        <v>-4.6301467596784569</v>
      </c>
      <c r="F52" s="8">
        <v>2.4356142507791709</v>
      </c>
      <c r="G52" s="8">
        <v>7.4887713723269584</v>
      </c>
      <c r="H52" s="8">
        <v>-10.323373011048528</v>
      </c>
      <c r="I52" s="8">
        <v>2.4356142507791709</v>
      </c>
    </row>
    <row r="53" spans="1:9" x14ac:dyDescent="0.25">
      <c r="A53">
        <v>2</v>
      </c>
      <c r="B53">
        <v>3</v>
      </c>
      <c r="C53" t="s">
        <v>2621</v>
      </c>
      <c r="D53" s="8">
        <v>17.167255999656859</v>
      </c>
      <c r="E53" s="8">
        <v>-20.001857638375185</v>
      </c>
      <c r="F53" s="8">
        <v>2.4356142507793823</v>
      </c>
      <c r="G53" s="8">
        <v>20.013869125341969</v>
      </c>
      <c r="H53" s="8">
        <v>-22.848470764060295</v>
      </c>
      <c r="I53" s="8">
        <v>2.4356142507793823</v>
      </c>
    </row>
    <row r="54" spans="1:9" x14ac:dyDescent="0.25">
      <c r="A54">
        <v>3</v>
      </c>
      <c r="B54">
        <v>3</v>
      </c>
      <c r="C54" t="s">
        <v>2621</v>
      </c>
      <c r="D54" s="8">
        <v>21.7835331810317</v>
      </c>
      <c r="E54" s="8">
        <v>-21.078806708370955</v>
      </c>
      <c r="F54" s="8">
        <v>-9.1684504749200517</v>
      </c>
      <c r="G54" s="8">
        <v>11.067948208678002</v>
      </c>
      <c r="H54" s="8">
        <v>-10.363221736017257</v>
      </c>
      <c r="I54" s="8">
        <v>-9.1684504749200517</v>
      </c>
    </row>
    <row r="55" spans="1:9" x14ac:dyDescent="0.25">
      <c r="A55">
        <v>4</v>
      </c>
      <c r="B55">
        <v>3</v>
      </c>
      <c r="C55" t="s">
        <v>2621</v>
      </c>
      <c r="D55" s="8">
        <v>23.228101546632868</v>
      </c>
      <c r="E55" s="8">
        <v>-21.962726259823054</v>
      </c>
      <c r="F55" s="8">
        <v>-9.1684504749146623</v>
      </c>
      <c r="G55" s="8">
        <v>0.63268764340531314</v>
      </c>
      <c r="H55" s="8">
        <v>0.63268764340450112</v>
      </c>
      <c r="I55" s="8">
        <v>-9.1684504749146623</v>
      </c>
    </row>
    <row r="56" spans="1:9" x14ac:dyDescent="0.25">
      <c r="A56">
        <v>5</v>
      </c>
      <c r="B56">
        <v>3</v>
      </c>
      <c r="C56" t="s">
        <v>2621</v>
      </c>
      <c r="D56" s="8">
        <v>3.4714754071216998</v>
      </c>
      <c r="E56" s="8">
        <v>3.4714754071200078</v>
      </c>
      <c r="F56" s="8">
        <v>0.11743885561894812</v>
      </c>
      <c r="G56" s="8">
        <v>4.6154177955649152</v>
      </c>
      <c r="H56" s="8">
        <v>2.3275330186767924</v>
      </c>
      <c r="I56" s="8">
        <v>0.11743885561894812</v>
      </c>
    </row>
    <row r="57" spans="1:9" x14ac:dyDescent="0.25">
      <c r="A57">
        <v>6</v>
      </c>
      <c r="B57">
        <v>3</v>
      </c>
      <c r="C57" t="s">
        <v>2621</v>
      </c>
      <c r="D57" s="8">
        <v>2.4290512019062134</v>
      </c>
      <c r="E57" s="8">
        <v>1.3745753349535161</v>
      </c>
      <c r="F57" s="8">
        <v>0.11743885560852826</v>
      </c>
      <c r="G57" s="8">
        <v>2.5914781684588868</v>
      </c>
      <c r="H57" s="8">
        <v>1.2121483684008427</v>
      </c>
      <c r="I57" s="8">
        <v>0.11743885560852826</v>
      </c>
    </row>
    <row r="58" spans="1:9" x14ac:dyDescent="0.25">
      <c r="A58">
        <v>7</v>
      </c>
      <c r="B58">
        <v>3</v>
      </c>
      <c r="C58" t="s">
        <v>2621</v>
      </c>
      <c r="D58" s="8">
        <v>-0.32555528777107401</v>
      </c>
      <c r="E58" s="8">
        <v>-1.7048850878296173</v>
      </c>
      <c r="F58" s="8">
        <v>-2.9767164886869359</v>
      </c>
      <c r="G58" s="8">
        <v>-4.4425830554507062</v>
      </c>
      <c r="H58" s="8">
        <v>2.4121426798500152</v>
      </c>
      <c r="I58" s="8">
        <v>-2.9767164886869359</v>
      </c>
    </row>
    <row r="59" spans="1:9" x14ac:dyDescent="0.25">
      <c r="A59">
        <v>8</v>
      </c>
      <c r="B59">
        <v>3</v>
      </c>
      <c r="C59" t="s">
        <v>2621</v>
      </c>
      <c r="D59" s="8">
        <v>-9.2894442651042475</v>
      </c>
      <c r="E59" s="8">
        <v>5.5831793301881323</v>
      </c>
      <c r="F59" s="8">
        <v>-2.9767164886827313</v>
      </c>
      <c r="G59" s="8">
        <v>-38.284891741456171</v>
      </c>
      <c r="H59" s="8">
        <v>34.578626806540051</v>
      </c>
      <c r="I59" s="8">
        <v>-2.9767164886827313</v>
      </c>
    </row>
    <row r="60" spans="1:9" x14ac:dyDescent="0.25">
      <c r="A60">
        <v>9</v>
      </c>
      <c r="B60">
        <v>3</v>
      </c>
      <c r="C60" t="s">
        <v>2621</v>
      </c>
      <c r="D60" s="8">
        <v>-38.28489174145556</v>
      </c>
      <c r="E60" s="8">
        <v>34.578626806540889</v>
      </c>
      <c r="F60" s="8">
        <v>-8.4048998258367424E-2</v>
      </c>
      <c r="G60" s="8">
        <v>-39.355810086829649</v>
      </c>
      <c r="H60" s="8">
        <v>35.649545151914978</v>
      </c>
      <c r="I60" s="8">
        <v>-8.4048998258367424E-2</v>
      </c>
    </row>
    <row r="61" spans="1:9" x14ac:dyDescent="0.25">
      <c r="A61">
        <v>10</v>
      </c>
      <c r="B61">
        <v>3</v>
      </c>
      <c r="C61" t="s">
        <v>2621</v>
      </c>
      <c r="D61" s="8">
        <v>-39.484657789822379</v>
      </c>
      <c r="E61" s="8">
        <v>35.520697448922107</v>
      </c>
      <c r="F61" s="8">
        <v>2.9433266313254896</v>
      </c>
      <c r="G61" s="8">
        <v>-1.9819801704502036</v>
      </c>
      <c r="H61" s="8">
        <v>-1.9819801704500681</v>
      </c>
      <c r="I61" s="8">
        <v>2.9433266313254896</v>
      </c>
    </row>
    <row r="62" spans="1:9" x14ac:dyDescent="0.25">
      <c r="A62">
        <v>11</v>
      </c>
      <c r="B62">
        <v>3</v>
      </c>
      <c r="C62" t="s">
        <v>2621</v>
      </c>
      <c r="D62" s="8">
        <v>-2.637076753713401</v>
      </c>
      <c r="E62" s="8">
        <v>-2.6370767537133672</v>
      </c>
      <c r="F62" s="8">
        <v>1.0068466207442608</v>
      </c>
      <c r="G62" s="8">
        <v>10.19175570682874</v>
      </c>
      <c r="H62" s="8">
        <v>-15.465909214255507</v>
      </c>
      <c r="I62" s="8">
        <v>1.0068466207442608</v>
      </c>
    </row>
    <row r="63" spans="1:9" x14ac:dyDescent="0.25">
      <c r="A63">
        <v>12</v>
      </c>
      <c r="B63">
        <v>3</v>
      </c>
      <c r="C63" t="s">
        <v>2621</v>
      </c>
      <c r="D63" s="8">
        <v>10.320603409819595</v>
      </c>
      <c r="E63" s="8">
        <v>-15.33706151126461</v>
      </c>
      <c r="F63" s="8">
        <v>1.1415547599008444</v>
      </c>
      <c r="G63" s="8">
        <v>24.865832501890086</v>
      </c>
      <c r="H63" s="8">
        <v>-29.882290603335097</v>
      </c>
      <c r="I63" s="8">
        <v>1.1415547599008444</v>
      </c>
    </row>
    <row r="64" spans="1:9" x14ac:dyDescent="0.25">
      <c r="A64">
        <v>13</v>
      </c>
      <c r="B64">
        <v>3</v>
      </c>
      <c r="C64" t="s">
        <v>2621</v>
      </c>
      <c r="D64" s="8">
        <v>24.865832501892665</v>
      </c>
      <c r="E64" s="8">
        <v>-29.882290603332397</v>
      </c>
      <c r="F64" s="8">
        <v>1.1415547598982974</v>
      </c>
      <c r="G64" s="8">
        <v>35.985430625480909</v>
      </c>
      <c r="H64" s="8">
        <v>-41.001888726920633</v>
      </c>
      <c r="I64" s="8">
        <v>1.1415547598982974</v>
      </c>
    </row>
    <row r="65" spans="1:9" x14ac:dyDescent="0.25">
      <c r="A65">
        <v>14</v>
      </c>
      <c r="B65">
        <v>3</v>
      </c>
      <c r="C65" t="s">
        <v>2621</v>
      </c>
      <c r="D65" s="8">
        <v>16.36744734611738</v>
      </c>
      <c r="E65" s="8">
        <v>-19.115664014512689</v>
      </c>
      <c r="F65" s="8">
        <v>1.1415547599153659</v>
      </c>
      <c r="G65" s="8">
        <v>17.946305347126646</v>
      </c>
      <c r="H65" s="8">
        <v>-20.694522015521954</v>
      </c>
      <c r="I65" s="8">
        <v>1.1415547599153659</v>
      </c>
    </row>
    <row r="66" spans="1:9" x14ac:dyDescent="0.25">
      <c r="A66">
        <v>15</v>
      </c>
      <c r="B66">
        <v>3</v>
      </c>
      <c r="C66" t="s">
        <v>2621</v>
      </c>
      <c r="D66" s="8">
        <v>20.105525005896297</v>
      </c>
      <c r="E66" s="8">
        <v>-18.535302356749121</v>
      </c>
      <c r="F66" s="8">
        <v>-3.2899561405443802</v>
      </c>
      <c r="G66" s="8">
        <v>15.555262716376795</v>
      </c>
      <c r="H66" s="8">
        <v>-13.985040067229615</v>
      </c>
      <c r="I66" s="8">
        <v>-3.2899561405443802</v>
      </c>
    </row>
    <row r="67" spans="1:9" x14ac:dyDescent="0.25">
      <c r="A67">
        <v>16</v>
      </c>
      <c r="B67">
        <v>3</v>
      </c>
      <c r="C67" t="s">
        <v>2621</v>
      </c>
      <c r="D67" s="8">
        <v>33.479739416533249</v>
      </c>
      <c r="E67" s="8">
        <v>-30.613533043538798</v>
      </c>
      <c r="F67" s="8">
        <v>-3.2899561405481639</v>
      </c>
      <c r="G67" s="8">
        <v>1.4331031864971915</v>
      </c>
      <c r="H67" s="8">
        <v>1.433103186497259</v>
      </c>
      <c r="I67" s="8">
        <v>-3.2899561405481639</v>
      </c>
    </row>
    <row r="68" spans="1:9" x14ac:dyDescent="0.25">
      <c r="A68">
        <v>17</v>
      </c>
      <c r="B68">
        <v>3</v>
      </c>
      <c r="C68" t="s">
        <v>2621</v>
      </c>
      <c r="D68" s="8">
        <v>1.3168850864773636</v>
      </c>
      <c r="E68" s="8">
        <v>1.3168850864770589</v>
      </c>
      <c r="F68" s="8">
        <v>2.608920704737832</v>
      </c>
      <c r="G68" s="8">
        <v>7.7465040635913462</v>
      </c>
      <c r="H68" s="8">
        <v>-5.1127338906369237</v>
      </c>
      <c r="I68" s="8">
        <v>2.608920704737832</v>
      </c>
    </row>
    <row r="69" spans="1:9" x14ac:dyDescent="0.25">
      <c r="A69">
        <v>18</v>
      </c>
      <c r="B69">
        <v>3</v>
      </c>
      <c r="C69" t="s">
        <v>2621</v>
      </c>
      <c r="D69" s="8">
        <v>3.7825781255876172</v>
      </c>
      <c r="E69" s="8">
        <v>-2.3157503922400191</v>
      </c>
      <c r="F69" s="8">
        <v>2.6089207047372289</v>
      </c>
      <c r="G69" s="8">
        <v>6.8317423845010508</v>
      </c>
      <c r="H69" s="8">
        <v>-5.3649146511534527</v>
      </c>
      <c r="I69" s="8">
        <v>2.6089207047372289</v>
      </c>
    </row>
    <row r="70" spans="1:9" x14ac:dyDescent="0.25">
      <c r="A70">
        <v>19</v>
      </c>
      <c r="B70">
        <v>3</v>
      </c>
      <c r="C70" t="s">
        <v>2621</v>
      </c>
      <c r="D70" s="8">
        <v>5.5218179438665311</v>
      </c>
      <c r="E70" s="8">
        <v>-6.6748390917895124</v>
      </c>
      <c r="F70" s="8">
        <v>-5.9805332913680607</v>
      </c>
      <c r="G70" s="8">
        <v>-1.4679032569987527</v>
      </c>
      <c r="H70" s="8">
        <v>0.31488210907577174</v>
      </c>
      <c r="I70" s="8">
        <v>-5.9805332913680607</v>
      </c>
    </row>
    <row r="71" spans="1:9" x14ac:dyDescent="0.25">
      <c r="A71">
        <v>20</v>
      </c>
      <c r="B71">
        <v>3</v>
      </c>
      <c r="C71" t="s">
        <v>2621</v>
      </c>
      <c r="D71" s="8">
        <v>-25.232955339934463</v>
      </c>
      <c r="E71" s="8">
        <v>24.079934192011478</v>
      </c>
      <c r="F71" s="8">
        <v>-5.9805332913651847</v>
      </c>
      <c r="G71" s="8">
        <v>-39.212397741661498</v>
      </c>
      <c r="H71" s="8">
        <v>38.059376593738513</v>
      </c>
      <c r="I71" s="8">
        <v>-5.9805332913651847</v>
      </c>
    </row>
    <row r="72" spans="1:9" x14ac:dyDescent="0.25">
      <c r="A72">
        <v>21</v>
      </c>
      <c r="B72">
        <v>3</v>
      </c>
      <c r="C72" t="s">
        <v>2621</v>
      </c>
      <c r="D72" s="8">
        <v>-14.789686462167305</v>
      </c>
      <c r="E72" s="8">
        <v>-14.789686462167468</v>
      </c>
      <c r="F72" s="8">
        <v>-4.145138378441739E-15</v>
      </c>
      <c r="G72" s="8">
        <v>-14.789686462167479</v>
      </c>
      <c r="H72" s="8">
        <v>-14.789686462167294</v>
      </c>
      <c r="I72" s="8">
        <v>-4.145138378441739E-15</v>
      </c>
    </row>
    <row r="73" spans="1:9" x14ac:dyDescent="0.25">
      <c r="A73">
        <v>22</v>
      </c>
      <c r="B73">
        <v>3</v>
      </c>
      <c r="C73" t="s">
        <v>2621</v>
      </c>
      <c r="D73" s="8">
        <v>0.35477392376768402</v>
      </c>
      <c r="E73" s="8">
        <v>0.35477392376769434</v>
      </c>
      <c r="F73" s="8">
        <v>-5.526851171255652E-16</v>
      </c>
      <c r="G73" s="8">
        <v>0.35477392376769945</v>
      </c>
      <c r="H73" s="8">
        <v>0.35477392376767891</v>
      </c>
      <c r="I73" s="8">
        <v>-5.526851171255652E-16</v>
      </c>
    </row>
    <row r="74" spans="1:9" x14ac:dyDescent="0.25">
      <c r="A74">
        <v>23</v>
      </c>
      <c r="B74">
        <v>3</v>
      </c>
      <c r="C74" t="s">
        <v>2621</v>
      </c>
      <c r="D74" s="8">
        <v>-10.947485599788708</v>
      </c>
      <c r="E74" s="8">
        <v>-10.947485599788637</v>
      </c>
      <c r="F74" s="8">
        <v>2.763425585627826E-16</v>
      </c>
      <c r="G74" s="8">
        <v>-10.947485599788632</v>
      </c>
      <c r="H74" s="8">
        <v>-10.947485599788713</v>
      </c>
      <c r="I74" s="8">
        <v>2.763425585627826E-16</v>
      </c>
    </row>
    <row r="75" spans="1:9" x14ac:dyDescent="0.25">
      <c r="A75">
        <v>24</v>
      </c>
      <c r="B75">
        <v>3</v>
      </c>
      <c r="C75" t="s">
        <v>2621</v>
      </c>
      <c r="D75" s="8">
        <v>16.23494364794076</v>
      </c>
      <c r="E75" s="8">
        <v>-21.324627377349181</v>
      </c>
      <c r="F75" s="8">
        <v>2.435614250779063</v>
      </c>
      <c r="G75" s="8">
        <v>36.643476329531488</v>
      </c>
      <c r="H75" s="8">
        <v>-41.733160058939909</v>
      </c>
      <c r="I75" s="8">
        <v>2.435614250779063</v>
      </c>
    </row>
    <row r="76" spans="1:9" x14ac:dyDescent="0.25">
      <c r="A76">
        <v>25</v>
      </c>
      <c r="B76">
        <v>3</v>
      </c>
      <c r="C76" t="s">
        <v>2621</v>
      </c>
      <c r="D76" s="8">
        <v>-2.9147913817367663</v>
      </c>
      <c r="E76" s="8">
        <v>0.84447825692642997</v>
      </c>
      <c r="F76" s="8">
        <v>-5.9805332913651794</v>
      </c>
      <c r="G76" s="8">
        <v>-53.026958811832429</v>
      </c>
      <c r="H76" s="8">
        <v>50.956645687022089</v>
      </c>
      <c r="I76" s="8">
        <v>-5.9805332913651794</v>
      </c>
    </row>
    <row r="77" spans="1:9" x14ac:dyDescent="0.25">
      <c r="A77">
        <v>1</v>
      </c>
      <c r="B77">
        <v>4</v>
      </c>
      <c r="C77" t="s">
        <v>2622</v>
      </c>
      <c r="D77" s="8">
        <v>-39.212397741739885</v>
      </c>
      <c r="E77" s="8">
        <v>38.059376593815394</v>
      </c>
      <c r="F77" s="8">
        <v>5.9805332913820779</v>
      </c>
      <c r="G77" s="8">
        <v>-25.23295533997338</v>
      </c>
      <c r="H77" s="8">
        <v>24.079934192048889</v>
      </c>
      <c r="I77" s="8">
        <v>5.9805332913820779</v>
      </c>
    </row>
    <row r="78" spans="1:9" x14ac:dyDescent="0.25">
      <c r="A78">
        <v>2</v>
      </c>
      <c r="B78">
        <v>4</v>
      </c>
      <c r="C78" t="s">
        <v>2622</v>
      </c>
      <c r="D78" s="8">
        <v>-1.4679032569688926</v>
      </c>
      <c r="E78" s="8">
        <v>0.31488210904247471</v>
      </c>
      <c r="F78" s="8">
        <v>5.9805332913806097</v>
      </c>
      <c r="G78" s="8">
        <v>5.5218179439116026</v>
      </c>
      <c r="H78" s="8">
        <v>-6.6748390918380212</v>
      </c>
      <c r="I78" s="8">
        <v>5.9805332913806097</v>
      </c>
    </row>
    <row r="79" spans="1:9" x14ac:dyDescent="0.25">
      <c r="A79">
        <v>3</v>
      </c>
      <c r="B79">
        <v>4</v>
      </c>
      <c r="C79" t="s">
        <v>2622</v>
      </c>
      <c r="D79" s="8">
        <v>6.8317423845533964</v>
      </c>
      <c r="E79" s="8">
        <v>-5.3649146511987302</v>
      </c>
      <c r="F79" s="8">
        <v>-2.6089207047587881</v>
      </c>
      <c r="G79" s="8">
        <v>3.7825781256137767</v>
      </c>
      <c r="H79" s="8">
        <v>-2.3157503922591096</v>
      </c>
      <c r="I79" s="8">
        <v>-2.6089207047587881</v>
      </c>
    </row>
    <row r="80" spans="1:9" x14ac:dyDescent="0.25">
      <c r="A80">
        <v>4</v>
      </c>
      <c r="B80">
        <v>4</v>
      </c>
      <c r="C80" t="s">
        <v>2622</v>
      </c>
      <c r="D80" s="8">
        <v>7.746504063645963</v>
      </c>
      <c r="E80" s="8">
        <v>-5.1127338906787383</v>
      </c>
      <c r="F80" s="8">
        <v>-2.6089207047566561</v>
      </c>
      <c r="G80" s="8">
        <v>1.3168850864836124</v>
      </c>
      <c r="H80" s="8">
        <v>1.3168850864836124</v>
      </c>
      <c r="I80" s="8">
        <v>-2.6089207047566561</v>
      </c>
    </row>
    <row r="81" spans="1:9" x14ac:dyDescent="0.25">
      <c r="A81">
        <v>5</v>
      </c>
      <c r="B81">
        <v>4</v>
      </c>
      <c r="C81" t="s">
        <v>2622</v>
      </c>
      <c r="D81" s="8">
        <v>1.4331031865130079</v>
      </c>
      <c r="E81" s="8">
        <v>1.4331031865126695</v>
      </c>
      <c r="F81" s="8">
        <v>3.2899561405502511</v>
      </c>
      <c r="G81" s="8">
        <v>33.479739416569338</v>
      </c>
      <c r="H81" s="8">
        <v>-30.613533043543661</v>
      </c>
      <c r="I81" s="8">
        <v>3.2899561405502511</v>
      </c>
    </row>
    <row r="82" spans="1:9" x14ac:dyDescent="0.25">
      <c r="A82">
        <v>6</v>
      </c>
      <c r="B82">
        <v>4</v>
      </c>
      <c r="C82" t="s">
        <v>2622</v>
      </c>
      <c r="D82" s="8">
        <v>15.555262716390114</v>
      </c>
      <c r="E82" s="8">
        <v>-13.985040067234515</v>
      </c>
      <c r="F82" s="8">
        <v>3.2899561405694935</v>
      </c>
      <c r="G82" s="8">
        <v>20.105525005944905</v>
      </c>
      <c r="H82" s="8">
        <v>-18.535302356789302</v>
      </c>
      <c r="I82" s="8">
        <v>3.2899561405694935</v>
      </c>
    </row>
    <row r="83" spans="1:9" x14ac:dyDescent="0.25">
      <c r="A83">
        <v>7</v>
      </c>
      <c r="B83">
        <v>4</v>
      </c>
      <c r="C83" t="s">
        <v>2622</v>
      </c>
      <c r="D83" s="8">
        <v>17.946305347162053</v>
      </c>
      <c r="E83" s="8">
        <v>-20.694522015572097</v>
      </c>
      <c r="F83" s="8">
        <v>-1.1415547599055849</v>
      </c>
      <c r="G83" s="8">
        <v>16.367447346167484</v>
      </c>
      <c r="H83" s="8">
        <v>-19.115664014577529</v>
      </c>
      <c r="I83" s="8">
        <v>-1.1415547599055849</v>
      </c>
    </row>
    <row r="84" spans="1:9" x14ac:dyDescent="0.25">
      <c r="A84">
        <v>8</v>
      </c>
      <c r="B84">
        <v>4</v>
      </c>
      <c r="C84" t="s">
        <v>2622</v>
      </c>
      <c r="D84" s="8">
        <v>35.985430625605538</v>
      </c>
      <c r="E84" s="8">
        <v>-41.001888727037574</v>
      </c>
      <c r="F84" s="8">
        <v>-1.1415547599086566</v>
      </c>
      <c r="G84" s="8">
        <v>24.865832501916657</v>
      </c>
      <c r="H84" s="8">
        <v>-29.8822906033487</v>
      </c>
      <c r="I84" s="8">
        <v>-1.1415547599086566</v>
      </c>
    </row>
    <row r="85" spans="1:9" x14ac:dyDescent="0.25">
      <c r="A85">
        <v>9</v>
      </c>
      <c r="B85">
        <v>4</v>
      </c>
      <c r="C85" t="s">
        <v>2622</v>
      </c>
      <c r="D85" s="8">
        <v>24.865832501916806</v>
      </c>
      <c r="E85" s="8">
        <v>-29.882290603348366</v>
      </c>
      <c r="F85" s="8">
        <v>-1.1415547599081817</v>
      </c>
      <c r="G85" s="8">
        <v>10.320603409752827</v>
      </c>
      <c r="H85" s="8">
        <v>-15.337061511184391</v>
      </c>
      <c r="I85" s="8">
        <v>-1.1415547599081817</v>
      </c>
    </row>
    <row r="86" spans="1:9" x14ac:dyDescent="0.25">
      <c r="A86">
        <v>10</v>
      </c>
      <c r="B86">
        <v>4</v>
      </c>
      <c r="C86" t="s">
        <v>2622</v>
      </c>
      <c r="D86" s="8">
        <v>10.191755706749211</v>
      </c>
      <c r="E86" s="8">
        <v>-15.46590921418799</v>
      </c>
      <c r="F86" s="8">
        <v>-1.0068466207384892</v>
      </c>
      <c r="G86" s="8">
        <v>-2.6370767537193895</v>
      </c>
      <c r="H86" s="8">
        <v>-2.6370767537193895</v>
      </c>
      <c r="I86" s="8">
        <v>-1.0068466207384892</v>
      </c>
    </row>
    <row r="87" spans="1:9" x14ac:dyDescent="0.25">
      <c r="A87">
        <v>11</v>
      </c>
      <c r="B87">
        <v>4</v>
      </c>
      <c r="C87" t="s">
        <v>2622</v>
      </c>
      <c r="D87" s="8">
        <v>-1.9819801704558653</v>
      </c>
      <c r="E87" s="8">
        <v>-1.9819801704556961</v>
      </c>
      <c r="F87" s="8">
        <v>-2.9433266313326349</v>
      </c>
      <c r="G87" s="8">
        <v>-39.484657789919133</v>
      </c>
      <c r="H87" s="8">
        <v>35.520697449007578</v>
      </c>
      <c r="I87" s="8">
        <v>-2.9433266313326349</v>
      </c>
    </row>
    <row r="88" spans="1:9" x14ac:dyDescent="0.25">
      <c r="A88">
        <v>12</v>
      </c>
      <c r="B88">
        <v>4</v>
      </c>
      <c r="C88" t="s">
        <v>2622</v>
      </c>
      <c r="D88" s="8">
        <v>-39.35581008691387</v>
      </c>
      <c r="E88" s="8">
        <v>35.649545152012642</v>
      </c>
      <c r="F88" s="8">
        <v>8.4048998265020269E-2</v>
      </c>
      <c r="G88" s="8">
        <v>-38.284891741455084</v>
      </c>
      <c r="H88" s="8">
        <v>34.578626806553856</v>
      </c>
      <c r="I88" s="8">
        <v>8.4048998265020269E-2</v>
      </c>
    </row>
    <row r="89" spans="1:9" x14ac:dyDescent="0.25">
      <c r="A89">
        <v>13</v>
      </c>
      <c r="B89">
        <v>4</v>
      </c>
      <c r="C89" t="s">
        <v>2622</v>
      </c>
      <c r="D89" s="8">
        <v>-38.284891741459838</v>
      </c>
      <c r="E89" s="8">
        <v>34.578626806548762</v>
      </c>
      <c r="F89" s="8">
        <v>2.9767164886941342</v>
      </c>
      <c r="G89" s="8">
        <v>-9.2894442649968347</v>
      </c>
      <c r="H89" s="8">
        <v>5.5831793300857644</v>
      </c>
      <c r="I89" s="8">
        <v>2.9767164886941342</v>
      </c>
    </row>
    <row r="90" spans="1:9" x14ac:dyDescent="0.25">
      <c r="A90">
        <v>14</v>
      </c>
      <c r="B90">
        <v>4</v>
      </c>
      <c r="C90" t="s">
        <v>2622</v>
      </c>
      <c r="D90" s="8">
        <v>-4.442583055404695</v>
      </c>
      <c r="E90" s="8">
        <v>2.4121426797976864</v>
      </c>
      <c r="F90" s="8">
        <v>2.9767164886828827</v>
      </c>
      <c r="G90" s="8">
        <v>-0.3255552877293052</v>
      </c>
      <c r="H90" s="8">
        <v>-1.7048850878777029</v>
      </c>
      <c r="I90" s="8">
        <v>2.9767164886828827</v>
      </c>
    </row>
    <row r="91" spans="1:9" x14ac:dyDescent="0.25">
      <c r="A91">
        <v>15</v>
      </c>
      <c r="B91">
        <v>4</v>
      </c>
      <c r="C91" t="s">
        <v>2622</v>
      </c>
      <c r="D91" s="8">
        <v>2.5914781685079626</v>
      </c>
      <c r="E91" s="8">
        <v>1.212148368360189</v>
      </c>
      <c r="F91" s="8">
        <v>-0.11743885562676852</v>
      </c>
      <c r="G91" s="8">
        <v>2.4290512019293935</v>
      </c>
      <c r="H91" s="8">
        <v>1.3745753349387582</v>
      </c>
      <c r="I91" s="8">
        <v>-0.11743885562676852</v>
      </c>
    </row>
    <row r="92" spans="1:9" x14ac:dyDescent="0.25">
      <c r="A92">
        <v>16</v>
      </c>
      <c r="B92">
        <v>4</v>
      </c>
      <c r="C92" t="s">
        <v>2622</v>
      </c>
      <c r="D92" s="8">
        <v>4.615417795616775</v>
      </c>
      <c r="E92" s="8">
        <v>2.3275330186506351</v>
      </c>
      <c r="F92" s="8">
        <v>-0.11743885562304006</v>
      </c>
      <c r="G92" s="8">
        <v>3.4714754071337723</v>
      </c>
      <c r="H92" s="8">
        <v>3.4714754071336373</v>
      </c>
      <c r="I92" s="8">
        <v>-0.11743885562304006</v>
      </c>
    </row>
    <row r="93" spans="1:9" x14ac:dyDescent="0.25">
      <c r="A93">
        <v>17</v>
      </c>
      <c r="B93">
        <v>4</v>
      </c>
      <c r="C93" t="s">
        <v>2622</v>
      </c>
      <c r="D93" s="8">
        <v>0.63268764340890293</v>
      </c>
      <c r="E93" s="8">
        <v>0.63268764341032402</v>
      </c>
      <c r="F93" s="8">
        <v>9.1684504749425368</v>
      </c>
      <c r="G93" s="8">
        <v>23.228101546705382</v>
      </c>
      <c r="H93" s="8">
        <v>-21.962726259886153</v>
      </c>
      <c r="I93" s="8">
        <v>9.1684504749425368</v>
      </c>
    </row>
    <row r="94" spans="1:9" x14ac:dyDescent="0.25">
      <c r="A94">
        <v>18</v>
      </c>
      <c r="B94">
        <v>4</v>
      </c>
      <c r="C94" t="s">
        <v>2622</v>
      </c>
      <c r="D94" s="8">
        <v>11.067948208713354</v>
      </c>
      <c r="E94" s="8">
        <v>-10.363221736047375</v>
      </c>
      <c r="F94" s="8">
        <v>9.1684504749404052</v>
      </c>
      <c r="G94" s="8">
        <v>21.783533181091023</v>
      </c>
      <c r="H94" s="8">
        <v>-21.078806708425041</v>
      </c>
      <c r="I94" s="8">
        <v>9.1684504749404052</v>
      </c>
    </row>
    <row r="95" spans="1:9" x14ac:dyDescent="0.25">
      <c r="A95">
        <v>19</v>
      </c>
      <c r="B95">
        <v>4</v>
      </c>
      <c r="C95" t="s">
        <v>2622</v>
      </c>
      <c r="D95" s="8">
        <v>20.013869125395939</v>
      </c>
      <c r="E95" s="8">
        <v>-22.848470764120417</v>
      </c>
      <c r="F95" s="8">
        <v>-2.4356142507950689</v>
      </c>
      <c r="G95" s="8">
        <v>17.167255999692053</v>
      </c>
      <c r="H95" s="8">
        <v>-20.001857638416531</v>
      </c>
      <c r="I95" s="8">
        <v>-2.4356142507950689</v>
      </c>
    </row>
    <row r="96" spans="1:9" x14ac:dyDescent="0.25">
      <c r="A96">
        <v>20</v>
      </c>
      <c r="B96">
        <v>4</v>
      </c>
      <c r="C96" t="s">
        <v>2622</v>
      </c>
      <c r="D96" s="8">
        <v>7.4887713722937566</v>
      </c>
      <c r="E96" s="8">
        <v>-10.323373011018232</v>
      </c>
      <c r="F96" s="8">
        <v>-2.4356142507964669</v>
      </c>
      <c r="G96" s="8">
        <v>1.79554512088325</v>
      </c>
      <c r="H96" s="8">
        <v>-4.6301467596077259</v>
      </c>
      <c r="I96" s="8">
        <v>-2.4356142507964669</v>
      </c>
    </row>
    <row r="97" spans="1:9" x14ac:dyDescent="0.25">
      <c r="A97">
        <v>21</v>
      </c>
      <c r="B97">
        <v>4</v>
      </c>
      <c r="C97" t="s">
        <v>2622</v>
      </c>
      <c r="D97" s="8">
        <v>-10.947485599833307</v>
      </c>
      <c r="E97" s="8">
        <v>-10.947485599832977</v>
      </c>
      <c r="F97" s="8">
        <v>6.9085639640695651E-15</v>
      </c>
      <c r="G97" s="8">
        <v>-10.947485599832977</v>
      </c>
      <c r="H97" s="8">
        <v>-10.947485599833307</v>
      </c>
      <c r="I97" s="8">
        <v>6.9085639640695651E-15</v>
      </c>
    </row>
    <row r="98" spans="1:9" x14ac:dyDescent="0.25">
      <c r="A98">
        <v>22</v>
      </c>
      <c r="B98">
        <v>4</v>
      </c>
      <c r="C98" t="s">
        <v>2622</v>
      </c>
      <c r="D98" s="8">
        <v>0.35477392380057526</v>
      </c>
      <c r="E98" s="8">
        <v>0.35477392380053407</v>
      </c>
      <c r="F98" s="8">
        <v>0</v>
      </c>
      <c r="G98" s="8">
        <v>0.35477392380053407</v>
      </c>
      <c r="H98" s="8">
        <v>0.35477392380057526</v>
      </c>
      <c r="I98" s="8">
        <v>0</v>
      </c>
    </row>
    <row r="99" spans="1:9" x14ac:dyDescent="0.25">
      <c r="A99">
        <v>23</v>
      </c>
      <c r="B99">
        <v>4</v>
      </c>
      <c r="C99" t="s">
        <v>2622</v>
      </c>
      <c r="D99" s="8">
        <v>-14.789686462215027</v>
      </c>
      <c r="E99" s="8">
        <v>-14.789686462215069</v>
      </c>
      <c r="F99" s="8">
        <v>-5.526851171255652E-16</v>
      </c>
      <c r="G99" s="8">
        <v>-14.789686462215059</v>
      </c>
      <c r="H99" s="8">
        <v>-14.789686462215037</v>
      </c>
      <c r="I99" s="8">
        <v>-5.526851171255652E-16</v>
      </c>
    </row>
    <row r="100" spans="1:9" x14ac:dyDescent="0.25">
      <c r="A100">
        <v>24</v>
      </c>
      <c r="B100">
        <v>4</v>
      </c>
      <c r="C100" t="s">
        <v>2622</v>
      </c>
      <c r="D100" s="8">
        <v>-53.026958811916117</v>
      </c>
      <c r="E100" s="8">
        <v>50.956645687099609</v>
      </c>
      <c r="F100" s="8">
        <v>5.9805332913824403</v>
      </c>
      <c r="G100" s="8">
        <v>-2.914791381675748</v>
      </c>
      <c r="H100" s="8">
        <v>0.84447825685924616</v>
      </c>
      <c r="I100" s="8">
        <v>5.9805332913824403</v>
      </c>
    </row>
    <row r="101" spans="1:9" x14ac:dyDescent="0.25">
      <c r="A101">
        <v>25</v>
      </c>
      <c r="B101">
        <v>4</v>
      </c>
      <c r="C101" t="s">
        <v>2622</v>
      </c>
      <c r="D101" s="8">
        <v>36.643476329605015</v>
      </c>
      <c r="E101" s="8">
        <v>-41.733160059024478</v>
      </c>
      <c r="F101" s="8">
        <v>-2.4356142507964731</v>
      </c>
      <c r="G101" s="8">
        <v>16.234943647868363</v>
      </c>
      <c r="H101" s="8">
        <v>-21.324627377287833</v>
      </c>
      <c r="I101" s="8">
        <v>-2.4356142507964731</v>
      </c>
    </row>
    <row r="102" spans="1:9" x14ac:dyDescent="0.25">
      <c r="A102">
        <v>1</v>
      </c>
      <c r="B102">
        <v>5</v>
      </c>
      <c r="C102" t="s">
        <v>2623</v>
      </c>
      <c r="D102" s="8">
        <v>66.800657592818567</v>
      </c>
      <c r="E102" s="8">
        <v>-59.120791485203988</v>
      </c>
      <c r="F102" s="8">
        <v>-15.191876940789761</v>
      </c>
      <c r="G102" s="8">
        <v>31.289782839470892</v>
      </c>
      <c r="H102" s="8">
        <v>-23.609916731856313</v>
      </c>
      <c r="I102" s="8">
        <v>-15.191876940789761</v>
      </c>
    </row>
    <row r="103" spans="1:9" x14ac:dyDescent="0.25">
      <c r="A103">
        <v>2</v>
      </c>
      <c r="B103">
        <v>5</v>
      </c>
      <c r="C103" t="s">
        <v>2623</v>
      </c>
      <c r="D103" s="8">
        <v>-29.078704241222582</v>
      </c>
      <c r="E103" s="8">
        <v>36.758570348833629</v>
      </c>
      <c r="F103" s="8">
        <v>-15.191876940789379</v>
      </c>
      <c r="G103" s="8">
        <v>-46.834141617895575</v>
      </c>
      <c r="H103" s="8">
        <v>54.514007725506623</v>
      </c>
      <c r="I103" s="8">
        <v>-15.191876940789379</v>
      </c>
    </row>
    <row r="104" spans="1:9" x14ac:dyDescent="0.25">
      <c r="A104">
        <v>3</v>
      </c>
      <c r="B104">
        <v>5</v>
      </c>
      <c r="C104" t="s">
        <v>2623</v>
      </c>
      <c r="D104" s="8">
        <v>-52.457065204337418</v>
      </c>
      <c r="E104" s="8">
        <v>48.891084139062194</v>
      </c>
      <c r="F104" s="8">
        <v>21.678832522381708</v>
      </c>
      <c r="G104" s="8">
        <v>-27.120027868479934</v>
      </c>
      <c r="H104" s="8">
        <v>23.554046803204709</v>
      </c>
      <c r="I104" s="8">
        <v>21.678832522381708</v>
      </c>
    </row>
    <row r="105" spans="1:9" x14ac:dyDescent="0.25">
      <c r="A105">
        <v>4</v>
      </c>
      <c r="B105">
        <v>5</v>
      </c>
      <c r="C105" t="s">
        <v>2623</v>
      </c>
      <c r="D105" s="8">
        <v>-56.628391428845759</v>
      </c>
      <c r="E105" s="8">
        <v>50.225475562503362</v>
      </c>
      <c r="F105" s="8">
        <v>21.678832522366793</v>
      </c>
      <c r="G105" s="8">
        <v>-3.2014579331716333</v>
      </c>
      <c r="H105" s="8">
        <v>-3.2014579331707709</v>
      </c>
      <c r="I105" s="8">
        <v>21.678832522366793</v>
      </c>
    </row>
    <row r="106" spans="1:9" x14ac:dyDescent="0.25">
      <c r="A106">
        <v>5</v>
      </c>
      <c r="B106">
        <v>5</v>
      </c>
      <c r="C106" t="s">
        <v>2623</v>
      </c>
      <c r="D106" s="8">
        <v>-8.8763101660497608</v>
      </c>
      <c r="E106" s="8">
        <v>-8.8763101660452417</v>
      </c>
      <c r="F106" s="8">
        <v>-5.4943046550148935</v>
      </c>
      <c r="G106" s="8">
        <v>-62.394951477455976</v>
      </c>
      <c r="H106" s="8">
        <v>44.64233114536097</v>
      </c>
      <c r="I106" s="8">
        <v>-5.4943046550148935</v>
      </c>
    </row>
    <row r="107" spans="1:9" x14ac:dyDescent="0.25">
      <c r="A107">
        <v>6</v>
      </c>
      <c r="B107">
        <v>5</v>
      </c>
      <c r="C107" t="s">
        <v>2623</v>
      </c>
      <c r="D107" s="8">
        <v>-29.5293007803539</v>
      </c>
      <c r="E107" s="8">
        <v>19.803704330009175</v>
      </c>
      <c r="F107" s="8">
        <v>-5.4943046550230132</v>
      </c>
      <c r="G107" s="8">
        <v>-37.128346545977749</v>
      </c>
      <c r="H107" s="8">
        <v>27.402750095633024</v>
      </c>
      <c r="I107" s="8">
        <v>-5.4943046550230132</v>
      </c>
    </row>
    <row r="108" spans="1:9" x14ac:dyDescent="0.25">
      <c r="A108">
        <v>7</v>
      </c>
      <c r="B108">
        <v>5</v>
      </c>
      <c r="C108" t="s">
        <v>2623</v>
      </c>
      <c r="D108" s="8">
        <v>-27.859775954424322</v>
      </c>
      <c r="E108" s="8">
        <v>36.671320687189322</v>
      </c>
      <c r="F108" s="8">
        <v>7.2607563633125771</v>
      </c>
      <c r="G108" s="8">
        <v>-17.817591663202968</v>
      </c>
      <c r="H108" s="8">
        <v>26.629136395967969</v>
      </c>
      <c r="I108" s="8">
        <v>7.2607563633125771</v>
      </c>
    </row>
    <row r="109" spans="1:9" x14ac:dyDescent="0.25">
      <c r="A109">
        <v>8</v>
      </c>
      <c r="B109">
        <v>5</v>
      </c>
      <c r="C109" t="s">
        <v>2623</v>
      </c>
      <c r="D109" s="8">
        <v>-40.175712443293918</v>
      </c>
      <c r="E109" s="8">
        <v>56.259868204717847</v>
      </c>
      <c r="F109" s="8">
        <v>7.2607563633141687</v>
      </c>
      <c r="G109" s="8">
        <v>30.549491173335188</v>
      </c>
      <c r="H109" s="8">
        <v>-14.465335411911258</v>
      </c>
      <c r="I109" s="8">
        <v>7.2607563633141687</v>
      </c>
    </row>
    <row r="110" spans="1:9" x14ac:dyDescent="0.25">
      <c r="A110">
        <v>9</v>
      </c>
      <c r="B110">
        <v>5</v>
      </c>
      <c r="C110" t="s">
        <v>2623</v>
      </c>
      <c r="D110" s="8">
        <v>30.549491173333756</v>
      </c>
      <c r="E110" s="8">
        <v>-14.46533541191247</v>
      </c>
      <c r="F110" s="8">
        <v>0.99331013405951829</v>
      </c>
      <c r="G110" s="8">
        <v>43.205847194858293</v>
      </c>
      <c r="H110" s="8">
        <v>-27.121691433437007</v>
      </c>
      <c r="I110" s="8">
        <v>0.99331013405951829</v>
      </c>
    </row>
    <row r="111" spans="1:9" x14ac:dyDescent="0.25">
      <c r="A111">
        <v>10</v>
      </c>
      <c r="B111">
        <v>5</v>
      </c>
      <c r="C111" t="s">
        <v>2623</v>
      </c>
      <c r="D111" s="8">
        <v>40.800860020599849</v>
      </c>
      <c r="E111" s="8">
        <v>-29.526678607695395</v>
      </c>
      <c r="F111" s="8">
        <v>-2.7597618423558723</v>
      </c>
      <c r="G111" s="8">
        <v>5.6370907064520583</v>
      </c>
      <c r="H111" s="8">
        <v>5.6370907064523976</v>
      </c>
      <c r="I111" s="8">
        <v>-2.7597618423558723</v>
      </c>
    </row>
    <row r="112" spans="1:9" x14ac:dyDescent="0.25">
      <c r="A112">
        <v>11</v>
      </c>
      <c r="B112">
        <v>5</v>
      </c>
      <c r="C112" t="s">
        <v>2623</v>
      </c>
      <c r="D112" s="8">
        <v>5.6370907064514428</v>
      </c>
      <c r="E112" s="8">
        <v>5.6370907064513327</v>
      </c>
      <c r="F112" s="8">
        <v>2.7597618423575794</v>
      </c>
      <c r="G112" s="8">
        <v>40.800860020621116</v>
      </c>
      <c r="H112" s="8">
        <v>-29.526678607718338</v>
      </c>
      <c r="I112" s="8">
        <v>2.7597618423575794</v>
      </c>
    </row>
    <row r="113" spans="1:9" x14ac:dyDescent="0.25">
      <c r="A113">
        <v>12</v>
      </c>
      <c r="B113">
        <v>5</v>
      </c>
      <c r="C113" t="s">
        <v>2623</v>
      </c>
      <c r="D113" s="8">
        <v>43.205847194881223</v>
      </c>
      <c r="E113" s="8">
        <v>-27.12169143345826</v>
      </c>
      <c r="F113" s="8">
        <v>-0.99331013405897306</v>
      </c>
      <c r="G113" s="8">
        <v>30.549491173363577</v>
      </c>
      <c r="H113" s="8">
        <v>-14.465335411940613</v>
      </c>
      <c r="I113" s="8">
        <v>-0.99331013405897306</v>
      </c>
    </row>
    <row r="114" spans="1:9" x14ac:dyDescent="0.25">
      <c r="A114">
        <v>13</v>
      </c>
      <c r="B114">
        <v>5</v>
      </c>
      <c r="C114" t="s">
        <v>2623</v>
      </c>
      <c r="D114" s="8">
        <v>30.549491173366562</v>
      </c>
      <c r="E114" s="8">
        <v>-14.465335411938071</v>
      </c>
      <c r="F114" s="8">
        <v>-7.2607563633162808</v>
      </c>
      <c r="G114" s="8">
        <v>-40.17571244328316</v>
      </c>
      <c r="H114" s="8">
        <v>56.259868204711651</v>
      </c>
      <c r="I114" s="8">
        <v>-7.2607563633162808</v>
      </c>
    </row>
    <row r="115" spans="1:9" x14ac:dyDescent="0.25">
      <c r="A115">
        <v>14</v>
      </c>
      <c r="B115">
        <v>5</v>
      </c>
      <c r="C115" t="s">
        <v>2623</v>
      </c>
      <c r="D115" s="8">
        <v>-17.817591663201888</v>
      </c>
      <c r="E115" s="8">
        <v>26.629136395961623</v>
      </c>
      <c r="F115" s="8">
        <v>-7.2607563633241208</v>
      </c>
      <c r="G115" s="8">
        <v>-27.859775954439371</v>
      </c>
      <c r="H115" s="8">
        <v>36.671320687199113</v>
      </c>
      <c r="I115" s="8">
        <v>-7.2607563633241208</v>
      </c>
    </row>
    <row r="116" spans="1:9" x14ac:dyDescent="0.25">
      <c r="A116">
        <v>15</v>
      </c>
      <c r="B116">
        <v>5</v>
      </c>
      <c r="C116" t="s">
        <v>2623</v>
      </c>
      <c r="D116" s="8">
        <v>-37.128346545988585</v>
      </c>
      <c r="E116" s="8">
        <v>27.40275009565439</v>
      </c>
      <c r="F116" s="8">
        <v>5.4943046550220442</v>
      </c>
      <c r="G116" s="8">
        <v>-29.529300780366043</v>
      </c>
      <c r="H116" s="8">
        <v>19.803704330031849</v>
      </c>
      <c r="I116" s="8">
        <v>5.4943046550220442</v>
      </c>
    </row>
    <row r="117" spans="1:9" x14ac:dyDescent="0.25">
      <c r="A117">
        <v>16</v>
      </c>
      <c r="B117">
        <v>5</v>
      </c>
      <c r="C117" t="s">
        <v>2623</v>
      </c>
      <c r="D117" s="8">
        <v>-62.394951477497429</v>
      </c>
      <c r="E117" s="8">
        <v>44.642331145408193</v>
      </c>
      <c r="F117" s="8">
        <v>5.4943046550196675</v>
      </c>
      <c r="G117" s="8">
        <v>-8.8763101660447301</v>
      </c>
      <c r="H117" s="8">
        <v>-8.8763101660445063</v>
      </c>
      <c r="I117" s="8">
        <v>5.4943046550196675</v>
      </c>
    </row>
    <row r="118" spans="1:9" x14ac:dyDescent="0.25">
      <c r="A118">
        <v>17</v>
      </c>
      <c r="B118">
        <v>5</v>
      </c>
      <c r="C118" t="s">
        <v>2623</v>
      </c>
      <c r="D118" s="8">
        <v>-3.2014579331688919</v>
      </c>
      <c r="E118" s="8">
        <v>-3.2014579331663482</v>
      </c>
      <c r="F118" s="8">
        <v>-21.678832522383331</v>
      </c>
      <c r="G118" s="8">
        <v>-56.628391428882281</v>
      </c>
      <c r="H118" s="8">
        <v>50.225475562547047</v>
      </c>
      <c r="I118" s="8">
        <v>-21.678832522383331</v>
      </c>
    </row>
    <row r="119" spans="1:9" x14ac:dyDescent="0.25">
      <c r="A119">
        <v>18</v>
      </c>
      <c r="B119">
        <v>5</v>
      </c>
      <c r="C119" t="s">
        <v>2623</v>
      </c>
      <c r="D119" s="8">
        <v>-27.120027868495701</v>
      </c>
      <c r="E119" s="8">
        <v>23.554046803224363</v>
      </c>
      <c r="F119" s="8">
        <v>-21.678832522382702</v>
      </c>
      <c r="G119" s="8">
        <v>-52.457065204354677</v>
      </c>
      <c r="H119" s="8">
        <v>48.891084139083333</v>
      </c>
      <c r="I119" s="8">
        <v>-21.678832522382702</v>
      </c>
    </row>
    <row r="120" spans="1:9" x14ac:dyDescent="0.25">
      <c r="A120">
        <v>19</v>
      </c>
      <c r="B120">
        <v>5</v>
      </c>
      <c r="C120" t="s">
        <v>2623</v>
      </c>
      <c r="D120" s="8">
        <v>-46.834141617909623</v>
      </c>
      <c r="E120" s="8">
        <v>54.514007725526938</v>
      </c>
      <c r="F120" s="8">
        <v>15.191876940794346</v>
      </c>
      <c r="G120" s="8">
        <v>-29.078704241231506</v>
      </c>
      <c r="H120" s="8">
        <v>36.758570348848821</v>
      </c>
      <c r="I120" s="8">
        <v>15.191876940794346</v>
      </c>
    </row>
    <row r="121" spans="1:9" x14ac:dyDescent="0.25">
      <c r="A121">
        <v>20</v>
      </c>
      <c r="B121">
        <v>5</v>
      </c>
      <c r="C121" t="s">
        <v>2623</v>
      </c>
      <c r="D121" s="8">
        <v>31.289782839475333</v>
      </c>
      <c r="E121" s="8">
        <v>-23.609916731858032</v>
      </c>
      <c r="F121" s="8">
        <v>15.191876940793563</v>
      </c>
      <c r="G121" s="8">
        <v>66.800657592831925</v>
      </c>
      <c r="H121" s="8">
        <v>-59.120791485214625</v>
      </c>
      <c r="I121" s="8">
        <v>15.191876940793563</v>
      </c>
    </row>
    <row r="122" spans="1:9" x14ac:dyDescent="0.25">
      <c r="A122">
        <v>21</v>
      </c>
      <c r="B122">
        <v>5</v>
      </c>
      <c r="C122" t="s">
        <v>2623</v>
      </c>
      <c r="D122" s="8">
        <v>46.992691396343126</v>
      </c>
      <c r="E122" s="8">
        <v>46.99269139634297</v>
      </c>
      <c r="F122" s="8">
        <v>-2.9015968649092173E-15</v>
      </c>
      <c r="G122" s="8">
        <v>46.992691396342977</v>
      </c>
      <c r="H122" s="8">
        <v>46.992691396343119</v>
      </c>
      <c r="I122" s="8">
        <v>-2.9015968649092173E-15</v>
      </c>
    </row>
    <row r="123" spans="1:9" x14ac:dyDescent="0.25">
      <c r="A123">
        <v>22</v>
      </c>
      <c r="B123">
        <v>5</v>
      </c>
      <c r="C123" t="s">
        <v>2623</v>
      </c>
      <c r="D123" s="8">
        <v>6.6219786353069647</v>
      </c>
      <c r="E123" s="8">
        <v>6.6219786353068706</v>
      </c>
      <c r="F123" s="8">
        <v>-1.4584920043399297E-15</v>
      </c>
      <c r="G123" s="8">
        <v>6.6219786353068644</v>
      </c>
      <c r="H123" s="8">
        <v>6.621978635306971</v>
      </c>
      <c r="I123" s="8">
        <v>-1.4584920043399297E-15</v>
      </c>
    </row>
    <row r="124" spans="1:9" x14ac:dyDescent="0.25">
      <c r="A124">
        <v>23</v>
      </c>
      <c r="B124">
        <v>5</v>
      </c>
      <c r="C124" t="s">
        <v>2623</v>
      </c>
      <c r="D124" s="8">
        <v>46.992691396352086</v>
      </c>
      <c r="E124" s="8">
        <v>46.992691396352228</v>
      </c>
      <c r="F124" s="8">
        <v>2.9015968649092173E-15</v>
      </c>
      <c r="G124" s="8">
        <v>46.992691396352228</v>
      </c>
      <c r="H124" s="8">
        <v>46.992691396352086</v>
      </c>
      <c r="I124" s="8">
        <v>2.9015968649092173E-15</v>
      </c>
    </row>
    <row r="125" spans="1:9" x14ac:dyDescent="0.25">
      <c r="A125">
        <v>24</v>
      </c>
      <c r="B125">
        <v>5</v>
      </c>
      <c r="C125" t="s">
        <v>2623</v>
      </c>
      <c r="D125" s="8">
        <v>64.776926396097977</v>
      </c>
      <c r="E125" s="8">
        <v>-50.987302824999986</v>
      </c>
      <c r="F125" s="8">
        <v>-15.191876940790234</v>
      </c>
      <c r="G125" s="8">
        <v>-62.519059387221517</v>
      </c>
      <c r="H125" s="8">
        <v>76.308682958319508</v>
      </c>
      <c r="I125" s="8">
        <v>-15.191876940790234</v>
      </c>
    </row>
    <row r="126" spans="1:9" x14ac:dyDescent="0.25">
      <c r="A126">
        <v>25</v>
      </c>
      <c r="B126">
        <v>5</v>
      </c>
      <c r="C126" t="s">
        <v>2623</v>
      </c>
      <c r="D126" s="8">
        <v>-62.519059387237938</v>
      </c>
      <c r="E126" s="8">
        <v>76.308682958347134</v>
      </c>
      <c r="F126" s="8">
        <v>15.191876940793593</v>
      </c>
      <c r="G126" s="8">
        <v>64.776926396109616</v>
      </c>
      <c r="H126" s="8">
        <v>-50.98730282500042</v>
      </c>
      <c r="I126" s="8">
        <v>15.191876940793593</v>
      </c>
    </row>
    <row r="127" spans="1:9" x14ac:dyDescent="0.25">
      <c r="A127">
        <v>1</v>
      </c>
      <c r="B127">
        <v>6</v>
      </c>
      <c r="C127" t="s">
        <v>2624</v>
      </c>
      <c r="D127" s="8">
        <v>-3.8903477620732323</v>
      </c>
      <c r="E127" s="8">
        <v>10.031984645969967</v>
      </c>
      <c r="F127" s="8">
        <v>-5.2771642100215503</v>
      </c>
      <c r="G127" s="8">
        <v>-16.225671306708435</v>
      </c>
      <c r="H127" s="8">
        <v>22.367308190605172</v>
      </c>
      <c r="I127" s="8">
        <v>-5.2771642100215503</v>
      </c>
    </row>
    <row r="128" spans="1:9" x14ac:dyDescent="0.25">
      <c r="A128">
        <v>2</v>
      </c>
      <c r="B128">
        <v>6</v>
      </c>
      <c r="C128" t="s">
        <v>2624</v>
      </c>
      <c r="D128" s="8">
        <v>-37.195721332590054</v>
      </c>
      <c r="E128" s="8">
        <v>43.337358216479771</v>
      </c>
      <c r="F128" s="8">
        <v>-5.2771642100205201</v>
      </c>
      <c r="G128" s="8">
        <v>-43.363383104906937</v>
      </c>
      <c r="H128" s="8">
        <v>49.505019988796654</v>
      </c>
      <c r="I128" s="8">
        <v>-5.2771642100205201</v>
      </c>
    </row>
    <row r="129" spans="1:9" x14ac:dyDescent="0.25">
      <c r="A129">
        <v>3</v>
      </c>
      <c r="B129">
        <v>6</v>
      </c>
      <c r="C129" t="s">
        <v>2624</v>
      </c>
      <c r="D129" s="8">
        <v>-47.197655225567807</v>
      </c>
      <c r="E129" s="8">
        <v>45.670747868136182</v>
      </c>
      <c r="F129" s="8">
        <v>19.864976028991059</v>
      </c>
      <c r="G129" s="8">
        <v>-23.980554452136609</v>
      </c>
      <c r="H129" s="8">
        <v>22.453647094704984</v>
      </c>
      <c r="I129" s="8">
        <v>19.864976028991059</v>
      </c>
    </row>
    <row r="130" spans="1:9" x14ac:dyDescent="0.25">
      <c r="A130">
        <v>4</v>
      </c>
      <c r="B130">
        <v>6</v>
      </c>
      <c r="C130" t="s">
        <v>2624</v>
      </c>
      <c r="D130" s="8">
        <v>-50.327553351038986</v>
      </c>
      <c r="E130" s="8">
        <v>47.585906896284413</v>
      </c>
      <c r="F130" s="8">
        <v>19.864976028982049</v>
      </c>
      <c r="G130" s="8">
        <v>-1.3708232273764756</v>
      </c>
      <c r="H130" s="8">
        <v>-1.3708232273780996</v>
      </c>
      <c r="I130" s="8">
        <v>19.864976028982049</v>
      </c>
    </row>
    <row r="131" spans="1:9" x14ac:dyDescent="0.25">
      <c r="A131">
        <v>5</v>
      </c>
      <c r="B131">
        <v>6</v>
      </c>
      <c r="C131" t="s">
        <v>2624</v>
      </c>
      <c r="D131" s="8">
        <v>-7.5215300487624575</v>
      </c>
      <c r="E131" s="8">
        <v>-7.5215300487585992</v>
      </c>
      <c r="F131" s="8">
        <v>-0.25445085384105059</v>
      </c>
      <c r="G131" s="8">
        <v>-10.000071890389227</v>
      </c>
      <c r="H131" s="8">
        <v>-5.0429882071318293</v>
      </c>
      <c r="I131" s="8">
        <v>-0.25445085384105059</v>
      </c>
    </row>
    <row r="132" spans="1:9" x14ac:dyDescent="0.25">
      <c r="A132">
        <v>6</v>
      </c>
      <c r="B132">
        <v>6</v>
      </c>
      <c r="C132" t="s">
        <v>2624</v>
      </c>
      <c r="D132" s="8">
        <v>-5.2629442708038887</v>
      </c>
      <c r="E132" s="8">
        <v>-2.97824655906693</v>
      </c>
      <c r="F132" s="8">
        <v>-0.25445085381324961</v>
      </c>
      <c r="G132" s="8">
        <v>-5.6148693649949211</v>
      </c>
      <c r="H132" s="8">
        <v>-2.6263214648758977</v>
      </c>
      <c r="I132" s="8">
        <v>-0.25445085381324961</v>
      </c>
    </row>
    <row r="133" spans="1:9" x14ac:dyDescent="0.25">
      <c r="A133">
        <v>7</v>
      </c>
      <c r="B133">
        <v>6</v>
      </c>
      <c r="C133" t="s">
        <v>2624</v>
      </c>
      <c r="D133" s="8">
        <v>0.70536979017271251</v>
      </c>
      <c r="E133" s="8">
        <v>3.6939176902959794</v>
      </c>
      <c r="F133" s="8">
        <v>6.4495523921521496</v>
      </c>
      <c r="G133" s="8">
        <v>9.6255966201405485</v>
      </c>
      <c r="H133" s="8">
        <v>-5.2263091396718577</v>
      </c>
      <c r="I133" s="8">
        <v>6.4495523921521496</v>
      </c>
    </row>
    <row r="134" spans="1:9" x14ac:dyDescent="0.25">
      <c r="A134">
        <v>8</v>
      </c>
      <c r="B134">
        <v>6</v>
      </c>
      <c r="C134" t="s">
        <v>2624</v>
      </c>
      <c r="D134" s="8">
        <v>20.127129241058125</v>
      </c>
      <c r="E134" s="8">
        <v>-12.096888548741358</v>
      </c>
      <c r="F134" s="8">
        <v>6.4495523921459652</v>
      </c>
      <c r="G134" s="8">
        <v>82.950598773154525</v>
      </c>
      <c r="H134" s="8">
        <v>-74.920358080837758</v>
      </c>
      <c r="I134" s="8">
        <v>6.4495523921459652</v>
      </c>
    </row>
    <row r="135" spans="1:9" x14ac:dyDescent="0.25">
      <c r="A135">
        <v>9</v>
      </c>
      <c r="B135">
        <v>6</v>
      </c>
      <c r="C135" t="s">
        <v>2624</v>
      </c>
      <c r="D135" s="8">
        <v>82.9505987731537</v>
      </c>
      <c r="E135" s="8">
        <v>-74.920358080838383</v>
      </c>
      <c r="F135" s="8">
        <v>0.18210616289314019</v>
      </c>
      <c r="G135" s="8">
        <v>85.27092185479782</v>
      </c>
      <c r="H135" s="8">
        <v>-77.240681162482502</v>
      </c>
      <c r="I135" s="8">
        <v>0.18210616289314019</v>
      </c>
    </row>
    <row r="136" spans="1:9" x14ac:dyDescent="0.25">
      <c r="A136">
        <v>10</v>
      </c>
      <c r="B136">
        <v>6</v>
      </c>
      <c r="C136" t="s">
        <v>2624</v>
      </c>
      <c r="D136" s="8">
        <v>85.550091877947949</v>
      </c>
      <c r="E136" s="8">
        <v>-76.961511139332174</v>
      </c>
      <c r="F136" s="8">
        <v>-6.3772077012052222</v>
      </c>
      <c r="G136" s="8">
        <v>4.2942903693078867</v>
      </c>
      <c r="H136" s="8">
        <v>4.2942903693078867</v>
      </c>
      <c r="I136" s="8">
        <v>-6.3772077012052222</v>
      </c>
    </row>
    <row r="137" spans="1:9" x14ac:dyDescent="0.25">
      <c r="A137">
        <v>11</v>
      </c>
      <c r="B137">
        <v>6</v>
      </c>
      <c r="C137" t="s">
        <v>2624</v>
      </c>
      <c r="D137" s="8">
        <v>5.7136662997127265</v>
      </c>
      <c r="E137" s="8">
        <v>5.713666299712659</v>
      </c>
      <c r="F137" s="8">
        <v>-2.1815010116125571</v>
      </c>
      <c r="G137" s="8">
        <v>-22.082137364795226</v>
      </c>
      <c r="H137" s="8">
        <v>33.509469964220614</v>
      </c>
      <c r="I137" s="8">
        <v>-2.1815010116125571</v>
      </c>
    </row>
    <row r="138" spans="1:9" x14ac:dyDescent="0.25">
      <c r="A138">
        <v>12</v>
      </c>
      <c r="B138">
        <v>6</v>
      </c>
      <c r="C138" t="s">
        <v>2624</v>
      </c>
      <c r="D138" s="8">
        <v>-22.361307387942777</v>
      </c>
      <c r="E138" s="8">
        <v>33.230299941073</v>
      </c>
      <c r="F138" s="8">
        <v>-2.4733686464518456</v>
      </c>
      <c r="G138" s="8">
        <v>-53.875970420762179</v>
      </c>
      <c r="H138" s="8">
        <v>64.744962973892399</v>
      </c>
      <c r="I138" s="8">
        <v>-2.4733686464518456</v>
      </c>
    </row>
    <row r="139" spans="1:9" x14ac:dyDescent="0.25">
      <c r="A139">
        <v>13</v>
      </c>
      <c r="B139">
        <v>6</v>
      </c>
      <c r="C139" t="s">
        <v>2624</v>
      </c>
      <c r="D139" s="8">
        <v>-53.87597042076834</v>
      </c>
      <c r="E139" s="8">
        <v>64.744962973886075</v>
      </c>
      <c r="F139" s="8">
        <v>-2.4733686464463092</v>
      </c>
      <c r="G139" s="8">
        <v>-77.96843302187628</v>
      </c>
      <c r="H139" s="8">
        <v>88.837425574994</v>
      </c>
      <c r="I139" s="8">
        <v>-2.4733686464463092</v>
      </c>
    </row>
    <row r="140" spans="1:9" x14ac:dyDescent="0.25">
      <c r="A140">
        <v>14</v>
      </c>
      <c r="B140">
        <v>6</v>
      </c>
      <c r="C140" t="s">
        <v>2624</v>
      </c>
      <c r="D140" s="8">
        <v>-35.462802583256654</v>
      </c>
      <c r="E140" s="8">
        <v>41.417272031445783</v>
      </c>
      <c r="F140" s="8">
        <v>-2.4733686464797828</v>
      </c>
      <c r="G140" s="8">
        <v>-38.883661585439796</v>
      </c>
      <c r="H140" s="8">
        <v>44.838131033628926</v>
      </c>
      <c r="I140" s="8">
        <v>-2.4733686464797828</v>
      </c>
    </row>
    <row r="141" spans="1:9" x14ac:dyDescent="0.25">
      <c r="A141">
        <v>15</v>
      </c>
      <c r="B141">
        <v>6</v>
      </c>
      <c r="C141" t="s">
        <v>2624</v>
      </c>
      <c r="D141" s="8">
        <v>-43.561970846109993</v>
      </c>
      <c r="E141" s="8">
        <v>40.159821772958473</v>
      </c>
      <c r="F141" s="8">
        <v>7.1282383045132933</v>
      </c>
      <c r="G141" s="8">
        <v>-33.703069218815628</v>
      </c>
      <c r="H141" s="8">
        <v>30.300920145664108</v>
      </c>
      <c r="I141" s="8">
        <v>7.1282383045132933</v>
      </c>
    </row>
    <row r="142" spans="1:9" x14ac:dyDescent="0.25">
      <c r="A142">
        <v>16</v>
      </c>
      <c r="B142">
        <v>6</v>
      </c>
      <c r="C142" t="s">
        <v>2624</v>
      </c>
      <c r="D142" s="8">
        <v>-72.539435402489445</v>
      </c>
      <c r="E142" s="8">
        <v>66.329321594332882</v>
      </c>
      <c r="F142" s="8">
        <v>7.1282383045210151</v>
      </c>
      <c r="G142" s="8">
        <v>-3.1050569040784177</v>
      </c>
      <c r="H142" s="8">
        <v>-3.1050569040781468</v>
      </c>
      <c r="I142" s="8">
        <v>7.1282383045210151</v>
      </c>
    </row>
    <row r="143" spans="1:9" x14ac:dyDescent="0.25">
      <c r="A143">
        <v>17</v>
      </c>
      <c r="B143">
        <v>6</v>
      </c>
      <c r="C143" t="s">
        <v>2624</v>
      </c>
      <c r="D143" s="8">
        <v>-2.8532510207025532</v>
      </c>
      <c r="E143" s="8">
        <v>-2.8532510206986959</v>
      </c>
      <c r="F143" s="8">
        <v>-5.6526615269307694</v>
      </c>
      <c r="G143" s="8">
        <v>-16.784092137780625</v>
      </c>
      <c r="H143" s="8">
        <v>11.077590096379375</v>
      </c>
      <c r="I143" s="8">
        <v>-5.6526615269307694</v>
      </c>
    </row>
    <row r="144" spans="1:9" x14ac:dyDescent="0.25">
      <c r="A144">
        <v>18</v>
      </c>
      <c r="B144">
        <v>6</v>
      </c>
      <c r="C144" t="s">
        <v>2624</v>
      </c>
      <c r="D144" s="8">
        <v>-8.1955859387734442</v>
      </c>
      <c r="E144" s="8">
        <v>5.0174591831869808</v>
      </c>
      <c r="F144" s="8">
        <v>-5.6526615269306086</v>
      </c>
      <c r="G144" s="8">
        <v>-14.802108499753658</v>
      </c>
      <c r="H144" s="8">
        <v>11.623981744167192</v>
      </c>
      <c r="I144" s="8">
        <v>-5.6526615269306086</v>
      </c>
    </row>
    <row r="145" spans="1:9" x14ac:dyDescent="0.25">
      <c r="A145">
        <v>19</v>
      </c>
      <c r="B145">
        <v>6</v>
      </c>
      <c r="C145" t="s">
        <v>2624</v>
      </c>
      <c r="D145" s="8">
        <v>-11.963938878377967</v>
      </c>
      <c r="E145" s="8">
        <v>14.462151365544425</v>
      </c>
      <c r="F145" s="8">
        <v>12.957822131294058</v>
      </c>
      <c r="G145" s="8">
        <v>3.1804570568312731</v>
      </c>
      <c r="H145" s="8">
        <v>-0.68224456966481384</v>
      </c>
      <c r="I145" s="8">
        <v>12.957822131294058</v>
      </c>
    </row>
    <row r="146" spans="1:9" x14ac:dyDescent="0.25">
      <c r="A146">
        <v>20</v>
      </c>
      <c r="B146">
        <v>6</v>
      </c>
      <c r="C146" t="s">
        <v>2624</v>
      </c>
      <c r="D146" s="8">
        <v>54.671403236524654</v>
      </c>
      <c r="E146" s="8">
        <v>-52.173190749358184</v>
      </c>
      <c r="F146" s="8">
        <v>12.957822131291264</v>
      </c>
      <c r="G146" s="8">
        <v>84.960195106933242</v>
      </c>
      <c r="H146" s="8">
        <v>-82.461982619766786</v>
      </c>
      <c r="I146" s="8">
        <v>12.957822131291264</v>
      </c>
    </row>
    <row r="147" spans="1:9" x14ac:dyDescent="0.25">
      <c r="A147">
        <v>21</v>
      </c>
      <c r="B147">
        <v>6</v>
      </c>
      <c r="C147" t="s">
        <v>2624</v>
      </c>
      <c r="D147" s="8">
        <v>32.044320668028767</v>
      </c>
      <c r="E147" s="8">
        <v>32.044320668029378</v>
      </c>
      <c r="F147" s="8">
        <v>1.381712792813913E-14</v>
      </c>
      <c r="G147" s="8">
        <v>32.044320668029378</v>
      </c>
      <c r="H147" s="8">
        <v>32.044320668028767</v>
      </c>
      <c r="I147" s="8">
        <v>1.381712792813913E-14</v>
      </c>
    </row>
    <row r="148" spans="1:9" x14ac:dyDescent="0.25">
      <c r="A148">
        <v>22</v>
      </c>
      <c r="B148">
        <v>6</v>
      </c>
      <c r="C148" t="s">
        <v>2624</v>
      </c>
      <c r="D148" s="8">
        <v>-0.76867683482992077</v>
      </c>
      <c r="E148" s="8">
        <v>-0.76867683482996185</v>
      </c>
      <c r="F148" s="8">
        <v>2.763425585627826E-16</v>
      </c>
      <c r="G148" s="8">
        <v>-0.76867683482996185</v>
      </c>
      <c r="H148" s="8">
        <v>-0.76867683482992077</v>
      </c>
      <c r="I148" s="8">
        <v>2.763425585627826E-16</v>
      </c>
    </row>
    <row r="149" spans="1:9" x14ac:dyDescent="0.25">
      <c r="A149">
        <v>23</v>
      </c>
      <c r="B149">
        <v>6</v>
      </c>
      <c r="C149" t="s">
        <v>2624</v>
      </c>
      <c r="D149" s="8">
        <v>23.719552132875855</v>
      </c>
      <c r="E149" s="8">
        <v>23.719552132875833</v>
      </c>
      <c r="F149" s="8">
        <v>5.526851171255652E-16</v>
      </c>
      <c r="G149" s="8">
        <v>23.719552132875823</v>
      </c>
      <c r="H149" s="8">
        <v>23.719552132875865</v>
      </c>
      <c r="I149" s="8">
        <v>5.526851171255652E-16</v>
      </c>
    </row>
    <row r="150" spans="1:9" x14ac:dyDescent="0.25">
      <c r="A150">
        <v>24</v>
      </c>
      <c r="B150">
        <v>6</v>
      </c>
      <c r="C150" t="s">
        <v>2624</v>
      </c>
      <c r="D150" s="8">
        <v>-35.175711237204915</v>
      </c>
      <c r="E150" s="8">
        <v>46.203359317589836</v>
      </c>
      <c r="F150" s="8">
        <v>-5.2771642100213096</v>
      </c>
      <c r="G150" s="8">
        <v>-79.394198713984949</v>
      </c>
      <c r="H150" s="8">
        <v>90.42184679436987</v>
      </c>
      <c r="I150" s="8">
        <v>-5.2771642100213096</v>
      </c>
    </row>
    <row r="151" spans="1:9" x14ac:dyDescent="0.25">
      <c r="A151">
        <v>25</v>
      </c>
      <c r="B151">
        <v>6</v>
      </c>
      <c r="C151" t="s">
        <v>2624</v>
      </c>
      <c r="D151" s="8">
        <v>6.3153813270961283</v>
      </c>
      <c r="E151" s="8">
        <v>-1.8297028900070669</v>
      </c>
      <c r="F151" s="8">
        <v>12.957822131291254</v>
      </c>
      <c r="G151" s="8">
        <v>114.89174409230374</v>
      </c>
      <c r="H151" s="8">
        <v>-110.40606565521468</v>
      </c>
      <c r="I151" s="8">
        <v>12.957822131291254</v>
      </c>
    </row>
    <row r="152" spans="1:9" x14ac:dyDescent="0.25">
      <c r="A152">
        <v>1</v>
      </c>
      <c r="B152">
        <v>7</v>
      </c>
      <c r="C152" t="s">
        <v>2625</v>
      </c>
      <c r="D152" s="8">
        <v>84.960195107103061</v>
      </c>
      <c r="E152" s="8">
        <v>-82.461982619933337</v>
      </c>
      <c r="F152" s="8">
        <v>-12.957822131327847</v>
      </c>
      <c r="G152" s="8">
        <v>54.671403236608988</v>
      </c>
      <c r="H152" s="8">
        <v>-52.173190749439264</v>
      </c>
      <c r="I152" s="8">
        <v>-12.957822131327847</v>
      </c>
    </row>
    <row r="153" spans="1:9" x14ac:dyDescent="0.25">
      <c r="A153">
        <v>2</v>
      </c>
      <c r="B153">
        <v>7</v>
      </c>
      <c r="C153" t="s">
        <v>2625</v>
      </c>
      <c r="D153" s="8">
        <v>3.1804570567701065</v>
      </c>
      <c r="E153" s="8">
        <v>-0.68224456959620006</v>
      </c>
      <c r="F153" s="8">
        <v>-12.957822131327525</v>
      </c>
      <c r="G153" s="8">
        <v>-11.963938878478606</v>
      </c>
      <c r="H153" s="8">
        <v>14.462151365652511</v>
      </c>
      <c r="I153" s="8">
        <v>-12.957822131327525</v>
      </c>
    </row>
    <row r="154" spans="1:9" x14ac:dyDescent="0.25">
      <c r="A154">
        <v>3</v>
      </c>
      <c r="B154">
        <v>7</v>
      </c>
      <c r="C154" t="s">
        <v>2625</v>
      </c>
      <c r="D154" s="8">
        <v>-14.80210849986539</v>
      </c>
      <c r="E154" s="8">
        <v>11.62398174426361</v>
      </c>
      <c r="F154" s="8">
        <v>5.6526615269785543</v>
      </c>
      <c r="G154" s="8">
        <v>-8.1955859388298187</v>
      </c>
      <c r="H154" s="8">
        <v>5.0174591832280377</v>
      </c>
      <c r="I154" s="8">
        <v>5.6526615269785543</v>
      </c>
    </row>
    <row r="155" spans="1:9" x14ac:dyDescent="0.25">
      <c r="A155">
        <v>4</v>
      </c>
      <c r="B155">
        <v>7</v>
      </c>
      <c r="C155" t="s">
        <v>2625</v>
      </c>
      <c r="D155" s="8">
        <v>-16.784092137897623</v>
      </c>
      <c r="E155" s="8">
        <v>11.077590096468636</v>
      </c>
      <c r="F155" s="8">
        <v>5.6526615269719578</v>
      </c>
      <c r="G155" s="8">
        <v>-2.8532510207173356</v>
      </c>
      <c r="H155" s="8">
        <v>-2.8532510207116513</v>
      </c>
      <c r="I155" s="8">
        <v>5.6526615269719578</v>
      </c>
    </row>
    <row r="156" spans="1:9" x14ac:dyDescent="0.25">
      <c r="A156">
        <v>5</v>
      </c>
      <c r="B156">
        <v>7</v>
      </c>
      <c r="C156" t="s">
        <v>2625</v>
      </c>
      <c r="D156" s="8">
        <v>-3.1050569041124358</v>
      </c>
      <c r="E156" s="8">
        <v>-3.1050569041113869</v>
      </c>
      <c r="F156" s="8">
        <v>-7.1282383045255093</v>
      </c>
      <c r="G156" s="8">
        <v>-72.539435402567676</v>
      </c>
      <c r="H156" s="8">
        <v>66.329321594343867</v>
      </c>
      <c r="I156" s="8">
        <v>-7.1282383045255093</v>
      </c>
    </row>
    <row r="157" spans="1:9" x14ac:dyDescent="0.25">
      <c r="A157">
        <v>6</v>
      </c>
      <c r="B157">
        <v>7</v>
      </c>
      <c r="C157" t="s">
        <v>2625</v>
      </c>
      <c r="D157" s="8">
        <v>-33.703069218846018</v>
      </c>
      <c r="E157" s="8">
        <v>30.300920145677654</v>
      </c>
      <c r="F157" s="8">
        <v>-7.1282383045654587</v>
      </c>
      <c r="G157" s="8">
        <v>-43.561970846211267</v>
      </c>
      <c r="H157" s="8">
        <v>40.159821773042907</v>
      </c>
      <c r="I157" s="8">
        <v>-7.1282383045654587</v>
      </c>
    </row>
    <row r="158" spans="1:9" x14ac:dyDescent="0.25">
      <c r="A158">
        <v>7</v>
      </c>
      <c r="B158">
        <v>7</v>
      </c>
      <c r="C158" t="s">
        <v>2625</v>
      </c>
      <c r="D158" s="8">
        <v>-38.883661585516471</v>
      </c>
      <c r="E158" s="8">
        <v>44.838131033735074</v>
      </c>
      <c r="F158" s="8">
        <v>2.4733686464587228</v>
      </c>
      <c r="G158" s="8">
        <v>-35.462802583365907</v>
      </c>
      <c r="H158" s="8">
        <v>41.41727203158451</v>
      </c>
      <c r="I158" s="8">
        <v>2.4733686464587228</v>
      </c>
    </row>
    <row r="159" spans="1:9" x14ac:dyDescent="0.25">
      <c r="A159">
        <v>8</v>
      </c>
      <c r="B159">
        <v>7</v>
      </c>
      <c r="C159" t="s">
        <v>2625</v>
      </c>
      <c r="D159" s="8">
        <v>-77.968433022144922</v>
      </c>
      <c r="E159" s="8">
        <v>88.837425575249199</v>
      </c>
      <c r="F159" s="8">
        <v>2.4733686464688041</v>
      </c>
      <c r="G159" s="8">
        <v>-53.875970420818305</v>
      </c>
      <c r="H159" s="8">
        <v>64.744962973922583</v>
      </c>
      <c r="I159" s="8">
        <v>2.4733686464688041</v>
      </c>
    </row>
    <row r="160" spans="1:9" x14ac:dyDescent="0.25">
      <c r="A160">
        <v>9</v>
      </c>
      <c r="B160">
        <v>7</v>
      </c>
      <c r="C160" t="s">
        <v>2625</v>
      </c>
      <c r="D160" s="8">
        <v>-53.87597042082033</v>
      </c>
      <c r="E160" s="8">
        <v>64.744962973920764</v>
      </c>
      <c r="F160" s="8">
        <v>2.4733686464677218</v>
      </c>
      <c r="G160" s="8">
        <v>-22.361307387798487</v>
      </c>
      <c r="H160" s="8">
        <v>33.230299940898924</v>
      </c>
      <c r="I160" s="8">
        <v>2.4733686464677218</v>
      </c>
    </row>
    <row r="161" spans="1:9" x14ac:dyDescent="0.25">
      <c r="A161">
        <v>10</v>
      </c>
      <c r="B161">
        <v>7</v>
      </c>
      <c r="C161" t="s">
        <v>2625</v>
      </c>
      <c r="D161" s="8">
        <v>-22.082137364622596</v>
      </c>
      <c r="E161" s="8">
        <v>33.509469964074881</v>
      </c>
      <c r="F161" s="8">
        <v>2.1815010116000888</v>
      </c>
      <c r="G161" s="8">
        <v>5.7136662997261443</v>
      </c>
      <c r="H161" s="8">
        <v>5.7136662997261443</v>
      </c>
      <c r="I161" s="8">
        <v>2.1815010116000888</v>
      </c>
    </row>
    <row r="162" spans="1:9" x14ac:dyDescent="0.25">
      <c r="A162">
        <v>11</v>
      </c>
      <c r="B162">
        <v>7</v>
      </c>
      <c r="C162" t="s">
        <v>2625</v>
      </c>
      <c r="D162" s="8">
        <v>4.2942903693205814</v>
      </c>
      <c r="E162" s="8">
        <v>4.2942903693201746</v>
      </c>
      <c r="F162" s="8">
        <v>6.3772077012206756</v>
      </c>
      <c r="G162" s="8">
        <v>85.550091878157659</v>
      </c>
      <c r="H162" s="8">
        <v>-76.961511139516901</v>
      </c>
      <c r="I162" s="8">
        <v>6.3772077012206756</v>
      </c>
    </row>
    <row r="163" spans="1:9" x14ac:dyDescent="0.25">
      <c r="A163">
        <v>12</v>
      </c>
      <c r="B163">
        <v>7</v>
      </c>
      <c r="C163" t="s">
        <v>2625</v>
      </c>
      <c r="D163" s="8">
        <v>85.270921854981594</v>
      </c>
      <c r="E163" s="8">
        <v>-77.240681162693164</v>
      </c>
      <c r="F163" s="8">
        <v>-0.18210616290758316</v>
      </c>
      <c r="G163" s="8">
        <v>82.950598773153388</v>
      </c>
      <c r="H163" s="8">
        <v>-74.920358080864958</v>
      </c>
      <c r="I163" s="8">
        <v>-0.18210616290758316</v>
      </c>
    </row>
    <row r="164" spans="1:9" x14ac:dyDescent="0.25">
      <c r="A164">
        <v>13</v>
      </c>
      <c r="B164">
        <v>7</v>
      </c>
      <c r="C164" t="s">
        <v>2625</v>
      </c>
      <c r="D164" s="8">
        <v>82.950598773161488</v>
      </c>
      <c r="E164" s="8">
        <v>-74.920358080857199</v>
      </c>
      <c r="F164" s="8">
        <v>-6.449552392170621</v>
      </c>
      <c r="G164" s="8">
        <v>20.127129240825123</v>
      </c>
      <c r="H164" s="8">
        <v>-12.096888548520848</v>
      </c>
      <c r="I164" s="8">
        <v>-6.449552392170621</v>
      </c>
    </row>
    <row r="165" spans="1:9" x14ac:dyDescent="0.25">
      <c r="A165">
        <v>14</v>
      </c>
      <c r="B165">
        <v>7</v>
      </c>
      <c r="C165" t="s">
        <v>2625</v>
      </c>
      <c r="D165" s="8">
        <v>9.6255966200460676</v>
      </c>
      <c r="E165" s="8">
        <v>-5.2263091395584258</v>
      </c>
      <c r="F165" s="8">
        <v>-6.449552392149859</v>
      </c>
      <c r="G165" s="8">
        <v>0.70536979008222422</v>
      </c>
      <c r="H165" s="8">
        <v>3.6939176904054167</v>
      </c>
      <c r="I165" s="8">
        <v>-6.449552392149859</v>
      </c>
    </row>
    <row r="166" spans="1:9" x14ac:dyDescent="0.25">
      <c r="A166">
        <v>15</v>
      </c>
      <c r="B166">
        <v>7</v>
      </c>
      <c r="C166" t="s">
        <v>2625</v>
      </c>
      <c r="D166" s="8">
        <v>-5.6148693650976682</v>
      </c>
      <c r="E166" s="8">
        <v>-2.6263214647794673</v>
      </c>
      <c r="F166" s="8">
        <v>0.25445085385519339</v>
      </c>
      <c r="G166" s="8">
        <v>-5.2629442708454848</v>
      </c>
      <c r="H166" s="8">
        <v>-2.9782465590316507</v>
      </c>
      <c r="I166" s="8">
        <v>0.25445085385519339</v>
      </c>
    </row>
    <row r="167" spans="1:9" x14ac:dyDescent="0.25">
      <c r="A167">
        <v>16</v>
      </c>
      <c r="B167">
        <v>7</v>
      </c>
      <c r="C167" t="s">
        <v>2625</v>
      </c>
      <c r="D167" s="8">
        <v>-10.00007189050411</v>
      </c>
      <c r="E167" s="8">
        <v>-5.0429882070774799</v>
      </c>
      <c r="F167" s="8">
        <v>0.25445085384989535</v>
      </c>
      <c r="G167" s="8">
        <v>-7.5215300487909982</v>
      </c>
      <c r="H167" s="8">
        <v>-7.5215300487905914</v>
      </c>
      <c r="I167" s="8">
        <v>0.25445085384989535</v>
      </c>
    </row>
    <row r="168" spans="1:9" x14ac:dyDescent="0.25">
      <c r="A168">
        <v>17</v>
      </c>
      <c r="B168">
        <v>7</v>
      </c>
      <c r="C168" t="s">
        <v>2625</v>
      </c>
      <c r="D168" s="8">
        <v>-1.3708232273870851</v>
      </c>
      <c r="E168" s="8">
        <v>-1.3708232273878973</v>
      </c>
      <c r="F168" s="8">
        <v>-19.864976029041738</v>
      </c>
      <c r="G168" s="8">
        <v>-50.32755335119495</v>
      </c>
      <c r="H168" s="8">
        <v>47.585906896419971</v>
      </c>
      <c r="I168" s="8">
        <v>-19.864976029041738</v>
      </c>
    </row>
    <row r="169" spans="1:9" x14ac:dyDescent="0.25">
      <c r="A169">
        <v>18</v>
      </c>
      <c r="B169">
        <v>7</v>
      </c>
      <c r="C169" t="s">
        <v>2625</v>
      </c>
      <c r="D169" s="8">
        <v>-23.980554452210736</v>
      </c>
      <c r="E169" s="8">
        <v>22.453647094767764</v>
      </c>
      <c r="F169" s="8">
        <v>-19.864976029039326</v>
      </c>
      <c r="G169" s="8">
        <v>-47.197655225698064</v>
      </c>
      <c r="H169" s="8">
        <v>45.670747868255084</v>
      </c>
      <c r="I169" s="8">
        <v>-19.864976029039326</v>
      </c>
    </row>
    <row r="170" spans="1:9" x14ac:dyDescent="0.25">
      <c r="A170">
        <v>19</v>
      </c>
      <c r="B170">
        <v>7</v>
      </c>
      <c r="C170" t="s">
        <v>2625</v>
      </c>
      <c r="D170" s="8">
        <v>-43.36338310502525</v>
      </c>
      <c r="E170" s="8">
        <v>49.505019988928282</v>
      </c>
      <c r="F170" s="8">
        <v>5.277164210055755</v>
      </c>
      <c r="G170" s="8">
        <v>-37.195721332665904</v>
      </c>
      <c r="H170" s="8">
        <v>43.337358216568937</v>
      </c>
      <c r="I170" s="8">
        <v>5.277164210055755</v>
      </c>
    </row>
    <row r="171" spans="1:9" x14ac:dyDescent="0.25">
      <c r="A171">
        <v>20</v>
      </c>
      <c r="B171">
        <v>7</v>
      </c>
      <c r="C171" t="s">
        <v>2625</v>
      </c>
      <c r="D171" s="8">
        <v>-16.225671306636485</v>
      </c>
      <c r="E171" s="8">
        <v>22.367308190539511</v>
      </c>
      <c r="F171" s="8">
        <v>5.2771642100590226</v>
      </c>
      <c r="G171" s="8">
        <v>-3.8903477619136964</v>
      </c>
      <c r="H171" s="8">
        <v>10.031984645816724</v>
      </c>
      <c r="I171" s="8">
        <v>5.2771642100590226</v>
      </c>
    </row>
    <row r="172" spans="1:9" x14ac:dyDescent="0.25">
      <c r="A172">
        <v>21</v>
      </c>
      <c r="B172">
        <v>7</v>
      </c>
      <c r="C172" t="s">
        <v>2625</v>
      </c>
      <c r="D172" s="8">
        <v>23.719552132972009</v>
      </c>
      <c r="E172" s="8">
        <v>23.71955213297127</v>
      </c>
      <c r="F172" s="8">
        <v>-1.6027868396641391E-14</v>
      </c>
      <c r="G172" s="8">
        <v>23.71955213297127</v>
      </c>
      <c r="H172" s="8">
        <v>23.719552132972009</v>
      </c>
      <c r="I172" s="8">
        <v>-1.6027868396641391E-14</v>
      </c>
    </row>
    <row r="173" spans="1:9" x14ac:dyDescent="0.25">
      <c r="A173">
        <v>22</v>
      </c>
      <c r="B173">
        <v>7</v>
      </c>
      <c r="C173" t="s">
        <v>2625</v>
      </c>
      <c r="D173" s="8">
        <v>-0.76867683490130023</v>
      </c>
      <c r="E173" s="8">
        <v>-0.76867683490125915</v>
      </c>
      <c r="F173" s="8">
        <v>0</v>
      </c>
      <c r="G173" s="8">
        <v>-0.76867683490125915</v>
      </c>
      <c r="H173" s="8">
        <v>-0.76867683490130023</v>
      </c>
      <c r="I173" s="8">
        <v>0</v>
      </c>
    </row>
    <row r="174" spans="1:9" x14ac:dyDescent="0.25">
      <c r="A174">
        <v>23</v>
      </c>
      <c r="B174">
        <v>7</v>
      </c>
      <c r="C174" t="s">
        <v>2625</v>
      </c>
      <c r="D174" s="8">
        <v>32.044320668132876</v>
      </c>
      <c r="E174" s="8">
        <v>32.04432066813289</v>
      </c>
      <c r="F174" s="8">
        <v>-1.1053702342511304E-15</v>
      </c>
      <c r="G174" s="8">
        <v>32.044320668132883</v>
      </c>
      <c r="H174" s="8">
        <v>32.044320668132883</v>
      </c>
      <c r="I174" s="8">
        <v>-1.1053702342511304E-15</v>
      </c>
    </row>
    <row r="175" spans="1:9" x14ac:dyDescent="0.25">
      <c r="A175">
        <v>24</v>
      </c>
      <c r="B175">
        <v>7</v>
      </c>
      <c r="C175" t="s">
        <v>2625</v>
      </c>
      <c r="D175" s="8">
        <v>114.89174409248486</v>
      </c>
      <c r="E175" s="8">
        <v>-110.40606565538243</v>
      </c>
      <c r="F175" s="8">
        <v>-12.957822131328621</v>
      </c>
      <c r="G175" s="8">
        <v>6.3153813269641486</v>
      </c>
      <c r="H175" s="8">
        <v>-1.8297028898617298</v>
      </c>
      <c r="I175" s="8">
        <v>-12.957822131328621</v>
      </c>
    </row>
    <row r="176" spans="1:9" x14ac:dyDescent="0.25">
      <c r="A176">
        <v>25</v>
      </c>
      <c r="B176">
        <v>7</v>
      </c>
      <c r="C176" t="s">
        <v>2625</v>
      </c>
      <c r="D176" s="8">
        <v>-79.394198714144125</v>
      </c>
      <c r="E176" s="8">
        <v>90.421846794552977</v>
      </c>
      <c r="F176" s="8">
        <v>5.2771642100590093</v>
      </c>
      <c r="G176" s="8">
        <v>-35.175711237048162</v>
      </c>
      <c r="H176" s="8">
        <v>46.203359317457014</v>
      </c>
      <c r="I176" s="8">
        <v>5.2771642100590093</v>
      </c>
    </row>
    <row r="177" spans="1:9" x14ac:dyDescent="0.25">
      <c r="A177">
        <v>1</v>
      </c>
      <c r="B177">
        <v>8</v>
      </c>
      <c r="C177" t="s">
        <v>2626</v>
      </c>
      <c r="D177" s="8">
        <v>-88.784007793227801</v>
      </c>
      <c r="E177" s="8">
        <v>79.331864891548236</v>
      </c>
      <c r="F177" s="8">
        <v>19.963574043048183</v>
      </c>
      <c r="G177" s="8">
        <v>-42.119334281528509</v>
      </c>
      <c r="H177" s="8">
        <v>32.667191379848958</v>
      </c>
      <c r="I177" s="8">
        <v>19.963574043048183</v>
      </c>
    </row>
    <row r="178" spans="1:9" x14ac:dyDescent="0.25">
      <c r="A178">
        <v>2</v>
      </c>
      <c r="B178">
        <v>8</v>
      </c>
      <c r="C178" t="s">
        <v>2626</v>
      </c>
      <c r="D178" s="8">
        <v>37.210610688362721</v>
      </c>
      <c r="E178" s="8">
        <v>-46.662753590040637</v>
      </c>
      <c r="F178" s="8">
        <v>19.96357404304792</v>
      </c>
      <c r="G178" s="8">
        <v>60.542947444212302</v>
      </c>
      <c r="H178" s="8">
        <v>-69.995090345890219</v>
      </c>
      <c r="I178" s="8">
        <v>19.96357404304792</v>
      </c>
    </row>
    <row r="179" spans="1:9" x14ac:dyDescent="0.25">
      <c r="A179">
        <v>3</v>
      </c>
      <c r="B179">
        <v>8</v>
      </c>
      <c r="C179" t="s">
        <v>2626</v>
      </c>
      <c r="D179" s="8">
        <v>67.845783999205992</v>
      </c>
      <c r="E179" s="8">
        <v>-62.692253790894938</v>
      </c>
      <c r="F179" s="8">
        <v>-27.922683121359235</v>
      </c>
      <c r="G179" s="8">
        <v>35.211274551671778</v>
      </c>
      <c r="H179" s="8">
        <v>-30.057744343360724</v>
      </c>
      <c r="I179" s="8">
        <v>-27.922683121359235</v>
      </c>
    </row>
    <row r="180" spans="1:9" x14ac:dyDescent="0.25">
      <c r="A180">
        <v>4</v>
      </c>
      <c r="B180">
        <v>8</v>
      </c>
      <c r="C180" t="s">
        <v>2626</v>
      </c>
      <c r="D180" s="8">
        <v>73.441469099887456</v>
      </c>
      <c r="E180" s="8">
        <v>-64.188021104946131</v>
      </c>
      <c r="F180" s="8">
        <v>-27.922683121341084</v>
      </c>
      <c r="G180" s="8">
        <v>4.6267239974723173</v>
      </c>
      <c r="H180" s="8">
        <v>4.6267239974690186</v>
      </c>
      <c r="I180" s="8">
        <v>-27.922683121341084</v>
      </c>
    </row>
    <row r="181" spans="1:9" x14ac:dyDescent="0.25">
      <c r="A181">
        <v>5</v>
      </c>
      <c r="B181">
        <v>8</v>
      </c>
      <c r="C181" t="s">
        <v>2626</v>
      </c>
      <c r="D181" s="8">
        <v>12.045389664329663</v>
      </c>
      <c r="E181" s="8">
        <v>12.045389664328072</v>
      </c>
      <c r="F181" s="8">
        <v>8.0865703436915766</v>
      </c>
      <c r="G181" s="8">
        <v>90.814639794728762</v>
      </c>
      <c r="H181" s="8">
        <v>-66.723860466071031</v>
      </c>
      <c r="I181" s="8">
        <v>8.0865703436915766</v>
      </c>
    </row>
    <row r="182" spans="1:9" x14ac:dyDescent="0.25">
      <c r="A182">
        <v>6</v>
      </c>
      <c r="B182">
        <v>8</v>
      </c>
      <c r="C182" t="s">
        <v>2626</v>
      </c>
      <c r="D182" s="8">
        <v>42.90334219419222</v>
      </c>
      <c r="E182" s="8">
        <v>-29.705448387978279</v>
      </c>
      <c r="F182" s="8">
        <v>8.086570343704274</v>
      </c>
      <c r="G182" s="8">
        <v>54.087690712719642</v>
      </c>
      <c r="H182" s="8">
        <v>-40.889796906505701</v>
      </c>
      <c r="I182" s="8">
        <v>8.086570343704274</v>
      </c>
    </row>
    <row r="183" spans="1:9" x14ac:dyDescent="0.25">
      <c r="A183">
        <v>7</v>
      </c>
      <c r="B183">
        <v>8</v>
      </c>
      <c r="C183" t="s">
        <v>2626</v>
      </c>
      <c r="D183" s="8">
        <v>42.505249816029149</v>
      </c>
      <c r="E183" s="8">
        <v>-52.472237803198681</v>
      </c>
      <c r="F183" s="8">
        <v>-9.7740820853993036</v>
      </c>
      <c r="G183" s="8">
        <v>28.986942814976246</v>
      </c>
      <c r="H183" s="8">
        <v>-38.953930802145777</v>
      </c>
      <c r="I183" s="8">
        <v>-9.7740820853993036</v>
      </c>
    </row>
    <row r="184" spans="1:9" x14ac:dyDescent="0.25">
      <c r="A184">
        <v>8</v>
      </c>
      <c r="B184">
        <v>8</v>
      </c>
      <c r="C184" t="s">
        <v>2626</v>
      </c>
      <c r="D184" s="8">
        <v>64.608663668231742</v>
      </c>
      <c r="E184" s="8">
        <v>-82.80190811284308</v>
      </c>
      <c r="F184" s="8">
        <v>-9.7740820854021226</v>
      </c>
      <c r="G184" s="8">
        <v>-30.59821438492197</v>
      </c>
      <c r="H184" s="8">
        <v>12.404969940310625</v>
      </c>
      <c r="I184" s="8">
        <v>-9.7740820854021226</v>
      </c>
    </row>
    <row r="185" spans="1:9" x14ac:dyDescent="0.25">
      <c r="A185">
        <v>9</v>
      </c>
      <c r="B185">
        <v>8</v>
      </c>
      <c r="C185" t="s">
        <v>2626</v>
      </c>
      <c r="D185" s="8">
        <v>-29.76727558496345</v>
      </c>
      <c r="E185" s="8">
        <v>13.235908740269112</v>
      </c>
      <c r="F185" s="8">
        <v>-2.9290348620546522</v>
      </c>
      <c r="G185" s="8">
        <v>-67.087853260051617</v>
      </c>
      <c r="H185" s="8">
        <v>50.556486415357284</v>
      </c>
      <c r="I185" s="8">
        <v>-2.9290348620546522</v>
      </c>
    </row>
    <row r="186" spans="1:9" x14ac:dyDescent="0.25">
      <c r="A186">
        <v>10</v>
      </c>
      <c r="B186">
        <v>8</v>
      </c>
      <c r="C186" t="s">
        <v>2626</v>
      </c>
      <c r="D186" s="8">
        <v>-66.926972175785565</v>
      </c>
      <c r="E186" s="8">
        <v>50.717367499623322</v>
      </c>
      <c r="F186" s="8">
        <v>4.616546603761261</v>
      </c>
      <c r="G186" s="8">
        <v>-8.1048023380810754</v>
      </c>
      <c r="H186" s="8">
        <v>-8.1048023380811678</v>
      </c>
      <c r="I186" s="8">
        <v>4.616546603761261</v>
      </c>
    </row>
    <row r="187" spans="1:9" x14ac:dyDescent="0.25">
      <c r="A187">
        <v>11</v>
      </c>
      <c r="B187">
        <v>8</v>
      </c>
      <c r="C187" t="s">
        <v>2626</v>
      </c>
      <c r="D187" s="8">
        <v>-8.1048023380805887</v>
      </c>
      <c r="E187" s="8">
        <v>-8.1048023380804537</v>
      </c>
      <c r="F187" s="8">
        <v>-4.6165466037645322</v>
      </c>
      <c r="G187" s="8">
        <v>-66.926972175826634</v>
      </c>
      <c r="H187" s="8">
        <v>50.717367499665599</v>
      </c>
      <c r="I187" s="8">
        <v>-4.6165466037645322</v>
      </c>
    </row>
    <row r="188" spans="1:9" x14ac:dyDescent="0.25">
      <c r="A188">
        <v>12</v>
      </c>
      <c r="B188">
        <v>8</v>
      </c>
      <c r="C188" t="s">
        <v>2626</v>
      </c>
      <c r="D188" s="8">
        <v>-67.087853260092203</v>
      </c>
      <c r="E188" s="8">
        <v>50.55648641540003</v>
      </c>
      <c r="F188" s="8">
        <v>2.92903486205307</v>
      </c>
      <c r="G188" s="8">
        <v>-29.767275585024425</v>
      </c>
      <c r="H188" s="8">
        <v>13.235908740332253</v>
      </c>
      <c r="I188" s="8">
        <v>2.92903486205307</v>
      </c>
    </row>
    <row r="189" spans="1:9" x14ac:dyDescent="0.25">
      <c r="A189">
        <v>13</v>
      </c>
      <c r="B189">
        <v>8</v>
      </c>
      <c r="C189" t="s">
        <v>2626</v>
      </c>
      <c r="D189" s="8">
        <v>-30.59821438497006</v>
      </c>
      <c r="E189" s="8">
        <v>12.404969940387058</v>
      </c>
      <c r="F189" s="8">
        <v>9.7740820854047286</v>
      </c>
      <c r="G189" s="8">
        <v>64.608663668208919</v>
      </c>
      <c r="H189" s="8">
        <v>-82.801908112791921</v>
      </c>
      <c r="I189" s="8">
        <v>9.7740820854047286</v>
      </c>
    </row>
    <row r="190" spans="1:9" x14ac:dyDescent="0.25">
      <c r="A190">
        <v>14</v>
      </c>
      <c r="B190">
        <v>8</v>
      </c>
      <c r="C190" t="s">
        <v>2626</v>
      </c>
      <c r="D190" s="8">
        <v>28.986942814965154</v>
      </c>
      <c r="E190" s="8">
        <v>-38.953930802122052</v>
      </c>
      <c r="F190" s="8">
        <v>9.7740820854158699</v>
      </c>
      <c r="G190" s="8">
        <v>42.505249816040589</v>
      </c>
      <c r="H190" s="8">
        <v>-52.472237803197487</v>
      </c>
      <c r="I190" s="8">
        <v>9.7740820854158699</v>
      </c>
    </row>
    <row r="191" spans="1:9" x14ac:dyDescent="0.25">
      <c r="A191">
        <v>15</v>
      </c>
      <c r="B191">
        <v>8</v>
      </c>
      <c r="C191" t="s">
        <v>2626</v>
      </c>
      <c r="D191" s="8">
        <v>54.087690712724715</v>
      </c>
      <c r="E191" s="8">
        <v>-40.889796906516032</v>
      </c>
      <c r="F191" s="8">
        <v>-8.0865703436969589</v>
      </c>
      <c r="G191" s="8">
        <v>42.903342194207376</v>
      </c>
      <c r="H191" s="8">
        <v>-29.705448387998693</v>
      </c>
      <c r="I191" s="8">
        <v>-8.0865703436969589</v>
      </c>
    </row>
    <row r="192" spans="1:9" x14ac:dyDescent="0.25">
      <c r="A192">
        <v>16</v>
      </c>
      <c r="B192">
        <v>8</v>
      </c>
      <c r="C192" t="s">
        <v>2626</v>
      </c>
      <c r="D192" s="8">
        <v>90.814639794776838</v>
      </c>
      <c r="E192" s="8">
        <v>-66.723860466107567</v>
      </c>
      <c r="F192" s="8">
        <v>-8.0865703436959926</v>
      </c>
      <c r="G192" s="8">
        <v>12.045389664334701</v>
      </c>
      <c r="H192" s="8">
        <v>12.045389664334566</v>
      </c>
      <c r="I192" s="8">
        <v>-8.0865703436959926</v>
      </c>
    </row>
    <row r="193" spans="1:9" x14ac:dyDescent="0.25">
      <c r="A193">
        <v>17</v>
      </c>
      <c r="B193">
        <v>8</v>
      </c>
      <c r="C193" t="s">
        <v>2626</v>
      </c>
      <c r="D193" s="8">
        <v>4.6267239974667778</v>
      </c>
      <c r="E193" s="8">
        <v>4.6267239974678702</v>
      </c>
      <c r="F193" s="8">
        <v>27.922683121360237</v>
      </c>
      <c r="G193" s="8">
        <v>73.44146909993151</v>
      </c>
      <c r="H193" s="8">
        <v>-64.188021104996864</v>
      </c>
      <c r="I193" s="8">
        <v>27.922683121360237</v>
      </c>
    </row>
    <row r="194" spans="1:9" x14ac:dyDescent="0.25">
      <c r="A194">
        <v>18</v>
      </c>
      <c r="B194">
        <v>8</v>
      </c>
      <c r="C194" t="s">
        <v>2626</v>
      </c>
      <c r="D194" s="8">
        <v>35.211274551690536</v>
      </c>
      <c r="E194" s="8">
        <v>-30.057744343383106</v>
      </c>
      <c r="F194" s="8">
        <v>27.922683121357718</v>
      </c>
      <c r="G194" s="8">
        <v>67.845783999223414</v>
      </c>
      <c r="H194" s="8">
        <v>-62.692253790915977</v>
      </c>
      <c r="I194" s="8">
        <v>27.922683121357718</v>
      </c>
    </row>
    <row r="195" spans="1:9" x14ac:dyDescent="0.25">
      <c r="A195">
        <v>19</v>
      </c>
      <c r="B195">
        <v>8</v>
      </c>
      <c r="C195" t="s">
        <v>2626</v>
      </c>
      <c r="D195" s="8">
        <v>60.542947444229611</v>
      </c>
      <c r="E195" s="8">
        <v>-69.995090345912473</v>
      </c>
      <c r="F195" s="8">
        <v>-19.963574043050574</v>
      </c>
      <c r="G195" s="8">
        <v>37.210610688377486</v>
      </c>
      <c r="H195" s="8">
        <v>-46.662753590060348</v>
      </c>
      <c r="I195" s="8">
        <v>-19.963574043050574</v>
      </c>
    </row>
    <row r="196" spans="1:9" x14ac:dyDescent="0.25">
      <c r="A196">
        <v>20</v>
      </c>
      <c r="B196">
        <v>8</v>
      </c>
      <c r="C196" t="s">
        <v>2626</v>
      </c>
      <c r="D196" s="8">
        <v>-42.119334281514952</v>
      </c>
      <c r="E196" s="8">
        <v>32.66719137983209</v>
      </c>
      <c r="F196" s="8">
        <v>-19.963574043049107</v>
      </c>
      <c r="G196" s="8">
        <v>-88.784007793216404</v>
      </c>
      <c r="H196" s="8">
        <v>79.331864891533542</v>
      </c>
      <c r="I196" s="8">
        <v>-19.963574043049107</v>
      </c>
    </row>
    <row r="197" spans="1:9" x14ac:dyDescent="0.25">
      <c r="A197">
        <v>21</v>
      </c>
      <c r="B197">
        <v>8</v>
      </c>
      <c r="C197" t="s">
        <v>2626</v>
      </c>
      <c r="D197" s="8">
        <v>-61.032297393156206</v>
      </c>
      <c r="E197" s="8">
        <v>-61.032297393155439</v>
      </c>
      <c r="F197" s="8">
        <v>1.5613354558797219E-14</v>
      </c>
      <c r="G197" s="8">
        <v>-61.032297393155432</v>
      </c>
      <c r="H197" s="8">
        <v>-61.032297393156213</v>
      </c>
      <c r="I197" s="8">
        <v>1.5613354558797219E-14</v>
      </c>
    </row>
    <row r="198" spans="1:9" x14ac:dyDescent="0.25">
      <c r="A198">
        <v>22</v>
      </c>
      <c r="B198">
        <v>8</v>
      </c>
      <c r="C198" t="s">
        <v>2626</v>
      </c>
      <c r="D198" s="8">
        <v>1.8449611395991758</v>
      </c>
      <c r="E198" s="8">
        <v>1.8449611395992451</v>
      </c>
      <c r="F198" s="8">
        <v>1.2076596113526892E-15</v>
      </c>
      <c r="G198" s="8">
        <v>1.8449611395992593</v>
      </c>
      <c r="H198" s="8">
        <v>1.8449611395991616</v>
      </c>
      <c r="I198" s="8">
        <v>1.2076596113526892E-15</v>
      </c>
    </row>
    <row r="199" spans="1:9" x14ac:dyDescent="0.25">
      <c r="A199">
        <v>23</v>
      </c>
      <c r="B199">
        <v>8</v>
      </c>
      <c r="C199" t="s">
        <v>2626</v>
      </c>
      <c r="D199" s="8">
        <v>-61.032297393160839</v>
      </c>
      <c r="E199" s="8">
        <v>-61.032297393160924</v>
      </c>
      <c r="F199" s="8">
        <v>-1.7962266306580869E-15</v>
      </c>
      <c r="G199" s="8">
        <v>-61.032297393160931</v>
      </c>
      <c r="H199" s="8">
        <v>-61.032297393160832</v>
      </c>
      <c r="I199" s="8">
        <v>-1.7962266306580869E-15</v>
      </c>
    </row>
    <row r="200" spans="1:9" x14ac:dyDescent="0.25">
      <c r="A200">
        <v>24</v>
      </c>
      <c r="B200">
        <v>8</v>
      </c>
      <c r="C200" t="s">
        <v>2626</v>
      </c>
      <c r="D200" s="8">
        <v>-87.335210690200299</v>
      </c>
      <c r="E200" s="8">
        <v>70.363366294997817</v>
      </c>
      <c r="F200" s="8">
        <v>19.963574043048748</v>
      </c>
      <c r="G200" s="8">
        <v>79.943845576035429</v>
      </c>
      <c r="H200" s="8">
        <v>-96.91568997123791</v>
      </c>
      <c r="I200" s="8">
        <v>19.963574043048748</v>
      </c>
    </row>
    <row r="201" spans="1:9" x14ac:dyDescent="0.25">
      <c r="A201">
        <v>25</v>
      </c>
      <c r="B201">
        <v>8</v>
      </c>
      <c r="C201" t="s">
        <v>2626</v>
      </c>
      <c r="D201" s="8">
        <v>79.943845576066593</v>
      </c>
      <c r="E201" s="8">
        <v>-96.91568997127797</v>
      </c>
      <c r="F201" s="8">
        <v>-19.963574043049121</v>
      </c>
      <c r="G201" s="8">
        <v>-87.335210690172289</v>
      </c>
      <c r="H201" s="8">
        <v>70.363366294960912</v>
      </c>
      <c r="I201" s="8">
        <v>-19.963574043049121</v>
      </c>
    </row>
    <row r="202" spans="1:9" x14ac:dyDescent="0.25">
      <c r="A202">
        <v>1</v>
      </c>
      <c r="B202">
        <v>9</v>
      </c>
      <c r="C202" t="s">
        <v>2627</v>
      </c>
      <c r="D202" s="8">
        <v>-56.637894578770144</v>
      </c>
      <c r="E202" s="8">
        <v>48.16454660571118</v>
      </c>
      <c r="F202" s="8">
        <v>14.972680532294568</v>
      </c>
      <c r="G202" s="8">
        <v>-21.639389444975986</v>
      </c>
      <c r="H202" s="8">
        <v>13.16604147191703</v>
      </c>
      <c r="I202" s="8">
        <v>14.972680532294568</v>
      </c>
    </row>
    <row r="203" spans="1:9" x14ac:dyDescent="0.25">
      <c r="A203">
        <v>2</v>
      </c>
      <c r="B203">
        <v>9</v>
      </c>
      <c r="C203" t="s">
        <v>2627</v>
      </c>
      <c r="D203" s="8">
        <v>37.858069282476507</v>
      </c>
      <c r="E203" s="8">
        <v>-46.331417255532259</v>
      </c>
      <c r="F203" s="8">
        <v>14.972680532293461</v>
      </c>
      <c r="G203" s="8">
        <v>55.357321849372283</v>
      </c>
      <c r="H203" s="8">
        <v>-63.830669822428035</v>
      </c>
      <c r="I203" s="8">
        <v>14.972680532293461</v>
      </c>
    </row>
    <row r="204" spans="1:9" x14ac:dyDescent="0.25">
      <c r="A204">
        <v>3</v>
      </c>
      <c r="B204">
        <v>9</v>
      </c>
      <c r="C204" t="s">
        <v>2627</v>
      </c>
      <c r="D204" s="8">
        <v>61.528775314872796</v>
      </c>
      <c r="E204" s="8">
        <v>-57.659216356928773</v>
      </c>
      <c r="F204" s="8">
        <v>-25.494856362664322</v>
      </c>
      <c r="G204" s="8">
        <v>31.731777396915039</v>
      </c>
      <c r="H204" s="8">
        <v>-27.862218438971016</v>
      </c>
      <c r="I204" s="8">
        <v>-25.494856362664322</v>
      </c>
    </row>
    <row r="205" spans="1:9" x14ac:dyDescent="0.25">
      <c r="A205">
        <v>4</v>
      </c>
      <c r="B205">
        <v>9</v>
      </c>
      <c r="C205" t="s">
        <v>2627</v>
      </c>
      <c r="D205" s="8">
        <v>66.305430933112618</v>
      </c>
      <c r="E205" s="8">
        <v>-59.357424201154572</v>
      </c>
      <c r="F205" s="8">
        <v>-25.494856362650967</v>
      </c>
      <c r="G205" s="8">
        <v>3.4740033659798319</v>
      </c>
      <c r="H205" s="8">
        <v>3.4740033659782075</v>
      </c>
      <c r="I205" s="8">
        <v>-25.494856362650967</v>
      </c>
    </row>
    <row r="206" spans="1:9" x14ac:dyDescent="0.25">
      <c r="A206">
        <v>5</v>
      </c>
      <c r="B206">
        <v>9</v>
      </c>
      <c r="C206" t="s">
        <v>2627</v>
      </c>
      <c r="D206" s="8">
        <v>10.740259583112669</v>
      </c>
      <c r="E206" s="8">
        <v>10.740259583110943</v>
      </c>
      <c r="F206" s="8">
        <v>5.2597283346994379</v>
      </c>
      <c r="G206" s="8">
        <v>61.973951890889573</v>
      </c>
      <c r="H206" s="8">
        <v>-40.493432724665958</v>
      </c>
      <c r="I206" s="8">
        <v>5.2597283346994379</v>
      </c>
    </row>
    <row r="207" spans="1:9" x14ac:dyDescent="0.25">
      <c r="A207">
        <v>6</v>
      </c>
      <c r="B207">
        <v>9</v>
      </c>
      <c r="C207" t="s">
        <v>2627</v>
      </c>
      <c r="D207" s="8">
        <v>29.497324144216073</v>
      </c>
      <c r="E207" s="8">
        <v>-17.729435401781664</v>
      </c>
      <c r="F207" s="8">
        <v>5.2597283346972628</v>
      </c>
      <c r="G207" s="8">
        <v>36.771932823508784</v>
      </c>
      <c r="H207" s="8">
        <v>-25.004044081074376</v>
      </c>
      <c r="I207" s="8">
        <v>5.2597283346972628</v>
      </c>
    </row>
    <row r="208" spans="1:9" x14ac:dyDescent="0.25">
      <c r="A208">
        <v>7</v>
      </c>
      <c r="B208">
        <v>9</v>
      </c>
      <c r="C208" t="s">
        <v>2627</v>
      </c>
      <c r="D208" s="8">
        <v>27.054412171576466</v>
      </c>
      <c r="E208" s="8">
        <v>-34.721564733009942</v>
      </c>
      <c r="F208" s="8">
        <v>-8.7734235621946013</v>
      </c>
      <c r="G208" s="8">
        <v>14.920092843401227</v>
      </c>
      <c r="H208" s="8">
        <v>-22.5872454048347</v>
      </c>
      <c r="I208" s="8">
        <v>-8.7734235621946013</v>
      </c>
    </row>
    <row r="209" spans="1:9" x14ac:dyDescent="0.25">
      <c r="A209">
        <v>8</v>
      </c>
      <c r="B209">
        <v>9</v>
      </c>
      <c r="C209" t="s">
        <v>2627</v>
      </c>
      <c r="D209" s="8">
        <v>33.692011578061191</v>
      </c>
      <c r="E209" s="8">
        <v>-47.6872507540184</v>
      </c>
      <c r="F209" s="8">
        <v>-8.7734235621959886</v>
      </c>
      <c r="G209" s="8">
        <v>-51.767703195788762</v>
      </c>
      <c r="H209" s="8">
        <v>37.772464019831553</v>
      </c>
      <c r="I209" s="8">
        <v>-8.7734235621959886</v>
      </c>
    </row>
    <row r="210" spans="1:9" x14ac:dyDescent="0.25">
      <c r="A210">
        <v>9</v>
      </c>
      <c r="B210">
        <v>9</v>
      </c>
      <c r="C210" t="s">
        <v>2627</v>
      </c>
      <c r="D210" s="8">
        <v>-50.936764395829094</v>
      </c>
      <c r="E210" s="8">
        <v>38.603402819791121</v>
      </c>
      <c r="F210" s="8">
        <v>-1.9283763388490041</v>
      </c>
      <c r="G210" s="8">
        <v>-75.507355846670521</v>
      </c>
      <c r="H210" s="8">
        <v>63.173994270632555</v>
      </c>
      <c r="I210" s="8">
        <v>-1.9283763388490041</v>
      </c>
    </row>
    <row r="211" spans="1:9" x14ac:dyDescent="0.25">
      <c r="A211">
        <v>10</v>
      </c>
      <c r="B211">
        <v>9</v>
      </c>
      <c r="C211" t="s">
        <v>2627</v>
      </c>
      <c r="D211" s="8">
        <v>-75.178960333478344</v>
      </c>
      <c r="E211" s="8">
        <v>63.502389783824711</v>
      </c>
      <c r="F211" s="8">
        <v>5.4420715663457289</v>
      </c>
      <c r="G211" s="8">
        <v>-5.838285274826851</v>
      </c>
      <c r="H211" s="8">
        <v>-5.8382852748267835</v>
      </c>
      <c r="I211" s="8">
        <v>5.4420715663457289</v>
      </c>
    </row>
    <row r="212" spans="1:9" x14ac:dyDescent="0.25">
      <c r="A212">
        <v>11</v>
      </c>
      <c r="B212">
        <v>9</v>
      </c>
      <c r="C212" t="s">
        <v>2627</v>
      </c>
      <c r="D212" s="8">
        <v>-6.3189182322898132</v>
      </c>
      <c r="E212" s="8">
        <v>-6.3189182322899144</v>
      </c>
      <c r="F212" s="8">
        <v>-1.4827483392934515</v>
      </c>
      <c r="G212" s="8">
        <v>-25.211497930160387</v>
      </c>
      <c r="H212" s="8">
        <v>12.57366146558066</v>
      </c>
      <c r="I212" s="8">
        <v>-1.4827483392934515</v>
      </c>
    </row>
    <row r="213" spans="1:9" x14ac:dyDescent="0.25">
      <c r="A213">
        <v>12</v>
      </c>
      <c r="B213">
        <v>9</v>
      </c>
      <c r="C213" t="s">
        <v>2627</v>
      </c>
      <c r="D213" s="8">
        <v>-25.124424043376269</v>
      </c>
      <c r="E213" s="8">
        <v>12.660735352364714</v>
      </c>
      <c r="F213" s="8">
        <v>2.4651759542263241</v>
      </c>
      <c r="G213" s="8">
        <v>6.2858510183298719</v>
      </c>
      <c r="H213" s="8">
        <v>-18.749539709341427</v>
      </c>
      <c r="I213" s="8">
        <v>2.4651759542263241</v>
      </c>
    </row>
    <row r="214" spans="1:9" x14ac:dyDescent="0.25">
      <c r="A214">
        <v>13</v>
      </c>
      <c r="B214">
        <v>9</v>
      </c>
      <c r="C214" t="s">
        <v>2627</v>
      </c>
      <c r="D214" s="8">
        <v>5.8703816183585174</v>
      </c>
      <c r="E214" s="8">
        <v>-19.165009109312003</v>
      </c>
      <c r="F214" s="8">
        <v>5.8876995659001645</v>
      </c>
      <c r="G214" s="8">
        <v>63.220983924171072</v>
      </c>
      <c r="H214" s="8">
        <v>-76.515611415124553</v>
      </c>
      <c r="I214" s="8">
        <v>5.8876995659001645</v>
      </c>
    </row>
    <row r="215" spans="1:9" x14ac:dyDescent="0.25">
      <c r="A215">
        <v>14</v>
      </c>
      <c r="B215">
        <v>9</v>
      </c>
      <c r="C215" t="s">
        <v>2627</v>
      </c>
      <c r="D215" s="8">
        <v>28.560321379019822</v>
      </c>
      <c r="E215" s="8">
        <v>-35.843650798323345</v>
      </c>
      <c r="F215" s="8">
        <v>5.8876995659146187</v>
      </c>
      <c r="G215" s="8">
        <v>36.703462552440008</v>
      </c>
      <c r="H215" s="8">
        <v>-43.986791971743536</v>
      </c>
      <c r="I215" s="8">
        <v>5.8876995659146187</v>
      </c>
    </row>
    <row r="216" spans="1:9" x14ac:dyDescent="0.25">
      <c r="A216">
        <v>15</v>
      </c>
      <c r="B216">
        <v>9</v>
      </c>
      <c r="C216" t="s">
        <v>2627</v>
      </c>
      <c r="D216" s="8">
        <v>44.35960324553124</v>
      </c>
      <c r="E216" s="8">
        <v>-36.330651278658742</v>
      </c>
      <c r="F216" s="8">
        <v>-6.870127180835774</v>
      </c>
      <c r="G216" s="8">
        <v>34.857689147066282</v>
      </c>
      <c r="H216" s="8">
        <v>-26.828737180193787</v>
      </c>
      <c r="I216" s="8">
        <v>-6.870127180835774</v>
      </c>
    </row>
    <row r="217" spans="1:9" x14ac:dyDescent="0.25">
      <c r="A217">
        <v>16</v>
      </c>
      <c r="B217">
        <v>9</v>
      </c>
      <c r="C217" t="s">
        <v>2627</v>
      </c>
      <c r="D217" s="8">
        <v>74.24800780119979</v>
      </c>
      <c r="E217" s="8">
        <v>-59.592357974449996</v>
      </c>
      <c r="F217" s="8">
        <v>-6.8701271808382307</v>
      </c>
      <c r="G217" s="8">
        <v>7.3278249133749638</v>
      </c>
      <c r="H217" s="8">
        <v>7.3278249133748288</v>
      </c>
      <c r="I217" s="8">
        <v>-6.8701271808382307</v>
      </c>
    </row>
    <row r="218" spans="1:9" x14ac:dyDescent="0.25">
      <c r="A218">
        <v>17</v>
      </c>
      <c r="B218">
        <v>9</v>
      </c>
      <c r="C218" t="s">
        <v>2627</v>
      </c>
      <c r="D218" s="8">
        <v>3.4660826302207592</v>
      </c>
      <c r="E218" s="8">
        <v>3.4660826302187795</v>
      </c>
      <c r="F218" s="8">
        <v>16.389168319355864</v>
      </c>
      <c r="G218" s="8">
        <v>43.856772716700469</v>
      </c>
      <c r="H218" s="8">
        <v>-36.924607456260937</v>
      </c>
      <c r="I218" s="8">
        <v>16.389168319355864</v>
      </c>
    </row>
    <row r="219" spans="1:9" x14ac:dyDescent="0.25">
      <c r="A219">
        <v>18</v>
      </c>
      <c r="B219">
        <v>9</v>
      </c>
      <c r="C219" t="s">
        <v>2627</v>
      </c>
      <c r="D219" s="8">
        <v>21.085134430581356</v>
      </c>
      <c r="E219" s="8">
        <v>-17.224398076066734</v>
      </c>
      <c r="F219" s="8">
        <v>16.389168319356909</v>
      </c>
      <c r="G219" s="8">
        <v>40.239900683905013</v>
      </c>
      <c r="H219" s="8">
        <v>-36.379164329390399</v>
      </c>
      <c r="I219" s="8">
        <v>16.389168319356909</v>
      </c>
    </row>
    <row r="220" spans="1:9" x14ac:dyDescent="0.25">
      <c r="A220">
        <v>19</v>
      </c>
      <c r="B220">
        <v>9</v>
      </c>
      <c r="C220" t="s">
        <v>2627</v>
      </c>
      <c r="D220" s="8">
        <v>35.45709931691669</v>
      </c>
      <c r="E220" s="8">
        <v>-41.161965696377557</v>
      </c>
      <c r="F220" s="8">
        <v>-14.972680532266754</v>
      </c>
      <c r="G220" s="8">
        <v>17.957846750053722</v>
      </c>
      <c r="H220" s="8">
        <v>-23.662713129514589</v>
      </c>
      <c r="I220" s="8">
        <v>-14.972680532266754</v>
      </c>
    </row>
    <row r="221" spans="1:9" x14ac:dyDescent="0.25">
      <c r="A221">
        <v>20</v>
      </c>
      <c r="B221">
        <v>9</v>
      </c>
      <c r="C221" t="s">
        <v>2627</v>
      </c>
      <c r="D221" s="8">
        <v>-41.539611977277069</v>
      </c>
      <c r="E221" s="8">
        <v>35.834745597816202</v>
      </c>
      <c r="F221" s="8">
        <v>-14.972680532264462</v>
      </c>
      <c r="G221" s="8">
        <v>-76.538117111000886</v>
      </c>
      <c r="H221" s="8">
        <v>70.833250731540019</v>
      </c>
      <c r="I221" s="8">
        <v>-14.972680532264462</v>
      </c>
    </row>
    <row r="222" spans="1:9" x14ac:dyDescent="0.25">
      <c r="A222">
        <v>21</v>
      </c>
      <c r="B222">
        <v>9</v>
      </c>
      <c r="C222" t="s">
        <v>2627</v>
      </c>
      <c r="D222" s="8">
        <v>-51.576942797222074</v>
      </c>
      <c r="E222" s="8">
        <v>-51.576942797221747</v>
      </c>
      <c r="F222" s="8">
        <v>6.0795362883812172E-15</v>
      </c>
      <c r="G222" s="8">
        <v>-51.576942797221747</v>
      </c>
      <c r="H222" s="8">
        <v>-51.576942797222074</v>
      </c>
      <c r="I222" s="8">
        <v>6.0795362883812172E-15</v>
      </c>
    </row>
    <row r="223" spans="1:9" x14ac:dyDescent="0.25">
      <c r="A223">
        <v>22</v>
      </c>
      <c r="B223">
        <v>9</v>
      </c>
      <c r="C223" t="s">
        <v>2627</v>
      </c>
      <c r="D223" s="8">
        <v>1.3837208546867814</v>
      </c>
      <c r="E223" s="8">
        <v>1.3837208546868329</v>
      </c>
      <c r="F223" s="8">
        <v>1.381712792813913E-16</v>
      </c>
      <c r="G223" s="8">
        <v>1.3837208546868278</v>
      </c>
      <c r="H223" s="8">
        <v>1.3837208546867865</v>
      </c>
      <c r="I223" s="8">
        <v>1.381712792813913E-16</v>
      </c>
    </row>
    <row r="224" spans="1:9" x14ac:dyDescent="0.25">
      <c r="A224">
        <v>23</v>
      </c>
      <c r="B224">
        <v>9</v>
      </c>
      <c r="C224" t="s">
        <v>2627</v>
      </c>
      <c r="D224" s="8">
        <v>-39.971503292476967</v>
      </c>
      <c r="E224" s="8">
        <v>-39.971503292476967</v>
      </c>
      <c r="F224" s="8">
        <v>0</v>
      </c>
      <c r="G224" s="8">
        <v>-39.971503292476967</v>
      </c>
      <c r="H224" s="8">
        <v>-39.971503292476967</v>
      </c>
      <c r="I224" s="8">
        <v>0</v>
      </c>
    </row>
    <row r="225" spans="1:9" x14ac:dyDescent="0.25">
      <c r="A225">
        <v>24</v>
      </c>
      <c r="B225">
        <v>9</v>
      </c>
      <c r="C225" t="s">
        <v>2627</v>
      </c>
      <c r="D225" s="8">
        <v>-44.303410921639681</v>
      </c>
      <c r="E225" s="8">
        <v>29.089046856155832</v>
      </c>
      <c r="F225" s="8">
        <v>14.972680532294799</v>
      </c>
      <c r="G225" s="8">
        <v>81.155881278106207</v>
      </c>
      <c r="H225" s="8">
        <v>-96.370245343590042</v>
      </c>
      <c r="I225" s="8">
        <v>14.972680532294799</v>
      </c>
    </row>
    <row r="226" spans="1:9" x14ac:dyDescent="0.25">
      <c r="A226">
        <v>25</v>
      </c>
      <c r="B226">
        <v>9</v>
      </c>
      <c r="C226" t="s">
        <v>2627</v>
      </c>
      <c r="D226" s="8">
        <v>38.7598870859158</v>
      </c>
      <c r="E226" s="8">
        <v>-49.003289613235232</v>
      </c>
      <c r="F226" s="8">
        <v>-14.972680532264496</v>
      </c>
      <c r="G226" s="8">
        <v>-86.699405113576049</v>
      </c>
      <c r="H226" s="8">
        <v>76.456002586256616</v>
      </c>
      <c r="I226" s="8">
        <v>-14.972680532264496</v>
      </c>
    </row>
    <row r="227" spans="1:9" x14ac:dyDescent="0.25">
      <c r="A227">
        <v>1</v>
      </c>
      <c r="B227">
        <v>10</v>
      </c>
      <c r="C227" t="s">
        <v>2628</v>
      </c>
      <c r="D227" s="8">
        <v>-76.538117111071557</v>
      </c>
      <c r="E227" s="8">
        <v>70.833250731611173</v>
      </c>
      <c r="F227" s="8">
        <v>14.972680532277735</v>
      </c>
      <c r="G227" s="8">
        <v>-41.539611977316746</v>
      </c>
      <c r="H227" s="8">
        <v>35.834745597856376</v>
      </c>
      <c r="I227" s="8">
        <v>14.972680532277735</v>
      </c>
    </row>
    <row r="228" spans="1:9" x14ac:dyDescent="0.25">
      <c r="A228">
        <v>2</v>
      </c>
      <c r="B228">
        <v>10</v>
      </c>
      <c r="C228" t="s">
        <v>2628</v>
      </c>
      <c r="D228" s="8">
        <v>17.957846750068562</v>
      </c>
      <c r="E228" s="8">
        <v>-23.662713129529685</v>
      </c>
      <c r="F228" s="8">
        <v>14.972680532277534</v>
      </c>
      <c r="G228" s="8">
        <v>35.457099316944003</v>
      </c>
      <c r="H228" s="8">
        <v>-41.161965696405126</v>
      </c>
      <c r="I228" s="8">
        <v>14.972680532277534</v>
      </c>
    </row>
    <row r="229" spans="1:9" x14ac:dyDescent="0.25">
      <c r="A229">
        <v>3</v>
      </c>
      <c r="B229">
        <v>10</v>
      </c>
      <c r="C229" t="s">
        <v>2628</v>
      </c>
      <c r="D229" s="8">
        <v>40.23990068393627</v>
      </c>
      <c r="E229" s="8">
        <v>-36.379164329413726</v>
      </c>
      <c r="F229" s="8">
        <v>-16.389168319372033</v>
      </c>
      <c r="G229" s="8">
        <v>21.085134430593214</v>
      </c>
      <c r="H229" s="8">
        <v>-17.224398076070663</v>
      </c>
      <c r="I229" s="8">
        <v>-16.389168319372033</v>
      </c>
    </row>
    <row r="230" spans="1:9" x14ac:dyDescent="0.25">
      <c r="A230">
        <v>4</v>
      </c>
      <c r="B230">
        <v>10</v>
      </c>
      <c r="C230" t="s">
        <v>2628</v>
      </c>
      <c r="D230" s="8">
        <v>43.856772716720521</v>
      </c>
      <c r="E230" s="8">
        <v>-36.924607456266564</v>
      </c>
      <c r="F230" s="8">
        <v>-16.389168319361215</v>
      </c>
      <c r="G230" s="8">
        <v>3.4660826302271821</v>
      </c>
      <c r="H230" s="8">
        <v>3.4660826302267762</v>
      </c>
      <c r="I230" s="8">
        <v>-16.389168319361215</v>
      </c>
    </row>
    <row r="231" spans="1:9" x14ac:dyDescent="0.25">
      <c r="A231">
        <v>5</v>
      </c>
      <c r="B231">
        <v>10</v>
      </c>
      <c r="C231" t="s">
        <v>2628</v>
      </c>
      <c r="D231" s="8">
        <v>7.3278249133814528</v>
      </c>
      <c r="E231" s="8">
        <v>7.3278249133808311</v>
      </c>
      <c r="F231" s="8">
        <v>6.8701271808379243</v>
      </c>
      <c r="G231" s="8">
        <v>74.248007801203215</v>
      </c>
      <c r="H231" s="8">
        <v>-59.592357974440937</v>
      </c>
      <c r="I231" s="8">
        <v>6.8701271808379243</v>
      </c>
    </row>
    <row r="232" spans="1:9" x14ac:dyDescent="0.25">
      <c r="A232">
        <v>6</v>
      </c>
      <c r="B232">
        <v>10</v>
      </c>
      <c r="C232" t="s">
        <v>2628</v>
      </c>
      <c r="D232" s="8">
        <v>34.857689147074048</v>
      </c>
      <c r="E232" s="8">
        <v>-26.828737180186813</v>
      </c>
      <c r="F232" s="8">
        <v>6.8701271808584368</v>
      </c>
      <c r="G232" s="8">
        <v>44.359603245569758</v>
      </c>
      <c r="H232" s="8">
        <v>-36.330651278682524</v>
      </c>
      <c r="I232" s="8">
        <v>6.8701271808584368</v>
      </c>
    </row>
    <row r="233" spans="1:9" x14ac:dyDescent="0.25">
      <c r="A233">
        <v>7</v>
      </c>
      <c r="B233">
        <v>10</v>
      </c>
      <c r="C233" t="s">
        <v>2628</v>
      </c>
      <c r="D233" s="8">
        <v>36.703462552465723</v>
      </c>
      <c r="E233" s="8">
        <v>-43.986791971788193</v>
      </c>
      <c r="F233" s="8">
        <v>-5.8876995659020839</v>
      </c>
      <c r="G233" s="8">
        <v>28.560321379063623</v>
      </c>
      <c r="H233" s="8">
        <v>-35.843650798386093</v>
      </c>
      <c r="I233" s="8">
        <v>-5.8876995659020839</v>
      </c>
    </row>
    <row r="234" spans="1:9" x14ac:dyDescent="0.25">
      <c r="A234">
        <v>8</v>
      </c>
      <c r="B234">
        <v>10</v>
      </c>
      <c r="C234" t="s">
        <v>2628</v>
      </c>
      <c r="D234" s="8">
        <v>63.220983924286429</v>
      </c>
      <c r="E234" s="8">
        <v>-76.515611415246639</v>
      </c>
      <c r="F234" s="8">
        <v>-5.887699565907222</v>
      </c>
      <c r="G234" s="8">
        <v>5.8703816184054007</v>
      </c>
      <c r="H234" s="8">
        <v>-19.165009109365613</v>
      </c>
      <c r="I234" s="8">
        <v>-5.887699565907222</v>
      </c>
    </row>
    <row r="235" spans="1:9" x14ac:dyDescent="0.25">
      <c r="A235">
        <v>9</v>
      </c>
      <c r="B235">
        <v>10</v>
      </c>
      <c r="C235" t="s">
        <v>2628</v>
      </c>
      <c r="D235" s="8">
        <v>6.2858510183847889</v>
      </c>
      <c r="E235" s="8">
        <v>-18.749539709386255</v>
      </c>
      <c r="F235" s="8">
        <v>-2.4651759542329494</v>
      </c>
      <c r="G235" s="8">
        <v>-25.124424043405746</v>
      </c>
      <c r="H235" s="8">
        <v>12.660735352404281</v>
      </c>
      <c r="I235" s="8">
        <v>-2.4651759542329494</v>
      </c>
    </row>
    <row r="236" spans="1:9" x14ac:dyDescent="0.25">
      <c r="A236">
        <v>10</v>
      </c>
      <c r="B236">
        <v>10</v>
      </c>
      <c r="C236" t="s">
        <v>2628</v>
      </c>
      <c r="D236" s="8">
        <v>-25.211497930200704</v>
      </c>
      <c r="E236" s="8">
        <v>12.573661465609444</v>
      </c>
      <c r="F236" s="8">
        <v>1.4827483392961585</v>
      </c>
      <c r="G236" s="8">
        <v>-6.3189182322956796</v>
      </c>
      <c r="H236" s="8">
        <v>-6.3189182322955784</v>
      </c>
      <c r="I236" s="8">
        <v>1.4827483392961585</v>
      </c>
    </row>
    <row r="237" spans="1:9" x14ac:dyDescent="0.25">
      <c r="A237">
        <v>11</v>
      </c>
      <c r="B237">
        <v>10</v>
      </c>
      <c r="C237" t="s">
        <v>2628</v>
      </c>
      <c r="D237" s="8">
        <v>-5.8382852748304028</v>
      </c>
      <c r="E237" s="8">
        <v>-5.8382852748306107</v>
      </c>
      <c r="F237" s="8">
        <v>-5.4420715663533876</v>
      </c>
      <c r="G237" s="8">
        <v>-75.178960333579425</v>
      </c>
      <c r="H237" s="8">
        <v>63.50238978391841</v>
      </c>
      <c r="I237" s="8">
        <v>-5.4420715663533876</v>
      </c>
    </row>
    <row r="238" spans="1:9" x14ac:dyDescent="0.25">
      <c r="A238">
        <v>12</v>
      </c>
      <c r="B238">
        <v>10</v>
      </c>
      <c r="C238" t="s">
        <v>2628</v>
      </c>
      <c r="D238" s="8">
        <v>-75.507355846762792</v>
      </c>
      <c r="E238" s="8">
        <v>63.173994270734838</v>
      </c>
      <c r="F238" s="8">
        <v>1.9283763388532922</v>
      </c>
      <c r="G238" s="8">
        <v>-50.93676439586698</v>
      </c>
      <c r="H238" s="8">
        <v>38.603402819839026</v>
      </c>
      <c r="I238" s="8">
        <v>1.9283763388532922</v>
      </c>
    </row>
    <row r="239" spans="1:9" x14ac:dyDescent="0.25">
      <c r="A239">
        <v>13</v>
      </c>
      <c r="B239">
        <v>10</v>
      </c>
      <c r="C239" t="s">
        <v>2628</v>
      </c>
      <c r="D239" s="8">
        <v>-51.767703195813439</v>
      </c>
      <c r="E239" s="8">
        <v>37.772464019892539</v>
      </c>
      <c r="F239" s="8">
        <v>8.7734235622068777</v>
      </c>
      <c r="G239" s="8">
        <v>33.692011578142228</v>
      </c>
      <c r="H239" s="8">
        <v>-47.687250754063129</v>
      </c>
      <c r="I239" s="8">
        <v>8.7734235622068777</v>
      </c>
    </row>
    <row r="240" spans="1:9" x14ac:dyDescent="0.25">
      <c r="A240">
        <v>14</v>
      </c>
      <c r="B240">
        <v>10</v>
      </c>
      <c r="C240" t="s">
        <v>2628</v>
      </c>
      <c r="D240" s="8">
        <v>14.920092843428945</v>
      </c>
      <c r="E240" s="8">
        <v>-22.58724540486314</v>
      </c>
      <c r="F240" s="8">
        <v>8.7734235622058812</v>
      </c>
      <c r="G240" s="8">
        <v>27.054412171617535</v>
      </c>
      <c r="H240" s="8">
        <v>-34.721564733051736</v>
      </c>
      <c r="I240" s="8">
        <v>8.7734235622058812</v>
      </c>
    </row>
    <row r="241" spans="1:9" x14ac:dyDescent="0.25">
      <c r="A241">
        <v>15</v>
      </c>
      <c r="B241">
        <v>10</v>
      </c>
      <c r="C241" t="s">
        <v>2628</v>
      </c>
      <c r="D241" s="8">
        <v>36.771932823553946</v>
      </c>
      <c r="E241" s="8">
        <v>-25.004044081116945</v>
      </c>
      <c r="F241" s="8">
        <v>-5.2597283347092469</v>
      </c>
      <c r="G241" s="8">
        <v>29.497324144243514</v>
      </c>
      <c r="H241" s="8">
        <v>-17.729435401806512</v>
      </c>
      <c r="I241" s="8">
        <v>-5.2597283347092469</v>
      </c>
    </row>
    <row r="242" spans="1:9" x14ac:dyDescent="0.25">
      <c r="A242">
        <v>16</v>
      </c>
      <c r="B242">
        <v>10</v>
      </c>
      <c r="C242" t="s">
        <v>2628</v>
      </c>
      <c r="D242" s="8">
        <v>61.973951890965907</v>
      </c>
      <c r="E242" s="8">
        <v>-40.493432724710829</v>
      </c>
      <c r="F242" s="8">
        <v>-5.2597283347057378</v>
      </c>
      <c r="G242" s="8">
        <v>10.740259583127605</v>
      </c>
      <c r="H242" s="8">
        <v>10.74025958312747</v>
      </c>
      <c r="I242" s="8">
        <v>-5.2597283347057378</v>
      </c>
    </row>
    <row r="243" spans="1:9" x14ac:dyDescent="0.25">
      <c r="A243">
        <v>17</v>
      </c>
      <c r="B243">
        <v>10</v>
      </c>
      <c r="C243" t="s">
        <v>2628</v>
      </c>
      <c r="D243" s="8">
        <v>3.4740033659808387</v>
      </c>
      <c r="E243" s="8">
        <v>3.4740033659815999</v>
      </c>
      <c r="F243" s="8">
        <v>25.494856362684231</v>
      </c>
      <c r="G243" s="8">
        <v>66.305430933195765</v>
      </c>
      <c r="H243" s="8">
        <v>-59.357424201233329</v>
      </c>
      <c r="I243" s="8">
        <v>25.494856362684231</v>
      </c>
    </row>
    <row r="244" spans="1:9" x14ac:dyDescent="0.25">
      <c r="A244">
        <v>18</v>
      </c>
      <c r="B244">
        <v>10</v>
      </c>
      <c r="C244" t="s">
        <v>2628</v>
      </c>
      <c r="D244" s="8">
        <v>31.731777396953447</v>
      </c>
      <c r="E244" s="8">
        <v>-27.862218439006931</v>
      </c>
      <c r="F244" s="8">
        <v>25.49485636268242</v>
      </c>
      <c r="G244" s="8">
        <v>61.528775314932489</v>
      </c>
      <c r="H244" s="8">
        <v>-57.659216356985965</v>
      </c>
      <c r="I244" s="8">
        <v>25.49485636268242</v>
      </c>
    </row>
    <row r="245" spans="1:9" x14ac:dyDescent="0.25">
      <c r="A245">
        <v>19</v>
      </c>
      <c r="B245">
        <v>10</v>
      </c>
      <c r="C245" t="s">
        <v>2628</v>
      </c>
      <c r="D245" s="8">
        <v>55.357321849428303</v>
      </c>
      <c r="E245" s="8">
        <v>-63.830669822491743</v>
      </c>
      <c r="F245" s="8">
        <v>-14.972680532311019</v>
      </c>
      <c r="G245" s="8">
        <v>37.858069282512112</v>
      </c>
      <c r="H245" s="8">
        <v>-46.331417255575552</v>
      </c>
      <c r="I245" s="8">
        <v>-14.972680532311019</v>
      </c>
    </row>
    <row r="246" spans="1:9" x14ac:dyDescent="0.25">
      <c r="A246">
        <v>20</v>
      </c>
      <c r="B246">
        <v>10</v>
      </c>
      <c r="C246" t="s">
        <v>2628</v>
      </c>
      <c r="D246" s="8">
        <v>-21.639389444995338</v>
      </c>
      <c r="E246" s="8">
        <v>13.166041471931903</v>
      </c>
      <c r="F246" s="8">
        <v>-14.972680532309189</v>
      </c>
      <c r="G246" s="8">
        <v>-56.637894578823712</v>
      </c>
      <c r="H246" s="8">
        <v>48.164546605760272</v>
      </c>
      <c r="I246" s="8">
        <v>-14.972680532309189</v>
      </c>
    </row>
    <row r="247" spans="1:9" x14ac:dyDescent="0.25">
      <c r="A247">
        <v>21</v>
      </c>
      <c r="B247">
        <v>10</v>
      </c>
      <c r="C247" t="s">
        <v>2628</v>
      </c>
      <c r="D247" s="8">
        <v>-39.971503292512281</v>
      </c>
      <c r="E247" s="8">
        <v>-39.971503292511443</v>
      </c>
      <c r="F247" s="8">
        <v>1.8238608865143652E-14</v>
      </c>
      <c r="G247" s="8">
        <v>-39.971503292511429</v>
      </c>
      <c r="H247" s="8">
        <v>-39.971503292512296</v>
      </c>
      <c r="I247" s="8">
        <v>1.8238608865143652E-14</v>
      </c>
    </row>
    <row r="248" spans="1:9" x14ac:dyDescent="0.25">
      <c r="A248">
        <v>22</v>
      </c>
      <c r="B248">
        <v>10</v>
      </c>
      <c r="C248" t="s">
        <v>2628</v>
      </c>
      <c r="D248" s="8">
        <v>1.3837208547120663</v>
      </c>
      <c r="E248" s="8">
        <v>1.3837208547120148</v>
      </c>
      <c r="F248" s="8">
        <v>0</v>
      </c>
      <c r="G248" s="8">
        <v>1.3837208547120303</v>
      </c>
      <c r="H248" s="8">
        <v>1.3837208547120508</v>
      </c>
      <c r="I248" s="8">
        <v>0</v>
      </c>
    </row>
    <row r="249" spans="1:9" x14ac:dyDescent="0.25">
      <c r="A249">
        <v>23</v>
      </c>
      <c r="B249">
        <v>10</v>
      </c>
      <c r="C249" t="s">
        <v>2628</v>
      </c>
      <c r="D249" s="8">
        <v>-51.576942797264081</v>
      </c>
      <c r="E249" s="8">
        <v>-51.576942797264152</v>
      </c>
      <c r="F249" s="8">
        <v>-1.1053702342511304E-15</v>
      </c>
      <c r="G249" s="8">
        <v>-51.576942797264145</v>
      </c>
      <c r="H249" s="8">
        <v>-51.576942797264088</v>
      </c>
      <c r="I249" s="8">
        <v>-1.1053702342511304E-15</v>
      </c>
    </row>
    <row r="250" spans="1:9" x14ac:dyDescent="0.25">
      <c r="A250">
        <v>24</v>
      </c>
      <c r="B250">
        <v>10</v>
      </c>
      <c r="C250" t="s">
        <v>2628</v>
      </c>
      <c r="D250" s="8">
        <v>-86.699405113660802</v>
      </c>
      <c r="E250" s="8">
        <v>76.456002586340915</v>
      </c>
      <c r="F250" s="8">
        <v>14.972680532278329</v>
      </c>
      <c r="G250" s="8">
        <v>38.759887085946971</v>
      </c>
      <c r="H250" s="8">
        <v>-49.003289613266844</v>
      </c>
      <c r="I250" s="8">
        <v>14.972680532278329</v>
      </c>
    </row>
    <row r="251" spans="1:9" x14ac:dyDescent="0.25">
      <c r="A251">
        <v>25</v>
      </c>
      <c r="B251">
        <v>10</v>
      </c>
      <c r="C251" t="s">
        <v>2628</v>
      </c>
      <c r="D251" s="8">
        <v>81.155881278184097</v>
      </c>
      <c r="E251" s="8">
        <v>-96.370245343681745</v>
      </c>
      <c r="F251" s="8">
        <v>-14.972680532309196</v>
      </c>
      <c r="G251" s="8">
        <v>-44.303410921682392</v>
      </c>
      <c r="H251" s="8">
        <v>29.089046856184744</v>
      </c>
      <c r="I251" s="8">
        <v>-14.972680532309196</v>
      </c>
    </row>
    <row r="252" spans="1:9" x14ac:dyDescent="0.25">
      <c r="A252">
        <v>1</v>
      </c>
      <c r="B252">
        <v>11</v>
      </c>
      <c r="C252" t="s">
        <v>2641</v>
      </c>
      <c r="D252" s="8">
        <v>-3.5443658775446072</v>
      </c>
      <c r="E252" s="8">
        <v>3.5443658775452094</v>
      </c>
      <c r="F252" s="8">
        <v>0.31950652191203432</v>
      </c>
      <c r="G252" s="8">
        <v>-2.7975222764071876</v>
      </c>
      <c r="H252" s="8">
        <v>2.7975222764077898</v>
      </c>
      <c r="I252" s="8">
        <v>0.31950652191203432</v>
      </c>
    </row>
    <row r="253" spans="1:9" x14ac:dyDescent="0.25">
      <c r="A253">
        <v>2</v>
      </c>
      <c r="B253">
        <v>11</v>
      </c>
      <c r="C253" t="s">
        <v>2641</v>
      </c>
      <c r="D253" s="8">
        <v>-1.5278881544930372</v>
      </c>
      <c r="E253" s="8">
        <v>1.5278881543133382</v>
      </c>
      <c r="F253" s="8">
        <v>0.31950652175362049</v>
      </c>
      <c r="G253" s="8">
        <v>-1.1544663541096392</v>
      </c>
      <c r="H253" s="8">
        <v>1.1544663539299402</v>
      </c>
      <c r="I253" s="8">
        <v>0.31950652175362049</v>
      </c>
    </row>
    <row r="254" spans="1:9" x14ac:dyDescent="0.25">
      <c r="A254">
        <v>3</v>
      </c>
      <c r="B254">
        <v>11</v>
      </c>
      <c r="C254" t="s">
        <v>2641</v>
      </c>
      <c r="D254" s="8">
        <v>-1.1810606911535384</v>
      </c>
      <c r="E254" s="8">
        <v>1.1278720168695777</v>
      </c>
      <c r="F254" s="8">
        <v>0.493891263276236</v>
      </c>
      <c r="G254" s="8">
        <v>-0.60382751383331534</v>
      </c>
      <c r="H254" s="8">
        <v>0.55063883954935444</v>
      </c>
      <c r="I254" s="8">
        <v>0.493891263276236</v>
      </c>
    </row>
    <row r="255" spans="1:9" x14ac:dyDescent="0.25">
      <c r="A255">
        <v>4</v>
      </c>
      <c r="B255">
        <v>11</v>
      </c>
      <c r="C255" t="s">
        <v>2641</v>
      </c>
      <c r="D255" s="8">
        <v>-1.2649341044563447</v>
      </c>
      <c r="E255" s="8">
        <v>1.1694309034445829</v>
      </c>
      <c r="F255" s="8">
        <v>0.49389126282312945</v>
      </c>
      <c r="G255" s="8">
        <v>-4.7751600475936552E-2</v>
      </c>
      <c r="H255" s="8">
        <v>-4.7751600535825327E-2</v>
      </c>
      <c r="I255" s="8">
        <v>0.49389126282312945</v>
      </c>
    </row>
    <row r="256" spans="1:9" x14ac:dyDescent="0.25">
      <c r="A256">
        <v>5</v>
      </c>
      <c r="B256">
        <v>11</v>
      </c>
      <c r="C256" t="s">
        <v>2641</v>
      </c>
      <c r="D256" s="8">
        <v>-0.19235749707939348</v>
      </c>
      <c r="E256" s="8">
        <v>-0.19235749700450794</v>
      </c>
      <c r="F256" s="8">
        <v>2.7480032077487962E-2</v>
      </c>
      <c r="G256" s="8">
        <v>7.5318591584262296E-2</v>
      </c>
      <c r="H256" s="8">
        <v>-0.46003358566816371</v>
      </c>
      <c r="I256" s="8">
        <v>2.7480032077487962E-2</v>
      </c>
    </row>
    <row r="257" spans="1:9" x14ac:dyDescent="0.25">
      <c r="A257">
        <v>6</v>
      </c>
      <c r="B257">
        <v>11</v>
      </c>
      <c r="C257" t="s">
        <v>2641</v>
      </c>
      <c r="D257" s="8">
        <v>1.7989571640649488E-2</v>
      </c>
      <c r="E257" s="8">
        <v>-0.22875185401535239</v>
      </c>
      <c r="F257" s="8">
        <v>2.7480031966365958E-2</v>
      </c>
      <c r="G257" s="8">
        <v>5.599656864341801E-2</v>
      </c>
      <c r="H257" s="8">
        <v>-0.26675885101812091</v>
      </c>
      <c r="I257" s="8">
        <v>2.7480031966365958E-2</v>
      </c>
    </row>
    <row r="258" spans="1:9" x14ac:dyDescent="0.25">
      <c r="A258">
        <v>7</v>
      </c>
      <c r="B258">
        <v>11</v>
      </c>
      <c r="C258" t="s">
        <v>2641</v>
      </c>
      <c r="D258" s="8">
        <v>9.983345999557805E-2</v>
      </c>
      <c r="E258" s="8">
        <v>-0.22292195974302351</v>
      </c>
      <c r="F258" s="8">
        <v>0.11744941563872856</v>
      </c>
      <c r="G258" s="8">
        <v>0.2622750318823539</v>
      </c>
      <c r="H258" s="8">
        <v>-0.38536353162979931</v>
      </c>
      <c r="I258" s="8">
        <v>0.11744941563872856</v>
      </c>
    </row>
    <row r="259" spans="1:9" x14ac:dyDescent="0.25">
      <c r="A259">
        <v>8</v>
      </c>
      <c r="B259">
        <v>11</v>
      </c>
      <c r="C259" t="s">
        <v>2641</v>
      </c>
      <c r="D259" s="8">
        <v>0.5902473455438787</v>
      </c>
      <c r="E259" s="8">
        <v>-0.81492697536448488</v>
      </c>
      <c r="F259" s="8">
        <v>0.11744941560191863</v>
      </c>
      <c r="G259" s="8">
        <v>1.7342925961282754</v>
      </c>
      <c r="H259" s="8">
        <v>-1.9589722259488818</v>
      </c>
      <c r="I259" s="8">
        <v>0.11744941560191863</v>
      </c>
    </row>
    <row r="260" spans="1:9" x14ac:dyDescent="0.25">
      <c r="A260">
        <v>9</v>
      </c>
      <c r="B260">
        <v>11</v>
      </c>
      <c r="C260" t="s">
        <v>2641</v>
      </c>
      <c r="D260" s="8">
        <v>1.7342925961420215</v>
      </c>
      <c r="E260" s="8">
        <v>-1.9589722259269267</v>
      </c>
      <c r="F260" s="8">
        <v>0.11744941559806935</v>
      </c>
      <c r="G260" s="8">
        <v>3.2307855517248836</v>
      </c>
      <c r="H260" s="8">
        <v>-3.4554651815097888</v>
      </c>
      <c r="I260" s="8">
        <v>0.11744941559806935</v>
      </c>
    </row>
    <row r="261" spans="1:9" x14ac:dyDescent="0.25">
      <c r="A261">
        <v>10</v>
      </c>
      <c r="B261">
        <v>11</v>
      </c>
      <c r="C261" t="s">
        <v>2641</v>
      </c>
      <c r="D261" s="8">
        <v>3.5940895181452799</v>
      </c>
      <c r="E261" s="8">
        <v>-3.0921612150886055</v>
      </c>
      <c r="F261" s="8">
        <v>-0.26237886327204196</v>
      </c>
      <c r="G261" s="8">
        <v>0.25096415152653267</v>
      </c>
      <c r="H261" s="8">
        <v>0.25096415153014212</v>
      </c>
      <c r="I261" s="8">
        <v>-0.26237886327204196</v>
      </c>
    </row>
    <row r="262" spans="1:9" x14ac:dyDescent="0.25">
      <c r="A262">
        <v>11</v>
      </c>
      <c r="B262">
        <v>11</v>
      </c>
      <c r="C262" t="s">
        <v>2641</v>
      </c>
      <c r="D262" s="8">
        <v>0.25096415151370643</v>
      </c>
      <c r="E262" s="8">
        <v>0.25096415150894891</v>
      </c>
      <c r="F262" s="8">
        <v>0.26237886327086807</v>
      </c>
      <c r="G262" s="8">
        <v>3.5940895181174746</v>
      </c>
      <c r="H262" s="8">
        <v>-3.0921612150948192</v>
      </c>
      <c r="I262" s="8">
        <v>0.26237886327086807</v>
      </c>
    </row>
    <row r="263" spans="1:9" x14ac:dyDescent="0.25">
      <c r="A263">
        <v>12</v>
      </c>
      <c r="B263">
        <v>11</v>
      </c>
      <c r="C263" t="s">
        <v>2641</v>
      </c>
      <c r="D263" s="8">
        <v>3.2307855517803068</v>
      </c>
      <c r="E263" s="8">
        <v>-3.4554651814346284</v>
      </c>
      <c r="F263" s="8">
        <v>-0.11744941559806039</v>
      </c>
      <c r="G263" s="8">
        <v>1.7342925961975848</v>
      </c>
      <c r="H263" s="8">
        <v>-1.9589722258519069</v>
      </c>
      <c r="I263" s="8">
        <v>-0.11744941559806039</v>
      </c>
    </row>
    <row r="264" spans="1:9" x14ac:dyDescent="0.25">
      <c r="A264">
        <v>13</v>
      </c>
      <c r="B264">
        <v>11</v>
      </c>
      <c r="C264" t="s">
        <v>2641</v>
      </c>
      <c r="D264" s="8">
        <v>1.7342925956141912</v>
      </c>
      <c r="E264" s="8">
        <v>-1.9589722264281799</v>
      </c>
      <c r="F264" s="8">
        <v>-0.11744941560945023</v>
      </c>
      <c r="G264" s="8">
        <v>0.59024734495653364</v>
      </c>
      <c r="H264" s="8">
        <v>-0.81492697577052231</v>
      </c>
      <c r="I264" s="8">
        <v>-0.11744941560945023</v>
      </c>
    </row>
    <row r="265" spans="1:9" x14ac:dyDescent="0.25">
      <c r="A265">
        <v>14</v>
      </c>
      <c r="B265">
        <v>11</v>
      </c>
      <c r="C265" t="s">
        <v>2641</v>
      </c>
      <c r="D265" s="8">
        <v>0.26227503163230376</v>
      </c>
      <c r="E265" s="8">
        <v>-0.38536353168452525</v>
      </c>
      <c r="F265" s="8">
        <v>-0.11744941554385936</v>
      </c>
      <c r="G265" s="8">
        <v>9.9833459877072664E-2</v>
      </c>
      <c r="H265" s="8">
        <v>-0.22292195992929414</v>
      </c>
      <c r="I265" s="8">
        <v>-0.11744941554385936</v>
      </c>
    </row>
    <row r="266" spans="1:9" x14ac:dyDescent="0.25">
      <c r="A266">
        <v>15</v>
      </c>
      <c r="B266">
        <v>11</v>
      </c>
      <c r="C266" t="s">
        <v>2641</v>
      </c>
      <c r="D266" s="8">
        <v>5.5996568586848178E-2</v>
      </c>
      <c r="E266" s="8">
        <v>-0.26675885129392929</v>
      </c>
      <c r="F266" s="8">
        <v>-2.7480032156247541E-2</v>
      </c>
      <c r="G266" s="8">
        <v>1.7989571321856024E-2</v>
      </c>
      <c r="H266" s="8">
        <v>-0.22875185402893716</v>
      </c>
      <c r="I266" s="8">
        <v>-2.7480032156247541E-2</v>
      </c>
    </row>
    <row r="267" spans="1:9" x14ac:dyDescent="0.25">
      <c r="A267">
        <v>16</v>
      </c>
      <c r="B267">
        <v>11</v>
      </c>
      <c r="C267" t="s">
        <v>2641</v>
      </c>
      <c r="D267" s="8">
        <v>7.5318591344012087E-2</v>
      </c>
      <c r="E267" s="8">
        <v>-0.46003358583176412</v>
      </c>
      <c r="F267" s="8">
        <v>-2.7480032069460345E-2</v>
      </c>
      <c r="G267" s="8">
        <v>-0.1923574972414856</v>
      </c>
      <c r="H267" s="8">
        <v>-0.19235749724626644</v>
      </c>
      <c r="I267" s="8">
        <v>-2.7480032069460345E-2</v>
      </c>
    </row>
    <row r="268" spans="1:9" x14ac:dyDescent="0.25">
      <c r="A268">
        <v>17</v>
      </c>
      <c r="B268">
        <v>11</v>
      </c>
      <c r="C268" t="s">
        <v>2641</v>
      </c>
      <c r="D268" s="8">
        <v>-4.7751600242666288E-2</v>
      </c>
      <c r="E268" s="8">
        <v>-4.7751600330101361E-2</v>
      </c>
      <c r="F268" s="8">
        <v>-0.49389126299065622</v>
      </c>
      <c r="G268" s="8">
        <v>-1.2649341046358058</v>
      </c>
      <c r="H268" s="8">
        <v>1.1694309040630382</v>
      </c>
      <c r="I268" s="8">
        <v>-0.49389126299065622</v>
      </c>
    </row>
    <row r="269" spans="1:9" x14ac:dyDescent="0.25">
      <c r="A269">
        <v>18</v>
      </c>
      <c r="B269">
        <v>11</v>
      </c>
      <c r="C269" t="s">
        <v>2641</v>
      </c>
      <c r="D269" s="8">
        <v>-0.60382751398879408</v>
      </c>
      <c r="E269" s="8">
        <v>0.55063883995425145</v>
      </c>
      <c r="F269" s="8">
        <v>-0.49389126296859415</v>
      </c>
      <c r="G269" s="8">
        <v>-1.1810606909494379</v>
      </c>
      <c r="H269" s="8">
        <v>1.127872016914895</v>
      </c>
      <c r="I269" s="8">
        <v>-0.49389126296859415</v>
      </c>
    </row>
    <row r="270" spans="1:9" x14ac:dyDescent="0.25">
      <c r="A270">
        <v>19</v>
      </c>
      <c r="B270">
        <v>11</v>
      </c>
      <c r="C270" t="s">
        <v>2641</v>
      </c>
      <c r="D270" s="8">
        <v>-1.1544663539495683</v>
      </c>
      <c r="E270" s="8">
        <v>1.1544663539501701</v>
      </c>
      <c r="F270" s="8">
        <v>-0.31950652184766071</v>
      </c>
      <c r="G270" s="8">
        <v>-1.5278881544429679</v>
      </c>
      <c r="H270" s="8">
        <v>1.5278881544435696</v>
      </c>
      <c r="I270" s="8">
        <v>-0.31950652184766071</v>
      </c>
    </row>
    <row r="271" spans="1:9" x14ac:dyDescent="0.25">
      <c r="A271">
        <v>20</v>
      </c>
      <c r="B271">
        <v>11</v>
      </c>
      <c r="C271" t="s">
        <v>2641</v>
      </c>
      <c r="D271" s="8">
        <v>-2.7975222763770056</v>
      </c>
      <c r="E271" s="8">
        <v>2.7975222763783236</v>
      </c>
      <c r="F271" s="8">
        <v>-0.31950652190350465</v>
      </c>
      <c r="G271" s="8">
        <v>-3.5443658774944904</v>
      </c>
      <c r="H271" s="8">
        <v>3.5443658774958084</v>
      </c>
      <c r="I271" s="8">
        <v>-0.31950652190350465</v>
      </c>
    </row>
    <row r="272" spans="1:9" x14ac:dyDescent="0.25">
      <c r="A272">
        <v>21</v>
      </c>
      <c r="B272">
        <v>11</v>
      </c>
      <c r="C272" t="s">
        <v>2641</v>
      </c>
      <c r="D272" s="8">
        <v>0.22225795082244895</v>
      </c>
      <c r="E272" s="8">
        <v>0.22225795081289049</v>
      </c>
      <c r="F272" s="8">
        <v>-1.9502876070568381E-13</v>
      </c>
      <c r="G272" s="8">
        <v>0.22225795081311292</v>
      </c>
      <c r="H272" s="8">
        <v>0.22225795082222652</v>
      </c>
      <c r="I272" s="8">
        <v>-1.9502876070568381E-13</v>
      </c>
    </row>
    <row r="273" spans="1:9" x14ac:dyDescent="0.25">
      <c r="A273">
        <v>22</v>
      </c>
      <c r="B273">
        <v>11</v>
      </c>
      <c r="C273" t="s">
        <v>2641</v>
      </c>
      <c r="D273" s="8">
        <v>-1.0003342759668088</v>
      </c>
      <c r="E273" s="8">
        <v>-1.000334275967689</v>
      </c>
      <c r="F273" s="8">
        <v>-1.2053247699824791E-14</v>
      </c>
      <c r="G273" s="8">
        <v>-1.0003342759676892</v>
      </c>
      <c r="H273" s="8">
        <v>-1.0003342759668086</v>
      </c>
      <c r="I273" s="8">
        <v>-1.2053247699824791E-14</v>
      </c>
    </row>
    <row r="274" spans="1:9" x14ac:dyDescent="0.25">
      <c r="A274">
        <v>23</v>
      </c>
      <c r="B274">
        <v>11</v>
      </c>
      <c r="C274" t="s">
        <v>2641</v>
      </c>
      <c r="D274" s="8">
        <v>0.22225795056108946</v>
      </c>
      <c r="E274" s="8">
        <v>0.22225795056189437</v>
      </c>
      <c r="F274" s="8">
        <v>1.6649639153407653E-14</v>
      </c>
      <c r="G274" s="8">
        <v>0.22225795056189565</v>
      </c>
      <c r="H274" s="8">
        <v>0.22225795056108819</v>
      </c>
      <c r="I274" s="8">
        <v>1.6649639153407653E-14</v>
      </c>
    </row>
    <row r="275" spans="1:9" x14ac:dyDescent="0.25">
      <c r="A275">
        <v>24</v>
      </c>
      <c r="B275">
        <v>11</v>
      </c>
      <c r="C275" t="s">
        <v>2641</v>
      </c>
      <c r="D275" s="8">
        <v>-5.8989942129809192</v>
      </c>
      <c r="E275" s="8">
        <v>5.898994212657823</v>
      </c>
      <c r="F275" s="8">
        <v>0.31950652190716233</v>
      </c>
      <c r="G275" s="8">
        <v>-3.2217807370628875</v>
      </c>
      <c r="H275" s="8">
        <v>3.2217807367397904</v>
      </c>
      <c r="I275" s="8">
        <v>0.31950652190716233</v>
      </c>
    </row>
    <row r="276" spans="1:9" x14ac:dyDescent="0.25">
      <c r="A276">
        <v>25</v>
      </c>
      <c r="B276">
        <v>11</v>
      </c>
      <c r="C276" t="s">
        <v>2641</v>
      </c>
      <c r="D276" s="8">
        <v>-3.2217807368811919</v>
      </c>
      <c r="E276" s="8">
        <v>3.2217807368835074</v>
      </c>
      <c r="F276" s="8">
        <v>-0.31950652190226525</v>
      </c>
      <c r="G276" s="8">
        <v>-5.8989942127581818</v>
      </c>
      <c r="H276" s="8">
        <v>5.8989942127604964</v>
      </c>
      <c r="I276" s="8">
        <v>-0.31950652190226525</v>
      </c>
    </row>
    <row r="277" spans="1:9" x14ac:dyDescent="0.25">
      <c r="A277">
        <v>1</v>
      </c>
      <c r="B277">
        <v>12</v>
      </c>
      <c r="C277" t="s">
        <v>2642</v>
      </c>
      <c r="D277" s="8">
        <v>3.5443658775446072</v>
      </c>
      <c r="E277" s="8">
        <v>-3.5443658775452094</v>
      </c>
      <c r="F277" s="8">
        <v>-0.31950652191203432</v>
      </c>
      <c r="G277" s="8">
        <v>2.7975222764071876</v>
      </c>
      <c r="H277" s="8">
        <v>-2.7975222764077898</v>
      </c>
      <c r="I277" s="8">
        <v>-0.31950652191203432</v>
      </c>
    </row>
    <row r="278" spans="1:9" x14ac:dyDescent="0.25">
      <c r="A278">
        <v>2</v>
      </c>
      <c r="B278">
        <v>12</v>
      </c>
      <c r="C278" t="s">
        <v>2642</v>
      </c>
      <c r="D278" s="8">
        <v>1.5278881544930372</v>
      </c>
      <c r="E278" s="8">
        <v>-1.5278881543133382</v>
      </c>
      <c r="F278" s="8">
        <v>-0.31950652175362049</v>
      </c>
      <c r="G278" s="8">
        <v>1.1544663541096392</v>
      </c>
      <c r="H278" s="8">
        <v>-1.1544663539299402</v>
      </c>
      <c r="I278" s="8">
        <v>-0.31950652175362049</v>
      </c>
    </row>
    <row r="279" spans="1:9" x14ac:dyDescent="0.25">
      <c r="A279">
        <v>3</v>
      </c>
      <c r="B279">
        <v>12</v>
      </c>
      <c r="C279" t="s">
        <v>2642</v>
      </c>
      <c r="D279" s="8">
        <v>1.1810606911535384</v>
      </c>
      <c r="E279" s="8">
        <v>-1.1278720168695777</v>
      </c>
      <c r="F279" s="8">
        <v>-0.493891263276236</v>
      </c>
      <c r="G279" s="8">
        <v>0.60382751383331534</v>
      </c>
      <c r="H279" s="8">
        <v>-0.55063883954935444</v>
      </c>
      <c r="I279" s="8">
        <v>-0.493891263276236</v>
      </c>
    </row>
    <row r="280" spans="1:9" x14ac:dyDescent="0.25">
      <c r="A280">
        <v>4</v>
      </c>
      <c r="B280">
        <v>12</v>
      </c>
      <c r="C280" t="s">
        <v>2642</v>
      </c>
      <c r="D280" s="8">
        <v>1.2649341044563447</v>
      </c>
      <c r="E280" s="8">
        <v>-1.1694309034445829</v>
      </c>
      <c r="F280" s="8">
        <v>-0.49389126282312945</v>
      </c>
      <c r="G280" s="8">
        <v>4.7751600475936552E-2</v>
      </c>
      <c r="H280" s="8">
        <v>4.7751600535825327E-2</v>
      </c>
      <c r="I280" s="8">
        <v>-0.49389126282312945</v>
      </c>
    </row>
    <row r="281" spans="1:9" x14ac:dyDescent="0.25">
      <c r="A281">
        <v>5</v>
      </c>
      <c r="B281">
        <v>12</v>
      </c>
      <c r="C281" t="s">
        <v>2642</v>
      </c>
      <c r="D281" s="8">
        <v>0.19235749707939348</v>
      </c>
      <c r="E281" s="8">
        <v>0.19235749700450794</v>
      </c>
      <c r="F281" s="8">
        <v>-2.7480032077487962E-2</v>
      </c>
      <c r="G281" s="8">
        <v>-7.5318591584262296E-2</v>
      </c>
      <c r="H281" s="8">
        <v>0.46003358566816371</v>
      </c>
      <c r="I281" s="8">
        <v>-2.7480032077487962E-2</v>
      </c>
    </row>
    <row r="282" spans="1:9" x14ac:dyDescent="0.25">
      <c r="A282">
        <v>6</v>
      </c>
      <c r="B282">
        <v>12</v>
      </c>
      <c r="C282" t="s">
        <v>2642</v>
      </c>
      <c r="D282" s="8">
        <v>-1.7989571640649488E-2</v>
      </c>
      <c r="E282" s="8">
        <v>0.22875185401535239</v>
      </c>
      <c r="F282" s="8">
        <v>-2.7480031966365958E-2</v>
      </c>
      <c r="G282" s="8">
        <v>-5.599656864341801E-2</v>
      </c>
      <c r="H282" s="8">
        <v>0.26675885101812091</v>
      </c>
      <c r="I282" s="8">
        <v>-2.7480031966365958E-2</v>
      </c>
    </row>
    <row r="283" spans="1:9" x14ac:dyDescent="0.25">
      <c r="A283">
        <v>7</v>
      </c>
      <c r="B283">
        <v>12</v>
      </c>
      <c r="C283" t="s">
        <v>2642</v>
      </c>
      <c r="D283" s="8">
        <v>-9.983345999557805E-2</v>
      </c>
      <c r="E283" s="8">
        <v>0.22292195974302351</v>
      </c>
      <c r="F283" s="8">
        <v>-0.11744941563872856</v>
      </c>
      <c r="G283" s="8">
        <v>-0.2622750318823539</v>
      </c>
      <c r="H283" s="8">
        <v>0.38536353162979931</v>
      </c>
      <c r="I283" s="8">
        <v>-0.11744941563872856</v>
      </c>
    </row>
    <row r="284" spans="1:9" x14ac:dyDescent="0.25">
      <c r="A284">
        <v>8</v>
      </c>
      <c r="B284">
        <v>12</v>
      </c>
      <c r="C284" t="s">
        <v>2642</v>
      </c>
      <c r="D284" s="8">
        <v>-0.5902473455438787</v>
      </c>
      <c r="E284" s="8">
        <v>0.81492697536448488</v>
      </c>
      <c r="F284" s="8">
        <v>-0.11744941560191863</v>
      </c>
      <c r="G284" s="8">
        <v>-1.7342925961282754</v>
      </c>
      <c r="H284" s="8">
        <v>1.9589722259488818</v>
      </c>
      <c r="I284" s="8">
        <v>-0.11744941560191863</v>
      </c>
    </row>
    <row r="285" spans="1:9" x14ac:dyDescent="0.25">
      <c r="A285">
        <v>9</v>
      </c>
      <c r="B285">
        <v>12</v>
      </c>
      <c r="C285" t="s">
        <v>2642</v>
      </c>
      <c r="D285" s="8">
        <v>-1.7342925961420215</v>
      </c>
      <c r="E285" s="8">
        <v>1.9589722259269267</v>
      </c>
      <c r="F285" s="8">
        <v>-0.11744941559806935</v>
      </c>
      <c r="G285" s="8">
        <v>-3.2307855517248836</v>
      </c>
      <c r="H285" s="8">
        <v>3.4554651815097888</v>
      </c>
      <c r="I285" s="8">
        <v>-0.11744941559806935</v>
      </c>
    </row>
    <row r="286" spans="1:9" x14ac:dyDescent="0.25">
      <c r="A286">
        <v>10</v>
      </c>
      <c r="B286">
        <v>12</v>
      </c>
      <c r="C286" t="s">
        <v>2642</v>
      </c>
      <c r="D286" s="8">
        <v>-3.5940895181452799</v>
      </c>
      <c r="E286" s="8">
        <v>3.0921612150886055</v>
      </c>
      <c r="F286" s="8">
        <v>0.26237886327204196</v>
      </c>
      <c r="G286" s="8">
        <v>-0.25096415152653267</v>
      </c>
      <c r="H286" s="8">
        <v>-0.25096415153014212</v>
      </c>
      <c r="I286" s="8">
        <v>0.26237886327204196</v>
      </c>
    </row>
    <row r="287" spans="1:9" x14ac:dyDescent="0.25">
      <c r="A287">
        <v>11</v>
      </c>
      <c r="B287">
        <v>12</v>
      </c>
      <c r="C287" t="s">
        <v>2642</v>
      </c>
      <c r="D287" s="8">
        <v>-0.25096415151370643</v>
      </c>
      <c r="E287" s="8">
        <v>-0.25096415150894891</v>
      </c>
      <c r="F287" s="8">
        <v>-0.26237886327086807</v>
      </c>
      <c r="G287" s="8">
        <v>-3.5940895181174746</v>
      </c>
      <c r="H287" s="8">
        <v>3.0921612150948192</v>
      </c>
      <c r="I287" s="8">
        <v>-0.26237886327086807</v>
      </c>
    </row>
    <row r="288" spans="1:9" x14ac:dyDescent="0.25">
      <c r="A288">
        <v>12</v>
      </c>
      <c r="B288">
        <v>12</v>
      </c>
      <c r="C288" t="s">
        <v>2642</v>
      </c>
      <c r="D288" s="8">
        <v>-3.2307855517803068</v>
      </c>
      <c r="E288" s="8">
        <v>3.4554651814346284</v>
      </c>
      <c r="F288" s="8">
        <v>0.11744941559806039</v>
      </c>
      <c r="G288" s="8">
        <v>-1.7342925961975848</v>
      </c>
      <c r="H288" s="8">
        <v>1.9589722258519069</v>
      </c>
      <c r="I288" s="8">
        <v>0.11744941559806039</v>
      </c>
    </row>
    <row r="289" spans="1:9" x14ac:dyDescent="0.25">
      <c r="A289">
        <v>13</v>
      </c>
      <c r="B289">
        <v>12</v>
      </c>
      <c r="C289" t="s">
        <v>2642</v>
      </c>
      <c r="D289" s="8">
        <v>-1.7342925956141912</v>
      </c>
      <c r="E289" s="8">
        <v>1.9589722264281799</v>
      </c>
      <c r="F289" s="8">
        <v>0.11744941560945023</v>
      </c>
      <c r="G289" s="8">
        <v>-0.59024734495653364</v>
      </c>
      <c r="H289" s="8">
        <v>0.81492697577052231</v>
      </c>
      <c r="I289" s="8">
        <v>0.11744941560945023</v>
      </c>
    </row>
    <row r="290" spans="1:9" x14ac:dyDescent="0.25">
      <c r="A290">
        <v>14</v>
      </c>
      <c r="B290">
        <v>12</v>
      </c>
      <c r="C290" t="s">
        <v>2642</v>
      </c>
      <c r="D290" s="8">
        <v>-0.26227503163230376</v>
      </c>
      <c r="E290" s="8">
        <v>0.38536353168452525</v>
      </c>
      <c r="F290" s="8">
        <v>0.11744941554385936</v>
      </c>
      <c r="G290" s="8">
        <v>-9.9833459877072664E-2</v>
      </c>
      <c r="H290" s="8">
        <v>0.22292195992929414</v>
      </c>
      <c r="I290" s="8">
        <v>0.11744941554385936</v>
      </c>
    </row>
    <row r="291" spans="1:9" x14ac:dyDescent="0.25">
      <c r="A291">
        <v>15</v>
      </c>
      <c r="B291">
        <v>12</v>
      </c>
      <c r="C291" t="s">
        <v>2642</v>
      </c>
      <c r="D291" s="8">
        <v>-5.5996568586848178E-2</v>
      </c>
      <c r="E291" s="8">
        <v>0.26675885129392929</v>
      </c>
      <c r="F291" s="8">
        <v>2.7480032156247541E-2</v>
      </c>
      <c r="G291" s="8">
        <v>-1.7989571321856024E-2</v>
      </c>
      <c r="H291" s="8">
        <v>0.22875185402893716</v>
      </c>
      <c r="I291" s="8">
        <v>2.7480032156247541E-2</v>
      </c>
    </row>
    <row r="292" spans="1:9" x14ac:dyDescent="0.25">
      <c r="A292">
        <v>16</v>
      </c>
      <c r="B292">
        <v>12</v>
      </c>
      <c r="C292" t="s">
        <v>2642</v>
      </c>
      <c r="D292" s="8">
        <v>-7.5318591344012087E-2</v>
      </c>
      <c r="E292" s="8">
        <v>0.46003358583176412</v>
      </c>
      <c r="F292" s="8">
        <v>2.7480032069460345E-2</v>
      </c>
      <c r="G292" s="8">
        <v>0.1923574972414856</v>
      </c>
      <c r="H292" s="8">
        <v>0.19235749724626644</v>
      </c>
      <c r="I292" s="8">
        <v>2.7480032069460345E-2</v>
      </c>
    </row>
    <row r="293" spans="1:9" x14ac:dyDescent="0.25">
      <c r="A293">
        <v>17</v>
      </c>
      <c r="B293">
        <v>12</v>
      </c>
      <c r="C293" t="s">
        <v>2642</v>
      </c>
      <c r="D293" s="8">
        <v>4.7751600242666288E-2</v>
      </c>
      <c r="E293" s="8">
        <v>4.7751600330101361E-2</v>
      </c>
      <c r="F293" s="8">
        <v>0.49389126299065622</v>
      </c>
      <c r="G293" s="8">
        <v>1.2649341046358058</v>
      </c>
      <c r="H293" s="8">
        <v>-1.1694309040630382</v>
      </c>
      <c r="I293" s="8">
        <v>0.49389126299065622</v>
      </c>
    </row>
    <row r="294" spans="1:9" x14ac:dyDescent="0.25">
      <c r="A294">
        <v>18</v>
      </c>
      <c r="B294">
        <v>12</v>
      </c>
      <c r="C294" t="s">
        <v>2642</v>
      </c>
      <c r="D294" s="8">
        <v>0.60382751398879408</v>
      </c>
      <c r="E294" s="8">
        <v>-0.55063883995425145</v>
      </c>
      <c r="F294" s="8">
        <v>0.49389126296859415</v>
      </c>
      <c r="G294" s="8">
        <v>1.1810606909494379</v>
      </c>
      <c r="H294" s="8">
        <v>-1.127872016914895</v>
      </c>
      <c r="I294" s="8">
        <v>0.49389126296859415</v>
      </c>
    </row>
    <row r="295" spans="1:9" x14ac:dyDescent="0.25">
      <c r="A295">
        <v>19</v>
      </c>
      <c r="B295">
        <v>12</v>
      </c>
      <c r="C295" t="s">
        <v>2642</v>
      </c>
      <c r="D295" s="8">
        <v>1.1544663539495683</v>
      </c>
      <c r="E295" s="8">
        <v>-1.1544663539501701</v>
      </c>
      <c r="F295" s="8">
        <v>0.31950652184766071</v>
      </c>
      <c r="G295" s="8">
        <v>1.5278881544429679</v>
      </c>
      <c r="H295" s="8">
        <v>-1.5278881544435696</v>
      </c>
      <c r="I295" s="8">
        <v>0.31950652184766071</v>
      </c>
    </row>
    <row r="296" spans="1:9" x14ac:dyDescent="0.25">
      <c r="A296">
        <v>20</v>
      </c>
      <c r="B296">
        <v>12</v>
      </c>
      <c r="C296" t="s">
        <v>2642</v>
      </c>
      <c r="D296" s="8">
        <v>2.7975222763770056</v>
      </c>
      <c r="E296" s="8">
        <v>-2.7975222763783236</v>
      </c>
      <c r="F296" s="8">
        <v>0.31950652190350465</v>
      </c>
      <c r="G296" s="8">
        <v>3.5443658774944904</v>
      </c>
      <c r="H296" s="8">
        <v>-3.5443658774958084</v>
      </c>
      <c r="I296" s="8">
        <v>0.31950652190350465</v>
      </c>
    </row>
    <row r="297" spans="1:9" x14ac:dyDescent="0.25">
      <c r="A297">
        <v>21</v>
      </c>
      <c r="B297">
        <v>12</v>
      </c>
      <c r="C297" t="s">
        <v>2642</v>
      </c>
      <c r="D297" s="8">
        <v>-0.22225795082244895</v>
      </c>
      <c r="E297" s="8">
        <v>-0.22225795081289049</v>
      </c>
      <c r="F297" s="8">
        <v>1.9502876070568381E-13</v>
      </c>
      <c r="G297" s="8">
        <v>-0.22225795081311292</v>
      </c>
      <c r="H297" s="8">
        <v>-0.22225795082222652</v>
      </c>
      <c r="I297" s="8">
        <v>1.9502876070568381E-13</v>
      </c>
    </row>
    <row r="298" spans="1:9" x14ac:dyDescent="0.25">
      <c r="A298">
        <v>22</v>
      </c>
      <c r="B298">
        <v>12</v>
      </c>
      <c r="C298" t="s">
        <v>2642</v>
      </c>
      <c r="D298" s="8">
        <v>1.0003342759668088</v>
      </c>
      <c r="E298" s="8">
        <v>1.000334275967689</v>
      </c>
      <c r="F298" s="8">
        <v>1.2053247699824791E-14</v>
      </c>
      <c r="G298" s="8">
        <v>1.0003342759676892</v>
      </c>
      <c r="H298" s="8">
        <v>1.0003342759668086</v>
      </c>
      <c r="I298" s="8">
        <v>1.2053247699824791E-14</v>
      </c>
    </row>
    <row r="299" spans="1:9" x14ac:dyDescent="0.25">
      <c r="A299">
        <v>23</v>
      </c>
      <c r="B299">
        <v>12</v>
      </c>
      <c r="C299" t="s">
        <v>2642</v>
      </c>
      <c r="D299" s="8">
        <v>-0.22225795056108946</v>
      </c>
      <c r="E299" s="8">
        <v>-0.22225795056189437</v>
      </c>
      <c r="F299" s="8">
        <v>-1.6649639153407653E-14</v>
      </c>
      <c r="G299" s="8">
        <v>-0.22225795056189565</v>
      </c>
      <c r="H299" s="8">
        <v>-0.22225795056108819</v>
      </c>
      <c r="I299" s="8">
        <v>-1.6649639153407653E-14</v>
      </c>
    </row>
    <row r="300" spans="1:9" x14ac:dyDescent="0.25">
      <c r="A300">
        <v>24</v>
      </c>
      <c r="B300">
        <v>12</v>
      </c>
      <c r="C300" t="s">
        <v>2642</v>
      </c>
      <c r="D300" s="8">
        <v>5.8989942129809192</v>
      </c>
      <c r="E300" s="8">
        <v>-5.898994212657823</v>
      </c>
      <c r="F300" s="8">
        <v>-0.31950652190716233</v>
      </c>
      <c r="G300" s="8">
        <v>3.2217807370628875</v>
      </c>
      <c r="H300" s="8">
        <v>-3.2217807367397904</v>
      </c>
      <c r="I300" s="8">
        <v>-0.31950652190716233</v>
      </c>
    </row>
    <row r="301" spans="1:9" x14ac:dyDescent="0.25">
      <c r="A301">
        <v>25</v>
      </c>
      <c r="B301">
        <v>12</v>
      </c>
      <c r="C301" t="s">
        <v>2642</v>
      </c>
      <c r="D301" s="8">
        <v>3.2217807368811919</v>
      </c>
      <c r="E301" s="8">
        <v>-3.2217807368835074</v>
      </c>
      <c r="F301" s="8">
        <v>0.31950652190226525</v>
      </c>
      <c r="G301" s="8">
        <v>5.8989942127581818</v>
      </c>
      <c r="H301" s="8">
        <v>-5.8989942127604964</v>
      </c>
      <c r="I301" s="8">
        <v>0.31950652190226525</v>
      </c>
    </row>
  </sheetData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5">
    <tabColor theme="5" tint="0.39997558519241921"/>
  </sheetPr>
  <dimension ref="A1:F2140"/>
  <sheetViews>
    <sheetView workbookViewId="0">
      <pane ySplit="1" topLeftCell="A206" activePane="bottomLeft" state="frozen"/>
      <selection pane="bottomLeft" activeCell="N218" sqref="N218"/>
    </sheetView>
  </sheetViews>
  <sheetFormatPr defaultRowHeight="15" x14ac:dyDescent="0.25"/>
  <cols>
    <col min="1" max="1" width="3" bestFit="1" customWidth="1"/>
    <col min="2" max="2" width="13.140625" bestFit="1" customWidth="1"/>
    <col min="3" max="3" width="15.28515625" bestFit="1" customWidth="1"/>
    <col min="4" max="5" width="5.28515625" bestFit="1" customWidth="1"/>
    <col min="6" max="6" width="3.7109375" bestFit="1" customWidth="1"/>
  </cols>
  <sheetData>
    <row r="1" spans="1:6" x14ac:dyDescent="0.25">
      <c r="A1" t="s">
        <v>17</v>
      </c>
      <c r="B1" t="s">
        <v>2711</v>
      </c>
      <c r="C1" t="s">
        <v>2712</v>
      </c>
      <c r="D1" t="s">
        <v>2603</v>
      </c>
      <c r="E1" t="s">
        <v>2605</v>
      </c>
      <c r="F1" t="s">
        <v>2608</v>
      </c>
    </row>
    <row r="2" spans="1:6" x14ac:dyDescent="0.25">
      <c r="A2">
        <v>1</v>
      </c>
      <c r="B2">
        <v>101</v>
      </c>
      <c r="C2" t="s">
        <v>2710</v>
      </c>
      <c r="D2" s="59">
        <v>0</v>
      </c>
      <c r="E2" s="59">
        <v>0</v>
      </c>
      <c r="F2" s="59">
        <v>0</v>
      </c>
    </row>
    <row r="3" spans="1:6" x14ac:dyDescent="0.25">
      <c r="A3">
        <v>2</v>
      </c>
      <c r="B3">
        <v>101</v>
      </c>
      <c r="C3" t="s">
        <v>2710</v>
      </c>
      <c r="D3" s="59">
        <v>-3.4114843406403326</v>
      </c>
      <c r="E3" s="59">
        <v>-3.9789237299308118E-2</v>
      </c>
      <c r="F3" s="59">
        <v>-1.0020442030255565E-3</v>
      </c>
    </row>
    <row r="4" spans="1:6" x14ac:dyDescent="0.25">
      <c r="A4">
        <v>3</v>
      </c>
      <c r="B4">
        <v>101</v>
      </c>
      <c r="C4" t="s">
        <v>2710</v>
      </c>
      <c r="D4" s="59">
        <v>-3.7889934018394404</v>
      </c>
      <c r="E4" s="59">
        <v>-4.4460011667544333E-2</v>
      </c>
      <c r="F4" s="59">
        <v>-4.6953474438777903E-4</v>
      </c>
    </row>
    <row r="5" spans="1:6" x14ac:dyDescent="0.25">
      <c r="A5">
        <v>4</v>
      </c>
      <c r="B5">
        <v>101</v>
      </c>
      <c r="C5" t="s">
        <v>2710</v>
      </c>
      <c r="D5" s="59">
        <v>-3.8887854926193675</v>
      </c>
      <c r="E5" s="59">
        <v>-4.220697200286725E-2</v>
      </c>
      <c r="F5" s="59">
        <v>1.6376268702463021E-5</v>
      </c>
    </row>
    <row r="6" spans="1:6" x14ac:dyDescent="0.25">
      <c r="A6">
        <v>5</v>
      </c>
      <c r="B6">
        <v>101</v>
      </c>
      <c r="C6" t="s">
        <v>2710</v>
      </c>
      <c r="D6" s="59">
        <v>-3.7566000920359253</v>
      </c>
      <c r="E6" s="59">
        <v>-3.7988520830561555E-2</v>
      </c>
      <c r="F6" s="59">
        <v>3.8836806739909482E-4</v>
      </c>
    </row>
    <row r="7" spans="1:6" x14ac:dyDescent="0.25">
      <c r="A7">
        <v>6</v>
      </c>
      <c r="B7">
        <v>101</v>
      </c>
      <c r="C7" t="s">
        <v>2710</v>
      </c>
      <c r="D7" s="59">
        <v>-3.6127279577304656</v>
      </c>
      <c r="E7" s="59">
        <v>-0.33455151614324363</v>
      </c>
      <c r="F7" s="59">
        <v>1.1708810769724813E-3</v>
      </c>
    </row>
    <row r="8" spans="1:6" x14ac:dyDescent="0.25">
      <c r="A8">
        <v>7</v>
      </c>
      <c r="B8">
        <v>101</v>
      </c>
      <c r="C8" t="s">
        <v>2710</v>
      </c>
      <c r="D8" s="59">
        <v>-3.3747251263072631</v>
      </c>
      <c r="E8" s="59">
        <v>-0.98435018922376882</v>
      </c>
      <c r="F8" s="59">
        <v>1.6191227298830825E-3</v>
      </c>
    </row>
    <row r="9" spans="1:6" x14ac:dyDescent="0.25">
      <c r="A9">
        <v>8</v>
      </c>
      <c r="B9">
        <v>101</v>
      </c>
      <c r="C9" t="s">
        <v>2710</v>
      </c>
      <c r="D9" s="59">
        <v>-3.0685548106839602</v>
      </c>
      <c r="E9" s="59">
        <v>-1.8575185507340231</v>
      </c>
      <c r="F9" s="59">
        <v>2.056226544644353E-3</v>
      </c>
    </row>
    <row r="10" spans="1:6" x14ac:dyDescent="0.25">
      <c r="A10">
        <v>9</v>
      </c>
      <c r="B10">
        <v>101</v>
      </c>
      <c r="C10" t="s">
        <v>2710</v>
      </c>
      <c r="D10" s="59">
        <v>-1.544028689804503</v>
      </c>
      <c r="E10" s="59">
        <v>-6.2172993567656221</v>
      </c>
      <c r="F10" s="59">
        <v>3.0477336697852307E-3</v>
      </c>
    </row>
    <row r="11" spans="1:6" x14ac:dyDescent="0.25">
      <c r="A11">
        <v>10</v>
      </c>
      <c r="B11">
        <v>101</v>
      </c>
      <c r="C11" t="s">
        <v>2710</v>
      </c>
      <c r="D11" s="59">
        <v>-2.6916110209748711E-3</v>
      </c>
      <c r="E11" s="59">
        <v>-10.640165552545575</v>
      </c>
      <c r="F11" s="59">
        <v>1.0449808703216015E-3</v>
      </c>
    </row>
    <row r="12" spans="1:6" x14ac:dyDescent="0.25">
      <c r="A12">
        <v>11</v>
      </c>
      <c r="B12">
        <v>101</v>
      </c>
      <c r="C12" t="s">
        <v>2710</v>
      </c>
      <c r="D12" s="59">
        <v>-1.9690077693312883E-12</v>
      </c>
      <c r="E12" s="59">
        <v>-10.737170771360159</v>
      </c>
      <c r="F12" s="59">
        <v>4.7883529443661695E-4</v>
      </c>
    </row>
    <row r="13" spans="1:6" x14ac:dyDescent="0.25">
      <c r="A13">
        <v>12</v>
      </c>
      <c r="B13">
        <v>101</v>
      </c>
      <c r="C13" t="s">
        <v>2710</v>
      </c>
      <c r="D13" s="59">
        <v>2.6916110151235469E-3</v>
      </c>
      <c r="E13" s="59">
        <v>-10.640165552550956</v>
      </c>
      <c r="F13" s="59">
        <v>-1.0449808703195959E-3</v>
      </c>
    </row>
    <row r="14" spans="1:6" x14ac:dyDescent="0.25">
      <c r="A14">
        <v>13</v>
      </c>
      <c r="B14">
        <v>101</v>
      </c>
      <c r="C14" t="s">
        <v>2710</v>
      </c>
      <c r="D14" s="59">
        <v>1.5440286897980695</v>
      </c>
      <c r="E14" s="59">
        <v>-6.2172993567726484</v>
      </c>
      <c r="F14" s="59">
        <v>-3.0477336697857481E-3</v>
      </c>
    </row>
    <row r="15" spans="1:6" x14ac:dyDescent="0.25">
      <c r="A15">
        <v>14</v>
      </c>
      <c r="B15">
        <v>101</v>
      </c>
      <c r="C15" t="s">
        <v>2710</v>
      </c>
      <c r="D15" s="59">
        <v>3.0685548106783918</v>
      </c>
      <c r="E15" s="59">
        <v>-1.8575185507387773</v>
      </c>
      <c r="F15" s="59">
        <v>-2.0562265446466706E-3</v>
      </c>
    </row>
    <row r="16" spans="1:6" x14ac:dyDescent="0.25">
      <c r="A16">
        <v>15</v>
      </c>
      <c r="B16">
        <v>101</v>
      </c>
      <c r="C16" t="s">
        <v>2710</v>
      </c>
      <c r="D16" s="59">
        <v>3.374725126302097</v>
      </c>
      <c r="E16" s="59">
        <v>-0.98435018922740869</v>
      </c>
      <c r="F16" s="59">
        <v>-1.6191227298854528E-3</v>
      </c>
    </row>
    <row r="17" spans="1:6" x14ac:dyDescent="0.25">
      <c r="A17">
        <v>16</v>
      </c>
      <c r="B17">
        <v>101</v>
      </c>
      <c r="C17" t="s">
        <v>2710</v>
      </c>
      <c r="D17" s="59">
        <v>3.6127279577256872</v>
      </c>
      <c r="E17" s="59">
        <v>-0.33455151614579365</v>
      </c>
      <c r="F17" s="59">
        <v>-1.1708810769747024E-3</v>
      </c>
    </row>
    <row r="18" spans="1:6" x14ac:dyDescent="0.25">
      <c r="A18">
        <v>17</v>
      </c>
      <c r="B18">
        <v>101</v>
      </c>
      <c r="C18" t="s">
        <v>2710</v>
      </c>
      <c r="D18" s="59">
        <v>3.7566000920320679</v>
      </c>
      <c r="E18" s="59">
        <v>-3.7988520830585043E-2</v>
      </c>
      <c r="F18" s="59">
        <v>-3.8836806740106492E-4</v>
      </c>
    </row>
    <row r="19" spans="1:6" x14ac:dyDescent="0.25">
      <c r="A19">
        <v>18</v>
      </c>
      <c r="B19">
        <v>101</v>
      </c>
      <c r="C19" t="s">
        <v>2710</v>
      </c>
      <c r="D19" s="59">
        <v>3.8887854926164525</v>
      </c>
      <c r="E19" s="59">
        <v>-4.220697200288781E-2</v>
      </c>
      <c r="F19" s="59">
        <v>-1.6376268704190463E-5</v>
      </c>
    </row>
    <row r="20" spans="1:6" x14ac:dyDescent="0.25">
      <c r="A20">
        <v>19</v>
      </c>
      <c r="B20">
        <v>101</v>
      </c>
      <c r="C20" t="s">
        <v>2710</v>
      </c>
      <c r="D20" s="59">
        <v>3.7889934018373372</v>
      </c>
      <c r="E20" s="59">
        <v>-4.4460011667563352E-2</v>
      </c>
      <c r="F20" s="59">
        <v>4.6953474438625123E-4</v>
      </c>
    </row>
    <row r="21" spans="1:6" x14ac:dyDescent="0.25">
      <c r="A21">
        <v>20</v>
      </c>
      <c r="B21">
        <v>101</v>
      </c>
      <c r="C21" t="s">
        <v>2710</v>
      </c>
      <c r="D21" s="59">
        <v>3.4114843406389479</v>
      </c>
      <c r="E21" s="59">
        <v>-3.9789237299324903E-2</v>
      </c>
      <c r="F21" s="59">
        <v>1.0020442030242121E-3</v>
      </c>
    </row>
    <row r="22" spans="1:6" x14ac:dyDescent="0.25">
      <c r="A22">
        <v>21</v>
      </c>
      <c r="B22">
        <v>101</v>
      </c>
      <c r="C22" t="s">
        <v>2710</v>
      </c>
      <c r="D22" s="59">
        <v>0</v>
      </c>
      <c r="E22" s="59">
        <v>0</v>
      </c>
      <c r="F22" s="59">
        <v>0</v>
      </c>
    </row>
    <row r="23" spans="1:6" x14ac:dyDescent="0.25">
      <c r="A23">
        <v>22</v>
      </c>
      <c r="B23">
        <v>101</v>
      </c>
      <c r="C23" t="s">
        <v>2710</v>
      </c>
      <c r="D23" s="59">
        <v>-0.67504967919132286</v>
      </c>
      <c r="E23" s="59">
        <v>-1.0181548722958692E-2</v>
      </c>
      <c r="F23" s="59">
        <v>-1.1962701688502772E-3</v>
      </c>
    </row>
    <row r="24" spans="1:6" x14ac:dyDescent="0.25">
      <c r="A24">
        <v>23</v>
      </c>
      <c r="B24">
        <v>101</v>
      </c>
      <c r="C24" t="s">
        <v>2710</v>
      </c>
      <c r="D24" s="59">
        <v>0.67504967919122116</v>
      </c>
      <c r="E24" s="59">
        <v>-1.0181548722961746E-2</v>
      </c>
      <c r="F24" s="59">
        <v>1.196270168850063E-3</v>
      </c>
    </row>
    <row r="25" spans="1:6" x14ac:dyDescent="0.25">
      <c r="A25">
        <v>1</v>
      </c>
      <c r="B25">
        <v>102</v>
      </c>
      <c r="C25" t="s">
        <v>2710</v>
      </c>
      <c r="D25" s="59">
        <v>0</v>
      </c>
      <c r="E25" s="59">
        <v>0</v>
      </c>
      <c r="F25" s="59">
        <v>0</v>
      </c>
    </row>
    <row r="26" spans="1:6" x14ac:dyDescent="0.25">
      <c r="A26">
        <v>2</v>
      </c>
      <c r="B26">
        <v>102</v>
      </c>
      <c r="C26" t="s">
        <v>2710</v>
      </c>
      <c r="D26" s="59">
        <v>-7.8977934559665073</v>
      </c>
      <c r="E26" s="59">
        <v>-9.1089610120980352E-2</v>
      </c>
      <c r="F26" s="59">
        <v>-2.224429506923861E-3</v>
      </c>
    </row>
    <row r="27" spans="1:6" x14ac:dyDescent="0.25">
      <c r="A27">
        <v>3</v>
      </c>
      <c r="B27">
        <v>102</v>
      </c>
      <c r="C27" t="s">
        <v>2710</v>
      </c>
      <c r="D27" s="59">
        <v>-8.7146341919311396</v>
      </c>
      <c r="E27" s="59">
        <v>-0.10208994446801688</v>
      </c>
      <c r="F27" s="59">
        <v>-9.5209554594910756E-4</v>
      </c>
    </row>
    <row r="28" spans="1:6" x14ac:dyDescent="0.25">
      <c r="A28">
        <v>4</v>
      </c>
      <c r="B28">
        <v>102</v>
      </c>
      <c r="C28" t="s">
        <v>2710</v>
      </c>
      <c r="D28" s="59">
        <v>-8.8688387078366642</v>
      </c>
      <c r="E28" s="59">
        <v>-9.6897909419871198E-2</v>
      </c>
      <c r="F28" s="59">
        <v>2.0654017949933538E-4</v>
      </c>
    </row>
    <row r="29" spans="1:6" x14ac:dyDescent="0.25">
      <c r="A29">
        <v>5</v>
      </c>
      <c r="B29">
        <v>102</v>
      </c>
      <c r="C29" t="s">
        <v>2710</v>
      </c>
      <c r="D29" s="59">
        <v>-8.4699020070322355</v>
      </c>
      <c r="E29" s="59">
        <v>-8.7402329786294308E-2</v>
      </c>
      <c r="F29" s="59">
        <v>1.0935400126636282E-3</v>
      </c>
    </row>
    <row r="30" spans="1:6" x14ac:dyDescent="0.25">
      <c r="A30">
        <v>6</v>
      </c>
      <c r="B30">
        <v>102</v>
      </c>
      <c r="C30" t="s">
        <v>2710</v>
      </c>
      <c r="D30" s="59">
        <v>-8.0276500140221216</v>
      </c>
      <c r="E30" s="59">
        <v>-1.0800016638183751</v>
      </c>
      <c r="F30" s="59">
        <v>2.8925043264546898E-3</v>
      </c>
    </row>
    <row r="31" spans="1:6" x14ac:dyDescent="0.25">
      <c r="A31">
        <v>7</v>
      </c>
      <c r="B31">
        <v>102</v>
      </c>
      <c r="C31" t="s">
        <v>2710</v>
      </c>
      <c r="D31" s="59">
        <v>-7.4481940809984835</v>
      </c>
      <c r="E31" s="59">
        <v>-2.6643801066759756</v>
      </c>
      <c r="F31" s="59">
        <v>3.902367104701791E-3</v>
      </c>
    </row>
    <row r="32" spans="1:6" x14ac:dyDescent="0.25">
      <c r="A32">
        <v>8</v>
      </c>
      <c r="B32">
        <v>102</v>
      </c>
      <c r="C32" t="s">
        <v>2710</v>
      </c>
      <c r="D32" s="59">
        <v>-6.7178804285992655</v>
      </c>
      <c r="E32" s="59">
        <v>-4.749766514291764</v>
      </c>
      <c r="F32" s="59">
        <v>4.8769910650002159E-3</v>
      </c>
    </row>
    <row r="33" spans="1:6" x14ac:dyDescent="0.25">
      <c r="A33">
        <v>9</v>
      </c>
      <c r="B33">
        <v>102</v>
      </c>
      <c r="C33" t="s">
        <v>2710</v>
      </c>
      <c r="D33" s="59">
        <v>-3.2250549924297172</v>
      </c>
      <c r="E33" s="59">
        <v>-14.762818446317308</v>
      </c>
      <c r="F33" s="59">
        <v>6.7735287407903275E-3</v>
      </c>
    </row>
    <row r="34" spans="1:6" x14ac:dyDescent="0.25">
      <c r="A34">
        <v>10</v>
      </c>
      <c r="B34">
        <v>102</v>
      </c>
      <c r="C34" t="s">
        <v>2710</v>
      </c>
      <c r="D34" s="59">
        <v>4.0969786573356738E-2</v>
      </c>
      <c r="E34" s="59">
        <v>-24.194634743197941</v>
      </c>
      <c r="F34" s="59">
        <v>2.1152831563171323E-3</v>
      </c>
    </row>
    <row r="35" spans="1:6" x14ac:dyDescent="0.25">
      <c r="A35">
        <v>11</v>
      </c>
      <c r="B35">
        <v>102</v>
      </c>
      <c r="C35" t="s">
        <v>2710</v>
      </c>
      <c r="D35" s="59">
        <v>-2.2689446025139784E-12</v>
      </c>
      <c r="E35" s="59">
        <v>-24.286645937686401</v>
      </c>
      <c r="F35" s="59">
        <v>1.0276629011692774E-3</v>
      </c>
    </row>
    <row r="36" spans="1:6" x14ac:dyDescent="0.25">
      <c r="A36">
        <v>12</v>
      </c>
      <c r="B36">
        <v>102</v>
      </c>
      <c r="C36" t="s">
        <v>2710</v>
      </c>
      <c r="D36" s="59">
        <v>-4.0969786581399249E-2</v>
      </c>
      <c r="E36" s="59">
        <v>-24.194634743207814</v>
      </c>
      <c r="F36" s="59">
        <v>-2.1152831563135653E-3</v>
      </c>
    </row>
    <row r="37" spans="1:6" x14ac:dyDescent="0.25">
      <c r="A37">
        <v>13</v>
      </c>
      <c r="B37">
        <v>102</v>
      </c>
      <c r="C37" t="s">
        <v>2710</v>
      </c>
      <c r="D37" s="59">
        <v>3.2250549924207768</v>
      </c>
      <c r="E37" s="59">
        <v>-14.762818446329696</v>
      </c>
      <c r="F37" s="59">
        <v>-6.7735287407916355E-3</v>
      </c>
    </row>
    <row r="38" spans="1:6" x14ac:dyDescent="0.25">
      <c r="A38">
        <v>14</v>
      </c>
      <c r="B38">
        <v>102</v>
      </c>
      <c r="C38" t="s">
        <v>2710</v>
      </c>
      <c r="D38" s="59">
        <v>6.7178804285920304</v>
      </c>
      <c r="E38" s="59">
        <v>-4.7497665142994796</v>
      </c>
      <c r="F38" s="59">
        <v>-4.8769910650046447E-3</v>
      </c>
    </row>
    <row r="39" spans="1:6" x14ac:dyDescent="0.25">
      <c r="A39">
        <v>15</v>
      </c>
      <c r="B39">
        <v>102</v>
      </c>
      <c r="C39" t="s">
        <v>2710</v>
      </c>
      <c r="D39" s="59">
        <v>7.4481940809920015</v>
      </c>
      <c r="E39" s="59">
        <v>-2.6643801066815929</v>
      </c>
      <c r="F39" s="59">
        <v>-3.9023671047061842E-3</v>
      </c>
    </row>
    <row r="40" spans="1:6" x14ac:dyDescent="0.25">
      <c r="A40">
        <v>16</v>
      </c>
      <c r="B40">
        <v>102</v>
      </c>
      <c r="C40" t="s">
        <v>2710</v>
      </c>
      <c r="D40" s="59">
        <v>8.0276500140163503</v>
      </c>
      <c r="E40" s="59">
        <v>-1.0800016638220156</v>
      </c>
      <c r="F40" s="59">
        <v>-2.8925043264586047E-3</v>
      </c>
    </row>
    <row r="41" spans="1:6" x14ac:dyDescent="0.25">
      <c r="A41">
        <v>17</v>
      </c>
      <c r="B41">
        <v>102</v>
      </c>
      <c r="C41" t="s">
        <v>2710</v>
      </c>
      <c r="D41" s="59">
        <v>8.4699020070277289</v>
      </c>
      <c r="E41" s="59">
        <v>-8.7402329786367958E-2</v>
      </c>
      <c r="F41" s="59">
        <v>-1.093540012666832E-3</v>
      </c>
    </row>
    <row r="42" spans="1:6" x14ac:dyDescent="0.25">
      <c r="A42">
        <v>18</v>
      </c>
      <c r="B42">
        <v>102</v>
      </c>
      <c r="C42" t="s">
        <v>2710</v>
      </c>
      <c r="D42" s="59">
        <v>8.8688387078336568</v>
      </c>
      <c r="E42" s="59">
        <v>-9.6897909419936049E-2</v>
      </c>
      <c r="F42" s="59">
        <v>-2.0654017950190307E-4</v>
      </c>
    </row>
    <row r="43" spans="1:6" x14ac:dyDescent="0.25">
      <c r="A43">
        <v>19</v>
      </c>
      <c r="B43">
        <v>102</v>
      </c>
      <c r="C43" t="s">
        <v>2710</v>
      </c>
      <c r="D43" s="59">
        <v>8.714634191929278</v>
      </c>
      <c r="E43" s="59">
        <v>-0.10208994446807695</v>
      </c>
      <c r="F43" s="59">
        <v>9.5209554594706536E-4</v>
      </c>
    </row>
    <row r="44" spans="1:6" x14ac:dyDescent="0.25">
      <c r="A44">
        <v>20</v>
      </c>
      <c r="B44">
        <v>102</v>
      </c>
      <c r="C44" t="s">
        <v>2710</v>
      </c>
      <c r="D44" s="59">
        <v>7.8977934559655516</v>
      </c>
      <c r="E44" s="59">
        <v>-9.108961012103306E-2</v>
      </c>
      <c r="F44" s="59">
        <v>2.2244295069222589E-3</v>
      </c>
    </row>
    <row r="45" spans="1:6" x14ac:dyDescent="0.25">
      <c r="A45">
        <v>21</v>
      </c>
      <c r="B45">
        <v>102</v>
      </c>
      <c r="C45" t="s">
        <v>2710</v>
      </c>
      <c r="D45" s="59">
        <v>0</v>
      </c>
      <c r="E45" s="59">
        <v>0</v>
      </c>
      <c r="F45" s="59">
        <v>0</v>
      </c>
    </row>
    <row r="46" spans="1:6" x14ac:dyDescent="0.25">
      <c r="A46">
        <v>22</v>
      </c>
      <c r="B46">
        <v>102</v>
      </c>
      <c r="C46" t="s">
        <v>2710</v>
      </c>
      <c r="D46" s="59">
        <v>-1.5799758159719506</v>
      </c>
      <c r="E46" s="59">
        <v>-2.2840668680565144E-2</v>
      </c>
      <c r="F46" s="59">
        <v>-2.7966000680016484E-3</v>
      </c>
    </row>
    <row r="47" spans="1:6" x14ac:dyDescent="0.25">
      <c r="A47">
        <v>23</v>
      </c>
      <c r="B47">
        <v>102</v>
      </c>
      <c r="C47" t="s">
        <v>2710</v>
      </c>
      <c r="D47" s="59">
        <v>1.5799758159720088</v>
      </c>
      <c r="E47" s="59">
        <v>-2.2840668680572683E-2</v>
      </c>
      <c r="F47" s="59">
        <v>2.7966000680017004E-3</v>
      </c>
    </row>
    <row r="48" spans="1:6" x14ac:dyDescent="0.25">
      <c r="A48">
        <v>1</v>
      </c>
      <c r="B48">
        <v>103</v>
      </c>
      <c r="C48" t="s">
        <v>2710</v>
      </c>
      <c r="D48" s="59">
        <v>0</v>
      </c>
      <c r="E48" s="59">
        <v>0</v>
      </c>
      <c r="F48" s="59">
        <v>0</v>
      </c>
    </row>
    <row r="49" spans="1:6" x14ac:dyDescent="0.25">
      <c r="A49">
        <v>2</v>
      </c>
      <c r="B49">
        <v>103</v>
      </c>
      <c r="C49" t="s">
        <v>2710</v>
      </c>
      <c r="D49" s="59">
        <v>0.66293397130191245</v>
      </c>
      <c r="E49" s="59">
        <v>-8.0814465794722012E-2</v>
      </c>
      <c r="F49" s="59">
        <v>3.579099451741318E-3</v>
      </c>
    </row>
    <row r="50" spans="1:6" x14ac:dyDescent="0.25">
      <c r="A50">
        <v>3</v>
      </c>
      <c r="B50">
        <v>103</v>
      </c>
      <c r="C50" t="s">
        <v>2710</v>
      </c>
      <c r="D50" s="59">
        <v>2.7632808187174218</v>
      </c>
      <c r="E50" s="59">
        <v>-9.0547028803526663E-2</v>
      </c>
      <c r="F50" s="59">
        <v>4.8789405507961674E-3</v>
      </c>
    </row>
    <row r="51" spans="1:6" x14ac:dyDescent="0.25">
      <c r="A51">
        <v>4</v>
      </c>
      <c r="B51">
        <v>103</v>
      </c>
      <c r="C51" t="s">
        <v>2710</v>
      </c>
      <c r="D51" s="59">
        <v>5.5089592061324009</v>
      </c>
      <c r="E51" s="59">
        <v>-8.703554900909824E-2</v>
      </c>
      <c r="F51" s="59">
        <v>5.9812897540569504E-3</v>
      </c>
    </row>
    <row r="52" spans="1:6" x14ac:dyDescent="0.25">
      <c r="A52">
        <v>5</v>
      </c>
      <c r="B52">
        <v>103</v>
      </c>
      <c r="C52" t="s">
        <v>2710</v>
      </c>
      <c r="D52" s="59">
        <v>8.7809072105962898</v>
      </c>
      <c r="E52" s="59">
        <v>-8.0557499110346459E-2</v>
      </c>
      <c r="F52" s="59">
        <v>6.8251991363631973E-3</v>
      </c>
    </row>
    <row r="53" spans="1:6" x14ac:dyDescent="0.25">
      <c r="A53">
        <v>6</v>
      </c>
      <c r="B53">
        <v>103</v>
      </c>
      <c r="C53" t="s">
        <v>2710</v>
      </c>
      <c r="D53" s="59">
        <v>12.446358455074717</v>
      </c>
      <c r="E53" s="59">
        <v>-10.142333876899803</v>
      </c>
      <c r="F53" s="59">
        <v>7.6250515637871774E-3</v>
      </c>
    </row>
    <row r="54" spans="1:6" x14ac:dyDescent="0.25">
      <c r="A54">
        <v>7</v>
      </c>
      <c r="B54">
        <v>103</v>
      </c>
      <c r="C54" t="s">
        <v>2710</v>
      </c>
      <c r="D54" s="59">
        <v>13.775823334389864</v>
      </c>
      <c r="E54" s="59">
        <v>-13.83564613944667</v>
      </c>
      <c r="F54" s="59">
        <v>8.099302872850489E-3</v>
      </c>
    </row>
    <row r="55" spans="1:6" x14ac:dyDescent="0.25">
      <c r="A55">
        <v>8</v>
      </c>
      <c r="B55">
        <v>103</v>
      </c>
      <c r="C55" t="s">
        <v>2710</v>
      </c>
      <c r="D55" s="59">
        <v>15.163472763474577</v>
      </c>
      <c r="E55" s="59">
        <v>-17.755349548872097</v>
      </c>
      <c r="F55" s="59">
        <v>8.4778920874092976E-3</v>
      </c>
    </row>
    <row r="56" spans="1:6" x14ac:dyDescent="0.25">
      <c r="A56">
        <v>9</v>
      </c>
      <c r="B56">
        <v>103</v>
      </c>
      <c r="C56" t="s">
        <v>2710</v>
      </c>
      <c r="D56" s="59">
        <v>19.454997791784134</v>
      </c>
      <c r="E56" s="59">
        <v>-29.946160675858692</v>
      </c>
      <c r="F56" s="59">
        <v>6.1236342055351958E-3</v>
      </c>
    </row>
    <row r="57" spans="1:6" x14ac:dyDescent="0.25">
      <c r="A57">
        <v>10</v>
      </c>
      <c r="B57">
        <v>103</v>
      </c>
      <c r="C57" t="s">
        <v>2710</v>
      </c>
      <c r="D57" s="59">
        <v>20.54642866480831</v>
      </c>
      <c r="E57" s="59">
        <v>-33.189869558255793</v>
      </c>
      <c r="F57" s="59">
        <v>-3.2551904700856543E-3</v>
      </c>
    </row>
    <row r="58" spans="1:6" x14ac:dyDescent="0.25">
      <c r="A58">
        <v>11</v>
      </c>
      <c r="B58">
        <v>103</v>
      </c>
      <c r="C58" t="s">
        <v>2710</v>
      </c>
      <c r="D58" s="59">
        <v>15.680027361314348</v>
      </c>
      <c r="E58" s="59">
        <v>-19.708805070045532</v>
      </c>
      <c r="F58" s="59">
        <v>-6.8491030841015517E-3</v>
      </c>
    </row>
    <row r="59" spans="1:6" x14ac:dyDescent="0.25">
      <c r="A59">
        <v>12</v>
      </c>
      <c r="B59">
        <v>103</v>
      </c>
      <c r="C59" t="s">
        <v>2710</v>
      </c>
      <c r="D59" s="59">
        <v>20.561948284666347</v>
      </c>
      <c r="E59" s="59">
        <v>-5.7965562648233853</v>
      </c>
      <c r="F59" s="59">
        <v>-7.0930502961448457E-3</v>
      </c>
    </row>
    <row r="60" spans="1:6" x14ac:dyDescent="0.25">
      <c r="A60">
        <v>13</v>
      </c>
      <c r="B60">
        <v>103</v>
      </c>
      <c r="C60" t="s">
        <v>2710</v>
      </c>
      <c r="D60" s="59">
        <v>25.11998239827988</v>
      </c>
      <c r="E60" s="59">
        <v>7.2075705109876465</v>
      </c>
      <c r="F60" s="59">
        <v>-5.0849598630016276E-3</v>
      </c>
    </row>
    <row r="61" spans="1:6" x14ac:dyDescent="0.25">
      <c r="A61">
        <v>14</v>
      </c>
      <c r="B61">
        <v>103</v>
      </c>
      <c r="C61" t="s">
        <v>2710</v>
      </c>
      <c r="D61" s="59">
        <v>26.435606427774289</v>
      </c>
      <c r="E61" s="59">
        <v>11.067605418819067</v>
      </c>
      <c r="F61" s="59">
        <v>9.3019912089516025E-4</v>
      </c>
    </row>
    <row r="62" spans="1:6" x14ac:dyDescent="0.25">
      <c r="A62">
        <v>15</v>
      </c>
      <c r="B62">
        <v>103</v>
      </c>
      <c r="C62" t="s">
        <v>2710</v>
      </c>
      <c r="D62" s="59">
        <v>26.170530276499093</v>
      </c>
      <c r="E62" s="59">
        <v>10.351898497904296</v>
      </c>
      <c r="F62" s="59">
        <v>2.1594525246765315E-3</v>
      </c>
    </row>
    <row r="63" spans="1:6" x14ac:dyDescent="0.25">
      <c r="A63">
        <v>16</v>
      </c>
      <c r="B63">
        <v>103</v>
      </c>
      <c r="C63" t="s">
        <v>2710</v>
      </c>
      <c r="D63" s="59">
        <v>25.71329679343134</v>
      </c>
      <c r="E63" s="59">
        <v>9.041801306594337</v>
      </c>
      <c r="F63" s="59">
        <v>3.3363340091255569E-3</v>
      </c>
    </row>
    <row r="64" spans="1:6" x14ac:dyDescent="0.25">
      <c r="A64">
        <v>17</v>
      </c>
      <c r="B64">
        <v>103</v>
      </c>
      <c r="C64" t="s">
        <v>2710</v>
      </c>
      <c r="D64" s="59">
        <v>22.530409915545128</v>
      </c>
      <c r="E64" s="59">
        <v>-4.9412681833838741E-2</v>
      </c>
      <c r="F64" s="59">
        <v>5.4549020479777435E-3</v>
      </c>
    </row>
    <row r="65" spans="1:6" x14ac:dyDescent="0.25">
      <c r="A65">
        <v>18</v>
      </c>
      <c r="B65">
        <v>103</v>
      </c>
      <c r="C65" t="s">
        <v>2710</v>
      </c>
      <c r="D65" s="59">
        <v>19.718579240001247</v>
      </c>
      <c r="E65" s="59">
        <v>-5.8334294029274404E-2</v>
      </c>
      <c r="F65" s="59">
        <v>5.9611799573077605E-3</v>
      </c>
    </row>
    <row r="66" spans="1:6" x14ac:dyDescent="0.25">
      <c r="A66">
        <v>19</v>
      </c>
      <c r="B66">
        <v>103</v>
      </c>
      <c r="C66" t="s">
        <v>2710</v>
      </c>
      <c r="D66" s="59">
        <v>16.59102902507356</v>
      </c>
      <c r="E66" s="59">
        <v>-6.3206668932070664E-2</v>
      </c>
      <c r="F66" s="59">
        <v>6.6225010205398999E-3</v>
      </c>
    </row>
    <row r="67" spans="1:6" x14ac:dyDescent="0.25">
      <c r="A67">
        <v>20</v>
      </c>
      <c r="B67">
        <v>103</v>
      </c>
      <c r="C67" t="s">
        <v>2710</v>
      </c>
      <c r="D67" s="59">
        <v>13.100905668781563</v>
      </c>
      <c r="E67" s="59">
        <v>-5.6476928228255459E-2</v>
      </c>
      <c r="F67" s="59">
        <v>7.254857387850748E-3</v>
      </c>
    </row>
    <row r="68" spans="1:6" x14ac:dyDescent="0.25">
      <c r="A68">
        <v>21</v>
      </c>
      <c r="B68">
        <v>103</v>
      </c>
      <c r="C68" t="s">
        <v>2710</v>
      </c>
      <c r="D68" s="59">
        <v>0</v>
      </c>
      <c r="E68" s="59">
        <v>0</v>
      </c>
      <c r="F68" s="59">
        <v>0</v>
      </c>
    </row>
    <row r="69" spans="1:6" x14ac:dyDescent="0.25">
      <c r="A69">
        <v>22</v>
      </c>
      <c r="B69">
        <v>103</v>
      </c>
      <c r="C69" t="s">
        <v>2710</v>
      </c>
      <c r="D69" s="59">
        <v>-0.47905094523404823</v>
      </c>
      <c r="E69" s="59">
        <v>-2.0305126004107152E-2</v>
      </c>
      <c r="F69" s="59">
        <v>-7.3149143896632316E-4</v>
      </c>
    </row>
    <row r="70" spans="1:6" x14ac:dyDescent="0.25">
      <c r="A70">
        <v>23</v>
      </c>
      <c r="B70">
        <v>103</v>
      </c>
      <c r="C70" t="s">
        <v>2710</v>
      </c>
      <c r="D70" s="59">
        <v>1.978083159497166</v>
      </c>
      <c r="E70" s="59">
        <v>-1.4299481394115261E-2</v>
      </c>
      <c r="F70" s="59">
        <v>3.6236262518850337E-3</v>
      </c>
    </row>
    <row r="71" spans="1:6" x14ac:dyDescent="0.25">
      <c r="A71">
        <v>1</v>
      </c>
      <c r="B71">
        <v>104</v>
      </c>
      <c r="C71" t="s">
        <v>2710</v>
      </c>
      <c r="D71" s="59">
        <v>0</v>
      </c>
      <c r="E71" s="59">
        <v>0</v>
      </c>
      <c r="F71" s="59">
        <v>0</v>
      </c>
    </row>
    <row r="72" spans="1:6" x14ac:dyDescent="0.25">
      <c r="A72">
        <v>2</v>
      </c>
      <c r="B72">
        <v>104</v>
      </c>
      <c r="C72" t="s">
        <v>2710</v>
      </c>
      <c r="D72" s="59">
        <v>-13.100905668796877</v>
      </c>
      <c r="E72" s="59">
        <v>-5.6476928228281487E-2</v>
      </c>
      <c r="F72" s="59">
        <v>-7.2548573878577043E-3</v>
      </c>
    </row>
    <row r="73" spans="1:6" x14ac:dyDescent="0.25">
      <c r="A73">
        <v>3</v>
      </c>
      <c r="B73">
        <v>104</v>
      </c>
      <c r="C73" t="s">
        <v>2710</v>
      </c>
      <c r="D73" s="59">
        <v>-16.591029025092045</v>
      </c>
      <c r="E73" s="59">
        <v>-6.3206668932100585E-2</v>
      </c>
      <c r="F73" s="59">
        <v>-6.6225010205455247E-3</v>
      </c>
    </row>
    <row r="74" spans="1:6" x14ac:dyDescent="0.25">
      <c r="A74">
        <v>4</v>
      </c>
      <c r="B74">
        <v>104</v>
      </c>
      <c r="C74" t="s">
        <v>2710</v>
      </c>
      <c r="D74" s="59">
        <v>-19.718579240022208</v>
      </c>
      <c r="E74" s="59">
        <v>-5.8334294029290169E-2</v>
      </c>
      <c r="F74" s="59">
        <v>-5.9611799573122161E-3</v>
      </c>
    </row>
    <row r="75" spans="1:6" x14ac:dyDescent="0.25">
      <c r="A75">
        <v>5</v>
      </c>
      <c r="B75">
        <v>104</v>
      </c>
      <c r="C75" t="s">
        <v>2710</v>
      </c>
      <c r="D75" s="59">
        <v>-22.530409915568065</v>
      </c>
      <c r="E75" s="59">
        <v>-4.9412681833828714E-2</v>
      </c>
      <c r="F75" s="59">
        <v>-5.4549020479814549E-3</v>
      </c>
    </row>
    <row r="76" spans="1:6" x14ac:dyDescent="0.25">
      <c r="A76">
        <v>6</v>
      </c>
      <c r="B76">
        <v>104</v>
      </c>
      <c r="C76" t="s">
        <v>2710</v>
      </c>
      <c r="D76" s="59">
        <v>-25.71329679345595</v>
      </c>
      <c r="E76" s="59">
        <v>9.0418013065995133</v>
      </c>
      <c r="F76" s="59">
        <v>-3.3363340091284144E-3</v>
      </c>
    </row>
    <row r="77" spans="1:6" x14ac:dyDescent="0.25">
      <c r="A77">
        <v>7</v>
      </c>
      <c r="B77">
        <v>104</v>
      </c>
      <c r="C77" t="s">
        <v>2710</v>
      </c>
      <c r="D77" s="59">
        <v>-26.170530276524111</v>
      </c>
      <c r="E77" s="59">
        <v>10.351898497910659</v>
      </c>
      <c r="F77" s="59">
        <v>-2.1594525246784119E-3</v>
      </c>
    </row>
    <row r="78" spans="1:6" x14ac:dyDescent="0.25">
      <c r="A78">
        <v>8</v>
      </c>
      <c r="B78">
        <v>104</v>
      </c>
      <c r="C78" t="s">
        <v>2710</v>
      </c>
      <c r="D78" s="59">
        <v>-26.435606427799481</v>
      </c>
      <c r="E78" s="59">
        <v>11.067605418825828</v>
      </c>
      <c r="F78" s="59">
        <v>-9.3019912089487488E-4</v>
      </c>
    </row>
    <row r="79" spans="1:6" x14ac:dyDescent="0.25">
      <c r="A79">
        <v>9</v>
      </c>
      <c r="B79">
        <v>104</v>
      </c>
      <c r="C79" t="s">
        <v>2710</v>
      </c>
      <c r="D79" s="59">
        <v>-25.119982398300852</v>
      </c>
      <c r="E79" s="59">
        <v>7.2075705109825421</v>
      </c>
      <c r="F79" s="59">
        <v>5.0849598630144585E-3</v>
      </c>
    </row>
    <row r="80" spans="1:6" x14ac:dyDescent="0.25">
      <c r="A80">
        <v>10</v>
      </c>
      <c r="B80">
        <v>104</v>
      </c>
      <c r="C80" t="s">
        <v>2710</v>
      </c>
      <c r="D80" s="59">
        <v>-20.561948284677928</v>
      </c>
      <c r="E80" s="59">
        <v>-5.7965562648545692</v>
      </c>
      <c r="F80" s="59">
        <v>7.0930502961548646E-3</v>
      </c>
    </row>
    <row r="81" spans="1:6" x14ac:dyDescent="0.25">
      <c r="A81">
        <v>11</v>
      </c>
      <c r="B81">
        <v>104</v>
      </c>
      <c r="C81" t="s">
        <v>2710</v>
      </c>
      <c r="D81" s="59">
        <v>-15.680027361321873</v>
      </c>
      <c r="E81" s="59">
        <v>-19.708805070088374</v>
      </c>
      <c r="F81" s="59">
        <v>8.5204626774202617E-3</v>
      </c>
    </row>
    <row r="82" spans="1:6" x14ac:dyDescent="0.25">
      <c r="A82">
        <v>12</v>
      </c>
      <c r="B82">
        <v>104</v>
      </c>
      <c r="C82" t="s">
        <v>2710</v>
      </c>
      <c r="D82" s="59">
        <v>-20.546428664818954</v>
      </c>
      <c r="E82" s="59">
        <v>-33.189869558307144</v>
      </c>
      <c r="F82" s="59">
        <v>3.2551904700831823E-3</v>
      </c>
    </row>
    <row r="83" spans="1:6" x14ac:dyDescent="0.25">
      <c r="A83">
        <v>13</v>
      </c>
      <c r="B83">
        <v>104</v>
      </c>
      <c r="C83" t="s">
        <v>2710</v>
      </c>
      <c r="D83" s="59">
        <v>-19.454997791787619</v>
      </c>
      <c r="E83" s="59">
        <v>-29.946160675890262</v>
      </c>
      <c r="F83" s="59">
        <v>-6.1236342055498811E-3</v>
      </c>
    </row>
    <row r="84" spans="1:6" x14ac:dyDescent="0.25">
      <c r="A84">
        <v>14</v>
      </c>
      <c r="B84">
        <v>104</v>
      </c>
      <c r="C84" t="s">
        <v>2710</v>
      </c>
      <c r="D84" s="59">
        <v>-15.163472763470736</v>
      </c>
      <c r="E84" s="59">
        <v>-17.755349548883334</v>
      </c>
      <c r="F84" s="59">
        <v>-8.4778920874182574E-3</v>
      </c>
    </row>
    <row r="85" spans="1:6" x14ac:dyDescent="0.25">
      <c r="A85">
        <v>15</v>
      </c>
      <c r="B85">
        <v>104</v>
      </c>
      <c r="C85" t="s">
        <v>2710</v>
      </c>
      <c r="D85" s="59">
        <v>-13.775823334384688</v>
      </c>
      <c r="E85" s="59">
        <v>-13.835646139454136</v>
      </c>
      <c r="F85" s="59">
        <v>-8.0993028728574973E-3</v>
      </c>
    </row>
    <row r="86" spans="1:6" x14ac:dyDescent="0.25">
      <c r="A86">
        <v>16</v>
      </c>
      <c r="B86">
        <v>104</v>
      </c>
      <c r="C86" t="s">
        <v>2710</v>
      </c>
      <c r="D86" s="59">
        <v>-12.446358455068493</v>
      </c>
      <c r="E86" s="59">
        <v>-10.142333876904368</v>
      </c>
      <c r="F86" s="59">
        <v>-7.6250515637926721E-3</v>
      </c>
    </row>
    <row r="87" spans="1:6" x14ac:dyDescent="0.25">
      <c r="A87">
        <v>17</v>
      </c>
      <c r="B87">
        <v>104</v>
      </c>
      <c r="C87" t="s">
        <v>2710</v>
      </c>
      <c r="D87" s="59">
        <v>-8.7809072105882926</v>
      </c>
      <c r="E87" s="59">
        <v>-8.0557499110432196E-2</v>
      </c>
      <c r="F87" s="59">
        <v>-6.8251991363669912E-3</v>
      </c>
    </row>
    <row r="88" spans="1:6" x14ac:dyDescent="0.25">
      <c r="A88">
        <v>18</v>
      </c>
      <c r="B88">
        <v>104</v>
      </c>
      <c r="C88" t="s">
        <v>2710</v>
      </c>
      <c r="D88" s="59">
        <v>-5.5089592061227783</v>
      </c>
      <c r="E88" s="59">
        <v>-8.7035549009197882E-2</v>
      </c>
      <c r="F88" s="59">
        <v>-5.9812897540591032E-3</v>
      </c>
    </row>
    <row r="89" spans="1:6" x14ac:dyDescent="0.25">
      <c r="A89">
        <v>19</v>
      </c>
      <c r="B89">
        <v>104</v>
      </c>
      <c r="C89" t="s">
        <v>2710</v>
      </c>
      <c r="D89" s="59">
        <v>-2.7632808187071642</v>
      </c>
      <c r="E89" s="59">
        <v>-9.0547028803634091E-2</v>
      </c>
      <c r="F89" s="59">
        <v>-4.878940550796405E-3</v>
      </c>
    </row>
    <row r="90" spans="1:6" x14ac:dyDescent="0.25">
      <c r="A90">
        <v>20</v>
      </c>
      <c r="B90">
        <v>104</v>
      </c>
      <c r="C90" t="s">
        <v>2710</v>
      </c>
      <c r="D90" s="59">
        <v>-0.66293397129206877</v>
      </c>
      <c r="E90" s="59">
        <v>-8.0814465794816215E-2</v>
      </c>
      <c r="F90" s="59">
        <v>-3.5790994517395417E-3</v>
      </c>
    </row>
    <row r="91" spans="1:6" x14ac:dyDescent="0.25">
      <c r="A91">
        <v>21</v>
      </c>
      <c r="B91">
        <v>104</v>
      </c>
      <c r="C91" t="s">
        <v>2710</v>
      </c>
      <c r="D91" s="59">
        <v>0</v>
      </c>
      <c r="E91" s="59">
        <v>0</v>
      </c>
      <c r="F91" s="59">
        <v>0</v>
      </c>
    </row>
    <row r="92" spans="1:6" x14ac:dyDescent="0.25">
      <c r="A92">
        <v>22</v>
      </c>
      <c r="B92">
        <v>104</v>
      </c>
      <c r="C92" t="s">
        <v>2710</v>
      </c>
      <c r="D92" s="59">
        <v>-1.9780831594997403</v>
      </c>
      <c r="E92" s="59">
        <v>-1.4299481394117585E-2</v>
      </c>
      <c r="F92" s="59">
        <v>-3.6236262518896888E-3</v>
      </c>
    </row>
    <row r="93" spans="1:6" x14ac:dyDescent="0.25">
      <c r="A93">
        <v>23</v>
      </c>
      <c r="B93">
        <v>104</v>
      </c>
      <c r="C93" t="s">
        <v>2710</v>
      </c>
      <c r="D93" s="59">
        <v>0.47905094523619801</v>
      </c>
      <c r="E93" s="59">
        <v>-2.0305126004120586E-2</v>
      </c>
      <c r="F93" s="59">
        <v>7.3149143897009499E-4</v>
      </c>
    </row>
    <row r="94" spans="1:6" x14ac:dyDescent="0.25">
      <c r="A94">
        <v>1</v>
      </c>
      <c r="B94">
        <v>105</v>
      </c>
      <c r="C94" t="s">
        <v>2710</v>
      </c>
      <c r="D94" s="59">
        <v>0</v>
      </c>
      <c r="E94" s="59">
        <v>0</v>
      </c>
      <c r="F94" s="59">
        <v>0</v>
      </c>
    </row>
    <row r="95" spans="1:6" x14ac:dyDescent="0.25">
      <c r="A95">
        <v>2</v>
      </c>
      <c r="B95">
        <v>105</v>
      </c>
      <c r="C95" t="s">
        <v>2710</v>
      </c>
      <c r="D95" s="59">
        <v>6.3088520758997104</v>
      </c>
      <c r="E95" s="59">
        <v>7.1361570480981712E-2</v>
      </c>
      <c r="F95" s="59">
        <v>1.6464572887540992E-3</v>
      </c>
    </row>
    <row r="96" spans="1:6" x14ac:dyDescent="0.25">
      <c r="A96">
        <v>3</v>
      </c>
      <c r="B96">
        <v>105</v>
      </c>
      <c r="C96" t="s">
        <v>2710</v>
      </c>
      <c r="D96" s="59">
        <v>6.8832283100259053</v>
      </c>
      <c r="E96" s="59">
        <v>8.0404842733479517E-2</v>
      </c>
      <c r="F96" s="59">
        <v>5.7601365899509851E-4</v>
      </c>
    </row>
    <row r="97" spans="1:6" x14ac:dyDescent="0.25">
      <c r="A97">
        <v>4</v>
      </c>
      <c r="B97">
        <v>105</v>
      </c>
      <c r="C97" t="s">
        <v>2710</v>
      </c>
      <c r="D97" s="59">
        <v>6.9013298070181115</v>
      </c>
      <c r="E97" s="59">
        <v>7.6290059067307986E-2</v>
      </c>
      <c r="F97" s="59">
        <v>-3.9564553802409779E-4</v>
      </c>
    </row>
    <row r="98" spans="1:6" x14ac:dyDescent="0.25">
      <c r="A98">
        <v>5</v>
      </c>
      <c r="B98">
        <v>105</v>
      </c>
      <c r="C98" t="s">
        <v>2710</v>
      </c>
      <c r="D98" s="59">
        <v>6.4555540571227441</v>
      </c>
      <c r="E98" s="59">
        <v>6.9074731906859393E-2</v>
      </c>
      <c r="F98" s="59">
        <v>-1.1395044806740602E-3</v>
      </c>
    </row>
    <row r="99" spans="1:6" x14ac:dyDescent="0.25">
      <c r="A99">
        <v>6</v>
      </c>
      <c r="B99">
        <v>105</v>
      </c>
      <c r="C99" t="s">
        <v>2710</v>
      </c>
      <c r="D99" s="59">
        <v>5.9529364975681318</v>
      </c>
      <c r="E99" s="59">
        <v>1.2805904704862034</v>
      </c>
      <c r="F99" s="59">
        <v>-2.5593026302389668E-3</v>
      </c>
    </row>
    <row r="100" spans="1:6" x14ac:dyDescent="0.25">
      <c r="A100">
        <v>7</v>
      </c>
      <c r="B100">
        <v>105</v>
      </c>
      <c r="C100" t="s">
        <v>2710</v>
      </c>
      <c r="D100" s="59">
        <v>5.4511242755237053</v>
      </c>
      <c r="E100" s="59">
        <v>2.6557146319226841</v>
      </c>
      <c r="F100" s="59">
        <v>-3.3279067488907821E-3</v>
      </c>
    </row>
    <row r="101" spans="1:6" x14ac:dyDescent="0.25">
      <c r="A101">
        <v>8</v>
      </c>
      <c r="B101">
        <v>105</v>
      </c>
      <c r="C101" t="s">
        <v>2710</v>
      </c>
      <c r="D101" s="59">
        <v>4.838317361465867</v>
      </c>
      <c r="E101" s="59">
        <v>4.4090187036410811</v>
      </c>
      <c r="F101" s="59">
        <v>-4.0554299161266807E-3</v>
      </c>
    </row>
    <row r="102" spans="1:6" x14ac:dyDescent="0.25">
      <c r="A102">
        <v>9</v>
      </c>
      <c r="B102">
        <v>105</v>
      </c>
      <c r="C102" t="s">
        <v>2710</v>
      </c>
      <c r="D102" s="59">
        <v>2.0981949658834615</v>
      </c>
      <c r="E102" s="59">
        <v>12.297992003929686</v>
      </c>
      <c r="F102" s="59">
        <v>-5.0248223173924786E-3</v>
      </c>
    </row>
    <row r="103" spans="1:6" x14ac:dyDescent="0.25">
      <c r="A103">
        <v>10</v>
      </c>
      <c r="B103">
        <v>105</v>
      </c>
      <c r="C103" t="s">
        <v>2710</v>
      </c>
      <c r="D103" s="59">
        <v>-9.7291305808700074E-2</v>
      </c>
      <c r="E103" s="59">
        <v>18.727851027201218</v>
      </c>
      <c r="F103" s="59">
        <v>-1.2740074160020487E-3</v>
      </c>
    </row>
    <row r="104" spans="1:6" x14ac:dyDescent="0.25">
      <c r="A104">
        <v>11</v>
      </c>
      <c r="B104">
        <v>105</v>
      </c>
      <c r="C104" t="s">
        <v>2710</v>
      </c>
      <c r="D104" s="59">
        <v>-1.3232245377539645E-12</v>
      </c>
      <c r="E104" s="59">
        <v>18.620025422346693</v>
      </c>
      <c r="F104" s="59">
        <v>-7.1029118681747777E-4</v>
      </c>
    </row>
    <row r="105" spans="1:6" x14ac:dyDescent="0.25">
      <c r="A105">
        <v>12</v>
      </c>
      <c r="B105">
        <v>105</v>
      </c>
      <c r="C105" t="s">
        <v>2710</v>
      </c>
      <c r="D105" s="59">
        <v>9.7291305807596012E-2</v>
      </c>
      <c r="E105" s="59">
        <v>18.727851027205567</v>
      </c>
      <c r="F105" s="59">
        <v>1.2740074160006729E-3</v>
      </c>
    </row>
    <row r="106" spans="1:6" x14ac:dyDescent="0.25">
      <c r="A106">
        <v>13</v>
      </c>
      <c r="B106">
        <v>105</v>
      </c>
      <c r="C106" t="s">
        <v>2710</v>
      </c>
      <c r="D106" s="59">
        <v>-2.0981949658844616</v>
      </c>
      <c r="E106" s="59">
        <v>12.297992003934286</v>
      </c>
      <c r="F106" s="59">
        <v>5.0248223173936721E-3</v>
      </c>
    </row>
    <row r="107" spans="1:6" x14ac:dyDescent="0.25">
      <c r="A107">
        <v>14</v>
      </c>
      <c r="B107">
        <v>105</v>
      </c>
      <c r="C107" t="s">
        <v>2710</v>
      </c>
      <c r="D107" s="59">
        <v>-4.8383173614678325</v>
      </c>
      <c r="E107" s="59">
        <v>4.4090187036427411</v>
      </c>
      <c r="F107" s="59">
        <v>4.0554299161289394E-3</v>
      </c>
    </row>
    <row r="108" spans="1:6" x14ac:dyDescent="0.25">
      <c r="A108">
        <v>15</v>
      </c>
      <c r="B108">
        <v>105</v>
      </c>
      <c r="C108" t="s">
        <v>2710</v>
      </c>
      <c r="D108" s="59">
        <v>-5.4511242755260376</v>
      </c>
      <c r="E108" s="59">
        <v>2.6557146319233214</v>
      </c>
      <c r="F108" s="59">
        <v>3.3279067488928005E-3</v>
      </c>
    </row>
    <row r="109" spans="1:6" x14ac:dyDescent="0.25">
      <c r="A109">
        <v>16</v>
      </c>
      <c r="B109">
        <v>105</v>
      </c>
      <c r="C109" t="s">
        <v>2710</v>
      </c>
      <c r="D109" s="59">
        <v>-5.9529364975707395</v>
      </c>
      <c r="E109" s="59">
        <v>1.2805904704860247</v>
      </c>
      <c r="F109" s="59">
        <v>2.5593026302404183E-3</v>
      </c>
    </row>
    <row r="110" spans="1:6" x14ac:dyDescent="0.25">
      <c r="A110">
        <v>17</v>
      </c>
      <c r="B110">
        <v>105</v>
      </c>
      <c r="C110" t="s">
        <v>2710</v>
      </c>
      <c r="D110" s="59">
        <v>-6.4555540571252017</v>
      </c>
      <c r="E110" s="59">
        <v>6.9074731906944589E-2</v>
      </c>
      <c r="F110" s="59">
        <v>1.1395044806747656E-3</v>
      </c>
    </row>
    <row r="111" spans="1:6" x14ac:dyDescent="0.25">
      <c r="A111">
        <v>18</v>
      </c>
      <c r="B111">
        <v>105</v>
      </c>
      <c r="C111" t="s">
        <v>2710</v>
      </c>
      <c r="D111" s="59">
        <v>-6.9013298070208169</v>
      </c>
      <c r="E111" s="59">
        <v>7.6290059067383342E-2</v>
      </c>
      <c r="F111" s="59">
        <v>3.9564553802418485E-4</v>
      </c>
    </row>
    <row r="112" spans="1:6" x14ac:dyDescent="0.25">
      <c r="A112">
        <v>19</v>
      </c>
      <c r="B112">
        <v>105</v>
      </c>
      <c r="C112" t="s">
        <v>2710</v>
      </c>
      <c r="D112" s="59">
        <v>-6.8832283100285325</v>
      </c>
      <c r="E112" s="59">
        <v>8.0404842733549475E-2</v>
      </c>
      <c r="F112" s="59">
        <v>-5.7601365899551398E-4</v>
      </c>
    </row>
    <row r="113" spans="1:6" x14ac:dyDescent="0.25">
      <c r="A113">
        <v>20</v>
      </c>
      <c r="B113">
        <v>105</v>
      </c>
      <c r="C113" t="s">
        <v>2710</v>
      </c>
      <c r="D113" s="59">
        <v>-6.3088520759020259</v>
      </c>
      <c r="E113" s="59">
        <v>7.1361570481042733E-2</v>
      </c>
      <c r="F113" s="59">
        <v>-1.6464572887548885E-3</v>
      </c>
    </row>
    <row r="114" spans="1:6" x14ac:dyDescent="0.25">
      <c r="A114">
        <v>21</v>
      </c>
      <c r="B114">
        <v>105</v>
      </c>
      <c r="C114" t="s">
        <v>2710</v>
      </c>
      <c r="D114" s="59">
        <v>0</v>
      </c>
      <c r="E114" s="59">
        <v>0</v>
      </c>
      <c r="F114" s="59">
        <v>0</v>
      </c>
    </row>
    <row r="115" spans="1:6" x14ac:dyDescent="0.25">
      <c r="A115">
        <v>22</v>
      </c>
      <c r="B115">
        <v>105</v>
      </c>
      <c r="C115" t="s">
        <v>2710</v>
      </c>
      <c r="D115" s="59">
        <v>1.2856236171667046</v>
      </c>
      <c r="E115" s="59">
        <v>1.724654451852194E-2</v>
      </c>
      <c r="F115" s="59">
        <v>2.2711112793110263E-3</v>
      </c>
    </row>
    <row r="116" spans="1:6" x14ac:dyDescent="0.25">
      <c r="A116">
        <v>23</v>
      </c>
      <c r="B116">
        <v>105</v>
      </c>
      <c r="C116" t="s">
        <v>2710</v>
      </c>
      <c r="D116" s="59">
        <v>-1.2856236171671522</v>
      </c>
      <c r="E116" s="59">
        <v>1.7246544518528605E-2</v>
      </c>
      <c r="F116" s="59">
        <v>-2.2711112793118186E-3</v>
      </c>
    </row>
    <row r="117" spans="1:6" x14ac:dyDescent="0.25">
      <c r="A117">
        <v>1</v>
      </c>
      <c r="B117">
        <v>106</v>
      </c>
      <c r="C117" t="s">
        <v>2710</v>
      </c>
      <c r="D117" s="59">
        <v>0</v>
      </c>
      <c r="E117" s="59">
        <v>0</v>
      </c>
      <c r="F117" s="59">
        <v>0</v>
      </c>
    </row>
    <row r="118" spans="1:6" x14ac:dyDescent="0.25">
      <c r="A118">
        <v>2</v>
      </c>
      <c r="B118">
        <v>106</v>
      </c>
      <c r="C118" t="s">
        <v>2710</v>
      </c>
      <c r="D118" s="59">
        <v>-12.23939068318186</v>
      </c>
      <c r="E118" s="59">
        <v>4.909875777408864E-2</v>
      </c>
      <c r="F118" s="59">
        <v>-1.0927855455020454E-2</v>
      </c>
    </row>
    <row r="119" spans="1:6" x14ac:dyDescent="0.25">
      <c r="A119">
        <v>3</v>
      </c>
      <c r="B119">
        <v>106</v>
      </c>
      <c r="C119" t="s">
        <v>2710</v>
      </c>
      <c r="D119" s="59">
        <v>-17.985587546379307</v>
      </c>
      <c r="E119" s="59">
        <v>5.5395192127084061E-2</v>
      </c>
      <c r="F119" s="59">
        <v>-1.2057897883952994E-2</v>
      </c>
    </row>
    <row r="120" spans="1:6" x14ac:dyDescent="0.25">
      <c r="A120">
        <v>4</v>
      </c>
      <c r="B120">
        <v>106</v>
      </c>
      <c r="C120" t="s">
        <v>2710</v>
      </c>
      <c r="D120" s="59">
        <v>-24.250565673248193</v>
      </c>
      <c r="E120" s="59">
        <v>5.4921611510633232E-2</v>
      </c>
      <c r="F120" s="59">
        <v>-1.2907602949565592E-2</v>
      </c>
    </row>
    <row r="121" spans="1:6" x14ac:dyDescent="0.25">
      <c r="A121">
        <v>5</v>
      </c>
      <c r="B121">
        <v>106</v>
      </c>
      <c r="C121" t="s">
        <v>2710</v>
      </c>
      <c r="D121" s="59">
        <v>-30.921199247739061</v>
      </c>
      <c r="E121" s="59">
        <v>5.4244265442305754E-2</v>
      </c>
      <c r="F121" s="59">
        <v>-1.3558099248689793E-2</v>
      </c>
    </row>
    <row r="122" spans="1:6" x14ac:dyDescent="0.25">
      <c r="A122">
        <v>6</v>
      </c>
      <c r="B122">
        <v>106</v>
      </c>
      <c r="C122" t="s">
        <v>2710</v>
      </c>
      <c r="D122" s="59">
        <v>-38.40741518547501</v>
      </c>
      <c r="E122" s="59">
        <v>20.915643598829298</v>
      </c>
      <c r="F122" s="59">
        <v>-1.2813154977792693E-2</v>
      </c>
    </row>
    <row r="123" spans="1:6" x14ac:dyDescent="0.25">
      <c r="A123">
        <v>7</v>
      </c>
      <c r="B123">
        <v>106</v>
      </c>
      <c r="C123" t="s">
        <v>2710</v>
      </c>
      <c r="D123" s="59">
        <v>-40.534246791151041</v>
      </c>
      <c r="E123" s="59">
        <v>26.860124369592519</v>
      </c>
      <c r="F123" s="59">
        <v>-1.242126757987963E-2</v>
      </c>
    </row>
    <row r="124" spans="1:6" x14ac:dyDescent="0.25">
      <c r="A124">
        <v>8</v>
      </c>
      <c r="B124">
        <v>106</v>
      </c>
      <c r="C124" t="s">
        <v>2710</v>
      </c>
      <c r="D124" s="59">
        <v>-42.571281221360792</v>
      </c>
      <c r="E124" s="59">
        <v>32.587781945231796</v>
      </c>
      <c r="F124" s="59">
        <v>-1.1857382131346355E-2</v>
      </c>
    </row>
    <row r="125" spans="1:6" x14ac:dyDescent="0.25">
      <c r="A125">
        <v>9</v>
      </c>
      <c r="B125">
        <v>106</v>
      </c>
      <c r="C125" t="s">
        <v>2710</v>
      </c>
      <c r="D125" s="59">
        <v>-47.041919399913212</v>
      </c>
      <c r="E125" s="59">
        <v>45.195233501269357</v>
      </c>
      <c r="F125" s="59">
        <v>-3.6167174910063586E-3</v>
      </c>
    </row>
    <row r="126" spans="1:6" x14ac:dyDescent="0.25">
      <c r="A126">
        <v>10</v>
      </c>
      <c r="B126">
        <v>106</v>
      </c>
      <c r="C126" t="s">
        <v>2710</v>
      </c>
      <c r="D126" s="59">
        <v>-44.525785541984426</v>
      </c>
      <c r="E126" s="59">
        <v>38.217526459826558</v>
      </c>
      <c r="F126" s="59">
        <v>1.036201877453732E-2</v>
      </c>
    </row>
    <row r="127" spans="1:6" x14ac:dyDescent="0.25">
      <c r="A127">
        <v>11</v>
      </c>
      <c r="B127">
        <v>106</v>
      </c>
      <c r="C127" t="s">
        <v>2710</v>
      </c>
      <c r="D127" s="59">
        <v>-33.973392616187319</v>
      </c>
      <c r="E127" s="59">
        <v>8.7013702091248106</v>
      </c>
      <c r="F127" s="59">
        <v>1.6356035114602648E-2</v>
      </c>
    </row>
    <row r="128" spans="1:6" x14ac:dyDescent="0.25">
      <c r="A128">
        <v>12</v>
      </c>
      <c r="B128">
        <v>106</v>
      </c>
      <c r="C128" t="s">
        <v>2710</v>
      </c>
      <c r="D128" s="59">
        <v>-44.542364515229181</v>
      </c>
      <c r="E128" s="59">
        <v>-21.134652342627355</v>
      </c>
      <c r="F128" s="59">
        <v>1.2059169552301779E-2</v>
      </c>
    </row>
    <row r="129" spans="1:6" x14ac:dyDescent="0.25">
      <c r="A129">
        <v>13</v>
      </c>
      <c r="B129">
        <v>106</v>
      </c>
      <c r="C129" t="s">
        <v>2710</v>
      </c>
      <c r="D129" s="59">
        <v>-49.537204345245847</v>
      </c>
      <c r="E129" s="59">
        <v>-35.304517403586622</v>
      </c>
      <c r="F129" s="59">
        <v>1.3662564155153233E-3</v>
      </c>
    </row>
    <row r="130" spans="1:6" x14ac:dyDescent="0.25">
      <c r="A130">
        <v>14</v>
      </c>
      <c r="B130">
        <v>106</v>
      </c>
      <c r="C130" t="s">
        <v>2710</v>
      </c>
      <c r="D130" s="59">
        <v>-47.560057026362713</v>
      </c>
      <c r="E130" s="59">
        <v>-29.861953818114106</v>
      </c>
      <c r="F130" s="59">
        <v>-8.5268154866539689E-3</v>
      </c>
    </row>
    <row r="131" spans="1:6" x14ac:dyDescent="0.25">
      <c r="A131">
        <v>15</v>
      </c>
      <c r="B131">
        <v>106</v>
      </c>
      <c r="C131" t="s">
        <v>2710</v>
      </c>
      <c r="D131" s="59">
        <v>-46.016186032458066</v>
      </c>
      <c r="E131" s="59">
        <v>-25.546222344679439</v>
      </c>
      <c r="F131" s="59">
        <v>-9.806035781436415E-3</v>
      </c>
    </row>
    <row r="132" spans="1:6" x14ac:dyDescent="0.25">
      <c r="A132">
        <v>16</v>
      </c>
      <c r="B132">
        <v>106</v>
      </c>
      <c r="C132" t="s">
        <v>2710</v>
      </c>
      <c r="D132" s="59">
        <v>-44.271837852969888</v>
      </c>
      <c r="E132" s="59">
        <v>-20.649982632082743</v>
      </c>
      <c r="F132" s="59">
        <v>-1.0936513763525262E-2</v>
      </c>
    </row>
    <row r="133" spans="1:6" x14ac:dyDescent="0.25">
      <c r="A133">
        <v>17</v>
      </c>
      <c r="B133">
        <v>106</v>
      </c>
      <c r="C133" t="s">
        <v>2710</v>
      </c>
      <c r="D133" s="59">
        <v>-36.91998785891289</v>
      </c>
      <c r="E133" s="59">
        <v>-1.3236171990202029E-2</v>
      </c>
      <c r="F133" s="59">
        <v>-1.3048786650721815E-2</v>
      </c>
    </row>
    <row r="134" spans="1:6" x14ac:dyDescent="0.25">
      <c r="A134">
        <v>18</v>
      </c>
      <c r="B134">
        <v>106</v>
      </c>
      <c r="C134" t="s">
        <v>2710</v>
      </c>
      <c r="D134" s="59">
        <v>-30.409100960050605</v>
      </c>
      <c r="E134" s="59">
        <v>-7.264440945716856E-3</v>
      </c>
      <c r="F134" s="59">
        <v>-1.296774809173008E-2</v>
      </c>
    </row>
    <row r="135" spans="1:6" x14ac:dyDescent="0.25">
      <c r="A135">
        <v>19</v>
      </c>
      <c r="B135">
        <v>106</v>
      </c>
      <c r="C135" t="s">
        <v>2710</v>
      </c>
      <c r="D135" s="59">
        <v>-23.948750448507806</v>
      </c>
      <c r="E135" s="59">
        <v>-3.8422542611308563E-3</v>
      </c>
      <c r="F135" s="59">
        <v>-1.2861892187279988E-2</v>
      </c>
    </row>
    <row r="136" spans="1:6" x14ac:dyDescent="0.25">
      <c r="A136">
        <v>20</v>
      </c>
      <c r="B136">
        <v>106</v>
      </c>
      <c r="C136" t="s">
        <v>2710</v>
      </c>
      <c r="D136" s="59">
        <v>-17.582261870336716</v>
      </c>
      <c r="E136" s="59">
        <v>-3.6325736199753766E-3</v>
      </c>
      <c r="F136" s="59">
        <v>-1.2545717697433276E-2</v>
      </c>
    </row>
    <row r="137" spans="1:6" x14ac:dyDescent="0.25">
      <c r="A137">
        <v>21</v>
      </c>
      <c r="B137">
        <v>106</v>
      </c>
      <c r="C137" t="s">
        <v>2710</v>
      </c>
      <c r="D137" s="59">
        <v>0</v>
      </c>
      <c r="E137" s="59">
        <v>0</v>
      </c>
      <c r="F137" s="59">
        <v>0</v>
      </c>
    </row>
    <row r="138" spans="1:6" x14ac:dyDescent="0.25">
      <c r="A138">
        <v>22</v>
      </c>
      <c r="B138">
        <v>106</v>
      </c>
      <c r="C138" t="s">
        <v>2710</v>
      </c>
      <c r="D138" s="59">
        <v>-1.0997136027654175</v>
      </c>
      <c r="E138" s="59">
        <v>1.1752868719529637E-2</v>
      </c>
      <c r="F138" s="59">
        <v>-2.2032907502655113E-3</v>
      </c>
    </row>
    <row r="139" spans="1:6" x14ac:dyDescent="0.25">
      <c r="A139">
        <v>23</v>
      </c>
      <c r="B139">
        <v>106</v>
      </c>
      <c r="C139" t="s">
        <v>2710</v>
      </c>
      <c r="D139" s="59">
        <v>-2.1481895281383263</v>
      </c>
      <c r="E139" s="59">
        <v>-1.2593612687958021E-3</v>
      </c>
      <c r="F139" s="59">
        <v>-4.0630013443923724E-3</v>
      </c>
    </row>
    <row r="140" spans="1:6" x14ac:dyDescent="0.25">
      <c r="A140">
        <v>1</v>
      </c>
      <c r="B140">
        <v>107</v>
      </c>
      <c r="C140" t="s">
        <v>2710</v>
      </c>
      <c r="D140" s="59">
        <v>0</v>
      </c>
      <c r="E140" s="59">
        <v>0</v>
      </c>
      <c r="F140" s="59">
        <v>0</v>
      </c>
    </row>
    <row r="141" spans="1:6" x14ac:dyDescent="0.25">
      <c r="A141">
        <v>2</v>
      </c>
      <c r="B141">
        <v>107</v>
      </c>
      <c r="C141" t="s">
        <v>2710</v>
      </c>
      <c r="D141" s="59">
        <v>17.582261870365507</v>
      </c>
      <c r="E141" s="59">
        <v>-3.6325736198658323E-3</v>
      </c>
      <c r="F141" s="59">
        <v>1.2545717697444093E-2</v>
      </c>
    </row>
    <row r="142" spans="1:6" x14ac:dyDescent="0.25">
      <c r="A142">
        <v>3</v>
      </c>
      <c r="B142">
        <v>107</v>
      </c>
      <c r="C142" t="s">
        <v>2710</v>
      </c>
      <c r="D142" s="59">
        <v>23.948750448541197</v>
      </c>
      <c r="E142" s="59">
        <v>-3.8422542610057897E-3</v>
      </c>
      <c r="F142" s="59">
        <v>1.2861892187287333E-2</v>
      </c>
    </row>
    <row r="143" spans="1:6" x14ac:dyDescent="0.25">
      <c r="A143">
        <v>4</v>
      </c>
      <c r="B143">
        <v>107</v>
      </c>
      <c r="C143" t="s">
        <v>2710</v>
      </c>
      <c r="D143" s="59">
        <v>30.409100960086793</v>
      </c>
      <c r="E143" s="59">
        <v>-7.2644409456176021E-3</v>
      </c>
      <c r="F143" s="59">
        <v>1.2967748091734269E-2</v>
      </c>
    </row>
    <row r="144" spans="1:6" x14ac:dyDescent="0.25">
      <c r="A144">
        <v>5</v>
      </c>
      <c r="B144">
        <v>107</v>
      </c>
      <c r="C144" t="s">
        <v>2710</v>
      </c>
      <c r="D144" s="59">
        <v>36.919987858950385</v>
      </c>
      <c r="E144" s="59">
        <v>-1.3236171990149377E-2</v>
      </c>
      <c r="F144" s="59">
        <v>1.3048786650723617E-2</v>
      </c>
    </row>
    <row r="145" spans="1:6" x14ac:dyDescent="0.25">
      <c r="A145">
        <v>6</v>
      </c>
      <c r="B145">
        <v>107</v>
      </c>
      <c r="C145" t="s">
        <v>2710</v>
      </c>
      <c r="D145" s="59">
        <v>44.271837853008087</v>
      </c>
      <c r="E145" s="59">
        <v>-20.64998263208588</v>
      </c>
      <c r="F145" s="59">
        <v>1.0936513763524421E-2</v>
      </c>
    </row>
    <row r="146" spans="1:6" x14ac:dyDescent="0.25">
      <c r="A146">
        <v>7</v>
      </c>
      <c r="B146">
        <v>107</v>
      </c>
      <c r="C146" t="s">
        <v>2710</v>
      </c>
      <c r="D146" s="59">
        <v>46.016186032495916</v>
      </c>
      <c r="E146" s="59">
        <v>-25.546222344681688</v>
      </c>
      <c r="F146" s="59">
        <v>9.8060357814329854E-3</v>
      </c>
    </row>
    <row r="147" spans="1:6" x14ac:dyDescent="0.25">
      <c r="A147">
        <v>8</v>
      </c>
      <c r="B147">
        <v>107</v>
      </c>
      <c r="C147" t="s">
        <v>2710</v>
      </c>
      <c r="D147" s="59">
        <v>47.560057026399662</v>
      </c>
      <c r="E147" s="59">
        <v>-29.861953818113701</v>
      </c>
      <c r="F147" s="59">
        <v>8.5268154866460135E-3</v>
      </c>
    </row>
    <row r="148" spans="1:6" x14ac:dyDescent="0.25">
      <c r="A148">
        <v>9</v>
      </c>
      <c r="B148">
        <v>107</v>
      </c>
      <c r="C148" t="s">
        <v>2710</v>
      </c>
      <c r="D148" s="59">
        <v>49.537204345270915</v>
      </c>
      <c r="E148" s="59">
        <v>-35.304517403553305</v>
      </c>
      <c r="F148" s="59">
        <v>-1.3662564155447611E-3</v>
      </c>
    </row>
    <row r="149" spans="1:6" x14ac:dyDescent="0.25">
      <c r="A149">
        <v>10</v>
      </c>
      <c r="B149">
        <v>107</v>
      </c>
      <c r="C149" t="s">
        <v>2710</v>
      </c>
      <c r="D149" s="59">
        <v>44.542364515235747</v>
      </c>
      <c r="E149" s="59">
        <v>-21.134652342542751</v>
      </c>
      <c r="F149" s="59">
        <v>-1.2059169552317129E-2</v>
      </c>
    </row>
    <row r="150" spans="1:6" x14ac:dyDescent="0.25">
      <c r="A150">
        <v>11</v>
      </c>
      <c r="B150">
        <v>107</v>
      </c>
      <c r="C150" t="s">
        <v>2710</v>
      </c>
      <c r="D150" s="59">
        <v>33.973392616191155</v>
      </c>
      <c r="E150" s="59">
        <v>8.701370209217643</v>
      </c>
      <c r="F150" s="59">
        <v>-1.6944690702027945E-2</v>
      </c>
    </row>
    <row r="151" spans="1:6" x14ac:dyDescent="0.25">
      <c r="A151">
        <v>12</v>
      </c>
      <c r="B151">
        <v>107</v>
      </c>
      <c r="C151" t="s">
        <v>2710</v>
      </c>
      <c r="D151" s="59">
        <v>44.525785541988952</v>
      </c>
      <c r="E151" s="59">
        <v>38.217526459920791</v>
      </c>
      <c r="F151" s="59">
        <v>-1.0362018774525614E-2</v>
      </c>
    </row>
    <row r="152" spans="1:6" x14ac:dyDescent="0.25">
      <c r="A152">
        <v>13</v>
      </c>
      <c r="B152">
        <v>107</v>
      </c>
      <c r="C152" t="s">
        <v>2710</v>
      </c>
      <c r="D152" s="59">
        <v>47.041919399900394</v>
      </c>
      <c r="E152" s="59">
        <v>45.195233501315492</v>
      </c>
      <c r="F152" s="59">
        <v>3.6167174910365397E-3</v>
      </c>
    </row>
    <row r="153" spans="1:6" x14ac:dyDescent="0.25">
      <c r="A153">
        <v>14</v>
      </c>
      <c r="B153">
        <v>107</v>
      </c>
      <c r="C153" t="s">
        <v>2710</v>
      </c>
      <c r="D153" s="59">
        <v>42.571281221334829</v>
      </c>
      <c r="E153" s="59">
        <v>32.587781945241105</v>
      </c>
      <c r="F153" s="59">
        <v>1.1857382131358432E-2</v>
      </c>
    </row>
    <row r="154" spans="1:6" x14ac:dyDescent="0.25">
      <c r="A154">
        <v>15</v>
      </c>
      <c r="B154">
        <v>107</v>
      </c>
      <c r="C154" t="s">
        <v>2710</v>
      </c>
      <c r="D154" s="59">
        <v>40.534246791123465</v>
      </c>
      <c r="E154" s="59">
        <v>26.86012436959717</v>
      </c>
      <c r="F154" s="59">
        <v>1.2421267579887306E-2</v>
      </c>
    </row>
    <row r="155" spans="1:6" x14ac:dyDescent="0.25">
      <c r="A155">
        <v>16</v>
      </c>
      <c r="B155">
        <v>107</v>
      </c>
      <c r="C155" t="s">
        <v>2710</v>
      </c>
      <c r="D155" s="59">
        <v>38.407415185446418</v>
      </c>
      <c r="E155" s="59">
        <v>20.915643598831114</v>
      </c>
      <c r="F155" s="59">
        <v>1.2813154977797565E-2</v>
      </c>
    </row>
    <row r="156" spans="1:6" x14ac:dyDescent="0.25">
      <c r="A156">
        <v>17</v>
      </c>
      <c r="B156">
        <v>107</v>
      </c>
      <c r="C156" t="s">
        <v>2710</v>
      </c>
      <c r="D156" s="59">
        <v>30.921199247709509</v>
      </c>
      <c r="E156" s="59">
        <v>5.4244265442417117E-2</v>
      </c>
      <c r="F156" s="59">
        <v>1.3558099248691774E-2</v>
      </c>
    </row>
    <row r="157" spans="1:6" x14ac:dyDescent="0.25">
      <c r="A157">
        <v>18</v>
      </c>
      <c r="B157">
        <v>107</v>
      </c>
      <c r="C157" t="s">
        <v>2710</v>
      </c>
      <c r="D157" s="59">
        <v>24.250565673218119</v>
      </c>
      <c r="E157" s="59">
        <v>5.492161151078398E-2</v>
      </c>
      <c r="F157" s="59">
        <v>1.2907602949564783E-2</v>
      </c>
    </row>
    <row r="158" spans="1:6" x14ac:dyDescent="0.25">
      <c r="A158">
        <v>19</v>
      </c>
      <c r="B158">
        <v>107</v>
      </c>
      <c r="C158" t="s">
        <v>2710</v>
      </c>
      <c r="D158" s="59">
        <v>17.98558754635042</v>
      </c>
      <c r="E158" s="59">
        <v>5.5395192127256583E-2</v>
      </c>
      <c r="F158" s="59">
        <v>1.2057897883948671E-2</v>
      </c>
    </row>
    <row r="159" spans="1:6" x14ac:dyDescent="0.25">
      <c r="A159">
        <v>20</v>
      </c>
      <c r="B159">
        <v>107</v>
      </c>
      <c r="C159" t="s">
        <v>2710</v>
      </c>
      <c r="D159" s="59">
        <v>12.239390683156151</v>
      </c>
      <c r="E159" s="59">
        <v>4.9098757774239637E-2</v>
      </c>
      <c r="F159" s="59">
        <v>1.0927855455012344E-2</v>
      </c>
    </row>
    <row r="160" spans="1:6" x14ac:dyDescent="0.25">
      <c r="A160">
        <v>21</v>
      </c>
      <c r="B160">
        <v>107</v>
      </c>
      <c r="C160" t="s">
        <v>2710</v>
      </c>
      <c r="D160" s="59">
        <v>0</v>
      </c>
      <c r="E160" s="59">
        <v>0</v>
      </c>
      <c r="F160" s="59">
        <v>0</v>
      </c>
    </row>
    <row r="161" spans="1:6" x14ac:dyDescent="0.25">
      <c r="A161">
        <v>22</v>
      </c>
      <c r="B161">
        <v>107</v>
      </c>
      <c r="C161" t="s">
        <v>2710</v>
      </c>
      <c r="D161" s="59">
        <v>2.1481895281435821</v>
      </c>
      <c r="E161" s="59">
        <v>-1.2593612687810951E-3</v>
      </c>
      <c r="F161" s="59">
        <v>4.0630013444017815E-3</v>
      </c>
    </row>
    <row r="162" spans="1:6" x14ac:dyDescent="0.25">
      <c r="A162">
        <v>23</v>
      </c>
      <c r="B162">
        <v>107</v>
      </c>
      <c r="C162" t="s">
        <v>2710</v>
      </c>
      <c r="D162" s="59">
        <v>1.0997136027604377</v>
      </c>
      <c r="E162" s="59">
        <v>1.1752868719549068E-2</v>
      </c>
      <c r="F162" s="59">
        <v>2.2032907502566603E-3</v>
      </c>
    </row>
    <row r="163" spans="1:6" x14ac:dyDescent="0.25">
      <c r="A163">
        <v>1</v>
      </c>
      <c r="B163">
        <v>108</v>
      </c>
      <c r="C163" t="s">
        <v>2710</v>
      </c>
      <c r="D163" s="59">
        <v>0</v>
      </c>
      <c r="E163" s="59">
        <v>0</v>
      </c>
      <c r="F163" s="59">
        <v>0</v>
      </c>
    </row>
    <row r="164" spans="1:6" x14ac:dyDescent="0.25">
      <c r="A164">
        <v>2</v>
      </c>
      <c r="B164">
        <v>108</v>
      </c>
      <c r="C164" t="s">
        <v>2710</v>
      </c>
      <c r="D164" s="59">
        <v>-16.744341831614822</v>
      </c>
      <c r="E164" s="59">
        <v>-0.17659023149046441</v>
      </c>
      <c r="F164" s="59">
        <v>-4.9795622028440227E-3</v>
      </c>
    </row>
    <row r="165" spans="1:6" x14ac:dyDescent="0.25">
      <c r="A165">
        <v>3</v>
      </c>
      <c r="B165">
        <v>108</v>
      </c>
      <c r="C165" t="s">
        <v>2710</v>
      </c>
      <c r="D165" s="59">
        <v>-18.633957008171265</v>
      </c>
      <c r="E165" s="59">
        <v>-0.19813983246883976</v>
      </c>
      <c r="F165" s="59">
        <v>-2.3913028406142519E-3</v>
      </c>
    </row>
    <row r="166" spans="1:6" x14ac:dyDescent="0.25">
      <c r="A166">
        <v>4</v>
      </c>
      <c r="B166">
        <v>108</v>
      </c>
      <c r="C166" t="s">
        <v>2710</v>
      </c>
      <c r="D166" s="59">
        <v>-19.173140438784205</v>
      </c>
      <c r="E166" s="59">
        <v>-0.18668406028932152</v>
      </c>
      <c r="F166" s="59">
        <v>-2.8018077715283514E-5</v>
      </c>
    </row>
    <row r="167" spans="1:6" x14ac:dyDescent="0.25">
      <c r="A167">
        <v>5</v>
      </c>
      <c r="B167">
        <v>108</v>
      </c>
      <c r="C167" t="s">
        <v>2710</v>
      </c>
      <c r="D167" s="59">
        <v>-18.584074342414805</v>
      </c>
      <c r="E167" s="59">
        <v>-0.16594159484033491</v>
      </c>
      <c r="F167" s="59">
        <v>1.7812073279658629E-3</v>
      </c>
    </row>
    <row r="168" spans="1:6" x14ac:dyDescent="0.25">
      <c r="A168">
        <v>6</v>
      </c>
      <c r="B168">
        <v>108</v>
      </c>
      <c r="C168" t="s">
        <v>2710</v>
      </c>
      <c r="D168" s="59">
        <v>-17.97825925685482</v>
      </c>
      <c r="E168" s="59">
        <v>-1.3430825839877283</v>
      </c>
      <c r="F168" s="59">
        <v>5.7825860854492928E-3</v>
      </c>
    </row>
    <row r="169" spans="1:6" x14ac:dyDescent="0.25">
      <c r="A169">
        <v>7</v>
      </c>
      <c r="B169">
        <v>108</v>
      </c>
      <c r="C169" t="s">
        <v>2710</v>
      </c>
      <c r="D169" s="59">
        <v>-16.800661206398502</v>
      </c>
      <c r="E169" s="59">
        <v>-4.5601140339023258</v>
      </c>
      <c r="F169" s="59">
        <v>8.0217930282407875E-3</v>
      </c>
    </row>
    <row r="170" spans="1:6" x14ac:dyDescent="0.25">
      <c r="A170">
        <v>8</v>
      </c>
      <c r="B170">
        <v>108</v>
      </c>
      <c r="C170" t="s">
        <v>2710</v>
      </c>
      <c r="D170" s="59">
        <v>-15.282766969865332</v>
      </c>
      <c r="E170" s="59">
        <v>-8.8876481711952238</v>
      </c>
      <c r="F170" s="59">
        <v>1.0199976919426531E-2</v>
      </c>
    </row>
    <row r="171" spans="1:6" x14ac:dyDescent="0.25">
      <c r="A171">
        <v>9</v>
      </c>
      <c r="B171">
        <v>108</v>
      </c>
      <c r="C171" t="s">
        <v>2710</v>
      </c>
      <c r="D171" s="59">
        <v>-7.6785269809297088</v>
      </c>
      <c r="E171" s="59">
        <v>-30.627532251820075</v>
      </c>
      <c r="F171" s="59">
        <v>1.5172996963759887E-2</v>
      </c>
    </row>
    <row r="172" spans="1:6" x14ac:dyDescent="0.25">
      <c r="A172">
        <v>10</v>
      </c>
      <c r="B172">
        <v>108</v>
      </c>
      <c r="C172" t="s">
        <v>2710</v>
      </c>
      <c r="D172" s="59">
        <v>-2.9048198742164397E-2</v>
      </c>
      <c r="E172" s="59">
        <v>-52.56955992517269</v>
      </c>
      <c r="F172" s="59">
        <v>5.1567410286439625E-3</v>
      </c>
    </row>
    <row r="173" spans="1:6" x14ac:dyDescent="0.25">
      <c r="A173">
        <v>11</v>
      </c>
      <c r="B173">
        <v>108</v>
      </c>
      <c r="C173" t="s">
        <v>2710</v>
      </c>
      <c r="D173" s="59">
        <v>-1.0633214491198584E-11</v>
      </c>
      <c r="E173" s="59">
        <v>-53.1067793874236</v>
      </c>
      <c r="F173" s="59">
        <v>2.2354711213451416E-3</v>
      </c>
    </row>
    <row r="174" spans="1:6" x14ac:dyDescent="0.25">
      <c r="A174">
        <v>12</v>
      </c>
      <c r="B174">
        <v>108</v>
      </c>
      <c r="C174" t="s">
        <v>2710</v>
      </c>
      <c r="D174" s="59">
        <v>2.9048198711054327E-2</v>
      </c>
      <c r="E174" s="59">
        <v>-52.569559925200352</v>
      </c>
      <c r="F174" s="59">
        <v>-5.1567410286335914E-3</v>
      </c>
    </row>
    <row r="175" spans="1:6" x14ac:dyDescent="0.25">
      <c r="A175">
        <v>13</v>
      </c>
      <c r="B175">
        <v>108</v>
      </c>
      <c r="C175" t="s">
        <v>2710</v>
      </c>
      <c r="D175" s="59">
        <v>7.678526980895513</v>
      </c>
      <c r="E175" s="59">
        <v>-30.627532251856454</v>
      </c>
      <c r="F175" s="59">
        <v>-1.517299696376239E-2</v>
      </c>
    </row>
    <row r="176" spans="1:6" x14ac:dyDescent="0.25">
      <c r="A176">
        <v>14</v>
      </c>
      <c r="B176">
        <v>108</v>
      </c>
      <c r="C176" t="s">
        <v>2710</v>
      </c>
      <c r="D176" s="59">
        <v>15.282766969835478</v>
      </c>
      <c r="E176" s="59">
        <v>-8.887648171220075</v>
      </c>
      <c r="F176" s="59">
        <v>-1.0199976919438403E-2</v>
      </c>
    </row>
    <row r="177" spans="1:6" x14ac:dyDescent="0.25">
      <c r="A177">
        <v>15</v>
      </c>
      <c r="B177">
        <v>108</v>
      </c>
      <c r="C177" t="s">
        <v>2710</v>
      </c>
      <c r="D177" s="59">
        <v>16.800661206370705</v>
      </c>
      <c r="E177" s="59">
        <v>-4.5601140339214687</v>
      </c>
      <c r="F177" s="59">
        <v>-8.0217930282529739E-3</v>
      </c>
    </row>
    <row r="178" spans="1:6" x14ac:dyDescent="0.25">
      <c r="A178">
        <v>16</v>
      </c>
      <c r="B178">
        <v>108</v>
      </c>
      <c r="C178" t="s">
        <v>2710</v>
      </c>
      <c r="D178" s="59">
        <v>17.978259256829013</v>
      </c>
      <c r="E178" s="59">
        <v>-1.343082584001265</v>
      </c>
      <c r="F178" s="59">
        <v>-5.7825860854607862E-3</v>
      </c>
    </row>
    <row r="179" spans="1:6" x14ac:dyDescent="0.25">
      <c r="A179">
        <v>17</v>
      </c>
      <c r="B179">
        <v>108</v>
      </c>
      <c r="C179" t="s">
        <v>2710</v>
      </c>
      <c r="D179" s="59">
        <v>18.584074342393873</v>
      </c>
      <c r="E179" s="59">
        <v>-0.16594159484045151</v>
      </c>
      <c r="F179" s="59">
        <v>-1.7812073279761809E-3</v>
      </c>
    </row>
    <row r="180" spans="1:6" x14ac:dyDescent="0.25">
      <c r="A180">
        <v>18</v>
      </c>
      <c r="B180">
        <v>108</v>
      </c>
      <c r="C180" t="s">
        <v>2710</v>
      </c>
      <c r="D180" s="59">
        <v>19.17314043876824</v>
      </c>
      <c r="E180" s="59">
        <v>-0.1866840602894233</v>
      </c>
      <c r="F180" s="59">
        <v>2.8018077706153552E-5</v>
      </c>
    </row>
    <row r="181" spans="1:6" x14ac:dyDescent="0.25">
      <c r="A181">
        <v>19</v>
      </c>
      <c r="B181">
        <v>108</v>
      </c>
      <c r="C181" t="s">
        <v>2710</v>
      </c>
      <c r="D181" s="59">
        <v>18.633957008159616</v>
      </c>
      <c r="E181" s="59">
        <v>-0.19813983246893355</v>
      </c>
      <c r="F181" s="59">
        <v>2.3913028406060922E-3</v>
      </c>
    </row>
    <row r="182" spans="1:6" x14ac:dyDescent="0.25">
      <c r="A182">
        <v>20</v>
      </c>
      <c r="B182">
        <v>108</v>
      </c>
      <c r="C182" t="s">
        <v>2710</v>
      </c>
      <c r="D182" s="59">
        <v>16.744341831607024</v>
      </c>
      <c r="E182" s="59">
        <v>-0.17659023149054712</v>
      </c>
      <c r="F182" s="59">
        <v>4.9795622028367612E-3</v>
      </c>
    </row>
    <row r="183" spans="1:6" x14ac:dyDescent="0.25">
      <c r="A183">
        <v>21</v>
      </c>
      <c r="B183">
        <v>108</v>
      </c>
      <c r="C183" t="s">
        <v>2710</v>
      </c>
      <c r="D183" s="59">
        <v>0</v>
      </c>
      <c r="E183" s="59">
        <v>0</v>
      </c>
      <c r="F183" s="59">
        <v>0</v>
      </c>
    </row>
    <row r="184" spans="1:6" x14ac:dyDescent="0.25">
      <c r="A184">
        <v>22</v>
      </c>
      <c r="B184">
        <v>108</v>
      </c>
      <c r="C184" t="s">
        <v>2710</v>
      </c>
      <c r="D184" s="59">
        <v>-3.3022444486697884</v>
      </c>
      <c r="E184" s="59">
        <v>-4.3939201943242807E-2</v>
      </c>
      <c r="F184" s="59">
        <v>-5.8541062462695772E-3</v>
      </c>
    </row>
    <row r="185" spans="1:6" x14ac:dyDescent="0.25">
      <c r="A185">
        <v>23</v>
      </c>
      <c r="B185">
        <v>108</v>
      </c>
      <c r="C185" t="s">
        <v>2710</v>
      </c>
      <c r="D185" s="59">
        <v>3.3022444486691587</v>
      </c>
      <c r="E185" s="59">
        <v>-4.3939201943257684E-2</v>
      </c>
      <c r="F185" s="59">
        <v>5.8541062462682796E-3</v>
      </c>
    </row>
    <row r="186" spans="1:6" x14ac:dyDescent="0.25">
      <c r="A186">
        <v>1</v>
      </c>
      <c r="B186">
        <v>109</v>
      </c>
      <c r="C186" t="s">
        <v>2710</v>
      </c>
      <c r="D186" s="59">
        <v>0</v>
      </c>
      <c r="E186" s="59">
        <v>0</v>
      </c>
      <c r="F186" s="59">
        <v>0</v>
      </c>
    </row>
    <row r="187" spans="1:6" x14ac:dyDescent="0.25">
      <c r="A187">
        <v>2</v>
      </c>
      <c r="B187">
        <v>109</v>
      </c>
      <c r="C187" t="s">
        <v>2710</v>
      </c>
      <c r="D187" s="59">
        <v>-8.9062755568026617</v>
      </c>
      <c r="E187" s="59">
        <v>-0.16242411902924203</v>
      </c>
      <c r="F187" s="59">
        <v>1.8180621547578615E-5</v>
      </c>
    </row>
    <row r="188" spans="1:6" x14ac:dyDescent="0.25">
      <c r="A188">
        <v>3</v>
      </c>
      <c r="B188">
        <v>109</v>
      </c>
      <c r="C188" t="s">
        <v>2710</v>
      </c>
      <c r="D188" s="59">
        <v>-8.3141461463472641</v>
      </c>
      <c r="E188" s="59">
        <v>-0.18222587192079209</v>
      </c>
      <c r="F188" s="59">
        <v>2.5006480916954735E-3</v>
      </c>
    </row>
    <row r="189" spans="1:6" x14ac:dyDescent="0.25">
      <c r="A189">
        <v>4</v>
      </c>
      <c r="B189">
        <v>109</v>
      </c>
      <c r="C189" t="s">
        <v>2710</v>
      </c>
      <c r="D189" s="59">
        <v>-6.4526969579136679</v>
      </c>
      <c r="E189" s="59">
        <v>-0.17306290554550063</v>
      </c>
      <c r="F189" s="59">
        <v>4.7006986050044889E-3</v>
      </c>
    </row>
    <row r="190" spans="1:6" x14ac:dyDescent="0.25">
      <c r="A190">
        <v>5</v>
      </c>
      <c r="B190">
        <v>109</v>
      </c>
      <c r="C190" t="s">
        <v>2710</v>
      </c>
      <c r="D190" s="59">
        <v>-3.540927473785632</v>
      </c>
      <c r="E190" s="59">
        <v>-0.15643729949469845</v>
      </c>
      <c r="F190" s="59">
        <v>6.3849591498818725E-3</v>
      </c>
    </row>
    <row r="191" spans="1:6" x14ac:dyDescent="0.25">
      <c r="A191">
        <v>6</v>
      </c>
      <c r="B191">
        <v>109</v>
      </c>
      <c r="C191" t="s">
        <v>2710</v>
      </c>
      <c r="D191" s="59">
        <v>-0.30097220709168715</v>
      </c>
      <c r="E191" s="59">
        <v>-8.772741274092013</v>
      </c>
      <c r="F191" s="59">
        <v>9.2449587664314107E-3</v>
      </c>
    </row>
    <row r="192" spans="1:6" x14ac:dyDescent="0.25">
      <c r="A192">
        <v>7</v>
      </c>
      <c r="B192">
        <v>109</v>
      </c>
      <c r="C192" t="s">
        <v>2710</v>
      </c>
      <c r="D192" s="59">
        <v>1.4050008336500568</v>
      </c>
      <c r="E192" s="59">
        <v>-13.48053981031428</v>
      </c>
      <c r="F192" s="59">
        <v>1.0858093628858964E-2</v>
      </c>
    </row>
    <row r="193" spans="1:6" x14ac:dyDescent="0.25">
      <c r="A193">
        <v>8</v>
      </c>
      <c r="B193">
        <v>109</v>
      </c>
      <c r="C193" t="s">
        <v>2710</v>
      </c>
      <c r="D193" s="59">
        <v>3.3447989551588218</v>
      </c>
      <c r="E193" s="59">
        <v>-18.980127869884186</v>
      </c>
      <c r="F193" s="59">
        <v>1.2356220895011188E-2</v>
      </c>
    </row>
    <row r="194" spans="1:6" x14ac:dyDescent="0.25">
      <c r="A194">
        <v>9</v>
      </c>
      <c r="B194">
        <v>109</v>
      </c>
      <c r="C194" t="s">
        <v>2710</v>
      </c>
      <c r="D194" s="59">
        <v>10.909859388041497</v>
      </c>
      <c r="E194" s="59">
        <v>-40.537524902314701</v>
      </c>
      <c r="F194" s="59">
        <v>1.3036516821233203E-2</v>
      </c>
    </row>
    <row r="195" spans="1:6" x14ac:dyDescent="0.25">
      <c r="A195">
        <v>10</v>
      </c>
      <c r="B195">
        <v>109</v>
      </c>
      <c r="C195" t="s">
        <v>2710</v>
      </c>
      <c r="D195" s="59">
        <v>15.715364219040236</v>
      </c>
      <c r="E195" s="59">
        <v>-54.401620392103318</v>
      </c>
      <c r="F195" s="59">
        <v>-3.5050010646810767E-4</v>
      </c>
    </row>
    <row r="196" spans="1:6" x14ac:dyDescent="0.25">
      <c r="A196">
        <v>11</v>
      </c>
      <c r="B196">
        <v>109</v>
      </c>
      <c r="C196" t="s">
        <v>2710</v>
      </c>
      <c r="D196" s="59">
        <v>11.354683617188623</v>
      </c>
      <c r="E196" s="59">
        <v>-42.514377233390263</v>
      </c>
      <c r="F196" s="59">
        <v>-5.199466996019972E-3</v>
      </c>
    </row>
    <row r="197" spans="1:6" x14ac:dyDescent="0.25">
      <c r="A197">
        <v>12</v>
      </c>
      <c r="B197">
        <v>109</v>
      </c>
      <c r="C197" t="s">
        <v>2710</v>
      </c>
      <c r="D197" s="59">
        <v>15.760282322638812</v>
      </c>
      <c r="E197" s="59">
        <v>-29.772802271916852</v>
      </c>
      <c r="F197" s="59">
        <v>-8.6081020845815842E-3</v>
      </c>
    </row>
    <row r="198" spans="1:6" x14ac:dyDescent="0.25">
      <c r="A198">
        <v>13</v>
      </c>
      <c r="B198">
        <v>109</v>
      </c>
      <c r="C198" t="s">
        <v>2710</v>
      </c>
      <c r="D198" s="59">
        <v>23.199664204304025</v>
      </c>
      <c r="E198" s="59">
        <v>-8.5124231538120139</v>
      </c>
      <c r="F198" s="59">
        <v>-1.124684545929003E-2</v>
      </c>
    </row>
    <row r="199" spans="1:6" x14ac:dyDescent="0.25">
      <c r="A199">
        <v>14</v>
      </c>
      <c r="B199">
        <v>109</v>
      </c>
      <c r="C199" t="s">
        <v>2710</v>
      </c>
      <c r="D199" s="59">
        <v>27.803226815263162</v>
      </c>
      <c r="E199" s="59">
        <v>4.7198963377064427</v>
      </c>
      <c r="F199" s="59">
        <v>-3.971857756456261E-3</v>
      </c>
    </row>
    <row r="200" spans="1:6" x14ac:dyDescent="0.25">
      <c r="A200">
        <v>15</v>
      </c>
      <c r="B200">
        <v>109</v>
      </c>
      <c r="C200" t="s">
        <v>2710</v>
      </c>
      <c r="D200" s="59">
        <v>28.293355206366925</v>
      </c>
      <c r="E200" s="59">
        <v>6.1481936648340785</v>
      </c>
      <c r="F200" s="59">
        <v>-1.9841572784511687E-3</v>
      </c>
    </row>
    <row r="201" spans="1:6" x14ac:dyDescent="0.25">
      <c r="A201">
        <v>16</v>
      </c>
      <c r="B201">
        <v>109</v>
      </c>
      <c r="C201" t="s">
        <v>2710</v>
      </c>
      <c r="D201" s="59">
        <v>28.472780657022554</v>
      </c>
      <c r="E201" s="59">
        <v>6.5908416400276586</v>
      </c>
      <c r="F201" s="59">
        <v>-1.4360900236705431E-5</v>
      </c>
    </row>
    <row r="202" spans="1:6" x14ac:dyDescent="0.25">
      <c r="A202">
        <v>17</v>
      </c>
      <c r="B202">
        <v>109</v>
      </c>
      <c r="C202" t="s">
        <v>2710</v>
      </c>
      <c r="D202" s="59">
        <v>26.213484085825208</v>
      </c>
      <c r="E202" s="59">
        <v>-0.11146935318114665</v>
      </c>
      <c r="F202" s="59">
        <v>3.5189641242252987E-3</v>
      </c>
    </row>
    <row r="203" spans="1:6" x14ac:dyDescent="0.25">
      <c r="A203">
        <v>18</v>
      </c>
      <c r="B203">
        <v>109</v>
      </c>
      <c r="C203" t="s">
        <v>2710</v>
      </c>
      <c r="D203" s="59">
        <v>24.251406446547112</v>
      </c>
      <c r="E203" s="59">
        <v>-0.12806667088994858</v>
      </c>
      <c r="F203" s="59">
        <v>4.734537587217944E-3</v>
      </c>
    </row>
    <row r="204" spans="1:6" x14ac:dyDescent="0.25">
      <c r="A204">
        <v>19</v>
      </c>
      <c r="B204">
        <v>109</v>
      </c>
      <c r="C204" t="s">
        <v>2710</v>
      </c>
      <c r="D204" s="59">
        <v>21.531286066808345</v>
      </c>
      <c r="E204" s="59">
        <v>-0.13721388261625736</v>
      </c>
      <c r="F204" s="59">
        <v>6.3223697248020235E-3</v>
      </c>
    </row>
    <row r="205" spans="1:6" x14ac:dyDescent="0.25">
      <c r="A205">
        <v>20</v>
      </c>
      <c r="B205">
        <v>109</v>
      </c>
      <c r="C205" t="s">
        <v>2710</v>
      </c>
      <c r="D205" s="59">
        <v>17.91597936092327</v>
      </c>
      <c r="E205" s="59">
        <v>-0.12235584685612452</v>
      </c>
      <c r="F205" s="59">
        <v>7.9885460273170263E-3</v>
      </c>
    </row>
    <row r="206" spans="1:6" x14ac:dyDescent="0.25">
      <c r="A206">
        <v>21</v>
      </c>
      <c r="B206">
        <v>109</v>
      </c>
      <c r="C206" t="s">
        <v>2710</v>
      </c>
      <c r="D206" s="59">
        <v>0</v>
      </c>
      <c r="E206" s="59">
        <v>0</v>
      </c>
      <c r="F206" s="59">
        <v>0</v>
      </c>
    </row>
    <row r="207" spans="1:6" x14ac:dyDescent="0.25">
      <c r="A207">
        <v>22</v>
      </c>
      <c r="B207">
        <v>109</v>
      </c>
      <c r="C207" t="s">
        <v>2710</v>
      </c>
      <c r="D207" s="59">
        <v>-2.2373001724859956</v>
      </c>
      <c r="E207" s="59">
        <v>-4.0443505769597828E-2</v>
      </c>
      <c r="F207" s="59">
        <v>-3.8733560592861477E-3</v>
      </c>
    </row>
    <row r="208" spans="1:6" x14ac:dyDescent="0.25">
      <c r="A208">
        <v>23</v>
      </c>
      <c r="B208">
        <v>109</v>
      </c>
      <c r="C208" t="s">
        <v>2710</v>
      </c>
      <c r="D208" s="59">
        <v>3.053591340111923</v>
      </c>
      <c r="E208" s="59">
        <v>-3.0556071506750535E-2</v>
      </c>
      <c r="F208" s="59">
        <v>5.5059383945388913E-3</v>
      </c>
    </row>
    <row r="209" spans="1:6" x14ac:dyDescent="0.25">
      <c r="A209">
        <v>1</v>
      </c>
      <c r="B209">
        <v>110</v>
      </c>
      <c r="C209" t="s">
        <v>2710</v>
      </c>
      <c r="D209" s="59">
        <v>0</v>
      </c>
      <c r="E209" s="59">
        <v>0</v>
      </c>
      <c r="F209" s="59">
        <v>0</v>
      </c>
    </row>
    <row r="210" spans="1:6" x14ac:dyDescent="0.25">
      <c r="A210">
        <v>2</v>
      </c>
      <c r="B210">
        <v>110</v>
      </c>
      <c r="C210" t="s">
        <v>2710</v>
      </c>
      <c r="D210" s="59">
        <v>-17.915979360939737</v>
      </c>
      <c r="E210" s="59">
        <v>-0.1223558468561087</v>
      </c>
      <c r="F210" s="59">
        <v>-7.9885460273263903E-3</v>
      </c>
    </row>
    <row r="211" spans="1:6" x14ac:dyDescent="0.25">
      <c r="A211">
        <v>3</v>
      </c>
      <c r="B211">
        <v>110</v>
      </c>
      <c r="C211" t="s">
        <v>2710</v>
      </c>
      <c r="D211" s="59">
        <v>-21.531286066829356</v>
      </c>
      <c r="E211" s="59">
        <v>-0.13721388261623979</v>
      </c>
      <c r="F211" s="59">
        <v>-6.3223697248107405E-3</v>
      </c>
    </row>
    <row r="212" spans="1:6" x14ac:dyDescent="0.25">
      <c r="A212">
        <v>4</v>
      </c>
      <c r="B212">
        <v>110</v>
      </c>
      <c r="C212" t="s">
        <v>2710</v>
      </c>
      <c r="D212" s="59">
        <v>-24.251406446572329</v>
      </c>
      <c r="E212" s="59">
        <v>-0.1280666708899153</v>
      </c>
      <c r="F212" s="59">
        <v>-4.7345375872261848E-3</v>
      </c>
    </row>
    <row r="213" spans="1:6" x14ac:dyDescent="0.25">
      <c r="A213">
        <v>5</v>
      </c>
      <c r="B213">
        <v>110</v>
      </c>
      <c r="C213" t="s">
        <v>2710</v>
      </c>
      <c r="D213" s="59">
        <v>-26.213484085854535</v>
      </c>
      <c r="E213" s="59">
        <v>-0.11146935318108467</v>
      </c>
      <c r="F213" s="59">
        <v>-3.5189641242335291E-3</v>
      </c>
    </row>
    <row r="214" spans="1:6" x14ac:dyDescent="0.25">
      <c r="A214">
        <v>6</v>
      </c>
      <c r="B214">
        <v>110</v>
      </c>
      <c r="C214" t="s">
        <v>2710</v>
      </c>
      <c r="D214" s="59">
        <v>-28.472780657055775</v>
      </c>
      <c r="E214" s="59">
        <v>6.5908416400388008</v>
      </c>
      <c r="F214" s="59">
        <v>1.4360900228769721E-5</v>
      </c>
    </row>
    <row r="215" spans="1:6" x14ac:dyDescent="0.25">
      <c r="A215">
        <v>7</v>
      </c>
      <c r="B215">
        <v>110</v>
      </c>
      <c r="C215" t="s">
        <v>2710</v>
      </c>
      <c r="D215" s="59">
        <v>-28.293355206401436</v>
      </c>
      <c r="E215" s="59">
        <v>6.1481936648489039</v>
      </c>
      <c r="F215" s="59">
        <v>1.9841572784437588E-3</v>
      </c>
    </row>
    <row r="216" spans="1:6" x14ac:dyDescent="0.25">
      <c r="A216">
        <v>8</v>
      </c>
      <c r="B216">
        <v>110</v>
      </c>
      <c r="C216" t="s">
        <v>2710</v>
      </c>
      <c r="D216" s="59">
        <v>-27.803226815298807</v>
      </c>
      <c r="E216" s="59">
        <v>4.7198963377243341</v>
      </c>
      <c r="F216" s="59">
        <v>3.9718577564507871E-3</v>
      </c>
    </row>
    <row r="217" spans="1:6" x14ac:dyDescent="0.25">
      <c r="A217">
        <v>9</v>
      </c>
      <c r="B217">
        <v>110</v>
      </c>
      <c r="C217" t="s">
        <v>2710</v>
      </c>
      <c r="D217" s="59">
        <v>-23.199664204338312</v>
      </c>
      <c r="E217" s="59">
        <v>-8.512423153798224</v>
      </c>
      <c r="F217" s="59">
        <v>1.1246845459299243E-2</v>
      </c>
    </row>
    <row r="218" spans="1:6" x14ac:dyDescent="0.25">
      <c r="A218">
        <v>10</v>
      </c>
      <c r="B218">
        <v>110</v>
      </c>
      <c r="C218" t="s">
        <v>2710</v>
      </c>
      <c r="D218" s="59">
        <v>-15.760282322663969</v>
      </c>
      <c r="E218" s="59">
        <v>-29.772802271928491</v>
      </c>
      <c r="F218" s="59">
        <v>8.6081020845948548E-3</v>
      </c>
    </row>
    <row r="219" spans="1:6" x14ac:dyDescent="0.25">
      <c r="A219">
        <v>11</v>
      </c>
      <c r="B219">
        <v>110</v>
      </c>
      <c r="C219" t="s">
        <v>2710</v>
      </c>
      <c r="D219" s="59">
        <v>-11.354683617205559</v>
      </c>
      <c r="E219" s="59">
        <v>-42.514377233425222</v>
      </c>
      <c r="F219" s="59">
        <v>8.7920913252559907E-3</v>
      </c>
    </row>
    <row r="220" spans="1:6" x14ac:dyDescent="0.25">
      <c r="A220">
        <v>12</v>
      </c>
      <c r="B220">
        <v>110</v>
      </c>
      <c r="C220" t="s">
        <v>2710</v>
      </c>
      <c r="D220" s="59">
        <v>-15.715364219064668</v>
      </c>
      <c r="E220" s="59">
        <v>-54.40162039215916</v>
      </c>
      <c r="F220" s="59">
        <v>3.5050010647140147E-4</v>
      </c>
    </row>
    <row r="221" spans="1:6" x14ac:dyDescent="0.25">
      <c r="A221">
        <v>13</v>
      </c>
      <c r="B221">
        <v>110</v>
      </c>
      <c r="C221" t="s">
        <v>2710</v>
      </c>
      <c r="D221" s="59">
        <v>-10.909859388061724</v>
      </c>
      <c r="E221" s="59">
        <v>-40.537524902358982</v>
      </c>
      <c r="F221" s="59">
        <v>-1.303651682124643E-2</v>
      </c>
    </row>
    <row r="222" spans="1:6" x14ac:dyDescent="0.25">
      <c r="A222">
        <v>14</v>
      </c>
      <c r="B222">
        <v>110</v>
      </c>
      <c r="C222" t="s">
        <v>2710</v>
      </c>
      <c r="D222" s="59">
        <v>-3.344798955170746</v>
      </c>
      <c r="E222" s="59">
        <v>-18.980127869905939</v>
      </c>
      <c r="F222" s="59">
        <v>-1.2356220895024679E-2</v>
      </c>
    </row>
    <row r="223" spans="1:6" x14ac:dyDescent="0.25">
      <c r="A223">
        <v>15</v>
      </c>
      <c r="B223">
        <v>110</v>
      </c>
      <c r="C223" t="s">
        <v>2710</v>
      </c>
      <c r="D223" s="59">
        <v>-1.405000833659821</v>
      </c>
      <c r="E223" s="59">
        <v>-13.480539810329986</v>
      </c>
      <c r="F223" s="59">
        <v>-1.0858093628871019E-2</v>
      </c>
    </row>
    <row r="224" spans="1:6" x14ac:dyDescent="0.25">
      <c r="A224">
        <v>16</v>
      </c>
      <c r="B224">
        <v>110</v>
      </c>
      <c r="C224" t="s">
        <v>2710</v>
      </c>
      <c r="D224" s="59">
        <v>0.30097220708380545</v>
      </c>
      <c r="E224" s="59">
        <v>-8.7727412741024509</v>
      </c>
      <c r="F224" s="59">
        <v>-9.244958766441826E-3</v>
      </c>
    </row>
    <row r="225" spans="1:6" x14ac:dyDescent="0.25">
      <c r="A225">
        <v>17</v>
      </c>
      <c r="B225">
        <v>110</v>
      </c>
      <c r="C225" t="s">
        <v>2710</v>
      </c>
      <c r="D225" s="59">
        <v>3.5409274737816383</v>
      </c>
      <c r="E225" s="59">
        <v>-0.15643729949482316</v>
      </c>
      <c r="F225" s="59">
        <v>-6.384959149890102E-3</v>
      </c>
    </row>
    <row r="226" spans="1:6" x14ac:dyDescent="0.25">
      <c r="A226">
        <v>18</v>
      </c>
      <c r="B226">
        <v>110</v>
      </c>
      <c r="C226" t="s">
        <v>2710</v>
      </c>
      <c r="D226" s="59">
        <v>6.4526969579134725</v>
      </c>
      <c r="E226" s="59">
        <v>-0.17306290554563028</v>
      </c>
      <c r="F226" s="59">
        <v>-4.7006986050108085E-3</v>
      </c>
    </row>
    <row r="227" spans="1:6" x14ac:dyDescent="0.25">
      <c r="A227">
        <v>19</v>
      </c>
      <c r="B227">
        <v>110</v>
      </c>
      <c r="C227" t="s">
        <v>2710</v>
      </c>
      <c r="D227" s="59">
        <v>8.3141461463497528</v>
      </c>
      <c r="E227" s="59">
        <v>-0.1822258719209246</v>
      </c>
      <c r="F227" s="59">
        <v>-2.5006480916997592E-3</v>
      </c>
    </row>
    <row r="228" spans="1:6" x14ac:dyDescent="0.25">
      <c r="A228">
        <v>20</v>
      </c>
      <c r="B228">
        <v>110</v>
      </c>
      <c r="C228" t="s">
        <v>2710</v>
      </c>
      <c r="D228" s="59">
        <v>8.9062755568067402</v>
      </c>
      <c r="E228" s="59">
        <v>-0.1624241190293586</v>
      </c>
      <c r="F228" s="59">
        <v>-1.8180621549779112E-5</v>
      </c>
    </row>
    <row r="229" spans="1:6" x14ac:dyDescent="0.25">
      <c r="A229">
        <v>21</v>
      </c>
      <c r="B229">
        <v>110</v>
      </c>
      <c r="C229" t="s">
        <v>2710</v>
      </c>
      <c r="D229" s="59">
        <v>0</v>
      </c>
      <c r="E229" s="59">
        <v>0</v>
      </c>
      <c r="F229" s="59">
        <v>0</v>
      </c>
    </row>
    <row r="230" spans="1:6" x14ac:dyDescent="0.25">
      <c r="A230">
        <v>22</v>
      </c>
      <c r="B230">
        <v>110</v>
      </c>
      <c r="C230" t="s">
        <v>2710</v>
      </c>
      <c r="D230" s="59">
        <v>-3.0535913401143482</v>
      </c>
      <c r="E230" s="59">
        <v>-3.0556071506745729E-2</v>
      </c>
      <c r="F230" s="59">
        <v>-5.5059383945433565E-3</v>
      </c>
    </row>
    <row r="231" spans="1:6" x14ac:dyDescent="0.25">
      <c r="A231">
        <v>23</v>
      </c>
      <c r="B231">
        <v>110</v>
      </c>
      <c r="C231" t="s">
        <v>2710</v>
      </c>
      <c r="D231" s="59">
        <v>2.2373001724874251</v>
      </c>
      <c r="E231" s="59">
        <v>-4.0443505769616868E-2</v>
      </c>
      <c r="F231" s="59">
        <v>3.8733560592885585E-3</v>
      </c>
    </row>
    <row r="232" spans="1:6" x14ac:dyDescent="0.25">
      <c r="A232">
        <v>1</v>
      </c>
      <c r="B232">
        <v>111</v>
      </c>
      <c r="C232" t="s">
        <v>2710</v>
      </c>
      <c r="D232" s="59">
        <v>0</v>
      </c>
      <c r="E232" s="59">
        <v>0</v>
      </c>
      <c r="F232" s="59">
        <v>0</v>
      </c>
    </row>
    <row r="233" spans="1:6" x14ac:dyDescent="0.25">
      <c r="A233">
        <v>2</v>
      </c>
      <c r="B233">
        <v>111</v>
      </c>
      <c r="C233" t="s">
        <v>2710</v>
      </c>
      <c r="D233" s="59">
        <v>-4.5557319973622619</v>
      </c>
      <c r="E233" s="59">
        <v>1.4182107626987324</v>
      </c>
      <c r="F233" s="59">
        <v>-1.8929392255584447E-3</v>
      </c>
    </row>
    <row r="234" spans="1:6" x14ac:dyDescent="0.25">
      <c r="A234">
        <v>3</v>
      </c>
      <c r="B234">
        <v>111</v>
      </c>
      <c r="C234" t="s">
        <v>2710</v>
      </c>
      <c r="D234" s="59">
        <v>-5.3921443311425943</v>
      </c>
      <c r="E234" s="59">
        <v>1.6835399883301749</v>
      </c>
      <c r="F234" s="59">
        <v>-1.4118659309389238E-3</v>
      </c>
    </row>
    <row r="235" spans="1:6" x14ac:dyDescent="0.25">
      <c r="A235">
        <v>4</v>
      </c>
      <c r="B235">
        <v>111</v>
      </c>
      <c r="C235" t="s">
        <v>2710</v>
      </c>
      <c r="D235" s="59">
        <v>-5.972326081925285</v>
      </c>
      <c r="E235" s="59">
        <v>1.9556980482193451</v>
      </c>
      <c r="F235" s="59">
        <v>-9.5916155806416209E-4</v>
      </c>
    </row>
    <row r="236" spans="1:6" x14ac:dyDescent="0.25">
      <c r="A236">
        <v>5</v>
      </c>
      <c r="B236">
        <v>111</v>
      </c>
      <c r="C236" t="s">
        <v>2710</v>
      </c>
      <c r="D236" s="59">
        <v>-6.3363834356046844</v>
      </c>
      <c r="E236" s="59">
        <v>2.2297459579612728</v>
      </c>
      <c r="F236" s="59">
        <v>-6.1259128200580456E-4</v>
      </c>
    </row>
    <row r="237" spans="1:6" x14ac:dyDescent="0.25">
      <c r="A237">
        <v>6</v>
      </c>
      <c r="B237">
        <v>111</v>
      </c>
      <c r="C237" t="s">
        <v>2710</v>
      </c>
      <c r="D237" s="59">
        <v>-5.9080168168081357</v>
      </c>
      <c r="E237" s="59">
        <v>3.7395338515653544</v>
      </c>
      <c r="F237" s="59">
        <v>1.9488968447100164E-4</v>
      </c>
    </row>
    <row r="238" spans="1:6" x14ac:dyDescent="0.25">
      <c r="A238">
        <v>7</v>
      </c>
      <c r="B238">
        <v>111</v>
      </c>
      <c r="C238" t="s">
        <v>2710</v>
      </c>
      <c r="D238" s="59">
        <v>-5.5793051129236702</v>
      </c>
      <c r="E238" s="59">
        <v>3.6385446099713099</v>
      </c>
      <c r="F238" s="59">
        <v>6.4921745071741467E-4</v>
      </c>
    </row>
    <row r="239" spans="1:6" x14ac:dyDescent="0.25">
      <c r="A239">
        <v>8</v>
      </c>
      <c r="B239">
        <v>111</v>
      </c>
      <c r="C239" t="s">
        <v>2710</v>
      </c>
      <c r="D239" s="59">
        <v>-5.1809721579541748</v>
      </c>
      <c r="E239" s="59">
        <v>3.3105714529200463</v>
      </c>
      <c r="F239" s="59">
        <v>1.096691696519724E-3</v>
      </c>
    </row>
    <row r="240" spans="1:6" x14ac:dyDescent="0.25">
      <c r="A240">
        <v>9</v>
      </c>
      <c r="B240">
        <v>111</v>
      </c>
      <c r="C240" t="s">
        <v>2710</v>
      </c>
      <c r="D240" s="59">
        <v>-3.3096739000024744</v>
      </c>
      <c r="E240" s="59">
        <v>0.58509125660126671</v>
      </c>
      <c r="F240" s="59">
        <v>2.2826247316480417E-3</v>
      </c>
    </row>
    <row r="241" spans="1:6" x14ac:dyDescent="0.25">
      <c r="A241">
        <v>10</v>
      </c>
      <c r="B241">
        <v>111</v>
      </c>
      <c r="C241" t="s">
        <v>2710</v>
      </c>
      <c r="D241" s="59">
        <v>-1.0684011213729454</v>
      </c>
      <c r="E241" s="59">
        <v>-2.3914538739353883</v>
      </c>
      <c r="F241" s="59">
        <v>7.9762831197552125E-4</v>
      </c>
    </row>
    <row r="242" spans="1:6" x14ac:dyDescent="0.25">
      <c r="A242">
        <v>11</v>
      </c>
      <c r="B242">
        <v>111</v>
      </c>
      <c r="C242" t="s">
        <v>2710</v>
      </c>
      <c r="D242" s="59">
        <v>-8.5474226654835842E-12</v>
      </c>
      <c r="E242" s="59">
        <v>-2.0524549530580742</v>
      </c>
      <c r="F242" s="59">
        <v>3.92660824906476E-4</v>
      </c>
    </row>
    <row r="243" spans="1:6" x14ac:dyDescent="0.25">
      <c r="A243">
        <v>12</v>
      </c>
      <c r="B243">
        <v>111</v>
      </c>
      <c r="C243" t="s">
        <v>2710</v>
      </c>
      <c r="D243" s="59">
        <v>1.0684011213498033</v>
      </c>
      <c r="E243" s="59">
        <v>-2.3914538739516047</v>
      </c>
      <c r="F243" s="59">
        <v>-7.9762831196863386E-4</v>
      </c>
    </row>
    <row r="244" spans="1:6" x14ac:dyDescent="0.25">
      <c r="A244">
        <v>13</v>
      </c>
      <c r="B244">
        <v>111</v>
      </c>
      <c r="C244" t="s">
        <v>2710</v>
      </c>
      <c r="D244" s="59">
        <v>3.3096738999769029</v>
      </c>
      <c r="E244" s="59">
        <v>0.58509125657527061</v>
      </c>
      <c r="F244" s="59">
        <v>-2.2826247316456317E-3</v>
      </c>
    </row>
    <row r="245" spans="1:6" x14ac:dyDescent="0.25">
      <c r="A245">
        <v>14</v>
      </c>
      <c r="B245">
        <v>111</v>
      </c>
      <c r="C245" t="s">
        <v>2710</v>
      </c>
      <c r="D245" s="59">
        <v>5.1809721579241845</v>
      </c>
      <c r="E245" s="59">
        <v>3.3105714528986523</v>
      </c>
      <c r="F245" s="59">
        <v>-1.0966916965273526E-3</v>
      </c>
    </row>
    <row r="246" spans="1:6" x14ac:dyDescent="0.25">
      <c r="A246">
        <v>15</v>
      </c>
      <c r="B246">
        <v>111</v>
      </c>
      <c r="C246" t="s">
        <v>2710</v>
      </c>
      <c r="D246" s="59">
        <v>5.5793051128946543</v>
      </c>
      <c r="E246" s="59">
        <v>3.6385446099542547</v>
      </c>
      <c r="F246" s="59">
        <v>-6.4921745072646006E-4</v>
      </c>
    </row>
    <row r="247" spans="1:6" x14ac:dyDescent="0.25">
      <c r="A247">
        <v>16</v>
      </c>
      <c r="B247">
        <v>111</v>
      </c>
      <c r="C247" t="s">
        <v>2710</v>
      </c>
      <c r="D247" s="59">
        <v>5.9080168167799894</v>
      </c>
      <c r="E247" s="59">
        <v>3.7395338515525087</v>
      </c>
      <c r="F247" s="59">
        <v>-1.9488968448081443E-4</v>
      </c>
    </row>
    <row r="248" spans="1:6" x14ac:dyDescent="0.25">
      <c r="A248">
        <v>17</v>
      </c>
      <c r="B248">
        <v>111</v>
      </c>
      <c r="C248" t="s">
        <v>2710</v>
      </c>
      <c r="D248" s="59">
        <v>6.3363834355798989</v>
      </c>
      <c r="E248" s="59">
        <v>2.229745957964778</v>
      </c>
      <c r="F248" s="59">
        <v>6.1259128200649336E-4</v>
      </c>
    </row>
    <row r="249" spans="1:6" x14ac:dyDescent="0.25">
      <c r="A249">
        <v>18</v>
      </c>
      <c r="B249">
        <v>111</v>
      </c>
      <c r="C249" t="s">
        <v>2710</v>
      </c>
      <c r="D249" s="59">
        <v>5.9723260819014046</v>
      </c>
      <c r="E249" s="59">
        <v>1.9556980482220703</v>
      </c>
      <c r="F249" s="59">
        <v>9.591615580570494E-4</v>
      </c>
    </row>
    <row r="250" spans="1:6" x14ac:dyDescent="0.25">
      <c r="A250">
        <v>19</v>
      </c>
      <c r="B250">
        <v>111</v>
      </c>
      <c r="C250" t="s">
        <v>2710</v>
      </c>
      <c r="D250" s="59">
        <v>5.3921443311237542</v>
      </c>
      <c r="E250" s="59">
        <v>1.6835399883324562</v>
      </c>
      <c r="F250" s="59">
        <v>1.4118659309281614E-3</v>
      </c>
    </row>
    <row r="251" spans="1:6" x14ac:dyDescent="0.25">
      <c r="A251">
        <v>20</v>
      </c>
      <c r="B251">
        <v>111</v>
      </c>
      <c r="C251" t="s">
        <v>2710</v>
      </c>
      <c r="D251" s="59">
        <v>4.5557319973484391</v>
      </c>
      <c r="E251" s="59">
        <v>1.4182107627006937</v>
      </c>
      <c r="F251" s="59">
        <v>1.8929392255484369E-3</v>
      </c>
    </row>
    <row r="252" spans="1:6" x14ac:dyDescent="0.25">
      <c r="A252">
        <v>21</v>
      </c>
      <c r="B252">
        <v>111</v>
      </c>
      <c r="C252" t="s">
        <v>2710</v>
      </c>
      <c r="D252" s="59">
        <v>0</v>
      </c>
      <c r="E252" s="59">
        <v>0</v>
      </c>
      <c r="F252" s="59">
        <v>0</v>
      </c>
    </row>
    <row r="253" spans="1:6" x14ac:dyDescent="0.25">
      <c r="A253">
        <v>22</v>
      </c>
      <c r="B253">
        <v>111</v>
      </c>
      <c r="C253" t="s">
        <v>2710</v>
      </c>
      <c r="D253" s="59">
        <v>-0.80143391420909227</v>
      </c>
      <c r="E253" s="59">
        <v>0.5298184512770433</v>
      </c>
      <c r="F253" s="59">
        <v>-1.439491113917618E-3</v>
      </c>
    </row>
    <row r="254" spans="1:6" x14ac:dyDescent="0.25">
      <c r="A254">
        <v>23</v>
      </c>
      <c r="B254">
        <v>111</v>
      </c>
      <c r="C254" t="s">
        <v>2710</v>
      </c>
      <c r="D254" s="59">
        <v>0.80143391420733701</v>
      </c>
      <c r="E254" s="59">
        <v>0.52981845127704297</v>
      </c>
      <c r="F254" s="59">
        <v>1.4394911139143517E-3</v>
      </c>
    </row>
    <row r="255" spans="1:6" x14ac:dyDescent="0.25">
      <c r="A255">
        <v>1</v>
      </c>
      <c r="B255">
        <v>112</v>
      </c>
      <c r="C255" t="s">
        <v>2710</v>
      </c>
      <c r="D255" s="59">
        <v>0</v>
      </c>
      <c r="E255" s="59">
        <v>0</v>
      </c>
      <c r="F255" s="59">
        <v>0</v>
      </c>
    </row>
    <row r="256" spans="1:6" x14ac:dyDescent="0.25">
      <c r="A256">
        <v>2</v>
      </c>
      <c r="B256">
        <v>112</v>
      </c>
      <c r="C256" t="s">
        <v>2710</v>
      </c>
      <c r="D256" s="59">
        <v>-2.2672366839184037</v>
      </c>
      <c r="E256" s="59">
        <v>-1.4977892372973485</v>
      </c>
      <c r="F256" s="59">
        <v>-1.1114918049266839E-4</v>
      </c>
    </row>
    <row r="257" spans="1:6" x14ac:dyDescent="0.25">
      <c r="A257">
        <v>3</v>
      </c>
      <c r="B257">
        <v>112</v>
      </c>
      <c r="C257" t="s">
        <v>2710</v>
      </c>
      <c r="D257" s="59">
        <v>-2.1858424725362871</v>
      </c>
      <c r="E257" s="59">
        <v>-1.7724600116652638</v>
      </c>
      <c r="F257" s="59">
        <v>4.7279644216336575E-4</v>
      </c>
    </row>
    <row r="258" spans="1:6" x14ac:dyDescent="0.25">
      <c r="A258">
        <v>4</v>
      </c>
      <c r="B258">
        <v>112</v>
      </c>
      <c r="C258" t="s">
        <v>2710</v>
      </c>
      <c r="D258" s="59">
        <v>-1.8052449033134499</v>
      </c>
      <c r="E258" s="59">
        <v>-2.0401119922250794</v>
      </c>
      <c r="F258" s="59">
        <v>9.9191409546908814E-4</v>
      </c>
    </row>
    <row r="259" spans="1:6" x14ac:dyDescent="0.25">
      <c r="A259">
        <v>5</v>
      </c>
      <c r="B259">
        <v>112</v>
      </c>
      <c r="C259" t="s">
        <v>2710</v>
      </c>
      <c r="D259" s="59">
        <v>-1.1768167484671661</v>
      </c>
      <c r="E259" s="59">
        <v>-2.3057229996223962</v>
      </c>
      <c r="F259" s="59">
        <v>1.3893274168039942E-3</v>
      </c>
    </row>
    <row r="260" spans="1:6" x14ac:dyDescent="0.25">
      <c r="A260">
        <v>6</v>
      </c>
      <c r="B260">
        <v>112</v>
      </c>
      <c r="C260" t="s">
        <v>2710</v>
      </c>
      <c r="D260" s="59">
        <v>-1.3174390986527951</v>
      </c>
      <c r="E260" s="59">
        <v>-4.4086368838518419</v>
      </c>
      <c r="F260" s="59">
        <v>2.1468724694739608E-3</v>
      </c>
    </row>
    <row r="261" spans="1:6" x14ac:dyDescent="0.25">
      <c r="A261">
        <v>7</v>
      </c>
      <c r="B261">
        <v>112</v>
      </c>
      <c r="C261" t="s">
        <v>2710</v>
      </c>
      <c r="D261" s="59">
        <v>-1.170145139690856</v>
      </c>
      <c r="E261" s="59">
        <v>-5.6072449884188478</v>
      </c>
      <c r="F261" s="59">
        <v>2.5890280090487506E-3</v>
      </c>
    </row>
    <row r="262" spans="1:6" x14ac:dyDescent="0.25">
      <c r="A262">
        <v>8</v>
      </c>
      <c r="B262">
        <v>112</v>
      </c>
      <c r="C262" t="s">
        <v>2710</v>
      </c>
      <c r="D262" s="59">
        <v>-0.95613746341374606</v>
      </c>
      <c r="E262" s="59">
        <v>-7.0256085543880928</v>
      </c>
      <c r="F262" s="59">
        <v>3.0157613927689819E-3</v>
      </c>
    </row>
    <row r="263" spans="1:6" x14ac:dyDescent="0.25">
      <c r="A263">
        <v>9</v>
      </c>
      <c r="B263">
        <v>112</v>
      </c>
      <c r="C263" t="s">
        <v>2710</v>
      </c>
      <c r="D263" s="59">
        <v>0.22161652039346835</v>
      </c>
      <c r="E263" s="59">
        <v>-13.019689970132511</v>
      </c>
      <c r="F263" s="59">
        <v>3.8128426079224197E-3</v>
      </c>
    </row>
    <row r="264" spans="1:6" x14ac:dyDescent="0.25">
      <c r="A264">
        <v>10</v>
      </c>
      <c r="B264">
        <v>112</v>
      </c>
      <c r="C264" t="s">
        <v>2710</v>
      </c>
      <c r="D264" s="59">
        <v>1.0630178993309956</v>
      </c>
      <c r="E264" s="59">
        <v>-18.88887723115576</v>
      </c>
      <c r="F264" s="59">
        <v>1.2923334286676818E-3</v>
      </c>
    </row>
    <row r="265" spans="1:6" x14ac:dyDescent="0.25">
      <c r="A265">
        <v>11</v>
      </c>
      <c r="B265">
        <v>112</v>
      </c>
      <c r="C265" t="s">
        <v>2710</v>
      </c>
      <c r="D265" s="59">
        <v>4.6094071268210076E-12</v>
      </c>
      <c r="E265" s="59">
        <v>-19.421886589662243</v>
      </c>
      <c r="F265" s="59">
        <v>5.6500976396675791E-4</v>
      </c>
    </row>
    <row r="266" spans="1:6" x14ac:dyDescent="0.25">
      <c r="A266">
        <v>12</v>
      </c>
      <c r="B266">
        <v>112</v>
      </c>
      <c r="C266" t="s">
        <v>2710</v>
      </c>
      <c r="D266" s="59">
        <v>-1.063017899319556</v>
      </c>
      <c r="E266" s="59">
        <v>-18.888877231150307</v>
      </c>
      <c r="F266" s="59">
        <v>-1.2923334286705579E-3</v>
      </c>
    </row>
    <row r="267" spans="1:6" x14ac:dyDescent="0.25">
      <c r="A267">
        <v>13</v>
      </c>
      <c r="B267">
        <v>112</v>
      </c>
      <c r="C267" t="s">
        <v>2710</v>
      </c>
      <c r="D267" s="59">
        <v>-0.22161652038076363</v>
      </c>
      <c r="E267" s="59">
        <v>-13.019689970120567</v>
      </c>
      <c r="F267" s="59">
        <v>-3.8128426079258645E-3</v>
      </c>
    </row>
    <row r="268" spans="1:6" x14ac:dyDescent="0.25">
      <c r="A268">
        <v>14</v>
      </c>
      <c r="B268">
        <v>112</v>
      </c>
      <c r="C268" t="s">
        <v>2710</v>
      </c>
      <c r="D268" s="59">
        <v>0.95613746343259853</v>
      </c>
      <c r="E268" s="59">
        <v>-7.0256085543762063</v>
      </c>
      <c r="F268" s="59">
        <v>-3.0157613927659886E-3</v>
      </c>
    </row>
    <row r="269" spans="1:6" x14ac:dyDescent="0.25">
      <c r="A269">
        <v>15</v>
      </c>
      <c r="B269">
        <v>112</v>
      </c>
      <c r="C269" t="s">
        <v>2710</v>
      </c>
      <c r="D269" s="59">
        <v>1.1701451397095397</v>
      </c>
      <c r="E269" s="59">
        <v>-5.6072449884090725</v>
      </c>
      <c r="F269" s="59">
        <v>-2.5890280090444455E-3</v>
      </c>
    </row>
    <row r="270" spans="1:6" x14ac:dyDescent="0.25">
      <c r="A270">
        <v>16</v>
      </c>
      <c r="B270">
        <v>112</v>
      </c>
      <c r="C270" t="s">
        <v>2710</v>
      </c>
      <c r="D270" s="59">
        <v>1.3174390986713851</v>
      </c>
      <c r="E270" s="59">
        <v>-4.4086368838440961</v>
      </c>
      <c r="F270" s="59">
        <v>-2.1468724694685901E-3</v>
      </c>
    </row>
    <row r="271" spans="1:6" x14ac:dyDescent="0.25">
      <c r="A271">
        <v>17</v>
      </c>
      <c r="B271">
        <v>112</v>
      </c>
      <c r="C271" t="s">
        <v>2710</v>
      </c>
      <c r="D271" s="59">
        <v>1.1768167484842373</v>
      </c>
      <c r="E271" s="59">
        <v>-2.3057229996259485</v>
      </c>
      <c r="F271" s="59">
        <v>-1.3893274168086233E-3</v>
      </c>
    </row>
    <row r="272" spans="1:6" x14ac:dyDescent="0.25">
      <c r="A272">
        <v>18</v>
      </c>
      <c r="B272">
        <v>112</v>
      </c>
      <c r="C272" t="s">
        <v>2710</v>
      </c>
      <c r="D272" s="59">
        <v>1.8052449033315003</v>
      </c>
      <c r="E272" s="59">
        <v>-2.0401119922278457</v>
      </c>
      <c r="F272" s="59">
        <v>-9.9191409546543026E-4</v>
      </c>
    </row>
    <row r="273" spans="1:6" x14ac:dyDescent="0.25">
      <c r="A273">
        <v>19</v>
      </c>
      <c r="B273">
        <v>112</v>
      </c>
      <c r="C273" t="s">
        <v>2710</v>
      </c>
      <c r="D273" s="59">
        <v>2.1858424725509202</v>
      </c>
      <c r="E273" s="59">
        <v>-1.7724600116675828</v>
      </c>
      <c r="F273" s="59">
        <v>-4.7279644215565887E-4</v>
      </c>
    </row>
    <row r="274" spans="1:6" x14ac:dyDescent="0.25">
      <c r="A274">
        <v>20</v>
      </c>
      <c r="B274">
        <v>112</v>
      </c>
      <c r="C274" t="s">
        <v>2710</v>
      </c>
      <c r="D274" s="59">
        <v>2.2672366839294567</v>
      </c>
      <c r="E274" s="59">
        <v>-1.4977892372993435</v>
      </c>
      <c r="F274" s="59">
        <v>1.111491804999873E-4</v>
      </c>
    </row>
    <row r="275" spans="1:6" x14ac:dyDescent="0.25">
      <c r="A275">
        <v>21</v>
      </c>
      <c r="B275">
        <v>112</v>
      </c>
      <c r="C275" t="s">
        <v>2710</v>
      </c>
      <c r="D275" s="59">
        <v>0</v>
      </c>
      <c r="E275" s="59">
        <v>0</v>
      </c>
      <c r="F275" s="59">
        <v>0</v>
      </c>
    </row>
    <row r="276" spans="1:6" x14ac:dyDescent="0.25">
      <c r="A276">
        <v>22</v>
      </c>
      <c r="B276">
        <v>112</v>
      </c>
      <c r="C276" t="s">
        <v>2710</v>
      </c>
      <c r="D276" s="59">
        <v>-0.54866544417355345</v>
      </c>
      <c r="E276" s="59">
        <v>-0.55018154872296077</v>
      </c>
      <c r="F276" s="59">
        <v>-9.5304922378293649E-4</v>
      </c>
    </row>
    <row r="277" spans="1:6" x14ac:dyDescent="0.25">
      <c r="A277">
        <v>23</v>
      </c>
      <c r="B277">
        <v>112</v>
      </c>
      <c r="C277" t="s">
        <v>2710</v>
      </c>
      <c r="D277" s="59">
        <v>0.54866544417510532</v>
      </c>
      <c r="E277" s="59">
        <v>-0.55018154872296643</v>
      </c>
      <c r="F277" s="59">
        <v>9.5304922378577428E-4</v>
      </c>
    </row>
    <row r="278" spans="1:6" x14ac:dyDescent="0.25">
      <c r="A278">
        <v>1</v>
      </c>
      <c r="B278">
        <v>113</v>
      </c>
      <c r="C278" t="s">
        <v>2710</v>
      </c>
      <c r="D278" s="59">
        <v>0</v>
      </c>
      <c r="E278" s="59">
        <v>0</v>
      </c>
      <c r="F278" s="59">
        <v>0</v>
      </c>
    </row>
    <row r="279" spans="1:6" x14ac:dyDescent="0.25">
      <c r="A279">
        <v>2</v>
      </c>
      <c r="B279">
        <v>113</v>
      </c>
      <c r="C279" t="s">
        <v>2710</v>
      </c>
      <c r="D279" s="59">
        <v>-15.897507950551201</v>
      </c>
      <c r="E279" s="59">
        <v>-0.17317020663567412</v>
      </c>
      <c r="F279" s="59">
        <v>-4.6109403068149406E-3</v>
      </c>
    </row>
    <row r="280" spans="1:6" x14ac:dyDescent="0.25">
      <c r="A280">
        <v>3</v>
      </c>
      <c r="B280">
        <v>113</v>
      </c>
      <c r="C280" t="s">
        <v>2710</v>
      </c>
      <c r="D280" s="59">
        <v>-17.621612355730235</v>
      </c>
      <c r="E280" s="59">
        <v>-0.19429783694879416</v>
      </c>
      <c r="F280" s="59">
        <v>-2.1051564036849912E-3</v>
      </c>
    </row>
    <row r="281" spans="1:6" x14ac:dyDescent="0.25">
      <c r="A281">
        <v>4</v>
      </c>
      <c r="B281">
        <v>113</v>
      </c>
      <c r="C281" t="s">
        <v>2710</v>
      </c>
      <c r="D281" s="59">
        <v>-18.039451675535567</v>
      </c>
      <c r="E281" s="59">
        <v>-0.18358416239174377</v>
      </c>
      <c r="F281" s="59">
        <v>1.7990357164868745E-4</v>
      </c>
    </row>
    <row r="282" spans="1:6" x14ac:dyDescent="0.25">
      <c r="A282">
        <v>5</v>
      </c>
      <c r="B282">
        <v>113</v>
      </c>
      <c r="C282" t="s">
        <v>2710</v>
      </c>
      <c r="D282" s="59">
        <v>-17.366386557259563</v>
      </c>
      <c r="E282" s="59">
        <v>-0.1641741741921583</v>
      </c>
      <c r="F282" s="59">
        <v>1.929243569003689E-3</v>
      </c>
    </row>
    <row r="283" spans="1:6" x14ac:dyDescent="0.25">
      <c r="A283">
        <v>6</v>
      </c>
      <c r="B283">
        <v>113</v>
      </c>
      <c r="C283" t="s">
        <v>2710</v>
      </c>
      <c r="D283" s="59">
        <v>-16.646968793496733</v>
      </c>
      <c r="E283" s="59">
        <v>-1.685120304525066</v>
      </c>
      <c r="F283" s="59">
        <v>5.6595273315407767E-3</v>
      </c>
    </row>
    <row r="284" spans="1:6" x14ac:dyDescent="0.25">
      <c r="A284">
        <v>7</v>
      </c>
      <c r="B284">
        <v>113</v>
      </c>
      <c r="C284" t="s">
        <v>2710</v>
      </c>
      <c r="D284" s="59">
        <v>-15.503755729053227</v>
      </c>
      <c r="E284" s="59">
        <v>-4.80983841348311</v>
      </c>
      <c r="F284" s="59">
        <v>7.7439692837164139E-3</v>
      </c>
    </row>
    <row r="285" spans="1:6" x14ac:dyDescent="0.25">
      <c r="A285">
        <v>8</v>
      </c>
      <c r="B285">
        <v>113</v>
      </c>
      <c r="C285" t="s">
        <v>2710</v>
      </c>
      <c r="D285" s="59">
        <v>-14.046407724108089</v>
      </c>
      <c r="E285" s="59">
        <v>-8.9678442865684858</v>
      </c>
      <c r="F285" s="59">
        <v>9.7632412898695231E-3</v>
      </c>
    </row>
    <row r="286" spans="1:6" x14ac:dyDescent="0.25">
      <c r="A286">
        <v>9</v>
      </c>
      <c r="B286">
        <v>113</v>
      </c>
      <c r="C286" t="s">
        <v>2710</v>
      </c>
      <c r="D286" s="59">
        <v>-6.9057539671048405</v>
      </c>
      <c r="E286" s="59">
        <v>-29.408958183349981</v>
      </c>
      <c r="F286" s="59">
        <v>1.4048686717175123E-2</v>
      </c>
    </row>
    <row r="287" spans="1:6" x14ac:dyDescent="0.25">
      <c r="A287">
        <v>10</v>
      </c>
      <c r="B287">
        <v>113</v>
      </c>
      <c r="C287" t="s">
        <v>2710</v>
      </c>
      <c r="D287" s="59">
        <v>2.5155833940643021E-2</v>
      </c>
      <c r="E287" s="59">
        <v>-49.352271366774211</v>
      </c>
      <c r="F287" s="59">
        <v>4.5823392513105491E-3</v>
      </c>
    </row>
    <row r="288" spans="1:6" x14ac:dyDescent="0.25">
      <c r="A288">
        <v>11</v>
      </c>
      <c r="B288">
        <v>113</v>
      </c>
      <c r="C288" t="s">
        <v>2710</v>
      </c>
      <c r="D288" s="59">
        <v>-7.4674686356343562E-12</v>
      </c>
      <c r="E288" s="59">
        <v>-49.708411107324473</v>
      </c>
      <c r="F288" s="59">
        <v>2.081644397314392E-3</v>
      </c>
    </row>
    <row r="289" spans="1:6" x14ac:dyDescent="0.25">
      <c r="A289">
        <v>12</v>
      </c>
      <c r="B289">
        <v>113</v>
      </c>
      <c r="C289" t="s">
        <v>2710</v>
      </c>
      <c r="D289" s="59">
        <v>-2.5155833963840784E-2</v>
      </c>
      <c r="E289" s="59">
        <v>-49.352271366797453</v>
      </c>
      <c r="F289" s="59">
        <v>-4.5823392513019631E-3</v>
      </c>
    </row>
    <row r="290" spans="1:6" x14ac:dyDescent="0.25">
      <c r="A290">
        <v>13</v>
      </c>
      <c r="B290">
        <v>113</v>
      </c>
      <c r="C290" t="s">
        <v>2710</v>
      </c>
      <c r="D290" s="59">
        <v>6.9057539670792432</v>
      </c>
      <c r="E290" s="59">
        <v>-29.40895818337998</v>
      </c>
      <c r="F290" s="59">
        <v>-1.4048686717177621E-2</v>
      </c>
    </row>
    <row r="291" spans="1:6" x14ac:dyDescent="0.25">
      <c r="A291">
        <v>14</v>
      </c>
      <c r="B291">
        <v>113</v>
      </c>
      <c r="C291" t="s">
        <v>2710</v>
      </c>
      <c r="D291" s="59">
        <v>14.046407724086283</v>
      </c>
      <c r="E291" s="59">
        <v>-8.9678442865882584</v>
      </c>
      <c r="F291" s="59">
        <v>-9.7632412898796851E-3</v>
      </c>
    </row>
    <row r="292" spans="1:6" x14ac:dyDescent="0.25">
      <c r="A292">
        <v>15</v>
      </c>
      <c r="B292">
        <v>113</v>
      </c>
      <c r="C292" t="s">
        <v>2710</v>
      </c>
      <c r="D292" s="59">
        <v>15.503755729033168</v>
      </c>
      <c r="E292" s="59">
        <v>-4.8098384134980288</v>
      </c>
      <c r="F292" s="59">
        <v>-7.7439692837266965E-3</v>
      </c>
    </row>
    <row r="293" spans="1:6" x14ac:dyDescent="0.25">
      <c r="A293">
        <v>16</v>
      </c>
      <c r="B293">
        <v>113</v>
      </c>
      <c r="C293" t="s">
        <v>2710</v>
      </c>
      <c r="D293" s="59">
        <v>16.646968793478344</v>
      </c>
      <c r="E293" s="59">
        <v>-1.6851203045352983</v>
      </c>
      <c r="F293" s="59">
        <v>-5.6595273315502553E-3</v>
      </c>
    </row>
    <row r="294" spans="1:6" x14ac:dyDescent="0.25">
      <c r="A294">
        <v>17</v>
      </c>
      <c r="B294">
        <v>113</v>
      </c>
      <c r="C294" t="s">
        <v>2710</v>
      </c>
      <c r="D294" s="59">
        <v>17.366386557244812</v>
      </c>
      <c r="E294" s="59">
        <v>-0.16417417419228786</v>
      </c>
      <c r="F294" s="59">
        <v>-1.9292435690119016E-3</v>
      </c>
    </row>
    <row r="295" spans="1:6" x14ac:dyDescent="0.25">
      <c r="A295">
        <v>18</v>
      </c>
      <c r="B295">
        <v>113</v>
      </c>
      <c r="C295" t="s">
        <v>2710</v>
      </c>
      <c r="D295" s="59">
        <v>18.039451675524731</v>
      </c>
      <c r="E295" s="59">
        <v>-0.18358416239185732</v>
      </c>
      <c r="F295" s="59">
        <v>-1.7990357165569666E-4</v>
      </c>
    </row>
    <row r="296" spans="1:6" x14ac:dyDescent="0.25">
      <c r="A296">
        <v>19</v>
      </c>
      <c r="B296">
        <v>113</v>
      </c>
      <c r="C296" t="s">
        <v>2710</v>
      </c>
      <c r="D296" s="59">
        <v>17.621612355722647</v>
      </c>
      <c r="E296" s="59">
        <v>-0.19429783694889907</v>
      </c>
      <c r="F296" s="59">
        <v>2.10515640367897E-3</v>
      </c>
    </row>
    <row r="297" spans="1:6" x14ac:dyDescent="0.25">
      <c r="A297">
        <v>20</v>
      </c>
      <c r="B297">
        <v>113</v>
      </c>
      <c r="C297" t="s">
        <v>2710</v>
      </c>
      <c r="D297" s="59">
        <v>15.897507950546396</v>
      </c>
      <c r="E297" s="59">
        <v>-0.17317020663576638</v>
      </c>
      <c r="F297" s="59">
        <v>4.6109403068097885E-3</v>
      </c>
    </row>
    <row r="298" spans="1:6" x14ac:dyDescent="0.25">
      <c r="A298">
        <v>21</v>
      </c>
      <c r="B298">
        <v>113</v>
      </c>
      <c r="C298" t="s">
        <v>2710</v>
      </c>
      <c r="D298" s="59">
        <v>0</v>
      </c>
      <c r="E298" s="59">
        <v>0</v>
      </c>
      <c r="F298" s="59">
        <v>0</v>
      </c>
    </row>
    <row r="299" spans="1:6" x14ac:dyDescent="0.25">
      <c r="A299">
        <v>22</v>
      </c>
      <c r="B299">
        <v>113</v>
      </c>
      <c r="C299" t="s">
        <v>2710</v>
      </c>
      <c r="D299" s="59">
        <v>-3.1562926776590299</v>
      </c>
      <c r="E299" s="59">
        <v>-4.3095260612735616E-2</v>
      </c>
      <c r="F299" s="59">
        <v>-5.5913017144532283E-3</v>
      </c>
    </row>
    <row r="300" spans="1:6" x14ac:dyDescent="0.25">
      <c r="A300">
        <v>23</v>
      </c>
      <c r="B300">
        <v>113</v>
      </c>
      <c r="C300" t="s">
        <v>2710</v>
      </c>
      <c r="D300" s="59">
        <v>3.1562926776587714</v>
      </c>
      <c r="E300" s="59">
        <v>-4.309526061275025E-2</v>
      </c>
      <c r="F300" s="59">
        <v>5.5913017144526306E-3</v>
      </c>
    </row>
    <row r="301" spans="1:6" x14ac:dyDescent="0.25">
      <c r="A301">
        <v>1</v>
      </c>
      <c r="B301">
        <v>114</v>
      </c>
      <c r="C301" t="s">
        <v>2710</v>
      </c>
      <c r="D301" s="59">
        <v>0</v>
      </c>
      <c r="E301" s="59">
        <v>0</v>
      </c>
      <c r="F301" s="59">
        <v>0</v>
      </c>
    </row>
    <row r="302" spans="1:6" x14ac:dyDescent="0.25">
      <c r="A302">
        <v>2</v>
      </c>
      <c r="B302">
        <v>114</v>
      </c>
      <c r="C302" t="s">
        <v>2710</v>
      </c>
      <c r="D302" s="59">
        <v>-7.3367805232827816</v>
      </c>
      <c r="E302" s="59">
        <v>-0.16289506230941581</v>
      </c>
      <c r="F302" s="59">
        <v>1.1925886518502384E-3</v>
      </c>
    </row>
    <row r="303" spans="1:6" x14ac:dyDescent="0.25">
      <c r="A303">
        <v>3</v>
      </c>
      <c r="B303">
        <v>114</v>
      </c>
      <c r="C303" t="s">
        <v>2710</v>
      </c>
      <c r="D303" s="59">
        <v>-6.1436973450816739</v>
      </c>
      <c r="E303" s="59">
        <v>-0.18275492128430393</v>
      </c>
      <c r="F303" s="59">
        <v>3.7258796930602833E-3</v>
      </c>
    </row>
    <row r="304" spans="1:6" x14ac:dyDescent="0.25">
      <c r="A304">
        <v>4</v>
      </c>
      <c r="B304">
        <v>114</v>
      </c>
      <c r="C304" t="s">
        <v>2710</v>
      </c>
      <c r="D304" s="59">
        <v>-3.6616537615665035</v>
      </c>
      <c r="E304" s="59">
        <v>-0.17372180198097081</v>
      </c>
      <c r="F304" s="59">
        <v>5.9546531462063021E-3</v>
      </c>
    </row>
    <row r="305" spans="1:6" x14ac:dyDescent="0.25">
      <c r="A305">
        <v>5</v>
      </c>
      <c r="B305">
        <v>114</v>
      </c>
      <c r="C305" t="s">
        <v>2710</v>
      </c>
      <c r="D305" s="59">
        <v>-0.115577339631038</v>
      </c>
      <c r="E305" s="59">
        <v>-0.15732934351621047</v>
      </c>
      <c r="F305" s="59">
        <v>7.6609026927032583E-3</v>
      </c>
    </row>
    <row r="306" spans="1:6" x14ac:dyDescent="0.25">
      <c r="A306">
        <v>6</v>
      </c>
      <c r="B306">
        <v>114</v>
      </c>
      <c r="C306" t="s">
        <v>2710</v>
      </c>
      <c r="D306" s="59">
        <v>3.8270396756001048</v>
      </c>
      <c r="E306" s="59">
        <v>-10.747452517606494</v>
      </c>
      <c r="F306" s="59">
        <v>1.0392074568873264E-2</v>
      </c>
    </row>
    <row r="307" spans="1:6" x14ac:dyDescent="0.25">
      <c r="A307">
        <v>7</v>
      </c>
      <c r="B307">
        <v>114</v>
      </c>
      <c r="C307" t="s">
        <v>2710</v>
      </c>
      <c r="D307" s="59">
        <v>5.720261686335121</v>
      </c>
      <c r="E307" s="59">
        <v>-15.981104446253804</v>
      </c>
      <c r="F307" s="59">
        <v>1.1940905051865111E-2</v>
      </c>
    </row>
    <row r="308" spans="1:6" x14ac:dyDescent="0.25">
      <c r="A308">
        <v>8</v>
      </c>
      <c r="B308">
        <v>114</v>
      </c>
      <c r="C308" t="s">
        <v>2710</v>
      </c>
      <c r="D308" s="59">
        <v>7.8349454679657526</v>
      </c>
      <c r="E308" s="59">
        <v>-21.973427321148819</v>
      </c>
      <c r="F308" s="59">
        <v>1.3364142312278605E-2</v>
      </c>
    </row>
    <row r="309" spans="1:6" x14ac:dyDescent="0.25">
      <c r="A309">
        <v>9</v>
      </c>
      <c r="B309">
        <v>114</v>
      </c>
      <c r="C309" t="s">
        <v>2710</v>
      </c>
      <c r="D309" s="59">
        <v>15.77429881710901</v>
      </c>
      <c r="E309" s="59">
        <v>-44.592300412891362</v>
      </c>
      <c r="F309" s="59">
        <v>1.3398792181919989E-2</v>
      </c>
    </row>
    <row r="310" spans="1:6" x14ac:dyDescent="0.25">
      <c r="A310">
        <v>10</v>
      </c>
      <c r="B310">
        <v>114</v>
      </c>
      <c r="C310" t="s">
        <v>2710</v>
      </c>
      <c r="D310" s="59">
        <v>20.530614712175595</v>
      </c>
      <c r="E310" s="59">
        <v>-58.34750618183206</v>
      </c>
      <c r="F310" s="59">
        <v>-7.8813437509223745E-4</v>
      </c>
    </row>
    <row r="311" spans="1:6" x14ac:dyDescent="0.25">
      <c r="A311">
        <v>11</v>
      </c>
      <c r="B311">
        <v>114</v>
      </c>
      <c r="C311" t="s">
        <v>2710</v>
      </c>
      <c r="D311" s="59">
        <v>15.680027361309149</v>
      </c>
      <c r="E311" s="59">
        <v>-45.130570239683607</v>
      </c>
      <c r="F311" s="59">
        <v>-5.7951215879564373E-3</v>
      </c>
    </row>
    <row r="312" spans="1:6" x14ac:dyDescent="0.25">
      <c r="A312">
        <v>12</v>
      </c>
      <c r="B312">
        <v>114</v>
      </c>
      <c r="C312" t="s">
        <v>2710</v>
      </c>
      <c r="D312" s="59">
        <v>20.577762237283906</v>
      </c>
      <c r="E312" s="59">
        <v>-30.954192888413026</v>
      </c>
      <c r="F312" s="59">
        <v>-9.5601063911332426E-3</v>
      </c>
    </row>
    <row r="313" spans="1:6" x14ac:dyDescent="0.25">
      <c r="A313">
        <v>13</v>
      </c>
      <c r="B313">
        <v>114</v>
      </c>
      <c r="C313" t="s">
        <v>2710</v>
      </c>
      <c r="D313" s="59">
        <v>28.800681372938346</v>
      </c>
      <c r="E313" s="59">
        <v>-7.4385692260626373</v>
      </c>
      <c r="F313" s="59">
        <v>-1.2360117839387612E-2</v>
      </c>
    </row>
    <row r="314" spans="1:6" x14ac:dyDescent="0.25">
      <c r="A314">
        <v>14</v>
      </c>
      <c r="B314">
        <v>114</v>
      </c>
      <c r="C314" t="s">
        <v>2710</v>
      </c>
      <c r="D314" s="59">
        <v>33.764133723268543</v>
      </c>
      <c r="E314" s="59">
        <v>6.8495276465302881</v>
      </c>
      <c r="F314" s="59">
        <v>-3.9560511039798789E-3</v>
      </c>
    </row>
    <row r="315" spans="1:6" x14ac:dyDescent="0.25">
      <c r="A315">
        <v>15</v>
      </c>
      <c r="B315">
        <v>114</v>
      </c>
      <c r="C315" t="s">
        <v>2710</v>
      </c>
      <c r="D315" s="59">
        <v>34.226091924540256</v>
      </c>
      <c r="E315" s="59">
        <v>8.2064401910878608</v>
      </c>
      <c r="F315" s="59">
        <v>-1.6821496543439813E-3</v>
      </c>
    </row>
    <row r="316" spans="1:6" x14ac:dyDescent="0.25">
      <c r="A316">
        <v>16</v>
      </c>
      <c r="B316">
        <v>114</v>
      </c>
      <c r="C316" t="s">
        <v>2710</v>
      </c>
      <c r="D316" s="59">
        <v>34.332615572893332</v>
      </c>
      <c r="E316" s="59">
        <v>8.4366826658810545</v>
      </c>
      <c r="F316" s="59">
        <v>5.6931100403390632E-4</v>
      </c>
    </row>
    <row r="317" spans="1:6" x14ac:dyDescent="0.25">
      <c r="A317">
        <v>17</v>
      </c>
      <c r="B317">
        <v>114</v>
      </c>
      <c r="C317" t="s">
        <v>2710</v>
      </c>
      <c r="D317" s="59">
        <v>31.42689446576221</v>
      </c>
      <c r="E317" s="59">
        <v>-0.12618452623975862</v>
      </c>
      <c r="F317" s="59">
        <v>4.6191984916326744E-3</v>
      </c>
    </row>
    <row r="318" spans="1:6" x14ac:dyDescent="0.25">
      <c r="A318">
        <v>18</v>
      </c>
      <c r="B318">
        <v>114</v>
      </c>
      <c r="C318" t="s">
        <v>2710</v>
      </c>
      <c r="D318" s="59">
        <v>28.889192207692318</v>
      </c>
      <c r="E318" s="59">
        <v>-0.14502054700119568</v>
      </c>
      <c r="F318" s="59">
        <v>5.987816565153967E-3</v>
      </c>
    </row>
    <row r="319" spans="1:6" x14ac:dyDescent="0.25">
      <c r="A319">
        <v>19</v>
      </c>
      <c r="B319">
        <v>114</v>
      </c>
      <c r="C319" t="s">
        <v>2710</v>
      </c>
      <c r="D319" s="59">
        <v>25.498007188866929</v>
      </c>
      <c r="E319" s="59">
        <v>-0.15541456141289278</v>
      </c>
      <c r="F319" s="59">
        <v>7.7755618782718045E-3</v>
      </c>
    </row>
    <row r="320" spans="1:6" x14ac:dyDescent="0.25">
      <c r="A320">
        <v>20</v>
      </c>
      <c r="B320">
        <v>114</v>
      </c>
      <c r="C320" t="s">
        <v>2710</v>
      </c>
      <c r="D320" s="59">
        <v>21.100620163362407</v>
      </c>
      <c r="E320" s="59">
        <v>-0.1385575247429888</v>
      </c>
      <c r="F320" s="59">
        <v>9.6413681877382772E-3</v>
      </c>
    </row>
    <row r="321" spans="1:6" x14ac:dyDescent="0.25">
      <c r="A321">
        <v>21</v>
      </c>
      <c r="B321">
        <v>114</v>
      </c>
      <c r="C321" t="s">
        <v>2710</v>
      </c>
      <c r="D321" s="59">
        <v>0</v>
      </c>
      <c r="E321" s="59">
        <v>0</v>
      </c>
      <c r="F321" s="59">
        <v>0</v>
      </c>
    </row>
    <row r="322" spans="1:6" x14ac:dyDescent="0.25">
      <c r="A322">
        <v>22</v>
      </c>
      <c r="B322">
        <v>114</v>
      </c>
      <c r="C322" t="s">
        <v>2710</v>
      </c>
      <c r="D322" s="59">
        <v>-2.0553678069211276</v>
      </c>
      <c r="E322" s="59">
        <v>-4.055971793627762E-2</v>
      </c>
      <c r="F322" s="59">
        <v>-3.5261930854179032E-3</v>
      </c>
    </row>
    <row r="323" spans="1:6" x14ac:dyDescent="0.25">
      <c r="A323">
        <v>23</v>
      </c>
      <c r="B323">
        <v>114</v>
      </c>
      <c r="C323" t="s">
        <v>2710</v>
      </c>
      <c r="D323" s="59">
        <v>3.5544000211839286</v>
      </c>
      <c r="E323" s="59">
        <v>-3.4554073326292831E-2</v>
      </c>
      <c r="F323" s="59">
        <v>6.4183278983359635E-3</v>
      </c>
    </row>
    <row r="324" spans="1:6" x14ac:dyDescent="0.25">
      <c r="A324">
        <v>1</v>
      </c>
      <c r="B324">
        <v>115</v>
      </c>
      <c r="C324" t="s">
        <v>2710</v>
      </c>
      <c r="D324" s="59">
        <v>0</v>
      </c>
      <c r="E324" s="59">
        <v>0</v>
      </c>
      <c r="F324" s="59">
        <v>0</v>
      </c>
    </row>
    <row r="325" spans="1:6" x14ac:dyDescent="0.25">
      <c r="A325">
        <v>2</v>
      </c>
      <c r="B325">
        <v>115</v>
      </c>
      <c r="C325" t="s">
        <v>2710</v>
      </c>
      <c r="D325" s="59">
        <v>-21.100620163381571</v>
      </c>
      <c r="E325" s="59">
        <v>-0.13855752474297528</v>
      </c>
      <c r="F325" s="59">
        <v>-9.6413681877487844E-3</v>
      </c>
    </row>
    <row r="326" spans="1:6" x14ac:dyDescent="0.25">
      <c r="A326">
        <v>3</v>
      </c>
      <c r="B326">
        <v>115</v>
      </c>
      <c r="C326" t="s">
        <v>2710</v>
      </c>
      <c r="D326" s="59">
        <v>-25.49800718889114</v>
      </c>
      <c r="E326" s="59">
        <v>-0.15541456141287785</v>
      </c>
      <c r="F326" s="59">
        <v>-7.7755618782814088E-3</v>
      </c>
    </row>
    <row r="327" spans="1:6" x14ac:dyDescent="0.25">
      <c r="A327">
        <v>4</v>
      </c>
      <c r="B327">
        <v>115</v>
      </c>
      <c r="C327" t="s">
        <v>2710</v>
      </c>
      <c r="D327" s="59">
        <v>-28.889192207721113</v>
      </c>
      <c r="E327" s="59">
        <v>-0.14502054700116274</v>
      </c>
      <c r="F327" s="59">
        <v>-5.9878165651628644E-3</v>
      </c>
    </row>
    <row r="328" spans="1:6" x14ac:dyDescent="0.25">
      <c r="A328">
        <v>5</v>
      </c>
      <c r="B328">
        <v>115</v>
      </c>
      <c r="C328" t="s">
        <v>2710</v>
      </c>
      <c r="D328" s="59">
        <v>-31.426894465795392</v>
      </c>
      <c r="E328" s="59">
        <v>-0.12618452623969273</v>
      </c>
      <c r="F328" s="59">
        <v>-4.619198491641394E-3</v>
      </c>
    </row>
    <row r="329" spans="1:6" x14ac:dyDescent="0.25">
      <c r="A329">
        <v>6</v>
      </c>
      <c r="B329">
        <v>115</v>
      </c>
      <c r="C329" t="s">
        <v>2710</v>
      </c>
      <c r="D329" s="59">
        <v>-34.332615572930564</v>
      </c>
      <c r="E329" s="59">
        <v>8.4366826658928229</v>
      </c>
      <c r="F329" s="59">
        <v>-5.6931100404232753E-4</v>
      </c>
    </row>
    <row r="330" spans="1:6" x14ac:dyDescent="0.25">
      <c r="A330">
        <v>7</v>
      </c>
      <c r="B330">
        <v>115</v>
      </c>
      <c r="C330" t="s">
        <v>2710</v>
      </c>
      <c r="D330" s="59">
        <v>-34.226091924578853</v>
      </c>
      <c r="E330" s="59">
        <v>8.2064401911035247</v>
      </c>
      <c r="F330" s="59">
        <v>1.6821496543362111E-3</v>
      </c>
    </row>
    <row r="331" spans="1:6" x14ac:dyDescent="0.25">
      <c r="A331">
        <v>8</v>
      </c>
      <c r="B331">
        <v>115</v>
      </c>
      <c r="C331" t="s">
        <v>2710</v>
      </c>
      <c r="D331" s="59">
        <v>-33.764133723308305</v>
      </c>
      <c r="E331" s="59">
        <v>6.8495276465491068</v>
      </c>
      <c r="F331" s="59">
        <v>3.9560511039744319E-3</v>
      </c>
    </row>
    <row r="332" spans="1:6" x14ac:dyDescent="0.25">
      <c r="A332">
        <v>9</v>
      </c>
      <c r="B332">
        <v>115</v>
      </c>
      <c r="C332" t="s">
        <v>2710</v>
      </c>
      <c r="D332" s="59">
        <v>-28.800681372975976</v>
      </c>
      <c r="E332" s="59">
        <v>-7.438569226050129</v>
      </c>
      <c r="F332" s="59">
        <v>1.2360117839399252E-2</v>
      </c>
    </row>
    <row r="333" spans="1:6" x14ac:dyDescent="0.25">
      <c r="A333">
        <v>10</v>
      </c>
      <c r="B333">
        <v>115</v>
      </c>
      <c r="C333" t="s">
        <v>2710</v>
      </c>
      <c r="D333" s="59">
        <v>-20.577762237310644</v>
      </c>
      <c r="E333" s="59">
        <v>-30.954192888430839</v>
      </c>
      <c r="F333" s="59">
        <v>9.5601063911482809E-3</v>
      </c>
    </row>
    <row r="334" spans="1:6" x14ac:dyDescent="0.25">
      <c r="A334">
        <v>11</v>
      </c>
      <c r="B334">
        <v>115</v>
      </c>
      <c r="C334" t="s">
        <v>2710</v>
      </c>
      <c r="D334" s="59">
        <v>-15.680027361327072</v>
      </c>
      <c r="E334" s="59">
        <v>-45.130570239726445</v>
      </c>
      <c r="F334" s="59">
        <v>9.574444173565377E-3</v>
      </c>
    </row>
    <row r="335" spans="1:6" x14ac:dyDescent="0.25">
      <c r="A335">
        <v>12</v>
      </c>
      <c r="B335">
        <v>115</v>
      </c>
      <c r="C335" t="s">
        <v>2710</v>
      </c>
      <c r="D335" s="59">
        <v>-20.530614712201395</v>
      </c>
      <c r="E335" s="59">
        <v>-58.347506181896783</v>
      </c>
      <c r="F335" s="59">
        <v>7.8813437509478489E-4</v>
      </c>
    </row>
    <row r="336" spans="1:6" x14ac:dyDescent="0.25">
      <c r="A336">
        <v>13</v>
      </c>
      <c r="B336">
        <v>115</v>
      </c>
      <c r="C336" t="s">
        <v>2710</v>
      </c>
      <c r="D336" s="59">
        <v>-15.774298817129154</v>
      </c>
      <c r="E336" s="59">
        <v>-44.592300412940546</v>
      </c>
      <c r="F336" s="59">
        <v>-1.3398792181935865E-2</v>
      </c>
    </row>
    <row r="337" spans="1:6" x14ac:dyDescent="0.25">
      <c r="A337">
        <v>14</v>
      </c>
      <c r="B337">
        <v>115</v>
      </c>
      <c r="C337" t="s">
        <v>2710</v>
      </c>
      <c r="D337" s="59">
        <v>-7.8349454679764845</v>
      </c>
      <c r="E337" s="59">
        <v>-21.973427321172114</v>
      </c>
      <c r="F337" s="59">
        <v>-1.3364142312293298E-2</v>
      </c>
    </row>
    <row r="338" spans="1:6" x14ac:dyDescent="0.25">
      <c r="A338">
        <v>15</v>
      </c>
      <c r="B338">
        <v>115</v>
      </c>
      <c r="C338" t="s">
        <v>2710</v>
      </c>
      <c r="D338" s="59">
        <v>-5.7202616863435214</v>
      </c>
      <c r="E338" s="59">
        <v>-15.981104446270571</v>
      </c>
      <c r="F338" s="59">
        <v>-1.194090505187801E-2</v>
      </c>
    </row>
    <row r="339" spans="1:6" x14ac:dyDescent="0.25">
      <c r="A339">
        <v>16</v>
      </c>
      <c r="B339">
        <v>115</v>
      </c>
      <c r="C339" t="s">
        <v>2710</v>
      </c>
      <c r="D339" s="59">
        <v>-3.8270396756064979</v>
      </c>
      <c r="E339" s="59">
        <v>-10.747452517617651</v>
      </c>
      <c r="F339" s="59">
        <v>-1.0392074568884323E-2</v>
      </c>
    </row>
    <row r="340" spans="1:6" x14ac:dyDescent="0.25">
      <c r="A340">
        <v>17</v>
      </c>
      <c r="B340">
        <v>115</v>
      </c>
      <c r="C340" t="s">
        <v>2710</v>
      </c>
      <c r="D340" s="59">
        <v>0.11557733962879091</v>
      </c>
      <c r="E340" s="59">
        <v>-0.15732934351635208</v>
      </c>
      <c r="F340" s="59">
        <v>-7.6609026927120603E-3</v>
      </c>
    </row>
    <row r="341" spans="1:6" x14ac:dyDescent="0.25">
      <c r="A341">
        <v>18</v>
      </c>
      <c r="B341">
        <v>115</v>
      </c>
      <c r="C341" t="s">
        <v>2710</v>
      </c>
      <c r="D341" s="59">
        <v>3.661653761568294</v>
      </c>
      <c r="E341" s="59">
        <v>-0.17372180198111917</v>
      </c>
      <c r="F341" s="59">
        <v>-5.9546531462128967E-3</v>
      </c>
    </row>
    <row r="342" spans="1:6" x14ac:dyDescent="0.25">
      <c r="A342">
        <v>19</v>
      </c>
      <c r="B342">
        <v>115</v>
      </c>
      <c r="C342" t="s">
        <v>2710</v>
      </c>
      <c r="D342" s="59">
        <v>6.1436973450862027</v>
      </c>
      <c r="E342" s="59">
        <v>-0.1827549212844562</v>
      </c>
      <c r="F342" s="59">
        <v>-3.7258796930645004E-3</v>
      </c>
    </row>
    <row r="343" spans="1:6" x14ac:dyDescent="0.25">
      <c r="A343">
        <v>20</v>
      </c>
      <c r="B343">
        <v>115</v>
      </c>
      <c r="C343" t="s">
        <v>2710</v>
      </c>
      <c r="D343" s="59">
        <v>7.3367805232887759</v>
      </c>
      <c r="E343" s="59">
        <v>-0.16289506230954953</v>
      </c>
      <c r="F343" s="59">
        <v>-1.1925886518520125E-3</v>
      </c>
    </row>
    <row r="344" spans="1:6" x14ac:dyDescent="0.25">
      <c r="A344">
        <v>21</v>
      </c>
      <c r="B344">
        <v>115</v>
      </c>
      <c r="C344" t="s">
        <v>2710</v>
      </c>
      <c r="D344" s="59">
        <v>0</v>
      </c>
      <c r="E344" s="59">
        <v>0</v>
      </c>
      <c r="F344" s="59">
        <v>0</v>
      </c>
    </row>
    <row r="345" spans="1:6" x14ac:dyDescent="0.25">
      <c r="A345">
        <v>22</v>
      </c>
      <c r="B345">
        <v>115</v>
      </c>
      <c r="C345" t="s">
        <v>2710</v>
      </c>
      <c r="D345" s="59">
        <v>-3.5544000211868196</v>
      </c>
      <c r="E345" s="59">
        <v>-3.4554073326288057E-2</v>
      </c>
      <c r="F345" s="59">
        <v>-6.4183278983412691E-3</v>
      </c>
    </row>
    <row r="346" spans="1:6" x14ac:dyDescent="0.25">
      <c r="A346">
        <v>23</v>
      </c>
      <c r="B346">
        <v>115</v>
      </c>
      <c r="C346" t="s">
        <v>2710</v>
      </c>
      <c r="D346" s="59">
        <v>2.0553678069229608</v>
      </c>
      <c r="E346" s="59">
        <v>-4.0559717936298152E-2</v>
      </c>
      <c r="F346" s="59">
        <v>3.5261930854210248E-3</v>
      </c>
    </row>
    <row r="347" spans="1:6" x14ac:dyDescent="0.25">
      <c r="A347">
        <v>1</v>
      </c>
      <c r="B347">
        <v>116</v>
      </c>
      <c r="C347" t="s">
        <v>2710</v>
      </c>
      <c r="D347" s="59">
        <v>0</v>
      </c>
      <c r="E347" s="59">
        <v>0</v>
      </c>
      <c r="F347" s="59">
        <v>0</v>
      </c>
    </row>
    <row r="348" spans="1:6" x14ac:dyDescent="0.25">
      <c r="A348">
        <v>2</v>
      </c>
      <c r="B348">
        <v>116</v>
      </c>
      <c r="C348" t="s">
        <v>2710</v>
      </c>
      <c r="D348" s="59">
        <v>-1.6908624186849837</v>
      </c>
      <c r="E348" s="59">
        <v>-1.0719026033712067E-2</v>
      </c>
      <c r="F348" s="59">
        <v>-7.4005351113698046E-4</v>
      </c>
    </row>
    <row r="349" spans="1:6" x14ac:dyDescent="0.25">
      <c r="A349">
        <v>3</v>
      </c>
      <c r="B349">
        <v>116</v>
      </c>
      <c r="C349" t="s">
        <v>2710</v>
      </c>
      <c r="D349" s="59">
        <v>-2.0237498537731904</v>
      </c>
      <c r="E349" s="59">
        <v>-1.1803049747297747E-2</v>
      </c>
      <c r="F349" s="59">
        <v>-5.7704719874078535E-4</v>
      </c>
    </row>
    <row r="350" spans="1:6" x14ac:dyDescent="0.25">
      <c r="A350">
        <v>4</v>
      </c>
      <c r="B350">
        <v>116</v>
      </c>
      <c r="C350" t="s">
        <v>2710</v>
      </c>
      <c r="D350" s="59">
        <v>-2.2692831606807928</v>
      </c>
      <c r="E350" s="59">
        <v>-1.0396193904564588E-2</v>
      </c>
      <c r="F350" s="59">
        <v>-4.2228214587474572E-4</v>
      </c>
    </row>
    <row r="351" spans="1:6" x14ac:dyDescent="0.25">
      <c r="A351">
        <v>5</v>
      </c>
      <c r="B351">
        <v>116</v>
      </c>
      <c r="C351" t="s">
        <v>2710</v>
      </c>
      <c r="D351" s="59">
        <v>-2.4409304931045837</v>
      </c>
      <c r="E351" s="59">
        <v>-7.6971124990046075E-3</v>
      </c>
      <c r="F351" s="59">
        <v>-3.0380092433399933E-4</v>
      </c>
    </row>
    <row r="352" spans="1:6" x14ac:dyDescent="0.25">
      <c r="A352">
        <v>6</v>
      </c>
      <c r="B352">
        <v>116</v>
      </c>
      <c r="C352" t="s">
        <v>2710</v>
      </c>
      <c r="D352" s="59">
        <v>-2.6663822819064809</v>
      </c>
      <c r="E352" s="59">
        <v>0.6754718297795127</v>
      </c>
      <c r="F352" s="59">
        <v>2.0772037484712014E-4</v>
      </c>
    </row>
    <row r="353" spans="1:6" x14ac:dyDescent="0.25">
      <c r="A353">
        <v>7</v>
      </c>
      <c r="B353">
        <v>116</v>
      </c>
      <c r="C353" t="s">
        <v>2710</v>
      </c>
      <c r="D353" s="59">
        <v>-2.6044373725310379</v>
      </c>
      <c r="E353" s="59">
        <v>0.51025632511554964</v>
      </c>
      <c r="F353" s="59">
        <v>5.1369543012384083E-4</v>
      </c>
    </row>
    <row r="354" spans="1:6" x14ac:dyDescent="0.25">
      <c r="A354">
        <v>8</v>
      </c>
      <c r="B354">
        <v>116</v>
      </c>
      <c r="C354" t="s">
        <v>2710</v>
      </c>
      <c r="D354" s="59">
        <v>-2.4902099340429569</v>
      </c>
      <c r="E354" s="59">
        <v>0.19094093136436019</v>
      </c>
      <c r="F354" s="59">
        <v>8.3082030874262556E-4</v>
      </c>
    </row>
    <row r="355" spans="1:6" x14ac:dyDescent="0.25">
      <c r="A355">
        <v>9</v>
      </c>
      <c r="B355">
        <v>116</v>
      </c>
      <c r="C355" t="s">
        <v>2710</v>
      </c>
      <c r="D355" s="59">
        <v>-1.5825040087916618</v>
      </c>
      <c r="E355" s="59">
        <v>-2.3481477331029854</v>
      </c>
      <c r="F355" s="59">
        <v>2.2503356589923156E-3</v>
      </c>
    </row>
    <row r="356" spans="1:6" x14ac:dyDescent="0.25">
      <c r="A356">
        <v>10</v>
      </c>
      <c r="B356">
        <v>116</v>
      </c>
      <c r="C356" t="s">
        <v>2710</v>
      </c>
      <c r="D356" s="59">
        <v>-0.11310525844141379</v>
      </c>
      <c r="E356" s="59">
        <v>-6.4297855963750514</v>
      </c>
      <c r="F356" s="59">
        <v>1.1930486789913681E-3</v>
      </c>
    </row>
    <row r="357" spans="1:6" x14ac:dyDescent="0.25">
      <c r="A357">
        <v>11</v>
      </c>
      <c r="B357">
        <v>116</v>
      </c>
      <c r="C357" t="s">
        <v>2710</v>
      </c>
      <c r="D357" s="59">
        <v>-6.5217485708743423E-12</v>
      </c>
      <c r="E357" s="59">
        <v>-6.8017397472913785</v>
      </c>
      <c r="F357" s="59">
        <v>3.4369030932763687E-4</v>
      </c>
    </row>
    <row r="358" spans="1:6" x14ac:dyDescent="0.25">
      <c r="A358">
        <v>12</v>
      </c>
      <c r="B358">
        <v>116</v>
      </c>
      <c r="C358" t="s">
        <v>2710</v>
      </c>
      <c r="D358" s="59">
        <v>0.11310525842515448</v>
      </c>
      <c r="E358" s="59">
        <v>-6.4297855963840718</v>
      </c>
      <c r="F358" s="59">
        <v>-1.1930486789877245E-3</v>
      </c>
    </row>
    <row r="359" spans="1:6" x14ac:dyDescent="0.25">
      <c r="A359">
        <v>13</v>
      </c>
      <c r="B359">
        <v>116</v>
      </c>
      <c r="C359" t="s">
        <v>2710</v>
      </c>
      <c r="D359" s="59">
        <v>1.5825040087740048</v>
      </c>
      <c r="E359" s="59">
        <v>-2.3481477331159972</v>
      </c>
      <c r="F359" s="59">
        <v>-2.250335658992313E-3</v>
      </c>
    </row>
    <row r="360" spans="1:6" x14ac:dyDescent="0.25">
      <c r="A360">
        <v>14</v>
      </c>
      <c r="B360">
        <v>116</v>
      </c>
      <c r="C360" t="s">
        <v>2710</v>
      </c>
      <c r="D360" s="59">
        <v>2.490209934026419</v>
      </c>
      <c r="E360" s="59">
        <v>0.19094093135396228</v>
      </c>
      <c r="F360" s="59">
        <v>-8.3082030874610021E-4</v>
      </c>
    </row>
    <row r="361" spans="1:6" x14ac:dyDescent="0.25">
      <c r="A361">
        <v>15</v>
      </c>
      <c r="B361">
        <v>116</v>
      </c>
      <c r="C361" t="s">
        <v>2710</v>
      </c>
      <c r="D361" s="59">
        <v>2.6044373725151289</v>
      </c>
      <c r="E361" s="59">
        <v>0.51025632510688546</v>
      </c>
      <c r="F361" s="59">
        <v>-5.136954301277123E-4</v>
      </c>
    </row>
    <row r="362" spans="1:6" x14ac:dyDescent="0.25">
      <c r="A362">
        <v>16</v>
      </c>
      <c r="B362">
        <v>116</v>
      </c>
      <c r="C362" t="s">
        <v>2710</v>
      </c>
      <c r="D362" s="59">
        <v>2.6663822818912557</v>
      </c>
      <c r="E362" s="59">
        <v>0.67547182977274189</v>
      </c>
      <c r="F362" s="59">
        <v>-2.077203748512323E-4</v>
      </c>
    </row>
    <row r="363" spans="1:6" x14ac:dyDescent="0.25">
      <c r="A363">
        <v>17</v>
      </c>
      <c r="B363">
        <v>116</v>
      </c>
      <c r="C363" t="s">
        <v>2710</v>
      </c>
      <c r="D363" s="59">
        <v>2.4409304930918818</v>
      </c>
      <c r="E363" s="59">
        <v>-7.6971124989752976E-3</v>
      </c>
      <c r="F363" s="59">
        <v>3.0380092432969613E-4</v>
      </c>
    </row>
    <row r="364" spans="1:6" x14ac:dyDescent="0.25">
      <c r="A364">
        <v>18</v>
      </c>
      <c r="B364">
        <v>116</v>
      </c>
      <c r="C364" t="s">
        <v>2710</v>
      </c>
      <c r="D364" s="59">
        <v>2.2692831606702555</v>
      </c>
      <c r="E364" s="59">
        <v>-1.0396193904537943E-2</v>
      </c>
      <c r="F364" s="59">
        <v>4.2228214587039124E-4</v>
      </c>
    </row>
    <row r="365" spans="1:6" x14ac:dyDescent="0.25">
      <c r="A365">
        <v>19</v>
      </c>
      <c r="B365">
        <v>116</v>
      </c>
      <c r="C365" t="s">
        <v>2710</v>
      </c>
      <c r="D365" s="59">
        <v>2.0237498537648344</v>
      </c>
      <c r="E365" s="59">
        <v>-1.1803049747272629E-2</v>
      </c>
      <c r="F365" s="59">
        <v>5.7704719873639065E-4</v>
      </c>
    </row>
    <row r="366" spans="1:6" x14ac:dyDescent="0.25">
      <c r="A366">
        <v>20</v>
      </c>
      <c r="B366">
        <v>116</v>
      </c>
      <c r="C366" t="s">
        <v>2710</v>
      </c>
      <c r="D366" s="59">
        <v>1.6908624186788188</v>
      </c>
      <c r="E366" s="59">
        <v>-1.0719026033690598E-2</v>
      </c>
      <c r="F366" s="59">
        <v>7.4005351113264062E-4</v>
      </c>
    </row>
    <row r="367" spans="1:6" x14ac:dyDescent="0.25">
      <c r="A367">
        <v>21</v>
      </c>
      <c r="B367">
        <v>116</v>
      </c>
      <c r="C367" t="s">
        <v>2710</v>
      </c>
      <c r="D367" s="59">
        <v>0</v>
      </c>
      <c r="E367" s="59">
        <v>0</v>
      </c>
      <c r="F367" s="59">
        <v>0</v>
      </c>
    </row>
    <row r="368" spans="1:6" x14ac:dyDescent="0.25">
      <c r="A368">
        <v>22</v>
      </c>
      <c r="B368">
        <v>116</v>
      </c>
      <c r="C368" t="s">
        <v>2710</v>
      </c>
      <c r="D368" s="59">
        <v>-0.29069324452037471</v>
      </c>
      <c r="E368" s="59">
        <v>-3.0080474136485319E-3</v>
      </c>
      <c r="F368" s="59">
        <v>-5.2359036714055363E-4</v>
      </c>
    </row>
    <row r="369" spans="1:6" x14ac:dyDescent="0.25">
      <c r="A369">
        <v>23</v>
      </c>
      <c r="B369">
        <v>116</v>
      </c>
      <c r="C369" t="s">
        <v>2710</v>
      </c>
      <c r="D369" s="59">
        <v>0.29069324451961043</v>
      </c>
      <c r="E369" s="59">
        <v>-3.0080474136489621E-3</v>
      </c>
      <c r="F369" s="59">
        <v>5.2359036713911121E-4</v>
      </c>
    </row>
    <row r="370" spans="1:6" x14ac:dyDescent="0.25">
      <c r="A370">
        <v>1</v>
      </c>
      <c r="B370">
        <v>117</v>
      </c>
      <c r="C370" t="s">
        <v>2710</v>
      </c>
      <c r="D370" s="59">
        <v>0</v>
      </c>
      <c r="E370" s="59">
        <v>0</v>
      </c>
      <c r="F370" s="59">
        <v>0</v>
      </c>
    </row>
    <row r="371" spans="1:6" x14ac:dyDescent="0.25">
      <c r="A371">
        <v>2</v>
      </c>
      <c r="B371">
        <v>117</v>
      </c>
      <c r="C371" t="s">
        <v>2710</v>
      </c>
      <c r="D371" s="59">
        <v>-20.239105177766554</v>
      </c>
      <c r="E371" s="59">
        <v>-3.2981838740605139E-2</v>
      </c>
      <c r="F371" s="59">
        <v>-1.3314366254911534E-2</v>
      </c>
    </row>
    <row r="372" spans="1:6" x14ac:dyDescent="0.25">
      <c r="A372">
        <v>3</v>
      </c>
      <c r="B372">
        <v>117</v>
      </c>
      <c r="C372" t="s">
        <v>2710</v>
      </c>
      <c r="D372" s="59">
        <v>-26.892565710178403</v>
      </c>
      <c r="E372" s="59">
        <v>-3.6812700353693203E-2</v>
      </c>
      <c r="F372" s="59">
        <v>-1.3210958741688877E-2</v>
      </c>
    </row>
    <row r="373" spans="1:6" x14ac:dyDescent="0.25">
      <c r="A373">
        <v>4</v>
      </c>
      <c r="B373">
        <v>117</v>
      </c>
      <c r="C373" t="s">
        <v>2710</v>
      </c>
      <c r="D373" s="59">
        <v>-33.421178640947097</v>
      </c>
      <c r="E373" s="59">
        <v>-3.1764641461239342E-2</v>
      </c>
      <c r="F373" s="59">
        <v>-1.293423955741624E-2</v>
      </c>
    </row>
    <row r="374" spans="1:6" x14ac:dyDescent="0.25">
      <c r="A374">
        <v>5</v>
      </c>
      <c r="B374">
        <v>117</v>
      </c>
      <c r="C374" t="s">
        <v>2710</v>
      </c>
      <c r="D374" s="59">
        <v>-39.817683797966389</v>
      </c>
      <c r="E374" s="59">
        <v>-2.2527578963558247E-2</v>
      </c>
      <c r="F374" s="59">
        <v>-1.2722395692349732E-2</v>
      </c>
    </row>
    <row r="375" spans="1:6" x14ac:dyDescent="0.25">
      <c r="A375">
        <v>6</v>
      </c>
      <c r="B375">
        <v>117</v>
      </c>
      <c r="C375" t="s">
        <v>2710</v>
      </c>
      <c r="D375" s="59">
        <v>-47.026733964949621</v>
      </c>
      <c r="E375" s="59">
        <v>20.310524958122606</v>
      </c>
      <c r="F375" s="59">
        <v>-1.0046131972706606E-2</v>
      </c>
    </row>
    <row r="376" spans="1:6" x14ac:dyDescent="0.25">
      <c r="A376">
        <v>7</v>
      </c>
      <c r="B376">
        <v>117</v>
      </c>
      <c r="C376" t="s">
        <v>2710</v>
      </c>
      <c r="D376" s="59">
        <v>-48.589808439205783</v>
      </c>
      <c r="E376" s="59">
        <v>24.714666062785383</v>
      </c>
      <c r="F376" s="59">
        <v>-8.5796654008650081E-3</v>
      </c>
    </row>
    <row r="377" spans="1:6" x14ac:dyDescent="0.25">
      <c r="A377">
        <v>8</v>
      </c>
      <c r="B377">
        <v>117</v>
      </c>
      <c r="C377" t="s">
        <v>2710</v>
      </c>
      <c r="D377" s="59">
        <v>-49.899808516869612</v>
      </c>
      <c r="E377" s="59">
        <v>28.369704172955075</v>
      </c>
      <c r="F377" s="59">
        <v>-6.971131906477049E-3</v>
      </c>
    </row>
    <row r="378" spans="1:6" x14ac:dyDescent="0.25">
      <c r="A378">
        <v>9</v>
      </c>
      <c r="B378">
        <v>117</v>
      </c>
      <c r="C378" t="s">
        <v>2710</v>
      </c>
      <c r="D378" s="59">
        <v>-50.722618374588336</v>
      </c>
      <c r="E378" s="59">
        <v>30.549093764236687</v>
      </c>
      <c r="F378" s="59">
        <v>3.6584404853784356E-3</v>
      </c>
    </row>
    <row r="379" spans="1:6" x14ac:dyDescent="0.25">
      <c r="A379">
        <v>10</v>
      </c>
      <c r="B379">
        <v>117</v>
      </c>
      <c r="C379" t="s">
        <v>2710</v>
      </c>
      <c r="D379" s="59">
        <v>-44.541599494617138</v>
      </c>
      <c r="E379" s="59">
        <v>13.059889836250289</v>
      </c>
      <c r="F379" s="59">
        <v>1.2829074869530737E-2</v>
      </c>
    </row>
    <row r="380" spans="1:6" x14ac:dyDescent="0.25">
      <c r="A380">
        <v>11</v>
      </c>
      <c r="B380">
        <v>117</v>
      </c>
      <c r="C380" t="s">
        <v>2710</v>
      </c>
      <c r="D380" s="59">
        <v>-33.97339261619252</v>
      </c>
      <c r="E380" s="59">
        <v>-16.720394960513261</v>
      </c>
      <c r="F380" s="59">
        <v>1.7410016610747762E-2</v>
      </c>
    </row>
    <row r="381" spans="1:6" x14ac:dyDescent="0.25">
      <c r="A381">
        <v>12</v>
      </c>
      <c r="B381">
        <v>117</v>
      </c>
      <c r="C381" t="s">
        <v>2710</v>
      </c>
      <c r="D381" s="59">
        <v>-44.526550562611625</v>
      </c>
      <c r="E381" s="59">
        <v>-46.292288966216994</v>
      </c>
      <c r="F381" s="59">
        <v>9.5921134573133809E-3</v>
      </c>
    </row>
    <row r="382" spans="1:6" x14ac:dyDescent="0.25">
      <c r="A382">
        <v>13</v>
      </c>
      <c r="B382">
        <v>117</v>
      </c>
      <c r="C382" t="s">
        <v>2710</v>
      </c>
      <c r="D382" s="59">
        <v>-45.856505370587378</v>
      </c>
      <c r="E382" s="59">
        <v>-49.950657140636906</v>
      </c>
      <c r="F382" s="59">
        <v>-5.9089015608706618E-3</v>
      </c>
    </row>
    <row r="383" spans="1:6" x14ac:dyDescent="0.25">
      <c r="A383">
        <v>14</v>
      </c>
      <c r="B383">
        <v>117</v>
      </c>
      <c r="C383" t="s">
        <v>2710</v>
      </c>
      <c r="D383" s="59">
        <v>-40.231529730868459</v>
      </c>
      <c r="E383" s="59">
        <v>-34.080031590402882</v>
      </c>
      <c r="F383" s="59">
        <v>-1.3413065711529008E-2</v>
      </c>
    </row>
    <row r="384" spans="1:6" x14ac:dyDescent="0.25">
      <c r="A384">
        <v>15</v>
      </c>
      <c r="B384">
        <v>117</v>
      </c>
      <c r="C384" t="s">
        <v>2710</v>
      </c>
      <c r="D384" s="59">
        <v>-37.960624384416903</v>
      </c>
      <c r="E384" s="59">
        <v>-27.691680651495876</v>
      </c>
      <c r="F384" s="59">
        <v>-1.3647637960456928E-2</v>
      </c>
    </row>
    <row r="385" spans="1:6" x14ac:dyDescent="0.25">
      <c r="A385">
        <v>16</v>
      </c>
      <c r="B385">
        <v>117</v>
      </c>
      <c r="C385" t="s">
        <v>2710</v>
      </c>
      <c r="D385" s="59">
        <v>-35.652519073507889</v>
      </c>
      <c r="E385" s="59">
        <v>-21.255101272796026</v>
      </c>
      <c r="F385" s="59">
        <v>-1.3703536768616912E-2</v>
      </c>
    </row>
    <row r="386" spans="1:6" x14ac:dyDescent="0.25">
      <c r="A386">
        <v>17</v>
      </c>
      <c r="B386">
        <v>117</v>
      </c>
      <c r="C386" t="s">
        <v>2710</v>
      </c>
      <c r="D386" s="59">
        <v>-28.023503308695808</v>
      </c>
      <c r="E386" s="59">
        <v>-9.0008016396121909E-2</v>
      </c>
      <c r="F386" s="59">
        <v>-1.3884490207066884E-2</v>
      </c>
    </row>
    <row r="387" spans="1:6" x14ac:dyDescent="0.25">
      <c r="A387">
        <v>18</v>
      </c>
      <c r="B387">
        <v>117</v>
      </c>
      <c r="C387" t="s">
        <v>2710</v>
      </c>
      <c r="D387" s="59">
        <v>-21.238487992359531</v>
      </c>
      <c r="E387" s="59">
        <v>-9.3950693917638134E-2</v>
      </c>
      <c r="F387" s="59">
        <v>-1.2941111483883874E-2</v>
      </c>
    </row>
    <row r="388" spans="1:6" x14ac:dyDescent="0.25">
      <c r="A388">
        <v>19</v>
      </c>
      <c r="B388">
        <v>117</v>
      </c>
      <c r="C388" t="s">
        <v>2710</v>
      </c>
      <c r="D388" s="59">
        <v>-15.041772284714439</v>
      </c>
      <c r="E388" s="59">
        <v>-9.605014674195296E-2</v>
      </c>
      <c r="F388" s="59">
        <v>-1.1708831329548083E-2</v>
      </c>
    </row>
    <row r="389" spans="1:6" x14ac:dyDescent="0.25">
      <c r="A389">
        <v>20</v>
      </c>
      <c r="B389">
        <v>117</v>
      </c>
      <c r="C389" t="s">
        <v>2710</v>
      </c>
      <c r="D389" s="59">
        <v>-9.5825473757558708</v>
      </c>
      <c r="E389" s="59">
        <v>-8.5713170134708708E-2</v>
      </c>
      <c r="F389" s="59">
        <v>-1.0159206897545747E-2</v>
      </c>
    </row>
    <row r="390" spans="1:6" x14ac:dyDescent="0.25">
      <c r="A390">
        <v>21</v>
      </c>
      <c r="B390">
        <v>117</v>
      </c>
      <c r="C390" t="s">
        <v>2710</v>
      </c>
      <c r="D390" s="59">
        <v>0</v>
      </c>
      <c r="E390" s="59">
        <v>0</v>
      </c>
      <c r="F390" s="59">
        <v>0</v>
      </c>
    </row>
    <row r="391" spans="1:6" x14ac:dyDescent="0.25">
      <c r="A391">
        <v>22</v>
      </c>
      <c r="B391">
        <v>117</v>
      </c>
      <c r="C391" t="s">
        <v>2710</v>
      </c>
      <c r="D391" s="59">
        <v>-2.6760304644524968</v>
      </c>
      <c r="E391" s="59">
        <v>-8.5017232126408347E-3</v>
      </c>
      <c r="F391" s="59">
        <v>-4.9979923967170912E-3</v>
      </c>
    </row>
    <row r="392" spans="1:6" x14ac:dyDescent="0.25">
      <c r="A392">
        <v>23</v>
      </c>
      <c r="B392">
        <v>117</v>
      </c>
      <c r="C392" t="s">
        <v>2710</v>
      </c>
      <c r="D392" s="59">
        <v>-0.57187266645156365</v>
      </c>
      <c r="E392" s="59">
        <v>-2.1513953200973369E-2</v>
      </c>
      <c r="F392" s="59">
        <v>-1.2682996979414426E-3</v>
      </c>
    </row>
    <row r="393" spans="1:6" x14ac:dyDescent="0.25">
      <c r="A393">
        <v>1</v>
      </c>
      <c r="B393">
        <v>118</v>
      </c>
      <c r="C393" t="s">
        <v>2710</v>
      </c>
      <c r="D393" s="59">
        <v>0</v>
      </c>
      <c r="E393" s="59">
        <v>0</v>
      </c>
      <c r="F393" s="59">
        <v>0</v>
      </c>
    </row>
    <row r="394" spans="1:6" x14ac:dyDescent="0.25">
      <c r="A394">
        <v>2</v>
      </c>
      <c r="B394">
        <v>118</v>
      </c>
      <c r="C394" t="s">
        <v>2710</v>
      </c>
      <c r="D394" s="59">
        <v>9.5825473757808126</v>
      </c>
      <c r="E394" s="59">
        <v>-8.5713170134559619E-2</v>
      </c>
      <c r="F394" s="59">
        <v>1.0159206897553013E-2</v>
      </c>
    </row>
    <row r="395" spans="1:6" x14ac:dyDescent="0.25">
      <c r="A395">
        <v>3</v>
      </c>
      <c r="B395">
        <v>118</v>
      </c>
      <c r="C395" t="s">
        <v>2710</v>
      </c>
      <c r="D395" s="59">
        <v>15.041772284742102</v>
      </c>
      <c r="E395" s="59">
        <v>-9.6050146741783055E-2</v>
      </c>
      <c r="F395" s="59">
        <v>1.170883132955145E-2</v>
      </c>
    </row>
    <row r="396" spans="1:6" x14ac:dyDescent="0.25">
      <c r="A396">
        <v>4</v>
      </c>
      <c r="B396">
        <v>118</v>
      </c>
      <c r="C396" t="s">
        <v>2710</v>
      </c>
      <c r="D396" s="59">
        <v>21.238487992387888</v>
      </c>
      <c r="E396" s="59">
        <v>-9.3950693917490169E-2</v>
      </c>
      <c r="F396" s="59">
        <v>1.2941111483883621E-2</v>
      </c>
    </row>
    <row r="397" spans="1:6" x14ac:dyDescent="0.25">
      <c r="A397">
        <v>5</v>
      </c>
      <c r="B397">
        <v>118</v>
      </c>
      <c r="C397" t="s">
        <v>2710</v>
      </c>
      <c r="D397" s="59">
        <v>28.023503308723058</v>
      </c>
      <c r="E397" s="59">
        <v>-9.0008016396013385E-2</v>
      </c>
      <c r="F397" s="59">
        <v>1.3884490207063678E-2</v>
      </c>
    </row>
    <row r="398" spans="1:6" x14ac:dyDescent="0.25">
      <c r="A398">
        <v>6</v>
      </c>
      <c r="B398">
        <v>118</v>
      </c>
      <c r="C398" t="s">
        <v>2710</v>
      </c>
      <c r="D398" s="59">
        <v>35.652519073533476</v>
      </c>
      <c r="E398" s="59">
        <v>-21.255101272792572</v>
      </c>
      <c r="F398" s="59">
        <v>1.3703536768610507E-2</v>
      </c>
    </row>
    <row r="399" spans="1:6" x14ac:dyDescent="0.25">
      <c r="A399">
        <v>7</v>
      </c>
      <c r="B399">
        <v>118</v>
      </c>
      <c r="C399" t="s">
        <v>2710</v>
      </c>
      <c r="D399" s="59">
        <v>37.960624384441175</v>
      </c>
      <c r="E399" s="59">
        <v>-27.691680651488824</v>
      </c>
      <c r="F399" s="59">
        <v>1.3647637960447608E-2</v>
      </c>
    </row>
    <row r="400" spans="1:6" x14ac:dyDescent="0.25">
      <c r="A400">
        <v>8</v>
      </c>
      <c r="B400">
        <v>118</v>
      </c>
      <c r="C400" t="s">
        <v>2710</v>
      </c>
      <c r="D400" s="59">
        <v>40.231529730890841</v>
      </c>
      <c r="E400" s="59">
        <v>-34.080031590390419</v>
      </c>
      <c r="F400" s="59">
        <v>1.3413065711515321E-2</v>
      </c>
    </row>
    <row r="401" spans="1:6" x14ac:dyDescent="0.25">
      <c r="A401">
        <v>9</v>
      </c>
      <c r="B401">
        <v>118</v>
      </c>
      <c r="C401" t="s">
        <v>2710</v>
      </c>
      <c r="D401" s="59">
        <v>45.856505370595791</v>
      </c>
      <c r="E401" s="59">
        <v>-49.950657140585975</v>
      </c>
      <c r="F401" s="59">
        <v>5.9089015608400335E-3</v>
      </c>
    </row>
    <row r="402" spans="1:6" x14ac:dyDescent="0.25">
      <c r="A402">
        <v>10</v>
      </c>
      <c r="B402">
        <v>118</v>
      </c>
      <c r="C402" t="s">
        <v>2710</v>
      </c>
      <c r="D402" s="59">
        <v>44.526550562603035</v>
      </c>
      <c r="E402" s="59">
        <v>-46.292288966119017</v>
      </c>
      <c r="F402" s="59">
        <v>-9.592113457323713E-3</v>
      </c>
    </row>
    <row r="403" spans="1:6" x14ac:dyDescent="0.25">
      <c r="A403">
        <v>11</v>
      </c>
      <c r="B403">
        <v>118</v>
      </c>
      <c r="C403" t="s">
        <v>2710</v>
      </c>
      <c r="D403" s="59">
        <v>33.973392616185954</v>
      </c>
      <c r="E403" s="59">
        <v>-16.720394960420428</v>
      </c>
      <c r="F403" s="59">
        <v>-1.5890709205882831E-2</v>
      </c>
    </row>
    <row r="404" spans="1:6" x14ac:dyDescent="0.25">
      <c r="A404">
        <v>12</v>
      </c>
      <c r="B404">
        <v>118</v>
      </c>
      <c r="C404" t="s">
        <v>2710</v>
      </c>
      <c r="D404" s="59">
        <v>44.541599494606508</v>
      </c>
      <c r="E404" s="59">
        <v>13.059889836331152</v>
      </c>
      <c r="F404" s="59">
        <v>-1.2829074869514012E-2</v>
      </c>
    </row>
    <row r="405" spans="1:6" x14ac:dyDescent="0.25">
      <c r="A405">
        <v>13</v>
      </c>
      <c r="B405">
        <v>118</v>
      </c>
      <c r="C405" t="s">
        <v>2710</v>
      </c>
      <c r="D405" s="59">
        <v>50.722618374558863</v>
      </c>
      <c r="E405" s="59">
        <v>30.549093764265209</v>
      </c>
      <c r="F405" s="59">
        <v>-3.6584404853494453E-3</v>
      </c>
    </row>
    <row r="406" spans="1:6" x14ac:dyDescent="0.25">
      <c r="A406">
        <v>14</v>
      </c>
      <c r="B406">
        <v>118</v>
      </c>
      <c r="C406" t="s">
        <v>2710</v>
      </c>
      <c r="D406" s="59">
        <v>49.899808516829083</v>
      </c>
      <c r="E406" s="59">
        <v>28.369704172952325</v>
      </c>
      <c r="F406" s="59">
        <v>6.9711319064833929E-3</v>
      </c>
    </row>
    <row r="407" spans="1:6" x14ac:dyDescent="0.25">
      <c r="A407">
        <v>15</v>
      </c>
      <c r="B407">
        <v>118</v>
      </c>
      <c r="C407" t="s">
        <v>2710</v>
      </c>
      <c r="D407" s="59">
        <v>48.589808439164628</v>
      </c>
      <c r="E407" s="59">
        <v>24.714666062780733</v>
      </c>
      <c r="F407" s="59">
        <v>8.5796654008667931E-3</v>
      </c>
    </row>
    <row r="408" spans="1:6" x14ac:dyDescent="0.25">
      <c r="A408">
        <v>16</v>
      </c>
      <c r="B408">
        <v>118</v>
      </c>
      <c r="C408" t="s">
        <v>2710</v>
      </c>
      <c r="D408" s="59">
        <v>47.026733964908416</v>
      </c>
      <c r="E408" s="59">
        <v>20.310524958117831</v>
      </c>
      <c r="F408" s="59">
        <v>1.0046131972705916E-2</v>
      </c>
    </row>
    <row r="409" spans="1:6" x14ac:dyDescent="0.25">
      <c r="A409">
        <v>17</v>
      </c>
      <c r="B409">
        <v>118</v>
      </c>
      <c r="C409" t="s">
        <v>2710</v>
      </c>
      <c r="D409" s="59">
        <v>39.817683797926591</v>
      </c>
      <c r="E409" s="59">
        <v>-2.252757896350277E-2</v>
      </c>
      <c r="F409" s="59">
        <v>1.2722395692346705E-2</v>
      </c>
    </row>
    <row r="410" spans="1:6" x14ac:dyDescent="0.25">
      <c r="A410">
        <v>18</v>
      </c>
      <c r="B410">
        <v>118</v>
      </c>
      <c r="C410" t="s">
        <v>2710</v>
      </c>
      <c r="D410" s="59">
        <v>33.42117864090919</v>
      </c>
      <c r="E410" s="59">
        <v>-3.1764641461137305E-2</v>
      </c>
      <c r="F410" s="59">
        <v>1.2934239557410989E-2</v>
      </c>
    </row>
    <row r="411" spans="1:6" x14ac:dyDescent="0.25">
      <c r="A411">
        <v>19</v>
      </c>
      <c r="B411">
        <v>118</v>
      </c>
      <c r="C411" t="s">
        <v>2710</v>
      </c>
      <c r="D411" s="59">
        <v>26.892565710143785</v>
      </c>
      <c r="E411" s="59">
        <v>-3.6812700353565521E-2</v>
      </c>
      <c r="F411" s="59">
        <v>1.3210958741680576E-2</v>
      </c>
    </row>
    <row r="412" spans="1:6" x14ac:dyDescent="0.25">
      <c r="A412">
        <v>20</v>
      </c>
      <c r="B412">
        <v>118</v>
      </c>
      <c r="C412" t="s">
        <v>2710</v>
      </c>
      <c r="D412" s="59">
        <v>20.239105177736995</v>
      </c>
      <c r="E412" s="59">
        <v>-3.2981838740493694E-2</v>
      </c>
      <c r="F412" s="59">
        <v>1.3314366254899873E-2</v>
      </c>
    </row>
    <row r="413" spans="1:6" x14ac:dyDescent="0.25">
      <c r="A413">
        <v>21</v>
      </c>
      <c r="B413">
        <v>118</v>
      </c>
      <c r="C413" t="s">
        <v>2710</v>
      </c>
      <c r="D413" s="59">
        <v>0</v>
      </c>
      <c r="E413" s="59">
        <v>0</v>
      </c>
      <c r="F413" s="59">
        <v>0</v>
      </c>
    </row>
    <row r="414" spans="1:6" x14ac:dyDescent="0.25">
      <c r="A414">
        <v>22</v>
      </c>
      <c r="B414">
        <v>118</v>
      </c>
      <c r="C414" t="s">
        <v>2710</v>
      </c>
      <c r="D414" s="59">
        <v>0.57187266645650281</v>
      </c>
      <c r="E414" s="59">
        <v>-2.1513953200951567E-2</v>
      </c>
      <c r="F414" s="59">
        <v>1.2682996979502016E-3</v>
      </c>
    </row>
    <row r="415" spans="1:6" x14ac:dyDescent="0.25">
      <c r="A415">
        <v>23</v>
      </c>
      <c r="B415">
        <v>118</v>
      </c>
      <c r="C415" t="s">
        <v>2710</v>
      </c>
      <c r="D415" s="59">
        <v>2.6760304644472006</v>
      </c>
      <c r="E415" s="59">
        <v>-8.5017232126284991E-3</v>
      </c>
      <c r="F415" s="59">
        <v>4.9979923967075901E-3</v>
      </c>
    </row>
    <row r="416" spans="1:6" x14ac:dyDescent="0.25">
      <c r="A416">
        <v>1</v>
      </c>
      <c r="B416">
        <v>119</v>
      </c>
      <c r="C416" t="s">
        <v>2710</v>
      </c>
      <c r="D416" s="59">
        <v>0</v>
      </c>
      <c r="E416" s="59">
        <v>0</v>
      </c>
      <c r="F416" s="59">
        <v>0</v>
      </c>
    </row>
    <row r="417" spans="1:6" x14ac:dyDescent="0.25">
      <c r="A417">
        <v>2</v>
      </c>
      <c r="B417">
        <v>119</v>
      </c>
      <c r="C417" t="s">
        <v>2710</v>
      </c>
      <c r="D417" s="59">
        <v>-11.194668185663906</v>
      </c>
      <c r="E417" s="59">
        <v>-0.1646705391589407</v>
      </c>
      <c r="F417" s="59">
        <v>-1.6122946121799797E-3</v>
      </c>
    </row>
    <row r="418" spans="1:6" x14ac:dyDescent="0.25">
      <c r="A418">
        <v>3</v>
      </c>
      <c r="B418">
        <v>119</v>
      </c>
      <c r="C418" t="s">
        <v>2710</v>
      </c>
      <c r="D418" s="59">
        <v>-11.429725838635834</v>
      </c>
      <c r="E418" s="59">
        <v>-0.18474946061996553</v>
      </c>
      <c r="F418" s="59">
        <v>8.3001415570084394E-4</v>
      </c>
    </row>
    <row r="419" spans="1:6" x14ac:dyDescent="0.25">
      <c r="A419">
        <v>4</v>
      </c>
      <c r="B419">
        <v>119</v>
      </c>
      <c r="C419" t="s">
        <v>2710</v>
      </c>
      <c r="D419" s="59">
        <v>-10.407185587013245</v>
      </c>
      <c r="E419" s="59">
        <v>-0.17541146954545123</v>
      </c>
      <c r="F419" s="59">
        <v>3.017133581280551E-3</v>
      </c>
    </row>
    <row r="420" spans="1:6" x14ac:dyDescent="0.25">
      <c r="A420">
        <v>5</v>
      </c>
      <c r="B420">
        <v>119</v>
      </c>
      <c r="C420" t="s">
        <v>2710</v>
      </c>
      <c r="D420" s="59">
        <v>-8.3404984360820595</v>
      </c>
      <c r="E420" s="59">
        <v>-0.15847159698477645</v>
      </c>
      <c r="F420" s="59">
        <v>4.6914946621532949E-3</v>
      </c>
    </row>
    <row r="421" spans="1:6" x14ac:dyDescent="0.25">
      <c r="A421">
        <v>6</v>
      </c>
      <c r="B421">
        <v>119</v>
      </c>
      <c r="C421" t="s">
        <v>2710</v>
      </c>
      <c r="D421" s="59">
        <v>-6.0405965636388546</v>
      </c>
      <c r="E421" s="59">
        <v>-6.1429155185876372</v>
      </c>
      <c r="F421" s="59">
        <v>7.7369509401300478E-3</v>
      </c>
    </row>
    <row r="422" spans="1:6" x14ac:dyDescent="0.25">
      <c r="A422">
        <v>7</v>
      </c>
      <c r="B422">
        <v>119</v>
      </c>
      <c r="C422" t="s">
        <v>2710</v>
      </c>
      <c r="D422" s="59">
        <v>-4.5803585050240923</v>
      </c>
      <c r="E422" s="59">
        <v>-10.162093879330282</v>
      </c>
      <c r="F422" s="59">
        <v>9.4457496440873197E-3</v>
      </c>
    </row>
    <row r="423" spans="1:6" x14ac:dyDescent="0.25">
      <c r="A423">
        <v>8</v>
      </c>
      <c r="B423">
        <v>119</v>
      </c>
      <c r="C423" t="s">
        <v>2710</v>
      </c>
      <c r="D423" s="59">
        <v>-2.8698681690935959</v>
      </c>
      <c r="E423" s="59">
        <v>-15.02333210578186</v>
      </c>
      <c r="F423" s="59">
        <v>1.1056987675220316E-2</v>
      </c>
    </row>
    <row r="424" spans="1:6" x14ac:dyDescent="0.25">
      <c r="A424">
        <v>9</v>
      </c>
      <c r="B424">
        <v>119</v>
      </c>
      <c r="C424" t="s">
        <v>2710</v>
      </c>
      <c r="D424" s="59">
        <v>4.2472778542778826</v>
      </c>
      <c r="E424" s="59">
        <v>-35.354953773646756</v>
      </c>
      <c r="F424" s="59">
        <v>1.276679863165911E-2</v>
      </c>
    </row>
    <row r="425" spans="1:6" x14ac:dyDescent="0.25">
      <c r="A425">
        <v>10</v>
      </c>
      <c r="B425">
        <v>119</v>
      </c>
      <c r="C425" t="s">
        <v>2710</v>
      </c>
      <c r="D425" s="59">
        <v>9.4718032846100826</v>
      </c>
      <c r="E425" s="59">
        <v>-50.451507646932583</v>
      </c>
      <c r="F425" s="59">
        <v>1.2779945702433067E-3</v>
      </c>
    </row>
    <row r="426" spans="1:6" x14ac:dyDescent="0.25">
      <c r="A426">
        <v>11</v>
      </c>
      <c r="B426">
        <v>119</v>
      </c>
      <c r="C426" t="s">
        <v>2710</v>
      </c>
      <c r="D426" s="59">
        <v>6.812810170312086</v>
      </c>
      <c r="E426" s="59">
        <v>-43.352969814904462</v>
      </c>
      <c r="F426" s="59">
        <v>-2.3793184731046762E-3</v>
      </c>
    </row>
    <row r="427" spans="1:6" x14ac:dyDescent="0.25">
      <c r="A427">
        <v>12</v>
      </c>
      <c r="B427">
        <v>119</v>
      </c>
      <c r="C427" t="s">
        <v>2710</v>
      </c>
      <c r="D427" s="59">
        <v>9.4135846403928145</v>
      </c>
      <c r="E427" s="59">
        <v>-35.674216774827357</v>
      </c>
      <c r="F427" s="59">
        <v>-6.6531558848707591E-3</v>
      </c>
    </row>
    <row r="428" spans="1:6" x14ac:dyDescent="0.25">
      <c r="A428">
        <v>13</v>
      </c>
      <c r="B428">
        <v>119</v>
      </c>
      <c r="C428" t="s">
        <v>2710</v>
      </c>
      <c r="D428" s="59">
        <v>16.218436301124349</v>
      </c>
      <c r="E428" s="59">
        <v>-16.139892724553317</v>
      </c>
      <c r="F428" s="59">
        <v>-1.1692995814494206E-2</v>
      </c>
    </row>
    <row r="429" spans="1:6" x14ac:dyDescent="0.25">
      <c r="A429">
        <v>14</v>
      </c>
      <c r="B429">
        <v>119</v>
      </c>
      <c r="C429" t="s">
        <v>2710</v>
      </c>
      <c r="D429" s="59">
        <v>21.558683631342895</v>
      </c>
      <c r="E429" s="59">
        <v>-0.80331758123234787</v>
      </c>
      <c r="F429" s="59">
        <v>-6.0263697920903986E-3</v>
      </c>
    </row>
    <row r="430" spans="1:6" x14ac:dyDescent="0.25">
      <c r="A430">
        <v>15</v>
      </c>
      <c r="B430">
        <v>119</v>
      </c>
      <c r="C430" t="s">
        <v>2710</v>
      </c>
      <c r="D430" s="59">
        <v>22.399372129030901</v>
      </c>
      <c r="E430" s="59">
        <v>1.6151462057553001</v>
      </c>
      <c r="F430" s="59">
        <v>-4.1213878338456139E-3</v>
      </c>
    </row>
    <row r="431" spans="1:6" x14ac:dyDescent="0.25">
      <c r="A431">
        <v>16</v>
      </c>
      <c r="B431">
        <v>119</v>
      </c>
      <c r="C431" t="s">
        <v>2710</v>
      </c>
      <c r="D431" s="59">
        <v>22.943681633594469</v>
      </c>
      <c r="E431" s="59">
        <v>3.0752342298820565</v>
      </c>
      <c r="F431" s="59">
        <v>-2.1985922204158063E-3</v>
      </c>
    </row>
    <row r="432" spans="1:6" x14ac:dyDescent="0.25">
      <c r="A432">
        <v>17</v>
      </c>
      <c r="B432">
        <v>119</v>
      </c>
      <c r="C432" t="s">
        <v>2710</v>
      </c>
      <c r="D432" s="59">
        <v>21.944032403303613</v>
      </c>
      <c r="E432" s="59">
        <v>-0.13149082919670491</v>
      </c>
      <c r="F432" s="59">
        <v>1.250859302308986E-3</v>
      </c>
    </row>
    <row r="433" spans="1:6" x14ac:dyDescent="0.25">
      <c r="A433">
        <v>18</v>
      </c>
      <c r="B433">
        <v>119</v>
      </c>
      <c r="C433" t="s">
        <v>2710</v>
      </c>
      <c r="D433" s="59">
        <v>21.086411280192053</v>
      </c>
      <c r="E433" s="59">
        <v>-0.14841372875217251</v>
      </c>
      <c r="F433" s="59">
        <v>2.6440081340513774E-3</v>
      </c>
    </row>
    <row r="434" spans="1:6" x14ac:dyDescent="0.25">
      <c r="A434">
        <v>19</v>
      </c>
      <c r="B434">
        <v>119</v>
      </c>
      <c r="C434" t="s">
        <v>2710</v>
      </c>
      <c r="D434" s="59">
        <v>19.360009790911882</v>
      </c>
      <c r="E434" s="59">
        <v>-0.15774226703729338</v>
      </c>
      <c r="F434" s="59">
        <v>4.4637965341965289E-3</v>
      </c>
    </row>
    <row r="435" spans="1:6" x14ac:dyDescent="0.25">
      <c r="A435">
        <v>20</v>
      </c>
      <c r="B435">
        <v>119</v>
      </c>
      <c r="C435" t="s">
        <v>2710</v>
      </c>
      <c r="D435" s="59">
        <v>16.600490468136144</v>
      </c>
      <c r="E435" s="59">
        <v>-0.14062957585511282</v>
      </c>
      <c r="F435" s="59">
        <v>6.4163306014979483E-3</v>
      </c>
    </row>
    <row r="436" spans="1:6" x14ac:dyDescent="0.25">
      <c r="A436">
        <v>21</v>
      </c>
      <c r="B436">
        <v>119</v>
      </c>
      <c r="C436" t="s">
        <v>2710</v>
      </c>
      <c r="D436" s="59">
        <v>0</v>
      </c>
      <c r="E436" s="59">
        <v>0</v>
      </c>
      <c r="F436" s="59">
        <v>0</v>
      </c>
    </row>
    <row r="437" spans="1:6" x14ac:dyDescent="0.25">
      <c r="A437">
        <v>22</v>
      </c>
      <c r="B437">
        <v>119</v>
      </c>
      <c r="C437" t="s">
        <v>2710</v>
      </c>
      <c r="D437" s="59">
        <v>-2.5173261119487544</v>
      </c>
      <c r="E437" s="59">
        <v>-4.0997842908548632E-2</v>
      </c>
      <c r="F437" s="59">
        <v>-4.4028516022631709E-3</v>
      </c>
    </row>
    <row r="438" spans="1:6" x14ac:dyDescent="0.25">
      <c r="A438">
        <v>23</v>
      </c>
      <c r="B438">
        <v>119</v>
      </c>
      <c r="C438" t="s">
        <v>2710</v>
      </c>
      <c r="D438" s="59">
        <v>3.0071008125244303</v>
      </c>
      <c r="E438" s="59">
        <v>-3.5065382350845956E-2</v>
      </c>
      <c r="F438" s="59">
        <v>5.3824010034149977E-3</v>
      </c>
    </row>
    <row r="439" spans="1:6" x14ac:dyDescent="0.25">
      <c r="A439">
        <v>1</v>
      </c>
      <c r="B439">
        <v>120</v>
      </c>
      <c r="C439" t="s">
        <v>2710</v>
      </c>
      <c r="D439" s="59">
        <v>0</v>
      </c>
      <c r="E439" s="59">
        <v>0</v>
      </c>
      <c r="F439" s="59">
        <v>0</v>
      </c>
    </row>
    <row r="440" spans="1:6" x14ac:dyDescent="0.25">
      <c r="A440">
        <v>2</v>
      </c>
      <c r="B440">
        <v>120</v>
      </c>
      <c r="C440" t="s">
        <v>2710</v>
      </c>
      <c r="D440" s="59">
        <v>-2.6339407583954859</v>
      </c>
      <c r="E440" s="59">
        <v>-0.15439539483268236</v>
      </c>
      <c r="F440" s="59">
        <v>4.1912343464851993E-3</v>
      </c>
    </row>
    <row r="441" spans="1:6" x14ac:dyDescent="0.25">
      <c r="A441">
        <v>3</v>
      </c>
      <c r="B441">
        <v>120</v>
      </c>
      <c r="C441" t="s">
        <v>2710</v>
      </c>
      <c r="D441" s="59">
        <v>4.8189172012727433E-2</v>
      </c>
      <c r="E441" s="59">
        <v>-0.17320654495547533</v>
      </c>
      <c r="F441" s="59">
        <v>6.6610502524461187E-3</v>
      </c>
    </row>
    <row r="442" spans="1:6" x14ac:dyDescent="0.25">
      <c r="A442">
        <v>4</v>
      </c>
      <c r="B442">
        <v>120</v>
      </c>
      <c r="C442" t="s">
        <v>2710</v>
      </c>
      <c r="D442" s="59">
        <v>3.9706123269558207</v>
      </c>
      <c r="E442" s="59">
        <v>-0.1655491091346783</v>
      </c>
      <c r="F442" s="59">
        <v>8.7918831558381656E-3</v>
      </c>
    </row>
    <row r="443" spans="1:6" x14ac:dyDescent="0.25">
      <c r="A443">
        <v>5</v>
      </c>
      <c r="B443">
        <v>120</v>
      </c>
      <c r="C443" t="s">
        <v>2710</v>
      </c>
      <c r="D443" s="59">
        <v>8.9103107815464657</v>
      </c>
      <c r="E443" s="59">
        <v>-0.1516267663088286</v>
      </c>
      <c r="F443" s="59">
        <v>1.0423153785852863E-2</v>
      </c>
    </row>
    <row r="444" spans="1:6" x14ac:dyDescent="0.25">
      <c r="A444">
        <v>6</v>
      </c>
      <c r="B444">
        <v>120</v>
      </c>
      <c r="C444" t="s">
        <v>2710</v>
      </c>
      <c r="D444" s="59">
        <v>14.433411905457984</v>
      </c>
      <c r="E444" s="59">
        <v>-15.205247731669065</v>
      </c>
      <c r="F444" s="59">
        <v>1.2469498177462537E-2</v>
      </c>
    </row>
    <row r="445" spans="1:6" x14ac:dyDescent="0.25">
      <c r="A445">
        <v>7</v>
      </c>
      <c r="B445">
        <v>120</v>
      </c>
      <c r="C445" t="s">
        <v>2710</v>
      </c>
      <c r="D445" s="59">
        <v>16.643658910364255</v>
      </c>
      <c r="E445" s="59">
        <v>-21.333359912100978</v>
      </c>
      <c r="F445" s="59">
        <v>1.3642685412236018E-2</v>
      </c>
    </row>
    <row r="446" spans="1:6" x14ac:dyDescent="0.25">
      <c r="A446">
        <v>8</v>
      </c>
      <c r="B446">
        <v>120</v>
      </c>
      <c r="C446" t="s">
        <v>2710</v>
      </c>
      <c r="D446" s="59">
        <v>19.011485022980246</v>
      </c>
      <c r="E446" s="59">
        <v>-28.028915140362194</v>
      </c>
      <c r="F446" s="59">
        <v>1.4657888697629398E-2</v>
      </c>
    </row>
    <row r="447" spans="1:6" x14ac:dyDescent="0.25">
      <c r="A447">
        <v>9</v>
      </c>
      <c r="B447">
        <v>120</v>
      </c>
      <c r="C447" t="s">
        <v>2710</v>
      </c>
      <c r="D447" s="59">
        <v>26.927330638491732</v>
      </c>
      <c r="E447" s="59">
        <v>-50.538296003188137</v>
      </c>
      <c r="F447" s="59">
        <v>1.211690409640398E-2</v>
      </c>
    </row>
    <row r="448" spans="1:6" x14ac:dyDescent="0.25">
      <c r="A448">
        <v>10</v>
      </c>
      <c r="B448">
        <v>120</v>
      </c>
      <c r="C448" t="s">
        <v>2710</v>
      </c>
      <c r="D448" s="59">
        <v>29.977262162845037</v>
      </c>
      <c r="E448" s="59">
        <v>-59.446742461990439</v>
      </c>
      <c r="F448" s="59">
        <v>-4.0924790561594794E-3</v>
      </c>
    </row>
    <row r="449" spans="1:6" x14ac:dyDescent="0.25">
      <c r="A449">
        <v>11</v>
      </c>
      <c r="B449">
        <v>120</v>
      </c>
      <c r="C449" t="s">
        <v>2710</v>
      </c>
      <c r="D449" s="59">
        <v>22.492837531628702</v>
      </c>
      <c r="E449" s="59">
        <v>-38.775128947263596</v>
      </c>
      <c r="F449" s="59">
        <v>-1.0256084458375505E-2</v>
      </c>
    </row>
    <row r="450" spans="1:6" x14ac:dyDescent="0.25">
      <c r="A450">
        <v>12</v>
      </c>
      <c r="B450">
        <v>120</v>
      </c>
      <c r="C450" t="s">
        <v>2710</v>
      </c>
      <c r="D450" s="59">
        <v>30.016502711640562</v>
      </c>
      <c r="E450" s="59">
        <v>-17.276138296442923</v>
      </c>
      <c r="F450" s="59">
        <v>-1.163092302470204E-2</v>
      </c>
    </row>
    <row r="451" spans="1:6" x14ac:dyDescent="0.25">
      <c r="A451">
        <v>13</v>
      </c>
      <c r="B451">
        <v>120</v>
      </c>
      <c r="C451" t="s">
        <v>2710</v>
      </c>
      <c r="D451" s="59">
        <v>38.113363706983456</v>
      </c>
      <c r="E451" s="59">
        <v>5.8304962327640268</v>
      </c>
      <c r="F451" s="59">
        <v>-1.0004426936704197E-2</v>
      </c>
    </row>
    <row r="452" spans="1:6" x14ac:dyDescent="0.25">
      <c r="A452">
        <v>14</v>
      </c>
      <c r="B452">
        <v>120</v>
      </c>
      <c r="C452" t="s">
        <v>2710</v>
      </c>
      <c r="D452" s="59">
        <v>41.276409630525151</v>
      </c>
      <c r="E452" s="59">
        <v>15.014054351886198</v>
      </c>
      <c r="F452" s="59">
        <v>-2.1917960619059393E-4</v>
      </c>
    </row>
    <row r="453" spans="1:6" x14ac:dyDescent="0.25">
      <c r="A453">
        <v>15</v>
      </c>
      <c r="B453">
        <v>120</v>
      </c>
      <c r="C453" t="s">
        <v>2710</v>
      </c>
      <c r="D453" s="59">
        <v>41.121708324537991</v>
      </c>
      <c r="E453" s="59">
        <v>14.631424810341189</v>
      </c>
      <c r="F453" s="59">
        <v>1.9404317955371017E-3</v>
      </c>
    </row>
    <row r="454" spans="1:6" x14ac:dyDescent="0.25">
      <c r="A454">
        <v>16</v>
      </c>
      <c r="B454">
        <v>120</v>
      </c>
      <c r="C454" t="s">
        <v>2710</v>
      </c>
      <c r="D454" s="59">
        <v>40.629328413009461</v>
      </c>
      <c r="E454" s="59">
        <v>13.197037200298409</v>
      </c>
      <c r="F454" s="59">
        <v>4.0302461151683552E-3</v>
      </c>
    </row>
    <row r="455" spans="1:6" x14ac:dyDescent="0.25">
      <c r="A455">
        <v>17</v>
      </c>
      <c r="B455">
        <v>120</v>
      </c>
      <c r="C455" t="s">
        <v>2710</v>
      </c>
      <c r="D455" s="59">
        <v>36.00454031182101</v>
      </c>
      <c r="E455" s="59">
        <v>-9.3501181244175696E-2</v>
      </c>
      <c r="F455" s="59">
        <v>7.7993013629535611E-3</v>
      </c>
    </row>
    <row r="456" spans="1:6" x14ac:dyDescent="0.25">
      <c r="A456">
        <v>18</v>
      </c>
      <c r="B456">
        <v>120</v>
      </c>
      <c r="C456" t="s">
        <v>2710</v>
      </c>
      <c r="D456" s="59">
        <v>31.936151812359643</v>
      </c>
      <c r="E456" s="59">
        <v>-0.10985011336151088</v>
      </c>
      <c r="F456" s="59">
        <v>8.8117282708610415E-3</v>
      </c>
    </row>
    <row r="457" spans="1:6" x14ac:dyDescent="0.25">
      <c r="A457">
        <v>19</v>
      </c>
      <c r="B457">
        <v>120</v>
      </c>
      <c r="C457" t="s">
        <v>2710</v>
      </c>
      <c r="D457" s="59">
        <v>27.236404624056163</v>
      </c>
      <c r="E457" s="59">
        <v>-0.11885899150128708</v>
      </c>
      <c r="F457" s="59">
        <v>1.0134202008789363E-2</v>
      </c>
    </row>
    <row r="458" spans="1:6" x14ac:dyDescent="0.25">
      <c r="A458">
        <v>20</v>
      </c>
      <c r="B458">
        <v>120</v>
      </c>
      <c r="C458" t="s">
        <v>2710</v>
      </c>
      <c r="D458" s="59">
        <v>21.803602680952157</v>
      </c>
      <c r="E458" s="59">
        <v>-0.10601689396233524</v>
      </c>
      <c r="F458" s="59">
        <v>1.1446758482426437E-2</v>
      </c>
    </row>
    <row r="459" spans="1:6" x14ac:dyDescent="0.25">
      <c r="A459">
        <v>21</v>
      </c>
      <c r="B459">
        <v>120</v>
      </c>
      <c r="C459" t="s">
        <v>2710</v>
      </c>
      <c r="D459" s="59">
        <v>0</v>
      </c>
      <c r="E459" s="59">
        <v>0</v>
      </c>
      <c r="F459" s="59">
        <v>0</v>
      </c>
    </row>
    <row r="460" spans="1:6" x14ac:dyDescent="0.25">
      <c r="A460">
        <v>22</v>
      </c>
      <c r="B460">
        <v>120</v>
      </c>
      <c r="C460" t="s">
        <v>2710</v>
      </c>
      <c r="D460" s="59">
        <v>-1.416401241210852</v>
      </c>
      <c r="E460" s="59">
        <v>-3.8462300232090636E-2</v>
      </c>
      <c r="F460" s="59">
        <v>-2.3377429732278454E-3</v>
      </c>
    </row>
    <row r="461" spans="1:6" x14ac:dyDescent="0.25">
      <c r="A461">
        <v>23</v>
      </c>
      <c r="B461">
        <v>120</v>
      </c>
      <c r="C461" t="s">
        <v>2710</v>
      </c>
      <c r="D461" s="59">
        <v>3.4052081560495875</v>
      </c>
      <c r="E461" s="59">
        <v>-2.6524195064388533E-2</v>
      </c>
      <c r="F461" s="59">
        <v>6.2094271872983314E-3</v>
      </c>
    </row>
    <row r="462" spans="1:6" x14ac:dyDescent="0.25">
      <c r="A462">
        <v>1</v>
      </c>
      <c r="B462">
        <v>121</v>
      </c>
      <c r="C462" t="s">
        <v>2710</v>
      </c>
      <c r="D462" s="59">
        <v>0</v>
      </c>
      <c r="E462" s="59">
        <v>0</v>
      </c>
      <c r="F462" s="59">
        <v>0</v>
      </c>
    </row>
    <row r="463" spans="1:6" x14ac:dyDescent="0.25">
      <c r="A463">
        <v>2</v>
      </c>
      <c r="B463">
        <v>121</v>
      </c>
      <c r="C463" t="s">
        <v>2710</v>
      </c>
      <c r="D463" s="59">
        <v>-16.397780398494277</v>
      </c>
      <c r="E463" s="59">
        <v>-0.13005785726624183</v>
      </c>
      <c r="F463" s="59">
        <v>-6.6427224931138234E-3</v>
      </c>
    </row>
    <row r="464" spans="1:6" x14ac:dyDescent="0.25">
      <c r="A464">
        <v>3</v>
      </c>
      <c r="B464">
        <v>121</v>
      </c>
      <c r="C464" t="s">
        <v>2710</v>
      </c>
      <c r="D464" s="59">
        <v>-19.306120671796741</v>
      </c>
      <c r="E464" s="59">
        <v>-0.14586618508404925</v>
      </c>
      <c r="F464" s="59">
        <v>-4.8403913188955735E-3</v>
      </c>
    </row>
    <row r="465" spans="1:6" x14ac:dyDescent="0.25">
      <c r="A465">
        <v>4</v>
      </c>
      <c r="B465">
        <v>121</v>
      </c>
      <c r="C465" t="s">
        <v>2710</v>
      </c>
      <c r="D465" s="59">
        <v>-21.256926119198788</v>
      </c>
      <c r="E465" s="59">
        <v>-0.13684785415487022</v>
      </c>
      <c r="F465" s="59">
        <v>-3.1505865555310005E-3</v>
      </c>
    </row>
    <row r="466" spans="1:6" x14ac:dyDescent="0.25">
      <c r="A466">
        <v>5</v>
      </c>
      <c r="B466">
        <v>121</v>
      </c>
      <c r="C466" t="s">
        <v>2710</v>
      </c>
      <c r="D466" s="59">
        <v>-22.40100634461789</v>
      </c>
      <c r="E466" s="59">
        <v>-0.12048194903231085</v>
      </c>
      <c r="F466" s="59">
        <v>-1.8569473984917885E-3</v>
      </c>
    </row>
    <row r="467" spans="1:6" x14ac:dyDescent="0.25">
      <c r="A467">
        <v>6</v>
      </c>
      <c r="B467">
        <v>121</v>
      </c>
      <c r="C467" t="s">
        <v>2710</v>
      </c>
      <c r="D467" s="59">
        <v>-23.726243343072682</v>
      </c>
      <c r="E467" s="59">
        <v>3.9788874518302508</v>
      </c>
      <c r="F467" s="59">
        <v>1.508112604546944E-3</v>
      </c>
    </row>
    <row r="468" spans="1:6" x14ac:dyDescent="0.25">
      <c r="A468">
        <v>7</v>
      </c>
      <c r="B468">
        <v>121</v>
      </c>
      <c r="C468" t="s">
        <v>2710</v>
      </c>
      <c r="D468" s="59">
        <v>-23.302694700549718</v>
      </c>
      <c r="E468" s="59">
        <v>2.8541847252563519</v>
      </c>
      <c r="F468" s="59">
        <v>3.3839300147071169E-3</v>
      </c>
    </row>
    <row r="469" spans="1:6" x14ac:dyDescent="0.25">
      <c r="A469">
        <v>8</v>
      </c>
      <c r="B469">
        <v>121</v>
      </c>
      <c r="C469" t="s">
        <v>2710</v>
      </c>
      <c r="D469" s="59">
        <v>-22.587594168293812</v>
      </c>
      <c r="E469" s="59">
        <v>0.79403982733573208</v>
      </c>
      <c r="F469" s="59">
        <v>5.2497974893252249E-3</v>
      </c>
    </row>
    <row r="470" spans="1:6" x14ac:dyDescent="0.25">
      <c r="A470">
        <v>9</v>
      </c>
      <c r="B470">
        <v>121</v>
      </c>
      <c r="C470" t="s">
        <v>2710</v>
      </c>
      <c r="D470" s="59">
        <v>-17.647649551593254</v>
      </c>
      <c r="E470" s="59">
        <v>-13.384564816346906</v>
      </c>
      <c r="F470" s="59">
        <v>1.1078229753883242E-2</v>
      </c>
    </row>
    <row r="471" spans="1:6" x14ac:dyDescent="0.25">
      <c r="A471">
        <v>10</v>
      </c>
      <c r="B471">
        <v>121</v>
      </c>
      <c r="C471" t="s">
        <v>2710</v>
      </c>
      <c r="D471" s="59">
        <v>-11.131114786641202</v>
      </c>
      <c r="E471" s="59">
        <v>-32.053429168589219</v>
      </c>
      <c r="F471" s="59">
        <v>6.2557617100810394E-3</v>
      </c>
    </row>
    <row r="472" spans="1:6" x14ac:dyDescent="0.25">
      <c r="A472">
        <v>11</v>
      </c>
      <c r="B472">
        <v>121</v>
      </c>
      <c r="C472" t="s">
        <v>2710</v>
      </c>
      <c r="D472" s="59">
        <v>-8.8672171910075175</v>
      </c>
      <c r="E472" s="59">
        <v>-38.775128947306435</v>
      </c>
      <c r="F472" s="59">
        <v>5.113481303146308E-3</v>
      </c>
    </row>
    <row r="473" spans="1:6" x14ac:dyDescent="0.25">
      <c r="A473">
        <v>12</v>
      </c>
      <c r="B473">
        <v>121</v>
      </c>
      <c r="C473" t="s">
        <v>2710</v>
      </c>
      <c r="D473" s="59">
        <v>-11.09187423784474</v>
      </c>
      <c r="E473" s="59">
        <v>-44.66945158992668</v>
      </c>
      <c r="F473" s="59">
        <v>-1.2826822584740116E-3</v>
      </c>
    </row>
    <row r="474" spans="1:6" x14ac:dyDescent="0.25">
      <c r="A474">
        <v>13</v>
      </c>
      <c r="B474">
        <v>121</v>
      </c>
      <c r="C474" t="s">
        <v>2710</v>
      </c>
      <c r="D474" s="59">
        <v>-6.461616483084045</v>
      </c>
      <c r="E474" s="59">
        <v>-31.323234954113882</v>
      </c>
      <c r="F474" s="59">
        <v>-1.1043101279252451E-2</v>
      </c>
    </row>
    <row r="475" spans="1:6" x14ac:dyDescent="0.25">
      <c r="A475">
        <v>14</v>
      </c>
      <c r="B475">
        <v>121</v>
      </c>
      <c r="C475" t="s">
        <v>2710</v>
      </c>
      <c r="D475" s="59">
        <v>-0.32266956071987352</v>
      </c>
      <c r="E475" s="59">
        <v>-13.808900615816203</v>
      </c>
      <c r="F475" s="59">
        <v>-9.6272708145040114E-3</v>
      </c>
    </row>
    <row r="476" spans="1:6" x14ac:dyDescent="0.25">
      <c r="A476">
        <v>15</v>
      </c>
      <c r="B476">
        <v>121</v>
      </c>
      <c r="C476" t="s">
        <v>2710</v>
      </c>
      <c r="D476" s="59">
        <v>1.17535471365421</v>
      </c>
      <c r="E476" s="59">
        <v>-9.5561198270172429</v>
      </c>
      <c r="F476" s="59">
        <v>-8.318323601996927E-3</v>
      </c>
    </row>
    <row r="477" spans="1:6" x14ac:dyDescent="0.25">
      <c r="A477">
        <v>16</v>
      </c>
      <c r="B477">
        <v>121</v>
      </c>
      <c r="C477" t="s">
        <v>2710</v>
      </c>
      <c r="D477" s="59">
        <v>2.4696731645096257</v>
      </c>
      <c r="E477" s="59">
        <v>-5.9870979832002966</v>
      </c>
      <c r="F477" s="59">
        <v>-6.9311394577498738E-3</v>
      </c>
    </row>
    <row r="478" spans="1:6" x14ac:dyDescent="0.25">
      <c r="A478">
        <v>17</v>
      </c>
      <c r="B478">
        <v>121</v>
      </c>
      <c r="C478" t="s">
        <v>2710</v>
      </c>
      <c r="D478" s="59">
        <v>4.6932231856875912</v>
      </c>
      <c r="E478" s="59">
        <v>-0.12464599852076916</v>
      </c>
      <c r="F478" s="59">
        <v>-4.4807998213911727E-3</v>
      </c>
    </row>
    <row r="479" spans="1:6" x14ac:dyDescent="0.25">
      <c r="A479">
        <v>18</v>
      </c>
      <c r="B479">
        <v>121</v>
      </c>
      <c r="C479" t="s">
        <v>2710</v>
      </c>
      <c r="D479" s="59">
        <v>6.7086133662356175</v>
      </c>
      <c r="E479" s="59">
        <v>-0.13855136834143433</v>
      </c>
      <c r="F479" s="59">
        <v>-3.1307414405058226E-3</v>
      </c>
    </row>
    <row r="480" spans="1:6" x14ac:dyDescent="0.25">
      <c r="A480">
        <v>19</v>
      </c>
      <c r="B480">
        <v>121</v>
      </c>
      <c r="C480" t="s">
        <v>2710</v>
      </c>
      <c r="D480" s="59">
        <v>7.8820947802754393</v>
      </c>
      <c r="E480" s="59">
        <v>-0.14619935137285051</v>
      </c>
      <c r="F480" s="59">
        <v>-1.3672395625469414E-3</v>
      </c>
    </row>
    <row r="481" spans="1:6" x14ac:dyDescent="0.25">
      <c r="A481">
        <v>20</v>
      </c>
      <c r="B481">
        <v>121</v>
      </c>
      <c r="C481" t="s">
        <v>2710</v>
      </c>
      <c r="D481" s="59">
        <v>8.0397630408785261</v>
      </c>
      <c r="E481" s="59">
        <v>-0.13035443152889598</v>
      </c>
      <c r="F481" s="59">
        <v>6.1280164283614722E-4</v>
      </c>
    </row>
    <row r="482" spans="1:6" x14ac:dyDescent="0.25">
      <c r="A482">
        <v>21</v>
      </c>
      <c r="B482">
        <v>121</v>
      </c>
      <c r="C482" t="s">
        <v>2710</v>
      </c>
      <c r="D482" s="59">
        <v>0</v>
      </c>
      <c r="E482" s="59">
        <v>0</v>
      </c>
      <c r="F482" s="59">
        <v>0</v>
      </c>
    </row>
    <row r="483" spans="1:6" x14ac:dyDescent="0.25">
      <c r="A483">
        <v>22</v>
      </c>
      <c r="B483">
        <v>121</v>
      </c>
      <c r="C483" t="s">
        <v>2710</v>
      </c>
      <c r="D483" s="59">
        <v>-2.9154334554765442</v>
      </c>
      <c r="E483" s="59">
        <v>-3.2456655622101066E-2</v>
      </c>
      <c r="F483" s="59">
        <v>-5.2298777861512109E-3</v>
      </c>
    </row>
    <row r="484" spans="1:6" x14ac:dyDescent="0.25">
      <c r="A484">
        <v>23</v>
      </c>
      <c r="B484">
        <v>121</v>
      </c>
      <c r="C484" t="s">
        <v>2710</v>
      </c>
      <c r="D484" s="59">
        <v>1.9061759417886193</v>
      </c>
      <c r="E484" s="59">
        <v>-3.2529839674393858E-2</v>
      </c>
      <c r="F484" s="59">
        <v>3.3172923743833922E-3</v>
      </c>
    </row>
    <row r="485" spans="1:6" x14ac:dyDescent="0.25">
      <c r="A485">
        <v>1</v>
      </c>
      <c r="B485">
        <v>122</v>
      </c>
      <c r="C485" t="s">
        <v>2710</v>
      </c>
      <c r="D485" s="59">
        <v>0</v>
      </c>
      <c r="E485" s="59">
        <v>0</v>
      </c>
      <c r="F485" s="59">
        <v>0</v>
      </c>
    </row>
    <row r="486" spans="1:6" x14ac:dyDescent="0.25">
      <c r="A486">
        <v>2</v>
      </c>
      <c r="B486">
        <v>122</v>
      </c>
      <c r="C486" t="s">
        <v>2710</v>
      </c>
      <c r="D486" s="59">
        <v>3.0119773462023121</v>
      </c>
      <c r="E486" s="59">
        <v>-2.2193585569786345E-3</v>
      </c>
      <c r="F486" s="59">
        <v>2.2585921834979805E-3</v>
      </c>
    </row>
    <row r="487" spans="1:6" x14ac:dyDescent="0.25">
      <c r="A487">
        <v>3</v>
      </c>
      <c r="B487">
        <v>122</v>
      </c>
      <c r="C487" t="s">
        <v>2710</v>
      </c>
      <c r="D487" s="59">
        <v>4.1681366633212109</v>
      </c>
      <c r="E487" s="59">
        <v>-2.2546734184691331E-3</v>
      </c>
      <c r="F487" s="59">
        <v>2.35812336064505E-3</v>
      </c>
    </row>
    <row r="488" spans="1:6" x14ac:dyDescent="0.25">
      <c r="A488">
        <v>4</v>
      </c>
      <c r="B488">
        <v>122</v>
      </c>
      <c r="C488" t="s">
        <v>2710</v>
      </c>
      <c r="D488" s="59">
        <v>5.3629829278415313</v>
      </c>
      <c r="E488" s="59">
        <v>-2.2235010582720566E-3</v>
      </c>
      <c r="F488" s="59">
        <v>2.4149478637571177E-3</v>
      </c>
    </row>
    <row r="489" spans="1:6" x14ac:dyDescent="0.25">
      <c r="A489">
        <v>5</v>
      </c>
      <c r="B489">
        <v>122</v>
      </c>
      <c r="C489" t="s">
        <v>2710</v>
      </c>
      <c r="D489" s="59">
        <v>6.5849576280729201</v>
      </c>
      <c r="E489" s="59">
        <v>-1.9945352916227455E-3</v>
      </c>
      <c r="F489" s="59">
        <v>2.4584501688156065E-3</v>
      </c>
    </row>
    <row r="490" spans="1:6" x14ac:dyDescent="0.25">
      <c r="A490">
        <v>6</v>
      </c>
      <c r="B490">
        <v>122</v>
      </c>
      <c r="C490" t="s">
        <v>2710</v>
      </c>
      <c r="D490" s="59">
        <v>7.9399899479513989</v>
      </c>
      <c r="E490" s="59">
        <v>-3.782323384283059</v>
      </c>
      <c r="F490" s="59">
        <v>2.2851439834363917E-3</v>
      </c>
    </row>
    <row r="491" spans="1:6" x14ac:dyDescent="0.25">
      <c r="A491">
        <v>7</v>
      </c>
      <c r="B491">
        <v>122</v>
      </c>
      <c r="C491" t="s">
        <v>2710</v>
      </c>
      <c r="D491" s="59">
        <v>8.3189598514980965</v>
      </c>
      <c r="E491" s="59">
        <v>-4.8419991407316232</v>
      </c>
      <c r="F491" s="59">
        <v>2.2154757904947467E-3</v>
      </c>
    </row>
    <row r="492" spans="1:6" x14ac:dyDescent="0.25">
      <c r="A492">
        <v>8</v>
      </c>
      <c r="B492">
        <v>122</v>
      </c>
      <c r="C492" t="s">
        <v>2710</v>
      </c>
      <c r="D492" s="59">
        <v>8.6863296209715362</v>
      </c>
      <c r="E492" s="59">
        <v>-5.8645468878490146</v>
      </c>
      <c r="F492" s="59">
        <v>2.1245666940934195E-3</v>
      </c>
    </row>
    <row r="493" spans="1:6" x14ac:dyDescent="0.25">
      <c r="A493">
        <v>9</v>
      </c>
      <c r="B493">
        <v>122</v>
      </c>
      <c r="C493" t="s">
        <v>2710</v>
      </c>
      <c r="D493" s="59">
        <v>9.5705278125910613</v>
      </c>
      <c r="E493" s="59">
        <v>-8.2941433233997621</v>
      </c>
      <c r="F493" s="59">
        <v>9.6844757347630452E-4</v>
      </c>
    </row>
    <row r="494" spans="1:6" x14ac:dyDescent="0.25">
      <c r="A494">
        <v>10</v>
      </c>
      <c r="B494">
        <v>122</v>
      </c>
      <c r="C494" t="s">
        <v>2710</v>
      </c>
      <c r="D494" s="59">
        <v>9.3335421922280268</v>
      </c>
      <c r="E494" s="59">
        <v>-7.5290218765334274</v>
      </c>
      <c r="F494" s="59">
        <v>-2.1112960020758741E-3</v>
      </c>
    </row>
    <row r="495" spans="1:6" x14ac:dyDescent="0.25">
      <c r="A495">
        <v>11</v>
      </c>
      <c r="B495">
        <v>122</v>
      </c>
      <c r="C495" t="s">
        <v>2710</v>
      </c>
      <c r="D495" s="59">
        <v>6.8128101703130319</v>
      </c>
      <c r="E495" s="59">
        <v>-0.44629845487136777</v>
      </c>
      <c r="F495" s="59">
        <v>-4.1172725610914311E-3</v>
      </c>
    </row>
    <row r="496" spans="1:6" x14ac:dyDescent="0.25">
      <c r="A496">
        <v>12</v>
      </c>
      <c r="B496">
        <v>122</v>
      </c>
      <c r="C496" t="s">
        <v>2710</v>
      </c>
      <c r="D496" s="59">
        <v>9.5518457327818105</v>
      </c>
      <c r="E496" s="59">
        <v>7.2482689955860273</v>
      </c>
      <c r="F496" s="59">
        <v>-3.2638653125565209E-3</v>
      </c>
    </row>
    <row r="497" spans="1:6" x14ac:dyDescent="0.25">
      <c r="A497">
        <v>13</v>
      </c>
      <c r="B497">
        <v>122</v>
      </c>
      <c r="C497" t="s">
        <v>2710</v>
      </c>
      <c r="D497" s="59">
        <v>10.895186342819112</v>
      </c>
      <c r="E497" s="59">
        <v>10.920917725710668</v>
      </c>
      <c r="F497" s="59">
        <v>1.0535524369110257E-4</v>
      </c>
    </row>
    <row r="498" spans="1:6" x14ac:dyDescent="0.25">
      <c r="A498">
        <v>14</v>
      </c>
      <c r="B498">
        <v>122</v>
      </c>
      <c r="C498" t="s">
        <v>2710</v>
      </c>
      <c r="D498" s="59">
        <v>10.002485841283029</v>
      </c>
      <c r="E498" s="59">
        <v>8.3554676367098732</v>
      </c>
      <c r="F498" s="59">
        <v>2.9060511890431854E-3</v>
      </c>
    </row>
    <row r="499" spans="1:6" x14ac:dyDescent="0.25">
      <c r="A499">
        <v>15</v>
      </c>
      <c r="B499">
        <v>122</v>
      </c>
      <c r="C499" t="s">
        <v>2710</v>
      </c>
      <c r="D499" s="59">
        <v>9.5000537725128602</v>
      </c>
      <c r="E499" s="59">
        <v>6.9352409443602143</v>
      </c>
      <c r="F499" s="59">
        <v>3.1088860197533708E-3</v>
      </c>
    </row>
    <row r="500" spans="1:6" x14ac:dyDescent="0.25">
      <c r="A500">
        <v>16</v>
      </c>
      <c r="B500">
        <v>122</v>
      </c>
      <c r="C500" t="s">
        <v>2710</v>
      </c>
      <c r="D500" s="59">
        <v>8.9630951220073793</v>
      </c>
      <c r="E500" s="59">
        <v>5.4358263641900963</v>
      </c>
      <c r="F500" s="59">
        <v>3.2532147362832166E-3</v>
      </c>
    </row>
    <row r="501" spans="1:6" x14ac:dyDescent="0.25">
      <c r="A501">
        <v>17</v>
      </c>
      <c r="B501">
        <v>122</v>
      </c>
      <c r="C501" t="s">
        <v>2710</v>
      </c>
      <c r="D501" s="59">
        <v>7.0185763391506821</v>
      </c>
      <c r="E501" s="59">
        <v>2.4986232496607627E-2</v>
      </c>
      <c r="F501" s="59">
        <v>3.4839037956505836E-3</v>
      </c>
    </row>
    <row r="502" spans="1:6" x14ac:dyDescent="0.25">
      <c r="A502">
        <v>18</v>
      </c>
      <c r="B502">
        <v>122</v>
      </c>
      <c r="C502" t="s">
        <v>2710</v>
      </c>
      <c r="D502" s="59">
        <v>5.316242765337579</v>
      </c>
      <c r="E502" s="59">
        <v>2.4774239735146877E-2</v>
      </c>
      <c r="F502" s="59">
        <v>3.2461938515774653E-3</v>
      </c>
    </row>
    <row r="503" spans="1:6" x14ac:dyDescent="0.25">
      <c r="A503">
        <v>19</v>
      </c>
      <c r="B503">
        <v>122</v>
      </c>
      <c r="C503" t="s">
        <v>2710</v>
      </c>
      <c r="D503" s="59">
        <v>3.762147288954071</v>
      </c>
      <c r="E503" s="59">
        <v>2.4752520164333061E-2</v>
      </c>
      <c r="F503" s="59">
        <v>2.9356873292539498E-3</v>
      </c>
    </row>
    <row r="504" spans="1:6" x14ac:dyDescent="0.25">
      <c r="A504">
        <v>20</v>
      </c>
      <c r="B504">
        <v>122</v>
      </c>
      <c r="C504" t="s">
        <v>2710</v>
      </c>
      <c r="D504" s="59">
        <v>2.3938449362685681</v>
      </c>
      <c r="E504" s="59">
        <v>2.1821604746962958E-2</v>
      </c>
      <c r="F504" s="59">
        <v>2.5454438058208004E-3</v>
      </c>
    </row>
    <row r="505" spans="1:6" x14ac:dyDescent="0.25">
      <c r="A505">
        <v>21</v>
      </c>
      <c r="B505">
        <v>122</v>
      </c>
      <c r="C505" t="s">
        <v>2710</v>
      </c>
      <c r="D505" s="59">
        <v>0</v>
      </c>
      <c r="E505" s="59">
        <v>0</v>
      </c>
      <c r="F505" s="59">
        <v>0</v>
      </c>
    </row>
    <row r="506" spans="1:6" x14ac:dyDescent="0.25">
      <c r="A506">
        <v>22</v>
      </c>
      <c r="B506">
        <v>122</v>
      </c>
      <c r="C506" t="s">
        <v>2710</v>
      </c>
      <c r="D506" s="59">
        <v>0.34827332118990084</v>
      </c>
      <c r="E506" s="59">
        <v>-9.1062970946154467E-4</v>
      </c>
      <c r="F506" s="59">
        <v>6.6485974504950393E-4</v>
      </c>
    </row>
    <row r="507" spans="1:6" x14ac:dyDescent="0.25">
      <c r="A507">
        <v>23</v>
      </c>
      <c r="B507">
        <v>122</v>
      </c>
      <c r="C507" t="s">
        <v>2710</v>
      </c>
      <c r="D507" s="59">
        <v>0.14150137938526908</v>
      </c>
      <c r="E507" s="59">
        <v>5.021830848255332E-3</v>
      </c>
      <c r="F507" s="59">
        <v>3.1468965610147864E-4</v>
      </c>
    </row>
    <row r="508" spans="1:6" x14ac:dyDescent="0.25">
      <c r="A508">
        <v>1</v>
      </c>
      <c r="B508">
        <v>123</v>
      </c>
      <c r="C508" t="s">
        <v>2710</v>
      </c>
      <c r="D508" s="59">
        <v>0</v>
      </c>
      <c r="E508" s="59">
        <v>0</v>
      </c>
      <c r="F508" s="59">
        <v>0</v>
      </c>
    </row>
    <row r="509" spans="1:6" x14ac:dyDescent="0.25">
      <c r="A509">
        <v>2</v>
      </c>
      <c r="B509">
        <v>123</v>
      </c>
      <c r="C509" t="s">
        <v>2710</v>
      </c>
      <c r="D509" s="59">
        <v>-15.536265412879258</v>
      </c>
      <c r="E509" s="59">
        <v>-2.4482171263871706E-2</v>
      </c>
      <c r="F509" s="59">
        <v>-1.0315720560276572E-2</v>
      </c>
    </row>
    <row r="510" spans="1:6" x14ac:dyDescent="0.25">
      <c r="A510">
        <v>3</v>
      </c>
      <c r="B510">
        <v>123</v>
      </c>
      <c r="C510" t="s">
        <v>2710</v>
      </c>
      <c r="D510" s="59">
        <v>-20.700679193084</v>
      </c>
      <c r="E510" s="59">
        <v>-2.7264324024864589E-2</v>
      </c>
      <c r="F510" s="59">
        <v>-1.0275788182303042E-2</v>
      </c>
    </row>
    <row r="511" spans="1:6" x14ac:dyDescent="0.25">
      <c r="A511">
        <v>4</v>
      </c>
      <c r="B511">
        <v>123</v>
      </c>
      <c r="C511" t="s">
        <v>2710</v>
      </c>
      <c r="D511" s="59">
        <v>-25.788912552424772</v>
      </c>
      <c r="E511" s="59">
        <v>-2.359194861494681E-2</v>
      </c>
      <c r="F511" s="59">
        <v>-1.0097009547784376E-2</v>
      </c>
    </row>
    <row r="512" spans="1:6" x14ac:dyDescent="0.25">
      <c r="A512">
        <v>5</v>
      </c>
      <c r="B512">
        <v>123</v>
      </c>
      <c r="C512" t="s">
        <v>2710</v>
      </c>
      <c r="D512" s="59">
        <v>-30.791795676788887</v>
      </c>
      <c r="E512" s="59">
        <v>-1.6825001756176385E-2</v>
      </c>
      <c r="F512" s="59">
        <v>-9.9601445992001277E-3</v>
      </c>
    </row>
    <row r="513" spans="1:6" x14ac:dyDescent="0.25">
      <c r="A513">
        <v>6</v>
      </c>
      <c r="B513">
        <v>123</v>
      </c>
      <c r="C513" t="s">
        <v>2710</v>
      </c>
      <c r="D513" s="59">
        <v>-36.420361735091745</v>
      </c>
      <c r="E513" s="59">
        <v>15.852729744060035</v>
      </c>
      <c r="F513" s="59">
        <v>-7.9687083641173349E-3</v>
      </c>
    </row>
    <row r="514" spans="1:6" x14ac:dyDescent="0.25">
      <c r="A514">
        <v>7</v>
      </c>
      <c r="B514">
        <v>123</v>
      </c>
      <c r="C514" t="s">
        <v>2710</v>
      </c>
      <c r="D514" s="59">
        <v>-37.666411215176652</v>
      </c>
      <c r="E514" s="59">
        <v>19.362410596938211</v>
      </c>
      <c r="F514" s="59">
        <v>-6.8778850404941014E-3</v>
      </c>
    </row>
    <row r="515" spans="1:6" x14ac:dyDescent="0.25">
      <c r="A515">
        <v>8</v>
      </c>
      <c r="B515">
        <v>123</v>
      </c>
      <c r="C515" t="s">
        <v>2710</v>
      </c>
      <c r="D515" s="59">
        <v>-38.723268961855119</v>
      </c>
      <c r="E515" s="59">
        <v>22.314216353741699</v>
      </c>
      <c r="F515" s="59">
        <v>-5.6773855211262551E-3</v>
      </c>
    </row>
    <row r="516" spans="1:6" x14ac:dyDescent="0.25">
      <c r="A516">
        <v>9</v>
      </c>
      <c r="B516">
        <v>123</v>
      </c>
      <c r="C516" t="s">
        <v>2710</v>
      </c>
      <c r="D516" s="59">
        <v>-39.56958655320561</v>
      </c>
      <c r="E516" s="59">
        <v>24.603098173939909</v>
      </c>
      <c r="F516" s="59">
        <v>2.3765523998624245E-3</v>
      </c>
    </row>
    <row r="517" spans="1:6" x14ac:dyDescent="0.25">
      <c r="A517">
        <v>10</v>
      </c>
      <c r="B517">
        <v>123</v>
      </c>
      <c r="C517" t="s">
        <v>2710</v>
      </c>
      <c r="D517" s="59">
        <v>-35.0949520439477</v>
      </c>
      <c r="E517" s="59">
        <v>11.960653556091913</v>
      </c>
      <c r="F517" s="59">
        <v>9.5247301884634952E-3</v>
      </c>
    </row>
    <row r="518" spans="1:6" x14ac:dyDescent="0.25">
      <c r="A518">
        <v>11</v>
      </c>
      <c r="B518">
        <v>123</v>
      </c>
      <c r="C518" t="s">
        <v>2710</v>
      </c>
      <c r="D518" s="59">
        <v>-27.160582445872961</v>
      </c>
      <c r="E518" s="59">
        <v>-10.36495366809325</v>
      </c>
      <c r="F518" s="59">
        <v>1.2949053740328694E-2</v>
      </c>
    </row>
    <row r="519" spans="1:6" x14ac:dyDescent="0.25">
      <c r="A519">
        <v>12</v>
      </c>
      <c r="B519">
        <v>123</v>
      </c>
      <c r="C519" t="s">
        <v>2710</v>
      </c>
      <c r="D519" s="59">
        <v>-35.087810088254969</v>
      </c>
      <c r="E519" s="59">
        <v>-32.614234374246891</v>
      </c>
      <c r="F519" s="59">
        <v>7.5212968237445849E-3</v>
      </c>
    </row>
    <row r="520" spans="1:6" x14ac:dyDescent="0.25">
      <c r="A520">
        <v>13</v>
      </c>
      <c r="B520">
        <v>123</v>
      </c>
      <c r="C520" t="s">
        <v>2710</v>
      </c>
      <c r="D520" s="59">
        <v>-36.543823036542271</v>
      </c>
      <c r="E520" s="59">
        <v>-36.681591681810239</v>
      </c>
      <c r="F520" s="59">
        <v>-3.5532106581872462E-3</v>
      </c>
    </row>
    <row r="521" spans="1:6" x14ac:dyDescent="0.25">
      <c r="A521">
        <v>14</v>
      </c>
      <c r="B521">
        <v>123</v>
      </c>
      <c r="C521" t="s">
        <v>2710</v>
      </c>
      <c r="D521" s="59">
        <v>-32.719253823611851</v>
      </c>
      <c r="E521" s="59">
        <v>-25.915504885046975</v>
      </c>
      <c r="F521" s="59">
        <v>-9.6761942137397229E-3</v>
      </c>
    </row>
    <row r="522" spans="1:6" x14ac:dyDescent="0.25">
      <c r="A522">
        <v>15</v>
      </c>
      <c r="B522">
        <v>123</v>
      </c>
      <c r="C522" t="s">
        <v>2710</v>
      </c>
      <c r="D522" s="59">
        <v>-31.065007984419168</v>
      </c>
      <c r="E522" s="59">
        <v>-21.266696032242546</v>
      </c>
      <c r="F522" s="59">
        <v>-1.0025056510575845E-2</v>
      </c>
    </row>
    <row r="523" spans="1:6" x14ac:dyDescent="0.25">
      <c r="A523">
        <v>16</v>
      </c>
      <c r="B523">
        <v>123</v>
      </c>
      <c r="C523" t="s">
        <v>2710</v>
      </c>
      <c r="D523" s="59">
        <v>-29.355806233391768</v>
      </c>
      <c r="E523" s="59">
        <v>-16.494746738378673</v>
      </c>
      <c r="F523" s="59">
        <v>-1.0242601657482465E-2</v>
      </c>
    </row>
    <row r="524" spans="1:6" x14ac:dyDescent="0.25">
      <c r="A524">
        <v>17</v>
      </c>
      <c r="B524">
        <v>123</v>
      </c>
      <c r="C524" t="s">
        <v>2710</v>
      </c>
      <c r="D524" s="59">
        <v>-23.445857462637008</v>
      </c>
      <c r="E524" s="59">
        <v>-5.7324671400538992E-2</v>
      </c>
      <c r="F524" s="59">
        <v>-1.0704387335745996E-2</v>
      </c>
    </row>
    <row r="525" spans="1:6" x14ac:dyDescent="0.25">
      <c r="A525">
        <v>18</v>
      </c>
      <c r="B525">
        <v>123</v>
      </c>
      <c r="C525" t="s">
        <v>2710</v>
      </c>
      <c r="D525" s="59">
        <v>-18.191528387692209</v>
      </c>
      <c r="E525" s="59">
        <v>-5.8780260277953321E-2</v>
      </c>
      <c r="F525" s="59">
        <v>-1.0117199778176799E-2</v>
      </c>
    </row>
    <row r="526" spans="1:6" x14ac:dyDescent="0.25">
      <c r="A526">
        <v>19</v>
      </c>
      <c r="B526">
        <v>123</v>
      </c>
      <c r="C526" t="s">
        <v>2710</v>
      </c>
      <c r="D526" s="59">
        <v>-13.303374849525202</v>
      </c>
      <c r="E526" s="59">
        <v>-5.9494576830347271E-2</v>
      </c>
      <c r="F526" s="59">
        <v>-9.3501911990305255E-3</v>
      </c>
    </row>
    <row r="527" spans="1:6" x14ac:dyDescent="0.25">
      <c r="A527">
        <v>20</v>
      </c>
      <c r="B527">
        <v>123</v>
      </c>
      <c r="C527" t="s">
        <v>2710</v>
      </c>
      <c r="D527" s="59">
        <v>-8.8795648581661215</v>
      </c>
      <c r="E527" s="59">
        <v>-5.3172539354055151E-2</v>
      </c>
      <c r="F527" s="59">
        <v>-8.3538166028575868E-3</v>
      </c>
    </row>
    <row r="528" spans="1:6" x14ac:dyDescent="0.25">
      <c r="A528">
        <v>21</v>
      </c>
      <c r="B528">
        <v>123</v>
      </c>
      <c r="C528" t="s">
        <v>2710</v>
      </c>
      <c r="D528" s="59">
        <v>0</v>
      </c>
      <c r="E528" s="59">
        <v>0</v>
      </c>
      <c r="F528" s="59">
        <v>0</v>
      </c>
    </row>
    <row r="529" spans="1:6" x14ac:dyDescent="0.25">
      <c r="A529">
        <v>22</v>
      </c>
      <c r="B529">
        <v>123</v>
      </c>
      <c r="C529" t="s">
        <v>2710</v>
      </c>
      <c r="D529" s="59">
        <v>-2.0370638987422214</v>
      </c>
      <c r="E529" s="59">
        <v>-6.4043055084538475E-3</v>
      </c>
      <c r="F529" s="59">
        <v>-3.8095422845270338E-3</v>
      </c>
    </row>
    <row r="530" spans="1:6" x14ac:dyDescent="0.25">
      <c r="A530">
        <v>23</v>
      </c>
      <c r="B530">
        <v>123</v>
      </c>
      <c r="C530" t="s">
        <v>2710</v>
      </c>
      <c r="D530" s="59">
        <v>-0.721064531585905</v>
      </c>
      <c r="E530" s="59">
        <v>-1.3484074939069075E-2</v>
      </c>
      <c r="F530" s="59">
        <v>-1.4772004089790751E-3</v>
      </c>
    </row>
    <row r="531" spans="1:6" x14ac:dyDescent="0.25">
      <c r="A531">
        <v>1</v>
      </c>
      <c r="B531">
        <v>124</v>
      </c>
      <c r="C531" t="s">
        <v>2710</v>
      </c>
      <c r="D531" s="59">
        <v>0</v>
      </c>
      <c r="E531" s="59">
        <v>0</v>
      </c>
      <c r="F531" s="59">
        <v>0</v>
      </c>
    </row>
    <row r="532" spans="1:6" x14ac:dyDescent="0.25">
      <c r="A532">
        <v>2</v>
      </c>
      <c r="B532">
        <v>124</v>
      </c>
      <c r="C532" t="s">
        <v>2710</v>
      </c>
      <c r="D532" s="59">
        <v>14.285387140668108</v>
      </c>
      <c r="E532" s="59">
        <v>-7.7213502657826172E-2</v>
      </c>
      <c r="F532" s="59">
        <v>1.3157852592187975E-2</v>
      </c>
    </row>
    <row r="533" spans="1:6" x14ac:dyDescent="0.25">
      <c r="A533">
        <v>3</v>
      </c>
      <c r="B533">
        <v>124</v>
      </c>
      <c r="C533" t="s">
        <v>2710</v>
      </c>
      <c r="D533" s="59">
        <v>21.233658801836505</v>
      </c>
      <c r="E533" s="59">
        <v>-8.650177041295444E-2</v>
      </c>
      <c r="F533" s="59">
        <v>1.4644001888937285E-2</v>
      </c>
    </row>
    <row r="534" spans="1:6" x14ac:dyDescent="0.25">
      <c r="A534">
        <v>4</v>
      </c>
      <c r="B534">
        <v>124</v>
      </c>
      <c r="C534" t="s">
        <v>2710</v>
      </c>
      <c r="D534" s="59">
        <v>28.870754080910213</v>
      </c>
      <c r="E534" s="59">
        <v>-8.5778001071197651E-2</v>
      </c>
      <c r="F534" s="59">
        <v>1.5778341493515483E-2</v>
      </c>
    </row>
    <row r="535" spans="1:6" x14ac:dyDescent="0.25">
      <c r="A535">
        <v>5</v>
      </c>
      <c r="B535">
        <v>124</v>
      </c>
      <c r="C535" t="s">
        <v>2710</v>
      </c>
      <c r="D535" s="59">
        <v>37.04939142990056</v>
      </c>
      <c r="E535" s="59">
        <v>-8.4305439188631509E-2</v>
      </c>
      <c r="F535" s="59">
        <v>1.6646741300213284E-2</v>
      </c>
    </row>
    <row r="536" spans="1:6" x14ac:dyDescent="0.25">
      <c r="A536">
        <v>6</v>
      </c>
      <c r="B536">
        <v>124</v>
      </c>
      <c r="C536" t="s">
        <v>2710</v>
      </c>
      <c r="D536" s="59">
        <v>46.258891303391351</v>
      </c>
      <c r="E536" s="59">
        <v>-25.712896486855144</v>
      </c>
      <c r="F536" s="59">
        <v>1.5780960377199778E-2</v>
      </c>
    </row>
    <row r="537" spans="1:6" x14ac:dyDescent="0.25">
      <c r="A537">
        <v>7</v>
      </c>
      <c r="B537">
        <v>124</v>
      </c>
      <c r="C537" t="s">
        <v>2710</v>
      </c>
      <c r="D537" s="59">
        <v>48.884021608470306</v>
      </c>
      <c r="E537" s="59">
        <v>-33.043936117335996</v>
      </c>
      <c r="F537" s="59">
        <v>1.5349418320818514E-2</v>
      </c>
    </row>
    <row r="538" spans="1:6" x14ac:dyDescent="0.25">
      <c r="A538">
        <v>8</v>
      </c>
      <c r="B538">
        <v>124</v>
      </c>
      <c r="C538" t="s">
        <v>2710</v>
      </c>
      <c r="D538" s="59">
        <v>51.408069285905334</v>
      </c>
      <c r="E538" s="59">
        <v>-40.135519409603795</v>
      </c>
      <c r="F538" s="59">
        <v>1.4706812096866114E-2</v>
      </c>
    </row>
    <row r="539" spans="1:6" x14ac:dyDescent="0.25">
      <c r="A539">
        <v>9</v>
      </c>
      <c r="B539">
        <v>124</v>
      </c>
      <c r="C539" t="s">
        <v>2710</v>
      </c>
      <c r="D539" s="59">
        <v>57.009537191978517</v>
      </c>
      <c r="E539" s="59">
        <v>-55.896652730882749</v>
      </c>
      <c r="F539" s="59">
        <v>4.6270134753240225E-3</v>
      </c>
    </row>
    <row r="540" spans="1:6" x14ac:dyDescent="0.25">
      <c r="A540">
        <v>10</v>
      </c>
      <c r="B540">
        <v>124</v>
      </c>
      <c r="C540" t="s">
        <v>2710</v>
      </c>
      <c r="D540" s="59">
        <v>53.973198013272473</v>
      </c>
      <c r="E540" s="59">
        <v>-47.391525246277396</v>
      </c>
      <c r="F540" s="59">
        <v>-1.2896458138390954E-2</v>
      </c>
    </row>
    <row r="541" spans="1:6" x14ac:dyDescent="0.25">
      <c r="A541">
        <v>11</v>
      </c>
      <c r="B541">
        <v>124</v>
      </c>
      <c r="C541" t="s">
        <v>2710</v>
      </c>
      <c r="D541" s="59">
        <v>40.786202786505513</v>
      </c>
      <c r="E541" s="59">
        <v>-10.364953668000418</v>
      </c>
      <c r="F541" s="59">
        <v>-2.0351672076301897E-2</v>
      </c>
    </row>
    <row r="542" spans="1:6" x14ac:dyDescent="0.25">
      <c r="A542">
        <v>12</v>
      </c>
      <c r="B542">
        <v>124</v>
      </c>
      <c r="C542" t="s">
        <v>2710</v>
      </c>
      <c r="D542" s="59">
        <v>53.980339968963165</v>
      </c>
      <c r="E542" s="59">
        <v>26.737944428301251</v>
      </c>
      <c r="F542" s="59">
        <v>-1.4899891503082808E-2</v>
      </c>
    </row>
    <row r="543" spans="1:6" x14ac:dyDescent="0.25">
      <c r="A543">
        <v>13</v>
      </c>
      <c r="B543">
        <v>124</v>
      </c>
      <c r="C543" t="s">
        <v>2710</v>
      </c>
      <c r="D543" s="59">
        <v>60.03530070860397</v>
      </c>
      <c r="E543" s="59">
        <v>43.818159223091875</v>
      </c>
      <c r="F543" s="59">
        <v>-1.3027495826660298E-3</v>
      </c>
    </row>
    <row r="544" spans="1:6" x14ac:dyDescent="0.25">
      <c r="A544">
        <v>14</v>
      </c>
      <c r="B544">
        <v>124</v>
      </c>
      <c r="C544" t="s">
        <v>2710</v>
      </c>
      <c r="D544" s="59">
        <v>57.412084424085691</v>
      </c>
      <c r="E544" s="59">
        <v>36.534230878308236</v>
      </c>
      <c r="F544" s="59">
        <v>1.0708003404272678E-2</v>
      </c>
    </row>
    <row r="545" spans="1:6" x14ac:dyDescent="0.25">
      <c r="A545">
        <v>15</v>
      </c>
      <c r="B545">
        <v>124</v>
      </c>
      <c r="C545" t="s">
        <v>2710</v>
      </c>
      <c r="D545" s="59">
        <v>55.485424839162363</v>
      </c>
      <c r="E545" s="59">
        <v>31.139650682034063</v>
      </c>
      <c r="F545" s="59">
        <v>1.2202246850747877E-2</v>
      </c>
    </row>
    <row r="546" spans="1:6" x14ac:dyDescent="0.25">
      <c r="A546">
        <v>16</v>
      </c>
      <c r="B546">
        <v>124</v>
      </c>
      <c r="C546" t="s">
        <v>2710</v>
      </c>
      <c r="D546" s="59">
        <v>53.323446805024538</v>
      </c>
      <c r="E546" s="59">
        <v>25.070879492535184</v>
      </c>
      <c r="F546" s="59">
        <v>1.3507067083840363E-2</v>
      </c>
    </row>
    <row r="547" spans="1:6" x14ac:dyDescent="0.25">
      <c r="A547">
        <v>17</v>
      </c>
      <c r="B547">
        <v>124</v>
      </c>
      <c r="C547" t="s">
        <v>2710</v>
      </c>
      <c r="D547" s="59">
        <v>44.395329643985391</v>
      </c>
      <c r="E547" s="59">
        <v>1.0155766032080155E-2</v>
      </c>
      <c r="F547" s="59">
        <v>1.5902498563667593E-2</v>
      </c>
    </row>
    <row r="548" spans="1:6" x14ac:dyDescent="0.25">
      <c r="A548">
        <v>18</v>
      </c>
      <c r="B548">
        <v>124</v>
      </c>
      <c r="C548" t="s">
        <v>2710</v>
      </c>
      <c r="D548" s="59">
        <v>36.468138245576512</v>
      </c>
      <c r="E548" s="59">
        <v>3.4057921785475148E-3</v>
      </c>
      <c r="F548" s="59">
        <v>1.5758151263118064E-2</v>
      </c>
    </row>
    <row r="549" spans="1:6" x14ac:dyDescent="0.25">
      <c r="A549">
        <v>19</v>
      </c>
      <c r="B549">
        <v>124</v>
      </c>
      <c r="C549" t="s">
        <v>2710</v>
      </c>
      <c r="D549" s="59">
        <v>28.630963145333023</v>
      </c>
      <c r="E549" s="59">
        <v>-2.5713044195983109E-4</v>
      </c>
      <c r="F549" s="59">
        <v>1.5569598872198134E-2</v>
      </c>
    </row>
    <row r="550" spans="1:6" x14ac:dyDescent="0.25">
      <c r="A550">
        <v>20</v>
      </c>
      <c r="B550">
        <v>124</v>
      </c>
      <c r="C550" t="s">
        <v>2710</v>
      </c>
      <c r="D550" s="59">
        <v>20.942087695326745</v>
      </c>
      <c r="E550" s="59">
        <v>-4.4120795984013694E-4</v>
      </c>
      <c r="F550" s="59">
        <v>1.5119756549588033E-2</v>
      </c>
    </row>
    <row r="551" spans="1:6" x14ac:dyDescent="0.25">
      <c r="A551">
        <v>21</v>
      </c>
      <c r="B551">
        <v>124</v>
      </c>
      <c r="C551" t="s">
        <v>2710</v>
      </c>
      <c r="D551" s="59">
        <v>0</v>
      </c>
      <c r="E551" s="59">
        <v>0</v>
      </c>
      <c r="F551" s="59">
        <v>0</v>
      </c>
    </row>
    <row r="552" spans="1:6" x14ac:dyDescent="0.25">
      <c r="A552">
        <v>22</v>
      </c>
      <c r="B552">
        <v>124</v>
      </c>
      <c r="C552" t="s">
        <v>2710</v>
      </c>
      <c r="D552" s="59">
        <v>1.2108392321667782</v>
      </c>
      <c r="E552" s="59">
        <v>-1.941653549676458E-2</v>
      </c>
      <c r="F552" s="59">
        <v>2.456749810140259E-3</v>
      </c>
    </row>
    <row r="553" spans="1:6" x14ac:dyDescent="0.25">
      <c r="A553">
        <v>23</v>
      </c>
      <c r="B553">
        <v>124</v>
      </c>
      <c r="C553" t="s">
        <v>2710</v>
      </c>
      <c r="D553" s="59">
        <v>2.526838599312859</v>
      </c>
      <c r="E553" s="59">
        <v>-4.71844950724205E-4</v>
      </c>
      <c r="F553" s="59">
        <v>4.7890916856699571E-3</v>
      </c>
    </row>
    <row r="554" spans="1:6" x14ac:dyDescent="0.25">
      <c r="A554">
        <v>1</v>
      </c>
      <c r="B554">
        <v>125</v>
      </c>
      <c r="C554" t="s">
        <v>2710</v>
      </c>
      <c r="D554" s="59">
        <v>0</v>
      </c>
      <c r="E554" s="59">
        <v>0</v>
      </c>
      <c r="F554" s="59">
        <v>0</v>
      </c>
    </row>
    <row r="555" spans="1:6" x14ac:dyDescent="0.25">
      <c r="A555">
        <v>2</v>
      </c>
      <c r="B555">
        <v>125</v>
      </c>
      <c r="C555" t="s">
        <v>2710</v>
      </c>
      <c r="D555" s="59">
        <v>-16.600490468146152</v>
      </c>
      <c r="E555" s="59">
        <v>-0.1406295758550607</v>
      </c>
      <c r="F555" s="59">
        <v>-6.4163306015043615E-3</v>
      </c>
    </row>
    <row r="556" spans="1:6" x14ac:dyDescent="0.25">
      <c r="A556">
        <v>3</v>
      </c>
      <c r="B556">
        <v>125</v>
      </c>
      <c r="C556" t="s">
        <v>2710</v>
      </c>
      <c r="D556" s="59">
        <v>-19.360009790925091</v>
      </c>
      <c r="E556" s="59">
        <v>-0.15774226703723415</v>
      </c>
      <c r="F556" s="59">
        <v>-4.463796534202885E-3</v>
      </c>
    </row>
    <row r="557" spans="1:6" x14ac:dyDescent="0.25">
      <c r="A557">
        <v>4</v>
      </c>
      <c r="B557">
        <v>125</v>
      </c>
      <c r="C557" t="s">
        <v>2710</v>
      </c>
      <c r="D557" s="59">
        <v>-21.086411280208441</v>
      </c>
      <c r="E557" s="59">
        <v>-0.14841372875210002</v>
      </c>
      <c r="F557" s="59">
        <v>-2.6440081340578531E-3</v>
      </c>
    </row>
    <row r="558" spans="1:6" x14ac:dyDescent="0.25">
      <c r="A558">
        <v>5</v>
      </c>
      <c r="B558">
        <v>125</v>
      </c>
      <c r="C558" t="s">
        <v>2710</v>
      </c>
      <c r="D558" s="59">
        <v>-21.944032403323405</v>
      </c>
      <c r="E558" s="59">
        <v>-0.13149082919660818</v>
      </c>
      <c r="F558" s="59">
        <v>-1.2508593023159464E-3</v>
      </c>
    </row>
    <row r="559" spans="1:6" x14ac:dyDescent="0.25">
      <c r="A559">
        <v>6</v>
      </c>
      <c r="B559">
        <v>125</v>
      </c>
      <c r="C559" t="s">
        <v>2710</v>
      </c>
      <c r="D559" s="59">
        <v>-22.94368163361731</v>
      </c>
      <c r="E559" s="59">
        <v>3.0752342298908517</v>
      </c>
      <c r="F559" s="59">
        <v>2.1985922204084628E-3</v>
      </c>
    </row>
    <row r="560" spans="1:6" x14ac:dyDescent="0.25">
      <c r="A560">
        <v>7</v>
      </c>
      <c r="B560">
        <v>125</v>
      </c>
      <c r="C560" t="s">
        <v>2710</v>
      </c>
      <c r="D560" s="59">
        <v>-22.399372129054989</v>
      </c>
      <c r="E560" s="59">
        <v>1.6151462057676285</v>
      </c>
      <c r="F560" s="59">
        <v>4.1213878338381962E-3</v>
      </c>
    </row>
    <row r="561" spans="1:6" x14ac:dyDescent="0.25">
      <c r="A561">
        <v>8</v>
      </c>
      <c r="B561">
        <v>125</v>
      </c>
      <c r="C561" t="s">
        <v>2710</v>
      </c>
      <c r="D561" s="59">
        <v>-21.558683631368176</v>
      </c>
      <c r="E561" s="59">
        <v>-0.80331758121674968</v>
      </c>
      <c r="F561" s="59">
        <v>6.0263697920840765E-3</v>
      </c>
    </row>
    <row r="562" spans="1:6" x14ac:dyDescent="0.25">
      <c r="A562">
        <v>9</v>
      </c>
      <c r="B562">
        <v>125</v>
      </c>
      <c r="C562" t="s">
        <v>2710</v>
      </c>
      <c r="D562" s="59">
        <v>-16.218436301150003</v>
      </c>
      <c r="E562" s="59">
        <v>-16.139892724536868</v>
      </c>
      <c r="F562" s="59">
        <v>1.1692995814498735E-2</v>
      </c>
    </row>
    <row r="563" spans="1:6" x14ac:dyDescent="0.25">
      <c r="A563">
        <v>10</v>
      </c>
      <c r="B563">
        <v>125</v>
      </c>
      <c r="C563" t="s">
        <v>2710</v>
      </c>
      <c r="D563" s="59">
        <v>-9.4135846404124397</v>
      </c>
      <c r="E563" s="59">
        <v>-35.674216774827691</v>
      </c>
      <c r="F563" s="59">
        <v>6.6531558848810842E-3</v>
      </c>
    </row>
    <row r="564" spans="1:6" x14ac:dyDescent="0.25">
      <c r="A564">
        <v>11</v>
      </c>
      <c r="B564">
        <v>125</v>
      </c>
      <c r="C564" t="s">
        <v>2710</v>
      </c>
      <c r="D564" s="59">
        <v>-6.8128101703244237</v>
      </c>
      <c r="E564" s="59">
        <v>-43.352969814925444</v>
      </c>
      <c r="F564" s="59">
        <v>6.0156165196609025E-3</v>
      </c>
    </row>
    <row r="565" spans="1:6" x14ac:dyDescent="0.25">
      <c r="A565">
        <v>12</v>
      </c>
      <c r="B565">
        <v>125</v>
      </c>
      <c r="C565" t="s">
        <v>2710</v>
      </c>
      <c r="D565" s="59">
        <v>-9.4718032846292743</v>
      </c>
      <c r="E565" s="59">
        <v>-50.451507646972743</v>
      </c>
      <c r="F565" s="59">
        <v>-1.2779945702389669E-3</v>
      </c>
    </row>
    <row r="566" spans="1:6" x14ac:dyDescent="0.25">
      <c r="A566">
        <v>13</v>
      </c>
      <c r="B566">
        <v>125</v>
      </c>
      <c r="C566" t="s">
        <v>2710</v>
      </c>
      <c r="D566" s="59">
        <v>-4.2472778542951</v>
      </c>
      <c r="E566" s="59">
        <v>-35.354953773681501</v>
      </c>
      <c r="F566" s="59">
        <v>-1.2766798631668044E-2</v>
      </c>
    </row>
    <row r="567" spans="1:6" x14ac:dyDescent="0.25">
      <c r="A567">
        <v>14</v>
      </c>
      <c r="B567">
        <v>125</v>
      </c>
      <c r="C567" t="s">
        <v>2710</v>
      </c>
      <c r="D567" s="59">
        <v>2.8698681690825478</v>
      </c>
      <c r="E567" s="59">
        <v>-15.023332105799778</v>
      </c>
      <c r="F567" s="59">
        <v>-1.105698767523145E-2</v>
      </c>
    </row>
    <row r="568" spans="1:6" x14ac:dyDescent="0.25">
      <c r="A568">
        <v>15</v>
      </c>
      <c r="B568">
        <v>125</v>
      </c>
      <c r="C568" t="s">
        <v>2710</v>
      </c>
      <c r="D568" s="59">
        <v>4.5803585050148508</v>
      </c>
      <c r="E568" s="59">
        <v>-10.162093879343139</v>
      </c>
      <c r="F568" s="59">
        <v>-9.4457496440975234E-3</v>
      </c>
    </row>
    <row r="569" spans="1:6" x14ac:dyDescent="0.25">
      <c r="A569">
        <v>16</v>
      </c>
      <c r="B569">
        <v>125</v>
      </c>
      <c r="C569" t="s">
        <v>2710</v>
      </c>
      <c r="D569" s="59">
        <v>6.0405965636312207</v>
      </c>
      <c r="E569" s="59">
        <v>-6.14291551859601</v>
      </c>
      <c r="F569" s="59">
        <v>-7.7369509401388785E-3</v>
      </c>
    </row>
    <row r="570" spans="1:6" x14ac:dyDescent="0.25">
      <c r="A570">
        <v>17</v>
      </c>
      <c r="B570">
        <v>125</v>
      </c>
      <c r="C570" t="s">
        <v>2710</v>
      </c>
      <c r="D570" s="59">
        <v>8.3404984360774712</v>
      </c>
      <c r="E570" s="59">
        <v>-0.15847159698491084</v>
      </c>
      <c r="F570" s="59">
        <v>-4.6914946621602546E-3</v>
      </c>
    </row>
    <row r="571" spans="1:6" x14ac:dyDescent="0.25">
      <c r="A571">
        <v>18</v>
      </c>
      <c r="B571">
        <v>125</v>
      </c>
      <c r="C571" t="s">
        <v>2710</v>
      </c>
      <c r="D571" s="59">
        <v>10.407185587011869</v>
      </c>
      <c r="E571" s="59">
        <v>-0.17541146954558154</v>
      </c>
      <c r="F571" s="59">
        <v>-3.0171335812858744E-3</v>
      </c>
    </row>
    <row r="572" spans="1:6" x14ac:dyDescent="0.25">
      <c r="A572">
        <v>19</v>
      </c>
      <c r="B572">
        <v>125</v>
      </c>
      <c r="C572" t="s">
        <v>2710</v>
      </c>
      <c r="D572" s="59">
        <v>11.429725838636728</v>
      </c>
      <c r="E572" s="59">
        <v>-0.1847494606200937</v>
      </c>
      <c r="F572" s="59">
        <v>-8.3001415570454085E-4</v>
      </c>
    </row>
    <row r="573" spans="1:6" x14ac:dyDescent="0.25">
      <c r="A573">
        <v>20</v>
      </c>
      <c r="B573">
        <v>125</v>
      </c>
      <c r="C573" t="s">
        <v>2710</v>
      </c>
      <c r="D573" s="59">
        <v>11.194668185666227</v>
      </c>
      <c r="E573" s="59">
        <v>-0.16467053915905328</v>
      </c>
      <c r="F573" s="59">
        <v>1.6122946121778642E-3</v>
      </c>
    </row>
    <row r="574" spans="1:6" x14ac:dyDescent="0.25">
      <c r="A574">
        <v>21</v>
      </c>
      <c r="B574">
        <v>125</v>
      </c>
      <c r="C574" t="s">
        <v>2710</v>
      </c>
      <c r="D574" s="59">
        <v>0</v>
      </c>
      <c r="E574" s="59">
        <v>0</v>
      </c>
      <c r="F574" s="59">
        <v>0</v>
      </c>
    </row>
    <row r="575" spans="1:6" x14ac:dyDescent="0.25">
      <c r="A575">
        <v>22</v>
      </c>
      <c r="B575">
        <v>125</v>
      </c>
      <c r="C575" t="s">
        <v>2710</v>
      </c>
      <c r="D575" s="59">
        <v>-3.0071008125257661</v>
      </c>
      <c r="E575" s="59">
        <v>-3.5065382350837365E-2</v>
      </c>
      <c r="F575" s="59">
        <v>-5.3824010034174957E-3</v>
      </c>
    </row>
    <row r="576" spans="1:6" x14ac:dyDescent="0.25">
      <c r="A576">
        <v>23</v>
      </c>
      <c r="B576">
        <v>125</v>
      </c>
      <c r="C576" t="s">
        <v>2710</v>
      </c>
      <c r="D576" s="59">
        <v>2.517326111949731</v>
      </c>
      <c r="E576" s="59">
        <v>-4.0997842908565757E-2</v>
      </c>
      <c r="F576" s="59">
        <v>4.4028516022647981E-3</v>
      </c>
    </row>
    <row r="577" spans="1:6" x14ac:dyDescent="0.25">
      <c r="A577">
        <v>1</v>
      </c>
      <c r="B577">
        <v>126</v>
      </c>
      <c r="C577" t="s">
        <v>2710</v>
      </c>
      <c r="D577" s="59">
        <v>0</v>
      </c>
      <c r="E577" s="59">
        <v>0</v>
      </c>
      <c r="F577" s="59">
        <v>0</v>
      </c>
    </row>
    <row r="578" spans="1:6" x14ac:dyDescent="0.25">
      <c r="A578">
        <v>2</v>
      </c>
      <c r="B578">
        <v>126</v>
      </c>
      <c r="C578" t="s">
        <v>2710</v>
      </c>
      <c r="D578" s="59">
        <v>-8.0397630408777321</v>
      </c>
      <c r="E578" s="59">
        <v>-0.13035443152880238</v>
      </c>
      <c r="F578" s="59">
        <v>-6.1280164283918298E-4</v>
      </c>
    </row>
    <row r="579" spans="1:6" x14ac:dyDescent="0.25">
      <c r="A579">
        <v>3</v>
      </c>
      <c r="B579">
        <v>126</v>
      </c>
      <c r="C579" t="s">
        <v>2710</v>
      </c>
      <c r="D579" s="59">
        <v>-7.8820947802765273</v>
      </c>
      <c r="E579" s="59">
        <v>-0.14619935137274392</v>
      </c>
      <c r="F579" s="59">
        <v>1.36723956254239E-3</v>
      </c>
    </row>
    <row r="580" spans="1:6" x14ac:dyDescent="0.25">
      <c r="A580">
        <v>4</v>
      </c>
      <c r="B580">
        <v>126</v>
      </c>
      <c r="C580" t="s">
        <v>2710</v>
      </c>
      <c r="D580" s="59">
        <v>-6.7086133662393763</v>
      </c>
      <c r="E580" s="59">
        <v>-0.13855136834132706</v>
      </c>
      <c r="F580" s="59">
        <v>3.1307414404997619E-3</v>
      </c>
    </row>
    <row r="581" spans="1:6" x14ac:dyDescent="0.25">
      <c r="A581">
        <v>5</v>
      </c>
      <c r="B581">
        <v>126</v>
      </c>
      <c r="C581" t="s">
        <v>2710</v>
      </c>
      <c r="D581" s="59">
        <v>-4.6932231856948778</v>
      </c>
      <c r="E581" s="59">
        <v>-0.12464599852066033</v>
      </c>
      <c r="F581" s="59">
        <v>4.4807998213836232E-3</v>
      </c>
    </row>
    <row r="582" spans="1:6" x14ac:dyDescent="0.25">
      <c r="A582">
        <v>6</v>
      </c>
      <c r="B582">
        <v>126</v>
      </c>
      <c r="C582" t="s">
        <v>2710</v>
      </c>
      <c r="D582" s="59">
        <v>-2.4696731645204686</v>
      </c>
      <c r="E582" s="59">
        <v>-5.9870979831905764</v>
      </c>
      <c r="F582" s="59">
        <v>6.9311394577409504E-3</v>
      </c>
    </row>
    <row r="583" spans="1:6" x14ac:dyDescent="0.25">
      <c r="A583">
        <v>7</v>
      </c>
      <c r="B583">
        <v>126</v>
      </c>
      <c r="C583" t="s">
        <v>2710</v>
      </c>
      <c r="D583" s="59">
        <v>-1.1753547136666427</v>
      </c>
      <c r="E583" s="59">
        <v>-9.5561198270030658</v>
      </c>
      <c r="F583" s="59">
        <v>8.3183236019868951E-3</v>
      </c>
    </row>
    <row r="584" spans="1:6" x14ac:dyDescent="0.25">
      <c r="A584">
        <v>8</v>
      </c>
      <c r="B584">
        <v>126</v>
      </c>
      <c r="C584" t="s">
        <v>2710</v>
      </c>
      <c r="D584" s="59">
        <v>0.32266956070566799</v>
      </c>
      <c r="E584" s="59">
        <v>-13.808900615797082</v>
      </c>
      <c r="F584" s="59">
        <v>9.6272708144931572E-3</v>
      </c>
    </row>
    <row r="585" spans="1:6" x14ac:dyDescent="0.25">
      <c r="A585">
        <v>9</v>
      </c>
      <c r="B585">
        <v>126</v>
      </c>
      <c r="C585" t="s">
        <v>2710</v>
      </c>
      <c r="D585" s="59">
        <v>6.4616164830638478</v>
      </c>
      <c r="E585" s="59">
        <v>-31.323234954078252</v>
      </c>
      <c r="F585" s="59">
        <v>1.1043101279243604E-2</v>
      </c>
    </row>
    <row r="586" spans="1:6" x14ac:dyDescent="0.25">
      <c r="A586">
        <v>10</v>
      </c>
      <c r="B586">
        <v>126</v>
      </c>
      <c r="C586" t="s">
        <v>2710</v>
      </c>
      <c r="D586" s="59">
        <v>11.091874237822514</v>
      </c>
      <c r="E586" s="59">
        <v>-44.66945158988554</v>
      </c>
      <c r="F586" s="59">
        <v>1.2826822584782972E-3</v>
      </c>
    </row>
    <row r="587" spans="1:6" x14ac:dyDescent="0.25">
      <c r="A587">
        <v>11</v>
      </c>
      <c r="B587">
        <v>126</v>
      </c>
      <c r="C587" t="s">
        <v>2710</v>
      </c>
      <c r="D587" s="59">
        <v>8.8672171909921929</v>
      </c>
      <c r="E587" s="59">
        <v>-38.775128947284571</v>
      </c>
      <c r="F587" s="59">
        <v>-1.8611494656099268E-3</v>
      </c>
    </row>
    <row r="588" spans="1:6" x14ac:dyDescent="0.25">
      <c r="A588">
        <v>12</v>
      </c>
      <c r="B588">
        <v>126</v>
      </c>
      <c r="C588" t="s">
        <v>2710</v>
      </c>
      <c r="D588" s="59">
        <v>11.131114786618472</v>
      </c>
      <c r="E588" s="59">
        <v>-32.053429168588309</v>
      </c>
      <c r="F588" s="59">
        <v>-6.2557617100702477E-3</v>
      </c>
    </row>
    <row r="589" spans="1:6" x14ac:dyDescent="0.25">
      <c r="A589">
        <v>13</v>
      </c>
      <c r="B589">
        <v>126</v>
      </c>
      <c r="C589" t="s">
        <v>2710</v>
      </c>
      <c r="D589" s="59">
        <v>17.647649551564005</v>
      </c>
      <c r="E589" s="59">
        <v>-13.384564816364154</v>
      </c>
      <c r="F589" s="59">
        <v>-1.1078229753878037E-2</v>
      </c>
    </row>
    <row r="590" spans="1:6" x14ac:dyDescent="0.25">
      <c r="A590">
        <v>14</v>
      </c>
      <c r="B590">
        <v>126</v>
      </c>
      <c r="C590" t="s">
        <v>2710</v>
      </c>
      <c r="D590" s="59">
        <v>22.587594168264808</v>
      </c>
      <c r="E590" s="59">
        <v>0.79403982731876965</v>
      </c>
      <c r="F590" s="59">
        <v>-5.2497974893316451E-3</v>
      </c>
    </row>
    <row r="591" spans="1:6" x14ac:dyDescent="0.25">
      <c r="A591">
        <v>15</v>
      </c>
      <c r="B591">
        <v>126</v>
      </c>
      <c r="C591" t="s">
        <v>2710</v>
      </c>
      <c r="D591" s="59">
        <v>23.302694700521943</v>
      </c>
      <c r="E591" s="59">
        <v>2.8541847252427486</v>
      </c>
      <c r="F591" s="59">
        <v>-3.3839300147148078E-3</v>
      </c>
    </row>
    <row r="592" spans="1:6" x14ac:dyDescent="0.25">
      <c r="A592">
        <v>16</v>
      </c>
      <c r="B592">
        <v>126</v>
      </c>
      <c r="C592" t="s">
        <v>2710</v>
      </c>
      <c r="D592" s="59">
        <v>23.72624334304621</v>
      </c>
      <c r="E592" s="59">
        <v>3.9788874518203423</v>
      </c>
      <c r="F592" s="59">
        <v>-1.5081126045547169E-3</v>
      </c>
    </row>
    <row r="593" spans="1:6" x14ac:dyDescent="0.25">
      <c r="A593">
        <v>17</v>
      </c>
      <c r="B593">
        <v>126</v>
      </c>
      <c r="C593" t="s">
        <v>2710</v>
      </c>
      <c r="D593" s="59">
        <v>22.401006344594869</v>
      </c>
      <c r="E593" s="59">
        <v>-0.12048194903238163</v>
      </c>
      <c r="F593" s="59">
        <v>1.8569473984843213E-3</v>
      </c>
    </row>
    <row r="594" spans="1:6" x14ac:dyDescent="0.25">
      <c r="A594">
        <v>18</v>
      </c>
      <c r="B594">
        <v>126</v>
      </c>
      <c r="C594" t="s">
        <v>2710</v>
      </c>
      <c r="D594" s="59">
        <v>21.256926119179461</v>
      </c>
      <c r="E594" s="59">
        <v>-0.1368478541549199</v>
      </c>
      <c r="F594" s="59">
        <v>3.1505865555237892E-3</v>
      </c>
    </row>
    <row r="595" spans="1:6" x14ac:dyDescent="0.25">
      <c r="A595">
        <v>19</v>
      </c>
      <c r="B595">
        <v>126</v>
      </c>
      <c r="C595" t="s">
        <v>2710</v>
      </c>
      <c r="D595" s="59">
        <v>19.306120671781009</v>
      </c>
      <c r="E595" s="59">
        <v>-0.14586618508408741</v>
      </c>
      <c r="F595" s="59">
        <v>4.8403913188882937E-3</v>
      </c>
    </row>
    <row r="596" spans="1:6" x14ac:dyDescent="0.25">
      <c r="A596">
        <v>20</v>
      </c>
      <c r="B596">
        <v>126</v>
      </c>
      <c r="C596" t="s">
        <v>2710</v>
      </c>
      <c r="D596" s="59">
        <v>16.397780398482237</v>
      </c>
      <c r="E596" s="59">
        <v>-0.13005785726627567</v>
      </c>
      <c r="F596" s="59">
        <v>6.6427224931063528E-3</v>
      </c>
    </row>
    <row r="597" spans="1:6" x14ac:dyDescent="0.25">
      <c r="A597">
        <v>21</v>
      </c>
      <c r="B597">
        <v>126</v>
      </c>
      <c r="C597" t="s">
        <v>2710</v>
      </c>
      <c r="D597" s="59">
        <v>0</v>
      </c>
      <c r="E597" s="59">
        <v>0</v>
      </c>
      <c r="F597" s="59">
        <v>0</v>
      </c>
    </row>
    <row r="598" spans="1:6" x14ac:dyDescent="0.25">
      <c r="A598">
        <v>22</v>
      </c>
      <c r="B598">
        <v>126</v>
      </c>
      <c r="C598" t="s">
        <v>2710</v>
      </c>
      <c r="D598" s="59">
        <v>-1.9061759417878634</v>
      </c>
      <c r="E598" s="59">
        <v>-3.2529839674379377E-2</v>
      </c>
      <c r="F598" s="59">
        <v>-3.3172923743821706E-3</v>
      </c>
    </row>
    <row r="599" spans="1:6" x14ac:dyDescent="0.25">
      <c r="A599">
        <v>23</v>
      </c>
      <c r="B599">
        <v>126</v>
      </c>
      <c r="C599" t="s">
        <v>2710</v>
      </c>
      <c r="D599" s="59">
        <v>2.9154334554748882</v>
      </c>
      <c r="E599" s="59">
        <v>-3.2456655622108338E-2</v>
      </c>
      <c r="F599" s="59">
        <v>5.2298777861481309E-3</v>
      </c>
    </row>
    <row r="600" spans="1:6" x14ac:dyDescent="0.25">
      <c r="A600">
        <v>1</v>
      </c>
      <c r="B600">
        <v>127</v>
      </c>
      <c r="C600" t="s">
        <v>2710</v>
      </c>
      <c r="D600" s="59">
        <v>0</v>
      </c>
      <c r="E600" s="59">
        <v>0</v>
      </c>
      <c r="F600" s="59">
        <v>0</v>
      </c>
    </row>
    <row r="601" spans="1:6" x14ac:dyDescent="0.25">
      <c r="A601">
        <v>2</v>
      </c>
      <c r="B601">
        <v>127</v>
      </c>
      <c r="C601" t="s">
        <v>2710</v>
      </c>
      <c r="D601" s="59">
        <v>-21.803602680976521</v>
      </c>
      <c r="E601" s="59">
        <v>-0.10601689396236184</v>
      </c>
      <c r="F601" s="59">
        <v>-1.1446758482438205E-2</v>
      </c>
    </row>
    <row r="602" spans="1:6" x14ac:dyDescent="0.25">
      <c r="A602">
        <v>3</v>
      </c>
      <c r="B602">
        <v>127</v>
      </c>
      <c r="C602" t="s">
        <v>2710</v>
      </c>
      <c r="D602" s="59">
        <v>-27.236404624085992</v>
      </c>
      <c r="E602" s="59">
        <v>-0.11885899150131786</v>
      </c>
      <c r="F602" s="59">
        <v>-1.0134202008799302E-2</v>
      </c>
    </row>
    <row r="603" spans="1:6" x14ac:dyDescent="0.25">
      <c r="A603">
        <v>4</v>
      </c>
      <c r="B603">
        <v>127</v>
      </c>
      <c r="C603" t="s">
        <v>2710</v>
      </c>
      <c r="D603" s="59">
        <v>-31.936151812393987</v>
      </c>
      <c r="E603" s="59">
        <v>-0.10985011336151899</v>
      </c>
      <c r="F603" s="59">
        <v>-8.8117282708694046E-3</v>
      </c>
    </row>
    <row r="604" spans="1:6" x14ac:dyDescent="0.25">
      <c r="A604">
        <v>5</v>
      </c>
      <c r="B604">
        <v>127</v>
      </c>
      <c r="C604" t="s">
        <v>2710</v>
      </c>
      <c r="D604" s="59">
        <v>-36.00454031185923</v>
      </c>
      <c r="E604" s="59">
        <v>-9.3501181244142584E-2</v>
      </c>
      <c r="F604" s="59">
        <v>-7.7993013629610291E-3</v>
      </c>
    </row>
    <row r="605" spans="1:6" x14ac:dyDescent="0.25">
      <c r="A605">
        <v>6</v>
      </c>
      <c r="B605">
        <v>127</v>
      </c>
      <c r="C605" t="s">
        <v>2710</v>
      </c>
      <c r="D605" s="59">
        <v>-40.629328413051134</v>
      </c>
      <c r="E605" s="59">
        <v>13.19703720030874</v>
      </c>
      <c r="F605" s="59">
        <v>-4.030246115174641E-3</v>
      </c>
    </row>
    <row r="606" spans="1:6" x14ac:dyDescent="0.25">
      <c r="A606">
        <v>7</v>
      </c>
      <c r="B606">
        <v>127</v>
      </c>
      <c r="C606" t="s">
        <v>2710</v>
      </c>
      <c r="D606" s="59">
        <v>-41.121708324580617</v>
      </c>
      <c r="E606" s="59">
        <v>14.631424810354263</v>
      </c>
      <c r="F606" s="59">
        <v>-1.9404317955420062E-3</v>
      </c>
    </row>
    <row r="607" spans="1:6" x14ac:dyDescent="0.25">
      <c r="A607">
        <v>8</v>
      </c>
      <c r="B607">
        <v>127</v>
      </c>
      <c r="C607" t="s">
        <v>2710</v>
      </c>
      <c r="D607" s="59">
        <v>-41.276409630568388</v>
      </c>
      <c r="E607" s="59">
        <v>15.014054351900842</v>
      </c>
      <c r="F607" s="59">
        <v>2.1917960618898563E-4</v>
      </c>
    </row>
    <row r="608" spans="1:6" x14ac:dyDescent="0.25">
      <c r="A608">
        <v>9</v>
      </c>
      <c r="B608">
        <v>127</v>
      </c>
      <c r="C608" t="s">
        <v>2710</v>
      </c>
      <c r="D608" s="59">
        <v>-38.113363707021136</v>
      </c>
      <c r="E608" s="59">
        <v>5.8304962327629806</v>
      </c>
      <c r="F608" s="59">
        <v>1.0004426936722866E-2</v>
      </c>
    </row>
    <row r="609" spans="1:6" x14ac:dyDescent="0.25">
      <c r="A609">
        <v>10</v>
      </c>
      <c r="B609">
        <v>127</v>
      </c>
      <c r="C609" t="s">
        <v>2710</v>
      </c>
      <c r="D609" s="59">
        <v>-30.016502711663726</v>
      </c>
      <c r="E609" s="59">
        <v>-17.276138296484319</v>
      </c>
      <c r="F609" s="59">
        <v>1.1630923024718815E-2</v>
      </c>
    </row>
    <row r="610" spans="1:6" x14ac:dyDescent="0.25">
      <c r="A610">
        <v>11</v>
      </c>
      <c r="B610">
        <v>127</v>
      </c>
      <c r="C610" t="s">
        <v>2710</v>
      </c>
      <c r="D610" s="59">
        <v>-22.492837531644028</v>
      </c>
      <c r="E610" s="59">
        <v>-38.775128947327417</v>
      </c>
      <c r="F610" s="59">
        <v>1.3508416295911888E-2</v>
      </c>
    </row>
    <row r="611" spans="1:6" x14ac:dyDescent="0.25">
      <c r="A611">
        <v>12</v>
      </c>
      <c r="B611">
        <v>127</v>
      </c>
      <c r="C611" t="s">
        <v>2710</v>
      </c>
      <c r="D611" s="59">
        <v>-29.977262162866829</v>
      </c>
      <c r="E611" s="59">
        <v>-59.446742462072066</v>
      </c>
      <c r="F611" s="59">
        <v>4.0924790561577811E-3</v>
      </c>
    </row>
    <row r="612" spans="1:6" x14ac:dyDescent="0.25">
      <c r="A612">
        <v>13</v>
      </c>
      <c r="B612">
        <v>127</v>
      </c>
      <c r="C612" t="s">
        <v>2710</v>
      </c>
      <c r="D612" s="59">
        <v>-26.927330638503495</v>
      </c>
      <c r="E612" s="59">
        <v>-50.538296003242067</v>
      </c>
      <c r="F612" s="59">
        <v>-1.211690409642629E-2</v>
      </c>
    </row>
    <row r="613" spans="1:6" x14ac:dyDescent="0.25">
      <c r="A613">
        <v>14</v>
      </c>
      <c r="B613">
        <v>127</v>
      </c>
      <c r="C613" t="s">
        <v>2710</v>
      </c>
      <c r="D613" s="59">
        <v>-19.011485022980217</v>
      </c>
      <c r="E613" s="59">
        <v>-28.028915140383631</v>
      </c>
      <c r="F613" s="59">
        <v>-1.4657888697645062E-2</v>
      </c>
    </row>
    <row r="614" spans="1:6" x14ac:dyDescent="0.25">
      <c r="A614">
        <v>15</v>
      </c>
      <c r="B614">
        <v>127</v>
      </c>
      <c r="C614" t="s">
        <v>2710</v>
      </c>
      <c r="D614" s="59">
        <v>-16.64365891036184</v>
      </c>
      <c r="E614" s="59">
        <v>-21.333359912115682</v>
      </c>
      <c r="F614" s="59">
        <v>-1.3642685412248837E-2</v>
      </c>
    </row>
    <row r="615" spans="1:6" x14ac:dyDescent="0.25">
      <c r="A615">
        <v>16</v>
      </c>
      <c r="B615">
        <v>127</v>
      </c>
      <c r="C615" t="s">
        <v>2710</v>
      </c>
      <c r="D615" s="59">
        <v>-14.433411905453623</v>
      </c>
      <c r="E615" s="59">
        <v>-15.205247731678362</v>
      </c>
      <c r="F615" s="59">
        <v>-1.2469498177472945E-2</v>
      </c>
    </row>
    <row r="616" spans="1:6" x14ac:dyDescent="0.25">
      <c r="A616">
        <v>17</v>
      </c>
      <c r="B616">
        <v>127</v>
      </c>
      <c r="C616" t="s">
        <v>2710</v>
      </c>
      <c r="D616" s="59">
        <v>-8.9103107815385503</v>
      </c>
      <c r="E616" s="59">
        <v>-0.15162676630897509</v>
      </c>
      <c r="F616" s="59">
        <v>-1.0423153785860412E-2</v>
      </c>
    </row>
    <row r="617" spans="1:6" x14ac:dyDescent="0.25">
      <c r="A617">
        <v>18</v>
      </c>
      <c r="B617">
        <v>127</v>
      </c>
      <c r="C617" t="s">
        <v>2710</v>
      </c>
      <c r="D617" s="59">
        <v>-3.9706123269445661</v>
      </c>
      <c r="E617" s="59">
        <v>-0.16554910913484339</v>
      </c>
      <c r="F617" s="59">
        <v>-8.7918831558430749E-3</v>
      </c>
    </row>
    <row r="618" spans="1:6" x14ac:dyDescent="0.25">
      <c r="A618">
        <v>19</v>
      </c>
      <c r="B618">
        <v>127</v>
      </c>
      <c r="C618" t="s">
        <v>2710</v>
      </c>
      <c r="D618" s="59">
        <v>-4.8189171999715175E-2</v>
      </c>
      <c r="E618" s="59">
        <v>-0.17320654495565085</v>
      </c>
      <c r="F618" s="59">
        <v>-6.6610502524480112E-3</v>
      </c>
    </row>
    <row r="619" spans="1:6" x14ac:dyDescent="0.25">
      <c r="A619">
        <v>20</v>
      </c>
      <c r="B619">
        <v>127</v>
      </c>
      <c r="C619" t="s">
        <v>2710</v>
      </c>
      <c r="D619" s="59">
        <v>2.6339407584086065</v>
      </c>
      <c r="E619" s="59">
        <v>-0.15439539483283643</v>
      </c>
      <c r="F619" s="59">
        <v>-4.1912343464839364E-3</v>
      </c>
    </row>
    <row r="620" spans="1:6" x14ac:dyDescent="0.25">
      <c r="A620">
        <v>21</v>
      </c>
      <c r="B620">
        <v>127</v>
      </c>
      <c r="C620" t="s">
        <v>2710</v>
      </c>
      <c r="D620" s="59">
        <v>0</v>
      </c>
      <c r="E620" s="59">
        <v>0</v>
      </c>
      <c r="F620" s="59">
        <v>0</v>
      </c>
    </row>
    <row r="621" spans="1:6" x14ac:dyDescent="0.25">
      <c r="A621">
        <v>22</v>
      </c>
      <c r="B621">
        <v>127</v>
      </c>
      <c r="C621" t="s">
        <v>2710</v>
      </c>
      <c r="D621" s="59">
        <v>-3.4052081560535559</v>
      </c>
      <c r="E621" s="59">
        <v>-2.6524195064389806E-2</v>
      </c>
      <c r="F621" s="59">
        <v>-6.2094271873055357E-3</v>
      </c>
    </row>
    <row r="622" spans="1:6" x14ac:dyDescent="0.25">
      <c r="A622">
        <v>23</v>
      </c>
      <c r="B622">
        <v>127</v>
      </c>
      <c r="C622" t="s">
        <v>2710</v>
      </c>
      <c r="D622" s="59">
        <v>1.4164012412139204</v>
      </c>
      <c r="E622" s="59">
        <v>-3.846230023211366E-2</v>
      </c>
      <c r="F622" s="59">
        <v>2.3377429732331922E-3</v>
      </c>
    </row>
    <row r="623" spans="1:6" x14ac:dyDescent="0.25">
      <c r="A623">
        <v>1</v>
      </c>
      <c r="B623">
        <v>128</v>
      </c>
      <c r="C623" t="s">
        <v>2710</v>
      </c>
      <c r="D623" s="59">
        <v>0</v>
      </c>
      <c r="E623" s="59">
        <v>0</v>
      </c>
      <c r="F623" s="59">
        <v>0</v>
      </c>
    </row>
    <row r="624" spans="1:6" x14ac:dyDescent="0.25">
      <c r="A624">
        <v>2</v>
      </c>
      <c r="B624">
        <v>128</v>
      </c>
      <c r="C624" t="s">
        <v>2710</v>
      </c>
      <c r="D624" s="59">
        <v>-2.3938449362799341</v>
      </c>
      <c r="E624" s="59">
        <v>2.1821604746901355E-2</v>
      </c>
      <c r="F624" s="59">
        <v>-2.5454438058264018E-3</v>
      </c>
    </row>
    <row r="625" spans="1:6" x14ac:dyDescent="0.25">
      <c r="A625">
        <v>3</v>
      </c>
      <c r="B625">
        <v>128</v>
      </c>
      <c r="C625" t="s">
        <v>2710</v>
      </c>
      <c r="D625" s="59">
        <v>-3.7621472889680438</v>
      </c>
      <c r="E625" s="59">
        <v>2.4752520164262243E-2</v>
      </c>
      <c r="F625" s="59">
        <v>-2.9356873292586787E-3</v>
      </c>
    </row>
    <row r="626" spans="1:6" x14ac:dyDescent="0.25">
      <c r="A626">
        <v>4</v>
      </c>
      <c r="B626">
        <v>128</v>
      </c>
      <c r="C626" t="s">
        <v>2710</v>
      </c>
      <c r="D626" s="59">
        <v>-5.3162427653536657</v>
      </c>
      <c r="E626" s="59">
        <v>2.4774239735079161E-2</v>
      </c>
      <c r="F626" s="59">
        <v>-3.2461938515812865E-3</v>
      </c>
    </row>
    <row r="627" spans="1:6" x14ac:dyDescent="0.25">
      <c r="A627">
        <v>5</v>
      </c>
      <c r="B627">
        <v>128</v>
      </c>
      <c r="C627" t="s">
        <v>2710</v>
      </c>
      <c r="D627" s="59">
        <v>-7.0185763391684235</v>
      </c>
      <c r="E627" s="59">
        <v>2.4986232496545524E-2</v>
      </c>
      <c r="F627" s="59">
        <v>-3.483903795653635E-3</v>
      </c>
    </row>
    <row r="628" spans="1:6" x14ac:dyDescent="0.25">
      <c r="A628">
        <v>6</v>
      </c>
      <c r="B628">
        <v>128</v>
      </c>
      <c r="C628" t="s">
        <v>2710</v>
      </c>
      <c r="D628" s="59">
        <v>-8.9630951220270543</v>
      </c>
      <c r="E628" s="59">
        <v>5.4358263641954299</v>
      </c>
      <c r="F628" s="59">
        <v>-3.2532147362851938E-3</v>
      </c>
    </row>
    <row r="629" spans="1:6" x14ac:dyDescent="0.25">
      <c r="A629">
        <v>7</v>
      </c>
      <c r="B629">
        <v>128</v>
      </c>
      <c r="C629" t="s">
        <v>2710</v>
      </c>
      <c r="D629" s="59">
        <v>-9.5000537725328016</v>
      </c>
      <c r="E629" s="59">
        <v>6.9352409443662886</v>
      </c>
      <c r="F629" s="59">
        <v>-3.1088860197543765E-3</v>
      </c>
    </row>
    <row r="630" spans="1:6" x14ac:dyDescent="0.25">
      <c r="A630">
        <v>8</v>
      </c>
      <c r="B630">
        <v>128</v>
      </c>
      <c r="C630" t="s">
        <v>2710</v>
      </c>
      <c r="D630" s="59">
        <v>-10.002485841303042</v>
      </c>
      <c r="E630" s="59">
        <v>8.3554676367160958</v>
      </c>
      <c r="F630" s="59">
        <v>-2.9060511890428202E-3</v>
      </c>
    </row>
    <row r="631" spans="1:6" x14ac:dyDescent="0.25">
      <c r="A631">
        <v>9</v>
      </c>
      <c r="B631">
        <v>128</v>
      </c>
      <c r="C631" t="s">
        <v>2710</v>
      </c>
      <c r="D631" s="59">
        <v>-10.895186342836825</v>
      </c>
      <c r="E631" s="59">
        <v>10.920917725710124</v>
      </c>
      <c r="F631" s="59">
        <v>-1.0535524368407087E-4</v>
      </c>
    </row>
    <row r="632" spans="1:6" x14ac:dyDescent="0.25">
      <c r="A632">
        <v>10</v>
      </c>
      <c r="B632">
        <v>128</v>
      </c>
      <c r="C632" t="s">
        <v>2710</v>
      </c>
      <c r="D632" s="59">
        <v>-9.5518457327944954</v>
      </c>
      <c r="E632" s="59">
        <v>7.2482689955714701</v>
      </c>
      <c r="F632" s="59">
        <v>3.2638653125619029E-3</v>
      </c>
    </row>
    <row r="633" spans="1:6" x14ac:dyDescent="0.25">
      <c r="A633">
        <v>11</v>
      </c>
      <c r="B633">
        <v>128</v>
      </c>
      <c r="C633" t="s">
        <v>2710</v>
      </c>
      <c r="D633" s="59">
        <v>-6.8128101703234778</v>
      </c>
      <c r="E633" s="59">
        <v>-0.44629845489234654</v>
      </c>
      <c r="F633" s="59">
        <v>4.2776624316741476E-3</v>
      </c>
    </row>
    <row r="634" spans="1:6" x14ac:dyDescent="0.25">
      <c r="A634">
        <v>12</v>
      </c>
      <c r="B634">
        <v>128</v>
      </c>
      <c r="C634" t="s">
        <v>2710</v>
      </c>
      <c r="D634" s="59">
        <v>-9.3335421922402784</v>
      </c>
      <c r="E634" s="59">
        <v>-7.5290218765593586</v>
      </c>
      <c r="F634" s="59">
        <v>2.1112960020752713E-3</v>
      </c>
    </row>
    <row r="635" spans="1:6" x14ac:dyDescent="0.25">
      <c r="A635">
        <v>13</v>
      </c>
      <c r="B635">
        <v>128</v>
      </c>
      <c r="C635" t="s">
        <v>2710</v>
      </c>
      <c r="D635" s="59">
        <v>-9.5705278126003392</v>
      </c>
      <c r="E635" s="59">
        <v>-8.294143323417515</v>
      </c>
      <c r="F635" s="59">
        <v>-9.6844757348273688E-4</v>
      </c>
    </row>
    <row r="636" spans="1:6" x14ac:dyDescent="0.25">
      <c r="A636">
        <v>14</v>
      </c>
      <c r="B636">
        <v>128</v>
      </c>
      <c r="C636" t="s">
        <v>2710</v>
      </c>
      <c r="D636" s="59">
        <v>-8.6863296209773146</v>
      </c>
      <c r="E636" s="59">
        <v>-5.8645468878575562</v>
      </c>
      <c r="F636" s="59">
        <v>-2.1245666940978656E-3</v>
      </c>
    </row>
    <row r="637" spans="1:6" x14ac:dyDescent="0.25">
      <c r="A637">
        <v>15</v>
      </c>
      <c r="B637">
        <v>128</v>
      </c>
      <c r="C637" t="s">
        <v>2710</v>
      </c>
      <c r="D637" s="59">
        <v>-8.3189598515031875</v>
      </c>
      <c r="E637" s="59">
        <v>-4.8419991407382259</v>
      </c>
      <c r="F637" s="59">
        <v>-2.2154757904985388E-3</v>
      </c>
    </row>
    <row r="638" spans="1:6" x14ac:dyDescent="0.25">
      <c r="A638">
        <v>16</v>
      </c>
      <c r="B638">
        <v>128</v>
      </c>
      <c r="C638" t="s">
        <v>2710</v>
      </c>
      <c r="D638" s="59">
        <v>-7.9399899479558691</v>
      </c>
      <c r="E638" s="59">
        <v>-3.7823233842879702</v>
      </c>
      <c r="F638" s="59">
        <v>-2.2851439834398555E-3</v>
      </c>
    </row>
    <row r="639" spans="1:6" x14ac:dyDescent="0.25">
      <c r="A639">
        <v>17</v>
      </c>
      <c r="B639">
        <v>128</v>
      </c>
      <c r="C639" t="s">
        <v>2710</v>
      </c>
      <c r="D639" s="59">
        <v>-6.5849576280754594</v>
      </c>
      <c r="E639" s="59">
        <v>-1.9945352915982928E-3</v>
      </c>
      <c r="F639" s="59">
        <v>-2.4584501688186566E-3</v>
      </c>
    </row>
    <row r="640" spans="1:6" x14ac:dyDescent="0.25">
      <c r="A640">
        <v>18</v>
      </c>
      <c r="B640">
        <v>128</v>
      </c>
      <c r="C640" t="s">
        <v>2710</v>
      </c>
      <c r="D640" s="59">
        <v>-5.3629829278426051</v>
      </c>
      <c r="E640" s="59">
        <v>-2.2235010582621478E-3</v>
      </c>
      <c r="F640" s="59">
        <v>-2.4149478637597865E-3</v>
      </c>
    </row>
    <row r="641" spans="1:6" x14ac:dyDescent="0.25">
      <c r="A641">
        <v>19</v>
      </c>
      <c r="B641">
        <v>128</v>
      </c>
      <c r="C641" t="s">
        <v>2710</v>
      </c>
      <c r="D641" s="59">
        <v>-4.1681366633210839</v>
      </c>
      <c r="E641" s="59">
        <v>-2.2546734184672734E-3</v>
      </c>
      <c r="F641" s="59">
        <v>-2.35812336064712E-3</v>
      </c>
    </row>
    <row r="642" spans="1:6" x14ac:dyDescent="0.25">
      <c r="A642">
        <v>20</v>
      </c>
      <c r="B642">
        <v>128</v>
      </c>
      <c r="C642" t="s">
        <v>2710</v>
      </c>
      <c r="D642" s="59">
        <v>-3.0119773462013506</v>
      </c>
      <c r="E642" s="59">
        <v>-2.2193585569774826E-3</v>
      </c>
      <c r="F642" s="59">
        <v>-2.2585921834992833E-3</v>
      </c>
    </row>
    <row r="643" spans="1:6" x14ac:dyDescent="0.25">
      <c r="A643">
        <v>21</v>
      </c>
      <c r="B643">
        <v>128</v>
      </c>
      <c r="C643" t="s">
        <v>2710</v>
      </c>
      <c r="D643" s="59">
        <v>0</v>
      </c>
      <c r="E643" s="59">
        <v>0</v>
      </c>
      <c r="F643" s="59">
        <v>0</v>
      </c>
    </row>
    <row r="644" spans="1:6" x14ac:dyDescent="0.25">
      <c r="A644">
        <v>22</v>
      </c>
      <c r="B644">
        <v>128</v>
      </c>
      <c r="C644" t="s">
        <v>2710</v>
      </c>
      <c r="D644" s="59">
        <v>-0.14150137938711072</v>
      </c>
      <c r="E644" s="59">
        <v>5.0218308482497167E-3</v>
      </c>
      <c r="F644" s="59">
        <v>-3.1468965610482102E-4</v>
      </c>
    </row>
    <row r="645" spans="1:6" x14ac:dyDescent="0.25">
      <c r="A645">
        <v>23</v>
      </c>
      <c r="B645">
        <v>128</v>
      </c>
      <c r="C645" t="s">
        <v>2710</v>
      </c>
      <c r="D645" s="59">
        <v>-0.34827332118942977</v>
      </c>
      <c r="E645" s="59">
        <v>-9.1062970946446942E-4</v>
      </c>
      <c r="F645" s="59">
        <v>-6.6485974504872135E-4</v>
      </c>
    </row>
    <row r="646" spans="1:6" x14ac:dyDescent="0.25">
      <c r="A646">
        <v>1</v>
      </c>
      <c r="B646">
        <v>129</v>
      </c>
      <c r="C646" t="s">
        <v>2710</v>
      </c>
      <c r="D646" s="59">
        <v>0</v>
      </c>
      <c r="E646" s="59">
        <v>0</v>
      </c>
      <c r="F646" s="59">
        <v>0</v>
      </c>
    </row>
    <row r="647" spans="1:6" x14ac:dyDescent="0.25">
      <c r="A647">
        <v>2</v>
      </c>
      <c r="B647">
        <v>129</v>
      </c>
      <c r="C647" t="s">
        <v>2710</v>
      </c>
      <c r="D647" s="59">
        <v>-20.942087695361504</v>
      </c>
      <c r="E647" s="59">
        <v>-4.4120795999171708E-4</v>
      </c>
      <c r="F647" s="59">
        <v>-1.5119756549600955E-2</v>
      </c>
    </row>
    <row r="648" spans="1:6" x14ac:dyDescent="0.25">
      <c r="A648">
        <v>3</v>
      </c>
      <c r="B648">
        <v>129</v>
      </c>
      <c r="C648" t="s">
        <v>2710</v>
      </c>
      <c r="D648" s="59">
        <v>-28.630963145373258</v>
      </c>
      <c r="E648" s="59">
        <v>-2.5713044213321323E-4</v>
      </c>
      <c r="F648" s="59">
        <v>-1.5569598872206771E-2</v>
      </c>
    </row>
    <row r="649" spans="1:6" x14ac:dyDescent="0.25">
      <c r="A649">
        <v>4</v>
      </c>
      <c r="B649">
        <v>129</v>
      </c>
      <c r="C649" t="s">
        <v>2710</v>
      </c>
      <c r="D649" s="59">
        <v>-36.468138245619969</v>
      </c>
      <c r="E649" s="59">
        <v>3.4057921784044071E-3</v>
      </c>
      <c r="F649" s="59">
        <v>-1.5758151263122779E-2</v>
      </c>
    </row>
    <row r="650" spans="1:6" x14ac:dyDescent="0.25">
      <c r="A650">
        <v>5</v>
      </c>
      <c r="B650">
        <v>129</v>
      </c>
      <c r="C650" t="s">
        <v>2710</v>
      </c>
      <c r="D650" s="59">
        <v>-44.395329644030227</v>
      </c>
      <c r="E650" s="59">
        <v>1.0155766031991885E-2</v>
      </c>
      <c r="F650" s="59">
        <v>-1.5902498563669369E-2</v>
      </c>
    </row>
    <row r="651" spans="1:6" x14ac:dyDescent="0.25">
      <c r="A651">
        <v>6</v>
      </c>
      <c r="B651">
        <v>129</v>
      </c>
      <c r="C651" t="s">
        <v>2710</v>
      </c>
      <c r="D651" s="59">
        <v>-53.323446805070198</v>
      </c>
      <c r="E651" s="59">
        <v>25.070879492538523</v>
      </c>
      <c r="F651" s="59">
        <v>-1.350706708383892E-2</v>
      </c>
    </row>
    <row r="652" spans="1:6" x14ac:dyDescent="0.25">
      <c r="A652">
        <v>7</v>
      </c>
      <c r="B652">
        <v>129</v>
      </c>
      <c r="C652" t="s">
        <v>2710</v>
      </c>
      <c r="D652" s="59">
        <v>-55.485424839207546</v>
      </c>
      <c r="E652" s="59">
        <v>31.139650682036123</v>
      </c>
      <c r="F652" s="59">
        <v>-1.2202246850743224E-2</v>
      </c>
    </row>
    <row r="653" spans="1:6" x14ac:dyDescent="0.25">
      <c r="A653">
        <v>8</v>
      </c>
      <c r="B653">
        <v>129</v>
      </c>
      <c r="C653" t="s">
        <v>2710</v>
      </c>
      <c r="D653" s="59">
        <v>-57.412084424129702</v>
      </c>
      <c r="E653" s="59">
        <v>36.534230878306808</v>
      </c>
      <c r="F653" s="59">
        <v>-1.0708003404262496E-2</v>
      </c>
    </row>
    <row r="654" spans="1:6" x14ac:dyDescent="0.25">
      <c r="A654">
        <v>9</v>
      </c>
      <c r="B654">
        <v>129</v>
      </c>
      <c r="C654" t="s">
        <v>2710</v>
      </c>
      <c r="D654" s="59">
        <v>-60.0353007086335</v>
      </c>
      <c r="E654" s="59">
        <v>43.818159223049797</v>
      </c>
      <c r="F654" s="59">
        <v>1.3027495827020491E-3</v>
      </c>
    </row>
    <row r="655" spans="1:6" x14ac:dyDescent="0.25">
      <c r="A655">
        <v>10</v>
      </c>
      <c r="B655">
        <v>129</v>
      </c>
      <c r="C655" t="s">
        <v>2710</v>
      </c>
      <c r="D655" s="59">
        <v>-53.98033996897022</v>
      </c>
      <c r="E655" s="59">
        <v>26.737944428196812</v>
      </c>
      <c r="F655" s="59">
        <v>1.4899891503101271E-2</v>
      </c>
    </row>
    <row r="656" spans="1:6" x14ac:dyDescent="0.25">
      <c r="A656">
        <v>11</v>
      </c>
      <c r="B656">
        <v>129</v>
      </c>
      <c r="C656" t="s">
        <v>2710</v>
      </c>
      <c r="D656" s="59">
        <v>-40.78620278650947</v>
      </c>
      <c r="E656" s="59">
        <v>-10.364953668114229</v>
      </c>
      <c r="F656" s="59">
        <v>2.1343988733094274E-2</v>
      </c>
    </row>
    <row r="657" spans="1:6" x14ac:dyDescent="0.25">
      <c r="A657">
        <v>12</v>
      </c>
      <c r="B657">
        <v>129</v>
      </c>
      <c r="C657" t="s">
        <v>2710</v>
      </c>
      <c r="D657" s="59">
        <v>-53.973198013277056</v>
      </c>
      <c r="E657" s="59">
        <v>-47.391525246392277</v>
      </c>
      <c r="F657" s="59">
        <v>1.2896458138376378E-2</v>
      </c>
    </row>
    <row r="658" spans="1:6" x14ac:dyDescent="0.25">
      <c r="A658">
        <v>13</v>
      </c>
      <c r="B658">
        <v>129</v>
      </c>
      <c r="C658" t="s">
        <v>2710</v>
      </c>
      <c r="D658" s="59">
        <v>-57.009537191961726</v>
      </c>
      <c r="E658" s="59">
        <v>-55.896652730938428</v>
      </c>
      <c r="F658" s="59">
        <v>-4.6270134753610857E-3</v>
      </c>
    </row>
    <row r="659" spans="1:6" x14ac:dyDescent="0.25">
      <c r="A659">
        <v>14</v>
      </c>
      <c r="B659">
        <v>129</v>
      </c>
      <c r="C659" t="s">
        <v>2710</v>
      </c>
      <c r="D659" s="59">
        <v>-51.408069285872195</v>
      </c>
      <c r="E659" s="59">
        <v>-40.135519409614403</v>
      </c>
      <c r="F659" s="59">
        <v>-1.4706812096880774E-2</v>
      </c>
    </row>
    <row r="660" spans="1:6" x14ac:dyDescent="0.25">
      <c r="A660">
        <v>15</v>
      </c>
      <c r="B660">
        <v>129</v>
      </c>
      <c r="C660" t="s">
        <v>2710</v>
      </c>
      <c r="D660" s="59">
        <v>-48.884021608435219</v>
      </c>
      <c r="E660" s="59">
        <v>-33.043936117340984</v>
      </c>
      <c r="F660" s="59">
        <v>-1.5349418320827753E-2</v>
      </c>
    </row>
    <row r="661" spans="1:6" x14ac:dyDescent="0.25">
      <c r="A661">
        <v>16</v>
      </c>
      <c r="B661">
        <v>129</v>
      </c>
      <c r="C661" t="s">
        <v>2710</v>
      </c>
      <c r="D661" s="59">
        <v>-46.258891303355014</v>
      </c>
      <c r="E661" s="59">
        <v>-25.712896486856739</v>
      </c>
      <c r="F661" s="59">
        <v>-1.5780960377205534E-2</v>
      </c>
    </row>
    <row r="662" spans="1:6" x14ac:dyDescent="0.25">
      <c r="A662">
        <v>17</v>
      </c>
      <c r="B662">
        <v>129</v>
      </c>
      <c r="C662" t="s">
        <v>2710</v>
      </c>
      <c r="D662" s="59">
        <v>-37.049391429863149</v>
      </c>
      <c r="E662" s="59">
        <v>-8.4305439188744918E-2</v>
      </c>
      <c r="F662" s="59">
        <v>-1.6646741300215238E-2</v>
      </c>
    </row>
    <row r="663" spans="1:6" x14ac:dyDescent="0.25">
      <c r="A663">
        <v>18</v>
      </c>
      <c r="B663">
        <v>129</v>
      </c>
      <c r="C663" t="s">
        <v>2710</v>
      </c>
      <c r="D663" s="59">
        <v>-28.870754080872391</v>
      </c>
      <c r="E663" s="59">
        <v>-8.5778001071362353E-2</v>
      </c>
      <c r="F663" s="59">
        <v>-1.577834149351405E-2</v>
      </c>
    </row>
    <row r="664" spans="1:6" x14ac:dyDescent="0.25">
      <c r="A664">
        <v>19</v>
      </c>
      <c r="B664">
        <v>129</v>
      </c>
      <c r="C664" t="s">
        <v>2710</v>
      </c>
      <c r="D664" s="59">
        <v>-21.233658801800356</v>
      </c>
      <c r="E664" s="59">
        <v>-8.6501770413147605E-2</v>
      </c>
      <c r="F664" s="59">
        <v>-1.4644001888931595E-2</v>
      </c>
    </row>
    <row r="665" spans="1:6" x14ac:dyDescent="0.25">
      <c r="A665">
        <v>20</v>
      </c>
      <c r="B665">
        <v>129</v>
      </c>
      <c r="C665" t="s">
        <v>2710</v>
      </c>
      <c r="D665" s="59">
        <v>-14.28538714063604</v>
      </c>
      <c r="E665" s="59">
        <v>-7.7213502657995592E-2</v>
      </c>
      <c r="F665" s="59">
        <v>-1.3157852592177671E-2</v>
      </c>
    </row>
    <row r="666" spans="1:6" x14ac:dyDescent="0.25">
      <c r="A666">
        <v>21</v>
      </c>
      <c r="B666">
        <v>129</v>
      </c>
      <c r="C666" t="s">
        <v>2710</v>
      </c>
      <c r="D666" s="59">
        <v>0</v>
      </c>
      <c r="E666" s="59">
        <v>0</v>
      </c>
      <c r="F666" s="59">
        <v>0</v>
      </c>
    </row>
    <row r="667" spans="1:6" x14ac:dyDescent="0.25">
      <c r="A667">
        <v>22</v>
      </c>
      <c r="B667">
        <v>129</v>
      </c>
      <c r="C667" t="s">
        <v>2710</v>
      </c>
      <c r="D667" s="59">
        <v>-2.526838599319233</v>
      </c>
      <c r="E667" s="59">
        <v>-4.7184495074258613E-4</v>
      </c>
      <c r="F667" s="59">
        <v>-4.7890916856813586E-3</v>
      </c>
    </row>
    <row r="668" spans="1:6" x14ac:dyDescent="0.25">
      <c r="A668">
        <v>23</v>
      </c>
      <c r="B668">
        <v>129</v>
      </c>
      <c r="C668" t="s">
        <v>2710</v>
      </c>
      <c r="D668" s="59">
        <v>-1.2108392321606039</v>
      </c>
      <c r="E668" s="59">
        <v>-1.9416535496788876E-2</v>
      </c>
      <c r="F668" s="59">
        <v>-2.4567498101292751E-3</v>
      </c>
    </row>
    <row r="669" spans="1:6" x14ac:dyDescent="0.25">
      <c r="A669">
        <v>1</v>
      </c>
      <c r="B669">
        <v>130</v>
      </c>
      <c r="C669" t="s">
        <v>2710</v>
      </c>
      <c r="D669" s="59">
        <v>0</v>
      </c>
      <c r="E669" s="59">
        <v>0</v>
      </c>
      <c r="F669" s="59">
        <v>0</v>
      </c>
    </row>
    <row r="670" spans="1:6" x14ac:dyDescent="0.25">
      <c r="A670">
        <v>2</v>
      </c>
      <c r="B670">
        <v>130</v>
      </c>
      <c r="C670" t="s">
        <v>2710</v>
      </c>
      <c r="D670" s="59">
        <v>8.8795648581858622</v>
      </c>
      <c r="E670" s="59">
        <v>-5.317253935394619E-2</v>
      </c>
      <c r="F670" s="59">
        <v>8.3538166028635924E-3</v>
      </c>
    </row>
    <row r="671" spans="1:6" x14ac:dyDescent="0.25">
      <c r="A671">
        <v>3</v>
      </c>
      <c r="B671">
        <v>130</v>
      </c>
      <c r="C671" t="s">
        <v>2710</v>
      </c>
      <c r="D671" s="59">
        <v>13.303374849547248</v>
      </c>
      <c r="E671" s="59">
        <v>-5.9494576830223064E-2</v>
      </c>
      <c r="F671" s="59">
        <v>9.350191199033556E-3</v>
      </c>
    </row>
    <row r="672" spans="1:6" x14ac:dyDescent="0.25">
      <c r="A672">
        <v>4</v>
      </c>
      <c r="B672">
        <v>130</v>
      </c>
      <c r="C672" t="s">
        <v>2710</v>
      </c>
      <c r="D672" s="59">
        <v>18.191528387715017</v>
      </c>
      <c r="E672" s="59">
        <v>-5.8780260277846427E-2</v>
      </c>
      <c r="F672" s="59">
        <v>1.011719977817708E-2</v>
      </c>
    </row>
    <row r="673" spans="1:6" x14ac:dyDescent="0.25">
      <c r="A673">
        <v>5</v>
      </c>
      <c r="B673">
        <v>130</v>
      </c>
      <c r="C673" t="s">
        <v>2710</v>
      </c>
      <c r="D673" s="59">
        <v>23.44585746265922</v>
      </c>
      <c r="E673" s="59">
        <v>-5.7324671400463247E-2</v>
      </c>
      <c r="F673" s="59">
        <v>1.0704387335744043E-2</v>
      </c>
    </row>
    <row r="674" spans="1:6" x14ac:dyDescent="0.25">
      <c r="A674">
        <v>6</v>
      </c>
      <c r="B674">
        <v>130</v>
      </c>
      <c r="C674" t="s">
        <v>2710</v>
      </c>
      <c r="D674" s="59">
        <v>29.355806233412899</v>
      </c>
      <c r="E674" s="59">
        <v>-16.494746738376655</v>
      </c>
      <c r="F674" s="59">
        <v>1.0242601657478194E-2</v>
      </c>
    </row>
    <row r="675" spans="1:6" x14ac:dyDescent="0.25">
      <c r="A675">
        <v>7</v>
      </c>
      <c r="B675">
        <v>130</v>
      </c>
      <c r="C675" t="s">
        <v>2710</v>
      </c>
      <c r="D675" s="59">
        <v>31.065007984439411</v>
      </c>
      <c r="E675" s="59">
        <v>-21.266696032238084</v>
      </c>
      <c r="F675" s="59">
        <v>1.0025056510569392E-2</v>
      </c>
    </row>
    <row r="676" spans="1:6" x14ac:dyDescent="0.25">
      <c r="A676">
        <v>8</v>
      </c>
      <c r="B676">
        <v>130</v>
      </c>
      <c r="C676" t="s">
        <v>2710</v>
      </c>
      <c r="D676" s="59">
        <v>32.719253823630751</v>
      </c>
      <c r="E676" s="59">
        <v>-25.915504885038686</v>
      </c>
      <c r="F676" s="59">
        <v>9.6761942137298732E-3</v>
      </c>
    </row>
    <row r="677" spans="1:6" x14ac:dyDescent="0.25">
      <c r="A677">
        <v>9</v>
      </c>
      <c r="B677">
        <v>130</v>
      </c>
      <c r="C677" t="s">
        <v>2710</v>
      </c>
      <c r="D677" s="59">
        <v>36.543823036550627</v>
      </c>
      <c r="E677" s="59">
        <v>-36.681591681772865</v>
      </c>
      <c r="F677" s="59">
        <v>3.5532106581636466E-3</v>
      </c>
    </row>
    <row r="678" spans="1:6" x14ac:dyDescent="0.25">
      <c r="A678">
        <v>10</v>
      </c>
      <c r="B678">
        <v>130</v>
      </c>
      <c r="C678" t="s">
        <v>2710</v>
      </c>
      <c r="D678" s="59">
        <v>35.087810088249952</v>
      </c>
      <c r="E678" s="59">
        <v>-32.614234374172497</v>
      </c>
      <c r="F678" s="59">
        <v>-7.5212968237531779E-3</v>
      </c>
    </row>
    <row r="679" spans="1:6" x14ac:dyDescent="0.25">
      <c r="A679">
        <v>11</v>
      </c>
      <c r="B679">
        <v>130</v>
      </c>
      <c r="C679" t="s">
        <v>2710</v>
      </c>
      <c r="D679" s="59">
        <v>27.160582445869</v>
      </c>
      <c r="E679" s="59">
        <v>-10.364953668021396</v>
      </c>
      <c r="F679" s="59">
        <v>-1.1956737083536319E-2</v>
      </c>
    </row>
    <row r="680" spans="1:6" x14ac:dyDescent="0.25">
      <c r="A680">
        <v>12</v>
      </c>
      <c r="B680">
        <v>130</v>
      </c>
      <c r="C680" t="s">
        <v>2710</v>
      </c>
      <c r="D680" s="59">
        <v>35.094952043941078</v>
      </c>
      <c r="E680" s="59">
        <v>11.960653556155865</v>
      </c>
      <c r="F680" s="59">
        <v>-9.5247301884510156E-3</v>
      </c>
    </row>
    <row r="681" spans="1:6" x14ac:dyDescent="0.25">
      <c r="A681">
        <v>13</v>
      </c>
      <c r="B681">
        <v>130</v>
      </c>
      <c r="C681" t="s">
        <v>2710</v>
      </c>
      <c r="D681" s="59">
        <v>39.569586553184514</v>
      </c>
      <c r="E681" s="59">
        <v>24.603098173963691</v>
      </c>
      <c r="F681" s="59">
        <v>-2.3765523998398692E-3</v>
      </c>
    </row>
    <row r="682" spans="1:6" x14ac:dyDescent="0.25">
      <c r="A682">
        <v>14</v>
      </c>
      <c r="B682">
        <v>130</v>
      </c>
      <c r="C682" t="s">
        <v>2710</v>
      </c>
      <c r="D682" s="59">
        <v>38.723268961825347</v>
      </c>
      <c r="E682" s="59">
        <v>22.314216353740807</v>
      </c>
      <c r="F682" s="59">
        <v>5.6773855211316275E-3</v>
      </c>
    </row>
    <row r="683" spans="1:6" x14ac:dyDescent="0.25">
      <c r="A683">
        <v>15</v>
      </c>
      <c r="B683">
        <v>130</v>
      </c>
      <c r="C683" t="s">
        <v>2710</v>
      </c>
      <c r="D683" s="59">
        <v>37.666411215146312</v>
      </c>
      <c r="E683" s="59">
        <v>19.362410596935621</v>
      </c>
      <c r="F683" s="59">
        <v>6.8778850404959671E-3</v>
      </c>
    </row>
    <row r="684" spans="1:6" x14ac:dyDescent="0.25">
      <c r="A684">
        <v>16</v>
      </c>
      <c r="B684">
        <v>130</v>
      </c>
      <c r="C684" t="s">
        <v>2710</v>
      </c>
      <c r="D684" s="59">
        <v>36.420361735061292</v>
      </c>
      <c r="E684" s="59">
        <v>15.852729744057118</v>
      </c>
      <c r="F684" s="59">
        <v>7.9687083641172916E-3</v>
      </c>
    </row>
    <row r="685" spans="1:6" x14ac:dyDescent="0.25">
      <c r="A685">
        <v>17</v>
      </c>
      <c r="B685">
        <v>130</v>
      </c>
      <c r="C685" t="s">
        <v>2710</v>
      </c>
      <c r="D685" s="59">
        <v>30.79179567675925</v>
      </c>
      <c r="E685" s="59">
        <v>-1.6825001756125765E-2</v>
      </c>
      <c r="F685" s="59">
        <v>9.9601445991983513E-3</v>
      </c>
    </row>
    <row r="686" spans="1:6" x14ac:dyDescent="0.25">
      <c r="A686">
        <v>18</v>
      </c>
      <c r="B686">
        <v>130</v>
      </c>
      <c r="C686" t="s">
        <v>2710</v>
      </c>
      <c r="D686" s="59">
        <v>25.788912552396333</v>
      </c>
      <c r="E686" s="59">
        <v>-2.359194861486151E-2</v>
      </c>
      <c r="F686" s="59">
        <v>1.0097009547780813E-2</v>
      </c>
    </row>
    <row r="687" spans="1:6" x14ac:dyDescent="0.25">
      <c r="A687">
        <v>19</v>
      </c>
      <c r="B687">
        <v>130</v>
      </c>
      <c r="C687" t="s">
        <v>2710</v>
      </c>
      <c r="D687" s="59">
        <v>20.700679193057869</v>
      </c>
      <c r="E687" s="59">
        <v>-2.7264324024760166E-2</v>
      </c>
      <c r="F687" s="59">
        <v>1.0275788182297064E-2</v>
      </c>
    </row>
    <row r="688" spans="1:6" x14ac:dyDescent="0.25">
      <c r="A688">
        <v>20</v>
      </c>
      <c r="B688">
        <v>130</v>
      </c>
      <c r="C688" t="s">
        <v>2710</v>
      </c>
      <c r="D688" s="59">
        <v>15.536265412856826</v>
      </c>
      <c r="E688" s="59">
        <v>-2.4482171263780578E-2</v>
      </c>
      <c r="F688" s="59">
        <v>1.0315720560267949E-2</v>
      </c>
    </row>
    <row r="689" spans="1:6" x14ac:dyDescent="0.25">
      <c r="A689">
        <v>21</v>
      </c>
      <c r="B689">
        <v>130</v>
      </c>
      <c r="C689" t="s">
        <v>2710</v>
      </c>
      <c r="D689" s="59">
        <v>0</v>
      </c>
      <c r="E689" s="59">
        <v>0</v>
      </c>
      <c r="F689" s="59">
        <v>0</v>
      </c>
    </row>
    <row r="690" spans="1:6" x14ac:dyDescent="0.25">
      <c r="A690">
        <v>22</v>
      </c>
      <c r="B690">
        <v>130</v>
      </c>
      <c r="C690" t="s">
        <v>2710</v>
      </c>
      <c r="D690" s="59">
        <v>0.7210645315897668</v>
      </c>
      <c r="E690" s="59">
        <v>-1.3484074939053318E-2</v>
      </c>
      <c r="F690" s="59">
        <v>1.4772004089859342E-3</v>
      </c>
    </row>
    <row r="691" spans="1:6" x14ac:dyDescent="0.25">
      <c r="A691">
        <v>23</v>
      </c>
      <c r="B691">
        <v>130</v>
      </c>
      <c r="C691" t="s">
        <v>2710</v>
      </c>
      <c r="D691" s="59">
        <v>2.0370638987381602</v>
      </c>
      <c r="E691" s="59">
        <v>-6.4043055084440064E-3</v>
      </c>
      <c r="F691" s="59">
        <v>3.8095422845197575E-3</v>
      </c>
    </row>
    <row r="692" spans="1:6" x14ac:dyDescent="0.25">
      <c r="A692">
        <v>1</v>
      </c>
      <c r="B692">
        <v>131</v>
      </c>
      <c r="C692" t="s">
        <v>2710</v>
      </c>
      <c r="D692" s="59">
        <v>0</v>
      </c>
      <c r="E692" s="59">
        <v>0</v>
      </c>
      <c r="F692" s="59">
        <v>0</v>
      </c>
    </row>
    <row r="693" spans="1:6" x14ac:dyDescent="0.25">
      <c r="A693">
        <v>2</v>
      </c>
      <c r="B693">
        <v>131</v>
      </c>
      <c r="C693" t="s">
        <v>2710</v>
      </c>
      <c r="D693" s="59">
        <v>-19.884758212343144</v>
      </c>
      <c r="E693" s="59">
        <v>-0.21250049246563499</v>
      </c>
      <c r="F693" s="59">
        <v>-5.8352319155728352E-3</v>
      </c>
    </row>
    <row r="694" spans="1:6" x14ac:dyDescent="0.25">
      <c r="A694">
        <v>3</v>
      </c>
      <c r="B694">
        <v>131</v>
      </c>
      <c r="C694" t="s">
        <v>2710</v>
      </c>
      <c r="D694" s="59">
        <v>-22.081905561235452</v>
      </c>
      <c r="E694" s="59">
        <v>-0.23848078542917056</v>
      </c>
      <c r="F694" s="59">
        <v>-2.7290954017071818E-3</v>
      </c>
    </row>
    <row r="695" spans="1:6" x14ac:dyDescent="0.25">
      <c r="A695">
        <v>4</v>
      </c>
      <c r="B695">
        <v>131</v>
      </c>
      <c r="C695" t="s">
        <v>2710</v>
      </c>
      <c r="D695" s="59">
        <v>-22.659177689436316</v>
      </c>
      <c r="E695" s="59">
        <v>-0.22496771648122429</v>
      </c>
      <c r="F695" s="59">
        <v>1.0509665984252715E-4</v>
      </c>
    </row>
    <row r="696" spans="1:6" x14ac:dyDescent="0.25">
      <c r="A696">
        <v>5</v>
      </c>
      <c r="B696">
        <v>131</v>
      </c>
      <c r="C696" t="s">
        <v>2710</v>
      </c>
      <c r="D696" s="59">
        <v>-21.88338568291222</v>
      </c>
      <c r="E696" s="59">
        <v>-0.20053126110934782</v>
      </c>
      <c r="F696" s="59">
        <v>2.2748276896510365E-3</v>
      </c>
    </row>
    <row r="697" spans="1:6" x14ac:dyDescent="0.25">
      <c r="A697">
        <v>6</v>
      </c>
      <c r="B697">
        <v>131</v>
      </c>
      <c r="C697" t="s">
        <v>2710</v>
      </c>
      <c r="D697" s="59">
        <v>-21.068704696258976</v>
      </c>
      <c r="E697" s="59">
        <v>-1.8648976873603202</v>
      </c>
      <c r="F697" s="59">
        <v>6.9877223600868388E-3</v>
      </c>
    </row>
    <row r="698" spans="1:6" x14ac:dyDescent="0.25">
      <c r="A698">
        <v>7</v>
      </c>
      <c r="B698">
        <v>131</v>
      </c>
      <c r="C698" t="s">
        <v>2710</v>
      </c>
      <c r="D698" s="59">
        <v>-19.652089474682356</v>
      </c>
      <c r="E698" s="59">
        <v>-5.7361349761188709</v>
      </c>
      <c r="F698" s="59">
        <v>9.6200640906138821E-3</v>
      </c>
    </row>
    <row r="699" spans="1:6" x14ac:dyDescent="0.25">
      <c r="A699">
        <v>8</v>
      </c>
      <c r="B699">
        <v>131</v>
      </c>
      <c r="C699" t="s">
        <v>2710</v>
      </c>
      <c r="D699" s="59">
        <v>-17.837294902406047</v>
      </c>
      <c r="E699" s="59">
        <v>-10.912221745685642</v>
      </c>
      <c r="F699" s="59">
        <v>1.2174512083675634E-2</v>
      </c>
    </row>
    <row r="700" spans="1:6" x14ac:dyDescent="0.25">
      <c r="A700">
        <v>9</v>
      </c>
      <c r="B700">
        <v>131</v>
      </c>
      <c r="C700" t="s">
        <v>2710</v>
      </c>
      <c r="D700" s="59">
        <v>-8.8552453927673582</v>
      </c>
      <c r="E700" s="59">
        <v>-36.609395614506255</v>
      </c>
      <c r="F700" s="59">
        <v>1.7781053513463454E-2</v>
      </c>
    </row>
    <row r="701" spans="1:6" x14ac:dyDescent="0.25">
      <c r="A701">
        <v>10</v>
      </c>
      <c r="B701">
        <v>131</v>
      </c>
      <c r="C701" t="s">
        <v>2710</v>
      </c>
      <c r="D701" s="59">
        <v>1.5147795738677285E-3</v>
      </c>
      <c r="E701" s="59">
        <v>-62.057688358629349</v>
      </c>
      <c r="F701" s="59">
        <v>5.9059526288408343E-3</v>
      </c>
    </row>
    <row r="702" spans="1:6" x14ac:dyDescent="0.25">
      <c r="A702">
        <v>11</v>
      </c>
      <c r="B702">
        <v>131</v>
      </c>
      <c r="C702" t="s">
        <v>2710</v>
      </c>
      <c r="D702" s="59">
        <v>-1.0843170274426467E-11</v>
      </c>
      <c r="E702" s="59">
        <v>-62.591412003851971</v>
      </c>
      <c r="F702" s="59">
        <v>2.6196504460580037E-3</v>
      </c>
    </row>
    <row r="703" spans="1:6" x14ac:dyDescent="0.25">
      <c r="A703">
        <v>12</v>
      </c>
      <c r="B703">
        <v>131</v>
      </c>
      <c r="C703" t="s">
        <v>2710</v>
      </c>
      <c r="D703" s="59">
        <v>-1.5147796065116334E-3</v>
      </c>
      <c r="E703" s="59">
        <v>-62.057688358660158</v>
      </c>
      <c r="F703" s="59">
        <v>-5.9059526288293696E-3</v>
      </c>
    </row>
    <row r="704" spans="1:6" x14ac:dyDescent="0.25">
      <c r="A704">
        <v>13</v>
      </c>
      <c r="B704">
        <v>131</v>
      </c>
      <c r="C704" t="s">
        <v>2710</v>
      </c>
      <c r="D704" s="59">
        <v>8.8552453927314083</v>
      </c>
      <c r="E704" s="59">
        <v>-36.609395614546386</v>
      </c>
      <c r="F704" s="59">
        <v>-1.778105351346651E-2</v>
      </c>
    </row>
    <row r="705" spans="1:6" x14ac:dyDescent="0.25">
      <c r="A705">
        <v>14</v>
      </c>
      <c r="B705">
        <v>131</v>
      </c>
      <c r="C705" t="s">
        <v>2710</v>
      </c>
      <c r="D705" s="59">
        <v>17.837294902375024</v>
      </c>
      <c r="E705" s="59">
        <v>-10.912221745712566</v>
      </c>
      <c r="F705" s="59">
        <v>-1.2174512083688985E-2</v>
      </c>
    </row>
    <row r="706" spans="1:6" x14ac:dyDescent="0.25">
      <c r="A706">
        <v>15</v>
      </c>
      <c r="B706">
        <v>131</v>
      </c>
      <c r="C706" t="s">
        <v>2710</v>
      </c>
      <c r="D706" s="59">
        <v>19.652089474653639</v>
      </c>
      <c r="E706" s="59">
        <v>-5.7361349761393967</v>
      </c>
      <c r="F706" s="59">
        <v>-9.6200640906274858E-3</v>
      </c>
    </row>
    <row r="707" spans="1:6" x14ac:dyDescent="0.25">
      <c r="A707">
        <v>16</v>
      </c>
      <c r="B707">
        <v>131</v>
      </c>
      <c r="C707" t="s">
        <v>2710</v>
      </c>
      <c r="D707" s="59">
        <v>21.068704696232473</v>
      </c>
      <c r="E707" s="59">
        <v>-1.8648976873746204</v>
      </c>
      <c r="F707" s="59">
        <v>-6.9877223600995179E-3</v>
      </c>
    </row>
    <row r="708" spans="1:6" x14ac:dyDescent="0.25">
      <c r="A708">
        <v>17</v>
      </c>
      <c r="B708">
        <v>131</v>
      </c>
      <c r="C708" t="s">
        <v>2710</v>
      </c>
      <c r="D708" s="59">
        <v>21.883385682890836</v>
      </c>
      <c r="E708" s="59">
        <v>-0.20053126110949954</v>
      </c>
      <c r="F708" s="59">
        <v>-2.2748276896622181E-3</v>
      </c>
    </row>
    <row r="709" spans="1:6" x14ac:dyDescent="0.25">
      <c r="A709">
        <v>18</v>
      </c>
      <c r="B709">
        <v>131</v>
      </c>
      <c r="C709" t="s">
        <v>2710</v>
      </c>
      <c r="D709" s="59">
        <v>22.659177689420282</v>
      </c>
      <c r="E709" s="59">
        <v>-0.22496771648135708</v>
      </c>
      <c r="F709" s="59">
        <v>-1.0509665985224527E-4</v>
      </c>
    </row>
    <row r="710" spans="1:6" x14ac:dyDescent="0.25">
      <c r="A710">
        <v>19</v>
      </c>
      <c r="B710">
        <v>131</v>
      </c>
      <c r="C710" t="s">
        <v>2710</v>
      </c>
      <c r="D710" s="59">
        <v>22.081905561223973</v>
      </c>
      <c r="E710" s="59">
        <v>-0.23848078542929307</v>
      </c>
      <c r="F710" s="59">
        <v>2.7290954016986621E-3</v>
      </c>
    </row>
    <row r="711" spans="1:6" x14ac:dyDescent="0.25">
      <c r="A711">
        <v>20</v>
      </c>
      <c r="B711">
        <v>131</v>
      </c>
      <c r="C711" t="s">
        <v>2710</v>
      </c>
      <c r="D711" s="59">
        <v>19.884758212335644</v>
      </c>
      <c r="E711" s="59">
        <v>-0.21250049246574282</v>
      </c>
      <c r="F711" s="59">
        <v>5.8352319155653941E-3</v>
      </c>
    </row>
    <row r="712" spans="1:6" x14ac:dyDescent="0.25">
      <c r="A712">
        <v>21</v>
      </c>
      <c r="B712">
        <v>131</v>
      </c>
      <c r="C712" t="s">
        <v>2710</v>
      </c>
      <c r="D712" s="59">
        <v>0</v>
      </c>
      <c r="E712" s="59">
        <v>0</v>
      </c>
      <c r="F712" s="59">
        <v>0</v>
      </c>
    </row>
    <row r="713" spans="1:6" x14ac:dyDescent="0.25">
      <c r="A713">
        <v>22</v>
      </c>
      <c r="B713">
        <v>131</v>
      </c>
      <c r="C713" t="s">
        <v>2710</v>
      </c>
      <c r="D713" s="59">
        <v>-3.9356927444162282</v>
      </c>
      <c r="E713" s="59">
        <v>-5.2800585913567323E-2</v>
      </c>
      <c r="F713" s="59">
        <v>-6.9743371756755363E-3</v>
      </c>
    </row>
    <row r="714" spans="1:6" x14ac:dyDescent="0.25">
      <c r="A714">
        <v>23</v>
      </c>
      <c r="B714">
        <v>131</v>
      </c>
      <c r="C714" t="s">
        <v>2710</v>
      </c>
      <c r="D714" s="59">
        <v>3.9356927444157104</v>
      </c>
      <c r="E714" s="59">
        <v>-5.2800585913585343E-2</v>
      </c>
      <c r="F714" s="59">
        <v>6.9743371756744253E-3</v>
      </c>
    </row>
    <row r="715" spans="1:6" x14ac:dyDescent="0.25">
      <c r="A715">
        <v>1</v>
      </c>
      <c r="B715">
        <v>132</v>
      </c>
      <c r="C715" t="s">
        <v>2710</v>
      </c>
      <c r="D715" s="59">
        <v>0</v>
      </c>
      <c r="E715" s="59">
        <v>0</v>
      </c>
      <c r="F715" s="59">
        <v>0</v>
      </c>
    </row>
    <row r="716" spans="1:6" x14ac:dyDescent="0.25">
      <c r="A716">
        <v>2</v>
      </c>
      <c r="B716">
        <v>132</v>
      </c>
      <c r="C716" t="s">
        <v>2710</v>
      </c>
      <c r="D716" s="59">
        <v>-13.892249013255251</v>
      </c>
      <c r="E716" s="59">
        <v>-0.20530789143725414</v>
      </c>
      <c r="F716" s="59">
        <v>-1.7727616445072096E-3</v>
      </c>
    </row>
    <row r="717" spans="1:6" x14ac:dyDescent="0.25">
      <c r="A717">
        <v>3</v>
      </c>
      <c r="B717">
        <v>132</v>
      </c>
      <c r="C717" t="s">
        <v>2710</v>
      </c>
      <c r="D717" s="59">
        <v>-14.04736505378146</v>
      </c>
      <c r="E717" s="59">
        <v>-0.23040074446402742</v>
      </c>
      <c r="F717" s="59">
        <v>1.3526298660145103E-3</v>
      </c>
    </row>
    <row r="718" spans="1:6" x14ac:dyDescent="0.25">
      <c r="A718">
        <v>4</v>
      </c>
      <c r="B718">
        <v>132</v>
      </c>
      <c r="C718" t="s">
        <v>2710</v>
      </c>
      <c r="D718" s="59">
        <v>-12.594719149657969</v>
      </c>
      <c r="E718" s="59">
        <v>-0.21806406419368324</v>
      </c>
      <c r="F718" s="59">
        <v>4.1474213620328578E-3</v>
      </c>
    </row>
    <row r="719" spans="1:6" x14ac:dyDescent="0.25">
      <c r="A719">
        <v>5</v>
      </c>
      <c r="B719">
        <v>132</v>
      </c>
      <c r="C719" t="s">
        <v>2710</v>
      </c>
      <c r="D719" s="59">
        <v>-9.8078192305722531</v>
      </c>
      <c r="E719" s="59">
        <v>-0.19573987963618433</v>
      </c>
      <c r="F719" s="59">
        <v>6.2869890762407357E-3</v>
      </c>
    </row>
    <row r="720" spans="1:6" x14ac:dyDescent="0.25">
      <c r="A720">
        <v>6</v>
      </c>
      <c r="B720">
        <v>132</v>
      </c>
      <c r="C720" t="s">
        <v>2710</v>
      </c>
      <c r="D720" s="59">
        <v>-6.7368987678911889</v>
      </c>
      <c r="E720" s="59">
        <v>-8.2085302365173209</v>
      </c>
      <c r="F720" s="59">
        <v>1.0300505426219578E-2</v>
      </c>
    </row>
    <row r="721" spans="1:6" x14ac:dyDescent="0.25">
      <c r="A721">
        <v>7</v>
      </c>
      <c r="B721">
        <v>132</v>
      </c>
      <c r="C721" t="s">
        <v>2710</v>
      </c>
      <c r="D721" s="59">
        <v>-4.7952772839105098</v>
      </c>
      <c r="E721" s="59">
        <v>-13.556021199058357</v>
      </c>
      <c r="F721" s="59">
        <v>1.2557919128317972E-2</v>
      </c>
    </row>
    <row r="722" spans="1:6" x14ac:dyDescent="0.25">
      <c r="A722">
        <v>8</v>
      </c>
      <c r="B722">
        <v>132</v>
      </c>
      <c r="C722" t="s">
        <v>2710</v>
      </c>
      <c r="D722" s="59">
        <v>-2.5203476679543559</v>
      </c>
      <c r="E722" s="59">
        <v>-20.016129869891877</v>
      </c>
      <c r="F722" s="59">
        <v>1.4695142799361991E-2</v>
      </c>
    </row>
    <row r="723" spans="1:6" x14ac:dyDescent="0.25">
      <c r="A723">
        <v>9</v>
      </c>
      <c r="B723">
        <v>132</v>
      </c>
      <c r="C723" t="s">
        <v>2710</v>
      </c>
      <c r="D723" s="59">
        <v>7.0207915561823375</v>
      </c>
      <c r="E723" s="59">
        <v>-47.237735175185222</v>
      </c>
      <c r="F723" s="59">
        <v>1.7326127338784861E-2</v>
      </c>
    </row>
    <row r="724" spans="1:6" x14ac:dyDescent="0.25">
      <c r="A724">
        <v>10</v>
      </c>
      <c r="B724">
        <v>132</v>
      </c>
      <c r="C724" t="s">
        <v>2710</v>
      </c>
      <c r="D724" s="59">
        <v>14.355335994338336</v>
      </c>
      <c r="E724" s="59">
        <v>-68.354352729169847</v>
      </c>
      <c r="F724" s="59">
        <v>2.146621090358884E-3</v>
      </c>
    </row>
    <row r="725" spans="1:6" x14ac:dyDescent="0.25">
      <c r="A725">
        <v>11</v>
      </c>
      <c r="B725">
        <v>132</v>
      </c>
      <c r="C725" t="s">
        <v>2710</v>
      </c>
      <c r="D725" s="59">
        <v>10.976019152910789</v>
      </c>
      <c r="E725" s="59">
        <v>-59.386923396503363</v>
      </c>
      <c r="F725" s="59">
        <v>-2.8940857436315767E-3</v>
      </c>
    </row>
    <row r="726" spans="1:6" x14ac:dyDescent="0.25">
      <c r="A726">
        <v>12</v>
      </c>
      <c r="B726">
        <v>132</v>
      </c>
      <c r="C726" t="s">
        <v>2710</v>
      </c>
      <c r="D726" s="59">
        <v>14.420527870266911</v>
      </c>
      <c r="E726" s="59">
        <v>-49.179033423791054</v>
      </c>
      <c r="F726" s="59">
        <v>-9.3903896267112669E-3</v>
      </c>
    </row>
    <row r="727" spans="1:6" x14ac:dyDescent="0.25">
      <c r="A727">
        <v>13</v>
      </c>
      <c r="B727">
        <v>132</v>
      </c>
      <c r="C727" t="s">
        <v>2710</v>
      </c>
      <c r="D727" s="59">
        <v>24.181694576832783</v>
      </c>
      <c r="E727" s="59">
        <v>-21.230123344424246</v>
      </c>
      <c r="F727" s="59">
        <v>-1.6599055299013506E-2</v>
      </c>
    </row>
    <row r="728" spans="1:6" x14ac:dyDescent="0.25">
      <c r="A728">
        <v>14</v>
      </c>
      <c r="B728">
        <v>132</v>
      </c>
      <c r="C728" t="s">
        <v>2710</v>
      </c>
      <c r="D728" s="59">
        <v>31.639703101802606</v>
      </c>
      <c r="E728" s="59">
        <v>0.15993860747041655</v>
      </c>
      <c r="F728" s="59">
        <v>-8.1094789535591204E-3</v>
      </c>
    </row>
    <row r="729" spans="1:6" x14ac:dyDescent="0.25">
      <c r="A729">
        <v>15</v>
      </c>
      <c r="B729">
        <v>132</v>
      </c>
      <c r="C729" t="s">
        <v>2710</v>
      </c>
      <c r="D729" s="59">
        <v>32.757724811508609</v>
      </c>
      <c r="E729" s="59">
        <v>3.375260047070725</v>
      </c>
      <c r="F729" s="59">
        <v>-5.3767903500595848E-3</v>
      </c>
    </row>
    <row r="730" spans="1:6" x14ac:dyDescent="0.25">
      <c r="A730">
        <v>16</v>
      </c>
      <c r="B730">
        <v>132</v>
      </c>
      <c r="C730" t="s">
        <v>2710</v>
      </c>
      <c r="D730" s="59">
        <v>33.448657441822974</v>
      </c>
      <c r="E730" s="59">
        <v>5.2203643919168279</v>
      </c>
      <c r="F730" s="59">
        <v>-2.6275355251906048E-3</v>
      </c>
    </row>
    <row r="731" spans="1:6" x14ac:dyDescent="0.25">
      <c r="A731">
        <v>17</v>
      </c>
      <c r="B731">
        <v>132</v>
      </c>
      <c r="C731" t="s">
        <v>2710</v>
      </c>
      <c r="D731" s="59">
        <v>31.72574121885301</v>
      </c>
      <c r="E731" s="59">
        <v>-0.1739385075427291</v>
      </c>
      <c r="F731" s="59">
        <v>2.3090817527889858E-3</v>
      </c>
    </row>
    <row r="732" spans="1:6" x14ac:dyDescent="0.25">
      <c r="A732">
        <v>18</v>
      </c>
      <c r="B732">
        <v>132</v>
      </c>
      <c r="C732" t="s">
        <v>2710</v>
      </c>
      <c r="D732" s="59">
        <v>30.253996061937599</v>
      </c>
      <c r="E732" s="59">
        <v>-0.19797318570789391</v>
      </c>
      <c r="F732" s="59">
        <v>4.2123074359145191E-3</v>
      </c>
    </row>
    <row r="733" spans="1:6" x14ac:dyDescent="0.25">
      <c r="A733">
        <v>19</v>
      </c>
      <c r="B733">
        <v>132</v>
      </c>
      <c r="C733" t="s">
        <v>2710</v>
      </c>
      <c r="D733" s="59">
        <v>27.595381944424972</v>
      </c>
      <c r="E733" s="59">
        <v>-0.21126249255408866</v>
      </c>
      <c r="F733" s="59">
        <v>6.6983792339136462E-3</v>
      </c>
    </row>
    <row r="734" spans="1:6" x14ac:dyDescent="0.25">
      <c r="A734">
        <v>20</v>
      </c>
      <c r="B734">
        <v>132</v>
      </c>
      <c r="C734" t="s">
        <v>2710</v>
      </c>
      <c r="D734" s="59">
        <v>23.526936761306853</v>
      </c>
      <c r="E734" s="59">
        <v>-0.18827161514079852</v>
      </c>
      <c r="F734" s="59">
        <v>9.356531432215336E-3</v>
      </c>
    </row>
    <row r="735" spans="1:6" x14ac:dyDescent="0.25">
      <c r="A735">
        <v>21</v>
      </c>
      <c r="B735">
        <v>132</v>
      </c>
      <c r="C735" t="s">
        <v>2710</v>
      </c>
      <c r="D735" s="59">
        <v>0</v>
      </c>
      <c r="E735" s="59">
        <v>0</v>
      </c>
      <c r="F735" s="59">
        <v>0</v>
      </c>
    </row>
    <row r="736" spans="1:6" x14ac:dyDescent="0.25">
      <c r="A736">
        <v>22</v>
      </c>
      <c r="B736">
        <v>132</v>
      </c>
      <c r="C736" t="s">
        <v>2710</v>
      </c>
      <c r="D736" s="59">
        <v>-3.1650453348996965</v>
      </c>
      <c r="E736" s="59">
        <v>-5.1025706040046734E-2</v>
      </c>
      <c r="F736" s="59">
        <v>-5.5287611353508088E-3</v>
      </c>
    </row>
    <row r="737" spans="1:6" x14ac:dyDescent="0.25">
      <c r="A737">
        <v>23</v>
      </c>
      <c r="B737">
        <v>132</v>
      </c>
      <c r="C737" t="s">
        <v>2710</v>
      </c>
      <c r="D737" s="59">
        <v>4.2143678848833197</v>
      </c>
      <c r="E737" s="59">
        <v>-4.682175481306515E-2</v>
      </c>
      <c r="F737" s="59">
        <v>7.5532555043927585E-3</v>
      </c>
    </row>
    <row r="738" spans="1:6" x14ac:dyDescent="0.25">
      <c r="A738">
        <v>1</v>
      </c>
      <c r="B738">
        <v>133</v>
      </c>
      <c r="C738" t="s">
        <v>2710</v>
      </c>
      <c r="D738" s="59">
        <v>0</v>
      </c>
      <c r="E738" s="59">
        <v>0</v>
      </c>
      <c r="F738" s="59">
        <v>0</v>
      </c>
    </row>
    <row r="739" spans="1:6" x14ac:dyDescent="0.25">
      <c r="A739">
        <v>2</v>
      </c>
      <c r="B739">
        <v>133</v>
      </c>
      <c r="C739" t="s">
        <v>2710</v>
      </c>
      <c r="D739" s="59">
        <v>-23.526936761324404</v>
      </c>
      <c r="E739" s="59">
        <v>-0.18827161514074578</v>
      </c>
      <c r="F739" s="59">
        <v>-9.3565314322265267E-3</v>
      </c>
    </row>
    <row r="740" spans="1:6" x14ac:dyDescent="0.25">
      <c r="A740">
        <v>3</v>
      </c>
      <c r="B740">
        <v>133</v>
      </c>
      <c r="C740" t="s">
        <v>2710</v>
      </c>
      <c r="D740" s="59">
        <v>-27.595381944448086</v>
      </c>
      <c r="E740" s="59">
        <v>-0.21126249255402915</v>
      </c>
      <c r="F740" s="59">
        <v>-6.6983792339246747E-3</v>
      </c>
    </row>
    <row r="741" spans="1:6" x14ac:dyDescent="0.25">
      <c r="A741">
        <v>4</v>
      </c>
      <c r="B741">
        <v>133</v>
      </c>
      <c r="C741" t="s">
        <v>2710</v>
      </c>
      <c r="D741" s="59">
        <v>-30.253996061966198</v>
      </c>
      <c r="E741" s="59">
        <v>-0.19797318570781758</v>
      </c>
      <c r="F741" s="59">
        <v>-4.2123074359255597E-3</v>
      </c>
    </row>
    <row r="742" spans="1:6" x14ac:dyDescent="0.25">
      <c r="A742">
        <v>5</v>
      </c>
      <c r="B742">
        <v>133</v>
      </c>
      <c r="C742" t="s">
        <v>2710</v>
      </c>
      <c r="D742" s="59">
        <v>-31.7257412188873</v>
      </c>
      <c r="E742" s="59">
        <v>-0.17393850754262191</v>
      </c>
      <c r="F742" s="59">
        <v>-2.3090817528005222E-3</v>
      </c>
    </row>
    <row r="743" spans="1:6" x14ac:dyDescent="0.25">
      <c r="A743">
        <v>6</v>
      </c>
      <c r="B743">
        <v>133</v>
      </c>
      <c r="C743" t="s">
        <v>2710</v>
      </c>
      <c r="D743" s="59">
        <v>-33.448657441862657</v>
      </c>
      <c r="E743" s="59">
        <v>5.2203643919322014</v>
      </c>
      <c r="F743" s="59">
        <v>2.6275355251786647E-3</v>
      </c>
    </row>
    <row r="744" spans="1:6" x14ac:dyDescent="0.25">
      <c r="A744">
        <v>7</v>
      </c>
      <c r="B744">
        <v>133</v>
      </c>
      <c r="C744" t="s">
        <v>2710</v>
      </c>
      <c r="D744" s="59">
        <v>-32.757724811550297</v>
      </c>
      <c r="E744" s="59">
        <v>3.3752600470917726</v>
      </c>
      <c r="F744" s="59">
        <v>5.3767903500477401E-3</v>
      </c>
    </row>
    <row r="745" spans="1:6" x14ac:dyDescent="0.25">
      <c r="A745">
        <v>8</v>
      </c>
      <c r="B745">
        <v>133</v>
      </c>
      <c r="C745" t="s">
        <v>2710</v>
      </c>
      <c r="D745" s="59">
        <v>-31.639703101846194</v>
      </c>
      <c r="E745" s="59">
        <v>0.15993860749667199</v>
      </c>
      <c r="F745" s="59">
        <v>8.1094789535490711E-3</v>
      </c>
    </row>
    <row r="746" spans="1:6" x14ac:dyDescent="0.25">
      <c r="A746">
        <v>9</v>
      </c>
      <c r="B746">
        <v>133</v>
      </c>
      <c r="C746" t="s">
        <v>2710</v>
      </c>
      <c r="D746" s="59">
        <v>-24.181694576877153</v>
      </c>
      <c r="E746" s="59">
        <v>-21.230123344396361</v>
      </c>
      <c r="F746" s="59">
        <v>1.6599055299020345E-2</v>
      </c>
    </row>
    <row r="747" spans="1:6" x14ac:dyDescent="0.25">
      <c r="A747">
        <v>10</v>
      </c>
      <c r="B747">
        <v>133</v>
      </c>
      <c r="C747" t="s">
        <v>2710</v>
      </c>
      <c r="D747" s="59">
        <v>-14.420527870302031</v>
      </c>
      <c r="E747" s="59">
        <v>-49.179033423788987</v>
      </c>
      <c r="F747" s="59">
        <v>9.3903896267272472E-3</v>
      </c>
    </row>
    <row r="748" spans="1:6" x14ac:dyDescent="0.25">
      <c r="A748">
        <v>11</v>
      </c>
      <c r="B748">
        <v>133</v>
      </c>
      <c r="C748" t="s">
        <v>2710</v>
      </c>
      <c r="D748" s="59">
        <v>-10.976019152934567</v>
      </c>
      <c r="E748" s="59">
        <v>-59.386923396533355</v>
      </c>
      <c r="F748" s="59">
        <v>7.8646102894336933E-3</v>
      </c>
    </row>
    <row r="749" spans="1:6" x14ac:dyDescent="0.25">
      <c r="A749">
        <v>12</v>
      </c>
      <c r="B749">
        <v>133</v>
      </c>
      <c r="C749" t="s">
        <v>2710</v>
      </c>
      <c r="D749" s="59">
        <v>-14.355335994372801</v>
      </c>
      <c r="E749" s="59">
        <v>-68.354352729229689</v>
      </c>
      <c r="F749" s="59">
        <v>-2.1466210903516468E-3</v>
      </c>
    </row>
    <row r="750" spans="1:6" x14ac:dyDescent="0.25">
      <c r="A750">
        <v>13</v>
      </c>
      <c r="B750">
        <v>133</v>
      </c>
      <c r="C750" t="s">
        <v>2710</v>
      </c>
      <c r="D750" s="59">
        <v>-7.0207915562144692</v>
      </c>
      <c r="E750" s="59">
        <v>-47.237735175238782</v>
      </c>
      <c r="F750" s="59">
        <v>-1.7326127338797286E-2</v>
      </c>
    </row>
    <row r="751" spans="1:6" x14ac:dyDescent="0.25">
      <c r="A751">
        <v>14</v>
      </c>
      <c r="B751">
        <v>133</v>
      </c>
      <c r="C751" t="s">
        <v>2710</v>
      </c>
      <c r="D751" s="59">
        <v>2.5203476679310874</v>
      </c>
      <c r="E751" s="59">
        <v>-20.016129869921265</v>
      </c>
      <c r="F751" s="59">
        <v>-1.4695142799378514E-2</v>
      </c>
    </row>
    <row r="752" spans="1:6" x14ac:dyDescent="0.25">
      <c r="A752">
        <v>15</v>
      </c>
      <c r="B752">
        <v>133</v>
      </c>
      <c r="C752" t="s">
        <v>2710</v>
      </c>
      <c r="D752" s="59">
        <v>4.7952772838899556</v>
      </c>
      <c r="E752" s="59">
        <v>-13.556021199080178</v>
      </c>
      <c r="F752" s="59">
        <v>-1.2557919128333405E-2</v>
      </c>
    </row>
    <row r="753" spans="1:6" x14ac:dyDescent="0.25">
      <c r="A753">
        <v>16</v>
      </c>
      <c r="B753">
        <v>133</v>
      </c>
      <c r="C753" t="s">
        <v>2710</v>
      </c>
      <c r="D753" s="59">
        <v>6.7368987678730843</v>
      </c>
      <c r="E753" s="59">
        <v>-8.2085302365322672</v>
      </c>
      <c r="F753" s="59">
        <v>-1.0300505426233366E-2</v>
      </c>
    </row>
    <row r="754" spans="1:6" x14ac:dyDescent="0.25">
      <c r="A754">
        <v>17</v>
      </c>
      <c r="B754">
        <v>133</v>
      </c>
      <c r="C754" t="s">
        <v>2710</v>
      </c>
      <c r="D754" s="59">
        <v>9.8078192305596197</v>
      </c>
      <c r="E754" s="59">
        <v>-0.19573987963634454</v>
      </c>
      <c r="F754" s="59">
        <v>-6.2869890762523297E-3</v>
      </c>
    </row>
    <row r="755" spans="1:6" x14ac:dyDescent="0.25">
      <c r="A755">
        <v>18</v>
      </c>
      <c r="B755">
        <v>133</v>
      </c>
      <c r="C755" t="s">
        <v>2710</v>
      </c>
      <c r="D755" s="59">
        <v>12.594719149650777</v>
      </c>
      <c r="E755" s="59">
        <v>-0.21806406419384033</v>
      </c>
      <c r="F755" s="59">
        <v>-4.1474213620422851E-3</v>
      </c>
    </row>
    <row r="756" spans="1:6" x14ac:dyDescent="0.25">
      <c r="A756">
        <v>19</v>
      </c>
      <c r="B756">
        <v>133</v>
      </c>
      <c r="C756" t="s">
        <v>2710</v>
      </c>
      <c r="D756" s="59">
        <v>14.047365053778464</v>
      </c>
      <c r="E756" s="59">
        <v>-0.23040074446418307</v>
      </c>
      <c r="F756" s="59">
        <v>-1.3526298660217677E-3</v>
      </c>
    </row>
    <row r="757" spans="1:6" x14ac:dyDescent="0.25">
      <c r="A757">
        <v>20</v>
      </c>
      <c r="B757">
        <v>133</v>
      </c>
      <c r="C757" t="s">
        <v>2710</v>
      </c>
      <c r="D757" s="59">
        <v>13.892249013255309</v>
      </c>
      <c r="E757" s="59">
        <v>-0.20530789143739103</v>
      </c>
      <c r="F757" s="59">
        <v>1.772761644502133E-3</v>
      </c>
    </row>
    <row r="758" spans="1:6" x14ac:dyDescent="0.25">
      <c r="A758">
        <v>21</v>
      </c>
      <c r="B758">
        <v>133</v>
      </c>
      <c r="C758" t="s">
        <v>2710</v>
      </c>
      <c r="D758" s="59">
        <v>0</v>
      </c>
      <c r="E758" s="59">
        <v>0</v>
      </c>
      <c r="F758" s="59">
        <v>0</v>
      </c>
    </row>
    <row r="759" spans="1:6" x14ac:dyDescent="0.25">
      <c r="A759">
        <v>22</v>
      </c>
      <c r="B759">
        <v>133</v>
      </c>
      <c r="C759" t="s">
        <v>2710</v>
      </c>
      <c r="D759" s="59">
        <v>-4.2143678848856805</v>
      </c>
      <c r="E759" s="59">
        <v>-4.6821754813054034E-2</v>
      </c>
      <c r="F759" s="59">
        <v>-7.5532555043971647E-3</v>
      </c>
    </row>
    <row r="760" spans="1:6" x14ac:dyDescent="0.25">
      <c r="A760">
        <v>23</v>
      </c>
      <c r="B760">
        <v>133</v>
      </c>
      <c r="C760" t="s">
        <v>2710</v>
      </c>
      <c r="D760" s="59">
        <v>3.1650453349006424</v>
      </c>
      <c r="E760" s="59">
        <v>-5.1025706040068876E-2</v>
      </c>
      <c r="F760" s="59">
        <v>5.5287611353523015E-3</v>
      </c>
    </row>
    <row r="761" spans="1:6" x14ac:dyDescent="0.25">
      <c r="A761">
        <v>1</v>
      </c>
      <c r="B761">
        <v>134</v>
      </c>
      <c r="C761" t="s">
        <v>2710</v>
      </c>
      <c r="D761" s="59">
        <v>0</v>
      </c>
      <c r="E761" s="59">
        <v>0</v>
      </c>
      <c r="F761" s="59">
        <v>0</v>
      </c>
    </row>
    <row r="762" spans="1:6" x14ac:dyDescent="0.25">
      <c r="A762">
        <v>2</v>
      </c>
      <c r="B762">
        <v>134</v>
      </c>
      <c r="C762" t="s">
        <v>2710</v>
      </c>
      <c r="D762" s="59">
        <v>-9.9401063400367917</v>
      </c>
      <c r="E762" s="59">
        <v>-9.8784666044261532E-2</v>
      </c>
      <c r="F762" s="59">
        <v>-3.1256111585982634E-3</v>
      </c>
    </row>
    <row r="763" spans="1:6" x14ac:dyDescent="0.25">
      <c r="A763">
        <v>3</v>
      </c>
      <c r="B763">
        <v>134</v>
      </c>
      <c r="C763" t="s">
        <v>2710</v>
      </c>
      <c r="D763" s="59">
        <v>-11.163401809865523</v>
      </c>
      <c r="E763" s="59">
        <v>-0.11073443438812307</v>
      </c>
      <c r="F763" s="59">
        <v>-1.6594189582462377E-3</v>
      </c>
    </row>
    <row r="764" spans="1:6" x14ac:dyDescent="0.25">
      <c r="A764">
        <v>4</v>
      </c>
      <c r="B764">
        <v>134</v>
      </c>
      <c r="C764" t="s">
        <v>2710</v>
      </c>
      <c r="D764" s="59">
        <v>-11.620059729037971</v>
      </c>
      <c r="E764" s="59">
        <v>-0.10373613854019886</v>
      </c>
      <c r="F764" s="59">
        <v>-3.1643334242387606E-4</v>
      </c>
    </row>
    <row r="765" spans="1:6" x14ac:dyDescent="0.25">
      <c r="A765">
        <v>5</v>
      </c>
      <c r="B765">
        <v>134</v>
      </c>
      <c r="C765" t="s">
        <v>2710</v>
      </c>
      <c r="D765" s="59">
        <v>-11.435566438003736</v>
      </c>
      <c r="E765" s="59">
        <v>-9.0997317924140231E-2</v>
      </c>
      <c r="F765" s="59">
        <v>7.1169654431465449E-4</v>
      </c>
    </row>
    <row r="766" spans="1:6" x14ac:dyDescent="0.25">
      <c r="A766">
        <v>6</v>
      </c>
      <c r="B766">
        <v>134</v>
      </c>
      <c r="C766" t="s">
        <v>2710</v>
      </c>
      <c r="D766" s="59">
        <v>-11.282294138145799</v>
      </c>
      <c r="E766" s="59">
        <v>-0.21248319334711507</v>
      </c>
      <c r="F766" s="59">
        <v>3.1714574904012785E-3</v>
      </c>
    </row>
    <row r="767" spans="1:6" x14ac:dyDescent="0.25">
      <c r="A767">
        <v>7</v>
      </c>
      <c r="B767">
        <v>134</v>
      </c>
      <c r="C767" t="s">
        <v>2710</v>
      </c>
      <c r="D767" s="59">
        <v>-10.622566625116821</v>
      </c>
      <c r="E767" s="59">
        <v>-2.0120686590998091</v>
      </c>
      <c r="F767" s="59">
        <v>4.5588723930990813E-3</v>
      </c>
    </row>
    <row r="768" spans="1:6" x14ac:dyDescent="0.25">
      <c r="A768">
        <v>8</v>
      </c>
      <c r="B768">
        <v>134</v>
      </c>
      <c r="C768" t="s">
        <v>2710</v>
      </c>
      <c r="D768" s="59">
        <v>-9.7479564493604531</v>
      </c>
      <c r="E768" s="59">
        <v>-4.5010720931326507</v>
      </c>
      <c r="F768" s="59">
        <v>5.9218173968868058E-3</v>
      </c>
    </row>
    <row r="769" spans="1:6" x14ac:dyDescent="0.25">
      <c r="A769">
        <v>9</v>
      </c>
      <c r="B769">
        <v>134</v>
      </c>
      <c r="C769" t="s">
        <v>2710</v>
      </c>
      <c r="D769" s="59">
        <v>-5.1289704219481331</v>
      </c>
      <c r="E769" s="59">
        <v>-17.666828299333361</v>
      </c>
      <c r="F769" s="59">
        <v>9.5222077727354897E-3</v>
      </c>
    </row>
    <row r="770" spans="1:6" x14ac:dyDescent="0.25">
      <c r="A770">
        <v>10</v>
      </c>
      <c r="B770">
        <v>134</v>
      </c>
      <c r="C770" t="s">
        <v>2710</v>
      </c>
      <c r="D770" s="59">
        <v>-9.5267985093572038E-2</v>
      </c>
      <c r="E770" s="59">
        <v>-32.011948319349941</v>
      </c>
      <c r="F770" s="59">
        <v>3.5334492282174074E-3</v>
      </c>
    </row>
    <row r="771" spans="1:6" x14ac:dyDescent="0.25">
      <c r="A771">
        <v>11</v>
      </c>
      <c r="B771">
        <v>134</v>
      </c>
      <c r="C771" t="s">
        <v>2710</v>
      </c>
      <c r="D771" s="59">
        <v>-1.0181166229094458E-11</v>
      </c>
      <c r="E771" s="59">
        <v>-32.556742051828806</v>
      </c>
      <c r="F771" s="59">
        <v>1.4030825844672753E-3</v>
      </c>
    </row>
    <row r="772" spans="1:6" x14ac:dyDescent="0.25">
      <c r="A772">
        <v>12</v>
      </c>
      <c r="B772">
        <v>134</v>
      </c>
      <c r="C772" t="s">
        <v>2710</v>
      </c>
      <c r="D772" s="59">
        <v>9.5267985065785071E-2</v>
      </c>
      <c r="E772" s="59">
        <v>-32.011948319370788</v>
      </c>
      <c r="F772" s="59">
        <v>-3.5334492282094029E-3</v>
      </c>
    </row>
    <row r="773" spans="1:6" x14ac:dyDescent="0.25">
      <c r="A773">
        <v>13</v>
      </c>
      <c r="B773">
        <v>134</v>
      </c>
      <c r="C773" t="s">
        <v>2710</v>
      </c>
      <c r="D773" s="59">
        <v>5.1289704219177414</v>
      </c>
      <c r="E773" s="59">
        <v>-17.666828299361597</v>
      </c>
      <c r="F773" s="59">
        <v>-9.522207772736796E-3</v>
      </c>
    </row>
    <row r="774" spans="1:6" x14ac:dyDescent="0.25">
      <c r="A774">
        <v>14</v>
      </c>
      <c r="B774">
        <v>134</v>
      </c>
      <c r="C774" t="s">
        <v>2710</v>
      </c>
      <c r="D774" s="59">
        <v>9.7479564493331203</v>
      </c>
      <c r="E774" s="59">
        <v>-4.5010720931530113</v>
      </c>
      <c r="F774" s="59">
        <v>-5.9218173968954759E-3</v>
      </c>
    </row>
    <row r="775" spans="1:6" x14ac:dyDescent="0.25">
      <c r="A775">
        <v>15</v>
      </c>
      <c r="B775">
        <v>134</v>
      </c>
      <c r="C775" t="s">
        <v>2710</v>
      </c>
      <c r="D775" s="59">
        <v>10.622566625091011</v>
      </c>
      <c r="E775" s="59">
        <v>-2.0120686591159567</v>
      </c>
      <c r="F775" s="59">
        <v>-4.5588723931081964E-3</v>
      </c>
    </row>
    <row r="776" spans="1:6" x14ac:dyDescent="0.25">
      <c r="A776">
        <v>16</v>
      </c>
      <c r="B776">
        <v>134</v>
      </c>
      <c r="C776" t="s">
        <v>2710</v>
      </c>
      <c r="D776" s="59">
        <v>11.282294138121513</v>
      </c>
      <c r="E776" s="59">
        <v>-0.21248319335899213</v>
      </c>
      <c r="F776" s="59">
        <v>-3.171457490410202E-3</v>
      </c>
    </row>
    <row r="777" spans="1:6" x14ac:dyDescent="0.25">
      <c r="A777">
        <v>17</v>
      </c>
      <c r="B777">
        <v>134</v>
      </c>
      <c r="C777" t="s">
        <v>2710</v>
      </c>
      <c r="D777" s="59">
        <v>11.435566437983784</v>
      </c>
      <c r="E777" s="59">
        <v>-9.0997317924180768E-2</v>
      </c>
      <c r="F777" s="59">
        <v>-7.1169654432309945E-4</v>
      </c>
    </row>
    <row r="778" spans="1:6" x14ac:dyDescent="0.25">
      <c r="A778">
        <v>18</v>
      </c>
      <c r="B778">
        <v>134</v>
      </c>
      <c r="C778" t="s">
        <v>2710</v>
      </c>
      <c r="D778" s="59">
        <v>11.620059729022151</v>
      </c>
      <c r="E778" s="59">
        <v>-0.1037361385402335</v>
      </c>
      <c r="F778" s="59">
        <v>3.1643334241601625E-4</v>
      </c>
    </row>
    <row r="779" spans="1:6" x14ac:dyDescent="0.25">
      <c r="A779">
        <v>19</v>
      </c>
      <c r="B779">
        <v>134</v>
      </c>
      <c r="C779" t="s">
        <v>2710</v>
      </c>
      <c r="D779" s="59">
        <v>11.163401809853505</v>
      </c>
      <c r="E779" s="59">
        <v>-0.11073443438815456</v>
      </c>
      <c r="F779" s="59">
        <v>1.6594189582388565E-3</v>
      </c>
    </row>
    <row r="780" spans="1:6" x14ac:dyDescent="0.25">
      <c r="A780">
        <v>20</v>
      </c>
      <c r="B780">
        <v>134</v>
      </c>
      <c r="C780" t="s">
        <v>2710</v>
      </c>
      <c r="D780" s="59">
        <v>9.9401063400283398</v>
      </c>
      <c r="E780" s="59">
        <v>-9.8784666044289773E-2</v>
      </c>
      <c r="F780" s="59">
        <v>3.1256111585913904E-3</v>
      </c>
    </row>
    <row r="781" spans="1:6" x14ac:dyDescent="0.25">
      <c r="A781">
        <v>21</v>
      </c>
      <c r="B781">
        <v>134</v>
      </c>
      <c r="C781" t="s">
        <v>2710</v>
      </c>
      <c r="D781" s="59">
        <v>0</v>
      </c>
      <c r="E781" s="59">
        <v>0</v>
      </c>
      <c r="F781" s="59">
        <v>0</v>
      </c>
    </row>
    <row r="782" spans="1:6" x14ac:dyDescent="0.25">
      <c r="A782">
        <v>22</v>
      </c>
      <c r="B782">
        <v>134</v>
      </c>
      <c r="C782" t="s">
        <v>2710</v>
      </c>
      <c r="D782" s="59">
        <v>-1.9297731412191692</v>
      </c>
      <c r="E782" s="59">
        <v>-2.4739536674206364E-2</v>
      </c>
      <c r="F782" s="59">
        <v>-3.4269392325566644E-3</v>
      </c>
    </row>
    <row r="783" spans="1:6" x14ac:dyDescent="0.25">
      <c r="A783">
        <v>23</v>
      </c>
      <c r="B783">
        <v>134</v>
      </c>
      <c r="C783" t="s">
        <v>2710</v>
      </c>
      <c r="D783" s="59">
        <v>1.9297731412182975</v>
      </c>
      <c r="E783" s="59">
        <v>-2.4739536674214441E-2</v>
      </c>
      <c r="F783" s="59">
        <v>3.4269392325549618E-3</v>
      </c>
    </row>
    <row r="784" spans="1:6" x14ac:dyDescent="0.25">
      <c r="A784">
        <v>1</v>
      </c>
      <c r="B784">
        <v>135</v>
      </c>
      <c r="C784" t="s">
        <v>2710</v>
      </c>
      <c r="D784" s="59">
        <v>0</v>
      </c>
      <c r="E784" s="59">
        <v>0</v>
      </c>
      <c r="F784" s="59">
        <v>0</v>
      </c>
    </row>
    <row r="785" spans="1:6" x14ac:dyDescent="0.25">
      <c r="A785">
        <v>2</v>
      </c>
      <c r="B785">
        <v>135</v>
      </c>
      <c r="C785" t="s">
        <v>2710</v>
      </c>
      <c r="D785" s="59">
        <v>-22.923876271393894</v>
      </c>
      <c r="E785" s="59">
        <v>-0.11436863493908667</v>
      </c>
      <c r="F785" s="59">
        <v>-1.1927630079240449E-2</v>
      </c>
    </row>
    <row r="786" spans="1:6" x14ac:dyDescent="0.25">
      <c r="A786">
        <v>3</v>
      </c>
      <c r="B786">
        <v>135</v>
      </c>
      <c r="C786" t="s">
        <v>2710</v>
      </c>
      <c r="D786" s="59">
        <v>-28.571572909349172</v>
      </c>
      <c r="E786" s="59">
        <v>-0.12824118981259991</v>
      </c>
      <c r="F786" s="59">
        <v>-1.0503157038309903E-2</v>
      </c>
    </row>
    <row r="787" spans="1:6" x14ac:dyDescent="0.25">
      <c r="A787">
        <v>4</v>
      </c>
      <c r="B787">
        <v>135</v>
      </c>
      <c r="C787" t="s">
        <v>2710</v>
      </c>
      <c r="D787" s="59">
        <v>-33.426386565224391</v>
      </c>
      <c r="E787" s="59">
        <v>-0.11869405182987119</v>
      </c>
      <c r="F787" s="59">
        <v>-9.0748035305029222E-3</v>
      </c>
    </row>
    <row r="788" spans="1:6" x14ac:dyDescent="0.25">
      <c r="A788">
        <v>5</v>
      </c>
      <c r="B788">
        <v>135</v>
      </c>
      <c r="C788" t="s">
        <v>2710</v>
      </c>
      <c r="D788" s="59">
        <v>-37.599293751406996</v>
      </c>
      <c r="E788" s="59">
        <v>-0.10137864444932779</v>
      </c>
      <c r="F788" s="59">
        <v>-7.981319793296358E-3</v>
      </c>
    </row>
    <row r="789" spans="1:6" x14ac:dyDescent="0.25">
      <c r="A789">
        <v>6</v>
      </c>
      <c r="B789">
        <v>135</v>
      </c>
      <c r="C789" t="s">
        <v>2710</v>
      </c>
      <c r="D789" s="59">
        <v>-42.334540316276005</v>
      </c>
      <c r="E789" s="59">
        <v>13.532053996493053</v>
      </c>
      <c r="F789" s="59">
        <v>-4.0062391528863294E-3</v>
      </c>
    </row>
    <row r="790" spans="1:6" x14ac:dyDescent="0.25">
      <c r="A790">
        <v>7</v>
      </c>
      <c r="B790">
        <v>135</v>
      </c>
      <c r="C790" t="s">
        <v>2710</v>
      </c>
      <c r="D790" s="59">
        <v>-42.81232637178914</v>
      </c>
      <c r="E790" s="59">
        <v>14.931018157269078</v>
      </c>
      <c r="F790" s="59">
        <v>-1.8064801885931108E-3</v>
      </c>
    </row>
    <row r="791" spans="1:6" x14ac:dyDescent="0.25">
      <c r="A791">
        <v>8</v>
      </c>
      <c r="B791">
        <v>135</v>
      </c>
      <c r="C791" t="s">
        <v>2710</v>
      </c>
      <c r="D791" s="59">
        <v>-42.934675457339111</v>
      </c>
      <c r="E791" s="59">
        <v>15.224062175980849</v>
      </c>
      <c r="F791" s="59">
        <v>4.6045084623303444E-4</v>
      </c>
    </row>
    <row r="792" spans="1:6" x14ac:dyDescent="0.25">
      <c r="A792">
        <v>9</v>
      </c>
      <c r="B792">
        <v>135</v>
      </c>
      <c r="C792" t="s">
        <v>2710</v>
      </c>
      <c r="D792" s="59">
        <v>-39.527050478005805</v>
      </c>
      <c r="E792" s="59">
        <v>5.3612407488044092</v>
      </c>
      <c r="F792" s="59">
        <v>1.0507881151205774E-2</v>
      </c>
    </row>
    <row r="793" spans="1:6" x14ac:dyDescent="0.25">
      <c r="A793">
        <v>10</v>
      </c>
      <c r="B793">
        <v>135</v>
      </c>
      <c r="C793" t="s">
        <v>2710</v>
      </c>
      <c r="D793" s="59">
        <v>-31.19521395041658</v>
      </c>
      <c r="E793" s="59">
        <v>-18.369175516512193</v>
      </c>
      <c r="F793" s="59">
        <v>1.1678667561594965E-2</v>
      </c>
    </row>
    <row r="794" spans="1:6" x14ac:dyDescent="0.25">
      <c r="A794">
        <v>11</v>
      </c>
      <c r="B794">
        <v>135</v>
      </c>
      <c r="C794" t="s">
        <v>2710</v>
      </c>
      <c r="D794" s="59">
        <v>-23.781374831340379</v>
      </c>
      <c r="E794" s="59">
        <v>-39.499800701084126</v>
      </c>
      <c r="F794" s="59">
        <v>1.3349510995461361E-2</v>
      </c>
    </row>
    <row r="795" spans="1:6" x14ac:dyDescent="0.25">
      <c r="A795">
        <v>12</v>
      </c>
      <c r="B795">
        <v>135</v>
      </c>
      <c r="C795" t="s">
        <v>2710</v>
      </c>
      <c r="D795" s="59">
        <v>-31.152491089659964</v>
      </c>
      <c r="E795" s="59">
        <v>-59.915700678253835</v>
      </c>
      <c r="F795" s="59">
        <v>4.0161642672013687E-3</v>
      </c>
    </row>
    <row r="796" spans="1:6" x14ac:dyDescent="0.25">
      <c r="A796">
        <v>13</v>
      </c>
      <c r="B796">
        <v>135</v>
      </c>
      <c r="C796" t="s">
        <v>2710</v>
      </c>
      <c r="D796" s="59">
        <v>-28.078336143635234</v>
      </c>
      <c r="E796" s="59">
        <v>-50.988584884626235</v>
      </c>
      <c r="F796" s="59">
        <v>-1.208320390405164E-2</v>
      </c>
    </row>
    <row r="797" spans="1:6" x14ac:dyDescent="0.25">
      <c r="A797">
        <v>14</v>
      </c>
      <c r="B797">
        <v>135</v>
      </c>
      <c r="C797" t="s">
        <v>2710</v>
      </c>
      <c r="D797" s="59">
        <v>-20.157261316093297</v>
      </c>
      <c r="E797" s="59">
        <v>-28.490752858382805</v>
      </c>
      <c r="F797" s="59">
        <v>-1.4729389178843512E-2</v>
      </c>
    </row>
    <row r="798" spans="1:6" x14ac:dyDescent="0.25">
      <c r="A798">
        <v>15</v>
      </c>
      <c r="B798">
        <v>135</v>
      </c>
      <c r="C798" t="s">
        <v>2710</v>
      </c>
      <c r="D798" s="59">
        <v>-17.772976604761404</v>
      </c>
      <c r="E798" s="59">
        <v>-21.753424542737889</v>
      </c>
      <c r="F798" s="59">
        <v>-1.3752632164338648E-2</v>
      </c>
    </row>
    <row r="799" spans="1:6" x14ac:dyDescent="0.25">
      <c r="A799">
        <v>16</v>
      </c>
      <c r="B799">
        <v>135</v>
      </c>
      <c r="C799" t="s">
        <v>2710</v>
      </c>
      <c r="D799" s="59">
        <v>-15.54093681065789</v>
      </c>
      <c r="E799" s="59">
        <v>-15.563884365157131</v>
      </c>
      <c r="F799" s="59">
        <v>-1.2618528966046179E-2</v>
      </c>
    </row>
    <row r="800" spans="1:6" x14ac:dyDescent="0.25">
      <c r="A800">
        <v>17</v>
      </c>
      <c r="B800">
        <v>135</v>
      </c>
      <c r="C800" t="s">
        <v>2710</v>
      </c>
      <c r="D800" s="59">
        <v>-9.8895372232676007</v>
      </c>
      <c r="E800" s="59">
        <v>-0.14861495065218341</v>
      </c>
      <c r="F800" s="59">
        <v>-1.0643500336300706E-2</v>
      </c>
    </row>
    <row r="801" spans="1:6" x14ac:dyDescent="0.25">
      <c r="A801">
        <v>18</v>
      </c>
      <c r="B801">
        <v>135</v>
      </c>
      <c r="C801" t="s">
        <v>2710</v>
      </c>
      <c r="D801" s="59">
        <v>-4.835380078098698</v>
      </c>
      <c r="E801" s="59">
        <v>-0.16222428854940363</v>
      </c>
      <c r="F801" s="59">
        <v>-9.0379421984119693E-3</v>
      </c>
    </row>
    <row r="802" spans="1:6" x14ac:dyDescent="0.25">
      <c r="A802">
        <v>19</v>
      </c>
      <c r="B802">
        <v>135</v>
      </c>
      <c r="C802" t="s">
        <v>2710</v>
      </c>
      <c r="D802" s="59">
        <v>-0.78246368708198588</v>
      </c>
      <c r="E802" s="59">
        <v>-0.16970740228443079</v>
      </c>
      <c r="F802" s="59">
        <v>-6.9406960115602758E-3</v>
      </c>
    </row>
    <row r="803" spans="1:6" x14ac:dyDescent="0.25">
      <c r="A803">
        <v>20</v>
      </c>
      <c r="B803">
        <v>135</v>
      </c>
      <c r="C803" t="s">
        <v>2710</v>
      </c>
      <c r="D803" s="59">
        <v>2.0487194839240548</v>
      </c>
      <c r="E803" s="59">
        <v>-0.15128056691500244</v>
      </c>
      <c r="F803" s="59">
        <v>-4.5038711274834817E-3</v>
      </c>
    </row>
    <row r="804" spans="1:6" x14ac:dyDescent="0.25">
      <c r="A804">
        <v>21</v>
      </c>
      <c r="B804">
        <v>135</v>
      </c>
      <c r="C804" t="s">
        <v>2710</v>
      </c>
      <c r="D804" s="59">
        <v>0</v>
      </c>
      <c r="E804" s="59">
        <v>0</v>
      </c>
      <c r="F804" s="59">
        <v>0</v>
      </c>
    </row>
    <row r="805" spans="1:6" x14ac:dyDescent="0.25">
      <c r="A805">
        <v>22</v>
      </c>
      <c r="B805">
        <v>135</v>
      </c>
      <c r="C805" t="s">
        <v>2710</v>
      </c>
      <c r="D805" s="59">
        <v>-3.5995091951716551</v>
      </c>
      <c r="E805" s="59">
        <v>-2.8585109733500976E-2</v>
      </c>
      <c r="F805" s="59">
        <v>-6.5590206532602406E-3</v>
      </c>
    </row>
    <row r="806" spans="1:6" x14ac:dyDescent="0.25">
      <c r="A806">
        <v>23</v>
      </c>
      <c r="B806">
        <v>135</v>
      </c>
      <c r="C806" t="s">
        <v>2710</v>
      </c>
      <c r="D806" s="59">
        <v>1.3259770035384757</v>
      </c>
      <c r="E806" s="59">
        <v>-3.7693670725341522E-2</v>
      </c>
      <c r="F806" s="59">
        <v>2.1726161869985738E-3</v>
      </c>
    </row>
    <row r="807" spans="1:6" x14ac:dyDescent="0.25">
      <c r="A807">
        <v>1</v>
      </c>
      <c r="B807">
        <v>136</v>
      </c>
      <c r="C807" t="s">
        <v>2710</v>
      </c>
      <c r="D807" s="59">
        <v>0</v>
      </c>
      <c r="E807" s="59">
        <v>0</v>
      </c>
      <c r="F807" s="59">
        <v>0</v>
      </c>
    </row>
    <row r="808" spans="1:6" x14ac:dyDescent="0.25">
      <c r="A808">
        <v>2</v>
      </c>
      <c r="B808">
        <v>136</v>
      </c>
      <c r="C808" t="s">
        <v>2710</v>
      </c>
      <c r="D808" s="59">
        <v>-2.0487194839107339</v>
      </c>
      <c r="E808" s="59">
        <v>-0.15128056691485481</v>
      </c>
      <c r="F808" s="59">
        <v>4.5038711274847324E-3</v>
      </c>
    </row>
    <row r="809" spans="1:6" x14ac:dyDescent="0.25">
      <c r="A809">
        <v>3</v>
      </c>
      <c r="B809">
        <v>136</v>
      </c>
      <c r="C809" t="s">
        <v>2710</v>
      </c>
      <c r="D809" s="59">
        <v>0.78246368709518421</v>
      </c>
      <c r="E809" s="59">
        <v>-0.16970740228426279</v>
      </c>
      <c r="F809" s="59">
        <v>6.940696011558326E-3</v>
      </c>
    </row>
    <row r="810" spans="1:6" x14ac:dyDescent="0.25">
      <c r="A810">
        <v>4</v>
      </c>
      <c r="B810">
        <v>136</v>
      </c>
      <c r="C810" t="s">
        <v>2710</v>
      </c>
      <c r="D810" s="59">
        <v>4.8353800781101057</v>
      </c>
      <c r="E810" s="59">
        <v>-0.16222428854924678</v>
      </c>
      <c r="F810" s="59">
        <v>9.0379421984069803E-3</v>
      </c>
    </row>
    <row r="811" spans="1:6" x14ac:dyDescent="0.25">
      <c r="A811">
        <v>5</v>
      </c>
      <c r="B811">
        <v>136</v>
      </c>
      <c r="C811" t="s">
        <v>2710</v>
      </c>
      <c r="D811" s="59">
        <v>9.8895372232756156</v>
      </c>
      <c r="E811" s="59">
        <v>-0.14861495065204638</v>
      </c>
      <c r="F811" s="59">
        <v>1.0643500336293028E-2</v>
      </c>
    </row>
    <row r="812" spans="1:6" x14ac:dyDescent="0.25">
      <c r="A812">
        <v>6</v>
      </c>
      <c r="B812">
        <v>136</v>
      </c>
      <c r="C812" t="s">
        <v>2710</v>
      </c>
      <c r="D812" s="59">
        <v>15.540936810662167</v>
      </c>
      <c r="E812" s="59">
        <v>-15.563884365147574</v>
      </c>
      <c r="F812" s="59">
        <v>1.2618528966035651E-2</v>
      </c>
    </row>
    <row r="813" spans="1:6" x14ac:dyDescent="0.25">
      <c r="A813">
        <v>7</v>
      </c>
      <c r="B813">
        <v>136</v>
      </c>
      <c r="C813" t="s">
        <v>2710</v>
      </c>
      <c r="D813" s="59">
        <v>17.772976604763723</v>
      </c>
      <c r="E813" s="59">
        <v>-21.753424542722872</v>
      </c>
      <c r="F813" s="59">
        <v>1.375263216432572E-2</v>
      </c>
    </row>
    <row r="814" spans="1:6" x14ac:dyDescent="0.25">
      <c r="A814">
        <v>8</v>
      </c>
      <c r="B814">
        <v>136</v>
      </c>
      <c r="C814" t="s">
        <v>2710</v>
      </c>
      <c r="D814" s="59">
        <v>20.157261316093205</v>
      </c>
      <c r="E814" s="59">
        <v>-28.490752858360999</v>
      </c>
      <c r="F814" s="59">
        <v>1.4729389178827693E-2</v>
      </c>
    </row>
    <row r="815" spans="1:6" x14ac:dyDescent="0.25">
      <c r="A815">
        <v>9</v>
      </c>
      <c r="B815">
        <v>136</v>
      </c>
      <c r="C815" t="s">
        <v>2710</v>
      </c>
      <c r="D815" s="59">
        <v>28.078336143623083</v>
      </c>
      <c r="E815" s="59">
        <v>-50.988584884571452</v>
      </c>
      <c r="F815" s="59">
        <v>1.2083203904028892E-2</v>
      </c>
    </row>
    <row r="816" spans="1:6" x14ac:dyDescent="0.25">
      <c r="A816">
        <v>10</v>
      </c>
      <c r="B816">
        <v>136</v>
      </c>
      <c r="C816" t="s">
        <v>2710</v>
      </c>
      <c r="D816" s="59">
        <v>31.152491089637543</v>
      </c>
      <c r="E816" s="59">
        <v>-59.915700678170715</v>
      </c>
      <c r="F816" s="59">
        <v>-4.0161642672031494E-3</v>
      </c>
    </row>
    <row r="817" spans="1:6" x14ac:dyDescent="0.25">
      <c r="A817">
        <v>11</v>
      </c>
      <c r="B817">
        <v>136</v>
      </c>
      <c r="C817" t="s">
        <v>2710</v>
      </c>
      <c r="D817" s="59">
        <v>23.781374831324555</v>
      </c>
      <c r="E817" s="59">
        <v>-39.49980070101914</v>
      </c>
      <c r="F817" s="59">
        <v>-9.9609970761800545E-3</v>
      </c>
    </row>
    <row r="818" spans="1:6" x14ac:dyDescent="0.25">
      <c r="A818">
        <v>12</v>
      </c>
      <c r="B818">
        <v>136</v>
      </c>
      <c r="C818" t="s">
        <v>2710</v>
      </c>
      <c r="D818" s="59">
        <v>31.195213950392734</v>
      </c>
      <c r="E818" s="59">
        <v>-18.369175516470129</v>
      </c>
      <c r="F818" s="59">
        <v>-1.1678667561577805E-2</v>
      </c>
    </row>
    <row r="819" spans="1:6" x14ac:dyDescent="0.25">
      <c r="A819">
        <v>13</v>
      </c>
      <c r="B819">
        <v>136</v>
      </c>
      <c r="C819" t="s">
        <v>2710</v>
      </c>
      <c r="D819" s="59">
        <v>39.527050477967144</v>
      </c>
      <c r="E819" s="59">
        <v>5.3612407488052476</v>
      </c>
      <c r="F819" s="59">
        <v>-1.0507881151186789E-2</v>
      </c>
    </row>
    <row r="820" spans="1:6" x14ac:dyDescent="0.25">
      <c r="A820">
        <v>14</v>
      </c>
      <c r="B820">
        <v>136</v>
      </c>
      <c r="C820" t="s">
        <v>2710</v>
      </c>
      <c r="D820" s="59">
        <v>42.934675457294986</v>
      </c>
      <c r="E820" s="59">
        <v>15.224062175965841</v>
      </c>
      <c r="F820" s="59">
        <v>-4.6045084623482987E-4</v>
      </c>
    </row>
    <row r="821" spans="1:6" x14ac:dyDescent="0.25">
      <c r="A821">
        <v>15</v>
      </c>
      <c r="B821">
        <v>136</v>
      </c>
      <c r="C821" t="s">
        <v>2710</v>
      </c>
      <c r="D821" s="59">
        <v>42.812326371745662</v>
      </c>
      <c r="E821" s="59">
        <v>14.931018157255739</v>
      </c>
      <c r="F821" s="59">
        <v>1.8064801885879587E-3</v>
      </c>
    </row>
    <row r="822" spans="1:6" x14ac:dyDescent="0.25">
      <c r="A822">
        <v>16</v>
      </c>
      <c r="B822">
        <v>136</v>
      </c>
      <c r="C822" t="s">
        <v>2710</v>
      </c>
      <c r="D822" s="59">
        <v>42.334540316233522</v>
      </c>
      <c r="E822" s="59">
        <v>13.532053996482571</v>
      </c>
      <c r="F822" s="59">
        <v>4.0062391528798025E-3</v>
      </c>
    </row>
    <row r="823" spans="1:6" x14ac:dyDescent="0.25">
      <c r="A823">
        <v>17</v>
      </c>
      <c r="B823">
        <v>136</v>
      </c>
      <c r="C823" t="s">
        <v>2710</v>
      </c>
      <c r="D823" s="59">
        <v>37.59929375136808</v>
      </c>
      <c r="E823" s="59">
        <v>-0.10137864444934999</v>
      </c>
      <c r="F823" s="59">
        <v>7.9813197932888068E-3</v>
      </c>
    </row>
    <row r="824" spans="1:6" x14ac:dyDescent="0.25">
      <c r="A824">
        <v>18</v>
      </c>
      <c r="B824">
        <v>136</v>
      </c>
      <c r="C824" t="s">
        <v>2710</v>
      </c>
      <c r="D824" s="59">
        <v>33.426386565189404</v>
      </c>
      <c r="E824" s="59">
        <v>-0.11869405182985306</v>
      </c>
      <c r="F824" s="59">
        <v>9.0748035304944359E-3</v>
      </c>
    </row>
    <row r="825" spans="1:6" x14ac:dyDescent="0.25">
      <c r="A825">
        <v>19</v>
      </c>
      <c r="B825">
        <v>136</v>
      </c>
      <c r="C825" t="s">
        <v>2710</v>
      </c>
      <c r="D825" s="59">
        <v>28.571572909318775</v>
      </c>
      <c r="E825" s="59">
        <v>-0.12824118981255958</v>
      </c>
      <c r="F825" s="59">
        <v>1.0503157038299786E-2</v>
      </c>
    </row>
    <row r="826" spans="1:6" x14ac:dyDescent="0.25">
      <c r="A826">
        <v>20</v>
      </c>
      <c r="B826">
        <v>136</v>
      </c>
      <c r="C826" t="s">
        <v>2710</v>
      </c>
      <c r="D826" s="59">
        <v>22.923876271369064</v>
      </c>
      <c r="E826" s="59">
        <v>-0.11436863493905194</v>
      </c>
      <c r="F826" s="59">
        <v>1.1927630079228452E-2</v>
      </c>
    </row>
    <row r="827" spans="1:6" x14ac:dyDescent="0.25">
      <c r="A827">
        <v>21</v>
      </c>
      <c r="B827">
        <v>136</v>
      </c>
      <c r="C827" t="s">
        <v>2710</v>
      </c>
      <c r="D827" s="59">
        <v>0</v>
      </c>
      <c r="E827" s="59">
        <v>0</v>
      </c>
      <c r="F827" s="59">
        <v>0</v>
      </c>
    </row>
    <row r="828" spans="1:6" x14ac:dyDescent="0.25">
      <c r="A828">
        <v>22</v>
      </c>
      <c r="B828">
        <v>136</v>
      </c>
      <c r="C828" t="s">
        <v>2710</v>
      </c>
      <c r="D828" s="59">
        <v>-1.3259770035353551</v>
      </c>
      <c r="E828" s="59">
        <v>-3.7693670725318491E-2</v>
      </c>
      <c r="F828" s="59">
        <v>-2.1726161869931363E-3</v>
      </c>
    </row>
    <row r="829" spans="1:6" x14ac:dyDescent="0.25">
      <c r="A829">
        <v>23</v>
      </c>
      <c r="B829">
        <v>136</v>
      </c>
      <c r="C829" t="s">
        <v>2710</v>
      </c>
      <c r="D829" s="59">
        <v>3.5995091951676104</v>
      </c>
      <c r="E829" s="59">
        <v>-2.8585109733500116E-2</v>
      </c>
      <c r="F829" s="59">
        <v>6.5590206532528976E-3</v>
      </c>
    </row>
    <row r="830" spans="1:6" x14ac:dyDescent="0.25">
      <c r="A830">
        <v>1</v>
      </c>
      <c r="B830">
        <v>137</v>
      </c>
      <c r="C830" t="s">
        <v>2710</v>
      </c>
      <c r="D830" s="59">
        <v>0</v>
      </c>
      <c r="E830" s="59">
        <v>0</v>
      </c>
      <c r="F830" s="59">
        <v>0</v>
      </c>
    </row>
    <row r="831" spans="1:6" x14ac:dyDescent="0.25">
      <c r="A831">
        <v>2</v>
      </c>
      <c r="B831">
        <v>137</v>
      </c>
      <c r="C831" t="s">
        <v>2710</v>
      </c>
      <c r="D831" s="59">
        <v>-12.046691937530985</v>
      </c>
      <c r="E831" s="59">
        <v>-0.19833438000441261</v>
      </c>
      <c r="F831" s="59">
        <v>-8.3748909118123451E-4</v>
      </c>
    </row>
    <row r="832" spans="1:6" x14ac:dyDescent="0.25">
      <c r="A832">
        <v>3</v>
      </c>
      <c r="B832">
        <v>137</v>
      </c>
      <c r="C832" t="s">
        <v>2710</v>
      </c>
      <c r="D832" s="59">
        <v>-11.762094699411453</v>
      </c>
      <c r="E832" s="59">
        <v>-0.22256682488112287</v>
      </c>
      <c r="F832" s="59">
        <v>2.1628555306025437E-3</v>
      </c>
    </row>
    <row r="833" spans="1:6" x14ac:dyDescent="0.25">
      <c r="A833">
        <v>4</v>
      </c>
      <c r="B833">
        <v>137</v>
      </c>
      <c r="C833" t="s">
        <v>2710</v>
      </c>
      <c r="D833" s="59">
        <v>-9.9387342085657764</v>
      </c>
      <c r="E833" s="59">
        <v>-0.2113465617374034</v>
      </c>
      <c r="F833" s="59">
        <v>4.833813342562299E-3</v>
      </c>
    </row>
    <row r="834" spans="1:6" x14ac:dyDescent="0.25">
      <c r="A834">
        <v>5</v>
      </c>
      <c r="B834">
        <v>137</v>
      </c>
      <c r="C834" t="s">
        <v>2710</v>
      </c>
      <c r="D834" s="59">
        <v>-6.8402388142830493</v>
      </c>
      <c r="E834" s="59">
        <v>-0.19102696576371136</v>
      </c>
      <c r="F834" s="59">
        <v>6.8785795115670458E-3</v>
      </c>
    </row>
    <row r="835" spans="1:6" x14ac:dyDescent="0.25">
      <c r="A835">
        <v>6</v>
      </c>
      <c r="B835">
        <v>137</v>
      </c>
      <c r="C835" t="s">
        <v>2710</v>
      </c>
      <c r="D835" s="59">
        <v>-3.3914176464958468</v>
      </c>
      <c r="E835" s="59">
        <v>-9.2945563774646054</v>
      </c>
      <c r="F835" s="59">
        <v>1.0450095041068957E-2</v>
      </c>
    </row>
    <row r="836" spans="1:6" x14ac:dyDescent="0.25">
      <c r="A836">
        <v>7</v>
      </c>
      <c r="B836">
        <v>137</v>
      </c>
      <c r="C836" t="s">
        <v>2710</v>
      </c>
      <c r="D836" s="59">
        <v>-1.4464274346337973</v>
      </c>
      <c r="E836" s="59">
        <v>-14.656560752530826</v>
      </c>
      <c r="F836" s="59">
        <v>1.2456364691232059E-2</v>
      </c>
    </row>
    <row r="837" spans="1:6" x14ac:dyDescent="0.25">
      <c r="A837">
        <v>8</v>
      </c>
      <c r="B837">
        <v>137</v>
      </c>
      <c r="C837" t="s">
        <v>2710</v>
      </c>
      <c r="D837" s="59">
        <v>0.790271022618108</v>
      </c>
      <c r="E837" s="59">
        <v>-21.004701444374604</v>
      </c>
      <c r="F837" s="59">
        <v>1.4330756059260291E-2</v>
      </c>
    </row>
    <row r="838" spans="1:6" x14ac:dyDescent="0.25">
      <c r="A838">
        <v>9</v>
      </c>
      <c r="B838">
        <v>137</v>
      </c>
      <c r="C838" t="s">
        <v>2710</v>
      </c>
      <c r="D838" s="59">
        <v>9.7331409762038454</v>
      </c>
      <c r="E838" s="59">
        <v>-46.519388265000885</v>
      </c>
      <c r="F838" s="59">
        <v>1.5644573370936769E-2</v>
      </c>
    </row>
    <row r="839" spans="1:6" x14ac:dyDescent="0.25">
      <c r="A839">
        <v>10</v>
      </c>
      <c r="B839">
        <v>137</v>
      </c>
      <c r="C839" t="s">
        <v>2710</v>
      </c>
      <c r="D839" s="59">
        <v>15.745927197356268</v>
      </c>
      <c r="E839" s="59">
        <v>-63.889748825559977</v>
      </c>
      <c r="F839" s="59">
        <v>3.9871149372876398E-4</v>
      </c>
    </row>
    <row r="840" spans="1:6" x14ac:dyDescent="0.25">
      <c r="A840">
        <v>11</v>
      </c>
      <c r="B840">
        <v>137</v>
      </c>
      <c r="C840" t="s">
        <v>2710</v>
      </c>
      <c r="D840" s="59">
        <v>11.354683617188412</v>
      </c>
      <c r="E840" s="59">
        <v>-51.999009849818627</v>
      </c>
      <c r="F840" s="59">
        <v>-4.8152876713071094E-3</v>
      </c>
    </row>
    <row r="841" spans="1:6" x14ac:dyDescent="0.25">
      <c r="A841">
        <v>12</v>
      </c>
      <c r="B841">
        <v>137</v>
      </c>
      <c r="C841" t="s">
        <v>2710</v>
      </c>
      <c r="D841" s="59">
        <v>15.729719344321246</v>
      </c>
      <c r="E841" s="59">
        <v>-39.260930705376651</v>
      </c>
      <c r="F841" s="59">
        <v>-9.3573136847773641E-3</v>
      </c>
    </row>
    <row r="842" spans="1:6" x14ac:dyDescent="0.25">
      <c r="A842">
        <v>13</v>
      </c>
      <c r="B842">
        <v>137</v>
      </c>
      <c r="C842" t="s">
        <v>2710</v>
      </c>
      <c r="D842" s="59">
        <v>24.376382616139921</v>
      </c>
      <c r="E842" s="59">
        <v>-14.494286516501948</v>
      </c>
      <c r="F842" s="59">
        <v>-1.3854902008994151E-2</v>
      </c>
    </row>
    <row r="843" spans="1:6" x14ac:dyDescent="0.25">
      <c r="A843">
        <v>14</v>
      </c>
      <c r="B843">
        <v>137</v>
      </c>
      <c r="C843" t="s">
        <v>2710</v>
      </c>
      <c r="D843" s="59">
        <v>30.357754747802709</v>
      </c>
      <c r="E843" s="59">
        <v>2.6953227632139507</v>
      </c>
      <c r="F843" s="59">
        <v>-5.9463929207068424E-3</v>
      </c>
    </row>
    <row r="844" spans="1:6" x14ac:dyDescent="0.25">
      <c r="A844">
        <v>15</v>
      </c>
      <c r="B844">
        <v>137</v>
      </c>
      <c r="C844" t="s">
        <v>2710</v>
      </c>
      <c r="D844" s="59">
        <v>31.144783474649859</v>
      </c>
      <c r="E844" s="59">
        <v>4.9721727226161505</v>
      </c>
      <c r="F844" s="59">
        <v>-3.582428340825681E-3</v>
      </c>
    </row>
    <row r="845" spans="1:6" x14ac:dyDescent="0.25">
      <c r="A845">
        <v>16</v>
      </c>
      <c r="B845">
        <v>137</v>
      </c>
      <c r="C845" t="s">
        <v>2710</v>
      </c>
      <c r="D845" s="59">
        <v>31.563226096426014</v>
      </c>
      <c r="E845" s="59">
        <v>6.0690265366543032</v>
      </c>
      <c r="F845" s="59">
        <v>-1.219497174875437E-3</v>
      </c>
    </row>
    <row r="846" spans="1:6" x14ac:dyDescent="0.25">
      <c r="A846">
        <v>17</v>
      </c>
      <c r="B846">
        <v>137</v>
      </c>
      <c r="C846" t="s">
        <v>2710</v>
      </c>
      <c r="D846" s="59">
        <v>29.512795426322167</v>
      </c>
      <c r="E846" s="59">
        <v>-0.14605901945019467</v>
      </c>
      <c r="F846" s="59">
        <v>3.0253437625392616E-3</v>
      </c>
    </row>
    <row r="847" spans="1:6" x14ac:dyDescent="0.25">
      <c r="A847">
        <v>18</v>
      </c>
      <c r="B847">
        <v>137</v>
      </c>
      <c r="C847" t="s">
        <v>2710</v>
      </c>
      <c r="D847" s="59">
        <v>27.737443697199154</v>
      </c>
      <c r="E847" s="59">
        <v>-0.16635032708188235</v>
      </c>
      <c r="F847" s="59">
        <v>4.601422849659545E-3</v>
      </c>
    </row>
    <row r="848" spans="1:6" x14ac:dyDescent="0.25">
      <c r="A848">
        <v>19</v>
      </c>
      <c r="B848">
        <v>137</v>
      </c>
      <c r="C848" t="s">
        <v>2710</v>
      </c>
      <c r="D848" s="59">
        <v>24.979234619872702</v>
      </c>
      <c r="E848" s="59">
        <v>-0.17755483557661689</v>
      </c>
      <c r="F848" s="59">
        <v>6.6601622858945934E-3</v>
      </c>
    </row>
    <row r="849" spans="1:6" x14ac:dyDescent="0.25">
      <c r="A849">
        <v>20</v>
      </c>
      <c r="B849">
        <v>137</v>
      </c>
      <c r="C849" t="s">
        <v>2710</v>
      </c>
      <c r="D849" s="59">
        <v>21.05639574165189</v>
      </c>
      <c r="E849" s="59">
        <v>-0.15826610783132022</v>
      </c>
      <c r="F849" s="59">
        <v>8.8442157400456592E-3</v>
      </c>
    </row>
    <row r="850" spans="1:6" x14ac:dyDescent="0.25">
      <c r="A850">
        <v>21</v>
      </c>
      <c r="B850">
        <v>137</v>
      </c>
      <c r="C850" t="s">
        <v>2710</v>
      </c>
      <c r="D850" s="59">
        <v>0</v>
      </c>
      <c r="E850" s="59">
        <v>0</v>
      </c>
      <c r="F850" s="59">
        <v>0</v>
      </c>
    </row>
    <row r="851" spans="1:6" x14ac:dyDescent="0.25">
      <c r="A851">
        <v>22</v>
      </c>
      <c r="B851">
        <v>137</v>
      </c>
      <c r="C851" t="s">
        <v>2710</v>
      </c>
      <c r="D851" s="59">
        <v>-2.8707484682324353</v>
      </c>
      <c r="E851" s="59">
        <v>-4.9304889739922343E-2</v>
      </c>
      <c r="F851" s="59">
        <v>-4.9935869886921069E-3</v>
      </c>
    </row>
    <row r="852" spans="1:6" x14ac:dyDescent="0.25">
      <c r="A852">
        <v>23</v>
      </c>
      <c r="B852">
        <v>137</v>
      </c>
      <c r="C852" t="s">
        <v>2710</v>
      </c>
      <c r="D852" s="59">
        <v>3.6870396358584747</v>
      </c>
      <c r="E852" s="59">
        <v>-3.9417455477078187E-2</v>
      </c>
      <c r="F852" s="59">
        <v>6.6261693239450378E-3</v>
      </c>
    </row>
    <row r="853" spans="1:6" x14ac:dyDescent="0.25">
      <c r="A853">
        <v>1</v>
      </c>
      <c r="B853">
        <v>138</v>
      </c>
      <c r="C853" t="s">
        <v>2710</v>
      </c>
      <c r="D853" s="59">
        <v>0</v>
      </c>
      <c r="E853" s="59">
        <v>0</v>
      </c>
      <c r="F853" s="59">
        <v>0</v>
      </c>
    </row>
    <row r="854" spans="1:6" x14ac:dyDescent="0.25">
      <c r="A854">
        <v>2</v>
      </c>
      <c r="B854">
        <v>138</v>
      </c>
      <c r="C854" t="s">
        <v>2710</v>
      </c>
      <c r="D854" s="59">
        <v>-6.0541827384430906</v>
      </c>
      <c r="E854" s="59">
        <v>-0.19114177897603177</v>
      </c>
      <c r="F854" s="59">
        <v>3.2249811798843913E-3</v>
      </c>
    </row>
    <row r="855" spans="1:6" x14ac:dyDescent="0.25">
      <c r="A855">
        <v>3</v>
      </c>
      <c r="B855">
        <v>138</v>
      </c>
      <c r="C855" t="s">
        <v>2710</v>
      </c>
      <c r="D855" s="59">
        <v>-3.7275541919574602</v>
      </c>
      <c r="E855" s="59">
        <v>-0.21448678391597972</v>
      </c>
      <c r="F855" s="59">
        <v>6.2445807983242362E-3</v>
      </c>
    </row>
    <row r="856" spans="1:6" x14ac:dyDescent="0.25">
      <c r="A856">
        <v>4</v>
      </c>
      <c r="B856">
        <v>138</v>
      </c>
      <c r="C856" t="s">
        <v>2710</v>
      </c>
      <c r="D856" s="59">
        <v>0.12572433121256976</v>
      </c>
      <c r="E856" s="59">
        <v>-0.20444290944986235</v>
      </c>
      <c r="F856" s="59">
        <v>8.8761380447526309E-3</v>
      </c>
    </row>
    <row r="857" spans="1:6" x14ac:dyDescent="0.25">
      <c r="A857">
        <v>5</v>
      </c>
      <c r="B857">
        <v>138</v>
      </c>
      <c r="C857" t="s">
        <v>2710</v>
      </c>
      <c r="D857" s="59">
        <v>5.2353276380569183</v>
      </c>
      <c r="E857" s="59">
        <v>-0.18623558429054787</v>
      </c>
      <c r="F857" s="59">
        <v>1.0890740898156745E-2</v>
      </c>
    </row>
    <row r="858" spans="1:6" x14ac:dyDescent="0.25">
      <c r="A858">
        <v>6</v>
      </c>
      <c r="B858">
        <v>138</v>
      </c>
      <c r="C858" t="s">
        <v>2710</v>
      </c>
      <c r="D858" s="59">
        <v>10.940388281871943</v>
      </c>
      <c r="E858" s="59">
        <v>-15.638188926621606</v>
      </c>
      <c r="F858" s="59">
        <v>1.3762878107201698E-2</v>
      </c>
    </row>
    <row r="859" spans="1:6" x14ac:dyDescent="0.25">
      <c r="A859">
        <v>7</v>
      </c>
      <c r="B859">
        <v>138</v>
      </c>
      <c r="C859" t="s">
        <v>2710</v>
      </c>
      <c r="D859" s="59">
        <v>13.410384756138047</v>
      </c>
      <c r="E859" s="59">
        <v>-22.47644697547031</v>
      </c>
      <c r="F859" s="59">
        <v>1.5394219728936148E-2</v>
      </c>
    </row>
    <row r="860" spans="1:6" x14ac:dyDescent="0.25">
      <c r="A860">
        <v>8</v>
      </c>
      <c r="B860">
        <v>138</v>
      </c>
      <c r="C860" t="s">
        <v>2710</v>
      </c>
      <c r="D860" s="59">
        <v>16.107218257069796</v>
      </c>
      <c r="E860" s="59">
        <v>-30.108609568580835</v>
      </c>
      <c r="F860" s="59">
        <v>1.6851386774946648E-2</v>
      </c>
    </row>
    <row r="861" spans="1:6" x14ac:dyDescent="0.25">
      <c r="A861">
        <v>9</v>
      </c>
      <c r="B861">
        <v>138</v>
      </c>
      <c r="C861" t="s">
        <v>2710</v>
      </c>
      <c r="D861" s="59">
        <v>25.609177925153542</v>
      </c>
      <c r="E861" s="59">
        <v>-57.147727825679851</v>
      </c>
      <c r="F861" s="59">
        <v>1.5189647196258177E-2</v>
      </c>
    </row>
    <row r="862" spans="1:6" x14ac:dyDescent="0.25">
      <c r="A862">
        <v>10</v>
      </c>
      <c r="B862">
        <v>138</v>
      </c>
      <c r="C862" t="s">
        <v>2710</v>
      </c>
      <c r="D862" s="59">
        <v>30.099748412120736</v>
      </c>
      <c r="E862" s="59">
        <v>-70.186413196100474</v>
      </c>
      <c r="F862" s="59">
        <v>-3.3606200447531863E-3</v>
      </c>
    </row>
    <row r="863" spans="1:6" x14ac:dyDescent="0.25">
      <c r="A863">
        <v>11</v>
      </c>
      <c r="B863">
        <v>138</v>
      </c>
      <c r="C863" t="s">
        <v>2710</v>
      </c>
      <c r="D863" s="59">
        <v>22.330702770110044</v>
      </c>
      <c r="E863" s="59">
        <v>-48.794521242470019</v>
      </c>
      <c r="F863" s="59">
        <v>-1.032902386099669E-2</v>
      </c>
    </row>
    <row r="864" spans="1:6" x14ac:dyDescent="0.25">
      <c r="A864">
        <v>12</v>
      </c>
      <c r="B864">
        <v>138</v>
      </c>
      <c r="C864" t="s">
        <v>2710</v>
      </c>
      <c r="D864" s="59">
        <v>30.151761994194668</v>
      </c>
      <c r="E864" s="59">
        <v>-26.382275770507555</v>
      </c>
      <c r="F864" s="59">
        <v>-1.2841750682659261E-2</v>
      </c>
    </row>
    <row r="865" spans="1:6" x14ac:dyDescent="0.25">
      <c r="A865">
        <v>13</v>
      </c>
      <c r="B865">
        <v>138</v>
      </c>
      <c r="C865" t="s">
        <v>2710</v>
      </c>
      <c r="D865" s="59">
        <v>39.702831800241299</v>
      </c>
      <c r="E865" s="59">
        <v>0.88498575362019194</v>
      </c>
      <c r="F865" s="59">
        <v>-1.2672903794541146E-2</v>
      </c>
    </row>
    <row r="866" spans="1:6" x14ac:dyDescent="0.25">
      <c r="A866">
        <v>14</v>
      </c>
      <c r="B866">
        <v>138</v>
      </c>
      <c r="C866" t="s">
        <v>2710</v>
      </c>
      <c r="D866" s="59">
        <v>44.16016294723029</v>
      </c>
      <c r="E866" s="59">
        <v>13.767483116396933</v>
      </c>
      <c r="F866" s="59">
        <v>-1.8813597905769793E-3</v>
      </c>
    </row>
    <row r="867" spans="1:6" x14ac:dyDescent="0.25">
      <c r="A867">
        <v>15</v>
      </c>
      <c r="B867">
        <v>138</v>
      </c>
      <c r="C867" t="s">
        <v>2710</v>
      </c>
      <c r="D867" s="59">
        <v>44.250418811504829</v>
      </c>
      <c r="E867" s="59">
        <v>14.083567745826272</v>
      </c>
      <c r="F867" s="59">
        <v>6.6084539974222019E-4</v>
      </c>
    </row>
    <row r="868" spans="1:6" x14ac:dyDescent="0.25">
      <c r="A868">
        <v>16</v>
      </c>
      <c r="B868">
        <v>138</v>
      </c>
      <c r="C868" t="s">
        <v>2710</v>
      </c>
      <c r="D868" s="59">
        <v>43.943178842016508</v>
      </c>
      <c r="E868" s="59">
        <v>13.154288615945752</v>
      </c>
      <c r="F868" s="59">
        <v>3.1406896600334761E-3</v>
      </c>
    </row>
    <row r="869" spans="1:6" x14ac:dyDescent="0.25">
      <c r="A869">
        <v>17</v>
      </c>
      <c r="B869">
        <v>138</v>
      </c>
      <c r="C869" t="s">
        <v>2710</v>
      </c>
      <c r="D869" s="59">
        <v>39.355150962284341</v>
      </c>
      <c r="E869" s="59">
        <v>-0.11946626588342424</v>
      </c>
      <c r="F869" s="59">
        <v>7.6092532049904654E-3</v>
      </c>
    </row>
    <row r="870" spans="1:6" x14ac:dyDescent="0.25">
      <c r="A870">
        <v>18</v>
      </c>
      <c r="B870">
        <v>138</v>
      </c>
      <c r="C870" t="s">
        <v>2710</v>
      </c>
      <c r="D870" s="59">
        <v>35.332262069716471</v>
      </c>
      <c r="E870" s="59">
        <v>-0.13935579630841921</v>
      </c>
      <c r="F870" s="59">
        <v>8.9188269454263096E-3</v>
      </c>
    </row>
    <row r="871" spans="1:6" x14ac:dyDescent="0.25">
      <c r="A871">
        <v>19</v>
      </c>
      <c r="B871">
        <v>138</v>
      </c>
      <c r="C871" t="s">
        <v>2710</v>
      </c>
      <c r="D871" s="59">
        <v>30.492711003073701</v>
      </c>
      <c r="E871" s="59">
        <v>-0.1503365427014125</v>
      </c>
      <c r="F871" s="59">
        <v>1.0629446118109578E-2</v>
      </c>
    </row>
    <row r="872" spans="1:6" x14ac:dyDescent="0.25">
      <c r="A872">
        <v>20</v>
      </c>
      <c r="B872">
        <v>138</v>
      </c>
      <c r="C872" t="s">
        <v>2710</v>
      </c>
      <c r="D872" s="59">
        <v>24.6985742906231</v>
      </c>
      <c r="E872" s="59">
        <v>-0.13403723050637592</v>
      </c>
      <c r="F872" s="59">
        <v>1.2365515256695603E-2</v>
      </c>
    </row>
    <row r="873" spans="1:6" x14ac:dyDescent="0.25">
      <c r="A873">
        <v>21</v>
      </c>
      <c r="B873">
        <v>138</v>
      </c>
      <c r="C873" t="s">
        <v>2710</v>
      </c>
      <c r="D873" s="59">
        <v>0</v>
      </c>
      <c r="E873" s="59">
        <v>0</v>
      </c>
      <c r="F873" s="59">
        <v>0</v>
      </c>
    </row>
    <row r="874" spans="1:6" x14ac:dyDescent="0.25">
      <c r="A874">
        <v>22</v>
      </c>
      <c r="B874">
        <v>138</v>
      </c>
      <c r="C874" t="s">
        <v>2710</v>
      </c>
      <c r="D874" s="59">
        <v>-2.1001010587159037</v>
      </c>
      <c r="E874" s="59">
        <v>-4.7530009866401754E-2</v>
      </c>
      <c r="F874" s="59">
        <v>-3.5480109483673797E-3</v>
      </c>
    </row>
    <row r="875" spans="1:6" x14ac:dyDescent="0.25">
      <c r="A875">
        <v>23</v>
      </c>
      <c r="B875">
        <v>138</v>
      </c>
      <c r="C875" t="s">
        <v>2710</v>
      </c>
      <c r="D875" s="59">
        <v>3.9657147763260845</v>
      </c>
      <c r="E875" s="59">
        <v>-3.3438624376557993E-2</v>
      </c>
      <c r="F875" s="59">
        <v>7.2050876526633719E-3</v>
      </c>
    </row>
    <row r="876" spans="1:6" x14ac:dyDescent="0.25">
      <c r="A876">
        <v>1</v>
      </c>
      <c r="B876">
        <v>139</v>
      </c>
      <c r="C876" t="s">
        <v>2710</v>
      </c>
      <c r="D876" s="59">
        <v>0</v>
      </c>
      <c r="E876" s="59">
        <v>0</v>
      </c>
      <c r="F876" s="59">
        <v>0</v>
      </c>
    </row>
    <row r="877" spans="1:6" x14ac:dyDescent="0.25">
      <c r="A877">
        <v>2</v>
      </c>
      <c r="B877">
        <v>139</v>
      </c>
      <c r="C877" t="s">
        <v>2710</v>
      </c>
      <c r="D877" s="59">
        <v>-15.688870486512243</v>
      </c>
      <c r="E877" s="59">
        <v>-0.17410550267952341</v>
      </c>
      <c r="F877" s="59">
        <v>-4.3587886078349253E-3</v>
      </c>
    </row>
    <row r="878" spans="1:6" x14ac:dyDescent="0.25">
      <c r="A878">
        <v>3</v>
      </c>
      <c r="B878">
        <v>139</v>
      </c>
      <c r="C878" t="s">
        <v>2710</v>
      </c>
      <c r="D878" s="59">
        <v>-17.275571082624086</v>
      </c>
      <c r="E878" s="59">
        <v>-0.19534853200598146</v>
      </c>
      <c r="F878" s="59">
        <v>-1.8064283016149493E-3</v>
      </c>
    </row>
    <row r="879" spans="1:6" x14ac:dyDescent="0.25">
      <c r="A879">
        <v>4</v>
      </c>
      <c r="B879">
        <v>139</v>
      </c>
      <c r="C879" t="s">
        <v>2710</v>
      </c>
      <c r="D879" s="59">
        <v>-17.533552581095659</v>
      </c>
      <c r="E879" s="59">
        <v>-0.18435203096399669</v>
      </c>
      <c r="F879" s="59">
        <v>5.1640924679421246E-4</v>
      </c>
    </row>
    <row r="880" spans="1:6" x14ac:dyDescent="0.25">
      <c r="A880">
        <v>5</v>
      </c>
      <c r="B880">
        <v>139</v>
      </c>
      <c r="C880" t="s">
        <v>2710</v>
      </c>
      <c r="D880" s="59">
        <v>-16.682594350258132</v>
      </c>
      <c r="E880" s="59">
        <v>-0.16443421219698545</v>
      </c>
      <c r="F880" s="59">
        <v>2.2946700691154872E-3</v>
      </c>
    </row>
    <row r="881" spans="1:6" x14ac:dyDescent="0.25">
      <c r="A881">
        <v>6</v>
      </c>
      <c r="B881">
        <v>139</v>
      </c>
      <c r="C881" t="s">
        <v>2710</v>
      </c>
      <c r="D881" s="59">
        <v>-15.771370392099527</v>
      </c>
      <c r="E881" s="59">
        <v>-2.2092942981720842</v>
      </c>
      <c r="F881" s="59">
        <v>6.0899082061607835E-3</v>
      </c>
    </row>
    <row r="882" spans="1:6" x14ac:dyDescent="0.25">
      <c r="A882">
        <v>7</v>
      </c>
      <c r="B882">
        <v>139</v>
      </c>
      <c r="C882" t="s">
        <v>2710</v>
      </c>
      <c r="D882" s="59">
        <v>-14.55206277150174</v>
      </c>
      <c r="E882" s="59">
        <v>-5.5451657293201819</v>
      </c>
      <c r="F882" s="59">
        <v>8.2130909506659168E-3</v>
      </c>
    </row>
    <row r="883" spans="1:6" x14ac:dyDescent="0.25">
      <c r="A883">
        <v>8</v>
      </c>
      <c r="B883">
        <v>139</v>
      </c>
      <c r="C883" t="s">
        <v>2710</v>
      </c>
      <c r="D883" s="59">
        <v>-13.012137176822041</v>
      </c>
      <c r="E883" s="59">
        <v>-9.932541091192288</v>
      </c>
      <c r="F883" s="59">
        <v>1.0265722929133728E-2</v>
      </c>
    </row>
    <row r="884" spans="1:6" x14ac:dyDescent="0.25">
      <c r="A884">
        <v>9</v>
      </c>
      <c r="B884">
        <v>139</v>
      </c>
      <c r="C884" t="s">
        <v>2710</v>
      </c>
      <c r="D884" s="59">
        <v>-5.5933082079059488</v>
      </c>
      <c r="E884" s="59">
        <v>-31.140115994890984</v>
      </c>
      <c r="F884" s="59">
        <v>1.4462575156493662E-2</v>
      </c>
    </row>
    <row r="885" spans="1:6" x14ac:dyDescent="0.25">
      <c r="A885">
        <v>10</v>
      </c>
      <c r="B885">
        <v>139</v>
      </c>
      <c r="C885" t="s">
        <v>2710</v>
      </c>
      <c r="D885" s="59">
        <v>1.3238845474803682</v>
      </c>
      <c r="E885" s="59">
        <v>-51.011093890719614</v>
      </c>
      <c r="F885" s="59">
        <v>3.8831484916151768E-3</v>
      </c>
    </row>
    <row r="886" spans="1:6" x14ac:dyDescent="0.25">
      <c r="A886">
        <v>11</v>
      </c>
      <c r="B886">
        <v>139</v>
      </c>
      <c r="C886" t="s">
        <v>2710</v>
      </c>
      <c r="D886" s="59">
        <v>0.37866446426468947</v>
      </c>
      <c r="E886" s="59">
        <v>-48.794521242500011</v>
      </c>
      <c r="F886" s="59">
        <v>4.2967217206857974E-4</v>
      </c>
    </row>
    <row r="887" spans="1:6" x14ac:dyDescent="0.25">
      <c r="A887">
        <v>12</v>
      </c>
      <c r="B887">
        <v>139</v>
      </c>
      <c r="C887" t="s">
        <v>2710</v>
      </c>
      <c r="D887" s="59">
        <v>1.3758981295549564</v>
      </c>
      <c r="E887" s="59">
        <v>-45.557595075946189</v>
      </c>
      <c r="F887" s="59">
        <v>-5.5979821462996404E-3</v>
      </c>
    </row>
    <row r="888" spans="1:6" x14ac:dyDescent="0.25">
      <c r="A888">
        <v>13</v>
      </c>
      <c r="B888">
        <v>139</v>
      </c>
      <c r="C888" t="s">
        <v>2710</v>
      </c>
      <c r="D888" s="59">
        <v>8.5003456671940434</v>
      </c>
      <c r="E888" s="59">
        <v>-25.122626077194344</v>
      </c>
      <c r="F888" s="59">
        <v>-1.3399975834324923E-2</v>
      </c>
    </row>
    <row r="889" spans="1:6" x14ac:dyDescent="0.25">
      <c r="A889">
        <v>14</v>
      </c>
      <c r="B889">
        <v>139</v>
      </c>
      <c r="C889" t="s">
        <v>2710</v>
      </c>
      <c r="D889" s="59">
        <v>15.040807513358772</v>
      </c>
      <c r="E889" s="59">
        <v>-6.4085853609947483</v>
      </c>
      <c r="F889" s="59">
        <v>-8.467023636396372E-3</v>
      </c>
    </row>
    <row r="890" spans="1:6" x14ac:dyDescent="0.25">
      <c r="A890">
        <v>15</v>
      </c>
      <c r="B890">
        <v>139</v>
      </c>
      <c r="C890" t="s">
        <v>2710</v>
      </c>
      <c r="D890" s="59">
        <v>16.287971283886176</v>
      </c>
      <c r="E890" s="59">
        <v>-2.8477135003246312</v>
      </c>
      <c r="F890" s="59">
        <v>-6.5202833785316001E-3</v>
      </c>
    </row>
    <row r="891" spans="1:6" x14ac:dyDescent="0.25">
      <c r="A891">
        <v>16</v>
      </c>
      <c r="B891">
        <v>139</v>
      </c>
      <c r="C891" t="s">
        <v>2710</v>
      </c>
      <c r="D891" s="59">
        <v>17.231420168066627</v>
      </c>
      <c r="E891" s="59">
        <v>-0.2746060125033436</v>
      </c>
      <c r="F891" s="59">
        <v>-4.5322802410092842E-3</v>
      </c>
    </row>
    <row r="892" spans="1:6" x14ac:dyDescent="0.25">
      <c r="A892">
        <v>17</v>
      </c>
      <c r="B892">
        <v>139</v>
      </c>
      <c r="C892" t="s">
        <v>2710</v>
      </c>
      <c r="D892" s="59">
        <v>17.437228973990955</v>
      </c>
      <c r="E892" s="59">
        <v>-0.14126763797703967</v>
      </c>
      <c r="F892" s="59">
        <v>-9.8681762405085013E-4</v>
      </c>
    </row>
    <row r="893" spans="1:6" x14ac:dyDescent="0.25">
      <c r="A893">
        <v>18</v>
      </c>
      <c r="B893">
        <v>139</v>
      </c>
      <c r="C893" t="s">
        <v>2710</v>
      </c>
      <c r="D893" s="59">
        <v>17.67298515742965</v>
      </c>
      <c r="E893" s="59">
        <v>-0.15944667479436564</v>
      </c>
      <c r="F893" s="59">
        <v>5.5909814746950542E-4</v>
      </c>
    </row>
    <row r="894" spans="1:6" x14ac:dyDescent="0.25">
      <c r="A894">
        <v>19</v>
      </c>
      <c r="B894">
        <v>139</v>
      </c>
      <c r="C894" t="s">
        <v>2710</v>
      </c>
      <c r="D894" s="59">
        <v>16.944694112427193</v>
      </c>
      <c r="E894" s="59">
        <v>-0.16947479461150688</v>
      </c>
      <c r="F894" s="59">
        <v>2.5784370181741638E-3</v>
      </c>
    </row>
    <row r="895" spans="1:6" x14ac:dyDescent="0.25">
      <c r="A895">
        <v>20</v>
      </c>
      <c r="B895">
        <v>139</v>
      </c>
      <c r="C895" t="s">
        <v>2710</v>
      </c>
      <c r="D895" s="59">
        <v>15.063886542571559</v>
      </c>
      <c r="E895" s="59">
        <v>-0.15107350680296844</v>
      </c>
      <c r="F895" s="59">
        <v>4.7817454689823985E-3</v>
      </c>
    </row>
    <row r="896" spans="1:6" x14ac:dyDescent="0.25">
      <c r="A896">
        <v>21</v>
      </c>
      <c r="B896">
        <v>139</v>
      </c>
      <c r="C896" t="s">
        <v>2710</v>
      </c>
      <c r="D896" s="59">
        <v>0</v>
      </c>
      <c r="E896" s="59">
        <v>0</v>
      </c>
      <c r="F896" s="59">
        <v>0</v>
      </c>
    </row>
    <row r="897" spans="1:6" x14ac:dyDescent="0.25">
      <c r="A897">
        <v>22</v>
      </c>
      <c r="B897">
        <v>139</v>
      </c>
      <c r="C897" t="s">
        <v>2710</v>
      </c>
      <c r="D897" s="59">
        <v>-3.1494236087018881</v>
      </c>
      <c r="E897" s="59">
        <v>-4.3326058639409054E-2</v>
      </c>
      <c r="F897" s="59">
        <v>-5.5725053174137361E-3</v>
      </c>
    </row>
    <row r="898" spans="1:6" x14ac:dyDescent="0.25">
      <c r="A898">
        <v>23</v>
      </c>
      <c r="B898">
        <v>139</v>
      </c>
      <c r="C898" t="s">
        <v>2710</v>
      </c>
      <c r="D898" s="59">
        <v>2.9163922263434068</v>
      </c>
      <c r="E898" s="59">
        <v>-3.7642575603561726E-2</v>
      </c>
      <c r="F898" s="59">
        <v>5.180593283622914E-3</v>
      </c>
    </row>
    <row r="899" spans="1:6" x14ac:dyDescent="0.25">
      <c r="A899">
        <v>1</v>
      </c>
      <c r="B899">
        <v>140</v>
      </c>
      <c r="C899" t="s">
        <v>2710</v>
      </c>
      <c r="D899" s="59">
        <v>0</v>
      </c>
      <c r="E899" s="59">
        <v>0</v>
      </c>
      <c r="F899" s="59">
        <v>0</v>
      </c>
    </row>
    <row r="900" spans="1:6" x14ac:dyDescent="0.25">
      <c r="A900">
        <v>2</v>
      </c>
      <c r="B900">
        <v>140</v>
      </c>
      <c r="C900" t="s">
        <v>2710</v>
      </c>
      <c r="D900" s="59">
        <v>-2.1020400652246325</v>
      </c>
      <c r="E900" s="59">
        <v>-8.4618553583039158E-2</v>
      </c>
      <c r="F900" s="59">
        <v>1.8721316657933377E-3</v>
      </c>
    </row>
    <row r="901" spans="1:6" x14ac:dyDescent="0.25">
      <c r="A901">
        <v>3</v>
      </c>
      <c r="B901">
        <v>140</v>
      </c>
      <c r="C901" t="s">
        <v>2710</v>
      </c>
      <c r="D901" s="59">
        <v>-0.84359094804152246</v>
      </c>
      <c r="E901" s="59">
        <v>-9.4820473840075373E-2</v>
      </c>
      <c r="F901" s="59">
        <v>3.2325319740634877E-3</v>
      </c>
    </row>
    <row r="902" spans="1:6" x14ac:dyDescent="0.25">
      <c r="A902">
        <v>4</v>
      </c>
      <c r="B902">
        <v>140</v>
      </c>
      <c r="C902" t="s">
        <v>2710</v>
      </c>
      <c r="D902" s="59">
        <v>1.1003837518325672</v>
      </c>
      <c r="E902" s="59">
        <v>-9.0114983796377973E-2</v>
      </c>
      <c r="F902" s="59">
        <v>4.412283340295896E-3</v>
      </c>
    </row>
    <row r="903" spans="1:6" x14ac:dyDescent="0.25">
      <c r="A903">
        <v>5</v>
      </c>
      <c r="B903">
        <v>140</v>
      </c>
      <c r="C903" t="s">
        <v>2710</v>
      </c>
      <c r="D903" s="59">
        <v>3.6075804306254371</v>
      </c>
      <c r="E903" s="59">
        <v>-8.1493022578503771E-2</v>
      </c>
      <c r="F903" s="59">
        <v>5.3154483662306642E-3</v>
      </c>
    </row>
    <row r="904" spans="1:6" x14ac:dyDescent="0.25">
      <c r="A904">
        <v>6</v>
      </c>
      <c r="B904">
        <v>140</v>
      </c>
      <c r="C904" t="s">
        <v>2710</v>
      </c>
      <c r="D904" s="59">
        <v>6.3949929116173312</v>
      </c>
      <c r="E904" s="59">
        <v>-7.6421418834514006</v>
      </c>
      <c r="F904" s="59">
        <v>6.6338301713833973E-3</v>
      </c>
    </row>
    <row r="905" spans="1:6" x14ac:dyDescent="0.25">
      <c r="A905">
        <v>7</v>
      </c>
      <c r="B905">
        <v>140</v>
      </c>
      <c r="C905" t="s">
        <v>2710</v>
      </c>
      <c r="D905" s="59">
        <v>7.5830954149317353</v>
      </c>
      <c r="E905" s="59">
        <v>-10.932494435511764</v>
      </c>
      <c r="F905" s="59">
        <v>7.395172993717258E-3</v>
      </c>
    </row>
    <row r="906" spans="1:6" x14ac:dyDescent="0.25">
      <c r="A906">
        <v>8</v>
      </c>
      <c r="B906">
        <v>140</v>
      </c>
      <c r="C906" t="s">
        <v>2710</v>
      </c>
      <c r="D906" s="59">
        <v>8.8796094756637007</v>
      </c>
      <c r="E906" s="59">
        <v>-14.593551791821611</v>
      </c>
      <c r="F906" s="59">
        <v>8.0780613724714626E-3</v>
      </c>
    </row>
    <row r="907" spans="1:6" x14ac:dyDescent="0.25">
      <c r="A907">
        <v>9</v>
      </c>
      <c r="B907">
        <v>140</v>
      </c>
      <c r="C907" t="s">
        <v>2710</v>
      </c>
      <c r="D907" s="59">
        <v>13.459415947023071</v>
      </c>
      <c r="E907" s="59">
        <v>-27.576820949827983</v>
      </c>
      <c r="F907" s="59">
        <v>7.3857276302088052E-3</v>
      </c>
    </row>
    <row r="908" spans="1:6" x14ac:dyDescent="0.25">
      <c r="A908">
        <v>10</v>
      </c>
      <c r="B908">
        <v>140</v>
      </c>
      <c r="C908" t="s">
        <v>2710</v>
      </c>
      <c r="D908" s="59">
        <v>15.649144432688828</v>
      </c>
      <c r="E908" s="59">
        <v>-33.844008786280568</v>
      </c>
      <c r="F908" s="59">
        <v>-1.973791906894663E-3</v>
      </c>
    </row>
    <row r="909" spans="1:6" x14ac:dyDescent="0.25">
      <c r="A909">
        <v>11</v>
      </c>
      <c r="B909">
        <v>140</v>
      </c>
      <c r="C909" t="s">
        <v>2710</v>
      </c>
      <c r="D909" s="59">
        <v>11.354683617189075</v>
      </c>
      <c r="E909" s="59">
        <v>-21.964339897795462</v>
      </c>
      <c r="F909" s="59">
        <v>-6.0318555328978387E-3</v>
      </c>
    </row>
    <row r="910" spans="1:6" x14ac:dyDescent="0.25">
      <c r="A910">
        <v>12</v>
      </c>
      <c r="B910">
        <v>140</v>
      </c>
      <c r="C910" t="s">
        <v>2710</v>
      </c>
      <c r="D910" s="59">
        <v>15.826502108993543</v>
      </c>
      <c r="E910" s="59">
        <v>-9.2151906660872864</v>
      </c>
      <c r="F910" s="59">
        <v>-6.9848102841573965E-3</v>
      </c>
    </row>
    <row r="911" spans="1:6" x14ac:dyDescent="0.25">
      <c r="A911">
        <v>13</v>
      </c>
      <c r="B911">
        <v>140</v>
      </c>
      <c r="C911" t="s">
        <v>2710</v>
      </c>
      <c r="D911" s="59">
        <v>20.650107645326255</v>
      </c>
      <c r="E911" s="59">
        <v>4.4482807986828412</v>
      </c>
      <c r="F911" s="59">
        <v>-5.5960562682644353E-3</v>
      </c>
    </row>
    <row r="912" spans="1:6" x14ac:dyDescent="0.25">
      <c r="A912">
        <v>14</v>
      </c>
      <c r="B912">
        <v>140</v>
      </c>
      <c r="C912" t="s">
        <v>2710</v>
      </c>
      <c r="D912" s="59">
        <v>22.268416294760804</v>
      </c>
      <c r="E912" s="59">
        <v>9.1064724157735064</v>
      </c>
      <c r="F912" s="59">
        <v>3.0630176608666647E-4</v>
      </c>
    </row>
    <row r="913" spans="1:6" x14ac:dyDescent="0.25">
      <c r="A913">
        <v>15</v>
      </c>
      <c r="B913">
        <v>140</v>
      </c>
      <c r="C913" t="s">
        <v>2710</v>
      </c>
      <c r="D913" s="59">
        <v>22.115260625087231</v>
      </c>
      <c r="E913" s="59">
        <v>8.6962390396395897</v>
      </c>
      <c r="F913" s="59">
        <v>1.4787633566936086E-3</v>
      </c>
    </row>
    <row r="914" spans="1:6" x14ac:dyDescent="0.25">
      <c r="A914">
        <v>16</v>
      </c>
      <c r="B914">
        <v>140</v>
      </c>
      <c r="C914" t="s">
        <v>2710</v>
      </c>
      <c r="D914" s="59">
        <v>21.776815538315056</v>
      </c>
      <c r="E914" s="59">
        <v>7.7214410306699319</v>
      </c>
      <c r="F914" s="59">
        <v>2.596767694813879E-3</v>
      </c>
    </row>
    <row r="915" spans="1:6" x14ac:dyDescent="0.25">
      <c r="A915">
        <v>17</v>
      </c>
      <c r="B915">
        <v>140</v>
      </c>
      <c r="C915" t="s">
        <v>2710</v>
      </c>
      <c r="D915" s="59">
        <v>19.064976181415119</v>
      </c>
      <c r="E915" s="59">
        <v>-3.6525076264875903E-2</v>
      </c>
      <c r="F915" s="59">
        <v>4.5884749078783796E-3</v>
      </c>
    </row>
    <row r="916" spans="1:6" x14ac:dyDescent="0.25">
      <c r="A916">
        <v>18</v>
      </c>
      <c r="B916">
        <v>140</v>
      </c>
      <c r="C916" t="s">
        <v>2710</v>
      </c>
      <c r="D916" s="59">
        <v>16.698325736801021</v>
      </c>
      <c r="E916" s="59">
        <v>-4.5118749140758779E-2</v>
      </c>
      <c r="F916" s="59">
        <v>5.0229528519278067E-3</v>
      </c>
    </row>
    <row r="917" spans="1:6" x14ac:dyDescent="0.25">
      <c r="A917">
        <v>19</v>
      </c>
      <c r="B917">
        <v>140</v>
      </c>
      <c r="C917" t="s">
        <v>2710</v>
      </c>
      <c r="D917" s="59">
        <v>14.060730868502235</v>
      </c>
      <c r="E917" s="59">
        <v>-4.9808484535478377E-2</v>
      </c>
      <c r="F917" s="59">
        <v>5.5904858424347878E-3</v>
      </c>
    </row>
    <row r="918" spans="1:6" x14ac:dyDescent="0.25">
      <c r="A918">
        <v>20</v>
      </c>
      <c r="B918">
        <v>140</v>
      </c>
      <c r="C918" t="s">
        <v>2710</v>
      </c>
      <c r="D918" s="59">
        <v>11.111743869344586</v>
      </c>
      <c r="E918" s="59">
        <v>-4.4550281409867179E-2</v>
      </c>
      <c r="F918" s="59">
        <v>6.1345949830716564E-3</v>
      </c>
    </row>
    <row r="919" spans="1:6" x14ac:dyDescent="0.25">
      <c r="A919">
        <v>21</v>
      </c>
      <c r="B919">
        <v>140</v>
      </c>
      <c r="C919" t="s">
        <v>2710</v>
      </c>
      <c r="D919" s="59">
        <v>0</v>
      </c>
      <c r="E919" s="59">
        <v>0</v>
      </c>
      <c r="F919" s="59">
        <v>0</v>
      </c>
    </row>
    <row r="920" spans="1:6" x14ac:dyDescent="0.25">
      <c r="A920">
        <v>22</v>
      </c>
      <c r="B920">
        <v>140</v>
      </c>
      <c r="C920" t="s">
        <v>2710</v>
      </c>
      <c r="D920" s="59">
        <v>-0.86482886503537648</v>
      </c>
      <c r="E920" s="59">
        <v>-2.1243840500561384E-2</v>
      </c>
      <c r="F920" s="59">
        <v>-1.4461890455732354E-3</v>
      </c>
    </row>
    <row r="921" spans="1:6" x14ac:dyDescent="0.25">
      <c r="A921">
        <v>23</v>
      </c>
      <c r="B921">
        <v>140</v>
      </c>
      <c r="C921" t="s">
        <v>2710</v>
      </c>
      <c r="D921" s="59">
        <v>1.6811200326610618</v>
      </c>
      <c r="E921" s="59">
        <v>-1.1356406237707286E-2</v>
      </c>
      <c r="F921" s="59">
        <v>3.0787713808255743E-3</v>
      </c>
    </row>
    <row r="922" spans="1:6" x14ac:dyDescent="0.25">
      <c r="A922">
        <v>1</v>
      </c>
      <c r="B922">
        <v>141</v>
      </c>
      <c r="C922" t="s">
        <v>2710</v>
      </c>
      <c r="D922" s="59">
        <v>0</v>
      </c>
      <c r="E922" s="59">
        <v>0</v>
      </c>
      <c r="F922" s="59">
        <v>0</v>
      </c>
    </row>
    <row r="923" spans="1:6" x14ac:dyDescent="0.25">
      <c r="A923">
        <v>2</v>
      </c>
      <c r="B923">
        <v>141</v>
      </c>
      <c r="C923" t="s">
        <v>2710</v>
      </c>
      <c r="D923" s="59">
        <v>-15.085809996581732</v>
      </c>
      <c r="E923" s="59">
        <v>-0.10020252247786429</v>
      </c>
      <c r="F923" s="59">
        <v>-6.9298872548488478E-3</v>
      </c>
    </row>
    <row r="924" spans="1:6" x14ac:dyDescent="0.25">
      <c r="A924">
        <v>3</v>
      </c>
      <c r="B924">
        <v>141</v>
      </c>
      <c r="C924" t="s">
        <v>2710</v>
      </c>
      <c r="D924" s="59">
        <v>-18.251762047525173</v>
      </c>
      <c r="E924" s="59">
        <v>-0.1123272292645522</v>
      </c>
      <c r="F924" s="59">
        <v>-5.6112061060001779E-3</v>
      </c>
    </row>
    <row r="925" spans="1:6" x14ac:dyDescent="0.25">
      <c r="A925">
        <v>4</v>
      </c>
      <c r="B925">
        <v>141</v>
      </c>
      <c r="C925" t="s">
        <v>2710</v>
      </c>
      <c r="D925" s="59">
        <v>-20.705943084353848</v>
      </c>
      <c r="E925" s="59">
        <v>-0.1050728970860503</v>
      </c>
      <c r="F925" s="59">
        <v>-4.34608684778315E-3</v>
      </c>
    </row>
    <row r="926" spans="1:6" x14ac:dyDescent="0.25">
      <c r="A926">
        <v>5</v>
      </c>
      <c r="B926">
        <v>141</v>
      </c>
      <c r="C926" t="s">
        <v>2710</v>
      </c>
      <c r="D926" s="59">
        <v>-22.556146882777828</v>
      </c>
      <c r="E926" s="59">
        <v>-9.1874349103691327E-2</v>
      </c>
      <c r="F926" s="59">
        <v>-3.3775679713803483E-3</v>
      </c>
    </row>
    <row r="927" spans="1:6" x14ac:dyDescent="0.25">
      <c r="A927">
        <v>6</v>
      </c>
      <c r="B927">
        <v>141</v>
      </c>
      <c r="C927" t="s">
        <v>2710</v>
      </c>
      <c r="D927" s="59">
        <v>-24.657253266512875</v>
      </c>
      <c r="E927" s="59">
        <v>6.1023953063887681</v>
      </c>
      <c r="F927" s="59">
        <v>-5.4386647190421064E-4</v>
      </c>
    </row>
    <row r="928" spans="1:6" x14ac:dyDescent="0.25">
      <c r="A928">
        <v>7</v>
      </c>
      <c r="B928">
        <v>141</v>
      </c>
      <c r="C928" t="s">
        <v>2710</v>
      </c>
      <c r="D928" s="59">
        <v>-24.606664331740589</v>
      </c>
      <c r="E928" s="59">
        <v>6.0105923808571227</v>
      </c>
      <c r="F928" s="59">
        <v>1.0298204120250658E-3</v>
      </c>
    </row>
    <row r="929" spans="1:6" x14ac:dyDescent="0.25">
      <c r="A929">
        <v>8</v>
      </c>
      <c r="B929">
        <v>141</v>
      </c>
      <c r="C929" t="s">
        <v>2710</v>
      </c>
      <c r="D929" s="59">
        <v>-24.307109532314957</v>
      </c>
      <c r="E929" s="59">
        <v>5.1315824772918894</v>
      </c>
      <c r="F929" s="59">
        <v>2.6166948218176913E-3</v>
      </c>
    </row>
    <row r="930" spans="1:6" x14ac:dyDescent="0.25">
      <c r="A930">
        <v>9</v>
      </c>
      <c r="B930">
        <v>141</v>
      </c>
      <c r="C930" t="s">
        <v>2710</v>
      </c>
      <c r="D930" s="59">
        <v>-20.938664109034601</v>
      </c>
      <c r="E930" s="59">
        <v>-4.5487519016902169</v>
      </c>
      <c r="F930" s="59">
        <v>8.3714010086790892E-3</v>
      </c>
    </row>
    <row r="931" spans="1:6" x14ac:dyDescent="0.25">
      <c r="A931">
        <v>10</v>
      </c>
      <c r="B931">
        <v>141</v>
      </c>
      <c r="C931" t="s">
        <v>2710</v>
      </c>
      <c r="D931" s="59">
        <v>-15.450801532634181</v>
      </c>
      <c r="E931" s="59">
        <v>-20.201235983442821</v>
      </c>
      <c r="F931" s="59">
        <v>6.1714264264828948E-3</v>
      </c>
    </row>
    <row r="932" spans="1:6" x14ac:dyDescent="0.25">
      <c r="A932">
        <v>11</v>
      </c>
      <c r="B932">
        <v>141</v>
      </c>
      <c r="C932" t="s">
        <v>2710</v>
      </c>
      <c r="D932" s="59">
        <v>-12.426691214141123</v>
      </c>
      <c r="E932" s="59">
        <v>-28.907398547050782</v>
      </c>
      <c r="F932" s="59">
        <v>5.9145728780962484E-3</v>
      </c>
    </row>
    <row r="933" spans="1:6" x14ac:dyDescent="0.25">
      <c r="A933">
        <v>12</v>
      </c>
      <c r="B933">
        <v>141</v>
      </c>
      <c r="C933" t="s">
        <v>2710</v>
      </c>
      <c r="D933" s="59">
        <v>-15.421256965732205</v>
      </c>
      <c r="E933" s="59">
        <v>-37.118943024970335</v>
      </c>
      <c r="F933" s="59">
        <v>5.6480321125337504E-4</v>
      </c>
    </row>
    <row r="934" spans="1:6" x14ac:dyDescent="0.25">
      <c r="A934">
        <v>13</v>
      </c>
      <c r="B934">
        <v>141</v>
      </c>
      <c r="C934" t="s">
        <v>2710</v>
      </c>
      <c r="D934" s="59">
        <v>-12.557198920226721</v>
      </c>
      <c r="E934" s="59">
        <v>-28.873475786581796</v>
      </c>
      <c r="F934" s="59">
        <v>-8.1570523995792791E-3</v>
      </c>
    </row>
    <row r="935" spans="1:6" x14ac:dyDescent="0.25">
      <c r="A935">
        <v>14</v>
      </c>
      <c r="B935">
        <v>141</v>
      </c>
      <c r="C935" t="s">
        <v>2710</v>
      </c>
      <c r="D935" s="59">
        <v>-7.6368014706656133</v>
      </c>
      <c r="E935" s="59">
        <v>-14.883208349456289</v>
      </c>
      <c r="F935" s="59">
        <v>-8.5012700158613695E-3</v>
      </c>
    </row>
    <row r="936" spans="1:6" x14ac:dyDescent="0.25">
      <c r="A936">
        <v>15</v>
      </c>
      <c r="B936">
        <v>141</v>
      </c>
      <c r="C936" t="s">
        <v>2710</v>
      </c>
      <c r="D936" s="59">
        <v>-6.2802826047651834</v>
      </c>
      <c r="E936" s="59">
        <v>-11.045116843982342</v>
      </c>
      <c r="F936" s="59">
        <v>-7.7149964145368424E-3</v>
      </c>
    </row>
    <row r="937" spans="1:6" x14ac:dyDescent="0.25">
      <c r="A937">
        <v>16</v>
      </c>
      <c r="B937">
        <v>141</v>
      </c>
      <c r="C937" t="s">
        <v>2710</v>
      </c>
      <c r="D937" s="59">
        <v>-5.0464154104643484</v>
      </c>
      <c r="E937" s="59">
        <v>-7.6299601411282065</v>
      </c>
      <c r="F937" s="59">
        <v>-6.8503037808220982E-3</v>
      </c>
    </row>
    <row r="938" spans="1:6" x14ac:dyDescent="0.25">
      <c r="A938">
        <v>17</v>
      </c>
      <c r="B938">
        <v>141</v>
      </c>
      <c r="C938" t="s">
        <v>2710</v>
      </c>
      <c r="D938" s="59">
        <v>-2.2601274798362674</v>
      </c>
      <c r="E938" s="59">
        <v>-9.4142708992878535E-2</v>
      </c>
      <c r="F938" s="59">
        <v>-5.3433288840992275E-3</v>
      </c>
    </row>
    <row r="939" spans="1:6" x14ac:dyDescent="0.25">
      <c r="A939">
        <v>18</v>
      </c>
      <c r="B939">
        <v>141</v>
      </c>
      <c r="C939" t="s">
        <v>2710</v>
      </c>
      <c r="D939" s="59">
        <v>0.24288592968017397</v>
      </c>
      <c r="E939" s="59">
        <v>-0.1036068991499289</v>
      </c>
      <c r="F939" s="59">
        <v>-4.3314226889001797E-3</v>
      </c>
    </row>
    <row r="940" spans="1:6" x14ac:dyDescent="0.25">
      <c r="A940">
        <v>19</v>
      </c>
      <c r="B940">
        <v>141</v>
      </c>
      <c r="C940" t="s">
        <v>2710</v>
      </c>
      <c r="D940" s="59">
        <v>2.1148653715667436</v>
      </c>
      <c r="E940" s="59">
        <v>-0.10878145243175462</v>
      </c>
      <c r="F940" s="59">
        <v>-3.0096291273643445E-3</v>
      </c>
    </row>
    <row r="941" spans="1:6" x14ac:dyDescent="0.25">
      <c r="A941">
        <v>20</v>
      </c>
      <c r="B941">
        <v>141</v>
      </c>
      <c r="C941" t="s">
        <v>2710</v>
      </c>
      <c r="D941" s="59">
        <v>3.220357013240303</v>
      </c>
      <c r="E941" s="59">
        <v>-9.7046182280579846E-2</v>
      </c>
      <c r="F941" s="59">
        <v>-1.4948873030032157E-3</v>
      </c>
    </row>
    <row r="942" spans="1:6" x14ac:dyDescent="0.25">
      <c r="A942">
        <v>21</v>
      </c>
      <c r="B942">
        <v>141</v>
      </c>
      <c r="C942" t="s">
        <v>2710</v>
      </c>
      <c r="D942" s="59">
        <v>0</v>
      </c>
      <c r="E942" s="59">
        <v>0</v>
      </c>
      <c r="F942" s="59">
        <v>0</v>
      </c>
    </row>
    <row r="943" spans="1:6" x14ac:dyDescent="0.25">
      <c r="A943">
        <v>22</v>
      </c>
      <c r="B943">
        <v>141</v>
      </c>
      <c r="C943" t="s">
        <v>2710</v>
      </c>
      <c r="D943" s="59">
        <v>-2.5345649189878623</v>
      </c>
      <c r="E943" s="59">
        <v>-2.5089413559855996E-2</v>
      </c>
      <c r="F943" s="59">
        <v>-4.5782704662768112E-3</v>
      </c>
    </row>
    <row r="944" spans="1:6" x14ac:dyDescent="0.25">
      <c r="A944">
        <v>23</v>
      </c>
      <c r="B944">
        <v>141</v>
      </c>
      <c r="C944" t="s">
        <v>2710</v>
      </c>
      <c r="D944" s="59">
        <v>1.07732389498124</v>
      </c>
      <c r="E944" s="59">
        <v>-2.4310540288834372E-2</v>
      </c>
      <c r="F944" s="59">
        <v>1.8244483352691863E-3</v>
      </c>
    </row>
    <row r="945" spans="1:6" x14ac:dyDescent="0.25">
      <c r="A945">
        <v>1</v>
      </c>
      <c r="B945">
        <v>142</v>
      </c>
      <c r="C945" t="s">
        <v>2710</v>
      </c>
      <c r="D945" s="59">
        <v>0</v>
      </c>
      <c r="E945" s="59">
        <v>0</v>
      </c>
      <c r="F945" s="59">
        <v>0</v>
      </c>
    </row>
    <row r="946" spans="1:6" x14ac:dyDescent="0.25">
      <c r="A946">
        <v>2</v>
      </c>
      <c r="B946">
        <v>142</v>
      </c>
      <c r="C946" t="s">
        <v>2710</v>
      </c>
      <c r="D946" s="59">
        <v>5.7893467909014262</v>
      </c>
      <c r="E946" s="59">
        <v>-0.13711445445363243</v>
      </c>
      <c r="F946" s="59">
        <v>9.5016139518763337E-3</v>
      </c>
    </row>
    <row r="947" spans="1:6" x14ac:dyDescent="0.25">
      <c r="A947">
        <v>3</v>
      </c>
      <c r="B947">
        <v>142</v>
      </c>
      <c r="C947" t="s">
        <v>2710</v>
      </c>
      <c r="D947" s="59">
        <v>11.102274548919183</v>
      </c>
      <c r="E947" s="59">
        <v>-0.15379344173621509</v>
      </c>
      <c r="F947" s="59">
        <v>1.1832646943868052E-2</v>
      </c>
    </row>
    <row r="948" spans="1:6" x14ac:dyDescent="0.25">
      <c r="A948">
        <v>4</v>
      </c>
      <c r="B948">
        <v>142</v>
      </c>
      <c r="C948" t="s">
        <v>2710</v>
      </c>
      <c r="D948" s="59">
        <v>17.555823558980645</v>
      </c>
      <c r="E948" s="59">
        <v>-0.14860313380542589</v>
      </c>
      <c r="F948" s="59">
        <v>1.3766658881126752E-2</v>
      </c>
    </row>
    <row r="949" spans="1:6" x14ac:dyDescent="0.25">
      <c r="A949">
        <v>5</v>
      </c>
      <c r="B949">
        <v>142</v>
      </c>
      <c r="C949" t="s">
        <v>2710</v>
      </c>
      <c r="D949" s="59">
        <v>24.932684091904786</v>
      </c>
      <c r="E949" s="59">
        <v>-0.13911065530640992</v>
      </c>
      <c r="F949" s="59">
        <v>1.5247252158209039E-2</v>
      </c>
    </row>
    <row r="950" spans="1:6" x14ac:dyDescent="0.25">
      <c r="A950">
        <v>6</v>
      </c>
      <c r="B950">
        <v>142</v>
      </c>
      <c r="C950" t="s">
        <v>2710</v>
      </c>
      <c r="D950" s="59">
        <v>33.218223860425297</v>
      </c>
      <c r="E950" s="59">
        <v>-22.993543055251859</v>
      </c>
      <c r="F950" s="59">
        <v>1.6080901647017767E-2</v>
      </c>
    </row>
    <row r="951" spans="1:6" x14ac:dyDescent="0.25">
      <c r="A951">
        <v>7</v>
      </c>
      <c r="B951">
        <v>142</v>
      </c>
      <c r="C951" t="s">
        <v>2710</v>
      </c>
      <c r="D951" s="59">
        <v>35.978638644812278</v>
      </c>
      <c r="E951" s="59">
        <v>-30.673850319134825</v>
      </c>
      <c r="F951" s="59">
        <v>1.6588932764943897E-2</v>
      </c>
    </row>
    <row r="952" spans="1:6" x14ac:dyDescent="0.25">
      <c r="A952">
        <v>8</v>
      </c>
      <c r="B952">
        <v>142</v>
      </c>
      <c r="C952" t="s">
        <v>2710</v>
      </c>
      <c r="D952" s="59">
        <v>38.784827241117355</v>
      </c>
      <c r="E952" s="59">
        <v>-38.583232557049961</v>
      </c>
      <c r="F952" s="59">
        <v>1.6885633154412348E-2</v>
      </c>
    </row>
    <row r="953" spans="1:6" x14ac:dyDescent="0.25">
      <c r="A953">
        <v>9</v>
      </c>
      <c r="B953">
        <v>142</v>
      </c>
      <c r="C953" t="s">
        <v>2710</v>
      </c>
      <c r="D953" s="59">
        <v>46.666722512594291</v>
      </c>
      <c r="E953" s="59">
        <v>-60.898577535066082</v>
      </c>
      <c r="F953" s="59">
        <v>9.9467237615022078E-3</v>
      </c>
    </row>
    <row r="954" spans="1:6" x14ac:dyDescent="0.25">
      <c r="A954">
        <v>10</v>
      </c>
      <c r="B954">
        <v>142</v>
      </c>
      <c r="C954" t="s">
        <v>2710</v>
      </c>
      <c r="D954" s="59">
        <v>46.896903507419943</v>
      </c>
      <c r="E954" s="59">
        <v>-61.747761145101343</v>
      </c>
      <c r="F954" s="59">
        <v>-9.5234054023152197E-3</v>
      </c>
    </row>
    <row r="955" spans="1:6" x14ac:dyDescent="0.25">
      <c r="A955">
        <v>11</v>
      </c>
      <c r="B955">
        <v>142</v>
      </c>
      <c r="C955" t="s">
        <v>2710</v>
      </c>
      <c r="D955" s="59">
        <v>35.136058448523812</v>
      </c>
      <c r="E955" s="59">
        <v>-28.907398546985796</v>
      </c>
      <c r="F955" s="59">
        <v>-1.7395935193545167E-2</v>
      </c>
    </row>
    <row r="956" spans="1:6" x14ac:dyDescent="0.25">
      <c r="A956">
        <v>12</v>
      </c>
      <c r="B956">
        <v>142</v>
      </c>
      <c r="C956" t="s">
        <v>2710</v>
      </c>
      <c r="D956" s="59">
        <v>46.92644807432049</v>
      </c>
      <c r="E956" s="59">
        <v>4.4275821368133705</v>
      </c>
      <c r="F956" s="59">
        <v>-1.51300286175258E-2</v>
      </c>
    </row>
    <row r="957" spans="1:6" x14ac:dyDescent="0.25">
      <c r="A957">
        <v>13</v>
      </c>
      <c r="B957">
        <v>142</v>
      </c>
      <c r="C957" t="s">
        <v>2710</v>
      </c>
      <c r="D957" s="59">
        <v>55.048187701375653</v>
      </c>
      <c r="E957" s="59">
        <v>27.476349846849686</v>
      </c>
      <c r="F957" s="59">
        <v>-6.5817296467144282E-3</v>
      </c>
    </row>
    <row r="958" spans="1:6" x14ac:dyDescent="0.25">
      <c r="A958">
        <v>14</v>
      </c>
      <c r="B958">
        <v>142</v>
      </c>
      <c r="C958" t="s">
        <v>2710</v>
      </c>
      <c r="D958" s="59">
        <v>55.455135302722667</v>
      </c>
      <c r="E958" s="59">
        <v>28.831606684892357</v>
      </c>
      <c r="F958" s="59">
        <v>5.7676683167473125E-3</v>
      </c>
    </row>
    <row r="959" spans="1:6" x14ac:dyDescent="0.25">
      <c r="A959">
        <v>15</v>
      </c>
      <c r="B959">
        <v>142</v>
      </c>
      <c r="C959" t="s">
        <v>2710</v>
      </c>
      <c r="D959" s="59">
        <v>54.305020371741882</v>
      </c>
      <c r="E959" s="59">
        <v>25.639325856011286</v>
      </c>
      <c r="F959" s="59">
        <v>7.8441159383897639E-3</v>
      </c>
    </row>
    <row r="960" spans="1:6" x14ac:dyDescent="0.25">
      <c r="A960">
        <v>16</v>
      </c>
      <c r="B960">
        <v>142</v>
      </c>
      <c r="C960" t="s">
        <v>2710</v>
      </c>
      <c r="D960" s="59">
        <v>52.829061716427063</v>
      </c>
      <c r="E960" s="59">
        <v>21.465978220511495</v>
      </c>
      <c r="F960" s="59">
        <v>9.7744643381038835E-3</v>
      </c>
    </row>
    <row r="961" spans="1:6" x14ac:dyDescent="0.25">
      <c r="A961">
        <v>17</v>
      </c>
      <c r="B961">
        <v>142</v>
      </c>
      <c r="C961" t="s">
        <v>2710</v>
      </c>
      <c r="D961" s="59">
        <v>45.228703494799419</v>
      </c>
      <c r="E961" s="59">
        <v>-4.6906402790045126E-2</v>
      </c>
      <c r="F961" s="59">
        <v>1.3281491245490286E-2</v>
      </c>
    </row>
    <row r="962" spans="1:6" x14ac:dyDescent="0.25">
      <c r="A962">
        <v>18</v>
      </c>
      <c r="B962">
        <v>142</v>
      </c>
      <c r="C962" t="s">
        <v>2710</v>
      </c>
      <c r="D962" s="59">
        <v>38.504652572968283</v>
      </c>
      <c r="E962" s="59">
        <v>-6.0076662430378333E-2</v>
      </c>
      <c r="F962" s="59">
        <v>1.3781323040006226E-2</v>
      </c>
    </row>
    <row r="963" spans="1:6" x14ac:dyDescent="0.25">
      <c r="A963">
        <v>19</v>
      </c>
      <c r="B963">
        <v>142</v>
      </c>
      <c r="C963" t="s">
        <v>2710</v>
      </c>
      <c r="D963" s="59">
        <v>31.468901967967504</v>
      </c>
      <c r="E963" s="59">
        <v>-6.7315239959883394E-2</v>
      </c>
      <c r="F963" s="59">
        <v>1.4434223922495718E-2</v>
      </c>
    </row>
    <row r="964" spans="1:6" x14ac:dyDescent="0.25">
      <c r="A964">
        <v>20</v>
      </c>
      <c r="B964">
        <v>142</v>
      </c>
      <c r="C964" t="s">
        <v>2710</v>
      </c>
      <c r="D964" s="59">
        <v>24.09551380068531</v>
      </c>
      <c r="E964" s="59">
        <v>-6.013425030462935E-2</v>
      </c>
      <c r="F964" s="59">
        <v>1.4936613903708717E-2</v>
      </c>
    </row>
    <row r="965" spans="1:6" x14ac:dyDescent="0.25">
      <c r="A965">
        <v>21</v>
      </c>
      <c r="B965">
        <v>142</v>
      </c>
      <c r="C965" t="s">
        <v>2710</v>
      </c>
      <c r="D965" s="59">
        <v>0</v>
      </c>
      <c r="E965" s="59">
        <v>0</v>
      </c>
      <c r="F965" s="59">
        <v>0</v>
      </c>
    </row>
    <row r="966" spans="1:6" x14ac:dyDescent="0.25">
      <c r="A966">
        <v>22</v>
      </c>
      <c r="B966">
        <v>142</v>
      </c>
      <c r="C966" t="s">
        <v>2710</v>
      </c>
      <c r="D966" s="59">
        <v>-0.26103272735156224</v>
      </c>
      <c r="E966" s="59">
        <v>-3.4197974551673511E-2</v>
      </c>
      <c r="F966" s="59">
        <v>-1.9186600000970725E-4</v>
      </c>
    </row>
    <row r="967" spans="1:6" x14ac:dyDescent="0.25">
      <c r="A967">
        <v>23</v>
      </c>
      <c r="B967">
        <v>142</v>
      </c>
      <c r="C967" t="s">
        <v>2710</v>
      </c>
      <c r="D967" s="59">
        <v>3.3508560866103747</v>
      </c>
      <c r="E967" s="59">
        <v>-1.5201979296992962E-2</v>
      </c>
      <c r="F967" s="59">
        <v>6.2108528015235101E-3</v>
      </c>
    </row>
    <row r="968" spans="1:6" x14ac:dyDescent="0.25">
      <c r="A968">
        <v>1</v>
      </c>
      <c r="B968">
        <v>143</v>
      </c>
      <c r="C968" t="s">
        <v>2710</v>
      </c>
      <c r="D968" s="59">
        <v>0</v>
      </c>
      <c r="E968" s="59">
        <v>0</v>
      </c>
      <c r="F968" s="59">
        <v>0</v>
      </c>
    </row>
    <row r="969" spans="1:6" x14ac:dyDescent="0.25">
      <c r="A969">
        <v>2</v>
      </c>
      <c r="B969">
        <v>143</v>
      </c>
      <c r="C969" t="s">
        <v>2710</v>
      </c>
      <c r="D969" s="59">
        <v>-21.056395741668062</v>
      </c>
      <c r="E969" s="59">
        <v>-0.15826610783127928</v>
      </c>
      <c r="F969" s="59">
        <v>-8.8442157400552036E-3</v>
      </c>
    </row>
    <row r="970" spans="1:6" x14ac:dyDescent="0.25">
      <c r="A970">
        <v>3</v>
      </c>
      <c r="B970">
        <v>143</v>
      </c>
      <c r="C970" t="s">
        <v>2710</v>
      </c>
      <c r="D970" s="59">
        <v>-24.979234619893546</v>
      </c>
      <c r="E970" s="59">
        <v>-0.17755483557657059</v>
      </c>
      <c r="F970" s="59">
        <v>-6.6601622859036713E-3</v>
      </c>
    </row>
    <row r="971" spans="1:6" x14ac:dyDescent="0.25">
      <c r="A971">
        <v>4</v>
      </c>
      <c r="B971">
        <v>143</v>
      </c>
      <c r="C971" t="s">
        <v>2710</v>
      </c>
      <c r="D971" s="59">
        <v>-27.737443697224439</v>
      </c>
      <c r="E971" s="59">
        <v>-0.16635032708181807</v>
      </c>
      <c r="F971" s="59">
        <v>-4.6014228496683747E-3</v>
      </c>
    </row>
    <row r="972" spans="1:6" x14ac:dyDescent="0.25">
      <c r="A972">
        <v>5</v>
      </c>
      <c r="B972">
        <v>143</v>
      </c>
      <c r="C972" t="s">
        <v>2710</v>
      </c>
      <c r="D972" s="59">
        <v>-29.512795426351953</v>
      </c>
      <c r="E972" s="59">
        <v>-0.14605901945009758</v>
      </c>
      <c r="F972" s="59">
        <v>-3.0253437625483558E-3</v>
      </c>
    </row>
    <row r="973" spans="1:6" x14ac:dyDescent="0.25">
      <c r="A973">
        <v>6</v>
      </c>
      <c r="B973">
        <v>143</v>
      </c>
      <c r="C973" t="s">
        <v>2710</v>
      </c>
      <c r="D973" s="59">
        <v>-31.563226096459935</v>
      </c>
      <c r="E973" s="59">
        <v>6.0690265366662093</v>
      </c>
      <c r="F973" s="59">
        <v>1.2194971748663158E-3</v>
      </c>
    </row>
    <row r="974" spans="1:6" x14ac:dyDescent="0.25">
      <c r="A974">
        <v>7</v>
      </c>
      <c r="B974">
        <v>143</v>
      </c>
      <c r="C974" t="s">
        <v>2710</v>
      </c>
      <c r="D974" s="59">
        <v>-31.144783474685291</v>
      </c>
      <c r="E974" s="59">
        <v>4.9721727226323598</v>
      </c>
      <c r="F974" s="59">
        <v>3.5824283408168543E-3</v>
      </c>
    </row>
    <row r="975" spans="1:6" x14ac:dyDescent="0.25">
      <c r="A975">
        <v>8</v>
      </c>
      <c r="B975">
        <v>143</v>
      </c>
      <c r="C975" t="s">
        <v>2710</v>
      </c>
      <c r="D975" s="59">
        <v>-30.357754747839522</v>
      </c>
      <c r="E975" s="59">
        <v>2.6953227632339152</v>
      </c>
      <c r="F975" s="59">
        <v>5.9463929206998913E-3</v>
      </c>
    </row>
    <row r="976" spans="1:6" x14ac:dyDescent="0.25">
      <c r="A976">
        <v>9</v>
      </c>
      <c r="B976">
        <v>143</v>
      </c>
      <c r="C976" t="s">
        <v>2710</v>
      </c>
      <c r="D976" s="59">
        <v>-24.376382616175963</v>
      </c>
      <c r="E976" s="59">
        <v>-14.494286516484404</v>
      </c>
      <c r="F976" s="59">
        <v>1.3854902009002811E-2</v>
      </c>
    </row>
    <row r="977" spans="1:6" x14ac:dyDescent="0.25">
      <c r="A977">
        <v>10</v>
      </c>
      <c r="B977">
        <v>143</v>
      </c>
      <c r="C977" t="s">
        <v>2710</v>
      </c>
      <c r="D977" s="59">
        <v>-15.729719344347936</v>
      </c>
      <c r="E977" s="59">
        <v>-39.26093070538515</v>
      </c>
      <c r="F977" s="59">
        <v>9.3573136847917258E-3</v>
      </c>
    </row>
    <row r="978" spans="1:6" x14ac:dyDescent="0.25">
      <c r="A978">
        <v>11</v>
      </c>
      <c r="B978">
        <v>143</v>
      </c>
      <c r="C978" t="s">
        <v>2710</v>
      </c>
      <c r="D978" s="59">
        <v>-11.354683617205771</v>
      </c>
      <c r="E978" s="59">
        <v>-51.999009849853593</v>
      </c>
      <c r="F978" s="59">
        <v>9.1762706499688533E-3</v>
      </c>
    </row>
    <row r="979" spans="1:6" x14ac:dyDescent="0.25">
      <c r="A979">
        <v>12</v>
      </c>
      <c r="B979">
        <v>143</v>
      </c>
      <c r="C979" t="s">
        <v>2710</v>
      </c>
      <c r="D979" s="59">
        <v>-15.745927197382233</v>
      </c>
      <c r="E979" s="59">
        <v>-63.889748825618966</v>
      </c>
      <c r="F979" s="59">
        <v>-3.9871149372437708E-4</v>
      </c>
    </row>
    <row r="980" spans="1:6" x14ac:dyDescent="0.25">
      <c r="A980">
        <v>13</v>
      </c>
      <c r="B980">
        <v>143</v>
      </c>
      <c r="C980" t="s">
        <v>2710</v>
      </c>
      <c r="D980" s="59">
        <v>-9.7331409762258296</v>
      </c>
      <c r="E980" s="59">
        <v>-46.519388265048917</v>
      </c>
      <c r="F980" s="59">
        <v>-1.564457337095055E-2</v>
      </c>
    </row>
    <row r="981" spans="1:6" x14ac:dyDescent="0.25">
      <c r="A981">
        <v>14</v>
      </c>
      <c r="B981">
        <v>143</v>
      </c>
      <c r="C981" t="s">
        <v>2710</v>
      </c>
      <c r="D981" s="59">
        <v>-0.79027102263119886</v>
      </c>
      <c r="E981" s="59">
        <v>-21.004701444398428</v>
      </c>
      <c r="F981" s="59">
        <v>-1.433075605927526E-2</v>
      </c>
    </row>
    <row r="982" spans="1:6" x14ac:dyDescent="0.25">
      <c r="A982">
        <v>15</v>
      </c>
      <c r="B982">
        <v>143</v>
      </c>
      <c r="C982" t="s">
        <v>2710</v>
      </c>
      <c r="D982" s="59">
        <v>1.4464274346231116</v>
      </c>
      <c r="E982" s="59">
        <v>-14.656560752547916</v>
      </c>
      <c r="F982" s="59">
        <v>-1.2456364691245531E-2</v>
      </c>
    </row>
    <row r="983" spans="1:6" x14ac:dyDescent="0.25">
      <c r="A983">
        <v>16</v>
      </c>
      <c r="B983">
        <v>143</v>
      </c>
      <c r="C983" t="s">
        <v>2710</v>
      </c>
      <c r="D983" s="59">
        <v>3.3914176464872687</v>
      </c>
      <c r="E983" s="59">
        <v>-9.2945563774758053</v>
      </c>
      <c r="F983" s="59">
        <v>-1.0450095041080557E-2</v>
      </c>
    </row>
    <row r="984" spans="1:6" x14ac:dyDescent="0.25">
      <c r="A984">
        <v>17</v>
      </c>
      <c r="B984">
        <v>143</v>
      </c>
      <c r="C984" t="s">
        <v>2710</v>
      </c>
      <c r="D984" s="59">
        <v>6.8402388142786013</v>
      </c>
      <c r="E984" s="59">
        <v>-0.19102696576387121</v>
      </c>
      <c r="F984" s="59">
        <v>-6.8785795115761392E-3</v>
      </c>
    </row>
    <row r="985" spans="1:6" x14ac:dyDescent="0.25">
      <c r="A985">
        <v>18</v>
      </c>
      <c r="B985">
        <v>143</v>
      </c>
      <c r="C985" t="s">
        <v>2710</v>
      </c>
      <c r="D985" s="59">
        <v>9.9387342085655153</v>
      </c>
      <c r="E985" s="59">
        <v>-0.21134656173756405</v>
      </c>
      <c r="F985" s="59">
        <v>-4.8338133425692075E-3</v>
      </c>
    </row>
    <row r="986" spans="1:6" x14ac:dyDescent="0.25">
      <c r="A986">
        <v>19</v>
      </c>
      <c r="B986">
        <v>143</v>
      </c>
      <c r="C986" t="s">
        <v>2710</v>
      </c>
      <c r="D986" s="59">
        <v>11.76209469941411</v>
      </c>
      <c r="E986" s="59">
        <v>-0.22256682488128413</v>
      </c>
      <c r="F986" s="59">
        <v>-2.1628555306071892E-3</v>
      </c>
    </row>
    <row r="987" spans="1:6" x14ac:dyDescent="0.25">
      <c r="A987">
        <v>20</v>
      </c>
      <c r="B987">
        <v>143</v>
      </c>
      <c r="C987" t="s">
        <v>2710</v>
      </c>
      <c r="D987" s="59">
        <v>12.046691937535362</v>
      </c>
      <c r="E987" s="59">
        <v>-0.19833438000455428</v>
      </c>
      <c r="F987" s="59">
        <v>8.3748909117885382E-4</v>
      </c>
    </row>
    <row r="988" spans="1:6" x14ac:dyDescent="0.25">
      <c r="A988">
        <v>21</v>
      </c>
      <c r="B988">
        <v>143</v>
      </c>
      <c r="C988" t="s">
        <v>2710</v>
      </c>
      <c r="D988" s="59">
        <v>0</v>
      </c>
      <c r="E988" s="59">
        <v>0</v>
      </c>
      <c r="F988" s="59">
        <v>0</v>
      </c>
    </row>
    <row r="989" spans="1:6" x14ac:dyDescent="0.25">
      <c r="A989">
        <v>22</v>
      </c>
      <c r="B989">
        <v>143</v>
      </c>
      <c r="C989" t="s">
        <v>2710</v>
      </c>
      <c r="D989" s="59">
        <v>-3.687039635860788</v>
      </c>
      <c r="E989" s="59">
        <v>-3.9417455477070248E-2</v>
      </c>
      <c r="F989" s="59">
        <v>-6.6261693239493156E-3</v>
      </c>
    </row>
    <row r="990" spans="1:6" x14ac:dyDescent="0.25">
      <c r="A990">
        <v>23</v>
      </c>
      <c r="B990">
        <v>143</v>
      </c>
      <c r="C990" t="s">
        <v>2710</v>
      </c>
      <c r="D990" s="59">
        <v>2.8707484682339768</v>
      </c>
      <c r="E990" s="59">
        <v>-4.9304889739944527E-2</v>
      </c>
      <c r="F990" s="59">
        <v>4.9935869886947046E-3</v>
      </c>
    </row>
    <row r="991" spans="1:6" x14ac:dyDescent="0.25">
      <c r="A991">
        <v>1</v>
      </c>
      <c r="B991">
        <v>144</v>
      </c>
      <c r="C991" t="s">
        <v>2710</v>
      </c>
      <c r="D991" s="59">
        <v>0</v>
      </c>
      <c r="E991" s="59">
        <v>0</v>
      </c>
      <c r="F991" s="59">
        <v>0</v>
      </c>
    </row>
    <row r="992" spans="1:6" x14ac:dyDescent="0.25">
      <c r="A992">
        <v>2</v>
      </c>
      <c r="B992">
        <v>144</v>
      </c>
      <c r="C992" t="s">
        <v>2710</v>
      </c>
      <c r="D992" s="59">
        <v>-15.063886542580166</v>
      </c>
      <c r="E992" s="59">
        <v>-0.15107350680289844</v>
      </c>
      <c r="F992" s="59">
        <v>-4.7817454689895785E-3</v>
      </c>
    </row>
    <row r="993" spans="1:6" x14ac:dyDescent="0.25">
      <c r="A993">
        <v>3</v>
      </c>
      <c r="B993">
        <v>144</v>
      </c>
      <c r="C993" t="s">
        <v>2710</v>
      </c>
      <c r="D993" s="59">
        <v>-16.944694112439549</v>
      </c>
      <c r="E993" s="59">
        <v>-0.16947479461142745</v>
      </c>
      <c r="F993" s="59">
        <v>-2.5784370181819788E-3</v>
      </c>
    </row>
    <row r="994" spans="1:6" x14ac:dyDescent="0.25">
      <c r="A994">
        <v>4</v>
      </c>
      <c r="B994">
        <v>144</v>
      </c>
      <c r="C994" t="s">
        <v>2710</v>
      </c>
      <c r="D994" s="59">
        <v>-17.672985157446092</v>
      </c>
      <c r="E994" s="59">
        <v>-0.15944667479427699</v>
      </c>
      <c r="F994" s="59">
        <v>-5.5909814747804373E-4</v>
      </c>
    </row>
    <row r="995" spans="1:6" x14ac:dyDescent="0.25">
      <c r="A995">
        <v>5</v>
      </c>
      <c r="B995">
        <v>144</v>
      </c>
      <c r="C995" t="s">
        <v>2710</v>
      </c>
      <c r="D995" s="59">
        <v>-17.437228974011987</v>
      </c>
      <c r="E995" s="59">
        <v>-0.14126763797693409</v>
      </c>
      <c r="F995" s="59">
        <v>9.8681762404134298E-4</v>
      </c>
    </row>
    <row r="996" spans="1:6" x14ac:dyDescent="0.25">
      <c r="A996">
        <v>6</v>
      </c>
      <c r="B996">
        <v>144</v>
      </c>
      <c r="C996" t="s">
        <v>2710</v>
      </c>
      <c r="D996" s="59">
        <v>-17.231420168092143</v>
      </c>
      <c r="E996" s="59">
        <v>-0.27460601249079097</v>
      </c>
      <c r="F996" s="59">
        <v>4.5322802409990572E-3</v>
      </c>
    </row>
    <row r="997" spans="1:6" x14ac:dyDescent="0.25">
      <c r="A997">
        <v>7</v>
      </c>
      <c r="B997">
        <v>144</v>
      </c>
      <c r="C997" t="s">
        <v>2710</v>
      </c>
      <c r="D997" s="59">
        <v>-16.28797128391345</v>
      </c>
      <c r="E997" s="59">
        <v>-2.847713500307127</v>
      </c>
      <c r="F997" s="59">
        <v>6.5202833785209437E-3</v>
      </c>
    </row>
    <row r="998" spans="1:6" x14ac:dyDescent="0.25">
      <c r="A998">
        <v>8</v>
      </c>
      <c r="B998">
        <v>144</v>
      </c>
      <c r="C998" t="s">
        <v>2710</v>
      </c>
      <c r="D998" s="59">
        <v>-15.040807513387831</v>
      </c>
      <c r="E998" s="59">
        <v>-6.4085853609723173</v>
      </c>
      <c r="F998" s="59">
        <v>8.4670236363862481E-3</v>
      </c>
    </row>
    <row r="999" spans="1:6" x14ac:dyDescent="0.25">
      <c r="A999">
        <v>9</v>
      </c>
      <c r="B999">
        <v>144</v>
      </c>
      <c r="C999" t="s">
        <v>2710</v>
      </c>
      <c r="D999" s="59">
        <v>-8.5003456672262665</v>
      </c>
      <c r="E999" s="59">
        <v>-25.122626077163375</v>
      </c>
      <c r="F999" s="59">
        <v>1.3399975834324219E-2</v>
      </c>
    </row>
    <row r="1000" spans="1:6" x14ac:dyDescent="0.25">
      <c r="A1000">
        <v>10</v>
      </c>
      <c r="B1000">
        <v>144</v>
      </c>
      <c r="C1000" t="s">
        <v>2710</v>
      </c>
      <c r="D1000" s="59">
        <v>-1.3758981295834687</v>
      </c>
      <c r="E1000" s="59">
        <v>-45.557595075925647</v>
      </c>
      <c r="F1000" s="59">
        <v>5.5979821463097755E-3</v>
      </c>
    </row>
    <row r="1001" spans="1:6" x14ac:dyDescent="0.25">
      <c r="A1001">
        <v>11</v>
      </c>
      <c r="B1001">
        <v>144</v>
      </c>
      <c r="C1001" t="s">
        <v>2710</v>
      </c>
      <c r="D1001" s="59">
        <v>-0.37866446428413703</v>
      </c>
      <c r="E1001" s="59">
        <v>-48.794521242504985</v>
      </c>
      <c r="F1001" s="59">
        <v>3.6625344602792733E-3</v>
      </c>
    </row>
    <row r="1002" spans="1:6" x14ac:dyDescent="0.25">
      <c r="A1002">
        <v>12</v>
      </c>
      <c r="B1002">
        <v>144</v>
      </c>
      <c r="C1002" t="s">
        <v>2710</v>
      </c>
      <c r="D1002" s="59">
        <v>-1.3238845475088112</v>
      </c>
      <c r="E1002" s="59">
        <v>-51.011093890749862</v>
      </c>
      <c r="F1002" s="59">
        <v>-3.8831484916062742E-3</v>
      </c>
    </row>
    <row r="1003" spans="1:6" x14ac:dyDescent="0.25">
      <c r="A1003">
        <v>13</v>
      </c>
      <c r="B1003">
        <v>144</v>
      </c>
      <c r="C1003" t="s">
        <v>2710</v>
      </c>
      <c r="D1003" s="59">
        <v>5.5933082078755447</v>
      </c>
      <c r="E1003" s="59">
        <v>-31.140115994926774</v>
      </c>
      <c r="F1003" s="59">
        <v>-1.4462575156497546E-2</v>
      </c>
    </row>
    <row r="1004" spans="1:6" x14ac:dyDescent="0.25">
      <c r="A1004">
        <v>14</v>
      </c>
      <c r="B1004">
        <v>144</v>
      </c>
      <c r="C1004" t="s">
        <v>2710</v>
      </c>
      <c r="D1004" s="59">
        <v>13.012137176796383</v>
      </c>
      <c r="E1004" s="59">
        <v>-9.9325410912154481</v>
      </c>
      <c r="F1004" s="59">
        <v>-1.0265722929145397E-2</v>
      </c>
    </row>
    <row r="1005" spans="1:6" x14ac:dyDescent="0.25">
      <c r="A1005">
        <v>15</v>
      </c>
      <c r="B1005">
        <v>144</v>
      </c>
      <c r="C1005" t="s">
        <v>2710</v>
      </c>
      <c r="D1005" s="59">
        <v>14.552062771478077</v>
      </c>
      <c r="E1005" s="59">
        <v>-5.5451657293377936</v>
      </c>
      <c r="F1005" s="59">
        <v>-8.2130909506776296E-3</v>
      </c>
    </row>
    <row r="1006" spans="1:6" x14ac:dyDescent="0.25">
      <c r="A1006">
        <v>16</v>
      </c>
      <c r="B1006">
        <v>144</v>
      </c>
      <c r="C1006" t="s">
        <v>2710</v>
      </c>
      <c r="D1006" s="59">
        <v>15.771370392077763</v>
      </c>
      <c r="E1006" s="59">
        <v>-2.209294298184358</v>
      </c>
      <c r="F1006" s="59">
        <v>-6.0899082061716438E-3</v>
      </c>
    </row>
    <row r="1007" spans="1:6" x14ac:dyDescent="0.25">
      <c r="A1007">
        <v>17</v>
      </c>
      <c r="B1007">
        <v>144</v>
      </c>
      <c r="C1007" t="s">
        <v>2710</v>
      </c>
      <c r="D1007" s="59">
        <v>16.682594350240777</v>
      </c>
      <c r="E1007" s="59">
        <v>-0.16443421219710075</v>
      </c>
      <c r="F1007" s="59">
        <v>-2.2946700691249353E-3</v>
      </c>
    </row>
    <row r="1008" spans="1:6" x14ac:dyDescent="0.25">
      <c r="A1008">
        <v>18</v>
      </c>
      <c r="B1008">
        <v>144</v>
      </c>
      <c r="C1008" t="s">
        <v>2710</v>
      </c>
      <c r="D1008" s="59">
        <v>17.53355258108283</v>
      </c>
      <c r="E1008" s="59">
        <v>-0.18435203096410091</v>
      </c>
      <c r="F1008" s="59">
        <v>-5.1640924680244286E-4</v>
      </c>
    </row>
    <row r="1009" spans="1:6" x14ac:dyDescent="0.25">
      <c r="A1009">
        <v>19</v>
      </c>
      <c r="B1009">
        <v>144</v>
      </c>
      <c r="C1009" t="s">
        <v>2710</v>
      </c>
      <c r="D1009" s="59">
        <v>17.275571082615109</v>
      </c>
      <c r="E1009" s="59">
        <v>-0.19534853200607971</v>
      </c>
      <c r="F1009" s="59">
        <v>1.8064283016077948E-3</v>
      </c>
    </row>
    <row r="1010" spans="1:6" x14ac:dyDescent="0.25">
      <c r="A1010">
        <v>20</v>
      </c>
      <c r="B1010">
        <v>144</v>
      </c>
      <c r="C1010" t="s">
        <v>2710</v>
      </c>
      <c r="D1010" s="59">
        <v>15.688870486506572</v>
      </c>
      <c r="E1010" s="59">
        <v>-0.17410550267960997</v>
      </c>
      <c r="F1010" s="59">
        <v>4.3587886078287966E-3</v>
      </c>
    </row>
    <row r="1011" spans="1:6" x14ac:dyDescent="0.25">
      <c r="A1011">
        <v>21</v>
      </c>
      <c r="B1011">
        <v>144</v>
      </c>
      <c r="C1011" t="s">
        <v>2710</v>
      </c>
      <c r="D1011" s="59">
        <v>0</v>
      </c>
      <c r="E1011" s="59">
        <v>0</v>
      </c>
      <c r="F1011" s="59">
        <v>0</v>
      </c>
    </row>
    <row r="1012" spans="1:6" x14ac:dyDescent="0.25">
      <c r="A1012">
        <v>22</v>
      </c>
      <c r="B1012">
        <v>144</v>
      </c>
      <c r="C1012" t="s">
        <v>2710</v>
      </c>
      <c r="D1012" s="59">
        <v>-2.9163922263442563</v>
      </c>
      <c r="E1012" s="59">
        <v>-3.7642575603549652E-2</v>
      </c>
      <c r="F1012" s="59">
        <v>-5.1805932836245881E-3</v>
      </c>
    </row>
    <row r="1013" spans="1:6" x14ac:dyDescent="0.25">
      <c r="A1013">
        <v>23</v>
      </c>
      <c r="B1013">
        <v>144</v>
      </c>
      <c r="C1013" t="s">
        <v>2710</v>
      </c>
      <c r="D1013" s="59">
        <v>3.1494236087015866</v>
      </c>
      <c r="E1013" s="59">
        <v>-4.3326058639424334E-2</v>
      </c>
      <c r="F1013" s="59">
        <v>5.5725053174130387E-3</v>
      </c>
    </row>
    <row r="1014" spans="1:6" x14ac:dyDescent="0.25">
      <c r="A1014">
        <v>1</v>
      </c>
      <c r="B1014">
        <v>145</v>
      </c>
      <c r="C1014" t="s">
        <v>2710</v>
      </c>
      <c r="D1014" s="59">
        <v>0</v>
      </c>
      <c r="E1014" s="59">
        <v>0</v>
      </c>
      <c r="F1014" s="59">
        <v>0</v>
      </c>
    </row>
    <row r="1015" spans="1:6" x14ac:dyDescent="0.25">
      <c r="A1015">
        <v>2</v>
      </c>
      <c r="B1015">
        <v>145</v>
      </c>
      <c r="C1015" t="s">
        <v>2710</v>
      </c>
      <c r="D1015" s="59">
        <v>-24.698574290649319</v>
      </c>
      <c r="E1015" s="59">
        <v>-0.13403723050639008</v>
      </c>
      <c r="F1015" s="59">
        <v>-1.2365515256708894E-2</v>
      </c>
    </row>
    <row r="1016" spans="1:6" x14ac:dyDescent="0.25">
      <c r="A1016">
        <v>3</v>
      </c>
      <c r="B1016">
        <v>145</v>
      </c>
      <c r="C1016" t="s">
        <v>2710</v>
      </c>
      <c r="D1016" s="59">
        <v>-30.492711003106177</v>
      </c>
      <c r="E1016" s="59">
        <v>-0.15033654270142915</v>
      </c>
      <c r="F1016" s="59">
        <v>-1.0629446118121163E-2</v>
      </c>
    </row>
    <row r="1017" spans="1:6" x14ac:dyDescent="0.25">
      <c r="A1017">
        <v>4</v>
      </c>
      <c r="B1017">
        <v>145</v>
      </c>
      <c r="C1017" t="s">
        <v>2710</v>
      </c>
      <c r="D1017" s="59">
        <v>-35.332262069754321</v>
      </c>
      <c r="E1017" s="59">
        <v>-0.13935579630841133</v>
      </c>
      <c r="F1017" s="59">
        <v>-8.9188269454364612E-3</v>
      </c>
    </row>
    <row r="1018" spans="1:6" x14ac:dyDescent="0.25">
      <c r="A1018">
        <v>5</v>
      </c>
      <c r="B1018">
        <v>145</v>
      </c>
      <c r="C1018" t="s">
        <v>2710</v>
      </c>
      <c r="D1018" s="59">
        <v>-39.355150962327031</v>
      </c>
      <c r="E1018" s="59">
        <v>-0.1194662658833717</v>
      </c>
      <c r="F1018" s="59">
        <v>-7.6092532049999145E-3</v>
      </c>
    </row>
    <row r="1019" spans="1:6" x14ac:dyDescent="0.25">
      <c r="A1019">
        <v>6</v>
      </c>
      <c r="B1019">
        <v>145</v>
      </c>
      <c r="C1019" t="s">
        <v>2710</v>
      </c>
      <c r="D1019" s="59">
        <v>-43.943178842063617</v>
      </c>
      <c r="E1019" s="59">
        <v>13.15428861595873</v>
      </c>
      <c r="F1019" s="59">
        <v>-3.1406896600418579E-3</v>
      </c>
    </row>
    <row r="1020" spans="1:6" x14ac:dyDescent="0.25">
      <c r="A1020">
        <v>7</v>
      </c>
      <c r="B1020">
        <v>145</v>
      </c>
      <c r="C1020" t="s">
        <v>2710</v>
      </c>
      <c r="D1020" s="59">
        <v>-44.250418811553232</v>
      </c>
      <c r="E1020" s="59">
        <v>14.083567745843002</v>
      </c>
      <c r="F1020" s="59">
        <v>-6.6084539974928746E-4</v>
      </c>
    </row>
    <row r="1021" spans="1:6" x14ac:dyDescent="0.25">
      <c r="A1021">
        <v>8</v>
      </c>
      <c r="B1021">
        <v>145</v>
      </c>
      <c r="C1021" t="s">
        <v>2710</v>
      </c>
      <c r="D1021" s="59">
        <v>-44.160162947279673</v>
      </c>
      <c r="E1021" s="59">
        <v>13.76748311641623</v>
      </c>
      <c r="F1021" s="59">
        <v>1.8813597905733275E-3</v>
      </c>
    </row>
    <row r="1022" spans="1:6" x14ac:dyDescent="0.25">
      <c r="A1022">
        <v>9</v>
      </c>
      <c r="B1022">
        <v>145</v>
      </c>
      <c r="C1022" t="s">
        <v>2710</v>
      </c>
      <c r="D1022" s="59">
        <v>-39.702831800285757</v>
      </c>
      <c r="E1022" s="59">
        <v>0.88498575362549126</v>
      </c>
      <c r="F1022" s="59">
        <v>1.2672903794559702E-2</v>
      </c>
    </row>
    <row r="1023" spans="1:6" x14ac:dyDescent="0.25">
      <c r="A1023">
        <v>10</v>
      </c>
      <c r="B1023">
        <v>145</v>
      </c>
      <c r="C1023" t="s">
        <v>2710</v>
      </c>
      <c r="D1023" s="59">
        <v>-30.151761994223836</v>
      </c>
      <c r="E1023" s="59">
        <v>-26.382275770544787</v>
      </c>
      <c r="F1023" s="59">
        <v>1.2841750682678139E-2</v>
      </c>
    </row>
    <row r="1024" spans="1:6" x14ac:dyDescent="0.25">
      <c r="A1024">
        <v>11</v>
      </c>
      <c r="B1024">
        <v>145</v>
      </c>
      <c r="C1024" t="s">
        <v>2710</v>
      </c>
      <c r="D1024" s="59">
        <v>-22.330702770129491</v>
      </c>
      <c r="E1024" s="59">
        <v>-48.794521242534969</v>
      </c>
      <c r="F1024" s="59">
        <v>1.4421230493344542E-2</v>
      </c>
    </row>
    <row r="1025" spans="1:6" x14ac:dyDescent="0.25">
      <c r="A1025">
        <v>12</v>
      </c>
      <c r="B1025">
        <v>145</v>
      </c>
      <c r="C1025" t="s">
        <v>2710</v>
      </c>
      <c r="D1025" s="59">
        <v>-30.099748412148521</v>
      </c>
      <c r="E1025" s="59">
        <v>-70.186413196188496</v>
      </c>
      <c r="F1025" s="59">
        <v>3.3606200447533459E-3</v>
      </c>
    </row>
    <row r="1026" spans="1:6" x14ac:dyDescent="0.25">
      <c r="A1026">
        <v>13</v>
      </c>
      <c r="B1026">
        <v>145</v>
      </c>
      <c r="C1026" t="s">
        <v>2710</v>
      </c>
      <c r="D1026" s="59">
        <v>-25.609177925171707</v>
      </c>
      <c r="E1026" s="59">
        <v>-57.147727825741313</v>
      </c>
      <c r="F1026" s="59">
        <v>-1.5189647196281323E-2</v>
      </c>
    </row>
    <row r="1027" spans="1:6" x14ac:dyDescent="0.25">
      <c r="A1027">
        <v>14</v>
      </c>
      <c r="B1027">
        <v>145</v>
      </c>
      <c r="C1027" t="s">
        <v>2710</v>
      </c>
      <c r="D1027" s="59">
        <v>-16.107218257075136</v>
      </c>
      <c r="E1027" s="59">
        <v>-30.108609568607129</v>
      </c>
      <c r="F1027" s="59">
        <v>-1.685138677496479E-2</v>
      </c>
    </row>
    <row r="1028" spans="1:6" x14ac:dyDescent="0.25">
      <c r="A1028">
        <v>15</v>
      </c>
      <c r="B1028">
        <v>145</v>
      </c>
      <c r="C1028" t="s">
        <v>2710</v>
      </c>
      <c r="D1028" s="59">
        <v>-13.410384756140573</v>
      </c>
      <c r="E1028" s="59">
        <v>-22.476446975488699</v>
      </c>
      <c r="F1028" s="59">
        <v>-1.539421972895145E-2</v>
      </c>
    </row>
    <row r="1029" spans="1:6" x14ac:dyDescent="0.25">
      <c r="A1029">
        <v>16</v>
      </c>
      <c r="B1029">
        <v>145</v>
      </c>
      <c r="C1029" t="s">
        <v>2710</v>
      </c>
      <c r="D1029" s="59">
        <v>-10.940388281872121</v>
      </c>
      <c r="E1029" s="59">
        <v>-15.638188926633454</v>
      </c>
      <c r="F1029" s="59">
        <v>-1.3762878107214403E-2</v>
      </c>
    </row>
    <row r="1030" spans="1:6" x14ac:dyDescent="0.25">
      <c r="A1030">
        <v>17</v>
      </c>
      <c r="B1030">
        <v>145</v>
      </c>
      <c r="C1030" t="s">
        <v>2710</v>
      </c>
      <c r="D1030" s="59">
        <v>-5.2353276380526141</v>
      </c>
      <c r="E1030" s="59">
        <v>-0.18623558429071618</v>
      </c>
      <c r="F1030" s="59">
        <v>-1.0890740898166251E-2</v>
      </c>
    </row>
    <row r="1031" spans="1:6" x14ac:dyDescent="0.25">
      <c r="A1031">
        <v>18</v>
      </c>
      <c r="B1031">
        <v>145</v>
      </c>
      <c r="C1031" t="s">
        <v>2710</v>
      </c>
      <c r="D1031" s="59">
        <v>-0.12572433120398951</v>
      </c>
      <c r="E1031" s="59">
        <v>-0.20444290945004734</v>
      </c>
      <c r="F1031" s="59">
        <v>-8.8761380447592471E-3</v>
      </c>
    </row>
    <row r="1032" spans="1:6" x14ac:dyDescent="0.25">
      <c r="A1032">
        <v>19</v>
      </c>
      <c r="B1032">
        <v>145</v>
      </c>
      <c r="C1032" t="s">
        <v>2710</v>
      </c>
      <c r="D1032" s="59">
        <v>3.7275541919686006</v>
      </c>
      <c r="E1032" s="59">
        <v>-0.2144867839161741</v>
      </c>
      <c r="F1032" s="59">
        <v>-6.2445807983276189E-3</v>
      </c>
    </row>
    <row r="1033" spans="1:6" x14ac:dyDescent="0.25">
      <c r="A1033">
        <v>20</v>
      </c>
      <c r="B1033">
        <v>145</v>
      </c>
      <c r="C1033" t="s">
        <v>2710</v>
      </c>
      <c r="D1033" s="59">
        <v>6.0541827384550286</v>
      </c>
      <c r="E1033" s="59">
        <v>-0.19114177897620252</v>
      </c>
      <c r="F1033" s="59">
        <v>-3.2249811798844069E-3</v>
      </c>
    </row>
    <row r="1034" spans="1:6" x14ac:dyDescent="0.25">
      <c r="A1034">
        <v>21</v>
      </c>
      <c r="B1034">
        <v>145</v>
      </c>
      <c r="C1034" t="s">
        <v>2710</v>
      </c>
      <c r="D1034" s="59">
        <v>0</v>
      </c>
      <c r="E1034" s="59">
        <v>0</v>
      </c>
      <c r="F1034" s="59">
        <v>0</v>
      </c>
    </row>
    <row r="1035" spans="1:6" x14ac:dyDescent="0.25">
      <c r="A1035">
        <v>22</v>
      </c>
      <c r="B1035">
        <v>145</v>
      </c>
      <c r="C1035" t="s">
        <v>2710</v>
      </c>
      <c r="D1035" s="59">
        <v>-3.9657147763302407</v>
      </c>
      <c r="E1035" s="59">
        <v>-3.3438624376556952E-2</v>
      </c>
      <c r="F1035" s="59">
        <v>-7.205087652670944E-3</v>
      </c>
    </row>
    <row r="1036" spans="1:6" x14ac:dyDescent="0.25">
      <c r="A1036">
        <v>23</v>
      </c>
      <c r="B1036">
        <v>145</v>
      </c>
      <c r="C1036" t="s">
        <v>2710</v>
      </c>
      <c r="D1036" s="59">
        <v>2.1001010587189088</v>
      </c>
      <c r="E1036" s="59">
        <v>-4.7530009866428059E-2</v>
      </c>
      <c r="F1036" s="59">
        <v>3.5480109483725809E-3</v>
      </c>
    </row>
    <row r="1037" spans="1:6" x14ac:dyDescent="0.25">
      <c r="A1037">
        <v>1</v>
      </c>
      <c r="B1037">
        <v>146</v>
      </c>
      <c r="C1037" t="s">
        <v>2710</v>
      </c>
      <c r="D1037" s="59">
        <v>0</v>
      </c>
      <c r="E1037" s="59">
        <v>0</v>
      </c>
      <c r="F1037" s="59">
        <v>0</v>
      </c>
    </row>
    <row r="1038" spans="1:6" x14ac:dyDescent="0.25">
      <c r="A1038">
        <v>2</v>
      </c>
      <c r="B1038">
        <v>146</v>
      </c>
      <c r="C1038" t="s">
        <v>2710</v>
      </c>
      <c r="D1038" s="59">
        <v>-11.111743869361707</v>
      </c>
      <c r="E1038" s="59">
        <v>-4.4550281409905836E-2</v>
      </c>
      <c r="F1038" s="59">
        <v>-6.1345949830806318E-3</v>
      </c>
    </row>
    <row r="1039" spans="1:6" x14ac:dyDescent="0.25">
      <c r="A1039">
        <v>3</v>
      </c>
      <c r="B1039">
        <v>146</v>
      </c>
      <c r="C1039" t="s">
        <v>2710</v>
      </c>
      <c r="D1039" s="59">
        <v>-14.060730868523613</v>
      </c>
      <c r="E1039" s="59">
        <v>-4.9808484535523084E-2</v>
      </c>
      <c r="F1039" s="59">
        <v>-5.5904858424427268E-3</v>
      </c>
    </row>
    <row r="1040" spans="1:6" x14ac:dyDescent="0.25">
      <c r="A1040">
        <v>4</v>
      </c>
      <c r="B1040">
        <v>146</v>
      </c>
      <c r="C1040" t="s">
        <v>2710</v>
      </c>
      <c r="D1040" s="59">
        <v>-16.698325736826096</v>
      </c>
      <c r="E1040" s="59">
        <v>-4.511874914079262E-2</v>
      </c>
      <c r="F1040" s="59">
        <v>-5.0229528519347777E-3</v>
      </c>
    </row>
    <row r="1041" spans="1:6" x14ac:dyDescent="0.25">
      <c r="A1041">
        <v>5</v>
      </c>
      <c r="B1041">
        <v>146</v>
      </c>
      <c r="C1041" t="s">
        <v>2710</v>
      </c>
      <c r="D1041" s="59">
        <v>-19.064976181443466</v>
      </c>
      <c r="E1041" s="59">
        <v>-3.6525076264890009E-2</v>
      </c>
      <c r="F1041" s="59">
        <v>-4.5884749078847382E-3</v>
      </c>
    </row>
    <row r="1042" spans="1:6" x14ac:dyDescent="0.25">
      <c r="A1042">
        <v>6</v>
      </c>
      <c r="B1042">
        <v>146</v>
      </c>
      <c r="C1042" t="s">
        <v>2710</v>
      </c>
      <c r="D1042" s="59">
        <v>-21.776815538346757</v>
      </c>
      <c r="E1042" s="59">
        <v>7.7214410306794141</v>
      </c>
      <c r="F1042" s="59">
        <v>-2.5967676948192441E-3</v>
      </c>
    </row>
    <row r="1043" spans="1:6" x14ac:dyDescent="0.25">
      <c r="A1043">
        <v>7</v>
      </c>
      <c r="B1043">
        <v>146</v>
      </c>
      <c r="C1043" t="s">
        <v>2710</v>
      </c>
      <c r="D1043" s="59">
        <v>-22.11526062511976</v>
      </c>
      <c r="E1043" s="59">
        <v>8.6962390396514202</v>
      </c>
      <c r="F1043" s="59">
        <v>-1.4787633566979467E-3</v>
      </c>
    </row>
    <row r="1044" spans="1:6" x14ac:dyDescent="0.25">
      <c r="A1044">
        <v>8</v>
      </c>
      <c r="B1044">
        <v>146</v>
      </c>
      <c r="C1044" t="s">
        <v>2710</v>
      </c>
      <c r="D1044" s="59">
        <v>-22.26841629479393</v>
      </c>
      <c r="E1044" s="59">
        <v>9.1064724157869072</v>
      </c>
      <c r="F1044" s="59">
        <v>-3.06301766088937E-4</v>
      </c>
    </row>
    <row r="1045" spans="1:6" x14ac:dyDescent="0.25">
      <c r="A1045">
        <v>9</v>
      </c>
      <c r="B1045">
        <v>146</v>
      </c>
      <c r="C1045" t="s">
        <v>2710</v>
      </c>
      <c r="D1045" s="59">
        <v>-20.650107645356737</v>
      </c>
      <c r="E1045" s="59">
        <v>4.4482807986884918</v>
      </c>
      <c r="F1045" s="59">
        <v>5.5960562682748453E-3</v>
      </c>
    </row>
    <row r="1046" spans="1:6" x14ac:dyDescent="0.25">
      <c r="A1046">
        <v>10</v>
      </c>
      <c r="B1046">
        <v>146</v>
      </c>
      <c r="C1046" t="s">
        <v>2710</v>
      </c>
      <c r="D1046" s="59">
        <v>-15.826502109015376</v>
      </c>
      <c r="E1046" s="59">
        <v>-9.2151906661057374</v>
      </c>
      <c r="F1046" s="59">
        <v>6.9848102841682993E-3</v>
      </c>
    </row>
    <row r="1047" spans="1:6" x14ac:dyDescent="0.25">
      <c r="A1047">
        <v>11</v>
      </c>
      <c r="B1047">
        <v>146</v>
      </c>
      <c r="C1047" t="s">
        <v>2710</v>
      </c>
      <c r="D1047" s="59">
        <v>-11.354683617205108</v>
      </c>
      <c r="E1047" s="59">
        <v>-21.964339897830424</v>
      </c>
      <c r="F1047" s="59">
        <v>7.9597027883781257E-3</v>
      </c>
    </row>
    <row r="1048" spans="1:6" x14ac:dyDescent="0.25">
      <c r="A1048">
        <v>12</v>
      </c>
      <c r="B1048">
        <v>146</v>
      </c>
      <c r="C1048" t="s">
        <v>2710</v>
      </c>
      <c r="D1048" s="59">
        <v>-15.649144432709937</v>
      </c>
      <c r="E1048" s="59">
        <v>-33.844008786329596</v>
      </c>
      <c r="F1048" s="59">
        <v>1.9737919068955898E-3</v>
      </c>
    </row>
    <row r="1049" spans="1:6" x14ac:dyDescent="0.25">
      <c r="A1049">
        <v>13</v>
      </c>
      <c r="B1049">
        <v>146</v>
      </c>
      <c r="C1049" t="s">
        <v>2710</v>
      </c>
      <c r="D1049" s="59">
        <v>-13.459415947039497</v>
      </c>
      <c r="E1049" s="59">
        <v>-27.576820949864125</v>
      </c>
      <c r="F1049" s="59">
        <v>-7.3857276302208355E-3</v>
      </c>
    </row>
    <row r="1050" spans="1:6" x14ac:dyDescent="0.25">
      <c r="A1050">
        <v>14</v>
      </c>
      <c r="B1050">
        <v>146</v>
      </c>
      <c r="C1050" t="s">
        <v>2710</v>
      </c>
      <c r="D1050" s="59">
        <v>-8.879609475673103</v>
      </c>
      <c r="E1050" s="59">
        <v>-14.593551791838875</v>
      </c>
      <c r="F1050" s="59">
        <v>-8.0780613724817513E-3</v>
      </c>
    </row>
    <row r="1051" spans="1:6" x14ac:dyDescent="0.25">
      <c r="A1051">
        <v>15</v>
      </c>
      <c r="B1051">
        <v>146</v>
      </c>
      <c r="C1051" t="s">
        <v>2710</v>
      </c>
      <c r="D1051" s="59">
        <v>-7.5830954149395158</v>
      </c>
      <c r="E1051" s="59">
        <v>-10.932494435524475</v>
      </c>
      <c r="F1051" s="59">
        <v>-7.3951729937262413E-3</v>
      </c>
    </row>
    <row r="1052" spans="1:6" x14ac:dyDescent="0.25">
      <c r="A1052">
        <v>16</v>
      </c>
      <c r="B1052">
        <v>146</v>
      </c>
      <c r="C1052" t="s">
        <v>2710</v>
      </c>
      <c r="D1052" s="59">
        <v>-6.3949929116236923</v>
      </c>
      <c r="E1052" s="59">
        <v>-7.6421418834601775</v>
      </c>
      <c r="F1052" s="59">
        <v>-6.6338301713912409E-3</v>
      </c>
    </row>
    <row r="1053" spans="1:6" x14ac:dyDescent="0.25">
      <c r="A1053">
        <v>17</v>
      </c>
      <c r="B1053">
        <v>146</v>
      </c>
      <c r="C1053" t="s">
        <v>2710</v>
      </c>
      <c r="D1053" s="59">
        <v>-3.6075804306284502</v>
      </c>
      <c r="E1053" s="59">
        <v>-8.1493022578552426E-2</v>
      </c>
      <c r="F1053" s="59">
        <v>-5.3154483662370211E-3</v>
      </c>
    </row>
    <row r="1054" spans="1:6" x14ac:dyDescent="0.25">
      <c r="A1054">
        <v>18</v>
      </c>
      <c r="B1054">
        <v>146</v>
      </c>
      <c r="C1054" t="s">
        <v>2710</v>
      </c>
      <c r="D1054" s="59">
        <v>-1.1003837518326165</v>
      </c>
      <c r="E1054" s="59">
        <v>-9.0114983796440479E-2</v>
      </c>
      <c r="F1054" s="59">
        <v>-4.4122833403009458E-3</v>
      </c>
    </row>
    <row r="1055" spans="1:6" x14ac:dyDescent="0.25">
      <c r="A1055">
        <v>19</v>
      </c>
      <c r="B1055">
        <v>146</v>
      </c>
      <c r="C1055" t="s">
        <v>2710</v>
      </c>
      <c r="D1055" s="59">
        <v>0.84359094804364254</v>
      </c>
      <c r="E1055" s="59">
        <v>-9.4820473840145608E-2</v>
      </c>
      <c r="F1055" s="59">
        <v>-3.2325319740669949E-3</v>
      </c>
    </row>
    <row r="1056" spans="1:6" x14ac:dyDescent="0.25">
      <c r="A1056">
        <v>20</v>
      </c>
      <c r="B1056">
        <v>146</v>
      </c>
      <c r="C1056" t="s">
        <v>2710</v>
      </c>
      <c r="D1056" s="59">
        <v>2.1020400652280573</v>
      </c>
      <c r="E1056" s="59">
        <v>-8.4618553583101247E-2</v>
      </c>
      <c r="F1056" s="59">
        <v>-1.8721316657951497E-3</v>
      </c>
    </row>
    <row r="1057" spans="1:6" x14ac:dyDescent="0.25">
      <c r="A1057">
        <v>21</v>
      </c>
      <c r="B1057">
        <v>146</v>
      </c>
      <c r="C1057" t="s">
        <v>2710</v>
      </c>
      <c r="D1057" s="59">
        <v>0</v>
      </c>
      <c r="E1057" s="59">
        <v>0</v>
      </c>
      <c r="F1057" s="59">
        <v>0</v>
      </c>
    </row>
    <row r="1058" spans="1:6" x14ac:dyDescent="0.25">
      <c r="A1058">
        <v>22</v>
      </c>
      <c r="B1058">
        <v>146</v>
      </c>
      <c r="C1058" t="s">
        <v>2710</v>
      </c>
      <c r="D1058" s="59">
        <v>-1.681120032663729</v>
      </c>
      <c r="E1058" s="59">
        <v>-1.1356406237709286E-2</v>
      </c>
      <c r="F1058" s="59">
        <v>-3.0787713808304437E-3</v>
      </c>
    </row>
    <row r="1059" spans="1:6" x14ac:dyDescent="0.25">
      <c r="A1059">
        <v>23</v>
      </c>
      <c r="B1059">
        <v>146</v>
      </c>
      <c r="C1059" t="s">
        <v>2710</v>
      </c>
      <c r="D1059" s="59">
        <v>0.86482886503656375</v>
      </c>
      <c r="E1059" s="59">
        <v>-2.1243840500573624E-2</v>
      </c>
      <c r="F1059" s="59">
        <v>1.4461890455752411E-3</v>
      </c>
    </row>
    <row r="1060" spans="1:6" x14ac:dyDescent="0.25">
      <c r="A1060">
        <v>1</v>
      </c>
      <c r="B1060">
        <v>147</v>
      </c>
      <c r="C1060" t="s">
        <v>2710</v>
      </c>
      <c r="D1060" s="59">
        <v>0</v>
      </c>
      <c r="E1060" s="59">
        <v>0</v>
      </c>
      <c r="F1060" s="59">
        <v>0</v>
      </c>
    </row>
    <row r="1061" spans="1:6" x14ac:dyDescent="0.25">
      <c r="A1061">
        <v>2</v>
      </c>
      <c r="B1061">
        <v>147</v>
      </c>
      <c r="C1061" t="s">
        <v>2710</v>
      </c>
      <c r="D1061" s="59">
        <v>-24.095513800718805</v>
      </c>
      <c r="E1061" s="59">
        <v>-6.013425030473097E-2</v>
      </c>
      <c r="F1061" s="59">
        <v>-1.4936613903722817E-2</v>
      </c>
    </row>
    <row r="1062" spans="1:6" x14ac:dyDescent="0.25">
      <c r="A1062">
        <v>3</v>
      </c>
      <c r="B1062">
        <v>147</v>
      </c>
      <c r="C1062" t="s">
        <v>2710</v>
      </c>
      <c r="D1062" s="59">
        <v>-31.468901968007263</v>
      </c>
      <c r="E1062" s="59">
        <v>-6.7315239959999912E-2</v>
      </c>
      <c r="F1062" s="59">
        <v>-1.4434223922506394E-2</v>
      </c>
    </row>
    <row r="1063" spans="1:6" x14ac:dyDescent="0.25">
      <c r="A1063">
        <v>4</v>
      </c>
      <c r="B1063">
        <v>147</v>
      </c>
      <c r="C1063" t="s">
        <v>2710</v>
      </c>
      <c r="D1063" s="59">
        <v>-38.504652573012507</v>
      </c>
      <c r="E1063" s="59">
        <v>-6.0076662430464951E-2</v>
      </c>
      <c r="F1063" s="59">
        <v>-1.3781323040013824E-2</v>
      </c>
    </row>
    <row r="1064" spans="1:6" x14ac:dyDescent="0.25">
      <c r="A1064">
        <v>5</v>
      </c>
      <c r="B1064">
        <v>147</v>
      </c>
      <c r="C1064" t="s">
        <v>2710</v>
      </c>
      <c r="D1064" s="59">
        <v>-45.228703494846727</v>
      </c>
      <c r="E1064" s="59">
        <v>-4.6906402790077552E-2</v>
      </c>
      <c r="F1064" s="59">
        <v>-1.328149124549575E-2</v>
      </c>
    </row>
    <row r="1065" spans="1:6" x14ac:dyDescent="0.25">
      <c r="A1065">
        <v>6</v>
      </c>
      <c r="B1065">
        <v>147</v>
      </c>
      <c r="C1065" t="s">
        <v>2710</v>
      </c>
      <c r="D1065" s="59">
        <v>-52.829061716476957</v>
      </c>
      <c r="E1065" s="59">
        <v>21.465978220519581</v>
      </c>
      <c r="F1065" s="59">
        <v>-9.7744643381068516E-3</v>
      </c>
    </row>
    <row r="1066" spans="1:6" x14ac:dyDescent="0.25">
      <c r="A1066">
        <v>7</v>
      </c>
      <c r="B1066">
        <v>147</v>
      </c>
      <c r="C1066" t="s">
        <v>2710</v>
      </c>
      <c r="D1066" s="59">
        <v>-54.305020371792082</v>
      </c>
      <c r="E1066" s="59">
        <v>25.639325856020307</v>
      </c>
      <c r="F1066" s="59">
        <v>-7.8441159383901386E-3</v>
      </c>
    </row>
    <row r="1067" spans="1:6" x14ac:dyDescent="0.25">
      <c r="A1067">
        <v>8</v>
      </c>
      <c r="B1067">
        <v>147</v>
      </c>
      <c r="C1067" t="s">
        <v>2710</v>
      </c>
      <c r="D1067" s="59">
        <v>-55.45513530277259</v>
      </c>
      <c r="E1067" s="59">
        <v>28.831606684900407</v>
      </c>
      <c r="F1067" s="59">
        <v>-5.7676683167427086E-3</v>
      </c>
    </row>
    <row r="1068" spans="1:6" x14ac:dyDescent="0.25">
      <c r="A1068">
        <v>9</v>
      </c>
      <c r="B1068">
        <v>147</v>
      </c>
      <c r="C1068" t="s">
        <v>2710</v>
      </c>
      <c r="D1068" s="59">
        <v>-55.048187701414406</v>
      </c>
      <c r="E1068" s="59">
        <v>27.47634984682626</v>
      </c>
      <c r="F1068" s="59">
        <v>6.5817296467451294E-3</v>
      </c>
    </row>
    <row r="1069" spans="1:6" x14ac:dyDescent="0.25">
      <c r="A1069">
        <v>10</v>
      </c>
      <c r="B1069">
        <v>147</v>
      </c>
      <c r="C1069" t="s">
        <v>2710</v>
      </c>
      <c r="D1069" s="59">
        <v>-46.926448074338381</v>
      </c>
      <c r="E1069" s="59">
        <v>4.4275821367320063</v>
      </c>
      <c r="F1069" s="59">
        <v>1.5130028617545857E-2</v>
      </c>
    </row>
    <row r="1070" spans="1:6" x14ac:dyDescent="0.25">
      <c r="A1070">
        <v>11</v>
      </c>
      <c r="B1070">
        <v>147</v>
      </c>
      <c r="C1070" t="s">
        <v>2710</v>
      </c>
      <c r="D1070" s="59">
        <v>-35.136058448535309</v>
      </c>
      <c r="E1070" s="59">
        <v>-28.907398547085741</v>
      </c>
      <c r="F1070" s="59">
        <v>1.9906131199372214E-2</v>
      </c>
    </row>
    <row r="1071" spans="1:6" x14ac:dyDescent="0.25">
      <c r="A1071">
        <v>12</v>
      </c>
      <c r="B1071">
        <v>147</v>
      </c>
      <c r="C1071" t="s">
        <v>2710</v>
      </c>
      <c r="D1071" s="59">
        <v>-46.896903507435681</v>
      </c>
      <c r="E1071" s="59">
        <v>-61.747761145212642</v>
      </c>
      <c r="F1071" s="59">
        <v>9.5234054023063622E-3</v>
      </c>
    </row>
    <row r="1072" spans="1:6" x14ac:dyDescent="0.25">
      <c r="A1072">
        <v>13</v>
      </c>
      <c r="B1072">
        <v>147</v>
      </c>
      <c r="C1072" t="s">
        <v>2710</v>
      </c>
      <c r="D1072" s="59">
        <v>-46.666722512592472</v>
      </c>
      <c r="E1072" s="59">
        <v>-60.898577535128766</v>
      </c>
      <c r="F1072" s="59">
        <v>-9.9467237615356793E-3</v>
      </c>
    </row>
    <row r="1073" spans="1:6" x14ac:dyDescent="0.25">
      <c r="A1073">
        <v>14</v>
      </c>
      <c r="B1073">
        <v>147</v>
      </c>
      <c r="C1073" t="s">
        <v>2710</v>
      </c>
      <c r="D1073" s="59">
        <v>-38.784827241099521</v>
      </c>
      <c r="E1073" s="59">
        <v>-38.583232557068669</v>
      </c>
      <c r="F1073" s="59">
        <v>-1.6885633154429786E-2</v>
      </c>
    </row>
    <row r="1074" spans="1:6" x14ac:dyDescent="0.25">
      <c r="A1074">
        <v>15</v>
      </c>
      <c r="B1074">
        <v>147</v>
      </c>
      <c r="C1074" t="s">
        <v>2710</v>
      </c>
      <c r="D1074" s="59">
        <v>-35.978638644791928</v>
      </c>
      <c r="E1074" s="59">
        <v>-30.67385031914641</v>
      </c>
      <c r="F1074" s="59">
        <v>-1.6588932764956692E-2</v>
      </c>
    </row>
    <row r="1075" spans="1:6" x14ac:dyDescent="0.25">
      <c r="A1075">
        <v>16</v>
      </c>
      <c r="B1075">
        <v>147</v>
      </c>
      <c r="C1075" t="s">
        <v>2710</v>
      </c>
      <c r="D1075" s="59">
        <v>-33.218223860403093</v>
      </c>
      <c r="E1075" s="59">
        <v>-22.993543055258314</v>
      </c>
      <c r="F1075" s="59">
        <v>-1.6080901647027218E-2</v>
      </c>
    </row>
    <row r="1076" spans="1:6" x14ac:dyDescent="0.25">
      <c r="A1076">
        <v>17</v>
      </c>
      <c r="B1076">
        <v>147</v>
      </c>
      <c r="C1076" t="s">
        <v>2710</v>
      </c>
      <c r="D1076" s="59">
        <v>-24.932684091879835</v>
      </c>
      <c r="E1076" s="59">
        <v>-0.13911065530655506</v>
      </c>
      <c r="F1076" s="59">
        <v>-1.5247252158214628E-2</v>
      </c>
    </row>
    <row r="1077" spans="1:6" x14ac:dyDescent="0.25">
      <c r="A1077">
        <v>18</v>
      </c>
      <c r="B1077">
        <v>147</v>
      </c>
      <c r="C1077" t="s">
        <v>2710</v>
      </c>
      <c r="D1077" s="59">
        <v>-17.555823558953463</v>
      </c>
      <c r="E1077" s="59">
        <v>-0.1486031338056106</v>
      </c>
      <c r="F1077" s="59">
        <v>-1.3766658881128931E-2</v>
      </c>
    </row>
    <row r="1078" spans="1:6" x14ac:dyDescent="0.25">
      <c r="A1078">
        <v>19</v>
      </c>
      <c r="B1078">
        <v>147</v>
      </c>
      <c r="C1078" t="s">
        <v>2710</v>
      </c>
      <c r="D1078" s="59">
        <v>-11.102274548891849</v>
      </c>
      <c r="E1078" s="59">
        <v>-0.15379344173642184</v>
      </c>
      <c r="F1078" s="59">
        <v>-1.1832646943866126E-2</v>
      </c>
    </row>
    <row r="1079" spans="1:6" x14ac:dyDescent="0.25">
      <c r="A1079">
        <v>20</v>
      </c>
      <c r="B1079">
        <v>147</v>
      </c>
      <c r="C1079" t="s">
        <v>2710</v>
      </c>
      <c r="D1079" s="59">
        <v>-5.7893467908762268</v>
      </c>
      <c r="E1079" s="59">
        <v>-0.13711445445381393</v>
      </c>
      <c r="F1079" s="59">
        <v>-9.5016139518700211E-3</v>
      </c>
    </row>
    <row r="1080" spans="1:6" x14ac:dyDescent="0.25">
      <c r="A1080">
        <v>21</v>
      </c>
      <c r="B1080">
        <v>147</v>
      </c>
      <c r="C1080" t="s">
        <v>2710</v>
      </c>
      <c r="D1080" s="59">
        <v>0</v>
      </c>
      <c r="E1080" s="59">
        <v>0</v>
      </c>
      <c r="F1080" s="59">
        <v>0</v>
      </c>
    </row>
    <row r="1081" spans="1:6" x14ac:dyDescent="0.25">
      <c r="A1081">
        <v>22</v>
      </c>
      <c r="B1081">
        <v>147</v>
      </c>
      <c r="C1081" t="s">
        <v>2710</v>
      </c>
      <c r="D1081" s="59">
        <v>-3.3508560866162149</v>
      </c>
      <c r="E1081" s="59">
        <v>-1.5201979297003898E-2</v>
      </c>
      <c r="F1081" s="59">
        <v>-6.2108528015340199E-3</v>
      </c>
    </row>
    <row r="1082" spans="1:6" x14ac:dyDescent="0.25">
      <c r="A1082">
        <v>23</v>
      </c>
      <c r="B1082">
        <v>147</v>
      </c>
      <c r="C1082" t="s">
        <v>2710</v>
      </c>
      <c r="D1082" s="59">
        <v>0.2610327273567421</v>
      </c>
      <c r="E1082" s="59">
        <v>-3.4197974551700705E-2</v>
      </c>
      <c r="F1082" s="59">
        <v>1.9186600001885315E-4</v>
      </c>
    </row>
    <row r="1083" spans="1:6" x14ac:dyDescent="0.25">
      <c r="A1083">
        <v>1</v>
      </c>
      <c r="B1083">
        <v>148</v>
      </c>
      <c r="C1083" t="s">
        <v>2710</v>
      </c>
      <c r="D1083" s="59">
        <v>0</v>
      </c>
      <c r="E1083" s="59">
        <v>0</v>
      </c>
      <c r="F1083" s="59">
        <v>0</v>
      </c>
    </row>
    <row r="1084" spans="1:6" x14ac:dyDescent="0.25">
      <c r="A1084">
        <v>2</v>
      </c>
      <c r="B1084">
        <v>148</v>
      </c>
      <c r="C1084" t="s">
        <v>2710</v>
      </c>
      <c r="D1084" s="59">
        <v>-3.2203570132356489</v>
      </c>
      <c r="E1084" s="59">
        <v>-9.7046182280499105E-2</v>
      </c>
      <c r="F1084" s="59">
        <v>1.4948873030023639E-3</v>
      </c>
    </row>
    <row r="1085" spans="1:6" x14ac:dyDescent="0.25">
      <c r="A1085">
        <v>3</v>
      </c>
      <c r="B1085">
        <v>148</v>
      </c>
      <c r="C1085" t="s">
        <v>2710</v>
      </c>
      <c r="D1085" s="59">
        <v>-2.1148653715629067</v>
      </c>
      <c r="E1085" s="59">
        <v>-0.1087814524316628</v>
      </c>
      <c r="F1085" s="59">
        <v>3.009629127361837E-3</v>
      </c>
    </row>
    <row r="1086" spans="1:6" x14ac:dyDescent="0.25">
      <c r="A1086">
        <v>4</v>
      </c>
      <c r="B1086">
        <v>148</v>
      </c>
      <c r="C1086" t="s">
        <v>2710</v>
      </c>
      <c r="D1086" s="59">
        <v>-0.24288592967801748</v>
      </c>
      <c r="E1086" s="59">
        <v>-0.10360689914984053</v>
      </c>
      <c r="F1086" s="59">
        <v>4.3314226888960788E-3</v>
      </c>
    </row>
    <row r="1087" spans="1:6" x14ac:dyDescent="0.25">
      <c r="A1087">
        <v>5</v>
      </c>
      <c r="B1087">
        <v>148</v>
      </c>
      <c r="C1087" t="s">
        <v>2710</v>
      </c>
      <c r="D1087" s="59">
        <v>2.2601274798358837</v>
      </c>
      <c r="E1087" s="59">
        <v>-9.4142708992796156E-2</v>
      </c>
      <c r="F1087" s="59">
        <v>5.3433288840936365E-3</v>
      </c>
    </row>
    <row r="1088" spans="1:6" x14ac:dyDescent="0.25">
      <c r="A1088">
        <v>6</v>
      </c>
      <c r="B1088">
        <v>148</v>
      </c>
      <c r="C1088" t="s">
        <v>2710</v>
      </c>
      <c r="D1088" s="59">
        <v>5.0464154104612113</v>
      </c>
      <c r="E1088" s="59">
        <v>-7.6299601411210443</v>
      </c>
      <c r="F1088" s="59">
        <v>6.8503037808151281E-3</v>
      </c>
    </row>
    <row r="1089" spans="1:6" x14ac:dyDescent="0.25">
      <c r="A1089">
        <v>7</v>
      </c>
      <c r="B1089">
        <v>148</v>
      </c>
      <c r="C1089" t="s">
        <v>2710</v>
      </c>
      <c r="D1089" s="59">
        <v>6.2802826047607851</v>
      </c>
      <c r="E1089" s="59">
        <v>-11.045116843971641</v>
      </c>
      <c r="F1089" s="59">
        <v>7.7149964145286918E-3</v>
      </c>
    </row>
    <row r="1090" spans="1:6" x14ac:dyDescent="0.25">
      <c r="A1090">
        <v>8</v>
      </c>
      <c r="B1090">
        <v>148</v>
      </c>
      <c r="C1090" t="s">
        <v>2710</v>
      </c>
      <c r="D1090" s="59">
        <v>7.63680147065973</v>
      </c>
      <c r="E1090" s="59">
        <v>-14.883208349441443</v>
      </c>
      <c r="F1090" s="59">
        <v>8.50127001585195E-3</v>
      </c>
    </row>
    <row r="1091" spans="1:6" x14ac:dyDescent="0.25">
      <c r="A1091">
        <v>9</v>
      </c>
      <c r="B1091">
        <v>148</v>
      </c>
      <c r="C1091" t="s">
        <v>2710</v>
      </c>
      <c r="D1091" s="59">
        <v>12.557198920214478</v>
      </c>
      <c r="E1091" s="59">
        <v>-28.873475786549601</v>
      </c>
      <c r="F1091" s="59">
        <v>8.157052399568248E-3</v>
      </c>
    </row>
    <row r="1092" spans="1:6" x14ac:dyDescent="0.25">
      <c r="A1092">
        <v>10</v>
      </c>
      <c r="B1092">
        <v>148</v>
      </c>
      <c r="C1092" t="s">
        <v>2710</v>
      </c>
      <c r="D1092" s="59">
        <v>15.421256965715738</v>
      </c>
      <c r="E1092" s="59">
        <v>-37.118943024926516</v>
      </c>
      <c r="F1092" s="59">
        <v>-5.6480321125225788E-4</v>
      </c>
    </row>
    <row r="1093" spans="1:6" x14ac:dyDescent="0.25">
      <c r="A1093">
        <v>11</v>
      </c>
      <c r="B1093">
        <v>148</v>
      </c>
      <c r="C1093" t="s">
        <v>2710</v>
      </c>
      <c r="D1093" s="59">
        <v>12.42669121412963</v>
      </c>
      <c r="E1093" s="59">
        <v>-28.907398547020762</v>
      </c>
      <c r="F1093" s="59">
        <v>-3.4043768722692037E-3</v>
      </c>
    </row>
    <row r="1094" spans="1:6" x14ac:dyDescent="0.25">
      <c r="A1094">
        <v>12</v>
      </c>
      <c r="B1094">
        <v>148</v>
      </c>
      <c r="C1094" t="s">
        <v>2710</v>
      </c>
      <c r="D1094" s="59">
        <v>15.450801532617014</v>
      </c>
      <c r="E1094" s="59">
        <v>-20.201235983428937</v>
      </c>
      <c r="F1094" s="59">
        <v>-6.1714264264728135E-3</v>
      </c>
    </row>
    <row r="1095" spans="1:6" x14ac:dyDescent="0.25">
      <c r="A1095">
        <v>13</v>
      </c>
      <c r="B1095">
        <v>148</v>
      </c>
      <c r="C1095" t="s">
        <v>2710</v>
      </c>
      <c r="D1095" s="59">
        <v>20.938664109009906</v>
      </c>
      <c r="E1095" s="59">
        <v>-4.5487519016972797</v>
      </c>
      <c r="F1095" s="59">
        <v>-8.3714010086708285E-3</v>
      </c>
    </row>
    <row r="1096" spans="1:6" x14ac:dyDescent="0.25">
      <c r="A1096">
        <v>14</v>
      </c>
      <c r="B1096">
        <v>148</v>
      </c>
      <c r="C1096" t="s">
        <v>2710</v>
      </c>
      <c r="D1096" s="59">
        <v>24.307109532288759</v>
      </c>
      <c r="E1096" s="59">
        <v>5.1315824772799772</v>
      </c>
      <c r="F1096" s="59">
        <v>-2.6166948218211052E-3</v>
      </c>
    </row>
    <row r="1097" spans="1:6" x14ac:dyDescent="0.25">
      <c r="A1097">
        <v>15</v>
      </c>
      <c r="B1097">
        <v>148</v>
      </c>
      <c r="C1097" t="s">
        <v>2710</v>
      </c>
      <c r="D1097" s="59">
        <v>24.606664331715134</v>
      </c>
      <c r="E1097" s="59">
        <v>6.0105923808472195</v>
      </c>
      <c r="F1097" s="59">
        <v>-1.0298204120300861E-3</v>
      </c>
    </row>
    <row r="1098" spans="1:6" x14ac:dyDescent="0.25">
      <c r="A1098">
        <v>16</v>
      </c>
      <c r="B1098">
        <v>148</v>
      </c>
      <c r="C1098" t="s">
        <v>2710</v>
      </c>
      <c r="D1098" s="59">
        <v>24.657253266488315</v>
      </c>
      <c r="E1098" s="59">
        <v>6.1023953063813856</v>
      </c>
      <c r="F1098" s="59">
        <v>5.4386647189876361E-4</v>
      </c>
    </row>
    <row r="1099" spans="1:6" x14ac:dyDescent="0.25">
      <c r="A1099">
        <v>17</v>
      </c>
      <c r="B1099">
        <v>148</v>
      </c>
      <c r="C1099" t="s">
        <v>2710</v>
      </c>
      <c r="D1099" s="59">
        <v>22.556146882755847</v>
      </c>
      <c r="E1099" s="59">
        <v>-9.187434910372165E-2</v>
      </c>
      <c r="F1099" s="59">
        <v>3.3775679713748848E-3</v>
      </c>
    </row>
    <row r="1100" spans="1:6" x14ac:dyDescent="0.25">
      <c r="A1100">
        <v>18</v>
      </c>
      <c r="B1100">
        <v>148</v>
      </c>
      <c r="C1100" t="s">
        <v>2710</v>
      </c>
      <c r="D1100" s="59">
        <v>20.705943084334642</v>
      </c>
      <c r="E1100" s="59">
        <v>-0.10507289708606003</v>
      </c>
      <c r="F1100" s="59">
        <v>4.3460868477774731E-3</v>
      </c>
    </row>
    <row r="1101" spans="1:6" x14ac:dyDescent="0.25">
      <c r="A1101">
        <v>19</v>
      </c>
      <c r="B1101">
        <v>148</v>
      </c>
      <c r="C1101" t="s">
        <v>2710</v>
      </c>
      <c r="D1101" s="59">
        <v>18.251762047508912</v>
      </c>
      <c r="E1101" s="59">
        <v>-0.11232722926455063</v>
      </c>
      <c r="F1101" s="59">
        <v>5.6112061059939355E-3</v>
      </c>
    </row>
    <row r="1102" spans="1:6" x14ac:dyDescent="0.25">
      <c r="A1102">
        <v>20</v>
      </c>
      <c r="B1102">
        <v>148</v>
      </c>
      <c r="C1102" t="s">
        <v>2710</v>
      </c>
      <c r="D1102" s="59">
        <v>15.085809996568782</v>
      </c>
      <c r="E1102" s="59">
        <v>-0.10020252247786342</v>
      </c>
      <c r="F1102" s="59">
        <v>6.9298872548419124E-3</v>
      </c>
    </row>
    <row r="1103" spans="1:6" x14ac:dyDescent="0.25">
      <c r="A1103">
        <v>21</v>
      </c>
      <c r="B1103">
        <v>148</v>
      </c>
      <c r="C1103" t="s">
        <v>2710</v>
      </c>
      <c r="D1103" s="59">
        <v>0</v>
      </c>
      <c r="E1103" s="59">
        <v>0</v>
      </c>
      <c r="F1103" s="59">
        <v>0</v>
      </c>
    </row>
    <row r="1104" spans="1:6" x14ac:dyDescent="0.25">
      <c r="A1104">
        <v>22</v>
      </c>
      <c r="B1104">
        <v>148</v>
      </c>
      <c r="C1104" t="s">
        <v>2710</v>
      </c>
      <c r="D1104" s="59">
        <v>-1.0773238949799149</v>
      </c>
      <c r="E1104" s="59">
        <v>-2.431054028882141E-2</v>
      </c>
      <c r="F1104" s="59">
        <v>-1.8244483352669156E-3</v>
      </c>
    </row>
    <row r="1105" spans="1:6" x14ac:dyDescent="0.25">
      <c r="A1105">
        <v>23</v>
      </c>
      <c r="B1105">
        <v>148</v>
      </c>
      <c r="C1105" t="s">
        <v>2710</v>
      </c>
      <c r="D1105" s="59">
        <v>2.5345649189858768</v>
      </c>
      <c r="E1105" s="59">
        <v>-2.5089413559859299E-2</v>
      </c>
      <c r="F1105" s="59">
        <v>4.5782704662731769E-3</v>
      </c>
    </row>
    <row r="1106" spans="1:6" x14ac:dyDescent="0.25">
      <c r="A1106">
        <v>1</v>
      </c>
      <c r="B1106">
        <v>149</v>
      </c>
      <c r="C1106" t="s">
        <v>2710</v>
      </c>
      <c r="D1106" s="59">
        <v>0</v>
      </c>
      <c r="E1106" s="59">
        <v>0</v>
      </c>
      <c r="F1106" s="59">
        <v>0</v>
      </c>
    </row>
    <row r="1107" spans="1:6" x14ac:dyDescent="0.25">
      <c r="A1107">
        <v>2</v>
      </c>
      <c r="B1107">
        <v>149</v>
      </c>
      <c r="C1107" t="s">
        <v>2710</v>
      </c>
      <c r="D1107" s="59">
        <v>-8.5843420499996643</v>
      </c>
      <c r="E1107" s="59">
        <v>0.7837103898778438</v>
      </c>
      <c r="F1107" s="59">
        <v>-2.7589665204435939E-3</v>
      </c>
    </row>
    <row r="1108" spans="1:6" x14ac:dyDescent="0.25">
      <c r="A1108">
        <v>3</v>
      </c>
      <c r="B1108">
        <v>149</v>
      </c>
      <c r="C1108" t="s">
        <v>2710</v>
      </c>
      <c r="D1108" s="59">
        <v>-9.6765247495130318</v>
      </c>
      <c r="E1108" s="59">
        <v>0.93471005553061481</v>
      </c>
      <c r="F1108" s="59">
        <v>-1.5174942578797944E-3</v>
      </c>
    </row>
    <row r="1109" spans="1:6" x14ac:dyDescent="0.25">
      <c r="A1109">
        <v>4</v>
      </c>
      <c r="B1109">
        <v>149</v>
      </c>
      <c r="C1109" t="s">
        <v>2710</v>
      </c>
      <c r="D1109" s="59">
        <v>-10.118963061420216</v>
      </c>
      <c r="E1109" s="59">
        <v>1.1018451027134564</v>
      </c>
      <c r="F1109" s="59">
        <v>-3.7878251656063967E-4</v>
      </c>
    </row>
    <row r="1110" spans="1:6" x14ac:dyDescent="0.25">
      <c r="A1110">
        <v>5</v>
      </c>
      <c r="B1110">
        <v>149</v>
      </c>
      <c r="C1110" t="s">
        <v>2710</v>
      </c>
      <c r="D1110" s="59">
        <v>-10.017772013173492</v>
      </c>
      <c r="E1110" s="59">
        <v>1.2732383574888064</v>
      </c>
      <c r="F1110" s="59">
        <v>4.9296440302068858E-4</v>
      </c>
    </row>
    <row r="1111" spans="1:6" x14ac:dyDescent="0.25">
      <c r="A1111">
        <v>6</v>
      </c>
      <c r="B1111">
        <v>149</v>
      </c>
      <c r="C1111" t="s">
        <v>2710</v>
      </c>
      <c r="D1111" s="59">
        <v>-9.4048233294687247</v>
      </c>
      <c r="E1111" s="59">
        <v>1.3644495568067834</v>
      </c>
      <c r="F1111" s="59">
        <v>2.3069094909538021E-3</v>
      </c>
    </row>
    <row r="1112" spans="1:6" x14ac:dyDescent="0.25">
      <c r="A1112">
        <v>7</v>
      </c>
      <c r="B1112">
        <v>149</v>
      </c>
      <c r="C1112" t="s">
        <v>2710</v>
      </c>
      <c r="D1112" s="59">
        <v>-8.7709420729683281</v>
      </c>
      <c r="E1112" s="59">
        <v>0.10935677284107159</v>
      </c>
      <c r="F1112" s="59">
        <v>3.3204239372023902E-3</v>
      </c>
    </row>
    <row r="1113" spans="1:6" x14ac:dyDescent="0.25">
      <c r="A1113">
        <v>8</v>
      </c>
      <c r="B1113">
        <v>149</v>
      </c>
      <c r="C1113" t="s">
        <v>2710</v>
      </c>
      <c r="D1113" s="59">
        <v>-7.9853308369613938</v>
      </c>
      <c r="E1113" s="59">
        <v>-1.6489125120993222</v>
      </c>
      <c r="F1113" s="59">
        <v>4.3012701561254384E-3</v>
      </c>
    </row>
    <row r="1114" spans="1:6" x14ac:dyDescent="0.25">
      <c r="A1114">
        <v>9</v>
      </c>
      <c r="B1114">
        <v>149</v>
      </c>
      <c r="C1114" t="s">
        <v>2710</v>
      </c>
      <c r="D1114" s="59">
        <v>-4.2844421185485002</v>
      </c>
      <c r="E1114" s="59">
        <v>-10.681384078297175</v>
      </c>
      <c r="F1114" s="59">
        <v>6.3144633779080141E-3</v>
      </c>
    </row>
    <row r="1115" spans="1:6" x14ac:dyDescent="0.25">
      <c r="A1115">
        <v>10</v>
      </c>
      <c r="B1115">
        <v>149</v>
      </c>
      <c r="C1115" t="s">
        <v>2710</v>
      </c>
      <c r="D1115" s="59">
        <v>-0.59845591963782563</v>
      </c>
      <c r="E1115" s="59">
        <v>-19.245407736031829</v>
      </c>
      <c r="F1115" s="59">
        <v>1.9668716213094841E-3</v>
      </c>
    </row>
    <row r="1116" spans="1:6" x14ac:dyDescent="0.25">
      <c r="A1116">
        <v>11</v>
      </c>
      <c r="B1116">
        <v>149</v>
      </c>
      <c r="C1116" t="s">
        <v>2710</v>
      </c>
      <c r="D1116" s="59">
        <v>-6.2159935402053565E-12</v>
      </c>
      <c r="E1116" s="59">
        <v>-19.075816446705151</v>
      </c>
      <c r="F1116" s="59">
        <v>9.7595821945119276E-4</v>
      </c>
    </row>
    <row r="1117" spans="1:6" x14ac:dyDescent="0.25">
      <c r="A1117">
        <v>12</v>
      </c>
      <c r="B1117">
        <v>149</v>
      </c>
      <c r="C1117" t="s">
        <v>2710</v>
      </c>
      <c r="D1117" s="59">
        <v>0.59845591961940858</v>
      </c>
      <c r="E1117" s="59">
        <v>-19.245407736048204</v>
      </c>
      <c r="F1117" s="59">
        <v>-1.966871621302988E-3</v>
      </c>
    </row>
    <row r="1118" spans="1:6" x14ac:dyDescent="0.25">
      <c r="A1118">
        <v>13</v>
      </c>
      <c r="B1118">
        <v>149</v>
      </c>
      <c r="C1118" t="s">
        <v>2710</v>
      </c>
      <c r="D1118" s="59">
        <v>4.2844421185280765</v>
      </c>
      <c r="E1118" s="59">
        <v>-10.681384078320946</v>
      </c>
      <c r="F1118" s="59">
        <v>-6.3144633779075657E-3</v>
      </c>
    </row>
    <row r="1119" spans="1:6" x14ac:dyDescent="0.25">
      <c r="A1119">
        <v>14</v>
      </c>
      <c r="B1119">
        <v>149</v>
      </c>
      <c r="C1119" t="s">
        <v>2710</v>
      </c>
      <c r="D1119" s="59">
        <v>7.9853308369395064</v>
      </c>
      <c r="E1119" s="59">
        <v>-1.6489125121170218</v>
      </c>
      <c r="F1119" s="59">
        <v>-4.3012701561330538E-3</v>
      </c>
    </row>
    <row r="1120" spans="1:6" x14ac:dyDescent="0.25">
      <c r="A1120">
        <v>15</v>
      </c>
      <c r="B1120">
        <v>149</v>
      </c>
      <c r="C1120" t="s">
        <v>2710</v>
      </c>
      <c r="D1120" s="59">
        <v>8.7709420729475358</v>
      </c>
      <c r="E1120" s="59">
        <v>0.10935677282740563</v>
      </c>
      <c r="F1120" s="59">
        <v>-3.3204239372107884E-3</v>
      </c>
    </row>
    <row r="1121" spans="1:6" x14ac:dyDescent="0.25">
      <c r="A1121">
        <v>16</v>
      </c>
      <c r="B1121">
        <v>149</v>
      </c>
      <c r="C1121" t="s">
        <v>2710</v>
      </c>
      <c r="D1121" s="59">
        <v>9.4048233294489307</v>
      </c>
      <c r="E1121" s="59">
        <v>1.3644495567969657</v>
      </c>
      <c r="F1121" s="59">
        <v>-2.3069094909622719E-3</v>
      </c>
    </row>
    <row r="1122" spans="1:6" x14ac:dyDescent="0.25">
      <c r="A1122">
        <v>17</v>
      </c>
      <c r="B1122">
        <v>149</v>
      </c>
      <c r="C1122" t="s">
        <v>2710</v>
      </c>
      <c r="D1122" s="59">
        <v>10.017772013156428</v>
      </c>
      <c r="E1122" s="59">
        <v>1.2732383574908501</v>
      </c>
      <c r="F1122" s="59">
        <v>-4.929644030222971E-4</v>
      </c>
    </row>
    <row r="1123" spans="1:6" x14ac:dyDescent="0.25">
      <c r="A1123">
        <v>18</v>
      </c>
      <c r="B1123">
        <v>149</v>
      </c>
      <c r="C1123" t="s">
        <v>2710</v>
      </c>
      <c r="D1123" s="59">
        <v>10.118963061404628</v>
      </c>
      <c r="E1123" s="59">
        <v>1.1018451027150387</v>
      </c>
      <c r="F1123" s="59">
        <v>3.7878251655484082E-4</v>
      </c>
    </row>
    <row r="1124" spans="1:6" x14ac:dyDescent="0.25">
      <c r="A1124">
        <v>19</v>
      </c>
      <c r="B1124">
        <v>149</v>
      </c>
      <c r="C1124" t="s">
        <v>2710</v>
      </c>
      <c r="D1124" s="59">
        <v>9.6765247495011284</v>
      </c>
      <c r="E1124" s="59">
        <v>0.93471005553193476</v>
      </c>
      <c r="F1124" s="59">
        <v>1.5174942578722113E-3</v>
      </c>
    </row>
    <row r="1125" spans="1:6" x14ac:dyDescent="0.25">
      <c r="A1125">
        <v>20</v>
      </c>
      <c r="B1125">
        <v>149</v>
      </c>
      <c r="C1125" t="s">
        <v>2710</v>
      </c>
      <c r="D1125" s="59">
        <v>8.5843420499912462</v>
      </c>
      <c r="E1125" s="59">
        <v>0.78371038987897812</v>
      </c>
      <c r="F1125" s="59">
        <v>2.7589665204367938E-3</v>
      </c>
    </row>
    <row r="1126" spans="1:6" x14ac:dyDescent="0.25">
      <c r="A1126">
        <v>21</v>
      </c>
      <c r="B1126">
        <v>149</v>
      </c>
      <c r="C1126" t="s">
        <v>2710</v>
      </c>
      <c r="D1126" s="59">
        <v>0</v>
      </c>
      <c r="E1126" s="59">
        <v>0</v>
      </c>
      <c r="F1126" s="59">
        <v>0</v>
      </c>
    </row>
    <row r="1127" spans="1:6" x14ac:dyDescent="0.25">
      <c r="A1127">
        <v>22</v>
      </c>
      <c r="B1127">
        <v>149</v>
      </c>
      <c r="C1127" t="s">
        <v>2710</v>
      </c>
      <c r="D1127" s="59">
        <v>-1.6558063569826122</v>
      </c>
      <c r="E1127" s="59">
        <v>0.30115933131943606</v>
      </c>
      <c r="F1127" s="59">
        <v>-2.9425326350420527E-3</v>
      </c>
    </row>
    <row r="1128" spans="1:6" x14ac:dyDescent="0.25">
      <c r="A1128">
        <v>23</v>
      </c>
      <c r="B1128">
        <v>149</v>
      </c>
      <c r="C1128" t="s">
        <v>2710</v>
      </c>
      <c r="D1128" s="59">
        <v>1.6558063569816783</v>
      </c>
      <c r="E1128" s="59">
        <v>0.30115933131943012</v>
      </c>
      <c r="F1128" s="59">
        <v>2.9425326350402737E-3</v>
      </c>
    </row>
    <row r="1129" spans="1:6" x14ac:dyDescent="0.25">
      <c r="A1129">
        <v>1</v>
      </c>
      <c r="B1129">
        <v>150</v>
      </c>
      <c r="C1129" t="s">
        <v>2710</v>
      </c>
      <c r="D1129" s="59">
        <v>0</v>
      </c>
      <c r="E1129" s="59">
        <v>0</v>
      </c>
      <c r="F1129" s="59">
        <v>0</v>
      </c>
    </row>
    <row r="1130" spans="1:6" x14ac:dyDescent="0.25">
      <c r="A1130">
        <v>2</v>
      </c>
      <c r="B1130">
        <v>150</v>
      </c>
      <c r="C1130" t="s">
        <v>2710</v>
      </c>
      <c r="D1130" s="59">
        <v>-2.3614622731244816E-2</v>
      </c>
      <c r="E1130" s="59">
        <v>0.79398553420410223</v>
      </c>
      <c r="F1130" s="59">
        <v>3.0445624382215851E-3</v>
      </c>
    </row>
    <row r="1131" spans="1:6" x14ac:dyDescent="0.25">
      <c r="A1131">
        <v>3</v>
      </c>
      <c r="B1131">
        <v>150</v>
      </c>
      <c r="C1131" t="s">
        <v>2710</v>
      </c>
      <c r="D1131" s="59">
        <v>1.8013902611355297</v>
      </c>
      <c r="E1131" s="59">
        <v>0.9462529711951051</v>
      </c>
      <c r="F1131" s="59">
        <v>4.3135418388654803E-3</v>
      </c>
    </row>
    <row r="1132" spans="1:6" x14ac:dyDescent="0.25">
      <c r="A1132">
        <v>4</v>
      </c>
      <c r="B1132">
        <v>150</v>
      </c>
      <c r="C1132" t="s">
        <v>2710</v>
      </c>
      <c r="D1132" s="59">
        <v>4.2588348525488504</v>
      </c>
      <c r="E1132" s="59">
        <v>1.1117074631242294</v>
      </c>
      <c r="F1132" s="59">
        <v>5.3959670579969751E-3</v>
      </c>
    </row>
    <row r="1133" spans="1:6" x14ac:dyDescent="0.25">
      <c r="A1133">
        <v>5</v>
      </c>
      <c r="B1133">
        <v>150</v>
      </c>
      <c r="C1133" t="s">
        <v>2710</v>
      </c>
      <c r="D1133" s="59">
        <v>7.2330372044550346</v>
      </c>
      <c r="E1133" s="59">
        <v>1.2800831881647543</v>
      </c>
      <c r="F1133" s="59">
        <v>6.224623526720258E-3</v>
      </c>
    </row>
    <row r="1134" spans="1:6" x14ac:dyDescent="0.25">
      <c r="A1134">
        <v>6</v>
      </c>
      <c r="B1134">
        <v>150</v>
      </c>
      <c r="C1134" t="s">
        <v>2710</v>
      </c>
      <c r="D1134" s="59">
        <v>11.069185139628114</v>
      </c>
      <c r="E1134" s="59">
        <v>-7.6978826562746452</v>
      </c>
      <c r="F1134" s="59">
        <v>7.0394567282862893E-3</v>
      </c>
    </row>
    <row r="1135" spans="1:6" x14ac:dyDescent="0.25">
      <c r="A1135">
        <v>7</v>
      </c>
      <c r="B1135">
        <v>150</v>
      </c>
      <c r="C1135" t="s">
        <v>2710</v>
      </c>
      <c r="D1135" s="59">
        <v>12.45307534242002</v>
      </c>
      <c r="E1135" s="59">
        <v>-11.061909259929623</v>
      </c>
      <c r="F1135" s="59">
        <v>7.5173597053510878E-3</v>
      </c>
    </row>
    <row r="1136" spans="1:6" x14ac:dyDescent="0.25">
      <c r="A1136">
        <v>8</v>
      </c>
      <c r="B1136">
        <v>150</v>
      </c>
      <c r="C1136" t="s">
        <v>2710</v>
      </c>
      <c r="D1136" s="59">
        <v>13.896022355112448</v>
      </c>
      <c r="E1136" s="59">
        <v>-14.654495546679655</v>
      </c>
      <c r="F1136" s="59">
        <v>7.90217117853452E-3</v>
      </c>
    </row>
    <row r="1137" spans="1:6" x14ac:dyDescent="0.25">
      <c r="A1137">
        <v>9</v>
      </c>
      <c r="B1137">
        <v>150</v>
      </c>
      <c r="C1137" t="s">
        <v>2710</v>
      </c>
      <c r="D1137" s="59">
        <v>18.395610665665352</v>
      </c>
      <c r="E1137" s="59">
        <v>-25.864726307838559</v>
      </c>
      <c r="F1137" s="59">
        <v>5.6645688426528824E-3</v>
      </c>
    </row>
    <row r="1138" spans="1:6" x14ac:dyDescent="0.25">
      <c r="A1138">
        <v>10</v>
      </c>
      <c r="B1138">
        <v>150</v>
      </c>
      <c r="C1138" t="s">
        <v>2710</v>
      </c>
      <c r="D1138" s="59">
        <v>19.907002958597129</v>
      </c>
      <c r="E1138" s="59">
        <v>-28.240642551089682</v>
      </c>
      <c r="F1138" s="59">
        <v>-3.4036020050933024E-3</v>
      </c>
    </row>
    <row r="1139" spans="1:6" x14ac:dyDescent="0.25">
      <c r="A1139">
        <v>11</v>
      </c>
      <c r="B1139">
        <v>150</v>
      </c>
      <c r="C1139" t="s">
        <v>2710</v>
      </c>
      <c r="D1139" s="59">
        <v>15.680027361310401</v>
      </c>
      <c r="E1139" s="59">
        <v>-14.497975579064281</v>
      </c>
      <c r="F1139" s="59">
        <v>-6.9008077658196361E-3</v>
      </c>
    </row>
    <row r="1140" spans="1:6" x14ac:dyDescent="0.25">
      <c r="A1140">
        <v>12</v>
      </c>
      <c r="B1140">
        <v>150</v>
      </c>
      <c r="C1140" t="s">
        <v>2710</v>
      </c>
      <c r="D1140" s="59">
        <v>21.201373990867154</v>
      </c>
      <c r="E1140" s="59">
        <v>-0.84732925766377409</v>
      </c>
      <c r="F1140" s="59">
        <v>-6.9446387611342688E-3</v>
      </c>
    </row>
    <row r="1141" spans="1:6" x14ac:dyDescent="0.25">
      <c r="A1141">
        <v>13</v>
      </c>
      <c r="B1141">
        <v>150</v>
      </c>
      <c r="C1141" t="s">
        <v>2710</v>
      </c>
      <c r="D1141" s="59">
        <v>26.17936952438718</v>
      </c>
      <c r="E1141" s="59">
        <v>11.289004878996398</v>
      </c>
      <c r="F1141" s="59">
        <v>-4.6258945001175578E-3</v>
      </c>
    </row>
    <row r="1142" spans="1:6" x14ac:dyDescent="0.25">
      <c r="A1142">
        <v>14</v>
      </c>
      <c r="B1142">
        <v>150</v>
      </c>
      <c r="C1142" t="s">
        <v>2710</v>
      </c>
      <c r="D1142" s="59">
        <v>27.703056836121764</v>
      </c>
      <c r="E1142" s="59">
        <v>14.168459421001526</v>
      </c>
      <c r="F1142" s="59">
        <v>1.5059200297667511E-3</v>
      </c>
    </row>
    <row r="1143" spans="1:6" x14ac:dyDescent="0.25">
      <c r="A1143">
        <v>15</v>
      </c>
      <c r="B1143">
        <v>150</v>
      </c>
      <c r="C1143" t="s">
        <v>2710</v>
      </c>
      <c r="D1143" s="59">
        <v>27.493278268454628</v>
      </c>
      <c r="E1143" s="59">
        <v>13.125635377413294</v>
      </c>
      <c r="F1143" s="59">
        <v>2.7413956921719272E-3</v>
      </c>
    </row>
    <row r="1144" spans="1:6" x14ac:dyDescent="0.25">
      <c r="A1144">
        <v>16</v>
      </c>
      <c r="B1144">
        <v>150</v>
      </c>
      <c r="C1144" t="s">
        <v>2710</v>
      </c>
      <c r="D1144" s="59">
        <v>27.090470108863922</v>
      </c>
      <c r="E1144" s="59">
        <v>11.486252527213319</v>
      </c>
      <c r="F1144" s="59">
        <v>3.9219288446218897E-3</v>
      </c>
    </row>
    <row r="1145" spans="1:6" x14ac:dyDescent="0.25">
      <c r="A1145">
        <v>17</v>
      </c>
      <c r="B1145">
        <v>150</v>
      </c>
      <c r="C1145" t="s">
        <v>2710</v>
      </c>
      <c r="D1145" s="59">
        <v>24.078279921673825</v>
      </c>
      <c r="E1145" s="59">
        <v>1.3112280054433794</v>
      </c>
      <c r="F1145" s="59">
        <v>6.0554776576222788E-3</v>
      </c>
    </row>
    <row r="1146" spans="1:6" x14ac:dyDescent="0.25">
      <c r="A1146">
        <v>18</v>
      </c>
      <c r="B1146">
        <v>150</v>
      </c>
      <c r="C1146" t="s">
        <v>2710</v>
      </c>
      <c r="D1146" s="59">
        <v>20.968703593572219</v>
      </c>
      <c r="E1146" s="59">
        <v>1.1404087181057003</v>
      </c>
      <c r="F1146" s="59">
        <v>6.546502653364504E-3</v>
      </c>
    </row>
    <row r="1147" spans="1:6" x14ac:dyDescent="0.25">
      <c r="A1147">
        <v>19</v>
      </c>
      <c r="B1147">
        <v>150</v>
      </c>
      <c r="C1147" t="s">
        <v>2710</v>
      </c>
      <c r="D1147" s="59">
        <v>17.552919582645409</v>
      </c>
      <c r="E1147" s="59">
        <v>0.97359333106794099</v>
      </c>
      <c r="F1147" s="59">
        <v>7.1878997324650463E-3</v>
      </c>
    </row>
    <row r="1148" spans="1:6" x14ac:dyDescent="0.25">
      <c r="A1148">
        <v>20</v>
      </c>
      <c r="B1148">
        <v>150</v>
      </c>
      <c r="C1148" t="s">
        <v>2710</v>
      </c>
      <c r="D1148" s="59">
        <v>13.787454262807257</v>
      </c>
      <c r="E1148" s="59">
        <v>0.81832307177175578</v>
      </c>
      <c r="F1148" s="59">
        <v>7.7893944013652829E-3</v>
      </c>
    </row>
    <row r="1149" spans="1:6" x14ac:dyDescent="0.25">
      <c r="A1149">
        <v>21</v>
      </c>
      <c r="B1149">
        <v>150</v>
      </c>
      <c r="C1149" t="s">
        <v>2710</v>
      </c>
      <c r="D1149" s="59">
        <v>0</v>
      </c>
      <c r="E1149" s="59">
        <v>0</v>
      </c>
      <c r="F1149" s="59">
        <v>0</v>
      </c>
    </row>
    <row r="1150" spans="1:6" x14ac:dyDescent="0.25">
      <c r="A1150">
        <v>22</v>
      </c>
      <c r="B1150">
        <v>150</v>
      </c>
      <c r="C1150" t="s">
        <v>2710</v>
      </c>
      <c r="D1150" s="59">
        <v>-0.5548814862447099</v>
      </c>
      <c r="E1150" s="59">
        <v>0.30369487399589407</v>
      </c>
      <c r="F1150" s="59">
        <v>-8.7742400600672758E-4</v>
      </c>
    </row>
    <row r="1151" spans="1:6" x14ac:dyDescent="0.25">
      <c r="A1151">
        <v>23</v>
      </c>
      <c r="B1151">
        <v>150</v>
      </c>
      <c r="C1151" t="s">
        <v>2710</v>
      </c>
      <c r="D1151" s="59">
        <v>2.0539137005068353</v>
      </c>
      <c r="E1151" s="59">
        <v>0.30970051860588754</v>
      </c>
      <c r="F1151" s="59">
        <v>3.769558818923607E-3</v>
      </c>
    </row>
    <row r="1152" spans="1:6" x14ac:dyDescent="0.25">
      <c r="A1152">
        <v>1</v>
      </c>
      <c r="B1152">
        <v>151</v>
      </c>
      <c r="C1152" t="s">
        <v>2710</v>
      </c>
      <c r="D1152" s="59">
        <v>0</v>
      </c>
      <c r="E1152" s="59">
        <v>0</v>
      </c>
      <c r="F1152" s="59">
        <v>0</v>
      </c>
    </row>
    <row r="1153" spans="1:6" x14ac:dyDescent="0.25">
      <c r="A1153">
        <v>2</v>
      </c>
      <c r="B1153">
        <v>151</v>
      </c>
      <c r="C1153" t="s">
        <v>2710</v>
      </c>
      <c r="D1153" s="59">
        <v>-13.787454262830034</v>
      </c>
      <c r="E1153" s="59">
        <v>0.81832307177054275</v>
      </c>
      <c r="F1153" s="59">
        <v>-7.7893944013774372E-3</v>
      </c>
    </row>
    <row r="1154" spans="1:6" x14ac:dyDescent="0.25">
      <c r="A1154">
        <v>3</v>
      </c>
      <c r="B1154">
        <v>151</v>
      </c>
      <c r="C1154" t="s">
        <v>2710</v>
      </c>
      <c r="D1154" s="59">
        <v>-17.552919582673937</v>
      </c>
      <c r="E1154" s="59">
        <v>0.97359333106653112</v>
      </c>
      <c r="F1154" s="59">
        <v>-7.1878997324762118E-3</v>
      </c>
    </row>
    <row r="1155" spans="1:6" x14ac:dyDescent="0.25">
      <c r="A1155">
        <v>4</v>
      </c>
      <c r="B1155">
        <v>151</v>
      </c>
      <c r="C1155" t="s">
        <v>2710</v>
      </c>
      <c r="D1155" s="59">
        <v>-20.96870359360576</v>
      </c>
      <c r="E1155" s="59">
        <v>1.1404087181040374</v>
      </c>
      <c r="F1155" s="59">
        <v>-6.5465026533721915E-3</v>
      </c>
    </row>
    <row r="1156" spans="1:6" x14ac:dyDescent="0.25">
      <c r="A1156">
        <v>5</v>
      </c>
      <c r="B1156">
        <v>151</v>
      </c>
      <c r="C1156" t="s">
        <v>2710</v>
      </c>
      <c r="D1156" s="59">
        <v>-24.078279921709321</v>
      </c>
      <c r="E1156" s="59">
        <v>1.3112280054412719</v>
      </c>
      <c r="F1156" s="59">
        <v>-6.0554776576243943E-3</v>
      </c>
    </row>
    <row r="1157" spans="1:6" x14ac:dyDescent="0.25">
      <c r="A1157">
        <v>6</v>
      </c>
      <c r="B1157">
        <v>151</v>
      </c>
      <c r="C1157" t="s">
        <v>2710</v>
      </c>
      <c r="D1157" s="59">
        <v>-27.090470108902551</v>
      </c>
      <c r="E1157" s="59">
        <v>11.486252527224671</v>
      </c>
      <c r="F1157" s="59">
        <v>-3.9219288446293021E-3</v>
      </c>
    </row>
    <row r="1158" spans="1:6" x14ac:dyDescent="0.25">
      <c r="A1158">
        <v>7</v>
      </c>
      <c r="B1158">
        <v>151</v>
      </c>
      <c r="C1158" t="s">
        <v>2710</v>
      </c>
      <c r="D1158" s="59">
        <v>-27.493278268493956</v>
      </c>
      <c r="E1158" s="59">
        <v>13.125635377427706</v>
      </c>
      <c r="F1158" s="59">
        <v>-2.7413956921778127E-3</v>
      </c>
    </row>
    <row r="1159" spans="1:6" x14ac:dyDescent="0.25">
      <c r="A1159">
        <v>8</v>
      </c>
      <c r="B1159">
        <v>151</v>
      </c>
      <c r="C1159" t="s">
        <v>2710</v>
      </c>
      <c r="D1159" s="59">
        <v>-27.703056836161611</v>
      </c>
      <c r="E1159" s="59">
        <v>14.168459421018269</v>
      </c>
      <c r="F1159" s="59">
        <v>-1.5059200297696525E-3</v>
      </c>
    </row>
    <row r="1160" spans="1:6" x14ac:dyDescent="0.25">
      <c r="A1160">
        <v>9</v>
      </c>
      <c r="B1160">
        <v>151</v>
      </c>
      <c r="C1160" t="s">
        <v>2710</v>
      </c>
      <c r="D1160" s="59">
        <v>-26.179369524419634</v>
      </c>
      <c r="E1160" s="59">
        <v>11.289004879002675</v>
      </c>
      <c r="F1160" s="59">
        <v>4.6258945001321451E-3</v>
      </c>
    </row>
    <row r="1161" spans="1:6" x14ac:dyDescent="0.25">
      <c r="A1161">
        <v>10</v>
      </c>
      <c r="B1161">
        <v>151</v>
      </c>
      <c r="C1161" t="s">
        <v>2710</v>
      </c>
      <c r="D1161" s="59">
        <v>-21.20137399088911</v>
      </c>
      <c r="E1161" s="59">
        <v>-0.84732925768845746</v>
      </c>
      <c r="F1161" s="59">
        <v>6.9446387611472168E-3</v>
      </c>
    </row>
    <row r="1162" spans="1:6" x14ac:dyDescent="0.25">
      <c r="A1162">
        <v>11</v>
      </c>
      <c r="B1162">
        <v>151</v>
      </c>
      <c r="C1162" t="s">
        <v>2710</v>
      </c>
      <c r="D1162" s="59">
        <v>-15.68002736132582</v>
      </c>
      <c r="E1162" s="59">
        <v>-14.497975579107123</v>
      </c>
      <c r="F1162" s="59">
        <v>8.4687579957021773E-3</v>
      </c>
    </row>
    <row r="1163" spans="1:6" x14ac:dyDescent="0.25">
      <c r="A1163">
        <v>12</v>
      </c>
      <c r="B1163">
        <v>151</v>
      </c>
      <c r="C1163" t="s">
        <v>2710</v>
      </c>
      <c r="D1163" s="59">
        <v>-19.907002958618147</v>
      </c>
      <c r="E1163" s="59">
        <v>-28.240642551147534</v>
      </c>
      <c r="F1163" s="59">
        <v>3.4036020050937595E-3</v>
      </c>
    </row>
    <row r="1164" spans="1:6" x14ac:dyDescent="0.25">
      <c r="A1164">
        <v>13</v>
      </c>
      <c r="B1164">
        <v>151</v>
      </c>
      <c r="C1164" t="s">
        <v>2710</v>
      </c>
      <c r="D1164" s="59">
        <v>-18.395610665680319</v>
      </c>
      <c r="E1164" s="59">
        <v>-25.864726307881512</v>
      </c>
      <c r="F1164" s="59">
        <v>-5.6645688426658113E-3</v>
      </c>
    </row>
    <row r="1165" spans="1:6" x14ac:dyDescent="0.25">
      <c r="A1165">
        <v>14</v>
      </c>
      <c r="B1165">
        <v>151</v>
      </c>
      <c r="C1165" t="s">
        <v>2710</v>
      </c>
      <c r="D1165" s="59">
        <v>-13.896022355123261</v>
      </c>
      <c r="E1165" s="59">
        <v>-14.654495546700876</v>
      </c>
      <c r="F1165" s="59">
        <v>-7.9021711785466665E-3</v>
      </c>
    </row>
    <row r="1166" spans="1:6" x14ac:dyDescent="0.25">
      <c r="A1166">
        <v>15</v>
      </c>
      <c r="B1166">
        <v>151</v>
      </c>
      <c r="C1166" t="s">
        <v>2710</v>
      </c>
      <c r="D1166" s="59">
        <v>-12.453075342429154</v>
      </c>
      <c r="E1166" s="59">
        <v>-11.061909259945137</v>
      </c>
      <c r="F1166" s="59">
        <v>-7.5173597053621016E-3</v>
      </c>
    </row>
    <row r="1167" spans="1:6" x14ac:dyDescent="0.25">
      <c r="A1167">
        <v>16</v>
      </c>
      <c r="B1167">
        <v>151</v>
      </c>
      <c r="C1167" t="s">
        <v>2710</v>
      </c>
      <c r="D1167" s="59">
        <v>-11.069185139635913</v>
      </c>
      <c r="E1167" s="59">
        <v>-7.6978826562853868</v>
      </c>
      <c r="F1167" s="59">
        <v>-7.0394567282963394E-3</v>
      </c>
    </row>
    <row r="1168" spans="1:6" x14ac:dyDescent="0.25">
      <c r="A1168">
        <v>17</v>
      </c>
      <c r="B1168">
        <v>151</v>
      </c>
      <c r="C1168" t="s">
        <v>2710</v>
      </c>
      <c r="D1168" s="59">
        <v>-7.2330372044595945</v>
      </c>
      <c r="E1168" s="59">
        <v>1.280083188166786</v>
      </c>
      <c r="F1168" s="59">
        <v>-6.2246235267224559E-3</v>
      </c>
    </row>
    <row r="1169" spans="1:6" x14ac:dyDescent="0.25">
      <c r="A1169">
        <v>18</v>
      </c>
      <c r="B1169">
        <v>151</v>
      </c>
      <c r="C1169" t="s">
        <v>2710</v>
      </c>
      <c r="D1169" s="59">
        <v>-4.2588348525518072</v>
      </c>
      <c r="E1169" s="59">
        <v>1.1117074631257768</v>
      </c>
      <c r="F1169" s="59">
        <v>-5.3959670580023596E-3</v>
      </c>
    </row>
    <row r="1170" spans="1:6" x14ac:dyDescent="0.25">
      <c r="A1170">
        <v>19</v>
      </c>
      <c r="B1170">
        <v>151</v>
      </c>
      <c r="C1170" t="s">
        <v>2710</v>
      </c>
      <c r="D1170" s="59">
        <v>-1.8013902611353139</v>
      </c>
      <c r="E1170" s="59">
        <v>0.94625297119637763</v>
      </c>
      <c r="F1170" s="59">
        <v>-4.3135418388712586E-3</v>
      </c>
    </row>
    <row r="1171" spans="1:6" x14ac:dyDescent="0.25">
      <c r="A1171">
        <v>20</v>
      </c>
      <c r="B1171">
        <v>151</v>
      </c>
      <c r="C1171" t="s">
        <v>2710</v>
      </c>
      <c r="D1171" s="59">
        <v>2.3614622733626134E-2</v>
      </c>
      <c r="E1171" s="59">
        <v>0.79398553420519502</v>
      </c>
      <c r="F1171" s="59">
        <v>-3.0445624382250069E-3</v>
      </c>
    </row>
    <row r="1172" spans="1:6" x14ac:dyDescent="0.25">
      <c r="A1172">
        <v>21</v>
      </c>
      <c r="B1172">
        <v>151</v>
      </c>
      <c r="C1172" t="s">
        <v>2710</v>
      </c>
      <c r="D1172" s="59">
        <v>0</v>
      </c>
      <c r="E1172" s="59">
        <v>0</v>
      </c>
      <c r="F1172" s="59">
        <v>0</v>
      </c>
    </row>
    <row r="1173" spans="1:6" x14ac:dyDescent="0.25">
      <c r="A1173">
        <v>22</v>
      </c>
      <c r="B1173">
        <v>151</v>
      </c>
      <c r="C1173" t="s">
        <v>2710</v>
      </c>
      <c r="D1173" s="59">
        <v>-2.0539137005104018</v>
      </c>
      <c r="E1173" s="59">
        <v>0.30970051860588366</v>
      </c>
      <c r="F1173" s="59">
        <v>-3.7695588189300931E-3</v>
      </c>
    </row>
    <row r="1174" spans="1:6" x14ac:dyDescent="0.25">
      <c r="A1174">
        <v>23</v>
      </c>
      <c r="B1174">
        <v>151</v>
      </c>
      <c r="C1174" t="s">
        <v>2710</v>
      </c>
      <c r="D1174" s="59">
        <v>0.55488148624586753</v>
      </c>
      <c r="E1174" s="59">
        <v>0.30369487399588219</v>
      </c>
      <c r="F1174" s="59">
        <v>8.7742400600866819E-4</v>
      </c>
    </row>
    <row r="1175" spans="1:6" x14ac:dyDescent="0.25">
      <c r="A1175">
        <v>1</v>
      </c>
      <c r="B1175">
        <v>152</v>
      </c>
      <c r="C1175" t="s">
        <v>2710</v>
      </c>
      <c r="D1175" s="59">
        <v>0</v>
      </c>
      <c r="E1175" s="59">
        <v>0</v>
      </c>
      <c r="F1175" s="59">
        <v>0</v>
      </c>
    </row>
    <row r="1176" spans="1:6" x14ac:dyDescent="0.25">
      <c r="A1176">
        <v>2</v>
      </c>
      <c r="B1176">
        <v>152</v>
      </c>
      <c r="C1176" t="s">
        <v>2710</v>
      </c>
      <c r="D1176" s="59">
        <v>5.6223034818665534</v>
      </c>
      <c r="E1176" s="59">
        <v>0.94616157047980587</v>
      </c>
      <c r="F1176" s="59">
        <v>1.1119202752343663E-3</v>
      </c>
    </row>
    <row r="1177" spans="1:6" x14ac:dyDescent="0.25">
      <c r="A1177">
        <v>3</v>
      </c>
      <c r="B1177">
        <v>152</v>
      </c>
      <c r="C1177" t="s">
        <v>2710</v>
      </c>
      <c r="D1177" s="59">
        <v>5.9213377524440132</v>
      </c>
      <c r="E1177" s="59">
        <v>1.1172048427321113</v>
      </c>
      <c r="F1177" s="59">
        <v>1.0614947064411639E-5</v>
      </c>
    </row>
    <row r="1178" spans="1:6" x14ac:dyDescent="0.25">
      <c r="A1178">
        <v>4</v>
      </c>
      <c r="B1178">
        <v>152</v>
      </c>
      <c r="C1178" t="s">
        <v>2710</v>
      </c>
      <c r="D1178" s="59">
        <v>5.651205453434561</v>
      </c>
      <c r="E1178" s="59">
        <v>1.2750330712006355</v>
      </c>
      <c r="F1178" s="59">
        <v>-9.809682340840729E-4</v>
      </c>
    </row>
    <row r="1179" spans="1:6" x14ac:dyDescent="0.25">
      <c r="A1179">
        <v>5</v>
      </c>
      <c r="B1179">
        <v>152</v>
      </c>
      <c r="C1179" t="s">
        <v>2710</v>
      </c>
      <c r="D1179" s="59">
        <v>4.907684050981489</v>
      </c>
      <c r="E1179" s="59">
        <v>1.4297154191819601</v>
      </c>
      <c r="F1179" s="59">
        <v>-1.7400800903169997E-3</v>
      </c>
    </row>
    <row r="1180" spans="1:6" x14ac:dyDescent="0.25">
      <c r="A1180">
        <v>6</v>
      </c>
      <c r="B1180">
        <v>152</v>
      </c>
      <c r="C1180" t="s">
        <v>2710</v>
      </c>
      <c r="D1180" s="59">
        <v>4.5757631821215297</v>
      </c>
      <c r="E1180" s="59">
        <v>3.725041691111362</v>
      </c>
      <c r="F1180" s="59">
        <v>-3.1448974657398545E-3</v>
      </c>
    </row>
    <row r="1181" spans="1:6" x14ac:dyDescent="0.25">
      <c r="A1181">
        <v>7</v>
      </c>
      <c r="B1181">
        <v>152</v>
      </c>
      <c r="C1181" t="s">
        <v>2710</v>
      </c>
      <c r="D1181" s="59">
        <v>4.1283762835538607</v>
      </c>
      <c r="E1181" s="59">
        <v>5.4294515114397317</v>
      </c>
      <c r="F1181" s="59">
        <v>-3.9098499163901825E-3</v>
      </c>
    </row>
    <row r="1182" spans="1:6" x14ac:dyDescent="0.25">
      <c r="A1182">
        <v>8</v>
      </c>
      <c r="B1182">
        <v>152</v>
      </c>
      <c r="C1182" t="s">
        <v>2710</v>
      </c>
      <c r="D1182" s="59">
        <v>3.5708669531037387</v>
      </c>
      <c r="E1182" s="59">
        <v>7.5098727058335228</v>
      </c>
      <c r="F1182" s="59">
        <v>-4.6311508250014583E-3</v>
      </c>
    </row>
    <row r="1183" spans="1:6" x14ac:dyDescent="0.25">
      <c r="A1183">
        <v>9</v>
      </c>
      <c r="B1183">
        <v>152</v>
      </c>
      <c r="C1183" t="s">
        <v>2710</v>
      </c>
      <c r="D1183" s="59">
        <v>1.0388078397646787</v>
      </c>
      <c r="E1183" s="59">
        <v>16.379426371949819</v>
      </c>
      <c r="F1183" s="59">
        <v>-5.483887680274792E-3</v>
      </c>
    </row>
    <row r="1184" spans="1:6" x14ac:dyDescent="0.25">
      <c r="A1184">
        <v>10</v>
      </c>
      <c r="B1184">
        <v>152</v>
      </c>
      <c r="C1184" t="s">
        <v>2710</v>
      </c>
      <c r="D1184" s="59">
        <v>-0.73671701201988238</v>
      </c>
      <c r="E1184" s="59">
        <v>23.67707803436733</v>
      </c>
      <c r="F1184" s="59">
        <v>-1.4224189510096969E-3</v>
      </c>
    </row>
    <row r="1185" spans="1:6" x14ac:dyDescent="0.25">
      <c r="A1185">
        <v>11</v>
      </c>
      <c r="B1185">
        <v>152</v>
      </c>
      <c r="C1185" t="s">
        <v>2710</v>
      </c>
      <c r="D1185" s="59">
        <v>-5.2702734754453426E-12</v>
      </c>
      <c r="E1185" s="59">
        <v>23.830854913327943</v>
      </c>
      <c r="F1185" s="59">
        <v>-7.6199586853556238E-4</v>
      </c>
    </row>
    <row r="1186" spans="1:6" x14ac:dyDescent="0.25">
      <c r="A1186">
        <v>12</v>
      </c>
      <c r="B1186">
        <v>152</v>
      </c>
      <c r="C1186" t="s">
        <v>2710</v>
      </c>
      <c r="D1186" s="59">
        <v>0.73671701200840389</v>
      </c>
      <c r="E1186" s="59">
        <v>23.677078034365177</v>
      </c>
      <c r="F1186" s="59">
        <v>1.4224189510112502E-3</v>
      </c>
    </row>
    <row r="1187" spans="1:6" x14ac:dyDescent="0.25">
      <c r="A1187">
        <v>13</v>
      </c>
      <c r="B1187">
        <v>152</v>
      </c>
      <c r="C1187" t="s">
        <v>2710</v>
      </c>
      <c r="D1187" s="59">
        <v>-1.0388078397771618</v>
      </c>
      <c r="E1187" s="59">
        <v>16.379426371943037</v>
      </c>
      <c r="F1187" s="59">
        <v>5.4838876802777419E-3</v>
      </c>
    </row>
    <row r="1188" spans="1:6" x14ac:dyDescent="0.25">
      <c r="A1188">
        <v>14</v>
      </c>
      <c r="B1188">
        <v>152</v>
      </c>
      <c r="C1188" t="s">
        <v>2710</v>
      </c>
      <c r="D1188" s="59">
        <v>-3.5708669531203565</v>
      </c>
      <c r="E1188" s="59">
        <v>7.5098727058251988</v>
      </c>
      <c r="F1188" s="59">
        <v>4.6311508250005302E-3</v>
      </c>
    </row>
    <row r="1189" spans="1:6" x14ac:dyDescent="0.25">
      <c r="A1189">
        <v>15</v>
      </c>
      <c r="B1189">
        <v>152</v>
      </c>
      <c r="C1189" t="s">
        <v>2710</v>
      </c>
      <c r="D1189" s="59">
        <v>-4.1283762835705033</v>
      </c>
      <c r="E1189" s="59">
        <v>5.4294515114323199</v>
      </c>
      <c r="F1189" s="59">
        <v>3.9098499163881962E-3</v>
      </c>
    </row>
    <row r="1190" spans="1:6" x14ac:dyDescent="0.25">
      <c r="A1190">
        <v>16</v>
      </c>
      <c r="B1190">
        <v>152</v>
      </c>
      <c r="C1190" t="s">
        <v>2710</v>
      </c>
      <c r="D1190" s="59">
        <v>-4.5757631821381581</v>
      </c>
      <c r="E1190" s="59">
        <v>3.7250416911050062</v>
      </c>
      <c r="F1190" s="59">
        <v>3.144897465736751E-3</v>
      </c>
    </row>
    <row r="1191" spans="1:6" x14ac:dyDescent="0.25">
      <c r="A1191">
        <v>17</v>
      </c>
      <c r="B1191">
        <v>152</v>
      </c>
      <c r="C1191" t="s">
        <v>2710</v>
      </c>
      <c r="D1191" s="59">
        <v>-4.9076840509965036</v>
      </c>
      <c r="E1191" s="59">
        <v>1.4297154191841628</v>
      </c>
      <c r="F1191" s="59">
        <v>1.7400800903193004E-3</v>
      </c>
    </row>
    <row r="1192" spans="1:6" x14ac:dyDescent="0.25">
      <c r="A1192">
        <v>18</v>
      </c>
      <c r="B1192">
        <v>152</v>
      </c>
      <c r="C1192" t="s">
        <v>2710</v>
      </c>
      <c r="D1192" s="59">
        <v>-5.6512054534498457</v>
      </c>
      <c r="E1192" s="59">
        <v>1.2750330712023581</v>
      </c>
      <c r="F1192" s="59">
        <v>9.8096823408092872E-4</v>
      </c>
    </row>
    <row r="1193" spans="1:6" x14ac:dyDescent="0.25">
      <c r="A1193">
        <v>19</v>
      </c>
      <c r="B1193">
        <v>152</v>
      </c>
      <c r="C1193" t="s">
        <v>2710</v>
      </c>
      <c r="D1193" s="59">
        <v>-5.9213377524566821</v>
      </c>
      <c r="E1193" s="59">
        <v>1.1172048427335612</v>
      </c>
      <c r="F1193" s="59">
        <v>-1.061494707036792E-5</v>
      </c>
    </row>
    <row r="1194" spans="1:6" x14ac:dyDescent="0.25">
      <c r="A1194">
        <v>20</v>
      </c>
      <c r="B1194">
        <v>152</v>
      </c>
      <c r="C1194" t="s">
        <v>2710</v>
      </c>
      <c r="D1194" s="59">
        <v>-5.6223034818763313</v>
      </c>
      <c r="E1194" s="59">
        <v>0.94616157048105398</v>
      </c>
      <c r="F1194" s="59">
        <v>-1.1119202752403537E-3</v>
      </c>
    </row>
    <row r="1195" spans="1:6" x14ac:dyDescent="0.25">
      <c r="A1195">
        <v>21</v>
      </c>
      <c r="B1195">
        <v>152</v>
      </c>
      <c r="C1195" t="s">
        <v>2710</v>
      </c>
      <c r="D1195" s="59">
        <v>0</v>
      </c>
      <c r="E1195" s="59">
        <v>0</v>
      </c>
      <c r="F1195" s="59">
        <v>0</v>
      </c>
    </row>
    <row r="1196" spans="1:6" x14ac:dyDescent="0.25">
      <c r="A1196">
        <v>22</v>
      </c>
      <c r="B1196">
        <v>152</v>
      </c>
      <c r="C1196" t="s">
        <v>2710</v>
      </c>
      <c r="D1196" s="59">
        <v>1.2097930761560429</v>
      </c>
      <c r="E1196" s="59">
        <v>0.34124654451852315</v>
      </c>
      <c r="F1196" s="59">
        <v>2.125178712270622E-3</v>
      </c>
    </row>
    <row r="1197" spans="1:6" x14ac:dyDescent="0.25">
      <c r="A1197">
        <v>23</v>
      </c>
      <c r="B1197">
        <v>152</v>
      </c>
      <c r="C1197" t="s">
        <v>2710</v>
      </c>
      <c r="D1197" s="59">
        <v>-1.2097930761574827</v>
      </c>
      <c r="E1197" s="59">
        <v>0.34124654451853137</v>
      </c>
      <c r="F1197" s="59">
        <v>-2.1251787122732453E-3</v>
      </c>
    </row>
    <row r="1198" spans="1:6" x14ac:dyDescent="0.25">
      <c r="A1198">
        <v>1</v>
      </c>
      <c r="B1198">
        <v>153</v>
      </c>
      <c r="C1198" t="s">
        <v>2710</v>
      </c>
      <c r="D1198" s="59">
        <v>0</v>
      </c>
      <c r="E1198" s="59">
        <v>0</v>
      </c>
      <c r="F1198" s="59">
        <v>0</v>
      </c>
    </row>
    <row r="1199" spans="1:6" x14ac:dyDescent="0.25">
      <c r="A1199">
        <v>2</v>
      </c>
      <c r="B1199">
        <v>153</v>
      </c>
      <c r="C1199" t="s">
        <v>2710</v>
      </c>
      <c r="D1199" s="59">
        <v>-12.925939277215017</v>
      </c>
      <c r="E1199" s="59">
        <v>0.92389875777291286</v>
      </c>
      <c r="F1199" s="59">
        <v>-1.1462392468540188E-2</v>
      </c>
    </row>
    <row r="1200" spans="1:6" x14ac:dyDescent="0.25">
      <c r="A1200">
        <v>3</v>
      </c>
      <c r="B1200">
        <v>153</v>
      </c>
      <c r="C1200" t="s">
        <v>2710</v>
      </c>
      <c r="D1200" s="59">
        <v>-18.947478103961199</v>
      </c>
      <c r="E1200" s="59">
        <v>1.0921951921257158</v>
      </c>
      <c r="F1200" s="59">
        <v>-1.262329659588368E-2</v>
      </c>
    </row>
    <row r="1201" spans="1:6" x14ac:dyDescent="0.25">
      <c r="A1201">
        <v>4</v>
      </c>
      <c r="B1201">
        <v>153</v>
      </c>
      <c r="C1201" t="s">
        <v>2710</v>
      </c>
      <c r="D1201" s="59">
        <v>-25.500690026831744</v>
      </c>
      <c r="E1201" s="59">
        <v>1.2536646236439608</v>
      </c>
      <c r="F1201" s="59">
        <v>-1.3492925645625566E-2</v>
      </c>
    </row>
    <row r="1202" spans="1:6" x14ac:dyDescent="0.25">
      <c r="A1202">
        <v>5</v>
      </c>
      <c r="B1202">
        <v>153</v>
      </c>
      <c r="C1202" t="s">
        <v>2710</v>
      </c>
      <c r="D1202" s="59">
        <v>-32.469069253880313</v>
      </c>
      <c r="E1202" s="59">
        <v>1.4148849527174063</v>
      </c>
      <c r="F1202" s="59">
        <v>-1.4158674858332733E-2</v>
      </c>
    </row>
    <row r="1203" spans="1:6" x14ac:dyDescent="0.25">
      <c r="A1203">
        <v>6</v>
      </c>
      <c r="B1203">
        <v>153</v>
      </c>
      <c r="C1203" t="s">
        <v>2710</v>
      </c>
      <c r="D1203" s="59">
        <v>-39.784588500921615</v>
      </c>
      <c r="E1203" s="59">
        <v>23.360094819454456</v>
      </c>
      <c r="F1203" s="59">
        <v>-1.339874981329358E-2</v>
      </c>
    </row>
    <row r="1204" spans="1:6" x14ac:dyDescent="0.25">
      <c r="A1204">
        <v>7</v>
      </c>
      <c r="B1204">
        <v>153</v>
      </c>
      <c r="C1204" t="s">
        <v>2710</v>
      </c>
      <c r="D1204" s="59">
        <v>-41.856994783120882</v>
      </c>
      <c r="E1204" s="59">
        <v>29.633861249109565</v>
      </c>
      <c r="F1204" s="59">
        <v>-1.3003210747379031E-2</v>
      </c>
    </row>
    <row r="1205" spans="1:6" x14ac:dyDescent="0.25">
      <c r="A1205">
        <v>8</v>
      </c>
      <c r="B1205">
        <v>153</v>
      </c>
      <c r="C1205" t="s">
        <v>2710</v>
      </c>
      <c r="D1205" s="59">
        <v>-43.838731629722922</v>
      </c>
      <c r="E1205" s="59">
        <v>35.688635947424238</v>
      </c>
      <c r="F1205" s="59">
        <v>-1.2433103040221133E-2</v>
      </c>
    </row>
    <row r="1206" spans="1:6" x14ac:dyDescent="0.25">
      <c r="A1206">
        <v>9</v>
      </c>
      <c r="B1206">
        <v>153</v>
      </c>
      <c r="C1206" t="s">
        <v>2710</v>
      </c>
      <c r="D1206" s="59">
        <v>-48.101306526031998</v>
      </c>
      <c r="E1206" s="59">
        <v>49.27666786928949</v>
      </c>
      <c r="F1206" s="59">
        <v>-4.0757828538886716E-3</v>
      </c>
    </row>
    <row r="1207" spans="1:6" x14ac:dyDescent="0.25">
      <c r="A1207">
        <v>10</v>
      </c>
      <c r="B1207">
        <v>153</v>
      </c>
      <c r="C1207" t="s">
        <v>2710</v>
      </c>
      <c r="D1207" s="59">
        <v>-45.165211248195611</v>
      </c>
      <c r="E1207" s="59">
        <v>43.166753466992674</v>
      </c>
      <c r="F1207" s="59">
        <v>1.0213607239529672E-2</v>
      </c>
    </row>
    <row r="1208" spans="1:6" x14ac:dyDescent="0.25">
      <c r="A1208">
        <v>11</v>
      </c>
      <c r="B1208">
        <v>153</v>
      </c>
      <c r="C1208" t="s">
        <v>2710</v>
      </c>
      <c r="D1208" s="59">
        <v>-33.973392616191262</v>
      </c>
      <c r="E1208" s="59">
        <v>13.912199700106061</v>
      </c>
      <c r="F1208" s="59">
        <v>1.6304330432884564E-2</v>
      </c>
    </row>
    <row r="1209" spans="1:6" x14ac:dyDescent="0.25">
      <c r="A1209">
        <v>12</v>
      </c>
      <c r="B1209">
        <v>153</v>
      </c>
      <c r="C1209" t="s">
        <v>2710</v>
      </c>
      <c r="D1209" s="59">
        <v>-43.90293880902837</v>
      </c>
      <c r="E1209" s="59">
        <v>-16.185425335467745</v>
      </c>
      <c r="F1209" s="59">
        <v>1.2207581087312356E-2</v>
      </c>
    </row>
    <row r="1210" spans="1:6" x14ac:dyDescent="0.25">
      <c r="A1210">
        <v>13</v>
      </c>
      <c r="B1210">
        <v>153</v>
      </c>
      <c r="C1210" t="s">
        <v>2710</v>
      </c>
      <c r="D1210" s="59">
        <v>-48.477817219138544</v>
      </c>
      <c r="E1210" s="59">
        <v>-31.223083035577872</v>
      </c>
      <c r="F1210" s="59">
        <v>1.8253217783993933E-3</v>
      </c>
    </row>
    <row r="1211" spans="1:6" x14ac:dyDescent="0.25">
      <c r="A1211">
        <v>14</v>
      </c>
      <c r="B1211">
        <v>153</v>
      </c>
      <c r="C1211" t="s">
        <v>2710</v>
      </c>
      <c r="D1211" s="59">
        <v>-46.292606618015235</v>
      </c>
      <c r="E1211" s="59">
        <v>-26.761099815931647</v>
      </c>
      <c r="F1211" s="59">
        <v>-7.9510945777823781E-3</v>
      </c>
    </row>
    <row r="1212" spans="1:6" x14ac:dyDescent="0.25">
      <c r="A1212">
        <v>15</v>
      </c>
      <c r="B1212">
        <v>153</v>
      </c>
      <c r="C1212" t="s">
        <v>2710</v>
      </c>
      <c r="D1212" s="59">
        <v>-44.693438040502528</v>
      </c>
      <c r="E1212" s="59">
        <v>-22.77248546517044</v>
      </c>
      <c r="F1212" s="59">
        <v>-9.2240926139410193E-3</v>
      </c>
    </row>
    <row r="1213" spans="1:6" x14ac:dyDescent="0.25">
      <c r="A1213">
        <v>16</v>
      </c>
      <c r="B1213">
        <v>153</v>
      </c>
      <c r="C1213" t="s">
        <v>2710</v>
      </c>
      <c r="D1213" s="59">
        <v>-42.894664537537309</v>
      </c>
      <c r="E1213" s="59">
        <v>-18.205531411463763</v>
      </c>
      <c r="F1213" s="59">
        <v>-1.0350918928028929E-2</v>
      </c>
    </row>
    <row r="1214" spans="1:6" x14ac:dyDescent="0.25">
      <c r="A1214">
        <v>17</v>
      </c>
      <c r="B1214">
        <v>153</v>
      </c>
      <c r="C1214" t="s">
        <v>2710</v>
      </c>
      <c r="D1214" s="59">
        <v>-35.372117852784193</v>
      </c>
      <c r="E1214" s="59">
        <v>1.347404515287016</v>
      </c>
      <c r="F1214" s="59">
        <v>-1.2448211041077279E-2</v>
      </c>
    </row>
    <row r="1215" spans="1:6" x14ac:dyDescent="0.25">
      <c r="A1215">
        <v>18</v>
      </c>
      <c r="B1215">
        <v>153</v>
      </c>
      <c r="C1215" t="s">
        <v>2710</v>
      </c>
      <c r="D1215" s="59">
        <v>-29.158976606479634</v>
      </c>
      <c r="E1215" s="59">
        <v>1.1914785711892579</v>
      </c>
      <c r="F1215" s="59">
        <v>-1.2382425395673335E-2</v>
      </c>
    </row>
    <row r="1216" spans="1:6" x14ac:dyDescent="0.25">
      <c r="A1216">
        <v>19</v>
      </c>
      <c r="B1216">
        <v>153</v>
      </c>
      <c r="C1216" t="s">
        <v>2710</v>
      </c>
      <c r="D1216" s="59">
        <v>-22.986859890935957</v>
      </c>
      <c r="E1216" s="59">
        <v>1.0329577457388808</v>
      </c>
      <c r="F1216" s="59">
        <v>-1.2296493475354843E-2</v>
      </c>
    </row>
    <row r="1217" spans="1:6" x14ac:dyDescent="0.25">
      <c r="A1217">
        <v>20</v>
      </c>
      <c r="B1217">
        <v>153</v>
      </c>
      <c r="C1217" t="s">
        <v>2710</v>
      </c>
      <c r="D1217" s="59">
        <v>-16.895713276311021</v>
      </c>
      <c r="E1217" s="59">
        <v>0.87116742638003586</v>
      </c>
      <c r="F1217" s="59">
        <v>-1.2011180683918741E-2</v>
      </c>
    </row>
    <row r="1218" spans="1:6" x14ac:dyDescent="0.25">
      <c r="A1218">
        <v>21</v>
      </c>
      <c r="B1218">
        <v>153</v>
      </c>
      <c r="C1218" t="s">
        <v>2710</v>
      </c>
      <c r="D1218" s="59">
        <v>0</v>
      </c>
      <c r="E1218" s="59">
        <v>0</v>
      </c>
      <c r="F1218" s="59">
        <v>0</v>
      </c>
    </row>
    <row r="1219" spans="1:6" x14ac:dyDescent="0.25">
      <c r="A1219">
        <v>22</v>
      </c>
      <c r="B1219">
        <v>153</v>
      </c>
      <c r="C1219" t="s">
        <v>2710</v>
      </c>
      <c r="D1219" s="59">
        <v>-1.1755441437760792</v>
      </c>
      <c r="E1219" s="59">
        <v>0.33575286871953086</v>
      </c>
      <c r="F1219" s="59">
        <v>-2.3492233173059156E-3</v>
      </c>
    </row>
    <row r="1220" spans="1:6" x14ac:dyDescent="0.25">
      <c r="A1220">
        <v>23</v>
      </c>
      <c r="B1220">
        <v>153</v>
      </c>
      <c r="C1220" t="s">
        <v>2710</v>
      </c>
      <c r="D1220" s="59">
        <v>-2.072358987128657</v>
      </c>
      <c r="E1220" s="59">
        <v>0.32274063873120701</v>
      </c>
      <c r="F1220" s="59">
        <v>-3.9170687773537995E-3</v>
      </c>
    </row>
    <row r="1221" spans="1:6" x14ac:dyDescent="0.25">
      <c r="A1221">
        <v>1</v>
      </c>
      <c r="B1221">
        <v>154</v>
      </c>
      <c r="C1221" t="s">
        <v>2710</v>
      </c>
      <c r="D1221" s="59">
        <v>0</v>
      </c>
      <c r="E1221" s="59">
        <v>0</v>
      </c>
      <c r="F1221" s="59">
        <v>0</v>
      </c>
    </row>
    <row r="1222" spans="1:6" x14ac:dyDescent="0.25">
      <c r="A1222">
        <v>2</v>
      </c>
      <c r="B1222">
        <v>154</v>
      </c>
      <c r="C1222" t="s">
        <v>2710</v>
      </c>
      <c r="D1222" s="59">
        <v>16.895713276332348</v>
      </c>
      <c r="E1222" s="59">
        <v>0.87116742637895839</v>
      </c>
      <c r="F1222" s="59">
        <v>1.2011180683924361E-2</v>
      </c>
    </row>
    <row r="1223" spans="1:6" x14ac:dyDescent="0.25">
      <c r="A1223">
        <v>3</v>
      </c>
      <c r="B1223">
        <v>154</v>
      </c>
      <c r="C1223" t="s">
        <v>2710</v>
      </c>
      <c r="D1223" s="59">
        <v>22.986859890959305</v>
      </c>
      <c r="E1223" s="59">
        <v>1.032957745737626</v>
      </c>
      <c r="F1223" s="59">
        <v>1.2296493475356647E-2</v>
      </c>
    </row>
    <row r="1224" spans="1:6" x14ac:dyDescent="0.25">
      <c r="A1224">
        <v>4</v>
      </c>
      <c r="B1224">
        <v>154</v>
      </c>
      <c r="C1224" t="s">
        <v>2710</v>
      </c>
      <c r="D1224" s="59">
        <v>29.158976606503241</v>
      </c>
      <c r="E1224" s="59">
        <v>1.1914785711877101</v>
      </c>
      <c r="F1224" s="59">
        <v>1.2382425395674294E-2</v>
      </c>
    </row>
    <row r="1225" spans="1:6" x14ac:dyDescent="0.25">
      <c r="A1225">
        <v>5</v>
      </c>
      <c r="B1225">
        <v>154</v>
      </c>
      <c r="C1225" t="s">
        <v>2710</v>
      </c>
      <c r="D1225" s="59">
        <v>35.372117852809133</v>
      </c>
      <c r="E1225" s="59">
        <v>1.3474045152849512</v>
      </c>
      <c r="F1225" s="59">
        <v>1.2448211041080678E-2</v>
      </c>
    </row>
    <row r="1226" spans="1:6" x14ac:dyDescent="0.25">
      <c r="A1226">
        <v>6</v>
      </c>
      <c r="B1226">
        <v>154</v>
      </c>
      <c r="C1226" t="s">
        <v>2710</v>
      </c>
      <c r="D1226" s="59">
        <v>42.894664537561482</v>
      </c>
      <c r="E1226" s="59">
        <v>-18.205531411460722</v>
      </c>
      <c r="F1226" s="59">
        <v>1.0350918928023534E-2</v>
      </c>
    </row>
    <row r="1227" spans="1:6" x14ac:dyDescent="0.25">
      <c r="A1227">
        <v>7</v>
      </c>
      <c r="B1227">
        <v>154</v>
      </c>
      <c r="C1227" t="s">
        <v>2710</v>
      </c>
      <c r="D1227" s="59">
        <v>44.693438040526075</v>
      </c>
      <c r="E1227" s="59">
        <v>-22.772485465164642</v>
      </c>
      <c r="F1227" s="59">
        <v>9.2240926139335842E-3</v>
      </c>
    </row>
    <row r="1228" spans="1:6" x14ac:dyDescent="0.25">
      <c r="A1228">
        <v>8</v>
      </c>
      <c r="B1228">
        <v>154</v>
      </c>
      <c r="C1228" t="s">
        <v>2710</v>
      </c>
      <c r="D1228" s="59">
        <v>46.292606618037532</v>
      </c>
      <c r="E1228" s="59">
        <v>-26.761099815921259</v>
      </c>
      <c r="F1228" s="59">
        <v>7.9510945777712359E-3</v>
      </c>
    </row>
    <row r="1229" spans="1:6" x14ac:dyDescent="0.25">
      <c r="A1229">
        <v>9</v>
      </c>
      <c r="B1229">
        <v>154</v>
      </c>
      <c r="C1229" t="s">
        <v>2710</v>
      </c>
      <c r="D1229" s="59">
        <v>48.477817219152129</v>
      </c>
      <c r="E1229" s="59">
        <v>-31.223083035533172</v>
      </c>
      <c r="F1229" s="59">
        <v>-1.8253217784270745E-3</v>
      </c>
    </row>
    <row r="1230" spans="1:6" x14ac:dyDescent="0.25">
      <c r="A1230">
        <v>10</v>
      </c>
      <c r="B1230">
        <v>154</v>
      </c>
      <c r="C1230" t="s">
        <v>2710</v>
      </c>
      <c r="D1230" s="59">
        <v>43.902938809024562</v>
      </c>
      <c r="E1230" s="59">
        <v>-16.185425335376639</v>
      </c>
      <c r="F1230" s="59">
        <v>-1.2207581087324778E-2</v>
      </c>
    </row>
    <row r="1231" spans="1:6" x14ac:dyDescent="0.25">
      <c r="A1231">
        <v>11</v>
      </c>
      <c r="B1231">
        <v>154</v>
      </c>
      <c r="C1231" t="s">
        <v>2710</v>
      </c>
      <c r="D1231" s="59">
        <v>33.973392616187212</v>
      </c>
      <c r="E1231" s="59">
        <v>13.912199700198894</v>
      </c>
      <c r="F1231" s="59">
        <v>-1.6996395383746029E-2</v>
      </c>
    </row>
    <row r="1232" spans="1:6" x14ac:dyDescent="0.25">
      <c r="A1232">
        <v>12</v>
      </c>
      <c r="B1232">
        <v>154</v>
      </c>
      <c r="C1232" t="s">
        <v>2710</v>
      </c>
      <c r="D1232" s="59">
        <v>45.165211248189763</v>
      </c>
      <c r="E1232" s="59">
        <v>43.166753467080405</v>
      </c>
      <c r="F1232" s="59">
        <v>-1.0213607239515038E-2</v>
      </c>
    </row>
    <row r="1233" spans="1:6" x14ac:dyDescent="0.25">
      <c r="A1233">
        <v>13</v>
      </c>
      <c r="B1233">
        <v>154</v>
      </c>
      <c r="C1233" t="s">
        <v>2710</v>
      </c>
      <c r="D1233" s="59">
        <v>48.10130652600769</v>
      </c>
      <c r="E1233" s="59">
        <v>49.276667869324243</v>
      </c>
      <c r="F1233" s="59">
        <v>4.0757828539206096E-3</v>
      </c>
    </row>
    <row r="1234" spans="1:6" x14ac:dyDescent="0.25">
      <c r="A1234">
        <v>14</v>
      </c>
      <c r="B1234">
        <v>154</v>
      </c>
      <c r="C1234" t="s">
        <v>2710</v>
      </c>
      <c r="D1234" s="59">
        <v>43.838731629682307</v>
      </c>
      <c r="E1234" s="59">
        <v>35.688635947423563</v>
      </c>
      <c r="F1234" s="59">
        <v>1.2433103040230023E-2</v>
      </c>
    </row>
    <row r="1235" spans="1:6" x14ac:dyDescent="0.25">
      <c r="A1235">
        <v>15</v>
      </c>
      <c r="B1235">
        <v>154</v>
      </c>
      <c r="C1235" t="s">
        <v>2710</v>
      </c>
      <c r="D1235" s="59">
        <v>41.856994783079003</v>
      </c>
      <c r="E1235" s="59">
        <v>29.633861249106168</v>
      </c>
      <c r="F1235" s="59">
        <v>1.3003210747382702E-2</v>
      </c>
    </row>
    <row r="1236" spans="1:6" x14ac:dyDescent="0.25">
      <c r="A1236">
        <v>16</v>
      </c>
      <c r="B1236">
        <v>154</v>
      </c>
      <c r="C1236" t="s">
        <v>2710</v>
      </c>
      <c r="D1236" s="59">
        <v>39.784588500878996</v>
      </c>
      <c r="E1236" s="59">
        <v>23.360094819450094</v>
      </c>
      <c r="F1236" s="59">
        <v>1.3398749813293899E-2</v>
      </c>
    </row>
    <row r="1237" spans="1:6" x14ac:dyDescent="0.25">
      <c r="A1237">
        <v>17</v>
      </c>
      <c r="B1237">
        <v>154</v>
      </c>
      <c r="C1237" t="s">
        <v>2710</v>
      </c>
      <c r="D1237" s="59">
        <v>32.469069253838207</v>
      </c>
      <c r="E1237" s="59">
        <v>1.4148849527196352</v>
      </c>
      <c r="F1237" s="59">
        <v>1.415867485833631E-2</v>
      </c>
    </row>
    <row r="1238" spans="1:6" x14ac:dyDescent="0.25">
      <c r="A1238">
        <v>18</v>
      </c>
      <c r="B1238">
        <v>154</v>
      </c>
      <c r="C1238" t="s">
        <v>2710</v>
      </c>
      <c r="D1238" s="59">
        <v>25.500690026789091</v>
      </c>
      <c r="E1238" s="59">
        <v>1.2536646236457587</v>
      </c>
      <c r="F1238" s="59">
        <v>1.3492925645621528E-2</v>
      </c>
    </row>
    <row r="1239" spans="1:6" x14ac:dyDescent="0.25">
      <c r="A1239">
        <v>19</v>
      </c>
      <c r="B1239">
        <v>154</v>
      </c>
      <c r="C1239" t="s">
        <v>2710</v>
      </c>
      <c r="D1239" s="59">
        <v>18.947478103922268</v>
      </c>
      <c r="E1239" s="59">
        <v>1.0921951921272683</v>
      </c>
      <c r="F1239" s="59">
        <v>1.2623296595873816E-2</v>
      </c>
    </row>
    <row r="1240" spans="1:6" x14ac:dyDescent="0.25">
      <c r="A1240">
        <v>20</v>
      </c>
      <c r="B1240">
        <v>154</v>
      </c>
      <c r="C1240" t="s">
        <v>2710</v>
      </c>
      <c r="D1240" s="59">
        <v>12.925939277181845</v>
      </c>
      <c r="E1240" s="59">
        <v>0.9238987577742509</v>
      </c>
      <c r="F1240" s="59">
        <v>1.1462392468526879E-2</v>
      </c>
    </row>
    <row r="1241" spans="1:6" x14ac:dyDescent="0.25">
      <c r="A1241">
        <v>21</v>
      </c>
      <c r="B1241">
        <v>154</v>
      </c>
      <c r="C1241" t="s">
        <v>2710</v>
      </c>
      <c r="D1241" s="59">
        <v>0</v>
      </c>
      <c r="E1241" s="59">
        <v>0</v>
      </c>
      <c r="F1241" s="59">
        <v>0</v>
      </c>
    </row>
    <row r="1242" spans="1:6" x14ac:dyDescent="0.25">
      <c r="A1242">
        <v>22</v>
      </c>
      <c r="B1242">
        <v>154</v>
      </c>
      <c r="C1242" t="s">
        <v>2710</v>
      </c>
      <c r="D1242" s="59">
        <v>2.0723589871329207</v>
      </c>
      <c r="E1242" s="59">
        <v>0.32274063873122016</v>
      </c>
      <c r="F1242" s="59">
        <v>3.9170687773613768E-3</v>
      </c>
    </row>
    <row r="1243" spans="1:6" x14ac:dyDescent="0.25">
      <c r="A1243">
        <v>23</v>
      </c>
      <c r="B1243">
        <v>154</v>
      </c>
      <c r="C1243" t="s">
        <v>2710</v>
      </c>
      <c r="D1243" s="59">
        <v>1.1755441437701073</v>
      </c>
      <c r="E1243" s="59">
        <v>0.33575286871955184</v>
      </c>
      <c r="F1243" s="59">
        <v>2.3492233172952336E-3</v>
      </c>
    </row>
    <row r="1244" spans="1:6" x14ac:dyDescent="0.25">
      <c r="A1244">
        <v>1</v>
      </c>
      <c r="B1244">
        <v>155</v>
      </c>
      <c r="C1244" t="s">
        <v>2710</v>
      </c>
      <c r="D1244" s="59">
        <v>0</v>
      </c>
      <c r="E1244" s="59">
        <v>0</v>
      </c>
      <c r="F1244" s="59">
        <v>0</v>
      </c>
    </row>
    <row r="1245" spans="1:6" x14ac:dyDescent="0.25">
      <c r="A1245">
        <v>2</v>
      </c>
      <c r="B1245">
        <v>155</v>
      </c>
      <c r="C1245" t="s">
        <v>2710</v>
      </c>
      <c r="D1245" s="59">
        <v>-15.210959356518044</v>
      </c>
      <c r="E1245" s="59">
        <v>-1.0479702066344982</v>
      </c>
      <c r="F1245" s="59">
        <v>-4.0764032932952077E-3</v>
      </c>
    </row>
    <row r="1246" spans="1:6" x14ac:dyDescent="0.25">
      <c r="A1246">
        <v>3</v>
      </c>
      <c r="B1246">
        <v>155</v>
      </c>
      <c r="C1246" t="s">
        <v>2710</v>
      </c>
      <c r="D1246" s="59">
        <v>-16.659721798148343</v>
      </c>
      <c r="E1246" s="59">
        <v>-1.2310978369474259</v>
      </c>
      <c r="F1246" s="59">
        <v>-1.5397576917543043E-3</v>
      </c>
    </row>
    <row r="1247" spans="1:6" x14ac:dyDescent="0.25">
      <c r="A1247">
        <v>4</v>
      </c>
      <c r="B1247">
        <v>155</v>
      </c>
      <c r="C1247" t="s">
        <v>2710</v>
      </c>
      <c r="D1247" s="59">
        <v>-16.789327321952015</v>
      </c>
      <c r="E1247" s="59">
        <v>-1.3823271745250714</v>
      </c>
      <c r="F1247" s="59">
        <v>7.6522626770866246E-4</v>
      </c>
    </row>
    <row r="1248" spans="1:6" x14ac:dyDescent="0.25">
      <c r="A1248">
        <v>5</v>
      </c>
      <c r="B1248">
        <v>155</v>
      </c>
      <c r="C1248" t="s">
        <v>2710</v>
      </c>
      <c r="D1248" s="59">
        <v>-15.818516551118307</v>
      </c>
      <c r="E1248" s="59">
        <v>-1.524814861467259</v>
      </c>
      <c r="F1248" s="59">
        <v>2.5298191786466287E-3</v>
      </c>
    </row>
    <row r="1249" spans="1:6" x14ac:dyDescent="0.25">
      <c r="A1249">
        <v>6</v>
      </c>
      <c r="B1249">
        <v>155</v>
      </c>
      <c r="C1249" t="s">
        <v>2710</v>
      </c>
      <c r="D1249" s="59">
        <v>-15.269795478050129</v>
      </c>
      <c r="E1249" s="59">
        <v>-4.1295715251502241</v>
      </c>
      <c r="F1249" s="59">
        <v>6.2451221670416649E-3</v>
      </c>
    </row>
    <row r="1250" spans="1:6" x14ac:dyDescent="0.25">
      <c r="A1250">
        <v>7</v>
      </c>
      <c r="B1250">
        <v>155</v>
      </c>
      <c r="C1250" t="s">
        <v>2710</v>
      </c>
      <c r="D1250" s="59">
        <v>-14.181007737083382</v>
      </c>
      <c r="E1250" s="59">
        <v>-7.5835752930001572</v>
      </c>
      <c r="F1250" s="59">
        <v>8.3259124512158143E-3</v>
      </c>
    </row>
    <row r="1251" spans="1:6" x14ac:dyDescent="0.25">
      <c r="A1251">
        <v>8</v>
      </c>
      <c r="B1251">
        <v>155</v>
      </c>
      <c r="C1251" t="s">
        <v>2710</v>
      </c>
      <c r="D1251" s="59">
        <v>-12.778957315745961</v>
      </c>
      <c r="E1251" s="59">
        <v>-12.068698288760928</v>
      </c>
      <c r="F1251" s="59">
        <v>1.0338962198744301E-2</v>
      </c>
    </row>
    <row r="1252" spans="1:6" x14ac:dyDescent="0.25">
      <c r="A1252">
        <v>9</v>
      </c>
      <c r="B1252">
        <v>155</v>
      </c>
      <c r="C1252" t="s">
        <v>2710</v>
      </c>
      <c r="D1252" s="59">
        <v>-5.8463668409860574</v>
      </c>
      <c r="E1252" s="59">
        <v>-33.490392551370114</v>
      </c>
      <c r="F1252" s="59">
        <v>1.4507752080057435E-2</v>
      </c>
    </row>
    <row r="1253" spans="1:6" x14ac:dyDescent="0.25">
      <c r="A1253">
        <v>10</v>
      </c>
      <c r="B1253">
        <v>155</v>
      </c>
      <c r="C1253" t="s">
        <v>2710</v>
      </c>
      <c r="D1253" s="59">
        <v>0.66458154015182536</v>
      </c>
      <c r="E1253" s="59">
        <v>-54.301498373940319</v>
      </c>
      <c r="F1253" s="59">
        <v>4.7307507863181969E-3</v>
      </c>
    </row>
    <row r="1254" spans="1:6" x14ac:dyDescent="0.25">
      <c r="A1254">
        <v>11</v>
      </c>
      <c r="B1254">
        <v>155</v>
      </c>
      <c r="C1254" t="s">
        <v>2710</v>
      </c>
      <c r="D1254" s="59">
        <v>-3.5204196979429782E-12</v>
      </c>
      <c r="E1254" s="59">
        <v>-54.91924059830572</v>
      </c>
      <c r="F1254" s="59">
        <v>2.1333490790324764E-3</v>
      </c>
    </row>
    <row r="1255" spans="1:6" x14ac:dyDescent="0.25">
      <c r="A1255">
        <v>12</v>
      </c>
      <c r="B1255">
        <v>155</v>
      </c>
      <c r="C1255" t="s">
        <v>2710</v>
      </c>
      <c r="D1255" s="59">
        <v>-0.66458154016464865</v>
      </c>
      <c r="E1255" s="59">
        <v>-54.301498373957067</v>
      </c>
      <c r="F1255" s="59">
        <v>-4.73075078631254E-3</v>
      </c>
    </row>
    <row r="1256" spans="1:6" x14ac:dyDescent="0.25">
      <c r="A1256">
        <v>13</v>
      </c>
      <c r="B1256">
        <v>155</v>
      </c>
      <c r="C1256" t="s">
        <v>2710</v>
      </c>
      <c r="D1256" s="59">
        <v>5.8463668409719434</v>
      </c>
      <c r="E1256" s="59">
        <v>-33.49039255138873</v>
      </c>
      <c r="F1256" s="59">
        <v>-1.450775208006169E-2</v>
      </c>
    </row>
    <row r="1257" spans="1:6" x14ac:dyDescent="0.25">
      <c r="A1257">
        <v>14</v>
      </c>
      <c r="B1257">
        <v>155</v>
      </c>
      <c r="C1257" t="s">
        <v>2710</v>
      </c>
      <c r="D1257" s="59">
        <v>12.778957315738808</v>
      </c>
      <c r="E1257" s="59">
        <v>-12.068698288770715</v>
      </c>
      <c r="F1257" s="59">
        <v>-1.0338962198751276E-2</v>
      </c>
    </row>
    <row r="1258" spans="1:6" x14ac:dyDescent="0.25">
      <c r="A1258">
        <v>15</v>
      </c>
      <c r="B1258">
        <v>155</v>
      </c>
      <c r="C1258" t="s">
        <v>2710</v>
      </c>
      <c r="D1258" s="59">
        <v>14.181007737077634</v>
      </c>
      <c r="E1258" s="59">
        <v>-7.5835752930070273</v>
      </c>
      <c r="F1258" s="59">
        <v>-8.3259124512220922E-3</v>
      </c>
    </row>
    <row r="1259" spans="1:6" x14ac:dyDescent="0.25">
      <c r="A1259">
        <v>16</v>
      </c>
      <c r="B1259">
        <v>155</v>
      </c>
      <c r="C1259" t="s">
        <v>2710</v>
      </c>
      <c r="D1259" s="59">
        <v>15.269795478045763</v>
      </c>
      <c r="E1259" s="59">
        <v>-4.1295715251542795</v>
      </c>
      <c r="F1259" s="59">
        <v>-6.245122167046588E-3</v>
      </c>
    </row>
    <row r="1260" spans="1:6" x14ac:dyDescent="0.25">
      <c r="A1260">
        <v>17</v>
      </c>
      <c r="B1260">
        <v>155</v>
      </c>
      <c r="C1260" t="s">
        <v>2710</v>
      </c>
      <c r="D1260" s="59">
        <v>15.818516551116113</v>
      </c>
      <c r="E1260" s="59">
        <v>-1.5248148614695061</v>
      </c>
      <c r="F1260" s="59">
        <v>-2.5298191786564364E-3</v>
      </c>
    </row>
    <row r="1261" spans="1:6" x14ac:dyDescent="0.25">
      <c r="A1261">
        <v>18</v>
      </c>
      <c r="B1261">
        <v>155</v>
      </c>
      <c r="C1261" t="s">
        <v>2710</v>
      </c>
      <c r="D1261" s="59">
        <v>16.78932732195376</v>
      </c>
      <c r="E1261" s="59">
        <v>-1.382327174526832</v>
      </c>
      <c r="F1261" s="59">
        <v>-7.6522626771244058E-4</v>
      </c>
    </row>
    <row r="1262" spans="1:6" x14ac:dyDescent="0.25">
      <c r="A1262">
        <v>19</v>
      </c>
      <c r="B1262">
        <v>155</v>
      </c>
      <c r="C1262" t="s">
        <v>2710</v>
      </c>
      <c r="D1262" s="59">
        <v>16.659721798150798</v>
      </c>
      <c r="E1262" s="59">
        <v>-1.2310978369489107</v>
      </c>
      <c r="F1262" s="59">
        <v>1.539757691753824E-3</v>
      </c>
    </row>
    <row r="1263" spans="1:6" x14ac:dyDescent="0.25">
      <c r="A1263">
        <v>20</v>
      </c>
      <c r="B1263">
        <v>155</v>
      </c>
      <c r="C1263" t="s">
        <v>2710</v>
      </c>
      <c r="D1263" s="59">
        <v>15.210959356520702</v>
      </c>
      <c r="E1263" s="59">
        <v>-1.0479702066357777</v>
      </c>
      <c r="F1263" s="59">
        <v>4.0764032932952537E-3</v>
      </c>
    </row>
    <row r="1264" spans="1:6" x14ac:dyDescent="0.25">
      <c r="A1264">
        <v>21</v>
      </c>
      <c r="B1264">
        <v>155</v>
      </c>
      <c r="C1264" t="s">
        <v>2710</v>
      </c>
      <c r="D1264" s="59">
        <v>0</v>
      </c>
      <c r="E1264" s="59">
        <v>0</v>
      </c>
      <c r="F1264" s="59">
        <v>0</v>
      </c>
    </row>
    <row r="1265" spans="1:6" x14ac:dyDescent="0.25">
      <c r="A1265">
        <v>22</v>
      </c>
      <c r="B1265">
        <v>155</v>
      </c>
      <c r="C1265" t="s">
        <v>2710</v>
      </c>
      <c r="D1265" s="59">
        <v>-3.0804621366483684</v>
      </c>
      <c r="E1265" s="59">
        <v>-0.36709526061273684</v>
      </c>
      <c r="F1265" s="59">
        <v>-5.4453691474128235E-3</v>
      </c>
    </row>
    <row r="1266" spans="1:6" x14ac:dyDescent="0.25">
      <c r="A1266">
        <v>23</v>
      </c>
      <c r="B1266">
        <v>155</v>
      </c>
      <c r="C1266" t="s">
        <v>2710</v>
      </c>
      <c r="D1266" s="59">
        <v>3.0804621366491021</v>
      </c>
      <c r="E1266" s="59">
        <v>-0.36709526061275305</v>
      </c>
      <c r="F1266" s="59">
        <v>5.4453691474140578E-3</v>
      </c>
    </row>
    <row r="1267" spans="1:6" x14ac:dyDescent="0.25">
      <c r="A1267">
        <v>1</v>
      </c>
      <c r="B1267">
        <v>156</v>
      </c>
      <c r="C1267" t="s">
        <v>2710</v>
      </c>
      <c r="D1267" s="59">
        <v>0</v>
      </c>
      <c r="E1267" s="59">
        <v>0</v>
      </c>
      <c r="F1267" s="59">
        <v>0</v>
      </c>
    </row>
    <row r="1268" spans="1:6" x14ac:dyDescent="0.25">
      <c r="A1268">
        <v>2</v>
      </c>
      <c r="B1268">
        <v>156</v>
      </c>
      <c r="C1268" t="s">
        <v>2710</v>
      </c>
      <c r="D1268" s="59">
        <v>-6.6502319292496246</v>
      </c>
      <c r="E1268" s="59">
        <v>-1.0376950623082399</v>
      </c>
      <c r="F1268" s="59">
        <v>1.7271256653699713E-3</v>
      </c>
    </row>
    <row r="1269" spans="1:6" x14ac:dyDescent="0.25">
      <c r="A1269">
        <v>3</v>
      </c>
      <c r="B1269">
        <v>156</v>
      </c>
      <c r="C1269" t="s">
        <v>2710</v>
      </c>
      <c r="D1269" s="59">
        <v>-5.1818067874997817</v>
      </c>
      <c r="E1269" s="59">
        <v>-1.2195549212829357</v>
      </c>
      <c r="F1269" s="59">
        <v>4.2912784049909704E-3</v>
      </c>
    </row>
    <row r="1270" spans="1:6" x14ac:dyDescent="0.25">
      <c r="A1270">
        <v>4</v>
      </c>
      <c r="B1270">
        <v>156</v>
      </c>
      <c r="C1270" t="s">
        <v>2710</v>
      </c>
      <c r="D1270" s="59">
        <v>-2.411529407982953</v>
      </c>
      <c r="E1270" s="59">
        <v>-1.3724648141142983</v>
      </c>
      <c r="F1270" s="59">
        <v>6.5399758422662775E-3</v>
      </c>
    </row>
    <row r="1271" spans="1:6" x14ac:dyDescent="0.25">
      <c r="A1271">
        <v>5</v>
      </c>
      <c r="B1271">
        <v>156</v>
      </c>
      <c r="C1271" t="s">
        <v>2710</v>
      </c>
      <c r="D1271" s="59">
        <v>1.4322926665102174</v>
      </c>
      <c r="E1271" s="59">
        <v>-1.5179700307913111</v>
      </c>
      <c r="F1271" s="59">
        <v>8.2614783023461976E-3</v>
      </c>
    </row>
    <row r="1272" spans="1:6" x14ac:dyDescent="0.25">
      <c r="A1272">
        <v>6</v>
      </c>
      <c r="B1272">
        <v>156</v>
      </c>
      <c r="C1272" t="s">
        <v>2710</v>
      </c>
      <c r="D1272" s="59">
        <v>5.204212991046707</v>
      </c>
      <c r="E1272" s="59">
        <v>-13.191903738231652</v>
      </c>
      <c r="F1272" s="59">
        <v>1.0977669404374151E-2</v>
      </c>
    </row>
    <row r="1273" spans="1:6" x14ac:dyDescent="0.25">
      <c r="A1273">
        <v>7</v>
      </c>
      <c r="B1273">
        <v>156</v>
      </c>
      <c r="C1273" t="s">
        <v>2710</v>
      </c>
      <c r="D1273" s="59">
        <v>7.0430096783049656</v>
      </c>
      <c r="E1273" s="59">
        <v>-18.754841325770851</v>
      </c>
      <c r="F1273" s="59">
        <v>1.2522848219364512E-2</v>
      </c>
    </row>
    <row r="1274" spans="1:6" x14ac:dyDescent="0.25">
      <c r="A1274">
        <v>8</v>
      </c>
      <c r="B1274">
        <v>156</v>
      </c>
      <c r="C1274" t="s">
        <v>2710</v>
      </c>
      <c r="D1274" s="59">
        <v>9.1023958763278809</v>
      </c>
      <c r="E1274" s="59">
        <v>-25.07428132334126</v>
      </c>
      <c r="F1274" s="59">
        <v>1.3939863221153382E-2</v>
      </c>
    </row>
    <row r="1275" spans="1:6" x14ac:dyDescent="0.25">
      <c r="A1275">
        <v>9</v>
      </c>
      <c r="B1275">
        <v>156</v>
      </c>
      <c r="C1275" t="s">
        <v>2710</v>
      </c>
      <c r="D1275" s="59">
        <v>16.833685943227792</v>
      </c>
      <c r="E1275" s="59">
        <v>-48.673734780911495</v>
      </c>
      <c r="F1275" s="59">
        <v>1.3857857544802302E-2</v>
      </c>
    </row>
    <row r="1276" spans="1:6" x14ac:dyDescent="0.25">
      <c r="A1276">
        <v>10</v>
      </c>
      <c r="B1276">
        <v>156</v>
      </c>
      <c r="C1276" t="s">
        <v>2710</v>
      </c>
      <c r="D1276" s="59">
        <v>21.170040418386776</v>
      </c>
      <c r="E1276" s="59">
        <v>-63.296733188998175</v>
      </c>
      <c r="F1276" s="59">
        <v>-6.3972284008458925E-4</v>
      </c>
    </row>
    <row r="1277" spans="1:6" x14ac:dyDescent="0.25">
      <c r="A1277">
        <v>11</v>
      </c>
      <c r="B1277">
        <v>156</v>
      </c>
      <c r="C1277" t="s">
        <v>2710</v>
      </c>
      <c r="D1277" s="59">
        <v>15.680027361313096</v>
      </c>
      <c r="E1277" s="59">
        <v>-50.341399730664861</v>
      </c>
      <c r="F1277" s="59">
        <v>-5.7434169062383529E-3</v>
      </c>
    </row>
    <row r="1278" spans="1:6" x14ac:dyDescent="0.25">
      <c r="A1278">
        <v>12</v>
      </c>
      <c r="B1278">
        <v>156</v>
      </c>
      <c r="C1278" t="s">
        <v>2710</v>
      </c>
      <c r="D1278" s="59">
        <v>19.938336531083099</v>
      </c>
      <c r="E1278" s="59">
        <v>-35.90341989557264</v>
      </c>
      <c r="F1278" s="59">
        <v>-9.7085179261438195E-3</v>
      </c>
    </row>
    <row r="1279" spans="1:6" x14ac:dyDescent="0.25">
      <c r="A1279">
        <v>13</v>
      </c>
      <c r="B1279">
        <v>156</v>
      </c>
      <c r="C1279" t="s">
        <v>2710</v>
      </c>
      <c r="D1279" s="59">
        <v>27.741294246831046</v>
      </c>
      <c r="E1279" s="59">
        <v>-11.520003594071389</v>
      </c>
      <c r="F1279" s="59">
        <v>-1.2819183202271682E-2</v>
      </c>
    </row>
    <row r="1280" spans="1:6" x14ac:dyDescent="0.25">
      <c r="A1280">
        <v>14</v>
      </c>
      <c r="B1280">
        <v>156</v>
      </c>
      <c r="C1280" t="s">
        <v>2710</v>
      </c>
      <c r="D1280" s="59">
        <v>32.496683314921064</v>
      </c>
      <c r="E1280" s="59">
        <v>3.7486736443478303</v>
      </c>
      <c r="F1280" s="59">
        <v>-4.5317720128514698E-3</v>
      </c>
    </row>
    <row r="1281" spans="1:6" x14ac:dyDescent="0.25">
      <c r="A1281">
        <v>15</v>
      </c>
      <c r="B1281">
        <v>156</v>
      </c>
      <c r="C1281" t="s">
        <v>2710</v>
      </c>
      <c r="D1281" s="59">
        <v>32.903343932584718</v>
      </c>
      <c r="E1281" s="59">
        <v>5.4327033115788623</v>
      </c>
      <c r="F1281" s="59">
        <v>-2.264092821839377E-3</v>
      </c>
    </row>
    <row r="1282" spans="1:6" x14ac:dyDescent="0.25">
      <c r="A1282">
        <v>16</v>
      </c>
      <c r="B1282">
        <v>156</v>
      </c>
      <c r="C1282" t="s">
        <v>2710</v>
      </c>
      <c r="D1282" s="59">
        <v>32.955442257460753</v>
      </c>
      <c r="E1282" s="59">
        <v>5.9922314452620729</v>
      </c>
      <c r="F1282" s="59">
        <v>-1.6283831462426436E-5</v>
      </c>
    </row>
    <row r="1283" spans="1:6" x14ac:dyDescent="0.25">
      <c r="A1283">
        <v>17</v>
      </c>
      <c r="B1283">
        <v>156</v>
      </c>
      <c r="C1283" t="s">
        <v>2710</v>
      </c>
      <c r="D1283" s="59">
        <v>29.879024459633513</v>
      </c>
      <c r="E1283" s="59">
        <v>-1.4868252135169766</v>
      </c>
      <c r="F1283" s="59">
        <v>4.0186228819881391E-3</v>
      </c>
    </row>
    <row r="1284" spans="1:6" x14ac:dyDescent="0.25">
      <c r="A1284">
        <v>18</v>
      </c>
      <c r="B1284">
        <v>156</v>
      </c>
      <c r="C1284" t="s">
        <v>2710</v>
      </c>
      <c r="D1284" s="59">
        <v>27.639067854121347</v>
      </c>
      <c r="E1284" s="59">
        <v>-1.3437635591361703</v>
      </c>
      <c r="F1284" s="59">
        <v>5.4024938690972234E-3</v>
      </c>
    </row>
    <row r="1285" spans="1:6" x14ac:dyDescent="0.25">
      <c r="A1285">
        <v>19</v>
      </c>
      <c r="B1285">
        <v>156</v>
      </c>
      <c r="C1285" t="s">
        <v>2710</v>
      </c>
      <c r="D1285" s="59">
        <v>24.53611663129508</v>
      </c>
      <c r="E1285" s="59">
        <v>-1.1922145614129045</v>
      </c>
      <c r="F1285" s="59">
        <v>7.2101631663466581E-3</v>
      </c>
    </row>
    <row r="1286" spans="1:6" x14ac:dyDescent="0.25">
      <c r="A1286">
        <v>20</v>
      </c>
      <c r="B1286">
        <v>156</v>
      </c>
      <c r="C1286" t="s">
        <v>2710</v>
      </c>
      <c r="D1286" s="59">
        <v>20.414071569336713</v>
      </c>
      <c r="E1286" s="59">
        <v>-1.013357524743</v>
      </c>
      <c r="F1286" s="59">
        <v>9.1068311742237423E-3</v>
      </c>
    </row>
    <row r="1287" spans="1:6" x14ac:dyDescent="0.25">
      <c r="A1287">
        <v>21</v>
      </c>
      <c r="B1287">
        <v>156</v>
      </c>
      <c r="C1287" t="s">
        <v>2710</v>
      </c>
      <c r="D1287" s="59">
        <v>0</v>
      </c>
      <c r="E1287" s="59">
        <v>0</v>
      </c>
      <c r="F1287" s="59">
        <v>0</v>
      </c>
    </row>
    <row r="1288" spans="1:6" x14ac:dyDescent="0.25">
      <c r="A1288">
        <v>22</v>
      </c>
      <c r="B1288">
        <v>156</v>
      </c>
      <c r="C1288" t="s">
        <v>2710</v>
      </c>
      <c r="D1288" s="59">
        <v>-1.979537265910466</v>
      </c>
      <c r="E1288" s="59">
        <v>-0.36455971793627884</v>
      </c>
      <c r="F1288" s="59">
        <v>-3.3802605183774989E-3</v>
      </c>
    </row>
    <row r="1289" spans="1:6" x14ac:dyDescent="0.25">
      <c r="A1289">
        <v>23</v>
      </c>
      <c r="B1289">
        <v>156</v>
      </c>
      <c r="C1289" t="s">
        <v>2710</v>
      </c>
      <c r="D1289" s="59">
        <v>3.4785694801742593</v>
      </c>
      <c r="E1289" s="59">
        <v>-0.35855407332629563</v>
      </c>
      <c r="F1289" s="59">
        <v>6.2723953312973906E-3</v>
      </c>
    </row>
    <row r="1290" spans="1:6" x14ac:dyDescent="0.25">
      <c r="A1290">
        <v>1</v>
      </c>
      <c r="B1290">
        <v>157</v>
      </c>
      <c r="C1290" t="s">
        <v>2710</v>
      </c>
      <c r="D1290" s="59">
        <v>0</v>
      </c>
      <c r="E1290" s="59">
        <v>0</v>
      </c>
      <c r="F1290" s="59">
        <v>0</v>
      </c>
    </row>
    <row r="1291" spans="1:6" x14ac:dyDescent="0.25">
      <c r="A1291">
        <v>2</v>
      </c>
      <c r="B1291">
        <v>157</v>
      </c>
      <c r="C1291" t="s">
        <v>2710</v>
      </c>
      <c r="D1291" s="59">
        <v>-20.414071569348412</v>
      </c>
      <c r="E1291" s="59">
        <v>-1.0133575247417994</v>
      </c>
      <c r="F1291" s="59">
        <v>-9.1068311742290506E-3</v>
      </c>
    </row>
    <row r="1292" spans="1:6" x14ac:dyDescent="0.25">
      <c r="A1292">
        <v>3</v>
      </c>
      <c r="B1292">
        <v>157</v>
      </c>
      <c r="C1292" t="s">
        <v>2710</v>
      </c>
      <c r="D1292" s="59">
        <v>-24.536116631309248</v>
      </c>
      <c r="E1292" s="59">
        <v>-1.1922145614115096</v>
      </c>
      <c r="F1292" s="59">
        <v>-7.2101631663507217E-3</v>
      </c>
    </row>
    <row r="1293" spans="1:6" x14ac:dyDescent="0.25">
      <c r="A1293">
        <v>4</v>
      </c>
      <c r="B1293">
        <v>157</v>
      </c>
      <c r="C1293" t="s">
        <v>2710</v>
      </c>
      <c r="D1293" s="59">
        <v>-27.639067854137561</v>
      </c>
      <c r="E1293" s="59">
        <v>-1.3437635591344903</v>
      </c>
      <c r="F1293" s="59">
        <v>-5.402493869102889E-3</v>
      </c>
    </row>
    <row r="1294" spans="1:6" x14ac:dyDescent="0.25">
      <c r="A1294">
        <v>5</v>
      </c>
      <c r="B1294">
        <v>157</v>
      </c>
      <c r="C1294" t="s">
        <v>2710</v>
      </c>
      <c r="D1294" s="59">
        <v>-29.879024459654136</v>
      </c>
      <c r="E1294" s="59">
        <v>-1.4868252135147935</v>
      </c>
      <c r="F1294" s="59">
        <v>-4.0186228819984546E-3</v>
      </c>
    </row>
    <row r="1295" spans="1:6" x14ac:dyDescent="0.25">
      <c r="A1295">
        <v>6</v>
      </c>
      <c r="B1295">
        <v>157</v>
      </c>
      <c r="C1295" t="s">
        <v>2710</v>
      </c>
      <c r="D1295" s="59">
        <v>-32.955442257483959</v>
      </c>
      <c r="E1295" s="59">
        <v>5.9922314452676648</v>
      </c>
      <c r="F1295" s="59">
        <v>1.628383145856028E-5</v>
      </c>
    </row>
    <row r="1296" spans="1:6" x14ac:dyDescent="0.25">
      <c r="A1296">
        <v>7</v>
      </c>
      <c r="B1296">
        <v>157</v>
      </c>
      <c r="C1296" t="s">
        <v>2710</v>
      </c>
      <c r="D1296" s="59">
        <v>-32.903343932609012</v>
      </c>
      <c r="E1296" s="59">
        <v>5.4327033115864776</v>
      </c>
      <c r="F1296" s="59">
        <v>2.2640928218356118E-3</v>
      </c>
    </row>
    <row r="1297" spans="1:6" x14ac:dyDescent="0.25">
      <c r="A1297">
        <v>8</v>
      </c>
      <c r="B1297">
        <v>157</v>
      </c>
      <c r="C1297" t="s">
        <v>2710</v>
      </c>
      <c r="D1297" s="59">
        <v>-32.496683314946175</v>
      </c>
      <c r="E1297" s="59">
        <v>3.7486736443566651</v>
      </c>
      <c r="F1297" s="59">
        <v>4.5317720128492094E-3</v>
      </c>
    </row>
    <row r="1298" spans="1:6" x14ac:dyDescent="0.25">
      <c r="A1298">
        <v>9</v>
      </c>
      <c r="B1298">
        <v>157</v>
      </c>
      <c r="C1298" t="s">
        <v>2710</v>
      </c>
      <c r="D1298" s="59">
        <v>-27.741294246857194</v>
      </c>
      <c r="E1298" s="59">
        <v>-11.520003594070262</v>
      </c>
      <c r="F1298" s="59">
        <v>1.2819183202281564E-2</v>
      </c>
    </row>
    <row r="1299" spans="1:6" x14ac:dyDescent="0.25">
      <c r="A1299">
        <v>10</v>
      </c>
      <c r="B1299">
        <v>157</v>
      </c>
      <c r="C1299" t="s">
        <v>2710</v>
      </c>
      <c r="D1299" s="59">
        <v>-19.938336531099463</v>
      </c>
      <c r="E1299" s="59">
        <v>-35.903419895596954</v>
      </c>
      <c r="F1299" s="59">
        <v>9.7085179261559296E-3</v>
      </c>
    </row>
    <row r="1300" spans="1:6" x14ac:dyDescent="0.25">
      <c r="A1300">
        <v>11</v>
      </c>
      <c r="B1300">
        <v>157</v>
      </c>
      <c r="C1300" t="s">
        <v>2710</v>
      </c>
      <c r="D1300" s="59">
        <v>-15.680027361323125</v>
      </c>
      <c r="E1300" s="59">
        <v>-50.341399730707693</v>
      </c>
      <c r="F1300" s="59">
        <v>9.6261488552834614E-3</v>
      </c>
    </row>
    <row r="1301" spans="1:6" x14ac:dyDescent="0.25">
      <c r="A1301">
        <v>12</v>
      </c>
      <c r="B1301">
        <v>157</v>
      </c>
      <c r="C1301" t="s">
        <v>2710</v>
      </c>
      <c r="D1301" s="59">
        <v>-21.170040418402202</v>
      </c>
      <c r="E1301" s="59">
        <v>-63.296733189056397</v>
      </c>
      <c r="F1301" s="59">
        <v>6.3972284008420761E-4</v>
      </c>
    </row>
    <row r="1302" spans="1:6" x14ac:dyDescent="0.25">
      <c r="A1302">
        <v>13</v>
      </c>
      <c r="B1302">
        <v>157</v>
      </c>
      <c r="C1302" t="s">
        <v>2710</v>
      </c>
      <c r="D1302" s="59">
        <v>-16.833685943236453</v>
      </c>
      <c r="E1302" s="59">
        <v>-48.673734780949296</v>
      </c>
      <c r="F1302" s="59">
        <v>-1.3857857544819935E-2</v>
      </c>
    </row>
    <row r="1303" spans="1:6" x14ac:dyDescent="0.25">
      <c r="A1303">
        <v>14</v>
      </c>
      <c r="B1303">
        <v>157</v>
      </c>
      <c r="C1303" t="s">
        <v>2710</v>
      </c>
      <c r="D1303" s="59">
        <v>-9.1023958763239605</v>
      </c>
      <c r="E1303" s="59">
        <v>-25.074281323354572</v>
      </c>
      <c r="F1303" s="59">
        <v>-1.3939863221164889E-2</v>
      </c>
    </row>
    <row r="1304" spans="1:6" x14ac:dyDescent="0.25">
      <c r="A1304">
        <v>15</v>
      </c>
      <c r="B1304">
        <v>157</v>
      </c>
      <c r="C1304" t="s">
        <v>2710</v>
      </c>
      <c r="D1304" s="59">
        <v>-7.0430096782990557</v>
      </c>
      <c r="E1304" s="59">
        <v>-18.754841325779569</v>
      </c>
      <c r="F1304" s="59">
        <v>-1.2522848219373406E-2</v>
      </c>
    </row>
    <row r="1305" spans="1:6" x14ac:dyDescent="0.25">
      <c r="A1305">
        <v>16</v>
      </c>
      <c r="B1305">
        <v>157</v>
      </c>
      <c r="C1305" t="s">
        <v>2710</v>
      </c>
      <c r="D1305" s="59">
        <v>-5.2042129910390793</v>
      </c>
      <c r="E1305" s="59">
        <v>-13.191903738236633</v>
      </c>
      <c r="F1305" s="59">
        <v>-1.0977669404380656E-2</v>
      </c>
    </row>
    <row r="1306" spans="1:6" x14ac:dyDescent="0.25">
      <c r="A1306">
        <v>17</v>
      </c>
      <c r="B1306">
        <v>157</v>
      </c>
      <c r="C1306" t="s">
        <v>2710</v>
      </c>
      <c r="D1306" s="59">
        <v>-1.4322926664999074</v>
      </c>
      <c r="E1306" s="59">
        <v>-1.5179700307935702</v>
      </c>
      <c r="F1306" s="59">
        <v>-8.2614783023565955E-3</v>
      </c>
    </row>
    <row r="1307" spans="1:6" x14ac:dyDescent="0.25">
      <c r="A1307">
        <v>18</v>
      </c>
      <c r="B1307">
        <v>157</v>
      </c>
      <c r="C1307" t="s">
        <v>2710</v>
      </c>
      <c r="D1307" s="59">
        <v>2.4115294079973228</v>
      </c>
      <c r="E1307" s="59">
        <v>-1.3724648141160938</v>
      </c>
      <c r="F1307" s="59">
        <v>-6.5399758422696403E-3</v>
      </c>
    </row>
    <row r="1308" spans="1:6" x14ac:dyDescent="0.25">
      <c r="A1308">
        <v>19</v>
      </c>
      <c r="B1308">
        <v>157</v>
      </c>
      <c r="C1308" t="s">
        <v>2710</v>
      </c>
      <c r="D1308" s="59">
        <v>5.1818067875143523</v>
      </c>
      <c r="E1308" s="59">
        <v>-1.2195549212844679</v>
      </c>
      <c r="F1308" s="59">
        <v>-4.2912784049896468E-3</v>
      </c>
    </row>
    <row r="1309" spans="1:6" x14ac:dyDescent="0.25">
      <c r="A1309">
        <v>20</v>
      </c>
      <c r="B1309">
        <v>157</v>
      </c>
      <c r="C1309" t="s">
        <v>2710</v>
      </c>
      <c r="D1309" s="59">
        <v>6.6502319292630814</v>
      </c>
      <c r="E1309" s="59">
        <v>-1.0376950623095609</v>
      </c>
      <c r="F1309" s="59">
        <v>-1.7271256653665474E-3</v>
      </c>
    </row>
    <row r="1310" spans="1:6" x14ac:dyDescent="0.25">
      <c r="A1310">
        <v>21</v>
      </c>
      <c r="B1310">
        <v>157</v>
      </c>
      <c r="C1310" t="s">
        <v>2710</v>
      </c>
      <c r="D1310" s="59">
        <v>0</v>
      </c>
      <c r="E1310" s="59">
        <v>0</v>
      </c>
      <c r="F1310" s="59">
        <v>0</v>
      </c>
    </row>
    <row r="1311" spans="1:6" x14ac:dyDescent="0.25">
      <c r="A1311">
        <v>22</v>
      </c>
      <c r="B1311">
        <v>157</v>
      </c>
      <c r="C1311" t="s">
        <v>2710</v>
      </c>
      <c r="D1311" s="59">
        <v>-3.4785694801761582</v>
      </c>
      <c r="E1311" s="59">
        <v>-0.3585540733262893</v>
      </c>
      <c r="F1311" s="59">
        <v>-6.2723953313008644E-3</v>
      </c>
    </row>
    <row r="1312" spans="1:6" x14ac:dyDescent="0.25">
      <c r="A1312">
        <v>23</v>
      </c>
      <c r="B1312">
        <v>157</v>
      </c>
      <c r="C1312" t="s">
        <v>2710</v>
      </c>
      <c r="D1312" s="59">
        <v>1.9795372659132913</v>
      </c>
      <c r="E1312" s="59">
        <v>-0.36455971793630093</v>
      </c>
      <c r="F1312" s="59">
        <v>3.3802605183824515E-3</v>
      </c>
    </row>
    <row r="1313" spans="1:6" x14ac:dyDescent="0.25">
      <c r="A1313">
        <v>1</v>
      </c>
      <c r="B1313">
        <v>158</v>
      </c>
      <c r="C1313" t="s">
        <v>2710</v>
      </c>
      <c r="D1313" s="59">
        <v>0</v>
      </c>
      <c r="E1313" s="59">
        <v>0</v>
      </c>
      <c r="F1313" s="59">
        <v>0</v>
      </c>
    </row>
    <row r="1314" spans="1:6" x14ac:dyDescent="0.25">
      <c r="A1314">
        <v>2</v>
      </c>
      <c r="B1314">
        <v>158</v>
      </c>
      <c r="C1314" t="s">
        <v>2710</v>
      </c>
      <c r="D1314" s="59">
        <v>-1.0043138246518264</v>
      </c>
      <c r="E1314" s="59">
        <v>-0.88551902603253629</v>
      </c>
      <c r="F1314" s="59">
        <v>-2.0551649761724753E-4</v>
      </c>
    </row>
    <row r="1315" spans="1:6" x14ac:dyDescent="0.25">
      <c r="A1315">
        <v>3</v>
      </c>
      <c r="B1315">
        <v>158</v>
      </c>
      <c r="C1315" t="s">
        <v>2710</v>
      </c>
      <c r="D1315" s="59">
        <v>-1.0618592961912983</v>
      </c>
      <c r="E1315" s="59">
        <v>-1.0486030497459295</v>
      </c>
      <c r="F1315" s="59">
        <v>-1.1648486810098479E-5</v>
      </c>
    </row>
    <row r="1316" spans="1:6" x14ac:dyDescent="0.25">
      <c r="A1316">
        <v>4</v>
      </c>
      <c r="B1316">
        <v>158</v>
      </c>
      <c r="C1316" t="s">
        <v>2710</v>
      </c>
      <c r="D1316" s="59">
        <v>-1.0191588070972422</v>
      </c>
      <c r="E1316" s="59">
        <v>-1.209139206037892</v>
      </c>
      <c r="F1316" s="59">
        <v>1.6304055018522934E-4</v>
      </c>
    </row>
    <row r="1317" spans="1:6" x14ac:dyDescent="0.25">
      <c r="A1317">
        <v>5</v>
      </c>
      <c r="B1317">
        <v>158</v>
      </c>
      <c r="C1317" t="s">
        <v>2710</v>
      </c>
      <c r="D1317" s="59">
        <v>-0.89306048696332829</v>
      </c>
      <c r="E1317" s="59">
        <v>-1.3683377997741053</v>
      </c>
      <c r="F1317" s="59">
        <v>2.9677468530894032E-4</v>
      </c>
    </row>
    <row r="1318" spans="1:6" x14ac:dyDescent="0.25">
      <c r="A1318">
        <v>6</v>
      </c>
      <c r="B1318">
        <v>158</v>
      </c>
      <c r="C1318" t="s">
        <v>2710</v>
      </c>
      <c r="D1318" s="59">
        <v>-1.2892089664598785</v>
      </c>
      <c r="E1318" s="59">
        <v>-1.7689793908456459</v>
      </c>
      <c r="F1318" s="59">
        <v>7.9331521034800795E-4</v>
      </c>
    </row>
    <row r="1319" spans="1:6" x14ac:dyDescent="0.25">
      <c r="A1319">
        <v>7</v>
      </c>
      <c r="B1319">
        <v>158</v>
      </c>
      <c r="C1319" t="s">
        <v>2710</v>
      </c>
      <c r="D1319" s="59">
        <v>-1.2816893805611937</v>
      </c>
      <c r="E1319" s="59">
        <v>-2.2634805544014975</v>
      </c>
      <c r="F1319" s="59">
        <v>1.0956385976232416E-3</v>
      </c>
    </row>
    <row r="1320" spans="1:6" x14ac:dyDescent="0.25">
      <c r="A1320">
        <v>8</v>
      </c>
      <c r="B1320">
        <v>158</v>
      </c>
      <c r="C1320" t="s">
        <v>2710</v>
      </c>
      <c r="D1320" s="59">
        <v>-1.2227595256808284</v>
      </c>
      <c r="E1320" s="59">
        <v>-2.9099130708280816</v>
      </c>
      <c r="F1320" s="59">
        <v>1.4065412176174031E-3</v>
      </c>
    </row>
    <row r="1321" spans="1:6" x14ac:dyDescent="0.25">
      <c r="A1321">
        <v>9</v>
      </c>
      <c r="B1321">
        <v>158</v>
      </c>
      <c r="C1321" t="s">
        <v>2710</v>
      </c>
      <c r="D1321" s="59">
        <v>-0.52311688267287892</v>
      </c>
      <c r="E1321" s="59">
        <v>-6.4295821011231187</v>
      </c>
      <c r="F1321" s="59">
        <v>2.709401021874629E-3</v>
      </c>
    </row>
    <row r="1322" spans="1:6" x14ac:dyDescent="0.25">
      <c r="A1322">
        <v>10</v>
      </c>
      <c r="B1322">
        <v>158</v>
      </c>
      <c r="C1322" t="s">
        <v>2710</v>
      </c>
      <c r="D1322" s="59">
        <v>0.5263204477697685</v>
      </c>
      <c r="E1322" s="59">
        <v>-11.379012603541163</v>
      </c>
      <c r="F1322" s="59">
        <v>1.3414602139990163E-3</v>
      </c>
    </row>
    <row r="1323" spans="1:6" x14ac:dyDescent="0.25">
      <c r="A1323">
        <v>11</v>
      </c>
      <c r="B1323">
        <v>158</v>
      </c>
      <c r="C1323" t="s">
        <v>2710</v>
      </c>
      <c r="D1323" s="59">
        <v>-2.5746996331829643E-12</v>
      </c>
      <c r="E1323" s="59">
        <v>-12.012569238272629</v>
      </c>
      <c r="F1323" s="59">
        <v>3.9539499104572143E-4</v>
      </c>
    </row>
    <row r="1324" spans="1:6" x14ac:dyDescent="0.25">
      <c r="A1324">
        <v>12</v>
      </c>
      <c r="B1324">
        <v>158</v>
      </c>
      <c r="C1324" t="s">
        <v>2710</v>
      </c>
      <c r="D1324" s="59">
        <v>-0.52632044777565334</v>
      </c>
      <c r="E1324" s="59">
        <v>-11.379012603543682</v>
      </c>
      <c r="F1324" s="59">
        <v>-1.3414602139983018E-3</v>
      </c>
    </row>
    <row r="1325" spans="1:6" x14ac:dyDescent="0.25">
      <c r="A1325">
        <v>13</v>
      </c>
      <c r="B1325">
        <v>158</v>
      </c>
      <c r="C1325" t="s">
        <v>2710</v>
      </c>
      <c r="D1325" s="59">
        <v>0.52311688266670497</v>
      </c>
      <c r="E1325" s="59">
        <v>-6.4295821011247485</v>
      </c>
      <c r="F1325" s="59">
        <v>-2.7094010218763828E-3</v>
      </c>
    </row>
    <row r="1326" spans="1:6" x14ac:dyDescent="0.25">
      <c r="A1326">
        <v>14</v>
      </c>
      <c r="B1326">
        <v>158</v>
      </c>
      <c r="C1326" t="s">
        <v>2710</v>
      </c>
      <c r="D1326" s="59">
        <v>1.222759525678943</v>
      </c>
      <c r="E1326" s="59">
        <v>-2.9099130708284955</v>
      </c>
      <c r="F1326" s="59">
        <v>-1.4065412176176911E-3</v>
      </c>
    </row>
    <row r="1327" spans="1:6" x14ac:dyDescent="0.25">
      <c r="A1327">
        <v>15</v>
      </c>
      <c r="B1327">
        <v>158</v>
      </c>
      <c r="C1327" t="s">
        <v>2710</v>
      </c>
      <c r="D1327" s="59">
        <v>1.2816893805595944</v>
      </c>
      <c r="E1327" s="59">
        <v>-2.263480554402113</v>
      </c>
      <c r="F1327" s="59">
        <v>-1.095638597623108E-3</v>
      </c>
    </row>
    <row r="1328" spans="1:6" x14ac:dyDescent="0.25">
      <c r="A1328">
        <v>16</v>
      </c>
      <c r="B1328">
        <v>158</v>
      </c>
      <c r="C1328" t="s">
        <v>2710</v>
      </c>
      <c r="D1328" s="59">
        <v>1.2892089664586746</v>
      </c>
      <c r="E1328" s="59">
        <v>-1.7689793908462392</v>
      </c>
      <c r="F1328" s="59">
        <v>-7.9331521034756505E-4</v>
      </c>
    </row>
    <row r="1329" spans="1:6" x14ac:dyDescent="0.25">
      <c r="A1329">
        <v>17</v>
      </c>
      <c r="B1329">
        <v>158</v>
      </c>
      <c r="C1329" t="s">
        <v>2710</v>
      </c>
      <c r="D1329" s="59">
        <v>0.89306048696318352</v>
      </c>
      <c r="E1329" s="59">
        <v>-1.3683377997761934</v>
      </c>
      <c r="F1329" s="59">
        <v>-2.9677468531483881E-4</v>
      </c>
    </row>
    <row r="1330" spans="1:6" x14ac:dyDescent="0.25">
      <c r="A1330">
        <v>18</v>
      </c>
      <c r="B1330">
        <v>158</v>
      </c>
      <c r="C1330" t="s">
        <v>2710</v>
      </c>
      <c r="D1330" s="59">
        <v>1.0191588070992841</v>
      </c>
      <c r="E1330" s="59">
        <v>-1.2091392060395125</v>
      </c>
      <c r="F1330" s="59">
        <v>-1.6304055018635268E-4</v>
      </c>
    </row>
    <row r="1331" spans="1:6" x14ac:dyDescent="0.25">
      <c r="A1331">
        <v>19</v>
      </c>
      <c r="B1331">
        <v>158</v>
      </c>
      <c r="C1331" t="s">
        <v>2710</v>
      </c>
      <c r="D1331" s="59">
        <v>1.061859296192984</v>
      </c>
      <c r="E1331" s="59">
        <v>-1.0486030497472842</v>
      </c>
      <c r="F1331" s="59">
        <v>1.1648486811244589E-5</v>
      </c>
    </row>
    <row r="1332" spans="1:6" x14ac:dyDescent="0.25">
      <c r="A1332">
        <v>20</v>
      </c>
      <c r="B1332">
        <v>158</v>
      </c>
      <c r="C1332" t="s">
        <v>2710</v>
      </c>
      <c r="D1332" s="59">
        <v>1.0043138246531238</v>
      </c>
      <c r="E1332" s="59">
        <v>-0.88551902603370181</v>
      </c>
      <c r="F1332" s="59">
        <v>2.0551649761810567E-4</v>
      </c>
    </row>
    <row r="1333" spans="1:6" x14ac:dyDescent="0.25">
      <c r="A1333">
        <v>21</v>
      </c>
      <c r="B1333">
        <v>158</v>
      </c>
      <c r="C1333" t="s">
        <v>2710</v>
      </c>
      <c r="D1333" s="59">
        <v>0</v>
      </c>
      <c r="E1333" s="59">
        <v>0</v>
      </c>
      <c r="F1333" s="59">
        <v>0</v>
      </c>
    </row>
    <row r="1334" spans="1:6" x14ac:dyDescent="0.25">
      <c r="A1334">
        <v>22</v>
      </c>
      <c r="B1334">
        <v>158</v>
      </c>
      <c r="C1334" t="s">
        <v>2710</v>
      </c>
      <c r="D1334" s="59">
        <v>-0.21486270350971307</v>
      </c>
      <c r="E1334" s="59">
        <v>-0.32700804741364975</v>
      </c>
      <c r="F1334" s="59">
        <v>-3.7765780010014916E-4</v>
      </c>
    </row>
    <row r="1335" spans="1:6" x14ac:dyDescent="0.25">
      <c r="A1335">
        <v>23</v>
      </c>
      <c r="B1335">
        <v>158</v>
      </c>
      <c r="C1335" t="s">
        <v>2710</v>
      </c>
      <c r="D1335" s="59">
        <v>0.21486270350994088</v>
      </c>
      <c r="E1335" s="59">
        <v>-0.32700804741365175</v>
      </c>
      <c r="F1335" s="59">
        <v>3.7765780010053801E-4</v>
      </c>
    </row>
    <row r="1336" spans="1:6" x14ac:dyDescent="0.25">
      <c r="A1336">
        <v>1</v>
      </c>
      <c r="B1336">
        <v>159</v>
      </c>
      <c r="C1336" t="s">
        <v>2710</v>
      </c>
      <c r="D1336" s="59">
        <v>0</v>
      </c>
      <c r="E1336" s="59">
        <v>0</v>
      </c>
      <c r="F1336" s="59">
        <v>0</v>
      </c>
    </row>
    <row r="1337" spans="1:6" x14ac:dyDescent="0.25">
      <c r="A1337">
        <v>2</v>
      </c>
      <c r="B1337">
        <v>159</v>
      </c>
      <c r="C1337" t="s">
        <v>2710</v>
      </c>
      <c r="D1337" s="59">
        <v>-19.552556583733395</v>
      </c>
      <c r="E1337" s="59">
        <v>-0.9077818387394293</v>
      </c>
      <c r="F1337" s="59">
        <v>-1.2779829241391802E-2</v>
      </c>
    </row>
    <row r="1338" spans="1:6" x14ac:dyDescent="0.25">
      <c r="A1338">
        <v>3</v>
      </c>
      <c r="B1338">
        <v>159</v>
      </c>
      <c r="C1338" t="s">
        <v>2710</v>
      </c>
      <c r="D1338" s="59">
        <v>-25.93067515259651</v>
      </c>
      <c r="E1338" s="59">
        <v>-1.0736127003523248</v>
      </c>
      <c r="F1338" s="59">
        <v>-1.2645560029758191E-2</v>
      </c>
    </row>
    <row r="1339" spans="1:6" x14ac:dyDescent="0.25">
      <c r="A1339">
        <v>4</v>
      </c>
      <c r="B1339">
        <v>159</v>
      </c>
      <c r="C1339" t="s">
        <v>2710</v>
      </c>
      <c r="D1339" s="59">
        <v>-32.171054287363546</v>
      </c>
      <c r="E1339" s="59">
        <v>-1.2305076535945669</v>
      </c>
      <c r="F1339" s="59">
        <v>-1.2348916861356266E-2</v>
      </c>
    </row>
    <row r="1340" spans="1:6" x14ac:dyDescent="0.25">
      <c r="A1340">
        <v>5</v>
      </c>
      <c r="B1340">
        <v>159</v>
      </c>
      <c r="C1340" t="s">
        <v>2710</v>
      </c>
      <c r="D1340" s="59">
        <v>-38.269813791825136</v>
      </c>
      <c r="E1340" s="59">
        <v>-1.3831682662386589</v>
      </c>
      <c r="F1340" s="59">
        <v>-1.2121820082706793E-2</v>
      </c>
    </row>
    <row r="1341" spans="1:6" x14ac:dyDescent="0.25">
      <c r="A1341">
        <v>6</v>
      </c>
      <c r="B1341">
        <v>159</v>
      </c>
      <c r="C1341" t="s">
        <v>2710</v>
      </c>
      <c r="D1341" s="59">
        <v>-45.649560649503016</v>
      </c>
      <c r="E1341" s="59">
        <v>17.866073737497448</v>
      </c>
      <c r="F1341" s="59">
        <v>-9.4605371372057188E-3</v>
      </c>
    </row>
    <row r="1342" spans="1:6" x14ac:dyDescent="0.25">
      <c r="A1342">
        <v>7</v>
      </c>
      <c r="B1342">
        <v>159</v>
      </c>
      <c r="C1342" t="s">
        <v>2710</v>
      </c>
      <c r="D1342" s="59">
        <v>-47.267060447235941</v>
      </c>
      <c r="E1342" s="59">
        <v>21.940929183268338</v>
      </c>
      <c r="F1342" s="59">
        <v>-7.9977222333656069E-3</v>
      </c>
    </row>
    <row r="1343" spans="1:6" x14ac:dyDescent="0.25">
      <c r="A1343">
        <v>8</v>
      </c>
      <c r="B1343">
        <v>159</v>
      </c>
      <c r="C1343" t="s">
        <v>2710</v>
      </c>
      <c r="D1343" s="59">
        <v>-48.632358108507482</v>
      </c>
      <c r="E1343" s="59">
        <v>25.268850170762633</v>
      </c>
      <c r="F1343" s="59">
        <v>-6.3954109976022714E-3</v>
      </c>
    </row>
    <row r="1344" spans="1:6" x14ac:dyDescent="0.25">
      <c r="A1344">
        <v>9</v>
      </c>
      <c r="B1344">
        <v>159</v>
      </c>
      <c r="C1344" t="s">
        <v>2710</v>
      </c>
      <c r="D1344" s="59">
        <v>-49.66323124846955</v>
      </c>
      <c r="E1344" s="59">
        <v>26.467659396216554</v>
      </c>
      <c r="F1344" s="59">
        <v>4.1175058482607486E-3</v>
      </c>
    </row>
    <row r="1345" spans="1:6" x14ac:dyDescent="0.25">
      <c r="A1345">
        <v>10</v>
      </c>
      <c r="B1345">
        <v>159</v>
      </c>
      <c r="C1345" t="s">
        <v>2710</v>
      </c>
      <c r="D1345" s="59">
        <v>-43.902173788405953</v>
      </c>
      <c r="E1345" s="59">
        <v>8.1106628290841769</v>
      </c>
      <c r="F1345" s="59">
        <v>1.2977486404538385E-2</v>
      </c>
    </row>
    <row r="1346" spans="1:6" x14ac:dyDescent="0.25">
      <c r="A1346">
        <v>11</v>
      </c>
      <c r="B1346">
        <v>159</v>
      </c>
      <c r="C1346" t="s">
        <v>2710</v>
      </c>
      <c r="D1346" s="59">
        <v>-33.973392616188576</v>
      </c>
      <c r="E1346" s="59">
        <v>-21.931224451494511</v>
      </c>
      <c r="F1346" s="59">
        <v>1.7461721292465846E-2</v>
      </c>
    </row>
    <row r="1347" spans="1:6" x14ac:dyDescent="0.25">
      <c r="A1347">
        <v>12</v>
      </c>
      <c r="B1347">
        <v>159</v>
      </c>
      <c r="C1347" t="s">
        <v>2710</v>
      </c>
      <c r="D1347" s="59">
        <v>-45.165976268812436</v>
      </c>
      <c r="E1347" s="59">
        <v>-51.241515973376607</v>
      </c>
      <c r="F1347" s="59">
        <v>9.4437019223028041E-3</v>
      </c>
    </row>
    <row r="1348" spans="1:6" x14ac:dyDescent="0.25">
      <c r="A1348">
        <v>13</v>
      </c>
      <c r="B1348">
        <v>159</v>
      </c>
      <c r="C1348" t="s">
        <v>2710</v>
      </c>
      <c r="D1348" s="59">
        <v>-46.915892496694681</v>
      </c>
      <c r="E1348" s="59">
        <v>-54.032091508645657</v>
      </c>
      <c r="F1348" s="59">
        <v>-6.3679669237547316E-3</v>
      </c>
    </row>
    <row r="1349" spans="1:6" x14ac:dyDescent="0.25">
      <c r="A1349">
        <v>14</v>
      </c>
      <c r="B1349">
        <v>159</v>
      </c>
      <c r="C1349" t="s">
        <v>2710</v>
      </c>
      <c r="D1349" s="59">
        <v>-41.498980139215938</v>
      </c>
      <c r="E1349" s="59">
        <v>-37.180885592585341</v>
      </c>
      <c r="F1349" s="59">
        <v>-1.3988786620400599E-2</v>
      </c>
    </row>
    <row r="1350" spans="1:6" x14ac:dyDescent="0.25">
      <c r="A1350">
        <v>15</v>
      </c>
      <c r="B1350">
        <v>159</v>
      </c>
      <c r="C1350" t="s">
        <v>2710</v>
      </c>
      <c r="D1350" s="59">
        <v>-39.283372376372441</v>
      </c>
      <c r="E1350" s="59">
        <v>-30.465417531004874</v>
      </c>
      <c r="F1350" s="59">
        <v>-1.4229581127952324E-2</v>
      </c>
    </row>
    <row r="1351" spans="1:6" x14ac:dyDescent="0.25">
      <c r="A1351">
        <v>16</v>
      </c>
      <c r="B1351">
        <v>159</v>
      </c>
      <c r="C1351" t="s">
        <v>2710</v>
      </c>
      <c r="D1351" s="59">
        <v>-37.029692388940468</v>
      </c>
      <c r="E1351" s="59">
        <v>-23.699552493415005</v>
      </c>
      <c r="F1351" s="59">
        <v>-1.4289131604113246E-2</v>
      </c>
    </row>
    <row r="1352" spans="1:6" x14ac:dyDescent="0.25">
      <c r="A1352">
        <v>17</v>
      </c>
      <c r="B1352">
        <v>159</v>
      </c>
      <c r="C1352" t="s">
        <v>2710</v>
      </c>
      <c r="D1352" s="59">
        <v>-29.571373314824505</v>
      </c>
      <c r="E1352" s="59">
        <v>-1.45064870367334</v>
      </c>
      <c r="F1352" s="59">
        <v>-1.4485065816711419E-2</v>
      </c>
    </row>
    <row r="1353" spans="1:6" x14ac:dyDescent="0.25">
      <c r="A1353">
        <v>18</v>
      </c>
      <c r="B1353">
        <v>159</v>
      </c>
      <c r="C1353" t="s">
        <v>2710</v>
      </c>
      <c r="D1353" s="59">
        <v>-22.488612345930502</v>
      </c>
      <c r="E1353" s="59">
        <v>-1.2926937060526129</v>
      </c>
      <c r="F1353" s="59">
        <v>-1.3526434179940618E-2</v>
      </c>
    </row>
    <row r="1354" spans="1:6" x14ac:dyDescent="0.25">
      <c r="A1354">
        <v>19</v>
      </c>
      <c r="B1354">
        <v>159</v>
      </c>
      <c r="C1354" t="s">
        <v>2710</v>
      </c>
      <c r="D1354" s="59">
        <v>-16.003662842286289</v>
      </c>
      <c r="E1354" s="59">
        <v>-1.1328501467419647</v>
      </c>
      <c r="F1354" s="59">
        <v>-1.2274230041473228E-2</v>
      </c>
    </row>
    <row r="1355" spans="1:6" x14ac:dyDescent="0.25">
      <c r="A1355">
        <v>20</v>
      </c>
      <c r="B1355">
        <v>159</v>
      </c>
      <c r="C1355" t="s">
        <v>2710</v>
      </c>
      <c r="D1355" s="59">
        <v>-10.269095969781565</v>
      </c>
      <c r="E1355" s="59">
        <v>-0.96051317013471993</v>
      </c>
      <c r="F1355" s="59">
        <v>-1.0693743911060281E-2</v>
      </c>
    </row>
    <row r="1356" spans="1:6" x14ac:dyDescent="0.25">
      <c r="A1356">
        <v>21</v>
      </c>
      <c r="B1356">
        <v>159</v>
      </c>
      <c r="C1356" t="s">
        <v>2710</v>
      </c>
      <c r="D1356" s="59">
        <v>0</v>
      </c>
      <c r="E1356" s="59">
        <v>0</v>
      </c>
      <c r="F1356" s="59">
        <v>0</v>
      </c>
    </row>
    <row r="1357" spans="1:6" x14ac:dyDescent="0.25">
      <c r="A1357">
        <v>22</v>
      </c>
      <c r="B1357">
        <v>159</v>
      </c>
      <c r="C1357" t="s">
        <v>2710</v>
      </c>
      <c r="D1357" s="59">
        <v>-2.6001999234418354</v>
      </c>
      <c r="E1357" s="59">
        <v>-0.33250172321264204</v>
      </c>
      <c r="F1357" s="59">
        <v>-4.8520598296766864E-3</v>
      </c>
    </row>
    <row r="1358" spans="1:6" x14ac:dyDescent="0.25">
      <c r="A1358">
        <v>23</v>
      </c>
      <c r="B1358">
        <v>159</v>
      </c>
      <c r="C1358" t="s">
        <v>2710</v>
      </c>
      <c r="D1358" s="59">
        <v>-0.64770320746123322</v>
      </c>
      <c r="E1358" s="59">
        <v>-0.34551395320097616</v>
      </c>
      <c r="F1358" s="59">
        <v>-1.4142322649800157E-3</v>
      </c>
    </row>
    <row r="1359" spans="1:6" x14ac:dyDescent="0.25">
      <c r="A1359">
        <v>1</v>
      </c>
      <c r="B1359">
        <v>160</v>
      </c>
      <c r="C1359" t="s">
        <v>2710</v>
      </c>
      <c r="D1359" s="59">
        <v>0</v>
      </c>
      <c r="E1359" s="59">
        <v>0</v>
      </c>
      <c r="F1359" s="59">
        <v>0</v>
      </c>
    </row>
    <row r="1360" spans="1:6" x14ac:dyDescent="0.25">
      <c r="A1360">
        <v>2</v>
      </c>
      <c r="B1360">
        <v>160</v>
      </c>
      <c r="C1360" t="s">
        <v>2710</v>
      </c>
      <c r="D1360" s="59">
        <v>10.26909596981397</v>
      </c>
      <c r="E1360" s="59">
        <v>-0.96051317013338378</v>
      </c>
      <c r="F1360" s="59">
        <v>1.0693743911072747E-2</v>
      </c>
    </row>
    <row r="1361" spans="1:6" x14ac:dyDescent="0.25">
      <c r="A1361">
        <v>3</v>
      </c>
      <c r="B1361">
        <v>160</v>
      </c>
      <c r="C1361" t="s">
        <v>2710</v>
      </c>
      <c r="D1361" s="59">
        <v>16.003662842323994</v>
      </c>
      <c r="E1361" s="59">
        <v>-1.1328501467404148</v>
      </c>
      <c r="F1361" s="59">
        <v>1.2274230041482136E-2</v>
      </c>
    </row>
    <row r="1362" spans="1:6" x14ac:dyDescent="0.25">
      <c r="A1362">
        <v>4</v>
      </c>
      <c r="B1362">
        <v>160</v>
      </c>
      <c r="C1362" t="s">
        <v>2710</v>
      </c>
      <c r="D1362" s="59">
        <v>22.48861234597144</v>
      </c>
      <c r="E1362" s="59">
        <v>-1.2926937060508177</v>
      </c>
      <c r="F1362" s="59">
        <v>1.3526434179943595E-2</v>
      </c>
    </row>
    <row r="1363" spans="1:6" x14ac:dyDescent="0.25">
      <c r="A1363">
        <v>5</v>
      </c>
      <c r="B1363">
        <v>160</v>
      </c>
      <c r="C1363" t="s">
        <v>2710</v>
      </c>
      <c r="D1363" s="59">
        <v>29.571373314864314</v>
      </c>
      <c r="E1363" s="59">
        <v>-1.450648703671114</v>
      </c>
      <c r="F1363" s="59">
        <v>1.4485065816706617E-2</v>
      </c>
    </row>
    <row r="1364" spans="1:6" x14ac:dyDescent="0.25">
      <c r="A1364">
        <v>6</v>
      </c>
      <c r="B1364">
        <v>160</v>
      </c>
      <c r="C1364" t="s">
        <v>2710</v>
      </c>
      <c r="D1364" s="59">
        <v>37.029692388980081</v>
      </c>
      <c r="E1364" s="59">
        <v>-23.69955249341773</v>
      </c>
      <c r="F1364" s="59">
        <v>1.4289131604111395E-2</v>
      </c>
    </row>
    <row r="1365" spans="1:6" x14ac:dyDescent="0.25">
      <c r="A1365">
        <v>7</v>
      </c>
      <c r="B1365">
        <v>160</v>
      </c>
      <c r="C1365" t="s">
        <v>2710</v>
      </c>
      <c r="D1365" s="59">
        <v>39.283372376411016</v>
      </c>
      <c r="E1365" s="59">
        <v>-30.465417531005869</v>
      </c>
      <c r="F1365" s="59">
        <v>1.4229581127947009E-2</v>
      </c>
    </row>
    <row r="1366" spans="1:6" x14ac:dyDescent="0.25">
      <c r="A1366">
        <v>8</v>
      </c>
      <c r="B1366">
        <v>160</v>
      </c>
      <c r="C1366" t="s">
        <v>2710</v>
      </c>
      <c r="D1366" s="59">
        <v>41.498980139252971</v>
      </c>
      <c r="E1366" s="59">
        <v>-37.180885592582861</v>
      </c>
      <c r="F1366" s="59">
        <v>1.3988786620390098E-2</v>
      </c>
    </row>
    <row r="1367" spans="1:6" x14ac:dyDescent="0.25">
      <c r="A1367">
        <v>9</v>
      </c>
      <c r="B1367">
        <v>160</v>
      </c>
      <c r="C1367" t="s">
        <v>2710</v>
      </c>
      <c r="D1367" s="59">
        <v>46.915892496714577</v>
      </c>
      <c r="E1367" s="59">
        <v>-54.032091508606108</v>
      </c>
      <c r="F1367" s="59">
        <v>6.367966923722347E-3</v>
      </c>
    </row>
    <row r="1368" spans="1:6" x14ac:dyDescent="0.25">
      <c r="A1368">
        <v>10</v>
      </c>
      <c r="B1368">
        <v>160</v>
      </c>
      <c r="C1368" t="s">
        <v>2710</v>
      </c>
      <c r="D1368" s="59">
        <v>45.165976268814219</v>
      </c>
      <c r="E1368" s="59">
        <v>-51.241515973285132</v>
      </c>
      <c r="F1368" s="59">
        <v>-9.4437019223160643E-3</v>
      </c>
    </row>
    <row r="1369" spans="1:6" x14ac:dyDescent="0.25">
      <c r="A1369">
        <v>11</v>
      </c>
      <c r="B1369">
        <v>160</v>
      </c>
      <c r="C1369" t="s">
        <v>2710</v>
      </c>
      <c r="D1369" s="59">
        <v>33.973392616189898</v>
      </c>
      <c r="E1369" s="59">
        <v>-21.931224451401679</v>
      </c>
      <c r="F1369" s="59">
        <v>-1.5839004524164747E-2</v>
      </c>
    </row>
    <row r="1370" spans="1:6" x14ac:dyDescent="0.25">
      <c r="A1370">
        <v>12</v>
      </c>
      <c r="B1370">
        <v>160</v>
      </c>
      <c r="C1370" t="s">
        <v>2710</v>
      </c>
      <c r="D1370" s="59">
        <v>43.902173788405698</v>
      </c>
      <c r="E1370" s="59">
        <v>8.1106628291715417</v>
      </c>
      <c r="F1370" s="59">
        <v>-1.2977486404524589E-2</v>
      </c>
    </row>
    <row r="1371" spans="1:6" x14ac:dyDescent="0.25">
      <c r="A1371">
        <v>13</v>
      </c>
      <c r="B1371">
        <v>160</v>
      </c>
      <c r="C1371" t="s">
        <v>2710</v>
      </c>
      <c r="D1371" s="59">
        <v>49.663231248451567</v>
      </c>
      <c r="E1371" s="59">
        <v>26.467659396256458</v>
      </c>
      <c r="F1371" s="59">
        <v>-4.1175058482335151E-3</v>
      </c>
    </row>
    <row r="1372" spans="1:6" x14ac:dyDescent="0.25">
      <c r="A1372">
        <v>14</v>
      </c>
      <c r="B1372">
        <v>160</v>
      </c>
      <c r="C1372" t="s">
        <v>2710</v>
      </c>
      <c r="D1372" s="59">
        <v>48.632358108481604</v>
      </c>
      <c r="E1372" s="59">
        <v>25.268850170769866</v>
      </c>
      <c r="F1372" s="59">
        <v>6.395410997611802E-3</v>
      </c>
    </row>
    <row r="1373" spans="1:6" x14ac:dyDescent="0.25">
      <c r="A1373">
        <v>15</v>
      </c>
      <c r="B1373">
        <v>160</v>
      </c>
      <c r="C1373" t="s">
        <v>2710</v>
      </c>
      <c r="D1373" s="59">
        <v>47.26706044720909</v>
      </c>
      <c r="E1373" s="59">
        <v>21.940929183271734</v>
      </c>
      <c r="F1373" s="59">
        <v>7.9977222333713974E-3</v>
      </c>
    </row>
    <row r="1374" spans="1:6" x14ac:dyDescent="0.25">
      <c r="A1374">
        <v>16</v>
      </c>
      <c r="B1374">
        <v>160</v>
      </c>
      <c r="C1374" t="s">
        <v>2710</v>
      </c>
      <c r="D1374" s="59">
        <v>45.649560649475838</v>
      </c>
      <c r="E1374" s="59">
        <v>17.866073737498851</v>
      </c>
      <c r="F1374" s="59">
        <v>9.460537137209582E-3</v>
      </c>
    </row>
    <row r="1375" spans="1:6" x14ac:dyDescent="0.25">
      <c r="A1375">
        <v>17</v>
      </c>
      <c r="B1375">
        <v>160</v>
      </c>
      <c r="C1375" t="s">
        <v>2710</v>
      </c>
      <c r="D1375" s="59">
        <v>38.269813791797894</v>
      </c>
      <c r="E1375" s="59">
        <v>-1.383168266240721</v>
      </c>
      <c r="F1375" s="59">
        <v>1.212182008270217E-2</v>
      </c>
    </row>
    <row r="1376" spans="1:6" x14ac:dyDescent="0.25">
      <c r="A1376">
        <v>18</v>
      </c>
      <c r="B1376">
        <v>160</v>
      </c>
      <c r="C1376" t="s">
        <v>2710</v>
      </c>
      <c r="D1376" s="59">
        <v>32.171054287338215</v>
      </c>
      <c r="E1376" s="59">
        <v>-1.2305076535961119</v>
      </c>
      <c r="F1376" s="59">
        <v>1.2348916861354245E-2</v>
      </c>
    </row>
    <row r="1377" spans="1:6" x14ac:dyDescent="0.25">
      <c r="A1377">
        <v>19</v>
      </c>
      <c r="B1377">
        <v>160</v>
      </c>
      <c r="C1377" t="s">
        <v>2710</v>
      </c>
      <c r="D1377" s="59">
        <v>25.930675152571936</v>
      </c>
      <c r="E1377" s="59">
        <v>-1.0736127003535771</v>
      </c>
      <c r="F1377" s="59">
        <v>1.2645560029755431E-2</v>
      </c>
    </row>
    <row r="1378" spans="1:6" x14ac:dyDescent="0.25">
      <c r="A1378">
        <v>20</v>
      </c>
      <c r="B1378">
        <v>160</v>
      </c>
      <c r="C1378" t="s">
        <v>2710</v>
      </c>
      <c r="D1378" s="59">
        <v>19.552556583711301</v>
      </c>
      <c r="E1378" s="59">
        <v>-0.90778183874050489</v>
      </c>
      <c r="F1378" s="59">
        <v>1.2779829241385338E-2</v>
      </c>
    </row>
    <row r="1379" spans="1:6" x14ac:dyDescent="0.25">
      <c r="A1379">
        <v>21</v>
      </c>
      <c r="B1379">
        <v>160</v>
      </c>
      <c r="C1379" t="s">
        <v>2710</v>
      </c>
      <c r="D1379" s="59">
        <v>0</v>
      </c>
      <c r="E1379" s="59">
        <v>0</v>
      </c>
      <c r="F1379" s="59">
        <v>0</v>
      </c>
    </row>
    <row r="1380" spans="1:6" x14ac:dyDescent="0.25">
      <c r="A1380">
        <v>22</v>
      </c>
      <c r="B1380">
        <v>160</v>
      </c>
      <c r="C1380" t="s">
        <v>2710</v>
      </c>
      <c r="D1380" s="59">
        <v>0.64770320746716448</v>
      </c>
      <c r="E1380" s="59">
        <v>-0.34551395320095279</v>
      </c>
      <c r="F1380" s="59">
        <v>1.4142322649906061E-3</v>
      </c>
    </row>
    <row r="1381" spans="1:6" x14ac:dyDescent="0.25">
      <c r="A1381">
        <v>23</v>
      </c>
      <c r="B1381">
        <v>160</v>
      </c>
      <c r="C1381" t="s">
        <v>2710</v>
      </c>
      <c r="D1381" s="59">
        <v>2.6001999234375313</v>
      </c>
      <c r="E1381" s="59">
        <v>-0.33250172321263127</v>
      </c>
      <c r="F1381" s="59">
        <v>4.8520598296690172E-3</v>
      </c>
    </row>
    <row r="1382" spans="1:6" x14ac:dyDescent="0.25">
      <c r="A1382">
        <v>1</v>
      </c>
      <c r="B1382">
        <v>161</v>
      </c>
      <c r="C1382" t="s">
        <v>2710</v>
      </c>
      <c r="D1382" s="59">
        <v>0</v>
      </c>
      <c r="E1382" s="59">
        <v>0</v>
      </c>
      <c r="F1382" s="59">
        <v>0</v>
      </c>
    </row>
    <row r="1383" spans="1:6" x14ac:dyDescent="0.25">
      <c r="A1383">
        <v>2</v>
      </c>
      <c r="B1383">
        <v>161</v>
      </c>
      <c r="C1383" t="s">
        <v>2710</v>
      </c>
      <c r="D1383" s="59">
        <v>-10.508119591630749</v>
      </c>
      <c r="E1383" s="59">
        <v>-1.0394705391577648</v>
      </c>
      <c r="F1383" s="59">
        <v>-1.0777575986602467E-3</v>
      </c>
    </row>
    <row r="1384" spans="1:6" x14ac:dyDescent="0.25">
      <c r="A1384">
        <v>3</v>
      </c>
      <c r="B1384">
        <v>161</v>
      </c>
      <c r="C1384" t="s">
        <v>2710</v>
      </c>
      <c r="D1384" s="59">
        <v>-10.467835281053942</v>
      </c>
      <c r="E1384" s="59">
        <v>-1.2215494606185973</v>
      </c>
      <c r="F1384" s="59">
        <v>1.3954128676315308E-3</v>
      </c>
    </row>
    <row r="1385" spans="1:6" x14ac:dyDescent="0.25">
      <c r="A1385">
        <v>4</v>
      </c>
      <c r="B1385">
        <v>161</v>
      </c>
      <c r="C1385" t="s">
        <v>2710</v>
      </c>
      <c r="D1385" s="59">
        <v>-9.1570612334296939</v>
      </c>
      <c r="E1385" s="59">
        <v>-1.3741544816787787</v>
      </c>
      <c r="F1385" s="59">
        <v>3.602456277340526E-3</v>
      </c>
    </row>
    <row r="1386" spans="1:6" x14ac:dyDescent="0.25">
      <c r="A1386">
        <v>5</v>
      </c>
      <c r="B1386">
        <v>161</v>
      </c>
      <c r="C1386" t="s">
        <v>2710</v>
      </c>
      <c r="D1386" s="59">
        <v>-6.7926284299408044</v>
      </c>
      <c r="E1386" s="59">
        <v>-1.5191122842598772</v>
      </c>
      <c r="F1386" s="59">
        <v>5.2920702717962342E-3</v>
      </c>
    </row>
    <row r="1387" spans="1:6" x14ac:dyDescent="0.25">
      <c r="A1387">
        <v>6</v>
      </c>
      <c r="B1387">
        <v>161</v>
      </c>
      <c r="C1387" t="s">
        <v>2710</v>
      </c>
      <c r="D1387" s="59">
        <v>-4.6634232481922524</v>
      </c>
      <c r="E1387" s="59">
        <v>-8.5873667392127953</v>
      </c>
      <c r="F1387" s="59">
        <v>8.3225457756309351E-3</v>
      </c>
    </row>
    <row r="1388" spans="1:6" x14ac:dyDescent="0.25">
      <c r="A1388">
        <v>7</v>
      </c>
      <c r="B1388">
        <v>161</v>
      </c>
      <c r="C1388" t="s">
        <v>2710</v>
      </c>
      <c r="D1388" s="59">
        <v>-3.2576105130542481</v>
      </c>
      <c r="E1388" s="59">
        <v>-12.935830758847329</v>
      </c>
      <c r="F1388" s="59">
        <v>1.0027692811586721E-2</v>
      </c>
    </row>
    <row r="1389" spans="1:6" x14ac:dyDescent="0.25">
      <c r="A1389">
        <v>8</v>
      </c>
      <c r="B1389">
        <v>161</v>
      </c>
      <c r="C1389" t="s">
        <v>2710</v>
      </c>
      <c r="D1389" s="59">
        <v>-1.6024177607314674</v>
      </c>
      <c r="E1389" s="59">
        <v>-18.124186107974303</v>
      </c>
      <c r="F1389" s="59">
        <v>1.1632708584095094E-2</v>
      </c>
    </row>
    <row r="1390" spans="1:6" x14ac:dyDescent="0.25">
      <c r="A1390">
        <v>9</v>
      </c>
      <c r="B1390">
        <v>161</v>
      </c>
      <c r="C1390" t="s">
        <v>2710</v>
      </c>
      <c r="D1390" s="59">
        <v>5.3066649803966657</v>
      </c>
      <c r="E1390" s="59">
        <v>-39.436388141666889</v>
      </c>
      <c r="F1390" s="59">
        <v>1.3225863994541422E-2</v>
      </c>
    </row>
    <row r="1391" spans="1:6" x14ac:dyDescent="0.25">
      <c r="A1391">
        <v>10</v>
      </c>
      <c r="B1391">
        <v>161</v>
      </c>
      <c r="C1391" t="s">
        <v>2710</v>
      </c>
      <c r="D1391" s="59">
        <v>10.111228990821266</v>
      </c>
      <c r="E1391" s="59">
        <v>-55.400734654098699</v>
      </c>
      <c r="F1391" s="59">
        <v>1.4264061052509549E-3</v>
      </c>
    </row>
    <row r="1392" spans="1:6" x14ac:dyDescent="0.25">
      <c r="A1392">
        <v>11</v>
      </c>
      <c r="B1392">
        <v>161</v>
      </c>
      <c r="C1392" t="s">
        <v>2710</v>
      </c>
      <c r="D1392" s="59">
        <v>6.8128101703160331</v>
      </c>
      <c r="E1392" s="59">
        <v>-48.563799305885709</v>
      </c>
      <c r="F1392" s="59">
        <v>-2.3276137913865918E-3</v>
      </c>
    </row>
    <row r="1393" spans="1:6" x14ac:dyDescent="0.25">
      <c r="A1393">
        <v>12</v>
      </c>
      <c r="B1393">
        <v>161</v>
      </c>
      <c r="C1393" t="s">
        <v>2710</v>
      </c>
      <c r="D1393" s="59">
        <v>8.7741589341920072</v>
      </c>
      <c r="E1393" s="59">
        <v>-40.623443781986971</v>
      </c>
      <c r="F1393" s="59">
        <v>-6.801567419881336E-3</v>
      </c>
    </row>
    <row r="1394" spans="1:6" x14ac:dyDescent="0.25">
      <c r="A1394">
        <v>13</v>
      </c>
      <c r="B1394">
        <v>161</v>
      </c>
      <c r="C1394" t="s">
        <v>2710</v>
      </c>
      <c r="D1394" s="59">
        <v>15.159049175017049</v>
      </c>
      <c r="E1394" s="59">
        <v>-20.221327092562067</v>
      </c>
      <c r="F1394" s="59">
        <v>-1.2152061177378276E-2</v>
      </c>
    </row>
    <row r="1395" spans="1:6" x14ac:dyDescent="0.25">
      <c r="A1395">
        <v>14</v>
      </c>
      <c r="B1395">
        <v>161</v>
      </c>
      <c r="C1395" t="s">
        <v>2710</v>
      </c>
      <c r="D1395" s="59">
        <v>20.29123322299542</v>
      </c>
      <c r="E1395" s="59">
        <v>-3.9041715834148056</v>
      </c>
      <c r="F1395" s="59">
        <v>-6.6020907009619895E-3</v>
      </c>
    </row>
    <row r="1396" spans="1:6" x14ac:dyDescent="0.25">
      <c r="A1396">
        <v>15</v>
      </c>
      <c r="B1396">
        <v>161</v>
      </c>
      <c r="C1396" t="s">
        <v>2710</v>
      </c>
      <c r="D1396" s="59">
        <v>21.076624137075367</v>
      </c>
      <c r="E1396" s="59">
        <v>-1.1585906737536984</v>
      </c>
      <c r="F1396" s="59">
        <v>-4.7033310013410096E-3</v>
      </c>
    </row>
    <row r="1397" spans="1:6" x14ac:dyDescent="0.25">
      <c r="A1397">
        <v>16</v>
      </c>
      <c r="B1397">
        <v>161</v>
      </c>
      <c r="C1397" t="s">
        <v>2710</v>
      </c>
      <c r="D1397" s="59">
        <v>21.566508318161887</v>
      </c>
      <c r="E1397" s="59">
        <v>0.63078300926307529</v>
      </c>
      <c r="F1397" s="59">
        <v>-2.7841870559121391E-3</v>
      </c>
    </row>
    <row r="1398" spans="1:6" x14ac:dyDescent="0.25">
      <c r="A1398">
        <v>17</v>
      </c>
      <c r="B1398">
        <v>161</v>
      </c>
      <c r="C1398" t="s">
        <v>2710</v>
      </c>
      <c r="D1398" s="59">
        <v>20.396162397174916</v>
      </c>
      <c r="E1398" s="59">
        <v>-1.4921315164739231</v>
      </c>
      <c r="F1398" s="59">
        <v>6.5028369266445106E-4</v>
      </c>
    </row>
    <row r="1399" spans="1:6" x14ac:dyDescent="0.25">
      <c r="A1399">
        <v>18</v>
      </c>
      <c r="B1399">
        <v>161</v>
      </c>
      <c r="C1399" t="s">
        <v>2710</v>
      </c>
      <c r="D1399" s="59">
        <v>19.836286926621082</v>
      </c>
      <c r="E1399" s="59">
        <v>-1.3471567408871472</v>
      </c>
      <c r="F1399" s="59">
        <v>2.0586854379946334E-3</v>
      </c>
    </row>
    <row r="1400" spans="1:6" x14ac:dyDescent="0.25">
      <c r="A1400">
        <v>19</v>
      </c>
      <c r="B1400">
        <v>161</v>
      </c>
      <c r="C1400" t="s">
        <v>2710</v>
      </c>
      <c r="D1400" s="59">
        <v>18.398119233340033</v>
      </c>
      <c r="E1400" s="59">
        <v>-1.1945422670373051</v>
      </c>
      <c r="F1400" s="59">
        <v>3.898397822271383E-3</v>
      </c>
    </row>
    <row r="1401" spans="1:6" x14ac:dyDescent="0.25">
      <c r="A1401">
        <v>20</v>
      </c>
      <c r="B1401">
        <v>161</v>
      </c>
      <c r="C1401" t="s">
        <v>2710</v>
      </c>
      <c r="D1401" s="59">
        <v>15.913941874110449</v>
      </c>
      <c r="E1401" s="59">
        <v>-1.0154295758551242</v>
      </c>
      <c r="F1401" s="59">
        <v>5.8817935879834134E-3</v>
      </c>
    </row>
    <row r="1402" spans="1:6" x14ac:dyDescent="0.25">
      <c r="A1402">
        <v>21</v>
      </c>
      <c r="B1402">
        <v>161</v>
      </c>
      <c r="C1402" t="s">
        <v>2710</v>
      </c>
      <c r="D1402" s="59">
        <v>0</v>
      </c>
      <c r="E1402" s="59">
        <v>0</v>
      </c>
      <c r="F1402" s="59">
        <v>0</v>
      </c>
    </row>
    <row r="1403" spans="1:6" x14ac:dyDescent="0.25">
      <c r="A1403">
        <v>22</v>
      </c>
      <c r="B1403">
        <v>161</v>
      </c>
      <c r="C1403" t="s">
        <v>2710</v>
      </c>
      <c r="D1403" s="59">
        <v>-2.441495570938093</v>
      </c>
      <c r="E1403" s="59">
        <v>-0.36499784290854986</v>
      </c>
      <c r="F1403" s="59">
        <v>-4.2569190352227662E-3</v>
      </c>
    </row>
    <row r="1404" spans="1:6" x14ac:dyDescent="0.25">
      <c r="A1404">
        <v>23</v>
      </c>
      <c r="B1404">
        <v>161</v>
      </c>
      <c r="C1404" t="s">
        <v>2710</v>
      </c>
      <c r="D1404" s="59">
        <v>2.9312702715147609</v>
      </c>
      <c r="E1404" s="59">
        <v>-0.35906538235084873</v>
      </c>
      <c r="F1404" s="59">
        <v>5.2364684363764248E-3</v>
      </c>
    </row>
    <row r="1405" spans="1:6" x14ac:dyDescent="0.25">
      <c r="A1405">
        <v>1</v>
      </c>
      <c r="B1405">
        <v>162</v>
      </c>
      <c r="C1405" t="s">
        <v>2710</v>
      </c>
      <c r="D1405" s="59">
        <v>0</v>
      </c>
      <c r="E1405" s="59">
        <v>0</v>
      </c>
      <c r="F1405" s="59">
        <v>0</v>
      </c>
    </row>
    <row r="1406" spans="1:6" x14ac:dyDescent="0.25">
      <c r="A1406">
        <v>2</v>
      </c>
      <c r="B1406">
        <v>162</v>
      </c>
      <c r="C1406" t="s">
        <v>2710</v>
      </c>
      <c r="D1406" s="59">
        <v>-1.9473921643623286</v>
      </c>
      <c r="E1406" s="59">
        <v>-1.0291953948315065</v>
      </c>
      <c r="F1406" s="59">
        <v>4.7257713600049323E-3</v>
      </c>
    </row>
    <row r="1407" spans="1:6" x14ac:dyDescent="0.25">
      <c r="A1407">
        <v>3</v>
      </c>
      <c r="B1407">
        <v>162</v>
      </c>
      <c r="C1407" t="s">
        <v>2710</v>
      </c>
      <c r="D1407" s="59">
        <v>1.0100797295946196</v>
      </c>
      <c r="E1407" s="59">
        <v>-1.2100065449541071</v>
      </c>
      <c r="F1407" s="59">
        <v>7.2264489643768057E-3</v>
      </c>
    </row>
    <row r="1408" spans="1:6" x14ac:dyDescent="0.25">
      <c r="A1408">
        <v>4</v>
      </c>
      <c r="B1408">
        <v>162</v>
      </c>
      <c r="C1408" t="s">
        <v>2710</v>
      </c>
      <c r="D1408" s="59">
        <v>5.2207366805393711</v>
      </c>
      <c r="E1408" s="59">
        <v>-1.3642921212680059</v>
      </c>
      <c r="F1408" s="59">
        <v>9.3772058518981401E-3</v>
      </c>
    </row>
    <row r="1409" spans="1:6" x14ac:dyDescent="0.25">
      <c r="A1409">
        <v>5</v>
      </c>
      <c r="B1409">
        <v>162</v>
      </c>
      <c r="C1409" t="s">
        <v>2710</v>
      </c>
      <c r="D1409" s="59">
        <v>10.458180787687722</v>
      </c>
      <c r="E1409" s="59">
        <v>-1.5122674535839293</v>
      </c>
      <c r="F1409" s="59">
        <v>1.1023729395495802E-2</v>
      </c>
    </row>
    <row r="1410" spans="1:6" x14ac:dyDescent="0.25">
      <c r="A1410">
        <v>6</v>
      </c>
      <c r="B1410">
        <v>162</v>
      </c>
      <c r="C1410" t="s">
        <v>2710</v>
      </c>
      <c r="D1410" s="59">
        <v>15.810585220904587</v>
      </c>
      <c r="E1410" s="59">
        <v>-17.649698952294223</v>
      </c>
      <c r="F1410" s="59">
        <v>1.3055093012963424E-2</v>
      </c>
    </row>
    <row r="1411" spans="1:6" x14ac:dyDescent="0.25">
      <c r="A1411">
        <v>7</v>
      </c>
      <c r="B1411">
        <v>162</v>
      </c>
      <c r="C1411" t="s">
        <v>2710</v>
      </c>
      <c r="D1411" s="59">
        <v>17.9664069023341</v>
      </c>
      <c r="E1411" s="59">
        <v>-24.107096791618027</v>
      </c>
      <c r="F1411" s="59">
        <v>1.4224628579735419E-2</v>
      </c>
    </row>
    <row r="1412" spans="1:6" x14ac:dyDescent="0.25">
      <c r="A1412">
        <v>8</v>
      </c>
      <c r="B1412">
        <v>162</v>
      </c>
      <c r="C1412" t="s">
        <v>2710</v>
      </c>
      <c r="D1412" s="59">
        <v>20.278935431342376</v>
      </c>
      <c r="E1412" s="59">
        <v>-31.129769142554636</v>
      </c>
      <c r="F1412" s="59">
        <v>1.5233609606504175E-2</v>
      </c>
    </row>
    <row r="1413" spans="1:6" x14ac:dyDescent="0.25">
      <c r="A1413">
        <v>9</v>
      </c>
      <c r="B1413">
        <v>162</v>
      </c>
      <c r="C1413" t="s">
        <v>2710</v>
      </c>
      <c r="D1413" s="59">
        <v>27.986717764610514</v>
      </c>
      <c r="E1413" s="59">
        <v>-54.61973037120827</v>
      </c>
      <c r="F1413" s="59">
        <v>1.2575969459286292E-2</v>
      </c>
    </row>
    <row r="1414" spans="1:6" x14ac:dyDescent="0.25">
      <c r="A1414">
        <v>10</v>
      </c>
      <c r="B1414">
        <v>162</v>
      </c>
      <c r="C1414" t="s">
        <v>2710</v>
      </c>
      <c r="D1414" s="59">
        <v>30.616687869056218</v>
      </c>
      <c r="E1414" s="59">
        <v>-64.395969469156555</v>
      </c>
      <c r="F1414" s="59">
        <v>-3.9440675211518316E-3</v>
      </c>
    </row>
    <row r="1415" spans="1:6" x14ac:dyDescent="0.25">
      <c r="A1415">
        <v>11</v>
      </c>
      <c r="B1415">
        <v>162</v>
      </c>
      <c r="C1415" t="s">
        <v>2710</v>
      </c>
      <c r="D1415" s="59">
        <v>22.492837531632649</v>
      </c>
      <c r="E1415" s="59">
        <v>-43.98595843824485</v>
      </c>
      <c r="F1415" s="59">
        <v>-1.020437977665742E-2</v>
      </c>
    </row>
    <row r="1416" spans="1:6" x14ac:dyDescent="0.25">
      <c r="A1416">
        <v>12</v>
      </c>
      <c r="B1416">
        <v>162</v>
      </c>
      <c r="C1416" t="s">
        <v>2710</v>
      </c>
      <c r="D1416" s="59">
        <v>29.377077005439755</v>
      </c>
      <c r="E1416" s="59">
        <v>-22.225365303602533</v>
      </c>
      <c r="F1416" s="59">
        <v>-1.1779334559712617E-2</v>
      </c>
    </row>
    <row r="1417" spans="1:6" x14ac:dyDescent="0.25">
      <c r="A1417">
        <v>13</v>
      </c>
      <c r="B1417">
        <v>162</v>
      </c>
      <c r="C1417" t="s">
        <v>2710</v>
      </c>
      <c r="D1417" s="59">
        <v>37.053976580876153</v>
      </c>
      <c r="E1417" s="59">
        <v>1.7490618647552756</v>
      </c>
      <c r="F1417" s="59">
        <v>-1.0463492299588267E-2</v>
      </c>
    </row>
    <row r="1418" spans="1:6" x14ac:dyDescent="0.25">
      <c r="A1418">
        <v>14</v>
      </c>
      <c r="B1418">
        <v>162</v>
      </c>
      <c r="C1418" t="s">
        <v>2710</v>
      </c>
      <c r="D1418" s="59">
        <v>40.008959222177673</v>
      </c>
      <c r="E1418" s="59">
        <v>11.91320034970374</v>
      </c>
      <c r="F1418" s="59">
        <v>-7.9490051506218471E-4</v>
      </c>
    </row>
    <row r="1419" spans="1:6" x14ac:dyDescent="0.25">
      <c r="A1419">
        <v>15</v>
      </c>
      <c r="B1419">
        <v>162</v>
      </c>
      <c r="C1419" t="s">
        <v>2710</v>
      </c>
      <c r="D1419" s="59">
        <v>39.798960332582453</v>
      </c>
      <c r="E1419" s="59">
        <v>11.85768793083219</v>
      </c>
      <c r="F1419" s="59">
        <v>1.358488628041706E-3</v>
      </c>
    </row>
    <row r="1420" spans="1:6" x14ac:dyDescent="0.25">
      <c r="A1420">
        <v>16</v>
      </c>
      <c r="B1420">
        <v>162</v>
      </c>
      <c r="C1420" t="s">
        <v>2710</v>
      </c>
      <c r="D1420" s="59">
        <v>39.252155097576882</v>
      </c>
      <c r="E1420" s="59">
        <v>10.752585979679427</v>
      </c>
      <c r="F1420" s="59">
        <v>3.4446512796720225E-3</v>
      </c>
    </row>
    <row r="1421" spans="1:6" x14ac:dyDescent="0.25">
      <c r="A1421">
        <v>17</v>
      </c>
      <c r="B1421">
        <v>162</v>
      </c>
      <c r="C1421" t="s">
        <v>2710</v>
      </c>
      <c r="D1421" s="59">
        <v>34.456670305692313</v>
      </c>
      <c r="E1421" s="59">
        <v>-1.4541418685213938</v>
      </c>
      <c r="F1421" s="59">
        <v>7.1987257533090258E-3</v>
      </c>
    </row>
    <row r="1422" spans="1:6" x14ac:dyDescent="0.25">
      <c r="A1422">
        <v>18</v>
      </c>
      <c r="B1422">
        <v>162</v>
      </c>
      <c r="C1422" t="s">
        <v>2710</v>
      </c>
      <c r="D1422" s="59">
        <v>30.686027458788672</v>
      </c>
      <c r="E1422" s="59">
        <v>-1.3085931254964855</v>
      </c>
      <c r="F1422" s="59">
        <v>8.226405574804297E-3</v>
      </c>
    </row>
    <row r="1423" spans="1:6" x14ac:dyDescent="0.25">
      <c r="A1423">
        <v>19</v>
      </c>
      <c r="B1423">
        <v>162</v>
      </c>
      <c r="C1423" t="s">
        <v>2710</v>
      </c>
      <c r="D1423" s="59">
        <v>26.274514066484315</v>
      </c>
      <c r="E1423" s="59">
        <v>-1.1556589915012987</v>
      </c>
      <c r="F1423" s="59">
        <v>9.568803296864218E-3</v>
      </c>
    </row>
    <row r="1424" spans="1:6" x14ac:dyDescent="0.25">
      <c r="A1424">
        <v>20</v>
      </c>
      <c r="B1424">
        <v>162</v>
      </c>
      <c r="C1424" t="s">
        <v>2710</v>
      </c>
      <c r="D1424" s="59">
        <v>21.117054086926462</v>
      </c>
      <c r="E1424" s="59">
        <v>-0.9808168939623465</v>
      </c>
      <c r="F1424" s="59">
        <v>1.0912221468911902E-2</v>
      </c>
    </row>
    <row r="1425" spans="1:6" x14ac:dyDescent="0.25">
      <c r="A1425">
        <v>21</v>
      </c>
      <c r="B1425">
        <v>162</v>
      </c>
      <c r="C1425" t="s">
        <v>2710</v>
      </c>
      <c r="D1425" s="59">
        <v>0</v>
      </c>
      <c r="E1425" s="59">
        <v>0</v>
      </c>
      <c r="F1425" s="59">
        <v>0</v>
      </c>
    </row>
    <row r="1426" spans="1:6" x14ac:dyDescent="0.25">
      <c r="A1426">
        <v>22</v>
      </c>
      <c r="B1426">
        <v>162</v>
      </c>
      <c r="C1426" t="s">
        <v>2710</v>
      </c>
      <c r="D1426" s="59">
        <v>-1.3405707002001903</v>
      </c>
      <c r="E1426" s="59">
        <v>-0.36246230023209186</v>
      </c>
      <c r="F1426" s="59">
        <v>-2.1918104061874411E-3</v>
      </c>
    </row>
    <row r="1427" spans="1:6" x14ac:dyDescent="0.25">
      <c r="A1427">
        <v>23</v>
      </c>
      <c r="B1427">
        <v>162</v>
      </c>
      <c r="C1427" t="s">
        <v>2710</v>
      </c>
      <c r="D1427" s="59">
        <v>3.3293776150399181</v>
      </c>
      <c r="E1427" s="59">
        <v>-0.35052419506439131</v>
      </c>
      <c r="F1427" s="59">
        <v>6.0634946202597585E-3</v>
      </c>
    </row>
    <row r="1428" spans="1:6" x14ac:dyDescent="0.25">
      <c r="A1428">
        <v>1</v>
      </c>
      <c r="B1428">
        <v>163</v>
      </c>
      <c r="C1428" t="s">
        <v>2710</v>
      </c>
      <c r="D1428" s="59">
        <v>0</v>
      </c>
      <c r="E1428" s="59">
        <v>0</v>
      </c>
      <c r="F1428" s="59">
        <v>0</v>
      </c>
    </row>
    <row r="1429" spans="1:6" x14ac:dyDescent="0.25">
      <c r="A1429">
        <v>2</v>
      </c>
      <c r="B1429">
        <v>163</v>
      </c>
      <c r="C1429" t="s">
        <v>2710</v>
      </c>
      <c r="D1429" s="59">
        <v>-15.71123180446112</v>
      </c>
      <c r="E1429" s="59">
        <v>-1.0048578572650659</v>
      </c>
      <c r="F1429" s="59">
        <v>-6.1081854795940905E-3</v>
      </c>
    </row>
    <row r="1430" spans="1:6" x14ac:dyDescent="0.25">
      <c r="A1430">
        <v>3</v>
      </c>
      <c r="B1430">
        <v>163</v>
      </c>
      <c r="C1430" t="s">
        <v>2710</v>
      </c>
      <c r="D1430" s="59">
        <v>-18.344230114214849</v>
      </c>
      <c r="E1430" s="59">
        <v>-1.182666185082681</v>
      </c>
      <c r="F1430" s="59">
        <v>-4.2749926069648864E-3</v>
      </c>
    </row>
    <row r="1431" spans="1:6" x14ac:dyDescent="0.25">
      <c r="A1431">
        <v>4</v>
      </c>
      <c r="B1431">
        <v>163</v>
      </c>
      <c r="C1431" t="s">
        <v>2710</v>
      </c>
      <c r="D1431" s="59">
        <v>-20.006801765615236</v>
      </c>
      <c r="E1431" s="59">
        <v>-1.3355908662881979</v>
      </c>
      <c r="F1431" s="59">
        <v>-2.5652638594710255E-3</v>
      </c>
    </row>
    <row r="1432" spans="1:6" x14ac:dyDescent="0.25">
      <c r="A1432">
        <v>5</v>
      </c>
      <c r="B1432">
        <v>163</v>
      </c>
      <c r="C1432" t="s">
        <v>2710</v>
      </c>
      <c r="D1432" s="59">
        <v>-20.853136338476634</v>
      </c>
      <c r="E1432" s="59">
        <v>-1.4811226363074115</v>
      </c>
      <c r="F1432" s="59">
        <v>-1.2563717888488487E-3</v>
      </c>
    </row>
    <row r="1433" spans="1:6" x14ac:dyDescent="0.25">
      <c r="A1433">
        <v>6</v>
      </c>
      <c r="B1433">
        <v>163</v>
      </c>
      <c r="C1433" t="s">
        <v>2710</v>
      </c>
      <c r="D1433" s="59">
        <v>-22.34907002762608</v>
      </c>
      <c r="E1433" s="59">
        <v>1.5344362312050923</v>
      </c>
      <c r="F1433" s="59">
        <v>2.0937074400478317E-3</v>
      </c>
    </row>
    <row r="1434" spans="1:6" x14ac:dyDescent="0.25">
      <c r="A1434">
        <v>7</v>
      </c>
      <c r="B1434">
        <v>163</v>
      </c>
      <c r="C1434" t="s">
        <v>2710</v>
      </c>
      <c r="D1434" s="59">
        <v>-21.979946708579874</v>
      </c>
      <c r="E1434" s="59">
        <v>8.0447845739304746E-2</v>
      </c>
      <c r="F1434" s="59">
        <v>3.9658731822065172E-3</v>
      </c>
    </row>
    <row r="1435" spans="1:6" x14ac:dyDescent="0.25">
      <c r="A1435">
        <v>8</v>
      </c>
      <c r="B1435">
        <v>163</v>
      </c>
      <c r="C1435" t="s">
        <v>2710</v>
      </c>
      <c r="D1435" s="59">
        <v>-21.320143759931682</v>
      </c>
      <c r="E1435" s="59">
        <v>-2.3068141748567097</v>
      </c>
      <c r="F1435" s="59">
        <v>5.8255183982000025E-3</v>
      </c>
    </row>
    <row r="1436" spans="1:6" x14ac:dyDescent="0.25">
      <c r="A1436">
        <v>9</v>
      </c>
      <c r="B1436">
        <v>163</v>
      </c>
      <c r="C1436" t="s">
        <v>2710</v>
      </c>
      <c r="D1436" s="59">
        <v>-16.588262425474472</v>
      </c>
      <c r="E1436" s="59">
        <v>-17.465999184367039</v>
      </c>
      <c r="F1436" s="59">
        <v>1.1537295116765555E-2</v>
      </c>
    </row>
    <row r="1437" spans="1:6" x14ac:dyDescent="0.25">
      <c r="A1437">
        <v>10</v>
      </c>
      <c r="B1437">
        <v>163</v>
      </c>
      <c r="C1437" t="s">
        <v>2710</v>
      </c>
      <c r="D1437" s="59">
        <v>-10.491689080430019</v>
      </c>
      <c r="E1437" s="59">
        <v>-37.002656175755334</v>
      </c>
      <c r="F1437" s="59">
        <v>6.4041732450886872E-3</v>
      </c>
    </row>
    <row r="1438" spans="1:6" x14ac:dyDescent="0.25">
      <c r="A1438">
        <v>11</v>
      </c>
      <c r="B1438">
        <v>163</v>
      </c>
      <c r="C1438" t="s">
        <v>2710</v>
      </c>
      <c r="D1438" s="59">
        <v>-8.8672171910035704</v>
      </c>
      <c r="E1438" s="59">
        <v>-43.985958438287682</v>
      </c>
      <c r="F1438" s="59">
        <v>5.1651859848643924E-3</v>
      </c>
    </row>
    <row r="1439" spans="1:6" x14ac:dyDescent="0.25">
      <c r="A1439">
        <v>12</v>
      </c>
      <c r="B1439">
        <v>163</v>
      </c>
      <c r="C1439" t="s">
        <v>2710</v>
      </c>
      <c r="D1439" s="59">
        <v>-11.731299944045547</v>
      </c>
      <c r="E1439" s="59">
        <v>-49.618678597086294</v>
      </c>
      <c r="F1439" s="59">
        <v>-1.4310937934845888E-3</v>
      </c>
    </row>
    <row r="1440" spans="1:6" x14ac:dyDescent="0.25">
      <c r="A1440">
        <v>13</v>
      </c>
      <c r="B1440">
        <v>163</v>
      </c>
      <c r="C1440" t="s">
        <v>2710</v>
      </c>
      <c r="D1440" s="59">
        <v>-7.5210036091913448</v>
      </c>
      <c r="E1440" s="59">
        <v>-35.404669322122636</v>
      </c>
      <c r="F1440" s="59">
        <v>-1.150216664213652E-2</v>
      </c>
    </row>
    <row r="1441" spans="1:6" x14ac:dyDescent="0.25">
      <c r="A1441">
        <v>14</v>
      </c>
      <c r="B1441">
        <v>163</v>
      </c>
      <c r="C1441" t="s">
        <v>2710</v>
      </c>
      <c r="D1441" s="59">
        <v>-1.5901199690673495</v>
      </c>
      <c r="E1441" s="59">
        <v>-16.909754617998662</v>
      </c>
      <c r="F1441" s="59">
        <v>-1.0202991723375602E-2</v>
      </c>
    </row>
    <row r="1442" spans="1:6" x14ac:dyDescent="0.25">
      <c r="A1442">
        <v>15</v>
      </c>
      <c r="B1442">
        <v>163</v>
      </c>
      <c r="C1442" t="s">
        <v>2710</v>
      </c>
      <c r="D1442" s="59">
        <v>-0.14739327830132454</v>
      </c>
      <c r="E1442" s="59">
        <v>-12.329856706526241</v>
      </c>
      <c r="F1442" s="59">
        <v>-8.9002667694923227E-3</v>
      </c>
    </row>
    <row r="1443" spans="1:6" x14ac:dyDescent="0.25">
      <c r="A1443">
        <v>16</v>
      </c>
      <c r="B1443">
        <v>163</v>
      </c>
      <c r="C1443" t="s">
        <v>2710</v>
      </c>
      <c r="D1443" s="59">
        <v>1.0924998490770446</v>
      </c>
      <c r="E1443" s="59">
        <v>-8.4315492038192783</v>
      </c>
      <c r="F1443" s="59">
        <v>-7.5167342932462066E-3</v>
      </c>
    </row>
    <row r="1444" spans="1:6" x14ac:dyDescent="0.25">
      <c r="A1444">
        <v>17</v>
      </c>
      <c r="B1444">
        <v>163</v>
      </c>
      <c r="C1444" t="s">
        <v>2710</v>
      </c>
      <c r="D1444" s="59">
        <v>3.1453531795588932</v>
      </c>
      <c r="E1444" s="59">
        <v>-1.4852866857979872</v>
      </c>
      <c r="F1444" s="59">
        <v>-5.0813754310357079E-3</v>
      </c>
    </row>
    <row r="1445" spans="1:6" x14ac:dyDescent="0.25">
      <c r="A1445">
        <v>18</v>
      </c>
      <c r="B1445">
        <v>163</v>
      </c>
      <c r="C1445" t="s">
        <v>2710</v>
      </c>
      <c r="D1445" s="59">
        <v>5.4584890126646464</v>
      </c>
      <c r="E1445" s="59">
        <v>-1.337294380476409</v>
      </c>
      <c r="F1445" s="59">
        <v>-3.7160641365625666E-3</v>
      </c>
    </row>
    <row r="1446" spans="1:6" x14ac:dyDescent="0.25">
      <c r="A1446">
        <v>19</v>
      </c>
      <c r="B1446">
        <v>163</v>
      </c>
      <c r="C1446" t="s">
        <v>2710</v>
      </c>
      <c r="D1446" s="59">
        <v>6.9202042227035889</v>
      </c>
      <c r="E1446" s="59">
        <v>-1.1829993513728623</v>
      </c>
      <c r="F1446" s="59">
        <v>-1.9326382744720874E-3</v>
      </c>
    </row>
    <row r="1447" spans="1:6" x14ac:dyDescent="0.25">
      <c r="A1447">
        <v>20</v>
      </c>
      <c r="B1447">
        <v>163</v>
      </c>
      <c r="C1447" t="s">
        <v>2710</v>
      </c>
      <c r="D1447" s="59">
        <v>7.3532144468528315</v>
      </c>
      <c r="E1447" s="59">
        <v>-1.0051544315289072</v>
      </c>
      <c r="F1447" s="59">
        <v>7.8264629321612273E-5</v>
      </c>
    </row>
    <row r="1448" spans="1:6" x14ac:dyDescent="0.25">
      <c r="A1448">
        <v>21</v>
      </c>
      <c r="B1448">
        <v>163</v>
      </c>
      <c r="C1448" t="s">
        <v>2710</v>
      </c>
      <c r="D1448" s="59">
        <v>0</v>
      </c>
      <c r="E1448" s="59">
        <v>0</v>
      </c>
      <c r="F1448" s="59">
        <v>0</v>
      </c>
    </row>
    <row r="1449" spans="1:6" x14ac:dyDescent="0.25">
      <c r="A1449">
        <v>22</v>
      </c>
      <c r="B1449">
        <v>163</v>
      </c>
      <c r="C1449" t="s">
        <v>2710</v>
      </c>
      <c r="D1449" s="59">
        <v>-2.8396029144658828</v>
      </c>
      <c r="E1449" s="59">
        <v>-0.35645665562210227</v>
      </c>
      <c r="F1449" s="59">
        <v>-5.0839452191108062E-3</v>
      </c>
    </row>
    <row r="1450" spans="1:6" x14ac:dyDescent="0.25">
      <c r="A1450">
        <v>23</v>
      </c>
      <c r="B1450">
        <v>163</v>
      </c>
      <c r="C1450" t="s">
        <v>2710</v>
      </c>
      <c r="D1450" s="59">
        <v>1.8303454007789497</v>
      </c>
      <c r="E1450" s="59">
        <v>-0.35652983967439666</v>
      </c>
      <c r="F1450" s="59">
        <v>3.1713598073448189E-3</v>
      </c>
    </row>
    <row r="1451" spans="1:6" x14ac:dyDescent="0.25">
      <c r="A1451">
        <v>1</v>
      </c>
      <c r="B1451">
        <v>164</v>
      </c>
      <c r="C1451" t="s">
        <v>2710</v>
      </c>
      <c r="D1451" s="59">
        <v>0</v>
      </c>
      <c r="E1451" s="59">
        <v>0</v>
      </c>
      <c r="F1451" s="59">
        <v>0</v>
      </c>
    </row>
    <row r="1452" spans="1:6" x14ac:dyDescent="0.25">
      <c r="A1452">
        <v>2</v>
      </c>
      <c r="B1452">
        <v>164</v>
      </c>
      <c r="C1452" t="s">
        <v>2710</v>
      </c>
      <c r="D1452" s="59">
        <v>3.6985259402354691</v>
      </c>
      <c r="E1452" s="59">
        <v>-0.87701935855580282</v>
      </c>
      <c r="F1452" s="59">
        <v>2.7931291970177134E-3</v>
      </c>
    </row>
    <row r="1453" spans="1:6" x14ac:dyDescent="0.25">
      <c r="A1453">
        <v>3</v>
      </c>
      <c r="B1453">
        <v>164</v>
      </c>
      <c r="C1453" t="s">
        <v>2710</v>
      </c>
      <c r="D1453" s="59">
        <v>5.130027220903103</v>
      </c>
      <c r="E1453" s="59">
        <v>-1.0390546734171009</v>
      </c>
      <c r="F1453" s="59">
        <v>2.9235220725757367E-3</v>
      </c>
    </row>
    <row r="1454" spans="1:6" x14ac:dyDescent="0.25">
      <c r="A1454">
        <v>4</v>
      </c>
      <c r="B1454">
        <v>164</v>
      </c>
      <c r="C1454" t="s">
        <v>2710</v>
      </c>
      <c r="D1454" s="59">
        <v>6.6131072814250818</v>
      </c>
      <c r="E1454" s="59">
        <v>-1.2009665131915996</v>
      </c>
      <c r="F1454" s="59">
        <v>3.0002705598170926E-3</v>
      </c>
    </row>
    <row r="1455" spans="1:6" x14ac:dyDescent="0.25">
      <c r="A1455">
        <v>5</v>
      </c>
      <c r="B1455">
        <v>164</v>
      </c>
      <c r="C1455" t="s">
        <v>2710</v>
      </c>
      <c r="D1455" s="59">
        <v>8.1328276342141752</v>
      </c>
      <c r="E1455" s="59">
        <v>-1.3626352225667233</v>
      </c>
      <c r="F1455" s="59">
        <v>3.0590257784585463E-3</v>
      </c>
    </row>
    <row r="1456" spans="1:6" x14ac:dyDescent="0.25">
      <c r="A1456">
        <v>6</v>
      </c>
      <c r="B1456">
        <v>164</v>
      </c>
      <c r="C1456" t="s">
        <v>2710</v>
      </c>
      <c r="D1456" s="59">
        <v>9.317163263398001</v>
      </c>
      <c r="E1456" s="59">
        <v>-6.2267746049082175</v>
      </c>
      <c r="F1456" s="59">
        <v>2.8707388189372794E-3</v>
      </c>
    </row>
    <row r="1457" spans="1:6" x14ac:dyDescent="0.25">
      <c r="A1457">
        <v>7</v>
      </c>
      <c r="B1457">
        <v>164</v>
      </c>
      <c r="C1457" t="s">
        <v>2710</v>
      </c>
      <c r="D1457" s="59">
        <v>9.6417078434679411</v>
      </c>
      <c r="E1457" s="59">
        <v>-7.6157360202486704</v>
      </c>
      <c r="F1457" s="59">
        <v>2.7974189579941474E-3</v>
      </c>
    </row>
    <row r="1458" spans="1:6" x14ac:dyDescent="0.25">
      <c r="A1458">
        <v>8</v>
      </c>
      <c r="B1458">
        <v>164</v>
      </c>
      <c r="C1458" t="s">
        <v>2710</v>
      </c>
      <c r="D1458" s="59">
        <v>9.9537800293336645</v>
      </c>
      <c r="E1458" s="59">
        <v>-8.9654008900414563</v>
      </c>
      <c r="F1458" s="59">
        <v>2.7002876029681971E-3</v>
      </c>
    </row>
    <row r="1459" spans="1:6" x14ac:dyDescent="0.25">
      <c r="A1459">
        <v>9</v>
      </c>
      <c r="B1459">
        <v>164</v>
      </c>
      <c r="C1459" t="s">
        <v>2710</v>
      </c>
      <c r="D1459" s="59">
        <v>10.629914938709843</v>
      </c>
      <c r="E1459" s="59">
        <v>-12.375577691419895</v>
      </c>
      <c r="F1459" s="59">
        <v>1.427512936358618E-3</v>
      </c>
    </row>
    <row r="1460" spans="1:6" x14ac:dyDescent="0.25">
      <c r="A1460">
        <v>10</v>
      </c>
      <c r="B1460">
        <v>164</v>
      </c>
      <c r="C1460" t="s">
        <v>2710</v>
      </c>
      <c r="D1460" s="59">
        <v>9.9729678984392098</v>
      </c>
      <c r="E1460" s="59">
        <v>-12.478248883699539</v>
      </c>
      <c r="F1460" s="59">
        <v>-1.9628844670682259E-3</v>
      </c>
    </row>
    <row r="1461" spans="1:6" x14ac:dyDescent="0.25">
      <c r="A1461">
        <v>11</v>
      </c>
      <c r="B1461">
        <v>164</v>
      </c>
      <c r="C1461" t="s">
        <v>2710</v>
      </c>
      <c r="D1461" s="59">
        <v>6.812810170316979</v>
      </c>
      <c r="E1461" s="59">
        <v>-5.6571279458526185</v>
      </c>
      <c r="F1461" s="59">
        <v>-4.0655678793733467E-3</v>
      </c>
    </row>
    <row r="1462" spans="1:6" x14ac:dyDescent="0.25">
      <c r="A1462">
        <v>12</v>
      </c>
      <c r="B1462">
        <v>164</v>
      </c>
      <c r="C1462" t="s">
        <v>2710</v>
      </c>
      <c r="D1462" s="59">
        <v>8.9124200265810032</v>
      </c>
      <c r="E1462" s="59">
        <v>2.2990419884264162</v>
      </c>
      <c r="F1462" s="59">
        <v>-3.4122768475670982E-3</v>
      </c>
    </row>
    <row r="1463" spans="1:6" x14ac:dyDescent="0.25">
      <c r="A1463">
        <v>13</v>
      </c>
      <c r="B1463">
        <v>164</v>
      </c>
      <c r="C1463" t="s">
        <v>2710</v>
      </c>
      <c r="D1463" s="59">
        <v>9.8357992167118127</v>
      </c>
      <c r="E1463" s="59">
        <v>6.8394833577019165</v>
      </c>
      <c r="F1463" s="59">
        <v>-3.5371011919296743E-4</v>
      </c>
    </row>
    <row r="1464" spans="1:6" x14ac:dyDescent="0.25">
      <c r="A1464">
        <v>14</v>
      </c>
      <c r="B1464">
        <v>164</v>
      </c>
      <c r="C1464" t="s">
        <v>2710</v>
      </c>
      <c r="D1464" s="59">
        <v>8.735035432935554</v>
      </c>
      <c r="E1464" s="59">
        <v>5.2546136345274155</v>
      </c>
      <c r="F1464" s="59">
        <v>2.3303302801715945E-3</v>
      </c>
    </row>
    <row r="1465" spans="1:6" x14ac:dyDescent="0.25">
      <c r="A1465">
        <v>15</v>
      </c>
      <c r="B1465">
        <v>164</v>
      </c>
      <c r="C1465" t="s">
        <v>2710</v>
      </c>
      <c r="D1465" s="59">
        <v>8.1773057805573259</v>
      </c>
      <c r="E1465" s="59">
        <v>4.1615040648512158</v>
      </c>
      <c r="F1465" s="59">
        <v>2.526942852257975E-3</v>
      </c>
    </row>
    <row r="1466" spans="1:6" x14ac:dyDescent="0.25">
      <c r="A1466">
        <v>16</v>
      </c>
      <c r="B1466">
        <v>164</v>
      </c>
      <c r="C1466" t="s">
        <v>2710</v>
      </c>
      <c r="D1466" s="59">
        <v>7.585921806574798</v>
      </c>
      <c r="E1466" s="59">
        <v>2.9913751435711151</v>
      </c>
      <c r="F1466" s="59">
        <v>2.6676199007868839E-3</v>
      </c>
    </row>
    <row r="1467" spans="1:6" x14ac:dyDescent="0.25">
      <c r="A1467">
        <v>17</v>
      </c>
      <c r="B1467">
        <v>164</v>
      </c>
      <c r="C1467" t="s">
        <v>2710</v>
      </c>
      <c r="D1467" s="59">
        <v>5.4707063330219841</v>
      </c>
      <c r="E1467" s="59">
        <v>-1.3356544547806104</v>
      </c>
      <c r="F1467" s="59">
        <v>2.8833281860060488E-3</v>
      </c>
    </row>
    <row r="1468" spans="1:6" x14ac:dyDescent="0.25">
      <c r="A1468">
        <v>18</v>
      </c>
      <c r="B1468">
        <v>164</v>
      </c>
      <c r="C1468" t="s">
        <v>2710</v>
      </c>
      <c r="D1468" s="59">
        <v>4.0661184117666078</v>
      </c>
      <c r="E1468" s="59">
        <v>-1.1739687723998278</v>
      </c>
      <c r="F1468" s="59">
        <v>2.6608711555207213E-3</v>
      </c>
    </row>
    <row r="1469" spans="1:6" x14ac:dyDescent="0.25">
      <c r="A1469">
        <v>19</v>
      </c>
      <c r="B1469">
        <v>164</v>
      </c>
      <c r="C1469" t="s">
        <v>2710</v>
      </c>
      <c r="D1469" s="59">
        <v>2.8002567313822206</v>
      </c>
      <c r="E1469" s="59">
        <v>-1.0120474798356787</v>
      </c>
      <c r="F1469" s="59">
        <v>2.3702886173288039E-3</v>
      </c>
    </row>
    <row r="1470" spans="1:6" x14ac:dyDescent="0.25">
      <c r="A1470">
        <v>20</v>
      </c>
      <c r="B1470">
        <v>164</v>
      </c>
      <c r="C1470" t="s">
        <v>2710</v>
      </c>
      <c r="D1470" s="59">
        <v>1.7072963422428731</v>
      </c>
      <c r="E1470" s="59">
        <v>-0.8529783952530483</v>
      </c>
      <c r="F1470" s="59">
        <v>2.0109067923062655E-3</v>
      </c>
    </row>
    <row r="1471" spans="1:6" x14ac:dyDescent="0.25">
      <c r="A1471">
        <v>21</v>
      </c>
      <c r="B1471">
        <v>164</v>
      </c>
      <c r="C1471" t="s">
        <v>2710</v>
      </c>
      <c r="D1471" s="59">
        <v>0</v>
      </c>
      <c r="E1471" s="59">
        <v>0</v>
      </c>
      <c r="F1471" s="59">
        <v>0</v>
      </c>
    </row>
    <row r="1472" spans="1:6" x14ac:dyDescent="0.25">
      <c r="A1472">
        <v>22</v>
      </c>
      <c r="B1472">
        <v>164</v>
      </c>
      <c r="C1472" t="s">
        <v>2710</v>
      </c>
      <c r="D1472" s="59">
        <v>0.42410386220056251</v>
      </c>
      <c r="E1472" s="59">
        <v>-0.32491062970946277</v>
      </c>
      <c r="F1472" s="59">
        <v>8.1079231208990845E-4</v>
      </c>
    </row>
    <row r="1473" spans="1:6" x14ac:dyDescent="0.25">
      <c r="A1473">
        <v>23</v>
      </c>
      <c r="B1473">
        <v>164</v>
      </c>
      <c r="C1473" t="s">
        <v>2710</v>
      </c>
      <c r="D1473" s="59">
        <v>6.5670838375599533E-2</v>
      </c>
      <c r="E1473" s="59">
        <v>-0.31897816915174748</v>
      </c>
      <c r="F1473" s="59">
        <v>1.6875708906290547E-4</v>
      </c>
    </row>
    <row r="1474" spans="1:6" x14ac:dyDescent="0.25">
      <c r="A1474">
        <v>1</v>
      </c>
      <c r="B1474">
        <v>165</v>
      </c>
      <c r="C1474" t="s">
        <v>2710</v>
      </c>
      <c r="D1474" s="59">
        <v>0</v>
      </c>
      <c r="E1474" s="59">
        <v>0</v>
      </c>
      <c r="F1474" s="59">
        <v>0</v>
      </c>
    </row>
    <row r="1475" spans="1:6" x14ac:dyDescent="0.25">
      <c r="A1475">
        <v>2</v>
      </c>
      <c r="B1475">
        <v>165</v>
      </c>
      <c r="C1475" t="s">
        <v>2710</v>
      </c>
      <c r="D1475" s="59">
        <v>-14.849716818846101</v>
      </c>
      <c r="E1475" s="59">
        <v>-0.89928217126269594</v>
      </c>
      <c r="F1475" s="59">
        <v>-9.78118354675684E-3</v>
      </c>
    </row>
    <row r="1476" spans="1:6" x14ac:dyDescent="0.25">
      <c r="A1476">
        <v>3</v>
      </c>
      <c r="B1476">
        <v>165</v>
      </c>
      <c r="C1476" t="s">
        <v>2710</v>
      </c>
      <c r="D1476" s="59">
        <v>-19.738788635502107</v>
      </c>
      <c r="E1476" s="59">
        <v>-1.0640643240234964</v>
      </c>
      <c r="F1476" s="59">
        <v>-9.7103894703723555E-3</v>
      </c>
    </row>
    <row r="1477" spans="1:6" x14ac:dyDescent="0.25">
      <c r="A1477">
        <v>4</v>
      </c>
      <c r="B1477">
        <v>165</v>
      </c>
      <c r="C1477" t="s">
        <v>2710</v>
      </c>
      <c r="D1477" s="59">
        <v>-24.538788198841221</v>
      </c>
      <c r="E1477" s="59">
        <v>-1.2223349607482743</v>
      </c>
      <c r="F1477" s="59">
        <v>-9.5116868517244012E-3</v>
      </c>
    </row>
    <row r="1478" spans="1:6" x14ac:dyDescent="0.25">
      <c r="A1478">
        <v>5</v>
      </c>
      <c r="B1478">
        <v>165</v>
      </c>
      <c r="C1478" t="s">
        <v>2710</v>
      </c>
      <c r="D1478" s="59">
        <v>-29.243925670647631</v>
      </c>
      <c r="E1478" s="59">
        <v>-1.3774656890312771</v>
      </c>
      <c r="F1478" s="59">
        <v>-9.3595689895571883E-3</v>
      </c>
    </row>
    <row r="1479" spans="1:6" x14ac:dyDescent="0.25">
      <c r="A1479">
        <v>6</v>
      </c>
      <c r="B1479">
        <v>165</v>
      </c>
      <c r="C1479" t="s">
        <v>2710</v>
      </c>
      <c r="D1479" s="59">
        <v>-35.043188419645141</v>
      </c>
      <c r="E1479" s="59">
        <v>13.408278523434877</v>
      </c>
      <c r="F1479" s="59">
        <v>-7.3831135286164468E-3</v>
      </c>
    </row>
    <row r="1480" spans="1:6" x14ac:dyDescent="0.25">
      <c r="A1480">
        <v>7</v>
      </c>
      <c r="B1480">
        <v>165</v>
      </c>
      <c r="C1480" t="s">
        <v>2710</v>
      </c>
      <c r="D1480" s="59">
        <v>-36.343663223206811</v>
      </c>
      <c r="E1480" s="59">
        <v>16.588673717421166</v>
      </c>
      <c r="F1480" s="59">
        <v>-6.2959418729947002E-3</v>
      </c>
    </row>
    <row r="1481" spans="1:6" x14ac:dyDescent="0.25">
      <c r="A1481">
        <v>8</v>
      </c>
      <c r="B1481">
        <v>165</v>
      </c>
      <c r="C1481" t="s">
        <v>2710</v>
      </c>
      <c r="D1481" s="59">
        <v>-37.455818553492989</v>
      </c>
      <c r="E1481" s="59">
        <v>19.213362351549257</v>
      </c>
      <c r="F1481" s="59">
        <v>-5.1016646122514775E-3</v>
      </c>
    </row>
    <row r="1482" spans="1:6" x14ac:dyDescent="0.25">
      <c r="A1482">
        <v>9</v>
      </c>
      <c r="B1482">
        <v>165</v>
      </c>
      <c r="C1482" t="s">
        <v>2710</v>
      </c>
      <c r="D1482" s="59">
        <v>-38.510199427086825</v>
      </c>
      <c r="E1482" s="59">
        <v>20.521663805919776</v>
      </c>
      <c r="F1482" s="59">
        <v>2.8356177627447379E-3</v>
      </c>
    </row>
    <row r="1483" spans="1:6" x14ac:dyDescent="0.25">
      <c r="A1483">
        <v>10</v>
      </c>
      <c r="B1483">
        <v>165</v>
      </c>
      <c r="C1483" t="s">
        <v>2710</v>
      </c>
      <c r="D1483" s="59">
        <v>-34.455526337736515</v>
      </c>
      <c r="E1483" s="59">
        <v>7.011426548925801</v>
      </c>
      <c r="F1483" s="59">
        <v>9.6731417234711438E-3</v>
      </c>
    </row>
    <row r="1484" spans="1:6" x14ac:dyDescent="0.25">
      <c r="A1484">
        <v>11</v>
      </c>
      <c r="B1484">
        <v>165</v>
      </c>
      <c r="C1484" t="s">
        <v>2710</v>
      </c>
      <c r="D1484" s="59">
        <v>-27.160582445869014</v>
      </c>
      <c r="E1484" s="59">
        <v>-15.575783159074501</v>
      </c>
      <c r="F1484" s="59">
        <v>1.3000758422046779E-2</v>
      </c>
    </row>
    <row r="1485" spans="1:6" x14ac:dyDescent="0.25">
      <c r="A1485">
        <v>12</v>
      </c>
      <c r="B1485">
        <v>165</v>
      </c>
      <c r="C1485" t="s">
        <v>2710</v>
      </c>
      <c r="D1485" s="59">
        <v>-35.72723579445578</v>
      </c>
      <c r="E1485" s="59">
        <v>-37.563461381406505</v>
      </c>
      <c r="F1485" s="59">
        <v>7.3728852887340081E-3</v>
      </c>
    </row>
    <row r="1486" spans="1:6" x14ac:dyDescent="0.25">
      <c r="A1486">
        <v>13</v>
      </c>
      <c r="B1486">
        <v>165</v>
      </c>
      <c r="C1486" t="s">
        <v>2710</v>
      </c>
      <c r="D1486" s="59">
        <v>-37.603210162649574</v>
      </c>
      <c r="E1486" s="59">
        <v>-40.76302604981899</v>
      </c>
      <c r="F1486" s="59">
        <v>-4.0122760210713161E-3</v>
      </c>
    </row>
    <row r="1487" spans="1:6" x14ac:dyDescent="0.25">
      <c r="A1487">
        <v>14</v>
      </c>
      <c r="B1487">
        <v>165</v>
      </c>
      <c r="C1487" t="s">
        <v>2710</v>
      </c>
      <c r="D1487" s="59">
        <v>-33.98670423195933</v>
      </c>
      <c r="E1487" s="59">
        <v>-29.016358887229433</v>
      </c>
      <c r="F1487" s="59">
        <v>-1.0251915122611314E-2</v>
      </c>
    </row>
    <row r="1488" spans="1:6" x14ac:dyDescent="0.25">
      <c r="A1488">
        <v>15</v>
      </c>
      <c r="B1488">
        <v>165</v>
      </c>
      <c r="C1488" t="s">
        <v>2710</v>
      </c>
      <c r="D1488" s="59">
        <v>-32.387755976374706</v>
      </c>
      <c r="E1488" s="59">
        <v>-24.040432911751545</v>
      </c>
      <c r="F1488" s="59">
        <v>-1.060699967807124E-2</v>
      </c>
    </row>
    <row r="1489" spans="1:6" x14ac:dyDescent="0.25">
      <c r="A1489">
        <v>16</v>
      </c>
      <c r="B1489">
        <v>165</v>
      </c>
      <c r="C1489" t="s">
        <v>2710</v>
      </c>
      <c r="D1489" s="59">
        <v>-30.73297954882435</v>
      </c>
      <c r="E1489" s="59">
        <v>-18.939197958997653</v>
      </c>
      <c r="F1489" s="59">
        <v>-1.0828196492978798E-2</v>
      </c>
    </row>
    <row r="1490" spans="1:6" x14ac:dyDescent="0.25">
      <c r="A1490">
        <v>17</v>
      </c>
      <c r="B1490">
        <v>165</v>
      </c>
      <c r="C1490" t="s">
        <v>2710</v>
      </c>
      <c r="D1490" s="59">
        <v>-24.993727468765705</v>
      </c>
      <c r="E1490" s="59">
        <v>-1.4179653586777572</v>
      </c>
      <c r="F1490" s="59">
        <v>-1.1304962945390531E-2</v>
      </c>
    </row>
    <row r="1491" spans="1:6" x14ac:dyDescent="0.25">
      <c r="A1491">
        <v>18</v>
      </c>
      <c r="B1491">
        <v>165</v>
      </c>
      <c r="C1491" t="s">
        <v>2710</v>
      </c>
      <c r="D1491" s="59">
        <v>-19.44165274126318</v>
      </c>
      <c r="E1491" s="59">
        <v>-1.2575232724129279</v>
      </c>
      <c r="F1491" s="59">
        <v>-1.0702522474233544E-2</v>
      </c>
    </row>
    <row r="1492" spans="1:6" x14ac:dyDescent="0.25">
      <c r="A1492">
        <v>19</v>
      </c>
      <c r="B1492">
        <v>165</v>
      </c>
      <c r="C1492" t="s">
        <v>2710</v>
      </c>
      <c r="D1492" s="59">
        <v>-14.265265407097052</v>
      </c>
      <c r="E1492" s="59">
        <v>-1.0962945768303589</v>
      </c>
      <c r="F1492" s="59">
        <v>-9.915589910955671E-3</v>
      </c>
    </row>
    <row r="1493" spans="1:6" x14ac:dyDescent="0.25">
      <c r="A1493">
        <v>20</v>
      </c>
      <c r="B1493">
        <v>165</v>
      </c>
      <c r="C1493" t="s">
        <v>2710</v>
      </c>
      <c r="D1493" s="59">
        <v>-9.5661134521918161</v>
      </c>
      <c r="E1493" s="59">
        <v>-0.92797253935406643</v>
      </c>
      <c r="F1493" s="59">
        <v>-8.8883536163721216E-3</v>
      </c>
    </row>
    <row r="1494" spans="1:6" x14ac:dyDescent="0.25">
      <c r="A1494">
        <v>21</v>
      </c>
      <c r="B1494">
        <v>165</v>
      </c>
      <c r="C1494" t="s">
        <v>2710</v>
      </c>
      <c r="D1494" s="59">
        <v>0</v>
      </c>
      <c r="E1494" s="59">
        <v>0</v>
      </c>
      <c r="F1494" s="59">
        <v>0</v>
      </c>
    </row>
    <row r="1495" spans="1:6" x14ac:dyDescent="0.25">
      <c r="A1495">
        <v>22</v>
      </c>
      <c r="B1495">
        <v>165</v>
      </c>
      <c r="C1495" t="s">
        <v>2710</v>
      </c>
      <c r="D1495" s="59">
        <v>-1.9612333577315597</v>
      </c>
      <c r="E1495" s="59">
        <v>-0.33040430550845507</v>
      </c>
      <c r="F1495" s="59">
        <v>-3.6636097174866295E-3</v>
      </c>
    </row>
    <row r="1496" spans="1:6" x14ac:dyDescent="0.25">
      <c r="A1496">
        <v>23</v>
      </c>
      <c r="B1496">
        <v>165</v>
      </c>
      <c r="C1496" t="s">
        <v>2710</v>
      </c>
      <c r="D1496" s="59">
        <v>-0.79689507259557457</v>
      </c>
      <c r="E1496" s="59">
        <v>-0.33748407493907184</v>
      </c>
      <c r="F1496" s="59">
        <v>-1.6231329760176482E-3</v>
      </c>
    </row>
    <row r="1497" spans="1:6" x14ac:dyDescent="0.25">
      <c r="A1497">
        <v>1</v>
      </c>
      <c r="B1497">
        <v>166</v>
      </c>
      <c r="C1497" t="s">
        <v>2710</v>
      </c>
      <c r="D1497" s="59">
        <v>0</v>
      </c>
      <c r="E1497" s="59">
        <v>0</v>
      </c>
      <c r="F1497" s="59">
        <v>0</v>
      </c>
    </row>
    <row r="1498" spans="1:6" x14ac:dyDescent="0.25">
      <c r="A1498">
        <v>2</v>
      </c>
      <c r="B1498">
        <v>166</v>
      </c>
      <c r="C1498" t="s">
        <v>2710</v>
      </c>
      <c r="D1498" s="59">
        <v>14.971935734701265</v>
      </c>
      <c r="E1498" s="59">
        <v>-0.9520135026566503</v>
      </c>
      <c r="F1498" s="59">
        <v>1.3692389605707709E-2</v>
      </c>
    </row>
    <row r="1499" spans="1:6" x14ac:dyDescent="0.25">
      <c r="A1499">
        <v>3</v>
      </c>
      <c r="B1499">
        <v>166</v>
      </c>
      <c r="C1499" t="s">
        <v>2710</v>
      </c>
      <c r="D1499" s="59">
        <v>22.195549359418397</v>
      </c>
      <c r="E1499" s="59">
        <v>-1.1233017704115862</v>
      </c>
      <c r="F1499" s="59">
        <v>1.5209400600867971E-2</v>
      </c>
    </row>
    <row r="1500" spans="1:6" x14ac:dyDescent="0.25">
      <c r="A1500">
        <v>4</v>
      </c>
      <c r="B1500">
        <v>166</v>
      </c>
      <c r="C1500" t="s">
        <v>2710</v>
      </c>
      <c r="D1500" s="59">
        <v>30.120878434493765</v>
      </c>
      <c r="E1500" s="59">
        <v>-1.2845210132045253</v>
      </c>
      <c r="F1500" s="59">
        <v>1.6363664189575459E-2</v>
      </c>
    </row>
    <row r="1501" spans="1:6" x14ac:dyDescent="0.25">
      <c r="A1501">
        <v>5</v>
      </c>
      <c r="B1501">
        <v>166</v>
      </c>
      <c r="C1501" t="s">
        <v>2710</v>
      </c>
      <c r="D1501" s="59">
        <v>38.597261436041812</v>
      </c>
      <c r="E1501" s="59">
        <v>-1.4449461264637322</v>
      </c>
      <c r="F1501" s="59">
        <v>1.7247316909856224E-2</v>
      </c>
    </row>
    <row r="1502" spans="1:6" x14ac:dyDescent="0.25">
      <c r="A1502">
        <v>6</v>
      </c>
      <c r="B1502">
        <v>166</v>
      </c>
      <c r="C1502" t="s">
        <v>2710</v>
      </c>
      <c r="D1502" s="59">
        <v>47.636064618837956</v>
      </c>
      <c r="E1502" s="59">
        <v>-28.157347707480302</v>
      </c>
      <c r="F1502" s="59">
        <v>1.6366555212700667E-2</v>
      </c>
    </row>
    <row r="1503" spans="1:6" x14ac:dyDescent="0.25">
      <c r="A1503">
        <v>7</v>
      </c>
      <c r="B1503">
        <v>166</v>
      </c>
      <c r="C1503" t="s">
        <v>2710</v>
      </c>
      <c r="D1503" s="59">
        <v>50.206769600440147</v>
      </c>
      <c r="E1503" s="59">
        <v>-35.817672996853041</v>
      </c>
      <c r="F1503" s="59">
        <v>1.5931361488317915E-2</v>
      </c>
    </row>
    <row r="1504" spans="1:6" x14ac:dyDescent="0.25">
      <c r="A1504">
        <v>8</v>
      </c>
      <c r="B1504">
        <v>166</v>
      </c>
      <c r="C1504" t="s">
        <v>2710</v>
      </c>
      <c r="D1504" s="59">
        <v>52.675519694267464</v>
      </c>
      <c r="E1504" s="59">
        <v>-43.236373411796237</v>
      </c>
      <c r="F1504" s="59">
        <v>1.5282533005740891E-2</v>
      </c>
    </row>
    <row r="1505" spans="1:6" x14ac:dyDescent="0.25">
      <c r="A1505">
        <v>9</v>
      </c>
      <c r="B1505">
        <v>166</v>
      </c>
      <c r="C1505" t="s">
        <v>2710</v>
      </c>
      <c r="D1505" s="59">
        <v>58.068924318097302</v>
      </c>
      <c r="E1505" s="59">
        <v>-59.978087098902883</v>
      </c>
      <c r="F1505" s="59">
        <v>5.0860788382063359E-3</v>
      </c>
    </row>
    <row r="1506" spans="1:6" x14ac:dyDescent="0.25">
      <c r="A1506">
        <v>10</v>
      </c>
      <c r="B1506">
        <v>166</v>
      </c>
      <c r="C1506" t="s">
        <v>2710</v>
      </c>
      <c r="D1506" s="59">
        <v>54.612623719483658</v>
      </c>
      <c r="E1506" s="59">
        <v>-52.340752253443512</v>
      </c>
      <c r="F1506" s="59">
        <v>-1.2748046603383306E-2</v>
      </c>
    </row>
    <row r="1507" spans="1:6" x14ac:dyDescent="0.25">
      <c r="A1507">
        <v>11</v>
      </c>
      <c r="B1507">
        <v>166</v>
      </c>
      <c r="C1507" t="s">
        <v>2710</v>
      </c>
      <c r="D1507" s="59">
        <v>40.786202786509456</v>
      </c>
      <c r="E1507" s="59">
        <v>-15.575783158981668</v>
      </c>
      <c r="F1507" s="59">
        <v>-2.0299967394583812E-2</v>
      </c>
    </row>
    <row r="1508" spans="1:6" x14ac:dyDescent="0.25">
      <c r="A1508">
        <v>12</v>
      </c>
      <c r="B1508">
        <v>166</v>
      </c>
      <c r="C1508" t="s">
        <v>2710</v>
      </c>
      <c r="D1508" s="59">
        <v>53.340914262762354</v>
      </c>
      <c r="E1508" s="59">
        <v>21.788717421141641</v>
      </c>
      <c r="F1508" s="59">
        <v>-1.5048303038093385E-2</v>
      </c>
    </row>
    <row r="1509" spans="1:6" x14ac:dyDescent="0.25">
      <c r="A1509">
        <v>13</v>
      </c>
      <c r="B1509">
        <v>166</v>
      </c>
      <c r="C1509" t="s">
        <v>2710</v>
      </c>
      <c r="D1509" s="59">
        <v>58.975913582496673</v>
      </c>
      <c r="E1509" s="59">
        <v>39.736724855083125</v>
      </c>
      <c r="F1509" s="59">
        <v>-1.7618149455500998E-3</v>
      </c>
    </row>
    <row r="1510" spans="1:6" x14ac:dyDescent="0.25">
      <c r="A1510">
        <v>14</v>
      </c>
      <c r="B1510">
        <v>166</v>
      </c>
      <c r="C1510" t="s">
        <v>2710</v>
      </c>
      <c r="D1510" s="59">
        <v>56.144634015738212</v>
      </c>
      <c r="E1510" s="59">
        <v>33.433376876125777</v>
      </c>
      <c r="F1510" s="59">
        <v>1.0132282495401088E-2</v>
      </c>
    </row>
    <row r="1511" spans="1:6" x14ac:dyDescent="0.25">
      <c r="A1511">
        <v>15</v>
      </c>
      <c r="B1511">
        <v>166</v>
      </c>
      <c r="C1511" t="s">
        <v>2710</v>
      </c>
      <c r="D1511" s="59">
        <v>54.162676847206825</v>
      </c>
      <c r="E1511" s="59">
        <v>28.365913802525064</v>
      </c>
      <c r="F1511" s="59">
        <v>1.1620303683252481E-2</v>
      </c>
    </row>
    <row r="1512" spans="1:6" x14ac:dyDescent="0.25">
      <c r="A1512">
        <v>16</v>
      </c>
      <c r="B1512">
        <v>166</v>
      </c>
      <c r="C1512" t="s">
        <v>2710</v>
      </c>
      <c r="D1512" s="59">
        <v>51.94627348959196</v>
      </c>
      <c r="E1512" s="59">
        <v>22.626428271916204</v>
      </c>
      <c r="F1512" s="59">
        <v>1.2921472248344029E-2</v>
      </c>
    </row>
    <row r="1513" spans="1:6" x14ac:dyDescent="0.25">
      <c r="A1513">
        <v>17</v>
      </c>
      <c r="B1513">
        <v>166</v>
      </c>
      <c r="C1513" t="s">
        <v>2710</v>
      </c>
      <c r="D1513" s="59">
        <v>42.847459637856694</v>
      </c>
      <c r="E1513" s="59">
        <v>-1.350484921245138</v>
      </c>
      <c r="F1513" s="59">
        <v>1.5301922954023058E-2</v>
      </c>
    </row>
    <row r="1514" spans="1:6" x14ac:dyDescent="0.25">
      <c r="A1514">
        <v>18</v>
      </c>
      <c r="B1514">
        <v>166</v>
      </c>
      <c r="C1514" t="s">
        <v>2710</v>
      </c>
      <c r="D1514" s="59">
        <v>35.218013892005537</v>
      </c>
      <c r="E1514" s="59">
        <v>-1.1953372199564272</v>
      </c>
      <c r="F1514" s="59">
        <v>1.5172828567061319E-2</v>
      </c>
    </row>
    <row r="1515" spans="1:6" x14ac:dyDescent="0.25">
      <c r="A1515">
        <v>19</v>
      </c>
      <c r="B1515">
        <v>166</v>
      </c>
      <c r="C1515" t="s">
        <v>2710</v>
      </c>
      <c r="D1515" s="59">
        <v>27.669072587761175</v>
      </c>
      <c r="E1515" s="59">
        <v>-1.0370571304419716</v>
      </c>
      <c r="F1515" s="59">
        <v>1.5004200160272988E-2</v>
      </c>
    </row>
    <row r="1516" spans="1:6" x14ac:dyDescent="0.25">
      <c r="A1516">
        <v>20</v>
      </c>
      <c r="B1516">
        <v>166</v>
      </c>
      <c r="C1516" t="s">
        <v>2710</v>
      </c>
      <c r="D1516" s="59">
        <v>20.25553910130105</v>
      </c>
      <c r="E1516" s="59">
        <v>-0.87524120795985139</v>
      </c>
      <c r="F1516" s="59">
        <v>1.4585219536073498E-2</v>
      </c>
    </row>
    <row r="1517" spans="1:6" x14ac:dyDescent="0.25">
      <c r="A1517">
        <v>21</v>
      </c>
      <c r="B1517">
        <v>166</v>
      </c>
      <c r="C1517" t="s">
        <v>2710</v>
      </c>
      <c r="D1517" s="59">
        <v>0</v>
      </c>
      <c r="E1517" s="59">
        <v>0</v>
      </c>
      <c r="F1517" s="59">
        <v>0</v>
      </c>
    </row>
    <row r="1518" spans="1:6" x14ac:dyDescent="0.25">
      <c r="A1518">
        <v>22</v>
      </c>
      <c r="B1518">
        <v>166</v>
      </c>
      <c r="C1518" t="s">
        <v>2710</v>
      </c>
      <c r="D1518" s="59">
        <v>1.2866697731774399</v>
      </c>
      <c r="E1518" s="59">
        <v>-0.34341653549676582</v>
      </c>
      <c r="F1518" s="59">
        <v>2.6026823771806633E-3</v>
      </c>
    </row>
    <row r="1519" spans="1:6" x14ac:dyDescent="0.25">
      <c r="A1519">
        <v>23</v>
      </c>
      <c r="B1519">
        <v>166</v>
      </c>
      <c r="C1519" t="s">
        <v>2710</v>
      </c>
      <c r="D1519" s="59">
        <v>2.4510080583031897</v>
      </c>
      <c r="E1519" s="59">
        <v>-0.32447184495072701</v>
      </c>
      <c r="F1519" s="59">
        <v>4.6431591186313842E-3</v>
      </c>
    </row>
    <row r="1520" spans="1:6" x14ac:dyDescent="0.25">
      <c r="A1520">
        <v>1</v>
      </c>
      <c r="B1520">
        <v>167</v>
      </c>
      <c r="C1520" t="s">
        <v>2710</v>
      </c>
      <c r="D1520" s="59">
        <v>0</v>
      </c>
      <c r="E1520" s="59">
        <v>0</v>
      </c>
      <c r="F1520" s="59">
        <v>0</v>
      </c>
    </row>
    <row r="1521" spans="1:6" x14ac:dyDescent="0.25">
      <c r="A1521">
        <v>2</v>
      </c>
      <c r="B1521">
        <v>167</v>
      </c>
      <c r="C1521" t="s">
        <v>2710</v>
      </c>
      <c r="D1521" s="59">
        <v>-15.913941874112995</v>
      </c>
      <c r="E1521" s="59">
        <v>-1.0154295758538849</v>
      </c>
      <c r="F1521" s="59">
        <v>-5.8817935879846286E-3</v>
      </c>
    </row>
    <row r="1522" spans="1:6" x14ac:dyDescent="0.25">
      <c r="A1522">
        <v>3</v>
      </c>
      <c r="B1522">
        <v>167</v>
      </c>
      <c r="C1522" t="s">
        <v>2710</v>
      </c>
      <c r="D1522" s="59">
        <v>-18.398119233343198</v>
      </c>
      <c r="E1522" s="59">
        <v>-1.1945422670358659</v>
      </c>
      <c r="F1522" s="59">
        <v>-3.8983978222721979E-3</v>
      </c>
    </row>
    <row r="1523" spans="1:6" x14ac:dyDescent="0.25">
      <c r="A1523">
        <v>4</v>
      </c>
      <c r="B1523">
        <v>167</v>
      </c>
      <c r="C1523" t="s">
        <v>2710</v>
      </c>
      <c r="D1523" s="59">
        <v>-19.83628692662489</v>
      </c>
      <c r="E1523" s="59">
        <v>-1.3471567408854277</v>
      </c>
      <c r="F1523" s="59">
        <v>-2.0586854379978782E-3</v>
      </c>
    </row>
    <row r="1524" spans="1:6" x14ac:dyDescent="0.25">
      <c r="A1524">
        <v>5</v>
      </c>
      <c r="B1524">
        <v>167</v>
      </c>
      <c r="C1524" t="s">
        <v>2710</v>
      </c>
      <c r="D1524" s="59">
        <v>-20.396162397182149</v>
      </c>
      <c r="E1524" s="59">
        <v>-1.4921315164717088</v>
      </c>
      <c r="F1524" s="59">
        <v>-6.5028369267300672E-4</v>
      </c>
    </row>
    <row r="1525" spans="1:6" x14ac:dyDescent="0.25">
      <c r="A1525">
        <v>6</v>
      </c>
      <c r="B1525">
        <v>167</v>
      </c>
      <c r="C1525" t="s">
        <v>2710</v>
      </c>
      <c r="D1525" s="59">
        <v>-21.566508318170708</v>
      </c>
      <c r="E1525" s="59">
        <v>0.6307830092656932</v>
      </c>
      <c r="F1525" s="59">
        <v>2.7841870559093505E-3</v>
      </c>
    </row>
    <row r="1526" spans="1:6" x14ac:dyDescent="0.25">
      <c r="A1526">
        <v>7</v>
      </c>
      <c r="B1526">
        <v>167</v>
      </c>
      <c r="C1526" t="s">
        <v>2710</v>
      </c>
      <c r="D1526" s="59">
        <v>-21.076624137085144</v>
      </c>
      <c r="E1526" s="59">
        <v>-1.1585906737494187</v>
      </c>
      <c r="F1526" s="59">
        <v>4.7033310013375965E-3</v>
      </c>
    </row>
    <row r="1527" spans="1:6" x14ac:dyDescent="0.25">
      <c r="A1527">
        <v>8</v>
      </c>
      <c r="B1527">
        <v>167</v>
      </c>
      <c r="C1527" t="s">
        <v>2710</v>
      </c>
      <c r="D1527" s="59">
        <v>-20.291233223006046</v>
      </c>
      <c r="E1527" s="59">
        <v>-3.9041715834091915</v>
      </c>
      <c r="F1527" s="59">
        <v>6.602090700958854E-3</v>
      </c>
    </row>
    <row r="1528" spans="1:6" x14ac:dyDescent="0.25">
      <c r="A1528">
        <v>9</v>
      </c>
      <c r="B1528">
        <v>167</v>
      </c>
      <c r="C1528" t="s">
        <v>2710</v>
      </c>
      <c r="D1528" s="59">
        <v>-15.159049175031221</v>
      </c>
      <c r="E1528" s="59">
        <v>-20.221327092557001</v>
      </c>
      <c r="F1528" s="59">
        <v>1.215206117738105E-2</v>
      </c>
    </row>
    <row r="1529" spans="1:6" x14ac:dyDescent="0.25">
      <c r="A1529">
        <v>10</v>
      </c>
      <c r="B1529">
        <v>167</v>
      </c>
      <c r="C1529" t="s">
        <v>2710</v>
      </c>
      <c r="D1529" s="59">
        <v>-8.7741589342012567</v>
      </c>
      <c r="E1529" s="59">
        <v>-40.623443781993799</v>
      </c>
      <c r="F1529" s="59">
        <v>6.801567419888732E-3</v>
      </c>
    </row>
    <row r="1530" spans="1:6" x14ac:dyDescent="0.25">
      <c r="A1530">
        <v>11</v>
      </c>
      <c r="B1530">
        <v>167</v>
      </c>
      <c r="C1530" t="s">
        <v>2710</v>
      </c>
      <c r="D1530" s="59">
        <v>-6.8128101703204766</v>
      </c>
      <c r="E1530" s="59">
        <v>-48.563799305906699</v>
      </c>
      <c r="F1530" s="59">
        <v>6.0673212013789869E-3</v>
      </c>
    </row>
    <row r="1531" spans="1:6" x14ac:dyDescent="0.25">
      <c r="A1531">
        <v>12</v>
      </c>
      <c r="B1531">
        <v>167</v>
      </c>
      <c r="C1531" t="s">
        <v>2710</v>
      </c>
      <c r="D1531" s="59">
        <v>-10.111228990830082</v>
      </c>
      <c r="E1531" s="59">
        <v>-55.400734654132357</v>
      </c>
      <c r="F1531" s="59">
        <v>-1.4264061052495442E-3</v>
      </c>
    </row>
    <row r="1532" spans="1:6" x14ac:dyDescent="0.25">
      <c r="A1532">
        <v>13</v>
      </c>
      <c r="B1532">
        <v>167</v>
      </c>
      <c r="C1532" t="s">
        <v>2710</v>
      </c>
      <c r="D1532" s="59">
        <v>-5.3066649804023998</v>
      </c>
      <c r="E1532" s="59">
        <v>-39.436388141690252</v>
      </c>
      <c r="F1532" s="59">
        <v>-1.3225863994552113E-2</v>
      </c>
    </row>
    <row r="1533" spans="1:6" x14ac:dyDescent="0.25">
      <c r="A1533">
        <v>14</v>
      </c>
      <c r="B1533">
        <v>167</v>
      </c>
      <c r="C1533" t="s">
        <v>2710</v>
      </c>
      <c r="D1533" s="59">
        <v>1.6024177607350718</v>
      </c>
      <c r="E1533" s="59">
        <v>-18.124186107982236</v>
      </c>
      <c r="F1533" s="59">
        <v>-1.1632708584103041E-2</v>
      </c>
    </row>
    <row r="1534" spans="1:6" x14ac:dyDescent="0.25">
      <c r="A1534">
        <v>15</v>
      </c>
      <c r="B1534">
        <v>167</v>
      </c>
      <c r="C1534" t="s">
        <v>2710</v>
      </c>
      <c r="D1534" s="59">
        <v>3.2576105130593165</v>
      </c>
      <c r="E1534" s="59">
        <v>-12.935830758852138</v>
      </c>
      <c r="F1534" s="59">
        <v>-1.0027692811592919E-2</v>
      </c>
    </row>
    <row r="1535" spans="1:6" x14ac:dyDescent="0.25">
      <c r="A1535">
        <v>16</v>
      </c>
      <c r="B1535">
        <v>167</v>
      </c>
      <c r="C1535" t="s">
        <v>2710</v>
      </c>
      <c r="D1535" s="59">
        <v>4.6634232481986393</v>
      </c>
      <c r="E1535" s="59">
        <v>-8.5873667392149908</v>
      </c>
      <c r="F1535" s="59">
        <v>-8.3225457756352112E-3</v>
      </c>
    </row>
    <row r="1536" spans="1:6" x14ac:dyDescent="0.25">
      <c r="A1536">
        <v>17</v>
      </c>
      <c r="B1536">
        <v>167</v>
      </c>
      <c r="C1536" t="s">
        <v>2710</v>
      </c>
      <c r="D1536" s="59">
        <v>6.7926284299487731</v>
      </c>
      <c r="E1536" s="59">
        <v>-1.519112284262129</v>
      </c>
      <c r="F1536" s="59">
        <v>-5.2920702718047899E-3</v>
      </c>
    </row>
    <row r="1537" spans="1:6" x14ac:dyDescent="0.25">
      <c r="A1537">
        <v>18</v>
      </c>
      <c r="B1537">
        <v>167</v>
      </c>
      <c r="C1537" t="s">
        <v>2710</v>
      </c>
      <c r="D1537" s="59">
        <v>9.1570612334408974</v>
      </c>
      <c r="E1537" s="59">
        <v>-1.3741544816805562</v>
      </c>
      <c r="F1537" s="59">
        <v>-3.6024562773426185E-3</v>
      </c>
    </row>
    <row r="1538" spans="1:6" x14ac:dyDescent="0.25">
      <c r="A1538">
        <v>19</v>
      </c>
      <c r="B1538">
        <v>167</v>
      </c>
      <c r="C1538" t="s">
        <v>2710</v>
      </c>
      <c r="D1538" s="59">
        <v>10.467835281064877</v>
      </c>
      <c r="E1538" s="59">
        <v>-1.2215494606201054</v>
      </c>
      <c r="F1538" s="59">
        <v>-1.3954128676296868E-3</v>
      </c>
    </row>
    <row r="1539" spans="1:6" x14ac:dyDescent="0.25">
      <c r="A1539">
        <v>20</v>
      </c>
      <c r="B1539">
        <v>167</v>
      </c>
      <c r="C1539" t="s">
        <v>2710</v>
      </c>
      <c r="D1539" s="59">
        <v>10.508119591640533</v>
      </c>
      <c r="E1539" s="59">
        <v>-1.0394705391590646</v>
      </c>
      <c r="F1539" s="59">
        <v>1.0777575986633293E-3</v>
      </c>
    </row>
    <row r="1540" spans="1:6" x14ac:dyDescent="0.25">
      <c r="A1540">
        <v>21</v>
      </c>
      <c r="B1540">
        <v>167</v>
      </c>
      <c r="C1540" t="s">
        <v>2710</v>
      </c>
      <c r="D1540" s="59">
        <v>0</v>
      </c>
      <c r="E1540" s="59">
        <v>0</v>
      </c>
      <c r="F1540" s="59">
        <v>0</v>
      </c>
    </row>
    <row r="1541" spans="1:6" x14ac:dyDescent="0.25">
      <c r="A1541">
        <v>22</v>
      </c>
      <c r="B1541">
        <v>167</v>
      </c>
      <c r="C1541" t="s">
        <v>2710</v>
      </c>
      <c r="D1541" s="59">
        <v>-2.9312702715151047</v>
      </c>
      <c r="E1541" s="59">
        <v>-0.35906538235083862</v>
      </c>
      <c r="F1541" s="59">
        <v>-5.2364684363770909E-3</v>
      </c>
    </row>
    <row r="1542" spans="1:6" x14ac:dyDescent="0.25">
      <c r="A1542">
        <v>23</v>
      </c>
      <c r="B1542">
        <v>167</v>
      </c>
      <c r="C1542" t="s">
        <v>2710</v>
      </c>
      <c r="D1542" s="59">
        <v>2.4414955709400616</v>
      </c>
      <c r="E1542" s="59">
        <v>-0.36499784290856851</v>
      </c>
      <c r="F1542" s="59">
        <v>4.2569190352262252E-3</v>
      </c>
    </row>
    <row r="1543" spans="1:6" x14ac:dyDescent="0.25">
      <c r="A1543">
        <v>1</v>
      </c>
      <c r="B1543">
        <v>168</v>
      </c>
      <c r="C1543" t="s">
        <v>2710</v>
      </c>
      <c r="D1543" s="59">
        <v>0</v>
      </c>
      <c r="E1543" s="59">
        <v>0</v>
      </c>
      <c r="F1543" s="59">
        <v>0</v>
      </c>
    </row>
    <row r="1544" spans="1:6" x14ac:dyDescent="0.25">
      <c r="A1544">
        <v>2</v>
      </c>
      <c r="B1544">
        <v>168</v>
      </c>
      <c r="C1544" t="s">
        <v>2710</v>
      </c>
      <c r="D1544" s="59">
        <v>-7.353214446844575</v>
      </c>
      <c r="E1544" s="59">
        <v>-1.0051544315276266</v>
      </c>
      <c r="F1544" s="59">
        <v>-7.8264629319450049E-5</v>
      </c>
    </row>
    <row r="1545" spans="1:6" x14ac:dyDescent="0.25">
      <c r="A1545">
        <v>3</v>
      </c>
      <c r="B1545">
        <v>168</v>
      </c>
      <c r="C1545" t="s">
        <v>2710</v>
      </c>
      <c r="D1545" s="59">
        <v>-6.9202042226946352</v>
      </c>
      <c r="E1545" s="59">
        <v>-1.1829993513713757</v>
      </c>
      <c r="F1545" s="59">
        <v>1.9326382744730768E-3</v>
      </c>
    </row>
    <row r="1546" spans="1:6" x14ac:dyDescent="0.25">
      <c r="A1546">
        <v>4</v>
      </c>
      <c r="B1546">
        <v>168</v>
      </c>
      <c r="C1546" t="s">
        <v>2710</v>
      </c>
      <c r="D1546" s="59">
        <v>-5.4584890126558259</v>
      </c>
      <c r="E1546" s="59">
        <v>-1.3372943804746547</v>
      </c>
      <c r="F1546" s="59">
        <v>3.7160641365597369E-3</v>
      </c>
    </row>
    <row r="1547" spans="1:6" x14ac:dyDescent="0.25">
      <c r="A1547">
        <v>5</v>
      </c>
      <c r="B1547">
        <v>168</v>
      </c>
      <c r="C1547" t="s">
        <v>2710</v>
      </c>
      <c r="D1547" s="59">
        <v>-3.1453531795536227</v>
      </c>
      <c r="E1547" s="59">
        <v>-1.485286685795761</v>
      </c>
      <c r="F1547" s="59">
        <v>5.0813754310265625E-3</v>
      </c>
    </row>
    <row r="1548" spans="1:6" x14ac:dyDescent="0.25">
      <c r="A1548">
        <v>6</v>
      </c>
      <c r="B1548">
        <v>168</v>
      </c>
      <c r="C1548" t="s">
        <v>2710</v>
      </c>
      <c r="D1548" s="59">
        <v>-1.0924998490738662</v>
      </c>
      <c r="E1548" s="59">
        <v>-8.4315492038157345</v>
      </c>
      <c r="F1548" s="59">
        <v>7.5167342932418385E-3</v>
      </c>
    </row>
    <row r="1549" spans="1:6" x14ac:dyDescent="0.25">
      <c r="A1549">
        <v>7</v>
      </c>
      <c r="B1549">
        <v>168</v>
      </c>
      <c r="C1549" t="s">
        <v>2710</v>
      </c>
      <c r="D1549" s="59">
        <v>0.14739327830320148</v>
      </c>
      <c r="E1549" s="59">
        <v>-12.329856706520113</v>
      </c>
      <c r="F1549" s="59">
        <v>8.9002667694862963E-3</v>
      </c>
    </row>
    <row r="1550" spans="1:6" x14ac:dyDescent="0.25">
      <c r="A1550">
        <v>8</v>
      </c>
      <c r="B1550">
        <v>168</v>
      </c>
      <c r="C1550" t="s">
        <v>2710</v>
      </c>
      <c r="D1550" s="59">
        <v>1.5901199690677965</v>
      </c>
      <c r="E1550" s="59">
        <v>-16.909754617989524</v>
      </c>
      <c r="F1550" s="59">
        <v>1.0202991723367935E-2</v>
      </c>
    </row>
    <row r="1551" spans="1:6" x14ac:dyDescent="0.25">
      <c r="A1551">
        <v>9</v>
      </c>
      <c r="B1551">
        <v>168</v>
      </c>
      <c r="C1551" t="s">
        <v>2710</v>
      </c>
      <c r="D1551" s="59">
        <v>7.5210036091826309</v>
      </c>
      <c r="E1551" s="59">
        <v>-35.404669322098385</v>
      </c>
      <c r="F1551" s="59">
        <v>1.1502166642125916E-2</v>
      </c>
    </row>
    <row r="1552" spans="1:6" x14ac:dyDescent="0.25">
      <c r="A1552">
        <v>10</v>
      </c>
      <c r="B1552">
        <v>168</v>
      </c>
      <c r="C1552" t="s">
        <v>2710</v>
      </c>
      <c r="D1552" s="59">
        <v>11.731299944033697</v>
      </c>
      <c r="E1552" s="59">
        <v>-49.618678597051655</v>
      </c>
      <c r="F1552" s="59">
        <v>1.4310937934859454E-3</v>
      </c>
    </row>
    <row r="1553" spans="1:6" x14ac:dyDescent="0.25">
      <c r="A1553">
        <v>11</v>
      </c>
      <c r="B1553">
        <v>168</v>
      </c>
      <c r="C1553" t="s">
        <v>2710</v>
      </c>
      <c r="D1553" s="59">
        <v>8.8672171909961399</v>
      </c>
      <c r="E1553" s="59">
        <v>-43.985958438265826</v>
      </c>
      <c r="F1553" s="59">
        <v>-1.8094447838918422E-3</v>
      </c>
    </row>
    <row r="1554" spans="1:6" x14ac:dyDescent="0.25">
      <c r="A1554">
        <v>12</v>
      </c>
      <c r="B1554">
        <v>168</v>
      </c>
      <c r="C1554" t="s">
        <v>2710</v>
      </c>
      <c r="D1554" s="59">
        <v>10.491689080417665</v>
      </c>
      <c r="E1554" s="59">
        <v>-37.002656175747923</v>
      </c>
      <c r="F1554" s="59">
        <v>-6.4041732450808245E-3</v>
      </c>
    </row>
    <row r="1555" spans="1:6" x14ac:dyDescent="0.25">
      <c r="A1555">
        <v>13</v>
      </c>
      <c r="B1555">
        <v>168</v>
      </c>
      <c r="C1555" t="s">
        <v>2710</v>
      </c>
      <c r="D1555" s="59">
        <v>16.588262425456705</v>
      </c>
      <c r="E1555" s="59">
        <v>-17.465999184372905</v>
      </c>
      <c r="F1555" s="59">
        <v>-1.1537295116762106E-2</v>
      </c>
    </row>
    <row r="1556" spans="1:6" x14ac:dyDescent="0.25">
      <c r="A1556">
        <v>14</v>
      </c>
      <c r="B1556">
        <v>168</v>
      </c>
      <c r="C1556" t="s">
        <v>2710</v>
      </c>
      <c r="D1556" s="59">
        <v>21.320143759917332</v>
      </c>
      <c r="E1556" s="59">
        <v>-2.3068141748636881</v>
      </c>
      <c r="F1556" s="59">
        <v>-5.825518398203236E-3</v>
      </c>
    </row>
    <row r="1557" spans="1:6" x14ac:dyDescent="0.25">
      <c r="A1557">
        <v>15</v>
      </c>
      <c r="B1557">
        <v>168</v>
      </c>
      <c r="C1557" t="s">
        <v>2710</v>
      </c>
      <c r="D1557" s="59">
        <v>21.979946708566409</v>
      </c>
      <c r="E1557" s="59">
        <v>8.0447845733750079E-2</v>
      </c>
      <c r="F1557" s="59">
        <v>-3.9658731822102035E-3</v>
      </c>
    </row>
    <row r="1558" spans="1:6" x14ac:dyDescent="0.25">
      <c r="A1558">
        <v>16</v>
      </c>
      <c r="B1558">
        <v>168</v>
      </c>
      <c r="C1558" t="s">
        <v>2710</v>
      </c>
      <c r="D1558" s="59">
        <v>22.349070027613628</v>
      </c>
      <c r="E1558" s="59">
        <v>1.5344362312013611</v>
      </c>
      <c r="F1558" s="59">
        <v>-2.0937074400510496E-3</v>
      </c>
    </row>
    <row r="1559" spans="1:6" x14ac:dyDescent="0.25">
      <c r="A1559">
        <v>17</v>
      </c>
      <c r="B1559">
        <v>168</v>
      </c>
      <c r="C1559" t="s">
        <v>2710</v>
      </c>
      <c r="D1559" s="59">
        <v>20.853136338466172</v>
      </c>
      <c r="E1559" s="59">
        <v>-1.4811226363095997</v>
      </c>
      <c r="F1559" s="59">
        <v>1.2563717888397865E-3</v>
      </c>
    </row>
    <row r="1560" spans="1:6" x14ac:dyDescent="0.25">
      <c r="A1560">
        <v>18</v>
      </c>
      <c r="B1560">
        <v>168</v>
      </c>
      <c r="C1560" t="s">
        <v>2710</v>
      </c>
      <c r="D1560" s="59">
        <v>20.00680176560849</v>
      </c>
      <c r="E1560" s="59">
        <v>-1.3355908662898945</v>
      </c>
      <c r="F1560" s="59">
        <v>2.5652638594670452E-3</v>
      </c>
    </row>
    <row r="1561" spans="1:6" x14ac:dyDescent="0.25">
      <c r="A1561">
        <v>19</v>
      </c>
      <c r="B1561">
        <v>168</v>
      </c>
      <c r="C1561" t="s">
        <v>2710</v>
      </c>
      <c r="D1561" s="59">
        <v>18.344230114209161</v>
      </c>
      <c r="E1561" s="59">
        <v>-1.1826661850840992</v>
      </c>
      <c r="F1561" s="59">
        <v>4.2749926069631473E-3</v>
      </c>
    </row>
    <row r="1562" spans="1:6" x14ac:dyDescent="0.25">
      <c r="A1562">
        <v>20</v>
      </c>
      <c r="B1562">
        <v>168</v>
      </c>
      <c r="C1562" t="s">
        <v>2710</v>
      </c>
      <c r="D1562" s="59">
        <v>15.711231804456542</v>
      </c>
      <c r="E1562" s="59">
        <v>-1.004857857266287</v>
      </c>
      <c r="F1562" s="59">
        <v>6.108185479591818E-3</v>
      </c>
    </row>
    <row r="1563" spans="1:6" x14ac:dyDescent="0.25">
      <c r="A1563">
        <v>21</v>
      </c>
      <c r="B1563">
        <v>168</v>
      </c>
      <c r="C1563" t="s">
        <v>2710</v>
      </c>
      <c r="D1563" s="59">
        <v>0</v>
      </c>
      <c r="E1563" s="59">
        <v>0</v>
      </c>
      <c r="F1563" s="59">
        <v>0</v>
      </c>
    </row>
    <row r="1564" spans="1:6" x14ac:dyDescent="0.25">
      <c r="A1564">
        <v>22</v>
      </c>
      <c r="B1564">
        <v>168</v>
      </c>
      <c r="C1564" t="s">
        <v>2710</v>
      </c>
      <c r="D1564" s="59">
        <v>-1.8303454007772018</v>
      </c>
      <c r="E1564" s="59">
        <v>-0.35652983967438062</v>
      </c>
      <c r="F1564" s="59">
        <v>-3.1713598073417663E-3</v>
      </c>
    </row>
    <row r="1565" spans="1:6" x14ac:dyDescent="0.25">
      <c r="A1565">
        <v>23</v>
      </c>
      <c r="B1565">
        <v>168</v>
      </c>
      <c r="C1565" t="s">
        <v>2710</v>
      </c>
      <c r="D1565" s="59">
        <v>2.8396029144652188</v>
      </c>
      <c r="E1565" s="59">
        <v>-0.35645665562211115</v>
      </c>
      <c r="F1565" s="59">
        <v>5.0839452191095581E-3</v>
      </c>
    </row>
    <row r="1566" spans="1:6" x14ac:dyDescent="0.25">
      <c r="A1566">
        <v>1</v>
      </c>
      <c r="B1566">
        <v>169</v>
      </c>
      <c r="C1566" t="s">
        <v>2710</v>
      </c>
      <c r="D1566" s="59">
        <v>0</v>
      </c>
      <c r="E1566" s="59">
        <v>0</v>
      </c>
      <c r="F1566" s="59">
        <v>0</v>
      </c>
    </row>
    <row r="1567" spans="1:6" x14ac:dyDescent="0.25">
      <c r="A1567">
        <v>2</v>
      </c>
      <c r="B1567">
        <v>169</v>
      </c>
      <c r="C1567" t="s">
        <v>2710</v>
      </c>
      <c r="D1567" s="59">
        <v>-21.117054086943362</v>
      </c>
      <c r="E1567" s="59">
        <v>-0.98081689396118599</v>
      </c>
      <c r="F1567" s="59">
        <v>-1.0912221468918473E-2</v>
      </c>
    </row>
    <row r="1568" spans="1:6" x14ac:dyDescent="0.25">
      <c r="A1568">
        <v>3</v>
      </c>
      <c r="B1568">
        <v>169</v>
      </c>
      <c r="C1568" t="s">
        <v>2710</v>
      </c>
      <c r="D1568" s="59">
        <v>-26.2745140665041</v>
      </c>
      <c r="E1568" s="59">
        <v>-1.1556589914999496</v>
      </c>
      <c r="F1568" s="59">
        <v>-9.5688032968686155E-3</v>
      </c>
    </row>
    <row r="1569" spans="1:6" x14ac:dyDescent="0.25">
      <c r="A1569">
        <v>4</v>
      </c>
      <c r="B1569">
        <v>169</v>
      </c>
      <c r="C1569" t="s">
        <v>2710</v>
      </c>
      <c r="D1569" s="59">
        <v>-30.686027458810436</v>
      </c>
      <c r="E1569" s="59">
        <v>-1.3085931254948466</v>
      </c>
      <c r="F1569" s="59">
        <v>-8.2264055748094301E-3</v>
      </c>
    </row>
    <row r="1570" spans="1:6" x14ac:dyDescent="0.25">
      <c r="A1570">
        <v>5</v>
      </c>
      <c r="B1570">
        <v>169</v>
      </c>
      <c r="C1570" t="s">
        <v>2710</v>
      </c>
      <c r="D1570" s="59">
        <v>-34.456670305717978</v>
      </c>
      <c r="E1570" s="59">
        <v>-1.4541418685192433</v>
      </c>
      <c r="F1570" s="59">
        <v>-7.1987257533180898E-3</v>
      </c>
    </row>
    <row r="1571" spans="1:6" x14ac:dyDescent="0.25">
      <c r="A1571">
        <v>6</v>
      </c>
      <c r="B1571">
        <v>169</v>
      </c>
      <c r="C1571" t="s">
        <v>2710</v>
      </c>
      <c r="D1571" s="59">
        <v>-39.252155097604529</v>
      </c>
      <c r="E1571" s="59">
        <v>10.752585979683582</v>
      </c>
      <c r="F1571" s="59">
        <v>-3.4446512796737533E-3</v>
      </c>
    </row>
    <row r="1572" spans="1:6" x14ac:dyDescent="0.25">
      <c r="A1572">
        <v>7</v>
      </c>
      <c r="B1572">
        <v>169</v>
      </c>
      <c r="C1572" t="s">
        <v>2710</v>
      </c>
      <c r="D1572" s="59">
        <v>-39.798960332610775</v>
      </c>
      <c r="E1572" s="59">
        <v>11.857687930837216</v>
      </c>
      <c r="F1572" s="59">
        <v>-1.3584886280426055E-3</v>
      </c>
    </row>
    <row r="1573" spans="1:6" x14ac:dyDescent="0.25">
      <c r="A1573">
        <v>8</v>
      </c>
      <c r="B1573">
        <v>169</v>
      </c>
      <c r="C1573" t="s">
        <v>2710</v>
      </c>
      <c r="D1573" s="59">
        <v>-40.008959222206258</v>
      </c>
      <c r="E1573" s="59">
        <v>11.913200349708401</v>
      </c>
      <c r="F1573" s="59">
        <v>7.9490051506376309E-4</v>
      </c>
    </row>
    <row r="1574" spans="1:6" x14ac:dyDescent="0.25">
      <c r="A1574">
        <v>9</v>
      </c>
      <c r="B1574">
        <v>169</v>
      </c>
      <c r="C1574" t="s">
        <v>2710</v>
      </c>
      <c r="D1574" s="59">
        <v>-37.053976580902351</v>
      </c>
      <c r="E1574" s="59">
        <v>1.7490618647428473</v>
      </c>
      <c r="F1574" s="59">
        <v>1.0463492299605179E-2</v>
      </c>
    </row>
    <row r="1575" spans="1:6" x14ac:dyDescent="0.25">
      <c r="A1575">
        <v>10</v>
      </c>
      <c r="B1575">
        <v>169</v>
      </c>
      <c r="C1575" t="s">
        <v>2710</v>
      </c>
      <c r="D1575" s="59">
        <v>-29.377077005452545</v>
      </c>
      <c r="E1575" s="59">
        <v>-22.225365303650431</v>
      </c>
      <c r="F1575" s="59">
        <v>1.1779334559726464E-2</v>
      </c>
    </row>
    <row r="1576" spans="1:6" x14ac:dyDescent="0.25">
      <c r="A1576">
        <v>11</v>
      </c>
      <c r="B1576">
        <v>169</v>
      </c>
      <c r="C1576" t="s">
        <v>2710</v>
      </c>
      <c r="D1576" s="59">
        <v>-22.492837531640081</v>
      </c>
      <c r="E1576" s="59">
        <v>-43.985958438308671</v>
      </c>
      <c r="F1576" s="59">
        <v>1.3560120977629972E-2</v>
      </c>
    </row>
    <row r="1577" spans="1:6" x14ac:dyDescent="0.25">
      <c r="A1577">
        <v>12</v>
      </c>
      <c r="B1577">
        <v>169</v>
      </c>
      <c r="C1577" t="s">
        <v>2710</v>
      </c>
      <c r="D1577" s="59">
        <v>-30.616687869067636</v>
      </c>
      <c r="E1577" s="59">
        <v>-64.395969469231673</v>
      </c>
      <c r="F1577" s="59">
        <v>3.9440675211472043E-3</v>
      </c>
    </row>
    <row r="1578" spans="1:6" x14ac:dyDescent="0.25">
      <c r="A1578">
        <v>13</v>
      </c>
      <c r="B1578">
        <v>169</v>
      </c>
      <c r="C1578" t="s">
        <v>2710</v>
      </c>
      <c r="D1578" s="59">
        <v>-27.986717764610795</v>
      </c>
      <c r="E1578" s="59">
        <v>-54.619730371250817</v>
      </c>
      <c r="F1578" s="59">
        <v>-1.257596945931036E-2</v>
      </c>
    </row>
    <row r="1579" spans="1:6" x14ac:dyDescent="0.25">
      <c r="A1579">
        <v>14</v>
      </c>
      <c r="B1579">
        <v>169</v>
      </c>
      <c r="C1579" t="s">
        <v>2710</v>
      </c>
      <c r="D1579" s="59">
        <v>-20.278935431327692</v>
      </c>
      <c r="E1579" s="59">
        <v>-31.12976914256609</v>
      </c>
      <c r="F1579" s="59">
        <v>-1.5233609606516653E-2</v>
      </c>
    </row>
    <row r="1580" spans="1:6" x14ac:dyDescent="0.25">
      <c r="A1580">
        <v>15</v>
      </c>
      <c r="B1580">
        <v>169</v>
      </c>
      <c r="C1580" t="s">
        <v>2710</v>
      </c>
      <c r="D1580" s="59">
        <v>-17.966406902317374</v>
      </c>
      <c r="E1580" s="59">
        <v>-24.107096791624681</v>
      </c>
      <c r="F1580" s="59">
        <v>-1.4224628579744233E-2</v>
      </c>
    </row>
    <row r="1581" spans="1:6" x14ac:dyDescent="0.25">
      <c r="A1581">
        <v>16</v>
      </c>
      <c r="B1581">
        <v>169</v>
      </c>
      <c r="C1581" t="s">
        <v>2710</v>
      </c>
      <c r="D1581" s="59">
        <v>-15.810585220886203</v>
      </c>
      <c r="E1581" s="59">
        <v>-17.649698952297342</v>
      </c>
      <c r="F1581" s="59">
        <v>-1.3055093012969279E-2</v>
      </c>
    </row>
    <row r="1582" spans="1:6" x14ac:dyDescent="0.25">
      <c r="A1582">
        <v>17</v>
      </c>
      <c r="B1582">
        <v>169</v>
      </c>
      <c r="C1582" t="s">
        <v>2710</v>
      </c>
      <c r="D1582" s="59">
        <v>-10.458180787667249</v>
      </c>
      <c r="E1582" s="59">
        <v>-1.5122674535861931</v>
      </c>
      <c r="F1582" s="59">
        <v>-1.1023729395504948E-2</v>
      </c>
    </row>
    <row r="1583" spans="1:6" x14ac:dyDescent="0.25">
      <c r="A1583">
        <v>18</v>
      </c>
      <c r="B1583">
        <v>169</v>
      </c>
      <c r="C1583" t="s">
        <v>2710</v>
      </c>
      <c r="D1583" s="59">
        <v>-5.2207366805155377</v>
      </c>
      <c r="E1583" s="59">
        <v>-1.364292121269818</v>
      </c>
      <c r="F1583" s="59">
        <v>-9.3772058518998194E-3</v>
      </c>
    </row>
    <row r="1584" spans="1:6" x14ac:dyDescent="0.25">
      <c r="A1584">
        <v>19</v>
      </c>
      <c r="B1584">
        <v>169</v>
      </c>
      <c r="C1584" t="s">
        <v>2710</v>
      </c>
      <c r="D1584" s="59">
        <v>-1.0100797295715656</v>
      </c>
      <c r="E1584" s="59">
        <v>-1.2100065449556625</v>
      </c>
      <c r="F1584" s="59">
        <v>-7.2264489643731576E-3</v>
      </c>
    </row>
    <row r="1585" spans="1:6" x14ac:dyDescent="0.25">
      <c r="A1585">
        <v>20</v>
      </c>
      <c r="B1585">
        <v>169</v>
      </c>
      <c r="C1585" t="s">
        <v>2710</v>
      </c>
      <c r="D1585" s="59">
        <v>1.9473921643829115</v>
      </c>
      <c r="E1585" s="59">
        <v>-1.0291953948328476</v>
      </c>
      <c r="F1585" s="59">
        <v>-4.7257713599984713E-3</v>
      </c>
    </row>
    <row r="1586" spans="1:6" x14ac:dyDescent="0.25">
      <c r="A1586">
        <v>21</v>
      </c>
      <c r="B1586">
        <v>169</v>
      </c>
      <c r="C1586" t="s">
        <v>2710</v>
      </c>
      <c r="D1586" s="59">
        <v>0</v>
      </c>
      <c r="E1586" s="59">
        <v>0</v>
      </c>
      <c r="F1586" s="59">
        <v>0</v>
      </c>
    </row>
    <row r="1587" spans="1:6" x14ac:dyDescent="0.25">
      <c r="A1587">
        <v>22</v>
      </c>
      <c r="B1587">
        <v>169</v>
      </c>
      <c r="C1587" t="s">
        <v>2710</v>
      </c>
      <c r="D1587" s="59">
        <v>-3.3293776150428944</v>
      </c>
      <c r="E1587" s="59">
        <v>-0.35052419506439103</v>
      </c>
      <c r="F1587" s="59">
        <v>-6.0634946202651309E-3</v>
      </c>
    </row>
    <row r="1588" spans="1:6" x14ac:dyDescent="0.25">
      <c r="A1588">
        <v>23</v>
      </c>
      <c r="B1588">
        <v>169</v>
      </c>
      <c r="C1588" t="s">
        <v>2710</v>
      </c>
      <c r="D1588" s="59">
        <v>1.3405707002042508</v>
      </c>
      <c r="E1588" s="59">
        <v>-0.36246230023211645</v>
      </c>
      <c r="F1588" s="59">
        <v>2.1918104061946189E-3</v>
      </c>
    </row>
    <row r="1589" spans="1:6" x14ac:dyDescent="0.25">
      <c r="A1589">
        <v>1</v>
      </c>
      <c r="B1589">
        <v>170</v>
      </c>
      <c r="C1589" t="s">
        <v>2710</v>
      </c>
      <c r="D1589" s="59">
        <v>0</v>
      </c>
      <c r="E1589" s="59">
        <v>0</v>
      </c>
      <c r="F1589" s="59">
        <v>0</v>
      </c>
    </row>
    <row r="1590" spans="1:6" x14ac:dyDescent="0.25">
      <c r="A1590">
        <v>2</v>
      </c>
      <c r="B1590">
        <v>170</v>
      </c>
      <c r="C1590" t="s">
        <v>2710</v>
      </c>
      <c r="D1590" s="59">
        <v>-1.7072963422467768</v>
      </c>
      <c r="E1590" s="59">
        <v>-0.85297839525192287</v>
      </c>
      <c r="F1590" s="59">
        <v>-2.0109067923066689E-3</v>
      </c>
    </row>
    <row r="1591" spans="1:6" x14ac:dyDescent="0.25">
      <c r="A1591">
        <v>3</v>
      </c>
      <c r="B1591">
        <v>170</v>
      </c>
      <c r="C1591" t="s">
        <v>2710</v>
      </c>
      <c r="D1591" s="59">
        <v>-2.8002567313861517</v>
      </c>
      <c r="E1591" s="59">
        <v>-1.0120474798343695</v>
      </c>
      <c r="F1591" s="59">
        <v>-2.3702886173279916E-3</v>
      </c>
    </row>
    <row r="1592" spans="1:6" x14ac:dyDescent="0.25">
      <c r="A1592">
        <v>4</v>
      </c>
      <c r="B1592">
        <v>170</v>
      </c>
      <c r="C1592" t="s">
        <v>2710</v>
      </c>
      <c r="D1592" s="59">
        <v>-4.0661184117701152</v>
      </c>
      <c r="E1592" s="59">
        <v>-1.1739687723982484</v>
      </c>
      <c r="F1592" s="59">
        <v>-2.6608711555213115E-3</v>
      </c>
    </row>
    <row r="1593" spans="1:6" x14ac:dyDescent="0.25">
      <c r="A1593">
        <v>5</v>
      </c>
      <c r="B1593">
        <v>170</v>
      </c>
      <c r="C1593" t="s">
        <v>2710</v>
      </c>
      <c r="D1593" s="59">
        <v>-5.4707063330271684</v>
      </c>
      <c r="E1593" s="59">
        <v>-1.3356544547785552</v>
      </c>
      <c r="F1593" s="59">
        <v>-2.8833281860106952E-3</v>
      </c>
    </row>
    <row r="1594" spans="1:6" x14ac:dyDescent="0.25">
      <c r="A1594">
        <v>6</v>
      </c>
      <c r="B1594">
        <v>170</v>
      </c>
      <c r="C1594" t="s">
        <v>2710</v>
      </c>
      <c r="D1594" s="59">
        <v>-7.5859218065804521</v>
      </c>
      <c r="E1594" s="59">
        <v>2.9913751435702713</v>
      </c>
      <c r="F1594" s="59">
        <v>-2.6676199007843061E-3</v>
      </c>
    </row>
    <row r="1595" spans="1:6" x14ac:dyDescent="0.25">
      <c r="A1595">
        <v>7</v>
      </c>
      <c r="B1595">
        <v>170</v>
      </c>
      <c r="C1595" t="s">
        <v>2710</v>
      </c>
      <c r="D1595" s="59">
        <v>-8.177305780562957</v>
      </c>
      <c r="E1595" s="59">
        <v>4.1615040648492414</v>
      </c>
      <c r="F1595" s="59">
        <v>-2.5269428522549757E-3</v>
      </c>
    </row>
    <row r="1596" spans="1:6" x14ac:dyDescent="0.25">
      <c r="A1596">
        <v>8</v>
      </c>
      <c r="B1596">
        <v>170</v>
      </c>
      <c r="C1596" t="s">
        <v>2710</v>
      </c>
      <c r="D1596" s="59">
        <v>-8.7350354329409132</v>
      </c>
      <c r="E1596" s="59">
        <v>5.254613634523654</v>
      </c>
      <c r="F1596" s="59">
        <v>-2.3303302801680427E-3</v>
      </c>
    </row>
    <row r="1597" spans="1:6" x14ac:dyDescent="0.25">
      <c r="A1597">
        <v>9</v>
      </c>
      <c r="B1597">
        <v>170</v>
      </c>
      <c r="C1597" t="s">
        <v>2710</v>
      </c>
      <c r="D1597" s="59">
        <v>-9.8357992167180424</v>
      </c>
      <c r="E1597" s="59">
        <v>6.8394833576899909</v>
      </c>
      <c r="F1597" s="59">
        <v>3.5371011919824256E-4</v>
      </c>
    </row>
    <row r="1598" spans="1:6" x14ac:dyDescent="0.25">
      <c r="A1598">
        <v>10</v>
      </c>
      <c r="B1598">
        <v>170</v>
      </c>
      <c r="C1598" t="s">
        <v>2710</v>
      </c>
      <c r="D1598" s="59">
        <v>-8.9124200265833124</v>
      </c>
      <c r="E1598" s="59">
        <v>2.2990419884053583</v>
      </c>
      <c r="F1598" s="59">
        <v>3.4122768475695511E-3</v>
      </c>
    </row>
    <row r="1599" spans="1:6" x14ac:dyDescent="0.25">
      <c r="A1599">
        <v>11</v>
      </c>
      <c r="B1599">
        <v>170</v>
      </c>
      <c r="C1599" t="s">
        <v>2710</v>
      </c>
      <c r="D1599" s="59">
        <v>-6.8128101703195307</v>
      </c>
      <c r="E1599" s="59">
        <v>-5.6571279458735972</v>
      </c>
      <c r="F1599" s="59">
        <v>4.329367113392232E-3</v>
      </c>
    </row>
    <row r="1600" spans="1:6" x14ac:dyDescent="0.25">
      <c r="A1600">
        <v>12</v>
      </c>
      <c r="B1600">
        <v>170</v>
      </c>
      <c r="C1600" t="s">
        <v>2710</v>
      </c>
      <c r="D1600" s="59">
        <v>-9.9729678984410857</v>
      </c>
      <c r="E1600" s="59">
        <v>-12.478248883718969</v>
      </c>
      <c r="F1600" s="59">
        <v>1.962884467064694E-3</v>
      </c>
    </row>
    <row r="1601" spans="1:6" x14ac:dyDescent="0.25">
      <c r="A1601">
        <v>13</v>
      </c>
      <c r="B1601">
        <v>170</v>
      </c>
      <c r="C1601" t="s">
        <v>2710</v>
      </c>
      <c r="D1601" s="59">
        <v>-10.629914938707639</v>
      </c>
      <c r="E1601" s="59">
        <v>-12.375577691426265</v>
      </c>
      <c r="F1601" s="59">
        <v>-1.4275129363668069E-3</v>
      </c>
    </row>
    <row r="1602" spans="1:6" x14ac:dyDescent="0.25">
      <c r="A1602">
        <v>14</v>
      </c>
      <c r="B1602">
        <v>170</v>
      </c>
      <c r="C1602" t="s">
        <v>2710</v>
      </c>
      <c r="D1602" s="59">
        <v>-9.9537800293247898</v>
      </c>
      <c r="E1602" s="59">
        <v>-8.9654008900400139</v>
      </c>
      <c r="F1602" s="59">
        <v>-2.7002876029694565E-3</v>
      </c>
    </row>
    <row r="1603" spans="1:6" x14ac:dyDescent="0.25">
      <c r="A1603">
        <v>15</v>
      </c>
      <c r="B1603">
        <v>170</v>
      </c>
      <c r="C1603" t="s">
        <v>2710</v>
      </c>
      <c r="D1603" s="59">
        <v>-9.6417078434587218</v>
      </c>
      <c r="E1603" s="59">
        <v>-7.6157360202472244</v>
      </c>
      <c r="F1603" s="59">
        <v>-2.7974189579939345E-3</v>
      </c>
    </row>
    <row r="1604" spans="1:6" x14ac:dyDescent="0.25">
      <c r="A1604">
        <v>16</v>
      </c>
      <c r="B1604">
        <v>170</v>
      </c>
      <c r="C1604" t="s">
        <v>2710</v>
      </c>
      <c r="D1604" s="59">
        <v>-9.3171632633884496</v>
      </c>
      <c r="E1604" s="59">
        <v>-6.2267746049069519</v>
      </c>
      <c r="F1604" s="59">
        <v>-2.8707388189361882E-3</v>
      </c>
    </row>
    <row r="1605" spans="1:6" x14ac:dyDescent="0.25">
      <c r="A1605">
        <v>17</v>
      </c>
      <c r="B1605">
        <v>170</v>
      </c>
      <c r="C1605" t="s">
        <v>2710</v>
      </c>
      <c r="D1605" s="59">
        <v>-8.1328276342041583</v>
      </c>
      <c r="E1605" s="59">
        <v>-1.3626352225688163</v>
      </c>
      <c r="F1605" s="59">
        <v>-3.0590257784631914E-3</v>
      </c>
    </row>
    <row r="1606" spans="1:6" x14ac:dyDescent="0.25">
      <c r="A1606">
        <v>18</v>
      </c>
      <c r="B1606">
        <v>170</v>
      </c>
      <c r="C1606" t="s">
        <v>2710</v>
      </c>
      <c r="D1606" s="59">
        <v>-6.6131072814135763</v>
      </c>
      <c r="E1606" s="59">
        <v>-1.2009665131932368</v>
      </c>
      <c r="F1606" s="59">
        <v>-3.0002705598165306E-3</v>
      </c>
    </row>
    <row r="1607" spans="1:6" x14ac:dyDescent="0.25">
      <c r="A1607">
        <v>19</v>
      </c>
      <c r="B1607">
        <v>170</v>
      </c>
      <c r="C1607" t="s">
        <v>2710</v>
      </c>
      <c r="D1607" s="59">
        <v>-5.1300272208929343</v>
      </c>
      <c r="E1607" s="59">
        <v>-1.0390546734184789</v>
      </c>
      <c r="F1607" s="59">
        <v>-2.9235220725722659E-3</v>
      </c>
    </row>
    <row r="1608" spans="1:6" x14ac:dyDescent="0.25">
      <c r="A1608">
        <v>20</v>
      </c>
      <c r="B1608">
        <v>170</v>
      </c>
      <c r="C1608" t="s">
        <v>2710</v>
      </c>
      <c r="D1608" s="59">
        <v>-3.6985259402270456</v>
      </c>
      <c r="E1608" s="59">
        <v>-0.87701935855698876</v>
      </c>
      <c r="F1608" s="59">
        <v>-2.7931291970138181E-3</v>
      </c>
    </row>
    <row r="1609" spans="1:6" x14ac:dyDescent="0.25">
      <c r="A1609">
        <v>21</v>
      </c>
      <c r="B1609">
        <v>170</v>
      </c>
      <c r="C1609" t="s">
        <v>2710</v>
      </c>
      <c r="D1609" s="59">
        <v>0</v>
      </c>
      <c r="E1609" s="59">
        <v>0</v>
      </c>
      <c r="F1609" s="59">
        <v>0</v>
      </c>
    </row>
    <row r="1610" spans="1:6" x14ac:dyDescent="0.25">
      <c r="A1610">
        <v>22</v>
      </c>
      <c r="B1610">
        <v>170</v>
      </c>
      <c r="C1610" t="s">
        <v>2710</v>
      </c>
      <c r="D1610" s="59">
        <v>-6.5670838376449076E-2</v>
      </c>
      <c r="E1610" s="59">
        <v>-0.31897816915175153</v>
      </c>
      <c r="F1610" s="59">
        <v>-1.6875708906441655E-4</v>
      </c>
    </row>
    <row r="1611" spans="1:6" x14ac:dyDescent="0.25">
      <c r="A1611">
        <v>23</v>
      </c>
      <c r="B1611">
        <v>170</v>
      </c>
      <c r="C1611" t="s">
        <v>2710</v>
      </c>
      <c r="D1611" s="59">
        <v>-0.42410386219909935</v>
      </c>
      <c r="E1611" s="59">
        <v>-0.32491062970946727</v>
      </c>
      <c r="F1611" s="59">
        <v>-8.1079231208729455E-4</v>
      </c>
    </row>
    <row r="1612" spans="1:6" x14ac:dyDescent="0.25">
      <c r="A1612">
        <v>1</v>
      </c>
      <c r="B1612">
        <v>171</v>
      </c>
      <c r="C1612" t="s">
        <v>2710</v>
      </c>
      <c r="D1612" s="59">
        <v>0</v>
      </c>
      <c r="E1612" s="59">
        <v>0</v>
      </c>
      <c r="F1612" s="59">
        <v>0</v>
      </c>
    </row>
    <row r="1613" spans="1:6" x14ac:dyDescent="0.25">
      <c r="A1613">
        <v>2</v>
      </c>
      <c r="B1613">
        <v>171</v>
      </c>
      <c r="C1613" t="s">
        <v>2710</v>
      </c>
      <c r="D1613" s="59">
        <v>-20.255539101328345</v>
      </c>
      <c r="E1613" s="59">
        <v>-0.87524120795881588</v>
      </c>
      <c r="F1613" s="59">
        <v>-1.4585219536081221E-2</v>
      </c>
    </row>
    <row r="1614" spans="1:6" x14ac:dyDescent="0.25">
      <c r="A1614">
        <v>3</v>
      </c>
      <c r="B1614">
        <v>171</v>
      </c>
      <c r="C1614" t="s">
        <v>2710</v>
      </c>
      <c r="D1614" s="59">
        <v>-27.669072587791366</v>
      </c>
      <c r="E1614" s="59">
        <v>-1.037057130440765</v>
      </c>
      <c r="F1614" s="59">
        <v>-1.5004200160276085E-2</v>
      </c>
    </row>
    <row r="1615" spans="1:6" x14ac:dyDescent="0.25">
      <c r="A1615">
        <v>4</v>
      </c>
      <c r="B1615">
        <v>171</v>
      </c>
      <c r="C1615" t="s">
        <v>2710</v>
      </c>
      <c r="D1615" s="59">
        <v>-35.218013892036417</v>
      </c>
      <c r="E1615" s="59">
        <v>-1.1953372199549233</v>
      </c>
      <c r="F1615" s="59">
        <v>-1.5172828567062804E-2</v>
      </c>
    </row>
    <row r="1616" spans="1:6" x14ac:dyDescent="0.25">
      <c r="A1616">
        <v>5</v>
      </c>
      <c r="B1616">
        <v>171</v>
      </c>
      <c r="C1616" t="s">
        <v>2710</v>
      </c>
      <c r="D1616" s="59">
        <v>-42.847459637888974</v>
      </c>
      <c r="E1616" s="59">
        <v>-1.3504849212431087</v>
      </c>
      <c r="F1616" s="59">
        <v>-1.530192295402643E-2</v>
      </c>
    </row>
    <row r="1617" spans="1:6" x14ac:dyDescent="0.25">
      <c r="A1617">
        <v>6</v>
      </c>
      <c r="B1617">
        <v>171</v>
      </c>
      <c r="C1617" t="s">
        <v>2710</v>
      </c>
      <c r="D1617" s="59">
        <v>-51.946273489623593</v>
      </c>
      <c r="E1617" s="59">
        <v>22.626428271913365</v>
      </c>
      <c r="F1617" s="59">
        <v>-1.2921472248338032E-2</v>
      </c>
    </row>
    <row r="1618" spans="1:6" x14ac:dyDescent="0.25">
      <c r="A1618">
        <v>7</v>
      </c>
      <c r="B1618">
        <v>171</v>
      </c>
      <c r="C1618" t="s">
        <v>2710</v>
      </c>
      <c r="D1618" s="59">
        <v>-54.162676847237705</v>
      </c>
      <c r="E1618" s="59">
        <v>28.365913802519074</v>
      </c>
      <c r="F1618" s="59">
        <v>-1.1620303683243823E-2</v>
      </c>
    </row>
    <row r="1619" spans="1:6" x14ac:dyDescent="0.25">
      <c r="A1619">
        <v>8</v>
      </c>
      <c r="B1619">
        <v>171</v>
      </c>
      <c r="C1619" t="s">
        <v>2710</v>
      </c>
      <c r="D1619" s="59">
        <v>-56.144634015767572</v>
      </c>
      <c r="E1619" s="59">
        <v>33.433376876114366</v>
      </c>
      <c r="F1619" s="59">
        <v>-1.0132282495387718E-2</v>
      </c>
    </row>
    <row r="1620" spans="1:6" x14ac:dyDescent="0.25">
      <c r="A1620">
        <v>9</v>
      </c>
      <c r="B1620">
        <v>171</v>
      </c>
      <c r="C1620" t="s">
        <v>2710</v>
      </c>
      <c r="D1620" s="59">
        <v>-58.975913582514714</v>
      </c>
      <c r="E1620" s="59">
        <v>39.736724855029664</v>
      </c>
      <c r="F1620" s="59">
        <v>1.7618149455843625E-3</v>
      </c>
    </row>
    <row r="1621" spans="1:6" x14ac:dyDescent="0.25">
      <c r="A1621">
        <v>10</v>
      </c>
      <c r="B1621">
        <v>171</v>
      </c>
      <c r="C1621" t="s">
        <v>2710</v>
      </c>
      <c r="D1621" s="59">
        <v>-53.340914262759036</v>
      </c>
      <c r="E1621" s="59">
        <v>21.7887174210307</v>
      </c>
      <c r="F1621" s="59">
        <v>1.504830303810892E-2</v>
      </c>
    </row>
    <row r="1622" spans="1:6" x14ac:dyDescent="0.25">
      <c r="A1622">
        <v>11</v>
      </c>
      <c r="B1622">
        <v>171</v>
      </c>
      <c r="C1622" t="s">
        <v>2710</v>
      </c>
      <c r="D1622" s="59">
        <v>-40.786202786505527</v>
      </c>
      <c r="E1622" s="59">
        <v>-15.575783159095479</v>
      </c>
      <c r="F1622" s="59">
        <v>2.1395693414812358E-2</v>
      </c>
    </row>
    <row r="1623" spans="1:6" x14ac:dyDescent="0.25">
      <c r="A1623">
        <v>12</v>
      </c>
      <c r="B1623">
        <v>171</v>
      </c>
      <c r="C1623" t="s">
        <v>2710</v>
      </c>
      <c r="D1623" s="59">
        <v>-54.612623719477867</v>
      </c>
      <c r="E1623" s="59">
        <v>-52.340752253551891</v>
      </c>
      <c r="F1623" s="59">
        <v>1.2748046603365801E-2</v>
      </c>
    </row>
    <row r="1624" spans="1:6" x14ac:dyDescent="0.25">
      <c r="A1624">
        <v>13</v>
      </c>
      <c r="B1624">
        <v>171</v>
      </c>
      <c r="C1624" t="s">
        <v>2710</v>
      </c>
      <c r="D1624" s="59">
        <v>-58.068924318069023</v>
      </c>
      <c r="E1624" s="59">
        <v>-59.978087098947178</v>
      </c>
      <c r="F1624" s="59">
        <v>-5.0860788382451555E-3</v>
      </c>
    </row>
    <row r="1625" spans="1:6" x14ac:dyDescent="0.25">
      <c r="A1625">
        <v>14</v>
      </c>
      <c r="B1625">
        <v>171</v>
      </c>
      <c r="C1625" t="s">
        <v>2710</v>
      </c>
      <c r="D1625" s="59">
        <v>-52.675519694219673</v>
      </c>
      <c r="E1625" s="59">
        <v>-43.236373411796862</v>
      </c>
      <c r="F1625" s="59">
        <v>-1.5282533005752365E-2</v>
      </c>
    </row>
    <row r="1626" spans="1:6" x14ac:dyDescent="0.25">
      <c r="A1626">
        <v>15</v>
      </c>
      <c r="B1626">
        <v>171</v>
      </c>
      <c r="C1626" t="s">
        <v>2710</v>
      </c>
      <c r="D1626" s="59">
        <v>-50.206769600390757</v>
      </c>
      <c r="E1626" s="59">
        <v>-35.817672996849979</v>
      </c>
      <c r="F1626" s="59">
        <v>-1.5931361488323151E-2</v>
      </c>
    </row>
    <row r="1627" spans="1:6" x14ac:dyDescent="0.25">
      <c r="A1627">
        <v>16</v>
      </c>
      <c r="B1627">
        <v>171</v>
      </c>
      <c r="C1627" t="s">
        <v>2710</v>
      </c>
      <c r="D1627" s="59">
        <v>-47.636064618787593</v>
      </c>
      <c r="E1627" s="59">
        <v>-28.157347707475719</v>
      </c>
      <c r="F1627" s="59">
        <v>-1.6366555212701868E-2</v>
      </c>
    </row>
    <row r="1628" spans="1:6" x14ac:dyDescent="0.25">
      <c r="A1628">
        <v>17</v>
      </c>
      <c r="B1628">
        <v>171</v>
      </c>
      <c r="C1628" t="s">
        <v>2710</v>
      </c>
      <c r="D1628" s="59">
        <v>-38.597261435991847</v>
      </c>
      <c r="E1628" s="59">
        <v>-1.4449461264659631</v>
      </c>
      <c r="F1628" s="59">
        <v>-1.7247316909859773E-2</v>
      </c>
    </row>
    <row r="1629" spans="1:6" x14ac:dyDescent="0.25">
      <c r="A1629">
        <v>18</v>
      </c>
      <c r="B1629">
        <v>171</v>
      </c>
      <c r="C1629" t="s">
        <v>2710</v>
      </c>
      <c r="D1629" s="59">
        <v>-30.120878434443362</v>
      </c>
      <c r="E1629" s="59">
        <v>-1.2845210132063372</v>
      </c>
      <c r="F1629" s="59">
        <v>-1.6363664189570793E-2</v>
      </c>
    </row>
    <row r="1630" spans="1:6" x14ac:dyDescent="0.25">
      <c r="A1630">
        <v>19</v>
      </c>
      <c r="B1630">
        <v>171</v>
      </c>
      <c r="C1630" t="s">
        <v>2710</v>
      </c>
      <c r="D1630" s="59">
        <v>-22.195549359372205</v>
      </c>
      <c r="E1630" s="59">
        <v>-1.1233017704131594</v>
      </c>
      <c r="F1630" s="59">
        <v>-1.5209400600856741E-2</v>
      </c>
    </row>
    <row r="1631" spans="1:6" x14ac:dyDescent="0.25">
      <c r="A1631">
        <v>20</v>
      </c>
      <c r="B1631">
        <v>171</v>
      </c>
      <c r="C1631" t="s">
        <v>2710</v>
      </c>
      <c r="D1631" s="59">
        <v>-14.971935734661734</v>
      </c>
      <c r="E1631" s="59">
        <v>-0.95201350265800677</v>
      </c>
      <c r="F1631" s="59">
        <v>-1.3692389605692206E-2</v>
      </c>
    </row>
    <row r="1632" spans="1:6" x14ac:dyDescent="0.25">
      <c r="A1632">
        <v>21</v>
      </c>
      <c r="B1632">
        <v>171</v>
      </c>
      <c r="C1632" t="s">
        <v>2710</v>
      </c>
      <c r="D1632" s="59">
        <v>0</v>
      </c>
      <c r="E1632" s="59">
        <v>0</v>
      </c>
      <c r="F1632" s="59">
        <v>0</v>
      </c>
    </row>
    <row r="1633" spans="1:6" x14ac:dyDescent="0.25">
      <c r="A1633">
        <v>22</v>
      </c>
      <c r="B1633">
        <v>171</v>
      </c>
      <c r="C1633" t="s">
        <v>2710</v>
      </c>
      <c r="D1633" s="59">
        <v>-2.4510080583085716</v>
      </c>
      <c r="E1633" s="59">
        <v>-0.32447184495074383</v>
      </c>
      <c r="F1633" s="59">
        <v>-4.6431591186409538E-3</v>
      </c>
    </row>
    <row r="1634" spans="1:6" x14ac:dyDescent="0.25">
      <c r="A1634">
        <v>23</v>
      </c>
      <c r="B1634">
        <v>171</v>
      </c>
      <c r="C1634" t="s">
        <v>2710</v>
      </c>
      <c r="D1634" s="59">
        <v>-1.2866697731702734</v>
      </c>
      <c r="E1634" s="59">
        <v>-0.34341653549679169</v>
      </c>
      <c r="F1634" s="59">
        <v>-2.6026823771678484E-3</v>
      </c>
    </row>
    <row r="1635" spans="1:6" x14ac:dyDescent="0.25">
      <c r="A1635">
        <v>1</v>
      </c>
      <c r="B1635">
        <v>172</v>
      </c>
      <c r="C1635" t="s">
        <v>2710</v>
      </c>
      <c r="D1635" s="59">
        <v>0</v>
      </c>
      <c r="E1635" s="59">
        <v>0</v>
      </c>
      <c r="F1635" s="59">
        <v>0</v>
      </c>
    </row>
    <row r="1636" spans="1:6" x14ac:dyDescent="0.25">
      <c r="A1636">
        <v>2</v>
      </c>
      <c r="B1636">
        <v>172</v>
      </c>
      <c r="C1636" t="s">
        <v>2710</v>
      </c>
      <c r="D1636" s="59">
        <v>9.5661134522190192</v>
      </c>
      <c r="E1636" s="59">
        <v>-0.92797253935277035</v>
      </c>
      <c r="F1636" s="59">
        <v>8.8883536163833245E-3</v>
      </c>
    </row>
    <row r="1637" spans="1:6" x14ac:dyDescent="0.25">
      <c r="A1637">
        <v>3</v>
      </c>
      <c r="B1637">
        <v>172</v>
      </c>
      <c r="C1637" t="s">
        <v>2710</v>
      </c>
      <c r="D1637" s="59">
        <v>14.26526540712914</v>
      </c>
      <c r="E1637" s="59">
        <v>-1.0962945768288548</v>
      </c>
      <c r="F1637" s="59">
        <v>9.9155899109642422E-3</v>
      </c>
    </row>
    <row r="1638" spans="1:6" x14ac:dyDescent="0.25">
      <c r="A1638">
        <v>4</v>
      </c>
      <c r="B1638">
        <v>172</v>
      </c>
      <c r="C1638" t="s">
        <v>2710</v>
      </c>
      <c r="D1638" s="59">
        <v>19.441652741298569</v>
      </c>
      <c r="E1638" s="59">
        <v>-1.257523272411174</v>
      </c>
      <c r="F1638" s="59">
        <v>1.0702522474237055E-2</v>
      </c>
    </row>
    <row r="1639" spans="1:6" x14ac:dyDescent="0.25">
      <c r="A1639">
        <v>5</v>
      </c>
      <c r="B1639">
        <v>172</v>
      </c>
      <c r="C1639" t="s">
        <v>2710</v>
      </c>
      <c r="D1639" s="59">
        <v>24.993727468800476</v>
      </c>
      <c r="E1639" s="59">
        <v>-1.4179653586755638</v>
      </c>
      <c r="F1639" s="59">
        <v>1.1304962945386982E-2</v>
      </c>
    </row>
    <row r="1640" spans="1:6" x14ac:dyDescent="0.25">
      <c r="A1640">
        <v>6</v>
      </c>
      <c r="B1640">
        <v>172</v>
      </c>
      <c r="C1640" t="s">
        <v>2710</v>
      </c>
      <c r="D1640" s="59">
        <v>30.7329795488595</v>
      </c>
      <c r="E1640" s="59">
        <v>-18.939197959001813</v>
      </c>
      <c r="F1640" s="59">
        <v>1.0828196492979081E-2</v>
      </c>
    </row>
    <row r="1641" spans="1:6" x14ac:dyDescent="0.25">
      <c r="A1641">
        <v>7</v>
      </c>
      <c r="B1641">
        <v>172</v>
      </c>
      <c r="C1641" t="s">
        <v>2710</v>
      </c>
      <c r="D1641" s="59">
        <v>32.387755976409252</v>
      </c>
      <c r="E1641" s="59">
        <v>-24.040432911755133</v>
      </c>
      <c r="F1641" s="59">
        <v>1.0606999678068793E-2</v>
      </c>
    </row>
    <row r="1642" spans="1:6" x14ac:dyDescent="0.25">
      <c r="A1642">
        <v>8</v>
      </c>
      <c r="B1642">
        <v>172</v>
      </c>
      <c r="C1642" t="s">
        <v>2710</v>
      </c>
      <c r="D1642" s="59">
        <v>33.986704231992881</v>
      </c>
      <c r="E1642" s="59">
        <v>-29.016358887231128</v>
      </c>
      <c r="F1642" s="59">
        <v>1.0251915122604651E-2</v>
      </c>
    </row>
    <row r="1643" spans="1:6" x14ac:dyDescent="0.25">
      <c r="A1643">
        <v>9</v>
      </c>
      <c r="B1643">
        <v>172</v>
      </c>
      <c r="C1643" t="s">
        <v>2710</v>
      </c>
      <c r="D1643" s="59">
        <v>37.603210162669413</v>
      </c>
      <c r="E1643" s="59">
        <v>-40.763026049792998</v>
      </c>
      <c r="F1643" s="59">
        <v>4.0122760210459605E-3</v>
      </c>
    </row>
    <row r="1644" spans="1:6" x14ac:dyDescent="0.25">
      <c r="A1644">
        <v>10</v>
      </c>
      <c r="B1644">
        <v>172</v>
      </c>
      <c r="C1644" t="s">
        <v>2710</v>
      </c>
      <c r="D1644" s="59">
        <v>35.727235794461137</v>
      </c>
      <c r="E1644" s="59">
        <v>-37.563461381338612</v>
      </c>
      <c r="F1644" s="59">
        <v>-7.3728852887455301E-3</v>
      </c>
    </row>
    <row r="1645" spans="1:6" x14ac:dyDescent="0.25">
      <c r="A1645">
        <v>11</v>
      </c>
      <c r="B1645">
        <v>172</v>
      </c>
      <c r="C1645" t="s">
        <v>2710</v>
      </c>
      <c r="D1645" s="59">
        <v>27.160582445872947</v>
      </c>
      <c r="E1645" s="59">
        <v>-15.575783159002647</v>
      </c>
      <c r="F1645" s="59">
        <v>-1.1905032401818234E-2</v>
      </c>
    </row>
    <row r="1646" spans="1:6" x14ac:dyDescent="0.25">
      <c r="A1646">
        <v>12</v>
      </c>
      <c r="B1646">
        <v>172</v>
      </c>
      <c r="C1646" t="s">
        <v>2710</v>
      </c>
      <c r="D1646" s="59">
        <v>34.455526337740267</v>
      </c>
      <c r="E1646" s="59">
        <v>7.0114265489962539</v>
      </c>
      <c r="F1646" s="59">
        <v>-9.6731417234615924E-3</v>
      </c>
    </row>
    <row r="1647" spans="1:6" x14ac:dyDescent="0.25">
      <c r="A1647">
        <v>13</v>
      </c>
      <c r="B1647">
        <v>172</v>
      </c>
      <c r="C1647" t="s">
        <v>2710</v>
      </c>
      <c r="D1647" s="59">
        <v>38.510199427077211</v>
      </c>
      <c r="E1647" s="59">
        <v>20.52166380595494</v>
      </c>
      <c r="F1647" s="59">
        <v>-2.835617762723939E-3</v>
      </c>
    </row>
    <row r="1648" spans="1:6" x14ac:dyDescent="0.25">
      <c r="A1648">
        <v>14</v>
      </c>
      <c r="B1648">
        <v>172</v>
      </c>
      <c r="C1648" t="s">
        <v>2710</v>
      </c>
      <c r="D1648" s="59">
        <v>37.455818553477869</v>
      </c>
      <c r="E1648" s="59">
        <v>19.213362351558349</v>
      </c>
      <c r="F1648" s="59">
        <v>5.1016646122600366E-3</v>
      </c>
    </row>
    <row r="1649" spans="1:6" x14ac:dyDescent="0.25">
      <c r="A1649">
        <v>15</v>
      </c>
      <c r="B1649">
        <v>172</v>
      </c>
      <c r="C1649" t="s">
        <v>2710</v>
      </c>
      <c r="D1649" s="59">
        <v>36.343663223190774</v>
      </c>
      <c r="E1649" s="59">
        <v>16.588673717426623</v>
      </c>
      <c r="F1649" s="59">
        <v>6.2959418730005713E-3</v>
      </c>
    </row>
    <row r="1650" spans="1:6" x14ac:dyDescent="0.25">
      <c r="A1650">
        <v>16</v>
      </c>
      <c r="B1650">
        <v>172</v>
      </c>
      <c r="C1650" t="s">
        <v>2710</v>
      </c>
      <c r="D1650" s="59">
        <v>35.043188419628713</v>
      </c>
      <c r="E1650" s="59">
        <v>13.408278523438137</v>
      </c>
      <c r="F1650" s="59">
        <v>7.3831135286209588E-3</v>
      </c>
    </row>
    <row r="1651" spans="1:6" x14ac:dyDescent="0.25">
      <c r="A1651">
        <v>17</v>
      </c>
      <c r="B1651">
        <v>172</v>
      </c>
      <c r="C1651" t="s">
        <v>2710</v>
      </c>
      <c r="D1651" s="59">
        <v>29.243925670630553</v>
      </c>
      <c r="E1651" s="59">
        <v>-1.3774656890333439</v>
      </c>
      <c r="F1651" s="59">
        <v>9.359568989553816E-3</v>
      </c>
    </row>
    <row r="1652" spans="1:6" x14ac:dyDescent="0.25">
      <c r="A1652">
        <v>18</v>
      </c>
      <c r="B1652">
        <v>172</v>
      </c>
      <c r="C1652" t="s">
        <v>2710</v>
      </c>
      <c r="D1652" s="59">
        <v>24.538788198825362</v>
      </c>
      <c r="E1652" s="59">
        <v>-1.2223349607498362</v>
      </c>
      <c r="F1652" s="59">
        <v>9.5116868517240681E-3</v>
      </c>
    </row>
    <row r="1653" spans="1:6" x14ac:dyDescent="0.25">
      <c r="A1653">
        <v>19</v>
      </c>
      <c r="B1653">
        <v>172</v>
      </c>
      <c r="C1653" t="s">
        <v>2710</v>
      </c>
      <c r="D1653" s="59">
        <v>19.738788635486021</v>
      </c>
      <c r="E1653" s="59">
        <v>-1.0640643240247718</v>
      </c>
      <c r="F1653" s="59">
        <v>9.7103894703719183E-3</v>
      </c>
    </row>
    <row r="1654" spans="1:6" x14ac:dyDescent="0.25">
      <c r="A1654">
        <v>20</v>
      </c>
      <c r="B1654">
        <v>172</v>
      </c>
      <c r="C1654" t="s">
        <v>2710</v>
      </c>
      <c r="D1654" s="59">
        <v>14.849716818831132</v>
      </c>
      <c r="E1654" s="59">
        <v>-0.89928217126379184</v>
      </c>
      <c r="F1654" s="59">
        <v>9.781183546753414E-3</v>
      </c>
    </row>
    <row r="1655" spans="1:6" x14ac:dyDescent="0.25">
      <c r="A1655">
        <v>21</v>
      </c>
      <c r="B1655">
        <v>172</v>
      </c>
      <c r="C1655" t="s">
        <v>2710</v>
      </c>
      <c r="D1655" s="59">
        <v>0</v>
      </c>
      <c r="E1655" s="59">
        <v>0</v>
      </c>
      <c r="F1655" s="59">
        <v>0</v>
      </c>
    </row>
    <row r="1656" spans="1:6" x14ac:dyDescent="0.25">
      <c r="A1656">
        <v>22</v>
      </c>
      <c r="B1656">
        <v>172</v>
      </c>
      <c r="C1656" t="s">
        <v>2710</v>
      </c>
      <c r="D1656" s="59">
        <v>0.79689507260042847</v>
      </c>
      <c r="E1656" s="59">
        <v>-0.33748407493905452</v>
      </c>
      <c r="F1656" s="59">
        <v>1.6231329760263387E-3</v>
      </c>
    </row>
    <row r="1657" spans="1:6" x14ac:dyDescent="0.25">
      <c r="A1657">
        <v>23</v>
      </c>
      <c r="B1657">
        <v>172</v>
      </c>
      <c r="C1657" t="s">
        <v>2710</v>
      </c>
      <c r="D1657" s="59">
        <v>1.9612333577284906</v>
      </c>
      <c r="E1657" s="59">
        <v>-0.33040430550844679</v>
      </c>
      <c r="F1657" s="59">
        <v>3.6636097174811842E-3</v>
      </c>
    </row>
    <row r="1658" spans="1:6" x14ac:dyDescent="0.25">
      <c r="A1658">
        <v>1</v>
      </c>
      <c r="B1658">
        <v>173</v>
      </c>
      <c r="C1658" t="s">
        <v>2710</v>
      </c>
      <c r="D1658" s="59">
        <v>0</v>
      </c>
      <c r="E1658" s="59">
        <v>0</v>
      </c>
      <c r="F1658" s="59">
        <v>0</v>
      </c>
    </row>
    <row r="1659" spans="1:6" x14ac:dyDescent="0.25">
      <c r="A1659">
        <v>2</v>
      </c>
      <c r="B1659">
        <v>173</v>
      </c>
      <c r="C1659" t="s">
        <v>2710</v>
      </c>
      <c r="D1659" s="59">
        <v>-19.198209618309985</v>
      </c>
      <c r="E1659" s="59">
        <v>-1.0873004924644591</v>
      </c>
      <c r="F1659" s="59">
        <v>-5.3006949020531022E-3</v>
      </c>
    </row>
    <row r="1660" spans="1:6" x14ac:dyDescent="0.25">
      <c r="A1660">
        <v>3</v>
      </c>
      <c r="B1660">
        <v>173</v>
      </c>
      <c r="C1660" t="s">
        <v>2710</v>
      </c>
      <c r="D1660" s="59">
        <v>-21.12001500365356</v>
      </c>
      <c r="E1660" s="59">
        <v>-1.2752807854278023</v>
      </c>
      <c r="F1660" s="59">
        <v>-2.1636966897764951E-3</v>
      </c>
    </row>
    <row r="1661" spans="1:6" x14ac:dyDescent="0.25">
      <c r="A1661">
        <v>4</v>
      </c>
      <c r="B1661">
        <v>173</v>
      </c>
      <c r="C1661" t="s">
        <v>2710</v>
      </c>
      <c r="D1661" s="59">
        <v>-21.409053335852764</v>
      </c>
      <c r="E1661" s="59">
        <v>-1.4237107286145518</v>
      </c>
      <c r="F1661" s="59">
        <v>6.9041935590250219E-4</v>
      </c>
    </row>
    <row r="1662" spans="1:6" x14ac:dyDescent="0.25">
      <c r="A1662">
        <v>5</v>
      </c>
      <c r="B1662">
        <v>173</v>
      </c>
      <c r="C1662" t="s">
        <v>2710</v>
      </c>
      <c r="D1662" s="59">
        <v>-20.335515676770964</v>
      </c>
      <c r="E1662" s="59">
        <v>-1.5611719483844486</v>
      </c>
      <c r="F1662" s="59">
        <v>2.8754032992939762E-3</v>
      </c>
    </row>
    <row r="1663" spans="1:6" x14ac:dyDescent="0.25">
      <c r="A1663">
        <v>6</v>
      </c>
      <c r="B1663">
        <v>173</v>
      </c>
      <c r="C1663" t="s">
        <v>2710</v>
      </c>
      <c r="D1663" s="59">
        <v>-19.691531380812375</v>
      </c>
      <c r="E1663" s="59">
        <v>-4.3093489079854788</v>
      </c>
      <c r="F1663" s="59">
        <v>7.573317195587727E-3</v>
      </c>
    </row>
    <row r="1664" spans="1:6" x14ac:dyDescent="0.25">
      <c r="A1664">
        <v>7</v>
      </c>
      <c r="B1664">
        <v>173</v>
      </c>
      <c r="C1664" t="s">
        <v>2710</v>
      </c>
      <c r="D1664" s="59">
        <v>-18.329341482712511</v>
      </c>
      <c r="E1664" s="59">
        <v>-8.5098718556359181</v>
      </c>
      <c r="F1664" s="59">
        <v>1.0202007258113283E-2</v>
      </c>
    </row>
    <row r="1665" spans="1:6" x14ac:dyDescent="0.25">
      <c r="A1665">
        <v>8</v>
      </c>
      <c r="B1665">
        <v>173</v>
      </c>
      <c r="C1665" t="s">
        <v>2710</v>
      </c>
      <c r="D1665" s="59">
        <v>-16.569844494043917</v>
      </c>
      <c r="E1665" s="59">
        <v>-14.013075747878084</v>
      </c>
      <c r="F1665" s="59">
        <v>1.2750232992550412E-2</v>
      </c>
    </row>
    <row r="1666" spans="1:6" x14ac:dyDescent="0.25">
      <c r="A1666">
        <v>9</v>
      </c>
      <c r="B1666">
        <v>173</v>
      </c>
      <c r="C1666" t="s">
        <v>2710</v>
      </c>
      <c r="D1666" s="59">
        <v>-7.7958582666485752</v>
      </c>
      <c r="E1666" s="59">
        <v>-40.690829982526388</v>
      </c>
      <c r="F1666" s="59">
        <v>1.8240118876345766E-2</v>
      </c>
    </row>
    <row r="1667" spans="1:6" x14ac:dyDescent="0.25">
      <c r="A1667">
        <v>10</v>
      </c>
      <c r="B1667">
        <v>173</v>
      </c>
      <c r="C1667" t="s">
        <v>2710</v>
      </c>
      <c r="D1667" s="59">
        <v>0.64094048578505003</v>
      </c>
      <c r="E1667" s="59">
        <v>-67.006915365795464</v>
      </c>
      <c r="F1667" s="59">
        <v>6.0543641638484821E-3</v>
      </c>
    </row>
    <row r="1668" spans="1:6" x14ac:dyDescent="0.25">
      <c r="A1668">
        <v>11</v>
      </c>
      <c r="B1668">
        <v>173</v>
      </c>
      <c r="C1668" t="s">
        <v>2710</v>
      </c>
      <c r="D1668" s="59">
        <v>-6.8961213367350888E-12</v>
      </c>
      <c r="E1668" s="59">
        <v>-67.802241494833225</v>
      </c>
      <c r="F1668" s="59">
        <v>2.6713551277760881E-3</v>
      </c>
    </row>
    <row r="1669" spans="1:6" x14ac:dyDescent="0.25">
      <c r="A1669">
        <v>12</v>
      </c>
      <c r="B1669">
        <v>173</v>
      </c>
      <c r="C1669" t="s">
        <v>2710</v>
      </c>
      <c r="D1669" s="59">
        <v>-0.64094048580731944</v>
      </c>
      <c r="E1669" s="59">
        <v>-67.006915365819765</v>
      </c>
      <c r="F1669" s="59">
        <v>-6.0543641638399464E-3</v>
      </c>
    </row>
    <row r="1670" spans="1:6" x14ac:dyDescent="0.25">
      <c r="A1670">
        <v>13</v>
      </c>
      <c r="B1670">
        <v>173</v>
      </c>
      <c r="C1670" t="s">
        <v>2710</v>
      </c>
      <c r="D1670" s="59">
        <v>7.7958582666241085</v>
      </c>
      <c r="E1670" s="59">
        <v>-40.690829982555137</v>
      </c>
      <c r="F1670" s="59">
        <v>-1.8240118876350582E-2</v>
      </c>
    </row>
    <row r="1671" spans="1:6" x14ac:dyDescent="0.25">
      <c r="A1671">
        <v>14</v>
      </c>
      <c r="B1671">
        <v>173</v>
      </c>
      <c r="C1671" t="s">
        <v>2710</v>
      </c>
      <c r="D1671" s="59">
        <v>16.569844494027549</v>
      </c>
      <c r="E1671" s="59">
        <v>-14.013075747895023</v>
      </c>
      <c r="F1671" s="59">
        <v>-1.2750232992560576E-2</v>
      </c>
    </row>
    <row r="1672" spans="1:6" x14ac:dyDescent="0.25">
      <c r="A1672">
        <v>15</v>
      </c>
      <c r="B1672">
        <v>173</v>
      </c>
      <c r="C1672" t="s">
        <v>2710</v>
      </c>
      <c r="D1672" s="59">
        <v>18.329341482698105</v>
      </c>
      <c r="E1672" s="59">
        <v>-8.5098718556483952</v>
      </c>
      <c r="F1672" s="59">
        <v>-1.0202007258122881E-2</v>
      </c>
    </row>
    <row r="1673" spans="1:6" x14ac:dyDescent="0.25">
      <c r="A1673">
        <v>16</v>
      </c>
      <c r="B1673">
        <v>173</v>
      </c>
      <c r="C1673" t="s">
        <v>2710</v>
      </c>
      <c r="D1673" s="59">
        <v>19.691531380799891</v>
      </c>
      <c r="E1673" s="59">
        <v>-4.309348907993602</v>
      </c>
      <c r="F1673" s="59">
        <v>-7.5733171955958507E-3</v>
      </c>
    </row>
    <row r="1674" spans="1:6" x14ac:dyDescent="0.25">
      <c r="A1674">
        <v>17</v>
      </c>
      <c r="B1674">
        <v>173</v>
      </c>
      <c r="C1674" t="s">
        <v>2710</v>
      </c>
      <c r="D1674" s="59">
        <v>20.335515676762139</v>
      </c>
      <c r="E1674" s="59">
        <v>-1.5611719483867177</v>
      </c>
      <c r="F1674" s="59">
        <v>-2.8754032993067529E-3</v>
      </c>
    </row>
    <row r="1675" spans="1:6" x14ac:dyDescent="0.25">
      <c r="A1675">
        <v>18</v>
      </c>
      <c r="B1675">
        <v>173</v>
      </c>
      <c r="C1675" t="s">
        <v>2710</v>
      </c>
      <c r="D1675" s="59">
        <v>21.409053335849311</v>
      </c>
      <c r="E1675" s="59">
        <v>-1.4237107286163317</v>
      </c>
      <c r="F1675" s="59">
        <v>-6.9041935590898919E-4</v>
      </c>
    </row>
    <row r="1676" spans="1:6" x14ac:dyDescent="0.25">
      <c r="A1676">
        <v>19</v>
      </c>
      <c r="B1676">
        <v>173</v>
      </c>
      <c r="C1676" t="s">
        <v>2710</v>
      </c>
      <c r="D1676" s="59">
        <v>21.120015003652124</v>
      </c>
      <c r="E1676" s="59">
        <v>-1.2752807854293047</v>
      </c>
      <c r="F1676" s="59">
        <v>2.1636966897735162E-3</v>
      </c>
    </row>
    <row r="1677" spans="1:6" x14ac:dyDescent="0.25">
      <c r="A1677">
        <v>20</v>
      </c>
      <c r="B1677">
        <v>173</v>
      </c>
      <c r="C1677" t="s">
        <v>2710</v>
      </c>
      <c r="D1677" s="59">
        <v>19.198209618309949</v>
      </c>
      <c r="E1677" s="59">
        <v>-1.0873004924657541</v>
      </c>
      <c r="F1677" s="59">
        <v>5.3006949020508592E-3</v>
      </c>
    </row>
    <row r="1678" spans="1:6" x14ac:dyDescent="0.25">
      <c r="A1678">
        <v>21</v>
      </c>
      <c r="B1678">
        <v>173</v>
      </c>
      <c r="C1678" t="s">
        <v>2710</v>
      </c>
      <c r="D1678" s="59">
        <v>0</v>
      </c>
      <c r="E1678" s="59">
        <v>0</v>
      </c>
      <c r="F1678" s="59">
        <v>0</v>
      </c>
    </row>
    <row r="1679" spans="1:6" x14ac:dyDescent="0.25">
      <c r="A1679">
        <v>22</v>
      </c>
      <c r="B1679">
        <v>173</v>
      </c>
      <c r="C1679" t="s">
        <v>2710</v>
      </c>
      <c r="D1679" s="59">
        <v>-3.8598622034055667</v>
      </c>
      <c r="E1679" s="59">
        <v>-0.37680058591356858</v>
      </c>
      <c r="F1679" s="59">
        <v>-6.8284046086351316E-3</v>
      </c>
    </row>
    <row r="1680" spans="1:6" x14ac:dyDescent="0.25">
      <c r="A1680">
        <v>23</v>
      </c>
      <c r="B1680">
        <v>173</v>
      </c>
      <c r="C1680" t="s">
        <v>2710</v>
      </c>
      <c r="D1680" s="59">
        <v>3.859862203406041</v>
      </c>
      <c r="E1680" s="59">
        <v>-0.37680058591358812</v>
      </c>
      <c r="F1680" s="59">
        <v>6.8284046086358524E-3</v>
      </c>
    </row>
    <row r="1681" spans="1:6" x14ac:dyDescent="0.25">
      <c r="A1681">
        <v>1</v>
      </c>
      <c r="B1681">
        <v>174</v>
      </c>
      <c r="C1681" t="s">
        <v>2710</v>
      </c>
      <c r="D1681" s="59">
        <v>0</v>
      </c>
      <c r="E1681" s="59">
        <v>0</v>
      </c>
      <c r="F1681" s="59">
        <v>0</v>
      </c>
    </row>
    <row r="1682" spans="1:6" x14ac:dyDescent="0.25">
      <c r="A1682">
        <v>2</v>
      </c>
      <c r="B1682">
        <v>174</v>
      </c>
      <c r="C1682" t="s">
        <v>2710</v>
      </c>
      <c r="D1682" s="59">
        <v>-13.205700419222094</v>
      </c>
      <c r="E1682" s="59">
        <v>-1.0801078914360782</v>
      </c>
      <c r="F1682" s="59">
        <v>-1.2382246309874767E-3</v>
      </c>
    </row>
    <row r="1683" spans="1:6" x14ac:dyDescent="0.25">
      <c r="A1683">
        <v>3</v>
      </c>
      <c r="B1683">
        <v>174</v>
      </c>
      <c r="C1683" t="s">
        <v>2710</v>
      </c>
      <c r="D1683" s="59">
        <v>-13.085474496199568</v>
      </c>
      <c r="E1683" s="59">
        <v>-1.2672007444626592</v>
      </c>
      <c r="F1683" s="59">
        <v>1.9180285779451971E-3</v>
      </c>
    </row>
    <row r="1684" spans="1:6" x14ac:dyDescent="0.25">
      <c r="A1684">
        <v>4</v>
      </c>
      <c r="B1684">
        <v>174</v>
      </c>
      <c r="C1684" t="s">
        <v>2710</v>
      </c>
      <c r="D1684" s="59">
        <v>-11.344594796074418</v>
      </c>
      <c r="E1684" s="59">
        <v>-1.4168070763270109</v>
      </c>
      <c r="F1684" s="59">
        <v>4.7327440580928332E-3</v>
      </c>
    </row>
    <row r="1685" spans="1:6" x14ac:dyDescent="0.25">
      <c r="A1685">
        <v>5</v>
      </c>
      <c r="B1685">
        <v>174</v>
      </c>
      <c r="C1685" t="s">
        <v>2710</v>
      </c>
      <c r="D1685" s="59">
        <v>-8.2599492244309971</v>
      </c>
      <c r="E1685" s="59">
        <v>-1.5563805669112849</v>
      </c>
      <c r="F1685" s="59">
        <v>6.887564685883675E-3</v>
      </c>
    </row>
    <row r="1686" spans="1:6" x14ac:dyDescent="0.25">
      <c r="A1686">
        <v>6</v>
      </c>
      <c r="B1686">
        <v>174</v>
      </c>
      <c r="C1686" t="s">
        <v>2710</v>
      </c>
      <c r="D1686" s="59">
        <v>-5.3597254524445868</v>
      </c>
      <c r="E1686" s="59">
        <v>-10.652981457142479</v>
      </c>
      <c r="F1686" s="59">
        <v>1.0886100261720466E-2</v>
      </c>
    </row>
    <row r="1687" spans="1:6" x14ac:dyDescent="0.25">
      <c r="A1687">
        <v>7</v>
      </c>
      <c r="B1687">
        <v>174</v>
      </c>
      <c r="C1687" t="s">
        <v>2710</v>
      </c>
      <c r="D1687" s="59">
        <v>-3.4725292919406656</v>
      </c>
      <c r="E1687" s="59">
        <v>-16.329758078575402</v>
      </c>
      <c r="F1687" s="59">
        <v>1.3139862295817373E-2</v>
      </c>
    </row>
    <row r="1688" spans="1:6" x14ac:dyDescent="0.25">
      <c r="A1688">
        <v>8</v>
      </c>
      <c r="B1688">
        <v>174</v>
      </c>
      <c r="C1688" t="s">
        <v>2710</v>
      </c>
      <c r="D1688" s="59">
        <v>-1.2528972595922274</v>
      </c>
      <c r="E1688" s="59">
        <v>-23.116983872084319</v>
      </c>
      <c r="F1688" s="59">
        <v>1.5270863708236769E-2</v>
      </c>
    </row>
    <row r="1689" spans="1:6" x14ac:dyDescent="0.25">
      <c r="A1689">
        <v>9</v>
      </c>
      <c r="B1689">
        <v>174</v>
      </c>
      <c r="C1689" t="s">
        <v>2710</v>
      </c>
      <c r="D1689" s="59">
        <v>8.0801786823011206</v>
      </c>
      <c r="E1689" s="59">
        <v>-51.319169543205355</v>
      </c>
      <c r="F1689" s="59">
        <v>1.7785192701667174E-2</v>
      </c>
    </row>
    <row r="1690" spans="1:6" x14ac:dyDescent="0.25">
      <c r="A1690">
        <v>10</v>
      </c>
      <c r="B1690">
        <v>174</v>
      </c>
      <c r="C1690" t="s">
        <v>2710</v>
      </c>
      <c r="D1690" s="59">
        <v>14.994761700549519</v>
      </c>
      <c r="E1690" s="59">
        <v>-73.303579736335962</v>
      </c>
      <c r="F1690" s="59">
        <v>2.2950326253665322E-3</v>
      </c>
    </row>
    <row r="1691" spans="1:6" x14ac:dyDescent="0.25">
      <c r="A1691">
        <v>11</v>
      </c>
      <c r="B1691">
        <v>174</v>
      </c>
      <c r="C1691" t="s">
        <v>2710</v>
      </c>
      <c r="D1691" s="59">
        <v>10.976019152914736</v>
      </c>
      <c r="E1691" s="59">
        <v>-64.597752887484617</v>
      </c>
      <c r="F1691" s="59">
        <v>-2.8423810619134923E-3</v>
      </c>
    </row>
    <row r="1692" spans="1:6" x14ac:dyDescent="0.25">
      <c r="A1692">
        <v>12</v>
      </c>
      <c r="B1692">
        <v>174</v>
      </c>
      <c r="C1692" t="s">
        <v>2710</v>
      </c>
      <c r="D1692" s="59">
        <v>13.781102164066104</v>
      </c>
      <c r="E1692" s="59">
        <v>-54.128260430950668</v>
      </c>
      <c r="F1692" s="59">
        <v>-9.5388011617218438E-3</v>
      </c>
    </row>
    <row r="1693" spans="1:6" x14ac:dyDescent="0.25">
      <c r="A1693">
        <v>13</v>
      </c>
      <c r="B1693">
        <v>174</v>
      </c>
      <c r="C1693" t="s">
        <v>2710</v>
      </c>
      <c r="D1693" s="59">
        <v>23.122307450725483</v>
      </c>
      <c r="E1693" s="59">
        <v>-25.311557712432997</v>
      </c>
      <c r="F1693" s="59">
        <v>-1.7058120661897578E-2</v>
      </c>
    </row>
    <row r="1694" spans="1:6" x14ac:dyDescent="0.25">
      <c r="A1694">
        <v>14</v>
      </c>
      <c r="B1694">
        <v>174</v>
      </c>
      <c r="C1694" t="s">
        <v>2710</v>
      </c>
      <c r="D1694" s="59">
        <v>30.372252693455131</v>
      </c>
      <c r="E1694" s="59">
        <v>-2.9409153947120412</v>
      </c>
      <c r="F1694" s="59">
        <v>-8.6851998624307113E-3</v>
      </c>
    </row>
    <row r="1695" spans="1:6" x14ac:dyDescent="0.25">
      <c r="A1695">
        <v>15</v>
      </c>
      <c r="B1695">
        <v>174</v>
      </c>
      <c r="C1695" t="s">
        <v>2710</v>
      </c>
      <c r="D1695" s="59">
        <v>31.434976819553075</v>
      </c>
      <c r="E1695" s="59">
        <v>0.60152316756172652</v>
      </c>
      <c r="F1695" s="59">
        <v>-5.9587335175549806E-3</v>
      </c>
    </row>
    <row r="1696" spans="1:6" x14ac:dyDescent="0.25">
      <c r="A1696">
        <v>16</v>
      </c>
      <c r="B1696">
        <v>174</v>
      </c>
      <c r="C1696" t="s">
        <v>2710</v>
      </c>
      <c r="D1696" s="59">
        <v>32.071484126390395</v>
      </c>
      <c r="E1696" s="59">
        <v>2.7759131712978466</v>
      </c>
      <c r="F1696" s="59">
        <v>-3.2131303606869376E-3</v>
      </c>
    </row>
    <row r="1697" spans="1:6" x14ac:dyDescent="0.25">
      <c r="A1697">
        <v>17</v>
      </c>
      <c r="B1697">
        <v>174</v>
      </c>
      <c r="C1697" t="s">
        <v>2710</v>
      </c>
      <c r="D1697" s="59">
        <v>30.177871212724312</v>
      </c>
      <c r="E1697" s="59">
        <v>-1.5345791948199472</v>
      </c>
      <c r="F1697" s="59">
        <v>1.708506143144451E-3</v>
      </c>
    </row>
    <row r="1698" spans="1:6" x14ac:dyDescent="0.25">
      <c r="A1698">
        <v>18</v>
      </c>
      <c r="B1698">
        <v>174</v>
      </c>
      <c r="C1698" t="s">
        <v>2710</v>
      </c>
      <c r="D1698" s="59">
        <v>29.003871708366628</v>
      </c>
      <c r="E1698" s="59">
        <v>-1.3967161978428686</v>
      </c>
      <c r="F1698" s="59">
        <v>3.6269847398577751E-3</v>
      </c>
    </row>
    <row r="1699" spans="1:6" x14ac:dyDescent="0.25">
      <c r="A1699">
        <v>19</v>
      </c>
      <c r="B1699">
        <v>174</v>
      </c>
      <c r="C1699" t="s">
        <v>2710</v>
      </c>
      <c r="D1699" s="59">
        <v>26.633491386853123</v>
      </c>
      <c r="E1699" s="59">
        <v>-1.2480624925541004</v>
      </c>
      <c r="F1699" s="59">
        <v>6.1329805219884998E-3</v>
      </c>
    </row>
    <row r="1700" spans="1:6" x14ac:dyDescent="0.25">
      <c r="A1700">
        <v>20</v>
      </c>
      <c r="B1700">
        <v>174</v>
      </c>
      <c r="C1700" t="s">
        <v>2710</v>
      </c>
      <c r="D1700" s="59">
        <v>22.840388167281159</v>
      </c>
      <c r="E1700" s="59">
        <v>-1.0630716151408097</v>
      </c>
      <c r="F1700" s="59">
        <v>8.8219944187008011E-3</v>
      </c>
    </row>
    <row r="1701" spans="1:6" x14ac:dyDescent="0.25">
      <c r="A1701">
        <v>21</v>
      </c>
      <c r="B1701">
        <v>174</v>
      </c>
      <c r="C1701" t="s">
        <v>2710</v>
      </c>
      <c r="D1701" s="59">
        <v>0</v>
      </c>
      <c r="E1701" s="59">
        <v>0</v>
      </c>
      <c r="F1701" s="59">
        <v>0</v>
      </c>
    </row>
    <row r="1702" spans="1:6" x14ac:dyDescent="0.25">
      <c r="A1702">
        <v>22</v>
      </c>
      <c r="B1702">
        <v>174</v>
      </c>
      <c r="C1702" t="s">
        <v>2710</v>
      </c>
      <c r="D1702" s="59">
        <v>-3.0892147938890351</v>
      </c>
      <c r="E1702" s="59">
        <v>-0.37502570604004798</v>
      </c>
      <c r="F1702" s="59">
        <v>-5.382828568310404E-3</v>
      </c>
    </row>
    <row r="1703" spans="1:6" x14ac:dyDescent="0.25">
      <c r="A1703">
        <v>23</v>
      </c>
      <c r="B1703">
        <v>174</v>
      </c>
      <c r="C1703" t="s">
        <v>2710</v>
      </c>
      <c r="D1703" s="59">
        <v>4.1385373438736499</v>
      </c>
      <c r="E1703" s="59">
        <v>-0.37082175481306795</v>
      </c>
      <c r="F1703" s="59">
        <v>7.4073229373541856E-3</v>
      </c>
    </row>
    <row r="1704" spans="1:6" x14ac:dyDescent="0.25">
      <c r="A1704">
        <v>1</v>
      </c>
      <c r="B1704">
        <v>175</v>
      </c>
      <c r="C1704" t="s">
        <v>2710</v>
      </c>
      <c r="D1704" s="59">
        <v>0</v>
      </c>
      <c r="E1704" s="59">
        <v>0</v>
      </c>
      <c r="F1704" s="59">
        <v>0</v>
      </c>
    </row>
    <row r="1705" spans="1:6" x14ac:dyDescent="0.25">
      <c r="A1705">
        <v>2</v>
      </c>
      <c r="B1705">
        <v>175</v>
      </c>
      <c r="C1705" t="s">
        <v>2710</v>
      </c>
      <c r="D1705" s="59">
        <v>-22.840388167291245</v>
      </c>
      <c r="E1705" s="59">
        <v>-1.06307161513957</v>
      </c>
      <c r="F1705" s="59">
        <v>-8.8219944187067946E-3</v>
      </c>
    </row>
    <row r="1706" spans="1:6" x14ac:dyDescent="0.25">
      <c r="A1706">
        <v>3</v>
      </c>
      <c r="B1706">
        <v>175</v>
      </c>
      <c r="C1706" t="s">
        <v>2710</v>
      </c>
      <c r="D1706" s="59">
        <v>-26.633491386866194</v>
      </c>
      <c r="E1706" s="59">
        <v>-1.2480624925526609</v>
      </c>
      <c r="F1706" s="59">
        <v>-6.1329805219939876E-3</v>
      </c>
    </row>
    <row r="1707" spans="1:6" x14ac:dyDescent="0.25">
      <c r="A1707">
        <v>4</v>
      </c>
      <c r="B1707">
        <v>175</v>
      </c>
      <c r="C1707" t="s">
        <v>2710</v>
      </c>
      <c r="D1707" s="59">
        <v>-29.003871708382647</v>
      </c>
      <c r="E1707" s="59">
        <v>-1.3967161978411451</v>
      </c>
      <c r="F1707" s="59">
        <v>-3.6269847398655848E-3</v>
      </c>
    </row>
    <row r="1708" spans="1:6" x14ac:dyDescent="0.25">
      <c r="A1708">
        <v>5</v>
      </c>
      <c r="B1708">
        <v>175</v>
      </c>
      <c r="C1708" t="s">
        <v>2710</v>
      </c>
      <c r="D1708" s="59">
        <v>-30.177871212746044</v>
      </c>
      <c r="E1708" s="59">
        <v>-1.5345791948177225</v>
      </c>
      <c r="F1708" s="59">
        <v>-1.7085061431575824E-3</v>
      </c>
    </row>
    <row r="1709" spans="1:6" x14ac:dyDescent="0.25">
      <c r="A1709">
        <v>6</v>
      </c>
      <c r="B1709">
        <v>175</v>
      </c>
      <c r="C1709" t="s">
        <v>2710</v>
      </c>
      <c r="D1709" s="59">
        <v>-32.071484126416053</v>
      </c>
      <c r="E1709" s="59">
        <v>2.7759131713070428</v>
      </c>
      <c r="F1709" s="59">
        <v>3.2131303606795524E-3</v>
      </c>
    </row>
    <row r="1710" spans="1:6" x14ac:dyDescent="0.25">
      <c r="A1710">
        <v>7</v>
      </c>
      <c r="B1710">
        <v>175</v>
      </c>
      <c r="C1710" t="s">
        <v>2710</v>
      </c>
      <c r="D1710" s="59">
        <v>-31.434976819580452</v>
      </c>
      <c r="E1710" s="59">
        <v>0.60152316757472546</v>
      </c>
      <c r="F1710" s="59">
        <v>5.9587335175471413E-3</v>
      </c>
    </row>
    <row r="1711" spans="1:6" x14ac:dyDescent="0.25">
      <c r="A1711">
        <v>8</v>
      </c>
      <c r="B1711">
        <v>175</v>
      </c>
      <c r="C1711" t="s">
        <v>2710</v>
      </c>
      <c r="D1711" s="59">
        <v>-30.372252693484064</v>
      </c>
      <c r="E1711" s="59">
        <v>-2.9409153946957698</v>
      </c>
      <c r="F1711" s="59">
        <v>8.6851998624238487E-3</v>
      </c>
    </row>
    <row r="1712" spans="1:6" x14ac:dyDescent="0.25">
      <c r="A1712">
        <v>9</v>
      </c>
      <c r="B1712">
        <v>175</v>
      </c>
      <c r="C1712" t="s">
        <v>2710</v>
      </c>
      <c r="D1712" s="59">
        <v>-23.12230745075837</v>
      </c>
      <c r="E1712" s="59">
        <v>-25.311557712416494</v>
      </c>
      <c r="F1712" s="59">
        <v>1.7058120661902657E-2</v>
      </c>
    </row>
    <row r="1713" spans="1:6" x14ac:dyDescent="0.25">
      <c r="A1713">
        <v>10</v>
      </c>
      <c r="B1713">
        <v>175</v>
      </c>
      <c r="C1713" t="s">
        <v>2710</v>
      </c>
      <c r="D1713" s="59">
        <v>-13.781102164090848</v>
      </c>
      <c r="E1713" s="59">
        <v>-54.128260430955095</v>
      </c>
      <c r="F1713" s="59">
        <v>9.5388011617348958E-3</v>
      </c>
    </row>
    <row r="1714" spans="1:6" x14ac:dyDescent="0.25">
      <c r="A1714">
        <v>11</v>
      </c>
      <c r="B1714">
        <v>175</v>
      </c>
      <c r="C1714" t="s">
        <v>2710</v>
      </c>
      <c r="D1714" s="59">
        <v>-10.97601915293062</v>
      </c>
      <c r="E1714" s="59">
        <v>-64.597752887514602</v>
      </c>
      <c r="F1714" s="59">
        <v>7.9163149711517777E-3</v>
      </c>
    </row>
    <row r="1715" spans="1:6" x14ac:dyDescent="0.25">
      <c r="A1715">
        <v>12</v>
      </c>
      <c r="B1715">
        <v>175</v>
      </c>
      <c r="C1715" t="s">
        <v>2710</v>
      </c>
      <c r="D1715" s="59">
        <v>-14.994761700573608</v>
      </c>
      <c r="E1715" s="59">
        <v>-73.303579736389295</v>
      </c>
      <c r="F1715" s="59">
        <v>-2.295032625362224E-3</v>
      </c>
    </row>
    <row r="1716" spans="1:6" x14ac:dyDescent="0.25">
      <c r="A1716">
        <v>13</v>
      </c>
      <c r="B1716">
        <v>175</v>
      </c>
      <c r="C1716" t="s">
        <v>2710</v>
      </c>
      <c r="D1716" s="59">
        <v>-8.0801786823217689</v>
      </c>
      <c r="E1716" s="59">
        <v>-51.319169543247533</v>
      </c>
      <c r="F1716" s="59">
        <v>-1.7785192701681357E-2</v>
      </c>
    </row>
    <row r="1717" spans="1:6" x14ac:dyDescent="0.25">
      <c r="A1717">
        <v>14</v>
      </c>
      <c r="B1717">
        <v>175</v>
      </c>
      <c r="C1717" t="s">
        <v>2710</v>
      </c>
      <c r="D1717" s="59">
        <v>1.2528972595836114</v>
      </c>
      <c r="E1717" s="59">
        <v>-23.116983872103724</v>
      </c>
      <c r="F1717" s="59">
        <v>-1.5270863708250105E-2</v>
      </c>
    </row>
    <row r="1718" spans="1:6" x14ac:dyDescent="0.25">
      <c r="A1718">
        <v>15</v>
      </c>
      <c r="B1718">
        <v>175</v>
      </c>
      <c r="C1718" t="s">
        <v>2710</v>
      </c>
      <c r="D1718" s="59">
        <v>3.4725292919344213</v>
      </c>
      <c r="E1718" s="59">
        <v>-16.329758078589176</v>
      </c>
      <c r="F1718" s="59">
        <v>-1.3139862295828801E-2</v>
      </c>
    </row>
    <row r="1719" spans="1:6" x14ac:dyDescent="0.25">
      <c r="A1719">
        <v>16</v>
      </c>
      <c r="B1719">
        <v>175</v>
      </c>
      <c r="C1719" t="s">
        <v>2710</v>
      </c>
      <c r="D1719" s="59">
        <v>5.3597254524405029</v>
      </c>
      <c r="E1719" s="59">
        <v>-10.652981457151249</v>
      </c>
      <c r="F1719" s="59">
        <v>-1.08861002617297E-2</v>
      </c>
    </row>
    <row r="1720" spans="1:6" x14ac:dyDescent="0.25">
      <c r="A1720">
        <v>17</v>
      </c>
      <c r="B1720">
        <v>175</v>
      </c>
      <c r="C1720" t="s">
        <v>2710</v>
      </c>
      <c r="D1720" s="59">
        <v>8.2599492244309207</v>
      </c>
      <c r="E1720" s="59">
        <v>-1.5563805669135626</v>
      </c>
      <c r="F1720" s="59">
        <v>-6.887564685896865E-3</v>
      </c>
    </row>
    <row r="1721" spans="1:6" x14ac:dyDescent="0.25">
      <c r="A1721">
        <v>18</v>
      </c>
      <c r="B1721">
        <v>175</v>
      </c>
      <c r="C1721" t="s">
        <v>2710</v>
      </c>
      <c r="D1721" s="59">
        <v>11.344594796079805</v>
      </c>
      <c r="E1721" s="59">
        <v>-1.416807076328815</v>
      </c>
      <c r="F1721" s="59">
        <v>-4.7327440580990287E-3</v>
      </c>
    </row>
    <row r="1722" spans="1:6" x14ac:dyDescent="0.25">
      <c r="A1722">
        <v>19</v>
      </c>
      <c r="B1722">
        <v>175</v>
      </c>
      <c r="C1722" t="s">
        <v>2710</v>
      </c>
      <c r="D1722" s="59">
        <v>13.085474496206613</v>
      </c>
      <c r="E1722" s="59">
        <v>-1.2672007444641948</v>
      </c>
      <c r="F1722" s="59">
        <v>-1.9180285779469139E-3</v>
      </c>
    </row>
    <row r="1723" spans="1:6" x14ac:dyDescent="0.25">
      <c r="A1723">
        <v>20</v>
      </c>
      <c r="B1723">
        <v>175</v>
      </c>
      <c r="C1723" t="s">
        <v>2710</v>
      </c>
      <c r="D1723" s="59">
        <v>13.205700419229615</v>
      </c>
      <c r="E1723" s="59">
        <v>-1.0801078914374023</v>
      </c>
      <c r="F1723" s="59">
        <v>1.2382246309875981E-3</v>
      </c>
    </row>
    <row r="1724" spans="1:6" x14ac:dyDescent="0.25">
      <c r="A1724">
        <v>21</v>
      </c>
      <c r="B1724">
        <v>175</v>
      </c>
      <c r="C1724" t="s">
        <v>2710</v>
      </c>
      <c r="D1724" s="59">
        <v>0</v>
      </c>
      <c r="E1724" s="59">
        <v>0</v>
      </c>
      <c r="F1724" s="59">
        <v>0</v>
      </c>
    </row>
    <row r="1725" spans="1:6" x14ac:dyDescent="0.25">
      <c r="A1725">
        <v>22</v>
      </c>
      <c r="B1725">
        <v>175</v>
      </c>
      <c r="C1725" t="s">
        <v>2710</v>
      </c>
      <c r="D1725" s="59">
        <v>-4.1385373438750186</v>
      </c>
      <c r="E1725" s="59">
        <v>-0.37082175481305524</v>
      </c>
      <c r="F1725" s="59">
        <v>-7.40732293735676E-3</v>
      </c>
    </row>
    <row r="1726" spans="1:6" x14ac:dyDescent="0.25">
      <c r="A1726">
        <v>23</v>
      </c>
      <c r="B1726">
        <v>175</v>
      </c>
      <c r="C1726" t="s">
        <v>2710</v>
      </c>
      <c r="D1726" s="59">
        <v>3.0892147938909731</v>
      </c>
      <c r="E1726" s="59">
        <v>-0.37502570604007168</v>
      </c>
      <c r="F1726" s="59">
        <v>5.3828285683137286E-3</v>
      </c>
    </row>
    <row r="1727" spans="1:6" x14ac:dyDescent="0.25">
      <c r="A1727">
        <v>1</v>
      </c>
      <c r="B1727">
        <v>176</v>
      </c>
      <c r="C1727" t="s">
        <v>2710</v>
      </c>
      <c r="D1727" s="59">
        <v>0</v>
      </c>
      <c r="E1727" s="59">
        <v>0</v>
      </c>
      <c r="F1727" s="59">
        <v>0</v>
      </c>
    </row>
    <row r="1728" spans="1:6" x14ac:dyDescent="0.25">
      <c r="A1728">
        <v>2</v>
      </c>
      <c r="B1728">
        <v>176</v>
      </c>
      <c r="C1728" t="s">
        <v>2710</v>
      </c>
      <c r="D1728" s="59">
        <v>-9.2535577460036347</v>
      </c>
      <c r="E1728" s="59">
        <v>-0.97358466604308569</v>
      </c>
      <c r="F1728" s="59">
        <v>-2.5910741450785304E-3</v>
      </c>
    </row>
    <row r="1729" spans="1:6" x14ac:dyDescent="0.25">
      <c r="A1729">
        <v>3</v>
      </c>
      <c r="B1729">
        <v>176</v>
      </c>
      <c r="C1729" t="s">
        <v>2710</v>
      </c>
      <c r="D1729" s="59">
        <v>-10.20151125228363</v>
      </c>
      <c r="E1729" s="59">
        <v>-1.1475344343867548</v>
      </c>
      <c r="F1729" s="59">
        <v>-1.0940202463155509E-3</v>
      </c>
    </row>
    <row r="1730" spans="1:6" x14ac:dyDescent="0.25">
      <c r="A1730">
        <v>4</v>
      </c>
      <c r="B1730">
        <v>176</v>
      </c>
      <c r="C1730" t="s">
        <v>2710</v>
      </c>
      <c r="D1730" s="59">
        <v>-10.369935375454419</v>
      </c>
      <c r="E1730" s="59">
        <v>-1.3024791506735265</v>
      </c>
      <c r="F1730" s="59">
        <v>2.6888935363609899E-4</v>
      </c>
    </row>
    <row r="1731" spans="1:6" x14ac:dyDescent="0.25">
      <c r="A1731">
        <v>5</v>
      </c>
      <c r="B1731">
        <v>176</v>
      </c>
      <c r="C1731" t="s">
        <v>2710</v>
      </c>
      <c r="D1731" s="59">
        <v>-9.88769643186248</v>
      </c>
      <c r="E1731" s="59">
        <v>-1.451638005199241</v>
      </c>
      <c r="F1731" s="59">
        <v>1.3122721539575942E-3</v>
      </c>
    </row>
    <row r="1732" spans="1:6" x14ac:dyDescent="0.25">
      <c r="A1732">
        <v>6</v>
      </c>
      <c r="B1732">
        <v>176</v>
      </c>
      <c r="C1732" t="s">
        <v>2710</v>
      </c>
      <c r="D1732" s="59">
        <v>-9.905120822699196</v>
      </c>
      <c r="E1732" s="59">
        <v>-2.6569344139722735</v>
      </c>
      <c r="F1732" s="59">
        <v>3.7570523259021662E-3</v>
      </c>
    </row>
    <row r="1733" spans="1:6" x14ac:dyDescent="0.25">
      <c r="A1733">
        <v>7</v>
      </c>
      <c r="B1733">
        <v>176</v>
      </c>
      <c r="C1733" t="s">
        <v>2710</v>
      </c>
      <c r="D1733" s="59">
        <v>-9.2998186331469768</v>
      </c>
      <c r="E1733" s="59">
        <v>-4.7858055386168559</v>
      </c>
      <c r="F1733" s="59">
        <v>5.1408155605984825E-3</v>
      </c>
    </row>
    <row r="1734" spans="1:6" x14ac:dyDescent="0.25">
      <c r="A1734">
        <v>8</v>
      </c>
      <c r="B1734">
        <v>176</v>
      </c>
      <c r="C1734" t="s">
        <v>2710</v>
      </c>
      <c r="D1734" s="59">
        <v>-8.4805060409983248</v>
      </c>
      <c r="E1734" s="59">
        <v>-7.6019260953250924</v>
      </c>
      <c r="F1734" s="59">
        <v>6.4975383057615833E-3</v>
      </c>
    </row>
    <row r="1735" spans="1:6" x14ac:dyDescent="0.25">
      <c r="A1735">
        <v>9</v>
      </c>
      <c r="B1735">
        <v>176</v>
      </c>
      <c r="C1735" t="s">
        <v>2710</v>
      </c>
      <c r="D1735" s="59">
        <v>-4.0695832958293501</v>
      </c>
      <c r="E1735" s="59">
        <v>-21.748262667353494</v>
      </c>
      <c r="F1735" s="59">
        <v>9.981273135617804E-3</v>
      </c>
    </row>
    <row r="1736" spans="1:6" x14ac:dyDescent="0.25">
      <c r="A1736">
        <v>10</v>
      </c>
      <c r="B1736">
        <v>176</v>
      </c>
      <c r="C1736" t="s">
        <v>2710</v>
      </c>
      <c r="D1736" s="59">
        <v>0.54415772111761029</v>
      </c>
      <c r="E1736" s="59">
        <v>-36.961175326516056</v>
      </c>
      <c r="F1736" s="59">
        <v>3.6818607632250555E-3</v>
      </c>
    </row>
    <row r="1737" spans="1:6" x14ac:dyDescent="0.25">
      <c r="A1737">
        <v>11</v>
      </c>
      <c r="B1737">
        <v>176</v>
      </c>
      <c r="C1737" t="s">
        <v>2710</v>
      </c>
      <c r="D1737" s="59">
        <v>-6.2341172914030797E-12</v>
      </c>
      <c r="E1737" s="59">
        <v>-37.76757154281006</v>
      </c>
      <c r="F1737" s="59">
        <v>1.4547872661853599E-3</v>
      </c>
    </row>
    <row r="1738" spans="1:6" x14ac:dyDescent="0.25">
      <c r="A1738">
        <v>12</v>
      </c>
      <c r="B1738">
        <v>176</v>
      </c>
      <c r="C1738" t="s">
        <v>2710</v>
      </c>
      <c r="D1738" s="59">
        <v>-0.54415772113502281</v>
      </c>
      <c r="E1738" s="59">
        <v>-36.961175326530402</v>
      </c>
      <c r="F1738" s="59">
        <v>-3.6818607632199802E-3</v>
      </c>
    </row>
    <row r="1739" spans="1:6" x14ac:dyDescent="0.25">
      <c r="A1739">
        <v>13</v>
      </c>
      <c r="B1739">
        <v>176</v>
      </c>
      <c r="C1739" t="s">
        <v>2710</v>
      </c>
      <c r="D1739" s="59">
        <v>4.0695832958104416</v>
      </c>
      <c r="E1739" s="59">
        <v>-21.748262667370348</v>
      </c>
      <c r="F1739" s="59">
        <v>-9.9812731356208658E-3</v>
      </c>
    </row>
    <row r="1740" spans="1:6" x14ac:dyDescent="0.25">
      <c r="A1740">
        <v>14</v>
      </c>
      <c r="B1740">
        <v>176</v>
      </c>
      <c r="C1740" t="s">
        <v>2710</v>
      </c>
      <c r="D1740" s="59">
        <v>8.4805060409856452</v>
      </c>
      <c r="E1740" s="59">
        <v>-7.601926095335469</v>
      </c>
      <c r="F1740" s="59">
        <v>-6.4975383057670668E-3</v>
      </c>
    </row>
    <row r="1741" spans="1:6" x14ac:dyDescent="0.25">
      <c r="A1741">
        <v>15</v>
      </c>
      <c r="B1741">
        <v>176</v>
      </c>
      <c r="C1741" t="s">
        <v>2710</v>
      </c>
      <c r="D1741" s="59">
        <v>9.2998186331354766</v>
      </c>
      <c r="E1741" s="59">
        <v>-4.7858055386249552</v>
      </c>
      <c r="F1741" s="59">
        <v>-5.1408155606035922E-3</v>
      </c>
    </row>
    <row r="1742" spans="1:6" x14ac:dyDescent="0.25">
      <c r="A1742">
        <v>16</v>
      </c>
      <c r="B1742">
        <v>176</v>
      </c>
      <c r="C1742" t="s">
        <v>2710</v>
      </c>
      <c r="D1742" s="59">
        <v>9.9051208226889322</v>
      </c>
      <c r="E1742" s="59">
        <v>-2.6569344139779734</v>
      </c>
      <c r="F1742" s="59">
        <v>-3.7570523259065347E-3</v>
      </c>
    </row>
    <row r="1743" spans="1:6" x14ac:dyDescent="0.25">
      <c r="A1743">
        <v>17</v>
      </c>
      <c r="B1743">
        <v>176</v>
      </c>
      <c r="C1743" t="s">
        <v>2710</v>
      </c>
      <c r="D1743" s="59">
        <v>9.8876964318550851</v>
      </c>
      <c r="E1743" s="59">
        <v>-1.4516380052013989</v>
      </c>
      <c r="F1743" s="59">
        <v>-1.3122721539676344E-3</v>
      </c>
    </row>
    <row r="1744" spans="1:6" x14ac:dyDescent="0.25">
      <c r="A1744">
        <v>18</v>
      </c>
      <c r="B1744">
        <v>176</v>
      </c>
      <c r="C1744" t="s">
        <v>2710</v>
      </c>
      <c r="D1744" s="59">
        <v>10.369935375451179</v>
      </c>
      <c r="E1744" s="59">
        <v>-1.3024791506752083</v>
      </c>
      <c r="F1744" s="59">
        <v>-2.6888935364072767E-4</v>
      </c>
    </row>
    <row r="1745" spans="1:6" x14ac:dyDescent="0.25">
      <c r="A1745">
        <v>19</v>
      </c>
      <c r="B1745">
        <v>176</v>
      </c>
      <c r="C1745" t="s">
        <v>2710</v>
      </c>
      <c r="D1745" s="59">
        <v>10.201511252281655</v>
      </c>
      <c r="E1745" s="59">
        <v>-1.1475344343881662</v>
      </c>
      <c r="F1745" s="59">
        <v>1.0940202463137105E-3</v>
      </c>
    </row>
    <row r="1746" spans="1:6" x14ac:dyDescent="0.25">
      <c r="A1746">
        <v>20</v>
      </c>
      <c r="B1746">
        <v>176</v>
      </c>
      <c r="C1746" t="s">
        <v>2710</v>
      </c>
      <c r="D1746" s="59">
        <v>9.2535577460026452</v>
      </c>
      <c r="E1746" s="59">
        <v>-0.97358466604430105</v>
      </c>
      <c r="F1746" s="59">
        <v>2.5910741450768555E-3</v>
      </c>
    </row>
    <row r="1747" spans="1:6" x14ac:dyDescent="0.25">
      <c r="A1747">
        <v>21</v>
      </c>
      <c r="B1747">
        <v>176</v>
      </c>
      <c r="C1747" t="s">
        <v>2710</v>
      </c>
      <c r="D1747" s="59">
        <v>0</v>
      </c>
      <c r="E1747" s="59">
        <v>0</v>
      </c>
      <c r="F1747" s="59">
        <v>0</v>
      </c>
    </row>
    <row r="1748" spans="1:6" x14ac:dyDescent="0.25">
      <c r="A1748">
        <v>22</v>
      </c>
      <c r="B1748">
        <v>176</v>
      </c>
      <c r="C1748" t="s">
        <v>2710</v>
      </c>
      <c r="D1748" s="59">
        <v>-1.8539426002085075</v>
      </c>
      <c r="E1748" s="59">
        <v>-0.3487395366742076</v>
      </c>
      <c r="F1748" s="59">
        <v>-3.2810066655162601E-3</v>
      </c>
    </row>
    <row r="1749" spans="1:6" x14ac:dyDescent="0.25">
      <c r="A1749">
        <v>23</v>
      </c>
      <c r="B1749">
        <v>176</v>
      </c>
      <c r="C1749" t="s">
        <v>2710</v>
      </c>
      <c r="D1749" s="59">
        <v>1.8539426002086279</v>
      </c>
      <c r="E1749" s="59">
        <v>-0.3487395366742172</v>
      </c>
      <c r="F1749" s="59">
        <v>3.2810066655163885E-3</v>
      </c>
    </row>
    <row r="1750" spans="1:6" x14ac:dyDescent="0.25">
      <c r="A1750">
        <v>1</v>
      </c>
      <c r="B1750">
        <v>177</v>
      </c>
      <c r="C1750" t="s">
        <v>2710</v>
      </c>
      <c r="D1750" s="59">
        <v>0</v>
      </c>
      <c r="E1750" s="59">
        <v>0</v>
      </c>
      <c r="F1750" s="59">
        <v>0</v>
      </c>
    </row>
    <row r="1751" spans="1:6" x14ac:dyDescent="0.25">
      <c r="A1751">
        <v>2</v>
      </c>
      <c r="B1751">
        <v>177</v>
      </c>
      <c r="C1751" t="s">
        <v>2710</v>
      </c>
      <c r="D1751" s="59">
        <v>-22.237327677360735</v>
      </c>
      <c r="E1751" s="59">
        <v>-0.98916863493791085</v>
      </c>
      <c r="F1751" s="59">
        <v>-1.1393093065720717E-2</v>
      </c>
    </row>
    <row r="1752" spans="1:6" x14ac:dyDescent="0.25">
      <c r="A1752">
        <v>3</v>
      </c>
      <c r="B1752">
        <v>177</v>
      </c>
      <c r="C1752" t="s">
        <v>2710</v>
      </c>
      <c r="D1752" s="59">
        <v>-27.60968235176728</v>
      </c>
      <c r="E1752" s="59">
        <v>-1.1650411898112316</v>
      </c>
      <c r="F1752" s="59">
        <v>-9.9377583263792167E-3</v>
      </c>
    </row>
    <row r="1753" spans="1:6" x14ac:dyDescent="0.25">
      <c r="A1753">
        <v>4</v>
      </c>
      <c r="B1753">
        <v>177</v>
      </c>
      <c r="C1753" t="s">
        <v>2710</v>
      </c>
      <c r="D1753" s="59">
        <v>-32.176262211640839</v>
      </c>
      <c r="E1753" s="59">
        <v>-1.3174370639631987</v>
      </c>
      <c r="F1753" s="59">
        <v>-8.4894808344429477E-3</v>
      </c>
    </row>
    <row r="1754" spans="1:6" x14ac:dyDescent="0.25">
      <c r="A1754">
        <v>5</v>
      </c>
      <c r="B1754">
        <v>177</v>
      </c>
      <c r="C1754" t="s">
        <v>2710</v>
      </c>
      <c r="D1754" s="59">
        <v>-36.051423745265744</v>
      </c>
      <c r="E1754" s="59">
        <v>-1.4620193317244286</v>
      </c>
      <c r="F1754" s="59">
        <v>-7.3807441836534187E-3</v>
      </c>
    </row>
    <row r="1755" spans="1:6" x14ac:dyDescent="0.25">
      <c r="A1755">
        <v>6</v>
      </c>
      <c r="B1755">
        <v>177</v>
      </c>
      <c r="C1755" t="s">
        <v>2710</v>
      </c>
      <c r="D1755" s="59">
        <v>-40.9573670008294</v>
      </c>
      <c r="E1755" s="59">
        <v>11.087602775867895</v>
      </c>
      <c r="F1755" s="59">
        <v>-3.4206443173854417E-3</v>
      </c>
    </row>
    <row r="1756" spans="1:6" x14ac:dyDescent="0.25">
      <c r="A1756">
        <v>7</v>
      </c>
      <c r="B1756">
        <v>177</v>
      </c>
      <c r="C1756" t="s">
        <v>2710</v>
      </c>
      <c r="D1756" s="59">
        <v>-41.489578379819299</v>
      </c>
      <c r="E1756" s="59">
        <v>12.15728127775203</v>
      </c>
      <c r="F1756" s="59">
        <v>-1.22453702109371E-3</v>
      </c>
    </row>
    <row r="1757" spans="1:6" x14ac:dyDescent="0.25">
      <c r="A1757">
        <v>8</v>
      </c>
      <c r="B1757">
        <v>177</v>
      </c>
      <c r="C1757" t="s">
        <v>2710</v>
      </c>
      <c r="D1757" s="59">
        <v>-41.667225048976981</v>
      </c>
      <c r="E1757" s="59">
        <v>12.123208173788408</v>
      </c>
      <c r="F1757" s="59">
        <v>1.036171755107812E-3</v>
      </c>
    </row>
    <row r="1758" spans="1:6" x14ac:dyDescent="0.25">
      <c r="A1758">
        <v>9</v>
      </c>
      <c r="B1758">
        <v>177</v>
      </c>
      <c r="C1758" t="s">
        <v>2710</v>
      </c>
      <c r="D1758" s="59">
        <v>-38.467663351887019</v>
      </c>
      <c r="E1758" s="59">
        <v>1.2798063807842759</v>
      </c>
      <c r="F1758" s="59">
        <v>1.0966946514088086E-2</v>
      </c>
    </row>
    <row r="1759" spans="1:6" x14ac:dyDescent="0.25">
      <c r="A1759">
        <v>10</v>
      </c>
      <c r="B1759">
        <v>177</v>
      </c>
      <c r="C1759" t="s">
        <v>2710</v>
      </c>
      <c r="D1759" s="59">
        <v>-30.555788244205399</v>
      </c>
      <c r="E1759" s="59">
        <v>-23.318402523678305</v>
      </c>
      <c r="F1759" s="59">
        <v>1.1827079096602614E-2</v>
      </c>
    </row>
    <row r="1760" spans="1:6" x14ac:dyDescent="0.25">
      <c r="A1760">
        <v>11</v>
      </c>
      <c r="B1760">
        <v>177</v>
      </c>
      <c r="C1760" t="s">
        <v>2710</v>
      </c>
      <c r="D1760" s="59">
        <v>-23.781374831336432</v>
      </c>
      <c r="E1760" s="59">
        <v>-44.710630192065381</v>
      </c>
      <c r="F1760" s="59">
        <v>1.3401215677179446E-2</v>
      </c>
    </row>
    <row r="1761" spans="1:6" x14ac:dyDescent="0.25">
      <c r="A1761">
        <v>12</v>
      </c>
      <c r="B1761">
        <v>177</v>
      </c>
      <c r="C1761" t="s">
        <v>2710</v>
      </c>
      <c r="D1761" s="59">
        <v>-31.791916795860772</v>
      </c>
      <c r="E1761" s="59">
        <v>-64.864927685413448</v>
      </c>
      <c r="F1761" s="59">
        <v>3.8677527321907914E-3</v>
      </c>
    </row>
    <row r="1762" spans="1:6" x14ac:dyDescent="0.25">
      <c r="A1762">
        <v>13</v>
      </c>
      <c r="B1762">
        <v>177</v>
      </c>
      <c r="C1762" t="s">
        <v>2710</v>
      </c>
      <c r="D1762" s="59">
        <v>-29.137723269742533</v>
      </c>
      <c r="E1762" s="59">
        <v>-55.070019252634985</v>
      </c>
      <c r="F1762" s="59">
        <v>-1.254226926693571E-2</v>
      </c>
    </row>
    <row r="1763" spans="1:6" x14ac:dyDescent="0.25">
      <c r="A1763">
        <v>14</v>
      </c>
      <c r="B1763">
        <v>177</v>
      </c>
      <c r="C1763" t="s">
        <v>2710</v>
      </c>
      <c r="D1763" s="59">
        <v>-21.424711724440773</v>
      </c>
      <c r="E1763" s="59">
        <v>-31.591606860565264</v>
      </c>
      <c r="F1763" s="59">
        <v>-1.5305110087715103E-2</v>
      </c>
    </row>
    <row r="1764" spans="1:6" x14ac:dyDescent="0.25">
      <c r="A1764">
        <v>15</v>
      </c>
      <c r="B1764">
        <v>177</v>
      </c>
      <c r="C1764" t="s">
        <v>2710</v>
      </c>
      <c r="D1764" s="59">
        <v>-19.095724596716938</v>
      </c>
      <c r="E1764" s="59">
        <v>-24.527161422246888</v>
      </c>
      <c r="F1764" s="59">
        <v>-1.4334575331834043E-2</v>
      </c>
    </row>
    <row r="1765" spans="1:6" x14ac:dyDescent="0.25">
      <c r="A1765">
        <v>16</v>
      </c>
      <c r="B1765">
        <v>177</v>
      </c>
      <c r="C1765" t="s">
        <v>2710</v>
      </c>
      <c r="D1765" s="59">
        <v>-16.918110126090472</v>
      </c>
      <c r="E1765" s="59">
        <v>-18.008335585776113</v>
      </c>
      <c r="F1765" s="59">
        <v>-1.3204123801542511E-2</v>
      </c>
    </row>
    <row r="1766" spans="1:6" x14ac:dyDescent="0.25">
      <c r="A1766">
        <v>17</v>
      </c>
      <c r="B1766">
        <v>177</v>
      </c>
      <c r="C1766" t="s">
        <v>2710</v>
      </c>
      <c r="D1766" s="59">
        <v>-11.4374072293963</v>
      </c>
      <c r="E1766" s="59">
        <v>-1.5092556379294015</v>
      </c>
      <c r="F1766" s="59">
        <v>-1.1244075945945241E-2</v>
      </c>
    </row>
    <row r="1767" spans="1:6" x14ac:dyDescent="0.25">
      <c r="A1767">
        <v>18</v>
      </c>
      <c r="B1767">
        <v>177</v>
      </c>
      <c r="C1767" t="s">
        <v>2710</v>
      </c>
      <c r="D1767" s="59">
        <v>-6.0855044316696691</v>
      </c>
      <c r="E1767" s="59">
        <v>-1.3609673006843783</v>
      </c>
      <c r="F1767" s="59">
        <v>-9.6232648944687138E-3</v>
      </c>
    </row>
    <row r="1768" spans="1:6" x14ac:dyDescent="0.25">
      <c r="A1768">
        <v>19</v>
      </c>
      <c r="B1768">
        <v>177</v>
      </c>
      <c r="C1768" t="s">
        <v>2710</v>
      </c>
      <c r="D1768" s="59">
        <v>-1.7443542446538363</v>
      </c>
      <c r="E1768" s="59">
        <v>-1.2065074022844424</v>
      </c>
      <c r="F1768" s="59">
        <v>-7.5060947234854222E-3</v>
      </c>
    </row>
    <row r="1769" spans="1:6" x14ac:dyDescent="0.25">
      <c r="A1769">
        <v>20</v>
      </c>
      <c r="B1769">
        <v>177</v>
      </c>
      <c r="C1769" t="s">
        <v>2710</v>
      </c>
      <c r="D1769" s="59">
        <v>1.3621708898983598</v>
      </c>
      <c r="E1769" s="59">
        <v>-1.0260805669150137</v>
      </c>
      <c r="F1769" s="59">
        <v>-5.0384081409980165E-3</v>
      </c>
    </row>
    <row r="1770" spans="1:6" x14ac:dyDescent="0.25">
      <c r="A1770">
        <v>21</v>
      </c>
      <c r="B1770">
        <v>177</v>
      </c>
      <c r="C1770" t="s">
        <v>2710</v>
      </c>
      <c r="D1770" s="59">
        <v>0</v>
      </c>
      <c r="E1770" s="59">
        <v>0</v>
      </c>
      <c r="F1770" s="59">
        <v>0</v>
      </c>
    </row>
    <row r="1771" spans="1:6" x14ac:dyDescent="0.25">
      <c r="A1771">
        <v>22</v>
      </c>
      <c r="B1771">
        <v>177</v>
      </c>
      <c r="C1771" t="s">
        <v>2710</v>
      </c>
      <c r="D1771" s="59">
        <v>-3.5236786541609937</v>
      </c>
      <c r="E1771" s="59">
        <v>-0.35258510973350221</v>
      </c>
      <c r="F1771" s="59">
        <v>-6.4130880862198359E-3</v>
      </c>
    </row>
    <row r="1772" spans="1:6" x14ac:dyDescent="0.25">
      <c r="A1772">
        <v>23</v>
      </c>
      <c r="B1772">
        <v>177</v>
      </c>
      <c r="C1772" t="s">
        <v>2710</v>
      </c>
      <c r="D1772" s="59">
        <v>1.2501464625288061</v>
      </c>
      <c r="E1772" s="59">
        <v>-0.36169367072534431</v>
      </c>
      <c r="F1772" s="59">
        <v>2.0266836199600005E-3</v>
      </c>
    </row>
    <row r="1773" spans="1:6" x14ac:dyDescent="0.25">
      <c r="A1773">
        <v>1</v>
      </c>
      <c r="B1773">
        <v>178</v>
      </c>
      <c r="C1773" t="s">
        <v>2710</v>
      </c>
      <c r="D1773" s="59">
        <v>0</v>
      </c>
      <c r="E1773" s="59">
        <v>0</v>
      </c>
      <c r="F1773" s="59">
        <v>0</v>
      </c>
    </row>
    <row r="1774" spans="1:6" x14ac:dyDescent="0.25">
      <c r="A1774">
        <v>2</v>
      </c>
      <c r="B1774">
        <v>178</v>
      </c>
      <c r="C1774" t="s">
        <v>2710</v>
      </c>
      <c r="D1774" s="59">
        <v>-1.3621708898775766</v>
      </c>
      <c r="E1774" s="59">
        <v>-1.026080566913679</v>
      </c>
      <c r="F1774" s="59">
        <v>5.0384081410044653E-3</v>
      </c>
    </row>
    <row r="1775" spans="1:6" x14ac:dyDescent="0.25">
      <c r="A1775">
        <v>3</v>
      </c>
      <c r="B1775">
        <v>178</v>
      </c>
      <c r="C1775" t="s">
        <v>2710</v>
      </c>
      <c r="D1775" s="59">
        <v>1.7443542446770763</v>
      </c>
      <c r="E1775" s="59">
        <v>-1.2065074022828945</v>
      </c>
      <c r="F1775" s="59">
        <v>7.5060947234890131E-3</v>
      </c>
    </row>
    <row r="1776" spans="1:6" x14ac:dyDescent="0.25">
      <c r="A1776">
        <v>4</v>
      </c>
      <c r="B1776">
        <v>178</v>
      </c>
      <c r="C1776" t="s">
        <v>2710</v>
      </c>
      <c r="D1776" s="59">
        <v>6.0855044316936562</v>
      </c>
      <c r="E1776" s="59">
        <v>-1.3609673006825744</v>
      </c>
      <c r="F1776" s="59">
        <v>9.6232648944669548E-3</v>
      </c>
    </row>
    <row r="1777" spans="1:6" x14ac:dyDescent="0.25">
      <c r="A1777">
        <v>5</v>
      </c>
      <c r="B1777">
        <v>178</v>
      </c>
      <c r="C1777" t="s">
        <v>2710</v>
      </c>
      <c r="D1777" s="59">
        <v>11.437407229416872</v>
      </c>
      <c r="E1777" s="59">
        <v>-1.5092556379271471</v>
      </c>
      <c r="F1777" s="59">
        <v>1.1244075945935968E-2</v>
      </c>
    </row>
    <row r="1778" spans="1:6" x14ac:dyDescent="0.25">
      <c r="A1778">
        <v>6</v>
      </c>
      <c r="B1778">
        <v>178</v>
      </c>
      <c r="C1778" t="s">
        <v>2710</v>
      </c>
      <c r="D1778" s="59">
        <v>16.918110126108768</v>
      </c>
      <c r="E1778" s="59">
        <v>-18.008335585772734</v>
      </c>
      <c r="F1778" s="59">
        <v>1.3204123801536538E-2</v>
      </c>
    </row>
    <row r="1779" spans="1:6" x14ac:dyDescent="0.25">
      <c r="A1779">
        <v>7</v>
      </c>
      <c r="B1779">
        <v>178</v>
      </c>
      <c r="C1779" t="s">
        <v>2710</v>
      </c>
      <c r="D1779" s="59">
        <v>19.095724596733568</v>
      </c>
      <c r="E1779" s="59">
        <v>-24.527161422239921</v>
      </c>
      <c r="F1779" s="59">
        <v>1.4334575331825122E-2</v>
      </c>
    </row>
    <row r="1780" spans="1:6" x14ac:dyDescent="0.25">
      <c r="A1780">
        <v>8</v>
      </c>
      <c r="B1780">
        <v>178</v>
      </c>
      <c r="C1780" t="s">
        <v>2710</v>
      </c>
      <c r="D1780" s="59">
        <v>21.424711724455335</v>
      </c>
      <c r="E1780" s="59">
        <v>-31.591606860553441</v>
      </c>
      <c r="F1780" s="59">
        <v>1.5305110087702471E-2</v>
      </c>
    </row>
    <row r="1781" spans="1:6" x14ac:dyDescent="0.25">
      <c r="A1781">
        <v>9</v>
      </c>
      <c r="B1781">
        <v>178</v>
      </c>
      <c r="C1781" t="s">
        <v>2710</v>
      </c>
      <c r="D1781" s="59">
        <v>29.137723269741866</v>
      </c>
      <c r="E1781" s="59">
        <v>-55.070019252591585</v>
      </c>
      <c r="F1781" s="59">
        <v>1.2542269266911207E-2</v>
      </c>
    </row>
    <row r="1782" spans="1:6" x14ac:dyDescent="0.25">
      <c r="A1782">
        <v>10</v>
      </c>
      <c r="B1782">
        <v>178</v>
      </c>
      <c r="C1782" t="s">
        <v>2710</v>
      </c>
      <c r="D1782" s="59">
        <v>31.791916795848724</v>
      </c>
      <c r="E1782" s="59">
        <v>-64.864927685336824</v>
      </c>
      <c r="F1782" s="59">
        <v>-3.8677527321955012E-3</v>
      </c>
    </row>
    <row r="1783" spans="1:6" x14ac:dyDescent="0.25">
      <c r="A1783">
        <v>11</v>
      </c>
      <c r="B1783">
        <v>178</v>
      </c>
      <c r="C1783" t="s">
        <v>2710</v>
      </c>
      <c r="D1783" s="59">
        <v>23.781374831328502</v>
      </c>
      <c r="E1783" s="59">
        <v>-44.710630192000394</v>
      </c>
      <c r="F1783" s="59">
        <v>-9.9092923944619701E-3</v>
      </c>
    </row>
    <row r="1784" spans="1:6" x14ac:dyDescent="0.25">
      <c r="A1784">
        <v>12</v>
      </c>
      <c r="B1784">
        <v>178</v>
      </c>
      <c r="C1784" t="s">
        <v>2710</v>
      </c>
      <c r="D1784" s="59">
        <v>30.555788244191927</v>
      </c>
      <c r="E1784" s="59">
        <v>-23.318402523629739</v>
      </c>
      <c r="F1784" s="59">
        <v>-1.1827079096588382E-2</v>
      </c>
    </row>
    <row r="1785" spans="1:6" x14ac:dyDescent="0.25">
      <c r="A1785">
        <v>13</v>
      </c>
      <c r="B1785">
        <v>178</v>
      </c>
      <c r="C1785" t="s">
        <v>2710</v>
      </c>
      <c r="D1785" s="59">
        <v>38.467663351859841</v>
      </c>
      <c r="E1785" s="59">
        <v>1.2798063807964963</v>
      </c>
      <c r="F1785" s="59">
        <v>-1.0966946514070859E-2</v>
      </c>
    </row>
    <row r="1786" spans="1:6" x14ac:dyDescent="0.25">
      <c r="A1786">
        <v>14</v>
      </c>
      <c r="B1786">
        <v>178</v>
      </c>
      <c r="C1786" t="s">
        <v>2710</v>
      </c>
      <c r="D1786" s="59">
        <v>41.667225048947508</v>
      </c>
      <c r="E1786" s="59">
        <v>12.123208173783382</v>
      </c>
      <c r="F1786" s="59">
        <v>-1.0361717551064208E-3</v>
      </c>
    </row>
    <row r="1787" spans="1:6" x14ac:dyDescent="0.25">
      <c r="A1787">
        <v>15</v>
      </c>
      <c r="B1787">
        <v>178</v>
      </c>
      <c r="C1787" t="s">
        <v>2710</v>
      </c>
      <c r="D1787" s="59">
        <v>41.489578379790125</v>
      </c>
      <c r="E1787" s="59">
        <v>12.15728127774674</v>
      </c>
      <c r="F1787" s="59">
        <v>1.224537021092563E-3</v>
      </c>
    </row>
    <row r="1788" spans="1:6" x14ac:dyDescent="0.25">
      <c r="A1788">
        <v>16</v>
      </c>
      <c r="B1788">
        <v>178</v>
      </c>
      <c r="C1788" t="s">
        <v>2710</v>
      </c>
      <c r="D1788" s="59">
        <v>40.957367000800943</v>
      </c>
      <c r="E1788" s="59">
        <v>11.087602775863589</v>
      </c>
      <c r="F1788" s="59">
        <v>3.4206443173834698E-3</v>
      </c>
    </row>
    <row r="1789" spans="1:6" x14ac:dyDescent="0.25">
      <c r="A1789">
        <v>17</v>
      </c>
      <c r="B1789">
        <v>178</v>
      </c>
      <c r="C1789" t="s">
        <v>2710</v>
      </c>
      <c r="D1789" s="59">
        <v>36.051423745239383</v>
      </c>
      <c r="E1789" s="59">
        <v>-1.4620193317265682</v>
      </c>
      <c r="F1789" s="59">
        <v>7.3807441836442715E-3</v>
      </c>
    </row>
    <row r="1790" spans="1:6" x14ac:dyDescent="0.25">
      <c r="A1790">
        <v>18</v>
      </c>
      <c r="B1790">
        <v>178</v>
      </c>
      <c r="C1790" t="s">
        <v>2710</v>
      </c>
      <c r="D1790" s="59">
        <v>32.176262211618429</v>
      </c>
      <c r="E1790" s="59">
        <v>-1.3174370639648278</v>
      </c>
      <c r="F1790" s="59">
        <v>8.4894808344376915E-3</v>
      </c>
    </row>
    <row r="1791" spans="1:6" x14ac:dyDescent="0.25">
      <c r="A1791">
        <v>19</v>
      </c>
      <c r="B1791">
        <v>178</v>
      </c>
      <c r="C1791" t="s">
        <v>2710</v>
      </c>
      <c r="D1791" s="59">
        <v>27.609682351746926</v>
      </c>
      <c r="E1791" s="59">
        <v>-1.1650411898125712</v>
      </c>
      <c r="F1791" s="59">
        <v>9.9377583263746405E-3</v>
      </c>
    </row>
    <row r="1792" spans="1:6" x14ac:dyDescent="0.25">
      <c r="A1792">
        <v>20</v>
      </c>
      <c r="B1792">
        <v>178</v>
      </c>
      <c r="C1792" t="s">
        <v>2710</v>
      </c>
      <c r="D1792" s="59">
        <v>22.237327677343369</v>
      </c>
      <c r="E1792" s="59">
        <v>-0.98916863493906315</v>
      </c>
      <c r="F1792" s="59">
        <v>1.1393093065713917E-2</v>
      </c>
    </row>
    <row r="1793" spans="1:6" x14ac:dyDescent="0.25">
      <c r="A1793">
        <v>21</v>
      </c>
      <c r="B1793">
        <v>178</v>
      </c>
      <c r="C1793" t="s">
        <v>2710</v>
      </c>
      <c r="D1793" s="59">
        <v>0</v>
      </c>
      <c r="E1793" s="59">
        <v>0</v>
      </c>
      <c r="F1793" s="59">
        <v>0</v>
      </c>
    </row>
    <row r="1794" spans="1:6" x14ac:dyDescent="0.25">
      <c r="A1794">
        <v>22</v>
      </c>
      <c r="B1794">
        <v>178</v>
      </c>
      <c r="C1794" t="s">
        <v>2710</v>
      </c>
      <c r="D1794" s="59">
        <v>-1.2501464625246934</v>
      </c>
      <c r="E1794" s="59">
        <v>-0.36169367072531972</v>
      </c>
      <c r="F1794" s="59">
        <v>-2.026683619952732E-3</v>
      </c>
    </row>
    <row r="1795" spans="1:6" x14ac:dyDescent="0.25">
      <c r="A1795">
        <v>23</v>
      </c>
      <c r="B1795">
        <v>178</v>
      </c>
      <c r="C1795" t="s">
        <v>2710</v>
      </c>
      <c r="D1795" s="59">
        <v>3.523678654157941</v>
      </c>
      <c r="E1795" s="59">
        <v>-0.35258510973350288</v>
      </c>
      <c r="F1795" s="59">
        <v>6.4130880862143247E-3</v>
      </c>
    </row>
    <row r="1796" spans="1:6" x14ac:dyDescent="0.25">
      <c r="A1796">
        <v>1</v>
      </c>
      <c r="B1796">
        <v>179</v>
      </c>
      <c r="C1796" t="s">
        <v>2710</v>
      </c>
      <c r="D1796" s="59">
        <v>0</v>
      </c>
      <c r="E1796" s="59">
        <v>0</v>
      </c>
      <c r="F1796" s="59">
        <v>0</v>
      </c>
    </row>
    <row r="1797" spans="1:6" x14ac:dyDescent="0.25">
      <c r="A1797">
        <v>2</v>
      </c>
      <c r="B1797">
        <v>179</v>
      </c>
      <c r="C1797" t="s">
        <v>2710</v>
      </c>
      <c r="D1797" s="59">
        <v>-11.360143343497828</v>
      </c>
      <c r="E1797" s="59">
        <v>-1.0731343800032369</v>
      </c>
      <c r="F1797" s="59">
        <v>-3.0295207766150157E-4</v>
      </c>
    </row>
    <row r="1798" spans="1:6" x14ac:dyDescent="0.25">
      <c r="A1798">
        <v>3</v>
      </c>
      <c r="B1798">
        <v>179</v>
      </c>
      <c r="C1798" t="s">
        <v>2710</v>
      </c>
      <c r="D1798" s="59">
        <v>-10.80020414182956</v>
      </c>
      <c r="E1798" s="59">
        <v>-1.2593668248797545</v>
      </c>
      <c r="F1798" s="59">
        <v>2.7282542425332307E-3</v>
      </c>
    </row>
    <row r="1799" spans="1:6" x14ac:dyDescent="0.25">
      <c r="A1799">
        <v>4</v>
      </c>
      <c r="B1799">
        <v>179</v>
      </c>
      <c r="C1799" t="s">
        <v>2710</v>
      </c>
      <c r="D1799" s="59">
        <v>-8.688609854982225</v>
      </c>
      <c r="E1799" s="59">
        <v>-1.4100895738707311</v>
      </c>
      <c r="F1799" s="59">
        <v>5.4191360386222744E-3</v>
      </c>
    </row>
    <row r="1800" spans="1:6" x14ac:dyDescent="0.25">
      <c r="A1800">
        <v>5</v>
      </c>
      <c r="B1800">
        <v>179</v>
      </c>
      <c r="C1800" t="s">
        <v>2710</v>
      </c>
      <c r="D1800" s="59">
        <v>-5.2923688081417941</v>
      </c>
      <c r="E1800" s="59">
        <v>-1.551667653038812</v>
      </c>
      <c r="F1800" s="59">
        <v>7.4791551212099851E-3</v>
      </c>
    </row>
    <row r="1801" spans="1:6" x14ac:dyDescent="0.25">
      <c r="A1801">
        <v>6</v>
      </c>
      <c r="B1801">
        <v>179</v>
      </c>
      <c r="C1801" t="s">
        <v>2710</v>
      </c>
      <c r="D1801" s="59">
        <v>-2.0142443310492446</v>
      </c>
      <c r="E1801" s="59">
        <v>-11.739007598089763</v>
      </c>
      <c r="F1801" s="59">
        <v>1.1035689876569844E-2</v>
      </c>
    </row>
    <row r="1802" spans="1:6" x14ac:dyDescent="0.25">
      <c r="A1802">
        <v>7</v>
      </c>
      <c r="B1802">
        <v>179</v>
      </c>
      <c r="C1802" t="s">
        <v>2710</v>
      </c>
      <c r="D1802" s="59">
        <v>-0.12367944266395314</v>
      </c>
      <c r="E1802" s="59">
        <v>-17.430297632047875</v>
      </c>
      <c r="F1802" s="59">
        <v>1.303830785873146E-2</v>
      </c>
    </row>
    <row r="1803" spans="1:6" x14ac:dyDescent="0.25">
      <c r="A1803">
        <v>8</v>
      </c>
      <c r="B1803">
        <v>179</v>
      </c>
      <c r="C1803" t="s">
        <v>2710</v>
      </c>
      <c r="D1803" s="59">
        <v>2.0577214309802363</v>
      </c>
      <c r="E1803" s="59">
        <v>-24.105555446567045</v>
      </c>
      <c r="F1803" s="59">
        <v>1.4906476968135069E-2</v>
      </c>
    </row>
    <row r="1804" spans="1:6" x14ac:dyDescent="0.25">
      <c r="A1804">
        <v>9</v>
      </c>
      <c r="B1804">
        <v>179</v>
      </c>
      <c r="C1804" t="s">
        <v>2710</v>
      </c>
      <c r="D1804" s="59">
        <v>10.792528102322628</v>
      </c>
      <c r="E1804" s="59">
        <v>-50.600822633021018</v>
      </c>
      <c r="F1804" s="59">
        <v>1.6103638733819082E-2</v>
      </c>
    </row>
    <row r="1805" spans="1:6" x14ac:dyDescent="0.25">
      <c r="A1805">
        <v>10</v>
      </c>
      <c r="B1805">
        <v>179</v>
      </c>
      <c r="C1805" t="s">
        <v>2710</v>
      </c>
      <c r="D1805" s="59">
        <v>16.385352903567451</v>
      </c>
      <c r="E1805" s="59">
        <v>-68.838975832726092</v>
      </c>
      <c r="F1805" s="59">
        <v>5.4712302873641218E-4</v>
      </c>
    </row>
    <row r="1806" spans="1:6" x14ac:dyDescent="0.25">
      <c r="A1806">
        <v>11</v>
      </c>
      <c r="B1806">
        <v>179</v>
      </c>
      <c r="C1806" t="s">
        <v>2710</v>
      </c>
      <c r="D1806" s="59">
        <v>11.354683617192359</v>
      </c>
      <c r="E1806" s="59">
        <v>-57.209839340799874</v>
      </c>
      <c r="F1806" s="59">
        <v>-4.763582989589025E-3</v>
      </c>
    </row>
    <row r="1807" spans="1:6" x14ac:dyDescent="0.25">
      <c r="A1807">
        <v>12</v>
      </c>
      <c r="B1807">
        <v>179</v>
      </c>
      <c r="C1807" t="s">
        <v>2710</v>
      </c>
      <c r="D1807" s="59">
        <v>15.090293638120439</v>
      </c>
      <c r="E1807" s="59">
        <v>-44.210157712536265</v>
      </c>
      <c r="F1807" s="59">
        <v>-9.5057252197879409E-3</v>
      </c>
    </row>
    <row r="1808" spans="1:6" x14ac:dyDescent="0.25">
      <c r="A1808">
        <v>13</v>
      </c>
      <c r="B1808">
        <v>179</v>
      </c>
      <c r="C1808" t="s">
        <v>2710</v>
      </c>
      <c r="D1808" s="59">
        <v>23.316995490032621</v>
      </c>
      <c r="E1808" s="59">
        <v>-18.575720884510698</v>
      </c>
      <c r="F1808" s="59">
        <v>-1.4313967371878221E-2</v>
      </c>
    </row>
    <row r="1809" spans="1:6" x14ac:dyDescent="0.25">
      <c r="A1809">
        <v>14</v>
      </c>
      <c r="B1809">
        <v>179</v>
      </c>
      <c r="C1809" t="s">
        <v>2710</v>
      </c>
      <c r="D1809" s="59">
        <v>29.090304339455233</v>
      </c>
      <c r="E1809" s="59">
        <v>-0.40553123896850707</v>
      </c>
      <c r="F1809" s="59">
        <v>-6.5221138295784332E-3</v>
      </c>
    </row>
    <row r="1810" spans="1:6" x14ac:dyDescent="0.25">
      <c r="A1810">
        <v>15</v>
      </c>
      <c r="B1810">
        <v>179</v>
      </c>
      <c r="C1810" t="s">
        <v>2710</v>
      </c>
      <c r="D1810" s="59">
        <v>29.822035482694325</v>
      </c>
      <c r="E1810" s="59">
        <v>2.198435843107152</v>
      </c>
      <c r="F1810" s="59">
        <v>-4.1643715083210762E-3</v>
      </c>
    </row>
    <row r="1811" spans="1:6" x14ac:dyDescent="0.25">
      <c r="A1811">
        <v>16</v>
      </c>
      <c r="B1811">
        <v>179</v>
      </c>
      <c r="C1811" t="s">
        <v>2710</v>
      </c>
      <c r="D1811" s="59">
        <v>30.186052780993432</v>
      </c>
      <c r="E1811" s="59">
        <v>3.624575316035322</v>
      </c>
      <c r="F1811" s="59">
        <v>-1.8050920103717697E-3</v>
      </c>
    </row>
    <row r="1812" spans="1:6" x14ac:dyDescent="0.25">
      <c r="A1812">
        <v>17</v>
      </c>
      <c r="B1812">
        <v>179</v>
      </c>
      <c r="C1812" t="s">
        <v>2710</v>
      </c>
      <c r="D1812" s="59">
        <v>27.96492542019347</v>
      </c>
      <c r="E1812" s="59">
        <v>-1.5066997067274128</v>
      </c>
      <c r="F1812" s="59">
        <v>2.4247681528947267E-3</v>
      </c>
    </row>
    <row r="1813" spans="1:6" x14ac:dyDescent="0.25">
      <c r="A1813">
        <v>18</v>
      </c>
      <c r="B1813">
        <v>179</v>
      </c>
      <c r="C1813" t="s">
        <v>2710</v>
      </c>
      <c r="D1813" s="59">
        <v>26.487319343628183</v>
      </c>
      <c r="E1813" s="59">
        <v>-1.3650933392168572</v>
      </c>
      <c r="F1813" s="59">
        <v>4.0161001536028014E-3</v>
      </c>
    </row>
    <row r="1814" spans="1:6" x14ac:dyDescent="0.25">
      <c r="A1814">
        <v>19</v>
      </c>
      <c r="B1814">
        <v>179</v>
      </c>
      <c r="C1814" t="s">
        <v>2710</v>
      </c>
      <c r="D1814" s="59">
        <v>24.017344062300854</v>
      </c>
      <c r="E1814" s="59">
        <v>-1.2143548355766285</v>
      </c>
      <c r="F1814" s="59">
        <v>6.0947635739694471E-3</v>
      </c>
    </row>
    <row r="1815" spans="1:6" x14ac:dyDescent="0.25">
      <c r="A1815">
        <v>20</v>
      </c>
      <c r="B1815">
        <v>179</v>
      </c>
      <c r="C1815" t="s">
        <v>2710</v>
      </c>
      <c r="D1815" s="59">
        <v>20.369847147626196</v>
      </c>
      <c r="E1815" s="59">
        <v>-1.0330661078313315</v>
      </c>
      <c r="F1815" s="59">
        <v>8.3096787265311244E-3</v>
      </c>
    </row>
    <row r="1816" spans="1:6" x14ac:dyDescent="0.25">
      <c r="A1816">
        <v>21</v>
      </c>
      <c r="B1816">
        <v>179</v>
      </c>
      <c r="C1816" t="s">
        <v>2710</v>
      </c>
      <c r="D1816" s="59">
        <v>0</v>
      </c>
      <c r="E1816" s="59">
        <v>0</v>
      </c>
      <c r="F1816" s="59">
        <v>0</v>
      </c>
    </row>
    <row r="1817" spans="1:6" x14ac:dyDescent="0.25">
      <c r="A1817">
        <v>22</v>
      </c>
      <c r="B1817">
        <v>179</v>
      </c>
      <c r="C1817" t="s">
        <v>2710</v>
      </c>
      <c r="D1817" s="59">
        <v>-2.7949179272217739</v>
      </c>
      <c r="E1817" s="59">
        <v>-0.3733048897399236</v>
      </c>
      <c r="F1817" s="59">
        <v>-4.8476544216517021E-3</v>
      </c>
    </row>
    <row r="1818" spans="1:6" x14ac:dyDescent="0.25">
      <c r="A1818">
        <v>23</v>
      </c>
      <c r="B1818">
        <v>179</v>
      </c>
      <c r="C1818" t="s">
        <v>2710</v>
      </c>
      <c r="D1818" s="59">
        <v>3.6112090948488054</v>
      </c>
      <c r="E1818" s="59">
        <v>-0.36341745547708099</v>
      </c>
      <c r="F1818" s="59">
        <v>6.4802367569064649E-3</v>
      </c>
    </row>
    <row r="1819" spans="1:6" x14ac:dyDescent="0.25">
      <c r="A1819">
        <v>1</v>
      </c>
      <c r="B1819">
        <v>180</v>
      </c>
      <c r="C1819" t="s">
        <v>2710</v>
      </c>
      <c r="D1819" s="59">
        <v>0</v>
      </c>
      <c r="E1819" s="59">
        <v>0</v>
      </c>
      <c r="F1819" s="59">
        <v>0</v>
      </c>
    </row>
    <row r="1820" spans="1:6" x14ac:dyDescent="0.25">
      <c r="A1820">
        <v>2</v>
      </c>
      <c r="B1820">
        <v>180</v>
      </c>
      <c r="C1820" t="s">
        <v>2710</v>
      </c>
      <c r="D1820" s="59">
        <v>-5.3676341444099336</v>
      </c>
      <c r="E1820" s="59">
        <v>-1.065941778974856</v>
      </c>
      <c r="F1820" s="59">
        <v>3.7595181934041242E-3</v>
      </c>
    </row>
    <row r="1821" spans="1:6" x14ac:dyDescent="0.25">
      <c r="A1821">
        <v>3</v>
      </c>
      <c r="B1821">
        <v>180</v>
      </c>
      <c r="C1821" t="s">
        <v>2710</v>
      </c>
      <c r="D1821" s="59">
        <v>-2.7656636343755681</v>
      </c>
      <c r="E1821" s="59">
        <v>-1.2512867839146113</v>
      </c>
      <c r="F1821" s="59">
        <v>6.8099795102549232E-3</v>
      </c>
    </row>
    <row r="1822" spans="1:6" x14ac:dyDescent="0.25">
      <c r="A1822">
        <v>4</v>
      </c>
      <c r="B1822">
        <v>180</v>
      </c>
      <c r="C1822" t="s">
        <v>2710</v>
      </c>
      <c r="D1822" s="59">
        <v>1.3758486847961204</v>
      </c>
      <c r="E1822" s="59">
        <v>-1.4031859215831899</v>
      </c>
      <c r="F1822" s="59">
        <v>9.4614607408126054E-3</v>
      </c>
    </row>
    <row r="1823" spans="1:6" x14ac:dyDescent="0.25">
      <c r="A1823">
        <v>5</v>
      </c>
      <c r="B1823">
        <v>180</v>
      </c>
      <c r="C1823" t="s">
        <v>2710</v>
      </c>
      <c r="D1823" s="59">
        <v>6.7831976441981734</v>
      </c>
      <c r="E1823" s="59">
        <v>-1.5468762715656486</v>
      </c>
      <c r="F1823" s="59">
        <v>1.1491316507799684E-2</v>
      </c>
    </row>
    <row r="1824" spans="1:6" x14ac:dyDescent="0.25">
      <c r="A1824">
        <v>6</v>
      </c>
      <c r="B1824">
        <v>180</v>
      </c>
      <c r="C1824" t="s">
        <v>2710</v>
      </c>
      <c r="D1824" s="59">
        <v>12.317561597318546</v>
      </c>
      <c r="E1824" s="59">
        <v>-18.082640147246764</v>
      </c>
      <c r="F1824" s="59">
        <v>1.4348472942702585E-2</v>
      </c>
    </row>
    <row r="1825" spans="1:6" x14ac:dyDescent="0.25">
      <c r="A1825">
        <v>7</v>
      </c>
      <c r="B1825">
        <v>180</v>
      </c>
      <c r="C1825" t="s">
        <v>2710</v>
      </c>
      <c r="D1825" s="59">
        <v>14.733132748107892</v>
      </c>
      <c r="E1825" s="59">
        <v>-25.250183854987355</v>
      </c>
      <c r="F1825" s="59">
        <v>1.5976162896435549E-2</v>
      </c>
    </row>
    <row r="1826" spans="1:6" x14ac:dyDescent="0.25">
      <c r="A1826">
        <v>8</v>
      </c>
      <c r="B1826">
        <v>180</v>
      </c>
      <c r="C1826" t="s">
        <v>2710</v>
      </c>
      <c r="D1826" s="59">
        <v>17.374668665431926</v>
      </c>
      <c r="E1826" s="59">
        <v>-33.209463570773281</v>
      </c>
      <c r="F1826" s="59">
        <v>1.7427107683821424E-2</v>
      </c>
    </row>
    <row r="1827" spans="1:6" x14ac:dyDescent="0.25">
      <c r="A1827">
        <v>9</v>
      </c>
      <c r="B1827">
        <v>180</v>
      </c>
      <c r="C1827" t="s">
        <v>2710</v>
      </c>
      <c r="D1827" s="59">
        <v>26.668565051272324</v>
      </c>
      <c r="E1827" s="59">
        <v>-61.229162193699985</v>
      </c>
      <c r="F1827" s="59">
        <v>1.564871255914049E-2</v>
      </c>
    </row>
    <row r="1828" spans="1:6" x14ac:dyDescent="0.25">
      <c r="A1828">
        <v>10</v>
      </c>
      <c r="B1828">
        <v>180</v>
      </c>
      <c r="C1828" t="s">
        <v>2710</v>
      </c>
      <c r="D1828" s="59">
        <v>30.739174118331917</v>
      </c>
      <c r="E1828" s="59">
        <v>-75.13564020326659</v>
      </c>
      <c r="F1828" s="59">
        <v>-3.2122085097455381E-3</v>
      </c>
    </row>
    <row r="1829" spans="1:6" x14ac:dyDescent="0.25">
      <c r="A1829">
        <v>11</v>
      </c>
      <c r="B1829">
        <v>180</v>
      </c>
      <c r="C1829" t="s">
        <v>2710</v>
      </c>
      <c r="D1829" s="59">
        <v>22.330702770113991</v>
      </c>
      <c r="E1829" s="59">
        <v>-54.005350733451266</v>
      </c>
      <c r="F1829" s="59">
        <v>-1.0277319179278606E-2</v>
      </c>
    </row>
    <row r="1830" spans="1:6" x14ac:dyDescent="0.25">
      <c r="A1830">
        <v>12</v>
      </c>
      <c r="B1830">
        <v>180</v>
      </c>
      <c r="C1830" t="s">
        <v>2710</v>
      </c>
      <c r="D1830" s="59">
        <v>29.512336287993861</v>
      </c>
      <c r="E1830" s="59">
        <v>-31.331502777667165</v>
      </c>
      <c r="F1830" s="59">
        <v>-1.2990162217669838E-2</v>
      </c>
    </row>
    <row r="1831" spans="1:6" x14ac:dyDescent="0.25">
      <c r="A1831">
        <v>13</v>
      </c>
      <c r="B1831">
        <v>180</v>
      </c>
      <c r="C1831" t="s">
        <v>2710</v>
      </c>
      <c r="D1831" s="59">
        <v>38.643444674134003</v>
      </c>
      <c r="E1831" s="59">
        <v>-3.1964486143885593</v>
      </c>
      <c r="F1831" s="59">
        <v>-1.3131969157425216E-2</v>
      </c>
    </row>
    <row r="1832" spans="1:6" x14ac:dyDescent="0.25">
      <c r="A1832">
        <v>14</v>
      </c>
      <c r="B1832">
        <v>180</v>
      </c>
      <c r="C1832" t="s">
        <v>2710</v>
      </c>
      <c r="D1832" s="59">
        <v>42.892712538882812</v>
      </c>
      <c r="E1832" s="59">
        <v>10.666629114214476</v>
      </c>
      <c r="F1832" s="59">
        <v>-2.4570806994485702E-3</v>
      </c>
    </row>
    <row r="1833" spans="1:6" x14ac:dyDescent="0.25">
      <c r="A1833">
        <v>15</v>
      </c>
      <c r="B1833">
        <v>180</v>
      </c>
      <c r="C1833" t="s">
        <v>2710</v>
      </c>
      <c r="D1833" s="59">
        <v>42.927670819549292</v>
      </c>
      <c r="E1833" s="59">
        <v>11.309830866317274</v>
      </c>
      <c r="F1833" s="59">
        <v>7.8902232246824472E-5</v>
      </c>
    </row>
    <row r="1834" spans="1:6" x14ac:dyDescent="0.25">
      <c r="A1834">
        <v>16</v>
      </c>
      <c r="B1834">
        <v>180</v>
      </c>
      <c r="C1834" t="s">
        <v>2710</v>
      </c>
      <c r="D1834" s="59">
        <v>42.566005526583929</v>
      </c>
      <c r="E1834" s="59">
        <v>10.709837395326771</v>
      </c>
      <c r="F1834" s="59">
        <v>2.5550948245371434E-3</v>
      </c>
    </row>
    <row r="1835" spans="1:6" x14ac:dyDescent="0.25">
      <c r="A1835">
        <v>17</v>
      </c>
      <c r="B1835">
        <v>180</v>
      </c>
      <c r="C1835" t="s">
        <v>2710</v>
      </c>
      <c r="D1835" s="59">
        <v>37.807280956155644</v>
      </c>
      <c r="E1835" s="59">
        <v>-1.4801069531606423</v>
      </c>
      <c r="F1835" s="59">
        <v>7.0086775953459302E-3</v>
      </c>
    </row>
    <row r="1836" spans="1:6" x14ac:dyDescent="0.25">
      <c r="A1836">
        <v>18</v>
      </c>
      <c r="B1836">
        <v>180</v>
      </c>
      <c r="C1836" t="s">
        <v>2710</v>
      </c>
      <c r="D1836" s="59">
        <v>34.082137716145496</v>
      </c>
      <c r="E1836" s="59">
        <v>-1.338098808443394</v>
      </c>
      <c r="F1836" s="59">
        <v>8.3335042493695652E-3</v>
      </c>
    </row>
    <row r="1837" spans="1:6" x14ac:dyDescent="0.25">
      <c r="A1837">
        <v>19</v>
      </c>
      <c r="B1837">
        <v>180</v>
      </c>
      <c r="C1837" t="s">
        <v>2710</v>
      </c>
      <c r="D1837" s="59">
        <v>29.530820445501853</v>
      </c>
      <c r="E1837" s="59">
        <v>-1.1871365427014242</v>
      </c>
      <c r="F1837" s="59">
        <v>1.0064047406184433E-2</v>
      </c>
    </row>
    <row r="1838" spans="1:6" x14ac:dyDescent="0.25">
      <c r="A1838">
        <v>20</v>
      </c>
      <c r="B1838">
        <v>180</v>
      </c>
      <c r="C1838" t="s">
        <v>2710</v>
      </c>
      <c r="D1838" s="59">
        <v>24.012025696597405</v>
      </c>
      <c r="E1838" s="59">
        <v>-1.0088372305063871</v>
      </c>
      <c r="F1838" s="59">
        <v>1.1830978243181068E-2</v>
      </c>
    </row>
    <row r="1839" spans="1:6" x14ac:dyDescent="0.25">
      <c r="A1839">
        <v>21</v>
      </c>
      <c r="B1839">
        <v>180</v>
      </c>
      <c r="C1839" t="s">
        <v>2710</v>
      </c>
      <c r="D1839" s="59">
        <v>0</v>
      </c>
      <c r="E1839" s="59">
        <v>0</v>
      </c>
      <c r="F1839" s="59">
        <v>0</v>
      </c>
    </row>
    <row r="1840" spans="1:6" x14ac:dyDescent="0.25">
      <c r="A1840">
        <v>22</v>
      </c>
      <c r="B1840">
        <v>180</v>
      </c>
      <c r="C1840" t="s">
        <v>2710</v>
      </c>
      <c r="D1840" s="59">
        <v>-2.0242705177052422</v>
      </c>
      <c r="E1840" s="59">
        <v>-0.371530009866403</v>
      </c>
      <c r="F1840" s="59">
        <v>-3.4020783813269754E-3</v>
      </c>
    </row>
    <row r="1841" spans="1:6" x14ac:dyDescent="0.25">
      <c r="A1841">
        <v>23</v>
      </c>
      <c r="B1841">
        <v>180</v>
      </c>
      <c r="C1841" t="s">
        <v>2710</v>
      </c>
      <c r="D1841" s="59">
        <v>3.8898842353164151</v>
      </c>
      <c r="E1841" s="59">
        <v>-0.35743862437656077</v>
      </c>
      <c r="F1841" s="59">
        <v>7.059155085624799E-3</v>
      </c>
    </row>
    <row r="1842" spans="1:6" x14ac:dyDescent="0.25">
      <c r="A1842">
        <v>1</v>
      </c>
      <c r="B1842">
        <v>181</v>
      </c>
      <c r="C1842" t="s">
        <v>2710</v>
      </c>
      <c r="D1842" s="59">
        <v>0</v>
      </c>
      <c r="E1842" s="59">
        <v>0</v>
      </c>
      <c r="F1842" s="59">
        <v>0</v>
      </c>
    </row>
    <row r="1843" spans="1:6" x14ac:dyDescent="0.25">
      <c r="A1843">
        <v>2</v>
      </c>
      <c r="B1843">
        <v>181</v>
      </c>
      <c r="C1843" t="s">
        <v>2710</v>
      </c>
      <c r="D1843" s="59">
        <v>-15.002321892479086</v>
      </c>
      <c r="E1843" s="59">
        <v>-1.0489055026783476</v>
      </c>
      <c r="F1843" s="59">
        <v>-3.8242515943151924E-3</v>
      </c>
    </row>
    <row r="1844" spans="1:6" x14ac:dyDescent="0.25">
      <c r="A1844">
        <v>3</v>
      </c>
      <c r="B1844">
        <v>181</v>
      </c>
      <c r="C1844" t="s">
        <v>2710</v>
      </c>
      <c r="D1844" s="59">
        <v>-16.313680525042194</v>
      </c>
      <c r="E1844" s="59">
        <v>-1.2321485320046133</v>
      </c>
      <c r="F1844" s="59">
        <v>-1.2410295896842624E-3</v>
      </c>
    </row>
    <row r="1845" spans="1:6" x14ac:dyDescent="0.25">
      <c r="A1845">
        <v>4</v>
      </c>
      <c r="B1845">
        <v>181</v>
      </c>
      <c r="C1845" t="s">
        <v>2710</v>
      </c>
      <c r="D1845" s="59">
        <v>-16.283428227512108</v>
      </c>
      <c r="E1845" s="59">
        <v>-1.3830950430973243</v>
      </c>
      <c r="F1845" s="59">
        <v>1.1017319428541874E-3</v>
      </c>
    </row>
    <row r="1846" spans="1:6" x14ac:dyDescent="0.25">
      <c r="A1846">
        <v>5</v>
      </c>
      <c r="B1846">
        <v>181</v>
      </c>
      <c r="C1846" t="s">
        <v>2710</v>
      </c>
      <c r="D1846" s="59">
        <v>-15.134724344116876</v>
      </c>
      <c r="E1846" s="59">
        <v>-1.5250748994720862</v>
      </c>
      <c r="F1846" s="59">
        <v>2.8952456787584269E-3</v>
      </c>
    </row>
    <row r="1847" spans="1:6" x14ac:dyDescent="0.25">
      <c r="A1847">
        <v>6</v>
      </c>
      <c r="B1847">
        <v>181</v>
      </c>
      <c r="C1847" t="s">
        <v>2710</v>
      </c>
      <c r="D1847" s="59">
        <v>-14.394197076652924</v>
      </c>
      <c r="E1847" s="59">
        <v>-4.6537455187972423</v>
      </c>
      <c r="F1847" s="59">
        <v>6.6755030416616717E-3</v>
      </c>
    </row>
    <row r="1848" spans="1:6" x14ac:dyDescent="0.25">
      <c r="A1848">
        <v>7</v>
      </c>
      <c r="B1848">
        <v>181</v>
      </c>
      <c r="C1848" t="s">
        <v>2710</v>
      </c>
      <c r="D1848" s="59">
        <v>-13.229314779531895</v>
      </c>
      <c r="E1848" s="59">
        <v>-8.3189026088372291</v>
      </c>
      <c r="F1848" s="59">
        <v>8.795034118165318E-3</v>
      </c>
    </row>
    <row r="1849" spans="1:6" x14ac:dyDescent="0.25">
      <c r="A1849">
        <v>8</v>
      </c>
      <c r="B1849">
        <v>181</v>
      </c>
      <c r="C1849" t="s">
        <v>2710</v>
      </c>
      <c r="D1849" s="59">
        <v>-11.744686768459912</v>
      </c>
      <c r="E1849" s="59">
        <v>-13.03339509338473</v>
      </c>
      <c r="F1849" s="59">
        <v>1.0841443838008506E-2</v>
      </c>
    </row>
    <row r="1850" spans="1:6" x14ac:dyDescent="0.25">
      <c r="A1850">
        <v>9</v>
      </c>
      <c r="B1850">
        <v>181</v>
      </c>
      <c r="C1850" t="s">
        <v>2710</v>
      </c>
      <c r="D1850" s="59">
        <v>-4.5339210817871658</v>
      </c>
      <c r="E1850" s="59">
        <v>-35.221550362911117</v>
      </c>
      <c r="F1850" s="59">
        <v>1.4921640519375976E-2</v>
      </c>
    </row>
    <row r="1851" spans="1:6" x14ac:dyDescent="0.25">
      <c r="A1851">
        <v>10</v>
      </c>
      <c r="B1851">
        <v>181</v>
      </c>
      <c r="C1851" t="s">
        <v>2710</v>
      </c>
      <c r="D1851" s="59">
        <v>1.9633102536915505</v>
      </c>
      <c r="E1851" s="59">
        <v>-55.960320897885723</v>
      </c>
      <c r="F1851" s="59">
        <v>4.0315600266228246E-3</v>
      </c>
    </row>
    <row r="1852" spans="1:6" x14ac:dyDescent="0.25">
      <c r="A1852">
        <v>11</v>
      </c>
      <c r="B1852">
        <v>181</v>
      </c>
      <c r="C1852" t="s">
        <v>2710</v>
      </c>
      <c r="D1852" s="59">
        <v>0.37866446426863654</v>
      </c>
      <c r="E1852" s="59">
        <v>-54.005350733481265</v>
      </c>
      <c r="F1852" s="59">
        <v>4.813768537866643E-4</v>
      </c>
    </row>
    <row r="1853" spans="1:6" x14ac:dyDescent="0.25">
      <c r="A1853">
        <v>12</v>
      </c>
      <c r="B1853">
        <v>181</v>
      </c>
      <c r="C1853" t="s">
        <v>2710</v>
      </c>
      <c r="D1853" s="59">
        <v>0.73647242335414853</v>
      </c>
      <c r="E1853" s="59">
        <v>-50.506822083105803</v>
      </c>
      <c r="F1853" s="59">
        <v>-5.7463936813102173E-3</v>
      </c>
    </row>
    <row r="1854" spans="1:6" x14ac:dyDescent="0.25">
      <c r="A1854">
        <v>13</v>
      </c>
      <c r="B1854">
        <v>181</v>
      </c>
      <c r="C1854" t="s">
        <v>2710</v>
      </c>
      <c r="D1854" s="59">
        <v>7.4409585410867436</v>
      </c>
      <c r="E1854" s="59">
        <v>-29.204060445203094</v>
      </c>
      <c r="F1854" s="59">
        <v>-1.3859041197208993E-2</v>
      </c>
    </row>
    <row r="1855" spans="1:6" x14ac:dyDescent="0.25">
      <c r="A1855">
        <v>14</v>
      </c>
      <c r="B1855">
        <v>181</v>
      </c>
      <c r="C1855" t="s">
        <v>2710</v>
      </c>
      <c r="D1855" s="59">
        <v>13.773357105011296</v>
      </c>
      <c r="E1855" s="59">
        <v>-9.5094393631772061</v>
      </c>
      <c r="F1855" s="59">
        <v>-9.0427445452679629E-3</v>
      </c>
    </row>
    <row r="1856" spans="1:6" x14ac:dyDescent="0.25">
      <c r="A1856">
        <v>15</v>
      </c>
      <c r="B1856">
        <v>181</v>
      </c>
      <c r="C1856" t="s">
        <v>2710</v>
      </c>
      <c r="D1856" s="59">
        <v>14.965223291930641</v>
      </c>
      <c r="E1856" s="59">
        <v>-5.6214503798336297</v>
      </c>
      <c r="F1856" s="59">
        <v>-7.1022265460269959E-3</v>
      </c>
    </row>
    <row r="1857" spans="1:6" x14ac:dyDescent="0.25">
      <c r="A1857">
        <v>16</v>
      </c>
      <c r="B1857">
        <v>181</v>
      </c>
      <c r="C1857" t="s">
        <v>2710</v>
      </c>
      <c r="D1857" s="59">
        <v>15.854246852634047</v>
      </c>
      <c r="E1857" s="59">
        <v>-2.7190572331223248</v>
      </c>
      <c r="F1857" s="59">
        <v>-5.117875076505617E-3</v>
      </c>
    </row>
    <row r="1858" spans="1:6" x14ac:dyDescent="0.25">
      <c r="A1858">
        <v>17</v>
      </c>
      <c r="B1858">
        <v>181</v>
      </c>
      <c r="C1858" t="s">
        <v>2710</v>
      </c>
      <c r="D1858" s="59">
        <v>15.889358967862256</v>
      </c>
      <c r="E1858" s="59">
        <v>-1.5019083252542578</v>
      </c>
      <c r="F1858" s="59">
        <v>-1.587393233695385E-3</v>
      </c>
    </row>
    <row r="1859" spans="1:6" x14ac:dyDescent="0.25">
      <c r="A1859">
        <v>18</v>
      </c>
      <c r="B1859">
        <v>181</v>
      </c>
      <c r="C1859" t="s">
        <v>2710</v>
      </c>
      <c r="D1859" s="59">
        <v>16.422860803858679</v>
      </c>
      <c r="E1859" s="59">
        <v>-1.3581896869293404</v>
      </c>
      <c r="F1859" s="59">
        <v>-2.62245485872385E-5</v>
      </c>
    </row>
    <row r="1860" spans="1:6" x14ac:dyDescent="0.25">
      <c r="A1860">
        <v>19</v>
      </c>
      <c r="B1860">
        <v>181</v>
      </c>
      <c r="C1860" t="s">
        <v>2710</v>
      </c>
      <c r="D1860" s="59">
        <v>15.982803554855343</v>
      </c>
      <c r="E1860" s="59">
        <v>-1.2062747946115187</v>
      </c>
      <c r="F1860" s="59">
        <v>2.0130383062490179E-3</v>
      </c>
    </row>
    <row r="1861" spans="1:6" x14ac:dyDescent="0.25">
      <c r="A1861">
        <v>20</v>
      </c>
      <c r="B1861">
        <v>181</v>
      </c>
      <c r="C1861" t="s">
        <v>2710</v>
      </c>
      <c r="D1861" s="59">
        <v>14.377337948545865</v>
      </c>
      <c r="E1861" s="59">
        <v>-1.0258735068029796</v>
      </c>
      <c r="F1861" s="59">
        <v>4.2472084554678637E-3</v>
      </c>
    </row>
    <row r="1862" spans="1:6" x14ac:dyDescent="0.25">
      <c r="A1862">
        <v>21</v>
      </c>
      <c r="B1862">
        <v>181</v>
      </c>
      <c r="C1862" t="s">
        <v>2710</v>
      </c>
      <c r="D1862" s="59">
        <v>0</v>
      </c>
      <c r="E1862" s="59">
        <v>0</v>
      </c>
      <c r="F1862" s="59">
        <v>0</v>
      </c>
    </row>
    <row r="1863" spans="1:6" x14ac:dyDescent="0.25">
      <c r="A1863">
        <v>22</v>
      </c>
      <c r="B1863">
        <v>181</v>
      </c>
      <c r="C1863" t="s">
        <v>2710</v>
      </c>
      <c r="D1863" s="59">
        <v>-3.0735930676912266</v>
      </c>
      <c r="E1863" s="59">
        <v>-0.36732605863941026</v>
      </c>
      <c r="F1863" s="59">
        <v>-5.4265727503733313E-3</v>
      </c>
    </row>
    <row r="1864" spans="1:6" x14ac:dyDescent="0.25">
      <c r="A1864">
        <v>23</v>
      </c>
      <c r="B1864">
        <v>181</v>
      </c>
      <c r="C1864" t="s">
        <v>2710</v>
      </c>
      <c r="D1864" s="59">
        <v>2.8405616853337374</v>
      </c>
      <c r="E1864" s="59">
        <v>-0.3616425756035645</v>
      </c>
      <c r="F1864" s="59">
        <v>5.0346607165843412E-3</v>
      </c>
    </row>
    <row r="1865" spans="1:6" x14ac:dyDescent="0.25">
      <c r="A1865">
        <v>1</v>
      </c>
      <c r="B1865">
        <v>182</v>
      </c>
      <c r="C1865" t="s">
        <v>2710</v>
      </c>
      <c r="D1865" s="59">
        <v>0</v>
      </c>
      <c r="E1865" s="59">
        <v>0</v>
      </c>
      <c r="F1865" s="59">
        <v>0</v>
      </c>
    </row>
    <row r="1866" spans="1:6" x14ac:dyDescent="0.25">
      <c r="A1866">
        <v>2</v>
      </c>
      <c r="B1866">
        <v>182</v>
      </c>
      <c r="C1866" t="s">
        <v>2710</v>
      </c>
      <c r="D1866" s="59">
        <v>-1.4154914711914752</v>
      </c>
      <c r="E1866" s="59">
        <v>-0.95941855358186334</v>
      </c>
      <c r="F1866" s="59">
        <v>2.4066686793130709E-3</v>
      </c>
    </row>
    <row r="1867" spans="1:6" x14ac:dyDescent="0.25">
      <c r="A1867">
        <v>3</v>
      </c>
      <c r="B1867">
        <v>182</v>
      </c>
      <c r="C1867" t="s">
        <v>2710</v>
      </c>
      <c r="D1867" s="59">
        <v>0.11829960954036955</v>
      </c>
      <c r="E1867" s="59">
        <v>-1.131620473838707</v>
      </c>
      <c r="F1867" s="59">
        <v>3.7979306859941744E-3</v>
      </c>
    </row>
    <row r="1868" spans="1:6" x14ac:dyDescent="0.25">
      <c r="A1868">
        <v>4</v>
      </c>
      <c r="B1868">
        <v>182</v>
      </c>
      <c r="C1868" t="s">
        <v>2710</v>
      </c>
      <c r="D1868" s="59">
        <v>2.3505081054161181</v>
      </c>
      <c r="E1868" s="59">
        <v>-1.2888579959297055</v>
      </c>
      <c r="F1868" s="59">
        <v>4.9976060363558714E-3</v>
      </c>
    </row>
    <row r="1869" spans="1:6" x14ac:dyDescent="0.25">
      <c r="A1869">
        <v>5</v>
      </c>
      <c r="B1869">
        <v>182</v>
      </c>
      <c r="C1869" t="s">
        <v>2710</v>
      </c>
      <c r="D1869" s="59">
        <v>5.1554504367666922</v>
      </c>
      <c r="E1869" s="59">
        <v>-1.4421337098536045</v>
      </c>
      <c r="F1869" s="59">
        <v>5.9160239758736036E-3</v>
      </c>
    </row>
    <row r="1870" spans="1:6" x14ac:dyDescent="0.25">
      <c r="A1870">
        <v>6</v>
      </c>
      <c r="B1870">
        <v>182</v>
      </c>
      <c r="C1870" t="s">
        <v>2710</v>
      </c>
      <c r="D1870" s="59">
        <v>7.7721662270639333</v>
      </c>
      <c r="E1870" s="59">
        <v>-10.08659310407656</v>
      </c>
      <c r="F1870" s="59">
        <v>7.2194250068842855E-3</v>
      </c>
    </row>
    <row r="1871" spans="1:6" x14ac:dyDescent="0.25">
      <c r="A1871">
        <v>7</v>
      </c>
      <c r="B1871">
        <v>182</v>
      </c>
      <c r="C1871" t="s">
        <v>2710</v>
      </c>
      <c r="D1871" s="59">
        <v>8.9058434069015799</v>
      </c>
      <c r="E1871" s="59">
        <v>-13.706231315028811</v>
      </c>
      <c r="F1871" s="59">
        <v>7.9771161612166592E-3</v>
      </c>
    </row>
    <row r="1872" spans="1:6" x14ac:dyDescent="0.25">
      <c r="A1872">
        <v>8</v>
      </c>
      <c r="B1872">
        <v>182</v>
      </c>
      <c r="C1872" t="s">
        <v>2710</v>
      </c>
      <c r="D1872" s="59">
        <v>10.147059884025829</v>
      </c>
      <c r="E1872" s="59">
        <v>-17.694405794014052</v>
      </c>
      <c r="F1872" s="59">
        <v>8.6537822813462402E-3</v>
      </c>
    </row>
    <row r="1873" spans="1:6" x14ac:dyDescent="0.25">
      <c r="A1873">
        <v>9</v>
      </c>
      <c r="B1873">
        <v>182</v>
      </c>
      <c r="C1873" t="s">
        <v>2710</v>
      </c>
      <c r="D1873" s="59">
        <v>14.518803073141854</v>
      </c>
      <c r="E1873" s="59">
        <v>-31.658255317848116</v>
      </c>
      <c r="F1873" s="59">
        <v>7.8447929930911195E-3</v>
      </c>
    </row>
    <row r="1874" spans="1:6" x14ac:dyDescent="0.25">
      <c r="A1874">
        <v>10</v>
      </c>
      <c r="B1874">
        <v>182</v>
      </c>
      <c r="C1874" t="s">
        <v>2710</v>
      </c>
      <c r="D1874" s="59">
        <v>16.28857013890001</v>
      </c>
      <c r="E1874" s="59">
        <v>-38.793235793446684</v>
      </c>
      <c r="F1874" s="59">
        <v>-1.8253803718870148E-3</v>
      </c>
    </row>
    <row r="1875" spans="1:6" x14ac:dyDescent="0.25">
      <c r="A1875">
        <v>11</v>
      </c>
      <c r="B1875">
        <v>182</v>
      </c>
      <c r="C1875" t="s">
        <v>2710</v>
      </c>
      <c r="D1875" s="59">
        <v>11.354683617193022</v>
      </c>
      <c r="E1875" s="59">
        <v>-27.175169388776713</v>
      </c>
      <c r="F1875" s="59">
        <v>-5.9801508511797543E-3</v>
      </c>
    </row>
    <row r="1876" spans="1:6" x14ac:dyDescent="0.25">
      <c r="A1876">
        <v>12</v>
      </c>
      <c r="B1876">
        <v>182</v>
      </c>
      <c r="C1876" t="s">
        <v>2710</v>
      </c>
      <c r="D1876" s="59">
        <v>15.187076402792735</v>
      </c>
      <c r="E1876" s="59">
        <v>-14.164417673246898</v>
      </c>
      <c r="F1876" s="59">
        <v>-7.1332218191679734E-3</v>
      </c>
    </row>
    <row r="1877" spans="1:6" x14ac:dyDescent="0.25">
      <c r="A1877">
        <v>13</v>
      </c>
      <c r="B1877">
        <v>182</v>
      </c>
      <c r="C1877" t="s">
        <v>2710</v>
      </c>
      <c r="D1877" s="59">
        <v>19.590720519218955</v>
      </c>
      <c r="E1877" s="59">
        <v>0.36684643067408995</v>
      </c>
      <c r="F1877" s="59">
        <v>-6.0551216311485051E-3</v>
      </c>
    </row>
    <row r="1878" spans="1:6" x14ac:dyDescent="0.25">
      <c r="A1878">
        <v>14</v>
      </c>
      <c r="B1878">
        <v>182</v>
      </c>
      <c r="C1878" t="s">
        <v>2710</v>
      </c>
      <c r="D1878" s="59">
        <v>21.000965886413329</v>
      </c>
      <c r="E1878" s="59">
        <v>6.0056184135910486</v>
      </c>
      <c r="F1878" s="59">
        <v>-2.6941914278492431E-4</v>
      </c>
    </row>
    <row r="1879" spans="1:6" x14ac:dyDescent="0.25">
      <c r="A1879">
        <v>15</v>
      </c>
      <c r="B1879">
        <v>182</v>
      </c>
      <c r="C1879" t="s">
        <v>2710</v>
      </c>
      <c r="D1879" s="59">
        <v>20.792512633131697</v>
      </c>
      <c r="E1879" s="59">
        <v>5.9225021601305912</v>
      </c>
      <c r="F1879" s="59">
        <v>8.9682018919821286E-4</v>
      </c>
    </row>
    <row r="1880" spans="1:6" x14ac:dyDescent="0.25">
      <c r="A1880">
        <v>16</v>
      </c>
      <c r="B1880">
        <v>182</v>
      </c>
      <c r="C1880" t="s">
        <v>2710</v>
      </c>
      <c r="D1880" s="59">
        <v>20.399642222882473</v>
      </c>
      <c r="E1880" s="59">
        <v>5.2769898100509511</v>
      </c>
      <c r="F1880" s="59">
        <v>2.0111728593175462E-3</v>
      </c>
    </row>
    <row r="1881" spans="1:6" x14ac:dyDescent="0.25">
      <c r="A1881">
        <v>17</v>
      </c>
      <c r="B1881">
        <v>182</v>
      </c>
      <c r="C1881" t="s">
        <v>2710</v>
      </c>
      <c r="D1881" s="59">
        <v>17.517106175286422</v>
      </c>
      <c r="E1881" s="59">
        <v>-1.397165763542094</v>
      </c>
      <c r="F1881" s="59">
        <v>3.9878992982338443E-3</v>
      </c>
    </row>
    <row r="1882" spans="1:6" x14ac:dyDescent="0.25">
      <c r="A1882">
        <v>18</v>
      </c>
      <c r="B1882">
        <v>182</v>
      </c>
      <c r="C1882" t="s">
        <v>2710</v>
      </c>
      <c r="D1882" s="59">
        <v>15.44820138323005</v>
      </c>
      <c r="E1882" s="59">
        <v>-1.2438617612757334</v>
      </c>
      <c r="F1882" s="59">
        <v>4.4376301558710632E-3</v>
      </c>
    </row>
    <row r="1883" spans="1:6" x14ac:dyDescent="0.25">
      <c r="A1883">
        <v>19</v>
      </c>
      <c r="B1883">
        <v>182</v>
      </c>
      <c r="C1883" t="s">
        <v>2710</v>
      </c>
      <c r="D1883" s="59">
        <v>13.098840310930385</v>
      </c>
      <c r="E1883" s="59">
        <v>-1.0866084845354902</v>
      </c>
      <c r="F1883" s="59">
        <v>5.0250871305096414E-3</v>
      </c>
    </row>
    <row r="1884" spans="1:6" x14ac:dyDescent="0.25">
      <c r="A1884">
        <v>20</v>
      </c>
      <c r="B1884">
        <v>182</v>
      </c>
      <c r="C1884" t="s">
        <v>2710</v>
      </c>
      <c r="D1884" s="59">
        <v>10.425195275318892</v>
      </c>
      <c r="E1884" s="59">
        <v>-0.9193502814098784</v>
      </c>
      <c r="F1884" s="59">
        <v>5.6000579695571215E-3</v>
      </c>
    </row>
    <row r="1885" spans="1:6" x14ac:dyDescent="0.25">
      <c r="A1885">
        <v>21</v>
      </c>
      <c r="B1885">
        <v>182</v>
      </c>
      <c r="C1885" t="s">
        <v>2710</v>
      </c>
      <c r="D1885" s="59">
        <v>0</v>
      </c>
      <c r="E1885" s="59">
        <v>0</v>
      </c>
      <c r="F1885" s="59">
        <v>0</v>
      </c>
    </row>
    <row r="1886" spans="1:6" x14ac:dyDescent="0.25">
      <c r="A1886">
        <v>22</v>
      </c>
      <c r="B1886">
        <v>182</v>
      </c>
      <c r="C1886" t="s">
        <v>2710</v>
      </c>
      <c r="D1886" s="59">
        <v>-0.78899832402471481</v>
      </c>
      <c r="E1886" s="59">
        <v>-0.34524384050056262</v>
      </c>
      <c r="F1886" s="59">
        <v>-1.3002564785328308E-3</v>
      </c>
    </row>
    <row r="1887" spans="1:6" x14ac:dyDescent="0.25">
      <c r="A1887">
        <v>23</v>
      </c>
      <c r="B1887">
        <v>182</v>
      </c>
      <c r="C1887" t="s">
        <v>2710</v>
      </c>
      <c r="D1887" s="59">
        <v>1.6052894916513922</v>
      </c>
      <c r="E1887" s="59">
        <v>-0.33535640623771007</v>
      </c>
      <c r="F1887" s="59">
        <v>2.932838813787001E-3</v>
      </c>
    </row>
    <row r="1888" spans="1:6" x14ac:dyDescent="0.25">
      <c r="A1888">
        <v>1</v>
      </c>
      <c r="B1888">
        <v>183</v>
      </c>
      <c r="C1888" t="s">
        <v>2710</v>
      </c>
      <c r="D1888" s="59">
        <v>0</v>
      </c>
      <c r="E1888" s="59">
        <v>0</v>
      </c>
      <c r="F1888" s="59">
        <v>0</v>
      </c>
    </row>
    <row r="1889" spans="1:6" x14ac:dyDescent="0.25">
      <c r="A1889">
        <v>2</v>
      </c>
      <c r="B1889">
        <v>183</v>
      </c>
      <c r="C1889" t="s">
        <v>2710</v>
      </c>
      <c r="D1889" s="59">
        <v>-14.399261402548575</v>
      </c>
      <c r="E1889" s="59">
        <v>-0.9750025224766885</v>
      </c>
      <c r="F1889" s="59">
        <v>-6.3953502413291148E-3</v>
      </c>
    </row>
    <row r="1890" spans="1:6" x14ac:dyDescent="0.25">
      <c r="A1890">
        <v>3</v>
      </c>
      <c r="B1890">
        <v>183</v>
      </c>
      <c r="C1890" t="s">
        <v>2710</v>
      </c>
      <c r="D1890" s="59">
        <v>-17.28987148994328</v>
      </c>
      <c r="E1890" s="59">
        <v>-1.149127229263184</v>
      </c>
      <c r="F1890" s="59">
        <v>-5.0458073940694908E-3</v>
      </c>
    </row>
    <row r="1891" spans="1:6" x14ac:dyDescent="0.25">
      <c r="A1891">
        <v>4</v>
      </c>
      <c r="B1891">
        <v>183</v>
      </c>
      <c r="C1891" t="s">
        <v>2710</v>
      </c>
      <c r="D1891" s="59">
        <v>-19.455818730770297</v>
      </c>
      <c r="E1891" s="59">
        <v>-1.303815909219378</v>
      </c>
      <c r="F1891" s="59">
        <v>-3.760764151723175E-3</v>
      </c>
    </row>
    <row r="1892" spans="1:6" x14ac:dyDescent="0.25">
      <c r="A1892">
        <v>5</v>
      </c>
      <c r="B1892">
        <v>183</v>
      </c>
      <c r="C1892" t="s">
        <v>2710</v>
      </c>
      <c r="D1892" s="59">
        <v>-21.008276876636572</v>
      </c>
      <c r="E1892" s="59">
        <v>-1.452515036378792</v>
      </c>
      <c r="F1892" s="59">
        <v>-2.7769923617374085E-3</v>
      </c>
    </row>
    <row r="1893" spans="1:6" x14ac:dyDescent="0.25">
      <c r="A1893">
        <v>6</v>
      </c>
      <c r="B1893">
        <v>183</v>
      </c>
      <c r="C1893" t="s">
        <v>2710</v>
      </c>
      <c r="D1893" s="59">
        <v>-23.280079951066273</v>
      </c>
      <c r="E1893" s="59">
        <v>3.6579440857636096</v>
      </c>
      <c r="F1893" s="59">
        <v>4.1728363596677171E-5</v>
      </c>
    </row>
    <row r="1894" spans="1:6" x14ac:dyDescent="0.25">
      <c r="A1894">
        <v>7</v>
      </c>
      <c r="B1894">
        <v>183</v>
      </c>
      <c r="C1894" t="s">
        <v>2710</v>
      </c>
      <c r="D1894" s="59">
        <v>-23.283916339770744</v>
      </c>
      <c r="E1894" s="59">
        <v>3.2368555013400755</v>
      </c>
      <c r="F1894" s="59">
        <v>1.6117635795244666E-3</v>
      </c>
    </row>
    <row r="1895" spans="1:6" x14ac:dyDescent="0.25">
      <c r="A1895">
        <v>8</v>
      </c>
      <c r="B1895">
        <v>183</v>
      </c>
      <c r="C1895" t="s">
        <v>2710</v>
      </c>
      <c r="D1895" s="59">
        <v>-23.039659123952827</v>
      </c>
      <c r="E1895" s="59">
        <v>2.0307284750994476</v>
      </c>
      <c r="F1895" s="59">
        <v>3.1924157306924689E-3</v>
      </c>
    </row>
    <row r="1896" spans="1:6" x14ac:dyDescent="0.25">
      <c r="A1896">
        <v>9</v>
      </c>
      <c r="B1896">
        <v>183</v>
      </c>
      <c r="C1896" t="s">
        <v>2710</v>
      </c>
      <c r="D1896" s="59">
        <v>-19.879276982915819</v>
      </c>
      <c r="E1896" s="59">
        <v>-8.6301862697103502</v>
      </c>
      <c r="F1896" s="59">
        <v>8.8304663715614018E-3</v>
      </c>
    </row>
    <row r="1897" spans="1:6" x14ac:dyDescent="0.25">
      <c r="A1897">
        <v>10</v>
      </c>
      <c r="B1897">
        <v>183</v>
      </c>
      <c r="C1897" t="s">
        <v>2710</v>
      </c>
      <c r="D1897" s="59">
        <v>-14.811375826422998</v>
      </c>
      <c r="E1897" s="59">
        <v>-25.150462990608933</v>
      </c>
      <c r="F1897" s="59">
        <v>6.3198379614905426E-3</v>
      </c>
    </row>
    <row r="1898" spans="1:6" x14ac:dyDescent="0.25">
      <c r="A1898">
        <v>11</v>
      </c>
      <c r="B1898">
        <v>183</v>
      </c>
      <c r="C1898" t="s">
        <v>2710</v>
      </c>
      <c r="D1898" s="59">
        <v>-12.426691214137175</v>
      </c>
      <c r="E1898" s="59">
        <v>-34.118228038032029</v>
      </c>
      <c r="F1898" s="59">
        <v>5.9662775598143328E-3</v>
      </c>
    </row>
    <row r="1899" spans="1:6" x14ac:dyDescent="0.25">
      <c r="A1899">
        <v>12</v>
      </c>
      <c r="B1899">
        <v>183</v>
      </c>
      <c r="C1899" t="s">
        <v>2710</v>
      </c>
      <c r="D1899" s="59">
        <v>-16.060682671933012</v>
      </c>
      <c r="E1899" s="59">
        <v>-42.068170032129949</v>
      </c>
      <c r="F1899" s="59">
        <v>4.1639167624279777E-4</v>
      </c>
    </row>
    <row r="1900" spans="1:6" x14ac:dyDescent="0.25">
      <c r="A1900">
        <v>13</v>
      </c>
      <c r="B1900">
        <v>183</v>
      </c>
      <c r="C1900" t="s">
        <v>2710</v>
      </c>
      <c r="D1900" s="59">
        <v>-13.616586046334021</v>
      </c>
      <c r="E1900" s="59">
        <v>-32.95491015459055</v>
      </c>
      <c r="F1900" s="59">
        <v>-8.6161177624633489E-3</v>
      </c>
    </row>
    <row r="1901" spans="1:6" x14ac:dyDescent="0.25">
      <c r="A1901">
        <v>14</v>
      </c>
      <c r="B1901">
        <v>183</v>
      </c>
      <c r="C1901" t="s">
        <v>2710</v>
      </c>
      <c r="D1901" s="59">
        <v>-8.9042518790130885</v>
      </c>
      <c r="E1901" s="59">
        <v>-17.984062351638748</v>
      </c>
      <c r="F1901" s="59">
        <v>-9.0769909247329604E-3</v>
      </c>
    </row>
    <row r="1902" spans="1:6" x14ac:dyDescent="0.25">
      <c r="A1902">
        <v>15</v>
      </c>
      <c r="B1902">
        <v>183</v>
      </c>
      <c r="C1902" t="s">
        <v>2710</v>
      </c>
      <c r="D1902" s="59">
        <v>-7.6030305967207177</v>
      </c>
      <c r="E1902" s="59">
        <v>-13.81885372349134</v>
      </c>
      <c r="F1902" s="59">
        <v>-8.2969395820322381E-3</v>
      </c>
    </row>
    <row r="1903" spans="1:6" x14ac:dyDescent="0.25">
      <c r="A1903">
        <v>16</v>
      </c>
      <c r="B1903">
        <v>183</v>
      </c>
      <c r="C1903" t="s">
        <v>2710</v>
      </c>
      <c r="D1903" s="59">
        <v>-6.4235887258969298</v>
      </c>
      <c r="E1903" s="59">
        <v>-10.074411361747188</v>
      </c>
      <c r="F1903" s="59">
        <v>-7.435898616318431E-3</v>
      </c>
    </row>
    <row r="1904" spans="1:6" x14ac:dyDescent="0.25">
      <c r="A1904">
        <v>17</v>
      </c>
      <c r="B1904">
        <v>183</v>
      </c>
      <c r="C1904" t="s">
        <v>2710</v>
      </c>
      <c r="D1904" s="59">
        <v>-3.8079974859649655</v>
      </c>
      <c r="E1904" s="59">
        <v>-1.4547833962700967</v>
      </c>
      <c r="F1904" s="59">
        <v>-5.9439044937437627E-3</v>
      </c>
    </row>
    <row r="1905" spans="1:6" x14ac:dyDescent="0.25">
      <c r="A1905">
        <v>18</v>
      </c>
      <c r="B1905">
        <v>183</v>
      </c>
      <c r="C1905" t="s">
        <v>2710</v>
      </c>
      <c r="D1905" s="59">
        <v>-1.0072384238907974</v>
      </c>
      <c r="E1905" s="59">
        <v>-1.3023499112849035</v>
      </c>
      <c r="F1905" s="59">
        <v>-4.9167453849569233E-3</v>
      </c>
    </row>
    <row r="1906" spans="1:6" x14ac:dyDescent="0.25">
      <c r="A1906">
        <v>19</v>
      </c>
      <c r="B1906">
        <v>183</v>
      </c>
      <c r="C1906" t="s">
        <v>2710</v>
      </c>
      <c r="D1906" s="59">
        <v>1.1529748139948932</v>
      </c>
      <c r="E1906" s="59">
        <v>-1.1455814524317662</v>
      </c>
      <c r="F1906" s="59">
        <v>-3.5750278392894905E-3</v>
      </c>
    </row>
    <row r="1907" spans="1:6" x14ac:dyDescent="0.25">
      <c r="A1907">
        <v>20</v>
      </c>
      <c r="B1907">
        <v>183</v>
      </c>
      <c r="C1907" t="s">
        <v>2710</v>
      </c>
      <c r="D1907" s="59">
        <v>2.533808419214608</v>
      </c>
      <c r="E1907" s="59">
        <v>-0.97184618228059105</v>
      </c>
      <c r="F1907" s="59">
        <v>-2.0294243165177505E-3</v>
      </c>
    </row>
    <row r="1908" spans="1:6" x14ac:dyDescent="0.25">
      <c r="A1908">
        <v>21</v>
      </c>
      <c r="B1908">
        <v>183</v>
      </c>
      <c r="C1908" t="s">
        <v>2710</v>
      </c>
      <c r="D1908" s="59">
        <v>0</v>
      </c>
      <c r="E1908" s="59">
        <v>0</v>
      </c>
      <c r="F1908" s="59">
        <v>0</v>
      </c>
    </row>
    <row r="1909" spans="1:6" x14ac:dyDescent="0.25">
      <c r="A1909">
        <v>22</v>
      </c>
      <c r="B1909">
        <v>183</v>
      </c>
      <c r="C1909" t="s">
        <v>2710</v>
      </c>
      <c r="D1909" s="59">
        <v>-2.4587343779772008</v>
      </c>
      <c r="E1909" s="59">
        <v>-0.34908941355985723</v>
      </c>
      <c r="F1909" s="59">
        <v>-4.4323378992364064E-3</v>
      </c>
    </row>
    <row r="1910" spans="1:6" x14ac:dyDescent="0.25">
      <c r="A1910">
        <v>23</v>
      </c>
      <c r="B1910">
        <v>183</v>
      </c>
      <c r="C1910" t="s">
        <v>2710</v>
      </c>
      <c r="D1910" s="59">
        <v>1.0014933539715705</v>
      </c>
      <c r="E1910" s="59">
        <v>-0.34831054028883718</v>
      </c>
      <c r="F1910" s="59">
        <v>1.6785157682306132E-3</v>
      </c>
    </row>
    <row r="1911" spans="1:6" x14ac:dyDescent="0.25">
      <c r="A1911">
        <v>1</v>
      </c>
      <c r="B1911">
        <v>184</v>
      </c>
      <c r="C1911" t="s">
        <v>2710</v>
      </c>
      <c r="D1911" s="59">
        <v>0</v>
      </c>
      <c r="E1911" s="59">
        <v>0</v>
      </c>
      <c r="F1911" s="59">
        <v>0</v>
      </c>
    </row>
    <row r="1912" spans="1:6" x14ac:dyDescent="0.25">
      <c r="A1912">
        <v>2</v>
      </c>
      <c r="B1912">
        <v>184</v>
      </c>
      <c r="C1912" t="s">
        <v>2710</v>
      </c>
      <c r="D1912" s="59">
        <v>6.4758953849345833</v>
      </c>
      <c r="E1912" s="59">
        <v>-1.0119144544524565</v>
      </c>
      <c r="F1912" s="59">
        <v>1.0036150965396066E-2</v>
      </c>
    </row>
    <row r="1913" spans="1:6" x14ac:dyDescent="0.25">
      <c r="A1913">
        <v>3</v>
      </c>
      <c r="B1913">
        <v>184</v>
      </c>
      <c r="C1913" t="s">
        <v>2710</v>
      </c>
      <c r="D1913" s="59">
        <v>12.064165106501076</v>
      </c>
      <c r="E1913" s="59">
        <v>-1.1905934417348467</v>
      </c>
      <c r="F1913" s="59">
        <v>1.2398045655798738E-2</v>
      </c>
    </row>
    <row r="1914" spans="1:6" x14ac:dyDescent="0.25">
      <c r="A1914">
        <v>4</v>
      </c>
      <c r="B1914">
        <v>184</v>
      </c>
      <c r="C1914" t="s">
        <v>2710</v>
      </c>
      <c r="D1914" s="59">
        <v>18.805947912564196</v>
      </c>
      <c r="E1914" s="59">
        <v>-1.3473461459387535</v>
      </c>
      <c r="F1914" s="59">
        <v>1.4351981577186727E-2</v>
      </c>
    </row>
    <row r="1915" spans="1:6" x14ac:dyDescent="0.25">
      <c r="A1915">
        <v>5</v>
      </c>
      <c r="B1915">
        <v>184</v>
      </c>
      <c r="C1915" t="s">
        <v>2710</v>
      </c>
      <c r="D1915" s="59">
        <v>26.480554098046042</v>
      </c>
      <c r="E1915" s="59">
        <v>-1.4997513425815105</v>
      </c>
      <c r="F1915" s="59">
        <v>1.5847827767851978E-2</v>
      </c>
    </row>
    <row r="1916" spans="1:6" x14ac:dyDescent="0.25">
      <c r="A1916">
        <v>6</v>
      </c>
      <c r="B1916">
        <v>184</v>
      </c>
      <c r="C1916" t="s">
        <v>2710</v>
      </c>
      <c r="D1916" s="59">
        <v>34.595397175871902</v>
      </c>
      <c r="E1916" s="59">
        <v>-25.437994275877017</v>
      </c>
      <c r="F1916" s="59">
        <v>1.6666496482518656E-2</v>
      </c>
    </row>
    <row r="1917" spans="1:6" x14ac:dyDescent="0.25">
      <c r="A1917">
        <v>7</v>
      </c>
      <c r="B1917">
        <v>184</v>
      </c>
      <c r="C1917" t="s">
        <v>2710</v>
      </c>
      <c r="D1917" s="59">
        <v>37.301386636782119</v>
      </c>
      <c r="E1917" s="59">
        <v>-33.447587198651874</v>
      </c>
      <c r="F1917" s="59">
        <v>1.7170875932443298E-2</v>
      </c>
    </row>
    <row r="1918" spans="1:6" x14ac:dyDescent="0.25">
      <c r="A1918">
        <v>8</v>
      </c>
      <c r="B1918">
        <v>184</v>
      </c>
      <c r="C1918" t="s">
        <v>2710</v>
      </c>
      <c r="D1918" s="59">
        <v>40.052277649479485</v>
      </c>
      <c r="E1918" s="59">
        <v>-41.684086559242402</v>
      </c>
      <c r="F1918" s="59">
        <v>1.7461354063287124E-2</v>
      </c>
    </row>
    <row r="1919" spans="1:6" x14ac:dyDescent="0.25">
      <c r="A1919">
        <v>9</v>
      </c>
      <c r="B1919">
        <v>184</v>
      </c>
      <c r="C1919" t="s">
        <v>2710</v>
      </c>
      <c r="D1919" s="59">
        <v>47.726109638713076</v>
      </c>
      <c r="E1919" s="59">
        <v>-64.980011903086222</v>
      </c>
      <c r="F1919" s="59">
        <v>1.0405789124384522E-2</v>
      </c>
    </row>
    <row r="1920" spans="1:6" x14ac:dyDescent="0.25">
      <c r="A1920">
        <v>10</v>
      </c>
      <c r="B1920">
        <v>184</v>
      </c>
      <c r="C1920" t="s">
        <v>2710</v>
      </c>
      <c r="D1920" s="59">
        <v>47.536329213631127</v>
      </c>
      <c r="E1920" s="59">
        <v>-66.696988152267451</v>
      </c>
      <c r="F1920" s="59">
        <v>-9.3749938673075711E-3</v>
      </c>
    </row>
    <row r="1921" spans="1:6" x14ac:dyDescent="0.25">
      <c r="A1921">
        <v>11</v>
      </c>
      <c r="B1921">
        <v>184</v>
      </c>
      <c r="C1921" t="s">
        <v>2710</v>
      </c>
      <c r="D1921" s="59">
        <v>35.136058448527756</v>
      </c>
      <c r="E1921" s="59">
        <v>-34.118228037967043</v>
      </c>
      <c r="F1921" s="59">
        <v>-1.7344230511827083E-2</v>
      </c>
    </row>
    <row r="1922" spans="1:6" x14ac:dyDescent="0.25">
      <c r="A1922">
        <v>12</v>
      </c>
      <c r="B1922">
        <v>184</v>
      </c>
      <c r="C1922" t="s">
        <v>2710</v>
      </c>
      <c r="D1922" s="59">
        <v>46.287022368119679</v>
      </c>
      <c r="E1922" s="59">
        <v>-0.52164487034624063</v>
      </c>
      <c r="F1922" s="59">
        <v>-1.5278440152536377E-2</v>
      </c>
    </row>
    <row r="1923" spans="1:6" x14ac:dyDescent="0.25">
      <c r="A1923">
        <v>13</v>
      </c>
      <c r="B1923">
        <v>184</v>
      </c>
      <c r="C1923" t="s">
        <v>2710</v>
      </c>
      <c r="D1923" s="59">
        <v>53.988800575268357</v>
      </c>
      <c r="E1923" s="59">
        <v>23.394915478840936</v>
      </c>
      <c r="F1923" s="59">
        <v>-7.0407950095984981E-3</v>
      </c>
    </row>
    <row r="1924" spans="1:6" x14ac:dyDescent="0.25">
      <c r="A1924">
        <v>14</v>
      </c>
      <c r="B1924">
        <v>184</v>
      </c>
      <c r="C1924" t="s">
        <v>2710</v>
      </c>
      <c r="D1924" s="59">
        <v>54.187684894375188</v>
      </c>
      <c r="E1924" s="59">
        <v>25.730752682709898</v>
      </c>
      <c r="F1924" s="59">
        <v>5.1919474078757216E-3</v>
      </c>
    </row>
    <row r="1925" spans="1:6" x14ac:dyDescent="0.25">
      <c r="A1925">
        <v>15</v>
      </c>
      <c r="B1925">
        <v>184</v>
      </c>
      <c r="C1925" t="s">
        <v>2710</v>
      </c>
      <c r="D1925" s="59">
        <v>52.982272379786345</v>
      </c>
      <c r="E1925" s="59">
        <v>22.865588976502288</v>
      </c>
      <c r="F1925" s="59">
        <v>7.2621727708943682E-3</v>
      </c>
    </row>
    <row r="1926" spans="1:6" x14ac:dyDescent="0.25">
      <c r="A1926">
        <v>16</v>
      </c>
      <c r="B1926">
        <v>184</v>
      </c>
      <c r="C1926" t="s">
        <v>2710</v>
      </c>
      <c r="D1926" s="59">
        <v>51.451888400994484</v>
      </c>
      <c r="E1926" s="59">
        <v>19.021526999892515</v>
      </c>
      <c r="F1926" s="59">
        <v>9.1888695026075516E-3</v>
      </c>
    </row>
    <row r="1927" spans="1:6" x14ac:dyDescent="0.25">
      <c r="A1927">
        <v>17</v>
      </c>
      <c r="B1927">
        <v>184</v>
      </c>
      <c r="C1927" t="s">
        <v>2710</v>
      </c>
      <c r="D1927" s="59">
        <v>43.680833488670721</v>
      </c>
      <c r="E1927" s="59">
        <v>-1.4075470900672633</v>
      </c>
      <c r="F1927" s="59">
        <v>1.268091563584575E-2</v>
      </c>
    </row>
    <row r="1928" spans="1:6" x14ac:dyDescent="0.25">
      <c r="A1928">
        <v>18</v>
      </c>
      <c r="B1928">
        <v>184</v>
      </c>
      <c r="C1928" t="s">
        <v>2710</v>
      </c>
      <c r="D1928" s="59">
        <v>37.254528219397308</v>
      </c>
      <c r="E1928" s="59">
        <v>-1.258819674565353</v>
      </c>
      <c r="F1928" s="59">
        <v>1.3196000343949481E-2</v>
      </c>
    </row>
    <row r="1929" spans="1:6" x14ac:dyDescent="0.25">
      <c r="A1929">
        <v>19</v>
      </c>
      <c r="B1929">
        <v>184</v>
      </c>
      <c r="C1929" t="s">
        <v>2710</v>
      </c>
      <c r="D1929" s="59">
        <v>30.507011410395656</v>
      </c>
      <c r="E1929" s="59">
        <v>-1.104115239959895</v>
      </c>
      <c r="F1929" s="59">
        <v>1.3868825210570573E-2</v>
      </c>
    </row>
    <row r="1930" spans="1:6" x14ac:dyDescent="0.25">
      <c r="A1930">
        <v>20</v>
      </c>
      <c r="B1930">
        <v>184</v>
      </c>
      <c r="C1930" t="s">
        <v>2710</v>
      </c>
      <c r="D1930" s="59">
        <v>23.408965206659616</v>
      </c>
      <c r="E1930" s="59">
        <v>-0.93493425030464061</v>
      </c>
      <c r="F1930" s="59">
        <v>1.4402076890194182E-2</v>
      </c>
    </row>
    <row r="1931" spans="1:6" x14ac:dyDescent="0.25">
      <c r="A1931">
        <v>21</v>
      </c>
      <c r="B1931">
        <v>184</v>
      </c>
      <c r="C1931" t="s">
        <v>2710</v>
      </c>
      <c r="D1931" s="59">
        <v>0</v>
      </c>
      <c r="E1931" s="59">
        <v>0</v>
      </c>
      <c r="F1931" s="59">
        <v>0</v>
      </c>
    </row>
    <row r="1932" spans="1:6" x14ac:dyDescent="0.25">
      <c r="A1932">
        <v>22</v>
      </c>
      <c r="B1932">
        <v>184</v>
      </c>
      <c r="C1932" t="s">
        <v>2710</v>
      </c>
      <c r="D1932" s="59">
        <v>-0.1852021863409006</v>
      </c>
      <c r="E1932" s="59">
        <v>-0.35819797455167474</v>
      </c>
      <c r="F1932" s="59">
        <v>-4.5933432969302781E-5</v>
      </c>
    </row>
    <row r="1933" spans="1:6" x14ac:dyDescent="0.25">
      <c r="A1933">
        <v>23</v>
      </c>
      <c r="B1933">
        <v>184</v>
      </c>
      <c r="C1933" t="s">
        <v>2710</v>
      </c>
      <c r="D1933" s="59">
        <v>3.2750255456007054</v>
      </c>
      <c r="E1933" s="59">
        <v>-0.33920197929699575</v>
      </c>
      <c r="F1933" s="59">
        <v>6.0649202344849372E-3</v>
      </c>
    </row>
    <row r="1934" spans="1:6" x14ac:dyDescent="0.25">
      <c r="A1934">
        <v>1</v>
      </c>
      <c r="B1934">
        <v>185</v>
      </c>
      <c r="C1934" t="s">
        <v>2710</v>
      </c>
      <c r="D1934" s="59">
        <v>0</v>
      </c>
      <c r="E1934" s="59">
        <v>0</v>
      </c>
      <c r="F1934" s="59">
        <v>0</v>
      </c>
    </row>
    <row r="1935" spans="1:6" x14ac:dyDescent="0.25">
      <c r="A1935">
        <v>2</v>
      </c>
      <c r="B1935">
        <v>185</v>
      </c>
      <c r="C1935" t="s">
        <v>2710</v>
      </c>
      <c r="D1935" s="59">
        <v>-20.369847147634903</v>
      </c>
      <c r="E1935" s="59">
        <v>-1.0330661078301036</v>
      </c>
      <c r="F1935" s="59">
        <v>-8.3096787265354716E-3</v>
      </c>
    </row>
    <row r="1936" spans="1:6" x14ac:dyDescent="0.25">
      <c r="A1936">
        <v>3</v>
      </c>
      <c r="B1936">
        <v>185</v>
      </c>
      <c r="C1936" t="s">
        <v>2710</v>
      </c>
      <c r="D1936" s="59">
        <v>-24.017344062311654</v>
      </c>
      <c r="E1936" s="59">
        <v>-1.2143548355752023</v>
      </c>
      <c r="F1936" s="59">
        <v>-6.0947635739729842E-3</v>
      </c>
    </row>
    <row r="1937" spans="1:6" x14ac:dyDescent="0.25">
      <c r="A1937">
        <v>4</v>
      </c>
      <c r="B1937">
        <v>185</v>
      </c>
      <c r="C1937" t="s">
        <v>2710</v>
      </c>
      <c r="D1937" s="59">
        <v>-26.487319343640888</v>
      </c>
      <c r="E1937" s="59">
        <v>-1.3650933392151456</v>
      </c>
      <c r="F1937" s="59">
        <v>-4.0161001536083993E-3</v>
      </c>
    </row>
    <row r="1938" spans="1:6" x14ac:dyDescent="0.25">
      <c r="A1938">
        <v>5</v>
      </c>
      <c r="B1938">
        <v>185</v>
      </c>
      <c r="C1938" t="s">
        <v>2710</v>
      </c>
      <c r="D1938" s="59">
        <v>-27.964925420210697</v>
      </c>
      <c r="E1938" s="59">
        <v>-1.5066997067251982</v>
      </c>
      <c r="F1938" s="59">
        <v>-2.4247681529054161E-3</v>
      </c>
    </row>
    <row r="1939" spans="1:6" x14ac:dyDescent="0.25">
      <c r="A1939">
        <v>6</v>
      </c>
      <c r="B1939">
        <v>185</v>
      </c>
      <c r="C1939" t="s">
        <v>2710</v>
      </c>
      <c r="D1939" s="59">
        <v>-30.186052781013334</v>
      </c>
      <c r="E1939" s="59">
        <v>3.6245753160410508</v>
      </c>
      <c r="F1939" s="59">
        <v>1.8050920103672035E-3</v>
      </c>
    </row>
    <row r="1940" spans="1:6" x14ac:dyDescent="0.25">
      <c r="A1940">
        <v>7</v>
      </c>
      <c r="B1940">
        <v>185</v>
      </c>
      <c r="C1940" t="s">
        <v>2710</v>
      </c>
      <c r="D1940" s="59">
        <v>-29.822035482715446</v>
      </c>
      <c r="E1940" s="59">
        <v>2.1984358431153126</v>
      </c>
      <c r="F1940" s="59">
        <v>4.1643715083162555E-3</v>
      </c>
    </row>
    <row r="1941" spans="1:6" x14ac:dyDescent="0.25">
      <c r="A1941">
        <v>8</v>
      </c>
      <c r="B1941">
        <v>185</v>
      </c>
      <c r="C1941" t="s">
        <v>2710</v>
      </c>
      <c r="D1941" s="59">
        <v>-29.090304339477392</v>
      </c>
      <c r="E1941" s="59">
        <v>-0.40553123895852661</v>
      </c>
      <c r="F1941" s="59">
        <v>6.5221138295746689E-3</v>
      </c>
    </row>
    <row r="1942" spans="1:6" x14ac:dyDescent="0.25">
      <c r="A1942">
        <v>9</v>
      </c>
      <c r="B1942">
        <v>185</v>
      </c>
      <c r="C1942" t="s">
        <v>2710</v>
      </c>
      <c r="D1942" s="59">
        <v>-23.316995490057181</v>
      </c>
      <c r="E1942" s="59">
        <v>-18.575720884504538</v>
      </c>
      <c r="F1942" s="59">
        <v>1.4313967371885124E-2</v>
      </c>
    </row>
    <row r="1943" spans="1:6" x14ac:dyDescent="0.25">
      <c r="A1943">
        <v>10</v>
      </c>
      <c r="B1943">
        <v>185</v>
      </c>
      <c r="C1943" t="s">
        <v>2710</v>
      </c>
      <c r="D1943" s="59">
        <v>-15.090293638136753</v>
      </c>
      <c r="E1943" s="59">
        <v>-44.210157712551265</v>
      </c>
      <c r="F1943" s="59">
        <v>9.5057252197993745E-3</v>
      </c>
    </row>
    <row r="1944" spans="1:6" x14ac:dyDescent="0.25">
      <c r="A1944">
        <v>11</v>
      </c>
      <c r="B1944">
        <v>185</v>
      </c>
      <c r="C1944" t="s">
        <v>2710</v>
      </c>
      <c r="D1944" s="59">
        <v>-11.354683617201824</v>
      </c>
      <c r="E1944" s="59">
        <v>-57.209839340834847</v>
      </c>
      <c r="F1944" s="59">
        <v>9.2279753316869377E-3</v>
      </c>
    </row>
    <row r="1945" spans="1:6" x14ac:dyDescent="0.25">
      <c r="A1945">
        <v>12</v>
      </c>
      <c r="B1945">
        <v>185</v>
      </c>
      <c r="C1945" t="s">
        <v>2710</v>
      </c>
      <c r="D1945" s="59">
        <v>-16.385352903583041</v>
      </c>
      <c r="E1945" s="59">
        <v>-68.838975832778573</v>
      </c>
      <c r="F1945" s="59">
        <v>-5.4712302873495436E-4</v>
      </c>
    </row>
    <row r="1946" spans="1:6" x14ac:dyDescent="0.25">
      <c r="A1946">
        <v>13</v>
      </c>
      <c r="B1946">
        <v>185</v>
      </c>
      <c r="C1946" t="s">
        <v>2710</v>
      </c>
      <c r="D1946" s="59">
        <v>-10.792528102333129</v>
      </c>
      <c r="E1946" s="59">
        <v>-50.600822633057668</v>
      </c>
      <c r="F1946" s="59">
        <v>-1.6103638733834622E-2</v>
      </c>
    </row>
    <row r="1947" spans="1:6" x14ac:dyDescent="0.25">
      <c r="A1947">
        <v>14</v>
      </c>
      <c r="B1947">
        <v>185</v>
      </c>
      <c r="C1947" t="s">
        <v>2710</v>
      </c>
      <c r="D1947" s="59">
        <v>-2.0577214309786749</v>
      </c>
      <c r="E1947" s="59">
        <v>-24.105555446580887</v>
      </c>
      <c r="F1947" s="59">
        <v>-1.4906476968146851E-2</v>
      </c>
    </row>
    <row r="1948" spans="1:6" x14ac:dyDescent="0.25">
      <c r="A1948">
        <v>15</v>
      </c>
      <c r="B1948">
        <v>185</v>
      </c>
      <c r="C1948" t="s">
        <v>2710</v>
      </c>
      <c r="D1948" s="59">
        <v>0.12367944266757713</v>
      </c>
      <c r="E1948" s="59">
        <v>-17.430297632056913</v>
      </c>
      <c r="F1948" s="59">
        <v>-1.3038307858740926E-2</v>
      </c>
    </row>
    <row r="1949" spans="1:6" x14ac:dyDescent="0.25">
      <c r="A1949">
        <v>16</v>
      </c>
      <c r="B1949">
        <v>185</v>
      </c>
      <c r="C1949" t="s">
        <v>2710</v>
      </c>
      <c r="D1949" s="59">
        <v>2.0142443310546874</v>
      </c>
      <c r="E1949" s="59">
        <v>-11.739007598094787</v>
      </c>
      <c r="F1949" s="59">
        <v>-1.1035689876576889E-2</v>
      </c>
    </row>
    <row r="1950" spans="1:6" x14ac:dyDescent="0.25">
      <c r="A1950">
        <v>17</v>
      </c>
      <c r="B1950">
        <v>185</v>
      </c>
      <c r="C1950" t="s">
        <v>2710</v>
      </c>
      <c r="D1950" s="59">
        <v>5.2923688081499032</v>
      </c>
      <c r="E1950" s="59">
        <v>-1.5516676530410893</v>
      </c>
      <c r="F1950" s="59">
        <v>-7.4791551212206745E-3</v>
      </c>
    </row>
    <row r="1951" spans="1:6" x14ac:dyDescent="0.25">
      <c r="A1951">
        <v>18</v>
      </c>
      <c r="B1951">
        <v>185</v>
      </c>
      <c r="C1951" t="s">
        <v>2710</v>
      </c>
      <c r="D1951" s="59">
        <v>8.6886098549945441</v>
      </c>
      <c r="E1951" s="59">
        <v>-1.4100895738725387</v>
      </c>
      <c r="F1951" s="59">
        <v>-5.4191360386259511E-3</v>
      </c>
    </row>
    <row r="1952" spans="1:6" x14ac:dyDescent="0.25">
      <c r="A1952">
        <v>19</v>
      </c>
      <c r="B1952">
        <v>185</v>
      </c>
      <c r="C1952" t="s">
        <v>2710</v>
      </c>
      <c r="D1952" s="59">
        <v>10.80020414184226</v>
      </c>
      <c r="E1952" s="59">
        <v>-1.2593668248812959</v>
      </c>
      <c r="F1952" s="59">
        <v>-2.7282542425323352E-3</v>
      </c>
    </row>
    <row r="1953" spans="1:6" x14ac:dyDescent="0.25">
      <c r="A1953">
        <v>20</v>
      </c>
      <c r="B1953">
        <v>185</v>
      </c>
      <c r="C1953" t="s">
        <v>2710</v>
      </c>
      <c r="D1953" s="59">
        <v>11.360143343509668</v>
      </c>
      <c r="E1953" s="59">
        <v>-1.0731343800045656</v>
      </c>
      <c r="F1953" s="59">
        <v>3.0295207766431887E-4</v>
      </c>
    </row>
    <row r="1954" spans="1:6" x14ac:dyDescent="0.25">
      <c r="A1954">
        <v>21</v>
      </c>
      <c r="B1954">
        <v>185</v>
      </c>
      <c r="C1954" t="s">
        <v>2710</v>
      </c>
      <c r="D1954" s="59">
        <v>0</v>
      </c>
      <c r="E1954" s="59">
        <v>0</v>
      </c>
      <c r="F1954" s="59">
        <v>0</v>
      </c>
    </row>
    <row r="1955" spans="1:6" x14ac:dyDescent="0.25">
      <c r="A1955">
        <v>22</v>
      </c>
      <c r="B1955">
        <v>185</v>
      </c>
      <c r="C1955" t="s">
        <v>2710</v>
      </c>
      <c r="D1955" s="59">
        <v>-3.6112090948501265</v>
      </c>
      <c r="E1955" s="59">
        <v>-0.36341745547707149</v>
      </c>
      <c r="F1955" s="59">
        <v>-6.4802367569089109E-3</v>
      </c>
    </row>
    <row r="1956" spans="1:6" x14ac:dyDescent="0.25">
      <c r="A1956">
        <v>23</v>
      </c>
      <c r="B1956">
        <v>185</v>
      </c>
      <c r="C1956" t="s">
        <v>2710</v>
      </c>
      <c r="D1956" s="59">
        <v>2.7949179272243074</v>
      </c>
      <c r="E1956" s="59">
        <v>-0.3733048897399473</v>
      </c>
      <c r="F1956" s="59">
        <v>4.8476544216561317E-3</v>
      </c>
    </row>
    <row r="1957" spans="1:6" x14ac:dyDescent="0.25">
      <c r="A1957">
        <v>1</v>
      </c>
      <c r="B1957">
        <v>186</v>
      </c>
      <c r="C1957" t="s">
        <v>2710</v>
      </c>
      <c r="D1957" s="59">
        <v>0</v>
      </c>
      <c r="E1957" s="59">
        <v>0</v>
      </c>
      <c r="F1957" s="59">
        <v>0</v>
      </c>
    </row>
    <row r="1958" spans="1:6" x14ac:dyDescent="0.25">
      <c r="A1958">
        <v>2</v>
      </c>
      <c r="B1958">
        <v>186</v>
      </c>
      <c r="C1958" t="s">
        <v>2710</v>
      </c>
      <c r="D1958" s="59">
        <v>-14.377337948547009</v>
      </c>
      <c r="E1958" s="59">
        <v>-1.0258735068017226</v>
      </c>
      <c r="F1958" s="59">
        <v>-4.2472084554698456E-3</v>
      </c>
    </row>
    <row r="1959" spans="1:6" x14ac:dyDescent="0.25">
      <c r="A1959">
        <v>3</v>
      </c>
      <c r="B1959">
        <v>186</v>
      </c>
      <c r="C1959" t="s">
        <v>2710</v>
      </c>
      <c r="D1959" s="59">
        <v>-15.982803554857657</v>
      </c>
      <c r="E1959" s="59">
        <v>-1.2062747946100592</v>
      </c>
      <c r="F1959" s="59">
        <v>-2.0130383062512917E-3</v>
      </c>
    </row>
    <row r="1960" spans="1:6" x14ac:dyDescent="0.25">
      <c r="A1960">
        <v>4</v>
      </c>
      <c r="B1960">
        <v>186</v>
      </c>
      <c r="C1960" t="s">
        <v>2710</v>
      </c>
      <c r="D1960" s="59">
        <v>-16.422860803862541</v>
      </c>
      <c r="E1960" s="59">
        <v>-1.3581896869276044</v>
      </c>
      <c r="F1960" s="59">
        <v>2.6224548581931331E-5</v>
      </c>
    </row>
    <row r="1961" spans="1:6" x14ac:dyDescent="0.25">
      <c r="A1961">
        <v>5</v>
      </c>
      <c r="B1961">
        <v>186</v>
      </c>
      <c r="C1961" t="s">
        <v>2710</v>
      </c>
      <c r="D1961" s="59">
        <v>-15.889358967870731</v>
      </c>
      <c r="E1961" s="59">
        <v>-1.5019083252520349</v>
      </c>
      <c r="F1961" s="59">
        <v>1.5873932336842827E-3</v>
      </c>
    </row>
    <row r="1962" spans="1:6" x14ac:dyDescent="0.25">
      <c r="A1962">
        <v>6</v>
      </c>
      <c r="B1962">
        <v>186</v>
      </c>
      <c r="C1962" t="s">
        <v>2710</v>
      </c>
      <c r="D1962" s="59">
        <v>-15.85424685264554</v>
      </c>
      <c r="E1962" s="59">
        <v>-2.7190572331159495</v>
      </c>
      <c r="F1962" s="59">
        <v>5.1178750764999453E-3</v>
      </c>
    </row>
    <row r="1963" spans="1:6" x14ac:dyDescent="0.25">
      <c r="A1963">
        <v>7</v>
      </c>
      <c r="B1963">
        <v>186</v>
      </c>
      <c r="C1963" t="s">
        <v>2710</v>
      </c>
      <c r="D1963" s="59">
        <v>-14.965223291943605</v>
      </c>
      <c r="E1963" s="59">
        <v>-5.6214503798241742</v>
      </c>
      <c r="F1963" s="59">
        <v>7.1022265460203449E-3</v>
      </c>
    </row>
    <row r="1964" spans="1:6" x14ac:dyDescent="0.25">
      <c r="A1964">
        <v>8</v>
      </c>
      <c r="B1964">
        <v>186</v>
      </c>
      <c r="C1964" t="s">
        <v>2710</v>
      </c>
      <c r="D1964" s="59">
        <v>-13.773357105025703</v>
      </c>
      <c r="E1964" s="59">
        <v>-9.5094393631647591</v>
      </c>
      <c r="F1964" s="59">
        <v>9.0427445452610257E-3</v>
      </c>
    </row>
    <row r="1965" spans="1:6" x14ac:dyDescent="0.25">
      <c r="A1965">
        <v>9</v>
      </c>
      <c r="B1965">
        <v>186</v>
      </c>
      <c r="C1965" t="s">
        <v>2710</v>
      </c>
      <c r="D1965" s="59">
        <v>-7.4409585411074834</v>
      </c>
      <c r="E1965" s="59">
        <v>-29.204060445183508</v>
      </c>
      <c r="F1965" s="59">
        <v>1.3859041197206531E-2</v>
      </c>
    </row>
    <row r="1966" spans="1:6" x14ac:dyDescent="0.25">
      <c r="A1966">
        <v>10</v>
      </c>
      <c r="B1966">
        <v>186</v>
      </c>
      <c r="C1966" t="s">
        <v>2710</v>
      </c>
      <c r="D1966" s="59">
        <v>-0.73647242337228636</v>
      </c>
      <c r="E1966" s="59">
        <v>-50.506822083091762</v>
      </c>
      <c r="F1966" s="59">
        <v>5.7463936813174233E-3</v>
      </c>
    </row>
    <row r="1967" spans="1:6" x14ac:dyDescent="0.25">
      <c r="A1967">
        <v>11</v>
      </c>
      <c r="B1967">
        <v>186</v>
      </c>
      <c r="C1967" t="s">
        <v>2710</v>
      </c>
      <c r="D1967" s="59">
        <v>-0.37866446428018996</v>
      </c>
      <c r="E1967" s="59">
        <v>-54.005350733486239</v>
      </c>
      <c r="F1967" s="59">
        <v>3.7142391419973577E-3</v>
      </c>
    </row>
    <row r="1968" spans="1:6" x14ac:dyDescent="0.25">
      <c r="A1968">
        <v>12</v>
      </c>
      <c r="B1968">
        <v>186</v>
      </c>
      <c r="C1968" t="s">
        <v>2710</v>
      </c>
      <c r="D1968" s="59">
        <v>-1.963310253709619</v>
      </c>
      <c r="E1968" s="59">
        <v>-55.960320897909476</v>
      </c>
      <c r="F1968" s="59">
        <v>-4.0315600266168511E-3</v>
      </c>
    </row>
    <row r="1969" spans="1:6" x14ac:dyDescent="0.25">
      <c r="A1969">
        <v>13</v>
      </c>
      <c r="B1969">
        <v>186</v>
      </c>
      <c r="C1969" t="s">
        <v>2710</v>
      </c>
      <c r="D1969" s="59">
        <v>4.5339210817682449</v>
      </c>
      <c r="E1969" s="59">
        <v>-35.221550362935524</v>
      </c>
      <c r="F1969" s="59">
        <v>-1.4921640519381616E-2</v>
      </c>
    </row>
    <row r="1970" spans="1:6" x14ac:dyDescent="0.25">
      <c r="A1970">
        <v>14</v>
      </c>
      <c r="B1970">
        <v>186</v>
      </c>
      <c r="C1970" t="s">
        <v>2710</v>
      </c>
      <c r="D1970" s="59">
        <v>11.744686768448908</v>
      </c>
      <c r="E1970" s="59">
        <v>-13.033395093397907</v>
      </c>
      <c r="F1970" s="59">
        <v>-1.0841443838016988E-2</v>
      </c>
    </row>
    <row r="1971" spans="1:6" x14ac:dyDescent="0.25">
      <c r="A1971">
        <v>15</v>
      </c>
      <c r="B1971">
        <v>186</v>
      </c>
      <c r="C1971" t="s">
        <v>2710</v>
      </c>
      <c r="D1971" s="59">
        <v>13.229314779522543</v>
      </c>
      <c r="E1971" s="59">
        <v>-8.3189026088467912</v>
      </c>
      <c r="F1971" s="59">
        <v>-8.7950341181730254E-3</v>
      </c>
    </row>
    <row r="1972" spans="1:6" x14ac:dyDescent="0.25">
      <c r="A1972">
        <v>16</v>
      </c>
      <c r="B1972">
        <v>186</v>
      </c>
      <c r="C1972" t="s">
        <v>2710</v>
      </c>
      <c r="D1972" s="59">
        <v>14.394197076645183</v>
      </c>
      <c r="E1972" s="59">
        <v>-4.6537455188033388</v>
      </c>
      <c r="F1972" s="59">
        <v>-6.6755030416679765E-3</v>
      </c>
    </row>
    <row r="1973" spans="1:6" x14ac:dyDescent="0.25">
      <c r="A1973">
        <v>17</v>
      </c>
      <c r="B1973">
        <v>186</v>
      </c>
      <c r="C1973" t="s">
        <v>2710</v>
      </c>
      <c r="D1973" s="59">
        <v>15.134724344112078</v>
      </c>
      <c r="E1973" s="59">
        <v>-1.5250748994743188</v>
      </c>
      <c r="F1973" s="59">
        <v>-2.8952456787694702E-3</v>
      </c>
    </row>
    <row r="1974" spans="1:6" x14ac:dyDescent="0.25">
      <c r="A1974">
        <v>18</v>
      </c>
      <c r="B1974">
        <v>186</v>
      </c>
      <c r="C1974" t="s">
        <v>2710</v>
      </c>
      <c r="D1974" s="59">
        <v>16.283428227511859</v>
      </c>
      <c r="E1974" s="59">
        <v>-1.3830950430990756</v>
      </c>
      <c r="F1974" s="59">
        <v>-1.1017319428591869E-3</v>
      </c>
    </row>
    <row r="1975" spans="1:6" x14ac:dyDescent="0.25">
      <c r="A1975">
        <v>19</v>
      </c>
      <c r="B1975">
        <v>186</v>
      </c>
      <c r="C1975" t="s">
        <v>2710</v>
      </c>
      <c r="D1975" s="59">
        <v>16.31368052504326</v>
      </c>
      <c r="E1975" s="59">
        <v>-1.2321485320060914</v>
      </c>
      <c r="F1975" s="59">
        <v>1.2410295896826489E-3</v>
      </c>
    </row>
    <row r="1976" spans="1:6" x14ac:dyDescent="0.25">
      <c r="A1976">
        <v>20</v>
      </c>
      <c r="B1976">
        <v>186</v>
      </c>
      <c r="C1976" t="s">
        <v>2710</v>
      </c>
      <c r="D1976" s="59">
        <v>15.002321892480877</v>
      </c>
      <c r="E1976" s="59">
        <v>-1.0489055026796212</v>
      </c>
      <c r="F1976" s="59">
        <v>3.8242515943142617E-3</v>
      </c>
    </row>
    <row r="1977" spans="1:6" x14ac:dyDescent="0.25">
      <c r="A1977">
        <v>21</v>
      </c>
      <c r="B1977">
        <v>186</v>
      </c>
      <c r="C1977" t="s">
        <v>2710</v>
      </c>
      <c r="D1977" s="59">
        <v>0</v>
      </c>
      <c r="E1977" s="59">
        <v>0</v>
      </c>
      <c r="F1977" s="59">
        <v>0</v>
      </c>
    </row>
    <row r="1978" spans="1:6" x14ac:dyDescent="0.25">
      <c r="A1978">
        <v>22</v>
      </c>
      <c r="B1978">
        <v>186</v>
      </c>
      <c r="C1978" t="s">
        <v>2710</v>
      </c>
      <c r="D1978" s="59">
        <v>-2.8405616853335949</v>
      </c>
      <c r="E1978" s="59">
        <v>-0.3616425756035509</v>
      </c>
      <c r="F1978" s="59">
        <v>-5.0346607165841833E-3</v>
      </c>
    </row>
    <row r="1979" spans="1:6" x14ac:dyDescent="0.25">
      <c r="A1979">
        <v>23</v>
      </c>
      <c r="B1979">
        <v>186</v>
      </c>
      <c r="C1979" t="s">
        <v>2710</v>
      </c>
      <c r="D1979" s="59">
        <v>3.0735930676919172</v>
      </c>
      <c r="E1979" s="59">
        <v>-0.36732605863942713</v>
      </c>
      <c r="F1979" s="59">
        <v>5.4265727503744659E-3</v>
      </c>
    </row>
    <row r="1980" spans="1:6" x14ac:dyDescent="0.25">
      <c r="A1980">
        <v>1</v>
      </c>
      <c r="B1980">
        <v>187</v>
      </c>
      <c r="C1980" t="s">
        <v>2710</v>
      </c>
      <c r="D1980" s="59">
        <v>0</v>
      </c>
      <c r="E1980" s="59">
        <v>0</v>
      </c>
      <c r="F1980" s="59">
        <v>0</v>
      </c>
    </row>
    <row r="1981" spans="1:6" x14ac:dyDescent="0.25">
      <c r="A1981">
        <v>2</v>
      </c>
      <c r="B1981">
        <v>187</v>
      </c>
      <c r="C1981" t="s">
        <v>2710</v>
      </c>
      <c r="D1981" s="59">
        <v>-24.01202569661616</v>
      </c>
      <c r="E1981" s="59">
        <v>-1.0088372305052142</v>
      </c>
      <c r="F1981" s="59">
        <v>-1.1830978243189162E-2</v>
      </c>
    </row>
    <row r="1982" spans="1:6" x14ac:dyDescent="0.25">
      <c r="A1982">
        <v>3</v>
      </c>
      <c r="B1982">
        <v>187</v>
      </c>
      <c r="C1982" t="s">
        <v>2710</v>
      </c>
      <c r="D1982" s="59">
        <v>-29.530820445524284</v>
      </c>
      <c r="E1982" s="59">
        <v>-1.1871365427000609</v>
      </c>
      <c r="F1982" s="59">
        <v>-1.0064047406190477E-2</v>
      </c>
    </row>
    <row r="1983" spans="1:6" x14ac:dyDescent="0.25">
      <c r="A1983">
        <v>4</v>
      </c>
      <c r="B1983">
        <v>187</v>
      </c>
      <c r="C1983" t="s">
        <v>2710</v>
      </c>
      <c r="D1983" s="59">
        <v>-34.08213771617077</v>
      </c>
      <c r="E1983" s="59">
        <v>-1.3380988084417389</v>
      </c>
      <c r="F1983" s="59">
        <v>-8.3335042493764867E-3</v>
      </c>
    </row>
    <row r="1984" spans="1:6" x14ac:dyDescent="0.25">
      <c r="A1984">
        <v>5</v>
      </c>
      <c r="B1984">
        <v>187</v>
      </c>
      <c r="C1984" t="s">
        <v>2710</v>
      </c>
      <c r="D1984" s="59">
        <v>-37.807280956185778</v>
      </c>
      <c r="E1984" s="59">
        <v>-1.4801069531584723</v>
      </c>
      <c r="F1984" s="59">
        <v>-7.0086775953569751E-3</v>
      </c>
    </row>
    <row r="1985" spans="1:6" x14ac:dyDescent="0.25">
      <c r="A1985">
        <v>6</v>
      </c>
      <c r="B1985">
        <v>187</v>
      </c>
      <c r="C1985" t="s">
        <v>2710</v>
      </c>
      <c r="D1985" s="59">
        <v>-42.566005526617012</v>
      </c>
      <c r="E1985" s="59">
        <v>10.709837395333572</v>
      </c>
      <c r="F1985" s="59">
        <v>-2.5550948245409702E-3</v>
      </c>
    </row>
    <row r="1986" spans="1:6" x14ac:dyDescent="0.25">
      <c r="A1986">
        <v>7</v>
      </c>
      <c r="B1986">
        <v>187</v>
      </c>
      <c r="C1986" t="s">
        <v>2710</v>
      </c>
      <c r="D1986" s="59">
        <v>-42.92767081958339</v>
      </c>
      <c r="E1986" s="59">
        <v>11.309830866325955</v>
      </c>
      <c r="F1986" s="59">
        <v>-7.8902232249886692E-5</v>
      </c>
    </row>
    <row r="1987" spans="1:6" x14ac:dyDescent="0.25">
      <c r="A1987">
        <v>8</v>
      </c>
      <c r="B1987">
        <v>187</v>
      </c>
      <c r="C1987" t="s">
        <v>2710</v>
      </c>
      <c r="D1987" s="59">
        <v>-42.892712538917543</v>
      </c>
      <c r="E1987" s="59">
        <v>10.666629114223788</v>
      </c>
      <c r="F1987" s="59">
        <v>2.4570806994481048E-3</v>
      </c>
    </row>
    <row r="1988" spans="1:6" x14ac:dyDescent="0.25">
      <c r="A1988">
        <v>9</v>
      </c>
      <c r="B1988">
        <v>187</v>
      </c>
      <c r="C1988" t="s">
        <v>2710</v>
      </c>
      <c r="D1988" s="59">
        <v>-38.643444674166972</v>
      </c>
      <c r="E1988" s="59">
        <v>-3.196448614394642</v>
      </c>
      <c r="F1988" s="59">
        <v>1.3131969157442015E-2</v>
      </c>
    </row>
    <row r="1989" spans="1:6" x14ac:dyDescent="0.25">
      <c r="A1989">
        <v>10</v>
      </c>
      <c r="B1989">
        <v>187</v>
      </c>
      <c r="C1989" t="s">
        <v>2710</v>
      </c>
      <c r="D1989" s="59">
        <v>-29.512336288012655</v>
      </c>
      <c r="E1989" s="59">
        <v>-31.331502777710899</v>
      </c>
      <c r="F1989" s="59">
        <v>1.2990162217685787E-2</v>
      </c>
    </row>
    <row r="1990" spans="1:6" x14ac:dyDescent="0.25">
      <c r="A1990">
        <v>11</v>
      </c>
      <c r="B1990">
        <v>187</v>
      </c>
      <c r="C1990" t="s">
        <v>2710</v>
      </c>
      <c r="D1990" s="59">
        <v>-22.330702770125544</v>
      </c>
      <c r="E1990" s="59">
        <v>-54.005350733516224</v>
      </c>
      <c r="F1990" s="59">
        <v>1.4472935175062627E-2</v>
      </c>
    </row>
    <row r="1991" spans="1:6" x14ac:dyDescent="0.25">
      <c r="A1991">
        <v>12</v>
      </c>
      <c r="B1991">
        <v>187</v>
      </c>
      <c r="C1991" t="s">
        <v>2710</v>
      </c>
      <c r="D1991" s="59">
        <v>-30.739174118349329</v>
      </c>
      <c r="E1991" s="59">
        <v>-75.135640203348103</v>
      </c>
      <c r="F1991" s="59">
        <v>3.2122085097427686E-3</v>
      </c>
    </row>
    <row r="1992" spans="1:6" x14ac:dyDescent="0.25">
      <c r="A1992">
        <v>13</v>
      </c>
      <c r="B1992">
        <v>187</v>
      </c>
      <c r="C1992" t="s">
        <v>2710</v>
      </c>
      <c r="D1992" s="59">
        <v>-26.668565051279007</v>
      </c>
      <c r="E1992" s="59">
        <v>-61.229162193750064</v>
      </c>
      <c r="F1992" s="59">
        <v>-1.5648712559165393E-2</v>
      </c>
    </row>
    <row r="1993" spans="1:6" x14ac:dyDescent="0.25">
      <c r="A1993">
        <v>14</v>
      </c>
      <c r="B1993">
        <v>187</v>
      </c>
      <c r="C1993" t="s">
        <v>2710</v>
      </c>
      <c r="D1993" s="59">
        <v>-17.374668665422611</v>
      </c>
      <c r="E1993" s="59">
        <v>-33.209463570789588</v>
      </c>
      <c r="F1993" s="59">
        <v>-1.7427107683836381E-2</v>
      </c>
    </row>
    <row r="1994" spans="1:6" x14ac:dyDescent="0.25">
      <c r="A1994">
        <v>15</v>
      </c>
      <c r="B1994">
        <v>187</v>
      </c>
      <c r="C1994" t="s">
        <v>2710</v>
      </c>
      <c r="D1994" s="59">
        <v>-14.733132748096107</v>
      </c>
      <c r="E1994" s="59">
        <v>-25.250183854997697</v>
      </c>
      <c r="F1994" s="59">
        <v>-1.5976162896446846E-2</v>
      </c>
    </row>
    <row r="1995" spans="1:6" x14ac:dyDescent="0.25">
      <c r="A1995">
        <v>16</v>
      </c>
      <c r="B1995">
        <v>187</v>
      </c>
      <c r="C1995" t="s">
        <v>2710</v>
      </c>
      <c r="D1995" s="59">
        <v>-12.317561597304701</v>
      </c>
      <c r="E1995" s="59">
        <v>-18.082640147252434</v>
      </c>
      <c r="F1995" s="59">
        <v>-1.4348472942710737E-2</v>
      </c>
    </row>
    <row r="1996" spans="1:6" x14ac:dyDescent="0.25">
      <c r="A1996">
        <v>17</v>
      </c>
      <c r="B1996">
        <v>187</v>
      </c>
      <c r="C1996" t="s">
        <v>2710</v>
      </c>
      <c r="D1996" s="59">
        <v>-6.7831976441813122</v>
      </c>
      <c r="E1996" s="59">
        <v>-1.5468762715679343</v>
      </c>
      <c r="F1996" s="59">
        <v>-1.1491316507810786E-2</v>
      </c>
    </row>
    <row r="1997" spans="1:6" x14ac:dyDescent="0.25">
      <c r="A1997">
        <v>18</v>
      </c>
      <c r="B1997">
        <v>187</v>
      </c>
      <c r="C1997" t="s">
        <v>2710</v>
      </c>
      <c r="D1997" s="59">
        <v>-1.3758486847749609</v>
      </c>
      <c r="E1997" s="59">
        <v>-1.403185921585022</v>
      </c>
      <c r="F1997" s="59">
        <v>-9.4614607408159915E-3</v>
      </c>
    </row>
    <row r="1998" spans="1:6" x14ac:dyDescent="0.25">
      <c r="A1998">
        <v>19</v>
      </c>
      <c r="B1998">
        <v>187</v>
      </c>
      <c r="C1998" t="s">
        <v>2710</v>
      </c>
      <c r="D1998" s="59">
        <v>2.7656636343967502</v>
      </c>
      <c r="E1998" s="59">
        <v>-1.2512867839161859</v>
      </c>
      <c r="F1998" s="59">
        <v>-6.8099795102527652E-3</v>
      </c>
    </row>
    <row r="1999" spans="1:6" x14ac:dyDescent="0.25">
      <c r="A1999">
        <v>20</v>
      </c>
      <c r="B1999">
        <v>187</v>
      </c>
      <c r="C1999" t="s">
        <v>2710</v>
      </c>
      <c r="D1999" s="59">
        <v>5.3676341444293341</v>
      </c>
      <c r="E1999" s="59">
        <v>-1.0659417789762138</v>
      </c>
      <c r="F1999" s="59">
        <v>-3.7595181933989417E-3</v>
      </c>
    </row>
    <row r="2000" spans="1:6" x14ac:dyDescent="0.25">
      <c r="A2000">
        <v>21</v>
      </c>
      <c r="B2000">
        <v>187</v>
      </c>
      <c r="C2000" t="s">
        <v>2710</v>
      </c>
      <c r="D2000" s="59">
        <v>0</v>
      </c>
      <c r="E2000" s="59">
        <v>0</v>
      </c>
      <c r="F2000" s="59">
        <v>0</v>
      </c>
    </row>
    <row r="2001" spans="1:6" x14ac:dyDescent="0.25">
      <c r="A2001">
        <v>22</v>
      </c>
      <c r="B2001">
        <v>187</v>
      </c>
      <c r="C2001" t="s">
        <v>2710</v>
      </c>
      <c r="D2001" s="59">
        <v>-3.8898842353195793</v>
      </c>
      <c r="E2001" s="59">
        <v>-0.35743862437655816</v>
      </c>
      <c r="F2001" s="59">
        <v>-7.0591550856305392E-3</v>
      </c>
    </row>
    <row r="2002" spans="1:6" x14ac:dyDescent="0.25">
      <c r="A2002">
        <v>23</v>
      </c>
      <c r="B2002">
        <v>187</v>
      </c>
      <c r="C2002" t="s">
        <v>2710</v>
      </c>
      <c r="D2002" s="59">
        <v>2.0242705177092395</v>
      </c>
      <c r="E2002" s="59">
        <v>-0.37153000986643087</v>
      </c>
      <c r="F2002" s="59">
        <v>3.4020783813340076E-3</v>
      </c>
    </row>
    <row r="2003" spans="1:6" x14ac:dyDescent="0.25">
      <c r="A2003">
        <v>1</v>
      </c>
      <c r="B2003">
        <v>188</v>
      </c>
      <c r="C2003" t="s">
        <v>2710</v>
      </c>
      <c r="D2003" s="59">
        <v>0</v>
      </c>
      <c r="E2003" s="59">
        <v>0</v>
      </c>
      <c r="F2003" s="59">
        <v>0</v>
      </c>
    </row>
    <row r="2004" spans="1:6" x14ac:dyDescent="0.25">
      <c r="A2004">
        <v>2</v>
      </c>
      <c r="B2004">
        <v>188</v>
      </c>
      <c r="C2004" t="s">
        <v>2710</v>
      </c>
      <c r="D2004" s="59">
        <v>-10.42519527532855</v>
      </c>
      <c r="E2004" s="59">
        <v>-0.91935028140872999</v>
      </c>
      <c r="F2004" s="59">
        <v>-5.6000579695608989E-3</v>
      </c>
    </row>
    <row r="2005" spans="1:6" x14ac:dyDescent="0.25">
      <c r="A2005">
        <v>3</v>
      </c>
      <c r="B2005">
        <v>188</v>
      </c>
      <c r="C2005" t="s">
        <v>2710</v>
      </c>
      <c r="D2005" s="59">
        <v>-13.098840310941721</v>
      </c>
      <c r="E2005" s="59">
        <v>-1.0866084845341548</v>
      </c>
      <c r="F2005" s="59">
        <v>-5.0250871305120397E-3</v>
      </c>
    </row>
    <row r="2006" spans="1:6" x14ac:dyDescent="0.25">
      <c r="A2006">
        <v>4</v>
      </c>
      <c r="B2006">
        <v>188</v>
      </c>
      <c r="C2006" t="s">
        <v>2710</v>
      </c>
      <c r="D2006" s="59">
        <v>-15.448201383242544</v>
      </c>
      <c r="E2006" s="59">
        <v>-1.2438617612741203</v>
      </c>
      <c r="F2006" s="59">
        <v>-4.4376301558748023E-3</v>
      </c>
    </row>
    <row r="2007" spans="1:6" x14ac:dyDescent="0.25">
      <c r="A2007">
        <v>5</v>
      </c>
      <c r="B2007">
        <v>188</v>
      </c>
      <c r="C2007" t="s">
        <v>2710</v>
      </c>
      <c r="D2007" s="59">
        <v>-17.51710617530221</v>
      </c>
      <c r="E2007" s="59">
        <v>-1.3971657635399908</v>
      </c>
      <c r="F2007" s="59">
        <v>-3.9878992982417989E-3</v>
      </c>
    </row>
    <row r="2008" spans="1:6" x14ac:dyDescent="0.25">
      <c r="A2008">
        <v>6</v>
      </c>
      <c r="B2008">
        <v>188</v>
      </c>
      <c r="C2008" t="s">
        <v>2710</v>
      </c>
      <c r="D2008" s="59">
        <v>-20.399642222900155</v>
      </c>
      <c r="E2008" s="59">
        <v>5.2769898100542552</v>
      </c>
      <c r="F2008" s="59">
        <v>-2.0111728593183564E-3</v>
      </c>
    </row>
    <row r="2009" spans="1:6" x14ac:dyDescent="0.25">
      <c r="A2009">
        <v>7</v>
      </c>
      <c r="B2009">
        <v>188</v>
      </c>
      <c r="C2009" t="s">
        <v>2710</v>
      </c>
      <c r="D2009" s="59">
        <v>-20.792512633149915</v>
      </c>
      <c r="E2009" s="59">
        <v>5.922502160134373</v>
      </c>
      <c r="F2009" s="59">
        <v>-8.9682018919854593E-4</v>
      </c>
    </row>
    <row r="2010" spans="1:6" x14ac:dyDescent="0.25">
      <c r="A2010">
        <v>8</v>
      </c>
      <c r="B2010">
        <v>188</v>
      </c>
      <c r="C2010" t="s">
        <v>2710</v>
      </c>
      <c r="D2010" s="59">
        <v>-21.0009658864318</v>
      </c>
      <c r="E2010" s="59">
        <v>6.0056184135944655</v>
      </c>
      <c r="F2010" s="59">
        <v>2.6941914278584046E-4</v>
      </c>
    </row>
    <row r="2011" spans="1:6" x14ac:dyDescent="0.25">
      <c r="A2011">
        <v>9</v>
      </c>
      <c r="B2011">
        <v>188</v>
      </c>
      <c r="C2011" t="s">
        <v>2710</v>
      </c>
      <c r="D2011" s="59">
        <v>-19.590720519237955</v>
      </c>
      <c r="E2011" s="59">
        <v>0.36684643066835854</v>
      </c>
      <c r="F2011" s="59">
        <v>6.0551216311571588E-3</v>
      </c>
    </row>
    <row r="2012" spans="1:6" x14ac:dyDescent="0.25">
      <c r="A2012">
        <v>10</v>
      </c>
      <c r="B2012">
        <v>188</v>
      </c>
      <c r="C2012" t="s">
        <v>2710</v>
      </c>
      <c r="D2012" s="59">
        <v>-15.187076402804193</v>
      </c>
      <c r="E2012" s="59">
        <v>-14.164417673271849</v>
      </c>
      <c r="F2012" s="59">
        <v>7.133221819175947E-3</v>
      </c>
    </row>
    <row r="2013" spans="1:6" x14ac:dyDescent="0.25">
      <c r="A2013">
        <v>11</v>
      </c>
      <c r="B2013">
        <v>188</v>
      </c>
      <c r="C2013" t="s">
        <v>2710</v>
      </c>
      <c r="D2013" s="59">
        <v>-11.354683617201161</v>
      </c>
      <c r="E2013" s="59">
        <v>-27.175169388811675</v>
      </c>
      <c r="F2013" s="59">
        <v>8.0114074700962101E-3</v>
      </c>
    </row>
    <row r="2014" spans="1:6" x14ac:dyDescent="0.25">
      <c r="A2014">
        <v>12</v>
      </c>
      <c r="B2014">
        <v>188</v>
      </c>
      <c r="C2014" t="s">
        <v>2710</v>
      </c>
      <c r="D2014" s="59">
        <v>-16.288570138910746</v>
      </c>
      <c r="E2014" s="59">
        <v>-38.79323579348921</v>
      </c>
      <c r="F2014" s="59">
        <v>1.8253803718850125E-3</v>
      </c>
    </row>
    <row r="2015" spans="1:6" x14ac:dyDescent="0.25">
      <c r="A2015">
        <v>13</v>
      </c>
      <c r="B2015">
        <v>188</v>
      </c>
      <c r="C2015" t="s">
        <v>2710</v>
      </c>
      <c r="D2015" s="59">
        <v>-14.518803073146797</v>
      </c>
      <c r="E2015" s="59">
        <v>-31.658255317872875</v>
      </c>
      <c r="F2015" s="59">
        <v>-7.8447929931049053E-3</v>
      </c>
    </row>
    <row r="2016" spans="1:6" x14ac:dyDescent="0.25">
      <c r="A2016">
        <v>14</v>
      </c>
      <c r="B2016">
        <v>188</v>
      </c>
      <c r="C2016" t="s">
        <v>2710</v>
      </c>
      <c r="D2016" s="59">
        <v>-10.147059884020578</v>
      </c>
      <c r="E2016" s="59">
        <v>-17.694405794021332</v>
      </c>
      <c r="F2016" s="59">
        <v>-8.6537822813533422E-3</v>
      </c>
    </row>
    <row r="2017" spans="1:6" x14ac:dyDescent="0.25">
      <c r="A2017">
        <v>15</v>
      </c>
      <c r="B2017">
        <v>188</v>
      </c>
      <c r="C2017" t="s">
        <v>2710</v>
      </c>
      <c r="D2017" s="59">
        <v>-8.9058434068950501</v>
      </c>
      <c r="E2017" s="59">
        <v>-13.706231315033474</v>
      </c>
      <c r="F2017" s="59">
        <v>-7.9771161612216361E-3</v>
      </c>
    </row>
    <row r="2018" spans="1:6" x14ac:dyDescent="0.25">
      <c r="A2018">
        <v>16</v>
      </c>
      <c r="B2018">
        <v>188</v>
      </c>
      <c r="C2018" t="s">
        <v>2710</v>
      </c>
      <c r="D2018" s="59">
        <v>-7.7721662270562737</v>
      </c>
      <c r="E2018" s="59">
        <v>-10.086593104079158</v>
      </c>
      <c r="F2018" s="59">
        <v>-7.2194250068875736E-3</v>
      </c>
    </row>
    <row r="2019" spans="1:6" x14ac:dyDescent="0.25">
      <c r="A2019">
        <v>17</v>
      </c>
      <c r="B2019">
        <v>188</v>
      </c>
      <c r="C2019" t="s">
        <v>2710</v>
      </c>
      <c r="D2019" s="59">
        <v>-5.1554504367571488</v>
      </c>
      <c r="E2019" s="59">
        <v>-1.4421337098557705</v>
      </c>
      <c r="F2019" s="59">
        <v>-5.9160239758815564E-3</v>
      </c>
    </row>
    <row r="2020" spans="1:6" x14ac:dyDescent="0.25">
      <c r="A2020">
        <v>18</v>
      </c>
      <c r="B2020">
        <v>188</v>
      </c>
      <c r="C2020" t="s">
        <v>2710</v>
      </c>
      <c r="D2020" s="59">
        <v>-2.3505081054035877</v>
      </c>
      <c r="E2020" s="59">
        <v>-1.2888579959314153</v>
      </c>
      <c r="F2020" s="59">
        <v>-4.9976060363576894E-3</v>
      </c>
    </row>
    <row r="2021" spans="1:6" x14ac:dyDescent="0.25">
      <c r="A2021">
        <v>19</v>
      </c>
      <c r="B2021">
        <v>188</v>
      </c>
      <c r="C2021" t="s">
        <v>2710</v>
      </c>
      <c r="D2021" s="59">
        <v>-0.11829960952820773</v>
      </c>
      <c r="E2021" s="59">
        <v>-1.1316204738401574</v>
      </c>
      <c r="F2021" s="59">
        <v>-3.7979306859921408E-3</v>
      </c>
    </row>
    <row r="2022" spans="1:6" x14ac:dyDescent="0.25">
      <c r="A2022">
        <v>20</v>
      </c>
      <c r="B2022">
        <v>188</v>
      </c>
      <c r="C2022" t="s">
        <v>2710</v>
      </c>
      <c r="D2022" s="59">
        <v>1.4154914712023623</v>
      </c>
      <c r="E2022" s="59">
        <v>-0.95941855358311245</v>
      </c>
      <c r="F2022" s="59">
        <v>-2.4066686793096847E-3</v>
      </c>
    </row>
    <row r="2023" spans="1:6" x14ac:dyDescent="0.25">
      <c r="A2023">
        <v>21</v>
      </c>
      <c r="B2023">
        <v>188</v>
      </c>
      <c r="C2023" t="s">
        <v>2710</v>
      </c>
      <c r="D2023" s="59">
        <v>0</v>
      </c>
      <c r="E2023" s="59">
        <v>0</v>
      </c>
      <c r="F2023" s="59">
        <v>0</v>
      </c>
    </row>
    <row r="2024" spans="1:6" x14ac:dyDescent="0.25">
      <c r="A2024">
        <v>22</v>
      </c>
      <c r="B2024">
        <v>188</v>
      </c>
      <c r="C2024" t="s">
        <v>2710</v>
      </c>
      <c r="D2024" s="59">
        <v>-1.6052894916530673</v>
      </c>
      <c r="E2024" s="59">
        <v>-0.33535640623771051</v>
      </c>
      <c r="F2024" s="59">
        <v>-2.9328388137900394E-3</v>
      </c>
    </row>
    <row r="2025" spans="1:6" x14ac:dyDescent="0.25">
      <c r="A2025">
        <v>23</v>
      </c>
      <c r="B2025">
        <v>188</v>
      </c>
      <c r="C2025" t="s">
        <v>2710</v>
      </c>
      <c r="D2025" s="59">
        <v>0.78899832402689418</v>
      </c>
      <c r="E2025" s="59">
        <v>-0.34524384050057644</v>
      </c>
      <c r="F2025" s="59">
        <v>1.300256478536668E-3</v>
      </c>
    </row>
    <row r="2026" spans="1:6" x14ac:dyDescent="0.25">
      <c r="A2026">
        <v>1</v>
      </c>
      <c r="B2026">
        <v>189</v>
      </c>
      <c r="C2026" t="s">
        <v>2710</v>
      </c>
      <c r="D2026" s="59">
        <v>0</v>
      </c>
      <c r="E2026" s="59">
        <v>0</v>
      </c>
      <c r="F2026" s="59">
        <v>0</v>
      </c>
    </row>
    <row r="2027" spans="1:6" x14ac:dyDescent="0.25">
      <c r="A2027">
        <v>2</v>
      </c>
      <c r="B2027">
        <v>189</v>
      </c>
      <c r="C2027" t="s">
        <v>2710</v>
      </c>
      <c r="D2027" s="59">
        <v>-23.408965206685647</v>
      </c>
      <c r="E2027" s="59">
        <v>-0.93493425030355515</v>
      </c>
      <c r="F2027" s="59">
        <v>-1.4402076890203085E-2</v>
      </c>
    </row>
    <row r="2028" spans="1:6" x14ac:dyDescent="0.25">
      <c r="A2028">
        <v>3</v>
      </c>
      <c r="B2028">
        <v>189</v>
      </c>
      <c r="C2028" t="s">
        <v>2710</v>
      </c>
      <c r="D2028" s="59">
        <v>-30.50701141042537</v>
      </c>
      <c r="E2028" s="59">
        <v>-1.1041152399586316</v>
      </c>
      <c r="F2028" s="59">
        <v>-1.3868825210575707E-2</v>
      </c>
    </row>
    <row r="2029" spans="1:6" x14ac:dyDescent="0.25">
      <c r="A2029">
        <v>4</v>
      </c>
      <c r="B2029">
        <v>189</v>
      </c>
      <c r="C2029" t="s">
        <v>2710</v>
      </c>
      <c r="D2029" s="59">
        <v>-37.254528219428956</v>
      </c>
      <c r="E2029" s="59">
        <v>-1.2588196745637925</v>
      </c>
      <c r="F2029" s="59">
        <v>-1.3196000343953849E-2</v>
      </c>
    </row>
    <row r="2030" spans="1:6" x14ac:dyDescent="0.25">
      <c r="A2030">
        <v>5</v>
      </c>
      <c r="B2030">
        <v>189</v>
      </c>
      <c r="C2030" t="s">
        <v>2710</v>
      </c>
      <c r="D2030" s="59">
        <v>-43.680833488705474</v>
      </c>
      <c r="E2030" s="59">
        <v>-1.4075470900651783</v>
      </c>
      <c r="F2030" s="59">
        <v>-1.2680915635852811E-2</v>
      </c>
    </row>
    <row r="2031" spans="1:6" x14ac:dyDescent="0.25">
      <c r="A2031">
        <v>6</v>
      </c>
      <c r="B2031">
        <v>189</v>
      </c>
      <c r="C2031" t="s">
        <v>2710</v>
      </c>
      <c r="D2031" s="59">
        <v>-51.451888401030352</v>
      </c>
      <c r="E2031" s="59">
        <v>19.021526999894423</v>
      </c>
      <c r="F2031" s="59">
        <v>-9.1888695026059643E-3</v>
      </c>
    </row>
    <row r="2032" spans="1:6" x14ac:dyDescent="0.25">
      <c r="A2032">
        <v>7</v>
      </c>
      <c r="B2032">
        <v>189</v>
      </c>
      <c r="C2032" t="s">
        <v>2710</v>
      </c>
      <c r="D2032" s="59">
        <v>-52.982272379822241</v>
      </c>
      <c r="E2032" s="59">
        <v>22.865588976503261</v>
      </c>
      <c r="F2032" s="59">
        <v>-7.2621727708907374E-3</v>
      </c>
    </row>
    <row r="2033" spans="1:6" x14ac:dyDescent="0.25">
      <c r="A2033">
        <v>8</v>
      </c>
      <c r="B2033">
        <v>189</v>
      </c>
      <c r="C2033" t="s">
        <v>2710</v>
      </c>
      <c r="D2033" s="59">
        <v>-54.187684894410459</v>
      </c>
      <c r="E2033" s="59">
        <v>25.730752682707966</v>
      </c>
      <c r="F2033" s="59">
        <v>-5.191947407867931E-3</v>
      </c>
    </row>
    <row r="2034" spans="1:6" x14ac:dyDescent="0.25">
      <c r="A2034">
        <v>9</v>
      </c>
      <c r="B2034">
        <v>189</v>
      </c>
      <c r="C2034" t="s">
        <v>2710</v>
      </c>
      <c r="D2034" s="59">
        <v>-53.98880057529562</v>
      </c>
      <c r="E2034" s="59">
        <v>23.394915478806126</v>
      </c>
      <c r="F2034" s="59">
        <v>7.0407950096274428E-3</v>
      </c>
    </row>
    <row r="2035" spans="1:6" x14ac:dyDescent="0.25">
      <c r="A2035">
        <v>10</v>
      </c>
      <c r="B2035">
        <v>189</v>
      </c>
      <c r="C2035" t="s">
        <v>2710</v>
      </c>
      <c r="D2035" s="59">
        <v>-46.287022368127197</v>
      </c>
      <c r="E2035" s="59">
        <v>-0.52164487043410546</v>
      </c>
      <c r="F2035" s="59">
        <v>1.5278440152553505E-2</v>
      </c>
    </row>
    <row r="2036" spans="1:6" x14ac:dyDescent="0.25">
      <c r="A2036">
        <v>11</v>
      </c>
      <c r="B2036">
        <v>189</v>
      </c>
      <c r="C2036" t="s">
        <v>2710</v>
      </c>
      <c r="D2036" s="59">
        <v>-35.136058448531365</v>
      </c>
      <c r="E2036" s="59">
        <v>-34.118228038066988</v>
      </c>
      <c r="F2036" s="59">
        <v>1.9957835881090298E-2</v>
      </c>
    </row>
    <row r="2037" spans="1:6" x14ac:dyDescent="0.25">
      <c r="A2037">
        <v>12</v>
      </c>
      <c r="B2037">
        <v>189</v>
      </c>
      <c r="C2037" t="s">
        <v>2710</v>
      </c>
      <c r="D2037" s="59">
        <v>-47.536329213636492</v>
      </c>
      <c r="E2037" s="59">
        <v>-66.696988152372256</v>
      </c>
      <c r="F2037" s="59">
        <v>9.3749938672957854E-3</v>
      </c>
    </row>
    <row r="2038" spans="1:6" x14ac:dyDescent="0.25">
      <c r="A2038">
        <v>13</v>
      </c>
      <c r="B2038">
        <v>189</v>
      </c>
      <c r="C2038" t="s">
        <v>2710</v>
      </c>
      <c r="D2038" s="59">
        <v>-47.726109638699768</v>
      </c>
      <c r="E2038" s="59">
        <v>-64.980011903137523</v>
      </c>
      <c r="F2038" s="59">
        <v>-1.0405789124419749E-2</v>
      </c>
    </row>
    <row r="2039" spans="1:6" x14ac:dyDescent="0.25">
      <c r="A2039">
        <v>14</v>
      </c>
      <c r="B2039">
        <v>189</v>
      </c>
      <c r="C2039" t="s">
        <v>2710</v>
      </c>
      <c r="D2039" s="59">
        <v>-40.052277649446999</v>
      </c>
      <c r="E2039" s="59">
        <v>-41.684086559251128</v>
      </c>
      <c r="F2039" s="59">
        <v>-1.7461354063301376E-2</v>
      </c>
    </row>
    <row r="2040" spans="1:6" x14ac:dyDescent="0.25">
      <c r="A2040">
        <v>15</v>
      </c>
      <c r="B2040">
        <v>189</v>
      </c>
      <c r="C2040" t="s">
        <v>2710</v>
      </c>
      <c r="D2040" s="59">
        <v>-37.301386636747466</v>
      </c>
      <c r="E2040" s="59">
        <v>-33.447587198655413</v>
      </c>
      <c r="F2040" s="59">
        <v>-1.717087593245209E-2</v>
      </c>
    </row>
    <row r="2041" spans="1:6" x14ac:dyDescent="0.25">
      <c r="A2041">
        <v>16</v>
      </c>
      <c r="B2041">
        <v>189</v>
      </c>
      <c r="C2041" t="s">
        <v>2710</v>
      </c>
      <c r="D2041" s="59">
        <v>-34.595397175835672</v>
      </c>
      <c r="E2041" s="59">
        <v>-25.437994275877294</v>
      </c>
      <c r="F2041" s="59">
        <v>-1.6666496482523552E-2</v>
      </c>
    </row>
    <row r="2042" spans="1:6" x14ac:dyDescent="0.25">
      <c r="A2042">
        <v>17</v>
      </c>
      <c r="B2042">
        <v>189</v>
      </c>
      <c r="C2042" t="s">
        <v>2710</v>
      </c>
      <c r="D2042" s="59">
        <v>-26.480554098008533</v>
      </c>
      <c r="E2042" s="59">
        <v>-1.4997513425837732</v>
      </c>
      <c r="F2042" s="59">
        <v>-1.5847827767859164E-2</v>
      </c>
    </row>
    <row r="2043" spans="1:6" x14ac:dyDescent="0.25">
      <c r="A2043">
        <v>18</v>
      </c>
      <c r="B2043">
        <v>189</v>
      </c>
      <c r="C2043" t="s">
        <v>2710</v>
      </c>
      <c r="D2043" s="59">
        <v>-18.805947912524434</v>
      </c>
      <c r="E2043" s="59">
        <v>-1.3473461459405853</v>
      </c>
      <c r="F2043" s="59">
        <v>-1.4351981577185676E-2</v>
      </c>
    </row>
    <row r="2044" spans="1:6" x14ac:dyDescent="0.25">
      <c r="A2044">
        <v>19</v>
      </c>
      <c r="B2044">
        <v>189</v>
      </c>
      <c r="C2044" t="s">
        <v>2710</v>
      </c>
      <c r="D2044" s="59">
        <v>-12.064165106463699</v>
      </c>
      <c r="E2044" s="59">
        <v>-1.1905934417364334</v>
      </c>
      <c r="F2044" s="59">
        <v>-1.2398045655791272E-2</v>
      </c>
    </row>
    <row r="2045" spans="1:6" x14ac:dyDescent="0.25">
      <c r="A2045">
        <v>20</v>
      </c>
      <c r="B2045">
        <v>189</v>
      </c>
      <c r="C2045" t="s">
        <v>2710</v>
      </c>
      <c r="D2045" s="59">
        <v>-6.4758953849019214</v>
      </c>
      <c r="E2045" s="59">
        <v>-1.0119144544538252</v>
      </c>
      <c r="F2045" s="59">
        <v>-1.0036150965384556E-2</v>
      </c>
    </row>
    <row r="2046" spans="1:6" x14ac:dyDescent="0.25">
      <c r="A2046">
        <v>21</v>
      </c>
      <c r="B2046">
        <v>189</v>
      </c>
      <c r="C2046" t="s">
        <v>2710</v>
      </c>
      <c r="D2046" s="59">
        <v>0</v>
      </c>
      <c r="E2046" s="59">
        <v>0</v>
      </c>
      <c r="F2046" s="59">
        <v>0</v>
      </c>
    </row>
    <row r="2047" spans="1:6" x14ac:dyDescent="0.25">
      <c r="A2047">
        <v>22</v>
      </c>
      <c r="B2047">
        <v>189</v>
      </c>
      <c r="C2047" t="s">
        <v>2710</v>
      </c>
      <c r="D2047" s="59">
        <v>-3.2750255456055535</v>
      </c>
      <c r="E2047" s="59">
        <v>-0.33920197929700513</v>
      </c>
      <c r="F2047" s="59">
        <v>-6.0649202344936152E-3</v>
      </c>
    </row>
    <row r="2048" spans="1:6" x14ac:dyDescent="0.25">
      <c r="A2048">
        <v>23</v>
      </c>
      <c r="B2048">
        <v>189</v>
      </c>
      <c r="C2048" t="s">
        <v>2710</v>
      </c>
      <c r="D2048" s="59">
        <v>0.18520218634707256</v>
      </c>
      <c r="E2048" s="59">
        <v>-0.35819797455170349</v>
      </c>
      <c r="F2048" s="59">
        <v>4.5933432980279975E-5</v>
      </c>
    </row>
    <row r="2049" spans="1:6" x14ac:dyDescent="0.25">
      <c r="A2049">
        <v>1</v>
      </c>
      <c r="B2049">
        <v>190</v>
      </c>
      <c r="C2049" t="s">
        <v>2710</v>
      </c>
      <c r="D2049" s="59">
        <v>0</v>
      </c>
      <c r="E2049" s="59">
        <v>0</v>
      </c>
      <c r="F2049" s="59">
        <v>0</v>
      </c>
    </row>
    <row r="2050" spans="1:6" x14ac:dyDescent="0.25">
      <c r="A2050">
        <v>2</v>
      </c>
      <c r="B2050">
        <v>190</v>
      </c>
      <c r="C2050" t="s">
        <v>2710</v>
      </c>
      <c r="D2050" s="59">
        <v>-2.5338084192024919</v>
      </c>
      <c r="E2050" s="59">
        <v>-0.97184618227932329</v>
      </c>
      <c r="F2050" s="59">
        <v>2.0294243165220969E-3</v>
      </c>
    </row>
    <row r="2051" spans="1:6" x14ac:dyDescent="0.25">
      <c r="A2051">
        <v>3</v>
      </c>
      <c r="B2051">
        <v>190</v>
      </c>
      <c r="C2051" t="s">
        <v>2710</v>
      </c>
      <c r="D2051" s="59">
        <v>-1.1529748139810145</v>
      </c>
      <c r="E2051" s="59">
        <v>-1.1455814524302945</v>
      </c>
      <c r="F2051" s="59">
        <v>3.5750278392925241E-3</v>
      </c>
    </row>
    <row r="2052" spans="1:6" x14ac:dyDescent="0.25">
      <c r="A2052">
        <v>4</v>
      </c>
      <c r="B2052">
        <v>190</v>
      </c>
      <c r="C2052" t="s">
        <v>2710</v>
      </c>
      <c r="D2052" s="59">
        <v>1.0072384239055332</v>
      </c>
      <c r="E2052" s="59">
        <v>-1.302349911283168</v>
      </c>
      <c r="F2052" s="59">
        <v>4.9167453849560542E-3</v>
      </c>
    </row>
    <row r="2053" spans="1:6" x14ac:dyDescent="0.25">
      <c r="A2053">
        <v>5</v>
      </c>
      <c r="B2053">
        <v>190</v>
      </c>
      <c r="C2053" t="s">
        <v>2710</v>
      </c>
      <c r="D2053" s="59">
        <v>3.8079974859771388</v>
      </c>
      <c r="E2053" s="59">
        <v>-1.4547833962678969</v>
      </c>
      <c r="F2053" s="59">
        <v>5.9439044937365758E-3</v>
      </c>
    </row>
    <row r="2054" spans="1:6" x14ac:dyDescent="0.25">
      <c r="A2054">
        <v>6</v>
      </c>
      <c r="B2054">
        <v>190</v>
      </c>
      <c r="C2054" t="s">
        <v>2710</v>
      </c>
      <c r="D2054" s="59">
        <v>6.4235887259078135</v>
      </c>
      <c r="E2054" s="59">
        <v>-10.074411361746202</v>
      </c>
      <c r="F2054" s="59">
        <v>7.4358986163160163E-3</v>
      </c>
    </row>
    <row r="2055" spans="1:6" x14ac:dyDescent="0.25">
      <c r="A2055">
        <v>7</v>
      </c>
      <c r="B2055">
        <v>190</v>
      </c>
      <c r="C2055" t="s">
        <v>2710</v>
      </c>
      <c r="D2055" s="59">
        <v>7.6030305967306298</v>
      </c>
      <c r="E2055" s="59">
        <v>-13.818853723488688</v>
      </c>
      <c r="F2055" s="59">
        <v>8.2969395820280921E-3</v>
      </c>
    </row>
    <row r="2056" spans="1:6" x14ac:dyDescent="0.25">
      <c r="A2056">
        <v>8</v>
      </c>
      <c r="B2056">
        <v>190</v>
      </c>
      <c r="C2056" t="s">
        <v>2710</v>
      </c>
      <c r="D2056" s="59">
        <v>8.9042518790218583</v>
      </c>
      <c r="E2056" s="59">
        <v>-17.984062351633884</v>
      </c>
      <c r="F2056" s="59">
        <v>9.0769909247267275E-3</v>
      </c>
    </row>
    <row r="2057" spans="1:6" x14ac:dyDescent="0.25">
      <c r="A2057">
        <v>9</v>
      </c>
      <c r="B2057">
        <v>190</v>
      </c>
      <c r="C2057" t="s">
        <v>2710</v>
      </c>
      <c r="D2057" s="59">
        <v>13.616586046333261</v>
      </c>
      <c r="E2057" s="59">
        <v>-32.954910154569731</v>
      </c>
      <c r="F2057" s="59">
        <v>8.6161177624505605E-3</v>
      </c>
    </row>
    <row r="2058" spans="1:6" x14ac:dyDescent="0.25">
      <c r="A2058">
        <v>10</v>
      </c>
      <c r="B2058">
        <v>190</v>
      </c>
      <c r="C2058" t="s">
        <v>2710</v>
      </c>
      <c r="D2058" s="59">
        <v>16.060682671926919</v>
      </c>
      <c r="E2058" s="59">
        <v>-42.068170032092624</v>
      </c>
      <c r="F2058" s="59">
        <v>-4.1639167624460969E-4</v>
      </c>
    </row>
    <row r="2059" spans="1:6" x14ac:dyDescent="0.25">
      <c r="A2059">
        <v>11</v>
      </c>
      <c r="B2059">
        <v>190</v>
      </c>
      <c r="C2059" t="s">
        <v>2710</v>
      </c>
      <c r="D2059" s="59">
        <v>12.426691214133577</v>
      </c>
      <c r="E2059" s="59">
        <v>-34.118228038002016</v>
      </c>
      <c r="F2059" s="59">
        <v>-3.3526721905511193E-3</v>
      </c>
    </row>
    <row r="2060" spans="1:6" x14ac:dyDescent="0.25">
      <c r="A2060">
        <v>12</v>
      </c>
      <c r="B2060">
        <v>190</v>
      </c>
      <c r="C2060" t="s">
        <v>2710</v>
      </c>
      <c r="D2060" s="59">
        <v>14.811375826416207</v>
      </c>
      <c r="E2060" s="59">
        <v>-25.150462990588547</v>
      </c>
      <c r="F2060" s="59">
        <v>-6.3198379614833903E-3</v>
      </c>
    </row>
    <row r="2061" spans="1:6" x14ac:dyDescent="0.25">
      <c r="A2061">
        <v>13</v>
      </c>
      <c r="B2061">
        <v>190</v>
      </c>
      <c r="C2061" t="s">
        <v>2710</v>
      </c>
      <c r="D2061" s="59">
        <v>19.879276982902606</v>
      </c>
      <c r="E2061" s="59">
        <v>-8.6301862697060301</v>
      </c>
      <c r="F2061" s="59">
        <v>-8.8304663715548983E-3</v>
      </c>
    </row>
    <row r="2062" spans="1:6" x14ac:dyDescent="0.25">
      <c r="A2062">
        <v>14</v>
      </c>
      <c r="B2062">
        <v>190</v>
      </c>
      <c r="C2062" t="s">
        <v>2710</v>
      </c>
      <c r="D2062" s="59">
        <v>23.039659123941284</v>
      </c>
      <c r="E2062" s="59">
        <v>2.0307284750975194</v>
      </c>
      <c r="F2062" s="59">
        <v>-3.1924157306926961E-3</v>
      </c>
    </row>
    <row r="2063" spans="1:6" x14ac:dyDescent="0.25">
      <c r="A2063">
        <v>15</v>
      </c>
      <c r="B2063">
        <v>190</v>
      </c>
      <c r="C2063" t="s">
        <v>2710</v>
      </c>
      <c r="D2063" s="59">
        <v>23.2839163397596</v>
      </c>
      <c r="E2063" s="59">
        <v>3.236855501338221</v>
      </c>
      <c r="F2063" s="59">
        <v>-1.6117635795254819E-3</v>
      </c>
    </row>
    <row r="2064" spans="1:6" x14ac:dyDescent="0.25">
      <c r="A2064">
        <v>16</v>
      </c>
      <c r="B2064">
        <v>190</v>
      </c>
      <c r="C2064" t="s">
        <v>2710</v>
      </c>
      <c r="D2064" s="59">
        <v>23.280079951055733</v>
      </c>
      <c r="E2064" s="59">
        <v>3.6579440857624044</v>
      </c>
      <c r="F2064" s="59">
        <v>-4.1728363597569144E-5</v>
      </c>
    </row>
    <row r="2065" spans="1:6" x14ac:dyDescent="0.25">
      <c r="A2065">
        <v>17</v>
      </c>
      <c r="B2065">
        <v>190</v>
      </c>
      <c r="C2065" t="s">
        <v>2710</v>
      </c>
      <c r="D2065" s="59">
        <v>21.00827687662715</v>
      </c>
      <c r="E2065" s="59">
        <v>-1.4525150363809398</v>
      </c>
      <c r="F2065" s="59">
        <v>2.7769923617303499E-3</v>
      </c>
    </row>
    <row r="2066" spans="1:6" x14ac:dyDescent="0.25">
      <c r="A2066">
        <v>18</v>
      </c>
      <c r="B2066">
        <v>190</v>
      </c>
      <c r="C2066" t="s">
        <v>2710</v>
      </c>
      <c r="D2066" s="59">
        <v>19.455818730763671</v>
      </c>
      <c r="E2066" s="59">
        <v>-1.3038159092210346</v>
      </c>
      <c r="F2066" s="59">
        <v>3.7607641517207291E-3</v>
      </c>
    </row>
    <row r="2067" spans="1:6" x14ac:dyDescent="0.25">
      <c r="A2067">
        <v>19</v>
      </c>
      <c r="B2067">
        <v>190</v>
      </c>
      <c r="C2067" t="s">
        <v>2710</v>
      </c>
      <c r="D2067" s="59">
        <v>17.289871489937063</v>
      </c>
      <c r="E2067" s="59">
        <v>-1.1491272292645625</v>
      </c>
      <c r="F2067" s="59">
        <v>5.0458073940687891E-3</v>
      </c>
    </row>
    <row r="2068" spans="1:6" x14ac:dyDescent="0.25">
      <c r="A2068">
        <v>20</v>
      </c>
      <c r="B2068">
        <v>190</v>
      </c>
      <c r="C2068" t="s">
        <v>2710</v>
      </c>
      <c r="D2068" s="59">
        <v>14.399261402543088</v>
      </c>
      <c r="E2068" s="59">
        <v>-0.97500252247787467</v>
      </c>
      <c r="F2068" s="59">
        <v>6.3953502413273775E-3</v>
      </c>
    </row>
    <row r="2069" spans="1:6" x14ac:dyDescent="0.25">
      <c r="A2069">
        <v>21</v>
      </c>
      <c r="B2069">
        <v>190</v>
      </c>
      <c r="C2069" t="s">
        <v>2710</v>
      </c>
      <c r="D2069" s="59">
        <v>0</v>
      </c>
      <c r="E2069" s="59">
        <v>0</v>
      </c>
      <c r="F2069" s="59">
        <v>0</v>
      </c>
    </row>
    <row r="2070" spans="1:6" x14ac:dyDescent="0.25">
      <c r="A2070">
        <v>22</v>
      </c>
      <c r="B2070">
        <v>190</v>
      </c>
      <c r="C2070" t="s">
        <v>2710</v>
      </c>
      <c r="D2070" s="59">
        <v>-1.0014933539692532</v>
      </c>
      <c r="E2070" s="59">
        <v>-0.34831054028882263</v>
      </c>
      <c r="F2070" s="59">
        <v>-1.678515768226511E-3</v>
      </c>
    </row>
    <row r="2071" spans="1:6" x14ac:dyDescent="0.25">
      <c r="A2071">
        <v>23</v>
      </c>
      <c r="B2071">
        <v>190</v>
      </c>
      <c r="C2071" t="s">
        <v>2710</v>
      </c>
      <c r="D2071" s="59">
        <v>2.4587343779762074</v>
      </c>
      <c r="E2071" s="59">
        <v>-0.34908941355986206</v>
      </c>
      <c r="F2071" s="59">
        <v>4.432337899234604E-3</v>
      </c>
    </row>
    <row r="2072" spans="1:6" x14ac:dyDescent="0.25">
      <c r="A2072">
        <v>1</v>
      </c>
      <c r="B2072">
        <v>191</v>
      </c>
      <c r="C2072" t="s">
        <v>2713</v>
      </c>
      <c r="D2072" s="59">
        <v>0</v>
      </c>
      <c r="E2072" s="59">
        <v>0</v>
      </c>
      <c r="F2072" s="59">
        <v>0</v>
      </c>
    </row>
    <row r="2073" spans="1:6" x14ac:dyDescent="0.25">
      <c r="A2073">
        <v>2</v>
      </c>
      <c r="B2073">
        <v>191</v>
      </c>
      <c r="C2073" t="s">
        <v>2713</v>
      </c>
      <c r="D2073" s="59">
        <v>17.582261870365507</v>
      </c>
      <c r="E2073" s="59">
        <v>1.4182107626987324</v>
      </c>
      <c r="F2073" s="59">
        <v>1.3692389605707709E-2</v>
      </c>
    </row>
    <row r="2074" spans="1:6" x14ac:dyDescent="0.25">
      <c r="A2074">
        <v>3</v>
      </c>
      <c r="B2074">
        <v>191</v>
      </c>
      <c r="C2074" t="s">
        <v>2713</v>
      </c>
      <c r="D2074" s="59">
        <v>23.948750448541197</v>
      </c>
      <c r="E2074" s="59">
        <v>1.6835399883301749</v>
      </c>
      <c r="F2074" s="59">
        <v>1.5209400600867971E-2</v>
      </c>
    </row>
    <row r="2075" spans="1:6" x14ac:dyDescent="0.25">
      <c r="A2075">
        <v>4</v>
      </c>
      <c r="B2075">
        <v>191</v>
      </c>
      <c r="C2075" t="s">
        <v>2713</v>
      </c>
      <c r="D2075" s="59">
        <v>30.409100960086793</v>
      </c>
      <c r="E2075" s="59">
        <v>1.9556980482193451</v>
      </c>
      <c r="F2075" s="59">
        <v>1.6363664189575459E-2</v>
      </c>
    </row>
    <row r="2076" spans="1:6" x14ac:dyDescent="0.25">
      <c r="A2076">
        <v>5</v>
      </c>
      <c r="B2076">
        <v>191</v>
      </c>
      <c r="C2076" t="s">
        <v>2713</v>
      </c>
      <c r="D2076" s="59">
        <v>38.597261436041812</v>
      </c>
      <c r="E2076" s="59">
        <v>2.2297459579612728</v>
      </c>
      <c r="F2076" s="59">
        <v>1.7247316909856224E-2</v>
      </c>
    </row>
    <row r="2077" spans="1:6" x14ac:dyDescent="0.25">
      <c r="A2077">
        <v>6</v>
      </c>
      <c r="B2077">
        <v>191</v>
      </c>
      <c r="C2077" t="s">
        <v>2713</v>
      </c>
      <c r="D2077" s="59">
        <v>47.636064618837956</v>
      </c>
      <c r="E2077" s="59">
        <v>25.070879492538523</v>
      </c>
      <c r="F2077" s="59">
        <v>1.6666496482518656E-2</v>
      </c>
    </row>
    <row r="2078" spans="1:6" x14ac:dyDescent="0.25">
      <c r="A2078">
        <v>7</v>
      </c>
      <c r="B2078">
        <v>191</v>
      </c>
      <c r="C2078" t="s">
        <v>2713</v>
      </c>
      <c r="D2078" s="59">
        <v>50.206769600440147</v>
      </c>
      <c r="E2078" s="59">
        <v>31.139650682036123</v>
      </c>
      <c r="F2078" s="59">
        <v>1.7170875932443298E-2</v>
      </c>
    </row>
    <row r="2079" spans="1:6" x14ac:dyDescent="0.25">
      <c r="A2079">
        <v>8</v>
      </c>
      <c r="B2079">
        <v>191</v>
      </c>
      <c r="C2079" t="s">
        <v>2713</v>
      </c>
      <c r="D2079" s="59">
        <v>52.675519694267464</v>
      </c>
      <c r="E2079" s="59">
        <v>36.534230878306808</v>
      </c>
      <c r="F2079" s="59">
        <v>1.7461354063287124E-2</v>
      </c>
    </row>
    <row r="2080" spans="1:6" x14ac:dyDescent="0.25">
      <c r="A2080">
        <v>9</v>
      </c>
      <c r="B2080">
        <v>191</v>
      </c>
      <c r="C2080" t="s">
        <v>2713</v>
      </c>
      <c r="D2080" s="59">
        <v>58.068924318097302</v>
      </c>
      <c r="E2080" s="59">
        <v>49.27666786928949</v>
      </c>
      <c r="F2080" s="59">
        <v>1.8240118876345766E-2</v>
      </c>
    </row>
    <row r="2081" spans="1:6" x14ac:dyDescent="0.25">
      <c r="A2081">
        <v>10</v>
      </c>
      <c r="B2081">
        <v>191</v>
      </c>
      <c r="C2081" t="s">
        <v>2713</v>
      </c>
      <c r="D2081" s="59">
        <v>54.612623719483658</v>
      </c>
      <c r="E2081" s="59">
        <v>43.166753466992674</v>
      </c>
      <c r="F2081" s="59">
        <v>1.5278440152553505E-2</v>
      </c>
    </row>
    <row r="2082" spans="1:6" x14ac:dyDescent="0.25">
      <c r="A2082">
        <v>11</v>
      </c>
      <c r="B2082">
        <v>191</v>
      </c>
      <c r="C2082" t="s">
        <v>2713</v>
      </c>
      <c r="D2082" s="59">
        <v>40.786202786509456</v>
      </c>
      <c r="E2082" s="59">
        <v>23.830854913327943</v>
      </c>
      <c r="F2082" s="59">
        <v>2.1395693414812358E-2</v>
      </c>
    </row>
    <row r="2083" spans="1:6" x14ac:dyDescent="0.25">
      <c r="A2083">
        <v>12</v>
      </c>
      <c r="B2083">
        <v>191</v>
      </c>
      <c r="C2083" t="s">
        <v>2713</v>
      </c>
      <c r="D2083" s="59">
        <v>53.980339968963165</v>
      </c>
      <c r="E2083" s="59">
        <v>43.166753467080405</v>
      </c>
      <c r="F2083" s="59">
        <v>1.2896458138376378E-2</v>
      </c>
    </row>
    <row r="2084" spans="1:6" x14ac:dyDescent="0.25">
      <c r="A2084">
        <v>13</v>
      </c>
      <c r="B2084">
        <v>191</v>
      </c>
      <c r="C2084" t="s">
        <v>2713</v>
      </c>
      <c r="D2084" s="59">
        <v>60.03530070860397</v>
      </c>
      <c r="E2084" s="59">
        <v>49.276667869324243</v>
      </c>
      <c r="F2084" s="59">
        <v>5.4838876802777419E-3</v>
      </c>
    </row>
    <row r="2085" spans="1:6" x14ac:dyDescent="0.25">
      <c r="A2085">
        <v>14</v>
      </c>
      <c r="B2085">
        <v>191</v>
      </c>
      <c r="C2085" t="s">
        <v>2713</v>
      </c>
      <c r="D2085" s="59">
        <v>57.412084424085691</v>
      </c>
      <c r="E2085" s="59">
        <v>36.534230878308236</v>
      </c>
      <c r="F2085" s="59">
        <v>1.2433103040230023E-2</v>
      </c>
    </row>
    <row r="2086" spans="1:6" x14ac:dyDescent="0.25">
      <c r="A2086">
        <v>15</v>
      </c>
      <c r="B2086">
        <v>191</v>
      </c>
      <c r="C2086" t="s">
        <v>2713</v>
      </c>
      <c r="D2086" s="59">
        <v>55.485424839162363</v>
      </c>
      <c r="E2086" s="59">
        <v>31.139650682034063</v>
      </c>
      <c r="F2086" s="59">
        <v>1.3003210747382702E-2</v>
      </c>
    </row>
    <row r="2087" spans="1:6" x14ac:dyDescent="0.25">
      <c r="A2087">
        <v>16</v>
      </c>
      <c r="B2087">
        <v>191</v>
      </c>
      <c r="C2087" t="s">
        <v>2713</v>
      </c>
      <c r="D2087" s="59">
        <v>53.323446805024538</v>
      </c>
      <c r="E2087" s="59">
        <v>25.070879492535184</v>
      </c>
      <c r="F2087" s="59">
        <v>1.3507067083840363E-2</v>
      </c>
    </row>
    <row r="2088" spans="1:6" x14ac:dyDescent="0.25">
      <c r="A2088">
        <v>17</v>
      </c>
      <c r="B2088">
        <v>191</v>
      </c>
      <c r="C2088" t="s">
        <v>2713</v>
      </c>
      <c r="D2088" s="59">
        <v>45.228703494799419</v>
      </c>
      <c r="E2088" s="59">
        <v>2.229745957964778</v>
      </c>
      <c r="F2088" s="59">
        <v>1.5902498563667593E-2</v>
      </c>
    </row>
    <row r="2089" spans="1:6" x14ac:dyDescent="0.25">
      <c r="A2089">
        <v>18</v>
      </c>
      <c r="B2089">
        <v>191</v>
      </c>
      <c r="C2089" t="s">
        <v>2713</v>
      </c>
      <c r="D2089" s="59">
        <v>38.504652572968283</v>
      </c>
      <c r="E2089" s="59">
        <v>1.9556980482220703</v>
      </c>
      <c r="F2089" s="59">
        <v>1.5758151263118064E-2</v>
      </c>
    </row>
    <row r="2090" spans="1:6" x14ac:dyDescent="0.25">
      <c r="A2090">
        <v>19</v>
      </c>
      <c r="B2090">
        <v>191</v>
      </c>
      <c r="C2090" t="s">
        <v>2713</v>
      </c>
      <c r="D2090" s="59">
        <v>31.468901967967504</v>
      </c>
      <c r="E2090" s="59">
        <v>1.6835399883324562</v>
      </c>
      <c r="F2090" s="59">
        <v>1.5569598872198134E-2</v>
      </c>
    </row>
    <row r="2091" spans="1:6" x14ac:dyDescent="0.25">
      <c r="A2091">
        <v>20</v>
      </c>
      <c r="B2091">
        <v>191</v>
      </c>
      <c r="C2091" t="s">
        <v>2713</v>
      </c>
      <c r="D2091" s="59">
        <v>24.6985742906231</v>
      </c>
      <c r="E2091" s="59">
        <v>1.4182107627006937</v>
      </c>
      <c r="F2091" s="59">
        <v>1.5119756549588033E-2</v>
      </c>
    </row>
    <row r="2092" spans="1:6" x14ac:dyDescent="0.25">
      <c r="A2092">
        <v>21</v>
      </c>
      <c r="B2092">
        <v>191</v>
      </c>
      <c r="C2092" t="s">
        <v>2713</v>
      </c>
      <c r="D2092" s="59">
        <v>0</v>
      </c>
      <c r="E2092" s="59">
        <v>0</v>
      </c>
      <c r="F2092" s="59">
        <v>0</v>
      </c>
    </row>
    <row r="2093" spans="1:6" x14ac:dyDescent="0.25">
      <c r="A2093">
        <v>22</v>
      </c>
      <c r="B2093">
        <v>191</v>
      </c>
      <c r="C2093" t="s">
        <v>2713</v>
      </c>
      <c r="D2093" s="59">
        <v>2.1481895281435821</v>
      </c>
      <c r="E2093" s="59">
        <v>0.5298184512770433</v>
      </c>
      <c r="F2093" s="59">
        <v>4.0630013444017815E-3</v>
      </c>
    </row>
    <row r="2094" spans="1:6" x14ac:dyDescent="0.25">
      <c r="A2094">
        <v>23</v>
      </c>
      <c r="B2094">
        <v>191</v>
      </c>
      <c r="C2094" t="s">
        <v>2713</v>
      </c>
      <c r="D2094" s="59">
        <v>4.2143678848833197</v>
      </c>
      <c r="E2094" s="59">
        <v>0.52981845127704297</v>
      </c>
      <c r="F2094" s="59">
        <v>7.5532555043927585E-3</v>
      </c>
    </row>
    <row r="2095" spans="1:6" x14ac:dyDescent="0.25">
      <c r="A2095">
        <v>1</v>
      </c>
      <c r="B2095">
        <v>192</v>
      </c>
      <c r="C2095" t="s">
        <v>2714</v>
      </c>
      <c r="D2095" s="59">
        <v>0</v>
      </c>
      <c r="E2095" s="59">
        <v>0</v>
      </c>
      <c r="F2095" s="59">
        <v>0</v>
      </c>
    </row>
    <row r="2096" spans="1:6" x14ac:dyDescent="0.25">
      <c r="A2096">
        <v>2</v>
      </c>
      <c r="B2096">
        <v>192</v>
      </c>
      <c r="C2096" t="s">
        <v>2714</v>
      </c>
      <c r="D2096" s="59">
        <v>-24.698574290649319</v>
      </c>
      <c r="E2096" s="59">
        <v>-1.4977892372973485</v>
      </c>
      <c r="F2096" s="59">
        <v>-1.5119756549600955E-2</v>
      </c>
    </row>
    <row r="2097" spans="1:6" x14ac:dyDescent="0.25">
      <c r="A2097">
        <v>3</v>
      </c>
      <c r="B2097">
        <v>192</v>
      </c>
      <c r="C2097" t="s">
        <v>2714</v>
      </c>
      <c r="D2097" s="59">
        <v>-31.468901968007263</v>
      </c>
      <c r="E2097" s="59">
        <v>-1.7724600116652638</v>
      </c>
      <c r="F2097" s="59">
        <v>-1.5569598872206771E-2</v>
      </c>
    </row>
    <row r="2098" spans="1:6" x14ac:dyDescent="0.25">
      <c r="A2098">
        <v>4</v>
      </c>
      <c r="B2098">
        <v>192</v>
      </c>
      <c r="C2098" t="s">
        <v>2714</v>
      </c>
      <c r="D2098" s="59">
        <v>-38.504652573012507</v>
      </c>
      <c r="E2098" s="59">
        <v>-2.0401119922250794</v>
      </c>
      <c r="F2098" s="59">
        <v>-1.5758151263122779E-2</v>
      </c>
    </row>
    <row r="2099" spans="1:6" x14ac:dyDescent="0.25">
      <c r="A2099">
        <v>5</v>
      </c>
      <c r="B2099">
        <v>192</v>
      </c>
      <c r="C2099" t="s">
        <v>2714</v>
      </c>
      <c r="D2099" s="59">
        <v>-45.228703494846727</v>
      </c>
      <c r="E2099" s="59">
        <v>-2.3057229996223962</v>
      </c>
      <c r="F2099" s="59">
        <v>-1.5902498563669369E-2</v>
      </c>
    </row>
    <row r="2100" spans="1:6" x14ac:dyDescent="0.25">
      <c r="A2100">
        <v>6</v>
      </c>
      <c r="B2100">
        <v>192</v>
      </c>
      <c r="C2100" t="s">
        <v>2714</v>
      </c>
      <c r="D2100" s="59">
        <v>-53.323446805070198</v>
      </c>
      <c r="E2100" s="59">
        <v>-28.157347707480302</v>
      </c>
      <c r="F2100" s="59">
        <v>-1.350706708383892E-2</v>
      </c>
    </row>
    <row r="2101" spans="1:6" x14ac:dyDescent="0.25">
      <c r="A2101">
        <v>7</v>
      </c>
      <c r="B2101">
        <v>192</v>
      </c>
      <c r="C2101" t="s">
        <v>2714</v>
      </c>
      <c r="D2101" s="59">
        <v>-55.485424839207546</v>
      </c>
      <c r="E2101" s="59">
        <v>-35.817672996853041</v>
      </c>
      <c r="F2101" s="59">
        <v>-1.3003210747379031E-2</v>
      </c>
    </row>
    <row r="2102" spans="1:6" x14ac:dyDescent="0.25">
      <c r="A2102">
        <v>8</v>
      </c>
      <c r="B2102">
        <v>192</v>
      </c>
      <c r="C2102" t="s">
        <v>2714</v>
      </c>
      <c r="D2102" s="59">
        <v>-57.412084424129702</v>
      </c>
      <c r="E2102" s="59">
        <v>-43.236373411796237</v>
      </c>
      <c r="F2102" s="59">
        <v>-1.2433103040221133E-2</v>
      </c>
    </row>
    <row r="2103" spans="1:6" x14ac:dyDescent="0.25">
      <c r="A2103">
        <v>9</v>
      </c>
      <c r="B2103">
        <v>192</v>
      </c>
      <c r="C2103" t="s">
        <v>2714</v>
      </c>
      <c r="D2103" s="59">
        <v>-60.0353007086335</v>
      </c>
      <c r="E2103" s="59">
        <v>-64.980011903086222</v>
      </c>
      <c r="F2103" s="59">
        <v>-5.483887680274792E-3</v>
      </c>
    </row>
    <row r="2104" spans="1:6" x14ac:dyDescent="0.25">
      <c r="A2104">
        <v>10</v>
      </c>
      <c r="B2104">
        <v>192</v>
      </c>
      <c r="C2104" t="s">
        <v>2714</v>
      </c>
      <c r="D2104" s="59">
        <v>-53.98033996897022</v>
      </c>
      <c r="E2104" s="59">
        <v>-75.13564020326659</v>
      </c>
      <c r="F2104" s="59">
        <v>-1.2896458138390954E-2</v>
      </c>
    </row>
    <row r="2105" spans="1:6" x14ac:dyDescent="0.25">
      <c r="A2105">
        <v>11</v>
      </c>
      <c r="B2105">
        <v>192</v>
      </c>
      <c r="C2105" t="s">
        <v>2714</v>
      </c>
      <c r="D2105" s="59">
        <v>-40.78620278650947</v>
      </c>
      <c r="E2105" s="59">
        <v>-67.802241494833225</v>
      </c>
      <c r="F2105" s="59">
        <v>-2.0351672076301897E-2</v>
      </c>
    </row>
    <row r="2106" spans="1:6" x14ac:dyDescent="0.25">
      <c r="A2106">
        <v>12</v>
      </c>
      <c r="B2106">
        <v>192</v>
      </c>
      <c r="C2106" t="s">
        <v>2714</v>
      </c>
      <c r="D2106" s="59">
        <v>-54.612623719477867</v>
      </c>
      <c r="E2106" s="59">
        <v>-75.135640203348103</v>
      </c>
      <c r="F2106" s="59">
        <v>-1.5278440152536377E-2</v>
      </c>
    </row>
    <row r="2107" spans="1:6" x14ac:dyDescent="0.25">
      <c r="A2107">
        <v>13</v>
      </c>
      <c r="B2107">
        <v>192</v>
      </c>
      <c r="C2107" t="s">
        <v>2714</v>
      </c>
      <c r="D2107" s="59">
        <v>-58.068924318069023</v>
      </c>
      <c r="E2107" s="59">
        <v>-64.980011903137523</v>
      </c>
      <c r="F2107" s="59">
        <v>-1.8240118876350582E-2</v>
      </c>
    </row>
    <row r="2108" spans="1:6" x14ac:dyDescent="0.25">
      <c r="A2108">
        <v>14</v>
      </c>
      <c r="B2108">
        <v>192</v>
      </c>
      <c r="C2108" t="s">
        <v>2714</v>
      </c>
      <c r="D2108" s="59">
        <v>-52.675519694219673</v>
      </c>
      <c r="E2108" s="59">
        <v>-43.236373411796862</v>
      </c>
      <c r="F2108" s="59">
        <v>-1.7461354063301376E-2</v>
      </c>
    </row>
    <row r="2109" spans="1:6" x14ac:dyDescent="0.25">
      <c r="A2109">
        <v>15</v>
      </c>
      <c r="B2109">
        <v>192</v>
      </c>
      <c r="C2109" t="s">
        <v>2714</v>
      </c>
      <c r="D2109" s="59">
        <v>-50.206769600390757</v>
      </c>
      <c r="E2109" s="59">
        <v>-35.817672996849979</v>
      </c>
      <c r="F2109" s="59">
        <v>-1.717087593245209E-2</v>
      </c>
    </row>
    <row r="2110" spans="1:6" x14ac:dyDescent="0.25">
      <c r="A2110">
        <v>16</v>
      </c>
      <c r="B2110">
        <v>192</v>
      </c>
      <c r="C2110" t="s">
        <v>2714</v>
      </c>
      <c r="D2110" s="59">
        <v>-47.636064618787593</v>
      </c>
      <c r="E2110" s="59">
        <v>-28.157347707475719</v>
      </c>
      <c r="F2110" s="59">
        <v>-1.6666496482523552E-2</v>
      </c>
    </row>
    <row r="2111" spans="1:6" x14ac:dyDescent="0.25">
      <c r="A2111">
        <v>17</v>
      </c>
      <c r="B2111">
        <v>192</v>
      </c>
      <c r="C2111" t="s">
        <v>2714</v>
      </c>
      <c r="D2111" s="59">
        <v>-38.597261435991847</v>
      </c>
      <c r="E2111" s="59">
        <v>-2.3057229996259485</v>
      </c>
      <c r="F2111" s="59">
        <v>-1.7247316909859773E-2</v>
      </c>
    </row>
    <row r="2112" spans="1:6" x14ac:dyDescent="0.25">
      <c r="A2112">
        <v>18</v>
      </c>
      <c r="B2112">
        <v>192</v>
      </c>
      <c r="C2112" t="s">
        <v>2714</v>
      </c>
      <c r="D2112" s="59">
        <v>-30.409100960050605</v>
      </c>
      <c r="E2112" s="59">
        <v>-2.0401119922278457</v>
      </c>
      <c r="F2112" s="59">
        <v>-1.6363664189570793E-2</v>
      </c>
    </row>
    <row r="2113" spans="1:6" x14ac:dyDescent="0.25">
      <c r="A2113">
        <v>19</v>
      </c>
      <c r="B2113">
        <v>192</v>
      </c>
      <c r="C2113" t="s">
        <v>2714</v>
      </c>
      <c r="D2113" s="59">
        <v>-23.948750448507806</v>
      </c>
      <c r="E2113" s="59">
        <v>-1.7724600116675828</v>
      </c>
      <c r="F2113" s="59">
        <v>-1.5209400600856741E-2</v>
      </c>
    </row>
    <row r="2114" spans="1:6" x14ac:dyDescent="0.25">
      <c r="A2114">
        <v>20</v>
      </c>
      <c r="B2114">
        <v>192</v>
      </c>
      <c r="C2114" t="s">
        <v>2714</v>
      </c>
      <c r="D2114" s="59">
        <v>-17.582261870336716</v>
      </c>
      <c r="E2114" s="59">
        <v>-1.4977892372993435</v>
      </c>
      <c r="F2114" s="59">
        <v>-1.3692389605692206E-2</v>
      </c>
    </row>
    <row r="2115" spans="1:6" x14ac:dyDescent="0.25">
      <c r="A2115">
        <v>21</v>
      </c>
      <c r="B2115">
        <v>192</v>
      </c>
      <c r="C2115" t="s">
        <v>2714</v>
      </c>
      <c r="D2115" s="59">
        <v>0</v>
      </c>
      <c r="E2115" s="59">
        <v>0</v>
      </c>
      <c r="F2115" s="59">
        <v>0</v>
      </c>
    </row>
    <row r="2116" spans="1:6" x14ac:dyDescent="0.25">
      <c r="A2116">
        <v>22</v>
      </c>
      <c r="B2116">
        <v>192</v>
      </c>
      <c r="C2116" t="s">
        <v>2714</v>
      </c>
      <c r="D2116" s="59">
        <v>-4.2143678848856805</v>
      </c>
      <c r="E2116" s="59">
        <v>-0.55018154872296077</v>
      </c>
      <c r="F2116" s="59">
        <v>-7.5532555043971647E-3</v>
      </c>
    </row>
    <row r="2117" spans="1:6" x14ac:dyDescent="0.25">
      <c r="A2117">
        <v>23</v>
      </c>
      <c r="B2117">
        <v>192</v>
      </c>
      <c r="C2117" t="s">
        <v>2714</v>
      </c>
      <c r="D2117" s="59">
        <v>-2.1481895281383263</v>
      </c>
      <c r="E2117" s="59">
        <v>-0.55018154872296643</v>
      </c>
      <c r="F2117" s="59">
        <v>-4.0630013443923724E-3</v>
      </c>
    </row>
    <row r="2118" spans="1:6" x14ac:dyDescent="0.25">
      <c r="A2118">
        <v>1</v>
      </c>
      <c r="B2118">
        <v>193</v>
      </c>
      <c r="C2118" t="s">
        <v>2715</v>
      </c>
      <c r="D2118" s="59">
        <v>0</v>
      </c>
      <c r="E2118" s="59">
        <v>0</v>
      </c>
      <c r="F2118" s="59">
        <v>0</v>
      </c>
    </row>
    <row r="2119" spans="1:6" x14ac:dyDescent="0.25">
      <c r="A2119">
        <v>2</v>
      </c>
      <c r="B2119">
        <v>193</v>
      </c>
      <c r="C2119" t="s">
        <v>2715</v>
      </c>
      <c r="D2119" s="59">
        <v>-24.698574290649319</v>
      </c>
      <c r="E2119" s="59">
        <v>-1.4977892372973485</v>
      </c>
      <c r="F2119" s="59">
        <v>-1.5119756549600955E-2</v>
      </c>
    </row>
    <row r="2120" spans="1:6" x14ac:dyDescent="0.25">
      <c r="A2120">
        <v>3</v>
      </c>
      <c r="B2120">
        <v>193</v>
      </c>
      <c r="C2120" t="s">
        <v>2715</v>
      </c>
      <c r="D2120" s="59">
        <v>-31.468901968007263</v>
      </c>
      <c r="E2120" s="59">
        <v>-1.7724600116652638</v>
      </c>
      <c r="F2120" s="59">
        <v>-1.5569598872206771E-2</v>
      </c>
    </row>
    <row r="2121" spans="1:6" x14ac:dyDescent="0.25">
      <c r="A2121">
        <v>4</v>
      </c>
      <c r="B2121">
        <v>193</v>
      </c>
      <c r="C2121" t="s">
        <v>2715</v>
      </c>
      <c r="D2121" s="59">
        <v>-38.504652573012507</v>
      </c>
      <c r="E2121" s="59">
        <v>-2.0401119922250794</v>
      </c>
      <c r="F2121" s="59">
        <v>1.6363664189575459E-2</v>
      </c>
    </row>
    <row r="2122" spans="1:6" x14ac:dyDescent="0.25">
      <c r="A2122">
        <v>5</v>
      </c>
      <c r="B2122">
        <v>193</v>
      </c>
      <c r="C2122" t="s">
        <v>2715</v>
      </c>
      <c r="D2122" s="59">
        <v>-45.228703494846727</v>
      </c>
      <c r="E2122" s="59">
        <v>-2.3057229996223962</v>
      </c>
      <c r="F2122" s="59">
        <v>1.7247316909856224E-2</v>
      </c>
    </row>
    <row r="2123" spans="1:6" x14ac:dyDescent="0.25">
      <c r="A2123">
        <v>6</v>
      </c>
      <c r="B2123">
        <v>193</v>
      </c>
      <c r="C2123" t="s">
        <v>2715</v>
      </c>
      <c r="D2123" s="59">
        <v>-53.323446805070198</v>
      </c>
      <c r="E2123" s="59">
        <v>-28.157347707480302</v>
      </c>
      <c r="F2123" s="59">
        <v>1.6666496482518656E-2</v>
      </c>
    </row>
    <row r="2124" spans="1:6" x14ac:dyDescent="0.25">
      <c r="A2124">
        <v>7</v>
      </c>
      <c r="B2124">
        <v>193</v>
      </c>
      <c r="C2124" t="s">
        <v>2715</v>
      </c>
      <c r="D2124" s="59">
        <v>-55.485424839207546</v>
      </c>
      <c r="E2124" s="59">
        <v>-35.817672996853041</v>
      </c>
      <c r="F2124" s="59">
        <v>1.7170875932443298E-2</v>
      </c>
    </row>
    <row r="2125" spans="1:6" x14ac:dyDescent="0.25">
      <c r="A2125">
        <v>8</v>
      </c>
      <c r="B2125">
        <v>193</v>
      </c>
      <c r="C2125" t="s">
        <v>2715</v>
      </c>
      <c r="D2125" s="59">
        <v>-57.412084424129702</v>
      </c>
      <c r="E2125" s="59">
        <v>-43.236373411796237</v>
      </c>
      <c r="F2125" s="59">
        <v>1.7461354063287124E-2</v>
      </c>
    </row>
    <row r="2126" spans="1:6" x14ac:dyDescent="0.25">
      <c r="A2126">
        <v>9</v>
      </c>
      <c r="B2126">
        <v>193</v>
      </c>
      <c r="C2126" t="s">
        <v>2715</v>
      </c>
      <c r="D2126" s="59">
        <v>-60.0353007086335</v>
      </c>
      <c r="E2126" s="59">
        <v>-64.980011903086222</v>
      </c>
      <c r="F2126" s="59">
        <v>1.8240118876345766E-2</v>
      </c>
    </row>
    <row r="2127" spans="1:6" x14ac:dyDescent="0.25">
      <c r="A2127">
        <v>10</v>
      </c>
      <c r="B2127">
        <v>193</v>
      </c>
      <c r="C2127" t="s">
        <v>2715</v>
      </c>
      <c r="D2127" s="59">
        <v>54.612623719483658</v>
      </c>
      <c r="E2127" s="59">
        <v>-75.13564020326659</v>
      </c>
      <c r="F2127" s="59">
        <v>1.5278440152553505E-2</v>
      </c>
    </row>
    <row r="2128" spans="1:6" x14ac:dyDescent="0.25">
      <c r="A2128">
        <v>11</v>
      </c>
      <c r="B2128">
        <v>193</v>
      </c>
      <c r="C2128" t="s">
        <v>2715</v>
      </c>
      <c r="D2128" s="59">
        <v>-40.78620278650947</v>
      </c>
      <c r="E2128" s="59">
        <v>-67.802241494833225</v>
      </c>
      <c r="F2128" s="59">
        <v>2.1395693414812358E-2</v>
      </c>
    </row>
    <row r="2129" spans="1:6" x14ac:dyDescent="0.25">
      <c r="A2129">
        <v>12</v>
      </c>
      <c r="B2129">
        <v>193</v>
      </c>
      <c r="C2129" t="s">
        <v>2715</v>
      </c>
      <c r="D2129" s="59">
        <v>-54.612623719477867</v>
      </c>
      <c r="E2129" s="59">
        <v>-75.135640203348103</v>
      </c>
      <c r="F2129" s="59">
        <v>-1.5278440152536377E-2</v>
      </c>
    </row>
    <row r="2130" spans="1:6" x14ac:dyDescent="0.25">
      <c r="A2130">
        <v>13</v>
      </c>
      <c r="B2130">
        <v>193</v>
      </c>
      <c r="C2130" t="s">
        <v>2715</v>
      </c>
      <c r="D2130" s="59">
        <v>60.03530070860397</v>
      </c>
      <c r="E2130" s="59">
        <v>-64.980011903137523</v>
      </c>
      <c r="F2130" s="59">
        <v>-1.8240118876350582E-2</v>
      </c>
    </row>
    <row r="2131" spans="1:6" x14ac:dyDescent="0.25">
      <c r="A2131">
        <v>14</v>
      </c>
      <c r="B2131">
        <v>193</v>
      </c>
      <c r="C2131" t="s">
        <v>2715</v>
      </c>
      <c r="D2131" s="59">
        <v>57.412084424085691</v>
      </c>
      <c r="E2131" s="59">
        <v>-43.236373411796862</v>
      </c>
      <c r="F2131" s="59">
        <v>-1.7461354063301376E-2</v>
      </c>
    </row>
    <row r="2132" spans="1:6" x14ac:dyDescent="0.25">
      <c r="A2132">
        <v>15</v>
      </c>
      <c r="B2132">
        <v>193</v>
      </c>
      <c r="C2132" t="s">
        <v>2715</v>
      </c>
      <c r="D2132" s="59">
        <v>55.485424839162363</v>
      </c>
      <c r="E2132" s="59">
        <v>-35.817672996849979</v>
      </c>
      <c r="F2132" s="59">
        <v>-1.717087593245209E-2</v>
      </c>
    </row>
    <row r="2133" spans="1:6" x14ac:dyDescent="0.25">
      <c r="A2133">
        <v>16</v>
      </c>
      <c r="B2133">
        <v>193</v>
      </c>
      <c r="C2133" t="s">
        <v>2715</v>
      </c>
      <c r="D2133" s="59">
        <v>53.323446805024538</v>
      </c>
      <c r="E2133" s="59">
        <v>-28.157347707475719</v>
      </c>
      <c r="F2133" s="59">
        <v>-1.6666496482523552E-2</v>
      </c>
    </row>
    <row r="2134" spans="1:6" x14ac:dyDescent="0.25">
      <c r="A2134">
        <v>17</v>
      </c>
      <c r="B2134">
        <v>193</v>
      </c>
      <c r="C2134" t="s">
        <v>2715</v>
      </c>
      <c r="D2134" s="59">
        <v>45.228703494799419</v>
      </c>
      <c r="E2134" s="59">
        <v>-2.3057229996259485</v>
      </c>
      <c r="F2134" s="59">
        <v>-1.7247316909859773E-2</v>
      </c>
    </row>
    <row r="2135" spans="1:6" x14ac:dyDescent="0.25">
      <c r="A2135">
        <v>18</v>
      </c>
      <c r="B2135">
        <v>193</v>
      </c>
      <c r="C2135" t="s">
        <v>2715</v>
      </c>
      <c r="D2135" s="59">
        <v>38.504652572968283</v>
      </c>
      <c r="E2135" s="59">
        <v>-2.0401119922278457</v>
      </c>
      <c r="F2135" s="59">
        <v>-1.6363664189570793E-2</v>
      </c>
    </row>
    <row r="2136" spans="1:6" x14ac:dyDescent="0.25">
      <c r="A2136">
        <v>19</v>
      </c>
      <c r="B2136">
        <v>193</v>
      </c>
      <c r="C2136" t="s">
        <v>2715</v>
      </c>
      <c r="D2136" s="59">
        <v>31.468901967967504</v>
      </c>
      <c r="E2136" s="59">
        <v>-1.7724600116675828</v>
      </c>
      <c r="F2136" s="59">
        <v>1.5569598872198134E-2</v>
      </c>
    </row>
    <row r="2137" spans="1:6" x14ac:dyDescent="0.25">
      <c r="A2137">
        <v>20</v>
      </c>
      <c r="B2137">
        <v>193</v>
      </c>
      <c r="C2137" t="s">
        <v>2715</v>
      </c>
      <c r="D2137" s="59">
        <v>24.6985742906231</v>
      </c>
      <c r="E2137" s="59">
        <v>-1.4977892372993435</v>
      </c>
      <c r="F2137" s="59">
        <v>1.5119756549588033E-2</v>
      </c>
    </row>
    <row r="2138" spans="1:6" x14ac:dyDescent="0.25">
      <c r="A2138">
        <v>21</v>
      </c>
      <c r="B2138">
        <v>193</v>
      </c>
      <c r="C2138" t="s">
        <v>2715</v>
      </c>
      <c r="D2138" s="59">
        <v>0</v>
      </c>
      <c r="E2138" s="59">
        <v>0</v>
      </c>
      <c r="F2138" s="59">
        <v>0</v>
      </c>
    </row>
    <row r="2139" spans="1:6" x14ac:dyDescent="0.25">
      <c r="A2139">
        <v>22</v>
      </c>
      <c r="B2139">
        <v>193</v>
      </c>
      <c r="C2139" t="s">
        <v>2715</v>
      </c>
      <c r="D2139" s="59">
        <v>-4.2143678848856805</v>
      </c>
      <c r="E2139" s="59">
        <v>-0.55018154872296077</v>
      </c>
      <c r="F2139" s="59">
        <v>-7.5532555043971647E-3</v>
      </c>
    </row>
    <row r="2140" spans="1:6" x14ac:dyDescent="0.25">
      <c r="A2140">
        <v>23</v>
      </c>
      <c r="B2140">
        <v>193</v>
      </c>
      <c r="C2140" t="s">
        <v>2715</v>
      </c>
      <c r="D2140" s="59">
        <v>4.2143678848833197</v>
      </c>
      <c r="E2140" s="59">
        <v>-0.55018154872296643</v>
      </c>
      <c r="F2140" s="59">
        <v>7.5532555043927585E-3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1">
    <tabColor rgb="FFC00000"/>
  </sheetPr>
  <dimension ref="A1:F187"/>
  <sheetViews>
    <sheetView workbookViewId="0">
      <selection activeCell="C182" sqref="C182:F187"/>
    </sheetView>
  </sheetViews>
  <sheetFormatPr defaultRowHeight="15" x14ac:dyDescent="0.25"/>
  <cols>
    <col min="1" max="1" width="3" bestFit="1" customWidth="1"/>
    <col min="2" max="2" width="13.140625" bestFit="1" customWidth="1"/>
    <col min="3" max="3" width="15.28515625" bestFit="1" customWidth="1"/>
    <col min="4" max="5" width="7.140625" bestFit="1" customWidth="1"/>
    <col min="6" max="6" width="11.5703125" bestFit="1" customWidth="1"/>
  </cols>
  <sheetData>
    <row r="1" spans="1:6" x14ac:dyDescent="0.25">
      <c r="A1" t="s">
        <v>17</v>
      </c>
      <c r="B1" t="s">
        <v>2711</v>
      </c>
      <c r="C1" t="s">
        <v>2712</v>
      </c>
      <c r="D1" t="s">
        <v>2604</v>
      </c>
      <c r="E1" t="s">
        <v>2606</v>
      </c>
      <c r="F1" t="s">
        <v>2599</v>
      </c>
    </row>
    <row r="2" spans="1:6" x14ac:dyDescent="0.25">
      <c r="A2">
        <v>1</v>
      </c>
      <c r="B2">
        <v>101</v>
      </c>
      <c r="C2" t="s">
        <v>2710</v>
      </c>
      <c r="D2" s="8">
        <v>11174.548370152128</v>
      </c>
      <c r="E2" s="8">
        <v>17794.921235690264</v>
      </c>
      <c r="F2" s="8">
        <v>20070631.674233057</v>
      </c>
    </row>
    <row r="3" spans="1:6" x14ac:dyDescent="0.25">
      <c r="A3">
        <v>21</v>
      </c>
      <c r="B3">
        <v>101</v>
      </c>
      <c r="C3" t="s">
        <v>2710</v>
      </c>
      <c r="D3" s="8">
        <v>-11174.548370152925</v>
      </c>
      <c r="E3" s="8">
        <v>17794.921235695474</v>
      </c>
      <c r="F3" s="8">
        <v>-20070631.674230855</v>
      </c>
    </row>
    <row r="4" spans="1:6" x14ac:dyDescent="0.25">
      <c r="A4">
        <v>1</v>
      </c>
      <c r="B4">
        <v>102</v>
      </c>
      <c r="C4" t="s">
        <v>2710</v>
      </c>
      <c r="D4" s="8">
        <v>26394.79307526855</v>
      </c>
      <c r="E4" s="8">
        <v>39394.921235689937</v>
      </c>
      <c r="F4" s="8">
        <v>47056101.363482051</v>
      </c>
    </row>
    <row r="5" spans="1:6" x14ac:dyDescent="0.25">
      <c r="A5">
        <v>21</v>
      </c>
      <c r="B5">
        <v>102</v>
      </c>
      <c r="C5" t="s">
        <v>2710</v>
      </c>
      <c r="D5" s="8">
        <v>-26394.793075273228</v>
      </c>
      <c r="E5" s="8">
        <v>39394.921235702801</v>
      </c>
      <c r="F5" s="8">
        <v>-47056101.363485008</v>
      </c>
    </row>
    <row r="6" spans="1:6" x14ac:dyDescent="0.25">
      <c r="A6">
        <v>1</v>
      </c>
      <c r="B6">
        <v>103</v>
      </c>
      <c r="C6" t="s">
        <v>2710</v>
      </c>
      <c r="D6" s="8">
        <v>16461.566619355704</v>
      </c>
      <c r="E6" s="8">
        <v>35068.576118896599</v>
      </c>
      <c r="F6" s="8">
        <v>17087020.208897144</v>
      </c>
    </row>
    <row r="7" spans="1:6" x14ac:dyDescent="0.25">
      <c r="A7">
        <v>21</v>
      </c>
      <c r="B7">
        <v>103</v>
      </c>
      <c r="C7" t="s">
        <v>2710</v>
      </c>
      <c r="D7" s="8">
        <v>-24156.566619266894</v>
      </c>
      <c r="E7" s="8">
        <v>24821.266352479757</v>
      </c>
      <c r="F7" s="8">
        <v>-55949873.339822978</v>
      </c>
    </row>
    <row r="8" spans="1:6" x14ac:dyDescent="0.25">
      <c r="A8">
        <v>1</v>
      </c>
      <c r="B8">
        <v>104</v>
      </c>
      <c r="C8" t="s">
        <v>2710</v>
      </c>
      <c r="D8" s="8">
        <v>24156.566619302772</v>
      </c>
      <c r="E8" s="8">
        <v>24821.266352483726</v>
      </c>
      <c r="F8" s="8">
        <v>55949873.339897275</v>
      </c>
    </row>
    <row r="9" spans="1:6" x14ac:dyDescent="0.25">
      <c r="A9">
        <v>21</v>
      </c>
      <c r="B9">
        <v>104</v>
      </c>
      <c r="C9" t="s">
        <v>2710</v>
      </c>
      <c r="D9" s="8">
        <v>-16461.566619394041</v>
      </c>
      <c r="E9" s="8">
        <v>35068.576118919518</v>
      </c>
      <c r="F9" s="8">
        <v>-17087020.208961979</v>
      </c>
    </row>
    <row r="10" spans="1:6" x14ac:dyDescent="0.25">
      <c r="A10">
        <v>1</v>
      </c>
      <c r="B10">
        <v>105</v>
      </c>
      <c r="C10" t="s">
        <v>2710</v>
      </c>
      <c r="D10" s="8">
        <v>-21802.648490933556</v>
      </c>
      <c r="E10" s="8">
        <v>-29005.078764309008</v>
      </c>
      <c r="F10" s="8">
        <v>-38397885.985806458</v>
      </c>
    </row>
    <row r="11" spans="1:6" x14ac:dyDescent="0.25">
      <c r="A11">
        <v>21</v>
      </c>
      <c r="B11">
        <v>105</v>
      </c>
      <c r="C11" t="s">
        <v>2710</v>
      </c>
      <c r="D11" s="8">
        <v>21802.648490941014</v>
      </c>
      <c r="E11" s="8">
        <v>-29005.078764320388</v>
      </c>
      <c r="F11" s="8">
        <v>38397885.985819802</v>
      </c>
    </row>
    <row r="12" spans="1:6" x14ac:dyDescent="0.25">
      <c r="A12">
        <v>1</v>
      </c>
      <c r="B12">
        <v>106</v>
      </c>
      <c r="C12" t="s">
        <v>2710</v>
      </c>
      <c r="D12" s="8">
        <v>-280.65783645564625</v>
      </c>
      <c r="E12" s="8">
        <v>-19631.331011256792</v>
      </c>
      <c r="F12" s="8">
        <v>26535123.182460841</v>
      </c>
    </row>
    <row r="13" spans="1:6" x14ac:dyDescent="0.25">
      <c r="A13">
        <v>21</v>
      </c>
      <c r="B13">
        <v>106</v>
      </c>
      <c r="C13" t="s">
        <v>2710</v>
      </c>
      <c r="D13" s="8">
        <v>16953.157836260747</v>
      </c>
      <c r="E13" s="8">
        <v>2571.1734826628635</v>
      </c>
      <c r="F13" s="8">
        <v>57667725.267885402</v>
      </c>
    </row>
    <row r="14" spans="1:6" x14ac:dyDescent="0.25">
      <c r="A14">
        <v>1</v>
      </c>
      <c r="B14">
        <v>107</v>
      </c>
      <c r="C14" t="s">
        <v>2710</v>
      </c>
      <c r="D14" s="8">
        <v>-16953.15783634095</v>
      </c>
      <c r="E14" s="8">
        <v>2571.1734826377724</v>
      </c>
      <c r="F14" s="8">
        <v>-57667725.268039398</v>
      </c>
    </row>
    <row r="15" spans="1:6" x14ac:dyDescent="0.25">
      <c r="A15">
        <v>21</v>
      </c>
      <c r="B15">
        <v>107</v>
      </c>
      <c r="C15" t="s">
        <v>2710</v>
      </c>
      <c r="D15" s="8">
        <v>280.6578365361911</v>
      </c>
      <c r="E15" s="8">
        <v>-19631.331011289942</v>
      </c>
      <c r="F15" s="8">
        <v>-26535123.182313409</v>
      </c>
    </row>
    <row r="16" spans="1:6" x14ac:dyDescent="0.25">
      <c r="A16">
        <v>1</v>
      </c>
      <c r="B16">
        <v>108</v>
      </c>
      <c r="C16" t="s">
        <v>2710</v>
      </c>
      <c r="D16" s="8">
        <v>54509.727679091142</v>
      </c>
      <c r="E16" s="8">
        <v>75394.921235689806</v>
      </c>
      <c r="F16" s="8">
        <v>98131088.752616137</v>
      </c>
    </row>
    <row r="17" spans="1:6" x14ac:dyDescent="0.25">
      <c r="A17">
        <v>21</v>
      </c>
      <c r="B17">
        <v>108</v>
      </c>
      <c r="C17" t="s">
        <v>2710</v>
      </c>
      <c r="D17" s="8">
        <v>-54509.727679093943</v>
      </c>
      <c r="E17" s="8">
        <v>75394.921235715185</v>
      </c>
      <c r="F17" s="8">
        <v>-98131088.752601847</v>
      </c>
    </row>
    <row r="18" spans="1:6" x14ac:dyDescent="0.25">
      <c r="A18">
        <v>1</v>
      </c>
      <c r="B18">
        <v>109</v>
      </c>
      <c r="C18" t="s">
        <v>2710</v>
      </c>
      <c r="D18" s="8">
        <v>43675.932851874692</v>
      </c>
      <c r="E18" s="8">
        <v>69430.28565252191</v>
      </c>
      <c r="F18" s="8">
        <v>68733059.148470044</v>
      </c>
    </row>
    <row r="19" spans="1:6" x14ac:dyDescent="0.25">
      <c r="A19">
        <v>21</v>
      </c>
      <c r="B19">
        <v>109</v>
      </c>
      <c r="C19" t="s">
        <v>2710</v>
      </c>
      <c r="D19" s="8">
        <v>-43675.932851810132</v>
      </c>
      <c r="E19" s="8">
        <v>52559.556818866142</v>
      </c>
      <c r="F19" s="8">
        <v>-88498889.817502663</v>
      </c>
    </row>
    <row r="20" spans="1:6" x14ac:dyDescent="0.25">
      <c r="A20">
        <v>1</v>
      </c>
      <c r="B20">
        <v>110</v>
      </c>
      <c r="C20" t="s">
        <v>2710</v>
      </c>
      <c r="D20" s="8">
        <v>43675.932851838152</v>
      </c>
      <c r="E20" s="8">
        <v>52559.556818857942</v>
      </c>
      <c r="F20" s="8">
        <v>88498889.817570716</v>
      </c>
    </row>
    <row r="21" spans="1:6" x14ac:dyDescent="0.25">
      <c r="A21">
        <v>21</v>
      </c>
      <c r="B21">
        <v>110</v>
      </c>
      <c r="C21" t="s">
        <v>2710</v>
      </c>
      <c r="D21" s="8">
        <v>-43675.932851907222</v>
      </c>
      <c r="E21" s="8">
        <v>69430.28565255439</v>
      </c>
      <c r="F21" s="8">
        <v>-68733059.148515522</v>
      </c>
    </row>
    <row r="22" spans="1:6" x14ac:dyDescent="0.25">
      <c r="A22">
        <v>1</v>
      </c>
      <c r="B22">
        <v>111</v>
      </c>
      <c r="C22" t="s">
        <v>2710</v>
      </c>
      <c r="D22" s="8">
        <v>11868.105164520566</v>
      </c>
      <c r="E22" s="8">
        <v>17794.921235686597</v>
      </c>
      <c r="F22" s="8">
        <v>23362109.344196513</v>
      </c>
    </row>
    <row r="23" spans="1:6" x14ac:dyDescent="0.25">
      <c r="A23">
        <v>21</v>
      </c>
      <c r="B23">
        <v>111</v>
      </c>
      <c r="C23" t="s">
        <v>2710</v>
      </c>
      <c r="D23" s="8">
        <v>-11868.105164502847</v>
      </c>
      <c r="E23" s="8">
        <v>17794.921235687441</v>
      </c>
      <c r="F23" s="8">
        <v>-23362109.344148103</v>
      </c>
    </row>
    <row r="24" spans="1:6" x14ac:dyDescent="0.25">
      <c r="A24">
        <v>1</v>
      </c>
      <c r="B24">
        <v>112</v>
      </c>
      <c r="C24" t="s">
        <v>2710</v>
      </c>
      <c r="D24" s="8">
        <v>10480.99157578369</v>
      </c>
      <c r="E24" s="8">
        <v>17794.921235693932</v>
      </c>
      <c r="F24" s="8">
        <v>16779154.0042696</v>
      </c>
    </row>
    <row r="25" spans="1:6" x14ac:dyDescent="0.25">
      <c r="A25">
        <v>21</v>
      </c>
      <c r="B25">
        <v>112</v>
      </c>
      <c r="C25" t="s">
        <v>2710</v>
      </c>
      <c r="D25" s="8">
        <v>-10480.991575803002</v>
      </c>
      <c r="E25" s="8">
        <v>17794.921235703507</v>
      </c>
      <c r="F25" s="8">
        <v>-16779154.004313607</v>
      </c>
    </row>
    <row r="26" spans="1:6" x14ac:dyDescent="0.25">
      <c r="A26">
        <v>1</v>
      </c>
      <c r="B26">
        <v>113</v>
      </c>
      <c r="C26" t="s">
        <v>2710</v>
      </c>
      <c r="D26" s="8">
        <v>52395.90066063196</v>
      </c>
      <c r="E26" s="8">
        <v>73954.921235689661</v>
      </c>
      <c r="F26" s="8">
        <v>93892375.610511899</v>
      </c>
    </row>
    <row r="27" spans="1:6" x14ac:dyDescent="0.25">
      <c r="A27">
        <v>21</v>
      </c>
      <c r="B27">
        <v>113</v>
      </c>
      <c r="C27" t="s">
        <v>2710</v>
      </c>
      <c r="D27" s="8">
        <v>-52395.900660637839</v>
      </c>
      <c r="E27" s="8">
        <v>73954.921235714632</v>
      </c>
      <c r="F27" s="8">
        <v>-93892375.610507607</v>
      </c>
    </row>
    <row r="28" spans="1:6" x14ac:dyDescent="0.25">
      <c r="A28">
        <v>1</v>
      </c>
      <c r="B28">
        <v>114</v>
      </c>
      <c r="C28" t="s">
        <v>2710</v>
      </c>
      <c r="D28" s="8">
        <v>42462.674204719107</v>
      </c>
      <c r="E28" s="8">
        <v>69628.576118896337</v>
      </c>
      <c r="F28" s="8">
        <v>63923294.455926999</v>
      </c>
    </row>
    <row r="29" spans="1:6" x14ac:dyDescent="0.25">
      <c r="A29">
        <v>21</v>
      </c>
      <c r="B29">
        <v>114</v>
      </c>
      <c r="C29" t="s">
        <v>2710</v>
      </c>
      <c r="D29" s="8">
        <v>-50157.674204631505</v>
      </c>
      <c r="E29" s="8">
        <v>59381.266352491584</v>
      </c>
      <c r="F29" s="8">
        <v>-102786147.58684558</v>
      </c>
    </row>
    <row r="30" spans="1:6" x14ac:dyDescent="0.25">
      <c r="A30">
        <v>1</v>
      </c>
      <c r="B30">
        <v>115</v>
      </c>
      <c r="C30" t="s">
        <v>2710</v>
      </c>
      <c r="D30" s="8">
        <v>50157.674204666182</v>
      </c>
      <c r="E30" s="8">
        <v>59381.266352483457</v>
      </c>
      <c r="F30" s="8">
        <v>102786147.58692713</v>
      </c>
    </row>
    <row r="31" spans="1:6" x14ac:dyDescent="0.25">
      <c r="A31">
        <v>21</v>
      </c>
      <c r="B31">
        <v>115</v>
      </c>
      <c r="C31" t="s">
        <v>2710</v>
      </c>
      <c r="D31" s="8">
        <v>-42462.674204758659</v>
      </c>
      <c r="E31" s="8">
        <v>69628.576118931349</v>
      </c>
      <c r="F31" s="8">
        <v>-63923294.45598457</v>
      </c>
    </row>
    <row r="32" spans="1:6" x14ac:dyDescent="0.25">
      <c r="A32">
        <v>1</v>
      </c>
      <c r="B32">
        <v>116</v>
      </c>
      <c r="C32" t="s">
        <v>2710</v>
      </c>
      <c r="D32" s="8">
        <v>4198.4590944298507</v>
      </c>
      <c r="E32" s="8">
        <v>5554.9212356907228</v>
      </c>
      <c r="F32" s="8">
        <v>8438388.2612233981</v>
      </c>
    </row>
    <row r="33" spans="1:6" x14ac:dyDescent="0.25">
      <c r="A33">
        <v>21</v>
      </c>
      <c r="B33">
        <v>116</v>
      </c>
      <c r="C33" t="s">
        <v>2710</v>
      </c>
      <c r="D33" s="8">
        <v>-4198.4590944236006</v>
      </c>
      <c r="E33" s="8">
        <v>5554.9212356914431</v>
      </c>
      <c r="F33" s="8">
        <v>-8438388.2612027898</v>
      </c>
    </row>
    <row r="34" spans="1:6" x14ac:dyDescent="0.25">
      <c r="A34">
        <v>1</v>
      </c>
      <c r="B34">
        <v>117</v>
      </c>
      <c r="C34" t="s">
        <v>2710</v>
      </c>
      <c r="D34" s="8">
        <v>25720.449748907762</v>
      </c>
      <c r="E34" s="8">
        <v>14928.668988742938</v>
      </c>
      <c r="F34" s="8">
        <v>73371397.4294907</v>
      </c>
    </row>
    <row r="35" spans="1:6" x14ac:dyDescent="0.25">
      <c r="A35">
        <v>21</v>
      </c>
      <c r="B35">
        <v>117</v>
      </c>
      <c r="C35" t="s">
        <v>2710</v>
      </c>
      <c r="D35" s="8">
        <v>-9047.9497491038674</v>
      </c>
      <c r="E35" s="8">
        <v>37131.173482674698</v>
      </c>
      <c r="F35" s="8">
        <v>10831451.02086281</v>
      </c>
    </row>
    <row r="36" spans="1:6" x14ac:dyDescent="0.25">
      <c r="A36">
        <v>1</v>
      </c>
      <c r="B36">
        <v>118</v>
      </c>
      <c r="C36" t="s">
        <v>2710</v>
      </c>
      <c r="D36" s="8">
        <v>9047.9497490224567</v>
      </c>
      <c r="E36" s="8">
        <v>37131.173482637503</v>
      </c>
      <c r="F36" s="8">
        <v>-10831451.021009542</v>
      </c>
    </row>
    <row r="37" spans="1:6" x14ac:dyDescent="0.25">
      <c r="A37">
        <v>21</v>
      </c>
      <c r="B37">
        <v>118</v>
      </c>
      <c r="C37" t="s">
        <v>2710</v>
      </c>
      <c r="D37" s="8">
        <v>-25720.449748828425</v>
      </c>
      <c r="E37" s="8">
        <v>14928.668988721889</v>
      </c>
      <c r="F37" s="8">
        <v>-73371397.429335997</v>
      </c>
    </row>
    <row r="38" spans="1:6" x14ac:dyDescent="0.25">
      <c r="A38">
        <v>1</v>
      </c>
      <c r="B38">
        <v>119</v>
      </c>
      <c r="C38" t="s">
        <v>2710</v>
      </c>
      <c r="D38" s="8">
        <v>45895.623764302087</v>
      </c>
      <c r="E38" s="8">
        <v>70376.139885788929</v>
      </c>
      <c r="F38" s="8">
        <v>76253557.848024249</v>
      </c>
    </row>
    <row r="39" spans="1:6" x14ac:dyDescent="0.25">
      <c r="A39">
        <v>21</v>
      </c>
      <c r="B39">
        <v>119</v>
      </c>
      <c r="C39" t="s">
        <v>2710</v>
      </c>
      <c r="D39" s="8">
        <v>-45895.623764267555</v>
      </c>
      <c r="E39" s="8">
        <v>60253.702585605206</v>
      </c>
      <c r="F39" s="8">
        <v>-88113056.249448091</v>
      </c>
    </row>
    <row r="40" spans="1:6" x14ac:dyDescent="0.25">
      <c r="A40">
        <v>1</v>
      </c>
      <c r="B40">
        <v>120</v>
      </c>
      <c r="C40" t="s">
        <v>2710</v>
      </c>
      <c r="D40" s="8">
        <v>35962.397308389242</v>
      </c>
      <c r="E40" s="8">
        <v>66049.794768995576</v>
      </c>
      <c r="F40" s="8">
        <v>46284476.693439342</v>
      </c>
    </row>
    <row r="41" spans="1:6" x14ac:dyDescent="0.25">
      <c r="A41">
        <v>21</v>
      </c>
      <c r="B41">
        <v>120</v>
      </c>
      <c r="C41" t="s">
        <v>2710</v>
      </c>
      <c r="D41" s="8">
        <v>-43657.397308261221</v>
      </c>
      <c r="E41" s="8">
        <v>45680.047702382159</v>
      </c>
      <c r="F41" s="8">
        <v>-97006828.22578606</v>
      </c>
    </row>
    <row r="42" spans="1:6" x14ac:dyDescent="0.25">
      <c r="A42">
        <v>1</v>
      </c>
      <c r="B42">
        <v>121</v>
      </c>
      <c r="C42" t="s">
        <v>2710</v>
      </c>
      <c r="D42" s="8">
        <v>43657.397308336309</v>
      </c>
      <c r="E42" s="8">
        <v>55802.485002582711</v>
      </c>
      <c r="F42" s="8">
        <v>85147329.824439466</v>
      </c>
    </row>
    <row r="43" spans="1:6" x14ac:dyDescent="0.25">
      <c r="A43">
        <v>21</v>
      </c>
      <c r="B43">
        <v>121</v>
      </c>
      <c r="C43" t="s">
        <v>2710</v>
      </c>
      <c r="D43" s="8">
        <v>-35962.397308388368</v>
      </c>
      <c r="E43" s="8">
        <v>55927.357468821923</v>
      </c>
      <c r="F43" s="8">
        <v>-58143975.094925068</v>
      </c>
    </row>
    <row r="44" spans="1:6" x14ac:dyDescent="0.25">
      <c r="A44">
        <v>1</v>
      </c>
      <c r="B44">
        <v>122</v>
      </c>
      <c r="C44" t="s">
        <v>2710</v>
      </c>
      <c r="D44" s="8">
        <v>-2301.8178019000188</v>
      </c>
      <c r="E44" s="8">
        <v>1976.1398857899767</v>
      </c>
      <c r="F44" s="8">
        <v>-9200429.5012642592</v>
      </c>
    </row>
    <row r="45" spans="1:6" x14ac:dyDescent="0.25">
      <c r="A45">
        <v>21</v>
      </c>
      <c r="B45">
        <v>122</v>
      </c>
      <c r="C45" t="s">
        <v>2710</v>
      </c>
      <c r="D45" s="8">
        <v>2301.8178019466868</v>
      </c>
      <c r="E45" s="8">
        <v>-8146.2974144179861</v>
      </c>
      <c r="F45" s="8">
        <v>-2659068.9001432881</v>
      </c>
    </row>
    <row r="46" spans="1:6" x14ac:dyDescent="0.25">
      <c r="A46">
        <v>1</v>
      </c>
      <c r="B46">
        <v>123</v>
      </c>
      <c r="C46" t="s">
        <v>2710</v>
      </c>
      <c r="D46" s="8">
        <v>19220.172852577889</v>
      </c>
      <c r="E46" s="8">
        <v>11349.887638842192</v>
      </c>
      <c r="F46" s="8">
        <v>55732579.667003036</v>
      </c>
    </row>
    <row r="47" spans="1:6" x14ac:dyDescent="0.25">
      <c r="A47">
        <v>21</v>
      </c>
      <c r="B47">
        <v>123</v>
      </c>
      <c r="C47" t="s">
        <v>2710</v>
      </c>
      <c r="D47" s="8">
        <v>-2547.6728527335799</v>
      </c>
      <c r="E47" s="8">
        <v>23429.954832565265</v>
      </c>
      <c r="F47" s="8">
        <v>16610770.381922312</v>
      </c>
    </row>
    <row r="48" spans="1:6" x14ac:dyDescent="0.25">
      <c r="A48">
        <v>1</v>
      </c>
      <c r="B48">
        <v>124</v>
      </c>
      <c r="C48" t="s">
        <v>2710</v>
      </c>
      <c r="D48" s="8">
        <v>2547.6728526925872</v>
      </c>
      <c r="E48" s="8">
        <v>33552.392132736757</v>
      </c>
      <c r="F48" s="8">
        <v>-28470268.783497199</v>
      </c>
    </row>
    <row r="49" spans="1:6" x14ac:dyDescent="0.25">
      <c r="A49">
        <v>21</v>
      </c>
      <c r="B49">
        <v>124</v>
      </c>
      <c r="C49" t="s">
        <v>2710</v>
      </c>
      <c r="D49" s="8">
        <v>-19220.172852458134</v>
      </c>
      <c r="E49" s="8">
        <v>1227.4503386124597</v>
      </c>
      <c r="F49" s="8">
        <v>-67592078.068276495</v>
      </c>
    </row>
    <row r="50" spans="1:6" x14ac:dyDescent="0.25">
      <c r="A50">
        <v>1</v>
      </c>
      <c r="B50">
        <v>125</v>
      </c>
      <c r="C50" t="s">
        <v>2710</v>
      </c>
      <c r="D50" s="8">
        <v>45895.623764280164</v>
      </c>
      <c r="E50" s="8">
        <v>60253.702585590545</v>
      </c>
      <c r="F50" s="8">
        <v>88113056.249484658</v>
      </c>
    </row>
    <row r="51" spans="1:6" x14ac:dyDescent="0.25">
      <c r="A51">
        <v>21</v>
      </c>
      <c r="B51">
        <v>125</v>
      </c>
      <c r="C51" t="s">
        <v>2710</v>
      </c>
      <c r="D51" s="8">
        <v>-45895.623764325806</v>
      </c>
      <c r="E51" s="8">
        <v>70376.139885818149</v>
      </c>
      <c r="F51" s="8">
        <v>-76253557.84805581</v>
      </c>
    </row>
    <row r="52" spans="1:6" x14ac:dyDescent="0.25">
      <c r="A52">
        <v>1</v>
      </c>
      <c r="B52">
        <v>126</v>
      </c>
      <c r="C52" t="s">
        <v>2710</v>
      </c>
      <c r="D52" s="8">
        <v>35962.397308367319</v>
      </c>
      <c r="E52" s="8">
        <v>55927.357468797207</v>
      </c>
      <c r="F52" s="8">
        <v>58143975.094899744</v>
      </c>
    </row>
    <row r="53" spans="1:6" x14ac:dyDescent="0.25">
      <c r="A53">
        <v>21</v>
      </c>
      <c r="B53">
        <v>126</v>
      </c>
      <c r="C53" t="s">
        <v>2710</v>
      </c>
      <c r="D53" s="8">
        <v>-43657.397308319472</v>
      </c>
      <c r="E53" s="8">
        <v>55802.485002595116</v>
      </c>
      <c r="F53" s="8">
        <v>-85147329.824393779</v>
      </c>
    </row>
    <row r="54" spans="1:6" x14ac:dyDescent="0.25">
      <c r="A54">
        <v>1</v>
      </c>
      <c r="B54">
        <v>127</v>
      </c>
      <c r="C54" t="s">
        <v>2710</v>
      </c>
      <c r="D54" s="8">
        <v>43657.397308314386</v>
      </c>
      <c r="E54" s="8">
        <v>45680.047702384334</v>
      </c>
      <c r="F54" s="8">
        <v>97006828.225899875</v>
      </c>
    </row>
    <row r="55" spans="1:6" x14ac:dyDescent="0.25">
      <c r="A55">
        <v>21</v>
      </c>
      <c r="B55">
        <v>127</v>
      </c>
      <c r="C55" t="s">
        <v>2710</v>
      </c>
      <c r="D55" s="8">
        <v>-35962.397308446627</v>
      </c>
      <c r="E55" s="8">
        <v>66049.794769034866</v>
      </c>
      <c r="F55" s="8">
        <v>-46284476.69353278</v>
      </c>
    </row>
    <row r="56" spans="1:6" x14ac:dyDescent="0.25">
      <c r="A56">
        <v>1</v>
      </c>
      <c r="B56">
        <v>128</v>
      </c>
      <c r="C56" t="s">
        <v>2710</v>
      </c>
      <c r="D56" s="8">
        <v>-2301.8178019219413</v>
      </c>
      <c r="E56" s="8">
        <v>-8146.2974144084001</v>
      </c>
      <c r="F56" s="8">
        <v>2659068.9001961425</v>
      </c>
    </row>
    <row r="57" spans="1:6" x14ac:dyDescent="0.25">
      <c r="A57">
        <v>21</v>
      </c>
      <c r="B57">
        <v>128</v>
      </c>
      <c r="C57" t="s">
        <v>2710</v>
      </c>
      <c r="D57" s="8">
        <v>2301.8178018884319</v>
      </c>
      <c r="E57" s="8">
        <v>1976.139885794968</v>
      </c>
      <c r="F57" s="8">
        <v>9200429.5012490042</v>
      </c>
    </row>
    <row r="58" spans="1:6" x14ac:dyDescent="0.25">
      <c r="A58">
        <v>1</v>
      </c>
      <c r="B58">
        <v>129</v>
      </c>
      <c r="C58" t="s">
        <v>2710</v>
      </c>
      <c r="D58" s="8">
        <v>19220.172852555967</v>
      </c>
      <c r="E58" s="8">
        <v>1227.4503386438155</v>
      </c>
      <c r="F58" s="8">
        <v>67592078.068463445</v>
      </c>
    </row>
    <row r="59" spans="1:6" x14ac:dyDescent="0.25">
      <c r="A59">
        <v>21</v>
      </c>
      <c r="B59">
        <v>129</v>
      </c>
      <c r="C59" t="s">
        <v>2710</v>
      </c>
      <c r="D59" s="8">
        <v>-2547.6728527918349</v>
      </c>
      <c r="E59" s="8">
        <v>33552.392132778215</v>
      </c>
      <c r="F59" s="8">
        <v>28470268.783314604</v>
      </c>
    </row>
    <row r="60" spans="1:6" x14ac:dyDescent="0.25">
      <c r="A60">
        <v>1</v>
      </c>
      <c r="B60">
        <v>130</v>
      </c>
      <c r="C60" t="s">
        <v>2710</v>
      </c>
      <c r="D60" s="8">
        <v>2547.6728526706647</v>
      </c>
      <c r="E60" s="8">
        <v>23429.95483253838</v>
      </c>
      <c r="F60" s="8">
        <v>-16610770.382036798</v>
      </c>
    </row>
    <row r="61" spans="1:6" x14ac:dyDescent="0.25">
      <c r="A61">
        <v>21</v>
      </c>
      <c r="B61">
        <v>130</v>
      </c>
      <c r="C61" t="s">
        <v>2710</v>
      </c>
      <c r="D61" s="8">
        <v>-19220.172852516393</v>
      </c>
      <c r="E61" s="8">
        <v>11349.887638825414</v>
      </c>
      <c r="F61" s="8">
        <v>-55732579.666884206</v>
      </c>
    </row>
    <row r="62" spans="1:6" x14ac:dyDescent="0.25">
      <c r="A62">
        <v>1</v>
      </c>
      <c r="B62">
        <v>131</v>
      </c>
      <c r="C62" t="s">
        <v>2710</v>
      </c>
      <c r="D62" s="8">
        <v>65163.898972672636</v>
      </c>
      <c r="E62" s="8">
        <v>90514.921235689588</v>
      </c>
      <c r="F62" s="8">
        <v>117020917.53509045</v>
      </c>
    </row>
    <row r="63" spans="1:6" x14ac:dyDescent="0.25">
      <c r="A63">
        <v>21</v>
      </c>
      <c r="B63">
        <v>131</v>
      </c>
      <c r="C63" t="s">
        <v>2710</v>
      </c>
      <c r="D63" s="8">
        <v>-65163.898972678158</v>
      </c>
      <c r="E63" s="8">
        <v>90514.921235720321</v>
      </c>
      <c r="F63" s="8">
        <v>-117020917.53507975</v>
      </c>
    </row>
    <row r="64" spans="1:6" x14ac:dyDescent="0.25">
      <c r="A64">
        <v>1</v>
      </c>
      <c r="B64">
        <v>132</v>
      </c>
      <c r="C64" t="s">
        <v>2710</v>
      </c>
      <c r="D64" s="8">
        <v>58210.640453533641</v>
      </c>
      <c r="E64" s="8">
        <v>87486.47965393425</v>
      </c>
      <c r="F64" s="8">
        <v>96042560.726880997</v>
      </c>
    </row>
    <row r="65" spans="1:6" x14ac:dyDescent="0.25">
      <c r="A65">
        <v>21</v>
      </c>
      <c r="B65">
        <v>132</v>
      </c>
      <c r="C65" t="s">
        <v>2710</v>
      </c>
      <c r="D65" s="8">
        <v>-63597.140453473723</v>
      </c>
      <c r="E65" s="8">
        <v>80313.362817464193</v>
      </c>
      <c r="F65" s="8">
        <v>-123246557.91851634</v>
      </c>
    </row>
    <row r="66" spans="1:6" x14ac:dyDescent="0.25">
      <c r="A66">
        <v>1</v>
      </c>
      <c r="B66">
        <v>133</v>
      </c>
      <c r="C66" t="s">
        <v>2710</v>
      </c>
      <c r="D66" s="8">
        <v>63597.140453496591</v>
      </c>
      <c r="E66" s="8">
        <v>80313.362817445231</v>
      </c>
      <c r="F66" s="8">
        <v>123246557.9185811</v>
      </c>
    </row>
    <row r="67" spans="1:6" x14ac:dyDescent="0.25">
      <c r="A67">
        <v>21</v>
      </c>
      <c r="B67">
        <v>133</v>
      </c>
      <c r="C67" t="s">
        <v>2710</v>
      </c>
      <c r="D67" s="8">
        <v>-58210.64045356273</v>
      </c>
      <c r="E67" s="8">
        <v>87486.479653972026</v>
      </c>
      <c r="F67" s="8">
        <v>-96042560.726913631</v>
      </c>
    </row>
    <row r="68" spans="1:6" x14ac:dyDescent="0.25">
      <c r="A68">
        <v>1</v>
      </c>
      <c r="B68">
        <v>134</v>
      </c>
      <c r="C68" t="s">
        <v>2710</v>
      </c>
      <c r="D68" s="8">
        <v>31425.689876331162</v>
      </c>
      <c r="E68" s="8">
        <v>42634.921235690323</v>
      </c>
      <c r="F68" s="8">
        <v>57203126.390588477</v>
      </c>
    </row>
    <row r="69" spans="1:6" x14ac:dyDescent="0.25">
      <c r="A69">
        <v>21</v>
      </c>
      <c r="B69">
        <v>134</v>
      </c>
      <c r="C69" t="s">
        <v>2710</v>
      </c>
      <c r="D69" s="8">
        <v>-31425.689876328186</v>
      </c>
      <c r="E69" s="8">
        <v>42634.921235704089</v>
      </c>
      <c r="F69" s="8">
        <v>-57203126.390566379</v>
      </c>
    </row>
    <row r="70" spans="1:6" x14ac:dyDescent="0.25">
      <c r="A70">
        <v>1</v>
      </c>
      <c r="B70">
        <v>135</v>
      </c>
      <c r="C70" t="s">
        <v>2710</v>
      </c>
      <c r="D70" s="8">
        <v>46491.0833344657</v>
      </c>
      <c r="E70" s="8">
        <v>49196.544662826869</v>
      </c>
      <c r="F70" s="8">
        <v>102656232.8083756</v>
      </c>
    </row>
    <row r="71" spans="1:6" x14ac:dyDescent="0.25">
      <c r="A71">
        <v>21</v>
      </c>
      <c r="B71">
        <v>135</v>
      </c>
      <c r="C71" t="s">
        <v>2710</v>
      </c>
      <c r="D71" s="8">
        <v>-34820.333334604373</v>
      </c>
      <c r="E71" s="8">
        <v>64738.297808592368</v>
      </c>
      <c r="F71" s="8">
        <v>-43714238.893120453</v>
      </c>
    </row>
    <row r="72" spans="1:6" x14ac:dyDescent="0.25">
      <c r="A72">
        <v>1</v>
      </c>
      <c r="B72">
        <v>136</v>
      </c>
      <c r="C72" t="s">
        <v>2710</v>
      </c>
      <c r="D72" s="8">
        <v>34820.333334545983</v>
      </c>
      <c r="E72" s="8">
        <v>64738.29780855307</v>
      </c>
      <c r="F72" s="8">
        <v>43714238.893025421</v>
      </c>
    </row>
    <row r="73" spans="1:6" x14ac:dyDescent="0.25">
      <c r="A73">
        <v>21</v>
      </c>
      <c r="B73">
        <v>136</v>
      </c>
      <c r="C73" t="s">
        <v>2710</v>
      </c>
      <c r="D73" s="8">
        <v>-46491.083334411567</v>
      </c>
      <c r="E73" s="8">
        <v>49196.544662825399</v>
      </c>
      <c r="F73" s="8">
        <v>-102656232.80825964</v>
      </c>
    </row>
    <row r="74" spans="1:6" x14ac:dyDescent="0.25">
      <c r="A74">
        <v>1</v>
      </c>
      <c r="B74">
        <v>137</v>
      </c>
      <c r="C74" t="s">
        <v>2710</v>
      </c>
      <c r="D74" s="8">
        <v>54330.104145456186</v>
      </c>
      <c r="E74" s="8">
        <v>84550.285652521678</v>
      </c>
      <c r="F74" s="8">
        <v>87622887.930944353</v>
      </c>
    </row>
    <row r="75" spans="1:6" x14ac:dyDescent="0.25">
      <c r="A75">
        <v>21</v>
      </c>
      <c r="B75">
        <v>137</v>
      </c>
      <c r="C75" t="s">
        <v>2710</v>
      </c>
      <c r="D75" s="8">
        <v>-54330.104145394347</v>
      </c>
      <c r="E75" s="8">
        <v>67679.556818871264</v>
      </c>
      <c r="F75" s="8">
        <v>-107388718.59998056</v>
      </c>
    </row>
    <row r="76" spans="1:6" x14ac:dyDescent="0.25">
      <c r="A76">
        <v>1</v>
      </c>
      <c r="B76">
        <v>138</v>
      </c>
      <c r="C76" t="s">
        <v>2710</v>
      </c>
      <c r="D76" s="8">
        <v>47376.84562631719</v>
      </c>
      <c r="E76" s="8">
        <v>81521.844070766339</v>
      </c>
      <c r="F76" s="8">
        <v>66644531.122734912</v>
      </c>
    </row>
    <row r="77" spans="1:6" x14ac:dyDescent="0.25">
      <c r="A77">
        <v>21</v>
      </c>
      <c r="B77">
        <v>138</v>
      </c>
      <c r="C77" t="s">
        <v>2710</v>
      </c>
      <c r="D77" s="8">
        <v>-52763.345626189912</v>
      </c>
      <c r="E77" s="8">
        <v>57477.998400615135</v>
      </c>
      <c r="F77" s="8">
        <v>-113614358.98341715</v>
      </c>
    </row>
    <row r="78" spans="1:6" x14ac:dyDescent="0.25">
      <c r="A78">
        <v>1</v>
      </c>
      <c r="B78">
        <v>139</v>
      </c>
      <c r="C78" t="s">
        <v>2710</v>
      </c>
      <c r="D78" s="8">
        <v>52763.345626280141</v>
      </c>
      <c r="E78" s="8">
        <v>74348.727234277321</v>
      </c>
      <c r="F78" s="8">
        <v>93848528.314435005</v>
      </c>
    </row>
    <row r="79" spans="1:6" x14ac:dyDescent="0.25">
      <c r="A79">
        <v>21</v>
      </c>
      <c r="B79">
        <v>139</v>
      </c>
      <c r="C79" t="s">
        <v>2710</v>
      </c>
      <c r="D79" s="8">
        <v>-47376.845626278919</v>
      </c>
      <c r="E79" s="8">
        <v>64651.115237122976</v>
      </c>
      <c r="F79" s="8">
        <v>-86410361.791814446</v>
      </c>
    </row>
    <row r="80" spans="1:6" x14ac:dyDescent="0.25">
      <c r="A80">
        <v>1</v>
      </c>
      <c r="B80">
        <v>140</v>
      </c>
      <c r="C80" t="s">
        <v>2710</v>
      </c>
      <c r="D80" s="8">
        <v>20591.895049114712</v>
      </c>
      <c r="E80" s="8">
        <v>36670.285652522412</v>
      </c>
      <c r="F80" s="8">
        <v>27805096.786442384</v>
      </c>
    </row>
    <row r="81" spans="1:6" x14ac:dyDescent="0.25">
      <c r="A81">
        <v>21</v>
      </c>
      <c r="B81">
        <v>140</v>
      </c>
      <c r="C81" t="s">
        <v>2710</v>
      </c>
      <c r="D81" s="8">
        <v>-20591.895049044375</v>
      </c>
      <c r="E81" s="8">
        <v>19799.556818855039</v>
      </c>
      <c r="F81" s="8">
        <v>-47570927.455467194</v>
      </c>
    </row>
    <row r="82" spans="1:6" x14ac:dyDescent="0.25">
      <c r="A82">
        <v>1</v>
      </c>
      <c r="B82">
        <v>141</v>
      </c>
      <c r="C82" t="s">
        <v>2710</v>
      </c>
      <c r="D82" s="8">
        <v>35657.28850724925</v>
      </c>
      <c r="E82" s="8">
        <v>43231.909079658959</v>
      </c>
      <c r="F82" s="8">
        <v>73258203.204229504</v>
      </c>
    </row>
    <row r="83" spans="1:6" x14ac:dyDescent="0.25">
      <c r="A83">
        <v>21</v>
      </c>
      <c r="B83">
        <v>141</v>
      </c>
      <c r="C83" t="s">
        <v>2710</v>
      </c>
      <c r="D83" s="8">
        <v>-23986.538507320562</v>
      </c>
      <c r="E83" s="8">
        <v>41902.93339174331</v>
      </c>
      <c r="F83" s="8">
        <v>-34082039.958021268</v>
      </c>
    </row>
    <row r="84" spans="1:6" x14ac:dyDescent="0.25">
      <c r="A84">
        <v>1</v>
      </c>
      <c r="B84">
        <v>142</v>
      </c>
      <c r="C84" t="s">
        <v>2710</v>
      </c>
      <c r="D84" s="8">
        <v>23986.538507329533</v>
      </c>
      <c r="E84" s="8">
        <v>58773.66222538516</v>
      </c>
      <c r="F84" s="8">
        <v>14316209.288879327</v>
      </c>
    </row>
    <row r="85" spans="1:6" x14ac:dyDescent="0.25">
      <c r="A85">
        <v>21</v>
      </c>
      <c r="B85">
        <v>142</v>
      </c>
      <c r="C85" t="s">
        <v>2710</v>
      </c>
      <c r="D85" s="8">
        <v>-35657.288507127756</v>
      </c>
      <c r="E85" s="8">
        <v>26361.180245976346</v>
      </c>
      <c r="F85" s="8">
        <v>-93024033.873160452</v>
      </c>
    </row>
    <row r="86" spans="1:6" x14ac:dyDescent="0.25">
      <c r="A86">
        <v>1</v>
      </c>
      <c r="B86">
        <v>143</v>
      </c>
      <c r="C86" t="s">
        <v>2710</v>
      </c>
      <c r="D86" s="8">
        <v>54330.104145419646</v>
      </c>
      <c r="E86" s="8">
        <v>67679.556818857716</v>
      </c>
      <c r="F86" s="8">
        <v>107388718.60004503</v>
      </c>
    </row>
    <row r="87" spans="1:6" x14ac:dyDescent="0.25">
      <c r="A87">
        <v>21</v>
      </c>
      <c r="B87">
        <v>143</v>
      </c>
      <c r="C87" t="s">
        <v>2710</v>
      </c>
      <c r="D87" s="8">
        <v>-54330.104145491438</v>
      </c>
      <c r="E87" s="8">
        <v>84550.285652559527</v>
      </c>
      <c r="F87" s="8">
        <v>-87622887.930993423</v>
      </c>
    </row>
    <row r="88" spans="1:6" x14ac:dyDescent="0.25">
      <c r="A88">
        <v>1</v>
      </c>
      <c r="B88">
        <v>144</v>
      </c>
      <c r="C88" t="s">
        <v>2710</v>
      </c>
      <c r="D88" s="8">
        <v>47376.84562628065</v>
      </c>
      <c r="E88" s="8">
        <v>64651.115237102378</v>
      </c>
      <c r="F88" s="8">
        <v>86410361.791835576</v>
      </c>
    </row>
    <row r="89" spans="1:6" x14ac:dyDescent="0.25">
      <c r="A89">
        <v>21</v>
      </c>
      <c r="B89">
        <v>144</v>
      </c>
      <c r="C89" t="s">
        <v>2710</v>
      </c>
      <c r="D89" s="8">
        <v>-52763.345626287002</v>
      </c>
      <c r="E89" s="8">
        <v>74348.727234303398</v>
      </c>
      <c r="F89" s="8">
        <v>-93848528.314429998</v>
      </c>
    </row>
    <row r="90" spans="1:6" x14ac:dyDescent="0.25">
      <c r="A90">
        <v>1</v>
      </c>
      <c r="B90">
        <v>145</v>
      </c>
      <c r="C90" t="s">
        <v>2710</v>
      </c>
      <c r="D90" s="8">
        <v>52763.345626243601</v>
      </c>
      <c r="E90" s="8">
        <v>57477.99840061336</v>
      </c>
      <c r="F90" s="8">
        <v>113614358.98353568</v>
      </c>
    </row>
    <row r="91" spans="1:6" x14ac:dyDescent="0.25">
      <c r="A91">
        <v>21</v>
      </c>
      <c r="B91">
        <v>145</v>
      </c>
      <c r="C91" t="s">
        <v>2710</v>
      </c>
      <c r="D91" s="8">
        <v>-47376.845626376009</v>
      </c>
      <c r="E91" s="8">
        <v>81521.844070811232</v>
      </c>
      <c r="F91" s="8">
        <v>-66644531.122827306</v>
      </c>
    </row>
    <row r="92" spans="1:6" x14ac:dyDescent="0.25">
      <c r="A92">
        <v>1</v>
      </c>
      <c r="B92">
        <v>146</v>
      </c>
      <c r="C92" t="s">
        <v>2710</v>
      </c>
      <c r="D92" s="8">
        <v>20591.895049078172</v>
      </c>
      <c r="E92" s="8">
        <v>19799.556818858451</v>
      </c>
      <c r="F92" s="8">
        <v>47570927.455543056</v>
      </c>
    </row>
    <row r="93" spans="1:6" x14ac:dyDescent="0.25">
      <c r="A93">
        <v>21</v>
      </c>
      <c r="B93">
        <v>146</v>
      </c>
      <c r="C93" t="s">
        <v>2710</v>
      </c>
      <c r="D93" s="8">
        <v>-20591.895049141465</v>
      </c>
      <c r="E93" s="8">
        <v>36670.285652543294</v>
      </c>
      <c r="F93" s="8">
        <v>-27805096.786480058</v>
      </c>
    </row>
    <row r="94" spans="1:6" x14ac:dyDescent="0.25">
      <c r="A94">
        <v>1</v>
      </c>
      <c r="B94">
        <v>147</v>
      </c>
      <c r="C94" t="s">
        <v>2710</v>
      </c>
      <c r="D94" s="8">
        <v>35657.28850721271</v>
      </c>
      <c r="E94" s="8">
        <v>26361.180245995001</v>
      </c>
      <c r="F94" s="8">
        <v>93024033.873330176</v>
      </c>
    </row>
    <row r="95" spans="1:6" x14ac:dyDescent="0.25">
      <c r="A95">
        <v>21</v>
      </c>
      <c r="B95">
        <v>147</v>
      </c>
      <c r="C95" t="s">
        <v>2710</v>
      </c>
      <c r="D95" s="8">
        <v>-23986.538507417652</v>
      </c>
      <c r="E95" s="8">
        <v>58773.662225431573</v>
      </c>
      <c r="F95" s="8">
        <v>-14316209.289034128</v>
      </c>
    </row>
    <row r="96" spans="1:6" x14ac:dyDescent="0.25">
      <c r="A96">
        <v>1</v>
      </c>
      <c r="B96">
        <v>148</v>
      </c>
      <c r="C96" t="s">
        <v>2710</v>
      </c>
      <c r="D96" s="8">
        <v>23986.538507292993</v>
      </c>
      <c r="E96" s="8">
        <v>41902.933391721199</v>
      </c>
      <c r="F96" s="8">
        <v>34082039.957979999</v>
      </c>
    </row>
    <row r="97" spans="1:6" x14ac:dyDescent="0.25">
      <c r="A97">
        <v>21</v>
      </c>
      <c r="B97">
        <v>148</v>
      </c>
      <c r="C97" t="s">
        <v>2710</v>
      </c>
      <c r="D97" s="8">
        <v>-35657.288507224846</v>
      </c>
      <c r="E97" s="8">
        <v>43231.909079664605</v>
      </c>
      <c r="F97" s="8">
        <v>-73258203.204173312</v>
      </c>
    </row>
    <row r="98" spans="1:6" x14ac:dyDescent="0.25">
      <c r="A98">
        <v>1</v>
      </c>
      <c r="B98">
        <v>149</v>
      </c>
      <c r="C98" t="s">
        <v>2710</v>
      </c>
      <c r="D98" s="8">
        <v>26810.927151889613</v>
      </c>
      <c r="E98" s="8">
        <v>39394.92123568774</v>
      </c>
      <c r="F98" s="8">
        <v>49030987.965460122</v>
      </c>
    </row>
    <row r="99" spans="1:6" x14ac:dyDescent="0.25">
      <c r="A99">
        <v>21</v>
      </c>
      <c r="B99">
        <v>149</v>
      </c>
      <c r="C99" t="s">
        <v>2710</v>
      </c>
      <c r="D99" s="8">
        <v>-26810.927151883181</v>
      </c>
      <c r="E99" s="8">
        <v>39394.921235697984</v>
      </c>
      <c r="F99" s="8">
        <v>-49030987.965435356</v>
      </c>
    </row>
    <row r="100" spans="1:6" x14ac:dyDescent="0.25">
      <c r="A100">
        <v>1</v>
      </c>
      <c r="B100">
        <v>150</v>
      </c>
      <c r="C100" t="s">
        <v>2710</v>
      </c>
      <c r="D100" s="8">
        <v>16877.700695976768</v>
      </c>
      <c r="E100" s="8">
        <v>35068.576118894402</v>
      </c>
      <c r="F100" s="8">
        <v>19061906.810875218</v>
      </c>
    </row>
    <row r="101" spans="1:6" x14ac:dyDescent="0.25">
      <c r="A101">
        <v>21</v>
      </c>
      <c r="B101">
        <v>150</v>
      </c>
      <c r="C101" t="s">
        <v>2710</v>
      </c>
      <c r="D101" s="8">
        <v>-24572.700695876847</v>
      </c>
      <c r="E101" s="8">
        <v>24821.266352474937</v>
      </c>
      <c r="F101" s="8">
        <v>-57924759.941773325</v>
      </c>
    </row>
    <row r="102" spans="1:6" x14ac:dyDescent="0.25">
      <c r="A102">
        <v>1</v>
      </c>
      <c r="B102">
        <v>151</v>
      </c>
      <c r="C102" t="s">
        <v>2710</v>
      </c>
      <c r="D102" s="8">
        <v>24572.700695923835</v>
      </c>
      <c r="E102" s="8">
        <v>24821.266352481525</v>
      </c>
      <c r="F102" s="8">
        <v>57924759.941875353</v>
      </c>
    </row>
    <row r="103" spans="1:6" x14ac:dyDescent="0.25">
      <c r="A103">
        <v>21</v>
      </c>
      <c r="B103">
        <v>151</v>
      </c>
      <c r="C103" t="s">
        <v>2710</v>
      </c>
      <c r="D103" s="8">
        <v>-16877.700696003994</v>
      </c>
      <c r="E103" s="8">
        <v>35068.576118914702</v>
      </c>
      <c r="F103" s="8">
        <v>-19061906.81091233</v>
      </c>
    </row>
    <row r="104" spans="1:6" x14ac:dyDescent="0.25">
      <c r="A104">
        <v>1</v>
      </c>
      <c r="B104">
        <v>152</v>
      </c>
      <c r="C104" t="s">
        <v>2710</v>
      </c>
      <c r="D104" s="8">
        <v>-21386.514414312493</v>
      </c>
      <c r="E104" s="8">
        <v>-29005.078764311209</v>
      </c>
      <c r="F104" s="8">
        <v>-36422999.383828387</v>
      </c>
    </row>
    <row r="105" spans="1:6" x14ac:dyDescent="0.25">
      <c r="A105">
        <v>21</v>
      </c>
      <c r="B105">
        <v>152</v>
      </c>
      <c r="C105" t="s">
        <v>2710</v>
      </c>
      <c r="D105" s="8">
        <v>21386.514414331061</v>
      </c>
      <c r="E105" s="8">
        <v>-29005.078764325208</v>
      </c>
      <c r="F105" s="8">
        <v>36422999.383869454</v>
      </c>
    </row>
    <row r="106" spans="1:6" x14ac:dyDescent="0.25">
      <c r="A106">
        <v>1</v>
      </c>
      <c r="B106">
        <v>153</v>
      </c>
      <c r="C106" t="s">
        <v>2710</v>
      </c>
      <c r="D106" s="8">
        <v>135.4762401654167</v>
      </c>
      <c r="E106" s="8">
        <v>-19631.331011258993</v>
      </c>
      <c r="F106" s="8">
        <v>28510009.784438916</v>
      </c>
    </row>
    <row r="107" spans="1:6" x14ac:dyDescent="0.25">
      <c r="A107">
        <v>21</v>
      </c>
      <c r="B107">
        <v>153</v>
      </c>
      <c r="C107" t="s">
        <v>2710</v>
      </c>
      <c r="D107" s="8">
        <v>16537.023759650794</v>
      </c>
      <c r="E107" s="8">
        <v>2571.1734826580441</v>
      </c>
      <c r="F107" s="8">
        <v>55692838.665935054</v>
      </c>
    </row>
    <row r="108" spans="1:6" x14ac:dyDescent="0.25">
      <c r="A108">
        <v>1</v>
      </c>
      <c r="B108">
        <v>154</v>
      </c>
      <c r="C108" t="s">
        <v>2710</v>
      </c>
      <c r="D108" s="8">
        <v>-16537.023759719887</v>
      </c>
      <c r="E108" s="8">
        <v>2571.1734826355723</v>
      </c>
      <c r="F108" s="8">
        <v>-55692838.666061327</v>
      </c>
    </row>
    <row r="109" spans="1:6" x14ac:dyDescent="0.25">
      <c r="A109">
        <v>21</v>
      </c>
      <c r="B109">
        <v>154</v>
      </c>
      <c r="C109" t="s">
        <v>2710</v>
      </c>
      <c r="D109" s="8">
        <v>-135.47624007376254</v>
      </c>
      <c r="E109" s="8">
        <v>-19631.331011294762</v>
      </c>
      <c r="F109" s="8">
        <v>-28510009.78426376</v>
      </c>
    </row>
    <row r="110" spans="1:6" x14ac:dyDescent="0.25">
      <c r="A110">
        <v>1</v>
      </c>
      <c r="B110">
        <v>155</v>
      </c>
      <c r="C110" t="s">
        <v>2710</v>
      </c>
      <c r="D110" s="8">
        <v>51979.766584010897</v>
      </c>
      <c r="E110" s="8">
        <v>73954.921235691858</v>
      </c>
      <c r="F110" s="8">
        <v>91917489.008533821</v>
      </c>
    </row>
    <row r="111" spans="1:6" x14ac:dyDescent="0.25">
      <c r="A111">
        <v>21</v>
      </c>
      <c r="B111">
        <v>155</v>
      </c>
      <c r="C111" t="s">
        <v>2710</v>
      </c>
      <c r="D111" s="8">
        <v>-51979.766584027886</v>
      </c>
      <c r="E111" s="8">
        <v>73954.921235719448</v>
      </c>
      <c r="F111" s="8">
        <v>-91917489.00855726</v>
      </c>
    </row>
    <row r="112" spans="1:6" x14ac:dyDescent="0.25">
      <c r="A112">
        <v>1</v>
      </c>
      <c r="B112">
        <v>156</v>
      </c>
      <c r="C112" t="s">
        <v>2710</v>
      </c>
      <c r="D112" s="8">
        <v>42046.540128098044</v>
      </c>
      <c r="E112" s="8">
        <v>69628.576118898534</v>
      </c>
      <c r="F112" s="8">
        <v>61948407.853948921</v>
      </c>
    </row>
    <row r="113" spans="1:6" x14ac:dyDescent="0.25">
      <c r="A113">
        <v>21</v>
      </c>
      <c r="B113">
        <v>156</v>
      </c>
      <c r="C113" t="s">
        <v>2710</v>
      </c>
      <c r="D113" s="8">
        <v>-49741.540128021552</v>
      </c>
      <c r="E113" s="8">
        <v>59381.266352496401</v>
      </c>
      <c r="F113" s="8">
        <v>-100811260.98489523</v>
      </c>
    </row>
    <row r="114" spans="1:6" x14ac:dyDescent="0.25">
      <c r="A114">
        <v>1</v>
      </c>
      <c r="B114">
        <v>157</v>
      </c>
      <c r="C114" t="s">
        <v>2710</v>
      </c>
      <c r="D114" s="8">
        <v>49741.540128045119</v>
      </c>
      <c r="E114" s="8">
        <v>59381.266352485654</v>
      </c>
      <c r="F114" s="8">
        <v>100811260.98494905</v>
      </c>
    </row>
    <row r="115" spans="1:6" x14ac:dyDescent="0.25">
      <c r="A115">
        <v>21</v>
      </c>
      <c r="B115">
        <v>157</v>
      </c>
      <c r="C115" t="s">
        <v>2710</v>
      </c>
      <c r="D115" s="8">
        <v>-42046.540128148707</v>
      </c>
      <c r="E115" s="8">
        <v>69628.576118936166</v>
      </c>
      <c r="F115" s="8">
        <v>-61948407.854034223</v>
      </c>
    </row>
    <row r="116" spans="1:6" x14ac:dyDescent="0.25">
      <c r="A116">
        <v>1</v>
      </c>
      <c r="B116">
        <v>158</v>
      </c>
      <c r="C116" t="s">
        <v>2710</v>
      </c>
      <c r="D116" s="8">
        <v>3782.3250178087878</v>
      </c>
      <c r="E116" s="8">
        <v>5554.9212356929229</v>
      </c>
      <c r="F116" s="8">
        <v>6463501.6592453234</v>
      </c>
    </row>
    <row r="117" spans="1:6" x14ac:dyDescent="0.25">
      <c r="A117">
        <v>21</v>
      </c>
      <c r="B117">
        <v>158</v>
      </c>
      <c r="C117" t="s">
        <v>2710</v>
      </c>
      <c r="D117" s="8">
        <v>-3782.3250178136468</v>
      </c>
      <c r="E117" s="8">
        <v>5554.9212356962626</v>
      </c>
      <c r="F117" s="8">
        <v>-6463501.6592524406</v>
      </c>
    </row>
    <row r="118" spans="1:6" x14ac:dyDescent="0.25">
      <c r="A118">
        <v>1</v>
      </c>
      <c r="B118">
        <v>159</v>
      </c>
      <c r="C118" t="s">
        <v>2710</v>
      </c>
      <c r="D118" s="8">
        <v>25304.315672286699</v>
      </c>
      <c r="E118" s="8">
        <v>14928.668988745139</v>
      </c>
      <c r="F118" s="8">
        <v>71396510.827512622</v>
      </c>
    </row>
    <row r="119" spans="1:6" x14ac:dyDescent="0.25">
      <c r="A119">
        <v>21</v>
      </c>
      <c r="B119">
        <v>159</v>
      </c>
      <c r="C119" t="s">
        <v>2710</v>
      </c>
      <c r="D119" s="8">
        <v>-8631.8156724939145</v>
      </c>
      <c r="E119" s="8">
        <v>37131.173482679515</v>
      </c>
      <c r="F119" s="8">
        <v>12806337.62281316</v>
      </c>
    </row>
    <row r="120" spans="1:6" x14ac:dyDescent="0.25">
      <c r="A120">
        <v>1</v>
      </c>
      <c r="B120">
        <v>160</v>
      </c>
      <c r="C120" t="s">
        <v>2710</v>
      </c>
      <c r="D120" s="8">
        <v>8631.8156724013934</v>
      </c>
      <c r="E120" s="8">
        <v>37131.173482639701</v>
      </c>
      <c r="F120" s="8">
        <v>-12806337.622987617</v>
      </c>
    </row>
    <row r="121" spans="1:6" x14ac:dyDescent="0.25">
      <c r="A121">
        <v>21</v>
      </c>
      <c r="B121">
        <v>160</v>
      </c>
      <c r="C121" t="s">
        <v>2710</v>
      </c>
      <c r="D121" s="8">
        <v>-25304.315672218472</v>
      </c>
      <c r="E121" s="8">
        <v>14928.668988726709</v>
      </c>
      <c r="F121" s="8">
        <v>-71396510.827385649</v>
      </c>
    </row>
    <row r="122" spans="1:6" x14ac:dyDescent="0.25">
      <c r="A122">
        <v>1</v>
      </c>
      <c r="B122">
        <v>161</v>
      </c>
      <c r="C122" t="s">
        <v>2710</v>
      </c>
      <c r="D122" s="8">
        <v>45479.489687681023</v>
      </c>
      <c r="E122" s="8">
        <v>70376.139885791126</v>
      </c>
      <c r="F122" s="8">
        <v>74278671.246046171</v>
      </c>
    </row>
    <row r="123" spans="1:6" x14ac:dyDescent="0.25">
      <c r="A123">
        <v>21</v>
      </c>
      <c r="B123">
        <v>161</v>
      </c>
      <c r="C123" t="s">
        <v>2710</v>
      </c>
      <c r="D123" s="8">
        <v>-45479.489687657602</v>
      </c>
      <c r="E123" s="8">
        <v>60253.702585610023</v>
      </c>
      <c r="F123" s="8">
        <v>-86138169.647497743</v>
      </c>
    </row>
    <row r="124" spans="1:6" x14ac:dyDescent="0.25">
      <c r="A124">
        <v>1</v>
      </c>
      <c r="B124">
        <v>162</v>
      </c>
      <c r="C124" t="s">
        <v>2710</v>
      </c>
      <c r="D124" s="8">
        <v>35546.263231768178</v>
      </c>
      <c r="E124" s="8">
        <v>66049.794768997774</v>
      </c>
      <c r="F124" s="8">
        <v>44309590.091461271</v>
      </c>
    </row>
    <row r="125" spans="1:6" x14ac:dyDescent="0.25">
      <c r="A125">
        <v>21</v>
      </c>
      <c r="B125">
        <v>162</v>
      </c>
      <c r="C125" t="s">
        <v>2710</v>
      </c>
      <c r="D125" s="8">
        <v>-43241.263231651268</v>
      </c>
      <c r="E125" s="8">
        <v>45680.047702386975</v>
      </c>
      <c r="F125" s="8">
        <v>-95031941.623835713</v>
      </c>
    </row>
    <row r="126" spans="1:6" x14ac:dyDescent="0.25">
      <c r="A126">
        <v>1</v>
      </c>
      <c r="B126">
        <v>163</v>
      </c>
      <c r="C126" t="s">
        <v>2710</v>
      </c>
      <c r="D126" s="8">
        <v>43241.263231715246</v>
      </c>
      <c r="E126" s="8">
        <v>55802.485002584908</v>
      </c>
      <c r="F126" s="8">
        <v>83172443.222461388</v>
      </c>
    </row>
    <row r="127" spans="1:6" x14ac:dyDescent="0.25">
      <c r="A127">
        <v>21</v>
      </c>
      <c r="B127">
        <v>163</v>
      </c>
      <c r="C127" t="s">
        <v>2710</v>
      </c>
      <c r="D127" s="8">
        <v>-35546.263231778416</v>
      </c>
      <c r="E127" s="8">
        <v>55927.35746882674</v>
      </c>
      <c r="F127" s="8">
        <v>-56169088.492974721</v>
      </c>
    </row>
    <row r="128" spans="1:6" x14ac:dyDescent="0.25">
      <c r="A128">
        <v>1</v>
      </c>
      <c r="B128">
        <v>164</v>
      </c>
      <c r="C128" t="s">
        <v>2710</v>
      </c>
      <c r="D128" s="8">
        <v>-2717.9518785210817</v>
      </c>
      <c r="E128" s="8">
        <v>1976.139885792177</v>
      </c>
      <c r="F128" s="8">
        <v>-11175316.103242334</v>
      </c>
    </row>
    <row r="129" spans="1:6" x14ac:dyDescent="0.25">
      <c r="A129">
        <v>21</v>
      </c>
      <c r="B129">
        <v>164</v>
      </c>
      <c r="C129" t="s">
        <v>2710</v>
      </c>
      <c r="D129" s="8">
        <v>2717.9518785566406</v>
      </c>
      <c r="E129" s="8">
        <v>-8146.2974144131667</v>
      </c>
      <c r="F129" s="8">
        <v>-684182.29819293856</v>
      </c>
    </row>
    <row r="130" spans="1:6" x14ac:dyDescent="0.25">
      <c r="A130">
        <v>1</v>
      </c>
      <c r="B130">
        <v>165</v>
      </c>
      <c r="C130" t="s">
        <v>2710</v>
      </c>
      <c r="D130" s="8">
        <v>18804.038775956826</v>
      </c>
      <c r="E130" s="8">
        <v>11349.887638844393</v>
      </c>
      <c r="F130" s="8">
        <v>53757693.065024957</v>
      </c>
    </row>
    <row r="131" spans="1:6" x14ac:dyDescent="0.25">
      <c r="A131">
        <v>21</v>
      </c>
      <c r="B131">
        <v>165</v>
      </c>
      <c r="C131" t="s">
        <v>2710</v>
      </c>
      <c r="D131" s="8">
        <v>-2131.5387761236261</v>
      </c>
      <c r="E131" s="8">
        <v>23429.954832570085</v>
      </c>
      <c r="F131" s="8">
        <v>18585656.983872663</v>
      </c>
    </row>
    <row r="132" spans="1:6" x14ac:dyDescent="0.25">
      <c r="A132">
        <v>1</v>
      </c>
      <c r="B132">
        <v>166</v>
      </c>
      <c r="C132" t="s">
        <v>2710</v>
      </c>
      <c r="D132" s="8">
        <v>2131.5387760715244</v>
      </c>
      <c r="E132" s="8">
        <v>33552.392132738954</v>
      </c>
      <c r="F132" s="8">
        <v>-30445155.385475274</v>
      </c>
    </row>
    <row r="133" spans="1:6" x14ac:dyDescent="0.25">
      <c r="A133">
        <v>21</v>
      </c>
      <c r="B133">
        <v>166</v>
      </c>
      <c r="C133" t="s">
        <v>2710</v>
      </c>
      <c r="D133" s="8">
        <v>-18804.038775848181</v>
      </c>
      <c r="E133" s="8">
        <v>1227.4503386172794</v>
      </c>
      <c r="F133" s="8">
        <v>-65617191.466326147</v>
      </c>
    </row>
    <row r="134" spans="1:6" x14ac:dyDescent="0.25">
      <c r="A134">
        <v>1</v>
      </c>
      <c r="B134">
        <v>167</v>
      </c>
      <c r="C134" t="s">
        <v>2710</v>
      </c>
      <c r="D134" s="8">
        <v>45479.489687659101</v>
      </c>
      <c r="E134" s="8">
        <v>60253.702585592742</v>
      </c>
      <c r="F134" s="8">
        <v>86138169.64750658</v>
      </c>
    </row>
    <row r="135" spans="1:6" x14ac:dyDescent="0.25">
      <c r="A135">
        <v>21</v>
      </c>
      <c r="B135">
        <v>167</v>
      </c>
      <c r="C135" t="s">
        <v>2710</v>
      </c>
      <c r="D135" s="8">
        <v>-45479.489687715854</v>
      </c>
      <c r="E135" s="8">
        <v>70376.139885822966</v>
      </c>
      <c r="F135" s="8">
        <v>-74278671.246105462</v>
      </c>
    </row>
    <row r="136" spans="1:6" x14ac:dyDescent="0.25">
      <c r="A136">
        <v>1</v>
      </c>
      <c r="B136">
        <v>168</v>
      </c>
      <c r="C136" t="s">
        <v>2710</v>
      </c>
      <c r="D136" s="8">
        <v>35546.263231746256</v>
      </c>
      <c r="E136" s="8">
        <v>55927.357468799404</v>
      </c>
      <c r="F136" s="8">
        <v>56169088.492921665</v>
      </c>
    </row>
    <row r="137" spans="1:6" x14ac:dyDescent="0.25">
      <c r="A137">
        <v>21</v>
      </c>
      <c r="B137">
        <v>168</v>
      </c>
      <c r="C137" t="s">
        <v>2710</v>
      </c>
      <c r="D137" s="8">
        <v>-43241.263231709519</v>
      </c>
      <c r="E137" s="8">
        <v>55802.485002599933</v>
      </c>
      <c r="F137" s="8">
        <v>-83172443.222443432</v>
      </c>
    </row>
    <row r="138" spans="1:6" x14ac:dyDescent="0.25">
      <c r="A138">
        <v>1</v>
      </c>
      <c r="B138">
        <v>169</v>
      </c>
      <c r="C138" t="s">
        <v>2710</v>
      </c>
      <c r="D138" s="8">
        <v>43241.263231693323</v>
      </c>
      <c r="E138" s="8">
        <v>45680.047702386531</v>
      </c>
      <c r="F138" s="8">
        <v>95031941.623921797</v>
      </c>
    </row>
    <row r="139" spans="1:6" x14ac:dyDescent="0.25">
      <c r="A139">
        <v>21</v>
      </c>
      <c r="B139">
        <v>169</v>
      </c>
      <c r="C139" t="s">
        <v>2710</v>
      </c>
      <c r="D139" s="8">
        <v>-35546.263231836674</v>
      </c>
      <c r="E139" s="8">
        <v>66049.794769039683</v>
      </c>
      <c r="F139" s="8">
        <v>-44309590.091582432</v>
      </c>
    </row>
    <row r="140" spans="1:6" x14ac:dyDescent="0.25">
      <c r="A140">
        <v>1</v>
      </c>
      <c r="B140">
        <v>170</v>
      </c>
      <c r="C140" t="s">
        <v>2710</v>
      </c>
      <c r="D140" s="8">
        <v>-2717.9518785430041</v>
      </c>
      <c r="E140" s="8">
        <v>-8146.2974144062</v>
      </c>
      <c r="F140" s="8">
        <v>684182.29821806774</v>
      </c>
    </row>
    <row r="141" spans="1:6" x14ac:dyDescent="0.25">
      <c r="A141">
        <v>21</v>
      </c>
      <c r="B141">
        <v>170</v>
      </c>
      <c r="C141" t="s">
        <v>2710</v>
      </c>
      <c r="D141" s="8">
        <v>2717.9518784983857</v>
      </c>
      <c r="E141" s="8">
        <v>1976.1398857997876</v>
      </c>
      <c r="F141" s="8">
        <v>11175316.103199353</v>
      </c>
    </row>
    <row r="142" spans="1:6" x14ac:dyDescent="0.25">
      <c r="A142">
        <v>1</v>
      </c>
      <c r="B142">
        <v>171</v>
      </c>
      <c r="C142" t="s">
        <v>2710</v>
      </c>
      <c r="D142" s="8">
        <v>18804.038775934903</v>
      </c>
      <c r="E142" s="8">
        <v>1227.4503386460158</v>
      </c>
      <c r="F142" s="8">
        <v>65617191.466485366</v>
      </c>
    </row>
    <row r="143" spans="1:6" x14ac:dyDescent="0.25">
      <c r="A143">
        <v>21</v>
      </c>
      <c r="B143">
        <v>171</v>
      </c>
      <c r="C143" t="s">
        <v>2710</v>
      </c>
      <c r="D143" s="8">
        <v>-2131.5387761818811</v>
      </c>
      <c r="E143" s="8">
        <v>33552.392132783032</v>
      </c>
      <c r="F143" s="8">
        <v>30445155.385264955</v>
      </c>
    </row>
    <row r="144" spans="1:6" x14ac:dyDescent="0.25">
      <c r="A144">
        <v>1</v>
      </c>
      <c r="B144">
        <v>172</v>
      </c>
      <c r="C144" t="s">
        <v>2710</v>
      </c>
      <c r="D144" s="8">
        <v>2131.5387760496019</v>
      </c>
      <c r="E144" s="8">
        <v>23429.954832540581</v>
      </c>
      <c r="F144" s="8">
        <v>-18585656.984014872</v>
      </c>
    </row>
    <row r="145" spans="1:6" x14ac:dyDescent="0.25">
      <c r="A145">
        <v>21</v>
      </c>
      <c r="B145">
        <v>172</v>
      </c>
      <c r="C145" t="s">
        <v>2710</v>
      </c>
      <c r="D145" s="8">
        <v>-18804.03877590644</v>
      </c>
      <c r="E145" s="8">
        <v>11349.887638830234</v>
      </c>
      <c r="F145" s="8">
        <v>-53757693.064933859</v>
      </c>
    </row>
    <row r="146" spans="1:6" x14ac:dyDescent="0.25">
      <c r="A146">
        <v>1</v>
      </c>
      <c r="B146">
        <v>173</v>
      </c>
      <c r="C146" t="s">
        <v>2710</v>
      </c>
      <c r="D146" s="8">
        <v>64747.764896051573</v>
      </c>
      <c r="E146" s="8">
        <v>90514.921235691785</v>
      </c>
      <c r="F146" s="8">
        <v>115046030.93311237</v>
      </c>
    </row>
    <row r="147" spans="1:6" x14ac:dyDescent="0.25">
      <c r="A147">
        <v>21</v>
      </c>
      <c r="B147">
        <v>173</v>
      </c>
      <c r="C147" t="s">
        <v>2710</v>
      </c>
      <c r="D147" s="8">
        <v>-64747.764896068205</v>
      </c>
      <c r="E147" s="8">
        <v>90514.921235725138</v>
      </c>
      <c r="F147" s="8">
        <v>-115046030.9331294</v>
      </c>
    </row>
    <row r="148" spans="1:6" x14ac:dyDescent="0.25">
      <c r="A148">
        <v>1</v>
      </c>
      <c r="B148">
        <v>174</v>
      </c>
      <c r="C148" t="s">
        <v>2710</v>
      </c>
      <c r="D148" s="8">
        <v>57794.506376912577</v>
      </c>
      <c r="E148" s="8">
        <v>87486.479653936447</v>
      </c>
      <c r="F148" s="8">
        <v>94067674.124902919</v>
      </c>
    </row>
    <row r="149" spans="1:6" x14ac:dyDescent="0.25">
      <c r="A149">
        <v>21</v>
      </c>
      <c r="B149">
        <v>174</v>
      </c>
      <c r="C149" t="s">
        <v>2710</v>
      </c>
      <c r="D149" s="8">
        <v>-63181.00637686377</v>
      </c>
      <c r="E149" s="8">
        <v>80313.362817469009</v>
      </c>
      <c r="F149" s="8">
        <v>-121271671.31656599</v>
      </c>
    </row>
    <row r="150" spans="1:6" x14ac:dyDescent="0.25">
      <c r="A150">
        <v>1</v>
      </c>
      <c r="B150">
        <v>175</v>
      </c>
      <c r="C150" t="s">
        <v>2710</v>
      </c>
      <c r="D150" s="8">
        <v>63181.006376875528</v>
      </c>
      <c r="E150" s="8">
        <v>80313.362817447429</v>
      </c>
      <c r="F150" s="8">
        <v>121271671.31660302</v>
      </c>
    </row>
    <row r="151" spans="1:6" x14ac:dyDescent="0.25">
      <c r="A151">
        <v>21</v>
      </c>
      <c r="B151">
        <v>175</v>
      </c>
      <c r="C151" t="s">
        <v>2710</v>
      </c>
      <c r="D151" s="8">
        <v>-57794.506376952777</v>
      </c>
      <c r="E151" s="8">
        <v>87486.479653976843</v>
      </c>
      <c r="F151" s="8">
        <v>-94067674.124963284</v>
      </c>
    </row>
    <row r="152" spans="1:6" x14ac:dyDescent="0.25">
      <c r="A152">
        <v>1</v>
      </c>
      <c r="B152">
        <v>176</v>
      </c>
      <c r="C152" t="s">
        <v>2710</v>
      </c>
      <c r="D152" s="8">
        <v>31009.555799710099</v>
      </c>
      <c r="E152" s="8">
        <v>42634.92123569252</v>
      </c>
      <c r="F152" s="8">
        <v>55228239.788610399</v>
      </c>
    </row>
    <row r="153" spans="1:6" x14ac:dyDescent="0.25">
      <c r="A153">
        <v>21</v>
      </c>
      <c r="B153">
        <v>176</v>
      </c>
      <c r="C153" t="s">
        <v>2710</v>
      </c>
      <c r="D153" s="8">
        <v>-31009.555799718233</v>
      </c>
      <c r="E153" s="8">
        <v>42634.921235708905</v>
      </c>
      <c r="F153" s="8">
        <v>-55228239.788616031</v>
      </c>
    </row>
    <row r="154" spans="1:6" x14ac:dyDescent="0.25">
      <c r="A154">
        <v>1</v>
      </c>
      <c r="B154">
        <v>177</v>
      </c>
      <c r="C154" t="s">
        <v>2710</v>
      </c>
      <c r="D154" s="8">
        <v>46074.949257844637</v>
      </c>
      <c r="E154" s="8">
        <v>49196.544662829067</v>
      </c>
      <c r="F154" s="8">
        <v>100681346.20639752</v>
      </c>
    </row>
    <row r="155" spans="1:6" x14ac:dyDescent="0.25">
      <c r="A155">
        <v>21</v>
      </c>
      <c r="B155">
        <v>177</v>
      </c>
      <c r="C155" t="s">
        <v>2710</v>
      </c>
      <c r="D155" s="8">
        <v>-34404.19925799442</v>
      </c>
      <c r="E155" s="8">
        <v>64738.297808597184</v>
      </c>
      <c r="F155" s="8">
        <v>-41739352.291170105</v>
      </c>
    </row>
    <row r="156" spans="1:6" x14ac:dyDescent="0.25">
      <c r="A156">
        <v>1</v>
      </c>
      <c r="B156">
        <v>178</v>
      </c>
      <c r="C156" t="s">
        <v>2710</v>
      </c>
      <c r="D156" s="8">
        <v>34404.19925792492</v>
      </c>
      <c r="E156" s="8">
        <v>64738.297808555268</v>
      </c>
      <c r="F156" s="8">
        <v>41739352.29104735</v>
      </c>
    </row>
    <row r="157" spans="1:6" x14ac:dyDescent="0.25">
      <c r="A157">
        <v>21</v>
      </c>
      <c r="B157">
        <v>178</v>
      </c>
      <c r="C157" t="s">
        <v>2710</v>
      </c>
      <c r="D157" s="8">
        <v>-46074.949257801614</v>
      </c>
      <c r="E157" s="8">
        <v>49196.544662830216</v>
      </c>
      <c r="F157" s="8">
        <v>-100681346.20630929</v>
      </c>
    </row>
    <row r="158" spans="1:6" x14ac:dyDescent="0.25">
      <c r="A158">
        <v>1</v>
      </c>
      <c r="B158">
        <v>179</v>
      </c>
      <c r="C158" t="s">
        <v>2710</v>
      </c>
      <c r="D158" s="8">
        <v>53913.970068835122</v>
      </c>
      <c r="E158" s="8">
        <v>84550.285652523875</v>
      </c>
      <c r="F158" s="8">
        <v>85648001.328966275</v>
      </c>
    </row>
    <row r="159" spans="1:6" x14ac:dyDescent="0.25">
      <c r="A159">
        <v>21</v>
      </c>
      <c r="B159">
        <v>179</v>
      </c>
      <c r="C159" t="s">
        <v>2710</v>
      </c>
      <c r="D159" s="8">
        <v>-53913.970068784394</v>
      </c>
      <c r="E159" s="8">
        <v>67679.556818876081</v>
      </c>
      <c r="F159" s="8">
        <v>-105413831.99803022</v>
      </c>
    </row>
    <row r="160" spans="1:6" x14ac:dyDescent="0.25">
      <c r="A160">
        <v>1</v>
      </c>
      <c r="B160">
        <v>180</v>
      </c>
      <c r="C160" t="s">
        <v>2710</v>
      </c>
      <c r="D160" s="8">
        <v>46960.711549696127</v>
      </c>
      <c r="E160" s="8">
        <v>81521.844070768537</v>
      </c>
      <c r="F160" s="8">
        <v>64669644.520756841</v>
      </c>
    </row>
    <row r="161" spans="1:6" x14ac:dyDescent="0.25">
      <c r="A161">
        <v>21</v>
      </c>
      <c r="B161">
        <v>180</v>
      </c>
      <c r="C161" t="s">
        <v>2710</v>
      </c>
      <c r="D161" s="8">
        <v>-52347.211549579959</v>
      </c>
      <c r="E161" s="8">
        <v>57477.998400619952</v>
      </c>
      <c r="F161" s="8">
        <v>-111639472.38146681</v>
      </c>
    </row>
    <row r="162" spans="1:6" x14ac:dyDescent="0.25">
      <c r="A162">
        <v>1</v>
      </c>
      <c r="B162">
        <v>181</v>
      </c>
      <c r="C162" t="s">
        <v>2710</v>
      </c>
      <c r="D162" s="8">
        <v>52347.211549659078</v>
      </c>
      <c r="E162" s="8">
        <v>74348.727234279519</v>
      </c>
      <c r="F162" s="8">
        <v>91873641.712456927</v>
      </c>
    </row>
    <row r="163" spans="1:6" x14ac:dyDescent="0.25">
      <c r="A163">
        <v>21</v>
      </c>
      <c r="B163">
        <v>181</v>
      </c>
      <c r="C163" t="s">
        <v>2710</v>
      </c>
      <c r="D163" s="8">
        <v>-46960.711549668966</v>
      </c>
      <c r="E163" s="8">
        <v>64651.115237127793</v>
      </c>
      <c r="F163" s="8">
        <v>-84435475.189864099</v>
      </c>
    </row>
    <row r="164" spans="1:6" x14ac:dyDescent="0.25">
      <c r="A164">
        <v>1</v>
      </c>
      <c r="B164">
        <v>182</v>
      </c>
      <c r="C164" t="s">
        <v>2710</v>
      </c>
      <c r="D164" s="8">
        <v>20175.760972493648</v>
      </c>
      <c r="E164" s="8">
        <v>36670.28565252461</v>
      </c>
      <c r="F164" s="8">
        <v>25830210.184464309</v>
      </c>
    </row>
    <row r="165" spans="1:6" x14ac:dyDescent="0.25">
      <c r="A165">
        <v>21</v>
      </c>
      <c r="B165">
        <v>182</v>
      </c>
      <c r="C165" t="s">
        <v>2710</v>
      </c>
      <c r="D165" s="8">
        <v>-20175.760972434422</v>
      </c>
      <c r="E165" s="8">
        <v>19799.556818859859</v>
      </c>
      <c r="F165" s="8">
        <v>-45596040.853516847</v>
      </c>
    </row>
    <row r="166" spans="1:6" x14ac:dyDescent="0.25">
      <c r="A166">
        <v>1</v>
      </c>
      <c r="B166">
        <v>183</v>
      </c>
      <c r="C166" t="s">
        <v>2710</v>
      </c>
      <c r="D166" s="8">
        <v>35241.154430628187</v>
      </c>
      <c r="E166" s="8">
        <v>43231.909079661156</v>
      </c>
      <c r="F166" s="8">
        <v>71283316.602251425</v>
      </c>
    </row>
    <row r="167" spans="1:6" x14ac:dyDescent="0.25">
      <c r="A167">
        <v>21</v>
      </c>
      <c r="B167">
        <v>183</v>
      </c>
      <c r="C167" t="s">
        <v>2710</v>
      </c>
      <c r="D167" s="8">
        <v>-23570.404430710609</v>
      </c>
      <c r="E167" s="8">
        <v>41902.933391748127</v>
      </c>
      <c r="F167" s="8">
        <v>-32107153.356070917</v>
      </c>
    </row>
    <row r="168" spans="1:6" x14ac:dyDescent="0.25">
      <c r="A168">
        <v>1</v>
      </c>
      <c r="B168">
        <v>184</v>
      </c>
      <c r="C168" t="s">
        <v>2710</v>
      </c>
      <c r="D168" s="8">
        <v>23570.40443070847</v>
      </c>
      <c r="E168" s="8">
        <v>58773.662225387357</v>
      </c>
      <c r="F168" s="8">
        <v>12341322.686901253</v>
      </c>
    </row>
    <row r="169" spans="1:6" x14ac:dyDescent="0.25">
      <c r="A169">
        <v>21</v>
      </c>
      <c r="B169">
        <v>184</v>
      </c>
      <c r="C169" t="s">
        <v>2710</v>
      </c>
      <c r="D169" s="8">
        <v>-35241.154430517803</v>
      </c>
      <c r="E169" s="8">
        <v>26361.180245981166</v>
      </c>
      <c r="F169" s="8">
        <v>-91049147.271210104</v>
      </c>
    </row>
    <row r="170" spans="1:6" x14ac:dyDescent="0.25">
      <c r="A170">
        <v>1</v>
      </c>
      <c r="B170">
        <v>185</v>
      </c>
      <c r="C170" t="s">
        <v>2710</v>
      </c>
      <c r="D170" s="8">
        <v>53913.970068798582</v>
      </c>
      <c r="E170" s="8">
        <v>67679.556818859914</v>
      </c>
      <c r="F170" s="8">
        <v>105413831.99806695</v>
      </c>
    </row>
    <row r="171" spans="1:6" x14ac:dyDescent="0.25">
      <c r="A171">
        <v>21</v>
      </c>
      <c r="B171">
        <v>185</v>
      </c>
      <c r="C171" t="s">
        <v>2710</v>
      </c>
      <c r="D171" s="8">
        <v>-53913.970068881485</v>
      </c>
      <c r="E171" s="8">
        <v>84550.285652564344</v>
      </c>
      <c r="F171" s="8">
        <v>-85648001.329043075</v>
      </c>
    </row>
    <row r="172" spans="1:6" x14ac:dyDescent="0.25">
      <c r="A172">
        <v>1</v>
      </c>
      <c r="B172">
        <v>186</v>
      </c>
      <c r="C172" t="s">
        <v>2710</v>
      </c>
      <c r="D172" s="8">
        <v>46960.711549659587</v>
      </c>
      <c r="E172" s="8">
        <v>64651.115237104575</v>
      </c>
      <c r="F172" s="8">
        <v>84435475.189857498</v>
      </c>
    </row>
    <row r="173" spans="1:6" x14ac:dyDescent="0.25">
      <c r="A173">
        <v>21</v>
      </c>
      <c r="B173">
        <v>186</v>
      </c>
      <c r="C173" t="s">
        <v>2710</v>
      </c>
      <c r="D173" s="8">
        <v>-52347.211549677049</v>
      </c>
      <c r="E173" s="8">
        <v>74348.727234308215</v>
      </c>
      <c r="F173" s="8">
        <v>-91873641.712479651</v>
      </c>
    </row>
    <row r="174" spans="1:6" x14ac:dyDescent="0.25">
      <c r="A174">
        <v>1</v>
      </c>
      <c r="B174">
        <v>187</v>
      </c>
      <c r="C174" t="s">
        <v>2710</v>
      </c>
      <c r="D174" s="8">
        <v>52347.211549622538</v>
      </c>
      <c r="E174" s="8">
        <v>57477.998400615557</v>
      </c>
      <c r="F174" s="8">
        <v>111639472.3815576</v>
      </c>
    </row>
    <row r="175" spans="1:6" x14ac:dyDescent="0.25">
      <c r="A175">
        <v>21</v>
      </c>
      <c r="B175">
        <v>187</v>
      </c>
      <c r="C175" t="s">
        <v>2710</v>
      </c>
      <c r="D175" s="8">
        <v>-46960.711549766056</v>
      </c>
      <c r="E175" s="8">
        <v>81521.844070816049</v>
      </c>
      <c r="F175" s="8">
        <v>-64669644.520876959</v>
      </c>
    </row>
    <row r="176" spans="1:6" x14ac:dyDescent="0.25">
      <c r="A176">
        <v>1</v>
      </c>
      <c r="B176">
        <v>188</v>
      </c>
      <c r="C176" t="s">
        <v>2710</v>
      </c>
      <c r="D176" s="8">
        <v>20175.760972457108</v>
      </c>
      <c r="E176" s="8">
        <v>19799.556818860652</v>
      </c>
      <c r="F176" s="8">
        <v>45596040.853564978</v>
      </c>
    </row>
    <row r="177" spans="1:6" x14ac:dyDescent="0.25">
      <c r="A177">
        <v>21</v>
      </c>
      <c r="B177">
        <v>188</v>
      </c>
      <c r="C177" t="s">
        <v>2710</v>
      </c>
      <c r="D177" s="8">
        <v>-20175.760972531512</v>
      </c>
      <c r="E177" s="8">
        <v>36670.285652548111</v>
      </c>
      <c r="F177" s="8">
        <v>-25830210.184529707</v>
      </c>
    </row>
    <row r="178" spans="1:6" x14ac:dyDescent="0.25">
      <c r="A178">
        <v>1</v>
      </c>
      <c r="B178">
        <v>189</v>
      </c>
      <c r="C178" t="s">
        <v>2710</v>
      </c>
      <c r="D178" s="8">
        <v>35241.154430591647</v>
      </c>
      <c r="E178" s="8">
        <v>26361.180245997202</v>
      </c>
      <c r="F178" s="8">
        <v>91049147.271352097</v>
      </c>
    </row>
    <row r="179" spans="1:6" x14ac:dyDescent="0.25">
      <c r="A179">
        <v>21</v>
      </c>
      <c r="B179">
        <v>189</v>
      </c>
      <c r="C179" t="s">
        <v>2710</v>
      </c>
      <c r="D179" s="8">
        <v>-23570.404430807699</v>
      </c>
      <c r="E179" s="8">
        <v>58773.66222543639</v>
      </c>
      <c r="F179" s="8">
        <v>-12341322.687083779</v>
      </c>
    </row>
    <row r="180" spans="1:6" x14ac:dyDescent="0.25">
      <c r="A180">
        <v>1</v>
      </c>
      <c r="B180">
        <v>190</v>
      </c>
      <c r="C180" t="s">
        <v>2710</v>
      </c>
      <c r="D180" s="8">
        <v>23570.40443067193</v>
      </c>
      <c r="E180" s="8">
        <v>41902.933391723396</v>
      </c>
      <c r="F180" s="8">
        <v>32107153.356001925</v>
      </c>
    </row>
    <row r="181" spans="1:6" x14ac:dyDescent="0.25">
      <c r="A181">
        <v>21</v>
      </c>
      <c r="B181">
        <v>190</v>
      </c>
      <c r="C181" t="s">
        <v>2710</v>
      </c>
      <c r="D181" s="8">
        <v>-35241.154430614893</v>
      </c>
      <c r="E181" s="8">
        <v>43231.909079669422</v>
      </c>
      <c r="F181" s="8">
        <v>-71283316.602222964</v>
      </c>
    </row>
    <row r="182" spans="1:6" x14ac:dyDescent="0.25">
      <c r="A182">
        <v>1</v>
      </c>
      <c r="B182">
        <v>191</v>
      </c>
      <c r="C182" t="s">
        <v>2713</v>
      </c>
      <c r="D182" s="8">
        <v>65163.898972672636</v>
      </c>
      <c r="E182" s="8">
        <v>90514.921235691785</v>
      </c>
      <c r="F182" s="8">
        <v>123246557.9185811</v>
      </c>
    </row>
    <row r="183" spans="1:6" x14ac:dyDescent="0.25">
      <c r="A183">
        <v>21</v>
      </c>
      <c r="B183">
        <v>191</v>
      </c>
      <c r="C183" t="s">
        <v>2713</v>
      </c>
      <c r="D183" s="8">
        <v>21802.648490941014</v>
      </c>
      <c r="E183" s="8">
        <v>90514.921235725138</v>
      </c>
      <c r="F183" s="8">
        <v>57667725.267885402</v>
      </c>
    </row>
    <row r="184" spans="1:6" x14ac:dyDescent="0.25">
      <c r="A184">
        <v>1</v>
      </c>
      <c r="B184">
        <v>192</v>
      </c>
      <c r="C184" t="s">
        <v>2714</v>
      </c>
      <c r="D184" s="8">
        <v>-21802.648490933556</v>
      </c>
      <c r="E184" s="8">
        <v>-29005.078764311209</v>
      </c>
      <c r="F184" s="8">
        <v>-57667725.268039398</v>
      </c>
    </row>
    <row r="185" spans="1:6" x14ac:dyDescent="0.25">
      <c r="A185">
        <v>21</v>
      </c>
      <c r="B185">
        <v>192</v>
      </c>
      <c r="C185" t="s">
        <v>2714</v>
      </c>
      <c r="D185" s="8">
        <v>-65163.898972678158</v>
      </c>
      <c r="E185" s="8">
        <v>-29005.078764325208</v>
      </c>
      <c r="F185" s="8">
        <v>-123246557.91851634</v>
      </c>
    </row>
    <row r="186" spans="1:6" x14ac:dyDescent="0.25">
      <c r="A186">
        <v>1</v>
      </c>
      <c r="B186">
        <v>193</v>
      </c>
      <c r="C186" t="s">
        <v>2715</v>
      </c>
      <c r="D186" s="8">
        <v>65163.898972672636</v>
      </c>
      <c r="E186" s="8">
        <v>90514.921235691785</v>
      </c>
      <c r="F186" s="8">
        <v>123246557.9185811</v>
      </c>
    </row>
    <row r="187" spans="1:6" x14ac:dyDescent="0.25">
      <c r="A187">
        <v>21</v>
      </c>
      <c r="B187">
        <v>193</v>
      </c>
      <c r="C187" t="s">
        <v>2715</v>
      </c>
      <c r="D187" s="8">
        <v>-65163.898972678158</v>
      </c>
      <c r="E187" s="8">
        <v>90514.921235725138</v>
      </c>
      <c r="F187" s="8">
        <v>-123246557.91851634</v>
      </c>
    </row>
  </sheetData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6">
    <tabColor theme="7" tint="0.59999389629810485"/>
  </sheetPr>
  <dimension ref="A1:I2326"/>
  <sheetViews>
    <sheetView workbookViewId="0">
      <pane ySplit="1" topLeftCell="A2" activePane="bottomLeft" state="frozen"/>
      <selection pane="bottomLeft" activeCell="M2128" sqref="M2128"/>
    </sheetView>
  </sheetViews>
  <sheetFormatPr defaultRowHeight="15" x14ac:dyDescent="0.25"/>
  <cols>
    <col min="1" max="1" width="3" bestFit="1" customWidth="1"/>
    <col min="2" max="2" width="13.140625" bestFit="1" customWidth="1"/>
    <col min="3" max="3" width="15.28515625" bestFit="1" customWidth="1"/>
    <col min="4" max="4" width="8.140625" bestFit="1" customWidth="1"/>
    <col min="5" max="5" width="7.140625" bestFit="1" customWidth="1"/>
    <col min="6" max="6" width="10.85546875" bestFit="1" customWidth="1"/>
    <col min="7" max="7" width="8.140625" bestFit="1" customWidth="1"/>
    <col min="8" max="8" width="7.140625" bestFit="1" customWidth="1"/>
    <col min="9" max="9" width="10.85546875" bestFit="1" customWidth="1"/>
  </cols>
  <sheetData>
    <row r="1" spans="1:9" x14ac:dyDescent="0.25">
      <c r="A1" t="s">
        <v>17</v>
      </c>
      <c r="B1" t="s">
        <v>2711</v>
      </c>
      <c r="C1" t="s">
        <v>2712</v>
      </c>
      <c r="D1" t="s">
        <v>2609</v>
      </c>
      <c r="E1" t="s">
        <v>2610</v>
      </c>
      <c r="F1" t="s">
        <v>2611</v>
      </c>
      <c r="G1" t="s">
        <v>2612</v>
      </c>
      <c r="H1" t="s">
        <v>2613</v>
      </c>
      <c r="I1" t="s">
        <v>2614</v>
      </c>
    </row>
    <row r="2" spans="1:9" x14ac:dyDescent="0.25">
      <c r="A2">
        <v>1</v>
      </c>
      <c r="B2">
        <v>101</v>
      </c>
      <c r="C2">
        <v>101</v>
      </c>
      <c r="D2" s="8">
        <v>-17372.570380278357</v>
      </c>
      <c r="E2" s="8">
        <v>10752.197514740219</v>
      </c>
      <c r="F2" s="8">
        <v>20070631.674233057</v>
      </c>
      <c r="G2" s="8">
        <v>-17372.570380278357</v>
      </c>
      <c r="H2" s="8">
        <v>11596.899225564037</v>
      </c>
      <c r="I2" s="8">
        <v>8896083.3040809222</v>
      </c>
    </row>
    <row r="3" spans="1:9" x14ac:dyDescent="0.25">
      <c r="A3">
        <v>2</v>
      </c>
      <c r="B3">
        <v>101</v>
      </c>
      <c r="C3">
        <v>101</v>
      </c>
      <c r="D3" s="8">
        <v>-15939.295415757564</v>
      </c>
      <c r="E3" s="8">
        <v>10963.372942447648</v>
      </c>
      <c r="F3" s="8">
        <v>-10100648.925177712</v>
      </c>
      <c r="G3" s="8">
        <v>-15939.295415757564</v>
      </c>
      <c r="H3" s="8">
        <v>11385.723797859557</v>
      </c>
      <c r="I3" s="8">
        <v>-15687923.110254128</v>
      </c>
    </row>
    <row r="4" spans="1:9" x14ac:dyDescent="0.25">
      <c r="A4">
        <v>3</v>
      </c>
      <c r="B4">
        <v>101</v>
      </c>
      <c r="C4">
        <v>101</v>
      </c>
      <c r="D4" s="8">
        <v>7688.6318985835333</v>
      </c>
      <c r="E4" s="8">
        <v>-15899.098537965556</v>
      </c>
      <c r="F4" s="8">
        <v>-15687923.110254185</v>
      </c>
      <c r="G4" s="8">
        <v>7688.6318985835333</v>
      </c>
      <c r="H4" s="8">
        <v>-15476.747682553645</v>
      </c>
      <c r="I4" s="8">
        <v>-7843961.5551242894</v>
      </c>
    </row>
    <row r="5" spans="1:9" x14ac:dyDescent="0.25">
      <c r="A5">
        <v>4</v>
      </c>
      <c r="B5">
        <v>101</v>
      </c>
      <c r="C5">
        <v>101</v>
      </c>
      <c r="D5" s="8">
        <v>8017.4174264955836</v>
      </c>
      <c r="E5" s="8">
        <v>-15805.533210455129</v>
      </c>
      <c r="F5" s="8">
        <v>-7843961.555124592</v>
      </c>
      <c r="G5" s="8">
        <v>8017.4174264955836</v>
      </c>
      <c r="H5" s="8">
        <v>-15570.313010043219</v>
      </c>
      <c r="I5" s="8">
        <v>9.5553696155548104E-8</v>
      </c>
    </row>
    <row r="6" spans="1:9" x14ac:dyDescent="0.25">
      <c r="A6">
        <v>5</v>
      </c>
      <c r="B6">
        <v>101</v>
      </c>
      <c r="C6">
        <v>101</v>
      </c>
      <c r="D6" s="8">
        <v>18062.403294065876</v>
      </c>
      <c r="E6" s="8">
        <v>3627.1234980566996</v>
      </c>
      <c r="F6" s="8">
        <v>-7.6340802479535347E-8</v>
      </c>
      <c r="G6" s="8">
        <v>18062.403294065876</v>
      </c>
      <c r="H6" s="8">
        <v>4281.3616199418047</v>
      </c>
      <c r="I6" s="8">
        <v>-6417735.6732558627</v>
      </c>
    </row>
    <row r="7" spans="1:9" x14ac:dyDescent="0.25">
      <c r="A7">
        <v>6</v>
      </c>
      <c r="B7">
        <v>101</v>
      </c>
      <c r="C7">
        <v>101</v>
      </c>
      <c r="D7" s="8">
        <v>18233.908955222927</v>
      </c>
      <c r="E7" s="8">
        <v>4251.7244374482707</v>
      </c>
      <c r="F7" s="8">
        <v>-6417735.6732556904</v>
      </c>
      <c r="G7" s="8">
        <v>18233.908955222927</v>
      </c>
      <c r="H7" s="8">
        <v>4619.5994799601804</v>
      </c>
      <c r="I7" s="8">
        <v>-8635566.6526077613</v>
      </c>
    </row>
    <row r="8" spans="1:9" x14ac:dyDescent="0.25">
      <c r="A8">
        <v>7</v>
      </c>
      <c r="B8">
        <v>101</v>
      </c>
      <c r="C8">
        <v>101</v>
      </c>
      <c r="D8" s="8">
        <v>-13708.675174196391</v>
      </c>
      <c r="E8" s="8">
        <v>-5366.2485273093553</v>
      </c>
      <c r="F8" s="8">
        <v>-8635566.6526076607</v>
      </c>
      <c r="G8" s="8">
        <v>-13708.675174196391</v>
      </c>
      <c r="H8" s="8">
        <v>-4998.3734847974456</v>
      </c>
      <c r="I8" s="8">
        <v>-6044411.1495810188</v>
      </c>
    </row>
    <row r="9" spans="1:9" x14ac:dyDescent="0.25">
      <c r="A9">
        <v>8</v>
      </c>
      <c r="B9">
        <v>101</v>
      </c>
      <c r="C9">
        <v>101</v>
      </c>
      <c r="D9" s="8">
        <v>-13537.16951305474</v>
      </c>
      <c r="E9" s="8">
        <v>-5028.0106672998763</v>
      </c>
      <c r="F9" s="8">
        <v>-6044411.1495809276</v>
      </c>
      <c r="G9" s="8">
        <v>-13537.16951305474</v>
      </c>
      <c r="H9" s="8">
        <v>-4373.7725454147712</v>
      </c>
      <c r="I9" s="8">
        <v>1585135.9275370089</v>
      </c>
    </row>
    <row r="10" spans="1:9" x14ac:dyDescent="0.25">
      <c r="A10">
        <v>9</v>
      </c>
      <c r="B10">
        <v>101</v>
      </c>
      <c r="C10">
        <v>101</v>
      </c>
      <c r="D10" s="8">
        <v>-12394.918444134972</v>
      </c>
      <c r="E10" s="8">
        <v>-1922.4602186080742</v>
      </c>
      <c r="F10" s="8">
        <v>1585135.927536987</v>
      </c>
      <c r="G10" s="8">
        <v>-12394.918444134972</v>
      </c>
      <c r="H10" s="8">
        <v>-1066.6854142110594</v>
      </c>
      <c r="I10" s="8">
        <v>4758114.0167745175</v>
      </c>
    </row>
    <row r="11" spans="1:9" x14ac:dyDescent="0.25">
      <c r="A11">
        <v>10</v>
      </c>
      <c r="B11">
        <v>101</v>
      </c>
      <c r="C11">
        <v>101</v>
      </c>
      <c r="D11" s="8">
        <v>-11512.507103624714</v>
      </c>
      <c r="E11" s="8">
        <v>1813.3344615671383</v>
      </c>
      <c r="F11" s="8">
        <v>4758114.0167744905</v>
      </c>
      <c r="G11" s="8">
        <v>-11512.507103624714</v>
      </c>
      <c r="H11" s="8">
        <v>2669.1092659641531</v>
      </c>
      <c r="I11" s="8">
        <v>1.0392250260338189E-8</v>
      </c>
    </row>
    <row r="12" spans="1:9" x14ac:dyDescent="0.25">
      <c r="A12">
        <v>11</v>
      </c>
      <c r="B12">
        <v>101</v>
      </c>
      <c r="C12">
        <v>101</v>
      </c>
      <c r="D12" s="8">
        <v>-11512.507103623613</v>
      </c>
      <c r="E12" s="8">
        <v>-2669.1092659657552</v>
      </c>
      <c r="F12" s="8">
        <v>1.5912519302219154E-9</v>
      </c>
      <c r="G12" s="8">
        <v>-11512.507103623613</v>
      </c>
      <c r="H12" s="8">
        <v>-1813.3344615687404</v>
      </c>
      <c r="I12" s="8">
        <v>4758114.0167778861</v>
      </c>
    </row>
    <row r="13" spans="1:9" x14ac:dyDescent="0.25">
      <c r="A13">
        <v>12</v>
      </c>
      <c r="B13">
        <v>101</v>
      </c>
      <c r="C13">
        <v>101</v>
      </c>
      <c r="D13" s="8">
        <v>-12394.918444133085</v>
      </c>
      <c r="E13" s="8">
        <v>1066.6854142103221</v>
      </c>
      <c r="F13" s="8">
        <v>4758114.0167779047</v>
      </c>
      <c r="G13" s="8">
        <v>-12394.918444133085</v>
      </c>
      <c r="H13" s="8">
        <v>1922.4602186073369</v>
      </c>
      <c r="I13" s="8">
        <v>1585135.9275419526</v>
      </c>
    </row>
    <row r="14" spans="1:9" x14ac:dyDescent="0.25">
      <c r="A14">
        <v>13</v>
      </c>
      <c r="B14">
        <v>101</v>
      </c>
      <c r="C14">
        <v>101</v>
      </c>
      <c r="D14" s="8">
        <v>-13537.169513029279</v>
      </c>
      <c r="E14" s="8">
        <v>4373.7725454160509</v>
      </c>
      <c r="F14" s="8">
        <v>1585135.9275419414</v>
      </c>
      <c r="G14" s="8">
        <v>-13537.169513029279</v>
      </c>
      <c r="H14" s="8">
        <v>5028.010667301156</v>
      </c>
      <c r="I14" s="8">
        <v>-6044411.1495780712</v>
      </c>
    </row>
    <row r="15" spans="1:9" x14ac:dyDescent="0.25">
      <c r="A15">
        <v>14</v>
      </c>
      <c r="B15">
        <v>101</v>
      </c>
      <c r="C15">
        <v>101</v>
      </c>
      <c r="D15" s="8">
        <v>-13708.675174178788</v>
      </c>
      <c r="E15" s="8">
        <v>4998.3734848076219</v>
      </c>
      <c r="F15" s="8">
        <v>-6044411.1495775487</v>
      </c>
      <c r="G15" s="8">
        <v>-13708.675174178788</v>
      </c>
      <c r="H15" s="8">
        <v>5366.2485273195316</v>
      </c>
      <c r="I15" s="8">
        <v>-8635566.6526093706</v>
      </c>
    </row>
    <row r="16" spans="1:9" x14ac:dyDescent="0.25">
      <c r="A16">
        <v>15</v>
      </c>
      <c r="B16">
        <v>101</v>
      </c>
      <c r="C16">
        <v>101</v>
      </c>
      <c r="D16" s="8">
        <v>18233.908955219158</v>
      </c>
      <c r="E16" s="8">
        <v>-4619.5994799527944</v>
      </c>
      <c r="F16" s="8">
        <v>-8635566.6526084356</v>
      </c>
      <c r="G16" s="8">
        <v>18233.908955219158</v>
      </c>
      <c r="H16" s="8">
        <v>-4251.7244374408838</v>
      </c>
      <c r="I16" s="8">
        <v>-6417735.6732600154</v>
      </c>
    </row>
    <row r="17" spans="1:9" x14ac:dyDescent="0.25">
      <c r="A17">
        <v>16</v>
      </c>
      <c r="B17">
        <v>101</v>
      </c>
      <c r="C17">
        <v>101</v>
      </c>
      <c r="D17" s="8">
        <v>18062.403294075306</v>
      </c>
      <c r="E17" s="8">
        <v>-4281.3616199441276</v>
      </c>
      <c r="F17" s="8">
        <v>-6417735.673259561</v>
      </c>
      <c r="G17" s="8">
        <v>18062.403294075306</v>
      </c>
      <c r="H17" s="8">
        <v>-3627.1234980590225</v>
      </c>
      <c r="I17" s="8">
        <v>-4.6755303628742697E-9</v>
      </c>
    </row>
    <row r="18" spans="1:9" x14ac:dyDescent="0.25">
      <c r="A18">
        <v>17</v>
      </c>
      <c r="B18">
        <v>101</v>
      </c>
      <c r="C18">
        <v>101</v>
      </c>
      <c r="D18" s="8">
        <v>8017.4174264900239</v>
      </c>
      <c r="E18" s="8">
        <v>15570.313010052281</v>
      </c>
      <c r="F18" s="8">
        <v>-2.394343027845025E-7</v>
      </c>
      <c r="G18" s="8">
        <v>8017.4174264900239</v>
      </c>
      <c r="H18" s="8">
        <v>15805.533210464189</v>
      </c>
      <c r="I18" s="8">
        <v>-7843961.5551294163</v>
      </c>
    </row>
    <row r="19" spans="1:9" x14ac:dyDescent="0.25">
      <c r="A19">
        <v>18</v>
      </c>
      <c r="B19">
        <v>101</v>
      </c>
      <c r="C19">
        <v>101</v>
      </c>
      <c r="D19" s="8">
        <v>7688.6318985782682</v>
      </c>
      <c r="E19" s="8">
        <v>15476.747682551362</v>
      </c>
      <c r="F19" s="8">
        <v>-7843961.5551296836</v>
      </c>
      <c r="G19" s="8">
        <v>7688.6318985782682</v>
      </c>
      <c r="H19" s="8">
        <v>15899.098537963273</v>
      </c>
      <c r="I19" s="8">
        <v>-15687923.110258443</v>
      </c>
    </row>
    <row r="20" spans="1:9" x14ac:dyDescent="0.25">
      <c r="A20">
        <v>19</v>
      </c>
      <c r="B20">
        <v>101</v>
      </c>
      <c r="C20">
        <v>101</v>
      </c>
      <c r="D20" s="8">
        <v>-15939.295415765146</v>
      </c>
      <c r="E20" s="8">
        <v>-11385.723797858653</v>
      </c>
      <c r="F20" s="8">
        <v>-15687923.110258624</v>
      </c>
      <c r="G20" s="8">
        <v>-15939.295415765146</v>
      </c>
      <c r="H20" s="8">
        <v>-10963.372942446744</v>
      </c>
      <c r="I20" s="8">
        <v>-10100648.925182043</v>
      </c>
    </row>
    <row r="21" spans="1:9" x14ac:dyDescent="0.25">
      <c r="A21">
        <v>20</v>
      </c>
      <c r="B21">
        <v>101</v>
      </c>
      <c r="C21">
        <v>101</v>
      </c>
      <c r="D21" s="8">
        <v>-17372.570380283567</v>
      </c>
      <c r="E21" s="8">
        <v>-11596.899225564832</v>
      </c>
      <c r="F21" s="8">
        <v>8896083.3040779345</v>
      </c>
      <c r="G21" s="8">
        <v>-17372.570380283567</v>
      </c>
      <c r="H21" s="8">
        <v>-10752.197514741014</v>
      </c>
      <c r="I21" s="8">
        <v>20070631.674230855</v>
      </c>
    </row>
    <row r="22" spans="1:9" x14ac:dyDescent="0.25">
      <c r="A22">
        <v>21</v>
      </c>
      <c r="B22">
        <v>101</v>
      </c>
      <c r="C22">
        <v>101</v>
      </c>
      <c r="D22" s="8">
        <v>-35364.360173104331</v>
      </c>
      <c r="E22" s="8">
        <v>-204.58525382755485</v>
      </c>
      <c r="F22" s="8">
        <v>7.3570845415815718E-9</v>
      </c>
      <c r="G22" s="8">
        <v>-35364.360173104331</v>
      </c>
      <c r="H22" s="8">
        <v>204.58525382756574</v>
      </c>
      <c r="I22" s="8">
        <v>-7.2588591137900955E-9</v>
      </c>
    </row>
    <row r="23" spans="1:9" x14ac:dyDescent="0.25">
      <c r="A23">
        <v>22</v>
      </c>
      <c r="B23">
        <v>101</v>
      </c>
      <c r="C23">
        <v>101</v>
      </c>
      <c r="D23" s="8">
        <v>422.45811168625301</v>
      </c>
      <c r="E23" s="8">
        <v>-310.80248698717043</v>
      </c>
      <c r="F23" s="8">
        <v>1.964508555829525E-10</v>
      </c>
      <c r="G23" s="8">
        <v>422.45811168625301</v>
      </c>
      <c r="H23" s="8">
        <v>310.80248698717054</v>
      </c>
      <c r="I23" s="8">
        <v>7.8580342233181005E-11</v>
      </c>
    </row>
    <row r="24" spans="1:9" x14ac:dyDescent="0.25">
      <c r="A24">
        <v>23</v>
      </c>
      <c r="B24">
        <v>101</v>
      </c>
      <c r="C24">
        <v>101</v>
      </c>
      <c r="D24" s="8">
        <v>-35364.360173107627</v>
      </c>
      <c r="E24" s="8">
        <v>-204.58525382756028</v>
      </c>
      <c r="F24" s="8">
        <v>-1.4733814168721437E-10</v>
      </c>
      <c r="G24" s="8">
        <v>-35364.360173107627</v>
      </c>
      <c r="H24" s="8">
        <v>204.58525382756028</v>
      </c>
      <c r="I24" s="8">
        <v>1.2769305612891913E-10</v>
      </c>
    </row>
    <row r="25" spans="1:9" x14ac:dyDescent="0.25">
      <c r="A25">
        <v>24</v>
      </c>
      <c r="B25">
        <v>101</v>
      </c>
      <c r="C25">
        <v>101</v>
      </c>
      <c r="D25" s="8">
        <v>-16550.345184163732</v>
      </c>
      <c r="E25" s="8">
        <v>10774.674029452117</v>
      </c>
      <c r="F25" s="8">
        <v>8896083.3040809855</v>
      </c>
      <c r="G25" s="8">
        <v>-16550.345184163732</v>
      </c>
      <c r="H25" s="8">
        <v>11574.422710852612</v>
      </c>
      <c r="I25" s="8">
        <v>-10100648.925178027</v>
      </c>
    </row>
    <row r="26" spans="1:9" x14ac:dyDescent="0.25">
      <c r="A26">
        <v>25</v>
      </c>
      <c r="B26">
        <v>101</v>
      </c>
      <c r="C26">
        <v>101</v>
      </c>
      <c r="D26" s="8">
        <v>-16550.345184171412</v>
      </c>
      <c r="E26" s="8">
        <v>-11574.422710853152</v>
      </c>
      <c r="F26" s="8">
        <v>-10100648.925181985</v>
      </c>
      <c r="G26" s="8">
        <v>-16550.345184171412</v>
      </c>
      <c r="H26" s="8">
        <v>-10774.674029452657</v>
      </c>
      <c r="I26" s="8">
        <v>8896083.3040779345</v>
      </c>
    </row>
    <row r="27" spans="1:9" x14ac:dyDescent="0.25">
      <c r="A27">
        <v>1</v>
      </c>
      <c r="B27">
        <v>102</v>
      </c>
      <c r="C27">
        <v>102</v>
      </c>
      <c r="D27" s="8">
        <v>-38972.570380278034</v>
      </c>
      <c r="E27" s="8">
        <v>25972.442219856639</v>
      </c>
      <c r="F27" s="8">
        <v>47056101.363482051</v>
      </c>
      <c r="G27" s="8">
        <v>-38972.570380278034</v>
      </c>
      <c r="H27" s="8">
        <v>26817.143930680457</v>
      </c>
      <c r="I27" s="8">
        <v>20661308.288213503</v>
      </c>
    </row>
    <row r="28" spans="1:9" x14ac:dyDescent="0.25">
      <c r="A28">
        <v>2</v>
      </c>
      <c r="B28">
        <v>102</v>
      </c>
      <c r="C28">
        <v>102</v>
      </c>
      <c r="D28" s="8">
        <v>-37539.295415747307</v>
      </c>
      <c r="E28" s="8">
        <v>26183.617647562431</v>
      </c>
      <c r="F28" s="8">
        <v>-24209839.939743798</v>
      </c>
      <c r="G28" s="8">
        <v>-37539.295415747307</v>
      </c>
      <c r="H28" s="8">
        <v>26605.968502974341</v>
      </c>
      <c r="I28" s="8">
        <v>-37407236.477377325</v>
      </c>
    </row>
    <row r="29" spans="1:9" x14ac:dyDescent="0.25">
      <c r="A29">
        <v>3</v>
      </c>
      <c r="B29">
        <v>102</v>
      </c>
      <c r="C29">
        <v>102</v>
      </c>
      <c r="D29" s="8">
        <v>17718.128497954342</v>
      </c>
      <c r="E29" s="8">
        <v>-37618.411905098255</v>
      </c>
      <c r="F29" s="8">
        <v>-37407236.477377914</v>
      </c>
      <c r="G29" s="8">
        <v>17718.128497954342</v>
      </c>
      <c r="H29" s="8">
        <v>-37196.061049686345</v>
      </c>
      <c r="I29" s="8">
        <v>-18703618.238681737</v>
      </c>
    </row>
    <row r="30" spans="1:9" x14ac:dyDescent="0.25">
      <c r="A30">
        <v>4</v>
      </c>
      <c r="B30">
        <v>102</v>
      </c>
      <c r="C30">
        <v>102</v>
      </c>
      <c r="D30" s="8">
        <v>18046.914025866372</v>
      </c>
      <c r="E30" s="8">
        <v>-37524.846577570082</v>
      </c>
      <c r="F30" s="8">
        <v>-18703618.238682203</v>
      </c>
      <c r="G30" s="8">
        <v>18046.914025866372</v>
      </c>
      <c r="H30" s="8">
        <v>-37289.626377158173</v>
      </c>
      <c r="I30" s="8">
        <v>-1.5031546354293821E-7</v>
      </c>
    </row>
    <row r="31" spans="1:9" x14ac:dyDescent="0.25">
      <c r="A31">
        <v>5</v>
      </c>
      <c r="B31">
        <v>102</v>
      </c>
      <c r="C31">
        <v>102</v>
      </c>
      <c r="D31" s="8">
        <v>41887.973049680033</v>
      </c>
      <c r="E31" s="8">
        <v>8652.415236768571</v>
      </c>
      <c r="F31" s="8">
        <v>-4.2418978409841655E-7</v>
      </c>
      <c r="G31" s="8">
        <v>41887.973049680033</v>
      </c>
      <c r="H31" s="8">
        <v>9306.6533586536752</v>
      </c>
      <c r="I31" s="8">
        <v>-14573784.165185582</v>
      </c>
    </row>
    <row r="32" spans="1:9" x14ac:dyDescent="0.25">
      <c r="A32">
        <v>6</v>
      </c>
      <c r="B32">
        <v>102</v>
      </c>
      <c r="C32">
        <v>102</v>
      </c>
      <c r="D32" s="8">
        <v>42059.478710819967</v>
      </c>
      <c r="E32" s="8">
        <v>9277.0161761732761</v>
      </c>
      <c r="F32" s="8">
        <v>-14573784.165184505</v>
      </c>
      <c r="G32" s="8">
        <v>42059.478710819967</v>
      </c>
      <c r="H32" s="8">
        <v>9644.8912186851849</v>
      </c>
      <c r="I32" s="8">
        <v>-19304261.013899088</v>
      </c>
    </row>
    <row r="33" spans="1:9" x14ac:dyDescent="0.25">
      <c r="A33">
        <v>7</v>
      </c>
      <c r="B33">
        <v>102</v>
      </c>
      <c r="C33">
        <v>102</v>
      </c>
      <c r="D33" s="8">
        <v>-35295.019493236345</v>
      </c>
      <c r="E33" s="8">
        <v>-12007.201525076314</v>
      </c>
      <c r="F33" s="8">
        <v>-19304261.013898574</v>
      </c>
      <c r="G33" s="8">
        <v>-35295.019493236345</v>
      </c>
      <c r="H33" s="8">
        <v>-11639.326482564404</v>
      </c>
      <c r="I33" s="8">
        <v>-13392629.011988435</v>
      </c>
    </row>
    <row r="34" spans="1:9" x14ac:dyDescent="0.25">
      <c r="A34">
        <v>8</v>
      </c>
      <c r="B34">
        <v>102</v>
      </c>
      <c r="C34">
        <v>102</v>
      </c>
      <c r="D34" s="8">
        <v>-35123.513832103425</v>
      </c>
      <c r="E34" s="8">
        <v>-11668.963665066207</v>
      </c>
      <c r="F34" s="8">
        <v>-13392629.011988837</v>
      </c>
      <c r="G34" s="8">
        <v>-35123.513832103425</v>
      </c>
      <c r="H34" s="8">
        <v>-11014.725543181103</v>
      </c>
      <c r="I34" s="8">
        <v>5015184.7805038523</v>
      </c>
    </row>
    <row r="35" spans="1:9" x14ac:dyDescent="0.25">
      <c r="A35">
        <v>9</v>
      </c>
      <c r="B35">
        <v>102</v>
      </c>
      <c r="C35">
        <v>102</v>
      </c>
      <c r="D35" s="8">
        <v>-33981.262763180515</v>
      </c>
      <c r="E35" s="8">
        <v>-2830.9779518051037</v>
      </c>
      <c r="F35" s="8">
        <v>5015184.780503789</v>
      </c>
      <c r="G35" s="8">
        <v>-33981.262763180515</v>
      </c>
      <c r="H35" s="8">
        <v>-1975.2031474080891</v>
      </c>
      <c r="I35" s="8">
        <v>10116946.017318636</v>
      </c>
    </row>
    <row r="36" spans="1:9" x14ac:dyDescent="0.25">
      <c r="A36">
        <v>10</v>
      </c>
      <c r="B36">
        <v>102</v>
      </c>
      <c r="C36">
        <v>102</v>
      </c>
      <c r="D36" s="8">
        <v>-26643.44499705495</v>
      </c>
      <c r="E36" s="8">
        <v>4337.5134538159055</v>
      </c>
      <c r="F36" s="8">
        <v>10116946.01731861</v>
      </c>
      <c r="G36" s="8">
        <v>-26643.44499705495</v>
      </c>
      <c r="H36" s="8">
        <v>5193.2882582129205</v>
      </c>
      <c r="I36" s="8">
        <v>-8.4670318756252514E-9</v>
      </c>
    </row>
    <row r="37" spans="1:9" x14ac:dyDescent="0.25">
      <c r="A37">
        <v>11</v>
      </c>
      <c r="B37">
        <v>102</v>
      </c>
      <c r="C37">
        <v>102</v>
      </c>
      <c r="D37" s="8">
        <v>-26643.444997050356</v>
      </c>
      <c r="E37" s="8">
        <v>-5193.2882582160919</v>
      </c>
      <c r="F37" s="8">
        <v>1.9752042135223745E-8</v>
      </c>
      <c r="G37" s="8">
        <v>-26643.444997050356</v>
      </c>
      <c r="H37" s="8">
        <v>-4337.5134538190769</v>
      </c>
      <c r="I37" s="8">
        <v>10116946.017325375</v>
      </c>
    </row>
    <row r="38" spans="1:9" x14ac:dyDescent="0.25">
      <c r="A38">
        <v>12</v>
      </c>
      <c r="B38">
        <v>102</v>
      </c>
      <c r="C38">
        <v>102</v>
      </c>
      <c r="D38" s="8">
        <v>-33981.262763181774</v>
      </c>
      <c r="E38" s="8">
        <v>1975.203147406879</v>
      </c>
      <c r="F38" s="8">
        <v>10116946.017325409</v>
      </c>
      <c r="G38" s="8">
        <v>-33981.262763181774</v>
      </c>
      <c r="H38" s="8">
        <v>2830.977951803894</v>
      </c>
      <c r="I38" s="8">
        <v>5015184.780513146</v>
      </c>
    </row>
    <row r="39" spans="1:9" x14ac:dyDescent="0.25">
      <c r="A39">
        <v>13</v>
      </c>
      <c r="B39">
        <v>102</v>
      </c>
      <c r="C39">
        <v>102</v>
      </c>
      <c r="D39" s="8">
        <v>-35123.513832084602</v>
      </c>
      <c r="E39" s="8">
        <v>11014.725543184224</v>
      </c>
      <c r="F39" s="8">
        <v>5015184.780513145</v>
      </c>
      <c r="G39" s="8">
        <v>-35123.513832084602</v>
      </c>
      <c r="H39" s="8">
        <v>11668.963665069328</v>
      </c>
      <c r="I39" s="8">
        <v>-13392629.011984618</v>
      </c>
    </row>
    <row r="40" spans="1:9" x14ac:dyDescent="0.25">
      <c r="A40">
        <v>14</v>
      </c>
      <c r="B40">
        <v>102</v>
      </c>
      <c r="C40">
        <v>102</v>
      </c>
      <c r="D40" s="8">
        <v>-35295.019493218744</v>
      </c>
      <c r="E40" s="8">
        <v>11639.326482583399</v>
      </c>
      <c r="F40" s="8">
        <v>-13392629.011984238</v>
      </c>
      <c r="G40" s="8">
        <v>-35295.019493218744</v>
      </c>
      <c r="H40" s="8">
        <v>12007.201525095308</v>
      </c>
      <c r="I40" s="8">
        <v>-19304261.013904005</v>
      </c>
    </row>
    <row r="41" spans="1:9" x14ac:dyDescent="0.25">
      <c r="A41">
        <v>15</v>
      </c>
      <c r="B41">
        <v>102</v>
      </c>
      <c r="C41">
        <v>102</v>
      </c>
      <c r="D41" s="8">
        <v>42059.478710835756</v>
      </c>
      <c r="E41" s="8">
        <v>-9644.891218666362</v>
      </c>
      <c r="F41" s="8">
        <v>-19304261.013902377</v>
      </c>
      <c r="G41" s="8">
        <v>42059.478710835756</v>
      </c>
      <c r="H41" s="8">
        <v>-9277.0161761544514</v>
      </c>
      <c r="I41" s="8">
        <v>-14573784.165197235</v>
      </c>
    </row>
    <row r="42" spans="1:9" x14ac:dyDescent="0.25">
      <c r="A42">
        <v>16</v>
      </c>
      <c r="B42">
        <v>102</v>
      </c>
      <c r="C42">
        <v>102</v>
      </c>
      <c r="D42" s="8">
        <v>41887.973049677239</v>
      </c>
      <c r="E42" s="8">
        <v>-9306.6533586604128</v>
      </c>
      <c r="F42" s="8">
        <v>-14573784.165196076</v>
      </c>
      <c r="G42" s="8">
        <v>41887.973049677239</v>
      </c>
      <c r="H42" s="8">
        <v>-8652.4152367753086</v>
      </c>
      <c r="I42" s="8">
        <v>1.2612144928425551E-8</v>
      </c>
    </row>
    <row r="43" spans="1:9" x14ac:dyDescent="0.25">
      <c r="A43">
        <v>17</v>
      </c>
      <c r="B43">
        <v>102</v>
      </c>
      <c r="C43">
        <v>102</v>
      </c>
      <c r="D43" s="8">
        <v>18046.914025849615</v>
      </c>
      <c r="E43" s="8">
        <v>37289.626377185821</v>
      </c>
      <c r="F43" s="8">
        <v>3.2279058359563361E-8</v>
      </c>
      <c r="G43" s="8">
        <v>18046.914025849615</v>
      </c>
      <c r="H43" s="8">
        <v>37524.846577597731</v>
      </c>
      <c r="I43" s="8">
        <v>-18703618.238695875</v>
      </c>
    </row>
    <row r="44" spans="1:9" x14ac:dyDescent="0.25">
      <c r="A44">
        <v>18</v>
      </c>
      <c r="B44">
        <v>102</v>
      </c>
      <c r="C44">
        <v>102</v>
      </c>
      <c r="D44" s="8">
        <v>17718.12849793812</v>
      </c>
      <c r="E44" s="8">
        <v>37196.061049678785</v>
      </c>
      <c r="F44" s="8">
        <v>-18703618.238696344</v>
      </c>
      <c r="G44" s="8">
        <v>17718.12849793812</v>
      </c>
      <c r="H44" s="8">
        <v>37618.411905090703</v>
      </c>
      <c r="I44" s="8">
        <v>-37407236.477388784</v>
      </c>
    </row>
    <row r="45" spans="1:9" x14ac:dyDescent="0.25">
      <c r="A45">
        <v>19</v>
      </c>
      <c r="B45">
        <v>102</v>
      </c>
      <c r="C45">
        <v>102</v>
      </c>
      <c r="D45" s="8">
        <v>-37539.295415772438</v>
      </c>
      <c r="E45" s="8">
        <v>-26605.968502978914</v>
      </c>
      <c r="F45" s="8">
        <v>-37407236.477389351</v>
      </c>
      <c r="G45" s="8">
        <v>-37539.295415772438</v>
      </c>
      <c r="H45" s="8">
        <v>-26183.617647567007</v>
      </c>
      <c r="I45" s="8">
        <v>-24209839.939753003</v>
      </c>
    </row>
    <row r="46" spans="1:9" x14ac:dyDescent="0.25">
      <c r="A46">
        <v>20</v>
      </c>
      <c r="B46">
        <v>102</v>
      </c>
      <c r="C46">
        <v>102</v>
      </c>
      <c r="D46" s="8">
        <v>-38972.570380290897</v>
      </c>
      <c r="E46" s="8">
        <v>-26817.143930685139</v>
      </c>
      <c r="F46" s="8">
        <v>20661308.288211811</v>
      </c>
      <c r="G46" s="8">
        <v>-38972.570380290897</v>
      </c>
      <c r="H46" s="8">
        <v>-25972.442219861317</v>
      </c>
      <c r="I46" s="8">
        <v>47056101.363485008</v>
      </c>
    </row>
    <row r="47" spans="1:9" x14ac:dyDescent="0.25">
      <c r="A47">
        <v>21</v>
      </c>
      <c r="B47">
        <v>102</v>
      </c>
      <c r="C47">
        <v>102</v>
      </c>
      <c r="D47" s="8">
        <v>-83995.173508908192</v>
      </c>
      <c r="E47" s="8">
        <v>-204.58525382755195</v>
      </c>
      <c r="F47" s="8">
        <v>1.1242445907555521E-8</v>
      </c>
      <c r="G47" s="8">
        <v>-83995.173508908192</v>
      </c>
      <c r="H47" s="8">
        <v>204.58525382756864</v>
      </c>
      <c r="I47" s="8">
        <v>-1.1100564734078944E-8</v>
      </c>
    </row>
    <row r="48" spans="1:9" x14ac:dyDescent="0.25">
      <c r="A48">
        <v>22</v>
      </c>
      <c r="B48">
        <v>102</v>
      </c>
      <c r="C48">
        <v>102</v>
      </c>
      <c r="D48" s="8">
        <v>-6430.3565996739699</v>
      </c>
      <c r="E48" s="8">
        <v>-310.80248698717043</v>
      </c>
      <c r="F48" s="8">
        <v>3.1238919049514691E-10</v>
      </c>
      <c r="G48" s="8">
        <v>-6430.3565996739699</v>
      </c>
      <c r="H48" s="8">
        <v>310.80248698717054</v>
      </c>
      <c r="I48" s="8">
        <v>1.9594963788959663E-10</v>
      </c>
    </row>
    <row r="49" spans="1:9" x14ac:dyDescent="0.25">
      <c r="A49">
        <v>23</v>
      </c>
      <c r="B49">
        <v>102</v>
      </c>
      <c r="C49">
        <v>102</v>
      </c>
      <c r="D49" s="8">
        <v>-83995.173508920736</v>
      </c>
      <c r="E49" s="8">
        <v>-204.58525382756017</v>
      </c>
      <c r="F49" s="8">
        <v>-1.6370904631912708E-11</v>
      </c>
      <c r="G49" s="8">
        <v>-83995.173508920736</v>
      </c>
      <c r="H49" s="8">
        <v>204.58525382756039</v>
      </c>
      <c r="I49" s="8">
        <v>4.0381564758718019E-11</v>
      </c>
    </row>
    <row r="50" spans="1:9" x14ac:dyDescent="0.25">
      <c r="A50">
        <v>24</v>
      </c>
      <c r="B50">
        <v>102</v>
      </c>
      <c r="C50">
        <v>102</v>
      </c>
      <c r="D50" s="8">
        <v>-38150.345184153484</v>
      </c>
      <c r="E50" s="8">
        <v>25994.918734569059</v>
      </c>
      <c r="F50" s="8">
        <v>20661308.288213633</v>
      </c>
      <c r="G50" s="8">
        <v>-38150.345184153484</v>
      </c>
      <c r="H50" s="8">
        <v>26794.667415969554</v>
      </c>
      <c r="I50" s="8">
        <v>-24209839.939744152</v>
      </c>
    </row>
    <row r="51" spans="1:9" x14ac:dyDescent="0.25">
      <c r="A51">
        <v>25</v>
      </c>
      <c r="B51">
        <v>102</v>
      </c>
      <c r="C51">
        <v>102</v>
      </c>
      <c r="D51" s="8">
        <v>-38150.345184178732</v>
      </c>
      <c r="E51" s="8">
        <v>-26794.667415973458</v>
      </c>
      <c r="F51" s="8">
        <v>-24209839.939752601</v>
      </c>
      <c r="G51" s="8">
        <v>-38150.345184178732</v>
      </c>
      <c r="H51" s="8">
        <v>-25994.918734572962</v>
      </c>
      <c r="I51" s="8">
        <v>20661308.288211823</v>
      </c>
    </row>
    <row r="52" spans="1:9" x14ac:dyDescent="0.25">
      <c r="A52">
        <v>1</v>
      </c>
      <c r="B52">
        <v>103</v>
      </c>
      <c r="C52">
        <v>103</v>
      </c>
      <c r="D52" s="8">
        <v>-34646.225263484695</v>
      </c>
      <c r="E52" s="8">
        <v>16039.215763943794</v>
      </c>
      <c r="F52" s="8">
        <v>17087020.208897144</v>
      </c>
      <c r="G52" s="8">
        <v>-34646.225263484695</v>
      </c>
      <c r="H52" s="8">
        <v>16883.917474767612</v>
      </c>
      <c r="I52" s="8">
        <v>625453.58954144176</v>
      </c>
    </row>
    <row r="53" spans="1:9" x14ac:dyDescent="0.25">
      <c r="A53">
        <v>2</v>
      </c>
      <c r="B53">
        <v>103</v>
      </c>
      <c r="C53">
        <v>103</v>
      </c>
      <c r="D53" s="8">
        <v>-33212.950298944139</v>
      </c>
      <c r="E53" s="8">
        <v>16250.391191651681</v>
      </c>
      <c r="F53" s="8">
        <v>-27359209.663362477</v>
      </c>
      <c r="G53" s="8">
        <v>-33212.950298944139</v>
      </c>
      <c r="H53" s="8">
        <v>16672.742047063592</v>
      </c>
      <c r="I53" s="8">
        <v>-35589992.973040745</v>
      </c>
    </row>
    <row r="54" spans="1:9" x14ac:dyDescent="0.25">
      <c r="A54">
        <v>3</v>
      </c>
      <c r="B54">
        <v>103</v>
      </c>
      <c r="C54">
        <v>103</v>
      </c>
      <c r="D54" s="8">
        <v>11983.133711293727</v>
      </c>
      <c r="E54" s="8">
        <v>-35801.168400758637</v>
      </c>
      <c r="F54" s="8">
        <v>-35589992.973040983</v>
      </c>
      <c r="G54" s="8">
        <v>11983.133711293727</v>
      </c>
      <c r="H54" s="8">
        <v>-35378.817545346727</v>
      </c>
      <c r="I54" s="8">
        <v>-17794996.486514874</v>
      </c>
    </row>
    <row r="55" spans="1:9" x14ac:dyDescent="0.25">
      <c r="A55">
        <v>4</v>
      </c>
      <c r="B55">
        <v>103</v>
      </c>
      <c r="C55">
        <v>103</v>
      </c>
      <c r="D55" s="8">
        <v>12311.919239205756</v>
      </c>
      <c r="E55" s="8">
        <v>-35707.603073236511</v>
      </c>
      <c r="F55" s="8">
        <v>-17794996.486515265</v>
      </c>
      <c r="G55" s="8">
        <v>12311.919239205756</v>
      </c>
      <c r="H55" s="8">
        <v>-35472.382872824601</v>
      </c>
      <c r="I55" s="8">
        <v>-8.3260238170623771E-8</v>
      </c>
    </row>
    <row r="56" spans="1:9" x14ac:dyDescent="0.25">
      <c r="A56">
        <v>5</v>
      </c>
      <c r="B56">
        <v>103</v>
      </c>
      <c r="C56">
        <v>103</v>
      </c>
      <c r="D56" s="8">
        <v>38251.506141235499</v>
      </c>
      <c r="E56" s="8">
        <v>3859.8535438048029</v>
      </c>
      <c r="F56" s="8">
        <v>-3.5573757486417887E-7</v>
      </c>
      <c r="G56" s="8">
        <v>38251.506141235499</v>
      </c>
      <c r="H56" s="8">
        <v>4514.091665689908</v>
      </c>
      <c r="I56" s="8">
        <v>-6795456.5375053082</v>
      </c>
    </row>
    <row r="57" spans="1:9" x14ac:dyDescent="0.25">
      <c r="A57">
        <v>6</v>
      </c>
      <c r="B57">
        <v>103</v>
      </c>
      <c r="C57">
        <v>103</v>
      </c>
      <c r="D57" s="8">
        <v>38423.011802407913</v>
      </c>
      <c r="E57" s="8">
        <v>4484.4544831757248</v>
      </c>
      <c r="F57" s="8">
        <v>-6795456.5375045324</v>
      </c>
      <c r="G57" s="8">
        <v>38423.011802407913</v>
      </c>
      <c r="H57" s="8">
        <v>4852.3295256876345</v>
      </c>
      <c r="I57" s="8">
        <v>-9129652.5397203192</v>
      </c>
    </row>
    <row r="58" spans="1:9" x14ac:dyDescent="0.25">
      <c r="A58">
        <v>7</v>
      </c>
      <c r="B58">
        <v>103</v>
      </c>
      <c r="C58">
        <v>103</v>
      </c>
      <c r="D58" s="8">
        <v>-24485.96079118098</v>
      </c>
      <c r="E58" s="8">
        <v>-11265.244740616028</v>
      </c>
      <c r="F58" s="8">
        <v>-9129652.5397203974</v>
      </c>
      <c r="G58" s="8">
        <v>-24485.96079118098</v>
      </c>
      <c r="H58" s="8">
        <v>-10897.369698104118</v>
      </c>
      <c r="I58" s="8">
        <v>-3588998.9300401844</v>
      </c>
    </row>
    <row r="59" spans="1:9" x14ac:dyDescent="0.25">
      <c r="A59">
        <v>8</v>
      </c>
      <c r="B59">
        <v>103</v>
      </c>
      <c r="C59">
        <v>103</v>
      </c>
      <c r="D59" s="8">
        <v>-24314.455130056791</v>
      </c>
      <c r="E59" s="8">
        <v>-10927.006880598216</v>
      </c>
      <c r="F59" s="8">
        <v>-3588998.930040976</v>
      </c>
      <c r="G59" s="8">
        <v>-24314.455130056791</v>
      </c>
      <c r="H59" s="8">
        <v>-10272.768758713111</v>
      </c>
      <c r="I59" s="8">
        <v>13614619.001260199</v>
      </c>
    </row>
    <row r="60" spans="1:9" x14ac:dyDescent="0.25">
      <c r="A60">
        <v>9</v>
      </c>
      <c r="B60">
        <v>103</v>
      </c>
      <c r="C60">
        <v>103</v>
      </c>
      <c r="D60" s="8">
        <v>-23172.204061132834</v>
      </c>
      <c r="E60" s="8">
        <v>-2089.0211673388799</v>
      </c>
      <c r="F60" s="8">
        <v>13614619.001260215</v>
      </c>
      <c r="G60" s="8">
        <v>-23172.204061132834</v>
      </c>
      <c r="H60" s="8">
        <v>-1233.2463629418651</v>
      </c>
      <c r="I60" s="8">
        <v>17141205.984653227</v>
      </c>
    </row>
    <row r="61" spans="1:9" x14ac:dyDescent="0.25">
      <c r="A61">
        <v>10</v>
      </c>
      <c r="B61">
        <v>103</v>
      </c>
      <c r="C61">
        <v>103</v>
      </c>
      <c r="D61" s="8">
        <v>-23039.133914861555</v>
      </c>
      <c r="E61" s="8">
        <v>7646.1615778547975</v>
      </c>
      <c r="F61" s="8">
        <v>17141205.984653179</v>
      </c>
      <c r="G61" s="8">
        <v>-23039.133914861555</v>
      </c>
      <c r="H61" s="8">
        <v>8501.9363822518117</v>
      </c>
      <c r="I61" s="8">
        <v>3.2743992051109673E-8</v>
      </c>
    </row>
    <row r="62" spans="1:9" x14ac:dyDescent="0.25">
      <c r="A62">
        <v>11</v>
      </c>
      <c r="B62">
        <v>103</v>
      </c>
      <c r="C62">
        <v>103</v>
      </c>
      <c r="D62" s="8">
        <v>-26848.987289365636</v>
      </c>
      <c r="E62" s="8">
        <v>-673.82875278159736</v>
      </c>
      <c r="F62" s="8">
        <v>7.1791873779147867E-9</v>
      </c>
      <c r="G62" s="8">
        <v>-26848.987289365636</v>
      </c>
      <c r="H62" s="8">
        <v>181.94605161541745</v>
      </c>
      <c r="I62" s="8">
        <v>522133.4872879032</v>
      </c>
    </row>
    <row r="63" spans="1:9" x14ac:dyDescent="0.25">
      <c r="A63">
        <v>12</v>
      </c>
      <c r="B63">
        <v>103</v>
      </c>
      <c r="C63">
        <v>103</v>
      </c>
      <c r="D63" s="8">
        <v>-26982.057435647308</v>
      </c>
      <c r="E63" s="8">
        <v>3328.9187278396448</v>
      </c>
      <c r="F63" s="8">
        <v>522133.48728792928</v>
      </c>
      <c r="G63" s="8">
        <v>-26982.057435647308</v>
      </c>
      <c r="H63" s="8">
        <v>4184.6935322366598</v>
      </c>
      <c r="I63" s="8">
        <v>-7453565.9267830811</v>
      </c>
    </row>
    <row r="64" spans="1:9" x14ac:dyDescent="0.25">
      <c r="A64">
        <v>13</v>
      </c>
      <c r="B64">
        <v>103</v>
      </c>
      <c r="C64">
        <v>103</v>
      </c>
      <c r="D64" s="8">
        <v>-28124.308504528133</v>
      </c>
      <c r="E64" s="8">
        <v>6636.005859040326</v>
      </c>
      <c r="F64" s="8">
        <v>-7453565.9267830718</v>
      </c>
      <c r="G64" s="8">
        <v>-28124.308504528133</v>
      </c>
      <c r="H64" s="8">
        <v>7290.2439809254311</v>
      </c>
      <c r="I64" s="8">
        <v>-18754717.671915304</v>
      </c>
    </row>
    <row r="65" spans="1:9" x14ac:dyDescent="0.25">
      <c r="A65">
        <v>14</v>
      </c>
      <c r="B65">
        <v>103</v>
      </c>
      <c r="C65">
        <v>103</v>
      </c>
      <c r="D65" s="8">
        <v>-28295.814165586838</v>
      </c>
      <c r="E65" s="8">
        <v>7260.606798465722</v>
      </c>
      <c r="F65" s="8">
        <v>-18754717.671913855</v>
      </c>
      <c r="G65" s="8">
        <v>-28295.814165586838</v>
      </c>
      <c r="H65" s="8">
        <v>7628.4818409776317</v>
      </c>
      <c r="I65" s="8">
        <v>-22476989.831775092</v>
      </c>
    </row>
    <row r="66" spans="1:9" x14ac:dyDescent="0.25">
      <c r="A66">
        <v>15</v>
      </c>
      <c r="B66">
        <v>103</v>
      </c>
      <c r="C66">
        <v>103</v>
      </c>
      <c r="D66" s="8">
        <v>26568.425041223833</v>
      </c>
      <c r="E66" s="8">
        <v>-11139.346620392487</v>
      </c>
      <c r="F66" s="8">
        <v>-22476989.831773017</v>
      </c>
      <c r="G66" s="8">
        <v>26568.425041223833</v>
      </c>
      <c r="H66" s="8">
        <v>-10771.471577880577</v>
      </c>
      <c r="I66" s="8">
        <v>-16999285.282205995</v>
      </c>
    </row>
    <row r="67" spans="1:9" x14ac:dyDescent="0.25">
      <c r="A67">
        <v>16</v>
      </c>
      <c r="B67">
        <v>103</v>
      </c>
      <c r="C67">
        <v>103</v>
      </c>
      <c r="D67" s="8">
        <v>26396.919380074392</v>
      </c>
      <c r="E67" s="8">
        <v>-10801.108760391318</v>
      </c>
      <c r="F67" s="8">
        <v>-16999285.282205373</v>
      </c>
      <c r="G67" s="8">
        <v>26396.919380074392</v>
      </c>
      <c r="H67" s="8">
        <v>-10146.870638506214</v>
      </c>
      <c r="I67" s="8">
        <v>6.5003405325114725E-9</v>
      </c>
    </row>
    <row r="68" spans="1:9" x14ac:dyDescent="0.25">
      <c r="A68">
        <v>17</v>
      </c>
      <c r="B68">
        <v>103</v>
      </c>
      <c r="C68">
        <v>103</v>
      </c>
      <c r="D68" s="8">
        <v>16956.054761924846</v>
      </c>
      <c r="E68" s="8">
        <v>21233.529741626815</v>
      </c>
      <c r="F68" s="8">
        <v>-3.0648952815681695E-7</v>
      </c>
      <c r="G68" s="8">
        <v>16956.054761924846</v>
      </c>
      <c r="H68" s="8">
        <v>21468.749942038721</v>
      </c>
      <c r="I68" s="8">
        <v>-10675569.920916192</v>
      </c>
    </row>
    <row r="69" spans="1:9" x14ac:dyDescent="0.25">
      <c r="A69">
        <v>18</v>
      </c>
      <c r="B69">
        <v>103</v>
      </c>
      <c r="C69">
        <v>103</v>
      </c>
      <c r="D69" s="8">
        <v>16627.269234013394</v>
      </c>
      <c r="E69" s="8">
        <v>21139.964414124584</v>
      </c>
      <c r="F69" s="8">
        <v>-10675569.920916505</v>
      </c>
      <c r="G69" s="8">
        <v>16627.269234013394</v>
      </c>
      <c r="H69" s="8">
        <v>21562.315269536495</v>
      </c>
      <c r="I69" s="8">
        <v>-21351139.841831729</v>
      </c>
    </row>
    <row r="70" spans="1:9" x14ac:dyDescent="0.25">
      <c r="A70">
        <v>19</v>
      </c>
      <c r="B70">
        <v>103</v>
      </c>
      <c r="C70">
        <v>103</v>
      </c>
      <c r="D70" s="8">
        <v>-22965.640532549412</v>
      </c>
      <c r="E70" s="8">
        <v>-24367.742046978867</v>
      </c>
      <c r="F70" s="8">
        <v>-21351139.841832623</v>
      </c>
      <c r="G70" s="8">
        <v>-22965.640532549412</v>
      </c>
      <c r="H70" s="8">
        <v>-23945.39119156696</v>
      </c>
      <c r="I70" s="8">
        <v>-9272856.532197414</v>
      </c>
    </row>
    <row r="71" spans="1:9" x14ac:dyDescent="0.25">
      <c r="A71">
        <v>20</v>
      </c>
      <c r="B71">
        <v>103</v>
      </c>
      <c r="C71">
        <v>103</v>
      </c>
      <c r="D71" s="8">
        <v>-24398.91549706785</v>
      </c>
      <c r="E71" s="8">
        <v>-24578.917474678805</v>
      </c>
      <c r="F71" s="8">
        <v>31793306.720556088</v>
      </c>
      <c r="G71" s="8">
        <v>-24398.91549706785</v>
      </c>
      <c r="H71" s="8">
        <v>-23734.215763854983</v>
      </c>
      <c r="I71" s="8">
        <v>55949873.339822978</v>
      </c>
    </row>
    <row r="72" spans="1:9" x14ac:dyDescent="0.25">
      <c r="A72">
        <v>21</v>
      </c>
      <c r="B72">
        <v>103</v>
      </c>
      <c r="C72">
        <v>103</v>
      </c>
      <c r="D72" s="8">
        <v>-68525.716345201567</v>
      </c>
      <c r="E72" s="8">
        <v>-204.58525382755997</v>
      </c>
      <c r="F72" s="8">
        <v>1.7691490938887007E-9</v>
      </c>
      <c r="G72" s="8">
        <v>-68525.716345201567</v>
      </c>
      <c r="H72" s="8">
        <v>204.58525382756062</v>
      </c>
      <c r="I72" s="8">
        <v>-9.7243173513561553E-10</v>
      </c>
    </row>
    <row r="73" spans="1:9" x14ac:dyDescent="0.25">
      <c r="A73">
        <v>22</v>
      </c>
      <c r="B73">
        <v>103</v>
      </c>
      <c r="C73">
        <v>103</v>
      </c>
      <c r="D73" s="8">
        <v>1217.9303129886678</v>
      </c>
      <c r="E73" s="8">
        <v>-310.80248698717111</v>
      </c>
      <c r="F73" s="8">
        <v>5.4569682106375694E-10</v>
      </c>
      <c r="G73" s="8">
        <v>1217.9303129886678</v>
      </c>
      <c r="H73" s="8">
        <v>310.80248698716986</v>
      </c>
      <c r="I73" s="8">
        <v>-6.1991158872842791E-10</v>
      </c>
    </row>
    <row r="74" spans="1:9" x14ac:dyDescent="0.25">
      <c r="A74">
        <v>23</v>
      </c>
      <c r="B74">
        <v>103</v>
      </c>
      <c r="C74">
        <v>103</v>
      </c>
      <c r="D74" s="8">
        <v>-59910.754046443071</v>
      </c>
      <c r="E74" s="8">
        <v>-204.58525382755994</v>
      </c>
      <c r="F74" s="8">
        <v>2.2973836166784167E-9</v>
      </c>
      <c r="G74" s="8">
        <v>-59910.754046443071</v>
      </c>
      <c r="H74" s="8">
        <v>204.58525382756062</v>
      </c>
      <c r="I74" s="8">
        <v>-2.6662746677175163E-9</v>
      </c>
    </row>
    <row r="75" spans="1:9" x14ac:dyDescent="0.25">
      <c r="A75">
        <v>24</v>
      </c>
      <c r="B75">
        <v>103</v>
      </c>
      <c r="C75">
        <v>103</v>
      </c>
      <c r="D75" s="8">
        <v>-33824.000067350295</v>
      </c>
      <c r="E75" s="8">
        <v>16061.692278655457</v>
      </c>
      <c r="F75" s="8">
        <v>625453.58954155259</v>
      </c>
      <c r="G75" s="8">
        <v>-33824.000067350295</v>
      </c>
      <c r="H75" s="8">
        <v>16861.440960055952</v>
      </c>
      <c r="I75" s="8">
        <v>-27359209.663363136</v>
      </c>
    </row>
    <row r="76" spans="1:9" x14ac:dyDescent="0.25">
      <c r="A76">
        <v>25</v>
      </c>
      <c r="B76">
        <v>103</v>
      </c>
      <c r="C76">
        <v>103</v>
      </c>
      <c r="D76" s="8">
        <v>-23576.690300955695</v>
      </c>
      <c r="E76" s="8">
        <v>-24556.440959967113</v>
      </c>
      <c r="F76" s="8">
        <v>-9272856.5321975462</v>
      </c>
      <c r="G76" s="8">
        <v>-23576.690300955695</v>
      </c>
      <c r="H76" s="8">
        <v>-23756.692278566617</v>
      </c>
      <c r="I76" s="8">
        <v>31793306.720556065</v>
      </c>
    </row>
    <row r="77" spans="1:9" x14ac:dyDescent="0.25">
      <c r="A77">
        <v>1</v>
      </c>
      <c r="B77">
        <v>104</v>
      </c>
      <c r="C77">
        <v>104</v>
      </c>
      <c r="D77" s="8">
        <v>-24398.915497071819</v>
      </c>
      <c r="E77" s="8">
        <v>23734.215763890861</v>
      </c>
      <c r="F77" s="8">
        <v>55949873.339897275</v>
      </c>
      <c r="G77" s="8">
        <v>-24398.915497071819</v>
      </c>
      <c r="H77" s="8">
        <v>24578.917474714679</v>
      </c>
      <c r="I77" s="8">
        <v>31793306.720594514</v>
      </c>
    </row>
    <row r="78" spans="1:9" x14ac:dyDescent="0.25">
      <c r="A78">
        <v>2</v>
      </c>
      <c r="B78">
        <v>104</v>
      </c>
      <c r="C78">
        <v>104</v>
      </c>
      <c r="D78" s="8">
        <v>-22965.640532562771</v>
      </c>
      <c r="E78" s="8">
        <v>23945.391191595103</v>
      </c>
      <c r="F78" s="8">
        <v>-9272856.5322224088</v>
      </c>
      <c r="G78" s="8">
        <v>-22965.640532562771</v>
      </c>
      <c r="H78" s="8">
        <v>24367.742047007014</v>
      </c>
      <c r="I78" s="8">
        <v>-21351139.841871578</v>
      </c>
    </row>
    <row r="79" spans="1:9" x14ac:dyDescent="0.25">
      <c r="A79">
        <v>3</v>
      </c>
      <c r="B79">
        <v>104</v>
      </c>
      <c r="C79">
        <v>104</v>
      </c>
      <c r="D79" s="8">
        <v>16627.269234061736</v>
      </c>
      <c r="E79" s="8">
        <v>-21562.315269585575</v>
      </c>
      <c r="F79" s="8">
        <v>-21351139.841872796</v>
      </c>
      <c r="G79" s="8">
        <v>16627.269234061736</v>
      </c>
      <c r="H79" s="8">
        <v>-21139.964414173664</v>
      </c>
      <c r="I79" s="8">
        <v>-10675569.920932122</v>
      </c>
    </row>
    <row r="80" spans="1:9" x14ac:dyDescent="0.25">
      <c r="A80">
        <v>4</v>
      </c>
      <c r="B80">
        <v>104</v>
      </c>
      <c r="C80">
        <v>104</v>
      </c>
      <c r="D80" s="8">
        <v>16956.054761973854</v>
      </c>
      <c r="E80" s="8">
        <v>-21468.749942070521</v>
      </c>
      <c r="F80" s="8">
        <v>-10675569.920932602</v>
      </c>
      <c r="G80" s="8">
        <v>16956.054761973854</v>
      </c>
      <c r="H80" s="8">
        <v>-21233.529741658611</v>
      </c>
      <c r="I80" s="8">
        <v>9.5553696155548104E-8</v>
      </c>
    </row>
    <row r="81" spans="1:9" x14ac:dyDescent="0.25">
      <c r="A81">
        <v>5</v>
      </c>
      <c r="B81">
        <v>104</v>
      </c>
      <c r="C81">
        <v>104</v>
      </c>
      <c r="D81" s="8">
        <v>26396.919380155767</v>
      </c>
      <c r="E81" s="8">
        <v>10146.870638508026</v>
      </c>
      <c r="F81" s="8">
        <v>-1.3222015695646406E-7</v>
      </c>
      <c r="G81" s="8">
        <v>26396.919380155767</v>
      </c>
      <c r="H81" s="8">
        <v>10801.108760393132</v>
      </c>
      <c r="I81" s="8">
        <v>-16999285.282208435</v>
      </c>
    </row>
    <row r="82" spans="1:9" x14ac:dyDescent="0.25">
      <c r="A82">
        <v>6</v>
      </c>
      <c r="B82">
        <v>104</v>
      </c>
      <c r="C82">
        <v>104</v>
      </c>
      <c r="D82" s="8">
        <v>26568.425041272305</v>
      </c>
      <c r="E82" s="8">
        <v>10771.471577937731</v>
      </c>
      <c r="F82" s="8">
        <v>-16999285.282208197</v>
      </c>
      <c r="G82" s="8">
        <v>26568.425041272305</v>
      </c>
      <c r="H82" s="8">
        <v>11139.34662044964</v>
      </c>
      <c r="I82" s="8">
        <v>-22476989.831804149</v>
      </c>
    </row>
    <row r="83" spans="1:9" x14ac:dyDescent="0.25">
      <c r="A83">
        <v>7</v>
      </c>
      <c r="B83">
        <v>104</v>
      </c>
      <c r="C83">
        <v>104</v>
      </c>
      <c r="D83" s="8">
        <v>-28295.81416568267</v>
      </c>
      <c r="E83" s="8">
        <v>-7628.4818409480722</v>
      </c>
      <c r="F83" s="8">
        <v>-22476989.831804026</v>
      </c>
      <c r="G83" s="8">
        <v>-28295.81416568267</v>
      </c>
      <c r="H83" s="8">
        <v>-7260.6067984361625</v>
      </c>
      <c r="I83" s="8">
        <v>-18754717.671958495</v>
      </c>
    </row>
    <row r="84" spans="1:9" x14ac:dyDescent="0.25">
      <c r="A84">
        <v>8</v>
      </c>
      <c r="B84">
        <v>104</v>
      </c>
      <c r="C84">
        <v>104</v>
      </c>
      <c r="D84" s="8">
        <v>-28124.30850453124</v>
      </c>
      <c r="E84" s="8">
        <v>-7290.2439809446805</v>
      </c>
      <c r="F84" s="8">
        <v>-18754717.67195804</v>
      </c>
      <c r="G84" s="8">
        <v>-28124.30850453124</v>
      </c>
      <c r="H84" s="8">
        <v>-6636.0058590595754</v>
      </c>
      <c r="I84" s="8">
        <v>-7453565.9267946556</v>
      </c>
    </row>
    <row r="85" spans="1:9" x14ac:dyDescent="0.25">
      <c r="A85">
        <v>9</v>
      </c>
      <c r="B85">
        <v>104</v>
      </c>
      <c r="C85">
        <v>104</v>
      </c>
      <c r="D85" s="8">
        <v>-26982.057435610077</v>
      </c>
      <c r="E85" s="8">
        <v>-4184.6935322519366</v>
      </c>
      <c r="F85" s="8">
        <v>-7453565.9267946482</v>
      </c>
      <c r="G85" s="8">
        <v>-26982.057435610077</v>
      </c>
      <c r="H85" s="8">
        <v>-3328.9187278549225</v>
      </c>
      <c r="I85" s="8">
        <v>522133.4873088086</v>
      </c>
    </row>
    <row r="86" spans="1:9" x14ac:dyDescent="0.25">
      <c r="A86">
        <v>10</v>
      </c>
      <c r="B86">
        <v>104</v>
      </c>
      <c r="C86">
        <v>104</v>
      </c>
      <c r="D86" s="8">
        <v>-26848.987289401663</v>
      </c>
      <c r="E86" s="8">
        <v>-181.94605160558172</v>
      </c>
      <c r="F86" s="8">
        <v>522133.48730878439</v>
      </c>
      <c r="G86" s="8">
        <v>-26848.987289401663</v>
      </c>
      <c r="H86" s="8">
        <v>673.82875279143309</v>
      </c>
      <c r="I86" s="8">
        <v>1.0392250260338189E-8</v>
      </c>
    </row>
    <row r="87" spans="1:9" x14ac:dyDescent="0.25">
      <c r="A87">
        <v>11</v>
      </c>
      <c r="B87">
        <v>104</v>
      </c>
      <c r="C87">
        <v>104</v>
      </c>
      <c r="D87" s="8">
        <v>-23039.133914893282</v>
      </c>
      <c r="E87" s="8">
        <v>-8501.936382267575</v>
      </c>
      <c r="F87" s="8">
        <v>2.9530929168686269E-8</v>
      </c>
      <c r="G87" s="8">
        <v>-23039.133914893282</v>
      </c>
      <c r="H87" s="8">
        <v>-7646.16157787056</v>
      </c>
      <c r="I87" s="8">
        <v>17141205.984686658</v>
      </c>
    </row>
    <row r="88" spans="1:9" x14ac:dyDescent="0.25">
      <c r="A88">
        <v>12</v>
      </c>
      <c r="B88">
        <v>104</v>
      </c>
      <c r="C88">
        <v>104</v>
      </c>
      <c r="D88" s="8">
        <v>-23172.204061091834</v>
      </c>
      <c r="E88" s="8">
        <v>1233.2463629543117</v>
      </c>
      <c r="F88" s="8">
        <v>17141205.984686643</v>
      </c>
      <c r="G88" s="8">
        <v>-23172.204061091834</v>
      </c>
      <c r="H88" s="8">
        <v>2089.0211673513268</v>
      </c>
      <c r="I88" s="8">
        <v>13614619.001267243</v>
      </c>
    </row>
    <row r="89" spans="1:9" x14ac:dyDescent="0.25">
      <c r="A89">
        <v>13</v>
      </c>
      <c r="B89">
        <v>104</v>
      </c>
      <c r="C89">
        <v>104</v>
      </c>
      <c r="D89" s="8">
        <v>-24314.455130016664</v>
      </c>
      <c r="E89" s="8">
        <v>10272.768758736987</v>
      </c>
      <c r="F89" s="8">
        <v>13614619.001267176</v>
      </c>
      <c r="G89" s="8">
        <v>-24314.455130016664</v>
      </c>
      <c r="H89" s="8">
        <v>10927.006880622093</v>
      </c>
      <c r="I89" s="8">
        <v>-3588998.9300727537</v>
      </c>
    </row>
    <row r="90" spans="1:9" x14ac:dyDescent="0.25">
      <c r="A90">
        <v>14</v>
      </c>
      <c r="B90">
        <v>104</v>
      </c>
      <c r="C90">
        <v>104</v>
      </c>
      <c r="D90" s="8">
        <v>-24485.960791196907</v>
      </c>
      <c r="E90" s="8">
        <v>10897.369698106262</v>
      </c>
      <c r="F90" s="8">
        <v>-3588998.9300719406</v>
      </c>
      <c r="G90" s="8">
        <v>-24485.960791196907</v>
      </c>
      <c r="H90" s="8">
        <v>11265.244740618171</v>
      </c>
      <c r="I90" s="8">
        <v>-9129652.5397542939</v>
      </c>
    </row>
    <row r="91" spans="1:9" x14ac:dyDescent="0.25">
      <c r="A91">
        <v>15</v>
      </c>
      <c r="B91">
        <v>104</v>
      </c>
      <c r="C91">
        <v>104</v>
      </c>
      <c r="D91" s="8">
        <v>38423.011802448847</v>
      </c>
      <c r="E91" s="8">
        <v>-4852.3295257163954</v>
      </c>
      <c r="F91" s="8">
        <v>-9129652.5397531353</v>
      </c>
      <c r="G91" s="8">
        <v>38423.011802448847</v>
      </c>
      <c r="H91" s="8">
        <v>-4484.4544832044849</v>
      </c>
      <c r="I91" s="8">
        <v>-6795456.5375224473</v>
      </c>
    </row>
    <row r="92" spans="1:9" x14ac:dyDescent="0.25">
      <c r="A92">
        <v>16</v>
      </c>
      <c r="B92">
        <v>104</v>
      </c>
      <c r="C92">
        <v>104</v>
      </c>
      <c r="D92" s="8">
        <v>38251.506141319667</v>
      </c>
      <c r="E92" s="8">
        <v>-4514.0916657003399</v>
      </c>
      <c r="F92" s="8">
        <v>-6795456.5375218866</v>
      </c>
      <c r="G92" s="8">
        <v>38251.506141319667</v>
      </c>
      <c r="H92" s="8">
        <v>-3859.8535438152348</v>
      </c>
      <c r="I92" s="8">
        <v>-2.7027272153645753E-8</v>
      </c>
    </row>
    <row r="93" spans="1:9" x14ac:dyDescent="0.25">
      <c r="A93">
        <v>17</v>
      </c>
      <c r="B93">
        <v>104</v>
      </c>
      <c r="C93">
        <v>104</v>
      </c>
      <c r="D93" s="8">
        <v>12311.919239232142</v>
      </c>
      <c r="E93" s="8">
        <v>35472.382872894173</v>
      </c>
      <c r="F93" s="8">
        <v>7.3490082286298286E-8</v>
      </c>
      <c r="G93" s="8">
        <v>12311.919239232142</v>
      </c>
      <c r="H93" s="8">
        <v>35707.603073306076</v>
      </c>
      <c r="I93" s="8">
        <v>-17794996.486549951</v>
      </c>
    </row>
    <row r="94" spans="1:9" x14ac:dyDescent="0.25">
      <c r="A94">
        <v>18</v>
      </c>
      <c r="B94">
        <v>104</v>
      </c>
      <c r="C94">
        <v>104</v>
      </c>
      <c r="D94" s="8">
        <v>11983.133711320352</v>
      </c>
      <c r="E94" s="8">
        <v>35378.817545388622</v>
      </c>
      <c r="F94" s="8">
        <v>-17794996.486550666</v>
      </c>
      <c r="G94" s="8">
        <v>11983.133711320352</v>
      </c>
      <c r="H94" s="8">
        <v>35801.16840080054</v>
      </c>
      <c r="I94" s="8">
        <v>-35589992.973097906</v>
      </c>
    </row>
    <row r="95" spans="1:9" x14ac:dyDescent="0.25">
      <c r="A95">
        <v>19</v>
      </c>
      <c r="B95">
        <v>104</v>
      </c>
      <c r="C95">
        <v>104</v>
      </c>
      <c r="D95" s="8">
        <v>-33212.950298989199</v>
      </c>
      <c r="E95" s="8">
        <v>-16672.742047096737</v>
      </c>
      <c r="F95" s="8">
        <v>-35589992.973098218</v>
      </c>
      <c r="G95" s="8">
        <v>-33212.950298989199</v>
      </c>
      <c r="H95" s="8">
        <v>-16250.391191684828</v>
      </c>
      <c r="I95" s="8">
        <v>-27359209.663402349</v>
      </c>
    </row>
    <row r="96" spans="1:9" x14ac:dyDescent="0.25">
      <c r="A96">
        <v>20</v>
      </c>
      <c r="B96">
        <v>104</v>
      </c>
      <c r="C96">
        <v>104</v>
      </c>
      <c r="D96" s="8">
        <v>-34646.225263507615</v>
      </c>
      <c r="E96" s="8">
        <v>-16883.917474805952</v>
      </c>
      <c r="F96" s="8">
        <v>625453.58956793882</v>
      </c>
      <c r="G96" s="8">
        <v>-34646.225263507615</v>
      </c>
      <c r="H96" s="8">
        <v>-16039.215763982133</v>
      </c>
      <c r="I96" s="8">
        <v>17087020.208961979</v>
      </c>
    </row>
    <row r="97" spans="1:9" x14ac:dyDescent="0.25">
      <c r="A97">
        <v>21</v>
      </c>
      <c r="B97">
        <v>104</v>
      </c>
      <c r="C97">
        <v>104</v>
      </c>
      <c r="D97" s="8">
        <v>-59910.754046539485</v>
      </c>
      <c r="E97" s="8">
        <v>-204.58525382754632</v>
      </c>
      <c r="F97" s="8">
        <v>1.8532955436967314E-8</v>
      </c>
      <c r="G97" s="8">
        <v>-59910.754046539485</v>
      </c>
      <c r="H97" s="8">
        <v>204.58525382757426</v>
      </c>
      <c r="I97" s="8">
        <v>-1.8434730009175838E-8</v>
      </c>
    </row>
    <row r="98" spans="1:9" x14ac:dyDescent="0.25">
      <c r="A98">
        <v>22</v>
      </c>
      <c r="B98">
        <v>104</v>
      </c>
      <c r="C98">
        <v>104</v>
      </c>
      <c r="D98" s="8">
        <v>1217.9303130623587</v>
      </c>
      <c r="E98" s="8">
        <v>-310.80248698717043</v>
      </c>
      <c r="F98" s="8">
        <v>-1.2005330063402653E-9</v>
      </c>
      <c r="G98" s="8">
        <v>1217.9303130623587</v>
      </c>
      <c r="H98" s="8">
        <v>310.80248698717054</v>
      </c>
      <c r="I98" s="8">
        <v>1.4755642041563989E-9</v>
      </c>
    </row>
    <row r="99" spans="1:9" x14ac:dyDescent="0.25">
      <c r="A99">
        <v>23</v>
      </c>
      <c r="B99">
        <v>104</v>
      </c>
      <c r="C99">
        <v>104</v>
      </c>
      <c r="D99" s="8">
        <v>-68525.716345311725</v>
      </c>
      <c r="E99" s="8">
        <v>-204.58525382756096</v>
      </c>
      <c r="F99" s="8">
        <v>-1.5443220036104321E-9</v>
      </c>
      <c r="G99" s="8">
        <v>-68525.716345311725</v>
      </c>
      <c r="H99" s="8">
        <v>204.5852538275596</v>
      </c>
      <c r="I99" s="8">
        <v>8.2618498709052799E-10</v>
      </c>
    </row>
    <row r="100" spans="1:9" x14ac:dyDescent="0.25">
      <c r="A100">
        <v>24</v>
      </c>
      <c r="B100">
        <v>104</v>
      </c>
      <c r="C100">
        <v>104</v>
      </c>
      <c r="D100" s="8">
        <v>-23576.690300968941</v>
      </c>
      <c r="E100" s="8">
        <v>23756.692278603543</v>
      </c>
      <c r="F100" s="8">
        <v>31793306.720594615</v>
      </c>
      <c r="G100" s="8">
        <v>-23576.690300968941</v>
      </c>
      <c r="H100" s="8">
        <v>24556.440960004038</v>
      </c>
      <c r="I100" s="8">
        <v>-9272856.5322218183</v>
      </c>
    </row>
    <row r="101" spans="1:9" x14ac:dyDescent="0.25">
      <c r="A101">
        <v>25</v>
      </c>
      <c r="B101">
        <v>104</v>
      </c>
      <c r="C101">
        <v>104</v>
      </c>
      <c r="D101" s="8">
        <v>-33824.000067395449</v>
      </c>
      <c r="E101" s="8">
        <v>-16861.440960094285</v>
      </c>
      <c r="F101" s="8">
        <v>-27359209.663401909</v>
      </c>
      <c r="G101" s="8">
        <v>-33824.000067395449</v>
      </c>
      <c r="H101" s="8">
        <v>-16061.69227869379</v>
      </c>
      <c r="I101" s="8">
        <v>625453.58956795279</v>
      </c>
    </row>
    <row r="102" spans="1:9" x14ac:dyDescent="0.25">
      <c r="A102">
        <v>1</v>
      </c>
      <c r="B102">
        <v>105</v>
      </c>
      <c r="C102">
        <v>105</v>
      </c>
      <c r="D102" s="8">
        <v>29427.429619720915</v>
      </c>
      <c r="E102" s="8">
        <v>-22224.999346345467</v>
      </c>
      <c r="F102" s="8">
        <v>-38397885.985806458</v>
      </c>
      <c r="G102" s="8">
        <v>29427.429619720915</v>
      </c>
      <c r="H102" s="8">
        <v>-21380.297635521649</v>
      </c>
      <c r="I102" s="8">
        <v>-16595237.494872961</v>
      </c>
    </row>
    <row r="103" spans="1:9" x14ac:dyDescent="0.25">
      <c r="A103">
        <v>2</v>
      </c>
      <c r="B103">
        <v>105</v>
      </c>
      <c r="C103">
        <v>105</v>
      </c>
      <c r="D103" s="8">
        <v>30860.704584220213</v>
      </c>
      <c r="E103" s="8">
        <v>-22013.823918637208</v>
      </c>
      <c r="F103" s="8">
        <v>20469264.939714599</v>
      </c>
      <c r="G103" s="8">
        <v>30860.704584220213</v>
      </c>
      <c r="H103" s="8">
        <v>-21591.473063225298</v>
      </c>
      <c r="I103" s="8">
        <v>31370589.185180213</v>
      </c>
    </row>
    <row r="104" spans="1:9" x14ac:dyDescent="0.25">
      <c r="A104">
        <v>3</v>
      </c>
      <c r="B104">
        <v>105</v>
      </c>
      <c r="C104">
        <v>105</v>
      </c>
      <c r="D104" s="8">
        <v>-14041.9440667199</v>
      </c>
      <c r="E104" s="8">
        <v>31159.413757482471</v>
      </c>
      <c r="F104" s="8">
        <v>31370589.185178965</v>
      </c>
      <c r="G104" s="8">
        <v>-14041.9440667199</v>
      </c>
      <c r="H104" s="8">
        <v>31581.764612894382</v>
      </c>
      <c r="I104" s="8">
        <v>15685294.592585243</v>
      </c>
    </row>
    <row r="105" spans="1:9" x14ac:dyDescent="0.25">
      <c r="A105">
        <v>4</v>
      </c>
      <c r="B105">
        <v>105</v>
      </c>
      <c r="C105">
        <v>105</v>
      </c>
      <c r="D105" s="8">
        <v>-13713.158538807762</v>
      </c>
      <c r="E105" s="8">
        <v>31252.979084960527</v>
      </c>
      <c r="F105" s="8">
        <v>15685294.592583876</v>
      </c>
      <c r="G105" s="8">
        <v>-13713.158538807762</v>
      </c>
      <c r="H105" s="8">
        <v>31488.199285372437</v>
      </c>
      <c r="I105" s="8">
        <v>2.8554350137710573E-7</v>
      </c>
    </row>
    <row r="106" spans="1:9" x14ac:dyDescent="0.25">
      <c r="A106">
        <v>5</v>
      </c>
      <c r="B106">
        <v>105</v>
      </c>
      <c r="C106">
        <v>105</v>
      </c>
      <c r="D106" s="8">
        <v>-33559.664509761002</v>
      </c>
      <c r="E106" s="8">
        <v>-7261.0086024856982</v>
      </c>
      <c r="F106" s="8">
        <v>6.6964857978746297E-7</v>
      </c>
      <c r="G106" s="8">
        <v>-33559.664509761002</v>
      </c>
      <c r="H106" s="8">
        <v>-6606.7704806005931</v>
      </c>
      <c r="I106" s="8">
        <v>11253702.725925198</v>
      </c>
    </row>
    <row r="107" spans="1:9" x14ac:dyDescent="0.25">
      <c r="A107">
        <v>6</v>
      </c>
      <c r="B107">
        <v>105</v>
      </c>
      <c r="C107">
        <v>105</v>
      </c>
      <c r="D107" s="8">
        <v>-33388.158848608844</v>
      </c>
      <c r="E107" s="8">
        <v>-6636.4076631102198</v>
      </c>
      <c r="F107" s="8">
        <v>11253702.725926556</v>
      </c>
      <c r="G107" s="8">
        <v>-33388.158848608844</v>
      </c>
      <c r="H107" s="8">
        <v>-6268.5326205983101</v>
      </c>
      <c r="I107" s="8">
        <v>14479937.796853669</v>
      </c>
    </row>
    <row r="108" spans="1:9" x14ac:dyDescent="0.25">
      <c r="A108">
        <v>7</v>
      </c>
      <c r="B108">
        <v>105</v>
      </c>
      <c r="C108">
        <v>105</v>
      </c>
      <c r="D108" s="8">
        <v>33061.73751706523</v>
      </c>
      <c r="E108" s="8">
        <v>9022.4829678477618</v>
      </c>
      <c r="F108" s="8">
        <v>14479937.796854798</v>
      </c>
      <c r="G108" s="8">
        <v>33061.73751706523</v>
      </c>
      <c r="H108" s="8">
        <v>9390.3580103596723</v>
      </c>
      <c r="I108" s="8">
        <v>9876727.5523030125</v>
      </c>
    </row>
    <row r="109" spans="1:9" x14ac:dyDescent="0.25">
      <c r="A109">
        <v>8</v>
      </c>
      <c r="B109">
        <v>105</v>
      </c>
      <c r="C109">
        <v>105</v>
      </c>
      <c r="D109" s="8">
        <v>33233.24317821666</v>
      </c>
      <c r="E109" s="8">
        <v>9360.7208278603939</v>
      </c>
      <c r="F109" s="8">
        <v>9876727.5523027964</v>
      </c>
      <c r="G109" s="8">
        <v>33233.24317821666</v>
      </c>
      <c r="H109" s="8">
        <v>10014.9589497455</v>
      </c>
      <c r="I109" s="8">
        <v>-5846636.5872244053</v>
      </c>
    </row>
    <row r="110" spans="1:9" x14ac:dyDescent="0.25">
      <c r="A110">
        <v>9</v>
      </c>
      <c r="B110">
        <v>105</v>
      </c>
      <c r="C110">
        <v>105</v>
      </c>
      <c r="D110" s="8">
        <v>34375.494247128743</v>
      </c>
      <c r="E110" s="8">
        <v>45.994869985515379</v>
      </c>
      <c r="F110" s="8">
        <v>-5846636.5872243913</v>
      </c>
      <c r="G110" s="8">
        <v>34375.494247128743</v>
      </c>
      <c r="H110" s="8">
        <v>901.76967438253018</v>
      </c>
      <c r="I110" s="8">
        <v>-6852688.6510710875</v>
      </c>
    </row>
    <row r="111" spans="1:9" x14ac:dyDescent="0.25">
      <c r="A111">
        <v>10</v>
      </c>
      <c r="B111">
        <v>105</v>
      </c>
      <c r="C111">
        <v>105</v>
      </c>
      <c r="D111" s="8">
        <v>21271.191665475064</v>
      </c>
      <c r="E111" s="8">
        <v>-3655.7200216385354</v>
      </c>
      <c r="F111" s="8">
        <v>-6852688.6510711033</v>
      </c>
      <c r="G111" s="8">
        <v>21271.191665475064</v>
      </c>
      <c r="H111" s="8">
        <v>-2799.9452172415208</v>
      </c>
      <c r="I111" s="8">
        <v>6.6271604737266893E-8</v>
      </c>
    </row>
    <row r="112" spans="1:9" x14ac:dyDescent="0.25">
      <c r="A112">
        <v>11</v>
      </c>
      <c r="B112">
        <v>105</v>
      </c>
      <c r="C112">
        <v>105</v>
      </c>
      <c r="D112" s="8">
        <v>21271.191665471277</v>
      </c>
      <c r="E112" s="8">
        <v>2799.9452172433012</v>
      </c>
      <c r="F112" s="8">
        <v>-1.6569538274779917E-8</v>
      </c>
      <c r="G112" s="8">
        <v>21271.191665471277</v>
      </c>
      <c r="H112" s="8">
        <v>3655.7200216403162</v>
      </c>
      <c r="I112" s="8">
        <v>-6852688.6510750074</v>
      </c>
    </row>
    <row r="113" spans="1:9" x14ac:dyDescent="0.25">
      <c r="A113">
        <v>12</v>
      </c>
      <c r="B113">
        <v>105</v>
      </c>
      <c r="C113">
        <v>105</v>
      </c>
      <c r="D113" s="8">
        <v>34375.494247135517</v>
      </c>
      <c r="E113" s="8">
        <v>-901.76967438218708</v>
      </c>
      <c r="F113" s="8">
        <v>-6852688.6510749925</v>
      </c>
      <c r="G113" s="8">
        <v>34375.494247135517</v>
      </c>
      <c r="H113" s="8">
        <v>-45.994869985172272</v>
      </c>
      <c r="I113" s="8">
        <v>-5846636.5872289948</v>
      </c>
    </row>
    <row r="114" spans="1:9" x14ac:dyDescent="0.25">
      <c r="A114">
        <v>13</v>
      </c>
      <c r="B114">
        <v>105</v>
      </c>
      <c r="C114">
        <v>105</v>
      </c>
      <c r="D114" s="8">
        <v>33233.24317825539</v>
      </c>
      <c r="E114" s="8">
        <v>-10014.958949748405</v>
      </c>
      <c r="F114" s="8">
        <v>-5846636.5872290786</v>
      </c>
      <c r="G114" s="8">
        <v>33233.24317825539</v>
      </c>
      <c r="H114" s="8">
        <v>-9360.7208278633007</v>
      </c>
      <c r="I114" s="8">
        <v>9876727.5523028523</v>
      </c>
    </row>
    <row r="115" spans="1:9" x14ac:dyDescent="0.25">
      <c r="A115">
        <v>14</v>
      </c>
      <c r="B115">
        <v>105</v>
      </c>
      <c r="C115">
        <v>105</v>
      </c>
      <c r="D115" s="8">
        <v>33061.737517054891</v>
      </c>
      <c r="E115" s="8">
        <v>-9390.3580103723707</v>
      </c>
      <c r="F115" s="8">
        <v>9876727.5523038227</v>
      </c>
      <c r="G115" s="8">
        <v>33061.737517054891</v>
      </c>
      <c r="H115" s="8">
        <v>-9022.4829678604619</v>
      </c>
      <c r="I115" s="8">
        <v>14479937.796861984</v>
      </c>
    </row>
    <row r="116" spans="1:9" x14ac:dyDescent="0.25">
      <c r="A116">
        <v>15</v>
      </c>
      <c r="B116">
        <v>105</v>
      </c>
      <c r="C116">
        <v>105</v>
      </c>
      <c r="D116" s="8">
        <v>-33388.158848556734</v>
      </c>
      <c r="E116" s="8">
        <v>6268.5326206037753</v>
      </c>
      <c r="F116" s="8">
        <v>14479937.796864528</v>
      </c>
      <c r="G116" s="8">
        <v>-33388.158848556734</v>
      </c>
      <c r="H116" s="8">
        <v>6636.4076631156859</v>
      </c>
      <c r="I116" s="8">
        <v>11253702.725934703</v>
      </c>
    </row>
    <row r="117" spans="1:9" x14ac:dyDescent="0.25">
      <c r="A117">
        <v>16</v>
      </c>
      <c r="B117">
        <v>105</v>
      </c>
      <c r="C117">
        <v>105</v>
      </c>
      <c r="D117" s="8">
        <v>-33559.664509734808</v>
      </c>
      <c r="E117" s="8">
        <v>6606.7704806077309</v>
      </c>
      <c r="F117" s="8">
        <v>11253702.725936141</v>
      </c>
      <c r="G117" s="8">
        <v>-33559.664509734808</v>
      </c>
      <c r="H117" s="8">
        <v>7261.008602492836</v>
      </c>
      <c r="I117" s="8">
        <v>3.1995296012610194E-8</v>
      </c>
    </row>
    <row r="118" spans="1:9" x14ac:dyDescent="0.25">
      <c r="A118">
        <v>17</v>
      </c>
      <c r="B118">
        <v>105</v>
      </c>
      <c r="C118">
        <v>105</v>
      </c>
      <c r="D118" s="8">
        <v>-13713.158538789005</v>
      </c>
      <c r="E118" s="8">
        <v>-31488.199285399271</v>
      </c>
      <c r="F118" s="8">
        <v>3.2075622584670783E-7</v>
      </c>
      <c r="G118" s="8">
        <v>-13713.158538789005</v>
      </c>
      <c r="H118" s="8">
        <v>-31252.979084987364</v>
      </c>
      <c r="I118" s="8">
        <v>15685294.592596713</v>
      </c>
    </row>
    <row r="119" spans="1:9" x14ac:dyDescent="0.25">
      <c r="A119">
        <v>18</v>
      </c>
      <c r="B119">
        <v>105</v>
      </c>
      <c r="C119">
        <v>105</v>
      </c>
      <c r="D119" s="8">
        <v>-14041.944066701504</v>
      </c>
      <c r="E119" s="8">
        <v>-31581.764612898824</v>
      </c>
      <c r="F119" s="8">
        <v>15685294.592596292</v>
      </c>
      <c r="G119" s="8">
        <v>-14041.944066701504</v>
      </c>
      <c r="H119" s="8">
        <v>-31159.413757486913</v>
      </c>
      <c r="I119" s="8">
        <v>31370589.185192525</v>
      </c>
    </row>
    <row r="120" spans="1:9" x14ac:dyDescent="0.25">
      <c r="A120">
        <v>19</v>
      </c>
      <c r="B120">
        <v>105</v>
      </c>
      <c r="C120">
        <v>105</v>
      </c>
      <c r="D120" s="8">
        <v>30860.704584250787</v>
      </c>
      <c r="E120" s="8">
        <v>21591.473063236986</v>
      </c>
      <c r="F120" s="8">
        <v>31370589.185191676</v>
      </c>
      <c r="G120" s="8">
        <v>30860.704584250787</v>
      </c>
      <c r="H120" s="8">
        <v>22013.823918648894</v>
      </c>
      <c r="I120" s="8">
        <v>20469264.939721465</v>
      </c>
    </row>
    <row r="121" spans="1:9" x14ac:dyDescent="0.25">
      <c r="A121">
        <v>20</v>
      </c>
      <c r="B121">
        <v>105</v>
      </c>
      <c r="C121">
        <v>105</v>
      </c>
      <c r="D121" s="8">
        <v>29427.429619732295</v>
      </c>
      <c r="E121" s="8">
        <v>21380.297635529103</v>
      </c>
      <c r="F121" s="8">
        <v>-16595237.49487881</v>
      </c>
      <c r="G121" s="8">
        <v>29427.429619732295</v>
      </c>
      <c r="H121" s="8">
        <v>22224.999346352924</v>
      </c>
      <c r="I121" s="8">
        <v>-38397885.985819802</v>
      </c>
    </row>
    <row r="122" spans="1:9" x14ac:dyDescent="0.25">
      <c r="A122">
        <v>21</v>
      </c>
      <c r="B122">
        <v>105</v>
      </c>
      <c r="C122">
        <v>105</v>
      </c>
      <c r="D122" s="8">
        <v>70002.402054471022</v>
      </c>
      <c r="E122" s="8">
        <v>-204.58525382755843</v>
      </c>
      <c r="F122" s="8">
        <v>2.2057065507397062E-9</v>
      </c>
      <c r="G122" s="8">
        <v>70002.402054471022</v>
      </c>
      <c r="H122" s="8">
        <v>204.58525382756216</v>
      </c>
      <c r="I122" s="8">
        <v>-2.3694155970588333E-9</v>
      </c>
    </row>
    <row r="123" spans="1:9" x14ac:dyDescent="0.25">
      <c r="A123">
        <v>22</v>
      </c>
      <c r="B123">
        <v>105</v>
      </c>
      <c r="C123">
        <v>105</v>
      </c>
      <c r="D123" s="8">
        <v>15270.223319634431</v>
      </c>
      <c r="E123" s="8">
        <v>-310.80248698717224</v>
      </c>
      <c r="F123" s="8">
        <v>-3.0221784553962222E-9</v>
      </c>
      <c r="G123" s="8">
        <v>15270.223319634431</v>
      </c>
      <c r="H123" s="8">
        <v>310.80248698716872</v>
      </c>
      <c r="I123" s="8">
        <v>3.721871240345095E-9</v>
      </c>
    </row>
    <row r="124" spans="1:9" x14ac:dyDescent="0.25">
      <c r="A124">
        <v>23</v>
      </c>
      <c r="B124">
        <v>105</v>
      </c>
      <c r="C124">
        <v>105</v>
      </c>
      <c r="D124" s="8">
        <v>70002.402054488164</v>
      </c>
      <c r="E124" s="8">
        <v>-204.5852538275567</v>
      </c>
      <c r="F124" s="8">
        <v>4.7421053750440478E-9</v>
      </c>
      <c r="G124" s="8">
        <v>70002.402054488164</v>
      </c>
      <c r="H124" s="8">
        <v>204.58525382756386</v>
      </c>
      <c r="I124" s="8">
        <v>-4.7617504606023434E-9</v>
      </c>
    </row>
    <row r="125" spans="1:9" x14ac:dyDescent="0.25">
      <c r="A125">
        <v>24</v>
      </c>
      <c r="B125">
        <v>105</v>
      </c>
      <c r="C125">
        <v>105</v>
      </c>
      <c r="D125" s="8">
        <v>30249.654815814069</v>
      </c>
      <c r="E125" s="8">
        <v>-22202.522831634597</v>
      </c>
      <c r="F125" s="8">
        <v>-16595237.494873106</v>
      </c>
      <c r="G125" s="8">
        <v>30249.654815814069</v>
      </c>
      <c r="H125" s="8">
        <v>-21402.774150234101</v>
      </c>
      <c r="I125" s="8">
        <v>20469264.939715281</v>
      </c>
    </row>
    <row r="126" spans="1:9" x14ac:dyDescent="0.25">
      <c r="A126">
        <v>25</v>
      </c>
      <c r="B126">
        <v>105</v>
      </c>
      <c r="C126">
        <v>105</v>
      </c>
      <c r="D126" s="8">
        <v>30249.654815844449</v>
      </c>
      <c r="E126" s="8">
        <v>21402.77415024085</v>
      </c>
      <c r="F126" s="8">
        <v>20469264.939721022</v>
      </c>
      <c r="G126" s="8">
        <v>30249.654815844449</v>
      </c>
      <c r="H126" s="8">
        <v>22202.522831641345</v>
      </c>
      <c r="I126" s="8">
        <v>-16595237.494878817</v>
      </c>
    </row>
    <row r="127" spans="1:9" x14ac:dyDescent="0.25">
      <c r="A127">
        <v>1</v>
      </c>
      <c r="B127">
        <v>106</v>
      </c>
      <c r="C127">
        <v>106</v>
      </c>
      <c r="D127" s="8">
        <v>20053.6818666687</v>
      </c>
      <c r="E127" s="8">
        <v>-703.00869186755517</v>
      </c>
      <c r="F127" s="8">
        <v>26535123.182460841</v>
      </c>
      <c r="G127" s="8">
        <v>20053.6818666687</v>
      </c>
      <c r="H127" s="8">
        <v>141.69301895626268</v>
      </c>
      <c r="I127" s="8">
        <v>26815781.018916488</v>
      </c>
    </row>
    <row r="128" spans="1:9" x14ac:dyDescent="0.25">
      <c r="A128">
        <v>2</v>
      </c>
      <c r="B128">
        <v>106</v>
      </c>
      <c r="C128">
        <v>106</v>
      </c>
      <c r="D128" s="8">
        <v>21486.956831146708</v>
      </c>
      <c r="E128" s="8">
        <v>-491.83326415788906</v>
      </c>
      <c r="F128" s="8">
        <v>27292899.340889465</v>
      </c>
      <c r="G128" s="8">
        <v>21486.956831146708</v>
      </c>
      <c r="H128" s="8">
        <v>-69.482408745980138</v>
      </c>
      <c r="I128" s="8">
        <v>27433228.259116273</v>
      </c>
    </row>
    <row r="129" spans="1:9" x14ac:dyDescent="0.25">
      <c r="A129">
        <v>3</v>
      </c>
      <c r="B129">
        <v>106</v>
      </c>
      <c r="C129">
        <v>106</v>
      </c>
      <c r="D129" s="8">
        <v>-1616.122028955293</v>
      </c>
      <c r="E129" s="8">
        <v>27222.052831414279</v>
      </c>
      <c r="F129" s="8">
        <v>27433228.259116396</v>
      </c>
      <c r="G129" s="8">
        <v>-1616.122028955293</v>
      </c>
      <c r="H129" s="8">
        <v>27644.40368682619</v>
      </c>
      <c r="I129" s="8">
        <v>13716614.129556172</v>
      </c>
    </row>
    <row r="130" spans="1:9" x14ac:dyDescent="0.25">
      <c r="A130">
        <v>4</v>
      </c>
      <c r="B130">
        <v>106</v>
      </c>
      <c r="C130">
        <v>106</v>
      </c>
      <c r="D130" s="8">
        <v>-1287.3365010430462</v>
      </c>
      <c r="E130" s="8">
        <v>27315.618158905148</v>
      </c>
      <c r="F130" s="8">
        <v>13716614.129555691</v>
      </c>
      <c r="G130" s="8">
        <v>-1287.3365010430462</v>
      </c>
      <c r="H130" s="8">
        <v>27550.838359317058</v>
      </c>
      <c r="I130" s="8">
        <v>-2.6207417249679563E-7</v>
      </c>
    </row>
    <row r="131" spans="1:9" x14ac:dyDescent="0.25">
      <c r="A131">
        <v>5</v>
      </c>
      <c r="B131">
        <v>106</v>
      </c>
      <c r="C131">
        <v>106</v>
      </c>
      <c r="D131" s="8">
        <v>-25680.652874793948</v>
      </c>
      <c r="E131" s="8">
        <v>3122.8750656024831</v>
      </c>
      <c r="F131" s="8">
        <v>5.6068383855745198E-7</v>
      </c>
      <c r="G131" s="8">
        <v>-25680.652874793948</v>
      </c>
      <c r="H131" s="8">
        <v>3777.1131874875882</v>
      </c>
      <c r="I131" s="8">
        <v>-5599340.4673820976</v>
      </c>
    </row>
    <row r="132" spans="1:9" x14ac:dyDescent="0.25">
      <c r="A132">
        <v>6</v>
      </c>
      <c r="B132">
        <v>106</v>
      </c>
      <c r="C132">
        <v>106</v>
      </c>
      <c r="D132" s="8">
        <v>-25509.147213720717</v>
      </c>
      <c r="E132" s="8">
        <v>3747.4760050491477</v>
      </c>
      <c r="F132" s="8">
        <v>-5599340.4673810089</v>
      </c>
      <c r="G132" s="8">
        <v>-25509.147213720717</v>
      </c>
      <c r="H132" s="8">
        <v>4115.3510475610574</v>
      </c>
      <c r="I132" s="8">
        <v>-7565047.2305329666</v>
      </c>
    </row>
    <row r="133" spans="1:9" x14ac:dyDescent="0.25">
      <c r="A133">
        <v>7</v>
      </c>
      <c r="B133">
        <v>106</v>
      </c>
      <c r="C133">
        <v>106</v>
      </c>
      <c r="D133" s="8">
        <v>9642.1103292730168</v>
      </c>
      <c r="E133" s="8">
        <v>7414.9099348493983</v>
      </c>
      <c r="F133" s="8">
        <v>-7565047.2305313461</v>
      </c>
      <c r="G133" s="8">
        <v>9642.1103292730168</v>
      </c>
      <c r="H133" s="8">
        <v>7782.7849773613079</v>
      </c>
      <c r="I133" s="8">
        <v>-11364470.958584074</v>
      </c>
    </row>
    <row r="134" spans="1:9" x14ac:dyDescent="0.25">
      <c r="A134">
        <v>8</v>
      </c>
      <c r="B134">
        <v>106</v>
      </c>
      <c r="C134">
        <v>106</v>
      </c>
      <c r="D134" s="8">
        <v>9813.6159904454016</v>
      </c>
      <c r="E134" s="8">
        <v>7753.1477948466209</v>
      </c>
      <c r="F134" s="8">
        <v>-11364470.958584044</v>
      </c>
      <c r="G134" s="8">
        <v>9813.6159904454016</v>
      </c>
      <c r="H134" s="8">
        <v>8407.385916731726</v>
      </c>
      <c r="I134" s="8">
        <v>-24478744.065529983</v>
      </c>
    </row>
    <row r="135" spans="1:9" x14ac:dyDescent="0.25">
      <c r="A135">
        <v>9</v>
      </c>
      <c r="B135">
        <v>106</v>
      </c>
      <c r="C135">
        <v>106</v>
      </c>
      <c r="D135" s="8">
        <v>10955.867059360979</v>
      </c>
      <c r="E135" s="8">
        <v>-1561.5781630246406</v>
      </c>
      <c r="F135" s="8">
        <v>-24478744.065529972</v>
      </c>
      <c r="G135" s="8">
        <v>10955.867059360979</v>
      </c>
      <c r="H135" s="8">
        <v>-705.80335862762581</v>
      </c>
      <c r="I135" s="8">
        <v>-22071918.580296073</v>
      </c>
    </row>
    <row r="136" spans="1:9" x14ac:dyDescent="0.25">
      <c r="A136">
        <v>10</v>
      </c>
      <c r="B136">
        <v>106</v>
      </c>
      <c r="C136">
        <v>106</v>
      </c>
      <c r="D136" s="8">
        <v>13461.850987384136</v>
      </c>
      <c r="E136" s="8">
        <v>-10824.457623722781</v>
      </c>
      <c r="F136" s="8">
        <v>-22071918.580296066</v>
      </c>
      <c r="G136" s="8">
        <v>13461.850987384136</v>
      </c>
      <c r="H136" s="8">
        <v>-9968.6828193257661</v>
      </c>
      <c r="I136" s="8">
        <v>1.0392250260338189E-8</v>
      </c>
    </row>
    <row r="137" spans="1:9" x14ac:dyDescent="0.25">
      <c r="A137">
        <v>11</v>
      </c>
      <c r="B137">
        <v>106</v>
      </c>
      <c r="C137">
        <v>106</v>
      </c>
      <c r="D137" s="8">
        <v>21716.533298819537</v>
      </c>
      <c r="E137" s="8">
        <v>-6992.217044531415</v>
      </c>
      <c r="F137" s="8">
        <v>-9.5846189651638266E-9</v>
      </c>
      <c r="G137" s="8">
        <v>21716.533298819537</v>
      </c>
      <c r="H137" s="8">
        <v>-6136.4422401344</v>
      </c>
      <c r="I137" s="8">
        <v>13936071.830672843</v>
      </c>
    </row>
    <row r="138" spans="1:9" x14ac:dyDescent="0.25">
      <c r="A138">
        <v>12</v>
      </c>
      <c r="B138">
        <v>106</v>
      </c>
      <c r="C138">
        <v>106</v>
      </c>
      <c r="D138" s="8">
        <v>19210.549370812529</v>
      </c>
      <c r="E138" s="8">
        <v>-3834.820098653242</v>
      </c>
      <c r="F138" s="8">
        <v>13936071.830672851</v>
      </c>
      <c r="G138" s="8">
        <v>19210.549370812529</v>
      </c>
      <c r="H138" s="8">
        <v>-2979.045294256227</v>
      </c>
      <c r="I138" s="8">
        <v>21168989.945246194</v>
      </c>
    </row>
    <row r="139" spans="1:9" x14ac:dyDescent="0.25">
      <c r="A139">
        <v>13</v>
      </c>
      <c r="B139">
        <v>106</v>
      </c>
      <c r="C139">
        <v>106</v>
      </c>
      <c r="D139" s="8">
        <v>18068.298301880015</v>
      </c>
      <c r="E139" s="8">
        <v>-527.73296743654191</v>
      </c>
      <c r="F139" s="8">
        <v>21168989.945246153</v>
      </c>
      <c r="G139" s="8">
        <v>18068.298301880015</v>
      </c>
      <c r="H139" s="8">
        <v>126.50515444856319</v>
      </c>
      <c r="I139" s="8">
        <v>21494586.315485973</v>
      </c>
    </row>
    <row r="140" spans="1:9" x14ac:dyDescent="0.25">
      <c r="A140">
        <v>14</v>
      </c>
      <c r="B140">
        <v>106</v>
      </c>
      <c r="C140">
        <v>106</v>
      </c>
      <c r="D140" s="8">
        <v>17896.792640534928</v>
      </c>
      <c r="E140" s="8">
        <v>96.867971888694228</v>
      </c>
      <c r="F140" s="8">
        <v>21494586.315485857</v>
      </c>
      <c r="G140" s="8">
        <v>17896.792640534928</v>
      </c>
      <c r="H140" s="8">
        <v>464.7430144006039</v>
      </c>
      <c r="I140" s="8">
        <v>21354183.568915196</v>
      </c>
    </row>
    <row r="141" spans="1:9" x14ac:dyDescent="0.25">
      <c r="A141">
        <v>15</v>
      </c>
      <c r="B141">
        <v>106</v>
      </c>
      <c r="C141">
        <v>106</v>
      </c>
      <c r="D141" s="8">
        <v>175.7907688794221</v>
      </c>
      <c r="E141" s="8">
        <v>9506.5193243341382</v>
      </c>
      <c r="F141" s="8">
        <v>21354183.568916041</v>
      </c>
      <c r="G141" s="8">
        <v>175.7907688794221</v>
      </c>
      <c r="H141" s="8">
        <v>9874.3943668460488</v>
      </c>
      <c r="I141" s="8">
        <v>16508955.146122653</v>
      </c>
    </row>
    <row r="142" spans="1:9" x14ac:dyDescent="0.25">
      <c r="A142">
        <v>16</v>
      </c>
      <c r="B142">
        <v>106</v>
      </c>
      <c r="C142">
        <v>106</v>
      </c>
      <c r="D142" s="8">
        <v>4.2851077383638767</v>
      </c>
      <c r="E142" s="8">
        <v>9844.7571843581063</v>
      </c>
      <c r="F142" s="8">
        <v>16508955.146122962</v>
      </c>
      <c r="G142" s="8">
        <v>4.2851077383638767</v>
      </c>
      <c r="H142" s="8">
        <v>10498.995306243211</v>
      </c>
      <c r="I142" s="8">
        <v>4.0027953218668697E-8</v>
      </c>
    </row>
    <row r="143" spans="1:9" x14ac:dyDescent="0.25">
      <c r="A143">
        <v>17</v>
      </c>
      <c r="B143">
        <v>106</v>
      </c>
      <c r="C143">
        <v>106</v>
      </c>
      <c r="D143" s="8">
        <v>-11349.630133618757</v>
      </c>
      <c r="E143" s="8">
        <v>3300.0100916434003</v>
      </c>
      <c r="F143" s="8">
        <v>6.0993188526481386E-7</v>
      </c>
      <c r="G143" s="8">
        <v>-11349.630133618757</v>
      </c>
      <c r="H143" s="8">
        <v>3535.2302920553084</v>
      </c>
      <c r="I143" s="8">
        <v>-1708810.0959250107</v>
      </c>
    </row>
    <row r="144" spans="1:9" x14ac:dyDescent="0.25">
      <c r="A144">
        <v>18</v>
      </c>
      <c r="B144">
        <v>106</v>
      </c>
      <c r="C144">
        <v>106</v>
      </c>
      <c r="D144" s="8">
        <v>-11678.415661531184</v>
      </c>
      <c r="E144" s="8">
        <v>3206.4447641428305</v>
      </c>
      <c r="F144" s="8">
        <v>-1708810.0959246522</v>
      </c>
      <c r="G144" s="8">
        <v>-11678.415661531184</v>
      </c>
      <c r="H144" s="8">
        <v>3628.7956195547413</v>
      </c>
      <c r="I144" s="8">
        <v>-3417620.1918483805</v>
      </c>
    </row>
    <row r="145" spans="1:9" x14ac:dyDescent="0.25">
      <c r="A145">
        <v>19</v>
      </c>
      <c r="B145">
        <v>106</v>
      </c>
      <c r="C145">
        <v>106</v>
      </c>
      <c r="D145" s="8">
        <v>-715.54766273256791</v>
      </c>
      <c r="E145" s="8">
        <v>16741.982408561085</v>
      </c>
      <c r="F145" s="8">
        <v>-3417620.1918478459</v>
      </c>
      <c r="G145" s="8">
        <v>-715.54766273256791</v>
      </c>
      <c r="H145" s="8">
        <v>17164.333263972992</v>
      </c>
      <c r="I145" s="8">
        <v>-11894199.109982667</v>
      </c>
    </row>
    <row r="146" spans="1:9" x14ac:dyDescent="0.25">
      <c r="A146">
        <v>20</v>
      </c>
      <c r="B146">
        <v>106</v>
      </c>
      <c r="C146">
        <v>106</v>
      </c>
      <c r="D146" s="8">
        <v>-2148.8226272509564</v>
      </c>
      <c r="E146" s="8">
        <v>16530.806980848836</v>
      </c>
      <c r="F146" s="8">
        <v>-40714567.431624711</v>
      </c>
      <c r="G146" s="8">
        <v>-2148.8226272509564</v>
      </c>
      <c r="H146" s="8">
        <v>17375.508691672658</v>
      </c>
      <c r="I146" s="8">
        <v>-57667725.267885402</v>
      </c>
    </row>
    <row r="147" spans="1:9" x14ac:dyDescent="0.25">
      <c r="A147">
        <v>21</v>
      </c>
      <c r="B147">
        <v>106</v>
      </c>
      <c r="C147">
        <v>106</v>
      </c>
      <c r="D147" s="8">
        <v>36485.244866439083</v>
      </c>
      <c r="E147" s="8">
        <v>-204.5852538275378</v>
      </c>
      <c r="F147" s="8">
        <v>2.8311842470429838E-8</v>
      </c>
      <c r="G147" s="8">
        <v>36485.244866439083</v>
      </c>
      <c r="H147" s="8">
        <v>204.58525382758279</v>
      </c>
      <c r="I147" s="8">
        <v>-2.8213617042638362E-8</v>
      </c>
    </row>
    <row r="148" spans="1:9" x14ac:dyDescent="0.25">
      <c r="A148">
        <v>22</v>
      </c>
      <c r="B148">
        <v>106</v>
      </c>
      <c r="C148">
        <v>106</v>
      </c>
      <c r="D148" s="8">
        <v>-1301.0649911355292</v>
      </c>
      <c r="E148" s="8">
        <v>-310.80248698717008</v>
      </c>
      <c r="F148" s="8">
        <v>-1.2005330063402653E-9</v>
      </c>
      <c r="G148" s="8">
        <v>-1301.0649911355292</v>
      </c>
      <c r="H148" s="8">
        <v>310.80248698717088</v>
      </c>
      <c r="I148" s="8">
        <v>1.4755642041563989E-9</v>
      </c>
    </row>
    <row r="149" spans="1:9" x14ac:dyDescent="0.25">
      <c r="A149">
        <v>23</v>
      </c>
      <c r="B149">
        <v>106</v>
      </c>
      <c r="C149">
        <v>106</v>
      </c>
      <c r="D149" s="8">
        <v>17819.493219120042</v>
      </c>
      <c r="E149" s="8">
        <v>-204.5852538275596</v>
      </c>
      <c r="F149" s="8">
        <v>-8.4583007264882326E-10</v>
      </c>
      <c r="G149" s="8">
        <v>17819.493219120042</v>
      </c>
      <c r="H149" s="8">
        <v>204.58525382756096</v>
      </c>
      <c r="I149" s="8">
        <v>1.524676918052137E-9</v>
      </c>
    </row>
    <row r="150" spans="1:9" x14ac:dyDescent="0.25">
      <c r="A150">
        <v>24</v>
      </c>
      <c r="B150">
        <v>106</v>
      </c>
      <c r="C150">
        <v>106</v>
      </c>
      <c r="D150" s="8">
        <v>20875.907062740484</v>
      </c>
      <c r="E150" s="8">
        <v>-680.53217715513347</v>
      </c>
      <c r="F150" s="8">
        <v>26815781.018916395</v>
      </c>
      <c r="G150" s="8">
        <v>20875.907062740484</v>
      </c>
      <c r="H150" s="8">
        <v>119.21650424536165</v>
      </c>
      <c r="I150" s="8">
        <v>27292899.340889744</v>
      </c>
    </row>
    <row r="151" spans="1:9" x14ac:dyDescent="0.25">
      <c r="A151">
        <v>25</v>
      </c>
      <c r="B151">
        <v>106</v>
      </c>
      <c r="C151">
        <v>106</v>
      </c>
      <c r="D151" s="8">
        <v>-1326.5974311388018</v>
      </c>
      <c r="E151" s="8">
        <v>16553.283495560496</v>
      </c>
      <c r="F151" s="8">
        <v>-11894199.109981515</v>
      </c>
      <c r="G151" s="8">
        <v>-1326.5974311388018</v>
      </c>
      <c r="H151" s="8">
        <v>17353.032176960991</v>
      </c>
      <c r="I151" s="8">
        <v>-40714567.43162474</v>
      </c>
    </row>
    <row r="152" spans="1:9" x14ac:dyDescent="0.25">
      <c r="A152">
        <v>1</v>
      </c>
      <c r="B152">
        <v>107</v>
      </c>
      <c r="C152">
        <v>107</v>
      </c>
      <c r="D152" s="8">
        <v>-2148.8226272258653</v>
      </c>
      <c r="E152" s="8">
        <v>-17375.508691752861</v>
      </c>
      <c r="F152" s="8">
        <v>-57667725.268039398</v>
      </c>
      <c r="G152" s="8">
        <v>-2148.8226272258653</v>
      </c>
      <c r="H152" s="8">
        <v>-16530.806980929043</v>
      </c>
      <c r="I152" s="8">
        <v>-40714567.431698531</v>
      </c>
    </row>
    <row r="153" spans="1:9" x14ac:dyDescent="0.25">
      <c r="A153">
        <v>2</v>
      </c>
      <c r="B153">
        <v>107</v>
      </c>
      <c r="C153">
        <v>107</v>
      </c>
      <c r="D153" s="8">
        <v>-715.54766267960622</v>
      </c>
      <c r="E153" s="8">
        <v>-17164.333264044733</v>
      </c>
      <c r="F153" s="8">
        <v>-11894199.109918077</v>
      </c>
      <c r="G153" s="8">
        <v>-715.54766267960622</v>
      </c>
      <c r="H153" s="8">
        <v>-16741.982408632823</v>
      </c>
      <c r="I153" s="8">
        <v>-3417620.1917464323</v>
      </c>
    </row>
    <row r="154" spans="1:9" x14ac:dyDescent="0.25">
      <c r="A154">
        <v>3</v>
      </c>
      <c r="B154">
        <v>107</v>
      </c>
      <c r="C154">
        <v>107</v>
      </c>
      <c r="D154" s="8">
        <v>-11678.415661619254</v>
      </c>
      <c r="E154" s="8">
        <v>-3628.7956194529488</v>
      </c>
      <c r="F154" s="8">
        <v>-3417620.1917474736</v>
      </c>
      <c r="G154" s="8">
        <v>-11678.415661619254</v>
      </c>
      <c r="H154" s="8">
        <v>-3206.4447640410381</v>
      </c>
      <c r="I154" s="8">
        <v>-1708810.095874018</v>
      </c>
    </row>
    <row r="155" spans="1:9" x14ac:dyDescent="0.25">
      <c r="A155">
        <v>4</v>
      </c>
      <c r="B155">
        <v>107</v>
      </c>
      <c r="C155">
        <v>107</v>
      </c>
      <c r="D155" s="8">
        <v>-11349.630133707335</v>
      </c>
      <c r="E155" s="8">
        <v>-3535.230291956841</v>
      </c>
      <c r="F155" s="8">
        <v>-1708810.0958747678</v>
      </c>
      <c r="G155" s="8">
        <v>-11349.630133707335</v>
      </c>
      <c r="H155" s="8">
        <v>-3300.0100915449311</v>
      </c>
      <c r="I155" s="8">
        <v>1.3472512364387511E-6</v>
      </c>
    </row>
    <row r="156" spans="1:9" x14ac:dyDescent="0.25">
      <c r="A156">
        <v>5</v>
      </c>
      <c r="B156">
        <v>107</v>
      </c>
      <c r="C156">
        <v>107</v>
      </c>
      <c r="D156" s="8">
        <v>4.285107533356495</v>
      </c>
      <c r="E156" s="8">
        <v>-10498.995306254441</v>
      </c>
      <c r="F156" s="8">
        <v>9.6885196398943657E-8</v>
      </c>
      <c r="G156" s="8">
        <v>4.285107533356495</v>
      </c>
      <c r="H156" s="8">
        <v>-9844.7571843693349</v>
      </c>
      <c r="I156" s="8">
        <v>16508955.146141389</v>
      </c>
    </row>
    <row r="157" spans="1:9" x14ac:dyDescent="0.25">
      <c r="A157">
        <v>6</v>
      </c>
      <c r="B157">
        <v>107</v>
      </c>
      <c r="C157">
        <v>107</v>
      </c>
      <c r="D157" s="8">
        <v>175.79076879378408</v>
      </c>
      <c r="E157" s="8">
        <v>-9874.3943669420387</v>
      </c>
      <c r="F157" s="8">
        <v>16508955.146142714</v>
      </c>
      <c r="G157" s="8">
        <v>175.79076879378408</v>
      </c>
      <c r="H157" s="8">
        <v>-9506.5193244301299</v>
      </c>
      <c r="I157" s="8">
        <v>21354183.568983234</v>
      </c>
    </row>
    <row r="158" spans="1:9" x14ac:dyDescent="0.25">
      <c r="A158">
        <v>7</v>
      </c>
      <c r="B158">
        <v>107</v>
      </c>
      <c r="C158">
        <v>107</v>
      </c>
      <c r="D158" s="8">
        <v>17896.79264067379</v>
      </c>
      <c r="E158" s="8">
        <v>-464.74301443216245</v>
      </c>
      <c r="F158" s="8">
        <v>21354183.568982396</v>
      </c>
      <c r="G158" s="8">
        <v>17896.79264067379</v>
      </c>
      <c r="H158" s="8">
        <v>-96.867971920252785</v>
      </c>
      <c r="I158" s="8">
        <v>21494586.315571215</v>
      </c>
    </row>
    <row r="159" spans="1:9" x14ac:dyDescent="0.25">
      <c r="A159">
        <v>8</v>
      </c>
      <c r="B159">
        <v>107</v>
      </c>
      <c r="C159">
        <v>107</v>
      </c>
      <c r="D159" s="8">
        <v>18068.298301815441</v>
      </c>
      <c r="E159" s="8">
        <v>-126.50515440270556</v>
      </c>
      <c r="F159" s="8">
        <v>21494586.315569602</v>
      </c>
      <c r="G159" s="8">
        <v>18068.298301815441</v>
      </c>
      <c r="H159" s="8">
        <v>527.73296748239954</v>
      </c>
      <c r="I159" s="8">
        <v>21168989.945255499</v>
      </c>
    </row>
    <row r="160" spans="1:9" x14ac:dyDescent="0.25">
      <c r="A160">
        <v>9</v>
      </c>
      <c r="B160">
        <v>107</v>
      </c>
      <c r="C160">
        <v>107</v>
      </c>
      <c r="D160" s="8">
        <v>19210.549370724031</v>
      </c>
      <c r="E160" s="8">
        <v>2979.045294286952</v>
      </c>
      <c r="F160" s="8">
        <v>21168989.945255511</v>
      </c>
      <c r="G160" s="8">
        <v>19210.549370724031</v>
      </c>
      <c r="H160" s="8">
        <v>3834.8200986839665</v>
      </c>
      <c r="I160" s="8">
        <v>13936071.830616903</v>
      </c>
    </row>
    <row r="161" spans="1:9" x14ac:dyDescent="0.25">
      <c r="A161">
        <v>10</v>
      </c>
      <c r="B161">
        <v>107</v>
      </c>
      <c r="C161">
        <v>107</v>
      </c>
      <c r="D161" s="8">
        <v>21716.533298896666</v>
      </c>
      <c r="E161" s="8">
        <v>6136.4422401080892</v>
      </c>
      <c r="F161" s="8">
        <v>13936071.830616888</v>
      </c>
      <c r="G161" s="8">
        <v>21716.533298896666</v>
      </c>
      <c r="H161" s="8">
        <v>6992.2170445051033</v>
      </c>
      <c r="I161" s="8">
        <v>1.0392250260338189E-8</v>
      </c>
    </row>
    <row r="162" spans="1:9" x14ac:dyDescent="0.25">
      <c r="A162">
        <v>11</v>
      </c>
      <c r="B162">
        <v>107</v>
      </c>
      <c r="C162">
        <v>107</v>
      </c>
      <c r="D162" s="8">
        <v>13461.850987457879</v>
      </c>
      <c r="E162" s="8">
        <v>9968.6828193547881</v>
      </c>
      <c r="F162" s="8">
        <v>-6.5463973442092533E-8</v>
      </c>
      <c r="G162" s="8">
        <v>13461.850987457879</v>
      </c>
      <c r="H162" s="8">
        <v>10824.457623751803</v>
      </c>
      <c r="I162" s="8">
        <v>-22071918.58035779</v>
      </c>
    </row>
    <row r="163" spans="1:9" x14ac:dyDescent="0.25">
      <c r="A163">
        <v>12</v>
      </c>
      <c r="B163">
        <v>107</v>
      </c>
      <c r="C163">
        <v>107</v>
      </c>
      <c r="D163" s="8">
        <v>10955.867059284634</v>
      </c>
      <c r="E163" s="8">
        <v>705.80335859826664</v>
      </c>
      <c r="F163" s="8">
        <v>-22071918.580357805</v>
      </c>
      <c r="G163" s="8">
        <v>10955.867059284634</v>
      </c>
      <c r="H163" s="8">
        <v>1561.5781629952814</v>
      </c>
      <c r="I163" s="8">
        <v>-24478744.065529343</v>
      </c>
    </row>
    <row r="164" spans="1:9" x14ac:dyDescent="0.25">
      <c r="A164">
        <v>13</v>
      </c>
      <c r="B164">
        <v>107</v>
      </c>
      <c r="C164">
        <v>107</v>
      </c>
      <c r="D164" s="8">
        <v>9813.6159904345404</v>
      </c>
      <c r="E164" s="8">
        <v>-8407.3859167793089</v>
      </c>
      <c r="F164" s="8">
        <v>-24478744.06552941</v>
      </c>
      <c r="G164" s="8">
        <v>9813.6159904345404</v>
      </c>
      <c r="H164" s="8">
        <v>-7753.1477948942029</v>
      </c>
      <c r="I164" s="8">
        <v>-11364470.958506316</v>
      </c>
    </row>
    <row r="165" spans="1:9" x14ac:dyDescent="0.25">
      <c r="A165">
        <v>14</v>
      </c>
      <c r="B165">
        <v>107</v>
      </c>
      <c r="C165">
        <v>107</v>
      </c>
      <c r="D165" s="8">
        <v>9642.110329391202</v>
      </c>
      <c r="E165" s="8">
        <v>-7782.7849773465914</v>
      </c>
      <c r="F165" s="8">
        <v>-11364470.958506128</v>
      </c>
      <c r="G165" s="8">
        <v>9642.110329391202</v>
      </c>
      <c r="H165" s="8">
        <v>-7414.9099348346817</v>
      </c>
      <c r="I165" s="8">
        <v>-7565047.230461441</v>
      </c>
    </row>
    <row r="166" spans="1:9" x14ac:dyDescent="0.25">
      <c r="A166">
        <v>15</v>
      </c>
      <c r="B166">
        <v>107</v>
      </c>
      <c r="C166">
        <v>107</v>
      </c>
      <c r="D166" s="8">
        <v>-25509.147213758013</v>
      </c>
      <c r="E166" s="8">
        <v>-4115.3510474705508</v>
      </c>
      <c r="F166" s="8">
        <v>-7565047.2304622941</v>
      </c>
      <c r="G166" s="8">
        <v>-25509.147213758013</v>
      </c>
      <c r="H166" s="8">
        <v>-3747.4760049586403</v>
      </c>
      <c r="I166" s="8">
        <v>-5599340.4673577966</v>
      </c>
    </row>
    <row r="167" spans="1:9" x14ac:dyDescent="0.25">
      <c r="A167">
        <v>16</v>
      </c>
      <c r="B167">
        <v>107</v>
      </c>
      <c r="C167">
        <v>107</v>
      </c>
      <c r="D167" s="8">
        <v>-25680.652874960539</v>
      </c>
      <c r="E167" s="8">
        <v>-3777.1131874723833</v>
      </c>
      <c r="F167" s="8">
        <v>-5599340.4673578562</v>
      </c>
      <c r="G167" s="8">
        <v>-25680.652874960539</v>
      </c>
      <c r="H167" s="8">
        <v>-3122.8750655872782</v>
      </c>
      <c r="I167" s="8">
        <v>6.2379695009440181E-8</v>
      </c>
    </row>
    <row r="168" spans="1:9" x14ac:dyDescent="0.25">
      <c r="A168">
        <v>17</v>
      </c>
      <c r="B168">
        <v>107</v>
      </c>
      <c r="C168">
        <v>107</v>
      </c>
      <c r="D168" s="8">
        <v>-1287.3365011178657</v>
      </c>
      <c r="E168" s="8">
        <v>-27550.838359437563</v>
      </c>
      <c r="F168" s="8">
        <v>-4.1824823711067437E-7</v>
      </c>
      <c r="G168" s="8">
        <v>-1287.3365011178657</v>
      </c>
      <c r="H168" s="8">
        <v>-27315.618159025656</v>
      </c>
      <c r="I168" s="8">
        <v>13716614.129615061</v>
      </c>
    </row>
    <row r="169" spans="1:9" x14ac:dyDescent="0.25">
      <c r="A169">
        <v>18</v>
      </c>
      <c r="B169">
        <v>107</v>
      </c>
      <c r="C169">
        <v>107</v>
      </c>
      <c r="D169" s="8">
        <v>-1616.1220290297088</v>
      </c>
      <c r="E169" s="8">
        <v>-27644.403686933245</v>
      </c>
      <c r="F169" s="8">
        <v>13716614.129614346</v>
      </c>
      <c r="G169" s="8">
        <v>-1616.1220290297088</v>
      </c>
      <c r="H169" s="8">
        <v>-27222.052831521334</v>
      </c>
      <c r="I169" s="8">
        <v>27433228.259227827</v>
      </c>
    </row>
    <row r="170" spans="1:9" x14ac:dyDescent="0.25">
      <c r="A170">
        <v>19</v>
      </c>
      <c r="B170">
        <v>107</v>
      </c>
      <c r="C170">
        <v>107</v>
      </c>
      <c r="D170" s="8">
        <v>21486.956831220283</v>
      </c>
      <c r="E170" s="8">
        <v>69.482408823369042</v>
      </c>
      <c r="F170" s="8">
        <v>27433228.259227827</v>
      </c>
      <c r="G170" s="8">
        <v>21486.956831220283</v>
      </c>
      <c r="H170" s="8">
        <v>491.83326423527797</v>
      </c>
      <c r="I170" s="8">
        <v>27292899.340961754</v>
      </c>
    </row>
    <row r="171" spans="1:9" x14ac:dyDescent="0.25">
      <c r="A171">
        <v>20</v>
      </c>
      <c r="B171">
        <v>107</v>
      </c>
      <c r="C171">
        <v>107</v>
      </c>
      <c r="D171" s="8">
        <v>20053.681866701849</v>
      </c>
      <c r="E171" s="8">
        <v>-141.69301887571601</v>
      </c>
      <c r="F171" s="8">
        <v>26815781.0188496</v>
      </c>
      <c r="G171" s="8">
        <v>20053.681866701849</v>
      </c>
      <c r="H171" s="8">
        <v>703.00869194810184</v>
      </c>
      <c r="I171" s="8">
        <v>26535123.182313409</v>
      </c>
    </row>
    <row r="172" spans="1:9" x14ac:dyDescent="0.25">
      <c r="A172">
        <v>21</v>
      </c>
      <c r="B172">
        <v>107</v>
      </c>
      <c r="C172">
        <v>107</v>
      </c>
      <c r="D172" s="8">
        <v>17819.493219338125</v>
      </c>
      <c r="E172" s="8">
        <v>-204.58525382757463</v>
      </c>
      <c r="F172" s="8">
        <v>-1.7788624973036348E-8</v>
      </c>
      <c r="G172" s="8">
        <v>17819.493219338125</v>
      </c>
      <c r="H172" s="8">
        <v>204.58525382754596</v>
      </c>
      <c r="I172" s="8">
        <v>1.7886850400827824E-8</v>
      </c>
    </row>
    <row r="173" spans="1:9" x14ac:dyDescent="0.25">
      <c r="A173">
        <v>22</v>
      </c>
      <c r="B173">
        <v>107</v>
      </c>
      <c r="C173">
        <v>107</v>
      </c>
      <c r="D173" s="8">
        <v>-1301.0649912954839</v>
      </c>
      <c r="E173" s="8">
        <v>-310.80248698717043</v>
      </c>
      <c r="F173" s="8">
        <v>1.5934347175061703E-9</v>
      </c>
      <c r="G173" s="8">
        <v>-1301.0649912954839</v>
      </c>
      <c r="H173" s="8">
        <v>310.80248698717054</v>
      </c>
      <c r="I173" s="8">
        <v>-1.3184035196900367E-9</v>
      </c>
    </row>
    <row r="174" spans="1:9" x14ac:dyDescent="0.25">
      <c r="A174">
        <v>23</v>
      </c>
      <c r="B174">
        <v>107</v>
      </c>
      <c r="C174">
        <v>107</v>
      </c>
      <c r="D174" s="8">
        <v>36485.24486666856</v>
      </c>
      <c r="E174" s="8">
        <v>-204.58525382756164</v>
      </c>
      <c r="F174" s="8">
        <v>5.5115378927439451E-10</v>
      </c>
      <c r="G174" s="8">
        <v>36485.24486666856</v>
      </c>
      <c r="H174" s="8">
        <v>204.58525382755892</v>
      </c>
      <c r="I174" s="8">
        <v>1.2769305612891913E-10</v>
      </c>
    </row>
    <row r="175" spans="1:9" x14ac:dyDescent="0.25">
      <c r="A175">
        <v>24</v>
      </c>
      <c r="B175">
        <v>107</v>
      </c>
      <c r="C175">
        <v>107</v>
      </c>
      <c r="D175" s="8">
        <v>-1326.5974310857891</v>
      </c>
      <c r="E175" s="8">
        <v>-17353.032177042645</v>
      </c>
      <c r="F175" s="8">
        <v>-40714567.431698523</v>
      </c>
      <c r="G175" s="8">
        <v>-1326.5974310857891</v>
      </c>
      <c r="H175" s="8">
        <v>-16553.28349564215</v>
      </c>
      <c r="I175" s="8">
        <v>-11894199.109916491</v>
      </c>
    </row>
    <row r="176" spans="1:9" x14ac:dyDescent="0.25">
      <c r="A176">
        <v>25</v>
      </c>
      <c r="B176">
        <v>107</v>
      </c>
      <c r="C176">
        <v>107</v>
      </c>
      <c r="D176" s="8">
        <v>20875.907062814025</v>
      </c>
      <c r="E176" s="8">
        <v>-119.21650416406555</v>
      </c>
      <c r="F176" s="8">
        <v>27292899.340961158</v>
      </c>
      <c r="G176" s="8">
        <v>20875.907062814025</v>
      </c>
      <c r="H176" s="8">
        <v>680.53217723642956</v>
      </c>
      <c r="I176" s="8">
        <v>26815781.018849578</v>
      </c>
    </row>
    <row r="177" spans="1:9" x14ac:dyDescent="0.25">
      <c r="A177">
        <v>1</v>
      </c>
      <c r="B177">
        <v>108</v>
      </c>
      <c r="C177">
        <v>108</v>
      </c>
      <c r="D177" s="8">
        <v>-74972.570380277903</v>
      </c>
      <c r="E177" s="8">
        <v>54087.376823679231</v>
      </c>
      <c r="F177" s="8">
        <v>98131088.752616137</v>
      </c>
      <c r="G177" s="8">
        <v>-74972.570380277903</v>
      </c>
      <c r="H177" s="8">
        <v>54932.078534503045</v>
      </c>
      <c r="I177" s="8">
        <v>43621361.073525041</v>
      </c>
    </row>
    <row r="178" spans="1:9" x14ac:dyDescent="0.25">
      <c r="A178">
        <v>2</v>
      </c>
      <c r="B178">
        <v>108</v>
      </c>
      <c r="C178">
        <v>108</v>
      </c>
      <c r="D178" s="8">
        <v>-73539.295415747169</v>
      </c>
      <c r="E178" s="8">
        <v>54298.552251386092</v>
      </c>
      <c r="F178" s="8">
        <v>-49045175.980931357</v>
      </c>
      <c r="G178" s="8">
        <v>-73539.295415747169</v>
      </c>
      <c r="H178" s="8">
        <v>54720.903106798003</v>
      </c>
      <c r="I178" s="8">
        <v>-76300039.820477203</v>
      </c>
    </row>
    <row r="179" spans="1:9" x14ac:dyDescent="0.25">
      <c r="A179">
        <v>3</v>
      </c>
      <c r="B179">
        <v>108</v>
      </c>
      <c r="C179">
        <v>108</v>
      </c>
      <c r="D179" s="8">
        <v>39093.504115016935</v>
      </c>
      <c r="E179" s="8">
        <v>-76511.215248207212</v>
      </c>
      <c r="F179" s="8">
        <v>-76300039.820476532</v>
      </c>
      <c r="G179" s="8">
        <v>39093.504115016935</v>
      </c>
      <c r="H179" s="8">
        <v>-76088.864392795309</v>
      </c>
      <c r="I179" s="8">
        <v>-38150019.91022712</v>
      </c>
    </row>
    <row r="180" spans="1:9" x14ac:dyDescent="0.25">
      <c r="A180">
        <v>4</v>
      </c>
      <c r="B180">
        <v>108</v>
      </c>
      <c r="C180">
        <v>108</v>
      </c>
      <c r="D180" s="8">
        <v>39422.289642928896</v>
      </c>
      <c r="E180" s="8">
        <v>-76417.649920657394</v>
      </c>
      <c r="F180" s="8">
        <v>-38150019.910225928</v>
      </c>
      <c r="G180" s="8">
        <v>39422.289642928896</v>
      </c>
      <c r="H180" s="8">
        <v>-76182.429720245476</v>
      </c>
      <c r="I180" s="8">
        <v>-6.3087791204452513E-7</v>
      </c>
    </row>
    <row r="181" spans="1:9" x14ac:dyDescent="0.25">
      <c r="A181">
        <v>5</v>
      </c>
      <c r="B181">
        <v>108</v>
      </c>
      <c r="C181">
        <v>108</v>
      </c>
      <c r="D181" s="8">
        <v>88114.926284301007</v>
      </c>
      <c r="E181" s="8">
        <v>19652.38086380497</v>
      </c>
      <c r="F181" s="8">
        <v>-3.3897376852110026E-7</v>
      </c>
      <c r="G181" s="8">
        <v>88114.926284301007</v>
      </c>
      <c r="H181" s="8">
        <v>20306.618985690075</v>
      </c>
      <c r="I181" s="8">
        <v>-32426728.377865568</v>
      </c>
    </row>
    <row r="182" spans="1:9" x14ac:dyDescent="0.25">
      <c r="A182">
        <v>6</v>
      </c>
      <c r="B182">
        <v>108</v>
      </c>
      <c r="C182">
        <v>108</v>
      </c>
      <c r="D182" s="8">
        <v>88286.431945522316</v>
      </c>
      <c r="E182" s="8">
        <v>20276.981803221701</v>
      </c>
      <c r="F182" s="8">
        <v>-32426728.377866276</v>
      </c>
      <c r="G182" s="8">
        <v>88286.431945522316</v>
      </c>
      <c r="H182" s="8">
        <v>20644.856845733611</v>
      </c>
      <c r="I182" s="8">
        <v>-42657188.040104918</v>
      </c>
    </row>
    <row r="183" spans="1:9" x14ac:dyDescent="0.25">
      <c r="A183">
        <v>7</v>
      </c>
      <c r="B183">
        <v>108</v>
      </c>
      <c r="C183">
        <v>108</v>
      </c>
      <c r="D183" s="8">
        <v>-66612.01455297615</v>
      </c>
      <c r="E183" s="8">
        <v>-24735.668970756546</v>
      </c>
      <c r="F183" s="8">
        <v>-42657188.040105715</v>
      </c>
      <c r="G183" s="8">
        <v>-66612.01455297615</v>
      </c>
      <c r="H183" s="8">
        <v>-24367.793928244635</v>
      </c>
      <c r="I183" s="8">
        <v>-30381322.315355364</v>
      </c>
    </row>
    <row r="184" spans="1:9" x14ac:dyDescent="0.25">
      <c r="A184">
        <v>8</v>
      </c>
      <c r="B184">
        <v>108</v>
      </c>
      <c r="C184">
        <v>108</v>
      </c>
      <c r="D184" s="8">
        <v>-66440.508891827514</v>
      </c>
      <c r="E184" s="8">
        <v>-24397.431110752656</v>
      </c>
      <c r="F184" s="8">
        <v>-30381322.31535475</v>
      </c>
      <c r="G184" s="8">
        <v>-66440.508891827514</v>
      </c>
      <c r="H184" s="8">
        <v>-23743.192988867551</v>
      </c>
      <c r="I184" s="8">
        <v>8684794.1414870694</v>
      </c>
    </row>
    <row r="185" spans="1:9" x14ac:dyDescent="0.25">
      <c r="A185">
        <v>9</v>
      </c>
      <c r="B185">
        <v>108</v>
      </c>
      <c r="C185">
        <v>108</v>
      </c>
      <c r="D185" s="8">
        <v>-60465.756674360229</v>
      </c>
      <c r="E185" s="8">
        <v>-7726.9651573788178</v>
      </c>
      <c r="F185" s="8">
        <v>8684794.1414870415</v>
      </c>
      <c r="G185" s="8">
        <v>-60465.756674360229</v>
      </c>
      <c r="H185" s="8">
        <v>-6871.1903529818028</v>
      </c>
      <c r="I185" s="8">
        <v>24180736.215734899</v>
      </c>
    </row>
    <row r="186" spans="1:9" x14ac:dyDescent="0.25">
      <c r="A186">
        <v>10</v>
      </c>
      <c r="B186">
        <v>108</v>
      </c>
      <c r="C186">
        <v>108</v>
      </c>
      <c r="D186" s="8">
        <v>-58647.707204382357</v>
      </c>
      <c r="E186" s="8">
        <v>10962.002478034587</v>
      </c>
      <c r="F186" s="8">
        <v>24180736.215734869</v>
      </c>
      <c r="G186" s="8">
        <v>-58647.707204382357</v>
      </c>
      <c r="H186" s="8">
        <v>11817.777282431602</v>
      </c>
      <c r="I186" s="8">
        <v>-4.974572220817207E-9</v>
      </c>
    </row>
    <row r="187" spans="1:9" x14ac:dyDescent="0.25">
      <c r="A187">
        <v>11</v>
      </c>
      <c r="B187">
        <v>108</v>
      </c>
      <c r="C187">
        <v>108</v>
      </c>
      <c r="D187" s="8">
        <v>-58647.707204377766</v>
      </c>
      <c r="E187" s="8">
        <v>-11817.777282439685</v>
      </c>
      <c r="F187" s="8">
        <v>2.3942993720993398E-8</v>
      </c>
      <c r="G187" s="8">
        <v>-58647.707204377766</v>
      </c>
      <c r="H187" s="8">
        <v>-10962.00247804267</v>
      </c>
      <c r="I187" s="8">
        <v>24180736.215752028</v>
      </c>
    </row>
    <row r="188" spans="1:9" x14ac:dyDescent="0.25">
      <c r="A188">
        <v>12</v>
      </c>
      <c r="B188">
        <v>108</v>
      </c>
      <c r="C188">
        <v>108</v>
      </c>
      <c r="D188" s="8">
        <v>-60465.756674352058</v>
      </c>
      <c r="E188" s="8">
        <v>6871.1903529779302</v>
      </c>
      <c r="F188" s="8">
        <v>24180736.215752043</v>
      </c>
      <c r="G188" s="8">
        <v>-60465.756674352058</v>
      </c>
      <c r="H188" s="8">
        <v>7726.9651573749452</v>
      </c>
      <c r="I188" s="8">
        <v>8684794.1415124983</v>
      </c>
    </row>
    <row r="189" spans="1:9" x14ac:dyDescent="0.25">
      <c r="A189">
        <v>13</v>
      </c>
      <c r="B189">
        <v>108</v>
      </c>
      <c r="C189">
        <v>108</v>
      </c>
      <c r="D189" s="8">
        <v>-66440.508891719626</v>
      </c>
      <c r="E189" s="8">
        <v>23743.192988873991</v>
      </c>
      <c r="F189" s="8">
        <v>8684794.1415125597</v>
      </c>
      <c r="G189" s="8">
        <v>-66440.508891719626</v>
      </c>
      <c r="H189" s="8">
        <v>24397.431110759098</v>
      </c>
      <c r="I189" s="8">
        <v>-30381322.315339677</v>
      </c>
    </row>
    <row r="190" spans="1:9" x14ac:dyDescent="0.25">
      <c r="A190">
        <v>14</v>
      </c>
      <c r="B190">
        <v>108</v>
      </c>
      <c r="C190">
        <v>108</v>
      </c>
      <c r="D190" s="8">
        <v>-66612.014552891487</v>
      </c>
      <c r="E190" s="8">
        <v>24367.79392828764</v>
      </c>
      <c r="F190" s="8">
        <v>-30381322.315339424</v>
      </c>
      <c r="G190" s="8">
        <v>-66612.014552891487</v>
      </c>
      <c r="H190" s="8">
        <v>24735.66897079955</v>
      </c>
      <c r="I190" s="8">
        <v>-42657188.040111087</v>
      </c>
    </row>
    <row r="191" spans="1:9" x14ac:dyDescent="0.25">
      <c r="A191">
        <v>15</v>
      </c>
      <c r="B191">
        <v>108</v>
      </c>
      <c r="C191">
        <v>108</v>
      </c>
      <c r="D191" s="8">
        <v>88286.431945490607</v>
      </c>
      <c r="E191" s="8">
        <v>-20644.856845711733</v>
      </c>
      <c r="F191" s="8">
        <v>-42657188.04011111</v>
      </c>
      <c r="G191" s="8">
        <v>88286.431945490607</v>
      </c>
      <c r="H191" s="8">
        <v>-20276.981803199822</v>
      </c>
      <c r="I191" s="8">
        <v>-32426728.377883341</v>
      </c>
    </row>
    <row r="192" spans="1:9" x14ac:dyDescent="0.25">
      <c r="A192">
        <v>16</v>
      </c>
      <c r="B192">
        <v>108</v>
      </c>
      <c r="C192">
        <v>108</v>
      </c>
      <c r="D192" s="8">
        <v>88114.926284343965</v>
      </c>
      <c r="E192" s="8">
        <v>-20306.618985701149</v>
      </c>
      <c r="F192" s="8">
        <v>-32426728.377883233</v>
      </c>
      <c r="G192" s="8">
        <v>88114.926284343965</v>
      </c>
      <c r="H192" s="8">
        <v>-19652.380863816044</v>
      </c>
      <c r="I192" s="8">
        <v>-2.7027272153645753E-8</v>
      </c>
    </row>
    <row r="193" spans="1:9" x14ac:dyDescent="0.25">
      <c r="A193">
        <v>17</v>
      </c>
      <c r="B193">
        <v>108</v>
      </c>
      <c r="C193">
        <v>108</v>
      </c>
      <c r="D193" s="8">
        <v>39422.289642900636</v>
      </c>
      <c r="E193" s="8">
        <v>76182.429720296117</v>
      </c>
      <c r="F193" s="8">
        <v>1.0215444490313636E-9</v>
      </c>
      <c r="G193" s="8">
        <v>39422.289642900636</v>
      </c>
      <c r="H193" s="8">
        <v>76417.64992070802</v>
      </c>
      <c r="I193" s="8">
        <v>-38150019.910251632</v>
      </c>
    </row>
    <row r="194" spans="1:9" x14ac:dyDescent="0.25">
      <c r="A194">
        <v>18</v>
      </c>
      <c r="B194">
        <v>108</v>
      </c>
      <c r="C194">
        <v>108</v>
      </c>
      <c r="D194" s="8">
        <v>39093.504114989584</v>
      </c>
      <c r="E194" s="8">
        <v>76088.864392789721</v>
      </c>
      <c r="F194" s="8">
        <v>-38150019.910251617</v>
      </c>
      <c r="G194" s="8">
        <v>39093.504114989584</v>
      </c>
      <c r="H194" s="8">
        <v>76511.215248201639</v>
      </c>
      <c r="I194" s="8">
        <v>-76300039.820498645</v>
      </c>
    </row>
    <row r="195" spans="1:9" x14ac:dyDescent="0.25">
      <c r="A195">
        <v>19</v>
      </c>
      <c r="B195">
        <v>108</v>
      </c>
      <c r="C195">
        <v>108</v>
      </c>
      <c r="D195" s="8">
        <v>-73539.295415784873</v>
      </c>
      <c r="E195" s="8">
        <v>-54720.903106802856</v>
      </c>
      <c r="F195" s="8">
        <v>-76300039.820500076</v>
      </c>
      <c r="G195" s="8">
        <v>-73539.295415784873</v>
      </c>
      <c r="H195" s="8">
        <v>-54298.552251390953</v>
      </c>
      <c r="I195" s="8">
        <v>-49045175.980951697</v>
      </c>
    </row>
    <row r="196" spans="1:9" x14ac:dyDescent="0.25">
      <c r="A196">
        <v>20</v>
      </c>
      <c r="B196">
        <v>108</v>
      </c>
      <c r="C196">
        <v>108</v>
      </c>
      <c r="D196" s="8">
        <v>-74972.570380303281</v>
      </c>
      <c r="E196" s="8">
        <v>-54932.078534505854</v>
      </c>
      <c r="F196" s="8">
        <v>43621361.073507935</v>
      </c>
      <c r="G196" s="8">
        <v>-74972.570380303281</v>
      </c>
      <c r="H196" s="8">
        <v>-54087.376823682032</v>
      </c>
      <c r="I196" s="8">
        <v>98131088.752601847</v>
      </c>
    </row>
    <row r="197" spans="1:9" x14ac:dyDescent="0.25">
      <c r="A197">
        <v>21</v>
      </c>
      <c r="B197">
        <v>108</v>
      </c>
      <c r="C197">
        <v>108</v>
      </c>
      <c r="D197" s="8">
        <v>-172210.65215049376</v>
      </c>
      <c r="E197" s="8">
        <v>-204.58525382753558</v>
      </c>
      <c r="F197" s="8">
        <v>3.3288597478531298E-8</v>
      </c>
      <c r="G197" s="8">
        <v>-172210.65215049376</v>
      </c>
      <c r="H197" s="8">
        <v>204.58525382758501</v>
      </c>
      <c r="I197" s="8">
        <v>-3.3626929507590828E-8</v>
      </c>
    </row>
    <row r="198" spans="1:9" x14ac:dyDescent="0.25">
      <c r="A198">
        <v>22</v>
      </c>
      <c r="B198">
        <v>108</v>
      </c>
      <c r="C198">
        <v>108</v>
      </c>
      <c r="D198" s="8">
        <v>4559.2201472055549</v>
      </c>
      <c r="E198" s="8">
        <v>-310.80248698716895</v>
      </c>
      <c r="F198" s="8">
        <v>2.554840769618332E-9</v>
      </c>
      <c r="G198" s="8">
        <v>4559.2201472055549</v>
      </c>
      <c r="H198" s="8">
        <v>310.80248698717202</v>
      </c>
      <c r="I198" s="8">
        <v>-3.2412156239143601E-9</v>
      </c>
    </row>
    <row r="199" spans="1:9" x14ac:dyDescent="0.25">
      <c r="A199">
        <v>23</v>
      </c>
      <c r="B199">
        <v>108</v>
      </c>
      <c r="C199">
        <v>108</v>
      </c>
      <c r="D199" s="8">
        <v>-172210.65215050839</v>
      </c>
      <c r="E199" s="8">
        <v>-204.5852538275625</v>
      </c>
      <c r="F199" s="8">
        <v>-3.2032403396442533E-9</v>
      </c>
      <c r="G199" s="8">
        <v>-172210.65215050839</v>
      </c>
      <c r="H199" s="8">
        <v>204.58525382755806</v>
      </c>
      <c r="I199" s="8">
        <v>3.4455297281965614E-9</v>
      </c>
    </row>
    <row r="200" spans="1:9" x14ac:dyDescent="0.25">
      <c r="A200">
        <v>24</v>
      </c>
      <c r="B200">
        <v>108</v>
      </c>
      <c r="C200">
        <v>108</v>
      </c>
      <c r="D200" s="8">
        <v>-74150.345184153222</v>
      </c>
      <c r="E200" s="8">
        <v>54109.853338392357</v>
      </c>
      <c r="F200" s="8">
        <v>43621361.073525257</v>
      </c>
      <c r="G200" s="8">
        <v>-74150.345184153222</v>
      </c>
      <c r="H200" s="8">
        <v>54909.602019792852</v>
      </c>
      <c r="I200" s="8">
        <v>-49045175.980932131</v>
      </c>
    </row>
    <row r="201" spans="1:9" x14ac:dyDescent="0.25">
      <c r="A201">
        <v>25</v>
      </c>
      <c r="B201">
        <v>108</v>
      </c>
      <c r="C201">
        <v>108</v>
      </c>
      <c r="D201" s="8">
        <v>-74150.345184191145</v>
      </c>
      <c r="E201" s="8">
        <v>-54909.602019794198</v>
      </c>
      <c r="F201" s="8">
        <v>-49045175.980951771</v>
      </c>
      <c r="G201" s="8">
        <v>-74150.345184191145</v>
      </c>
      <c r="H201" s="8">
        <v>-54109.853338393703</v>
      </c>
      <c r="I201" s="8">
        <v>43621361.073507905</v>
      </c>
    </row>
    <row r="202" spans="1:9" x14ac:dyDescent="0.25">
      <c r="A202">
        <v>1</v>
      </c>
      <c r="B202">
        <v>109</v>
      </c>
      <c r="C202">
        <v>109</v>
      </c>
      <c r="D202" s="8">
        <v>-69007.934797109992</v>
      </c>
      <c r="E202" s="8">
        <v>43253.581996462781</v>
      </c>
      <c r="F202" s="8">
        <v>68733059.148470044</v>
      </c>
      <c r="G202" s="8">
        <v>-69007.934797109992</v>
      </c>
      <c r="H202" s="8">
        <v>44098.283707286595</v>
      </c>
      <c r="I202" s="8">
        <v>25057126.296595398</v>
      </c>
    </row>
    <row r="203" spans="1:9" x14ac:dyDescent="0.25">
      <c r="A203">
        <v>2</v>
      </c>
      <c r="B203">
        <v>109</v>
      </c>
      <c r="C203">
        <v>109</v>
      </c>
      <c r="D203" s="8">
        <v>-67574.65983256961</v>
      </c>
      <c r="E203" s="8">
        <v>43464.757424167808</v>
      </c>
      <c r="F203" s="8">
        <v>-49191959.55159229</v>
      </c>
      <c r="G203" s="8">
        <v>-67574.65983256961</v>
      </c>
      <c r="H203" s="8">
        <v>43887.108279579719</v>
      </c>
      <c r="I203" s="8">
        <v>-71029925.977528751</v>
      </c>
    </row>
    <row r="204" spans="1:9" x14ac:dyDescent="0.25">
      <c r="A204">
        <v>3</v>
      </c>
      <c r="B204">
        <v>109</v>
      </c>
      <c r="C204">
        <v>109</v>
      </c>
      <c r="D204" s="8">
        <v>31269.167899363769</v>
      </c>
      <c r="E204" s="8">
        <v>-71241.101405254274</v>
      </c>
      <c r="F204" s="8">
        <v>-71029925.977529392</v>
      </c>
      <c r="G204" s="8">
        <v>31269.167899363769</v>
      </c>
      <c r="H204" s="8">
        <v>-70818.750549842356</v>
      </c>
      <c r="I204" s="8">
        <v>-35514962.988755055</v>
      </c>
    </row>
    <row r="205" spans="1:9" x14ac:dyDescent="0.25">
      <c r="A205">
        <v>4</v>
      </c>
      <c r="B205">
        <v>109</v>
      </c>
      <c r="C205">
        <v>109</v>
      </c>
      <c r="D205" s="8">
        <v>31597.95342727569</v>
      </c>
      <c r="E205" s="8">
        <v>-71147.53607771486</v>
      </c>
      <c r="F205" s="8">
        <v>-35514962.988754824</v>
      </c>
      <c r="G205" s="8">
        <v>31597.95342727569</v>
      </c>
      <c r="H205" s="8">
        <v>-70912.315877302943</v>
      </c>
      <c r="I205" s="8">
        <v>-2.6207417249679563E-7</v>
      </c>
    </row>
    <row r="206" spans="1:9" x14ac:dyDescent="0.25">
      <c r="A206">
        <v>5</v>
      </c>
      <c r="B206">
        <v>109</v>
      </c>
      <c r="C206">
        <v>109</v>
      </c>
      <c r="D206" s="8">
        <v>80524.664983709052</v>
      </c>
      <c r="E206" s="8">
        <v>14050.392777255074</v>
      </c>
      <c r="F206" s="8">
        <v>-3.6132551031187175E-7</v>
      </c>
      <c r="G206" s="8">
        <v>80524.664983709052</v>
      </c>
      <c r="H206" s="8">
        <v>14704.63089914018</v>
      </c>
      <c r="I206" s="8">
        <v>-23334701.713395126</v>
      </c>
    </row>
    <row r="207" spans="1:9" x14ac:dyDescent="0.25">
      <c r="A207">
        <v>6</v>
      </c>
      <c r="B207">
        <v>109</v>
      </c>
      <c r="C207">
        <v>109</v>
      </c>
      <c r="D207" s="8">
        <v>80696.170644927886</v>
      </c>
      <c r="E207" s="8">
        <v>14674.993716642335</v>
      </c>
      <c r="F207" s="8">
        <v>-23334701.713396214</v>
      </c>
      <c r="G207" s="8">
        <v>80696.170644927886</v>
      </c>
      <c r="H207" s="8">
        <v>15042.868759154244</v>
      </c>
      <c r="I207" s="8">
        <v>-30764167.332344703</v>
      </c>
    </row>
    <row r="208" spans="1:9" x14ac:dyDescent="0.25">
      <c r="A208">
        <v>7</v>
      </c>
      <c r="B208">
        <v>109</v>
      </c>
      <c r="C208">
        <v>109</v>
      </c>
      <c r="D208" s="8">
        <v>-54404.818738184425</v>
      </c>
      <c r="E208" s="8">
        <v>-22752.65148769036</v>
      </c>
      <c r="F208" s="8">
        <v>-30764167.332345765</v>
      </c>
      <c r="G208" s="8">
        <v>-54404.818738184425</v>
      </c>
      <c r="H208" s="8">
        <v>-22384.77644517845</v>
      </c>
      <c r="I208" s="8">
        <v>-19479810.349127475</v>
      </c>
    </row>
    <row r="209" spans="1:9" x14ac:dyDescent="0.25">
      <c r="A209">
        <v>8</v>
      </c>
      <c r="B209">
        <v>109</v>
      </c>
      <c r="C209">
        <v>109</v>
      </c>
      <c r="D209" s="8">
        <v>-54233.31307704989</v>
      </c>
      <c r="E209" s="8">
        <v>-22414.413627683633</v>
      </c>
      <c r="F209" s="8">
        <v>-19479810.349126615</v>
      </c>
      <c r="G209" s="8">
        <v>-54233.31307704989</v>
      </c>
      <c r="H209" s="8">
        <v>-21760.175505798528</v>
      </c>
      <c r="I209" s="8">
        <v>16367868.732694276</v>
      </c>
    </row>
    <row r="210" spans="1:9" x14ac:dyDescent="0.25">
      <c r="A210">
        <v>9</v>
      </c>
      <c r="B210">
        <v>109</v>
      </c>
      <c r="C210">
        <v>109</v>
      </c>
      <c r="D210" s="8">
        <v>-48258.56085957613</v>
      </c>
      <c r="E210" s="8">
        <v>-5743.9476743107562</v>
      </c>
      <c r="F210" s="8">
        <v>16367868.732694237</v>
      </c>
      <c r="G210" s="8">
        <v>-48258.56085957613</v>
      </c>
      <c r="H210" s="8">
        <v>-4888.1728699137411</v>
      </c>
      <c r="I210" s="8">
        <v>27653864.690388605</v>
      </c>
    </row>
    <row r="211" spans="1:9" x14ac:dyDescent="0.25">
      <c r="A211">
        <v>10</v>
      </c>
      <c r="B211">
        <v>109</v>
      </c>
      <c r="C211">
        <v>109</v>
      </c>
      <c r="D211" s="8">
        <v>-45466.295634810784</v>
      </c>
      <c r="E211" s="8">
        <v>12597.955598455545</v>
      </c>
      <c r="F211" s="8">
        <v>27653864.690388575</v>
      </c>
      <c r="G211" s="8">
        <v>-45466.295634810784</v>
      </c>
      <c r="H211" s="8">
        <v>13453.73040285256</v>
      </c>
      <c r="I211" s="8">
        <v>2.1568121155723931E-8</v>
      </c>
    </row>
    <row r="212" spans="1:9" x14ac:dyDescent="0.25">
      <c r="A212">
        <v>11</v>
      </c>
      <c r="B212">
        <v>109</v>
      </c>
      <c r="C212">
        <v>109</v>
      </c>
      <c r="D212" s="8">
        <v>-48261.518723544919</v>
      </c>
      <c r="E212" s="8">
        <v>-5607.4901537731494</v>
      </c>
      <c r="F212" s="8">
        <v>-1.5172554412856699E-8</v>
      </c>
      <c r="G212" s="8">
        <v>-48261.518723544919</v>
      </c>
      <c r="H212" s="8">
        <v>-4751.7153493761343</v>
      </c>
      <c r="I212" s="8">
        <v>10996296.641592944</v>
      </c>
    </row>
    <row r="213" spans="1:9" x14ac:dyDescent="0.25">
      <c r="A213">
        <v>12</v>
      </c>
      <c r="B213">
        <v>109</v>
      </c>
      <c r="C213">
        <v>109</v>
      </c>
      <c r="D213" s="8">
        <v>-48637.53337405315</v>
      </c>
      <c r="E213" s="8">
        <v>5951.9553666505763</v>
      </c>
      <c r="F213" s="8">
        <v>10996296.641592951</v>
      </c>
      <c r="G213" s="8">
        <v>-48637.53337405315</v>
      </c>
      <c r="H213" s="8">
        <v>6807.7301710475913</v>
      </c>
      <c r="I213" s="8">
        <v>-2548109.5566736944</v>
      </c>
    </row>
    <row r="214" spans="1:9" x14ac:dyDescent="0.25">
      <c r="A214">
        <v>13</v>
      </c>
      <c r="B214">
        <v>109</v>
      </c>
      <c r="C214">
        <v>109</v>
      </c>
      <c r="D214" s="8">
        <v>-52196.035017174901</v>
      </c>
      <c r="E214" s="8">
        <v>16041.500250197532</v>
      </c>
      <c r="F214" s="8">
        <v>-2548109.5566735771</v>
      </c>
      <c r="G214" s="8">
        <v>-52196.035017174901</v>
      </c>
      <c r="H214" s="8">
        <v>16695.738372082636</v>
      </c>
      <c r="I214" s="8">
        <v>-29114378.698653985</v>
      </c>
    </row>
    <row r="215" spans="1:9" x14ac:dyDescent="0.25">
      <c r="A215">
        <v>14</v>
      </c>
      <c r="B215">
        <v>109</v>
      </c>
      <c r="C215">
        <v>109</v>
      </c>
      <c r="D215" s="8">
        <v>-52367.540678268531</v>
      </c>
      <c r="E215" s="8">
        <v>16666.101189617744</v>
      </c>
      <c r="F215" s="8">
        <v>-29114378.698655382</v>
      </c>
      <c r="G215" s="8">
        <v>-52367.540678268531</v>
      </c>
      <c r="H215" s="8">
        <v>17033.976232129655</v>
      </c>
      <c r="I215" s="8">
        <v>-37539398.054092623</v>
      </c>
    </row>
    <row r="216" spans="1:9" x14ac:dyDescent="0.25">
      <c r="A216">
        <v>15</v>
      </c>
      <c r="B216">
        <v>109</v>
      </c>
      <c r="C216">
        <v>109</v>
      </c>
      <c r="D216" s="8">
        <v>60850.431750888893</v>
      </c>
      <c r="E216" s="8">
        <v>-18234.216249372559</v>
      </c>
      <c r="F216" s="8">
        <v>-37539398.054093994</v>
      </c>
      <c r="G216" s="8">
        <v>60850.431750888893</v>
      </c>
      <c r="H216" s="8">
        <v>-17866.341206860649</v>
      </c>
      <c r="I216" s="8">
        <v>-28514258.690036107</v>
      </c>
    </row>
    <row r="217" spans="1:9" x14ac:dyDescent="0.25">
      <c r="A217">
        <v>16</v>
      </c>
      <c r="B217">
        <v>109</v>
      </c>
      <c r="C217">
        <v>109</v>
      </c>
      <c r="D217" s="8">
        <v>60678.926089746441</v>
      </c>
      <c r="E217" s="8">
        <v>-17895.97838936876</v>
      </c>
      <c r="F217" s="8">
        <v>-28514258.690035779</v>
      </c>
      <c r="G217" s="8">
        <v>60678.926089746441</v>
      </c>
      <c r="H217" s="8">
        <v>-17241.740267483656</v>
      </c>
      <c r="I217" s="8">
        <v>-2.7027272153645753E-8</v>
      </c>
    </row>
    <row r="218" spans="1:9" x14ac:dyDescent="0.25">
      <c r="A218">
        <v>17</v>
      </c>
      <c r="B218">
        <v>109</v>
      </c>
      <c r="C218">
        <v>109</v>
      </c>
      <c r="D218" s="8">
        <v>31544.189750310932</v>
      </c>
      <c r="E218" s="8">
        <v>51146.485208085534</v>
      </c>
      <c r="F218" s="8">
        <v>-6.7529326770454649E-7</v>
      </c>
      <c r="G218" s="8">
        <v>31544.189750310932</v>
      </c>
      <c r="H218" s="8">
        <v>51381.705408497437</v>
      </c>
      <c r="I218" s="8">
        <v>-25632047.654146403</v>
      </c>
    </row>
    <row r="219" spans="1:9" x14ac:dyDescent="0.25">
      <c r="A219">
        <v>18</v>
      </c>
      <c r="B219">
        <v>109</v>
      </c>
      <c r="C219">
        <v>109</v>
      </c>
      <c r="D219" s="8">
        <v>31215.404222399764</v>
      </c>
      <c r="E219" s="8">
        <v>51052.91988058688</v>
      </c>
      <c r="F219" s="8">
        <v>-25632047.654146381</v>
      </c>
      <c r="G219" s="8">
        <v>31215.404222399764</v>
      </c>
      <c r="H219" s="8">
        <v>51475.270735998798</v>
      </c>
      <c r="I219" s="8">
        <v>-51264095.30829148</v>
      </c>
    </row>
    <row r="220" spans="1:9" x14ac:dyDescent="0.25">
      <c r="A220">
        <v>19</v>
      </c>
      <c r="B220">
        <v>109</v>
      </c>
      <c r="C220">
        <v>109</v>
      </c>
      <c r="D220" s="8">
        <v>-50703.930998935852</v>
      </c>
      <c r="E220" s="8">
        <v>-43887.108279520835</v>
      </c>
      <c r="F220" s="8">
        <v>-51264095.308291122</v>
      </c>
      <c r="G220" s="8">
        <v>-50703.930998935852</v>
      </c>
      <c r="H220" s="8">
        <v>-43464.757424108931</v>
      </c>
      <c r="I220" s="8">
        <v>-29426128.882384956</v>
      </c>
    </row>
    <row r="221" spans="1:9" x14ac:dyDescent="0.25">
      <c r="A221">
        <v>20</v>
      </c>
      <c r="B221">
        <v>109</v>
      </c>
      <c r="C221">
        <v>109</v>
      </c>
      <c r="D221" s="8">
        <v>-52137.205963454238</v>
      </c>
      <c r="E221" s="8">
        <v>-44098.283707222043</v>
      </c>
      <c r="F221" s="8">
        <v>44822956.965692535</v>
      </c>
      <c r="G221" s="8">
        <v>-52137.205963454238</v>
      </c>
      <c r="H221" s="8">
        <v>-43253.581996398221</v>
      </c>
      <c r="I221" s="8">
        <v>88498889.817502663</v>
      </c>
    </row>
    <row r="222" spans="1:9" x14ac:dyDescent="0.25">
      <c r="A222">
        <v>21</v>
      </c>
      <c r="B222">
        <v>109</v>
      </c>
      <c r="C222">
        <v>109</v>
      </c>
      <c r="D222" s="8">
        <v>-151009.90646252257</v>
      </c>
      <c r="E222" s="8">
        <v>-204.58525382754735</v>
      </c>
      <c r="F222" s="8">
        <v>1.8532955436967314E-8</v>
      </c>
      <c r="G222" s="8">
        <v>-151009.90646252257</v>
      </c>
      <c r="H222" s="8">
        <v>204.58525382757324</v>
      </c>
      <c r="I222" s="8">
        <v>-1.8434730009175838E-8</v>
      </c>
    </row>
    <row r="223" spans="1:9" x14ac:dyDescent="0.25">
      <c r="A223">
        <v>22</v>
      </c>
      <c r="B223">
        <v>109</v>
      </c>
      <c r="C223">
        <v>109</v>
      </c>
      <c r="D223" s="8">
        <v>3525.0296382974766</v>
      </c>
      <c r="E223" s="8">
        <v>-310.80248698717025</v>
      </c>
      <c r="F223" s="8">
        <v>1.9426806829869747E-9</v>
      </c>
      <c r="G223" s="8">
        <v>3525.0296382974766</v>
      </c>
      <c r="H223" s="8">
        <v>310.80248698717071</v>
      </c>
      <c r="I223" s="8">
        <v>-1.3184035196900367E-9</v>
      </c>
    </row>
    <row r="224" spans="1:9" x14ac:dyDescent="0.25">
      <c r="A224">
        <v>23</v>
      </c>
      <c r="B224">
        <v>109</v>
      </c>
      <c r="C224">
        <v>109</v>
      </c>
      <c r="D224" s="8">
        <v>-124988.25184969537</v>
      </c>
      <c r="E224" s="8">
        <v>-204.58525382756028</v>
      </c>
      <c r="F224" s="8">
        <v>-1.4733814168721437E-10</v>
      </c>
      <c r="G224" s="8">
        <v>-124988.25184969537</v>
      </c>
      <c r="H224" s="8">
        <v>204.58525382756028</v>
      </c>
      <c r="I224" s="8">
        <v>1.2769305612891913E-10</v>
      </c>
    </row>
    <row r="225" spans="1:9" x14ac:dyDescent="0.25">
      <c r="A225">
        <v>24</v>
      </c>
      <c r="B225">
        <v>109</v>
      </c>
      <c r="C225">
        <v>109</v>
      </c>
      <c r="D225" s="8">
        <v>-68185.709600975824</v>
      </c>
      <c r="E225" s="8">
        <v>43276.058511175179</v>
      </c>
      <c r="F225" s="8">
        <v>25057126.296595581</v>
      </c>
      <c r="G225" s="8">
        <v>-68185.709600975824</v>
      </c>
      <c r="H225" s="8">
        <v>44075.807192575674</v>
      </c>
      <c r="I225" s="8">
        <v>-49191959.551592633</v>
      </c>
    </row>
    <row r="226" spans="1:9" x14ac:dyDescent="0.25">
      <c r="A226">
        <v>25</v>
      </c>
      <c r="B226">
        <v>109</v>
      </c>
      <c r="C226">
        <v>109</v>
      </c>
      <c r="D226" s="8">
        <v>-51314.98076734208</v>
      </c>
      <c r="E226" s="8">
        <v>-44075.807192510438</v>
      </c>
      <c r="F226" s="8">
        <v>-29426128.882384717</v>
      </c>
      <c r="G226" s="8">
        <v>-51314.98076734208</v>
      </c>
      <c r="H226" s="8">
        <v>-43276.058511109943</v>
      </c>
      <c r="I226" s="8">
        <v>44822956.965692535</v>
      </c>
    </row>
    <row r="227" spans="1:9" x14ac:dyDescent="0.25">
      <c r="A227">
        <v>1</v>
      </c>
      <c r="B227">
        <v>110</v>
      </c>
      <c r="C227">
        <v>110</v>
      </c>
      <c r="D227" s="8">
        <v>-52137.205963446031</v>
      </c>
      <c r="E227" s="8">
        <v>43253.581996426241</v>
      </c>
      <c r="F227" s="8">
        <v>88498889.817570716</v>
      </c>
      <c r="G227" s="8">
        <v>-52137.205963446031</v>
      </c>
      <c r="H227" s="8">
        <v>44098.283707250055</v>
      </c>
      <c r="I227" s="8">
        <v>44822956.965732604</v>
      </c>
    </row>
    <row r="228" spans="1:9" x14ac:dyDescent="0.25">
      <c r="A228">
        <v>2</v>
      </c>
      <c r="B228">
        <v>110</v>
      </c>
      <c r="C228">
        <v>110</v>
      </c>
      <c r="D228" s="8">
        <v>-50703.930998929842</v>
      </c>
      <c r="E228" s="8">
        <v>43464.757424133233</v>
      </c>
      <c r="F228" s="8">
        <v>-29426128.882394526</v>
      </c>
      <c r="G228" s="8">
        <v>-50703.930998929842</v>
      </c>
      <c r="H228" s="8">
        <v>43887.108279545144</v>
      </c>
      <c r="I228" s="8">
        <v>-51264095.308312103</v>
      </c>
    </row>
    <row r="229" spans="1:9" x14ac:dyDescent="0.25">
      <c r="A229">
        <v>3</v>
      </c>
      <c r="B229">
        <v>110</v>
      </c>
      <c r="C229">
        <v>110</v>
      </c>
      <c r="D229" s="8">
        <v>31215.404222453355</v>
      </c>
      <c r="E229" s="8">
        <v>-51475.270736033905</v>
      </c>
      <c r="F229" s="8">
        <v>-51264095.308312565</v>
      </c>
      <c r="G229" s="8">
        <v>31215.404222453355</v>
      </c>
      <c r="H229" s="8">
        <v>-51052.919880621994</v>
      </c>
      <c r="I229" s="8">
        <v>-25632047.654148318</v>
      </c>
    </row>
    <row r="230" spans="1:9" x14ac:dyDescent="0.25">
      <c r="A230">
        <v>4</v>
      </c>
      <c r="B230">
        <v>110</v>
      </c>
      <c r="C230">
        <v>110</v>
      </c>
      <c r="D230" s="8">
        <v>31544.189750365429</v>
      </c>
      <c r="E230" s="8">
        <v>-51381.705408499991</v>
      </c>
      <c r="F230" s="8">
        <v>-25632047.654147234</v>
      </c>
      <c r="G230" s="8">
        <v>31544.189750365429</v>
      </c>
      <c r="H230" s="8">
        <v>-51146.485208088081</v>
      </c>
      <c r="I230" s="8">
        <v>6.1467289924621661E-9</v>
      </c>
    </row>
    <row r="231" spans="1:9" x14ac:dyDescent="0.25">
      <c r="A231">
        <v>5</v>
      </c>
      <c r="B231">
        <v>110</v>
      </c>
      <c r="C231">
        <v>110</v>
      </c>
      <c r="D231" s="8">
        <v>60678.926089773333</v>
      </c>
      <c r="E231" s="8">
        <v>17241.740267480727</v>
      </c>
      <c r="F231" s="8">
        <v>-1.7901911633089185E-7</v>
      </c>
      <c r="G231" s="8">
        <v>60678.926089773333</v>
      </c>
      <c r="H231" s="8">
        <v>17895.978389365831</v>
      </c>
      <c r="I231" s="8">
        <v>-28514258.690031156</v>
      </c>
    </row>
    <row r="232" spans="1:9" x14ac:dyDescent="0.25">
      <c r="A232">
        <v>6</v>
      </c>
      <c r="B232">
        <v>110</v>
      </c>
      <c r="C232">
        <v>110</v>
      </c>
      <c r="D232" s="8">
        <v>60850.431750970893</v>
      </c>
      <c r="E232" s="8">
        <v>17866.341206912948</v>
      </c>
      <c r="F232" s="8">
        <v>-28514258.690032065</v>
      </c>
      <c r="G232" s="8">
        <v>60850.431750970893</v>
      </c>
      <c r="H232" s="8">
        <v>18234.216249424855</v>
      </c>
      <c r="I232" s="8">
        <v>-37539398.054115631</v>
      </c>
    </row>
    <row r="233" spans="1:9" x14ac:dyDescent="0.25">
      <c r="A233">
        <v>7</v>
      </c>
      <c r="B233">
        <v>110</v>
      </c>
      <c r="C233">
        <v>110</v>
      </c>
      <c r="D233" s="8">
        <v>-52367.540678386715</v>
      </c>
      <c r="E233" s="8">
        <v>-17033.976232094639</v>
      </c>
      <c r="F233" s="8">
        <v>-37539398.054116115</v>
      </c>
      <c r="G233" s="8">
        <v>-52367.540678386715</v>
      </c>
      <c r="H233" s="8">
        <v>-16666.101189582729</v>
      </c>
      <c r="I233" s="8">
        <v>-29114378.698697019</v>
      </c>
    </row>
    <row r="234" spans="1:9" x14ac:dyDescent="0.25">
      <c r="A234">
        <v>8</v>
      </c>
      <c r="B234">
        <v>110</v>
      </c>
      <c r="C234">
        <v>110</v>
      </c>
      <c r="D234" s="8">
        <v>-52196.035017219918</v>
      </c>
      <c r="E234" s="8">
        <v>-16695.738372095344</v>
      </c>
      <c r="F234" s="8">
        <v>-29114378.69869604</v>
      </c>
      <c r="G234" s="8">
        <v>-52196.035017219918</v>
      </c>
      <c r="H234" s="8">
        <v>-16041.500250210238</v>
      </c>
      <c r="I234" s="8">
        <v>-2548109.5566950999</v>
      </c>
    </row>
    <row r="235" spans="1:9" x14ac:dyDescent="0.25">
      <c r="A235">
        <v>9</v>
      </c>
      <c r="B235">
        <v>110</v>
      </c>
      <c r="C235">
        <v>110</v>
      </c>
      <c r="D235" s="8">
        <v>-48637.533374025697</v>
      </c>
      <c r="E235" s="8">
        <v>-6807.7301710614574</v>
      </c>
      <c r="F235" s="8">
        <v>-2548109.5566951279</v>
      </c>
      <c r="G235" s="8">
        <v>-48637.533374025697</v>
      </c>
      <c r="H235" s="8">
        <v>-5951.9553666644433</v>
      </c>
      <c r="I235" s="8">
        <v>10996296.641600963</v>
      </c>
    </row>
    <row r="236" spans="1:9" x14ac:dyDescent="0.25">
      <c r="A236">
        <v>10</v>
      </c>
      <c r="B236">
        <v>110</v>
      </c>
      <c r="C236">
        <v>110</v>
      </c>
      <c r="D236" s="8">
        <v>-48261.518723579546</v>
      </c>
      <c r="E236" s="8">
        <v>4751.7153493798969</v>
      </c>
      <c r="F236" s="8">
        <v>10996296.641600955</v>
      </c>
      <c r="G236" s="8">
        <v>-48261.518723579546</v>
      </c>
      <c r="H236" s="8">
        <v>5607.490153776911</v>
      </c>
      <c r="I236" s="8">
        <v>2.7156056603416802E-8</v>
      </c>
    </row>
    <row r="237" spans="1:9" x14ac:dyDescent="0.25">
      <c r="A237">
        <v>11</v>
      </c>
      <c r="B237">
        <v>110</v>
      </c>
      <c r="C237">
        <v>110</v>
      </c>
      <c r="D237" s="8">
        <v>-45466.295634831149</v>
      </c>
      <c r="E237" s="8">
        <v>-13453.73040286934</v>
      </c>
      <c r="F237" s="8">
        <v>-3.2634852686896922E-8</v>
      </c>
      <c r="G237" s="8">
        <v>-45466.295634831149</v>
      </c>
      <c r="H237" s="8">
        <v>-12597.955598472325</v>
      </c>
      <c r="I237" s="8">
        <v>27653864.690424129</v>
      </c>
    </row>
    <row r="238" spans="1:9" x14ac:dyDescent="0.25">
      <c r="A238">
        <v>12</v>
      </c>
      <c r="B238">
        <v>110</v>
      </c>
      <c r="C238">
        <v>110</v>
      </c>
      <c r="D238" s="8">
        <v>-48258.560859545119</v>
      </c>
      <c r="E238" s="8">
        <v>4888.1728699215018</v>
      </c>
      <c r="F238" s="8">
        <v>27653864.690424114</v>
      </c>
      <c r="G238" s="8">
        <v>-48258.560859545119</v>
      </c>
      <c r="H238" s="8">
        <v>5743.9476743185169</v>
      </c>
      <c r="I238" s="8">
        <v>16367868.732713368</v>
      </c>
    </row>
    <row r="239" spans="1:9" x14ac:dyDescent="0.25">
      <c r="A239">
        <v>13</v>
      </c>
      <c r="B239">
        <v>110</v>
      </c>
      <c r="C239">
        <v>110</v>
      </c>
      <c r="D239" s="8">
        <v>-54233.313076918828</v>
      </c>
      <c r="E239" s="8">
        <v>21760.175505821382</v>
      </c>
      <c r="F239" s="8">
        <v>16367868.732713351</v>
      </c>
      <c r="G239" s="8">
        <v>-54233.313076918828</v>
      </c>
      <c r="H239" s="8">
        <v>22414.41362770649</v>
      </c>
      <c r="I239" s="8">
        <v>-19479810.349144522</v>
      </c>
    </row>
    <row r="240" spans="1:9" x14ac:dyDescent="0.25">
      <c r="A240">
        <v>14</v>
      </c>
      <c r="B240">
        <v>110</v>
      </c>
      <c r="C240">
        <v>110</v>
      </c>
      <c r="D240" s="8">
        <v>-54404.818738170667</v>
      </c>
      <c r="E240" s="8">
        <v>22384.776445210977</v>
      </c>
      <c r="F240" s="8">
        <v>-19479810.349144123</v>
      </c>
      <c r="G240" s="8">
        <v>-54404.818738170667</v>
      </c>
      <c r="H240" s="8">
        <v>22752.651487722887</v>
      </c>
      <c r="I240" s="8">
        <v>-30764167.332377158</v>
      </c>
    </row>
    <row r="241" spans="1:9" x14ac:dyDescent="0.25">
      <c r="A241">
        <v>15</v>
      </c>
      <c r="B241">
        <v>110</v>
      </c>
      <c r="C241">
        <v>110</v>
      </c>
      <c r="D241" s="8">
        <v>80696.170644937913</v>
      </c>
      <c r="E241" s="8">
        <v>-15042.868759170608</v>
      </c>
      <c r="F241" s="8">
        <v>-30764167.332376804</v>
      </c>
      <c r="G241" s="8">
        <v>80696.170644937913</v>
      </c>
      <c r="H241" s="8">
        <v>-14674.993716658697</v>
      </c>
      <c r="I241" s="8">
        <v>-23334701.71341927</v>
      </c>
    </row>
    <row r="242" spans="1:9" x14ac:dyDescent="0.25">
      <c r="A242">
        <v>16</v>
      </c>
      <c r="B242">
        <v>110</v>
      </c>
      <c r="C242">
        <v>110</v>
      </c>
      <c r="D242" s="8">
        <v>80524.664983809969</v>
      </c>
      <c r="E242" s="8">
        <v>-14704.630899154985</v>
      </c>
      <c r="F242" s="8">
        <v>-23334701.71341883</v>
      </c>
      <c r="G242" s="8">
        <v>80524.664983809969</v>
      </c>
      <c r="H242" s="8">
        <v>-14050.392777269881</v>
      </c>
      <c r="I242" s="8">
        <v>-2.7027272153645753E-8</v>
      </c>
    </row>
    <row r="243" spans="1:9" x14ac:dyDescent="0.25">
      <c r="A243">
        <v>17</v>
      </c>
      <c r="B243">
        <v>110</v>
      </c>
      <c r="C243">
        <v>110</v>
      </c>
      <c r="D243" s="8">
        <v>31597.953427285061</v>
      </c>
      <c r="E243" s="8">
        <v>70912.315877384215</v>
      </c>
      <c r="F243" s="8">
        <v>-7.1796239353716363E-8</v>
      </c>
      <c r="G243" s="8">
        <v>31597.953427285061</v>
      </c>
      <c r="H243" s="8">
        <v>71147.536077796118</v>
      </c>
      <c r="I243" s="8">
        <v>-35514962.988795295</v>
      </c>
    </row>
    <row r="244" spans="1:9" x14ac:dyDescent="0.25">
      <c r="A244">
        <v>18</v>
      </c>
      <c r="B244">
        <v>110</v>
      </c>
      <c r="C244">
        <v>110</v>
      </c>
      <c r="D244" s="8">
        <v>31269.167899373697</v>
      </c>
      <c r="E244" s="8">
        <v>70818.750549879362</v>
      </c>
      <c r="F244" s="8">
        <v>-35514962.98879496</v>
      </c>
      <c r="G244" s="8">
        <v>31269.167899373697</v>
      </c>
      <c r="H244" s="8">
        <v>71241.10140529128</v>
      </c>
      <c r="I244" s="8">
        <v>-71029925.977587923</v>
      </c>
    </row>
    <row r="245" spans="1:9" x14ac:dyDescent="0.25">
      <c r="A245">
        <v>19</v>
      </c>
      <c r="B245">
        <v>110</v>
      </c>
      <c r="C245">
        <v>110</v>
      </c>
      <c r="D245" s="8">
        <v>-67574.659832624078</v>
      </c>
      <c r="E245" s="8">
        <v>-43887.108279616921</v>
      </c>
      <c r="F245" s="8">
        <v>-71029925.977588832</v>
      </c>
      <c r="G245" s="8">
        <v>-67574.659832624078</v>
      </c>
      <c r="H245" s="8">
        <v>-43464.757424205018</v>
      </c>
      <c r="I245" s="8">
        <v>-49191959.551633254</v>
      </c>
    </row>
    <row r="246" spans="1:9" x14ac:dyDescent="0.25">
      <c r="A246">
        <v>20</v>
      </c>
      <c r="B246">
        <v>110</v>
      </c>
      <c r="C246">
        <v>110</v>
      </c>
      <c r="D246" s="8">
        <v>-69007.934797142487</v>
      </c>
      <c r="E246" s="8">
        <v>-44098.283707319133</v>
      </c>
      <c r="F246" s="8">
        <v>25057126.296608303</v>
      </c>
      <c r="G246" s="8">
        <v>-69007.934797142487</v>
      </c>
      <c r="H246" s="8">
        <v>-43253.581996495312</v>
      </c>
      <c r="I246" s="8">
        <v>68733059.148515522</v>
      </c>
    </row>
    <row r="247" spans="1:9" x14ac:dyDescent="0.25">
      <c r="A247">
        <v>21</v>
      </c>
      <c r="B247">
        <v>110</v>
      </c>
      <c r="C247">
        <v>110</v>
      </c>
      <c r="D247" s="8">
        <v>-124988.25184977031</v>
      </c>
      <c r="E247" s="8">
        <v>-204.58525382753234</v>
      </c>
      <c r="F247" s="8">
        <v>3.5995253711007533E-8</v>
      </c>
      <c r="G247" s="8">
        <v>-124988.25184977031</v>
      </c>
      <c r="H247" s="8">
        <v>204.58525382758825</v>
      </c>
      <c r="I247" s="8">
        <v>-3.6595520214177665E-8</v>
      </c>
    </row>
    <row r="248" spans="1:9" x14ac:dyDescent="0.25">
      <c r="A248">
        <v>22</v>
      </c>
      <c r="B248">
        <v>110</v>
      </c>
      <c r="C248">
        <v>110</v>
      </c>
      <c r="D248" s="8">
        <v>3525.0296383540544</v>
      </c>
      <c r="E248" s="8">
        <v>-310.80248698717043</v>
      </c>
      <c r="F248" s="8">
        <v>-1.5497789718210697E-9</v>
      </c>
      <c r="G248" s="8">
        <v>3525.0296383540544</v>
      </c>
      <c r="H248" s="8">
        <v>310.80248698717054</v>
      </c>
      <c r="I248" s="8">
        <v>7.7707227319478987E-10</v>
      </c>
    </row>
    <row r="249" spans="1:9" x14ac:dyDescent="0.25">
      <c r="A249">
        <v>23</v>
      </c>
      <c r="B249">
        <v>110</v>
      </c>
      <c r="C249">
        <v>110</v>
      </c>
      <c r="D249" s="8">
        <v>-151009.90646262051</v>
      </c>
      <c r="E249" s="8">
        <v>-204.58525382756164</v>
      </c>
      <c r="F249" s="8">
        <v>-2.5920599000528455E-9</v>
      </c>
      <c r="G249" s="8">
        <v>-151009.90646262051</v>
      </c>
      <c r="H249" s="8">
        <v>204.58525382755892</v>
      </c>
      <c r="I249" s="8">
        <v>2.2231688490137459E-9</v>
      </c>
    </row>
    <row r="250" spans="1:9" x14ac:dyDescent="0.25">
      <c r="A250">
        <v>24</v>
      </c>
      <c r="B250">
        <v>110</v>
      </c>
      <c r="C250">
        <v>110</v>
      </c>
      <c r="D250" s="8">
        <v>-51314.980767335917</v>
      </c>
      <c r="E250" s="8">
        <v>43276.058511139425</v>
      </c>
      <c r="F250" s="8">
        <v>44822956.965732798</v>
      </c>
      <c r="G250" s="8">
        <v>-51314.980767335917</v>
      </c>
      <c r="H250" s="8">
        <v>44075.80719253992</v>
      </c>
      <c r="I250" s="8">
        <v>-29426128.882394582</v>
      </c>
    </row>
    <row r="251" spans="1:9" x14ac:dyDescent="0.25">
      <c r="A251">
        <v>25</v>
      </c>
      <c r="B251">
        <v>110</v>
      </c>
      <c r="C251">
        <v>110</v>
      </c>
      <c r="D251" s="8">
        <v>-68185.709601030336</v>
      </c>
      <c r="E251" s="8">
        <v>-44075.807192607463</v>
      </c>
      <c r="F251" s="8">
        <v>-49191959.551633939</v>
      </c>
      <c r="G251" s="8">
        <v>-68185.709601030336</v>
      </c>
      <c r="H251" s="8">
        <v>-43276.058511206968</v>
      </c>
      <c r="I251" s="8">
        <v>25057126.296608303</v>
      </c>
    </row>
    <row r="252" spans="1:9" x14ac:dyDescent="0.25">
      <c r="A252">
        <v>1</v>
      </c>
      <c r="B252">
        <v>111</v>
      </c>
      <c r="C252">
        <v>111</v>
      </c>
      <c r="D252" s="8">
        <v>-17372.57038027469</v>
      </c>
      <c r="E252" s="8">
        <v>11445.754309108657</v>
      </c>
      <c r="F252" s="8">
        <v>23362109.344196513</v>
      </c>
      <c r="G252" s="8">
        <v>-17372.57038027469</v>
      </c>
      <c r="H252" s="8">
        <v>12290.456019932475</v>
      </c>
      <c r="I252" s="8">
        <v>11494004.179675944</v>
      </c>
    </row>
    <row r="253" spans="1:9" x14ac:dyDescent="0.25">
      <c r="A253">
        <v>2</v>
      </c>
      <c r="B253">
        <v>111</v>
      </c>
      <c r="C253">
        <v>111</v>
      </c>
      <c r="D253" s="8">
        <v>-15939.295416852625</v>
      </c>
      <c r="E253" s="8">
        <v>11656.929736472215</v>
      </c>
      <c r="F253" s="8">
        <v>-8681774.6000746731</v>
      </c>
      <c r="G253" s="8">
        <v>-15939.295416852625</v>
      </c>
      <c r="H253" s="8">
        <v>12079.280591884124</v>
      </c>
      <c r="I253" s="8">
        <v>-14615827.182163216</v>
      </c>
    </row>
    <row r="254" spans="1:9" x14ac:dyDescent="0.25">
      <c r="A254">
        <v>3</v>
      </c>
      <c r="B254">
        <v>111</v>
      </c>
      <c r="C254">
        <v>111</v>
      </c>
      <c r="D254" s="8">
        <v>7364.5077639164901</v>
      </c>
      <c r="E254" s="8">
        <v>-14827.002609298559</v>
      </c>
      <c r="F254" s="8">
        <v>-14615827.182170918</v>
      </c>
      <c r="G254" s="8">
        <v>7364.5077639164901</v>
      </c>
      <c r="H254" s="8">
        <v>-14404.651753886648</v>
      </c>
      <c r="I254" s="8">
        <v>-7307913.5913746646</v>
      </c>
    </row>
    <row r="255" spans="1:9" x14ac:dyDescent="0.25">
      <c r="A255">
        <v>4</v>
      </c>
      <c r="B255">
        <v>111</v>
      </c>
      <c r="C255">
        <v>111</v>
      </c>
      <c r="D255" s="8">
        <v>7693.2932918298502</v>
      </c>
      <c r="E255" s="8">
        <v>-14733.437282771696</v>
      </c>
      <c r="F255" s="8">
        <v>-7307913.5912960432</v>
      </c>
      <c r="G255" s="8">
        <v>7693.2932918298502</v>
      </c>
      <c r="H255" s="8">
        <v>-14498.217082359786</v>
      </c>
      <c r="I255" s="8">
        <v>-1.3091973960399627E-5</v>
      </c>
    </row>
    <row r="256" spans="1:9" x14ac:dyDescent="0.25">
      <c r="A256">
        <v>5</v>
      </c>
      <c r="B256">
        <v>111</v>
      </c>
      <c r="C256">
        <v>111</v>
      </c>
      <c r="D256" s="8">
        <v>16943.707398010269</v>
      </c>
      <c r="E256" s="8">
        <v>3681.5810205593393</v>
      </c>
      <c r="F256" s="8">
        <v>1.2286966375540942E-5</v>
      </c>
      <c r="G256" s="8">
        <v>16943.707398010269</v>
      </c>
      <c r="H256" s="8">
        <v>4335.8191424444449</v>
      </c>
      <c r="I256" s="8">
        <v>-6506120.2322652768</v>
      </c>
    </row>
    <row r="257" spans="1:9" x14ac:dyDescent="0.25">
      <c r="A257">
        <v>6</v>
      </c>
      <c r="B257">
        <v>111</v>
      </c>
      <c r="C257">
        <v>111</v>
      </c>
      <c r="D257" s="8">
        <v>17115.21305962553</v>
      </c>
      <c r="E257" s="8">
        <v>4306.1819597306985</v>
      </c>
      <c r="F257" s="8">
        <v>-6506120.232320196</v>
      </c>
      <c r="G257" s="8">
        <v>17115.21305962553</v>
      </c>
      <c r="H257" s="8">
        <v>4674.0570022426082</v>
      </c>
      <c r="I257" s="8">
        <v>-8751179.9728138112</v>
      </c>
    </row>
    <row r="258" spans="1:9" x14ac:dyDescent="0.25">
      <c r="A258">
        <v>7</v>
      </c>
      <c r="B258">
        <v>111</v>
      </c>
      <c r="C258">
        <v>111</v>
      </c>
      <c r="D258" s="8">
        <v>-14362.011235617008</v>
      </c>
      <c r="E258" s="8">
        <v>-5133.4975546382702</v>
      </c>
      <c r="F258" s="8">
        <v>-8751179.972841315</v>
      </c>
      <c r="G258" s="8">
        <v>-14362.011235617008</v>
      </c>
      <c r="H258" s="8">
        <v>-4765.6225121263606</v>
      </c>
      <c r="I258" s="8">
        <v>-6276399.9561505131</v>
      </c>
    </row>
    <row r="259" spans="1:9" x14ac:dyDescent="0.25">
      <c r="A259">
        <v>8</v>
      </c>
      <c r="B259">
        <v>111</v>
      </c>
      <c r="C259">
        <v>111</v>
      </c>
      <c r="D259" s="8">
        <v>-14190.505576563586</v>
      </c>
      <c r="E259" s="8">
        <v>-4795.2596947017382</v>
      </c>
      <c r="F259" s="8">
        <v>-6276399.956131123</v>
      </c>
      <c r="G259" s="8">
        <v>-14190.505576563586</v>
      </c>
      <c r="H259" s="8">
        <v>-4141.0215728166331</v>
      </c>
      <c r="I259" s="8">
        <v>975392.29246002506</v>
      </c>
    </row>
    <row r="260" spans="1:9" x14ac:dyDescent="0.25">
      <c r="A260">
        <v>9</v>
      </c>
      <c r="B260">
        <v>111</v>
      </c>
      <c r="C260">
        <v>111</v>
      </c>
      <c r="D260" s="8">
        <v>-13048.254507540005</v>
      </c>
      <c r="E260" s="8">
        <v>-1689.7092460175641</v>
      </c>
      <c r="F260" s="8">
        <v>975392.29246135848</v>
      </c>
      <c r="G260" s="8">
        <v>-13048.254507540005</v>
      </c>
      <c r="H260" s="8">
        <v>-833.93444162054925</v>
      </c>
      <c r="I260" s="8">
        <v>3654240.0668892399</v>
      </c>
    </row>
    <row r="261" spans="1:9" x14ac:dyDescent="0.25">
      <c r="A261">
        <v>10</v>
      </c>
      <c r="B261">
        <v>111</v>
      </c>
      <c r="C261">
        <v>111</v>
      </c>
      <c r="D261" s="8">
        <v>-10052.971755695955</v>
      </c>
      <c r="E261" s="8">
        <v>1293.3749938866185</v>
      </c>
      <c r="F261" s="8">
        <v>3654240.0668893429</v>
      </c>
      <c r="G261" s="8">
        <v>-10052.971755695955</v>
      </c>
      <c r="H261" s="8">
        <v>2149.1497982836336</v>
      </c>
      <c r="I261" s="8">
        <v>6.0629317886196079E-7</v>
      </c>
    </row>
    <row r="262" spans="1:9" x14ac:dyDescent="0.25">
      <c r="A262">
        <v>11</v>
      </c>
      <c r="B262">
        <v>111</v>
      </c>
      <c r="C262">
        <v>111</v>
      </c>
      <c r="D262" s="8">
        <v>-10052.971755793778</v>
      </c>
      <c r="E262" s="8">
        <v>-2149.1497982875617</v>
      </c>
      <c r="F262" s="8">
        <v>-7.838629244361073E-7</v>
      </c>
      <c r="G262" s="8">
        <v>-10052.971755793778</v>
      </c>
      <c r="H262" s="8">
        <v>-1293.3749938905471</v>
      </c>
      <c r="I262" s="8">
        <v>3654240.0668963036</v>
      </c>
    </row>
    <row r="263" spans="1:9" x14ac:dyDescent="0.25">
      <c r="A263">
        <v>12</v>
      </c>
      <c r="B263">
        <v>111</v>
      </c>
      <c r="C263">
        <v>111</v>
      </c>
      <c r="D263" s="8">
        <v>-13048.254507158401</v>
      </c>
      <c r="E263" s="8">
        <v>833.93444161982961</v>
      </c>
      <c r="F263" s="8">
        <v>3654240.0668958859</v>
      </c>
      <c r="G263" s="8">
        <v>-13048.254507158401</v>
      </c>
      <c r="H263" s="8">
        <v>1689.7092460168444</v>
      </c>
      <c r="I263" s="8">
        <v>975392.29246953619</v>
      </c>
    </row>
    <row r="264" spans="1:9" x14ac:dyDescent="0.25">
      <c r="A264">
        <v>13</v>
      </c>
      <c r="B264">
        <v>111</v>
      </c>
      <c r="C264">
        <v>111</v>
      </c>
      <c r="D264" s="8">
        <v>-14190.505579426739</v>
      </c>
      <c r="E264" s="8">
        <v>4141.0215728029871</v>
      </c>
      <c r="F264" s="8">
        <v>975392.29247070057</v>
      </c>
      <c r="G264" s="8">
        <v>-14190.505579426739</v>
      </c>
      <c r="H264" s="8">
        <v>4795.2596946880922</v>
      </c>
      <c r="I264" s="8">
        <v>-6276399.956098333</v>
      </c>
    </row>
    <row r="265" spans="1:9" x14ac:dyDescent="0.25">
      <c r="A265">
        <v>14</v>
      </c>
      <c r="B265">
        <v>111</v>
      </c>
      <c r="C265">
        <v>111</v>
      </c>
      <c r="D265" s="8">
        <v>-14362.011237217113</v>
      </c>
      <c r="E265" s="8">
        <v>4765.6225123245404</v>
      </c>
      <c r="F265" s="8">
        <v>-6276399.9560770765</v>
      </c>
      <c r="G265" s="8">
        <v>-14362.011237217113</v>
      </c>
      <c r="H265" s="8">
        <v>5133.49755483645</v>
      </c>
      <c r="I265" s="8">
        <v>-8751179.9728672989</v>
      </c>
    </row>
    <row r="266" spans="1:9" x14ac:dyDescent="0.25">
      <c r="A266">
        <v>15</v>
      </c>
      <c r="B266">
        <v>111</v>
      </c>
      <c r="C266">
        <v>111</v>
      </c>
      <c r="D266" s="8">
        <v>17115.213057857545</v>
      </c>
      <c r="E266" s="8">
        <v>-4674.0570026115129</v>
      </c>
      <c r="F266" s="8">
        <v>-8751179.9728930183</v>
      </c>
      <c r="G266" s="8">
        <v>17115.213057857545</v>
      </c>
      <c r="H266" s="8">
        <v>-4306.1819600996023</v>
      </c>
      <c r="I266" s="8">
        <v>-6506120.2322151931</v>
      </c>
    </row>
    <row r="267" spans="1:9" x14ac:dyDescent="0.25">
      <c r="A267">
        <v>16</v>
      </c>
      <c r="B267">
        <v>111</v>
      </c>
      <c r="C267">
        <v>111</v>
      </c>
      <c r="D267" s="8">
        <v>16943.707396845359</v>
      </c>
      <c r="E267" s="8">
        <v>-4335.8191424308588</v>
      </c>
      <c r="F267" s="8">
        <v>-6506120.2322563203</v>
      </c>
      <c r="G267" s="8">
        <v>16943.707396845359</v>
      </c>
      <c r="H267" s="8">
        <v>-3681.5810205457537</v>
      </c>
      <c r="I267" s="8">
        <v>-7.9397141234949235E-7</v>
      </c>
    </row>
    <row r="268" spans="1:9" x14ac:dyDescent="0.25">
      <c r="A268">
        <v>17</v>
      </c>
      <c r="B268">
        <v>111</v>
      </c>
      <c r="C268">
        <v>111</v>
      </c>
      <c r="D268" s="8">
        <v>7693.2932933141738</v>
      </c>
      <c r="E268" s="8">
        <v>14498.217082005196</v>
      </c>
      <c r="F268" s="8">
        <v>-1.9492665887810291E-5</v>
      </c>
      <c r="G268" s="8">
        <v>7693.2932933141738</v>
      </c>
      <c r="H268" s="8">
        <v>14733.437282417104</v>
      </c>
      <c r="I268" s="8">
        <v>-7307913.591125166</v>
      </c>
    </row>
    <row r="269" spans="1:9" x14ac:dyDescent="0.25">
      <c r="A269">
        <v>18</v>
      </c>
      <c r="B269">
        <v>111</v>
      </c>
      <c r="C269">
        <v>111</v>
      </c>
      <c r="D269" s="8">
        <v>7364.5077654311435</v>
      </c>
      <c r="E269" s="8">
        <v>14404.651754552167</v>
      </c>
      <c r="F269" s="8">
        <v>-7307913.5911198622</v>
      </c>
      <c r="G269" s="8">
        <v>7364.5077654311435</v>
      </c>
      <c r="H269" s="8">
        <v>14827.002609964078</v>
      </c>
      <c r="I269" s="8">
        <v>-14615827.182248903</v>
      </c>
    </row>
    <row r="270" spans="1:9" x14ac:dyDescent="0.25">
      <c r="A270">
        <v>19</v>
      </c>
      <c r="B270">
        <v>111</v>
      </c>
      <c r="C270">
        <v>111</v>
      </c>
      <c r="D270" s="8">
        <v>-15939.295415761479</v>
      </c>
      <c r="E270" s="8">
        <v>-12079.280592087354</v>
      </c>
      <c r="F270" s="8">
        <v>-14615827.182232644</v>
      </c>
      <c r="G270" s="8">
        <v>-15939.295415761479</v>
      </c>
      <c r="H270" s="8">
        <v>-11656.929736675445</v>
      </c>
      <c r="I270" s="8">
        <v>-8681774.6000417825</v>
      </c>
    </row>
    <row r="271" spans="1:9" x14ac:dyDescent="0.25">
      <c r="A271">
        <v>20</v>
      </c>
      <c r="B271">
        <v>111</v>
      </c>
      <c r="C271">
        <v>111</v>
      </c>
      <c r="D271" s="8">
        <v>-17372.570380275534</v>
      </c>
      <c r="E271" s="8">
        <v>-12290.456019914755</v>
      </c>
      <c r="F271" s="8">
        <v>11494004.179645261</v>
      </c>
      <c r="G271" s="8">
        <v>-17372.570380275534</v>
      </c>
      <c r="H271" s="8">
        <v>-11445.754309090937</v>
      </c>
      <c r="I271" s="8">
        <v>23362109.344148103</v>
      </c>
    </row>
    <row r="272" spans="1:9" x14ac:dyDescent="0.25">
      <c r="A272">
        <v>21</v>
      </c>
      <c r="B272">
        <v>111</v>
      </c>
      <c r="C272">
        <v>111</v>
      </c>
      <c r="D272" s="8">
        <v>-34866.014580180577</v>
      </c>
      <c r="E272" s="8">
        <v>-204.58525382779555</v>
      </c>
      <c r="F272" s="8">
        <v>-3.1717972888145595E-7</v>
      </c>
      <c r="G272" s="8">
        <v>-34866.014580180577</v>
      </c>
      <c r="H272" s="8">
        <v>204.58525382732503</v>
      </c>
      <c r="I272" s="8">
        <v>3.0217306630220263E-7</v>
      </c>
    </row>
    <row r="273" spans="1:9" x14ac:dyDescent="0.25">
      <c r="A273">
        <v>22</v>
      </c>
      <c r="B273">
        <v>111</v>
      </c>
      <c r="C273">
        <v>111</v>
      </c>
      <c r="D273" s="8">
        <v>-1820.4860711646404</v>
      </c>
      <c r="E273" s="8">
        <v>-310.80248698718532</v>
      </c>
      <c r="F273" s="8">
        <v>-2.9680928414822332E-8</v>
      </c>
      <c r="G273" s="8">
        <v>-1820.4860711646404</v>
      </c>
      <c r="H273" s="8">
        <v>310.80248698715565</v>
      </c>
      <c r="I273" s="8">
        <v>2.9972808834434971E-8</v>
      </c>
    </row>
    <row r="274" spans="1:9" x14ac:dyDescent="0.25">
      <c r="A274">
        <v>23</v>
      </c>
      <c r="B274">
        <v>111</v>
      </c>
      <c r="C274">
        <v>111</v>
      </c>
      <c r="D274" s="8">
        <v>-34866.014580758274</v>
      </c>
      <c r="E274" s="8">
        <v>-204.58525382753973</v>
      </c>
      <c r="F274" s="8">
        <v>2.7181158657185733E-8</v>
      </c>
      <c r="G274" s="8">
        <v>-34866.014580758274</v>
      </c>
      <c r="H274" s="8">
        <v>204.58525382758083</v>
      </c>
      <c r="I274" s="8">
        <v>-2.7288115234114228E-8</v>
      </c>
    </row>
    <row r="275" spans="1:9" x14ac:dyDescent="0.25">
      <c r="A275">
        <v>24</v>
      </c>
      <c r="B275">
        <v>111</v>
      </c>
      <c r="C275">
        <v>111</v>
      </c>
      <c r="D275" s="8">
        <v>-16550.345185260278</v>
      </c>
      <c r="E275" s="8">
        <v>11468.230823809979</v>
      </c>
      <c r="F275" s="8">
        <v>11494004.179672956</v>
      </c>
      <c r="G275" s="8">
        <v>-16550.345185260278</v>
      </c>
      <c r="H275" s="8">
        <v>12267.979505210475</v>
      </c>
      <c r="I275" s="8">
        <v>-8681774.5999944229</v>
      </c>
    </row>
    <row r="276" spans="1:9" x14ac:dyDescent="0.25">
      <c r="A276">
        <v>25</v>
      </c>
      <c r="B276">
        <v>111</v>
      </c>
      <c r="C276">
        <v>111</v>
      </c>
      <c r="D276" s="8">
        <v>-16550.345184163554</v>
      </c>
      <c r="E276" s="8">
        <v>-12267.979505200385</v>
      </c>
      <c r="F276" s="8">
        <v>-8681774.6000067443</v>
      </c>
      <c r="G276" s="8">
        <v>-16550.345184163554</v>
      </c>
      <c r="H276" s="8">
        <v>-11468.23082379989</v>
      </c>
      <c r="I276" s="8">
        <v>11494004.179643467</v>
      </c>
    </row>
    <row r="277" spans="1:9" x14ac:dyDescent="0.25">
      <c r="A277">
        <v>1</v>
      </c>
      <c r="B277">
        <v>112</v>
      </c>
      <c r="C277">
        <v>112</v>
      </c>
      <c r="D277" s="8">
        <v>-17372.570380282024</v>
      </c>
      <c r="E277" s="8">
        <v>10058.640720371781</v>
      </c>
      <c r="F277" s="8">
        <v>16779154.0042696</v>
      </c>
      <c r="G277" s="8">
        <v>-17372.570380282024</v>
      </c>
      <c r="H277" s="8">
        <v>10903.342431195599</v>
      </c>
      <c r="I277" s="8">
        <v>6298162.4284858992</v>
      </c>
    </row>
    <row r="278" spans="1:9" x14ac:dyDescent="0.25">
      <c r="A278">
        <v>2</v>
      </c>
      <c r="B278">
        <v>112</v>
      </c>
      <c r="C278">
        <v>112</v>
      </c>
      <c r="D278" s="8">
        <v>-15939.295414662503</v>
      </c>
      <c r="E278" s="8">
        <v>10269.81614842308</v>
      </c>
      <c r="F278" s="8">
        <v>-11519523.250280751</v>
      </c>
      <c r="G278" s="8">
        <v>-15939.295414662503</v>
      </c>
      <c r="H278" s="8">
        <v>10692.167003834989</v>
      </c>
      <c r="I278" s="8">
        <v>-16760019.038345039</v>
      </c>
    </row>
    <row r="279" spans="1:9" x14ac:dyDescent="0.25">
      <c r="A279">
        <v>3</v>
      </c>
      <c r="B279">
        <v>112</v>
      </c>
      <c r="C279">
        <v>112</v>
      </c>
      <c r="D279" s="8">
        <v>8012.7560332505764</v>
      </c>
      <c r="E279" s="8">
        <v>-16971.194466632551</v>
      </c>
      <c r="F279" s="8">
        <v>-16760019.038337452</v>
      </c>
      <c r="G279" s="8">
        <v>8012.7560332505764</v>
      </c>
      <c r="H279" s="8">
        <v>-16548.84361122064</v>
      </c>
      <c r="I279" s="8">
        <v>-8380009.5188739141</v>
      </c>
    </row>
    <row r="280" spans="1:9" x14ac:dyDescent="0.25">
      <c r="A280">
        <v>4</v>
      </c>
      <c r="B280">
        <v>112</v>
      </c>
      <c r="C280">
        <v>112</v>
      </c>
      <c r="D280" s="8">
        <v>8341.5415611613171</v>
      </c>
      <c r="E280" s="8">
        <v>-16877.62913813856</v>
      </c>
      <c r="F280" s="8">
        <v>-8380009.5189531408</v>
      </c>
      <c r="G280" s="8">
        <v>8341.5415611613171</v>
      </c>
      <c r="H280" s="8">
        <v>-16642.40893772665</v>
      </c>
      <c r="I280" s="8">
        <v>1.3283081352710724E-5</v>
      </c>
    </row>
    <row r="281" spans="1:9" x14ac:dyDescent="0.25">
      <c r="A281">
        <v>5</v>
      </c>
      <c r="B281">
        <v>112</v>
      </c>
      <c r="C281">
        <v>112</v>
      </c>
      <c r="D281" s="8">
        <v>19181.099190121484</v>
      </c>
      <c r="E281" s="8">
        <v>3572.66597555406</v>
      </c>
      <c r="F281" s="8">
        <v>-1.2439647980500012E-5</v>
      </c>
      <c r="G281" s="8">
        <v>19181.099190121484</v>
      </c>
      <c r="H281" s="8">
        <v>4226.9040974391646</v>
      </c>
      <c r="I281" s="8">
        <v>-6329351.1142464485</v>
      </c>
    </row>
    <row r="282" spans="1:9" x14ac:dyDescent="0.25">
      <c r="A282">
        <v>6</v>
      </c>
      <c r="B282">
        <v>112</v>
      </c>
      <c r="C282">
        <v>112</v>
      </c>
      <c r="D282" s="8">
        <v>19352.604850820324</v>
      </c>
      <c r="E282" s="8">
        <v>4197.2669151658429</v>
      </c>
      <c r="F282" s="8">
        <v>-6329351.1141911848</v>
      </c>
      <c r="G282" s="8">
        <v>19352.604850820324</v>
      </c>
      <c r="H282" s="8">
        <v>4565.1419576777525</v>
      </c>
      <c r="I282" s="8">
        <v>-8519953.3324017115</v>
      </c>
    </row>
    <row r="283" spans="1:9" x14ac:dyDescent="0.25">
      <c r="A283">
        <v>7</v>
      </c>
      <c r="B283">
        <v>112</v>
      </c>
      <c r="C283">
        <v>112</v>
      </c>
      <c r="D283" s="8">
        <v>-13055.339112775773</v>
      </c>
      <c r="E283" s="8">
        <v>-5598.9994999804403</v>
      </c>
      <c r="F283" s="8">
        <v>-8519953.3323740065</v>
      </c>
      <c r="G283" s="8">
        <v>-13055.339112775773</v>
      </c>
      <c r="H283" s="8">
        <v>-5231.1244574685306</v>
      </c>
      <c r="I283" s="8">
        <v>-5812422.3430115245</v>
      </c>
    </row>
    <row r="284" spans="1:9" x14ac:dyDescent="0.25">
      <c r="A284">
        <v>8</v>
      </c>
      <c r="B284">
        <v>112</v>
      </c>
      <c r="C284">
        <v>112</v>
      </c>
      <c r="D284" s="8">
        <v>-12883.833449545893</v>
      </c>
      <c r="E284" s="8">
        <v>-5260.7616398980144</v>
      </c>
      <c r="F284" s="8">
        <v>-5812422.3430307321</v>
      </c>
      <c r="G284" s="8">
        <v>-12883.833449545893</v>
      </c>
      <c r="H284" s="8">
        <v>-4606.5235180129093</v>
      </c>
      <c r="I284" s="8">
        <v>2194879.562613993</v>
      </c>
    </row>
    <row r="285" spans="1:9" x14ac:dyDescent="0.25">
      <c r="A285">
        <v>9</v>
      </c>
      <c r="B285">
        <v>112</v>
      </c>
      <c r="C285">
        <v>112</v>
      </c>
      <c r="D285" s="8">
        <v>-11741.582380729938</v>
      </c>
      <c r="E285" s="8">
        <v>-2155.2111911985844</v>
      </c>
      <c r="F285" s="8">
        <v>2194879.5626126155</v>
      </c>
      <c r="G285" s="8">
        <v>-11741.582380729938</v>
      </c>
      <c r="H285" s="8">
        <v>-1299.4363868015696</v>
      </c>
      <c r="I285" s="8">
        <v>5861987.9666597955</v>
      </c>
    </row>
    <row r="286" spans="1:9" x14ac:dyDescent="0.25">
      <c r="A286">
        <v>10</v>
      </c>
      <c r="B286">
        <v>112</v>
      </c>
      <c r="C286">
        <v>112</v>
      </c>
      <c r="D286" s="8">
        <v>-12972.042451553472</v>
      </c>
      <c r="E286" s="8">
        <v>2333.2939292476581</v>
      </c>
      <c r="F286" s="8">
        <v>5861987.9666596381</v>
      </c>
      <c r="G286" s="8">
        <v>-12972.042451553472</v>
      </c>
      <c r="H286" s="8">
        <v>3189.0687336446726</v>
      </c>
      <c r="I286" s="8">
        <v>-5.8550867834128437E-7</v>
      </c>
    </row>
    <row r="287" spans="1:9" x14ac:dyDescent="0.25">
      <c r="A287">
        <v>11</v>
      </c>
      <c r="B287">
        <v>112</v>
      </c>
      <c r="C287">
        <v>112</v>
      </c>
      <c r="D287" s="8">
        <v>-12972.042451453448</v>
      </c>
      <c r="E287" s="8">
        <v>-3189.0687336439487</v>
      </c>
      <c r="F287" s="8">
        <v>7.8704542829655109E-7</v>
      </c>
      <c r="G287" s="8">
        <v>-12972.042451453448</v>
      </c>
      <c r="H287" s="8">
        <v>-2333.2939292469337</v>
      </c>
      <c r="I287" s="8">
        <v>5861987.9666594686</v>
      </c>
    </row>
    <row r="288" spans="1:9" x14ac:dyDescent="0.25">
      <c r="A288">
        <v>12</v>
      </c>
      <c r="B288">
        <v>112</v>
      </c>
      <c r="C288">
        <v>112</v>
      </c>
      <c r="D288" s="8">
        <v>-11741.58238110777</v>
      </c>
      <c r="E288" s="8">
        <v>1299.4363868008145</v>
      </c>
      <c r="F288" s="8">
        <v>5861987.966659924</v>
      </c>
      <c r="G288" s="8">
        <v>-11741.58238110777</v>
      </c>
      <c r="H288" s="8">
        <v>2155.2111911978291</v>
      </c>
      <c r="I288" s="8">
        <v>2194879.5626143692</v>
      </c>
    </row>
    <row r="289" spans="1:9" x14ac:dyDescent="0.25">
      <c r="A289">
        <v>13</v>
      </c>
      <c r="B289">
        <v>112</v>
      </c>
      <c r="C289">
        <v>112</v>
      </c>
      <c r="D289" s="8">
        <v>-12883.833446631819</v>
      </c>
      <c r="E289" s="8">
        <v>4606.5235180291147</v>
      </c>
      <c r="F289" s="8">
        <v>2194879.5626131822</v>
      </c>
      <c r="G289" s="8">
        <v>-12883.833446631819</v>
      </c>
      <c r="H289" s="8">
        <v>5260.7616399142198</v>
      </c>
      <c r="I289" s="8">
        <v>-5812422.3430578094</v>
      </c>
    </row>
    <row r="290" spans="1:9" x14ac:dyDescent="0.25">
      <c r="A290">
        <v>14</v>
      </c>
      <c r="B290">
        <v>112</v>
      </c>
      <c r="C290">
        <v>112</v>
      </c>
      <c r="D290" s="8">
        <v>-13055.339111140464</v>
      </c>
      <c r="E290" s="8">
        <v>5231.1244572907035</v>
      </c>
      <c r="F290" s="8">
        <v>-5812422.343078021</v>
      </c>
      <c r="G290" s="8">
        <v>-13055.339111140464</v>
      </c>
      <c r="H290" s="8">
        <v>5598.9994998026132</v>
      </c>
      <c r="I290" s="8">
        <v>-8519953.3323514424</v>
      </c>
    </row>
    <row r="291" spans="1:9" x14ac:dyDescent="0.25">
      <c r="A291">
        <v>15</v>
      </c>
      <c r="B291">
        <v>112</v>
      </c>
      <c r="C291">
        <v>112</v>
      </c>
      <c r="D291" s="8">
        <v>19352.604852580771</v>
      </c>
      <c r="E291" s="8">
        <v>-4565.1419572940758</v>
      </c>
      <c r="F291" s="8">
        <v>-8519953.3323238529</v>
      </c>
      <c r="G291" s="8">
        <v>19352.604852580771</v>
      </c>
      <c r="H291" s="8">
        <v>-4197.2669147821653</v>
      </c>
      <c r="I291" s="8">
        <v>-6329351.1143048378</v>
      </c>
    </row>
    <row r="292" spans="1:9" x14ac:dyDescent="0.25">
      <c r="A292">
        <v>16</v>
      </c>
      <c r="B292">
        <v>112</v>
      </c>
      <c r="C292">
        <v>112</v>
      </c>
      <c r="D292" s="8">
        <v>19181.099191305253</v>
      </c>
      <c r="E292" s="8">
        <v>-4226.9040974573963</v>
      </c>
      <c r="F292" s="8">
        <v>-6329351.1142628016</v>
      </c>
      <c r="G292" s="8">
        <v>19181.099191305253</v>
      </c>
      <c r="H292" s="8">
        <v>-3572.6659755722912</v>
      </c>
      <c r="I292" s="8">
        <v>7.8462035162374373E-7</v>
      </c>
    </row>
    <row r="293" spans="1:9" x14ac:dyDescent="0.25">
      <c r="A293">
        <v>17</v>
      </c>
      <c r="B293">
        <v>112</v>
      </c>
      <c r="C293">
        <v>112</v>
      </c>
      <c r="D293" s="8">
        <v>8341.541559665875</v>
      </c>
      <c r="E293" s="8">
        <v>16642.408938099368</v>
      </c>
      <c r="F293" s="8">
        <v>1.9013797282241284E-5</v>
      </c>
      <c r="G293" s="8">
        <v>8341.541559665875</v>
      </c>
      <c r="H293" s="8">
        <v>16877.629138511275</v>
      </c>
      <c r="I293" s="8">
        <v>-8380009.5191336665</v>
      </c>
    </row>
    <row r="294" spans="1:9" x14ac:dyDescent="0.25">
      <c r="A294">
        <v>18</v>
      </c>
      <c r="B294">
        <v>112</v>
      </c>
      <c r="C294">
        <v>112</v>
      </c>
      <c r="D294" s="8">
        <v>8012.7560317253929</v>
      </c>
      <c r="E294" s="8">
        <v>16548.843610550557</v>
      </c>
      <c r="F294" s="8">
        <v>-8380009.519139505</v>
      </c>
      <c r="G294" s="8">
        <v>8012.7560317253929</v>
      </c>
      <c r="H294" s="8">
        <v>16971.194465962468</v>
      </c>
      <c r="I294" s="8">
        <v>-16760019.038267983</v>
      </c>
    </row>
    <row r="295" spans="1:9" x14ac:dyDescent="0.25">
      <c r="A295">
        <v>19</v>
      </c>
      <c r="B295">
        <v>112</v>
      </c>
      <c r="C295">
        <v>112</v>
      </c>
      <c r="D295" s="8">
        <v>-15939.295415768813</v>
      </c>
      <c r="E295" s="8">
        <v>-10692.167003629951</v>
      </c>
      <c r="F295" s="8">
        <v>-16760019.038284604</v>
      </c>
      <c r="G295" s="8">
        <v>-15939.295415768813</v>
      </c>
      <c r="H295" s="8">
        <v>-10269.816148218042</v>
      </c>
      <c r="I295" s="8">
        <v>-11519523.250322303</v>
      </c>
    </row>
    <row r="296" spans="1:9" x14ac:dyDescent="0.25">
      <c r="A296">
        <v>20</v>
      </c>
      <c r="B296">
        <v>112</v>
      </c>
      <c r="C296">
        <v>112</v>
      </c>
      <c r="D296" s="8">
        <v>-17372.5703802916</v>
      </c>
      <c r="E296" s="8">
        <v>-10903.342431214909</v>
      </c>
      <c r="F296" s="8">
        <v>6298162.4285106082</v>
      </c>
      <c r="G296" s="8">
        <v>-17372.5703802916</v>
      </c>
      <c r="H296" s="8">
        <v>-10058.640720391091</v>
      </c>
      <c r="I296" s="8">
        <v>16779154.004313607</v>
      </c>
    </row>
    <row r="297" spans="1:9" x14ac:dyDescent="0.25">
      <c r="A297">
        <v>21</v>
      </c>
      <c r="B297">
        <v>112</v>
      </c>
      <c r="C297">
        <v>112</v>
      </c>
      <c r="D297" s="8">
        <v>-35862.705766028084</v>
      </c>
      <c r="E297" s="8">
        <v>-204.58525382731415</v>
      </c>
      <c r="F297" s="8">
        <v>3.3189389796461911E-7</v>
      </c>
      <c r="G297" s="8">
        <v>-35862.705766028084</v>
      </c>
      <c r="H297" s="8">
        <v>204.58525382780644</v>
      </c>
      <c r="I297" s="8">
        <v>-3.1669078452978284E-7</v>
      </c>
    </row>
    <row r="298" spans="1:9" x14ac:dyDescent="0.25">
      <c r="A298">
        <v>22</v>
      </c>
      <c r="B298">
        <v>112</v>
      </c>
      <c r="C298">
        <v>112</v>
      </c>
      <c r="D298" s="8">
        <v>2665.4022945371462</v>
      </c>
      <c r="E298" s="8">
        <v>-310.80248698715553</v>
      </c>
      <c r="F298" s="8">
        <v>3.0073830125988237E-8</v>
      </c>
      <c r="G298" s="8">
        <v>2665.4022945371462</v>
      </c>
      <c r="H298" s="8">
        <v>310.80248698718543</v>
      </c>
      <c r="I298" s="8">
        <v>-2.9815648149968607E-8</v>
      </c>
    </row>
    <row r="299" spans="1:9" x14ac:dyDescent="0.25">
      <c r="A299">
        <v>23</v>
      </c>
      <c r="B299">
        <v>112</v>
      </c>
      <c r="C299">
        <v>112</v>
      </c>
      <c r="D299" s="8">
        <v>-35862.70576545698</v>
      </c>
      <c r="E299" s="8">
        <v>-204.58525382758083</v>
      </c>
      <c r="F299" s="8">
        <v>-2.7475834940560162E-8</v>
      </c>
      <c r="G299" s="8">
        <v>-35862.70576545698</v>
      </c>
      <c r="H299" s="8">
        <v>204.58525382753973</v>
      </c>
      <c r="I299" s="8">
        <v>2.7543501346372069E-8</v>
      </c>
    </row>
    <row r="300" spans="1:9" x14ac:dyDescent="0.25">
      <c r="A300">
        <v>24</v>
      </c>
      <c r="B300">
        <v>112</v>
      </c>
      <c r="C300">
        <v>112</v>
      </c>
      <c r="D300" s="8">
        <v>-16550.345183067187</v>
      </c>
      <c r="E300" s="8">
        <v>10081.117235094254</v>
      </c>
      <c r="F300" s="8">
        <v>6298162.4284890145</v>
      </c>
      <c r="G300" s="8">
        <v>-16550.345183067187</v>
      </c>
      <c r="H300" s="8">
        <v>10880.865916494749</v>
      </c>
      <c r="I300" s="8">
        <v>-11519523.250361631</v>
      </c>
    </row>
    <row r="301" spans="1:9" x14ac:dyDescent="0.25">
      <c r="A301">
        <v>25</v>
      </c>
      <c r="B301">
        <v>112</v>
      </c>
      <c r="C301">
        <v>112</v>
      </c>
      <c r="D301" s="8">
        <v>-16550.34518417927</v>
      </c>
      <c r="E301" s="8">
        <v>-10880.86591650592</v>
      </c>
      <c r="F301" s="8">
        <v>-11519523.250357226</v>
      </c>
      <c r="G301" s="8">
        <v>-16550.34518417927</v>
      </c>
      <c r="H301" s="8">
        <v>-10081.117235105425</v>
      </c>
      <c r="I301" s="8">
        <v>6298162.4285124009</v>
      </c>
    </row>
    <row r="302" spans="1:9" x14ac:dyDescent="0.25">
      <c r="A302">
        <v>1</v>
      </c>
      <c r="B302">
        <v>113</v>
      </c>
      <c r="C302">
        <v>113</v>
      </c>
      <c r="D302" s="8">
        <v>-73532.570380277757</v>
      </c>
      <c r="E302" s="8">
        <v>51973.549805220042</v>
      </c>
      <c r="F302" s="8">
        <v>93892375.610511899</v>
      </c>
      <c r="G302" s="8">
        <v>-73532.570380277757</v>
      </c>
      <c r="H302" s="8">
        <v>52818.251516043863</v>
      </c>
      <c r="I302" s="8">
        <v>41496474.949879974</v>
      </c>
    </row>
    <row r="303" spans="1:9" x14ac:dyDescent="0.25">
      <c r="A303">
        <v>2</v>
      </c>
      <c r="B303">
        <v>113</v>
      </c>
      <c r="C303">
        <v>113</v>
      </c>
      <c r="D303" s="8">
        <v>-72099.295415741071</v>
      </c>
      <c r="E303" s="8">
        <v>52184.725232925499</v>
      </c>
      <c r="F303" s="8">
        <v>-47576556.173195988</v>
      </c>
      <c r="G303" s="8">
        <v>-72099.295415741071</v>
      </c>
      <c r="H303" s="8">
        <v>52607.07608833741</v>
      </c>
      <c r="I303" s="8">
        <v>-73774506.503511176</v>
      </c>
    </row>
    <row r="304" spans="1:9" x14ac:dyDescent="0.25">
      <c r="A304">
        <v>3</v>
      </c>
      <c r="B304">
        <v>113</v>
      </c>
      <c r="C304">
        <v>113</v>
      </c>
      <c r="D304" s="8">
        <v>36561.051827814386</v>
      </c>
      <c r="E304" s="8">
        <v>-73985.681931243249</v>
      </c>
      <c r="F304" s="8">
        <v>-73774506.50351131</v>
      </c>
      <c r="G304" s="8">
        <v>36561.051827814386</v>
      </c>
      <c r="H304" s="8">
        <v>-73563.331075831346</v>
      </c>
      <c r="I304" s="8">
        <v>-36887253.251743436</v>
      </c>
    </row>
    <row r="305" spans="1:9" x14ac:dyDescent="0.25">
      <c r="A305">
        <v>4</v>
      </c>
      <c r="B305">
        <v>113</v>
      </c>
      <c r="C305">
        <v>113</v>
      </c>
      <c r="D305" s="8">
        <v>36889.837355726362</v>
      </c>
      <c r="E305" s="8">
        <v>-73892.116603691436</v>
      </c>
      <c r="F305" s="8">
        <v>-36887253.251743004</v>
      </c>
      <c r="G305" s="8">
        <v>36889.837355726362</v>
      </c>
      <c r="H305" s="8">
        <v>-73656.896403279534</v>
      </c>
      <c r="I305" s="8">
        <v>-5.8617442846298216E-7</v>
      </c>
    </row>
    <row r="306" spans="1:9" x14ac:dyDescent="0.25">
      <c r="A306">
        <v>5</v>
      </c>
      <c r="B306">
        <v>113</v>
      </c>
      <c r="C306">
        <v>113</v>
      </c>
      <c r="D306" s="8">
        <v>83919.486843821112</v>
      </c>
      <c r="E306" s="8">
        <v>18267.569656217533</v>
      </c>
      <c r="F306" s="8">
        <v>-5.8176956372335555E-7</v>
      </c>
      <c r="G306" s="8">
        <v>83919.486843821112</v>
      </c>
      <c r="H306" s="8">
        <v>18921.807778102637</v>
      </c>
      <c r="I306" s="8">
        <v>-30179179.787951402</v>
      </c>
    </row>
    <row r="307" spans="1:9" x14ac:dyDescent="0.25">
      <c r="A307">
        <v>6</v>
      </c>
      <c r="B307">
        <v>113</v>
      </c>
      <c r="C307">
        <v>113</v>
      </c>
      <c r="D307" s="8">
        <v>84090.992504999595</v>
      </c>
      <c r="E307" s="8">
        <v>18892.170595637333</v>
      </c>
      <c r="F307" s="8">
        <v>-30179179.787950858</v>
      </c>
      <c r="G307" s="8">
        <v>84090.992504999595</v>
      </c>
      <c r="H307" s="8">
        <v>19260.045638149244</v>
      </c>
      <c r="I307" s="8">
        <v>-39717233.846397385</v>
      </c>
    </row>
    <row r="308" spans="1:9" x14ac:dyDescent="0.25">
      <c r="A308">
        <v>7</v>
      </c>
      <c r="B308">
        <v>113</v>
      </c>
      <c r="C308">
        <v>113</v>
      </c>
      <c r="D308" s="8">
        <v>-67037.023120504193</v>
      </c>
      <c r="E308" s="8">
        <v>-23628.853791144629</v>
      </c>
      <c r="F308" s="8">
        <v>-39717233.8463974</v>
      </c>
      <c r="G308" s="8">
        <v>-67037.023120504193</v>
      </c>
      <c r="H308" s="8">
        <v>-23260.978748632719</v>
      </c>
      <c r="I308" s="8">
        <v>-27994775.711453043</v>
      </c>
    </row>
    <row r="309" spans="1:9" x14ac:dyDescent="0.25">
      <c r="A309">
        <v>8</v>
      </c>
      <c r="B309">
        <v>113</v>
      </c>
      <c r="C309">
        <v>113</v>
      </c>
      <c r="D309" s="8">
        <v>-66865.517459367082</v>
      </c>
      <c r="E309" s="8">
        <v>-23290.615931137872</v>
      </c>
      <c r="F309" s="8">
        <v>-27994775.711453132</v>
      </c>
      <c r="G309" s="8">
        <v>-66865.517459367082</v>
      </c>
      <c r="H309" s="8">
        <v>-22636.377809252772</v>
      </c>
      <c r="I309" s="8">
        <v>9274979.7088738885</v>
      </c>
    </row>
    <row r="310" spans="1:9" x14ac:dyDescent="0.25">
      <c r="A310">
        <v>9</v>
      </c>
      <c r="B310">
        <v>113</v>
      </c>
      <c r="C310">
        <v>113</v>
      </c>
      <c r="D310" s="8">
        <v>-62823.765701315671</v>
      </c>
      <c r="E310" s="8">
        <v>-6313.680915067549</v>
      </c>
      <c r="F310" s="8">
        <v>9274979.7088738233</v>
      </c>
      <c r="G310" s="8">
        <v>-62823.765701315671</v>
      </c>
      <c r="H310" s="8">
        <v>-5457.9061106705349</v>
      </c>
      <c r="I310" s="8">
        <v>21770519.336694866</v>
      </c>
    </row>
    <row r="311" spans="1:9" x14ac:dyDescent="0.25">
      <c r="A311">
        <v>10</v>
      </c>
      <c r="B311">
        <v>113</v>
      </c>
      <c r="C311">
        <v>113</v>
      </c>
      <c r="D311" s="8">
        <v>-54924.565057509535</v>
      </c>
      <c r="E311" s="8">
        <v>9826.7142636963763</v>
      </c>
      <c r="F311" s="8">
        <v>21770519.336694837</v>
      </c>
      <c r="G311" s="8">
        <v>-54924.565057509535</v>
      </c>
      <c r="H311" s="8">
        <v>10682.48906809339</v>
      </c>
      <c r="I311" s="8">
        <v>-1.7687125364318487E-8</v>
      </c>
    </row>
    <row r="312" spans="1:9" x14ac:dyDescent="0.25">
      <c r="A312">
        <v>11</v>
      </c>
      <c r="B312">
        <v>113</v>
      </c>
      <c r="C312">
        <v>113</v>
      </c>
      <c r="D312" s="8">
        <v>-54924.565057502849</v>
      </c>
      <c r="E312" s="8">
        <v>-10682.489068100451</v>
      </c>
      <c r="F312" s="8">
        <v>3.3163087209686634E-8</v>
      </c>
      <c r="G312" s="8">
        <v>-54924.565057502849</v>
      </c>
      <c r="H312" s="8">
        <v>-9826.7142637034358</v>
      </c>
      <c r="I312" s="8">
        <v>21770519.336709857</v>
      </c>
    </row>
    <row r="313" spans="1:9" x14ac:dyDescent="0.25">
      <c r="A313">
        <v>12</v>
      </c>
      <c r="B313">
        <v>113</v>
      </c>
      <c r="C313">
        <v>113</v>
      </c>
      <c r="D313" s="8">
        <v>-62823.765701313154</v>
      </c>
      <c r="E313" s="8">
        <v>5457.9061106674435</v>
      </c>
      <c r="F313" s="8">
        <v>21770519.336709894</v>
      </c>
      <c r="G313" s="8">
        <v>-62823.765701313154</v>
      </c>
      <c r="H313" s="8">
        <v>6313.6809150644585</v>
      </c>
      <c r="I313" s="8">
        <v>9274979.7088954747</v>
      </c>
    </row>
    <row r="314" spans="1:9" x14ac:dyDescent="0.25">
      <c r="A314">
        <v>13</v>
      </c>
      <c r="B314">
        <v>113</v>
      </c>
      <c r="C314">
        <v>113</v>
      </c>
      <c r="D314" s="8">
        <v>-66865.517459298804</v>
      </c>
      <c r="E314" s="8">
        <v>22636.377809258989</v>
      </c>
      <c r="F314" s="8">
        <v>9274979.7088955157</v>
      </c>
      <c r="G314" s="8">
        <v>-66865.517459298804</v>
      </c>
      <c r="H314" s="8">
        <v>23290.615931144093</v>
      </c>
      <c r="I314" s="8">
        <v>-27994775.711441584</v>
      </c>
    </row>
    <row r="315" spans="1:9" x14ac:dyDescent="0.25">
      <c r="A315">
        <v>14</v>
      </c>
      <c r="B315">
        <v>113</v>
      </c>
      <c r="C315">
        <v>113</v>
      </c>
      <c r="D315" s="8">
        <v>-67037.023120446363</v>
      </c>
      <c r="E315" s="8">
        <v>23260.978748671412</v>
      </c>
      <c r="F315" s="8">
        <v>-27994775.71144136</v>
      </c>
      <c r="G315" s="8">
        <v>-67037.023120446363</v>
      </c>
      <c r="H315" s="8">
        <v>23628.853791183319</v>
      </c>
      <c r="I315" s="8">
        <v>-39717233.846405037</v>
      </c>
    </row>
    <row r="316" spans="1:9" x14ac:dyDescent="0.25">
      <c r="A316">
        <v>15</v>
      </c>
      <c r="B316">
        <v>113</v>
      </c>
      <c r="C316">
        <v>113</v>
      </c>
      <c r="D316" s="8">
        <v>84090.992504998634</v>
      </c>
      <c r="E316" s="8">
        <v>-19260.045638121723</v>
      </c>
      <c r="F316" s="8">
        <v>-39717233.846403986</v>
      </c>
      <c r="G316" s="8">
        <v>84090.992504998634</v>
      </c>
      <c r="H316" s="8">
        <v>-18892.170595609816</v>
      </c>
      <c r="I316" s="8">
        <v>-30179179.787971228</v>
      </c>
    </row>
    <row r="317" spans="1:9" x14ac:dyDescent="0.25">
      <c r="A317">
        <v>16</v>
      </c>
      <c r="B317">
        <v>113</v>
      </c>
      <c r="C317">
        <v>113</v>
      </c>
      <c r="D317" s="8">
        <v>83919.486843838444</v>
      </c>
      <c r="E317" s="8">
        <v>-18921.807778114628</v>
      </c>
      <c r="F317" s="8">
        <v>-30179179.787970282</v>
      </c>
      <c r="G317" s="8">
        <v>83919.486843838444</v>
      </c>
      <c r="H317" s="8">
        <v>-18267.569656229523</v>
      </c>
      <c r="I317" s="8">
        <v>-7.9890014603733983E-10</v>
      </c>
    </row>
    <row r="318" spans="1:9" x14ac:dyDescent="0.25">
      <c r="A318">
        <v>17</v>
      </c>
      <c r="B318">
        <v>113</v>
      </c>
      <c r="C318">
        <v>113</v>
      </c>
      <c r="D318" s="8">
        <v>36889.837355695985</v>
      </c>
      <c r="E318" s="8">
        <v>73656.896403332124</v>
      </c>
      <c r="F318" s="8">
        <v>1.7655256669968367E-7</v>
      </c>
      <c r="G318" s="8">
        <v>36889.837355695985</v>
      </c>
      <c r="H318" s="8">
        <v>73892.116603744027</v>
      </c>
      <c r="I318" s="8">
        <v>-36887253.2517692</v>
      </c>
    </row>
    <row r="319" spans="1:9" x14ac:dyDescent="0.25">
      <c r="A319">
        <v>18</v>
      </c>
      <c r="B319">
        <v>113</v>
      </c>
      <c r="C319">
        <v>113</v>
      </c>
      <c r="D319" s="8">
        <v>36561.051827784904</v>
      </c>
      <c r="E319" s="8">
        <v>73563.331075821799</v>
      </c>
      <c r="F319" s="8">
        <v>-36887253.251769505</v>
      </c>
      <c r="G319" s="8">
        <v>36561.051827784904</v>
      </c>
      <c r="H319" s="8">
        <v>73985.681931233732</v>
      </c>
      <c r="I319" s="8">
        <v>-73774506.503532916</v>
      </c>
    </row>
    <row r="320" spans="1:9" x14ac:dyDescent="0.25">
      <c r="A320">
        <v>19</v>
      </c>
      <c r="B320">
        <v>113</v>
      </c>
      <c r="C320">
        <v>113</v>
      </c>
      <c r="D320" s="8">
        <v>-72099.295415784276</v>
      </c>
      <c r="E320" s="8">
        <v>-52607.076088345435</v>
      </c>
      <c r="F320" s="8">
        <v>-73774506.503534228</v>
      </c>
      <c r="G320" s="8">
        <v>-72099.295415784276</v>
      </c>
      <c r="H320" s="8">
        <v>-52184.725232933532</v>
      </c>
      <c r="I320" s="8">
        <v>-47576556.173214793</v>
      </c>
    </row>
    <row r="321" spans="1:9" x14ac:dyDescent="0.25">
      <c r="A321">
        <v>20</v>
      </c>
      <c r="B321">
        <v>113</v>
      </c>
      <c r="C321">
        <v>113</v>
      </c>
      <c r="D321" s="8">
        <v>-73532.570380302728</v>
      </c>
      <c r="E321" s="8">
        <v>-52818.251516049757</v>
      </c>
      <c r="F321" s="8">
        <v>41496474.949869812</v>
      </c>
      <c r="G321" s="8">
        <v>-73532.570380302728</v>
      </c>
      <c r="H321" s="8">
        <v>-51973.549805225935</v>
      </c>
      <c r="I321" s="8">
        <v>93892375.610507607</v>
      </c>
    </row>
    <row r="322" spans="1:9" x14ac:dyDescent="0.25">
      <c r="A322">
        <v>21</v>
      </c>
      <c r="B322">
        <v>113</v>
      </c>
      <c r="C322">
        <v>113</v>
      </c>
      <c r="D322" s="8">
        <v>-166102.94869534185</v>
      </c>
      <c r="E322" s="8">
        <v>-204.58525382754038</v>
      </c>
      <c r="F322" s="8">
        <v>2.680135366972536E-8</v>
      </c>
      <c r="G322" s="8">
        <v>-166102.94869534185</v>
      </c>
      <c r="H322" s="8">
        <v>204.5852538275802</v>
      </c>
      <c r="I322" s="8">
        <v>-2.6921406970359386E-8</v>
      </c>
    </row>
    <row r="323" spans="1:9" x14ac:dyDescent="0.25">
      <c r="A323">
        <v>22</v>
      </c>
      <c r="B323">
        <v>113</v>
      </c>
      <c r="C323">
        <v>113</v>
      </c>
      <c r="D323" s="8">
        <v>-3948.2993783623883</v>
      </c>
      <c r="E323" s="8">
        <v>-310.80248698716952</v>
      </c>
      <c r="F323" s="8">
        <v>1.7274231389163747E-9</v>
      </c>
      <c r="G323" s="8">
        <v>-3948.2993783623883</v>
      </c>
      <c r="H323" s="8">
        <v>310.80248698717145</v>
      </c>
      <c r="I323" s="8">
        <v>-1.7959279417989279E-9</v>
      </c>
    </row>
    <row r="324" spans="1:9" x14ac:dyDescent="0.25">
      <c r="A324">
        <v>23</v>
      </c>
      <c r="B324">
        <v>113</v>
      </c>
      <c r="C324">
        <v>113</v>
      </c>
      <c r="D324" s="8">
        <v>-166102.94869536121</v>
      </c>
      <c r="E324" s="8">
        <v>-204.5852538275615</v>
      </c>
      <c r="F324" s="8">
        <v>-1.849912223406136E-9</v>
      </c>
      <c r="G324" s="8">
        <v>-166102.94869536121</v>
      </c>
      <c r="H324" s="8">
        <v>204.58525382755906</v>
      </c>
      <c r="I324" s="8">
        <v>2.0310835679993036E-9</v>
      </c>
    </row>
    <row r="325" spans="1:9" x14ac:dyDescent="0.25">
      <c r="A325">
        <v>24</v>
      </c>
      <c r="B325">
        <v>113</v>
      </c>
      <c r="C325">
        <v>113</v>
      </c>
      <c r="D325" s="8">
        <v>-72710.345184147183</v>
      </c>
      <c r="E325" s="8">
        <v>51996.026319933204</v>
      </c>
      <c r="F325" s="8">
        <v>41496474.949880198</v>
      </c>
      <c r="G325" s="8">
        <v>-72710.345184147183</v>
      </c>
      <c r="H325" s="8">
        <v>52795.775001333699</v>
      </c>
      <c r="I325" s="8">
        <v>-47576556.173196614</v>
      </c>
    </row>
    <row r="326" spans="1:9" x14ac:dyDescent="0.25">
      <c r="A326">
        <v>25</v>
      </c>
      <c r="B326">
        <v>113</v>
      </c>
      <c r="C326">
        <v>113</v>
      </c>
      <c r="D326" s="8">
        <v>-72710.345184190577</v>
      </c>
      <c r="E326" s="8">
        <v>-52795.775001338086</v>
      </c>
      <c r="F326" s="8">
        <v>-47576556.173214473</v>
      </c>
      <c r="G326" s="8">
        <v>-72710.345184190577</v>
      </c>
      <c r="H326" s="8">
        <v>-51996.026319937591</v>
      </c>
      <c r="I326" s="8">
        <v>41496474.949869812</v>
      </c>
    </row>
    <row r="327" spans="1:9" x14ac:dyDescent="0.25">
      <c r="A327">
        <v>1</v>
      </c>
      <c r="B327">
        <v>114</v>
      </c>
      <c r="C327">
        <v>114</v>
      </c>
      <c r="D327" s="8">
        <v>-69206.225263484434</v>
      </c>
      <c r="E327" s="8">
        <v>42040.323349307204</v>
      </c>
      <c r="F327" s="8">
        <v>63923294.455926999</v>
      </c>
      <c r="G327" s="8">
        <v>-69206.225263484434</v>
      </c>
      <c r="H327" s="8">
        <v>42885.025060131018</v>
      </c>
      <c r="I327" s="8">
        <v>21460620.251207918</v>
      </c>
    </row>
    <row r="328" spans="1:9" x14ac:dyDescent="0.25">
      <c r="A328">
        <v>2</v>
      </c>
      <c r="B328">
        <v>114</v>
      </c>
      <c r="C328">
        <v>114</v>
      </c>
      <c r="D328" s="8">
        <v>-67772.950298937911</v>
      </c>
      <c r="E328" s="8">
        <v>42251.498777014749</v>
      </c>
      <c r="F328" s="8">
        <v>-50725925.896814667</v>
      </c>
      <c r="G328" s="8">
        <v>-67772.950298937911</v>
      </c>
      <c r="H328" s="8">
        <v>42673.84963242666</v>
      </c>
      <c r="I328" s="8">
        <v>-71957262.999174595</v>
      </c>
    </row>
    <row r="329" spans="1:9" x14ac:dyDescent="0.25">
      <c r="A329">
        <v>3</v>
      </c>
      <c r="B329">
        <v>114</v>
      </c>
      <c r="C329">
        <v>114</v>
      </c>
      <c r="D329" s="8">
        <v>30826.05704115377</v>
      </c>
      <c r="E329" s="8">
        <v>-72168.438426903624</v>
      </c>
      <c r="F329" s="8">
        <v>-71957262.999174386</v>
      </c>
      <c r="G329" s="8">
        <v>30826.05704115377</v>
      </c>
      <c r="H329" s="8">
        <v>-71746.08757149172</v>
      </c>
      <c r="I329" s="8">
        <v>-35978631.499576569</v>
      </c>
    </row>
    <row r="330" spans="1:9" x14ac:dyDescent="0.25">
      <c r="A330">
        <v>4</v>
      </c>
      <c r="B330">
        <v>114</v>
      </c>
      <c r="C330">
        <v>114</v>
      </c>
      <c r="D330" s="8">
        <v>31154.842569065746</v>
      </c>
      <c r="E330" s="8">
        <v>-72074.873099357865</v>
      </c>
      <c r="F330" s="8">
        <v>-35978631.499576069</v>
      </c>
      <c r="G330" s="8">
        <v>31154.842569065746</v>
      </c>
      <c r="H330" s="8">
        <v>-71839.652898945962</v>
      </c>
      <c r="I330" s="8">
        <v>-5.191192030906677E-7</v>
      </c>
    </row>
    <row r="331" spans="1:9" x14ac:dyDescent="0.25">
      <c r="A331">
        <v>5</v>
      </c>
      <c r="B331">
        <v>114</v>
      </c>
      <c r="C331">
        <v>114</v>
      </c>
      <c r="D331" s="8">
        <v>80283.019935376578</v>
      </c>
      <c r="E331" s="8">
        <v>13475.007963253764</v>
      </c>
      <c r="F331" s="8">
        <v>-5.1331735448911788E-7</v>
      </c>
      <c r="G331" s="8">
        <v>80283.019935376578</v>
      </c>
      <c r="H331" s="8">
        <v>14129.24608513887</v>
      </c>
      <c r="I331" s="8">
        <v>-22400852.160271131</v>
      </c>
    </row>
    <row r="332" spans="1:9" x14ac:dyDescent="0.25">
      <c r="A332">
        <v>6</v>
      </c>
      <c r="B332">
        <v>114</v>
      </c>
      <c r="C332">
        <v>114</v>
      </c>
      <c r="D332" s="8">
        <v>80454.52559658754</v>
      </c>
      <c r="E332" s="8">
        <v>14099.608902639784</v>
      </c>
      <c r="F332" s="8">
        <v>-22400852.160270885</v>
      </c>
      <c r="G332" s="8">
        <v>80454.52559658754</v>
      </c>
      <c r="H332" s="8">
        <v>14467.483945151693</v>
      </c>
      <c r="I332" s="8">
        <v>-29542625.372218613</v>
      </c>
    </row>
    <row r="333" spans="1:9" x14ac:dyDescent="0.25">
      <c r="A333">
        <v>7</v>
      </c>
      <c r="B333">
        <v>114</v>
      </c>
      <c r="C333">
        <v>114</v>
      </c>
      <c r="D333" s="8">
        <v>-56227.964418448828</v>
      </c>
      <c r="E333" s="8">
        <v>-22886.897006684343</v>
      </c>
      <c r="F333" s="8">
        <v>-29542625.372219227</v>
      </c>
      <c r="G333" s="8">
        <v>-56227.964418448828</v>
      </c>
      <c r="H333" s="8">
        <v>-22519.021964172432</v>
      </c>
      <c r="I333" s="8">
        <v>-18191145.629504792</v>
      </c>
    </row>
    <row r="334" spans="1:9" x14ac:dyDescent="0.25">
      <c r="A334">
        <v>8</v>
      </c>
      <c r="B334">
        <v>114</v>
      </c>
      <c r="C334">
        <v>114</v>
      </c>
      <c r="D334" s="8">
        <v>-56056.458757320448</v>
      </c>
      <c r="E334" s="8">
        <v>-22548.659146669881</v>
      </c>
      <c r="F334" s="8">
        <v>-18191145.629505269</v>
      </c>
      <c r="G334" s="8">
        <v>-56056.458757320448</v>
      </c>
      <c r="H334" s="8">
        <v>-21894.42102478478</v>
      </c>
      <c r="I334" s="8">
        <v>17874413.929630235</v>
      </c>
    </row>
    <row r="335" spans="1:9" x14ac:dyDescent="0.25">
      <c r="A335">
        <v>9</v>
      </c>
      <c r="B335">
        <v>114</v>
      </c>
      <c r="C335">
        <v>114</v>
      </c>
      <c r="D335" s="8">
        <v>-52014.70699926799</v>
      </c>
      <c r="E335" s="8">
        <v>-5571.7241306013257</v>
      </c>
      <c r="F335" s="8">
        <v>17874413.92963025</v>
      </c>
      <c r="G335" s="8">
        <v>-52014.70699926799</v>
      </c>
      <c r="H335" s="8">
        <v>-4715.9493262043106</v>
      </c>
      <c r="I335" s="8">
        <v>28794779.304029457</v>
      </c>
    </row>
    <row r="336" spans="1:9" x14ac:dyDescent="0.25">
      <c r="A336">
        <v>10</v>
      </c>
      <c r="B336">
        <v>114</v>
      </c>
      <c r="C336">
        <v>114</v>
      </c>
      <c r="D336" s="8">
        <v>-51320.25397531614</v>
      </c>
      <c r="E336" s="8">
        <v>13135.362387735267</v>
      </c>
      <c r="F336" s="8">
        <v>28794779.304029405</v>
      </c>
      <c r="G336" s="8">
        <v>-51320.25397531614</v>
      </c>
      <c r="H336" s="8">
        <v>13991.137192132283</v>
      </c>
      <c r="I336" s="8">
        <v>2.3523898562416437E-8</v>
      </c>
    </row>
    <row r="337" spans="1:9" x14ac:dyDescent="0.25">
      <c r="A337">
        <v>11</v>
      </c>
      <c r="B337">
        <v>114</v>
      </c>
      <c r="C337">
        <v>114</v>
      </c>
      <c r="D337" s="8">
        <v>-55130.107349818129</v>
      </c>
      <c r="E337" s="8">
        <v>-6163.0295626659563</v>
      </c>
      <c r="F337" s="8">
        <v>2.0590232452377678E-8</v>
      </c>
      <c r="G337" s="8">
        <v>-55130.107349818129</v>
      </c>
      <c r="H337" s="8">
        <v>-5307.2547582689413</v>
      </c>
      <c r="I337" s="8">
        <v>12175706.806672387</v>
      </c>
    </row>
    <row r="338" spans="1:9" x14ac:dyDescent="0.25">
      <c r="A338">
        <v>12</v>
      </c>
      <c r="B338">
        <v>114</v>
      </c>
      <c r="C338">
        <v>114</v>
      </c>
      <c r="D338" s="8">
        <v>-55824.560373778688</v>
      </c>
      <c r="E338" s="8">
        <v>6811.6216911002102</v>
      </c>
      <c r="F338" s="8">
        <v>12175706.806672413</v>
      </c>
      <c r="G338" s="8">
        <v>-55824.560373778688</v>
      </c>
      <c r="H338" s="8">
        <v>7667.3964954972253</v>
      </c>
      <c r="I338" s="8">
        <v>-3193770.9984007534</v>
      </c>
    </row>
    <row r="339" spans="1:9" x14ac:dyDescent="0.25">
      <c r="A339">
        <v>13</v>
      </c>
      <c r="B339">
        <v>114</v>
      </c>
      <c r="C339">
        <v>114</v>
      </c>
      <c r="D339" s="8">
        <v>-59866.312131742343</v>
      </c>
      <c r="E339" s="8">
        <v>18257.658125115093</v>
      </c>
      <c r="F339" s="8">
        <v>-3193770.9984007003</v>
      </c>
      <c r="G339" s="8">
        <v>-59866.312131742343</v>
      </c>
      <c r="H339" s="8">
        <v>18911.896247000197</v>
      </c>
      <c r="I339" s="8">
        <v>-33356864.371372268</v>
      </c>
    </row>
    <row r="340" spans="1:9" x14ac:dyDescent="0.25">
      <c r="A340">
        <v>14</v>
      </c>
      <c r="B340">
        <v>114</v>
      </c>
      <c r="C340">
        <v>114</v>
      </c>
      <c r="D340" s="8">
        <v>-60037.817792814458</v>
      </c>
      <c r="E340" s="8">
        <v>18882.259064553735</v>
      </c>
      <c r="F340" s="8">
        <v>-33356864.371370979</v>
      </c>
      <c r="G340" s="8">
        <v>-60037.817792814458</v>
      </c>
      <c r="H340" s="8">
        <v>19250.134107065645</v>
      </c>
      <c r="I340" s="8">
        <v>-42889962.664276123</v>
      </c>
    </row>
    <row r="341" spans="1:9" x14ac:dyDescent="0.25">
      <c r="A341">
        <v>15</v>
      </c>
      <c r="B341">
        <v>114</v>
      </c>
      <c r="C341">
        <v>114</v>
      </c>
      <c r="D341" s="8">
        <v>68599.938835386711</v>
      </c>
      <c r="E341" s="8">
        <v>-20754.501039847848</v>
      </c>
      <c r="F341" s="8">
        <v>-42889962.664274625</v>
      </c>
      <c r="G341" s="8">
        <v>68599.938835386711</v>
      </c>
      <c r="H341" s="8">
        <v>-20386.625997335941</v>
      </c>
      <c r="I341" s="8">
        <v>-32604680.904979989</v>
      </c>
    </row>
    <row r="342" spans="1:9" x14ac:dyDescent="0.25">
      <c r="A342">
        <v>16</v>
      </c>
      <c r="B342">
        <v>114</v>
      </c>
      <c r="C342">
        <v>114</v>
      </c>
      <c r="D342" s="8">
        <v>68428.433174235586</v>
      </c>
      <c r="E342" s="8">
        <v>-20416.263179845533</v>
      </c>
      <c r="F342" s="8">
        <v>-32604680.904979579</v>
      </c>
      <c r="G342" s="8">
        <v>68428.433174235586</v>
      </c>
      <c r="H342" s="8">
        <v>-19762.025057960429</v>
      </c>
      <c r="I342" s="8">
        <v>-6.9107045419514184E-9</v>
      </c>
    </row>
    <row r="343" spans="1:9" x14ac:dyDescent="0.25">
      <c r="A343">
        <v>17</v>
      </c>
      <c r="B343">
        <v>114</v>
      </c>
      <c r="C343">
        <v>114</v>
      </c>
      <c r="D343" s="8">
        <v>35798.97809177122</v>
      </c>
      <c r="E343" s="8">
        <v>57600.799767773111</v>
      </c>
      <c r="F343" s="8">
        <v>-1.6221601981669664E-7</v>
      </c>
      <c r="G343" s="8">
        <v>35798.97809177122</v>
      </c>
      <c r="H343" s="8">
        <v>57836.019968185021</v>
      </c>
      <c r="I343" s="8">
        <v>-28859204.933989521</v>
      </c>
    </row>
    <row r="344" spans="1:9" x14ac:dyDescent="0.25">
      <c r="A344">
        <v>18</v>
      </c>
      <c r="B344">
        <v>114</v>
      </c>
      <c r="C344">
        <v>114</v>
      </c>
      <c r="D344" s="8">
        <v>35470.192563860182</v>
      </c>
      <c r="E344" s="8">
        <v>57507.23444026761</v>
      </c>
      <c r="F344" s="8">
        <v>-28859204.933989666</v>
      </c>
      <c r="G344" s="8">
        <v>35470.192563860182</v>
      </c>
      <c r="H344" s="8">
        <v>57929.585295679513</v>
      </c>
      <c r="I344" s="8">
        <v>-57718409.867975853</v>
      </c>
    </row>
    <row r="345" spans="1:9" x14ac:dyDescent="0.25">
      <c r="A345">
        <v>19</v>
      </c>
      <c r="B345">
        <v>114</v>
      </c>
      <c r="C345">
        <v>114</v>
      </c>
      <c r="D345" s="8">
        <v>-57525.64053256125</v>
      </c>
      <c r="E345" s="8">
        <v>-50368.849632345387</v>
      </c>
      <c r="F345" s="8">
        <v>-57718409.867977493</v>
      </c>
      <c r="G345" s="8">
        <v>-57525.64053256125</v>
      </c>
      <c r="H345" s="8">
        <v>-49946.498776933484</v>
      </c>
      <c r="I345" s="8">
        <v>-32639572.765659206</v>
      </c>
    </row>
    <row r="346" spans="1:9" x14ac:dyDescent="0.25">
      <c r="A346">
        <v>20</v>
      </c>
      <c r="B346">
        <v>114</v>
      </c>
      <c r="C346">
        <v>114</v>
      </c>
      <c r="D346" s="8">
        <v>-58958.915497079681</v>
      </c>
      <c r="E346" s="8">
        <v>-50580.025060043423</v>
      </c>
      <c r="F346" s="8">
        <v>52628473.382214084</v>
      </c>
      <c r="G346" s="8">
        <v>-58958.915497079681</v>
      </c>
      <c r="H346" s="8">
        <v>-49735.323349219601</v>
      </c>
      <c r="I346" s="8">
        <v>102786147.58684558</v>
      </c>
    </row>
    <row r="347" spans="1:9" x14ac:dyDescent="0.25">
      <c r="A347">
        <v>21</v>
      </c>
      <c r="B347">
        <v>114</v>
      </c>
      <c r="C347">
        <v>114</v>
      </c>
      <c r="D347" s="8">
        <v>-150633.49153163523</v>
      </c>
      <c r="E347" s="8">
        <v>-204.5852538275484</v>
      </c>
      <c r="F347" s="8">
        <v>1.7328056856058539E-8</v>
      </c>
      <c r="G347" s="8">
        <v>-150633.49153163523</v>
      </c>
      <c r="H347" s="8">
        <v>204.58525382757219</v>
      </c>
      <c r="I347" s="8">
        <v>-1.6793273971416057E-8</v>
      </c>
    </row>
    <row r="348" spans="1:9" x14ac:dyDescent="0.25">
      <c r="A348">
        <v>22</v>
      </c>
      <c r="B348">
        <v>114</v>
      </c>
      <c r="C348">
        <v>114</v>
      </c>
      <c r="D348" s="8">
        <v>3699.9875343002495</v>
      </c>
      <c r="E348" s="8">
        <v>-310.8024869871702</v>
      </c>
      <c r="F348" s="8">
        <v>1.960730769484985E-9</v>
      </c>
      <c r="G348" s="8">
        <v>3699.9875343002495</v>
      </c>
      <c r="H348" s="8">
        <v>310.80248698717077</v>
      </c>
      <c r="I348" s="8">
        <v>-2.6117891684169525E-9</v>
      </c>
    </row>
    <row r="349" spans="1:9" x14ac:dyDescent="0.25">
      <c r="A349">
        <v>23</v>
      </c>
      <c r="B349">
        <v>114</v>
      </c>
      <c r="C349">
        <v>114</v>
      </c>
      <c r="D349" s="8">
        <v>-142018.52923288353</v>
      </c>
      <c r="E349" s="8">
        <v>-204.58525382756127</v>
      </c>
      <c r="F349" s="8">
        <v>4.638422979041934E-10</v>
      </c>
      <c r="G349" s="8">
        <v>-142018.52923288353</v>
      </c>
      <c r="H349" s="8">
        <v>204.58525382755928</v>
      </c>
      <c r="I349" s="8">
        <v>-6.7557266447693085E-10</v>
      </c>
    </row>
    <row r="350" spans="1:9" x14ac:dyDescent="0.25">
      <c r="A350">
        <v>24</v>
      </c>
      <c r="B350">
        <v>114</v>
      </c>
      <c r="C350">
        <v>114</v>
      </c>
      <c r="D350" s="8">
        <v>-68384.000067343994</v>
      </c>
      <c r="E350" s="8">
        <v>42062.799864019602</v>
      </c>
      <c r="F350" s="8">
        <v>21460620.251208112</v>
      </c>
      <c r="G350" s="8">
        <v>-68384.000067343994</v>
      </c>
      <c r="H350" s="8">
        <v>42862.548545420097</v>
      </c>
      <c r="I350" s="8">
        <v>-50725925.896815598</v>
      </c>
    </row>
    <row r="351" spans="1:9" x14ac:dyDescent="0.25">
      <c r="A351">
        <v>25</v>
      </c>
      <c r="B351">
        <v>114</v>
      </c>
      <c r="C351">
        <v>114</v>
      </c>
      <c r="D351" s="8">
        <v>-58136.69030096753</v>
      </c>
      <c r="E351" s="8">
        <v>-50557.548545331745</v>
      </c>
      <c r="F351" s="8">
        <v>-32639572.765659418</v>
      </c>
      <c r="G351" s="8">
        <v>-58136.69030096753</v>
      </c>
      <c r="H351" s="8">
        <v>-49757.79986393125</v>
      </c>
      <c r="I351" s="8">
        <v>52628473.382214054</v>
      </c>
    </row>
    <row r="352" spans="1:9" x14ac:dyDescent="0.25">
      <c r="A352">
        <v>1</v>
      </c>
      <c r="B352">
        <v>115</v>
      </c>
      <c r="C352">
        <v>115</v>
      </c>
      <c r="D352" s="8">
        <v>-58958.915497071546</v>
      </c>
      <c r="E352" s="8">
        <v>49735.323349254264</v>
      </c>
      <c r="F352" s="8">
        <v>102786147.58692713</v>
      </c>
      <c r="G352" s="8">
        <v>-58958.915497071546</v>
      </c>
      <c r="H352" s="8">
        <v>50580.025060078086</v>
      </c>
      <c r="I352" s="8">
        <v>52628473.382260993</v>
      </c>
    </row>
    <row r="353" spans="1:9" x14ac:dyDescent="0.25">
      <c r="A353">
        <v>2</v>
      </c>
      <c r="B353">
        <v>115</v>
      </c>
      <c r="C353">
        <v>115</v>
      </c>
      <c r="D353" s="8">
        <v>-57525.640532556536</v>
      </c>
      <c r="E353" s="8">
        <v>49946.498776958171</v>
      </c>
      <c r="F353" s="8">
        <v>-32639572.765674599</v>
      </c>
      <c r="G353" s="8">
        <v>-57525.640532556536</v>
      </c>
      <c r="H353" s="8">
        <v>50368.849632370082</v>
      </c>
      <c r="I353" s="8">
        <v>-57718409.868005425</v>
      </c>
    </row>
    <row r="354" spans="1:9" x14ac:dyDescent="0.25">
      <c r="A354">
        <v>3</v>
      </c>
      <c r="B354">
        <v>115</v>
      </c>
      <c r="C354">
        <v>115</v>
      </c>
      <c r="D354" s="8">
        <v>35470.192563921781</v>
      </c>
      <c r="E354" s="8">
        <v>-57929.585295730569</v>
      </c>
      <c r="F354" s="8">
        <v>-57718409.8680062</v>
      </c>
      <c r="G354" s="8">
        <v>35470.192563921781</v>
      </c>
      <c r="H354" s="8">
        <v>-57507.234440318658</v>
      </c>
      <c r="I354" s="8">
        <v>-28859204.93399382</v>
      </c>
    </row>
    <row r="355" spans="1:9" x14ac:dyDescent="0.25">
      <c r="A355">
        <v>4</v>
      </c>
      <c r="B355">
        <v>115</v>
      </c>
      <c r="C355">
        <v>115</v>
      </c>
      <c r="D355" s="8">
        <v>35798.978091833844</v>
      </c>
      <c r="E355" s="8">
        <v>-57836.019968191875</v>
      </c>
      <c r="F355" s="8">
        <v>-28859204.933993407</v>
      </c>
      <c r="G355" s="8">
        <v>35798.978091833844</v>
      </c>
      <c r="H355" s="8">
        <v>-57600.799767779965</v>
      </c>
      <c r="I355" s="8">
        <v>-3.4030526876449583E-7</v>
      </c>
    </row>
    <row r="356" spans="1:9" x14ac:dyDescent="0.25">
      <c r="A356">
        <v>5</v>
      </c>
      <c r="B356">
        <v>115</v>
      </c>
      <c r="C356">
        <v>115</v>
      </c>
      <c r="D356" s="8">
        <v>68428.43317429685</v>
      </c>
      <c r="E356" s="8">
        <v>19762.025057956987</v>
      </c>
      <c r="F356" s="8">
        <v>-2.8979993658140304E-7</v>
      </c>
      <c r="G356" s="8">
        <v>68428.43317429685</v>
      </c>
      <c r="H356" s="8">
        <v>20416.263179842092</v>
      </c>
      <c r="I356" s="8">
        <v>-32604680.904974259</v>
      </c>
    </row>
    <row r="357" spans="1:9" x14ac:dyDescent="0.25">
      <c r="A357">
        <v>6</v>
      </c>
      <c r="B357">
        <v>115</v>
      </c>
      <c r="C357">
        <v>115</v>
      </c>
      <c r="D357" s="8">
        <v>68599.938835451932</v>
      </c>
      <c r="E357" s="8">
        <v>20386.625997401788</v>
      </c>
      <c r="F357" s="8">
        <v>-32604680.90497455</v>
      </c>
      <c r="G357" s="8">
        <v>68599.938835451932</v>
      </c>
      <c r="H357" s="8">
        <v>20754.501039913699</v>
      </c>
      <c r="I357" s="8">
        <v>-42889962.664302438</v>
      </c>
    </row>
    <row r="358" spans="1:9" x14ac:dyDescent="0.25">
      <c r="A358">
        <v>7</v>
      </c>
      <c r="B358">
        <v>115</v>
      </c>
      <c r="C358">
        <v>115</v>
      </c>
      <c r="D358" s="8">
        <v>-60037.817792950518</v>
      </c>
      <c r="E358" s="8">
        <v>-19250.134107016387</v>
      </c>
      <c r="F358" s="8">
        <v>-42889962.664302856</v>
      </c>
      <c r="G358" s="8">
        <v>-60037.817792950518</v>
      </c>
      <c r="H358" s="8">
        <v>-18882.259064504477</v>
      </c>
      <c r="I358" s="8">
        <v>-33356864.371423103</v>
      </c>
    </row>
    <row r="359" spans="1:9" x14ac:dyDescent="0.25">
      <c r="A359">
        <v>8</v>
      </c>
      <c r="B359">
        <v>115</v>
      </c>
      <c r="C359">
        <v>115</v>
      </c>
      <c r="D359" s="8">
        <v>-59866.312131794897</v>
      </c>
      <c r="E359" s="8">
        <v>-18911.896247016346</v>
      </c>
      <c r="F359" s="8">
        <v>-33356864.371422336</v>
      </c>
      <c r="G359" s="8">
        <v>-59866.312131794897</v>
      </c>
      <c r="H359" s="8">
        <v>-18257.658125131242</v>
      </c>
      <c r="I359" s="8">
        <v>-3193770.9984246194</v>
      </c>
    </row>
    <row r="360" spans="1:9" x14ac:dyDescent="0.25">
      <c r="A360">
        <v>9</v>
      </c>
      <c r="B360">
        <v>115</v>
      </c>
      <c r="C360">
        <v>115</v>
      </c>
      <c r="D360" s="8">
        <v>-55824.560373745233</v>
      </c>
      <c r="E360" s="8">
        <v>-7667.396495514382</v>
      </c>
      <c r="F360" s="8">
        <v>-3193770.9984246148</v>
      </c>
      <c r="G360" s="8">
        <v>-55824.560373745233</v>
      </c>
      <c r="H360" s="8">
        <v>-6811.6216911173688</v>
      </c>
      <c r="I360" s="8">
        <v>12175706.806685038</v>
      </c>
    </row>
    <row r="361" spans="1:9" x14ac:dyDescent="0.25">
      <c r="A361">
        <v>10</v>
      </c>
      <c r="B361">
        <v>115</v>
      </c>
      <c r="C361">
        <v>115</v>
      </c>
      <c r="D361" s="8">
        <v>-55130.107349856247</v>
      </c>
      <c r="E361" s="8">
        <v>5307.2547582748884</v>
      </c>
      <c r="F361" s="8">
        <v>12175706.806685012</v>
      </c>
      <c r="G361" s="8">
        <v>-55130.107349856247</v>
      </c>
      <c r="H361" s="8">
        <v>6163.0295626719035</v>
      </c>
      <c r="I361" s="8">
        <v>1.1721567716449509E-9</v>
      </c>
    </row>
    <row r="362" spans="1:9" x14ac:dyDescent="0.25">
      <c r="A362">
        <v>11</v>
      </c>
      <c r="B362">
        <v>115</v>
      </c>
      <c r="C362">
        <v>115</v>
      </c>
      <c r="D362" s="8">
        <v>-51320.253975345775</v>
      </c>
      <c r="E362" s="8">
        <v>-13991.137192151935</v>
      </c>
      <c r="F362" s="8">
        <v>4.2941974243149159E-8</v>
      </c>
      <c r="G362" s="8">
        <v>-51320.253975345775</v>
      </c>
      <c r="H362" s="8">
        <v>-13135.362387754918</v>
      </c>
      <c r="I362" s="8">
        <v>28794779.304071143</v>
      </c>
    </row>
    <row r="363" spans="1:9" x14ac:dyDescent="0.25">
      <c r="A363">
        <v>12</v>
      </c>
      <c r="B363">
        <v>115</v>
      </c>
      <c r="C363">
        <v>115</v>
      </c>
      <c r="D363" s="8">
        <v>-52014.706999223214</v>
      </c>
      <c r="E363" s="8">
        <v>4715.9493262148771</v>
      </c>
      <c r="F363" s="8">
        <v>28794779.304071128</v>
      </c>
      <c r="G363" s="8">
        <v>-52014.706999223214</v>
      </c>
      <c r="H363" s="8">
        <v>5571.7241306118922</v>
      </c>
      <c r="I363" s="8">
        <v>17874413.929649569</v>
      </c>
    </row>
    <row r="364" spans="1:9" x14ac:dyDescent="0.25">
      <c r="A364">
        <v>13</v>
      </c>
      <c r="B364">
        <v>115</v>
      </c>
      <c r="C364">
        <v>115</v>
      </c>
      <c r="D364" s="8">
        <v>-56056.458757230874</v>
      </c>
      <c r="E364" s="8">
        <v>21894.421024811752</v>
      </c>
      <c r="F364" s="8">
        <v>17874413.929649547</v>
      </c>
      <c r="G364" s="8">
        <v>-56056.458757230874</v>
      </c>
      <c r="H364" s="8">
        <v>22548.65914669686</v>
      </c>
      <c r="I364" s="8">
        <v>-18191145.629529718</v>
      </c>
    </row>
    <row r="365" spans="1:9" x14ac:dyDescent="0.25">
      <c r="A365">
        <v>14</v>
      </c>
      <c r="B365">
        <v>115</v>
      </c>
      <c r="C365">
        <v>115</v>
      </c>
      <c r="D365" s="8">
        <v>-56227.964418424526</v>
      </c>
      <c r="E365" s="8">
        <v>22519.021964194275</v>
      </c>
      <c r="F365" s="8">
        <v>-18191145.629529066</v>
      </c>
      <c r="G365" s="8">
        <v>-56227.964418424526</v>
      </c>
      <c r="H365" s="8">
        <v>22886.897006706182</v>
      </c>
      <c r="I365" s="8">
        <v>-29542625.372255325</v>
      </c>
    </row>
    <row r="366" spans="1:9" x14ac:dyDescent="0.25">
      <c r="A366">
        <v>15</v>
      </c>
      <c r="B366">
        <v>115</v>
      </c>
      <c r="C366">
        <v>115</v>
      </c>
      <c r="D366" s="8">
        <v>80454.525596611726</v>
      </c>
      <c r="E366" s="8">
        <v>-14467.483945171758</v>
      </c>
      <c r="F366" s="8">
        <v>-29542625.372254744</v>
      </c>
      <c r="G366" s="8">
        <v>80454.525596611726</v>
      </c>
      <c r="H366" s="8">
        <v>-14099.608902659847</v>
      </c>
      <c r="I366" s="8">
        <v>-22400852.160296444</v>
      </c>
    </row>
    <row r="367" spans="1:9" x14ac:dyDescent="0.25">
      <c r="A367">
        <v>16</v>
      </c>
      <c r="B367">
        <v>115</v>
      </c>
      <c r="C367">
        <v>115</v>
      </c>
      <c r="D367" s="8">
        <v>80283.019935480872</v>
      </c>
      <c r="E367" s="8">
        <v>-14129.246085154555</v>
      </c>
      <c r="F367" s="8">
        <v>-22400852.16029609</v>
      </c>
      <c r="G367" s="8">
        <v>80283.019935480872</v>
      </c>
      <c r="H367" s="8">
        <v>-13475.007963269451</v>
      </c>
      <c r="I367" s="8">
        <v>-4.0438317228108646E-8</v>
      </c>
    </row>
    <row r="368" spans="1:9" x14ac:dyDescent="0.25">
      <c r="A368">
        <v>17</v>
      </c>
      <c r="B368">
        <v>115</v>
      </c>
      <c r="C368">
        <v>115</v>
      </c>
      <c r="D368" s="8">
        <v>31154.842569078512</v>
      </c>
      <c r="E368" s="8">
        <v>71839.652899040462</v>
      </c>
      <c r="F368" s="8">
        <v>2.177635906264186E-7</v>
      </c>
      <c r="G368" s="8">
        <v>31154.842569078512</v>
      </c>
      <c r="H368" s="8">
        <v>72074.873099452379</v>
      </c>
      <c r="I368" s="8">
        <v>-35978631.499623284</v>
      </c>
    </row>
    <row r="369" spans="1:9" x14ac:dyDescent="0.25">
      <c r="A369">
        <v>18</v>
      </c>
      <c r="B369">
        <v>115</v>
      </c>
      <c r="C369">
        <v>115</v>
      </c>
      <c r="D369" s="8">
        <v>30826.05704116714</v>
      </c>
      <c r="E369" s="8">
        <v>71746.087571531651</v>
      </c>
      <c r="F369" s="8">
        <v>-35978631.499623828</v>
      </c>
      <c r="G369" s="8">
        <v>30826.05704116714</v>
      </c>
      <c r="H369" s="8">
        <v>72168.438426943554</v>
      </c>
      <c r="I369" s="8">
        <v>-71957262.999242038</v>
      </c>
    </row>
    <row r="370" spans="1:9" x14ac:dyDescent="0.25">
      <c r="A370">
        <v>19</v>
      </c>
      <c r="B370">
        <v>115</v>
      </c>
      <c r="C370">
        <v>115</v>
      </c>
      <c r="D370" s="8">
        <v>-67772.950299001037</v>
      </c>
      <c r="E370" s="8">
        <v>-42673.849632463258</v>
      </c>
      <c r="F370" s="8">
        <v>-71957262.999243081</v>
      </c>
      <c r="G370" s="8">
        <v>-67772.950299001037</v>
      </c>
      <c r="H370" s="8">
        <v>-42251.498777051354</v>
      </c>
      <c r="I370" s="8">
        <v>-50725925.896864146</v>
      </c>
    </row>
    <row r="371" spans="1:9" x14ac:dyDescent="0.25">
      <c r="A371">
        <v>20</v>
      </c>
      <c r="B371">
        <v>115</v>
      </c>
      <c r="C371">
        <v>115</v>
      </c>
      <c r="D371" s="8">
        <v>-69206.225263519445</v>
      </c>
      <c r="E371" s="8">
        <v>-42885.025060170563</v>
      </c>
      <c r="F371" s="8">
        <v>21460620.251225941</v>
      </c>
      <c r="G371" s="8">
        <v>-69206.225263519445</v>
      </c>
      <c r="H371" s="8">
        <v>-42040.323349346749</v>
      </c>
      <c r="I371" s="8">
        <v>63923294.45598457</v>
      </c>
    </row>
    <row r="372" spans="1:9" x14ac:dyDescent="0.25">
      <c r="A372">
        <v>21</v>
      </c>
      <c r="B372">
        <v>115</v>
      </c>
      <c r="C372">
        <v>115</v>
      </c>
      <c r="D372" s="8">
        <v>-142018.52923297315</v>
      </c>
      <c r="E372" s="8">
        <v>-204.58525382753476</v>
      </c>
      <c r="F372" s="8">
        <v>3.4091863199137153E-8</v>
      </c>
      <c r="G372" s="8">
        <v>-142018.52923297315</v>
      </c>
      <c r="H372" s="8">
        <v>204.58525382758583</v>
      </c>
      <c r="I372" s="8">
        <v>-3.425557224545628E-8</v>
      </c>
    </row>
    <row r="373" spans="1:9" x14ac:dyDescent="0.25">
      <c r="A373">
        <v>22</v>
      </c>
      <c r="B373">
        <v>115</v>
      </c>
      <c r="C373">
        <v>115</v>
      </c>
      <c r="D373" s="8">
        <v>3699.9875343739404</v>
      </c>
      <c r="E373" s="8">
        <v>-310.80248698716952</v>
      </c>
      <c r="F373" s="8">
        <v>2.1450094208096255E-10</v>
      </c>
      <c r="G373" s="8">
        <v>3699.9875343739404</v>
      </c>
      <c r="H373" s="8">
        <v>310.80248698717145</v>
      </c>
      <c r="I373" s="8">
        <v>-5.1631337553212579E-10</v>
      </c>
    </row>
    <row r="374" spans="1:9" x14ac:dyDescent="0.25">
      <c r="A374">
        <v>23</v>
      </c>
      <c r="B374">
        <v>115</v>
      </c>
      <c r="C374">
        <v>115</v>
      </c>
      <c r="D374" s="8">
        <v>-150633.4915317522</v>
      </c>
      <c r="E374" s="8">
        <v>-204.5852538275623</v>
      </c>
      <c r="F374" s="8">
        <v>-3.3778633223846555E-9</v>
      </c>
      <c r="G374" s="8">
        <v>-150633.4915317522</v>
      </c>
      <c r="H374" s="8">
        <v>204.58525382755826</v>
      </c>
      <c r="I374" s="8">
        <v>2.8168869903311136E-9</v>
      </c>
    </row>
    <row r="375" spans="1:9" x14ac:dyDescent="0.25">
      <c r="A375">
        <v>24</v>
      </c>
      <c r="B375">
        <v>115</v>
      </c>
      <c r="C375">
        <v>115</v>
      </c>
      <c r="D375" s="8">
        <v>-58136.690300962633</v>
      </c>
      <c r="E375" s="8">
        <v>49757.799863967688</v>
      </c>
      <c r="F375" s="8">
        <v>52628473.382261172</v>
      </c>
      <c r="G375" s="8">
        <v>-58136.690300962633</v>
      </c>
      <c r="H375" s="8">
        <v>50557.548545368183</v>
      </c>
      <c r="I375" s="8">
        <v>-32639572.765674278</v>
      </c>
    </row>
    <row r="376" spans="1:9" x14ac:dyDescent="0.25">
      <c r="A376">
        <v>25</v>
      </c>
      <c r="B376">
        <v>115</v>
      </c>
      <c r="C376">
        <v>115</v>
      </c>
      <c r="D376" s="8">
        <v>-68384.000067407294</v>
      </c>
      <c r="E376" s="8">
        <v>-42862.548545458922</v>
      </c>
      <c r="F376" s="8">
        <v>-50725925.896863781</v>
      </c>
      <c r="G376" s="8">
        <v>-68384.000067407294</v>
      </c>
      <c r="H376" s="8">
        <v>-42062.799864058426</v>
      </c>
      <c r="I376" s="8">
        <v>21460620.251225937</v>
      </c>
    </row>
    <row r="377" spans="1:9" x14ac:dyDescent="0.25">
      <c r="A377">
        <v>1</v>
      </c>
      <c r="B377">
        <v>116</v>
      </c>
      <c r="C377">
        <v>116</v>
      </c>
      <c r="D377" s="8">
        <v>-5132.5703802788157</v>
      </c>
      <c r="E377" s="8">
        <v>3776.1082390179399</v>
      </c>
      <c r="F377" s="8">
        <v>8438388.2612233981</v>
      </c>
      <c r="G377" s="8">
        <v>-5132.5703802788157</v>
      </c>
      <c r="H377" s="8">
        <v>4620.8099498417578</v>
      </c>
      <c r="I377" s="8">
        <v>4239929.166793514</v>
      </c>
    </row>
    <row r="378" spans="1:9" x14ac:dyDescent="0.25">
      <c r="A378">
        <v>2</v>
      </c>
      <c r="B378">
        <v>116</v>
      </c>
      <c r="C378">
        <v>116</v>
      </c>
      <c r="D378" s="8">
        <v>-3699.2954157735512</v>
      </c>
      <c r="E378" s="8">
        <v>3987.2836667258598</v>
      </c>
      <c r="F378" s="8">
        <v>-2897451.2937375903</v>
      </c>
      <c r="G378" s="8">
        <v>-3699.2954157735512</v>
      </c>
      <c r="H378" s="8">
        <v>4409.6345221377705</v>
      </c>
      <c r="I378" s="8">
        <v>-4996680.8409536369</v>
      </c>
    </row>
    <row r="379" spans="1:9" x14ac:dyDescent="0.25">
      <c r="A379">
        <v>3</v>
      </c>
      <c r="B379">
        <v>116</v>
      </c>
      <c r="C379">
        <v>116</v>
      </c>
      <c r="D379" s="8">
        <v>4800.9792631401415</v>
      </c>
      <c r="E379" s="8">
        <v>-5207.8562686625228</v>
      </c>
      <c r="F379" s="8">
        <v>-4996680.8409544379</v>
      </c>
      <c r="G379" s="8">
        <v>4800.9792631401415</v>
      </c>
      <c r="H379" s="8">
        <v>-4785.505413250612</v>
      </c>
      <c r="I379" s="8">
        <v>-2498340.4204764552</v>
      </c>
    </row>
    <row r="380" spans="1:9" x14ac:dyDescent="0.25">
      <c r="A380">
        <v>4</v>
      </c>
      <c r="B380">
        <v>116</v>
      </c>
      <c r="C380">
        <v>116</v>
      </c>
      <c r="D380" s="8">
        <v>5129.7647910522282</v>
      </c>
      <c r="E380" s="8">
        <v>-5114.2909411608271</v>
      </c>
      <c r="F380" s="8">
        <v>-2498340.4204769284</v>
      </c>
      <c r="G380" s="8">
        <v>5129.7647910522282</v>
      </c>
      <c r="H380" s="8">
        <v>-4879.0707407489172</v>
      </c>
      <c r="I380" s="8">
        <v>-1.5031546354293821E-7</v>
      </c>
    </row>
    <row r="381" spans="1:9" x14ac:dyDescent="0.25">
      <c r="A381">
        <v>5</v>
      </c>
      <c r="B381">
        <v>116</v>
      </c>
      <c r="C381">
        <v>116</v>
      </c>
      <c r="D381" s="8">
        <v>8471.8492843800777</v>
      </c>
      <c r="E381" s="8">
        <v>2354.1458169632633</v>
      </c>
      <c r="F381" s="8">
        <v>5.1206880016252396E-7</v>
      </c>
      <c r="G381" s="8">
        <v>8471.8492843800777</v>
      </c>
      <c r="H381" s="8">
        <v>3008.3839388483684</v>
      </c>
      <c r="I381" s="8">
        <v>-4351692.8968406245</v>
      </c>
    </row>
    <row r="382" spans="1:9" x14ac:dyDescent="0.25">
      <c r="A382">
        <v>6</v>
      </c>
      <c r="B382">
        <v>116</v>
      </c>
      <c r="C382">
        <v>116</v>
      </c>
      <c r="D382" s="8">
        <v>8643.3549455707907</v>
      </c>
      <c r="E382" s="8">
        <v>2978.7467563538394</v>
      </c>
      <c r="F382" s="8">
        <v>-4351692.8968397956</v>
      </c>
      <c r="G382" s="8">
        <v>8643.3549455707907</v>
      </c>
      <c r="H382" s="8">
        <v>3346.621798865749</v>
      </c>
      <c r="I382" s="8">
        <v>-5933035.0356446244</v>
      </c>
    </row>
    <row r="383" spans="1:9" x14ac:dyDescent="0.25">
      <c r="A383">
        <v>7</v>
      </c>
      <c r="B383">
        <v>116</v>
      </c>
      <c r="C383">
        <v>116</v>
      </c>
      <c r="D383" s="8">
        <v>1319.7338897973787</v>
      </c>
      <c r="E383" s="8">
        <v>-2599.1692982205532</v>
      </c>
      <c r="F383" s="8">
        <v>-5933035.0356440321</v>
      </c>
      <c r="G383" s="8">
        <v>1319.7338897973787</v>
      </c>
      <c r="H383" s="8">
        <v>-2231.2942557086426</v>
      </c>
      <c r="I383" s="8">
        <v>-4725419.1471615955</v>
      </c>
    </row>
    <row r="384" spans="1:9" x14ac:dyDescent="0.25">
      <c r="A384">
        <v>8</v>
      </c>
      <c r="B384">
        <v>116</v>
      </c>
      <c r="C384">
        <v>116</v>
      </c>
      <c r="D384" s="8">
        <v>1491.2395509529997</v>
      </c>
      <c r="E384" s="8">
        <v>-2260.9314382112734</v>
      </c>
      <c r="F384" s="8">
        <v>-4725419.1471614968</v>
      </c>
      <c r="G384" s="8">
        <v>1491.2395509529997</v>
      </c>
      <c r="H384" s="8">
        <v>-1606.6933163261674</v>
      </c>
      <c r="I384" s="8">
        <v>-1586841.6588543691</v>
      </c>
    </row>
    <row r="385" spans="1:9" x14ac:dyDescent="0.25">
      <c r="A385">
        <v>9</v>
      </c>
      <c r="B385">
        <v>116</v>
      </c>
      <c r="C385">
        <v>116</v>
      </c>
      <c r="D385" s="8">
        <v>5532.9913089935872</v>
      </c>
      <c r="E385" s="8">
        <v>-3436.7080932769304</v>
      </c>
      <c r="F385" s="8">
        <v>-1586841.6588543579</v>
      </c>
      <c r="G385" s="8">
        <v>5532.9913089935872</v>
      </c>
      <c r="H385" s="8">
        <v>-2580.9332888799154</v>
      </c>
      <c r="I385" s="8">
        <v>4800884.6683051428</v>
      </c>
    </row>
    <row r="386" spans="1:9" x14ac:dyDescent="0.25">
      <c r="A386">
        <v>10</v>
      </c>
      <c r="B386">
        <v>116</v>
      </c>
      <c r="C386">
        <v>116</v>
      </c>
      <c r="D386" s="8">
        <v>-7009.9283949795245</v>
      </c>
      <c r="E386" s="8">
        <v>1833.4807882419345</v>
      </c>
      <c r="F386" s="8">
        <v>4800884.6683051251</v>
      </c>
      <c r="G386" s="8">
        <v>-7009.9283949795245</v>
      </c>
      <c r="H386" s="8">
        <v>2689.2555926389491</v>
      </c>
      <c r="I386" s="8">
        <v>5.7051511248573657E-8</v>
      </c>
    </row>
    <row r="387" spans="1:9" x14ac:dyDescent="0.25">
      <c r="A387">
        <v>11</v>
      </c>
      <c r="B387">
        <v>116</v>
      </c>
      <c r="C387">
        <v>116</v>
      </c>
      <c r="D387" s="8">
        <v>-7009.9283949812161</v>
      </c>
      <c r="E387" s="8">
        <v>-2689.2555926410578</v>
      </c>
      <c r="F387" s="8">
        <v>-3.1584932003170262E-9</v>
      </c>
      <c r="G387" s="8">
        <v>-7009.9283949812161</v>
      </c>
      <c r="H387" s="8">
        <v>-1833.4807882440427</v>
      </c>
      <c r="I387" s="8">
        <v>4800884.6683094762</v>
      </c>
    </row>
    <row r="388" spans="1:9" x14ac:dyDescent="0.25">
      <c r="A388">
        <v>12</v>
      </c>
      <c r="B388">
        <v>116</v>
      </c>
      <c r="C388">
        <v>116</v>
      </c>
      <c r="D388" s="8">
        <v>5532.9913090041337</v>
      </c>
      <c r="E388" s="8">
        <v>2580.9332888783779</v>
      </c>
      <c r="F388" s="8">
        <v>4800884.6683094911</v>
      </c>
      <c r="G388" s="8">
        <v>5532.9913090041337</v>
      </c>
      <c r="H388" s="8">
        <v>3436.7080932753925</v>
      </c>
      <c r="I388" s="8">
        <v>-1586841.658846667</v>
      </c>
    </row>
    <row r="389" spans="1:9" x14ac:dyDescent="0.25">
      <c r="A389">
        <v>13</v>
      </c>
      <c r="B389">
        <v>116</v>
      </c>
      <c r="C389">
        <v>116</v>
      </c>
      <c r="D389" s="8">
        <v>1491.2395510411807</v>
      </c>
      <c r="E389" s="8">
        <v>1606.6933163263602</v>
      </c>
      <c r="F389" s="8">
        <v>-1586841.6588467071</v>
      </c>
      <c r="G389" s="8">
        <v>1491.2395510411807</v>
      </c>
      <c r="H389" s="8">
        <v>2260.9314382114644</v>
      </c>
      <c r="I389" s="8">
        <v>-4725419.1471541114</v>
      </c>
    </row>
    <row r="390" spans="1:9" x14ac:dyDescent="0.25">
      <c r="A390">
        <v>14</v>
      </c>
      <c r="B390">
        <v>116</v>
      </c>
      <c r="C390">
        <v>116</v>
      </c>
      <c r="D390" s="8">
        <v>1319.7338898272719</v>
      </c>
      <c r="E390" s="8">
        <v>2231.2942557156421</v>
      </c>
      <c r="F390" s="8">
        <v>-4725419.1471533012</v>
      </c>
      <c r="G390" s="8">
        <v>1319.7338898272719</v>
      </c>
      <c r="H390" s="8">
        <v>2599.1692982275508</v>
      </c>
      <c r="I390" s="8">
        <v>-5933035.0356390476</v>
      </c>
    </row>
    <row r="391" spans="1:9" x14ac:dyDescent="0.25">
      <c r="A391">
        <v>15</v>
      </c>
      <c r="B391">
        <v>116</v>
      </c>
      <c r="C391">
        <v>116</v>
      </c>
      <c r="D391" s="8">
        <v>8643.3549456061373</v>
      </c>
      <c r="E391" s="8">
        <v>-3346.6217988515873</v>
      </c>
      <c r="F391" s="8">
        <v>-5933035.0356370807</v>
      </c>
      <c r="G391" s="8">
        <v>8643.3549456061373</v>
      </c>
      <c r="H391" s="8">
        <v>-2978.7467563396767</v>
      </c>
      <c r="I391" s="8">
        <v>-4351692.8968392927</v>
      </c>
    </row>
    <row r="392" spans="1:9" x14ac:dyDescent="0.25">
      <c r="A392">
        <v>16</v>
      </c>
      <c r="B392">
        <v>116</v>
      </c>
      <c r="C392">
        <v>116</v>
      </c>
      <c r="D392" s="8">
        <v>8471.8492844263892</v>
      </c>
      <c r="E392" s="8">
        <v>-3008.3839388464839</v>
      </c>
      <c r="F392" s="8">
        <v>-4351692.8968380634</v>
      </c>
      <c r="G392" s="8">
        <v>8471.8492844263892</v>
      </c>
      <c r="H392" s="8">
        <v>-2354.1458169613788</v>
      </c>
      <c r="I392" s="8">
        <v>1.8584250938147305E-8</v>
      </c>
    </row>
    <row r="393" spans="1:9" x14ac:dyDescent="0.25">
      <c r="A393">
        <v>17</v>
      </c>
      <c r="B393">
        <v>116</v>
      </c>
      <c r="C393">
        <v>116</v>
      </c>
      <c r="D393" s="8">
        <v>5129.7647910573651</v>
      </c>
      <c r="E393" s="8">
        <v>4879.0707407470254</v>
      </c>
      <c r="F393" s="8">
        <v>4.6502973418682812E-7</v>
      </c>
      <c r="G393" s="8">
        <v>5129.7647910573651</v>
      </c>
      <c r="H393" s="8">
        <v>5114.2909411589317</v>
      </c>
      <c r="I393" s="8">
        <v>-2498340.4204766154</v>
      </c>
    </row>
    <row r="394" spans="1:9" x14ac:dyDescent="0.25">
      <c r="A394">
        <v>18</v>
      </c>
      <c r="B394">
        <v>116</v>
      </c>
      <c r="C394">
        <v>116</v>
      </c>
      <c r="D394" s="8">
        <v>4800.9792631452838</v>
      </c>
      <c r="E394" s="8">
        <v>4785.5054132441983</v>
      </c>
      <c r="F394" s="8">
        <v>-2498340.4204768687</v>
      </c>
      <c r="G394" s="8">
        <v>4800.9792631452838</v>
      </c>
      <c r="H394" s="8">
        <v>5207.856268656109</v>
      </c>
      <c r="I394" s="8">
        <v>-4996680.8409515992</v>
      </c>
    </row>
    <row r="395" spans="1:9" x14ac:dyDescent="0.25">
      <c r="A395">
        <v>19</v>
      </c>
      <c r="B395">
        <v>116</v>
      </c>
      <c r="C395">
        <v>116</v>
      </c>
      <c r="D395" s="8">
        <v>-3699.2954157610511</v>
      </c>
      <c r="E395" s="8">
        <v>-4409.6345221295378</v>
      </c>
      <c r="F395" s="8">
        <v>-4996680.8409531936</v>
      </c>
      <c r="G395" s="8">
        <v>-3699.2954157610511</v>
      </c>
      <c r="H395" s="8">
        <v>-3987.2836667176307</v>
      </c>
      <c r="I395" s="8">
        <v>-2897451.2937403284</v>
      </c>
    </row>
    <row r="396" spans="1:9" x14ac:dyDescent="0.25">
      <c r="A396">
        <v>20</v>
      </c>
      <c r="B396">
        <v>116</v>
      </c>
      <c r="C396">
        <v>116</v>
      </c>
      <c r="D396" s="8">
        <v>-5132.570380279536</v>
      </c>
      <c r="E396" s="8">
        <v>-4620.8099498355114</v>
      </c>
      <c r="F396" s="8">
        <v>4239929.1667791903</v>
      </c>
      <c r="G396" s="8">
        <v>-5132.570380279536</v>
      </c>
      <c r="H396" s="8">
        <v>-3776.1082390116899</v>
      </c>
      <c r="I396" s="8">
        <v>8438388.2612027898</v>
      </c>
    </row>
    <row r="397" spans="1:9" x14ac:dyDescent="0.25">
      <c r="A397">
        <v>21</v>
      </c>
      <c r="B397">
        <v>116</v>
      </c>
      <c r="C397">
        <v>116</v>
      </c>
      <c r="D397" s="8">
        <v>-12105.373131962639</v>
      </c>
      <c r="E397" s="8">
        <v>-204.58525382754686</v>
      </c>
      <c r="F397" s="8">
        <v>1.7764614312909545E-8</v>
      </c>
      <c r="G397" s="8">
        <v>-12105.373131962639</v>
      </c>
      <c r="H397" s="8">
        <v>204.58525382757372</v>
      </c>
      <c r="I397" s="8">
        <v>-1.8190257833339275E-8</v>
      </c>
    </row>
    <row r="398" spans="1:9" x14ac:dyDescent="0.25">
      <c r="A398">
        <v>22</v>
      </c>
      <c r="B398">
        <v>116</v>
      </c>
      <c r="C398">
        <v>116</v>
      </c>
      <c r="D398" s="8">
        <v>17752.280540946012</v>
      </c>
      <c r="E398" s="8">
        <v>-310.80248698717133</v>
      </c>
      <c r="F398" s="8">
        <v>-1.6071445069749944E-9</v>
      </c>
      <c r="G398" s="8">
        <v>17752.280540946012</v>
      </c>
      <c r="H398" s="8">
        <v>310.80248698716963</v>
      </c>
      <c r="I398" s="8">
        <v>1.7299936606565704E-9</v>
      </c>
    </row>
    <row r="399" spans="1:9" x14ac:dyDescent="0.25">
      <c r="A399">
        <v>23</v>
      </c>
      <c r="B399">
        <v>116</v>
      </c>
      <c r="C399">
        <v>116</v>
      </c>
      <c r="D399" s="8">
        <v>-12105.373131952307</v>
      </c>
      <c r="E399" s="8">
        <v>-204.58525382755803</v>
      </c>
      <c r="F399" s="8">
        <v>2.9085640562698245E-9</v>
      </c>
      <c r="G399" s="8">
        <v>-12105.373131952307</v>
      </c>
      <c r="H399" s="8">
        <v>204.58525382756252</v>
      </c>
      <c r="I399" s="8">
        <v>-2.7710484573617579E-9</v>
      </c>
    </row>
    <row r="400" spans="1:9" x14ac:dyDescent="0.25">
      <c r="A400">
        <v>24</v>
      </c>
      <c r="B400">
        <v>116</v>
      </c>
      <c r="C400">
        <v>116</v>
      </c>
      <c r="D400" s="8">
        <v>-4310.3451841796232</v>
      </c>
      <c r="E400" s="8">
        <v>3798.5847537295485</v>
      </c>
      <c r="F400" s="8">
        <v>4239929.1667934544</v>
      </c>
      <c r="G400" s="8">
        <v>-4310.3451841796232</v>
      </c>
      <c r="H400" s="8">
        <v>4598.3334351300437</v>
      </c>
      <c r="I400" s="8">
        <v>-2897451.2937371805</v>
      </c>
    </row>
    <row r="401" spans="1:9" x14ac:dyDescent="0.25">
      <c r="A401">
        <v>25</v>
      </c>
      <c r="B401">
        <v>116</v>
      </c>
      <c r="C401">
        <v>116</v>
      </c>
      <c r="D401" s="8">
        <v>-4310.3451841673887</v>
      </c>
      <c r="E401" s="8">
        <v>-4598.3334351237827</v>
      </c>
      <c r="F401" s="8">
        <v>-2897451.2937408499</v>
      </c>
      <c r="G401" s="8">
        <v>-4310.3451841673887</v>
      </c>
      <c r="H401" s="8">
        <v>-3798.5847537232876</v>
      </c>
      <c r="I401" s="8">
        <v>4239929.166779168</v>
      </c>
    </row>
    <row r="402" spans="1:9" x14ac:dyDescent="0.25">
      <c r="A402">
        <v>1</v>
      </c>
      <c r="B402">
        <v>117</v>
      </c>
      <c r="C402">
        <v>117</v>
      </c>
      <c r="D402" s="8">
        <v>-14506.318133331031</v>
      </c>
      <c r="E402" s="8">
        <v>25298.098893495851</v>
      </c>
      <c r="F402" s="8">
        <v>73371397.4294907</v>
      </c>
      <c r="G402" s="8">
        <v>-14506.318133331031</v>
      </c>
      <c r="H402" s="8">
        <v>26142.800604319669</v>
      </c>
      <c r="I402" s="8">
        <v>47650947.680582963</v>
      </c>
    </row>
    <row r="403" spans="1:9" x14ac:dyDescent="0.25">
      <c r="A403">
        <v>2</v>
      </c>
      <c r="B403">
        <v>117</v>
      </c>
      <c r="C403">
        <v>117</v>
      </c>
      <c r="D403" s="8">
        <v>-13073.043168847056</v>
      </c>
      <c r="E403" s="8">
        <v>25509.274321205179</v>
      </c>
      <c r="F403" s="8">
        <v>3926183.1074372754</v>
      </c>
      <c r="G403" s="8">
        <v>-13073.043168847056</v>
      </c>
      <c r="H403" s="8">
        <v>25931.62517661709</v>
      </c>
      <c r="I403" s="8">
        <v>-8934041.7670175768</v>
      </c>
    </row>
    <row r="404" spans="1:9" x14ac:dyDescent="0.25">
      <c r="A404">
        <v>3</v>
      </c>
      <c r="B404">
        <v>117</v>
      </c>
      <c r="C404">
        <v>117</v>
      </c>
      <c r="D404" s="8">
        <v>17226.80130090475</v>
      </c>
      <c r="E404" s="8">
        <v>-9145.2171947307143</v>
      </c>
      <c r="F404" s="8">
        <v>-8934041.7670170069</v>
      </c>
      <c r="G404" s="8">
        <v>17226.80130090475</v>
      </c>
      <c r="H404" s="8">
        <v>-8722.8663393188035</v>
      </c>
      <c r="I404" s="8">
        <v>-4467020.8835055269</v>
      </c>
    </row>
    <row r="405" spans="1:9" x14ac:dyDescent="0.25">
      <c r="A405">
        <v>4</v>
      </c>
      <c r="B405">
        <v>117</v>
      </c>
      <c r="C405">
        <v>117</v>
      </c>
      <c r="D405" s="8">
        <v>17555.586828816944</v>
      </c>
      <c r="E405" s="8">
        <v>-9051.6518672162056</v>
      </c>
      <c r="F405" s="8">
        <v>-4467020.8835051134</v>
      </c>
      <c r="G405" s="8">
        <v>17555.586828816944</v>
      </c>
      <c r="H405" s="8">
        <v>-8816.4316668042957</v>
      </c>
      <c r="I405" s="8">
        <v>-6.9793313741683958E-7</v>
      </c>
    </row>
    <row r="406" spans="1:9" x14ac:dyDescent="0.25">
      <c r="A406">
        <v>5</v>
      </c>
      <c r="B406">
        <v>117</v>
      </c>
      <c r="C406">
        <v>117</v>
      </c>
      <c r="D406" s="8">
        <v>16350.860919347131</v>
      </c>
      <c r="E406" s="8">
        <v>12738.029485051444</v>
      </c>
      <c r="F406" s="8">
        <v>4.0310405893251298E-7</v>
      </c>
      <c r="G406" s="8">
        <v>16350.860919347131</v>
      </c>
      <c r="H406" s="8">
        <v>13392.26760693655</v>
      </c>
      <c r="I406" s="8">
        <v>-21204736.09014792</v>
      </c>
    </row>
    <row r="407" spans="1:9" x14ac:dyDescent="0.25">
      <c r="A407">
        <v>6</v>
      </c>
      <c r="B407">
        <v>117</v>
      </c>
      <c r="C407">
        <v>117</v>
      </c>
      <c r="D407" s="8">
        <v>16522.366580458918</v>
      </c>
      <c r="E407" s="8">
        <v>13362.630424513207</v>
      </c>
      <c r="F407" s="8">
        <v>-21204736.090147361</v>
      </c>
      <c r="G407" s="8">
        <v>16522.366580458918</v>
      </c>
      <c r="H407" s="8">
        <v>13730.505467025116</v>
      </c>
      <c r="I407" s="8">
        <v>-27978020.06303126</v>
      </c>
    </row>
    <row r="408" spans="1:9" x14ac:dyDescent="0.25">
      <c r="A408">
        <v>7</v>
      </c>
      <c r="B408">
        <v>117</v>
      </c>
      <c r="C408">
        <v>117</v>
      </c>
      <c r="D408" s="8">
        <v>-22099.893297994837</v>
      </c>
      <c r="E408" s="8">
        <v>-4206.7423312189167</v>
      </c>
      <c r="F408" s="8">
        <v>-27978020.063030176</v>
      </c>
      <c r="G408" s="8">
        <v>-22099.893297994837</v>
      </c>
      <c r="H408" s="8">
        <v>-3838.867288707007</v>
      </c>
      <c r="I408" s="8">
        <v>-25966617.658048682</v>
      </c>
    </row>
    <row r="409" spans="1:9" x14ac:dyDescent="0.25">
      <c r="A409">
        <v>8</v>
      </c>
      <c r="B409">
        <v>117</v>
      </c>
      <c r="C409">
        <v>117</v>
      </c>
      <c r="D409" s="8">
        <v>-21928.387636818261</v>
      </c>
      <c r="E409" s="8">
        <v>-3868.5044712250465</v>
      </c>
      <c r="F409" s="8">
        <v>-25966617.658048339</v>
      </c>
      <c r="G409" s="8">
        <v>-21928.387636818261</v>
      </c>
      <c r="H409" s="8">
        <v>-3214.2663493399414</v>
      </c>
      <c r="I409" s="8">
        <v>-20218949.137159947</v>
      </c>
    </row>
    <row r="410" spans="1:9" x14ac:dyDescent="0.25">
      <c r="A410">
        <v>9</v>
      </c>
      <c r="B410">
        <v>117</v>
      </c>
      <c r="C410">
        <v>117</v>
      </c>
      <c r="D410" s="8">
        <v>-17886.635878774177</v>
      </c>
      <c r="E410" s="8">
        <v>-5044.2811262870864</v>
      </c>
      <c r="F410" s="8">
        <v>-20218949.13715994</v>
      </c>
      <c r="G410" s="8">
        <v>-17886.635878774177</v>
      </c>
      <c r="H410" s="8">
        <v>-4188.5063218900714</v>
      </c>
      <c r="I410" s="8">
        <v>-10418345.260919843</v>
      </c>
    </row>
    <row r="411" spans="1:9" x14ac:dyDescent="0.25">
      <c r="A411">
        <v>10</v>
      </c>
      <c r="B411">
        <v>117</v>
      </c>
      <c r="C411">
        <v>117</v>
      </c>
      <c r="D411" s="8">
        <v>-14819.269073070453</v>
      </c>
      <c r="E411" s="8">
        <v>-5335.2568138423112</v>
      </c>
      <c r="F411" s="8">
        <v>-10418345.260919837</v>
      </c>
      <c r="G411" s="8">
        <v>-14819.269073070453</v>
      </c>
      <c r="H411" s="8">
        <v>-4479.4820094452962</v>
      </c>
      <c r="I411" s="8">
        <v>1.1721567716449509E-9</v>
      </c>
    </row>
    <row r="412" spans="1:9" x14ac:dyDescent="0.25">
      <c r="A412">
        <v>11</v>
      </c>
      <c r="B412">
        <v>117</v>
      </c>
      <c r="C412">
        <v>117</v>
      </c>
      <c r="D412" s="8">
        <v>-6564.586761632956</v>
      </c>
      <c r="E412" s="8">
        <v>-12481.417854415773</v>
      </c>
      <c r="F412" s="8">
        <v>3.8264261092990643E-9</v>
      </c>
      <c r="G412" s="8">
        <v>-6564.586761632956</v>
      </c>
      <c r="H412" s="8">
        <v>-11625.64305001876</v>
      </c>
      <c r="I412" s="8">
        <v>25589645.150057327</v>
      </c>
    </row>
    <row r="413" spans="1:9" x14ac:dyDescent="0.25">
      <c r="A413">
        <v>12</v>
      </c>
      <c r="B413">
        <v>117</v>
      </c>
      <c r="C413">
        <v>117</v>
      </c>
      <c r="D413" s="8">
        <v>-9631.9535673188548</v>
      </c>
      <c r="E413" s="8">
        <v>-352.11713539267703</v>
      </c>
      <c r="F413" s="8">
        <v>25589645.150057334</v>
      </c>
      <c r="G413" s="8">
        <v>-9631.9535673188548</v>
      </c>
      <c r="H413" s="8">
        <v>503.657669004338</v>
      </c>
      <c r="I413" s="8">
        <v>25428784.873628519</v>
      </c>
    </row>
    <row r="414" spans="1:9" x14ac:dyDescent="0.25">
      <c r="A414">
        <v>13</v>
      </c>
      <c r="B414">
        <v>117</v>
      </c>
      <c r="C414">
        <v>117</v>
      </c>
      <c r="D414" s="8">
        <v>-13673.705325334195</v>
      </c>
      <c r="E414" s="8">
        <v>11093.919298638222</v>
      </c>
      <c r="F414" s="8">
        <v>25428784.873628523</v>
      </c>
      <c r="G414" s="8">
        <v>-13673.705325334195</v>
      </c>
      <c r="H414" s="8">
        <v>11748.157420523328</v>
      </c>
      <c r="I414" s="8">
        <v>6892439.6160290092</v>
      </c>
    </row>
    <row r="415" spans="1:9" x14ac:dyDescent="0.25">
      <c r="A415">
        <v>14</v>
      </c>
      <c r="B415">
        <v>117</v>
      </c>
      <c r="C415">
        <v>117</v>
      </c>
      <c r="D415" s="8">
        <v>-13845.210986692691</v>
      </c>
      <c r="E415" s="8">
        <v>11718.520237976707</v>
      </c>
      <c r="F415" s="8">
        <v>6892439.6160287336</v>
      </c>
      <c r="G415" s="8">
        <v>-13845.210986692691</v>
      </c>
      <c r="H415" s="8">
        <v>12086.395280488618</v>
      </c>
      <c r="I415" s="8">
        <v>941210.7364141643</v>
      </c>
    </row>
    <row r="416" spans="1:9" x14ac:dyDescent="0.25">
      <c r="A416">
        <v>15</v>
      </c>
      <c r="B416">
        <v>117</v>
      </c>
      <c r="C416">
        <v>117</v>
      </c>
      <c r="D416" s="8">
        <v>42207.304563042293</v>
      </c>
      <c r="E416" s="8">
        <v>-108.63509512122437</v>
      </c>
      <c r="F416" s="8">
        <v>941210.73641443253</v>
      </c>
      <c r="G416" s="8">
        <v>42207.304563042293</v>
      </c>
      <c r="H416" s="8">
        <v>259.23994739068621</v>
      </c>
      <c r="I416" s="8">
        <v>903559.52334865741</v>
      </c>
    </row>
    <row r="417" spans="1:9" x14ac:dyDescent="0.25">
      <c r="A417">
        <v>16</v>
      </c>
      <c r="B417">
        <v>117</v>
      </c>
      <c r="C417">
        <v>117</v>
      </c>
      <c r="D417" s="8">
        <v>42035.798901899558</v>
      </c>
      <c r="E417" s="8">
        <v>229.60276490389151</v>
      </c>
      <c r="F417" s="8">
        <v>903559.523348758</v>
      </c>
      <c r="G417" s="8">
        <v>42035.798901899558</v>
      </c>
      <c r="H417" s="8">
        <v>883.8408867889957</v>
      </c>
      <c r="I417" s="8">
        <v>2.6616908144205807E-8</v>
      </c>
    </row>
    <row r="418" spans="1:9" x14ac:dyDescent="0.25">
      <c r="A418">
        <v>17</v>
      </c>
      <c r="B418">
        <v>117</v>
      </c>
      <c r="C418">
        <v>117</v>
      </c>
      <c r="D418" s="8">
        <v>7493.2931962276125</v>
      </c>
      <c r="E418" s="8">
        <v>39667.280117789698</v>
      </c>
      <c r="F418" s="8">
        <v>7.5420539360493419E-7</v>
      </c>
      <c r="G418" s="8">
        <v>7493.2931962276125</v>
      </c>
      <c r="H418" s="8">
        <v>39902.500318201608</v>
      </c>
      <c r="I418" s="8">
        <v>-19892445.10899834</v>
      </c>
    </row>
    <row r="419" spans="1:9" x14ac:dyDescent="0.25">
      <c r="A419">
        <v>18</v>
      </c>
      <c r="B419">
        <v>117</v>
      </c>
      <c r="C419">
        <v>117</v>
      </c>
      <c r="D419" s="8">
        <v>7164.507668315604</v>
      </c>
      <c r="E419" s="8">
        <v>39573.714790285856</v>
      </c>
      <c r="F419" s="8">
        <v>-19892445.108997814</v>
      </c>
      <c r="G419" s="8">
        <v>7164.507668315604</v>
      </c>
      <c r="H419" s="8">
        <v>39996.065645697759</v>
      </c>
      <c r="I419" s="8">
        <v>-39784890.217992507</v>
      </c>
    </row>
    <row r="420" spans="1:9" x14ac:dyDescent="0.25">
      <c r="A420">
        <v>19</v>
      </c>
      <c r="B420">
        <v>117</v>
      </c>
      <c r="C420">
        <v>117</v>
      </c>
      <c r="D420" s="8">
        <v>-35275.547662744408</v>
      </c>
      <c r="E420" s="8">
        <v>-9259.125176805439</v>
      </c>
      <c r="F420" s="8">
        <v>-39784890.217992716</v>
      </c>
      <c r="G420" s="8">
        <v>-35275.547662744408</v>
      </c>
      <c r="H420" s="8">
        <v>-8836.7743213935319</v>
      </c>
      <c r="I420" s="8">
        <v>-35260915.343444459</v>
      </c>
    </row>
    <row r="421" spans="1:9" x14ac:dyDescent="0.25">
      <c r="A421">
        <v>20</v>
      </c>
      <c r="B421">
        <v>117</v>
      </c>
      <c r="C421">
        <v>117</v>
      </c>
      <c r="D421" s="8">
        <v>-36708.822627262787</v>
      </c>
      <c r="E421" s="8">
        <v>-9470.3006045157781</v>
      </c>
      <c r="F421" s="8">
        <v>-19879400.76996671</v>
      </c>
      <c r="G421" s="8">
        <v>-36708.822627262787</v>
      </c>
      <c r="H421" s="8">
        <v>-8625.5988936919566</v>
      </c>
      <c r="I421" s="8">
        <v>-10831451.02086281</v>
      </c>
    </row>
    <row r="422" spans="1:9" x14ac:dyDescent="0.25">
      <c r="A422">
        <v>21</v>
      </c>
      <c r="B422">
        <v>117</v>
      </c>
      <c r="C422">
        <v>117</v>
      </c>
      <c r="D422" s="8">
        <v>-45622.530319994577</v>
      </c>
      <c r="E422" s="8">
        <v>-204.58525382752623</v>
      </c>
      <c r="F422" s="8">
        <v>4.3870750232599677E-8</v>
      </c>
      <c r="G422" s="8">
        <v>-45622.530319994577</v>
      </c>
      <c r="H422" s="8">
        <v>204.58525382759436</v>
      </c>
      <c r="I422" s="8">
        <v>-4.4034459278918804E-8</v>
      </c>
    </row>
    <row r="423" spans="1:9" x14ac:dyDescent="0.25">
      <c r="A423">
        <v>22</v>
      </c>
      <c r="B423">
        <v>117</v>
      </c>
      <c r="C423">
        <v>117</v>
      </c>
      <c r="D423" s="8">
        <v>1180.9922301760523</v>
      </c>
      <c r="E423" s="8">
        <v>-310.80248698716917</v>
      </c>
      <c r="F423" s="8">
        <v>2.1450094208096255E-10</v>
      </c>
      <c r="G423" s="8">
        <v>1180.9922301760523</v>
      </c>
      <c r="H423" s="8">
        <v>310.80248698717179</v>
      </c>
      <c r="I423" s="8">
        <v>-5.1631337553212579E-10</v>
      </c>
    </row>
    <row r="424" spans="1:9" x14ac:dyDescent="0.25">
      <c r="A424">
        <v>23</v>
      </c>
      <c r="B424">
        <v>117</v>
      </c>
      <c r="C424">
        <v>117</v>
      </c>
      <c r="D424" s="8">
        <v>-64288.281967320429</v>
      </c>
      <c r="E424" s="8">
        <v>-204.58525382756093</v>
      </c>
      <c r="F424" s="8">
        <v>-2.6793713914230466E-9</v>
      </c>
      <c r="G424" s="8">
        <v>-64288.281967320429</v>
      </c>
      <c r="H424" s="8">
        <v>204.58525382755963</v>
      </c>
      <c r="I424" s="8">
        <v>3.5153789212927225E-9</v>
      </c>
    </row>
    <row r="425" spans="1:9" x14ac:dyDescent="0.25">
      <c r="A425">
        <v>24</v>
      </c>
      <c r="B425">
        <v>117</v>
      </c>
      <c r="C425">
        <v>117</v>
      </c>
      <c r="D425" s="8">
        <v>-13684.092937253208</v>
      </c>
      <c r="E425" s="8">
        <v>25320.575408209013</v>
      </c>
      <c r="F425" s="8">
        <v>47650947.680582955</v>
      </c>
      <c r="G425" s="8">
        <v>-13684.092937253208</v>
      </c>
      <c r="H425" s="8">
        <v>26120.324089609509</v>
      </c>
      <c r="I425" s="8">
        <v>3926183.1074372828</v>
      </c>
    </row>
    <row r="426" spans="1:9" x14ac:dyDescent="0.25">
      <c r="A426">
        <v>25</v>
      </c>
      <c r="B426">
        <v>117</v>
      </c>
      <c r="C426">
        <v>117</v>
      </c>
      <c r="D426" s="8">
        <v>-35886.597431150643</v>
      </c>
      <c r="E426" s="8">
        <v>-9447.8240898041367</v>
      </c>
      <c r="F426" s="8">
        <v>-35260915.343443386</v>
      </c>
      <c r="G426" s="8">
        <v>-35886.597431150643</v>
      </c>
      <c r="H426" s="8">
        <v>-8648.0754084036416</v>
      </c>
      <c r="I426" s="8">
        <v>-19879400.769966755</v>
      </c>
    </row>
    <row r="427" spans="1:9" x14ac:dyDescent="0.25">
      <c r="A427">
        <v>1</v>
      </c>
      <c r="B427">
        <v>118</v>
      </c>
      <c r="C427">
        <v>118</v>
      </c>
      <c r="D427" s="8">
        <v>-36708.8226272256</v>
      </c>
      <c r="E427" s="8">
        <v>8625.5988936105459</v>
      </c>
      <c r="F427" s="8">
        <v>-10831451.021009542</v>
      </c>
      <c r="G427" s="8">
        <v>-36708.8226272256</v>
      </c>
      <c r="H427" s="8">
        <v>9470.3006044343638</v>
      </c>
      <c r="I427" s="8">
        <v>-19879400.770032056</v>
      </c>
    </row>
    <row r="428" spans="1:9" x14ac:dyDescent="0.25">
      <c r="A428">
        <v>2</v>
      </c>
      <c r="B428">
        <v>118</v>
      </c>
      <c r="C428">
        <v>118</v>
      </c>
      <c r="D428" s="8">
        <v>-35275.547662673373</v>
      </c>
      <c r="E428" s="8">
        <v>8836.7743213183348</v>
      </c>
      <c r="F428" s="8">
        <v>-35260915.343370266</v>
      </c>
      <c r="G428" s="8">
        <v>-35275.547662673373</v>
      </c>
      <c r="H428" s="8">
        <v>9259.1251767302456</v>
      </c>
      <c r="I428" s="8">
        <v>-39784890.217880279</v>
      </c>
    </row>
    <row r="429" spans="1:9" x14ac:dyDescent="0.25">
      <c r="A429">
        <v>3</v>
      </c>
      <c r="B429">
        <v>118</v>
      </c>
      <c r="C429">
        <v>118</v>
      </c>
      <c r="D429" s="8">
        <v>7164.5076682407871</v>
      </c>
      <c r="E429" s="8">
        <v>-39996.065645597941</v>
      </c>
      <c r="F429" s="8">
        <v>-39784890.217880875</v>
      </c>
      <c r="G429" s="8">
        <v>7164.5076682407871</v>
      </c>
      <c r="H429" s="8">
        <v>-39573.71479018603</v>
      </c>
      <c r="I429" s="8">
        <v>-19892445.108935717</v>
      </c>
    </row>
    <row r="430" spans="1:9" x14ac:dyDescent="0.25">
      <c r="A430">
        <v>4</v>
      </c>
      <c r="B430">
        <v>118</v>
      </c>
      <c r="C430">
        <v>118</v>
      </c>
      <c r="D430" s="8">
        <v>7493.2931961526556</v>
      </c>
      <c r="E430" s="8">
        <v>-39902.500318078193</v>
      </c>
      <c r="F430" s="8">
        <v>-19892445.108935572</v>
      </c>
      <c r="G430" s="8">
        <v>7493.2931961526556</v>
      </c>
      <c r="H430" s="8">
        <v>-39667.280117666283</v>
      </c>
      <c r="I430" s="8">
        <v>9.1139227151870719E-7</v>
      </c>
    </row>
    <row r="431" spans="1:9" x14ac:dyDescent="0.25">
      <c r="A431">
        <v>5</v>
      </c>
      <c r="B431">
        <v>118</v>
      </c>
      <c r="C431">
        <v>118</v>
      </c>
      <c r="D431" s="8">
        <v>42035.79890167444</v>
      </c>
      <c r="E431" s="8">
        <v>-883.84088680547939</v>
      </c>
      <c r="F431" s="8">
        <v>-6.0694583225995323E-8</v>
      </c>
      <c r="G431" s="8">
        <v>42035.79890167444</v>
      </c>
      <c r="H431" s="8">
        <v>-229.60276492037337</v>
      </c>
      <c r="I431" s="8">
        <v>903559.52337556705</v>
      </c>
    </row>
    <row r="432" spans="1:9" x14ac:dyDescent="0.25">
      <c r="A432">
        <v>6</v>
      </c>
      <c r="B432">
        <v>118</v>
      </c>
      <c r="C432">
        <v>118</v>
      </c>
      <c r="D432" s="8">
        <v>42207.304562973419</v>
      </c>
      <c r="E432" s="8">
        <v>-259.23994747797951</v>
      </c>
      <c r="F432" s="8">
        <v>903559.5233763624</v>
      </c>
      <c r="G432" s="8">
        <v>42207.304562973419</v>
      </c>
      <c r="H432" s="8">
        <v>108.63509503392925</v>
      </c>
      <c r="I432" s="8">
        <v>941210.7364849411</v>
      </c>
    </row>
    <row r="433" spans="1:9" x14ac:dyDescent="0.25">
      <c r="A433">
        <v>7</v>
      </c>
      <c r="B433">
        <v>118</v>
      </c>
      <c r="C433">
        <v>118</v>
      </c>
      <c r="D433" s="8">
        <v>-13845.210986594062</v>
      </c>
      <c r="E433" s="8">
        <v>-12086.395280500477</v>
      </c>
      <c r="F433" s="8">
        <v>941210.73648356646</v>
      </c>
      <c r="G433" s="8">
        <v>-13845.210986594062</v>
      </c>
      <c r="H433" s="8">
        <v>-11718.520237988567</v>
      </c>
      <c r="I433" s="8">
        <v>6892439.616106607</v>
      </c>
    </row>
    <row r="434" spans="1:9" x14ac:dyDescent="0.25">
      <c r="A434">
        <v>8</v>
      </c>
      <c r="B434">
        <v>118</v>
      </c>
      <c r="C434">
        <v>118</v>
      </c>
      <c r="D434" s="8">
        <v>-13673.70532544822</v>
      </c>
      <c r="E434" s="8">
        <v>-11748.157420474374</v>
      </c>
      <c r="F434" s="8">
        <v>6892439.6161053088</v>
      </c>
      <c r="G434" s="8">
        <v>-13673.70532544822</v>
      </c>
      <c r="H434" s="8">
        <v>-11093.919298589268</v>
      </c>
      <c r="I434" s="8">
        <v>25428784.873625536</v>
      </c>
    </row>
    <row r="435" spans="1:9" x14ac:dyDescent="0.25">
      <c r="A435">
        <v>9</v>
      </c>
      <c r="B435">
        <v>118</v>
      </c>
      <c r="C435">
        <v>118</v>
      </c>
      <c r="D435" s="8">
        <v>-9631.9535674111248</v>
      </c>
      <c r="E435" s="8">
        <v>-503.65766897549383</v>
      </c>
      <c r="F435" s="8">
        <v>25428784.873625543</v>
      </c>
      <c r="G435" s="8">
        <v>-9631.9535674111248</v>
      </c>
      <c r="H435" s="8">
        <v>352.11713542152074</v>
      </c>
      <c r="I435" s="8">
        <v>25589645.149993133</v>
      </c>
    </row>
    <row r="436" spans="1:9" x14ac:dyDescent="0.25">
      <c r="A436">
        <v>10</v>
      </c>
      <c r="B436">
        <v>118</v>
      </c>
      <c r="C436">
        <v>118</v>
      </c>
      <c r="D436" s="8">
        <v>-6564.5867615579227</v>
      </c>
      <c r="E436" s="8">
        <v>11625.643049988559</v>
      </c>
      <c r="F436" s="8">
        <v>25589645.149993114</v>
      </c>
      <c r="G436" s="8">
        <v>-6564.5867615579227</v>
      </c>
      <c r="H436" s="8">
        <v>12481.417854385574</v>
      </c>
      <c r="I436" s="8">
        <v>1.1721567716449509E-9</v>
      </c>
    </row>
    <row r="437" spans="1:9" x14ac:dyDescent="0.25">
      <c r="A437">
        <v>11</v>
      </c>
      <c r="B437">
        <v>118</v>
      </c>
      <c r="C437">
        <v>118</v>
      </c>
      <c r="D437" s="8">
        <v>-14819.269072994613</v>
      </c>
      <c r="E437" s="8">
        <v>4479.4820094704291</v>
      </c>
      <c r="F437" s="8">
        <v>-5.2052928367629643E-8</v>
      </c>
      <c r="G437" s="8">
        <v>-14819.269072994613</v>
      </c>
      <c r="H437" s="8">
        <v>5335.2568138674442</v>
      </c>
      <c r="I437" s="8">
        <v>-10418345.260973306</v>
      </c>
    </row>
    <row r="438" spans="1:9" x14ac:dyDescent="0.25">
      <c r="A438">
        <v>12</v>
      </c>
      <c r="B438">
        <v>118</v>
      </c>
      <c r="C438">
        <v>118</v>
      </c>
      <c r="D438" s="8">
        <v>-17886.635878846748</v>
      </c>
      <c r="E438" s="8">
        <v>4188.5063218588311</v>
      </c>
      <c r="F438" s="8">
        <v>-10418345.260973321</v>
      </c>
      <c r="G438" s="8">
        <v>-17886.635878846748</v>
      </c>
      <c r="H438" s="8">
        <v>5044.2811262558462</v>
      </c>
      <c r="I438" s="8">
        <v>-20218949.137147017</v>
      </c>
    </row>
    <row r="439" spans="1:9" x14ac:dyDescent="0.25">
      <c r="A439">
        <v>13</v>
      </c>
      <c r="B439">
        <v>118</v>
      </c>
      <c r="C439">
        <v>118</v>
      </c>
      <c r="D439" s="8">
        <v>-21928.387636779669</v>
      </c>
      <c r="E439" s="8">
        <v>3214.2663492954562</v>
      </c>
      <c r="F439" s="8">
        <v>-20218949.137147039</v>
      </c>
      <c r="G439" s="8">
        <v>-21928.387636779669</v>
      </c>
      <c r="H439" s="8">
        <v>3868.5044711805622</v>
      </c>
      <c r="I439" s="8">
        <v>-25966617.65796328</v>
      </c>
    </row>
    <row r="440" spans="1:9" x14ac:dyDescent="0.25">
      <c r="A440">
        <v>14</v>
      </c>
      <c r="B440">
        <v>118</v>
      </c>
      <c r="C440">
        <v>118</v>
      </c>
      <c r="D440" s="8">
        <v>-22099.893297836417</v>
      </c>
      <c r="E440" s="8">
        <v>3838.8672887414214</v>
      </c>
      <c r="F440" s="8">
        <v>-25966617.657963254</v>
      </c>
      <c r="G440" s="8">
        <v>-22099.893297836417</v>
      </c>
      <c r="H440" s="8">
        <v>4206.742331253331</v>
      </c>
      <c r="I440" s="8">
        <v>-27978020.062962472</v>
      </c>
    </row>
    <row r="441" spans="1:9" x14ac:dyDescent="0.25">
      <c r="A441">
        <v>15</v>
      </c>
      <c r="B441">
        <v>118</v>
      </c>
      <c r="C441">
        <v>118</v>
      </c>
      <c r="D441" s="8">
        <v>16522.366580404858</v>
      </c>
      <c r="E441" s="8">
        <v>-13730.505466925913</v>
      </c>
      <c r="F441" s="8">
        <v>-27978020.062963903</v>
      </c>
      <c r="G441" s="8">
        <v>16522.366580404858</v>
      </c>
      <c r="H441" s="8">
        <v>-13362.630424414003</v>
      </c>
      <c r="I441" s="8">
        <v>-21204736.090131793</v>
      </c>
    </row>
    <row r="442" spans="1:9" x14ac:dyDescent="0.25">
      <c r="A442">
        <v>16</v>
      </c>
      <c r="B442">
        <v>118</v>
      </c>
      <c r="C442">
        <v>118</v>
      </c>
      <c r="D442" s="8">
        <v>16350.860919200659</v>
      </c>
      <c r="E442" s="8">
        <v>-13392.267606926598</v>
      </c>
      <c r="F442" s="8">
        <v>-21204736.090132061</v>
      </c>
      <c r="G442" s="8">
        <v>16350.860919200659</v>
      </c>
      <c r="H442" s="8">
        <v>-12738.029485041494</v>
      </c>
      <c r="I442" s="8">
        <v>4.8968649934977292E-8</v>
      </c>
    </row>
    <row r="443" spans="1:9" x14ac:dyDescent="0.25">
      <c r="A443">
        <v>17</v>
      </c>
      <c r="B443">
        <v>118</v>
      </c>
      <c r="C443">
        <v>118</v>
      </c>
      <c r="D443" s="8">
        <v>17555.586828728505</v>
      </c>
      <c r="E443" s="8">
        <v>8816.4316667087332</v>
      </c>
      <c r="F443" s="8">
        <v>-2.7397472877055409E-7</v>
      </c>
      <c r="G443" s="8">
        <v>17555.586828728505</v>
      </c>
      <c r="H443" s="8">
        <v>9051.6518671206395</v>
      </c>
      <c r="I443" s="8">
        <v>-4467020.8834582679</v>
      </c>
    </row>
    <row r="444" spans="1:9" x14ac:dyDescent="0.25">
      <c r="A444">
        <v>18</v>
      </c>
      <c r="B444">
        <v>118</v>
      </c>
      <c r="C444">
        <v>118</v>
      </c>
      <c r="D444" s="8">
        <v>17226.801300817078</v>
      </c>
      <c r="E444" s="8">
        <v>8722.8663392097769</v>
      </c>
      <c r="F444" s="8">
        <v>-4467020.8834588155</v>
      </c>
      <c r="G444" s="8">
        <v>17226.801300817078</v>
      </c>
      <c r="H444" s="8">
        <v>9145.2171946216877</v>
      </c>
      <c r="I444" s="8">
        <v>-8934041.7669162974</v>
      </c>
    </row>
    <row r="445" spans="1:9" x14ac:dyDescent="0.25">
      <c r="A445">
        <v>19</v>
      </c>
      <c r="B445">
        <v>118</v>
      </c>
      <c r="C445">
        <v>118</v>
      </c>
      <c r="D445" s="8">
        <v>-13073.043168791555</v>
      </c>
      <c r="E445" s="8">
        <v>-25931.625176543155</v>
      </c>
      <c r="F445" s="8">
        <v>-8934041.7669170424</v>
      </c>
      <c r="G445" s="8">
        <v>-13073.043168791555</v>
      </c>
      <c r="H445" s="8">
        <v>-25509.274321131248</v>
      </c>
      <c r="I445" s="8">
        <v>3926183.1074999608</v>
      </c>
    </row>
    <row r="446" spans="1:9" x14ac:dyDescent="0.25">
      <c r="A446">
        <v>20</v>
      </c>
      <c r="B446">
        <v>118</v>
      </c>
      <c r="C446">
        <v>118</v>
      </c>
      <c r="D446" s="8">
        <v>-14506.318133309982</v>
      </c>
      <c r="E446" s="8">
        <v>-26142.800604240329</v>
      </c>
      <c r="F446" s="8">
        <v>47650947.6805076</v>
      </c>
      <c r="G446" s="8">
        <v>-14506.318133309982</v>
      </c>
      <c r="H446" s="8">
        <v>-25298.098893416514</v>
      </c>
      <c r="I446" s="8">
        <v>73371397.429335997</v>
      </c>
    </row>
    <row r="447" spans="1:9" x14ac:dyDescent="0.25">
      <c r="A447">
        <v>21</v>
      </c>
      <c r="B447">
        <v>118</v>
      </c>
      <c r="C447">
        <v>118</v>
      </c>
      <c r="D447" s="8">
        <v>-64288.281967095536</v>
      </c>
      <c r="E447" s="8">
        <v>-204.58525382756306</v>
      </c>
      <c r="F447" s="8">
        <v>-2.2297172108665095E-9</v>
      </c>
      <c r="G447" s="8">
        <v>-64288.281967095536</v>
      </c>
      <c r="H447" s="8">
        <v>204.58525382755752</v>
      </c>
      <c r="I447" s="8">
        <v>2.0660081645473825E-9</v>
      </c>
    </row>
    <row r="448" spans="1:9" x14ac:dyDescent="0.25">
      <c r="A448">
        <v>22</v>
      </c>
      <c r="B448">
        <v>118</v>
      </c>
      <c r="C448">
        <v>118</v>
      </c>
      <c r="D448" s="8">
        <v>1180.9922300160977</v>
      </c>
      <c r="E448" s="8">
        <v>-310.80248698716952</v>
      </c>
      <c r="F448" s="8">
        <v>3.0084686659273983E-9</v>
      </c>
      <c r="G448" s="8">
        <v>1180.9922300160977</v>
      </c>
      <c r="H448" s="8">
        <v>310.80248698717145</v>
      </c>
      <c r="I448" s="8">
        <v>-3.3102810993785613E-9</v>
      </c>
    </row>
    <row r="449" spans="1:9" x14ac:dyDescent="0.25">
      <c r="A449">
        <v>23</v>
      </c>
      <c r="B449">
        <v>118</v>
      </c>
      <c r="C449">
        <v>118</v>
      </c>
      <c r="D449" s="8">
        <v>-45622.530319771911</v>
      </c>
      <c r="E449" s="8">
        <v>-204.58525382756298</v>
      </c>
      <c r="F449" s="8">
        <v>-1.2823875294998288E-9</v>
      </c>
      <c r="G449" s="8">
        <v>-45622.530319771911</v>
      </c>
      <c r="H449" s="8">
        <v>204.58525382755758</v>
      </c>
      <c r="I449" s="8">
        <v>2.1183950593695047E-9</v>
      </c>
    </row>
    <row r="450" spans="1:9" x14ac:dyDescent="0.25">
      <c r="A450">
        <v>24</v>
      </c>
      <c r="B450">
        <v>118</v>
      </c>
      <c r="C450">
        <v>118</v>
      </c>
      <c r="D450" s="8">
        <v>-35886.597431079485</v>
      </c>
      <c r="E450" s="8">
        <v>8648.0754083214997</v>
      </c>
      <c r="F450" s="8">
        <v>-19879400.770031963</v>
      </c>
      <c r="G450" s="8">
        <v>-35886.597431079485</v>
      </c>
      <c r="H450" s="8">
        <v>9447.8240897219948</v>
      </c>
      <c r="I450" s="8">
        <v>-35260915.343368955</v>
      </c>
    </row>
    <row r="451" spans="1:9" x14ac:dyDescent="0.25">
      <c r="A451">
        <v>25</v>
      </c>
      <c r="B451">
        <v>118</v>
      </c>
      <c r="C451">
        <v>118</v>
      </c>
      <c r="D451" s="8">
        <v>-13684.092937197813</v>
      </c>
      <c r="E451" s="8">
        <v>-26120.324089528698</v>
      </c>
      <c r="F451" s="8">
        <v>3926183.1074992865</v>
      </c>
      <c r="G451" s="8">
        <v>-13684.092937197813</v>
      </c>
      <c r="H451" s="8">
        <v>-25320.575408128203</v>
      </c>
      <c r="I451" s="8">
        <v>47650947.680507563</v>
      </c>
    </row>
    <row r="452" spans="1:9" x14ac:dyDescent="0.25">
      <c r="A452">
        <v>1</v>
      </c>
      <c r="B452">
        <v>119</v>
      </c>
      <c r="C452">
        <v>119</v>
      </c>
      <c r="D452" s="8">
        <v>-69953.789030377025</v>
      </c>
      <c r="E452" s="8">
        <v>45473.272908890176</v>
      </c>
      <c r="F452" s="8">
        <v>76253557.848024249</v>
      </c>
      <c r="G452" s="8">
        <v>-69953.789030377025</v>
      </c>
      <c r="H452" s="8">
        <v>46317.97461971399</v>
      </c>
      <c r="I452" s="8">
        <v>30357934.083722189</v>
      </c>
    </row>
    <row r="453" spans="1:9" x14ac:dyDescent="0.25">
      <c r="A453">
        <v>2</v>
      </c>
      <c r="B453">
        <v>119</v>
      </c>
      <c r="C453">
        <v>119</v>
      </c>
      <c r="D453" s="8">
        <v>-68520.514065834534</v>
      </c>
      <c r="E453" s="8">
        <v>45684.448336594527</v>
      </c>
      <c r="F453" s="8">
        <v>-47664626.315592542</v>
      </c>
      <c r="G453" s="8">
        <v>-68520.514065834534</v>
      </c>
      <c r="H453" s="8">
        <v>46106.799192006438</v>
      </c>
      <c r="I453" s="8">
        <v>-70612438.197742105</v>
      </c>
    </row>
    <row r="454" spans="1:9" x14ac:dyDescent="0.25">
      <c r="A454">
        <v>3</v>
      </c>
      <c r="B454">
        <v>119</v>
      </c>
      <c r="C454">
        <v>119</v>
      </c>
      <c r="D454" s="8">
        <v>31866.450098422487</v>
      </c>
      <c r="E454" s="8">
        <v>-70823.61362547148</v>
      </c>
      <c r="F454" s="8">
        <v>-70612438.197743043</v>
      </c>
      <c r="G454" s="8">
        <v>31866.450098422487</v>
      </c>
      <c r="H454" s="8">
        <v>-70401.262770059577</v>
      </c>
      <c r="I454" s="8">
        <v>-35306219.098860197</v>
      </c>
    </row>
    <row r="455" spans="1:9" x14ac:dyDescent="0.25">
      <c r="A455">
        <v>4</v>
      </c>
      <c r="B455">
        <v>119</v>
      </c>
      <c r="C455">
        <v>119</v>
      </c>
      <c r="D455" s="8">
        <v>32195.235626334434</v>
      </c>
      <c r="E455" s="8">
        <v>-70730.04829792591</v>
      </c>
      <c r="F455" s="8">
        <v>-35306219.098860338</v>
      </c>
      <c r="G455" s="8">
        <v>32195.235626334434</v>
      </c>
      <c r="H455" s="8">
        <v>-70494.828097514008</v>
      </c>
      <c r="I455" s="8">
        <v>-3.6489218473434444E-7</v>
      </c>
    </row>
    <row r="456" spans="1:9" x14ac:dyDescent="0.25">
      <c r="A456">
        <v>5</v>
      </c>
      <c r="B456">
        <v>119</v>
      </c>
      <c r="C456">
        <v>119</v>
      </c>
      <c r="D456" s="8">
        <v>79365.330063465939</v>
      </c>
      <c r="E456" s="8">
        <v>14906.376804287596</v>
      </c>
      <c r="F456" s="8">
        <v>-5.9518060879781842E-7</v>
      </c>
      <c r="G456" s="8">
        <v>79365.330063465939</v>
      </c>
      <c r="H456" s="8">
        <v>15560.614926172701</v>
      </c>
      <c r="I456" s="8">
        <v>-24723963.789269142</v>
      </c>
    </row>
    <row r="457" spans="1:9" x14ac:dyDescent="0.25">
      <c r="A457">
        <v>6</v>
      </c>
      <c r="B457">
        <v>119</v>
      </c>
      <c r="C457">
        <v>119</v>
      </c>
      <c r="D457" s="8">
        <v>79536.835724642937</v>
      </c>
      <c r="E457" s="8">
        <v>15530.977743689715</v>
      </c>
      <c r="F457" s="8">
        <v>-24723963.789268821</v>
      </c>
      <c r="G457" s="8">
        <v>79536.835724642937</v>
      </c>
      <c r="H457" s="8">
        <v>15898.852786201624</v>
      </c>
      <c r="I457" s="8">
        <v>-32581421.421741255</v>
      </c>
    </row>
    <row r="458" spans="1:9" x14ac:dyDescent="0.25">
      <c r="A458">
        <v>7</v>
      </c>
      <c r="B458">
        <v>119</v>
      </c>
      <c r="C458">
        <v>119</v>
      </c>
      <c r="D458" s="8">
        <v>-59712.705631629171</v>
      </c>
      <c r="E458" s="8">
        <v>-22439.043301304919</v>
      </c>
      <c r="F458" s="8">
        <v>-32581421.421741437</v>
      </c>
      <c r="G458" s="8">
        <v>-59712.705631629171</v>
      </c>
      <c r="H458" s="8">
        <v>-22071.168258793004</v>
      </c>
      <c r="I458" s="8">
        <v>-21453868.531716309</v>
      </c>
    </row>
    <row r="459" spans="1:9" x14ac:dyDescent="0.25">
      <c r="A459">
        <v>8</v>
      </c>
      <c r="B459">
        <v>119</v>
      </c>
      <c r="C459">
        <v>119</v>
      </c>
      <c r="D459" s="8">
        <v>-59541.199970500515</v>
      </c>
      <c r="E459" s="8">
        <v>-22100.805441296463</v>
      </c>
      <c r="F459" s="8">
        <v>-21453868.53171625</v>
      </c>
      <c r="G459" s="8">
        <v>-59541.199970500515</v>
      </c>
      <c r="H459" s="8">
        <v>-21446.567319411355</v>
      </c>
      <c r="I459" s="8">
        <v>13884824.463598212</v>
      </c>
    </row>
    <row r="460" spans="1:9" x14ac:dyDescent="0.25">
      <c r="A460">
        <v>9</v>
      </c>
      <c r="B460">
        <v>119</v>
      </c>
      <c r="C460">
        <v>119</v>
      </c>
      <c r="D460" s="8">
        <v>-55499.448212445212</v>
      </c>
      <c r="E460" s="8">
        <v>-5123.8704252267125</v>
      </c>
      <c r="F460" s="8">
        <v>13884824.46359814</v>
      </c>
      <c r="G460" s="8">
        <v>-55499.448212445212</v>
      </c>
      <c r="H460" s="8">
        <v>-4268.0956208296984</v>
      </c>
      <c r="I460" s="8">
        <v>23854396.421487089</v>
      </c>
    </row>
    <row r="461" spans="1:9" x14ac:dyDescent="0.25">
      <c r="A461">
        <v>10</v>
      </c>
      <c r="B461">
        <v>119</v>
      </c>
      <c r="C461">
        <v>119</v>
      </c>
      <c r="D461" s="8">
        <v>-47015.718115766598</v>
      </c>
      <c r="E461" s="8">
        <v>10808.286135948951</v>
      </c>
      <c r="F461" s="8">
        <v>23854396.421487059</v>
      </c>
      <c r="G461" s="8">
        <v>-47015.718115766598</v>
      </c>
      <c r="H461" s="8">
        <v>11664.060940345964</v>
      </c>
      <c r="I461" s="8">
        <v>-1.7615093383938059E-9</v>
      </c>
    </row>
    <row r="462" spans="1:9" x14ac:dyDescent="0.25">
      <c r="A462">
        <v>11</v>
      </c>
      <c r="B462">
        <v>119</v>
      </c>
      <c r="C462">
        <v>119</v>
      </c>
      <c r="D462" s="8">
        <v>-48692.851969003139</v>
      </c>
      <c r="E462" s="8">
        <v>-6956.3167909005288</v>
      </c>
      <c r="F462" s="8">
        <v>9.6937583293765763E-9</v>
      </c>
      <c r="G462" s="8">
        <v>-48692.851969003139</v>
      </c>
      <c r="H462" s="8">
        <v>-6100.5419865035137</v>
      </c>
      <c r="I462" s="8">
        <v>13859855.592214409</v>
      </c>
    </row>
    <row r="463" spans="1:9" x14ac:dyDescent="0.25">
      <c r="A463">
        <v>12</v>
      </c>
      <c r="B463">
        <v>119</v>
      </c>
      <c r="C463">
        <v>119</v>
      </c>
      <c r="D463" s="8">
        <v>-55726.831721133814</v>
      </c>
      <c r="E463" s="8">
        <v>4906.3651188710319</v>
      </c>
      <c r="F463" s="8">
        <v>13859855.592214437</v>
      </c>
      <c r="G463" s="8">
        <v>-55726.831721133814</v>
      </c>
      <c r="H463" s="8">
        <v>5762.1399232680469</v>
      </c>
      <c r="I463" s="8">
        <v>2535237.4899837575</v>
      </c>
    </row>
    <row r="464" spans="1:9" x14ac:dyDescent="0.25">
      <c r="A464">
        <v>13</v>
      </c>
      <c r="B464">
        <v>119</v>
      </c>
      <c r="C464">
        <v>119</v>
      </c>
      <c r="D464" s="8">
        <v>-58318.833134571978</v>
      </c>
      <c r="E464" s="8">
        <v>18015.362166053113</v>
      </c>
      <c r="F464" s="8">
        <v>2535237.4899838339</v>
      </c>
      <c r="G464" s="8">
        <v>-58318.833134571978</v>
      </c>
      <c r="H464" s="8">
        <v>18669.600287938218</v>
      </c>
      <c r="I464" s="8">
        <v>-27234609.541430168</v>
      </c>
    </row>
    <row r="465" spans="1:9" x14ac:dyDescent="0.25">
      <c r="A465">
        <v>14</v>
      </c>
      <c r="B465">
        <v>119</v>
      </c>
      <c r="C465">
        <v>119</v>
      </c>
      <c r="D465" s="8">
        <v>-58490.338795672593</v>
      </c>
      <c r="E465" s="8">
        <v>18639.963105469473</v>
      </c>
      <c r="F465" s="8">
        <v>-27234609.541430935</v>
      </c>
      <c r="G465" s="8">
        <v>-58490.338795672593</v>
      </c>
      <c r="H465" s="8">
        <v>19007.838147981383</v>
      </c>
      <c r="I465" s="8">
        <v>-36646559.854793951</v>
      </c>
    </row>
    <row r="466" spans="1:9" x14ac:dyDescent="0.25">
      <c r="A466">
        <v>15</v>
      </c>
      <c r="B466">
        <v>119</v>
      </c>
      <c r="C466">
        <v>119</v>
      </c>
      <c r="D466" s="8">
        <v>67629.392388237597</v>
      </c>
      <c r="E466" s="8">
        <v>-17813.661280318222</v>
      </c>
      <c r="F466" s="8">
        <v>-36646559.854793712</v>
      </c>
      <c r="G466" s="8">
        <v>67629.392388237597</v>
      </c>
      <c r="H466" s="8">
        <v>-17445.786237806311</v>
      </c>
      <c r="I466" s="8">
        <v>-27831697.975262888</v>
      </c>
    </row>
    <row r="467" spans="1:9" x14ac:dyDescent="0.25">
      <c r="A467">
        <v>16</v>
      </c>
      <c r="B467">
        <v>119</v>
      </c>
      <c r="C467">
        <v>119</v>
      </c>
      <c r="D467" s="8">
        <v>67457.886727079924</v>
      </c>
      <c r="E467" s="8">
        <v>-17475.423420315194</v>
      </c>
      <c r="F467" s="8">
        <v>-27831697.975261807</v>
      </c>
      <c r="G467" s="8">
        <v>67457.886727079924</v>
      </c>
      <c r="H467" s="8">
        <v>-16821.185298430089</v>
      </c>
      <c r="I467" s="8">
        <v>-7.9890014603733983E-10</v>
      </c>
    </row>
    <row r="468" spans="1:9" x14ac:dyDescent="0.25">
      <c r="A468">
        <v>17</v>
      </c>
      <c r="B468">
        <v>119</v>
      </c>
      <c r="C468">
        <v>119</v>
      </c>
      <c r="D468" s="8">
        <v>32162.977420142161</v>
      </c>
      <c r="E468" s="8">
        <v>58635.329696005778</v>
      </c>
      <c r="F468" s="8">
        <v>-2.2923632059246302E-7</v>
      </c>
      <c r="G468" s="8">
        <v>32162.977420142161</v>
      </c>
      <c r="H468" s="8">
        <v>58870.54989641768</v>
      </c>
      <c r="I468" s="8">
        <v>-29376469.898106068</v>
      </c>
    </row>
    <row r="469" spans="1:9" x14ac:dyDescent="0.25">
      <c r="A469">
        <v>18</v>
      </c>
      <c r="B469">
        <v>119</v>
      </c>
      <c r="C469">
        <v>119</v>
      </c>
      <c r="D469" s="8">
        <v>31834.191892231018</v>
      </c>
      <c r="E469" s="8">
        <v>58541.764368500095</v>
      </c>
      <c r="F469" s="8">
        <v>-29376469.898106363</v>
      </c>
      <c r="G469" s="8">
        <v>31834.191892231018</v>
      </c>
      <c r="H469" s="8">
        <v>58964.115223912013</v>
      </c>
      <c r="I469" s="8">
        <v>-58752939.796208605</v>
      </c>
    </row>
    <row r="470" spans="1:9" x14ac:dyDescent="0.25">
      <c r="A470">
        <v>19</v>
      </c>
      <c r="B470">
        <v>119</v>
      </c>
      <c r="C470">
        <v>119</v>
      </c>
      <c r="D470" s="8">
        <v>-58398.076765674865</v>
      </c>
      <c r="E470" s="8">
        <v>-46106.799191976228</v>
      </c>
      <c r="F470" s="8">
        <v>-58752939.796208851</v>
      </c>
      <c r="G470" s="8">
        <v>-58398.076765674865</v>
      </c>
      <c r="H470" s="8">
        <v>-45684.448336564325</v>
      </c>
      <c r="I470" s="8">
        <v>-35805127.914074749</v>
      </c>
    </row>
    <row r="471" spans="1:9" x14ac:dyDescent="0.25">
      <c r="A471">
        <v>20</v>
      </c>
      <c r="B471">
        <v>119</v>
      </c>
      <c r="C471">
        <v>119</v>
      </c>
      <c r="D471" s="8">
        <v>-59831.351730193303</v>
      </c>
      <c r="E471" s="8">
        <v>-46317.974619679466</v>
      </c>
      <c r="F471" s="8">
        <v>42217432.485180572</v>
      </c>
      <c r="G471" s="8">
        <v>-59831.351730193303</v>
      </c>
      <c r="H471" s="8">
        <v>-45473.272908855644</v>
      </c>
      <c r="I471" s="8">
        <v>88113056.249448091</v>
      </c>
    </row>
    <row r="472" spans="1:9" x14ac:dyDescent="0.25">
      <c r="A472">
        <v>21</v>
      </c>
      <c r="B472">
        <v>119</v>
      </c>
      <c r="C472">
        <v>119</v>
      </c>
      <c r="D472" s="8">
        <v>-153382.50128255913</v>
      </c>
      <c r="E472" s="8">
        <v>-204.58525382754746</v>
      </c>
      <c r="F472" s="8">
        <v>1.7947968444786966E-8</v>
      </c>
      <c r="G472" s="8">
        <v>-153382.50128255913</v>
      </c>
      <c r="H472" s="8">
        <v>204.58525382757313</v>
      </c>
      <c r="I472" s="8">
        <v>-1.7806087271310389E-8</v>
      </c>
    </row>
    <row r="473" spans="1:9" x14ac:dyDescent="0.25">
      <c r="A473">
        <v>22</v>
      </c>
      <c r="B473">
        <v>119</v>
      </c>
      <c r="C473">
        <v>119</v>
      </c>
      <c r="D473" s="8">
        <v>-4568.8136837072352</v>
      </c>
      <c r="E473" s="8">
        <v>-310.80248698717031</v>
      </c>
      <c r="F473" s="8">
        <v>1.3601270869375602E-9</v>
      </c>
      <c r="G473" s="8">
        <v>-4568.8136837072352</v>
      </c>
      <c r="H473" s="8">
        <v>310.80248698717065</v>
      </c>
      <c r="I473" s="8">
        <v>-6.4224067926433408E-10</v>
      </c>
    </row>
    <row r="474" spans="1:9" x14ac:dyDescent="0.25">
      <c r="A474">
        <v>23</v>
      </c>
      <c r="B474">
        <v>119</v>
      </c>
      <c r="C474">
        <v>119</v>
      </c>
      <c r="D474" s="8">
        <v>-137769.50851487339</v>
      </c>
      <c r="E474" s="8">
        <v>-204.58525382756017</v>
      </c>
      <c r="F474" s="8">
        <v>-1.6370904631912708E-11</v>
      </c>
      <c r="G474" s="8">
        <v>-137769.50851487339</v>
      </c>
      <c r="H474" s="8">
        <v>204.58525382756039</v>
      </c>
      <c r="I474" s="8">
        <v>4.0381564758718019E-11</v>
      </c>
    </row>
    <row r="475" spans="1:9" x14ac:dyDescent="0.25">
      <c r="A475">
        <v>24</v>
      </c>
      <c r="B475">
        <v>119</v>
      </c>
      <c r="C475">
        <v>119</v>
      </c>
      <c r="D475" s="8">
        <v>-69131.563834240747</v>
      </c>
      <c r="E475" s="8">
        <v>45495.749423602902</v>
      </c>
      <c r="F475" s="8">
        <v>30357934.08372239</v>
      </c>
      <c r="G475" s="8">
        <v>-69131.563834240747</v>
      </c>
      <c r="H475" s="8">
        <v>46295.498105003397</v>
      </c>
      <c r="I475" s="8">
        <v>-47664626.315592915</v>
      </c>
    </row>
    <row r="476" spans="1:9" x14ac:dyDescent="0.25">
      <c r="A476">
        <v>25</v>
      </c>
      <c r="B476">
        <v>119</v>
      </c>
      <c r="C476">
        <v>119</v>
      </c>
      <c r="D476" s="8">
        <v>-59009.126534081137</v>
      </c>
      <c r="E476" s="8">
        <v>-46295.498104967832</v>
      </c>
      <c r="F476" s="8">
        <v>-35805127.914074242</v>
      </c>
      <c r="G476" s="8">
        <v>-59009.126534081137</v>
      </c>
      <c r="H476" s="8">
        <v>-45495.749423567337</v>
      </c>
      <c r="I476" s="8">
        <v>42217432.485180579</v>
      </c>
    </row>
    <row r="477" spans="1:9" x14ac:dyDescent="0.25">
      <c r="A477">
        <v>1</v>
      </c>
      <c r="B477">
        <v>120</v>
      </c>
      <c r="C477">
        <v>120</v>
      </c>
      <c r="D477" s="8">
        <v>-65627.443913583673</v>
      </c>
      <c r="E477" s="8">
        <v>35540.046452977331</v>
      </c>
      <c r="F477" s="8">
        <v>46284476.693439342</v>
      </c>
      <c r="G477" s="8">
        <v>-65627.443913583673</v>
      </c>
      <c r="H477" s="8">
        <v>36384.748163801152</v>
      </c>
      <c r="I477" s="8">
        <v>10322079.385050129</v>
      </c>
    </row>
    <row r="478" spans="1:9" x14ac:dyDescent="0.25">
      <c r="A478">
        <v>2</v>
      </c>
      <c r="B478">
        <v>120</v>
      </c>
      <c r="C478">
        <v>120</v>
      </c>
      <c r="D478" s="8">
        <v>-64194.168949031373</v>
      </c>
      <c r="E478" s="8">
        <v>35751.221880683777</v>
      </c>
      <c r="F478" s="8">
        <v>-50813996.039211221</v>
      </c>
      <c r="G478" s="8">
        <v>-64194.168949031373</v>
      </c>
      <c r="H478" s="8">
        <v>36173.572736095688</v>
      </c>
      <c r="I478" s="8">
        <v>-68795194.693405524</v>
      </c>
    </row>
    <row r="479" spans="1:9" x14ac:dyDescent="0.25">
      <c r="A479">
        <v>3</v>
      </c>
      <c r="B479">
        <v>120</v>
      </c>
      <c r="C479">
        <v>120</v>
      </c>
      <c r="D479" s="8">
        <v>26131.455311761871</v>
      </c>
      <c r="E479" s="8">
        <v>-69006.370121131869</v>
      </c>
      <c r="F479" s="8">
        <v>-68795194.693406105</v>
      </c>
      <c r="G479" s="8">
        <v>26131.455311761871</v>
      </c>
      <c r="H479" s="8">
        <v>-68584.019265719951</v>
      </c>
      <c r="I479" s="8">
        <v>-34397597.346693337</v>
      </c>
    </row>
    <row r="480" spans="1:9" x14ac:dyDescent="0.25">
      <c r="A480">
        <v>4</v>
      </c>
      <c r="B480">
        <v>120</v>
      </c>
      <c r="C480">
        <v>120</v>
      </c>
      <c r="D480" s="8">
        <v>26460.240839673817</v>
      </c>
      <c r="E480" s="8">
        <v>-68912.804793592339</v>
      </c>
      <c r="F480" s="8">
        <v>-34397597.346693404</v>
      </c>
      <c r="G480" s="8">
        <v>26460.240839673817</v>
      </c>
      <c r="H480" s="8">
        <v>-68677.584593180436</v>
      </c>
      <c r="I480" s="8">
        <v>-2.9783695936203004E-7</v>
      </c>
    </row>
    <row r="481" spans="1:9" x14ac:dyDescent="0.25">
      <c r="A481">
        <v>5</v>
      </c>
      <c r="B481">
        <v>120</v>
      </c>
      <c r="C481">
        <v>120</v>
      </c>
      <c r="D481" s="8">
        <v>75728.863155021405</v>
      </c>
      <c r="E481" s="8">
        <v>10113.815111323827</v>
      </c>
      <c r="F481" s="8">
        <v>-5.2672839956358075E-7</v>
      </c>
      <c r="G481" s="8">
        <v>75728.863155021405</v>
      </c>
      <c r="H481" s="8">
        <v>10768.053233208933</v>
      </c>
      <c r="I481" s="8">
        <v>-16945636.161588866</v>
      </c>
    </row>
    <row r="482" spans="1:9" x14ac:dyDescent="0.25">
      <c r="A482">
        <v>6</v>
      </c>
      <c r="B482">
        <v>120</v>
      </c>
      <c r="C482">
        <v>120</v>
      </c>
      <c r="D482" s="8">
        <v>75900.368816230883</v>
      </c>
      <c r="E482" s="8">
        <v>10738.416050692163</v>
      </c>
      <c r="F482" s="8">
        <v>-16945636.161588848</v>
      </c>
      <c r="G482" s="8">
        <v>75900.368816230883</v>
      </c>
      <c r="H482" s="8">
        <v>11106.291093204072</v>
      </c>
      <c r="I482" s="8">
        <v>-22406812.947562486</v>
      </c>
    </row>
    <row r="483" spans="1:9" x14ac:dyDescent="0.25">
      <c r="A483">
        <v>7</v>
      </c>
      <c r="B483">
        <v>120</v>
      </c>
      <c r="C483">
        <v>120</v>
      </c>
      <c r="D483" s="8">
        <v>-48903.646929573806</v>
      </c>
      <c r="E483" s="8">
        <v>-21697.086516844633</v>
      </c>
      <c r="F483" s="8">
        <v>-22406812.947563261</v>
      </c>
      <c r="G483" s="8">
        <v>-48903.646929573806</v>
      </c>
      <c r="H483" s="8">
        <v>-21329.211474332718</v>
      </c>
      <c r="I483" s="8">
        <v>-11650238.449768059</v>
      </c>
    </row>
    <row r="484" spans="1:9" x14ac:dyDescent="0.25">
      <c r="A484">
        <v>8</v>
      </c>
      <c r="B484">
        <v>120</v>
      </c>
      <c r="C484">
        <v>120</v>
      </c>
      <c r="D484" s="8">
        <v>-48732.141268453881</v>
      </c>
      <c r="E484" s="8">
        <v>-21358.848656828472</v>
      </c>
      <c r="F484" s="8">
        <v>-11650238.449768387</v>
      </c>
      <c r="G484" s="8">
        <v>-48732.141268453881</v>
      </c>
      <c r="H484" s="8">
        <v>-20704.610534943364</v>
      </c>
      <c r="I484" s="8">
        <v>22484258.684354559</v>
      </c>
    </row>
    <row r="485" spans="1:9" x14ac:dyDescent="0.25">
      <c r="A485">
        <v>9</v>
      </c>
      <c r="B485">
        <v>120</v>
      </c>
      <c r="C485">
        <v>120</v>
      </c>
      <c r="D485" s="8">
        <v>-44690.38951039753</v>
      </c>
      <c r="E485" s="8">
        <v>-4381.9136407604892</v>
      </c>
      <c r="F485" s="8">
        <v>22484258.684354566</v>
      </c>
      <c r="G485" s="8">
        <v>-44690.38951039753</v>
      </c>
      <c r="H485" s="8">
        <v>-3526.1388363634742</v>
      </c>
      <c r="I485" s="8">
        <v>30878656.38882168</v>
      </c>
    </row>
    <row r="486" spans="1:9" x14ac:dyDescent="0.25">
      <c r="A486">
        <v>10</v>
      </c>
      <c r="B486">
        <v>120</v>
      </c>
      <c r="C486">
        <v>120</v>
      </c>
      <c r="D486" s="8">
        <v>-43411.407033573203</v>
      </c>
      <c r="E486" s="8">
        <v>14116.934259987842</v>
      </c>
      <c r="F486" s="8">
        <v>30878656.388821628</v>
      </c>
      <c r="G486" s="8">
        <v>-43411.407033573203</v>
      </c>
      <c r="H486" s="8">
        <v>14972.709064384857</v>
      </c>
      <c r="I486" s="8">
        <v>3.9449514588341121E-8</v>
      </c>
    </row>
    <row r="487" spans="1:9" x14ac:dyDescent="0.25">
      <c r="A487">
        <v>11</v>
      </c>
      <c r="B487">
        <v>120</v>
      </c>
      <c r="C487">
        <v>120</v>
      </c>
      <c r="D487" s="8">
        <v>-48898.394261318419</v>
      </c>
      <c r="E487" s="8">
        <v>-2436.8572854660342</v>
      </c>
      <c r="F487" s="8">
        <v>-2.879096427932382E-9</v>
      </c>
      <c r="G487" s="8">
        <v>-48898.394261318419</v>
      </c>
      <c r="H487" s="8">
        <v>-1581.0824810690192</v>
      </c>
      <c r="I487" s="8">
        <v>4265043.0621769382</v>
      </c>
    </row>
    <row r="488" spans="1:9" x14ac:dyDescent="0.25">
      <c r="A488">
        <v>12</v>
      </c>
      <c r="B488">
        <v>120</v>
      </c>
      <c r="C488">
        <v>120</v>
      </c>
      <c r="D488" s="8">
        <v>-48727.626393599348</v>
      </c>
      <c r="E488" s="8">
        <v>6260.0806993037968</v>
      </c>
      <c r="F488" s="8">
        <v>4265043.0621769577</v>
      </c>
      <c r="G488" s="8">
        <v>-48727.626393599348</v>
      </c>
      <c r="H488" s="8">
        <v>7115.8555037008118</v>
      </c>
      <c r="I488" s="8">
        <v>-9933513.2173124701</v>
      </c>
    </row>
    <row r="489" spans="1:9" x14ac:dyDescent="0.25">
      <c r="A489">
        <v>13</v>
      </c>
      <c r="B489">
        <v>120</v>
      </c>
      <c r="C489">
        <v>120</v>
      </c>
      <c r="D489" s="8">
        <v>-51319.627807015509</v>
      </c>
      <c r="E489" s="8">
        <v>13636.642481909214</v>
      </c>
      <c r="F489" s="8">
        <v>-9933513.2173123825</v>
      </c>
      <c r="G489" s="8">
        <v>-51319.627807015509</v>
      </c>
      <c r="H489" s="8">
        <v>14290.88060379432</v>
      </c>
      <c r="I489" s="8">
        <v>-32596698.201360852</v>
      </c>
    </row>
    <row r="490" spans="1:9" x14ac:dyDescent="0.25">
      <c r="A490">
        <v>14</v>
      </c>
      <c r="B490">
        <v>120</v>
      </c>
      <c r="C490">
        <v>120</v>
      </c>
      <c r="D490" s="8">
        <v>-51491.133468040687</v>
      </c>
      <c r="E490" s="8">
        <v>14261.243421351795</v>
      </c>
      <c r="F490" s="8">
        <v>-32596698.201360554</v>
      </c>
      <c r="G490" s="8">
        <v>-51491.133468040687</v>
      </c>
      <c r="H490" s="8">
        <v>14629.118463863706</v>
      </c>
      <c r="I490" s="8">
        <v>-39819288.672665045</v>
      </c>
    </row>
    <row r="491" spans="1:9" x14ac:dyDescent="0.25">
      <c r="A491">
        <v>15</v>
      </c>
      <c r="B491">
        <v>120</v>
      </c>
      <c r="C491">
        <v>120</v>
      </c>
      <c r="D491" s="8">
        <v>52138.338718625673</v>
      </c>
      <c r="E491" s="8">
        <v>-19308.116682044347</v>
      </c>
      <c r="F491" s="8">
        <v>-39819288.672664352</v>
      </c>
      <c r="G491" s="8">
        <v>52138.338718625673</v>
      </c>
      <c r="H491" s="8">
        <v>-18940.241639532436</v>
      </c>
      <c r="I491" s="8">
        <v>-30257199.092271648</v>
      </c>
    </row>
    <row r="492" spans="1:9" x14ac:dyDescent="0.25">
      <c r="A492">
        <v>16</v>
      </c>
      <c r="B492">
        <v>120</v>
      </c>
      <c r="C492">
        <v>120</v>
      </c>
      <c r="D492" s="8">
        <v>51966.833057477073</v>
      </c>
      <c r="E492" s="8">
        <v>-18969.878822046099</v>
      </c>
      <c r="F492" s="8">
        <v>-30257199.092271104</v>
      </c>
      <c r="G492" s="8">
        <v>51966.833057477073</v>
      </c>
      <c r="H492" s="8">
        <v>-18315.640700160995</v>
      </c>
      <c r="I492" s="8">
        <v>-6.9107045419514184E-9</v>
      </c>
    </row>
    <row r="493" spans="1:9" x14ac:dyDescent="0.25">
      <c r="A493">
        <v>17</v>
      </c>
      <c r="B493">
        <v>120</v>
      </c>
      <c r="C493">
        <v>120</v>
      </c>
      <c r="D493" s="8">
        <v>31072.118156217392</v>
      </c>
      <c r="E493" s="8">
        <v>42579.233060446772</v>
      </c>
      <c r="F493" s="8">
        <v>-5.6800490710884333E-7</v>
      </c>
      <c r="G493" s="8">
        <v>31072.118156217392</v>
      </c>
      <c r="H493" s="8">
        <v>42814.453260858674</v>
      </c>
      <c r="I493" s="8">
        <v>-21348421.580326386</v>
      </c>
    </row>
    <row r="494" spans="1:9" x14ac:dyDescent="0.25">
      <c r="A494">
        <v>18</v>
      </c>
      <c r="B494">
        <v>120</v>
      </c>
      <c r="C494">
        <v>120</v>
      </c>
      <c r="D494" s="8">
        <v>30743.332628306292</v>
      </c>
      <c r="E494" s="8">
        <v>42485.667732945898</v>
      </c>
      <c r="F494" s="8">
        <v>-21348421.580326524</v>
      </c>
      <c r="G494" s="8">
        <v>30743.332628306292</v>
      </c>
      <c r="H494" s="8">
        <v>42908.018588357809</v>
      </c>
      <c r="I494" s="8">
        <v>-42696843.16065155</v>
      </c>
    </row>
    <row r="495" spans="1:9" x14ac:dyDescent="0.25">
      <c r="A495">
        <v>19</v>
      </c>
      <c r="B495">
        <v>120</v>
      </c>
      <c r="C495">
        <v>120</v>
      </c>
      <c r="D495" s="8">
        <v>-43824.421882451832</v>
      </c>
      <c r="E495" s="8">
        <v>-43868.57273597618</v>
      </c>
      <c r="F495" s="8">
        <v>-42696843.160652123</v>
      </c>
      <c r="G495" s="8">
        <v>-43824.421882451832</v>
      </c>
      <c r="H495" s="8">
        <v>-43446.221880564277</v>
      </c>
      <c r="I495" s="8">
        <v>-20868144.506519161</v>
      </c>
    </row>
    <row r="496" spans="1:9" x14ac:dyDescent="0.25">
      <c r="A496">
        <v>20</v>
      </c>
      <c r="B496">
        <v>120</v>
      </c>
      <c r="C496">
        <v>120</v>
      </c>
      <c r="D496" s="8">
        <v>-45257.696846970255</v>
      </c>
      <c r="E496" s="8">
        <v>-44079.748163673132</v>
      </c>
      <c r="F496" s="8">
        <v>53349430.917524852</v>
      </c>
      <c r="G496" s="8">
        <v>-45257.696846970255</v>
      </c>
      <c r="H496" s="8">
        <v>-43235.04645284931</v>
      </c>
      <c r="I496" s="8">
        <v>97006828.22578606</v>
      </c>
    </row>
    <row r="497" spans="1:9" x14ac:dyDescent="0.25">
      <c r="A497">
        <v>21</v>
      </c>
      <c r="B497">
        <v>120</v>
      </c>
      <c r="C497">
        <v>120</v>
      </c>
      <c r="D497" s="8">
        <v>-137913.04411885253</v>
      </c>
      <c r="E497" s="8">
        <v>-204.58525382755548</v>
      </c>
      <c r="F497" s="8">
        <v>8.4746716311201453E-9</v>
      </c>
      <c r="G497" s="8">
        <v>-137913.04411885253</v>
      </c>
      <c r="H497" s="8">
        <v>204.58525382756511</v>
      </c>
      <c r="I497" s="8">
        <v>-7.6779542723670602E-9</v>
      </c>
    </row>
    <row r="498" spans="1:9" x14ac:dyDescent="0.25">
      <c r="A498">
        <v>22</v>
      </c>
      <c r="B498">
        <v>120</v>
      </c>
      <c r="C498">
        <v>120</v>
      </c>
      <c r="D498" s="8">
        <v>3079.4732289554022</v>
      </c>
      <c r="E498" s="8">
        <v>-310.80248698717099</v>
      </c>
      <c r="F498" s="8">
        <v>1.5934347175061703E-9</v>
      </c>
      <c r="G498" s="8">
        <v>3079.4732289554022</v>
      </c>
      <c r="H498" s="8">
        <v>310.80248698716997</v>
      </c>
      <c r="I498" s="8">
        <v>-1.4581019058823586E-9</v>
      </c>
    </row>
    <row r="499" spans="1:9" x14ac:dyDescent="0.25">
      <c r="A499">
        <v>23</v>
      </c>
      <c r="B499">
        <v>120</v>
      </c>
      <c r="C499">
        <v>120</v>
      </c>
      <c r="D499" s="8">
        <v>-113685.08905239572</v>
      </c>
      <c r="E499" s="8">
        <v>-204.58525382755994</v>
      </c>
      <c r="F499" s="8">
        <v>2.2973836166784167E-9</v>
      </c>
      <c r="G499" s="8">
        <v>-113685.08905239572</v>
      </c>
      <c r="H499" s="8">
        <v>204.58525382756062</v>
      </c>
      <c r="I499" s="8">
        <v>-2.6662746677175163E-9</v>
      </c>
    </row>
    <row r="500" spans="1:9" x14ac:dyDescent="0.25">
      <c r="A500">
        <v>24</v>
      </c>
      <c r="B500">
        <v>120</v>
      </c>
      <c r="C500">
        <v>120</v>
      </c>
      <c r="D500" s="8">
        <v>-64805.218717437558</v>
      </c>
      <c r="E500" s="8">
        <v>35562.522967689292</v>
      </c>
      <c r="F500" s="8">
        <v>10322079.38505031</v>
      </c>
      <c r="G500" s="8">
        <v>-64805.218717437558</v>
      </c>
      <c r="H500" s="8">
        <v>36362.271649089787</v>
      </c>
      <c r="I500" s="8">
        <v>-50813996.039211899</v>
      </c>
    </row>
    <row r="501" spans="1:9" x14ac:dyDescent="0.25">
      <c r="A501">
        <v>25</v>
      </c>
      <c r="B501">
        <v>120</v>
      </c>
      <c r="C501">
        <v>120</v>
      </c>
      <c r="D501" s="8">
        <v>-44435.471650858097</v>
      </c>
      <c r="E501" s="8">
        <v>-44057.271648961483</v>
      </c>
      <c r="F501" s="8">
        <v>-20868144.506519184</v>
      </c>
      <c r="G501" s="8">
        <v>-44435.471650858097</v>
      </c>
      <c r="H501" s="8">
        <v>-43257.522967560988</v>
      </c>
      <c r="I501" s="8">
        <v>53349430.917524822</v>
      </c>
    </row>
    <row r="502" spans="1:9" x14ac:dyDescent="0.25">
      <c r="A502">
        <v>1</v>
      </c>
      <c r="B502">
        <v>121</v>
      </c>
      <c r="C502">
        <v>121</v>
      </c>
      <c r="D502" s="8">
        <v>-55380.1341471708</v>
      </c>
      <c r="E502" s="8">
        <v>43235.046452924398</v>
      </c>
      <c r="F502" s="8">
        <v>85147329.824439466</v>
      </c>
      <c r="G502" s="8">
        <v>-55380.1341471708</v>
      </c>
      <c r="H502" s="8">
        <v>44079.748163748212</v>
      </c>
      <c r="I502" s="8">
        <v>41489932.516103201</v>
      </c>
    </row>
    <row r="503" spans="1:9" x14ac:dyDescent="0.25">
      <c r="A503">
        <v>2</v>
      </c>
      <c r="B503">
        <v>121</v>
      </c>
      <c r="C503">
        <v>121</v>
      </c>
      <c r="D503" s="8">
        <v>-53946.859182650005</v>
      </c>
      <c r="E503" s="8">
        <v>43446.221880627199</v>
      </c>
      <c r="F503" s="8">
        <v>-32727642.908071153</v>
      </c>
      <c r="G503" s="8">
        <v>-53946.859182650005</v>
      </c>
      <c r="H503" s="8">
        <v>43868.57273603911</v>
      </c>
      <c r="I503" s="8">
        <v>-54556341.562236354</v>
      </c>
    </row>
    <row r="504" spans="1:9" x14ac:dyDescent="0.25">
      <c r="A504">
        <v>3</v>
      </c>
      <c r="B504">
        <v>121</v>
      </c>
      <c r="C504">
        <v>121</v>
      </c>
      <c r="D504" s="8">
        <v>30775.590834529881</v>
      </c>
      <c r="E504" s="8">
        <v>-54767.516989958807</v>
      </c>
      <c r="F504" s="8">
        <v>-54556341.562237918</v>
      </c>
      <c r="G504" s="8">
        <v>30775.590834529881</v>
      </c>
      <c r="H504" s="8">
        <v>-54345.166134546897</v>
      </c>
      <c r="I504" s="8">
        <v>-27278170.781110581</v>
      </c>
    </row>
    <row r="505" spans="1:9" x14ac:dyDescent="0.25">
      <c r="A505">
        <v>4</v>
      </c>
      <c r="B505">
        <v>121</v>
      </c>
      <c r="C505">
        <v>121</v>
      </c>
      <c r="D505" s="8">
        <v>31104.376362441915</v>
      </c>
      <c r="E505" s="8">
        <v>-54673.951662426356</v>
      </c>
      <c r="F505" s="8">
        <v>-27278170.781110741</v>
      </c>
      <c r="G505" s="8">
        <v>31104.376362441915</v>
      </c>
      <c r="H505" s="8">
        <v>-54438.731462014446</v>
      </c>
      <c r="I505" s="8">
        <v>-1.1902302503585815E-7</v>
      </c>
    </row>
    <row r="506" spans="1:9" x14ac:dyDescent="0.25">
      <c r="A506">
        <v>5</v>
      </c>
      <c r="B506">
        <v>121</v>
      </c>
      <c r="C506">
        <v>121</v>
      </c>
      <c r="D506" s="8">
        <v>63874.276393941676</v>
      </c>
      <c r="E506" s="8">
        <v>16400.832206027051</v>
      </c>
      <c r="F506" s="8">
        <v>-3.0321098165586591E-7</v>
      </c>
      <c r="G506" s="8">
        <v>63874.276393941676</v>
      </c>
      <c r="H506" s="8">
        <v>17055.070327912159</v>
      </c>
      <c r="I506" s="8">
        <v>-27149464.906291991</v>
      </c>
    </row>
    <row r="507" spans="1:9" x14ac:dyDescent="0.25">
      <c r="A507">
        <v>6</v>
      </c>
      <c r="B507">
        <v>121</v>
      </c>
      <c r="C507">
        <v>121</v>
      </c>
      <c r="D507" s="8">
        <v>64045.782055095282</v>
      </c>
      <c r="E507" s="8">
        <v>17025.433145454168</v>
      </c>
      <c r="F507" s="8">
        <v>-27149464.906292513</v>
      </c>
      <c r="G507" s="8">
        <v>64045.782055095282</v>
      </c>
      <c r="H507" s="8">
        <v>17393.308187966079</v>
      </c>
      <c r="I507" s="8">
        <v>-35754150.239646316</v>
      </c>
    </row>
    <row r="508" spans="1:9" x14ac:dyDescent="0.25">
      <c r="A508">
        <v>7</v>
      </c>
      <c r="B508">
        <v>121</v>
      </c>
      <c r="C508">
        <v>121</v>
      </c>
      <c r="D508" s="8">
        <v>-52713.500304075496</v>
      </c>
      <c r="E508" s="8">
        <v>-18060.323617176677</v>
      </c>
      <c r="F508" s="8">
        <v>-35754150.239646889</v>
      </c>
      <c r="G508" s="8">
        <v>-52713.500304075496</v>
      </c>
      <c r="H508" s="8">
        <v>-17692.448574664766</v>
      </c>
      <c r="I508" s="8">
        <v>-26815957.191686369</v>
      </c>
    </row>
    <row r="509" spans="1:9" x14ac:dyDescent="0.25">
      <c r="A509">
        <v>8</v>
      </c>
      <c r="B509">
        <v>121</v>
      </c>
      <c r="C509">
        <v>121</v>
      </c>
      <c r="D509" s="8">
        <v>-52541.99464292833</v>
      </c>
      <c r="E509" s="8">
        <v>-17722.085757174937</v>
      </c>
      <c r="F509" s="8">
        <v>-26815957.191685453</v>
      </c>
      <c r="G509" s="8">
        <v>-52541.99464292833</v>
      </c>
      <c r="H509" s="8">
        <v>-17067.847635289829</v>
      </c>
      <c r="I509" s="8">
        <v>1416073.7562997043</v>
      </c>
    </row>
    <row r="510" spans="1:9" x14ac:dyDescent="0.25">
      <c r="A510">
        <v>9</v>
      </c>
      <c r="B510">
        <v>121</v>
      </c>
      <c r="C510">
        <v>121</v>
      </c>
      <c r="D510" s="8">
        <v>-48500.242884874773</v>
      </c>
      <c r="E510" s="8">
        <v>-6477.5860056735455</v>
      </c>
      <c r="F510" s="8">
        <v>1416073.7562997025</v>
      </c>
      <c r="G510" s="8">
        <v>-48500.242884874773</v>
      </c>
      <c r="H510" s="8">
        <v>-5621.8112012765323</v>
      </c>
      <c r="I510" s="8">
        <v>14259583.891477261</v>
      </c>
    </row>
    <row r="511" spans="1:9" x14ac:dyDescent="0.25">
      <c r="A511">
        <v>10</v>
      </c>
      <c r="B511">
        <v>121</v>
      </c>
      <c r="C511">
        <v>121</v>
      </c>
      <c r="D511" s="8">
        <v>-47221.26040811331</v>
      </c>
      <c r="E511" s="8">
        <v>6288.8266305274628</v>
      </c>
      <c r="F511" s="8">
        <v>14259583.891477235</v>
      </c>
      <c r="G511" s="8">
        <v>-47221.26040811331</v>
      </c>
      <c r="H511" s="8">
        <v>7144.6014349244779</v>
      </c>
      <c r="I511" s="8">
        <v>1.7097772797569633E-8</v>
      </c>
    </row>
    <row r="512" spans="1:9" x14ac:dyDescent="0.25">
      <c r="A512">
        <v>11</v>
      </c>
      <c r="B512">
        <v>121</v>
      </c>
      <c r="C512">
        <v>121</v>
      </c>
      <c r="D512" s="8">
        <v>-45088.540886846065</v>
      </c>
      <c r="E512" s="8">
        <v>-10264.964914952012</v>
      </c>
      <c r="F512" s="8">
        <v>1.9472645362839101E-8</v>
      </c>
      <c r="G512" s="8">
        <v>-45088.540886846065</v>
      </c>
      <c r="H512" s="8">
        <v>-9409.1901105549969</v>
      </c>
      <c r="I512" s="8">
        <v>20884115.559575692</v>
      </c>
    </row>
    <row r="513" spans="1:9" x14ac:dyDescent="0.25">
      <c r="A513">
        <v>12</v>
      </c>
      <c r="B513">
        <v>121</v>
      </c>
      <c r="C513">
        <v>121</v>
      </c>
      <c r="D513" s="8">
        <v>-44917.773019043874</v>
      </c>
      <c r="E513" s="8">
        <v>4164.4083344184637</v>
      </c>
      <c r="F513" s="8">
        <v>20884115.559575669</v>
      </c>
      <c r="G513" s="8">
        <v>-44917.773019043874</v>
      </c>
      <c r="H513" s="8">
        <v>5020.1831388154787</v>
      </c>
      <c r="I513" s="8">
        <v>11134671.710737854</v>
      </c>
    </row>
    <row r="514" spans="1:9" x14ac:dyDescent="0.25">
      <c r="A514">
        <v>13</v>
      </c>
      <c r="B514">
        <v>121</v>
      </c>
      <c r="C514">
        <v>121</v>
      </c>
      <c r="D514" s="8">
        <v>-47509.77443250404</v>
      </c>
      <c r="E514" s="8">
        <v>17273.405381605877</v>
      </c>
      <c r="F514" s="8">
        <v>11134671.710737865</v>
      </c>
      <c r="G514" s="8">
        <v>-47509.77443250404</v>
      </c>
      <c r="H514" s="8">
        <v>17927.643503490981</v>
      </c>
      <c r="I514" s="8">
        <v>-17430979.459518302</v>
      </c>
    </row>
    <row r="515" spans="1:9" x14ac:dyDescent="0.25">
      <c r="A515">
        <v>14</v>
      </c>
      <c r="B515">
        <v>121</v>
      </c>
      <c r="C515">
        <v>121</v>
      </c>
      <c r="D515" s="8">
        <v>-47681.280093650756</v>
      </c>
      <c r="E515" s="8">
        <v>17898.006320992336</v>
      </c>
      <c r="F515" s="8">
        <v>-17430979.459518641</v>
      </c>
      <c r="G515" s="8">
        <v>-47681.280093650756</v>
      </c>
      <c r="H515" s="8">
        <v>18265.881363504246</v>
      </c>
      <c r="I515" s="8">
        <v>-26471951.380644243</v>
      </c>
    </row>
    <row r="516" spans="1:9" x14ac:dyDescent="0.25">
      <c r="A516">
        <v>15</v>
      </c>
      <c r="B516">
        <v>121</v>
      </c>
      <c r="C516">
        <v>121</v>
      </c>
      <c r="D516" s="8">
        <v>63992.925479850688</v>
      </c>
      <c r="E516" s="8">
        <v>-13021.099587368255</v>
      </c>
      <c r="F516" s="8">
        <v>-26471951.38064447</v>
      </c>
      <c r="G516" s="8">
        <v>63992.925479850688</v>
      </c>
      <c r="H516" s="8">
        <v>-12653.224544856344</v>
      </c>
      <c r="I516" s="8">
        <v>-20053370.347588103</v>
      </c>
    </row>
    <row r="517" spans="1:9" x14ac:dyDescent="0.25">
      <c r="A517">
        <v>16</v>
      </c>
      <c r="B517">
        <v>121</v>
      </c>
      <c r="C517">
        <v>121</v>
      </c>
      <c r="D517" s="8">
        <v>63821.419818722352</v>
      </c>
      <c r="E517" s="8">
        <v>-12682.861727355121</v>
      </c>
      <c r="F517" s="8">
        <v>-20053370.347587619</v>
      </c>
      <c r="G517" s="8">
        <v>63821.419818722352</v>
      </c>
      <c r="H517" s="8">
        <v>-12028.623605470015</v>
      </c>
      <c r="I517" s="8">
        <v>-4.0438317228108646E-8</v>
      </c>
    </row>
    <row r="518" spans="1:9" x14ac:dyDescent="0.25">
      <c r="A518">
        <v>17</v>
      </c>
      <c r="B518">
        <v>121</v>
      </c>
      <c r="C518">
        <v>121</v>
      </c>
      <c r="D518" s="8">
        <v>26427.982633524687</v>
      </c>
      <c r="E518" s="8">
        <v>56818.08619171413</v>
      </c>
      <c r="F518" s="8">
        <v>-1.8802529666572809E-7</v>
      </c>
      <c r="G518" s="8">
        <v>26427.982633524687</v>
      </c>
      <c r="H518" s="8">
        <v>57053.306392126033</v>
      </c>
      <c r="I518" s="8">
        <v>-28467848.145960145</v>
      </c>
    </row>
    <row r="519" spans="1:9" x14ac:dyDescent="0.25">
      <c r="A519">
        <v>18</v>
      </c>
      <c r="B519">
        <v>121</v>
      </c>
      <c r="C519">
        <v>121</v>
      </c>
      <c r="D519" s="8">
        <v>26099.19710561325</v>
      </c>
      <c r="E519" s="8">
        <v>56724.520864209931</v>
      </c>
      <c r="F519" s="8">
        <v>-28467848.145960685</v>
      </c>
      <c r="G519" s="8">
        <v>26099.19710561325</v>
      </c>
      <c r="H519" s="8">
        <v>57146.871719621849</v>
      </c>
      <c r="I519" s="8">
        <v>-56935696.291917726</v>
      </c>
    </row>
    <row r="520" spans="1:9" x14ac:dyDescent="0.25">
      <c r="A520">
        <v>19</v>
      </c>
      <c r="B520">
        <v>121</v>
      </c>
      <c r="C520">
        <v>121</v>
      </c>
      <c r="D520" s="8">
        <v>-54071.731648891626</v>
      </c>
      <c r="E520" s="8">
        <v>-36173.572736094051</v>
      </c>
      <c r="F520" s="8">
        <v>-56935696.291917719</v>
      </c>
      <c r="G520" s="8">
        <v>-54071.731648891626</v>
      </c>
      <c r="H520" s="8">
        <v>-35751.22188068214</v>
      </c>
      <c r="I520" s="8">
        <v>-38954497.637724094</v>
      </c>
    </row>
    <row r="521" spans="1:9" x14ac:dyDescent="0.25">
      <c r="A521">
        <v>20</v>
      </c>
      <c r="B521">
        <v>121</v>
      </c>
      <c r="C521">
        <v>121</v>
      </c>
      <c r="D521" s="8">
        <v>-55505.00661341002</v>
      </c>
      <c r="E521" s="8">
        <v>-36384.748163800279</v>
      </c>
      <c r="F521" s="8">
        <v>22181577.786536701</v>
      </c>
      <c r="G521" s="8">
        <v>-55505.00661341002</v>
      </c>
      <c r="H521" s="8">
        <v>-35540.046452976458</v>
      </c>
      <c r="I521" s="8">
        <v>58143975.094925068</v>
      </c>
    </row>
    <row r="522" spans="1:9" x14ac:dyDescent="0.25">
      <c r="A522">
        <v>21</v>
      </c>
      <c r="B522">
        <v>121</v>
      </c>
      <c r="C522">
        <v>121</v>
      </c>
      <c r="D522" s="8">
        <v>-129298.08182019043</v>
      </c>
      <c r="E522" s="8">
        <v>-204.58525382754183</v>
      </c>
      <c r="F522" s="8">
        <v>2.5238477974198759E-8</v>
      </c>
      <c r="G522" s="8">
        <v>-129298.08182019043</v>
      </c>
      <c r="H522" s="8">
        <v>204.58525382757875</v>
      </c>
      <c r="I522" s="8">
        <v>-2.5140252546407282E-8</v>
      </c>
    </row>
    <row r="523" spans="1:9" x14ac:dyDescent="0.25">
      <c r="A523">
        <v>22</v>
      </c>
      <c r="B523">
        <v>121</v>
      </c>
      <c r="C523">
        <v>121</v>
      </c>
      <c r="D523" s="8">
        <v>3079.4732290290931</v>
      </c>
      <c r="E523" s="8">
        <v>-310.80248698717031</v>
      </c>
      <c r="F523" s="8">
        <v>-1.5279510989785194E-10</v>
      </c>
      <c r="G523" s="8">
        <v>3079.4732290290931</v>
      </c>
      <c r="H523" s="8">
        <v>310.80248698717065</v>
      </c>
      <c r="I523" s="8">
        <v>6.3737388700246817E-10</v>
      </c>
    </row>
    <row r="524" spans="1:9" x14ac:dyDescent="0.25">
      <c r="A524">
        <v>23</v>
      </c>
      <c r="B524">
        <v>121</v>
      </c>
      <c r="C524">
        <v>121</v>
      </c>
      <c r="D524" s="8">
        <v>-122300.05135126438</v>
      </c>
      <c r="E524" s="8">
        <v>-204.58525382756096</v>
      </c>
      <c r="F524" s="8">
        <v>-1.5443220036104321E-9</v>
      </c>
      <c r="G524" s="8">
        <v>-122300.05135126438</v>
      </c>
      <c r="H524" s="8">
        <v>204.5852538275596</v>
      </c>
      <c r="I524" s="8">
        <v>8.2618498709052799E-10</v>
      </c>
    </row>
    <row r="525" spans="1:9" x14ac:dyDescent="0.25">
      <c r="A525">
        <v>24</v>
      </c>
      <c r="B525">
        <v>121</v>
      </c>
      <c r="C525">
        <v>121</v>
      </c>
      <c r="D525" s="8">
        <v>-54557.908951056204</v>
      </c>
      <c r="E525" s="8">
        <v>43257.522967637386</v>
      </c>
      <c r="F525" s="8">
        <v>41489932.516103372</v>
      </c>
      <c r="G525" s="8">
        <v>-54557.908951056204</v>
      </c>
      <c r="H525" s="8">
        <v>44057.271649037881</v>
      </c>
      <c r="I525" s="8">
        <v>-32727642.908070579</v>
      </c>
    </row>
    <row r="526" spans="1:9" x14ac:dyDescent="0.25">
      <c r="A526">
        <v>25</v>
      </c>
      <c r="B526">
        <v>121</v>
      </c>
      <c r="C526">
        <v>121</v>
      </c>
      <c r="D526" s="8">
        <v>-54682.781417297854</v>
      </c>
      <c r="E526" s="8">
        <v>-36362.271649088652</v>
      </c>
      <c r="F526" s="8">
        <v>-38954497.63772355</v>
      </c>
      <c r="G526" s="8">
        <v>-54682.781417297854</v>
      </c>
      <c r="H526" s="8">
        <v>-35562.522967688157</v>
      </c>
      <c r="I526" s="8">
        <v>22181577.786536708</v>
      </c>
    </row>
    <row r="527" spans="1:9" x14ac:dyDescent="0.25">
      <c r="A527">
        <v>1</v>
      </c>
      <c r="B527">
        <v>122</v>
      </c>
      <c r="C527">
        <v>122</v>
      </c>
      <c r="D527" s="8">
        <v>-1553.7890303780696</v>
      </c>
      <c r="E527" s="8">
        <v>-2724.1686573119296</v>
      </c>
      <c r="F527" s="8">
        <v>-9200429.5012642592</v>
      </c>
      <c r="G527" s="8">
        <v>-1553.7890303780696</v>
      </c>
      <c r="H527" s="8">
        <v>-1879.4669464881117</v>
      </c>
      <c r="I527" s="8">
        <v>-6898611.6993642747</v>
      </c>
    </row>
    <row r="528" spans="1:9" x14ac:dyDescent="0.25">
      <c r="A528">
        <v>2</v>
      </c>
      <c r="B528">
        <v>122</v>
      </c>
      <c r="C528">
        <v>122</v>
      </c>
      <c r="D528" s="8">
        <v>-120.51406586701705</v>
      </c>
      <c r="E528" s="8">
        <v>-2512.993229605112</v>
      </c>
      <c r="F528" s="8">
        <v>-2985521.4361341447</v>
      </c>
      <c r="G528" s="8">
        <v>-120.51406586701705</v>
      </c>
      <c r="H528" s="8">
        <v>-2090.6423741932012</v>
      </c>
      <c r="I528" s="8">
        <v>-1834612.5351845622</v>
      </c>
    </row>
    <row r="529" spans="1:9" x14ac:dyDescent="0.25">
      <c r="A529">
        <v>3</v>
      </c>
      <c r="B529">
        <v>122</v>
      </c>
      <c r="C529">
        <v>122</v>
      </c>
      <c r="D529" s="8">
        <v>106.37753374824388</v>
      </c>
      <c r="E529" s="8">
        <v>-2045.7879628907613</v>
      </c>
      <c r="F529" s="8">
        <v>-1834612.5351861604</v>
      </c>
      <c r="G529" s="8">
        <v>106.37753374824388</v>
      </c>
      <c r="H529" s="8">
        <v>-1623.4371074788505</v>
      </c>
      <c r="I529" s="8">
        <v>-917306.26759321615</v>
      </c>
    </row>
    <row r="530" spans="1:9" x14ac:dyDescent="0.25">
      <c r="A530">
        <v>4</v>
      </c>
      <c r="B530">
        <v>122</v>
      </c>
      <c r="C530">
        <v>122</v>
      </c>
      <c r="D530" s="8">
        <v>435.16306166030154</v>
      </c>
      <c r="E530" s="8">
        <v>-1952.2226353953083</v>
      </c>
      <c r="F530" s="8">
        <v>-917306.26759426109</v>
      </c>
      <c r="G530" s="8">
        <v>435.16306166030154</v>
      </c>
      <c r="H530" s="8">
        <v>-1717.0024349833984</v>
      </c>
      <c r="I530" s="8">
        <v>7.0966780185699479E-8</v>
      </c>
    </row>
    <row r="531" spans="1:9" x14ac:dyDescent="0.25">
      <c r="A531">
        <v>5</v>
      </c>
      <c r="B531">
        <v>122</v>
      </c>
      <c r="C531">
        <v>122</v>
      </c>
      <c r="D531" s="8">
        <v>3917.6925040249043</v>
      </c>
      <c r="E531" s="8">
        <v>-1007.047034966673</v>
      </c>
      <c r="F531" s="8">
        <v>4.9865775508806109E-7</v>
      </c>
      <c r="G531" s="8">
        <v>3917.6925040249043</v>
      </c>
      <c r="H531" s="8">
        <v>-352.80891308156788</v>
      </c>
      <c r="I531" s="8">
        <v>1103523.1018416397</v>
      </c>
    </row>
    <row r="532" spans="1:9" x14ac:dyDescent="0.25">
      <c r="A532">
        <v>6</v>
      </c>
      <c r="B532">
        <v>122</v>
      </c>
      <c r="C532">
        <v>122</v>
      </c>
      <c r="D532" s="8">
        <v>4089.198165214133</v>
      </c>
      <c r="E532" s="8">
        <v>-382.44609559378114</v>
      </c>
      <c r="F532" s="8">
        <v>1103523.1018422414</v>
      </c>
      <c r="G532" s="8">
        <v>4089.198165214133</v>
      </c>
      <c r="H532" s="8">
        <v>-14.571053081871469</v>
      </c>
      <c r="I532" s="8">
        <v>1202777.3890115041</v>
      </c>
    </row>
    <row r="533" spans="1:9" x14ac:dyDescent="0.25">
      <c r="A533">
        <v>7</v>
      </c>
      <c r="B533">
        <v>122</v>
      </c>
      <c r="C533">
        <v>122</v>
      </c>
      <c r="D533" s="8">
        <v>8644.0513786724077</v>
      </c>
      <c r="E533" s="8">
        <v>-1409.3588083808409</v>
      </c>
      <c r="F533" s="8">
        <v>1202777.3890119344</v>
      </c>
      <c r="G533" s="8">
        <v>8644.0513786724077</v>
      </c>
      <c r="H533" s="8">
        <v>-1041.4837658689303</v>
      </c>
      <c r="I533" s="8">
        <v>1815488.0325751388</v>
      </c>
    </row>
    <row r="534" spans="1:9" x14ac:dyDescent="0.25">
      <c r="A534">
        <v>8</v>
      </c>
      <c r="B534">
        <v>122</v>
      </c>
      <c r="C534">
        <v>122</v>
      </c>
      <c r="D534" s="8">
        <v>8815.5570398195669</v>
      </c>
      <c r="E534" s="8">
        <v>-1071.1209483698603</v>
      </c>
      <c r="F534" s="8">
        <v>1815488.0325753847</v>
      </c>
      <c r="G534" s="8">
        <v>8815.5570398195669</v>
      </c>
      <c r="H534" s="8">
        <v>-416.88282648475433</v>
      </c>
      <c r="I534" s="8">
        <v>3023003.0958699547</v>
      </c>
    </row>
    <row r="535" spans="1:9" x14ac:dyDescent="0.25">
      <c r="A535">
        <v>9</v>
      </c>
      <c r="B535">
        <v>122</v>
      </c>
      <c r="C535">
        <v>122</v>
      </c>
      <c r="D535" s="8">
        <v>12857.308797864047</v>
      </c>
      <c r="E535" s="8">
        <v>-2246.897603436094</v>
      </c>
      <c r="F535" s="8">
        <v>3023003.0958699593</v>
      </c>
      <c r="G535" s="8">
        <v>12857.308797864047</v>
      </c>
      <c r="H535" s="8">
        <v>-1391.1227990390792</v>
      </c>
      <c r="I535" s="8">
        <v>6884761.7530973656</v>
      </c>
    </row>
    <row r="536" spans="1:9" x14ac:dyDescent="0.25">
      <c r="A536">
        <v>10</v>
      </c>
      <c r="B536">
        <v>122</v>
      </c>
      <c r="C536">
        <v>122</v>
      </c>
      <c r="D536" s="8">
        <v>898.91854676341609</v>
      </c>
      <c r="E536" s="8">
        <v>2815.0526604945089</v>
      </c>
      <c r="F536" s="8">
        <v>6884761.7530973461</v>
      </c>
      <c r="G536" s="8">
        <v>898.91854676341609</v>
      </c>
      <c r="H536" s="8">
        <v>3670.8274648915235</v>
      </c>
      <c r="I536" s="8">
        <v>7.2977127274498341E-8</v>
      </c>
    </row>
    <row r="537" spans="1:9" x14ac:dyDescent="0.25">
      <c r="A537">
        <v>11</v>
      </c>
      <c r="B537">
        <v>122</v>
      </c>
      <c r="C537">
        <v>122</v>
      </c>
      <c r="D537" s="8">
        <v>-778.2153064815102</v>
      </c>
      <c r="E537" s="8">
        <v>1036.9166845588645</v>
      </c>
      <c r="F537" s="8">
        <v>-2.6627822080627086E-8</v>
      </c>
      <c r="G537" s="8">
        <v>-778.2153064815102</v>
      </c>
      <c r="H537" s="8">
        <v>1892.6914889558795</v>
      </c>
      <c r="I537" s="8">
        <v>-3109779.0761859724</v>
      </c>
    </row>
    <row r="538" spans="1:9" x14ac:dyDescent="0.25">
      <c r="A538">
        <v>12</v>
      </c>
      <c r="B538">
        <v>122</v>
      </c>
      <c r="C538">
        <v>122</v>
      </c>
      <c r="D538" s="8">
        <v>12629.92528918348</v>
      </c>
      <c r="E538" s="8">
        <v>2029.3922970819654</v>
      </c>
      <c r="F538" s="8">
        <v>-3109779.0761859645</v>
      </c>
      <c r="G538" s="8">
        <v>12629.92528918348</v>
      </c>
      <c r="H538" s="8">
        <v>2885.1671014789799</v>
      </c>
      <c r="I538" s="8">
        <v>-8326583.8777583838</v>
      </c>
    </row>
    <row r="539" spans="1:9" x14ac:dyDescent="0.25">
      <c r="A539">
        <v>13</v>
      </c>
      <c r="B539">
        <v>122</v>
      </c>
      <c r="C539">
        <v>122</v>
      </c>
      <c r="D539" s="8">
        <v>10037.923875768018</v>
      </c>
      <c r="E539" s="8">
        <v>-3014.3223268795164</v>
      </c>
      <c r="F539" s="8">
        <v>-8326583.8777583893</v>
      </c>
      <c r="G539" s="8">
        <v>10037.923875768018</v>
      </c>
      <c r="H539" s="8">
        <v>-2360.0842049944122</v>
      </c>
      <c r="I539" s="8">
        <v>-3965252.9771426953</v>
      </c>
    </row>
    <row r="540" spans="1:9" x14ac:dyDescent="0.25">
      <c r="A540">
        <v>14</v>
      </c>
      <c r="B540">
        <v>122</v>
      </c>
      <c r="C540">
        <v>122</v>
      </c>
      <c r="D540" s="8">
        <v>9866.4182146010462</v>
      </c>
      <c r="E540" s="8">
        <v>-2389.7213874862964</v>
      </c>
      <c r="F540" s="8">
        <v>-3965252.977142876</v>
      </c>
      <c r="G540" s="8">
        <v>9866.4182146010462</v>
      </c>
      <c r="H540" s="8">
        <v>-2021.8463449743876</v>
      </c>
      <c r="I540" s="8">
        <v>-2862361.0440279655</v>
      </c>
    </row>
    <row r="541" spans="1:9" x14ac:dyDescent="0.25">
      <c r="A541">
        <v>15</v>
      </c>
      <c r="B541">
        <v>122</v>
      </c>
      <c r="C541">
        <v>122</v>
      </c>
      <c r="D541" s="8">
        <v>-7818.2451711548929</v>
      </c>
      <c r="E541" s="8">
        <v>-1900.2374410480834</v>
      </c>
      <c r="F541" s="8">
        <v>-2862361.044026807</v>
      </c>
      <c r="G541" s="8">
        <v>-7818.2451711548929</v>
      </c>
      <c r="H541" s="8">
        <v>-1532.3623985361728</v>
      </c>
      <c r="I541" s="8">
        <v>-2004211.0841309521</v>
      </c>
    </row>
    <row r="542" spans="1:9" x14ac:dyDescent="0.25">
      <c r="A542">
        <v>16</v>
      </c>
      <c r="B542">
        <v>122</v>
      </c>
      <c r="C542">
        <v>122</v>
      </c>
      <c r="D542" s="8">
        <v>-7989.7508323321272</v>
      </c>
      <c r="E542" s="8">
        <v>-1561.9995810470491</v>
      </c>
      <c r="F542" s="8">
        <v>-2004211.0841295924</v>
      </c>
      <c r="G542" s="8">
        <v>-7989.7508323321272</v>
      </c>
      <c r="H542" s="8">
        <v>-907.761459161944</v>
      </c>
      <c r="I542" s="8">
        <v>1.8584250938147305E-8</v>
      </c>
    </row>
    <row r="543" spans="1:9" x14ac:dyDescent="0.25">
      <c r="A543">
        <v>17</v>
      </c>
      <c r="B543">
        <v>122</v>
      </c>
      <c r="C543">
        <v>122</v>
      </c>
      <c r="D543" s="8">
        <v>402.9048555035406</v>
      </c>
      <c r="E543" s="8">
        <v>-10142.495966579318</v>
      </c>
      <c r="F543" s="8">
        <v>5.9240846894681454E-8</v>
      </c>
      <c r="G543" s="8">
        <v>402.9048555035406</v>
      </c>
      <c r="H543" s="8">
        <v>-9907.2757661674113</v>
      </c>
      <c r="I543" s="8">
        <v>5012442.9331865218</v>
      </c>
    </row>
    <row r="544" spans="1:9" x14ac:dyDescent="0.25">
      <c r="A544">
        <v>18</v>
      </c>
      <c r="B544">
        <v>122</v>
      </c>
      <c r="C544">
        <v>122</v>
      </c>
      <c r="D544" s="8">
        <v>74.119327591393812</v>
      </c>
      <c r="E544" s="8">
        <v>-10236.06129407751</v>
      </c>
      <c r="F544" s="8">
        <v>5012442.933186274</v>
      </c>
      <c r="G544" s="8">
        <v>74.119327591393812</v>
      </c>
      <c r="H544" s="8">
        <v>-9813.7104386655992</v>
      </c>
      <c r="I544" s="8">
        <v>10024885.866372705</v>
      </c>
    </row>
    <row r="545" spans="1:9" x14ac:dyDescent="0.25">
      <c r="A545">
        <v>19</v>
      </c>
      <c r="B545">
        <v>122</v>
      </c>
      <c r="C545">
        <v>122</v>
      </c>
      <c r="D545" s="8">
        <v>10001.923234348364</v>
      </c>
      <c r="E545" s="8">
        <v>2090.6423742396728</v>
      </c>
      <c r="F545" s="8">
        <v>10024885.866372176</v>
      </c>
      <c r="G545" s="8">
        <v>10001.923234348364</v>
      </c>
      <c r="H545" s="8">
        <v>2512.9932296515799</v>
      </c>
      <c r="I545" s="8">
        <v>8873976.9653997179</v>
      </c>
    </row>
    <row r="546" spans="1:9" x14ac:dyDescent="0.25">
      <c r="A546">
        <v>20</v>
      </c>
      <c r="B546">
        <v>122</v>
      </c>
      <c r="C546">
        <v>122</v>
      </c>
      <c r="D546" s="8">
        <v>8568.6482698298933</v>
      </c>
      <c r="E546" s="8">
        <v>1879.4669465347761</v>
      </c>
      <c r="F546" s="8">
        <v>4960886.7020899542</v>
      </c>
      <c r="G546" s="8">
        <v>8568.6482698298933</v>
      </c>
      <c r="H546" s="8">
        <v>2724.1686573585976</v>
      </c>
      <c r="I546" s="8">
        <v>2659068.9001432881</v>
      </c>
    </row>
    <row r="547" spans="1:9" x14ac:dyDescent="0.25">
      <c r="A547">
        <v>21</v>
      </c>
      <c r="B547">
        <v>122</v>
      </c>
      <c r="C547">
        <v>122</v>
      </c>
      <c r="D547" s="8">
        <v>615.07428082007391</v>
      </c>
      <c r="E547" s="8">
        <v>-204.58525382755394</v>
      </c>
      <c r="F547" s="8">
        <v>8.9112290879711509E-9</v>
      </c>
      <c r="G547" s="8">
        <v>615.07428082007391</v>
      </c>
      <c r="H547" s="8">
        <v>204.58525382756665</v>
      </c>
      <c r="I547" s="8">
        <v>-9.074938134290278E-9</v>
      </c>
    </row>
    <row r="548" spans="1:9" x14ac:dyDescent="0.25">
      <c r="A548">
        <v>22</v>
      </c>
      <c r="B548">
        <v>122</v>
      </c>
      <c r="C548">
        <v>122</v>
      </c>
      <c r="D548" s="8">
        <v>17131.766235601164</v>
      </c>
      <c r="E548" s="8">
        <v>-310.80248698717213</v>
      </c>
      <c r="F548" s="8">
        <v>-1.9744405589538089E-9</v>
      </c>
      <c r="G548" s="8">
        <v>17131.766235601164</v>
      </c>
      <c r="H548" s="8">
        <v>310.80248698716883</v>
      </c>
      <c r="I548" s="8">
        <v>2.8836809231911644E-9</v>
      </c>
    </row>
    <row r="549" spans="1:9" x14ac:dyDescent="0.25">
      <c r="A549">
        <v>23</v>
      </c>
      <c r="B549">
        <v>122</v>
      </c>
      <c r="C549">
        <v>122</v>
      </c>
      <c r="D549" s="8">
        <v>16228.067048535515</v>
      </c>
      <c r="E549" s="8">
        <v>-204.5852538275567</v>
      </c>
      <c r="F549" s="8">
        <v>4.7421053750440478E-9</v>
      </c>
      <c r="G549" s="8">
        <v>16228.067048535515</v>
      </c>
      <c r="H549" s="8">
        <v>204.58525382756386</v>
      </c>
      <c r="I549" s="8">
        <v>-4.7617504606023434E-9</v>
      </c>
    </row>
    <row r="550" spans="1:9" x14ac:dyDescent="0.25">
      <c r="A550">
        <v>24</v>
      </c>
      <c r="B550">
        <v>122</v>
      </c>
      <c r="C550">
        <v>122</v>
      </c>
      <c r="D550" s="8">
        <v>-731.56383427319088</v>
      </c>
      <c r="E550" s="8">
        <v>-2701.6921426007575</v>
      </c>
      <c r="F550" s="8">
        <v>-6898611.6993643492</v>
      </c>
      <c r="G550" s="8">
        <v>-731.56383427319088</v>
      </c>
      <c r="H550" s="8">
        <v>-1901.9434612002624</v>
      </c>
      <c r="I550" s="8">
        <v>-2985521.4361334816</v>
      </c>
    </row>
    <row r="551" spans="1:9" x14ac:dyDescent="0.25">
      <c r="A551">
        <v>25</v>
      </c>
      <c r="B551">
        <v>122</v>
      </c>
      <c r="C551">
        <v>122</v>
      </c>
      <c r="D551" s="8">
        <v>9390.8734659420479</v>
      </c>
      <c r="E551" s="8">
        <v>1901.9434612464793</v>
      </c>
      <c r="F551" s="8">
        <v>8873976.9653993826</v>
      </c>
      <c r="G551" s="8">
        <v>9390.8734659420479</v>
      </c>
      <c r="H551" s="8">
        <v>2701.6921426469744</v>
      </c>
      <c r="I551" s="8">
        <v>4960886.7020899393</v>
      </c>
    </row>
    <row r="552" spans="1:9" x14ac:dyDescent="0.25">
      <c r="A552">
        <v>1</v>
      </c>
      <c r="B552">
        <v>123</v>
      </c>
      <c r="C552">
        <v>123</v>
      </c>
      <c r="D552" s="8">
        <v>-10927.536783430285</v>
      </c>
      <c r="E552" s="8">
        <v>18797.821997165982</v>
      </c>
      <c r="F552" s="8">
        <v>55732579.667003036</v>
      </c>
      <c r="G552" s="8">
        <v>-10927.536783430285</v>
      </c>
      <c r="H552" s="8">
        <v>19642.5237079898</v>
      </c>
      <c r="I552" s="8">
        <v>36512406.81442517</v>
      </c>
    </row>
    <row r="553" spans="1:9" x14ac:dyDescent="0.25">
      <c r="A553">
        <v>2</v>
      </c>
      <c r="B553">
        <v>123</v>
      </c>
      <c r="C553">
        <v>123</v>
      </c>
      <c r="D553" s="8">
        <v>-9494.2618189405221</v>
      </c>
      <c r="E553" s="8">
        <v>19008.997424874207</v>
      </c>
      <c r="F553" s="8">
        <v>3838112.965040721</v>
      </c>
      <c r="G553" s="8">
        <v>-9494.2618189405221</v>
      </c>
      <c r="H553" s="8">
        <v>19431.348280286118</v>
      </c>
      <c r="I553" s="8">
        <v>-5771973.4612485021</v>
      </c>
    </row>
    <row r="554" spans="1:9" x14ac:dyDescent="0.25">
      <c r="A554">
        <v>3</v>
      </c>
      <c r="B554">
        <v>123</v>
      </c>
      <c r="C554">
        <v>123</v>
      </c>
      <c r="D554" s="8">
        <v>12532.199571512851</v>
      </c>
      <c r="E554" s="8">
        <v>-5983.1488889589527</v>
      </c>
      <c r="F554" s="8">
        <v>-5771973.4612487294</v>
      </c>
      <c r="G554" s="8">
        <v>12532.199571512851</v>
      </c>
      <c r="H554" s="8">
        <v>-5560.798033547042</v>
      </c>
      <c r="I554" s="8">
        <v>-2885986.7306222878</v>
      </c>
    </row>
    <row r="555" spans="1:9" x14ac:dyDescent="0.25">
      <c r="A555">
        <v>4</v>
      </c>
      <c r="B555">
        <v>123</v>
      </c>
      <c r="C555">
        <v>123</v>
      </c>
      <c r="D555" s="8">
        <v>12860.985099425017</v>
      </c>
      <c r="E555" s="8">
        <v>-5889.5835614506868</v>
      </c>
      <c r="F555" s="8">
        <v>-2885986.7306224462</v>
      </c>
      <c r="G555" s="8">
        <v>12860.985099425017</v>
      </c>
      <c r="H555" s="8">
        <v>-5654.3633610387769</v>
      </c>
      <c r="I555" s="8">
        <v>-4.7665089368820186E-7</v>
      </c>
    </row>
    <row r="556" spans="1:9" x14ac:dyDescent="0.25">
      <c r="A556">
        <v>5</v>
      </c>
      <c r="B556">
        <v>123</v>
      </c>
      <c r="C556">
        <v>123</v>
      </c>
      <c r="D556" s="8">
        <v>11796.704138991958</v>
      </c>
      <c r="E556" s="8">
        <v>9376.8366331215075</v>
      </c>
      <c r="F556" s="8">
        <v>3.8969301385805011E-7</v>
      </c>
      <c r="G556" s="8">
        <v>11796.704138991958</v>
      </c>
      <c r="H556" s="8">
        <v>10031.074755006613</v>
      </c>
      <c r="I556" s="8">
        <v>-15749520.091465656</v>
      </c>
    </row>
    <row r="557" spans="1:9" x14ac:dyDescent="0.25">
      <c r="A557">
        <v>6</v>
      </c>
      <c r="B557">
        <v>123</v>
      </c>
      <c r="C557">
        <v>123</v>
      </c>
      <c r="D557" s="8">
        <v>11968.20980010226</v>
      </c>
      <c r="E557" s="8">
        <v>10001.437572565586</v>
      </c>
      <c r="F557" s="8">
        <v>-15749520.091465324</v>
      </c>
      <c r="G557" s="8">
        <v>11968.20980010226</v>
      </c>
      <c r="H557" s="8">
        <v>10369.312615077495</v>
      </c>
      <c r="I557" s="8">
        <v>-20842207.638375133</v>
      </c>
    </row>
    <row r="558" spans="1:9" x14ac:dyDescent="0.25">
      <c r="A558">
        <v>7</v>
      </c>
      <c r="B558">
        <v>123</v>
      </c>
      <c r="C558">
        <v>123</v>
      </c>
      <c r="D558" s="8">
        <v>-14775.575809119806</v>
      </c>
      <c r="E558" s="8">
        <v>-3016.9318413792043</v>
      </c>
      <c r="F558" s="8">
        <v>-20842207.638374209</v>
      </c>
      <c r="G558" s="8">
        <v>-14775.575809119806</v>
      </c>
      <c r="H558" s="8">
        <v>-2649.0567988672947</v>
      </c>
      <c r="I558" s="8">
        <v>-19425710.478311948</v>
      </c>
    </row>
    <row r="559" spans="1:9" x14ac:dyDescent="0.25">
      <c r="A559">
        <v>8</v>
      </c>
      <c r="B559">
        <v>123</v>
      </c>
      <c r="C559">
        <v>123</v>
      </c>
      <c r="D559" s="8">
        <v>-14604.070147951692</v>
      </c>
      <c r="E559" s="8">
        <v>-2678.6939813836334</v>
      </c>
      <c r="F559" s="8">
        <v>-19425710.478311457</v>
      </c>
      <c r="G559" s="8">
        <v>-14604.070147951692</v>
      </c>
      <c r="H559" s="8">
        <v>-2024.4558594985283</v>
      </c>
      <c r="I559" s="8">
        <v>-15609104.382435624</v>
      </c>
    </row>
    <row r="560" spans="1:9" x14ac:dyDescent="0.25">
      <c r="A560">
        <v>9</v>
      </c>
      <c r="B560">
        <v>123</v>
      </c>
      <c r="C560">
        <v>123</v>
      </c>
      <c r="D560" s="8">
        <v>-10562.318389903718</v>
      </c>
      <c r="E560" s="8">
        <v>-3854.47063644625</v>
      </c>
      <c r="F560" s="8">
        <v>-15609104.382435622</v>
      </c>
      <c r="G560" s="8">
        <v>-10562.318389903718</v>
      </c>
      <c r="H560" s="8">
        <v>-2998.6958320492349</v>
      </c>
      <c r="I560" s="8">
        <v>-8334468.17612762</v>
      </c>
    </row>
    <row r="561" spans="1:9" x14ac:dyDescent="0.25">
      <c r="A561">
        <v>10</v>
      </c>
      <c r="B561">
        <v>123</v>
      </c>
      <c r="C561">
        <v>123</v>
      </c>
      <c r="D561" s="8">
        <v>-6910.422131327512</v>
      </c>
      <c r="E561" s="8">
        <v>-4353.6849415897368</v>
      </c>
      <c r="F561" s="8">
        <v>-8334468.1761276163</v>
      </c>
      <c r="G561" s="8">
        <v>-6910.422131327512</v>
      </c>
      <c r="H561" s="8">
        <v>-3497.9101371927218</v>
      </c>
      <c r="I561" s="8">
        <v>1.7097772797569633E-8</v>
      </c>
    </row>
    <row r="562" spans="1:9" x14ac:dyDescent="0.25">
      <c r="A562">
        <v>11</v>
      </c>
      <c r="B562">
        <v>123</v>
      </c>
      <c r="C562">
        <v>123</v>
      </c>
      <c r="D562" s="8">
        <v>-332.87367313325012</v>
      </c>
      <c r="E562" s="8">
        <v>-8755.2455772158519</v>
      </c>
      <c r="F562" s="8">
        <v>-1.9642902771010994E-8</v>
      </c>
      <c r="G562" s="8">
        <v>-332.87367313325012</v>
      </c>
      <c r="H562" s="8">
        <v>-7899.4707728188368</v>
      </c>
      <c r="I562" s="8">
        <v>17678981.405561879</v>
      </c>
    </row>
    <row r="563" spans="1:9" x14ac:dyDescent="0.25">
      <c r="A563">
        <v>12</v>
      </c>
      <c r="B563">
        <v>123</v>
      </c>
      <c r="C563">
        <v>123</v>
      </c>
      <c r="D563" s="8">
        <v>-2535.0195871395081</v>
      </c>
      <c r="E563" s="8">
        <v>-903.65812718908956</v>
      </c>
      <c r="F563" s="8">
        <v>17678981.405561879</v>
      </c>
      <c r="G563" s="8">
        <v>-2535.0195871395081</v>
      </c>
      <c r="H563" s="8">
        <v>-47.883322792074523</v>
      </c>
      <c r="I563" s="8">
        <v>18689042.654716805</v>
      </c>
    </row>
    <row r="564" spans="1:9" x14ac:dyDescent="0.25">
      <c r="A564">
        <v>13</v>
      </c>
      <c r="B564">
        <v>123</v>
      </c>
      <c r="C564">
        <v>123</v>
      </c>
      <c r="D564" s="8">
        <v>-5127.0210006073576</v>
      </c>
      <c r="E564" s="8">
        <v>6472.9036554323466</v>
      </c>
      <c r="F564" s="8">
        <v>18689042.654716842</v>
      </c>
      <c r="G564" s="8">
        <v>-5127.0210006073576</v>
      </c>
      <c r="H564" s="8">
        <v>7127.1417773174517</v>
      </c>
      <c r="I564" s="8">
        <v>7652605.7860404253</v>
      </c>
    </row>
    <row r="565" spans="1:9" x14ac:dyDescent="0.25">
      <c r="A565">
        <v>14</v>
      </c>
      <c r="B565">
        <v>123</v>
      </c>
      <c r="C565">
        <v>123</v>
      </c>
      <c r="D565" s="8">
        <v>-5298.5266619189169</v>
      </c>
      <c r="E565" s="8">
        <v>7097.5045947747685</v>
      </c>
      <c r="F565" s="8">
        <v>7652605.7860391587</v>
      </c>
      <c r="G565" s="8">
        <v>-5298.5266619189169</v>
      </c>
      <c r="H565" s="8">
        <v>7465.3796372866782</v>
      </c>
      <c r="I565" s="8">
        <v>4011884.7280252464</v>
      </c>
    </row>
    <row r="566" spans="1:9" x14ac:dyDescent="0.25">
      <c r="A566">
        <v>15</v>
      </c>
      <c r="B566">
        <v>123</v>
      </c>
      <c r="C566">
        <v>123</v>
      </c>
      <c r="D566" s="8">
        <v>25745.704446281263</v>
      </c>
      <c r="E566" s="8">
        <v>1337.7492626822796</v>
      </c>
      <c r="F566" s="8">
        <v>4011884.7280247062</v>
      </c>
      <c r="G566" s="8">
        <v>25745.704446281263</v>
      </c>
      <c r="H566" s="8">
        <v>1705.6243051941901</v>
      </c>
      <c r="I566" s="8">
        <v>3251041.336056998</v>
      </c>
    </row>
    <row r="567" spans="1:9" x14ac:dyDescent="0.25">
      <c r="A567">
        <v>16</v>
      </c>
      <c r="B567">
        <v>123</v>
      </c>
      <c r="C567">
        <v>123</v>
      </c>
      <c r="D567" s="8">
        <v>25574.198785141045</v>
      </c>
      <c r="E567" s="8">
        <v>1675.9871227033263</v>
      </c>
      <c r="F567" s="8">
        <v>3251041.336057229</v>
      </c>
      <c r="G567" s="8">
        <v>25574.198785141045</v>
      </c>
      <c r="H567" s="8">
        <v>2330.2252445884305</v>
      </c>
      <c r="I567" s="8">
        <v>2.6616908144205807E-8</v>
      </c>
    </row>
    <row r="568" spans="1:9" x14ac:dyDescent="0.25">
      <c r="A568">
        <v>17</v>
      </c>
      <c r="B568">
        <v>123</v>
      </c>
      <c r="C568">
        <v>123</v>
      </c>
      <c r="D568" s="8">
        <v>2766.433260673788</v>
      </c>
      <c r="E568" s="8">
        <v>24645.713410463351</v>
      </c>
      <c r="F568" s="8">
        <v>3.4841650631278748E-7</v>
      </c>
      <c r="G568" s="8">
        <v>2766.433260673788</v>
      </c>
      <c r="H568" s="8">
        <v>24880.933610875261</v>
      </c>
      <c r="I568" s="8">
        <v>-12381661.755335202</v>
      </c>
    </row>
    <row r="569" spans="1:9" x14ac:dyDescent="0.25">
      <c r="A569">
        <v>18</v>
      </c>
      <c r="B569">
        <v>123</v>
      </c>
      <c r="C569">
        <v>123</v>
      </c>
      <c r="D569" s="8">
        <v>2437.647732761714</v>
      </c>
      <c r="E569" s="8">
        <v>24552.148082964144</v>
      </c>
      <c r="F569" s="8">
        <v>-12381661.755334672</v>
      </c>
      <c r="G569" s="8">
        <v>2437.647732761714</v>
      </c>
      <c r="H569" s="8">
        <v>24974.498938376055</v>
      </c>
      <c r="I569" s="8">
        <v>-24763323.510668203</v>
      </c>
    </row>
    <row r="570" spans="1:9" x14ac:dyDescent="0.25">
      <c r="A570">
        <v>19</v>
      </c>
      <c r="B570">
        <v>123</v>
      </c>
      <c r="C570">
        <v>123</v>
      </c>
      <c r="D570" s="8">
        <v>-21574.329012634989</v>
      </c>
      <c r="E570" s="8">
        <v>-2758.8482804362284</v>
      </c>
      <c r="F570" s="8">
        <v>-24763323.510667346</v>
      </c>
      <c r="G570" s="8">
        <v>-21574.329012634989</v>
      </c>
      <c r="H570" s="8">
        <v>-2336.4974250243213</v>
      </c>
      <c r="I570" s="8">
        <v>-23489487.084304415</v>
      </c>
    </row>
    <row r="571" spans="1:9" x14ac:dyDescent="0.25">
      <c r="A571">
        <v>20</v>
      </c>
      <c r="B571">
        <v>123</v>
      </c>
      <c r="C571">
        <v>123</v>
      </c>
      <c r="D571" s="8">
        <v>-23007.603977153358</v>
      </c>
      <c r="E571" s="8">
        <v>-2970.0237081454907</v>
      </c>
      <c r="F571" s="8">
        <v>-19158443.234655946</v>
      </c>
      <c r="G571" s="8">
        <v>-23007.603977153358</v>
      </c>
      <c r="H571" s="8">
        <v>-2125.3219973216692</v>
      </c>
      <c r="I571" s="8">
        <v>-16610770.381922312</v>
      </c>
    </row>
    <row r="572" spans="1:9" x14ac:dyDescent="0.25">
      <c r="A572">
        <v>21</v>
      </c>
      <c r="B572">
        <v>123</v>
      </c>
      <c r="C572">
        <v>123</v>
      </c>
      <c r="D572" s="8">
        <v>-32902.082907211865</v>
      </c>
      <c r="E572" s="8">
        <v>-204.58525382753331</v>
      </c>
      <c r="F572" s="8">
        <v>3.5017365007661283E-8</v>
      </c>
      <c r="G572" s="8">
        <v>-32902.082907211865</v>
      </c>
      <c r="H572" s="8">
        <v>204.58525382758728</v>
      </c>
      <c r="I572" s="8">
        <v>-3.4919139579869807E-8</v>
      </c>
    </row>
    <row r="573" spans="1:9" x14ac:dyDescent="0.25">
      <c r="A573">
        <v>22</v>
      </c>
      <c r="B573">
        <v>123</v>
      </c>
      <c r="C573">
        <v>123</v>
      </c>
      <c r="D573" s="8">
        <v>560.4779248312052</v>
      </c>
      <c r="E573" s="8">
        <v>-310.80248698716997</v>
      </c>
      <c r="F573" s="8">
        <v>-1.5279510989785194E-10</v>
      </c>
      <c r="G573" s="8">
        <v>560.4779248312052</v>
      </c>
      <c r="H573" s="8">
        <v>310.80248698717099</v>
      </c>
      <c r="I573" s="8">
        <v>6.3737388700246817E-10</v>
      </c>
    </row>
    <row r="574" spans="1:9" x14ac:dyDescent="0.25">
      <c r="A574">
        <v>23</v>
      </c>
      <c r="B574">
        <v>123</v>
      </c>
      <c r="C574">
        <v>123</v>
      </c>
      <c r="D574" s="8">
        <v>-35954.841786832607</v>
      </c>
      <c r="E574" s="8">
        <v>-204.5852538275596</v>
      </c>
      <c r="F574" s="8">
        <v>-8.4583007264882326E-10</v>
      </c>
      <c r="G574" s="8">
        <v>-35954.841786832607</v>
      </c>
      <c r="H574" s="8">
        <v>204.58525382756096</v>
      </c>
      <c r="I574" s="8">
        <v>1.524676918052137E-9</v>
      </c>
    </row>
    <row r="575" spans="1:9" x14ac:dyDescent="0.25">
      <c r="A575">
        <v>24</v>
      </c>
      <c r="B575">
        <v>123</v>
      </c>
      <c r="C575">
        <v>123</v>
      </c>
      <c r="D575" s="8">
        <v>-10105.311587346776</v>
      </c>
      <c r="E575" s="8">
        <v>18820.298511878704</v>
      </c>
      <c r="F575" s="8">
        <v>36512406.814425156</v>
      </c>
      <c r="G575" s="8">
        <v>-10105.311587346776</v>
      </c>
      <c r="H575" s="8">
        <v>19620.047193279199</v>
      </c>
      <c r="I575" s="8">
        <v>3838112.9650409818</v>
      </c>
    </row>
    <row r="576" spans="1:9" x14ac:dyDescent="0.25">
      <c r="A576">
        <v>25</v>
      </c>
      <c r="B576">
        <v>123</v>
      </c>
      <c r="C576">
        <v>123</v>
      </c>
      <c r="D576" s="8">
        <v>-22185.378781041203</v>
      </c>
      <c r="E576" s="8">
        <v>-2947.5471934338748</v>
      </c>
      <c r="F576" s="8">
        <v>-23489487.084303156</v>
      </c>
      <c r="G576" s="8">
        <v>-22185.378781041203</v>
      </c>
      <c r="H576" s="8">
        <v>-2147.7985120333797</v>
      </c>
      <c r="I576" s="8">
        <v>-19158443.234655984</v>
      </c>
    </row>
    <row r="577" spans="1:9" x14ac:dyDescent="0.25">
      <c r="A577">
        <v>1</v>
      </c>
      <c r="B577">
        <v>124</v>
      </c>
      <c r="C577">
        <v>124</v>
      </c>
      <c r="D577" s="8">
        <v>-33130.041277324854</v>
      </c>
      <c r="E577" s="8">
        <v>2125.3219972806764</v>
      </c>
      <c r="F577" s="8">
        <v>-28470268.783497199</v>
      </c>
      <c r="G577" s="8">
        <v>-33130.041277324854</v>
      </c>
      <c r="H577" s="8">
        <v>2970.0237081044943</v>
      </c>
      <c r="I577" s="8">
        <v>-31017941.636189844</v>
      </c>
    </row>
    <row r="578" spans="1:9" x14ac:dyDescent="0.25">
      <c r="A578">
        <v>2</v>
      </c>
      <c r="B578">
        <v>124</v>
      </c>
      <c r="C578">
        <v>124</v>
      </c>
      <c r="D578" s="8">
        <v>-31696.766312766835</v>
      </c>
      <c r="E578" s="8">
        <v>2336.497424987363</v>
      </c>
      <c r="F578" s="8">
        <v>-35348985.485766821</v>
      </c>
      <c r="G578" s="8">
        <v>-31696.766312766835</v>
      </c>
      <c r="H578" s="8">
        <v>2758.8482803992738</v>
      </c>
      <c r="I578" s="8">
        <v>-36622821.912111208</v>
      </c>
    </row>
    <row r="579" spans="1:9" x14ac:dyDescent="0.25">
      <c r="A579">
        <v>3</v>
      </c>
      <c r="B579">
        <v>124</v>
      </c>
      <c r="C579">
        <v>124</v>
      </c>
      <c r="D579" s="8">
        <v>2469.9059388488895</v>
      </c>
      <c r="E579" s="8">
        <v>-36833.997339826179</v>
      </c>
      <c r="F579" s="8">
        <v>-36622821.912112601</v>
      </c>
      <c r="G579" s="8">
        <v>2469.9059388488895</v>
      </c>
      <c r="H579" s="8">
        <v>-36411.646484414268</v>
      </c>
      <c r="I579" s="8">
        <v>-18311410.956052478</v>
      </c>
    </row>
    <row r="580" spans="1:9" x14ac:dyDescent="0.25">
      <c r="A580">
        <v>4</v>
      </c>
      <c r="B580">
        <v>124</v>
      </c>
      <c r="C580">
        <v>124</v>
      </c>
      <c r="D580" s="8">
        <v>2798.6914667607289</v>
      </c>
      <c r="E580" s="8">
        <v>-36740.432012312674</v>
      </c>
      <c r="F580" s="8">
        <v>-18311410.956052907</v>
      </c>
      <c r="G580" s="8">
        <v>2798.6914667607289</v>
      </c>
      <c r="H580" s="8">
        <v>-36505.211811900765</v>
      </c>
      <c r="I580" s="8">
        <v>1.1326745152473448E-6</v>
      </c>
    </row>
    <row r="581" spans="1:9" x14ac:dyDescent="0.25">
      <c r="A581">
        <v>5</v>
      </c>
      <c r="B581">
        <v>124</v>
      </c>
      <c r="C581">
        <v>124</v>
      </c>
      <c r="D581" s="8">
        <v>37481.642121319266</v>
      </c>
      <c r="E581" s="8">
        <v>-4245.0337387354157</v>
      </c>
      <c r="F581" s="8">
        <v>-7.4105628300458193E-8</v>
      </c>
      <c r="G581" s="8">
        <v>37481.642121319266</v>
      </c>
      <c r="H581" s="8">
        <v>-3590.7956168503097</v>
      </c>
      <c r="I581" s="8">
        <v>6358775.5220578313</v>
      </c>
    </row>
    <row r="582" spans="1:9" x14ac:dyDescent="0.25">
      <c r="A582">
        <v>6</v>
      </c>
      <c r="B582">
        <v>124</v>
      </c>
      <c r="C582">
        <v>124</v>
      </c>
      <c r="D582" s="8">
        <v>37653.147782616761</v>
      </c>
      <c r="E582" s="8">
        <v>-3620.4327994256</v>
      </c>
      <c r="F582" s="8">
        <v>6358775.5220583994</v>
      </c>
      <c r="G582" s="8">
        <v>37653.147782616761</v>
      </c>
      <c r="H582" s="8">
        <v>-3252.5577569136913</v>
      </c>
      <c r="I582" s="8">
        <v>8077023.1611410696</v>
      </c>
    </row>
    <row r="583" spans="1:9" x14ac:dyDescent="0.25">
      <c r="A583">
        <v>7</v>
      </c>
      <c r="B583">
        <v>124</v>
      </c>
      <c r="C583">
        <v>124</v>
      </c>
      <c r="D583" s="8">
        <v>-6520.8934977190329</v>
      </c>
      <c r="E583" s="8">
        <v>-10896.584790660765</v>
      </c>
      <c r="F583" s="8">
        <v>8077023.1611395329</v>
      </c>
      <c r="G583" s="8">
        <v>-6520.8934977190329</v>
      </c>
      <c r="H583" s="8">
        <v>-10528.709748148856</v>
      </c>
      <c r="I583" s="8">
        <v>13433346.79584334</v>
      </c>
    </row>
    <row r="584" spans="1:9" x14ac:dyDescent="0.25">
      <c r="A584">
        <v>8</v>
      </c>
      <c r="B584">
        <v>124</v>
      </c>
      <c r="C584">
        <v>124</v>
      </c>
      <c r="D584" s="8">
        <v>-6349.3878365816527</v>
      </c>
      <c r="E584" s="8">
        <v>-10558.346930632961</v>
      </c>
      <c r="F584" s="8">
        <v>13433346.795842189</v>
      </c>
      <c r="G584" s="8">
        <v>-6349.3878365816527</v>
      </c>
      <c r="H584" s="8">
        <v>-9904.1088087478547</v>
      </c>
      <c r="I584" s="8">
        <v>30038629.628349859</v>
      </c>
    </row>
    <row r="585" spans="1:9" x14ac:dyDescent="0.25">
      <c r="A585">
        <v>9</v>
      </c>
      <c r="B585">
        <v>124</v>
      </c>
      <c r="C585">
        <v>124</v>
      </c>
      <c r="D585" s="8">
        <v>-2307.636078540665</v>
      </c>
      <c r="E585" s="8">
        <v>686.15282086534262</v>
      </c>
      <c r="F585" s="8">
        <v>30038629.628349863</v>
      </c>
      <c r="G585" s="8">
        <v>-2307.636078540665</v>
      </c>
      <c r="H585" s="8">
        <v>1541.9276252623572</v>
      </c>
      <c r="I585" s="8">
        <v>27673522.234785356</v>
      </c>
    </row>
    <row r="586" spans="1:9" x14ac:dyDescent="0.25">
      <c r="A586">
        <v>10</v>
      </c>
      <c r="B586">
        <v>124</v>
      </c>
      <c r="C586">
        <v>124</v>
      </c>
      <c r="D586" s="8">
        <v>1344.2601801850178</v>
      </c>
      <c r="E586" s="8">
        <v>12607.214922241134</v>
      </c>
      <c r="F586" s="8">
        <v>27673522.234785337</v>
      </c>
      <c r="G586" s="8">
        <v>1344.2601801850178</v>
      </c>
      <c r="H586" s="8">
        <v>13462.989726638149</v>
      </c>
      <c r="I586" s="8">
        <v>1.7097772797569633E-8</v>
      </c>
    </row>
    <row r="587" spans="1:9" x14ac:dyDescent="0.25">
      <c r="A587">
        <v>11</v>
      </c>
      <c r="B587">
        <v>124</v>
      </c>
      <c r="C587">
        <v>124</v>
      </c>
      <c r="D587" s="8">
        <v>-8587.5559844949075</v>
      </c>
      <c r="E587" s="8">
        <v>8205.6542866703512</v>
      </c>
      <c r="F587" s="8">
        <v>-7.5522257247939698E-8</v>
      </c>
      <c r="G587" s="8">
        <v>-8587.5559844949075</v>
      </c>
      <c r="H587" s="8">
        <v>9061.4290910673662</v>
      </c>
      <c r="I587" s="8">
        <v>-18329009.005468756</v>
      </c>
    </row>
    <row r="588" spans="1:9" x14ac:dyDescent="0.25">
      <c r="A588">
        <v>12</v>
      </c>
      <c r="B588">
        <v>124</v>
      </c>
      <c r="C588">
        <v>124</v>
      </c>
      <c r="D588" s="8">
        <v>-10789.701898667403</v>
      </c>
      <c r="E588" s="8">
        <v>3636.9653300624191</v>
      </c>
      <c r="F588" s="8">
        <v>-18329009.005468778</v>
      </c>
      <c r="G588" s="8">
        <v>-10789.701898667403</v>
      </c>
      <c r="H588" s="8">
        <v>4492.7401344594336</v>
      </c>
      <c r="I588" s="8">
        <v>-26958691.356058732</v>
      </c>
    </row>
    <row r="589" spans="1:9" x14ac:dyDescent="0.25">
      <c r="A589">
        <v>13</v>
      </c>
      <c r="B589">
        <v>124</v>
      </c>
      <c r="C589">
        <v>124</v>
      </c>
      <c r="D589" s="8">
        <v>-13381.703312052832</v>
      </c>
      <c r="E589" s="8">
        <v>-1406.7492939104204</v>
      </c>
      <c r="F589" s="8">
        <v>-26958691.35605872</v>
      </c>
      <c r="G589" s="8">
        <v>-13381.703312052832</v>
      </c>
      <c r="H589" s="8">
        <v>-752.51117202531441</v>
      </c>
      <c r="I589" s="8">
        <v>-25206451.487951864</v>
      </c>
    </row>
    <row r="590" spans="1:9" x14ac:dyDescent="0.25">
      <c r="A590">
        <v>14</v>
      </c>
      <c r="B590">
        <v>124</v>
      </c>
      <c r="C590">
        <v>124</v>
      </c>
      <c r="D590" s="8">
        <v>-13553.208973062643</v>
      </c>
      <c r="E590" s="8">
        <v>-782.14835446051711</v>
      </c>
      <c r="F590" s="8">
        <v>-25206451.487952828</v>
      </c>
      <c r="G590" s="8">
        <v>-13553.208973062643</v>
      </c>
      <c r="H590" s="8">
        <v>-414.27331194860744</v>
      </c>
      <c r="I590" s="8">
        <v>-24907346.07135139</v>
      </c>
    </row>
    <row r="591" spans="1:9" x14ac:dyDescent="0.25">
      <c r="A591">
        <v>15</v>
      </c>
      <c r="B591">
        <v>124</v>
      </c>
      <c r="C591">
        <v>124</v>
      </c>
      <c r="D591" s="8">
        <v>60.766463643827592</v>
      </c>
      <c r="E591" s="8">
        <v>-12284.12110912241</v>
      </c>
      <c r="F591" s="8">
        <v>-24907346.071353629</v>
      </c>
      <c r="G591" s="8">
        <v>60.766463643827592</v>
      </c>
      <c r="H591" s="8">
        <v>-11916.2460666105</v>
      </c>
      <c r="I591" s="8">
        <v>-18857254.277423453</v>
      </c>
    </row>
    <row r="592" spans="1:9" x14ac:dyDescent="0.25">
      <c r="A592">
        <v>16</v>
      </c>
      <c r="B592">
        <v>124</v>
      </c>
      <c r="C592">
        <v>124</v>
      </c>
      <c r="D592" s="8">
        <v>-110.73919755785755</v>
      </c>
      <c r="E592" s="8">
        <v>-11945.883249127164</v>
      </c>
      <c r="F592" s="8">
        <v>-18857254.27742359</v>
      </c>
      <c r="G592" s="8">
        <v>-110.73919755785755</v>
      </c>
      <c r="H592" s="8">
        <v>-11291.645127242058</v>
      </c>
      <c r="I592" s="8">
        <v>4.8968649934977292E-8</v>
      </c>
    </row>
    <row r="593" spans="1:9" x14ac:dyDescent="0.25">
      <c r="A593">
        <v>17</v>
      </c>
      <c r="B593">
        <v>124</v>
      </c>
      <c r="C593">
        <v>124</v>
      </c>
      <c r="D593" s="8">
        <v>12828.72689317468</v>
      </c>
      <c r="E593" s="8">
        <v>-6205.1350406176098</v>
      </c>
      <c r="F593" s="8">
        <v>-6.7976361606270075E-7</v>
      </c>
      <c r="G593" s="8">
        <v>12828.72689317468</v>
      </c>
      <c r="H593" s="8">
        <v>-5969.9148402057035</v>
      </c>
      <c r="I593" s="8">
        <v>3043762.4702048693</v>
      </c>
    </row>
    <row r="594" spans="1:9" x14ac:dyDescent="0.25">
      <c r="A594">
        <v>18</v>
      </c>
      <c r="B594">
        <v>124</v>
      </c>
      <c r="C594">
        <v>124</v>
      </c>
      <c r="D594" s="8">
        <v>12499.941365263188</v>
      </c>
      <c r="E594" s="8">
        <v>-6298.7003681119313</v>
      </c>
      <c r="F594" s="8">
        <v>3043762.4702043273</v>
      </c>
      <c r="G594" s="8">
        <v>12499.941365263188</v>
      </c>
      <c r="H594" s="8">
        <v>-5876.3495127000206</v>
      </c>
      <c r="I594" s="8">
        <v>6087524.9404080063</v>
      </c>
    </row>
    <row r="595" spans="1:9" x14ac:dyDescent="0.25">
      <c r="A595">
        <v>19</v>
      </c>
      <c r="B595">
        <v>124</v>
      </c>
      <c r="C595">
        <v>124</v>
      </c>
      <c r="D595" s="8">
        <v>628.17548131785952</v>
      </c>
      <c r="E595" s="8">
        <v>-19431.348280173945</v>
      </c>
      <c r="F595" s="8">
        <v>6087524.9404083267</v>
      </c>
      <c r="G595" s="8">
        <v>628.17548131785952</v>
      </c>
      <c r="H595" s="8">
        <v>-19008.997424762034</v>
      </c>
      <c r="I595" s="8">
        <v>15697611.366640007</v>
      </c>
    </row>
    <row r="596" spans="1:9" x14ac:dyDescent="0.25">
      <c r="A596">
        <v>20</v>
      </c>
      <c r="B596">
        <v>124</v>
      </c>
      <c r="C596">
        <v>124</v>
      </c>
      <c r="D596" s="8">
        <v>-805.09948320055264</v>
      </c>
      <c r="E596" s="8">
        <v>-19642.523707870045</v>
      </c>
      <c r="F596" s="8">
        <v>48371905.21581836</v>
      </c>
      <c r="G596" s="8">
        <v>-805.09948320055264</v>
      </c>
      <c r="H596" s="8">
        <v>-18797.821997046223</v>
      </c>
      <c r="I596" s="8">
        <v>67592078.068276495</v>
      </c>
    </row>
    <row r="597" spans="1:9" x14ac:dyDescent="0.25">
      <c r="A597">
        <v>21</v>
      </c>
      <c r="B597">
        <v>124</v>
      </c>
      <c r="C597">
        <v>124</v>
      </c>
      <c r="D597" s="8">
        <v>-51567.834554312823</v>
      </c>
      <c r="E597" s="8">
        <v>-204.58525382757014</v>
      </c>
      <c r="F597" s="8">
        <v>-1.1083102435804904E-8</v>
      </c>
      <c r="G597" s="8">
        <v>-51567.834554312823</v>
      </c>
      <c r="H597" s="8">
        <v>204.58525382755045</v>
      </c>
      <c r="I597" s="8">
        <v>1.118132786359638E-8</v>
      </c>
    </row>
    <row r="598" spans="1:9" x14ac:dyDescent="0.25">
      <c r="A598">
        <v>22</v>
      </c>
      <c r="B598">
        <v>124</v>
      </c>
      <c r="C598">
        <v>124</v>
      </c>
      <c r="D598" s="8">
        <v>560.47792467125055</v>
      </c>
      <c r="E598" s="8">
        <v>-310.80248698717031</v>
      </c>
      <c r="F598" s="8">
        <v>2.6411726139485836E-9</v>
      </c>
      <c r="G598" s="8">
        <v>560.47792467125055</v>
      </c>
      <c r="H598" s="8">
        <v>310.80248698717065</v>
      </c>
      <c r="I598" s="8">
        <v>-2.1565938368439673E-9</v>
      </c>
    </row>
    <row r="599" spans="1:9" x14ac:dyDescent="0.25">
      <c r="A599">
        <v>23</v>
      </c>
      <c r="B599">
        <v>124</v>
      </c>
      <c r="C599">
        <v>124</v>
      </c>
      <c r="D599" s="8">
        <v>-17289.09013928409</v>
      </c>
      <c r="E599" s="8">
        <v>-204.58525382756164</v>
      </c>
      <c r="F599" s="8">
        <v>5.5115378927439451E-10</v>
      </c>
      <c r="G599" s="8">
        <v>-17289.09013928409</v>
      </c>
      <c r="H599" s="8">
        <v>204.58525382755892</v>
      </c>
      <c r="I599" s="8">
        <v>1.2769305612891913E-10</v>
      </c>
    </row>
    <row r="600" spans="1:9" x14ac:dyDescent="0.25">
      <c r="A600">
        <v>24</v>
      </c>
      <c r="B600">
        <v>124</v>
      </c>
      <c r="C600">
        <v>124</v>
      </c>
      <c r="D600" s="8">
        <v>-32307.816081173049</v>
      </c>
      <c r="E600" s="8">
        <v>2147.7985119911937</v>
      </c>
      <c r="F600" s="8">
        <v>-31017941.636189766</v>
      </c>
      <c r="G600" s="8">
        <v>-32307.816081173049</v>
      </c>
      <c r="H600" s="8">
        <v>2947.5471933916888</v>
      </c>
      <c r="I600" s="8">
        <v>-35348985.485765256</v>
      </c>
    </row>
    <row r="601" spans="1:9" x14ac:dyDescent="0.25">
      <c r="A601">
        <v>25</v>
      </c>
      <c r="B601">
        <v>124</v>
      </c>
      <c r="C601">
        <v>124</v>
      </c>
      <c r="D601" s="8">
        <v>17.12571291162385</v>
      </c>
      <c r="E601" s="8">
        <v>-19620.047193158436</v>
      </c>
      <c r="F601" s="8">
        <v>15697611.366639519</v>
      </c>
      <c r="G601" s="8">
        <v>17.12571291162385</v>
      </c>
      <c r="H601" s="8">
        <v>-18820.298511757941</v>
      </c>
      <c r="I601" s="8">
        <v>48371905.215818331</v>
      </c>
    </row>
    <row r="602" spans="1:9" x14ac:dyDescent="0.25">
      <c r="A602">
        <v>1</v>
      </c>
      <c r="B602">
        <v>125</v>
      </c>
      <c r="C602">
        <v>125</v>
      </c>
      <c r="D602" s="8">
        <v>-59831.351730178641</v>
      </c>
      <c r="E602" s="8">
        <v>45473.272908868254</v>
      </c>
      <c r="F602" s="8">
        <v>88113056.249484658</v>
      </c>
      <c r="G602" s="8">
        <v>-59831.351730178641</v>
      </c>
      <c r="H602" s="8">
        <v>46317.974619692075</v>
      </c>
      <c r="I602" s="8">
        <v>42217432.485204518</v>
      </c>
    </row>
    <row r="603" spans="1:9" x14ac:dyDescent="0.25">
      <c r="A603">
        <v>2</v>
      </c>
      <c r="B603">
        <v>125</v>
      </c>
      <c r="C603">
        <v>125</v>
      </c>
      <c r="D603" s="8">
        <v>-58398.076765650672</v>
      </c>
      <c r="E603" s="8">
        <v>45684.448336573783</v>
      </c>
      <c r="F603" s="8">
        <v>-35805127.914073884</v>
      </c>
      <c r="G603" s="8">
        <v>-58398.076765650672</v>
      </c>
      <c r="H603" s="8">
        <v>46106.799191985694</v>
      </c>
      <c r="I603" s="8">
        <v>-58752939.796212114</v>
      </c>
    </row>
    <row r="604" spans="1:9" x14ac:dyDescent="0.25">
      <c r="A604">
        <v>3</v>
      </c>
      <c r="B604">
        <v>125</v>
      </c>
      <c r="C604">
        <v>125</v>
      </c>
      <c r="D604" s="8">
        <v>31834.191892276234</v>
      </c>
      <c r="E604" s="8">
        <v>-58964.115223939269</v>
      </c>
      <c r="F604" s="8">
        <v>-58752939.796212941</v>
      </c>
      <c r="G604" s="8">
        <v>31834.191892276234</v>
      </c>
      <c r="H604" s="8">
        <v>-58541.764368527351</v>
      </c>
      <c r="I604" s="8">
        <v>-29376469.898096152</v>
      </c>
    </row>
    <row r="605" spans="1:9" x14ac:dyDescent="0.25">
      <c r="A605">
        <v>4</v>
      </c>
      <c r="B605">
        <v>125</v>
      </c>
      <c r="C605">
        <v>125</v>
      </c>
      <c r="D605" s="8">
        <v>32162.977420188279</v>
      </c>
      <c r="E605" s="8">
        <v>-58870.549896397002</v>
      </c>
      <c r="F605" s="8">
        <v>-29376469.898095787</v>
      </c>
      <c r="G605" s="8">
        <v>32162.977420188279</v>
      </c>
      <c r="H605" s="8">
        <v>-58635.329695985092</v>
      </c>
      <c r="I605" s="8">
        <v>-2.0395964384078977E-7</v>
      </c>
    </row>
    <row r="606" spans="1:9" x14ac:dyDescent="0.25">
      <c r="A606">
        <v>5</v>
      </c>
      <c r="B606">
        <v>125</v>
      </c>
      <c r="C606">
        <v>125</v>
      </c>
      <c r="D606" s="8">
        <v>67457.886727104502</v>
      </c>
      <c r="E606" s="8">
        <v>16821.185298422988</v>
      </c>
      <c r="F606" s="8">
        <v>-4.8579677240923043E-7</v>
      </c>
      <c r="G606" s="8">
        <v>67457.886727104502</v>
      </c>
      <c r="H606" s="8">
        <v>17475.423420308092</v>
      </c>
      <c r="I606" s="8">
        <v>-27831697.975250758</v>
      </c>
    </row>
    <row r="607" spans="1:9" x14ac:dyDescent="0.25">
      <c r="A607">
        <v>6</v>
      </c>
      <c r="B607">
        <v>125</v>
      </c>
      <c r="C607">
        <v>125</v>
      </c>
      <c r="D607" s="8">
        <v>67629.392388268752</v>
      </c>
      <c r="E607" s="8">
        <v>17445.78623785208</v>
      </c>
      <c r="F607" s="8">
        <v>-27831697.97525033</v>
      </c>
      <c r="G607" s="8">
        <v>67629.392388268752</v>
      </c>
      <c r="H607" s="8">
        <v>17813.661280363991</v>
      </c>
      <c r="I607" s="8">
        <v>-36646559.854803815</v>
      </c>
    </row>
    <row r="608" spans="1:9" x14ac:dyDescent="0.25">
      <c r="A608">
        <v>7</v>
      </c>
      <c r="B608">
        <v>125</v>
      </c>
      <c r="C608">
        <v>125</v>
      </c>
      <c r="D608" s="8">
        <v>-58490.33879575054</v>
      </c>
      <c r="E608" s="8">
        <v>-19007.838147947485</v>
      </c>
      <c r="F608" s="8">
        <v>-36646559.854803652</v>
      </c>
      <c r="G608" s="8">
        <v>-58490.33879575054</v>
      </c>
      <c r="H608" s="8">
        <v>-18639.963105435574</v>
      </c>
      <c r="I608" s="8">
        <v>-27234609.541458033</v>
      </c>
    </row>
    <row r="609" spans="1:9" x14ac:dyDescent="0.25">
      <c r="A609">
        <v>8</v>
      </c>
      <c r="B609">
        <v>125</v>
      </c>
      <c r="C609">
        <v>125</v>
      </c>
      <c r="D609" s="8">
        <v>-58318.833134602537</v>
      </c>
      <c r="E609" s="8">
        <v>-18669.600287943489</v>
      </c>
      <c r="F609" s="8">
        <v>-27234609.541457906</v>
      </c>
      <c r="G609" s="8">
        <v>-58318.833134602537</v>
      </c>
      <c r="H609" s="8">
        <v>-18015.362166058381</v>
      </c>
      <c r="I609" s="8">
        <v>2535237.4899645867</v>
      </c>
    </row>
    <row r="610" spans="1:9" x14ac:dyDescent="0.25">
      <c r="A610">
        <v>9</v>
      </c>
      <c r="B610">
        <v>125</v>
      </c>
      <c r="C610">
        <v>125</v>
      </c>
      <c r="D610" s="8">
        <v>-55726.831721114955</v>
      </c>
      <c r="E610" s="8">
        <v>-5762.1399232771346</v>
      </c>
      <c r="F610" s="8">
        <v>2535237.4899645201</v>
      </c>
      <c r="G610" s="8">
        <v>-55726.831721114955</v>
      </c>
      <c r="H610" s="8">
        <v>-4906.3651188801196</v>
      </c>
      <c r="I610" s="8">
        <v>13859855.592214504</v>
      </c>
    </row>
    <row r="611" spans="1:9" x14ac:dyDescent="0.25">
      <c r="A611">
        <v>10</v>
      </c>
      <c r="B611">
        <v>125</v>
      </c>
      <c r="C611">
        <v>125</v>
      </c>
      <c r="D611" s="8">
        <v>-48692.851969027848</v>
      </c>
      <c r="E611" s="8">
        <v>6100.5419865035601</v>
      </c>
      <c r="F611" s="8">
        <v>13859855.592214489</v>
      </c>
      <c r="G611" s="8">
        <v>-48692.851969027848</v>
      </c>
      <c r="H611" s="8">
        <v>6956.3167909005751</v>
      </c>
      <c r="I611" s="8">
        <v>1.5912519302219172E-9</v>
      </c>
    </row>
    <row r="612" spans="1:9" x14ac:dyDescent="0.25">
      <c r="A612">
        <v>11</v>
      </c>
      <c r="B612">
        <v>125</v>
      </c>
      <c r="C612">
        <v>125</v>
      </c>
      <c r="D612" s="8">
        <v>-47015.718115774878</v>
      </c>
      <c r="E612" s="8">
        <v>-11664.060940358242</v>
      </c>
      <c r="F612" s="8">
        <v>-7.8362063504755696E-10</v>
      </c>
      <c r="G612" s="8">
        <v>-47015.718115774878</v>
      </c>
      <c r="H612" s="8">
        <v>-10808.286135961227</v>
      </c>
      <c r="I612" s="8">
        <v>23854396.421513118</v>
      </c>
    </row>
    <row r="613" spans="1:9" x14ac:dyDescent="0.25">
      <c r="A613">
        <v>12</v>
      </c>
      <c r="B613">
        <v>125</v>
      </c>
      <c r="C613">
        <v>125</v>
      </c>
      <c r="D613" s="8">
        <v>-55499.448212428993</v>
      </c>
      <c r="E613" s="8">
        <v>4268.0956208335865</v>
      </c>
      <c r="F613" s="8">
        <v>23854396.421513133</v>
      </c>
      <c r="G613" s="8">
        <v>-55499.448212428993</v>
      </c>
      <c r="H613" s="8">
        <v>5123.8704252306015</v>
      </c>
      <c r="I613" s="8">
        <v>13884824.463615995</v>
      </c>
    </row>
    <row r="614" spans="1:9" x14ac:dyDescent="0.25">
      <c r="A614">
        <v>13</v>
      </c>
      <c r="B614">
        <v>125</v>
      </c>
      <c r="C614">
        <v>125</v>
      </c>
      <c r="D614" s="8">
        <v>-59541.199970418333</v>
      </c>
      <c r="E614" s="8">
        <v>21446.567319427424</v>
      </c>
      <c r="F614" s="8">
        <v>13884824.463615991</v>
      </c>
      <c r="G614" s="8">
        <v>-59541.199970418333</v>
      </c>
      <c r="H614" s="8">
        <v>22100.805441312528</v>
      </c>
      <c r="I614" s="8">
        <v>-21453868.53172449</v>
      </c>
    </row>
    <row r="615" spans="1:9" x14ac:dyDescent="0.25">
      <c r="A615">
        <v>14</v>
      </c>
      <c r="B615">
        <v>125</v>
      </c>
      <c r="C615">
        <v>125</v>
      </c>
      <c r="D615" s="8">
        <v>-59712.705631613877</v>
      </c>
      <c r="E615" s="8">
        <v>22071.168258825412</v>
      </c>
      <c r="F615" s="8">
        <v>-21453868.531724181</v>
      </c>
      <c r="G615" s="8">
        <v>-59712.705631613877</v>
      </c>
      <c r="H615" s="8">
        <v>22439.043301337322</v>
      </c>
      <c r="I615" s="8">
        <v>-32581421.421764679</v>
      </c>
    </row>
    <row r="616" spans="1:9" x14ac:dyDescent="0.25">
      <c r="A616">
        <v>15</v>
      </c>
      <c r="B616">
        <v>125</v>
      </c>
      <c r="C616">
        <v>125</v>
      </c>
      <c r="D616" s="8">
        <v>79536.835724667006</v>
      </c>
      <c r="E616" s="8">
        <v>-15898.852786197051</v>
      </c>
      <c r="F616" s="8">
        <v>-32581421.421763398</v>
      </c>
      <c r="G616" s="8">
        <v>79536.835724667006</v>
      </c>
      <c r="H616" s="8">
        <v>-15530.97774368514</v>
      </c>
      <c r="I616" s="8">
        <v>-24723963.78929279</v>
      </c>
    </row>
    <row r="617" spans="1:9" x14ac:dyDescent="0.25">
      <c r="A617">
        <v>16</v>
      </c>
      <c r="B617">
        <v>125</v>
      </c>
      <c r="C617">
        <v>125</v>
      </c>
      <c r="D617" s="8">
        <v>79365.330063518049</v>
      </c>
      <c r="E617" s="8">
        <v>-15560.614926186929</v>
      </c>
      <c r="F617" s="8">
        <v>-24723963.789291639</v>
      </c>
      <c r="G617" s="8">
        <v>79365.330063518049</v>
      </c>
      <c r="H617" s="8">
        <v>-14906.376804301824</v>
      </c>
      <c r="I617" s="8">
        <v>-7.9890014603733983E-10</v>
      </c>
    </row>
    <row r="618" spans="1:9" x14ac:dyDescent="0.25">
      <c r="A618">
        <v>17</v>
      </c>
      <c r="B618">
        <v>125</v>
      </c>
      <c r="C618">
        <v>125</v>
      </c>
      <c r="D618" s="8">
        <v>32195.235626326637</v>
      </c>
      <c r="E618" s="8">
        <v>70494.828097584978</v>
      </c>
      <c r="F618" s="8">
        <v>1.3286189641803504E-7</v>
      </c>
      <c r="G618" s="8">
        <v>32195.235626326637</v>
      </c>
      <c r="H618" s="8">
        <v>70730.048297996895</v>
      </c>
      <c r="I618" s="8">
        <v>-35306219.098895401</v>
      </c>
    </row>
    <row r="619" spans="1:9" x14ac:dyDescent="0.25">
      <c r="A619">
        <v>18</v>
      </c>
      <c r="B619">
        <v>125</v>
      </c>
      <c r="C619">
        <v>125</v>
      </c>
      <c r="D619" s="8">
        <v>31866.450098415378</v>
      </c>
      <c r="E619" s="8">
        <v>70401.262770075584</v>
      </c>
      <c r="F619" s="8">
        <v>-35306219.098895513</v>
      </c>
      <c r="G619" s="8">
        <v>31866.450098415378</v>
      </c>
      <c r="H619" s="8">
        <v>70823.613625487516</v>
      </c>
      <c r="I619" s="8">
        <v>-70612438.19778648</v>
      </c>
    </row>
    <row r="620" spans="1:9" x14ac:dyDescent="0.25">
      <c r="A620">
        <v>19</v>
      </c>
      <c r="B620">
        <v>125</v>
      </c>
      <c r="C620">
        <v>125</v>
      </c>
      <c r="D620" s="8">
        <v>-68520.514065887808</v>
      </c>
      <c r="E620" s="8">
        <v>-46106.799192033883</v>
      </c>
      <c r="F620" s="8">
        <v>-70612438.197787479</v>
      </c>
      <c r="G620" s="8">
        <v>-68520.514065887808</v>
      </c>
      <c r="H620" s="8">
        <v>-45684.448336621972</v>
      </c>
      <c r="I620" s="8">
        <v>-47664626.31562373</v>
      </c>
    </row>
    <row r="621" spans="1:9" x14ac:dyDescent="0.25">
      <c r="A621">
        <v>20</v>
      </c>
      <c r="B621">
        <v>125</v>
      </c>
      <c r="C621">
        <v>125</v>
      </c>
      <c r="D621" s="8">
        <v>-69953.789030406246</v>
      </c>
      <c r="E621" s="8">
        <v>-46317.974619737724</v>
      </c>
      <c r="F621" s="8">
        <v>30357934.083730035</v>
      </c>
      <c r="G621" s="8">
        <v>-69953.789030406246</v>
      </c>
      <c r="H621" s="8">
        <v>-45473.272908913903</v>
      </c>
      <c r="I621" s="8">
        <v>76253557.84805581</v>
      </c>
    </row>
    <row r="622" spans="1:9" x14ac:dyDescent="0.25">
      <c r="A622">
        <v>21</v>
      </c>
      <c r="B622">
        <v>125</v>
      </c>
      <c r="C622">
        <v>125</v>
      </c>
      <c r="D622" s="8">
        <v>-137769.50851490779</v>
      </c>
      <c r="E622" s="8">
        <v>-204.58525382753845</v>
      </c>
      <c r="F622" s="8">
        <v>2.8425347409211099E-8</v>
      </c>
      <c r="G622" s="8">
        <v>-137769.50851490779</v>
      </c>
      <c r="H622" s="8">
        <v>204.58525382758214</v>
      </c>
      <c r="I622" s="8">
        <v>-2.870256139431149E-8</v>
      </c>
    </row>
    <row r="623" spans="1:9" x14ac:dyDescent="0.25">
      <c r="A623">
        <v>22</v>
      </c>
      <c r="B623">
        <v>125</v>
      </c>
      <c r="C623">
        <v>125</v>
      </c>
      <c r="D623" s="8">
        <v>-4568.8136836732883</v>
      </c>
      <c r="E623" s="8">
        <v>-310.80248698717043</v>
      </c>
      <c r="F623" s="8">
        <v>-7.3534870594726642E-10</v>
      </c>
      <c r="G623" s="8">
        <v>-4568.8136836732883</v>
      </c>
      <c r="H623" s="8">
        <v>310.80248698717054</v>
      </c>
      <c r="I623" s="8">
        <v>6.15044796466562E-10</v>
      </c>
    </row>
    <row r="624" spans="1:9" x14ac:dyDescent="0.25">
      <c r="A624">
        <v>23</v>
      </c>
      <c r="B624">
        <v>125</v>
      </c>
      <c r="C624">
        <v>125</v>
      </c>
      <c r="D624" s="8">
        <v>-153382.50128262845</v>
      </c>
      <c r="E624" s="8">
        <v>-204.58525382756099</v>
      </c>
      <c r="F624" s="8">
        <v>-1.4832039596512913E-9</v>
      </c>
      <c r="G624" s="8">
        <v>-153382.50128262845</v>
      </c>
      <c r="H624" s="8">
        <v>204.58525382755957</v>
      </c>
      <c r="I624" s="8">
        <v>1.2976670404896142E-9</v>
      </c>
    </row>
    <row r="625" spans="1:9" x14ac:dyDescent="0.25">
      <c r="A625">
        <v>24</v>
      </c>
      <c r="B625">
        <v>125</v>
      </c>
      <c r="C625">
        <v>125</v>
      </c>
      <c r="D625" s="8">
        <v>-59009.126534056792</v>
      </c>
      <c r="E625" s="8">
        <v>45495.749423581445</v>
      </c>
      <c r="F625" s="8">
        <v>42217432.485204726</v>
      </c>
      <c r="G625" s="8">
        <v>-59009.126534056792</v>
      </c>
      <c r="H625" s="8">
        <v>46295.49810498194</v>
      </c>
      <c r="I625" s="8">
        <v>-35805127.914074086</v>
      </c>
    </row>
    <row r="626" spans="1:9" x14ac:dyDescent="0.25">
      <c r="A626">
        <v>25</v>
      </c>
      <c r="B626">
        <v>125</v>
      </c>
      <c r="C626">
        <v>125</v>
      </c>
      <c r="D626" s="8">
        <v>-69131.563834294095</v>
      </c>
      <c r="E626" s="8">
        <v>-46295.498105026047</v>
      </c>
      <c r="F626" s="8">
        <v>-47664626.315623775</v>
      </c>
      <c r="G626" s="8">
        <v>-69131.563834294095</v>
      </c>
      <c r="H626" s="8">
        <v>-45495.749423625552</v>
      </c>
      <c r="I626" s="8">
        <v>30357934.083730042</v>
      </c>
    </row>
    <row r="627" spans="1:9" x14ac:dyDescent="0.25">
      <c r="A627">
        <v>1</v>
      </c>
      <c r="B627">
        <v>126</v>
      </c>
      <c r="C627">
        <v>126</v>
      </c>
      <c r="D627" s="8">
        <v>-55505.006613385303</v>
      </c>
      <c r="E627" s="8">
        <v>35540.046452955408</v>
      </c>
      <c r="F627" s="8">
        <v>58143975.094899744</v>
      </c>
      <c r="G627" s="8">
        <v>-55505.006613385303</v>
      </c>
      <c r="H627" s="8">
        <v>36384.748163779223</v>
      </c>
      <c r="I627" s="8">
        <v>22181577.786532454</v>
      </c>
    </row>
    <row r="628" spans="1:9" x14ac:dyDescent="0.25">
      <c r="A628">
        <v>2</v>
      </c>
      <c r="B628">
        <v>126</v>
      </c>
      <c r="C628">
        <v>126</v>
      </c>
      <c r="D628" s="8">
        <v>-54071.731648847504</v>
      </c>
      <c r="E628" s="8">
        <v>35751.221880663034</v>
      </c>
      <c r="F628" s="8">
        <v>-38954497.637692563</v>
      </c>
      <c r="G628" s="8">
        <v>-54071.731648847504</v>
      </c>
      <c r="H628" s="8">
        <v>36173.572736074944</v>
      </c>
      <c r="I628" s="8">
        <v>-56935696.291875534</v>
      </c>
    </row>
    <row r="629" spans="1:9" x14ac:dyDescent="0.25">
      <c r="A629">
        <v>3</v>
      </c>
      <c r="B629">
        <v>126</v>
      </c>
      <c r="C629">
        <v>126</v>
      </c>
      <c r="D629" s="8">
        <v>26099.197105615622</v>
      </c>
      <c r="E629" s="8">
        <v>-57146.871719599643</v>
      </c>
      <c r="F629" s="8">
        <v>-56935696.291876018</v>
      </c>
      <c r="G629" s="8">
        <v>26099.197105615622</v>
      </c>
      <c r="H629" s="8">
        <v>-56724.52086418774</v>
      </c>
      <c r="I629" s="8">
        <v>-28467848.145929292</v>
      </c>
    </row>
    <row r="630" spans="1:9" x14ac:dyDescent="0.25">
      <c r="A630">
        <v>4</v>
      </c>
      <c r="B630">
        <v>126</v>
      </c>
      <c r="C630">
        <v>126</v>
      </c>
      <c r="D630" s="8">
        <v>26427.982633527663</v>
      </c>
      <c r="E630" s="8">
        <v>-57053.30639206343</v>
      </c>
      <c r="F630" s="8">
        <v>-28467848.145928852</v>
      </c>
      <c r="G630" s="8">
        <v>26427.982633527663</v>
      </c>
      <c r="H630" s="8">
        <v>-56818.08619165152</v>
      </c>
      <c r="I630" s="8">
        <v>-1.3690441846847534E-7</v>
      </c>
    </row>
    <row r="631" spans="1:9" x14ac:dyDescent="0.25">
      <c r="A631">
        <v>5</v>
      </c>
      <c r="B631">
        <v>126</v>
      </c>
      <c r="C631">
        <v>126</v>
      </c>
      <c r="D631" s="8">
        <v>63821.419818659968</v>
      </c>
      <c r="E631" s="8">
        <v>12028.623605459219</v>
      </c>
      <c r="F631" s="8">
        <v>-4.1734456317499276E-7</v>
      </c>
      <c r="G631" s="8">
        <v>63821.419818659968</v>
      </c>
      <c r="H631" s="8">
        <v>12682.861727344323</v>
      </c>
      <c r="I631" s="8">
        <v>-20053370.347570486</v>
      </c>
    </row>
    <row r="632" spans="1:9" x14ac:dyDescent="0.25">
      <c r="A632">
        <v>6</v>
      </c>
      <c r="B632">
        <v>126</v>
      </c>
      <c r="C632">
        <v>126</v>
      </c>
      <c r="D632" s="8">
        <v>63992.925479856698</v>
      </c>
      <c r="E632" s="8">
        <v>12653.224544854529</v>
      </c>
      <c r="F632" s="8">
        <v>-20053370.347570356</v>
      </c>
      <c r="G632" s="8">
        <v>63992.925479856698</v>
      </c>
      <c r="H632" s="8">
        <v>13021.09958736644</v>
      </c>
      <c r="I632" s="8">
        <v>-26471951.380625043</v>
      </c>
    </row>
    <row r="633" spans="1:9" x14ac:dyDescent="0.25">
      <c r="A633">
        <v>7</v>
      </c>
      <c r="B633">
        <v>126</v>
      </c>
      <c r="C633">
        <v>126</v>
      </c>
      <c r="D633" s="8">
        <v>-47681.280093695175</v>
      </c>
      <c r="E633" s="8">
        <v>-18265.881363487199</v>
      </c>
      <c r="F633" s="8">
        <v>-26471951.380625471</v>
      </c>
      <c r="G633" s="8">
        <v>-47681.280093695175</v>
      </c>
      <c r="H633" s="8">
        <v>-17898.006320975288</v>
      </c>
      <c r="I633" s="8">
        <v>-17430979.459509782</v>
      </c>
    </row>
    <row r="634" spans="1:9" x14ac:dyDescent="0.25">
      <c r="A634">
        <v>8</v>
      </c>
      <c r="B634">
        <v>126</v>
      </c>
      <c r="C634">
        <v>126</v>
      </c>
      <c r="D634" s="8">
        <v>-47509.774432555903</v>
      </c>
      <c r="E634" s="8">
        <v>-17927.643503475498</v>
      </c>
      <c r="F634" s="8">
        <v>-17430979.459510043</v>
      </c>
      <c r="G634" s="8">
        <v>-47509.774432555903</v>
      </c>
      <c r="H634" s="8">
        <v>-17273.40538159039</v>
      </c>
      <c r="I634" s="8">
        <v>11134671.710720934</v>
      </c>
    </row>
    <row r="635" spans="1:9" x14ac:dyDescent="0.25">
      <c r="A635">
        <v>9</v>
      </c>
      <c r="B635">
        <v>126</v>
      </c>
      <c r="C635">
        <v>126</v>
      </c>
      <c r="D635" s="8">
        <v>-44917.773019067274</v>
      </c>
      <c r="E635" s="8">
        <v>-5020.1831388109104</v>
      </c>
      <c r="F635" s="8">
        <v>11134671.710720947</v>
      </c>
      <c r="G635" s="8">
        <v>-44917.773019067274</v>
      </c>
      <c r="H635" s="8">
        <v>-4164.4083344138953</v>
      </c>
      <c r="I635" s="8">
        <v>20884115.559549093</v>
      </c>
    </row>
    <row r="636" spans="1:9" x14ac:dyDescent="0.25">
      <c r="A636">
        <v>10</v>
      </c>
      <c r="B636">
        <v>126</v>
      </c>
      <c r="C636">
        <v>126</v>
      </c>
      <c r="D636" s="8">
        <v>-45088.540886834453</v>
      </c>
      <c r="E636" s="8">
        <v>9409.1901105424531</v>
      </c>
      <c r="F636" s="8">
        <v>20884115.55954906</v>
      </c>
      <c r="G636" s="8">
        <v>-45088.540886834453</v>
      </c>
      <c r="H636" s="8">
        <v>10264.964914939466</v>
      </c>
      <c r="I636" s="8">
        <v>4.2802275856956845E-8</v>
      </c>
    </row>
    <row r="637" spans="1:9" x14ac:dyDescent="0.25">
      <c r="A637">
        <v>11</v>
      </c>
      <c r="B637">
        <v>126</v>
      </c>
      <c r="C637">
        <v>126</v>
      </c>
      <c r="D637" s="8">
        <v>-47221.260408090158</v>
      </c>
      <c r="E637" s="8">
        <v>-7144.6014349237475</v>
      </c>
      <c r="F637" s="8">
        <v>-1.3356475392356515E-8</v>
      </c>
      <c r="G637" s="8">
        <v>-47221.260408090158</v>
      </c>
      <c r="H637" s="8">
        <v>-6288.8266305267325</v>
      </c>
      <c r="I637" s="8">
        <v>14259583.891475648</v>
      </c>
    </row>
    <row r="638" spans="1:9" x14ac:dyDescent="0.25">
      <c r="A638">
        <v>12</v>
      </c>
      <c r="B638">
        <v>126</v>
      </c>
      <c r="C638">
        <v>126</v>
      </c>
      <c r="D638" s="8">
        <v>-48500.242884894527</v>
      </c>
      <c r="E638" s="8">
        <v>5621.8112012663532</v>
      </c>
      <c r="F638" s="8">
        <v>14259583.891475655</v>
      </c>
      <c r="G638" s="8">
        <v>-48500.242884894527</v>
      </c>
      <c r="H638" s="8">
        <v>6477.5860056633683</v>
      </c>
      <c r="I638" s="8">
        <v>1416073.7563197687</v>
      </c>
    </row>
    <row r="639" spans="1:9" x14ac:dyDescent="0.25">
      <c r="A639">
        <v>13</v>
      </c>
      <c r="B639">
        <v>126</v>
      </c>
      <c r="C639">
        <v>126</v>
      </c>
      <c r="D639" s="8">
        <v>-52541.994642861864</v>
      </c>
      <c r="E639" s="8">
        <v>17067.847635283528</v>
      </c>
      <c r="F639" s="8">
        <v>1416073.7563197743</v>
      </c>
      <c r="G639" s="8">
        <v>-52541.994642861864</v>
      </c>
      <c r="H639" s="8">
        <v>17722.085757168632</v>
      </c>
      <c r="I639" s="8">
        <v>-26815957.191655174</v>
      </c>
    </row>
    <row r="640" spans="1:9" x14ac:dyDescent="0.25">
      <c r="A640">
        <v>14</v>
      </c>
      <c r="B640">
        <v>126</v>
      </c>
      <c r="C640">
        <v>126</v>
      </c>
      <c r="D640" s="8">
        <v>-52713.500303981971</v>
      </c>
      <c r="E640" s="8">
        <v>17692.448574707734</v>
      </c>
      <c r="F640" s="8">
        <v>-26815957.191653799</v>
      </c>
      <c r="G640" s="8">
        <v>-52713.500303981971</v>
      </c>
      <c r="H640" s="8">
        <v>18060.323617219645</v>
      </c>
      <c r="I640" s="8">
        <v>-35754150.239635766</v>
      </c>
    </row>
    <row r="641" spans="1:9" x14ac:dyDescent="0.25">
      <c r="A641">
        <v>15</v>
      </c>
      <c r="B641">
        <v>126</v>
      </c>
      <c r="C641">
        <v>126</v>
      </c>
      <c r="D641" s="8">
        <v>64045.78205505509</v>
      </c>
      <c r="E641" s="8">
        <v>-17393.308187923176</v>
      </c>
      <c r="F641" s="8">
        <v>-35754150.239634037</v>
      </c>
      <c r="G641" s="8">
        <v>64045.78205505509</v>
      </c>
      <c r="H641" s="8">
        <v>-17025.433145411265</v>
      </c>
      <c r="I641" s="8">
        <v>-27149464.906301551</v>
      </c>
    </row>
    <row r="642" spans="1:9" x14ac:dyDescent="0.25">
      <c r="A642">
        <v>16</v>
      </c>
      <c r="B642">
        <v>126</v>
      </c>
      <c r="C642">
        <v>126</v>
      </c>
      <c r="D642" s="8">
        <v>63874.276393915192</v>
      </c>
      <c r="E642" s="8">
        <v>-17055.070327917834</v>
      </c>
      <c r="F642" s="8">
        <v>-27149464.906300936</v>
      </c>
      <c r="G642" s="8">
        <v>63874.276393915192</v>
      </c>
      <c r="H642" s="8">
        <v>-16400.83220603273</v>
      </c>
      <c r="I642" s="8">
        <v>-6.9107045419514184E-9</v>
      </c>
    </row>
    <row r="643" spans="1:9" x14ac:dyDescent="0.25">
      <c r="A643">
        <v>17</v>
      </c>
      <c r="B643">
        <v>126</v>
      </c>
      <c r="C643">
        <v>126</v>
      </c>
      <c r="D643" s="8">
        <v>31104.376362401868</v>
      </c>
      <c r="E643" s="8">
        <v>54438.731462025979</v>
      </c>
      <c r="F643" s="8">
        <v>-2.0590669009834527E-7</v>
      </c>
      <c r="G643" s="8">
        <v>31104.376362401868</v>
      </c>
      <c r="H643" s="8">
        <v>54673.951662437888</v>
      </c>
      <c r="I643" s="8">
        <v>-27278170.781115718</v>
      </c>
    </row>
    <row r="644" spans="1:9" x14ac:dyDescent="0.25">
      <c r="A644">
        <v>18</v>
      </c>
      <c r="B644">
        <v>126</v>
      </c>
      <c r="C644">
        <v>126</v>
      </c>
      <c r="D644" s="8">
        <v>30775.590834490653</v>
      </c>
      <c r="E644" s="8">
        <v>54345.166134521394</v>
      </c>
      <c r="F644" s="8">
        <v>-27278170.781115673</v>
      </c>
      <c r="G644" s="8">
        <v>30775.590834490653</v>
      </c>
      <c r="H644" s="8">
        <v>54767.516989933298</v>
      </c>
      <c r="I644" s="8">
        <v>-54556341.562229417</v>
      </c>
    </row>
    <row r="645" spans="1:9" x14ac:dyDescent="0.25">
      <c r="A645">
        <v>19</v>
      </c>
      <c r="B645">
        <v>126</v>
      </c>
      <c r="C645">
        <v>126</v>
      </c>
      <c r="D645" s="8">
        <v>-53946.859182664775</v>
      </c>
      <c r="E645" s="8">
        <v>-43868.572736033835</v>
      </c>
      <c r="F645" s="8">
        <v>-54556341.562230751</v>
      </c>
      <c r="G645" s="8">
        <v>-53946.859182664775</v>
      </c>
      <c r="H645" s="8">
        <v>-43446.221880621924</v>
      </c>
      <c r="I645" s="8">
        <v>-32727642.908068143</v>
      </c>
    </row>
    <row r="646" spans="1:9" x14ac:dyDescent="0.25">
      <c r="A646">
        <v>20</v>
      </c>
      <c r="B646">
        <v>126</v>
      </c>
      <c r="C646">
        <v>126</v>
      </c>
      <c r="D646" s="8">
        <v>-55380.134147183206</v>
      </c>
      <c r="E646" s="8">
        <v>-44079.74816373139</v>
      </c>
      <c r="F646" s="8">
        <v>41489932.516074307</v>
      </c>
      <c r="G646" s="8">
        <v>-55380.134147183206</v>
      </c>
      <c r="H646" s="8">
        <v>-43235.046452907569</v>
      </c>
      <c r="I646" s="8">
        <v>85147329.824393779</v>
      </c>
    </row>
    <row r="647" spans="1:9" x14ac:dyDescent="0.25">
      <c r="A647">
        <v>21</v>
      </c>
      <c r="B647">
        <v>126</v>
      </c>
      <c r="C647">
        <v>126</v>
      </c>
      <c r="D647" s="8">
        <v>-122300.05135120117</v>
      </c>
      <c r="E647" s="8">
        <v>-204.58525382754647</v>
      </c>
      <c r="F647" s="8">
        <v>1.8952050595544279E-8</v>
      </c>
      <c r="G647" s="8">
        <v>-122300.05135120117</v>
      </c>
      <c r="H647" s="8">
        <v>204.58525382757412</v>
      </c>
      <c r="I647" s="8">
        <v>-1.8574428395368161E-8</v>
      </c>
    </row>
    <row r="648" spans="1:9" x14ac:dyDescent="0.25">
      <c r="A648">
        <v>22</v>
      </c>
      <c r="B648">
        <v>126</v>
      </c>
      <c r="C648">
        <v>126</v>
      </c>
      <c r="D648" s="8">
        <v>3079.4732289893491</v>
      </c>
      <c r="E648" s="8">
        <v>-310.80248698717111</v>
      </c>
      <c r="F648" s="8">
        <v>-5.0204107537865639E-10</v>
      </c>
      <c r="G648" s="8">
        <v>3079.4732289893491</v>
      </c>
      <c r="H648" s="8">
        <v>310.80248698716986</v>
      </c>
      <c r="I648" s="8">
        <v>-2.0081643015146257E-10</v>
      </c>
    </row>
    <row r="649" spans="1:9" x14ac:dyDescent="0.25">
      <c r="A649">
        <v>23</v>
      </c>
      <c r="B649">
        <v>126</v>
      </c>
      <c r="C649">
        <v>126</v>
      </c>
      <c r="D649" s="8">
        <v>-129298.08182015081</v>
      </c>
      <c r="E649" s="8">
        <v>-204.58525382756076</v>
      </c>
      <c r="F649" s="8">
        <v>8.3055056165903811E-10</v>
      </c>
      <c r="G649" s="8">
        <v>-129298.08182015081</v>
      </c>
      <c r="H649" s="8">
        <v>204.5852538275598</v>
      </c>
      <c r="I649" s="8">
        <v>-1.4089891919866203E-9</v>
      </c>
    </row>
    <row r="650" spans="1:9" x14ac:dyDescent="0.25">
      <c r="A650">
        <v>24</v>
      </c>
      <c r="B650">
        <v>126</v>
      </c>
      <c r="C650">
        <v>126</v>
      </c>
      <c r="D650" s="8">
        <v>-54682.781417253602</v>
      </c>
      <c r="E650" s="8">
        <v>35562.522967667843</v>
      </c>
      <c r="F650" s="8">
        <v>22181577.78653264</v>
      </c>
      <c r="G650" s="8">
        <v>-54682.781417253602</v>
      </c>
      <c r="H650" s="8">
        <v>36362.271649068338</v>
      </c>
      <c r="I650" s="8">
        <v>-38954497.63769307</v>
      </c>
    </row>
    <row r="651" spans="1:9" x14ac:dyDescent="0.25">
      <c r="A651">
        <v>25</v>
      </c>
      <c r="B651">
        <v>126</v>
      </c>
      <c r="C651">
        <v>126</v>
      </c>
      <c r="D651" s="8">
        <v>-54557.908951071047</v>
      </c>
      <c r="E651" s="8">
        <v>-44057.271649019705</v>
      </c>
      <c r="F651" s="8">
        <v>-32727642.908068717</v>
      </c>
      <c r="G651" s="8">
        <v>-54557.908951071047</v>
      </c>
      <c r="H651" s="8">
        <v>-43257.52296761921</v>
      </c>
      <c r="I651" s="8">
        <v>41489932.516074285</v>
      </c>
    </row>
    <row r="652" spans="1:9" x14ac:dyDescent="0.25">
      <c r="A652">
        <v>1</v>
      </c>
      <c r="B652">
        <v>127</v>
      </c>
      <c r="C652">
        <v>127</v>
      </c>
      <c r="D652" s="8">
        <v>-45257.696846972423</v>
      </c>
      <c r="E652" s="8">
        <v>43235.046452902476</v>
      </c>
      <c r="F652" s="8">
        <v>97006828.225899875</v>
      </c>
      <c r="G652" s="8">
        <v>-45257.696846972423</v>
      </c>
      <c r="H652" s="8">
        <v>44079.748163726297</v>
      </c>
      <c r="I652" s="8">
        <v>53349430.917585522</v>
      </c>
    </row>
    <row r="653" spans="1:9" x14ac:dyDescent="0.25">
      <c r="A653">
        <v>2</v>
      </c>
      <c r="B653">
        <v>127</v>
      </c>
      <c r="C653">
        <v>127</v>
      </c>
      <c r="D653" s="8">
        <v>-43824.421882466137</v>
      </c>
      <c r="E653" s="8">
        <v>43446.221880606456</v>
      </c>
      <c r="F653" s="8">
        <v>-20868144.506552495</v>
      </c>
      <c r="G653" s="8">
        <v>-43824.421882466137</v>
      </c>
      <c r="H653" s="8">
        <v>43868.572736018366</v>
      </c>
      <c r="I653" s="8">
        <v>-42696843.160706371</v>
      </c>
    </row>
    <row r="654" spans="1:9" x14ac:dyDescent="0.25">
      <c r="A654">
        <v>3</v>
      </c>
      <c r="B654">
        <v>127</v>
      </c>
      <c r="C654">
        <v>127</v>
      </c>
      <c r="D654" s="8">
        <v>30743.332628383629</v>
      </c>
      <c r="E654" s="8">
        <v>-42908.018588426581</v>
      </c>
      <c r="F654" s="8">
        <v>-42696843.160707831</v>
      </c>
      <c r="G654" s="8">
        <v>30743.332628383629</v>
      </c>
      <c r="H654" s="8">
        <v>-42485.667733014678</v>
      </c>
      <c r="I654" s="8">
        <v>-21348421.58034654</v>
      </c>
    </row>
    <row r="655" spans="1:9" x14ac:dyDescent="0.25">
      <c r="A655">
        <v>4</v>
      </c>
      <c r="B655">
        <v>127</v>
      </c>
      <c r="C655">
        <v>127</v>
      </c>
      <c r="D655" s="8">
        <v>31072.118156295761</v>
      </c>
      <c r="E655" s="8">
        <v>-42814.45326089744</v>
      </c>
      <c r="F655" s="8">
        <v>-21348421.580346189</v>
      </c>
      <c r="G655" s="8">
        <v>31072.118156295761</v>
      </c>
      <c r="H655" s="8">
        <v>-42579.233060485531</v>
      </c>
      <c r="I655" s="8">
        <v>4.190951585769654E-8</v>
      </c>
    </row>
    <row r="656" spans="1:9" x14ac:dyDescent="0.25">
      <c r="A656">
        <v>5</v>
      </c>
      <c r="B656">
        <v>127</v>
      </c>
      <c r="C656">
        <v>127</v>
      </c>
      <c r="D656" s="8">
        <v>51966.833057580239</v>
      </c>
      <c r="E656" s="8">
        <v>18315.640700162443</v>
      </c>
      <c r="F656" s="8">
        <v>-1.9382714526727797E-7</v>
      </c>
      <c r="G656" s="8">
        <v>51966.833057580239</v>
      </c>
      <c r="H656" s="8">
        <v>18969.878822047547</v>
      </c>
      <c r="I656" s="8">
        <v>-30257199.092273612</v>
      </c>
    </row>
    <row r="657" spans="1:9" x14ac:dyDescent="0.25">
      <c r="A657">
        <v>6</v>
      </c>
      <c r="B657">
        <v>127</v>
      </c>
      <c r="C657">
        <v>127</v>
      </c>
      <c r="D657" s="8">
        <v>52138.33871872109</v>
      </c>
      <c r="E657" s="8">
        <v>18940.241639616535</v>
      </c>
      <c r="F657" s="8">
        <v>-30257199.092274021</v>
      </c>
      <c r="G657" s="8">
        <v>52138.33871872109</v>
      </c>
      <c r="H657" s="8">
        <v>19308.116682128446</v>
      </c>
      <c r="I657" s="8">
        <v>-39819288.672708869</v>
      </c>
    </row>
    <row r="658" spans="1:9" x14ac:dyDescent="0.25">
      <c r="A658">
        <v>7</v>
      </c>
      <c r="B658">
        <v>127</v>
      </c>
      <c r="C658">
        <v>127</v>
      </c>
      <c r="D658" s="8">
        <v>-51491.133468196866</v>
      </c>
      <c r="E658" s="8">
        <v>-14629.118463819243</v>
      </c>
      <c r="F658" s="8">
        <v>-39819288.6727091</v>
      </c>
      <c r="G658" s="8">
        <v>-51491.133468196866</v>
      </c>
      <c r="H658" s="8">
        <v>-14261.243421307332</v>
      </c>
      <c r="I658" s="8">
        <v>-32596698.201428093</v>
      </c>
    </row>
    <row r="659" spans="1:9" x14ac:dyDescent="0.25">
      <c r="A659">
        <v>8</v>
      </c>
      <c r="B659">
        <v>127</v>
      </c>
      <c r="C659">
        <v>127</v>
      </c>
      <c r="D659" s="8">
        <v>-51319.627807030352</v>
      </c>
      <c r="E659" s="8">
        <v>-14290.880603821961</v>
      </c>
      <c r="F659" s="8">
        <v>-32596698.20142711</v>
      </c>
      <c r="G659" s="8">
        <v>-51319.627807030352</v>
      </c>
      <c r="H659" s="8">
        <v>-13636.642481936855</v>
      </c>
      <c r="I659" s="8">
        <v>-9933513.2173339203</v>
      </c>
    </row>
    <row r="660" spans="1:9" x14ac:dyDescent="0.25">
      <c r="A660">
        <v>9</v>
      </c>
      <c r="B660">
        <v>127</v>
      </c>
      <c r="C660">
        <v>127</v>
      </c>
      <c r="D660" s="8">
        <v>-48727.626393544517</v>
      </c>
      <c r="E660" s="8">
        <v>-7115.8555037239676</v>
      </c>
      <c r="F660" s="8">
        <v>-9933513.2173339166</v>
      </c>
      <c r="G660" s="8">
        <v>-48727.626393544517</v>
      </c>
      <c r="H660" s="8">
        <v>-6260.0806993269525</v>
      </c>
      <c r="I660" s="8">
        <v>4265043.0622046757</v>
      </c>
    </row>
    <row r="661" spans="1:9" x14ac:dyDescent="0.25">
      <c r="A661">
        <v>10</v>
      </c>
      <c r="B661">
        <v>127</v>
      </c>
      <c r="C661">
        <v>127</v>
      </c>
      <c r="D661" s="8">
        <v>-48898.39426137456</v>
      </c>
      <c r="E661" s="8">
        <v>1581.0824810820734</v>
      </c>
      <c r="F661" s="8">
        <v>4265043.0622046646</v>
      </c>
      <c r="G661" s="8">
        <v>-48898.39426137456</v>
      </c>
      <c r="H661" s="8">
        <v>2436.8572854790882</v>
      </c>
      <c r="I661" s="8">
        <v>2.0450534066185357E-8</v>
      </c>
    </row>
    <row r="662" spans="1:9" x14ac:dyDescent="0.25">
      <c r="A662">
        <v>11</v>
      </c>
      <c r="B662">
        <v>127</v>
      </c>
      <c r="C662">
        <v>127</v>
      </c>
      <c r="D662" s="8">
        <v>-43411.407033617805</v>
      </c>
      <c r="E662" s="8">
        <v>-14972.709064409726</v>
      </c>
      <c r="F662" s="8">
        <v>8.9952663984149675E-9</v>
      </c>
      <c r="G662" s="8">
        <v>-43411.407033617805</v>
      </c>
      <c r="H662" s="8">
        <v>-14116.934260012709</v>
      </c>
      <c r="I662" s="8">
        <v>30878656.388874404</v>
      </c>
    </row>
    <row r="663" spans="1:9" x14ac:dyDescent="0.25">
      <c r="A663">
        <v>12</v>
      </c>
      <c r="B663">
        <v>127</v>
      </c>
      <c r="C663">
        <v>127</v>
      </c>
      <c r="D663" s="8">
        <v>-44690.389510339053</v>
      </c>
      <c r="E663" s="8">
        <v>3526.1388363810197</v>
      </c>
      <c r="F663" s="8">
        <v>30878656.388874367</v>
      </c>
      <c r="G663" s="8">
        <v>-44690.389510339053</v>
      </c>
      <c r="H663" s="8">
        <v>4381.9136407780352</v>
      </c>
      <c r="I663" s="8">
        <v>22484258.684370093</v>
      </c>
    </row>
    <row r="664" spans="1:9" x14ac:dyDescent="0.25">
      <c r="A664">
        <v>13</v>
      </c>
      <c r="B664">
        <v>127</v>
      </c>
      <c r="C664">
        <v>127</v>
      </c>
      <c r="D664" s="8">
        <v>-48732.141268350395</v>
      </c>
      <c r="E664" s="8">
        <v>20704.610534980187</v>
      </c>
      <c r="F664" s="8">
        <v>22484258.684370022</v>
      </c>
      <c r="G664" s="8">
        <v>-48732.141268350395</v>
      </c>
      <c r="H664" s="8">
        <v>21358.848656865295</v>
      </c>
      <c r="I664" s="8">
        <v>-11650238.449812625</v>
      </c>
    </row>
    <row r="665" spans="1:9" x14ac:dyDescent="0.25">
      <c r="A665">
        <v>14</v>
      </c>
      <c r="B665">
        <v>127</v>
      </c>
      <c r="C665">
        <v>127</v>
      </c>
      <c r="D665" s="8">
        <v>-48903.64692959204</v>
      </c>
      <c r="E665" s="8">
        <v>21329.211474348274</v>
      </c>
      <c r="F665" s="8">
        <v>-11650238.449811883</v>
      </c>
      <c r="G665" s="8">
        <v>-48903.64692959204</v>
      </c>
      <c r="H665" s="8">
        <v>21697.086516860185</v>
      </c>
      <c r="I665" s="8">
        <v>-22406812.947614968</v>
      </c>
    </row>
    <row r="666" spans="1:9" x14ac:dyDescent="0.25">
      <c r="A666">
        <v>15</v>
      </c>
      <c r="B666">
        <v>127</v>
      </c>
      <c r="C666">
        <v>127</v>
      </c>
      <c r="D666" s="8">
        <v>75900.368816280097</v>
      </c>
      <c r="E666" s="8">
        <v>-11106.291093247084</v>
      </c>
      <c r="F666" s="8">
        <v>-22406812.947614156</v>
      </c>
      <c r="G666" s="8">
        <v>75900.368816280097</v>
      </c>
      <c r="H666" s="8">
        <v>-10738.416050735173</v>
      </c>
      <c r="I666" s="8">
        <v>-16945636.161618002</v>
      </c>
    </row>
    <row r="667" spans="1:9" x14ac:dyDescent="0.25">
      <c r="A667">
        <v>16</v>
      </c>
      <c r="B667">
        <v>127</v>
      </c>
      <c r="C667">
        <v>127</v>
      </c>
      <c r="D667" s="8">
        <v>75728.863155160478</v>
      </c>
      <c r="E667" s="8">
        <v>-10768.053233226856</v>
      </c>
      <c r="F667" s="8">
        <v>-16945636.16161745</v>
      </c>
      <c r="G667" s="8">
        <v>75728.863155160478</v>
      </c>
      <c r="H667" s="8">
        <v>-10113.81511134175</v>
      </c>
      <c r="I667" s="8">
        <v>-4.0438317228108646E-8</v>
      </c>
    </row>
    <row r="668" spans="1:9" x14ac:dyDescent="0.25">
      <c r="A668">
        <v>17</v>
      </c>
      <c r="B668">
        <v>127</v>
      </c>
      <c r="C668">
        <v>127</v>
      </c>
      <c r="D668" s="8">
        <v>26460.240839709164</v>
      </c>
      <c r="E668" s="8">
        <v>68677.584593293344</v>
      </c>
      <c r="F668" s="8">
        <v>1.7407292034476997E-7</v>
      </c>
      <c r="G668" s="8">
        <v>26460.240839709164</v>
      </c>
      <c r="H668" s="8">
        <v>68912.804793705232</v>
      </c>
      <c r="I668" s="8">
        <v>-34397597.346749477</v>
      </c>
    </row>
    <row r="669" spans="1:9" x14ac:dyDescent="0.25">
      <c r="A669">
        <v>18</v>
      </c>
      <c r="B669">
        <v>127</v>
      </c>
      <c r="C669">
        <v>127</v>
      </c>
      <c r="D669" s="8">
        <v>26131.45531179761</v>
      </c>
      <c r="E669" s="8">
        <v>68584.019265785435</v>
      </c>
      <c r="F669" s="8">
        <v>-34397597.346749835</v>
      </c>
      <c r="G669" s="8">
        <v>26131.45531179761</v>
      </c>
      <c r="H669" s="8">
        <v>69006.370121197338</v>
      </c>
      <c r="I669" s="8">
        <v>-68795194.693495601</v>
      </c>
    </row>
    <row r="670" spans="1:9" x14ac:dyDescent="0.25">
      <c r="A670">
        <v>19</v>
      </c>
      <c r="B670">
        <v>127</v>
      </c>
      <c r="C670">
        <v>127</v>
      </c>
      <c r="D670" s="8">
        <v>-64194.168949104562</v>
      </c>
      <c r="E670" s="8">
        <v>-36173.572736151706</v>
      </c>
      <c r="F670" s="8">
        <v>-68795194.693496346</v>
      </c>
      <c r="G670" s="8">
        <v>-64194.168949104562</v>
      </c>
      <c r="H670" s="8">
        <v>-35751.221880739795</v>
      </c>
      <c r="I670" s="8">
        <v>-50813996.039273076</v>
      </c>
    </row>
    <row r="671" spans="1:9" x14ac:dyDescent="0.25">
      <c r="A671">
        <v>20</v>
      </c>
      <c r="B671">
        <v>127</v>
      </c>
      <c r="C671">
        <v>127</v>
      </c>
      <c r="D671" s="8">
        <v>-65627.443913622963</v>
      </c>
      <c r="E671" s="8">
        <v>-36384.74816385853</v>
      </c>
      <c r="F671" s="8">
        <v>10322079.38508616</v>
      </c>
      <c r="G671" s="8">
        <v>-65627.443913622963</v>
      </c>
      <c r="H671" s="8">
        <v>-35540.046453034716</v>
      </c>
      <c r="I671" s="8">
        <v>46284476.69353278</v>
      </c>
    </row>
    <row r="672" spans="1:9" x14ac:dyDescent="0.25">
      <c r="A672">
        <v>21</v>
      </c>
      <c r="B672">
        <v>127</v>
      </c>
      <c r="C672">
        <v>127</v>
      </c>
      <c r="D672" s="8">
        <v>-113685.08905253909</v>
      </c>
      <c r="E672" s="8">
        <v>-204.58525382753282</v>
      </c>
      <c r="F672" s="8">
        <v>3.5715856938622892E-8</v>
      </c>
      <c r="G672" s="8">
        <v>-113685.08905253909</v>
      </c>
      <c r="H672" s="8">
        <v>204.58525382758776</v>
      </c>
      <c r="I672" s="8">
        <v>-3.6036726669408384E-8</v>
      </c>
    </row>
    <row r="673" spans="1:9" x14ac:dyDescent="0.25">
      <c r="A673">
        <v>22</v>
      </c>
      <c r="B673">
        <v>127</v>
      </c>
      <c r="C673">
        <v>127</v>
      </c>
      <c r="D673" s="8">
        <v>3079.47322906304</v>
      </c>
      <c r="E673" s="8">
        <v>-310.80248698717043</v>
      </c>
      <c r="F673" s="8">
        <v>-2.2482709027826786E-9</v>
      </c>
      <c r="G673" s="8">
        <v>3079.47322906304</v>
      </c>
      <c r="H673" s="8">
        <v>310.80248698717054</v>
      </c>
      <c r="I673" s="8">
        <v>1.8946593627333644E-9</v>
      </c>
    </row>
    <row r="674" spans="1:9" x14ac:dyDescent="0.25">
      <c r="A674">
        <v>23</v>
      </c>
      <c r="B674">
        <v>127</v>
      </c>
      <c r="C674">
        <v>127</v>
      </c>
      <c r="D674" s="8">
        <v>-137913.04411901947</v>
      </c>
      <c r="E674" s="8">
        <v>-204.58525382756179</v>
      </c>
      <c r="F674" s="8">
        <v>-3.011155058629811E-9</v>
      </c>
      <c r="G674" s="8">
        <v>-137913.04411901947</v>
      </c>
      <c r="H674" s="8">
        <v>204.58525382755877</v>
      </c>
      <c r="I674" s="8">
        <v>2.0834704628214242E-9</v>
      </c>
    </row>
    <row r="675" spans="1:9" x14ac:dyDescent="0.25">
      <c r="A675">
        <v>24</v>
      </c>
      <c r="B675">
        <v>127</v>
      </c>
      <c r="C675">
        <v>127</v>
      </c>
      <c r="D675" s="8">
        <v>-44435.471650872249</v>
      </c>
      <c r="E675" s="8">
        <v>43257.522967615929</v>
      </c>
      <c r="F675" s="8">
        <v>53349430.917585701</v>
      </c>
      <c r="G675" s="8">
        <v>-44435.471650872249</v>
      </c>
      <c r="H675" s="8">
        <v>44057.271649016424</v>
      </c>
      <c r="I675" s="8">
        <v>-20868144.506551754</v>
      </c>
    </row>
    <row r="676" spans="1:9" x14ac:dyDescent="0.25">
      <c r="A676">
        <v>25</v>
      </c>
      <c r="B676">
        <v>127</v>
      </c>
      <c r="C676">
        <v>127</v>
      </c>
      <c r="D676" s="8">
        <v>-64805.218717510805</v>
      </c>
      <c r="E676" s="8">
        <v>-36362.271649146875</v>
      </c>
      <c r="F676" s="8">
        <v>-50813996.039273083</v>
      </c>
      <c r="G676" s="8">
        <v>-64805.218717510805</v>
      </c>
      <c r="H676" s="8">
        <v>-35562.522967746379</v>
      </c>
      <c r="I676" s="8">
        <v>10322079.385086175</v>
      </c>
    </row>
    <row r="677" spans="1:9" x14ac:dyDescent="0.25">
      <c r="A677">
        <v>1</v>
      </c>
      <c r="B677">
        <v>128</v>
      </c>
      <c r="C677">
        <v>128</v>
      </c>
      <c r="D677" s="8">
        <v>8568.6482698203072</v>
      </c>
      <c r="E677" s="8">
        <v>-2724.168657333852</v>
      </c>
      <c r="F677" s="8">
        <v>2659068.9001961425</v>
      </c>
      <c r="G677" s="8">
        <v>8568.6482698203072</v>
      </c>
      <c r="H677" s="8">
        <v>-1879.4669465100342</v>
      </c>
      <c r="I677" s="8">
        <v>4960886.7021180503</v>
      </c>
    </row>
    <row r="678" spans="1:9" x14ac:dyDescent="0.25">
      <c r="A678">
        <v>2</v>
      </c>
      <c r="B678">
        <v>128</v>
      </c>
      <c r="C678">
        <v>128</v>
      </c>
      <c r="D678" s="8">
        <v>10001.923234316848</v>
      </c>
      <c r="E678" s="8">
        <v>-2512.9932296258557</v>
      </c>
      <c r="F678" s="8">
        <v>8873976.9653845113</v>
      </c>
      <c r="G678" s="8">
        <v>10001.923234316848</v>
      </c>
      <c r="H678" s="8">
        <v>-2090.642374213945</v>
      </c>
      <c r="I678" s="8">
        <v>10024885.866345424</v>
      </c>
    </row>
    <row r="679" spans="1:9" x14ac:dyDescent="0.25">
      <c r="A679">
        <v>3</v>
      </c>
      <c r="B679">
        <v>128</v>
      </c>
      <c r="C679">
        <v>128</v>
      </c>
      <c r="D679" s="8">
        <v>74.119327601994883</v>
      </c>
      <c r="E679" s="8">
        <v>9813.7104386414612</v>
      </c>
      <c r="F679" s="8">
        <v>10024885.866343934</v>
      </c>
      <c r="G679" s="8">
        <v>74.119327601994883</v>
      </c>
      <c r="H679" s="8">
        <v>10236.061294053372</v>
      </c>
      <c r="I679" s="8">
        <v>5012442.9331708271</v>
      </c>
    </row>
    <row r="680" spans="1:9" x14ac:dyDescent="0.25">
      <c r="A680">
        <v>4</v>
      </c>
      <c r="B680">
        <v>128</v>
      </c>
      <c r="C680">
        <v>128</v>
      </c>
      <c r="D680" s="8">
        <v>402.90485551414531</v>
      </c>
      <c r="E680" s="8">
        <v>9907.2757661336072</v>
      </c>
      <c r="F680" s="8">
        <v>5012442.9331702907</v>
      </c>
      <c r="G680" s="8">
        <v>402.90485551414531</v>
      </c>
      <c r="H680" s="8">
        <v>10142.495966545517</v>
      </c>
      <c r="I680" s="8">
        <v>2.3189932107925418E-7</v>
      </c>
    </row>
    <row r="681" spans="1:9" x14ac:dyDescent="0.25">
      <c r="A681">
        <v>5</v>
      </c>
      <c r="B681">
        <v>128</v>
      </c>
      <c r="C681">
        <v>128</v>
      </c>
      <c r="D681" s="8">
        <v>-7989.7508323365291</v>
      </c>
      <c r="E681" s="8">
        <v>907.76145916871792</v>
      </c>
      <c r="F681" s="8">
        <v>6.0804159147664909E-7</v>
      </c>
      <c r="G681" s="8">
        <v>-7989.7508323365291</v>
      </c>
      <c r="H681" s="8">
        <v>1561.999581053823</v>
      </c>
      <c r="I681" s="8">
        <v>-2004211.0841399785</v>
      </c>
    </row>
    <row r="682" spans="1:9" x14ac:dyDescent="0.25">
      <c r="A682">
        <v>6</v>
      </c>
      <c r="B682">
        <v>128</v>
      </c>
      <c r="C682">
        <v>128</v>
      </c>
      <c r="D682" s="8">
        <v>-7818.2451711600625</v>
      </c>
      <c r="E682" s="8">
        <v>1532.3623985685854</v>
      </c>
      <c r="F682" s="8">
        <v>-2004211.0841392688</v>
      </c>
      <c r="G682" s="8">
        <v>-7818.2451711600625</v>
      </c>
      <c r="H682" s="8">
        <v>1900.237441080495</v>
      </c>
      <c r="I682" s="8">
        <v>-2862361.0440510549</v>
      </c>
    </row>
    <row r="683" spans="1:9" x14ac:dyDescent="0.25">
      <c r="A683">
        <v>7</v>
      </c>
      <c r="B683">
        <v>128</v>
      </c>
      <c r="C683">
        <v>128</v>
      </c>
      <c r="D683" s="8">
        <v>9866.4182145510349</v>
      </c>
      <c r="E683" s="8">
        <v>2021.8463449765914</v>
      </c>
      <c r="F683" s="8">
        <v>-2862361.0440502763</v>
      </c>
      <c r="G683" s="8">
        <v>9866.4182145510349</v>
      </c>
      <c r="H683" s="8">
        <v>2389.7213874885019</v>
      </c>
      <c r="I683" s="8">
        <v>-3965252.9771665875</v>
      </c>
    </row>
    <row r="684" spans="1:9" x14ac:dyDescent="0.25">
      <c r="A684">
        <v>8</v>
      </c>
      <c r="B684">
        <v>128</v>
      </c>
      <c r="C684">
        <v>128</v>
      </c>
      <c r="D684" s="8">
        <v>10037.923875717552</v>
      </c>
      <c r="E684" s="8">
        <v>2360.0842049831135</v>
      </c>
      <c r="F684" s="8">
        <v>-3965252.9771662708</v>
      </c>
      <c r="G684" s="8">
        <v>10037.923875717552</v>
      </c>
      <c r="H684" s="8">
        <v>3014.3223268682195</v>
      </c>
      <c r="I684" s="8">
        <v>-8326583.8777636709</v>
      </c>
    </row>
    <row r="685" spans="1:9" x14ac:dyDescent="0.25">
      <c r="A685">
        <v>9</v>
      </c>
      <c r="B685">
        <v>128</v>
      </c>
      <c r="C685">
        <v>128</v>
      </c>
      <c r="D685" s="8">
        <v>12629.925289194307</v>
      </c>
      <c r="E685" s="8">
        <v>-2885.1671014865151</v>
      </c>
      <c r="F685" s="8">
        <v>-8326583.8777636606</v>
      </c>
      <c r="G685" s="8">
        <v>12629.925289194307</v>
      </c>
      <c r="H685" s="8">
        <v>-2029.3922970895003</v>
      </c>
      <c r="I685" s="8">
        <v>-3109779.0761752198</v>
      </c>
    </row>
    <row r="686" spans="1:9" x14ac:dyDescent="0.25">
      <c r="A686">
        <v>10</v>
      </c>
      <c r="B686">
        <v>128</v>
      </c>
      <c r="C686">
        <v>128</v>
      </c>
      <c r="D686" s="8">
        <v>-778.21530649783745</v>
      </c>
      <c r="E686" s="8">
        <v>-1892.6914889508803</v>
      </c>
      <c r="F686" s="8">
        <v>-3109779.0761752236</v>
      </c>
      <c r="G686" s="8">
        <v>-778.21530649783745</v>
      </c>
      <c r="H686" s="8">
        <v>-1036.9166845538657</v>
      </c>
      <c r="I686" s="8">
        <v>7.6329888543114058E-8</v>
      </c>
    </row>
    <row r="687" spans="1:9" x14ac:dyDescent="0.25">
      <c r="A687">
        <v>11</v>
      </c>
      <c r="B687">
        <v>128</v>
      </c>
      <c r="C687">
        <v>128</v>
      </c>
      <c r="D687" s="8">
        <v>898.91854674675415</v>
      </c>
      <c r="E687" s="8">
        <v>-3670.827464898849</v>
      </c>
      <c r="F687" s="8">
        <v>-3.7105201045051222E-8</v>
      </c>
      <c r="G687" s="8">
        <v>898.91854674675415</v>
      </c>
      <c r="H687" s="8">
        <v>-2815.052660501834</v>
      </c>
      <c r="I687" s="8">
        <v>6884761.7531127371</v>
      </c>
    </row>
    <row r="688" spans="1:9" x14ac:dyDescent="0.25">
      <c r="A688">
        <v>12</v>
      </c>
      <c r="B688">
        <v>128</v>
      </c>
      <c r="C688">
        <v>128</v>
      </c>
      <c r="D688" s="8">
        <v>12857.308797888298</v>
      </c>
      <c r="E688" s="8">
        <v>1391.1227990445209</v>
      </c>
      <c r="F688" s="8">
        <v>6884761.7531127334</v>
      </c>
      <c r="G688" s="8">
        <v>12857.308797888298</v>
      </c>
      <c r="H688" s="8">
        <v>2246.8976034415355</v>
      </c>
      <c r="I688" s="8">
        <v>3023003.0958738551</v>
      </c>
    </row>
    <row r="689" spans="1:9" x14ac:dyDescent="0.25">
      <c r="A689">
        <v>13</v>
      </c>
      <c r="B689">
        <v>128</v>
      </c>
      <c r="C689">
        <v>128</v>
      </c>
      <c r="D689" s="8">
        <v>8815.5570399216595</v>
      </c>
      <c r="E689" s="8">
        <v>416.88282649479515</v>
      </c>
      <c r="F689" s="8">
        <v>3023003.0958737675</v>
      </c>
      <c r="G689" s="8">
        <v>8815.5570399216595</v>
      </c>
      <c r="H689" s="8">
        <v>1071.1209483798993</v>
      </c>
      <c r="I689" s="8">
        <v>1815488.0325629823</v>
      </c>
    </row>
    <row r="690" spans="1:9" x14ac:dyDescent="0.25">
      <c r="A690">
        <v>14</v>
      </c>
      <c r="B690">
        <v>128</v>
      </c>
      <c r="C690">
        <v>128</v>
      </c>
      <c r="D690" s="8">
        <v>8644.0513786597621</v>
      </c>
      <c r="E690" s="8">
        <v>1041.4837658696433</v>
      </c>
      <c r="F690" s="8">
        <v>1815488.0325638792</v>
      </c>
      <c r="G690" s="8">
        <v>8644.0513786597621</v>
      </c>
      <c r="H690" s="8">
        <v>1409.3588083815521</v>
      </c>
      <c r="I690" s="8">
        <v>1202777.3890013117</v>
      </c>
    </row>
    <row r="691" spans="1:9" x14ac:dyDescent="0.25">
      <c r="A691">
        <v>15</v>
      </c>
      <c r="B691">
        <v>128</v>
      </c>
      <c r="C691">
        <v>128</v>
      </c>
      <c r="D691" s="8">
        <v>4089.1981652745235</v>
      </c>
      <c r="E691" s="8">
        <v>14.571053073087569</v>
      </c>
      <c r="F691" s="8">
        <v>1202777.3890035059</v>
      </c>
      <c r="G691" s="8">
        <v>4089.1981652745235</v>
      </c>
      <c r="H691" s="8">
        <v>382.44609558499815</v>
      </c>
      <c r="I691" s="8">
        <v>1103523.1018391494</v>
      </c>
    </row>
    <row r="692" spans="1:9" x14ac:dyDescent="0.25">
      <c r="A692">
        <v>16</v>
      </c>
      <c r="B692">
        <v>128</v>
      </c>
      <c r="C692">
        <v>128</v>
      </c>
      <c r="D692" s="8">
        <v>3917.6925041059949</v>
      </c>
      <c r="E692" s="8">
        <v>352.80891308121591</v>
      </c>
      <c r="F692" s="8">
        <v>1103523.101840578</v>
      </c>
      <c r="G692" s="8">
        <v>3917.6925041059949</v>
      </c>
      <c r="H692" s="8">
        <v>1007.047034966321</v>
      </c>
      <c r="I692" s="8">
        <v>1.8584250938147305E-8</v>
      </c>
    </row>
    <row r="693" spans="1:9" x14ac:dyDescent="0.25">
      <c r="A693">
        <v>17</v>
      </c>
      <c r="B693">
        <v>128</v>
      </c>
      <c r="C693">
        <v>128</v>
      </c>
      <c r="D693" s="8">
        <v>435.16306168801748</v>
      </c>
      <c r="E693" s="8">
        <v>1717.002434999893</v>
      </c>
      <c r="F693" s="8">
        <v>4.2133906390517951E-7</v>
      </c>
      <c r="G693" s="8">
        <v>435.16306168801748</v>
      </c>
      <c r="H693" s="8">
        <v>1952.2226354117993</v>
      </c>
      <c r="I693" s="8">
        <v>-917306.26760281436</v>
      </c>
    </row>
    <row r="694" spans="1:9" x14ac:dyDescent="0.25">
      <c r="A694">
        <v>18</v>
      </c>
      <c r="B694">
        <v>128</v>
      </c>
      <c r="C694">
        <v>128</v>
      </c>
      <c r="D694" s="8">
        <v>106.37753377575427</v>
      </c>
      <c r="E694" s="8">
        <v>1623.4371074979827</v>
      </c>
      <c r="F694" s="8">
        <v>-917306.26760287397</v>
      </c>
      <c r="G694" s="8">
        <v>106.37753377575427</v>
      </c>
      <c r="H694" s="8">
        <v>2045.7879629098934</v>
      </c>
      <c r="I694" s="8">
        <v>-1834612.5352051631</v>
      </c>
    </row>
    <row r="695" spans="1:9" x14ac:dyDescent="0.25">
      <c r="A695">
        <v>19</v>
      </c>
      <c r="B695">
        <v>128</v>
      </c>
      <c r="C695">
        <v>128</v>
      </c>
      <c r="D695" s="8">
        <v>-120.51406586457597</v>
      </c>
      <c r="E695" s="8">
        <v>2090.6423741820217</v>
      </c>
      <c r="F695" s="8">
        <v>-1834612.5352064557</v>
      </c>
      <c r="G695" s="8">
        <v>-120.51406586457597</v>
      </c>
      <c r="H695" s="8">
        <v>2512.9932295939288</v>
      </c>
      <c r="I695" s="8">
        <v>-2985521.4361492619</v>
      </c>
    </row>
    <row r="696" spans="1:9" x14ac:dyDescent="0.25">
      <c r="A696">
        <v>20</v>
      </c>
      <c r="B696">
        <v>128</v>
      </c>
      <c r="C696">
        <v>128</v>
      </c>
      <c r="D696" s="8">
        <v>-1553.7890303830609</v>
      </c>
      <c r="E696" s="8">
        <v>1879.4669464765211</v>
      </c>
      <c r="F696" s="8">
        <v>-6898611.6993605886</v>
      </c>
      <c r="G696" s="8">
        <v>-1553.7890303830609</v>
      </c>
      <c r="H696" s="8">
        <v>2724.1686573003426</v>
      </c>
      <c r="I696" s="8">
        <v>-9200429.5012490042</v>
      </c>
    </row>
    <row r="697" spans="1:9" x14ac:dyDescent="0.25">
      <c r="A697">
        <v>21</v>
      </c>
      <c r="B697">
        <v>128</v>
      </c>
      <c r="C697">
        <v>128</v>
      </c>
      <c r="D697" s="8">
        <v>16228.067048471428</v>
      </c>
      <c r="E697" s="8">
        <v>-204.58525382754493</v>
      </c>
      <c r="F697" s="8">
        <v>1.9388608052395284E-8</v>
      </c>
      <c r="G697" s="8">
        <v>16228.067048471428</v>
      </c>
      <c r="H697" s="8">
        <v>204.58525382757566</v>
      </c>
      <c r="I697" s="8">
        <v>-1.9971412257291379E-8</v>
      </c>
    </row>
    <row r="698" spans="1:9" x14ac:dyDescent="0.25">
      <c r="A698">
        <v>22</v>
      </c>
      <c r="B698">
        <v>128</v>
      </c>
      <c r="C698">
        <v>128</v>
      </c>
      <c r="D698" s="8">
        <v>17131.766235635114</v>
      </c>
      <c r="E698" s="8">
        <v>-310.80248698717224</v>
      </c>
      <c r="F698" s="8">
        <v>-4.0699163518386356E-9</v>
      </c>
      <c r="G698" s="8">
        <v>17131.766235635114</v>
      </c>
      <c r="H698" s="8">
        <v>310.80248698716872</v>
      </c>
      <c r="I698" s="8">
        <v>4.1409663989220601E-9</v>
      </c>
    </row>
    <row r="699" spans="1:9" x14ac:dyDescent="0.25">
      <c r="A699">
        <v>23</v>
      </c>
      <c r="B699">
        <v>128</v>
      </c>
      <c r="C699">
        <v>128</v>
      </c>
      <c r="D699" s="8">
        <v>615.07428078043449</v>
      </c>
      <c r="E699" s="8">
        <v>-204.58525382755752</v>
      </c>
      <c r="F699" s="8">
        <v>3.275272320024669E-9</v>
      </c>
      <c r="G699" s="8">
        <v>615.07428078043449</v>
      </c>
      <c r="H699" s="8">
        <v>204.58525382756304</v>
      </c>
      <c r="I699" s="8">
        <v>-3.5044649848714473E-9</v>
      </c>
    </row>
    <row r="700" spans="1:9" x14ac:dyDescent="0.25">
      <c r="A700">
        <v>24</v>
      </c>
      <c r="B700">
        <v>128</v>
      </c>
      <c r="C700">
        <v>128</v>
      </c>
      <c r="D700" s="8">
        <v>9390.8734659107577</v>
      </c>
      <c r="E700" s="8">
        <v>-2701.6921426222107</v>
      </c>
      <c r="F700" s="8">
        <v>4960886.7021179833</v>
      </c>
      <c r="G700" s="8">
        <v>9390.8734659107577</v>
      </c>
      <c r="H700" s="8">
        <v>-1901.9434612217156</v>
      </c>
      <c r="I700" s="8">
        <v>8873976.9653853457</v>
      </c>
    </row>
    <row r="701" spans="1:9" x14ac:dyDescent="0.25">
      <c r="A701">
        <v>25</v>
      </c>
      <c r="B701">
        <v>128</v>
      </c>
      <c r="C701">
        <v>128</v>
      </c>
      <c r="D701" s="8">
        <v>-731.56383427090623</v>
      </c>
      <c r="E701" s="8">
        <v>1901.9434611882607</v>
      </c>
      <c r="F701" s="8">
        <v>-2985521.4361501485</v>
      </c>
      <c r="G701" s="8">
        <v>-731.56383427090623</v>
      </c>
      <c r="H701" s="8">
        <v>2701.6921425887558</v>
      </c>
      <c r="I701" s="8">
        <v>-6898611.699360596</v>
      </c>
    </row>
    <row r="702" spans="1:9" x14ac:dyDescent="0.25">
      <c r="A702">
        <v>1</v>
      </c>
      <c r="B702">
        <v>129</v>
      </c>
      <c r="C702">
        <v>129</v>
      </c>
      <c r="D702" s="8">
        <v>-805.09948323190838</v>
      </c>
      <c r="E702" s="8">
        <v>18797.821997144059</v>
      </c>
      <c r="F702" s="8">
        <v>67592078.068463445</v>
      </c>
      <c r="G702" s="8">
        <v>-805.09948323190838</v>
      </c>
      <c r="H702" s="8">
        <v>19642.523707967877</v>
      </c>
      <c r="I702" s="8">
        <v>48371905.215907499</v>
      </c>
    </row>
    <row r="703" spans="1:9" x14ac:dyDescent="0.25">
      <c r="A703">
        <v>2</v>
      </c>
      <c r="B703">
        <v>129</v>
      </c>
      <c r="C703">
        <v>129</v>
      </c>
      <c r="D703" s="8">
        <v>628.1754812433428</v>
      </c>
      <c r="E703" s="8">
        <v>19008.997424853464</v>
      </c>
      <c r="F703" s="8">
        <v>15697611.366559377</v>
      </c>
      <c r="G703" s="8">
        <v>628.1754812433428</v>
      </c>
      <c r="H703" s="8">
        <v>19431.348280265374</v>
      </c>
      <c r="I703" s="8">
        <v>6087524.9402814843</v>
      </c>
    </row>
    <row r="704" spans="1:9" x14ac:dyDescent="0.25">
      <c r="A704">
        <v>3</v>
      </c>
      <c r="B704">
        <v>129</v>
      </c>
      <c r="C704">
        <v>129</v>
      </c>
      <c r="D704" s="8">
        <v>12499.941365366602</v>
      </c>
      <c r="E704" s="8">
        <v>5876.3495125732697</v>
      </c>
      <c r="F704" s="8">
        <v>6087524.9402813651</v>
      </c>
      <c r="G704" s="8">
        <v>12499.941365366602</v>
      </c>
      <c r="H704" s="8">
        <v>6298.7003679851805</v>
      </c>
      <c r="I704" s="8">
        <v>3043762.4701417554</v>
      </c>
    </row>
    <row r="705" spans="1:9" x14ac:dyDescent="0.25">
      <c r="A705">
        <v>4</v>
      </c>
      <c r="B705">
        <v>129</v>
      </c>
      <c r="C705">
        <v>129</v>
      </c>
      <c r="D705" s="8">
        <v>12828.726893278861</v>
      </c>
      <c r="E705" s="8">
        <v>5969.9148400782287</v>
      </c>
      <c r="F705" s="8">
        <v>3043762.4701421056</v>
      </c>
      <c r="G705" s="8">
        <v>12828.726893278861</v>
      </c>
      <c r="H705" s="8">
        <v>6205.1350404901386</v>
      </c>
      <c r="I705" s="8">
        <v>-3.1571835279464722E-7</v>
      </c>
    </row>
    <row r="706" spans="1:9" x14ac:dyDescent="0.25">
      <c r="A706">
        <v>5</v>
      </c>
      <c r="B706">
        <v>129</v>
      </c>
      <c r="C706">
        <v>129</v>
      </c>
      <c r="D706" s="8">
        <v>-110.73919736947573</v>
      </c>
      <c r="E706" s="8">
        <v>11291.645127256899</v>
      </c>
      <c r="F706" s="8">
        <v>4.990768502466381E-7</v>
      </c>
      <c r="G706" s="8">
        <v>-110.73919736947573</v>
      </c>
      <c r="H706" s="8">
        <v>11945.883249142003</v>
      </c>
      <c r="I706" s="8">
        <v>-18857254.277447276</v>
      </c>
    </row>
    <row r="707" spans="1:9" x14ac:dyDescent="0.25">
      <c r="A707">
        <v>6</v>
      </c>
      <c r="B707">
        <v>129</v>
      </c>
      <c r="C707">
        <v>129</v>
      </c>
      <c r="D707" s="8">
        <v>60.766463728064991</v>
      </c>
      <c r="E707" s="8">
        <v>11916.246066727952</v>
      </c>
      <c r="F707" s="8">
        <v>-18857254.277446833</v>
      </c>
      <c r="G707" s="8">
        <v>60.766463728064991</v>
      </c>
      <c r="H707" s="8">
        <v>12284.121109239863</v>
      </c>
      <c r="I707" s="8">
        <v>-24907346.07143769</v>
      </c>
    </row>
    <row r="708" spans="1:9" x14ac:dyDescent="0.25">
      <c r="A708">
        <v>7</v>
      </c>
      <c r="B708">
        <v>129</v>
      </c>
      <c r="C708">
        <v>129</v>
      </c>
      <c r="D708" s="8">
        <v>-13553.208973241179</v>
      </c>
      <c r="E708" s="8">
        <v>414.27331197822787</v>
      </c>
      <c r="F708" s="8">
        <v>-24907346.07143642</v>
      </c>
      <c r="G708" s="8">
        <v>-13553.208973241179</v>
      </c>
      <c r="H708" s="8">
        <v>782.14835449013754</v>
      </c>
      <c r="I708" s="8">
        <v>-25206451.488053672</v>
      </c>
    </row>
    <row r="709" spans="1:9" x14ac:dyDescent="0.25">
      <c r="A709">
        <v>8</v>
      </c>
      <c r="B709">
        <v>129</v>
      </c>
      <c r="C709">
        <v>129</v>
      </c>
      <c r="D709" s="8">
        <v>-13381.703312053707</v>
      </c>
      <c r="E709" s="8">
        <v>752.51117196934047</v>
      </c>
      <c r="F709" s="8">
        <v>-25206451.488053113</v>
      </c>
      <c r="G709" s="8">
        <v>-13381.703312053707</v>
      </c>
      <c r="H709" s="8">
        <v>1406.7492938544456</v>
      </c>
      <c r="I709" s="8">
        <v>-26958691.356069248</v>
      </c>
    </row>
    <row r="710" spans="1:9" x14ac:dyDescent="0.25">
      <c r="A710">
        <v>9</v>
      </c>
      <c r="B710">
        <v>129</v>
      </c>
      <c r="C710">
        <v>129</v>
      </c>
      <c r="D710" s="8">
        <v>-10789.701898573458</v>
      </c>
      <c r="E710" s="8">
        <v>-4492.7401344966711</v>
      </c>
      <c r="F710" s="8">
        <v>-26958691.356069241</v>
      </c>
      <c r="G710" s="8">
        <v>-10789.701898573458</v>
      </c>
      <c r="H710" s="8">
        <v>-3636.9653300996561</v>
      </c>
      <c r="I710" s="8">
        <v>-18329009.005400207</v>
      </c>
    </row>
    <row r="711" spans="1:9" x14ac:dyDescent="0.25">
      <c r="A711">
        <v>10</v>
      </c>
      <c r="B711">
        <v>129</v>
      </c>
      <c r="C711">
        <v>129</v>
      </c>
      <c r="D711" s="8">
        <v>-8587.5559845887656</v>
      </c>
      <c r="E711" s="8">
        <v>-9061.4290910351265</v>
      </c>
      <c r="F711" s="8">
        <v>-18329009.005400185</v>
      </c>
      <c r="G711" s="8">
        <v>-8587.5559845887656</v>
      </c>
      <c r="H711" s="8">
        <v>-8205.6542866381114</v>
      </c>
      <c r="I711" s="8">
        <v>2.0450534066185357E-8</v>
      </c>
    </row>
    <row r="712" spans="1:9" x14ac:dyDescent="0.25">
      <c r="A712">
        <v>11</v>
      </c>
      <c r="B712">
        <v>129</v>
      </c>
      <c r="C712">
        <v>129</v>
      </c>
      <c r="D712" s="8">
        <v>1344.2601800950142</v>
      </c>
      <c r="E712" s="8">
        <v>-13462.989726673564</v>
      </c>
      <c r="F712" s="8">
        <v>-3.0120281735435127E-8</v>
      </c>
      <c r="G712" s="8">
        <v>1344.2601800950142</v>
      </c>
      <c r="H712" s="8">
        <v>-12607.214922276551</v>
      </c>
      <c r="I712" s="8">
        <v>27673522.234860588</v>
      </c>
    </row>
    <row r="713" spans="1:9" x14ac:dyDescent="0.25">
      <c r="A713">
        <v>12</v>
      </c>
      <c r="B713">
        <v>129</v>
      </c>
      <c r="C713">
        <v>129</v>
      </c>
      <c r="D713" s="8">
        <v>-2307.6360784346907</v>
      </c>
      <c r="E713" s="8">
        <v>-1541.927625226534</v>
      </c>
      <c r="F713" s="8">
        <v>27673522.234860577</v>
      </c>
      <c r="G713" s="8">
        <v>-2307.6360784346907</v>
      </c>
      <c r="H713" s="8">
        <v>-686.15282082951899</v>
      </c>
      <c r="I713" s="8">
        <v>30038629.628349043</v>
      </c>
    </row>
    <row r="714" spans="1:9" x14ac:dyDescent="0.25">
      <c r="A714">
        <v>13</v>
      </c>
      <c r="B714">
        <v>129</v>
      </c>
      <c r="C714">
        <v>129</v>
      </c>
      <c r="D714" s="8">
        <v>-6349.3878364537159</v>
      </c>
      <c r="E714" s="8">
        <v>9904.1088088066572</v>
      </c>
      <c r="F714" s="8">
        <v>30038629.628348999</v>
      </c>
      <c r="G714" s="8">
        <v>-6349.3878364537159</v>
      </c>
      <c r="H714" s="8">
        <v>10558.346930691763</v>
      </c>
      <c r="I714" s="8">
        <v>13433346.795746103</v>
      </c>
    </row>
    <row r="715" spans="1:9" x14ac:dyDescent="0.25">
      <c r="A715">
        <v>14</v>
      </c>
      <c r="B715">
        <v>129</v>
      </c>
      <c r="C715">
        <v>129</v>
      </c>
      <c r="D715" s="8">
        <v>-6520.893497860201</v>
      </c>
      <c r="E715" s="8">
        <v>10528.709748130708</v>
      </c>
      <c r="F715" s="8">
        <v>13433346.795745913</v>
      </c>
      <c r="G715" s="8">
        <v>-6520.893497860201</v>
      </c>
      <c r="H715" s="8">
        <v>10896.584790642617</v>
      </c>
      <c r="I715" s="8">
        <v>8077023.1610545237</v>
      </c>
    </row>
    <row r="716" spans="1:9" x14ac:dyDescent="0.25">
      <c r="A716">
        <v>15</v>
      </c>
      <c r="B716">
        <v>129</v>
      </c>
      <c r="C716">
        <v>129</v>
      </c>
      <c r="D716" s="8">
        <v>37653.147782710679</v>
      </c>
      <c r="E716" s="8">
        <v>3252.5577568034505</v>
      </c>
      <c r="F716" s="8">
        <v>8077023.1610550191</v>
      </c>
      <c r="G716" s="8">
        <v>37653.147782710679</v>
      </c>
      <c r="H716" s="8">
        <v>3620.4327993153611</v>
      </c>
      <c r="I716" s="8">
        <v>6358775.5220270995</v>
      </c>
    </row>
    <row r="717" spans="1:9" x14ac:dyDescent="0.25">
      <c r="A717">
        <v>16</v>
      </c>
      <c r="B717">
        <v>129</v>
      </c>
      <c r="C717">
        <v>129</v>
      </c>
      <c r="D717" s="8">
        <v>37481.642121579163</v>
      </c>
      <c r="E717" s="8">
        <v>3590.7956168315914</v>
      </c>
      <c r="F717" s="8">
        <v>6358775.5220273994</v>
      </c>
      <c r="G717" s="8">
        <v>37481.642121579163</v>
      </c>
      <c r="H717" s="8">
        <v>4245.0337387166956</v>
      </c>
      <c r="I717" s="8">
        <v>2.6616908144205807E-8</v>
      </c>
    </row>
    <row r="718" spans="1:9" x14ac:dyDescent="0.25">
      <c r="A718">
        <v>17</v>
      </c>
      <c r="B718">
        <v>129</v>
      </c>
      <c r="C718">
        <v>129</v>
      </c>
      <c r="D718" s="8">
        <v>2798.6914668582649</v>
      </c>
      <c r="E718" s="8">
        <v>36505.211812042566</v>
      </c>
      <c r="F718" s="8">
        <v>7.1051472332328554E-7</v>
      </c>
      <c r="G718" s="8">
        <v>2798.6914668582649</v>
      </c>
      <c r="H718" s="8">
        <v>36740.432012454476</v>
      </c>
      <c r="I718" s="8">
        <v>-18311410.956124537</v>
      </c>
    </row>
    <row r="719" spans="1:9" x14ac:dyDescent="0.25">
      <c r="A719">
        <v>18</v>
      </c>
      <c r="B719">
        <v>129</v>
      </c>
      <c r="C719">
        <v>129</v>
      </c>
      <c r="D719" s="8">
        <v>2469.9059389460745</v>
      </c>
      <c r="E719" s="8">
        <v>36411.64648453964</v>
      </c>
      <c r="F719" s="8">
        <v>-18311410.956123818</v>
      </c>
      <c r="G719" s="8">
        <v>2469.9059389460745</v>
      </c>
      <c r="H719" s="8">
        <v>36833.997339951544</v>
      </c>
      <c r="I719" s="8">
        <v>-36622821.912246071</v>
      </c>
    </row>
    <row r="720" spans="1:9" x14ac:dyDescent="0.25">
      <c r="A720">
        <v>19</v>
      </c>
      <c r="B720">
        <v>129</v>
      </c>
      <c r="C720">
        <v>129</v>
      </c>
      <c r="D720" s="8">
        <v>-31696.766312847933</v>
      </c>
      <c r="E720" s="8">
        <v>-2758.8482804938794</v>
      </c>
      <c r="F720" s="8">
        <v>-36622821.912245974</v>
      </c>
      <c r="G720" s="8">
        <v>-31696.766312847933</v>
      </c>
      <c r="H720" s="8">
        <v>-2336.4974250819723</v>
      </c>
      <c r="I720" s="8">
        <v>-35348985.485853396</v>
      </c>
    </row>
    <row r="721" spans="1:9" x14ac:dyDescent="0.25">
      <c r="A721">
        <v>20</v>
      </c>
      <c r="B721">
        <v>129</v>
      </c>
      <c r="C721">
        <v>129</v>
      </c>
      <c r="D721" s="8">
        <v>-33130.041277366312</v>
      </c>
      <c r="E721" s="8">
        <v>-2970.0237082037456</v>
      </c>
      <c r="F721" s="8">
        <v>-31017941.636106491</v>
      </c>
      <c r="G721" s="8">
        <v>-33130.041277366312</v>
      </c>
      <c r="H721" s="8">
        <v>-2125.3219973799241</v>
      </c>
      <c r="I721" s="8">
        <v>-28470268.783314604</v>
      </c>
    </row>
    <row r="722" spans="1:9" x14ac:dyDescent="0.25">
      <c r="A722">
        <v>21</v>
      </c>
      <c r="B722">
        <v>129</v>
      </c>
      <c r="C722">
        <v>129</v>
      </c>
      <c r="D722" s="8">
        <v>-17289.090139560511</v>
      </c>
      <c r="E722" s="8">
        <v>-204.5852538275243</v>
      </c>
      <c r="F722" s="8">
        <v>4.5494743972085416E-8</v>
      </c>
      <c r="G722" s="8">
        <v>-17289.090139560511</v>
      </c>
      <c r="H722" s="8">
        <v>204.58525382759629</v>
      </c>
      <c r="I722" s="8">
        <v>-4.5815613702870908E-8</v>
      </c>
    </row>
    <row r="723" spans="1:9" x14ac:dyDescent="0.25">
      <c r="A723">
        <v>22</v>
      </c>
      <c r="B723">
        <v>129</v>
      </c>
      <c r="C723">
        <v>129</v>
      </c>
      <c r="D723" s="8">
        <v>560.47792486515186</v>
      </c>
      <c r="E723" s="8">
        <v>-310.80248698717008</v>
      </c>
      <c r="F723" s="8">
        <v>-2.2482709027826786E-9</v>
      </c>
      <c r="G723" s="8">
        <v>560.47792486515186</v>
      </c>
      <c r="H723" s="8">
        <v>310.80248698717088</v>
      </c>
      <c r="I723" s="8">
        <v>1.8946593627333644E-9</v>
      </c>
    </row>
    <row r="724" spans="1:9" x14ac:dyDescent="0.25">
      <c r="A724">
        <v>23</v>
      </c>
      <c r="B724">
        <v>129</v>
      </c>
      <c r="C724">
        <v>129</v>
      </c>
      <c r="D724" s="8">
        <v>-51567.834554587687</v>
      </c>
      <c r="E724" s="8">
        <v>-204.58525382756042</v>
      </c>
      <c r="F724" s="8">
        <v>-2.3126631276682021E-9</v>
      </c>
      <c r="G724" s="8">
        <v>-51567.834554587687</v>
      </c>
      <c r="H724" s="8">
        <v>204.58525382756014</v>
      </c>
      <c r="I724" s="8">
        <v>2.7819623937830331E-9</v>
      </c>
    </row>
    <row r="725" spans="1:9" x14ac:dyDescent="0.25">
      <c r="A725">
        <v>24</v>
      </c>
      <c r="B725">
        <v>129</v>
      </c>
      <c r="C725">
        <v>129</v>
      </c>
      <c r="D725" s="8">
        <v>17.125712837172614</v>
      </c>
      <c r="E725" s="8">
        <v>18820.298511857254</v>
      </c>
      <c r="F725" s="8">
        <v>48371905.215907484</v>
      </c>
      <c r="G725" s="8">
        <v>17.125712837172614</v>
      </c>
      <c r="H725" s="8">
        <v>19620.047193257749</v>
      </c>
      <c r="I725" s="8">
        <v>15697611.366559809</v>
      </c>
    </row>
    <row r="726" spans="1:9" x14ac:dyDescent="0.25">
      <c r="A726">
        <v>25</v>
      </c>
      <c r="B726">
        <v>129</v>
      </c>
      <c r="C726">
        <v>129</v>
      </c>
      <c r="D726" s="8">
        <v>-32307.816081254157</v>
      </c>
      <c r="E726" s="8">
        <v>-2947.5471934920934</v>
      </c>
      <c r="F726" s="8">
        <v>-35348985.485852689</v>
      </c>
      <c r="G726" s="8">
        <v>-32307.816081254157</v>
      </c>
      <c r="H726" s="8">
        <v>-2147.7985120915982</v>
      </c>
      <c r="I726" s="8">
        <v>-31017941.636106521</v>
      </c>
    </row>
    <row r="727" spans="1:9" x14ac:dyDescent="0.25">
      <c r="A727">
        <v>1</v>
      </c>
      <c r="B727">
        <v>130</v>
      </c>
      <c r="C727">
        <v>130</v>
      </c>
      <c r="D727" s="8">
        <v>-23007.603977126473</v>
      </c>
      <c r="E727" s="8">
        <v>2125.321997258754</v>
      </c>
      <c r="F727" s="8">
        <v>-16610770.382036798</v>
      </c>
      <c r="G727" s="8">
        <v>-23007.603977126473</v>
      </c>
      <c r="H727" s="8">
        <v>2970.0237080825718</v>
      </c>
      <c r="I727" s="8">
        <v>-19158443.234707519</v>
      </c>
    </row>
    <row r="728" spans="1:9" x14ac:dyDescent="0.25">
      <c r="A728">
        <v>2</v>
      </c>
      <c r="B728">
        <v>130</v>
      </c>
      <c r="C728">
        <v>130</v>
      </c>
      <c r="D728" s="8">
        <v>-21574.329012582974</v>
      </c>
      <c r="E728" s="8">
        <v>2336.4974249666193</v>
      </c>
      <c r="F728" s="8">
        <v>-23489487.084248163</v>
      </c>
      <c r="G728" s="8">
        <v>-21574.329012582974</v>
      </c>
      <c r="H728" s="8">
        <v>2758.84828037853</v>
      </c>
      <c r="I728" s="8">
        <v>-24763323.510581221</v>
      </c>
    </row>
    <row r="729" spans="1:9" x14ac:dyDescent="0.25">
      <c r="A729">
        <v>3</v>
      </c>
      <c r="B729">
        <v>130</v>
      </c>
      <c r="C729">
        <v>130</v>
      </c>
      <c r="D729" s="8">
        <v>2437.6477327026405</v>
      </c>
      <c r="E729" s="8">
        <v>-24974.49893829396</v>
      </c>
      <c r="F729" s="8">
        <v>-24763323.510582507</v>
      </c>
      <c r="G729" s="8">
        <v>2437.6477327026405</v>
      </c>
      <c r="H729" s="8">
        <v>-24552.148082882049</v>
      </c>
      <c r="I729" s="8">
        <v>-12381661.755288433</v>
      </c>
    </row>
    <row r="730" spans="1:9" x14ac:dyDescent="0.25">
      <c r="A730">
        <v>4</v>
      </c>
      <c r="B730">
        <v>130</v>
      </c>
      <c r="C730">
        <v>130</v>
      </c>
      <c r="D730" s="8">
        <v>2766.4332606145726</v>
      </c>
      <c r="E730" s="8">
        <v>-24880.933610783759</v>
      </c>
      <c r="F730" s="8">
        <v>-12381661.755288353</v>
      </c>
      <c r="G730" s="8">
        <v>2766.4332606145726</v>
      </c>
      <c r="H730" s="8">
        <v>-24645.713410371849</v>
      </c>
      <c r="I730" s="8">
        <v>1.2936070561408997E-6</v>
      </c>
    </row>
    <row r="731" spans="1:9" x14ac:dyDescent="0.25">
      <c r="A731">
        <v>5</v>
      </c>
      <c r="B731">
        <v>130</v>
      </c>
      <c r="C731">
        <v>130</v>
      </c>
      <c r="D731" s="8">
        <v>25574.198784957829</v>
      </c>
      <c r="E731" s="8">
        <v>-2330.2252446000248</v>
      </c>
      <c r="F731" s="8">
        <v>3.5278208088129748E-8</v>
      </c>
      <c r="G731" s="8">
        <v>25574.198784957829</v>
      </c>
      <c r="H731" s="8">
        <v>-1675.9871227149188</v>
      </c>
      <c r="I731" s="8">
        <v>3251041.336076213</v>
      </c>
    </row>
    <row r="732" spans="1:9" x14ac:dyDescent="0.25">
      <c r="A732">
        <v>6</v>
      </c>
      <c r="B732">
        <v>130</v>
      </c>
      <c r="C732">
        <v>130</v>
      </c>
      <c r="D732" s="8">
        <v>25745.704446242566</v>
      </c>
      <c r="E732" s="8">
        <v>-1705.6243052632335</v>
      </c>
      <c r="F732" s="8">
        <v>3251041.3360768892</v>
      </c>
      <c r="G732" s="8">
        <v>25745.704446242566</v>
      </c>
      <c r="H732" s="8">
        <v>-1337.7492627513247</v>
      </c>
      <c r="I732" s="8">
        <v>4011884.7280785106</v>
      </c>
    </row>
    <row r="733" spans="1:9" x14ac:dyDescent="0.25">
      <c r="A733">
        <v>7</v>
      </c>
      <c r="B733">
        <v>130</v>
      </c>
      <c r="C733">
        <v>130</v>
      </c>
      <c r="D733" s="8">
        <v>-5298.5266618404057</v>
      </c>
      <c r="E733" s="8">
        <v>-7465.3796373033329</v>
      </c>
      <c r="F733" s="8">
        <v>4011884.7280773222</v>
      </c>
      <c r="G733" s="8">
        <v>-5298.5266618404057</v>
      </c>
      <c r="H733" s="8">
        <v>-7097.5045947914232</v>
      </c>
      <c r="I733" s="8">
        <v>7652605.7861016151</v>
      </c>
    </row>
    <row r="734" spans="1:9" x14ac:dyDescent="0.25">
      <c r="A734">
        <v>8</v>
      </c>
      <c r="B734">
        <v>130</v>
      </c>
      <c r="C734">
        <v>130</v>
      </c>
      <c r="D734" s="8">
        <v>-5127.0210006836678</v>
      </c>
      <c r="E734" s="8">
        <v>-7127.1417772799859</v>
      </c>
      <c r="F734" s="8">
        <v>7652605.7861005347</v>
      </c>
      <c r="G734" s="8">
        <v>-5127.0210006836678</v>
      </c>
      <c r="H734" s="8">
        <v>-6472.9036553948808</v>
      </c>
      <c r="I734" s="8">
        <v>18689042.654716235</v>
      </c>
    </row>
    <row r="735" spans="1:9" x14ac:dyDescent="0.25">
      <c r="A735">
        <v>9</v>
      </c>
      <c r="B735">
        <v>130</v>
      </c>
      <c r="C735">
        <v>130</v>
      </c>
      <c r="D735" s="8">
        <v>-2535.019587210405</v>
      </c>
      <c r="E735" s="8">
        <v>47.883322814921485</v>
      </c>
      <c r="F735" s="8">
        <v>18689042.654716242</v>
      </c>
      <c r="G735" s="8">
        <v>-2535.019587210405</v>
      </c>
      <c r="H735" s="8">
        <v>903.65812721193606</v>
      </c>
      <c r="I735" s="8">
        <v>17678981.405512769</v>
      </c>
    </row>
    <row r="736" spans="1:9" x14ac:dyDescent="0.25">
      <c r="A736">
        <v>10</v>
      </c>
      <c r="B736">
        <v>130</v>
      </c>
      <c r="C736">
        <v>130</v>
      </c>
      <c r="D736" s="8">
        <v>-332.87367307623572</v>
      </c>
      <c r="E736" s="8">
        <v>7899.4707727957448</v>
      </c>
      <c r="F736" s="8">
        <v>17678981.405512769</v>
      </c>
      <c r="G736" s="8">
        <v>-332.87367307623572</v>
      </c>
      <c r="H736" s="8">
        <v>8755.245577192758</v>
      </c>
      <c r="I736" s="8">
        <v>2.0450534066185357E-8</v>
      </c>
    </row>
    <row r="737" spans="1:9" x14ac:dyDescent="0.25">
      <c r="A737">
        <v>11</v>
      </c>
      <c r="B737">
        <v>130</v>
      </c>
      <c r="C737">
        <v>130</v>
      </c>
      <c r="D737" s="8">
        <v>-6910.4221312666432</v>
      </c>
      <c r="E737" s="8">
        <v>3497.9101372126379</v>
      </c>
      <c r="F737" s="8">
        <v>-8.5999636212363831E-8</v>
      </c>
      <c r="G737" s="8">
        <v>-6910.4221312666432</v>
      </c>
      <c r="H737" s="8">
        <v>4353.6849416096529</v>
      </c>
      <c r="I737" s="8">
        <v>-8334468.1761700455</v>
      </c>
    </row>
    <row r="738" spans="1:9" x14ac:dyDescent="0.25">
      <c r="A738">
        <v>12</v>
      </c>
      <c r="B738">
        <v>130</v>
      </c>
      <c r="C738">
        <v>130</v>
      </c>
      <c r="D738" s="8">
        <v>-10562.318389962586</v>
      </c>
      <c r="E738" s="8">
        <v>2998.6958320249746</v>
      </c>
      <c r="F738" s="8">
        <v>-8334468.176170079</v>
      </c>
      <c r="G738" s="8">
        <v>-10562.318389962586</v>
      </c>
      <c r="H738" s="8">
        <v>3854.4706364219892</v>
      </c>
      <c r="I738" s="8">
        <v>-15609104.382426493</v>
      </c>
    </row>
    <row r="739" spans="1:9" x14ac:dyDescent="0.25">
      <c r="A739">
        <v>13</v>
      </c>
      <c r="B739">
        <v>130</v>
      </c>
      <c r="C739">
        <v>130</v>
      </c>
      <c r="D739" s="8">
        <v>-14604.07014789919</v>
      </c>
      <c r="E739" s="8">
        <v>2024.4558594638911</v>
      </c>
      <c r="F739" s="8">
        <v>-15609104.382426564</v>
      </c>
      <c r="G739" s="8">
        <v>-14604.07014789919</v>
      </c>
      <c r="H739" s="8">
        <v>2678.6939813489971</v>
      </c>
      <c r="I739" s="8">
        <v>-19425710.478246186</v>
      </c>
    </row>
    <row r="740" spans="1:9" x14ac:dyDescent="0.25">
      <c r="A740">
        <v>14</v>
      </c>
      <c r="B740">
        <v>130</v>
      </c>
      <c r="C740">
        <v>130</v>
      </c>
      <c r="D740" s="8">
        <v>-14775.575809003927</v>
      </c>
      <c r="E740" s="8">
        <v>2649.0567988954226</v>
      </c>
      <c r="F740" s="8">
        <v>-19425710.47824607</v>
      </c>
      <c r="G740" s="8">
        <v>-14775.575809003927</v>
      </c>
      <c r="H740" s="8">
        <v>3016.9318414073323</v>
      </c>
      <c r="I740" s="8">
        <v>-20842207.638322115</v>
      </c>
    </row>
    <row r="741" spans="1:9" x14ac:dyDescent="0.25">
      <c r="A741">
        <v>15</v>
      </c>
      <c r="B741">
        <v>130</v>
      </c>
      <c r="C741">
        <v>130</v>
      </c>
      <c r="D741" s="8">
        <v>11968.209800073244</v>
      </c>
      <c r="E741" s="8">
        <v>-10369.312615001239</v>
      </c>
      <c r="F741" s="8">
        <v>-20842207.638323314</v>
      </c>
      <c r="G741" s="8">
        <v>11968.209800073244</v>
      </c>
      <c r="H741" s="8">
        <v>-10001.437572489329</v>
      </c>
      <c r="I741" s="8">
        <v>-15749520.091453351</v>
      </c>
    </row>
    <row r="742" spans="1:9" x14ac:dyDescent="0.25">
      <c r="A742">
        <v>16</v>
      </c>
      <c r="B742">
        <v>130</v>
      </c>
      <c r="C742">
        <v>130</v>
      </c>
      <c r="D742" s="8">
        <v>11796.704138880265</v>
      </c>
      <c r="E742" s="8">
        <v>-10031.074754998899</v>
      </c>
      <c r="F742" s="8">
        <v>-15749520.091453418</v>
      </c>
      <c r="G742" s="8">
        <v>11796.704138880265</v>
      </c>
      <c r="H742" s="8">
        <v>-9376.8366331137931</v>
      </c>
      <c r="I742" s="8">
        <v>4.8968649934977292E-8</v>
      </c>
    </row>
    <row r="743" spans="1:9" x14ac:dyDescent="0.25">
      <c r="A743">
        <v>17</v>
      </c>
      <c r="B743">
        <v>130</v>
      </c>
      <c r="C743">
        <v>130</v>
      </c>
      <c r="D743" s="8">
        <v>12860.985099359157</v>
      </c>
      <c r="E743" s="8">
        <v>5654.3633609616008</v>
      </c>
      <c r="F743" s="8">
        <v>-3.1766539905220269E-7</v>
      </c>
      <c r="G743" s="8">
        <v>12860.985099359157</v>
      </c>
      <c r="H743" s="8">
        <v>5889.5835613735071</v>
      </c>
      <c r="I743" s="8">
        <v>-2885986.7305844668</v>
      </c>
    </row>
    <row r="744" spans="1:9" x14ac:dyDescent="0.25">
      <c r="A744">
        <v>18</v>
      </c>
      <c r="B744">
        <v>130</v>
      </c>
      <c r="C744">
        <v>130</v>
      </c>
      <c r="D744" s="8">
        <v>12532.199571447549</v>
      </c>
      <c r="E744" s="8">
        <v>5560.7980334635613</v>
      </c>
      <c r="F744" s="8">
        <v>-2885986.7305848207</v>
      </c>
      <c r="G744" s="8">
        <v>12532.199571447549</v>
      </c>
      <c r="H744" s="8">
        <v>5983.148888875472</v>
      </c>
      <c r="I744" s="8">
        <v>-5771973.4611698613</v>
      </c>
    </row>
    <row r="745" spans="1:9" x14ac:dyDescent="0.25">
      <c r="A745">
        <v>19</v>
      </c>
      <c r="B745">
        <v>130</v>
      </c>
      <c r="C745">
        <v>130</v>
      </c>
      <c r="D745" s="8">
        <v>-9494.2618188950801</v>
      </c>
      <c r="E745" s="8">
        <v>-19431.348280231596</v>
      </c>
      <c r="F745" s="8">
        <v>-5771973.4611703046</v>
      </c>
      <c r="G745" s="8">
        <v>-9494.2618188950801</v>
      </c>
      <c r="H745" s="8">
        <v>-19008.997424819689</v>
      </c>
      <c r="I745" s="8">
        <v>3838112.9650910273</v>
      </c>
    </row>
    <row r="746" spans="1:9" x14ac:dyDescent="0.25">
      <c r="A746">
        <v>20</v>
      </c>
      <c r="B746">
        <v>130</v>
      </c>
      <c r="C746">
        <v>130</v>
      </c>
      <c r="D746" s="8">
        <v>-10927.536783413507</v>
      </c>
      <c r="E746" s="8">
        <v>-19642.523707928296</v>
      </c>
      <c r="F746" s="8">
        <v>36512406.814367823</v>
      </c>
      <c r="G746" s="8">
        <v>-10927.536783413507</v>
      </c>
      <c r="H746" s="8">
        <v>-18797.821997104482</v>
      </c>
      <c r="I746" s="8">
        <v>55732579.666884206</v>
      </c>
    </row>
    <row r="747" spans="1:9" x14ac:dyDescent="0.25">
      <c r="A747">
        <v>21</v>
      </c>
      <c r="B747">
        <v>130</v>
      </c>
      <c r="C747">
        <v>130</v>
      </c>
      <c r="D747" s="8">
        <v>-35954.841786661469</v>
      </c>
      <c r="E747" s="8">
        <v>-204.58525382756113</v>
      </c>
      <c r="F747" s="8">
        <v>-6.0572347138077021E-10</v>
      </c>
      <c r="G747" s="8">
        <v>-35954.841786661469</v>
      </c>
      <c r="H747" s="8">
        <v>204.58525382755946</v>
      </c>
      <c r="I747" s="8">
        <v>2.8485374059527848E-10</v>
      </c>
    </row>
    <row r="748" spans="1:9" x14ac:dyDescent="0.25">
      <c r="A748">
        <v>22</v>
      </c>
      <c r="B748">
        <v>130</v>
      </c>
      <c r="C748">
        <v>130</v>
      </c>
      <c r="D748" s="8">
        <v>560.47792470519721</v>
      </c>
      <c r="E748" s="8">
        <v>-310.80248698717043</v>
      </c>
      <c r="F748" s="8">
        <v>5.4569682106375694E-10</v>
      </c>
      <c r="G748" s="8">
        <v>560.47792470519721</v>
      </c>
      <c r="H748" s="8">
        <v>310.80248698717054</v>
      </c>
      <c r="I748" s="8">
        <v>-8.993083611130714E-10</v>
      </c>
    </row>
    <row r="749" spans="1:9" x14ac:dyDescent="0.25">
      <c r="A749">
        <v>23</v>
      </c>
      <c r="B749">
        <v>130</v>
      </c>
      <c r="C749">
        <v>130</v>
      </c>
      <c r="D749" s="8">
        <v>-32902.08290703917</v>
      </c>
      <c r="E749" s="8">
        <v>-204.58525382756247</v>
      </c>
      <c r="F749" s="8">
        <v>-9.1567926574498411E-10</v>
      </c>
      <c r="G749" s="8">
        <v>-32902.08290703917</v>
      </c>
      <c r="H749" s="8">
        <v>204.58525382755809</v>
      </c>
      <c r="I749" s="8">
        <v>1.3849785318598153E-9</v>
      </c>
    </row>
    <row r="750" spans="1:9" x14ac:dyDescent="0.25">
      <c r="A750">
        <v>24</v>
      </c>
      <c r="B750">
        <v>130</v>
      </c>
      <c r="C750">
        <v>130</v>
      </c>
      <c r="D750" s="8">
        <v>-22185.3787809891</v>
      </c>
      <c r="E750" s="8">
        <v>2147.7985119697405</v>
      </c>
      <c r="F750" s="8">
        <v>-19158443.234707434</v>
      </c>
      <c r="G750" s="8">
        <v>-22185.3787809891</v>
      </c>
      <c r="H750" s="8">
        <v>2947.5471933702356</v>
      </c>
      <c r="I750" s="8">
        <v>-23489487.084246427</v>
      </c>
    </row>
    <row r="751" spans="1:9" x14ac:dyDescent="0.25">
      <c r="A751">
        <v>25</v>
      </c>
      <c r="B751">
        <v>130</v>
      </c>
      <c r="C751">
        <v>130</v>
      </c>
      <c r="D751" s="8">
        <v>-10105.31158730133</v>
      </c>
      <c r="E751" s="8">
        <v>-19620.047193216655</v>
      </c>
      <c r="F751" s="8">
        <v>3838112.965089988</v>
      </c>
      <c r="G751" s="8">
        <v>-10105.31158730133</v>
      </c>
      <c r="H751" s="8">
        <v>-18820.29851181616</v>
      </c>
      <c r="I751" s="8">
        <v>36512406.814367801</v>
      </c>
    </row>
    <row r="752" spans="1:9" x14ac:dyDescent="0.25">
      <c r="A752">
        <v>1</v>
      </c>
      <c r="B752">
        <v>131</v>
      </c>
      <c r="C752">
        <v>131</v>
      </c>
      <c r="D752" s="8">
        <v>-90092.57038027767</v>
      </c>
      <c r="E752" s="8">
        <v>64741.548117260725</v>
      </c>
      <c r="F752" s="8">
        <v>117020917.53509045</v>
      </c>
      <c r="G752" s="8">
        <v>-90092.57038027767</v>
      </c>
      <c r="H752" s="8">
        <v>65586.249828084547</v>
      </c>
      <c r="I752" s="8">
        <v>51857018.56241785</v>
      </c>
    </row>
    <row r="753" spans="1:9" x14ac:dyDescent="0.25">
      <c r="A753">
        <v>2</v>
      </c>
      <c r="B753">
        <v>131</v>
      </c>
      <c r="C753">
        <v>131</v>
      </c>
      <c r="D753" s="8">
        <v>-88659.295415739994</v>
      </c>
      <c r="E753" s="8">
        <v>64952.723544966444</v>
      </c>
      <c r="F753" s="8">
        <v>-58921609.691127621</v>
      </c>
      <c r="G753" s="8">
        <v>-88659.295415739994</v>
      </c>
      <c r="H753" s="8">
        <v>65375.074400378347</v>
      </c>
      <c r="I753" s="8">
        <v>-91503559.177463442</v>
      </c>
    </row>
    <row r="754" spans="1:9" x14ac:dyDescent="0.25">
      <c r="A754">
        <v>3</v>
      </c>
      <c r="B754">
        <v>131</v>
      </c>
      <c r="C754">
        <v>131</v>
      </c>
      <c r="D754" s="8">
        <v>46114.151734576502</v>
      </c>
      <c r="E754" s="8">
        <v>-91714.734605200094</v>
      </c>
      <c r="F754" s="8">
        <v>-91503559.177463144</v>
      </c>
      <c r="G754" s="8">
        <v>46114.151734576502</v>
      </c>
      <c r="H754" s="8">
        <v>-91292.38374978819</v>
      </c>
      <c r="I754" s="8">
        <v>-45751779.588717327</v>
      </c>
    </row>
    <row r="755" spans="1:9" x14ac:dyDescent="0.25">
      <c r="A755">
        <v>4</v>
      </c>
      <c r="B755">
        <v>131</v>
      </c>
      <c r="C755">
        <v>131</v>
      </c>
      <c r="D755" s="8">
        <v>46442.937262488456</v>
      </c>
      <c r="E755" s="8">
        <v>-91621.169277637848</v>
      </c>
      <c r="F755" s="8">
        <v>-45751779.588716261</v>
      </c>
      <c r="G755" s="8">
        <v>46442.937262488456</v>
      </c>
      <c r="H755" s="8">
        <v>-91385.949077225945</v>
      </c>
      <c r="I755" s="8">
        <v>-8.0298632383346562E-7</v>
      </c>
    </row>
    <row r="756" spans="1:9" x14ac:dyDescent="0.25">
      <c r="A756">
        <v>5</v>
      </c>
      <c r="B756">
        <v>131</v>
      </c>
      <c r="C756">
        <v>131</v>
      </c>
      <c r="D756" s="8">
        <v>104792.82511323091</v>
      </c>
      <c r="E756" s="8">
        <v>23170.085080903278</v>
      </c>
      <c r="F756" s="8">
        <v>-5.8246805565431716E-7</v>
      </c>
      <c r="G756" s="8">
        <v>104792.82511323091</v>
      </c>
      <c r="H756" s="8">
        <v>23824.323202788386</v>
      </c>
      <c r="I756" s="8">
        <v>-38135962.322216369</v>
      </c>
    </row>
    <row r="757" spans="1:9" x14ac:dyDescent="0.25">
      <c r="A757">
        <v>6</v>
      </c>
      <c r="B757">
        <v>131</v>
      </c>
      <c r="C757">
        <v>131</v>
      </c>
      <c r="D757" s="8">
        <v>104964.33077444024</v>
      </c>
      <c r="E757" s="8">
        <v>23794.686020329209</v>
      </c>
      <c r="F757" s="8">
        <v>-38135962.322216451</v>
      </c>
      <c r="G757" s="8">
        <v>104964.33077444024</v>
      </c>
      <c r="H757" s="8">
        <v>24162.561062841116</v>
      </c>
      <c r="I757" s="8">
        <v>-50125274.093008846</v>
      </c>
    </row>
    <row r="758" spans="1:9" x14ac:dyDescent="0.25">
      <c r="A758">
        <v>7</v>
      </c>
      <c r="B758">
        <v>131</v>
      </c>
      <c r="C758">
        <v>131</v>
      </c>
      <c r="D758" s="8">
        <v>-81722.455576304113</v>
      </c>
      <c r="E758" s="8">
        <v>-29384.336069193418</v>
      </c>
      <c r="F758" s="8">
        <v>-50125274.093009353</v>
      </c>
      <c r="G758" s="8">
        <v>-81722.455576304113</v>
      </c>
      <c r="H758" s="8">
        <v>-29016.461026681507</v>
      </c>
      <c r="I758" s="8">
        <v>-35525074.819040552</v>
      </c>
    </row>
    <row r="759" spans="1:9" x14ac:dyDescent="0.25">
      <c r="A759">
        <v>8</v>
      </c>
      <c r="B759">
        <v>131</v>
      </c>
      <c r="C759">
        <v>131</v>
      </c>
      <c r="D759" s="8">
        <v>-81550.949915161589</v>
      </c>
      <c r="E759" s="8">
        <v>-29046.098209189087</v>
      </c>
      <c r="F759" s="8">
        <v>-35525074.819040284</v>
      </c>
      <c r="G759" s="8">
        <v>-81550.949915161589</v>
      </c>
      <c r="H759" s="8">
        <v>-28391.860087303983</v>
      </c>
      <c r="I759" s="8">
        <v>11085828.338563859</v>
      </c>
    </row>
    <row r="760" spans="1:9" x14ac:dyDescent="0.25">
      <c r="A760">
        <v>9</v>
      </c>
      <c r="B760">
        <v>131</v>
      </c>
      <c r="C760">
        <v>131</v>
      </c>
      <c r="D760" s="8">
        <v>-75576.197697692114</v>
      </c>
      <c r="E760" s="8">
        <v>-8362.9275706167391</v>
      </c>
      <c r="F760" s="8">
        <v>11085828.338563804</v>
      </c>
      <c r="G760" s="8">
        <v>-75576.197697692114</v>
      </c>
      <c r="H760" s="8">
        <v>-7507.1527662197232</v>
      </c>
      <c r="I760" s="8">
        <v>27931918.616115786</v>
      </c>
    </row>
    <row r="761" spans="1:9" x14ac:dyDescent="0.25">
      <c r="A761">
        <v>10</v>
      </c>
      <c r="B761">
        <v>131</v>
      </c>
      <c r="C761">
        <v>131</v>
      </c>
      <c r="D761" s="8">
        <v>-69239.363729783523</v>
      </c>
      <c r="E761" s="8">
        <v>12728.927772608724</v>
      </c>
      <c r="F761" s="8">
        <v>27931918.616115753</v>
      </c>
      <c r="G761" s="8">
        <v>-69239.363729783523</v>
      </c>
      <c r="H761" s="8">
        <v>13584.702577005739</v>
      </c>
      <c r="I761" s="8">
        <v>-1.8176069715991616E-8</v>
      </c>
    </row>
    <row r="762" spans="1:9" x14ac:dyDescent="0.25">
      <c r="A762">
        <v>11</v>
      </c>
      <c r="B762">
        <v>131</v>
      </c>
      <c r="C762">
        <v>131</v>
      </c>
      <c r="D762" s="8">
        <v>-69239.363729776494</v>
      </c>
      <c r="E762" s="8">
        <v>-13584.702577014921</v>
      </c>
      <c r="F762" s="8">
        <v>3.6655546864494679E-8</v>
      </c>
      <c r="G762" s="8">
        <v>-69239.363729776494</v>
      </c>
      <c r="H762" s="8">
        <v>-12728.927772617906</v>
      </c>
      <c r="I762" s="8">
        <v>27931918.616135269</v>
      </c>
    </row>
    <row r="763" spans="1:9" x14ac:dyDescent="0.25">
      <c r="A763">
        <v>12</v>
      </c>
      <c r="B763">
        <v>131</v>
      </c>
      <c r="C763">
        <v>131</v>
      </c>
      <c r="D763" s="8">
        <v>-75576.197697686148</v>
      </c>
      <c r="E763" s="8">
        <v>7507.1527662155204</v>
      </c>
      <c r="F763" s="8">
        <v>27931918.616135299</v>
      </c>
      <c r="G763" s="8">
        <v>-75576.197697686148</v>
      </c>
      <c r="H763" s="8">
        <v>8362.9275706125354</v>
      </c>
      <c r="I763" s="8">
        <v>11085828.338592334</v>
      </c>
    </row>
    <row r="764" spans="1:9" x14ac:dyDescent="0.25">
      <c r="A764">
        <v>13</v>
      </c>
      <c r="B764">
        <v>131</v>
      </c>
      <c r="C764">
        <v>131</v>
      </c>
      <c r="D764" s="8">
        <v>-81550.949915058358</v>
      </c>
      <c r="E764" s="8">
        <v>28391.860087311714</v>
      </c>
      <c r="F764" s="8">
        <v>11085828.338592403</v>
      </c>
      <c r="G764" s="8">
        <v>-81550.949915058358</v>
      </c>
      <c r="H764" s="8">
        <v>29046.098209196818</v>
      </c>
      <c r="I764" s="8">
        <v>-35525074.819024257</v>
      </c>
    </row>
    <row r="765" spans="1:9" x14ac:dyDescent="0.25">
      <c r="A765">
        <v>14</v>
      </c>
      <c r="B765">
        <v>131</v>
      </c>
      <c r="C765">
        <v>131</v>
      </c>
      <c r="D765" s="8">
        <v>-81722.45557621945</v>
      </c>
      <c r="E765" s="8">
        <v>29016.461026730685</v>
      </c>
      <c r="F765" s="8">
        <v>-35525074.819024101</v>
      </c>
      <c r="G765" s="8">
        <v>-81722.45557621945</v>
      </c>
      <c r="H765" s="8">
        <v>29384.336069242596</v>
      </c>
      <c r="I765" s="8">
        <v>-50125274.093017332</v>
      </c>
    </row>
    <row r="766" spans="1:9" x14ac:dyDescent="0.25">
      <c r="A766">
        <v>15</v>
      </c>
      <c r="B766">
        <v>131</v>
      </c>
      <c r="C766">
        <v>131</v>
      </c>
      <c r="D766" s="8">
        <v>104964.33077442223</v>
      </c>
      <c r="E766" s="8">
        <v>-24162.56106281123</v>
      </c>
      <c r="F766" s="8">
        <v>-50125274.093016878</v>
      </c>
      <c r="G766" s="8">
        <v>104964.33077442223</v>
      </c>
      <c r="H766" s="8">
        <v>-23794.686020299319</v>
      </c>
      <c r="I766" s="8">
        <v>-38135962.322239399</v>
      </c>
    </row>
    <row r="767" spans="1:9" x14ac:dyDescent="0.25">
      <c r="A767">
        <v>16</v>
      </c>
      <c r="B767">
        <v>131</v>
      </c>
      <c r="C767">
        <v>131</v>
      </c>
      <c r="D767" s="8">
        <v>104792.82511326531</v>
      </c>
      <c r="E767" s="8">
        <v>-23824.323202802552</v>
      </c>
      <c r="F767" s="8">
        <v>-38135962.322238795</v>
      </c>
      <c r="G767" s="8">
        <v>104792.82511326531</v>
      </c>
      <c r="H767" s="8">
        <v>-23170.085080917444</v>
      </c>
      <c r="I767" s="8">
        <v>-1.4925899449735881E-8</v>
      </c>
    </row>
    <row r="768" spans="1:9" x14ac:dyDescent="0.25">
      <c r="A768">
        <v>17</v>
      </c>
      <c r="B768">
        <v>131</v>
      </c>
      <c r="C768">
        <v>131</v>
      </c>
      <c r="D768" s="8">
        <v>46442.937262452353</v>
      </c>
      <c r="E768" s="8">
        <v>91385.949077289595</v>
      </c>
      <c r="F768" s="8">
        <v>1.9122089724987748E-7</v>
      </c>
      <c r="G768" s="8">
        <v>46442.937262452353</v>
      </c>
      <c r="H768" s="8">
        <v>91621.169277701498</v>
      </c>
      <c r="I768" s="8">
        <v>-45751779.58874815</v>
      </c>
    </row>
    <row r="769" spans="1:9" x14ac:dyDescent="0.25">
      <c r="A769">
        <v>18</v>
      </c>
      <c r="B769">
        <v>131</v>
      </c>
      <c r="C769">
        <v>131</v>
      </c>
      <c r="D769" s="8">
        <v>46114.151734541476</v>
      </c>
      <c r="E769" s="8">
        <v>91292.383749778921</v>
      </c>
      <c r="F769" s="8">
        <v>-45751779.588748276</v>
      </c>
      <c r="G769" s="8">
        <v>46114.151734541476</v>
      </c>
      <c r="H769" s="8">
        <v>91714.734605190839</v>
      </c>
      <c r="I769" s="8">
        <v>-91503559.177489877</v>
      </c>
    </row>
    <row r="770" spans="1:9" x14ac:dyDescent="0.25">
      <c r="A770">
        <v>19</v>
      </c>
      <c r="B770">
        <v>131</v>
      </c>
      <c r="C770">
        <v>131</v>
      </c>
      <c r="D770" s="8">
        <v>-88659.29541578998</v>
      </c>
      <c r="E770" s="8">
        <v>-65375.074400387042</v>
      </c>
      <c r="F770" s="8">
        <v>-91503559.177491575</v>
      </c>
      <c r="G770" s="8">
        <v>-88659.29541578998</v>
      </c>
      <c r="H770" s="8">
        <v>-64952.723544975132</v>
      </c>
      <c r="I770" s="8">
        <v>-58921609.691151366</v>
      </c>
    </row>
    <row r="771" spans="1:9" x14ac:dyDescent="0.25">
      <c r="A771">
        <v>20</v>
      </c>
      <c r="B771">
        <v>131</v>
      </c>
      <c r="C771">
        <v>131</v>
      </c>
      <c r="D771" s="8">
        <v>-90092.570380308418</v>
      </c>
      <c r="E771" s="8">
        <v>-65586.249828090062</v>
      </c>
      <c r="F771" s="8">
        <v>51857018.562401645</v>
      </c>
      <c r="G771" s="8">
        <v>-90092.570380308418</v>
      </c>
      <c r="H771" s="8">
        <v>-64741.548117266248</v>
      </c>
      <c r="I771" s="8">
        <v>117020917.53507975</v>
      </c>
    </row>
    <row r="772" spans="1:9" x14ac:dyDescent="0.25">
      <c r="A772">
        <v>21</v>
      </c>
      <c r="B772">
        <v>131</v>
      </c>
      <c r="C772">
        <v>131</v>
      </c>
      <c r="D772" s="8">
        <v>-206252.22148555645</v>
      </c>
      <c r="E772" s="8">
        <v>-204.58525382753356</v>
      </c>
      <c r="F772" s="8">
        <v>3.6008350434713064E-8</v>
      </c>
      <c r="G772" s="8">
        <v>-206252.22148555645</v>
      </c>
      <c r="H772" s="8">
        <v>204.58525382758702</v>
      </c>
      <c r="I772" s="8">
        <v>-3.6316123441793025E-8</v>
      </c>
    </row>
    <row r="773" spans="1:9" x14ac:dyDescent="0.25">
      <c r="A773">
        <v>22</v>
      </c>
      <c r="B773">
        <v>131</v>
      </c>
      <c r="C773">
        <v>131</v>
      </c>
      <c r="D773" s="8">
        <v>-237.75015074660132</v>
      </c>
      <c r="E773" s="8">
        <v>-310.80248698716895</v>
      </c>
      <c r="F773" s="8">
        <v>2.6359976040568681E-9</v>
      </c>
      <c r="G773" s="8">
        <v>-237.75015074660132</v>
      </c>
      <c r="H773" s="8">
        <v>310.80248698717202</v>
      </c>
      <c r="I773" s="8">
        <v>-3.1590571169548694E-9</v>
      </c>
    </row>
    <row r="774" spans="1:9" x14ac:dyDescent="0.25">
      <c r="A774">
        <v>23</v>
      </c>
      <c r="B774">
        <v>131</v>
      </c>
      <c r="C774">
        <v>131</v>
      </c>
      <c r="D774" s="8">
        <v>-206252.22148557758</v>
      </c>
      <c r="E774" s="8">
        <v>-204.58525382756241</v>
      </c>
      <c r="F774" s="8">
        <v>-3.1115632737055419E-9</v>
      </c>
      <c r="G774" s="8">
        <v>-206252.22148557758</v>
      </c>
      <c r="H774" s="8">
        <v>204.58525382755815</v>
      </c>
      <c r="I774" s="8">
        <v>3.3844116842374204E-9</v>
      </c>
    </row>
    <row r="775" spans="1:9" x14ac:dyDescent="0.25">
      <c r="A775">
        <v>24</v>
      </c>
      <c r="B775">
        <v>131</v>
      </c>
      <c r="C775">
        <v>131</v>
      </c>
      <c r="D775" s="8">
        <v>-89270.345184146048</v>
      </c>
      <c r="E775" s="8">
        <v>64764.024631974215</v>
      </c>
      <c r="F775" s="8">
        <v>51857018.562418111</v>
      </c>
      <c r="G775" s="8">
        <v>-89270.345184146048</v>
      </c>
      <c r="H775" s="8">
        <v>65563.77331337471</v>
      </c>
      <c r="I775" s="8">
        <v>-58921609.691128418</v>
      </c>
    </row>
    <row r="776" spans="1:9" x14ac:dyDescent="0.25">
      <c r="A776">
        <v>25</v>
      </c>
      <c r="B776">
        <v>131</v>
      </c>
      <c r="C776">
        <v>131</v>
      </c>
      <c r="D776" s="8">
        <v>-89270.345184196281</v>
      </c>
      <c r="E776" s="8">
        <v>-65563.77331337842</v>
      </c>
      <c r="F776" s="8">
        <v>-58921609.691151202</v>
      </c>
      <c r="G776" s="8">
        <v>-89270.345184196281</v>
      </c>
      <c r="H776" s="8">
        <v>-64764.024631977918</v>
      </c>
      <c r="I776" s="8">
        <v>51857018.56240163</v>
      </c>
    </row>
    <row r="777" spans="1:9" x14ac:dyDescent="0.25">
      <c r="A777">
        <v>1</v>
      </c>
      <c r="B777">
        <v>132</v>
      </c>
      <c r="C777">
        <v>132</v>
      </c>
      <c r="D777" s="8">
        <v>-87064.128798522346</v>
      </c>
      <c r="E777" s="8">
        <v>57788.28959812173</v>
      </c>
      <c r="F777" s="8">
        <v>96042560.726880997</v>
      </c>
      <c r="G777" s="8">
        <v>-87064.128798522346</v>
      </c>
      <c r="H777" s="8">
        <v>58632.991308945551</v>
      </c>
      <c r="I777" s="8">
        <v>37831920.273347408</v>
      </c>
    </row>
    <row r="778" spans="1:9" x14ac:dyDescent="0.25">
      <c r="A778">
        <v>2</v>
      </c>
      <c r="B778">
        <v>132</v>
      </c>
      <c r="C778">
        <v>132</v>
      </c>
      <c r="D778" s="8">
        <v>-85630.853833977773</v>
      </c>
      <c r="E778" s="8">
        <v>57999.465025828918</v>
      </c>
      <c r="F778" s="8">
        <v>-61126168.497660697</v>
      </c>
      <c r="G778" s="8">
        <v>-85630.853833977773</v>
      </c>
      <c r="H778" s="8">
        <v>58421.815881240822</v>
      </c>
      <c r="I778" s="8">
        <v>-90231488.724427849</v>
      </c>
    </row>
    <row r="779" spans="1:9" x14ac:dyDescent="0.25">
      <c r="A779">
        <v>3</v>
      </c>
      <c r="B779">
        <v>132</v>
      </c>
      <c r="C779">
        <v>132</v>
      </c>
      <c r="D779" s="8">
        <v>42099.655383914069</v>
      </c>
      <c r="E779" s="8">
        <v>-90442.664152162382</v>
      </c>
      <c r="F779" s="8">
        <v>-90231488.724427283</v>
      </c>
      <c r="G779" s="8">
        <v>42099.655383914069</v>
      </c>
      <c r="H779" s="8">
        <v>-90020.313296750464</v>
      </c>
      <c r="I779" s="8">
        <v>-45115744.362200528</v>
      </c>
    </row>
    <row r="780" spans="1:9" x14ac:dyDescent="0.25">
      <c r="A780">
        <v>4</v>
      </c>
      <c r="B780">
        <v>132</v>
      </c>
      <c r="C780">
        <v>132</v>
      </c>
      <c r="D780" s="8">
        <v>42428.440911826023</v>
      </c>
      <c r="E780" s="8">
        <v>-90349.098824604356</v>
      </c>
      <c r="F780" s="8">
        <v>-45115744.362199403</v>
      </c>
      <c r="G780" s="8">
        <v>42428.440911826023</v>
      </c>
      <c r="H780" s="8">
        <v>-90113.878624192439</v>
      </c>
      <c r="I780" s="8">
        <v>-7.5604766607284542E-7</v>
      </c>
    </row>
    <row r="781" spans="1:9" x14ac:dyDescent="0.25">
      <c r="A781">
        <v>5</v>
      </c>
      <c r="B781">
        <v>132</v>
      </c>
      <c r="C781">
        <v>132</v>
      </c>
      <c r="D781" s="8">
        <v>102247.29827731973</v>
      </c>
      <c r="E781" s="8">
        <v>19815.291895828643</v>
      </c>
      <c r="F781" s="8">
        <v>-5.3455150919035075E-7</v>
      </c>
      <c r="G781" s="8">
        <v>102247.29827731973</v>
      </c>
      <c r="H781" s="8">
        <v>20469.530017713747</v>
      </c>
      <c r="I781" s="8">
        <v>-32691132.982840177</v>
      </c>
    </row>
    <row r="782" spans="1:9" x14ac:dyDescent="0.25">
      <c r="A782">
        <v>6</v>
      </c>
      <c r="B782">
        <v>132</v>
      </c>
      <c r="C782">
        <v>132</v>
      </c>
      <c r="D782" s="8">
        <v>102418.80393855181</v>
      </c>
      <c r="E782" s="8">
        <v>20439.892835230919</v>
      </c>
      <c r="F782" s="8">
        <v>-32691132.982840467</v>
      </c>
      <c r="G782" s="8">
        <v>102418.80393855181</v>
      </c>
      <c r="H782" s="8">
        <v>20807.76787774283</v>
      </c>
      <c r="I782" s="8">
        <v>-43003048.161083713</v>
      </c>
    </row>
    <row r="783" spans="1:9" x14ac:dyDescent="0.25">
      <c r="A783">
        <v>7</v>
      </c>
      <c r="B783">
        <v>132</v>
      </c>
      <c r="C783">
        <v>132</v>
      </c>
      <c r="D783" s="8">
        <v>-74156.114484865364</v>
      </c>
      <c r="E783" s="8">
        <v>-28864.966320071217</v>
      </c>
      <c r="F783" s="8">
        <v>-43003048.16108463</v>
      </c>
      <c r="G783" s="8">
        <v>-74156.114484865364</v>
      </c>
      <c r="H783" s="8">
        <v>-28497.091277559306</v>
      </c>
      <c r="I783" s="8">
        <v>-28662533.761676781</v>
      </c>
    </row>
    <row r="784" spans="1:9" x14ac:dyDescent="0.25">
      <c r="A784">
        <v>8</v>
      </c>
      <c r="B784">
        <v>132</v>
      </c>
      <c r="C784">
        <v>132</v>
      </c>
      <c r="D784" s="8">
        <v>-73984.608823728951</v>
      </c>
      <c r="E784" s="8">
        <v>-28526.728460061495</v>
      </c>
      <c r="F784" s="8">
        <v>-28662533.761676781</v>
      </c>
      <c r="G784" s="8">
        <v>-73984.608823728951</v>
      </c>
      <c r="H784" s="8">
        <v>-27872.490338176387</v>
      </c>
      <c r="I784" s="8">
        <v>17105432.293093301</v>
      </c>
    </row>
    <row r="785" spans="1:9" x14ac:dyDescent="0.25">
      <c r="A785">
        <v>9</v>
      </c>
      <c r="B785">
        <v>132</v>
      </c>
      <c r="C785">
        <v>132</v>
      </c>
      <c r="D785" s="8">
        <v>-68009.856606258734</v>
      </c>
      <c r="E785" s="8">
        <v>-7843.5578214903817</v>
      </c>
      <c r="F785" s="8">
        <v>17105432.293093301</v>
      </c>
      <c r="G785" s="8">
        <v>-68009.856606258734</v>
      </c>
      <c r="H785" s="8">
        <v>-6987.7830170933667</v>
      </c>
      <c r="I785" s="8">
        <v>32848900.593249999</v>
      </c>
    </row>
    <row r="786" spans="1:9" x14ac:dyDescent="0.25">
      <c r="A786">
        <v>10</v>
      </c>
      <c r="B786">
        <v>132</v>
      </c>
      <c r="C786">
        <v>132</v>
      </c>
      <c r="D786" s="8">
        <v>-66716.345972248149</v>
      </c>
      <c r="E786" s="8">
        <v>15044.981459435949</v>
      </c>
      <c r="F786" s="8">
        <v>32848900.593249951</v>
      </c>
      <c r="G786" s="8">
        <v>-66716.345972248149</v>
      </c>
      <c r="H786" s="8">
        <v>15900.756263832964</v>
      </c>
      <c r="I786" s="8">
        <v>1.0671647032722833E-8</v>
      </c>
    </row>
    <row r="787" spans="1:9" x14ac:dyDescent="0.25">
      <c r="A787">
        <v>11</v>
      </c>
      <c r="B787">
        <v>132</v>
      </c>
      <c r="C787">
        <v>132</v>
      </c>
      <c r="D787" s="8">
        <v>-69383.243334397179</v>
      </c>
      <c r="E787" s="8">
        <v>-10421.080923210775</v>
      </c>
      <c r="F787" s="8">
        <v>2.7854548534378411E-8</v>
      </c>
      <c r="G787" s="8">
        <v>-69383.243334397179</v>
      </c>
      <c r="H787" s="8">
        <v>-9565.3061188137599</v>
      </c>
      <c r="I787" s="8">
        <v>21215549.845109038</v>
      </c>
    </row>
    <row r="788" spans="1:9" x14ac:dyDescent="0.25">
      <c r="A788">
        <v>12</v>
      </c>
      <c r="B788">
        <v>132</v>
      </c>
      <c r="C788">
        <v>132</v>
      </c>
      <c r="D788" s="8">
        <v>-70676.753968412013</v>
      </c>
      <c r="E788" s="8">
        <v>8454.7536725184564</v>
      </c>
      <c r="F788" s="8">
        <v>21215549.84510906</v>
      </c>
      <c r="G788" s="8">
        <v>-70676.753968412013</v>
      </c>
      <c r="H788" s="8">
        <v>9310.5284769154714</v>
      </c>
      <c r="I788" s="8">
        <v>2357702.8434849754</v>
      </c>
    </row>
    <row r="789" spans="1:9" x14ac:dyDescent="0.25">
      <c r="A789">
        <v>13</v>
      </c>
      <c r="B789">
        <v>132</v>
      </c>
      <c r="C789">
        <v>132</v>
      </c>
      <c r="D789" s="8">
        <v>-76651.506185768827</v>
      </c>
      <c r="E789" s="8">
        <v>25326.756308410986</v>
      </c>
      <c r="F789" s="8">
        <v>2357702.8434850499</v>
      </c>
      <c r="G789" s="8">
        <v>-76651.506185768827</v>
      </c>
      <c r="H789" s="8">
        <v>25980.99443029609</v>
      </c>
      <c r="I789" s="8">
        <v>-39278536.880975738</v>
      </c>
    </row>
    <row r="790" spans="1:9" x14ac:dyDescent="0.25">
      <c r="A790">
        <v>14</v>
      </c>
      <c r="B790">
        <v>132</v>
      </c>
      <c r="C790">
        <v>132</v>
      </c>
      <c r="D790" s="8">
        <v>-76823.011846877125</v>
      </c>
      <c r="E790" s="8">
        <v>25951.357247848311</v>
      </c>
      <c r="F790" s="8">
        <v>-39278536.880974837</v>
      </c>
      <c r="G790" s="8">
        <v>-76823.011846877125</v>
      </c>
      <c r="H790" s="8">
        <v>26319.232290360222</v>
      </c>
      <c r="I790" s="8">
        <v>-52346184.265527092</v>
      </c>
    </row>
    <row r="791" spans="1:9" x14ac:dyDescent="0.25">
      <c r="A791">
        <v>15</v>
      </c>
      <c r="B791">
        <v>132</v>
      </c>
      <c r="C791">
        <v>132</v>
      </c>
      <c r="D791" s="8">
        <v>94120.593205693876</v>
      </c>
      <c r="E791" s="8">
        <v>-25208.67984401952</v>
      </c>
      <c r="F791" s="8">
        <v>-52346184.265526325</v>
      </c>
      <c r="G791" s="8">
        <v>94120.593205693876</v>
      </c>
      <c r="H791" s="8">
        <v>-24840.804801507606</v>
      </c>
      <c r="I791" s="8">
        <v>-39833813.104145527</v>
      </c>
    </row>
    <row r="792" spans="1:9" x14ac:dyDescent="0.25">
      <c r="A792">
        <v>16</v>
      </c>
      <c r="B792">
        <v>132</v>
      </c>
      <c r="C792">
        <v>132</v>
      </c>
      <c r="D792" s="8">
        <v>93949.087544543319</v>
      </c>
      <c r="E792" s="8">
        <v>-24870.441984014185</v>
      </c>
      <c r="F792" s="8">
        <v>-39833813.104145303</v>
      </c>
      <c r="G792" s="8">
        <v>93949.087544543319</v>
      </c>
      <c r="H792" s="8">
        <v>-24216.203862129078</v>
      </c>
      <c r="I792" s="8">
        <v>-1.9204162526875735E-8</v>
      </c>
    </row>
    <row r="793" spans="1:9" x14ac:dyDescent="0.25">
      <c r="A793">
        <v>17</v>
      </c>
      <c r="B793">
        <v>132</v>
      </c>
      <c r="C793">
        <v>132</v>
      </c>
      <c r="D793" s="8">
        <v>45679.335777705011</v>
      </c>
      <c r="E793" s="8">
        <v>80146.681432398284</v>
      </c>
      <c r="F793" s="8">
        <v>-4.5917113311588785E-8</v>
      </c>
      <c r="G793" s="8">
        <v>45679.335777705011</v>
      </c>
      <c r="H793" s="8">
        <v>80381.901632810201</v>
      </c>
      <c r="I793" s="8">
        <v>-40132145.76630237</v>
      </c>
    </row>
    <row r="794" spans="1:9" x14ac:dyDescent="0.25">
      <c r="A794">
        <v>18</v>
      </c>
      <c r="B794">
        <v>132</v>
      </c>
      <c r="C794">
        <v>132</v>
      </c>
      <c r="D794" s="8">
        <v>45350.550249794171</v>
      </c>
      <c r="E794" s="8">
        <v>80053.116104890985</v>
      </c>
      <c r="F794" s="8">
        <v>-40132145.766302392</v>
      </c>
      <c r="G794" s="8">
        <v>45350.550249794171</v>
      </c>
      <c r="H794" s="8">
        <v>80475.466960302889</v>
      </c>
      <c r="I794" s="8">
        <v>-80264291.532599941</v>
      </c>
    </row>
    <row r="795" spans="1:9" x14ac:dyDescent="0.25">
      <c r="A795">
        <v>19</v>
      </c>
      <c r="B795">
        <v>132</v>
      </c>
      <c r="C795">
        <v>132</v>
      </c>
      <c r="D795" s="8">
        <v>-78457.736997533866</v>
      </c>
      <c r="E795" s="8">
        <v>-63808.315881187009</v>
      </c>
      <c r="F795" s="8">
        <v>-80264291.532601878</v>
      </c>
      <c r="G795" s="8">
        <v>-78457.736997533866</v>
      </c>
      <c r="H795" s="8">
        <v>-63385.965025775105</v>
      </c>
      <c r="I795" s="8">
        <v>-48465721.305862457</v>
      </c>
    </row>
    <row r="796" spans="1:9" x14ac:dyDescent="0.25">
      <c r="A796">
        <v>20</v>
      </c>
      <c r="B796">
        <v>132</v>
      </c>
      <c r="C796">
        <v>132</v>
      </c>
      <c r="D796" s="8">
        <v>-79891.011962052289</v>
      </c>
      <c r="E796" s="8">
        <v>-64019.491308885634</v>
      </c>
      <c r="F796" s="8">
        <v>59649417.465042636</v>
      </c>
      <c r="G796" s="8">
        <v>-79891.011962052289</v>
      </c>
      <c r="H796" s="8">
        <v>-63174.789598061812</v>
      </c>
      <c r="I796" s="8">
        <v>123246557.91851634</v>
      </c>
    </row>
    <row r="797" spans="1:9" x14ac:dyDescent="0.25">
      <c r="A797">
        <v>21</v>
      </c>
      <c r="B797">
        <v>132</v>
      </c>
      <c r="C797">
        <v>132</v>
      </c>
      <c r="D797" s="8">
        <v>-195423.60147096182</v>
      </c>
      <c r="E797" s="8">
        <v>-204.58525382753916</v>
      </c>
      <c r="F797" s="8">
        <v>2.9377042665146293E-8</v>
      </c>
      <c r="G797" s="8">
        <v>-195423.60147096182</v>
      </c>
      <c r="H797" s="8">
        <v>204.58525382758143</v>
      </c>
      <c r="I797" s="8">
        <v>-2.9226430342532694E-8</v>
      </c>
    </row>
    <row r="798" spans="1:9" x14ac:dyDescent="0.25">
      <c r="A798">
        <v>22</v>
      </c>
      <c r="B798">
        <v>132</v>
      </c>
      <c r="C798">
        <v>132</v>
      </c>
      <c r="D798" s="8">
        <v>5116.050688117246</v>
      </c>
      <c r="E798" s="8">
        <v>-310.8024869871694</v>
      </c>
      <c r="F798" s="8">
        <v>2.7993129454548953E-9</v>
      </c>
      <c r="G798" s="8">
        <v>5116.050688117246</v>
      </c>
      <c r="H798" s="8">
        <v>310.80248698717156</v>
      </c>
      <c r="I798" s="8">
        <v>-3.7301599755874863E-9</v>
      </c>
    </row>
    <row r="799" spans="1:9" x14ac:dyDescent="0.25">
      <c r="A799">
        <v>23</v>
      </c>
      <c r="B799">
        <v>132</v>
      </c>
      <c r="C799">
        <v>132</v>
      </c>
      <c r="D799" s="8">
        <v>-189393.12786184321</v>
      </c>
      <c r="E799" s="8">
        <v>-204.58525382756227</v>
      </c>
      <c r="F799" s="8">
        <v>-1.4919351087883114E-9</v>
      </c>
      <c r="G799" s="8">
        <v>-189393.12786184321</v>
      </c>
      <c r="H799" s="8">
        <v>204.58525382755829</v>
      </c>
      <c r="I799" s="8">
        <v>1.4897523215040565E-9</v>
      </c>
    </row>
    <row r="800" spans="1:9" x14ac:dyDescent="0.25">
      <c r="A800">
        <v>24</v>
      </c>
      <c r="B800">
        <v>132</v>
      </c>
      <c r="C800">
        <v>132</v>
      </c>
      <c r="D800" s="8">
        <v>-86241.903602383827</v>
      </c>
      <c r="E800" s="8">
        <v>57810.766112834695</v>
      </c>
      <c r="F800" s="8">
        <v>37831920.273347653</v>
      </c>
      <c r="G800" s="8">
        <v>-86241.903602383827</v>
      </c>
      <c r="H800" s="8">
        <v>58610.51479423519</v>
      </c>
      <c r="I800" s="8">
        <v>-61126168.49766171</v>
      </c>
    </row>
    <row r="801" spans="1:9" x14ac:dyDescent="0.25">
      <c r="A801">
        <v>25</v>
      </c>
      <c r="B801">
        <v>132</v>
      </c>
      <c r="C801">
        <v>132</v>
      </c>
      <c r="D801" s="8">
        <v>-79068.786765940138</v>
      </c>
      <c r="E801" s="8">
        <v>-63997.014794173971</v>
      </c>
      <c r="F801" s="8">
        <v>-48465721.305862665</v>
      </c>
      <c r="G801" s="8">
        <v>-79068.786765940138</v>
      </c>
      <c r="H801" s="8">
        <v>-63197.266112773475</v>
      </c>
      <c r="I801" s="8">
        <v>59649417.465042599</v>
      </c>
    </row>
    <row r="802" spans="1:9" x14ac:dyDescent="0.25">
      <c r="A802">
        <v>1</v>
      </c>
      <c r="B802">
        <v>133</v>
      </c>
      <c r="C802">
        <v>133</v>
      </c>
      <c r="D802" s="8">
        <v>-79891.011962033328</v>
      </c>
      <c r="E802" s="8">
        <v>63174.789598084681</v>
      </c>
      <c r="F802" s="8">
        <v>123246557.9185811</v>
      </c>
      <c r="G802" s="8">
        <v>-79891.011962033328</v>
      </c>
      <c r="H802" s="8">
        <v>64019.491308908502</v>
      </c>
      <c r="I802" s="8">
        <v>59649417.46508456</v>
      </c>
    </row>
    <row r="803" spans="1:9" x14ac:dyDescent="0.25">
      <c r="A803">
        <v>2</v>
      </c>
      <c r="B803">
        <v>133</v>
      </c>
      <c r="C803">
        <v>133</v>
      </c>
      <c r="D803" s="8">
        <v>-78457.736997510816</v>
      </c>
      <c r="E803" s="8">
        <v>63385.965025789308</v>
      </c>
      <c r="F803" s="8">
        <v>-48465721.30586265</v>
      </c>
      <c r="G803" s="8">
        <v>-78457.736997510816</v>
      </c>
      <c r="H803" s="8">
        <v>63808.315881201219</v>
      </c>
      <c r="I803" s="8">
        <v>-80264291.532609418</v>
      </c>
    </row>
    <row r="804" spans="1:9" x14ac:dyDescent="0.25">
      <c r="A804">
        <v>3</v>
      </c>
      <c r="B804">
        <v>133</v>
      </c>
      <c r="C804">
        <v>133</v>
      </c>
      <c r="D804" s="8">
        <v>45350.55024985168</v>
      </c>
      <c r="E804" s="8">
        <v>-80475.466960341233</v>
      </c>
      <c r="F804" s="8">
        <v>-80264291.532609552</v>
      </c>
      <c r="G804" s="8">
        <v>45350.55024985168</v>
      </c>
      <c r="H804" s="8">
        <v>-80053.116104929315</v>
      </c>
      <c r="I804" s="8">
        <v>-40132145.766292602</v>
      </c>
    </row>
    <row r="805" spans="1:9" x14ac:dyDescent="0.25">
      <c r="A805">
        <v>4</v>
      </c>
      <c r="B805">
        <v>133</v>
      </c>
      <c r="C805">
        <v>133</v>
      </c>
      <c r="D805" s="8">
        <v>45679.335777763685</v>
      </c>
      <c r="E805" s="8">
        <v>-80381.901632788155</v>
      </c>
      <c r="F805" s="8">
        <v>-40132145.766291536</v>
      </c>
      <c r="G805" s="8">
        <v>45679.335777763685</v>
      </c>
      <c r="H805" s="8">
        <v>-80146.681432376252</v>
      </c>
      <c r="I805" s="8">
        <v>-6.3087791204452513E-7</v>
      </c>
    </row>
    <row r="806" spans="1:9" x14ac:dyDescent="0.25">
      <c r="A806">
        <v>5</v>
      </c>
      <c r="B806">
        <v>133</v>
      </c>
      <c r="C806">
        <v>133</v>
      </c>
      <c r="D806" s="8">
        <v>93949.087544563925</v>
      </c>
      <c r="E806" s="8">
        <v>24216.203862120899</v>
      </c>
      <c r="F806" s="8">
        <v>-3.7808931665495036E-7</v>
      </c>
      <c r="G806" s="8">
        <v>93949.087544563925</v>
      </c>
      <c r="H806" s="8">
        <v>24870.441984006004</v>
      </c>
      <c r="I806" s="8">
        <v>-39833813.104132369</v>
      </c>
    </row>
    <row r="807" spans="1:9" x14ac:dyDescent="0.25">
      <c r="A807">
        <v>6</v>
      </c>
      <c r="B807">
        <v>133</v>
      </c>
      <c r="C807">
        <v>133</v>
      </c>
      <c r="D807" s="8">
        <v>94120.593205756886</v>
      </c>
      <c r="E807" s="8">
        <v>24840.804801564325</v>
      </c>
      <c r="F807" s="8">
        <v>-39833813.104133032</v>
      </c>
      <c r="G807" s="8">
        <v>94120.593205756886</v>
      </c>
      <c r="H807" s="8">
        <v>25208.679844076236</v>
      </c>
      <c r="I807" s="8">
        <v>-52346184.265542388</v>
      </c>
    </row>
    <row r="808" spans="1:9" x14ac:dyDescent="0.25">
      <c r="A808">
        <v>7</v>
      </c>
      <c r="B808">
        <v>133</v>
      </c>
      <c r="C808">
        <v>133</v>
      </c>
      <c r="D808" s="8">
        <v>-76823.011847016547</v>
      </c>
      <c r="E808" s="8">
        <v>-26319.232290303647</v>
      </c>
      <c r="F808" s="8">
        <v>-52346184.26554317</v>
      </c>
      <c r="G808" s="8">
        <v>-76823.011847016547</v>
      </c>
      <c r="H808" s="8">
        <v>-25951.357247791737</v>
      </c>
      <c r="I808" s="8">
        <v>-39278536.8810196</v>
      </c>
    </row>
    <row r="809" spans="1:9" x14ac:dyDescent="0.25">
      <c r="A809">
        <v>8</v>
      </c>
      <c r="B809">
        <v>133</v>
      </c>
      <c r="C809">
        <v>133</v>
      </c>
      <c r="D809" s="8">
        <v>-76651.506185861057</v>
      </c>
      <c r="E809" s="8">
        <v>-25980.994430304017</v>
      </c>
      <c r="F809" s="8">
        <v>-39278536.881018728</v>
      </c>
      <c r="G809" s="8">
        <v>-76651.506185861057</v>
      </c>
      <c r="H809" s="8">
        <v>-25326.756308418913</v>
      </c>
      <c r="I809" s="8">
        <v>2357702.843454903</v>
      </c>
    </row>
    <row r="810" spans="1:9" x14ac:dyDescent="0.25">
      <c r="A810">
        <v>9</v>
      </c>
      <c r="B810">
        <v>133</v>
      </c>
      <c r="C810">
        <v>133</v>
      </c>
      <c r="D810" s="8">
        <v>-70676.753968392804</v>
      </c>
      <c r="E810" s="8">
        <v>-9310.5284769295213</v>
      </c>
      <c r="F810" s="8">
        <v>2357702.8434548965</v>
      </c>
      <c r="G810" s="8">
        <v>-70676.753968392804</v>
      </c>
      <c r="H810" s="8">
        <v>-8454.7536725325062</v>
      </c>
      <c r="I810" s="8">
        <v>21215549.845108904</v>
      </c>
    </row>
    <row r="811" spans="1:9" x14ac:dyDescent="0.25">
      <c r="A811">
        <v>10</v>
      </c>
      <c r="B811">
        <v>133</v>
      </c>
      <c r="C811">
        <v>133</v>
      </c>
      <c r="D811" s="8">
        <v>-69383.243334426224</v>
      </c>
      <c r="E811" s="8">
        <v>9565.3061188136835</v>
      </c>
      <c r="F811" s="8">
        <v>21215549.845108874</v>
      </c>
      <c r="G811" s="8">
        <v>-69383.243334426224</v>
      </c>
      <c r="H811" s="8">
        <v>10421.080923210699</v>
      </c>
      <c r="I811" s="8">
        <v>-4.974572220817207E-9</v>
      </c>
    </row>
    <row r="812" spans="1:9" x14ac:dyDescent="0.25">
      <c r="A812">
        <v>11</v>
      </c>
      <c r="B812">
        <v>133</v>
      </c>
      <c r="C812">
        <v>133</v>
      </c>
      <c r="D812" s="8">
        <v>-66716.345972266543</v>
      </c>
      <c r="E812" s="8">
        <v>-15900.756263850959</v>
      </c>
      <c r="F812" s="8">
        <v>4.3500767787918447E-8</v>
      </c>
      <c r="G812" s="8">
        <v>-66716.345972266543</v>
      </c>
      <c r="H812" s="8">
        <v>-15044.981459453946</v>
      </c>
      <c r="I812" s="8">
        <v>32848900.593288168</v>
      </c>
    </row>
    <row r="813" spans="1:9" x14ac:dyDescent="0.25">
      <c r="A813">
        <v>12</v>
      </c>
      <c r="B813">
        <v>133</v>
      </c>
      <c r="C813">
        <v>133</v>
      </c>
      <c r="D813" s="8">
        <v>-68009.856606223184</v>
      </c>
      <c r="E813" s="8">
        <v>6987.7830170987227</v>
      </c>
      <c r="F813" s="8">
        <v>32848900.593288161</v>
      </c>
      <c r="G813" s="8">
        <v>-68009.856606223184</v>
      </c>
      <c r="H813" s="8">
        <v>7843.5578214957377</v>
      </c>
      <c r="I813" s="8">
        <v>17105432.293120202</v>
      </c>
    </row>
    <row r="814" spans="1:9" x14ac:dyDescent="0.25">
      <c r="A814">
        <v>13</v>
      </c>
      <c r="B814">
        <v>133</v>
      </c>
      <c r="C814">
        <v>133</v>
      </c>
      <c r="D814" s="8">
        <v>-73984.60882361079</v>
      </c>
      <c r="E814" s="8">
        <v>27872.490338198648</v>
      </c>
      <c r="F814" s="8">
        <v>17105432.293120224</v>
      </c>
      <c r="G814" s="8">
        <v>-73984.60882361079</v>
      </c>
      <c r="H814" s="8">
        <v>28526.728460083752</v>
      </c>
      <c r="I814" s="8">
        <v>-28662533.761685953</v>
      </c>
    </row>
    <row r="815" spans="1:9" x14ac:dyDescent="0.25">
      <c r="A815">
        <v>14</v>
      </c>
      <c r="B815">
        <v>133</v>
      </c>
      <c r="C815">
        <v>133</v>
      </c>
      <c r="D815" s="8">
        <v>-74156.114484804173</v>
      </c>
      <c r="E815" s="8">
        <v>28497.09127759669</v>
      </c>
      <c r="F815" s="8">
        <v>-28662533.761685498</v>
      </c>
      <c r="G815" s="8">
        <v>-74156.114484804173</v>
      </c>
      <c r="H815" s="8">
        <v>28864.9663201086</v>
      </c>
      <c r="I815" s="8">
        <v>-43003048.161112532</v>
      </c>
    </row>
    <row r="816" spans="1:9" x14ac:dyDescent="0.25">
      <c r="A816">
        <v>15</v>
      </c>
      <c r="B816">
        <v>133</v>
      </c>
      <c r="C816">
        <v>133</v>
      </c>
      <c r="D816" s="8">
        <v>102418.8039385514</v>
      </c>
      <c r="E816" s="8">
        <v>-20807.767877746253</v>
      </c>
      <c r="F816" s="8">
        <v>-43003048.161112405</v>
      </c>
      <c r="G816" s="8">
        <v>102418.8039385514</v>
      </c>
      <c r="H816" s="8">
        <v>-20439.892835234343</v>
      </c>
      <c r="I816" s="8">
        <v>-32691132.982867043</v>
      </c>
    </row>
    <row r="817" spans="1:9" x14ac:dyDescent="0.25">
      <c r="A817">
        <v>16</v>
      </c>
      <c r="B817">
        <v>133</v>
      </c>
      <c r="C817">
        <v>133</v>
      </c>
      <c r="D817" s="8">
        <v>102247.29827741502</v>
      </c>
      <c r="E817" s="8">
        <v>-20469.5300177305</v>
      </c>
      <c r="F817" s="8">
        <v>-32691132.982866861</v>
      </c>
      <c r="G817" s="8">
        <v>102247.29827741502</v>
      </c>
      <c r="H817" s="8">
        <v>-19815.291895845396</v>
      </c>
      <c r="I817" s="8">
        <v>-4.2673491407185793E-8</v>
      </c>
    </row>
    <row r="818" spans="1:9" x14ac:dyDescent="0.25">
      <c r="A818">
        <v>17</v>
      </c>
      <c r="B818">
        <v>133</v>
      </c>
      <c r="C818">
        <v>133</v>
      </c>
      <c r="D818" s="8">
        <v>42428.440911820122</v>
      </c>
      <c r="E818" s="8">
        <v>90113.87862428544</v>
      </c>
      <c r="F818" s="8">
        <v>2.2006861399859193E-7</v>
      </c>
      <c r="G818" s="8">
        <v>42428.440911820122</v>
      </c>
      <c r="H818" s="8">
        <v>90349.098824697343</v>
      </c>
      <c r="I818" s="8">
        <v>-45115744.362246007</v>
      </c>
    </row>
    <row r="819" spans="1:9" x14ac:dyDescent="0.25">
      <c r="A819">
        <v>18</v>
      </c>
      <c r="B819">
        <v>133</v>
      </c>
      <c r="C819">
        <v>133</v>
      </c>
      <c r="D819" s="8">
        <v>42099.655383909041</v>
      </c>
      <c r="E819" s="8">
        <v>90020.313296775814</v>
      </c>
      <c r="F819" s="8">
        <v>-45115744.362246305</v>
      </c>
      <c r="G819" s="8">
        <v>42099.655383909041</v>
      </c>
      <c r="H819" s="8">
        <v>90442.664152187717</v>
      </c>
      <c r="I819" s="8">
        <v>-90231488.724486262</v>
      </c>
    </row>
    <row r="820" spans="1:9" x14ac:dyDescent="0.25">
      <c r="A820">
        <v>19</v>
      </c>
      <c r="B820">
        <v>133</v>
      </c>
      <c r="C820">
        <v>133</v>
      </c>
      <c r="D820" s="8">
        <v>-85630.853834041714</v>
      </c>
      <c r="E820" s="8">
        <v>-58421.815881269518</v>
      </c>
      <c r="F820" s="8">
        <v>-90231488.724487796</v>
      </c>
      <c r="G820" s="8">
        <v>-85630.853834041714</v>
      </c>
      <c r="H820" s="8">
        <v>-57999.465025857615</v>
      </c>
      <c r="I820" s="8">
        <v>-61126168.497705907</v>
      </c>
    </row>
    <row r="821" spans="1:9" x14ac:dyDescent="0.25">
      <c r="A821">
        <v>20</v>
      </c>
      <c r="B821">
        <v>133</v>
      </c>
      <c r="C821">
        <v>133</v>
      </c>
      <c r="D821" s="8">
        <v>-87064.128798560123</v>
      </c>
      <c r="E821" s="8">
        <v>-58632.991308974633</v>
      </c>
      <c r="F821" s="8">
        <v>37831920.273350932</v>
      </c>
      <c r="G821" s="8">
        <v>-87064.128798560123</v>
      </c>
      <c r="H821" s="8">
        <v>-57788.289598150819</v>
      </c>
      <c r="I821" s="8">
        <v>96042560.726913631</v>
      </c>
    </row>
    <row r="822" spans="1:9" x14ac:dyDescent="0.25">
      <c r="A822">
        <v>21</v>
      </c>
      <c r="B822">
        <v>133</v>
      </c>
      <c r="C822">
        <v>133</v>
      </c>
      <c r="D822" s="8">
        <v>-189393.12786189836</v>
      </c>
      <c r="E822" s="8">
        <v>-204.58525382752961</v>
      </c>
      <c r="F822" s="8">
        <v>4.1111707105301323E-8</v>
      </c>
      <c r="G822" s="8">
        <v>-189393.12786189836</v>
      </c>
      <c r="H822" s="8">
        <v>204.58525382759098</v>
      </c>
      <c r="I822" s="8">
        <v>-4.1450039134360853E-8</v>
      </c>
    </row>
    <row r="823" spans="1:9" x14ac:dyDescent="0.25">
      <c r="A823">
        <v>22</v>
      </c>
      <c r="B823">
        <v>133</v>
      </c>
      <c r="C823">
        <v>133</v>
      </c>
      <c r="D823" s="8">
        <v>5116.0506881688289</v>
      </c>
      <c r="E823" s="8">
        <v>-310.80248698716895</v>
      </c>
      <c r="F823" s="8">
        <v>1.5769520662720795E-9</v>
      </c>
      <c r="G823" s="8">
        <v>5116.0506881688289</v>
      </c>
      <c r="H823" s="8">
        <v>310.80248698717202</v>
      </c>
      <c r="I823" s="8">
        <v>-2.2633269205681074E-9</v>
      </c>
    </row>
    <row r="824" spans="1:9" x14ac:dyDescent="0.25">
      <c r="A824">
        <v>23</v>
      </c>
      <c r="B824">
        <v>133</v>
      </c>
      <c r="C824">
        <v>133</v>
      </c>
      <c r="D824" s="8">
        <v>-195423.60147105128</v>
      </c>
      <c r="E824" s="8">
        <v>-204.58525382756298</v>
      </c>
      <c r="F824" s="8">
        <v>-4.1811290429905055E-9</v>
      </c>
      <c r="G824" s="8">
        <v>-195423.60147105128</v>
      </c>
      <c r="H824" s="8">
        <v>204.58525382755758</v>
      </c>
      <c r="I824" s="8">
        <v>3.9344740798696876E-9</v>
      </c>
    </row>
    <row r="825" spans="1:9" x14ac:dyDescent="0.25">
      <c r="A825">
        <v>24</v>
      </c>
      <c r="B825">
        <v>133</v>
      </c>
      <c r="C825">
        <v>133</v>
      </c>
      <c r="D825" s="8">
        <v>-79068.78676591687</v>
      </c>
      <c r="E825" s="8">
        <v>63197.266112798359</v>
      </c>
      <c r="F825" s="8">
        <v>59649417.465084799</v>
      </c>
      <c r="G825" s="8">
        <v>-79068.78676591687</v>
      </c>
      <c r="H825" s="8">
        <v>63997.014794198854</v>
      </c>
      <c r="I825" s="8">
        <v>-48465721.305862784</v>
      </c>
    </row>
    <row r="826" spans="1:9" x14ac:dyDescent="0.25">
      <c r="A826">
        <v>25</v>
      </c>
      <c r="B826">
        <v>133</v>
      </c>
      <c r="C826">
        <v>133</v>
      </c>
      <c r="D826" s="8">
        <v>-86241.903602447972</v>
      </c>
      <c r="E826" s="8">
        <v>-58610.514794262992</v>
      </c>
      <c r="F826" s="8">
        <v>-61126168.49770572</v>
      </c>
      <c r="G826" s="8">
        <v>-86241.903602447972</v>
      </c>
      <c r="H826" s="8">
        <v>-57810.766112862497</v>
      </c>
      <c r="I826" s="8">
        <v>37831920.273350924</v>
      </c>
    </row>
    <row r="827" spans="1:9" x14ac:dyDescent="0.25">
      <c r="A827">
        <v>1</v>
      </c>
      <c r="B827">
        <v>134</v>
      </c>
      <c r="C827">
        <v>134</v>
      </c>
      <c r="D827" s="8">
        <v>-42212.570380278412</v>
      </c>
      <c r="E827" s="8">
        <v>31003.339020919251</v>
      </c>
      <c r="F827" s="8">
        <v>57203126.390588477</v>
      </c>
      <c r="G827" s="8">
        <v>-42212.570380278412</v>
      </c>
      <c r="H827" s="8">
        <v>31848.040731743069</v>
      </c>
      <c r="I827" s="8">
        <v>25777436.514257327</v>
      </c>
    </row>
    <row r="828" spans="1:9" x14ac:dyDescent="0.25">
      <c r="A828">
        <v>2</v>
      </c>
      <c r="B828">
        <v>134</v>
      </c>
      <c r="C828">
        <v>134</v>
      </c>
      <c r="D828" s="8">
        <v>-40779.295415762725</v>
      </c>
      <c r="E828" s="8">
        <v>31214.514448626691</v>
      </c>
      <c r="F828" s="8">
        <v>-27646236.275506742</v>
      </c>
      <c r="G828" s="8">
        <v>-40779.295415762725</v>
      </c>
      <c r="H828" s="8">
        <v>31636.865304038598</v>
      </c>
      <c r="I828" s="8">
        <v>-43359081.213673167</v>
      </c>
    </row>
    <row r="829" spans="1:9" x14ac:dyDescent="0.25">
      <c r="A829">
        <v>3</v>
      </c>
      <c r="B829">
        <v>134</v>
      </c>
      <c r="C829">
        <v>134</v>
      </c>
      <c r="D829" s="8">
        <v>23882.100939304531</v>
      </c>
      <c r="E829" s="8">
        <v>-43570.256641393593</v>
      </c>
      <c r="F829" s="8">
        <v>-43359081.213673323</v>
      </c>
      <c r="G829" s="8">
        <v>23882.100939304531</v>
      </c>
      <c r="H829" s="8">
        <v>-43147.905785981682</v>
      </c>
      <c r="I829" s="8">
        <v>-21679540.606830448</v>
      </c>
    </row>
    <row r="830" spans="1:9" x14ac:dyDescent="0.25">
      <c r="A830">
        <v>4</v>
      </c>
      <c r="B830">
        <v>134</v>
      </c>
      <c r="C830">
        <v>134</v>
      </c>
      <c r="D830" s="8">
        <v>24210.886467216558</v>
      </c>
      <c r="E830" s="8">
        <v>-43476.691313866424</v>
      </c>
      <c r="F830" s="8">
        <v>-21679540.606830001</v>
      </c>
      <c r="G830" s="8">
        <v>24210.886467216558</v>
      </c>
      <c r="H830" s="8">
        <v>-43241.471113454514</v>
      </c>
      <c r="I830" s="8">
        <v>-4.9788504838943473E-7</v>
      </c>
    </row>
    <row r="831" spans="1:9" x14ac:dyDescent="0.25">
      <c r="A831">
        <v>5</v>
      </c>
      <c r="B831">
        <v>134</v>
      </c>
      <c r="C831">
        <v>134</v>
      </c>
      <c r="D831" s="8">
        <v>51979.478821622179</v>
      </c>
      <c r="E831" s="8">
        <v>12030.688393425291</v>
      </c>
      <c r="F831" s="8">
        <v>1.8321879906579858E-7</v>
      </c>
      <c r="G831" s="8">
        <v>51979.478821622179</v>
      </c>
      <c r="H831" s="8">
        <v>12684.926515310395</v>
      </c>
      <c r="I831" s="8">
        <v>-20056721.498438824</v>
      </c>
    </row>
    <row r="832" spans="1:9" x14ac:dyDescent="0.25">
      <c r="A832">
        <v>6</v>
      </c>
      <c r="B832">
        <v>134</v>
      </c>
      <c r="C832">
        <v>134</v>
      </c>
      <c r="D832" s="8">
        <v>52150.984482840075</v>
      </c>
      <c r="E832" s="8">
        <v>12655.289332830758</v>
      </c>
      <c r="F832" s="8">
        <v>-20056721.498438705</v>
      </c>
      <c r="G832" s="8">
        <v>52150.984482840075</v>
      </c>
      <c r="H832" s="8">
        <v>13023.164375342669</v>
      </c>
      <c r="I832" s="8">
        <v>-26476334.925481915</v>
      </c>
    </row>
    <row r="833" spans="1:9" x14ac:dyDescent="0.25">
      <c r="A833">
        <v>7</v>
      </c>
      <c r="B833">
        <v>134</v>
      </c>
      <c r="C833">
        <v>134</v>
      </c>
      <c r="D833" s="8">
        <v>-33872.725669093008</v>
      </c>
      <c r="E833" s="8">
        <v>-14663.556924146564</v>
      </c>
      <c r="F833" s="8">
        <v>-26476334.92548199</v>
      </c>
      <c r="G833" s="8">
        <v>-33872.725669093008</v>
      </c>
      <c r="H833" s="8">
        <v>-14295.681881634653</v>
      </c>
      <c r="I833" s="8">
        <v>-19236525.224036545</v>
      </c>
    </row>
    <row r="834" spans="1:9" x14ac:dyDescent="0.25">
      <c r="A834">
        <v>8</v>
      </c>
      <c r="B834">
        <v>134</v>
      </c>
      <c r="C834">
        <v>134</v>
      </c>
      <c r="D834" s="8">
        <v>-33701.220007937525</v>
      </c>
      <c r="E834" s="8">
        <v>-14325.319064140465</v>
      </c>
      <c r="F834" s="8">
        <v>-19236525.224036142</v>
      </c>
      <c r="G834" s="8">
        <v>-33701.220007937525</v>
      </c>
      <c r="H834" s="8">
        <v>-13671.080942255359</v>
      </c>
      <c r="I834" s="8">
        <v>3482553.381154079</v>
      </c>
    </row>
    <row r="835" spans="1:9" x14ac:dyDescent="0.25">
      <c r="A835">
        <v>9</v>
      </c>
      <c r="B835">
        <v>134</v>
      </c>
      <c r="C835">
        <v>134</v>
      </c>
      <c r="D835" s="8">
        <v>-27726.467790475628</v>
      </c>
      <c r="E835" s="8">
        <v>-6349.0465953633047</v>
      </c>
      <c r="F835" s="8">
        <v>3482553.3811540762</v>
      </c>
      <c r="G835" s="8">
        <v>-27726.467790475628</v>
      </c>
      <c r="H835" s="8">
        <v>-5493.2717909662897</v>
      </c>
      <c r="I835" s="8">
        <v>16053174.348242976</v>
      </c>
    </row>
    <row r="836" spans="1:9" x14ac:dyDescent="0.25">
      <c r="A836">
        <v>10</v>
      </c>
      <c r="B836">
        <v>134</v>
      </c>
      <c r="C836">
        <v>134</v>
      </c>
      <c r="D836" s="8">
        <v>-35699.118066012517</v>
      </c>
      <c r="E836" s="8">
        <v>7133.6643397906155</v>
      </c>
      <c r="F836" s="8">
        <v>16053174.348242953</v>
      </c>
      <c r="G836" s="8">
        <v>-35699.118066012517</v>
      </c>
      <c r="H836" s="8">
        <v>7989.4391441876305</v>
      </c>
      <c r="I836" s="8">
        <v>3.4140975913032891E-8</v>
      </c>
    </row>
    <row r="837" spans="1:9" x14ac:dyDescent="0.25">
      <c r="A837">
        <v>11</v>
      </c>
      <c r="B837">
        <v>134</v>
      </c>
      <c r="C837">
        <v>134</v>
      </c>
      <c r="D837" s="8">
        <v>-35699.118066011346</v>
      </c>
      <c r="E837" s="8">
        <v>-7989.4391441933458</v>
      </c>
      <c r="F837" s="8">
        <v>1.1230440577492118E-8</v>
      </c>
      <c r="G837" s="8">
        <v>-35699.118066011346</v>
      </c>
      <c r="H837" s="8">
        <v>-7133.6643397963308</v>
      </c>
      <c r="I837" s="8">
        <v>16053174.348255001</v>
      </c>
    </row>
    <row r="838" spans="1:9" x14ac:dyDescent="0.25">
      <c r="A838">
        <v>12</v>
      </c>
      <c r="B838">
        <v>134</v>
      </c>
      <c r="C838">
        <v>134</v>
      </c>
      <c r="D838" s="8">
        <v>-27726.467790464034</v>
      </c>
      <c r="E838" s="8">
        <v>5493.2717909631738</v>
      </c>
      <c r="F838" s="8">
        <v>16053174.348255016</v>
      </c>
      <c r="G838" s="8">
        <v>-27726.467790464034</v>
      </c>
      <c r="H838" s="8">
        <v>6349.0465953601888</v>
      </c>
      <c r="I838" s="8">
        <v>3482553.3811728349</v>
      </c>
    </row>
    <row r="839" spans="1:9" x14ac:dyDescent="0.25">
      <c r="A839">
        <v>13</v>
      </c>
      <c r="B839">
        <v>134</v>
      </c>
      <c r="C839">
        <v>134</v>
      </c>
      <c r="D839" s="8">
        <v>-33701.22000782036</v>
      </c>
      <c r="E839" s="8">
        <v>13671.080942258872</v>
      </c>
      <c r="F839" s="8">
        <v>3482553.3811728451</v>
      </c>
      <c r="G839" s="8">
        <v>-33701.22000782036</v>
      </c>
      <c r="H839" s="8">
        <v>14325.319064143976</v>
      </c>
      <c r="I839" s="8">
        <v>-19236525.224023029</v>
      </c>
    </row>
    <row r="840" spans="1:9" x14ac:dyDescent="0.25">
      <c r="A840">
        <v>14</v>
      </c>
      <c r="B840">
        <v>134</v>
      </c>
      <c r="C840">
        <v>134</v>
      </c>
      <c r="D840" s="8">
        <v>-33872.72566902791</v>
      </c>
      <c r="E840" s="8">
        <v>14295.681881661647</v>
      </c>
      <c r="F840" s="8">
        <v>-19236525.224022463</v>
      </c>
      <c r="G840" s="8">
        <v>-33872.72566902791</v>
      </c>
      <c r="H840" s="8">
        <v>14663.556924173557</v>
      </c>
      <c r="I840" s="8">
        <v>-26476334.925481141</v>
      </c>
    </row>
    <row r="841" spans="1:9" x14ac:dyDescent="0.25">
      <c r="A841">
        <v>15</v>
      </c>
      <c r="B841">
        <v>134</v>
      </c>
      <c r="C841">
        <v>134</v>
      </c>
      <c r="D841" s="8">
        <v>52150.984482847482</v>
      </c>
      <c r="E841" s="8">
        <v>-13023.164375322132</v>
      </c>
      <c r="F841" s="8">
        <v>-26476334.925480038</v>
      </c>
      <c r="G841" s="8">
        <v>52150.984482847482</v>
      </c>
      <c r="H841" s="8">
        <v>-12655.289332810222</v>
      </c>
      <c r="I841" s="8">
        <v>-20056721.498447038</v>
      </c>
    </row>
    <row r="842" spans="1:9" x14ac:dyDescent="0.25">
      <c r="A842">
        <v>16</v>
      </c>
      <c r="B842">
        <v>134</v>
      </c>
      <c r="C842">
        <v>134</v>
      </c>
      <c r="D842" s="8">
        <v>51979.478821676879</v>
      </c>
      <c r="E842" s="8">
        <v>-12684.926515314848</v>
      </c>
      <c r="F842" s="8">
        <v>-20056721.498446245</v>
      </c>
      <c r="G842" s="8">
        <v>51979.478821676879</v>
      </c>
      <c r="H842" s="8">
        <v>-12030.688393429744</v>
      </c>
      <c r="I842" s="8">
        <v>-1.3576936908066266E-9</v>
      </c>
    </row>
    <row r="843" spans="1:9" x14ac:dyDescent="0.25">
      <c r="A843">
        <v>17</v>
      </c>
      <c r="B843">
        <v>134</v>
      </c>
      <c r="C843">
        <v>134</v>
      </c>
      <c r="D843" s="8">
        <v>24210.886467205317</v>
      </c>
      <c r="E843" s="8">
        <v>43241.471113480031</v>
      </c>
      <c r="F843" s="8">
        <v>3.931549144908786E-7</v>
      </c>
      <c r="G843" s="8">
        <v>24210.886467205317</v>
      </c>
      <c r="H843" s="8">
        <v>43476.691313891934</v>
      </c>
      <c r="I843" s="8">
        <v>-21679540.606843337</v>
      </c>
    </row>
    <row r="844" spans="1:9" x14ac:dyDescent="0.25">
      <c r="A844">
        <v>18</v>
      </c>
      <c r="B844">
        <v>134</v>
      </c>
      <c r="C844">
        <v>134</v>
      </c>
      <c r="D844" s="8">
        <v>23882.100939293741</v>
      </c>
      <c r="E844" s="8">
        <v>43147.905785974595</v>
      </c>
      <c r="F844" s="8">
        <v>-21679540.606843431</v>
      </c>
      <c r="G844" s="8">
        <v>23882.100939293741</v>
      </c>
      <c r="H844" s="8">
        <v>43570.256641386499</v>
      </c>
      <c r="I844" s="8">
        <v>-43359081.213682964</v>
      </c>
    </row>
    <row r="845" spans="1:9" x14ac:dyDescent="0.25">
      <c r="A845">
        <v>19</v>
      </c>
      <c r="B845">
        <v>134</v>
      </c>
      <c r="C845">
        <v>134</v>
      </c>
      <c r="D845" s="8">
        <v>-40779.295415773726</v>
      </c>
      <c r="E845" s="8">
        <v>-31636.865304035913</v>
      </c>
      <c r="F845" s="8">
        <v>-43359081.213684864</v>
      </c>
      <c r="G845" s="8">
        <v>-40779.295415773726</v>
      </c>
      <c r="H845" s="8">
        <v>-31214.514448624002</v>
      </c>
      <c r="I845" s="8">
        <v>-27646236.275519237</v>
      </c>
    </row>
    <row r="846" spans="1:9" x14ac:dyDescent="0.25">
      <c r="A846">
        <v>20</v>
      </c>
      <c r="B846">
        <v>134</v>
      </c>
      <c r="C846">
        <v>134</v>
      </c>
      <c r="D846" s="8">
        <v>-42212.570380292178</v>
      </c>
      <c r="E846" s="8">
        <v>-31848.040731740097</v>
      </c>
      <c r="F846" s="8">
        <v>25777436.514238209</v>
      </c>
      <c r="G846" s="8">
        <v>-42212.570380292178</v>
      </c>
      <c r="H846" s="8">
        <v>-31003.339020916275</v>
      </c>
      <c r="I846" s="8">
        <v>57203126.390566379</v>
      </c>
    </row>
    <row r="847" spans="1:9" x14ac:dyDescent="0.25">
      <c r="A847">
        <v>21</v>
      </c>
      <c r="B847">
        <v>134</v>
      </c>
      <c r="C847">
        <v>134</v>
      </c>
      <c r="D847" s="8">
        <v>-98453.918591191003</v>
      </c>
      <c r="E847" s="8">
        <v>-204.58525382753808</v>
      </c>
      <c r="F847" s="8">
        <v>2.9682632884941996E-8</v>
      </c>
      <c r="G847" s="8">
        <v>-98453.918591191003</v>
      </c>
      <c r="H847" s="8">
        <v>204.58525382758251</v>
      </c>
      <c r="I847" s="8">
        <v>-3.0204319045878947E-8</v>
      </c>
    </row>
    <row r="848" spans="1:9" x14ac:dyDescent="0.25">
      <c r="A848">
        <v>22</v>
      </c>
      <c r="B848">
        <v>134</v>
      </c>
      <c r="C848">
        <v>134</v>
      </c>
      <c r="D848" s="8">
        <v>14952.655792769281</v>
      </c>
      <c r="E848" s="8">
        <v>-310.8024869871702</v>
      </c>
      <c r="F848" s="8">
        <v>3.0180025193290976E-10</v>
      </c>
      <c r="G848" s="8">
        <v>14952.655792769281</v>
      </c>
      <c r="H848" s="8">
        <v>310.80248698717077</v>
      </c>
      <c r="I848" s="8">
        <v>-6.9091199523602021E-10</v>
      </c>
    </row>
    <row r="849" spans="1:9" x14ac:dyDescent="0.25">
      <c r="A849">
        <v>23</v>
      </c>
      <c r="B849">
        <v>134</v>
      </c>
      <c r="C849">
        <v>134</v>
      </c>
      <c r="D849" s="8">
        <v>-98453.918591191352</v>
      </c>
      <c r="E849" s="8">
        <v>-204.58525382756</v>
      </c>
      <c r="F849" s="8">
        <v>2.1937012206763054E-10</v>
      </c>
      <c r="G849" s="8">
        <v>-98453.918591191352</v>
      </c>
      <c r="H849" s="8">
        <v>204.58525382756056</v>
      </c>
      <c r="I849" s="8">
        <v>2.2919266484677626E-11</v>
      </c>
    </row>
    <row r="850" spans="1:9" x14ac:dyDescent="0.25">
      <c r="A850">
        <v>24</v>
      </c>
      <c r="B850">
        <v>134</v>
      </c>
      <c r="C850">
        <v>134</v>
      </c>
      <c r="D850" s="8">
        <v>-41390.345184168764</v>
      </c>
      <c r="E850" s="8">
        <v>31025.815535631657</v>
      </c>
      <c r="F850" s="8">
        <v>25777436.514257394</v>
      </c>
      <c r="G850" s="8">
        <v>-41390.345184168764</v>
      </c>
      <c r="H850" s="8">
        <v>31825.564217032152</v>
      </c>
      <c r="I850" s="8">
        <v>-27646236.275506817</v>
      </c>
    </row>
    <row r="851" spans="1:9" x14ac:dyDescent="0.25">
      <c r="A851">
        <v>25</v>
      </c>
      <c r="B851">
        <v>134</v>
      </c>
      <c r="C851">
        <v>134</v>
      </c>
      <c r="D851" s="8">
        <v>-41390.345184180042</v>
      </c>
      <c r="E851" s="8">
        <v>-31825.564217028401</v>
      </c>
      <c r="F851" s="8">
        <v>-27646236.275519665</v>
      </c>
      <c r="G851" s="8">
        <v>-41390.345184180042</v>
      </c>
      <c r="H851" s="8">
        <v>-31025.815535627906</v>
      </c>
      <c r="I851" s="8">
        <v>25777436.514238182</v>
      </c>
    </row>
    <row r="852" spans="1:9" x14ac:dyDescent="0.25">
      <c r="A852">
        <v>1</v>
      </c>
      <c r="B852">
        <v>135</v>
      </c>
      <c r="C852">
        <v>135</v>
      </c>
      <c r="D852" s="8">
        <v>-48774.193807414966</v>
      </c>
      <c r="E852" s="8">
        <v>46068.73247905379</v>
      </c>
      <c r="F852" s="8">
        <v>102656232.8083756</v>
      </c>
      <c r="G852" s="8">
        <v>-48774.193807414966</v>
      </c>
      <c r="H852" s="8">
        <v>46913.434189877604</v>
      </c>
      <c r="I852" s="8">
        <v>56165149.473909944</v>
      </c>
    </row>
    <row r="853" spans="1:9" x14ac:dyDescent="0.25">
      <c r="A853">
        <v>2</v>
      </c>
      <c r="B853">
        <v>135</v>
      </c>
      <c r="C853">
        <v>135</v>
      </c>
      <c r="D853" s="8">
        <v>-47340.91884291418</v>
      </c>
      <c r="E853" s="8">
        <v>46279.907906762215</v>
      </c>
      <c r="F853" s="8">
        <v>-22869692.194684334</v>
      </c>
      <c r="G853" s="8">
        <v>-47340.91884291418</v>
      </c>
      <c r="H853" s="8">
        <v>46702.258762174126</v>
      </c>
      <c r="I853" s="8">
        <v>-46115233.861917928</v>
      </c>
    </row>
    <row r="854" spans="1:9" x14ac:dyDescent="0.25">
      <c r="A854">
        <v>3</v>
      </c>
      <c r="B854">
        <v>135</v>
      </c>
      <c r="C854">
        <v>135</v>
      </c>
      <c r="D854" s="8">
        <v>32580.176365739757</v>
      </c>
      <c r="E854" s="8">
        <v>-46326.409289641328</v>
      </c>
      <c r="F854" s="8">
        <v>-46115233.861917116</v>
      </c>
      <c r="G854" s="8">
        <v>32580.176365739757</v>
      </c>
      <c r="H854" s="8">
        <v>-45904.058434229417</v>
      </c>
      <c r="I854" s="8">
        <v>-23057616.930950794</v>
      </c>
    </row>
    <row r="855" spans="1:9" x14ac:dyDescent="0.25">
      <c r="A855">
        <v>4</v>
      </c>
      <c r="B855">
        <v>135</v>
      </c>
      <c r="C855">
        <v>135</v>
      </c>
      <c r="D855" s="8">
        <v>32908.96189365186</v>
      </c>
      <c r="E855" s="8">
        <v>-46232.843962105195</v>
      </c>
      <c r="F855" s="8">
        <v>-23057616.930949733</v>
      </c>
      <c r="G855" s="8">
        <v>32908.96189365186</v>
      </c>
      <c r="H855" s="8">
        <v>-45997.623761693285</v>
      </c>
      <c r="I855" s="8">
        <v>-8.8121742010116581E-7</v>
      </c>
    </row>
    <row r="856" spans="1:9" x14ac:dyDescent="0.25">
      <c r="A856">
        <v>5</v>
      </c>
      <c r="B856">
        <v>135</v>
      </c>
      <c r="C856">
        <v>135</v>
      </c>
      <c r="D856" s="8">
        <v>57494.786966099127</v>
      </c>
      <c r="E856" s="8">
        <v>19299.406961087017</v>
      </c>
      <c r="F856" s="8">
        <v>1.0694348020479081E-7</v>
      </c>
      <c r="G856" s="8">
        <v>57494.786966099127</v>
      </c>
      <c r="H856" s="8">
        <v>19953.645082972122</v>
      </c>
      <c r="I856" s="8">
        <v>-31853851.733753931</v>
      </c>
    </row>
    <row r="857" spans="1:9" x14ac:dyDescent="0.25">
      <c r="A857">
        <v>6</v>
      </c>
      <c r="B857">
        <v>135</v>
      </c>
      <c r="C857">
        <v>135</v>
      </c>
      <c r="D857" s="8">
        <v>57666.292627261762</v>
      </c>
      <c r="E857" s="8">
        <v>19924.007900542318</v>
      </c>
      <c r="F857" s="8">
        <v>-31853851.733754002</v>
      </c>
      <c r="G857" s="8">
        <v>57666.292627261762</v>
      </c>
      <c r="H857" s="8">
        <v>20291.882943054225</v>
      </c>
      <c r="I857" s="8">
        <v>-41907824.444652565</v>
      </c>
    </row>
    <row r="858" spans="1:9" x14ac:dyDescent="0.25">
      <c r="A858">
        <v>7</v>
      </c>
      <c r="B858">
        <v>135</v>
      </c>
      <c r="C858">
        <v>135</v>
      </c>
      <c r="D858" s="8">
        <v>-50266.464700547556</v>
      </c>
      <c r="E858" s="8">
        <v>-15788.858047245418</v>
      </c>
      <c r="F858" s="8">
        <v>-41907824.444652289</v>
      </c>
      <c r="G858" s="8">
        <v>-50266.464700547556</v>
      </c>
      <c r="H858" s="8">
        <v>-15420.983004733509</v>
      </c>
      <c r="I858" s="8">
        <v>-34105364.181657501</v>
      </c>
    </row>
    <row r="859" spans="1:9" x14ac:dyDescent="0.25">
      <c r="A859">
        <v>8</v>
      </c>
      <c r="B859">
        <v>135</v>
      </c>
      <c r="C859">
        <v>135</v>
      </c>
      <c r="D859" s="8">
        <v>-50094.959039377412</v>
      </c>
      <c r="E859" s="8">
        <v>-15450.620187250108</v>
      </c>
      <c r="F859" s="8">
        <v>-34105364.181656927</v>
      </c>
      <c r="G859" s="8">
        <v>-50094.959039377412</v>
      </c>
      <c r="H859" s="8">
        <v>-14796.382065365002</v>
      </c>
      <c r="I859" s="8">
        <v>-9559921.8536598273</v>
      </c>
    </row>
    <row r="860" spans="1:9" x14ac:dyDescent="0.25">
      <c r="A860">
        <v>9</v>
      </c>
      <c r="B860">
        <v>135</v>
      </c>
      <c r="C860">
        <v>135</v>
      </c>
      <c r="D860" s="8">
        <v>-44120.20682191306</v>
      </c>
      <c r="E860" s="8">
        <v>-7474.3477184704134</v>
      </c>
      <c r="F860" s="8">
        <v>-9559921.8536598291</v>
      </c>
      <c r="G860" s="8">
        <v>-44120.20682191306</v>
      </c>
      <c r="H860" s="8">
        <v>-6618.5729140733993</v>
      </c>
      <c r="I860" s="8">
        <v>5399713.3977854848</v>
      </c>
    </row>
    <row r="861" spans="1:9" x14ac:dyDescent="0.25">
      <c r="A861">
        <v>10</v>
      </c>
      <c r="B861">
        <v>135</v>
      </c>
      <c r="C861">
        <v>135</v>
      </c>
      <c r="D861" s="8">
        <v>-41165.656540676166</v>
      </c>
      <c r="E861" s="8">
        <v>2115.548018331644</v>
      </c>
      <c r="F861" s="8">
        <v>5399713.3977854773</v>
      </c>
      <c r="G861" s="8">
        <v>-41165.656540676166</v>
      </c>
      <c r="H861" s="8">
        <v>2971.3228227286581</v>
      </c>
      <c r="I861" s="8">
        <v>-4.974572220817207E-9</v>
      </c>
    </row>
    <row r="862" spans="1:9" x14ac:dyDescent="0.25">
      <c r="A862">
        <v>11</v>
      </c>
      <c r="B862">
        <v>135</v>
      </c>
      <c r="C862">
        <v>135</v>
      </c>
      <c r="D862" s="8">
        <v>-35387.378922667565</v>
      </c>
      <c r="E862" s="8">
        <v>-14843.952727435648</v>
      </c>
      <c r="F862" s="8">
        <v>1.611988409422338E-8</v>
      </c>
      <c r="G862" s="8">
        <v>-35387.378922667565</v>
      </c>
      <c r="H862" s="8">
        <v>-13988.177923038633</v>
      </c>
      <c r="I862" s="8">
        <v>30605306.685478497</v>
      </c>
    </row>
    <row r="863" spans="1:9" x14ac:dyDescent="0.25">
      <c r="A863">
        <v>12</v>
      </c>
      <c r="B863">
        <v>135</v>
      </c>
      <c r="C863">
        <v>135</v>
      </c>
      <c r="D863" s="8">
        <v>-38341.929203890126</v>
      </c>
      <c r="E863" s="8">
        <v>3440.1364939734353</v>
      </c>
      <c r="F863" s="8">
        <v>30605306.685478508</v>
      </c>
      <c r="G863" s="8">
        <v>-38341.929203890126</v>
      </c>
      <c r="H863" s="8">
        <v>4295.9112983704499</v>
      </c>
      <c r="I863" s="8">
        <v>22393491.953905467</v>
      </c>
    </row>
    <row r="864" spans="1:9" x14ac:dyDescent="0.25">
      <c r="A864">
        <v>13</v>
      </c>
      <c r="B864">
        <v>135</v>
      </c>
      <c r="C864">
        <v>135</v>
      </c>
      <c r="D864" s="8">
        <v>-44316.681421283123</v>
      </c>
      <c r="E864" s="8">
        <v>20312.139129877178</v>
      </c>
      <c r="F864" s="8">
        <v>22393491.953905508</v>
      </c>
      <c r="G864" s="8">
        <v>-44316.681421283123</v>
      </c>
      <c r="H864" s="8">
        <v>20966.377251762282</v>
      </c>
      <c r="I864" s="8">
        <v>-11104024.089794844</v>
      </c>
    </row>
    <row r="865" spans="1:9" x14ac:dyDescent="0.25">
      <c r="A865">
        <v>14</v>
      </c>
      <c r="B865">
        <v>135</v>
      </c>
      <c r="C865">
        <v>135</v>
      </c>
      <c r="D865" s="8">
        <v>-44488.187082591889</v>
      </c>
      <c r="E865" s="8">
        <v>20936.740069244392</v>
      </c>
      <c r="F865" s="8">
        <v>-11104024.089795036</v>
      </c>
      <c r="G865" s="8">
        <v>-44488.187082591889</v>
      </c>
      <c r="H865" s="8">
        <v>21304.615111756302</v>
      </c>
      <c r="I865" s="8">
        <v>-21664362.885043889</v>
      </c>
    </row>
    <row r="866" spans="1:9" x14ac:dyDescent="0.25">
      <c r="A866">
        <v>15</v>
      </c>
      <c r="B866">
        <v>135</v>
      </c>
      <c r="C866">
        <v>135</v>
      </c>
      <c r="D866" s="8">
        <v>75645.749215052798</v>
      </c>
      <c r="E866" s="8">
        <v>-10756.573682710879</v>
      </c>
      <c r="F866" s="8">
        <v>-21664362.885043979</v>
      </c>
      <c r="G866" s="8">
        <v>75645.749215052798</v>
      </c>
      <c r="H866" s="8">
        <v>-10388.698640198969</v>
      </c>
      <c r="I866" s="8">
        <v>-16378044.804315474</v>
      </c>
    </row>
    <row r="867" spans="1:9" x14ac:dyDescent="0.25">
      <c r="A867">
        <v>16</v>
      </c>
      <c r="B867">
        <v>135</v>
      </c>
      <c r="C867">
        <v>135</v>
      </c>
      <c r="D867" s="8">
        <v>75474.243553908105</v>
      </c>
      <c r="E867" s="8">
        <v>-10418.335822689587</v>
      </c>
      <c r="F867" s="8">
        <v>-16378044.804315466</v>
      </c>
      <c r="G867" s="8">
        <v>75474.243553908105</v>
      </c>
      <c r="H867" s="8">
        <v>-9764.0977008044829</v>
      </c>
      <c r="I867" s="8">
        <v>4.2651663534343262E-9</v>
      </c>
    </row>
    <row r="868" spans="1:9" x14ac:dyDescent="0.25">
      <c r="A868">
        <v>17</v>
      </c>
      <c r="B868">
        <v>135</v>
      </c>
      <c r="C868">
        <v>135</v>
      </c>
      <c r="D868" s="8">
        <v>25865.356350824492</v>
      </c>
      <c r="E868" s="8">
        <v>67593.217677409906</v>
      </c>
      <c r="F868" s="8">
        <v>5.9557787608355288E-7</v>
      </c>
      <c r="G868" s="8">
        <v>25865.356350824492</v>
      </c>
      <c r="H868" s="8">
        <v>67828.437877821809</v>
      </c>
      <c r="I868" s="8">
        <v>-33855413.888808548</v>
      </c>
    </row>
    <row r="869" spans="1:9" x14ac:dyDescent="0.25">
      <c r="A869">
        <v>18</v>
      </c>
      <c r="B869">
        <v>135</v>
      </c>
      <c r="C869">
        <v>135</v>
      </c>
      <c r="D869" s="8">
        <v>25536.570822912963</v>
      </c>
      <c r="E869" s="8">
        <v>67499.652349903758</v>
      </c>
      <c r="F869" s="8">
        <v>-33855413.888808094</v>
      </c>
      <c r="G869" s="8">
        <v>25536.570822912963</v>
      </c>
      <c r="H869" s="8">
        <v>67922.003205315661</v>
      </c>
      <c r="I869" s="8">
        <v>-67710827.777611598</v>
      </c>
    </row>
    <row r="870" spans="1:9" x14ac:dyDescent="0.25">
      <c r="A870">
        <v>19</v>
      </c>
      <c r="B870">
        <v>135</v>
      </c>
      <c r="C870">
        <v>135</v>
      </c>
      <c r="D870" s="8">
        <v>-62882.67198866207</v>
      </c>
      <c r="E870" s="8">
        <v>-35031.508762309044</v>
      </c>
      <c r="F870" s="8">
        <v>-67710827.777612537</v>
      </c>
      <c r="G870" s="8">
        <v>-62882.67198866207</v>
      </c>
      <c r="H870" s="8">
        <v>-34609.157906897133</v>
      </c>
      <c r="I870" s="8">
        <v>-50300661.110312134</v>
      </c>
    </row>
    <row r="871" spans="1:9" x14ac:dyDescent="0.25">
      <c r="A871">
        <v>20</v>
      </c>
      <c r="B871">
        <v>135</v>
      </c>
      <c r="C871">
        <v>135</v>
      </c>
      <c r="D871" s="8">
        <v>-64315.946953180457</v>
      </c>
      <c r="E871" s="8">
        <v>-35242.684190016284</v>
      </c>
      <c r="F871" s="8">
        <v>8893905.558516074</v>
      </c>
      <c r="G871" s="8">
        <v>-64315.946953180457</v>
      </c>
      <c r="H871" s="8">
        <v>-34397.982479192462</v>
      </c>
      <c r="I871" s="8">
        <v>43714238.893120453</v>
      </c>
    </row>
    <row r="872" spans="1:9" x14ac:dyDescent="0.25">
      <c r="A872">
        <v>21</v>
      </c>
      <c r="B872">
        <v>135</v>
      </c>
      <c r="C872">
        <v>135</v>
      </c>
      <c r="D872" s="8">
        <v>-121915.92862281337</v>
      </c>
      <c r="E872" s="8">
        <v>-204.58525382752364</v>
      </c>
      <c r="F872" s="8">
        <v>4.7956928028725085E-8</v>
      </c>
      <c r="G872" s="8">
        <v>-121915.92862281337</v>
      </c>
      <c r="H872" s="8">
        <v>204.58525382759694</v>
      </c>
      <c r="I872" s="8">
        <v>-4.8295260057784614E-8</v>
      </c>
    </row>
    <row r="873" spans="1:9" x14ac:dyDescent="0.25">
      <c r="A873">
        <v>22</v>
      </c>
      <c r="B873">
        <v>135</v>
      </c>
      <c r="C873">
        <v>135</v>
      </c>
      <c r="D873" s="8">
        <v>3352.7539752303073</v>
      </c>
      <c r="E873" s="8">
        <v>-310.80248698716872</v>
      </c>
      <c r="F873" s="8">
        <v>1.5769520662720795E-9</v>
      </c>
      <c r="G873" s="8">
        <v>3352.7539752303073</v>
      </c>
      <c r="H873" s="8">
        <v>310.80248698717224</v>
      </c>
      <c r="I873" s="8">
        <v>-2.2633269205681074E-9</v>
      </c>
    </row>
    <row r="874" spans="1:9" x14ac:dyDescent="0.25">
      <c r="A874">
        <v>23</v>
      </c>
      <c r="B874">
        <v>135</v>
      </c>
      <c r="C874">
        <v>135</v>
      </c>
      <c r="D874" s="8">
        <v>-134981.95477594904</v>
      </c>
      <c r="E874" s="8">
        <v>-204.58525382756201</v>
      </c>
      <c r="F874" s="8">
        <v>-3.6921846913173794E-9</v>
      </c>
      <c r="G874" s="8">
        <v>-134981.95477594904</v>
      </c>
      <c r="H874" s="8">
        <v>204.58525382755855</v>
      </c>
      <c r="I874" s="8">
        <v>4.4234184315428141E-9</v>
      </c>
    </row>
    <row r="875" spans="1:9" x14ac:dyDescent="0.25">
      <c r="A875">
        <v>24</v>
      </c>
      <c r="B875">
        <v>135</v>
      </c>
      <c r="C875">
        <v>135</v>
      </c>
      <c r="D875" s="8">
        <v>-47951.96861132027</v>
      </c>
      <c r="E875" s="8">
        <v>46091.208993767286</v>
      </c>
      <c r="F875" s="8">
        <v>56165149.473910049</v>
      </c>
      <c r="G875" s="8">
        <v>-47951.96861132027</v>
      </c>
      <c r="H875" s="8">
        <v>46890.957675167781</v>
      </c>
      <c r="I875" s="8">
        <v>-22869692.194684692</v>
      </c>
    </row>
    <row r="876" spans="1:9" x14ac:dyDescent="0.25">
      <c r="A876">
        <v>25</v>
      </c>
      <c r="B876">
        <v>135</v>
      </c>
      <c r="C876">
        <v>135</v>
      </c>
      <c r="D876" s="8">
        <v>-63493.721757068313</v>
      </c>
      <c r="E876" s="8">
        <v>-35220.207675304642</v>
      </c>
      <c r="F876" s="8">
        <v>-50300661.110311441</v>
      </c>
      <c r="G876" s="8">
        <v>-63493.721757068313</v>
      </c>
      <c r="H876" s="8">
        <v>-34420.458993904147</v>
      </c>
      <c r="I876" s="8">
        <v>8893905.5585160293</v>
      </c>
    </row>
    <row r="877" spans="1:9" x14ac:dyDescent="0.25">
      <c r="A877">
        <v>1</v>
      </c>
      <c r="B877">
        <v>136</v>
      </c>
      <c r="C877">
        <v>136</v>
      </c>
      <c r="D877" s="8">
        <v>-64315.94695314116</v>
      </c>
      <c r="E877" s="8">
        <v>34397.98247913408</v>
      </c>
      <c r="F877" s="8">
        <v>43714238.893025421</v>
      </c>
      <c r="G877" s="8">
        <v>-64315.94695314116</v>
      </c>
      <c r="H877" s="8">
        <v>35242.684189957894</v>
      </c>
      <c r="I877" s="8">
        <v>8893905.558479432</v>
      </c>
    </row>
    <row r="878" spans="1:9" x14ac:dyDescent="0.25">
      <c r="A878">
        <v>2</v>
      </c>
      <c r="B878">
        <v>136</v>
      </c>
      <c r="C878">
        <v>136</v>
      </c>
      <c r="D878" s="8">
        <v>-62882.6719885926</v>
      </c>
      <c r="E878" s="8">
        <v>34609.157906841428</v>
      </c>
      <c r="F878" s="8">
        <v>-50300661.110249616</v>
      </c>
      <c r="G878" s="8">
        <v>-62882.6719885926</v>
      </c>
      <c r="H878" s="8">
        <v>35031.508762253332</v>
      </c>
      <c r="I878" s="8">
        <v>-67710827.777521819</v>
      </c>
    </row>
    <row r="879" spans="1:9" x14ac:dyDescent="0.25">
      <c r="A879">
        <v>3</v>
      </c>
      <c r="B879">
        <v>136</v>
      </c>
      <c r="C879">
        <v>136</v>
      </c>
      <c r="D879" s="8">
        <v>25536.570822874986</v>
      </c>
      <c r="E879" s="8">
        <v>-67922.003205248388</v>
      </c>
      <c r="F879" s="8">
        <v>-67710827.777521834</v>
      </c>
      <c r="G879" s="8">
        <v>25536.570822874986</v>
      </c>
      <c r="H879" s="8">
        <v>-67499.652349836484</v>
      </c>
      <c r="I879" s="8">
        <v>-33855413.888751931</v>
      </c>
    </row>
    <row r="880" spans="1:9" x14ac:dyDescent="0.25">
      <c r="A880">
        <v>4</v>
      </c>
      <c r="B880">
        <v>136</v>
      </c>
      <c r="C880">
        <v>136</v>
      </c>
      <c r="D880" s="8">
        <v>25865.356350786857</v>
      </c>
      <c r="E880" s="8">
        <v>-67828.43787770858</v>
      </c>
      <c r="F880" s="8">
        <v>-33855413.888751052</v>
      </c>
      <c r="G880" s="8">
        <v>25865.356350786857</v>
      </c>
      <c r="H880" s="8">
        <v>-67593.217677296678</v>
      </c>
      <c r="I880" s="8">
        <v>2.4531036615371713E-7</v>
      </c>
    </row>
    <row r="881" spans="1:9" x14ac:dyDescent="0.25">
      <c r="A881">
        <v>5</v>
      </c>
      <c r="B881">
        <v>136</v>
      </c>
      <c r="C881">
        <v>136</v>
      </c>
      <c r="D881" s="8">
        <v>75474.243553728244</v>
      </c>
      <c r="E881" s="8">
        <v>9764.0977007871697</v>
      </c>
      <c r="F881" s="8">
        <v>-2.1771556930616497E-7</v>
      </c>
      <c r="G881" s="8">
        <v>75474.243553728244</v>
      </c>
      <c r="H881" s="8">
        <v>10418.335822672276</v>
      </c>
      <c r="I881" s="8">
        <v>-16378044.80428749</v>
      </c>
    </row>
    <row r="882" spans="1:9" x14ac:dyDescent="0.25">
      <c r="A882">
        <v>6</v>
      </c>
      <c r="B882">
        <v>136</v>
      </c>
      <c r="C882">
        <v>136</v>
      </c>
      <c r="D882" s="8">
        <v>75645.749215021919</v>
      </c>
      <c r="E882" s="8">
        <v>10388.698640148486</v>
      </c>
      <c r="F882" s="8">
        <v>-16378044.804287393</v>
      </c>
      <c r="G882" s="8">
        <v>75645.749215021919</v>
      </c>
      <c r="H882" s="8">
        <v>10756.573682660397</v>
      </c>
      <c r="I882" s="8">
        <v>-21664362.884991221</v>
      </c>
    </row>
    <row r="883" spans="1:9" x14ac:dyDescent="0.25">
      <c r="A883">
        <v>7</v>
      </c>
      <c r="B883">
        <v>136</v>
      </c>
      <c r="C883">
        <v>136</v>
      </c>
      <c r="D883" s="8">
        <v>-44488.187082567019</v>
      </c>
      <c r="E883" s="8">
        <v>-21304.615111742511</v>
      </c>
      <c r="F883" s="8">
        <v>-21664362.88499267</v>
      </c>
      <c r="G883" s="8">
        <v>-44488.187082567019</v>
      </c>
      <c r="H883" s="8">
        <v>-20936.7400692306</v>
      </c>
      <c r="I883" s="8">
        <v>-11104024.0897488</v>
      </c>
    </row>
    <row r="884" spans="1:9" x14ac:dyDescent="0.25">
      <c r="A884">
        <v>8</v>
      </c>
      <c r="B884">
        <v>136</v>
      </c>
      <c r="C884">
        <v>136</v>
      </c>
      <c r="D884" s="8">
        <v>-44316.681421418383</v>
      </c>
      <c r="E884" s="8">
        <v>-20966.377251724636</v>
      </c>
      <c r="F884" s="8">
        <v>-11104024.089749375</v>
      </c>
      <c r="G884" s="8">
        <v>-44316.681421418383</v>
      </c>
      <c r="H884" s="8">
        <v>-20312.139129839528</v>
      </c>
      <c r="I884" s="8">
        <v>22393491.953890011</v>
      </c>
    </row>
    <row r="885" spans="1:9" x14ac:dyDescent="0.25">
      <c r="A885">
        <v>9</v>
      </c>
      <c r="B885">
        <v>136</v>
      </c>
      <c r="C885">
        <v>136</v>
      </c>
      <c r="D885" s="8">
        <v>-38341.929203958927</v>
      </c>
      <c r="E885" s="8">
        <v>-4295.9112983522991</v>
      </c>
      <c r="F885" s="8">
        <v>22393491.953890011</v>
      </c>
      <c r="G885" s="8">
        <v>-38341.929203958927</v>
      </c>
      <c r="H885" s="8">
        <v>-3440.1364939552841</v>
      </c>
      <c r="I885" s="8">
        <v>30605306.68542457</v>
      </c>
    </row>
    <row r="886" spans="1:9" x14ac:dyDescent="0.25">
      <c r="A886">
        <v>10</v>
      </c>
      <c r="B886">
        <v>136</v>
      </c>
      <c r="C886">
        <v>136</v>
      </c>
      <c r="D886" s="8">
        <v>-35387.378922617398</v>
      </c>
      <c r="E886" s="8">
        <v>13988.177923013252</v>
      </c>
      <c r="F886" s="8">
        <v>30605306.685424548</v>
      </c>
      <c r="G886" s="8">
        <v>-35387.378922617398</v>
      </c>
      <c r="H886" s="8">
        <v>14843.952727410267</v>
      </c>
      <c r="I886" s="8">
        <v>-4.974572220817207E-9</v>
      </c>
    </row>
    <row r="887" spans="1:9" x14ac:dyDescent="0.25">
      <c r="A887">
        <v>11</v>
      </c>
      <c r="B887">
        <v>136</v>
      </c>
      <c r="C887">
        <v>136</v>
      </c>
      <c r="D887" s="8">
        <v>-41165.656540620723</v>
      </c>
      <c r="E887" s="8">
        <v>-2971.3228227153049</v>
      </c>
      <c r="F887" s="8">
        <v>-2.2995664039626724E-8</v>
      </c>
      <c r="G887" s="8">
        <v>-41165.656540620723</v>
      </c>
      <c r="H887" s="8">
        <v>-2115.5480183182899</v>
      </c>
      <c r="I887" s="8">
        <v>5399713.3977570515</v>
      </c>
    </row>
    <row r="888" spans="1:9" x14ac:dyDescent="0.25">
      <c r="A888">
        <v>12</v>
      </c>
      <c r="B888">
        <v>136</v>
      </c>
      <c r="C888">
        <v>136</v>
      </c>
      <c r="D888" s="8">
        <v>-44120.206821959655</v>
      </c>
      <c r="E888" s="8">
        <v>6618.5729140494914</v>
      </c>
      <c r="F888" s="8">
        <v>5399713.3977570441</v>
      </c>
      <c r="G888" s="8">
        <v>-44120.206821959655</v>
      </c>
      <c r="H888" s="8">
        <v>7474.3477184465064</v>
      </c>
      <c r="I888" s="8">
        <v>-9559921.8536374085</v>
      </c>
    </row>
    <row r="889" spans="1:9" x14ac:dyDescent="0.25">
      <c r="A889">
        <v>13</v>
      </c>
      <c r="B889">
        <v>136</v>
      </c>
      <c r="C889">
        <v>136</v>
      </c>
      <c r="D889" s="8">
        <v>-50094.959039294954</v>
      </c>
      <c r="E889" s="8">
        <v>14796.382065337239</v>
      </c>
      <c r="F889" s="8">
        <v>-9559921.853637388</v>
      </c>
      <c r="G889" s="8">
        <v>-50094.959039294954</v>
      </c>
      <c r="H889" s="8">
        <v>15450.620187222345</v>
      </c>
      <c r="I889" s="8">
        <v>-34105364.181589447</v>
      </c>
    </row>
    <row r="890" spans="1:9" x14ac:dyDescent="0.25">
      <c r="A890">
        <v>14</v>
      </c>
      <c r="B890">
        <v>136</v>
      </c>
      <c r="C890">
        <v>136</v>
      </c>
      <c r="D890" s="8">
        <v>-50266.464700392491</v>
      </c>
      <c r="E890" s="8">
        <v>15420.983004779691</v>
      </c>
      <c r="F890" s="8">
        <v>-34105364.181589425</v>
      </c>
      <c r="G890" s="8">
        <v>-50266.464700392491</v>
      </c>
      <c r="H890" s="8">
        <v>15788.8580472916</v>
      </c>
      <c r="I890" s="8">
        <v>-41907824.444607534</v>
      </c>
    </row>
    <row r="891" spans="1:9" x14ac:dyDescent="0.25">
      <c r="A891">
        <v>15</v>
      </c>
      <c r="B891">
        <v>136</v>
      </c>
      <c r="C891">
        <v>136</v>
      </c>
      <c r="D891" s="8">
        <v>57666.292627206582</v>
      </c>
      <c r="E891" s="8">
        <v>-20291.88294297416</v>
      </c>
      <c r="F891" s="8">
        <v>-41907824.444608815</v>
      </c>
      <c r="G891" s="8">
        <v>57666.292627206582</v>
      </c>
      <c r="H891" s="8">
        <v>-19924.007900462253</v>
      </c>
      <c r="I891" s="8">
        <v>-31853851.733751789</v>
      </c>
    </row>
    <row r="892" spans="1:9" x14ac:dyDescent="0.25">
      <c r="A892">
        <v>16</v>
      </c>
      <c r="B892">
        <v>136</v>
      </c>
      <c r="C892">
        <v>136</v>
      </c>
      <c r="D892" s="8">
        <v>57494.786966018873</v>
      </c>
      <c r="E892" s="8">
        <v>-19953.645082970928</v>
      </c>
      <c r="F892" s="8">
        <v>-31853851.733752042</v>
      </c>
      <c r="G892" s="8">
        <v>57494.786966018873</v>
      </c>
      <c r="H892" s="8">
        <v>-19299.406961085824</v>
      </c>
      <c r="I892" s="8">
        <v>1.9911385606974366E-8</v>
      </c>
    </row>
    <row r="893" spans="1:9" x14ac:dyDescent="0.25">
      <c r="A893">
        <v>17</v>
      </c>
      <c r="B893">
        <v>136</v>
      </c>
      <c r="C893">
        <v>136</v>
      </c>
      <c r="D893" s="8">
        <v>32908.961893575113</v>
      </c>
      <c r="E893" s="8">
        <v>45997.623761653223</v>
      </c>
      <c r="F893" s="8">
        <v>-1.2414820957928898E-7</v>
      </c>
      <c r="G893" s="8">
        <v>32908.961893575113</v>
      </c>
      <c r="H893" s="8">
        <v>46232.843962065133</v>
      </c>
      <c r="I893" s="8">
        <v>-23057616.930930495</v>
      </c>
    </row>
    <row r="894" spans="1:9" x14ac:dyDescent="0.25">
      <c r="A894">
        <v>18</v>
      </c>
      <c r="B894">
        <v>136</v>
      </c>
      <c r="C894">
        <v>136</v>
      </c>
      <c r="D894" s="8">
        <v>32580.176365663996</v>
      </c>
      <c r="E894" s="8">
        <v>45904.058434150502</v>
      </c>
      <c r="F894" s="8">
        <v>-23057616.930930793</v>
      </c>
      <c r="G894" s="8">
        <v>32580.176365663996</v>
      </c>
      <c r="H894" s="8">
        <v>46326.409289562405</v>
      </c>
      <c r="I894" s="8">
        <v>-46115233.861858249</v>
      </c>
    </row>
    <row r="895" spans="1:9" x14ac:dyDescent="0.25">
      <c r="A895">
        <v>19</v>
      </c>
      <c r="B895">
        <v>136</v>
      </c>
      <c r="C895">
        <v>136</v>
      </c>
      <c r="D895" s="8">
        <v>-47340.918842895073</v>
      </c>
      <c r="E895" s="8">
        <v>-46702.258762125442</v>
      </c>
      <c r="F895" s="8">
        <v>-46115233.86185956</v>
      </c>
      <c r="G895" s="8">
        <v>-47340.918842895073</v>
      </c>
      <c r="H895" s="8">
        <v>-46279.907906713532</v>
      </c>
      <c r="I895" s="8">
        <v>-22869692.194651037</v>
      </c>
    </row>
    <row r="896" spans="1:9" x14ac:dyDescent="0.25">
      <c r="A896">
        <v>20</v>
      </c>
      <c r="B896">
        <v>136</v>
      </c>
      <c r="C896">
        <v>136</v>
      </c>
      <c r="D896" s="8">
        <v>-48774.193807413489</v>
      </c>
      <c r="E896" s="8">
        <v>-46913.434189823471</v>
      </c>
      <c r="F896" s="8">
        <v>56165149.473848097</v>
      </c>
      <c r="G896" s="8">
        <v>-48774.193807413489</v>
      </c>
      <c r="H896" s="8">
        <v>-46068.732478999649</v>
      </c>
      <c r="I896" s="8">
        <v>102656232.80825964</v>
      </c>
    </row>
    <row r="897" spans="1:9" x14ac:dyDescent="0.25">
      <c r="A897">
        <v>21</v>
      </c>
      <c r="B897">
        <v>136</v>
      </c>
      <c r="C897">
        <v>136</v>
      </c>
      <c r="D897" s="8">
        <v>-134981.95477578405</v>
      </c>
      <c r="E897" s="8">
        <v>-204.58525382754942</v>
      </c>
      <c r="F897" s="8">
        <v>1.5686600818298756E-8</v>
      </c>
      <c r="G897" s="8">
        <v>-134981.95477578405</v>
      </c>
      <c r="H897" s="8">
        <v>204.58525382757117</v>
      </c>
      <c r="I897" s="8">
        <v>-1.6024932847358285E-8</v>
      </c>
    </row>
    <row r="898" spans="1:9" x14ac:dyDescent="0.25">
      <c r="A898">
        <v>22</v>
      </c>
      <c r="B898">
        <v>136</v>
      </c>
      <c r="C898">
        <v>136</v>
      </c>
      <c r="D898" s="8">
        <v>3352.7539751183394</v>
      </c>
      <c r="E898" s="8">
        <v>-310.80248698716895</v>
      </c>
      <c r="F898" s="8">
        <v>3.5327294729645843E-9</v>
      </c>
      <c r="G898" s="8">
        <v>3352.7539751183394</v>
      </c>
      <c r="H898" s="8">
        <v>310.80248698717202</v>
      </c>
      <c r="I898" s="8">
        <v>-4.2191043272606128E-9</v>
      </c>
    </row>
    <row r="899" spans="1:9" x14ac:dyDescent="0.25">
      <c r="A899">
        <v>23</v>
      </c>
      <c r="B899">
        <v>136</v>
      </c>
      <c r="C899">
        <v>136</v>
      </c>
      <c r="D899" s="8">
        <v>-121915.92862266507</v>
      </c>
      <c r="E899" s="8">
        <v>-204.58525382756346</v>
      </c>
      <c r="F899" s="8">
        <v>-2.7142959879711271E-9</v>
      </c>
      <c r="G899" s="8">
        <v>-121915.92862266507</v>
      </c>
      <c r="H899" s="8">
        <v>204.5852538275571</v>
      </c>
      <c r="I899" s="8">
        <v>3.4455297281965614E-9</v>
      </c>
    </row>
    <row r="900" spans="1:9" x14ac:dyDescent="0.25">
      <c r="A900">
        <v>24</v>
      </c>
      <c r="B900">
        <v>136</v>
      </c>
      <c r="C900">
        <v>136</v>
      </c>
      <c r="D900" s="8">
        <v>-63493.721756998668</v>
      </c>
      <c r="E900" s="8">
        <v>34420.458993846027</v>
      </c>
      <c r="F900" s="8">
        <v>8893905.5584795997</v>
      </c>
      <c r="G900" s="8">
        <v>-63493.721756998668</v>
      </c>
      <c r="H900" s="8">
        <v>35220.207675246522</v>
      </c>
      <c r="I900" s="8">
        <v>-50300661.110249057</v>
      </c>
    </row>
    <row r="901" spans="1:9" x14ac:dyDescent="0.25">
      <c r="A901">
        <v>25</v>
      </c>
      <c r="B901">
        <v>136</v>
      </c>
      <c r="C901">
        <v>136</v>
      </c>
      <c r="D901" s="8">
        <v>-47951.968611301338</v>
      </c>
      <c r="E901" s="8">
        <v>-46890.957675111844</v>
      </c>
      <c r="F901" s="8">
        <v>-22869692.194651574</v>
      </c>
      <c r="G901" s="8">
        <v>-47951.968611301338</v>
      </c>
      <c r="H901" s="8">
        <v>-46091.208993711349</v>
      </c>
      <c r="I901" s="8">
        <v>56165149.47384806</v>
      </c>
    </row>
    <row r="902" spans="1:9" x14ac:dyDescent="0.25">
      <c r="A902">
        <v>1</v>
      </c>
      <c r="B902">
        <v>137</v>
      </c>
      <c r="C902">
        <v>137</v>
      </c>
      <c r="D902" s="8">
        <v>-84127.934797109774</v>
      </c>
      <c r="E902" s="8">
        <v>53907.753290044275</v>
      </c>
      <c r="F902" s="8">
        <v>87622887.930944353</v>
      </c>
      <c r="G902" s="8">
        <v>-84127.934797109774</v>
      </c>
      <c r="H902" s="8">
        <v>54752.455000868096</v>
      </c>
      <c r="I902" s="8">
        <v>33292783.785488203</v>
      </c>
    </row>
    <row r="903" spans="1:9" x14ac:dyDescent="0.25">
      <c r="A903">
        <v>2</v>
      </c>
      <c r="B903">
        <v>137</v>
      </c>
      <c r="C903">
        <v>137</v>
      </c>
      <c r="D903" s="8">
        <v>-82694.659832562436</v>
      </c>
      <c r="E903" s="8">
        <v>54118.92871774816</v>
      </c>
      <c r="F903" s="8">
        <v>-59068393.261788547</v>
      </c>
      <c r="G903" s="8">
        <v>-82694.659832562436</v>
      </c>
      <c r="H903" s="8">
        <v>54541.279573160064</v>
      </c>
      <c r="I903" s="8">
        <v>-86233445.334515005</v>
      </c>
    </row>
    <row r="904" spans="1:9" x14ac:dyDescent="0.25">
      <c r="A904">
        <v>3</v>
      </c>
      <c r="B904">
        <v>137</v>
      </c>
      <c r="C904">
        <v>137</v>
      </c>
      <c r="D904" s="8">
        <v>38289.815518923337</v>
      </c>
      <c r="E904" s="8">
        <v>-86444.620762247156</v>
      </c>
      <c r="F904" s="8">
        <v>-86233445.334516004</v>
      </c>
      <c r="G904" s="8">
        <v>38289.815518923337</v>
      </c>
      <c r="H904" s="8">
        <v>-86022.269906835252</v>
      </c>
      <c r="I904" s="8">
        <v>-43116722.667245269</v>
      </c>
    </row>
    <row r="905" spans="1:9" x14ac:dyDescent="0.25">
      <c r="A905">
        <v>4</v>
      </c>
      <c r="B905">
        <v>137</v>
      </c>
      <c r="C905">
        <v>137</v>
      </c>
      <c r="D905" s="8">
        <v>38618.601046835247</v>
      </c>
      <c r="E905" s="8">
        <v>-86351.055434695329</v>
      </c>
      <c r="F905" s="8">
        <v>-43116722.66724515</v>
      </c>
      <c r="G905" s="8">
        <v>38618.601046835247</v>
      </c>
      <c r="H905" s="8">
        <v>-86115.835234283411</v>
      </c>
      <c r="I905" s="8">
        <v>-4.3418258428573607E-7</v>
      </c>
    </row>
    <row r="906" spans="1:9" x14ac:dyDescent="0.25">
      <c r="A906">
        <v>5</v>
      </c>
      <c r="B906">
        <v>137</v>
      </c>
      <c r="C906">
        <v>137</v>
      </c>
      <c r="D906" s="8">
        <v>97202.563812638953</v>
      </c>
      <c r="E906" s="8">
        <v>17568.096994353386</v>
      </c>
      <c r="F906" s="8">
        <v>-6.0481979744508865E-7</v>
      </c>
      <c r="G906" s="8">
        <v>97202.563812638953</v>
      </c>
      <c r="H906" s="8">
        <v>18222.33511623849</v>
      </c>
      <c r="I906" s="8">
        <v>-29043935.657745928</v>
      </c>
    </row>
    <row r="907" spans="1:9" x14ac:dyDescent="0.25">
      <c r="A907">
        <v>6</v>
      </c>
      <c r="B907">
        <v>137</v>
      </c>
      <c r="C907">
        <v>137</v>
      </c>
      <c r="D907" s="8">
        <v>97374.069473845811</v>
      </c>
      <c r="E907" s="8">
        <v>18192.697933749841</v>
      </c>
      <c r="F907" s="8">
        <v>-29043935.657746386</v>
      </c>
      <c r="G907" s="8">
        <v>97374.069473845811</v>
      </c>
      <c r="H907" s="8">
        <v>18560.572976261748</v>
      </c>
      <c r="I907" s="8">
        <v>-38232253.385248631</v>
      </c>
    </row>
    <row r="908" spans="1:9" x14ac:dyDescent="0.25">
      <c r="A908">
        <v>7</v>
      </c>
      <c r="B908">
        <v>137</v>
      </c>
      <c r="C908">
        <v>137</v>
      </c>
      <c r="D908" s="8">
        <v>-69515.259761512396</v>
      </c>
      <c r="E908" s="8">
        <v>-27401.318586127232</v>
      </c>
      <c r="F908" s="8">
        <v>-38232253.385249406</v>
      </c>
      <c r="G908" s="8">
        <v>-69515.259761512396</v>
      </c>
      <c r="H908" s="8">
        <v>-27033.443543615322</v>
      </c>
      <c r="I908" s="8">
        <v>-24623562.852812666</v>
      </c>
    </row>
    <row r="909" spans="1:9" x14ac:dyDescent="0.25">
      <c r="A909">
        <v>8</v>
      </c>
      <c r="B909">
        <v>137</v>
      </c>
      <c r="C909">
        <v>137</v>
      </c>
      <c r="D909" s="8">
        <v>-69343.754100383972</v>
      </c>
      <c r="E909" s="8">
        <v>-27063.080726120064</v>
      </c>
      <c r="F909" s="8">
        <v>-24623562.852812149</v>
      </c>
      <c r="G909" s="8">
        <v>-69343.754100383972</v>
      </c>
      <c r="H909" s="8">
        <v>-26408.84260423496</v>
      </c>
      <c r="I909" s="8">
        <v>18768902.929771066</v>
      </c>
    </row>
    <row r="910" spans="1:9" x14ac:dyDescent="0.25">
      <c r="A910">
        <v>9</v>
      </c>
      <c r="B910">
        <v>137</v>
      </c>
      <c r="C910">
        <v>137</v>
      </c>
      <c r="D910" s="8">
        <v>-63369.001882908007</v>
      </c>
      <c r="E910" s="8">
        <v>-6379.9100875486765</v>
      </c>
      <c r="F910" s="8">
        <v>18768902.929770999</v>
      </c>
      <c r="G910" s="8">
        <v>-63369.001882908007</v>
      </c>
      <c r="H910" s="8">
        <v>-5524.1352831516624</v>
      </c>
      <c r="I910" s="8">
        <v>31405047.090769492</v>
      </c>
    </row>
    <row r="911" spans="1:9" x14ac:dyDescent="0.25">
      <c r="A911">
        <v>10</v>
      </c>
      <c r="B911">
        <v>137</v>
      </c>
      <c r="C911">
        <v>137</v>
      </c>
      <c r="D911" s="8">
        <v>-56057.952160211949</v>
      </c>
      <c r="E911" s="8">
        <v>14364.880893029682</v>
      </c>
      <c r="F911" s="8">
        <v>31405047.090769459</v>
      </c>
      <c r="G911" s="8">
        <v>-56057.952160211949</v>
      </c>
      <c r="H911" s="8">
        <v>15220.655697426697</v>
      </c>
      <c r="I911" s="8">
        <v>8.3666236605495221E-9</v>
      </c>
    </row>
    <row r="912" spans="1:9" x14ac:dyDescent="0.25">
      <c r="A912">
        <v>11</v>
      </c>
      <c r="B912">
        <v>137</v>
      </c>
      <c r="C912">
        <v>137</v>
      </c>
      <c r="D912" s="8">
        <v>-58853.17524894364</v>
      </c>
      <c r="E912" s="8">
        <v>-7374.4154483483853</v>
      </c>
      <c r="F912" s="8">
        <v>-2.4600012693554156E-9</v>
      </c>
      <c r="G912" s="8">
        <v>-58853.17524894364</v>
      </c>
      <c r="H912" s="8">
        <v>-6518.6406439513703</v>
      </c>
      <c r="I912" s="8">
        <v>14747479.041976186</v>
      </c>
    </row>
    <row r="913" spans="1:9" x14ac:dyDescent="0.25">
      <c r="A913">
        <v>12</v>
      </c>
      <c r="B913">
        <v>137</v>
      </c>
      <c r="C913">
        <v>137</v>
      </c>
      <c r="D913" s="8">
        <v>-63747.974397387232</v>
      </c>
      <c r="E913" s="8">
        <v>6587.9177798881665</v>
      </c>
      <c r="F913" s="8">
        <v>14747479.041976204</v>
      </c>
      <c r="G913" s="8">
        <v>-63747.974397387232</v>
      </c>
      <c r="H913" s="8">
        <v>7443.6925842851815</v>
      </c>
      <c r="I913" s="8">
        <v>-147075.35959385894</v>
      </c>
    </row>
    <row r="914" spans="1:9" x14ac:dyDescent="0.25">
      <c r="A914">
        <v>13</v>
      </c>
      <c r="B914">
        <v>137</v>
      </c>
      <c r="C914">
        <v>137</v>
      </c>
      <c r="D914" s="8">
        <v>-67306.476040513633</v>
      </c>
      <c r="E914" s="8">
        <v>20690.167348635252</v>
      </c>
      <c r="F914" s="8">
        <v>-147075.35959373461</v>
      </c>
      <c r="G914" s="8">
        <v>-67306.476040513633</v>
      </c>
      <c r="H914" s="8">
        <v>21344.40547052036</v>
      </c>
      <c r="I914" s="8">
        <v>-34258131.202338569</v>
      </c>
    </row>
    <row r="915" spans="1:9" x14ac:dyDescent="0.25">
      <c r="A915">
        <v>14</v>
      </c>
      <c r="B915">
        <v>137</v>
      </c>
      <c r="C915">
        <v>137</v>
      </c>
      <c r="D915" s="8">
        <v>-67477.981701596495</v>
      </c>
      <c r="E915" s="8">
        <v>21314.76828806079</v>
      </c>
      <c r="F915" s="8">
        <v>-34258131.202340066</v>
      </c>
      <c r="G915" s="8">
        <v>-67477.981701596495</v>
      </c>
      <c r="H915" s="8">
        <v>21682.643330572701</v>
      </c>
      <c r="I915" s="8">
        <v>-45007484.106998868</v>
      </c>
    </row>
    <row r="916" spans="1:9" x14ac:dyDescent="0.25">
      <c r="A916">
        <v>15</v>
      </c>
      <c r="B916">
        <v>137</v>
      </c>
      <c r="C916">
        <v>137</v>
      </c>
      <c r="D916" s="8">
        <v>77528.330579820511</v>
      </c>
      <c r="E916" s="8">
        <v>-21751.920466472056</v>
      </c>
      <c r="F916" s="8">
        <v>-45007484.106999755</v>
      </c>
      <c r="G916" s="8">
        <v>77528.330579820511</v>
      </c>
      <c r="H916" s="8">
        <v>-21384.045423960146</v>
      </c>
      <c r="I916" s="8">
        <v>-34223492.634392157</v>
      </c>
    </row>
    <row r="917" spans="1:9" x14ac:dyDescent="0.25">
      <c r="A917">
        <v>16</v>
      </c>
      <c r="B917">
        <v>137</v>
      </c>
      <c r="C917">
        <v>137</v>
      </c>
      <c r="D917" s="8">
        <v>77356.824918667786</v>
      </c>
      <c r="E917" s="8">
        <v>-21413.68260647016</v>
      </c>
      <c r="F917" s="8">
        <v>-34223492.634391338</v>
      </c>
      <c r="G917" s="8">
        <v>77356.824918667786</v>
      </c>
      <c r="H917" s="8">
        <v>-20759.444484585056</v>
      </c>
      <c r="I917" s="8">
        <v>-1.4925899449735881E-8</v>
      </c>
    </row>
    <row r="918" spans="1:9" x14ac:dyDescent="0.25">
      <c r="A918">
        <v>17</v>
      </c>
      <c r="B918">
        <v>137</v>
      </c>
      <c r="C918">
        <v>137</v>
      </c>
      <c r="D918" s="8">
        <v>38564.837369862646</v>
      </c>
      <c r="E918" s="8">
        <v>66350.004565079013</v>
      </c>
      <c r="F918" s="8">
        <v>-4.8509391490370027E-7</v>
      </c>
      <c r="G918" s="8">
        <v>38564.837369862646</v>
      </c>
      <c r="H918" s="8">
        <v>66585.224765490915</v>
      </c>
      <c r="I918" s="8">
        <v>-33233807.332642924</v>
      </c>
    </row>
    <row r="919" spans="1:9" x14ac:dyDescent="0.25">
      <c r="A919">
        <v>18</v>
      </c>
      <c r="B919">
        <v>137</v>
      </c>
      <c r="C919">
        <v>137</v>
      </c>
      <c r="D919" s="8">
        <v>38236.051841951659</v>
      </c>
      <c r="E919" s="8">
        <v>66256.43923757608</v>
      </c>
      <c r="F919" s="8">
        <v>-33233807.332643043</v>
      </c>
      <c r="G919" s="8">
        <v>38236.051841951659</v>
      </c>
      <c r="H919" s="8">
        <v>66678.790092987998</v>
      </c>
      <c r="I919" s="8">
        <v>-66467614.665282711</v>
      </c>
    </row>
    <row r="920" spans="1:9" x14ac:dyDescent="0.25">
      <c r="A920">
        <v>19</v>
      </c>
      <c r="B920">
        <v>137</v>
      </c>
      <c r="C920">
        <v>137</v>
      </c>
      <c r="D920" s="8">
        <v>-65823.930998940952</v>
      </c>
      <c r="E920" s="8">
        <v>-54541.279573105021</v>
      </c>
      <c r="F920" s="8">
        <v>-66467614.665282629</v>
      </c>
      <c r="G920" s="8">
        <v>-65823.930998940952</v>
      </c>
      <c r="H920" s="8">
        <v>-54118.92871769311</v>
      </c>
      <c r="I920" s="8">
        <v>-39302562.592584625</v>
      </c>
    </row>
    <row r="921" spans="1:9" x14ac:dyDescent="0.25">
      <c r="A921">
        <v>20</v>
      </c>
      <c r="B921">
        <v>137</v>
      </c>
      <c r="C921">
        <v>137</v>
      </c>
      <c r="D921" s="8">
        <v>-67257.205963459361</v>
      </c>
      <c r="E921" s="8">
        <v>-54752.455000806251</v>
      </c>
      <c r="F921" s="8">
        <v>53058614.454586253</v>
      </c>
      <c r="G921" s="8">
        <v>-67257.205963459361</v>
      </c>
      <c r="H921" s="8">
        <v>-53907.753289982436</v>
      </c>
      <c r="I921" s="8">
        <v>107388718.59998056</v>
      </c>
    </row>
    <row r="922" spans="1:9" x14ac:dyDescent="0.25">
      <c r="A922">
        <v>21</v>
      </c>
      <c r="B922">
        <v>137</v>
      </c>
      <c r="C922">
        <v>137</v>
      </c>
      <c r="D922" s="8">
        <v>-185051.47579758527</v>
      </c>
      <c r="E922" s="8">
        <v>-204.58525382754533</v>
      </c>
      <c r="F922" s="8">
        <v>2.1252708393149077E-8</v>
      </c>
      <c r="G922" s="8">
        <v>-185051.47579758527</v>
      </c>
      <c r="H922" s="8">
        <v>204.58525382757526</v>
      </c>
      <c r="I922" s="8">
        <v>-2.1123923943378031E-8</v>
      </c>
    </row>
    <row r="923" spans="1:9" x14ac:dyDescent="0.25">
      <c r="A923">
        <v>22</v>
      </c>
      <c r="B923">
        <v>137</v>
      </c>
      <c r="C923">
        <v>137</v>
      </c>
      <c r="D923" s="8">
        <v>-1271.9406596546796</v>
      </c>
      <c r="E923" s="8">
        <v>-310.80248698717025</v>
      </c>
      <c r="F923" s="8">
        <v>2.0238375174255108E-9</v>
      </c>
      <c r="G923" s="8">
        <v>-1271.9406596546796</v>
      </c>
      <c r="H923" s="8">
        <v>310.80248698717071</v>
      </c>
      <c r="I923" s="8">
        <v>-1.2362450127305458E-9</v>
      </c>
    </row>
    <row r="924" spans="1:9" x14ac:dyDescent="0.25">
      <c r="A924">
        <v>23</v>
      </c>
      <c r="B924">
        <v>137</v>
      </c>
      <c r="C924">
        <v>137</v>
      </c>
      <c r="D924" s="8">
        <v>-159029.82118476456</v>
      </c>
      <c r="E924" s="8">
        <v>-204.58525382756019</v>
      </c>
      <c r="F924" s="8">
        <v>-5.5661075748503198E-11</v>
      </c>
      <c r="G924" s="8">
        <v>-159029.82118476456</v>
      </c>
      <c r="H924" s="8">
        <v>204.58525382756036</v>
      </c>
      <c r="I924" s="8">
        <v>6.657501216977835E-11</v>
      </c>
    </row>
    <row r="925" spans="1:9" x14ac:dyDescent="0.25">
      <c r="A925">
        <v>24</v>
      </c>
      <c r="B925">
        <v>137</v>
      </c>
      <c r="C925">
        <v>137</v>
      </c>
      <c r="D925" s="8">
        <v>-83305.70960096865</v>
      </c>
      <c r="E925" s="8">
        <v>53930.229804757037</v>
      </c>
      <c r="F925" s="8">
        <v>33292783.785488434</v>
      </c>
      <c r="G925" s="8">
        <v>-83305.70960096865</v>
      </c>
      <c r="H925" s="8">
        <v>54729.978486157532</v>
      </c>
      <c r="I925" s="8">
        <v>-59068393.26178892</v>
      </c>
    </row>
    <row r="926" spans="1:9" x14ac:dyDescent="0.25">
      <c r="A926">
        <v>25</v>
      </c>
      <c r="B926">
        <v>137</v>
      </c>
      <c r="C926">
        <v>137</v>
      </c>
      <c r="D926" s="8">
        <v>-66434.98076734721</v>
      </c>
      <c r="E926" s="8">
        <v>-54729.978486094653</v>
      </c>
      <c r="F926" s="8">
        <v>-39302562.592584148</v>
      </c>
      <c r="G926" s="8">
        <v>-66434.98076734721</v>
      </c>
      <c r="H926" s="8">
        <v>-53930.229804694158</v>
      </c>
      <c r="I926" s="8">
        <v>53058614.454586253</v>
      </c>
    </row>
    <row r="927" spans="1:9" x14ac:dyDescent="0.25">
      <c r="A927">
        <v>1</v>
      </c>
      <c r="B927">
        <v>138</v>
      </c>
      <c r="C927">
        <v>138</v>
      </c>
      <c r="D927" s="8">
        <v>-81099.493215354436</v>
      </c>
      <c r="E927" s="8">
        <v>46954.494770905279</v>
      </c>
      <c r="F927" s="8">
        <v>66644531.122734912</v>
      </c>
      <c r="G927" s="8">
        <v>-81099.493215354436</v>
      </c>
      <c r="H927" s="8">
        <v>47799.196481729101</v>
      </c>
      <c r="I927" s="8">
        <v>19267685.496417761</v>
      </c>
    </row>
    <row r="928" spans="1:9" x14ac:dyDescent="0.25">
      <c r="A928">
        <v>2</v>
      </c>
      <c r="B928">
        <v>138</v>
      </c>
      <c r="C928">
        <v>138</v>
      </c>
      <c r="D928" s="8">
        <v>-79666.218250800215</v>
      </c>
      <c r="E928" s="8">
        <v>47165.670198610635</v>
      </c>
      <c r="F928" s="8">
        <v>-61272952.068321623</v>
      </c>
      <c r="G928" s="8">
        <v>-79666.218250800215</v>
      </c>
      <c r="H928" s="8">
        <v>47588.021054022538</v>
      </c>
      <c r="I928" s="8">
        <v>-84961374.881479383</v>
      </c>
    </row>
    <row r="929" spans="1:9" x14ac:dyDescent="0.25">
      <c r="A929">
        <v>3</v>
      </c>
      <c r="B929">
        <v>138</v>
      </c>
      <c r="C929">
        <v>138</v>
      </c>
      <c r="D929" s="8">
        <v>34275.319168260903</v>
      </c>
      <c r="E929" s="8">
        <v>-85172.55030920943</v>
      </c>
      <c r="F929" s="8">
        <v>-84961374.881480157</v>
      </c>
      <c r="G929" s="8">
        <v>34275.319168260903</v>
      </c>
      <c r="H929" s="8">
        <v>-84750.199453797512</v>
      </c>
      <c r="I929" s="8">
        <v>-42480687.440728463</v>
      </c>
    </row>
    <row r="930" spans="1:9" x14ac:dyDescent="0.25">
      <c r="A930">
        <v>4</v>
      </c>
      <c r="B930">
        <v>138</v>
      </c>
      <c r="C930">
        <v>138</v>
      </c>
      <c r="D930" s="8">
        <v>34604.104696172813</v>
      </c>
      <c r="E930" s="8">
        <v>-85078.984981661823</v>
      </c>
      <c r="F930" s="8">
        <v>-42480687.440728292</v>
      </c>
      <c r="G930" s="8">
        <v>34604.104696172813</v>
      </c>
      <c r="H930" s="8">
        <v>-84843.76478124992</v>
      </c>
      <c r="I930" s="8">
        <v>-3.8724392652511598E-7</v>
      </c>
    </row>
    <row r="931" spans="1:9" x14ac:dyDescent="0.25">
      <c r="A931">
        <v>5</v>
      </c>
      <c r="B931">
        <v>138</v>
      </c>
      <c r="C931">
        <v>138</v>
      </c>
      <c r="D931" s="8">
        <v>94657.036976727773</v>
      </c>
      <c r="E931" s="8">
        <v>14213.303809278746</v>
      </c>
      <c r="F931" s="8">
        <v>-5.5690325098112223E-7</v>
      </c>
      <c r="G931" s="8">
        <v>94657.036976727773</v>
      </c>
      <c r="H931" s="8">
        <v>14867.541931163852</v>
      </c>
      <c r="I931" s="8">
        <v>-23599106.318369735</v>
      </c>
    </row>
    <row r="932" spans="1:9" x14ac:dyDescent="0.25">
      <c r="A932">
        <v>6</v>
      </c>
      <c r="B932">
        <v>138</v>
      </c>
      <c r="C932">
        <v>138</v>
      </c>
      <c r="D932" s="8">
        <v>94828.542637957376</v>
      </c>
      <c r="E932" s="8">
        <v>14837.904748651552</v>
      </c>
      <c r="F932" s="8">
        <v>-23599106.318370406</v>
      </c>
      <c r="G932" s="8">
        <v>94828.542637957376</v>
      </c>
      <c r="H932" s="8">
        <v>15205.779791163463</v>
      </c>
      <c r="I932" s="8">
        <v>-31110027.453323495</v>
      </c>
    </row>
    <row r="933" spans="1:9" x14ac:dyDescent="0.25">
      <c r="A933">
        <v>7</v>
      </c>
      <c r="B933">
        <v>138</v>
      </c>
      <c r="C933">
        <v>138</v>
      </c>
      <c r="D933" s="8">
        <v>-61948.918670073639</v>
      </c>
      <c r="E933" s="8">
        <v>-26881.948837005031</v>
      </c>
      <c r="F933" s="8">
        <v>-31110027.453324683</v>
      </c>
      <c r="G933" s="8">
        <v>-61948.918670073639</v>
      </c>
      <c r="H933" s="8">
        <v>-26514.073794493121</v>
      </c>
      <c r="I933" s="8">
        <v>-17761021.795448892</v>
      </c>
    </row>
    <row r="934" spans="1:9" x14ac:dyDescent="0.25">
      <c r="A934">
        <v>8</v>
      </c>
      <c r="B934">
        <v>138</v>
      </c>
      <c r="C934">
        <v>138</v>
      </c>
      <c r="D934" s="8">
        <v>-61777.413008951327</v>
      </c>
      <c r="E934" s="8">
        <v>-26543.710976992472</v>
      </c>
      <c r="F934" s="8">
        <v>-17761021.795448646</v>
      </c>
      <c r="G934" s="8">
        <v>-61777.413008951327</v>
      </c>
      <c r="H934" s="8">
        <v>-25889.472855107364</v>
      </c>
      <c r="I934" s="8">
        <v>24788506.884300508</v>
      </c>
    </row>
    <row r="935" spans="1:9" x14ac:dyDescent="0.25">
      <c r="A935">
        <v>9</v>
      </c>
      <c r="B935">
        <v>138</v>
      </c>
      <c r="C935">
        <v>138</v>
      </c>
      <c r="D935" s="8">
        <v>-55802.660791474635</v>
      </c>
      <c r="E935" s="8">
        <v>-5860.54033842232</v>
      </c>
      <c r="F935" s="8">
        <v>24788506.884300496</v>
      </c>
      <c r="G935" s="8">
        <v>-55802.660791474635</v>
      </c>
      <c r="H935" s="8">
        <v>-5004.765534025305</v>
      </c>
      <c r="I935" s="8">
        <v>36322029.067903705</v>
      </c>
    </row>
    <row r="936" spans="1:9" x14ac:dyDescent="0.25">
      <c r="A936">
        <v>10</v>
      </c>
      <c r="B936">
        <v>138</v>
      </c>
      <c r="C936">
        <v>138</v>
      </c>
      <c r="D936" s="8">
        <v>-53534.934402676576</v>
      </c>
      <c r="E936" s="8">
        <v>16680.934579856905</v>
      </c>
      <c r="F936" s="8">
        <v>36322029.067903653</v>
      </c>
      <c r="G936" s="8">
        <v>-53534.934402676576</v>
      </c>
      <c r="H936" s="8">
        <v>17536.709384253922</v>
      </c>
      <c r="I936" s="8">
        <v>3.7214340409263974E-8</v>
      </c>
    </row>
    <row r="937" spans="1:9" x14ac:dyDescent="0.25">
      <c r="A937">
        <v>11</v>
      </c>
      <c r="B937">
        <v>138</v>
      </c>
      <c r="C937">
        <v>138</v>
      </c>
      <c r="D937" s="8">
        <v>-58997.054853564339</v>
      </c>
      <c r="E937" s="8">
        <v>-4210.7937945442391</v>
      </c>
      <c r="F937" s="8">
        <v>-1.1260999599471687E-8</v>
      </c>
      <c r="G937" s="8">
        <v>-58997.054853564339</v>
      </c>
      <c r="H937" s="8">
        <v>-3355.018990147224</v>
      </c>
      <c r="I937" s="8">
        <v>8031110.270949956</v>
      </c>
    </row>
    <row r="938" spans="1:9" x14ac:dyDescent="0.25">
      <c r="A938">
        <v>12</v>
      </c>
      <c r="B938">
        <v>138</v>
      </c>
      <c r="C938">
        <v>138</v>
      </c>
      <c r="D938" s="8">
        <v>-58848.530668113104</v>
      </c>
      <c r="E938" s="8">
        <v>7535.5186861911025</v>
      </c>
      <c r="F938" s="8">
        <v>8031110.2709499681</v>
      </c>
      <c r="G938" s="8">
        <v>-58848.530668113104</v>
      </c>
      <c r="H938" s="8">
        <v>8391.2934905881175</v>
      </c>
      <c r="I938" s="8">
        <v>-8875200.8547012173</v>
      </c>
    </row>
    <row r="939" spans="1:9" x14ac:dyDescent="0.25">
      <c r="A939">
        <v>13</v>
      </c>
      <c r="B939">
        <v>138</v>
      </c>
      <c r="C939">
        <v>138</v>
      </c>
      <c r="D939" s="8">
        <v>-62407.032311224102</v>
      </c>
      <c r="E939" s="8">
        <v>17625.063569734524</v>
      </c>
      <c r="F939" s="8">
        <v>-8875200.8547010869</v>
      </c>
      <c r="G939" s="8">
        <v>-62407.032311224102</v>
      </c>
      <c r="H939" s="8">
        <v>18279.301691619628</v>
      </c>
      <c r="I939" s="8">
        <v>-38011593.26429005</v>
      </c>
    </row>
    <row r="940" spans="1:9" x14ac:dyDescent="0.25">
      <c r="A940">
        <v>14</v>
      </c>
      <c r="B940">
        <v>138</v>
      </c>
      <c r="C940">
        <v>138</v>
      </c>
      <c r="D940" s="8">
        <v>-62578.537972254169</v>
      </c>
      <c r="E940" s="8">
        <v>18249.664509178416</v>
      </c>
      <c r="F940" s="8">
        <v>-38011593.264290795</v>
      </c>
      <c r="G940" s="8">
        <v>-62578.537972254169</v>
      </c>
      <c r="H940" s="8">
        <v>18617.539551690326</v>
      </c>
      <c r="I940" s="8">
        <v>-47228394.279508628</v>
      </c>
    </row>
    <row r="941" spans="1:9" x14ac:dyDescent="0.25">
      <c r="A941">
        <v>15</v>
      </c>
      <c r="B941">
        <v>138</v>
      </c>
      <c r="C941">
        <v>138</v>
      </c>
      <c r="D941" s="8">
        <v>66684.593011092162</v>
      </c>
      <c r="E941" s="8">
        <v>-22798.039247680346</v>
      </c>
      <c r="F941" s="8">
        <v>-47228394.279509202</v>
      </c>
      <c r="G941" s="8">
        <v>66684.593011092162</v>
      </c>
      <c r="H941" s="8">
        <v>-22430.164205168432</v>
      </c>
      <c r="I941" s="8">
        <v>-35921343.416298293</v>
      </c>
    </row>
    <row r="942" spans="1:9" x14ac:dyDescent="0.25">
      <c r="A942">
        <v>16</v>
      </c>
      <c r="B942">
        <v>138</v>
      </c>
      <c r="C942">
        <v>138</v>
      </c>
      <c r="D942" s="8">
        <v>66513.087349945796</v>
      </c>
      <c r="E942" s="8">
        <v>-22459.801387681793</v>
      </c>
      <c r="F942" s="8">
        <v>-35921343.416297853</v>
      </c>
      <c r="G942" s="8">
        <v>66513.087349945796</v>
      </c>
      <c r="H942" s="8">
        <v>-21805.563265796689</v>
      </c>
      <c r="I942" s="8">
        <v>-1.9204162526875735E-8</v>
      </c>
    </row>
    <row r="943" spans="1:9" x14ac:dyDescent="0.25">
      <c r="A943">
        <v>17</v>
      </c>
      <c r="B943">
        <v>138</v>
      </c>
      <c r="C943">
        <v>138</v>
      </c>
      <c r="D943" s="8">
        <v>37801.235885115311</v>
      </c>
      <c r="E943" s="8">
        <v>55110.736920187701</v>
      </c>
      <c r="F943" s="8">
        <v>-7.2223192546516659E-7</v>
      </c>
      <c r="G943" s="8">
        <v>37801.235885115311</v>
      </c>
      <c r="H943" s="8">
        <v>55345.957120599618</v>
      </c>
      <c r="I943" s="8">
        <v>-27614173.510197148</v>
      </c>
    </row>
    <row r="944" spans="1:9" x14ac:dyDescent="0.25">
      <c r="A944">
        <v>18</v>
      </c>
      <c r="B944">
        <v>138</v>
      </c>
      <c r="C944">
        <v>138</v>
      </c>
      <c r="D944" s="8">
        <v>37472.450357204354</v>
      </c>
      <c r="E944" s="8">
        <v>55017.171592688144</v>
      </c>
      <c r="F944" s="8">
        <v>-27614173.510197155</v>
      </c>
      <c r="G944" s="8">
        <v>37472.450357204354</v>
      </c>
      <c r="H944" s="8">
        <v>55439.522448100048</v>
      </c>
      <c r="I944" s="8">
        <v>-55228347.020392776</v>
      </c>
    </row>
    <row r="945" spans="1:9" x14ac:dyDescent="0.25">
      <c r="A945">
        <v>19</v>
      </c>
      <c r="B945">
        <v>138</v>
      </c>
      <c r="C945">
        <v>138</v>
      </c>
      <c r="D945" s="8">
        <v>-55622.372580684838</v>
      </c>
      <c r="E945" s="8">
        <v>-52974.521053904988</v>
      </c>
      <c r="F945" s="8">
        <v>-55228347.020392925</v>
      </c>
      <c r="G945" s="8">
        <v>-55622.372580684838</v>
      </c>
      <c r="H945" s="8">
        <v>-52552.170198493084</v>
      </c>
      <c r="I945" s="8">
        <v>-28846674.207295716</v>
      </c>
    </row>
    <row r="946" spans="1:9" x14ac:dyDescent="0.25">
      <c r="A946">
        <v>20</v>
      </c>
      <c r="B946">
        <v>138</v>
      </c>
      <c r="C946">
        <v>138</v>
      </c>
      <c r="D946" s="8">
        <v>-57055.647545203232</v>
      </c>
      <c r="E946" s="8">
        <v>-53185.696481601823</v>
      </c>
      <c r="F946" s="8">
        <v>60851013.357227251</v>
      </c>
      <c r="G946" s="8">
        <v>-57055.647545203232</v>
      </c>
      <c r="H946" s="8">
        <v>-52340.994770778001</v>
      </c>
      <c r="I946" s="8">
        <v>113614358.98341715</v>
      </c>
    </row>
    <row r="947" spans="1:9" x14ac:dyDescent="0.25">
      <c r="A947">
        <v>21</v>
      </c>
      <c r="B947">
        <v>138</v>
      </c>
      <c r="C947">
        <v>138</v>
      </c>
      <c r="D947" s="8">
        <v>-174222.85578299063</v>
      </c>
      <c r="E947" s="8">
        <v>-204.58525382755093</v>
      </c>
      <c r="F947" s="8">
        <v>1.4621400623582305E-8</v>
      </c>
      <c r="G947" s="8">
        <v>-174222.85578299063</v>
      </c>
      <c r="H947" s="8">
        <v>204.58525382756966</v>
      </c>
      <c r="I947" s="8">
        <v>-1.40342308441177E-8</v>
      </c>
    </row>
    <row r="948" spans="1:9" x14ac:dyDescent="0.25">
      <c r="A948">
        <v>22</v>
      </c>
      <c r="B948">
        <v>138</v>
      </c>
      <c r="C948">
        <v>138</v>
      </c>
      <c r="D948" s="8">
        <v>4081.8601792091672</v>
      </c>
      <c r="E948" s="8">
        <v>-310.80248698717071</v>
      </c>
      <c r="F948" s="8">
        <v>2.187152858823538E-9</v>
      </c>
      <c r="G948" s="8">
        <v>4081.8601792091672</v>
      </c>
      <c r="H948" s="8">
        <v>310.80248698717025</v>
      </c>
      <c r="I948" s="8">
        <v>-1.807347871363163E-9</v>
      </c>
    </row>
    <row r="949" spans="1:9" x14ac:dyDescent="0.25">
      <c r="A949">
        <v>23</v>
      </c>
      <c r="B949">
        <v>138</v>
      </c>
      <c r="C949">
        <v>138</v>
      </c>
      <c r="D949" s="8">
        <v>-142170.72756103019</v>
      </c>
      <c r="E949" s="8">
        <v>-204.58525382756005</v>
      </c>
      <c r="F949" s="8">
        <v>1.5639670891687275E-9</v>
      </c>
      <c r="G949" s="8">
        <v>-142170.72756103019</v>
      </c>
      <c r="H949" s="8">
        <v>204.58525382756051</v>
      </c>
      <c r="I949" s="8">
        <v>-1.8280843505635858E-9</v>
      </c>
    </row>
    <row r="950" spans="1:9" x14ac:dyDescent="0.25">
      <c r="A950">
        <v>24</v>
      </c>
      <c r="B950">
        <v>138</v>
      </c>
      <c r="C950">
        <v>138</v>
      </c>
      <c r="D950" s="8">
        <v>-80277.268019206414</v>
      </c>
      <c r="E950" s="8">
        <v>46976.971285617517</v>
      </c>
      <c r="F950" s="8">
        <v>19267685.496417977</v>
      </c>
      <c r="G950" s="8">
        <v>-80277.268019206414</v>
      </c>
      <c r="H950" s="8">
        <v>47776.719967018013</v>
      </c>
      <c r="I950" s="8">
        <v>-61272952.068322212</v>
      </c>
    </row>
    <row r="951" spans="1:9" x14ac:dyDescent="0.25">
      <c r="A951">
        <v>25</v>
      </c>
      <c r="B951">
        <v>138</v>
      </c>
      <c r="C951">
        <v>138</v>
      </c>
      <c r="D951" s="8">
        <v>-56233.422349091081</v>
      </c>
      <c r="E951" s="8">
        <v>-53163.21996689021</v>
      </c>
      <c r="F951" s="8">
        <v>-28846674.207295612</v>
      </c>
      <c r="G951" s="8">
        <v>-56233.422349091081</v>
      </c>
      <c r="H951" s="8">
        <v>-52363.471285489715</v>
      </c>
      <c r="I951" s="8">
        <v>60851013.357227221</v>
      </c>
    </row>
    <row r="952" spans="1:9" x14ac:dyDescent="0.25">
      <c r="A952">
        <v>1</v>
      </c>
      <c r="B952">
        <v>139</v>
      </c>
      <c r="C952">
        <v>139</v>
      </c>
      <c r="D952" s="8">
        <v>-73926.376378865418</v>
      </c>
      <c r="E952" s="8">
        <v>52340.99477086823</v>
      </c>
      <c r="F952" s="8">
        <v>93848528.314435005</v>
      </c>
      <c r="G952" s="8">
        <v>-73926.376378865418</v>
      </c>
      <c r="H952" s="8">
        <v>53185.696481692052</v>
      </c>
      <c r="I952" s="8">
        <v>41085182.688154913</v>
      </c>
    </row>
    <row r="953" spans="1:9" x14ac:dyDescent="0.25">
      <c r="A953">
        <v>2</v>
      </c>
      <c r="B953">
        <v>139</v>
      </c>
      <c r="C953">
        <v>139</v>
      </c>
      <c r="D953" s="8">
        <v>-72493.101414333258</v>
      </c>
      <c r="E953" s="8">
        <v>52552.170198571024</v>
      </c>
      <c r="F953" s="8">
        <v>-48612504.876523577</v>
      </c>
      <c r="G953" s="8">
        <v>-72493.101414333258</v>
      </c>
      <c r="H953" s="8">
        <v>52974.521053982935</v>
      </c>
      <c r="I953" s="8">
        <v>-74994177.689660966</v>
      </c>
    </row>
    <row r="954" spans="1:9" x14ac:dyDescent="0.25">
      <c r="A954">
        <v>3</v>
      </c>
      <c r="B954">
        <v>139</v>
      </c>
      <c r="C954">
        <v>139</v>
      </c>
      <c r="D954" s="8">
        <v>37526.214034198514</v>
      </c>
      <c r="E954" s="8">
        <v>-75205.35311738828</v>
      </c>
      <c r="F954" s="8">
        <v>-74994177.689662427</v>
      </c>
      <c r="G954" s="8">
        <v>37526.214034198514</v>
      </c>
      <c r="H954" s="8">
        <v>-74783.002261976377</v>
      </c>
      <c r="I954" s="8">
        <v>-37497088.844820537</v>
      </c>
    </row>
    <row r="955" spans="1:9" x14ac:dyDescent="0.25">
      <c r="A955">
        <v>4</v>
      </c>
      <c r="B955">
        <v>139</v>
      </c>
      <c r="C955">
        <v>139</v>
      </c>
      <c r="D955" s="8">
        <v>37854.999562110475</v>
      </c>
      <c r="E955" s="8">
        <v>-75111.787789845635</v>
      </c>
      <c r="F955" s="8">
        <v>-37497088.844820425</v>
      </c>
      <c r="G955" s="8">
        <v>37854.999562110475</v>
      </c>
      <c r="H955" s="8">
        <v>-74876.567589433718</v>
      </c>
      <c r="I955" s="8">
        <v>-2.6207417249679563E-7</v>
      </c>
    </row>
    <row r="956" spans="1:9" x14ac:dyDescent="0.25">
      <c r="A956">
        <v>5</v>
      </c>
      <c r="B956">
        <v>139</v>
      </c>
      <c r="C956">
        <v>139</v>
      </c>
      <c r="D956" s="8">
        <v>86358.826243971969</v>
      </c>
      <c r="E956" s="8">
        <v>18614.215775571003</v>
      </c>
      <c r="F956" s="8">
        <v>-4.0044105844572184E-7</v>
      </c>
      <c r="G956" s="8">
        <v>86358.826243971969</v>
      </c>
      <c r="H956" s="8">
        <v>19268.453897456107</v>
      </c>
      <c r="I956" s="8">
        <v>-30741786.439661928</v>
      </c>
    </row>
    <row r="957" spans="1:9" x14ac:dyDescent="0.25">
      <c r="A957">
        <v>6</v>
      </c>
      <c r="B957">
        <v>139</v>
      </c>
      <c r="C957">
        <v>139</v>
      </c>
      <c r="D957" s="8">
        <v>86530.331905162457</v>
      </c>
      <c r="E957" s="8">
        <v>19238.816714984958</v>
      </c>
      <c r="F957" s="8">
        <v>-30741786.439662971</v>
      </c>
      <c r="G957" s="8">
        <v>86530.331905162457</v>
      </c>
      <c r="H957" s="8">
        <v>19606.691757496868</v>
      </c>
      <c r="I957" s="8">
        <v>-40453163.557782173</v>
      </c>
    </row>
    <row r="958" spans="1:9" x14ac:dyDescent="0.25">
      <c r="A958">
        <v>7</v>
      </c>
      <c r="B958">
        <v>139</v>
      </c>
      <c r="C958">
        <v>139</v>
      </c>
      <c r="D958" s="8">
        <v>-64615.816032224822</v>
      </c>
      <c r="E958" s="8">
        <v>-24336.214807237462</v>
      </c>
      <c r="F958" s="8">
        <v>-40453163.557783224</v>
      </c>
      <c r="G958" s="8">
        <v>-64615.816032224822</v>
      </c>
      <c r="H958" s="8">
        <v>-23968.339764725552</v>
      </c>
      <c r="I958" s="8">
        <v>-28377024.914791711</v>
      </c>
    </row>
    <row r="959" spans="1:9" x14ac:dyDescent="0.25">
      <c r="A959">
        <v>8</v>
      </c>
      <c r="B959">
        <v>139</v>
      </c>
      <c r="C959">
        <v>139</v>
      </c>
      <c r="D959" s="8">
        <v>-64444.31037108344</v>
      </c>
      <c r="E959" s="8">
        <v>-23997.976947234994</v>
      </c>
      <c r="F959" s="8">
        <v>-28377024.914790593</v>
      </c>
      <c r="G959" s="8">
        <v>-64444.31037108344</v>
      </c>
      <c r="H959" s="8">
        <v>-23343.73882534989</v>
      </c>
      <c r="I959" s="8">
        <v>10040777.434662109</v>
      </c>
    </row>
    <row r="960" spans="1:9" x14ac:dyDescent="0.25">
      <c r="A960">
        <v>9</v>
      </c>
      <c r="B960">
        <v>139</v>
      </c>
      <c r="C960">
        <v>139</v>
      </c>
      <c r="D960" s="8">
        <v>-58469.558153608705</v>
      </c>
      <c r="E960" s="8">
        <v>-7327.5109938614605</v>
      </c>
      <c r="F960" s="8">
        <v>10040777.434662092</v>
      </c>
      <c r="G960" s="8">
        <v>-58469.558153608705</v>
      </c>
      <c r="H960" s="8">
        <v>-6471.7361894644455</v>
      </c>
      <c r="I960" s="8">
        <v>24688678.31976261</v>
      </c>
    </row>
    <row r="961" spans="1:9" x14ac:dyDescent="0.25">
      <c r="A961">
        <v>10</v>
      </c>
      <c r="B961">
        <v>139</v>
      </c>
      <c r="C961">
        <v>139</v>
      </c>
      <c r="D961" s="8">
        <v>-56201.831764854651</v>
      </c>
      <c r="E961" s="8">
        <v>11201.259239234641</v>
      </c>
      <c r="F961" s="8">
        <v>24688678.31976258</v>
      </c>
      <c r="G961" s="8">
        <v>-56201.831764854651</v>
      </c>
      <c r="H961" s="8">
        <v>12057.034043631656</v>
      </c>
      <c r="I961" s="8">
        <v>2.1568121155723931E-8</v>
      </c>
    </row>
    <row r="962" spans="1:9" x14ac:dyDescent="0.25">
      <c r="A962">
        <v>11</v>
      </c>
      <c r="B962">
        <v>139</v>
      </c>
      <c r="C962">
        <v>139</v>
      </c>
      <c r="D962" s="8">
        <v>-56330.157491433689</v>
      </c>
      <c r="E962" s="8">
        <v>-9690.4691351844231</v>
      </c>
      <c r="F962" s="8">
        <v>4.3852196540683495E-9</v>
      </c>
      <c r="G962" s="8">
        <v>-56330.157491433689</v>
      </c>
      <c r="H962" s="8">
        <v>-8834.6943307874099</v>
      </c>
      <c r="I962" s="8">
        <v>19664461.019129086</v>
      </c>
    </row>
    <row r="963" spans="1:9" x14ac:dyDescent="0.25">
      <c r="A963">
        <v>12</v>
      </c>
      <c r="B963">
        <v>139</v>
      </c>
      <c r="C963">
        <v>139</v>
      </c>
      <c r="D963" s="8">
        <v>-56181.633305924275</v>
      </c>
      <c r="E963" s="8">
        <v>6068.5480307713688</v>
      </c>
      <c r="F963" s="8">
        <v>19664461.019129068</v>
      </c>
      <c r="G963" s="8">
        <v>-56181.633305924275</v>
      </c>
      <c r="H963" s="8">
        <v>6924.3228351683838</v>
      </c>
      <c r="I963" s="8">
        <v>5872528.594934009</v>
      </c>
    </row>
    <row r="964" spans="1:9" x14ac:dyDescent="0.25">
      <c r="A964">
        <v>13</v>
      </c>
      <c r="B964">
        <v>139</v>
      </c>
      <c r="C964">
        <v>139</v>
      </c>
      <c r="D964" s="8">
        <v>-59740.134949066072</v>
      </c>
      <c r="E964" s="8">
        <v>20170.797599522186</v>
      </c>
      <c r="F964" s="8">
        <v>5872528.5949340872</v>
      </c>
      <c r="G964" s="8">
        <v>-59740.134949066072</v>
      </c>
      <c r="H964" s="8">
        <v>20825.035721407294</v>
      </c>
      <c r="I964" s="8">
        <v>-27395590.14500026</v>
      </c>
    </row>
    <row r="965" spans="1:9" x14ac:dyDescent="0.25">
      <c r="A965">
        <v>14</v>
      </c>
      <c r="B965">
        <v>139</v>
      </c>
      <c r="C965">
        <v>139</v>
      </c>
      <c r="D965" s="8">
        <v>-59911.640610181217</v>
      </c>
      <c r="E965" s="8">
        <v>20795.398538926795</v>
      </c>
      <c r="F965" s="8">
        <v>-27395590.145001456</v>
      </c>
      <c r="G965" s="8">
        <v>-59911.640610181217</v>
      </c>
      <c r="H965" s="8">
        <v>21163.273581438705</v>
      </c>
      <c r="I965" s="8">
        <v>-37885258.175094068</v>
      </c>
    </row>
    <row r="966" spans="1:9" x14ac:dyDescent="0.25">
      <c r="A966">
        <v>15</v>
      </c>
      <c r="B966">
        <v>139</v>
      </c>
      <c r="C966">
        <v>139</v>
      </c>
      <c r="D966" s="8">
        <v>74982.803743949684</v>
      </c>
      <c r="E966" s="8">
        <v>-18397.12728140708</v>
      </c>
      <c r="F966" s="8">
        <v>-37885258.175095282</v>
      </c>
      <c r="G966" s="8">
        <v>74982.803743949684</v>
      </c>
      <c r="H966" s="8">
        <v>-18029.252238895169</v>
      </c>
      <c r="I966" s="8">
        <v>-28778663.295019809</v>
      </c>
    </row>
    <row r="967" spans="1:9" x14ac:dyDescent="0.25">
      <c r="A967">
        <v>16</v>
      </c>
      <c r="B967">
        <v>139</v>
      </c>
      <c r="C967">
        <v>139</v>
      </c>
      <c r="D967" s="8">
        <v>74811.298082817491</v>
      </c>
      <c r="E967" s="8">
        <v>-18058.889421398108</v>
      </c>
      <c r="F967" s="8">
        <v>-28778663.295019407</v>
      </c>
      <c r="G967" s="8">
        <v>74811.298082817491</v>
      </c>
      <c r="H967" s="8">
        <v>-17404.651299513003</v>
      </c>
      <c r="I967" s="8">
        <v>-4.2673491407185793E-8</v>
      </c>
    </row>
    <row r="968" spans="1:9" x14ac:dyDescent="0.25">
      <c r="A968">
        <v>17</v>
      </c>
      <c r="B968">
        <v>139</v>
      </c>
      <c r="C968">
        <v>139</v>
      </c>
      <c r="D968" s="8">
        <v>34550.341019230415</v>
      </c>
      <c r="E968" s="8">
        <v>65077.934112074858</v>
      </c>
      <c r="F968" s="8">
        <v>-4.562461981549859E-7</v>
      </c>
      <c r="G968" s="8">
        <v>34550.341019230415</v>
      </c>
      <c r="H968" s="8">
        <v>65313.15431248676</v>
      </c>
      <c r="I968" s="8">
        <v>-32597772.106140777</v>
      </c>
    </row>
    <row r="969" spans="1:9" x14ac:dyDescent="0.25">
      <c r="A969">
        <v>18</v>
      </c>
      <c r="B969">
        <v>139</v>
      </c>
      <c r="C969">
        <v>139</v>
      </c>
      <c r="D969" s="8">
        <v>34221.555491319225</v>
      </c>
      <c r="E969" s="8">
        <v>64984.368784572973</v>
      </c>
      <c r="F969" s="8">
        <v>-32597772.106141068</v>
      </c>
      <c r="G969" s="8">
        <v>34221.555491319225</v>
      </c>
      <c r="H969" s="8">
        <v>65406.719639984876</v>
      </c>
      <c r="I969" s="8">
        <v>-65195544.212279104</v>
      </c>
    </row>
    <row r="970" spans="1:9" x14ac:dyDescent="0.25">
      <c r="A970">
        <v>19</v>
      </c>
      <c r="B970">
        <v>139</v>
      </c>
      <c r="C970">
        <v>139</v>
      </c>
      <c r="D970" s="8">
        <v>-62795.489417192686</v>
      </c>
      <c r="E970" s="8">
        <v>-47588.021053987497</v>
      </c>
      <c r="F970" s="8">
        <v>-65195544.212278843</v>
      </c>
      <c r="G970" s="8">
        <v>-62795.489417192686</v>
      </c>
      <c r="H970" s="8">
        <v>-47165.670198575594</v>
      </c>
      <c r="I970" s="8">
        <v>-41507121.399139166</v>
      </c>
    </row>
    <row r="971" spans="1:9" x14ac:dyDescent="0.25">
      <c r="A971">
        <v>20</v>
      </c>
      <c r="B971">
        <v>139</v>
      </c>
      <c r="C971">
        <v>139</v>
      </c>
      <c r="D971" s="8">
        <v>-64228.764381711066</v>
      </c>
      <c r="E971" s="8">
        <v>-47799.196481690822</v>
      </c>
      <c r="F971" s="8">
        <v>39033516.165535539</v>
      </c>
      <c r="G971" s="8">
        <v>-64228.764381711066</v>
      </c>
      <c r="H971" s="8">
        <v>-46954.494770867008</v>
      </c>
      <c r="I971" s="8">
        <v>86410361.791814446</v>
      </c>
    </row>
    <row r="972" spans="1:9" x14ac:dyDescent="0.25">
      <c r="A972">
        <v>21</v>
      </c>
      <c r="B972">
        <v>139</v>
      </c>
      <c r="C972">
        <v>139</v>
      </c>
      <c r="D972" s="8">
        <v>-168192.38217392718</v>
      </c>
      <c r="E972" s="8">
        <v>-204.58525382754138</v>
      </c>
      <c r="F972" s="8">
        <v>2.6356065063737335E-8</v>
      </c>
      <c r="G972" s="8">
        <v>-168192.38217392718</v>
      </c>
      <c r="H972" s="8">
        <v>204.58525382757921</v>
      </c>
      <c r="I972" s="8">
        <v>-2.6257839635945859E-8</v>
      </c>
    </row>
    <row r="973" spans="1:9" x14ac:dyDescent="0.25">
      <c r="A973">
        <v>22</v>
      </c>
      <c r="B973">
        <v>139</v>
      </c>
      <c r="C973">
        <v>139</v>
      </c>
      <c r="D973" s="8">
        <v>4081.8601792607506</v>
      </c>
      <c r="E973" s="8">
        <v>-310.80248698717025</v>
      </c>
      <c r="F973" s="8">
        <v>9.6479197964072223E-10</v>
      </c>
      <c r="G973" s="8">
        <v>4081.8601792607506</v>
      </c>
      <c r="H973" s="8">
        <v>310.80248698717071</v>
      </c>
      <c r="I973" s="8">
        <v>-3.4051481634378421E-10</v>
      </c>
    </row>
    <row r="974" spans="1:9" x14ac:dyDescent="0.25">
      <c r="A974">
        <v>23</v>
      </c>
      <c r="B974">
        <v>139</v>
      </c>
      <c r="C974">
        <v>139</v>
      </c>
      <c r="D974" s="8">
        <v>-148201.20117023826</v>
      </c>
      <c r="E974" s="8">
        <v>-204.58525382756076</v>
      </c>
      <c r="F974" s="8">
        <v>-1.1252268450334669E-9</v>
      </c>
      <c r="G974" s="8">
        <v>-148201.20117023826</v>
      </c>
      <c r="H974" s="8">
        <v>204.5852538275598</v>
      </c>
      <c r="I974" s="8">
        <v>6.1663740780204535E-10</v>
      </c>
    </row>
    <row r="975" spans="1:9" x14ac:dyDescent="0.25">
      <c r="A975">
        <v>24</v>
      </c>
      <c r="B975">
        <v>139</v>
      </c>
      <c r="C975">
        <v>139</v>
      </c>
      <c r="D975" s="8">
        <v>-73104.151182739472</v>
      </c>
      <c r="E975" s="8">
        <v>52363.471285581181</v>
      </c>
      <c r="F975" s="8">
        <v>41085182.688155122</v>
      </c>
      <c r="G975" s="8">
        <v>-73104.151182739472</v>
      </c>
      <c r="H975" s="8">
        <v>53163.219966981676</v>
      </c>
      <c r="I975" s="8">
        <v>-48612504.876523286</v>
      </c>
    </row>
    <row r="976" spans="1:9" x14ac:dyDescent="0.25">
      <c r="A976">
        <v>25</v>
      </c>
      <c r="B976">
        <v>139</v>
      </c>
      <c r="C976">
        <v>139</v>
      </c>
      <c r="D976" s="8">
        <v>-63406.539185598907</v>
      </c>
      <c r="E976" s="8">
        <v>-47776.719966979232</v>
      </c>
      <c r="F976" s="8">
        <v>-41507121.399138667</v>
      </c>
      <c r="G976" s="8">
        <v>-63406.539185598907</v>
      </c>
      <c r="H976" s="8">
        <v>-46976.971285578737</v>
      </c>
      <c r="I976" s="8">
        <v>39033516.165535547</v>
      </c>
    </row>
    <row r="977" spans="1:9" x14ac:dyDescent="0.25">
      <c r="A977">
        <v>1</v>
      </c>
      <c r="B977">
        <v>140</v>
      </c>
      <c r="C977">
        <v>140</v>
      </c>
      <c r="D977" s="8">
        <v>-36247.934797110502</v>
      </c>
      <c r="E977" s="8">
        <v>20169.544193702801</v>
      </c>
      <c r="F977" s="8">
        <v>27805096.786442384</v>
      </c>
      <c r="G977" s="8">
        <v>-36247.934797110502</v>
      </c>
      <c r="H977" s="8">
        <v>21014.245904526619</v>
      </c>
      <c r="I977" s="8">
        <v>7213201.73732768</v>
      </c>
    </row>
    <row r="978" spans="1:9" x14ac:dyDescent="0.25">
      <c r="A978">
        <v>2</v>
      </c>
      <c r="B978">
        <v>140</v>
      </c>
      <c r="C978">
        <v>140</v>
      </c>
      <c r="D978" s="8">
        <v>-34814.659832585166</v>
      </c>
      <c r="E978" s="8">
        <v>20380.719621408407</v>
      </c>
      <c r="F978" s="8">
        <v>-27793019.846167669</v>
      </c>
      <c r="G978" s="8">
        <v>-34814.659832585166</v>
      </c>
      <c r="H978" s="8">
        <v>20803.070476820314</v>
      </c>
      <c r="I978" s="8">
        <v>-38088967.370724715</v>
      </c>
    </row>
    <row r="979" spans="1:9" x14ac:dyDescent="0.25">
      <c r="A979">
        <v>3</v>
      </c>
      <c r="B979">
        <v>140</v>
      </c>
      <c r="C979">
        <v>140</v>
      </c>
      <c r="D979" s="8">
        <v>16057.764723651368</v>
      </c>
      <c r="E979" s="8">
        <v>-38300.142798440647</v>
      </c>
      <c r="F979" s="8">
        <v>-38088967.370726191</v>
      </c>
      <c r="G979" s="8">
        <v>16057.764723651368</v>
      </c>
      <c r="H979" s="8">
        <v>-37877.791943028737</v>
      </c>
      <c r="I979" s="8">
        <v>-19044483.685358383</v>
      </c>
    </row>
    <row r="980" spans="1:9" x14ac:dyDescent="0.25">
      <c r="A980">
        <v>4</v>
      </c>
      <c r="B980">
        <v>140</v>
      </c>
      <c r="C980">
        <v>140</v>
      </c>
      <c r="D980" s="8">
        <v>16386.550251563349</v>
      </c>
      <c r="E980" s="8">
        <v>-38206.57747092389</v>
      </c>
      <c r="F980" s="8">
        <v>-19044483.685358889</v>
      </c>
      <c r="G980" s="8">
        <v>16386.550251563349</v>
      </c>
      <c r="H980" s="8">
        <v>-37971.35727051198</v>
      </c>
      <c r="I980" s="8">
        <v>-1.2908130884170529E-7</v>
      </c>
    </row>
    <row r="981" spans="1:9" x14ac:dyDescent="0.25">
      <c r="A981">
        <v>5</v>
      </c>
      <c r="B981">
        <v>140</v>
      </c>
      <c r="C981">
        <v>140</v>
      </c>
      <c r="D981" s="8">
        <v>44389.217521030223</v>
      </c>
      <c r="E981" s="8">
        <v>6428.7003068753966</v>
      </c>
      <c r="F981" s="8">
        <v>1.608670572750271E-7</v>
      </c>
      <c r="G981" s="8">
        <v>44389.217521030223</v>
      </c>
      <c r="H981" s="8">
        <v>7082.9384287605017</v>
      </c>
      <c r="I981" s="8">
        <v>-10964694.833968382</v>
      </c>
    </row>
    <row r="982" spans="1:9" x14ac:dyDescent="0.25">
      <c r="A982">
        <v>6</v>
      </c>
      <c r="B982">
        <v>140</v>
      </c>
      <c r="C982">
        <v>140</v>
      </c>
      <c r="D982" s="8">
        <v>44560.723182245645</v>
      </c>
      <c r="E982" s="8">
        <v>7053.3012462513916</v>
      </c>
      <c r="F982" s="8">
        <v>-10964694.833968643</v>
      </c>
      <c r="G982" s="8">
        <v>44560.723182245645</v>
      </c>
      <c r="H982" s="8">
        <v>7421.1762887633013</v>
      </c>
      <c r="I982" s="8">
        <v>-14583314.217721701</v>
      </c>
    </row>
    <row r="983" spans="1:9" x14ac:dyDescent="0.25">
      <c r="A983">
        <v>7</v>
      </c>
      <c r="B983">
        <v>140</v>
      </c>
      <c r="C983">
        <v>140</v>
      </c>
      <c r="D983" s="8">
        <v>-21665.52985430129</v>
      </c>
      <c r="E983" s="8">
        <v>-12680.539441080378</v>
      </c>
      <c r="F983" s="8">
        <v>-14583314.217722043</v>
      </c>
      <c r="G983" s="8">
        <v>-21665.52985430129</v>
      </c>
      <c r="H983" s="8">
        <v>-12312.664398568468</v>
      </c>
      <c r="I983" s="8">
        <v>-8335013.2578086536</v>
      </c>
    </row>
    <row r="984" spans="1:9" x14ac:dyDescent="0.25">
      <c r="A984">
        <v>8</v>
      </c>
      <c r="B984">
        <v>140</v>
      </c>
      <c r="C984">
        <v>140</v>
      </c>
      <c r="D984" s="8">
        <v>-21494.024193159908</v>
      </c>
      <c r="E984" s="8">
        <v>-12342.301581071442</v>
      </c>
      <c r="F984" s="8">
        <v>-8335013.2578080054</v>
      </c>
      <c r="G984" s="8">
        <v>-21494.024193159908</v>
      </c>
      <c r="H984" s="8">
        <v>-11688.063459186336</v>
      </c>
      <c r="I984" s="8">
        <v>11165627.972361285</v>
      </c>
    </row>
    <row r="985" spans="1:9" x14ac:dyDescent="0.25">
      <c r="A985">
        <v>9</v>
      </c>
      <c r="B985">
        <v>140</v>
      </c>
      <c r="C985">
        <v>140</v>
      </c>
      <c r="D985" s="8">
        <v>-15519.271975691528</v>
      </c>
      <c r="E985" s="8">
        <v>-4366.0291122952431</v>
      </c>
      <c r="F985" s="8">
        <v>11165627.97236127</v>
      </c>
      <c r="G985" s="8">
        <v>-15519.271975691528</v>
      </c>
      <c r="H985" s="8">
        <v>-3510.2543078982285</v>
      </c>
      <c r="I985" s="8">
        <v>19526302.822896682</v>
      </c>
    </row>
    <row r="986" spans="1:9" x14ac:dyDescent="0.25">
      <c r="A986">
        <v>10</v>
      </c>
      <c r="B986">
        <v>140</v>
      </c>
      <c r="C986">
        <v>140</v>
      </c>
      <c r="D986" s="8">
        <v>-22517.706496440944</v>
      </c>
      <c r="E986" s="8">
        <v>8769.6174602115734</v>
      </c>
      <c r="F986" s="8">
        <v>19526302.822896659</v>
      </c>
      <c r="G986" s="8">
        <v>-22517.706496440944</v>
      </c>
      <c r="H986" s="8">
        <v>9625.3922646085884</v>
      </c>
      <c r="I986" s="8">
        <v>6.0683669289574022E-8</v>
      </c>
    </row>
    <row r="987" spans="1:9" x14ac:dyDescent="0.25">
      <c r="A987">
        <v>11</v>
      </c>
      <c r="B987">
        <v>140</v>
      </c>
      <c r="C987">
        <v>140</v>
      </c>
      <c r="D987" s="8">
        <v>-25312.929585178499</v>
      </c>
      <c r="E987" s="8">
        <v>-1779.1520155268099</v>
      </c>
      <c r="F987" s="8">
        <v>-2.788510755635798E-8</v>
      </c>
      <c r="G987" s="8">
        <v>-25312.929585178499</v>
      </c>
      <c r="H987" s="8">
        <v>-923.37721112979511</v>
      </c>
      <c r="I987" s="8">
        <v>2868734.7740959181</v>
      </c>
    </row>
    <row r="988" spans="1:9" x14ac:dyDescent="0.25">
      <c r="A988">
        <v>12</v>
      </c>
      <c r="B988">
        <v>140</v>
      </c>
      <c r="C988">
        <v>140</v>
      </c>
      <c r="D988" s="8">
        <v>-15898.244490165125</v>
      </c>
      <c r="E988" s="8">
        <v>4574.0368046358199</v>
      </c>
      <c r="F988" s="8">
        <v>2868734.7740959227</v>
      </c>
      <c r="G988" s="8">
        <v>-15898.244490165125</v>
      </c>
      <c r="H988" s="8">
        <v>5429.8116090328349</v>
      </c>
      <c r="I988" s="8">
        <v>-7750350.3170133578</v>
      </c>
    </row>
    <row r="989" spans="1:9" x14ac:dyDescent="0.25">
      <c r="A989">
        <v>13</v>
      </c>
      <c r="B989">
        <v>140</v>
      </c>
      <c r="C989">
        <v>140</v>
      </c>
      <c r="D989" s="8">
        <v>-19456.746133275632</v>
      </c>
      <c r="E989" s="8">
        <v>5969.3882035824108</v>
      </c>
      <c r="F989" s="8">
        <v>-7750350.3170132916</v>
      </c>
      <c r="G989" s="8">
        <v>-19456.746133275632</v>
      </c>
      <c r="H989" s="8">
        <v>6623.6263254675159</v>
      </c>
      <c r="I989" s="8">
        <v>-17969581.607337337</v>
      </c>
    </row>
    <row r="990" spans="1:9" x14ac:dyDescent="0.25">
      <c r="A990">
        <v>14</v>
      </c>
      <c r="B990">
        <v>140</v>
      </c>
      <c r="C990">
        <v>140</v>
      </c>
      <c r="D990" s="8">
        <v>-19628.251794404954</v>
      </c>
      <c r="E990" s="8">
        <v>6593.9891429917516</v>
      </c>
      <c r="F990" s="8">
        <v>-17969581.607338421</v>
      </c>
      <c r="G990" s="8">
        <v>-19628.251794404954</v>
      </c>
      <c r="H990" s="8">
        <v>6961.8641855036612</v>
      </c>
      <c r="I990" s="8">
        <v>-21358544.939462677</v>
      </c>
    </row>
    <row r="991" spans="1:9" x14ac:dyDescent="0.25">
      <c r="A991">
        <v>15</v>
      </c>
      <c r="B991">
        <v>140</v>
      </c>
      <c r="C991">
        <v>140</v>
      </c>
      <c r="D991" s="8">
        <v>24714.984288245767</v>
      </c>
      <c r="E991" s="8">
        <v>-10612.523778982959</v>
      </c>
      <c r="F991" s="8">
        <v>-21358544.939462919</v>
      </c>
      <c r="G991" s="8">
        <v>24714.984288245767</v>
      </c>
      <c r="H991" s="8">
        <v>-10244.648736471048</v>
      </c>
      <c r="I991" s="8">
        <v>-16144251.810599804</v>
      </c>
    </row>
    <row r="992" spans="1:9" x14ac:dyDescent="0.25">
      <c r="A992">
        <v>16</v>
      </c>
      <c r="B992">
        <v>140</v>
      </c>
      <c r="C992">
        <v>140</v>
      </c>
      <c r="D992" s="8">
        <v>24543.478627079352</v>
      </c>
      <c r="E992" s="8">
        <v>-10274.285918982459</v>
      </c>
      <c r="F992" s="8">
        <v>-16144251.810598791</v>
      </c>
      <c r="G992" s="8">
        <v>24543.478627079352</v>
      </c>
      <c r="H992" s="8">
        <v>-9620.0477970973534</v>
      </c>
      <c r="I992" s="8">
        <v>-1.3576936908066266E-9</v>
      </c>
    </row>
    <row r="993" spans="1:9" x14ac:dyDescent="0.25">
      <c r="A993">
        <v>17</v>
      </c>
      <c r="B993">
        <v>140</v>
      </c>
      <c r="C993">
        <v>140</v>
      </c>
      <c r="D993" s="8">
        <v>16332.786574615609</v>
      </c>
      <c r="E993" s="8">
        <v>18205.526601269448</v>
      </c>
      <c r="F993" s="8">
        <v>-2.831598976626992E-7</v>
      </c>
      <c r="G993" s="8">
        <v>16332.786574615609</v>
      </c>
      <c r="H993" s="8">
        <v>18440.746801681355</v>
      </c>
      <c r="I993" s="8">
        <v>-9161568.35073811</v>
      </c>
    </row>
    <row r="994" spans="1:9" x14ac:dyDescent="0.25">
      <c r="A994">
        <v>18</v>
      </c>
      <c r="B994">
        <v>140</v>
      </c>
      <c r="C994">
        <v>140</v>
      </c>
      <c r="D994" s="8">
        <v>16004.001046703925</v>
      </c>
      <c r="E994" s="8">
        <v>18111.961273771751</v>
      </c>
      <c r="F994" s="8">
        <v>-9161568.3507381938</v>
      </c>
      <c r="G994" s="8">
        <v>16004.001046703925</v>
      </c>
      <c r="H994" s="8">
        <v>18534.312129183661</v>
      </c>
      <c r="I994" s="8">
        <v>-18323136.701475799</v>
      </c>
    </row>
    <row r="995" spans="1:9" x14ac:dyDescent="0.25">
      <c r="A995">
        <v>19</v>
      </c>
      <c r="B995">
        <v>140</v>
      </c>
      <c r="C995">
        <v>140</v>
      </c>
      <c r="D995" s="8">
        <v>-17943.930998924698</v>
      </c>
      <c r="E995" s="8">
        <v>-20803.070476753892</v>
      </c>
      <c r="F995" s="8">
        <v>-18323136.701475911</v>
      </c>
      <c r="G995" s="8">
        <v>-17943.930998924698</v>
      </c>
      <c r="H995" s="8">
        <v>-20380.719621341981</v>
      </c>
      <c r="I995" s="8">
        <v>-8027189.176952498</v>
      </c>
    </row>
    <row r="996" spans="1:9" x14ac:dyDescent="0.25">
      <c r="A996">
        <v>20</v>
      </c>
      <c r="B996">
        <v>140</v>
      </c>
      <c r="C996">
        <v>140</v>
      </c>
      <c r="D996" s="8">
        <v>-19377.205963443132</v>
      </c>
      <c r="E996" s="8">
        <v>-21014.245904456286</v>
      </c>
      <c r="F996" s="8">
        <v>26979032.406422816</v>
      </c>
      <c r="G996" s="8">
        <v>-19377.205963443132</v>
      </c>
      <c r="H996" s="8">
        <v>-20169.544193632464</v>
      </c>
      <c r="I996" s="8">
        <v>47570927.455467194</v>
      </c>
    </row>
    <row r="997" spans="1:9" x14ac:dyDescent="0.25">
      <c r="A997">
        <v>21</v>
      </c>
      <c r="B997">
        <v>140</v>
      </c>
      <c r="C997">
        <v>140</v>
      </c>
      <c r="D997" s="8">
        <v>-77253.17290321982</v>
      </c>
      <c r="E997" s="8">
        <v>-204.58525382754985</v>
      </c>
      <c r="F997" s="8">
        <v>1.4926990843378009E-8</v>
      </c>
      <c r="G997" s="8">
        <v>-77253.17290321982</v>
      </c>
      <c r="H997" s="8">
        <v>204.58525382757074</v>
      </c>
      <c r="I997" s="8">
        <v>-1.5012119547463953E-8</v>
      </c>
    </row>
    <row r="998" spans="1:9" x14ac:dyDescent="0.25">
      <c r="A998">
        <v>22</v>
      </c>
      <c r="B998">
        <v>140</v>
      </c>
      <c r="C998">
        <v>140</v>
      </c>
      <c r="D998" s="8">
        <v>13918.465283861202</v>
      </c>
      <c r="E998" s="8">
        <v>-310.80248698717151</v>
      </c>
      <c r="F998" s="8">
        <v>-3.1035983469844752E-10</v>
      </c>
      <c r="G998" s="8">
        <v>13918.465283861202</v>
      </c>
      <c r="H998" s="8">
        <v>310.80248698716946</v>
      </c>
      <c r="I998" s="8">
        <v>1.2319001089883032E-9</v>
      </c>
    </row>
    <row r="999" spans="1:9" x14ac:dyDescent="0.25">
      <c r="A999">
        <v>23</v>
      </c>
      <c r="B999">
        <v>140</v>
      </c>
      <c r="C999">
        <v>140</v>
      </c>
      <c r="D999" s="8">
        <v>-51231.518290378321</v>
      </c>
      <c r="E999" s="8">
        <v>-204.58525382755778</v>
      </c>
      <c r="F999" s="8">
        <v>3.2752723200246694E-9</v>
      </c>
      <c r="G999" s="8">
        <v>-51231.518290378321</v>
      </c>
      <c r="H999" s="8">
        <v>204.58525382756278</v>
      </c>
      <c r="I999" s="8">
        <v>-3.2949174055829646E-9</v>
      </c>
    </row>
    <row r="1000" spans="1:9" x14ac:dyDescent="0.25">
      <c r="A1000">
        <v>24</v>
      </c>
      <c r="B1000">
        <v>140</v>
      </c>
      <c r="C1000">
        <v>140</v>
      </c>
      <c r="D1000" s="8">
        <v>-35425.709600991366</v>
      </c>
      <c r="E1000" s="8">
        <v>20192.020708414479</v>
      </c>
      <c r="F1000" s="8">
        <v>7213201.7373277172</v>
      </c>
      <c r="G1000" s="8">
        <v>-35425.709600991366</v>
      </c>
      <c r="H1000" s="8">
        <v>20991.769389814974</v>
      </c>
      <c r="I1000" s="8">
        <v>-27793019.846167319</v>
      </c>
    </row>
    <row r="1001" spans="1:9" x14ac:dyDescent="0.25">
      <c r="A1001">
        <v>25</v>
      </c>
      <c r="B1001">
        <v>140</v>
      </c>
      <c r="C1001">
        <v>140</v>
      </c>
      <c r="D1001" s="8">
        <v>-18554.980767330977</v>
      </c>
      <c r="E1001" s="8">
        <v>-20991.769389744637</v>
      </c>
      <c r="F1001" s="8">
        <v>-8027189.1769526117</v>
      </c>
      <c r="G1001" s="8">
        <v>-18554.980767330977</v>
      </c>
      <c r="H1001" s="8">
        <v>-20192.020708344142</v>
      </c>
      <c r="I1001" s="8">
        <v>26979032.406422805</v>
      </c>
    </row>
    <row r="1002" spans="1:9" x14ac:dyDescent="0.25">
      <c r="A1002">
        <v>1</v>
      </c>
      <c r="B1002">
        <v>141</v>
      </c>
      <c r="C1002">
        <v>141</v>
      </c>
      <c r="D1002" s="8">
        <v>-42809.558224247055</v>
      </c>
      <c r="E1002" s="8">
        <v>35234.937651837339</v>
      </c>
      <c r="F1002" s="8">
        <v>73258203.204229504</v>
      </c>
      <c r="G1002" s="8">
        <v>-42809.558224247055</v>
      </c>
      <c r="H1002" s="8">
        <v>36079.639362661153</v>
      </c>
      <c r="I1002" s="8">
        <v>37600914.696980298</v>
      </c>
    </row>
    <row r="1003" spans="1:9" x14ac:dyDescent="0.25">
      <c r="A1003">
        <v>2</v>
      </c>
      <c r="B1003">
        <v>141</v>
      </c>
      <c r="C1003">
        <v>141</v>
      </c>
      <c r="D1003" s="8">
        <v>-41376.283259736621</v>
      </c>
      <c r="E1003" s="8">
        <v>35446.113079543931</v>
      </c>
      <c r="F1003" s="8">
        <v>-23016475.765345261</v>
      </c>
      <c r="G1003" s="8">
        <v>-41376.283259736621</v>
      </c>
      <c r="H1003" s="8">
        <v>35868.463934955842</v>
      </c>
      <c r="I1003" s="8">
        <v>-40845120.018969476</v>
      </c>
    </row>
    <row r="1004" spans="1:9" x14ac:dyDescent="0.25">
      <c r="A1004">
        <v>3</v>
      </c>
      <c r="B1004">
        <v>141</v>
      </c>
      <c r="C1004">
        <v>141</v>
      </c>
      <c r="D1004" s="8">
        <v>24755.840150086591</v>
      </c>
      <c r="E1004" s="8">
        <v>-41056.295446688382</v>
      </c>
      <c r="F1004" s="8">
        <v>-40845120.018969983</v>
      </c>
      <c r="G1004" s="8">
        <v>24755.840150086591</v>
      </c>
      <c r="H1004" s="8">
        <v>-40633.944591276471</v>
      </c>
      <c r="I1004" s="8">
        <v>-20422560.009478729</v>
      </c>
    </row>
    <row r="1005" spans="1:9" x14ac:dyDescent="0.25">
      <c r="A1005">
        <v>4</v>
      </c>
      <c r="B1005">
        <v>141</v>
      </c>
      <c r="C1005">
        <v>141</v>
      </c>
      <c r="D1005" s="8">
        <v>25084.625677998651</v>
      </c>
      <c r="E1005" s="8">
        <v>-40962.730119162661</v>
      </c>
      <c r="F1005" s="8">
        <v>-20422560.009478621</v>
      </c>
      <c r="G1005" s="8">
        <v>25084.625677998651</v>
      </c>
      <c r="H1005" s="8">
        <v>-40727.509918750751</v>
      </c>
      <c r="I1005" s="8">
        <v>-5.1241368055343632E-7</v>
      </c>
    </row>
    <row r="1006" spans="1:9" x14ac:dyDescent="0.25">
      <c r="A1006">
        <v>5</v>
      </c>
      <c r="B1006">
        <v>141</v>
      </c>
      <c r="C1006">
        <v>141</v>
      </c>
      <c r="D1006" s="8">
        <v>49904.525665507172</v>
      </c>
      <c r="E1006" s="8">
        <v>13697.418874537123</v>
      </c>
      <c r="F1006" s="8">
        <v>8.4591738414019325E-8</v>
      </c>
      <c r="G1006" s="8">
        <v>49904.525665507172</v>
      </c>
      <c r="H1006" s="8">
        <v>14351.656996422229</v>
      </c>
      <c r="I1006" s="8">
        <v>-22761825.069283489</v>
      </c>
    </row>
    <row r="1007" spans="1:9" x14ac:dyDescent="0.25">
      <c r="A1007">
        <v>6</v>
      </c>
      <c r="B1007">
        <v>141</v>
      </c>
      <c r="C1007">
        <v>141</v>
      </c>
      <c r="D1007" s="8">
        <v>50076.031326667333</v>
      </c>
      <c r="E1007" s="8">
        <v>14322.01981396295</v>
      </c>
      <c r="F1007" s="8">
        <v>-22761825.06928394</v>
      </c>
      <c r="G1007" s="8">
        <v>50076.031326667333</v>
      </c>
      <c r="H1007" s="8">
        <v>14689.894856474859</v>
      </c>
      <c r="I1007" s="8">
        <v>-30014803.736892346</v>
      </c>
    </row>
    <row r="1008" spans="1:9" x14ac:dyDescent="0.25">
      <c r="A1008">
        <v>7</v>
      </c>
      <c r="B1008">
        <v>141</v>
      </c>
      <c r="C1008">
        <v>141</v>
      </c>
      <c r="D1008" s="8">
        <v>-38059.268885755839</v>
      </c>
      <c r="E1008" s="8">
        <v>-13805.840564179232</v>
      </c>
      <c r="F1008" s="8">
        <v>-30014803.736892343</v>
      </c>
      <c r="G1008" s="8">
        <v>-38059.268885755839</v>
      </c>
      <c r="H1008" s="8">
        <v>-13437.965521667324</v>
      </c>
      <c r="I1008" s="8">
        <v>-23203852.215429612</v>
      </c>
    </row>
    <row r="1009" spans="1:9" x14ac:dyDescent="0.25">
      <c r="A1009">
        <v>8</v>
      </c>
      <c r="B1009">
        <v>141</v>
      </c>
      <c r="C1009">
        <v>141</v>
      </c>
      <c r="D1009" s="8">
        <v>-37887.763224599796</v>
      </c>
      <c r="E1009" s="8">
        <v>-13467.602704181085</v>
      </c>
      <c r="F1009" s="8">
        <v>-23203852.215428796</v>
      </c>
      <c r="G1009" s="8">
        <v>-37887.763224599796</v>
      </c>
      <c r="H1009" s="8">
        <v>-12813.364582295979</v>
      </c>
      <c r="I1009" s="8">
        <v>-1876847.262452621</v>
      </c>
    </row>
    <row r="1010" spans="1:9" x14ac:dyDescent="0.25">
      <c r="A1010">
        <v>9</v>
      </c>
      <c r="B1010">
        <v>141</v>
      </c>
      <c r="C1010">
        <v>141</v>
      </c>
      <c r="D1010" s="8">
        <v>-31913.011007128964</v>
      </c>
      <c r="E1010" s="8">
        <v>-5491.3302354023526</v>
      </c>
      <c r="F1010" s="8">
        <v>-1876847.2624526341</v>
      </c>
      <c r="G1010" s="8">
        <v>-31913.011007128964</v>
      </c>
      <c r="H1010" s="8">
        <v>-4635.5554310053376</v>
      </c>
      <c r="I1010" s="8">
        <v>8872841.8724391907</v>
      </c>
    </row>
    <row r="1011" spans="1:9" x14ac:dyDescent="0.25">
      <c r="A1011">
        <v>10</v>
      </c>
      <c r="B1011">
        <v>141</v>
      </c>
      <c r="C1011">
        <v>141</v>
      </c>
      <c r="D1011" s="8">
        <v>-27984.244971104592</v>
      </c>
      <c r="E1011" s="8">
        <v>3751.5011387526019</v>
      </c>
      <c r="F1011" s="8">
        <v>8872841.8724391833</v>
      </c>
      <c r="G1011" s="8">
        <v>-27984.244971104592</v>
      </c>
      <c r="H1011" s="8">
        <v>4607.2759431496161</v>
      </c>
      <c r="I1011" s="8">
        <v>2.1568121155723931E-8</v>
      </c>
    </row>
    <row r="1012" spans="1:9" x14ac:dyDescent="0.25">
      <c r="A1012">
        <v>11</v>
      </c>
      <c r="B1012">
        <v>141</v>
      </c>
      <c r="C1012">
        <v>141</v>
      </c>
      <c r="D1012" s="8">
        <v>-25001.190441834719</v>
      </c>
      <c r="E1012" s="8">
        <v>-8633.665598769112</v>
      </c>
      <c r="F1012" s="8">
        <v>-2.2995664039626718E-8</v>
      </c>
      <c r="G1012" s="8">
        <v>-25001.190441834719</v>
      </c>
      <c r="H1012" s="8">
        <v>-7777.8907943720969</v>
      </c>
      <c r="I1012" s="8">
        <v>17420867.111319415</v>
      </c>
    </row>
    <row r="1013" spans="1:9" x14ac:dyDescent="0.25">
      <c r="A1013">
        <v>12</v>
      </c>
      <c r="B1013">
        <v>141</v>
      </c>
      <c r="C1013">
        <v>141</v>
      </c>
      <c r="D1013" s="8">
        <v>-26513.705903591217</v>
      </c>
      <c r="E1013" s="8">
        <v>2520.9015076460814</v>
      </c>
      <c r="F1013" s="8">
        <v>17420867.111319415</v>
      </c>
      <c r="G1013" s="8">
        <v>-26513.705903591217</v>
      </c>
      <c r="H1013" s="8">
        <v>3376.676312043096</v>
      </c>
      <c r="I1013" s="8">
        <v>11160588.255719274</v>
      </c>
    </row>
    <row r="1014" spans="1:9" x14ac:dyDescent="0.25">
      <c r="A1014">
        <v>13</v>
      </c>
      <c r="B1014">
        <v>141</v>
      </c>
      <c r="C1014">
        <v>141</v>
      </c>
      <c r="D1014" s="8">
        <v>-30072.207546738395</v>
      </c>
      <c r="E1014" s="8">
        <v>12610.446391200716</v>
      </c>
      <c r="F1014" s="8">
        <v>11160588.255719373</v>
      </c>
      <c r="G1014" s="8">
        <v>-30072.207546738395</v>
      </c>
      <c r="H1014" s="8">
        <v>13264.684513085822</v>
      </c>
      <c r="I1014" s="8">
        <v>-9837080.4731091522</v>
      </c>
    </row>
    <row r="1015" spans="1:9" x14ac:dyDescent="0.25">
      <c r="A1015">
        <v>14</v>
      </c>
      <c r="B1015">
        <v>141</v>
      </c>
      <c r="C1015">
        <v>141</v>
      </c>
      <c r="D1015" s="8">
        <v>-30243.713207968929</v>
      </c>
      <c r="E1015" s="8">
        <v>13235.047330574496</v>
      </c>
      <c r="F1015" s="8">
        <v>-9837080.4731109943</v>
      </c>
      <c r="G1015" s="8">
        <v>-30243.713207968929</v>
      </c>
      <c r="H1015" s="8">
        <v>13602.922373086407</v>
      </c>
      <c r="I1015" s="8">
        <v>-16546572.899025425</v>
      </c>
    </row>
    <row r="1016" spans="1:9" x14ac:dyDescent="0.25">
      <c r="A1016">
        <v>15</v>
      </c>
      <c r="B1016">
        <v>141</v>
      </c>
      <c r="C1016">
        <v>141</v>
      </c>
      <c r="D1016" s="8">
        <v>48209.749020451076</v>
      </c>
      <c r="E1016" s="8">
        <v>-8345.9330863717059</v>
      </c>
      <c r="F1016" s="8">
        <v>-16546572.89902686</v>
      </c>
      <c r="G1016" s="8">
        <v>48209.749020451076</v>
      </c>
      <c r="H1016" s="8">
        <v>-7978.0580438597954</v>
      </c>
      <c r="I1016" s="8">
        <v>-12465575.11646824</v>
      </c>
    </row>
    <row r="1017" spans="1:9" x14ac:dyDescent="0.25">
      <c r="A1017">
        <v>16</v>
      </c>
      <c r="B1017">
        <v>141</v>
      </c>
      <c r="C1017">
        <v>141</v>
      </c>
      <c r="D1017" s="8">
        <v>48038.243359310582</v>
      </c>
      <c r="E1017" s="8">
        <v>-8007.6952263571966</v>
      </c>
      <c r="F1017" s="8">
        <v>-12465575.116468012</v>
      </c>
      <c r="G1017" s="8">
        <v>48038.243359310582</v>
      </c>
      <c r="H1017" s="8">
        <v>-7353.4571044720915</v>
      </c>
      <c r="I1017" s="8">
        <v>4.2651663534343262E-9</v>
      </c>
    </row>
    <row r="1018" spans="1:9" x14ac:dyDescent="0.25">
      <c r="A1018">
        <v>17</v>
      </c>
      <c r="B1018">
        <v>141</v>
      </c>
      <c r="C1018">
        <v>141</v>
      </c>
      <c r="D1018" s="8">
        <v>17987.256458234784</v>
      </c>
      <c r="E1018" s="8">
        <v>42557.273165199316</v>
      </c>
      <c r="F1018" s="8">
        <v>-8.0736936070024978E-8</v>
      </c>
      <c r="G1018" s="8">
        <v>17987.256458234784</v>
      </c>
      <c r="H1018" s="8">
        <v>42792.493365611226</v>
      </c>
      <c r="I1018" s="8">
        <v>-21337441.632703319</v>
      </c>
    </row>
    <row r="1019" spans="1:9" x14ac:dyDescent="0.25">
      <c r="A1019">
        <v>18</v>
      </c>
      <c r="B1019">
        <v>141</v>
      </c>
      <c r="C1019">
        <v>141</v>
      </c>
      <c r="D1019" s="8">
        <v>17658.470930323147</v>
      </c>
      <c r="E1019" s="8">
        <v>42463.707837700909</v>
      </c>
      <c r="F1019" s="8">
        <v>-21337441.632702857</v>
      </c>
      <c r="G1019" s="8">
        <v>17658.470930323147</v>
      </c>
      <c r="H1019" s="8">
        <v>42886.05869311282</v>
      </c>
      <c r="I1019" s="8">
        <v>-42674883.265404433</v>
      </c>
    </row>
    <row r="1020" spans="1:9" x14ac:dyDescent="0.25">
      <c r="A1020">
        <v>19</v>
      </c>
      <c r="B1020">
        <v>141</v>
      </c>
      <c r="C1020">
        <v>141</v>
      </c>
      <c r="D1020" s="8">
        <v>-40047.307571813042</v>
      </c>
      <c r="E1020" s="8">
        <v>-24197.713935027023</v>
      </c>
      <c r="F1020" s="8">
        <v>-42674883.265403576</v>
      </c>
      <c r="G1020" s="8">
        <v>-40047.307571813042</v>
      </c>
      <c r="H1020" s="8">
        <v>-23775.363079615112</v>
      </c>
      <c r="I1020" s="8">
        <v>-30681614.011745393</v>
      </c>
    </row>
    <row r="1021" spans="1:9" x14ac:dyDescent="0.25">
      <c r="A1021">
        <v>20</v>
      </c>
      <c r="B1021">
        <v>141</v>
      </c>
      <c r="C1021">
        <v>141</v>
      </c>
      <c r="D1021" s="8">
        <v>-41480.582536331407</v>
      </c>
      <c r="E1021" s="8">
        <v>-24408.889362732472</v>
      </c>
      <c r="F1021" s="8">
        <v>10095501.450700682</v>
      </c>
      <c r="G1021" s="8">
        <v>-41480.582536331407</v>
      </c>
      <c r="H1021" s="8">
        <v>-23564.187651908651</v>
      </c>
      <c r="I1021" s="8">
        <v>34082039.958021268</v>
      </c>
    </row>
    <row r="1022" spans="1:9" x14ac:dyDescent="0.25">
      <c r="A1022">
        <v>21</v>
      </c>
      <c r="B1022">
        <v>141</v>
      </c>
      <c r="C1022">
        <v>141</v>
      </c>
      <c r="D1022" s="8">
        <v>-100715.18293484219</v>
      </c>
      <c r="E1022" s="8">
        <v>-204.58525382753541</v>
      </c>
      <c r="F1022" s="8">
        <v>3.3201285987161097E-8</v>
      </c>
      <c r="G1022" s="8">
        <v>-100715.18293484219</v>
      </c>
      <c r="H1022" s="8">
        <v>204.58525382758518</v>
      </c>
      <c r="I1022" s="8">
        <v>-3.3103060559369621E-8</v>
      </c>
    </row>
    <row r="1023" spans="1:9" x14ac:dyDescent="0.25">
      <c r="A1023">
        <v>22</v>
      </c>
      <c r="B1023">
        <v>141</v>
      </c>
      <c r="C1023">
        <v>141</v>
      </c>
      <c r="D1023" s="8">
        <v>2318.563466322229</v>
      </c>
      <c r="E1023" s="8">
        <v>-310.80248698717003</v>
      </c>
      <c r="F1023" s="8">
        <v>9.6479197964072223E-10</v>
      </c>
      <c r="G1023" s="8">
        <v>2318.563466322229</v>
      </c>
      <c r="H1023" s="8">
        <v>310.80248698717094</v>
      </c>
      <c r="I1023" s="8">
        <v>-3.4051481634378421E-10</v>
      </c>
    </row>
    <row r="1024" spans="1:9" x14ac:dyDescent="0.25">
      <c r="A1024">
        <v>23</v>
      </c>
      <c r="B1024">
        <v>141</v>
      </c>
      <c r="C1024">
        <v>141</v>
      </c>
      <c r="D1024" s="8">
        <v>-87759.554475136014</v>
      </c>
      <c r="E1024" s="8">
        <v>-204.5852538275598</v>
      </c>
      <c r="F1024" s="8">
        <v>-6.3628249336034062E-10</v>
      </c>
      <c r="G1024" s="8">
        <v>-87759.554475136014</v>
      </c>
      <c r="H1024" s="8">
        <v>204.58525382756076</v>
      </c>
      <c r="I1024" s="8">
        <v>1.1055817594751717E-9</v>
      </c>
    </row>
    <row r="1025" spans="1:9" x14ac:dyDescent="0.25">
      <c r="A1025">
        <v>24</v>
      </c>
      <c r="B1025">
        <v>141</v>
      </c>
      <c r="C1025">
        <v>141</v>
      </c>
      <c r="D1025" s="8">
        <v>-41987.333028142872</v>
      </c>
      <c r="E1025" s="8">
        <v>35257.414166550108</v>
      </c>
      <c r="F1025" s="8">
        <v>37600914.696980372</v>
      </c>
      <c r="G1025" s="8">
        <v>-41987.333028142872</v>
      </c>
      <c r="H1025" s="8">
        <v>36057.162847950603</v>
      </c>
      <c r="I1025" s="8">
        <v>-23016475.765345193</v>
      </c>
    </row>
    <row r="1026" spans="1:9" x14ac:dyDescent="0.25">
      <c r="A1026">
        <v>25</v>
      </c>
      <c r="B1026">
        <v>141</v>
      </c>
      <c r="C1026">
        <v>141</v>
      </c>
      <c r="D1026" s="8">
        <v>-40658.357340219256</v>
      </c>
      <c r="E1026" s="8">
        <v>-24386.412848020882</v>
      </c>
      <c r="F1026" s="8">
        <v>-30681614.011744387</v>
      </c>
      <c r="G1026" s="8">
        <v>-40658.357340219256</v>
      </c>
      <c r="H1026" s="8">
        <v>-23586.664166620387</v>
      </c>
      <c r="I1026" s="8">
        <v>10095501.450700652</v>
      </c>
    </row>
    <row r="1027" spans="1:9" x14ac:dyDescent="0.25">
      <c r="A1027">
        <v>1</v>
      </c>
      <c r="B1027">
        <v>142</v>
      </c>
      <c r="C1027">
        <v>142</v>
      </c>
      <c r="D1027" s="8">
        <v>-58351.311369973249</v>
      </c>
      <c r="E1027" s="8">
        <v>23564.187651917626</v>
      </c>
      <c r="F1027" s="8">
        <v>14316209.288879327</v>
      </c>
      <c r="G1027" s="8">
        <v>-58351.311369973249</v>
      </c>
      <c r="H1027" s="8">
        <v>24408.889362741444</v>
      </c>
      <c r="I1027" s="8">
        <v>-9670329.2184502147</v>
      </c>
    </row>
    <row r="1028" spans="1:9" x14ac:dyDescent="0.25">
      <c r="A1028">
        <v>2</v>
      </c>
      <c r="B1028">
        <v>142</v>
      </c>
      <c r="C1028">
        <v>142</v>
      </c>
      <c r="D1028" s="8">
        <v>-56918.036405415041</v>
      </c>
      <c r="E1028" s="8">
        <v>23775.363079623141</v>
      </c>
      <c r="F1028" s="8">
        <v>-50447444.680910543</v>
      </c>
      <c r="G1028" s="8">
        <v>-56918.036405415041</v>
      </c>
      <c r="H1028" s="8">
        <v>24197.713935035048</v>
      </c>
      <c r="I1028" s="8">
        <v>-62440713.934573367</v>
      </c>
    </row>
    <row r="1029" spans="1:9" x14ac:dyDescent="0.25">
      <c r="A1029">
        <v>3</v>
      </c>
      <c r="B1029">
        <v>142</v>
      </c>
      <c r="C1029">
        <v>142</v>
      </c>
      <c r="D1029" s="8">
        <v>17712.234607221821</v>
      </c>
      <c r="E1029" s="8">
        <v>-62651.889362295442</v>
      </c>
      <c r="F1029" s="8">
        <v>-62440713.934574693</v>
      </c>
      <c r="G1029" s="8">
        <v>17712.234607221821</v>
      </c>
      <c r="H1029" s="8">
        <v>-62229.538506883531</v>
      </c>
      <c r="I1029" s="8">
        <v>-31220356.967279863</v>
      </c>
    </row>
    <row r="1030" spans="1:9" x14ac:dyDescent="0.25">
      <c r="A1030">
        <v>4</v>
      </c>
      <c r="B1030">
        <v>142</v>
      </c>
      <c r="C1030">
        <v>142</v>
      </c>
      <c r="D1030" s="8">
        <v>18041.020135133647</v>
      </c>
      <c r="E1030" s="8">
        <v>-62558.324034766054</v>
      </c>
      <c r="F1030" s="8">
        <v>-31220356.967279941</v>
      </c>
      <c r="G1030" s="8">
        <v>18041.020135133647</v>
      </c>
      <c r="H1030" s="8">
        <v>-62323.103834354144</v>
      </c>
      <c r="I1030" s="8">
        <v>6.1411410570144662E-7</v>
      </c>
    </row>
    <row r="1031" spans="1:9" x14ac:dyDescent="0.25">
      <c r="A1031">
        <v>5</v>
      </c>
      <c r="B1031">
        <v>142</v>
      </c>
      <c r="C1031">
        <v>142</v>
      </c>
      <c r="D1031" s="8">
        <v>67883.982253136288</v>
      </c>
      <c r="E1031" s="8">
        <v>4162.1096142372762</v>
      </c>
      <c r="F1031" s="8">
        <v>-2.4006731109693645E-7</v>
      </c>
      <c r="G1031" s="8">
        <v>67883.982253136288</v>
      </c>
      <c r="H1031" s="8">
        <v>4816.3477361223813</v>
      </c>
      <c r="I1031" s="8">
        <v>-7286018.1398170479</v>
      </c>
    </row>
    <row r="1032" spans="1:9" x14ac:dyDescent="0.25">
      <c r="A1032">
        <v>6</v>
      </c>
      <c r="B1032">
        <v>142</v>
      </c>
      <c r="C1032">
        <v>142</v>
      </c>
      <c r="D1032" s="8">
        <v>68055.487914427489</v>
      </c>
      <c r="E1032" s="8">
        <v>4786.7105535691189</v>
      </c>
      <c r="F1032" s="8">
        <v>-7286018.139817331</v>
      </c>
      <c r="G1032" s="8">
        <v>68055.487914427489</v>
      </c>
      <c r="H1032" s="8">
        <v>5154.5855960810286</v>
      </c>
      <c r="I1032" s="8">
        <v>-9771342.1772310063</v>
      </c>
    </row>
    <row r="1033" spans="1:9" x14ac:dyDescent="0.25">
      <c r="A1033">
        <v>7</v>
      </c>
      <c r="B1033">
        <v>142</v>
      </c>
      <c r="C1033">
        <v>142</v>
      </c>
      <c r="D1033" s="8">
        <v>-32280.991267775302</v>
      </c>
      <c r="E1033" s="8">
        <v>-19321.597628676325</v>
      </c>
      <c r="F1033" s="8">
        <v>-9771342.1772327237</v>
      </c>
      <c r="G1033" s="8">
        <v>-32280.991267775302</v>
      </c>
      <c r="H1033" s="8">
        <v>-18953.722586164415</v>
      </c>
      <c r="I1033" s="8">
        <v>-202512.12352091074</v>
      </c>
    </row>
    <row r="1034" spans="1:9" x14ac:dyDescent="0.25">
      <c r="A1034">
        <v>8</v>
      </c>
      <c r="B1034">
        <v>142</v>
      </c>
      <c r="C1034">
        <v>142</v>
      </c>
      <c r="D1034" s="8">
        <v>-32109.485606640766</v>
      </c>
      <c r="E1034" s="8">
        <v>-18983.359768655613</v>
      </c>
      <c r="F1034" s="8">
        <v>-202512.12352124043</v>
      </c>
      <c r="G1034" s="8">
        <v>-32109.485606640766</v>
      </c>
      <c r="H1034" s="8">
        <v>-18329.121646770505</v>
      </c>
      <c r="I1034" s="8">
        <v>30076566.545097217</v>
      </c>
    </row>
    <row r="1035" spans="1:9" x14ac:dyDescent="0.25">
      <c r="A1035">
        <v>9</v>
      </c>
      <c r="B1035">
        <v>142</v>
      </c>
      <c r="C1035">
        <v>142</v>
      </c>
      <c r="D1035" s="8">
        <v>-26134.733389174828</v>
      </c>
      <c r="E1035" s="8">
        <v>-2312.8938152842375</v>
      </c>
      <c r="F1035" s="8">
        <v>30076566.545097202</v>
      </c>
      <c r="G1035" s="8">
        <v>-26134.733389174828</v>
      </c>
      <c r="H1035" s="8">
        <v>-1457.1190108872229</v>
      </c>
      <c r="I1035" s="8">
        <v>34078435.160078272</v>
      </c>
    </row>
    <row r="1036" spans="1:9" x14ac:dyDescent="0.25">
      <c r="A1036">
        <v>10</v>
      </c>
      <c r="B1036">
        <v>142</v>
      </c>
      <c r="C1036">
        <v>142</v>
      </c>
      <c r="D1036" s="8">
        <v>-22205.96735304582</v>
      </c>
      <c r="E1036" s="8">
        <v>15624.13104343421</v>
      </c>
      <c r="F1036" s="8">
        <v>34078435.160078257</v>
      </c>
      <c r="G1036" s="8">
        <v>-22205.96735304582</v>
      </c>
      <c r="H1036" s="8">
        <v>16479.905847831225</v>
      </c>
      <c r="I1036" s="8">
        <v>2.1568121155723931E-8</v>
      </c>
    </row>
    <row r="1037" spans="1:9" x14ac:dyDescent="0.25">
      <c r="A1037">
        <v>11</v>
      </c>
      <c r="B1037">
        <v>142</v>
      </c>
      <c r="C1037">
        <v>142</v>
      </c>
      <c r="D1037" s="8">
        <v>-30779.468059787876</v>
      </c>
      <c r="E1037" s="8">
        <v>3238.9643059512309</v>
      </c>
      <c r="F1037" s="8">
        <v>-6.2111212173476815E-8</v>
      </c>
      <c r="G1037" s="8">
        <v>-30779.468059787876</v>
      </c>
      <c r="H1037" s="8">
        <v>4094.739110348246</v>
      </c>
      <c r="I1037" s="8">
        <v>-7784726.1764020305</v>
      </c>
    </row>
    <row r="1038" spans="1:9" x14ac:dyDescent="0.25">
      <c r="A1038">
        <v>12</v>
      </c>
      <c r="B1038">
        <v>142</v>
      </c>
      <c r="C1038">
        <v>142</v>
      </c>
      <c r="D1038" s="8">
        <v>-32291.983521660746</v>
      </c>
      <c r="E1038" s="8">
        <v>5699.3379277221375</v>
      </c>
      <c r="F1038" s="8">
        <v>-7784726.1764020491</v>
      </c>
      <c r="G1038" s="8">
        <v>-32291.983521660746</v>
      </c>
      <c r="H1038" s="8">
        <v>6555.1127321191525</v>
      </c>
      <c r="I1038" s="8">
        <v>-20792825.551823601</v>
      </c>
    </row>
    <row r="1039" spans="1:9" x14ac:dyDescent="0.25">
      <c r="A1039">
        <v>13</v>
      </c>
      <c r="B1039">
        <v>142</v>
      </c>
      <c r="C1039">
        <v>142</v>
      </c>
      <c r="D1039" s="8">
        <v>-35850.485164750229</v>
      </c>
      <c r="E1039" s="8">
        <v>7094.6893266607794</v>
      </c>
      <c r="F1039" s="8">
        <v>-20792825.551823527</v>
      </c>
      <c r="G1039" s="8">
        <v>-35850.485164750229</v>
      </c>
      <c r="H1039" s="8">
        <v>7748.9274485458845</v>
      </c>
      <c r="I1039" s="8">
        <v>-32838420.564903755</v>
      </c>
    </row>
    <row r="1040" spans="1:9" x14ac:dyDescent="0.25">
      <c r="A1040">
        <v>14</v>
      </c>
      <c r="B1040">
        <v>142</v>
      </c>
      <c r="C1040">
        <v>142</v>
      </c>
      <c r="D1040" s="8">
        <v>-36021.990825769535</v>
      </c>
      <c r="E1040" s="8">
        <v>7719.290266109796</v>
      </c>
      <c r="F1040" s="8">
        <v>-32838420.564905386</v>
      </c>
      <c r="G1040" s="8">
        <v>-36021.990825769535</v>
      </c>
      <c r="H1040" s="8">
        <v>8087.1653086217057</v>
      </c>
      <c r="I1040" s="8">
        <v>-36790034.45858907</v>
      </c>
    </row>
    <row r="1041" spans="1:9" x14ac:dyDescent="0.25">
      <c r="A1041">
        <v>15</v>
      </c>
      <c r="B1041">
        <v>142</v>
      </c>
      <c r="C1041">
        <v>142</v>
      </c>
      <c r="D1041" s="8">
        <v>30230.292432604871</v>
      </c>
      <c r="E1041" s="8">
        <v>-17881.242346634986</v>
      </c>
      <c r="F1041" s="8">
        <v>-36790034.458591692</v>
      </c>
      <c r="G1041" s="8">
        <v>30230.292432604871</v>
      </c>
      <c r="H1041" s="8">
        <v>-17513.36730412308</v>
      </c>
      <c r="I1041" s="8">
        <v>-27941382.045904554</v>
      </c>
    </row>
    <row r="1042" spans="1:9" x14ac:dyDescent="0.25">
      <c r="A1042">
        <v>16</v>
      </c>
      <c r="B1042">
        <v>142</v>
      </c>
      <c r="C1042">
        <v>142</v>
      </c>
      <c r="D1042" s="8">
        <v>30058.786771421346</v>
      </c>
      <c r="E1042" s="8">
        <v>-17543.00448663854</v>
      </c>
      <c r="F1042" s="8">
        <v>-27941382.045904588</v>
      </c>
      <c r="G1042" s="8">
        <v>30058.786771421346</v>
      </c>
      <c r="H1042" s="8">
        <v>-16888.766364753435</v>
      </c>
      <c r="I1042" s="8">
        <v>1.9911385606974366E-8</v>
      </c>
    </row>
    <row r="1043" spans="1:9" x14ac:dyDescent="0.25">
      <c r="A1043">
        <v>17</v>
      </c>
      <c r="B1043">
        <v>142</v>
      </c>
      <c r="C1043">
        <v>142</v>
      </c>
      <c r="D1043" s="8">
        <v>25030.862000985409</v>
      </c>
      <c r="E1043" s="8">
        <v>20961.679249442641</v>
      </c>
      <c r="F1043" s="8">
        <v>-8.0046302173286679E-7</v>
      </c>
      <c r="G1043" s="8">
        <v>25030.862000985409</v>
      </c>
      <c r="H1043" s="8">
        <v>21196.899449854547</v>
      </c>
      <c r="I1043" s="8">
        <v>-10539644.674825268</v>
      </c>
    </row>
    <row r="1044" spans="1:9" x14ac:dyDescent="0.25">
      <c r="A1044">
        <v>18</v>
      </c>
      <c r="B1044">
        <v>142</v>
      </c>
      <c r="C1044">
        <v>142</v>
      </c>
      <c r="D1044" s="8">
        <v>24702.076473074179</v>
      </c>
      <c r="E1044" s="8">
        <v>20868.113921947657</v>
      </c>
      <c r="F1044" s="8">
        <v>-10539644.674825557</v>
      </c>
      <c r="G1044" s="8">
        <v>24702.076473074179</v>
      </c>
      <c r="H1044" s="8">
        <v>21290.464777359568</v>
      </c>
      <c r="I1044" s="8">
        <v>-21079289.349651083</v>
      </c>
    </row>
    <row r="1045" spans="1:9" x14ac:dyDescent="0.25">
      <c r="A1045">
        <v>19</v>
      </c>
      <c r="B1045">
        <v>142</v>
      </c>
      <c r="C1045">
        <v>142</v>
      </c>
      <c r="D1045" s="8">
        <v>-24505.554426046045</v>
      </c>
      <c r="E1045" s="8">
        <v>-35868.463934843421</v>
      </c>
      <c r="F1045" s="8">
        <v>-21079289.349650607</v>
      </c>
      <c r="G1045" s="8">
        <v>-24505.554426046045</v>
      </c>
      <c r="H1045" s="8">
        <v>-35446.11307943151</v>
      </c>
      <c r="I1045" s="8">
        <v>-3250645.0960842948</v>
      </c>
    </row>
    <row r="1046" spans="1:9" x14ac:dyDescent="0.25">
      <c r="A1046">
        <v>20</v>
      </c>
      <c r="B1046">
        <v>142</v>
      </c>
      <c r="C1046">
        <v>142</v>
      </c>
      <c r="D1046" s="8">
        <v>-25938.829390564439</v>
      </c>
      <c r="E1046" s="8">
        <v>-36079.639362539659</v>
      </c>
      <c r="F1046" s="8">
        <v>57366745.366032705</v>
      </c>
      <c r="G1046" s="8">
        <v>-25938.829390564439</v>
      </c>
      <c r="H1046" s="8">
        <v>-35234.937651715838</v>
      </c>
      <c r="I1046" s="8">
        <v>93024033.873160452</v>
      </c>
    </row>
    <row r="1047" spans="1:9" x14ac:dyDescent="0.25">
      <c r="A1047">
        <v>21</v>
      </c>
      <c r="B1047">
        <v>142</v>
      </c>
      <c r="C1047">
        <v>142</v>
      </c>
      <c r="D1047" s="8">
        <v>-113781.20908781285</v>
      </c>
      <c r="E1047" s="8">
        <v>-204.58525382756119</v>
      </c>
      <c r="F1047" s="8">
        <v>9.3095877673476802E-10</v>
      </c>
      <c r="G1047" s="8">
        <v>-113781.20908781285</v>
      </c>
      <c r="H1047" s="8">
        <v>204.5852538275594</v>
      </c>
      <c r="I1047" s="8">
        <v>-8.3273334894329177E-10</v>
      </c>
    </row>
    <row r="1048" spans="1:9" x14ac:dyDescent="0.25">
      <c r="A1048">
        <v>22</v>
      </c>
      <c r="B1048">
        <v>142</v>
      </c>
      <c r="C1048">
        <v>142</v>
      </c>
      <c r="D1048" s="8">
        <v>2318.5634662102611</v>
      </c>
      <c r="E1048" s="8">
        <v>-310.80248698717025</v>
      </c>
      <c r="F1048" s="8">
        <v>2.920569386333227E-9</v>
      </c>
      <c r="G1048" s="8">
        <v>2318.5634662102611</v>
      </c>
      <c r="H1048" s="8">
        <v>310.80248698717071</v>
      </c>
      <c r="I1048" s="8">
        <v>-2.2962922230362894E-9</v>
      </c>
    </row>
    <row r="1049" spans="1:9" x14ac:dyDescent="0.25">
      <c r="A1049">
        <v>23</v>
      </c>
      <c r="B1049">
        <v>142</v>
      </c>
      <c r="C1049">
        <v>142</v>
      </c>
      <c r="D1049" s="8">
        <v>-74693.528321852049</v>
      </c>
      <c r="E1049" s="8">
        <v>-204.58525382756125</v>
      </c>
      <c r="F1049" s="8">
        <v>3.4160620998591187E-10</v>
      </c>
      <c r="G1049" s="8">
        <v>-74693.528321852049</v>
      </c>
      <c r="H1049" s="8">
        <v>204.58525382755931</v>
      </c>
      <c r="I1049" s="8">
        <v>1.2769305612891913E-10</v>
      </c>
    </row>
    <row r="1050" spans="1:9" x14ac:dyDescent="0.25">
      <c r="A1050">
        <v>24</v>
      </c>
      <c r="B1050">
        <v>142</v>
      </c>
      <c r="C1050">
        <v>142</v>
      </c>
      <c r="D1050" s="8">
        <v>-57529.08617382127</v>
      </c>
      <c r="E1050" s="8">
        <v>23586.664166628849</v>
      </c>
      <c r="F1050" s="8">
        <v>-9670329.2184500769</v>
      </c>
      <c r="G1050" s="8">
        <v>-57529.08617382127</v>
      </c>
      <c r="H1050" s="8">
        <v>24386.412848029344</v>
      </c>
      <c r="I1050" s="8">
        <v>-50447444.680909559</v>
      </c>
    </row>
    <row r="1051" spans="1:9" x14ac:dyDescent="0.25">
      <c r="A1051">
        <v>25</v>
      </c>
      <c r="B1051">
        <v>142</v>
      </c>
      <c r="C1051">
        <v>142</v>
      </c>
      <c r="D1051" s="8">
        <v>-25116.604194452273</v>
      </c>
      <c r="E1051" s="8">
        <v>-36057.162847828076</v>
      </c>
      <c r="F1051" s="8">
        <v>-3250645.0960845202</v>
      </c>
      <c r="G1051" s="8">
        <v>-25116.604194452273</v>
      </c>
      <c r="H1051" s="8">
        <v>-35257.414166427581</v>
      </c>
      <c r="I1051" s="8">
        <v>57366745.366032682</v>
      </c>
    </row>
    <row r="1052" spans="1:9" x14ac:dyDescent="0.25">
      <c r="A1052">
        <v>1</v>
      </c>
      <c r="B1052">
        <v>143</v>
      </c>
      <c r="C1052">
        <v>143</v>
      </c>
      <c r="D1052" s="8">
        <v>-67257.205963445798</v>
      </c>
      <c r="E1052" s="8">
        <v>53907.753290007735</v>
      </c>
      <c r="F1052" s="8">
        <v>107388718.60004503</v>
      </c>
      <c r="G1052" s="8">
        <v>-67257.205963445798</v>
      </c>
      <c r="H1052" s="8">
        <v>54752.455000831556</v>
      </c>
      <c r="I1052" s="8">
        <v>53058614.454625413</v>
      </c>
    </row>
    <row r="1053" spans="1:9" x14ac:dyDescent="0.25">
      <c r="A1053">
        <v>2</v>
      </c>
      <c r="B1053">
        <v>143</v>
      </c>
      <c r="C1053">
        <v>143</v>
      </c>
      <c r="D1053" s="8">
        <v>-65823.93099892266</v>
      </c>
      <c r="E1053" s="8">
        <v>54118.928717713585</v>
      </c>
      <c r="F1053" s="8">
        <v>-39302562.592590787</v>
      </c>
      <c r="G1053" s="8">
        <v>-65823.93099892266</v>
      </c>
      <c r="H1053" s="8">
        <v>54541.279573125488</v>
      </c>
      <c r="I1053" s="8">
        <v>-66467614.66529835</v>
      </c>
    </row>
    <row r="1054" spans="1:9" x14ac:dyDescent="0.25">
      <c r="A1054">
        <v>3</v>
      </c>
      <c r="B1054">
        <v>143</v>
      </c>
      <c r="C1054">
        <v>143</v>
      </c>
      <c r="D1054" s="8">
        <v>38236.051842012923</v>
      </c>
      <c r="E1054" s="8">
        <v>-66678.790093026793</v>
      </c>
      <c r="F1054" s="8">
        <v>-66467614.665299177</v>
      </c>
      <c r="G1054" s="8">
        <v>38236.051842012923</v>
      </c>
      <c r="H1054" s="8">
        <v>-66256.43923761489</v>
      </c>
      <c r="I1054" s="8">
        <v>-33233807.332638528</v>
      </c>
    </row>
    <row r="1055" spans="1:9" x14ac:dyDescent="0.25">
      <c r="A1055">
        <v>4</v>
      </c>
      <c r="B1055">
        <v>143</v>
      </c>
      <c r="C1055">
        <v>143</v>
      </c>
      <c r="D1055" s="8">
        <v>38564.837369924979</v>
      </c>
      <c r="E1055" s="8">
        <v>-66585.224765480467</v>
      </c>
      <c r="F1055" s="8">
        <v>-33233807.332637563</v>
      </c>
      <c r="G1055" s="8">
        <v>38564.837369924979</v>
      </c>
      <c r="H1055" s="8">
        <v>-66350.00456506855</v>
      </c>
      <c r="I1055" s="8">
        <v>-1.6596168279647826E-7</v>
      </c>
    </row>
    <row r="1056" spans="1:9" x14ac:dyDescent="0.25">
      <c r="A1056">
        <v>5</v>
      </c>
      <c r="B1056">
        <v>143</v>
      </c>
      <c r="C1056">
        <v>143</v>
      </c>
      <c r="D1056" s="8">
        <v>77356.824918703234</v>
      </c>
      <c r="E1056" s="8">
        <v>20759.444484579035</v>
      </c>
      <c r="F1056" s="8">
        <v>-4.2251340346410873E-7</v>
      </c>
      <c r="G1056" s="8">
        <v>77356.824918703234</v>
      </c>
      <c r="H1056" s="8">
        <v>21413.682606464143</v>
      </c>
      <c r="I1056" s="8">
        <v>-34223492.634381965</v>
      </c>
    </row>
    <row r="1057" spans="1:9" x14ac:dyDescent="0.25">
      <c r="A1057">
        <v>6</v>
      </c>
      <c r="B1057">
        <v>143</v>
      </c>
      <c r="C1057">
        <v>143</v>
      </c>
      <c r="D1057" s="8">
        <v>77528.330579888818</v>
      </c>
      <c r="E1057" s="8">
        <v>21384.045424020449</v>
      </c>
      <c r="F1057" s="8">
        <v>-34223492.634382233</v>
      </c>
      <c r="G1057" s="8">
        <v>77528.330579888818</v>
      </c>
      <c r="H1057" s="8">
        <v>21751.92046653236</v>
      </c>
      <c r="I1057" s="8">
        <v>-45007484.107019559</v>
      </c>
    </row>
    <row r="1058" spans="1:9" x14ac:dyDescent="0.25">
      <c r="A1058">
        <v>7</v>
      </c>
      <c r="B1058">
        <v>143</v>
      </c>
      <c r="C1058">
        <v>143</v>
      </c>
      <c r="D1058" s="8">
        <v>-67477.981701714685</v>
      </c>
      <c r="E1058" s="8">
        <v>-21682.643330531511</v>
      </c>
      <c r="F1058" s="8">
        <v>-45007484.10701976</v>
      </c>
      <c r="G1058" s="8">
        <v>-67477.981701714685</v>
      </c>
      <c r="H1058" s="8">
        <v>-21314.768288019601</v>
      </c>
      <c r="I1058" s="8">
        <v>-34258131.202382207</v>
      </c>
    </row>
    <row r="1059" spans="1:9" x14ac:dyDescent="0.25">
      <c r="A1059">
        <v>8</v>
      </c>
      <c r="B1059">
        <v>143</v>
      </c>
      <c r="C1059">
        <v>143</v>
      </c>
      <c r="D1059" s="8">
        <v>-67306.476040554</v>
      </c>
      <c r="E1059" s="8">
        <v>-21344.405470531776</v>
      </c>
      <c r="F1059" s="8">
        <v>-34258131.202381581</v>
      </c>
      <c r="G1059" s="8">
        <v>-67306.476040554</v>
      </c>
      <c r="H1059" s="8">
        <v>-20690.167348646668</v>
      </c>
      <c r="I1059" s="8">
        <v>-147075.35961830989</v>
      </c>
    </row>
    <row r="1060" spans="1:9" x14ac:dyDescent="0.25">
      <c r="A1060">
        <v>9</v>
      </c>
      <c r="B1060">
        <v>143</v>
      </c>
      <c r="C1060">
        <v>143</v>
      </c>
      <c r="D1060" s="8">
        <v>-63747.974397357582</v>
      </c>
      <c r="E1060" s="8">
        <v>-7443.6925842993787</v>
      </c>
      <c r="F1060" s="8">
        <v>-147075.35961836576</v>
      </c>
      <c r="G1060" s="8">
        <v>-63747.974397357582</v>
      </c>
      <c r="H1060" s="8">
        <v>-6587.9177799023637</v>
      </c>
      <c r="I1060" s="8">
        <v>14747479.041981848</v>
      </c>
    </row>
    <row r="1061" spans="1:9" x14ac:dyDescent="0.25">
      <c r="A1061">
        <v>10</v>
      </c>
      <c r="B1061">
        <v>143</v>
      </c>
      <c r="C1061">
        <v>143</v>
      </c>
      <c r="D1061" s="8">
        <v>-58853.175248980711</v>
      </c>
      <c r="E1061" s="8">
        <v>6518.6406439540333</v>
      </c>
      <c r="F1061" s="8">
        <v>14747479.041981839</v>
      </c>
      <c r="G1061" s="8">
        <v>-58853.175248980711</v>
      </c>
      <c r="H1061" s="8">
        <v>7374.4154483510483</v>
      </c>
      <c r="I1061" s="8">
        <v>1.3954559108242393E-8</v>
      </c>
    </row>
    <row r="1062" spans="1:9" x14ac:dyDescent="0.25">
      <c r="A1062">
        <v>11</v>
      </c>
      <c r="B1062">
        <v>143</v>
      </c>
      <c r="C1062">
        <v>143</v>
      </c>
      <c r="D1062" s="8">
        <v>-56057.95216022987</v>
      </c>
      <c r="E1062" s="8">
        <v>-15220.655697444576</v>
      </c>
      <c r="F1062" s="8">
        <v>-1.9922299543395638E-8</v>
      </c>
      <c r="G1062" s="8">
        <v>-56057.95216022987</v>
      </c>
      <c r="H1062" s="8">
        <v>-14364.880893047561</v>
      </c>
      <c r="I1062" s="8">
        <v>31405047.090807371</v>
      </c>
    </row>
    <row r="1063" spans="1:9" x14ac:dyDescent="0.25">
      <c r="A1063">
        <v>12</v>
      </c>
      <c r="B1063">
        <v>143</v>
      </c>
      <c r="C1063">
        <v>143</v>
      </c>
      <c r="D1063" s="8">
        <v>-63369.001882879202</v>
      </c>
      <c r="E1063" s="8">
        <v>5524.1352831590921</v>
      </c>
      <c r="F1063" s="8">
        <v>31405047.090807363</v>
      </c>
      <c r="G1063" s="8">
        <v>-63369.001882879202</v>
      </c>
      <c r="H1063" s="8">
        <v>6379.9100875561071</v>
      </c>
      <c r="I1063" s="8">
        <v>18768902.929793201</v>
      </c>
    </row>
    <row r="1064" spans="1:9" x14ac:dyDescent="0.25">
      <c r="A1064">
        <v>13</v>
      </c>
      <c r="B1064">
        <v>143</v>
      </c>
      <c r="C1064">
        <v>143</v>
      </c>
      <c r="D1064" s="8">
        <v>-69343.75410025756</v>
      </c>
      <c r="E1064" s="8">
        <v>26408.842604259105</v>
      </c>
      <c r="F1064" s="8">
        <v>18768902.929793194</v>
      </c>
      <c r="G1064" s="8">
        <v>-69343.75410025756</v>
      </c>
      <c r="H1064" s="8">
        <v>27063.08072614421</v>
      </c>
      <c r="I1064" s="8">
        <v>-24623562.852829106</v>
      </c>
    </row>
    <row r="1065" spans="1:9" x14ac:dyDescent="0.25">
      <c r="A1065">
        <v>14</v>
      </c>
      <c r="B1065">
        <v>143</v>
      </c>
      <c r="C1065">
        <v>143</v>
      </c>
      <c r="D1065" s="8">
        <v>-69515.25976149863</v>
      </c>
      <c r="E1065" s="8">
        <v>27033.443543654023</v>
      </c>
      <c r="F1065" s="8">
        <v>-24623562.852828804</v>
      </c>
      <c r="G1065" s="8">
        <v>-69515.25976149863</v>
      </c>
      <c r="H1065" s="8">
        <v>27401.318586165933</v>
      </c>
      <c r="I1065" s="8">
        <v>-38232253.385283403</v>
      </c>
    </row>
    <row r="1066" spans="1:9" x14ac:dyDescent="0.25">
      <c r="A1066">
        <v>15</v>
      </c>
      <c r="B1066">
        <v>143</v>
      </c>
      <c r="C1066">
        <v>143</v>
      </c>
      <c r="D1066" s="8">
        <v>97374.069473869531</v>
      </c>
      <c r="E1066" s="8">
        <v>-18560.572976270105</v>
      </c>
      <c r="F1066" s="8">
        <v>-38232253.385282561</v>
      </c>
      <c r="G1066" s="8">
        <v>97374.069473869531</v>
      </c>
      <c r="H1066" s="8">
        <v>-18192.697933758194</v>
      </c>
      <c r="I1066" s="8">
        <v>-29043935.657775324</v>
      </c>
    </row>
    <row r="1067" spans="1:9" x14ac:dyDescent="0.25">
      <c r="A1067">
        <v>16</v>
      </c>
      <c r="B1067">
        <v>143</v>
      </c>
      <c r="C1067">
        <v>143</v>
      </c>
      <c r="D1067" s="8">
        <v>97202.563812731329</v>
      </c>
      <c r="E1067" s="8">
        <v>-18222.335116256385</v>
      </c>
      <c r="F1067" s="8">
        <v>-29043935.657774393</v>
      </c>
      <c r="G1067" s="8">
        <v>97202.563812731329</v>
      </c>
      <c r="H1067" s="8">
        <v>-17568.096994371281</v>
      </c>
      <c r="I1067" s="8">
        <v>-1.4925899449735881E-8</v>
      </c>
    </row>
    <row r="1068" spans="1:9" x14ac:dyDescent="0.25">
      <c r="A1068">
        <v>17</v>
      </c>
      <c r="B1068">
        <v>143</v>
      </c>
      <c r="C1068">
        <v>143</v>
      </c>
      <c r="D1068" s="8">
        <v>38618.601046836775</v>
      </c>
      <c r="E1068" s="8">
        <v>86115.835234377693</v>
      </c>
      <c r="F1068" s="8">
        <v>1.1840311344712976E-7</v>
      </c>
      <c r="G1068" s="8">
        <v>38618.601046836775</v>
      </c>
      <c r="H1068" s="8">
        <v>86351.055434789596</v>
      </c>
      <c r="I1068" s="8">
        <v>-43116722.66729182</v>
      </c>
    </row>
    <row r="1069" spans="1:9" x14ac:dyDescent="0.25">
      <c r="A1069">
        <v>18</v>
      </c>
      <c r="B1069">
        <v>143</v>
      </c>
      <c r="C1069">
        <v>143</v>
      </c>
      <c r="D1069" s="8">
        <v>38289.815518925592</v>
      </c>
      <c r="E1069" s="8">
        <v>86022.269906868562</v>
      </c>
      <c r="F1069" s="8">
        <v>-43116722.667291626</v>
      </c>
      <c r="G1069" s="8">
        <v>38289.815518925592</v>
      </c>
      <c r="H1069" s="8">
        <v>86444.62076228048</v>
      </c>
      <c r="I1069" s="8">
        <v>-86233445.334579155</v>
      </c>
    </row>
    <row r="1070" spans="1:9" x14ac:dyDescent="0.25">
      <c r="A1070">
        <v>19</v>
      </c>
      <c r="B1070">
        <v>143</v>
      </c>
      <c r="C1070">
        <v>143</v>
      </c>
      <c r="D1070" s="8">
        <v>-82694.659832629186</v>
      </c>
      <c r="E1070" s="8">
        <v>-54541.279573201107</v>
      </c>
      <c r="F1070" s="8">
        <v>-86233445.334580347</v>
      </c>
      <c r="G1070" s="8">
        <v>-82694.659832629186</v>
      </c>
      <c r="H1070" s="8">
        <v>-54118.928717789197</v>
      </c>
      <c r="I1070" s="8">
        <v>-59068393.261832923</v>
      </c>
    </row>
    <row r="1071" spans="1:9" x14ac:dyDescent="0.25">
      <c r="A1071">
        <v>20</v>
      </c>
      <c r="B1071">
        <v>143</v>
      </c>
      <c r="C1071">
        <v>143</v>
      </c>
      <c r="D1071" s="8">
        <v>-84127.934797147624</v>
      </c>
      <c r="E1071" s="8">
        <v>-54752.455000903341</v>
      </c>
      <c r="F1071" s="8">
        <v>33292783.785502017</v>
      </c>
      <c r="G1071" s="8">
        <v>-84127.934797147624</v>
      </c>
      <c r="H1071" s="8">
        <v>-53907.753290079527</v>
      </c>
      <c r="I1071" s="8">
        <v>87622887.930993423</v>
      </c>
    </row>
    <row r="1072" spans="1:9" x14ac:dyDescent="0.25">
      <c r="A1072">
        <v>21</v>
      </c>
      <c r="B1072">
        <v>143</v>
      </c>
      <c r="C1072">
        <v>143</v>
      </c>
      <c r="D1072" s="8">
        <v>-159029.82118483301</v>
      </c>
      <c r="E1072" s="8">
        <v>-204.58525382753032</v>
      </c>
      <c r="F1072" s="8">
        <v>3.8715006667189299E-8</v>
      </c>
      <c r="G1072" s="8">
        <v>-159029.82118483301</v>
      </c>
      <c r="H1072" s="8">
        <v>204.58525382759026</v>
      </c>
      <c r="I1072" s="8">
        <v>-3.9284714148379862E-8</v>
      </c>
    </row>
    <row r="1073" spans="1:9" x14ac:dyDescent="0.25">
      <c r="A1073">
        <v>22</v>
      </c>
      <c r="B1073">
        <v>143</v>
      </c>
      <c r="C1073">
        <v>143</v>
      </c>
      <c r="D1073" s="8">
        <v>-1271.9406595981018</v>
      </c>
      <c r="E1073" s="8">
        <v>-310.80248698717043</v>
      </c>
      <c r="F1073" s="8">
        <v>-1.4686221373825336E-9</v>
      </c>
      <c r="G1073" s="8">
        <v>-1271.9406595981018</v>
      </c>
      <c r="H1073" s="8">
        <v>310.80248698717054</v>
      </c>
      <c r="I1073" s="8">
        <v>8.5923078015428087E-10</v>
      </c>
    </row>
    <row r="1074" spans="1:9" x14ac:dyDescent="0.25">
      <c r="A1074">
        <v>23</v>
      </c>
      <c r="B1074">
        <v>143</v>
      </c>
      <c r="C1074">
        <v>143</v>
      </c>
      <c r="D1074" s="8">
        <v>-185051.47579768969</v>
      </c>
      <c r="E1074" s="8">
        <v>-204.58525382756156</v>
      </c>
      <c r="F1074" s="8">
        <v>-2.5003828341141341E-9</v>
      </c>
      <c r="G1074" s="8">
        <v>-185051.47579768969</v>
      </c>
      <c r="H1074" s="8">
        <v>204.585253827559</v>
      </c>
      <c r="I1074" s="8">
        <v>2.1620508050546048E-9</v>
      </c>
    </row>
    <row r="1075" spans="1:9" x14ac:dyDescent="0.25">
      <c r="A1075">
        <v>24</v>
      </c>
      <c r="B1075">
        <v>143</v>
      </c>
      <c r="C1075">
        <v>143</v>
      </c>
      <c r="D1075" s="8">
        <v>-66434.980767328743</v>
      </c>
      <c r="E1075" s="8">
        <v>53930.229804721283</v>
      </c>
      <c r="F1075" s="8">
        <v>53058614.454625651</v>
      </c>
      <c r="G1075" s="8">
        <v>-66434.980767328743</v>
      </c>
      <c r="H1075" s="8">
        <v>54729.978486121778</v>
      </c>
      <c r="I1075" s="8">
        <v>-39302562.592590868</v>
      </c>
    </row>
    <row r="1076" spans="1:9" x14ac:dyDescent="0.25">
      <c r="A1076">
        <v>25</v>
      </c>
      <c r="B1076">
        <v>143</v>
      </c>
      <c r="C1076">
        <v>143</v>
      </c>
      <c r="D1076" s="8">
        <v>-83305.709601035458</v>
      </c>
      <c r="E1076" s="8">
        <v>-54729.978486191678</v>
      </c>
      <c r="F1076" s="8">
        <v>-59068393.26183337</v>
      </c>
      <c r="G1076" s="8">
        <v>-83305.709601035458</v>
      </c>
      <c r="H1076" s="8">
        <v>-53930.229804791183</v>
      </c>
      <c r="I1076" s="8">
        <v>33292783.785502024</v>
      </c>
    </row>
    <row r="1077" spans="1:9" x14ac:dyDescent="0.25">
      <c r="A1077">
        <v>1</v>
      </c>
      <c r="B1077">
        <v>144</v>
      </c>
      <c r="C1077">
        <v>144</v>
      </c>
      <c r="D1077" s="8">
        <v>-64228.764381690475</v>
      </c>
      <c r="E1077" s="8">
        <v>46954.49477086874</v>
      </c>
      <c r="F1077" s="8">
        <v>86410361.791835576</v>
      </c>
      <c r="G1077" s="8">
        <v>-64228.764381690475</v>
      </c>
      <c r="H1077" s="8">
        <v>47799.196481692561</v>
      </c>
      <c r="I1077" s="8">
        <v>39033516.165554971</v>
      </c>
    </row>
    <row r="1078" spans="1:9" x14ac:dyDescent="0.25">
      <c r="A1078">
        <v>2</v>
      </c>
      <c r="B1078">
        <v>144</v>
      </c>
      <c r="C1078">
        <v>144</v>
      </c>
      <c r="D1078" s="8">
        <v>-62795.489417160439</v>
      </c>
      <c r="E1078" s="8">
        <v>47165.670198576059</v>
      </c>
      <c r="F1078" s="8">
        <v>-41507121.399123862</v>
      </c>
      <c r="G1078" s="8">
        <v>-62795.489417160439</v>
      </c>
      <c r="H1078" s="8">
        <v>47588.021053987963</v>
      </c>
      <c r="I1078" s="8">
        <v>-65195544.212262742</v>
      </c>
    </row>
    <row r="1079" spans="1:9" x14ac:dyDescent="0.25">
      <c r="A1079">
        <v>3</v>
      </c>
      <c r="B1079">
        <v>144</v>
      </c>
      <c r="C1079">
        <v>144</v>
      </c>
      <c r="D1079" s="8">
        <v>34221.555491350489</v>
      </c>
      <c r="E1079" s="8">
        <v>-65406.719639989067</v>
      </c>
      <c r="F1079" s="8">
        <v>-65195544.212263331</v>
      </c>
      <c r="G1079" s="8">
        <v>34221.555491350489</v>
      </c>
      <c r="H1079" s="8">
        <v>-64984.368784577156</v>
      </c>
      <c r="I1079" s="8">
        <v>-32597772.106121726</v>
      </c>
    </row>
    <row r="1080" spans="1:9" x14ac:dyDescent="0.25">
      <c r="A1080">
        <v>4</v>
      </c>
      <c r="B1080">
        <v>144</v>
      </c>
      <c r="C1080">
        <v>144</v>
      </c>
      <c r="D1080" s="8">
        <v>34550.341019262545</v>
      </c>
      <c r="E1080" s="8">
        <v>-65313.154312446961</v>
      </c>
      <c r="F1080" s="8">
        <v>-32597772.106120706</v>
      </c>
      <c r="G1080" s="8">
        <v>34550.341019262545</v>
      </c>
      <c r="H1080" s="8">
        <v>-65077.934112035051</v>
      </c>
      <c r="I1080" s="8">
        <v>-1.1902302503585815E-7</v>
      </c>
    </row>
    <row r="1081" spans="1:9" x14ac:dyDescent="0.25">
      <c r="A1081">
        <v>5</v>
      </c>
      <c r="B1081">
        <v>144</v>
      </c>
      <c r="C1081">
        <v>144</v>
      </c>
      <c r="D1081" s="8">
        <v>74811.298082792055</v>
      </c>
      <c r="E1081" s="8">
        <v>17404.6512995044</v>
      </c>
      <c r="F1081" s="8">
        <v>-3.7459685700014231E-7</v>
      </c>
      <c r="G1081" s="8">
        <v>74811.298082792055</v>
      </c>
      <c r="H1081" s="8">
        <v>18058.889421389504</v>
      </c>
      <c r="I1081" s="8">
        <v>-28778663.295005769</v>
      </c>
    </row>
    <row r="1082" spans="1:9" x14ac:dyDescent="0.25">
      <c r="A1082">
        <v>6</v>
      </c>
      <c r="B1082">
        <v>144</v>
      </c>
      <c r="C1082">
        <v>144</v>
      </c>
      <c r="D1082" s="8">
        <v>74982.803744000383</v>
      </c>
      <c r="E1082" s="8">
        <v>18029.252238922163</v>
      </c>
      <c r="F1082" s="8">
        <v>-28778663.295006257</v>
      </c>
      <c r="G1082" s="8">
        <v>74982.803744000383</v>
      </c>
      <c r="H1082" s="8">
        <v>18397.127281434074</v>
      </c>
      <c r="I1082" s="8">
        <v>-37885258.175094426</v>
      </c>
    </row>
    <row r="1083" spans="1:9" x14ac:dyDescent="0.25">
      <c r="A1083">
        <v>7</v>
      </c>
      <c r="B1083">
        <v>144</v>
      </c>
      <c r="C1083">
        <v>144</v>
      </c>
      <c r="D1083" s="8">
        <v>-59911.640610275928</v>
      </c>
      <c r="E1083" s="8">
        <v>-21163.27358140931</v>
      </c>
      <c r="F1083" s="8">
        <v>-37885258.175095037</v>
      </c>
      <c r="G1083" s="8">
        <v>-59911.640610275928</v>
      </c>
      <c r="H1083" s="8">
        <v>-20795.3985388974</v>
      </c>
      <c r="I1083" s="8">
        <v>-27395590.145018436</v>
      </c>
    </row>
    <row r="1084" spans="1:9" x14ac:dyDescent="0.25">
      <c r="A1084">
        <v>8</v>
      </c>
      <c r="B1084">
        <v>144</v>
      </c>
      <c r="C1084">
        <v>144</v>
      </c>
      <c r="D1084" s="8">
        <v>-59740.134949121355</v>
      </c>
      <c r="E1084" s="8">
        <v>-20825.03572140418</v>
      </c>
      <c r="F1084" s="8">
        <v>-27395590.145018075</v>
      </c>
      <c r="G1084" s="8">
        <v>-59740.134949121355</v>
      </c>
      <c r="H1084" s="8">
        <v>-20170.797599519075</v>
      </c>
      <c r="I1084" s="8">
        <v>5872528.5949111339</v>
      </c>
    </row>
    <row r="1085" spans="1:9" x14ac:dyDescent="0.25">
      <c r="A1085">
        <v>9</v>
      </c>
      <c r="B1085">
        <v>144</v>
      </c>
      <c r="C1085">
        <v>144</v>
      </c>
      <c r="D1085" s="8">
        <v>-56181.633305924202</v>
      </c>
      <c r="E1085" s="8">
        <v>-6924.3228351730213</v>
      </c>
      <c r="F1085" s="8">
        <v>5872528.594911132</v>
      </c>
      <c r="G1085" s="8">
        <v>-56181.633305924202</v>
      </c>
      <c r="H1085" s="8">
        <v>-6068.5480307760072</v>
      </c>
      <c r="I1085" s="8">
        <v>19664461.019116063</v>
      </c>
    </row>
    <row r="1086" spans="1:9" x14ac:dyDescent="0.25">
      <c r="A1086">
        <v>10</v>
      </c>
      <c r="B1086">
        <v>144</v>
      </c>
      <c r="C1086">
        <v>144</v>
      </c>
      <c r="D1086" s="8">
        <v>-56330.157491445338</v>
      </c>
      <c r="E1086" s="8">
        <v>8834.694330781258</v>
      </c>
      <c r="F1086" s="8">
        <v>19664461.019116037</v>
      </c>
      <c r="G1086" s="8">
        <v>-56330.157491445338</v>
      </c>
      <c r="H1086" s="8">
        <v>9690.4691351782731</v>
      </c>
      <c r="I1086" s="8">
        <v>4.2802275856956845E-8</v>
      </c>
    </row>
    <row r="1087" spans="1:9" x14ac:dyDescent="0.25">
      <c r="A1087">
        <v>11</v>
      </c>
      <c r="B1087">
        <v>144</v>
      </c>
      <c r="C1087">
        <v>144</v>
      </c>
      <c r="D1087" s="8">
        <v>-56201.831764850569</v>
      </c>
      <c r="E1087" s="8">
        <v>-12057.034043640429</v>
      </c>
      <c r="F1087" s="8">
        <v>-2.8723297873511909E-8</v>
      </c>
      <c r="G1087" s="8">
        <v>-56201.831764850569</v>
      </c>
      <c r="H1087" s="8">
        <v>-11201.259239243414</v>
      </c>
      <c r="I1087" s="8">
        <v>24688678.319781139</v>
      </c>
    </row>
    <row r="1088" spans="1:9" x14ac:dyDescent="0.25">
      <c r="A1088">
        <v>12</v>
      </c>
      <c r="B1088">
        <v>144</v>
      </c>
      <c r="C1088">
        <v>144</v>
      </c>
      <c r="D1088" s="8">
        <v>-58469.558153605074</v>
      </c>
      <c r="E1088" s="8">
        <v>6471.7361894620281</v>
      </c>
      <c r="F1088" s="8">
        <v>24688678.319781128</v>
      </c>
      <c r="G1088" s="8">
        <v>-58469.558153605074</v>
      </c>
      <c r="H1088" s="8">
        <v>7327.5109938590431</v>
      </c>
      <c r="I1088" s="8">
        <v>10040777.434685845</v>
      </c>
    </row>
    <row r="1089" spans="1:9" x14ac:dyDescent="0.25">
      <c r="A1089">
        <v>13</v>
      </c>
      <c r="B1089">
        <v>144</v>
      </c>
      <c r="C1089">
        <v>144</v>
      </c>
      <c r="D1089" s="8">
        <v>-64444.310370968029</v>
      </c>
      <c r="E1089" s="8">
        <v>23343.738825358378</v>
      </c>
      <c r="F1089" s="8">
        <v>10040777.434685841</v>
      </c>
      <c r="G1089" s="8">
        <v>-64444.310370968029</v>
      </c>
      <c r="H1089" s="8">
        <v>23997.976947243482</v>
      </c>
      <c r="I1089" s="8">
        <v>-28377024.914780583</v>
      </c>
    </row>
    <row r="1090" spans="1:9" x14ac:dyDescent="0.25">
      <c r="A1090">
        <v>14</v>
      </c>
      <c r="B1090">
        <v>144</v>
      </c>
      <c r="C1090">
        <v>144</v>
      </c>
      <c r="D1090" s="8">
        <v>-64615.816032156305</v>
      </c>
      <c r="E1090" s="8">
        <v>23968.339764771648</v>
      </c>
      <c r="F1090" s="8">
        <v>-28377024.914779536</v>
      </c>
      <c r="G1090" s="8">
        <v>-64615.816032156305</v>
      </c>
      <c r="H1090" s="8">
        <v>24336.214807283559</v>
      </c>
      <c r="I1090" s="8">
        <v>-40453163.557793163</v>
      </c>
    </row>
    <row r="1091" spans="1:9" x14ac:dyDescent="0.25">
      <c r="A1091">
        <v>15</v>
      </c>
      <c r="B1091">
        <v>144</v>
      </c>
      <c r="C1091">
        <v>144</v>
      </c>
      <c r="D1091" s="8">
        <v>86530.331905141182</v>
      </c>
      <c r="E1091" s="8">
        <v>-19606.691757478395</v>
      </c>
      <c r="F1091" s="8">
        <v>-40453163.557792008</v>
      </c>
      <c r="G1091" s="8">
        <v>86530.331905141182</v>
      </c>
      <c r="H1091" s="8">
        <v>-19238.816714966481</v>
      </c>
      <c r="I1091" s="8">
        <v>-30741786.439681455</v>
      </c>
    </row>
    <row r="1092" spans="1:9" x14ac:dyDescent="0.25">
      <c r="A1092">
        <v>16</v>
      </c>
      <c r="B1092">
        <v>144</v>
      </c>
      <c r="C1092">
        <v>144</v>
      </c>
      <c r="D1092" s="8">
        <v>86358.826244009339</v>
      </c>
      <c r="E1092" s="8">
        <v>-19268.453897468018</v>
      </c>
      <c r="F1092" s="8">
        <v>-30741786.4396809</v>
      </c>
      <c r="G1092" s="8">
        <v>86358.826244009339</v>
      </c>
      <c r="H1092" s="8">
        <v>-18614.215775582914</v>
      </c>
      <c r="I1092" s="8">
        <v>-1.9204162526875735E-8</v>
      </c>
    </row>
    <row r="1093" spans="1:9" x14ac:dyDescent="0.25">
      <c r="A1093">
        <v>17</v>
      </c>
      <c r="B1093">
        <v>144</v>
      </c>
      <c r="C1093">
        <v>144</v>
      </c>
      <c r="D1093" s="8">
        <v>37854.999562089433</v>
      </c>
      <c r="E1093" s="8">
        <v>74876.567589486382</v>
      </c>
      <c r="F1093" s="8">
        <v>-1.1873489711433651E-7</v>
      </c>
      <c r="G1093" s="8">
        <v>37854.999562089433</v>
      </c>
      <c r="H1093" s="8">
        <v>75111.787789898299</v>
      </c>
      <c r="I1093" s="8">
        <v>-37497088.84484604</v>
      </c>
    </row>
    <row r="1094" spans="1:9" x14ac:dyDescent="0.25">
      <c r="A1094">
        <v>18</v>
      </c>
      <c r="B1094">
        <v>144</v>
      </c>
      <c r="C1094">
        <v>144</v>
      </c>
      <c r="D1094" s="8">
        <v>37526.214034178287</v>
      </c>
      <c r="E1094" s="8">
        <v>74783.002261980626</v>
      </c>
      <c r="F1094" s="8">
        <v>-37497088.844845735</v>
      </c>
      <c r="G1094" s="8">
        <v>37526.214034178287</v>
      </c>
      <c r="H1094" s="8">
        <v>75205.353117392529</v>
      </c>
      <c r="I1094" s="8">
        <v>-74994177.689689219</v>
      </c>
    </row>
    <row r="1095" spans="1:9" x14ac:dyDescent="0.25">
      <c r="A1095">
        <v>19</v>
      </c>
      <c r="B1095">
        <v>144</v>
      </c>
      <c r="C1095">
        <v>144</v>
      </c>
      <c r="D1095" s="8">
        <v>-72493.101414373072</v>
      </c>
      <c r="E1095" s="8">
        <v>-52974.521054001074</v>
      </c>
      <c r="F1095" s="8">
        <v>-74994177.689690635</v>
      </c>
      <c r="G1095" s="8">
        <v>-72493.101414373072</v>
      </c>
      <c r="H1095" s="8">
        <v>-52552.17019858917</v>
      </c>
      <c r="I1095" s="8">
        <v>-48612504.876544014</v>
      </c>
    </row>
    <row r="1096" spans="1:9" x14ac:dyDescent="0.25">
      <c r="A1096">
        <v>20</v>
      </c>
      <c r="B1096">
        <v>144</v>
      </c>
      <c r="C1096">
        <v>144</v>
      </c>
      <c r="D1096" s="8">
        <v>-73926.376378891495</v>
      </c>
      <c r="E1096" s="8">
        <v>-53185.696481698913</v>
      </c>
      <c r="F1096" s="8">
        <v>41085182.688143015</v>
      </c>
      <c r="G1096" s="8">
        <v>-73926.376378891495</v>
      </c>
      <c r="H1096" s="8">
        <v>-52340.994770875091</v>
      </c>
      <c r="I1096" s="8">
        <v>93848528.314429998</v>
      </c>
    </row>
    <row r="1097" spans="1:9" x14ac:dyDescent="0.25">
      <c r="A1097">
        <v>21</v>
      </c>
      <c r="B1097">
        <v>144</v>
      </c>
      <c r="C1097">
        <v>144</v>
      </c>
      <c r="D1097" s="8">
        <v>-148201.20117023838</v>
      </c>
      <c r="E1097" s="8">
        <v>-204.58525382753592</v>
      </c>
      <c r="F1097" s="8">
        <v>3.2083698897622527E-8</v>
      </c>
      <c r="G1097" s="8">
        <v>-148201.20117023838</v>
      </c>
      <c r="H1097" s="8">
        <v>204.58525382758467</v>
      </c>
      <c r="I1097" s="8">
        <v>-3.2195021049119535E-8</v>
      </c>
    </row>
    <row r="1098" spans="1:9" x14ac:dyDescent="0.25">
      <c r="A1098">
        <v>22</v>
      </c>
      <c r="B1098">
        <v>144</v>
      </c>
      <c r="C1098">
        <v>144</v>
      </c>
      <c r="D1098" s="8">
        <v>4081.860179265745</v>
      </c>
      <c r="E1098" s="8">
        <v>-310.80248698717088</v>
      </c>
      <c r="F1098" s="8">
        <v>-1.3053067959845066E-9</v>
      </c>
      <c r="G1098" s="8">
        <v>4081.860179265745</v>
      </c>
      <c r="H1098" s="8">
        <v>310.80248698717008</v>
      </c>
      <c r="I1098" s="8">
        <v>2.8812792152166362E-10</v>
      </c>
    </row>
    <row r="1099" spans="1:9" x14ac:dyDescent="0.25">
      <c r="A1099">
        <v>23</v>
      </c>
      <c r="B1099">
        <v>144</v>
      </c>
      <c r="C1099">
        <v>144</v>
      </c>
      <c r="D1099" s="8">
        <v>-168192.38217395532</v>
      </c>
      <c r="E1099" s="8">
        <v>-204.58525382756142</v>
      </c>
      <c r="F1099" s="8">
        <v>-8.8075466919690358E-10</v>
      </c>
      <c r="G1099" s="8">
        <v>-168192.38217395532</v>
      </c>
      <c r="H1099" s="8">
        <v>204.58525382755914</v>
      </c>
      <c r="I1099" s="8">
        <v>2.673914423212409E-10</v>
      </c>
    </row>
    <row r="1100" spans="1:9" x14ac:dyDescent="0.25">
      <c r="A1100">
        <v>24</v>
      </c>
      <c r="B1100">
        <v>144</v>
      </c>
      <c r="C1100">
        <v>144</v>
      </c>
      <c r="D1100" s="8">
        <v>-63406.539185566508</v>
      </c>
      <c r="E1100" s="8">
        <v>46976.971285581763</v>
      </c>
      <c r="F1100" s="8">
        <v>39033516.165555194</v>
      </c>
      <c r="G1100" s="8">
        <v>-63406.539185566508</v>
      </c>
      <c r="H1100" s="8">
        <v>47776.719966982258</v>
      </c>
      <c r="I1100" s="8">
        <v>-41507121.39912416</v>
      </c>
    </row>
    <row r="1101" spans="1:9" x14ac:dyDescent="0.25">
      <c r="A1101">
        <v>25</v>
      </c>
      <c r="B1101">
        <v>144</v>
      </c>
      <c r="C1101">
        <v>144</v>
      </c>
      <c r="D1101" s="8">
        <v>-73104.151182779329</v>
      </c>
      <c r="E1101" s="8">
        <v>-53163.219966987235</v>
      </c>
      <c r="F1101" s="8">
        <v>-48612504.876544833</v>
      </c>
      <c r="G1101" s="8">
        <v>-73104.151182779329</v>
      </c>
      <c r="H1101" s="8">
        <v>-52363.47128558674</v>
      </c>
      <c r="I1101" s="8">
        <v>41085182.688142993</v>
      </c>
    </row>
    <row r="1102" spans="1:9" x14ac:dyDescent="0.25">
      <c r="A1102">
        <v>1</v>
      </c>
      <c r="B1102">
        <v>145</v>
      </c>
      <c r="C1102">
        <v>145</v>
      </c>
      <c r="D1102" s="8">
        <v>-57055.647545201457</v>
      </c>
      <c r="E1102" s="8">
        <v>52340.99477083169</v>
      </c>
      <c r="F1102" s="8">
        <v>113614358.98353568</v>
      </c>
      <c r="G1102" s="8">
        <v>-57055.647545201457</v>
      </c>
      <c r="H1102" s="8">
        <v>53185.696481655512</v>
      </c>
      <c r="I1102" s="8">
        <v>60851013.357292123</v>
      </c>
    </row>
    <row r="1103" spans="1:9" x14ac:dyDescent="0.25">
      <c r="A1103">
        <v>2</v>
      </c>
      <c r="B1103">
        <v>145</v>
      </c>
      <c r="C1103">
        <v>145</v>
      </c>
      <c r="D1103" s="8">
        <v>-55622.372580693482</v>
      </c>
      <c r="E1103" s="8">
        <v>52552.170198536449</v>
      </c>
      <c r="F1103" s="8">
        <v>-28846674.207325816</v>
      </c>
      <c r="G1103" s="8">
        <v>-55622.372580693482</v>
      </c>
      <c r="H1103" s="8">
        <v>52974.52105394836</v>
      </c>
      <c r="I1103" s="8">
        <v>-55228347.020444319</v>
      </c>
    </row>
    <row r="1104" spans="1:9" x14ac:dyDescent="0.25">
      <c r="A1104">
        <v>3</v>
      </c>
      <c r="B1104">
        <v>145</v>
      </c>
      <c r="C1104">
        <v>145</v>
      </c>
      <c r="D1104" s="8">
        <v>37472.4503572881</v>
      </c>
      <c r="E1104" s="8">
        <v>-55439.522448167918</v>
      </c>
      <c r="F1104" s="8">
        <v>-55228347.0204456</v>
      </c>
      <c r="G1104" s="8">
        <v>37472.4503572881</v>
      </c>
      <c r="H1104" s="8">
        <v>-55017.171592756014</v>
      </c>
      <c r="I1104" s="8">
        <v>-27614173.5102138</v>
      </c>
    </row>
    <row r="1105" spans="1:9" x14ac:dyDescent="0.25">
      <c r="A1105">
        <v>4</v>
      </c>
      <c r="B1105">
        <v>145</v>
      </c>
      <c r="C1105">
        <v>145</v>
      </c>
      <c r="D1105" s="8">
        <v>37801.235885200222</v>
      </c>
      <c r="E1105" s="8">
        <v>-55345.957120630766</v>
      </c>
      <c r="F1105" s="8">
        <v>-27614173.510212839</v>
      </c>
      <c r="G1105" s="8">
        <v>37801.235885200222</v>
      </c>
      <c r="H1105" s="8">
        <v>-55110.736920218857</v>
      </c>
      <c r="I1105" s="8">
        <v>6.1467289924621661E-9</v>
      </c>
    </row>
    <row r="1106" spans="1:9" x14ac:dyDescent="0.25">
      <c r="A1106">
        <v>5</v>
      </c>
      <c r="B1106">
        <v>145</v>
      </c>
      <c r="C1106">
        <v>145</v>
      </c>
      <c r="D1106" s="8">
        <v>66513.08735003625</v>
      </c>
      <c r="E1106" s="8">
        <v>21805.563265796656</v>
      </c>
      <c r="F1106" s="8">
        <v>-2.1813466446474195E-7</v>
      </c>
      <c r="G1106" s="8">
        <v>66513.08735003625</v>
      </c>
      <c r="H1106" s="8">
        <v>22459.80138768176</v>
      </c>
      <c r="I1106" s="8">
        <v>-35921343.416297957</v>
      </c>
    </row>
    <row r="1107" spans="1:9" x14ac:dyDescent="0.25">
      <c r="A1107">
        <v>6</v>
      </c>
      <c r="B1107">
        <v>145</v>
      </c>
      <c r="C1107">
        <v>145</v>
      </c>
      <c r="D1107" s="8">
        <v>66684.593011205463</v>
      </c>
      <c r="E1107" s="8">
        <v>22430.164205255569</v>
      </c>
      <c r="F1107" s="8">
        <v>-35921343.416298822</v>
      </c>
      <c r="G1107" s="8">
        <v>66684.593011205463</v>
      </c>
      <c r="H1107" s="8">
        <v>22798.03924776748</v>
      </c>
      <c r="I1107" s="8">
        <v>-47228394.2795531</v>
      </c>
    </row>
    <row r="1108" spans="1:9" x14ac:dyDescent="0.25">
      <c r="A1108">
        <v>7</v>
      </c>
      <c r="B1108">
        <v>145</v>
      </c>
      <c r="C1108">
        <v>145</v>
      </c>
      <c r="D1108" s="8">
        <v>-62578.537972427112</v>
      </c>
      <c r="E1108" s="8">
        <v>-18617.539551641741</v>
      </c>
      <c r="F1108" s="8">
        <v>-47228394.279553577</v>
      </c>
      <c r="G1108" s="8">
        <v>-62578.537972427112</v>
      </c>
      <c r="H1108" s="8">
        <v>-18249.664509129831</v>
      </c>
      <c r="I1108" s="8">
        <v>-38011593.264361255</v>
      </c>
    </row>
    <row r="1109" spans="1:9" x14ac:dyDescent="0.25">
      <c r="A1109">
        <v>8</v>
      </c>
      <c r="B1109">
        <v>145</v>
      </c>
      <c r="C1109">
        <v>145</v>
      </c>
      <c r="D1109" s="8">
        <v>-62407.032311253468</v>
      </c>
      <c r="E1109" s="8">
        <v>-18279.301691646706</v>
      </c>
      <c r="F1109" s="8">
        <v>-38011593.264360026</v>
      </c>
      <c r="G1109" s="8">
        <v>-62407.032311253468</v>
      </c>
      <c r="H1109" s="8">
        <v>-17625.063569761602</v>
      </c>
      <c r="I1109" s="8">
        <v>-8875200.8547272664</v>
      </c>
    </row>
    <row r="1110" spans="1:9" x14ac:dyDescent="0.25">
      <c r="A1110">
        <v>9</v>
      </c>
      <c r="B1110">
        <v>145</v>
      </c>
      <c r="C1110">
        <v>145</v>
      </c>
      <c r="D1110" s="8">
        <v>-58848.530668058273</v>
      </c>
      <c r="E1110" s="8">
        <v>-8391.2934906121627</v>
      </c>
      <c r="F1110" s="8">
        <v>-8875200.8547272719</v>
      </c>
      <c r="G1110" s="8">
        <v>-58848.530668058273</v>
      </c>
      <c r="H1110" s="8">
        <v>-7535.5186862151477</v>
      </c>
      <c r="I1110" s="8">
        <v>8031110.2709749676</v>
      </c>
    </row>
    <row r="1111" spans="1:9" x14ac:dyDescent="0.25">
      <c r="A1111">
        <v>10</v>
      </c>
      <c r="B1111">
        <v>145</v>
      </c>
      <c r="C1111">
        <v>145</v>
      </c>
      <c r="D1111" s="8">
        <v>-58997.054853623413</v>
      </c>
      <c r="E1111" s="8">
        <v>3355.0189901589929</v>
      </c>
      <c r="F1111" s="8">
        <v>8031110.270974962</v>
      </c>
      <c r="G1111" s="8">
        <v>-58997.054853623413</v>
      </c>
      <c r="H1111" s="8">
        <v>4210.7937945560079</v>
      </c>
      <c r="I1111" s="8">
        <v>2.7156056603416802E-8</v>
      </c>
    </row>
    <row r="1112" spans="1:9" x14ac:dyDescent="0.25">
      <c r="A1112">
        <v>11</v>
      </c>
      <c r="B1112">
        <v>145</v>
      </c>
      <c r="C1112">
        <v>145</v>
      </c>
      <c r="D1112" s="8">
        <v>-53534.934402719919</v>
      </c>
      <c r="E1112" s="8">
        <v>-17536.709384280613</v>
      </c>
      <c r="F1112" s="8">
        <v>-1.3077078619971873E-8</v>
      </c>
      <c r="G1112" s="8">
        <v>-53534.934402719919</v>
      </c>
      <c r="H1112" s="8">
        <v>-16680.9345798836</v>
      </c>
      <c r="I1112" s="8">
        <v>36322029.06796027</v>
      </c>
    </row>
    <row r="1113" spans="1:9" x14ac:dyDescent="0.25">
      <c r="A1113">
        <v>12</v>
      </c>
      <c r="B1113">
        <v>145</v>
      </c>
      <c r="C1113">
        <v>145</v>
      </c>
      <c r="D1113" s="8">
        <v>-55802.660791416245</v>
      </c>
      <c r="E1113" s="8">
        <v>5004.7655340422943</v>
      </c>
      <c r="F1113" s="8">
        <v>36322029.067960232</v>
      </c>
      <c r="G1113" s="8">
        <v>-55802.660791416245</v>
      </c>
      <c r="H1113" s="8">
        <v>5860.5403384393094</v>
      </c>
      <c r="I1113" s="8">
        <v>24788506.884321071</v>
      </c>
    </row>
    <row r="1114" spans="1:9" x14ac:dyDescent="0.25">
      <c r="A1114">
        <v>13</v>
      </c>
      <c r="B1114">
        <v>145</v>
      </c>
      <c r="C1114">
        <v>145</v>
      </c>
      <c r="D1114" s="8">
        <v>-61777.413008809999</v>
      </c>
      <c r="E1114" s="8">
        <v>25889.472855146039</v>
      </c>
      <c r="F1114" s="8">
        <v>24788506.884321015</v>
      </c>
      <c r="G1114" s="8">
        <v>-61777.413008809999</v>
      </c>
      <c r="H1114" s="8">
        <v>26543.710977031144</v>
      </c>
      <c r="I1114" s="8">
        <v>-17761021.795490798</v>
      </c>
    </row>
    <row r="1115" spans="1:9" x14ac:dyDescent="0.25">
      <c r="A1115">
        <v>14</v>
      </c>
      <c r="B1115">
        <v>145</v>
      </c>
      <c r="C1115">
        <v>145</v>
      </c>
      <c r="D1115" s="8">
        <v>-61948.918670083352</v>
      </c>
      <c r="E1115" s="8">
        <v>26514.073794520027</v>
      </c>
      <c r="F1115" s="8">
        <v>-17761021.795490198</v>
      </c>
      <c r="G1115" s="8">
        <v>-61948.918670083352</v>
      </c>
      <c r="H1115" s="8">
        <v>26881.948837031938</v>
      </c>
      <c r="I1115" s="8">
        <v>-31110027.453378603</v>
      </c>
    </row>
    <row r="1116" spans="1:9" x14ac:dyDescent="0.25">
      <c r="A1116">
        <v>15</v>
      </c>
      <c r="B1116">
        <v>145</v>
      </c>
      <c r="C1116">
        <v>145</v>
      </c>
      <c r="D1116" s="8">
        <v>94828.542637998704</v>
      </c>
      <c r="E1116" s="8">
        <v>-15205.779791205128</v>
      </c>
      <c r="F1116" s="8">
        <v>-31110027.453378096</v>
      </c>
      <c r="G1116" s="8">
        <v>94828.542637998704</v>
      </c>
      <c r="H1116" s="8">
        <v>-14837.904748693218</v>
      </c>
      <c r="I1116" s="8">
        <v>-23599106.318402972</v>
      </c>
    </row>
    <row r="1117" spans="1:9" x14ac:dyDescent="0.25">
      <c r="A1117">
        <v>16</v>
      </c>
      <c r="B1117">
        <v>145</v>
      </c>
      <c r="C1117">
        <v>145</v>
      </c>
      <c r="D1117" s="8">
        <v>94657.03697688102</v>
      </c>
      <c r="E1117" s="8">
        <v>-14867.541931184332</v>
      </c>
      <c r="F1117" s="8">
        <v>-23599106.318402458</v>
      </c>
      <c r="G1117" s="8">
        <v>94657.03697688102</v>
      </c>
      <c r="H1117" s="8">
        <v>-14213.303809299228</v>
      </c>
      <c r="I1117" s="8">
        <v>-4.2673491407185793E-8</v>
      </c>
    </row>
    <row r="1118" spans="1:9" x14ac:dyDescent="0.25">
      <c r="A1118">
        <v>17</v>
      </c>
      <c r="B1118">
        <v>145</v>
      </c>
      <c r="C1118">
        <v>145</v>
      </c>
      <c r="D1118" s="8">
        <v>34604.104696204544</v>
      </c>
      <c r="E1118" s="8">
        <v>84843.764781373538</v>
      </c>
      <c r="F1118" s="8">
        <v>1.472508301958442E-7</v>
      </c>
      <c r="G1118" s="8">
        <v>34604.104696204544</v>
      </c>
      <c r="H1118" s="8">
        <v>85078.984981785441</v>
      </c>
      <c r="I1118" s="8">
        <v>-42480687.44078967</v>
      </c>
    </row>
    <row r="1119" spans="1:9" x14ac:dyDescent="0.25">
      <c r="A1119">
        <v>18</v>
      </c>
      <c r="B1119">
        <v>145</v>
      </c>
      <c r="C1119">
        <v>145</v>
      </c>
      <c r="D1119" s="8">
        <v>34275.319168293157</v>
      </c>
      <c r="E1119" s="8">
        <v>84750.199453865454</v>
      </c>
      <c r="F1119" s="8">
        <v>-42480687.440789647</v>
      </c>
      <c r="G1119" s="8">
        <v>34275.319168293157</v>
      </c>
      <c r="H1119" s="8">
        <v>85172.550309277358</v>
      </c>
      <c r="I1119" s="8">
        <v>-84961374.881575555</v>
      </c>
    </row>
    <row r="1120" spans="1:9" x14ac:dyDescent="0.25">
      <c r="A1120">
        <v>19</v>
      </c>
      <c r="B1120">
        <v>145</v>
      </c>
      <c r="C1120">
        <v>145</v>
      </c>
      <c r="D1120" s="8">
        <v>-79666.21825088092</v>
      </c>
      <c r="E1120" s="8">
        <v>-47588.021054083583</v>
      </c>
      <c r="F1120" s="8">
        <v>-84961374.881576553</v>
      </c>
      <c r="G1120" s="8">
        <v>-79666.21825088092</v>
      </c>
      <c r="H1120" s="8">
        <v>-47165.67019867168</v>
      </c>
      <c r="I1120" s="8">
        <v>-61272952.068387464</v>
      </c>
    </row>
    <row r="1121" spans="1:9" x14ac:dyDescent="0.25">
      <c r="A1121">
        <v>20</v>
      </c>
      <c r="B1121">
        <v>145</v>
      </c>
      <c r="C1121">
        <v>145</v>
      </c>
      <c r="D1121" s="8">
        <v>-81099.493215399329</v>
      </c>
      <c r="E1121" s="8">
        <v>-47799.196481787912</v>
      </c>
      <c r="F1121" s="8">
        <v>19267685.496451303</v>
      </c>
      <c r="G1121" s="8">
        <v>-81099.493215399329</v>
      </c>
      <c r="H1121" s="8">
        <v>-46954.494770964098</v>
      </c>
      <c r="I1121" s="8">
        <v>66644531.122827306</v>
      </c>
    </row>
    <row r="1122" spans="1:9" x14ac:dyDescent="0.25">
      <c r="A1122">
        <v>21</v>
      </c>
      <c r="B1122">
        <v>145</v>
      </c>
      <c r="C1122">
        <v>145</v>
      </c>
      <c r="D1122" s="8">
        <v>-142170.72756117492</v>
      </c>
      <c r="E1122" s="8">
        <v>-204.58525382752637</v>
      </c>
      <c r="F1122" s="8">
        <v>4.3818363337777558E-8</v>
      </c>
      <c r="G1122" s="8">
        <v>-142170.72756117492</v>
      </c>
      <c r="H1122" s="8">
        <v>204.58525382759422</v>
      </c>
      <c r="I1122" s="8">
        <v>-4.441862984094769E-8</v>
      </c>
    </row>
    <row r="1123" spans="1:9" x14ac:dyDescent="0.25">
      <c r="A1123">
        <v>22</v>
      </c>
      <c r="B1123">
        <v>145</v>
      </c>
      <c r="C1123">
        <v>145</v>
      </c>
      <c r="D1123" s="8">
        <v>4081.8601793173284</v>
      </c>
      <c r="E1123" s="8">
        <v>-310.80248698717043</v>
      </c>
      <c r="F1123" s="8">
        <v>-2.527667675167322E-9</v>
      </c>
      <c r="G1123" s="8">
        <v>4081.8601793173284</v>
      </c>
      <c r="H1123" s="8">
        <v>310.80248698717054</v>
      </c>
      <c r="I1123" s="8">
        <v>1.7549609765410425E-9</v>
      </c>
    </row>
    <row r="1124" spans="1:9" x14ac:dyDescent="0.25">
      <c r="A1124">
        <v>23</v>
      </c>
      <c r="B1124">
        <v>145</v>
      </c>
      <c r="C1124">
        <v>145</v>
      </c>
      <c r="D1124" s="8">
        <v>-174222.8557831634</v>
      </c>
      <c r="E1124" s="8">
        <v>-204.58525382756213</v>
      </c>
      <c r="F1124" s="8">
        <v>-3.5699486033990978E-9</v>
      </c>
      <c r="G1124" s="8">
        <v>-174222.8557831634</v>
      </c>
      <c r="H1124" s="8">
        <v>204.58525382755843</v>
      </c>
      <c r="I1124" s="8">
        <v>2.712113200686872E-9</v>
      </c>
    </row>
    <row r="1125" spans="1:9" x14ac:dyDescent="0.25">
      <c r="A1125">
        <v>24</v>
      </c>
      <c r="B1125">
        <v>145</v>
      </c>
      <c r="C1125">
        <v>145</v>
      </c>
      <c r="D1125" s="8">
        <v>-56233.422349099557</v>
      </c>
      <c r="E1125" s="8">
        <v>52363.471285545427</v>
      </c>
      <c r="F1125" s="8">
        <v>60851013.357292339</v>
      </c>
      <c r="G1125" s="8">
        <v>-56233.422349099557</v>
      </c>
      <c r="H1125" s="8">
        <v>53163.219966945922</v>
      </c>
      <c r="I1125" s="8">
        <v>-28846674.207325239</v>
      </c>
    </row>
    <row r="1126" spans="1:9" x14ac:dyDescent="0.25">
      <c r="A1126">
        <v>25</v>
      </c>
      <c r="B1126">
        <v>145</v>
      </c>
      <c r="C1126">
        <v>145</v>
      </c>
      <c r="D1126" s="8">
        <v>-80277.268019287163</v>
      </c>
      <c r="E1126" s="8">
        <v>-47776.719967076257</v>
      </c>
      <c r="F1126" s="8">
        <v>-61272952.068387888</v>
      </c>
      <c r="G1126" s="8">
        <v>-80277.268019287163</v>
      </c>
      <c r="H1126" s="8">
        <v>-46976.971285675761</v>
      </c>
      <c r="I1126" s="8">
        <v>19267685.496451315</v>
      </c>
    </row>
    <row r="1127" spans="1:9" x14ac:dyDescent="0.25">
      <c r="A1127">
        <v>1</v>
      </c>
      <c r="B1127">
        <v>146</v>
      </c>
      <c r="C1127">
        <v>146</v>
      </c>
      <c r="D1127" s="8">
        <v>-19377.205963446544</v>
      </c>
      <c r="E1127" s="8">
        <v>20169.544193666261</v>
      </c>
      <c r="F1127" s="8">
        <v>47570927.455543056</v>
      </c>
      <c r="G1127" s="8">
        <v>-19377.205963446544</v>
      </c>
      <c r="H1127" s="8">
        <v>21014.245904490079</v>
      </c>
      <c r="I1127" s="8">
        <v>26979032.40646489</v>
      </c>
    </row>
    <row r="1128" spans="1:9" x14ac:dyDescent="0.25">
      <c r="A1128">
        <v>2</v>
      </c>
      <c r="B1128">
        <v>146</v>
      </c>
      <c r="C1128">
        <v>146</v>
      </c>
      <c r="D1128" s="8">
        <v>-17943.93099894539</v>
      </c>
      <c r="E1128" s="8">
        <v>20380.719621373832</v>
      </c>
      <c r="F1128" s="8">
        <v>-8027189.1769699082</v>
      </c>
      <c r="G1128" s="8">
        <v>-17943.93099894539</v>
      </c>
      <c r="H1128" s="8">
        <v>20803.070476785739</v>
      </c>
      <c r="I1128" s="8">
        <v>-18323136.701508068</v>
      </c>
    </row>
    <row r="1129" spans="1:9" x14ac:dyDescent="0.25">
      <c r="A1129">
        <v>3</v>
      </c>
      <c r="B1129">
        <v>146</v>
      </c>
      <c r="C1129">
        <v>146</v>
      </c>
      <c r="D1129" s="8">
        <v>16004.001046740954</v>
      </c>
      <c r="E1129" s="8">
        <v>-18534.312129220285</v>
      </c>
      <c r="F1129" s="8">
        <v>-18323136.701509364</v>
      </c>
      <c r="G1129" s="8">
        <v>16004.001046740954</v>
      </c>
      <c r="H1129" s="8">
        <v>-18111.961273808374</v>
      </c>
      <c r="I1129" s="8">
        <v>-9161568.3507516459</v>
      </c>
    </row>
    <row r="1130" spans="1:9" x14ac:dyDescent="0.25">
      <c r="A1130">
        <v>4</v>
      </c>
      <c r="B1130">
        <v>146</v>
      </c>
      <c r="C1130">
        <v>146</v>
      </c>
      <c r="D1130" s="8">
        <v>16332.786574653086</v>
      </c>
      <c r="E1130" s="8">
        <v>-18440.746801709029</v>
      </c>
      <c r="F1130" s="8">
        <v>-9161568.350751305</v>
      </c>
      <c r="G1130" s="8">
        <v>16332.786574653086</v>
      </c>
      <c r="H1130" s="8">
        <v>-18205.526601297119</v>
      </c>
      <c r="I1130" s="8">
        <v>1.3913959264755252E-7</v>
      </c>
    </row>
    <row r="1131" spans="1:9" x14ac:dyDescent="0.25">
      <c r="A1131">
        <v>5</v>
      </c>
      <c r="B1131">
        <v>146</v>
      </c>
      <c r="C1131">
        <v>146</v>
      </c>
      <c r="D1131" s="8">
        <v>24543.478627094508</v>
      </c>
      <c r="E1131" s="8">
        <v>9620.0477971010478</v>
      </c>
      <c r="F1131" s="8">
        <v>3.4317345125600702E-7</v>
      </c>
      <c r="G1131" s="8">
        <v>24543.478627094508</v>
      </c>
      <c r="H1131" s="8">
        <v>10274.285918986152</v>
      </c>
      <c r="I1131" s="8">
        <v>-16144251.810604416</v>
      </c>
    </row>
    <row r="1132" spans="1:9" x14ac:dyDescent="0.25">
      <c r="A1132">
        <v>6</v>
      </c>
      <c r="B1132">
        <v>146</v>
      </c>
      <c r="C1132">
        <v>146</v>
      </c>
      <c r="D1132" s="8">
        <v>24714.984288288651</v>
      </c>
      <c r="E1132" s="8">
        <v>10244.648736522002</v>
      </c>
      <c r="F1132" s="8">
        <v>-16144251.810604494</v>
      </c>
      <c r="G1132" s="8">
        <v>24714.984288288651</v>
      </c>
      <c r="H1132" s="8">
        <v>10612.523779033912</v>
      </c>
      <c r="I1132" s="8">
        <v>-21358544.939492628</v>
      </c>
    </row>
    <row r="1133" spans="1:9" x14ac:dyDescent="0.25">
      <c r="A1133">
        <v>7</v>
      </c>
      <c r="B1133">
        <v>146</v>
      </c>
      <c r="C1133">
        <v>146</v>
      </c>
      <c r="D1133" s="8">
        <v>-19628.25179450358</v>
      </c>
      <c r="E1133" s="8">
        <v>-6961.8641854846574</v>
      </c>
      <c r="F1133" s="8">
        <v>-21358544.939492397</v>
      </c>
      <c r="G1133" s="8">
        <v>-19628.25179450358</v>
      </c>
      <c r="H1133" s="8">
        <v>-6593.9891429727477</v>
      </c>
      <c r="I1133" s="8">
        <v>-17969581.6073782</v>
      </c>
    </row>
    <row r="1134" spans="1:9" x14ac:dyDescent="0.25">
      <c r="A1134">
        <v>8</v>
      </c>
      <c r="B1134">
        <v>146</v>
      </c>
      <c r="C1134">
        <v>146</v>
      </c>
      <c r="D1134" s="8">
        <v>-19456.746133329936</v>
      </c>
      <c r="E1134" s="8">
        <v>-6623.6263254831529</v>
      </c>
      <c r="F1134" s="8">
        <v>-17969581.607377432</v>
      </c>
      <c r="G1134" s="8">
        <v>-19456.746133329936</v>
      </c>
      <c r="H1134" s="8">
        <v>-5969.3882035980478</v>
      </c>
      <c r="I1134" s="8">
        <v>-7750350.3170280904</v>
      </c>
    </row>
    <row r="1135" spans="1:9" x14ac:dyDescent="0.25">
      <c r="A1135">
        <v>9</v>
      </c>
      <c r="B1135">
        <v>146</v>
      </c>
      <c r="C1135">
        <v>146</v>
      </c>
      <c r="D1135" s="8">
        <v>-15898.244490141096</v>
      </c>
      <c r="E1135" s="8">
        <v>-5429.8116090459453</v>
      </c>
      <c r="F1135" s="8">
        <v>-7750350.3170280932</v>
      </c>
      <c r="G1135" s="8">
        <v>-15898.244490141096</v>
      </c>
      <c r="H1135" s="8">
        <v>-4574.0368046489302</v>
      </c>
      <c r="I1135" s="8">
        <v>2868734.7741090395</v>
      </c>
    </row>
    <row r="1136" spans="1:9" x14ac:dyDescent="0.25">
      <c r="A1136">
        <v>10</v>
      </c>
      <c r="B1136">
        <v>146</v>
      </c>
      <c r="C1136">
        <v>146</v>
      </c>
      <c r="D1136" s="8">
        <v>-25312.929585209706</v>
      </c>
      <c r="E1136" s="8">
        <v>923.37721113592511</v>
      </c>
      <c r="F1136" s="8">
        <v>2868734.7741090404</v>
      </c>
      <c r="G1136" s="8">
        <v>-25312.929585209706</v>
      </c>
      <c r="H1136" s="8">
        <v>1779.1520155329399</v>
      </c>
      <c r="I1136" s="8">
        <v>6.6271604737266893E-8</v>
      </c>
    </row>
    <row r="1137" spans="1:9" x14ac:dyDescent="0.25">
      <c r="A1137">
        <v>11</v>
      </c>
      <c r="B1137">
        <v>146</v>
      </c>
      <c r="C1137">
        <v>146</v>
      </c>
      <c r="D1137" s="8">
        <v>-22517.706496464729</v>
      </c>
      <c r="E1137" s="8">
        <v>-9625.3922646230003</v>
      </c>
      <c r="F1137" s="8">
        <v>-4.5347405830398202E-8</v>
      </c>
      <c r="G1137" s="8">
        <v>-22517.706496464729</v>
      </c>
      <c r="H1137" s="8">
        <v>-8769.6174602259853</v>
      </c>
      <c r="I1137" s="8">
        <v>19526302.822927102</v>
      </c>
    </row>
    <row r="1138" spans="1:9" x14ac:dyDescent="0.25">
      <c r="A1138">
        <v>12</v>
      </c>
      <c r="B1138">
        <v>146</v>
      </c>
      <c r="C1138">
        <v>146</v>
      </c>
      <c r="D1138" s="8">
        <v>-15519.271975657095</v>
      </c>
      <c r="E1138" s="8">
        <v>3510.2543079067455</v>
      </c>
      <c r="F1138" s="8">
        <v>19526302.822927084</v>
      </c>
      <c r="G1138" s="8">
        <v>-15519.271975657095</v>
      </c>
      <c r="H1138" s="8">
        <v>4366.0291123037605</v>
      </c>
      <c r="I1138" s="8">
        <v>11165627.972373705</v>
      </c>
    </row>
    <row r="1139" spans="1:9" x14ac:dyDescent="0.25">
      <c r="A1139">
        <v>13</v>
      </c>
      <c r="B1139">
        <v>146</v>
      </c>
      <c r="C1139">
        <v>146</v>
      </c>
      <c r="D1139" s="8">
        <v>-21494.024193019559</v>
      </c>
      <c r="E1139" s="8">
        <v>11688.063459206263</v>
      </c>
      <c r="F1139" s="8">
        <v>11165627.972373636</v>
      </c>
      <c r="G1139" s="8">
        <v>-21494.024193019559</v>
      </c>
      <c r="H1139" s="8">
        <v>12342.301581091368</v>
      </c>
      <c r="I1139" s="8">
        <v>-8335013.2578278733</v>
      </c>
    </row>
    <row r="1140" spans="1:9" x14ac:dyDescent="0.25">
      <c r="A1140">
        <v>14</v>
      </c>
      <c r="B1140">
        <v>146</v>
      </c>
      <c r="C1140">
        <v>146</v>
      </c>
      <c r="D1140" s="8">
        <v>-21665.529854307089</v>
      </c>
      <c r="E1140" s="8">
        <v>12312.664398584984</v>
      </c>
      <c r="F1140" s="8">
        <v>-8335013.2578271609</v>
      </c>
      <c r="G1140" s="8">
        <v>-21665.529854307089</v>
      </c>
      <c r="H1140" s="8">
        <v>12680.539441096895</v>
      </c>
      <c r="I1140" s="8">
        <v>-14583314.21774721</v>
      </c>
    </row>
    <row r="1141" spans="1:9" x14ac:dyDescent="0.25">
      <c r="A1141">
        <v>15</v>
      </c>
      <c r="B1141">
        <v>146</v>
      </c>
      <c r="C1141">
        <v>146</v>
      </c>
      <c r="D1141" s="8">
        <v>44560.723182294787</v>
      </c>
      <c r="E1141" s="8">
        <v>-7421.1762887810082</v>
      </c>
      <c r="F1141" s="8">
        <v>-14583314.217745729</v>
      </c>
      <c r="G1141" s="8">
        <v>44560.723182294787</v>
      </c>
      <c r="H1141" s="8">
        <v>-7053.3012462690976</v>
      </c>
      <c r="I1141" s="8">
        <v>-10964694.833982967</v>
      </c>
    </row>
    <row r="1142" spans="1:9" x14ac:dyDescent="0.25">
      <c r="A1142">
        <v>16</v>
      </c>
      <c r="B1142">
        <v>146</v>
      </c>
      <c r="C1142">
        <v>146</v>
      </c>
      <c r="D1142" s="8">
        <v>44389.217521142884</v>
      </c>
      <c r="E1142" s="8">
        <v>-7082.9384287686835</v>
      </c>
      <c r="F1142" s="8">
        <v>-10964694.833981842</v>
      </c>
      <c r="G1142" s="8">
        <v>44389.217521142884</v>
      </c>
      <c r="H1142" s="8">
        <v>-6428.7003068835784</v>
      </c>
      <c r="I1142" s="8">
        <v>-1.3576936908066266E-9</v>
      </c>
    </row>
    <row r="1143" spans="1:9" x14ac:dyDescent="0.25">
      <c r="A1143">
        <v>17</v>
      </c>
      <c r="B1143">
        <v>146</v>
      </c>
      <c r="C1143">
        <v>146</v>
      </c>
      <c r="D1143" s="8">
        <v>16386.550251589739</v>
      </c>
      <c r="E1143" s="8">
        <v>37971.357270568129</v>
      </c>
      <c r="F1143" s="8">
        <v>3.2033713068813088E-7</v>
      </c>
      <c r="G1143" s="8">
        <v>16386.550251589739</v>
      </c>
      <c r="H1143" s="8">
        <v>38206.577470980032</v>
      </c>
      <c r="I1143" s="8">
        <v>-19044483.685387</v>
      </c>
    </row>
    <row r="1144" spans="1:9" x14ac:dyDescent="0.25">
      <c r="A1144">
        <v>18</v>
      </c>
      <c r="B1144">
        <v>146</v>
      </c>
      <c r="C1144">
        <v>146</v>
      </c>
      <c r="D1144" s="8">
        <v>16057.764723677858</v>
      </c>
      <c r="E1144" s="8">
        <v>37877.791943064236</v>
      </c>
      <c r="F1144" s="8">
        <v>-19044483.685386773</v>
      </c>
      <c r="G1144" s="8">
        <v>16057.764723677858</v>
      </c>
      <c r="H1144" s="8">
        <v>38300.142798476139</v>
      </c>
      <c r="I1144" s="8">
        <v>-38088967.370772243</v>
      </c>
    </row>
    <row r="1145" spans="1:9" x14ac:dyDescent="0.25">
      <c r="A1145">
        <v>19</v>
      </c>
      <c r="B1145">
        <v>146</v>
      </c>
      <c r="C1145">
        <v>146</v>
      </c>
      <c r="D1145" s="8">
        <v>-34814.659832612931</v>
      </c>
      <c r="E1145" s="8">
        <v>-20803.070476849978</v>
      </c>
      <c r="F1145" s="8">
        <v>-38088967.370773628</v>
      </c>
      <c r="G1145" s="8">
        <v>-34814.659832612931</v>
      </c>
      <c r="H1145" s="8">
        <v>-20380.719621438067</v>
      </c>
      <c r="I1145" s="8">
        <v>-27793019.846200794</v>
      </c>
    </row>
    <row r="1146" spans="1:9" x14ac:dyDescent="0.25">
      <c r="A1146">
        <v>20</v>
      </c>
      <c r="B1146">
        <v>146</v>
      </c>
      <c r="C1146">
        <v>146</v>
      </c>
      <c r="D1146" s="8">
        <v>-36247.934797131384</v>
      </c>
      <c r="E1146" s="8">
        <v>-21014.245904553376</v>
      </c>
      <c r="F1146" s="8">
        <v>7213201.7373385802</v>
      </c>
      <c r="G1146" s="8">
        <v>-36247.934797131384</v>
      </c>
      <c r="H1146" s="8">
        <v>-20169.544193729555</v>
      </c>
      <c r="I1146" s="8">
        <v>27805096.786480058</v>
      </c>
    </row>
    <row r="1147" spans="1:9" x14ac:dyDescent="0.25">
      <c r="A1147">
        <v>21</v>
      </c>
      <c r="B1147">
        <v>146</v>
      </c>
      <c r="C1147">
        <v>146</v>
      </c>
      <c r="D1147" s="8">
        <v>-51231.51829046756</v>
      </c>
      <c r="E1147" s="8">
        <v>-204.58525382753484</v>
      </c>
      <c r="F1147" s="8">
        <v>3.2389289117418231E-8</v>
      </c>
      <c r="G1147" s="8">
        <v>-51231.51829046756</v>
      </c>
      <c r="H1147" s="8">
        <v>204.58525382758575</v>
      </c>
      <c r="I1147" s="8">
        <v>-3.3172909752465785E-8</v>
      </c>
    </row>
    <row r="1148" spans="1:9" x14ac:dyDescent="0.25">
      <c r="A1148">
        <v>22</v>
      </c>
      <c r="B1148">
        <v>146</v>
      </c>
      <c r="C1148">
        <v>146</v>
      </c>
      <c r="D1148" s="8">
        <v>13918.46528391778</v>
      </c>
      <c r="E1148" s="8">
        <v>-310.80248698717168</v>
      </c>
      <c r="F1148" s="8">
        <v>-3.8028194895064924E-9</v>
      </c>
      <c r="G1148" s="8">
        <v>13918.46528391778</v>
      </c>
      <c r="H1148" s="8">
        <v>310.80248698716929</v>
      </c>
      <c r="I1148" s="8">
        <v>3.3273759018731299E-9</v>
      </c>
    </row>
    <row r="1149" spans="1:9" x14ac:dyDescent="0.25">
      <c r="A1149">
        <v>23</v>
      </c>
      <c r="B1149">
        <v>146</v>
      </c>
      <c r="C1149">
        <v>146</v>
      </c>
      <c r="D1149" s="8">
        <v>-77253.172903303464</v>
      </c>
      <c r="E1149" s="8">
        <v>-204.58525382755914</v>
      </c>
      <c r="F1149" s="8">
        <v>8.3055056165903832E-10</v>
      </c>
      <c r="G1149" s="8">
        <v>-77253.172903303464</v>
      </c>
      <c r="H1149" s="8">
        <v>204.58525382756142</v>
      </c>
      <c r="I1149" s="8">
        <v>-1.1994416126981379E-9</v>
      </c>
    </row>
    <row r="1150" spans="1:9" x14ac:dyDescent="0.25">
      <c r="A1150">
        <v>24</v>
      </c>
      <c r="B1150">
        <v>146</v>
      </c>
      <c r="C1150">
        <v>146</v>
      </c>
      <c r="D1150" s="8">
        <v>-18554.980767351452</v>
      </c>
      <c r="E1150" s="8">
        <v>20192.020708378725</v>
      </c>
      <c r="F1150" s="8">
        <v>26979032.406464934</v>
      </c>
      <c r="G1150" s="8">
        <v>-18554.980767351452</v>
      </c>
      <c r="H1150" s="8">
        <v>20991.76938977922</v>
      </c>
      <c r="I1150" s="8">
        <v>-8027189.1769692693</v>
      </c>
    </row>
    <row r="1151" spans="1:9" x14ac:dyDescent="0.25">
      <c r="A1151">
        <v>25</v>
      </c>
      <c r="B1151">
        <v>146</v>
      </c>
      <c r="C1151">
        <v>146</v>
      </c>
      <c r="D1151" s="8">
        <v>-35425.709601019233</v>
      </c>
      <c r="E1151" s="8">
        <v>-20991.769389841666</v>
      </c>
      <c r="F1151" s="8">
        <v>-27793019.846201833</v>
      </c>
      <c r="G1151" s="8">
        <v>-35425.709601019233</v>
      </c>
      <c r="H1151" s="8">
        <v>-20192.02070844117</v>
      </c>
      <c r="I1151" s="8">
        <v>7213201.7373385765</v>
      </c>
    </row>
    <row r="1152" spans="1:9" x14ac:dyDescent="0.25">
      <c r="A1152">
        <v>1</v>
      </c>
      <c r="B1152">
        <v>147</v>
      </c>
      <c r="C1152">
        <v>147</v>
      </c>
      <c r="D1152" s="8">
        <v>-25938.829390583094</v>
      </c>
      <c r="E1152" s="8">
        <v>35234.937651800799</v>
      </c>
      <c r="F1152" s="8">
        <v>93024033.873330176</v>
      </c>
      <c r="G1152" s="8">
        <v>-25938.829390583094</v>
      </c>
      <c r="H1152" s="8">
        <v>36079.639362624614</v>
      </c>
      <c r="I1152" s="8">
        <v>57366745.366117507</v>
      </c>
    </row>
    <row r="1153" spans="1:9" x14ac:dyDescent="0.25">
      <c r="A1153">
        <v>2</v>
      </c>
      <c r="B1153">
        <v>147</v>
      </c>
      <c r="C1153">
        <v>147</v>
      </c>
      <c r="D1153" s="8">
        <v>-24505.554426096845</v>
      </c>
      <c r="E1153" s="8">
        <v>35446.113079509356</v>
      </c>
      <c r="F1153" s="8">
        <v>-3250645.0961475</v>
      </c>
      <c r="G1153" s="8">
        <v>-24505.554426096845</v>
      </c>
      <c r="H1153" s="8">
        <v>35868.463934921267</v>
      </c>
      <c r="I1153" s="8">
        <v>-21079289.349752825</v>
      </c>
    </row>
    <row r="1154" spans="1:9" x14ac:dyDescent="0.25">
      <c r="A1154">
        <v>3</v>
      </c>
      <c r="B1154">
        <v>147</v>
      </c>
      <c r="C1154">
        <v>147</v>
      </c>
      <c r="D1154" s="8">
        <v>24702.076473176177</v>
      </c>
      <c r="E1154" s="8">
        <v>-21290.46477746802</v>
      </c>
      <c r="F1154" s="8">
        <v>-21079289.349753156</v>
      </c>
      <c r="G1154" s="8">
        <v>24702.076473176177</v>
      </c>
      <c r="H1154" s="8">
        <v>-20868.113922056109</v>
      </c>
      <c r="I1154" s="8">
        <v>-10539644.674871992</v>
      </c>
    </row>
    <row r="1155" spans="1:9" x14ac:dyDescent="0.25">
      <c r="A1155">
        <v>4</v>
      </c>
      <c r="B1155">
        <v>147</v>
      </c>
      <c r="C1155">
        <v>147</v>
      </c>
      <c r="D1155" s="8">
        <v>25030.86200108839</v>
      </c>
      <c r="E1155" s="8">
        <v>-21196.899449947799</v>
      </c>
      <c r="F1155" s="8">
        <v>-10539644.674871035</v>
      </c>
      <c r="G1155" s="8">
        <v>25030.86200108839</v>
      </c>
      <c r="H1155" s="8">
        <v>-20961.67924953589</v>
      </c>
      <c r="I1155" s="8">
        <v>-2.4419277906417846E-7</v>
      </c>
    </row>
    <row r="1156" spans="1:9" x14ac:dyDescent="0.25">
      <c r="A1156">
        <v>5</v>
      </c>
      <c r="B1156">
        <v>147</v>
      </c>
      <c r="C1156">
        <v>147</v>
      </c>
      <c r="D1156" s="8">
        <v>30058.786771571449</v>
      </c>
      <c r="E1156" s="8">
        <v>16888.766364762774</v>
      </c>
      <c r="F1156" s="8">
        <v>2.6689813239499924E-7</v>
      </c>
      <c r="G1156" s="8">
        <v>30058.786771571449</v>
      </c>
      <c r="H1156" s="8">
        <v>17543.004486647878</v>
      </c>
      <c r="I1156" s="8">
        <v>-27941382.045919523</v>
      </c>
    </row>
    <row r="1157" spans="1:9" x14ac:dyDescent="0.25">
      <c r="A1157">
        <v>6</v>
      </c>
      <c r="B1157">
        <v>147</v>
      </c>
      <c r="C1157">
        <v>147</v>
      </c>
      <c r="D1157" s="8">
        <v>30230.292432710339</v>
      </c>
      <c r="E1157" s="8">
        <v>17513.367304233561</v>
      </c>
      <c r="F1157" s="8">
        <v>-27941382.045919791</v>
      </c>
      <c r="G1157" s="8">
        <v>30230.292432710339</v>
      </c>
      <c r="H1157" s="8">
        <v>17881.242346745472</v>
      </c>
      <c r="I1157" s="8">
        <v>-36790034.458663277</v>
      </c>
    </row>
    <row r="1158" spans="1:9" x14ac:dyDescent="0.25">
      <c r="A1158">
        <v>7</v>
      </c>
      <c r="B1158">
        <v>147</v>
      </c>
      <c r="C1158">
        <v>147</v>
      </c>
      <c r="D1158" s="8">
        <v>-36021.990825958128</v>
      </c>
      <c r="E1158" s="8">
        <v>-8087.1653085835114</v>
      </c>
      <c r="F1158" s="8">
        <v>-36790034.458662696</v>
      </c>
      <c r="G1158" s="8">
        <v>-36021.990825958128</v>
      </c>
      <c r="H1158" s="8">
        <v>-7719.2902660716018</v>
      </c>
      <c r="I1158" s="8">
        <v>-32838420.564999156</v>
      </c>
    </row>
    <row r="1159" spans="1:9" x14ac:dyDescent="0.25">
      <c r="A1159">
        <v>8</v>
      </c>
      <c r="B1159">
        <v>147</v>
      </c>
      <c r="C1159">
        <v>147</v>
      </c>
      <c r="D1159" s="8">
        <v>-35850.485164769823</v>
      </c>
      <c r="E1159" s="8">
        <v>-7748.9274485927954</v>
      </c>
      <c r="F1159" s="8">
        <v>-32838420.564998224</v>
      </c>
      <c r="G1159" s="8">
        <v>-35850.485164769823</v>
      </c>
      <c r="H1159" s="8">
        <v>-7094.6893267076903</v>
      </c>
      <c r="I1159" s="8">
        <v>-20792825.551841997</v>
      </c>
    </row>
    <row r="1160" spans="1:9" x14ac:dyDescent="0.25">
      <c r="A1160">
        <v>9</v>
      </c>
      <c r="B1160">
        <v>147</v>
      </c>
      <c r="C1160">
        <v>147</v>
      </c>
      <c r="D1160" s="8">
        <v>-32291.983521578532</v>
      </c>
      <c r="E1160" s="8">
        <v>-6555.1127321530548</v>
      </c>
      <c r="F1160" s="8">
        <v>-20792825.551841997</v>
      </c>
      <c r="G1160" s="8">
        <v>-32291.983521578532</v>
      </c>
      <c r="H1160" s="8">
        <v>-5699.3379277560398</v>
      </c>
      <c r="I1160" s="8">
        <v>-7784726.1763484515</v>
      </c>
    </row>
    <row r="1161" spans="1:9" x14ac:dyDescent="0.25">
      <c r="A1161">
        <v>10</v>
      </c>
      <c r="B1161">
        <v>147</v>
      </c>
      <c r="C1161">
        <v>147</v>
      </c>
      <c r="D1161" s="8">
        <v>-30779.468059873354</v>
      </c>
      <c r="E1161" s="8">
        <v>-4094.7391103230466</v>
      </c>
      <c r="F1161" s="8">
        <v>-7784726.1763484357</v>
      </c>
      <c r="G1161" s="8">
        <v>-30779.468059873354</v>
      </c>
      <c r="H1161" s="8">
        <v>-3238.9643059260325</v>
      </c>
      <c r="I1161" s="8">
        <v>2.7156056603416802E-8</v>
      </c>
    </row>
    <row r="1162" spans="1:9" x14ac:dyDescent="0.25">
      <c r="A1162">
        <v>11</v>
      </c>
      <c r="B1162">
        <v>147</v>
      </c>
      <c r="C1162">
        <v>147</v>
      </c>
      <c r="D1162" s="8">
        <v>-22205.967353120948</v>
      </c>
      <c r="E1162" s="8">
        <v>-16479.905847865302</v>
      </c>
      <c r="F1162" s="8">
        <v>-4.045796231366694E-8</v>
      </c>
      <c r="G1162" s="8">
        <v>-22205.967353120948</v>
      </c>
      <c r="H1162" s="8">
        <v>-15624.131043468287</v>
      </c>
      <c r="I1162" s="8">
        <v>34078435.160150602</v>
      </c>
    </row>
    <row r="1163" spans="1:9" x14ac:dyDescent="0.25">
      <c r="A1163">
        <v>12</v>
      </c>
      <c r="B1163">
        <v>147</v>
      </c>
      <c r="C1163">
        <v>147</v>
      </c>
      <c r="D1163" s="8">
        <v>-26134.733389083187</v>
      </c>
      <c r="E1163" s="8">
        <v>1457.119010917007</v>
      </c>
      <c r="F1163" s="8">
        <v>34078435.160150573</v>
      </c>
      <c r="G1163" s="8">
        <v>-26134.733389083187</v>
      </c>
      <c r="H1163" s="8">
        <v>2312.8938153140216</v>
      </c>
      <c r="I1163" s="8">
        <v>30076566.545106336</v>
      </c>
    </row>
    <row r="1164" spans="1:9" x14ac:dyDescent="0.25">
      <c r="A1164">
        <v>13</v>
      </c>
      <c r="B1164">
        <v>147</v>
      </c>
      <c r="C1164">
        <v>147</v>
      </c>
      <c r="D1164" s="8">
        <v>-32109.485606482322</v>
      </c>
      <c r="E1164" s="8">
        <v>18329.121646824569</v>
      </c>
      <c r="F1164" s="8">
        <v>30076566.545106299</v>
      </c>
      <c r="G1164" s="8">
        <v>-32109.485606482322</v>
      </c>
      <c r="H1164" s="8">
        <v>18983.359768709674</v>
      </c>
      <c r="I1164" s="8">
        <v>-202512.12359968945</v>
      </c>
    </row>
    <row r="1165" spans="1:9" x14ac:dyDescent="0.25">
      <c r="A1165">
        <v>14</v>
      </c>
      <c r="B1165">
        <v>147</v>
      </c>
      <c r="C1165">
        <v>147</v>
      </c>
      <c r="D1165" s="8">
        <v>-32280.991267871064</v>
      </c>
      <c r="E1165" s="8">
        <v>18953.722586167729</v>
      </c>
      <c r="F1165" s="8">
        <v>-202512.12359973602</v>
      </c>
      <c r="G1165" s="8">
        <v>-32280.991267871064</v>
      </c>
      <c r="H1165" s="8">
        <v>19321.597628679639</v>
      </c>
      <c r="I1165" s="8">
        <v>-9771342.1773099601</v>
      </c>
    </row>
    <row r="1166" spans="1:9" x14ac:dyDescent="0.25">
      <c r="A1166">
        <v>15</v>
      </c>
      <c r="B1166">
        <v>147</v>
      </c>
      <c r="C1166">
        <v>147</v>
      </c>
      <c r="D1166" s="8">
        <v>68055.487914500103</v>
      </c>
      <c r="E1166" s="8">
        <v>-5154.5855961697544</v>
      </c>
      <c r="F1166" s="8">
        <v>-9771342.1773096696</v>
      </c>
      <c r="G1166" s="8">
        <v>68055.487914500103</v>
      </c>
      <c r="H1166" s="8">
        <v>-4786.7105536578438</v>
      </c>
      <c r="I1166" s="8">
        <v>-7286018.1398514025</v>
      </c>
    </row>
    <row r="1167" spans="1:9" x14ac:dyDescent="0.25">
      <c r="A1167">
        <v>16</v>
      </c>
      <c r="B1167">
        <v>147</v>
      </c>
      <c r="C1167">
        <v>147</v>
      </c>
      <c r="D1167" s="8">
        <v>67883.98225337411</v>
      </c>
      <c r="E1167" s="8">
        <v>-4816.3477361434216</v>
      </c>
      <c r="F1167" s="8">
        <v>-7286018.1398510635</v>
      </c>
      <c r="G1167" s="8">
        <v>67883.98225337411</v>
      </c>
      <c r="H1167" s="8">
        <v>-4162.1096142583165</v>
      </c>
      <c r="I1167" s="8">
        <v>4.2651663534343262E-9</v>
      </c>
    </row>
    <row r="1168" spans="1:9" x14ac:dyDescent="0.25">
      <c r="A1168">
        <v>17</v>
      </c>
      <c r="B1168">
        <v>147</v>
      </c>
      <c r="C1168">
        <v>147</v>
      </c>
      <c r="D1168" s="8">
        <v>18041.020135208913</v>
      </c>
      <c r="E1168" s="8">
        <v>62323.103834497997</v>
      </c>
      <c r="F1168" s="8">
        <v>5.2276009228080515E-7</v>
      </c>
      <c r="G1168" s="8">
        <v>18041.020135208913</v>
      </c>
      <c r="H1168" s="8">
        <v>62558.324034909907</v>
      </c>
      <c r="I1168" s="8">
        <v>-31220356.967352211</v>
      </c>
    </row>
    <row r="1169" spans="1:9" x14ac:dyDescent="0.25">
      <c r="A1169">
        <v>18</v>
      </c>
      <c r="B1169">
        <v>147</v>
      </c>
      <c r="C1169">
        <v>147</v>
      </c>
      <c r="D1169" s="8">
        <v>17712.234607297079</v>
      </c>
      <c r="E1169" s="8">
        <v>62229.538506993391</v>
      </c>
      <c r="F1169" s="8">
        <v>-31220356.967351437</v>
      </c>
      <c r="G1169" s="8">
        <v>17712.234607297079</v>
      </c>
      <c r="H1169" s="8">
        <v>62651.889362405302</v>
      </c>
      <c r="I1169" s="8">
        <v>-62440713.934700876</v>
      </c>
    </row>
    <row r="1170" spans="1:9" x14ac:dyDescent="0.25">
      <c r="A1170">
        <v>19</v>
      </c>
      <c r="B1170">
        <v>147</v>
      </c>
      <c r="C1170">
        <v>147</v>
      </c>
      <c r="D1170" s="8">
        <v>-56918.036405501276</v>
      </c>
      <c r="E1170" s="8">
        <v>-24197.713935123109</v>
      </c>
      <c r="F1170" s="8">
        <v>-62440713.934701294</v>
      </c>
      <c r="G1170" s="8">
        <v>-56918.036405501276</v>
      </c>
      <c r="H1170" s="8">
        <v>-23775.363079711198</v>
      </c>
      <c r="I1170" s="8">
        <v>-50447444.680993691</v>
      </c>
    </row>
    <row r="1171" spans="1:9" x14ac:dyDescent="0.25">
      <c r="A1171">
        <v>20</v>
      </c>
      <c r="B1171">
        <v>147</v>
      </c>
      <c r="C1171">
        <v>147</v>
      </c>
      <c r="D1171" s="8">
        <v>-58351.311370019663</v>
      </c>
      <c r="E1171" s="8">
        <v>-24408.889362829563</v>
      </c>
      <c r="F1171" s="8">
        <v>-9670329.2183835544</v>
      </c>
      <c r="G1171" s="8">
        <v>-58351.311370019663</v>
      </c>
      <c r="H1171" s="8">
        <v>-23564.187652005741</v>
      </c>
      <c r="I1171" s="8">
        <v>14316209.289034128</v>
      </c>
    </row>
    <row r="1172" spans="1:9" x14ac:dyDescent="0.25">
      <c r="A1172">
        <v>21</v>
      </c>
      <c r="B1172">
        <v>147</v>
      </c>
      <c r="C1172">
        <v>147</v>
      </c>
      <c r="D1172" s="8">
        <v>-74693.528322089929</v>
      </c>
      <c r="E1172" s="8">
        <v>-204.5852538275204</v>
      </c>
      <c r="F1172" s="8">
        <v>5.0663584261201319E-8</v>
      </c>
      <c r="G1172" s="8">
        <v>-74693.528322089929</v>
      </c>
      <c r="H1172" s="8">
        <v>204.58525382760018</v>
      </c>
      <c r="I1172" s="8">
        <v>-5.1263850764371452E-8</v>
      </c>
    </row>
    <row r="1173" spans="1:9" x14ac:dyDescent="0.25">
      <c r="A1173">
        <v>22</v>
      </c>
      <c r="B1173">
        <v>147</v>
      </c>
      <c r="C1173">
        <v>147</v>
      </c>
      <c r="D1173" s="8">
        <v>2318.5634663788069</v>
      </c>
      <c r="E1173" s="8">
        <v>-310.8024869871702</v>
      </c>
      <c r="F1173" s="8">
        <v>-2.527667675167322E-9</v>
      </c>
      <c r="G1173" s="8">
        <v>2318.5634663788069</v>
      </c>
      <c r="H1173" s="8">
        <v>310.80248698717077</v>
      </c>
      <c r="I1173" s="8">
        <v>1.7549609765410425E-9</v>
      </c>
    </row>
    <row r="1174" spans="1:9" x14ac:dyDescent="0.25">
      <c r="A1174">
        <v>23</v>
      </c>
      <c r="B1174">
        <v>147</v>
      </c>
      <c r="C1174">
        <v>147</v>
      </c>
      <c r="D1174" s="8">
        <v>-113781.20908806115</v>
      </c>
      <c r="E1174" s="8">
        <v>-204.58525382756116</v>
      </c>
      <c r="F1174" s="8">
        <v>-3.0810042517259716E-9</v>
      </c>
      <c r="G1174" s="8">
        <v>-113781.20908806115</v>
      </c>
      <c r="H1174" s="8">
        <v>204.5852538275594</v>
      </c>
      <c r="I1174" s="8">
        <v>3.2010575523599986E-9</v>
      </c>
    </row>
    <row r="1175" spans="1:9" x14ac:dyDescent="0.25">
      <c r="A1175">
        <v>24</v>
      </c>
      <c r="B1175">
        <v>147</v>
      </c>
      <c r="C1175">
        <v>147</v>
      </c>
      <c r="D1175" s="8">
        <v>-25116.604194502957</v>
      </c>
      <c r="E1175" s="8">
        <v>35257.414166514354</v>
      </c>
      <c r="F1175" s="8">
        <v>57366745.366117582</v>
      </c>
      <c r="G1175" s="8">
        <v>-25116.604194502957</v>
      </c>
      <c r="H1175" s="8">
        <v>36057.162847914849</v>
      </c>
      <c r="I1175" s="8">
        <v>-3250645.0961471442</v>
      </c>
    </row>
    <row r="1176" spans="1:9" x14ac:dyDescent="0.25">
      <c r="A1176">
        <v>25</v>
      </c>
      <c r="B1176">
        <v>147</v>
      </c>
      <c r="C1176">
        <v>147</v>
      </c>
      <c r="D1176" s="8">
        <v>-57529.086173907504</v>
      </c>
      <c r="E1176" s="8">
        <v>-24386.41284811791</v>
      </c>
      <c r="F1176" s="8">
        <v>-50447444.680993609</v>
      </c>
      <c r="G1176" s="8">
        <v>-57529.086173907504</v>
      </c>
      <c r="H1176" s="8">
        <v>-23586.664166717415</v>
      </c>
      <c r="I1176" s="8">
        <v>-9670329.2183835767</v>
      </c>
    </row>
    <row r="1177" spans="1:9" x14ac:dyDescent="0.25">
      <c r="A1177">
        <v>1</v>
      </c>
      <c r="B1177">
        <v>148</v>
      </c>
      <c r="C1177">
        <v>148</v>
      </c>
      <c r="D1177" s="8">
        <v>-41480.582536309288</v>
      </c>
      <c r="E1177" s="8">
        <v>23564.187651881086</v>
      </c>
      <c r="F1177" s="8">
        <v>34082039.957979999</v>
      </c>
      <c r="G1177" s="8">
        <v>-41480.582536309288</v>
      </c>
      <c r="H1177" s="8">
        <v>24408.889362704904</v>
      </c>
      <c r="I1177" s="8">
        <v>10095501.450686995</v>
      </c>
    </row>
    <row r="1178" spans="1:9" x14ac:dyDescent="0.25">
      <c r="A1178">
        <v>2</v>
      </c>
      <c r="B1178">
        <v>148</v>
      </c>
      <c r="C1178">
        <v>148</v>
      </c>
      <c r="D1178" s="8">
        <v>-40047.307571775265</v>
      </c>
      <c r="E1178" s="8">
        <v>23775.363079588566</v>
      </c>
      <c r="F1178" s="8">
        <v>-30681614.011712782</v>
      </c>
      <c r="G1178" s="8">
        <v>-40047.307571775265</v>
      </c>
      <c r="H1178" s="8">
        <v>24197.713935000473</v>
      </c>
      <c r="I1178" s="8">
        <v>-42674883.265356719</v>
      </c>
    </row>
    <row r="1179" spans="1:9" x14ac:dyDescent="0.25">
      <c r="A1179">
        <v>3</v>
      </c>
      <c r="B1179">
        <v>148</v>
      </c>
      <c r="C1179">
        <v>148</v>
      </c>
      <c r="D1179" s="8">
        <v>17658.470930311407</v>
      </c>
      <c r="E1179" s="8">
        <v>-42886.05869307508</v>
      </c>
      <c r="F1179" s="8">
        <v>-42674883.265357867</v>
      </c>
      <c r="G1179" s="8">
        <v>17658.470930311407</v>
      </c>
      <c r="H1179" s="8">
        <v>-42463.707837663169</v>
      </c>
      <c r="I1179" s="8">
        <v>-21337441.632673126</v>
      </c>
    </row>
    <row r="1180" spans="1:9" x14ac:dyDescent="0.25">
      <c r="A1180">
        <v>4</v>
      </c>
      <c r="B1180">
        <v>148</v>
      </c>
      <c r="C1180">
        <v>148</v>
      </c>
      <c r="D1180" s="8">
        <v>17987.256458223386</v>
      </c>
      <c r="E1180" s="8">
        <v>-42792.493365551192</v>
      </c>
      <c r="F1180" s="8">
        <v>-21337441.632672355</v>
      </c>
      <c r="G1180" s="8">
        <v>17987.256458223386</v>
      </c>
      <c r="H1180" s="8">
        <v>-42557.273165139282</v>
      </c>
      <c r="I1180" s="8">
        <v>8.8233500719070443E-7</v>
      </c>
    </row>
    <row r="1181" spans="1:9" x14ac:dyDescent="0.25">
      <c r="A1181">
        <v>5</v>
      </c>
      <c r="B1181">
        <v>148</v>
      </c>
      <c r="C1181">
        <v>148</v>
      </c>
      <c r="D1181" s="8">
        <v>48038.243359200569</v>
      </c>
      <c r="E1181" s="8">
        <v>7353.4571044629274</v>
      </c>
      <c r="F1181" s="8">
        <v>-5.7760917115956534E-8</v>
      </c>
      <c r="G1181" s="8">
        <v>48038.243359200569</v>
      </c>
      <c r="H1181" s="8">
        <v>8007.6952263480325</v>
      </c>
      <c r="I1181" s="8">
        <v>-12465575.116453081</v>
      </c>
    </row>
    <row r="1182" spans="1:9" x14ac:dyDescent="0.25">
      <c r="A1182">
        <v>6</v>
      </c>
      <c r="B1182">
        <v>148</v>
      </c>
      <c r="C1182">
        <v>148</v>
      </c>
      <c r="D1182" s="8">
        <v>48209.749020470495</v>
      </c>
      <c r="E1182" s="8">
        <v>7978.0580438397301</v>
      </c>
      <c r="F1182" s="8">
        <v>-12465575.116453182</v>
      </c>
      <c r="G1182" s="8">
        <v>48209.749020470495</v>
      </c>
      <c r="H1182" s="8">
        <v>8345.9330863516407</v>
      </c>
      <c r="I1182" s="8">
        <v>-16546572.899001934</v>
      </c>
    </row>
    <row r="1183" spans="1:9" x14ac:dyDescent="0.25">
      <c r="A1183">
        <v>7</v>
      </c>
      <c r="B1183">
        <v>148</v>
      </c>
      <c r="C1183">
        <v>148</v>
      </c>
      <c r="D1183" s="8">
        <v>-30243.713207977591</v>
      </c>
      <c r="E1183" s="8">
        <v>-13602.922373080604</v>
      </c>
      <c r="F1183" s="8">
        <v>-16546572.899003077</v>
      </c>
      <c r="G1183" s="8">
        <v>-30243.713207977591</v>
      </c>
      <c r="H1183" s="8">
        <v>-13235.047330568694</v>
      </c>
      <c r="I1183" s="8">
        <v>-9837080.4730904549</v>
      </c>
    </row>
    <row r="1184" spans="1:9" x14ac:dyDescent="0.25">
      <c r="A1184">
        <v>8</v>
      </c>
      <c r="B1184">
        <v>148</v>
      </c>
      <c r="C1184">
        <v>148</v>
      </c>
      <c r="D1184" s="8">
        <v>-30072.207546810794</v>
      </c>
      <c r="E1184" s="8">
        <v>-13264.684513067323</v>
      </c>
      <c r="F1184" s="8">
        <v>-9837080.4730906691</v>
      </c>
      <c r="G1184" s="8">
        <v>-30072.207546810794</v>
      </c>
      <c r="H1184" s="8">
        <v>-12610.446391182219</v>
      </c>
      <c r="I1184" s="8">
        <v>11160588.255707843</v>
      </c>
    </row>
    <row r="1185" spans="1:9" x14ac:dyDescent="0.25">
      <c r="A1185">
        <v>9</v>
      </c>
      <c r="B1185">
        <v>148</v>
      </c>
      <c r="C1185">
        <v>148</v>
      </c>
      <c r="D1185" s="8">
        <v>-26513.705903624395</v>
      </c>
      <c r="E1185" s="8">
        <v>-3376.6763120349392</v>
      </c>
      <c r="F1185" s="8">
        <v>11160588.25570784</v>
      </c>
      <c r="G1185" s="8">
        <v>-26513.705903624395</v>
      </c>
      <c r="H1185" s="8">
        <v>-2520.9015076379246</v>
      </c>
      <c r="I1185" s="8">
        <v>17420867.111290634</v>
      </c>
    </row>
    <row r="1186" spans="1:9" x14ac:dyDescent="0.25">
      <c r="A1186">
        <v>10</v>
      </c>
      <c r="B1186">
        <v>148</v>
      </c>
      <c r="C1186">
        <v>148</v>
      </c>
      <c r="D1186" s="8">
        <v>-25001.190441814582</v>
      </c>
      <c r="E1186" s="8">
        <v>7777.8907943585618</v>
      </c>
      <c r="F1186" s="8">
        <v>17420867.111290634</v>
      </c>
      <c r="G1186" s="8">
        <v>-25001.190441814582</v>
      </c>
      <c r="H1186" s="8">
        <v>8633.6655987555769</v>
      </c>
      <c r="I1186" s="8">
        <v>2.7156056603416802E-8</v>
      </c>
    </row>
    <row r="1187" spans="1:9" x14ac:dyDescent="0.25">
      <c r="A1187">
        <v>11</v>
      </c>
      <c r="B1187">
        <v>148</v>
      </c>
      <c r="C1187">
        <v>148</v>
      </c>
      <c r="D1187" s="8">
        <v>-27984.244971074106</v>
      </c>
      <c r="E1187" s="8">
        <v>-4607.2759431449595</v>
      </c>
      <c r="F1187" s="8">
        <v>-7.9573510447517037E-8</v>
      </c>
      <c r="G1187" s="8">
        <v>-27984.244971074106</v>
      </c>
      <c r="H1187" s="8">
        <v>-3751.5011387479444</v>
      </c>
      <c r="I1187" s="8">
        <v>8872841.872429153</v>
      </c>
    </row>
    <row r="1188" spans="1:9" x14ac:dyDescent="0.25">
      <c r="A1188">
        <v>12</v>
      </c>
      <c r="B1188">
        <v>148</v>
      </c>
      <c r="C1188">
        <v>148</v>
      </c>
      <c r="D1188" s="8">
        <v>-31913.011007152716</v>
      </c>
      <c r="E1188" s="8">
        <v>4635.5554309930631</v>
      </c>
      <c r="F1188" s="8">
        <v>8872841.872429112</v>
      </c>
      <c r="G1188" s="8">
        <v>-31913.011007152716</v>
      </c>
      <c r="H1188" s="8">
        <v>5491.3302353900781</v>
      </c>
      <c r="I1188" s="8">
        <v>-1876847.2624365389</v>
      </c>
    </row>
    <row r="1189" spans="1:9" x14ac:dyDescent="0.25">
      <c r="A1189">
        <v>13</v>
      </c>
      <c r="B1189">
        <v>148</v>
      </c>
      <c r="C1189">
        <v>148</v>
      </c>
      <c r="D1189" s="8">
        <v>-37887.763224494156</v>
      </c>
      <c r="E1189" s="8">
        <v>12813.36458228463</v>
      </c>
      <c r="F1189" s="8">
        <v>-1876847.2624365967</v>
      </c>
      <c r="G1189" s="8">
        <v>-37887.763224494156</v>
      </c>
      <c r="H1189" s="8">
        <v>13467.602704169736</v>
      </c>
      <c r="I1189" s="8">
        <v>-23203852.215394292</v>
      </c>
    </row>
    <row r="1190" spans="1:9" x14ac:dyDescent="0.25">
      <c r="A1190">
        <v>14</v>
      </c>
      <c r="B1190">
        <v>148</v>
      </c>
      <c r="C1190">
        <v>148</v>
      </c>
      <c r="D1190" s="8">
        <v>-38059.26888567167</v>
      </c>
      <c r="E1190" s="8">
        <v>13437.965521703029</v>
      </c>
      <c r="F1190" s="8">
        <v>-23203852.215394128</v>
      </c>
      <c r="G1190" s="8">
        <v>-38059.26888567167</v>
      </c>
      <c r="H1190" s="8">
        <v>13805.840564214937</v>
      </c>
      <c r="I1190" s="8">
        <v>-30014803.736873608</v>
      </c>
    </row>
    <row r="1191" spans="1:9" x14ac:dyDescent="0.25">
      <c r="A1191">
        <v>15</v>
      </c>
      <c r="B1191">
        <v>148</v>
      </c>
      <c r="C1191">
        <v>148</v>
      </c>
      <c r="D1191" s="8">
        <v>50076.031326653887</v>
      </c>
      <c r="E1191" s="8">
        <v>-14689.894856433037</v>
      </c>
      <c r="F1191" s="8">
        <v>-30014803.736874506</v>
      </c>
      <c r="G1191" s="8">
        <v>50076.031326653887</v>
      </c>
      <c r="H1191" s="8">
        <v>-14322.019813921126</v>
      </c>
      <c r="I1191" s="8">
        <v>-22761825.069287717</v>
      </c>
    </row>
    <row r="1192" spans="1:9" x14ac:dyDescent="0.25">
      <c r="A1192">
        <v>16</v>
      </c>
      <c r="B1192">
        <v>148</v>
      </c>
      <c r="C1192">
        <v>148</v>
      </c>
      <c r="D1192" s="8">
        <v>49904.525665484878</v>
      </c>
      <c r="E1192" s="8">
        <v>-14351.656996424765</v>
      </c>
      <c r="F1192" s="8">
        <v>-22761825.069287639</v>
      </c>
      <c r="G1192" s="8">
        <v>49904.525665484878</v>
      </c>
      <c r="H1192" s="8">
        <v>-13697.418874539659</v>
      </c>
      <c r="I1192" s="8">
        <v>1.9911385606974366E-8</v>
      </c>
    </row>
    <row r="1193" spans="1:9" x14ac:dyDescent="0.25">
      <c r="A1193">
        <v>17</v>
      </c>
      <c r="B1193">
        <v>148</v>
      </c>
      <c r="C1193">
        <v>148</v>
      </c>
      <c r="D1193" s="8">
        <v>25084.625677959539</v>
      </c>
      <c r="E1193" s="8">
        <v>40727.509918741322</v>
      </c>
      <c r="F1193" s="8">
        <v>-1.9696599338203671E-7</v>
      </c>
      <c r="G1193" s="8">
        <v>25084.625677959539</v>
      </c>
      <c r="H1193" s="8">
        <v>40962.730119153231</v>
      </c>
      <c r="I1193" s="8">
        <v>-20422560.009474158</v>
      </c>
    </row>
    <row r="1194" spans="1:9" x14ac:dyDescent="0.25">
      <c r="A1194">
        <v>18</v>
      </c>
      <c r="B1194">
        <v>148</v>
      </c>
      <c r="C1194">
        <v>148</v>
      </c>
      <c r="D1194" s="8">
        <v>24755.840150048112</v>
      </c>
      <c r="E1194" s="8">
        <v>40633.944591240142</v>
      </c>
      <c r="F1194" s="8">
        <v>-20422560.009474136</v>
      </c>
      <c r="G1194" s="8">
        <v>24755.840150048112</v>
      </c>
      <c r="H1194" s="8">
        <v>41056.295446652046</v>
      </c>
      <c r="I1194" s="8">
        <v>-40845120.018947527</v>
      </c>
    </row>
    <row r="1195" spans="1:9" x14ac:dyDescent="0.25">
      <c r="A1195">
        <v>19</v>
      </c>
      <c r="B1195">
        <v>148</v>
      </c>
      <c r="C1195">
        <v>148</v>
      </c>
      <c r="D1195" s="8">
        <v>-41376.283259734279</v>
      </c>
      <c r="E1195" s="8">
        <v>-35868.463934939507</v>
      </c>
      <c r="F1195" s="8">
        <v>-40845120.018948324</v>
      </c>
      <c r="G1195" s="8">
        <v>-41376.283259734279</v>
      </c>
      <c r="H1195" s="8">
        <v>-35446.113079527597</v>
      </c>
      <c r="I1195" s="8">
        <v>-23016475.765332595</v>
      </c>
    </row>
    <row r="1196" spans="1:9" x14ac:dyDescent="0.25">
      <c r="A1196">
        <v>20</v>
      </c>
      <c r="B1196">
        <v>148</v>
      </c>
      <c r="C1196">
        <v>148</v>
      </c>
      <c r="D1196" s="8">
        <v>-42809.558224252694</v>
      </c>
      <c r="E1196" s="8">
        <v>-36079.63936263675</v>
      </c>
      <c r="F1196" s="8">
        <v>37600914.696948469</v>
      </c>
      <c r="G1196" s="8">
        <v>-42809.558224252694</v>
      </c>
      <c r="H1196" s="8">
        <v>-35234.937651812928</v>
      </c>
      <c r="I1196" s="8">
        <v>73258203.204173312</v>
      </c>
    </row>
    <row r="1197" spans="1:9" x14ac:dyDescent="0.25">
      <c r="A1197">
        <v>21</v>
      </c>
      <c r="B1197">
        <v>148</v>
      </c>
      <c r="C1197">
        <v>148</v>
      </c>
      <c r="D1197" s="8">
        <v>-87759.554475060591</v>
      </c>
      <c r="E1197" s="8">
        <v>-204.58525382754618</v>
      </c>
      <c r="F1197" s="8">
        <v>1.839325705077499E-8</v>
      </c>
      <c r="G1197" s="8">
        <v>-87759.554475060591</v>
      </c>
      <c r="H1197" s="8">
        <v>204.58525382757441</v>
      </c>
      <c r="I1197" s="8">
        <v>-1.8993523553945123E-8</v>
      </c>
    </row>
    <row r="1198" spans="1:9" x14ac:dyDescent="0.25">
      <c r="A1198">
        <v>22</v>
      </c>
      <c r="B1198">
        <v>148</v>
      </c>
      <c r="C1198">
        <v>148</v>
      </c>
      <c r="D1198" s="8">
        <v>2318.563466266839</v>
      </c>
      <c r="E1198" s="8">
        <v>-310.80248698717043</v>
      </c>
      <c r="F1198" s="8">
        <v>-5.7189026847481723E-10</v>
      </c>
      <c r="G1198" s="8">
        <v>2318.563466266839</v>
      </c>
      <c r="H1198" s="8">
        <v>310.80248698717054</v>
      </c>
      <c r="I1198" s="8">
        <v>-2.0081643015146262E-10</v>
      </c>
    </row>
    <row r="1199" spans="1:9" x14ac:dyDescent="0.25">
      <c r="A1199">
        <v>23</v>
      </c>
      <c r="B1199">
        <v>148</v>
      </c>
      <c r="C1199">
        <v>148</v>
      </c>
      <c r="D1199" s="8">
        <v>-100715.18293477719</v>
      </c>
      <c r="E1199" s="8">
        <v>-204.58525382756261</v>
      </c>
      <c r="F1199" s="8">
        <v>-2.1031155483797193E-9</v>
      </c>
      <c r="G1199" s="8">
        <v>-100715.18293477719</v>
      </c>
      <c r="H1199" s="8">
        <v>204.58525382755795</v>
      </c>
      <c r="I1199" s="8">
        <v>2.2231688490137459E-9</v>
      </c>
    </row>
    <row r="1200" spans="1:9" x14ac:dyDescent="0.25">
      <c r="A1200">
        <v>24</v>
      </c>
      <c r="B1200">
        <v>148</v>
      </c>
      <c r="C1200">
        <v>148</v>
      </c>
      <c r="D1200" s="8">
        <v>-40658.357340181348</v>
      </c>
      <c r="E1200" s="8">
        <v>23586.664166593095</v>
      </c>
      <c r="F1200" s="8">
        <v>10095501.45068714</v>
      </c>
      <c r="G1200" s="8">
        <v>-40658.357340181348</v>
      </c>
      <c r="H1200" s="8">
        <v>24386.41284799359</v>
      </c>
      <c r="I1200" s="8">
        <v>-30681614.011711508</v>
      </c>
    </row>
    <row r="1201" spans="1:9" x14ac:dyDescent="0.25">
      <c r="A1201">
        <v>25</v>
      </c>
      <c r="B1201">
        <v>148</v>
      </c>
      <c r="C1201">
        <v>148</v>
      </c>
      <c r="D1201" s="8">
        <v>-41987.333028140529</v>
      </c>
      <c r="E1201" s="8">
        <v>-36057.162847925109</v>
      </c>
      <c r="F1201" s="8">
        <v>-23016475.765333742</v>
      </c>
      <c r="G1201" s="8">
        <v>-41987.333028140529</v>
      </c>
      <c r="H1201" s="8">
        <v>-35257.414166524613</v>
      </c>
      <c r="I1201" s="8">
        <v>37600914.696948454</v>
      </c>
    </row>
    <row r="1202" spans="1:9" x14ac:dyDescent="0.25">
      <c r="A1202">
        <v>1</v>
      </c>
      <c r="B1202">
        <v>149</v>
      </c>
      <c r="C1202">
        <v>149</v>
      </c>
      <c r="D1202" s="8">
        <v>-38972.570380275836</v>
      </c>
      <c r="E1202" s="8">
        <v>26388.576296477702</v>
      </c>
      <c r="F1202" s="8">
        <v>49030987.965460122</v>
      </c>
      <c r="G1202" s="8">
        <v>-38972.570380275836</v>
      </c>
      <c r="H1202" s="8">
        <v>27233.27800730152</v>
      </c>
      <c r="I1202" s="8">
        <v>22220060.813570518</v>
      </c>
    </row>
    <row r="1203" spans="1:9" x14ac:dyDescent="0.25">
      <c r="A1203">
        <v>2</v>
      </c>
      <c r="B1203">
        <v>149</v>
      </c>
      <c r="C1203">
        <v>149</v>
      </c>
      <c r="D1203" s="8">
        <v>-37539.29541640434</v>
      </c>
      <c r="E1203" s="8">
        <v>26599.75172397717</v>
      </c>
      <c r="F1203" s="8">
        <v>-23358515.344681975</v>
      </c>
      <c r="G1203" s="8">
        <v>-37539.29541640434</v>
      </c>
      <c r="H1203" s="8">
        <v>27022.10257938908</v>
      </c>
      <c r="I1203" s="8">
        <v>-36763978.920522779</v>
      </c>
    </row>
    <row r="1204" spans="1:9" x14ac:dyDescent="0.25">
      <c r="A1204">
        <v>3</v>
      </c>
      <c r="B1204">
        <v>149</v>
      </c>
      <c r="C1204">
        <v>149</v>
      </c>
      <c r="D1204" s="8">
        <v>17523.654017154116</v>
      </c>
      <c r="E1204" s="8">
        <v>-36975.15434789806</v>
      </c>
      <c r="F1204" s="8">
        <v>-36763978.92052795</v>
      </c>
      <c r="G1204" s="8">
        <v>17523.654017154116</v>
      </c>
      <c r="H1204" s="8">
        <v>-36552.803492486149</v>
      </c>
      <c r="I1204" s="8">
        <v>-18381989.460431963</v>
      </c>
    </row>
    <row r="1205" spans="1:9" x14ac:dyDescent="0.25">
      <c r="A1205">
        <v>4</v>
      </c>
      <c r="B1205">
        <v>149</v>
      </c>
      <c r="C1205">
        <v>149</v>
      </c>
      <c r="D1205" s="8">
        <v>17852.439545066933</v>
      </c>
      <c r="E1205" s="8">
        <v>-36881.589020960026</v>
      </c>
      <c r="F1205" s="8">
        <v>-18381989.460385073</v>
      </c>
      <c r="G1205" s="8">
        <v>17852.439545066933</v>
      </c>
      <c r="H1205" s="8">
        <v>-36646.368820548116</v>
      </c>
      <c r="I1205" s="8">
        <v>-8.0628320574760434E-6</v>
      </c>
    </row>
    <row r="1206" spans="1:9" x14ac:dyDescent="0.25">
      <c r="A1206">
        <v>5</v>
      </c>
      <c r="B1206">
        <v>149</v>
      </c>
      <c r="C1206">
        <v>149</v>
      </c>
      <c r="D1206" s="8">
        <v>41216.755512046671</v>
      </c>
      <c r="E1206" s="8">
        <v>8685.0897502701555</v>
      </c>
      <c r="F1206" s="8">
        <v>6.9937945227138701E-6</v>
      </c>
      <c r="G1206" s="8">
        <v>41216.755512046671</v>
      </c>
      <c r="H1206" s="8">
        <v>9339.3278721552597</v>
      </c>
      <c r="I1206" s="8">
        <v>-14626814.90059123</v>
      </c>
    </row>
    <row r="1207" spans="1:9" x14ac:dyDescent="0.25">
      <c r="A1207">
        <v>6</v>
      </c>
      <c r="B1207">
        <v>149</v>
      </c>
      <c r="C1207">
        <v>149</v>
      </c>
      <c r="D1207" s="8">
        <v>41388.261173461528</v>
      </c>
      <c r="E1207" s="8">
        <v>9309.6906895427328</v>
      </c>
      <c r="F1207" s="8">
        <v>-14626814.900623208</v>
      </c>
      <c r="G1207" s="8">
        <v>41388.261173461528</v>
      </c>
      <c r="H1207" s="8">
        <v>9677.5657320546416</v>
      </c>
      <c r="I1207" s="8">
        <v>-19373629.006022718</v>
      </c>
    </row>
    <row r="1208" spans="1:9" x14ac:dyDescent="0.25">
      <c r="A1208">
        <v>7</v>
      </c>
      <c r="B1208">
        <v>149</v>
      </c>
      <c r="C1208">
        <v>149</v>
      </c>
      <c r="D1208" s="8">
        <v>-35687.021130088717</v>
      </c>
      <c r="E1208" s="8">
        <v>-11867.550941473663</v>
      </c>
      <c r="F1208" s="8">
        <v>-19373629.006038766</v>
      </c>
      <c r="G1208" s="8">
        <v>-35687.021130088717</v>
      </c>
      <c r="H1208" s="8">
        <v>-11499.675898961752</v>
      </c>
      <c r="I1208" s="8">
        <v>-13531822.295930132</v>
      </c>
    </row>
    <row r="1209" spans="1:9" x14ac:dyDescent="0.25">
      <c r="A1209">
        <v>8</v>
      </c>
      <c r="B1209">
        <v>149</v>
      </c>
      <c r="C1209">
        <v>149</v>
      </c>
      <c r="D1209" s="8">
        <v>-35515.515470208731</v>
      </c>
      <c r="E1209" s="8">
        <v>-11529.313081507324</v>
      </c>
      <c r="F1209" s="8">
        <v>-13531822.295918955</v>
      </c>
      <c r="G1209" s="8">
        <v>-35515.515470208731</v>
      </c>
      <c r="H1209" s="8">
        <v>-10875.074959622219</v>
      </c>
      <c r="I1209" s="8">
        <v>4649338.5994576616</v>
      </c>
    </row>
    <row r="1210" spans="1:9" x14ac:dyDescent="0.25">
      <c r="A1210">
        <v>9</v>
      </c>
      <c r="B1210">
        <v>149</v>
      </c>
      <c r="C1210">
        <v>149</v>
      </c>
      <c r="D1210" s="8">
        <v>-34373.264401223532</v>
      </c>
      <c r="E1210" s="8">
        <v>-2691.3273682507975</v>
      </c>
      <c r="F1210" s="8">
        <v>4649338.5994584113</v>
      </c>
      <c r="G1210" s="8">
        <v>-34373.264401223532</v>
      </c>
      <c r="H1210" s="8">
        <v>-1835.5525638537829</v>
      </c>
      <c r="I1210" s="8">
        <v>9454621.6473874692</v>
      </c>
    </row>
    <row r="1211" spans="1:9" x14ac:dyDescent="0.25">
      <c r="A1211">
        <v>10</v>
      </c>
      <c r="B1211">
        <v>149</v>
      </c>
      <c r="C1211">
        <v>149</v>
      </c>
      <c r="D1211" s="8">
        <v>-25767.723788297695</v>
      </c>
      <c r="E1211" s="8">
        <v>4025.5377732075935</v>
      </c>
      <c r="F1211" s="8">
        <v>9454621.6473875213</v>
      </c>
      <c r="G1211" s="8">
        <v>-25767.723788297695</v>
      </c>
      <c r="H1211" s="8">
        <v>4881.312577604609</v>
      </c>
      <c r="I1211" s="8">
        <v>3.4907352528534832E-7</v>
      </c>
    </row>
    <row r="1212" spans="1:9" x14ac:dyDescent="0.25">
      <c r="A1212">
        <v>11</v>
      </c>
      <c r="B1212">
        <v>149</v>
      </c>
      <c r="C1212">
        <v>149</v>
      </c>
      <c r="D1212" s="8">
        <v>-25767.723788352454</v>
      </c>
      <c r="E1212" s="8">
        <v>-4881.3125776091756</v>
      </c>
      <c r="F1212" s="8">
        <v>-4.5152046368457382E-7</v>
      </c>
      <c r="G1212" s="8">
        <v>-25767.723788352454</v>
      </c>
      <c r="H1212" s="8">
        <v>-4025.537773212161</v>
      </c>
      <c r="I1212" s="8">
        <v>9454621.6473964248</v>
      </c>
    </row>
    <row r="1213" spans="1:9" x14ac:dyDescent="0.25">
      <c r="A1213">
        <v>12</v>
      </c>
      <c r="B1213">
        <v>149</v>
      </c>
      <c r="C1213">
        <v>149</v>
      </c>
      <c r="D1213" s="8">
        <v>-34373.264400996966</v>
      </c>
      <c r="E1213" s="8">
        <v>1835.5525638525835</v>
      </c>
      <c r="F1213" s="8">
        <v>9454621.6473961975</v>
      </c>
      <c r="G1213" s="8">
        <v>-34373.264400996966</v>
      </c>
      <c r="H1213" s="8">
        <v>2691.3273682495987</v>
      </c>
      <c r="I1213" s="8">
        <v>4649338.5994696962</v>
      </c>
    </row>
    <row r="1214" spans="1:9" x14ac:dyDescent="0.25">
      <c r="A1214">
        <v>13</v>
      </c>
      <c r="B1214">
        <v>149</v>
      </c>
      <c r="C1214">
        <v>149</v>
      </c>
      <c r="D1214" s="8">
        <v>-35515.515471923078</v>
      </c>
      <c r="E1214" s="8">
        <v>10875.074959616386</v>
      </c>
      <c r="F1214" s="8">
        <v>4649338.5994704003</v>
      </c>
      <c r="G1214" s="8">
        <v>-35515.515471923078</v>
      </c>
      <c r="H1214" s="8">
        <v>11529.31308150149</v>
      </c>
      <c r="I1214" s="8">
        <v>-13531822.295896776</v>
      </c>
    </row>
    <row r="1215" spans="1:9" x14ac:dyDescent="0.25">
      <c r="A1215">
        <v>14</v>
      </c>
      <c r="B1215">
        <v>149</v>
      </c>
      <c r="C1215">
        <v>149</v>
      </c>
      <c r="D1215" s="8">
        <v>-35687.021131041736</v>
      </c>
      <c r="E1215" s="8">
        <v>11499.67589909355</v>
      </c>
      <c r="F1215" s="8">
        <v>-13531822.295883955</v>
      </c>
      <c r="G1215" s="8">
        <v>-35687.021131041736</v>
      </c>
      <c r="H1215" s="8">
        <v>11867.550941605459</v>
      </c>
      <c r="I1215" s="8">
        <v>-19373629.006058764</v>
      </c>
    </row>
    <row r="1216" spans="1:9" x14ac:dyDescent="0.25">
      <c r="A1216">
        <v>15</v>
      </c>
      <c r="B1216">
        <v>149</v>
      </c>
      <c r="C1216">
        <v>149</v>
      </c>
      <c r="D1216" s="8">
        <v>41388.261172418788</v>
      </c>
      <c r="E1216" s="8">
        <v>-9677.5657322615934</v>
      </c>
      <c r="F1216" s="8">
        <v>-19373629.006073128</v>
      </c>
      <c r="G1216" s="8">
        <v>41388.261172418788</v>
      </c>
      <c r="H1216" s="8">
        <v>-9309.6906897496829</v>
      </c>
      <c r="I1216" s="8">
        <v>-14626814.90057034</v>
      </c>
    </row>
    <row r="1217" spans="1:9" x14ac:dyDescent="0.25">
      <c r="A1217">
        <v>16</v>
      </c>
      <c r="B1217">
        <v>149</v>
      </c>
      <c r="C1217">
        <v>149</v>
      </c>
      <c r="D1217" s="8">
        <v>41216.755511339274</v>
      </c>
      <c r="E1217" s="8">
        <v>-9339.3278721524512</v>
      </c>
      <c r="F1217" s="8">
        <v>-14626814.900594132</v>
      </c>
      <c r="G1217" s="8">
        <v>41216.755511339274</v>
      </c>
      <c r="H1217" s="8">
        <v>-8685.089750267347</v>
      </c>
      <c r="I1217" s="8">
        <v>-4.6096538426354526E-7</v>
      </c>
    </row>
    <row r="1218" spans="1:9" x14ac:dyDescent="0.25">
      <c r="A1218">
        <v>17</v>
      </c>
      <c r="B1218">
        <v>149</v>
      </c>
      <c r="C1218">
        <v>149</v>
      </c>
      <c r="D1218" s="8">
        <v>17852.439545944104</v>
      </c>
      <c r="E1218" s="8">
        <v>36646.368820357573</v>
      </c>
      <c r="F1218" s="8">
        <v>-1.1519659892655911E-5</v>
      </c>
      <c r="G1218" s="8">
        <v>17852.439545944104</v>
      </c>
      <c r="H1218" s="8">
        <v>36881.589020769483</v>
      </c>
      <c r="I1218" s="8">
        <v>-18381989.460293323</v>
      </c>
    </row>
    <row r="1219" spans="1:9" x14ac:dyDescent="0.25">
      <c r="A1219">
        <v>18</v>
      </c>
      <c r="B1219">
        <v>149</v>
      </c>
      <c r="C1219">
        <v>149</v>
      </c>
      <c r="D1219" s="8">
        <v>17523.654018049845</v>
      </c>
      <c r="E1219" s="8">
        <v>36552.803492879269</v>
      </c>
      <c r="F1219" s="8">
        <v>-18381989.460290451</v>
      </c>
      <c r="G1219" s="8">
        <v>17523.654018049845</v>
      </c>
      <c r="H1219" s="8">
        <v>36975.154348291187</v>
      </c>
      <c r="I1219" s="8">
        <v>-36763978.920583062</v>
      </c>
    </row>
    <row r="1220" spans="1:9" x14ac:dyDescent="0.25">
      <c r="A1220">
        <v>19</v>
      </c>
      <c r="B1220">
        <v>149</v>
      </c>
      <c r="C1220">
        <v>149</v>
      </c>
      <c r="D1220" s="8">
        <v>-37539.295415770241</v>
      </c>
      <c r="E1220" s="8">
        <v>-27022.102579516137</v>
      </c>
      <c r="F1220" s="8">
        <v>-36763978.920573764</v>
      </c>
      <c r="G1220" s="8">
        <v>-37539.295415770241</v>
      </c>
      <c r="H1220" s="8">
        <v>-26599.75172410423</v>
      </c>
      <c r="I1220" s="8">
        <v>-23358515.344668847</v>
      </c>
    </row>
    <row r="1221" spans="1:9" x14ac:dyDescent="0.25">
      <c r="A1221">
        <v>20</v>
      </c>
      <c r="B1221">
        <v>149</v>
      </c>
      <c r="C1221">
        <v>149</v>
      </c>
      <c r="D1221" s="8">
        <v>-38972.570380286081</v>
      </c>
      <c r="E1221" s="8">
        <v>-27233.278007295092</v>
      </c>
      <c r="F1221" s="8">
        <v>22220060.813552208</v>
      </c>
      <c r="G1221" s="8">
        <v>-38972.570380286081</v>
      </c>
      <c r="H1221" s="8">
        <v>-26388.57629647127</v>
      </c>
      <c r="I1221" s="8">
        <v>49030987.965435356</v>
      </c>
    </row>
    <row r="1222" spans="1:9" x14ac:dyDescent="0.25">
      <c r="A1222">
        <v>21</v>
      </c>
      <c r="B1222">
        <v>149</v>
      </c>
      <c r="C1222">
        <v>149</v>
      </c>
      <c r="D1222" s="8">
        <v>-83696.166153153943</v>
      </c>
      <c r="E1222" s="8">
        <v>-204.58525382769636</v>
      </c>
      <c r="F1222" s="8">
        <v>-1.83479642146267E-7</v>
      </c>
      <c r="G1222" s="8">
        <v>-83696.166153153943</v>
      </c>
      <c r="H1222" s="8">
        <v>204.58525382742422</v>
      </c>
      <c r="I1222" s="8">
        <v>1.7455859051551668E-7</v>
      </c>
    </row>
    <row r="1223" spans="1:9" x14ac:dyDescent="0.25">
      <c r="A1223">
        <v>22</v>
      </c>
      <c r="B1223">
        <v>149</v>
      </c>
      <c r="C1223">
        <v>149</v>
      </c>
      <c r="D1223" s="8">
        <v>-7776.1231093845063</v>
      </c>
      <c r="E1223" s="8">
        <v>-310.80248698717935</v>
      </c>
      <c r="F1223" s="8">
        <v>-1.7614038371748024E-8</v>
      </c>
      <c r="G1223" s="8">
        <v>-7776.1231093845063</v>
      </c>
      <c r="H1223" s="8">
        <v>310.80248698716161</v>
      </c>
      <c r="I1223" s="8">
        <v>1.8132486733210671E-8</v>
      </c>
    </row>
    <row r="1224" spans="1:9" x14ac:dyDescent="0.25">
      <c r="A1224">
        <v>23</v>
      </c>
      <c r="B1224">
        <v>149</v>
      </c>
      <c r="C1224">
        <v>149</v>
      </c>
      <c r="D1224" s="8">
        <v>-83696.16615351112</v>
      </c>
      <c r="E1224" s="8">
        <v>-204.58525382754783</v>
      </c>
      <c r="F1224" s="8">
        <v>1.6380727174691855E-8</v>
      </c>
      <c r="G1224" s="8">
        <v>-83696.16615351112</v>
      </c>
      <c r="H1224" s="8">
        <v>204.58525382757273</v>
      </c>
      <c r="I1224" s="8">
        <v>-1.6409103409387171E-8</v>
      </c>
    </row>
    <row r="1225" spans="1:9" x14ac:dyDescent="0.25">
      <c r="A1225">
        <v>24</v>
      </c>
      <c r="B1225">
        <v>149</v>
      </c>
      <c r="C1225">
        <v>149</v>
      </c>
      <c r="D1225" s="8">
        <v>-38150.345184811413</v>
      </c>
      <c r="E1225" s="8">
        <v>26411.052811183778</v>
      </c>
      <c r="F1225" s="8">
        <v>22220060.813568816</v>
      </c>
      <c r="G1225" s="8">
        <v>-38150.345184811413</v>
      </c>
      <c r="H1225" s="8">
        <v>27210.801492584273</v>
      </c>
      <c r="I1225" s="8">
        <v>-23358515.344633989</v>
      </c>
    </row>
    <row r="1226" spans="1:9" x14ac:dyDescent="0.25">
      <c r="A1226">
        <v>25</v>
      </c>
      <c r="B1226">
        <v>149</v>
      </c>
      <c r="C1226">
        <v>149</v>
      </c>
      <c r="D1226" s="8">
        <v>-38150.345184174017</v>
      </c>
      <c r="E1226" s="8">
        <v>-27210.801492581799</v>
      </c>
      <c r="F1226" s="8">
        <v>-23358515.344647456</v>
      </c>
      <c r="G1226" s="8">
        <v>-38150.345184174017</v>
      </c>
      <c r="H1226" s="8">
        <v>-26411.052811181304</v>
      </c>
      <c r="I1226" s="8">
        <v>22220060.813551143</v>
      </c>
    </row>
    <row r="1227" spans="1:9" x14ac:dyDescent="0.25">
      <c r="A1227">
        <v>1</v>
      </c>
      <c r="B1227">
        <v>150</v>
      </c>
      <c r="C1227">
        <v>150</v>
      </c>
      <c r="D1227" s="8">
        <v>-34646.225263482498</v>
      </c>
      <c r="E1227" s="8">
        <v>16455.349840564857</v>
      </c>
      <c r="F1227" s="8">
        <v>19061906.810875218</v>
      </c>
      <c r="G1227" s="8">
        <v>-34646.225263482498</v>
      </c>
      <c r="H1227" s="8">
        <v>17300.051551388675</v>
      </c>
      <c r="I1227" s="8">
        <v>2184206.1148984553</v>
      </c>
    </row>
    <row r="1228" spans="1:9" x14ac:dyDescent="0.25">
      <c r="A1228">
        <v>2</v>
      </c>
      <c r="B1228">
        <v>150</v>
      </c>
      <c r="C1228">
        <v>150</v>
      </c>
      <c r="D1228" s="8">
        <v>-33212.950299601172</v>
      </c>
      <c r="E1228" s="8">
        <v>16666.52526806642</v>
      </c>
      <c r="F1228" s="8">
        <v>-26507885.068300653</v>
      </c>
      <c r="G1228" s="8">
        <v>-33212.950299601172</v>
      </c>
      <c r="H1228" s="8">
        <v>17088.876123478331</v>
      </c>
      <c r="I1228" s="8">
        <v>-34946735.416186199</v>
      </c>
    </row>
    <row r="1229" spans="1:9" x14ac:dyDescent="0.25">
      <c r="A1229">
        <v>3</v>
      </c>
      <c r="B1229">
        <v>150</v>
      </c>
      <c r="C1229">
        <v>150</v>
      </c>
      <c r="D1229" s="8">
        <v>11788.659230493502</v>
      </c>
      <c r="E1229" s="8">
        <v>-35157.910843558442</v>
      </c>
      <c r="F1229" s="8">
        <v>-34946735.416191027</v>
      </c>
      <c r="G1229" s="8">
        <v>11788.659230493502</v>
      </c>
      <c r="H1229" s="8">
        <v>-34735.559988146531</v>
      </c>
      <c r="I1229" s="8">
        <v>-17473367.7082651</v>
      </c>
    </row>
    <row r="1230" spans="1:9" x14ac:dyDescent="0.25">
      <c r="A1230">
        <v>4</v>
      </c>
      <c r="B1230">
        <v>150</v>
      </c>
      <c r="C1230">
        <v>150</v>
      </c>
      <c r="D1230" s="8">
        <v>12117.444758406316</v>
      </c>
      <c r="E1230" s="8">
        <v>-35064.345516626454</v>
      </c>
      <c r="F1230" s="8">
        <v>-17473367.708218135</v>
      </c>
      <c r="G1230" s="8">
        <v>12117.444758406316</v>
      </c>
      <c r="H1230" s="8">
        <v>-34829.125316214544</v>
      </c>
      <c r="I1230" s="8">
        <v>-7.9957768321037289E-6</v>
      </c>
    </row>
    <row r="1231" spans="1:9" x14ac:dyDescent="0.25">
      <c r="A1231">
        <v>5</v>
      </c>
      <c r="B1231">
        <v>150</v>
      </c>
      <c r="C1231">
        <v>150</v>
      </c>
      <c r="D1231" s="8">
        <v>37580.288603602137</v>
      </c>
      <c r="E1231" s="8">
        <v>3892.5280573063869</v>
      </c>
      <c r="F1231" s="8">
        <v>7.0622467319481078E-6</v>
      </c>
      <c r="G1231" s="8">
        <v>37580.288603602137</v>
      </c>
      <c r="H1231" s="8">
        <v>4546.7661791914916</v>
      </c>
      <c r="I1231" s="8">
        <v>-6848487.2729109563</v>
      </c>
    </row>
    <row r="1232" spans="1:9" x14ac:dyDescent="0.25">
      <c r="A1232">
        <v>6</v>
      </c>
      <c r="B1232">
        <v>150</v>
      </c>
      <c r="C1232">
        <v>150</v>
      </c>
      <c r="D1232" s="8">
        <v>37751.794265049473</v>
      </c>
      <c r="E1232" s="8">
        <v>4517.1289965451815</v>
      </c>
      <c r="F1232" s="8">
        <v>-6848487.2729432359</v>
      </c>
      <c r="G1232" s="8">
        <v>37751.794265049473</v>
      </c>
      <c r="H1232" s="8">
        <v>4885.0040390570912</v>
      </c>
      <c r="I1232" s="8">
        <v>-9199020.5318439491</v>
      </c>
    </row>
    <row r="1233" spans="1:9" x14ac:dyDescent="0.25">
      <c r="A1233">
        <v>7</v>
      </c>
      <c r="B1233">
        <v>150</v>
      </c>
      <c r="C1233">
        <v>150</v>
      </c>
      <c r="D1233" s="8">
        <v>-24877.962428033352</v>
      </c>
      <c r="E1233" s="8">
        <v>-11125.594157013376</v>
      </c>
      <c r="F1233" s="8">
        <v>-9199020.53186059</v>
      </c>
      <c r="G1233" s="8">
        <v>-24877.962428033352</v>
      </c>
      <c r="H1233" s="8">
        <v>-10757.719114501466</v>
      </c>
      <c r="I1233" s="8">
        <v>-3728192.2139818808</v>
      </c>
    </row>
    <row r="1234" spans="1:9" x14ac:dyDescent="0.25">
      <c r="A1234">
        <v>8</v>
      </c>
      <c r="B1234">
        <v>150</v>
      </c>
      <c r="C1234">
        <v>150</v>
      </c>
      <c r="D1234" s="8">
        <v>-24706.456768162097</v>
      </c>
      <c r="E1234" s="8">
        <v>-10787.356297039332</v>
      </c>
      <c r="F1234" s="8">
        <v>-3728192.2139710928</v>
      </c>
      <c r="G1234" s="8">
        <v>-24706.456768162097</v>
      </c>
      <c r="H1234" s="8">
        <v>-10133.118175154228</v>
      </c>
      <c r="I1234" s="8">
        <v>13248772.820214009</v>
      </c>
    </row>
    <row r="1235" spans="1:9" x14ac:dyDescent="0.25">
      <c r="A1235">
        <v>9</v>
      </c>
      <c r="B1235">
        <v>150</v>
      </c>
      <c r="C1235">
        <v>150</v>
      </c>
      <c r="D1235" s="8">
        <v>-23564.205699175855</v>
      </c>
      <c r="E1235" s="8">
        <v>-1949.3705837845737</v>
      </c>
      <c r="F1235" s="8">
        <v>13248772.820214838</v>
      </c>
      <c r="G1235" s="8">
        <v>-23564.205699175855</v>
      </c>
      <c r="H1235" s="8">
        <v>-1093.5957793875589</v>
      </c>
      <c r="I1235" s="8">
        <v>16478881.61472206</v>
      </c>
    </row>
    <row r="1236" spans="1:9" x14ac:dyDescent="0.25">
      <c r="A1236">
        <v>10</v>
      </c>
      <c r="B1236">
        <v>150</v>
      </c>
      <c r="C1236">
        <v>150</v>
      </c>
      <c r="D1236" s="8">
        <v>-22163.4127061043</v>
      </c>
      <c r="E1236" s="8">
        <v>7334.1858972464861</v>
      </c>
      <c r="F1236" s="8">
        <v>16478881.61472209</v>
      </c>
      <c r="G1236" s="8">
        <v>-22163.4127061043</v>
      </c>
      <c r="H1236" s="8">
        <v>8189.9607016435002</v>
      </c>
      <c r="I1236" s="8">
        <v>3.9028454921208324E-7</v>
      </c>
    </row>
    <row r="1237" spans="1:9" x14ac:dyDescent="0.25">
      <c r="A1237">
        <v>11</v>
      </c>
      <c r="B1237">
        <v>150</v>
      </c>
      <c r="C1237">
        <v>150</v>
      </c>
      <c r="D1237" s="8">
        <v>-25973.266080667734</v>
      </c>
      <c r="E1237" s="8">
        <v>-361.85307217468136</v>
      </c>
      <c r="F1237" s="8">
        <v>-4.6409331844188278E-7</v>
      </c>
      <c r="G1237" s="8">
        <v>-25973.266080667734</v>
      </c>
      <c r="H1237" s="8">
        <v>493.92173222233345</v>
      </c>
      <c r="I1237" s="8">
        <v>-140190.88264104642</v>
      </c>
    </row>
    <row r="1238" spans="1:9" x14ac:dyDescent="0.25">
      <c r="A1238">
        <v>12</v>
      </c>
      <c r="B1238">
        <v>150</v>
      </c>
      <c r="C1238">
        <v>150</v>
      </c>
      <c r="D1238" s="8">
        <v>-27374.059073462497</v>
      </c>
      <c r="E1238" s="8">
        <v>3189.2681442853495</v>
      </c>
      <c r="F1238" s="8">
        <v>-140190.88264128217</v>
      </c>
      <c r="G1238" s="8">
        <v>-27374.059073462497</v>
      </c>
      <c r="H1238" s="8">
        <v>4045.0429486823646</v>
      </c>
      <c r="I1238" s="8">
        <v>-7819412.1078265309</v>
      </c>
    </row>
    <row r="1239" spans="1:9" x14ac:dyDescent="0.25">
      <c r="A1239">
        <v>13</v>
      </c>
      <c r="B1239">
        <v>150</v>
      </c>
      <c r="C1239">
        <v>150</v>
      </c>
      <c r="D1239" s="8">
        <v>-28516.310144366609</v>
      </c>
      <c r="E1239" s="8">
        <v>6496.3552754724878</v>
      </c>
      <c r="F1239" s="8">
        <v>-7819412.1078258166</v>
      </c>
      <c r="G1239" s="8">
        <v>-28516.310144366609</v>
      </c>
      <c r="H1239" s="8">
        <v>7150.5933973575929</v>
      </c>
      <c r="I1239" s="8">
        <v>-18893910.95582746</v>
      </c>
    </row>
    <row r="1240" spans="1:9" x14ac:dyDescent="0.25">
      <c r="A1240">
        <v>14</v>
      </c>
      <c r="B1240">
        <v>150</v>
      </c>
      <c r="C1240">
        <v>150</v>
      </c>
      <c r="D1240" s="8">
        <v>-28687.815803409834</v>
      </c>
      <c r="E1240" s="8">
        <v>7120.9562149758731</v>
      </c>
      <c r="F1240" s="8">
        <v>-18893910.955813572</v>
      </c>
      <c r="G1240" s="8">
        <v>-28687.815803409834</v>
      </c>
      <c r="H1240" s="8">
        <v>7488.8312574877828</v>
      </c>
      <c r="I1240" s="8">
        <v>-22546357.82392985</v>
      </c>
    </row>
    <row r="1241" spans="1:9" x14ac:dyDescent="0.25">
      <c r="A1241">
        <v>15</v>
      </c>
      <c r="B1241">
        <v>150</v>
      </c>
      <c r="C1241">
        <v>150</v>
      </c>
      <c r="D1241" s="8">
        <v>25897.207502806865</v>
      </c>
      <c r="E1241" s="8">
        <v>-11172.021133987719</v>
      </c>
      <c r="F1241" s="8">
        <v>-22546357.823943768</v>
      </c>
      <c r="G1241" s="8">
        <v>25897.207502806865</v>
      </c>
      <c r="H1241" s="8">
        <v>-10804.146091475808</v>
      </c>
      <c r="I1241" s="8">
        <v>-17052316.017579101</v>
      </c>
    </row>
    <row r="1242" spans="1:9" x14ac:dyDescent="0.25">
      <c r="A1242">
        <v>16</v>
      </c>
      <c r="B1242">
        <v>150</v>
      </c>
      <c r="C1242">
        <v>150</v>
      </c>
      <c r="D1242" s="8">
        <v>25725.701841736423</v>
      </c>
      <c r="E1242" s="8">
        <v>-10833.783273883357</v>
      </c>
      <c r="F1242" s="8">
        <v>-17052316.017603427</v>
      </c>
      <c r="G1242" s="8">
        <v>25725.701841736423</v>
      </c>
      <c r="H1242" s="8">
        <v>-10179.545151998253</v>
      </c>
      <c r="I1242" s="8">
        <v>-4.6707718865945934E-7</v>
      </c>
    </row>
    <row r="1243" spans="1:9" x14ac:dyDescent="0.25">
      <c r="A1243">
        <v>17</v>
      </c>
      <c r="B1243">
        <v>150</v>
      </c>
      <c r="C1243">
        <v>150</v>
      </c>
      <c r="D1243" s="8">
        <v>16761.580282019335</v>
      </c>
      <c r="E1243" s="8">
        <v>20590.272184798563</v>
      </c>
      <c r="F1243" s="8">
        <v>-1.1858428479172291E-5</v>
      </c>
      <c r="G1243" s="8">
        <v>16761.580282019335</v>
      </c>
      <c r="H1243" s="8">
        <v>20825.492385210469</v>
      </c>
      <c r="I1243" s="8">
        <v>-10353941.142513642</v>
      </c>
    </row>
    <row r="1244" spans="1:9" x14ac:dyDescent="0.25">
      <c r="A1244">
        <v>18</v>
      </c>
      <c r="B1244">
        <v>150</v>
      </c>
      <c r="C1244">
        <v>150</v>
      </c>
      <c r="D1244" s="8">
        <v>16432.79475412512</v>
      </c>
      <c r="E1244" s="8">
        <v>20496.706857325069</v>
      </c>
      <c r="F1244" s="8">
        <v>-10353941.142510612</v>
      </c>
      <c r="G1244" s="8">
        <v>16432.79475412512</v>
      </c>
      <c r="H1244" s="8">
        <v>20919.05771273698</v>
      </c>
      <c r="I1244" s="8">
        <v>-20707882.285026006</v>
      </c>
    </row>
    <row r="1245" spans="1:9" x14ac:dyDescent="0.25">
      <c r="A1245">
        <v>19</v>
      </c>
      <c r="B1245">
        <v>150</v>
      </c>
      <c r="C1245">
        <v>150</v>
      </c>
      <c r="D1245" s="8">
        <v>-22965.640532547211</v>
      </c>
      <c r="E1245" s="8">
        <v>-24783.876123516089</v>
      </c>
      <c r="F1245" s="8">
        <v>-20707882.285017036</v>
      </c>
      <c r="G1245" s="8">
        <v>-22965.640532547211</v>
      </c>
      <c r="H1245" s="8">
        <v>-24361.525268104182</v>
      </c>
      <c r="I1245" s="8">
        <v>-8421531.9371132571</v>
      </c>
    </row>
    <row r="1246" spans="1:9" x14ac:dyDescent="0.25">
      <c r="A1246">
        <v>20</v>
      </c>
      <c r="B1246">
        <v>150</v>
      </c>
      <c r="C1246">
        <v>150</v>
      </c>
      <c r="D1246" s="8">
        <v>-24398.91549706303</v>
      </c>
      <c r="E1246" s="8">
        <v>-24995.051551288758</v>
      </c>
      <c r="F1246" s="8">
        <v>33352059.245896485</v>
      </c>
      <c r="G1246" s="8">
        <v>-24398.91549706303</v>
      </c>
      <c r="H1246" s="8">
        <v>-24150.349840464936</v>
      </c>
      <c r="I1246" s="8">
        <v>57924759.941773325</v>
      </c>
    </row>
    <row r="1247" spans="1:9" x14ac:dyDescent="0.25">
      <c r="A1247">
        <v>21</v>
      </c>
      <c r="B1247">
        <v>150</v>
      </c>
      <c r="C1247">
        <v>150</v>
      </c>
      <c r="D1247" s="8">
        <v>-68226.708989447317</v>
      </c>
      <c r="E1247" s="8">
        <v>-204.58525382770438</v>
      </c>
      <c r="F1247" s="8">
        <v>-1.9295293895993382E-7</v>
      </c>
      <c r="G1247" s="8">
        <v>-68226.708989447317</v>
      </c>
      <c r="H1247" s="8">
        <v>204.58525382741621</v>
      </c>
      <c r="I1247" s="8">
        <v>1.8468672351446001E-7</v>
      </c>
    </row>
    <row r="1248" spans="1:9" x14ac:dyDescent="0.25">
      <c r="A1248">
        <v>22</v>
      </c>
      <c r="B1248">
        <v>150</v>
      </c>
      <c r="C1248">
        <v>150</v>
      </c>
      <c r="D1248" s="8">
        <v>-127.83619672186842</v>
      </c>
      <c r="E1248" s="8">
        <v>-310.80248698718003</v>
      </c>
      <c r="F1248" s="8">
        <v>-1.7380730741179414E-8</v>
      </c>
      <c r="G1248" s="8">
        <v>-127.83619672186842</v>
      </c>
      <c r="H1248" s="8">
        <v>310.80248698716093</v>
      </c>
      <c r="I1248" s="8">
        <v>1.7316625506592646E-8</v>
      </c>
    </row>
    <row r="1249" spans="1:9" x14ac:dyDescent="0.25">
      <c r="A1249">
        <v>23</v>
      </c>
      <c r="B1249">
        <v>150</v>
      </c>
      <c r="C1249">
        <v>150</v>
      </c>
      <c r="D1249" s="8">
        <v>-59611.746691033462</v>
      </c>
      <c r="E1249" s="8">
        <v>-204.5852538275476</v>
      </c>
      <c r="F1249" s="8">
        <v>1.8694481696002185E-8</v>
      </c>
      <c r="G1249" s="8">
        <v>-59611.746691033462</v>
      </c>
      <c r="H1249" s="8">
        <v>204.58525382757296</v>
      </c>
      <c r="I1249" s="8">
        <v>-1.9115759641863406E-8</v>
      </c>
    </row>
    <row r="1250" spans="1:9" x14ac:dyDescent="0.25">
      <c r="A1250">
        <v>24</v>
      </c>
      <c r="B1250">
        <v>150</v>
      </c>
      <c r="C1250">
        <v>150</v>
      </c>
      <c r="D1250" s="8">
        <v>-33824.000068008223</v>
      </c>
      <c r="E1250" s="8">
        <v>16477.826355270176</v>
      </c>
      <c r="F1250" s="8">
        <v>2184206.1148967352</v>
      </c>
      <c r="G1250" s="8">
        <v>-33824.000068008223</v>
      </c>
      <c r="H1250" s="8">
        <v>17277.575036670671</v>
      </c>
      <c r="I1250" s="8">
        <v>-26507885.068252973</v>
      </c>
    </row>
    <row r="1251" spans="1:9" x14ac:dyDescent="0.25">
      <c r="A1251">
        <v>25</v>
      </c>
      <c r="B1251">
        <v>150</v>
      </c>
      <c r="C1251">
        <v>150</v>
      </c>
      <c r="D1251" s="8">
        <v>-23576.690300950981</v>
      </c>
      <c r="E1251" s="8">
        <v>-24972.57503657545</v>
      </c>
      <c r="F1251" s="8">
        <v>-8421531.9370924011</v>
      </c>
      <c r="G1251" s="8">
        <v>-23576.690300950981</v>
      </c>
      <c r="H1251" s="8">
        <v>-24172.826355174955</v>
      </c>
      <c r="I1251" s="8">
        <v>33352059.245895386</v>
      </c>
    </row>
    <row r="1252" spans="1:9" x14ac:dyDescent="0.25">
      <c r="A1252">
        <v>1</v>
      </c>
      <c r="B1252">
        <v>151</v>
      </c>
      <c r="C1252">
        <v>151</v>
      </c>
      <c r="D1252" s="8">
        <v>-24398.915497069618</v>
      </c>
      <c r="E1252" s="8">
        <v>24150.349840511924</v>
      </c>
      <c r="F1252" s="8">
        <v>57924759.941875353</v>
      </c>
      <c r="G1252" s="8">
        <v>-24398.915497069618</v>
      </c>
      <c r="H1252" s="8">
        <v>24995.051551335742</v>
      </c>
      <c r="I1252" s="8">
        <v>33352059.24595153</v>
      </c>
    </row>
    <row r="1253" spans="1:9" x14ac:dyDescent="0.25">
      <c r="A1253">
        <v>2</v>
      </c>
      <c r="B1253">
        <v>151</v>
      </c>
      <c r="C1253">
        <v>151</v>
      </c>
      <c r="D1253" s="8">
        <v>-22965.640533219808</v>
      </c>
      <c r="E1253" s="8">
        <v>24361.525268009842</v>
      </c>
      <c r="F1253" s="8">
        <v>-8421531.9371605851</v>
      </c>
      <c r="G1253" s="8">
        <v>-22965.640533219808</v>
      </c>
      <c r="H1253" s="8">
        <v>24783.876123421753</v>
      </c>
      <c r="I1253" s="8">
        <v>-20707882.285017032</v>
      </c>
    </row>
    <row r="1254" spans="1:9" x14ac:dyDescent="0.25">
      <c r="A1254">
        <v>3</v>
      </c>
      <c r="B1254">
        <v>151</v>
      </c>
      <c r="C1254">
        <v>151</v>
      </c>
      <c r="D1254" s="8">
        <v>16432.794753261511</v>
      </c>
      <c r="E1254" s="8">
        <v>-20919.057712385376</v>
      </c>
      <c r="F1254" s="8">
        <v>-20707882.285022836</v>
      </c>
      <c r="G1254" s="8">
        <v>16432.794753261511</v>
      </c>
      <c r="H1254" s="8">
        <v>-20496.706856973466</v>
      </c>
      <c r="I1254" s="8">
        <v>-10353941.142682347</v>
      </c>
    </row>
    <row r="1255" spans="1:9" x14ac:dyDescent="0.25">
      <c r="A1255">
        <v>4</v>
      </c>
      <c r="B1255">
        <v>151</v>
      </c>
      <c r="C1255">
        <v>151</v>
      </c>
      <c r="D1255" s="8">
        <v>16761.580281174414</v>
      </c>
      <c r="E1255" s="8">
        <v>-20825.49238546046</v>
      </c>
      <c r="F1255" s="8">
        <v>-10353941.142635472</v>
      </c>
      <c r="G1255" s="8">
        <v>16761.580281174414</v>
      </c>
      <c r="H1255" s="8">
        <v>-20590.27218504855</v>
      </c>
      <c r="I1255" s="8">
        <v>-7.816962897777557E-6</v>
      </c>
    </row>
    <row r="1256" spans="1:9" x14ac:dyDescent="0.25">
      <c r="A1256">
        <v>5</v>
      </c>
      <c r="B1256">
        <v>151</v>
      </c>
      <c r="C1256">
        <v>151</v>
      </c>
      <c r="D1256" s="8">
        <v>25725.701842522401</v>
      </c>
      <c r="E1256" s="8">
        <v>10179.54515200961</v>
      </c>
      <c r="F1256" s="8">
        <v>7.2857641498558227E-6</v>
      </c>
      <c r="G1256" s="8">
        <v>25725.701842522401</v>
      </c>
      <c r="H1256" s="8">
        <v>10833.783273894716</v>
      </c>
      <c r="I1256" s="8">
        <v>-17052316.017614085</v>
      </c>
    </row>
    <row r="1257" spans="1:9" x14ac:dyDescent="0.25">
      <c r="A1257">
        <v>6</v>
      </c>
      <c r="B1257">
        <v>151</v>
      </c>
      <c r="C1257">
        <v>151</v>
      </c>
      <c r="D1257" s="8">
        <v>25897.207503913865</v>
      </c>
      <c r="E1257" s="8">
        <v>10804.146091307188</v>
      </c>
      <c r="F1257" s="8">
        <v>-17052316.017646901</v>
      </c>
      <c r="G1257" s="8">
        <v>25897.207503913865</v>
      </c>
      <c r="H1257" s="8">
        <v>11172.021133819097</v>
      </c>
      <c r="I1257" s="8">
        <v>-22546357.823927779</v>
      </c>
    </row>
    <row r="1258" spans="1:9" x14ac:dyDescent="0.25">
      <c r="A1258">
        <v>7</v>
      </c>
      <c r="B1258">
        <v>151</v>
      </c>
      <c r="C1258">
        <v>151</v>
      </c>
      <c r="D1258" s="8">
        <v>-28687.815802535042</v>
      </c>
      <c r="E1258" s="8">
        <v>-7488.8312573454214</v>
      </c>
      <c r="F1258" s="8">
        <v>-22546357.823944218</v>
      </c>
      <c r="G1258" s="8">
        <v>-28687.815802535042</v>
      </c>
      <c r="H1258" s="8">
        <v>-7120.9562148335117</v>
      </c>
      <c r="I1258" s="8">
        <v>-18893910.955900192</v>
      </c>
    </row>
    <row r="1259" spans="1:9" x14ac:dyDescent="0.25">
      <c r="A1259">
        <v>8</v>
      </c>
      <c r="B1259">
        <v>151</v>
      </c>
      <c r="C1259">
        <v>151</v>
      </c>
      <c r="D1259" s="8">
        <v>-28516.310142636547</v>
      </c>
      <c r="E1259" s="8">
        <v>-7150.5933973857973</v>
      </c>
      <c r="F1259" s="8">
        <v>-18893910.955888156</v>
      </c>
      <c r="G1259" s="8">
        <v>-28516.310142636547</v>
      </c>
      <c r="H1259" s="8">
        <v>-6496.3552755006922</v>
      </c>
      <c r="I1259" s="8">
        <v>-7819412.1078408463</v>
      </c>
    </row>
    <row r="1260" spans="1:9" x14ac:dyDescent="0.25">
      <c r="A1260">
        <v>9</v>
      </c>
      <c r="B1260">
        <v>151</v>
      </c>
      <c r="C1260">
        <v>151</v>
      </c>
      <c r="D1260" s="8">
        <v>-27374.059073653098</v>
      </c>
      <c r="E1260" s="8">
        <v>-4045.0429486976304</v>
      </c>
      <c r="F1260" s="8">
        <v>-7819412.1078400258</v>
      </c>
      <c r="G1260" s="8">
        <v>-27374.059073653098</v>
      </c>
      <c r="H1260" s="8">
        <v>-3189.2681443006163</v>
      </c>
      <c r="I1260" s="8">
        <v>-140190.88262235792</v>
      </c>
    </row>
    <row r="1261" spans="1:9" x14ac:dyDescent="0.25">
      <c r="A1261">
        <v>10</v>
      </c>
      <c r="B1261">
        <v>151</v>
      </c>
      <c r="C1261">
        <v>151</v>
      </c>
      <c r="D1261" s="8">
        <v>-25973.266080644407</v>
      </c>
      <c r="E1261" s="8">
        <v>-493.92173221389351</v>
      </c>
      <c r="F1261" s="8">
        <v>-140190.88262230414</v>
      </c>
      <c r="G1261" s="8">
        <v>-25973.266080644407</v>
      </c>
      <c r="H1261" s="8">
        <v>361.8530721831213</v>
      </c>
      <c r="I1261" s="8">
        <v>3.6793280742131176E-7</v>
      </c>
    </row>
    <row r="1262" spans="1:9" x14ac:dyDescent="0.25">
      <c r="A1262">
        <v>11</v>
      </c>
      <c r="B1262">
        <v>151</v>
      </c>
      <c r="C1262">
        <v>151</v>
      </c>
      <c r="D1262" s="8">
        <v>-22163.41270619538</v>
      </c>
      <c r="E1262" s="8">
        <v>-8189.9607016606587</v>
      </c>
      <c r="F1262" s="8">
        <v>-4.417415766511113E-7</v>
      </c>
      <c r="G1262" s="8">
        <v>-22163.41270619538</v>
      </c>
      <c r="H1262" s="8">
        <v>-7334.1858972636437</v>
      </c>
      <c r="I1262" s="8">
        <v>16478881.614757707</v>
      </c>
    </row>
    <row r="1263" spans="1:9" x14ac:dyDescent="0.25">
      <c r="A1263">
        <v>12</v>
      </c>
      <c r="B1263">
        <v>151</v>
      </c>
      <c r="C1263">
        <v>151</v>
      </c>
      <c r="D1263" s="8">
        <v>-23564.205698907022</v>
      </c>
      <c r="E1263" s="8">
        <v>1093.5957794000162</v>
      </c>
      <c r="F1263" s="8">
        <v>16478881.614757432</v>
      </c>
      <c r="G1263" s="8">
        <v>-23564.205698907022</v>
      </c>
      <c r="H1263" s="8">
        <v>1949.3705837970313</v>
      </c>
      <c r="I1263" s="8">
        <v>13248772.820223793</v>
      </c>
    </row>
    <row r="1264" spans="1:9" x14ac:dyDescent="0.25">
      <c r="A1264">
        <v>13</v>
      </c>
      <c r="B1264">
        <v>151</v>
      </c>
      <c r="C1264">
        <v>151</v>
      </c>
      <c r="D1264" s="8">
        <v>-24706.45676985514</v>
      </c>
      <c r="E1264" s="8">
        <v>10133.118175169149</v>
      </c>
      <c r="F1264" s="8">
        <v>13248772.820224432</v>
      </c>
      <c r="G1264" s="8">
        <v>-24706.45676985514</v>
      </c>
      <c r="H1264" s="8">
        <v>10787.356297054255</v>
      </c>
      <c r="I1264" s="8">
        <v>-3728192.2139849109</v>
      </c>
    </row>
    <row r="1265" spans="1:9" x14ac:dyDescent="0.25">
      <c r="A1265">
        <v>14</v>
      </c>
      <c r="B1265">
        <v>151</v>
      </c>
      <c r="C1265">
        <v>151</v>
      </c>
      <c r="D1265" s="8">
        <v>-24877.962429019903</v>
      </c>
      <c r="E1265" s="8">
        <v>10757.719114616413</v>
      </c>
      <c r="F1265" s="8">
        <v>-3728192.2139716572</v>
      </c>
      <c r="G1265" s="8">
        <v>-24877.962429019903</v>
      </c>
      <c r="H1265" s="8">
        <v>11125.594157128322</v>
      </c>
      <c r="I1265" s="8">
        <v>-9199020.5319090504</v>
      </c>
    </row>
    <row r="1266" spans="1:9" x14ac:dyDescent="0.25">
      <c r="A1266">
        <v>15</v>
      </c>
      <c r="B1266">
        <v>151</v>
      </c>
      <c r="C1266">
        <v>151</v>
      </c>
      <c r="D1266" s="8">
        <v>37751.79426403188</v>
      </c>
      <c r="E1266" s="8">
        <v>-4885.0040393116269</v>
      </c>
      <c r="F1266" s="8">
        <v>-9199020.5319238845</v>
      </c>
      <c r="G1266" s="8">
        <v>37751.79426403188</v>
      </c>
      <c r="H1266" s="8">
        <v>-4517.1289967997163</v>
      </c>
      <c r="I1266" s="8">
        <v>-6848487.2728955541</v>
      </c>
    </row>
    <row r="1267" spans="1:9" x14ac:dyDescent="0.25">
      <c r="A1267">
        <v>16</v>
      </c>
      <c r="B1267">
        <v>151</v>
      </c>
      <c r="C1267">
        <v>151</v>
      </c>
      <c r="D1267" s="8">
        <v>37580.288602981702</v>
      </c>
      <c r="E1267" s="8">
        <v>-4546.7661791923783</v>
      </c>
      <c r="F1267" s="8">
        <v>-6848487.2729199426</v>
      </c>
      <c r="G1267" s="8">
        <v>37580.288602981702</v>
      </c>
      <c r="H1267" s="8">
        <v>-3892.5280573072737</v>
      </c>
      <c r="I1267" s="8">
        <v>-5.0060480134561662E-7</v>
      </c>
    </row>
    <row r="1268" spans="1:9" x14ac:dyDescent="0.25">
      <c r="A1268">
        <v>17</v>
      </c>
      <c r="B1268">
        <v>151</v>
      </c>
      <c r="C1268">
        <v>151</v>
      </c>
      <c r="D1268" s="8">
        <v>12117.444759326632</v>
      </c>
      <c r="E1268" s="8">
        <v>34829.125316065925</v>
      </c>
      <c r="F1268" s="8">
        <v>-1.1478448868729176E-5</v>
      </c>
      <c r="G1268" s="8">
        <v>12117.444759326632</v>
      </c>
      <c r="H1268" s="8">
        <v>35064.345516477828</v>
      </c>
      <c r="I1268" s="8">
        <v>-17473367.708147399</v>
      </c>
    </row>
    <row r="1269" spans="1:9" x14ac:dyDescent="0.25">
      <c r="A1269">
        <v>18</v>
      </c>
      <c r="B1269">
        <v>151</v>
      </c>
      <c r="C1269">
        <v>151</v>
      </c>
      <c r="D1269" s="8">
        <v>11788.659231432077</v>
      </c>
      <c r="E1269" s="8">
        <v>34735.559988589106</v>
      </c>
      <c r="F1269" s="8">
        <v>-17473367.708144773</v>
      </c>
      <c r="G1269" s="8">
        <v>11788.659231432077</v>
      </c>
      <c r="H1269" s="8">
        <v>35157.910844001024</v>
      </c>
      <c r="I1269" s="8">
        <v>-34946735.416292183</v>
      </c>
    </row>
    <row r="1270" spans="1:9" x14ac:dyDescent="0.25">
      <c r="A1270">
        <v>19</v>
      </c>
      <c r="B1270">
        <v>151</v>
      </c>
      <c r="C1270">
        <v>151</v>
      </c>
      <c r="D1270" s="8">
        <v>-33212.950298987002</v>
      </c>
      <c r="E1270" s="8">
        <v>-17088.87612363396</v>
      </c>
      <c r="F1270" s="8">
        <v>-34946735.416282631</v>
      </c>
      <c r="G1270" s="8">
        <v>-33212.950298987002</v>
      </c>
      <c r="H1270" s="8">
        <v>-16666.525268222049</v>
      </c>
      <c r="I1270" s="8">
        <v>-26507885.068318192</v>
      </c>
    </row>
    <row r="1271" spans="1:9" x14ac:dyDescent="0.25">
      <c r="A1271">
        <v>20</v>
      </c>
      <c r="B1271">
        <v>151</v>
      </c>
      <c r="C1271">
        <v>151</v>
      </c>
      <c r="D1271" s="8">
        <v>-34646.225263502798</v>
      </c>
      <c r="E1271" s="8">
        <v>-17300.051551415905</v>
      </c>
      <c r="F1271" s="8">
        <v>2184206.1149083348</v>
      </c>
      <c r="G1271" s="8">
        <v>-34646.225263502798</v>
      </c>
      <c r="H1271" s="8">
        <v>-16455.349840592087</v>
      </c>
      <c r="I1271" s="8">
        <v>19061906.81091233</v>
      </c>
    </row>
    <row r="1272" spans="1:9" x14ac:dyDescent="0.25">
      <c r="A1272">
        <v>21</v>
      </c>
      <c r="B1272">
        <v>151</v>
      </c>
      <c r="C1272">
        <v>151</v>
      </c>
      <c r="D1272" s="8">
        <v>-59611.746690785236</v>
      </c>
      <c r="E1272" s="8">
        <v>-204.58525382769074</v>
      </c>
      <c r="F1272" s="8">
        <v>-1.761891326168552E-7</v>
      </c>
      <c r="G1272" s="8">
        <v>-59611.746690785236</v>
      </c>
      <c r="H1272" s="8">
        <v>204.58525382742985</v>
      </c>
      <c r="I1272" s="8">
        <v>1.6722442524041979E-7</v>
      </c>
    </row>
    <row r="1273" spans="1:9" x14ac:dyDescent="0.25">
      <c r="A1273">
        <v>22</v>
      </c>
      <c r="B1273">
        <v>151</v>
      </c>
      <c r="C1273">
        <v>151</v>
      </c>
      <c r="D1273" s="8">
        <v>-127.83619664817752</v>
      </c>
      <c r="E1273" s="8">
        <v>-310.80248698717935</v>
      </c>
      <c r="F1273" s="8">
        <v>-1.9126960568583436E-8</v>
      </c>
      <c r="G1273" s="8">
        <v>-127.83619664817752</v>
      </c>
      <c r="H1273" s="8">
        <v>310.80248698716161</v>
      </c>
      <c r="I1273" s="8">
        <v>1.9412101299477473E-8</v>
      </c>
    </row>
    <row r="1274" spans="1:9" x14ac:dyDescent="0.25">
      <c r="A1274">
        <v>23</v>
      </c>
      <c r="B1274">
        <v>151</v>
      </c>
      <c r="C1274">
        <v>151</v>
      </c>
      <c r="D1274" s="8">
        <v>-68226.708989902108</v>
      </c>
      <c r="E1274" s="8">
        <v>-204.58525382754863</v>
      </c>
      <c r="F1274" s="8">
        <v>1.4852776075713336E-8</v>
      </c>
      <c r="G1274" s="8">
        <v>-68226.708989902108</v>
      </c>
      <c r="H1274" s="8">
        <v>204.58525382757193</v>
      </c>
      <c r="I1274" s="8">
        <v>-1.5623299987055361E-8</v>
      </c>
    </row>
    <row r="1275" spans="1:9" x14ac:dyDescent="0.25">
      <c r="A1275">
        <v>24</v>
      </c>
      <c r="B1275">
        <v>151</v>
      </c>
      <c r="C1275">
        <v>151</v>
      </c>
      <c r="D1275" s="8">
        <v>-23576.69030162687</v>
      </c>
      <c r="E1275" s="8">
        <v>24172.826355218262</v>
      </c>
      <c r="F1275" s="8">
        <v>33352059.245949797</v>
      </c>
      <c r="G1275" s="8">
        <v>-23576.69030162687</v>
      </c>
      <c r="H1275" s="8">
        <v>24972.575036618757</v>
      </c>
      <c r="I1275" s="8">
        <v>-8421531.9371116553</v>
      </c>
    </row>
    <row r="1276" spans="1:9" x14ac:dyDescent="0.25">
      <c r="A1276">
        <v>25</v>
      </c>
      <c r="B1276">
        <v>151</v>
      </c>
      <c r="C1276">
        <v>151</v>
      </c>
      <c r="D1276" s="8">
        <v>-33824.000067390734</v>
      </c>
      <c r="E1276" s="8">
        <v>-17277.575036702627</v>
      </c>
      <c r="F1276" s="8">
        <v>-26507885.068296764</v>
      </c>
      <c r="G1276" s="8">
        <v>-33824.000067390734</v>
      </c>
      <c r="H1276" s="8">
        <v>-16477.826355302132</v>
      </c>
      <c r="I1276" s="8">
        <v>2184206.1149072731</v>
      </c>
    </row>
    <row r="1277" spans="1:9" x14ac:dyDescent="0.25">
      <c r="A1277">
        <v>1</v>
      </c>
      <c r="B1277">
        <v>152</v>
      </c>
      <c r="C1277">
        <v>152</v>
      </c>
      <c r="D1277" s="8">
        <v>29427.429619723116</v>
      </c>
      <c r="E1277" s="8">
        <v>-21808.865269724403</v>
      </c>
      <c r="F1277" s="8">
        <v>-36422999.383828387</v>
      </c>
      <c r="G1277" s="8">
        <v>29427.429619723116</v>
      </c>
      <c r="H1277" s="8">
        <v>-20964.163558900585</v>
      </c>
      <c r="I1277" s="8">
        <v>-15036484.969515948</v>
      </c>
    </row>
    <row r="1278" spans="1:9" x14ac:dyDescent="0.25">
      <c r="A1278">
        <v>2</v>
      </c>
      <c r="B1278">
        <v>152</v>
      </c>
      <c r="C1278">
        <v>152</v>
      </c>
      <c r="D1278" s="8">
        <v>30860.704583563176</v>
      </c>
      <c r="E1278" s="8">
        <v>-21597.689842222469</v>
      </c>
      <c r="F1278" s="8">
        <v>21320589.534776423</v>
      </c>
      <c r="G1278" s="8">
        <v>30860.704583563176</v>
      </c>
      <c r="H1278" s="8">
        <v>-21175.338986810559</v>
      </c>
      <c r="I1278" s="8">
        <v>32013846.742034759</v>
      </c>
    </row>
    <row r="1279" spans="1:9" x14ac:dyDescent="0.25">
      <c r="A1279">
        <v>3</v>
      </c>
      <c r="B1279">
        <v>152</v>
      </c>
      <c r="C1279">
        <v>152</v>
      </c>
      <c r="D1279" s="8">
        <v>-14236.418547520125</v>
      </c>
      <c r="E1279" s="8">
        <v>31802.67131468267</v>
      </c>
      <c r="F1279" s="8">
        <v>32013846.742028926</v>
      </c>
      <c r="G1279" s="8">
        <v>-14236.418547520125</v>
      </c>
      <c r="H1279" s="8">
        <v>32225.02217009458</v>
      </c>
      <c r="I1279" s="8">
        <v>16006923.370835017</v>
      </c>
    </row>
    <row r="1280" spans="1:9" x14ac:dyDescent="0.25">
      <c r="A1280">
        <v>4</v>
      </c>
      <c r="B1280">
        <v>152</v>
      </c>
      <c r="C1280">
        <v>152</v>
      </c>
      <c r="D1280" s="8">
        <v>-13907.633019607201</v>
      </c>
      <c r="E1280" s="8">
        <v>31896.236641570587</v>
      </c>
      <c r="F1280" s="8">
        <v>16006923.370881006</v>
      </c>
      <c r="G1280" s="8">
        <v>-13907.633019607201</v>
      </c>
      <c r="H1280" s="8">
        <v>32131.456841982497</v>
      </c>
      <c r="I1280" s="8">
        <v>-7.6269730925559994E-6</v>
      </c>
    </row>
    <row r="1281" spans="1:9" x14ac:dyDescent="0.25">
      <c r="A1281">
        <v>5</v>
      </c>
      <c r="B1281">
        <v>152</v>
      </c>
      <c r="C1281">
        <v>152</v>
      </c>
      <c r="D1281" s="8">
        <v>-34230.882047394363</v>
      </c>
      <c r="E1281" s="8">
        <v>-7228.3340889841147</v>
      </c>
      <c r="F1281" s="8">
        <v>8.0876328865997497E-6</v>
      </c>
      <c r="G1281" s="8">
        <v>-34230.882047394363</v>
      </c>
      <c r="H1281" s="8">
        <v>-6574.0959670990096</v>
      </c>
      <c r="I1281" s="8">
        <v>11200671.99051955</v>
      </c>
    </row>
    <row r="1282" spans="1:9" x14ac:dyDescent="0.25">
      <c r="A1282">
        <v>6</v>
      </c>
      <c r="B1282">
        <v>152</v>
      </c>
      <c r="C1282">
        <v>152</v>
      </c>
      <c r="D1282" s="8">
        <v>-34059.376385967284</v>
      </c>
      <c r="E1282" s="8">
        <v>-6603.7331497407631</v>
      </c>
      <c r="F1282" s="8">
        <v>11200671.990487853</v>
      </c>
      <c r="G1282" s="8">
        <v>-34059.376385967284</v>
      </c>
      <c r="H1282" s="8">
        <v>-6235.8581072288534</v>
      </c>
      <c r="I1282" s="8">
        <v>14410569.804730039</v>
      </c>
    </row>
    <row r="1283" spans="1:9" x14ac:dyDescent="0.25">
      <c r="A1283">
        <v>7</v>
      </c>
      <c r="B1283">
        <v>152</v>
      </c>
      <c r="C1283">
        <v>152</v>
      </c>
      <c r="D1283" s="8">
        <v>32669.735880212858</v>
      </c>
      <c r="E1283" s="8">
        <v>9162.1335514504135</v>
      </c>
      <c r="F1283" s="8">
        <v>14410569.804714605</v>
      </c>
      <c r="G1283" s="8">
        <v>32669.735880212858</v>
      </c>
      <c r="H1283" s="8">
        <v>9530.0085939623241</v>
      </c>
      <c r="I1283" s="8">
        <v>9737534.2683613151</v>
      </c>
    </row>
    <row r="1284" spans="1:9" x14ac:dyDescent="0.25">
      <c r="A1284">
        <v>8</v>
      </c>
      <c r="B1284">
        <v>152</v>
      </c>
      <c r="C1284">
        <v>152</v>
      </c>
      <c r="D1284" s="8">
        <v>32841.241540111354</v>
      </c>
      <c r="E1284" s="8">
        <v>9500.3714114192771</v>
      </c>
      <c r="F1284" s="8">
        <v>9737534.2683726791</v>
      </c>
      <c r="G1284" s="8">
        <v>32841.241540111354</v>
      </c>
      <c r="H1284" s="8">
        <v>10154.609533304383</v>
      </c>
      <c r="I1284" s="8">
        <v>-6212482.7682705959</v>
      </c>
    </row>
    <row r="1285" spans="1:9" x14ac:dyDescent="0.25">
      <c r="A1285">
        <v>9</v>
      </c>
      <c r="B1285">
        <v>152</v>
      </c>
      <c r="C1285">
        <v>152</v>
      </c>
      <c r="D1285" s="8">
        <v>33983.492609085726</v>
      </c>
      <c r="E1285" s="8">
        <v>185.64545353982149</v>
      </c>
      <c r="F1285" s="8">
        <v>-6212482.768269768</v>
      </c>
      <c r="G1285" s="8">
        <v>33983.492609085726</v>
      </c>
      <c r="H1285" s="8">
        <v>1041.4202579368364</v>
      </c>
      <c r="I1285" s="8">
        <v>-7515013.0210022535</v>
      </c>
    </row>
    <row r="1286" spans="1:9" x14ac:dyDescent="0.25">
      <c r="A1286">
        <v>10</v>
      </c>
      <c r="B1286">
        <v>152</v>
      </c>
      <c r="C1286">
        <v>152</v>
      </c>
      <c r="D1286" s="8">
        <v>22146.912874232319</v>
      </c>
      <c r="E1286" s="8">
        <v>-3967.6957022468473</v>
      </c>
      <c r="F1286" s="8">
        <v>-7515013.0210021921</v>
      </c>
      <c r="G1286" s="8">
        <v>22146.912874232319</v>
      </c>
      <c r="H1286" s="8">
        <v>-3111.9208978498327</v>
      </c>
      <c r="I1286" s="8">
        <v>4.2381216189824047E-7</v>
      </c>
    </row>
    <row r="1287" spans="1:9" x14ac:dyDescent="0.25">
      <c r="A1287">
        <v>11</v>
      </c>
      <c r="B1287">
        <v>152</v>
      </c>
      <c r="C1287">
        <v>152</v>
      </c>
      <c r="D1287" s="8">
        <v>22146.912874169178</v>
      </c>
      <c r="E1287" s="8">
        <v>3111.920897850217</v>
      </c>
      <c r="F1287" s="8">
        <v>-4.8784204409457743E-7</v>
      </c>
      <c r="G1287" s="8">
        <v>22146.912874169178</v>
      </c>
      <c r="H1287" s="8">
        <v>3967.695702247232</v>
      </c>
      <c r="I1287" s="8">
        <v>-7515013.0210039569</v>
      </c>
    </row>
    <row r="1288" spans="1:9" x14ac:dyDescent="0.25">
      <c r="A1288">
        <v>12</v>
      </c>
      <c r="B1288">
        <v>152</v>
      </c>
      <c r="C1288">
        <v>152</v>
      </c>
      <c r="D1288" s="8">
        <v>33983.492609320325</v>
      </c>
      <c r="E1288" s="8">
        <v>-1041.4202579364826</v>
      </c>
      <c r="F1288" s="8">
        <v>-7515013.0210042037</v>
      </c>
      <c r="G1288" s="8">
        <v>33983.492609320325</v>
      </c>
      <c r="H1288" s="8">
        <v>-185.64545353946775</v>
      </c>
      <c r="I1288" s="8">
        <v>-6212482.7682724446</v>
      </c>
    </row>
    <row r="1289" spans="1:9" x14ac:dyDescent="0.25">
      <c r="A1289">
        <v>13</v>
      </c>
      <c r="B1289">
        <v>152</v>
      </c>
      <c r="C1289">
        <v>152</v>
      </c>
      <c r="D1289" s="8">
        <v>32841.241538416914</v>
      </c>
      <c r="E1289" s="8">
        <v>-10154.609533316243</v>
      </c>
      <c r="F1289" s="8">
        <v>-6212482.7682718234</v>
      </c>
      <c r="G1289" s="8">
        <v>32841.241538416914</v>
      </c>
      <c r="H1289" s="8">
        <v>-9500.3714114311388</v>
      </c>
      <c r="I1289" s="8">
        <v>9737534.2683906946</v>
      </c>
    </row>
    <row r="1290" spans="1:9" x14ac:dyDescent="0.25">
      <c r="A1290">
        <v>14</v>
      </c>
      <c r="B1290">
        <v>152</v>
      </c>
      <c r="C1290">
        <v>152</v>
      </c>
      <c r="D1290" s="8">
        <v>32669.735879231896</v>
      </c>
      <c r="E1290" s="8">
        <v>-9530.0085938622196</v>
      </c>
      <c r="F1290" s="8">
        <v>9737534.2684041057</v>
      </c>
      <c r="G1290" s="8">
        <v>32669.735879231896</v>
      </c>
      <c r="H1290" s="8">
        <v>-9162.1335513503109</v>
      </c>
      <c r="I1290" s="8">
        <v>14410569.804707227</v>
      </c>
    </row>
    <row r="1291" spans="1:9" x14ac:dyDescent="0.25">
      <c r="A1291">
        <v>15</v>
      </c>
      <c r="B1291">
        <v>152</v>
      </c>
      <c r="C1291">
        <v>152</v>
      </c>
      <c r="D1291" s="8">
        <v>-34059.376386973701</v>
      </c>
      <c r="E1291" s="8">
        <v>6235.8581070085438</v>
      </c>
      <c r="F1291" s="8">
        <v>14410569.804693779</v>
      </c>
      <c r="G1291" s="8">
        <v>-34059.376386973701</v>
      </c>
      <c r="H1291" s="8">
        <v>6603.7331495204544</v>
      </c>
      <c r="I1291" s="8">
        <v>11200671.990561597</v>
      </c>
    </row>
    <row r="1292" spans="1:9" x14ac:dyDescent="0.25">
      <c r="A1292">
        <v>16</v>
      </c>
      <c r="B1292">
        <v>152</v>
      </c>
      <c r="C1292">
        <v>152</v>
      </c>
      <c r="D1292" s="8">
        <v>-34230.882048072774</v>
      </c>
      <c r="E1292" s="8">
        <v>6574.0959671156925</v>
      </c>
      <c r="F1292" s="8">
        <v>11200671.990538085</v>
      </c>
      <c r="G1292" s="8">
        <v>-34230.882048072774</v>
      </c>
      <c r="H1292" s="8">
        <v>7228.3340890007976</v>
      </c>
      <c r="I1292" s="8">
        <v>-4.4158223317936062E-7</v>
      </c>
    </row>
    <row r="1293" spans="1:9" x14ac:dyDescent="0.25">
      <c r="A1293">
        <v>17</v>
      </c>
      <c r="B1293">
        <v>152</v>
      </c>
      <c r="C1293">
        <v>152</v>
      </c>
      <c r="D1293" s="8">
        <v>-13907.633018694514</v>
      </c>
      <c r="E1293" s="8">
        <v>-32131.456842227522</v>
      </c>
      <c r="F1293" s="8">
        <v>-1.1231182725168766E-5</v>
      </c>
      <c r="G1293" s="8">
        <v>-13907.633018694514</v>
      </c>
      <c r="H1293" s="8">
        <v>-31896.236641815616</v>
      </c>
      <c r="I1293" s="8">
        <v>16006923.370999264</v>
      </c>
    </row>
    <row r="1294" spans="1:9" x14ac:dyDescent="0.25">
      <c r="A1294">
        <v>18</v>
      </c>
      <c r="B1294">
        <v>152</v>
      </c>
      <c r="C1294">
        <v>152</v>
      </c>
      <c r="D1294" s="8">
        <v>-14236.418546589779</v>
      </c>
      <c r="E1294" s="8">
        <v>-32225.022169698339</v>
      </c>
      <c r="F1294" s="8">
        <v>16006923.371002186</v>
      </c>
      <c r="G1294" s="8">
        <v>-14236.418546589779</v>
      </c>
      <c r="H1294" s="8">
        <v>-31802.671314286428</v>
      </c>
      <c r="I1294" s="8">
        <v>32013846.741998248</v>
      </c>
    </row>
    <row r="1295" spans="1:9" x14ac:dyDescent="0.25">
      <c r="A1295">
        <v>19</v>
      </c>
      <c r="B1295">
        <v>152</v>
      </c>
      <c r="C1295">
        <v>152</v>
      </c>
      <c r="D1295" s="8">
        <v>30860.704584252988</v>
      </c>
      <c r="E1295" s="8">
        <v>21175.338986699764</v>
      </c>
      <c r="F1295" s="8">
        <v>32013846.742007263</v>
      </c>
      <c r="G1295" s="8">
        <v>30860.704584252988</v>
      </c>
      <c r="H1295" s="8">
        <v>21597.689842111671</v>
      </c>
      <c r="I1295" s="8">
        <v>21320589.534805622</v>
      </c>
    </row>
    <row r="1296" spans="1:9" x14ac:dyDescent="0.25">
      <c r="A1296">
        <v>20</v>
      </c>
      <c r="B1296">
        <v>152</v>
      </c>
      <c r="C1296">
        <v>152</v>
      </c>
      <c r="D1296" s="8">
        <v>29427.429619737115</v>
      </c>
      <c r="E1296" s="8">
        <v>20964.16355891915</v>
      </c>
      <c r="F1296" s="8">
        <v>-15036484.969538415</v>
      </c>
      <c r="G1296" s="8">
        <v>29427.429619737115</v>
      </c>
      <c r="H1296" s="8">
        <v>21808.865269742972</v>
      </c>
      <c r="I1296" s="8">
        <v>-36422999.383869454</v>
      </c>
    </row>
    <row r="1297" spans="1:9" x14ac:dyDescent="0.25">
      <c r="A1297">
        <v>21</v>
      </c>
      <c r="B1297">
        <v>152</v>
      </c>
      <c r="C1297">
        <v>152</v>
      </c>
      <c r="D1297" s="8">
        <v>70301.409410225271</v>
      </c>
      <c r="E1297" s="8">
        <v>-204.58525382770284</v>
      </c>
      <c r="F1297" s="8">
        <v>-1.9251638150308281E-7</v>
      </c>
      <c r="G1297" s="8">
        <v>70301.409410225271</v>
      </c>
      <c r="H1297" s="8">
        <v>204.58525382741774</v>
      </c>
      <c r="I1297" s="8">
        <v>1.8328973965253679E-7</v>
      </c>
    </row>
    <row r="1298" spans="1:9" x14ac:dyDescent="0.25">
      <c r="A1298">
        <v>22</v>
      </c>
      <c r="B1298">
        <v>152</v>
      </c>
      <c r="C1298">
        <v>152</v>
      </c>
      <c r="D1298" s="8">
        <v>13924.456809923895</v>
      </c>
      <c r="E1298" s="8">
        <v>-310.80248698718117</v>
      </c>
      <c r="F1298" s="8">
        <v>-2.0948606017639393E-8</v>
      </c>
      <c r="G1298" s="8">
        <v>13924.456809923895</v>
      </c>
      <c r="H1298" s="8">
        <v>310.8024869871598</v>
      </c>
      <c r="I1298" s="8">
        <v>2.1658408335666169E-8</v>
      </c>
    </row>
    <row r="1299" spans="1:9" x14ac:dyDescent="0.25">
      <c r="A1299">
        <v>23</v>
      </c>
      <c r="B1299">
        <v>152</v>
      </c>
      <c r="C1299">
        <v>152</v>
      </c>
      <c r="D1299" s="8">
        <v>70301.40940989778</v>
      </c>
      <c r="E1299" s="8">
        <v>-204.58525382754436</v>
      </c>
      <c r="F1299" s="8">
        <v>2.1139203454367816E-8</v>
      </c>
      <c r="G1299" s="8">
        <v>70301.40940989778</v>
      </c>
      <c r="H1299" s="8">
        <v>204.5852538275762</v>
      </c>
      <c r="I1299" s="8">
        <v>-2.1211235434748232E-8</v>
      </c>
    </row>
    <row r="1300" spans="1:9" x14ac:dyDescent="0.25">
      <c r="A1300">
        <v>24</v>
      </c>
      <c r="B1300">
        <v>152</v>
      </c>
      <c r="C1300">
        <v>152</v>
      </c>
      <c r="D1300" s="8">
        <v>30249.65481515614</v>
      </c>
      <c r="E1300" s="8">
        <v>-21786.388755019878</v>
      </c>
      <c r="F1300" s="8">
        <v>-15036484.969517924</v>
      </c>
      <c r="G1300" s="8">
        <v>30249.65481515614</v>
      </c>
      <c r="H1300" s="8">
        <v>-20986.640073619383</v>
      </c>
      <c r="I1300" s="8">
        <v>21320589.534825444</v>
      </c>
    </row>
    <row r="1301" spans="1:9" x14ac:dyDescent="0.25">
      <c r="A1301">
        <v>25</v>
      </c>
      <c r="B1301">
        <v>152</v>
      </c>
      <c r="C1301">
        <v>152</v>
      </c>
      <c r="D1301" s="8">
        <v>30249.654815849164</v>
      </c>
      <c r="E1301" s="8">
        <v>20986.640073632509</v>
      </c>
      <c r="F1301" s="8">
        <v>21320589.534826167</v>
      </c>
      <c r="G1301" s="8">
        <v>30249.654815849164</v>
      </c>
      <c r="H1301" s="8">
        <v>21786.388755033004</v>
      </c>
      <c r="I1301" s="8">
        <v>-15036484.969539497</v>
      </c>
    </row>
    <row r="1302" spans="1:9" x14ac:dyDescent="0.25">
      <c r="A1302">
        <v>1</v>
      </c>
      <c r="B1302">
        <v>153</v>
      </c>
      <c r="C1302">
        <v>153</v>
      </c>
      <c r="D1302" s="8">
        <v>20053.6818666709</v>
      </c>
      <c r="E1302" s="8">
        <v>-286.87461524649223</v>
      </c>
      <c r="F1302" s="8">
        <v>28510009.784438916</v>
      </c>
      <c r="G1302" s="8">
        <v>20053.6818666709</v>
      </c>
      <c r="H1302" s="8">
        <v>557.82709557732562</v>
      </c>
      <c r="I1302" s="8">
        <v>28374533.544273503</v>
      </c>
    </row>
    <row r="1303" spans="1:9" x14ac:dyDescent="0.25">
      <c r="A1303">
        <v>2</v>
      </c>
      <c r="B1303">
        <v>153</v>
      </c>
      <c r="C1303">
        <v>153</v>
      </c>
      <c r="D1303" s="8">
        <v>21486.956830489671</v>
      </c>
      <c r="E1303" s="8">
        <v>-75.699187743148627</v>
      </c>
      <c r="F1303" s="8">
        <v>28144223.935951289</v>
      </c>
      <c r="G1303" s="8">
        <v>21486.956830489671</v>
      </c>
      <c r="H1303" s="8">
        <v>346.6516676687603</v>
      </c>
      <c r="I1303" s="8">
        <v>28076485.815970819</v>
      </c>
    </row>
    <row r="1304" spans="1:9" x14ac:dyDescent="0.25">
      <c r="A1304">
        <v>3</v>
      </c>
      <c r="B1304">
        <v>153</v>
      </c>
      <c r="C1304">
        <v>153</v>
      </c>
      <c r="D1304" s="8">
        <v>-1810.5965097555188</v>
      </c>
      <c r="E1304" s="8">
        <v>27865.310388614478</v>
      </c>
      <c r="F1304" s="8">
        <v>28076485.815966357</v>
      </c>
      <c r="G1304" s="8">
        <v>-1810.5965097555188</v>
      </c>
      <c r="H1304" s="8">
        <v>28287.661244026389</v>
      </c>
      <c r="I1304" s="8">
        <v>14038242.907805946</v>
      </c>
    </row>
    <row r="1305" spans="1:9" x14ac:dyDescent="0.25">
      <c r="A1305">
        <v>4</v>
      </c>
      <c r="B1305">
        <v>153</v>
      </c>
      <c r="C1305">
        <v>153</v>
      </c>
      <c r="D1305" s="8">
        <v>-1481.8109818424862</v>
      </c>
      <c r="E1305" s="8">
        <v>27958.875715515209</v>
      </c>
      <c r="F1305" s="8">
        <v>14038242.907852821</v>
      </c>
      <c r="G1305" s="8">
        <v>-1481.8109818424862</v>
      </c>
      <c r="H1305" s="8">
        <v>28194.095915927119</v>
      </c>
      <c r="I1305" s="8">
        <v>-8.1745907664299008E-6</v>
      </c>
    </row>
    <row r="1306" spans="1:9" x14ac:dyDescent="0.25">
      <c r="A1306">
        <v>5</v>
      </c>
      <c r="B1306">
        <v>153</v>
      </c>
      <c r="C1306">
        <v>153</v>
      </c>
      <c r="D1306" s="8">
        <v>-26351.870412427314</v>
      </c>
      <c r="E1306" s="8">
        <v>3155.5495791040671</v>
      </c>
      <c r="F1306" s="8">
        <v>7.9786681453697387E-6</v>
      </c>
      <c r="G1306" s="8">
        <v>-26351.870412427314</v>
      </c>
      <c r="H1306" s="8">
        <v>3809.7877009891722</v>
      </c>
      <c r="I1306" s="8">
        <v>-5652371.2027877457</v>
      </c>
    </row>
    <row r="1307" spans="1:9" x14ac:dyDescent="0.25">
      <c r="A1307">
        <v>6</v>
      </c>
      <c r="B1307">
        <v>153</v>
      </c>
      <c r="C1307">
        <v>153</v>
      </c>
      <c r="D1307" s="8">
        <v>-26180.364751079156</v>
      </c>
      <c r="E1307" s="8">
        <v>3780.1505184186044</v>
      </c>
      <c r="F1307" s="8">
        <v>-5652371.2028197125</v>
      </c>
      <c r="G1307" s="8">
        <v>-26180.364751079156</v>
      </c>
      <c r="H1307" s="8">
        <v>4148.0255609305141</v>
      </c>
      <c r="I1307" s="8">
        <v>-7634415.2226565965</v>
      </c>
    </row>
    <row r="1308" spans="1:9" x14ac:dyDescent="0.25">
      <c r="A1308">
        <v>7</v>
      </c>
      <c r="B1308">
        <v>153</v>
      </c>
      <c r="C1308">
        <v>153</v>
      </c>
      <c r="D1308" s="8">
        <v>9250.1086924206465</v>
      </c>
      <c r="E1308" s="8">
        <v>7554.5605184520491</v>
      </c>
      <c r="F1308" s="8">
        <v>-7634415.2226715386</v>
      </c>
      <c r="G1308" s="8">
        <v>9250.1086924206465</v>
      </c>
      <c r="H1308" s="8">
        <v>7922.4355609639588</v>
      </c>
      <c r="I1308" s="8">
        <v>-11503664.242525771</v>
      </c>
    </row>
    <row r="1309" spans="1:9" x14ac:dyDescent="0.25">
      <c r="A1309">
        <v>8</v>
      </c>
      <c r="B1309">
        <v>153</v>
      </c>
      <c r="C1309">
        <v>153</v>
      </c>
      <c r="D1309" s="8">
        <v>9421.6143523400933</v>
      </c>
      <c r="E1309" s="8">
        <v>7892.7983784055041</v>
      </c>
      <c r="F1309" s="8">
        <v>-11503664.242514161</v>
      </c>
      <c r="G1309" s="8">
        <v>9421.6143523400933</v>
      </c>
      <c r="H1309" s="8">
        <v>8547.0365002906092</v>
      </c>
      <c r="I1309" s="8">
        <v>-24844590.246576175</v>
      </c>
    </row>
    <row r="1310" spans="1:9" x14ac:dyDescent="0.25">
      <c r="A1310">
        <v>9</v>
      </c>
      <c r="B1310">
        <v>153</v>
      </c>
      <c r="C1310">
        <v>153</v>
      </c>
      <c r="D1310" s="8">
        <v>10563.865421317958</v>
      </c>
      <c r="E1310" s="8">
        <v>-1421.9275794703344</v>
      </c>
      <c r="F1310" s="8">
        <v>-24844590.246575348</v>
      </c>
      <c r="G1310" s="8">
        <v>10563.865421317958</v>
      </c>
      <c r="H1310" s="8">
        <v>-566.15277507331973</v>
      </c>
      <c r="I1310" s="8">
        <v>-22734242.950227238</v>
      </c>
    </row>
    <row r="1311" spans="1:9" x14ac:dyDescent="0.25">
      <c r="A1311">
        <v>10</v>
      </c>
      <c r="B1311">
        <v>153</v>
      </c>
      <c r="C1311">
        <v>153</v>
      </c>
      <c r="D1311" s="8">
        <v>14337.572196141391</v>
      </c>
      <c r="E1311" s="8">
        <v>-11136.433304331093</v>
      </c>
      <c r="F1311" s="8">
        <v>-22734242.950227153</v>
      </c>
      <c r="G1311" s="8">
        <v>14337.572196141391</v>
      </c>
      <c r="H1311" s="8">
        <v>-10280.658499934078</v>
      </c>
      <c r="I1311" s="8">
        <v>3.6793280742131176E-7</v>
      </c>
    </row>
    <row r="1312" spans="1:9" x14ac:dyDescent="0.25">
      <c r="A1312">
        <v>11</v>
      </c>
      <c r="B1312">
        <v>153</v>
      </c>
      <c r="C1312">
        <v>153</v>
      </c>
      <c r="D1312" s="8">
        <v>22592.254507517438</v>
      </c>
      <c r="E1312" s="8">
        <v>-6680.2413639244987</v>
      </c>
      <c r="F1312" s="8">
        <v>-4.8085712478496134E-7</v>
      </c>
      <c r="G1312" s="8">
        <v>22592.254507517438</v>
      </c>
      <c r="H1312" s="8">
        <v>-5824.4665595274837</v>
      </c>
      <c r="I1312" s="8">
        <v>13273747.460743893</v>
      </c>
    </row>
    <row r="1313" spans="1:9" x14ac:dyDescent="0.25">
      <c r="A1313">
        <v>12</v>
      </c>
      <c r="B1313">
        <v>153</v>
      </c>
      <c r="C1313">
        <v>153</v>
      </c>
      <c r="D1313" s="8">
        <v>18818.54773299734</v>
      </c>
      <c r="E1313" s="8">
        <v>-3974.4706822075373</v>
      </c>
      <c r="F1313" s="8">
        <v>13273747.46074364</v>
      </c>
      <c r="G1313" s="8">
        <v>18818.54773299734</v>
      </c>
      <c r="H1313" s="8">
        <v>-3118.6958778105222</v>
      </c>
      <c r="I1313" s="8">
        <v>20803143.764202744</v>
      </c>
    </row>
    <row r="1314" spans="1:9" x14ac:dyDescent="0.25">
      <c r="A1314">
        <v>13</v>
      </c>
      <c r="B1314">
        <v>153</v>
      </c>
      <c r="C1314">
        <v>153</v>
      </c>
      <c r="D1314" s="8">
        <v>17676.296662041539</v>
      </c>
      <c r="E1314" s="8">
        <v>-667.38355100438025</v>
      </c>
      <c r="F1314" s="8">
        <v>20803143.764203407</v>
      </c>
      <c r="G1314" s="8">
        <v>17676.296662041539</v>
      </c>
      <c r="H1314" s="8">
        <v>-13.145429119275121</v>
      </c>
      <c r="I1314" s="8">
        <v>21355393.031573817</v>
      </c>
    </row>
    <row r="1315" spans="1:9" x14ac:dyDescent="0.25">
      <c r="A1315">
        <v>14</v>
      </c>
      <c r="B1315">
        <v>153</v>
      </c>
      <c r="C1315">
        <v>153</v>
      </c>
      <c r="D1315" s="8">
        <v>17504.791002711932</v>
      </c>
      <c r="E1315" s="8">
        <v>-42.782611601154713</v>
      </c>
      <c r="F1315" s="8">
        <v>21355393.03158614</v>
      </c>
      <c r="G1315" s="8">
        <v>17504.791002711932</v>
      </c>
      <c r="H1315" s="8">
        <v>325.09243091075496</v>
      </c>
      <c r="I1315" s="8">
        <v>21284815.576760437</v>
      </c>
    </row>
    <row r="1316" spans="1:9" x14ac:dyDescent="0.25">
      <c r="A1316">
        <v>15</v>
      </c>
      <c r="B1316">
        <v>153</v>
      </c>
      <c r="C1316">
        <v>153</v>
      </c>
      <c r="D1316" s="8">
        <v>-495.42676953754562</v>
      </c>
      <c r="E1316" s="8">
        <v>9473.8448107389067</v>
      </c>
      <c r="F1316" s="8">
        <v>21284815.57674529</v>
      </c>
      <c r="G1316" s="8">
        <v>-495.42676953754562</v>
      </c>
      <c r="H1316" s="8">
        <v>9841.7198532508173</v>
      </c>
      <c r="I1316" s="8">
        <v>16455924.410749547</v>
      </c>
    </row>
    <row r="1317" spans="1:9" x14ac:dyDescent="0.25">
      <c r="A1317">
        <v>16</v>
      </c>
      <c r="B1317">
        <v>153</v>
      </c>
      <c r="C1317">
        <v>153</v>
      </c>
      <c r="D1317" s="8">
        <v>-666.93243059960446</v>
      </c>
      <c r="E1317" s="8">
        <v>9812.0826708660679</v>
      </c>
      <c r="F1317" s="8">
        <v>16455924.410724906</v>
      </c>
      <c r="G1317" s="8">
        <v>-666.93243059960446</v>
      </c>
      <c r="H1317" s="8">
        <v>10466.320792751172</v>
      </c>
      <c r="I1317" s="8">
        <v>-4.3354957597330212E-7</v>
      </c>
    </row>
    <row r="1318" spans="1:9" x14ac:dyDescent="0.25">
      <c r="A1318">
        <v>17</v>
      </c>
      <c r="B1318">
        <v>153</v>
      </c>
      <c r="C1318">
        <v>153</v>
      </c>
      <c r="D1318" s="8">
        <v>-11544.104613524267</v>
      </c>
      <c r="E1318" s="8">
        <v>2656.7525348151494</v>
      </c>
      <c r="F1318" s="8">
        <v>-1.094200706575066E-5</v>
      </c>
      <c r="G1318" s="8">
        <v>-11544.104613524267</v>
      </c>
      <c r="H1318" s="8">
        <v>2891.9727352270575</v>
      </c>
      <c r="I1318" s="8">
        <v>-1387181.3175224606</v>
      </c>
    </row>
    <row r="1319" spans="1:9" x14ac:dyDescent="0.25">
      <c r="A1319">
        <v>18</v>
      </c>
      <c r="B1319">
        <v>153</v>
      </c>
      <c r="C1319">
        <v>153</v>
      </c>
      <c r="D1319" s="8">
        <v>-11872.890141419459</v>
      </c>
      <c r="E1319" s="8">
        <v>2563.1872073433137</v>
      </c>
      <c r="F1319" s="8">
        <v>-1387181.3175187593</v>
      </c>
      <c r="G1319" s="8">
        <v>-11872.890141419459</v>
      </c>
      <c r="H1319" s="8">
        <v>2985.5380627552245</v>
      </c>
      <c r="I1319" s="8">
        <v>-2774362.6350426567</v>
      </c>
    </row>
    <row r="1320" spans="1:9" x14ac:dyDescent="0.25">
      <c r="A1320">
        <v>19</v>
      </c>
      <c r="B1320">
        <v>153</v>
      </c>
      <c r="C1320">
        <v>153</v>
      </c>
      <c r="D1320" s="8">
        <v>-715.54766273036762</v>
      </c>
      <c r="E1320" s="8">
        <v>16325.848332023865</v>
      </c>
      <c r="F1320" s="8">
        <v>-2774362.635032258</v>
      </c>
      <c r="G1320" s="8">
        <v>-715.54766273036762</v>
      </c>
      <c r="H1320" s="8">
        <v>16748.19918743577</v>
      </c>
      <c r="I1320" s="8">
        <v>-11042874.514898511</v>
      </c>
    </row>
    <row r="1321" spans="1:9" x14ac:dyDescent="0.25">
      <c r="A1321">
        <v>20</v>
      </c>
      <c r="B1321">
        <v>153</v>
      </c>
      <c r="C1321">
        <v>153</v>
      </c>
      <c r="D1321" s="8">
        <v>-2148.822627246137</v>
      </c>
      <c r="E1321" s="8">
        <v>16114.672904238883</v>
      </c>
      <c r="F1321" s="8">
        <v>-39155814.906284317</v>
      </c>
      <c r="G1321" s="8">
        <v>-2148.822627246137</v>
      </c>
      <c r="H1321" s="8">
        <v>16959.374615062705</v>
      </c>
      <c r="I1321" s="8">
        <v>-55692838.665935054</v>
      </c>
    </row>
    <row r="1322" spans="1:9" x14ac:dyDescent="0.25">
      <c r="A1322">
        <v>21</v>
      </c>
      <c r="B1322">
        <v>153</v>
      </c>
      <c r="C1322">
        <v>153</v>
      </c>
      <c r="D1322" s="8">
        <v>36784.252222193332</v>
      </c>
      <c r="E1322" s="8">
        <v>-204.58525382768221</v>
      </c>
      <c r="F1322" s="8">
        <v>-1.6641024558339268E-7</v>
      </c>
      <c r="G1322" s="8">
        <v>36784.252222193332</v>
      </c>
      <c r="H1322" s="8">
        <v>204.58525382743838</v>
      </c>
      <c r="I1322" s="8">
        <v>1.5744553820695726E-7</v>
      </c>
    </row>
    <row r="1323" spans="1:9" x14ac:dyDescent="0.25">
      <c r="A1323">
        <v>22</v>
      </c>
      <c r="B1323">
        <v>153</v>
      </c>
      <c r="C1323">
        <v>153</v>
      </c>
      <c r="D1323" s="8">
        <v>-2646.8315008460654</v>
      </c>
      <c r="E1323" s="8">
        <v>-310.80248698717901</v>
      </c>
      <c r="F1323" s="8">
        <v>-1.9126960568583436E-8</v>
      </c>
      <c r="G1323" s="8">
        <v>-2646.8315008460654</v>
      </c>
      <c r="H1323" s="8">
        <v>310.80248698716196</v>
      </c>
      <c r="I1323" s="8">
        <v>1.9412101299477473E-8</v>
      </c>
    </row>
    <row r="1324" spans="1:9" x14ac:dyDescent="0.25">
      <c r="A1324">
        <v>23</v>
      </c>
      <c r="B1324">
        <v>153</v>
      </c>
      <c r="C1324">
        <v>153</v>
      </c>
      <c r="D1324" s="8">
        <v>18118.500574529655</v>
      </c>
      <c r="E1324" s="8">
        <v>-204.58525382754726</v>
      </c>
      <c r="F1324" s="8">
        <v>1.5551268006674945E-8</v>
      </c>
      <c r="G1324" s="8">
        <v>18118.500574529655</v>
      </c>
      <c r="H1324" s="8">
        <v>204.5852538275733</v>
      </c>
      <c r="I1324" s="8">
        <v>-1.4924808056093752E-8</v>
      </c>
    </row>
    <row r="1325" spans="1:9" x14ac:dyDescent="0.25">
      <c r="A1325">
        <v>24</v>
      </c>
      <c r="B1325">
        <v>153</v>
      </c>
      <c r="C1325">
        <v>153</v>
      </c>
      <c r="D1325" s="8">
        <v>20875.907062082555</v>
      </c>
      <c r="E1325" s="8">
        <v>-264.3981005404159</v>
      </c>
      <c r="F1325" s="8">
        <v>28374533.544271577</v>
      </c>
      <c r="G1325" s="8">
        <v>20875.907062082555</v>
      </c>
      <c r="H1325" s="8">
        <v>535.35058086007916</v>
      </c>
      <c r="I1325" s="8">
        <v>28144223.935999908</v>
      </c>
    </row>
    <row r="1326" spans="1:9" x14ac:dyDescent="0.25">
      <c r="A1326">
        <v>25</v>
      </c>
      <c r="B1326">
        <v>153</v>
      </c>
      <c r="C1326">
        <v>153</v>
      </c>
      <c r="D1326" s="8">
        <v>-1326.5974311340869</v>
      </c>
      <c r="E1326" s="8">
        <v>16137.149418952156</v>
      </c>
      <c r="F1326" s="8">
        <v>-11042874.514876369</v>
      </c>
      <c r="G1326" s="8">
        <v>-1326.5974311340869</v>
      </c>
      <c r="H1326" s="8">
        <v>16936.89810035265</v>
      </c>
      <c r="I1326" s="8">
        <v>-39155814.90628542</v>
      </c>
    </row>
    <row r="1327" spans="1:9" x14ac:dyDescent="0.25">
      <c r="A1327">
        <v>1</v>
      </c>
      <c r="B1327">
        <v>154</v>
      </c>
      <c r="C1327">
        <v>154</v>
      </c>
      <c r="D1327" s="8">
        <v>-2148.8226272236652</v>
      </c>
      <c r="E1327" s="8">
        <v>-16959.374615131797</v>
      </c>
      <c r="F1327" s="8">
        <v>-55692838.666061327</v>
      </c>
      <c r="G1327" s="8">
        <v>-2148.8226272236652</v>
      </c>
      <c r="H1327" s="8">
        <v>-16114.672904307979</v>
      </c>
      <c r="I1327" s="8">
        <v>-39155814.906341515</v>
      </c>
    </row>
    <row r="1328" spans="1:9" x14ac:dyDescent="0.25">
      <c r="A1328">
        <v>2</v>
      </c>
      <c r="B1328">
        <v>154</v>
      </c>
      <c r="C1328">
        <v>154</v>
      </c>
      <c r="D1328" s="8">
        <v>-715.5476633366427</v>
      </c>
      <c r="E1328" s="8">
        <v>-16748.199187629994</v>
      </c>
      <c r="F1328" s="8">
        <v>-11042874.514856253</v>
      </c>
      <c r="G1328" s="8">
        <v>-715.5476633366427</v>
      </c>
      <c r="H1328" s="8">
        <v>-16325.848332218082</v>
      </c>
      <c r="I1328" s="8">
        <v>-2774362.6348918853</v>
      </c>
    </row>
    <row r="1329" spans="1:9" x14ac:dyDescent="0.25">
      <c r="A1329">
        <v>3</v>
      </c>
      <c r="B1329">
        <v>154</v>
      </c>
      <c r="C1329">
        <v>154</v>
      </c>
      <c r="D1329" s="8">
        <v>-11872.890142419479</v>
      </c>
      <c r="E1329" s="8">
        <v>-2985.5380622527509</v>
      </c>
      <c r="F1329" s="8">
        <v>-2774362.6348975133</v>
      </c>
      <c r="G1329" s="8">
        <v>-11872.890142419479</v>
      </c>
      <c r="H1329" s="8">
        <v>-2563.1872068408402</v>
      </c>
      <c r="I1329" s="8">
        <v>-1387181.3176242432</v>
      </c>
    </row>
    <row r="1330" spans="1:9" x14ac:dyDescent="0.25">
      <c r="A1330">
        <v>4</v>
      </c>
      <c r="B1330">
        <v>154</v>
      </c>
      <c r="C1330">
        <v>154</v>
      </c>
      <c r="D1330" s="8">
        <v>-11544.104614506774</v>
      </c>
      <c r="E1330" s="8">
        <v>-2891.9727353467815</v>
      </c>
      <c r="F1330" s="8">
        <v>-1387181.3175776384</v>
      </c>
      <c r="G1330" s="8">
        <v>-11544.104614506774</v>
      </c>
      <c r="H1330" s="8">
        <v>-2656.7525349348716</v>
      </c>
      <c r="I1330" s="8">
        <v>-6.5652653574943539E-6</v>
      </c>
    </row>
    <row r="1331" spans="1:9" x14ac:dyDescent="0.25">
      <c r="A1331">
        <v>5</v>
      </c>
      <c r="B1331">
        <v>154</v>
      </c>
      <c r="C1331">
        <v>154</v>
      </c>
      <c r="D1331" s="8">
        <v>-666.93243010000811</v>
      </c>
      <c r="E1331" s="8">
        <v>-10466.320792752857</v>
      </c>
      <c r="F1331" s="8">
        <v>7.5148695032112304E-6</v>
      </c>
      <c r="G1331" s="8">
        <v>-666.93243010000811</v>
      </c>
      <c r="H1331" s="8">
        <v>-9812.0826708677505</v>
      </c>
      <c r="I1331" s="8">
        <v>16455924.410735741</v>
      </c>
    </row>
    <row r="1332" spans="1:9" x14ac:dyDescent="0.25">
      <c r="A1332">
        <v>6</v>
      </c>
      <c r="B1332">
        <v>154</v>
      </c>
      <c r="C1332">
        <v>154</v>
      </c>
      <c r="D1332" s="8">
        <v>-495.42676856465403</v>
      </c>
      <c r="E1332" s="8">
        <v>-9841.719853572582</v>
      </c>
      <c r="F1332" s="8">
        <v>16455924.410704011</v>
      </c>
      <c r="G1332" s="8">
        <v>-495.42676856465403</v>
      </c>
      <c r="H1332" s="8">
        <v>-9473.8448110606732</v>
      </c>
      <c r="I1332" s="8">
        <v>21284815.576859605</v>
      </c>
    </row>
    <row r="1333" spans="1:9" x14ac:dyDescent="0.25">
      <c r="A1333">
        <v>7</v>
      </c>
      <c r="B1333">
        <v>154</v>
      </c>
      <c r="C1333">
        <v>154</v>
      </c>
      <c r="D1333" s="8">
        <v>17504.791003821418</v>
      </c>
      <c r="E1333" s="8">
        <v>-325.09243082951139</v>
      </c>
      <c r="F1333" s="8">
        <v>21284815.576842204</v>
      </c>
      <c r="G1333" s="8">
        <v>17504.791003821418</v>
      </c>
      <c r="H1333" s="8">
        <v>42.782611682398255</v>
      </c>
      <c r="I1333" s="8">
        <v>21355393.031629518</v>
      </c>
    </row>
    <row r="1334" spans="1:9" x14ac:dyDescent="0.25">
      <c r="A1334">
        <v>8</v>
      </c>
      <c r="B1334">
        <v>154</v>
      </c>
      <c r="C1334">
        <v>154</v>
      </c>
      <c r="D1334" s="8">
        <v>17676.296663710134</v>
      </c>
      <c r="E1334" s="8">
        <v>13.145429156177443</v>
      </c>
      <c r="F1334" s="8">
        <v>21355393.031639487</v>
      </c>
      <c r="G1334" s="8">
        <v>17676.296663710134</v>
      </c>
      <c r="H1334" s="8">
        <v>667.38355104128254</v>
      </c>
      <c r="I1334" s="8">
        <v>20803143.764209308</v>
      </c>
    </row>
    <row r="1335" spans="1:9" x14ac:dyDescent="0.25">
      <c r="A1335">
        <v>9</v>
      </c>
      <c r="B1335">
        <v>154</v>
      </c>
      <c r="C1335">
        <v>154</v>
      </c>
      <c r="D1335" s="8">
        <v>18818.547732681011</v>
      </c>
      <c r="E1335" s="8">
        <v>3118.6958778412582</v>
      </c>
      <c r="F1335" s="8">
        <v>20803143.764210135</v>
      </c>
      <c r="G1335" s="8">
        <v>18818.547732681011</v>
      </c>
      <c r="H1335" s="8">
        <v>3974.4706822382727</v>
      </c>
      <c r="I1335" s="8">
        <v>13273747.460685736</v>
      </c>
    </row>
    <row r="1336" spans="1:9" x14ac:dyDescent="0.25">
      <c r="A1336">
        <v>10</v>
      </c>
      <c r="B1336">
        <v>154</v>
      </c>
      <c r="C1336">
        <v>154</v>
      </c>
      <c r="D1336" s="8">
        <v>22592.254507653921</v>
      </c>
      <c r="E1336" s="8">
        <v>5824.4665594997778</v>
      </c>
      <c r="F1336" s="8">
        <v>13273747.460685799</v>
      </c>
      <c r="G1336" s="8">
        <v>22592.254507653921</v>
      </c>
      <c r="H1336" s="8">
        <v>6680.2413638967919</v>
      </c>
      <c r="I1336" s="8">
        <v>3.6793280742131176E-7</v>
      </c>
    </row>
    <row r="1337" spans="1:9" x14ac:dyDescent="0.25">
      <c r="A1337">
        <v>11</v>
      </c>
      <c r="B1337">
        <v>154</v>
      </c>
      <c r="C1337">
        <v>154</v>
      </c>
      <c r="D1337" s="8">
        <v>14337.572196155781</v>
      </c>
      <c r="E1337" s="8">
        <v>10280.658499961704</v>
      </c>
      <c r="F1337" s="8">
        <v>-5.3673647926189005E-7</v>
      </c>
      <c r="G1337" s="8">
        <v>14337.572196155781</v>
      </c>
      <c r="H1337" s="8">
        <v>11136.433304358719</v>
      </c>
      <c r="I1337" s="8">
        <v>-22734242.950286739</v>
      </c>
    </row>
    <row r="1338" spans="1:9" x14ac:dyDescent="0.25">
      <c r="A1338">
        <v>12</v>
      </c>
      <c r="B1338">
        <v>154</v>
      </c>
      <c r="C1338">
        <v>154</v>
      </c>
      <c r="D1338" s="8">
        <v>10563.865421469445</v>
      </c>
      <c r="E1338" s="8">
        <v>566.15277504397113</v>
      </c>
      <c r="F1338" s="8">
        <v>-22734242.950287018</v>
      </c>
      <c r="G1338" s="8">
        <v>10563.865421469445</v>
      </c>
      <c r="H1338" s="8">
        <v>1421.9275794409859</v>
      </c>
      <c r="I1338" s="8">
        <v>-24844590.246572793</v>
      </c>
    </row>
    <row r="1339" spans="1:9" x14ac:dyDescent="0.25">
      <c r="A1339">
        <v>13</v>
      </c>
      <c r="B1339">
        <v>154</v>
      </c>
      <c r="C1339">
        <v>154</v>
      </c>
      <c r="D1339" s="8">
        <v>9421.6143505960645</v>
      </c>
      <c r="E1339" s="8">
        <v>-8547.036500347147</v>
      </c>
      <c r="F1339" s="8">
        <v>-24844590.246572156</v>
      </c>
      <c r="G1339" s="8">
        <v>9421.6143505960645</v>
      </c>
      <c r="H1339" s="8">
        <v>-7892.798378462041</v>
      </c>
      <c r="I1339" s="8">
        <v>-11503664.242418474</v>
      </c>
    </row>
    <row r="1340" spans="1:9" x14ac:dyDescent="0.25">
      <c r="A1340">
        <v>14</v>
      </c>
      <c r="B1340">
        <v>154</v>
      </c>
      <c r="C1340">
        <v>154</v>
      </c>
      <c r="D1340" s="8">
        <v>9250.1086915682063</v>
      </c>
      <c r="E1340" s="8">
        <v>-7922.4355608364403</v>
      </c>
      <c r="F1340" s="8">
        <v>-11503664.242405845</v>
      </c>
      <c r="G1340" s="8">
        <v>9250.1086915682063</v>
      </c>
      <c r="H1340" s="8">
        <v>-7554.5605183245307</v>
      </c>
      <c r="I1340" s="8">
        <v>-7634415.2226161975</v>
      </c>
    </row>
    <row r="1341" spans="1:9" x14ac:dyDescent="0.25">
      <c r="A1341">
        <v>15</v>
      </c>
      <c r="B1341">
        <v>154</v>
      </c>
      <c r="C1341">
        <v>154</v>
      </c>
      <c r="D1341" s="8">
        <v>-26180.364752174981</v>
      </c>
      <c r="E1341" s="8">
        <v>-4148.0255610657823</v>
      </c>
      <c r="F1341" s="8">
        <v>-7634415.2226330433</v>
      </c>
      <c r="G1341" s="8">
        <v>-26180.364752174981</v>
      </c>
      <c r="H1341" s="8">
        <v>-3780.1505185538713</v>
      </c>
      <c r="I1341" s="8">
        <v>-5652371.2027309034</v>
      </c>
    </row>
    <row r="1342" spans="1:9" x14ac:dyDescent="0.25">
      <c r="A1342">
        <v>16</v>
      </c>
      <c r="B1342">
        <v>154</v>
      </c>
      <c r="C1342">
        <v>154</v>
      </c>
      <c r="D1342" s="8">
        <v>-26351.870413298508</v>
      </c>
      <c r="E1342" s="8">
        <v>-3809.7877009644221</v>
      </c>
      <c r="F1342" s="8">
        <v>-5652371.2027559122</v>
      </c>
      <c r="G1342" s="8">
        <v>-26351.870413298508</v>
      </c>
      <c r="H1342" s="8">
        <v>-3155.549579079317</v>
      </c>
      <c r="I1342" s="8">
        <v>-4.1119783418253063E-7</v>
      </c>
    </row>
    <row r="1343" spans="1:9" x14ac:dyDescent="0.25">
      <c r="A1343">
        <v>17</v>
      </c>
      <c r="B1343">
        <v>154</v>
      </c>
      <c r="C1343">
        <v>154</v>
      </c>
      <c r="D1343" s="8">
        <v>-1481.8109810233759</v>
      </c>
      <c r="E1343" s="8">
        <v>-28194.095916265815</v>
      </c>
      <c r="F1343" s="8">
        <v>-1.1970187188126148E-5</v>
      </c>
      <c r="G1343" s="8">
        <v>-1481.8109810233759</v>
      </c>
      <c r="H1343" s="8">
        <v>-27958.875715853908</v>
      </c>
      <c r="I1343" s="8">
        <v>14038242.908017611</v>
      </c>
    </row>
    <row r="1344" spans="1:9" x14ac:dyDescent="0.25">
      <c r="A1344">
        <v>18</v>
      </c>
      <c r="B1344">
        <v>154</v>
      </c>
      <c r="C1344">
        <v>154</v>
      </c>
      <c r="D1344" s="8">
        <v>-1810.5965089179836</v>
      </c>
      <c r="E1344" s="8">
        <v>-28287.66124373276</v>
      </c>
      <c r="F1344" s="8">
        <v>14038242.908020239</v>
      </c>
      <c r="G1344" s="8">
        <v>-1810.5965089179836</v>
      </c>
      <c r="H1344" s="8">
        <v>-27865.31038832085</v>
      </c>
      <c r="I1344" s="8">
        <v>28076485.81603355</v>
      </c>
    </row>
    <row r="1345" spans="1:9" x14ac:dyDescent="0.25">
      <c r="A1345">
        <v>19</v>
      </c>
      <c r="B1345">
        <v>154</v>
      </c>
      <c r="C1345">
        <v>154</v>
      </c>
      <c r="D1345" s="8">
        <v>21486.956831222484</v>
      </c>
      <c r="E1345" s="8">
        <v>-346.65166771385196</v>
      </c>
      <c r="F1345" s="8">
        <v>28076485.816043414</v>
      </c>
      <c r="G1345" s="8">
        <v>21486.956831222484</v>
      </c>
      <c r="H1345" s="8">
        <v>75.69918769805696</v>
      </c>
      <c r="I1345" s="8">
        <v>28144223.936045911</v>
      </c>
    </row>
    <row r="1346" spans="1:9" x14ac:dyDescent="0.25">
      <c r="A1346">
        <v>20</v>
      </c>
      <c r="B1346">
        <v>154</v>
      </c>
      <c r="C1346">
        <v>154</v>
      </c>
      <c r="D1346" s="8">
        <v>20053.681866706669</v>
      </c>
      <c r="E1346" s="8">
        <v>-557.82709548566959</v>
      </c>
      <c r="F1346" s="8">
        <v>28374533.544189997</v>
      </c>
      <c r="G1346" s="8">
        <v>20053.681866706669</v>
      </c>
      <c r="H1346" s="8">
        <v>286.8746153381482</v>
      </c>
      <c r="I1346" s="8">
        <v>28510009.78426376</v>
      </c>
    </row>
    <row r="1347" spans="1:9" x14ac:dyDescent="0.25">
      <c r="A1347">
        <v>21</v>
      </c>
      <c r="B1347">
        <v>154</v>
      </c>
      <c r="C1347">
        <v>154</v>
      </c>
      <c r="D1347" s="8">
        <v>18118.500575092377</v>
      </c>
      <c r="E1347" s="8">
        <v>-204.58525382771904</v>
      </c>
      <c r="F1347" s="8">
        <v>-2.1251071302685887E-7</v>
      </c>
      <c r="G1347" s="8">
        <v>18118.500575092377</v>
      </c>
      <c r="H1347" s="8">
        <v>204.58525382740154</v>
      </c>
      <c r="I1347" s="8">
        <v>2.0354600565042345E-7</v>
      </c>
    </row>
    <row r="1348" spans="1:9" x14ac:dyDescent="0.25">
      <c r="A1348">
        <v>22</v>
      </c>
      <c r="B1348">
        <v>154</v>
      </c>
      <c r="C1348">
        <v>154</v>
      </c>
      <c r="D1348" s="8">
        <v>-2646.8315010060201</v>
      </c>
      <c r="E1348" s="8">
        <v>-310.80248698717935</v>
      </c>
      <c r="F1348" s="8">
        <v>-1.6332992844737E-8</v>
      </c>
      <c r="G1348" s="8">
        <v>-2646.8315010060201</v>
      </c>
      <c r="H1348" s="8">
        <v>310.80248698716161</v>
      </c>
      <c r="I1348" s="8">
        <v>1.6618133575631037E-8</v>
      </c>
    </row>
    <row r="1349" spans="1:9" x14ac:dyDescent="0.25">
      <c r="A1349">
        <v>23</v>
      </c>
      <c r="B1349">
        <v>154</v>
      </c>
      <c r="C1349">
        <v>154</v>
      </c>
      <c r="D1349" s="8">
        <v>36784.252222078168</v>
      </c>
      <c r="E1349" s="8">
        <v>-204.58525382754931</v>
      </c>
      <c r="F1349" s="8">
        <v>1.6948251868598162E-8</v>
      </c>
      <c r="G1349" s="8">
        <v>36784.252222078168</v>
      </c>
      <c r="H1349" s="8">
        <v>204.58525382757125</v>
      </c>
      <c r="I1349" s="8">
        <v>-1.632179191801697E-8</v>
      </c>
    </row>
    <row r="1350" spans="1:9" x14ac:dyDescent="0.25">
      <c r="A1350">
        <v>24</v>
      </c>
      <c r="B1350">
        <v>154</v>
      </c>
      <c r="C1350">
        <v>154</v>
      </c>
      <c r="D1350" s="8">
        <v>-1326.5974317437162</v>
      </c>
      <c r="E1350" s="8">
        <v>-16936.898100427927</v>
      </c>
      <c r="F1350" s="8">
        <v>-39155814.906343341</v>
      </c>
      <c r="G1350" s="8">
        <v>-1326.5974317437162</v>
      </c>
      <c r="H1350" s="8">
        <v>-16137.149419027433</v>
      </c>
      <c r="I1350" s="8">
        <v>-11042874.514806328</v>
      </c>
    </row>
    <row r="1351" spans="1:9" x14ac:dyDescent="0.25">
      <c r="A1351">
        <v>25</v>
      </c>
      <c r="B1351">
        <v>154</v>
      </c>
      <c r="C1351">
        <v>154</v>
      </c>
      <c r="D1351" s="8">
        <v>20875.90706281874</v>
      </c>
      <c r="E1351" s="8">
        <v>-535.35058077240501</v>
      </c>
      <c r="F1351" s="8">
        <v>28144223.936066303</v>
      </c>
      <c r="G1351" s="8">
        <v>20875.90706281874</v>
      </c>
      <c r="H1351" s="8">
        <v>264.39810062809011</v>
      </c>
      <c r="I1351" s="8">
        <v>28374533.544188898</v>
      </c>
    </row>
    <row r="1352" spans="1:9" x14ac:dyDescent="0.25">
      <c r="A1352">
        <v>1</v>
      </c>
      <c r="B1352">
        <v>155</v>
      </c>
      <c r="C1352">
        <v>155</v>
      </c>
      <c r="D1352" s="8">
        <v>-73532.570380279954</v>
      </c>
      <c r="E1352" s="8">
        <v>51557.415728598979</v>
      </c>
      <c r="F1352" s="8">
        <v>91917489.008533821</v>
      </c>
      <c r="G1352" s="8">
        <v>-73532.570380279954</v>
      </c>
      <c r="H1352" s="8">
        <v>52402.1174394228</v>
      </c>
      <c r="I1352" s="8">
        <v>39937722.424522959</v>
      </c>
    </row>
    <row r="1353" spans="1:9" x14ac:dyDescent="0.25">
      <c r="A1353">
        <v>2</v>
      </c>
      <c r="B1353">
        <v>155</v>
      </c>
      <c r="C1353">
        <v>155</v>
      </c>
      <c r="D1353" s="8">
        <v>-72099.295415084038</v>
      </c>
      <c r="E1353" s="8">
        <v>51768.59115651076</v>
      </c>
      <c r="F1353" s="8">
        <v>-48427880.768257812</v>
      </c>
      <c r="G1353" s="8">
        <v>-72099.295415084038</v>
      </c>
      <c r="H1353" s="8">
        <v>52190.942011922671</v>
      </c>
      <c r="I1353" s="8">
        <v>-74417764.060365722</v>
      </c>
    </row>
    <row r="1354" spans="1:9" x14ac:dyDescent="0.25">
      <c r="A1354">
        <v>3</v>
      </c>
      <c r="B1354">
        <v>155</v>
      </c>
      <c r="C1354">
        <v>155</v>
      </c>
      <c r="D1354" s="8">
        <v>36755.526308614615</v>
      </c>
      <c r="E1354" s="8">
        <v>-74628.939488443444</v>
      </c>
      <c r="F1354" s="8">
        <v>-74417764.060361266</v>
      </c>
      <c r="G1354" s="8">
        <v>36755.526308614615</v>
      </c>
      <c r="H1354" s="8">
        <v>-74206.588633031541</v>
      </c>
      <c r="I1354" s="8">
        <v>-37208882.029993214</v>
      </c>
    </row>
    <row r="1355" spans="1:9" x14ac:dyDescent="0.25">
      <c r="A1355">
        <v>4</v>
      </c>
      <c r="B1355">
        <v>155</v>
      </c>
      <c r="C1355">
        <v>155</v>
      </c>
      <c r="D1355" s="8">
        <v>37084.311836525805</v>
      </c>
      <c r="E1355" s="8">
        <v>-74535.374160301493</v>
      </c>
      <c r="F1355" s="8">
        <v>-37208882.03004013</v>
      </c>
      <c r="G1355" s="8">
        <v>37084.311836525805</v>
      </c>
      <c r="H1355" s="8">
        <v>-74300.153959889591</v>
      </c>
      <c r="I1355" s="8">
        <v>7.3263421654701236E-6</v>
      </c>
    </row>
    <row r="1356" spans="1:9" x14ac:dyDescent="0.25">
      <c r="A1356">
        <v>5</v>
      </c>
      <c r="B1356">
        <v>155</v>
      </c>
      <c r="C1356">
        <v>155</v>
      </c>
      <c r="D1356" s="8">
        <v>84590.704381454474</v>
      </c>
      <c r="E1356" s="8">
        <v>18234.895142715948</v>
      </c>
      <c r="F1356" s="8">
        <v>-7.9997538705356422E-6</v>
      </c>
      <c r="G1356" s="8">
        <v>84590.704381454474</v>
      </c>
      <c r="H1356" s="8">
        <v>18889.133264601052</v>
      </c>
      <c r="I1356" s="8">
        <v>-30126149.052545752</v>
      </c>
    </row>
    <row r="1357" spans="1:9" x14ac:dyDescent="0.25">
      <c r="A1357">
        <v>6</v>
      </c>
      <c r="B1357">
        <v>155</v>
      </c>
      <c r="C1357">
        <v>155</v>
      </c>
      <c r="D1357" s="8">
        <v>84762.210042358027</v>
      </c>
      <c r="E1357" s="8">
        <v>18859.496082267877</v>
      </c>
      <c r="F1357" s="8">
        <v>-30126149.052512154</v>
      </c>
      <c r="G1357" s="8">
        <v>84762.210042358027</v>
      </c>
      <c r="H1357" s="8">
        <v>19227.371124779787</v>
      </c>
      <c r="I1357" s="8">
        <v>-39647865.854273751</v>
      </c>
    </row>
    <row r="1358" spans="1:9" x14ac:dyDescent="0.25">
      <c r="A1358">
        <v>7</v>
      </c>
      <c r="B1358">
        <v>155</v>
      </c>
      <c r="C1358">
        <v>155</v>
      </c>
      <c r="D1358" s="8">
        <v>-66645.021483651828</v>
      </c>
      <c r="E1358" s="8">
        <v>-23768.504374747281</v>
      </c>
      <c r="F1358" s="8">
        <v>-39647865.854257211</v>
      </c>
      <c r="G1358" s="8">
        <v>-66645.021483651828</v>
      </c>
      <c r="H1358" s="8">
        <v>-23400.62933223537</v>
      </c>
      <c r="I1358" s="8">
        <v>-27855582.427511346</v>
      </c>
    </row>
    <row r="1359" spans="1:9" x14ac:dyDescent="0.25">
      <c r="A1359">
        <v>8</v>
      </c>
      <c r="B1359">
        <v>155</v>
      </c>
      <c r="C1359">
        <v>155</v>
      </c>
      <c r="D1359" s="8">
        <v>-66473.515821261768</v>
      </c>
      <c r="E1359" s="8">
        <v>-23430.266514696756</v>
      </c>
      <c r="F1359" s="8">
        <v>-27855582.427523017</v>
      </c>
      <c r="G1359" s="8">
        <v>-66473.515821261768</v>
      </c>
      <c r="H1359" s="8">
        <v>-22776.028392811655</v>
      </c>
      <c r="I1359" s="8">
        <v>9640825.8899200782</v>
      </c>
    </row>
    <row r="1360" spans="1:9" x14ac:dyDescent="0.25">
      <c r="A1360">
        <v>9</v>
      </c>
      <c r="B1360">
        <v>155</v>
      </c>
      <c r="C1360">
        <v>155</v>
      </c>
      <c r="D1360" s="8">
        <v>-62431.764063272654</v>
      </c>
      <c r="E1360" s="8">
        <v>-6453.3314986218547</v>
      </c>
      <c r="F1360" s="8">
        <v>9640825.8899192009</v>
      </c>
      <c r="G1360" s="8">
        <v>-62431.764063272654</v>
      </c>
      <c r="H1360" s="8">
        <v>-5597.5566942248406</v>
      </c>
      <c r="I1360" s="8">
        <v>22432843.706626032</v>
      </c>
    </row>
    <row r="1361" spans="1:9" x14ac:dyDescent="0.25">
      <c r="A1361">
        <v>10</v>
      </c>
      <c r="B1361">
        <v>155</v>
      </c>
      <c r="C1361">
        <v>155</v>
      </c>
      <c r="D1361" s="8">
        <v>-55800.28626626679</v>
      </c>
      <c r="E1361" s="8">
        <v>10138.689944304688</v>
      </c>
      <c r="F1361" s="8">
        <v>22432843.706625924</v>
      </c>
      <c r="G1361" s="8">
        <v>-55800.28626626679</v>
      </c>
      <c r="H1361" s="8">
        <v>10994.464748701701</v>
      </c>
      <c r="I1361" s="8">
        <v>-3.7522768252529205E-7</v>
      </c>
    </row>
    <row r="1362" spans="1:9" x14ac:dyDescent="0.25">
      <c r="A1362">
        <v>11</v>
      </c>
      <c r="B1362">
        <v>155</v>
      </c>
      <c r="C1362">
        <v>155</v>
      </c>
      <c r="D1362" s="8">
        <v>-55800.286266200746</v>
      </c>
      <c r="E1362" s="8">
        <v>-10994.464748707367</v>
      </c>
      <c r="F1362" s="8">
        <v>5.044355930294842E-7</v>
      </c>
      <c r="G1362" s="8">
        <v>-55800.286266200746</v>
      </c>
      <c r="H1362" s="8">
        <v>-10138.689944310352</v>
      </c>
      <c r="I1362" s="8">
        <v>22432843.706638806</v>
      </c>
    </row>
    <row r="1363" spans="1:9" x14ac:dyDescent="0.25">
      <c r="A1363">
        <v>12</v>
      </c>
      <c r="B1363">
        <v>155</v>
      </c>
      <c r="C1363">
        <v>155</v>
      </c>
      <c r="D1363" s="8">
        <v>-62431.764063497962</v>
      </c>
      <c r="E1363" s="8">
        <v>5597.5566942217392</v>
      </c>
      <c r="F1363" s="8">
        <v>22432843.706639107</v>
      </c>
      <c r="G1363" s="8">
        <v>-62431.764063497962</v>
      </c>
      <c r="H1363" s="8">
        <v>6453.3314986187543</v>
      </c>
      <c r="I1363" s="8">
        <v>9640825.8899389245</v>
      </c>
    </row>
    <row r="1364" spans="1:9" x14ac:dyDescent="0.25">
      <c r="A1364">
        <v>13</v>
      </c>
      <c r="B1364">
        <v>155</v>
      </c>
      <c r="C1364">
        <v>155</v>
      </c>
      <c r="D1364" s="8">
        <v>-66473.515819460328</v>
      </c>
      <c r="E1364" s="8">
        <v>22776.028392826829</v>
      </c>
      <c r="F1364" s="8">
        <v>9640825.8899382595</v>
      </c>
      <c r="G1364" s="8">
        <v>-66473.515819460328</v>
      </c>
      <c r="H1364" s="8">
        <v>23430.266514711933</v>
      </c>
      <c r="I1364" s="8">
        <v>-27855582.427529428</v>
      </c>
    </row>
    <row r="1365" spans="1:9" x14ac:dyDescent="0.25">
      <c r="A1365">
        <v>14</v>
      </c>
      <c r="B1365">
        <v>155</v>
      </c>
      <c r="C1365">
        <v>155</v>
      </c>
      <c r="D1365" s="8">
        <v>-66645.021482623371</v>
      </c>
      <c r="E1365" s="8">
        <v>23400.629332161261</v>
      </c>
      <c r="F1365" s="8">
        <v>-27855582.427541643</v>
      </c>
      <c r="G1365" s="8">
        <v>-66645.021482623371</v>
      </c>
      <c r="H1365" s="8">
        <v>23768.504374673168</v>
      </c>
      <c r="I1365" s="8">
        <v>-39647865.854250282</v>
      </c>
    </row>
    <row r="1366" spans="1:9" x14ac:dyDescent="0.25">
      <c r="A1366">
        <v>15</v>
      </c>
      <c r="B1366">
        <v>155</v>
      </c>
      <c r="C1366">
        <v>155</v>
      </c>
      <c r="D1366" s="8">
        <v>84762.210043415602</v>
      </c>
      <c r="E1366" s="8">
        <v>-19227.371124526493</v>
      </c>
      <c r="F1366" s="8">
        <v>-39647865.854233235</v>
      </c>
      <c r="G1366" s="8">
        <v>84762.210043415602</v>
      </c>
      <c r="H1366" s="8">
        <v>-18859.496082014586</v>
      </c>
      <c r="I1366" s="8">
        <v>-30126149.052598123</v>
      </c>
    </row>
    <row r="1367" spans="1:9" x14ac:dyDescent="0.25">
      <c r="A1367">
        <v>16</v>
      </c>
      <c r="B1367">
        <v>155</v>
      </c>
      <c r="C1367">
        <v>155</v>
      </c>
      <c r="D1367" s="8">
        <v>84590.704382176409</v>
      </c>
      <c r="E1367" s="8">
        <v>-18889.133264622589</v>
      </c>
      <c r="F1367" s="8">
        <v>-30126149.052572228</v>
      </c>
      <c r="G1367" s="8">
        <v>84590.704382176409</v>
      </c>
      <c r="H1367" s="8">
        <v>-18234.895142737485</v>
      </c>
      <c r="I1367" s="8">
        <v>4.7277862904593346E-7</v>
      </c>
    </row>
    <row r="1368" spans="1:9" x14ac:dyDescent="0.25">
      <c r="A1368">
        <v>17</v>
      </c>
      <c r="B1368">
        <v>155</v>
      </c>
      <c r="C1368">
        <v>155</v>
      </c>
      <c r="D1368" s="8">
        <v>37084.311835601497</v>
      </c>
      <c r="E1368" s="8">
        <v>74300.153960160373</v>
      </c>
      <c r="F1368" s="8">
        <v>1.1728491517715157E-5</v>
      </c>
      <c r="G1368" s="8">
        <v>37084.311835601497</v>
      </c>
      <c r="H1368" s="8">
        <v>74535.374160572275</v>
      </c>
      <c r="I1368" s="8">
        <v>-37208882.030171752</v>
      </c>
    </row>
    <row r="1369" spans="1:9" x14ac:dyDescent="0.25">
      <c r="A1369">
        <v>18</v>
      </c>
      <c r="B1369">
        <v>155</v>
      </c>
      <c r="C1369">
        <v>155</v>
      </c>
      <c r="D1369" s="8">
        <v>36755.526307673179</v>
      </c>
      <c r="E1369" s="8">
        <v>74206.588632621322</v>
      </c>
      <c r="F1369" s="8">
        <v>-37208882.030175395</v>
      </c>
      <c r="G1369" s="8">
        <v>36755.526307673179</v>
      </c>
      <c r="H1369" s="8">
        <v>74628.939488033255</v>
      </c>
      <c r="I1369" s="8">
        <v>-74417764.060338646</v>
      </c>
    </row>
    <row r="1370" spans="1:9" x14ac:dyDescent="0.25">
      <c r="A1370">
        <v>19</v>
      </c>
      <c r="B1370">
        <v>155</v>
      </c>
      <c r="C1370">
        <v>155</v>
      </c>
      <c r="D1370" s="8">
        <v>-72099.295415786473</v>
      </c>
      <c r="E1370" s="8">
        <v>-52190.942011808213</v>
      </c>
      <c r="F1370" s="8">
        <v>-74417764.060349822</v>
      </c>
      <c r="G1370" s="8">
        <v>-72099.295415786473</v>
      </c>
      <c r="H1370" s="8">
        <v>-51768.591156396309</v>
      </c>
      <c r="I1370" s="8">
        <v>-48427880.768298946</v>
      </c>
    </row>
    <row r="1371" spans="1:9" x14ac:dyDescent="0.25">
      <c r="A1371">
        <v>20</v>
      </c>
      <c r="B1371">
        <v>155</v>
      </c>
      <c r="C1371">
        <v>155</v>
      </c>
      <c r="D1371" s="8">
        <v>-73532.570380307545</v>
      </c>
      <c r="E1371" s="8">
        <v>-52402.117439439804</v>
      </c>
      <c r="F1371" s="8">
        <v>39937722.424529418</v>
      </c>
      <c r="G1371" s="8">
        <v>-73532.570380307545</v>
      </c>
      <c r="H1371" s="8">
        <v>-51557.415728615983</v>
      </c>
      <c r="I1371" s="8">
        <v>91917489.00855726</v>
      </c>
    </row>
    <row r="1372" spans="1:9" x14ac:dyDescent="0.25">
      <c r="A1372">
        <v>21</v>
      </c>
      <c r="B1372">
        <v>155</v>
      </c>
      <c r="C1372">
        <v>155</v>
      </c>
      <c r="D1372" s="8">
        <v>-166401.95605109612</v>
      </c>
      <c r="E1372" s="8">
        <v>-204.58525382739597</v>
      </c>
      <c r="F1372" s="8">
        <v>2.2152344172354788E-7</v>
      </c>
      <c r="G1372" s="8">
        <v>-166401.95605109612</v>
      </c>
      <c r="H1372" s="8">
        <v>204.58525382772461</v>
      </c>
      <c r="I1372" s="8">
        <v>-2.1258056221995502E-7</v>
      </c>
    </row>
    <row r="1373" spans="1:9" x14ac:dyDescent="0.25">
      <c r="A1373">
        <v>22</v>
      </c>
      <c r="B1373">
        <v>155</v>
      </c>
      <c r="C1373">
        <v>155</v>
      </c>
      <c r="D1373" s="8">
        <v>-2602.5328686518524</v>
      </c>
      <c r="E1373" s="8">
        <v>-310.80248698716059</v>
      </c>
      <c r="F1373" s="8">
        <v>1.9653850701159544E-8</v>
      </c>
      <c r="G1373" s="8">
        <v>-2602.5328686518524</v>
      </c>
      <c r="H1373" s="8">
        <v>310.80248698718037</v>
      </c>
      <c r="I1373" s="8">
        <v>-1.9732465037120002E-8</v>
      </c>
    </row>
    <row r="1374" spans="1:9" x14ac:dyDescent="0.25">
      <c r="A1374">
        <v>23</v>
      </c>
      <c r="B1374">
        <v>155</v>
      </c>
      <c r="C1374">
        <v>155</v>
      </c>
      <c r="D1374" s="8">
        <v>-166401.95605077082</v>
      </c>
      <c r="E1374" s="8">
        <v>-204.58525382757384</v>
      </c>
      <c r="F1374" s="8">
        <v>-1.8247010302729904E-8</v>
      </c>
      <c r="G1374" s="8">
        <v>-166401.95605077082</v>
      </c>
      <c r="H1374" s="8">
        <v>204.58525382754672</v>
      </c>
      <c r="I1374" s="8">
        <v>1.8480568542145195E-8</v>
      </c>
    </row>
    <row r="1375" spans="1:9" x14ac:dyDescent="0.25">
      <c r="A1375">
        <v>24</v>
      </c>
      <c r="B1375">
        <v>155</v>
      </c>
      <c r="C1375">
        <v>155</v>
      </c>
      <c r="D1375" s="8">
        <v>-72710.345183489262</v>
      </c>
      <c r="E1375" s="8">
        <v>51579.892243318485</v>
      </c>
      <c r="F1375" s="8">
        <v>39937722.424525015</v>
      </c>
      <c r="G1375" s="8">
        <v>-72710.345183489262</v>
      </c>
      <c r="H1375" s="8">
        <v>52379.64092471898</v>
      </c>
      <c r="I1375" s="8">
        <v>-48427880.768306777</v>
      </c>
    </row>
    <row r="1376" spans="1:9" x14ac:dyDescent="0.25">
      <c r="A1376">
        <v>25</v>
      </c>
      <c r="B1376">
        <v>155</v>
      </c>
      <c r="C1376">
        <v>155</v>
      </c>
      <c r="D1376" s="8">
        <v>-72710.345184195292</v>
      </c>
      <c r="E1376" s="8">
        <v>-52379.640924729749</v>
      </c>
      <c r="F1376" s="8">
        <v>-48427880.768319614</v>
      </c>
      <c r="G1376" s="8">
        <v>-72710.345184195292</v>
      </c>
      <c r="H1376" s="8">
        <v>-51579.892243329254</v>
      </c>
      <c r="I1376" s="8">
        <v>39937722.424530491</v>
      </c>
    </row>
    <row r="1377" spans="1:9" x14ac:dyDescent="0.25">
      <c r="A1377">
        <v>1</v>
      </c>
      <c r="B1377">
        <v>156</v>
      </c>
      <c r="C1377">
        <v>156</v>
      </c>
      <c r="D1377" s="8">
        <v>-69206.225263486631</v>
      </c>
      <c r="E1377" s="8">
        <v>41624.189272686141</v>
      </c>
      <c r="F1377" s="8">
        <v>61948407.853948921</v>
      </c>
      <c r="G1377" s="8">
        <v>-69206.225263486631</v>
      </c>
      <c r="H1377" s="8">
        <v>42468.890983509955</v>
      </c>
      <c r="I1377" s="8">
        <v>19901867.725850902</v>
      </c>
    </row>
    <row r="1378" spans="1:9" x14ac:dyDescent="0.25">
      <c r="A1378">
        <v>2</v>
      </c>
      <c r="B1378">
        <v>156</v>
      </c>
      <c r="C1378">
        <v>156</v>
      </c>
      <c r="D1378" s="8">
        <v>-67772.950298280877</v>
      </c>
      <c r="E1378" s="8">
        <v>41835.36470060001</v>
      </c>
      <c r="F1378" s="8">
        <v>-51577250.49187649</v>
      </c>
      <c r="G1378" s="8">
        <v>-67772.950298280877</v>
      </c>
      <c r="H1378" s="8">
        <v>42257.715556011921</v>
      </c>
      <c r="I1378" s="8">
        <v>-72600520.556029141</v>
      </c>
    </row>
    <row r="1379" spans="1:9" x14ac:dyDescent="0.25">
      <c r="A1379">
        <v>3</v>
      </c>
      <c r="B1379">
        <v>156</v>
      </c>
      <c r="C1379">
        <v>156</v>
      </c>
      <c r="D1379" s="8">
        <v>31020.531521953995</v>
      </c>
      <c r="E1379" s="8">
        <v>-72811.695984103819</v>
      </c>
      <c r="F1379" s="8">
        <v>-72600520.556024343</v>
      </c>
      <c r="G1379" s="8">
        <v>31020.531521953995</v>
      </c>
      <c r="H1379" s="8">
        <v>-72389.345128691915</v>
      </c>
      <c r="I1379" s="8">
        <v>-36300260.277826346</v>
      </c>
    </row>
    <row r="1380" spans="1:9" x14ac:dyDescent="0.25">
      <c r="A1380">
        <v>4</v>
      </c>
      <c r="B1380">
        <v>156</v>
      </c>
      <c r="C1380">
        <v>156</v>
      </c>
      <c r="D1380" s="8">
        <v>31349.317049865185</v>
      </c>
      <c r="E1380" s="8">
        <v>-72718.130655967921</v>
      </c>
      <c r="F1380" s="8">
        <v>-36300260.277873196</v>
      </c>
      <c r="G1380" s="8">
        <v>31349.317049865185</v>
      </c>
      <c r="H1380" s="8">
        <v>-72482.910455556019</v>
      </c>
      <c r="I1380" s="8">
        <v>7.3933973908424381E-6</v>
      </c>
    </row>
    <row r="1381" spans="1:9" x14ac:dyDescent="0.25">
      <c r="A1381">
        <v>5</v>
      </c>
      <c r="B1381">
        <v>156</v>
      </c>
      <c r="C1381">
        <v>156</v>
      </c>
      <c r="D1381" s="8">
        <v>80954.23747300994</v>
      </c>
      <c r="E1381" s="8">
        <v>13442.333449752179</v>
      </c>
      <c r="F1381" s="8">
        <v>-7.9313016613014046E-6</v>
      </c>
      <c r="G1381" s="8">
        <v>80954.23747300994</v>
      </c>
      <c r="H1381" s="8">
        <v>14096.571571637285</v>
      </c>
      <c r="I1381" s="8">
        <v>-22347821.424865481</v>
      </c>
    </row>
    <row r="1382" spans="1:9" x14ac:dyDescent="0.25">
      <c r="A1382">
        <v>6</v>
      </c>
      <c r="B1382">
        <v>156</v>
      </c>
      <c r="C1382">
        <v>156</v>
      </c>
      <c r="D1382" s="8">
        <v>81125.743133945973</v>
      </c>
      <c r="E1382" s="8">
        <v>14066.934389270327</v>
      </c>
      <c r="F1382" s="8">
        <v>-22347821.42483218</v>
      </c>
      <c r="G1382" s="8">
        <v>81125.743133945973</v>
      </c>
      <c r="H1382" s="8">
        <v>14434.809431782236</v>
      </c>
      <c r="I1382" s="8">
        <v>-29473257.380094983</v>
      </c>
    </row>
    <row r="1383" spans="1:9" x14ac:dyDescent="0.25">
      <c r="A1383">
        <v>7</v>
      </c>
      <c r="B1383">
        <v>156</v>
      </c>
      <c r="C1383">
        <v>156</v>
      </c>
      <c r="D1383" s="8">
        <v>-55835.962781596456</v>
      </c>
      <c r="E1383" s="8">
        <v>-23026.547590286995</v>
      </c>
      <c r="F1383" s="8">
        <v>-29473257.380079035</v>
      </c>
      <c r="G1383" s="8">
        <v>-55835.962781596456</v>
      </c>
      <c r="H1383" s="8">
        <v>-22658.672547775084</v>
      </c>
      <c r="I1383" s="8">
        <v>-18051952.345563095</v>
      </c>
    </row>
    <row r="1384" spans="1:9" x14ac:dyDescent="0.25">
      <c r="A1384">
        <v>8</v>
      </c>
      <c r="B1384">
        <v>156</v>
      </c>
      <c r="C1384">
        <v>156</v>
      </c>
      <c r="D1384" s="8">
        <v>-55664.457119215142</v>
      </c>
      <c r="E1384" s="8">
        <v>-22688.309730228764</v>
      </c>
      <c r="F1384" s="8">
        <v>-18051952.345575154</v>
      </c>
      <c r="G1384" s="8">
        <v>-55664.457119215142</v>
      </c>
      <c r="H1384" s="8">
        <v>-22034.071608343664</v>
      </c>
      <c r="I1384" s="8">
        <v>18240260.110676426</v>
      </c>
    </row>
    <row r="1385" spans="1:9" x14ac:dyDescent="0.25">
      <c r="A1385">
        <v>9</v>
      </c>
      <c r="B1385">
        <v>156</v>
      </c>
      <c r="C1385">
        <v>156</v>
      </c>
      <c r="D1385" s="8">
        <v>-51622.705361224973</v>
      </c>
      <c r="E1385" s="8">
        <v>-5711.3747141556314</v>
      </c>
      <c r="F1385" s="8">
        <v>18240260.110675626</v>
      </c>
      <c r="G1385" s="8">
        <v>-51622.705361224973</v>
      </c>
      <c r="H1385" s="8">
        <v>-4855.5999097586164</v>
      </c>
      <c r="I1385" s="8">
        <v>29457103.673960622</v>
      </c>
    </row>
    <row r="1386" spans="1:9" x14ac:dyDescent="0.25">
      <c r="A1386">
        <v>10</v>
      </c>
      <c r="B1386">
        <v>156</v>
      </c>
      <c r="C1386">
        <v>156</v>
      </c>
      <c r="D1386" s="8">
        <v>-52195.975184073395</v>
      </c>
      <c r="E1386" s="8">
        <v>13447.338068343579</v>
      </c>
      <c r="F1386" s="8">
        <v>29457103.673960492</v>
      </c>
      <c r="G1386" s="8">
        <v>-52195.975184073395</v>
      </c>
      <c r="H1386" s="8">
        <v>14303.112872740594</v>
      </c>
      <c r="I1386" s="8">
        <v>-3.3401665859855713E-7</v>
      </c>
    </row>
    <row r="1387" spans="1:9" x14ac:dyDescent="0.25">
      <c r="A1387">
        <v>11</v>
      </c>
      <c r="B1387">
        <v>156</v>
      </c>
      <c r="C1387">
        <v>156</v>
      </c>
      <c r="D1387" s="8">
        <v>-56005.828558516027</v>
      </c>
      <c r="E1387" s="8">
        <v>-6475.0052432728726</v>
      </c>
      <c r="F1387" s="8">
        <v>4.9186273827217524E-7</v>
      </c>
      <c r="G1387" s="8">
        <v>-56005.828558516027</v>
      </c>
      <c r="H1387" s="8">
        <v>-5619.2304388758575</v>
      </c>
      <c r="I1387" s="8">
        <v>12838031.176601337</v>
      </c>
    </row>
    <row r="1388" spans="1:9" x14ac:dyDescent="0.25">
      <c r="A1388">
        <v>12</v>
      </c>
      <c r="B1388">
        <v>156</v>
      </c>
      <c r="C1388">
        <v>156</v>
      </c>
      <c r="D1388" s="8">
        <v>-55432.558735963496</v>
      </c>
      <c r="E1388" s="8">
        <v>6951.272274654506</v>
      </c>
      <c r="F1388" s="8">
        <v>12838031.176601624</v>
      </c>
      <c r="G1388" s="8">
        <v>-55432.558735963496</v>
      </c>
      <c r="H1388" s="8">
        <v>7807.047079051521</v>
      </c>
      <c r="I1388" s="8">
        <v>-2827924.8173573036</v>
      </c>
    </row>
    <row r="1389" spans="1:9" x14ac:dyDescent="0.25">
      <c r="A1389">
        <v>13</v>
      </c>
      <c r="B1389">
        <v>156</v>
      </c>
      <c r="C1389">
        <v>156</v>
      </c>
      <c r="D1389" s="8">
        <v>-59474.310491903867</v>
      </c>
      <c r="E1389" s="8">
        <v>18397.308708682933</v>
      </c>
      <c r="F1389" s="8">
        <v>-2827924.817357956</v>
      </c>
      <c r="G1389" s="8">
        <v>-59474.310491903867</v>
      </c>
      <c r="H1389" s="8">
        <v>19051.546830568037</v>
      </c>
      <c r="I1389" s="8">
        <v>-33217671.087460112</v>
      </c>
    </row>
    <row r="1390" spans="1:9" x14ac:dyDescent="0.25">
      <c r="A1390">
        <v>14</v>
      </c>
      <c r="B1390">
        <v>156</v>
      </c>
      <c r="C1390">
        <v>156</v>
      </c>
      <c r="D1390" s="8">
        <v>-59645.816154991466</v>
      </c>
      <c r="E1390" s="8">
        <v>19021.909648043584</v>
      </c>
      <c r="F1390" s="8">
        <v>-33217671.087471262</v>
      </c>
      <c r="G1390" s="8">
        <v>-59645.816154991466</v>
      </c>
      <c r="H1390" s="8">
        <v>19389.784690555494</v>
      </c>
      <c r="I1390" s="8">
        <v>-42820594.672121368</v>
      </c>
    </row>
    <row r="1391" spans="1:9" x14ac:dyDescent="0.25">
      <c r="A1391">
        <v>15</v>
      </c>
      <c r="B1391">
        <v>156</v>
      </c>
      <c r="C1391">
        <v>156</v>
      </c>
      <c r="D1391" s="8">
        <v>69271.156373803678</v>
      </c>
      <c r="E1391" s="8">
        <v>-20721.826526252618</v>
      </c>
      <c r="F1391" s="8">
        <v>-42820594.672103874</v>
      </c>
      <c r="G1391" s="8">
        <v>69271.156373803678</v>
      </c>
      <c r="H1391" s="8">
        <v>-20353.951483740711</v>
      </c>
      <c r="I1391" s="8">
        <v>-32551650.169606883</v>
      </c>
    </row>
    <row r="1392" spans="1:9" x14ac:dyDescent="0.25">
      <c r="A1392">
        <v>16</v>
      </c>
      <c r="B1392">
        <v>156</v>
      </c>
      <c r="C1392">
        <v>156</v>
      </c>
      <c r="D1392" s="8">
        <v>69099.650712573552</v>
      </c>
      <c r="E1392" s="8">
        <v>-20383.588666353495</v>
      </c>
      <c r="F1392" s="8">
        <v>-32551650.169581525</v>
      </c>
      <c r="G1392" s="8">
        <v>69099.650712573552</v>
      </c>
      <c r="H1392" s="8">
        <v>-19729.350544468391</v>
      </c>
      <c r="I1392" s="8">
        <v>4.6666682465001939E-7</v>
      </c>
    </row>
    <row r="1393" spans="1:9" x14ac:dyDescent="0.25">
      <c r="A1393">
        <v>17</v>
      </c>
      <c r="B1393">
        <v>156</v>
      </c>
      <c r="C1393">
        <v>156</v>
      </c>
      <c r="D1393" s="8">
        <v>35993.452571676731</v>
      </c>
      <c r="E1393" s="8">
        <v>58244.057324601359</v>
      </c>
      <c r="F1393" s="8">
        <v>1.1389722931198776E-5</v>
      </c>
      <c r="G1393" s="8">
        <v>35993.452571676731</v>
      </c>
      <c r="H1393" s="8">
        <v>58479.277525013269</v>
      </c>
      <c r="I1393" s="8">
        <v>-29180833.712392069</v>
      </c>
    </row>
    <row r="1394" spans="1:9" x14ac:dyDescent="0.25">
      <c r="A1394">
        <v>18</v>
      </c>
      <c r="B1394">
        <v>156</v>
      </c>
      <c r="C1394">
        <v>156</v>
      </c>
      <c r="D1394" s="8">
        <v>35664.667043748457</v>
      </c>
      <c r="E1394" s="8">
        <v>58150.491997067125</v>
      </c>
      <c r="F1394" s="8">
        <v>-29180833.71239556</v>
      </c>
      <c r="G1394" s="8">
        <v>35664.667043748457</v>
      </c>
      <c r="H1394" s="8">
        <v>58572.842852479029</v>
      </c>
      <c r="I1394" s="8">
        <v>-58361667.424781576</v>
      </c>
    </row>
    <row r="1395" spans="1:9" x14ac:dyDescent="0.25">
      <c r="A1395">
        <v>19</v>
      </c>
      <c r="B1395">
        <v>156</v>
      </c>
      <c r="C1395">
        <v>156</v>
      </c>
      <c r="D1395" s="8">
        <v>-57525.640532563448</v>
      </c>
      <c r="E1395" s="8">
        <v>-49952.715555808165</v>
      </c>
      <c r="F1395" s="8">
        <v>-58361667.424793079</v>
      </c>
      <c r="G1395" s="8">
        <v>-57525.640532563448</v>
      </c>
      <c r="H1395" s="8">
        <v>-49530.364700396261</v>
      </c>
      <c r="I1395" s="8">
        <v>-33490897.360743362</v>
      </c>
    </row>
    <row r="1396" spans="1:9" x14ac:dyDescent="0.25">
      <c r="A1396">
        <v>20</v>
      </c>
      <c r="B1396">
        <v>156</v>
      </c>
      <c r="C1396">
        <v>156</v>
      </c>
      <c r="D1396" s="8">
        <v>-58958.915497084497</v>
      </c>
      <c r="E1396" s="8">
        <v>-50163.89098343347</v>
      </c>
      <c r="F1396" s="8">
        <v>51069720.856873691</v>
      </c>
      <c r="G1396" s="8">
        <v>-58958.915497084497</v>
      </c>
      <c r="H1396" s="8">
        <v>-49319.189272609648</v>
      </c>
      <c r="I1396" s="8">
        <v>100811260.98489523</v>
      </c>
    </row>
    <row r="1397" spans="1:9" x14ac:dyDescent="0.25">
      <c r="A1397">
        <v>21</v>
      </c>
      <c r="B1397">
        <v>156</v>
      </c>
      <c r="C1397">
        <v>156</v>
      </c>
      <c r="D1397" s="8">
        <v>-150932.49888738949</v>
      </c>
      <c r="E1397" s="8">
        <v>-204.58525382740399</v>
      </c>
      <c r="F1397" s="8">
        <v>2.1205014490988106E-7</v>
      </c>
      <c r="G1397" s="8">
        <v>-150932.49888738949</v>
      </c>
      <c r="H1397" s="8">
        <v>204.5852538277166</v>
      </c>
      <c r="I1397" s="8">
        <v>-2.0245242922101169E-7</v>
      </c>
    </row>
    <row r="1398" spans="1:9" x14ac:dyDescent="0.25">
      <c r="A1398">
        <v>22</v>
      </c>
      <c r="B1398">
        <v>156</v>
      </c>
      <c r="C1398">
        <v>156</v>
      </c>
      <c r="D1398" s="8">
        <v>5045.7540440107859</v>
      </c>
      <c r="E1398" s="8">
        <v>-310.80248698716127</v>
      </c>
      <c r="F1398" s="8">
        <v>1.9887158331728154E-8</v>
      </c>
      <c r="G1398" s="8">
        <v>5045.7540440107859</v>
      </c>
      <c r="H1398" s="8">
        <v>310.80248698717969</v>
      </c>
      <c r="I1398" s="8">
        <v>-2.0548326263738026E-8</v>
      </c>
    </row>
    <row r="1399" spans="1:9" x14ac:dyDescent="0.25">
      <c r="A1399">
        <v>23</v>
      </c>
      <c r="B1399">
        <v>156</v>
      </c>
      <c r="C1399">
        <v>156</v>
      </c>
      <c r="D1399" s="8">
        <v>-142317.53658829315</v>
      </c>
      <c r="E1399" s="8">
        <v>-204.58525382757361</v>
      </c>
      <c r="F1399" s="8">
        <v>-1.5933255781419575E-8</v>
      </c>
      <c r="G1399" s="8">
        <v>-142317.53658829315</v>
      </c>
      <c r="H1399" s="8">
        <v>204.58525382754695</v>
      </c>
      <c r="I1399" s="8">
        <v>1.577391230966896E-8</v>
      </c>
    </row>
    <row r="1400" spans="1:9" x14ac:dyDescent="0.25">
      <c r="A1400">
        <v>24</v>
      </c>
      <c r="B1400">
        <v>156</v>
      </c>
      <c r="C1400">
        <v>156</v>
      </c>
      <c r="D1400" s="8">
        <v>-68384.000066686072</v>
      </c>
      <c r="E1400" s="8">
        <v>41646.665787404883</v>
      </c>
      <c r="F1400" s="8">
        <v>19901867.725852929</v>
      </c>
      <c r="G1400" s="8">
        <v>-68384.000066686072</v>
      </c>
      <c r="H1400" s="8">
        <v>42446.414468805378</v>
      </c>
      <c r="I1400" s="8">
        <v>-51577250.491925761</v>
      </c>
    </row>
    <row r="1401" spans="1:9" x14ac:dyDescent="0.25">
      <c r="A1401">
        <v>25</v>
      </c>
      <c r="B1401">
        <v>156</v>
      </c>
      <c r="C1401">
        <v>156</v>
      </c>
      <c r="D1401" s="8">
        <v>-58136.690300972245</v>
      </c>
      <c r="E1401" s="8">
        <v>-50141.414468723407</v>
      </c>
      <c r="F1401" s="8">
        <v>-33490897.360764563</v>
      </c>
      <c r="G1401" s="8">
        <v>-58136.690300972245</v>
      </c>
      <c r="H1401" s="8">
        <v>-49341.665787322912</v>
      </c>
      <c r="I1401" s="8">
        <v>51069720.856874734</v>
      </c>
    </row>
    <row r="1402" spans="1:9" x14ac:dyDescent="0.25">
      <c r="A1402">
        <v>1</v>
      </c>
      <c r="B1402">
        <v>157</v>
      </c>
      <c r="C1402">
        <v>157</v>
      </c>
      <c r="D1402" s="8">
        <v>-58958.915497073744</v>
      </c>
      <c r="E1402" s="8">
        <v>49319.189272633201</v>
      </c>
      <c r="F1402" s="8">
        <v>100811260.98494905</v>
      </c>
      <c r="G1402" s="8">
        <v>-58958.915497073744</v>
      </c>
      <c r="H1402" s="8">
        <v>50163.890983457022</v>
      </c>
      <c r="I1402" s="8">
        <v>51069720.856903978</v>
      </c>
    </row>
    <row r="1403" spans="1:9" x14ac:dyDescent="0.25">
      <c r="A1403">
        <v>2</v>
      </c>
      <c r="B1403">
        <v>157</v>
      </c>
      <c r="C1403">
        <v>157</v>
      </c>
      <c r="D1403" s="8">
        <v>-57525.640531899502</v>
      </c>
      <c r="E1403" s="8">
        <v>49530.364700543432</v>
      </c>
      <c r="F1403" s="8">
        <v>-33490897.360736422</v>
      </c>
      <c r="G1403" s="8">
        <v>-57525.640531899502</v>
      </c>
      <c r="H1403" s="8">
        <v>49952.715555955343</v>
      </c>
      <c r="I1403" s="8">
        <v>-58361667.424859971</v>
      </c>
    </row>
    <row r="1404" spans="1:9" x14ac:dyDescent="0.25">
      <c r="A1404">
        <v>3</v>
      </c>
      <c r="B1404">
        <v>157</v>
      </c>
      <c r="C1404">
        <v>157</v>
      </c>
      <c r="D1404" s="8">
        <v>35664.667044722009</v>
      </c>
      <c r="E1404" s="8">
        <v>-58572.842852930764</v>
      </c>
      <c r="F1404" s="8">
        <v>-58361667.424856156</v>
      </c>
      <c r="G1404" s="8">
        <v>35664.667044722009</v>
      </c>
      <c r="H1404" s="8">
        <v>-58150.491997518853</v>
      </c>
      <c r="I1404" s="8">
        <v>-29180833.712243594</v>
      </c>
    </row>
    <row r="1405" spans="1:9" x14ac:dyDescent="0.25">
      <c r="A1405">
        <v>4</v>
      </c>
      <c r="B1405">
        <v>157</v>
      </c>
      <c r="C1405">
        <v>157</v>
      </c>
      <c r="D1405" s="8">
        <v>35993.452572633287</v>
      </c>
      <c r="E1405" s="8">
        <v>-58479.277524801932</v>
      </c>
      <c r="F1405" s="8">
        <v>-29180833.712290537</v>
      </c>
      <c r="G1405" s="8">
        <v>35993.452572633287</v>
      </c>
      <c r="H1405" s="8">
        <v>-58244.057324390022</v>
      </c>
      <c r="I1405" s="8">
        <v>7.57221132516861E-6</v>
      </c>
    </row>
    <row r="1406" spans="1:9" x14ac:dyDescent="0.25">
      <c r="A1406">
        <v>5</v>
      </c>
      <c r="B1406">
        <v>157</v>
      </c>
      <c r="C1406">
        <v>157</v>
      </c>
      <c r="D1406" s="8">
        <v>69099.650711930211</v>
      </c>
      <c r="E1406" s="8">
        <v>19729.350544455403</v>
      </c>
      <c r="F1406" s="8">
        <v>-7.7077842433936897E-6</v>
      </c>
      <c r="G1406" s="8">
        <v>69099.650711930211</v>
      </c>
      <c r="H1406" s="8">
        <v>20383.588666340507</v>
      </c>
      <c r="I1406" s="8">
        <v>-32551650.169568609</v>
      </c>
    </row>
    <row r="1407" spans="1:9" x14ac:dyDescent="0.25">
      <c r="A1407">
        <v>6</v>
      </c>
      <c r="B1407">
        <v>157</v>
      </c>
      <c r="C1407">
        <v>157</v>
      </c>
      <c r="D1407" s="8">
        <v>69271.156372810365</v>
      </c>
      <c r="E1407" s="8">
        <v>20353.951484032332</v>
      </c>
      <c r="F1407" s="8">
        <v>-32551650.169535846</v>
      </c>
      <c r="G1407" s="8">
        <v>69271.156372810365</v>
      </c>
      <c r="H1407" s="8">
        <v>20721.826526544242</v>
      </c>
      <c r="I1407" s="8">
        <v>-42820594.672178805</v>
      </c>
    </row>
    <row r="1408" spans="1:9" x14ac:dyDescent="0.25">
      <c r="A1408">
        <v>7</v>
      </c>
      <c r="B1408">
        <v>157</v>
      </c>
      <c r="C1408">
        <v>157</v>
      </c>
      <c r="D1408" s="8">
        <v>-59645.816156098146</v>
      </c>
      <c r="E1408" s="8">
        <v>-19389.784690619039</v>
      </c>
      <c r="F1408" s="8">
        <v>-42820594.672162667</v>
      </c>
      <c r="G1408" s="8">
        <v>-59645.816156098146</v>
      </c>
      <c r="H1408" s="8">
        <v>-19021.909648107128</v>
      </c>
      <c r="I1408" s="8">
        <v>-33217671.087481406</v>
      </c>
    </row>
    <row r="1409" spans="1:9" x14ac:dyDescent="0.25">
      <c r="A1409">
        <v>8</v>
      </c>
      <c r="B1409">
        <v>157</v>
      </c>
      <c r="C1409">
        <v>157</v>
      </c>
      <c r="D1409" s="8">
        <v>-59474.310493689591</v>
      </c>
      <c r="E1409" s="8">
        <v>-19051.546830575229</v>
      </c>
      <c r="F1409" s="8">
        <v>-33217671.08749222</v>
      </c>
      <c r="G1409" s="8">
        <v>-59474.310493689591</v>
      </c>
      <c r="H1409" s="8">
        <v>-18397.308708690125</v>
      </c>
      <c r="I1409" s="8">
        <v>-2827924.8173784292</v>
      </c>
    </row>
    <row r="1410" spans="1:9" x14ac:dyDescent="0.25">
      <c r="A1410">
        <v>9</v>
      </c>
      <c r="B1410">
        <v>157</v>
      </c>
      <c r="C1410">
        <v>157</v>
      </c>
      <c r="D1410" s="8">
        <v>-55432.558735702216</v>
      </c>
      <c r="E1410" s="8">
        <v>-7807.0470790686877</v>
      </c>
      <c r="F1410" s="8">
        <v>-2827924.8173792376</v>
      </c>
      <c r="G1410" s="8">
        <v>-55432.558735702216</v>
      </c>
      <c r="H1410" s="8">
        <v>-6951.2722746716745</v>
      </c>
      <c r="I1410" s="8">
        <v>12838031.176616205</v>
      </c>
    </row>
    <row r="1411" spans="1:9" x14ac:dyDescent="0.25">
      <c r="A1411">
        <v>10</v>
      </c>
      <c r="B1411">
        <v>157</v>
      </c>
      <c r="C1411">
        <v>157</v>
      </c>
      <c r="D1411" s="8">
        <v>-56005.828558613503</v>
      </c>
      <c r="E1411" s="8">
        <v>5619.2304388831999</v>
      </c>
      <c r="F1411" s="8">
        <v>12838031.176616101</v>
      </c>
      <c r="G1411" s="8">
        <v>-56005.828558613503</v>
      </c>
      <c r="H1411" s="8">
        <v>6475.0052432802149</v>
      </c>
      <c r="I1411" s="8">
        <v>-3.5636840038932861E-7</v>
      </c>
    </row>
    <row r="1412" spans="1:9" x14ac:dyDescent="0.25">
      <c r="A1412">
        <v>11</v>
      </c>
      <c r="B1412">
        <v>157</v>
      </c>
      <c r="C1412">
        <v>157</v>
      </c>
      <c r="D1412" s="8">
        <v>-52195.975184043673</v>
      </c>
      <c r="E1412" s="8">
        <v>-14303.112872758851</v>
      </c>
      <c r="F1412" s="8">
        <v>5.1421448006294672E-7</v>
      </c>
      <c r="G1412" s="8">
        <v>-52195.975184043673</v>
      </c>
      <c r="H1412" s="8">
        <v>-13447.338068361834</v>
      </c>
      <c r="I1412" s="8">
        <v>29457103.674000092</v>
      </c>
    </row>
    <row r="1413" spans="1:9" x14ac:dyDescent="0.25">
      <c r="A1413">
        <v>12</v>
      </c>
      <c r="B1413">
        <v>157</v>
      </c>
      <c r="C1413">
        <v>157</v>
      </c>
      <c r="D1413" s="8">
        <v>-51622.705361408021</v>
      </c>
      <c r="E1413" s="8">
        <v>4855.5999097691729</v>
      </c>
      <c r="F1413" s="8">
        <v>29457103.674000341</v>
      </c>
      <c r="G1413" s="8">
        <v>-51622.705361408021</v>
      </c>
      <c r="H1413" s="8">
        <v>5711.3747141661879</v>
      </c>
      <c r="I1413" s="8">
        <v>18240260.110693019</v>
      </c>
    </row>
    <row r="1414" spans="1:9" x14ac:dyDescent="0.25">
      <c r="A1414">
        <v>13</v>
      </c>
      <c r="B1414">
        <v>157</v>
      </c>
      <c r="C1414">
        <v>157</v>
      </c>
      <c r="D1414" s="8">
        <v>-55664.457117392398</v>
      </c>
      <c r="E1414" s="8">
        <v>22034.071608379592</v>
      </c>
      <c r="F1414" s="8">
        <v>18240260.110692292</v>
      </c>
      <c r="G1414" s="8">
        <v>-55664.457117392398</v>
      </c>
      <c r="H1414" s="8">
        <v>22688.3097302647</v>
      </c>
      <c r="I1414" s="8">
        <v>-18051952.345617563</v>
      </c>
    </row>
    <row r="1415" spans="1:9" x14ac:dyDescent="0.25">
      <c r="A1415">
        <v>14</v>
      </c>
      <c r="B1415">
        <v>157</v>
      </c>
      <c r="C1415">
        <v>157</v>
      </c>
      <c r="D1415" s="8">
        <v>-55835.962780601534</v>
      </c>
      <c r="E1415" s="8">
        <v>22658.672547684124</v>
      </c>
      <c r="F1415" s="8">
        <v>-18051952.345629349</v>
      </c>
      <c r="G1415" s="8">
        <v>-55835.962780601534</v>
      </c>
      <c r="H1415" s="8">
        <v>23026.547590196031</v>
      </c>
      <c r="I1415" s="8">
        <v>-29473257.380100567</v>
      </c>
    </row>
    <row r="1416" spans="1:9" x14ac:dyDescent="0.25">
      <c r="A1416">
        <v>15</v>
      </c>
      <c r="B1416">
        <v>157</v>
      </c>
      <c r="C1416">
        <v>157</v>
      </c>
      <c r="D1416" s="8">
        <v>81125.743135028693</v>
      </c>
      <c r="E1416" s="8">
        <v>-14434.809431576527</v>
      </c>
      <c r="F1416" s="8">
        <v>-29473257.380083993</v>
      </c>
      <c r="G1416" s="8">
        <v>81125.743135028693</v>
      </c>
      <c r="H1416" s="8">
        <v>-14066.934389064616</v>
      </c>
      <c r="I1416" s="8">
        <v>-22347821.424923338</v>
      </c>
    </row>
    <row r="1417" spans="1:9" x14ac:dyDescent="0.25">
      <c r="A1417">
        <v>16</v>
      </c>
      <c r="B1417">
        <v>157</v>
      </c>
      <c r="C1417">
        <v>157</v>
      </c>
      <c r="D1417" s="8">
        <v>80954.237473818837</v>
      </c>
      <c r="E1417" s="8">
        <v>-14096.571571662516</v>
      </c>
      <c r="F1417" s="8">
        <v>-22347821.424898036</v>
      </c>
      <c r="G1417" s="8">
        <v>80954.237473818837</v>
      </c>
      <c r="H1417" s="8">
        <v>-13442.333449777412</v>
      </c>
      <c r="I1417" s="8">
        <v>4.3313921196386216E-7</v>
      </c>
    </row>
    <row r="1418" spans="1:9" x14ac:dyDescent="0.25">
      <c r="A1418">
        <v>17</v>
      </c>
      <c r="B1418">
        <v>157</v>
      </c>
      <c r="C1418">
        <v>157</v>
      </c>
      <c r="D1418" s="8">
        <v>31349.317048984023</v>
      </c>
      <c r="E1418" s="8">
        <v>72482.91045586871</v>
      </c>
      <c r="F1418" s="8">
        <v>1.1769702541641892E-5</v>
      </c>
      <c r="G1418" s="8">
        <v>31349.317048984023</v>
      </c>
      <c r="H1418" s="8">
        <v>72718.130656280628</v>
      </c>
      <c r="I1418" s="8">
        <v>-36300260.278025836</v>
      </c>
    </row>
    <row r="1419" spans="1:9" x14ac:dyDescent="0.25">
      <c r="A1419">
        <v>18</v>
      </c>
      <c r="B1419">
        <v>157</v>
      </c>
      <c r="C1419">
        <v>157</v>
      </c>
      <c r="D1419" s="8">
        <v>31020.531521055414</v>
      </c>
      <c r="E1419" s="8">
        <v>72389.345128331173</v>
      </c>
      <c r="F1419" s="8">
        <v>-36300260.278029718</v>
      </c>
      <c r="G1419" s="8">
        <v>31020.531521055414</v>
      </c>
      <c r="H1419" s="8">
        <v>72811.695983743077</v>
      </c>
      <c r="I1419" s="8">
        <v>-72600520.556047767</v>
      </c>
    </row>
    <row r="1420" spans="1:9" x14ac:dyDescent="0.25">
      <c r="A1420">
        <v>19</v>
      </c>
      <c r="B1420">
        <v>157</v>
      </c>
      <c r="C1420">
        <v>157</v>
      </c>
      <c r="D1420" s="8">
        <v>-67772.950299003234</v>
      </c>
      <c r="E1420" s="8">
        <v>-42257.715555926035</v>
      </c>
      <c r="F1420" s="8">
        <v>-72600520.556058675</v>
      </c>
      <c r="G1420" s="8">
        <v>-67772.950299003234</v>
      </c>
      <c r="H1420" s="8">
        <v>-41835.364700514132</v>
      </c>
      <c r="I1420" s="8">
        <v>-51577250.491948299</v>
      </c>
    </row>
    <row r="1421" spans="1:9" x14ac:dyDescent="0.25">
      <c r="A1421">
        <v>20</v>
      </c>
      <c r="B1421">
        <v>157</v>
      </c>
      <c r="C1421">
        <v>157</v>
      </c>
      <c r="D1421" s="8">
        <v>-69206.225263524262</v>
      </c>
      <c r="E1421" s="8">
        <v>-42468.89098356061</v>
      </c>
      <c r="F1421" s="8">
        <v>19901867.725885544</v>
      </c>
      <c r="G1421" s="8">
        <v>-69206.225263524262</v>
      </c>
      <c r="H1421" s="8">
        <v>-41624.189272736796</v>
      </c>
      <c r="I1421" s="8">
        <v>61948407.854034223</v>
      </c>
    </row>
    <row r="1422" spans="1:9" x14ac:dyDescent="0.25">
      <c r="A1422">
        <v>21</v>
      </c>
      <c r="B1422">
        <v>157</v>
      </c>
      <c r="C1422">
        <v>157</v>
      </c>
      <c r="D1422" s="8">
        <v>-142317.53658872741</v>
      </c>
      <c r="E1422" s="8">
        <v>-204.58525382739035</v>
      </c>
      <c r="F1422" s="8">
        <v>2.2881395125295967E-7</v>
      </c>
      <c r="G1422" s="8">
        <v>-142317.53658872741</v>
      </c>
      <c r="H1422" s="8">
        <v>204.58525382773024</v>
      </c>
      <c r="I1422" s="8">
        <v>-2.1991472749505191E-7</v>
      </c>
    </row>
    <row r="1423" spans="1:9" x14ac:dyDescent="0.25">
      <c r="A1423">
        <v>22</v>
      </c>
      <c r="B1423">
        <v>157</v>
      </c>
      <c r="C1423">
        <v>157</v>
      </c>
      <c r="D1423" s="8">
        <v>5045.7540440844768</v>
      </c>
      <c r="E1423" s="8">
        <v>-310.80248698716059</v>
      </c>
      <c r="F1423" s="8">
        <v>1.8140928504324132E-8</v>
      </c>
      <c r="G1423" s="8">
        <v>5045.7540440844768</v>
      </c>
      <c r="H1423" s="8">
        <v>310.80248698718037</v>
      </c>
      <c r="I1423" s="8">
        <v>-1.8452850470853199E-8</v>
      </c>
    </row>
    <row r="1424" spans="1:9" x14ac:dyDescent="0.25">
      <c r="A1424">
        <v>23</v>
      </c>
      <c r="B1424">
        <v>157</v>
      </c>
      <c r="C1424">
        <v>157</v>
      </c>
      <c r="D1424" s="8">
        <v>-150932.49888716181</v>
      </c>
      <c r="E1424" s="8">
        <v>-204.58525382757463</v>
      </c>
      <c r="F1424" s="8">
        <v>-1.9774961401708423E-8</v>
      </c>
      <c r="G1424" s="8">
        <v>-150932.49888716181</v>
      </c>
      <c r="H1424" s="8">
        <v>204.58525382754593</v>
      </c>
      <c r="I1424" s="8">
        <v>1.9266371964477005E-8</v>
      </c>
    </row>
    <row r="1425" spans="1:9" x14ac:dyDescent="0.25">
      <c r="A1425">
        <v>24</v>
      </c>
      <c r="B1425">
        <v>157</v>
      </c>
      <c r="C1425">
        <v>157</v>
      </c>
      <c r="D1425" s="8">
        <v>-58136.690300304705</v>
      </c>
      <c r="E1425" s="8">
        <v>49341.665787352969</v>
      </c>
      <c r="F1425" s="8">
        <v>51069720.856905989</v>
      </c>
      <c r="G1425" s="8">
        <v>-58136.690300304705</v>
      </c>
      <c r="H1425" s="8">
        <v>50141.414468753464</v>
      </c>
      <c r="I1425" s="8">
        <v>-33490897.360784441</v>
      </c>
    </row>
    <row r="1426" spans="1:9" x14ac:dyDescent="0.25">
      <c r="A1426">
        <v>25</v>
      </c>
      <c r="B1426">
        <v>157</v>
      </c>
      <c r="C1426">
        <v>157</v>
      </c>
      <c r="D1426" s="8">
        <v>-68384.000067412009</v>
      </c>
      <c r="E1426" s="8">
        <v>-42446.414468850584</v>
      </c>
      <c r="F1426" s="8">
        <v>-51577250.491968922</v>
      </c>
      <c r="G1426" s="8">
        <v>-68384.000067412009</v>
      </c>
      <c r="H1426" s="8">
        <v>-41646.665787450089</v>
      </c>
      <c r="I1426" s="8">
        <v>19901867.725886617</v>
      </c>
    </row>
    <row r="1427" spans="1:9" x14ac:dyDescent="0.25">
      <c r="A1427">
        <v>1</v>
      </c>
      <c r="B1427">
        <v>158</v>
      </c>
      <c r="C1427">
        <v>158</v>
      </c>
      <c r="D1427" s="8">
        <v>-5132.5703802810158</v>
      </c>
      <c r="E1427" s="8">
        <v>3359.9741623968771</v>
      </c>
      <c r="F1427" s="8">
        <v>6463501.6592453234</v>
      </c>
      <c r="G1427" s="8">
        <v>-5132.5703802810158</v>
      </c>
      <c r="H1427" s="8">
        <v>4204.6758732206945</v>
      </c>
      <c r="I1427" s="8">
        <v>2681176.6414365005</v>
      </c>
    </row>
    <row r="1428" spans="1:9" x14ac:dyDescent="0.25">
      <c r="A1428">
        <v>2</v>
      </c>
      <c r="B1428">
        <v>158</v>
      </c>
      <c r="C1428">
        <v>158</v>
      </c>
      <c r="D1428" s="8">
        <v>-3699.295415116515</v>
      </c>
      <c r="E1428" s="8">
        <v>3571.1495903111195</v>
      </c>
      <c r="F1428" s="8">
        <v>-3748775.8887994136</v>
      </c>
      <c r="G1428" s="8">
        <v>-3699.295415116515</v>
      </c>
      <c r="H1428" s="8">
        <v>3993.5004457230302</v>
      </c>
      <c r="I1428" s="8">
        <v>-5639938.3978081839</v>
      </c>
    </row>
    <row r="1429" spans="1:9" x14ac:dyDescent="0.25">
      <c r="A1429">
        <v>3</v>
      </c>
      <c r="B1429">
        <v>158</v>
      </c>
      <c r="C1429">
        <v>158</v>
      </c>
      <c r="D1429" s="8">
        <v>4995.4537439403675</v>
      </c>
      <c r="E1429" s="8">
        <v>-5851.1138258627207</v>
      </c>
      <c r="F1429" s="8">
        <v>-5639938.3978043981</v>
      </c>
      <c r="G1429" s="8">
        <v>4995.4537439403675</v>
      </c>
      <c r="H1429" s="8">
        <v>-5428.7629704508099</v>
      </c>
      <c r="I1429" s="8">
        <v>-2819969.1987262303</v>
      </c>
    </row>
    <row r="1430" spans="1:9" x14ac:dyDescent="0.25">
      <c r="A1430">
        <v>4</v>
      </c>
      <c r="B1430">
        <v>158</v>
      </c>
      <c r="C1430">
        <v>158</v>
      </c>
      <c r="D1430" s="8">
        <v>5324.2392718516685</v>
      </c>
      <c r="E1430" s="8">
        <v>-5757.5484977708866</v>
      </c>
      <c r="F1430" s="8">
        <v>-2819969.1987740574</v>
      </c>
      <c r="G1430" s="8">
        <v>5324.2392718516685</v>
      </c>
      <c r="H1430" s="8">
        <v>-5522.3282973589767</v>
      </c>
      <c r="I1430" s="8">
        <v>7.7622011303901676E-6</v>
      </c>
    </row>
    <row r="1431" spans="1:9" x14ac:dyDescent="0.25">
      <c r="A1431">
        <v>5</v>
      </c>
      <c r="B1431">
        <v>158</v>
      </c>
      <c r="C1431">
        <v>158</v>
      </c>
      <c r="D1431" s="8">
        <v>9143.066822013443</v>
      </c>
      <c r="E1431" s="8">
        <v>2321.4713034616793</v>
      </c>
      <c r="F1431" s="8">
        <v>-6.9059155066497627E-6</v>
      </c>
      <c r="G1431" s="8">
        <v>9143.066822013443</v>
      </c>
      <c r="H1431" s="8">
        <v>2975.7094253467844</v>
      </c>
      <c r="I1431" s="8">
        <v>-4298662.1614349764</v>
      </c>
    </row>
    <row r="1432" spans="1:9" x14ac:dyDescent="0.25">
      <c r="A1432">
        <v>6</v>
      </c>
      <c r="B1432">
        <v>158</v>
      </c>
      <c r="C1432">
        <v>158</v>
      </c>
      <c r="D1432" s="8">
        <v>9314.5724829292285</v>
      </c>
      <c r="E1432" s="8">
        <v>2946.0722429843827</v>
      </c>
      <c r="F1432" s="8">
        <v>-4298662.1614010921</v>
      </c>
      <c r="G1432" s="8">
        <v>9314.5724829292285</v>
      </c>
      <c r="H1432" s="8">
        <v>3313.9472854962924</v>
      </c>
      <c r="I1432" s="8">
        <v>-5863667.0435209945</v>
      </c>
    </row>
    <row r="1433" spans="1:9" x14ac:dyDescent="0.25">
      <c r="A1433">
        <v>7</v>
      </c>
      <c r="B1433">
        <v>158</v>
      </c>
      <c r="C1433">
        <v>158</v>
      </c>
      <c r="D1433" s="8">
        <v>1711.7355266497493</v>
      </c>
      <c r="E1433" s="8">
        <v>-2738.819881823204</v>
      </c>
      <c r="F1433" s="8">
        <v>-5863667.0435038395</v>
      </c>
      <c r="G1433" s="8">
        <v>1711.7355266497493</v>
      </c>
      <c r="H1433" s="8">
        <v>-2370.9448393112934</v>
      </c>
      <c r="I1433" s="8">
        <v>-4586225.8632198991</v>
      </c>
    </row>
    <row r="1434" spans="1:9" x14ac:dyDescent="0.25">
      <c r="A1434">
        <v>8</v>
      </c>
      <c r="B1434">
        <v>158</v>
      </c>
      <c r="C1434">
        <v>158</v>
      </c>
      <c r="D1434" s="8">
        <v>1883.2411890583076</v>
      </c>
      <c r="E1434" s="8">
        <v>-2400.5820217701566</v>
      </c>
      <c r="F1434" s="8">
        <v>-4586225.8632313795</v>
      </c>
      <c r="G1434" s="8">
        <v>1883.2411890583076</v>
      </c>
      <c r="H1434" s="8">
        <v>-1746.3438998850504</v>
      </c>
      <c r="I1434" s="8">
        <v>-1220995.4778081789</v>
      </c>
    </row>
    <row r="1435" spans="1:9" x14ac:dyDescent="0.25">
      <c r="A1435">
        <v>9</v>
      </c>
      <c r="B1435">
        <v>158</v>
      </c>
      <c r="C1435">
        <v>158</v>
      </c>
      <c r="D1435" s="8">
        <v>5924.9929470366069</v>
      </c>
      <c r="E1435" s="8">
        <v>-3576.3586768312366</v>
      </c>
      <c r="F1435" s="8">
        <v>-1220995.4778089807</v>
      </c>
      <c r="G1435" s="8">
        <v>5924.9929470366069</v>
      </c>
      <c r="H1435" s="8">
        <v>-2720.5838724342216</v>
      </c>
      <c r="I1435" s="8">
        <v>5463209.0382363088</v>
      </c>
    </row>
    <row r="1436" spans="1:9" x14ac:dyDescent="0.25">
      <c r="A1436">
        <v>10</v>
      </c>
      <c r="B1436">
        <v>158</v>
      </c>
      <c r="C1436">
        <v>158</v>
      </c>
      <c r="D1436" s="8">
        <v>-7885.6496037367797</v>
      </c>
      <c r="E1436" s="8">
        <v>2145.4564688502464</v>
      </c>
      <c r="F1436" s="8">
        <v>5463209.0382362138</v>
      </c>
      <c r="G1436" s="8">
        <v>-7885.6496037367797</v>
      </c>
      <c r="H1436" s="8">
        <v>3001.231273247261</v>
      </c>
      <c r="I1436" s="8">
        <v>-3.004890459123999E-7</v>
      </c>
    </row>
    <row r="1437" spans="1:9" x14ac:dyDescent="0.25">
      <c r="A1437">
        <v>11</v>
      </c>
      <c r="B1437">
        <v>158</v>
      </c>
      <c r="C1437">
        <v>158</v>
      </c>
      <c r="D1437" s="8">
        <v>-7885.6496036791168</v>
      </c>
      <c r="E1437" s="8">
        <v>-3001.2312732479736</v>
      </c>
      <c r="F1437" s="8">
        <v>4.6811401261948053E-7</v>
      </c>
      <c r="G1437" s="8">
        <v>-7885.6496036791168</v>
      </c>
      <c r="H1437" s="8">
        <v>-2145.4564688509586</v>
      </c>
      <c r="I1437" s="8">
        <v>5463209.0382384257</v>
      </c>
    </row>
    <row r="1438" spans="1:9" x14ac:dyDescent="0.25">
      <c r="A1438">
        <v>12</v>
      </c>
      <c r="B1438">
        <v>158</v>
      </c>
      <c r="C1438">
        <v>158</v>
      </c>
      <c r="D1438" s="8">
        <v>5924.9929468193232</v>
      </c>
      <c r="E1438" s="8">
        <v>2720.5838724326732</v>
      </c>
      <c r="F1438" s="8">
        <v>5463209.0382387023</v>
      </c>
      <c r="G1438" s="8">
        <v>5924.9929468193232</v>
      </c>
      <c r="H1438" s="8">
        <v>3576.3586768296877</v>
      </c>
      <c r="I1438" s="8">
        <v>-1220995.4778032172</v>
      </c>
    </row>
    <row r="1439" spans="1:9" x14ac:dyDescent="0.25">
      <c r="A1439">
        <v>13</v>
      </c>
      <c r="B1439">
        <v>158</v>
      </c>
      <c r="C1439">
        <v>158</v>
      </c>
      <c r="D1439" s="8">
        <v>1883.2411908796566</v>
      </c>
      <c r="E1439" s="8">
        <v>1746.3438998941986</v>
      </c>
      <c r="F1439" s="8">
        <v>-1220995.4778039625</v>
      </c>
      <c r="G1439" s="8">
        <v>1883.2411908796566</v>
      </c>
      <c r="H1439" s="8">
        <v>2400.5820217793025</v>
      </c>
      <c r="I1439" s="8">
        <v>-4586225.8632419547</v>
      </c>
    </row>
    <row r="1440" spans="1:9" x14ac:dyDescent="0.25">
      <c r="A1440">
        <v>14</v>
      </c>
      <c r="B1440">
        <v>158</v>
      </c>
      <c r="C1440">
        <v>158</v>
      </c>
      <c r="D1440" s="8">
        <v>1711.7355276502669</v>
      </c>
      <c r="E1440" s="8">
        <v>2370.944839205491</v>
      </c>
      <c r="F1440" s="8">
        <v>-4586225.8632535841</v>
      </c>
      <c r="G1440" s="8">
        <v>1711.7355276502669</v>
      </c>
      <c r="H1440" s="8">
        <v>2738.8198817173998</v>
      </c>
      <c r="I1440" s="8">
        <v>-5863667.0434842911</v>
      </c>
    </row>
    <row r="1441" spans="1:9" x14ac:dyDescent="0.25">
      <c r="A1441">
        <v>15</v>
      </c>
      <c r="B1441">
        <v>158</v>
      </c>
      <c r="C1441">
        <v>158</v>
      </c>
      <c r="D1441" s="8">
        <v>9314.5724840231051</v>
      </c>
      <c r="E1441" s="8">
        <v>-3313.9472852563563</v>
      </c>
      <c r="F1441" s="8">
        <v>-5863667.0434663314</v>
      </c>
      <c r="G1441" s="8">
        <v>9314.5724840231051</v>
      </c>
      <c r="H1441" s="8">
        <v>-2946.0722427444457</v>
      </c>
      <c r="I1441" s="8">
        <v>-4298662.1614661859</v>
      </c>
    </row>
    <row r="1442" spans="1:9" x14ac:dyDescent="0.25">
      <c r="A1442">
        <v>16</v>
      </c>
      <c r="B1442">
        <v>158</v>
      </c>
      <c r="C1442">
        <v>158</v>
      </c>
      <c r="D1442" s="8">
        <v>9143.0668227643582</v>
      </c>
      <c r="E1442" s="8">
        <v>-2975.7094253544451</v>
      </c>
      <c r="F1442" s="8">
        <v>-4298662.1614400074</v>
      </c>
      <c r="G1442" s="8">
        <v>9143.0668227643582</v>
      </c>
      <c r="H1442" s="8">
        <v>-2321.47130346934</v>
      </c>
      <c r="I1442" s="8">
        <v>4.9216178013011811E-7</v>
      </c>
    </row>
    <row r="1443" spans="1:9" x14ac:dyDescent="0.25">
      <c r="A1443">
        <v>17</v>
      </c>
      <c r="B1443">
        <v>158</v>
      </c>
      <c r="C1443">
        <v>158</v>
      </c>
      <c r="D1443" s="8">
        <v>5324.2392709628748</v>
      </c>
      <c r="E1443" s="8">
        <v>5522.3282975752763</v>
      </c>
      <c r="F1443" s="8">
        <v>1.2016968685202301E-5</v>
      </c>
      <c r="G1443" s="8">
        <v>5324.2392709628748</v>
      </c>
      <c r="H1443" s="8">
        <v>5757.5484979871826</v>
      </c>
      <c r="I1443" s="8">
        <v>-2819969.1988791656</v>
      </c>
    </row>
    <row r="1444" spans="1:9" x14ac:dyDescent="0.25">
      <c r="A1444">
        <v>18</v>
      </c>
      <c r="B1444">
        <v>158</v>
      </c>
      <c r="C1444">
        <v>158</v>
      </c>
      <c r="D1444" s="8">
        <v>4995.4537430335586</v>
      </c>
      <c r="E1444" s="8">
        <v>5428.7629700437155</v>
      </c>
      <c r="F1444" s="8">
        <v>-2819969.1988827614</v>
      </c>
      <c r="G1444" s="8">
        <v>4995.4537430335586</v>
      </c>
      <c r="H1444" s="8">
        <v>5851.1138254556263</v>
      </c>
      <c r="I1444" s="8">
        <v>-5639938.3977573235</v>
      </c>
    </row>
    <row r="1445" spans="1:9" x14ac:dyDescent="0.25">
      <c r="A1445">
        <v>19</v>
      </c>
      <c r="B1445">
        <v>158</v>
      </c>
      <c r="C1445">
        <v>158</v>
      </c>
      <c r="D1445" s="8">
        <v>-3699.2954157632512</v>
      </c>
      <c r="E1445" s="8">
        <v>-3993.5004455923167</v>
      </c>
      <c r="F1445" s="8">
        <v>-5639938.3977687815</v>
      </c>
      <c r="G1445" s="8">
        <v>-3699.2954157632512</v>
      </c>
      <c r="H1445" s="8">
        <v>-3571.1495901804096</v>
      </c>
      <c r="I1445" s="8">
        <v>-3748775.8888244843</v>
      </c>
    </row>
    <row r="1446" spans="1:9" x14ac:dyDescent="0.25">
      <c r="A1446">
        <v>20</v>
      </c>
      <c r="B1446">
        <v>158</v>
      </c>
      <c r="C1446">
        <v>158</v>
      </c>
      <c r="D1446" s="8">
        <v>-5132.5703802843555</v>
      </c>
      <c r="E1446" s="8">
        <v>-4204.6758732255576</v>
      </c>
      <c r="F1446" s="8">
        <v>2681176.6414387943</v>
      </c>
      <c r="G1446" s="8">
        <v>-5132.5703802843555</v>
      </c>
      <c r="H1446" s="8">
        <v>-3359.9741624017361</v>
      </c>
      <c r="I1446" s="8">
        <v>6463501.6592524406</v>
      </c>
    </row>
    <row r="1447" spans="1:9" x14ac:dyDescent="0.25">
      <c r="A1447">
        <v>21</v>
      </c>
      <c r="B1447">
        <v>158</v>
      </c>
      <c r="C1447">
        <v>158</v>
      </c>
      <c r="D1447" s="8">
        <v>-12404.380487716891</v>
      </c>
      <c r="E1447" s="8">
        <v>-204.58525382740245</v>
      </c>
      <c r="F1447" s="8">
        <v>2.1248670236673207E-7</v>
      </c>
      <c r="G1447" s="8">
        <v>-12404.380487716891</v>
      </c>
      <c r="H1447" s="8">
        <v>204.58525382771813</v>
      </c>
      <c r="I1447" s="8">
        <v>-2.0384941308293491E-7</v>
      </c>
    </row>
    <row r="1448" spans="1:9" x14ac:dyDescent="0.25">
      <c r="A1448">
        <v>22</v>
      </c>
      <c r="B1448">
        <v>158</v>
      </c>
      <c r="C1448">
        <v>158</v>
      </c>
      <c r="D1448" s="8">
        <v>19098.047050656547</v>
      </c>
      <c r="E1448" s="8">
        <v>-310.80248698716241</v>
      </c>
      <c r="F1448" s="8">
        <v>1.6319283055268175E-8</v>
      </c>
      <c r="G1448" s="8">
        <v>19098.047050656547</v>
      </c>
      <c r="H1448" s="8">
        <v>310.80248698717855</v>
      </c>
      <c r="I1448" s="8">
        <v>-1.6206543434664503E-8</v>
      </c>
    </row>
    <row r="1449" spans="1:9" x14ac:dyDescent="0.25">
      <c r="A1449">
        <v>23</v>
      </c>
      <c r="B1449">
        <v>158</v>
      </c>
      <c r="C1449">
        <v>158</v>
      </c>
      <c r="D1449" s="8">
        <v>-12404.380487361919</v>
      </c>
      <c r="E1449" s="8">
        <v>-204.58525382757037</v>
      </c>
      <c r="F1449" s="8">
        <v>-1.3488534023053943E-8</v>
      </c>
      <c r="G1449" s="8">
        <v>-12404.380487361919</v>
      </c>
      <c r="H1449" s="8">
        <v>204.58525382755019</v>
      </c>
      <c r="I1449" s="8">
        <v>1.3678436516784134E-8</v>
      </c>
    </row>
    <row r="1450" spans="1:9" x14ac:dyDescent="0.25">
      <c r="A1450">
        <v>24</v>
      </c>
      <c r="B1450">
        <v>158</v>
      </c>
      <c r="C1450">
        <v>158</v>
      </c>
      <c r="D1450" s="8">
        <v>-4310.3451835216965</v>
      </c>
      <c r="E1450" s="8">
        <v>3382.4506771148308</v>
      </c>
      <c r="F1450" s="8">
        <v>2681176.6414382719</v>
      </c>
      <c r="G1450" s="8">
        <v>-4310.3451835216965</v>
      </c>
      <c r="H1450" s="8">
        <v>4182.1993585153259</v>
      </c>
      <c r="I1450" s="8">
        <v>-3748775.8888473432</v>
      </c>
    </row>
    <row r="1451" spans="1:9" x14ac:dyDescent="0.25">
      <c r="A1451">
        <v>25</v>
      </c>
      <c r="B1451">
        <v>158</v>
      </c>
      <c r="C1451">
        <v>158</v>
      </c>
      <c r="D1451" s="8">
        <v>-4310.3451841721035</v>
      </c>
      <c r="E1451" s="8">
        <v>-4182.1993585154432</v>
      </c>
      <c r="F1451" s="8">
        <v>-3748775.8888459951</v>
      </c>
      <c r="G1451" s="8">
        <v>-4310.3451841721035</v>
      </c>
      <c r="H1451" s="8">
        <v>-3382.4506771149481</v>
      </c>
      <c r="I1451" s="8">
        <v>2681176.6414398476</v>
      </c>
    </row>
    <row r="1452" spans="1:9" x14ac:dyDescent="0.25">
      <c r="A1452">
        <v>1</v>
      </c>
      <c r="B1452">
        <v>159</v>
      </c>
      <c r="C1452">
        <v>159</v>
      </c>
      <c r="D1452" s="8">
        <v>-14506.318133333232</v>
      </c>
      <c r="E1452" s="8">
        <v>24881.964816874788</v>
      </c>
      <c r="F1452" s="8">
        <v>71396510.827512622</v>
      </c>
      <c r="G1452" s="8">
        <v>-14506.318133333232</v>
      </c>
      <c r="H1452" s="8">
        <v>25726.666527698606</v>
      </c>
      <c r="I1452" s="8">
        <v>46092195.155225947</v>
      </c>
    </row>
    <row r="1453" spans="1:9" x14ac:dyDescent="0.25">
      <c r="A1453">
        <v>2</v>
      </c>
      <c r="B1453">
        <v>159</v>
      </c>
      <c r="C1453">
        <v>159</v>
      </c>
      <c r="D1453" s="8">
        <v>-13073.043168190019</v>
      </c>
      <c r="E1453" s="8">
        <v>25093.14024479044</v>
      </c>
      <c r="F1453" s="8">
        <v>3074858.5123754521</v>
      </c>
      <c r="G1453" s="8">
        <v>-13073.043168190019</v>
      </c>
      <c r="H1453" s="8">
        <v>25515.491100202351</v>
      </c>
      <c r="I1453" s="8">
        <v>-9577299.3238721229</v>
      </c>
    </row>
    <row r="1454" spans="1:9" x14ac:dyDescent="0.25">
      <c r="A1454">
        <v>3</v>
      </c>
      <c r="B1454">
        <v>159</v>
      </c>
      <c r="C1454">
        <v>159</v>
      </c>
      <c r="D1454" s="8">
        <v>17421.275781704975</v>
      </c>
      <c r="E1454" s="8">
        <v>-9788.474751930913</v>
      </c>
      <c r="F1454" s="8">
        <v>-9577299.3238669671</v>
      </c>
      <c r="G1454" s="8">
        <v>17421.275781704975</v>
      </c>
      <c r="H1454" s="8">
        <v>-9366.1238965190023</v>
      </c>
      <c r="I1454" s="8">
        <v>-4788649.661755302</v>
      </c>
    </row>
    <row r="1455" spans="1:9" x14ac:dyDescent="0.25">
      <c r="A1455">
        <v>4</v>
      </c>
      <c r="B1455">
        <v>159</v>
      </c>
      <c r="C1455">
        <v>159</v>
      </c>
      <c r="D1455" s="8">
        <v>17750.061309616383</v>
      </c>
      <c r="E1455" s="8">
        <v>-9694.909423826266</v>
      </c>
      <c r="F1455" s="8">
        <v>-4788649.6618022425</v>
      </c>
      <c r="G1455" s="8">
        <v>17750.061309616383</v>
      </c>
      <c r="H1455" s="8">
        <v>-9459.6892234143561</v>
      </c>
      <c r="I1455" s="8">
        <v>7.2145834565162662E-6</v>
      </c>
    </row>
    <row r="1456" spans="1:9" x14ac:dyDescent="0.25">
      <c r="A1456">
        <v>5</v>
      </c>
      <c r="B1456">
        <v>159</v>
      </c>
      <c r="C1456">
        <v>159</v>
      </c>
      <c r="D1456" s="8">
        <v>17022.078456980496</v>
      </c>
      <c r="E1456" s="8">
        <v>12705.354971549859</v>
      </c>
      <c r="F1456" s="8">
        <v>-7.0148802478797737E-6</v>
      </c>
      <c r="G1456" s="8">
        <v>17022.078456980496</v>
      </c>
      <c r="H1456" s="8">
        <v>13359.593093434965</v>
      </c>
      <c r="I1456" s="8">
        <v>-21151705.35474227</v>
      </c>
    </row>
    <row r="1457" spans="1:9" x14ac:dyDescent="0.25">
      <c r="A1457">
        <v>6</v>
      </c>
      <c r="B1457">
        <v>159</v>
      </c>
      <c r="C1457">
        <v>159</v>
      </c>
      <c r="D1457" s="8">
        <v>17193.584117817358</v>
      </c>
      <c r="E1457" s="8">
        <v>13329.95591114375</v>
      </c>
      <c r="F1457" s="8">
        <v>-21151705.354708657</v>
      </c>
      <c r="G1457" s="8">
        <v>17193.584117817358</v>
      </c>
      <c r="H1457" s="8">
        <v>13697.830953655659</v>
      </c>
      <c r="I1457" s="8">
        <v>-27908652.07090763</v>
      </c>
    </row>
    <row r="1458" spans="1:9" x14ac:dyDescent="0.25">
      <c r="A1458">
        <v>7</v>
      </c>
      <c r="B1458">
        <v>159</v>
      </c>
      <c r="C1458">
        <v>159</v>
      </c>
      <c r="D1458" s="8">
        <v>-21707.891661142465</v>
      </c>
      <c r="E1458" s="8">
        <v>-4346.3929148215675</v>
      </c>
      <c r="F1458" s="8">
        <v>-27908652.070889983</v>
      </c>
      <c r="G1458" s="8">
        <v>-21707.891661142465</v>
      </c>
      <c r="H1458" s="8">
        <v>-3978.5178723096578</v>
      </c>
      <c r="I1458" s="8">
        <v>-25827424.374106985</v>
      </c>
    </row>
    <row r="1459" spans="1:9" x14ac:dyDescent="0.25">
      <c r="A1459">
        <v>8</v>
      </c>
      <c r="B1459">
        <v>159</v>
      </c>
      <c r="C1459">
        <v>159</v>
      </c>
      <c r="D1459" s="8">
        <v>-21536.385998712954</v>
      </c>
      <c r="E1459" s="8">
        <v>-4008.1550547839297</v>
      </c>
      <c r="F1459" s="8">
        <v>-25827424.374118224</v>
      </c>
      <c r="G1459" s="8">
        <v>-21536.385998712954</v>
      </c>
      <c r="H1459" s="8">
        <v>-3353.9169328988246</v>
      </c>
      <c r="I1459" s="8">
        <v>-19853102.956113756</v>
      </c>
    </row>
    <row r="1460" spans="1:9" x14ac:dyDescent="0.25">
      <c r="A1460">
        <v>9</v>
      </c>
      <c r="B1460">
        <v>159</v>
      </c>
      <c r="C1460">
        <v>159</v>
      </c>
      <c r="D1460" s="8">
        <v>-17494.634240731157</v>
      </c>
      <c r="E1460" s="8">
        <v>-5183.9317098413921</v>
      </c>
      <c r="F1460" s="8">
        <v>-19853102.956114564</v>
      </c>
      <c r="G1460" s="8">
        <v>-17494.634240731157</v>
      </c>
      <c r="H1460" s="8">
        <v>-4328.1569054443771</v>
      </c>
      <c r="I1460" s="8">
        <v>-9756020.8909886759</v>
      </c>
    </row>
    <row r="1461" spans="1:9" x14ac:dyDescent="0.25">
      <c r="A1461">
        <v>10</v>
      </c>
      <c r="B1461">
        <v>159</v>
      </c>
      <c r="C1461">
        <v>159</v>
      </c>
      <c r="D1461" s="8">
        <v>-15694.990281827708</v>
      </c>
      <c r="E1461" s="8">
        <v>-5023.2811332339998</v>
      </c>
      <c r="F1461" s="8">
        <v>-9756020.8909887485</v>
      </c>
      <c r="G1461" s="8">
        <v>-15694.990281827708</v>
      </c>
      <c r="H1461" s="8">
        <v>-4167.5063288369847</v>
      </c>
      <c r="I1461" s="8">
        <v>-3.5636840038932861E-7</v>
      </c>
    </row>
    <row r="1462" spans="1:9" x14ac:dyDescent="0.25">
      <c r="A1462">
        <v>11</v>
      </c>
      <c r="B1462">
        <v>159</v>
      </c>
      <c r="C1462">
        <v>159</v>
      </c>
      <c r="D1462" s="8">
        <v>-7440.3079703308567</v>
      </c>
      <c r="E1462" s="8">
        <v>-12793.393535022689</v>
      </c>
      <c r="F1462" s="8">
        <v>4.7509893192909662E-7</v>
      </c>
      <c r="G1462" s="8">
        <v>-7440.3079703308567</v>
      </c>
      <c r="H1462" s="8">
        <v>-11937.618730625676</v>
      </c>
      <c r="I1462" s="8">
        <v>26251969.519986276</v>
      </c>
    </row>
    <row r="1463" spans="1:9" x14ac:dyDescent="0.25">
      <c r="A1463">
        <v>12</v>
      </c>
      <c r="B1463">
        <v>159</v>
      </c>
      <c r="C1463">
        <v>159</v>
      </c>
      <c r="D1463" s="8">
        <v>-9239.9519295036662</v>
      </c>
      <c r="E1463" s="8">
        <v>-212.46655183838155</v>
      </c>
      <c r="F1463" s="8">
        <v>26251969.519986548</v>
      </c>
      <c r="G1463" s="8">
        <v>-9239.9519295036662</v>
      </c>
      <c r="H1463" s="8">
        <v>643.30825255863351</v>
      </c>
      <c r="I1463" s="8">
        <v>25794631.054671969</v>
      </c>
    </row>
    <row r="1464" spans="1:9" x14ac:dyDescent="0.25">
      <c r="A1464">
        <v>13</v>
      </c>
      <c r="B1464">
        <v>159</v>
      </c>
      <c r="C1464">
        <v>159</v>
      </c>
      <c r="D1464" s="8">
        <v>-13281.703685495719</v>
      </c>
      <c r="E1464" s="8">
        <v>11233.56988220606</v>
      </c>
      <c r="F1464" s="8">
        <v>25794631.054671269</v>
      </c>
      <c r="G1464" s="8">
        <v>-13281.703685495719</v>
      </c>
      <c r="H1464" s="8">
        <v>11887.808004091166</v>
      </c>
      <c r="I1464" s="8">
        <v>7031632.8999411659</v>
      </c>
    </row>
    <row r="1465" spans="1:9" x14ac:dyDescent="0.25">
      <c r="A1465">
        <v>14</v>
      </c>
      <c r="B1465">
        <v>159</v>
      </c>
      <c r="C1465">
        <v>159</v>
      </c>
      <c r="D1465" s="8">
        <v>-13453.209348869696</v>
      </c>
      <c r="E1465" s="8">
        <v>11858.170821466556</v>
      </c>
      <c r="F1465" s="8">
        <v>7031632.8999284506</v>
      </c>
      <c r="G1465" s="8">
        <v>-13453.209348869696</v>
      </c>
      <c r="H1465" s="8">
        <v>12226.045863978467</v>
      </c>
      <c r="I1465" s="8">
        <v>1010578.7285689212</v>
      </c>
    </row>
    <row r="1466" spans="1:9" x14ac:dyDescent="0.25">
      <c r="A1466">
        <v>15</v>
      </c>
      <c r="B1466">
        <v>159</v>
      </c>
      <c r="C1466">
        <v>159</v>
      </c>
      <c r="D1466" s="8">
        <v>42878.522101459261</v>
      </c>
      <c r="E1466" s="8">
        <v>-75.960581525993263</v>
      </c>
      <c r="F1466" s="8">
        <v>1010578.7285851821</v>
      </c>
      <c r="G1466" s="8">
        <v>42878.522101459261</v>
      </c>
      <c r="H1466" s="8">
        <v>291.91446098591734</v>
      </c>
      <c r="I1466" s="8">
        <v>956590.25872176397</v>
      </c>
    </row>
    <row r="1467" spans="1:9" x14ac:dyDescent="0.25">
      <c r="A1467">
        <v>16</v>
      </c>
      <c r="B1467">
        <v>159</v>
      </c>
      <c r="C1467">
        <v>159</v>
      </c>
      <c r="D1467" s="8">
        <v>42707.016440237523</v>
      </c>
      <c r="E1467" s="8">
        <v>262.27727839593024</v>
      </c>
      <c r="F1467" s="8">
        <v>956590.25874681375</v>
      </c>
      <c r="G1467" s="8">
        <v>42707.016440237523</v>
      </c>
      <c r="H1467" s="8">
        <v>916.51540028103443</v>
      </c>
      <c r="I1467" s="8">
        <v>5.0019443733617661E-7</v>
      </c>
    </row>
    <row r="1468" spans="1:9" x14ac:dyDescent="0.25">
      <c r="A1468">
        <v>17</v>
      </c>
      <c r="B1468">
        <v>159</v>
      </c>
      <c r="C1468">
        <v>159</v>
      </c>
      <c r="D1468" s="8">
        <v>7687.7676761331222</v>
      </c>
      <c r="E1468" s="8">
        <v>40310.537674617946</v>
      </c>
      <c r="F1468" s="8">
        <v>1.2306144344620407E-5</v>
      </c>
      <c r="G1468" s="8">
        <v>7687.7676761331222</v>
      </c>
      <c r="H1468" s="8">
        <v>40545.757875029856</v>
      </c>
      <c r="I1468" s="8">
        <v>-20214073.887400888</v>
      </c>
    </row>
    <row r="1469" spans="1:9" x14ac:dyDescent="0.25">
      <c r="A1469">
        <v>18</v>
      </c>
      <c r="B1469">
        <v>159</v>
      </c>
      <c r="C1469">
        <v>159</v>
      </c>
      <c r="D1469" s="8">
        <v>7358.9821482038788</v>
      </c>
      <c r="E1469" s="8">
        <v>40216.972347085371</v>
      </c>
      <c r="F1469" s="8">
        <v>-20214073.887403708</v>
      </c>
      <c r="G1469" s="8">
        <v>7358.9821482038788</v>
      </c>
      <c r="H1469" s="8">
        <v>40639.323202497275</v>
      </c>
      <c r="I1469" s="8">
        <v>-40428147.774798229</v>
      </c>
    </row>
    <row r="1470" spans="1:9" x14ac:dyDescent="0.25">
      <c r="A1470">
        <v>19</v>
      </c>
      <c r="B1470">
        <v>159</v>
      </c>
      <c r="C1470">
        <v>159</v>
      </c>
      <c r="D1470" s="8">
        <v>-35275.547662746605</v>
      </c>
      <c r="E1470" s="8">
        <v>-8842.9911002682184</v>
      </c>
      <c r="F1470" s="8">
        <v>-40428147.774808303</v>
      </c>
      <c r="G1470" s="8">
        <v>-35275.547662746605</v>
      </c>
      <c r="H1470" s="8">
        <v>-8420.6402448563113</v>
      </c>
      <c r="I1470" s="8">
        <v>-36112239.938528612</v>
      </c>
    </row>
    <row r="1471" spans="1:9" x14ac:dyDescent="0.25">
      <c r="A1471">
        <v>20</v>
      </c>
      <c r="B1471">
        <v>159</v>
      </c>
      <c r="C1471">
        <v>159</v>
      </c>
      <c r="D1471" s="8">
        <v>-36708.822627267604</v>
      </c>
      <c r="E1471" s="8">
        <v>-9054.1665279058252</v>
      </c>
      <c r="F1471" s="8">
        <v>-21438153.295307107</v>
      </c>
      <c r="G1471" s="8">
        <v>-36708.822627267604</v>
      </c>
      <c r="H1471" s="8">
        <v>-8209.4648170820037</v>
      </c>
      <c r="I1471" s="8">
        <v>-12806337.62281316</v>
      </c>
    </row>
    <row r="1472" spans="1:9" x14ac:dyDescent="0.25">
      <c r="A1472">
        <v>21</v>
      </c>
      <c r="B1472">
        <v>159</v>
      </c>
      <c r="C1472">
        <v>159</v>
      </c>
      <c r="D1472" s="8">
        <v>-45921.537675748827</v>
      </c>
      <c r="E1472" s="8">
        <v>-204.58525382738182</v>
      </c>
      <c r="F1472" s="8">
        <v>2.3859283828642222E-7</v>
      </c>
      <c r="G1472" s="8">
        <v>-45921.537675748827</v>
      </c>
      <c r="H1472" s="8">
        <v>204.58525382773877</v>
      </c>
      <c r="I1472" s="8">
        <v>-2.2969361452851443E-7</v>
      </c>
    </row>
    <row r="1473" spans="1:9" x14ac:dyDescent="0.25">
      <c r="A1473">
        <v>22</v>
      </c>
      <c r="B1473">
        <v>159</v>
      </c>
      <c r="C1473">
        <v>159</v>
      </c>
      <c r="D1473" s="8">
        <v>2526.7587398865885</v>
      </c>
      <c r="E1473" s="8">
        <v>-310.80248698716025</v>
      </c>
      <c r="F1473" s="8">
        <v>1.8140928504324132E-8</v>
      </c>
      <c r="G1473" s="8">
        <v>2526.7587398865885</v>
      </c>
      <c r="H1473" s="8">
        <v>310.80248698718071</v>
      </c>
      <c r="I1473" s="8">
        <v>-1.8452850470853199E-8</v>
      </c>
    </row>
    <row r="1474" spans="1:9" x14ac:dyDescent="0.25">
      <c r="A1474">
        <v>23</v>
      </c>
      <c r="B1474">
        <v>159</v>
      </c>
      <c r="C1474">
        <v>159</v>
      </c>
      <c r="D1474" s="8">
        <v>-64587.289322730037</v>
      </c>
      <c r="E1474" s="8">
        <v>-204.58525382757327</v>
      </c>
      <c r="F1474" s="8">
        <v>-1.9076469470746815E-8</v>
      </c>
      <c r="G1474" s="8">
        <v>-64587.289322730037</v>
      </c>
      <c r="H1474" s="8">
        <v>204.58525382754729</v>
      </c>
      <c r="I1474" s="8">
        <v>1.9964863895438613E-8</v>
      </c>
    </row>
    <row r="1475" spans="1:9" x14ac:dyDescent="0.25">
      <c r="A1475">
        <v>24</v>
      </c>
      <c r="B1475">
        <v>159</v>
      </c>
      <c r="C1475">
        <v>159</v>
      </c>
      <c r="D1475" s="8">
        <v>-13684.092936595282</v>
      </c>
      <c r="E1475" s="8">
        <v>24904.441331594295</v>
      </c>
      <c r="F1475" s="8">
        <v>46092195.155227773</v>
      </c>
      <c r="G1475" s="8">
        <v>-13684.092936595282</v>
      </c>
      <c r="H1475" s="8">
        <v>25704.19001299479</v>
      </c>
      <c r="I1475" s="8">
        <v>3074858.5123271202</v>
      </c>
    </row>
    <row r="1476" spans="1:9" x14ac:dyDescent="0.25">
      <c r="A1476">
        <v>25</v>
      </c>
      <c r="B1476">
        <v>159</v>
      </c>
      <c r="C1476">
        <v>159</v>
      </c>
      <c r="D1476" s="8">
        <v>-35886.597431155358</v>
      </c>
      <c r="E1476" s="8">
        <v>-9031.6900131957973</v>
      </c>
      <c r="F1476" s="8">
        <v>-36112239.938548528</v>
      </c>
      <c r="G1476" s="8">
        <v>-35886.597431155358</v>
      </c>
      <c r="H1476" s="8">
        <v>-8231.9413317953022</v>
      </c>
      <c r="I1476" s="8">
        <v>-21438153.295306075</v>
      </c>
    </row>
    <row r="1477" spans="1:9" x14ac:dyDescent="0.25">
      <c r="A1477">
        <v>1</v>
      </c>
      <c r="B1477">
        <v>160</v>
      </c>
      <c r="C1477">
        <v>160</v>
      </c>
      <c r="D1477" s="8">
        <v>-36708.822627227797</v>
      </c>
      <c r="E1477" s="8">
        <v>8209.4648169894826</v>
      </c>
      <c r="F1477" s="8">
        <v>-12806337.622987617</v>
      </c>
      <c r="G1477" s="8">
        <v>-36708.822627227797</v>
      </c>
      <c r="H1477" s="8">
        <v>9054.1665278133005</v>
      </c>
      <c r="I1477" s="8">
        <v>-21438153.295389071</v>
      </c>
    </row>
    <row r="1478" spans="1:9" x14ac:dyDescent="0.25">
      <c r="A1478">
        <v>2</v>
      </c>
      <c r="B1478">
        <v>160</v>
      </c>
      <c r="C1478">
        <v>160</v>
      </c>
      <c r="D1478" s="8">
        <v>-35275.547662016339</v>
      </c>
      <c r="E1478" s="8">
        <v>8420.6402449035941</v>
      </c>
      <c r="F1478" s="8">
        <v>-36112239.93843209</v>
      </c>
      <c r="G1478" s="8">
        <v>-35275.547662016339</v>
      </c>
      <c r="H1478" s="8">
        <v>8842.9911003155048</v>
      </c>
      <c r="I1478" s="8">
        <v>-40428147.774734825</v>
      </c>
    </row>
    <row r="1479" spans="1:9" x14ac:dyDescent="0.25">
      <c r="A1479">
        <v>3</v>
      </c>
      <c r="B1479">
        <v>160</v>
      </c>
      <c r="C1479">
        <v>160</v>
      </c>
      <c r="D1479" s="8">
        <v>7358.9821490410131</v>
      </c>
      <c r="E1479" s="8">
        <v>-40639.323202798136</v>
      </c>
      <c r="F1479" s="8">
        <v>-40428147.774730831</v>
      </c>
      <c r="G1479" s="8">
        <v>7358.9821490410131</v>
      </c>
      <c r="H1479" s="8">
        <v>-40216.972347386225</v>
      </c>
      <c r="I1479" s="8">
        <v>-20214073.887185492</v>
      </c>
    </row>
    <row r="1480" spans="1:9" x14ac:dyDescent="0.25">
      <c r="A1480">
        <v>4</v>
      </c>
      <c r="B1480">
        <v>160</v>
      </c>
      <c r="C1480">
        <v>160</v>
      </c>
      <c r="D1480" s="8">
        <v>7687.7676769520958</v>
      </c>
      <c r="E1480" s="8">
        <v>-40545.75787468825</v>
      </c>
      <c r="F1480" s="8">
        <v>-20214073.887232702</v>
      </c>
      <c r="G1480" s="8">
        <v>7687.7676769520958</v>
      </c>
      <c r="H1480" s="8">
        <v>-40310.53767427634</v>
      </c>
      <c r="I1480" s="8">
        <v>8.8239088654518131E-6</v>
      </c>
    </row>
    <row r="1481" spans="1:9" x14ac:dyDescent="0.25">
      <c r="A1481">
        <v>5</v>
      </c>
      <c r="B1481">
        <v>160</v>
      </c>
      <c r="C1481">
        <v>160</v>
      </c>
      <c r="D1481" s="8">
        <v>42707.016439307801</v>
      </c>
      <c r="E1481" s="8">
        <v>-916.51540030706315</v>
      </c>
      <c r="F1481" s="8">
        <v>-7.478678890038282E-6</v>
      </c>
      <c r="G1481" s="8">
        <v>42707.016439307801</v>
      </c>
      <c r="H1481" s="8">
        <v>-262.27727842195719</v>
      </c>
      <c r="I1481" s="8">
        <v>956590.25878121553</v>
      </c>
    </row>
    <row r="1482" spans="1:9" x14ac:dyDescent="0.25">
      <c r="A1482">
        <v>6</v>
      </c>
      <c r="B1482">
        <v>160</v>
      </c>
      <c r="C1482">
        <v>160</v>
      </c>
      <c r="D1482" s="8">
        <v>42878.522100331858</v>
      </c>
      <c r="E1482" s="8">
        <v>-291.9144608474362</v>
      </c>
      <c r="F1482" s="8">
        <v>956590.25881506572</v>
      </c>
      <c r="G1482" s="8">
        <v>42878.522100331858</v>
      </c>
      <c r="H1482" s="8">
        <v>75.960581664472556</v>
      </c>
      <c r="I1482" s="8">
        <v>1010578.728608571</v>
      </c>
    </row>
    <row r="1483" spans="1:9" x14ac:dyDescent="0.25">
      <c r="A1483">
        <v>7</v>
      </c>
      <c r="B1483">
        <v>160</v>
      </c>
      <c r="C1483">
        <v>160</v>
      </c>
      <c r="D1483" s="8">
        <v>-13453.209349741692</v>
      </c>
      <c r="E1483" s="8">
        <v>-12226.045864103129</v>
      </c>
      <c r="F1483" s="8">
        <v>1010578.728623759</v>
      </c>
      <c r="G1483" s="8">
        <v>-13453.209349741692</v>
      </c>
      <c r="H1483" s="8">
        <v>-11858.170821591219</v>
      </c>
      <c r="I1483" s="8">
        <v>7031632.9000483034</v>
      </c>
    </row>
    <row r="1484" spans="1:9" x14ac:dyDescent="0.25">
      <c r="A1484">
        <v>8</v>
      </c>
      <c r="B1484">
        <v>160</v>
      </c>
      <c r="C1484">
        <v>160</v>
      </c>
      <c r="D1484" s="8">
        <v>-13281.703687342912</v>
      </c>
      <c r="E1484" s="8">
        <v>-11887.808004033257</v>
      </c>
      <c r="F1484" s="8">
        <v>7031632.900035426</v>
      </c>
      <c r="G1484" s="8">
        <v>-13281.703687342912</v>
      </c>
      <c r="H1484" s="8">
        <v>-11233.569882148151</v>
      </c>
      <c r="I1484" s="8">
        <v>25794631.054671727</v>
      </c>
    </row>
    <row r="1485" spans="1:9" x14ac:dyDescent="0.25">
      <c r="A1485">
        <v>9</v>
      </c>
      <c r="B1485">
        <v>160</v>
      </c>
      <c r="C1485">
        <v>160</v>
      </c>
      <c r="D1485" s="8">
        <v>-9239.9519293681042</v>
      </c>
      <c r="E1485" s="8">
        <v>-643.30825252979992</v>
      </c>
      <c r="F1485" s="8">
        <v>25794631.054670919</v>
      </c>
      <c r="G1485" s="8">
        <v>-9239.9519293681042</v>
      </c>
      <c r="H1485" s="8">
        <v>212.46655186721463</v>
      </c>
      <c r="I1485" s="8">
        <v>26251969.519924298</v>
      </c>
    </row>
    <row r="1486" spans="1:9" x14ac:dyDescent="0.25">
      <c r="A1486">
        <v>10</v>
      </c>
      <c r="B1486">
        <v>160</v>
      </c>
      <c r="C1486">
        <v>160</v>
      </c>
      <c r="D1486" s="8">
        <v>-7440.307970315178</v>
      </c>
      <c r="E1486" s="8">
        <v>11937.618730596871</v>
      </c>
      <c r="F1486" s="8">
        <v>26251969.519924201</v>
      </c>
      <c r="G1486" s="8">
        <v>-7440.307970315178</v>
      </c>
      <c r="H1486" s="8">
        <v>12793.393534993886</v>
      </c>
      <c r="I1486" s="8">
        <v>-3.5636840038932861E-7</v>
      </c>
    </row>
    <row r="1487" spans="1:9" x14ac:dyDescent="0.25">
      <c r="A1487">
        <v>11</v>
      </c>
      <c r="B1487">
        <v>160</v>
      </c>
      <c r="C1487">
        <v>160</v>
      </c>
      <c r="D1487" s="8">
        <v>-15694.990281692515</v>
      </c>
      <c r="E1487" s="8">
        <v>4167.5063288635129</v>
      </c>
      <c r="F1487" s="8">
        <v>4.1921957745216791E-7</v>
      </c>
      <c r="G1487" s="8">
        <v>-15694.990281692515</v>
      </c>
      <c r="H1487" s="8">
        <v>5023.2811332605279</v>
      </c>
      <c r="I1487" s="8">
        <v>-9756020.8910443559</v>
      </c>
    </row>
    <row r="1488" spans="1:9" x14ac:dyDescent="0.25">
      <c r="A1488">
        <v>12</v>
      </c>
      <c r="B1488">
        <v>160</v>
      </c>
      <c r="C1488">
        <v>160</v>
      </c>
      <c r="D1488" s="8">
        <v>-17494.634241031559</v>
      </c>
      <c r="E1488" s="8">
        <v>4328.1569054131269</v>
      </c>
      <c r="F1488" s="8">
        <v>-9756020.8910441101</v>
      </c>
      <c r="G1488" s="8">
        <v>-17494.634241031559</v>
      </c>
      <c r="H1488" s="8">
        <v>5183.9317098101419</v>
      </c>
      <c r="I1488" s="8">
        <v>-19853102.956103567</v>
      </c>
    </row>
    <row r="1489" spans="1:9" x14ac:dyDescent="0.25">
      <c r="A1489">
        <v>13</v>
      </c>
      <c r="B1489">
        <v>160</v>
      </c>
      <c r="C1489">
        <v>160</v>
      </c>
      <c r="D1489" s="8">
        <v>-21536.385996941193</v>
      </c>
      <c r="E1489" s="8">
        <v>3353.9169328632943</v>
      </c>
      <c r="F1489" s="8">
        <v>-19853102.956104293</v>
      </c>
      <c r="G1489" s="8">
        <v>-21536.385996941193</v>
      </c>
      <c r="H1489" s="8">
        <v>4008.1550547484003</v>
      </c>
      <c r="I1489" s="8">
        <v>-25827424.374051124</v>
      </c>
    </row>
    <row r="1490" spans="1:9" x14ac:dyDescent="0.25">
      <c r="A1490">
        <v>14</v>
      </c>
      <c r="B1490">
        <v>160</v>
      </c>
      <c r="C1490">
        <v>160</v>
      </c>
      <c r="D1490" s="8">
        <v>-21707.891660013422</v>
      </c>
      <c r="E1490" s="8">
        <v>3978.5178722312703</v>
      </c>
      <c r="F1490" s="8">
        <v>-25827424.374063537</v>
      </c>
      <c r="G1490" s="8">
        <v>-21707.891660013422</v>
      </c>
      <c r="H1490" s="8">
        <v>4346.39291474318</v>
      </c>
      <c r="I1490" s="8">
        <v>-27908652.070807714</v>
      </c>
    </row>
    <row r="1491" spans="1:9" x14ac:dyDescent="0.25">
      <c r="A1491">
        <v>15</v>
      </c>
      <c r="B1491">
        <v>160</v>
      </c>
      <c r="C1491">
        <v>160</v>
      </c>
      <c r="D1491" s="8">
        <v>17193.584118821826</v>
      </c>
      <c r="E1491" s="8">
        <v>-13697.830953330682</v>
      </c>
      <c r="F1491" s="8">
        <v>-27908652.070793152</v>
      </c>
      <c r="G1491" s="8">
        <v>17193.584118821826</v>
      </c>
      <c r="H1491" s="8">
        <v>-13329.955910818771</v>
      </c>
      <c r="I1491" s="8">
        <v>-21151705.354758687</v>
      </c>
    </row>
    <row r="1492" spans="1:9" x14ac:dyDescent="0.25">
      <c r="A1492">
        <v>16</v>
      </c>
      <c r="B1492">
        <v>160</v>
      </c>
      <c r="C1492">
        <v>160</v>
      </c>
      <c r="D1492" s="8">
        <v>17022.078457538628</v>
      </c>
      <c r="E1492" s="8">
        <v>-13359.59309343456</v>
      </c>
      <c r="F1492" s="8">
        <v>-21151705.354734007</v>
      </c>
      <c r="G1492" s="8">
        <v>17022.078457538628</v>
      </c>
      <c r="H1492" s="8">
        <v>-12705.354971549456</v>
      </c>
      <c r="I1492" s="8">
        <v>5.225461791269481E-7</v>
      </c>
    </row>
    <row r="1493" spans="1:9" x14ac:dyDescent="0.25">
      <c r="A1493">
        <v>17</v>
      </c>
      <c r="B1493">
        <v>160</v>
      </c>
      <c r="C1493">
        <v>160</v>
      </c>
      <c r="D1493" s="8">
        <v>17750.061308634016</v>
      </c>
      <c r="E1493" s="8">
        <v>9459.6892235369851</v>
      </c>
      <c r="F1493" s="8">
        <v>1.1277964222244919E-5</v>
      </c>
      <c r="G1493" s="8">
        <v>17750.061308634016</v>
      </c>
      <c r="H1493" s="8">
        <v>9694.9094239488913</v>
      </c>
      <c r="I1493" s="8">
        <v>-4788649.661860818</v>
      </c>
    </row>
    <row r="1494" spans="1:9" x14ac:dyDescent="0.25">
      <c r="A1494">
        <v>18</v>
      </c>
      <c r="B1494">
        <v>160</v>
      </c>
      <c r="C1494">
        <v>160</v>
      </c>
      <c r="D1494" s="8">
        <v>17421.275780705353</v>
      </c>
      <c r="E1494" s="8">
        <v>9366.1238960092942</v>
      </c>
      <c r="F1494" s="8">
        <v>-4788649.6618647082</v>
      </c>
      <c r="G1494" s="8">
        <v>17421.275780705353</v>
      </c>
      <c r="H1494" s="8">
        <v>9788.4747514212049</v>
      </c>
      <c r="I1494" s="8">
        <v>-9577299.3237220217</v>
      </c>
    </row>
    <row r="1495" spans="1:9" x14ac:dyDescent="0.25">
      <c r="A1495">
        <v>19</v>
      </c>
      <c r="B1495">
        <v>160</v>
      </c>
      <c r="C1495">
        <v>160</v>
      </c>
      <c r="D1495" s="8">
        <v>-13073.043168793756</v>
      </c>
      <c r="E1495" s="8">
        <v>-25515.491100005933</v>
      </c>
      <c r="F1495" s="8">
        <v>-9577299.3237326294</v>
      </c>
      <c r="G1495" s="8">
        <v>-13073.043168793756</v>
      </c>
      <c r="H1495" s="8">
        <v>-25093.140244594026</v>
      </c>
      <c r="I1495" s="8">
        <v>3074858.5124158049</v>
      </c>
    </row>
    <row r="1496" spans="1:9" x14ac:dyDescent="0.25">
      <c r="A1496">
        <v>20</v>
      </c>
      <c r="B1496">
        <v>160</v>
      </c>
      <c r="C1496">
        <v>160</v>
      </c>
      <c r="D1496" s="8">
        <v>-14506.318133314802</v>
      </c>
      <c r="E1496" s="8">
        <v>-25726.666527630376</v>
      </c>
      <c r="F1496" s="8">
        <v>46092195.155167207</v>
      </c>
      <c r="G1496" s="8">
        <v>-14506.318133314802</v>
      </c>
      <c r="H1496" s="8">
        <v>-24881.964816806561</v>
      </c>
      <c r="I1496" s="8">
        <v>71396510.827385649</v>
      </c>
    </row>
    <row r="1497" spans="1:9" x14ac:dyDescent="0.25">
      <c r="A1497">
        <v>21</v>
      </c>
      <c r="B1497">
        <v>160</v>
      </c>
      <c r="C1497">
        <v>160</v>
      </c>
      <c r="D1497" s="8">
        <v>-64587.289322849785</v>
      </c>
      <c r="E1497" s="8">
        <v>-204.58525382741865</v>
      </c>
      <c r="F1497" s="8">
        <v>1.9249237084295601E-7</v>
      </c>
      <c r="G1497" s="8">
        <v>-64587.289322849785</v>
      </c>
      <c r="H1497" s="8">
        <v>204.58525382770193</v>
      </c>
      <c r="I1497" s="8">
        <v>-1.8359314708504825E-7</v>
      </c>
    </row>
    <row r="1498" spans="1:9" x14ac:dyDescent="0.25">
      <c r="A1498">
        <v>22</v>
      </c>
      <c r="B1498">
        <v>160</v>
      </c>
      <c r="C1498">
        <v>160</v>
      </c>
      <c r="D1498" s="8">
        <v>2526.7587397266338</v>
      </c>
      <c r="E1498" s="8">
        <v>-310.80248698716059</v>
      </c>
      <c r="F1498" s="8">
        <v>2.0934896228170567E-8</v>
      </c>
      <c r="G1498" s="8">
        <v>2526.7587397266338</v>
      </c>
      <c r="H1498" s="8">
        <v>310.80248698718037</v>
      </c>
      <c r="I1498" s="8">
        <v>-2.1246818194699635E-8</v>
      </c>
    </row>
    <row r="1499" spans="1:9" x14ac:dyDescent="0.25">
      <c r="A1499">
        <v>23</v>
      </c>
      <c r="B1499">
        <v>160</v>
      </c>
      <c r="C1499">
        <v>160</v>
      </c>
      <c r="D1499" s="8">
        <v>-45921.53767518152</v>
      </c>
      <c r="E1499" s="8">
        <v>-204.58525382757531</v>
      </c>
      <c r="F1499" s="8">
        <v>-1.7679485608823597E-8</v>
      </c>
      <c r="G1499" s="8">
        <v>-45921.53767518152</v>
      </c>
      <c r="H1499" s="8">
        <v>204.58525382754524</v>
      </c>
      <c r="I1499" s="8">
        <v>1.8567880033515396E-8</v>
      </c>
    </row>
    <row r="1500" spans="1:9" x14ac:dyDescent="0.25">
      <c r="A1500">
        <v>24</v>
      </c>
      <c r="B1500">
        <v>160</v>
      </c>
      <c r="C1500">
        <v>160</v>
      </c>
      <c r="D1500" s="8">
        <v>-35886.597430421556</v>
      </c>
      <c r="E1500" s="8">
        <v>8231.9413317067829</v>
      </c>
      <c r="F1500" s="8">
        <v>-21438153.295387145</v>
      </c>
      <c r="G1500" s="8">
        <v>-35886.597430421556</v>
      </c>
      <c r="H1500" s="8">
        <v>9031.690013107278</v>
      </c>
      <c r="I1500" s="8">
        <v>-36112239.938479118</v>
      </c>
    </row>
    <row r="1501" spans="1:9" x14ac:dyDescent="0.25">
      <c r="A1501">
        <v>25</v>
      </c>
      <c r="B1501">
        <v>160</v>
      </c>
      <c r="C1501">
        <v>160</v>
      </c>
      <c r="D1501" s="8">
        <v>-13684.092937202528</v>
      </c>
      <c r="E1501" s="8">
        <v>-25704.190012920357</v>
      </c>
      <c r="F1501" s="8">
        <v>3074858.5123941414</v>
      </c>
      <c r="G1501" s="8">
        <v>-13684.092937202528</v>
      </c>
      <c r="H1501" s="8">
        <v>-24904.441331519862</v>
      </c>
      <c r="I1501" s="8">
        <v>46092195.155168243</v>
      </c>
    </row>
    <row r="1502" spans="1:9" x14ac:dyDescent="0.25">
      <c r="A1502">
        <v>1</v>
      </c>
      <c r="B1502">
        <v>161</v>
      </c>
      <c r="C1502">
        <v>161</v>
      </c>
      <c r="D1502" s="8">
        <v>-69953.789030379223</v>
      </c>
      <c r="E1502" s="8">
        <v>45057.138832269113</v>
      </c>
      <c r="F1502" s="8">
        <v>74278671.246046171</v>
      </c>
      <c r="G1502" s="8">
        <v>-69953.789030379223</v>
      </c>
      <c r="H1502" s="8">
        <v>45901.840543092927</v>
      </c>
      <c r="I1502" s="8">
        <v>28799181.558365174</v>
      </c>
    </row>
    <row r="1503" spans="1:9" x14ac:dyDescent="0.25">
      <c r="A1503">
        <v>2</v>
      </c>
      <c r="B1503">
        <v>161</v>
      </c>
      <c r="C1503">
        <v>161</v>
      </c>
      <c r="D1503" s="8">
        <v>-68520.5140651775</v>
      </c>
      <c r="E1503" s="8">
        <v>45268.314260179788</v>
      </c>
      <c r="F1503" s="8">
        <v>-48515950.910654366</v>
      </c>
      <c r="G1503" s="8">
        <v>-68520.5140651775</v>
      </c>
      <c r="H1503" s="8">
        <v>45690.665115591699</v>
      </c>
      <c r="I1503" s="8">
        <v>-71255695.754596651</v>
      </c>
    </row>
    <row r="1504" spans="1:9" x14ac:dyDescent="0.25">
      <c r="A1504">
        <v>3</v>
      </c>
      <c r="B1504">
        <v>161</v>
      </c>
      <c r="C1504">
        <v>161</v>
      </c>
      <c r="D1504" s="8">
        <v>32060.924579222712</v>
      </c>
      <c r="E1504" s="8">
        <v>-71466.871182671675</v>
      </c>
      <c r="F1504" s="8">
        <v>-71255695.754593</v>
      </c>
      <c r="G1504" s="8">
        <v>32060.924579222712</v>
      </c>
      <c r="H1504" s="8">
        <v>-71044.520327259772</v>
      </c>
      <c r="I1504" s="8">
        <v>-35627847.877109975</v>
      </c>
    </row>
    <row r="1505" spans="1:9" x14ac:dyDescent="0.25">
      <c r="A1505">
        <v>4</v>
      </c>
      <c r="B1505">
        <v>161</v>
      </c>
      <c r="C1505">
        <v>161</v>
      </c>
      <c r="D1505" s="8">
        <v>32389.710107133873</v>
      </c>
      <c r="E1505" s="8">
        <v>-71373.305854535967</v>
      </c>
      <c r="F1505" s="8">
        <v>-35627847.877157465</v>
      </c>
      <c r="G1505" s="8">
        <v>32389.710107133873</v>
      </c>
      <c r="H1505" s="8">
        <v>-71138.085654124065</v>
      </c>
      <c r="I1505" s="8">
        <v>7.5476244091987608E-6</v>
      </c>
    </row>
    <row r="1506" spans="1:9" x14ac:dyDescent="0.25">
      <c r="A1506">
        <v>5</v>
      </c>
      <c r="B1506">
        <v>161</v>
      </c>
      <c r="C1506">
        <v>161</v>
      </c>
      <c r="D1506" s="8">
        <v>80036.547601099301</v>
      </c>
      <c r="E1506" s="8">
        <v>14873.702290786012</v>
      </c>
      <c r="F1506" s="8">
        <v>-8.0131649156101048E-6</v>
      </c>
      <c r="G1506" s="8">
        <v>80036.547601099301</v>
      </c>
      <c r="H1506" s="8">
        <v>15527.940412671116</v>
      </c>
      <c r="I1506" s="8">
        <v>-24670933.053863492</v>
      </c>
    </row>
    <row r="1507" spans="1:9" x14ac:dyDescent="0.25">
      <c r="A1507">
        <v>6</v>
      </c>
      <c r="B1507">
        <v>161</v>
      </c>
      <c r="C1507">
        <v>161</v>
      </c>
      <c r="D1507" s="8">
        <v>80208.053262001369</v>
      </c>
      <c r="E1507" s="8">
        <v>15498.303230320258</v>
      </c>
      <c r="F1507" s="8">
        <v>-24670933.053830117</v>
      </c>
      <c r="G1507" s="8">
        <v>80208.053262001369</v>
      </c>
      <c r="H1507" s="8">
        <v>15866.178272832167</v>
      </c>
      <c r="I1507" s="8">
        <v>-32512053.429617625</v>
      </c>
    </row>
    <row r="1508" spans="1:9" x14ac:dyDescent="0.25">
      <c r="A1508">
        <v>7</v>
      </c>
      <c r="B1508">
        <v>161</v>
      </c>
      <c r="C1508">
        <v>161</v>
      </c>
      <c r="D1508" s="8">
        <v>-59320.703994776799</v>
      </c>
      <c r="E1508" s="8">
        <v>-22578.69388490757</v>
      </c>
      <c r="F1508" s="8">
        <v>-32512053.429601245</v>
      </c>
      <c r="G1508" s="8">
        <v>-59320.703994776799</v>
      </c>
      <c r="H1508" s="8">
        <v>-22210.818842395656</v>
      </c>
      <c r="I1508" s="8">
        <v>-21314675.247774612</v>
      </c>
    </row>
    <row r="1509" spans="1:9" x14ac:dyDescent="0.25">
      <c r="A1509">
        <v>8</v>
      </c>
      <c r="B1509">
        <v>161</v>
      </c>
      <c r="C1509">
        <v>161</v>
      </c>
      <c r="D1509" s="8">
        <v>-59149.198332395208</v>
      </c>
      <c r="E1509" s="8">
        <v>-22240.456024855346</v>
      </c>
      <c r="F1509" s="8">
        <v>-21314675.247786134</v>
      </c>
      <c r="G1509" s="8">
        <v>-59149.198332395208</v>
      </c>
      <c r="H1509" s="8">
        <v>-21586.217902970238</v>
      </c>
      <c r="I1509" s="8">
        <v>14250670.644644402</v>
      </c>
    </row>
    <row r="1510" spans="1:9" x14ac:dyDescent="0.25">
      <c r="A1510">
        <v>9</v>
      </c>
      <c r="B1510">
        <v>161</v>
      </c>
      <c r="C1510">
        <v>161</v>
      </c>
      <c r="D1510" s="8">
        <v>-55107.446574402195</v>
      </c>
      <c r="E1510" s="8">
        <v>-5263.5210087810183</v>
      </c>
      <c r="F1510" s="8">
        <v>14250670.644643517</v>
      </c>
      <c r="G1510" s="8">
        <v>-55107.446574402195</v>
      </c>
      <c r="H1510" s="8">
        <v>-4407.7462043840042</v>
      </c>
      <c r="I1510" s="8">
        <v>24516720.791418254</v>
      </c>
    </row>
    <row r="1511" spans="1:9" x14ac:dyDescent="0.25">
      <c r="A1511">
        <v>10</v>
      </c>
      <c r="B1511">
        <v>161</v>
      </c>
      <c r="C1511">
        <v>161</v>
      </c>
      <c r="D1511" s="8">
        <v>-47891.439324523853</v>
      </c>
      <c r="E1511" s="8">
        <v>11120.261816557262</v>
      </c>
      <c r="F1511" s="8">
        <v>24516720.791418146</v>
      </c>
      <c r="G1511" s="8">
        <v>-47891.439324523853</v>
      </c>
      <c r="H1511" s="8">
        <v>11976.036620954275</v>
      </c>
      <c r="I1511" s="8">
        <v>-3.5930206649936735E-7</v>
      </c>
    </row>
    <row r="1512" spans="1:9" x14ac:dyDescent="0.25">
      <c r="A1512">
        <v>11</v>
      </c>
      <c r="B1512">
        <v>161</v>
      </c>
      <c r="C1512">
        <v>161</v>
      </c>
      <c r="D1512" s="8">
        <v>-49568.573177701037</v>
      </c>
      <c r="E1512" s="8">
        <v>-7268.292471507445</v>
      </c>
      <c r="F1512" s="8">
        <v>4.8096626414917409E-7</v>
      </c>
      <c r="G1512" s="8">
        <v>-49568.573177701037</v>
      </c>
      <c r="H1512" s="8">
        <v>-6412.51766711043</v>
      </c>
      <c r="I1512" s="8">
        <v>14522179.96214336</v>
      </c>
    </row>
    <row r="1513" spans="1:9" x14ac:dyDescent="0.25">
      <c r="A1513">
        <v>12</v>
      </c>
      <c r="B1513">
        <v>161</v>
      </c>
      <c r="C1513">
        <v>161</v>
      </c>
      <c r="D1513" s="8">
        <v>-55334.830083318622</v>
      </c>
      <c r="E1513" s="8">
        <v>5046.0157024253276</v>
      </c>
      <c r="F1513" s="8">
        <v>14522179.962143648</v>
      </c>
      <c r="G1513" s="8">
        <v>-55334.830083318622</v>
      </c>
      <c r="H1513" s="8">
        <v>5901.7905068223426</v>
      </c>
      <c r="I1513" s="8">
        <v>2901083.6710272073</v>
      </c>
    </row>
    <row r="1514" spans="1:9" x14ac:dyDescent="0.25">
      <c r="A1514">
        <v>13</v>
      </c>
      <c r="B1514">
        <v>161</v>
      </c>
      <c r="C1514">
        <v>161</v>
      </c>
      <c r="D1514" s="8">
        <v>-57926.831494733502</v>
      </c>
      <c r="E1514" s="8">
        <v>18155.012749620953</v>
      </c>
      <c r="F1514" s="8">
        <v>2901083.6710265782</v>
      </c>
      <c r="G1514" s="8">
        <v>-57926.831494733502</v>
      </c>
      <c r="H1514" s="8">
        <v>18809.250871506058</v>
      </c>
      <c r="I1514" s="8">
        <v>-27095416.257518012</v>
      </c>
    </row>
    <row r="1515" spans="1:9" x14ac:dyDescent="0.25">
      <c r="A1515">
        <v>14</v>
      </c>
      <c r="B1515">
        <v>161</v>
      </c>
      <c r="C1515">
        <v>161</v>
      </c>
      <c r="D1515" s="8">
        <v>-58098.337157849601</v>
      </c>
      <c r="E1515" s="8">
        <v>18779.613688959322</v>
      </c>
      <c r="F1515" s="8">
        <v>-27095416.257531218</v>
      </c>
      <c r="G1515" s="8">
        <v>-58098.337157849601</v>
      </c>
      <c r="H1515" s="8">
        <v>19147.488731471232</v>
      </c>
      <c r="I1515" s="8">
        <v>-36577191.862639196</v>
      </c>
    </row>
    <row r="1516" spans="1:9" x14ac:dyDescent="0.25">
      <c r="A1516">
        <v>15</v>
      </c>
      <c r="B1516">
        <v>161</v>
      </c>
      <c r="C1516">
        <v>161</v>
      </c>
      <c r="D1516" s="8">
        <v>68300.609926654564</v>
      </c>
      <c r="E1516" s="8">
        <v>-17780.986766722992</v>
      </c>
      <c r="F1516" s="8">
        <v>-36577191.862622961</v>
      </c>
      <c r="G1516" s="8">
        <v>68300.609926654564</v>
      </c>
      <c r="H1516" s="8">
        <v>-17413.111724211081</v>
      </c>
      <c r="I1516" s="8">
        <v>-27778667.239889782</v>
      </c>
    </row>
    <row r="1517" spans="1:9" x14ac:dyDescent="0.25">
      <c r="A1517">
        <v>16</v>
      </c>
      <c r="B1517">
        <v>161</v>
      </c>
      <c r="C1517">
        <v>161</v>
      </c>
      <c r="D1517" s="8">
        <v>68129.104265417889</v>
      </c>
      <c r="E1517" s="8">
        <v>-17442.748906823155</v>
      </c>
      <c r="F1517" s="8">
        <v>-27778667.239863753</v>
      </c>
      <c r="G1517" s="8">
        <v>68129.104265417889</v>
      </c>
      <c r="H1517" s="8">
        <v>-16788.510784938051</v>
      </c>
      <c r="I1517" s="8">
        <v>4.7277862904593346E-7</v>
      </c>
    </row>
    <row r="1518" spans="1:9" x14ac:dyDescent="0.25">
      <c r="A1518">
        <v>17</v>
      </c>
      <c r="B1518">
        <v>161</v>
      </c>
      <c r="C1518">
        <v>161</v>
      </c>
      <c r="D1518" s="8">
        <v>32357.451900047672</v>
      </c>
      <c r="E1518" s="8">
        <v>59278.587252834026</v>
      </c>
      <c r="F1518" s="8">
        <v>1.132270263042301E-5</v>
      </c>
      <c r="G1518" s="8">
        <v>32357.451900047672</v>
      </c>
      <c r="H1518" s="8">
        <v>59513.807453245929</v>
      </c>
      <c r="I1518" s="8">
        <v>-29698098.67650862</v>
      </c>
    </row>
    <row r="1519" spans="1:9" x14ac:dyDescent="0.25">
      <c r="A1519">
        <v>18</v>
      </c>
      <c r="B1519">
        <v>161</v>
      </c>
      <c r="C1519">
        <v>161</v>
      </c>
      <c r="D1519" s="8">
        <v>32028.666372119293</v>
      </c>
      <c r="E1519" s="8">
        <v>59185.02192529961</v>
      </c>
      <c r="F1519" s="8">
        <v>-29698098.676512256</v>
      </c>
      <c r="G1519" s="8">
        <v>32028.666372119293</v>
      </c>
      <c r="H1519" s="8">
        <v>59607.372780711528</v>
      </c>
      <c r="I1519" s="8">
        <v>-59396197.353014328</v>
      </c>
    </row>
    <row r="1520" spans="1:9" x14ac:dyDescent="0.25">
      <c r="A1520">
        <v>19</v>
      </c>
      <c r="B1520">
        <v>161</v>
      </c>
      <c r="C1520">
        <v>161</v>
      </c>
      <c r="D1520" s="8">
        <v>-58398.076765677062</v>
      </c>
      <c r="E1520" s="8">
        <v>-45690.665115439006</v>
      </c>
      <c r="F1520" s="8">
        <v>-59396197.353024438</v>
      </c>
      <c r="G1520" s="8">
        <v>-58398.076765677062</v>
      </c>
      <c r="H1520" s="8">
        <v>-45268.314260027102</v>
      </c>
      <c r="I1520" s="8">
        <v>-36656452.509158902</v>
      </c>
    </row>
    <row r="1521" spans="1:9" x14ac:dyDescent="0.25">
      <c r="A1521">
        <v>20</v>
      </c>
      <c r="B1521">
        <v>161</v>
      </c>
      <c r="C1521">
        <v>161</v>
      </c>
      <c r="D1521" s="8">
        <v>-59831.351730198119</v>
      </c>
      <c r="E1521" s="8">
        <v>-45901.840543069513</v>
      </c>
      <c r="F1521" s="8">
        <v>40658679.959840178</v>
      </c>
      <c r="G1521" s="8">
        <v>-59831.351730198119</v>
      </c>
      <c r="H1521" s="8">
        <v>-45057.138832245691</v>
      </c>
      <c r="I1521" s="8">
        <v>86138169.647497743</v>
      </c>
    </row>
    <row r="1522" spans="1:9" x14ac:dyDescent="0.25">
      <c r="A1522">
        <v>21</v>
      </c>
      <c r="B1522">
        <v>161</v>
      </c>
      <c r="C1522">
        <v>161</v>
      </c>
      <c r="D1522" s="8">
        <v>-153681.50863831339</v>
      </c>
      <c r="E1522" s="8">
        <v>-204.58525382740305</v>
      </c>
      <c r="F1522" s="8">
        <v>2.1267005649860949E-7</v>
      </c>
      <c r="G1522" s="8">
        <v>-153681.50863831339</v>
      </c>
      <c r="H1522" s="8">
        <v>204.58525382771754</v>
      </c>
      <c r="I1522" s="8">
        <v>-2.0346524252090603E-7</v>
      </c>
    </row>
    <row r="1523" spans="1:9" x14ac:dyDescent="0.25">
      <c r="A1523">
        <v>22</v>
      </c>
      <c r="B1523">
        <v>161</v>
      </c>
      <c r="C1523">
        <v>161</v>
      </c>
      <c r="D1523" s="8">
        <v>-3223.0471739966988</v>
      </c>
      <c r="E1523" s="8">
        <v>-310.80248698716139</v>
      </c>
      <c r="F1523" s="8">
        <v>1.9286554649180731E-8</v>
      </c>
      <c r="G1523" s="8">
        <v>-3223.0471739966988</v>
      </c>
      <c r="H1523" s="8">
        <v>310.80248698717958</v>
      </c>
      <c r="I1523" s="8">
        <v>-1.8578777774585408E-8</v>
      </c>
    </row>
    <row r="1524" spans="1:9" x14ac:dyDescent="0.25">
      <c r="A1524">
        <v>23</v>
      </c>
      <c r="B1524">
        <v>161</v>
      </c>
      <c r="C1524">
        <v>161</v>
      </c>
      <c r="D1524" s="8">
        <v>-138068.51587028301</v>
      </c>
      <c r="E1524" s="8">
        <v>-204.5852538275725</v>
      </c>
      <c r="F1524" s="8">
        <v>-1.6413468983955681E-8</v>
      </c>
      <c r="G1524" s="8">
        <v>-138068.51587028301</v>
      </c>
      <c r="H1524" s="8">
        <v>204.58525382754806</v>
      </c>
      <c r="I1524" s="8">
        <v>1.648986653890461E-8</v>
      </c>
    </row>
    <row r="1525" spans="1:9" x14ac:dyDescent="0.25">
      <c r="A1525">
        <v>24</v>
      </c>
      <c r="B1525">
        <v>161</v>
      </c>
      <c r="C1525">
        <v>161</v>
      </c>
      <c r="D1525" s="8">
        <v>-69131.563833582826</v>
      </c>
      <c r="E1525" s="8">
        <v>45079.615346988183</v>
      </c>
      <c r="F1525" s="8">
        <v>28799181.558367208</v>
      </c>
      <c r="G1525" s="8">
        <v>-69131.563833582826</v>
      </c>
      <c r="H1525" s="8">
        <v>45879.364028388678</v>
      </c>
      <c r="I1525" s="8">
        <v>-48515950.910703078</v>
      </c>
    </row>
    <row r="1526" spans="1:9" x14ac:dyDescent="0.25">
      <c r="A1526">
        <v>25</v>
      </c>
      <c r="B1526">
        <v>161</v>
      </c>
      <c r="C1526">
        <v>161</v>
      </c>
      <c r="D1526" s="8">
        <v>-59009.126534085852</v>
      </c>
      <c r="E1526" s="8">
        <v>-45879.364028359494</v>
      </c>
      <c r="F1526" s="8">
        <v>-36656452.509179384</v>
      </c>
      <c r="G1526" s="8">
        <v>-59009.126534085852</v>
      </c>
      <c r="H1526" s="8">
        <v>-45079.615346958999</v>
      </c>
      <c r="I1526" s="8">
        <v>40658679.959841259</v>
      </c>
    </row>
    <row r="1527" spans="1:9" x14ac:dyDescent="0.25">
      <c r="A1527">
        <v>1</v>
      </c>
      <c r="B1527">
        <v>162</v>
      </c>
      <c r="C1527">
        <v>162</v>
      </c>
      <c r="D1527" s="8">
        <v>-65627.44391358587</v>
      </c>
      <c r="E1527" s="8">
        <v>35123.912376356267</v>
      </c>
      <c r="F1527" s="8">
        <v>44309590.091461271</v>
      </c>
      <c r="G1527" s="8">
        <v>-65627.44391358587</v>
      </c>
      <c r="H1527" s="8">
        <v>35968.614087180089</v>
      </c>
      <c r="I1527" s="8">
        <v>8763326.8596931156</v>
      </c>
    </row>
    <row r="1528" spans="1:9" x14ac:dyDescent="0.25">
      <c r="A1528">
        <v>2</v>
      </c>
      <c r="B1528">
        <v>162</v>
      </c>
      <c r="C1528">
        <v>162</v>
      </c>
      <c r="D1528" s="8">
        <v>-64194.168948374339</v>
      </c>
      <c r="E1528" s="8">
        <v>35335.087804269038</v>
      </c>
      <c r="F1528" s="8">
        <v>-51665320.634273045</v>
      </c>
      <c r="G1528" s="8">
        <v>-64194.168948374339</v>
      </c>
      <c r="H1528" s="8">
        <v>35757.438659680949</v>
      </c>
      <c r="I1528" s="8">
        <v>-69438452.25026007</v>
      </c>
    </row>
    <row r="1529" spans="1:9" x14ac:dyDescent="0.25">
      <c r="A1529">
        <v>3</v>
      </c>
      <c r="B1529">
        <v>162</v>
      </c>
      <c r="C1529">
        <v>162</v>
      </c>
      <c r="D1529" s="8">
        <v>26325.929792562096</v>
      </c>
      <c r="E1529" s="8">
        <v>-69649.627678332065</v>
      </c>
      <c r="F1529" s="8">
        <v>-69438452.250256062</v>
      </c>
      <c r="G1529" s="8">
        <v>26325.929792562096</v>
      </c>
      <c r="H1529" s="8">
        <v>-69227.276822920147</v>
      </c>
      <c r="I1529" s="8">
        <v>-34719226.124943115</v>
      </c>
    </row>
    <row r="1530" spans="1:9" x14ac:dyDescent="0.25">
      <c r="A1530">
        <v>4</v>
      </c>
      <c r="B1530">
        <v>162</v>
      </c>
      <c r="C1530">
        <v>162</v>
      </c>
      <c r="D1530" s="8">
        <v>26654.715320473257</v>
      </c>
      <c r="E1530" s="8">
        <v>-69556.062350202395</v>
      </c>
      <c r="F1530" s="8">
        <v>-34719226.12499053</v>
      </c>
      <c r="G1530" s="8">
        <v>26654.715320473257</v>
      </c>
      <c r="H1530" s="8">
        <v>-69320.842149790493</v>
      </c>
      <c r="I1530" s="8">
        <v>7.6146796345710753E-6</v>
      </c>
    </row>
    <row r="1531" spans="1:9" x14ac:dyDescent="0.25">
      <c r="A1531">
        <v>5</v>
      </c>
      <c r="B1531">
        <v>162</v>
      </c>
      <c r="C1531">
        <v>162</v>
      </c>
      <c r="D1531" s="8">
        <v>76400.080692654767</v>
      </c>
      <c r="E1531" s="8">
        <v>10081.140597822243</v>
      </c>
      <c r="F1531" s="8">
        <v>-7.9447127063758671E-6</v>
      </c>
      <c r="G1531" s="8">
        <v>76400.080692654767</v>
      </c>
      <c r="H1531" s="8">
        <v>10735.378719707349</v>
      </c>
      <c r="I1531" s="8">
        <v>-16892605.426183216</v>
      </c>
    </row>
    <row r="1532" spans="1:9" x14ac:dyDescent="0.25">
      <c r="A1532">
        <v>6</v>
      </c>
      <c r="B1532">
        <v>162</v>
      </c>
      <c r="C1532">
        <v>162</v>
      </c>
      <c r="D1532" s="8">
        <v>76571.586353589315</v>
      </c>
      <c r="E1532" s="8">
        <v>10705.741537322707</v>
      </c>
      <c r="F1532" s="8">
        <v>-16892605.426150143</v>
      </c>
      <c r="G1532" s="8">
        <v>76571.586353589315</v>
      </c>
      <c r="H1532" s="8">
        <v>11073.616579834616</v>
      </c>
      <c r="I1532" s="8">
        <v>-22337444.955438856</v>
      </c>
    </row>
    <row r="1533" spans="1:9" x14ac:dyDescent="0.25">
      <c r="A1533">
        <v>7</v>
      </c>
      <c r="B1533">
        <v>162</v>
      </c>
      <c r="C1533">
        <v>162</v>
      </c>
      <c r="D1533" s="8">
        <v>-48511.645292721434</v>
      </c>
      <c r="E1533" s="8">
        <v>-21836.737100447284</v>
      </c>
      <c r="F1533" s="8">
        <v>-22337444.955423068</v>
      </c>
      <c r="G1533" s="8">
        <v>-48511.645292721434</v>
      </c>
      <c r="H1533" s="8">
        <v>-21468.86205793537</v>
      </c>
      <c r="I1533" s="8">
        <v>-11511045.165826362</v>
      </c>
    </row>
    <row r="1534" spans="1:9" x14ac:dyDescent="0.25">
      <c r="A1534">
        <v>8</v>
      </c>
      <c r="B1534">
        <v>162</v>
      </c>
      <c r="C1534">
        <v>162</v>
      </c>
      <c r="D1534" s="8">
        <v>-48340.139630348574</v>
      </c>
      <c r="E1534" s="8">
        <v>-21498.499240387355</v>
      </c>
      <c r="F1534" s="8">
        <v>-11511045.16583827</v>
      </c>
      <c r="G1534" s="8">
        <v>-48340.139630348574</v>
      </c>
      <c r="H1534" s="8">
        <v>-20844.261118502247</v>
      </c>
      <c r="I1534" s="8">
        <v>22850104.86540075</v>
      </c>
    </row>
    <row r="1535" spans="1:9" x14ac:dyDescent="0.25">
      <c r="A1535">
        <v>9</v>
      </c>
      <c r="B1535">
        <v>162</v>
      </c>
      <c r="C1535">
        <v>162</v>
      </c>
      <c r="D1535" s="8">
        <v>-44298.387872354513</v>
      </c>
      <c r="E1535" s="8">
        <v>-4521.564224314795</v>
      </c>
      <c r="F1535" s="8">
        <v>22850104.865399942</v>
      </c>
      <c r="G1535" s="8">
        <v>-44298.387872354513</v>
      </c>
      <c r="H1535" s="8">
        <v>-3665.7894199177804</v>
      </c>
      <c r="I1535" s="8">
        <v>31540980.758752845</v>
      </c>
    </row>
    <row r="1536" spans="1:9" x14ac:dyDescent="0.25">
      <c r="A1536">
        <v>10</v>
      </c>
      <c r="B1536">
        <v>162</v>
      </c>
      <c r="C1536">
        <v>162</v>
      </c>
      <c r="D1536" s="8">
        <v>-44287.128242330458</v>
      </c>
      <c r="E1536" s="8">
        <v>14428.909940596153</v>
      </c>
      <c r="F1536" s="8">
        <v>31540980.758752715</v>
      </c>
      <c r="G1536" s="8">
        <v>-44287.128242330458</v>
      </c>
      <c r="H1536" s="8">
        <v>15284.684744993168</v>
      </c>
      <c r="I1536" s="8">
        <v>-3.1809104257263242E-7</v>
      </c>
    </row>
    <row r="1537" spans="1:9" x14ac:dyDescent="0.25">
      <c r="A1537">
        <v>11</v>
      </c>
      <c r="B1537">
        <v>162</v>
      </c>
      <c r="C1537">
        <v>162</v>
      </c>
      <c r="D1537" s="8">
        <v>-49774.115470016317</v>
      </c>
      <c r="E1537" s="8">
        <v>-2748.8329660729501</v>
      </c>
      <c r="F1537" s="8">
        <v>4.6839340939186519E-7</v>
      </c>
      <c r="G1537" s="8">
        <v>-49774.115470016317</v>
      </c>
      <c r="H1537" s="8">
        <v>-1893.0581616759353</v>
      </c>
      <c r="I1537" s="8">
        <v>4927367.4321058877</v>
      </c>
    </row>
    <row r="1538" spans="1:9" x14ac:dyDescent="0.25">
      <c r="A1538">
        <v>12</v>
      </c>
      <c r="B1538">
        <v>162</v>
      </c>
      <c r="C1538">
        <v>162</v>
      </c>
      <c r="D1538" s="8">
        <v>-48335.624755784156</v>
      </c>
      <c r="E1538" s="8">
        <v>6399.7312828580925</v>
      </c>
      <c r="F1538" s="8">
        <v>4927367.4321061689</v>
      </c>
      <c r="G1538" s="8">
        <v>-48335.624755784156</v>
      </c>
      <c r="H1538" s="8">
        <v>7255.5060872551076</v>
      </c>
      <c r="I1538" s="8">
        <v>-9567667.0362690203</v>
      </c>
    </row>
    <row r="1539" spans="1:9" x14ac:dyDescent="0.25">
      <c r="A1539">
        <v>13</v>
      </c>
      <c r="B1539">
        <v>162</v>
      </c>
      <c r="C1539">
        <v>162</v>
      </c>
      <c r="D1539" s="8">
        <v>-50927.626167177033</v>
      </c>
      <c r="E1539" s="8">
        <v>13776.293065477052</v>
      </c>
      <c r="F1539" s="8">
        <v>-9567667.0362696387</v>
      </c>
      <c r="G1539" s="8">
        <v>-50927.626167177033</v>
      </c>
      <c r="H1539" s="8">
        <v>14430.531187362158</v>
      </c>
      <c r="I1539" s="8">
        <v>-32457504.917448696</v>
      </c>
    </row>
    <row r="1540" spans="1:9" x14ac:dyDescent="0.25">
      <c r="A1540">
        <v>14</v>
      </c>
      <c r="B1540">
        <v>162</v>
      </c>
      <c r="C1540">
        <v>162</v>
      </c>
      <c r="D1540" s="8">
        <v>-51099.131830217695</v>
      </c>
      <c r="E1540" s="8">
        <v>14400.894004841644</v>
      </c>
      <c r="F1540" s="8">
        <v>-32457504.917460836</v>
      </c>
      <c r="G1540" s="8">
        <v>-51099.131830217695</v>
      </c>
      <c r="H1540" s="8">
        <v>14768.769047353555</v>
      </c>
      <c r="I1540" s="8">
        <v>-39749920.68051029</v>
      </c>
    </row>
    <row r="1541" spans="1:9" x14ac:dyDescent="0.25">
      <c r="A1541">
        <v>15</v>
      </c>
      <c r="B1541">
        <v>162</v>
      </c>
      <c r="C1541">
        <v>162</v>
      </c>
      <c r="D1541" s="8">
        <v>52809.556257042641</v>
      </c>
      <c r="E1541" s="8">
        <v>-19275.442168449117</v>
      </c>
      <c r="F1541" s="8">
        <v>-39749920.680493601</v>
      </c>
      <c r="G1541" s="8">
        <v>52809.556257042641</v>
      </c>
      <c r="H1541" s="8">
        <v>-18907.567125937207</v>
      </c>
      <c r="I1541" s="8">
        <v>-30204168.356898542</v>
      </c>
    </row>
    <row r="1542" spans="1:9" x14ac:dyDescent="0.25">
      <c r="A1542">
        <v>16</v>
      </c>
      <c r="B1542">
        <v>162</v>
      </c>
      <c r="C1542">
        <v>162</v>
      </c>
      <c r="D1542" s="8">
        <v>52638.050595815039</v>
      </c>
      <c r="E1542" s="8">
        <v>-18937.204308554061</v>
      </c>
      <c r="F1542" s="8">
        <v>-30204168.35687305</v>
      </c>
      <c r="G1542" s="8">
        <v>52638.050595815039</v>
      </c>
      <c r="H1542" s="8">
        <v>-18282.966186668957</v>
      </c>
      <c r="I1542" s="8">
        <v>4.6666682465001939E-7</v>
      </c>
    </row>
    <row r="1543" spans="1:9" x14ac:dyDescent="0.25">
      <c r="A1543">
        <v>17</v>
      </c>
      <c r="B1543">
        <v>162</v>
      </c>
      <c r="C1543">
        <v>162</v>
      </c>
      <c r="D1543" s="8">
        <v>31266.592636122903</v>
      </c>
      <c r="E1543" s="8">
        <v>43222.49061727502</v>
      </c>
      <c r="F1543" s="8">
        <v>1.098393404390663E-5</v>
      </c>
      <c r="G1543" s="8">
        <v>31266.592636122903</v>
      </c>
      <c r="H1543" s="8">
        <v>43457.710817686922</v>
      </c>
      <c r="I1543" s="8">
        <v>-21670050.358728938</v>
      </c>
    </row>
    <row r="1544" spans="1:9" x14ac:dyDescent="0.25">
      <c r="A1544">
        <v>18</v>
      </c>
      <c r="B1544">
        <v>162</v>
      </c>
      <c r="C1544">
        <v>162</v>
      </c>
      <c r="D1544" s="8">
        <v>30937.807108194567</v>
      </c>
      <c r="E1544" s="8">
        <v>43128.925289745413</v>
      </c>
      <c r="F1544" s="8">
        <v>-21670050.358732417</v>
      </c>
      <c r="G1544" s="8">
        <v>30937.807108194567</v>
      </c>
      <c r="H1544" s="8">
        <v>43551.276145157324</v>
      </c>
      <c r="I1544" s="8">
        <v>-43340100.717457272</v>
      </c>
    </row>
    <row r="1545" spans="1:9" x14ac:dyDescent="0.25">
      <c r="A1545">
        <v>19</v>
      </c>
      <c r="B1545">
        <v>162</v>
      </c>
      <c r="C1545">
        <v>162</v>
      </c>
      <c r="D1545" s="8">
        <v>-43824.421882454029</v>
      </c>
      <c r="E1545" s="8">
        <v>-43452.438659438958</v>
      </c>
      <c r="F1545" s="8">
        <v>-43340100.71746771</v>
      </c>
      <c r="G1545" s="8">
        <v>-43824.421882454029</v>
      </c>
      <c r="H1545" s="8">
        <v>-43030.087804027055</v>
      </c>
      <c r="I1545" s="8">
        <v>-21719469.101603318</v>
      </c>
    </row>
    <row r="1546" spans="1:9" x14ac:dyDescent="0.25">
      <c r="A1546">
        <v>20</v>
      </c>
      <c r="B1546">
        <v>162</v>
      </c>
      <c r="C1546">
        <v>162</v>
      </c>
      <c r="D1546" s="8">
        <v>-45257.696846975072</v>
      </c>
      <c r="E1546" s="8">
        <v>-43663.614087063179</v>
      </c>
      <c r="F1546" s="8">
        <v>51790678.392184459</v>
      </c>
      <c r="G1546" s="8">
        <v>-45257.696846975072</v>
      </c>
      <c r="H1546" s="8">
        <v>-42818.912376239357</v>
      </c>
      <c r="I1546" s="8">
        <v>95031941.623835713</v>
      </c>
    </row>
    <row r="1547" spans="1:9" x14ac:dyDescent="0.25">
      <c r="A1547">
        <v>21</v>
      </c>
      <c r="B1547">
        <v>162</v>
      </c>
      <c r="C1547">
        <v>162</v>
      </c>
      <c r="D1547" s="8">
        <v>-138212.05147460679</v>
      </c>
      <c r="E1547" s="8">
        <v>-204.58525382741107</v>
      </c>
      <c r="F1547" s="8">
        <v>2.0319675968494267E-7</v>
      </c>
      <c r="G1547" s="8">
        <v>-138212.05147460679</v>
      </c>
      <c r="H1547" s="8">
        <v>204.58525382770952</v>
      </c>
      <c r="I1547" s="8">
        <v>-1.933371095219627E-7</v>
      </c>
    </row>
    <row r="1548" spans="1:9" x14ac:dyDescent="0.25">
      <c r="A1548">
        <v>22</v>
      </c>
      <c r="B1548">
        <v>162</v>
      </c>
      <c r="C1548">
        <v>162</v>
      </c>
      <c r="D1548" s="8">
        <v>4425.2397386659386</v>
      </c>
      <c r="E1548" s="8">
        <v>-310.80248698716207</v>
      </c>
      <c r="F1548" s="8">
        <v>1.9519862279749341E-8</v>
      </c>
      <c r="G1548" s="8">
        <v>4425.2397386659386</v>
      </c>
      <c r="H1548" s="8">
        <v>310.8024869871789</v>
      </c>
      <c r="I1548" s="8">
        <v>-1.9394639001203432E-8</v>
      </c>
    </row>
    <row r="1549" spans="1:9" x14ac:dyDescent="0.25">
      <c r="A1549">
        <v>23</v>
      </c>
      <c r="B1549">
        <v>162</v>
      </c>
      <c r="C1549">
        <v>162</v>
      </c>
      <c r="D1549" s="8">
        <v>-113984.09640780534</v>
      </c>
      <c r="E1549" s="8">
        <v>-204.58525382757227</v>
      </c>
      <c r="F1549" s="8">
        <v>-1.4099714462645351E-8</v>
      </c>
      <c r="G1549" s="8">
        <v>-113984.09640780534</v>
      </c>
      <c r="H1549" s="8">
        <v>204.58525382754829</v>
      </c>
      <c r="I1549" s="8">
        <v>1.3783210306428374E-8</v>
      </c>
    </row>
    <row r="1550" spans="1:9" x14ac:dyDescent="0.25">
      <c r="A1550">
        <v>24</v>
      </c>
      <c r="B1550">
        <v>162</v>
      </c>
      <c r="C1550">
        <v>162</v>
      </c>
      <c r="D1550" s="8">
        <v>-64805.218716779629</v>
      </c>
      <c r="E1550" s="8">
        <v>35146.388891074574</v>
      </c>
      <c r="F1550" s="8">
        <v>8763326.8596951272</v>
      </c>
      <c r="G1550" s="8">
        <v>-64805.218716779629</v>
      </c>
      <c r="H1550" s="8">
        <v>35946.137572475069</v>
      </c>
      <c r="I1550" s="8">
        <v>-51665320.634322062</v>
      </c>
    </row>
    <row r="1551" spans="1:9" x14ac:dyDescent="0.25">
      <c r="A1551">
        <v>25</v>
      </c>
      <c r="B1551">
        <v>162</v>
      </c>
      <c r="C1551">
        <v>162</v>
      </c>
      <c r="D1551" s="8">
        <v>-44435.471650862812</v>
      </c>
      <c r="E1551" s="8">
        <v>-43641.137572353146</v>
      </c>
      <c r="F1551" s="8">
        <v>-21719469.101624329</v>
      </c>
      <c r="G1551" s="8">
        <v>-44435.471650862812</v>
      </c>
      <c r="H1551" s="8">
        <v>-42841.38889095265</v>
      </c>
      <c r="I1551" s="8">
        <v>51790678.392185502</v>
      </c>
    </row>
    <row r="1552" spans="1:9" x14ac:dyDescent="0.25">
      <c r="A1552">
        <v>1</v>
      </c>
      <c r="B1552">
        <v>163</v>
      </c>
      <c r="C1552">
        <v>163</v>
      </c>
      <c r="D1552" s="8">
        <v>-55380.134147172997</v>
      </c>
      <c r="E1552" s="8">
        <v>42818.912376303335</v>
      </c>
      <c r="F1552" s="8">
        <v>83172443.222461388</v>
      </c>
      <c r="G1552" s="8">
        <v>-55380.134147172997</v>
      </c>
      <c r="H1552" s="8">
        <v>43663.614087127149</v>
      </c>
      <c r="I1552" s="8">
        <v>39931179.990746185</v>
      </c>
    </row>
    <row r="1553" spans="1:9" x14ac:dyDescent="0.25">
      <c r="A1553">
        <v>2</v>
      </c>
      <c r="B1553">
        <v>163</v>
      </c>
      <c r="C1553">
        <v>163</v>
      </c>
      <c r="D1553" s="8">
        <v>-53946.859181992972</v>
      </c>
      <c r="E1553" s="8">
        <v>43030.08780421246</v>
      </c>
      <c r="F1553" s="8">
        <v>-33578967.503132977</v>
      </c>
      <c r="G1553" s="8">
        <v>-53946.859181992972</v>
      </c>
      <c r="H1553" s="8">
        <v>43452.438659624371</v>
      </c>
      <c r="I1553" s="8">
        <v>-55199599.1190909</v>
      </c>
    </row>
    <row r="1554" spans="1:9" x14ac:dyDescent="0.25">
      <c r="A1554">
        <v>3</v>
      </c>
      <c r="B1554">
        <v>163</v>
      </c>
      <c r="C1554">
        <v>163</v>
      </c>
      <c r="D1554" s="8">
        <v>30970.065315330106</v>
      </c>
      <c r="E1554" s="8">
        <v>-55410.774547159002</v>
      </c>
      <c r="F1554" s="8">
        <v>-55199599.119087875</v>
      </c>
      <c r="G1554" s="8">
        <v>30970.065315330106</v>
      </c>
      <c r="H1554" s="8">
        <v>-54988.423691747092</v>
      </c>
      <c r="I1554" s="8">
        <v>-27599799.559360355</v>
      </c>
    </row>
    <row r="1555" spans="1:9" x14ac:dyDescent="0.25">
      <c r="A1555">
        <v>4</v>
      </c>
      <c r="B1555">
        <v>163</v>
      </c>
      <c r="C1555">
        <v>163</v>
      </c>
      <c r="D1555" s="8">
        <v>31298.850843241355</v>
      </c>
      <c r="E1555" s="8">
        <v>-55317.209219036413</v>
      </c>
      <c r="F1555" s="8">
        <v>-27599799.559407871</v>
      </c>
      <c r="G1555" s="8">
        <v>31298.850843241355</v>
      </c>
      <c r="H1555" s="8">
        <v>-55081.989018624503</v>
      </c>
      <c r="I1555" s="8">
        <v>7.793493568897248E-6</v>
      </c>
    </row>
    <row r="1556" spans="1:9" x14ac:dyDescent="0.25">
      <c r="A1556">
        <v>5</v>
      </c>
      <c r="B1556">
        <v>163</v>
      </c>
      <c r="C1556">
        <v>163</v>
      </c>
      <c r="D1556" s="8">
        <v>64545.493931575038</v>
      </c>
      <c r="E1556" s="8">
        <v>16368.157692525467</v>
      </c>
      <c r="F1556" s="8">
        <v>-7.7211952884681523E-6</v>
      </c>
      <c r="G1556" s="8">
        <v>64545.493931575038</v>
      </c>
      <c r="H1556" s="8">
        <v>17022.395814410575</v>
      </c>
      <c r="I1556" s="8">
        <v>-27096434.170886341</v>
      </c>
    </row>
    <row r="1557" spans="1:9" x14ac:dyDescent="0.25">
      <c r="A1557">
        <v>6</v>
      </c>
      <c r="B1557">
        <v>163</v>
      </c>
      <c r="C1557">
        <v>163</v>
      </c>
      <c r="D1557" s="8">
        <v>64716.999592453722</v>
      </c>
      <c r="E1557" s="8">
        <v>16992.758632084711</v>
      </c>
      <c r="F1557" s="8">
        <v>-27096434.170853809</v>
      </c>
      <c r="G1557" s="8">
        <v>64716.999592453722</v>
      </c>
      <c r="H1557" s="8">
        <v>17360.633674596622</v>
      </c>
      <c r="I1557" s="8">
        <v>-35684782.247522682</v>
      </c>
    </row>
    <row r="1558" spans="1:9" x14ac:dyDescent="0.25">
      <c r="A1558">
        <v>7</v>
      </c>
      <c r="B1558">
        <v>163</v>
      </c>
      <c r="C1558">
        <v>163</v>
      </c>
      <c r="D1558" s="8">
        <v>-52321.498667223124</v>
      </c>
      <c r="E1558" s="8">
        <v>-18199.974200779328</v>
      </c>
      <c r="F1558" s="8">
        <v>-35684782.247506693</v>
      </c>
      <c r="G1558" s="8">
        <v>-52321.498667223124</v>
      </c>
      <c r="H1558" s="8">
        <v>-17832.099158267418</v>
      </c>
      <c r="I1558" s="8">
        <v>-26676763.907744672</v>
      </c>
    </row>
    <row r="1559" spans="1:9" x14ac:dyDescent="0.25">
      <c r="A1559">
        <v>8</v>
      </c>
      <c r="B1559">
        <v>163</v>
      </c>
      <c r="C1559">
        <v>163</v>
      </c>
      <c r="D1559" s="8">
        <v>-52149.993004823024</v>
      </c>
      <c r="E1559" s="8">
        <v>-17861.73634073382</v>
      </c>
      <c r="F1559" s="8">
        <v>-26676763.907755338</v>
      </c>
      <c r="G1559" s="8">
        <v>-52149.993004823024</v>
      </c>
      <c r="H1559" s="8">
        <v>-17207.498218848712</v>
      </c>
      <c r="I1559" s="8">
        <v>1781919.9373458945</v>
      </c>
    </row>
    <row r="1560" spans="1:9" x14ac:dyDescent="0.25">
      <c r="A1560">
        <v>9</v>
      </c>
      <c r="B1560">
        <v>163</v>
      </c>
      <c r="C1560">
        <v>163</v>
      </c>
      <c r="D1560" s="8">
        <v>-48108.241246831756</v>
      </c>
      <c r="E1560" s="8">
        <v>-6617.2365892278513</v>
      </c>
      <c r="F1560" s="8">
        <v>1781919.9373450796</v>
      </c>
      <c r="G1560" s="8">
        <v>-48108.241246831756</v>
      </c>
      <c r="H1560" s="8">
        <v>-5761.461784830838</v>
      </c>
      <c r="I1560" s="8">
        <v>14921908.261408428</v>
      </c>
    </row>
    <row r="1561" spans="1:9" x14ac:dyDescent="0.25">
      <c r="A1561">
        <v>10</v>
      </c>
      <c r="B1561">
        <v>163</v>
      </c>
      <c r="C1561">
        <v>163</v>
      </c>
      <c r="D1561" s="8">
        <v>-48096.981616870566</v>
      </c>
      <c r="E1561" s="8">
        <v>6600.8023111357743</v>
      </c>
      <c r="F1561" s="8">
        <v>14921908.261408323</v>
      </c>
      <c r="G1561" s="8">
        <v>-48096.981616870566</v>
      </c>
      <c r="H1561" s="8">
        <v>7456.5771155327893</v>
      </c>
      <c r="I1561" s="8">
        <v>-3.4044278436340391E-7</v>
      </c>
    </row>
    <row r="1562" spans="1:9" x14ac:dyDescent="0.25">
      <c r="A1562">
        <v>11</v>
      </c>
      <c r="B1562">
        <v>163</v>
      </c>
      <c r="C1562">
        <v>163</v>
      </c>
      <c r="D1562" s="8">
        <v>-45964.262095543963</v>
      </c>
      <c r="E1562" s="8">
        <v>-10576.940595558928</v>
      </c>
      <c r="F1562" s="8">
        <v>4.9074515118263662E-7</v>
      </c>
      <c r="G1562" s="8">
        <v>-45964.262095543963</v>
      </c>
      <c r="H1562" s="8">
        <v>-9721.1657911619131</v>
      </c>
      <c r="I1562" s="8">
        <v>21546439.92950464</v>
      </c>
    </row>
    <row r="1563" spans="1:9" x14ac:dyDescent="0.25">
      <c r="A1563">
        <v>12</v>
      </c>
      <c r="B1563">
        <v>163</v>
      </c>
      <c r="C1563">
        <v>163</v>
      </c>
      <c r="D1563" s="8">
        <v>-44525.771381228682</v>
      </c>
      <c r="E1563" s="8">
        <v>4304.0589179727594</v>
      </c>
      <c r="F1563" s="8">
        <v>21546439.929504883</v>
      </c>
      <c r="G1563" s="8">
        <v>-44525.771381228682</v>
      </c>
      <c r="H1563" s="8">
        <v>5159.8337223697745</v>
      </c>
      <c r="I1563" s="8">
        <v>11500517.891781304</v>
      </c>
    </row>
    <row r="1564" spans="1:9" x14ac:dyDescent="0.25">
      <c r="A1564">
        <v>13</v>
      </c>
      <c r="B1564">
        <v>163</v>
      </c>
      <c r="C1564">
        <v>163</v>
      </c>
      <c r="D1564" s="8">
        <v>-47117.772792665564</v>
      </c>
      <c r="E1564" s="8">
        <v>17413.055965173717</v>
      </c>
      <c r="F1564" s="8">
        <v>11500517.891780609</v>
      </c>
      <c r="G1564" s="8">
        <v>-47117.772792665564</v>
      </c>
      <c r="H1564" s="8">
        <v>18067.294087058821</v>
      </c>
      <c r="I1564" s="8">
        <v>-17291786.175606146</v>
      </c>
    </row>
    <row r="1565" spans="1:9" x14ac:dyDescent="0.25">
      <c r="A1565">
        <v>14</v>
      </c>
      <c r="B1565">
        <v>163</v>
      </c>
      <c r="C1565">
        <v>163</v>
      </c>
      <c r="D1565" s="8">
        <v>-47289.278455827764</v>
      </c>
      <c r="E1565" s="8">
        <v>18037.656904482184</v>
      </c>
      <c r="F1565" s="8">
        <v>-17291786.175618924</v>
      </c>
      <c r="G1565" s="8">
        <v>-47289.278455827764</v>
      </c>
      <c r="H1565" s="8">
        <v>18405.531946994095</v>
      </c>
      <c r="I1565" s="8">
        <v>-26402583.388489485</v>
      </c>
    </row>
    <row r="1566" spans="1:9" x14ac:dyDescent="0.25">
      <c r="A1566">
        <v>15</v>
      </c>
      <c r="B1566">
        <v>163</v>
      </c>
      <c r="C1566">
        <v>163</v>
      </c>
      <c r="D1566" s="8">
        <v>64664.143018267656</v>
      </c>
      <c r="E1566" s="8">
        <v>-12988.425073773024</v>
      </c>
      <c r="F1566" s="8">
        <v>-26402583.388473719</v>
      </c>
      <c r="G1566" s="8">
        <v>64664.143018267656</v>
      </c>
      <c r="H1566" s="8">
        <v>-12620.550031261113</v>
      </c>
      <c r="I1566" s="8">
        <v>-20000339.612214997</v>
      </c>
    </row>
    <row r="1567" spans="1:9" x14ac:dyDescent="0.25">
      <c r="A1567">
        <v>16</v>
      </c>
      <c r="B1567">
        <v>163</v>
      </c>
      <c r="C1567">
        <v>163</v>
      </c>
      <c r="D1567" s="8">
        <v>64492.637357060317</v>
      </c>
      <c r="E1567" s="8">
        <v>-12650.187213863082</v>
      </c>
      <c r="F1567" s="8">
        <v>-20000339.612189565</v>
      </c>
      <c r="G1567" s="8">
        <v>64492.637357060317</v>
      </c>
      <c r="H1567" s="8">
        <v>-11995.949091977976</v>
      </c>
      <c r="I1567" s="8">
        <v>4.3313921196386216E-7</v>
      </c>
    </row>
    <row r="1568" spans="1:9" x14ac:dyDescent="0.25">
      <c r="A1568">
        <v>17</v>
      </c>
      <c r="B1568">
        <v>163</v>
      </c>
      <c r="C1568">
        <v>163</v>
      </c>
      <c r="D1568" s="8">
        <v>26622.457113430199</v>
      </c>
      <c r="E1568" s="8">
        <v>57461.343748542378</v>
      </c>
      <c r="F1568" s="8">
        <v>1.1363913654349745E-5</v>
      </c>
      <c r="G1568" s="8">
        <v>26622.457113430199</v>
      </c>
      <c r="H1568" s="8">
        <v>57696.563948954281</v>
      </c>
      <c r="I1568" s="8">
        <v>-28789476.924362697</v>
      </c>
    </row>
    <row r="1569" spans="1:9" x14ac:dyDescent="0.25">
      <c r="A1569">
        <v>18</v>
      </c>
      <c r="B1569">
        <v>163</v>
      </c>
      <c r="C1569">
        <v>163</v>
      </c>
      <c r="D1569" s="8">
        <v>26293.671585501525</v>
      </c>
      <c r="E1569" s="8">
        <v>57367.778421009447</v>
      </c>
      <c r="F1569" s="8">
        <v>-28789476.924366578</v>
      </c>
      <c r="G1569" s="8">
        <v>26293.671585501525</v>
      </c>
      <c r="H1569" s="8">
        <v>57790.129276421365</v>
      </c>
      <c r="I1569" s="8">
        <v>-57578953.848723449</v>
      </c>
    </row>
    <row r="1570" spans="1:9" x14ac:dyDescent="0.25">
      <c r="A1570">
        <v>19</v>
      </c>
      <c r="B1570">
        <v>163</v>
      </c>
      <c r="C1570">
        <v>163</v>
      </c>
      <c r="D1570" s="8">
        <v>-54071.731648893823</v>
      </c>
      <c r="E1570" s="8">
        <v>-35757.438659556828</v>
      </c>
      <c r="F1570" s="8">
        <v>-57578953.848733306</v>
      </c>
      <c r="G1570" s="8">
        <v>-54071.731648893823</v>
      </c>
      <c r="H1570" s="8">
        <v>-35335.087804144918</v>
      </c>
      <c r="I1570" s="8">
        <v>-39805822.232808247</v>
      </c>
    </row>
    <row r="1571" spans="1:9" x14ac:dyDescent="0.25">
      <c r="A1571">
        <v>20</v>
      </c>
      <c r="B1571">
        <v>163</v>
      </c>
      <c r="C1571">
        <v>163</v>
      </c>
      <c r="D1571" s="8">
        <v>-55505.006613414836</v>
      </c>
      <c r="E1571" s="8">
        <v>-35968.614087190326</v>
      </c>
      <c r="F1571" s="8">
        <v>20622825.261196304</v>
      </c>
      <c r="G1571" s="8">
        <v>-55505.006613414836</v>
      </c>
      <c r="H1571" s="8">
        <v>-35123.912376366505</v>
      </c>
      <c r="I1571" s="8">
        <v>56169088.492974721</v>
      </c>
    </row>
    <row r="1572" spans="1:9" x14ac:dyDescent="0.25">
      <c r="A1572">
        <v>21</v>
      </c>
      <c r="B1572">
        <v>163</v>
      </c>
      <c r="C1572">
        <v>163</v>
      </c>
      <c r="D1572" s="8">
        <v>-129597.08917594468</v>
      </c>
      <c r="E1572" s="8">
        <v>-204.58525382739742</v>
      </c>
      <c r="F1572" s="8">
        <v>2.1996056602802129E-7</v>
      </c>
      <c r="G1572" s="8">
        <v>-129597.08917594468</v>
      </c>
      <c r="H1572" s="8">
        <v>204.58525382772316</v>
      </c>
      <c r="I1572" s="8">
        <v>-2.1079940779600292E-7</v>
      </c>
    </row>
    <row r="1573" spans="1:9" x14ac:dyDescent="0.25">
      <c r="A1573">
        <v>22</v>
      </c>
      <c r="B1573">
        <v>163</v>
      </c>
      <c r="C1573">
        <v>163</v>
      </c>
      <c r="D1573" s="8">
        <v>4425.2397387396295</v>
      </c>
      <c r="E1573" s="8">
        <v>-310.80248698716139</v>
      </c>
      <c r="F1573" s="8">
        <v>1.7773632452345319E-8</v>
      </c>
      <c r="G1573" s="8">
        <v>4425.2397387396295</v>
      </c>
      <c r="H1573" s="8">
        <v>310.80248698717958</v>
      </c>
      <c r="I1573" s="8">
        <v>-1.7299163208318605E-8</v>
      </c>
    </row>
    <row r="1574" spans="1:9" x14ac:dyDescent="0.25">
      <c r="A1574">
        <v>23</v>
      </c>
      <c r="B1574">
        <v>163</v>
      </c>
      <c r="C1574">
        <v>163</v>
      </c>
      <c r="D1574" s="8">
        <v>-122599.058706674</v>
      </c>
      <c r="E1574" s="8">
        <v>-204.5852538275733</v>
      </c>
      <c r="F1574" s="8">
        <v>-1.79414200829342E-8</v>
      </c>
      <c r="G1574" s="8">
        <v>-122599.058706674</v>
      </c>
      <c r="H1574" s="8">
        <v>204.58525382754726</v>
      </c>
      <c r="I1574" s="8">
        <v>1.727566996123642E-8</v>
      </c>
    </row>
    <row r="1575" spans="1:9" x14ac:dyDescent="0.25">
      <c r="A1575">
        <v>24</v>
      </c>
      <c r="B1575">
        <v>163</v>
      </c>
      <c r="C1575">
        <v>163</v>
      </c>
      <c r="D1575" s="8">
        <v>-54557.908950398276</v>
      </c>
      <c r="E1575" s="8">
        <v>42841.388891022667</v>
      </c>
      <c r="F1575" s="8">
        <v>39931179.990748189</v>
      </c>
      <c r="G1575" s="8">
        <v>-54557.908950398276</v>
      </c>
      <c r="H1575" s="8">
        <v>43641.137572423162</v>
      </c>
      <c r="I1575" s="8">
        <v>-33578967.503180742</v>
      </c>
    </row>
    <row r="1576" spans="1:9" x14ac:dyDescent="0.25">
      <c r="A1576">
        <v>25</v>
      </c>
      <c r="B1576">
        <v>163</v>
      </c>
      <c r="C1576">
        <v>163</v>
      </c>
      <c r="D1576" s="8">
        <v>-54682.781417302569</v>
      </c>
      <c r="E1576" s="8">
        <v>-35946.137572480315</v>
      </c>
      <c r="F1576" s="8">
        <v>-39805822.232828692</v>
      </c>
      <c r="G1576" s="8">
        <v>-54682.781417302569</v>
      </c>
      <c r="H1576" s="8">
        <v>-35146.38889107982</v>
      </c>
      <c r="I1576" s="8">
        <v>20622825.261197388</v>
      </c>
    </row>
    <row r="1577" spans="1:9" x14ac:dyDescent="0.25">
      <c r="A1577">
        <v>1</v>
      </c>
      <c r="B1577">
        <v>164</v>
      </c>
      <c r="C1577">
        <v>164</v>
      </c>
      <c r="D1577" s="8">
        <v>-1553.7890303802699</v>
      </c>
      <c r="E1577" s="8">
        <v>-3140.3027339329924</v>
      </c>
      <c r="F1577" s="8">
        <v>-11175316.103242334</v>
      </c>
      <c r="G1577" s="8">
        <v>-1553.7890303802699</v>
      </c>
      <c r="H1577" s="8">
        <v>-2295.6010231091745</v>
      </c>
      <c r="I1577" s="8">
        <v>-8457364.2247212883</v>
      </c>
    </row>
    <row r="1578" spans="1:9" x14ac:dyDescent="0.25">
      <c r="A1578">
        <v>2</v>
      </c>
      <c r="B1578">
        <v>164</v>
      </c>
      <c r="C1578">
        <v>164</v>
      </c>
      <c r="D1578" s="8">
        <v>-120.51406520998061</v>
      </c>
      <c r="E1578" s="8">
        <v>-2929.1273060198523</v>
      </c>
      <c r="F1578" s="8">
        <v>-3836846.0311959679</v>
      </c>
      <c r="G1578" s="8">
        <v>-120.51406520998061</v>
      </c>
      <c r="H1578" s="8">
        <v>-2506.7764506079416</v>
      </c>
      <c r="I1578" s="8">
        <v>-2477870.0920391092</v>
      </c>
    </row>
    <row r="1579" spans="1:9" x14ac:dyDescent="0.25">
      <c r="A1579">
        <v>3</v>
      </c>
      <c r="B1579">
        <v>164</v>
      </c>
      <c r="C1579">
        <v>164</v>
      </c>
      <c r="D1579" s="8">
        <v>300.85201454846975</v>
      </c>
      <c r="E1579" s="8">
        <v>-2689.0455200909591</v>
      </c>
      <c r="F1579" s="8">
        <v>-2477870.0920361206</v>
      </c>
      <c r="G1579" s="8">
        <v>300.85201454846975</v>
      </c>
      <c r="H1579" s="8">
        <v>-2266.6946646790484</v>
      </c>
      <c r="I1579" s="8">
        <v>-1238935.045842991</v>
      </c>
    </row>
    <row r="1580" spans="1:9" x14ac:dyDescent="0.25">
      <c r="A1580">
        <v>4</v>
      </c>
      <c r="B1580">
        <v>164</v>
      </c>
      <c r="C1580">
        <v>164</v>
      </c>
      <c r="D1580" s="8">
        <v>629.63754245974155</v>
      </c>
      <c r="E1580" s="8">
        <v>-2595.4801920053678</v>
      </c>
      <c r="F1580" s="8">
        <v>-1238935.0458913904</v>
      </c>
      <c r="G1580" s="8">
        <v>629.63754245974155</v>
      </c>
      <c r="H1580" s="8">
        <v>-2360.2599915934579</v>
      </c>
      <c r="I1580" s="8">
        <v>7.9834833741188056E-6</v>
      </c>
    </row>
    <row r="1581" spans="1:9" x14ac:dyDescent="0.25">
      <c r="A1581">
        <v>5</v>
      </c>
      <c r="B1581">
        <v>164</v>
      </c>
      <c r="C1581">
        <v>164</v>
      </c>
      <c r="D1581" s="8">
        <v>4588.9100416582687</v>
      </c>
      <c r="E1581" s="8">
        <v>-1039.7215484682567</v>
      </c>
      <c r="F1581" s="8">
        <v>-6.9193265517242253E-6</v>
      </c>
      <c r="G1581" s="8">
        <v>4588.9100416582687</v>
      </c>
      <c r="H1581" s="8">
        <v>-385.4834265831517</v>
      </c>
      <c r="I1581" s="8">
        <v>1156553.8372472883</v>
      </c>
    </row>
    <row r="1582" spans="1:9" x14ac:dyDescent="0.25">
      <c r="A1582">
        <v>6</v>
      </c>
      <c r="B1582">
        <v>164</v>
      </c>
      <c r="C1582">
        <v>164</v>
      </c>
      <c r="D1582" s="8">
        <v>4760.4157025725708</v>
      </c>
      <c r="E1582" s="8">
        <v>-415.12060896323783</v>
      </c>
      <c r="F1582" s="8">
        <v>1156553.8372809447</v>
      </c>
      <c r="G1582" s="8">
        <v>4760.4157025725708</v>
      </c>
      <c r="H1582" s="8">
        <v>-47.245566451328159</v>
      </c>
      <c r="I1582" s="8">
        <v>1272145.381135134</v>
      </c>
    </row>
    <row r="1583" spans="1:9" x14ac:dyDescent="0.25">
      <c r="A1583">
        <v>7</v>
      </c>
      <c r="B1583">
        <v>164</v>
      </c>
      <c r="C1583">
        <v>164</v>
      </c>
      <c r="D1583" s="8">
        <v>9036.0530155247779</v>
      </c>
      <c r="E1583" s="8">
        <v>-1549.0093919834919</v>
      </c>
      <c r="F1583" s="8">
        <v>1272145.3811521269</v>
      </c>
      <c r="G1583" s="8">
        <v>9036.0530155247779</v>
      </c>
      <c r="H1583" s="8">
        <v>-1181.1343494715813</v>
      </c>
      <c r="I1583" s="8">
        <v>1954681.3165168355</v>
      </c>
    </row>
    <row r="1584" spans="1:9" x14ac:dyDescent="0.25">
      <c r="A1584">
        <v>8</v>
      </c>
      <c r="B1584">
        <v>164</v>
      </c>
      <c r="C1584">
        <v>164</v>
      </c>
      <c r="D1584" s="8">
        <v>9207.5586779248752</v>
      </c>
      <c r="E1584" s="8">
        <v>-1210.7715319287433</v>
      </c>
      <c r="F1584" s="8">
        <v>1954681.3165055017</v>
      </c>
      <c r="G1584" s="8">
        <v>9207.5586779248752</v>
      </c>
      <c r="H1584" s="8">
        <v>-556.53341004363733</v>
      </c>
      <c r="I1584" s="8">
        <v>3388849.2769161449</v>
      </c>
    </row>
    <row r="1585" spans="1:9" x14ac:dyDescent="0.25">
      <c r="A1585">
        <v>9</v>
      </c>
      <c r="B1585">
        <v>164</v>
      </c>
      <c r="C1585">
        <v>164</v>
      </c>
      <c r="D1585" s="8">
        <v>13249.310435907068</v>
      </c>
      <c r="E1585" s="8">
        <v>-2386.5481869904002</v>
      </c>
      <c r="F1585" s="8">
        <v>3388849.2769153365</v>
      </c>
      <c r="G1585" s="8">
        <v>13249.310435907068</v>
      </c>
      <c r="H1585" s="8">
        <v>-1530.7733825933853</v>
      </c>
      <c r="I1585" s="8">
        <v>7547086.1230285317</v>
      </c>
    </row>
    <row r="1586" spans="1:9" x14ac:dyDescent="0.25">
      <c r="A1586">
        <v>10</v>
      </c>
      <c r="B1586">
        <v>164</v>
      </c>
      <c r="C1586">
        <v>164</v>
      </c>
      <c r="D1586" s="8">
        <v>23.197338006160862</v>
      </c>
      <c r="E1586" s="8">
        <v>3127.0283411028208</v>
      </c>
      <c r="F1586" s="8">
        <v>7547086.1230284348</v>
      </c>
      <c r="G1586" s="8">
        <v>23.197338006160862</v>
      </c>
      <c r="H1586" s="8">
        <v>3982.8031454998354</v>
      </c>
      <c r="I1586" s="8">
        <v>-2.8456342988647519E-7</v>
      </c>
    </row>
    <row r="1587" spans="1:9" x14ac:dyDescent="0.25">
      <c r="A1587">
        <v>11</v>
      </c>
      <c r="B1587">
        <v>164</v>
      </c>
      <c r="C1587">
        <v>164</v>
      </c>
      <c r="D1587" s="8">
        <v>-1653.9365151794111</v>
      </c>
      <c r="E1587" s="8">
        <v>724.94100395194846</v>
      </c>
      <c r="F1587" s="8">
        <v>4.4464468373917049E-7</v>
      </c>
      <c r="G1587" s="8">
        <v>-1653.9365151794111</v>
      </c>
      <c r="H1587" s="8">
        <v>1580.7158083489635</v>
      </c>
      <c r="I1587" s="8">
        <v>-2447454.7062570229</v>
      </c>
    </row>
    <row r="1588" spans="1:9" x14ac:dyDescent="0.25">
      <c r="A1588">
        <v>12</v>
      </c>
      <c r="B1588">
        <v>164</v>
      </c>
      <c r="C1588">
        <v>164</v>
      </c>
      <c r="D1588" s="8">
        <v>13021.926926998669</v>
      </c>
      <c r="E1588" s="8">
        <v>2169.0428806362606</v>
      </c>
      <c r="F1588" s="8">
        <v>-2447454.7062567528</v>
      </c>
      <c r="G1588" s="8">
        <v>13021.926926998669</v>
      </c>
      <c r="H1588" s="8">
        <v>3024.8176850332752</v>
      </c>
      <c r="I1588" s="8">
        <v>-7960737.696714934</v>
      </c>
    </row>
    <row r="1589" spans="1:9" x14ac:dyDescent="0.25">
      <c r="A1589">
        <v>13</v>
      </c>
      <c r="B1589">
        <v>164</v>
      </c>
      <c r="C1589">
        <v>164</v>
      </c>
      <c r="D1589" s="8">
        <v>10429.925515606494</v>
      </c>
      <c r="E1589" s="8">
        <v>-2874.6717433116783</v>
      </c>
      <c r="F1589" s="8">
        <v>-7960737.6967156446</v>
      </c>
      <c r="G1589" s="8">
        <v>10429.925515606494</v>
      </c>
      <c r="H1589" s="8">
        <v>-2220.4336214265741</v>
      </c>
      <c r="I1589" s="8">
        <v>-3826059.6932305382</v>
      </c>
    </row>
    <row r="1590" spans="1:9" x14ac:dyDescent="0.25">
      <c r="A1590">
        <v>14</v>
      </c>
      <c r="B1590">
        <v>164</v>
      </c>
      <c r="C1590">
        <v>164</v>
      </c>
      <c r="D1590" s="8">
        <v>10258.419852424042</v>
      </c>
      <c r="E1590" s="8">
        <v>-2250.0708039964475</v>
      </c>
      <c r="F1590" s="8">
        <v>-3826059.6932431594</v>
      </c>
      <c r="G1590" s="8">
        <v>10258.419852424042</v>
      </c>
      <c r="H1590" s="8">
        <v>-1882.1957614845387</v>
      </c>
      <c r="I1590" s="8">
        <v>-2792993.0518732085</v>
      </c>
    </row>
    <row r="1591" spans="1:9" x14ac:dyDescent="0.25">
      <c r="A1591">
        <v>15</v>
      </c>
      <c r="B1591">
        <v>164</v>
      </c>
      <c r="C1591">
        <v>164</v>
      </c>
      <c r="D1591" s="8">
        <v>-7147.0276327379252</v>
      </c>
      <c r="E1591" s="8">
        <v>-1867.5629274528524</v>
      </c>
      <c r="F1591" s="8">
        <v>-2792993.0518560573</v>
      </c>
      <c r="G1591" s="8">
        <v>-7147.0276327379252</v>
      </c>
      <c r="H1591" s="8">
        <v>-1499.6878849409418</v>
      </c>
      <c r="I1591" s="8">
        <v>-1951180.3487578456</v>
      </c>
    </row>
    <row r="1592" spans="1:9" x14ac:dyDescent="0.25">
      <c r="A1592">
        <v>16</v>
      </c>
      <c r="B1592">
        <v>164</v>
      </c>
      <c r="C1592">
        <v>164</v>
      </c>
      <c r="D1592" s="8">
        <v>-7318.5332939941591</v>
      </c>
      <c r="E1592" s="8">
        <v>-1529.3250675550103</v>
      </c>
      <c r="F1592" s="8">
        <v>-1951180.3487315367</v>
      </c>
      <c r="G1592" s="8">
        <v>-7318.5332939941591</v>
      </c>
      <c r="H1592" s="8">
        <v>-875.08694566990528</v>
      </c>
      <c r="I1592" s="8">
        <v>4.9216178013011811E-7</v>
      </c>
    </row>
    <row r="1593" spans="1:9" x14ac:dyDescent="0.25">
      <c r="A1593">
        <v>17</v>
      </c>
      <c r="B1593">
        <v>164</v>
      </c>
      <c r="C1593">
        <v>164</v>
      </c>
      <c r="D1593" s="8">
        <v>597.37933540905067</v>
      </c>
      <c r="E1593" s="8">
        <v>-9499.2384097510658</v>
      </c>
      <c r="F1593" s="8">
        <v>1.1611179797910155E-5</v>
      </c>
      <c r="G1593" s="8">
        <v>597.37933540905067</v>
      </c>
      <c r="H1593" s="8">
        <v>-9264.0182093391595</v>
      </c>
      <c r="I1593" s="8">
        <v>4690814.1547839716</v>
      </c>
    </row>
    <row r="1594" spans="1:9" x14ac:dyDescent="0.25">
      <c r="A1594">
        <v>18</v>
      </c>
      <c r="B1594">
        <v>164</v>
      </c>
      <c r="C1594">
        <v>164</v>
      </c>
      <c r="D1594" s="8">
        <v>268.59380747966861</v>
      </c>
      <c r="E1594" s="8">
        <v>-9592.8037372779927</v>
      </c>
      <c r="F1594" s="8">
        <v>4690814.1547803814</v>
      </c>
      <c r="G1594" s="8">
        <v>268.59380747966861</v>
      </c>
      <c r="H1594" s="8">
        <v>-9170.452881866082</v>
      </c>
      <c r="I1594" s="8">
        <v>9381628.3095669802</v>
      </c>
    </row>
    <row r="1595" spans="1:9" x14ac:dyDescent="0.25">
      <c r="A1595">
        <v>19</v>
      </c>
      <c r="B1595">
        <v>164</v>
      </c>
      <c r="C1595">
        <v>164</v>
      </c>
      <c r="D1595" s="8">
        <v>10001.923234346163</v>
      </c>
      <c r="E1595" s="8">
        <v>2506.7764507768939</v>
      </c>
      <c r="F1595" s="8">
        <v>9381628.3095565885</v>
      </c>
      <c r="G1595" s="8">
        <v>10001.923234346163</v>
      </c>
      <c r="H1595" s="8">
        <v>2929.127306188801</v>
      </c>
      <c r="I1595" s="8">
        <v>8022652.370315562</v>
      </c>
    </row>
    <row r="1596" spans="1:9" x14ac:dyDescent="0.25">
      <c r="A1596">
        <v>20</v>
      </c>
      <c r="B1596">
        <v>164</v>
      </c>
      <c r="C1596">
        <v>164</v>
      </c>
      <c r="D1596" s="8">
        <v>8568.6482698250729</v>
      </c>
      <c r="E1596" s="8">
        <v>2295.6010231447299</v>
      </c>
      <c r="F1596" s="8">
        <v>3402134.1767495582</v>
      </c>
      <c r="G1596" s="8">
        <v>8568.6482698250729</v>
      </c>
      <c r="H1596" s="8">
        <v>3140.3027339685514</v>
      </c>
      <c r="I1596" s="8">
        <v>684182.29819293856</v>
      </c>
    </row>
    <row r="1597" spans="1:9" x14ac:dyDescent="0.25">
      <c r="A1597">
        <v>21</v>
      </c>
      <c r="B1597">
        <v>164</v>
      </c>
      <c r="C1597">
        <v>164</v>
      </c>
      <c r="D1597" s="8">
        <v>316.06692506582186</v>
      </c>
      <c r="E1597" s="8">
        <v>-204.58525382740953</v>
      </c>
      <c r="F1597" s="8">
        <v>2.0363331714179368E-7</v>
      </c>
      <c r="G1597" s="8">
        <v>316.06692506582186</v>
      </c>
      <c r="H1597" s="8">
        <v>204.58525382771106</v>
      </c>
      <c r="I1597" s="8">
        <v>-1.9473409338388591E-7</v>
      </c>
    </row>
    <row r="1598" spans="1:9" x14ac:dyDescent="0.25">
      <c r="A1598">
        <v>22</v>
      </c>
      <c r="B1598">
        <v>164</v>
      </c>
      <c r="C1598">
        <v>164</v>
      </c>
      <c r="D1598" s="8">
        <v>18477.532745311699</v>
      </c>
      <c r="E1598" s="8">
        <v>-310.80248698716321</v>
      </c>
      <c r="F1598" s="8">
        <v>1.5951987003289362E-8</v>
      </c>
      <c r="G1598" s="8">
        <v>18477.532745311699</v>
      </c>
      <c r="H1598" s="8">
        <v>310.80248698717776</v>
      </c>
      <c r="I1598" s="8">
        <v>-1.5052856172129909E-8</v>
      </c>
    </row>
    <row r="1599" spans="1:9" x14ac:dyDescent="0.25">
      <c r="A1599">
        <v>23</v>
      </c>
      <c r="B1599">
        <v>164</v>
      </c>
      <c r="C1599">
        <v>164</v>
      </c>
      <c r="D1599" s="8">
        <v>15929.059693125902</v>
      </c>
      <c r="E1599" s="8">
        <v>-204.58525382756903</v>
      </c>
      <c r="F1599" s="8">
        <v>-1.165499270427972E-8</v>
      </c>
      <c r="G1599" s="8">
        <v>15929.059693125902</v>
      </c>
      <c r="H1599" s="8">
        <v>204.58525382755153</v>
      </c>
      <c r="I1599" s="8">
        <v>1.1687734513543547E-8</v>
      </c>
    </row>
    <row r="1600" spans="1:9" x14ac:dyDescent="0.25">
      <c r="A1600">
        <v>24</v>
      </c>
      <c r="B1600">
        <v>164</v>
      </c>
      <c r="C1600">
        <v>164</v>
      </c>
      <c r="D1600" s="8">
        <v>-731.56383361526389</v>
      </c>
      <c r="E1600" s="8">
        <v>-3117.8262192154752</v>
      </c>
      <c r="F1600" s="8">
        <v>-8457364.2247195318</v>
      </c>
      <c r="G1600" s="8">
        <v>-731.56383361526389</v>
      </c>
      <c r="H1600" s="8">
        <v>-2318.0775378149801</v>
      </c>
      <c r="I1600" s="8">
        <v>-3836846.0312436442</v>
      </c>
    </row>
    <row r="1601" spans="1:9" x14ac:dyDescent="0.25">
      <c r="A1601">
        <v>25</v>
      </c>
      <c r="B1601">
        <v>164</v>
      </c>
      <c r="C1601">
        <v>164</v>
      </c>
      <c r="D1601" s="8">
        <v>9390.8734659373331</v>
      </c>
      <c r="E1601" s="8">
        <v>2318.0775378548187</v>
      </c>
      <c r="F1601" s="8">
        <v>8022652.3702942375</v>
      </c>
      <c r="G1601" s="8">
        <v>9390.8734659373331</v>
      </c>
      <c r="H1601" s="8">
        <v>3117.8262192553138</v>
      </c>
      <c r="I1601" s="8">
        <v>3402134.176750619</v>
      </c>
    </row>
    <row r="1602" spans="1:9" x14ac:dyDescent="0.25">
      <c r="A1602">
        <v>1</v>
      </c>
      <c r="B1602">
        <v>165</v>
      </c>
      <c r="C1602">
        <v>165</v>
      </c>
      <c r="D1602" s="8">
        <v>-10927.536783432486</v>
      </c>
      <c r="E1602" s="8">
        <v>18381.687920544919</v>
      </c>
      <c r="F1602" s="8">
        <v>53757693.065024957</v>
      </c>
      <c r="G1602" s="8">
        <v>-10927.536783432486</v>
      </c>
      <c r="H1602" s="8">
        <v>19226.389631368736</v>
      </c>
      <c r="I1602" s="8">
        <v>34953654.289068155</v>
      </c>
    </row>
    <row r="1603" spans="1:9" x14ac:dyDescent="0.25">
      <c r="A1603">
        <v>2</v>
      </c>
      <c r="B1603">
        <v>165</v>
      </c>
      <c r="C1603">
        <v>165</v>
      </c>
      <c r="D1603" s="8">
        <v>-9494.2618182834849</v>
      </c>
      <c r="E1603" s="8">
        <v>18592.863348459468</v>
      </c>
      <c r="F1603" s="8">
        <v>2986788.3699788977</v>
      </c>
      <c r="G1603" s="8">
        <v>-9494.2618182834849</v>
      </c>
      <c r="H1603" s="8">
        <v>19015.214203871379</v>
      </c>
      <c r="I1603" s="8">
        <v>-6415231.0181030491</v>
      </c>
    </row>
    <row r="1604" spans="1:9" x14ac:dyDescent="0.25">
      <c r="A1604">
        <v>3</v>
      </c>
      <c r="B1604">
        <v>165</v>
      </c>
      <c r="C1604">
        <v>165</v>
      </c>
      <c r="D1604" s="8">
        <v>12726.674052313076</v>
      </c>
      <c r="E1604" s="8">
        <v>-6626.4064461591506</v>
      </c>
      <c r="F1604" s="8">
        <v>-6415231.0180986896</v>
      </c>
      <c r="G1604" s="8">
        <v>12726.674052313076</v>
      </c>
      <c r="H1604" s="8">
        <v>-6204.0555907472399</v>
      </c>
      <c r="I1604" s="8">
        <v>-3207615.5088720629</v>
      </c>
    </row>
    <row r="1605" spans="1:9" x14ac:dyDescent="0.25">
      <c r="A1605">
        <v>4</v>
      </c>
      <c r="B1605">
        <v>165</v>
      </c>
      <c r="C1605">
        <v>165</v>
      </c>
      <c r="D1605" s="8">
        <v>13055.459580224457</v>
      </c>
      <c r="E1605" s="8">
        <v>-6532.8411180607463</v>
      </c>
      <c r="F1605" s="8">
        <v>-3207615.5089195753</v>
      </c>
      <c r="G1605" s="8">
        <v>13055.459580224457</v>
      </c>
      <c r="H1605" s="8">
        <v>-6297.6209176488364</v>
      </c>
      <c r="I1605" s="8">
        <v>7.4358657002449034E-6</v>
      </c>
    </row>
    <row r="1606" spans="1:9" x14ac:dyDescent="0.25">
      <c r="A1606">
        <v>5</v>
      </c>
      <c r="B1606">
        <v>165</v>
      </c>
      <c r="C1606">
        <v>165</v>
      </c>
      <c r="D1606" s="8">
        <v>12467.921676625323</v>
      </c>
      <c r="E1606" s="8">
        <v>9344.162119619923</v>
      </c>
      <c r="F1606" s="8">
        <v>-7.0282912929542363E-6</v>
      </c>
      <c r="G1606" s="8">
        <v>12467.921676625323</v>
      </c>
      <c r="H1606" s="8">
        <v>9998.400241505029</v>
      </c>
      <c r="I1606" s="8">
        <v>-15696489.356060008</v>
      </c>
    </row>
    <row r="1607" spans="1:9" x14ac:dyDescent="0.25">
      <c r="A1607">
        <v>6</v>
      </c>
      <c r="B1607">
        <v>165</v>
      </c>
      <c r="C1607">
        <v>165</v>
      </c>
      <c r="D1607" s="8">
        <v>12639.427337460698</v>
      </c>
      <c r="E1607" s="8">
        <v>9968.7630591961297</v>
      </c>
      <c r="F1607" s="8">
        <v>-15696489.356026622</v>
      </c>
      <c r="G1607" s="8">
        <v>12639.427337460698</v>
      </c>
      <c r="H1607" s="8">
        <v>10336.638101708038</v>
      </c>
      <c r="I1607" s="8">
        <v>-20772839.646251503</v>
      </c>
    </row>
    <row r="1608" spans="1:9" x14ac:dyDescent="0.25">
      <c r="A1608">
        <v>7</v>
      </c>
      <c r="B1608">
        <v>165</v>
      </c>
      <c r="C1608">
        <v>165</v>
      </c>
      <c r="D1608" s="8">
        <v>-14383.574172267436</v>
      </c>
      <c r="E1608" s="8">
        <v>-3156.5824249818552</v>
      </c>
      <c r="F1608" s="8">
        <v>-20772839.646234017</v>
      </c>
      <c r="G1608" s="8">
        <v>-14383.574172267436</v>
      </c>
      <c r="H1608" s="8">
        <v>-2788.7073824699455</v>
      </c>
      <c r="I1608" s="8">
        <v>-19286517.194370251</v>
      </c>
    </row>
    <row r="1609" spans="1:9" x14ac:dyDescent="0.25">
      <c r="A1609">
        <v>8</v>
      </c>
      <c r="B1609">
        <v>165</v>
      </c>
      <c r="C1609">
        <v>165</v>
      </c>
      <c r="D1609" s="8">
        <v>-14212.068509846384</v>
      </c>
      <c r="E1609" s="8">
        <v>-2818.3445649425166</v>
      </c>
      <c r="F1609" s="8">
        <v>-19286517.194381341</v>
      </c>
      <c r="G1609" s="8">
        <v>-14212.068509846384</v>
      </c>
      <c r="H1609" s="8">
        <v>-2164.1064430574115</v>
      </c>
      <c r="I1609" s="8">
        <v>-15243258.201389434</v>
      </c>
    </row>
    <row r="1610" spans="1:9" x14ac:dyDescent="0.25">
      <c r="A1610">
        <v>9</v>
      </c>
      <c r="B1610">
        <v>165</v>
      </c>
      <c r="C1610">
        <v>165</v>
      </c>
      <c r="D1610" s="8">
        <v>-10170.316751860697</v>
      </c>
      <c r="E1610" s="8">
        <v>-3994.1212200005561</v>
      </c>
      <c r="F1610" s="8">
        <v>-15243258.201390244</v>
      </c>
      <c r="G1610" s="8">
        <v>-10170.316751860697</v>
      </c>
      <c r="H1610" s="8">
        <v>-3138.3464156035411</v>
      </c>
      <c r="I1610" s="8">
        <v>-7672143.806196453</v>
      </c>
    </row>
    <row r="1611" spans="1:9" x14ac:dyDescent="0.25">
      <c r="A1611">
        <v>10</v>
      </c>
      <c r="B1611">
        <v>165</v>
      </c>
      <c r="C1611">
        <v>165</v>
      </c>
      <c r="D1611" s="8">
        <v>-7786.1433400847673</v>
      </c>
      <c r="E1611" s="8">
        <v>-4041.7092609814249</v>
      </c>
      <c r="F1611" s="8">
        <v>-7672143.8061965276</v>
      </c>
      <c r="G1611" s="8">
        <v>-7786.1433400847673</v>
      </c>
      <c r="H1611" s="8">
        <v>-3185.9344565844099</v>
      </c>
      <c r="I1611" s="8">
        <v>-3.4044278436340391E-7</v>
      </c>
    </row>
    <row r="1612" spans="1:9" x14ac:dyDescent="0.25">
      <c r="A1612">
        <v>11</v>
      </c>
      <c r="B1612">
        <v>165</v>
      </c>
      <c r="C1612">
        <v>165</v>
      </c>
      <c r="D1612" s="8">
        <v>-1208.594881831151</v>
      </c>
      <c r="E1612" s="8">
        <v>-9067.2212578227682</v>
      </c>
      <c r="F1612" s="8">
        <v>4.5162960304878657E-7</v>
      </c>
      <c r="G1612" s="8">
        <v>-1208.594881831151</v>
      </c>
      <c r="H1612" s="8">
        <v>-8211.4464534257531</v>
      </c>
      <c r="I1612" s="8">
        <v>18341305.775490828</v>
      </c>
    </row>
    <row r="1613" spans="1:9" x14ac:dyDescent="0.25">
      <c r="A1613">
        <v>12</v>
      </c>
      <c r="B1613">
        <v>165</v>
      </c>
      <c r="C1613">
        <v>165</v>
      </c>
      <c r="D1613" s="8">
        <v>-2143.0179493243186</v>
      </c>
      <c r="E1613" s="8">
        <v>-764.00754363479405</v>
      </c>
      <c r="F1613" s="8">
        <v>18341305.775491092</v>
      </c>
      <c r="G1613" s="8">
        <v>-2143.0179493243186</v>
      </c>
      <c r="H1613" s="8">
        <v>91.767260762220957</v>
      </c>
      <c r="I1613" s="8">
        <v>19054888.835760254</v>
      </c>
    </row>
    <row r="1614" spans="1:9" x14ac:dyDescent="0.25">
      <c r="A1614">
        <v>13</v>
      </c>
      <c r="B1614">
        <v>165</v>
      </c>
      <c r="C1614">
        <v>165</v>
      </c>
      <c r="D1614" s="8">
        <v>-4735.0193607688816</v>
      </c>
      <c r="E1614" s="8">
        <v>6612.5542390001847</v>
      </c>
      <c r="F1614" s="8">
        <v>19054888.835759588</v>
      </c>
      <c r="G1614" s="8">
        <v>-4735.0193607688816</v>
      </c>
      <c r="H1614" s="8">
        <v>7266.7923608852898</v>
      </c>
      <c r="I1614" s="8">
        <v>7791799.069952582</v>
      </c>
    </row>
    <row r="1615" spans="1:9" x14ac:dyDescent="0.25">
      <c r="A1615">
        <v>14</v>
      </c>
      <c r="B1615">
        <v>165</v>
      </c>
      <c r="C1615">
        <v>165</v>
      </c>
      <c r="D1615" s="8">
        <v>-4906.5250240959222</v>
      </c>
      <c r="E1615" s="8">
        <v>7237.1551782646175</v>
      </c>
      <c r="F1615" s="8">
        <v>7791799.0699388757</v>
      </c>
      <c r="G1615" s="8">
        <v>-4906.5250240959222</v>
      </c>
      <c r="H1615" s="8">
        <v>7605.0302207765271</v>
      </c>
      <c r="I1615" s="8">
        <v>4081252.7201800034</v>
      </c>
    </row>
    <row r="1616" spans="1:9" x14ac:dyDescent="0.25">
      <c r="A1616">
        <v>15</v>
      </c>
      <c r="B1616">
        <v>165</v>
      </c>
      <c r="C1616">
        <v>165</v>
      </c>
      <c r="D1616" s="8">
        <v>26416.921984698231</v>
      </c>
      <c r="E1616" s="8">
        <v>1370.4237762775106</v>
      </c>
      <c r="F1616" s="8">
        <v>4081252.7201954559</v>
      </c>
      <c r="G1616" s="8">
        <v>26416.921984698231</v>
      </c>
      <c r="H1616" s="8">
        <v>1738.2988187894211</v>
      </c>
      <c r="I1616" s="8">
        <v>3304072.0714301048</v>
      </c>
    </row>
    <row r="1617" spans="1:9" x14ac:dyDescent="0.25">
      <c r="A1617">
        <v>16</v>
      </c>
      <c r="B1617">
        <v>165</v>
      </c>
      <c r="C1617">
        <v>165</v>
      </c>
      <c r="D1617" s="8">
        <v>26245.416323479014</v>
      </c>
      <c r="E1617" s="8">
        <v>1708.6616361953652</v>
      </c>
      <c r="F1617" s="8">
        <v>3304072.071455285</v>
      </c>
      <c r="G1617" s="8">
        <v>26245.416323479014</v>
      </c>
      <c r="H1617" s="8">
        <v>2362.8997580804694</v>
      </c>
      <c r="I1617" s="8">
        <v>5.0019443733617661E-7</v>
      </c>
    </row>
    <row r="1618" spans="1:9" x14ac:dyDescent="0.25">
      <c r="A1618">
        <v>17</v>
      </c>
      <c r="B1618">
        <v>165</v>
      </c>
      <c r="C1618">
        <v>165</v>
      </c>
      <c r="D1618" s="8">
        <v>2960.9077405792982</v>
      </c>
      <c r="E1618" s="8">
        <v>25288.970967291603</v>
      </c>
      <c r="F1618" s="8">
        <v>1.1900355457328261E-5</v>
      </c>
      <c r="G1618" s="8">
        <v>2960.9077405792982</v>
      </c>
      <c r="H1618" s="8">
        <v>25524.191167703513</v>
      </c>
      <c r="I1618" s="8">
        <v>-12703290.533737753</v>
      </c>
    </row>
    <row r="1619" spans="1:9" x14ac:dyDescent="0.25">
      <c r="A1619">
        <v>18</v>
      </c>
      <c r="B1619">
        <v>165</v>
      </c>
      <c r="C1619">
        <v>165</v>
      </c>
      <c r="D1619" s="8">
        <v>2632.1222126499888</v>
      </c>
      <c r="E1619" s="8">
        <v>25195.40563976366</v>
      </c>
      <c r="F1619" s="8">
        <v>-12703290.533740565</v>
      </c>
      <c r="G1619" s="8">
        <v>2632.1222126499888</v>
      </c>
      <c r="H1619" s="8">
        <v>25617.75649517557</v>
      </c>
      <c r="I1619" s="8">
        <v>-25406581.067473926</v>
      </c>
    </row>
    <row r="1620" spans="1:9" x14ac:dyDescent="0.25">
      <c r="A1620">
        <v>19</v>
      </c>
      <c r="B1620">
        <v>165</v>
      </c>
      <c r="C1620">
        <v>165</v>
      </c>
      <c r="D1620" s="8">
        <v>-21574.32901263719</v>
      </c>
      <c r="E1620" s="8">
        <v>-2342.7142038990073</v>
      </c>
      <c r="F1620" s="8">
        <v>-25406581.067482933</v>
      </c>
      <c r="G1620" s="8">
        <v>-21574.32901263719</v>
      </c>
      <c r="H1620" s="8">
        <v>-1920.3633484871002</v>
      </c>
      <c r="I1620" s="8">
        <v>-24340811.679388572</v>
      </c>
    </row>
    <row r="1621" spans="1:9" x14ac:dyDescent="0.25">
      <c r="A1621">
        <v>20</v>
      </c>
      <c r="B1621">
        <v>165</v>
      </c>
      <c r="C1621">
        <v>165</v>
      </c>
      <c r="D1621" s="8">
        <v>-23007.603977158178</v>
      </c>
      <c r="E1621" s="8">
        <v>-2553.8896315355369</v>
      </c>
      <c r="F1621" s="8">
        <v>-20717195.759996343</v>
      </c>
      <c r="G1621" s="8">
        <v>-23007.603977158178</v>
      </c>
      <c r="H1621" s="8">
        <v>-1709.1879207117156</v>
      </c>
      <c r="I1621" s="8">
        <v>-18585656.983872663</v>
      </c>
    </row>
    <row r="1622" spans="1:9" x14ac:dyDescent="0.25">
      <c r="A1622">
        <v>21</v>
      </c>
      <c r="B1622">
        <v>165</v>
      </c>
      <c r="C1622">
        <v>165</v>
      </c>
      <c r="D1622" s="8">
        <v>-33201.090262966114</v>
      </c>
      <c r="E1622" s="8">
        <v>-204.5852538273889</v>
      </c>
      <c r="F1622" s="8">
        <v>2.2973945306148381E-7</v>
      </c>
      <c r="G1622" s="8">
        <v>-33201.090262966114</v>
      </c>
      <c r="H1622" s="8">
        <v>204.58525382773169</v>
      </c>
      <c r="I1622" s="8">
        <v>-2.2057829482946544E-7</v>
      </c>
    </row>
    <row r="1623" spans="1:9" x14ac:dyDescent="0.25">
      <c r="A1623">
        <v>22</v>
      </c>
      <c r="B1623">
        <v>165</v>
      </c>
      <c r="C1623">
        <v>165</v>
      </c>
      <c r="D1623" s="8">
        <v>1906.2444345417414</v>
      </c>
      <c r="E1623" s="8">
        <v>-310.80248698716105</v>
      </c>
      <c r="F1623" s="8">
        <v>1.7773632452345319E-8</v>
      </c>
      <c r="G1623" s="8">
        <v>1906.2444345417414</v>
      </c>
      <c r="H1623" s="8">
        <v>310.80248698717992</v>
      </c>
      <c r="I1623" s="8">
        <v>-1.7299163208318605E-8</v>
      </c>
    </row>
    <row r="1624" spans="1:9" x14ac:dyDescent="0.25">
      <c r="A1624">
        <v>23</v>
      </c>
      <c r="B1624">
        <v>165</v>
      </c>
      <c r="C1624">
        <v>165</v>
      </c>
      <c r="D1624" s="8">
        <v>-36253.849142242216</v>
      </c>
      <c r="E1624" s="8">
        <v>-204.58525382757193</v>
      </c>
      <c r="F1624" s="8">
        <v>-1.7242928151972591E-8</v>
      </c>
      <c r="G1624" s="8">
        <v>-36253.849142242216</v>
      </c>
      <c r="H1624" s="8">
        <v>204.58525382754863</v>
      </c>
      <c r="I1624" s="8">
        <v>1.7974161892198029E-8</v>
      </c>
    </row>
    <row r="1625" spans="1:9" x14ac:dyDescent="0.25">
      <c r="A1625">
        <v>24</v>
      </c>
      <c r="B1625">
        <v>165</v>
      </c>
      <c r="C1625">
        <v>165</v>
      </c>
      <c r="D1625" s="8">
        <v>-10105.311586688849</v>
      </c>
      <c r="E1625" s="8">
        <v>18404.164435263985</v>
      </c>
      <c r="F1625" s="8">
        <v>34953654.289069973</v>
      </c>
      <c r="G1625" s="8">
        <v>-10105.311586688849</v>
      </c>
      <c r="H1625" s="8">
        <v>19203.91311666448</v>
      </c>
      <c r="I1625" s="8">
        <v>2986788.3699308191</v>
      </c>
    </row>
    <row r="1626" spans="1:9" x14ac:dyDescent="0.25">
      <c r="A1626">
        <v>25</v>
      </c>
      <c r="B1626">
        <v>165</v>
      </c>
      <c r="C1626">
        <v>165</v>
      </c>
      <c r="D1626" s="8">
        <v>-22185.378781045918</v>
      </c>
      <c r="E1626" s="8">
        <v>-2531.4131168255353</v>
      </c>
      <c r="F1626" s="8">
        <v>-24340811.679408301</v>
      </c>
      <c r="G1626" s="8">
        <v>-22185.378781045918</v>
      </c>
      <c r="H1626" s="8">
        <v>-1731.6644354250402</v>
      </c>
      <c r="I1626" s="8">
        <v>-20717195.759995304</v>
      </c>
    </row>
    <row r="1627" spans="1:9" x14ac:dyDescent="0.25">
      <c r="A1627">
        <v>1</v>
      </c>
      <c r="B1627">
        <v>166</v>
      </c>
      <c r="C1627">
        <v>166</v>
      </c>
      <c r="D1627" s="8">
        <v>-33130.041277327051</v>
      </c>
      <c r="E1627" s="8">
        <v>1709.1879206596136</v>
      </c>
      <c r="F1627" s="8">
        <v>-30445155.385475274</v>
      </c>
      <c r="G1627" s="8">
        <v>-33130.041277327051</v>
      </c>
      <c r="H1627" s="8">
        <v>2553.8896314834315</v>
      </c>
      <c r="I1627" s="8">
        <v>-32576694.16154686</v>
      </c>
    </row>
    <row r="1628" spans="1:9" x14ac:dyDescent="0.25">
      <c r="A1628">
        <v>2</v>
      </c>
      <c r="B1628">
        <v>166</v>
      </c>
      <c r="C1628">
        <v>166</v>
      </c>
      <c r="D1628" s="8">
        <v>-31696.766312109798</v>
      </c>
      <c r="E1628" s="8">
        <v>1920.3633485726227</v>
      </c>
      <c r="F1628" s="8">
        <v>-36200310.080828644</v>
      </c>
      <c r="G1628" s="8">
        <v>-31696.766312109798</v>
      </c>
      <c r="H1628" s="8">
        <v>2342.7142039845335</v>
      </c>
      <c r="I1628" s="8">
        <v>-37266079.468965754</v>
      </c>
    </row>
    <row r="1629" spans="1:9" x14ac:dyDescent="0.25">
      <c r="A1629">
        <v>3</v>
      </c>
      <c r="B1629">
        <v>166</v>
      </c>
      <c r="C1629">
        <v>166</v>
      </c>
      <c r="D1629" s="8">
        <v>2664.3804196491155</v>
      </c>
      <c r="E1629" s="8">
        <v>-37477.254897026374</v>
      </c>
      <c r="F1629" s="8">
        <v>-37266079.468962565</v>
      </c>
      <c r="G1629" s="8">
        <v>2664.3804196491155</v>
      </c>
      <c r="H1629" s="8">
        <v>-37054.904041614463</v>
      </c>
      <c r="I1629" s="8">
        <v>-18633039.734302253</v>
      </c>
    </row>
    <row r="1630" spans="1:9" x14ac:dyDescent="0.25">
      <c r="A1630">
        <v>4</v>
      </c>
      <c r="B1630">
        <v>166</v>
      </c>
      <c r="C1630">
        <v>166</v>
      </c>
      <c r="D1630" s="8">
        <v>2993.1659475601691</v>
      </c>
      <c r="E1630" s="8">
        <v>-37383.689568922731</v>
      </c>
      <c r="F1630" s="8">
        <v>-18633039.734350037</v>
      </c>
      <c r="G1630" s="8">
        <v>2993.1659475601691</v>
      </c>
      <c r="H1630" s="8">
        <v>-37148.469368510821</v>
      </c>
      <c r="I1630" s="8">
        <v>9.0451911091804511E-6</v>
      </c>
    </row>
    <row r="1631" spans="1:9" x14ac:dyDescent="0.25">
      <c r="A1631">
        <v>5</v>
      </c>
      <c r="B1631">
        <v>166</v>
      </c>
      <c r="C1631">
        <v>166</v>
      </c>
      <c r="D1631" s="8">
        <v>38152.859658952628</v>
      </c>
      <c r="E1631" s="8">
        <v>-4277.7082522369992</v>
      </c>
      <c r="F1631" s="8">
        <v>-7.4920899351127446E-6</v>
      </c>
      <c r="G1631" s="8">
        <v>38152.859658952628</v>
      </c>
      <c r="H1631" s="8">
        <v>-3623.4701303518937</v>
      </c>
      <c r="I1631" s="8">
        <v>6411806.2574634794</v>
      </c>
    </row>
    <row r="1632" spans="1:9" x14ac:dyDescent="0.25">
      <c r="A1632">
        <v>6</v>
      </c>
      <c r="B1632">
        <v>166</v>
      </c>
      <c r="C1632">
        <v>166</v>
      </c>
      <c r="D1632" s="8">
        <v>38324.365319975201</v>
      </c>
      <c r="E1632" s="8">
        <v>-3653.1073127950567</v>
      </c>
      <c r="F1632" s="8">
        <v>6411806.257497103</v>
      </c>
      <c r="G1632" s="8">
        <v>38324.365319975201</v>
      </c>
      <c r="H1632" s="8">
        <v>-3285.232270283148</v>
      </c>
      <c r="I1632" s="8">
        <v>8146391.1532646995</v>
      </c>
    </row>
    <row r="1633" spans="1:9" x14ac:dyDescent="0.25">
      <c r="A1633">
        <v>7</v>
      </c>
      <c r="B1633">
        <v>166</v>
      </c>
      <c r="C1633">
        <v>166</v>
      </c>
      <c r="D1633" s="8">
        <v>-6128.8918608666627</v>
      </c>
      <c r="E1633" s="8">
        <v>-11036.235374263417</v>
      </c>
      <c r="F1633" s="8">
        <v>8146391.1532797255</v>
      </c>
      <c r="G1633" s="8">
        <v>-6128.8918608666627</v>
      </c>
      <c r="H1633" s="8">
        <v>-10668.360331751508</v>
      </c>
      <c r="I1633" s="8">
        <v>13572540.079785038</v>
      </c>
    </row>
    <row r="1634" spans="1:9" x14ac:dyDescent="0.25">
      <c r="A1634">
        <v>8</v>
      </c>
      <c r="B1634">
        <v>166</v>
      </c>
      <c r="C1634">
        <v>166</v>
      </c>
      <c r="D1634" s="8">
        <v>-5957.3861984763444</v>
      </c>
      <c r="E1634" s="8">
        <v>-10697.997514191844</v>
      </c>
      <c r="F1634" s="8">
        <v>13572540.079772307</v>
      </c>
      <c r="G1634" s="8">
        <v>-5957.3861984763444</v>
      </c>
      <c r="H1634" s="8">
        <v>-10043.759392306738</v>
      </c>
      <c r="I1634" s="8">
        <v>30404475.809396051</v>
      </c>
    </row>
    <row r="1635" spans="1:9" x14ac:dyDescent="0.25">
      <c r="A1635">
        <v>9</v>
      </c>
      <c r="B1635">
        <v>166</v>
      </c>
      <c r="C1635">
        <v>166</v>
      </c>
      <c r="D1635" s="8">
        <v>-1915.6344404976451</v>
      </c>
      <c r="E1635" s="8">
        <v>546.50223731103654</v>
      </c>
      <c r="F1635" s="8">
        <v>30404475.809395239</v>
      </c>
      <c r="G1635" s="8">
        <v>-1915.6344404976451</v>
      </c>
      <c r="H1635" s="8">
        <v>1402.277041708051</v>
      </c>
      <c r="I1635" s="8">
        <v>28335846.604716521</v>
      </c>
    </row>
    <row r="1636" spans="1:9" x14ac:dyDescent="0.25">
      <c r="A1636">
        <v>10</v>
      </c>
      <c r="B1636">
        <v>166</v>
      </c>
      <c r="C1636">
        <v>166</v>
      </c>
      <c r="D1636" s="8">
        <v>468.53897142776259</v>
      </c>
      <c r="E1636" s="8">
        <v>12919.190602849445</v>
      </c>
      <c r="F1636" s="8">
        <v>28335846.604716424</v>
      </c>
      <c r="G1636" s="8">
        <v>468.53897142776259</v>
      </c>
      <c r="H1636" s="8">
        <v>13774.96540724646</v>
      </c>
      <c r="I1636" s="8">
        <v>-3.4044278436340391E-7</v>
      </c>
    </row>
    <row r="1637" spans="1:9" x14ac:dyDescent="0.25">
      <c r="A1637">
        <v>11</v>
      </c>
      <c r="B1637">
        <v>166</v>
      </c>
      <c r="C1637">
        <v>166</v>
      </c>
      <c r="D1637" s="8">
        <v>-9463.2771931928091</v>
      </c>
      <c r="E1637" s="8">
        <v>7893.6786060634349</v>
      </c>
      <c r="F1637" s="8">
        <v>3.9575024857185786E-7</v>
      </c>
      <c r="G1637" s="8">
        <v>-9463.2771931928091</v>
      </c>
      <c r="H1637" s="8">
        <v>8749.45341046045</v>
      </c>
      <c r="I1637" s="8">
        <v>-17666684.635539807</v>
      </c>
    </row>
    <row r="1638" spans="1:9" x14ac:dyDescent="0.25">
      <c r="A1638">
        <v>12</v>
      </c>
      <c r="B1638">
        <v>166</v>
      </c>
      <c r="C1638">
        <v>166</v>
      </c>
      <c r="D1638" s="8">
        <v>-10397.700260852214</v>
      </c>
      <c r="E1638" s="8">
        <v>3776.6159136167144</v>
      </c>
      <c r="F1638" s="8">
        <v>-17666684.635539565</v>
      </c>
      <c r="G1638" s="8">
        <v>-10397.700260852214</v>
      </c>
      <c r="H1638" s="8">
        <v>4632.3907180137294</v>
      </c>
      <c r="I1638" s="8">
        <v>-26592845.175015282</v>
      </c>
    </row>
    <row r="1639" spans="1:9" x14ac:dyDescent="0.25">
      <c r="A1639">
        <v>13</v>
      </c>
      <c r="B1639">
        <v>166</v>
      </c>
      <c r="C1639">
        <v>166</v>
      </c>
      <c r="D1639" s="8">
        <v>-12989.701672214356</v>
      </c>
      <c r="E1639" s="8">
        <v>-1267.0987103425821</v>
      </c>
      <c r="F1639" s="8">
        <v>-26592845.175015975</v>
      </c>
      <c r="G1639" s="8">
        <v>-12989.701672214356</v>
      </c>
      <c r="H1639" s="8">
        <v>-612.86058845747607</v>
      </c>
      <c r="I1639" s="8">
        <v>-25067258.204039708</v>
      </c>
    </row>
    <row r="1640" spans="1:9" x14ac:dyDescent="0.25">
      <c r="A1640">
        <v>14</v>
      </c>
      <c r="B1640">
        <v>166</v>
      </c>
      <c r="C1640">
        <v>166</v>
      </c>
      <c r="D1640" s="8">
        <v>-13161.207335239647</v>
      </c>
      <c r="E1640" s="8">
        <v>-642.49777097066817</v>
      </c>
      <c r="F1640" s="8">
        <v>-25067258.204053111</v>
      </c>
      <c r="G1640" s="8">
        <v>-13161.207335239647</v>
      </c>
      <c r="H1640" s="8">
        <v>-274.6227284587585</v>
      </c>
      <c r="I1640" s="8">
        <v>-24837978.079196632</v>
      </c>
    </row>
    <row r="1641" spans="1:9" x14ac:dyDescent="0.25">
      <c r="A1641">
        <v>15</v>
      </c>
      <c r="B1641">
        <v>166</v>
      </c>
      <c r="C1641">
        <v>166</v>
      </c>
      <c r="D1641" s="8">
        <v>731.98400206079532</v>
      </c>
      <c r="E1641" s="8">
        <v>-12251.446595527179</v>
      </c>
      <c r="F1641" s="8">
        <v>-24837978.079182878</v>
      </c>
      <c r="G1641" s="8">
        <v>731.98400206079532</v>
      </c>
      <c r="H1641" s="8">
        <v>-11883.571553015268</v>
      </c>
      <c r="I1641" s="8">
        <v>-18804223.542050347</v>
      </c>
    </row>
    <row r="1642" spans="1:9" x14ac:dyDescent="0.25">
      <c r="A1642">
        <v>16</v>
      </c>
      <c r="B1642">
        <v>166</v>
      </c>
      <c r="C1642">
        <v>166</v>
      </c>
      <c r="D1642" s="8">
        <v>560.47834078011078</v>
      </c>
      <c r="E1642" s="8">
        <v>-11913.208735635126</v>
      </c>
      <c r="F1642" s="8">
        <v>-18804223.542025536</v>
      </c>
      <c r="G1642" s="8">
        <v>560.47834078011078</v>
      </c>
      <c r="H1642" s="8">
        <v>-11258.97061375002</v>
      </c>
      <c r="I1642" s="8">
        <v>5.225461791269481E-7</v>
      </c>
    </row>
    <row r="1643" spans="1:9" x14ac:dyDescent="0.25">
      <c r="A1643">
        <v>17</v>
      </c>
      <c r="B1643">
        <v>166</v>
      </c>
      <c r="C1643">
        <v>166</v>
      </c>
      <c r="D1643" s="8">
        <v>13023.20137308019</v>
      </c>
      <c r="E1643" s="8">
        <v>-5561.8774837893588</v>
      </c>
      <c r="F1643" s="8">
        <v>1.0872175334952773E-5</v>
      </c>
      <c r="G1643" s="8">
        <v>13023.20137308019</v>
      </c>
      <c r="H1643" s="8">
        <v>-5326.6572833774526</v>
      </c>
      <c r="I1643" s="8">
        <v>2722133.6918023191</v>
      </c>
    </row>
    <row r="1644" spans="1:9" x14ac:dyDescent="0.25">
      <c r="A1644">
        <v>18</v>
      </c>
      <c r="B1644">
        <v>166</v>
      </c>
      <c r="C1644">
        <v>166</v>
      </c>
      <c r="D1644" s="8">
        <v>12694.415845151463</v>
      </c>
      <c r="E1644" s="8">
        <v>-5655.4428113124141</v>
      </c>
      <c r="F1644" s="8">
        <v>2722133.6917984346</v>
      </c>
      <c r="G1644" s="8">
        <v>12694.415845151463</v>
      </c>
      <c r="H1644" s="8">
        <v>-5233.0919559005033</v>
      </c>
      <c r="I1644" s="8">
        <v>5444267.383602282</v>
      </c>
    </row>
    <row r="1645" spans="1:9" x14ac:dyDescent="0.25">
      <c r="A1645">
        <v>19</v>
      </c>
      <c r="B1645">
        <v>166</v>
      </c>
      <c r="C1645">
        <v>166</v>
      </c>
      <c r="D1645" s="8">
        <v>628.17548131565923</v>
      </c>
      <c r="E1645" s="8">
        <v>-19015.214203636722</v>
      </c>
      <c r="F1645" s="8">
        <v>5444267.3835927388</v>
      </c>
      <c r="G1645" s="8">
        <v>628.17548131565923</v>
      </c>
      <c r="H1645" s="8">
        <v>-18592.863348224811</v>
      </c>
      <c r="I1645" s="8">
        <v>14846286.77155585</v>
      </c>
    </row>
    <row r="1646" spans="1:9" x14ac:dyDescent="0.25">
      <c r="A1646">
        <v>20</v>
      </c>
      <c r="B1646">
        <v>166</v>
      </c>
      <c r="C1646">
        <v>166</v>
      </c>
      <c r="D1646" s="8">
        <v>-805.09948320537228</v>
      </c>
      <c r="E1646" s="8">
        <v>-19226.389631260092</v>
      </c>
      <c r="F1646" s="8">
        <v>46813152.690477967</v>
      </c>
      <c r="G1646" s="8">
        <v>-805.09948320537228</v>
      </c>
      <c r="H1646" s="8">
        <v>-18381.68792043627</v>
      </c>
      <c r="I1646" s="8">
        <v>65617191.466326147</v>
      </c>
    </row>
    <row r="1647" spans="1:9" x14ac:dyDescent="0.25">
      <c r="A1647">
        <v>21</v>
      </c>
      <c r="B1647">
        <v>166</v>
      </c>
      <c r="C1647">
        <v>166</v>
      </c>
      <c r="D1647" s="8">
        <v>-51866.841910067073</v>
      </c>
      <c r="E1647" s="8">
        <v>-204.58525382742573</v>
      </c>
      <c r="F1647" s="8">
        <v>1.8363898561801762E-7</v>
      </c>
      <c r="G1647" s="8">
        <v>-51866.841910067073</v>
      </c>
      <c r="H1647" s="8">
        <v>204.58525382769486</v>
      </c>
      <c r="I1647" s="8">
        <v>-1.7447782738599926E-7</v>
      </c>
    </row>
    <row r="1648" spans="1:9" x14ac:dyDescent="0.25">
      <c r="A1648">
        <v>22</v>
      </c>
      <c r="B1648">
        <v>166</v>
      </c>
      <c r="C1648">
        <v>166</v>
      </c>
      <c r="D1648" s="8">
        <v>1906.2444343817867</v>
      </c>
      <c r="E1648" s="8">
        <v>-310.80248698716139</v>
      </c>
      <c r="F1648" s="8">
        <v>2.0567600176191754E-8</v>
      </c>
      <c r="G1648" s="8">
        <v>1906.2444343817867</v>
      </c>
      <c r="H1648" s="8">
        <v>310.80248698717958</v>
      </c>
      <c r="I1648" s="8">
        <v>-2.0093130932165041E-8</v>
      </c>
    </row>
    <row r="1649" spans="1:9" x14ac:dyDescent="0.25">
      <c r="A1649">
        <v>23</v>
      </c>
      <c r="B1649">
        <v>166</v>
      </c>
      <c r="C1649">
        <v>166</v>
      </c>
      <c r="D1649" s="8">
        <v>-17588.097494693702</v>
      </c>
      <c r="E1649" s="8">
        <v>-204.58525382757398</v>
      </c>
      <c r="F1649" s="8">
        <v>-1.5845944290049373E-8</v>
      </c>
      <c r="G1649" s="8">
        <v>-17588.097494693702</v>
      </c>
      <c r="H1649" s="8">
        <v>204.58525382754658</v>
      </c>
      <c r="I1649" s="8">
        <v>1.6577178030274811E-8</v>
      </c>
    </row>
    <row r="1650" spans="1:9" x14ac:dyDescent="0.25">
      <c r="A1650">
        <v>24</v>
      </c>
      <c r="B1650">
        <v>166</v>
      </c>
      <c r="C1650">
        <v>166</v>
      </c>
      <c r="D1650" s="8">
        <v>-32307.81608051512</v>
      </c>
      <c r="E1650" s="8">
        <v>1731.6644353764761</v>
      </c>
      <c r="F1650" s="8">
        <v>-32576694.161544949</v>
      </c>
      <c r="G1650" s="8">
        <v>-32307.81608051512</v>
      </c>
      <c r="H1650" s="8">
        <v>2531.413116776971</v>
      </c>
      <c r="I1650" s="8">
        <v>-36200310.080875419</v>
      </c>
    </row>
    <row r="1651" spans="1:9" x14ac:dyDescent="0.25">
      <c r="A1651">
        <v>25</v>
      </c>
      <c r="B1651">
        <v>166</v>
      </c>
      <c r="C1651">
        <v>166</v>
      </c>
      <c r="D1651" s="8">
        <v>17.12571290690903</v>
      </c>
      <c r="E1651" s="8">
        <v>-19203.913116550095</v>
      </c>
      <c r="F1651" s="8">
        <v>14846286.771534374</v>
      </c>
      <c r="G1651" s="8">
        <v>17.12571290690903</v>
      </c>
      <c r="H1651" s="8">
        <v>-18404.1644351496</v>
      </c>
      <c r="I1651" s="8">
        <v>46813152.69047901</v>
      </c>
    </row>
    <row r="1652" spans="1:9" x14ac:dyDescent="0.25">
      <c r="A1652">
        <v>1</v>
      </c>
      <c r="B1652">
        <v>167</v>
      </c>
      <c r="C1652">
        <v>167</v>
      </c>
      <c r="D1652" s="8">
        <v>-59831.351730180839</v>
      </c>
      <c r="E1652" s="8">
        <v>45057.13883224719</v>
      </c>
      <c r="F1652" s="8">
        <v>86138169.64750658</v>
      </c>
      <c r="G1652" s="8">
        <v>-59831.351730180839</v>
      </c>
      <c r="H1652" s="8">
        <v>45901.840543071012</v>
      </c>
      <c r="I1652" s="8">
        <v>40658679.959847502</v>
      </c>
    </row>
    <row r="1653" spans="1:9" x14ac:dyDescent="0.25">
      <c r="A1653">
        <v>2</v>
      </c>
      <c r="B1653">
        <v>167</v>
      </c>
      <c r="C1653">
        <v>167</v>
      </c>
      <c r="D1653" s="8">
        <v>-58398.076764993639</v>
      </c>
      <c r="E1653" s="8">
        <v>45268.314260159044</v>
      </c>
      <c r="F1653" s="8">
        <v>-36656452.509135708</v>
      </c>
      <c r="G1653" s="8">
        <v>-58398.076764993639</v>
      </c>
      <c r="H1653" s="8">
        <v>45690.665115570955</v>
      </c>
      <c r="I1653" s="8">
        <v>-59396197.35306666</v>
      </c>
    </row>
    <row r="1654" spans="1:9" x14ac:dyDescent="0.25">
      <c r="A1654">
        <v>3</v>
      </c>
      <c r="B1654">
        <v>167</v>
      </c>
      <c r="C1654">
        <v>167</v>
      </c>
      <c r="D1654" s="8">
        <v>32028.666373076459</v>
      </c>
      <c r="E1654" s="8">
        <v>-59607.372781139464</v>
      </c>
      <c r="F1654" s="8">
        <v>-59396197.353062898</v>
      </c>
      <c r="G1654" s="8">
        <v>32028.666373076459</v>
      </c>
      <c r="H1654" s="8">
        <v>-59185.021925727546</v>
      </c>
      <c r="I1654" s="8">
        <v>-29698098.676345926</v>
      </c>
    </row>
    <row r="1655" spans="1:9" x14ac:dyDescent="0.25">
      <c r="A1655">
        <v>4</v>
      </c>
      <c r="B1655">
        <v>167</v>
      </c>
      <c r="C1655">
        <v>167</v>
      </c>
      <c r="D1655" s="8">
        <v>32357.451900987719</v>
      </c>
      <c r="E1655" s="8">
        <v>-59513.807453007059</v>
      </c>
      <c r="F1655" s="8">
        <v>-29698098.676392917</v>
      </c>
      <c r="G1655" s="8">
        <v>32357.451900987719</v>
      </c>
      <c r="H1655" s="8">
        <v>-59278.587252595149</v>
      </c>
      <c r="I1655" s="8">
        <v>7.7085569500923157E-6</v>
      </c>
    </row>
    <row r="1656" spans="1:9" x14ac:dyDescent="0.25">
      <c r="A1656">
        <v>5</v>
      </c>
      <c r="B1656">
        <v>167</v>
      </c>
      <c r="C1656">
        <v>167</v>
      </c>
      <c r="D1656" s="8">
        <v>68129.104264737864</v>
      </c>
      <c r="E1656" s="8">
        <v>16788.510784921404</v>
      </c>
      <c r="F1656" s="8">
        <v>-7.9037810792215162E-6</v>
      </c>
      <c r="G1656" s="8">
        <v>68129.104264737864</v>
      </c>
      <c r="H1656" s="8">
        <v>17442.748906806508</v>
      </c>
      <c r="I1656" s="8">
        <v>-27778667.239845108</v>
      </c>
    </row>
    <row r="1657" spans="1:9" x14ac:dyDescent="0.25">
      <c r="A1657">
        <v>6</v>
      </c>
      <c r="B1657">
        <v>167</v>
      </c>
      <c r="C1657">
        <v>167</v>
      </c>
      <c r="D1657" s="8">
        <v>68300.609925627185</v>
      </c>
      <c r="E1657" s="8">
        <v>17413.111724482624</v>
      </c>
      <c r="F1657" s="8">
        <v>-27778667.239811625</v>
      </c>
      <c r="G1657" s="8">
        <v>68300.609925627185</v>
      </c>
      <c r="H1657" s="8">
        <v>17780.986766994534</v>
      </c>
      <c r="I1657" s="8">
        <v>-36577191.862680182</v>
      </c>
    </row>
    <row r="1658" spans="1:9" x14ac:dyDescent="0.25">
      <c r="A1658">
        <v>7</v>
      </c>
      <c r="B1658">
        <v>167</v>
      </c>
      <c r="C1658">
        <v>167</v>
      </c>
      <c r="D1658" s="8">
        <v>-58098.337158898168</v>
      </c>
      <c r="E1658" s="8">
        <v>-19147.488731550136</v>
      </c>
      <c r="F1658" s="8">
        <v>-36577191.862663463</v>
      </c>
      <c r="G1658" s="8">
        <v>-58098.337158898168</v>
      </c>
      <c r="H1658" s="8">
        <v>-18779.613689038226</v>
      </c>
      <c r="I1658" s="8">
        <v>-27095416.257516336</v>
      </c>
    </row>
    <row r="1659" spans="1:9" x14ac:dyDescent="0.25">
      <c r="A1659">
        <v>8</v>
      </c>
      <c r="B1659">
        <v>167</v>
      </c>
      <c r="C1659">
        <v>167</v>
      </c>
      <c r="D1659" s="8">
        <v>-57926.831496497231</v>
      </c>
      <c r="E1659" s="8">
        <v>-18809.250871502372</v>
      </c>
      <c r="F1659" s="8">
        <v>-27095416.257527791</v>
      </c>
      <c r="G1659" s="8">
        <v>-57926.831496497231</v>
      </c>
      <c r="H1659" s="8">
        <v>-18155.012749617264</v>
      </c>
      <c r="I1659" s="8">
        <v>2901083.6710107769</v>
      </c>
    </row>
    <row r="1660" spans="1:9" x14ac:dyDescent="0.25">
      <c r="A1660">
        <v>9</v>
      </c>
      <c r="B1660">
        <v>167</v>
      </c>
      <c r="C1660">
        <v>167</v>
      </c>
      <c r="D1660" s="8">
        <v>-55334.830083071938</v>
      </c>
      <c r="E1660" s="8">
        <v>-5901.7905068314403</v>
      </c>
      <c r="F1660" s="8">
        <v>2901083.6710098973</v>
      </c>
      <c r="G1660" s="8">
        <v>-55334.830083071938</v>
      </c>
      <c r="H1660" s="8">
        <v>-5046.0157024344253</v>
      </c>
      <c r="I1660" s="8">
        <v>14522179.962145671</v>
      </c>
    </row>
    <row r="1661" spans="1:9" x14ac:dyDescent="0.25">
      <c r="A1661">
        <v>10</v>
      </c>
      <c r="B1661">
        <v>167</v>
      </c>
      <c r="C1661">
        <v>167</v>
      </c>
      <c r="D1661" s="8">
        <v>-49568.573177785103</v>
      </c>
      <c r="E1661" s="8">
        <v>6412.5176671118716</v>
      </c>
      <c r="F1661" s="8">
        <v>14522179.962145578</v>
      </c>
      <c r="G1661" s="8">
        <v>-49568.573177785103</v>
      </c>
      <c r="H1661" s="8">
        <v>7268.2924715088866</v>
      </c>
      <c r="I1661" s="8">
        <v>-3.5594930523075165E-7</v>
      </c>
    </row>
    <row r="1662" spans="1:9" x14ac:dyDescent="0.25">
      <c r="A1662">
        <v>11</v>
      </c>
      <c r="B1662">
        <v>167</v>
      </c>
      <c r="C1662">
        <v>167</v>
      </c>
      <c r="D1662" s="8">
        <v>-47891.439324472776</v>
      </c>
      <c r="E1662" s="8">
        <v>-11976.036620965158</v>
      </c>
      <c r="F1662" s="8">
        <v>4.7048888518475001E-7</v>
      </c>
      <c r="G1662" s="8">
        <v>-47891.439324472776</v>
      </c>
      <c r="H1662" s="8">
        <v>-11120.261816568143</v>
      </c>
      <c r="I1662" s="8">
        <v>24516720.791442066</v>
      </c>
    </row>
    <row r="1663" spans="1:9" x14ac:dyDescent="0.25">
      <c r="A1663">
        <v>12</v>
      </c>
      <c r="B1663">
        <v>167</v>
      </c>
      <c r="C1663">
        <v>167</v>
      </c>
      <c r="D1663" s="8">
        <v>-55107.446574613801</v>
      </c>
      <c r="E1663" s="8">
        <v>4407.7462043878822</v>
      </c>
      <c r="F1663" s="8">
        <v>24516720.791442346</v>
      </c>
      <c r="G1663" s="8">
        <v>-55107.446574613801</v>
      </c>
      <c r="H1663" s="8">
        <v>5263.5210087848973</v>
      </c>
      <c r="I1663" s="8">
        <v>14250670.644659445</v>
      </c>
    </row>
    <row r="1664" spans="1:9" x14ac:dyDescent="0.25">
      <c r="A1664">
        <v>13</v>
      </c>
      <c r="B1664">
        <v>167</v>
      </c>
      <c r="C1664">
        <v>167</v>
      </c>
      <c r="D1664" s="8">
        <v>-59149.198330579857</v>
      </c>
      <c r="E1664" s="8">
        <v>21586.217902995264</v>
      </c>
      <c r="F1664" s="8">
        <v>14250670.644658735</v>
      </c>
      <c r="G1664" s="8">
        <v>-59149.198330579857</v>
      </c>
      <c r="H1664" s="8">
        <v>22240.456024880368</v>
      </c>
      <c r="I1664" s="8">
        <v>-21314675.247812334</v>
      </c>
    </row>
    <row r="1665" spans="1:9" x14ac:dyDescent="0.25">
      <c r="A1665">
        <v>14</v>
      </c>
      <c r="B1665">
        <v>167</v>
      </c>
      <c r="C1665">
        <v>167</v>
      </c>
      <c r="D1665" s="8">
        <v>-59320.703993790885</v>
      </c>
      <c r="E1665" s="8">
        <v>22210.818842315261</v>
      </c>
      <c r="F1665" s="8">
        <v>-21314675.247824464</v>
      </c>
      <c r="G1665" s="8">
        <v>-59320.703993790885</v>
      </c>
      <c r="H1665" s="8">
        <v>22578.693884827171</v>
      </c>
      <c r="I1665" s="8">
        <v>-32512053.429609921</v>
      </c>
    </row>
    <row r="1666" spans="1:9" x14ac:dyDescent="0.25">
      <c r="A1666">
        <v>15</v>
      </c>
      <c r="B1666">
        <v>167</v>
      </c>
      <c r="C1666">
        <v>167</v>
      </c>
      <c r="D1666" s="8">
        <v>80208.053263083973</v>
      </c>
      <c r="E1666" s="8">
        <v>-15866.178272601819</v>
      </c>
      <c r="F1666" s="8">
        <v>-32512053.429592647</v>
      </c>
      <c r="G1666" s="8">
        <v>80208.053263083973</v>
      </c>
      <c r="H1666" s="8">
        <v>-15498.303230089909</v>
      </c>
      <c r="I1666" s="8">
        <v>-24670933.053919684</v>
      </c>
    </row>
    <row r="1667" spans="1:9" x14ac:dyDescent="0.25">
      <c r="A1667">
        <v>16</v>
      </c>
      <c r="B1667">
        <v>167</v>
      </c>
      <c r="C1667">
        <v>167</v>
      </c>
      <c r="D1667" s="8">
        <v>80036.547601856015</v>
      </c>
      <c r="E1667" s="8">
        <v>-15527.94041269489</v>
      </c>
      <c r="F1667" s="8">
        <v>-24670933.053893585</v>
      </c>
      <c r="G1667" s="8">
        <v>80036.547601856015</v>
      </c>
      <c r="H1667" s="8">
        <v>-14873.702290809786</v>
      </c>
      <c r="I1667" s="8">
        <v>4.7277862904593346E-7</v>
      </c>
    </row>
    <row r="1668" spans="1:9" x14ac:dyDescent="0.25">
      <c r="A1668">
        <v>17</v>
      </c>
      <c r="B1668">
        <v>167</v>
      </c>
      <c r="C1668">
        <v>167</v>
      </c>
      <c r="D1668" s="8">
        <v>32389.710106232149</v>
      </c>
      <c r="E1668" s="8">
        <v>71138.085654413226</v>
      </c>
      <c r="F1668" s="8">
        <v>1.1684800847433508E-5</v>
      </c>
      <c r="G1668" s="8">
        <v>32389.710106232149</v>
      </c>
      <c r="H1668" s="8">
        <v>71373.305854825143</v>
      </c>
      <c r="I1668" s="8">
        <v>-35627847.877297953</v>
      </c>
    </row>
    <row r="1669" spans="1:9" x14ac:dyDescent="0.25">
      <c r="A1669">
        <v>18</v>
      </c>
      <c r="B1669">
        <v>167</v>
      </c>
      <c r="C1669">
        <v>167</v>
      </c>
      <c r="D1669" s="8">
        <v>32060.924578303653</v>
      </c>
      <c r="E1669" s="8">
        <v>71044.520326875107</v>
      </c>
      <c r="F1669" s="8">
        <v>-35627847.877301402</v>
      </c>
      <c r="G1669" s="8">
        <v>32060.924578303653</v>
      </c>
      <c r="H1669" s="8">
        <v>71466.871182287039</v>
      </c>
      <c r="I1669" s="8">
        <v>-71255695.75459221</v>
      </c>
    </row>
    <row r="1670" spans="1:9" x14ac:dyDescent="0.25">
      <c r="A1670">
        <v>19</v>
      </c>
      <c r="B1670">
        <v>167</v>
      </c>
      <c r="C1670">
        <v>167</v>
      </c>
      <c r="D1670" s="8">
        <v>-68520.514065890005</v>
      </c>
      <c r="E1670" s="8">
        <v>-45690.66511549666</v>
      </c>
      <c r="F1670" s="8">
        <v>-71255695.754603073</v>
      </c>
      <c r="G1670" s="8">
        <v>-68520.514065890005</v>
      </c>
      <c r="H1670" s="8">
        <v>-45268.31426008475</v>
      </c>
      <c r="I1670" s="8">
        <v>-48515950.910707884</v>
      </c>
    </row>
    <row r="1671" spans="1:9" x14ac:dyDescent="0.25">
      <c r="A1671">
        <v>20</v>
      </c>
      <c r="B1671">
        <v>167</v>
      </c>
      <c r="C1671">
        <v>167</v>
      </c>
      <c r="D1671" s="8">
        <v>-69953.789030411062</v>
      </c>
      <c r="E1671" s="8">
        <v>-45901.840543127772</v>
      </c>
      <c r="F1671" s="8">
        <v>28799181.558389638</v>
      </c>
      <c r="G1671" s="8">
        <v>-69953.789030411062</v>
      </c>
      <c r="H1671" s="8">
        <v>-45057.13883230395</v>
      </c>
      <c r="I1671" s="8">
        <v>74278671.246105462</v>
      </c>
    </row>
    <row r="1672" spans="1:9" x14ac:dyDescent="0.25">
      <c r="A1672">
        <v>21</v>
      </c>
      <c r="B1672">
        <v>167</v>
      </c>
      <c r="C1672">
        <v>167</v>
      </c>
      <c r="D1672" s="8">
        <v>-138068.51587066206</v>
      </c>
      <c r="E1672" s="8">
        <v>-204.58525382739404</v>
      </c>
      <c r="F1672" s="8">
        <v>2.2314743546303363E-7</v>
      </c>
      <c r="G1672" s="8">
        <v>-138068.51587066206</v>
      </c>
      <c r="H1672" s="8">
        <v>204.58525382772655</v>
      </c>
      <c r="I1672" s="8">
        <v>-2.1436171664390714E-7</v>
      </c>
    </row>
    <row r="1673" spans="1:9" x14ac:dyDescent="0.25">
      <c r="A1673">
        <v>22</v>
      </c>
      <c r="B1673">
        <v>167</v>
      </c>
      <c r="C1673">
        <v>167</v>
      </c>
      <c r="D1673" s="8">
        <v>-3223.0471739627519</v>
      </c>
      <c r="E1673" s="8">
        <v>-310.8024869871615</v>
      </c>
      <c r="F1673" s="8">
        <v>1.7191078856295904E-8</v>
      </c>
      <c r="G1673" s="8">
        <v>-3223.0471739627519</v>
      </c>
      <c r="H1673" s="8">
        <v>310.80248698717946</v>
      </c>
      <c r="I1673" s="8">
        <v>-1.732149229885451E-8</v>
      </c>
    </row>
    <row r="1674" spans="1:9" x14ac:dyDescent="0.25">
      <c r="A1674">
        <v>23</v>
      </c>
      <c r="B1674">
        <v>167</v>
      </c>
      <c r="C1674">
        <v>167</v>
      </c>
      <c r="D1674" s="8">
        <v>-153681.50863803807</v>
      </c>
      <c r="E1674" s="8">
        <v>-204.58525382757333</v>
      </c>
      <c r="F1674" s="8">
        <v>-1.7880302038975059E-8</v>
      </c>
      <c r="G1674" s="8">
        <v>-153681.50863803807</v>
      </c>
      <c r="H1674" s="8">
        <v>204.58525382754723</v>
      </c>
      <c r="I1674" s="8">
        <v>1.7747152014635504E-8</v>
      </c>
    </row>
    <row r="1675" spans="1:9" x14ac:dyDescent="0.25">
      <c r="A1675">
        <v>24</v>
      </c>
      <c r="B1675">
        <v>167</v>
      </c>
      <c r="C1675">
        <v>167</v>
      </c>
      <c r="D1675" s="8">
        <v>-59009.126533398863</v>
      </c>
      <c r="E1675" s="8">
        <v>45079.615346966726</v>
      </c>
      <c r="F1675" s="8">
        <v>40658679.959849544</v>
      </c>
      <c r="G1675" s="8">
        <v>-59009.126533398863</v>
      </c>
      <c r="H1675" s="8">
        <v>45879.364028367221</v>
      </c>
      <c r="I1675" s="8">
        <v>-36656452.509184249</v>
      </c>
    </row>
    <row r="1676" spans="1:9" x14ac:dyDescent="0.25">
      <c r="A1676">
        <v>25</v>
      </c>
      <c r="B1676">
        <v>167</v>
      </c>
      <c r="C1676">
        <v>167</v>
      </c>
      <c r="D1676" s="8">
        <v>-69131.56383429881</v>
      </c>
      <c r="E1676" s="8">
        <v>-45879.364028417709</v>
      </c>
      <c r="F1676" s="8">
        <v>-48515950.910728917</v>
      </c>
      <c r="G1676" s="8">
        <v>-69131.56383429881</v>
      </c>
      <c r="H1676" s="8">
        <v>-45079.615347017214</v>
      </c>
      <c r="I1676" s="8">
        <v>28799181.558390722</v>
      </c>
    </row>
    <row r="1677" spans="1:9" x14ac:dyDescent="0.25">
      <c r="A1677">
        <v>1</v>
      </c>
      <c r="B1677">
        <v>168</v>
      </c>
      <c r="C1677">
        <v>168</v>
      </c>
      <c r="D1677" s="8">
        <v>-55505.006613387501</v>
      </c>
      <c r="E1677" s="8">
        <v>35123.912376334345</v>
      </c>
      <c r="F1677" s="8">
        <v>56169088.492921665</v>
      </c>
      <c r="G1677" s="8">
        <v>-55505.006613387501</v>
      </c>
      <c r="H1677" s="8">
        <v>35968.614087158159</v>
      </c>
      <c r="I1677" s="8">
        <v>20622825.261175439</v>
      </c>
    </row>
    <row r="1678" spans="1:9" x14ac:dyDescent="0.25">
      <c r="A1678">
        <v>2</v>
      </c>
      <c r="B1678">
        <v>168</v>
      </c>
      <c r="C1678">
        <v>168</v>
      </c>
      <c r="D1678" s="8">
        <v>-54071.731648190471</v>
      </c>
      <c r="E1678" s="8">
        <v>35335.087804248295</v>
      </c>
      <c r="F1678" s="8">
        <v>-39805822.232754387</v>
      </c>
      <c r="G1678" s="8">
        <v>-54071.731648190471</v>
      </c>
      <c r="H1678" s="8">
        <v>35757.438659660205</v>
      </c>
      <c r="I1678" s="8">
        <v>-57578953.84873008</v>
      </c>
    </row>
    <row r="1679" spans="1:9" x14ac:dyDescent="0.25">
      <c r="A1679">
        <v>3</v>
      </c>
      <c r="B1679">
        <v>168</v>
      </c>
      <c r="C1679">
        <v>168</v>
      </c>
      <c r="D1679" s="8">
        <v>26293.671586415847</v>
      </c>
      <c r="E1679" s="8">
        <v>-57790.129276799838</v>
      </c>
      <c r="F1679" s="8">
        <v>-57578953.848725975</v>
      </c>
      <c r="G1679" s="8">
        <v>26293.671586415847</v>
      </c>
      <c r="H1679" s="8">
        <v>-57367.778421387935</v>
      </c>
      <c r="I1679" s="8">
        <v>-28789476.924179066</v>
      </c>
    </row>
    <row r="1680" spans="1:9" x14ac:dyDescent="0.25">
      <c r="A1680">
        <v>4</v>
      </c>
      <c r="B1680">
        <v>168</v>
      </c>
      <c r="C1680">
        <v>168</v>
      </c>
      <c r="D1680" s="8">
        <v>26622.457114327102</v>
      </c>
      <c r="E1680" s="8">
        <v>-57696.563948673487</v>
      </c>
      <c r="F1680" s="8">
        <v>-28789476.924225982</v>
      </c>
      <c r="G1680" s="8">
        <v>26622.457114327102</v>
      </c>
      <c r="H1680" s="8">
        <v>-57461.343748261577</v>
      </c>
      <c r="I1680" s="8">
        <v>7.7756121754646301E-6</v>
      </c>
    </row>
    <row r="1681" spans="1:9" x14ac:dyDescent="0.25">
      <c r="A1681">
        <v>5</v>
      </c>
      <c r="B1681">
        <v>168</v>
      </c>
      <c r="C1681">
        <v>168</v>
      </c>
      <c r="D1681" s="8">
        <v>64492.63735629333</v>
      </c>
      <c r="E1681" s="8">
        <v>11995.949091957635</v>
      </c>
      <c r="F1681" s="8">
        <v>-7.8353288699872785E-6</v>
      </c>
      <c r="G1681" s="8">
        <v>64492.63735629333</v>
      </c>
      <c r="H1681" s="8">
        <v>12650.187213842739</v>
      </c>
      <c r="I1681" s="8">
        <v>-20000339.612164836</v>
      </c>
    </row>
    <row r="1682" spans="1:9" x14ac:dyDescent="0.25">
      <c r="A1682">
        <v>6</v>
      </c>
      <c r="B1682">
        <v>168</v>
      </c>
      <c r="C1682">
        <v>168</v>
      </c>
      <c r="D1682" s="8">
        <v>64664.143017215138</v>
      </c>
      <c r="E1682" s="8">
        <v>12620.550031485072</v>
      </c>
      <c r="F1682" s="8">
        <v>-20000339.612131651</v>
      </c>
      <c r="G1682" s="8">
        <v>64664.143017215138</v>
      </c>
      <c r="H1682" s="8">
        <v>12988.425073996983</v>
      </c>
      <c r="I1682" s="8">
        <v>-26402583.388501413</v>
      </c>
    </row>
    <row r="1683" spans="1:9" x14ac:dyDescent="0.25">
      <c r="A1683">
        <v>7</v>
      </c>
      <c r="B1683">
        <v>168</v>
      </c>
      <c r="C1683">
        <v>168</v>
      </c>
      <c r="D1683" s="8">
        <v>-47289.278456842803</v>
      </c>
      <c r="E1683" s="8">
        <v>-18405.53194708985</v>
      </c>
      <c r="F1683" s="8">
        <v>-26402583.388485279</v>
      </c>
      <c r="G1683" s="8">
        <v>-47289.278456842803</v>
      </c>
      <c r="H1683" s="8">
        <v>-18037.65690457794</v>
      </c>
      <c r="I1683" s="8">
        <v>-17291786.175568085</v>
      </c>
    </row>
    <row r="1684" spans="1:9" x14ac:dyDescent="0.25">
      <c r="A1684">
        <v>8</v>
      </c>
      <c r="B1684">
        <v>168</v>
      </c>
      <c r="C1684">
        <v>168</v>
      </c>
      <c r="D1684" s="8">
        <v>-47117.772794450597</v>
      </c>
      <c r="E1684" s="8">
        <v>-18067.294087034381</v>
      </c>
      <c r="F1684" s="8">
        <v>-17291786.175579928</v>
      </c>
      <c r="G1684" s="8">
        <v>-47117.772794450597</v>
      </c>
      <c r="H1684" s="8">
        <v>-17413.055965149273</v>
      </c>
      <c r="I1684" s="8">
        <v>11500517.891767124</v>
      </c>
    </row>
    <row r="1685" spans="1:9" x14ac:dyDescent="0.25">
      <c r="A1685">
        <v>9</v>
      </c>
      <c r="B1685">
        <v>168</v>
      </c>
      <c r="C1685">
        <v>168</v>
      </c>
      <c r="D1685" s="8">
        <v>-44525.771381024257</v>
      </c>
      <c r="E1685" s="8">
        <v>-5159.8337223652161</v>
      </c>
      <c r="F1685" s="8">
        <v>11500517.891766325</v>
      </c>
      <c r="G1685" s="8">
        <v>-44525.771381024257</v>
      </c>
      <c r="H1685" s="8">
        <v>-4304.0589179682011</v>
      </c>
      <c r="I1685" s="8">
        <v>21546439.929480258</v>
      </c>
    </row>
    <row r="1686" spans="1:9" x14ac:dyDescent="0.25">
      <c r="A1686">
        <v>10</v>
      </c>
      <c r="B1686">
        <v>168</v>
      </c>
      <c r="C1686">
        <v>168</v>
      </c>
      <c r="D1686" s="8">
        <v>-45964.262095591708</v>
      </c>
      <c r="E1686" s="8">
        <v>9721.1657911507646</v>
      </c>
      <c r="F1686" s="8">
        <v>21546439.929480147</v>
      </c>
      <c r="G1686" s="8">
        <v>-45964.262095591708</v>
      </c>
      <c r="H1686" s="8">
        <v>10576.940595547778</v>
      </c>
      <c r="I1686" s="8">
        <v>-3.1473828130401673E-7</v>
      </c>
    </row>
    <row r="1687" spans="1:9" x14ac:dyDescent="0.25">
      <c r="A1687">
        <v>11</v>
      </c>
      <c r="B1687">
        <v>168</v>
      </c>
      <c r="C1687">
        <v>168</v>
      </c>
      <c r="D1687" s="8">
        <v>-48096.981616788056</v>
      </c>
      <c r="E1687" s="8">
        <v>-7456.5771155306638</v>
      </c>
      <c r="F1687" s="8">
        <v>4.5791603042744105E-7</v>
      </c>
      <c r="G1687" s="8">
        <v>-48096.981616788056</v>
      </c>
      <c r="H1687" s="8">
        <v>-6600.8023111336488</v>
      </c>
      <c r="I1687" s="8">
        <v>14921908.261404598</v>
      </c>
    </row>
    <row r="1688" spans="1:9" x14ac:dyDescent="0.25">
      <c r="A1688">
        <v>12</v>
      </c>
      <c r="B1688">
        <v>168</v>
      </c>
      <c r="C1688">
        <v>168</v>
      </c>
      <c r="D1688" s="8">
        <v>-48108.241247079335</v>
      </c>
      <c r="E1688" s="8">
        <v>5761.461784820649</v>
      </c>
      <c r="F1688" s="8">
        <v>14921908.261404866</v>
      </c>
      <c r="G1688" s="8">
        <v>-48108.241247079335</v>
      </c>
      <c r="H1688" s="8">
        <v>6617.236589217664</v>
      </c>
      <c r="I1688" s="8">
        <v>1781919.9373632185</v>
      </c>
    </row>
    <row r="1689" spans="1:9" x14ac:dyDescent="0.25">
      <c r="A1689">
        <v>13</v>
      </c>
      <c r="B1689">
        <v>168</v>
      </c>
      <c r="C1689">
        <v>168</v>
      </c>
      <c r="D1689" s="8">
        <v>-52149.993003023388</v>
      </c>
      <c r="E1689" s="8">
        <v>17207.498218851368</v>
      </c>
      <c r="F1689" s="8">
        <v>1781919.9373625189</v>
      </c>
      <c r="G1689" s="8">
        <v>-52149.993003023388</v>
      </c>
      <c r="H1689" s="8">
        <v>17861.736340736472</v>
      </c>
      <c r="I1689" s="8">
        <v>-26676763.907743018</v>
      </c>
    </row>
    <row r="1690" spans="1:9" x14ac:dyDescent="0.25">
      <c r="A1690">
        <v>14</v>
      </c>
      <c r="B1690">
        <v>168</v>
      </c>
      <c r="C1690">
        <v>168</v>
      </c>
      <c r="D1690" s="8">
        <v>-52321.498666158979</v>
      </c>
      <c r="E1690" s="8">
        <v>17832.099158197583</v>
      </c>
      <c r="F1690" s="8">
        <v>-26676763.907754082</v>
      </c>
      <c r="G1690" s="8">
        <v>-52321.498666158979</v>
      </c>
      <c r="H1690" s="8">
        <v>18199.974200709494</v>
      </c>
      <c r="I1690" s="8">
        <v>-35684782.247481011</v>
      </c>
    </row>
    <row r="1691" spans="1:9" x14ac:dyDescent="0.25">
      <c r="A1691">
        <v>15</v>
      </c>
      <c r="B1691">
        <v>168</v>
      </c>
      <c r="C1691">
        <v>168</v>
      </c>
      <c r="D1691" s="8">
        <v>64716.999593472057</v>
      </c>
      <c r="E1691" s="8">
        <v>-17360.633674327946</v>
      </c>
      <c r="F1691" s="8">
        <v>-35684782.247463286</v>
      </c>
      <c r="G1691" s="8">
        <v>64716.999593472057</v>
      </c>
      <c r="H1691" s="8">
        <v>-16992.758631816036</v>
      </c>
      <c r="I1691" s="8">
        <v>-27096434.170928445</v>
      </c>
    </row>
    <row r="1692" spans="1:9" x14ac:dyDescent="0.25">
      <c r="A1692">
        <v>16</v>
      </c>
      <c r="B1692">
        <v>168</v>
      </c>
      <c r="C1692">
        <v>168</v>
      </c>
      <c r="D1692" s="8">
        <v>64545.493932253157</v>
      </c>
      <c r="E1692" s="8">
        <v>-17022.395814425796</v>
      </c>
      <c r="F1692" s="8">
        <v>-27096434.170902882</v>
      </c>
      <c r="G1692" s="8">
        <v>64545.493932253157</v>
      </c>
      <c r="H1692" s="8">
        <v>-16368.157692540692</v>
      </c>
      <c r="I1692" s="8">
        <v>4.6666682465001939E-7</v>
      </c>
    </row>
    <row r="1693" spans="1:9" x14ac:dyDescent="0.25">
      <c r="A1693">
        <v>17</v>
      </c>
      <c r="B1693">
        <v>168</v>
      </c>
      <c r="C1693">
        <v>168</v>
      </c>
      <c r="D1693" s="8">
        <v>31298.85084230738</v>
      </c>
      <c r="E1693" s="8">
        <v>55081.989018854227</v>
      </c>
      <c r="F1693" s="8">
        <v>1.1346032260917127E-5</v>
      </c>
      <c r="G1693" s="8">
        <v>31298.85084230738</v>
      </c>
      <c r="H1693" s="8">
        <v>55317.209219266137</v>
      </c>
      <c r="I1693" s="8">
        <v>-27599799.55951827</v>
      </c>
    </row>
    <row r="1694" spans="1:9" x14ac:dyDescent="0.25">
      <c r="A1694">
        <v>18</v>
      </c>
      <c r="B1694">
        <v>168</v>
      </c>
      <c r="C1694">
        <v>168</v>
      </c>
      <c r="D1694" s="8">
        <v>30970.065314378928</v>
      </c>
      <c r="E1694" s="8">
        <v>54988.42369132091</v>
      </c>
      <c r="F1694" s="8">
        <v>-27599799.559521567</v>
      </c>
      <c r="G1694" s="8">
        <v>30970.065314378928</v>
      </c>
      <c r="H1694" s="8">
        <v>55410.774546732813</v>
      </c>
      <c r="I1694" s="8">
        <v>-55199599.11903514</v>
      </c>
    </row>
    <row r="1695" spans="1:9" x14ac:dyDescent="0.25">
      <c r="A1695">
        <v>19</v>
      </c>
      <c r="B1695">
        <v>168</v>
      </c>
      <c r="C1695">
        <v>168</v>
      </c>
      <c r="D1695" s="8">
        <v>-53946.859182666973</v>
      </c>
      <c r="E1695" s="8">
        <v>-43452.438659496613</v>
      </c>
      <c r="F1695" s="8">
        <v>-55199599.119046338</v>
      </c>
      <c r="G1695" s="8">
        <v>-53946.859182666973</v>
      </c>
      <c r="H1695" s="8">
        <v>-43030.087804084702</v>
      </c>
      <c r="I1695" s="8">
        <v>-33578967.503152296</v>
      </c>
    </row>
    <row r="1696" spans="1:9" x14ac:dyDescent="0.25">
      <c r="A1696">
        <v>20</v>
      </c>
      <c r="B1696">
        <v>168</v>
      </c>
      <c r="C1696">
        <v>168</v>
      </c>
      <c r="D1696" s="8">
        <v>-55380.134147188022</v>
      </c>
      <c r="E1696" s="8">
        <v>-43663.614087121437</v>
      </c>
      <c r="F1696" s="8">
        <v>39931179.990733914</v>
      </c>
      <c r="G1696" s="8">
        <v>-55380.134147188022</v>
      </c>
      <c r="H1696" s="8">
        <v>-42818.912376297616</v>
      </c>
      <c r="I1696" s="8">
        <v>83172443.222443432</v>
      </c>
    </row>
    <row r="1697" spans="1:9" x14ac:dyDescent="0.25">
      <c r="A1697">
        <v>21</v>
      </c>
      <c r="B1697">
        <v>168</v>
      </c>
      <c r="C1697">
        <v>168</v>
      </c>
      <c r="D1697" s="8">
        <v>-122599.05870695542</v>
      </c>
      <c r="E1697" s="8">
        <v>-204.58525382740206</v>
      </c>
      <c r="F1697" s="8">
        <v>2.1367413864936681E-7</v>
      </c>
      <c r="G1697" s="8">
        <v>-122599.05870695542</v>
      </c>
      <c r="H1697" s="8">
        <v>204.58525382771853</v>
      </c>
      <c r="I1697" s="8">
        <v>-2.0423358364496381E-7</v>
      </c>
    </row>
    <row r="1698" spans="1:9" x14ac:dyDescent="0.25">
      <c r="A1698">
        <v>22</v>
      </c>
      <c r="B1698">
        <v>168</v>
      </c>
      <c r="C1698">
        <v>168</v>
      </c>
      <c r="D1698" s="8">
        <v>4425.2397386998855</v>
      </c>
      <c r="E1698" s="8">
        <v>-310.80248698716218</v>
      </c>
      <c r="F1698" s="8">
        <v>1.7424386486864514E-8</v>
      </c>
      <c r="G1698" s="8">
        <v>4425.2397386998855</v>
      </c>
      <c r="H1698" s="8">
        <v>310.80248698717878</v>
      </c>
      <c r="I1698" s="8">
        <v>-1.8137353525472535E-8</v>
      </c>
    </row>
    <row r="1699" spans="1:9" x14ac:dyDescent="0.25">
      <c r="A1699">
        <v>23</v>
      </c>
      <c r="B1699">
        <v>168</v>
      </c>
      <c r="C1699">
        <v>168</v>
      </c>
      <c r="D1699" s="8">
        <v>-129597.08917556042</v>
      </c>
      <c r="E1699" s="8">
        <v>-204.5852538275731</v>
      </c>
      <c r="F1699" s="8">
        <v>-1.5566547517664729E-8</v>
      </c>
      <c r="G1699" s="8">
        <v>-129597.08917556042</v>
      </c>
      <c r="H1699" s="8">
        <v>204.58525382754746</v>
      </c>
      <c r="I1699" s="8">
        <v>1.504049578215927E-8</v>
      </c>
    </row>
    <row r="1700" spans="1:9" x14ac:dyDescent="0.25">
      <c r="A1700">
        <v>24</v>
      </c>
      <c r="B1700">
        <v>168</v>
      </c>
      <c r="C1700">
        <v>168</v>
      </c>
      <c r="D1700" s="8">
        <v>-54682.781416595673</v>
      </c>
      <c r="E1700" s="8">
        <v>35146.388891053124</v>
      </c>
      <c r="F1700" s="8">
        <v>20622825.261177458</v>
      </c>
      <c r="G1700" s="8">
        <v>-54682.781416595673</v>
      </c>
      <c r="H1700" s="8">
        <v>35946.137572453619</v>
      </c>
      <c r="I1700" s="8">
        <v>-39805822.232803233</v>
      </c>
    </row>
    <row r="1701" spans="1:9" x14ac:dyDescent="0.25">
      <c r="A1701">
        <v>25</v>
      </c>
      <c r="B1701">
        <v>168</v>
      </c>
      <c r="C1701">
        <v>168</v>
      </c>
      <c r="D1701" s="8">
        <v>-54557.908951075762</v>
      </c>
      <c r="E1701" s="8">
        <v>-43641.137572411368</v>
      </c>
      <c r="F1701" s="8">
        <v>-33578967.503173858</v>
      </c>
      <c r="G1701" s="8">
        <v>-54557.908951075762</v>
      </c>
      <c r="H1701" s="8">
        <v>-42841.388891010873</v>
      </c>
      <c r="I1701" s="8">
        <v>39931179.990734965</v>
      </c>
    </row>
    <row r="1702" spans="1:9" x14ac:dyDescent="0.25">
      <c r="A1702">
        <v>1</v>
      </c>
      <c r="B1702">
        <v>169</v>
      </c>
      <c r="C1702">
        <v>169</v>
      </c>
      <c r="D1702" s="8">
        <v>-45257.696846974621</v>
      </c>
      <c r="E1702" s="8">
        <v>42818.912376281412</v>
      </c>
      <c r="F1702" s="8">
        <v>95031941.623921797</v>
      </c>
      <c r="G1702" s="8">
        <v>-45257.696846974621</v>
      </c>
      <c r="H1702" s="8">
        <v>43663.614087105234</v>
      </c>
      <c r="I1702" s="8">
        <v>51790678.392228507</v>
      </c>
    </row>
    <row r="1703" spans="1:9" x14ac:dyDescent="0.25">
      <c r="A1703">
        <v>2</v>
      </c>
      <c r="B1703">
        <v>169</v>
      </c>
      <c r="C1703">
        <v>169</v>
      </c>
      <c r="D1703" s="8">
        <v>-43824.421881809103</v>
      </c>
      <c r="E1703" s="8">
        <v>43030.087804191717</v>
      </c>
      <c r="F1703" s="8">
        <v>-21719469.101614319</v>
      </c>
      <c r="G1703" s="8">
        <v>-43824.421881809103</v>
      </c>
      <c r="H1703" s="8">
        <v>43452.438659603627</v>
      </c>
      <c r="I1703" s="8">
        <v>-43340100.717560917</v>
      </c>
    </row>
    <row r="1704" spans="1:9" x14ac:dyDescent="0.25">
      <c r="A1704">
        <v>3</v>
      </c>
      <c r="B1704">
        <v>169</v>
      </c>
      <c r="C1704">
        <v>169</v>
      </c>
      <c r="D1704" s="8">
        <v>30937.807109183854</v>
      </c>
      <c r="E1704" s="8">
        <v>-43551.276145626776</v>
      </c>
      <c r="F1704" s="8">
        <v>-43340100.717557788</v>
      </c>
      <c r="G1704" s="8">
        <v>30937.807109183854</v>
      </c>
      <c r="H1704" s="8">
        <v>-43128.925290214873</v>
      </c>
      <c r="I1704" s="8">
        <v>-21670050.358596314</v>
      </c>
    </row>
    <row r="1705" spans="1:9" x14ac:dyDescent="0.25">
      <c r="A1705">
        <v>4</v>
      </c>
      <c r="B1705">
        <v>169</v>
      </c>
      <c r="C1705">
        <v>169</v>
      </c>
      <c r="D1705" s="8">
        <v>31266.5926370952</v>
      </c>
      <c r="E1705" s="8">
        <v>-43457.710817507497</v>
      </c>
      <c r="F1705" s="8">
        <v>-21670050.358643319</v>
      </c>
      <c r="G1705" s="8">
        <v>31266.5926370952</v>
      </c>
      <c r="H1705" s="8">
        <v>-43222.490617095587</v>
      </c>
      <c r="I1705" s="8">
        <v>7.954426109790802E-6</v>
      </c>
    </row>
    <row r="1706" spans="1:9" x14ac:dyDescent="0.25">
      <c r="A1706">
        <v>5</v>
      </c>
      <c r="B1706">
        <v>169</v>
      </c>
      <c r="C1706">
        <v>169</v>
      </c>
      <c r="D1706" s="8">
        <v>52638.050595213601</v>
      </c>
      <c r="E1706" s="8">
        <v>18282.966186660859</v>
      </c>
      <c r="F1706" s="8">
        <v>-7.6118114520795645E-6</v>
      </c>
      <c r="G1706" s="8">
        <v>52638.050595213601</v>
      </c>
      <c r="H1706" s="8">
        <v>18937.204308545963</v>
      </c>
      <c r="I1706" s="8">
        <v>-30204168.356867962</v>
      </c>
    </row>
    <row r="1707" spans="1:9" x14ac:dyDescent="0.25">
      <c r="A1707">
        <v>6</v>
      </c>
      <c r="B1707">
        <v>169</v>
      </c>
      <c r="C1707">
        <v>169</v>
      </c>
      <c r="D1707" s="8">
        <v>52809.55625607953</v>
      </c>
      <c r="E1707" s="8">
        <v>18907.567126247079</v>
      </c>
      <c r="F1707" s="8">
        <v>-30204168.356835317</v>
      </c>
      <c r="G1707" s="8">
        <v>52809.55625607953</v>
      </c>
      <c r="H1707" s="8">
        <v>19275.442168758989</v>
      </c>
      <c r="I1707" s="8">
        <v>-39749920.680585235</v>
      </c>
    </row>
    <row r="1708" spans="1:9" x14ac:dyDescent="0.25">
      <c r="A1708">
        <v>7</v>
      </c>
      <c r="B1708">
        <v>169</v>
      </c>
      <c r="C1708">
        <v>169</v>
      </c>
      <c r="D1708" s="8">
        <v>-51099.131831344494</v>
      </c>
      <c r="E1708" s="8">
        <v>-14768.769047421894</v>
      </c>
      <c r="F1708" s="8">
        <v>-39749920.680568904</v>
      </c>
      <c r="G1708" s="8">
        <v>-51099.131831344494</v>
      </c>
      <c r="H1708" s="8">
        <v>-14400.894004909984</v>
      </c>
      <c r="I1708" s="8">
        <v>-32457504.917486396</v>
      </c>
    </row>
    <row r="1709" spans="1:9" x14ac:dyDescent="0.25">
      <c r="A1709">
        <v>8</v>
      </c>
      <c r="B1709">
        <v>169</v>
      </c>
      <c r="C1709">
        <v>169</v>
      </c>
      <c r="D1709" s="8">
        <v>-50927.626168925046</v>
      </c>
      <c r="E1709" s="8">
        <v>-14430.531187380844</v>
      </c>
      <c r="F1709" s="8">
        <v>-32457504.917496994</v>
      </c>
      <c r="G1709" s="8">
        <v>-50927.626168925046</v>
      </c>
      <c r="H1709" s="8">
        <v>-13776.293065495738</v>
      </c>
      <c r="I1709" s="8">
        <v>-9567667.0362877306</v>
      </c>
    </row>
    <row r="1710" spans="1:9" x14ac:dyDescent="0.25">
      <c r="A1710">
        <v>9</v>
      </c>
      <c r="B1710">
        <v>169</v>
      </c>
      <c r="C1710">
        <v>169</v>
      </c>
      <c r="D1710" s="8">
        <v>-48335.6247555015</v>
      </c>
      <c r="E1710" s="8">
        <v>-7255.5060872782733</v>
      </c>
      <c r="F1710" s="8">
        <v>-9567667.0362885389</v>
      </c>
      <c r="G1710" s="8">
        <v>-48335.6247555015</v>
      </c>
      <c r="H1710" s="8">
        <v>-6399.7312828812583</v>
      </c>
      <c r="I1710" s="8">
        <v>4927367.4321358427</v>
      </c>
    </row>
    <row r="1711" spans="1:9" x14ac:dyDescent="0.25">
      <c r="A1711">
        <v>10</v>
      </c>
      <c r="B1711">
        <v>169</v>
      </c>
      <c r="C1711">
        <v>169</v>
      </c>
      <c r="D1711" s="8">
        <v>-49774.115470131816</v>
      </c>
      <c r="E1711" s="8">
        <v>1893.0581616903851</v>
      </c>
      <c r="F1711" s="8">
        <v>4927367.4321357533</v>
      </c>
      <c r="G1711" s="8">
        <v>-49774.115470131816</v>
      </c>
      <c r="H1711" s="8">
        <v>2748.8329660874001</v>
      </c>
      <c r="I1711" s="8">
        <v>-3.3709002309478821E-7</v>
      </c>
    </row>
    <row r="1712" spans="1:9" x14ac:dyDescent="0.25">
      <c r="A1712">
        <v>11</v>
      </c>
      <c r="B1712">
        <v>169</v>
      </c>
      <c r="C1712">
        <v>169</v>
      </c>
      <c r="D1712" s="8">
        <v>-44287.128242315703</v>
      </c>
      <c r="E1712" s="8">
        <v>-15284.684745016642</v>
      </c>
      <c r="F1712" s="8">
        <v>4.8026777221821249E-7</v>
      </c>
      <c r="G1712" s="8">
        <v>-44287.128242315703</v>
      </c>
      <c r="H1712" s="8">
        <v>-14428.909940619626</v>
      </c>
      <c r="I1712" s="8">
        <v>31540980.758803353</v>
      </c>
    </row>
    <row r="1713" spans="1:9" x14ac:dyDescent="0.25">
      <c r="A1713">
        <v>12</v>
      </c>
      <c r="B1713">
        <v>169</v>
      </c>
      <c r="C1713">
        <v>169</v>
      </c>
      <c r="D1713" s="8">
        <v>-44298.387872523861</v>
      </c>
      <c r="E1713" s="8">
        <v>3665.789419935315</v>
      </c>
      <c r="F1713" s="8">
        <v>31540980.75880358</v>
      </c>
      <c r="G1713" s="8">
        <v>-44298.387872523861</v>
      </c>
      <c r="H1713" s="8">
        <v>4521.5642243323309</v>
      </c>
      <c r="I1713" s="8">
        <v>22850104.865413543</v>
      </c>
    </row>
    <row r="1714" spans="1:9" x14ac:dyDescent="0.25">
      <c r="A1714">
        <v>13</v>
      </c>
      <c r="B1714">
        <v>169</v>
      </c>
      <c r="C1714">
        <v>169</v>
      </c>
      <c r="D1714" s="8">
        <v>-48340.139628511919</v>
      </c>
      <c r="E1714" s="8">
        <v>20844.261118548027</v>
      </c>
      <c r="F1714" s="8">
        <v>22850104.865412768</v>
      </c>
      <c r="G1714" s="8">
        <v>-48340.139628511919</v>
      </c>
      <c r="H1714" s="8">
        <v>21498.499240433135</v>
      </c>
      <c r="I1714" s="8">
        <v>-11511045.165900467</v>
      </c>
    </row>
    <row r="1715" spans="1:9" x14ac:dyDescent="0.25">
      <c r="A1715">
        <v>14</v>
      </c>
      <c r="B1715">
        <v>169</v>
      </c>
      <c r="C1715">
        <v>169</v>
      </c>
      <c r="D1715" s="8">
        <v>-48511.645291769048</v>
      </c>
      <c r="E1715" s="8">
        <v>21468.862057838123</v>
      </c>
      <c r="F1715" s="8">
        <v>-11511045.165912166</v>
      </c>
      <c r="G1715" s="8">
        <v>-48511.645291769048</v>
      </c>
      <c r="H1715" s="8">
        <v>21836.737100350034</v>
      </c>
      <c r="I1715" s="8">
        <v>-22337444.955460209</v>
      </c>
    </row>
    <row r="1716" spans="1:9" x14ac:dyDescent="0.25">
      <c r="A1716">
        <v>15</v>
      </c>
      <c r="B1716">
        <v>169</v>
      </c>
      <c r="C1716">
        <v>169</v>
      </c>
      <c r="D1716" s="8">
        <v>76571.586354697065</v>
      </c>
      <c r="E1716" s="8">
        <v>-11073.616579651853</v>
      </c>
      <c r="F1716" s="8">
        <v>-22337444.955443405</v>
      </c>
      <c r="G1716" s="8">
        <v>76571.586354697065</v>
      </c>
      <c r="H1716" s="8">
        <v>-10705.741537139942</v>
      </c>
      <c r="I1716" s="8">
        <v>-16892605.426244896</v>
      </c>
    </row>
    <row r="1717" spans="1:9" x14ac:dyDescent="0.25">
      <c r="A1717">
        <v>16</v>
      </c>
      <c r="B1717">
        <v>169</v>
      </c>
      <c r="C1717">
        <v>169</v>
      </c>
      <c r="D1717" s="8">
        <v>76400.080693498443</v>
      </c>
      <c r="E1717" s="8">
        <v>-10735.378719734817</v>
      </c>
      <c r="F1717" s="8">
        <v>-16892605.426219396</v>
      </c>
      <c r="G1717" s="8">
        <v>76400.080693498443</v>
      </c>
      <c r="H1717" s="8">
        <v>-10081.140597849711</v>
      </c>
      <c r="I1717" s="8">
        <v>4.3313921196386216E-7</v>
      </c>
    </row>
    <row r="1718" spans="1:9" x14ac:dyDescent="0.25">
      <c r="A1718">
        <v>17</v>
      </c>
      <c r="B1718">
        <v>169</v>
      </c>
      <c r="C1718">
        <v>169</v>
      </c>
      <c r="D1718" s="8">
        <v>26654.715319614676</v>
      </c>
      <c r="E1718" s="8">
        <v>69320.842150121593</v>
      </c>
      <c r="F1718" s="8">
        <v>1.1726011871360243E-5</v>
      </c>
      <c r="G1718" s="8">
        <v>26654.715319614676</v>
      </c>
      <c r="H1718" s="8">
        <v>69556.062350533481</v>
      </c>
      <c r="I1718" s="8">
        <v>-34719226.125152029</v>
      </c>
    </row>
    <row r="1719" spans="1:9" x14ac:dyDescent="0.25">
      <c r="A1719">
        <v>18</v>
      </c>
      <c r="B1719">
        <v>169</v>
      </c>
      <c r="C1719">
        <v>169</v>
      </c>
      <c r="D1719" s="8">
        <v>26325.929791685885</v>
      </c>
      <c r="E1719" s="8">
        <v>69227.276822584958</v>
      </c>
      <c r="F1719" s="8">
        <v>-34719226.125155725</v>
      </c>
      <c r="G1719" s="8">
        <v>26325.929791685885</v>
      </c>
      <c r="H1719" s="8">
        <v>69649.627677996861</v>
      </c>
      <c r="I1719" s="8">
        <v>-69438452.250301331</v>
      </c>
    </row>
    <row r="1720" spans="1:9" x14ac:dyDescent="0.25">
      <c r="A1720">
        <v>19</v>
      </c>
      <c r="B1720">
        <v>169</v>
      </c>
      <c r="C1720">
        <v>169</v>
      </c>
      <c r="D1720" s="8">
        <v>-64194.168949106759</v>
      </c>
      <c r="E1720" s="8">
        <v>-35757.438659614483</v>
      </c>
      <c r="F1720" s="8">
        <v>-69438452.250311941</v>
      </c>
      <c r="G1720" s="8">
        <v>-64194.168949106759</v>
      </c>
      <c r="H1720" s="8">
        <v>-35335.087804202572</v>
      </c>
      <c r="I1720" s="8">
        <v>-51665320.634357229</v>
      </c>
    </row>
    <row r="1721" spans="1:9" x14ac:dyDescent="0.25">
      <c r="A1721">
        <v>20</v>
      </c>
      <c r="B1721">
        <v>169</v>
      </c>
      <c r="C1721">
        <v>169</v>
      </c>
      <c r="D1721" s="8">
        <v>-65627.44391362778</v>
      </c>
      <c r="E1721" s="8">
        <v>-35968.614087248578</v>
      </c>
      <c r="F1721" s="8">
        <v>8763326.8597457651</v>
      </c>
      <c r="G1721" s="8">
        <v>-65627.44391362778</v>
      </c>
      <c r="H1721" s="8">
        <v>-35123.912376424763</v>
      </c>
      <c r="I1721" s="8">
        <v>44309590.091582432</v>
      </c>
    </row>
    <row r="1722" spans="1:9" x14ac:dyDescent="0.25">
      <c r="A1722">
        <v>21</v>
      </c>
      <c r="B1722">
        <v>169</v>
      </c>
      <c r="C1722">
        <v>169</v>
      </c>
      <c r="D1722" s="8">
        <v>-113984.09640829334</v>
      </c>
      <c r="E1722" s="8">
        <v>-204.58525382738841</v>
      </c>
      <c r="F1722" s="8">
        <v>2.3043794499244542E-7</v>
      </c>
      <c r="G1722" s="8">
        <v>-113984.09640829334</v>
      </c>
      <c r="H1722" s="8">
        <v>204.58525382773217</v>
      </c>
      <c r="I1722" s="8">
        <v>-2.2169588191900403E-7</v>
      </c>
    </row>
    <row r="1723" spans="1:9" x14ac:dyDescent="0.25">
      <c r="A1723">
        <v>22</v>
      </c>
      <c r="B1723">
        <v>169</v>
      </c>
      <c r="C1723">
        <v>169</v>
      </c>
      <c r="D1723" s="8">
        <v>4425.2397387735764</v>
      </c>
      <c r="E1723" s="8">
        <v>-310.8024869871615</v>
      </c>
      <c r="F1723" s="8">
        <v>1.5678156659460492E-8</v>
      </c>
      <c r="G1723" s="8">
        <v>4425.2397387735764</v>
      </c>
      <c r="H1723" s="8">
        <v>310.80248698717946</v>
      </c>
      <c r="I1723" s="8">
        <v>-1.6041877732587708E-8</v>
      </c>
    </row>
    <row r="1724" spans="1:9" x14ac:dyDescent="0.25">
      <c r="A1724">
        <v>23</v>
      </c>
      <c r="B1724">
        <v>169</v>
      </c>
      <c r="C1724">
        <v>169</v>
      </c>
      <c r="D1724" s="8">
        <v>-138212.05147442908</v>
      </c>
      <c r="E1724" s="8">
        <v>-204.58525382757412</v>
      </c>
      <c r="F1724" s="8">
        <v>-1.9408253137953578E-8</v>
      </c>
      <c r="G1724" s="8">
        <v>-138212.05147442908</v>
      </c>
      <c r="H1724" s="8">
        <v>204.58525382754644</v>
      </c>
      <c r="I1724" s="8">
        <v>1.8532955436967314E-8</v>
      </c>
    </row>
    <row r="1725" spans="1:9" x14ac:dyDescent="0.25">
      <c r="A1725">
        <v>24</v>
      </c>
      <c r="B1725">
        <v>169</v>
      </c>
      <c r="C1725">
        <v>169</v>
      </c>
      <c r="D1725" s="8">
        <v>-44435.47165021432</v>
      </c>
      <c r="E1725" s="8">
        <v>42841.38889100121</v>
      </c>
      <c r="F1725" s="8">
        <v>51790678.392230518</v>
      </c>
      <c r="G1725" s="8">
        <v>-44435.47165021432</v>
      </c>
      <c r="H1725" s="8">
        <v>43641.137572401705</v>
      </c>
      <c r="I1725" s="8">
        <v>-21719469.101661917</v>
      </c>
    </row>
    <row r="1726" spans="1:9" x14ac:dyDescent="0.25">
      <c r="A1726">
        <v>25</v>
      </c>
      <c r="B1726">
        <v>169</v>
      </c>
      <c r="C1726">
        <v>169</v>
      </c>
      <c r="D1726" s="8">
        <v>-64805.21871751552</v>
      </c>
      <c r="E1726" s="8">
        <v>-35946.137572538537</v>
      </c>
      <c r="F1726" s="8">
        <v>-51665320.634378225</v>
      </c>
      <c r="G1726" s="8">
        <v>-64805.21871751552</v>
      </c>
      <c r="H1726" s="8">
        <v>-35146.388891138042</v>
      </c>
      <c r="I1726" s="8">
        <v>8763326.8597468548</v>
      </c>
    </row>
    <row r="1727" spans="1:9" x14ac:dyDescent="0.25">
      <c r="A1727">
        <v>1</v>
      </c>
      <c r="B1727">
        <v>170</v>
      </c>
      <c r="C1727">
        <v>170</v>
      </c>
      <c r="D1727" s="8">
        <v>8568.6482698181062</v>
      </c>
      <c r="E1727" s="8">
        <v>-3140.3027339549149</v>
      </c>
      <c r="F1727" s="8">
        <v>684182.29821806774</v>
      </c>
      <c r="G1727" s="8">
        <v>8568.6482698181062</v>
      </c>
      <c r="H1727" s="8">
        <v>-2295.601023131097</v>
      </c>
      <c r="I1727" s="8">
        <v>3402134.1767610367</v>
      </c>
    </row>
    <row r="1728" spans="1:9" x14ac:dyDescent="0.25">
      <c r="A1728">
        <v>2</v>
      </c>
      <c r="B1728">
        <v>170</v>
      </c>
      <c r="C1728">
        <v>170</v>
      </c>
      <c r="D1728" s="8">
        <v>10001.923234973885</v>
      </c>
      <c r="E1728" s="8">
        <v>-2929.1273060405961</v>
      </c>
      <c r="F1728" s="8">
        <v>8022652.3703226876</v>
      </c>
      <c r="G1728" s="8">
        <v>10001.923234973885</v>
      </c>
      <c r="H1728" s="8">
        <v>-2506.7764506286853</v>
      </c>
      <c r="I1728" s="8">
        <v>9381628.3094908781</v>
      </c>
    </row>
    <row r="1729" spans="1:9" x14ac:dyDescent="0.25">
      <c r="A1729">
        <v>3</v>
      </c>
      <c r="B1729">
        <v>170</v>
      </c>
      <c r="C1729">
        <v>170</v>
      </c>
      <c r="D1729" s="8">
        <v>268.59380840222076</v>
      </c>
      <c r="E1729" s="8">
        <v>9170.4528814412624</v>
      </c>
      <c r="F1729" s="8">
        <v>9381628.3094939739</v>
      </c>
      <c r="G1729" s="8">
        <v>268.59380840222076</v>
      </c>
      <c r="H1729" s="8">
        <v>9592.8037368531732</v>
      </c>
      <c r="I1729" s="8">
        <v>4690814.154921052</v>
      </c>
    </row>
    <row r="1730" spans="1:9" x14ac:dyDescent="0.25">
      <c r="A1730">
        <v>4</v>
      </c>
      <c r="B1730">
        <v>170</v>
      </c>
      <c r="C1730">
        <v>170</v>
      </c>
      <c r="D1730" s="8">
        <v>597.37933631358533</v>
      </c>
      <c r="E1730" s="8">
        <v>9264.0182095235468</v>
      </c>
      <c r="F1730" s="8">
        <v>4690814.1548731616</v>
      </c>
      <c r="G1730" s="8">
        <v>597.37933631358533</v>
      </c>
      <c r="H1730" s="8">
        <v>9499.2384099354567</v>
      </c>
      <c r="I1730" s="8">
        <v>8.1444159150123596E-6</v>
      </c>
    </row>
    <row r="1731" spans="1:9" x14ac:dyDescent="0.25">
      <c r="A1731">
        <v>5</v>
      </c>
      <c r="B1731">
        <v>170</v>
      </c>
      <c r="C1731">
        <v>170</v>
      </c>
      <c r="D1731" s="8">
        <v>-7318.5332947031648</v>
      </c>
      <c r="E1731" s="8">
        <v>875.08694566713416</v>
      </c>
      <c r="F1731" s="8">
        <v>-6.8099427153356375E-6</v>
      </c>
      <c r="G1731" s="8">
        <v>-7318.5332947031648</v>
      </c>
      <c r="H1731" s="8">
        <v>1529.3250675522393</v>
      </c>
      <c r="I1731" s="8">
        <v>-1951180.3487343299</v>
      </c>
    </row>
    <row r="1732" spans="1:9" x14ac:dyDescent="0.25">
      <c r="A1732">
        <v>6</v>
      </c>
      <c r="B1732">
        <v>170</v>
      </c>
      <c r="C1732">
        <v>170</v>
      </c>
      <c r="D1732" s="8">
        <v>-7147.0276338016247</v>
      </c>
      <c r="E1732" s="8">
        <v>1499.6878851991287</v>
      </c>
      <c r="F1732" s="8">
        <v>-1951180.3487005655</v>
      </c>
      <c r="G1732" s="8">
        <v>-7147.0276338016247</v>
      </c>
      <c r="H1732" s="8">
        <v>1867.5629277110384</v>
      </c>
      <c r="I1732" s="8">
        <v>-2792993.051927425</v>
      </c>
    </row>
    <row r="1733" spans="1:9" x14ac:dyDescent="0.25">
      <c r="A1733">
        <v>7</v>
      </c>
      <c r="B1733">
        <v>170</v>
      </c>
      <c r="C1733">
        <v>170</v>
      </c>
      <c r="D1733" s="8">
        <v>10258.419851403405</v>
      </c>
      <c r="E1733" s="8">
        <v>1882.1957613739403</v>
      </c>
      <c r="F1733" s="8">
        <v>-2792993.0519100837</v>
      </c>
      <c r="G1733" s="8">
        <v>10258.419851403405</v>
      </c>
      <c r="H1733" s="8">
        <v>2250.0708038858511</v>
      </c>
      <c r="I1733" s="8">
        <v>-3826059.6932248911</v>
      </c>
    </row>
    <row r="1734" spans="1:9" x14ac:dyDescent="0.25">
      <c r="A1734">
        <v>8</v>
      </c>
      <c r="B1734">
        <v>170</v>
      </c>
      <c r="C1734">
        <v>170</v>
      </c>
      <c r="D1734" s="8">
        <v>10429.92551382286</v>
      </c>
      <c r="E1734" s="8">
        <v>2220.4336214242303</v>
      </c>
      <c r="F1734" s="8">
        <v>-3826059.693236154</v>
      </c>
      <c r="G1734" s="8">
        <v>10429.92551382286</v>
      </c>
      <c r="H1734" s="8">
        <v>2874.6717433093363</v>
      </c>
      <c r="I1734" s="8">
        <v>-7960737.6967174802</v>
      </c>
    </row>
    <row r="1735" spans="1:9" x14ac:dyDescent="0.25">
      <c r="A1735">
        <v>9</v>
      </c>
      <c r="B1735">
        <v>170</v>
      </c>
      <c r="C1735">
        <v>170</v>
      </c>
      <c r="D1735" s="8">
        <v>13021.926927237328</v>
      </c>
      <c r="E1735" s="8">
        <v>-3024.8176850408213</v>
      </c>
      <c r="F1735" s="8">
        <v>-7960737.696718283</v>
      </c>
      <c r="G1735" s="8">
        <v>13021.926927237328</v>
      </c>
      <c r="H1735" s="8">
        <v>-2169.0428806438063</v>
      </c>
      <c r="I1735" s="8">
        <v>-2447454.7062440533</v>
      </c>
    </row>
    <row r="1736" spans="1:9" x14ac:dyDescent="0.25">
      <c r="A1736">
        <v>10</v>
      </c>
      <c r="B1736">
        <v>170</v>
      </c>
      <c r="C1736">
        <v>170</v>
      </c>
      <c r="D1736" s="8">
        <v>-1653.9365152550927</v>
      </c>
      <c r="E1736" s="8">
        <v>-1580.7158083425684</v>
      </c>
      <c r="F1736" s="8">
        <v>-2447454.7062441353</v>
      </c>
      <c r="G1736" s="8">
        <v>-1653.9365152550927</v>
      </c>
      <c r="H1736" s="8">
        <v>-724.94100394555392</v>
      </c>
      <c r="I1736" s="8">
        <v>-2.812106686178595E-7</v>
      </c>
    </row>
    <row r="1737" spans="1:9" x14ac:dyDescent="0.25">
      <c r="A1737">
        <v>11</v>
      </c>
      <c r="B1737">
        <v>170</v>
      </c>
      <c r="C1737">
        <v>170</v>
      </c>
      <c r="D1737" s="8">
        <v>23.197338048853226</v>
      </c>
      <c r="E1737" s="8">
        <v>-3982.8031455057649</v>
      </c>
      <c r="F1737" s="8">
        <v>4.341673047747463E-7</v>
      </c>
      <c r="G1737" s="8">
        <v>23.197338048853226</v>
      </c>
      <c r="H1737" s="8">
        <v>-3127.0283411087498</v>
      </c>
      <c r="I1737" s="8">
        <v>7547086.1230416866</v>
      </c>
    </row>
    <row r="1738" spans="1:9" x14ac:dyDescent="0.25">
      <c r="A1738">
        <v>12</v>
      </c>
      <c r="B1738">
        <v>170</v>
      </c>
      <c r="C1738">
        <v>170</v>
      </c>
      <c r="D1738" s="8">
        <v>13249.310435703486</v>
      </c>
      <c r="E1738" s="8">
        <v>1530.7733825988164</v>
      </c>
      <c r="F1738" s="8">
        <v>7547086.1230419446</v>
      </c>
      <c r="G1738" s="8">
        <v>13249.310435703486</v>
      </c>
      <c r="H1738" s="8">
        <v>2386.5481869958307</v>
      </c>
      <c r="I1738" s="8">
        <v>3388849.2769173048</v>
      </c>
    </row>
    <row r="1739" spans="1:9" x14ac:dyDescent="0.25">
      <c r="A1739">
        <v>13</v>
      </c>
      <c r="B1739">
        <v>170</v>
      </c>
      <c r="C1739">
        <v>170</v>
      </c>
      <c r="D1739" s="8">
        <v>9207.5586797601354</v>
      </c>
      <c r="E1739" s="8">
        <v>556.53341006263349</v>
      </c>
      <c r="F1739" s="8">
        <v>3388849.2769165118</v>
      </c>
      <c r="G1739" s="8">
        <v>9207.5586797601354</v>
      </c>
      <c r="H1739" s="8">
        <v>1210.7715319477377</v>
      </c>
      <c r="I1739" s="8">
        <v>1954681.3164751395</v>
      </c>
    </row>
    <row r="1740" spans="1:9" x14ac:dyDescent="0.25">
      <c r="A1740">
        <v>14</v>
      </c>
      <c r="B1740">
        <v>170</v>
      </c>
      <c r="C1740">
        <v>170</v>
      </c>
      <c r="D1740" s="8">
        <v>9036.0530164827578</v>
      </c>
      <c r="E1740" s="8">
        <v>1181.1343493594923</v>
      </c>
      <c r="F1740" s="8">
        <v>1954681.3164635957</v>
      </c>
      <c r="G1740" s="8">
        <v>9036.0530164827578</v>
      </c>
      <c r="H1740" s="8">
        <v>1549.009391871401</v>
      </c>
      <c r="I1740" s="8">
        <v>1272145.3811560688</v>
      </c>
    </row>
    <row r="1741" spans="1:9" x14ac:dyDescent="0.25">
      <c r="A1741">
        <v>15</v>
      </c>
      <c r="B1741">
        <v>170</v>
      </c>
      <c r="C1741">
        <v>170</v>
      </c>
      <c r="D1741" s="8">
        <v>4760.4157036914912</v>
      </c>
      <c r="E1741" s="8">
        <v>47.245566668318681</v>
      </c>
      <c r="F1741" s="8">
        <v>1272145.3811742556</v>
      </c>
      <c r="G1741" s="8">
        <v>4760.4157036914912</v>
      </c>
      <c r="H1741" s="8">
        <v>415.12060918022928</v>
      </c>
      <c r="I1741" s="8">
        <v>1156553.8372122559</v>
      </c>
    </row>
    <row r="1742" spans="1:9" x14ac:dyDescent="0.25">
      <c r="A1742">
        <v>16</v>
      </c>
      <c r="B1742">
        <v>170</v>
      </c>
      <c r="C1742">
        <v>170</v>
      </c>
      <c r="D1742" s="8">
        <v>4588.910042443963</v>
      </c>
      <c r="E1742" s="8">
        <v>385.48342657325463</v>
      </c>
      <c r="F1742" s="8">
        <v>1156553.8372386338</v>
      </c>
      <c r="G1742" s="8">
        <v>4588.910042443963</v>
      </c>
      <c r="H1742" s="8">
        <v>1039.7215484583598</v>
      </c>
      <c r="I1742" s="8">
        <v>4.9216178013011811E-7</v>
      </c>
    </row>
    <row r="1743" spans="1:9" x14ac:dyDescent="0.25">
      <c r="A1743">
        <v>17</v>
      </c>
      <c r="B1743">
        <v>170</v>
      </c>
      <c r="C1743">
        <v>170</v>
      </c>
      <c r="D1743" s="8">
        <v>629.63754159352754</v>
      </c>
      <c r="E1743" s="8">
        <v>2360.2599918281439</v>
      </c>
      <c r="F1743" s="8">
        <v>1.1973278014920652E-5</v>
      </c>
      <c r="G1743" s="8">
        <v>629.63754159352754</v>
      </c>
      <c r="H1743" s="8">
        <v>2595.4801922400502</v>
      </c>
      <c r="I1743" s="8">
        <v>-1238935.0460053645</v>
      </c>
    </row>
    <row r="1744" spans="1:9" x14ac:dyDescent="0.25">
      <c r="A1744">
        <v>18</v>
      </c>
      <c r="B1744">
        <v>170</v>
      </c>
      <c r="C1744">
        <v>170</v>
      </c>
      <c r="D1744" s="8">
        <v>300.85201366402907</v>
      </c>
      <c r="E1744" s="8">
        <v>2266.6946642974995</v>
      </c>
      <c r="F1744" s="8">
        <v>-1238935.0460087669</v>
      </c>
      <c r="G1744" s="8">
        <v>300.85201366402907</v>
      </c>
      <c r="H1744" s="8">
        <v>2689.0455197094102</v>
      </c>
      <c r="I1744" s="8">
        <v>-2477870.0920108869</v>
      </c>
    </row>
    <row r="1745" spans="1:9" x14ac:dyDescent="0.25">
      <c r="A1745">
        <v>19</v>
      </c>
      <c r="B1745">
        <v>170</v>
      </c>
      <c r="C1745">
        <v>170</v>
      </c>
      <c r="D1745" s="8">
        <v>-120.51406586677622</v>
      </c>
      <c r="E1745" s="8">
        <v>2506.7764507192428</v>
      </c>
      <c r="F1745" s="8">
        <v>-2477870.0920220437</v>
      </c>
      <c r="G1745" s="8">
        <v>-120.51406586677622</v>
      </c>
      <c r="H1745" s="8">
        <v>2929.1273061311499</v>
      </c>
      <c r="I1745" s="8">
        <v>-3836846.0312334178</v>
      </c>
    </row>
    <row r="1746" spans="1:9" x14ac:dyDescent="0.25">
      <c r="A1746">
        <v>20</v>
      </c>
      <c r="B1746">
        <v>170</v>
      </c>
      <c r="C1746">
        <v>170</v>
      </c>
      <c r="D1746" s="8">
        <v>-1553.7890303878805</v>
      </c>
      <c r="E1746" s="8">
        <v>2295.6010230864749</v>
      </c>
      <c r="F1746" s="8">
        <v>-8457364.2247009836</v>
      </c>
      <c r="G1746" s="8">
        <v>-1553.7890303878805</v>
      </c>
      <c r="H1746" s="8">
        <v>3140.3027339102964</v>
      </c>
      <c r="I1746" s="8">
        <v>-11175316.103199353</v>
      </c>
    </row>
    <row r="1747" spans="1:9" x14ac:dyDescent="0.25">
      <c r="A1747">
        <v>21</v>
      </c>
      <c r="B1747">
        <v>170</v>
      </c>
      <c r="C1747">
        <v>170</v>
      </c>
      <c r="D1747" s="8">
        <v>15929.059692717175</v>
      </c>
      <c r="E1747" s="8">
        <v>-204.58525382740052</v>
      </c>
      <c r="F1747" s="8">
        <v>2.1411069610621781E-7</v>
      </c>
      <c r="G1747" s="8">
        <v>15929.059692717175</v>
      </c>
      <c r="H1747" s="8">
        <v>204.58525382772007</v>
      </c>
      <c r="I1747" s="8">
        <v>-2.0563056750688703E-7</v>
      </c>
    </row>
    <row r="1748" spans="1:9" x14ac:dyDescent="0.25">
      <c r="A1748">
        <v>22</v>
      </c>
      <c r="B1748">
        <v>170</v>
      </c>
      <c r="C1748">
        <v>170</v>
      </c>
      <c r="D1748" s="8">
        <v>18477.532745345648</v>
      </c>
      <c r="E1748" s="8">
        <v>-310.80248698716332</v>
      </c>
      <c r="F1748" s="8">
        <v>1.3856511210404535E-8</v>
      </c>
      <c r="G1748" s="8">
        <v>18477.532745345648</v>
      </c>
      <c r="H1748" s="8">
        <v>310.80248698717764</v>
      </c>
      <c r="I1748" s="8">
        <v>-1.3795570696399012E-8</v>
      </c>
    </row>
    <row r="1749" spans="1:9" x14ac:dyDescent="0.25">
      <c r="A1749">
        <v>23</v>
      </c>
      <c r="B1749">
        <v>170</v>
      </c>
      <c r="C1749">
        <v>170</v>
      </c>
      <c r="D1749" s="8">
        <v>316.06692537082273</v>
      </c>
      <c r="E1749" s="8">
        <v>-204.58525382756986</v>
      </c>
      <c r="F1749" s="8">
        <v>-1.3121825759299098E-8</v>
      </c>
      <c r="G1749" s="8">
        <v>316.06692537082273</v>
      </c>
      <c r="H1749" s="8">
        <v>204.5852538275507</v>
      </c>
      <c r="I1749" s="8">
        <v>1.2945019989274443E-8</v>
      </c>
    </row>
    <row r="1750" spans="1:9" x14ac:dyDescent="0.25">
      <c r="A1750">
        <v>24</v>
      </c>
      <c r="B1750">
        <v>170</v>
      </c>
      <c r="C1750">
        <v>170</v>
      </c>
      <c r="D1750" s="8">
        <v>9390.8734665686843</v>
      </c>
      <c r="E1750" s="8">
        <v>-3117.8262192369284</v>
      </c>
      <c r="F1750" s="8">
        <v>3402134.1767628007</v>
      </c>
      <c r="G1750" s="8">
        <v>9390.8734665686843</v>
      </c>
      <c r="H1750" s="8">
        <v>-2318.0775378364333</v>
      </c>
      <c r="I1750" s="8">
        <v>8022652.3702751826</v>
      </c>
    </row>
    <row r="1751" spans="1:9" x14ac:dyDescent="0.25">
      <c r="A1751">
        <v>25</v>
      </c>
      <c r="B1751">
        <v>170</v>
      </c>
      <c r="C1751">
        <v>170</v>
      </c>
      <c r="D1751" s="8">
        <v>-731.56383427562105</v>
      </c>
      <c r="E1751" s="8">
        <v>2318.0775377966002</v>
      </c>
      <c r="F1751" s="8">
        <v>-3836846.0312552936</v>
      </c>
      <c r="G1751" s="8">
        <v>-731.56383427562105</v>
      </c>
      <c r="H1751" s="8">
        <v>3117.8262191970953</v>
      </c>
      <c r="I1751" s="8">
        <v>-8457364.2246999163</v>
      </c>
    </row>
    <row r="1752" spans="1:9" x14ac:dyDescent="0.25">
      <c r="A1752">
        <v>1</v>
      </c>
      <c r="B1752">
        <v>171</v>
      </c>
      <c r="C1752">
        <v>171</v>
      </c>
      <c r="D1752" s="8">
        <v>-805.09948323410867</v>
      </c>
      <c r="E1752" s="8">
        <v>18381.687920522996</v>
      </c>
      <c r="F1752" s="8">
        <v>65617191.466485366</v>
      </c>
      <c r="G1752" s="8">
        <v>-805.09948323410867</v>
      </c>
      <c r="H1752" s="8">
        <v>19226.389631346814</v>
      </c>
      <c r="I1752" s="8">
        <v>46813152.690550484</v>
      </c>
    </row>
    <row r="1753" spans="1:9" x14ac:dyDescent="0.25">
      <c r="A1753">
        <v>2</v>
      </c>
      <c r="B1753">
        <v>171</v>
      </c>
      <c r="C1753">
        <v>171</v>
      </c>
      <c r="D1753" s="8">
        <v>628.17548190037928</v>
      </c>
      <c r="E1753" s="8">
        <v>18592.863348438725</v>
      </c>
      <c r="F1753" s="8">
        <v>14846286.771497553</v>
      </c>
      <c r="G1753" s="8">
        <v>628.17548190037928</v>
      </c>
      <c r="H1753" s="8">
        <v>19015.214203850635</v>
      </c>
      <c r="I1753" s="8">
        <v>5444267.3834269373</v>
      </c>
    </row>
    <row r="1754" spans="1:9" x14ac:dyDescent="0.25">
      <c r="A1754">
        <v>3</v>
      </c>
      <c r="B1754">
        <v>171</v>
      </c>
      <c r="C1754">
        <v>171</v>
      </c>
      <c r="D1754" s="8">
        <v>12694.415846166827</v>
      </c>
      <c r="E1754" s="8">
        <v>5233.0919553730719</v>
      </c>
      <c r="F1754" s="8">
        <v>5444267.3834314048</v>
      </c>
      <c r="G1754" s="8">
        <v>12694.415846166827</v>
      </c>
      <c r="H1754" s="8">
        <v>5655.4428107849826</v>
      </c>
      <c r="I1754" s="8">
        <v>2722133.6918919804</v>
      </c>
    </row>
    <row r="1755" spans="1:9" x14ac:dyDescent="0.25">
      <c r="A1755">
        <v>4</v>
      </c>
      <c r="B1755">
        <v>171</v>
      </c>
      <c r="C1755">
        <v>171</v>
      </c>
      <c r="D1755" s="8">
        <v>13023.2013740783</v>
      </c>
      <c r="E1755" s="8">
        <v>5326.6572834681692</v>
      </c>
      <c r="F1755" s="8">
        <v>2722133.6918449765</v>
      </c>
      <c r="G1755" s="8">
        <v>13023.2013740783</v>
      </c>
      <c r="H1755" s="8">
        <v>5561.8774838800791</v>
      </c>
      <c r="I1755" s="8">
        <v>7.5967982411384583E-6</v>
      </c>
    </row>
    <row r="1756" spans="1:9" x14ac:dyDescent="0.25">
      <c r="A1756">
        <v>5</v>
      </c>
      <c r="B1756">
        <v>171</v>
      </c>
      <c r="C1756">
        <v>171</v>
      </c>
      <c r="D1756" s="8">
        <v>560.47834026388887</v>
      </c>
      <c r="E1756" s="8">
        <v>11258.970613755315</v>
      </c>
      <c r="F1756" s="8">
        <v>-6.9189074565656485E-6</v>
      </c>
      <c r="G1756" s="8">
        <v>560.47834026388887</v>
      </c>
      <c r="H1756" s="8">
        <v>11913.208735640419</v>
      </c>
      <c r="I1756" s="8">
        <v>-18804223.542041626</v>
      </c>
    </row>
    <row r="1757" spans="1:9" x14ac:dyDescent="0.25">
      <c r="A1757">
        <v>6</v>
      </c>
      <c r="B1757">
        <v>171</v>
      </c>
      <c r="C1757">
        <v>171</v>
      </c>
      <c r="D1757" s="8">
        <v>731.9840010865031</v>
      </c>
      <c r="E1757" s="8">
        <v>11883.571553358495</v>
      </c>
      <c r="F1757" s="8">
        <v>-18804223.542008128</v>
      </c>
      <c r="G1757" s="8">
        <v>731.9840010865031</v>
      </c>
      <c r="H1757" s="8">
        <v>12251.446595870406</v>
      </c>
      <c r="I1757" s="8">
        <v>-24837978.079314061</v>
      </c>
    </row>
    <row r="1758" spans="1:9" x14ac:dyDescent="0.25">
      <c r="A1758">
        <v>7</v>
      </c>
      <c r="B1758">
        <v>171</v>
      </c>
      <c r="C1758">
        <v>171</v>
      </c>
      <c r="D1758" s="8">
        <v>-13161.207336388808</v>
      </c>
      <c r="E1758" s="8">
        <v>274.6227283755768</v>
      </c>
      <c r="F1758" s="8">
        <v>-24837978.079296228</v>
      </c>
      <c r="G1758" s="8">
        <v>-13161.207336388808</v>
      </c>
      <c r="H1758" s="8">
        <v>642.49777088748647</v>
      </c>
      <c r="I1758" s="8">
        <v>-25067258.204111975</v>
      </c>
    </row>
    <row r="1759" spans="1:9" x14ac:dyDescent="0.25">
      <c r="A1759">
        <v>8</v>
      </c>
      <c r="B1759">
        <v>171</v>
      </c>
      <c r="C1759">
        <v>171</v>
      </c>
      <c r="D1759" s="8">
        <v>-12989.701673948399</v>
      </c>
      <c r="E1759" s="8">
        <v>612.86058841045747</v>
      </c>
      <c r="F1759" s="8">
        <v>-25067258.204122998</v>
      </c>
      <c r="G1759" s="8">
        <v>-12989.701673948399</v>
      </c>
      <c r="H1759" s="8">
        <v>1267.0987102955626</v>
      </c>
      <c r="I1759" s="8">
        <v>-26592845.175023057</v>
      </c>
    </row>
    <row r="1760" spans="1:9" x14ac:dyDescent="0.25">
      <c r="A1760">
        <v>9</v>
      </c>
      <c r="B1760">
        <v>171</v>
      </c>
      <c r="C1760">
        <v>171</v>
      </c>
      <c r="D1760" s="8">
        <v>-10397.700260530437</v>
      </c>
      <c r="E1760" s="8">
        <v>-4632.3907180509768</v>
      </c>
      <c r="F1760" s="8">
        <v>-26592845.175023865</v>
      </c>
      <c r="G1760" s="8">
        <v>-10397.700260530437</v>
      </c>
      <c r="H1760" s="8">
        <v>-3776.6159136539623</v>
      </c>
      <c r="I1760" s="8">
        <v>-17666684.635469042</v>
      </c>
    </row>
    <row r="1761" spans="1:9" x14ac:dyDescent="0.25">
      <c r="A1761">
        <v>10</v>
      </c>
      <c r="B1761">
        <v>171</v>
      </c>
      <c r="C1761">
        <v>171</v>
      </c>
      <c r="D1761" s="8">
        <v>-9463.2771933460208</v>
      </c>
      <c r="E1761" s="8">
        <v>-8749.453410426815</v>
      </c>
      <c r="F1761" s="8">
        <v>-17666684.635469098</v>
      </c>
      <c r="G1761" s="8">
        <v>-9463.2771933460208</v>
      </c>
      <c r="H1761" s="8">
        <v>-7893.6786060298</v>
      </c>
      <c r="I1761" s="8">
        <v>-3.3709002309478821E-7</v>
      </c>
    </row>
    <row r="1762" spans="1:9" x14ac:dyDescent="0.25">
      <c r="A1762">
        <v>11</v>
      </c>
      <c r="B1762">
        <v>171</v>
      </c>
      <c r="C1762">
        <v>171</v>
      </c>
      <c r="D1762" s="8">
        <v>468.5389713971133</v>
      </c>
      <c r="E1762" s="8">
        <v>-13774.965407280481</v>
      </c>
      <c r="F1762" s="8">
        <v>4.4115222408436244E-7</v>
      </c>
      <c r="G1762" s="8">
        <v>468.5389713971133</v>
      </c>
      <c r="H1762" s="8">
        <v>-12919.190602883467</v>
      </c>
      <c r="I1762" s="8">
        <v>28335846.604789536</v>
      </c>
    </row>
    <row r="1763" spans="1:9" x14ac:dyDescent="0.25">
      <c r="A1763">
        <v>12</v>
      </c>
      <c r="B1763">
        <v>171</v>
      </c>
      <c r="C1763">
        <v>171</v>
      </c>
      <c r="D1763" s="8">
        <v>-1915.6344406195014</v>
      </c>
      <c r="E1763" s="8">
        <v>-1402.2770416722385</v>
      </c>
      <c r="F1763" s="8">
        <v>28335846.60478979</v>
      </c>
      <c r="G1763" s="8">
        <v>-1915.6344406195014</v>
      </c>
      <c r="H1763" s="8">
        <v>-546.50223727522348</v>
      </c>
      <c r="I1763" s="8">
        <v>30404475.809392493</v>
      </c>
    </row>
    <row r="1764" spans="1:9" x14ac:dyDescent="0.25">
      <c r="A1764">
        <v>13</v>
      </c>
      <c r="B1764">
        <v>171</v>
      </c>
      <c r="C1764">
        <v>171</v>
      </c>
      <c r="D1764" s="8">
        <v>-5957.3861966152399</v>
      </c>
      <c r="E1764" s="8">
        <v>10043.759392374495</v>
      </c>
      <c r="F1764" s="8">
        <v>30404475.809391744</v>
      </c>
      <c r="G1764" s="8">
        <v>-5957.3861966152399</v>
      </c>
      <c r="H1764" s="8">
        <v>10697.997514259601</v>
      </c>
      <c r="I1764" s="8">
        <v>13572540.079658261</v>
      </c>
    </row>
    <row r="1765" spans="1:9" x14ac:dyDescent="0.25">
      <c r="A1765">
        <v>14</v>
      </c>
      <c r="B1765">
        <v>171</v>
      </c>
      <c r="C1765">
        <v>171</v>
      </c>
      <c r="D1765" s="8">
        <v>-6128.8918600372062</v>
      </c>
      <c r="E1765" s="8">
        <v>10668.360331620557</v>
      </c>
      <c r="F1765" s="8">
        <v>13572540.07964563</v>
      </c>
      <c r="G1765" s="8">
        <v>-6128.8918600372062</v>
      </c>
      <c r="H1765" s="8">
        <v>11036.235374132466</v>
      </c>
      <c r="I1765" s="8">
        <v>8146391.1532092802</v>
      </c>
    </row>
    <row r="1766" spans="1:9" x14ac:dyDescent="0.25">
      <c r="A1766">
        <v>15</v>
      </c>
      <c r="B1766">
        <v>171</v>
      </c>
      <c r="C1766">
        <v>171</v>
      </c>
      <c r="D1766" s="8">
        <v>38324.365321127647</v>
      </c>
      <c r="E1766" s="8">
        <v>3285.2322703986815</v>
      </c>
      <c r="F1766" s="8">
        <v>8146391.1532257684</v>
      </c>
      <c r="G1766" s="8">
        <v>38324.365321127647</v>
      </c>
      <c r="H1766" s="8">
        <v>3653.1073129105921</v>
      </c>
      <c r="I1766" s="8">
        <v>6411806.2574002063</v>
      </c>
    </row>
    <row r="1767" spans="1:9" x14ac:dyDescent="0.25">
      <c r="A1767">
        <v>16</v>
      </c>
      <c r="B1767">
        <v>171</v>
      </c>
      <c r="C1767">
        <v>171</v>
      </c>
      <c r="D1767" s="8">
        <v>38152.859659917129</v>
      </c>
      <c r="E1767" s="8">
        <v>3623.4701303236302</v>
      </c>
      <c r="F1767" s="8">
        <v>6411806.2574254554</v>
      </c>
      <c r="G1767" s="8">
        <v>38152.859659917129</v>
      </c>
      <c r="H1767" s="8">
        <v>4277.7082522087339</v>
      </c>
      <c r="I1767" s="8">
        <v>5.0019443733617661E-7</v>
      </c>
    </row>
    <row r="1768" spans="1:9" x14ac:dyDescent="0.25">
      <c r="A1768">
        <v>17</v>
      </c>
      <c r="B1768">
        <v>171</v>
      </c>
      <c r="C1768">
        <v>171</v>
      </c>
      <c r="D1768" s="8">
        <v>2993.1659467637751</v>
      </c>
      <c r="E1768" s="8">
        <v>37148.469368870814</v>
      </c>
      <c r="F1768" s="8">
        <v>1.2262453674338758E-5</v>
      </c>
      <c r="G1768" s="8">
        <v>2993.1659467637751</v>
      </c>
      <c r="H1768" s="8">
        <v>37383.689569282724</v>
      </c>
      <c r="I1768" s="8">
        <v>-18633039.734527089</v>
      </c>
    </row>
    <row r="1769" spans="1:9" x14ac:dyDescent="0.25">
      <c r="A1769">
        <v>18</v>
      </c>
      <c r="B1769">
        <v>171</v>
      </c>
      <c r="C1769">
        <v>171</v>
      </c>
      <c r="D1769" s="8">
        <v>2664.3804188343493</v>
      </c>
      <c r="E1769" s="8">
        <v>37054.904041339156</v>
      </c>
      <c r="F1769" s="8">
        <v>-18633039.734529711</v>
      </c>
      <c r="G1769" s="8">
        <v>2664.3804188343493</v>
      </c>
      <c r="H1769" s="8">
        <v>37477.254896751059</v>
      </c>
      <c r="I1769" s="8">
        <v>-37266079.469051793</v>
      </c>
    </row>
    <row r="1770" spans="1:9" x14ac:dyDescent="0.25">
      <c r="A1770">
        <v>19</v>
      </c>
      <c r="B1770">
        <v>171</v>
      </c>
      <c r="C1770">
        <v>171</v>
      </c>
      <c r="D1770" s="8">
        <v>-31696.766312850134</v>
      </c>
      <c r="E1770" s="8">
        <v>-2342.7142039566584</v>
      </c>
      <c r="F1770" s="8">
        <v>-37266079.469061561</v>
      </c>
      <c r="G1770" s="8">
        <v>-31696.766312850134</v>
      </c>
      <c r="H1770" s="8">
        <v>-1920.3633485447513</v>
      </c>
      <c r="I1770" s="8">
        <v>-36200310.080937549</v>
      </c>
    </row>
    <row r="1771" spans="1:9" x14ac:dyDescent="0.25">
      <c r="A1771">
        <v>20</v>
      </c>
      <c r="B1771">
        <v>171</v>
      </c>
      <c r="C1771">
        <v>171</v>
      </c>
      <c r="D1771" s="8">
        <v>-33130.041277371129</v>
      </c>
      <c r="E1771" s="8">
        <v>-2553.8896315937918</v>
      </c>
      <c r="F1771" s="8">
        <v>-32576694.161446888</v>
      </c>
      <c r="G1771" s="8">
        <v>-33130.041277371129</v>
      </c>
      <c r="H1771" s="8">
        <v>-1709.1879207699706</v>
      </c>
      <c r="I1771" s="8">
        <v>-30445155.385264955</v>
      </c>
    </row>
    <row r="1772" spans="1:9" x14ac:dyDescent="0.25">
      <c r="A1772">
        <v>21</v>
      </c>
      <c r="B1772">
        <v>171</v>
      </c>
      <c r="C1772">
        <v>171</v>
      </c>
      <c r="D1772" s="8">
        <v>-17588.097495314763</v>
      </c>
      <c r="E1772" s="8">
        <v>-204.58525382737989</v>
      </c>
      <c r="F1772" s="8">
        <v>2.4021683202590794E-7</v>
      </c>
      <c r="G1772" s="8">
        <v>-17588.097495314763</v>
      </c>
      <c r="H1772" s="8">
        <v>204.5852538277407</v>
      </c>
      <c r="I1772" s="8">
        <v>-2.3147476895246656E-7</v>
      </c>
    </row>
    <row r="1773" spans="1:9" x14ac:dyDescent="0.25">
      <c r="A1773">
        <v>22</v>
      </c>
      <c r="B1773">
        <v>171</v>
      </c>
      <c r="C1773">
        <v>171</v>
      </c>
      <c r="D1773" s="8">
        <v>1906.244434575688</v>
      </c>
      <c r="E1773" s="8">
        <v>-310.80248698716116</v>
      </c>
      <c r="F1773" s="8">
        <v>1.5678156659460492E-8</v>
      </c>
      <c r="G1773" s="8">
        <v>1906.244434575688</v>
      </c>
      <c r="H1773" s="8">
        <v>310.8024869871798</v>
      </c>
      <c r="I1773" s="8">
        <v>-1.6041877732587708E-8</v>
      </c>
    </row>
    <row r="1774" spans="1:9" x14ac:dyDescent="0.25">
      <c r="A1774">
        <v>23</v>
      </c>
      <c r="B1774">
        <v>171</v>
      </c>
      <c r="C1774">
        <v>171</v>
      </c>
      <c r="D1774" s="8">
        <v>-51866.841909997296</v>
      </c>
      <c r="E1774" s="8">
        <v>-204.58525382757276</v>
      </c>
      <c r="F1774" s="8">
        <v>-1.8709761206991969E-8</v>
      </c>
      <c r="G1774" s="8">
        <v>-51866.841909997296</v>
      </c>
      <c r="H1774" s="8">
        <v>204.5852538275478</v>
      </c>
      <c r="I1774" s="8">
        <v>1.9231447367928923E-8</v>
      </c>
    </row>
    <row r="1775" spans="1:9" x14ac:dyDescent="0.25">
      <c r="A1775">
        <v>24</v>
      </c>
      <c r="B1775">
        <v>171</v>
      </c>
      <c r="C1775">
        <v>171</v>
      </c>
      <c r="D1775" s="8">
        <v>17.125713495099625</v>
      </c>
      <c r="E1775" s="8">
        <v>18404.164435242536</v>
      </c>
      <c r="F1775" s="8">
        <v>46813152.690552302</v>
      </c>
      <c r="G1775" s="8">
        <v>17.125713495099625</v>
      </c>
      <c r="H1775" s="8">
        <v>19203.913116643031</v>
      </c>
      <c r="I1775" s="8">
        <v>14846286.771449646</v>
      </c>
    </row>
    <row r="1776" spans="1:9" x14ac:dyDescent="0.25">
      <c r="A1776">
        <v>25</v>
      </c>
      <c r="B1776">
        <v>171</v>
      </c>
      <c r="C1776">
        <v>171</v>
      </c>
      <c r="D1776" s="8">
        <v>-32307.816081258872</v>
      </c>
      <c r="E1776" s="8">
        <v>-2531.4131168837539</v>
      </c>
      <c r="F1776" s="8">
        <v>-36200310.08095783</v>
      </c>
      <c r="G1776" s="8">
        <v>-32307.816081258872</v>
      </c>
      <c r="H1776" s="8">
        <v>-1731.6644354832588</v>
      </c>
      <c r="I1776" s="8">
        <v>-32576694.161445841</v>
      </c>
    </row>
    <row r="1777" spans="1:9" x14ac:dyDescent="0.25">
      <c r="A1777">
        <v>1</v>
      </c>
      <c r="B1777">
        <v>172</v>
      </c>
      <c r="C1777">
        <v>172</v>
      </c>
      <c r="D1777" s="8">
        <v>-23007.603977128674</v>
      </c>
      <c r="E1777" s="8">
        <v>1709.1879206376911</v>
      </c>
      <c r="F1777" s="8">
        <v>-18585656.984014872</v>
      </c>
      <c r="G1777" s="8">
        <v>-23007.603977128674</v>
      </c>
      <c r="H1777" s="8">
        <v>2553.889631461509</v>
      </c>
      <c r="I1777" s="8">
        <v>-20717195.760064535</v>
      </c>
    </row>
    <row r="1778" spans="1:9" x14ac:dyDescent="0.25">
      <c r="A1778">
        <v>2</v>
      </c>
      <c r="B1778">
        <v>172</v>
      </c>
      <c r="C1778">
        <v>172</v>
      </c>
      <c r="D1778" s="8">
        <v>-21574.329011925936</v>
      </c>
      <c r="E1778" s="8">
        <v>1920.363348551879</v>
      </c>
      <c r="F1778" s="8">
        <v>-24340811.679309987</v>
      </c>
      <c r="G1778" s="8">
        <v>-21574.329011925936</v>
      </c>
      <c r="H1778" s="8">
        <v>2342.7142039637897</v>
      </c>
      <c r="I1778" s="8">
        <v>-25406581.067435768</v>
      </c>
    </row>
    <row r="1779" spans="1:9" x14ac:dyDescent="0.25">
      <c r="A1779">
        <v>3</v>
      </c>
      <c r="B1779">
        <v>172</v>
      </c>
      <c r="C1779">
        <v>172</v>
      </c>
      <c r="D1779" s="8">
        <v>2632.1222135028665</v>
      </c>
      <c r="E1779" s="8">
        <v>-25617.756495494159</v>
      </c>
      <c r="F1779" s="8">
        <v>-25406581.067432467</v>
      </c>
      <c r="G1779" s="8">
        <v>2632.1222135028665</v>
      </c>
      <c r="H1779" s="8">
        <v>-25195.405640082248</v>
      </c>
      <c r="I1779" s="8">
        <v>-12703290.533538207</v>
      </c>
    </row>
    <row r="1780" spans="1:9" x14ac:dyDescent="0.25">
      <c r="A1780">
        <v>4</v>
      </c>
      <c r="B1780">
        <v>172</v>
      </c>
      <c r="C1780">
        <v>172</v>
      </c>
      <c r="D1780" s="8">
        <v>2960.9077414140129</v>
      </c>
      <c r="E1780" s="8">
        <v>-25524.191167393819</v>
      </c>
      <c r="F1780" s="8">
        <v>-12703290.533585483</v>
      </c>
      <c r="G1780" s="8">
        <v>2960.9077414140129</v>
      </c>
      <c r="H1780" s="8">
        <v>-25288.970966981909</v>
      </c>
      <c r="I1780" s="8">
        <v>9.2061236500740051E-6</v>
      </c>
    </row>
    <row r="1781" spans="1:9" x14ac:dyDescent="0.25">
      <c r="A1781">
        <v>5</v>
      </c>
      <c r="B1781">
        <v>172</v>
      </c>
      <c r="C1781">
        <v>172</v>
      </c>
      <c r="D1781" s="8">
        <v>26245.416322591194</v>
      </c>
      <c r="E1781" s="8">
        <v>-2362.8997581016088</v>
      </c>
      <c r="F1781" s="8">
        <v>-7.3827060987241568E-6</v>
      </c>
      <c r="G1781" s="8">
        <v>26245.416322591194</v>
      </c>
      <c r="H1781" s="8">
        <v>-1708.6616362165025</v>
      </c>
      <c r="I1781" s="8">
        <v>3304072.0714818616</v>
      </c>
    </row>
    <row r="1782" spans="1:9" x14ac:dyDescent="0.25">
      <c r="A1782">
        <v>6</v>
      </c>
      <c r="B1782">
        <v>172</v>
      </c>
      <c r="C1782">
        <v>172</v>
      </c>
      <c r="D1782" s="8">
        <v>26416.921983601005</v>
      </c>
      <c r="E1782" s="8">
        <v>-1738.2988186326902</v>
      </c>
      <c r="F1782" s="8">
        <v>3304072.0715155927</v>
      </c>
      <c r="G1782" s="8">
        <v>26416.921983601005</v>
      </c>
      <c r="H1782" s="8">
        <v>-1370.4237761207814</v>
      </c>
      <c r="I1782" s="8">
        <v>4081252.7202021405</v>
      </c>
    </row>
    <row r="1783" spans="1:9" x14ac:dyDescent="0.25">
      <c r="A1783">
        <v>7</v>
      </c>
      <c r="B1783">
        <v>172</v>
      </c>
      <c r="C1783">
        <v>172</v>
      </c>
      <c r="D1783" s="8">
        <v>-4906.5250249880355</v>
      </c>
      <c r="E1783" s="8">
        <v>-7605.0302209059837</v>
      </c>
      <c r="F1783" s="8">
        <v>4081252.7202175148</v>
      </c>
      <c r="G1783" s="8">
        <v>-4906.5250249880355</v>
      </c>
      <c r="H1783" s="8">
        <v>-7237.155178394074</v>
      </c>
      <c r="I1783" s="8">
        <v>7791799.0700433115</v>
      </c>
    </row>
    <row r="1784" spans="1:9" x14ac:dyDescent="0.25">
      <c r="A1784">
        <v>8</v>
      </c>
      <c r="B1784">
        <v>172</v>
      </c>
      <c r="C1784">
        <v>172</v>
      </c>
      <c r="D1784" s="8">
        <v>-4735.0193625783595</v>
      </c>
      <c r="E1784" s="8">
        <v>-7266.7923608388692</v>
      </c>
      <c r="F1784" s="8">
        <v>7791799.070030652</v>
      </c>
      <c r="G1784" s="8">
        <v>-4735.0193625783595</v>
      </c>
      <c r="H1784" s="8">
        <v>-6612.5542389537641</v>
      </c>
      <c r="I1784" s="8">
        <v>19054888.835762426</v>
      </c>
    </row>
    <row r="1785" spans="1:9" x14ac:dyDescent="0.25">
      <c r="A1785">
        <v>9</v>
      </c>
      <c r="B1785">
        <v>172</v>
      </c>
      <c r="C1785">
        <v>172</v>
      </c>
      <c r="D1785" s="8">
        <v>-2143.0179491673853</v>
      </c>
      <c r="E1785" s="8">
        <v>-91.767260739384625</v>
      </c>
      <c r="F1785" s="8">
        <v>19054888.835761618</v>
      </c>
      <c r="G1785" s="8">
        <v>-2143.0179491673853</v>
      </c>
      <c r="H1785" s="8">
        <v>764.00754365762998</v>
      </c>
      <c r="I1785" s="8">
        <v>18341305.775443934</v>
      </c>
    </row>
    <row r="1786" spans="1:9" x14ac:dyDescent="0.25">
      <c r="A1786">
        <v>10</v>
      </c>
      <c r="B1786">
        <v>172</v>
      </c>
      <c r="C1786">
        <v>172</v>
      </c>
      <c r="D1786" s="8">
        <v>-1208.5948818334909</v>
      </c>
      <c r="E1786" s="8">
        <v>8211.4464534040562</v>
      </c>
      <c r="F1786" s="8">
        <v>18341305.775443856</v>
      </c>
      <c r="G1786" s="8">
        <v>-1208.5948818334909</v>
      </c>
      <c r="H1786" s="8">
        <v>9067.2212578010694</v>
      </c>
      <c r="I1786" s="8">
        <v>-3.3709002309478821E-7</v>
      </c>
    </row>
    <row r="1787" spans="1:9" x14ac:dyDescent="0.25">
      <c r="A1787">
        <v>11</v>
      </c>
      <c r="B1787">
        <v>172</v>
      </c>
      <c r="C1787">
        <v>172</v>
      </c>
      <c r="D1787" s="8">
        <v>-7786.1433399645439</v>
      </c>
      <c r="E1787" s="8">
        <v>3185.9344566057221</v>
      </c>
      <c r="F1787" s="8">
        <v>3.8527286960743373E-7</v>
      </c>
      <c r="G1787" s="8">
        <v>-7786.1433399645439</v>
      </c>
      <c r="H1787" s="8">
        <v>4041.7092610027371</v>
      </c>
      <c r="I1787" s="8">
        <v>-7672143.806241096</v>
      </c>
    </row>
    <row r="1788" spans="1:9" x14ac:dyDescent="0.25">
      <c r="A1788">
        <v>12</v>
      </c>
      <c r="B1788">
        <v>172</v>
      </c>
      <c r="C1788">
        <v>172</v>
      </c>
      <c r="D1788" s="8">
        <v>-10170.316752147397</v>
      </c>
      <c r="E1788" s="8">
        <v>3138.3464155792699</v>
      </c>
      <c r="F1788" s="8">
        <v>-7672143.8062408678</v>
      </c>
      <c r="G1788" s="8">
        <v>-10170.316752147397</v>
      </c>
      <c r="H1788" s="8">
        <v>3994.1212199762845</v>
      </c>
      <c r="I1788" s="8">
        <v>-15243258.201383043</v>
      </c>
    </row>
    <row r="1789" spans="1:9" x14ac:dyDescent="0.25">
      <c r="A1789">
        <v>13</v>
      </c>
      <c r="B1789">
        <v>172</v>
      </c>
      <c r="C1789">
        <v>172</v>
      </c>
      <c r="D1789" s="8">
        <v>-14212.068508060715</v>
      </c>
      <c r="E1789" s="8">
        <v>2164.1064430317292</v>
      </c>
      <c r="F1789" s="8">
        <v>-15243258.20138382</v>
      </c>
      <c r="G1789" s="8">
        <v>-14212.068508060715</v>
      </c>
      <c r="H1789" s="8">
        <v>2818.3445649168352</v>
      </c>
      <c r="I1789" s="8">
        <v>-19286517.19433403</v>
      </c>
    </row>
    <row r="1790" spans="1:9" x14ac:dyDescent="0.25">
      <c r="A1790">
        <v>14</v>
      </c>
      <c r="B1790">
        <v>172</v>
      </c>
      <c r="C1790">
        <v>172</v>
      </c>
      <c r="D1790" s="8">
        <v>-14383.574171180931</v>
      </c>
      <c r="E1790" s="8">
        <v>2788.7073823852716</v>
      </c>
      <c r="F1790" s="8">
        <v>-19286517.194346353</v>
      </c>
      <c r="G1790" s="8">
        <v>-14383.574171180931</v>
      </c>
      <c r="H1790" s="8">
        <v>3156.5824248971812</v>
      </c>
      <c r="I1790" s="8">
        <v>-20772839.646167357</v>
      </c>
    </row>
    <row r="1791" spans="1:9" x14ac:dyDescent="0.25">
      <c r="A1791">
        <v>15</v>
      </c>
      <c r="B1791">
        <v>172</v>
      </c>
      <c r="C1791">
        <v>172</v>
      </c>
      <c r="D1791" s="8">
        <v>12639.427338490212</v>
      </c>
      <c r="E1791" s="8">
        <v>-10336.638101406008</v>
      </c>
      <c r="F1791" s="8">
        <v>-20772839.646152563</v>
      </c>
      <c r="G1791" s="8">
        <v>12639.427338490212</v>
      </c>
      <c r="H1791" s="8">
        <v>-9968.7630588940974</v>
      </c>
      <c r="I1791" s="8">
        <v>-15696489.356080245</v>
      </c>
    </row>
    <row r="1792" spans="1:9" x14ac:dyDescent="0.25">
      <c r="A1792">
        <v>16</v>
      </c>
      <c r="B1792">
        <v>172</v>
      </c>
      <c r="C1792">
        <v>172</v>
      </c>
      <c r="D1792" s="8">
        <v>12467.921677218234</v>
      </c>
      <c r="E1792" s="8">
        <v>-9998.4002415068608</v>
      </c>
      <c r="F1792" s="8">
        <v>-15696489.356055362</v>
      </c>
      <c r="G1792" s="8">
        <v>12467.921677218234</v>
      </c>
      <c r="H1792" s="8">
        <v>-9344.1621196217548</v>
      </c>
      <c r="I1792" s="8">
        <v>5.225461791269481E-7</v>
      </c>
    </row>
    <row r="1793" spans="1:9" x14ac:dyDescent="0.25">
      <c r="A1793">
        <v>17</v>
      </c>
      <c r="B1793">
        <v>172</v>
      </c>
      <c r="C1793">
        <v>172</v>
      </c>
      <c r="D1793" s="8">
        <v>13055.459579264667</v>
      </c>
      <c r="E1793" s="8">
        <v>6297.6209177898518</v>
      </c>
      <c r="F1793" s="8">
        <v>1.123427355196327E-5</v>
      </c>
      <c r="G1793" s="8">
        <v>13055.459579264667</v>
      </c>
      <c r="H1793" s="8">
        <v>6532.841118201758</v>
      </c>
      <c r="I1793" s="8">
        <v>-3207615.508987017</v>
      </c>
    </row>
    <row r="1794" spans="1:9" x14ac:dyDescent="0.25">
      <c r="A1794">
        <v>18</v>
      </c>
      <c r="B1794">
        <v>172</v>
      </c>
      <c r="C1794">
        <v>172</v>
      </c>
      <c r="D1794" s="8">
        <v>12726.674051335824</v>
      </c>
      <c r="E1794" s="8">
        <v>6204.0555902630786</v>
      </c>
      <c r="F1794" s="8">
        <v>-3207615.5089907134</v>
      </c>
      <c r="G1794" s="8">
        <v>12726.674051335824</v>
      </c>
      <c r="H1794" s="8">
        <v>6626.4064456749893</v>
      </c>
      <c r="I1794" s="8">
        <v>-6415231.0179755855</v>
      </c>
    </row>
    <row r="1795" spans="1:9" x14ac:dyDescent="0.25">
      <c r="A1795">
        <v>19</v>
      </c>
      <c r="B1795">
        <v>172</v>
      </c>
      <c r="C1795">
        <v>172</v>
      </c>
      <c r="D1795" s="8">
        <v>-9494.261818897281</v>
      </c>
      <c r="E1795" s="8">
        <v>-19015.214203694373</v>
      </c>
      <c r="F1795" s="8">
        <v>-6415231.0179858925</v>
      </c>
      <c r="G1795" s="8">
        <v>-9494.261818897281</v>
      </c>
      <c r="H1795" s="8">
        <v>-18592.863348282466</v>
      </c>
      <c r="I1795" s="8">
        <v>2986788.3700068714</v>
      </c>
    </row>
    <row r="1796" spans="1:9" x14ac:dyDescent="0.25">
      <c r="A1796">
        <v>20</v>
      </c>
      <c r="B1796">
        <v>172</v>
      </c>
      <c r="C1796">
        <v>172</v>
      </c>
      <c r="D1796" s="8">
        <v>-10927.536783418327</v>
      </c>
      <c r="E1796" s="8">
        <v>-19226.389631318343</v>
      </c>
      <c r="F1796" s="8">
        <v>34953654.28902743</v>
      </c>
      <c r="G1796" s="8">
        <v>-10927.536783418327</v>
      </c>
      <c r="H1796" s="8">
        <v>-18381.687920494529</v>
      </c>
      <c r="I1796" s="8">
        <v>53757693.064933859</v>
      </c>
    </row>
    <row r="1797" spans="1:9" x14ac:dyDescent="0.25">
      <c r="A1797">
        <v>21</v>
      </c>
      <c r="B1797">
        <v>172</v>
      </c>
      <c r="C1797">
        <v>172</v>
      </c>
      <c r="D1797" s="8">
        <v>-36253.849142415718</v>
      </c>
      <c r="E1797" s="8">
        <v>-204.58525382741672</v>
      </c>
      <c r="F1797" s="8">
        <v>1.9411636458244176E-7</v>
      </c>
      <c r="G1797" s="8">
        <v>-36253.849142415718</v>
      </c>
      <c r="H1797" s="8">
        <v>204.58525382770387</v>
      </c>
      <c r="I1797" s="8">
        <v>-1.8537430150900037E-7</v>
      </c>
    </row>
    <row r="1798" spans="1:9" x14ac:dyDescent="0.25">
      <c r="A1798">
        <v>22</v>
      </c>
      <c r="B1798">
        <v>172</v>
      </c>
      <c r="C1798">
        <v>172</v>
      </c>
      <c r="D1798" s="8">
        <v>1906.2444344157334</v>
      </c>
      <c r="E1798" s="8">
        <v>-310.8024869871615</v>
      </c>
      <c r="F1798" s="8">
        <v>1.8472124383306928E-8</v>
      </c>
      <c r="G1798" s="8">
        <v>1906.2444344157334</v>
      </c>
      <c r="H1798" s="8">
        <v>310.80248698717946</v>
      </c>
      <c r="I1798" s="8">
        <v>-1.8835845456434144E-8</v>
      </c>
    </row>
    <row r="1799" spans="1:9" x14ac:dyDescent="0.25">
      <c r="A1799">
        <v>23</v>
      </c>
      <c r="B1799">
        <v>172</v>
      </c>
      <c r="C1799">
        <v>172</v>
      </c>
      <c r="D1799" s="8">
        <v>-33201.090262448779</v>
      </c>
      <c r="E1799" s="8">
        <v>-204.5852538275748</v>
      </c>
      <c r="F1799" s="8">
        <v>-1.7312777345068751E-8</v>
      </c>
      <c r="G1799" s="8">
        <v>-33201.090262448779</v>
      </c>
      <c r="H1799" s="8">
        <v>204.58525382754576</v>
      </c>
      <c r="I1799" s="8">
        <v>1.7834463506005705E-8</v>
      </c>
    </row>
    <row r="1800" spans="1:9" x14ac:dyDescent="0.25">
      <c r="A1800">
        <v>24</v>
      </c>
      <c r="B1800">
        <v>172</v>
      </c>
      <c r="C1800">
        <v>172</v>
      </c>
      <c r="D1800" s="8">
        <v>-22185.378780331172</v>
      </c>
      <c r="E1800" s="8">
        <v>1731.664435355023</v>
      </c>
      <c r="F1800" s="8">
        <v>-20717195.760062616</v>
      </c>
      <c r="G1800" s="8">
        <v>-22185.378780331172</v>
      </c>
      <c r="H1800" s="8">
        <v>2531.4131167555179</v>
      </c>
      <c r="I1800" s="8">
        <v>-24340811.67935659</v>
      </c>
    </row>
    <row r="1801" spans="1:9" x14ac:dyDescent="0.25">
      <c r="A1801">
        <v>25</v>
      </c>
      <c r="B1801">
        <v>172</v>
      </c>
      <c r="C1801">
        <v>172</v>
      </c>
      <c r="D1801" s="8">
        <v>-10105.311587306045</v>
      </c>
      <c r="E1801" s="8">
        <v>-19203.913116608317</v>
      </c>
      <c r="F1801" s="8">
        <v>2986788.3699848428</v>
      </c>
      <c r="G1801" s="8">
        <v>-10105.311587306045</v>
      </c>
      <c r="H1801" s="8">
        <v>-18404.164435207822</v>
      </c>
      <c r="I1801" s="8">
        <v>34953654.289028481</v>
      </c>
    </row>
    <row r="1802" spans="1:9" x14ac:dyDescent="0.25">
      <c r="A1802">
        <v>1</v>
      </c>
      <c r="B1802">
        <v>173</v>
      </c>
      <c r="C1802">
        <v>173</v>
      </c>
      <c r="D1802" s="8">
        <v>-90092.570380279867</v>
      </c>
      <c r="E1802" s="8">
        <v>64325.414040639662</v>
      </c>
      <c r="F1802" s="8">
        <v>115046030.93311237</v>
      </c>
      <c r="G1802" s="8">
        <v>-90092.570380279867</v>
      </c>
      <c r="H1802" s="8">
        <v>65170.115751463483</v>
      </c>
      <c r="I1802" s="8">
        <v>50298266.037060834</v>
      </c>
    </row>
    <row r="1803" spans="1:9" x14ac:dyDescent="0.25">
      <c r="A1803">
        <v>2</v>
      </c>
      <c r="B1803">
        <v>173</v>
      </c>
      <c r="C1803">
        <v>173</v>
      </c>
      <c r="D1803" s="8">
        <v>-88659.295415082961</v>
      </c>
      <c r="E1803" s="8">
        <v>64536.589468551705</v>
      </c>
      <c r="F1803" s="8">
        <v>-59772934.286189444</v>
      </c>
      <c r="G1803" s="8">
        <v>-88659.295415082961</v>
      </c>
      <c r="H1803" s="8">
        <v>64958.940323963609</v>
      </c>
      <c r="I1803" s="8">
        <v>-92146816.734317988</v>
      </c>
    </row>
    <row r="1804" spans="1:9" x14ac:dyDescent="0.25">
      <c r="A1804">
        <v>3</v>
      </c>
      <c r="B1804">
        <v>173</v>
      </c>
      <c r="C1804">
        <v>173</v>
      </c>
      <c r="D1804" s="8">
        <v>46308.626215376731</v>
      </c>
      <c r="E1804" s="8">
        <v>-92357.992162400289</v>
      </c>
      <c r="F1804" s="8">
        <v>-92146816.734313101</v>
      </c>
      <c r="G1804" s="8">
        <v>46308.626215376731</v>
      </c>
      <c r="H1804" s="8">
        <v>-91935.641306988386</v>
      </c>
      <c r="I1804" s="8">
        <v>-46073408.366967104</v>
      </c>
    </row>
    <row r="1805" spans="1:9" x14ac:dyDescent="0.25">
      <c r="A1805">
        <v>4</v>
      </c>
      <c r="B1805">
        <v>173</v>
      </c>
      <c r="C1805">
        <v>173</v>
      </c>
      <c r="D1805" s="8">
        <v>46637.411743287899</v>
      </c>
      <c r="E1805" s="8">
        <v>-92264.426834247904</v>
      </c>
      <c r="F1805" s="8">
        <v>-46073408.367013387</v>
      </c>
      <c r="G1805" s="8">
        <v>46637.411743287899</v>
      </c>
      <c r="H1805" s="8">
        <v>-92029.206633836002</v>
      </c>
      <c r="I1805" s="8">
        <v>7.1095302700996401E-6</v>
      </c>
    </row>
    <row r="1806" spans="1:9" x14ac:dyDescent="0.25">
      <c r="A1806">
        <v>5</v>
      </c>
      <c r="B1806">
        <v>173</v>
      </c>
      <c r="C1806">
        <v>173</v>
      </c>
      <c r="D1806" s="8">
        <v>105464.04265086427</v>
      </c>
      <c r="E1806" s="8">
        <v>23137.410567401694</v>
      </c>
      <c r="F1806" s="8">
        <v>-8.0004523624666039E-6</v>
      </c>
      <c r="G1806" s="8">
        <v>105464.04265086427</v>
      </c>
      <c r="H1806" s="8">
        <v>23791.648689286802</v>
      </c>
      <c r="I1806" s="8">
        <v>-38082931.586810723</v>
      </c>
    </row>
    <row r="1807" spans="1:9" x14ac:dyDescent="0.25">
      <c r="A1807">
        <v>6</v>
      </c>
      <c r="B1807">
        <v>173</v>
      </c>
      <c r="C1807">
        <v>173</v>
      </c>
      <c r="D1807" s="8">
        <v>105635.54831179867</v>
      </c>
      <c r="E1807" s="8">
        <v>23762.011506959752</v>
      </c>
      <c r="F1807" s="8">
        <v>-38082931.586777747</v>
      </c>
      <c r="G1807" s="8">
        <v>105635.54831179867</v>
      </c>
      <c r="H1807" s="8">
        <v>24129.886549471659</v>
      </c>
      <c r="I1807" s="8">
        <v>-50055906.100885212</v>
      </c>
    </row>
    <row r="1808" spans="1:9" x14ac:dyDescent="0.25">
      <c r="A1808">
        <v>7</v>
      </c>
      <c r="B1808">
        <v>173</v>
      </c>
      <c r="C1808">
        <v>173</v>
      </c>
      <c r="D1808" s="8">
        <v>-81330.453939451749</v>
      </c>
      <c r="E1808" s="8">
        <v>-29523.986652796069</v>
      </c>
      <c r="F1808" s="8">
        <v>-50055906.100869164</v>
      </c>
      <c r="G1808" s="8">
        <v>-81330.453939451749</v>
      </c>
      <c r="H1808" s="8">
        <v>-29156.111610284159</v>
      </c>
      <c r="I1808" s="8">
        <v>-35385881.535098858</v>
      </c>
    </row>
    <row r="1809" spans="1:9" x14ac:dyDescent="0.25">
      <c r="A1809">
        <v>8</v>
      </c>
      <c r="B1809">
        <v>173</v>
      </c>
      <c r="C1809">
        <v>173</v>
      </c>
      <c r="D1809" s="8">
        <v>-81158.948277056275</v>
      </c>
      <c r="E1809" s="8">
        <v>-29185.748792747971</v>
      </c>
      <c r="F1809" s="8">
        <v>-35385881.535110168</v>
      </c>
      <c r="G1809" s="8">
        <v>-81158.948277056275</v>
      </c>
      <c r="H1809" s="8">
        <v>-28531.510670862866</v>
      </c>
      <c r="I1809" s="8">
        <v>11451674.519610049</v>
      </c>
    </row>
    <row r="1810" spans="1:9" x14ac:dyDescent="0.25">
      <c r="A1810">
        <v>9</v>
      </c>
      <c r="B1810">
        <v>173</v>
      </c>
      <c r="C1810">
        <v>173</v>
      </c>
      <c r="D1810" s="8">
        <v>-75184.196059649097</v>
      </c>
      <c r="E1810" s="8">
        <v>-8502.5781541710458</v>
      </c>
      <c r="F1810" s="8">
        <v>11451674.519609181</v>
      </c>
      <c r="G1810" s="8">
        <v>-75184.196059649097</v>
      </c>
      <c r="H1810" s="8">
        <v>-7646.8033497740289</v>
      </c>
      <c r="I1810" s="8">
        <v>28594242.986046951</v>
      </c>
    </row>
    <row r="1811" spans="1:9" x14ac:dyDescent="0.25">
      <c r="A1811">
        <v>10</v>
      </c>
      <c r="B1811">
        <v>173</v>
      </c>
      <c r="C1811">
        <v>173</v>
      </c>
      <c r="D1811" s="8">
        <v>-70115.084938540778</v>
      </c>
      <c r="E1811" s="8">
        <v>13040.903453217035</v>
      </c>
      <c r="F1811" s="8">
        <v>28594242.98604684</v>
      </c>
      <c r="G1811" s="8">
        <v>-70115.084938540778</v>
      </c>
      <c r="H1811" s="8">
        <v>13896.67825761405</v>
      </c>
      <c r="I1811" s="8">
        <v>-3.7571662687696515E-7</v>
      </c>
    </row>
    <row r="1812" spans="1:9" x14ac:dyDescent="0.25">
      <c r="A1812">
        <v>11</v>
      </c>
      <c r="B1812">
        <v>173</v>
      </c>
      <c r="C1812">
        <v>173</v>
      </c>
      <c r="D1812" s="8">
        <v>-70115.084938474392</v>
      </c>
      <c r="E1812" s="8">
        <v>-13896.678257621837</v>
      </c>
      <c r="F1812" s="8">
        <v>5.0792805268429224E-7</v>
      </c>
      <c r="G1812" s="8">
        <v>-70115.084938474392</v>
      </c>
      <c r="H1812" s="8">
        <v>-13040.903453224822</v>
      </c>
      <c r="I1812" s="8">
        <v>28594242.986064218</v>
      </c>
    </row>
    <row r="1813" spans="1:9" x14ac:dyDescent="0.25">
      <c r="A1813">
        <v>12</v>
      </c>
      <c r="B1813">
        <v>173</v>
      </c>
      <c r="C1813">
        <v>173</v>
      </c>
      <c r="D1813" s="8">
        <v>-75184.196059870956</v>
      </c>
      <c r="E1813" s="8">
        <v>7646.8033497698161</v>
      </c>
      <c r="F1813" s="8">
        <v>28594242.986064512</v>
      </c>
      <c r="G1813" s="8">
        <v>-75184.196059870956</v>
      </c>
      <c r="H1813" s="8">
        <v>8502.5781541668312</v>
      </c>
      <c r="I1813" s="8">
        <v>11451674.519635784</v>
      </c>
    </row>
    <row r="1814" spans="1:9" x14ac:dyDescent="0.25">
      <c r="A1814">
        <v>13</v>
      </c>
      <c r="B1814">
        <v>173</v>
      </c>
      <c r="C1814">
        <v>173</v>
      </c>
      <c r="D1814" s="8">
        <v>-81158.948275219882</v>
      </c>
      <c r="E1814" s="8">
        <v>28531.510670879554</v>
      </c>
      <c r="F1814" s="8">
        <v>11451674.519635146</v>
      </c>
      <c r="G1814" s="8">
        <v>-81158.948275219882</v>
      </c>
      <c r="H1814" s="8">
        <v>29185.748792764658</v>
      </c>
      <c r="I1814" s="8">
        <v>-35385881.535112098</v>
      </c>
    </row>
    <row r="1815" spans="1:9" x14ac:dyDescent="0.25">
      <c r="A1815">
        <v>14</v>
      </c>
      <c r="B1815">
        <v>173</v>
      </c>
      <c r="C1815">
        <v>173</v>
      </c>
      <c r="D1815" s="8">
        <v>-81330.453938396458</v>
      </c>
      <c r="E1815" s="8">
        <v>29156.111610220534</v>
      </c>
      <c r="F1815" s="8">
        <v>-35385881.535124384</v>
      </c>
      <c r="G1815" s="8">
        <v>-81330.453938396458</v>
      </c>
      <c r="H1815" s="8">
        <v>29523.986652732445</v>
      </c>
      <c r="I1815" s="8">
        <v>-50055906.100862578</v>
      </c>
    </row>
    <row r="1816" spans="1:9" x14ac:dyDescent="0.25">
      <c r="A1816">
        <v>15</v>
      </c>
      <c r="B1816">
        <v>173</v>
      </c>
      <c r="C1816">
        <v>173</v>
      </c>
      <c r="D1816" s="8">
        <v>105635.54831283919</v>
      </c>
      <c r="E1816" s="8">
        <v>-24129.886549216</v>
      </c>
      <c r="F1816" s="8">
        <v>-50055906.100846127</v>
      </c>
      <c r="G1816" s="8">
        <v>105635.54831283919</v>
      </c>
      <c r="H1816" s="8">
        <v>-23762.01150670409</v>
      </c>
      <c r="I1816" s="8">
        <v>-38082931.586866289</v>
      </c>
    </row>
    <row r="1817" spans="1:9" x14ac:dyDescent="0.25">
      <c r="A1817">
        <v>16</v>
      </c>
      <c r="B1817">
        <v>173</v>
      </c>
      <c r="C1817">
        <v>173</v>
      </c>
      <c r="D1817" s="8">
        <v>105464.04265160327</v>
      </c>
      <c r="E1817" s="8">
        <v>-23791.648689310514</v>
      </c>
      <c r="F1817" s="8">
        <v>-38082931.586840741</v>
      </c>
      <c r="G1817" s="8">
        <v>105464.04265160327</v>
      </c>
      <c r="H1817" s="8">
        <v>-23137.410567425406</v>
      </c>
      <c r="I1817" s="8">
        <v>4.5865162974223493E-7</v>
      </c>
    </row>
    <row r="1818" spans="1:9" x14ac:dyDescent="0.25">
      <c r="A1818">
        <v>17</v>
      </c>
      <c r="B1818">
        <v>173</v>
      </c>
      <c r="C1818">
        <v>173</v>
      </c>
      <c r="D1818" s="8">
        <v>46637.411742357865</v>
      </c>
      <c r="E1818" s="8">
        <v>92029.206634117843</v>
      </c>
      <c r="F1818" s="8">
        <v>1.1743159848265351E-5</v>
      </c>
      <c r="G1818" s="8">
        <v>46637.411742357865</v>
      </c>
      <c r="H1818" s="8">
        <v>92264.426834529746</v>
      </c>
      <c r="I1818" s="8">
        <v>-46073408.367150702</v>
      </c>
    </row>
    <row r="1819" spans="1:9" x14ac:dyDescent="0.25">
      <c r="A1819">
        <v>18</v>
      </c>
      <c r="B1819">
        <v>173</v>
      </c>
      <c r="C1819">
        <v>173</v>
      </c>
      <c r="D1819" s="8">
        <v>46308.626214429751</v>
      </c>
      <c r="E1819" s="8">
        <v>91935.641306578444</v>
      </c>
      <c r="F1819" s="8">
        <v>-46073408.367154166</v>
      </c>
      <c r="G1819" s="8">
        <v>46308.626214429751</v>
      </c>
      <c r="H1819" s="8">
        <v>92357.992161990362</v>
      </c>
      <c r="I1819" s="8">
        <v>-92146816.734295607</v>
      </c>
    </row>
    <row r="1820" spans="1:9" x14ac:dyDescent="0.25">
      <c r="A1820">
        <v>19</v>
      </c>
      <c r="B1820">
        <v>173</v>
      </c>
      <c r="C1820">
        <v>173</v>
      </c>
      <c r="D1820" s="8">
        <v>-88659.295415792178</v>
      </c>
      <c r="E1820" s="8">
        <v>-64958.94032384982</v>
      </c>
      <c r="F1820" s="8">
        <v>-92146816.73430717</v>
      </c>
      <c r="G1820" s="8">
        <v>-88659.295415792178</v>
      </c>
      <c r="H1820" s="8">
        <v>-64536.589468437909</v>
      </c>
      <c r="I1820" s="8">
        <v>-59772934.286235519</v>
      </c>
    </row>
    <row r="1821" spans="1:9" x14ac:dyDescent="0.25">
      <c r="A1821">
        <v>20</v>
      </c>
      <c r="B1821">
        <v>173</v>
      </c>
      <c r="C1821">
        <v>173</v>
      </c>
      <c r="D1821" s="8">
        <v>-90092.570380313235</v>
      </c>
      <c r="E1821" s="8">
        <v>-65170.115751480109</v>
      </c>
      <c r="F1821" s="8">
        <v>50298266.037061252</v>
      </c>
      <c r="G1821" s="8">
        <v>-90092.570380313235</v>
      </c>
      <c r="H1821" s="8">
        <v>-64325.414040656295</v>
      </c>
      <c r="I1821" s="8">
        <v>115046030.9331294</v>
      </c>
    </row>
    <row r="1822" spans="1:9" x14ac:dyDescent="0.25">
      <c r="A1822">
        <v>21</v>
      </c>
      <c r="B1822">
        <v>173</v>
      </c>
      <c r="C1822">
        <v>173</v>
      </c>
      <c r="D1822" s="8">
        <v>-206551.22884131072</v>
      </c>
      <c r="E1822" s="8">
        <v>-204.58525382738915</v>
      </c>
      <c r="F1822" s="8">
        <v>2.307304384885356E-7</v>
      </c>
      <c r="G1822" s="8">
        <v>-206551.22884131072</v>
      </c>
      <c r="H1822" s="8">
        <v>204.58525382773144</v>
      </c>
      <c r="I1822" s="8">
        <v>-2.2197527869138866E-7</v>
      </c>
    </row>
    <row r="1823" spans="1:9" x14ac:dyDescent="0.25">
      <c r="A1823">
        <v>22</v>
      </c>
      <c r="B1823">
        <v>173</v>
      </c>
      <c r="C1823">
        <v>173</v>
      </c>
      <c r="D1823" s="8">
        <v>1108.0163589639349</v>
      </c>
      <c r="E1823" s="8">
        <v>-310.80248698716002</v>
      </c>
      <c r="F1823" s="8">
        <v>2.0562425166300039E-8</v>
      </c>
      <c r="G1823" s="8">
        <v>1108.0163589639349</v>
      </c>
      <c r="H1823" s="8">
        <v>310.80248698718094</v>
      </c>
      <c r="I1823" s="8">
        <v>-2.1095594212275941E-8</v>
      </c>
    </row>
    <row r="1824" spans="1:9" x14ac:dyDescent="0.25">
      <c r="A1824">
        <v>23</v>
      </c>
      <c r="B1824">
        <v>173</v>
      </c>
      <c r="C1824">
        <v>173</v>
      </c>
      <c r="D1824" s="8">
        <v>-206551.2288409872</v>
      </c>
      <c r="E1824" s="8">
        <v>-204.58525382757475</v>
      </c>
      <c r="F1824" s="8">
        <v>-1.9508661353029311E-8</v>
      </c>
      <c r="G1824" s="8">
        <v>-206551.2288409872</v>
      </c>
      <c r="H1824" s="8">
        <v>204.58525382754581</v>
      </c>
      <c r="I1824" s="8">
        <v>1.9833896658383312E-8</v>
      </c>
    </row>
    <row r="1825" spans="1:9" x14ac:dyDescent="0.25">
      <c r="A1825">
        <v>24</v>
      </c>
      <c r="B1825">
        <v>173</v>
      </c>
      <c r="C1825">
        <v>173</v>
      </c>
      <c r="D1825" s="8">
        <v>-89270.345183488127</v>
      </c>
      <c r="E1825" s="8">
        <v>64347.890555359496</v>
      </c>
      <c r="F1825" s="8">
        <v>50298266.037062928</v>
      </c>
      <c r="G1825" s="8">
        <v>-89270.345183488127</v>
      </c>
      <c r="H1825" s="8">
        <v>65147.639236759991</v>
      </c>
      <c r="I1825" s="8">
        <v>-59772934.286238581</v>
      </c>
    </row>
    <row r="1826" spans="1:9" x14ac:dyDescent="0.25">
      <c r="A1826">
        <v>25</v>
      </c>
      <c r="B1826">
        <v>173</v>
      </c>
      <c r="C1826">
        <v>173</v>
      </c>
      <c r="D1826" s="8">
        <v>-89270.345184200996</v>
      </c>
      <c r="E1826" s="8">
        <v>-65147.639236770083</v>
      </c>
      <c r="F1826" s="8">
        <v>-59772934.286256343</v>
      </c>
      <c r="G1826" s="8">
        <v>-89270.345184200996</v>
      </c>
      <c r="H1826" s="8">
        <v>-64347.89055536958</v>
      </c>
      <c r="I1826" s="8">
        <v>50298266.03706231</v>
      </c>
    </row>
    <row r="1827" spans="1:9" x14ac:dyDescent="0.25">
      <c r="A1827">
        <v>1</v>
      </c>
      <c r="B1827">
        <v>174</v>
      </c>
      <c r="C1827">
        <v>174</v>
      </c>
      <c r="D1827" s="8">
        <v>-87064.128798524544</v>
      </c>
      <c r="E1827" s="8">
        <v>57372.155521500667</v>
      </c>
      <c r="F1827" s="8">
        <v>94067674.124902919</v>
      </c>
      <c r="G1827" s="8">
        <v>-87064.128798524544</v>
      </c>
      <c r="H1827" s="8">
        <v>58216.857232324488</v>
      </c>
      <c r="I1827" s="8">
        <v>36273167.747990392</v>
      </c>
    </row>
    <row r="1828" spans="1:9" x14ac:dyDescent="0.25">
      <c r="A1828">
        <v>2</v>
      </c>
      <c r="B1828">
        <v>174</v>
      </c>
      <c r="C1828">
        <v>174</v>
      </c>
      <c r="D1828" s="8">
        <v>-85630.85383332074</v>
      </c>
      <c r="E1828" s="8">
        <v>57583.330949414179</v>
      </c>
      <c r="F1828" s="8">
        <v>-61977493.09272252</v>
      </c>
      <c r="G1828" s="8">
        <v>-85630.85383332074</v>
      </c>
      <c r="H1828" s="8">
        <v>58005.681804826083</v>
      </c>
      <c r="I1828" s="8">
        <v>-90874746.281282395</v>
      </c>
    </row>
    <row r="1829" spans="1:9" x14ac:dyDescent="0.25">
      <c r="A1829">
        <v>3</v>
      </c>
      <c r="B1829">
        <v>174</v>
      </c>
      <c r="C1829">
        <v>174</v>
      </c>
      <c r="D1829" s="8">
        <v>42294.129864714298</v>
      </c>
      <c r="E1829" s="8">
        <v>-91085.921709362578</v>
      </c>
      <c r="F1829" s="8">
        <v>-90874746.281277239</v>
      </c>
      <c r="G1829" s="8">
        <v>42294.129864714298</v>
      </c>
      <c r="H1829" s="8">
        <v>-90663.57085395066</v>
      </c>
      <c r="I1829" s="8">
        <v>-45437373.140450306</v>
      </c>
    </row>
    <row r="1830" spans="1:9" x14ac:dyDescent="0.25">
      <c r="A1830">
        <v>4</v>
      </c>
      <c r="B1830">
        <v>174</v>
      </c>
      <c r="C1830">
        <v>174</v>
      </c>
      <c r="D1830" s="8">
        <v>42622.915392625466</v>
      </c>
      <c r="E1830" s="8">
        <v>-90992.356381214413</v>
      </c>
      <c r="F1830" s="8">
        <v>-45437373.14049653</v>
      </c>
      <c r="G1830" s="8">
        <v>42622.915392625466</v>
      </c>
      <c r="H1830" s="8">
        <v>-90757.136180802496</v>
      </c>
      <c r="I1830" s="8">
        <v>7.1564689278602598E-6</v>
      </c>
    </row>
    <row r="1831" spans="1:9" x14ac:dyDescent="0.25">
      <c r="A1831">
        <v>5</v>
      </c>
      <c r="B1831">
        <v>174</v>
      </c>
      <c r="C1831">
        <v>174</v>
      </c>
      <c r="D1831" s="8">
        <v>102918.51581495309</v>
      </c>
      <c r="E1831" s="8">
        <v>19782.617382327058</v>
      </c>
      <c r="F1831" s="8">
        <v>-7.9525358160026368E-6</v>
      </c>
      <c r="G1831" s="8">
        <v>102918.51581495309</v>
      </c>
      <c r="H1831" s="8">
        <v>20436.855504212162</v>
      </c>
      <c r="I1831" s="8">
        <v>-32638102.247434527</v>
      </c>
    </row>
    <row r="1832" spans="1:9" x14ac:dyDescent="0.25">
      <c r="A1832">
        <v>6</v>
      </c>
      <c r="B1832">
        <v>174</v>
      </c>
      <c r="C1832">
        <v>174</v>
      </c>
      <c r="D1832" s="8">
        <v>103090.02147591024</v>
      </c>
      <c r="E1832" s="8">
        <v>20407.218321861463</v>
      </c>
      <c r="F1832" s="8">
        <v>-32638102.247401763</v>
      </c>
      <c r="G1832" s="8">
        <v>103090.02147591024</v>
      </c>
      <c r="H1832" s="8">
        <v>20775.093364373373</v>
      </c>
      <c r="I1832" s="8">
        <v>-42933680.16896008</v>
      </c>
    </row>
    <row r="1833" spans="1:9" x14ac:dyDescent="0.25">
      <c r="A1833">
        <v>7</v>
      </c>
      <c r="B1833">
        <v>174</v>
      </c>
      <c r="C1833">
        <v>174</v>
      </c>
      <c r="D1833" s="8">
        <v>-73764.112848012999</v>
      </c>
      <c r="E1833" s="8">
        <v>-29004.616903673868</v>
      </c>
      <c r="F1833" s="8">
        <v>-42933680.168944433</v>
      </c>
      <c r="G1833" s="8">
        <v>-73764.112848012999</v>
      </c>
      <c r="H1833" s="8">
        <v>-28636.741861161958</v>
      </c>
      <c r="I1833" s="8">
        <v>-28523340.477735084</v>
      </c>
    </row>
    <row r="1834" spans="1:9" x14ac:dyDescent="0.25">
      <c r="A1834">
        <v>8</v>
      </c>
      <c r="B1834">
        <v>174</v>
      </c>
      <c r="C1834">
        <v>174</v>
      </c>
      <c r="D1834" s="8">
        <v>-73592.607185623638</v>
      </c>
      <c r="E1834" s="8">
        <v>-28666.379043620378</v>
      </c>
      <c r="F1834" s="8">
        <v>-28523340.477746665</v>
      </c>
      <c r="G1834" s="8">
        <v>-73592.607185623638</v>
      </c>
      <c r="H1834" s="8">
        <v>-28012.14092173527</v>
      </c>
      <c r="I1834" s="8">
        <v>17471278.474139493</v>
      </c>
    </row>
    <row r="1835" spans="1:9" x14ac:dyDescent="0.25">
      <c r="A1835">
        <v>9</v>
      </c>
      <c r="B1835">
        <v>174</v>
      </c>
      <c r="C1835">
        <v>174</v>
      </c>
      <c r="D1835" s="8">
        <v>-67617.854968215717</v>
      </c>
      <c r="E1835" s="8">
        <v>-7983.2084050446874</v>
      </c>
      <c r="F1835" s="8">
        <v>17471278.474138677</v>
      </c>
      <c r="G1835" s="8">
        <v>-67617.854968215717</v>
      </c>
      <c r="H1835" s="8">
        <v>-7127.4336006476724</v>
      </c>
      <c r="I1835" s="8">
        <v>33511224.963181164</v>
      </c>
    </row>
    <row r="1836" spans="1:9" x14ac:dyDescent="0.25">
      <c r="A1836">
        <v>10</v>
      </c>
      <c r="B1836">
        <v>174</v>
      </c>
      <c r="C1836">
        <v>174</v>
      </c>
      <c r="D1836" s="8">
        <v>-67592.067181005405</v>
      </c>
      <c r="E1836" s="8">
        <v>15356.95714004426</v>
      </c>
      <c r="F1836" s="8">
        <v>33511224.963181037</v>
      </c>
      <c r="G1836" s="8">
        <v>-67592.067181005405</v>
      </c>
      <c r="H1836" s="8">
        <v>16212.731944441275</v>
      </c>
      <c r="I1836" s="8">
        <v>-3.4686891012825074E-7</v>
      </c>
    </row>
    <row r="1837" spans="1:9" x14ac:dyDescent="0.25">
      <c r="A1837">
        <v>11</v>
      </c>
      <c r="B1837">
        <v>174</v>
      </c>
      <c r="C1837">
        <v>174</v>
      </c>
      <c r="D1837" s="8">
        <v>-70258.964543095077</v>
      </c>
      <c r="E1837" s="8">
        <v>-10733.056603817691</v>
      </c>
      <c r="F1837" s="8">
        <v>4.9912705435417593E-7</v>
      </c>
      <c r="G1837" s="8">
        <v>-70258.964543095077</v>
      </c>
      <c r="H1837" s="8">
        <v>-9877.2817994206762</v>
      </c>
      <c r="I1837" s="8">
        <v>21877874.215037987</v>
      </c>
    </row>
    <row r="1838" spans="1:9" x14ac:dyDescent="0.25">
      <c r="A1838">
        <v>12</v>
      </c>
      <c r="B1838">
        <v>174</v>
      </c>
      <c r="C1838">
        <v>174</v>
      </c>
      <c r="D1838" s="8">
        <v>-70284.752330596821</v>
      </c>
      <c r="E1838" s="8">
        <v>8594.4042560727521</v>
      </c>
      <c r="F1838" s="8">
        <v>21877874.215038273</v>
      </c>
      <c r="G1838" s="8">
        <v>-70284.752330596821</v>
      </c>
      <c r="H1838" s="8">
        <v>9450.1790604697671</v>
      </c>
      <c r="I1838" s="8">
        <v>2723549.0245284252</v>
      </c>
    </row>
    <row r="1839" spans="1:9" x14ac:dyDescent="0.25">
      <c r="A1839">
        <v>13</v>
      </c>
      <c r="B1839">
        <v>174</v>
      </c>
      <c r="C1839">
        <v>174</v>
      </c>
      <c r="D1839" s="8">
        <v>-76259.504545930351</v>
      </c>
      <c r="E1839" s="8">
        <v>25466.406891978826</v>
      </c>
      <c r="F1839" s="8">
        <v>2723549.0245277942</v>
      </c>
      <c r="G1839" s="8">
        <v>-76259.504545930351</v>
      </c>
      <c r="H1839" s="8">
        <v>26120.64501386393</v>
      </c>
      <c r="I1839" s="8">
        <v>-39139343.597063579</v>
      </c>
    </row>
    <row r="1840" spans="1:9" x14ac:dyDescent="0.25">
      <c r="A1840">
        <v>14</v>
      </c>
      <c r="B1840">
        <v>174</v>
      </c>
      <c r="C1840">
        <v>174</v>
      </c>
      <c r="D1840" s="8">
        <v>-76431.010209054133</v>
      </c>
      <c r="E1840" s="8">
        <v>26091.00783133816</v>
      </c>
      <c r="F1840" s="8">
        <v>-39139343.59707512</v>
      </c>
      <c r="G1840" s="8">
        <v>-76431.010209054133</v>
      </c>
      <c r="H1840" s="8">
        <v>26458.882873850071</v>
      </c>
      <c r="I1840" s="8">
        <v>-52276816.273372337</v>
      </c>
    </row>
    <row r="1841" spans="1:9" x14ac:dyDescent="0.25">
      <c r="A1841">
        <v>15</v>
      </c>
      <c r="B1841">
        <v>174</v>
      </c>
      <c r="C1841">
        <v>174</v>
      </c>
      <c r="D1841" s="8">
        <v>94791.810744110844</v>
      </c>
      <c r="E1841" s="8">
        <v>-25176.00533042429</v>
      </c>
      <c r="F1841" s="8">
        <v>-52276816.273355573</v>
      </c>
      <c r="G1841" s="8">
        <v>94791.810744110844</v>
      </c>
      <c r="H1841" s="8">
        <v>-24808.130287912376</v>
      </c>
      <c r="I1841" s="8">
        <v>-39780782.368772417</v>
      </c>
    </row>
    <row r="1842" spans="1:9" x14ac:dyDescent="0.25">
      <c r="A1842">
        <v>16</v>
      </c>
      <c r="B1842">
        <v>174</v>
      </c>
      <c r="C1842">
        <v>174</v>
      </c>
      <c r="D1842" s="8">
        <v>94620.305082881285</v>
      </c>
      <c r="E1842" s="8">
        <v>-24837.767470522147</v>
      </c>
      <c r="F1842" s="8">
        <v>-39780782.368747249</v>
      </c>
      <c r="G1842" s="8">
        <v>94620.305082881285</v>
      </c>
      <c r="H1842" s="8">
        <v>-24183.529348637039</v>
      </c>
      <c r="I1842" s="8">
        <v>4.5437336666509508E-7</v>
      </c>
    </row>
    <row r="1843" spans="1:9" x14ac:dyDescent="0.25">
      <c r="A1843">
        <v>17</v>
      </c>
      <c r="B1843">
        <v>174</v>
      </c>
      <c r="C1843">
        <v>174</v>
      </c>
      <c r="D1843" s="8">
        <v>45873.810257610523</v>
      </c>
      <c r="E1843" s="8">
        <v>80789.938989226532</v>
      </c>
      <c r="F1843" s="8">
        <v>1.1506021837703884E-5</v>
      </c>
      <c r="G1843" s="8">
        <v>45873.810257610523</v>
      </c>
      <c r="H1843" s="8">
        <v>81025.159189638449</v>
      </c>
      <c r="I1843" s="8">
        <v>-40453774.544704922</v>
      </c>
    </row>
    <row r="1844" spans="1:9" x14ac:dyDescent="0.25">
      <c r="A1844">
        <v>18</v>
      </c>
      <c r="B1844">
        <v>174</v>
      </c>
      <c r="C1844">
        <v>174</v>
      </c>
      <c r="D1844" s="8">
        <v>45545.024729682445</v>
      </c>
      <c r="E1844" s="8">
        <v>80696.373661690508</v>
      </c>
      <c r="F1844" s="8">
        <v>-40453774.544708282</v>
      </c>
      <c r="G1844" s="8">
        <v>45545.024729682445</v>
      </c>
      <c r="H1844" s="8">
        <v>81118.724517102411</v>
      </c>
      <c r="I1844" s="8">
        <v>-80907549.089405671</v>
      </c>
    </row>
    <row r="1845" spans="1:9" x14ac:dyDescent="0.25">
      <c r="A1845">
        <v>19</v>
      </c>
      <c r="B1845">
        <v>174</v>
      </c>
      <c r="C1845">
        <v>174</v>
      </c>
      <c r="D1845" s="8">
        <v>-78457.736997536063</v>
      </c>
      <c r="E1845" s="8">
        <v>-63392.181804649786</v>
      </c>
      <c r="F1845" s="8">
        <v>-80907549.089417472</v>
      </c>
      <c r="G1845" s="8">
        <v>-78457.736997536063</v>
      </c>
      <c r="H1845" s="8">
        <v>-62969.830949237883</v>
      </c>
      <c r="I1845" s="8">
        <v>-49317045.90094661</v>
      </c>
    </row>
    <row r="1846" spans="1:9" x14ac:dyDescent="0.25">
      <c r="A1846">
        <v>20</v>
      </c>
      <c r="B1846">
        <v>174</v>
      </c>
      <c r="C1846">
        <v>174</v>
      </c>
      <c r="D1846" s="8">
        <v>-79891.011962057106</v>
      </c>
      <c r="E1846" s="8">
        <v>-63603.357232275681</v>
      </c>
      <c r="F1846" s="8">
        <v>58090664.939702243</v>
      </c>
      <c r="G1846" s="8">
        <v>-79891.011962057106</v>
      </c>
      <c r="H1846" s="8">
        <v>-62758.655521451859</v>
      </c>
      <c r="I1846" s="8">
        <v>121271671.31656599</v>
      </c>
    </row>
    <row r="1847" spans="1:9" x14ac:dyDescent="0.25">
      <c r="A1847">
        <v>21</v>
      </c>
      <c r="B1847">
        <v>174</v>
      </c>
      <c r="C1847">
        <v>174</v>
      </c>
      <c r="D1847" s="8">
        <v>-195722.60882671608</v>
      </c>
      <c r="E1847" s="8">
        <v>-204.58525382739475</v>
      </c>
      <c r="F1847" s="8">
        <v>2.2409913071896881E-7</v>
      </c>
      <c r="G1847" s="8">
        <v>-195722.60882671608</v>
      </c>
      <c r="H1847" s="8">
        <v>204.58525382772584</v>
      </c>
      <c r="I1847" s="8">
        <v>-2.1488558559212832E-7</v>
      </c>
    </row>
    <row r="1848" spans="1:9" x14ac:dyDescent="0.25">
      <c r="A1848">
        <v>22</v>
      </c>
      <c r="B1848">
        <v>174</v>
      </c>
      <c r="C1848">
        <v>174</v>
      </c>
      <c r="D1848" s="8">
        <v>6461.8171978277824</v>
      </c>
      <c r="E1848" s="8">
        <v>-310.80248698716048</v>
      </c>
      <c r="F1848" s="8">
        <v>2.0725740507698065E-8</v>
      </c>
      <c r="G1848" s="8">
        <v>6461.8171978277824</v>
      </c>
      <c r="H1848" s="8">
        <v>310.80248698718049</v>
      </c>
      <c r="I1848" s="8">
        <v>-2.166669707090856E-8</v>
      </c>
    </row>
    <row r="1849" spans="1:9" x14ac:dyDescent="0.25">
      <c r="A1849">
        <v>23</v>
      </c>
      <c r="B1849">
        <v>174</v>
      </c>
      <c r="C1849">
        <v>174</v>
      </c>
      <c r="D1849" s="8">
        <v>-189692.13521725283</v>
      </c>
      <c r="E1849" s="8">
        <v>-204.5852538275746</v>
      </c>
      <c r="F1849" s="8">
        <v>-1.7889033188112081E-8</v>
      </c>
      <c r="G1849" s="8">
        <v>-189692.13521725283</v>
      </c>
      <c r="H1849" s="8">
        <v>204.58525382754596</v>
      </c>
      <c r="I1849" s="8">
        <v>1.7939237295649947E-8</v>
      </c>
    </row>
    <row r="1850" spans="1:9" x14ac:dyDescent="0.25">
      <c r="A1850">
        <v>24</v>
      </c>
      <c r="B1850">
        <v>174</v>
      </c>
      <c r="C1850">
        <v>174</v>
      </c>
      <c r="D1850" s="8">
        <v>-86241.903601725906</v>
      </c>
      <c r="E1850" s="8">
        <v>57394.632036219977</v>
      </c>
      <c r="F1850" s="8">
        <v>36273167.747992471</v>
      </c>
      <c r="G1850" s="8">
        <v>-86241.903601725906</v>
      </c>
      <c r="H1850" s="8">
        <v>58194.380717620472</v>
      </c>
      <c r="I1850" s="8">
        <v>-61977493.092771873</v>
      </c>
    </row>
    <row r="1851" spans="1:9" x14ac:dyDescent="0.25">
      <c r="A1851">
        <v>25</v>
      </c>
      <c r="B1851">
        <v>174</v>
      </c>
      <c r="C1851">
        <v>174</v>
      </c>
      <c r="D1851" s="8">
        <v>-79068.786765944853</v>
      </c>
      <c r="E1851" s="8">
        <v>-63580.880717565633</v>
      </c>
      <c r="F1851" s="8">
        <v>-49317045.900967807</v>
      </c>
      <c r="G1851" s="8">
        <v>-79068.786765944853</v>
      </c>
      <c r="H1851" s="8">
        <v>-62781.132036165138</v>
      </c>
      <c r="I1851" s="8">
        <v>58090664.939703278</v>
      </c>
    </row>
    <row r="1852" spans="1:9" x14ac:dyDescent="0.25">
      <c r="A1852">
        <v>1</v>
      </c>
      <c r="B1852">
        <v>175</v>
      </c>
      <c r="C1852">
        <v>175</v>
      </c>
      <c r="D1852" s="8">
        <v>-79891.011962035525</v>
      </c>
      <c r="E1852" s="8">
        <v>62758.655521463617</v>
      </c>
      <c r="F1852" s="8">
        <v>121271671.31660302</v>
      </c>
      <c r="G1852" s="8">
        <v>-79891.011962035525</v>
      </c>
      <c r="H1852" s="8">
        <v>63603.357232287439</v>
      </c>
      <c r="I1852" s="8">
        <v>58090664.939727545</v>
      </c>
    </row>
    <row r="1853" spans="1:9" x14ac:dyDescent="0.25">
      <c r="A1853">
        <v>2</v>
      </c>
      <c r="B1853">
        <v>175</v>
      </c>
      <c r="C1853">
        <v>175</v>
      </c>
      <c r="D1853" s="8">
        <v>-78457.736996853782</v>
      </c>
      <c r="E1853" s="8">
        <v>62969.830949374569</v>
      </c>
      <c r="F1853" s="8">
        <v>-49317045.900924474</v>
      </c>
      <c r="G1853" s="8">
        <v>-78457.736996853782</v>
      </c>
      <c r="H1853" s="8">
        <v>63392.18180478648</v>
      </c>
      <c r="I1853" s="8">
        <v>-80907549.089463964</v>
      </c>
    </row>
    <row r="1854" spans="1:9" x14ac:dyDescent="0.25">
      <c r="A1854">
        <v>3</v>
      </c>
      <c r="B1854">
        <v>175</v>
      </c>
      <c r="C1854">
        <v>175</v>
      </c>
      <c r="D1854" s="8">
        <v>45545.024730651909</v>
      </c>
      <c r="E1854" s="8">
        <v>-81118.724517541428</v>
      </c>
      <c r="F1854" s="8">
        <v>-80907549.089459509</v>
      </c>
      <c r="G1854" s="8">
        <v>45545.024730651909</v>
      </c>
      <c r="H1854" s="8">
        <v>-80696.37366212951</v>
      </c>
      <c r="I1854" s="8">
        <v>-40453774.54454238</v>
      </c>
    </row>
    <row r="1855" spans="1:9" x14ac:dyDescent="0.25">
      <c r="A1855">
        <v>4</v>
      </c>
      <c r="B1855">
        <v>175</v>
      </c>
      <c r="C1855">
        <v>175</v>
      </c>
      <c r="D1855" s="8">
        <v>45873.810258563128</v>
      </c>
      <c r="E1855" s="8">
        <v>-81025.159189398211</v>
      </c>
      <c r="F1855" s="8">
        <v>-40453774.544588663</v>
      </c>
      <c r="G1855" s="8">
        <v>45873.810258563128</v>
      </c>
      <c r="H1855" s="8">
        <v>-80789.938988986309</v>
      </c>
      <c r="I1855" s="8">
        <v>7.2816386818885807E-6</v>
      </c>
    </row>
    <row r="1856" spans="1:9" x14ac:dyDescent="0.25">
      <c r="A1856">
        <v>5</v>
      </c>
      <c r="B1856">
        <v>175</v>
      </c>
      <c r="C1856">
        <v>175</v>
      </c>
      <c r="D1856" s="8">
        <v>94620.305082197287</v>
      </c>
      <c r="E1856" s="8">
        <v>24183.529348619315</v>
      </c>
      <c r="F1856" s="8">
        <v>-7.7960736234672364E-6</v>
      </c>
      <c r="G1856" s="8">
        <v>94620.305082197287</v>
      </c>
      <c r="H1856" s="8">
        <v>24837.767470504419</v>
      </c>
      <c r="I1856" s="8">
        <v>-39780782.368726723</v>
      </c>
    </row>
    <row r="1857" spans="1:9" x14ac:dyDescent="0.25">
      <c r="A1857">
        <v>6</v>
      </c>
      <c r="B1857">
        <v>175</v>
      </c>
      <c r="C1857">
        <v>175</v>
      </c>
      <c r="D1857" s="8">
        <v>94791.810743115318</v>
      </c>
      <c r="E1857" s="8">
        <v>24808.130288194869</v>
      </c>
      <c r="F1857" s="8">
        <v>-39780782.368694328</v>
      </c>
      <c r="G1857" s="8">
        <v>94791.810743115318</v>
      </c>
      <c r="H1857" s="8">
        <v>25176.005330706779</v>
      </c>
      <c r="I1857" s="8">
        <v>-52276816.273418754</v>
      </c>
    </row>
    <row r="1858" spans="1:9" x14ac:dyDescent="0.25">
      <c r="A1858">
        <v>7</v>
      </c>
      <c r="B1858">
        <v>175</v>
      </c>
      <c r="C1858">
        <v>175</v>
      </c>
      <c r="D1858" s="8">
        <v>-76431.010210164182</v>
      </c>
      <c r="E1858" s="8">
        <v>-26458.882873906299</v>
      </c>
      <c r="F1858" s="8">
        <v>-52276816.273402974</v>
      </c>
      <c r="G1858" s="8">
        <v>-76431.010210164182</v>
      </c>
      <c r="H1858" s="8">
        <v>-26091.007831394389</v>
      </c>
      <c r="I1858" s="8">
        <v>-39139343.597077906</v>
      </c>
    </row>
    <row r="1859" spans="1:9" x14ac:dyDescent="0.25">
      <c r="A1859">
        <v>8</v>
      </c>
      <c r="B1859">
        <v>175</v>
      </c>
      <c r="C1859">
        <v>175</v>
      </c>
      <c r="D1859" s="8">
        <v>-76259.504547755743</v>
      </c>
      <c r="E1859" s="8">
        <v>-26120.645013862901</v>
      </c>
      <c r="F1859" s="8">
        <v>-39139343.597088613</v>
      </c>
      <c r="G1859" s="8">
        <v>-76259.504547755743</v>
      </c>
      <c r="H1859" s="8">
        <v>-25466.406891977796</v>
      </c>
      <c r="I1859" s="8">
        <v>2723549.0245010932</v>
      </c>
    </row>
    <row r="1860" spans="1:9" x14ac:dyDescent="0.25">
      <c r="A1860">
        <v>9</v>
      </c>
      <c r="B1860">
        <v>175</v>
      </c>
      <c r="C1860">
        <v>175</v>
      </c>
      <c r="D1860" s="8">
        <v>-70284.752330349787</v>
      </c>
      <c r="E1860" s="8">
        <v>-9450.1790604838279</v>
      </c>
      <c r="F1860" s="8">
        <v>2723549.0245002736</v>
      </c>
      <c r="G1860" s="8">
        <v>-70284.752330349787</v>
      </c>
      <c r="H1860" s="8">
        <v>-8594.4042560868129</v>
      </c>
      <c r="I1860" s="8">
        <v>21877874.215040069</v>
      </c>
    </row>
    <row r="1861" spans="1:9" x14ac:dyDescent="0.25">
      <c r="A1861">
        <v>10</v>
      </c>
      <c r="B1861">
        <v>175</v>
      </c>
      <c r="C1861">
        <v>175</v>
      </c>
      <c r="D1861" s="8">
        <v>-70258.96454318348</v>
      </c>
      <c r="E1861" s="8">
        <v>9877.2817994219949</v>
      </c>
      <c r="F1861" s="8">
        <v>21877874.215039961</v>
      </c>
      <c r="G1861" s="8">
        <v>-70258.96454318348</v>
      </c>
      <c r="H1861" s="8">
        <v>10733.05660381901</v>
      </c>
      <c r="I1861" s="8">
        <v>-3.6251512938179074E-7</v>
      </c>
    </row>
    <row r="1862" spans="1:9" x14ac:dyDescent="0.25">
      <c r="A1862">
        <v>11</v>
      </c>
      <c r="B1862">
        <v>175</v>
      </c>
      <c r="C1862">
        <v>175</v>
      </c>
      <c r="D1862" s="8">
        <v>-67592.067180964441</v>
      </c>
      <c r="E1862" s="8">
        <v>-16212.731944457875</v>
      </c>
      <c r="F1862" s="8">
        <v>5.1477327360771603E-7</v>
      </c>
      <c r="G1862" s="8">
        <v>-67592.067180964441</v>
      </c>
      <c r="H1862" s="8">
        <v>-15356.957140060862</v>
      </c>
      <c r="I1862" s="8">
        <v>33511224.963217117</v>
      </c>
    </row>
    <row r="1863" spans="1:9" x14ac:dyDescent="0.25">
      <c r="A1863">
        <v>12</v>
      </c>
      <c r="B1863">
        <v>175</v>
      </c>
      <c r="C1863">
        <v>175</v>
      </c>
      <c r="D1863" s="8">
        <v>-67617.854968407992</v>
      </c>
      <c r="E1863" s="8">
        <v>7127.4336006530184</v>
      </c>
      <c r="F1863" s="8">
        <v>33511224.963217374</v>
      </c>
      <c r="G1863" s="8">
        <v>-67617.854968407992</v>
      </c>
      <c r="H1863" s="8">
        <v>7983.2084050500334</v>
      </c>
      <c r="I1863" s="8">
        <v>17471278.474163651</v>
      </c>
    </row>
    <row r="1864" spans="1:9" x14ac:dyDescent="0.25">
      <c r="A1864">
        <v>13</v>
      </c>
      <c r="B1864">
        <v>175</v>
      </c>
      <c r="C1864">
        <v>175</v>
      </c>
      <c r="D1864" s="8">
        <v>-73592.607183772314</v>
      </c>
      <c r="E1864" s="8">
        <v>28012.140921766488</v>
      </c>
      <c r="F1864" s="8">
        <v>17471278.47416297</v>
      </c>
      <c r="G1864" s="8">
        <v>-73592.607183772314</v>
      </c>
      <c r="H1864" s="8">
        <v>28666.379043651592</v>
      </c>
      <c r="I1864" s="8">
        <v>-28523340.477773797</v>
      </c>
    </row>
    <row r="1865" spans="1:9" x14ac:dyDescent="0.25">
      <c r="A1865">
        <v>14</v>
      </c>
      <c r="B1865">
        <v>175</v>
      </c>
      <c r="C1865">
        <v>175</v>
      </c>
      <c r="D1865" s="8">
        <v>-73764.112846981181</v>
      </c>
      <c r="E1865" s="8">
        <v>28636.741861086539</v>
      </c>
      <c r="F1865" s="8">
        <v>-28523340.477785781</v>
      </c>
      <c r="G1865" s="8">
        <v>-73764.112846981181</v>
      </c>
      <c r="H1865" s="8">
        <v>29004.616903598449</v>
      </c>
      <c r="I1865" s="8">
        <v>-42933680.168957777</v>
      </c>
    </row>
    <row r="1866" spans="1:9" x14ac:dyDescent="0.25">
      <c r="A1866">
        <v>15</v>
      </c>
      <c r="B1866">
        <v>175</v>
      </c>
      <c r="C1866">
        <v>175</v>
      </c>
      <c r="D1866" s="8">
        <v>103090.02147696837</v>
      </c>
      <c r="E1866" s="8">
        <v>-20775.093364151024</v>
      </c>
      <c r="F1866" s="8">
        <v>-42933680.168941654</v>
      </c>
      <c r="G1866" s="8">
        <v>103090.02147696837</v>
      </c>
      <c r="H1866" s="8">
        <v>-20407.218321639113</v>
      </c>
      <c r="I1866" s="8">
        <v>-32638102.247493938</v>
      </c>
    </row>
    <row r="1867" spans="1:9" x14ac:dyDescent="0.25">
      <c r="A1867">
        <v>16</v>
      </c>
      <c r="B1867">
        <v>175</v>
      </c>
      <c r="C1867">
        <v>175</v>
      </c>
      <c r="D1867" s="8">
        <v>102918.51581575298</v>
      </c>
      <c r="E1867" s="8">
        <v>-20436.855504238461</v>
      </c>
      <c r="F1867" s="8">
        <v>-32638102.247468807</v>
      </c>
      <c r="G1867" s="8">
        <v>102918.51581575298</v>
      </c>
      <c r="H1867" s="8">
        <v>-19782.617382353357</v>
      </c>
      <c r="I1867" s="8">
        <v>4.3090403778478503E-7</v>
      </c>
    </row>
    <row r="1868" spans="1:9" x14ac:dyDescent="0.25">
      <c r="A1868">
        <v>17</v>
      </c>
      <c r="B1868">
        <v>175</v>
      </c>
      <c r="C1868">
        <v>175</v>
      </c>
      <c r="D1868" s="8">
        <v>42622.915391725634</v>
      </c>
      <c r="E1868" s="8">
        <v>90757.136181113689</v>
      </c>
      <c r="F1868" s="8">
        <v>1.1772007565014065E-5</v>
      </c>
      <c r="G1868" s="8">
        <v>42622.915391725634</v>
      </c>
      <c r="H1868" s="8">
        <v>90992.356381525591</v>
      </c>
      <c r="I1868" s="8">
        <v>-45437373.140648559</v>
      </c>
    </row>
    <row r="1869" spans="1:9" x14ac:dyDescent="0.25">
      <c r="A1869">
        <v>18</v>
      </c>
      <c r="B1869">
        <v>175</v>
      </c>
      <c r="C1869">
        <v>175</v>
      </c>
      <c r="D1869" s="8">
        <v>42294.129863797316</v>
      </c>
      <c r="E1869" s="8">
        <v>90663.570853575337</v>
      </c>
      <c r="F1869" s="8">
        <v>-45437373.140652195</v>
      </c>
      <c r="G1869" s="8">
        <v>42294.129863797316</v>
      </c>
      <c r="H1869" s="8">
        <v>91085.92170898724</v>
      </c>
      <c r="I1869" s="8">
        <v>-90874746.281291991</v>
      </c>
    </row>
    <row r="1870" spans="1:9" x14ac:dyDescent="0.25">
      <c r="A1870">
        <v>19</v>
      </c>
      <c r="B1870">
        <v>175</v>
      </c>
      <c r="C1870">
        <v>175</v>
      </c>
      <c r="D1870" s="8">
        <v>-85630.853834043912</v>
      </c>
      <c r="E1870" s="8">
        <v>-58005.681804732296</v>
      </c>
      <c r="F1870" s="8">
        <v>-90874746.281303391</v>
      </c>
      <c r="G1870" s="8">
        <v>-85630.853834043912</v>
      </c>
      <c r="H1870" s="8">
        <v>-57583.330949320392</v>
      </c>
      <c r="I1870" s="8">
        <v>-61977493.09279006</v>
      </c>
    </row>
    <row r="1871" spans="1:9" x14ac:dyDescent="0.25">
      <c r="A1871">
        <v>20</v>
      </c>
      <c r="B1871">
        <v>175</v>
      </c>
      <c r="C1871">
        <v>175</v>
      </c>
      <c r="D1871" s="8">
        <v>-87064.12879856494</v>
      </c>
      <c r="E1871" s="8">
        <v>-58216.85723236468</v>
      </c>
      <c r="F1871" s="8">
        <v>36273167.748010539</v>
      </c>
      <c r="G1871" s="8">
        <v>-87064.12879856494</v>
      </c>
      <c r="H1871" s="8">
        <v>-57372.155521540866</v>
      </c>
      <c r="I1871" s="8">
        <v>94067674.124963284</v>
      </c>
    </row>
    <row r="1872" spans="1:9" x14ac:dyDescent="0.25">
      <c r="A1872">
        <v>21</v>
      </c>
      <c r="B1872">
        <v>175</v>
      </c>
      <c r="C1872">
        <v>175</v>
      </c>
      <c r="D1872" s="8">
        <v>-189692.13521765263</v>
      </c>
      <c r="E1872" s="8">
        <v>-204.5852538273852</v>
      </c>
      <c r="F1872" s="8">
        <v>2.3583379515912384E-7</v>
      </c>
      <c r="G1872" s="8">
        <v>-189692.13521765263</v>
      </c>
      <c r="H1872" s="8">
        <v>204.58525382773539</v>
      </c>
      <c r="I1872" s="8">
        <v>-2.271091943839565E-7</v>
      </c>
    </row>
    <row r="1873" spans="1:9" x14ac:dyDescent="0.25">
      <c r="A1873">
        <v>22</v>
      </c>
      <c r="B1873">
        <v>175</v>
      </c>
      <c r="C1873">
        <v>175</v>
      </c>
      <c r="D1873" s="8">
        <v>6461.8171978793653</v>
      </c>
      <c r="E1873" s="8">
        <v>-310.80248698716002</v>
      </c>
      <c r="F1873" s="8">
        <v>1.950337962851525E-8</v>
      </c>
      <c r="G1873" s="8">
        <v>6461.8171978793653</v>
      </c>
      <c r="H1873" s="8">
        <v>310.80248698718094</v>
      </c>
      <c r="I1873" s="8">
        <v>-2.0199864015889179E-8</v>
      </c>
    </row>
    <row r="1874" spans="1:9" x14ac:dyDescent="0.25">
      <c r="A1874">
        <v>23</v>
      </c>
      <c r="B1874">
        <v>175</v>
      </c>
      <c r="C1874">
        <v>175</v>
      </c>
      <c r="D1874" s="8">
        <v>-195722.6088264609</v>
      </c>
      <c r="E1874" s="8">
        <v>-204.58525382757531</v>
      </c>
      <c r="F1874" s="8">
        <v>-2.0578227122314274E-8</v>
      </c>
      <c r="G1874" s="8">
        <v>-195722.6088264609</v>
      </c>
      <c r="H1874" s="8">
        <v>204.58525382754524</v>
      </c>
      <c r="I1874" s="8">
        <v>2.0383959054015578E-8</v>
      </c>
    </row>
    <row r="1875" spans="1:9" x14ac:dyDescent="0.25">
      <c r="A1875">
        <v>24</v>
      </c>
      <c r="B1875">
        <v>175</v>
      </c>
      <c r="C1875">
        <v>175</v>
      </c>
      <c r="D1875" s="8">
        <v>-79068.786765258948</v>
      </c>
      <c r="E1875" s="8">
        <v>62781.132036183641</v>
      </c>
      <c r="F1875" s="8">
        <v>58090664.939729616</v>
      </c>
      <c r="G1875" s="8">
        <v>-79068.786765258948</v>
      </c>
      <c r="H1875" s="8">
        <v>63580.880717584136</v>
      </c>
      <c r="I1875" s="8">
        <v>-49317045.900972947</v>
      </c>
    </row>
    <row r="1876" spans="1:9" x14ac:dyDescent="0.25">
      <c r="A1876">
        <v>25</v>
      </c>
      <c r="B1876">
        <v>175</v>
      </c>
      <c r="C1876">
        <v>175</v>
      </c>
      <c r="D1876" s="8">
        <v>-86241.903602452687</v>
      </c>
      <c r="E1876" s="8">
        <v>-58194.380717654654</v>
      </c>
      <c r="F1876" s="8">
        <v>-61977493.092810862</v>
      </c>
      <c r="G1876" s="8">
        <v>-86241.903602452687</v>
      </c>
      <c r="H1876" s="8">
        <v>-57394.632036254159</v>
      </c>
      <c r="I1876" s="8">
        <v>36273167.748011604</v>
      </c>
    </row>
    <row r="1877" spans="1:9" x14ac:dyDescent="0.25">
      <c r="A1877">
        <v>1</v>
      </c>
      <c r="B1877">
        <v>176</v>
      </c>
      <c r="C1877">
        <v>176</v>
      </c>
      <c r="D1877" s="8">
        <v>-42212.570380280609</v>
      </c>
      <c r="E1877" s="8">
        <v>30587.204944298188</v>
      </c>
      <c r="F1877" s="8">
        <v>55228239.788610399</v>
      </c>
      <c r="G1877" s="8">
        <v>-42212.570380280609</v>
      </c>
      <c r="H1877" s="8">
        <v>31431.906655122006</v>
      </c>
      <c r="I1877" s="8">
        <v>24218683.988900311</v>
      </c>
    </row>
    <row r="1878" spans="1:9" x14ac:dyDescent="0.25">
      <c r="A1878">
        <v>2</v>
      </c>
      <c r="B1878">
        <v>176</v>
      </c>
      <c r="C1878">
        <v>176</v>
      </c>
      <c r="D1878" s="8">
        <v>-40779.295415105691</v>
      </c>
      <c r="E1878" s="8">
        <v>30798.380372211952</v>
      </c>
      <c r="F1878" s="8">
        <v>-28497560.870568566</v>
      </c>
      <c r="G1878" s="8">
        <v>-40779.295415105691</v>
      </c>
      <c r="H1878" s="8">
        <v>31220.731227623859</v>
      </c>
      <c r="I1878" s="8">
        <v>-44002338.770527713</v>
      </c>
    </row>
    <row r="1879" spans="1:9" x14ac:dyDescent="0.25">
      <c r="A1879">
        <v>3</v>
      </c>
      <c r="B1879">
        <v>176</v>
      </c>
      <c r="C1879">
        <v>176</v>
      </c>
      <c r="D1879" s="8">
        <v>24076.575420104757</v>
      </c>
      <c r="E1879" s="8">
        <v>-44213.514198593788</v>
      </c>
      <c r="F1879" s="8">
        <v>-44002338.77052328</v>
      </c>
      <c r="G1879" s="8">
        <v>24076.575420104757</v>
      </c>
      <c r="H1879" s="8">
        <v>-43791.163343181877</v>
      </c>
      <c r="I1879" s="8">
        <v>-22001169.385080222</v>
      </c>
    </row>
    <row r="1880" spans="1:9" x14ac:dyDescent="0.25">
      <c r="A1880">
        <v>4</v>
      </c>
      <c r="B1880">
        <v>176</v>
      </c>
      <c r="C1880">
        <v>176</v>
      </c>
      <c r="D1880" s="8">
        <v>24405.360948015998</v>
      </c>
      <c r="E1880" s="8">
        <v>-44119.948870476481</v>
      </c>
      <c r="F1880" s="8">
        <v>-22001169.385127131</v>
      </c>
      <c r="G1880" s="8">
        <v>24405.360948015998</v>
      </c>
      <c r="H1880" s="8">
        <v>-43884.728670064571</v>
      </c>
      <c r="I1880" s="8">
        <v>7.4146315455436703E-6</v>
      </c>
    </row>
    <row r="1881" spans="1:9" x14ac:dyDescent="0.25">
      <c r="A1881">
        <v>5</v>
      </c>
      <c r="B1881">
        <v>176</v>
      </c>
      <c r="C1881">
        <v>176</v>
      </c>
      <c r="D1881" s="8">
        <v>52650.69635925554</v>
      </c>
      <c r="E1881" s="8">
        <v>11998.013879923707</v>
      </c>
      <c r="F1881" s="8">
        <v>-7.2347655077464877E-6</v>
      </c>
      <c r="G1881" s="8">
        <v>52650.69635925554</v>
      </c>
      <c r="H1881" s="8">
        <v>12652.252001808811</v>
      </c>
      <c r="I1881" s="8">
        <v>-20003690.763033174</v>
      </c>
    </row>
    <row r="1882" spans="1:9" x14ac:dyDescent="0.25">
      <c r="A1882">
        <v>6</v>
      </c>
      <c r="B1882">
        <v>176</v>
      </c>
      <c r="C1882">
        <v>176</v>
      </c>
      <c r="D1882" s="8">
        <v>52822.202020198514</v>
      </c>
      <c r="E1882" s="8">
        <v>12622.614819461302</v>
      </c>
      <c r="F1882" s="8">
        <v>-20003690.763</v>
      </c>
      <c r="G1882" s="8">
        <v>52822.202020198514</v>
      </c>
      <c r="H1882" s="8">
        <v>12990.489861973212</v>
      </c>
      <c r="I1882" s="8">
        <v>-26406966.933358286</v>
      </c>
    </row>
    <row r="1883" spans="1:9" x14ac:dyDescent="0.25">
      <c r="A1883">
        <v>7</v>
      </c>
      <c r="B1883">
        <v>176</v>
      </c>
      <c r="C1883">
        <v>176</v>
      </c>
      <c r="D1883" s="8">
        <v>-33480.724032240636</v>
      </c>
      <c r="E1883" s="8">
        <v>-14803.207507749215</v>
      </c>
      <c r="F1883" s="8">
        <v>-26406966.933341797</v>
      </c>
      <c r="G1883" s="8">
        <v>-33480.724032240636</v>
      </c>
      <c r="H1883" s="8">
        <v>-14435.332465237305</v>
      </c>
      <c r="I1883" s="8">
        <v>-19097331.940094847</v>
      </c>
    </row>
    <row r="1884" spans="1:9" x14ac:dyDescent="0.25">
      <c r="A1884">
        <v>8</v>
      </c>
      <c r="B1884">
        <v>176</v>
      </c>
      <c r="C1884">
        <v>176</v>
      </c>
      <c r="D1884" s="8">
        <v>-33309.218369832219</v>
      </c>
      <c r="E1884" s="8">
        <v>-14464.969647699349</v>
      </c>
      <c r="F1884" s="8">
        <v>-19097331.940106027</v>
      </c>
      <c r="G1884" s="8">
        <v>-33309.218369832219</v>
      </c>
      <c r="H1884" s="8">
        <v>-13810.731525814243</v>
      </c>
      <c r="I1884" s="8">
        <v>3848399.5622002692</v>
      </c>
    </row>
    <row r="1885" spans="1:9" x14ac:dyDescent="0.25">
      <c r="A1885">
        <v>9</v>
      </c>
      <c r="B1885">
        <v>176</v>
      </c>
      <c r="C1885">
        <v>176</v>
      </c>
      <c r="D1885" s="8">
        <v>-27334.466152432607</v>
      </c>
      <c r="E1885" s="8">
        <v>-6488.6971789176105</v>
      </c>
      <c r="F1885" s="8">
        <v>3848399.5621994534</v>
      </c>
      <c r="G1885" s="8">
        <v>-27334.466152432607</v>
      </c>
      <c r="H1885" s="8">
        <v>-5632.9223745205954</v>
      </c>
      <c r="I1885" s="8">
        <v>16715498.718174143</v>
      </c>
    </row>
    <row r="1886" spans="1:9" x14ac:dyDescent="0.25">
      <c r="A1886">
        <v>10</v>
      </c>
      <c r="B1886">
        <v>176</v>
      </c>
      <c r="C1886">
        <v>176</v>
      </c>
      <c r="D1886" s="8">
        <v>-36574.839274769773</v>
      </c>
      <c r="E1886" s="8">
        <v>7445.6400203989269</v>
      </c>
      <c r="F1886" s="8">
        <v>16715498.718174042</v>
      </c>
      <c r="G1886" s="8">
        <v>-36574.839274769773</v>
      </c>
      <c r="H1886" s="8">
        <v>8301.414824795942</v>
      </c>
      <c r="I1886" s="8">
        <v>-3.2339958124794064E-7</v>
      </c>
    </row>
    <row r="1887" spans="1:9" x14ac:dyDescent="0.25">
      <c r="A1887">
        <v>11</v>
      </c>
      <c r="B1887">
        <v>176</v>
      </c>
      <c r="C1887">
        <v>176</v>
      </c>
      <c r="D1887" s="8">
        <v>-36574.839274709244</v>
      </c>
      <c r="E1887" s="8">
        <v>-8301.4148248002621</v>
      </c>
      <c r="F1887" s="8">
        <v>4.8250294639728972E-7</v>
      </c>
      <c r="G1887" s="8">
        <v>-36574.839274709244</v>
      </c>
      <c r="H1887" s="8">
        <v>-7445.640020403247</v>
      </c>
      <c r="I1887" s="8">
        <v>16715498.718183951</v>
      </c>
    </row>
    <row r="1888" spans="1:9" x14ac:dyDescent="0.25">
      <c r="A1888">
        <v>12</v>
      </c>
      <c r="B1888">
        <v>176</v>
      </c>
      <c r="C1888">
        <v>176</v>
      </c>
      <c r="D1888" s="8">
        <v>-27334.466152648845</v>
      </c>
      <c r="E1888" s="8">
        <v>5632.9223745174695</v>
      </c>
      <c r="F1888" s="8">
        <v>16715498.718184227</v>
      </c>
      <c r="G1888" s="8">
        <v>-27334.466152648845</v>
      </c>
      <c r="H1888" s="8">
        <v>6488.6971789144845</v>
      </c>
      <c r="I1888" s="8">
        <v>3848399.5622162847</v>
      </c>
    </row>
    <row r="1889" spans="1:9" x14ac:dyDescent="0.25">
      <c r="A1889">
        <v>13</v>
      </c>
      <c r="B1889">
        <v>176</v>
      </c>
      <c r="C1889">
        <v>176</v>
      </c>
      <c r="D1889" s="8">
        <v>-33309.218367981885</v>
      </c>
      <c r="E1889" s="8">
        <v>13810.73152582671</v>
      </c>
      <c r="F1889" s="8">
        <v>3848399.5622155895</v>
      </c>
      <c r="G1889" s="8">
        <v>-33309.218367981885</v>
      </c>
      <c r="H1889" s="8">
        <v>14464.969647711814</v>
      </c>
      <c r="I1889" s="8">
        <v>-19097331.940110873</v>
      </c>
    </row>
    <row r="1890" spans="1:9" x14ac:dyDescent="0.25">
      <c r="A1890">
        <v>14</v>
      </c>
      <c r="B1890">
        <v>176</v>
      </c>
      <c r="C1890">
        <v>176</v>
      </c>
      <c r="D1890" s="8">
        <v>-33480.724031204918</v>
      </c>
      <c r="E1890" s="8">
        <v>14435.332465151496</v>
      </c>
      <c r="F1890" s="8">
        <v>-19097331.940122746</v>
      </c>
      <c r="G1890" s="8">
        <v>-33480.724031204918</v>
      </c>
      <c r="H1890" s="8">
        <v>14803.207507663406</v>
      </c>
      <c r="I1890" s="8">
        <v>-26406966.933326382</v>
      </c>
    </row>
    <row r="1891" spans="1:9" x14ac:dyDescent="0.25">
      <c r="A1891">
        <v>15</v>
      </c>
      <c r="B1891">
        <v>176</v>
      </c>
      <c r="C1891">
        <v>176</v>
      </c>
      <c r="D1891" s="8">
        <v>52822.202021264449</v>
      </c>
      <c r="E1891" s="8">
        <v>-12990.489861726901</v>
      </c>
      <c r="F1891" s="8">
        <v>-26406966.933309287</v>
      </c>
      <c r="G1891" s="8">
        <v>52822.202021264449</v>
      </c>
      <c r="H1891" s="8">
        <v>-12622.61481921499</v>
      </c>
      <c r="I1891" s="8">
        <v>-20003690.763073932</v>
      </c>
    </row>
    <row r="1892" spans="1:9" x14ac:dyDescent="0.25">
      <c r="A1892">
        <v>16</v>
      </c>
      <c r="B1892">
        <v>176</v>
      </c>
      <c r="C1892">
        <v>176</v>
      </c>
      <c r="D1892" s="8">
        <v>52650.696360014845</v>
      </c>
      <c r="E1892" s="8">
        <v>-12652.25200182281</v>
      </c>
      <c r="F1892" s="8">
        <v>-20003690.763048191</v>
      </c>
      <c r="G1892" s="8">
        <v>52650.696360014845</v>
      </c>
      <c r="H1892" s="8">
        <v>-11998.013879937705</v>
      </c>
      <c r="I1892" s="8">
        <v>4.7221983550116421E-7</v>
      </c>
    </row>
    <row r="1893" spans="1:9" x14ac:dyDescent="0.25">
      <c r="A1893">
        <v>17</v>
      </c>
      <c r="B1893">
        <v>176</v>
      </c>
      <c r="C1893">
        <v>176</v>
      </c>
      <c r="D1893" s="8">
        <v>24405.360947110828</v>
      </c>
      <c r="E1893" s="8">
        <v>43884.728670308279</v>
      </c>
      <c r="F1893" s="8">
        <v>1.1945093865506352E-5</v>
      </c>
      <c r="G1893" s="8">
        <v>24405.360947110828</v>
      </c>
      <c r="H1893" s="8">
        <v>44119.948870720182</v>
      </c>
      <c r="I1893" s="8">
        <v>-22001169.385245889</v>
      </c>
    </row>
    <row r="1894" spans="1:9" x14ac:dyDescent="0.25">
      <c r="A1894">
        <v>18</v>
      </c>
      <c r="B1894">
        <v>176</v>
      </c>
      <c r="C1894">
        <v>176</v>
      </c>
      <c r="D1894" s="8">
        <v>24076.575419182016</v>
      </c>
      <c r="E1894" s="8">
        <v>43791.163342774111</v>
      </c>
      <c r="F1894" s="8">
        <v>-22001169.385249324</v>
      </c>
      <c r="G1894" s="8">
        <v>24076.575419182016</v>
      </c>
      <c r="H1894" s="8">
        <v>44213.514198186014</v>
      </c>
      <c r="I1894" s="8">
        <v>-44002338.770488687</v>
      </c>
    </row>
    <row r="1895" spans="1:9" x14ac:dyDescent="0.25">
      <c r="A1895">
        <v>19</v>
      </c>
      <c r="B1895">
        <v>176</v>
      </c>
      <c r="C1895">
        <v>176</v>
      </c>
      <c r="D1895" s="8">
        <v>-40779.295415775923</v>
      </c>
      <c r="E1895" s="8">
        <v>-31220.731227498691</v>
      </c>
      <c r="F1895" s="8">
        <v>-44002338.770500451</v>
      </c>
      <c r="G1895" s="8">
        <v>-40779.295415775923</v>
      </c>
      <c r="H1895" s="8">
        <v>-30798.38037208678</v>
      </c>
      <c r="I1895" s="8">
        <v>-28497560.870603394</v>
      </c>
    </row>
    <row r="1896" spans="1:9" x14ac:dyDescent="0.25">
      <c r="A1896">
        <v>20</v>
      </c>
      <c r="B1896">
        <v>176</v>
      </c>
      <c r="C1896">
        <v>176</v>
      </c>
      <c r="D1896" s="8">
        <v>-42212.570380296995</v>
      </c>
      <c r="E1896" s="8">
        <v>-31431.906655130144</v>
      </c>
      <c r="F1896" s="8">
        <v>24218683.988897812</v>
      </c>
      <c r="G1896" s="8">
        <v>-42212.570380296995</v>
      </c>
      <c r="H1896" s="8">
        <v>-30587.204944306322</v>
      </c>
      <c r="I1896" s="8">
        <v>55228239.788616031</v>
      </c>
    </row>
    <row r="1897" spans="1:9" x14ac:dyDescent="0.25">
      <c r="A1897">
        <v>21</v>
      </c>
      <c r="B1897">
        <v>176</v>
      </c>
      <c r="C1897">
        <v>176</v>
      </c>
      <c r="D1897" s="8">
        <v>-98752.925946945252</v>
      </c>
      <c r="E1897" s="8">
        <v>-204.58525382739367</v>
      </c>
      <c r="F1897" s="8">
        <v>2.2440472093876452E-7</v>
      </c>
      <c r="G1897" s="8">
        <v>-98752.925946945252</v>
      </c>
      <c r="H1897" s="8">
        <v>204.58525382772692</v>
      </c>
      <c r="I1897" s="8">
        <v>-2.1586347429547458E-7</v>
      </c>
    </row>
    <row r="1898" spans="1:9" x14ac:dyDescent="0.25">
      <c r="A1898">
        <v>22</v>
      </c>
      <c r="B1898">
        <v>176</v>
      </c>
      <c r="C1898">
        <v>176</v>
      </c>
      <c r="D1898" s="8">
        <v>16298.422302479818</v>
      </c>
      <c r="E1898" s="8">
        <v>-310.80248698716127</v>
      </c>
      <c r="F1898" s="8">
        <v>1.8228227814176082E-8</v>
      </c>
      <c r="G1898" s="8">
        <v>16298.422302479818</v>
      </c>
      <c r="H1898" s="8">
        <v>310.80248698717969</v>
      </c>
      <c r="I1898" s="8">
        <v>-1.8627449090557093E-8</v>
      </c>
    </row>
    <row r="1899" spans="1:9" x14ac:dyDescent="0.25">
      <c r="A1899">
        <v>23</v>
      </c>
      <c r="B1899">
        <v>176</v>
      </c>
      <c r="C1899">
        <v>176</v>
      </c>
      <c r="D1899" s="8">
        <v>-98752.925946600968</v>
      </c>
      <c r="E1899" s="8">
        <v>-204.58525382757233</v>
      </c>
      <c r="F1899" s="8">
        <v>-1.6177727957256137E-8</v>
      </c>
      <c r="G1899" s="8">
        <v>-98752.925946600968</v>
      </c>
      <c r="H1899" s="8">
        <v>204.58525382754823</v>
      </c>
      <c r="I1899" s="8">
        <v>1.6472404240630569E-8</v>
      </c>
    </row>
    <row r="1900" spans="1:9" x14ac:dyDescent="0.25">
      <c r="A1900">
        <v>24</v>
      </c>
      <c r="B1900">
        <v>176</v>
      </c>
      <c r="C1900">
        <v>176</v>
      </c>
      <c r="D1900" s="8">
        <v>-41390.345183510835</v>
      </c>
      <c r="E1900" s="8">
        <v>30609.681459016938</v>
      </c>
      <c r="F1900" s="8">
        <v>24218683.988902211</v>
      </c>
      <c r="G1900" s="8">
        <v>-41390.345183510835</v>
      </c>
      <c r="H1900" s="8">
        <v>31409.430140417433</v>
      </c>
      <c r="I1900" s="8">
        <v>-28497560.87061698</v>
      </c>
    </row>
    <row r="1901" spans="1:9" x14ac:dyDescent="0.25">
      <c r="A1901">
        <v>25</v>
      </c>
      <c r="B1901">
        <v>176</v>
      </c>
      <c r="C1901">
        <v>176</v>
      </c>
      <c r="D1901" s="8">
        <v>-41390.345184184756</v>
      </c>
      <c r="E1901" s="8">
        <v>-31409.43014042006</v>
      </c>
      <c r="F1901" s="8">
        <v>-28497560.87062481</v>
      </c>
      <c r="G1901" s="8">
        <v>-41390.345184184756</v>
      </c>
      <c r="H1901" s="8">
        <v>-30609.681459019564</v>
      </c>
      <c r="I1901" s="8">
        <v>24218683.988898862</v>
      </c>
    </row>
    <row r="1902" spans="1:9" x14ac:dyDescent="0.25">
      <c r="A1902">
        <v>1</v>
      </c>
      <c r="B1902">
        <v>177</v>
      </c>
      <c r="C1902">
        <v>177</v>
      </c>
      <c r="D1902" s="8">
        <v>-48774.193807417163</v>
      </c>
      <c r="E1902" s="8">
        <v>45652.598402432726</v>
      </c>
      <c r="F1902" s="8">
        <v>100681346.20639752</v>
      </c>
      <c r="G1902" s="8">
        <v>-48774.193807417163</v>
      </c>
      <c r="H1902" s="8">
        <v>46497.30011325654</v>
      </c>
      <c r="I1902" s="8">
        <v>54606396.948552929</v>
      </c>
    </row>
    <row r="1903" spans="1:9" x14ac:dyDescent="0.25">
      <c r="A1903">
        <v>2</v>
      </c>
      <c r="B1903">
        <v>177</v>
      </c>
      <c r="C1903">
        <v>177</v>
      </c>
      <c r="D1903" s="8">
        <v>-47340.918842257146</v>
      </c>
      <c r="E1903" s="8">
        <v>45863.773830347476</v>
      </c>
      <c r="F1903" s="8">
        <v>-23721016.789746158</v>
      </c>
      <c r="G1903" s="8">
        <v>-47340.918842257146</v>
      </c>
      <c r="H1903" s="8">
        <v>46286.124685759387</v>
      </c>
      <c r="I1903" s="8">
        <v>-46758491.418772474</v>
      </c>
    </row>
    <row r="1904" spans="1:9" x14ac:dyDescent="0.25">
      <c r="A1904">
        <v>3</v>
      </c>
      <c r="B1904">
        <v>177</v>
      </c>
      <c r="C1904">
        <v>177</v>
      </c>
      <c r="D1904" s="8">
        <v>32774.650846539982</v>
      </c>
      <c r="E1904" s="8">
        <v>-46969.666846841523</v>
      </c>
      <c r="F1904" s="8">
        <v>-46758491.41876708</v>
      </c>
      <c r="G1904" s="8">
        <v>32774.650846539982</v>
      </c>
      <c r="H1904" s="8">
        <v>-46547.315991429612</v>
      </c>
      <c r="I1904" s="8">
        <v>-23379245.709200568</v>
      </c>
    </row>
    <row r="1905" spans="1:9" x14ac:dyDescent="0.25">
      <c r="A1905">
        <v>4</v>
      </c>
      <c r="B1905">
        <v>177</v>
      </c>
      <c r="C1905">
        <v>177</v>
      </c>
      <c r="D1905" s="8">
        <v>33103.436374451303</v>
      </c>
      <c r="E1905" s="8">
        <v>-46876.101518715252</v>
      </c>
      <c r="F1905" s="8">
        <v>-23379245.709246863</v>
      </c>
      <c r="G1905" s="8">
        <v>33103.436374451303</v>
      </c>
      <c r="H1905" s="8">
        <v>-46640.881318303342</v>
      </c>
      <c r="I1905" s="8">
        <v>7.0312991738319399E-6</v>
      </c>
    </row>
    <row r="1906" spans="1:9" x14ac:dyDescent="0.25">
      <c r="A1906">
        <v>5</v>
      </c>
      <c r="B1906">
        <v>177</v>
      </c>
      <c r="C1906">
        <v>177</v>
      </c>
      <c r="D1906" s="8">
        <v>58166.004503732489</v>
      </c>
      <c r="E1906" s="8">
        <v>19266.732447585433</v>
      </c>
      <c r="F1906" s="8">
        <v>-7.3110408266074959E-6</v>
      </c>
      <c r="G1906" s="8">
        <v>58166.004503732489</v>
      </c>
      <c r="H1906" s="8">
        <v>19920.970569470537</v>
      </c>
      <c r="I1906" s="8">
        <v>-31800820.998348281</v>
      </c>
    </row>
    <row r="1907" spans="1:9" x14ac:dyDescent="0.25">
      <c r="A1907">
        <v>6</v>
      </c>
      <c r="B1907">
        <v>177</v>
      </c>
      <c r="C1907">
        <v>177</v>
      </c>
      <c r="D1907" s="8">
        <v>58337.510164620202</v>
      </c>
      <c r="E1907" s="8">
        <v>19891.333387172861</v>
      </c>
      <c r="F1907" s="8">
        <v>-31800820.998315297</v>
      </c>
      <c r="G1907" s="8">
        <v>58337.510164620202</v>
      </c>
      <c r="H1907" s="8">
        <v>20259.208429684768</v>
      </c>
      <c r="I1907" s="8">
        <v>-41838456.452528939</v>
      </c>
    </row>
    <row r="1908" spans="1:9" x14ac:dyDescent="0.25">
      <c r="A1908">
        <v>7</v>
      </c>
      <c r="B1908">
        <v>177</v>
      </c>
      <c r="C1908">
        <v>177</v>
      </c>
      <c r="D1908" s="8">
        <v>-49874.463063695184</v>
      </c>
      <c r="E1908" s="8">
        <v>-15928.50863084807</v>
      </c>
      <c r="F1908" s="8">
        <v>-41838456.4525121</v>
      </c>
      <c r="G1908" s="8">
        <v>-49874.463063695184</v>
      </c>
      <c r="H1908" s="8">
        <v>-15560.633588336161</v>
      </c>
      <c r="I1908" s="8">
        <v>-33966170.897715807</v>
      </c>
    </row>
    <row r="1909" spans="1:9" x14ac:dyDescent="0.25">
      <c r="A1909">
        <v>8</v>
      </c>
      <c r="B1909">
        <v>177</v>
      </c>
      <c r="C1909">
        <v>177</v>
      </c>
      <c r="D1909" s="8">
        <v>-49702.957401272106</v>
      </c>
      <c r="E1909" s="8">
        <v>-15590.270770808991</v>
      </c>
      <c r="F1909" s="8">
        <v>-33966170.897726811</v>
      </c>
      <c r="G1909" s="8">
        <v>-49702.957401272106</v>
      </c>
      <c r="H1909" s="8">
        <v>-14936.032648923885</v>
      </c>
      <c r="I1909" s="8">
        <v>-9194075.6726136375</v>
      </c>
    </row>
    <row r="1910" spans="1:9" x14ac:dyDescent="0.25">
      <c r="A1910">
        <v>9</v>
      </c>
      <c r="B1910">
        <v>177</v>
      </c>
      <c r="C1910">
        <v>177</v>
      </c>
      <c r="D1910" s="8">
        <v>-43728.205183870043</v>
      </c>
      <c r="E1910" s="8">
        <v>-7613.9983020247191</v>
      </c>
      <c r="F1910" s="8">
        <v>-9194075.6726144515</v>
      </c>
      <c r="G1910" s="8">
        <v>-43728.205183870043</v>
      </c>
      <c r="H1910" s="8">
        <v>-6758.223497627705</v>
      </c>
      <c r="I1910" s="8">
        <v>6062037.7677166518</v>
      </c>
    </row>
    <row r="1911" spans="1:9" x14ac:dyDescent="0.25">
      <c r="A1911">
        <v>10</v>
      </c>
      <c r="B1911">
        <v>177</v>
      </c>
      <c r="C1911">
        <v>177</v>
      </c>
      <c r="D1911" s="8">
        <v>-42041.377749433421</v>
      </c>
      <c r="E1911" s="8">
        <v>2427.5236989399559</v>
      </c>
      <c r="F1911" s="8">
        <v>6062037.7677165661</v>
      </c>
      <c r="G1911" s="8">
        <v>-42041.377749433421</v>
      </c>
      <c r="H1911" s="8">
        <v>3283.29850333697</v>
      </c>
      <c r="I1911" s="8">
        <v>-3.6251512938179074E-7</v>
      </c>
    </row>
    <row r="1912" spans="1:9" x14ac:dyDescent="0.25">
      <c r="A1912">
        <v>11</v>
      </c>
      <c r="B1912">
        <v>177</v>
      </c>
      <c r="C1912">
        <v>177</v>
      </c>
      <c r="D1912" s="8">
        <v>-36263.100131365463</v>
      </c>
      <c r="E1912" s="8">
        <v>-15155.928408042564</v>
      </c>
      <c r="F1912" s="8">
        <v>4.8739238991402098E-7</v>
      </c>
      <c r="G1912" s="8">
        <v>-36263.100131365463</v>
      </c>
      <c r="H1912" s="8">
        <v>-14300.153603645549</v>
      </c>
      <c r="I1912" s="8">
        <v>31267631.055407446</v>
      </c>
    </row>
    <row r="1913" spans="1:9" x14ac:dyDescent="0.25">
      <c r="A1913">
        <v>12</v>
      </c>
      <c r="B1913">
        <v>177</v>
      </c>
      <c r="C1913">
        <v>177</v>
      </c>
      <c r="D1913" s="8">
        <v>-37949.927566074934</v>
      </c>
      <c r="E1913" s="8">
        <v>3579.7870775277306</v>
      </c>
      <c r="F1913" s="8">
        <v>31267631.055407722</v>
      </c>
      <c r="G1913" s="8">
        <v>-37949.927566074934</v>
      </c>
      <c r="H1913" s="8">
        <v>4435.5618819247456</v>
      </c>
      <c r="I1913" s="8">
        <v>22759338.134948917</v>
      </c>
    </row>
    <row r="1914" spans="1:9" x14ac:dyDescent="0.25">
      <c r="A1914">
        <v>13</v>
      </c>
      <c r="B1914">
        <v>177</v>
      </c>
      <c r="C1914">
        <v>177</v>
      </c>
      <c r="D1914" s="8">
        <v>-43924.679781444647</v>
      </c>
      <c r="E1914" s="8">
        <v>20451.789713445018</v>
      </c>
      <c r="F1914" s="8">
        <v>22759338.134948254</v>
      </c>
      <c r="G1914" s="8">
        <v>-43924.679781444647</v>
      </c>
      <c r="H1914" s="8">
        <v>21106.027835330122</v>
      </c>
      <c r="I1914" s="8">
        <v>-10964830.805882687</v>
      </c>
    </row>
    <row r="1915" spans="1:9" x14ac:dyDescent="0.25">
      <c r="A1915">
        <v>14</v>
      </c>
      <c r="B1915">
        <v>177</v>
      </c>
      <c r="C1915">
        <v>177</v>
      </c>
      <c r="D1915" s="8">
        <v>-44096.185444768897</v>
      </c>
      <c r="E1915" s="8">
        <v>21076.390652734241</v>
      </c>
      <c r="F1915" s="8">
        <v>-10964830.805895319</v>
      </c>
      <c r="G1915" s="8">
        <v>-44096.185444768897</v>
      </c>
      <c r="H1915" s="8">
        <v>21444.265695246151</v>
      </c>
      <c r="I1915" s="8">
        <v>-21594994.892889131</v>
      </c>
    </row>
    <row r="1916" spans="1:9" x14ac:dyDescent="0.25">
      <c r="A1916">
        <v>15</v>
      </c>
      <c r="B1916">
        <v>177</v>
      </c>
      <c r="C1916">
        <v>177</v>
      </c>
      <c r="D1916" s="8">
        <v>76316.966753469766</v>
      </c>
      <c r="E1916" s="8">
        <v>-10723.899169115648</v>
      </c>
      <c r="F1916" s="8">
        <v>-21594994.892873228</v>
      </c>
      <c r="G1916" s="8">
        <v>76316.966753469766</v>
      </c>
      <c r="H1916" s="8">
        <v>-10356.024126603737</v>
      </c>
      <c r="I1916" s="8">
        <v>-16325014.068942368</v>
      </c>
    </row>
    <row r="1917" spans="1:9" x14ac:dyDescent="0.25">
      <c r="A1917">
        <v>16</v>
      </c>
      <c r="B1917">
        <v>177</v>
      </c>
      <c r="C1917">
        <v>177</v>
      </c>
      <c r="D1917" s="8">
        <v>76145.461092246071</v>
      </c>
      <c r="E1917" s="8">
        <v>-10385.661309197549</v>
      </c>
      <c r="F1917" s="8">
        <v>-16325014.06891741</v>
      </c>
      <c r="G1917" s="8">
        <v>76145.461092246071</v>
      </c>
      <c r="H1917" s="8">
        <v>-9731.4231873124445</v>
      </c>
      <c r="I1917" s="8">
        <v>4.7784269554540513E-7</v>
      </c>
    </row>
    <row r="1918" spans="1:9" x14ac:dyDescent="0.25">
      <c r="A1918">
        <v>17</v>
      </c>
      <c r="B1918">
        <v>177</v>
      </c>
      <c r="C1918">
        <v>177</v>
      </c>
      <c r="D1918" s="8">
        <v>26059.830830730003</v>
      </c>
      <c r="E1918" s="8">
        <v>68236.475234238154</v>
      </c>
      <c r="F1918" s="8">
        <v>1.2147516827099027E-5</v>
      </c>
      <c r="G1918" s="8">
        <v>26059.830830730003</v>
      </c>
      <c r="H1918" s="8">
        <v>68471.695434650057</v>
      </c>
      <c r="I1918" s="8">
        <v>-34177042.6672111</v>
      </c>
    </row>
    <row r="1919" spans="1:9" x14ac:dyDescent="0.25">
      <c r="A1919">
        <v>18</v>
      </c>
      <c r="B1919">
        <v>177</v>
      </c>
      <c r="C1919">
        <v>177</v>
      </c>
      <c r="D1919" s="8">
        <v>25731.045302801238</v>
      </c>
      <c r="E1919" s="8">
        <v>68142.90990670328</v>
      </c>
      <c r="F1919" s="8">
        <v>-34177042.667213984</v>
      </c>
      <c r="G1919" s="8">
        <v>25731.045302801238</v>
      </c>
      <c r="H1919" s="8">
        <v>68565.260762115184</v>
      </c>
      <c r="I1919" s="8">
        <v>-68354085.334417328</v>
      </c>
    </row>
    <row r="1920" spans="1:9" x14ac:dyDescent="0.25">
      <c r="A1920">
        <v>19</v>
      </c>
      <c r="B1920">
        <v>177</v>
      </c>
      <c r="C1920">
        <v>177</v>
      </c>
      <c r="D1920" s="8">
        <v>-62882.671988664268</v>
      </c>
      <c r="E1920" s="8">
        <v>-34615.374685771822</v>
      </c>
      <c r="F1920" s="8">
        <v>-68354085.334428132</v>
      </c>
      <c r="G1920" s="8">
        <v>-62882.671988664268</v>
      </c>
      <c r="H1920" s="8">
        <v>-34193.023830359911</v>
      </c>
      <c r="I1920" s="8">
        <v>-51151985.705396287</v>
      </c>
    </row>
    <row r="1921" spans="1:9" x14ac:dyDescent="0.25">
      <c r="A1921">
        <v>20</v>
      </c>
      <c r="B1921">
        <v>177</v>
      </c>
      <c r="C1921">
        <v>177</v>
      </c>
      <c r="D1921" s="8">
        <v>-64315.946953185274</v>
      </c>
      <c r="E1921" s="8">
        <v>-34826.550113406331</v>
      </c>
      <c r="F1921" s="8">
        <v>7335153.033175678</v>
      </c>
      <c r="G1921" s="8">
        <v>-64315.946953185274</v>
      </c>
      <c r="H1921" s="8">
        <v>-33981.848402582509</v>
      </c>
      <c r="I1921" s="8">
        <v>41739352.291170105</v>
      </c>
    </row>
    <row r="1922" spans="1:9" x14ac:dyDescent="0.25">
      <c r="A1922">
        <v>21</v>
      </c>
      <c r="B1922">
        <v>177</v>
      </c>
      <c r="C1922">
        <v>177</v>
      </c>
      <c r="D1922" s="8">
        <v>-122214.93597856762</v>
      </c>
      <c r="E1922" s="8">
        <v>-204.58525382737923</v>
      </c>
      <c r="F1922" s="8">
        <v>2.4267901608254763E-7</v>
      </c>
      <c r="G1922" s="8">
        <v>-122214.93597856762</v>
      </c>
      <c r="H1922" s="8">
        <v>204.58525382774135</v>
      </c>
      <c r="I1922" s="8">
        <v>-2.3395441530738024E-7</v>
      </c>
    </row>
    <row r="1923" spans="1:9" x14ac:dyDescent="0.25">
      <c r="A1923">
        <v>22</v>
      </c>
      <c r="B1923">
        <v>177</v>
      </c>
      <c r="C1923">
        <v>177</v>
      </c>
      <c r="D1923" s="8">
        <v>4698.5204849408437</v>
      </c>
      <c r="E1923" s="8">
        <v>-310.8024869871598</v>
      </c>
      <c r="F1923" s="8">
        <v>1.950337962851525E-8</v>
      </c>
      <c r="G1923" s="8">
        <v>4698.5204849408437</v>
      </c>
      <c r="H1923" s="8">
        <v>310.80248698718117</v>
      </c>
      <c r="I1923" s="8">
        <v>-2.0199864015889179E-8</v>
      </c>
    </row>
    <row r="1924" spans="1:9" x14ac:dyDescent="0.25">
      <c r="A1924">
        <v>23</v>
      </c>
      <c r="B1924">
        <v>177</v>
      </c>
      <c r="C1924">
        <v>177</v>
      </c>
      <c r="D1924" s="8">
        <v>-135280.96213135865</v>
      </c>
      <c r="E1924" s="8">
        <v>-204.58525382757435</v>
      </c>
      <c r="F1924" s="8">
        <v>-2.0089282770641146E-8</v>
      </c>
      <c r="G1924" s="8">
        <v>-135280.96213135865</v>
      </c>
      <c r="H1924" s="8">
        <v>204.58525382754621</v>
      </c>
      <c r="I1924" s="8">
        <v>2.0872903405688703E-8</v>
      </c>
    </row>
    <row r="1925" spans="1:9" x14ac:dyDescent="0.25">
      <c r="A1925">
        <v>24</v>
      </c>
      <c r="B1925">
        <v>177</v>
      </c>
      <c r="C1925">
        <v>177</v>
      </c>
      <c r="D1925" s="8">
        <v>-47951.968610662341</v>
      </c>
      <c r="E1925" s="8">
        <v>45675.074917152568</v>
      </c>
      <c r="F1925" s="8">
        <v>54606396.948554866</v>
      </c>
      <c r="G1925" s="8">
        <v>-47951.968610662341</v>
      </c>
      <c r="H1925" s="8">
        <v>46474.823598553063</v>
      </c>
      <c r="I1925" s="8">
        <v>-23721016.789794855</v>
      </c>
    </row>
    <row r="1926" spans="1:9" x14ac:dyDescent="0.25">
      <c r="A1926">
        <v>25</v>
      </c>
      <c r="B1926">
        <v>177</v>
      </c>
      <c r="C1926">
        <v>177</v>
      </c>
      <c r="D1926" s="8">
        <v>-63493.721757073028</v>
      </c>
      <c r="E1926" s="8">
        <v>-34804.073598696305</v>
      </c>
      <c r="F1926" s="8">
        <v>-51151985.705416583</v>
      </c>
      <c r="G1926" s="8">
        <v>-63493.721757073028</v>
      </c>
      <c r="H1926" s="8">
        <v>-34004.324917295809</v>
      </c>
      <c r="I1926" s="8">
        <v>7335153.033176709</v>
      </c>
    </row>
    <row r="1927" spans="1:9" x14ac:dyDescent="0.25">
      <c r="A1927">
        <v>1</v>
      </c>
      <c r="B1927">
        <v>178</v>
      </c>
      <c r="C1927">
        <v>178</v>
      </c>
      <c r="D1927" s="8">
        <v>-64315.946953143357</v>
      </c>
      <c r="E1927" s="8">
        <v>33981.848402513016</v>
      </c>
      <c r="F1927" s="8">
        <v>41739352.29104735</v>
      </c>
      <c r="G1927" s="8">
        <v>-64315.946953143357</v>
      </c>
      <c r="H1927" s="8">
        <v>34826.550113336831</v>
      </c>
      <c r="I1927" s="8">
        <v>7335153.0331224184</v>
      </c>
    </row>
    <row r="1928" spans="1:9" x14ac:dyDescent="0.25">
      <c r="A1928">
        <v>2</v>
      </c>
      <c r="B1928">
        <v>178</v>
      </c>
      <c r="C1928">
        <v>178</v>
      </c>
      <c r="D1928" s="8">
        <v>-62882.671987935566</v>
      </c>
      <c r="E1928" s="8">
        <v>34193.02383042669</v>
      </c>
      <c r="F1928" s="8">
        <v>-51151985.70531144</v>
      </c>
      <c r="G1928" s="8">
        <v>-62882.671987935566</v>
      </c>
      <c r="H1928" s="8">
        <v>34615.374685838593</v>
      </c>
      <c r="I1928" s="8">
        <v>-68354085.334376365</v>
      </c>
    </row>
    <row r="1929" spans="1:9" x14ac:dyDescent="0.25">
      <c r="A1929">
        <v>3</v>
      </c>
      <c r="B1929">
        <v>178</v>
      </c>
      <c r="C1929">
        <v>178</v>
      </c>
      <c r="D1929" s="8">
        <v>25731.045303675211</v>
      </c>
      <c r="E1929" s="8">
        <v>-68565.260762448583</v>
      </c>
      <c r="F1929" s="8">
        <v>-68354085.33437179</v>
      </c>
      <c r="G1929" s="8">
        <v>25731.045303675211</v>
      </c>
      <c r="H1929" s="8">
        <v>-68142.909907036679</v>
      </c>
      <c r="I1929" s="8">
        <v>-34177042.667001709</v>
      </c>
    </row>
    <row r="1930" spans="1:9" x14ac:dyDescent="0.25">
      <c r="A1930">
        <v>4</v>
      </c>
      <c r="B1930">
        <v>178</v>
      </c>
      <c r="C1930">
        <v>178</v>
      </c>
      <c r="D1930" s="8">
        <v>26059.830831586296</v>
      </c>
      <c r="E1930" s="8">
        <v>-68471.695434318637</v>
      </c>
      <c r="F1930" s="8">
        <v>-34177042.667048179</v>
      </c>
      <c r="G1930" s="8">
        <v>26059.830831586296</v>
      </c>
      <c r="H1930" s="8">
        <v>-68236.475233906735</v>
      </c>
      <c r="I1930" s="8">
        <v>8.1578269600868222E-6</v>
      </c>
    </row>
    <row r="1931" spans="1:9" x14ac:dyDescent="0.25">
      <c r="A1931">
        <v>5</v>
      </c>
      <c r="B1931">
        <v>178</v>
      </c>
      <c r="C1931">
        <v>178</v>
      </c>
      <c r="D1931" s="8">
        <v>76145.461091361605</v>
      </c>
      <c r="E1931" s="8">
        <v>9731.4231872855853</v>
      </c>
      <c r="F1931" s="8">
        <v>-7.635699876118452E-6</v>
      </c>
      <c r="G1931" s="8">
        <v>76145.461091361605</v>
      </c>
      <c r="H1931" s="8">
        <v>10385.661309170691</v>
      </c>
      <c r="I1931" s="8">
        <v>-16325014.068881841</v>
      </c>
    </row>
    <row r="1932" spans="1:9" x14ac:dyDescent="0.25">
      <c r="A1932">
        <v>6</v>
      </c>
      <c r="B1932">
        <v>178</v>
      </c>
      <c r="C1932">
        <v>178</v>
      </c>
      <c r="D1932" s="8">
        <v>76316.966752380351</v>
      </c>
      <c r="E1932" s="8">
        <v>10356.02412677903</v>
      </c>
      <c r="F1932" s="8">
        <v>-16325014.06884869</v>
      </c>
      <c r="G1932" s="8">
        <v>76316.966752380351</v>
      </c>
      <c r="H1932" s="8">
        <v>10723.89916929094</v>
      </c>
      <c r="I1932" s="8">
        <v>-21594994.892867591</v>
      </c>
    </row>
    <row r="1933" spans="1:9" x14ac:dyDescent="0.25">
      <c r="A1933">
        <v>7</v>
      </c>
      <c r="B1933">
        <v>178</v>
      </c>
      <c r="C1933">
        <v>178</v>
      </c>
      <c r="D1933" s="8">
        <v>-44096.185445714647</v>
      </c>
      <c r="E1933" s="8">
        <v>-21444.265695345162</v>
      </c>
      <c r="F1933" s="8">
        <v>-21594994.892852478</v>
      </c>
      <c r="G1933" s="8">
        <v>-44096.185445714647</v>
      </c>
      <c r="H1933" s="8">
        <v>-21076.390652833252</v>
      </c>
      <c r="I1933" s="8">
        <v>-10964830.805807102</v>
      </c>
    </row>
    <row r="1934" spans="1:9" x14ac:dyDescent="0.25">
      <c r="A1934">
        <v>8</v>
      </c>
      <c r="B1934">
        <v>178</v>
      </c>
      <c r="C1934">
        <v>178</v>
      </c>
      <c r="D1934" s="8">
        <v>-43924.679783313077</v>
      </c>
      <c r="E1934" s="8">
        <v>-21106.027835283519</v>
      </c>
      <c r="F1934" s="8">
        <v>-10964830.805819258</v>
      </c>
      <c r="G1934" s="8">
        <v>-43924.679783313077</v>
      </c>
      <c r="H1934" s="8">
        <v>-20451.789713398412</v>
      </c>
      <c r="I1934" s="8">
        <v>22759338.134936202</v>
      </c>
    </row>
    <row r="1935" spans="1:9" x14ac:dyDescent="0.25">
      <c r="A1935">
        <v>9</v>
      </c>
      <c r="B1935">
        <v>178</v>
      </c>
      <c r="C1935">
        <v>178</v>
      </c>
      <c r="D1935" s="8">
        <v>-37949.92756591591</v>
      </c>
      <c r="E1935" s="8">
        <v>-4435.5618819066049</v>
      </c>
      <c r="F1935" s="8">
        <v>22759338.134935386</v>
      </c>
      <c r="G1935" s="8">
        <v>-37949.92756591591</v>
      </c>
      <c r="H1935" s="8">
        <v>-3579.7870775095903</v>
      </c>
      <c r="I1935" s="8">
        <v>31267631.055355735</v>
      </c>
    </row>
    <row r="1936" spans="1:9" x14ac:dyDescent="0.25">
      <c r="A1936">
        <v>10</v>
      </c>
      <c r="B1936">
        <v>178</v>
      </c>
      <c r="C1936">
        <v>178</v>
      </c>
      <c r="D1936" s="8">
        <v>-36263.100131374653</v>
      </c>
      <c r="E1936" s="8">
        <v>14300.153603621564</v>
      </c>
      <c r="F1936" s="8">
        <v>31267631.055355635</v>
      </c>
      <c r="G1936" s="8">
        <v>-36263.100131374653</v>
      </c>
      <c r="H1936" s="8">
        <v>15155.928408018579</v>
      </c>
      <c r="I1936" s="8">
        <v>-3.6251512938179074E-7</v>
      </c>
    </row>
    <row r="1937" spans="1:9" x14ac:dyDescent="0.25">
      <c r="A1937">
        <v>11</v>
      </c>
      <c r="B1937">
        <v>178</v>
      </c>
      <c r="C1937">
        <v>178</v>
      </c>
      <c r="D1937" s="8">
        <v>-42041.377749318621</v>
      </c>
      <c r="E1937" s="8">
        <v>-3283.2985033222208</v>
      </c>
      <c r="F1937" s="8">
        <v>4.4827684178017083E-7</v>
      </c>
      <c r="G1937" s="8">
        <v>-42041.377749318621</v>
      </c>
      <c r="H1937" s="8">
        <v>-2427.5236989252057</v>
      </c>
      <c r="I1937" s="8">
        <v>6062037.767686001</v>
      </c>
    </row>
    <row r="1938" spans="1:9" x14ac:dyDescent="0.25">
      <c r="A1938">
        <v>12</v>
      </c>
      <c r="B1938">
        <v>178</v>
      </c>
      <c r="C1938">
        <v>178</v>
      </c>
      <c r="D1938" s="8">
        <v>-43728.205184144463</v>
      </c>
      <c r="E1938" s="8">
        <v>6758.2234976037871</v>
      </c>
      <c r="F1938" s="8">
        <v>6062037.7676862553</v>
      </c>
      <c r="G1938" s="8">
        <v>-43728.205184144463</v>
      </c>
      <c r="H1938" s="8">
        <v>7613.9983020008021</v>
      </c>
      <c r="I1938" s="8">
        <v>-9194075.6725939587</v>
      </c>
    </row>
    <row r="1939" spans="1:9" x14ac:dyDescent="0.25">
      <c r="A1939">
        <v>13</v>
      </c>
      <c r="B1939">
        <v>178</v>
      </c>
      <c r="C1939">
        <v>178</v>
      </c>
      <c r="D1939" s="8">
        <v>-49702.957399456478</v>
      </c>
      <c r="E1939" s="8">
        <v>14936.032648905077</v>
      </c>
      <c r="F1939" s="8">
        <v>-9194075.6725946441</v>
      </c>
      <c r="G1939" s="8">
        <v>-49702.957399456478</v>
      </c>
      <c r="H1939" s="8">
        <v>15590.270770790183</v>
      </c>
      <c r="I1939" s="8">
        <v>-33966170.897677287</v>
      </c>
    </row>
    <row r="1940" spans="1:9" x14ac:dyDescent="0.25">
      <c r="A1940">
        <v>14</v>
      </c>
      <c r="B1940">
        <v>178</v>
      </c>
      <c r="C1940">
        <v>178</v>
      </c>
      <c r="D1940" s="8">
        <v>-49874.463062569499</v>
      </c>
      <c r="E1940" s="8">
        <v>15560.63358826954</v>
      </c>
      <c r="F1940" s="8">
        <v>-33966170.897689708</v>
      </c>
      <c r="G1940" s="8">
        <v>-49874.463062569499</v>
      </c>
      <c r="H1940" s="8">
        <v>15928.508630781449</v>
      </c>
      <c r="I1940" s="8">
        <v>-41838456.452452779</v>
      </c>
    </row>
    <row r="1941" spans="1:9" x14ac:dyDescent="0.25">
      <c r="A1941">
        <v>15</v>
      </c>
      <c r="B1941">
        <v>178</v>
      </c>
      <c r="C1941">
        <v>178</v>
      </c>
      <c r="D1941" s="8">
        <v>58337.510165623549</v>
      </c>
      <c r="E1941" s="8">
        <v>-20259.20842937893</v>
      </c>
      <c r="F1941" s="8">
        <v>-41838456.452438064</v>
      </c>
      <c r="G1941" s="8">
        <v>58337.510165623549</v>
      </c>
      <c r="H1941" s="8">
        <v>-19891.333386867023</v>
      </c>
      <c r="I1941" s="8">
        <v>-31800820.998378683</v>
      </c>
    </row>
    <row r="1942" spans="1:9" x14ac:dyDescent="0.25">
      <c r="A1942">
        <v>16</v>
      </c>
      <c r="B1942">
        <v>178</v>
      </c>
      <c r="C1942">
        <v>178</v>
      </c>
      <c r="D1942" s="8">
        <v>58166.004504356839</v>
      </c>
      <c r="E1942" s="8">
        <v>-19920.97056947889</v>
      </c>
      <c r="F1942" s="8">
        <v>-31800820.998353988</v>
      </c>
      <c r="G1942" s="8">
        <v>58166.004504356839</v>
      </c>
      <c r="H1942" s="8">
        <v>-19266.732447593786</v>
      </c>
      <c r="I1942" s="8">
        <v>4.9348891479894523E-7</v>
      </c>
    </row>
    <row r="1943" spans="1:9" x14ac:dyDescent="0.25">
      <c r="A1943">
        <v>17</v>
      </c>
      <c r="B1943">
        <v>178</v>
      </c>
      <c r="C1943">
        <v>178</v>
      </c>
      <c r="D1943" s="8">
        <v>33103.436373480625</v>
      </c>
      <c r="E1943" s="8">
        <v>46640.881318481472</v>
      </c>
      <c r="F1943" s="8">
        <v>1.1427790741436184E-5</v>
      </c>
      <c r="G1943" s="8">
        <v>33103.436373480625</v>
      </c>
      <c r="H1943" s="8">
        <v>46876.101518893382</v>
      </c>
      <c r="I1943" s="8">
        <v>-23379245.709333047</v>
      </c>
    </row>
    <row r="1944" spans="1:9" x14ac:dyDescent="0.25">
      <c r="A1944">
        <v>18</v>
      </c>
      <c r="B1944">
        <v>178</v>
      </c>
      <c r="C1944">
        <v>178</v>
      </c>
      <c r="D1944" s="8">
        <v>32774.650845552271</v>
      </c>
      <c r="E1944" s="8">
        <v>46547.315990950017</v>
      </c>
      <c r="F1944" s="8">
        <v>-23379245.709336687</v>
      </c>
      <c r="G1944" s="8">
        <v>32774.650845552271</v>
      </c>
      <c r="H1944" s="8">
        <v>46969.666846361921</v>
      </c>
      <c r="I1944" s="8">
        <v>-46758491.418663971</v>
      </c>
    </row>
    <row r="1945" spans="1:9" x14ac:dyDescent="0.25">
      <c r="A1945">
        <v>19</v>
      </c>
      <c r="B1945">
        <v>178</v>
      </c>
      <c r="C1945">
        <v>178</v>
      </c>
      <c r="D1945" s="8">
        <v>-47340.91884289727</v>
      </c>
      <c r="E1945" s="8">
        <v>-46286.12468558822</v>
      </c>
      <c r="F1945" s="8">
        <v>-46758491.418675147</v>
      </c>
      <c r="G1945" s="8">
        <v>-47340.91884289727</v>
      </c>
      <c r="H1945" s="8">
        <v>-45863.773830176309</v>
      </c>
      <c r="I1945" s="8">
        <v>-23721016.789735194</v>
      </c>
    </row>
    <row r="1946" spans="1:9" x14ac:dyDescent="0.25">
      <c r="A1946">
        <v>20</v>
      </c>
      <c r="B1946">
        <v>178</v>
      </c>
      <c r="C1946">
        <v>178</v>
      </c>
      <c r="D1946" s="8">
        <v>-48774.193807418305</v>
      </c>
      <c r="E1946" s="8">
        <v>-46497.300113213518</v>
      </c>
      <c r="F1946" s="8">
        <v>54606396.948507704</v>
      </c>
      <c r="G1946" s="8">
        <v>-48774.193807418305</v>
      </c>
      <c r="H1946" s="8">
        <v>-45652.598402389696</v>
      </c>
      <c r="I1946" s="8">
        <v>100681346.20630929</v>
      </c>
    </row>
    <row r="1947" spans="1:9" x14ac:dyDescent="0.25">
      <c r="A1947">
        <v>21</v>
      </c>
      <c r="B1947">
        <v>178</v>
      </c>
      <c r="C1947">
        <v>178</v>
      </c>
      <c r="D1947" s="8">
        <v>-135280.96213153831</v>
      </c>
      <c r="E1947" s="8">
        <v>-204.58525382740501</v>
      </c>
      <c r="F1947" s="8">
        <v>2.1040868887212129E-7</v>
      </c>
      <c r="G1947" s="8">
        <v>-135280.96213153831</v>
      </c>
      <c r="H1947" s="8">
        <v>204.58525382771558</v>
      </c>
      <c r="I1947" s="8">
        <v>-2.0168408809695393E-7</v>
      </c>
    </row>
    <row r="1948" spans="1:9" x14ac:dyDescent="0.25">
      <c r="A1948">
        <v>22</v>
      </c>
      <c r="B1948">
        <v>178</v>
      </c>
      <c r="C1948">
        <v>178</v>
      </c>
      <c r="D1948" s="8">
        <v>4698.5204848288759</v>
      </c>
      <c r="E1948" s="8">
        <v>-310.80248698716002</v>
      </c>
      <c r="F1948" s="8">
        <v>2.1459157035207756E-8</v>
      </c>
      <c r="G1948" s="8">
        <v>4698.5204848288759</v>
      </c>
      <c r="H1948" s="8">
        <v>310.80248698718094</v>
      </c>
      <c r="I1948" s="8">
        <v>-2.2155641422581685E-8</v>
      </c>
    </row>
    <row r="1949" spans="1:9" x14ac:dyDescent="0.25">
      <c r="A1949">
        <v>23</v>
      </c>
      <c r="B1949">
        <v>178</v>
      </c>
      <c r="C1949">
        <v>178</v>
      </c>
      <c r="D1949" s="8">
        <v>-122214.93597807469</v>
      </c>
      <c r="E1949" s="8">
        <v>-204.5852538275758</v>
      </c>
      <c r="F1949" s="8">
        <v>-1.9111394067294896E-8</v>
      </c>
      <c r="G1949" s="8">
        <v>-122214.93597807469</v>
      </c>
      <c r="H1949" s="8">
        <v>204.58525382754476</v>
      </c>
      <c r="I1949" s="8">
        <v>1.9895014702342453E-8</v>
      </c>
    </row>
    <row r="1950" spans="1:9" x14ac:dyDescent="0.25">
      <c r="A1950">
        <v>24</v>
      </c>
      <c r="B1950">
        <v>178</v>
      </c>
      <c r="C1950">
        <v>178</v>
      </c>
      <c r="D1950" s="8">
        <v>-63493.721756340739</v>
      </c>
      <c r="E1950" s="8">
        <v>34004.324917231308</v>
      </c>
      <c r="F1950" s="8">
        <v>7335153.0331244171</v>
      </c>
      <c r="G1950" s="8">
        <v>-63493.721756340739</v>
      </c>
      <c r="H1950" s="8">
        <v>34804.073598631803</v>
      </c>
      <c r="I1950" s="8">
        <v>-51151985.705359221</v>
      </c>
    </row>
    <row r="1951" spans="1:9" x14ac:dyDescent="0.25">
      <c r="A1951">
        <v>25</v>
      </c>
      <c r="B1951">
        <v>178</v>
      </c>
      <c r="C1951">
        <v>178</v>
      </c>
      <c r="D1951" s="8">
        <v>-47951.968611306052</v>
      </c>
      <c r="E1951" s="8">
        <v>-46474.823598503506</v>
      </c>
      <c r="F1951" s="8">
        <v>-23721016.789756719</v>
      </c>
      <c r="G1951" s="8">
        <v>-47951.968611306052</v>
      </c>
      <c r="H1951" s="8">
        <v>-45675.074917103011</v>
      </c>
      <c r="I1951" s="8">
        <v>54606396.948508739</v>
      </c>
    </row>
    <row r="1952" spans="1:9" x14ac:dyDescent="0.25">
      <c r="A1952">
        <v>1</v>
      </c>
      <c r="B1952">
        <v>179</v>
      </c>
      <c r="C1952">
        <v>179</v>
      </c>
      <c r="D1952" s="8">
        <v>-84127.934797111971</v>
      </c>
      <c r="E1952" s="8">
        <v>53491.619213423211</v>
      </c>
      <c r="F1952" s="8">
        <v>85648001.328966275</v>
      </c>
      <c r="G1952" s="8">
        <v>-84127.934797111971</v>
      </c>
      <c r="H1952" s="8">
        <v>54336.320924247033</v>
      </c>
      <c r="I1952" s="8">
        <v>31734031.260131188</v>
      </c>
    </row>
    <row r="1953" spans="1:9" x14ac:dyDescent="0.25">
      <c r="A1953">
        <v>2</v>
      </c>
      <c r="B1953">
        <v>179</v>
      </c>
      <c r="C1953">
        <v>179</v>
      </c>
      <c r="D1953" s="8">
        <v>-82694.659831905403</v>
      </c>
      <c r="E1953" s="8">
        <v>53702.794641333421</v>
      </c>
      <c r="F1953" s="8">
        <v>-59919717.856850371</v>
      </c>
      <c r="G1953" s="8">
        <v>-82694.659831905403</v>
      </c>
      <c r="H1953" s="8">
        <v>54125.145496745325</v>
      </c>
      <c r="I1953" s="8">
        <v>-86876702.891369551</v>
      </c>
    </row>
    <row r="1954" spans="1:9" x14ac:dyDescent="0.25">
      <c r="A1954">
        <v>3</v>
      </c>
      <c r="B1954">
        <v>179</v>
      </c>
      <c r="C1954">
        <v>179</v>
      </c>
      <c r="D1954" s="8">
        <v>38484.289999723565</v>
      </c>
      <c r="E1954" s="8">
        <v>-87087.878319447351</v>
      </c>
      <c r="F1954" s="8">
        <v>-86876702.89136596</v>
      </c>
      <c r="G1954" s="8">
        <v>38484.289999723565</v>
      </c>
      <c r="H1954" s="8">
        <v>-86665.527464035447</v>
      </c>
      <c r="I1954" s="8">
        <v>-43438351.445495047</v>
      </c>
    </row>
    <row r="1955" spans="1:9" x14ac:dyDescent="0.25">
      <c r="A1955">
        <v>4</v>
      </c>
      <c r="B1955">
        <v>179</v>
      </c>
      <c r="C1955">
        <v>179</v>
      </c>
      <c r="D1955" s="8">
        <v>38813.07552763469</v>
      </c>
      <c r="E1955" s="8">
        <v>-86994.312991305385</v>
      </c>
      <c r="F1955" s="8">
        <v>-43438351.445542276</v>
      </c>
      <c r="G1955" s="8">
        <v>38813.07552763469</v>
      </c>
      <c r="H1955" s="8">
        <v>-86759.092790893468</v>
      </c>
      <c r="I1955" s="8">
        <v>7.4783340096473696E-6</v>
      </c>
    </row>
    <row r="1956" spans="1:9" x14ac:dyDescent="0.25">
      <c r="A1956">
        <v>5</v>
      </c>
      <c r="B1956">
        <v>179</v>
      </c>
      <c r="C1956">
        <v>179</v>
      </c>
      <c r="D1956" s="8">
        <v>97873.781350272315</v>
      </c>
      <c r="E1956" s="8">
        <v>17535.422480851801</v>
      </c>
      <c r="F1956" s="8">
        <v>-8.0228041042573753E-6</v>
      </c>
      <c r="G1956" s="8">
        <v>97873.781350272315</v>
      </c>
      <c r="H1956" s="8">
        <v>18189.660602736905</v>
      </c>
      <c r="I1956" s="8">
        <v>-28990904.922340278</v>
      </c>
    </row>
    <row r="1957" spans="1:9" x14ac:dyDescent="0.25">
      <c r="A1957">
        <v>6</v>
      </c>
      <c r="B1957">
        <v>179</v>
      </c>
      <c r="C1957">
        <v>179</v>
      </c>
      <c r="D1957" s="8">
        <v>98045.287011204244</v>
      </c>
      <c r="E1957" s="8">
        <v>18160.023420380385</v>
      </c>
      <c r="F1957" s="8">
        <v>-28990904.922307681</v>
      </c>
      <c r="G1957" s="8">
        <v>98045.287011204244</v>
      </c>
      <c r="H1957" s="8">
        <v>18527.898462892292</v>
      </c>
      <c r="I1957" s="8">
        <v>-38162885.393124998</v>
      </c>
    </row>
    <row r="1958" spans="1:9" x14ac:dyDescent="0.25">
      <c r="A1958">
        <v>7</v>
      </c>
      <c r="B1958">
        <v>179</v>
      </c>
      <c r="C1958">
        <v>179</v>
      </c>
      <c r="D1958" s="8">
        <v>-69123.258124660031</v>
      </c>
      <c r="E1958" s="8">
        <v>-27540.969169729884</v>
      </c>
      <c r="F1958" s="8">
        <v>-38162885.393109217</v>
      </c>
      <c r="G1958" s="8">
        <v>-69123.258124660031</v>
      </c>
      <c r="H1958" s="8">
        <v>-27173.094127217973</v>
      </c>
      <c r="I1958" s="8">
        <v>-24484369.568870969</v>
      </c>
    </row>
    <row r="1959" spans="1:9" x14ac:dyDescent="0.25">
      <c r="A1959">
        <v>8</v>
      </c>
      <c r="B1959">
        <v>179</v>
      </c>
      <c r="C1959">
        <v>179</v>
      </c>
      <c r="D1959" s="8">
        <v>-68951.752462278659</v>
      </c>
      <c r="E1959" s="8">
        <v>-27202.731309678948</v>
      </c>
      <c r="F1959" s="8">
        <v>-24484369.568882033</v>
      </c>
      <c r="G1959" s="8">
        <v>-68951.752462278659</v>
      </c>
      <c r="H1959" s="8">
        <v>-26548.493187793843</v>
      </c>
      <c r="I1959" s="8">
        <v>19134749.110817257</v>
      </c>
    </row>
    <row r="1960" spans="1:9" x14ac:dyDescent="0.25">
      <c r="A1960">
        <v>9</v>
      </c>
      <c r="B1960">
        <v>179</v>
      </c>
      <c r="C1960">
        <v>179</v>
      </c>
      <c r="D1960" s="8">
        <v>-62977.00024486499</v>
      </c>
      <c r="E1960" s="8">
        <v>-6519.5606711029823</v>
      </c>
      <c r="F1960" s="8">
        <v>19134749.110816374</v>
      </c>
      <c r="G1960" s="8">
        <v>-62977.00024486499</v>
      </c>
      <c r="H1960" s="8">
        <v>-5663.7858667059681</v>
      </c>
      <c r="I1960" s="8">
        <v>32067371.460700657</v>
      </c>
    </row>
    <row r="1961" spans="1:9" x14ac:dyDescent="0.25">
      <c r="A1961">
        <v>10</v>
      </c>
      <c r="B1961">
        <v>179</v>
      </c>
      <c r="C1961">
        <v>179</v>
      </c>
      <c r="D1961" s="8">
        <v>-56933.673368969205</v>
      </c>
      <c r="E1961" s="8">
        <v>14676.856573637993</v>
      </c>
      <c r="F1961" s="8">
        <v>32067371.460700545</v>
      </c>
      <c r="G1961" s="8">
        <v>-56933.673368969205</v>
      </c>
      <c r="H1961" s="8">
        <v>15532.631378035008</v>
      </c>
      <c r="I1961" s="8">
        <v>-3.4917393350042402E-7</v>
      </c>
    </row>
    <row r="1962" spans="1:9" x14ac:dyDescent="0.25">
      <c r="A1962">
        <v>11</v>
      </c>
      <c r="B1962">
        <v>179</v>
      </c>
      <c r="C1962">
        <v>179</v>
      </c>
      <c r="D1962" s="8">
        <v>-59728.896457641538</v>
      </c>
      <c r="E1962" s="8">
        <v>-7686.3911289553016</v>
      </c>
      <c r="F1962" s="8">
        <v>4.6881250455044214E-7</v>
      </c>
      <c r="G1962" s="8">
        <v>-59728.896457641538</v>
      </c>
      <c r="H1962" s="8">
        <v>-6830.6163245582866</v>
      </c>
      <c r="I1962" s="8">
        <v>15409803.411905136</v>
      </c>
    </row>
    <row r="1963" spans="1:9" x14ac:dyDescent="0.25">
      <c r="A1963">
        <v>12</v>
      </c>
      <c r="B1963">
        <v>179</v>
      </c>
      <c r="C1963">
        <v>179</v>
      </c>
      <c r="D1963" s="8">
        <v>-63355.97275957204</v>
      </c>
      <c r="E1963" s="8">
        <v>6727.5683634424622</v>
      </c>
      <c r="F1963" s="8">
        <v>15409803.411905415</v>
      </c>
      <c r="G1963" s="8">
        <v>-63355.97275957204</v>
      </c>
      <c r="H1963" s="8">
        <v>7583.3431678394772</v>
      </c>
      <c r="I1963" s="8">
        <v>218770.82144959091</v>
      </c>
    </row>
    <row r="1964" spans="1:9" x14ac:dyDescent="0.25">
      <c r="A1964">
        <v>13</v>
      </c>
      <c r="B1964">
        <v>179</v>
      </c>
      <c r="C1964">
        <v>179</v>
      </c>
      <c r="D1964" s="8">
        <v>-66914.474400675157</v>
      </c>
      <c r="E1964" s="8">
        <v>20829.817932203092</v>
      </c>
      <c r="F1964" s="8">
        <v>218770.82144900988</v>
      </c>
      <c r="G1964" s="8">
        <v>-66914.474400675157</v>
      </c>
      <c r="H1964" s="8">
        <v>21484.0560540882</v>
      </c>
      <c r="I1964" s="8">
        <v>-34118937.918426409</v>
      </c>
    </row>
    <row r="1965" spans="1:9" x14ac:dyDescent="0.25">
      <c r="A1965">
        <v>14</v>
      </c>
      <c r="B1965">
        <v>179</v>
      </c>
      <c r="C1965">
        <v>179</v>
      </c>
      <c r="D1965" s="8">
        <v>-67085.980063773502</v>
      </c>
      <c r="E1965" s="8">
        <v>21454.418871550639</v>
      </c>
      <c r="F1965" s="8">
        <v>-34118937.918440349</v>
      </c>
      <c r="G1965" s="8">
        <v>-67085.980063773502</v>
      </c>
      <c r="H1965" s="8">
        <v>21822.293914062549</v>
      </c>
      <c r="I1965" s="8">
        <v>-44938116.114844114</v>
      </c>
    </row>
    <row r="1966" spans="1:9" x14ac:dyDescent="0.25">
      <c r="A1966">
        <v>15</v>
      </c>
      <c r="B1966">
        <v>179</v>
      </c>
      <c r="C1966">
        <v>179</v>
      </c>
      <c r="D1966" s="8">
        <v>78199.548118237479</v>
      </c>
      <c r="E1966" s="8">
        <v>-21719.245952876827</v>
      </c>
      <c r="F1966" s="8">
        <v>-44938116.114829004</v>
      </c>
      <c r="G1966" s="8">
        <v>78199.548118237479</v>
      </c>
      <c r="H1966" s="8">
        <v>-21351.370910364916</v>
      </c>
      <c r="I1966" s="8">
        <v>-34170461.899019048</v>
      </c>
    </row>
    <row r="1967" spans="1:9" x14ac:dyDescent="0.25">
      <c r="A1967">
        <v>16</v>
      </c>
      <c r="B1967">
        <v>179</v>
      </c>
      <c r="C1967">
        <v>179</v>
      </c>
      <c r="D1967" s="8">
        <v>78028.042457005751</v>
      </c>
      <c r="E1967" s="8">
        <v>-21381.008092978122</v>
      </c>
      <c r="F1967" s="8">
        <v>-34170461.898993284</v>
      </c>
      <c r="G1967" s="8">
        <v>78028.042457005751</v>
      </c>
      <c r="H1967" s="8">
        <v>-20726.769971093017</v>
      </c>
      <c r="I1967" s="8">
        <v>4.5865162974223493E-7</v>
      </c>
    </row>
    <row r="1968" spans="1:9" x14ac:dyDescent="0.25">
      <c r="A1968">
        <v>17</v>
      </c>
      <c r="B1968">
        <v>179</v>
      </c>
      <c r="C1968">
        <v>179</v>
      </c>
      <c r="D1968" s="8">
        <v>38759.311849768157</v>
      </c>
      <c r="E1968" s="8">
        <v>66993.262121907261</v>
      </c>
      <c r="F1968" s="8">
        <v>1.1066845036111773E-5</v>
      </c>
      <c r="G1968" s="8">
        <v>38759.311849768157</v>
      </c>
      <c r="H1968" s="8">
        <v>67228.482322319163</v>
      </c>
      <c r="I1968" s="8">
        <v>-33555436.111045472</v>
      </c>
    </row>
    <row r="1969" spans="1:9" x14ac:dyDescent="0.25">
      <c r="A1969">
        <v>18</v>
      </c>
      <c r="B1969">
        <v>179</v>
      </c>
      <c r="C1969">
        <v>179</v>
      </c>
      <c r="D1969" s="8">
        <v>38430.526321839934</v>
      </c>
      <c r="E1969" s="8">
        <v>66899.696794375603</v>
      </c>
      <c r="F1969" s="8">
        <v>-33555436.111048937</v>
      </c>
      <c r="G1969" s="8">
        <v>38430.526321839934</v>
      </c>
      <c r="H1969" s="8">
        <v>67322.047649787521</v>
      </c>
      <c r="I1969" s="8">
        <v>-67110872.222088441</v>
      </c>
    </row>
    <row r="1970" spans="1:9" x14ac:dyDescent="0.25">
      <c r="A1970">
        <v>19</v>
      </c>
      <c r="B1970">
        <v>179</v>
      </c>
      <c r="C1970">
        <v>179</v>
      </c>
      <c r="D1970" s="8">
        <v>-65823.930998943149</v>
      </c>
      <c r="E1970" s="8">
        <v>-54125.145496567799</v>
      </c>
      <c r="F1970" s="8">
        <v>-67110872.222098216</v>
      </c>
      <c r="G1970" s="8">
        <v>-65823.930998943149</v>
      </c>
      <c r="H1970" s="8">
        <v>-53702.794641155888</v>
      </c>
      <c r="I1970" s="8">
        <v>-40153887.187668778</v>
      </c>
    </row>
    <row r="1971" spans="1:9" x14ac:dyDescent="0.25">
      <c r="A1971">
        <v>20</v>
      </c>
      <c r="B1971">
        <v>179</v>
      </c>
      <c r="C1971">
        <v>179</v>
      </c>
      <c r="D1971" s="8">
        <v>-67257.205963464177</v>
      </c>
      <c r="E1971" s="8">
        <v>-54336.320924196298</v>
      </c>
      <c r="F1971" s="8">
        <v>51499861.929245859</v>
      </c>
      <c r="G1971" s="8">
        <v>-67257.205963464177</v>
      </c>
      <c r="H1971" s="8">
        <v>-53491.619213372484</v>
      </c>
      <c r="I1971" s="8">
        <v>105413831.99803022</v>
      </c>
    </row>
    <row r="1972" spans="1:9" x14ac:dyDescent="0.25">
      <c r="A1972">
        <v>21</v>
      </c>
      <c r="B1972">
        <v>179</v>
      </c>
      <c r="C1972">
        <v>179</v>
      </c>
      <c r="D1972" s="8">
        <v>-185350.48315333953</v>
      </c>
      <c r="E1972" s="8">
        <v>-204.58525382740092</v>
      </c>
      <c r="F1972" s="8">
        <v>2.1597479644697161E-7</v>
      </c>
      <c r="G1972" s="8">
        <v>-185350.48315333953</v>
      </c>
      <c r="H1972" s="8">
        <v>204.58525382771967</v>
      </c>
      <c r="I1972" s="8">
        <v>-2.0678307919297367E-7</v>
      </c>
    </row>
    <row r="1973" spans="1:9" x14ac:dyDescent="0.25">
      <c r="A1973">
        <v>22</v>
      </c>
      <c r="B1973">
        <v>179</v>
      </c>
      <c r="C1973">
        <v>179</v>
      </c>
      <c r="D1973" s="8">
        <v>73.825850055856563</v>
      </c>
      <c r="E1973" s="8">
        <v>-310.80248698716133</v>
      </c>
      <c r="F1973" s="8">
        <v>1.9950265079668682E-8</v>
      </c>
      <c r="G1973" s="8">
        <v>73.825850055856563</v>
      </c>
      <c r="H1973" s="8">
        <v>310.80248698717963</v>
      </c>
      <c r="I1973" s="8">
        <v>-1.9172782108051618E-8</v>
      </c>
    </row>
    <row r="1974" spans="1:9" x14ac:dyDescent="0.25">
      <c r="A1974">
        <v>23</v>
      </c>
      <c r="B1974">
        <v>179</v>
      </c>
      <c r="C1974">
        <v>179</v>
      </c>
      <c r="D1974" s="8">
        <v>-159328.82854017417</v>
      </c>
      <c r="E1974" s="8">
        <v>-204.58525382757253</v>
      </c>
      <c r="F1974" s="8">
        <v>-1.6452759155072272E-8</v>
      </c>
      <c r="G1974" s="8">
        <v>-159328.82854017417</v>
      </c>
      <c r="H1974" s="8">
        <v>204.58525382754803</v>
      </c>
      <c r="I1974" s="8">
        <v>1.651605998631567E-8</v>
      </c>
    </row>
    <row r="1975" spans="1:9" x14ac:dyDescent="0.25">
      <c r="A1975">
        <v>24</v>
      </c>
      <c r="B1975">
        <v>179</v>
      </c>
      <c r="C1975">
        <v>179</v>
      </c>
      <c r="D1975" s="8">
        <v>-83305.709600310729</v>
      </c>
      <c r="E1975" s="8">
        <v>53514.095728142318</v>
      </c>
      <c r="F1975" s="8">
        <v>31734031.260133252</v>
      </c>
      <c r="G1975" s="8">
        <v>-83305.709600310729</v>
      </c>
      <c r="H1975" s="8">
        <v>54313.844409542813</v>
      </c>
      <c r="I1975" s="8">
        <v>-59919717.856899083</v>
      </c>
    </row>
    <row r="1976" spans="1:9" x14ac:dyDescent="0.25">
      <c r="A1976">
        <v>25</v>
      </c>
      <c r="B1976">
        <v>179</v>
      </c>
      <c r="C1976">
        <v>179</v>
      </c>
      <c r="D1976" s="8">
        <v>-66434.980767351924</v>
      </c>
      <c r="E1976" s="8">
        <v>-54313.844409486315</v>
      </c>
      <c r="F1976" s="8">
        <v>-40153887.187689289</v>
      </c>
      <c r="G1976" s="8">
        <v>-66434.980767351924</v>
      </c>
      <c r="H1976" s="8">
        <v>-53514.09572808582</v>
      </c>
      <c r="I1976" s="8">
        <v>51499861.929246932</v>
      </c>
    </row>
    <row r="1977" spans="1:9" x14ac:dyDescent="0.25">
      <c r="A1977">
        <v>1</v>
      </c>
      <c r="B1977">
        <v>180</v>
      </c>
      <c r="C1977">
        <v>180</v>
      </c>
      <c r="D1977" s="8">
        <v>-81099.493215356633</v>
      </c>
      <c r="E1977" s="8">
        <v>46538.360694284216</v>
      </c>
      <c r="F1977" s="8">
        <v>64669644.520756841</v>
      </c>
      <c r="G1977" s="8">
        <v>-81099.493215356633</v>
      </c>
      <c r="H1977" s="8">
        <v>47383.062405108038</v>
      </c>
      <c r="I1977" s="8">
        <v>17708932.971060745</v>
      </c>
    </row>
    <row r="1978" spans="1:9" x14ac:dyDescent="0.25">
      <c r="A1978">
        <v>2</v>
      </c>
      <c r="B1978">
        <v>180</v>
      </c>
      <c r="C1978">
        <v>180</v>
      </c>
      <c r="D1978" s="8">
        <v>-79666.218250143182</v>
      </c>
      <c r="E1978" s="8">
        <v>46749.536122195896</v>
      </c>
      <c r="F1978" s="8">
        <v>-62124276.663383447</v>
      </c>
      <c r="G1978" s="8">
        <v>-79666.218250143182</v>
      </c>
      <c r="H1978" s="8">
        <v>47171.886977607799</v>
      </c>
      <c r="I1978" s="8">
        <v>-85604632.438333929</v>
      </c>
    </row>
    <row r="1979" spans="1:9" x14ac:dyDescent="0.25">
      <c r="A1979">
        <v>3</v>
      </c>
      <c r="B1979">
        <v>180</v>
      </c>
      <c r="C1979">
        <v>180</v>
      </c>
      <c r="D1979" s="8">
        <v>34469.793649061132</v>
      </c>
      <c r="E1979" s="8">
        <v>-85815.807866409625</v>
      </c>
      <c r="F1979" s="8">
        <v>-85604632.438330114</v>
      </c>
      <c r="G1979" s="8">
        <v>34469.793649061132</v>
      </c>
      <c r="H1979" s="8">
        <v>-85393.457010997707</v>
      </c>
      <c r="I1979" s="8">
        <v>-42802316.218978241</v>
      </c>
    </row>
    <row r="1980" spans="1:9" x14ac:dyDescent="0.25">
      <c r="A1980">
        <v>4</v>
      </c>
      <c r="B1980">
        <v>180</v>
      </c>
      <c r="C1980">
        <v>180</v>
      </c>
      <c r="D1980" s="8">
        <v>34798.579176972256</v>
      </c>
      <c r="E1980" s="8">
        <v>-85722.242538271879</v>
      </c>
      <c r="F1980" s="8">
        <v>-42802316.219025418</v>
      </c>
      <c r="G1980" s="8">
        <v>34798.579176972256</v>
      </c>
      <c r="H1980" s="8">
        <v>-85487.022337859977</v>
      </c>
      <c r="I1980" s="8">
        <v>7.5252726674079893E-6</v>
      </c>
    </row>
    <row r="1981" spans="1:9" x14ac:dyDescent="0.25">
      <c r="A1981">
        <v>5</v>
      </c>
      <c r="B1981">
        <v>180</v>
      </c>
      <c r="C1981">
        <v>180</v>
      </c>
      <c r="D1981" s="8">
        <v>95328.254514361135</v>
      </c>
      <c r="E1981" s="8">
        <v>14180.629295777162</v>
      </c>
      <c r="F1981" s="8">
        <v>-7.9748875577934083E-6</v>
      </c>
      <c r="G1981" s="8">
        <v>95328.254514361135</v>
      </c>
      <c r="H1981" s="8">
        <v>14834.867417662268</v>
      </c>
      <c r="I1981" s="8">
        <v>-23546075.582964085</v>
      </c>
    </row>
    <row r="1982" spans="1:9" x14ac:dyDescent="0.25">
      <c r="A1982">
        <v>6</v>
      </c>
      <c r="B1982">
        <v>180</v>
      </c>
      <c r="C1982">
        <v>180</v>
      </c>
      <c r="D1982" s="8">
        <v>95499.760175315809</v>
      </c>
      <c r="E1982" s="8">
        <v>14805.230235282095</v>
      </c>
      <c r="F1982" s="8">
        <v>-23546075.582931701</v>
      </c>
      <c r="G1982" s="8">
        <v>95499.760175315809</v>
      </c>
      <c r="H1982" s="8">
        <v>15173.105277794006</v>
      </c>
      <c r="I1982" s="8">
        <v>-31040659.461199865</v>
      </c>
    </row>
    <row r="1983" spans="1:9" x14ac:dyDescent="0.25">
      <c r="A1983">
        <v>7</v>
      </c>
      <c r="B1983">
        <v>180</v>
      </c>
      <c r="C1983">
        <v>180</v>
      </c>
      <c r="D1983" s="8">
        <v>-61556.917033221267</v>
      </c>
      <c r="E1983" s="8">
        <v>-27021.599420607683</v>
      </c>
      <c r="F1983" s="8">
        <v>-31040659.46118449</v>
      </c>
      <c r="G1983" s="8">
        <v>-61556.917033221267</v>
      </c>
      <c r="H1983" s="8">
        <v>-26653.724378095772</v>
      </c>
      <c r="I1983" s="8">
        <v>-17621828.511507194</v>
      </c>
    </row>
    <row r="1984" spans="1:9" x14ac:dyDescent="0.25">
      <c r="A1984">
        <v>8</v>
      </c>
      <c r="B1984">
        <v>180</v>
      </c>
      <c r="C1984">
        <v>180</v>
      </c>
      <c r="D1984" s="8">
        <v>-61385.411370846021</v>
      </c>
      <c r="E1984" s="8">
        <v>-26683.361560551355</v>
      </c>
      <c r="F1984" s="8">
        <v>-17621828.511518531</v>
      </c>
      <c r="G1984" s="8">
        <v>-61385.411370846021</v>
      </c>
      <c r="H1984" s="8">
        <v>-26029.123438666247</v>
      </c>
      <c r="I1984" s="8">
        <v>25154353.065346699</v>
      </c>
    </row>
    <row r="1985" spans="1:9" x14ac:dyDescent="0.25">
      <c r="A1985">
        <v>9</v>
      </c>
      <c r="B1985">
        <v>180</v>
      </c>
      <c r="C1985">
        <v>180</v>
      </c>
      <c r="D1985" s="8">
        <v>-55410.659153431618</v>
      </c>
      <c r="E1985" s="8">
        <v>-6000.1909219766258</v>
      </c>
      <c r="F1985" s="8">
        <v>25154353.065345872</v>
      </c>
      <c r="G1985" s="8">
        <v>-55410.659153431618</v>
      </c>
      <c r="H1985" s="8">
        <v>-5144.4161175796107</v>
      </c>
      <c r="I1985" s="8">
        <v>36984353.437834874</v>
      </c>
    </row>
    <row r="1986" spans="1:9" x14ac:dyDescent="0.25">
      <c r="A1986">
        <v>10</v>
      </c>
      <c r="B1986">
        <v>180</v>
      </c>
      <c r="C1986">
        <v>180</v>
      </c>
      <c r="D1986" s="8">
        <v>-54410.655611433831</v>
      </c>
      <c r="E1986" s="8">
        <v>16992.910260465218</v>
      </c>
      <c r="F1986" s="8">
        <v>36984353.43783474</v>
      </c>
      <c r="G1986" s="8">
        <v>-54410.655611433831</v>
      </c>
      <c r="H1986" s="8">
        <v>17848.685064862235</v>
      </c>
      <c r="I1986" s="8">
        <v>-3.203262167517096E-7</v>
      </c>
    </row>
    <row r="1987" spans="1:9" x14ac:dyDescent="0.25">
      <c r="A1987">
        <v>11</v>
      </c>
      <c r="B1987">
        <v>180</v>
      </c>
      <c r="C1987">
        <v>180</v>
      </c>
      <c r="D1987" s="8">
        <v>-59872.776062262237</v>
      </c>
      <c r="E1987" s="8">
        <v>-4522.7694751511553</v>
      </c>
      <c r="F1987" s="8">
        <v>4.6001150622032588E-7</v>
      </c>
      <c r="G1987" s="8">
        <v>-59872.776062262237</v>
      </c>
      <c r="H1987" s="8">
        <v>-3666.9946707541399</v>
      </c>
      <c r="I1987" s="8">
        <v>8693434.6408789065</v>
      </c>
    </row>
    <row r="1988" spans="1:9" x14ac:dyDescent="0.25">
      <c r="A1988">
        <v>12</v>
      </c>
      <c r="B1988">
        <v>180</v>
      </c>
      <c r="C1988">
        <v>180</v>
      </c>
      <c r="D1988" s="8">
        <v>-58456.529030297912</v>
      </c>
      <c r="E1988" s="8">
        <v>7675.1692697453982</v>
      </c>
      <c r="F1988" s="8">
        <v>8693434.6408791803</v>
      </c>
      <c r="G1988" s="8">
        <v>-58456.529030297912</v>
      </c>
      <c r="H1988" s="8">
        <v>8530.9440741424132</v>
      </c>
      <c r="I1988" s="8">
        <v>-8509354.6736577675</v>
      </c>
    </row>
    <row r="1989" spans="1:9" x14ac:dyDescent="0.25">
      <c r="A1989">
        <v>13</v>
      </c>
      <c r="B1989">
        <v>180</v>
      </c>
      <c r="C1989">
        <v>180</v>
      </c>
      <c r="D1989" s="8">
        <v>-62015.030671385626</v>
      </c>
      <c r="E1989" s="8">
        <v>17764.714153302364</v>
      </c>
      <c r="F1989" s="8">
        <v>-8509354.673658343</v>
      </c>
      <c r="G1989" s="8">
        <v>-62015.030671385626</v>
      </c>
      <c r="H1989" s="8">
        <v>18418.952275187468</v>
      </c>
      <c r="I1989" s="8">
        <v>-37872399.98037789</v>
      </c>
    </row>
    <row r="1990" spans="1:9" x14ac:dyDescent="0.25">
      <c r="A1990">
        <v>14</v>
      </c>
      <c r="B1990">
        <v>180</v>
      </c>
      <c r="C1990">
        <v>180</v>
      </c>
      <c r="D1990" s="8">
        <v>-62186.536334431177</v>
      </c>
      <c r="E1990" s="8">
        <v>18389.315092668265</v>
      </c>
      <c r="F1990" s="8">
        <v>-37872399.980391078</v>
      </c>
      <c r="G1990" s="8">
        <v>-62186.536334431177</v>
      </c>
      <c r="H1990" s="8">
        <v>18757.190135180175</v>
      </c>
      <c r="I1990" s="8">
        <v>-47159026.287353873</v>
      </c>
    </row>
    <row r="1991" spans="1:9" x14ac:dyDescent="0.25">
      <c r="A1991">
        <v>15</v>
      </c>
      <c r="B1991">
        <v>180</v>
      </c>
      <c r="C1991">
        <v>180</v>
      </c>
      <c r="D1991" s="8">
        <v>67355.810549509129</v>
      </c>
      <c r="E1991" s="8">
        <v>-22765.364734085117</v>
      </c>
      <c r="F1991" s="8">
        <v>-47159026.287338451</v>
      </c>
      <c r="G1991" s="8">
        <v>67355.810549509129</v>
      </c>
      <c r="H1991" s="8">
        <v>-22397.489691573202</v>
      </c>
      <c r="I1991" s="8">
        <v>-35868312.680925183</v>
      </c>
    </row>
    <row r="1992" spans="1:9" x14ac:dyDescent="0.25">
      <c r="A1992">
        <v>16</v>
      </c>
      <c r="B1992">
        <v>180</v>
      </c>
      <c r="C1992">
        <v>180</v>
      </c>
      <c r="D1992" s="8">
        <v>67184.304888283761</v>
      </c>
      <c r="E1992" s="8">
        <v>-22427.126874189755</v>
      </c>
      <c r="F1992" s="8">
        <v>-35868312.680899799</v>
      </c>
      <c r="G1992" s="8">
        <v>67184.304888283761</v>
      </c>
      <c r="H1992" s="8">
        <v>-21772.888752304651</v>
      </c>
      <c r="I1992" s="8">
        <v>4.5437336666509508E-7</v>
      </c>
    </row>
    <row r="1993" spans="1:9" x14ac:dyDescent="0.25">
      <c r="A1993">
        <v>17</v>
      </c>
      <c r="B1993">
        <v>180</v>
      </c>
      <c r="C1993">
        <v>180</v>
      </c>
      <c r="D1993" s="8">
        <v>37995.710365020823</v>
      </c>
      <c r="E1993" s="8">
        <v>55753.994477015949</v>
      </c>
      <c r="F1993" s="8">
        <v>1.0829707025550307E-5</v>
      </c>
      <c r="G1993" s="8">
        <v>37995.710365020823</v>
      </c>
      <c r="H1993" s="8">
        <v>55989.214677427866</v>
      </c>
      <c r="I1993" s="8">
        <v>-27935802.2885997</v>
      </c>
    </row>
    <row r="1994" spans="1:9" x14ac:dyDescent="0.25">
      <c r="A1994">
        <v>18</v>
      </c>
      <c r="B1994">
        <v>180</v>
      </c>
      <c r="C1994">
        <v>180</v>
      </c>
      <c r="D1994" s="8">
        <v>37666.924837092629</v>
      </c>
      <c r="E1994" s="8">
        <v>55660.42914948766</v>
      </c>
      <c r="F1994" s="8">
        <v>-27935802.288603049</v>
      </c>
      <c r="G1994" s="8">
        <v>37666.924837092629</v>
      </c>
      <c r="H1994" s="8">
        <v>56082.780004899563</v>
      </c>
      <c r="I1994" s="8">
        <v>-55871604.577198498</v>
      </c>
    </row>
    <row r="1995" spans="1:9" x14ac:dyDescent="0.25">
      <c r="A1995">
        <v>19</v>
      </c>
      <c r="B1995">
        <v>180</v>
      </c>
      <c r="C1995">
        <v>180</v>
      </c>
      <c r="D1995" s="8">
        <v>-55622.372580687035</v>
      </c>
      <c r="E1995" s="8">
        <v>-52558.386977367765</v>
      </c>
      <c r="F1995" s="8">
        <v>-55871604.577208512</v>
      </c>
      <c r="G1995" s="8">
        <v>-55622.372580687035</v>
      </c>
      <c r="H1995" s="8">
        <v>-52136.036121955862</v>
      </c>
      <c r="I1995" s="8">
        <v>-29697998.802379873</v>
      </c>
    </row>
    <row r="1996" spans="1:9" x14ac:dyDescent="0.25">
      <c r="A1996">
        <v>20</v>
      </c>
      <c r="B1996">
        <v>180</v>
      </c>
      <c r="C1996">
        <v>180</v>
      </c>
      <c r="D1996" s="8">
        <v>-57055.647545208049</v>
      </c>
      <c r="E1996" s="8">
        <v>-52769.56240499187</v>
      </c>
      <c r="F1996" s="8">
        <v>59292260.831886858</v>
      </c>
      <c r="G1996" s="8">
        <v>-57055.647545208049</v>
      </c>
      <c r="H1996" s="8">
        <v>-51924.860694168048</v>
      </c>
      <c r="I1996" s="8">
        <v>111639472.38146681</v>
      </c>
    </row>
    <row r="1997" spans="1:9" x14ac:dyDescent="0.25">
      <c r="A1997">
        <v>21</v>
      </c>
      <c r="B1997">
        <v>180</v>
      </c>
      <c r="C1997">
        <v>180</v>
      </c>
      <c r="D1997" s="8">
        <v>-174521.8631387449</v>
      </c>
      <c r="E1997" s="8">
        <v>-204.58525382740652</v>
      </c>
      <c r="F1997" s="8">
        <v>2.0934348867740483E-7</v>
      </c>
      <c r="G1997" s="8">
        <v>-174521.8631387449</v>
      </c>
      <c r="H1997" s="8">
        <v>204.58525382771407</v>
      </c>
      <c r="I1997" s="8">
        <v>-1.9969338609371333E-7</v>
      </c>
    </row>
    <row r="1998" spans="1:9" x14ac:dyDescent="0.25">
      <c r="A1998">
        <v>22</v>
      </c>
      <c r="B1998">
        <v>180</v>
      </c>
      <c r="C1998">
        <v>180</v>
      </c>
      <c r="D1998" s="8">
        <v>5427.6266889197032</v>
      </c>
      <c r="E1998" s="8">
        <v>-310.80248698716179</v>
      </c>
      <c r="F1998" s="8">
        <v>2.0113580421066708E-8</v>
      </c>
      <c r="G1998" s="8">
        <v>5427.6266889197032</v>
      </c>
      <c r="H1998" s="8">
        <v>310.80248698717918</v>
      </c>
      <c r="I1998" s="8">
        <v>-1.9743884966684236E-8</v>
      </c>
    </row>
    <row r="1999" spans="1:9" x14ac:dyDescent="0.25">
      <c r="A1999">
        <v>23</v>
      </c>
      <c r="B1999">
        <v>180</v>
      </c>
      <c r="C1999">
        <v>180</v>
      </c>
      <c r="D1999" s="8">
        <v>-142469.7349164398</v>
      </c>
      <c r="E1999" s="8">
        <v>-204.58525382757239</v>
      </c>
      <c r="F1999" s="8">
        <v>-1.483313099015504E-8</v>
      </c>
      <c r="G1999" s="8">
        <v>-142469.7349164398</v>
      </c>
      <c r="H1999" s="8">
        <v>204.58525382754817</v>
      </c>
      <c r="I1999" s="8">
        <v>1.4621400623582305E-8</v>
      </c>
    </row>
    <row r="2000" spans="1:9" x14ac:dyDescent="0.25">
      <c r="A2000">
        <v>24</v>
      </c>
      <c r="B2000">
        <v>180</v>
      </c>
      <c r="C2000">
        <v>180</v>
      </c>
      <c r="D2000" s="8">
        <v>-80277.268018548493</v>
      </c>
      <c r="E2000" s="8">
        <v>46560.837209002799</v>
      </c>
      <c r="F2000" s="8">
        <v>17708932.971062794</v>
      </c>
      <c r="G2000" s="8">
        <v>-80277.268018548493</v>
      </c>
      <c r="H2000" s="8">
        <v>47360.585890403294</v>
      </c>
      <c r="I2000" s="8">
        <v>-62124276.663432375</v>
      </c>
    </row>
    <row r="2001" spans="1:9" x14ac:dyDescent="0.25">
      <c r="A2001">
        <v>25</v>
      </c>
      <c r="B2001">
        <v>180</v>
      </c>
      <c r="C2001">
        <v>180</v>
      </c>
      <c r="D2001" s="8">
        <v>-56233.422349095796</v>
      </c>
      <c r="E2001" s="8">
        <v>-52747.085890281873</v>
      </c>
      <c r="F2001" s="8">
        <v>-29697998.802400757</v>
      </c>
      <c r="G2001" s="8">
        <v>-56233.422349095796</v>
      </c>
      <c r="H2001" s="8">
        <v>-51947.337208881378</v>
      </c>
      <c r="I2001" s="8">
        <v>59292260.831887901</v>
      </c>
    </row>
    <row r="2002" spans="1:9" x14ac:dyDescent="0.25">
      <c r="A2002">
        <v>1</v>
      </c>
      <c r="B2002">
        <v>181</v>
      </c>
      <c r="C2002">
        <v>181</v>
      </c>
      <c r="D2002" s="8">
        <v>-73926.376378867615</v>
      </c>
      <c r="E2002" s="8">
        <v>51924.860694247167</v>
      </c>
      <c r="F2002" s="8">
        <v>91873641.712456927</v>
      </c>
      <c r="G2002" s="8">
        <v>-73926.376378867615</v>
      </c>
      <c r="H2002" s="8">
        <v>52769.562405070988</v>
      </c>
      <c r="I2002" s="8">
        <v>39526430.162797898</v>
      </c>
    </row>
    <row r="2003" spans="1:9" x14ac:dyDescent="0.25">
      <c r="A2003">
        <v>2</v>
      </c>
      <c r="B2003">
        <v>181</v>
      </c>
      <c r="C2003">
        <v>181</v>
      </c>
      <c r="D2003" s="8">
        <v>-72493.101413676224</v>
      </c>
      <c r="E2003" s="8">
        <v>52136.036122156285</v>
      </c>
      <c r="F2003" s="8">
        <v>-49463829.4715854</v>
      </c>
      <c r="G2003" s="8">
        <v>-72493.101413676224</v>
      </c>
      <c r="H2003" s="8">
        <v>52558.386977568196</v>
      </c>
      <c r="I2003" s="8">
        <v>-75637435.246515512</v>
      </c>
    </row>
    <row r="2004" spans="1:9" x14ac:dyDescent="0.25">
      <c r="A2004">
        <v>3</v>
      </c>
      <c r="B2004">
        <v>181</v>
      </c>
      <c r="C2004">
        <v>181</v>
      </c>
      <c r="D2004" s="8">
        <v>37720.688514998743</v>
      </c>
      <c r="E2004" s="8">
        <v>-75848.610674588475</v>
      </c>
      <c r="F2004" s="8">
        <v>-75637435.246512383</v>
      </c>
      <c r="G2004" s="8">
        <v>37720.688514998743</v>
      </c>
      <c r="H2004" s="8">
        <v>-75426.259819176572</v>
      </c>
      <c r="I2004" s="8">
        <v>-37818717.623070315</v>
      </c>
    </row>
    <row r="2005" spans="1:9" x14ac:dyDescent="0.25">
      <c r="A2005">
        <v>4</v>
      </c>
      <c r="B2005">
        <v>181</v>
      </c>
      <c r="C2005">
        <v>181</v>
      </c>
      <c r="D2005" s="8">
        <v>38049.474042909918</v>
      </c>
      <c r="E2005" s="8">
        <v>-75755.045346455692</v>
      </c>
      <c r="F2005" s="8">
        <v>-37818717.623117551</v>
      </c>
      <c r="G2005" s="8">
        <v>38049.474042909918</v>
      </c>
      <c r="H2005" s="8">
        <v>-75519.825146043775</v>
      </c>
      <c r="I2005" s="8">
        <v>7.6504424214363102E-6</v>
      </c>
    </row>
    <row r="2006" spans="1:9" x14ac:dyDescent="0.25">
      <c r="A2006">
        <v>5</v>
      </c>
      <c r="B2006">
        <v>181</v>
      </c>
      <c r="C2006">
        <v>181</v>
      </c>
      <c r="D2006" s="8">
        <v>87030.043781605331</v>
      </c>
      <c r="E2006" s="8">
        <v>18581.541262069419</v>
      </c>
      <c r="F2006" s="8">
        <v>-7.8184253652580079E-6</v>
      </c>
      <c r="G2006" s="8">
        <v>87030.043781605331</v>
      </c>
      <c r="H2006" s="8">
        <v>19235.779383954523</v>
      </c>
      <c r="I2006" s="8">
        <v>-30688755.704256278</v>
      </c>
    </row>
    <row r="2007" spans="1:9" x14ac:dyDescent="0.25">
      <c r="A2007">
        <v>6</v>
      </c>
      <c r="B2007">
        <v>181</v>
      </c>
      <c r="C2007">
        <v>181</v>
      </c>
      <c r="D2007" s="8">
        <v>87201.549442520889</v>
      </c>
      <c r="E2007" s="8">
        <v>19206.142201615501</v>
      </c>
      <c r="F2007" s="8">
        <v>-30688755.704224266</v>
      </c>
      <c r="G2007" s="8">
        <v>87201.549442520889</v>
      </c>
      <c r="H2007" s="8">
        <v>19574.017244127412</v>
      </c>
      <c r="I2007" s="8">
        <v>-40383795.56565854</v>
      </c>
    </row>
    <row r="2008" spans="1:9" x14ac:dyDescent="0.25">
      <c r="A2008">
        <v>7</v>
      </c>
      <c r="B2008">
        <v>181</v>
      </c>
      <c r="C2008">
        <v>181</v>
      </c>
      <c r="D2008" s="8">
        <v>-64223.81439537245</v>
      </c>
      <c r="E2008" s="8">
        <v>-24475.865390840114</v>
      </c>
      <c r="F2008" s="8">
        <v>-40383795.565643027</v>
      </c>
      <c r="G2008" s="8">
        <v>-64223.81439537245</v>
      </c>
      <c r="H2008" s="8">
        <v>-24107.990348328203</v>
      </c>
      <c r="I2008" s="8">
        <v>-28237831.630850013</v>
      </c>
    </row>
    <row r="2009" spans="1:9" x14ac:dyDescent="0.25">
      <c r="A2009">
        <v>8</v>
      </c>
      <c r="B2009">
        <v>181</v>
      </c>
      <c r="C2009">
        <v>181</v>
      </c>
      <c r="D2009" s="8">
        <v>-64052.308732978134</v>
      </c>
      <c r="E2009" s="8">
        <v>-24137.627530793878</v>
      </c>
      <c r="F2009" s="8">
        <v>-28237831.630860478</v>
      </c>
      <c r="G2009" s="8">
        <v>-64052.308732978134</v>
      </c>
      <c r="H2009" s="8">
        <v>-23483.389408908773</v>
      </c>
      <c r="I2009" s="8">
        <v>10406623.615708299</v>
      </c>
    </row>
    <row r="2010" spans="1:9" x14ac:dyDescent="0.25">
      <c r="A2010">
        <v>9</v>
      </c>
      <c r="B2010">
        <v>181</v>
      </c>
      <c r="C2010">
        <v>181</v>
      </c>
      <c r="D2010" s="8">
        <v>-58077.556515565688</v>
      </c>
      <c r="E2010" s="8">
        <v>-7467.1615774157663</v>
      </c>
      <c r="F2010" s="8">
        <v>10406623.61570747</v>
      </c>
      <c r="G2010" s="8">
        <v>-58077.556515565688</v>
      </c>
      <c r="H2010" s="8">
        <v>-6611.3867730187512</v>
      </c>
      <c r="I2010" s="8">
        <v>25351002.689693775</v>
      </c>
    </row>
    <row r="2011" spans="1:9" x14ac:dyDescent="0.25">
      <c r="A2011">
        <v>10</v>
      </c>
      <c r="B2011">
        <v>181</v>
      </c>
      <c r="C2011">
        <v>181</v>
      </c>
      <c r="D2011" s="8">
        <v>-57077.552973611906</v>
      </c>
      <c r="E2011" s="8">
        <v>11513.234919842953</v>
      </c>
      <c r="F2011" s="8">
        <v>25351002.689693667</v>
      </c>
      <c r="G2011" s="8">
        <v>-57077.552973611906</v>
      </c>
      <c r="H2011" s="8">
        <v>12369.009724239968</v>
      </c>
      <c r="I2011" s="8">
        <v>-3.359724360052496E-7</v>
      </c>
    </row>
    <row r="2012" spans="1:9" x14ac:dyDescent="0.25">
      <c r="A2012">
        <v>11</v>
      </c>
      <c r="B2012">
        <v>181</v>
      </c>
      <c r="C2012">
        <v>181</v>
      </c>
      <c r="D2012" s="8">
        <v>-57205.878700131587</v>
      </c>
      <c r="E2012" s="8">
        <v>-10002.444815791339</v>
      </c>
      <c r="F2012" s="8">
        <v>4.7565772547386588E-7</v>
      </c>
      <c r="G2012" s="8">
        <v>-57205.878700131587</v>
      </c>
      <c r="H2012" s="8">
        <v>-9146.6700113943261</v>
      </c>
      <c r="I2012" s="8">
        <v>20326785.389058035</v>
      </c>
    </row>
    <row r="2013" spans="1:9" x14ac:dyDescent="0.25">
      <c r="A2013">
        <v>12</v>
      </c>
      <c r="B2013">
        <v>181</v>
      </c>
      <c r="C2013">
        <v>181</v>
      </c>
      <c r="D2013" s="8">
        <v>-55789.631668109083</v>
      </c>
      <c r="E2013" s="8">
        <v>6208.1986143256645</v>
      </c>
      <c r="F2013" s="8">
        <v>20326785.389058281</v>
      </c>
      <c r="G2013" s="8">
        <v>-55789.631668109083</v>
      </c>
      <c r="H2013" s="8">
        <v>7063.9734187226795</v>
      </c>
      <c r="I2013" s="8">
        <v>6238374.7759774588</v>
      </c>
    </row>
    <row r="2014" spans="1:9" x14ac:dyDescent="0.25">
      <c r="A2014">
        <v>13</v>
      </c>
      <c r="B2014">
        <v>181</v>
      </c>
      <c r="C2014">
        <v>181</v>
      </c>
      <c r="D2014" s="8">
        <v>-59348.133309227596</v>
      </c>
      <c r="E2014" s="8">
        <v>20310.448183090026</v>
      </c>
      <c r="F2014" s="8">
        <v>6238374.775976832</v>
      </c>
      <c r="G2014" s="8">
        <v>-59348.133309227596</v>
      </c>
      <c r="H2014" s="8">
        <v>20964.686304975134</v>
      </c>
      <c r="I2014" s="8">
        <v>-27256396.861088105</v>
      </c>
    </row>
    <row r="2015" spans="1:9" x14ac:dyDescent="0.25">
      <c r="A2015">
        <v>14</v>
      </c>
      <c r="B2015">
        <v>181</v>
      </c>
      <c r="C2015">
        <v>181</v>
      </c>
      <c r="D2015" s="8">
        <v>-59519.638972358225</v>
      </c>
      <c r="E2015" s="8">
        <v>20935.049122416644</v>
      </c>
      <c r="F2015" s="8">
        <v>-27256396.861101739</v>
      </c>
      <c r="G2015" s="8">
        <v>-59519.638972358225</v>
      </c>
      <c r="H2015" s="8">
        <v>21302.924164928554</v>
      </c>
      <c r="I2015" s="8">
        <v>-37815890.182939313</v>
      </c>
    </row>
    <row r="2016" spans="1:9" x14ac:dyDescent="0.25">
      <c r="A2016">
        <v>15</v>
      </c>
      <c r="B2016">
        <v>181</v>
      </c>
      <c r="C2016">
        <v>181</v>
      </c>
      <c r="D2016" s="8">
        <v>75654.021282366652</v>
      </c>
      <c r="E2016" s="8">
        <v>-18364.45276781185</v>
      </c>
      <c r="F2016" s="8">
        <v>-37815890.182924531</v>
      </c>
      <c r="G2016" s="8">
        <v>75654.021282366652</v>
      </c>
      <c r="H2016" s="8">
        <v>-17996.57772529994</v>
      </c>
      <c r="I2016" s="8">
        <v>-28725632.559646703</v>
      </c>
    </row>
    <row r="2017" spans="1:9" x14ac:dyDescent="0.25">
      <c r="A2017">
        <v>16</v>
      </c>
      <c r="B2017">
        <v>181</v>
      </c>
      <c r="C2017">
        <v>181</v>
      </c>
      <c r="D2017" s="8">
        <v>75482.515621155457</v>
      </c>
      <c r="E2017" s="8">
        <v>-18026.214907906069</v>
      </c>
      <c r="F2017" s="8">
        <v>-28725632.559621353</v>
      </c>
      <c r="G2017" s="8">
        <v>75482.515621155457</v>
      </c>
      <c r="H2017" s="8">
        <v>-17371.976786020965</v>
      </c>
      <c r="I2017" s="8">
        <v>4.3090403778478503E-7</v>
      </c>
    </row>
    <row r="2018" spans="1:9" x14ac:dyDescent="0.25">
      <c r="A2018">
        <v>17</v>
      </c>
      <c r="B2018">
        <v>181</v>
      </c>
      <c r="C2018">
        <v>181</v>
      </c>
      <c r="D2018" s="8">
        <v>34744.815499135926</v>
      </c>
      <c r="E2018" s="8">
        <v>65721.191668903106</v>
      </c>
      <c r="F2018" s="8">
        <v>1.1095692752860488E-5</v>
      </c>
      <c r="G2018" s="8">
        <v>34744.815499135926</v>
      </c>
      <c r="H2018" s="8">
        <v>65956.411869315009</v>
      </c>
      <c r="I2018" s="8">
        <v>-32919400.884543329</v>
      </c>
    </row>
    <row r="2019" spans="1:9" x14ac:dyDescent="0.25">
      <c r="A2019">
        <v>18</v>
      </c>
      <c r="B2019">
        <v>181</v>
      </c>
      <c r="C2019">
        <v>181</v>
      </c>
      <c r="D2019" s="8">
        <v>34416.029971207499</v>
      </c>
      <c r="E2019" s="8">
        <v>65627.626341372496</v>
      </c>
      <c r="F2019" s="8">
        <v>-32919400.884546962</v>
      </c>
      <c r="G2019" s="8">
        <v>34416.029971207499</v>
      </c>
      <c r="H2019" s="8">
        <v>66049.977196784399</v>
      </c>
      <c r="I2019" s="8">
        <v>-65838801.769084826</v>
      </c>
    </row>
    <row r="2020" spans="1:9" x14ac:dyDescent="0.25">
      <c r="A2020">
        <v>19</v>
      </c>
      <c r="B2020">
        <v>181</v>
      </c>
      <c r="C2020">
        <v>181</v>
      </c>
      <c r="D2020" s="8">
        <v>-62795.489417194884</v>
      </c>
      <c r="E2020" s="8">
        <v>-47171.886977450275</v>
      </c>
      <c r="F2020" s="8">
        <v>-65838801.76909443</v>
      </c>
      <c r="G2020" s="8">
        <v>-62795.489417194884</v>
      </c>
      <c r="H2020" s="8">
        <v>-46749.536122038371</v>
      </c>
      <c r="I2020" s="8">
        <v>-42358445.994223319</v>
      </c>
    </row>
    <row r="2021" spans="1:9" x14ac:dyDescent="0.25">
      <c r="A2021">
        <v>20</v>
      </c>
      <c r="B2021">
        <v>181</v>
      </c>
      <c r="C2021">
        <v>181</v>
      </c>
      <c r="D2021" s="8">
        <v>-64228.764381715882</v>
      </c>
      <c r="E2021" s="8">
        <v>-47383.062405080869</v>
      </c>
      <c r="F2021" s="8">
        <v>37474763.640195146</v>
      </c>
      <c r="G2021" s="8">
        <v>-64228.764381715882</v>
      </c>
      <c r="H2021" s="8">
        <v>-46538.360694257055</v>
      </c>
      <c r="I2021" s="8">
        <v>84435475.189864099</v>
      </c>
    </row>
    <row r="2022" spans="1:9" x14ac:dyDescent="0.25">
      <c r="A2022">
        <v>21</v>
      </c>
      <c r="B2022">
        <v>181</v>
      </c>
      <c r="C2022">
        <v>181</v>
      </c>
      <c r="D2022" s="8">
        <v>-168491.38952968144</v>
      </c>
      <c r="E2022" s="8">
        <v>-204.58525382739697</v>
      </c>
      <c r="F2022" s="8">
        <v>2.2107815311755985E-7</v>
      </c>
      <c r="G2022" s="8">
        <v>-168491.38952968144</v>
      </c>
      <c r="H2022" s="8">
        <v>204.58525382772362</v>
      </c>
      <c r="I2022" s="8">
        <v>-2.1191699488554151E-7</v>
      </c>
    </row>
    <row r="2023" spans="1:9" x14ac:dyDescent="0.25">
      <c r="A2023">
        <v>22</v>
      </c>
      <c r="B2023">
        <v>181</v>
      </c>
      <c r="C2023">
        <v>181</v>
      </c>
      <c r="D2023" s="8">
        <v>5427.626688971287</v>
      </c>
      <c r="E2023" s="8">
        <v>-310.80248698716133</v>
      </c>
      <c r="F2023" s="8">
        <v>1.8891219541883892E-8</v>
      </c>
      <c r="G2023" s="8">
        <v>5427.626688971287</v>
      </c>
      <c r="H2023" s="8">
        <v>310.80248698717963</v>
      </c>
      <c r="I2023" s="8">
        <v>-1.8277051911664858E-8</v>
      </c>
    </row>
    <row r="2024" spans="1:9" x14ac:dyDescent="0.25">
      <c r="A2024">
        <v>23</v>
      </c>
      <c r="B2024">
        <v>181</v>
      </c>
      <c r="C2024">
        <v>181</v>
      </c>
      <c r="D2024" s="8">
        <v>-148500.20852564787</v>
      </c>
      <c r="E2024" s="8">
        <v>-204.5852538275731</v>
      </c>
      <c r="F2024" s="8">
        <v>-1.7522324924357235E-8</v>
      </c>
      <c r="G2024" s="8">
        <v>-148500.20852564787</v>
      </c>
      <c r="H2024" s="8">
        <v>204.58525382754746</v>
      </c>
      <c r="I2024" s="8">
        <v>1.7066122381947936E-8</v>
      </c>
    </row>
    <row r="2025" spans="1:9" x14ac:dyDescent="0.25">
      <c r="A2025">
        <v>24</v>
      </c>
      <c r="B2025">
        <v>181</v>
      </c>
      <c r="C2025">
        <v>181</v>
      </c>
      <c r="D2025" s="8">
        <v>-73104.15118208155</v>
      </c>
      <c r="E2025" s="8">
        <v>51947.337208966463</v>
      </c>
      <c r="F2025" s="8">
        <v>39526430.16279994</v>
      </c>
      <c r="G2025" s="8">
        <v>-73104.15118208155</v>
      </c>
      <c r="H2025" s="8">
        <v>52747.085890366958</v>
      </c>
      <c r="I2025" s="8">
        <v>-49463829.471633449</v>
      </c>
    </row>
    <row r="2026" spans="1:9" x14ac:dyDescent="0.25">
      <c r="A2026">
        <v>25</v>
      </c>
      <c r="B2026">
        <v>181</v>
      </c>
      <c r="C2026">
        <v>181</v>
      </c>
      <c r="D2026" s="8">
        <v>-63406.539185603622</v>
      </c>
      <c r="E2026" s="8">
        <v>-47360.585890370894</v>
      </c>
      <c r="F2026" s="8">
        <v>-42358445.994243808</v>
      </c>
      <c r="G2026" s="8">
        <v>-63406.539185603622</v>
      </c>
      <c r="H2026" s="8">
        <v>-46560.837208970399</v>
      </c>
      <c r="I2026" s="8">
        <v>37474763.640196227</v>
      </c>
    </row>
    <row r="2027" spans="1:9" x14ac:dyDescent="0.25">
      <c r="A2027">
        <v>1</v>
      </c>
      <c r="B2027">
        <v>182</v>
      </c>
      <c r="C2027">
        <v>182</v>
      </c>
      <c r="D2027" s="8">
        <v>-36247.934797112699</v>
      </c>
      <c r="E2027" s="8">
        <v>19753.410117081738</v>
      </c>
      <c r="F2027" s="8">
        <v>25830210.184464309</v>
      </c>
      <c r="G2027" s="8">
        <v>-36247.934797112699</v>
      </c>
      <c r="H2027" s="8">
        <v>20598.111827905555</v>
      </c>
      <c r="I2027" s="8">
        <v>5654449.2119706664</v>
      </c>
    </row>
    <row r="2028" spans="1:9" x14ac:dyDescent="0.25">
      <c r="A2028">
        <v>2</v>
      </c>
      <c r="B2028">
        <v>182</v>
      </c>
      <c r="C2028">
        <v>182</v>
      </c>
      <c r="D2028" s="8">
        <v>-34814.659831928133</v>
      </c>
      <c r="E2028" s="8">
        <v>19964.585544993668</v>
      </c>
      <c r="F2028" s="8">
        <v>-28644344.441229492</v>
      </c>
      <c r="G2028" s="8">
        <v>-34814.659831928133</v>
      </c>
      <c r="H2028" s="8">
        <v>20386.936400405575</v>
      </c>
      <c r="I2028" s="8">
        <v>-38732224.927579261</v>
      </c>
    </row>
    <row r="2029" spans="1:9" x14ac:dyDescent="0.25">
      <c r="A2029">
        <v>3</v>
      </c>
      <c r="B2029">
        <v>182</v>
      </c>
      <c r="C2029">
        <v>182</v>
      </c>
      <c r="D2029" s="8">
        <v>16252.239204451593</v>
      </c>
      <c r="E2029" s="8">
        <v>-38943.400355640842</v>
      </c>
      <c r="F2029" s="8">
        <v>-38732224.927576154</v>
      </c>
      <c r="G2029" s="8">
        <v>16252.239204451593</v>
      </c>
      <c r="H2029" s="8">
        <v>-38521.049500228932</v>
      </c>
      <c r="I2029" s="8">
        <v>-19366112.463608157</v>
      </c>
    </row>
    <row r="2030" spans="1:9" x14ac:dyDescent="0.25">
      <c r="A2030">
        <v>4</v>
      </c>
      <c r="B2030">
        <v>182</v>
      </c>
      <c r="C2030">
        <v>182</v>
      </c>
      <c r="D2030" s="8">
        <v>16581.024732362788</v>
      </c>
      <c r="E2030" s="8">
        <v>-38849.835027533947</v>
      </c>
      <c r="F2030" s="8">
        <v>-19366112.463656019</v>
      </c>
      <c r="G2030" s="8">
        <v>16581.024732362788</v>
      </c>
      <c r="H2030" s="8">
        <v>-38614.614827122037</v>
      </c>
      <c r="I2030" s="8">
        <v>7.7834352850913998E-6</v>
      </c>
    </row>
    <row r="2031" spans="1:9" x14ac:dyDescent="0.25">
      <c r="A2031">
        <v>5</v>
      </c>
      <c r="B2031">
        <v>182</v>
      </c>
      <c r="C2031">
        <v>182</v>
      </c>
      <c r="D2031" s="8">
        <v>45060.435058663585</v>
      </c>
      <c r="E2031" s="8">
        <v>6396.025793373813</v>
      </c>
      <c r="F2031" s="8">
        <v>-7.2571172495372592E-6</v>
      </c>
      <c r="G2031" s="8">
        <v>45060.435058663585</v>
      </c>
      <c r="H2031" s="8">
        <v>7050.2639152589181</v>
      </c>
      <c r="I2031" s="8">
        <v>-10911664.098562734</v>
      </c>
    </row>
    <row r="2032" spans="1:9" x14ac:dyDescent="0.25">
      <c r="A2032">
        <v>6</v>
      </c>
      <c r="B2032">
        <v>182</v>
      </c>
      <c r="C2032">
        <v>182</v>
      </c>
      <c r="D2032" s="8">
        <v>45231.940719604085</v>
      </c>
      <c r="E2032" s="8">
        <v>7020.6267328819349</v>
      </c>
      <c r="F2032" s="8">
        <v>-10911664.09852994</v>
      </c>
      <c r="G2032" s="8">
        <v>45231.940719604085</v>
      </c>
      <c r="H2032" s="8">
        <v>7388.5017753938446</v>
      </c>
      <c r="I2032" s="8">
        <v>-14513946.225598071</v>
      </c>
    </row>
    <row r="2033" spans="1:9" x14ac:dyDescent="0.25">
      <c r="A2033">
        <v>7</v>
      </c>
      <c r="B2033">
        <v>182</v>
      </c>
      <c r="C2033">
        <v>182</v>
      </c>
      <c r="D2033" s="8">
        <v>-21273.528217448918</v>
      </c>
      <c r="E2033" s="8">
        <v>-12820.19002468303</v>
      </c>
      <c r="F2033" s="8">
        <v>-14513946.225581851</v>
      </c>
      <c r="G2033" s="8">
        <v>-21273.528217448918</v>
      </c>
      <c r="H2033" s="8">
        <v>-12452.314982171119</v>
      </c>
      <c r="I2033" s="8">
        <v>-8195819.9738669572</v>
      </c>
    </row>
    <row r="2034" spans="1:9" x14ac:dyDescent="0.25">
      <c r="A2034">
        <v>8</v>
      </c>
      <c r="B2034">
        <v>182</v>
      </c>
      <c r="C2034">
        <v>182</v>
      </c>
      <c r="D2034" s="8">
        <v>-21102.022555054602</v>
      </c>
      <c r="E2034" s="8">
        <v>-12481.952164630326</v>
      </c>
      <c r="F2034" s="8">
        <v>-8195819.9738778882</v>
      </c>
      <c r="G2034" s="8">
        <v>-21102.022555054602</v>
      </c>
      <c r="H2034" s="8">
        <v>-11827.71404274522</v>
      </c>
      <c r="I2034" s="8">
        <v>11531474.153407475</v>
      </c>
    </row>
    <row r="2035" spans="1:9" x14ac:dyDescent="0.25">
      <c r="A2035">
        <v>9</v>
      </c>
      <c r="B2035">
        <v>182</v>
      </c>
      <c r="C2035">
        <v>182</v>
      </c>
      <c r="D2035" s="8">
        <v>-15127.270337648508</v>
      </c>
      <c r="E2035" s="8">
        <v>-4505.6796958495488</v>
      </c>
      <c r="F2035" s="8">
        <v>11531474.153406648</v>
      </c>
      <c r="G2035" s="8">
        <v>-15127.270337648508</v>
      </c>
      <c r="H2035" s="8">
        <v>-3649.9048914525347</v>
      </c>
      <c r="I2035" s="8">
        <v>20188627.192827847</v>
      </c>
    </row>
    <row r="2036" spans="1:9" x14ac:dyDescent="0.25">
      <c r="A2036">
        <v>10</v>
      </c>
      <c r="B2036">
        <v>182</v>
      </c>
      <c r="C2036">
        <v>182</v>
      </c>
      <c r="D2036" s="8">
        <v>-23393.427705198199</v>
      </c>
      <c r="E2036" s="8">
        <v>9081.5931408198849</v>
      </c>
      <c r="F2036" s="8">
        <v>20188627.192827746</v>
      </c>
      <c r="G2036" s="8">
        <v>-23393.427705198199</v>
      </c>
      <c r="H2036" s="8">
        <v>9937.3679452168999</v>
      </c>
      <c r="I2036" s="8">
        <v>-2.968568878713995E-7</v>
      </c>
    </row>
    <row r="2037" spans="1:9" x14ac:dyDescent="0.25">
      <c r="A2037">
        <v>11</v>
      </c>
      <c r="B2037">
        <v>182</v>
      </c>
      <c r="C2037">
        <v>182</v>
      </c>
      <c r="D2037" s="8">
        <v>-26188.650793876401</v>
      </c>
      <c r="E2037" s="8">
        <v>-2091.1276961337257</v>
      </c>
      <c r="F2037" s="8">
        <v>4.4338739826343957E-7</v>
      </c>
      <c r="G2037" s="8">
        <v>-26188.650793876401</v>
      </c>
      <c r="H2037" s="8">
        <v>-1235.3528917367112</v>
      </c>
      <c r="I2037" s="8">
        <v>3531059.1440248676</v>
      </c>
    </row>
    <row r="2038" spans="1:9" x14ac:dyDescent="0.25">
      <c r="A2038">
        <v>12</v>
      </c>
      <c r="B2038">
        <v>182</v>
      </c>
      <c r="C2038">
        <v>182</v>
      </c>
      <c r="D2038" s="8">
        <v>-15506.242852349937</v>
      </c>
      <c r="E2038" s="8">
        <v>4713.6873881901156</v>
      </c>
      <c r="F2038" s="8">
        <v>3531059.1440251339</v>
      </c>
      <c r="G2038" s="8">
        <v>-15506.242852349937</v>
      </c>
      <c r="H2038" s="8">
        <v>5569.4621925871306</v>
      </c>
      <c r="I2038" s="8">
        <v>-7384504.135969908</v>
      </c>
    </row>
    <row r="2039" spans="1:9" x14ac:dyDescent="0.25">
      <c r="A2039">
        <v>13</v>
      </c>
      <c r="B2039">
        <v>182</v>
      </c>
      <c r="C2039">
        <v>182</v>
      </c>
      <c r="D2039" s="8">
        <v>-19064.744493437156</v>
      </c>
      <c r="E2039" s="8">
        <v>6109.0387871502489</v>
      </c>
      <c r="F2039" s="8">
        <v>-7384504.1359705469</v>
      </c>
      <c r="G2039" s="8">
        <v>-19064.744493437156</v>
      </c>
      <c r="H2039" s="8">
        <v>6763.276909035354</v>
      </c>
      <c r="I2039" s="8">
        <v>-17830388.323425181</v>
      </c>
    </row>
    <row r="2040" spans="1:9" x14ac:dyDescent="0.25">
      <c r="A2040">
        <v>14</v>
      </c>
      <c r="B2040">
        <v>182</v>
      </c>
      <c r="C2040">
        <v>182</v>
      </c>
      <c r="D2040" s="8">
        <v>-19236.250156581958</v>
      </c>
      <c r="E2040" s="8">
        <v>6733.6397264816005</v>
      </c>
      <c r="F2040" s="8">
        <v>-17830388.323438704</v>
      </c>
      <c r="G2040" s="8">
        <v>-19236.250156581958</v>
      </c>
      <c r="H2040" s="8">
        <v>7101.5147689935102</v>
      </c>
      <c r="I2040" s="8">
        <v>-21289176.947307918</v>
      </c>
    </row>
    <row r="2041" spans="1:9" x14ac:dyDescent="0.25">
      <c r="A2041">
        <v>15</v>
      </c>
      <c r="B2041">
        <v>182</v>
      </c>
      <c r="C2041">
        <v>182</v>
      </c>
      <c r="D2041" s="8">
        <v>25386.201826662735</v>
      </c>
      <c r="E2041" s="8">
        <v>-10579.849265387727</v>
      </c>
      <c r="F2041" s="8">
        <v>-21289176.947292168</v>
      </c>
      <c r="G2041" s="8">
        <v>25386.201826662735</v>
      </c>
      <c r="H2041" s="8">
        <v>-10211.974222875817</v>
      </c>
      <c r="I2041" s="8">
        <v>-16091221.075226698</v>
      </c>
    </row>
    <row r="2042" spans="1:9" x14ac:dyDescent="0.25">
      <c r="A2042">
        <v>16</v>
      </c>
      <c r="B2042">
        <v>182</v>
      </c>
      <c r="C2042">
        <v>182</v>
      </c>
      <c r="D2042" s="8">
        <v>25214.696165417321</v>
      </c>
      <c r="E2042" s="8">
        <v>-10241.611405490421</v>
      </c>
      <c r="F2042" s="8">
        <v>-16091221.075200735</v>
      </c>
      <c r="G2042" s="8">
        <v>25214.696165417321</v>
      </c>
      <c r="H2042" s="8">
        <v>-9587.373283605315</v>
      </c>
      <c r="I2042" s="8">
        <v>4.7221983550116421E-7</v>
      </c>
    </row>
    <row r="2043" spans="1:9" x14ac:dyDescent="0.25">
      <c r="A2043">
        <v>17</v>
      </c>
      <c r="B2043">
        <v>182</v>
      </c>
      <c r="C2043">
        <v>182</v>
      </c>
      <c r="D2043" s="8">
        <v>16527.261054521121</v>
      </c>
      <c r="E2043" s="8">
        <v>18848.7841580977</v>
      </c>
      <c r="F2043" s="8">
        <v>1.1268779053352775E-5</v>
      </c>
      <c r="G2043" s="8">
        <v>16527.261054521121</v>
      </c>
      <c r="H2043" s="8">
        <v>19084.004358509606</v>
      </c>
      <c r="I2043" s="8">
        <v>-9483197.1291406602</v>
      </c>
    </row>
    <row r="2044" spans="1:9" x14ac:dyDescent="0.25">
      <c r="A2044">
        <v>18</v>
      </c>
      <c r="B2044">
        <v>182</v>
      </c>
      <c r="C2044">
        <v>182</v>
      </c>
      <c r="D2044" s="8">
        <v>16198.475526592199</v>
      </c>
      <c r="E2044" s="8">
        <v>18755.218830571266</v>
      </c>
      <c r="F2044" s="8">
        <v>-9483197.1291440874</v>
      </c>
      <c r="G2044" s="8">
        <v>16198.475526592199</v>
      </c>
      <c r="H2044" s="8">
        <v>19177.569685983177</v>
      </c>
      <c r="I2044" s="8">
        <v>-18966394.258281521</v>
      </c>
    </row>
    <row r="2045" spans="1:9" x14ac:dyDescent="0.25">
      <c r="A2045">
        <v>19</v>
      </c>
      <c r="B2045">
        <v>182</v>
      </c>
      <c r="C2045">
        <v>182</v>
      </c>
      <c r="D2045" s="8">
        <v>-17943.930998926899</v>
      </c>
      <c r="E2045" s="8">
        <v>-20386.936400216669</v>
      </c>
      <c r="F2045" s="8">
        <v>-18966394.258291498</v>
      </c>
      <c r="G2045" s="8">
        <v>-17943.930998926899</v>
      </c>
      <c r="H2045" s="8">
        <v>-19964.585544804759</v>
      </c>
      <c r="I2045" s="8">
        <v>-8878513.7720366549</v>
      </c>
    </row>
    <row r="2046" spans="1:9" x14ac:dyDescent="0.25">
      <c r="A2046">
        <v>20</v>
      </c>
      <c r="B2046">
        <v>182</v>
      </c>
      <c r="C2046">
        <v>182</v>
      </c>
      <c r="D2046" s="8">
        <v>-19377.205963447952</v>
      </c>
      <c r="E2046" s="8">
        <v>-20598.111827846333</v>
      </c>
      <c r="F2046" s="8">
        <v>25420279.881082419</v>
      </c>
      <c r="G2046" s="8">
        <v>-19377.205963447952</v>
      </c>
      <c r="H2046" s="8">
        <v>-19753.410117022511</v>
      </c>
      <c r="I2046" s="8">
        <v>45596040.853516847</v>
      </c>
    </row>
    <row r="2047" spans="1:9" x14ac:dyDescent="0.25">
      <c r="A2047">
        <v>21</v>
      </c>
      <c r="B2047">
        <v>182</v>
      </c>
      <c r="C2047">
        <v>182</v>
      </c>
      <c r="D2047" s="8">
        <v>-77552.180258974069</v>
      </c>
      <c r="E2047" s="8">
        <v>-204.58525382740544</v>
      </c>
      <c r="F2047" s="8">
        <v>2.0964907889720053E-7</v>
      </c>
      <c r="G2047" s="8">
        <v>-77552.180258974069</v>
      </c>
      <c r="H2047" s="8">
        <v>204.58525382771515</v>
      </c>
      <c r="I2047" s="8">
        <v>-2.0067127479705959E-7</v>
      </c>
    </row>
    <row r="2048" spans="1:9" x14ac:dyDescent="0.25">
      <c r="A2048">
        <v>22</v>
      </c>
      <c r="B2048">
        <v>182</v>
      </c>
      <c r="C2048">
        <v>182</v>
      </c>
      <c r="D2048" s="8">
        <v>15264.231793571738</v>
      </c>
      <c r="E2048" s="8">
        <v>-310.80248698716258</v>
      </c>
      <c r="F2048" s="8">
        <v>1.7616067727544724E-8</v>
      </c>
      <c r="G2048" s="8">
        <v>15264.231793571738</v>
      </c>
      <c r="H2048" s="8">
        <v>310.80248698717838</v>
      </c>
      <c r="I2048" s="8">
        <v>-1.6704636986332769E-8</v>
      </c>
    </row>
    <row r="2049" spans="1:9" x14ac:dyDescent="0.25">
      <c r="A2049">
        <v>23</v>
      </c>
      <c r="B2049">
        <v>182</v>
      </c>
      <c r="C2049">
        <v>182</v>
      </c>
      <c r="D2049" s="8">
        <v>-51530.52564578793</v>
      </c>
      <c r="E2049" s="8">
        <v>-204.58525382757011</v>
      </c>
      <c r="F2049" s="8">
        <v>-1.3121825759299098E-8</v>
      </c>
      <c r="G2049" s="8">
        <v>-51530.52564578793</v>
      </c>
      <c r="H2049" s="8">
        <v>204.58525382755045</v>
      </c>
      <c r="I2049" s="8">
        <v>1.3154567568562927E-8</v>
      </c>
    </row>
    <row r="2050" spans="1:9" x14ac:dyDescent="0.25">
      <c r="A2050">
        <v>24</v>
      </c>
      <c r="B2050">
        <v>182</v>
      </c>
      <c r="C2050">
        <v>182</v>
      </c>
      <c r="D2050" s="8">
        <v>-35425.709600333437</v>
      </c>
      <c r="E2050" s="8">
        <v>19775.88663179976</v>
      </c>
      <c r="F2050" s="8">
        <v>5654449.2119725347</v>
      </c>
      <c r="G2050" s="8">
        <v>-35425.709600333437</v>
      </c>
      <c r="H2050" s="8">
        <v>20575.635313200255</v>
      </c>
      <c r="I2050" s="8">
        <v>-28644344.441277482</v>
      </c>
    </row>
    <row r="2051" spans="1:9" x14ac:dyDescent="0.25">
      <c r="A2051">
        <v>25</v>
      </c>
      <c r="B2051">
        <v>182</v>
      </c>
      <c r="C2051">
        <v>182</v>
      </c>
      <c r="D2051" s="8">
        <v>-18554.980767335692</v>
      </c>
      <c r="E2051" s="8">
        <v>-20575.635313136299</v>
      </c>
      <c r="F2051" s="8">
        <v>-8878513.7720577568</v>
      </c>
      <c r="G2051" s="8">
        <v>-18554.980767335692</v>
      </c>
      <c r="H2051" s="8">
        <v>-19775.886631735804</v>
      </c>
      <c r="I2051" s="8">
        <v>25420279.881083485</v>
      </c>
    </row>
    <row r="2052" spans="1:9" x14ac:dyDescent="0.25">
      <c r="A2052">
        <v>1</v>
      </c>
      <c r="B2052">
        <v>183</v>
      </c>
      <c r="C2052">
        <v>183</v>
      </c>
      <c r="D2052" s="8">
        <v>-42809.558224249253</v>
      </c>
      <c r="E2052" s="8">
        <v>34818.803575216276</v>
      </c>
      <c r="F2052" s="8">
        <v>71283316.602251425</v>
      </c>
      <c r="G2052" s="8">
        <v>-42809.558224249253</v>
      </c>
      <c r="H2052" s="8">
        <v>35663.50528604009</v>
      </c>
      <c r="I2052" s="8">
        <v>36042162.171623282</v>
      </c>
    </row>
    <row r="2053" spans="1:9" x14ac:dyDescent="0.25">
      <c r="A2053">
        <v>2</v>
      </c>
      <c r="B2053">
        <v>183</v>
      </c>
      <c r="C2053">
        <v>183</v>
      </c>
      <c r="D2053" s="8">
        <v>-41376.283259079588</v>
      </c>
      <c r="E2053" s="8">
        <v>35029.979003129192</v>
      </c>
      <c r="F2053" s="8">
        <v>-23867800.360407084</v>
      </c>
      <c r="G2053" s="8">
        <v>-41376.283259079588</v>
      </c>
      <c r="H2053" s="8">
        <v>35452.329858541103</v>
      </c>
      <c r="I2053" s="8">
        <v>-41488377.575824022</v>
      </c>
    </row>
    <row r="2054" spans="1:9" x14ac:dyDescent="0.25">
      <c r="A2054">
        <v>3</v>
      </c>
      <c r="B2054">
        <v>183</v>
      </c>
      <c r="C2054">
        <v>183</v>
      </c>
      <c r="D2054" s="8">
        <v>24950.314630886816</v>
      </c>
      <c r="E2054" s="8">
        <v>-41699.553003888577</v>
      </c>
      <c r="F2054" s="8">
        <v>-41488377.575819939</v>
      </c>
      <c r="G2054" s="8">
        <v>24950.314630886816</v>
      </c>
      <c r="H2054" s="8">
        <v>-41277.202148476666</v>
      </c>
      <c r="I2054" s="8">
        <v>-20744188.787728503</v>
      </c>
    </row>
    <row r="2055" spans="1:9" x14ac:dyDescent="0.25">
      <c r="A2055">
        <v>4</v>
      </c>
      <c r="B2055">
        <v>183</v>
      </c>
      <c r="C2055">
        <v>183</v>
      </c>
      <c r="D2055" s="8">
        <v>25279.10015879809</v>
      </c>
      <c r="E2055" s="8">
        <v>-41605.987675772718</v>
      </c>
      <c r="F2055" s="8">
        <v>-20744188.787775751</v>
      </c>
      <c r="G2055" s="8">
        <v>25279.10015879809</v>
      </c>
      <c r="H2055" s="8">
        <v>-41370.767475360808</v>
      </c>
      <c r="I2055" s="8">
        <v>7.4001029133796694E-6</v>
      </c>
    </row>
    <row r="2056" spans="1:9" x14ac:dyDescent="0.25">
      <c r="A2056">
        <v>5</v>
      </c>
      <c r="B2056">
        <v>183</v>
      </c>
      <c r="C2056">
        <v>183</v>
      </c>
      <c r="D2056" s="8">
        <v>50575.743203140533</v>
      </c>
      <c r="E2056" s="8">
        <v>13664.744361035539</v>
      </c>
      <c r="F2056" s="8">
        <v>-7.3333925683982674E-6</v>
      </c>
      <c r="G2056" s="8">
        <v>50575.743203140533</v>
      </c>
      <c r="H2056" s="8">
        <v>14318.982482920645</v>
      </c>
      <c r="I2056" s="8">
        <v>-22708794.333877839</v>
      </c>
    </row>
    <row r="2057" spans="1:9" x14ac:dyDescent="0.25">
      <c r="A2057">
        <v>6</v>
      </c>
      <c r="B2057">
        <v>183</v>
      </c>
      <c r="C2057">
        <v>183</v>
      </c>
      <c r="D2057" s="8">
        <v>50747.248864025772</v>
      </c>
      <c r="E2057" s="8">
        <v>14289.345300593493</v>
      </c>
      <c r="F2057" s="8">
        <v>-22708794.333845235</v>
      </c>
      <c r="G2057" s="8">
        <v>50747.248864025772</v>
      </c>
      <c r="H2057" s="8">
        <v>14657.220343105402</v>
      </c>
      <c r="I2057" s="8">
        <v>-29945435.744768716</v>
      </c>
    </row>
    <row r="2058" spans="1:9" x14ac:dyDescent="0.25">
      <c r="A2058">
        <v>7</v>
      </c>
      <c r="B2058">
        <v>183</v>
      </c>
      <c r="C2058">
        <v>183</v>
      </c>
      <c r="D2058" s="8">
        <v>-37667.267248903467</v>
      </c>
      <c r="E2058" s="8">
        <v>-13945.491147781884</v>
      </c>
      <c r="F2058" s="8">
        <v>-29945435.74475215</v>
      </c>
      <c r="G2058" s="8">
        <v>-37667.267248903467</v>
      </c>
      <c r="H2058" s="8">
        <v>-13577.616105269975</v>
      </c>
      <c r="I2058" s="8">
        <v>-23064658.931487914</v>
      </c>
    </row>
    <row r="2059" spans="1:9" x14ac:dyDescent="0.25">
      <c r="A2059">
        <v>8</v>
      </c>
      <c r="B2059">
        <v>183</v>
      </c>
      <c r="C2059">
        <v>183</v>
      </c>
      <c r="D2059" s="8">
        <v>-37495.761586494489</v>
      </c>
      <c r="E2059" s="8">
        <v>-13607.253287739968</v>
      </c>
      <c r="F2059" s="8">
        <v>-23064658.93149868</v>
      </c>
      <c r="G2059" s="8">
        <v>-37495.761586494489</v>
      </c>
      <c r="H2059" s="8">
        <v>-12953.015165854862</v>
      </c>
      <c r="I2059" s="8">
        <v>-1511001.0814064308</v>
      </c>
    </row>
    <row r="2060" spans="1:9" x14ac:dyDescent="0.25">
      <c r="A2060">
        <v>9</v>
      </c>
      <c r="B2060">
        <v>183</v>
      </c>
      <c r="C2060">
        <v>183</v>
      </c>
      <c r="D2060" s="8">
        <v>-31521.009369085943</v>
      </c>
      <c r="E2060" s="8">
        <v>-5630.9808189566584</v>
      </c>
      <c r="F2060" s="8">
        <v>-1511001.0814072569</v>
      </c>
      <c r="G2060" s="8">
        <v>-31521.009369085943</v>
      </c>
      <c r="H2060" s="8">
        <v>-4775.2060145596433</v>
      </c>
      <c r="I2060" s="8">
        <v>9535166.2423703577</v>
      </c>
    </row>
    <row r="2061" spans="1:9" x14ac:dyDescent="0.25">
      <c r="A2061">
        <v>10</v>
      </c>
      <c r="B2061">
        <v>183</v>
      </c>
      <c r="C2061">
        <v>183</v>
      </c>
      <c r="D2061" s="8">
        <v>-28859.966179861847</v>
      </c>
      <c r="E2061" s="8">
        <v>4063.4768193609139</v>
      </c>
      <c r="F2061" s="8">
        <v>9535166.2423702721</v>
      </c>
      <c r="G2061" s="8">
        <v>-28859.966179861847</v>
      </c>
      <c r="H2061" s="8">
        <v>4919.2516237579275</v>
      </c>
      <c r="I2061" s="8">
        <v>-3.359724360052496E-7</v>
      </c>
    </row>
    <row r="2062" spans="1:9" x14ac:dyDescent="0.25">
      <c r="A2062">
        <v>11</v>
      </c>
      <c r="B2062">
        <v>183</v>
      </c>
      <c r="C2062">
        <v>183</v>
      </c>
      <c r="D2062" s="8">
        <v>-25876.91165053262</v>
      </c>
      <c r="E2062" s="8">
        <v>-8945.6412793760283</v>
      </c>
      <c r="F2062" s="8">
        <v>4.4827684178017083E-7</v>
      </c>
      <c r="G2062" s="8">
        <v>-25876.91165053262</v>
      </c>
      <c r="H2062" s="8">
        <v>-8089.8664749790132</v>
      </c>
      <c r="I2062" s="8">
        <v>18083191.481248364</v>
      </c>
    </row>
    <row r="2063" spans="1:9" x14ac:dyDescent="0.25">
      <c r="A2063">
        <v>12</v>
      </c>
      <c r="B2063">
        <v>183</v>
      </c>
      <c r="C2063">
        <v>183</v>
      </c>
      <c r="D2063" s="8">
        <v>-26121.704265776028</v>
      </c>
      <c r="E2063" s="8">
        <v>2660.5520912003767</v>
      </c>
      <c r="F2063" s="8">
        <v>18083191.481248628</v>
      </c>
      <c r="G2063" s="8">
        <v>-26121.704265776028</v>
      </c>
      <c r="H2063" s="8">
        <v>3516.3268955973913</v>
      </c>
      <c r="I2063" s="8">
        <v>11526434.436762724</v>
      </c>
    </row>
    <row r="2064" spans="1:9" x14ac:dyDescent="0.25">
      <c r="A2064">
        <v>13</v>
      </c>
      <c r="B2064">
        <v>183</v>
      </c>
      <c r="C2064">
        <v>183</v>
      </c>
      <c r="D2064" s="8">
        <v>-29680.205906899919</v>
      </c>
      <c r="E2064" s="8">
        <v>12750.096974768554</v>
      </c>
      <c r="F2064" s="8">
        <v>11526434.436762117</v>
      </c>
      <c r="G2064" s="8">
        <v>-29680.205906899919</v>
      </c>
      <c r="H2064" s="8">
        <v>13404.33509665366</v>
      </c>
      <c r="I2064" s="8">
        <v>-9697887.1891969945</v>
      </c>
    </row>
    <row r="2065" spans="1:9" x14ac:dyDescent="0.25">
      <c r="A2065">
        <v>14</v>
      </c>
      <c r="B2065">
        <v>183</v>
      </c>
      <c r="C2065">
        <v>183</v>
      </c>
      <c r="D2065" s="8">
        <v>-29851.711570145933</v>
      </c>
      <c r="E2065" s="8">
        <v>13374.697914064345</v>
      </c>
      <c r="F2065" s="8">
        <v>-9697887.1892112773</v>
      </c>
      <c r="G2065" s="8">
        <v>-29851.711570145933</v>
      </c>
      <c r="H2065" s="8">
        <v>13742.572956576256</v>
      </c>
      <c r="I2065" s="8">
        <v>-16477204.906870669</v>
      </c>
    </row>
    <row r="2066" spans="1:9" x14ac:dyDescent="0.25">
      <c r="A2066">
        <v>15</v>
      </c>
      <c r="B2066">
        <v>183</v>
      </c>
      <c r="C2066">
        <v>183</v>
      </c>
      <c r="D2066" s="8">
        <v>48880.966558868044</v>
      </c>
      <c r="E2066" s="8">
        <v>-8313.2585727764745</v>
      </c>
      <c r="F2066" s="8">
        <v>-16477204.90685611</v>
      </c>
      <c r="G2066" s="8">
        <v>48880.966558868044</v>
      </c>
      <c r="H2066" s="8">
        <v>-7945.3835302645639</v>
      </c>
      <c r="I2066" s="8">
        <v>-12412544.381095134</v>
      </c>
    </row>
    <row r="2067" spans="1:9" x14ac:dyDescent="0.25">
      <c r="A2067">
        <v>16</v>
      </c>
      <c r="B2067">
        <v>183</v>
      </c>
      <c r="C2067">
        <v>183</v>
      </c>
      <c r="D2067" s="8">
        <v>48709.460897648547</v>
      </c>
      <c r="E2067" s="8">
        <v>-7975.0207128651582</v>
      </c>
      <c r="F2067" s="8">
        <v>-12412544.381069956</v>
      </c>
      <c r="G2067" s="8">
        <v>48709.460897648547</v>
      </c>
      <c r="H2067" s="8">
        <v>-7320.7825909800531</v>
      </c>
      <c r="I2067" s="8">
        <v>4.7784269554540513E-7</v>
      </c>
    </row>
    <row r="2068" spans="1:9" x14ac:dyDescent="0.25">
      <c r="A2068">
        <v>17</v>
      </c>
      <c r="B2068">
        <v>183</v>
      </c>
      <c r="C2068">
        <v>183</v>
      </c>
      <c r="D2068" s="8">
        <v>18181.730938140296</v>
      </c>
      <c r="E2068" s="8">
        <v>43200.530722027564</v>
      </c>
      <c r="F2068" s="8">
        <v>1.1471202014945449E-5</v>
      </c>
      <c r="G2068" s="8">
        <v>18181.730938140296</v>
      </c>
      <c r="H2068" s="8">
        <v>43435.750922439474</v>
      </c>
      <c r="I2068" s="8">
        <v>-21659070.411105871</v>
      </c>
    </row>
    <row r="2069" spans="1:9" x14ac:dyDescent="0.25">
      <c r="A2069">
        <v>18</v>
      </c>
      <c r="B2069">
        <v>183</v>
      </c>
      <c r="C2069">
        <v>183</v>
      </c>
      <c r="D2069" s="8">
        <v>17852.945410211421</v>
      </c>
      <c r="E2069" s="8">
        <v>43106.965394500425</v>
      </c>
      <c r="F2069" s="8">
        <v>-21659070.411108751</v>
      </c>
      <c r="G2069" s="8">
        <v>17852.945410211421</v>
      </c>
      <c r="H2069" s="8">
        <v>43529.316249912335</v>
      </c>
      <c r="I2069" s="8">
        <v>-43318140.822210155</v>
      </c>
    </row>
    <row r="2070" spans="1:9" x14ac:dyDescent="0.25">
      <c r="A2070">
        <v>19</v>
      </c>
      <c r="B2070">
        <v>183</v>
      </c>
      <c r="C2070">
        <v>183</v>
      </c>
      <c r="D2070" s="8">
        <v>-40047.307571815239</v>
      </c>
      <c r="E2070" s="8">
        <v>-23781.5798584898</v>
      </c>
      <c r="F2070" s="8">
        <v>-43318140.822219163</v>
      </c>
      <c r="G2070" s="8">
        <v>-40047.307571815239</v>
      </c>
      <c r="H2070" s="8">
        <v>-23359.22900307789</v>
      </c>
      <c r="I2070" s="8">
        <v>-31532938.60682955</v>
      </c>
    </row>
    <row r="2071" spans="1:9" x14ac:dyDescent="0.25">
      <c r="A2071">
        <v>20</v>
      </c>
      <c r="B2071">
        <v>183</v>
      </c>
      <c r="C2071">
        <v>183</v>
      </c>
      <c r="D2071" s="8">
        <v>-41480.582536336224</v>
      </c>
      <c r="E2071" s="8">
        <v>-23992.755286122519</v>
      </c>
      <c r="F2071" s="8">
        <v>8536748.9253602866</v>
      </c>
      <c r="G2071" s="8">
        <v>-41480.582536336224</v>
      </c>
      <c r="H2071" s="8">
        <v>-23148.053575298698</v>
      </c>
      <c r="I2071" s="8">
        <v>32107153.356070917</v>
      </c>
    </row>
    <row r="2072" spans="1:9" x14ac:dyDescent="0.25">
      <c r="A2072">
        <v>21</v>
      </c>
      <c r="B2072">
        <v>183</v>
      </c>
      <c r="C2072">
        <v>183</v>
      </c>
      <c r="D2072" s="8">
        <v>-101014.19029059644</v>
      </c>
      <c r="E2072" s="8">
        <v>-204.585253827391</v>
      </c>
      <c r="F2072" s="8">
        <v>2.2792337404098364E-7</v>
      </c>
      <c r="G2072" s="8">
        <v>-101014.19029059644</v>
      </c>
      <c r="H2072" s="8">
        <v>204.58525382772959</v>
      </c>
      <c r="I2072" s="8">
        <v>-2.1876221580896524E-7</v>
      </c>
    </row>
    <row r="2073" spans="1:9" x14ac:dyDescent="0.25">
      <c r="A2073">
        <v>22</v>
      </c>
      <c r="B2073">
        <v>183</v>
      </c>
      <c r="C2073">
        <v>183</v>
      </c>
      <c r="D2073" s="8">
        <v>3664.3299760327654</v>
      </c>
      <c r="E2073" s="8">
        <v>-310.8024869871611</v>
      </c>
      <c r="F2073" s="8">
        <v>1.8891219541883892E-8</v>
      </c>
      <c r="G2073" s="8">
        <v>3664.3299760327654</v>
      </c>
      <c r="H2073" s="8">
        <v>310.80248698717986</v>
      </c>
      <c r="I2073" s="8">
        <v>-1.8277051911664858E-8</v>
      </c>
    </row>
    <row r="2074" spans="1:9" x14ac:dyDescent="0.25">
      <c r="A2074">
        <v>23</v>
      </c>
      <c r="B2074">
        <v>183</v>
      </c>
      <c r="C2074">
        <v>183</v>
      </c>
      <c r="D2074" s="8">
        <v>-88058.56183054563</v>
      </c>
      <c r="E2074" s="8">
        <v>-204.58525382757213</v>
      </c>
      <c r="F2074" s="8">
        <v>-1.7033380572684107E-8</v>
      </c>
      <c r="G2074" s="8">
        <v>-88058.56183054563</v>
      </c>
      <c r="H2074" s="8">
        <v>204.58525382754843</v>
      </c>
      <c r="I2074" s="8">
        <v>1.7555066733621061E-8</v>
      </c>
    </row>
    <row r="2075" spans="1:9" x14ac:dyDescent="0.25">
      <c r="A2075">
        <v>24</v>
      </c>
      <c r="B2075">
        <v>183</v>
      </c>
      <c r="C2075">
        <v>183</v>
      </c>
      <c r="D2075" s="8">
        <v>-41987.333027484943</v>
      </c>
      <c r="E2075" s="8">
        <v>34841.28008993539</v>
      </c>
      <c r="F2075" s="8">
        <v>36042162.171625189</v>
      </c>
      <c r="G2075" s="8">
        <v>-41987.333027484943</v>
      </c>
      <c r="H2075" s="8">
        <v>35641.028771335885</v>
      </c>
      <c r="I2075" s="8">
        <v>-23867800.360455357</v>
      </c>
    </row>
    <row r="2076" spans="1:9" x14ac:dyDescent="0.25">
      <c r="A2076">
        <v>25</v>
      </c>
      <c r="B2076">
        <v>183</v>
      </c>
      <c r="C2076">
        <v>183</v>
      </c>
      <c r="D2076" s="8">
        <v>-40658.357340223971</v>
      </c>
      <c r="E2076" s="8">
        <v>-23970.278771412544</v>
      </c>
      <c r="F2076" s="8">
        <v>-31532938.606849533</v>
      </c>
      <c r="G2076" s="8">
        <v>-40658.357340223971</v>
      </c>
      <c r="H2076" s="8">
        <v>-23170.530090012049</v>
      </c>
      <c r="I2076" s="8">
        <v>8536748.9253613316</v>
      </c>
    </row>
    <row r="2077" spans="1:9" x14ac:dyDescent="0.25">
      <c r="A2077">
        <v>1</v>
      </c>
      <c r="B2077">
        <v>184</v>
      </c>
      <c r="C2077">
        <v>184</v>
      </c>
      <c r="D2077" s="8">
        <v>-58351.311369975447</v>
      </c>
      <c r="E2077" s="8">
        <v>23148.053575296562</v>
      </c>
      <c r="F2077" s="8">
        <v>12341322.686901253</v>
      </c>
      <c r="G2077" s="8">
        <v>-58351.311369975447</v>
      </c>
      <c r="H2077" s="8">
        <v>23992.75528612038</v>
      </c>
      <c r="I2077" s="8">
        <v>-11229081.743807228</v>
      </c>
    </row>
    <row r="2078" spans="1:9" x14ac:dyDescent="0.25">
      <c r="A2078">
        <v>2</v>
      </c>
      <c r="B2078">
        <v>184</v>
      </c>
      <c r="C2078">
        <v>184</v>
      </c>
      <c r="D2078" s="8">
        <v>-56918.036404758008</v>
      </c>
      <c r="E2078" s="8">
        <v>23359.229003208402</v>
      </c>
      <c r="F2078" s="8">
        <v>-51298769.275972366</v>
      </c>
      <c r="G2078" s="8">
        <v>-56918.036404758008</v>
      </c>
      <c r="H2078" s="8">
        <v>23781.579858620309</v>
      </c>
      <c r="I2078" s="8">
        <v>-63083971.491427913</v>
      </c>
    </row>
    <row r="2079" spans="1:9" x14ac:dyDescent="0.25">
      <c r="A2079">
        <v>3</v>
      </c>
      <c r="B2079">
        <v>184</v>
      </c>
      <c r="C2079">
        <v>184</v>
      </c>
      <c r="D2079" s="8">
        <v>17906.709088022046</v>
      </c>
      <c r="E2079" s="8">
        <v>-63295.146919495637</v>
      </c>
      <c r="F2079" s="8">
        <v>-63083971.49142465</v>
      </c>
      <c r="G2079" s="8">
        <v>17906.709088022046</v>
      </c>
      <c r="H2079" s="8">
        <v>-62872.796064083726</v>
      </c>
      <c r="I2079" s="8">
        <v>-31541985.745529637</v>
      </c>
    </row>
    <row r="2080" spans="1:9" x14ac:dyDescent="0.25">
      <c r="A2080">
        <v>4</v>
      </c>
      <c r="B2080">
        <v>184</v>
      </c>
      <c r="C2080">
        <v>184</v>
      </c>
      <c r="D2080" s="8">
        <v>18235.494615933087</v>
      </c>
      <c r="E2080" s="8">
        <v>-63201.581591376111</v>
      </c>
      <c r="F2080" s="8">
        <v>-31541985.745577071</v>
      </c>
      <c r="G2080" s="8">
        <v>18235.494615933087</v>
      </c>
      <c r="H2080" s="8">
        <v>-62966.361390964201</v>
      </c>
      <c r="I2080" s="8">
        <v>8.5266306996345517E-6</v>
      </c>
    </row>
    <row r="2081" spans="1:9" x14ac:dyDescent="0.25">
      <c r="A2081">
        <v>5</v>
      </c>
      <c r="B2081">
        <v>184</v>
      </c>
      <c r="C2081">
        <v>184</v>
      </c>
      <c r="D2081" s="8">
        <v>68555.19979076965</v>
      </c>
      <c r="E2081" s="8">
        <v>4129.4351007356927</v>
      </c>
      <c r="F2081" s="8">
        <v>-7.6580516179092235E-6</v>
      </c>
      <c r="G2081" s="8">
        <v>68555.19979076965</v>
      </c>
      <c r="H2081" s="8">
        <v>4783.6732226207978</v>
      </c>
      <c r="I2081" s="8">
        <v>-7232987.4044113997</v>
      </c>
    </row>
    <row r="2082" spans="1:9" x14ac:dyDescent="0.25">
      <c r="A2082">
        <v>6</v>
      </c>
      <c r="B2082">
        <v>184</v>
      </c>
      <c r="C2082">
        <v>184</v>
      </c>
      <c r="D2082" s="8">
        <v>68726.705451785921</v>
      </c>
      <c r="E2082" s="8">
        <v>4754.0360401996622</v>
      </c>
      <c r="F2082" s="8">
        <v>-7232987.4043786274</v>
      </c>
      <c r="G2082" s="8">
        <v>68726.705451785921</v>
      </c>
      <c r="H2082" s="8">
        <v>5121.9110827115719</v>
      </c>
      <c r="I2082" s="8">
        <v>-9701974.1851073764</v>
      </c>
    </row>
    <row r="2083" spans="1:9" x14ac:dyDescent="0.25">
      <c r="A2083">
        <v>7</v>
      </c>
      <c r="B2083">
        <v>184</v>
      </c>
      <c r="C2083">
        <v>184</v>
      </c>
      <c r="D2083" s="8">
        <v>-31888.98963092293</v>
      </c>
      <c r="E2083" s="8">
        <v>-19461.248212278977</v>
      </c>
      <c r="F2083" s="8">
        <v>-9701974.1850925311</v>
      </c>
      <c r="G2083" s="8">
        <v>-31888.98963092293</v>
      </c>
      <c r="H2083" s="8">
        <v>-19093.373169767066</v>
      </c>
      <c r="I2083" s="8">
        <v>-63318.839579214138</v>
      </c>
    </row>
    <row r="2084" spans="1:9" x14ac:dyDescent="0.25">
      <c r="A2084">
        <v>8</v>
      </c>
      <c r="B2084">
        <v>184</v>
      </c>
      <c r="C2084">
        <v>184</v>
      </c>
      <c r="D2084" s="8">
        <v>-31717.48396853546</v>
      </c>
      <c r="E2084" s="8">
        <v>-19123.010352214496</v>
      </c>
      <c r="F2084" s="8">
        <v>-63318.839591123426</v>
      </c>
      <c r="G2084" s="8">
        <v>-31717.48396853546</v>
      </c>
      <c r="H2084" s="8">
        <v>-18468.772230329389</v>
      </c>
      <c r="I2084" s="8">
        <v>30442412.726143409</v>
      </c>
    </row>
    <row r="2085" spans="1:9" x14ac:dyDescent="0.25">
      <c r="A2085">
        <v>9</v>
      </c>
      <c r="B2085">
        <v>184</v>
      </c>
      <c r="C2085">
        <v>184</v>
      </c>
      <c r="D2085" s="8">
        <v>-25742.731751131807</v>
      </c>
      <c r="E2085" s="8">
        <v>-2452.5443988385437</v>
      </c>
      <c r="F2085" s="8">
        <v>30442412.726142578</v>
      </c>
      <c r="G2085" s="8">
        <v>-25742.731751131807</v>
      </c>
      <c r="H2085" s="8">
        <v>-1596.7695944415291</v>
      </c>
      <c r="I2085" s="8">
        <v>34740759.530009441</v>
      </c>
    </row>
    <row r="2086" spans="1:9" x14ac:dyDescent="0.25">
      <c r="A2086">
        <v>10</v>
      </c>
      <c r="B2086">
        <v>184</v>
      </c>
      <c r="C2086">
        <v>184</v>
      </c>
      <c r="D2086" s="8">
        <v>-23081.688561803076</v>
      </c>
      <c r="E2086" s="8">
        <v>15936.106724042522</v>
      </c>
      <c r="F2086" s="8">
        <v>34740759.530009344</v>
      </c>
      <c r="G2086" s="8">
        <v>-23081.688561803076</v>
      </c>
      <c r="H2086" s="8">
        <v>16791.881528439539</v>
      </c>
      <c r="I2086" s="8">
        <v>-3.359724360052496E-7</v>
      </c>
    </row>
    <row r="2087" spans="1:9" x14ac:dyDescent="0.25">
      <c r="A2087">
        <v>11</v>
      </c>
      <c r="B2087">
        <v>184</v>
      </c>
      <c r="C2087">
        <v>184</v>
      </c>
      <c r="D2087" s="8">
        <v>-31655.189268485778</v>
      </c>
      <c r="E2087" s="8">
        <v>2926.9886253443151</v>
      </c>
      <c r="F2087" s="8">
        <v>4.0916129364632073E-7</v>
      </c>
      <c r="G2087" s="8">
        <v>-31655.189268485778</v>
      </c>
      <c r="H2087" s="8">
        <v>3782.7634297413301</v>
      </c>
      <c r="I2087" s="8">
        <v>-7122401.806473081</v>
      </c>
    </row>
    <row r="2088" spans="1:9" x14ac:dyDescent="0.25">
      <c r="A2088">
        <v>12</v>
      </c>
      <c r="B2088">
        <v>184</v>
      </c>
      <c r="C2088">
        <v>184</v>
      </c>
      <c r="D2088" s="8">
        <v>-31899.981883845558</v>
      </c>
      <c r="E2088" s="8">
        <v>5838.9885112764332</v>
      </c>
      <c r="F2088" s="8">
        <v>-7122401.8064728379</v>
      </c>
      <c r="G2088" s="8">
        <v>-31899.981883845558</v>
      </c>
      <c r="H2088" s="8">
        <v>6694.7633156734482</v>
      </c>
      <c r="I2088" s="8">
        <v>-20426979.370780151</v>
      </c>
    </row>
    <row r="2089" spans="1:9" x14ac:dyDescent="0.25">
      <c r="A2089">
        <v>13</v>
      </c>
      <c r="B2089">
        <v>184</v>
      </c>
      <c r="C2089">
        <v>184</v>
      </c>
      <c r="D2089" s="8">
        <v>-35458.483524911753</v>
      </c>
      <c r="E2089" s="8">
        <v>7234.3399102286176</v>
      </c>
      <c r="F2089" s="8">
        <v>-20426979.370780781</v>
      </c>
      <c r="G2089" s="8">
        <v>-35458.483524911753</v>
      </c>
      <c r="H2089" s="8">
        <v>7888.5780321137227</v>
      </c>
      <c r="I2089" s="8">
        <v>-32699227.280991599</v>
      </c>
    </row>
    <row r="2090" spans="1:9" x14ac:dyDescent="0.25">
      <c r="A2090">
        <v>14</v>
      </c>
      <c r="B2090">
        <v>184</v>
      </c>
      <c r="C2090">
        <v>184</v>
      </c>
      <c r="D2090" s="8">
        <v>-35629.989187946543</v>
      </c>
      <c r="E2090" s="8">
        <v>7858.9408495996449</v>
      </c>
      <c r="F2090" s="8">
        <v>-32699227.281005669</v>
      </c>
      <c r="G2090" s="8">
        <v>-35629.989187946543</v>
      </c>
      <c r="H2090" s="8">
        <v>8226.8158921115537</v>
      </c>
      <c r="I2090" s="8">
        <v>-36720666.466434315</v>
      </c>
    </row>
    <row r="2091" spans="1:9" x14ac:dyDescent="0.25">
      <c r="A2091">
        <v>15</v>
      </c>
      <c r="B2091">
        <v>184</v>
      </c>
      <c r="C2091">
        <v>184</v>
      </c>
      <c r="D2091" s="8">
        <v>30901.509971021838</v>
      </c>
      <c r="E2091" s="8">
        <v>-17848.567833039757</v>
      </c>
      <c r="F2091" s="8">
        <v>-36720666.466420941</v>
      </c>
      <c r="G2091" s="8">
        <v>30901.509971021838</v>
      </c>
      <c r="H2091" s="8">
        <v>-17480.69279052785</v>
      </c>
      <c r="I2091" s="8">
        <v>-27888351.310531449</v>
      </c>
    </row>
    <row r="2092" spans="1:9" x14ac:dyDescent="0.25">
      <c r="A2092">
        <v>16</v>
      </c>
      <c r="B2092">
        <v>184</v>
      </c>
      <c r="C2092">
        <v>184</v>
      </c>
      <c r="D2092" s="8">
        <v>30730.004309759315</v>
      </c>
      <c r="E2092" s="8">
        <v>-17510.329973146501</v>
      </c>
      <c r="F2092" s="8">
        <v>-27888351.310506534</v>
      </c>
      <c r="G2092" s="8">
        <v>30730.004309759315</v>
      </c>
      <c r="H2092" s="8">
        <v>-16856.091851261397</v>
      </c>
      <c r="I2092" s="8">
        <v>4.9348891479894523E-7</v>
      </c>
    </row>
    <row r="2093" spans="1:9" x14ac:dyDescent="0.25">
      <c r="A2093">
        <v>17</v>
      </c>
      <c r="B2093">
        <v>184</v>
      </c>
      <c r="C2093">
        <v>184</v>
      </c>
      <c r="D2093" s="8">
        <v>25225.336480890921</v>
      </c>
      <c r="E2093" s="8">
        <v>21604.936806270893</v>
      </c>
      <c r="F2093" s="8">
        <v>1.0751475929282606E-5</v>
      </c>
      <c r="G2093" s="8">
        <v>25225.336480890921</v>
      </c>
      <c r="H2093" s="8">
        <v>21840.157006682799</v>
      </c>
      <c r="I2093" s="8">
        <v>-10861273.453227818</v>
      </c>
    </row>
    <row r="2094" spans="1:9" x14ac:dyDescent="0.25">
      <c r="A2094">
        <v>18</v>
      </c>
      <c r="B2094">
        <v>184</v>
      </c>
      <c r="C2094">
        <v>184</v>
      </c>
      <c r="D2094" s="8">
        <v>24896.550952962454</v>
      </c>
      <c r="E2094" s="8">
        <v>21511.371478747173</v>
      </c>
      <c r="F2094" s="8">
        <v>-10861273.45323145</v>
      </c>
      <c r="G2094" s="8">
        <v>24896.550952962454</v>
      </c>
      <c r="H2094" s="8">
        <v>21933.722334159083</v>
      </c>
      <c r="I2094" s="8">
        <v>-21722546.906456806</v>
      </c>
    </row>
    <row r="2095" spans="1:9" x14ac:dyDescent="0.25">
      <c r="A2095">
        <v>19</v>
      </c>
      <c r="B2095">
        <v>184</v>
      </c>
      <c r="C2095">
        <v>184</v>
      </c>
      <c r="D2095" s="8">
        <v>-24505.554426048246</v>
      </c>
      <c r="E2095" s="8">
        <v>-35452.329858306199</v>
      </c>
      <c r="F2095" s="8">
        <v>-21722546.906466193</v>
      </c>
      <c r="G2095" s="8">
        <v>-24505.554426048246</v>
      </c>
      <c r="H2095" s="8">
        <v>-35029.979002894288</v>
      </c>
      <c r="I2095" s="8">
        <v>-4101969.6911684508</v>
      </c>
    </row>
    <row r="2096" spans="1:9" x14ac:dyDescent="0.25">
      <c r="A2096">
        <v>20</v>
      </c>
      <c r="B2096">
        <v>184</v>
      </c>
      <c r="C2096">
        <v>184</v>
      </c>
      <c r="D2096" s="8">
        <v>-25938.829390569259</v>
      </c>
      <c r="E2096" s="8">
        <v>-35663.505285929707</v>
      </c>
      <c r="F2096" s="8">
        <v>55807992.840692312</v>
      </c>
      <c r="G2096" s="8">
        <v>-25938.829390569259</v>
      </c>
      <c r="H2096" s="8">
        <v>-34818.803575105885</v>
      </c>
      <c r="I2096" s="8">
        <v>91049147.271210104</v>
      </c>
    </row>
    <row r="2097" spans="1:9" x14ac:dyDescent="0.25">
      <c r="A2097">
        <v>21</v>
      </c>
      <c r="B2097">
        <v>184</v>
      </c>
      <c r="C2097">
        <v>184</v>
      </c>
      <c r="D2097" s="8">
        <v>-114080.2164435671</v>
      </c>
      <c r="E2097" s="8">
        <v>-204.58525382741678</v>
      </c>
      <c r="F2097" s="8">
        <v>1.956530468305573E-7</v>
      </c>
      <c r="G2097" s="8">
        <v>-114080.2164435671</v>
      </c>
      <c r="H2097" s="8">
        <v>204.58525382770381</v>
      </c>
      <c r="I2097" s="8">
        <v>-1.8649188859853894E-7</v>
      </c>
    </row>
    <row r="2098" spans="1:9" x14ac:dyDescent="0.25">
      <c r="A2098">
        <v>22</v>
      </c>
      <c r="B2098">
        <v>184</v>
      </c>
      <c r="C2098">
        <v>184</v>
      </c>
      <c r="D2098" s="8">
        <v>3664.3299759207976</v>
      </c>
      <c r="E2098" s="8">
        <v>-310.80248698716133</v>
      </c>
      <c r="F2098" s="8">
        <v>2.0846996948576399E-8</v>
      </c>
      <c r="G2098" s="8">
        <v>3664.3299759207976</v>
      </c>
      <c r="H2098" s="8">
        <v>310.80248698717963</v>
      </c>
      <c r="I2098" s="8">
        <v>-2.0232829318357361E-8</v>
      </c>
    </row>
    <row r="2099" spans="1:9" x14ac:dyDescent="0.25">
      <c r="A2099">
        <v>23</v>
      </c>
      <c r="B2099">
        <v>184</v>
      </c>
      <c r="C2099">
        <v>184</v>
      </c>
      <c r="D2099" s="8">
        <v>-74992.535677261665</v>
      </c>
      <c r="E2099" s="8">
        <v>-204.58525382757358</v>
      </c>
      <c r="F2099" s="8">
        <v>-1.6055491869337857E-8</v>
      </c>
      <c r="G2099" s="8">
        <v>-74992.535677261665</v>
      </c>
      <c r="H2099" s="8">
        <v>204.58525382754698</v>
      </c>
      <c r="I2099" s="8">
        <v>1.6577178030274811E-8</v>
      </c>
    </row>
    <row r="2100" spans="1:9" x14ac:dyDescent="0.25">
      <c r="A2100">
        <v>24</v>
      </c>
      <c r="B2100">
        <v>184</v>
      </c>
      <c r="C2100">
        <v>184</v>
      </c>
      <c r="D2100" s="8">
        <v>-57529.086173163341</v>
      </c>
      <c r="E2100" s="8">
        <v>23170.53009001413</v>
      </c>
      <c r="F2100" s="8">
        <v>-11229081.743805259</v>
      </c>
      <c r="G2100" s="8">
        <v>-57529.086173163341</v>
      </c>
      <c r="H2100" s="8">
        <v>23970.278771414625</v>
      </c>
      <c r="I2100" s="8">
        <v>-51298769.276019722</v>
      </c>
    </row>
    <row r="2101" spans="1:9" x14ac:dyDescent="0.25">
      <c r="A2101">
        <v>25</v>
      </c>
      <c r="B2101">
        <v>184</v>
      </c>
      <c r="C2101">
        <v>184</v>
      </c>
      <c r="D2101" s="8">
        <v>-25116.604194456988</v>
      </c>
      <c r="E2101" s="8">
        <v>-35641.028771219739</v>
      </c>
      <c r="F2101" s="8">
        <v>-4101969.6911896653</v>
      </c>
      <c r="G2101" s="8">
        <v>-25116.604194456988</v>
      </c>
      <c r="H2101" s="8">
        <v>-34841.280089819244</v>
      </c>
      <c r="I2101" s="8">
        <v>55807992.840693362</v>
      </c>
    </row>
    <row r="2102" spans="1:9" x14ac:dyDescent="0.25">
      <c r="A2102">
        <v>1</v>
      </c>
      <c r="B2102">
        <v>185</v>
      </c>
      <c r="C2102">
        <v>185</v>
      </c>
      <c r="D2102" s="8">
        <v>-67257.205963447996</v>
      </c>
      <c r="E2102" s="8">
        <v>53491.619213386672</v>
      </c>
      <c r="F2102" s="8">
        <v>105413831.99806695</v>
      </c>
      <c r="G2102" s="8">
        <v>-67257.205963447996</v>
      </c>
      <c r="H2102" s="8">
        <v>54336.320924210493</v>
      </c>
      <c r="I2102" s="8">
        <v>51499861.929268397</v>
      </c>
    </row>
    <row r="2103" spans="1:9" x14ac:dyDescent="0.25">
      <c r="A2103">
        <v>2</v>
      </c>
      <c r="B2103">
        <v>185</v>
      </c>
      <c r="C2103">
        <v>185</v>
      </c>
      <c r="D2103" s="8">
        <v>-65823.930998265627</v>
      </c>
      <c r="E2103" s="8">
        <v>53702.794641298846</v>
      </c>
      <c r="F2103" s="8">
        <v>-40153887.18765261</v>
      </c>
      <c r="G2103" s="8">
        <v>-65823.930998265627</v>
      </c>
      <c r="H2103" s="8">
        <v>54125.145496710749</v>
      </c>
      <c r="I2103" s="8">
        <v>-67110872.222152904</v>
      </c>
    </row>
    <row r="2104" spans="1:9" x14ac:dyDescent="0.25">
      <c r="A2104">
        <v>3</v>
      </c>
      <c r="B2104">
        <v>185</v>
      </c>
      <c r="C2104">
        <v>185</v>
      </c>
      <c r="D2104" s="8">
        <v>38430.526322813152</v>
      </c>
      <c r="E2104" s="8">
        <v>-67322.047650226988</v>
      </c>
      <c r="F2104" s="8">
        <v>-67110872.222149134</v>
      </c>
      <c r="G2104" s="8">
        <v>38430.526322813152</v>
      </c>
      <c r="H2104" s="8">
        <v>-66899.696794815085</v>
      </c>
      <c r="I2104" s="8">
        <v>-33555436.110888302</v>
      </c>
    </row>
    <row r="2105" spans="1:9" x14ac:dyDescent="0.25">
      <c r="A2105">
        <v>4</v>
      </c>
      <c r="B2105">
        <v>185</v>
      </c>
      <c r="C2105">
        <v>185</v>
      </c>
      <c r="D2105" s="8">
        <v>38759.311850724422</v>
      </c>
      <c r="E2105" s="8">
        <v>-67228.482322090524</v>
      </c>
      <c r="F2105" s="8">
        <v>-33555436.11093469</v>
      </c>
      <c r="G2105" s="8">
        <v>38759.311850724422</v>
      </c>
      <c r="H2105" s="8">
        <v>-66993.262121678606</v>
      </c>
      <c r="I2105" s="8">
        <v>7.7465549111366265E-6</v>
      </c>
    </row>
    <row r="2106" spans="1:9" x14ac:dyDescent="0.25">
      <c r="A2106">
        <v>5</v>
      </c>
      <c r="B2106">
        <v>185</v>
      </c>
      <c r="C2106">
        <v>185</v>
      </c>
      <c r="D2106" s="8">
        <v>78028.042456336596</v>
      </c>
      <c r="E2106" s="8">
        <v>20726.76997107745</v>
      </c>
      <c r="F2106" s="8">
        <v>-7.8404977102763954E-6</v>
      </c>
      <c r="G2106" s="8">
        <v>78028.042456336596</v>
      </c>
      <c r="H2106" s="8">
        <v>21381.008092962558</v>
      </c>
      <c r="I2106" s="8">
        <v>-34170461.898976319</v>
      </c>
    </row>
    <row r="2107" spans="1:9" x14ac:dyDescent="0.25">
      <c r="A2107">
        <v>6</v>
      </c>
      <c r="B2107">
        <v>185</v>
      </c>
      <c r="C2107">
        <v>185</v>
      </c>
      <c r="D2107" s="8">
        <v>78199.54811724725</v>
      </c>
      <c r="E2107" s="8">
        <v>21351.370910650992</v>
      </c>
      <c r="F2107" s="8">
        <v>-34170461.898943529</v>
      </c>
      <c r="G2107" s="8">
        <v>78199.54811724725</v>
      </c>
      <c r="H2107" s="8">
        <v>21719.245953162903</v>
      </c>
      <c r="I2107" s="8">
        <v>-44938116.114895925</v>
      </c>
    </row>
    <row r="2108" spans="1:9" x14ac:dyDescent="0.25">
      <c r="A2108">
        <v>7</v>
      </c>
      <c r="B2108">
        <v>185</v>
      </c>
      <c r="C2108">
        <v>185</v>
      </c>
      <c r="D2108" s="8">
        <v>-67085.98006486232</v>
      </c>
      <c r="E2108" s="8">
        <v>-21822.293914134163</v>
      </c>
      <c r="F2108" s="8">
        <v>-44938116.114879563</v>
      </c>
      <c r="G2108" s="8">
        <v>-67085.98006486232</v>
      </c>
      <c r="H2108" s="8">
        <v>-21454.418871622252</v>
      </c>
      <c r="I2108" s="8">
        <v>-34118937.918440513</v>
      </c>
    </row>
    <row r="2109" spans="1:9" x14ac:dyDescent="0.25">
      <c r="A2109">
        <v>8</v>
      </c>
      <c r="B2109">
        <v>185</v>
      </c>
      <c r="C2109">
        <v>185</v>
      </c>
      <c r="D2109" s="8">
        <v>-66914.474402448686</v>
      </c>
      <c r="E2109" s="8">
        <v>-21484.056054090659</v>
      </c>
      <c r="F2109" s="8">
        <v>-34118937.918451466</v>
      </c>
      <c r="G2109" s="8">
        <v>-66914.474402448686</v>
      </c>
      <c r="H2109" s="8">
        <v>-20829.817932205551</v>
      </c>
      <c r="I2109" s="8">
        <v>218770.82142788044</v>
      </c>
    </row>
    <row r="2110" spans="1:9" x14ac:dyDescent="0.25">
      <c r="A2110">
        <v>9</v>
      </c>
      <c r="B2110">
        <v>185</v>
      </c>
      <c r="C2110">
        <v>185</v>
      </c>
      <c r="D2110" s="8">
        <v>-63355.972759314565</v>
      </c>
      <c r="E2110" s="8">
        <v>-7583.3431678536845</v>
      </c>
      <c r="F2110" s="8">
        <v>218770.8214270114</v>
      </c>
      <c r="G2110" s="8">
        <v>-63355.972759314565</v>
      </c>
      <c r="H2110" s="8">
        <v>-6727.5683634566694</v>
      </c>
      <c r="I2110" s="8">
        <v>15409803.411913015</v>
      </c>
    </row>
    <row r="2111" spans="1:9" x14ac:dyDescent="0.25">
      <c r="A2111">
        <v>10</v>
      </c>
      <c r="B2111">
        <v>185</v>
      </c>
      <c r="C2111">
        <v>185</v>
      </c>
      <c r="D2111" s="8">
        <v>-59728.896457737967</v>
      </c>
      <c r="E2111" s="8">
        <v>6830.6163245623447</v>
      </c>
      <c r="F2111" s="8">
        <v>15409803.411912927</v>
      </c>
      <c r="G2111" s="8">
        <v>-59728.896457737967</v>
      </c>
      <c r="H2111" s="8">
        <v>7686.3911289593598</v>
      </c>
      <c r="I2111" s="8">
        <v>-3.4358599805273115E-7</v>
      </c>
    </row>
    <row r="2112" spans="1:9" x14ac:dyDescent="0.25">
      <c r="A2112">
        <v>11</v>
      </c>
      <c r="B2112">
        <v>185</v>
      </c>
      <c r="C2112">
        <v>185</v>
      </c>
      <c r="D2112" s="8">
        <v>-56933.673368927768</v>
      </c>
      <c r="E2112" s="8">
        <v>-15532.631378051492</v>
      </c>
      <c r="F2112" s="8">
        <v>4.5135020627640192E-7</v>
      </c>
      <c r="G2112" s="8">
        <v>-56933.673368927768</v>
      </c>
      <c r="H2112" s="8">
        <v>-14676.856573654477</v>
      </c>
      <c r="I2112" s="8">
        <v>32067371.460736319</v>
      </c>
    </row>
    <row r="2113" spans="1:9" x14ac:dyDescent="0.25">
      <c r="A2113">
        <v>12</v>
      </c>
      <c r="B2113">
        <v>185</v>
      </c>
      <c r="C2113">
        <v>185</v>
      </c>
      <c r="D2113" s="8">
        <v>-62977.00024506401</v>
      </c>
      <c r="E2113" s="8">
        <v>5663.7858667133878</v>
      </c>
      <c r="F2113" s="8">
        <v>32067371.460736576</v>
      </c>
      <c r="G2113" s="8">
        <v>-62977.00024506401</v>
      </c>
      <c r="H2113" s="8">
        <v>6519.5606711104028</v>
      </c>
      <c r="I2113" s="8">
        <v>19134749.110836651</v>
      </c>
    </row>
    <row r="2114" spans="1:9" x14ac:dyDescent="0.25">
      <c r="A2114">
        <v>13</v>
      </c>
      <c r="B2114">
        <v>185</v>
      </c>
      <c r="C2114">
        <v>185</v>
      </c>
      <c r="D2114" s="8">
        <v>-68951.752460419084</v>
      </c>
      <c r="E2114" s="8">
        <v>26548.493187826945</v>
      </c>
      <c r="F2114" s="8">
        <v>19134749.11083594</v>
      </c>
      <c r="G2114" s="8">
        <v>-68951.752460419084</v>
      </c>
      <c r="H2114" s="8">
        <v>27202.73130971205</v>
      </c>
      <c r="I2114" s="8">
        <v>-24484369.56891695</v>
      </c>
    </row>
    <row r="2115" spans="1:9" x14ac:dyDescent="0.25">
      <c r="A2115">
        <v>14</v>
      </c>
      <c r="B2115">
        <v>185</v>
      </c>
      <c r="C2115">
        <v>185</v>
      </c>
      <c r="D2115" s="8">
        <v>-69123.258123675638</v>
      </c>
      <c r="E2115" s="8">
        <v>27173.094127143871</v>
      </c>
      <c r="F2115" s="8">
        <v>-24484369.568929087</v>
      </c>
      <c r="G2115" s="8">
        <v>-69123.258123675638</v>
      </c>
      <c r="H2115" s="8">
        <v>27540.969169655782</v>
      </c>
      <c r="I2115" s="8">
        <v>-38162885.393128648</v>
      </c>
    </row>
    <row r="2116" spans="1:9" x14ac:dyDescent="0.25">
      <c r="A2116">
        <v>15</v>
      </c>
      <c r="B2116">
        <v>185</v>
      </c>
      <c r="C2116">
        <v>185</v>
      </c>
      <c r="D2116" s="8">
        <v>98045.287012286499</v>
      </c>
      <c r="E2116" s="8">
        <v>-18527.898462674875</v>
      </c>
      <c r="F2116" s="8">
        <v>-38162885.39311181</v>
      </c>
      <c r="G2116" s="8">
        <v>98045.287012286499</v>
      </c>
      <c r="H2116" s="8">
        <v>-18160.023420162965</v>
      </c>
      <c r="I2116" s="8">
        <v>-28990904.922402218</v>
      </c>
    </row>
    <row r="2117" spans="1:9" x14ac:dyDescent="0.25">
      <c r="A2117">
        <v>16</v>
      </c>
      <c r="B2117">
        <v>185</v>
      </c>
      <c r="C2117">
        <v>185</v>
      </c>
      <c r="D2117" s="8">
        <v>97873.781351069294</v>
      </c>
      <c r="E2117" s="8">
        <v>-18189.660602764347</v>
      </c>
      <c r="F2117" s="8">
        <v>-28990904.922376338</v>
      </c>
      <c r="G2117" s="8">
        <v>97873.781351069294</v>
      </c>
      <c r="H2117" s="8">
        <v>-17535.422480879242</v>
      </c>
      <c r="I2117" s="8">
        <v>4.5865162974223493E-7</v>
      </c>
    </row>
    <row r="2118" spans="1:9" x14ac:dyDescent="0.25">
      <c r="A2118">
        <v>17</v>
      </c>
      <c r="B2118">
        <v>185</v>
      </c>
      <c r="C2118">
        <v>185</v>
      </c>
      <c r="D2118" s="8">
        <v>38813.075526742286</v>
      </c>
      <c r="E2118" s="8">
        <v>86759.092791205941</v>
      </c>
      <c r="F2118" s="8">
        <v>1.1670342064462603E-5</v>
      </c>
      <c r="G2118" s="8">
        <v>38813.075526742286</v>
      </c>
      <c r="H2118" s="8">
        <v>86994.312991617844</v>
      </c>
      <c r="I2118" s="8">
        <v>-43438351.445694372</v>
      </c>
    </row>
    <row r="2119" spans="1:9" x14ac:dyDescent="0.25">
      <c r="A2119">
        <v>18</v>
      </c>
      <c r="B2119">
        <v>185</v>
      </c>
      <c r="C2119">
        <v>185</v>
      </c>
      <c r="D2119" s="8">
        <v>38484.289998813867</v>
      </c>
      <c r="E2119" s="8">
        <v>86665.527463668084</v>
      </c>
      <c r="F2119" s="8">
        <v>-43438351.445697516</v>
      </c>
      <c r="G2119" s="8">
        <v>38484.289998813867</v>
      </c>
      <c r="H2119" s="8">
        <v>87087.878319080002</v>
      </c>
      <c r="I2119" s="8">
        <v>-86876702.891384885</v>
      </c>
    </row>
    <row r="2120" spans="1:9" x14ac:dyDescent="0.25">
      <c r="A2120">
        <v>19</v>
      </c>
      <c r="B2120">
        <v>185</v>
      </c>
      <c r="C2120">
        <v>185</v>
      </c>
      <c r="D2120" s="8">
        <v>-82694.659832631383</v>
      </c>
      <c r="E2120" s="8">
        <v>-54125.145496663885</v>
      </c>
      <c r="F2120" s="8">
        <v>-86876702.891395941</v>
      </c>
      <c r="G2120" s="8">
        <v>-82694.659832631383</v>
      </c>
      <c r="H2120" s="8">
        <v>-53702.794641251974</v>
      </c>
      <c r="I2120" s="8">
        <v>-59919717.856917076</v>
      </c>
    </row>
    <row r="2121" spans="1:9" x14ac:dyDescent="0.25">
      <c r="A2121">
        <v>20</v>
      </c>
      <c r="B2121">
        <v>185</v>
      </c>
      <c r="C2121">
        <v>185</v>
      </c>
      <c r="D2121" s="8">
        <v>-84127.93479715244</v>
      </c>
      <c r="E2121" s="8">
        <v>-54336.320924293388</v>
      </c>
      <c r="F2121" s="8">
        <v>31734031.26016162</v>
      </c>
      <c r="G2121" s="8">
        <v>-84127.93479715244</v>
      </c>
      <c r="H2121" s="8">
        <v>-53491.619213469574</v>
      </c>
      <c r="I2121" s="8">
        <v>85648001.329043075</v>
      </c>
    </row>
    <row r="2122" spans="1:9" x14ac:dyDescent="0.25">
      <c r="A2122">
        <v>21</v>
      </c>
      <c r="B2122">
        <v>185</v>
      </c>
      <c r="C2122">
        <v>185</v>
      </c>
      <c r="D2122" s="8">
        <v>-159328.82854058727</v>
      </c>
      <c r="E2122" s="8">
        <v>-204.58525382738591</v>
      </c>
      <c r="F2122" s="8">
        <v>2.3343709472101183E-7</v>
      </c>
      <c r="G2122" s="8">
        <v>-159328.82854058727</v>
      </c>
      <c r="H2122" s="8">
        <v>204.58525382773468</v>
      </c>
      <c r="I2122" s="8">
        <v>-2.249438693979755E-7</v>
      </c>
    </row>
    <row r="2123" spans="1:9" x14ac:dyDescent="0.25">
      <c r="A2123">
        <v>22</v>
      </c>
      <c r="B2123">
        <v>185</v>
      </c>
      <c r="C2123">
        <v>185</v>
      </c>
      <c r="D2123" s="8">
        <v>73.825850112434409</v>
      </c>
      <c r="E2123" s="8">
        <v>-310.8024869871615</v>
      </c>
      <c r="F2123" s="8">
        <v>1.6457805424860637E-8</v>
      </c>
      <c r="G2123" s="8">
        <v>73.825850112434409</v>
      </c>
      <c r="H2123" s="8">
        <v>310.80248698717946</v>
      </c>
      <c r="I2123" s="8">
        <v>-1.7077306315166791E-8</v>
      </c>
    </row>
    <row r="2124" spans="1:9" x14ac:dyDescent="0.25">
      <c r="A2124">
        <v>23</v>
      </c>
      <c r="B2124">
        <v>185</v>
      </c>
      <c r="C2124">
        <v>185</v>
      </c>
      <c r="D2124" s="8">
        <v>-185350.48315309931</v>
      </c>
      <c r="E2124" s="8">
        <v>-204.58525382757389</v>
      </c>
      <c r="F2124" s="8">
        <v>-1.8897480913437903E-8</v>
      </c>
      <c r="G2124" s="8">
        <v>-185350.48315309931</v>
      </c>
      <c r="H2124" s="8">
        <v>204.58525382754667</v>
      </c>
      <c r="I2124" s="8">
        <v>1.8611535779200496E-8</v>
      </c>
    </row>
    <row r="2125" spans="1:9" x14ac:dyDescent="0.25">
      <c r="A2125">
        <v>24</v>
      </c>
      <c r="B2125">
        <v>185</v>
      </c>
      <c r="C2125">
        <v>185</v>
      </c>
      <c r="D2125" s="8">
        <v>-66434.980766670822</v>
      </c>
      <c r="E2125" s="8">
        <v>53514.095728106564</v>
      </c>
      <c r="F2125" s="8">
        <v>51499861.929270469</v>
      </c>
      <c r="G2125" s="8">
        <v>-66434.980766670822</v>
      </c>
      <c r="H2125" s="8">
        <v>54313.844409507059</v>
      </c>
      <c r="I2125" s="8">
        <v>-40153887.187701032</v>
      </c>
    </row>
    <row r="2126" spans="1:9" x14ac:dyDescent="0.25">
      <c r="A2126">
        <v>25</v>
      </c>
      <c r="B2126">
        <v>185</v>
      </c>
      <c r="C2126">
        <v>185</v>
      </c>
      <c r="D2126" s="8">
        <v>-83305.709601040173</v>
      </c>
      <c r="E2126" s="8">
        <v>-54313.84440958334</v>
      </c>
      <c r="F2126" s="8">
        <v>-59919717.856938511</v>
      </c>
      <c r="G2126" s="8">
        <v>-83305.709601040173</v>
      </c>
      <c r="H2126" s="8">
        <v>-53514.095728182845</v>
      </c>
      <c r="I2126" s="8">
        <v>31734031.260162704</v>
      </c>
    </row>
    <row r="2127" spans="1:9" x14ac:dyDescent="0.25">
      <c r="A2127">
        <v>1</v>
      </c>
      <c r="B2127">
        <v>186</v>
      </c>
      <c r="C2127">
        <v>186</v>
      </c>
      <c r="D2127" s="8">
        <v>-64228.764381692672</v>
      </c>
      <c r="E2127" s="8">
        <v>46538.360694247676</v>
      </c>
      <c r="F2127" s="8">
        <v>84435475.189857498</v>
      </c>
      <c r="G2127" s="8">
        <v>-64228.764381692672</v>
      </c>
      <c r="H2127" s="8">
        <v>47383.062405071498</v>
      </c>
      <c r="I2127" s="8">
        <v>37474763.640197955</v>
      </c>
    </row>
    <row r="2128" spans="1:9" x14ac:dyDescent="0.25">
      <c r="A2128">
        <v>2</v>
      </c>
      <c r="B2128">
        <v>186</v>
      </c>
      <c r="C2128">
        <v>186</v>
      </c>
      <c r="D2128" s="8">
        <v>-62795.489416503406</v>
      </c>
      <c r="E2128" s="8">
        <v>46749.53612216132</v>
      </c>
      <c r="F2128" s="8">
        <v>-42358445.994185686</v>
      </c>
      <c r="G2128" s="8">
        <v>-62795.489416503406</v>
      </c>
      <c r="H2128" s="8">
        <v>47171.886977573224</v>
      </c>
      <c r="I2128" s="8">
        <v>-65838801.769117288</v>
      </c>
    </row>
    <row r="2129" spans="1:9" x14ac:dyDescent="0.25">
      <c r="A2129">
        <v>3</v>
      </c>
      <c r="B2129">
        <v>186</v>
      </c>
      <c r="C2129">
        <v>186</v>
      </c>
      <c r="D2129" s="8">
        <v>34416.029972150718</v>
      </c>
      <c r="E2129" s="8">
        <v>-66049.977197189262</v>
      </c>
      <c r="F2129" s="8">
        <v>-65838801.769113287</v>
      </c>
      <c r="G2129" s="8">
        <v>34416.029972150718</v>
      </c>
      <c r="H2129" s="8">
        <v>-65627.626341777359</v>
      </c>
      <c r="I2129" s="8">
        <v>-32919400.8843715</v>
      </c>
    </row>
    <row r="2130" spans="1:9" x14ac:dyDescent="0.25">
      <c r="A2130">
        <v>4</v>
      </c>
      <c r="B2130">
        <v>186</v>
      </c>
      <c r="C2130">
        <v>186</v>
      </c>
      <c r="D2130" s="8">
        <v>34744.815500061988</v>
      </c>
      <c r="E2130" s="8">
        <v>-65956.411869057018</v>
      </c>
      <c r="F2130" s="8">
        <v>-32919400.884417836</v>
      </c>
      <c r="G2130" s="8">
        <v>34744.815500061988</v>
      </c>
      <c r="H2130" s="8">
        <v>-65721.191668645115</v>
      </c>
      <c r="I2130" s="8">
        <v>7.793493568897248E-6</v>
      </c>
    </row>
    <row r="2131" spans="1:9" x14ac:dyDescent="0.25">
      <c r="A2131">
        <v>5</v>
      </c>
      <c r="B2131">
        <v>186</v>
      </c>
      <c r="C2131">
        <v>186</v>
      </c>
      <c r="D2131" s="8">
        <v>75482.515620425416</v>
      </c>
      <c r="E2131" s="8">
        <v>17371.976786002815</v>
      </c>
      <c r="F2131" s="8">
        <v>-7.7925811638124284E-6</v>
      </c>
      <c r="G2131" s="8">
        <v>75482.515620425416</v>
      </c>
      <c r="H2131" s="8">
        <v>18026.214907887919</v>
      </c>
      <c r="I2131" s="8">
        <v>-28725632.559600119</v>
      </c>
    </row>
    <row r="2132" spans="1:9" x14ac:dyDescent="0.25">
      <c r="A2132">
        <v>6</v>
      </c>
      <c r="B2132">
        <v>186</v>
      </c>
      <c r="C2132">
        <v>186</v>
      </c>
      <c r="D2132" s="8">
        <v>75654.021281358815</v>
      </c>
      <c r="E2132" s="8">
        <v>17996.577725552706</v>
      </c>
      <c r="F2132" s="8">
        <v>-28725632.559567552</v>
      </c>
      <c r="G2132" s="8">
        <v>75654.021281358815</v>
      </c>
      <c r="H2132" s="8">
        <v>18364.452768064617</v>
      </c>
      <c r="I2132" s="8">
        <v>-37815890.182970792</v>
      </c>
    </row>
    <row r="2133" spans="1:9" x14ac:dyDescent="0.25">
      <c r="A2133">
        <v>7</v>
      </c>
      <c r="B2133">
        <v>186</v>
      </c>
      <c r="C2133">
        <v>186</v>
      </c>
      <c r="D2133" s="8">
        <v>-59519.638973423556</v>
      </c>
      <c r="E2133" s="8">
        <v>-21302.924165011962</v>
      </c>
      <c r="F2133" s="8">
        <v>-37815890.182954848</v>
      </c>
      <c r="G2133" s="8">
        <v>-59519.638973423556</v>
      </c>
      <c r="H2133" s="8">
        <v>-20935.049122500051</v>
      </c>
      <c r="I2133" s="8">
        <v>-27256396.861076739</v>
      </c>
    </row>
    <row r="2134" spans="1:9" x14ac:dyDescent="0.25">
      <c r="A2134">
        <v>8</v>
      </c>
      <c r="B2134">
        <v>186</v>
      </c>
      <c r="C2134">
        <v>186</v>
      </c>
      <c r="D2134" s="8">
        <v>-59348.133311016049</v>
      </c>
      <c r="E2134" s="8">
        <v>-20964.686304963063</v>
      </c>
      <c r="F2134" s="8">
        <v>-27256396.861087959</v>
      </c>
      <c r="G2134" s="8">
        <v>-59348.133311016049</v>
      </c>
      <c r="H2134" s="8">
        <v>-20310.448183077959</v>
      </c>
      <c r="I2134" s="8">
        <v>6238374.7759573245</v>
      </c>
    </row>
    <row r="2135" spans="1:9" x14ac:dyDescent="0.25">
      <c r="A2135">
        <v>9</v>
      </c>
      <c r="B2135">
        <v>186</v>
      </c>
      <c r="C2135">
        <v>186</v>
      </c>
      <c r="D2135" s="8">
        <v>-55789.631667881185</v>
      </c>
      <c r="E2135" s="8">
        <v>-7063.973418727327</v>
      </c>
      <c r="F2135" s="8">
        <v>6238374.7759565096</v>
      </c>
      <c r="G2135" s="8">
        <v>-55789.631667881185</v>
      </c>
      <c r="H2135" s="8">
        <v>-6208.1986143303129</v>
      </c>
      <c r="I2135" s="8">
        <v>20326785.389047228</v>
      </c>
    </row>
    <row r="2136" spans="1:9" x14ac:dyDescent="0.25">
      <c r="A2136">
        <v>10</v>
      </c>
      <c r="B2136">
        <v>186</v>
      </c>
      <c r="C2136">
        <v>186</v>
      </c>
      <c r="D2136" s="8">
        <v>-57205.878700202593</v>
      </c>
      <c r="E2136" s="8">
        <v>9146.6700113895695</v>
      </c>
      <c r="F2136" s="8">
        <v>20326785.389047123</v>
      </c>
      <c r="G2136" s="8">
        <v>-57205.878700202593</v>
      </c>
      <c r="H2136" s="8">
        <v>10002.444815786585</v>
      </c>
      <c r="I2136" s="8">
        <v>-3.1473828130401673E-7</v>
      </c>
    </row>
    <row r="2137" spans="1:9" x14ac:dyDescent="0.25">
      <c r="A2137">
        <v>11</v>
      </c>
      <c r="B2137">
        <v>186</v>
      </c>
      <c r="C2137">
        <v>186</v>
      </c>
      <c r="D2137" s="8">
        <v>-57077.552973548467</v>
      </c>
      <c r="E2137" s="8">
        <v>-12369.009724247346</v>
      </c>
      <c r="F2137" s="8">
        <v>4.4254920794628566E-7</v>
      </c>
      <c r="G2137" s="8">
        <v>-57077.552973548467</v>
      </c>
      <c r="H2137" s="8">
        <v>-11513.234919850331</v>
      </c>
      <c r="I2137" s="8">
        <v>25351002.689710088</v>
      </c>
    </row>
    <row r="2138" spans="1:9" x14ac:dyDescent="0.25">
      <c r="A2138">
        <v>12</v>
      </c>
      <c r="B2138">
        <v>186</v>
      </c>
      <c r="C2138">
        <v>186</v>
      </c>
      <c r="D2138" s="8">
        <v>-58077.556515789882</v>
      </c>
      <c r="E2138" s="8">
        <v>6611.3867730163238</v>
      </c>
      <c r="F2138" s="8">
        <v>25351002.689710341</v>
      </c>
      <c r="G2138" s="8">
        <v>-58077.556515789882</v>
      </c>
      <c r="H2138" s="8">
        <v>7467.1615774133388</v>
      </c>
      <c r="I2138" s="8">
        <v>10406623.615729295</v>
      </c>
    </row>
    <row r="2139" spans="1:9" x14ac:dyDescent="0.25">
      <c r="A2139">
        <v>13</v>
      </c>
      <c r="B2139">
        <v>186</v>
      </c>
      <c r="C2139">
        <v>186</v>
      </c>
      <c r="D2139" s="8">
        <v>-64052.308731129553</v>
      </c>
      <c r="E2139" s="8">
        <v>23483.389408926218</v>
      </c>
      <c r="F2139" s="8">
        <v>10406623.615728585</v>
      </c>
      <c r="G2139" s="8">
        <v>-64052.308731129553</v>
      </c>
      <c r="H2139" s="8">
        <v>24137.627530811322</v>
      </c>
      <c r="I2139" s="8">
        <v>-28237831.630868427</v>
      </c>
    </row>
    <row r="2140" spans="1:9" x14ac:dyDescent="0.25">
      <c r="A2140">
        <v>14</v>
      </c>
      <c r="B2140">
        <v>186</v>
      </c>
      <c r="C2140">
        <v>186</v>
      </c>
      <c r="D2140" s="8">
        <v>-64223.814394333313</v>
      </c>
      <c r="E2140" s="8">
        <v>24107.990348261497</v>
      </c>
      <c r="F2140" s="8">
        <v>-28237831.630879819</v>
      </c>
      <c r="G2140" s="8">
        <v>-64223.814394333313</v>
      </c>
      <c r="H2140" s="8">
        <v>24475.865390773408</v>
      </c>
      <c r="I2140" s="8">
        <v>-40383795.565638408</v>
      </c>
    </row>
    <row r="2141" spans="1:9" x14ac:dyDescent="0.25">
      <c r="A2141">
        <v>15</v>
      </c>
      <c r="B2141">
        <v>186</v>
      </c>
      <c r="C2141">
        <v>186</v>
      </c>
      <c r="D2141" s="8">
        <v>87201.54944355815</v>
      </c>
      <c r="E2141" s="8">
        <v>-19574.017243883165</v>
      </c>
      <c r="F2141" s="8">
        <v>-40383795.565621257</v>
      </c>
      <c r="G2141" s="8">
        <v>87201.54944355815</v>
      </c>
      <c r="H2141" s="8">
        <v>-19206.142201371251</v>
      </c>
      <c r="I2141" s="8">
        <v>-30688755.70430835</v>
      </c>
    </row>
    <row r="2142" spans="1:9" x14ac:dyDescent="0.25">
      <c r="A2142">
        <v>16</v>
      </c>
      <c r="B2142">
        <v>186</v>
      </c>
      <c r="C2142">
        <v>186</v>
      </c>
      <c r="D2142" s="8">
        <v>87030.043782347304</v>
      </c>
      <c r="E2142" s="8">
        <v>-19235.77938397598</v>
      </c>
      <c r="F2142" s="8">
        <v>-30688755.704282846</v>
      </c>
      <c r="G2142" s="8">
        <v>87030.043782347304</v>
      </c>
      <c r="H2142" s="8">
        <v>-18581.541262090876</v>
      </c>
      <c r="I2142" s="8">
        <v>4.5437336666509508E-7</v>
      </c>
    </row>
    <row r="2143" spans="1:9" x14ac:dyDescent="0.25">
      <c r="A2143">
        <v>17</v>
      </c>
      <c r="B2143">
        <v>186</v>
      </c>
      <c r="C2143">
        <v>186</v>
      </c>
      <c r="D2143" s="8">
        <v>38049.474041994945</v>
      </c>
      <c r="E2143" s="8">
        <v>75519.82514631463</v>
      </c>
      <c r="F2143" s="8">
        <v>1.1433204053901137E-5</v>
      </c>
      <c r="G2143" s="8">
        <v>38049.474041994945</v>
      </c>
      <c r="H2143" s="8">
        <v>75755.045346726547</v>
      </c>
      <c r="I2143" s="8">
        <v>-37818717.623248592</v>
      </c>
    </row>
    <row r="2144" spans="1:9" x14ac:dyDescent="0.25">
      <c r="A2144">
        <v>18</v>
      </c>
      <c r="B2144">
        <v>186</v>
      </c>
      <c r="C2144">
        <v>186</v>
      </c>
      <c r="D2144" s="8">
        <v>37720.688514066562</v>
      </c>
      <c r="E2144" s="8">
        <v>75426.259818780149</v>
      </c>
      <c r="F2144" s="8">
        <v>-37818717.623251624</v>
      </c>
      <c r="G2144" s="8">
        <v>37720.688514066562</v>
      </c>
      <c r="H2144" s="8">
        <v>75848.610674192052</v>
      </c>
      <c r="I2144" s="8">
        <v>-75637435.246494949</v>
      </c>
    </row>
    <row r="2145" spans="1:9" x14ac:dyDescent="0.25">
      <c r="A2145">
        <v>19</v>
      </c>
      <c r="B2145">
        <v>186</v>
      </c>
      <c r="C2145">
        <v>186</v>
      </c>
      <c r="D2145" s="8">
        <v>-72493.101414375269</v>
      </c>
      <c r="E2145" s="8">
        <v>-52558.386977463852</v>
      </c>
      <c r="F2145" s="8">
        <v>-75637435.246506229</v>
      </c>
      <c r="G2145" s="8">
        <v>-72493.101414375269</v>
      </c>
      <c r="H2145" s="8">
        <v>-52136.036122051948</v>
      </c>
      <c r="I2145" s="8">
        <v>-49463829.471628167</v>
      </c>
    </row>
    <row r="2146" spans="1:9" x14ac:dyDescent="0.25">
      <c r="A2146">
        <v>20</v>
      </c>
      <c r="B2146">
        <v>186</v>
      </c>
      <c r="C2146">
        <v>186</v>
      </c>
      <c r="D2146" s="8">
        <v>-73926.376378896312</v>
      </c>
      <c r="E2146" s="8">
        <v>-52769.56240508896</v>
      </c>
      <c r="F2146" s="8">
        <v>39526430.162802622</v>
      </c>
      <c r="G2146" s="8">
        <v>-73926.376378896312</v>
      </c>
      <c r="H2146" s="8">
        <v>-51924.860694265139</v>
      </c>
      <c r="I2146" s="8">
        <v>91873641.712479651</v>
      </c>
    </row>
    <row r="2147" spans="1:9" x14ac:dyDescent="0.25">
      <c r="A2147">
        <v>21</v>
      </c>
      <c r="B2147">
        <v>186</v>
      </c>
      <c r="C2147">
        <v>186</v>
      </c>
      <c r="D2147" s="8">
        <v>-148500.20852599264</v>
      </c>
      <c r="E2147" s="8">
        <v>-204.58525382739151</v>
      </c>
      <c r="F2147" s="8">
        <v>2.2680578695144505E-7</v>
      </c>
      <c r="G2147" s="8">
        <v>-148500.20852599264</v>
      </c>
      <c r="H2147" s="8">
        <v>204.58525382772908</v>
      </c>
      <c r="I2147" s="8">
        <v>-2.1785417629871518E-7</v>
      </c>
    </row>
    <row r="2148" spans="1:9" x14ac:dyDescent="0.25">
      <c r="A2148">
        <v>22</v>
      </c>
      <c r="B2148">
        <v>186</v>
      </c>
      <c r="C2148">
        <v>186</v>
      </c>
      <c r="D2148" s="8">
        <v>5427.626688976281</v>
      </c>
      <c r="E2148" s="8">
        <v>-310.80248698716196</v>
      </c>
      <c r="F2148" s="8">
        <v>1.6621120766258663E-8</v>
      </c>
      <c r="G2148" s="8">
        <v>5427.626688976281</v>
      </c>
      <c r="H2148" s="8">
        <v>310.80248698717901</v>
      </c>
      <c r="I2148" s="8">
        <v>-1.764840917379941E-8</v>
      </c>
    </row>
    <row r="2149" spans="1:9" x14ac:dyDescent="0.25">
      <c r="A2149">
        <v>23</v>
      </c>
      <c r="B2149">
        <v>186</v>
      </c>
      <c r="C2149">
        <v>186</v>
      </c>
      <c r="D2149" s="8">
        <v>-168491.38952936494</v>
      </c>
      <c r="E2149" s="8">
        <v>-204.58525382757375</v>
      </c>
      <c r="F2149" s="8">
        <v>-1.7277852748520673E-8</v>
      </c>
      <c r="G2149" s="8">
        <v>-168491.38952936494</v>
      </c>
      <c r="H2149" s="8">
        <v>204.58525382754681</v>
      </c>
      <c r="I2149" s="8">
        <v>1.6716876416467132E-8</v>
      </c>
    </row>
    <row r="2150" spans="1:9" x14ac:dyDescent="0.25">
      <c r="A2150">
        <v>24</v>
      </c>
      <c r="B2150">
        <v>186</v>
      </c>
      <c r="C2150">
        <v>186</v>
      </c>
      <c r="D2150" s="8">
        <v>-63406.539184908579</v>
      </c>
      <c r="E2150" s="8">
        <v>46560.837208967045</v>
      </c>
      <c r="F2150" s="8">
        <v>37474763.640200011</v>
      </c>
      <c r="G2150" s="8">
        <v>-63406.539184908579</v>
      </c>
      <c r="H2150" s="8">
        <v>47360.58589036754</v>
      </c>
      <c r="I2150" s="8">
        <v>-42358445.994234324</v>
      </c>
    </row>
    <row r="2151" spans="1:9" x14ac:dyDescent="0.25">
      <c r="A2151">
        <v>25</v>
      </c>
      <c r="B2151">
        <v>186</v>
      </c>
      <c r="C2151">
        <v>186</v>
      </c>
      <c r="D2151" s="8">
        <v>-73104.151182784044</v>
      </c>
      <c r="E2151" s="8">
        <v>-52747.085890378898</v>
      </c>
      <c r="F2151" s="8">
        <v>-49463829.471649975</v>
      </c>
      <c r="G2151" s="8">
        <v>-73104.151182784044</v>
      </c>
      <c r="H2151" s="8">
        <v>-51947.337208978402</v>
      </c>
      <c r="I2151" s="8">
        <v>39526430.162803672</v>
      </c>
    </row>
    <row r="2152" spans="1:9" x14ac:dyDescent="0.25">
      <c r="A2152">
        <v>1</v>
      </c>
      <c r="B2152">
        <v>187</v>
      </c>
      <c r="C2152">
        <v>187</v>
      </c>
      <c r="D2152" s="8">
        <v>-57055.647545203654</v>
      </c>
      <c r="E2152" s="8">
        <v>51924.860694210627</v>
      </c>
      <c r="F2152" s="8">
        <v>111639472.3815576</v>
      </c>
      <c r="G2152" s="8">
        <v>-57055.647545203654</v>
      </c>
      <c r="H2152" s="8">
        <v>52769.562405034449</v>
      </c>
      <c r="I2152" s="8">
        <v>59292260.831935108</v>
      </c>
    </row>
    <row r="2153" spans="1:9" x14ac:dyDescent="0.25">
      <c r="A2153">
        <v>2</v>
      </c>
      <c r="B2153">
        <v>187</v>
      </c>
      <c r="C2153">
        <v>187</v>
      </c>
      <c r="D2153" s="8">
        <v>-55622.372580036448</v>
      </c>
      <c r="E2153" s="8">
        <v>52136.03612212171</v>
      </c>
      <c r="F2153" s="8">
        <v>-29697998.80238764</v>
      </c>
      <c r="G2153" s="8">
        <v>-55622.372580036448</v>
      </c>
      <c r="H2153" s="8">
        <v>52558.386977533621</v>
      </c>
      <c r="I2153" s="8">
        <v>-55871604.577298865</v>
      </c>
    </row>
    <row r="2154" spans="1:9" x14ac:dyDescent="0.25">
      <c r="A2154">
        <v>3</v>
      </c>
      <c r="B2154">
        <v>187</v>
      </c>
      <c r="C2154">
        <v>187</v>
      </c>
      <c r="D2154" s="8">
        <v>37666.924838088329</v>
      </c>
      <c r="E2154" s="8">
        <v>-56082.780005368113</v>
      </c>
      <c r="F2154" s="8">
        <v>-55871604.577295557</v>
      </c>
      <c r="G2154" s="8">
        <v>37666.924838088329</v>
      </c>
      <c r="H2154" s="8">
        <v>-55660.42914995621</v>
      </c>
      <c r="I2154" s="8">
        <v>-27935802.288463574</v>
      </c>
    </row>
    <row r="2155" spans="1:9" x14ac:dyDescent="0.25">
      <c r="A2155">
        <v>4</v>
      </c>
      <c r="B2155">
        <v>187</v>
      </c>
      <c r="C2155">
        <v>187</v>
      </c>
      <c r="D2155" s="8">
        <v>37995.710365999665</v>
      </c>
      <c r="E2155" s="8">
        <v>-55989.214677240823</v>
      </c>
      <c r="F2155" s="8">
        <v>-27935802.288509969</v>
      </c>
      <c r="G2155" s="8">
        <v>37995.710365999665</v>
      </c>
      <c r="H2155" s="8">
        <v>-55753.994476828913</v>
      </c>
      <c r="I2155" s="8">
        <v>7.918663322925568E-6</v>
      </c>
    </row>
    <row r="2156" spans="1:9" x14ac:dyDescent="0.25">
      <c r="A2156">
        <v>5</v>
      </c>
      <c r="B2156">
        <v>187</v>
      </c>
      <c r="C2156">
        <v>187</v>
      </c>
      <c r="D2156" s="8">
        <v>67184.304887669612</v>
      </c>
      <c r="E2156" s="8">
        <v>21772.888752295072</v>
      </c>
      <c r="F2156" s="8">
        <v>-7.636118971277028E-6</v>
      </c>
      <c r="G2156" s="8">
        <v>67184.304887669612</v>
      </c>
      <c r="H2156" s="8">
        <v>22427.126874180176</v>
      </c>
      <c r="I2156" s="8">
        <v>-35868312.680892311</v>
      </c>
    </row>
    <row r="2157" spans="1:9" x14ac:dyDescent="0.25">
      <c r="A2157">
        <v>6</v>
      </c>
      <c r="B2157">
        <v>187</v>
      </c>
      <c r="C2157">
        <v>187</v>
      </c>
      <c r="D2157" s="8">
        <v>67355.810548563895</v>
      </c>
      <c r="E2157" s="8">
        <v>22397.489691886112</v>
      </c>
      <c r="F2157" s="8">
        <v>-35868312.680860117</v>
      </c>
      <c r="G2157" s="8">
        <v>67355.810548563895</v>
      </c>
      <c r="H2157" s="8">
        <v>22765.364734398023</v>
      </c>
      <c r="I2157" s="8">
        <v>-47159026.287429467</v>
      </c>
    </row>
    <row r="2158" spans="1:9" x14ac:dyDescent="0.25">
      <c r="A2158">
        <v>7</v>
      </c>
      <c r="B2158">
        <v>187</v>
      </c>
      <c r="C2158">
        <v>187</v>
      </c>
      <c r="D2158" s="8">
        <v>-62186.536335574739</v>
      </c>
      <c r="E2158" s="8">
        <v>-18757.190135244393</v>
      </c>
      <c r="F2158" s="8">
        <v>-47159026.287413388</v>
      </c>
      <c r="G2158" s="8">
        <v>-62186.536335574739</v>
      </c>
      <c r="H2158" s="8">
        <v>-18389.315092732482</v>
      </c>
      <c r="I2158" s="8">
        <v>-37872399.980419561</v>
      </c>
    </row>
    <row r="2159" spans="1:9" x14ac:dyDescent="0.25">
      <c r="A2159">
        <v>8</v>
      </c>
      <c r="B2159">
        <v>187</v>
      </c>
      <c r="C2159">
        <v>187</v>
      </c>
      <c r="D2159" s="8">
        <v>-62015.030673148161</v>
      </c>
      <c r="E2159" s="8">
        <v>-18418.952275205589</v>
      </c>
      <c r="F2159" s="8">
        <v>-37872399.98042991</v>
      </c>
      <c r="G2159" s="8">
        <v>-62015.030673148161</v>
      </c>
      <c r="H2159" s="8">
        <v>-17764.714153320485</v>
      </c>
      <c r="I2159" s="8">
        <v>-8509354.6736810766</v>
      </c>
    </row>
    <row r="2160" spans="1:9" x14ac:dyDescent="0.25">
      <c r="A2160">
        <v>9</v>
      </c>
      <c r="B2160">
        <v>187</v>
      </c>
      <c r="C2160">
        <v>187</v>
      </c>
      <c r="D2160" s="8">
        <v>-58456.529030015256</v>
      </c>
      <c r="E2160" s="8">
        <v>-8530.9440741664694</v>
      </c>
      <c r="F2160" s="8">
        <v>-8509354.6736818943</v>
      </c>
      <c r="G2160" s="8">
        <v>-58456.529030015256</v>
      </c>
      <c r="H2160" s="8">
        <v>-7675.1692697694534</v>
      </c>
      <c r="I2160" s="8">
        <v>8693434.6409061346</v>
      </c>
    </row>
    <row r="2161" spans="1:9" x14ac:dyDescent="0.25">
      <c r="A2161">
        <v>10</v>
      </c>
      <c r="B2161">
        <v>187</v>
      </c>
      <c r="C2161">
        <v>187</v>
      </c>
      <c r="D2161" s="8">
        <v>-59872.776062380668</v>
      </c>
      <c r="E2161" s="8">
        <v>3666.9946707673048</v>
      </c>
      <c r="F2161" s="8">
        <v>8693434.6409060508</v>
      </c>
      <c r="G2161" s="8">
        <v>-59872.776062380668</v>
      </c>
      <c r="H2161" s="8">
        <v>4522.7694751643194</v>
      </c>
      <c r="I2161" s="8">
        <v>-3.3038450055755673E-7</v>
      </c>
    </row>
    <row r="2162" spans="1:9" x14ac:dyDescent="0.25">
      <c r="A2162">
        <v>11</v>
      </c>
      <c r="B2162">
        <v>187</v>
      </c>
      <c r="C2162">
        <v>187</v>
      </c>
      <c r="D2162" s="8">
        <v>-54410.655611417817</v>
      </c>
      <c r="E2162" s="8">
        <v>-17848.68506488753</v>
      </c>
      <c r="F2162" s="8">
        <v>4.5819542719982566E-7</v>
      </c>
      <c r="G2162" s="8">
        <v>-54410.655611417817</v>
      </c>
      <c r="H2162" s="8">
        <v>-16992.910260490517</v>
      </c>
      <c r="I2162" s="8">
        <v>36984353.437889218</v>
      </c>
    </row>
    <row r="2163" spans="1:9" x14ac:dyDescent="0.25">
      <c r="A2163">
        <v>12</v>
      </c>
      <c r="B2163">
        <v>187</v>
      </c>
      <c r="C2163">
        <v>187</v>
      </c>
      <c r="D2163" s="8">
        <v>-55410.659153601053</v>
      </c>
      <c r="E2163" s="8">
        <v>5144.4161175965901</v>
      </c>
      <c r="F2163" s="8">
        <v>36984353.437889442</v>
      </c>
      <c r="G2163" s="8">
        <v>-55410.659153601053</v>
      </c>
      <c r="H2163" s="8">
        <v>6000.1909219936051</v>
      </c>
      <c r="I2163" s="8">
        <v>25154353.065364521</v>
      </c>
    </row>
    <row r="2164" spans="1:9" x14ac:dyDescent="0.25">
      <c r="A2164">
        <v>13</v>
      </c>
      <c r="B2164">
        <v>187</v>
      </c>
      <c r="C2164">
        <v>187</v>
      </c>
      <c r="D2164" s="8">
        <v>-61385.411368971523</v>
      </c>
      <c r="E2164" s="8">
        <v>26029.123438713879</v>
      </c>
      <c r="F2164" s="8">
        <v>25154353.065363761</v>
      </c>
      <c r="G2164" s="8">
        <v>-61385.411368971523</v>
      </c>
      <c r="H2164" s="8">
        <v>26683.361560598983</v>
      </c>
      <c r="I2164" s="8">
        <v>-17621828.511578642</v>
      </c>
    </row>
    <row r="2165" spans="1:9" x14ac:dyDescent="0.25">
      <c r="A2165">
        <v>14</v>
      </c>
      <c r="B2165">
        <v>187</v>
      </c>
      <c r="C2165">
        <v>187</v>
      </c>
      <c r="D2165" s="8">
        <v>-61556.91703226036</v>
      </c>
      <c r="E2165" s="8">
        <v>26653.724378009876</v>
      </c>
      <c r="F2165" s="8">
        <v>-17621828.511590481</v>
      </c>
      <c r="G2165" s="8">
        <v>-61556.91703226036</v>
      </c>
      <c r="H2165" s="8">
        <v>27021.599420521787</v>
      </c>
      <c r="I2165" s="8">
        <v>-31040659.461223844</v>
      </c>
    </row>
    <row r="2166" spans="1:9" x14ac:dyDescent="0.25">
      <c r="A2166">
        <v>15</v>
      </c>
      <c r="B2166">
        <v>187</v>
      </c>
      <c r="C2166">
        <v>187</v>
      </c>
      <c r="D2166" s="8">
        <v>95499.760176415672</v>
      </c>
      <c r="E2166" s="8">
        <v>-15173.105277609897</v>
      </c>
      <c r="F2166" s="8">
        <v>-31040659.461207345</v>
      </c>
      <c r="G2166" s="8">
        <v>95499.760176415672</v>
      </c>
      <c r="H2166" s="8">
        <v>-14805.230235097986</v>
      </c>
      <c r="I2166" s="8">
        <v>-23546075.583029866</v>
      </c>
    </row>
    <row r="2167" spans="1:9" x14ac:dyDescent="0.25">
      <c r="A2167">
        <v>16</v>
      </c>
      <c r="B2167">
        <v>187</v>
      </c>
      <c r="C2167">
        <v>187</v>
      </c>
      <c r="D2167" s="8">
        <v>95328.254515218985</v>
      </c>
      <c r="E2167" s="8">
        <v>-14834.867417692294</v>
      </c>
      <c r="F2167" s="8">
        <v>-23546075.583004404</v>
      </c>
      <c r="G2167" s="8">
        <v>95328.254515218985</v>
      </c>
      <c r="H2167" s="8">
        <v>-14180.62929580719</v>
      </c>
      <c r="I2167" s="8">
        <v>4.3090403778478503E-7</v>
      </c>
    </row>
    <row r="2168" spans="1:9" x14ac:dyDescent="0.25">
      <c r="A2168">
        <v>17</v>
      </c>
      <c r="B2168">
        <v>187</v>
      </c>
      <c r="C2168">
        <v>187</v>
      </c>
      <c r="D2168" s="8">
        <v>34798.579176110055</v>
      </c>
      <c r="E2168" s="8">
        <v>85487.022338201787</v>
      </c>
      <c r="F2168" s="8">
        <v>1.1699189781211318E-5</v>
      </c>
      <c r="G2168" s="8">
        <v>34798.579176110055</v>
      </c>
      <c r="H2168" s="8">
        <v>85722.242538613689</v>
      </c>
      <c r="I2168" s="8">
        <v>-42802316.219192222</v>
      </c>
    </row>
    <row r="2169" spans="1:9" x14ac:dyDescent="0.25">
      <c r="A2169">
        <v>18</v>
      </c>
      <c r="B2169">
        <v>187</v>
      </c>
      <c r="C2169">
        <v>187</v>
      </c>
      <c r="D2169" s="8">
        <v>34469.793648181432</v>
      </c>
      <c r="E2169" s="8">
        <v>85393.457010664977</v>
      </c>
      <c r="F2169" s="8">
        <v>-42802316.219195537</v>
      </c>
      <c r="G2169" s="8">
        <v>34469.793648181432</v>
      </c>
      <c r="H2169" s="8">
        <v>85815.807866076881</v>
      </c>
      <c r="I2169" s="8">
        <v>-85604632.438381284</v>
      </c>
    </row>
    <row r="2170" spans="1:9" x14ac:dyDescent="0.25">
      <c r="A2170">
        <v>19</v>
      </c>
      <c r="B2170">
        <v>187</v>
      </c>
      <c r="C2170">
        <v>187</v>
      </c>
      <c r="D2170" s="8">
        <v>-79666.218250883117</v>
      </c>
      <c r="E2170" s="8">
        <v>-47171.886977546361</v>
      </c>
      <c r="F2170" s="8">
        <v>-85604632.438392147</v>
      </c>
      <c r="G2170" s="8">
        <v>-79666.218250883117</v>
      </c>
      <c r="H2170" s="8">
        <v>-46749.536122134457</v>
      </c>
      <c r="I2170" s="8">
        <v>-62124276.663471617</v>
      </c>
    </row>
    <row r="2171" spans="1:9" x14ac:dyDescent="0.25">
      <c r="A2171">
        <v>20</v>
      </c>
      <c r="B2171">
        <v>187</v>
      </c>
      <c r="C2171">
        <v>187</v>
      </c>
      <c r="D2171" s="8">
        <v>-81099.493215404145</v>
      </c>
      <c r="E2171" s="8">
        <v>-47383.06240517796</v>
      </c>
      <c r="F2171" s="8">
        <v>17708932.971110906</v>
      </c>
      <c r="G2171" s="8">
        <v>-81099.493215404145</v>
      </c>
      <c r="H2171" s="8">
        <v>-46538.360694354145</v>
      </c>
      <c r="I2171" s="8">
        <v>64669644.520876959</v>
      </c>
    </row>
    <row r="2172" spans="1:9" x14ac:dyDescent="0.25">
      <c r="A2172">
        <v>21</v>
      </c>
      <c r="B2172">
        <v>187</v>
      </c>
      <c r="C2172">
        <v>187</v>
      </c>
      <c r="D2172" s="8">
        <v>-142469.73491692918</v>
      </c>
      <c r="E2172" s="8">
        <v>-204.58525382738196</v>
      </c>
      <c r="F2172" s="8">
        <v>2.3854045139160007E-7</v>
      </c>
      <c r="G2172" s="8">
        <v>-142469.73491692918</v>
      </c>
      <c r="H2172" s="8">
        <v>204.58525382773863</v>
      </c>
      <c r="I2172" s="8">
        <v>-2.3007778509054334E-7</v>
      </c>
    </row>
    <row r="2173" spans="1:9" x14ac:dyDescent="0.25">
      <c r="A2173">
        <v>22</v>
      </c>
      <c r="B2173">
        <v>187</v>
      </c>
      <c r="C2173">
        <v>187</v>
      </c>
      <c r="D2173" s="8">
        <v>5427.6266890278648</v>
      </c>
      <c r="E2173" s="8">
        <v>-310.8024869871615</v>
      </c>
      <c r="F2173" s="8">
        <v>1.5398759887075848E-8</v>
      </c>
      <c r="G2173" s="8">
        <v>5427.6266890278648</v>
      </c>
      <c r="H2173" s="8">
        <v>310.80248698717946</v>
      </c>
      <c r="I2173" s="8">
        <v>-1.6181576118780032E-8</v>
      </c>
    </row>
    <row r="2174" spans="1:9" x14ac:dyDescent="0.25">
      <c r="A2174">
        <v>23</v>
      </c>
      <c r="B2174">
        <v>187</v>
      </c>
      <c r="C2174">
        <v>187</v>
      </c>
      <c r="D2174" s="8">
        <v>-174521.86313857301</v>
      </c>
      <c r="E2174" s="8">
        <v>-204.58525382757446</v>
      </c>
      <c r="F2174" s="8">
        <v>-1.9967046682722867E-8</v>
      </c>
      <c r="G2174" s="8">
        <v>-174521.86313857301</v>
      </c>
      <c r="H2174" s="8">
        <v>204.5852538275461</v>
      </c>
      <c r="I2174" s="8">
        <v>1.9161598174832763E-8</v>
      </c>
    </row>
    <row r="2175" spans="1:9" x14ac:dyDescent="0.25">
      <c r="A2175">
        <v>24</v>
      </c>
      <c r="B2175">
        <v>187</v>
      </c>
      <c r="C2175">
        <v>187</v>
      </c>
      <c r="D2175" s="8">
        <v>-56233.422348441629</v>
      </c>
      <c r="E2175" s="8">
        <v>51947.337208930709</v>
      </c>
      <c r="F2175" s="8">
        <v>59292260.831937157</v>
      </c>
      <c r="G2175" s="8">
        <v>-56233.422348441629</v>
      </c>
      <c r="H2175" s="8">
        <v>52747.085890331204</v>
      </c>
      <c r="I2175" s="8">
        <v>-29697998.802435402</v>
      </c>
    </row>
    <row r="2176" spans="1:9" x14ac:dyDescent="0.25">
      <c r="A2176">
        <v>25</v>
      </c>
      <c r="B2176">
        <v>187</v>
      </c>
      <c r="C2176">
        <v>187</v>
      </c>
      <c r="D2176" s="8">
        <v>-80277.268019291878</v>
      </c>
      <c r="E2176" s="8">
        <v>-47360.585890467919</v>
      </c>
      <c r="F2176" s="8">
        <v>-62124276.66349303</v>
      </c>
      <c r="G2176" s="8">
        <v>-80277.268019291878</v>
      </c>
      <c r="H2176" s="8">
        <v>-46560.837209067424</v>
      </c>
      <c r="I2176" s="8">
        <v>17708932.971111994</v>
      </c>
    </row>
    <row r="2177" spans="1:9" x14ac:dyDescent="0.25">
      <c r="A2177">
        <v>1</v>
      </c>
      <c r="B2177">
        <v>188</v>
      </c>
      <c r="C2177">
        <v>188</v>
      </c>
      <c r="D2177" s="8">
        <v>-19377.205963448745</v>
      </c>
      <c r="E2177" s="8">
        <v>19753.410117045198</v>
      </c>
      <c r="F2177" s="8">
        <v>45596040.853564978</v>
      </c>
      <c r="G2177" s="8">
        <v>-19377.205963448745</v>
      </c>
      <c r="H2177" s="8">
        <v>20598.111827869016</v>
      </c>
      <c r="I2177" s="8">
        <v>25420279.881107874</v>
      </c>
    </row>
    <row r="2178" spans="1:9" x14ac:dyDescent="0.25">
      <c r="A2178">
        <v>2</v>
      </c>
      <c r="B2178">
        <v>188</v>
      </c>
      <c r="C2178">
        <v>188</v>
      </c>
      <c r="D2178" s="8">
        <v>-17943.930998288353</v>
      </c>
      <c r="E2178" s="8">
        <v>19964.585544959093</v>
      </c>
      <c r="F2178" s="8">
        <v>-8878513.7720317319</v>
      </c>
      <c r="G2178" s="8">
        <v>-17943.930998288353</v>
      </c>
      <c r="H2178" s="8">
        <v>20386.936400371</v>
      </c>
      <c r="I2178" s="8">
        <v>-18966394.258362614</v>
      </c>
    </row>
    <row r="2179" spans="1:9" x14ac:dyDescent="0.25">
      <c r="A2179">
        <v>3</v>
      </c>
      <c r="B2179">
        <v>188</v>
      </c>
      <c r="C2179">
        <v>188</v>
      </c>
      <c r="D2179" s="8">
        <v>16198.475527541179</v>
      </c>
      <c r="E2179" s="8">
        <v>-19177.569686420484</v>
      </c>
      <c r="F2179" s="8">
        <v>-18966394.258359324</v>
      </c>
      <c r="G2179" s="8">
        <v>16198.475527541179</v>
      </c>
      <c r="H2179" s="8">
        <v>-18755.218831008573</v>
      </c>
      <c r="I2179" s="8">
        <v>-9483197.12900142</v>
      </c>
    </row>
    <row r="2180" spans="1:9" x14ac:dyDescent="0.25">
      <c r="A2180">
        <v>4</v>
      </c>
      <c r="B2180">
        <v>188</v>
      </c>
      <c r="C2180">
        <v>188</v>
      </c>
      <c r="D2180" s="8">
        <v>16527.261055452527</v>
      </c>
      <c r="E2180" s="8">
        <v>-19084.004358319089</v>
      </c>
      <c r="F2180" s="8">
        <v>-9483197.129048435</v>
      </c>
      <c r="G2180" s="8">
        <v>16527.261055452527</v>
      </c>
      <c r="H2180" s="8">
        <v>-18848.784157907179</v>
      </c>
      <c r="I2180" s="8">
        <v>8.0516561865806576E-6</v>
      </c>
    </row>
    <row r="2181" spans="1:9" x14ac:dyDescent="0.25">
      <c r="A2181">
        <v>5</v>
      </c>
      <c r="B2181">
        <v>188</v>
      </c>
      <c r="C2181">
        <v>188</v>
      </c>
      <c r="D2181" s="8">
        <v>25214.696164727873</v>
      </c>
      <c r="E2181" s="8">
        <v>9587.3732835994633</v>
      </c>
      <c r="F2181" s="8">
        <v>-7.0748108555562793E-6</v>
      </c>
      <c r="G2181" s="8">
        <v>25214.696164727873</v>
      </c>
      <c r="H2181" s="8">
        <v>10241.611405484568</v>
      </c>
      <c r="I2181" s="8">
        <v>-16091221.075198768</v>
      </c>
    </row>
    <row r="2182" spans="1:9" x14ac:dyDescent="0.25">
      <c r="A2182">
        <v>6</v>
      </c>
      <c r="B2182">
        <v>188</v>
      </c>
      <c r="C2182">
        <v>188</v>
      </c>
      <c r="D2182" s="8">
        <v>25386.201825647091</v>
      </c>
      <c r="E2182" s="8">
        <v>10211.974223152545</v>
      </c>
      <c r="F2182" s="8">
        <v>-16091221.075165791</v>
      </c>
      <c r="G2182" s="8">
        <v>25386.201825647091</v>
      </c>
      <c r="H2182" s="8">
        <v>10579.849265664456</v>
      </c>
      <c r="I2182" s="8">
        <v>-21289176.947368998</v>
      </c>
    </row>
    <row r="2183" spans="1:9" x14ac:dyDescent="0.25">
      <c r="A2183">
        <v>7</v>
      </c>
      <c r="B2183">
        <v>188</v>
      </c>
      <c r="C2183">
        <v>188</v>
      </c>
      <c r="D2183" s="8">
        <v>-19236.250157651208</v>
      </c>
      <c r="E2183" s="8">
        <v>-7101.5147690873082</v>
      </c>
      <c r="F2183" s="8">
        <v>-21289176.947352204</v>
      </c>
      <c r="G2183" s="8">
        <v>-19236.250157651208</v>
      </c>
      <c r="H2183" s="8">
        <v>-6733.6397265753985</v>
      </c>
      <c r="I2183" s="8">
        <v>-17830388.323436502</v>
      </c>
    </row>
    <row r="2184" spans="1:9" x14ac:dyDescent="0.25">
      <c r="A2184">
        <v>8</v>
      </c>
      <c r="B2184">
        <v>188</v>
      </c>
      <c r="C2184">
        <v>188</v>
      </c>
      <c r="D2184" s="8">
        <v>-19064.74449522463</v>
      </c>
      <c r="E2184" s="8">
        <v>-6763.2769090420361</v>
      </c>
      <c r="F2184" s="8">
        <v>-17830388.323447317</v>
      </c>
      <c r="G2184" s="8">
        <v>-19064.74449522463</v>
      </c>
      <c r="H2184" s="8">
        <v>-6109.038787156931</v>
      </c>
      <c r="I2184" s="8">
        <v>-7384504.1359818997</v>
      </c>
    </row>
    <row r="2185" spans="1:9" x14ac:dyDescent="0.25">
      <c r="A2185">
        <v>9</v>
      </c>
      <c r="B2185">
        <v>188</v>
      </c>
      <c r="C2185">
        <v>188</v>
      </c>
      <c r="D2185" s="8">
        <v>-15506.242852098076</v>
      </c>
      <c r="E2185" s="8">
        <v>-5569.462192600251</v>
      </c>
      <c r="F2185" s="8">
        <v>-7384504.1359827165</v>
      </c>
      <c r="G2185" s="8">
        <v>-15506.242852098076</v>
      </c>
      <c r="H2185" s="8">
        <v>-4713.687388203236</v>
      </c>
      <c r="I2185" s="8">
        <v>3531059.144040206</v>
      </c>
    </row>
    <row r="2186" spans="1:9" x14ac:dyDescent="0.25">
      <c r="A2186">
        <v>10</v>
      </c>
      <c r="B2186">
        <v>188</v>
      </c>
      <c r="C2186">
        <v>188</v>
      </c>
      <c r="D2186" s="8">
        <v>-26188.650793966961</v>
      </c>
      <c r="E2186" s="8">
        <v>1235.3528917442368</v>
      </c>
      <c r="F2186" s="8">
        <v>3531059.1440401291</v>
      </c>
      <c r="G2186" s="8">
        <v>-26188.650793966961</v>
      </c>
      <c r="H2186" s="8">
        <v>2091.1276961412518</v>
      </c>
      <c r="I2186" s="8">
        <v>-2.9126895242370663E-7</v>
      </c>
    </row>
    <row r="2187" spans="1:9" x14ac:dyDescent="0.25">
      <c r="A2187">
        <v>11</v>
      </c>
      <c r="B2187">
        <v>188</v>
      </c>
      <c r="C2187">
        <v>188</v>
      </c>
      <c r="D2187" s="8">
        <v>-23393.42770516263</v>
      </c>
      <c r="E2187" s="8">
        <v>-9937.3679452299166</v>
      </c>
      <c r="F2187" s="8">
        <v>4.2592509998939935E-7</v>
      </c>
      <c r="G2187" s="8">
        <v>-23393.42770516263</v>
      </c>
      <c r="H2187" s="8">
        <v>-9081.5931408329016</v>
      </c>
      <c r="I2187" s="8">
        <v>20188627.192856051</v>
      </c>
    </row>
    <row r="2188" spans="1:9" x14ac:dyDescent="0.25">
      <c r="A2188">
        <v>12</v>
      </c>
      <c r="B2188">
        <v>188</v>
      </c>
      <c r="C2188">
        <v>188</v>
      </c>
      <c r="D2188" s="8">
        <v>-15127.270337841906</v>
      </c>
      <c r="E2188" s="8">
        <v>3649.9048914610407</v>
      </c>
      <c r="F2188" s="8">
        <v>20188627.192856297</v>
      </c>
      <c r="G2188" s="8">
        <v>-15127.270337841906</v>
      </c>
      <c r="H2188" s="8">
        <v>4505.6796958580562</v>
      </c>
      <c r="I2188" s="8">
        <v>11531474.153417155</v>
      </c>
    </row>
    <row r="2189" spans="1:9" x14ac:dyDescent="0.25">
      <c r="A2189">
        <v>13</v>
      </c>
      <c r="B2189">
        <v>188</v>
      </c>
      <c r="C2189">
        <v>188</v>
      </c>
      <c r="D2189" s="8">
        <v>-21102.022553181083</v>
      </c>
      <c r="E2189" s="8">
        <v>11827.714042774101</v>
      </c>
      <c r="F2189" s="8">
        <v>11531474.15341638</v>
      </c>
      <c r="G2189" s="8">
        <v>-21102.022553181083</v>
      </c>
      <c r="H2189" s="8">
        <v>12481.952164659206</v>
      </c>
      <c r="I2189" s="8">
        <v>-8195819.9739157166</v>
      </c>
    </row>
    <row r="2190" spans="1:9" x14ac:dyDescent="0.25">
      <c r="A2190">
        <v>14</v>
      </c>
      <c r="B2190">
        <v>188</v>
      </c>
      <c r="C2190">
        <v>188</v>
      </c>
      <c r="D2190" s="8">
        <v>-21273.528216484094</v>
      </c>
      <c r="E2190" s="8">
        <v>12452.314982074833</v>
      </c>
      <c r="F2190" s="8">
        <v>-8195819.9739274438</v>
      </c>
      <c r="G2190" s="8">
        <v>-21273.528216484094</v>
      </c>
      <c r="H2190" s="8">
        <v>12820.190024586744</v>
      </c>
      <c r="I2190" s="8">
        <v>-14513946.225592453</v>
      </c>
    </row>
    <row r="2191" spans="1:9" x14ac:dyDescent="0.25">
      <c r="A2191">
        <v>15</v>
      </c>
      <c r="B2191">
        <v>188</v>
      </c>
      <c r="C2191">
        <v>188</v>
      </c>
      <c r="D2191" s="8">
        <v>45231.940720711755</v>
      </c>
      <c r="E2191" s="8">
        <v>-7388.5017751857768</v>
      </c>
      <c r="F2191" s="8">
        <v>-14513946.22557498</v>
      </c>
      <c r="G2191" s="8">
        <v>45231.940720711755</v>
      </c>
      <c r="H2191" s="8">
        <v>-7020.6267326738662</v>
      </c>
      <c r="I2191" s="8">
        <v>-10911664.098609861</v>
      </c>
    </row>
    <row r="2192" spans="1:9" x14ac:dyDescent="0.25">
      <c r="A2192">
        <v>16</v>
      </c>
      <c r="B2192">
        <v>188</v>
      </c>
      <c r="C2192">
        <v>188</v>
      </c>
      <c r="D2192" s="8">
        <v>45060.435059480849</v>
      </c>
      <c r="E2192" s="8">
        <v>-7050.2639152766451</v>
      </c>
      <c r="F2192" s="8">
        <v>-10911664.098583786</v>
      </c>
      <c r="G2192" s="8">
        <v>45060.435059480849</v>
      </c>
      <c r="H2192" s="8">
        <v>-6396.02579339154</v>
      </c>
      <c r="I2192" s="8">
        <v>4.7221983550116421E-7</v>
      </c>
    </row>
    <row r="2193" spans="1:9" x14ac:dyDescent="0.25">
      <c r="A2193">
        <v>17</v>
      </c>
      <c r="B2193">
        <v>188</v>
      </c>
      <c r="C2193">
        <v>188</v>
      </c>
      <c r="D2193" s="8">
        <v>16581.02473149525</v>
      </c>
      <c r="E2193" s="8">
        <v>38614.614827396377</v>
      </c>
      <c r="F2193" s="8">
        <v>1.1872276081703605E-5</v>
      </c>
      <c r="G2193" s="8">
        <v>16581.02473149525</v>
      </c>
      <c r="H2193" s="8">
        <v>38849.83502780828</v>
      </c>
      <c r="I2193" s="8">
        <v>-19366112.463789552</v>
      </c>
    </row>
    <row r="2194" spans="1:9" x14ac:dyDescent="0.25">
      <c r="A2194">
        <v>18</v>
      </c>
      <c r="B2194">
        <v>188</v>
      </c>
      <c r="C2194">
        <v>188</v>
      </c>
      <c r="D2194" s="8">
        <v>16252.239203566132</v>
      </c>
      <c r="E2194" s="8">
        <v>38521.049499863751</v>
      </c>
      <c r="F2194" s="8">
        <v>-19366112.463792667</v>
      </c>
      <c r="G2194" s="8">
        <v>16252.239203566132</v>
      </c>
      <c r="H2194" s="8">
        <v>38943.400355275655</v>
      </c>
      <c r="I2194" s="8">
        <v>-38732224.927577965</v>
      </c>
    </row>
    <row r="2195" spans="1:9" x14ac:dyDescent="0.25">
      <c r="A2195">
        <v>19</v>
      </c>
      <c r="B2195">
        <v>188</v>
      </c>
      <c r="C2195">
        <v>188</v>
      </c>
      <c r="D2195" s="8">
        <v>-34814.659832615129</v>
      </c>
      <c r="E2195" s="8">
        <v>-20386.936400312756</v>
      </c>
      <c r="F2195" s="8">
        <v>-38732224.927589215</v>
      </c>
      <c r="G2195" s="8">
        <v>-34814.659832615129</v>
      </c>
      <c r="H2195" s="8">
        <v>-19964.585544900845</v>
      </c>
      <c r="I2195" s="8">
        <v>-28644344.441284951</v>
      </c>
    </row>
    <row r="2196" spans="1:9" x14ac:dyDescent="0.25">
      <c r="A2196">
        <v>20</v>
      </c>
      <c r="B2196">
        <v>188</v>
      </c>
      <c r="C2196">
        <v>188</v>
      </c>
      <c r="D2196" s="8">
        <v>-36247.9347971362</v>
      </c>
      <c r="E2196" s="8">
        <v>-20598.111827943423</v>
      </c>
      <c r="F2196" s="8">
        <v>5654449.2119981842</v>
      </c>
      <c r="G2196" s="8">
        <v>-36247.9347971362</v>
      </c>
      <c r="H2196" s="8">
        <v>-19753.410117119602</v>
      </c>
      <c r="I2196" s="8">
        <v>25830210.184529707</v>
      </c>
    </row>
    <row r="2197" spans="1:9" x14ac:dyDescent="0.25">
      <c r="A2197">
        <v>21</v>
      </c>
      <c r="B2197">
        <v>188</v>
      </c>
      <c r="C2197">
        <v>188</v>
      </c>
      <c r="D2197" s="8">
        <v>-51530.525646221809</v>
      </c>
      <c r="E2197" s="8">
        <v>-204.58525382739043</v>
      </c>
      <c r="F2197" s="8">
        <v>2.2711137717124075E-7</v>
      </c>
      <c r="G2197" s="8">
        <v>-51530.525646221809</v>
      </c>
      <c r="H2197" s="8">
        <v>204.58525382773016</v>
      </c>
      <c r="I2197" s="8">
        <v>-2.1883206500206142E-7</v>
      </c>
    </row>
    <row r="2198" spans="1:9" x14ac:dyDescent="0.25">
      <c r="A2198">
        <v>22</v>
      </c>
      <c r="B2198">
        <v>188</v>
      </c>
      <c r="C2198">
        <v>188</v>
      </c>
      <c r="D2198" s="8">
        <v>15264.231793628316</v>
      </c>
      <c r="E2198" s="8">
        <v>-310.80248698716275</v>
      </c>
      <c r="F2198" s="8">
        <v>1.4123608072736678E-8</v>
      </c>
      <c r="G2198" s="8">
        <v>15264.231793628316</v>
      </c>
      <c r="H2198" s="8">
        <v>310.80248698717821</v>
      </c>
      <c r="I2198" s="8">
        <v>-1.4609161193447942E-8</v>
      </c>
    </row>
    <row r="2199" spans="1:9" x14ac:dyDescent="0.25">
      <c r="A2199">
        <v>23</v>
      </c>
      <c r="B2199">
        <v>188</v>
      </c>
      <c r="C2199">
        <v>188</v>
      </c>
      <c r="D2199" s="8">
        <v>-77552.180258713081</v>
      </c>
      <c r="E2199" s="8">
        <v>-204.58525382757148</v>
      </c>
      <c r="F2199" s="8">
        <v>-1.5566547517664729E-8</v>
      </c>
      <c r="G2199" s="8">
        <v>-77552.180258713081</v>
      </c>
      <c r="H2199" s="8">
        <v>204.58525382754908</v>
      </c>
      <c r="I2199" s="8">
        <v>1.5250043361447754E-8</v>
      </c>
    </row>
    <row r="2200" spans="1:9" x14ac:dyDescent="0.25">
      <c r="A2200">
        <v>24</v>
      </c>
      <c r="B2200">
        <v>188</v>
      </c>
      <c r="C2200">
        <v>188</v>
      </c>
      <c r="D2200" s="8">
        <v>-18554.980766693523</v>
      </c>
      <c r="E2200" s="8">
        <v>19775.886631764006</v>
      </c>
      <c r="F2200" s="8">
        <v>25420279.881109752</v>
      </c>
      <c r="G2200" s="8">
        <v>-18554.980766693523</v>
      </c>
      <c r="H2200" s="8">
        <v>20575.635313164501</v>
      </c>
      <c r="I2200" s="8">
        <v>-8878513.7720794324</v>
      </c>
    </row>
    <row r="2201" spans="1:9" x14ac:dyDescent="0.25">
      <c r="A2201">
        <v>25</v>
      </c>
      <c r="B2201">
        <v>188</v>
      </c>
      <c r="C2201">
        <v>188</v>
      </c>
      <c r="D2201" s="8">
        <v>-35425.709601023947</v>
      </c>
      <c r="E2201" s="8">
        <v>-20575.635313233324</v>
      </c>
      <c r="F2201" s="8">
        <v>-28644344.441306978</v>
      </c>
      <c r="G2201" s="8">
        <v>-35425.709601023947</v>
      </c>
      <c r="H2201" s="8">
        <v>-19775.886631832829</v>
      </c>
      <c r="I2201" s="8">
        <v>5654449.2119992562</v>
      </c>
    </row>
    <row r="2202" spans="1:9" x14ac:dyDescent="0.25">
      <c r="A2202">
        <v>1</v>
      </c>
      <c r="B2202">
        <v>189</v>
      </c>
      <c r="C2202">
        <v>189</v>
      </c>
      <c r="D2202" s="8">
        <v>-25938.829390585295</v>
      </c>
      <c r="E2202" s="8">
        <v>34818.803575179736</v>
      </c>
      <c r="F2202" s="8">
        <v>91049147.271352097</v>
      </c>
      <c r="G2202" s="8">
        <v>-25938.829390585295</v>
      </c>
      <c r="H2202" s="8">
        <v>35663.50528600355</v>
      </c>
      <c r="I2202" s="8">
        <v>55807992.840760492</v>
      </c>
    </row>
    <row r="2203" spans="1:9" x14ac:dyDescent="0.25">
      <c r="A2203">
        <v>2</v>
      </c>
      <c r="B2203">
        <v>189</v>
      </c>
      <c r="C2203">
        <v>189</v>
      </c>
      <c r="D2203" s="8">
        <v>-24505.554425439808</v>
      </c>
      <c r="E2203" s="8">
        <v>35029.979003094617</v>
      </c>
      <c r="F2203" s="8">
        <v>-4101969.6912093232</v>
      </c>
      <c r="G2203" s="8">
        <v>-24505.554425439808</v>
      </c>
      <c r="H2203" s="8">
        <v>35452.329858506528</v>
      </c>
      <c r="I2203" s="8">
        <v>-21722546.906607371</v>
      </c>
    </row>
    <row r="2204" spans="1:9" x14ac:dyDescent="0.25">
      <c r="A2204">
        <v>3</v>
      </c>
      <c r="B2204">
        <v>189</v>
      </c>
      <c r="C2204">
        <v>189</v>
      </c>
      <c r="D2204" s="8">
        <v>24896.550953976403</v>
      </c>
      <c r="E2204" s="8">
        <v>-21933.722334668219</v>
      </c>
      <c r="F2204" s="8">
        <v>-21722546.906603117</v>
      </c>
      <c r="G2204" s="8">
        <v>24896.550953976403</v>
      </c>
      <c r="H2204" s="8">
        <v>-21511.371479256308</v>
      </c>
      <c r="I2204" s="8">
        <v>-10861273.453121766</v>
      </c>
    </row>
    <row r="2205" spans="1:9" x14ac:dyDescent="0.25">
      <c r="A2205">
        <v>4</v>
      </c>
      <c r="B2205">
        <v>189</v>
      </c>
      <c r="C2205">
        <v>189</v>
      </c>
      <c r="D2205" s="8">
        <v>25225.336481887829</v>
      </c>
      <c r="E2205" s="8">
        <v>-21840.15700655786</v>
      </c>
      <c r="F2205" s="8">
        <v>-10861273.453168165</v>
      </c>
      <c r="G2205" s="8">
        <v>25225.336481887829</v>
      </c>
      <c r="H2205" s="8">
        <v>-21604.93680614595</v>
      </c>
      <c r="I2205" s="8">
        <v>7.6683238148689263E-6</v>
      </c>
    </row>
    <row r="2206" spans="1:9" x14ac:dyDescent="0.25">
      <c r="A2206">
        <v>5</v>
      </c>
      <c r="B2206">
        <v>189</v>
      </c>
      <c r="C2206">
        <v>189</v>
      </c>
      <c r="D2206" s="8">
        <v>30730.004309204814</v>
      </c>
      <c r="E2206" s="8">
        <v>16856.09185126119</v>
      </c>
      <c r="F2206" s="8">
        <v>-7.1510861744172875E-6</v>
      </c>
      <c r="G2206" s="8">
        <v>30730.004309204814</v>
      </c>
      <c r="H2206" s="8">
        <v>17510.329973146294</v>
      </c>
      <c r="I2206" s="8">
        <v>-27888351.310513873</v>
      </c>
    </row>
    <row r="2207" spans="1:9" x14ac:dyDescent="0.25">
      <c r="A2207">
        <v>6</v>
      </c>
      <c r="B2207">
        <v>189</v>
      </c>
      <c r="C2207">
        <v>189</v>
      </c>
      <c r="D2207" s="8">
        <v>30901.509970068779</v>
      </c>
      <c r="E2207" s="8">
        <v>17480.692790864105</v>
      </c>
      <c r="F2207" s="8">
        <v>-27888351.310481086</v>
      </c>
      <c r="G2207" s="8">
        <v>30901.509970068779</v>
      </c>
      <c r="H2207" s="8">
        <v>17848.567833376015</v>
      </c>
      <c r="I2207" s="8">
        <v>-36720666.466539651</v>
      </c>
    </row>
    <row r="2208" spans="1:9" x14ac:dyDescent="0.25">
      <c r="A2208">
        <v>7</v>
      </c>
      <c r="B2208">
        <v>189</v>
      </c>
      <c r="C2208">
        <v>189</v>
      </c>
      <c r="D2208" s="8">
        <v>-35629.989189105756</v>
      </c>
      <c r="E2208" s="8">
        <v>-8226.8158921861632</v>
      </c>
      <c r="F2208" s="8">
        <v>-36720666.4665225</v>
      </c>
      <c r="G2208" s="8">
        <v>-35629.989189105756</v>
      </c>
      <c r="H2208" s="8">
        <v>-7858.9408496742526</v>
      </c>
      <c r="I2208" s="8">
        <v>-32699227.281057458</v>
      </c>
    </row>
    <row r="2209" spans="1:9" x14ac:dyDescent="0.25">
      <c r="A2209">
        <v>8</v>
      </c>
      <c r="B2209">
        <v>189</v>
      </c>
      <c r="C2209">
        <v>189</v>
      </c>
      <c r="D2209" s="8">
        <v>-35458.483526664517</v>
      </c>
      <c r="E2209" s="8">
        <v>-7888.5780321516786</v>
      </c>
      <c r="F2209" s="8">
        <v>-32699227.281068109</v>
      </c>
      <c r="G2209" s="8">
        <v>-35458.483526664517</v>
      </c>
      <c r="H2209" s="8">
        <v>-7234.3399102665735</v>
      </c>
      <c r="I2209" s="8">
        <v>-20426979.370795805</v>
      </c>
    </row>
    <row r="2210" spans="1:9" x14ac:dyDescent="0.25">
      <c r="A2210">
        <v>9</v>
      </c>
      <c r="B2210">
        <v>189</v>
      </c>
      <c r="C2210">
        <v>189</v>
      </c>
      <c r="D2210" s="8">
        <v>-31899.981883535511</v>
      </c>
      <c r="E2210" s="8">
        <v>-6694.7633157073606</v>
      </c>
      <c r="F2210" s="8">
        <v>-20426979.370796621</v>
      </c>
      <c r="G2210" s="8">
        <v>-31899.981883535511</v>
      </c>
      <c r="H2210" s="8">
        <v>-5838.9885113103455</v>
      </c>
      <c r="I2210" s="8">
        <v>-7122401.8064172845</v>
      </c>
    </row>
    <row r="2211" spans="1:9" x14ac:dyDescent="0.25">
      <c r="A2211">
        <v>10</v>
      </c>
      <c r="B2211">
        <v>189</v>
      </c>
      <c r="C2211">
        <v>189</v>
      </c>
      <c r="D2211" s="8">
        <v>-31655.189268630609</v>
      </c>
      <c r="E2211" s="8">
        <v>-3782.7634297147347</v>
      </c>
      <c r="F2211" s="8">
        <v>-7122401.8064173469</v>
      </c>
      <c r="G2211" s="8">
        <v>-31655.189268630609</v>
      </c>
      <c r="H2211" s="8">
        <v>-2926.9886253177206</v>
      </c>
      <c r="I2211" s="8">
        <v>-3.3038450055755673E-7</v>
      </c>
    </row>
    <row r="2212" spans="1:9" x14ac:dyDescent="0.25">
      <c r="A2212">
        <v>11</v>
      </c>
      <c r="B2212">
        <v>189</v>
      </c>
      <c r="C2212">
        <v>189</v>
      </c>
      <c r="D2212" s="8">
        <v>-23081.68856181885</v>
      </c>
      <c r="E2212" s="8">
        <v>-16791.881528472219</v>
      </c>
      <c r="F2212" s="8">
        <v>4.3081454350613061E-7</v>
      </c>
      <c r="G2212" s="8">
        <v>-23081.68856181885</v>
      </c>
      <c r="H2212" s="8">
        <v>-15936.106724075204</v>
      </c>
      <c r="I2212" s="8">
        <v>34740759.530079551</v>
      </c>
    </row>
    <row r="2213" spans="1:9" x14ac:dyDescent="0.25">
      <c r="A2213">
        <v>12</v>
      </c>
      <c r="B2213">
        <v>189</v>
      </c>
      <c r="C2213">
        <v>189</v>
      </c>
      <c r="D2213" s="8">
        <v>-25742.731751267998</v>
      </c>
      <c r="E2213" s="8">
        <v>1596.7695944713025</v>
      </c>
      <c r="F2213" s="8">
        <v>34740759.530079782</v>
      </c>
      <c r="G2213" s="8">
        <v>-25742.731751267998</v>
      </c>
      <c r="H2213" s="8">
        <v>2452.5443988683169</v>
      </c>
      <c r="I2213" s="8">
        <v>30442412.726149786</v>
      </c>
    </row>
    <row r="2214" spans="1:9" x14ac:dyDescent="0.25">
      <c r="A2214">
        <v>13</v>
      </c>
      <c r="B2214">
        <v>189</v>
      </c>
      <c r="C2214">
        <v>189</v>
      </c>
      <c r="D2214" s="8">
        <v>-31717.483966643846</v>
      </c>
      <c r="E2214" s="8">
        <v>18468.772230392409</v>
      </c>
      <c r="F2214" s="8">
        <v>30442412.726149045</v>
      </c>
      <c r="G2214" s="8">
        <v>-31717.483966643846</v>
      </c>
      <c r="H2214" s="8">
        <v>19123.010352277513</v>
      </c>
      <c r="I2214" s="8">
        <v>-63318.839687532367</v>
      </c>
    </row>
    <row r="2215" spans="1:9" x14ac:dyDescent="0.25">
      <c r="A2215">
        <v>14</v>
      </c>
      <c r="B2215">
        <v>189</v>
      </c>
      <c r="C2215">
        <v>189</v>
      </c>
      <c r="D2215" s="8">
        <v>-31888.989630048069</v>
      </c>
      <c r="E2215" s="8">
        <v>19093.373169657578</v>
      </c>
      <c r="F2215" s="8">
        <v>-63318.839700019365</v>
      </c>
      <c r="G2215" s="8">
        <v>-31888.989630048069</v>
      </c>
      <c r="H2215" s="8">
        <v>19461.248212169488</v>
      </c>
      <c r="I2215" s="8">
        <v>-9701974.1851552036</v>
      </c>
    </row>
    <row r="2216" spans="1:9" x14ac:dyDescent="0.25">
      <c r="A2216">
        <v>15</v>
      </c>
      <c r="B2216">
        <v>189</v>
      </c>
      <c r="C2216">
        <v>189</v>
      </c>
      <c r="D2216" s="8">
        <v>68726.705452917071</v>
      </c>
      <c r="E2216" s="8">
        <v>-5121.9110825745229</v>
      </c>
      <c r="F2216" s="8">
        <v>-9701974.1851389203</v>
      </c>
      <c r="G2216" s="8">
        <v>68726.705452917071</v>
      </c>
      <c r="H2216" s="8">
        <v>-4754.0360400626123</v>
      </c>
      <c r="I2216" s="8">
        <v>-7232987.4044782957</v>
      </c>
    </row>
    <row r="2217" spans="1:9" x14ac:dyDescent="0.25">
      <c r="A2217">
        <v>16</v>
      </c>
      <c r="B2217">
        <v>189</v>
      </c>
      <c r="C2217">
        <v>189</v>
      </c>
      <c r="D2217" s="8">
        <v>68555.199791712075</v>
      </c>
      <c r="E2217" s="8">
        <v>-4783.6732226513832</v>
      </c>
      <c r="F2217" s="8">
        <v>-7232987.4044530075</v>
      </c>
      <c r="G2217" s="8">
        <v>68555.199791712075</v>
      </c>
      <c r="H2217" s="8">
        <v>-4129.4351007662781</v>
      </c>
      <c r="I2217" s="8">
        <v>4.7784269554540513E-7</v>
      </c>
    </row>
    <row r="2218" spans="1:9" x14ac:dyDescent="0.25">
      <c r="A2218">
        <v>17</v>
      </c>
      <c r="B2218">
        <v>189</v>
      </c>
      <c r="C2218">
        <v>189</v>
      </c>
      <c r="D2218" s="8">
        <v>18235.494615114425</v>
      </c>
      <c r="E2218" s="8">
        <v>62966.361391326245</v>
      </c>
      <c r="F2218" s="8">
        <v>1.2074699043296279E-5</v>
      </c>
      <c r="G2218" s="8">
        <v>18235.494615114425</v>
      </c>
      <c r="H2218" s="8">
        <v>63201.581591738155</v>
      </c>
      <c r="I2218" s="8">
        <v>-31541985.745754763</v>
      </c>
    </row>
    <row r="2219" spans="1:9" x14ac:dyDescent="0.25">
      <c r="A2219">
        <v>18</v>
      </c>
      <c r="B2219">
        <v>189</v>
      </c>
      <c r="C2219">
        <v>189</v>
      </c>
      <c r="D2219" s="8">
        <v>17906.709087185354</v>
      </c>
      <c r="E2219" s="8">
        <v>62872.796063792906</v>
      </c>
      <c r="F2219" s="8">
        <v>-31541985.74575733</v>
      </c>
      <c r="G2219" s="8">
        <v>17906.709087185354</v>
      </c>
      <c r="H2219" s="8">
        <v>63295.146919204817</v>
      </c>
      <c r="I2219" s="8">
        <v>-63083971.491506599</v>
      </c>
    </row>
    <row r="2220" spans="1:9" x14ac:dyDescent="0.25">
      <c r="A2220">
        <v>19</v>
      </c>
      <c r="B2220">
        <v>189</v>
      </c>
      <c r="C2220">
        <v>189</v>
      </c>
      <c r="D2220" s="8">
        <v>-56918.036405503473</v>
      </c>
      <c r="E2220" s="8">
        <v>-23781.579858585887</v>
      </c>
      <c r="F2220" s="8">
        <v>-63083971.491516881</v>
      </c>
      <c r="G2220" s="8">
        <v>-56918.036405503473</v>
      </c>
      <c r="H2220" s="8">
        <v>-23359.229003173976</v>
      </c>
      <c r="I2220" s="8">
        <v>-51298769.276077844</v>
      </c>
    </row>
    <row r="2221" spans="1:9" x14ac:dyDescent="0.25">
      <c r="A2221">
        <v>20</v>
      </c>
      <c r="B2221">
        <v>189</v>
      </c>
      <c r="C2221">
        <v>189</v>
      </c>
      <c r="D2221" s="8">
        <v>-58351.311370024479</v>
      </c>
      <c r="E2221" s="8">
        <v>-23992.75528621961</v>
      </c>
      <c r="F2221" s="8">
        <v>-11229081.743723949</v>
      </c>
      <c r="G2221" s="8">
        <v>-58351.311370024479</v>
      </c>
      <c r="H2221" s="8">
        <v>-23148.053575395788</v>
      </c>
      <c r="I2221" s="8">
        <v>12341322.687083779</v>
      </c>
    </row>
    <row r="2222" spans="1:9" x14ac:dyDescent="0.25">
      <c r="A2222">
        <v>21</v>
      </c>
      <c r="B2222">
        <v>189</v>
      </c>
      <c r="C2222">
        <v>189</v>
      </c>
      <c r="D2222" s="8">
        <v>-74992.535677844178</v>
      </c>
      <c r="E2222" s="8">
        <v>-204.58525382737599</v>
      </c>
      <c r="F2222" s="8">
        <v>2.4538567231502386E-7</v>
      </c>
      <c r="G2222" s="8">
        <v>-74992.535677844178</v>
      </c>
      <c r="H2222" s="8">
        <v>204.58525382774459</v>
      </c>
      <c r="I2222" s="8">
        <v>-2.3692300601396708E-7</v>
      </c>
    </row>
    <row r="2223" spans="1:9" x14ac:dyDescent="0.25">
      <c r="A2223">
        <v>22</v>
      </c>
      <c r="B2223">
        <v>189</v>
      </c>
      <c r="C2223">
        <v>189</v>
      </c>
      <c r="D2223" s="8">
        <v>3664.3299760893433</v>
      </c>
      <c r="E2223" s="8">
        <v>-310.80248698716127</v>
      </c>
      <c r="F2223" s="8">
        <v>1.5398759887075848E-8</v>
      </c>
      <c r="G2223" s="8">
        <v>3664.3299760893433</v>
      </c>
      <c r="H2223" s="8">
        <v>310.80248698717969</v>
      </c>
      <c r="I2223" s="8">
        <v>-1.6181576118780032E-8</v>
      </c>
    </row>
    <row r="2224" spans="1:9" x14ac:dyDescent="0.25">
      <c r="A2224">
        <v>23</v>
      </c>
      <c r="B2224">
        <v>189</v>
      </c>
      <c r="C2224">
        <v>189</v>
      </c>
      <c r="D2224" s="8">
        <v>-114080.21644347077</v>
      </c>
      <c r="E2224" s="8">
        <v>-204.5852538275735</v>
      </c>
      <c r="F2224" s="8">
        <v>-1.9478102331049738E-8</v>
      </c>
      <c r="G2224" s="8">
        <v>-114080.21644347077</v>
      </c>
      <c r="H2224" s="8">
        <v>204.58525382754706</v>
      </c>
      <c r="I2224" s="8">
        <v>1.9650542526505888E-8</v>
      </c>
    </row>
    <row r="2225" spans="1:9" x14ac:dyDescent="0.25">
      <c r="A2225">
        <v>24</v>
      </c>
      <c r="B2225">
        <v>189</v>
      </c>
      <c r="C2225">
        <v>189</v>
      </c>
      <c r="D2225" s="8">
        <v>-25116.604193845029</v>
      </c>
      <c r="E2225" s="8">
        <v>34841.280089899636</v>
      </c>
      <c r="F2225" s="8">
        <v>55807992.840762399</v>
      </c>
      <c r="G2225" s="8">
        <v>-25116.604193845029</v>
      </c>
      <c r="H2225" s="8">
        <v>35641.028771300131</v>
      </c>
      <c r="I2225" s="8">
        <v>-4101969.6912573068</v>
      </c>
    </row>
    <row r="2226" spans="1:9" x14ac:dyDescent="0.25">
      <c r="A2226">
        <v>25</v>
      </c>
      <c r="B2226">
        <v>189</v>
      </c>
      <c r="C2226">
        <v>189</v>
      </c>
      <c r="D2226" s="8">
        <v>-57529.086173912219</v>
      </c>
      <c r="E2226" s="8">
        <v>-23970.278771509569</v>
      </c>
      <c r="F2226" s="8">
        <v>-51298769.276098751</v>
      </c>
      <c r="G2226" s="8">
        <v>-57529.086173912219</v>
      </c>
      <c r="H2226" s="8">
        <v>-23170.530090109074</v>
      </c>
      <c r="I2226" s="8">
        <v>-11229081.743722897</v>
      </c>
    </row>
    <row r="2227" spans="1:9" x14ac:dyDescent="0.25">
      <c r="A2227">
        <v>1</v>
      </c>
      <c r="B2227">
        <v>190</v>
      </c>
      <c r="C2227">
        <v>190</v>
      </c>
      <c r="D2227" s="8">
        <v>-41480.582536311485</v>
      </c>
      <c r="E2227" s="8">
        <v>23148.053575260023</v>
      </c>
      <c r="F2227" s="8">
        <v>32107153.356001925</v>
      </c>
      <c r="G2227" s="8">
        <v>-41480.582536311485</v>
      </c>
      <c r="H2227" s="8">
        <v>23992.75528608384</v>
      </c>
      <c r="I2227" s="8">
        <v>8536748.9253299814</v>
      </c>
    </row>
    <row r="2228" spans="1:9" x14ac:dyDescent="0.25">
      <c r="A2228">
        <v>2</v>
      </c>
      <c r="B2228">
        <v>190</v>
      </c>
      <c r="C2228">
        <v>190</v>
      </c>
      <c r="D2228" s="8">
        <v>-40047.307571118232</v>
      </c>
      <c r="E2228" s="8">
        <v>23359.229003173827</v>
      </c>
      <c r="F2228" s="8">
        <v>-31532938.606774606</v>
      </c>
      <c r="G2228" s="8">
        <v>-40047.307571118232</v>
      </c>
      <c r="H2228" s="8">
        <v>23781.579858585734</v>
      </c>
      <c r="I2228" s="8">
        <v>-43318140.822211266</v>
      </c>
    </row>
    <row r="2229" spans="1:9" x14ac:dyDescent="0.25">
      <c r="A2229">
        <v>3</v>
      </c>
      <c r="B2229">
        <v>190</v>
      </c>
      <c r="C2229">
        <v>190</v>
      </c>
      <c r="D2229" s="8">
        <v>17852.945411111632</v>
      </c>
      <c r="E2229" s="8">
        <v>-43529.316250275275</v>
      </c>
      <c r="F2229" s="8">
        <v>-43318140.822207823</v>
      </c>
      <c r="G2229" s="8">
        <v>17852.945411111632</v>
      </c>
      <c r="H2229" s="8">
        <v>-43106.965394863364</v>
      </c>
      <c r="I2229" s="8">
        <v>-21659070.4109229</v>
      </c>
    </row>
    <row r="2230" spans="1:9" x14ac:dyDescent="0.25">
      <c r="A2230">
        <v>4</v>
      </c>
      <c r="B2230">
        <v>190</v>
      </c>
      <c r="C2230">
        <v>190</v>
      </c>
      <c r="D2230" s="8">
        <v>18181.730939022826</v>
      </c>
      <c r="E2230" s="8">
        <v>-43435.750922161249</v>
      </c>
      <c r="F2230" s="8">
        <v>-21659070.410969485</v>
      </c>
      <c r="G2230" s="8">
        <v>18181.730939022826</v>
      </c>
      <c r="H2230" s="8">
        <v>-43200.530721749339</v>
      </c>
      <c r="I2230" s="8">
        <v>8.7948516011238095E-6</v>
      </c>
    </row>
    <row r="2231" spans="1:9" x14ac:dyDescent="0.25">
      <c r="A2231">
        <v>5</v>
      </c>
      <c r="B2231">
        <v>190</v>
      </c>
      <c r="C2231">
        <v>190</v>
      </c>
      <c r="D2231" s="8">
        <v>48709.460896833931</v>
      </c>
      <c r="E2231" s="8">
        <v>7320.7825909613439</v>
      </c>
      <c r="F2231" s="8">
        <v>-7.4757452239282428E-6</v>
      </c>
      <c r="G2231" s="8">
        <v>48709.460896833931</v>
      </c>
      <c r="H2231" s="8">
        <v>7975.020712846449</v>
      </c>
      <c r="I2231" s="8">
        <v>-12412544.381047433</v>
      </c>
    </row>
    <row r="2232" spans="1:9" x14ac:dyDescent="0.25">
      <c r="A2232">
        <v>6</v>
      </c>
      <c r="B2232">
        <v>190</v>
      </c>
      <c r="C2232">
        <v>190</v>
      </c>
      <c r="D2232" s="8">
        <v>48880.966557828935</v>
      </c>
      <c r="E2232" s="8">
        <v>7945.3835304702734</v>
      </c>
      <c r="F2232" s="8">
        <v>-12412544.381014479</v>
      </c>
      <c r="G2232" s="8">
        <v>48880.966557828935</v>
      </c>
      <c r="H2232" s="8">
        <v>8313.258572982184</v>
      </c>
      <c r="I2232" s="8">
        <v>-16477204.906878304</v>
      </c>
    </row>
    <row r="2233" spans="1:9" x14ac:dyDescent="0.25">
      <c r="A2233">
        <v>7</v>
      </c>
      <c r="B2233">
        <v>190</v>
      </c>
      <c r="C2233">
        <v>190</v>
      </c>
      <c r="D2233" s="8">
        <v>-29851.711571125219</v>
      </c>
      <c r="E2233" s="8">
        <v>-13742.572956683256</v>
      </c>
      <c r="F2233" s="8">
        <v>-16477204.906862885</v>
      </c>
      <c r="G2233" s="8">
        <v>-29851.711571125219</v>
      </c>
      <c r="H2233" s="8">
        <v>-13374.697914171345</v>
      </c>
      <c r="I2233" s="8">
        <v>-9697887.1891487576</v>
      </c>
    </row>
    <row r="2234" spans="1:9" x14ac:dyDescent="0.25">
      <c r="A2234">
        <v>8</v>
      </c>
      <c r="B2234">
        <v>190</v>
      </c>
      <c r="C2234">
        <v>190</v>
      </c>
      <c r="D2234" s="8">
        <v>-29680.205908705488</v>
      </c>
      <c r="E2234" s="8">
        <v>-13404.335096626206</v>
      </c>
      <c r="F2234" s="8">
        <v>-9697887.1891605519</v>
      </c>
      <c r="G2234" s="8">
        <v>-29680.205908705488</v>
      </c>
      <c r="H2234" s="8">
        <v>-12750.096974741102</v>
      </c>
      <c r="I2234" s="8">
        <v>11526434.436754033</v>
      </c>
    </row>
    <row r="2235" spans="1:9" x14ac:dyDescent="0.25">
      <c r="A2235">
        <v>9</v>
      </c>
      <c r="B2235">
        <v>190</v>
      </c>
      <c r="C2235">
        <v>190</v>
      </c>
      <c r="D2235" s="8">
        <v>-26121.704265581375</v>
      </c>
      <c r="E2235" s="8">
        <v>-3516.3268955892454</v>
      </c>
      <c r="F2235" s="8">
        <v>11526434.436753217</v>
      </c>
      <c r="G2235" s="8">
        <v>-26121.704265581375</v>
      </c>
      <c r="H2235" s="8">
        <v>-2660.5520911922308</v>
      </c>
      <c r="I2235" s="8">
        <v>18083191.481221799</v>
      </c>
    </row>
    <row r="2236" spans="1:9" x14ac:dyDescent="0.25">
      <c r="A2236">
        <v>10</v>
      </c>
      <c r="B2236">
        <v>190</v>
      </c>
      <c r="C2236">
        <v>190</v>
      </c>
      <c r="D2236" s="8">
        <v>-25876.911650571838</v>
      </c>
      <c r="E2236" s="8">
        <v>8089.8664749668733</v>
      </c>
      <c r="F2236" s="8">
        <v>18083191.481221721</v>
      </c>
      <c r="G2236" s="8">
        <v>-25876.911650571838</v>
      </c>
      <c r="H2236" s="8">
        <v>8945.6412793638883</v>
      </c>
      <c r="I2236" s="8">
        <v>-3.3038450055755673E-7</v>
      </c>
    </row>
    <row r="2237" spans="1:9" x14ac:dyDescent="0.25">
      <c r="A2237">
        <v>11</v>
      </c>
      <c r="B2237">
        <v>190</v>
      </c>
      <c r="C2237">
        <v>190</v>
      </c>
      <c r="D2237" s="8">
        <v>-28859.966179772007</v>
      </c>
      <c r="E2237" s="8">
        <v>-4919.2516237518757</v>
      </c>
      <c r="F2237" s="8">
        <v>3.9169899537228051E-7</v>
      </c>
      <c r="G2237" s="8">
        <v>-28859.966179772007</v>
      </c>
      <c r="H2237" s="8">
        <v>-4063.4768193548603</v>
      </c>
      <c r="I2237" s="8">
        <v>9535166.2423581034</v>
      </c>
    </row>
    <row r="2238" spans="1:9" x14ac:dyDescent="0.25">
      <c r="A2238">
        <v>12</v>
      </c>
      <c r="B2238">
        <v>190</v>
      </c>
      <c r="C2238">
        <v>190</v>
      </c>
      <c r="D2238" s="8">
        <v>-31521.009369337527</v>
      </c>
      <c r="E2238" s="8">
        <v>4775.2060145473588</v>
      </c>
      <c r="F2238" s="8">
        <v>9535166.2423583232</v>
      </c>
      <c r="G2238" s="8">
        <v>-31521.009369337527</v>
      </c>
      <c r="H2238" s="8">
        <v>5630.9808189443738</v>
      </c>
      <c r="I2238" s="8">
        <v>-1511001.0813930891</v>
      </c>
    </row>
    <row r="2239" spans="1:9" x14ac:dyDescent="0.25">
      <c r="A2239">
        <v>13</v>
      </c>
      <c r="B2239">
        <v>190</v>
      </c>
      <c r="C2239">
        <v>190</v>
      </c>
      <c r="D2239" s="8">
        <v>-37495.76158465568</v>
      </c>
      <c r="E2239" s="8">
        <v>12953.015165852468</v>
      </c>
      <c r="F2239" s="8">
        <v>-1511001.0813938521</v>
      </c>
      <c r="G2239" s="8">
        <v>-37495.76158465568</v>
      </c>
      <c r="H2239" s="8">
        <v>13607.253287737574</v>
      </c>
      <c r="I2239" s="8">
        <v>-23064658.931482136</v>
      </c>
    </row>
    <row r="2240" spans="1:9" x14ac:dyDescent="0.25">
      <c r="A2240">
        <v>14</v>
      </c>
      <c r="B2240">
        <v>190</v>
      </c>
      <c r="C2240">
        <v>190</v>
      </c>
      <c r="D2240" s="8">
        <v>-37667.267247848678</v>
      </c>
      <c r="E2240" s="8">
        <v>13577.616105192878</v>
      </c>
      <c r="F2240" s="8">
        <v>-23064658.931494411</v>
      </c>
      <c r="G2240" s="8">
        <v>-37667.267247848678</v>
      </c>
      <c r="H2240" s="8">
        <v>13945.491147704786</v>
      </c>
      <c r="I2240" s="8">
        <v>-29945435.74471885</v>
      </c>
    </row>
    <row r="2241" spans="1:9" x14ac:dyDescent="0.25">
      <c r="A2241">
        <v>15</v>
      </c>
      <c r="B2241">
        <v>190</v>
      </c>
      <c r="C2241">
        <v>190</v>
      </c>
      <c r="D2241" s="8">
        <v>50747.248865070855</v>
      </c>
      <c r="E2241" s="8">
        <v>-14657.220342837805</v>
      </c>
      <c r="F2241" s="8">
        <v>-29945435.744703755</v>
      </c>
      <c r="G2241" s="8">
        <v>50747.248865070855</v>
      </c>
      <c r="H2241" s="8">
        <v>-14289.345300325895</v>
      </c>
      <c r="I2241" s="8">
        <v>-22708794.333914611</v>
      </c>
    </row>
    <row r="2242" spans="1:9" x14ac:dyDescent="0.25">
      <c r="A2242">
        <v>16</v>
      </c>
      <c r="B2242">
        <v>190</v>
      </c>
      <c r="C2242">
        <v>190</v>
      </c>
      <c r="D2242" s="8">
        <v>50575.743203822843</v>
      </c>
      <c r="E2242" s="8">
        <v>-14318.982482932726</v>
      </c>
      <c r="F2242" s="8">
        <v>-22708794.333889585</v>
      </c>
      <c r="G2242" s="8">
        <v>50575.743203822843</v>
      </c>
      <c r="H2242" s="8">
        <v>-13664.74436104762</v>
      </c>
      <c r="I2242" s="8">
        <v>4.9348891479894523E-7</v>
      </c>
    </row>
    <row r="2243" spans="1:9" x14ac:dyDescent="0.25">
      <c r="A2243">
        <v>17</v>
      </c>
      <c r="B2243">
        <v>190</v>
      </c>
      <c r="C2243">
        <v>190</v>
      </c>
      <c r="D2243" s="8">
        <v>25279.10015786505</v>
      </c>
      <c r="E2243" s="8">
        <v>41370.76747556957</v>
      </c>
      <c r="F2243" s="8">
        <v>1.1354972957633436E-5</v>
      </c>
      <c r="G2243" s="8">
        <v>25279.10015786505</v>
      </c>
      <c r="H2243" s="8">
        <v>41605.98767598148</v>
      </c>
      <c r="I2243" s="8">
        <v>-20744188.78787671</v>
      </c>
    </row>
    <row r="2244" spans="1:9" x14ac:dyDescent="0.25">
      <c r="A2244">
        <v>18</v>
      </c>
      <c r="B2244">
        <v>190</v>
      </c>
      <c r="C2244">
        <v>190</v>
      </c>
      <c r="D2244" s="8">
        <v>24950.314629936387</v>
      </c>
      <c r="E2244" s="8">
        <v>41277.202148039658</v>
      </c>
      <c r="F2244" s="8">
        <v>-20744188.78788003</v>
      </c>
      <c r="G2244" s="8">
        <v>24950.314629936387</v>
      </c>
      <c r="H2244" s="8">
        <v>41699.553003451561</v>
      </c>
      <c r="I2244" s="8">
        <v>-41488377.575753249</v>
      </c>
    </row>
    <row r="2245" spans="1:9" x14ac:dyDescent="0.25">
      <c r="A2245">
        <v>19</v>
      </c>
      <c r="B2245">
        <v>190</v>
      </c>
      <c r="C2245">
        <v>190</v>
      </c>
      <c r="D2245" s="8">
        <v>-41376.283259736476</v>
      </c>
      <c r="E2245" s="8">
        <v>-35452.329858402285</v>
      </c>
      <c r="F2245" s="8">
        <v>-41488377.575763911</v>
      </c>
      <c r="G2245" s="8">
        <v>-41376.283259736476</v>
      </c>
      <c r="H2245" s="8">
        <v>-35029.979002990374</v>
      </c>
      <c r="I2245" s="8">
        <v>-23867800.360416751</v>
      </c>
    </row>
    <row r="2246" spans="1:9" x14ac:dyDescent="0.25">
      <c r="A2246">
        <v>20</v>
      </c>
      <c r="B2246">
        <v>190</v>
      </c>
      <c r="C2246">
        <v>190</v>
      </c>
      <c r="D2246" s="8">
        <v>-42809.558224257511</v>
      </c>
      <c r="E2246" s="8">
        <v>-35663.505286026797</v>
      </c>
      <c r="F2246" s="8">
        <v>36042162.171608075</v>
      </c>
      <c r="G2246" s="8">
        <v>-42809.558224257511</v>
      </c>
      <c r="H2246" s="8">
        <v>-34818.803575202975</v>
      </c>
      <c r="I2246" s="8">
        <v>71283316.602222964</v>
      </c>
    </row>
    <row r="2247" spans="1:9" x14ac:dyDescent="0.25">
      <c r="A2247">
        <v>21</v>
      </c>
      <c r="B2247">
        <v>190</v>
      </c>
      <c r="C2247">
        <v>190</v>
      </c>
      <c r="D2247" s="8">
        <v>-88058.561830814841</v>
      </c>
      <c r="E2247" s="8">
        <v>-204.58525382740177</v>
      </c>
      <c r="F2247" s="8">
        <v>2.1311534510459752E-7</v>
      </c>
      <c r="G2247" s="8">
        <v>-88058.561830814841</v>
      </c>
      <c r="H2247" s="8">
        <v>204.58525382771882</v>
      </c>
      <c r="I2247" s="8">
        <v>-2.0465267880354077E-7</v>
      </c>
    </row>
    <row r="2248" spans="1:9" x14ac:dyDescent="0.25">
      <c r="A2248">
        <v>22</v>
      </c>
      <c r="B2248">
        <v>190</v>
      </c>
      <c r="C2248">
        <v>190</v>
      </c>
      <c r="D2248" s="8">
        <v>3664.3299759773754</v>
      </c>
      <c r="E2248" s="8">
        <v>-310.8024869871615</v>
      </c>
      <c r="F2248" s="8">
        <v>1.7354537293768354E-8</v>
      </c>
      <c r="G2248" s="8">
        <v>3664.3299759773754</v>
      </c>
      <c r="H2248" s="8">
        <v>310.80248698717946</v>
      </c>
      <c r="I2248" s="8">
        <v>-1.8137353525472535E-8</v>
      </c>
    </row>
    <row r="2249" spans="1:9" x14ac:dyDescent="0.25">
      <c r="A2249">
        <v>23</v>
      </c>
      <c r="B2249">
        <v>190</v>
      </c>
      <c r="C2249">
        <v>190</v>
      </c>
      <c r="D2249" s="8">
        <v>-101014.1902901868</v>
      </c>
      <c r="E2249" s="8">
        <v>-204.58525382757495</v>
      </c>
      <c r="F2249" s="8">
        <v>-1.8500213627703489E-8</v>
      </c>
      <c r="G2249" s="8">
        <v>-101014.1902901868</v>
      </c>
      <c r="H2249" s="8">
        <v>204.58525382754561</v>
      </c>
      <c r="I2249" s="8">
        <v>1.8672653823159638E-8</v>
      </c>
    </row>
    <row r="2250" spans="1:9" x14ac:dyDescent="0.25">
      <c r="A2250">
        <v>24</v>
      </c>
      <c r="B2250">
        <v>190</v>
      </c>
      <c r="C2250">
        <v>190</v>
      </c>
      <c r="D2250" s="8">
        <v>-40658.35733952342</v>
      </c>
      <c r="E2250" s="8">
        <v>23170.530089978376</v>
      </c>
      <c r="F2250" s="8">
        <v>8536748.9253319576</v>
      </c>
      <c r="G2250" s="8">
        <v>-40658.35733952342</v>
      </c>
      <c r="H2250" s="8">
        <v>23970.278771378871</v>
      </c>
      <c r="I2250" s="8">
        <v>-31532938.606821671</v>
      </c>
    </row>
    <row r="2251" spans="1:9" x14ac:dyDescent="0.25">
      <c r="A2251">
        <v>25</v>
      </c>
      <c r="B2251">
        <v>190</v>
      </c>
      <c r="C2251">
        <v>190</v>
      </c>
      <c r="D2251" s="8">
        <v>-41987.333028145244</v>
      </c>
      <c r="E2251" s="8">
        <v>-35641.028771316771</v>
      </c>
      <c r="F2251" s="8">
        <v>-23867800.360438887</v>
      </c>
      <c r="G2251" s="8">
        <v>-41987.333028145244</v>
      </c>
      <c r="H2251" s="8">
        <v>-34841.280089916276</v>
      </c>
      <c r="I2251" s="8">
        <v>36042162.171609133</v>
      </c>
    </row>
    <row r="2252" spans="1:9" x14ac:dyDescent="0.25">
      <c r="A2252">
        <v>1</v>
      </c>
      <c r="B2252">
        <v>191</v>
      </c>
      <c r="C2252" t="s">
        <v>2713</v>
      </c>
      <c r="D2252" s="8">
        <v>29427.429619723116</v>
      </c>
      <c r="E2252" s="8">
        <v>64741.548117260725</v>
      </c>
      <c r="F2252" s="8">
        <v>123246557.9185811</v>
      </c>
      <c r="G2252" s="8">
        <v>29427.429619723116</v>
      </c>
      <c r="H2252" s="8">
        <v>65586.249828084547</v>
      </c>
      <c r="I2252" s="8">
        <v>60851013.357292123</v>
      </c>
    </row>
    <row r="2253" spans="1:9" x14ac:dyDescent="0.25">
      <c r="A2253">
        <v>2</v>
      </c>
      <c r="B2253">
        <v>191</v>
      </c>
      <c r="C2253" t="s">
        <v>2713</v>
      </c>
      <c r="D2253" s="8">
        <v>30860.704584220213</v>
      </c>
      <c r="E2253" s="8">
        <v>64952.723544966444</v>
      </c>
      <c r="F2253" s="8">
        <v>28144223.935951289</v>
      </c>
      <c r="G2253" s="8">
        <v>30860.704584220213</v>
      </c>
      <c r="H2253" s="8">
        <v>65375.074400378347</v>
      </c>
      <c r="I2253" s="8">
        <v>32013846.742034759</v>
      </c>
    </row>
    <row r="2254" spans="1:9" x14ac:dyDescent="0.25">
      <c r="A2254">
        <v>3</v>
      </c>
      <c r="B2254">
        <v>191</v>
      </c>
      <c r="C2254" t="s">
        <v>2713</v>
      </c>
      <c r="D2254" s="8">
        <v>46308.626215376731</v>
      </c>
      <c r="E2254" s="8">
        <v>31802.67131468267</v>
      </c>
      <c r="F2254" s="8">
        <v>32013846.742028926</v>
      </c>
      <c r="G2254" s="8">
        <v>46308.626215376731</v>
      </c>
      <c r="H2254" s="8">
        <v>32225.02217009458</v>
      </c>
      <c r="I2254" s="8">
        <v>16006923.370835017</v>
      </c>
    </row>
    <row r="2255" spans="1:9" x14ac:dyDescent="0.25">
      <c r="A2255">
        <v>4</v>
      </c>
      <c r="B2255">
        <v>191</v>
      </c>
      <c r="C2255" t="s">
        <v>2713</v>
      </c>
      <c r="D2255" s="8">
        <v>46637.411743287899</v>
      </c>
      <c r="E2255" s="8">
        <v>31896.236641570587</v>
      </c>
      <c r="F2255" s="8">
        <v>16006923.370881006</v>
      </c>
      <c r="G2255" s="8">
        <v>46637.411743287899</v>
      </c>
      <c r="H2255" s="8">
        <v>32131.456841982497</v>
      </c>
      <c r="I2255" s="8">
        <v>1.3283081352710724E-5</v>
      </c>
    </row>
    <row r="2256" spans="1:9" x14ac:dyDescent="0.25">
      <c r="A2256">
        <v>5</v>
      </c>
      <c r="B2256">
        <v>191</v>
      </c>
      <c r="C2256" t="s">
        <v>2713</v>
      </c>
      <c r="D2256" s="8">
        <v>105464.04265086427</v>
      </c>
      <c r="E2256" s="8">
        <v>24216.203862120899</v>
      </c>
      <c r="F2256" s="8">
        <v>1.2286966375540942E-5</v>
      </c>
      <c r="G2256" s="8">
        <v>105464.04265086427</v>
      </c>
      <c r="H2256" s="8">
        <v>24870.441984006004</v>
      </c>
      <c r="I2256" s="8">
        <v>16508955.146141389</v>
      </c>
    </row>
    <row r="2257" spans="1:9" x14ac:dyDescent="0.25">
      <c r="A2257">
        <v>6</v>
      </c>
      <c r="B2257">
        <v>191</v>
      </c>
      <c r="C2257" t="s">
        <v>2713</v>
      </c>
      <c r="D2257" s="8">
        <v>105635.54831179867</v>
      </c>
      <c r="E2257" s="8">
        <v>24840.804801564325</v>
      </c>
      <c r="F2257" s="8">
        <v>16508955.146142714</v>
      </c>
      <c r="G2257" s="8">
        <v>105635.54831179867</v>
      </c>
      <c r="H2257" s="8">
        <v>25208.679844076236</v>
      </c>
      <c r="I2257" s="8">
        <v>21354183.568983234</v>
      </c>
    </row>
    <row r="2258" spans="1:9" x14ac:dyDescent="0.25">
      <c r="A2258">
        <v>7</v>
      </c>
      <c r="B2258">
        <v>191</v>
      </c>
      <c r="C2258" t="s">
        <v>2713</v>
      </c>
      <c r="D2258" s="8">
        <v>33061.73751706523</v>
      </c>
      <c r="E2258" s="8">
        <v>9162.1335514504135</v>
      </c>
      <c r="F2258" s="8">
        <v>21354183.568982396</v>
      </c>
      <c r="G2258" s="8">
        <v>33061.73751706523</v>
      </c>
      <c r="H2258" s="8">
        <v>9530.0085939623241</v>
      </c>
      <c r="I2258" s="8">
        <v>21494586.315571215</v>
      </c>
    </row>
    <row r="2259" spans="1:9" x14ac:dyDescent="0.25">
      <c r="A2259">
        <v>8</v>
      </c>
      <c r="B2259">
        <v>191</v>
      </c>
      <c r="C2259" t="s">
        <v>2713</v>
      </c>
      <c r="D2259" s="8">
        <v>33233.24317821666</v>
      </c>
      <c r="E2259" s="8">
        <v>9500.3714114192771</v>
      </c>
      <c r="F2259" s="8">
        <v>21494586.315569602</v>
      </c>
      <c r="G2259" s="8">
        <v>33233.24317821666</v>
      </c>
      <c r="H2259" s="8">
        <v>10154.609533304383</v>
      </c>
      <c r="I2259" s="8">
        <v>30442412.726143409</v>
      </c>
    </row>
    <row r="2260" spans="1:9" x14ac:dyDescent="0.25">
      <c r="A2260">
        <v>9</v>
      </c>
      <c r="B2260">
        <v>191</v>
      </c>
      <c r="C2260" t="s">
        <v>2713</v>
      </c>
      <c r="D2260" s="8">
        <v>34375.494247128743</v>
      </c>
      <c r="E2260" s="8">
        <v>3118.6958778412582</v>
      </c>
      <c r="F2260" s="8">
        <v>30442412.726142578</v>
      </c>
      <c r="G2260" s="8">
        <v>34375.494247128743</v>
      </c>
      <c r="H2260" s="8">
        <v>3974.4706822382727</v>
      </c>
      <c r="I2260" s="8">
        <v>36984353.437834874</v>
      </c>
    </row>
    <row r="2261" spans="1:9" x14ac:dyDescent="0.25">
      <c r="A2261">
        <v>10</v>
      </c>
      <c r="B2261">
        <v>191</v>
      </c>
      <c r="C2261" t="s">
        <v>2713</v>
      </c>
      <c r="D2261" s="8">
        <v>22592.254507653921</v>
      </c>
      <c r="E2261" s="8">
        <v>16992.910260465218</v>
      </c>
      <c r="F2261" s="8">
        <v>36984353.43783474</v>
      </c>
      <c r="G2261" s="8">
        <v>22592.254507653921</v>
      </c>
      <c r="H2261" s="8">
        <v>17848.685064862235</v>
      </c>
      <c r="I2261" s="8">
        <v>6.0629317886196079E-7</v>
      </c>
    </row>
    <row r="2262" spans="1:9" x14ac:dyDescent="0.25">
      <c r="A2262">
        <v>11</v>
      </c>
      <c r="B2262">
        <v>191</v>
      </c>
      <c r="C2262" t="s">
        <v>2713</v>
      </c>
      <c r="D2262" s="8">
        <v>22592.254507517438</v>
      </c>
      <c r="E2262" s="8">
        <v>10280.658499961704</v>
      </c>
      <c r="F2262" s="8">
        <v>7.8704542829655109E-7</v>
      </c>
      <c r="G2262" s="8">
        <v>22592.254507517438</v>
      </c>
      <c r="H2262" s="8">
        <v>11136.433304358719</v>
      </c>
      <c r="I2262" s="8">
        <v>36984353.437889218</v>
      </c>
    </row>
    <row r="2263" spans="1:9" x14ac:dyDescent="0.25">
      <c r="A2263">
        <v>12</v>
      </c>
      <c r="B2263">
        <v>191</v>
      </c>
      <c r="C2263" t="s">
        <v>2713</v>
      </c>
      <c r="D2263" s="8">
        <v>34375.494247135517</v>
      </c>
      <c r="E2263" s="8">
        <v>8594.4042560727521</v>
      </c>
      <c r="F2263" s="8">
        <v>36984353.437889442</v>
      </c>
      <c r="G2263" s="8">
        <v>34375.494247135517</v>
      </c>
      <c r="H2263" s="8">
        <v>9450.1790604697671</v>
      </c>
      <c r="I2263" s="8">
        <v>30442412.726149786</v>
      </c>
    </row>
    <row r="2264" spans="1:9" x14ac:dyDescent="0.25">
      <c r="A2264">
        <v>13</v>
      </c>
      <c r="B2264">
        <v>191</v>
      </c>
      <c r="C2264" t="s">
        <v>2713</v>
      </c>
      <c r="D2264" s="8">
        <v>33233.24317825539</v>
      </c>
      <c r="E2264" s="8">
        <v>28531.510670879554</v>
      </c>
      <c r="F2264" s="8">
        <v>30442412.726149045</v>
      </c>
      <c r="G2264" s="8">
        <v>33233.24317825539</v>
      </c>
      <c r="H2264" s="8">
        <v>29185.748792764658</v>
      </c>
      <c r="I2264" s="8">
        <v>21494586.315485973</v>
      </c>
    </row>
    <row r="2265" spans="1:9" x14ac:dyDescent="0.25">
      <c r="A2265">
        <v>14</v>
      </c>
      <c r="B2265">
        <v>191</v>
      </c>
      <c r="C2265" t="s">
        <v>2713</v>
      </c>
      <c r="D2265" s="8">
        <v>33061.737517054891</v>
      </c>
      <c r="E2265" s="8">
        <v>29156.111610220534</v>
      </c>
      <c r="F2265" s="8">
        <v>21494586.315485857</v>
      </c>
      <c r="G2265" s="8">
        <v>33061.737517054891</v>
      </c>
      <c r="H2265" s="8">
        <v>29523.986652732445</v>
      </c>
      <c r="I2265" s="8">
        <v>21354183.568915196</v>
      </c>
    </row>
    <row r="2266" spans="1:9" x14ac:dyDescent="0.25">
      <c r="A2266">
        <v>15</v>
      </c>
      <c r="B2266">
        <v>191</v>
      </c>
      <c r="C2266" t="s">
        <v>2713</v>
      </c>
      <c r="D2266" s="8">
        <v>105635.54831283919</v>
      </c>
      <c r="E2266" s="8">
        <v>9506.5193243341382</v>
      </c>
      <c r="F2266" s="8">
        <v>21354183.568916041</v>
      </c>
      <c r="G2266" s="8">
        <v>105635.54831283919</v>
      </c>
      <c r="H2266" s="8">
        <v>9874.3943668460488</v>
      </c>
      <c r="I2266" s="8">
        <v>16508955.146122653</v>
      </c>
    </row>
    <row r="2267" spans="1:9" x14ac:dyDescent="0.25">
      <c r="A2267">
        <v>16</v>
      </c>
      <c r="B2267">
        <v>191</v>
      </c>
      <c r="C2267" t="s">
        <v>2713</v>
      </c>
      <c r="D2267" s="8">
        <v>105464.04265160327</v>
      </c>
      <c r="E2267" s="8">
        <v>9844.7571843581063</v>
      </c>
      <c r="F2267" s="8">
        <v>16508955.146122962</v>
      </c>
      <c r="G2267" s="8">
        <v>105464.04265160327</v>
      </c>
      <c r="H2267" s="8">
        <v>10498.995306243211</v>
      </c>
      <c r="I2267" s="8">
        <v>7.8462035162374373E-7</v>
      </c>
    </row>
    <row r="2268" spans="1:9" x14ac:dyDescent="0.25">
      <c r="A2268">
        <v>17</v>
      </c>
      <c r="B2268">
        <v>191</v>
      </c>
      <c r="C2268" t="s">
        <v>2713</v>
      </c>
      <c r="D2268" s="8">
        <v>46637.411742357865</v>
      </c>
      <c r="E2268" s="8">
        <v>92029.206634117843</v>
      </c>
      <c r="F2268" s="8">
        <v>1.9013797282241284E-5</v>
      </c>
      <c r="G2268" s="8">
        <v>46637.411742357865</v>
      </c>
      <c r="H2268" s="8">
        <v>92264.426834529746</v>
      </c>
      <c r="I2268" s="8">
        <v>16006923.370999264</v>
      </c>
    </row>
    <row r="2269" spans="1:9" x14ac:dyDescent="0.25">
      <c r="A2269">
        <v>18</v>
      </c>
      <c r="B2269">
        <v>191</v>
      </c>
      <c r="C2269" t="s">
        <v>2713</v>
      </c>
      <c r="D2269" s="8">
        <v>46308.626214429751</v>
      </c>
      <c r="E2269" s="8">
        <v>91935.641306578444</v>
      </c>
      <c r="F2269" s="8">
        <v>16006923.371002186</v>
      </c>
      <c r="G2269" s="8">
        <v>46308.626214429751</v>
      </c>
      <c r="H2269" s="8">
        <v>92357.992161990362</v>
      </c>
      <c r="I2269" s="8">
        <v>32013846.741998248</v>
      </c>
    </row>
    <row r="2270" spans="1:9" x14ac:dyDescent="0.25">
      <c r="A2270">
        <v>19</v>
      </c>
      <c r="B2270">
        <v>191</v>
      </c>
      <c r="C2270" t="s">
        <v>2713</v>
      </c>
      <c r="D2270" s="8">
        <v>30860.704584252988</v>
      </c>
      <c r="E2270" s="8">
        <v>21591.473063236986</v>
      </c>
      <c r="F2270" s="8">
        <v>32013846.742007263</v>
      </c>
      <c r="G2270" s="8">
        <v>30860.704584252988</v>
      </c>
      <c r="H2270" s="8">
        <v>22013.823918648894</v>
      </c>
      <c r="I2270" s="8">
        <v>28144223.936045911</v>
      </c>
    </row>
    <row r="2271" spans="1:9" x14ac:dyDescent="0.25">
      <c r="A2271">
        <v>20</v>
      </c>
      <c r="B2271">
        <v>191</v>
      </c>
      <c r="C2271" t="s">
        <v>2713</v>
      </c>
      <c r="D2271" s="8">
        <v>29427.429619737115</v>
      </c>
      <c r="E2271" s="8">
        <v>21380.297635529103</v>
      </c>
      <c r="F2271" s="8">
        <v>60851013.357227251</v>
      </c>
      <c r="G2271" s="8">
        <v>29427.429619737115</v>
      </c>
      <c r="H2271" s="8">
        <v>22224.999346352924</v>
      </c>
      <c r="I2271" s="8">
        <v>123246557.91851634</v>
      </c>
    </row>
    <row r="2272" spans="1:9" x14ac:dyDescent="0.25">
      <c r="A2272">
        <v>21</v>
      </c>
      <c r="B2272">
        <v>191</v>
      </c>
      <c r="C2272" t="s">
        <v>2713</v>
      </c>
      <c r="D2272" s="8">
        <v>70301.409410225271</v>
      </c>
      <c r="E2272" s="8">
        <v>-204.58525382731415</v>
      </c>
      <c r="F2272" s="8">
        <v>3.3189389796461911E-7</v>
      </c>
      <c r="G2272" s="8">
        <v>70301.409410225271</v>
      </c>
      <c r="H2272" s="8">
        <v>204.58525382780644</v>
      </c>
      <c r="I2272" s="8">
        <v>3.0217306630220263E-7</v>
      </c>
    </row>
    <row r="2273" spans="1:9" x14ac:dyDescent="0.25">
      <c r="A2273">
        <v>22</v>
      </c>
      <c r="B2273">
        <v>191</v>
      </c>
      <c r="C2273" t="s">
        <v>2713</v>
      </c>
      <c r="D2273" s="8">
        <v>19098.047050656547</v>
      </c>
      <c r="E2273" s="8">
        <v>-310.80248698715553</v>
      </c>
      <c r="F2273" s="8">
        <v>3.0073830125988237E-8</v>
      </c>
      <c r="G2273" s="8">
        <v>19098.047050656547</v>
      </c>
      <c r="H2273" s="8">
        <v>310.80248698718543</v>
      </c>
      <c r="I2273" s="8">
        <v>2.9972808834434971E-8</v>
      </c>
    </row>
    <row r="2274" spans="1:9" x14ac:dyDescent="0.25">
      <c r="A2274">
        <v>23</v>
      </c>
      <c r="B2274">
        <v>191</v>
      </c>
      <c r="C2274" t="s">
        <v>2713</v>
      </c>
      <c r="D2274" s="8">
        <v>70301.40940989778</v>
      </c>
      <c r="E2274" s="8">
        <v>-204.58525382753973</v>
      </c>
      <c r="F2274" s="8">
        <v>2.7181158657185733E-8</v>
      </c>
      <c r="G2274" s="8">
        <v>70301.40940989778</v>
      </c>
      <c r="H2274" s="8">
        <v>204.58525382758083</v>
      </c>
      <c r="I2274" s="8">
        <v>2.7543501346372069E-8</v>
      </c>
    </row>
    <row r="2275" spans="1:9" x14ac:dyDescent="0.25">
      <c r="A2275">
        <v>24</v>
      </c>
      <c r="B2275">
        <v>191</v>
      </c>
      <c r="C2275" t="s">
        <v>2713</v>
      </c>
      <c r="D2275" s="8">
        <v>30249.654815814069</v>
      </c>
      <c r="E2275" s="8">
        <v>64764.024631974215</v>
      </c>
      <c r="F2275" s="8">
        <v>60851013.357292339</v>
      </c>
      <c r="G2275" s="8">
        <v>30249.654815814069</v>
      </c>
      <c r="H2275" s="8">
        <v>65563.77331337471</v>
      </c>
      <c r="I2275" s="8">
        <v>28144223.935999908</v>
      </c>
    </row>
    <row r="2276" spans="1:9" x14ac:dyDescent="0.25">
      <c r="A2276">
        <v>25</v>
      </c>
      <c r="B2276">
        <v>191</v>
      </c>
      <c r="C2276" t="s">
        <v>2713</v>
      </c>
      <c r="D2276" s="8">
        <v>30249.654815849164</v>
      </c>
      <c r="E2276" s="8">
        <v>21402.77415024085</v>
      </c>
      <c r="F2276" s="8">
        <v>28144223.936066303</v>
      </c>
      <c r="G2276" s="8">
        <v>30249.654815849164</v>
      </c>
      <c r="H2276" s="8">
        <v>22202.522831641345</v>
      </c>
      <c r="I2276" s="8">
        <v>60851013.357227221</v>
      </c>
    </row>
    <row r="2277" spans="1:9" x14ac:dyDescent="0.25">
      <c r="A2277">
        <v>1</v>
      </c>
      <c r="B2277">
        <v>192</v>
      </c>
      <c r="C2277" t="s">
        <v>2714</v>
      </c>
      <c r="D2277" s="8">
        <v>-90092.570380279867</v>
      </c>
      <c r="E2277" s="8">
        <v>-22224.999346345467</v>
      </c>
      <c r="F2277" s="8">
        <v>-57667725.268039398</v>
      </c>
      <c r="G2277" s="8">
        <v>-90092.570380279867</v>
      </c>
      <c r="H2277" s="8">
        <v>-21380.297635521649</v>
      </c>
      <c r="I2277" s="8">
        <v>-40714567.431698531</v>
      </c>
    </row>
    <row r="2278" spans="1:9" x14ac:dyDescent="0.25">
      <c r="A2278">
        <v>2</v>
      </c>
      <c r="B2278">
        <v>192</v>
      </c>
      <c r="C2278" t="s">
        <v>2714</v>
      </c>
      <c r="D2278" s="8">
        <v>-88659.295415739994</v>
      </c>
      <c r="E2278" s="8">
        <v>-22013.823918637208</v>
      </c>
      <c r="F2278" s="8">
        <v>-62124276.663383447</v>
      </c>
      <c r="G2278" s="8">
        <v>-88659.295415739994</v>
      </c>
      <c r="H2278" s="8">
        <v>-21591.473063225298</v>
      </c>
      <c r="I2278" s="8">
        <v>-92146816.734317988</v>
      </c>
    </row>
    <row r="2279" spans="1:9" x14ac:dyDescent="0.25">
      <c r="A2279">
        <v>3</v>
      </c>
      <c r="B2279">
        <v>192</v>
      </c>
      <c r="C2279" t="s">
        <v>2714</v>
      </c>
      <c r="D2279" s="8">
        <v>-14236.418547520125</v>
      </c>
      <c r="E2279" s="8">
        <v>-92357.992162400289</v>
      </c>
      <c r="F2279" s="8">
        <v>-92146816.734313101</v>
      </c>
      <c r="G2279" s="8">
        <v>-14236.418547520125</v>
      </c>
      <c r="H2279" s="8">
        <v>-91935.641306988386</v>
      </c>
      <c r="I2279" s="8">
        <v>-46073408.366967104</v>
      </c>
    </row>
    <row r="2280" spans="1:9" x14ac:dyDescent="0.25">
      <c r="A2280">
        <v>4</v>
      </c>
      <c r="B2280">
        <v>192</v>
      </c>
      <c r="C2280" t="s">
        <v>2714</v>
      </c>
      <c r="D2280" s="8">
        <v>-13907.633019607201</v>
      </c>
      <c r="E2280" s="8">
        <v>-92264.426834247904</v>
      </c>
      <c r="F2280" s="8">
        <v>-46073408.367013387</v>
      </c>
      <c r="G2280" s="8">
        <v>-13907.633019607201</v>
      </c>
      <c r="H2280" s="8">
        <v>-92029.206633836002</v>
      </c>
      <c r="I2280" s="8">
        <v>-1.3091973960399627E-5</v>
      </c>
    </row>
    <row r="2281" spans="1:9" x14ac:dyDescent="0.25">
      <c r="A2281">
        <v>5</v>
      </c>
      <c r="B2281">
        <v>192</v>
      </c>
      <c r="C2281" t="s">
        <v>2714</v>
      </c>
      <c r="D2281" s="8">
        <v>-34230.882047394363</v>
      </c>
      <c r="E2281" s="8">
        <v>-10498.995306254441</v>
      </c>
      <c r="F2281" s="8">
        <v>-1.2439647980500012E-5</v>
      </c>
      <c r="G2281" s="8">
        <v>-34230.882047394363</v>
      </c>
      <c r="H2281" s="8">
        <v>-9844.7571843693349</v>
      </c>
      <c r="I2281" s="8">
        <v>-39833813.104132369</v>
      </c>
    </row>
    <row r="2282" spans="1:9" x14ac:dyDescent="0.25">
      <c r="A2282">
        <v>6</v>
      </c>
      <c r="B2282">
        <v>192</v>
      </c>
      <c r="C2282" t="s">
        <v>2714</v>
      </c>
      <c r="D2282" s="8">
        <v>-34059.376385967284</v>
      </c>
      <c r="E2282" s="8">
        <v>-9874.3943669420387</v>
      </c>
      <c r="F2282" s="8">
        <v>-39833813.104133032</v>
      </c>
      <c r="G2282" s="8">
        <v>-34059.376385967284</v>
      </c>
      <c r="H2282" s="8">
        <v>-9506.5193244301299</v>
      </c>
      <c r="I2282" s="8">
        <v>-52346184.265542388</v>
      </c>
    </row>
    <row r="2283" spans="1:9" x14ac:dyDescent="0.25">
      <c r="A2283">
        <v>7</v>
      </c>
      <c r="B2283">
        <v>192</v>
      </c>
      <c r="C2283" t="s">
        <v>2714</v>
      </c>
      <c r="D2283" s="8">
        <v>-81722.455576304113</v>
      </c>
      <c r="E2283" s="8">
        <v>-29523.986652796069</v>
      </c>
      <c r="F2283" s="8">
        <v>-52346184.26554317</v>
      </c>
      <c r="G2283" s="8">
        <v>-81722.455576304113</v>
      </c>
      <c r="H2283" s="8">
        <v>-29156.111610284159</v>
      </c>
      <c r="I2283" s="8">
        <v>-39278536.8810196</v>
      </c>
    </row>
    <row r="2284" spans="1:9" x14ac:dyDescent="0.25">
      <c r="A2284">
        <v>8</v>
      </c>
      <c r="B2284">
        <v>192</v>
      </c>
      <c r="C2284" t="s">
        <v>2714</v>
      </c>
      <c r="D2284" s="8">
        <v>-81550.949915161589</v>
      </c>
      <c r="E2284" s="8">
        <v>-29185.748792747971</v>
      </c>
      <c r="F2284" s="8">
        <v>-39278536.881018728</v>
      </c>
      <c r="G2284" s="8">
        <v>-81550.949915161589</v>
      </c>
      <c r="H2284" s="8">
        <v>-28531.510670862866</v>
      </c>
      <c r="I2284" s="8">
        <v>-26958691.356069248</v>
      </c>
    </row>
    <row r="2285" spans="1:9" x14ac:dyDescent="0.25">
      <c r="A2285">
        <v>9</v>
      </c>
      <c r="B2285">
        <v>192</v>
      </c>
      <c r="C2285" t="s">
        <v>2714</v>
      </c>
      <c r="D2285" s="8">
        <v>-75576.197697692114</v>
      </c>
      <c r="E2285" s="8">
        <v>-9450.1790604838279</v>
      </c>
      <c r="F2285" s="8">
        <v>-26958691.356069241</v>
      </c>
      <c r="G2285" s="8">
        <v>-75576.197697692114</v>
      </c>
      <c r="H2285" s="8">
        <v>-8594.4042560868129</v>
      </c>
      <c r="I2285" s="8">
        <v>-22734242.950227238</v>
      </c>
    </row>
    <row r="2286" spans="1:9" x14ac:dyDescent="0.25">
      <c r="A2286">
        <v>10</v>
      </c>
      <c r="B2286">
        <v>192</v>
      </c>
      <c r="C2286" t="s">
        <v>2714</v>
      </c>
      <c r="D2286" s="8">
        <v>-70258.96454318348</v>
      </c>
      <c r="E2286" s="8">
        <v>-11136.433304331093</v>
      </c>
      <c r="F2286" s="8">
        <v>-22734242.950227153</v>
      </c>
      <c r="G2286" s="8">
        <v>-70258.96454318348</v>
      </c>
      <c r="H2286" s="8">
        <v>-10280.658499934078</v>
      </c>
      <c r="I2286" s="8">
        <v>-5.8550867834128437E-7</v>
      </c>
    </row>
    <row r="2287" spans="1:9" x14ac:dyDescent="0.25">
      <c r="A2287">
        <v>11</v>
      </c>
      <c r="B2287">
        <v>192</v>
      </c>
      <c r="C2287" t="s">
        <v>2714</v>
      </c>
      <c r="D2287" s="8">
        <v>-70258.964543095077</v>
      </c>
      <c r="E2287" s="8">
        <v>-17848.68506488753</v>
      </c>
      <c r="F2287" s="8">
        <v>-7.838629244361073E-7</v>
      </c>
      <c r="G2287" s="8">
        <v>-70258.964543095077</v>
      </c>
      <c r="H2287" s="8">
        <v>-16992.910260490517</v>
      </c>
      <c r="I2287" s="8">
        <v>-22734242.950286739</v>
      </c>
    </row>
    <row r="2288" spans="1:9" x14ac:dyDescent="0.25">
      <c r="A2288">
        <v>12</v>
      </c>
      <c r="B2288">
        <v>192</v>
      </c>
      <c r="C2288" t="s">
        <v>2714</v>
      </c>
      <c r="D2288" s="8">
        <v>-75576.197697686148</v>
      </c>
      <c r="E2288" s="8">
        <v>-3974.4706822075373</v>
      </c>
      <c r="F2288" s="8">
        <v>-22734242.950287018</v>
      </c>
      <c r="G2288" s="8">
        <v>-75576.197697686148</v>
      </c>
      <c r="H2288" s="8">
        <v>-3118.6958778105222</v>
      </c>
      <c r="I2288" s="8">
        <v>-26958691.356058732</v>
      </c>
    </row>
    <row r="2289" spans="1:9" x14ac:dyDescent="0.25">
      <c r="A2289">
        <v>13</v>
      </c>
      <c r="B2289">
        <v>192</v>
      </c>
      <c r="C2289" t="s">
        <v>2714</v>
      </c>
      <c r="D2289" s="8">
        <v>-81550.949915058358</v>
      </c>
      <c r="E2289" s="8">
        <v>-10154.609533316243</v>
      </c>
      <c r="F2289" s="8">
        <v>-26958691.35605872</v>
      </c>
      <c r="G2289" s="8">
        <v>-81550.949915058358</v>
      </c>
      <c r="H2289" s="8">
        <v>-9500.3714114311388</v>
      </c>
      <c r="I2289" s="8">
        <v>-39278536.880975738</v>
      </c>
    </row>
    <row r="2290" spans="1:9" x14ac:dyDescent="0.25">
      <c r="A2290">
        <v>14</v>
      </c>
      <c r="B2290">
        <v>192</v>
      </c>
      <c r="C2290" t="s">
        <v>2714</v>
      </c>
      <c r="D2290" s="8">
        <v>-81722.45557621945</v>
      </c>
      <c r="E2290" s="8">
        <v>-9530.0085938622196</v>
      </c>
      <c r="F2290" s="8">
        <v>-39278536.880974837</v>
      </c>
      <c r="G2290" s="8">
        <v>-81722.45557621945</v>
      </c>
      <c r="H2290" s="8">
        <v>-9162.1335513503109</v>
      </c>
      <c r="I2290" s="8">
        <v>-52346184.265527092</v>
      </c>
    </row>
    <row r="2291" spans="1:9" x14ac:dyDescent="0.25">
      <c r="A2291">
        <v>15</v>
      </c>
      <c r="B2291">
        <v>192</v>
      </c>
      <c r="C2291" t="s">
        <v>2714</v>
      </c>
      <c r="D2291" s="8">
        <v>-34059.376386973701</v>
      </c>
      <c r="E2291" s="8">
        <v>-25208.67984401952</v>
      </c>
      <c r="F2291" s="8">
        <v>-52346184.265526325</v>
      </c>
      <c r="G2291" s="8">
        <v>-34059.376386973701</v>
      </c>
      <c r="H2291" s="8">
        <v>-24840.804801507606</v>
      </c>
      <c r="I2291" s="8">
        <v>-39833813.104145527</v>
      </c>
    </row>
    <row r="2292" spans="1:9" x14ac:dyDescent="0.25">
      <c r="A2292">
        <v>16</v>
      </c>
      <c r="B2292">
        <v>192</v>
      </c>
      <c r="C2292" t="s">
        <v>2714</v>
      </c>
      <c r="D2292" s="8">
        <v>-34230.882048072774</v>
      </c>
      <c r="E2292" s="8">
        <v>-24870.441984014185</v>
      </c>
      <c r="F2292" s="8">
        <v>-39833813.104145303</v>
      </c>
      <c r="G2292" s="8">
        <v>-34230.882048072774</v>
      </c>
      <c r="H2292" s="8">
        <v>-24216.203862129078</v>
      </c>
      <c r="I2292" s="8">
        <v>-7.9397141234949235E-7</v>
      </c>
    </row>
    <row r="2293" spans="1:9" x14ac:dyDescent="0.25">
      <c r="A2293">
        <v>17</v>
      </c>
      <c r="B2293">
        <v>192</v>
      </c>
      <c r="C2293" t="s">
        <v>2714</v>
      </c>
      <c r="D2293" s="8">
        <v>-13907.633018694514</v>
      </c>
      <c r="E2293" s="8">
        <v>-32131.456842227522</v>
      </c>
      <c r="F2293" s="8">
        <v>-1.9492665887810291E-5</v>
      </c>
      <c r="G2293" s="8">
        <v>-13907.633018694514</v>
      </c>
      <c r="H2293" s="8">
        <v>-31896.236641815616</v>
      </c>
      <c r="I2293" s="8">
        <v>-46073408.367150702</v>
      </c>
    </row>
    <row r="2294" spans="1:9" x14ac:dyDescent="0.25">
      <c r="A2294">
        <v>18</v>
      </c>
      <c r="B2294">
        <v>192</v>
      </c>
      <c r="C2294" t="s">
        <v>2714</v>
      </c>
      <c r="D2294" s="8">
        <v>-14236.418546589779</v>
      </c>
      <c r="E2294" s="8">
        <v>-32225.022169698339</v>
      </c>
      <c r="F2294" s="8">
        <v>-46073408.367154166</v>
      </c>
      <c r="G2294" s="8">
        <v>-14236.418546589779</v>
      </c>
      <c r="H2294" s="8">
        <v>-31802.671314286428</v>
      </c>
      <c r="I2294" s="8">
        <v>-92146816.734295607</v>
      </c>
    </row>
    <row r="2295" spans="1:9" x14ac:dyDescent="0.25">
      <c r="A2295">
        <v>19</v>
      </c>
      <c r="B2295">
        <v>192</v>
      </c>
      <c r="C2295" t="s">
        <v>2714</v>
      </c>
      <c r="D2295" s="8">
        <v>-88659.295415792178</v>
      </c>
      <c r="E2295" s="8">
        <v>-65375.074400387042</v>
      </c>
      <c r="F2295" s="8">
        <v>-92146816.73430717</v>
      </c>
      <c r="G2295" s="8">
        <v>-88659.295415792178</v>
      </c>
      <c r="H2295" s="8">
        <v>-64952.723544975132</v>
      </c>
      <c r="I2295" s="8">
        <v>-62124276.663471617</v>
      </c>
    </row>
    <row r="2296" spans="1:9" x14ac:dyDescent="0.25">
      <c r="A2296">
        <v>20</v>
      </c>
      <c r="B2296">
        <v>192</v>
      </c>
      <c r="C2296" t="s">
        <v>2714</v>
      </c>
      <c r="D2296" s="8">
        <v>-90092.570380313235</v>
      </c>
      <c r="E2296" s="8">
        <v>-65586.249828090062</v>
      </c>
      <c r="F2296" s="8">
        <v>-40714567.431624711</v>
      </c>
      <c r="G2296" s="8">
        <v>-90092.570380313235</v>
      </c>
      <c r="H2296" s="8">
        <v>-64741.548117266248</v>
      </c>
      <c r="I2296" s="8">
        <v>-57667725.267885402</v>
      </c>
    </row>
    <row r="2297" spans="1:9" x14ac:dyDescent="0.25">
      <c r="A2297">
        <v>21</v>
      </c>
      <c r="B2297">
        <v>192</v>
      </c>
      <c r="C2297" t="s">
        <v>2714</v>
      </c>
      <c r="D2297" s="8">
        <v>-206551.22884131072</v>
      </c>
      <c r="E2297" s="8">
        <v>-204.58525382779555</v>
      </c>
      <c r="F2297" s="8">
        <v>-3.1717972888145595E-7</v>
      </c>
      <c r="G2297" s="8">
        <v>-206551.22884131072</v>
      </c>
      <c r="H2297" s="8">
        <v>204.58525382732503</v>
      </c>
      <c r="I2297" s="8">
        <v>-3.1669078452978284E-7</v>
      </c>
    </row>
    <row r="2298" spans="1:9" x14ac:dyDescent="0.25">
      <c r="A2298">
        <v>22</v>
      </c>
      <c r="B2298">
        <v>192</v>
      </c>
      <c r="C2298" t="s">
        <v>2714</v>
      </c>
      <c r="D2298" s="8">
        <v>-7776.1231093845063</v>
      </c>
      <c r="E2298" s="8">
        <v>-310.80248698718532</v>
      </c>
      <c r="F2298" s="8">
        <v>-2.9680928414822332E-8</v>
      </c>
      <c r="G2298" s="8">
        <v>-7776.1231093845063</v>
      </c>
      <c r="H2298" s="8">
        <v>310.80248698715565</v>
      </c>
      <c r="I2298" s="8">
        <v>-2.9815648149968607E-8</v>
      </c>
    </row>
    <row r="2299" spans="1:9" x14ac:dyDescent="0.25">
      <c r="A2299">
        <v>23</v>
      </c>
      <c r="B2299">
        <v>192</v>
      </c>
      <c r="C2299" t="s">
        <v>2714</v>
      </c>
      <c r="D2299" s="8">
        <v>-206551.2288409872</v>
      </c>
      <c r="E2299" s="8">
        <v>-204.58525382758083</v>
      </c>
      <c r="F2299" s="8">
        <v>-2.7475834940560162E-8</v>
      </c>
      <c r="G2299" s="8">
        <v>-206551.2288409872</v>
      </c>
      <c r="H2299" s="8">
        <v>204.58525382753973</v>
      </c>
      <c r="I2299" s="8">
        <v>-2.7288115234114228E-8</v>
      </c>
    </row>
    <row r="2300" spans="1:9" x14ac:dyDescent="0.25">
      <c r="A2300">
        <v>24</v>
      </c>
      <c r="B2300">
        <v>192</v>
      </c>
      <c r="C2300" t="s">
        <v>2714</v>
      </c>
      <c r="D2300" s="8">
        <v>-89270.345184146048</v>
      </c>
      <c r="E2300" s="8">
        <v>-22202.522831634597</v>
      </c>
      <c r="F2300" s="8">
        <v>-40714567.431698523</v>
      </c>
      <c r="G2300" s="8">
        <v>-89270.345184146048</v>
      </c>
      <c r="H2300" s="8">
        <v>-21402.774150234101</v>
      </c>
      <c r="I2300" s="8">
        <v>-62124276.663432375</v>
      </c>
    </row>
    <row r="2301" spans="1:9" x14ac:dyDescent="0.25">
      <c r="A2301">
        <v>25</v>
      </c>
      <c r="B2301">
        <v>192</v>
      </c>
      <c r="C2301" t="s">
        <v>2714</v>
      </c>
      <c r="D2301" s="8">
        <v>-89270.345184200996</v>
      </c>
      <c r="E2301" s="8">
        <v>-65563.77331337842</v>
      </c>
      <c r="F2301" s="8">
        <v>-62124276.66349303</v>
      </c>
      <c r="G2301" s="8">
        <v>-89270.345184200996</v>
      </c>
      <c r="H2301" s="8">
        <v>-64764.024631977918</v>
      </c>
      <c r="I2301" s="8">
        <v>-40714567.43162474</v>
      </c>
    </row>
    <row r="2302" spans="1:9" x14ac:dyDescent="0.25">
      <c r="A2302">
        <v>1</v>
      </c>
      <c r="B2302">
        <v>193</v>
      </c>
      <c r="C2302" t="s">
        <v>2715</v>
      </c>
      <c r="D2302" s="8">
        <v>-90092.570380279867</v>
      </c>
      <c r="E2302" s="8">
        <v>64741.548117260725</v>
      </c>
      <c r="F2302" s="8">
        <v>123246557.9185811</v>
      </c>
      <c r="G2302" s="8">
        <v>-90092.570380279867</v>
      </c>
      <c r="H2302" s="8">
        <v>65586.249828084547</v>
      </c>
      <c r="I2302" s="8">
        <v>60851013.357292123</v>
      </c>
    </row>
    <row r="2303" spans="1:9" x14ac:dyDescent="0.25">
      <c r="A2303">
        <v>2</v>
      </c>
      <c r="B2303">
        <v>193</v>
      </c>
      <c r="C2303" t="s">
        <v>2715</v>
      </c>
      <c r="D2303" s="8">
        <v>-88659.295415739994</v>
      </c>
      <c r="E2303" s="8">
        <v>64952.723544966444</v>
      </c>
      <c r="F2303" s="8">
        <v>-62124276.663383447</v>
      </c>
      <c r="G2303" s="8">
        <v>-88659.295415739994</v>
      </c>
      <c r="H2303" s="8">
        <v>65375.074400378347</v>
      </c>
      <c r="I2303" s="8">
        <v>-92146816.734317988</v>
      </c>
    </row>
    <row r="2304" spans="1:9" x14ac:dyDescent="0.25">
      <c r="A2304">
        <v>3</v>
      </c>
      <c r="B2304">
        <v>193</v>
      </c>
      <c r="C2304" t="s">
        <v>2715</v>
      </c>
      <c r="D2304" s="8">
        <v>46308.626215376731</v>
      </c>
      <c r="E2304" s="8">
        <v>-92357.992162400289</v>
      </c>
      <c r="F2304" s="8">
        <v>-92146816.734313101</v>
      </c>
      <c r="G2304" s="8">
        <v>46308.626215376731</v>
      </c>
      <c r="H2304" s="8">
        <v>-91935.641306988386</v>
      </c>
      <c r="I2304" s="8">
        <v>-46073408.366967104</v>
      </c>
    </row>
    <row r="2305" spans="1:9" x14ac:dyDescent="0.25">
      <c r="A2305">
        <v>4</v>
      </c>
      <c r="B2305">
        <v>193</v>
      </c>
      <c r="C2305" t="s">
        <v>2715</v>
      </c>
      <c r="D2305" s="8">
        <v>46637.411743287899</v>
      </c>
      <c r="E2305" s="8">
        <v>-92264.426834247904</v>
      </c>
      <c r="F2305" s="8">
        <v>-46073408.367013387</v>
      </c>
      <c r="G2305" s="8">
        <v>46637.411743287899</v>
      </c>
      <c r="H2305" s="8">
        <v>-92029.206633836002</v>
      </c>
      <c r="I2305" s="8">
        <v>1.3283081352710724E-5</v>
      </c>
    </row>
    <row r="2306" spans="1:9" x14ac:dyDescent="0.25">
      <c r="A2306">
        <v>5</v>
      </c>
      <c r="B2306">
        <v>193</v>
      </c>
      <c r="C2306" t="s">
        <v>2715</v>
      </c>
      <c r="D2306" s="8">
        <v>105464.04265086427</v>
      </c>
      <c r="E2306" s="8">
        <v>24216.203862120899</v>
      </c>
      <c r="F2306" s="8">
        <v>-1.2439647980500012E-5</v>
      </c>
      <c r="G2306" s="8">
        <v>105464.04265086427</v>
      </c>
      <c r="H2306" s="8">
        <v>24870.441984006004</v>
      </c>
      <c r="I2306" s="8">
        <v>-39833813.104132369</v>
      </c>
    </row>
    <row r="2307" spans="1:9" x14ac:dyDescent="0.25">
      <c r="A2307">
        <v>6</v>
      </c>
      <c r="B2307">
        <v>193</v>
      </c>
      <c r="C2307" t="s">
        <v>2715</v>
      </c>
      <c r="D2307" s="8">
        <v>105635.54831179867</v>
      </c>
      <c r="E2307" s="8">
        <v>24840.804801564325</v>
      </c>
      <c r="F2307" s="8">
        <v>-39833813.104133032</v>
      </c>
      <c r="G2307" s="8">
        <v>105635.54831179867</v>
      </c>
      <c r="H2307" s="8">
        <v>25208.679844076236</v>
      </c>
      <c r="I2307" s="8">
        <v>-52346184.265542388</v>
      </c>
    </row>
    <row r="2308" spans="1:9" x14ac:dyDescent="0.25">
      <c r="A2308">
        <v>7</v>
      </c>
      <c r="B2308">
        <v>193</v>
      </c>
      <c r="C2308" t="s">
        <v>2715</v>
      </c>
      <c r="D2308" s="8">
        <v>-81722.455576304113</v>
      </c>
      <c r="E2308" s="8">
        <v>-29523.986652796069</v>
      </c>
      <c r="F2308" s="8">
        <v>-52346184.26554317</v>
      </c>
      <c r="G2308" s="8">
        <v>-81722.455576304113</v>
      </c>
      <c r="H2308" s="8">
        <v>-29156.111610284159</v>
      </c>
      <c r="I2308" s="8">
        <v>-39278536.8810196</v>
      </c>
    </row>
    <row r="2309" spans="1:9" x14ac:dyDescent="0.25">
      <c r="A2309">
        <v>8</v>
      </c>
      <c r="B2309">
        <v>193</v>
      </c>
      <c r="C2309" t="s">
        <v>2715</v>
      </c>
      <c r="D2309" s="8">
        <v>-81550.949915161589</v>
      </c>
      <c r="E2309" s="8">
        <v>-29185.748792747971</v>
      </c>
      <c r="F2309" s="8">
        <v>-39278536.881018728</v>
      </c>
      <c r="G2309" s="8">
        <v>-81550.949915161589</v>
      </c>
      <c r="H2309" s="8">
        <v>-28531.510670862866</v>
      </c>
      <c r="I2309" s="8">
        <v>30442412.726143409</v>
      </c>
    </row>
    <row r="2310" spans="1:9" x14ac:dyDescent="0.25">
      <c r="A2310">
        <v>9</v>
      </c>
      <c r="B2310">
        <v>193</v>
      </c>
      <c r="C2310" t="s">
        <v>2715</v>
      </c>
      <c r="D2310" s="8">
        <v>-75576.197697692114</v>
      </c>
      <c r="E2310" s="8">
        <v>-9450.1790604838279</v>
      </c>
      <c r="F2310" s="8">
        <v>30442412.726142578</v>
      </c>
      <c r="G2310" s="8">
        <v>-75576.197697692114</v>
      </c>
      <c r="H2310" s="8">
        <v>-8594.4042560868129</v>
      </c>
      <c r="I2310" s="8">
        <v>36984353.437834874</v>
      </c>
    </row>
    <row r="2311" spans="1:9" x14ac:dyDescent="0.25">
      <c r="A2311">
        <v>10</v>
      </c>
      <c r="B2311">
        <v>193</v>
      </c>
      <c r="C2311" t="s">
        <v>2715</v>
      </c>
      <c r="D2311" s="8">
        <v>-70258.96454318348</v>
      </c>
      <c r="E2311" s="8">
        <v>16992.910260465218</v>
      </c>
      <c r="F2311" s="8">
        <v>36984353.43783474</v>
      </c>
      <c r="G2311" s="8">
        <v>-70258.96454318348</v>
      </c>
      <c r="H2311" s="8">
        <v>17848.685064862235</v>
      </c>
      <c r="I2311" s="8">
        <v>6.0629317886196079E-7</v>
      </c>
    </row>
    <row r="2312" spans="1:9" x14ac:dyDescent="0.25">
      <c r="A2312">
        <v>11</v>
      </c>
      <c r="B2312">
        <v>193</v>
      </c>
      <c r="C2312" t="s">
        <v>2715</v>
      </c>
      <c r="D2312" s="8">
        <v>-70258.964543095077</v>
      </c>
      <c r="E2312" s="8">
        <v>-17848.68506488753</v>
      </c>
      <c r="F2312" s="8">
        <v>7.8704542829655109E-7</v>
      </c>
      <c r="G2312" s="8">
        <v>-70258.964543095077</v>
      </c>
      <c r="H2312" s="8">
        <v>-16992.910260490517</v>
      </c>
      <c r="I2312" s="8">
        <v>36984353.437889218</v>
      </c>
    </row>
    <row r="2313" spans="1:9" x14ac:dyDescent="0.25">
      <c r="A2313">
        <v>12</v>
      </c>
      <c r="B2313">
        <v>193</v>
      </c>
      <c r="C2313" t="s">
        <v>2715</v>
      </c>
      <c r="D2313" s="8">
        <v>-75576.197697686148</v>
      </c>
      <c r="E2313" s="8">
        <v>8594.4042560727521</v>
      </c>
      <c r="F2313" s="8">
        <v>36984353.437889442</v>
      </c>
      <c r="G2313" s="8">
        <v>-75576.197697686148</v>
      </c>
      <c r="H2313" s="8">
        <v>9450.1790604697671</v>
      </c>
      <c r="I2313" s="8">
        <v>30442412.726149786</v>
      </c>
    </row>
    <row r="2314" spans="1:9" x14ac:dyDescent="0.25">
      <c r="A2314">
        <v>13</v>
      </c>
      <c r="B2314">
        <v>193</v>
      </c>
      <c r="C2314" t="s">
        <v>2715</v>
      </c>
      <c r="D2314" s="8">
        <v>-81550.949915058358</v>
      </c>
      <c r="E2314" s="8">
        <v>28531.510670879554</v>
      </c>
      <c r="F2314" s="8">
        <v>30442412.726149045</v>
      </c>
      <c r="G2314" s="8">
        <v>-81550.949915058358</v>
      </c>
      <c r="H2314" s="8">
        <v>29185.748792764658</v>
      </c>
      <c r="I2314" s="8">
        <v>-39278536.880975738</v>
      </c>
    </row>
    <row r="2315" spans="1:9" x14ac:dyDescent="0.25">
      <c r="A2315">
        <v>14</v>
      </c>
      <c r="B2315">
        <v>193</v>
      </c>
      <c r="C2315" t="s">
        <v>2715</v>
      </c>
      <c r="D2315" s="8">
        <v>-81722.45557621945</v>
      </c>
      <c r="E2315" s="8">
        <v>29156.111610220534</v>
      </c>
      <c r="F2315" s="8">
        <v>-39278536.880974837</v>
      </c>
      <c r="G2315" s="8">
        <v>-81722.45557621945</v>
      </c>
      <c r="H2315" s="8">
        <v>29523.986652732445</v>
      </c>
      <c r="I2315" s="8">
        <v>-52346184.265527092</v>
      </c>
    </row>
    <row r="2316" spans="1:9" x14ac:dyDescent="0.25">
      <c r="A2316">
        <v>15</v>
      </c>
      <c r="B2316">
        <v>193</v>
      </c>
      <c r="C2316" t="s">
        <v>2715</v>
      </c>
      <c r="D2316" s="8">
        <v>105635.54831283919</v>
      </c>
      <c r="E2316" s="8">
        <v>-25208.67984401952</v>
      </c>
      <c r="F2316" s="8">
        <v>-52346184.265526325</v>
      </c>
      <c r="G2316" s="8">
        <v>105635.54831283919</v>
      </c>
      <c r="H2316" s="8">
        <v>-24840.804801507606</v>
      </c>
      <c r="I2316" s="8">
        <v>-39833813.104145527</v>
      </c>
    </row>
    <row r="2317" spans="1:9" x14ac:dyDescent="0.25">
      <c r="A2317">
        <v>16</v>
      </c>
      <c r="B2317">
        <v>193</v>
      </c>
      <c r="C2317" t="s">
        <v>2715</v>
      </c>
      <c r="D2317" s="8">
        <v>105464.04265160327</v>
      </c>
      <c r="E2317" s="8">
        <v>-24870.441984014185</v>
      </c>
      <c r="F2317" s="8">
        <v>-39833813.104145303</v>
      </c>
      <c r="G2317" s="8">
        <v>105464.04265160327</v>
      </c>
      <c r="H2317" s="8">
        <v>-24216.203862129078</v>
      </c>
      <c r="I2317" s="8">
        <v>-7.9397141234949235E-7</v>
      </c>
    </row>
    <row r="2318" spans="1:9" x14ac:dyDescent="0.25">
      <c r="A2318">
        <v>17</v>
      </c>
      <c r="B2318">
        <v>193</v>
      </c>
      <c r="C2318" t="s">
        <v>2715</v>
      </c>
      <c r="D2318" s="8">
        <v>46637.411742357865</v>
      </c>
      <c r="E2318" s="8">
        <v>92029.206634117843</v>
      </c>
      <c r="F2318" s="8">
        <v>-1.9492665887810291E-5</v>
      </c>
      <c r="G2318" s="8">
        <v>46637.411742357865</v>
      </c>
      <c r="H2318" s="8">
        <v>92264.426834529746</v>
      </c>
      <c r="I2318" s="8">
        <v>-46073408.367150702</v>
      </c>
    </row>
    <row r="2319" spans="1:9" x14ac:dyDescent="0.25">
      <c r="A2319">
        <v>18</v>
      </c>
      <c r="B2319">
        <v>193</v>
      </c>
      <c r="C2319" t="s">
        <v>2715</v>
      </c>
      <c r="D2319" s="8">
        <v>46308.626214429751</v>
      </c>
      <c r="E2319" s="8">
        <v>91935.641306578444</v>
      </c>
      <c r="F2319" s="8">
        <v>-46073408.367154166</v>
      </c>
      <c r="G2319" s="8">
        <v>46308.626214429751</v>
      </c>
      <c r="H2319" s="8">
        <v>92357.992161990362</v>
      </c>
      <c r="I2319" s="8">
        <v>-92146816.734295607</v>
      </c>
    </row>
    <row r="2320" spans="1:9" x14ac:dyDescent="0.25">
      <c r="A2320">
        <v>19</v>
      </c>
      <c r="B2320">
        <v>193</v>
      </c>
      <c r="C2320" t="s">
        <v>2715</v>
      </c>
      <c r="D2320" s="8">
        <v>-88659.295415792178</v>
      </c>
      <c r="E2320" s="8">
        <v>-65375.074400387042</v>
      </c>
      <c r="F2320" s="8">
        <v>-92146816.73430717</v>
      </c>
      <c r="G2320" s="8">
        <v>-88659.295415792178</v>
      </c>
      <c r="H2320" s="8">
        <v>-64952.723544975132</v>
      </c>
      <c r="I2320" s="8">
        <v>-62124276.663471617</v>
      </c>
    </row>
    <row r="2321" spans="1:9" x14ac:dyDescent="0.25">
      <c r="A2321">
        <v>20</v>
      </c>
      <c r="B2321">
        <v>193</v>
      </c>
      <c r="C2321" t="s">
        <v>2715</v>
      </c>
      <c r="D2321" s="8">
        <v>-90092.570380313235</v>
      </c>
      <c r="E2321" s="8">
        <v>-65586.249828090062</v>
      </c>
      <c r="F2321" s="8">
        <v>60851013.357227251</v>
      </c>
      <c r="G2321" s="8">
        <v>-90092.570380313235</v>
      </c>
      <c r="H2321" s="8">
        <v>-64741.548117266248</v>
      </c>
      <c r="I2321" s="8">
        <v>123246557.91851634</v>
      </c>
    </row>
    <row r="2322" spans="1:9" x14ac:dyDescent="0.25">
      <c r="A2322">
        <v>21</v>
      </c>
      <c r="B2322">
        <v>193</v>
      </c>
      <c r="C2322" t="s">
        <v>2715</v>
      </c>
      <c r="D2322" s="8">
        <v>-206551.22884131072</v>
      </c>
      <c r="E2322" s="8">
        <v>-204.58525382779555</v>
      </c>
      <c r="F2322" s="8">
        <v>3.3189389796461911E-7</v>
      </c>
      <c r="G2322" s="8">
        <v>-206551.22884131072</v>
      </c>
      <c r="H2322" s="8">
        <v>204.58525382780644</v>
      </c>
      <c r="I2322" s="8">
        <v>-3.1669078452978284E-7</v>
      </c>
    </row>
    <row r="2323" spans="1:9" x14ac:dyDescent="0.25">
      <c r="A2323">
        <v>22</v>
      </c>
      <c r="B2323">
        <v>193</v>
      </c>
      <c r="C2323" t="s">
        <v>2715</v>
      </c>
      <c r="D2323" s="8">
        <v>19098.047050656547</v>
      </c>
      <c r="E2323" s="8">
        <v>-310.80248698718532</v>
      </c>
      <c r="F2323" s="8">
        <v>3.0073830125988237E-8</v>
      </c>
      <c r="G2323" s="8">
        <v>19098.047050656547</v>
      </c>
      <c r="H2323" s="8">
        <v>310.80248698718543</v>
      </c>
      <c r="I2323" s="8">
        <v>2.9972808834434971E-8</v>
      </c>
    </row>
    <row r="2324" spans="1:9" x14ac:dyDescent="0.25">
      <c r="A2324">
        <v>23</v>
      </c>
      <c r="B2324">
        <v>193</v>
      </c>
      <c r="C2324" t="s">
        <v>2715</v>
      </c>
      <c r="D2324" s="8">
        <v>-206551.2288409872</v>
      </c>
      <c r="E2324" s="8">
        <v>-204.58525382758083</v>
      </c>
      <c r="F2324" s="8">
        <v>-2.7475834940560162E-8</v>
      </c>
      <c r="G2324" s="8">
        <v>-206551.2288409872</v>
      </c>
      <c r="H2324" s="8">
        <v>204.58525382758083</v>
      </c>
      <c r="I2324" s="8">
        <v>2.7543501346372069E-8</v>
      </c>
    </row>
    <row r="2325" spans="1:9" x14ac:dyDescent="0.25">
      <c r="A2325">
        <v>24</v>
      </c>
      <c r="B2325">
        <v>193</v>
      </c>
      <c r="C2325" t="s">
        <v>2715</v>
      </c>
      <c r="D2325" s="8">
        <v>-89270.345184146048</v>
      </c>
      <c r="E2325" s="8">
        <v>64764.024631974215</v>
      </c>
      <c r="F2325" s="8">
        <v>60851013.357292339</v>
      </c>
      <c r="G2325" s="8">
        <v>-89270.345184146048</v>
      </c>
      <c r="H2325" s="8">
        <v>65563.77331337471</v>
      </c>
      <c r="I2325" s="8">
        <v>-62124276.663432375</v>
      </c>
    </row>
    <row r="2326" spans="1:9" x14ac:dyDescent="0.25">
      <c r="A2326">
        <v>25</v>
      </c>
      <c r="B2326">
        <v>193</v>
      </c>
      <c r="C2326" t="s">
        <v>2715</v>
      </c>
      <c r="D2326" s="8">
        <v>-89270.345184200996</v>
      </c>
      <c r="E2326" s="8">
        <v>-65563.77331337842</v>
      </c>
      <c r="F2326" s="8">
        <v>-62124276.66349303</v>
      </c>
      <c r="G2326" s="8">
        <v>-89270.345184200996</v>
      </c>
      <c r="H2326" s="8">
        <v>-64764.024631977918</v>
      </c>
      <c r="I2326" s="8">
        <v>60851013.357227221</v>
      </c>
    </row>
  </sheetData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8">
    <tabColor rgb="FFFF6161"/>
  </sheetPr>
  <dimension ref="A1:I2326"/>
  <sheetViews>
    <sheetView workbookViewId="0">
      <selection activeCell="D1" sqref="D1:I1"/>
    </sheetView>
  </sheetViews>
  <sheetFormatPr defaultRowHeight="15" x14ac:dyDescent="0.25"/>
  <cols>
    <col min="1" max="1" width="3" bestFit="1" customWidth="1"/>
    <col min="2" max="2" width="13.140625" bestFit="1" customWidth="1"/>
    <col min="3" max="3" width="15.28515625" bestFit="1" customWidth="1"/>
    <col min="4" max="5" width="5.85546875" bestFit="1" customWidth="1"/>
    <col min="6" max="6" width="5.140625" bestFit="1" customWidth="1"/>
    <col min="7" max="8" width="5.7109375" bestFit="1" customWidth="1"/>
    <col min="9" max="9" width="5" bestFit="1" customWidth="1"/>
  </cols>
  <sheetData>
    <row r="1" spans="1:9" x14ac:dyDescent="0.25">
      <c r="A1" t="s">
        <v>17</v>
      </c>
      <c r="B1" t="s">
        <v>2711</v>
      </c>
      <c r="C1" t="s">
        <v>2712</v>
      </c>
      <c r="D1" t="s">
        <v>2723</v>
      </c>
      <c r="E1" t="s">
        <v>2724</v>
      </c>
      <c r="F1" t="s">
        <v>2725</v>
      </c>
      <c r="G1" t="s">
        <v>2726</v>
      </c>
      <c r="H1" t="s">
        <v>2727</v>
      </c>
      <c r="I1" t="s">
        <v>2728</v>
      </c>
    </row>
    <row r="2" spans="1:9" x14ac:dyDescent="0.25">
      <c r="A2">
        <v>1</v>
      </c>
      <c r="B2">
        <v>101</v>
      </c>
      <c r="C2">
        <v>101</v>
      </c>
      <c r="D2" s="8">
        <v>-34.557149077597614</v>
      </c>
      <c r="E2" s="8">
        <v>30.28089861395496</v>
      </c>
      <c r="F2" s="8">
        <v>7.4299551069372418</v>
      </c>
      <c r="G2" s="8">
        <v>-16.507495436510325</v>
      </c>
      <c r="H2" s="8">
        <v>12.231244972867673</v>
      </c>
      <c r="I2" s="8">
        <v>8.0136586504752145</v>
      </c>
    </row>
    <row r="3" spans="1:9" x14ac:dyDescent="0.25">
      <c r="A3">
        <v>2</v>
      </c>
      <c r="B3">
        <v>101</v>
      </c>
      <c r="C3">
        <v>101</v>
      </c>
      <c r="D3" s="8">
        <v>14.353315750500194</v>
      </c>
      <c r="E3" s="8">
        <v>-18.276766219818619</v>
      </c>
      <c r="F3" s="8">
        <v>7.5758809928227535</v>
      </c>
      <c r="G3" s="8">
        <v>23.378142571044403</v>
      </c>
      <c r="H3" s="8">
        <v>-27.301593040362828</v>
      </c>
      <c r="I3" s="8">
        <v>7.8677327645917403</v>
      </c>
    </row>
    <row r="4" spans="1:9" x14ac:dyDescent="0.25">
      <c r="A4">
        <v>3</v>
      </c>
      <c r="B4">
        <v>101</v>
      </c>
      <c r="C4">
        <v>101</v>
      </c>
      <c r="D4" s="8">
        <v>26.28614446486808</v>
      </c>
      <c r="E4" s="8">
        <v>-24.393591146539336</v>
      </c>
      <c r="F4" s="8">
        <v>-10.986553047961722</v>
      </c>
      <c r="G4" s="8">
        <v>13.6162105620117</v>
      </c>
      <c r="H4" s="8">
        <v>-11.723657243682952</v>
      </c>
      <c r="I4" s="8">
        <v>-10.694701276192735</v>
      </c>
    </row>
    <row r="5" spans="1:9" x14ac:dyDescent="0.25">
      <c r="A5">
        <v>4</v>
      </c>
      <c r="B5">
        <v>101</v>
      </c>
      <c r="C5">
        <v>101</v>
      </c>
      <c r="D5" s="8">
        <v>28.488200474760625</v>
      </c>
      <c r="E5" s="8">
        <v>-24.944701490023839</v>
      </c>
      <c r="F5" s="8">
        <v>-10.921897782652904</v>
      </c>
      <c r="G5" s="8">
        <v>1.7717494923680672</v>
      </c>
      <c r="H5" s="8">
        <v>1.7717494923687183</v>
      </c>
      <c r="I5" s="8">
        <v>-10.759356541487145</v>
      </c>
    </row>
    <row r="6" spans="1:9" x14ac:dyDescent="0.25">
      <c r="A6">
        <v>5</v>
      </c>
      <c r="B6">
        <v>101</v>
      </c>
      <c r="C6">
        <v>101</v>
      </c>
      <c r="D6" s="8">
        <v>4.658690579530405</v>
      </c>
      <c r="E6" s="8">
        <v>4.6586905795297122</v>
      </c>
      <c r="F6" s="8">
        <v>2.7454463266514848</v>
      </c>
      <c r="G6" s="8">
        <v>33.813235255219411</v>
      </c>
      <c r="H6" s="8">
        <v>-24.495854096159295</v>
      </c>
      <c r="I6" s="8">
        <v>3.2406529688976513</v>
      </c>
    </row>
    <row r="7" spans="1:9" x14ac:dyDescent="0.25">
      <c r="A7">
        <v>6</v>
      </c>
      <c r="B7">
        <v>101</v>
      </c>
      <c r="C7">
        <v>101</v>
      </c>
      <c r="D7" s="8">
        <v>16.01365035952352</v>
      </c>
      <c r="E7" s="8">
        <v>-10.860748284250732</v>
      </c>
      <c r="F7" s="8">
        <v>3.2182199599712207</v>
      </c>
      <c r="G7" s="8">
        <v>20.657256523610329</v>
      </c>
      <c r="H7" s="8">
        <v>-15.504354448337539</v>
      </c>
      <c r="I7" s="8">
        <v>3.4966723437051073</v>
      </c>
    </row>
    <row r="8" spans="1:9" x14ac:dyDescent="0.25">
      <c r="A8">
        <v>7</v>
      </c>
      <c r="B8">
        <v>101</v>
      </c>
      <c r="C8">
        <v>101</v>
      </c>
      <c r="D8" s="8">
        <v>16.143769907705046</v>
      </c>
      <c r="E8" s="8">
        <v>-20.017841064242393</v>
      </c>
      <c r="F8" s="8">
        <v>-4.0618267657811371</v>
      </c>
      <c r="G8" s="8">
        <v>10.718511726183415</v>
      </c>
      <c r="H8" s="8">
        <v>-14.592582882720759</v>
      </c>
      <c r="I8" s="8">
        <v>-3.7833743820472505</v>
      </c>
    </row>
    <row r="9" spans="1:9" x14ac:dyDescent="0.25">
      <c r="A9">
        <v>8</v>
      </c>
      <c r="B9">
        <v>101</v>
      </c>
      <c r="C9">
        <v>101</v>
      </c>
      <c r="D9" s="8">
        <v>23.96706944339623</v>
      </c>
      <c r="E9" s="8">
        <v>-30.950136210008491</v>
      </c>
      <c r="F9" s="8">
        <v>-3.8058073909804153</v>
      </c>
      <c r="G9" s="8">
        <v>-10.692502474165032</v>
      </c>
      <c r="H9" s="8">
        <v>3.7094357075527711</v>
      </c>
      <c r="I9" s="8">
        <v>-3.3106007487342488</v>
      </c>
    </row>
    <row r="10" spans="1:9" x14ac:dyDescent="0.25">
      <c r="A10">
        <v>9</v>
      </c>
      <c r="B10">
        <v>101</v>
      </c>
      <c r="C10">
        <v>101</v>
      </c>
      <c r="D10" s="8">
        <v>-10.397890832092754</v>
      </c>
      <c r="E10" s="8">
        <v>4.0040473496248499</v>
      </c>
      <c r="F10" s="8">
        <v>-1.4551507132687769</v>
      </c>
      <c r="G10" s="8">
        <v>-24.812122917585967</v>
      </c>
      <c r="H10" s="8">
        <v>18.418279435118059</v>
      </c>
      <c r="I10" s="8">
        <v>-0.80739670256816043</v>
      </c>
    </row>
    <row r="11" spans="1:9" x14ac:dyDescent="0.25">
      <c r="A11">
        <v>10</v>
      </c>
      <c r="B11">
        <v>101</v>
      </c>
      <c r="C11">
        <v>101</v>
      </c>
      <c r="D11" s="8">
        <v>-24.584529649271644</v>
      </c>
      <c r="E11" s="8">
        <v>18.64587270343214</v>
      </c>
      <c r="F11" s="8">
        <v>1.3725511246494162</v>
      </c>
      <c r="G11" s="8">
        <v>-2.9693284729197993</v>
      </c>
      <c r="H11" s="8">
        <v>-2.9693284729197051</v>
      </c>
      <c r="I11" s="8">
        <v>2.020305135350033</v>
      </c>
    </row>
    <row r="12" spans="1:9" x14ac:dyDescent="0.25">
      <c r="A12">
        <v>11</v>
      </c>
      <c r="B12">
        <v>101</v>
      </c>
      <c r="C12">
        <v>101</v>
      </c>
      <c r="D12" s="8">
        <v>-2.9693284729194755</v>
      </c>
      <c r="E12" s="8">
        <v>-2.9693284729194613</v>
      </c>
      <c r="F12" s="8">
        <v>-2.0203051353512453</v>
      </c>
      <c r="G12" s="8">
        <v>-24.584529649286786</v>
      </c>
      <c r="H12" s="8">
        <v>18.64587270344785</v>
      </c>
      <c r="I12" s="8">
        <v>-1.372551124650629</v>
      </c>
    </row>
    <row r="13" spans="1:9" x14ac:dyDescent="0.25">
      <c r="A13">
        <v>12</v>
      </c>
      <c r="B13">
        <v>101</v>
      </c>
      <c r="C13">
        <v>101</v>
      </c>
      <c r="D13" s="8">
        <v>-24.812122917600867</v>
      </c>
      <c r="E13" s="8">
        <v>18.418279435133933</v>
      </c>
      <c r="F13" s="8">
        <v>0.80739670256760221</v>
      </c>
      <c r="G13" s="8">
        <v>-10.397890832114825</v>
      </c>
      <c r="H13" s="8">
        <v>4.0040473496478945</v>
      </c>
      <c r="I13" s="8">
        <v>1.4551507132682189</v>
      </c>
    </row>
    <row r="14" spans="1:9" x14ac:dyDescent="0.25">
      <c r="A14">
        <v>13</v>
      </c>
      <c r="B14">
        <v>101</v>
      </c>
      <c r="C14">
        <v>101</v>
      </c>
      <c r="D14" s="8">
        <v>-10.692502474180873</v>
      </c>
      <c r="E14" s="8">
        <v>3.7094357075817457</v>
      </c>
      <c r="F14" s="8">
        <v>3.3106007487352174</v>
      </c>
      <c r="G14" s="8">
        <v>23.967069443389821</v>
      </c>
      <c r="H14" s="8">
        <v>-30.950136209988951</v>
      </c>
      <c r="I14" s="8">
        <v>3.8058073909813843</v>
      </c>
    </row>
    <row r="15" spans="1:9" x14ac:dyDescent="0.25">
      <c r="A15">
        <v>14</v>
      </c>
      <c r="B15">
        <v>101</v>
      </c>
      <c r="C15">
        <v>101</v>
      </c>
      <c r="D15" s="8">
        <v>10.718511726178637</v>
      </c>
      <c r="E15" s="8">
        <v>-14.592582882711007</v>
      </c>
      <c r="F15" s="8">
        <v>3.7833743820549532</v>
      </c>
      <c r="G15" s="8">
        <v>16.143769907711114</v>
      </c>
      <c r="H15" s="8">
        <v>-20.017841064243488</v>
      </c>
      <c r="I15" s="8">
        <v>4.0618267657888403</v>
      </c>
    </row>
    <row r="16" spans="1:9" x14ac:dyDescent="0.25">
      <c r="A16">
        <v>15</v>
      </c>
      <c r="B16">
        <v>101</v>
      </c>
      <c r="C16">
        <v>101</v>
      </c>
      <c r="D16" s="8">
        <v>20.657256523611206</v>
      </c>
      <c r="E16" s="8">
        <v>-15.50435444833948</v>
      </c>
      <c r="F16" s="8">
        <v>-3.4966723436995166</v>
      </c>
      <c r="G16" s="8">
        <v>16.013650359532043</v>
      </c>
      <c r="H16" s="8">
        <v>-10.860748284260321</v>
      </c>
      <c r="I16" s="8">
        <v>-3.2182199599656292</v>
      </c>
    </row>
    <row r="17" spans="1:9" x14ac:dyDescent="0.25">
      <c r="A17">
        <v>16</v>
      </c>
      <c r="B17">
        <v>101</v>
      </c>
      <c r="C17">
        <v>101</v>
      </c>
      <c r="D17" s="8">
        <v>33.813235255238645</v>
      </c>
      <c r="E17" s="8">
        <v>-24.495854096173666</v>
      </c>
      <c r="F17" s="8">
        <v>-3.2406529688994095</v>
      </c>
      <c r="G17" s="8">
        <v>4.6586905795325118</v>
      </c>
      <c r="H17" s="8">
        <v>4.6586905795324691</v>
      </c>
      <c r="I17" s="8">
        <v>-2.745446326653243</v>
      </c>
    </row>
    <row r="18" spans="1:9" x14ac:dyDescent="0.25">
      <c r="A18">
        <v>17</v>
      </c>
      <c r="B18">
        <v>101</v>
      </c>
      <c r="C18">
        <v>101</v>
      </c>
      <c r="D18" s="8">
        <v>1.7717494923679795</v>
      </c>
      <c r="E18" s="8">
        <v>1.7717494923663484</v>
      </c>
      <c r="F18" s="8">
        <v>10.759356541493407</v>
      </c>
      <c r="G18" s="8">
        <v>28.488200474775827</v>
      </c>
      <c r="H18" s="8">
        <v>-24.944701490041499</v>
      </c>
      <c r="I18" s="8">
        <v>10.921897782659165</v>
      </c>
    </row>
    <row r="19" spans="1:9" x14ac:dyDescent="0.25">
      <c r="A19">
        <v>18</v>
      </c>
      <c r="B19">
        <v>101</v>
      </c>
      <c r="C19">
        <v>101</v>
      </c>
      <c r="D19" s="8">
        <v>13.616210562019765</v>
      </c>
      <c r="E19" s="8">
        <v>-11.723657243692314</v>
      </c>
      <c r="F19" s="8">
        <v>10.694701276191157</v>
      </c>
      <c r="G19" s="8">
        <v>26.286144464874312</v>
      </c>
      <c r="H19" s="8">
        <v>-24.393591146546861</v>
      </c>
      <c r="I19" s="8">
        <v>10.986553047960145</v>
      </c>
    </row>
    <row r="20" spans="1:9" x14ac:dyDescent="0.25">
      <c r="A20">
        <v>19</v>
      </c>
      <c r="B20">
        <v>101</v>
      </c>
      <c r="C20">
        <v>101</v>
      </c>
      <c r="D20" s="8">
        <v>23.378142571050731</v>
      </c>
      <c r="E20" s="8">
        <v>-27.301593040371024</v>
      </c>
      <c r="F20" s="8">
        <v>-7.8677327645911159</v>
      </c>
      <c r="G20" s="8">
        <v>14.353315750506257</v>
      </c>
      <c r="H20" s="8">
        <v>-18.276766219826548</v>
      </c>
      <c r="I20" s="8">
        <v>-7.5758809928221291</v>
      </c>
    </row>
    <row r="21" spans="1:9" x14ac:dyDescent="0.25">
      <c r="A21">
        <v>20</v>
      </c>
      <c r="B21">
        <v>101</v>
      </c>
      <c r="C21">
        <v>101</v>
      </c>
      <c r="D21" s="8">
        <v>-16.50749543650614</v>
      </c>
      <c r="E21" s="8">
        <v>12.231244972862205</v>
      </c>
      <c r="F21" s="8">
        <v>-8.0136586504757634</v>
      </c>
      <c r="G21" s="8">
        <v>-34.557149077594701</v>
      </c>
      <c r="H21" s="8">
        <v>30.280898613950768</v>
      </c>
      <c r="I21" s="8">
        <v>-7.4299551069377916</v>
      </c>
    </row>
    <row r="22" spans="1:9" x14ac:dyDescent="0.25">
      <c r="A22">
        <v>21</v>
      </c>
      <c r="B22">
        <v>101</v>
      </c>
      <c r="C22">
        <v>101</v>
      </c>
      <c r="D22" s="8">
        <v>-23.658311628497167</v>
      </c>
      <c r="E22" s="8">
        <v>-23.65831162849684</v>
      </c>
      <c r="F22" s="8">
        <v>-0.24864625325123865</v>
      </c>
      <c r="G22" s="8">
        <v>-23.658311628496843</v>
      </c>
      <c r="H22" s="8">
        <v>-23.658311628497163</v>
      </c>
      <c r="I22" s="8">
        <v>0.24864625325125186</v>
      </c>
    </row>
    <row r="23" spans="1:9" x14ac:dyDescent="0.25">
      <c r="A23">
        <v>22</v>
      </c>
      <c r="B23">
        <v>101</v>
      </c>
      <c r="C23">
        <v>101</v>
      </c>
      <c r="D23" s="8">
        <v>0.28261915689516259</v>
      </c>
      <c r="E23" s="8">
        <v>0.28261915689517125</v>
      </c>
      <c r="F23" s="8">
        <v>-0.37773921846618563</v>
      </c>
      <c r="G23" s="8">
        <v>0.2826191568951652</v>
      </c>
      <c r="H23" s="8">
        <v>0.28261915689516864</v>
      </c>
      <c r="I23" s="8">
        <v>0.37773921846618574</v>
      </c>
    </row>
    <row r="24" spans="1:9" x14ac:dyDescent="0.25">
      <c r="A24">
        <v>23</v>
      </c>
      <c r="B24">
        <v>101</v>
      </c>
      <c r="C24">
        <v>101</v>
      </c>
      <c r="D24" s="8">
        <v>-23.658311628499206</v>
      </c>
      <c r="E24" s="8">
        <v>-23.658311628499213</v>
      </c>
      <c r="F24" s="8">
        <v>-0.24864625325124523</v>
      </c>
      <c r="G24" s="8">
        <v>-23.658311628499213</v>
      </c>
      <c r="H24" s="8">
        <v>-23.658311628499206</v>
      </c>
      <c r="I24" s="8">
        <v>0.24864625325124523</v>
      </c>
    </row>
    <row r="25" spans="1:9" x14ac:dyDescent="0.25">
      <c r="A25">
        <v>24</v>
      </c>
      <c r="B25">
        <v>101</v>
      </c>
      <c r="C25">
        <v>101</v>
      </c>
      <c r="D25" s="8">
        <v>-33.957387004135519</v>
      </c>
      <c r="E25" s="8">
        <v>26.642546297037427</v>
      </c>
      <c r="F25" s="8">
        <v>7.4454867687246002</v>
      </c>
      <c r="G25" s="8">
        <v>30.745284198664333</v>
      </c>
      <c r="H25" s="8">
        <v>-38.060124905762429</v>
      </c>
      <c r="I25" s="8">
        <v>7.9981269886881838</v>
      </c>
    </row>
    <row r="26" spans="1:9" x14ac:dyDescent="0.25">
      <c r="A26">
        <v>25</v>
      </c>
      <c r="B26">
        <v>101</v>
      </c>
      <c r="C26">
        <v>101</v>
      </c>
      <c r="D26" s="8">
        <v>30.745284198676114</v>
      </c>
      <c r="E26" s="8">
        <v>-38.060124905777599</v>
      </c>
      <c r="F26" s="8">
        <v>-7.9981269886885569</v>
      </c>
      <c r="G26" s="8">
        <v>-33.957387004126822</v>
      </c>
      <c r="H26" s="8">
        <v>26.642546297025337</v>
      </c>
      <c r="I26" s="8">
        <v>-7.4454867687249733</v>
      </c>
    </row>
    <row r="27" spans="1:9" x14ac:dyDescent="0.25">
      <c r="A27">
        <v>1</v>
      </c>
      <c r="B27">
        <v>102</v>
      </c>
      <c r="C27">
        <v>102</v>
      </c>
      <c r="D27" s="8">
        <v>-80.803758180318141</v>
      </c>
      <c r="E27" s="8">
        <v>71.210677334480778</v>
      </c>
      <c r="F27" s="8">
        <v>17.94740837363781</v>
      </c>
      <c r="G27" s="8">
        <v>-38.169652786913282</v>
      </c>
      <c r="H27" s="8">
        <v>28.576571941075919</v>
      </c>
      <c r="I27" s="8">
        <v>18.531111917175785</v>
      </c>
    </row>
    <row r="28" spans="1:9" x14ac:dyDescent="0.25">
      <c r="A28">
        <v>2</v>
      </c>
      <c r="B28">
        <v>102</v>
      </c>
      <c r="C28">
        <v>102</v>
      </c>
      <c r="D28" s="8">
        <v>34.484726379039557</v>
      </c>
      <c r="E28" s="8">
        <v>-43.725007230550247</v>
      </c>
      <c r="F28" s="8">
        <v>18.093334259522191</v>
      </c>
      <c r="G28" s="8">
        <v>55.801779075740782</v>
      </c>
      <c r="H28" s="8">
        <v>-65.042059927251472</v>
      </c>
      <c r="I28" s="8">
        <v>18.38518603129118</v>
      </c>
    </row>
    <row r="29" spans="1:9" x14ac:dyDescent="0.25">
      <c r="A29">
        <v>3</v>
      </c>
      <c r="B29">
        <v>102</v>
      </c>
      <c r="C29">
        <v>102</v>
      </c>
      <c r="D29" s="8">
        <v>62.602574221718257</v>
      </c>
      <c r="E29" s="8">
        <v>-58.241264781275902</v>
      </c>
      <c r="F29" s="8">
        <v>-25.994975563458716</v>
      </c>
      <c r="G29" s="8">
        <v>32.391614470958054</v>
      </c>
      <c r="H29" s="8">
        <v>-28.030305030515695</v>
      </c>
      <c r="I29" s="8">
        <v>-25.703123791689727</v>
      </c>
    </row>
    <row r="30" spans="1:9" x14ac:dyDescent="0.25">
      <c r="A30">
        <v>4</v>
      </c>
      <c r="B30">
        <v>102</v>
      </c>
      <c r="C30">
        <v>102</v>
      </c>
      <c r="D30" s="8">
        <v>67.692471463961041</v>
      </c>
      <c r="E30" s="8">
        <v>-59.716184571756436</v>
      </c>
      <c r="F30" s="8">
        <v>-25.930320298137634</v>
      </c>
      <c r="G30" s="8">
        <v>3.9881434461028169</v>
      </c>
      <c r="H30" s="8">
        <v>3.9881434461017928</v>
      </c>
      <c r="I30" s="8">
        <v>-25.767779056971875</v>
      </c>
    </row>
    <row r="31" spans="1:9" x14ac:dyDescent="0.25">
      <c r="A31">
        <v>5</v>
      </c>
      <c r="B31">
        <v>102</v>
      </c>
      <c r="C31">
        <v>102</v>
      </c>
      <c r="D31" s="8">
        <v>10.803828386796091</v>
      </c>
      <c r="E31" s="8">
        <v>10.803828386792237</v>
      </c>
      <c r="F31" s="8">
        <v>6.5491957032002537</v>
      </c>
      <c r="G31" s="8">
        <v>77.009740124227847</v>
      </c>
      <c r="H31" s="8">
        <v>-55.402083350639515</v>
      </c>
      <c r="I31" s="8">
        <v>7.0444023454464197</v>
      </c>
    </row>
    <row r="32" spans="1:9" x14ac:dyDescent="0.25">
      <c r="A32">
        <v>6</v>
      </c>
      <c r="B32">
        <v>102</v>
      </c>
      <c r="C32">
        <v>102</v>
      </c>
      <c r="D32" s="8">
        <v>36.457012438224531</v>
      </c>
      <c r="E32" s="8">
        <v>-24.571005128102687</v>
      </c>
      <c r="F32" s="8">
        <v>7.0219693365299305</v>
      </c>
      <c r="G32" s="8">
        <v>46.361496440056975</v>
      </c>
      <c r="H32" s="8">
        <v>-34.475489129935134</v>
      </c>
      <c r="I32" s="8">
        <v>7.3004217202638166</v>
      </c>
    </row>
    <row r="33" spans="1:9" x14ac:dyDescent="0.25">
      <c r="A33">
        <v>7</v>
      </c>
      <c r="B33">
        <v>102</v>
      </c>
      <c r="C33">
        <v>102</v>
      </c>
      <c r="D33" s="8">
        <v>35.431307106923576</v>
      </c>
      <c r="E33" s="8">
        <v>-45.405678463066373</v>
      </c>
      <c r="F33" s="8">
        <v>-9.0885042480760756</v>
      </c>
      <c r="G33" s="8">
        <v>23.053767493015535</v>
      </c>
      <c r="H33" s="8">
        <v>-33.028138849158324</v>
      </c>
      <c r="I33" s="8">
        <v>-8.8100518643421886</v>
      </c>
    </row>
    <row r="34" spans="1:9" x14ac:dyDescent="0.25">
      <c r="A34">
        <v>8</v>
      </c>
      <c r="B34">
        <v>102</v>
      </c>
      <c r="C34">
        <v>102</v>
      </c>
      <c r="D34" s="8">
        <v>51.781024211830562</v>
      </c>
      <c r="E34" s="8">
        <v>-69.899275736351882</v>
      </c>
      <c r="F34" s="8">
        <v>-8.8324848732748791</v>
      </c>
      <c r="G34" s="8">
        <v>-31.842150209551189</v>
      </c>
      <c r="H34" s="8">
        <v>13.723898685029877</v>
      </c>
      <c r="I34" s="8">
        <v>-8.3372782310287139</v>
      </c>
    </row>
    <row r="35" spans="1:9" x14ac:dyDescent="0.25">
      <c r="A35">
        <v>9</v>
      </c>
      <c r="B35">
        <v>102</v>
      </c>
      <c r="C35">
        <v>102</v>
      </c>
      <c r="D35" s="8">
        <v>-31.547538567477915</v>
      </c>
      <c r="E35" s="8">
        <v>14.018510327102577</v>
      </c>
      <c r="F35" s="8">
        <v>-2.1428269599253573</v>
      </c>
      <c r="G35" s="8">
        <v>-54.723863283257259</v>
      </c>
      <c r="H35" s="8">
        <v>37.19483504288192</v>
      </c>
      <c r="I35" s="8">
        <v>-1.495072949224741</v>
      </c>
    </row>
    <row r="36" spans="1:9" x14ac:dyDescent="0.25">
      <c r="A36">
        <v>10</v>
      </c>
      <c r="B36">
        <v>102</v>
      </c>
      <c r="C36">
        <v>102</v>
      </c>
      <c r="D36" s="8">
        <v>-52.831278894302194</v>
      </c>
      <c r="E36" s="8">
        <v>39.087419431836743</v>
      </c>
      <c r="F36" s="8">
        <v>3.2831554770496316</v>
      </c>
      <c r="G36" s="8">
        <v>-6.8719297312326848</v>
      </c>
      <c r="H36" s="8">
        <v>-6.8719297312327612</v>
      </c>
      <c r="I36" s="8">
        <v>3.9309094877502484</v>
      </c>
    </row>
    <row r="37" spans="1:9" x14ac:dyDescent="0.25">
      <c r="A37">
        <v>11</v>
      </c>
      <c r="B37">
        <v>102</v>
      </c>
      <c r="C37">
        <v>102</v>
      </c>
      <c r="D37" s="8">
        <v>-6.871929731231627</v>
      </c>
      <c r="E37" s="8">
        <v>-6.8719297312314476</v>
      </c>
      <c r="F37" s="8">
        <v>-3.9309094877526487</v>
      </c>
      <c r="G37" s="8">
        <v>-52.831278894331746</v>
      </c>
      <c r="H37" s="8">
        <v>39.087419431868668</v>
      </c>
      <c r="I37" s="8">
        <v>-3.2831554770520319</v>
      </c>
    </row>
    <row r="38" spans="1:9" x14ac:dyDescent="0.25">
      <c r="A38">
        <v>12</v>
      </c>
      <c r="B38">
        <v>102</v>
      </c>
      <c r="C38">
        <v>102</v>
      </c>
      <c r="D38" s="8">
        <v>-54.723863283288352</v>
      </c>
      <c r="E38" s="8">
        <v>37.194835042912359</v>
      </c>
      <c r="F38" s="8">
        <v>1.4950729492238251</v>
      </c>
      <c r="G38" s="8">
        <v>-31.547538567520743</v>
      </c>
      <c r="H38" s="8">
        <v>14.018510327144757</v>
      </c>
      <c r="I38" s="8">
        <v>2.1428269599244421</v>
      </c>
    </row>
    <row r="39" spans="1:9" x14ac:dyDescent="0.25">
      <c r="A39">
        <v>13</v>
      </c>
      <c r="B39">
        <v>102</v>
      </c>
      <c r="C39">
        <v>102</v>
      </c>
      <c r="D39" s="8">
        <v>-31.842150209588546</v>
      </c>
      <c r="E39" s="8">
        <v>13.723898685076945</v>
      </c>
      <c r="F39" s="8">
        <v>8.3372782310310765</v>
      </c>
      <c r="G39" s="8">
        <v>51.781024211816252</v>
      </c>
      <c r="H39" s="8">
        <v>-69.899275736327851</v>
      </c>
      <c r="I39" s="8">
        <v>8.8324848732772416</v>
      </c>
    </row>
    <row r="40" spans="1:9" x14ac:dyDescent="0.25">
      <c r="A40">
        <v>14</v>
      </c>
      <c r="B40">
        <v>102</v>
      </c>
      <c r="C40">
        <v>102</v>
      </c>
      <c r="D40" s="8">
        <v>23.053767493009232</v>
      </c>
      <c r="E40" s="8">
        <v>-33.028138849147048</v>
      </c>
      <c r="F40" s="8">
        <v>8.8100518643565682</v>
      </c>
      <c r="G40" s="8">
        <v>35.431307106937439</v>
      </c>
      <c r="H40" s="8">
        <v>-45.405678463075262</v>
      </c>
      <c r="I40" s="8">
        <v>9.0885042480904534</v>
      </c>
    </row>
    <row r="41" spans="1:9" x14ac:dyDescent="0.25">
      <c r="A41">
        <v>15</v>
      </c>
      <c r="B41">
        <v>102</v>
      </c>
      <c r="C41">
        <v>102</v>
      </c>
      <c r="D41" s="8">
        <v>46.361496440066091</v>
      </c>
      <c r="E41" s="8">
        <v>-34.475489129939788</v>
      </c>
      <c r="F41" s="8">
        <v>-7.3004217202495694</v>
      </c>
      <c r="G41" s="8">
        <v>36.457012438253415</v>
      </c>
      <c r="H41" s="8">
        <v>-24.571005128127108</v>
      </c>
      <c r="I41" s="8">
        <v>-7.0219693365156814</v>
      </c>
    </row>
    <row r="42" spans="1:9" x14ac:dyDescent="0.25">
      <c r="A42">
        <v>16</v>
      </c>
      <c r="B42">
        <v>102</v>
      </c>
      <c r="C42">
        <v>102</v>
      </c>
      <c r="D42" s="8">
        <v>77.009740124274799</v>
      </c>
      <c r="E42" s="8">
        <v>-55.402083350687917</v>
      </c>
      <c r="F42" s="8">
        <v>-7.0444023454515188</v>
      </c>
      <c r="G42" s="8">
        <v>10.803828386793388</v>
      </c>
      <c r="H42" s="8">
        <v>10.803828386793501</v>
      </c>
      <c r="I42" s="8">
        <v>-6.5491957032053536</v>
      </c>
    </row>
    <row r="43" spans="1:9" x14ac:dyDescent="0.25">
      <c r="A43">
        <v>17</v>
      </c>
      <c r="B43">
        <v>102</v>
      </c>
      <c r="C43">
        <v>102</v>
      </c>
      <c r="D43" s="8">
        <v>3.9881434460984919</v>
      </c>
      <c r="E43" s="8">
        <v>3.9881434460987122</v>
      </c>
      <c r="F43" s="8">
        <v>25.767779056990978</v>
      </c>
      <c r="G43" s="8">
        <v>67.692471464003901</v>
      </c>
      <c r="H43" s="8">
        <v>-59.7161845718067</v>
      </c>
      <c r="I43" s="8">
        <v>25.93032029815674</v>
      </c>
    </row>
    <row r="44" spans="1:9" x14ac:dyDescent="0.25">
      <c r="A44">
        <v>18</v>
      </c>
      <c r="B44">
        <v>102</v>
      </c>
      <c r="C44">
        <v>102</v>
      </c>
      <c r="D44" s="8">
        <v>32.391614470979654</v>
      </c>
      <c r="E44" s="8">
        <v>-28.030305030541285</v>
      </c>
      <c r="F44" s="8">
        <v>25.703123791684504</v>
      </c>
      <c r="G44" s="8">
        <v>62.602574221733818</v>
      </c>
      <c r="H44" s="8">
        <v>-58.241264781295456</v>
      </c>
      <c r="I44" s="8">
        <v>25.994975563453497</v>
      </c>
    </row>
    <row r="45" spans="1:9" x14ac:dyDescent="0.25">
      <c r="A45">
        <v>19</v>
      </c>
      <c r="B45">
        <v>102</v>
      </c>
      <c r="C45">
        <v>102</v>
      </c>
      <c r="D45" s="8">
        <v>55.801779075757118</v>
      </c>
      <c r="E45" s="8">
        <v>-65.042059927273996</v>
      </c>
      <c r="F45" s="8">
        <v>-18.385186031294339</v>
      </c>
      <c r="G45" s="8">
        <v>34.484726379051338</v>
      </c>
      <c r="H45" s="8">
        <v>-43.72500723056821</v>
      </c>
      <c r="I45" s="8">
        <v>-18.093334259525353</v>
      </c>
    </row>
    <row r="46" spans="1:9" x14ac:dyDescent="0.25">
      <c r="A46">
        <v>20</v>
      </c>
      <c r="B46">
        <v>102</v>
      </c>
      <c r="C46">
        <v>102</v>
      </c>
      <c r="D46" s="8">
        <v>-38.169652786912131</v>
      </c>
      <c r="E46" s="8">
        <v>28.576571941071599</v>
      </c>
      <c r="F46" s="8">
        <v>-18.531111917179018</v>
      </c>
      <c r="G46" s="8">
        <v>-80.803758180324493</v>
      </c>
      <c r="H46" s="8">
        <v>71.210677334483975</v>
      </c>
      <c r="I46" s="8">
        <v>-17.947408373641043</v>
      </c>
    </row>
    <row r="47" spans="1:9" x14ac:dyDescent="0.25">
      <c r="A47">
        <v>21</v>
      </c>
      <c r="B47">
        <v>102</v>
      </c>
      <c r="C47">
        <v>102</v>
      </c>
      <c r="D47" s="8">
        <v>-56.191713364426953</v>
      </c>
      <c r="E47" s="8">
        <v>-56.191713364426455</v>
      </c>
      <c r="F47" s="8">
        <v>-0.24864625325123513</v>
      </c>
      <c r="G47" s="8">
        <v>-56.191713364426455</v>
      </c>
      <c r="H47" s="8">
        <v>-56.191713364426953</v>
      </c>
      <c r="I47" s="8">
        <v>0.24864625325125539</v>
      </c>
    </row>
    <row r="48" spans="1:9" x14ac:dyDescent="0.25">
      <c r="A48">
        <v>22</v>
      </c>
      <c r="B48">
        <v>102</v>
      </c>
      <c r="C48">
        <v>102</v>
      </c>
      <c r="D48" s="8">
        <v>-4.301827590624697</v>
      </c>
      <c r="E48" s="8">
        <v>-4.3018275906246828</v>
      </c>
      <c r="F48" s="8">
        <v>-0.37773921846618563</v>
      </c>
      <c r="G48" s="8">
        <v>-4.3018275906246943</v>
      </c>
      <c r="H48" s="8">
        <v>-4.3018275906246854</v>
      </c>
      <c r="I48" s="8">
        <v>0.37773921846618574</v>
      </c>
    </row>
    <row r="49" spans="1:9" x14ac:dyDescent="0.25">
      <c r="A49">
        <v>23</v>
      </c>
      <c r="B49">
        <v>102</v>
      </c>
      <c r="C49">
        <v>102</v>
      </c>
      <c r="D49" s="8">
        <v>-56.191713364435095</v>
      </c>
      <c r="E49" s="8">
        <v>-56.191713364435095</v>
      </c>
      <c r="F49" s="8">
        <v>-0.24864625325124509</v>
      </c>
      <c r="G49" s="8">
        <v>-56.191713364435095</v>
      </c>
      <c r="H49" s="8">
        <v>-56.191713364435095</v>
      </c>
      <c r="I49" s="8">
        <v>0.24864625325124537</v>
      </c>
    </row>
    <row r="50" spans="1:9" x14ac:dyDescent="0.25">
      <c r="A50">
        <v>24</v>
      </c>
      <c r="B50">
        <v>102</v>
      </c>
      <c r="C50">
        <v>102</v>
      </c>
      <c r="D50" s="8">
        <v>-78.802951432203315</v>
      </c>
      <c r="E50" s="8">
        <v>61.941448252806623</v>
      </c>
      <c r="F50" s="8">
        <v>17.962940035425529</v>
      </c>
      <c r="G50" s="8">
        <v>74.02770992827918</v>
      </c>
      <c r="H50" s="8">
        <v>-90.889213107675872</v>
      </c>
      <c r="I50" s="8">
        <v>18.515580255389114</v>
      </c>
    </row>
    <row r="51" spans="1:9" x14ac:dyDescent="0.25">
      <c r="A51">
        <v>25</v>
      </c>
      <c r="B51">
        <v>102</v>
      </c>
      <c r="C51">
        <v>102</v>
      </c>
      <c r="D51" s="8">
        <v>74.027709928302372</v>
      </c>
      <c r="E51" s="8">
        <v>-90.889213107710233</v>
      </c>
      <c r="F51" s="8">
        <v>-18.515580255391811</v>
      </c>
      <c r="G51" s="8">
        <v>-78.802951432202732</v>
      </c>
      <c r="H51" s="8">
        <v>61.941448252794871</v>
      </c>
      <c r="I51" s="8">
        <v>-17.962940035428229</v>
      </c>
    </row>
    <row r="52" spans="1:9" x14ac:dyDescent="0.25">
      <c r="A52">
        <v>1</v>
      </c>
      <c r="B52">
        <v>103</v>
      </c>
      <c r="C52">
        <v>103</v>
      </c>
      <c r="D52" s="8">
        <v>-31.863831396162283</v>
      </c>
      <c r="E52" s="8">
        <v>23.335678474437273</v>
      </c>
      <c r="F52" s="8">
        <v>11.083376483105999</v>
      </c>
      <c r="G52" s="8">
        <v>-5.2743383780198858</v>
      </c>
      <c r="H52" s="8">
        <v>-3.2538145437051202</v>
      </c>
      <c r="I52" s="8">
        <v>11.667080026643971</v>
      </c>
    </row>
    <row r="53" spans="1:9" x14ac:dyDescent="0.25">
      <c r="A53">
        <v>2</v>
      </c>
      <c r="B53">
        <v>103</v>
      </c>
      <c r="C53">
        <v>103</v>
      </c>
      <c r="D53" s="8">
        <v>40.104199749985483</v>
      </c>
      <c r="E53" s="8">
        <v>-48.279552677381403</v>
      </c>
      <c r="F53" s="8">
        <v>11.229302368991828</v>
      </c>
      <c r="G53" s="8">
        <v>53.398946259057354</v>
      </c>
      <c r="H53" s="8">
        <v>-61.574299186453274</v>
      </c>
      <c r="I53" s="8">
        <v>11.521154140760816</v>
      </c>
    </row>
    <row r="54" spans="1:9" x14ac:dyDescent="0.25">
      <c r="A54">
        <v>3</v>
      </c>
      <c r="B54">
        <v>103</v>
      </c>
      <c r="C54">
        <v>103</v>
      </c>
      <c r="D54" s="8">
        <v>58.96144423641563</v>
      </c>
      <c r="E54" s="8">
        <v>-56.011801209095765</v>
      </c>
      <c r="F54" s="8">
        <v>-24.739228760341799</v>
      </c>
      <c r="G54" s="8">
        <v>30.218132875028708</v>
      </c>
      <c r="H54" s="8">
        <v>-27.268489847708842</v>
      </c>
      <c r="I54" s="8">
        <v>-24.447376988572813</v>
      </c>
    </row>
    <row r="55" spans="1:9" x14ac:dyDescent="0.25">
      <c r="A55">
        <v>4</v>
      </c>
      <c r="B55">
        <v>103</v>
      </c>
      <c r="C55">
        <v>103</v>
      </c>
      <c r="D55" s="8">
        <v>63.330352794709924</v>
      </c>
      <c r="E55" s="8">
        <v>-57.888790879758417</v>
      </c>
      <c r="F55" s="8">
        <v>-24.674573495024894</v>
      </c>
      <c r="G55" s="8">
        <v>2.7207809574760371</v>
      </c>
      <c r="H55" s="8">
        <v>2.7207809574754696</v>
      </c>
      <c r="I55" s="8">
        <v>-24.512032253859136</v>
      </c>
    </row>
    <row r="56" spans="1:9" x14ac:dyDescent="0.25">
      <c r="A56">
        <v>5</v>
      </c>
      <c r="B56">
        <v>103</v>
      </c>
      <c r="C56">
        <v>103</v>
      </c>
      <c r="D56" s="8">
        <v>9.8659036902129564</v>
      </c>
      <c r="E56" s="8">
        <v>9.8659036902097235</v>
      </c>
      <c r="F56" s="8">
        <v>2.9216046100799069</v>
      </c>
      <c r="G56" s="8">
        <v>40.736361948566788</v>
      </c>
      <c r="H56" s="8">
        <v>-21.004554568144108</v>
      </c>
      <c r="I56" s="8">
        <v>3.4168112523260734</v>
      </c>
    </row>
    <row r="57" spans="1:9" x14ac:dyDescent="0.25">
      <c r="A57">
        <v>6</v>
      </c>
      <c r="B57">
        <v>103</v>
      </c>
      <c r="C57">
        <v>103</v>
      </c>
      <c r="D57" s="8">
        <v>19.657227162382842</v>
      </c>
      <c r="E57" s="8">
        <v>-8.798885281820457</v>
      </c>
      <c r="F57" s="8">
        <v>3.3943782433840131</v>
      </c>
      <c r="G57" s="8">
        <v>24.544473776298659</v>
      </c>
      <c r="H57" s="8">
        <v>-13.686131895736274</v>
      </c>
      <c r="I57" s="8">
        <v>3.6728306271178996</v>
      </c>
    </row>
    <row r="58" spans="1:9" x14ac:dyDescent="0.25">
      <c r="A58">
        <v>7</v>
      </c>
      <c r="B58">
        <v>103</v>
      </c>
      <c r="C58">
        <v>103</v>
      </c>
      <c r="D58" s="8">
        <v>15.655436976048438</v>
      </c>
      <c r="E58" s="8">
        <v>-22.575168695986822</v>
      </c>
      <c r="F58" s="8">
        <v>-8.5269014988115419</v>
      </c>
      <c r="G58" s="8">
        <v>4.0546371430073549</v>
      </c>
      <c r="H58" s="8">
        <v>-10.974368862945736</v>
      </c>
      <c r="I58" s="8">
        <v>-8.2484491150776549</v>
      </c>
    </row>
    <row r="59" spans="1:9" x14ac:dyDescent="0.25">
      <c r="A59">
        <v>8</v>
      </c>
      <c r="B59">
        <v>103</v>
      </c>
      <c r="C59">
        <v>103</v>
      </c>
      <c r="D59" s="8">
        <v>10.032903045739859</v>
      </c>
      <c r="E59" s="8">
        <v>-22.575367214726292</v>
      </c>
      <c r="F59" s="8">
        <v>-8.2708821240045118</v>
      </c>
      <c r="G59" s="8">
        <v>-68.119840086349285</v>
      </c>
      <c r="H59" s="8">
        <v>55.577375917362851</v>
      </c>
      <c r="I59" s="8">
        <v>-7.7756754817583458</v>
      </c>
    </row>
    <row r="60" spans="1:9" x14ac:dyDescent="0.25">
      <c r="A60">
        <v>9</v>
      </c>
      <c r="B60">
        <v>103</v>
      </c>
      <c r="C60">
        <v>103</v>
      </c>
      <c r="D60" s="8">
        <v>-67.825228444276092</v>
      </c>
      <c r="E60" s="8">
        <v>55.871987559436185</v>
      </c>
      <c r="F60" s="8">
        <v>-1.5812242106563281</v>
      </c>
      <c r="G60" s="8">
        <v>-83.845838047830426</v>
      </c>
      <c r="H60" s="8">
        <v>71.892597162990512</v>
      </c>
      <c r="I60" s="8">
        <v>-0.93347019995571157</v>
      </c>
    </row>
    <row r="61" spans="1:9" x14ac:dyDescent="0.25">
      <c r="A61">
        <v>10</v>
      </c>
      <c r="B61">
        <v>103</v>
      </c>
      <c r="C61">
        <v>103</v>
      </c>
      <c r="D61" s="8">
        <v>-83.811516334005205</v>
      </c>
      <c r="E61" s="8">
        <v>71.926918876815307</v>
      </c>
      <c r="F61" s="8">
        <v>5.7875410716376505</v>
      </c>
      <c r="G61" s="8">
        <v>-5.9422987285951043</v>
      </c>
      <c r="H61" s="8">
        <v>-5.9422987285948077</v>
      </c>
      <c r="I61" s="8">
        <v>6.4352950823382669</v>
      </c>
    </row>
    <row r="62" spans="1:9" x14ac:dyDescent="0.25">
      <c r="A62">
        <v>11</v>
      </c>
      <c r="B62">
        <v>103</v>
      </c>
      <c r="C62">
        <v>103</v>
      </c>
      <c r="D62" s="8">
        <v>-6.9249436034895773</v>
      </c>
      <c r="E62" s="8">
        <v>-6.9249436034895115</v>
      </c>
      <c r="F62" s="8">
        <v>-0.51003520423485427</v>
      </c>
      <c r="G62" s="8">
        <v>-9.296896089043674</v>
      </c>
      <c r="H62" s="8">
        <v>-4.5529911179354139</v>
      </c>
      <c r="I62" s="8">
        <v>0.13771880646576226</v>
      </c>
    </row>
    <row r="63" spans="1:9" x14ac:dyDescent="0.25">
      <c r="A63">
        <v>12</v>
      </c>
      <c r="B63">
        <v>103</v>
      </c>
      <c r="C63">
        <v>103</v>
      </c>
      <c r="D63" s="8">
        <v>-9.3312178028714747</v>
      </c>
      <c r="E63" s="8">
        <v>-4.5873128317629774</v>
      </c>
      <c r="F63" s="8">
        <v>2.5197288424188691</v>
      </c>
      <c r="G63" s="8">
        <v>26.900857920720306</v>
      </c>
      <c r="H63" s="8">
        <v>-40.819388555354756</v>
      </c>
      <c r="I63" s="8">
        <v>3.1674828531194859</v>
      </c>
    </row>
    <row r="64" spans="1:9" x14ac:dyDescent="0.25">
      <c r="A64">
        <v>13</v>
      </c>
      <c r="B64">
        <v>103</v>
      </c>
      <c r="C64">
        <v>103</v>
      </c>
      <c r="D64" s="8">
        <v>26.606246278658126</v>
      </c>
      <c r="E64" s="8">
        <v>-41.11400019741685</v>
      </c>
      <c r="F64" s="8">
        <v>5.0229328885826634</v>
      </c>
      <c r="G64" s="8">
        <v>77.945215381611192</v>
      </c>
      <c r="H64" s="8">
        <v>-92.452969300369901</v>
      </c>
      <c r="I64" s="8">
        <v>5.5181395308288304</v>
      </c>
    </row>
    <row r="65" spans="1:9" x14ac:dyDescent="0.25">
      <c r="A65">
        <v>14</v>
      </c>
      <c r="B65">
        <v>103</v>
      </c>
      <c r="C65">
        <v>103</v>
      </c>
      <c r="D65" s="8">
        <v>35.269682745354714</v>
      </c>
      <c r="E65" s="8">
        <v>-43.26607890448004</v>
      </c>
      <c r="F65" s="8">
        <v>5.4957065219280024</v>
      </c>
      <c r="G65" s="8">
        <v>43.063227928401091</v>
      </c>
      <c r="H65" s="8">
        <v>-51.059624087526416</v>
      </c>
      <c r="I65" s="8">
        <v>5.7741589056618885</v>
      </c>
    </row>
    <row r="66" spans="1:9" x14ac:dyDescent="0.25">
      <c r="A66">
        <v>15</v>
      </c>
      <c r="B66">
        <v>103</v>
      </c>
      <c r="C66">
        <v>103</v>
      </c>
      <c r="D66" s="8">
        <v>50.815544032455648</v>
      </c>
      <c r="E66" s="8">
        <v>-43.307307983463161</v>
      </c>
      <c r="F66" s="8">
        <v>-8.4316065545160868</v>
      </c>
      <c r="G66" s="8">
        <v>39.346544434097233</v>
      </c>
      <c r="H66" s="8">
        <v>-31.838308385104742</v>
      </c>
      <c r="I66" s="8">
        <v>-8.1531541707821997</v>
      </c>
    </row>
    <row r="67" spans="1:9" x14ac:dyDescent="0.25">
      <c r="A67">
        <v>16</v>
      </c>
      <c r="B67">
        <v>103</v>
      </c>
      <c r="C67">
        <v>103</v>
      </c>
      <c r="D67" s="8">
        <v>84.032844380038526</v>
      </c>
      <c r="E67" s="8">
        <v>-70.416153661481857</v>
      </c>
      <c r="F67" s="8">
        <v>-8.1755871797216546</v>
      </c>
      <c r="G67" s="8">
        <v>6.8083453592782988</v>
      </c>
      <c r="H67" s="8">
        <v>6.8083453592783574</v>
      </c>
      <c r="I67" s="8">
        <v>-7.6803805374754894</v>
      </c>
    </row>
    <row r="68" spans="1:9" x14ac:dyDescent="0.25">
      <c r="A68">
        <v>17</v>
      </c>
      <c r="B68">
        <v>103</v>
      </c>
      <c r="C68">
        <v>103</v>
      </c>
      <c r="D68" s="8">
        <v>3.7470771220840251</v>
      </c>
      <c r="E68" s="8">
        <v>3.747077122081937</v>
      </c>
      <c r="F68" s="8">
        <v>14.672737598600156</v>
      </c>
      <c r="G68" s="8">
        <v>40.107956570162841</v>
      </c>
      <c r="H68" s="8">
        <v>-32.613802325996886</v>
      </c>
      <c r="I68" s="8">
        <v>14.835278839765913</v>
      </c>
    </row>
    <row r="69" spans="1:9" x14ac:dyDescent="0.25">
      <c r="A69">
        <v>18</v>
      </c>
      <c r="B69">
        <v>103</v>
      </c>
      <c r="C69">
        <v>103</v>
      </c>
      <c r="D69" s="8">
        <v>19.290077750401196</v>
      </c>
      <c r="E69" s="8">
        <v>-15.197282832052347</v>
      </c>
      <c r="F69" s="8">
        <v>14.608082333297</v>
      </c>
      <c r="G69" s="8">
        <v>36.533758041625887</v>
      </c>
      <c r="H69" s="8">
        <v>-32.440963123277044</v>
      </c>
      <c r="I69" s="8">
        <v>14.899934105065988</v>
      </c>
    </row>
    <row r="70" spans="1:9" x14ac:dyDescent="0.25">
      <c r="A70">
        <v>19</v>
      </c>
      <c r="B70">
        <v>103</v>
      </c>
      <c r="C70">
        <v>103</v>
      </c>
      <c r="D70" s="8">
        <v>31.660869486850533</v>
      </c>
      <c r="E70" s="8">
        <v>-37.313851678055293</v>
      </c>
      <c r="F70" s="8">
        <v>-16.838532701643206</v>
      </c>
      <c r="G70" s="8">
        <v>12.151460865008129</v>
      </c>
      <c r="H70" s="8">
        <v>-17.804443056212889</v>
      </c>
      <c r="I70" s="8">
        <v>-16.546680929874221</v>
      </c>
    </row>
    <row r="71" spans="1:9" x14ac:dyDescent="0.25">
      <c r="A71">
        <v>20</v>
      </c>
      <c r="B71">
        <v>103</v>
      </c>
      <c r="C71">
        <v>103</v>
      </c>
      <c r="D71" s="8">
        <v>-54.356928446407835</v>
      </c>
      <c r="E71" s="8">
        <v>48.351146260879432</v>
      </c>
      <c r="F71" s="8">
        <v>-16.984458587523541</v>
      </c>
      <c r="G71" s="8">
        <v>-93.375745690086944</v>
      </c>
      <c r="H71" s="8">
        <v>87.369963504558541</v>
      </c>
      <c r="I71" s="8">
        <v>-16.400755043985566</v>
      </c>
    </row>
    <row r="72" spans="1:9" x14ac:dyDescent="0.25">
      <c r="A72">
        <v>21</v>
      </c>
      <c r="B72">
        <v>103</v>
      </c>
      <c r="C72">
        <v>103</v>
      </c>
      <c r="D72" s="8">
        <v>-45.842841321748125</v>
      </c>
      <c r="E72" s="8">
        <v>-45.84284132174804</v>
      </c>
      <c r="F72" s="8">
        <v>-0.24864625325124487</v>
      </c>
      <c r="G72" s="8">
        <v>-45.842841321748061</v>
      </c>
      <c r="H72" s="8">
        <v>-45.842841321748104</v>
      </c>
      <c r="I72" s="8">
        <v>0.24864625325124565</v>
      </c>
    </row>
    <row r="73" spans="1:9" x14ac:dyDescent="0.25">
      <c r="A73">
        <v>22</v>
      </c>
      <c r="B73">
        <v>103</v>
      </c>
      <c r="C73">
        <v>103</v>
      </c>
      <c r="D73" s="8">
        <v>0.81478004254668857</v>
      </c>
      <c r="E73" s="8">
        <v>0.81478004254671277</v>
      </c>
      <c r="F73" s="8">
        <v>-0.37773921846618647</v>
      </c>
      <c r="G73" s="8">
        <v>0.81478004254671432</v>
      </c>
      <c r="H73" s="8">
        <v>0.81478004254668701</v>
      </c>
      <c r="I73" s="8">
        <v>0.37773921846618491</v>
      </c>
    </row>
    <row r="74" spans="1:9" x14ac:dyDescent="0.25">
      <c r="A74">
        <v>23</v>
      </c>
      <c r="B74">
        <v>103</v>
      </c>
      <c r="C74">
        <v>103</v>
      </c>
      <c r="D74" s="8">
        <v>-40.079540028182265</v>
      </c>
      <c r="E74" s="8">
        <v>-40.079540028182166</v>
      </c>
      <c r="F74" s="8">
        <v>-0.24864625325124484</v>
      </c>
      <c r="G74" s="8">
        <v>-40.079540028182159</v>
      </c>
      <c r="H74" s="8">
        <v>-40.079540028182272</v>
      </c>
      <c r="I74" s="8">
        <v>0.24864625325124565</v>
      </c>
    </row>
    <row r="75" spans="1:9" x14ac:dyDescent="0.25">
      <c r="A75">
        <v>24</v>
      </c>
      <c r="B75">
        <v>103</v>
      </c>
      <c r="C75">
        <v>103</v>
      </c>
      <c r="D75" s="8">
        <v>-9.6049715322243827</v>
      </c>
      <c r="E75" s="8">
        <v>-5.3443947689863469</v>
      </c>
      <c r="F75" s="8">
        <v>11.098908144893194</v>
      </c>
      <c r="G75" s="8">
        <v>85.710498692961565</v>
      </c>
      <c r="H75" s="8">
        <v>-100.65986499417228</v>
      </c>
      <c r="I75" s="8">
        <v>11.651548364856778</v>
      </c>
    </row>
    <row r="76" spans="1:9" x14ac:dyDescent="0.25">
      <c r="A76">
        <v>25</v>
      </c>
      <c r="B76">
        <v>103</v>
      </c>
      <c r="C76">
        <v>103</v>
      </c>
      <c r="D76" s="8">
        <v>26.373097126070963</v>
      </c>
      <c r="E76" s="8">
        <v>-36.793407520387959</v>
      </c>
      <c r="F76" s="8">
        <v>-16.968926925736326</v>
      </c>
      <c r="G76" s="8">
        <v>-113.49782522187547</v>
      </c>
      <c r="H76" s="8">
        <v>103.07751482755847</v>
      </c>
      <c r="I76" s="8">
        <v>-16.416286705772741</v>
      </c>
    </row>
    <row r="77" spans="1:9" x14ac:dyDescent="0.25">
      <c r="A77">
        <v>1</v>
      </c>
      <c r="B77">
        <v>104</v>
      </c>
      <c r="C77">
        <v>104</v>
      </c>
      <c r="D77" s="8">
        <v>-93.375745690207438</v>
      </c>
      <c r="E77" s="8">
        <v>87.36996350467804</v>
      </c>
      <c r="F77" s="8">
        <v>16.40075504401036</v>
      </c>
      <c r="G77" s="8">
        <v>-54.356928446470391</v>
      </c>
      <c r="H77" s="8">
        <v>48.351146260941007</v>
      </c>
      <c r="I77" s="8">
        <v>16.984458587548332</v>
      </c>
    </row>
    <row r="78" spans="1:9" x14ac:dyDescent="0.25">
      <c r="A78">
        <v>2</v>
      </c>
      <c r="B78">
        <v>104</v>
      </c>
      <c r="C78">
        <v>104</v>
      </c>
      <c r="D78" s="8">
        <v>12.151460865046857</v>
      </c>
      <c r="E78" s="8">
        <v>-17.804443056254907</v>
      </c>
      <c r="F78" s="8">
        <v>16.546680929893668</v>
      </c>
      <c r="G78" s="8">
        <v>31.660869486911807</v>
      </c>
      <c r="H78" s="8">
        <v>-37.31385167811986</v>
      </c>
      <c r="I78" s="8">
        <v>16.838532701662658</v>
      </c>
    </row>
    <row r="79" spans="1:9" x14ac:dyDescent="0.25">
      <c r="A79">
        <v>3</v>
      </c>
      <c r="B79">
        <v>104</v>
      </c>
      <c r="C79">
        <v>104</v>
      </c>
      <c r="D79" s="8">
        <v>36.533758041698178</v>
      </c>
      <c r="E79" s="8">
        <v>-32.440963123337426</v>
      </c>
      <c r="F79" s="8">
        <v>-14.899934105099904</v>
      </c>
      <c r="G79" s="8">
        <v>19.290077750432367</v>
      </c>
      <c r="H79" s="8">
        <v>-15.197282832071622</v>
      </c>
      <c r="I79" s="8">
        <v>-14.608082333330916</v>
      </c>
    </row>
    <row r="80" spans="1:9" x14ac:dyDescent="0.25">
      <c r="A80">
        <v>4</v>
      </c>
      <c r="B80">
        <v>104</v>
      </c>
      <c r="C80">
        <v>104</v>
      </c>
      <c r="D80" s="8">
        <v>40.107956570229568</v>
      </c>
      <c r="E80" s="8">
        <v>-32.613802326041942</v>
      </c>
      <c r="F80" s="8">
        <v>-14.835278839787888</v>
      </c>
      <c r="G80" s="8">
        <v>3.7470771220934855</v>
      </c>
      <c r="H80" s="8">
        <v>3.7470771220941366</v>
      </c>
      <c r="I80" s="8">
        <v>-14.672737598622128</v>
      </c>
    </row>
    <row r="81" spans="1:9" x14ac:dyDescent="0.25">
      <c r="A81">
        <v>5</v>
      </c>
      <c r="B81">
        <v>104</v>
      </c>
      <c r="C81">
        <v>104</v>
      </c>
      <c r="D81" s="8">
        <v>6.808345359299917</v>
      </c>
      <c r="E81" s="8">
        <v>6.8083453592987162</v>
      </c>
      <c r="F81" s="8">
        <v>7.6803805374768608</v>
      </c>
      <c r="G81" s="8">
        <v>84.032844380073414</v>
      </c>
      <c r="H81" s="8">
        <v>-70.416153661474794</v>
      </c>
      <c r="I81" s="8">
        <v>8.1755871797230277</v>
      </c>
    </row>
    <row r="82" spans="1:9" x14ac:dyDescent="0.25">
      <c r="A82">
        <v>6</v>
      </c>
      <c r="B82">
        <v>104</v>
      </c>
      <c r="C82">
        <v>104</v>
      </c>
      <c r="D82" s="8">
        <v>39.346544434108687</v>
      </c>
      <c r="E82" s="8">
        <v>-31.838308385102497</v>
      </c>
      <c r="F82" s="8">
        <v>8.1531541708254611</v>
      </c>
      <c r="G82" s="8">
        <v>50.815544032527683</v>
      </c>
      <c r="H82" s="8">
        <v>-43.307307983521497</v>
      </c>
      <c r="I82" s="8">
        <v>8.4316065545593464</v>
      </c>
    </row>
    <row r="83" spans="1:9" x14ac:dyDescent="0.25">
      <c r="A83">
        <v>7</v>
      </c>
      <c r="B83">
        <v>104</v>
      </c>
      <c r="C83">
        <v>104</v>
      </c>
      <c r="D83" s="8">
        <v>43.063227928448129</v>
      </c>
      <c r="E83" s="8">
        <v>-51.05962408760054</v>
      </c>
      <c r="F83" s="8">
        <v>-5.7741589056395144</v>
      </c>
      <c r="G83" s="8">
        <v>35.269682745434643</v>
      </c>
      <c r="H83" s="8">
        <v>-43.266078904587054</v>
      </c>
      <c r="I83" s="8">
        <v>-5.4957065219056283</v>
      </c>
    </row>
    <row r="84" spans="1:9" x14ac:dyDescent="0.25">
      <c r="A84">
        <v>8</v>
      </c>
      <c r="B84">
        <v>104</v>
      </c>
      <c r="C84">
        <v>104</v>
      </c>
      <c r="D84" s="8">
        <v>77.94521538180453</v>
      </c>
      <c r="E84" s="8">
        <v>-92.45296930056486</v>
      </c>
      <c r="F84" s="8">
        <v>-5.5181395308434</v>
      </c>
      <c r="G84" s="8">
        <v>26.60624627870995</v>
      </c>
      <c r="H84" s="8">
        <v>-41.114000197470276</v>
      </c>
      <c r="I84" s="8">
        <v>-5.022932888597234</v>
      </c>
    </row>
    <row r="85" spans="1:9" x14ac:dyDescent="0.25">
      <c r="A85">
        <v>9</v>
      </c>
      <c r="B85">
        <v>104</v>
      </c>
      <c r="C85">
        <v>104</v>
      </c>
      <c r="D85" s="8">
        <v>26.90085792078245</v>
      </c>
      <c r="E85" s="8">
        <v>-40.819388555397701</v>
      </c>
      <c r="F85" s="8">
        <v>-3.167482853131049</v>
      </c>
      <c r="G85" s="8">
        <v>-9.3312178029567239</v>
      </c>
      <c r="H85" s="8">
        <v>-4.5873128316585241</v>
      </c>
      <c r="I85" s="8">
        <v>-2.5197288424304332</v>
      </c>
    </row>
    <row r="86" spans="1:9" x14ac:dyDescent="0.25">
      <c r="A86">
        <v>10</v>
      </c>
      <c r="B86">
        <v>104</v>
      </c>
      <c r="C86">
        <v>104</v>
      </c>
      <c r="D86" s="8">
        <v>-9.2968960891478254</v>
      </c>
      <c r="E86" s="8">
        <v>-4.5529911178498468</v>
      </c>
      <c r="F86" s="8">
        <v>-0.13771880645831741</v>
      </c>
      <c r="G86" s="8">
        <v>-6.9249436034988836</v>
      </c>
      <c r="H86" s="8">
        <v>-6.9249436034987895</v>
      </c>
      <c r="I86" s="8">
        <v>0.5100352042422992</v>
      </c>
    </row>
    <row r="87" spans="1:9" x14ac:dyDescent="0.25">
      <c r="A87">
        <v>11</v>
      </c>
      <c r="B87">
        <v>104</v>
      </c>
      <c r="C87">
        <v>104</v>
      </c>
      <c r="D87" s="8">
        <v>-5.9422987286032729</v>
      </c>
      <c r="E87" s="8">
        <v>-5.9422987286030047</v>
      </c>
      <c r="F87" s="8">
        <v>-6.4352950823501978</v>
      </c>
      <c r="G87" s="8">
        <v>-83.811516334165475</v>
      </c>
      <c r="H87" s="8">
        <v>71.926918876959206</v>
      </c>
      <c r="I87" s="8">
        <v>-5.7875410716495814</v>
      </c>
    </row>
    <row r="88" spans="1:9" x14ac:dyDescent="0.25">
      <c r="A88">
        <v>12</v>
      </c>
      <c r="B88">
        <v>104</v>
      </c>
      <c r="C88">
        <v>104</v>
      </c>
      <c r="D88" s="8">
        <v>-83.845838047971668</v>
      </c>
      <c r="E88" s="8">
        <v>71.892597163152899</v>
      </c>
      <c r="F88" s="8">
        <v>0.9334701999651327</v>
      </c>
      <c r="G88" s="8">
        <v>-67.825228444297451</v>
      </c>
      <c r="H88" s="8">
        <v>55.871987559478683</v>
      </c>
      <c r="I88" s="8">
        <v>1.5812242106657495</v>
      </c>
    </row>
    <row r="89" spans="1:9" x14ac:dyDescent="0.25">
      <c r="A89">
        <v>13</v>
      </c>
      <c r="B89">
        <v>104</v>
      </c>
      <c r="C89">
        <v>104</v>
      </c>
      <c r="D89" s="8">
        <v>-68.11984008637063</v>
      </c>
      <c r="E89" s="8">
        <v>55.577375917404893</v>
      </c>
      <c r="F89" s="8">
        <v>7.7756754817764184</v>
      </c>
      <c r="G89" s="8">
        <v>10.032903045894569</v>
      </c>
      <c r="H89" s="8">
        <v>-22.5753672148603</v>
      </c>
      <c r="I89" s="8">
        <v>8.2708821240225845</v>
      </c>
    </row>
    <row r="90" spans="1:9" x14ac:dyDescent="0.25">
      <c r="A90">
        <v>14</v>
      </c>
      <c r="B90">
        <v>104</v>
      </c>
      <c r="C90">
        <v>104</v>
      </c>
      <c r="D90" s="8">
        <v>4.0546371430715942</v>
      </c>
      <c r="E90" s="8">
        <v>-10.974368863014476</v>
      </c>
      <c r="F90" s="8">
        <v>8.2484491150792767</v>
      </c>
      <c r="G90" s="8">
        <v>15.655436976117159</v>
      </c>
      <c r="H90" s="8">
        <v>-22.57516869606004</v>
      </c>
      <c r="I90" s="8">
        <v>8.5269014988131637</v>
      </c>
    </row>
    <row r="91" spans="1:9" x14ac:dyDescent="0.25">
      <c r="A91">
        <v>15</v>
      </c>
      <c r="B91">
        <v>104</v>
      </c>
      <c r="C91">
        <v>104</v>
      </c>
      <c r="D91" s="8">
        <v>24.544473776373149</v>
      </c>
      <c r="E91" s="8">
        <v>-13.686131895799196</v>
      </c>
      <c r="F91" s="8">
        <v>-3.6728306271396693</v>
      </c>
      <c r="G91" s="8">
        <v>19.657227162426135</v>
      </c>
      <c r="H91" s="8">
        <v>-8.7988852818521828</v>
      </c>
      <c r="I91" s="8">
        <v>-3.3943782434057819</v>
      </c>
    </row>
    <row r="92" spans="1:9" x14ac:dyDescent="0.25">
      <c r="A92">
        <v>16</v>
      </c>
      <c r="B92">
        <v>104</v>
      </c>
      <c r="C92">
        <v>104</v>
      </c>
      <c r="D92" s="8">
        <v>40.736361948663813</v>
      </c>
      <c r="E92" s="8">
        <v>-21.004554568197712</v>
      </c>
      <c r="F92" s="8">
        <v>-3.4168112523339698</v>
      </c>
      <c r="G92" s="8">
        <v>9.8659036902331714</v>
      </c>
      <c r="H92" s="8">
        <v>9.8659036902329262</v>
      </c>
      <c r="I92" s="8">
        <v>-2.9216046100878033</v>
      </c>
    </row>
    <row r="93" spans="1:9" x14ac:dyDescent="0.25">
      <c r="A93">
        <v>17</v>
      </c>
      <c r="B93">
        <v>104</v>
      </c>
      <c r="C93">
        <v>104</v>
      </c>
      <c r="D93" s="8">
        <v>2.7207809574813338</v>
      </c>
      <c r="E93" s="8">
        <v>2.7207809574818347</v>
      </c>
      <c r="F93" s="8">
        <v>24.512032253907211</v>
      </c>
      <c r="G93" s="8">
        <v>63.3303527948339</v>
      </c>
      <c r="H93" s="8">
        <v>-57.888790879870726</v>
      </c>
      <c r="I93" s="8">
        <v>24.674573495072966</v>
      </c>
    </row>
    <row r="94" spans="1:9" x14ac:dyDescent="0.25">
      <c r="A94">
        <v>18</v>
      </c>
      <c r="B94">
        <v>104</v>
      </c>
      <c r="C94">
        <v>104</v>
      </c>
      <c r="D94" s="8">
        <v>30.218132875089797</v>
      </c>
      <c r="E94" s="8">
        <v>-27.26848984776338</v>
      </c>
      <c r="F94" s="8">
        <v>24.447376988601761</v>
      </c>
      <c r="G94" s="8">
        <v>58.96144423651085</v>
      </c>
      <c r="H94" s="8">
        <v>-56.011801209184434</v>
      </c>
      <c r="I94" s="8">
        <v>24.739228760370754</v>
      </c>
    </row>
    <row r="95" spans="1:9" x14ac:dyDescent="0.25">
      <c r="A95">
        <v>19</v>
      </c>
      <c r="B95">
        <v>104</v>
      </c>
      <c r="C95">
        <v>104</v>
      </c>
      <c r="D95" s="8">
        <v>53.398946259144644</v>
      </c>
      <c r="E95" s="8">
        <v>-61.574299186551649</v>
      </c>
      <c r="F95" s="8">
        <v>-11.52115414078372</v>
      </c>
      <c r="G95" s="8">
        <v>40.104199750044337</v>
      </c>
      <c r="H95" s="8">
        <v>-48.279552677451342</v>
      </c>
      <c r="I95" s="8">
        <v>-11.229302369014732</v>
      </c>
    </row>
    <row r="96" spans="1:9" x14ac:dyDescent="0.25">
      <c r="A96">
        <v>20</v>
      </c>
      <c r="B96">
        <v>104</v>
      </c>
      <c r="C96">
        <v>104</v>
      </c>
      <c r="D96" s="8">
        <v>-5.2743383780655062</v>
      </c>
      <c r="E96" s="8">
        <v>-3.253814543665142</v>
      </c>
      <c r="F96" s="8">
        <v>-11.667080026670465</v>
      </c>
      <c r="G96" s="8">
        <v>-31.863831396269831</v>
      </c>
      <c r="H96" s="8">
        <v>23.335678474539179</v>
      </c>
      <c r="I96" s="8">
        <v>-11.083376483132492</v>
      </c>
    </row>
    <row r="97" spans="1:9" x14ac:dyDescent="0.25">
      <c r="A97">
        <v>21</v>
      </c>
      <c r="B97">
        <v>104</v>
      </c>
      <c r="C97">
        <v>104</v>
      </c>
      <c r="D97" s="8">
        <v>-40.079540028247131</v>
      </c>
      <c r="E97" s="8">
        <v>-40.079540028246306</v>
      </c>
      <c r="F97" s="8">
        <v>-0.24864625325122827</v>
      </c>
      <c r="G97" s="8">
        <v>-40.079540028246313</v>
      </c>
      <c r="H97" s="8">
        <v>-40.079540028247123</v>
      </c>
      <c r="I97" s="8">
        <v>0.24864625325126224</v>
      </c>
    </row>
    <row r="98" spans="1:9" x14ac:dyDescent="0.25">
      <c r="A98">
        <v>22</v>
      </c>
      <c r="B98">
        <v>104</v>
      </c>
      <c r="C98">
        <v>104</v>
      </c>
      <c r="D98" s="8">
        <v>0.81478004259602543</v>
      </c>
      <c r="E98" s="8">
        <v>0.81478004259597236</v>
      </c>
      <c r="F98" s="8">
        <v>-0.37773921846618563</v>
      </c>
      <c r="G98" s="8">
        <v>0.81478004259596626</v>
      </c>
      <c r="H98" s="8">
        <v>0.81478004259603154</v>
      </c>
      <c r="I98" s="8">
        <v>0.37773921846618574</v>
      </c>
    </row>
    <row r="99" spans="1:9" x14ac:dyDescent="0.25">
      <c r="A99">
        <v>23</v>
      </c>
      <c r="B99">
        <v>104</v>
      </c>
      <c r="C99">
        <v>104</v>
      </c>
      <c r="D99" s="8">
        <v>-45.842841321821744</v>
      </c>
      <c r="E99" s="8">
        <v>-45.842841321821815</v>
      </c>
      <c r="F99" s="8">
        <v>-0.24864625325124606</v>
      </c>
      <c r="G99" s="8">
        <v>-45.842841321821801</v>
      </c>
      <c r="H99" s="8">
        <v>-45.842841321821759</v>
      </c>
      <c r="I99" s="8">
        <v>0.24864625325124443</v>
      </c>
    </row>
    <row r="100" spans="1:9" x14ac:dyDescent="0.25">
      <c r="A100">
        <v>24</v>
      </c>
      <c r="B100">
        <v>104</v>
      </c>
      <c r="C100">
        <v>104</v>
      </c>
      <c r="D100" s="8">
        <v>-113.49782522200969</v>
      </c>
      <c r="E100" s="8">
        <v>103.07751482768684</v>
      </c>
      <c r="F100" s="8">
        <v>16.41628670579826</v>
      </c>
      <c r="G100" s="8">
        <v>26.373097126150707</v>
      </c>
      <c r="H100" s="8">
        <v>-36.793407520473551</v>
      </c>
      <c r="I100" s="8">
        <v>16.968926925761842</v>
      </c>
    </row>
    <row r="101" spans="1:9" x14ac:dyDescent="0.25">
      <c r="A101">
        <v>25</v>
      </c>
      <c r="B101">
        <v>104</v>
      </c>
      <c r="C101">
        <v>104</v>
      </c>
      <c r="D101" s="8">
        <v>85.710498693083636</v>
      </c>
      <c r="E101" s="8">
        <v>-100.65986499431433</v>
      </c>
      <c r="F101" s="8">
        <v>-11.651548364883267</v>
      </c>
      <c r="G101" s="8">
        <v>-9.6049715323242797</v>
      </c>
      <c r="H101" s="8">
        <v>-5.3443947689064064</v>
      </c>
      <c r="I101" s="8">
        <v>-11.098908144919683</v>
      </c>
    </row>
    <row r="102" spans="1:9" x14ac:dyDescent="0.25">
      <c r="A102">
        <v>1</v>
      </c>
      <c r="B102">
        <v>105</v>
      </c>
      <c r="C102">
        <v>105</v>
      </c>
      <c r="D102" s="8">
        <v>65.643837311630222</v>
      </c>
      <c r="E102" s="8">
        <v>-58.400288613851011</v>
      </c>
      <c r="F102" s="8">
        <v>-15.357860304247401</v>
      </c>
      <c r="G102" s="8">
        <v>30.427178822696014</v>
      </c>
      <c r="H102" s="8">
        <v>-23.183630124916796</v>
      </c>
      <c r="I102" s="8">
        <v>-14.774156760709428</v>
      </c>
    </row>
    <row r="103" spans="1:9" x14ac:dyDescent="0.25">
      <c r="A103">
        <v>2</v>
      </c>
      <c r="B103">
        <v>105</v>
      </c>
      <c r="C103">
        <v>105</v>
      </c>
      <c r="D103" s="8">
        <v>-29.264740611333675</v>
      </c>
      <c r="E103" s="8">
        <v>36.861089303431825</v>
      </c>
      <c r="F103" s="8">
        <v>-15.211934418361315</v>
      </c>
      <c r="G103" s="8">
        <v>-46.873069855798953</v>
      </c>
      <c r="H103" s="8">
        <v>54.469418547897099</v>
      </c>
      <c r="I103" s="8">
        <v>-14.920082646592327</v>
      </c>
    </row>
    <row r="104" spans="1:9" x14ac:dyDescent="0.25">
      <c r="A104">
        <v>3</v>
      </c>
      <c r="B104">
        <v>105</v>
      </c>
      <c r="C104">
        <v>105</v>
      </c>
      <c r="D104" s="8">
        <v>-52.399453341638051</v>
      </c>
      <c r="E104" s="8">
        <v>48.943035062053966</v>
      </c>
      <c r="F104" s="8">
        <v>21.531695735610839</v>
      </c>
      <c r="G104" s="8">
        <v>-27.0638312407082</v>
      </c>
      <c r="H104" s="8">
        <v>23.607412961124115</v>
      </c>
      <c r="I104" s="8">
        <v>21.823547507379828</v>
      </c>
    </row>
    <row r="105" spans="1:9" x14ac:dyDescent="0.25">
      <c r="A105">
        <v>4</v>
      </c>
      <c r="B105">
        <v>105</v>
      </c>
      <c r="C105">
        <v>105</v>
      </c>
      <c r="D105" s="8">
        <v>-56.454386668508015</v>
      </c>
      <c r="E105" s="8">
        <v>50.393511853731191</v>
      </c>
      <c r="F105" s="8">
        <v>21.59635100089729</v>
      </c>
      <c r="G105" s="8">
        <v>-3.0304374073893832</v>
      </c>
      <c r="H105" s="8">
        <v>-3.0304374073874381</v>
      </c>
      <c r="I105" s="8">
        <v>21.758892242063048</v>
      </c>
    </row>
    <row r="106" spans="1:9" x14ac:dyDescent="0.25">
      <c r="A106">
        <v>5</v>
      </c>
      <c r="B106">
        <v>105</v>
      </c>
      <c r="C106">
        <v>105</v>
      </c>
      <c r="D106" s="8">
        <v>-8.6557746695442361</v>
      </c>
      <c r="E106" s="8">
        <v>-8.6557746695381503</v>
      </c>
      <c r="F106" s="8">
        <v>-5.4960106558708546</v>
      </c>
      <c r="G106" s="8">
        <v>-59.779191960964546</v>
      </c>
      <c r="H106" s="8">
        <v>42.467642621882156</v>
      </c>
      <c r="I106" s="8">
        <v>-5.0008040136246885</v>
      </c>
    </row>
    <row r="107" spans="1:9" x14ac:dyDescent="0.25">
      <c r="A107">
        <v>6</v>
      </c>
      <c r="B107">
        <v>105</v>
      </c>
      <c r="C107">
        <v>105</v>
      </c>
      <c r="D107" s="8">
        <v>-28.280300811007329</v>
      </c>
      <c r="E107" s="8">
        <v>18.844808210763034</v>
      </c>
      <c r="F107" s="8">
        <v>-5.0232370225632996</v>
      </c>
      <c r="G107" s="8">
        <v>-35.035263295356302</v>
      </c>
      <c r="H107" s="8">
        <v>25.599770695112007</v>
      </c>
      <c r="I107" s="8">
        <v>-4.7447846388294135</v>
      </c>
    </row>
    <row r="108" spans="1:9" x14ac:dyDescent="0.25">
      <c r="A108">
        <v>7</v>
      </c>
      <c r="B108">
        <v>105</v>
      </c>
      <c r="C108">
        <v>105</v>
      </c>
      <c r="D108" s="8">
        <v>-25.645894023931437</v>
      </c>
      <c r="E108" s="8">
        <v>34.989139966541593</v>
      </c>
      <c r="F108" s="8">
        <v>6.8293077791877286</v>
      </c>
      <c r="G108" s="8">
        <v>-16.007875768621037</v>
      </c>
      <c r="H108" s="8">
        <v>25.351121711231198</v>
      </c>
      <c r="I108" s="8">
        <v>7.1077601629216156</v>
      </c>
    </row>
    <row r="109" spans="1:9" x14ac:dyDescent="0.25">
      <c r="A109">
        <v>8</v>
      </c>
      <c r="B109">
        <v>105</v>
      </c>
      <c r="C109">
        <v>105</v>
      </c>
      <c r="D109" s="8">
        <v>-36.296499221544643</v>
      </c>
      <c r="E109" s="8">
        <v>53.439666097068276</v>
      </c>
      <c r="F109" s="8">
        <v>7.0853271539908365</v>
      </c>
      <c r="G109" s="8">
        <v>35.131734285837751</v>
      </c>
      <c r="H109" s="8">
        <v>-17.988567410314118</v>
      </c>
      <c r="I109" s="8">
        <v>7.5805337962370043</v>
      </c>
    </row>
    <row r="110" spans="1:9" x14ac:dyDescent="0.25">
      <c r="A110">
        <v>9</v>
      </c>
      <c r="B110">
        <v>105</v>
      </c>
      <c r="C110">
        <v>105</v>
      </c>
      <c r="D110" s="8">
        <v>35.426345927907882</v>
      </c>
      <c r="E110" s="8">
        <v>-17.69395576824386</v>
      </c>
      <c r="F110" s="8">
        <v>3.4814487820500416E-2</v>
      </c>
      <c r="G110" s="8">
        <v>39.99664787470148</v>
      </c>
      <c r="H110" s="8">
        <v>-22.264257715037452</v>
      </c>
      <c r="I110" s="8">
        <v>0.68256849852111701</v>
      </c>
    </row>
    <row r="111" spans="1:9" x14ac:dyDescent="0.25">
      <c r="A111">
        <v>10</v>
      </c>
      <c r="B111">
        <v>105</v>
      </c>
      <c r="C111">
        <v>105</v>
      </c>
      <c r="D111" s="8">
        <v>36.616760381628126</v>
      </c>
      <c r="E111" s="8">
        <v>-25.644145208110949</v>
      </c>
      <c r="F111" s="8">
        <v>-2.7670916388843922</v>
      </c>
      <c r="G111" s="8">
        <v>5.4863075867582891</v>
      </c>
      <c r="H111" s="8">
        <v>5.4863075867588913</v>
      </c>
      <c r="I111" s="8">
        <v>-2.1193376281837759</v>
      </c>
    </row>
    <row r="112" spans="1:9" x14ac:dyDescent="0.25">
      <c r="A112">
        <v>11</v>
      </c>
      <c r="B112">
        <v>105</v>
      </c>
      <c r="C112">
        <v>105</v>
      </c>
      <c r="D112" s="8">
        <v>5.4863075867576887</v>
      </c>
      <c r="E112" s="8">
        <v>5.4863075867575377</v>
      </c>
      <c r="F112" s="8">
        <v>2.1193376281851237</v>
      </c>
      <c r="G112" s="8">
        <v>36.616760381644887</v>
      </c>
      <c r="H112" s="8">
        <v>-25.644145208129665</v>
      </c>
      <c r="I112" s="8">
        <v>2.7670916388857405</v>
      </c>
    </row>
    <row r="113" spans="1:9" x14ac:dyDescent="0.25">
      <c r="A113">
        <v>12</v>
      </c>
      <c r="B113">
        <v>105</v>
      </c>
      <c r="C113">
        <v>105</v>
      </c>
      <c r="D113" s="8">
        <v>39.996647874720964</v>
      </c>
      <c r="E113" s="8">
        <v>-22.264257715053446</v>
      </c>
      <c r="F113" s="8">
        <v>-0.68256849852085733</v>
      </c>
      <c r="G113" s="8">
        <v>35.426345927930541</v>
      </c>
      <c r="H113" s="8">
        <v>-17.693955768263024</v>
      </c>
      <c r="I113" s="8">
        <v>-3.4814487820240707E-2</v>
      </c>
    </row>
    <row r="114" spans="1:9" x14ac:dyDescent="0.25">
      <c r="A114">
        <v>13</v>
      </c>
      <c r="B114">
        <v>105</v>
      </c>
      <c r="C114">
        <v>105</v>
      </c>
      <c r="D114" s="8">
        <v>35.131734285868966</v>
      </c>
      <c r="E114" s="8">
        <v>-17.988567410325359</v>
      </c>
      <c r="F114" s="8">
        <v>-7.5805337962392025</v>
      </c>
      <c r="G114" s="8">
        <v>-36.296499221534908</v>
      </c>
      <c r="H114" s="8">
        <v>53.439666097078522</v>
      </c>
      <c r="I114" s="8">
        <v>-7.0853271539930374</v>
      </c>
    </row>
    <row r="115" spans="1:9" x14ac:dyDescent="0.25">
      <c r="A115">
        <v>14</v>
      </c>
      <c r="B115">
        <v>105</v>
      </c>
      <c r="C115">
        <v>105</v>
      </c>
      <c r="D115" s="8">
        <v>-16.007875768624196</v>
      </c>
      <c r="E115" s="8">
        <v>25.351121711231428</v>
      </c>
      <c r="F115" s="8">
        <v>-7.1077601629312275</v>
      </c>
      <c r="G115" s="8">
        <v>-25.645894023947946</v>
      </c>
      <c r="H115" s="8">
        <v>34.989139966555179</v>
      </c>
      <c r="I115" s="8">
        <v>-6.8293077791973413</v>
      </c>
    </row>
    <row r="116" spans="1:9" x14ac:dyDescent="0.25">
      <c r="A116">
        <v>15</v>
      </c>
      <c r="B116">
        <v>105</v>
      </c>
      <c r="C116">
        <v>105</v>
      </c>
      <c r="D116" s="8">
        <v>-35.035263295371671</v>
      </c>
      <c r="E116" s="8">
        <v>25.599770695142105</v>
      </c>
      <c r="F116" s="8">
        <v>4.7447846388335497</v>
      </c>
      <c r="G116" s="8">
        <v>-28.280300811017025</v>
      </c>
      <c r="H116" s="8">
        <v>18.844808210787459</v>
      </c>
      <c r="I116" s="8">
        <v>5.0232370225674376</v>
      </c>
    </row>
    <row r="117" spans="1:9" x14ac:dyDescent="0.25">
      <c r="A117">
        <v>16</v>
      </c>
      <c r="B117">
        <v>105</v>
      </c>
      <c r="C117">
        <v>105</v>
      </c>
      <c r="D117" s="8">
        <v>-59.779191961007506</v>
      </c>
      <c r="E117" s="8">
        <v>42.46764262193863</v>
      </c>
      <c r="F117" s="8">
        <v>5.0008040136300913</v>
      </c>
      <c r="G117" s="8">
        <v>-8.6557746695345834</v>
      </c>
      <c r="H117" s="8">
        <v>-8.6557746695342921</v>
      </c>
      <c r="I117" s="8">
        <v>5.4960106558762574</v>
      </c>
    </row>
    <row r="118" spans="1:9" x14ac:dyDescent="0.25">
      <c r="A118">
        <v>17</v>
      </c>
      <c r="B118">
        <v>105</v>
      </c>
      <c r="C118">
        <v>105</v>
      </c>
      <c r="D118" s="8">
        <v>-3.0304374073853579</v>
      </c>
      <c r="E118" s="8">
        <v>-3.030437407383173</v>
      </c>
      <c r="F118" s="8">
        <v>-21.758892242081593</v>
      </c>
      <c r="G118" s="8">
        <v>-56.454386668547592</v>
      </c>
      <c r="H118" s="8">
        <v>50.393511853779067</v>
      </c>
      <c r="I118" s="8">
        <v>-21.596351000915835</v>
      </c>
    </row>
    <row r="119" spans="1:9" x14ac:dyDescent="0.25">
      <c r="A119">
        <v>18</v>
      </c>
      <c r="B119">
        <v>105</v>
      </c>
      <c r="C119">
        <v>105</v>
      </c>
      <c r="D119" s="8">
        <v>-27.063831240723786</v>
      </c>
      <c r="E119" s="8">
        <v>23.607412961144227</v>
      </c>
      <c r="F119" s="8">
        <v>-21.823547507382898</v>
      </c>
      <c r="G119" s="8">
        <v>-52.39945334165769</v>
      </c>
      <c r="H119" s="8">
        <v>48.943035062078138</v>
      </c>
      <c r="I119" s="8">
        <v>-21.531695735613908</v>
      </c>
    </row>
    <row r="120" spans="1:9" x14ac:dyDescent="0.25">
      <c r="A120">
        <v>19</v>
      </c>
      <c r="B120">
        <v>105</v>
      </c>
      <c r="C120">
        <v>105</v>
      </c>
      <c r="D120" s="8">
        <v>-46.873069855813704</v>
      </c>
      <c r="E120" s="8">
        <v>54.469418547919382</v>
      </c>
      <c r="F120" s="8">
        <v>14.920082646600404</v>
      </c>
      <c r="G120" s="8">
        <v>-29.264740611341004</v>
      </c>
      <c r="H120" s="8">
        <v>36.861089303446683</v>
      </c>
      <c r="I120" s="8">
        <v>15.21193441836939</v>
      </c>
    </row>
    <row r="121" spans="1:9" x14ac:dyDescent="0.25">
      <c r="A121">
        <v>20</v>
      </c>
      <c r="B121">
        <v>105</v>
      </c>
      <c r="C121">
        <v>105</v>
      </c>
      <c r="D121" s="8">
        <v>30.42717882270686</v>
      </c>
      <c r="E121" s="8">
        <v>-23.183630124924843</v>
      </c>
      <c r="F121" s="8">
        <v>14.774156760714579</v>
      </c>
      <c r="G121" s="8">
        <v>65.643837311653172</v>
      </c>
      <c r="H121" s="8">
        <v>-58.400288613871162</v>
      </c>
      <c r="I121" s="8">
        <v>15.357860304252554</v>
      </c>
    </row>
    <row r="122" spans="1:9" x14ac:dyDescent="0.25">
      <c r="A122">
        <v>21</v>
      </c>
      <c r="B122">
        <v>105</v>
      </c>
      <c r="C122">
        <v>105</v>
      </c>
      <c r="D122" s="8">
        <v>46.830725466017512</v>
      </c>
      <c r="E122" s="8">
        <v>46.830725466017611</v>
      </c>
      <c r="F122" s="8">
        <v>-0.24864625325124301</v>
      </c>
      <c r="G122" s="8">
        <v>46.830725466017611</v>
      </c>
      <c r="H122" s="8">
        <v>46.830725466017512</v>
      </c>
      <c r="I122" s="8">
        <v>0.24864625325124753</v>
      </c>
    </row>
    <row r="123" spans="1:9" x14ac:dyDescent="0.25">
      <c r="A123">
        <v>22</v>
      </c>
      <c r="B123">
        <v>105</v>
      </c>
      <c r="C123">
        <v>105</v>
      </c>
      <c r="D123" s="8">
        <v>10.215587109855612</v>
      </c>
      <c r="E123" s="8">
        <v>10.215587109855477</v>
      </c>
      <c r="F123" s="8">
        <v>-0.37773921846618785</v>
      </c>
      <c r="G123" s="8">
        <v>10.215587109855463</v>
      </c>
      <c r="H123" s="8">
        <v>10.215587109855626</v>
      </c>
      <c r="I123" s="8">
        <v>0.37773921846618358</v>
      </c>
    </row>
    <row r="124" spans="1:9" x14ac:dyDescent="0.25">
      <c r="A124">
        <v>23</v>
      </c>
      <c r="B124">
        <v>105</v>
      </c>
      <c r="C124">
        <v>105</v>
      </c>
      <c r="D124" s="8">
        <v>46.830725466028923</v>
      </c>
      <c r="E124" s="8">
        <v>46.830725466029136</v>
      </c>
      <c r="F124" s="8">
        <v>-0.2486462532512409</v>
      </c>
      <c r="G124" s="8">
        <v>46.830725466029136</v>
      </c>
      <c r="H124" s="8">
        <v>46.830725466028923</v>
      </c>
      <c r="I124" s="8">
        <v>0.24864625325124959</v>
      </c>
    </row>
    <row r="125" spans="1:9" x14ac:dyDescent="0.25">
      <c r="A125">
        <v>24</v>
      </c>
      <c r="B125">
        <v>105</v>
      </c>
      <c r="C125">
        <v>105</v>
      </c>
      <c r="D125" s="8">
        <v>63.208002590011446</v>
      </c>
      <c r="E125" s="8">
        <v>-49.83840794046256</v>
      </c>
      <c r="F125" s="8">
        <v>-15.342328642460753</v>
      </c>
      <c r="G125" s="8">
        <v>-63.033304882167961</v>
      </c>
      <c r="H125" s="8">
        <v>76.402899531716855</v>
      </c>
      <c r="I125" s="8">
        <v>-14.78968842249717</v>
      </c>
    </row>
    <row r="126" spans="1:9" x14ac:dyDescent="0.25">
      <c r="A126">
        <v>25</v>
      </c>
      <c r="B126">
        <v>105</v>
      </c>
      <c r="C126">
        <v>105</v>
      </c>
      <c r="D126" s="8">
        <v>-63.033304882180801</v>
      </c>
      <c r="E126" s="8">
        <v>76.402899531743117</v>
      </c>
      <c r="F126" s="8">
        <v>14.789688422501833</v>
      </c>
      <c r="G126" s="8">
        <v>63.208002590037616</v>
      </c>
      <c r="H126" s="8">
        <v>-49.8384079404753</v>
      </c>
      <c r="I126" s="8">
        <v>15.342328642465416</v>
      </c>
    </row>
    <row r="127" spans="1:9" x14ac:dyDescent="0.25">
      <c r="A127">
        <v>1</v>
      </c>
      <c r="B127">
        <v>106</v>
      </c>
      <c r="C127">
        <v>106</v>
      </c>
      <c r="D127" s="8">
        <v>-40.392670720707464</v>
      </c>
      <c r="E127" s="8">
        <v>45.328875582909909</v>
      </c>
      <c r="F127" s="8">
        <v>-0.48579120809508408</v>
      </c>
      <c r="G127" s="8">
        <v>-40.846002396572985</v>
      </c>
      <c r="H127" s="8">
        <v>45.782207258775429</v>
      </c>
      <c r="I127" s="8">
        <v>9.791233544288877E-2</v>
      </c>
    </row>
    <row r="128" spans="1:9" x14ac:dyDescent="0.25">
      <c r="A128">
        <v>2</v>
      </c>
      <c r="B128">
        <v>106</v>
      </c>
      <c r="C128">
        <v>106</v>
      </c>
      <c r="D128" s="8">
        <v>-41.440266248384894</v>
      </c>
      <c r="E128" s="8">
        <v>46.729271104901038</v>
      </c>
      <c r="F128" s="8">
        <v>-0.33986532220802607</v>
      </c>
      <c r="G128" s="8">
        <v>-41.66693208631601</v>
      </c>
      <c r="H128" s="8">
        <v>46.955936942832153</v>
      </c>
      <c r="I128" s="8">
        <v>-4.8013550439039626E-2</v>
      </c>
    </row>
    <row r="129" spans="1:9" x14ac:dyDescent="0.25">
      <c r="A129">
        <v>3</v>
      </c>
      <c r="B129">
        <v>106</v>
      </c>
      <c r="C129">
        <v>106</v>
      </c>
      <c r="D129" s="8">
        <v>-44.510338373483627</v>
      </c>
      <c r="E129" s="8">
        <v>44.112530655664933</v>
      </c>
      <c r="F129" s="8">
        <v>18.810910995524868</v>
      </c>
      <c r="G129" s="8">
        <v>-22.354621116193215</v>
      </c>
      <c r="H129" s="8">
        <v>21.956813398374521</v>
      </c>
      <c r="I129" s="8">
        <v>19.102762767293854</v>
      </c>
    </row>
    <row r="130" spans="1:9" x14ac:dyDescent="0.25">
      <c r="A130">
        <v>4</v>
      </c>
      <c r="B130">
        <v>106</v>
      </c>
      <c r="C130">
        <v>106</v>
      </c>
      <c r="D130" s="8">
        <v>-47.003129551797855</v>
      </c>
      <c r="E130" s="8">
        <v>46.434158854402781</v>
      </c>
      <c r="F130" s="8">
        <v>18.875566260820172</v>
      </c>
      <c r="G130" s="8">
        <v>-0.2844853486966461</v>
      </c>
      <c r="H130" s="8">
        <v>-0.28448534869843134</v>
      </c>
      <c r="I130" s="8">
        <v>19.03810750198593</v>
      </c>
    </row>
    <row r="131" spans="1:9" x14ac:dyDescent="0.25">
      <c r="A131">
        <v>5</v>
      </c>
      <c r="B131">
        <v>106</v>
      </c>
      <c r="C131">
        <v>106</v>
      </c>
      <c r="D131" s="8">
        <v>-6.6236044936132821</v>
      </c>
      <c r="E131" s="8">
        <v>-6.6236044936081875</v>
      </c>
      <c r="F131" s="8">
        <v>2.3637700458899089</v>
      </c>
      <c r="G131" s="8">
        <v>18.813127419635574</v>
      </c>
      <c r="H131" s="8">
        <v>-32.060336406857047</v>
      </c>
      <c r="I131" s="8">
        <v>2.8589766881360754</v>
      </c>
    </row>
    <row r="132" spans="1:9" x14ac:dyDescent="0.25">
      <c r="A132">
        <v>6</v>
      </c>
      <c r="B132">
        <v>106</v>
      </c>
      <c r="C132">
        <v>106</v>
      </c>
      <c r="D132" s="8">
        <v>8.1192339533176892</v>
      </c>
      <c r="E132" s="8">
        <v>-15.328118122851127</v>
      </c>
      <c r="F132" s="8">
        <v>2.8365436792513461</v>
      </c>
      <c r="G132" s="8">
        <v>12.234952476117943</v>
      </c>
      <c r="H132" s="8">
        <v>-19.443836645651384</v>
      </c>
      <c r="I132" s="8">
        <v>3.1149960629852327</v>
      </c>
    </row>
    <row r="133" spans="1:9" x14ac:dyDescent="0.25">
      <c r="A133">
        <v>7</v>
      </c>
      <c r="B133">
        <v>106</v>
      </c>
      <c r="C133">
        <v>106</v>
      </c>
      <c r="D133" s="8">
        <v>17.201824592964115</v>
      </c>
      <c r="E133" s="8">
        <v>-14.476964528798424</v>
      </c>
      <c r="F133" s="8">
        <v>5.6125018224470873</v>
      </c>
      <c r="G133" s="8">
        <v>25.156906656394238</v>
      </c>
      <c r="H133" s="8">
        <v>-22.432046592228549</v>
      </c>
      <c r="I133" s="8">
        <v>5.8909542061809734</v>
      </c>
    </row>
    <row r="134" spans="1:9" x14ac:dyDescent="0.25">
      <c r="A134">
        <v>8</v>
      </c>
      <c r="B134">
        <v>106</v>
      </c>
      <c r="C134">
        <v>106</v>
      </c>
      <c r="D134" s="8">
        <v>54.157763304983419</v>
      </c>
      <c r="E134" s="8">
        <v>-49.095469033120523</v>
      </c>
      <c r="F134" s="8">
        <v>5.8685211972385316</v>
      </c>
      <c r="G134" s="8">
        <v>113.73339568556676</v>
      </c>
      <c r="H134" s="8">
        <v>-108.67110141370387</v>
      </c>
      <c r="I134" s="8">
        <v>6.3637278394846986</v>
      </c>
    </row>
    <row r="135" spans="1:9" x14ac:dyDescent="0.25">
      <c r="A135">
        <v>9</v>
      </c>
      <c r="B135">
        <v>106</v>
      </c>
      <c r="C135">
        <v>106</v>
      </c>
      <c r="D135" s="8">
        <v>114.02800732763781</v>
      </c>
      <c r="E135" s="8">
        <v>-108.37648977163273</v>
      </c>
      <c r="F135" s="8">
        <v>-1.1819914689290667</v>
      </c>
      <c r="G135" s="8">
        <v>103.09425986461076</v>
      </c>
      <c r="H135" s="8">
        <v>-97.442742308605688</v>
      </c>
      <c r="I135" s="8">
        <v>-0.53423745822845004</v>
      </c>
    </row>
    <row r="136" spans="1:9" x14ac:dyDescent="0.25">
      <c r="A136">
        <v>10</v>
      </c>
      <c r="B136">
        <v>106</v>
      </c>
      <c r="C136">
        <v>106</v>
      </c>
      <c r="D136" s="8">
        <v>103.74060816765028</v>
      </c>
      <c r="E136" s="8">
        <v>-96.796394005566114</v>
      </c>
      <c r="F136" s="8">
        <v>-8.1932604271584175</v>
      </c>
      <c r="G136" s="8">
        <v>3.4721070810420311</v>
      </c>
      <c r="H136" s="8">
        <v>3.4721070810421253</v>
      </c>
      <c r="I136" s="8">
        <v>-7.5455064164578012</v>
      </c>
    </row>
    <row r="137" spans="1:9" x14ac:dyDescent="0.25">
      <c r="A137">
        <v>11</v>
      </c>
      <c r="B137">
        <v>106</v>
      </c>
      <c r="C137">
        <v>106</v>
      </c>
      <c r="D137" s="8">
        <v>5.6011709766496152</v>
      </c>
      <c r="E137" s="8">
        <v>5.6011709766495281</v>
      </c>
      <c r="F137" s="8">
        <v>-5.2925566527700809</v>
      </c>
      <c r="G137" s="8">
        <v>-57.707735696479624</v>
      </c>
      <c r="H137" s="8">
        <v>68.910077649778771</v>
      </c>
      <c r="I137" s="8">
        <v>-4.6448026420694646</v>
      </c>
    </row>
    <row r="138" spans="1:9" x14ac:dyDescent="0.25">
      <c r="A138">
        <v>12</v>
      </c>
      <c r="B138">
        <v>106</v>
      </c>
      <c r="C138">
        <v>106</v>
      </c>
      <c r="D138" s="8">
        <v>-58.354083999515026</v>
      </c>
      <c r="E138" s="8">
        <v>68.263729346743432</v>
      </c>
      <c r="F138" s="8">
        <v>-2.9026562671101663</v>
      </c>
      <c r="G138" s="8">
        <v>-91.211846463258098</v>
      </c>
      <c r="H138" s="8">
        <v>101.1214918104865</v>
      </c>
      <c r="I138" s="8">
        <v>-2.2549022564095496</v>
      </c>
    </row>
    <row r="139" spans="1:9" x14ac:dyDescent="0.25">
      <c r="A139">
        <v>13</v>
      </c>
      <c r="B139">
        <v>106</v>
      </c>
      <c r="C139">
        <v>106</v>
      </c>
      <c r="D139" s="8">
        <v>-91.50645810533338</v>
      </c>
      <c r="E139" s="8">
        <v>100.82688016841085</v>
      </c>
      <c r="F139" s="8">
        <v>-0.39945222093424648</v>
      </c>
      <c r="G139" s="8">
        <v>-92.985580089424587</v>
      </c>
      <c r="H139" s="8">
        <v>102.30600215250206</v>
      </c>
      <c r="I139" s="8">
        <v>9.5754421311920079E-2</v>
      </c>
    </row>
    <row r="140" spans="1:9" x14ac:dyDescent="0.25">
      <c r="A140">
        <v>14</v>
      </c>
      <c r="B140">
        <v>106</v>
      </c>
      <c r="C140">
        <v>106</v>
      </c>
      <c r="D140" s="8">
        <v>-42.475692148706344</v>
      </c>
      <c r="E140" s="8">
        <v>47.533325164457665</v>
      </c>
      <c r="F140" s="8">
        <v>7.3321412335279015E-2</v>
      </c>
      <c r="G140" s="8">
        <v>-42.181722470448577</v>
      </c>
      <c r="H140" s="8">
        <v>47.239355486199898</v>
      </c>
      <c r="I140" s="8">
        <v>0.35177379606916559</v>
      </c>
    </row>
    <row r="141" spans="1:9" x14ac:dyDescent="0.25">
      <c r="A141">
        <v>15</v>
      </c>
      <c r="B141">
        <v>106</v>
      </c>
      <c r="C141">
        <v>106</v>
      </c>
      <c r="D141" s="8">
        <v>-44.685699745553784</v>
      </c>
      <c r="E141" s="8">
        <v>44.735378211098229</v>
      </c>
      <c r="F141" s="8">
        <v>7.1956851130704242</v>
      </c>
      <c r="G141" s="8">
        <v>-34.540953468691406</v>
      </c>
      <c r="H141" s="8">
        <v>34.590631934235851</v>
      </c>
      <c r="I141" s="8">
        <v>7.4741374968043113</v>
      </c>
    </row>
    <row r="142" spans="1:9" x14ac:dyDescent="0.25">
      <c r="A142">
        <v>16</v>
      </c>
      <c r="B142">
        <v>106</v>
      </c>
      <c r="C142">
        <v>106</v>
      </c>
      <c r="D142" s="8">
        <v>-74.995917848495523</v>
      </c>
      <c r="E142" s="8">
        <v>74.998128295325657</v>
      </c>
      <c r="F142" s="8">
        <v>7.4517044878821128</v>
      </c>
      <c r="G142" s="8">
        <v>1.1052234148852839E-3</v>
      </c>
      <c r="H142" s="8">
        <v>1.1052234152489626E-3</v>
      </c>
      <c r="I142" s="8">
        <v>7.9469111301282789</v>
      </c>
    </row>
    <row r="143" spans="1:9" x14ac:dyDescent="0.25">
      <c r="A143">
        <v>17</v>
      </c>
      <c r="B143">
        <v>106</v>
      </c>
      <c r="C143">
        <v>106</v>
      </c>
      <c r="D143" s="8">
        <v>-2.5081270386858505</v>
      </c>
      <c r="E143" s="8">
        <v>-2.5081270386816956</v>
      </c>
      <c r="F143" s="8">
        <v>2.2803642510972524</v>
      </c>
      <c r="G143" s="8">
        <v>3.312062268104889</v>
      </c>
      <c r="H143" s="8">
        <v>-8.3283163454724356</v>
      </c>
      <c r="I143" s="8">
        <v>2.4429054922630109</v>
      </c>
    </row>
    <row r="144" spans="1:9" x14ac:dyDescent="0.25">
      <c r="A144">
        <v>18</v>
      </c>
      <c r="B144">
        <v>106</v>
      </c>
      <c r="C144">
        <v>106</v>
      </c>
      <c r="D144" s="8">
        <v>1.3228316538595992</v>
      </c>
      <c r="E144" s="8">
        <v>-4.1974684689118433</v>
      </c>
      <c r="F144" s="8">
        <v>2.2157089857952448</v>
      </c>
      <c r="G144" s="8">
        <v>4.082981715243827</v>
      </c>
      <c r="H144" s="8">
        <v>-6.957618530296072</v>
      </c>
      <c r="I144" s="8">
        <v>2.5075607575642325</v>
      </c>
    </row>
    <row r="145" spans="1:9" x14ac:dyDescent="0.25">
      <c r="A145">
        <v>19</v>
      </c>
      <c r="B145">
        <v>106</v>
      </c>
      <c r="C145">
        <v>106</v>
      </c>
      <c r="D145" s="8">
        <v>5.4322342534837853</v>
      </c>
      <c r="E145" s="8">
        <v>-5.6083659920543871</v>
      </c>
      <c r="F145" s="8">
        <v>11.569000432349974</v>
      </c>
      <c r="G145" s="8">
        <v>19.124001335753167</v>
      </c>
      <c r="H145" s="8">
        <v>-19.300133074323771</v>
      </c>
      <c r="I145" s="8">
        <v>11.860852204118958</v>
      </c>
    </row>
    <row r="146" spans="1:9" x14ac:dyDescent="0.25">
      <c r="A146">
        <v>20</v>
      </c>
      <c r="B146">
        <v>106</v>
      </c>
      <c r="C146">
        <v>106</v>
      </c>
      <c r="D146" s="8">
        <v>65.499609418280826</v>
      </c>
      <c r="E146" s="8">
        <v>-66.028541151175077</v>
      </c>
      <c r="F146" s="8">
        <v>11.42307454646113</v>
      </c>
      <c r="G146" s="8">
        <v>92.883143582805133</v>
      </c>
      <c r="H146" s="8">
        <v>-93.412075315699383</v>
      </c>
      <c r="I146" s="8">
        <v>12.006778089999106</v>
      </c>
    </row>
    <row r="147" spans="1:9" x14ac:dyDescent="0.25">
      <c r="A147">
        <v>21</v>
      </c>
      <c r="B147">
        <v>106</v>
      </c>
      <c r="C147">
        <v>106</v>
      </c>
      <c r="D147" s="8">
        <v>24.408169373545977</v>
      </c>
      <c r="E147" s="8">
        <v>24.408169373547228</v>
      </c>
      <c r="F147" s="8">
        <v>-0.24864625325121792</v>
      </c>
      <c r="G147" s="8">
        <v>24.408169373547224</v>
      </c>
      <c r="H147" s="8">
        <v>24.408169373545981</v>
      </c>
      <c r="I147" s="8">
        <v>0.2486462532512726</v>
      </c>
    </row>
    <row r="148" spans="1:9" x14ac:dyDescent="0.25">
      <c r="A148">
        <v>22</v>
      </c>
      <c r="B148">
        <v>106</v>
      </c>
      <c r="C148">
        <v>106</v>
      </c>
      <c r="D148" s="8">
        <v>-0.8703960953497184</v>
      </c>
      <c r="E148" s="8">
        <v>-0.87039609534977147</v>
      </c>
      <c r="F148" s="8">
        <v>-0.37773921846618519</v>
      </c>
      <c r="G148" s="8">
        <v>-0.87039609534977758</v>
      </c>
      <c r="H148" s="8">
        <v>-0.8703960953497123</v>
      </c>
      <c r="I148" s="8">
        <v>0.37773921846618619</v>
      </c>
    </row>
    <row r="149" spans="1:9" x14ac:dyDescent="0.25">
      <c r="A149">
        <v>23</v>
      </c>
      <c r="B149">
        <v>106</v>
      </c>
      <c r="C149">
        <v>106</v>
      </c>
      <c r="D149" s="8">
        <v>11.921016570814579</v>
      </c>
      <c r="E149" s="8">
        <v>11.92101657081454</v>
      </c>
      <c r="F149" s="8">
        <v>-0.24864625325124443</v>
      </c>
      <c r="G149" s="8">
        <v>11.921016570814526</v>
      </c>
      <c r="H149" s="8">
        <v>11.921016570814594</v>
      </c>
      <c r="I149" s="8">
        <v>0.24864625325124606</v>
      </c>
    </row>
    <row r="150" spans="1:9" x14ac:dyDescent="0.25">
      <c r="A150">
        <v>24</v>
      </c>
      <c r="B150">
        <v>106</v>
      </c>
      <c r="C150">
        <v>106</v>
      </c>
      <c r="D150" s="8">
        <v>-86.720953859942895</v>
      </c>
      <c r="E150" s="8">
        <v>95.947585273422177</v>
      </c>
      <c r="F150" s="8">
        <v>-0.47025954630736416</v>
      </c>
      <c r="G150" s="8">
        <v>-88.346013872313108</v>
      </c>
      <c r="H150" s="8">
        <v>97.57264528579239</v>
      </c>
      <c r="I150" s="8">
        <v>8.2380673656219663E-2</v>
      </c>
    </row>
    <row r="151" spans="1:9" x14ac:dyDescent="0.25">
      <c r="A151">
        <v>25</v>
      </c>
      <c r="B151">
        <v>106</v>
      </c>
      <c r="C151">
        <v>106</v>
      </c>
      <c r="D151" s="8">
        <v>40.218356189320303</v>
      </c>
      <c r="E151" s="8">
        <v>-40.804679240788204</v>
      </c>
      <c r="F151" s="8">
        <v>11.438606208248324</v>
      </c>
      <c r="G151" s="8">
        <v>138.38022913432874</v>
      </c>
      <c r="H151" s="8">
        <v>-138.96655218579664</v>
      </c>
      <c r="I151" s="8">
        <v>11.991246428211907</v>
      </c>
    </row>
    <row r="152" spans="1:9" x14ac:dyDescent="0.25">
      <c r="A152">
        <v>1</v>
      </c>
      <c r="B152">
        <v>107</v>
      </c>
      <c r="C152">
        <v>107</v>
      </c>
      <c r="D152" s="8">
        <v>92.883143583056977</v>
      </c>
      <c r="E152" s="8">
        <v>-93.412075315945032</v>
      </c>
      <c r="F152" s="8">
        <v>-12.006778090054528</v>
      </c>
      <c r="G152" s="8">
        <v>65.499609418403168</v>
      </c>
      <c r="H152" s="8">
        <v>-66.028541151291222</v>
      </c>
      <c r="I152" s="8">
        <v>-11.423074546516554</v>
      </c>
    </row>
    <row r="153" spans="1:9" x14ac:dyDescent="0.25">
      <c r="A153">
        <v>2</v>
      </c>
      <c r="B153">
        <v>107</v>
      </c>
      <c r="C153">
        <v>107</v>
      </c>
      <c r="D153" s="8">
        <v>19.124001335655354</v>
      </c>
      <c r="E153" s="8">
        <v>-19.300133074212919</v>
      </c>
      <c r="F153" s="8">
        <v>-11.860852204168532</v>
      </c>
      <c r="G153" s="8">
        <v>5.432234253326496</v>
      </c>
      <c r="H153" s="8">
        <v>-5.6083659918840612</v>
      </c>
      <c r="I153" s="8">
        <v>-11.569000432399545</v>
      </c>
    </row>
    <row r="154" spans="1:9" x14ac:dyDescent="0.25">
      <c r="A154">
        <v>3</v>
      </c>
      <c r="B154">
        <v>107</v>
      </c>
      <c r="C154">
        <v>107</v>
      </c>
      <c r="D154" s="8">
        <v>4.082981715069999</v>
      </c>
      <c r="E154" s="8">
        <v>-6.9576185301439208</v>
      </c>
      <c r="F154" s="8">
        <v>-2.5075607574938923</v>
      </c>
      <c r="G154" s="8">
        <v>1.3228316537669731</v>
      </c>
      <c r="H154" s="8">
        <v>-4.1974684688408956</v>
      </c>
      <c r="I154" s="8">
        <v>-2.2157089857249046</v>
      </c>
    </row>
    <row r="155" spans="1:9" x14ac:dyDescent="0.25">
      <c r="A155">
        <v>4</v>
      </c>
      <c r="B155">
        <v>107</v>
      </c>
      <c r="C155">
        <v>107</v>
      </c>
      <c r="D155" s="8">
        <v>3.3120622679141873</v>
      </c>
      <c r="E155" s="8">
        <v>-8.3283163453208822</v>
      </c>
      <c r="F155" s="8">
        <v>-2.442905492194968</v>
      </c>
      <c r="G155" s="8">
        <v>-2.5081270387079364</v>
      </c>
      <c r="H155" s="8">
        <v>-2.5081270386987589</v>
      </c>
      <c r="I155" s="8">
        <v>-2.2803642510292086</v>
      </c>
    </row>
    <row r="156" spans="1:9" x14ac:dyDescent="0.25">
      <c r="A156">
        <v>5</v>
      </c>
      <c r="B156">
        <v>107</v>
      </c>
      <c r="C156">
        <v>107</v>
      </c>
      <c r="D156" s="8">
        <v>1.1052233617510853E-3</v>
      </c>
      <c r="E156" s="8">
        <v>1.1052233626313473E-3</v>
      </c>
      <c r="F156" s="8">
        <v>-7.9469111301367796</v>
      </c>
      <c r="G156" s="8">
        <v>-74.995917848632118</v>
      </c>
      <c r="H156" s="8">
        <v>74.998128295356494</v>
      </c>
      <c r="I156" s="8">
        <v>-7.4517044878906118</v>
      </c>
    </row>
    <row r="157" spans="1:9" x14ac:dyDescent="0.25">
      <c r="A157">
        <v>6</v>
      </c>
      <c r="B157">
        <v>107</v>
      </c>
      <c r="C157">
        <v>107</v>
      </c>
      <c r="D157" s="8">
        <v>-34.540953468745506</v>
      </c>
      <c r="E157" s="8">
        <v>34.590631934265751</v>
      </c>
      <c r="F157" s="8">
        <v>-7.4741374968769678</v>
      </c>
      <c r="G157" s="8">
        <v>-44.685699745706572</v>
      </c>
      <c r="H157" s="8">
        <v>44.735378211226816</v>
      </c>
      <c r="I157" s="8">
        <v>-7.1956851131430826</v>
      </c>
    </row>
    <row r="158" spans="1:9" x14ac:dyDescent="0.25">
      <c r="A158">
        <v>7</v>
      </c>
      <c r="B158">
        <v>107</v>
      </c>
      <c r="C158">
        <v>107</v>
      </c>
      <c r="D158" s="8">
        <v>-42.181722470569653</v>
      </c>
      <c r="E158" s="8">
        <v>47.239355486360225</v>
      </c>
      <c r="F158" s="8">
        <v>-0.35177379609305293</v>
      </c>
      <c r="G158" s="8">
        <v>-42.475692148865441</v>
      </c>
      <c r="H158" s="8">
        <v>47.533325164656013</v>
      </c>
      <c r="I158" s="8">
        <v>-7.3321412359166352E-2</v>
      </c>
    </row>
    <row r="159" spans="1:9" x14ac:dyDescent="0.25">
      <c r="A159">
        <v>8</v>
      </c>
      <c r="B159">
        <v>107</v>
      </c>
      <c r="C159">
        <v>107</v>
      </c>
      <c r="D159" s="8">
        <v>-92.985580089821156</v>
      </c>
      <c r="E159" s="8">
        <v>102.30600215286532</v>
      </c>
      <c r="F159" s="8">
        <v>-9.575442127720947E-2</v>
      </c>
      <c r="G159" s="8">
        <v>-91.506458105392497</v>
      </c>
      <c r="H159" s="8">
        <v>100.82688016843666</v>
      </c>
      <c r="I159" s="8">
        <v>0.39945222096895705</v>
      </c>
    </row>
    <row r="160" spans="1:9" x14ac:dyDescent="0.25">
      <c r="A160">
        <v>9</v>
      </c>
      <c r="B160">
        <v>107</v>
      </c>
      <c r="C160">
        <v>107</v>
      </c>
      <c r="D160" s="8">
        <v>-91.211846463323241</v>
      </c>
      <c r="E160" s="8">
        <v>101.121491810506</v>
      </c>
      <c r="F160" s="8">
        <v>2.2549022564328056</v>
      </c>
      <c r="G160" s="8">
        <v>-58.354083999283695</v>
      </c>
      <c r="H160" s="8">
        <v>68.263729346466448</v>
      </c>
      <c r="I160" s="8">
        <v>2.9026562671334224</v>
      </c>
    </row>
    <row r="161" spans="1:9" x14ac:dyDescent="0.25">
      <c r="A161">
        <v>10</v>
      </c>
      <c r="B161">
        <v>107</v>
      </c>
      <c r="C161">
        <v>107</v>
      </c>
      <c r="D161" s="8">
        <v>-57.707735696205532</v>
      </c>
      <c r="E161" s="8">
        <v>68.910077649544462</v>
      </c>
      <c r="F161" s="8">
        <v>4.644802642049549</v>
      </c>
      <c r="G161" s="8">
        <v>5.6011709766694171</v>
      </c>
      <c r="H161" s="8">
        <v>5.6011709766695112</v>
      </c>
      <c r="I161" s="8">
        <v>5.2925566527501653</v>
      </c>
    </row>
    <row r="162" spans="1:9" x14ac:dyDescent="0.25">
      <c r="A162">
        <v>11</v>
      </c>
      <c r="B162">
        <v>107</v>
      </c>
      <c r="C162">
        <v>107</v>
      </c>
      <c r="D162" s="8">
        <v>3.4721070810613957</v>
      </c>
      <c r="E162" s="8">
        <v>3.4721070810608006</v>
      </c>
      <c r="F162" s="8">
        <v>7.5455064164797685</v>
      </c>
      <c r="G162" s="8">
        <v>103.74060816794969</v>
      </c>
      <c r="H162" s="8">
        <v>-96.796394005827494</v>
      </c>
      <c r="I162" s="8">
        <v>8.1932604271803857</v>
      </c>
    </row>
    <row r="163" spans="1:9" x14ac:dyDescent="0.25">
      <c r="A163">
        <v>12</v>
      </c>
      <c r="B163">
        <v>107</v>
      </c>
      <c r="C163">
        <v>107</v>
      </c>
      <c r="D163" s="8">
        <v>103.09425986487152</v>
      </c>
      <c r="E163" s="8">
        <v>-97.442742308905807</v>
      </c>
      <c r="F163" s="8">
        <v>0.53423745820622748</v>
      </c>
      <c r="G163" s="8">
        <v>114.02800732761527</v>
      </c>
      <c r="H163" s="8">
        <v>-108.37648977164956</v>
      </c>
      <c r="I163" s="8">
        <v>1.181991468906844</v>
      </c>
    </row>
    <row r="164" spans="1:9" x14ac:dyDescent="0.25">
      <c r="A164">
        <v>13</v>
      </c>
      <c r="B164">
        <v>107</v>
      </c>
      <c r="C164">
        <v>107</v>
      </c>
      <c r="D164" s="8">
        <v>113.73339568556136</v>
      </c>
      <c r="E164" s="8">
        <v>-108.67110141370406</v>
      </c>
      <c r="F164" s="8">
        <v>-6.3637278395207151</v>
      </c>
      <c r="G164" s="8">
        <v>54.157763304627508</v>
      </c>
      <c r="H164" s="8">
        <v>-49.095469032770225</v>
      </c>
      <c r="I164" s="8">
        <v>-5.8685211972745481</v>
      </c>
    </row>
    <row r="165" spans="1:9" x14ac:dyDescent="0.25">
      <c r="A165">
        <v>14</v>
      </c>
      <c r="B165">
        <v>107</v>
      </c>
      <c r="C165">
        <v>107</v>
      </c>
      <c r="D165" s="8">
        <v>25.156906656247738</v>
      </c>
      <c r="E165" s="8">
        <v>-22.432046592048646</v>
      </c>
      <c r="F165" s="8">
        <v>-5.8909542061698348</v>
      </c>
      <c r="G165" s="8">
        <v>17.201824592834452</v>
      </c>
      <c r="H165" s="8">
        <v>-14.47696452863536</v>
      </c>
      <c r="I165" s="8">
        <v>-5.6125018224359478</v>
      </c>
    </row>
    <row r="166" spans="1:9" x14ac:dyDescent="0.25">
      <c r="A166">
        <v>15</v>
      </c>
      <c r="B166">
        <v>107</v>
      </c>
      <c r="C166">
        <v>107</v>
      </c>
      <c r="D166" s="8">
        <v>12.234952475964704</v>
      </c>
      <c r="E166" s="8">
        <v>-19.443836645508682</v>
      </c>
      <c r="F166" s="8">
        <v>-3.1149960629167266</v>
      </c>
      <c r="G166" s="8">
        <v>8.1192339532638176</v>
      </c>
      <c r="H166" s="8">
        <v>-15.328118122807796</v>
      </c>
      <c r="I166" s="8">
        <v>-2.8365436791828391</v>
      </c>
    </row>
    <row r="167" spans="1:9" x14ac:dyDescent="0.25">
      <c r="A167">
        <v>16</v>
      </c>
      <c r="B167">
        <v>107</v>
      </c>
      <c r="C167">
        <v>107</v>
      </c>
      <c r="D167" s="8">
        <v>18.813127419482484</v>
      </c>
      <c r="E167" s="8">
        <v>-32.060336406789887</v>
      </c>
      <c r="F167" s="8">
        <v>-2.8589766881245664</v>
      </c>
      <c r="G167" s="8">
        <v>-6.6236044936539855</v>
      </c>
      <c r="H167" s="8">
        <v>-6.6236044936534189</v>
      </c>
      <c r="I167" s="8">
        <v>-2.3637700458783999</v>
      </c>
    </row>
    <row r="168" spans="1:9" x14ac:dyDescent="0.25">
      <c r="A168">
        <v>17</v>
      </c>
      <c r="B168">
        <v>107</v>
      </c>
      <c r="C168">
        <v>107</v>
      </c>
      <c r="D168" s="8">
        <v>-0.28448534871264841</v>
      </c>
      <c r="E168" s="8">
        <v>-0.28448534871549747</v>
      </c>
      <c r="F168" s="8">
        <v>-19.038107502069202</v>
      </c>
      <c r="G168" s="8">
        <v>-47.003129552016603</v>
      </c>
      <c r="H168" s="8">
        <v>46.43415885458846</v>
      </c>
      <c r="I168" s="8">
        <v>-18.875566260903444</v>
      </c>
    </row>
    <row r="169" spans="1:9" x14ac:dyDescent="0.25">
      <c r="A169">
        <v>18</v>
      </c>
      <c r="B169">
        <v>107</v>
      </c>
      <c r="C169">
        <v>107</v>
      </c>
      <c r="D169" s="8">
        <v>-22.35462111629634</v>
      </c>
      <c r="E169" s="8">
        <v>21.956813398459328</v>
      </c>
      <c r="F169" s="8">
        <v>-19.102762767367832</v>
      </c>
      <c r="G169" s="8">
        <v>-44.510338373672774</v>
      </c>
      <c r="H169" s="8">
        <v>44.112530655835762</v>
      </c>
      <c r="I169" s="8">
        <v>-18.810910995598842</v>
      </c>
    </row>
    <row r="170" spans="1:9" x14ac:dyDescent="0.25">
      <c r="A170">
        <v>19</v>
      </c>
      <c r="B170">
        <v>107</v>
      </c>
      <c r="C170">
        <v>107</v>
      </c>
      <c r="D170" s="8">
        <v>-41.666932086487144</v>
      </c>
      <c r="E170" s="8">
        <v>46.955936943021392</v>
      </c>
      <c r="F170" s="8">
        <v>4.8013550492516703E-2</v>
      </c>
      <c r="G170" s="8">
        <v>-41.440266248492605</v>
      </c>
      <c r="H170" s="8">
        <v>46.729271105026854</v>
      </c>
      <c r="I170" s="8">
        <v>0.33986532226150312</v>
      </c>
    </row>
    <row r="171" spans="1:9" x14ac:dyDescent="0.25">
      <c r="A171">
        <v>20</v>
      </c>
      <c r="B171">
        <v>107</v>
      </c>
      <c r="C171">
        <v>107</v>
      </c>
      <c r="D171" s="8">
        <v>-40.846002396460861</v>
      </c>
      <c r="E171" s="8">
        <v>45.782207258671463</v>
      </c>
      <c r="F171" s="8">
        <v>-9.7912335387229626E-2</v>
      </c>
      <c r="G171" s="8">
        <v>-40.392670720465247</v>
      </c>
      <c r="H171" s="8">
        <v>45.328875582675849</v>
      </c>
      <c r="I171" s="8">
        <v>0.48579120815074323</v>
      </c>
    </row>
    <row r="172" spans="1:9" x14ac:dyDescent="0.25">
      <c r="A172">
        <v>21</v>
      </c>
      <c r="B172">
        <v>107</v>
      </c>
      <c r="C172">
        <v>107</v>
      </c>
      <c r="D172" s="8">
        <v>11.921016570960846</v>
      </c>
      <c r="E172" s="8">
        <v>11.921016570960061</v>
      </c>
      <c r="F172" s="8">
        <v>-0.24864625325126269</v>
      </c>
      <c r="G172" s="8">
        <v>11.92101657096006</v>
      </c>
      <c r="H172" s="8">
        <v>11.921016570960848</v>
      </c>
      <c r="I172" s="8">
        <v>0.24864625325122783</v>
      </c>
    </row>
    <row r="173" spans="1:9" x14ac:dyDescent="0.25">
      <c r="A173">
        <v>22</v>
      </c>
      <c r="B173">
        <v>107</v>
      </c>
      <c r="C173">
        <v>107</v>
      </c>
      <c r="D173" s="8">
        <v>-0.87039609545678787</v>
      </c>
      <c r="E173" s="8">
        <v>-0.87039609545671748</v>
      </c>
      <c r="F173" s="8">
        <v>-0.37773921846618563</v>
      </c>
      <c r="G173" s="8">
        <v>-0.87039609545672358</v>
      </c>
      <c r="H173" s="8">
        <v>-0.87039609545678176</v>
      </c>
      <c r="I173" s="8">
        <v>0.37773921846618574</v>
      </c>
    </row>
    <row r="174" spans="1:9" x14ac:dyDescent="0.25">
      <c r="A174">
        <v>23</v>
      </c>
      <c r="B174">
        <v>107</v>
      </c>
      <c r="C174">
        <v>107</v>
      </c>
      <c r="D174" s="8">
        <v>24.408169373700108</v>
      </c>
      <c r="E174" s="8">
        <v>24.40816937370013</v>
      </c>
      <c r="F174" s="8">
        <v>-0.2486462532512469</v>
      </c>
      <c r="G174" s="8">
        <v>24.408169373700115</v>
      </c>
      <c r="H174" s="8">
        <v>24.408169373700122</v>
      </c>
      <c r="I174" s="8">
        <v>0.24864625325124359</v>
      </c>
    </row>
    <row r="175" spans="1:9" x14ac:dyDescent="0.25">
      <c r="A175">
        <v>24</v>
      </c>
      <c r="B175">
        <v>107</v>
      </c>
      <c r="C175">
        <v>107</v>
      </c>
      <c r="D175" s="8">
        <v>138.38022913459176</v>
      </c>
      <c r="E175" s="8">
        <v>-138.96655218603624</v>
      </c>
      <c r="F175" s="8">
        <v>-11.991246428268331</v>
      </c>
      <c r="G175" s="8">
        <v>40.218356189110551</v>
      </c>
      <c r="H175" s="8">
        <v>-40.804679240555018</v>
      </c>
      <c r="I175" s="8">
        <v>-11.438606208304748</v>
      </c>
    </row>
    <row r="176" spans="1:9" x14ac:dyDescent="0.25">
      <c r="A176">
        <v>25</v>
      </c>
      <c r="B176">
        <v>107</v>
      </c>
      <c r="C176">
        <v>107</v>
      </c>
      <c r="D176" s="8">
        <v>-88.346013872540084</v>
      </c>
      <c r="E176" s="8">
        <v>97.57264528605188</v>
      </c>
      <c r="F176" s="8">
        <v>-8.2380673600042656E-2</v>
      </c>
      <c r="G176" s="8">
        <v>-86.720953859699051</v>
      </c>
      <c r="H176" s="8">
        <v>95.947585273210848</v>
      </c>
      <c r="I176" s="8">
        <v>0.47025954636354117</v>
      </c>
    </row>
    <row r="177" spans="1:9" x14ac:dyDescent="0.25">
      <c r="A177">
        <v>1</v>
      </c>
      <c r="B177">
        <v>108</v>
      </c>
      <c r="C177">
        <v>108</v>
      </c>
      <c r="D177" s="8">
        <v>-167.73316076743927</v>
      </c>
      <c r="E177" s="8">
        <v>149.27869595127729</v>
      </c>
      <c r="F177" s="8">
        <v>37.375316171509517</v>
      </c>
      <c r="G177" s="8">
        <v>-79.686496858803082</v>
      </c>
      <c r="H177" s="8">
        <v>61.232032042641094</v>
      </c>
      <c r="I177" s="8">
        <v>37.959019715047482</v>
      </c>
    </row>
    <row r="178" spans="1:9" x14ac:dyDescent="0.25">
      <c r="A178">
        <v>2</v>
      </c>
      <c r="B178">
        <v>108</v>
      </c>
      <c r="C178">
        <v>108</v>
      </c>
      <c r="D178" s="8">
        <v>70.169231783044268</v>
      </c>
      <c r="E178" s="8">
        <v>-88.270896604879567</v>
      </c>
      <c r="F178" s="8">
        <v>37.521242057394637</v>
      </c>
      <c r="G178" s="8">
        <v>114.19256373736285</v>
      </c>
      <c r="H178" s="8">
        <v>-132.29422855919816</v>
      </c>
      <c r="I178" s="8">
        <v>37.81309382916362</v>
      </c>
    </row>
    <row r="179" spans="1:9" x14ac:dyDescent="0.25">
      <c r="A179">
        <v>3</v>
      </c>
      <c r="B179">
        <v>108</v>
      </c>
      <c r="C179">
        <v>108</v>
      </c>
      <c r="D179" s="8">
        <v>128.05482046367709</v>
      </c>
      <c r="E179" s="8">
        <v>-118.43197183288176</v>
      </c>
      <c r="F179" s="8">
        <v>-52.870577730000576</v>
      </c>
      <c r="G179" s="8">
        <v>66.433122389519369</v>
      </c>
      <c r="H179" s="8">
        <v>-56.810273758724037</v>
      </c>
      <c r="I179" s="8">
        <v>-52.578725958231594</v>
      </c>
    </row>
    <row r="180" spans="1:9" x14ac:dyDescent="0.25">
      <c r="A180">
        <v>4</v>
      </c>
      <c r="B180">
        <v>108</v>
      </c>
      <c r="C180">
        <v>108</v>
      </c>
      <c r="D180" s="8">
        <v>138.6504041245918</v>
      </c>
      <c r="E180" s="8">
        <v>-121.22673314744301</v>
      </c>
      <c r="F180" s="8">
        <v>-52.805922464664533</v>
      </c>
      <c r="G180" s="8">
        <v>8.7118354885765434</v>
      </c>
      <c r="H180" s="8">
        <v>8.7118354885722447</v>
      </c>
      <c r="I180" s="8">
        <v>-52.643381223498771</v>
      </c>
    </row>
    <row r="181" spans="1:9" x14ac:dyDescent="0.25">
      <c r="A181">
        <v>5</v>
      </c>
      <c r="B181">
        <v>108</v>
      </c>
      <c r="C181">
        <v>108</v>
      </c>
      <c r="D181" s="8">
        <v>22.7267750760249</v>
      </c>
      <c r="E181" s="8">
        <v>22.726775076021823</v>
      </c>
      <c r="F181" s="8">
        <v>14.875301842188851</v>
      </c>
      <c r="G181" s="8">
        <v>170.03519494731256</v>
      </c>
      <c r="H181" s="8">
        <v>-124.58164479526585</v>
      </c>
      <c r="I181" s="8">
        <v>15.370508484435016</v>
      </c>
    </row>
    <row r="182" spans="1:9" x14ac:dyDescent="0.25">
      <c r="A182">
        <v>6</v>
      </c>
      <c r="B182">
        <v>108</v>
      </c>
      <c r="C182">
        <v>108</v>
      </c>
      <c r="D182" s="8">
        <v>80.368663650811854</v>
      </c>
      <c r="E182" s="8">
        <v>-55.418920866218151</v>
      </c>
      <c r="F182" s="8">
        <v>15.348075475527629</v>
      </c>
      <c r="G182" s="8">
        <v>101.78879259268979</v>
      </c>
      <c r="H182" s="8">
        <v>-76.839049808096092</v>
      </c>
      <c r="I182" s="8">
        <v>15.626527859261516</v>
      </c>
    </row>
    <row r="183" spans="1:9" x14ac:dyDescent="0.25">
      <c r="A183">
        <v>7</v>
      </c>
      <c r="B183">
        <v>108</v>
      </c>
      <c r="C183">
        <v>108</v>
      </c>
      <c r="D183" s="8">
        <v>79.901644631748781</v>
      </c>
      <c r="E183" s="8">
        <v>-98.726197769040425</v>
      </c>
      <c r="F183" s="8">
        <v>-18.722949893880092</v>
      </c>
      <c r="G183" s="8">
        <v>54.198925948647776</v>
      </c>
      <c r="H183" s="8">
        <v>-73.023479085939428</v>
      </c>
      <c r="I183" s="8">
        <v>-18.444497510146203</v>
      </c>
    </row>
    <row r="184" spans="1:9" x14ac:dyDescent="0.25">
      <c r="A184">
        <v>8</v>
      </c>
      <c r="B184">
        <v>108</v>
      </c>
      <c r="C184">
        <v>108</v>
      </c>
      <c r="D184" s="8">
        <v>120.88006494574385</v>
      </c>
      <c r="E184" s="8">
        <v>-155.15299837927313</v>
      </c>
      <c r="F184" s="8">
        <v>-18.466930519083601</v>
      </c>
      <c r="G184" s="8">
        <v>-56.589824051547993</v>
      </c>
      <c r="H184" s="8">
        <v>22.316890618018707</v>
      </c>
      <c r="I184" s="8">
        <v>-17.971723876837434</v>
      </c>
    </row>
    <row r="185" spans="1:9" x14ac:dyDescent="0.25">
      <c r="A185">
        <v>9</v>
      </c>
      <c r="B185">
        <v>108</v>
      </c>
      <c r="C185">
        <v>108</v>
      </c>
      <c r="D185" s="8">
        <v>-55.048804209537927</v>
      </c>
      <c r="E185" s="8">
        <v>23.857910460028513</v>
      </c>
      <c r="F185" s="8">
        <v>-5.848703006350755</v>
      </c>
      <c r="G185" s="8">
        <v>-125.44390280766339</v>
      </c>
      <c r="H185" s="8">
        <v>94.253009058153992</v>
      </c>
      <c r="I185" s="8">
        <v>-5.2009489956501387</v>
      </c>
    </row>
    <row r="186" spans="1:9" x14ac:dyDescent="0.25">
      <c r="A186">
        <v>10</v>
      </c>
      <c r="B186">
        <v>108</v>
      </c>
      <c r="C186">
        <v>108</v>
      </c>
      <c r="D186" s="8">
        <v>-124.97498791294998</v>
      </c>
      <c r="E186" s="8">
        <v>94.721923952867115</v>
      </c>
      <c r="F186" s="8">
        <v>8.2973710302913073</v>
      </c>
      <c r="G186" s="8">
        <v>-15.126531980041412</v>
      </c>
      <c r="H186" s="8">
        <v>-15.126531980041458</v>
      </c>
      <c r="I186" s="8">
        <v>8.9451250409919236</v>
      </c>
    </row>
    <row r="187" spans="1:9" x14ac:dyDescent="0.25">
      <c r="A187">
        <v>11</v>
      </c>
      <c r="B187">
        <v>108</v>
      </c>
      <c r="C187">
        <v>108</v>
      </c>
      <c r="D187" s="8">
        <v>-15.126531980040358</v>
      </c>
      <c r="E187" s="8">
        <v>-15.126531980040141</v>
      </c>
      <c r="F187" s="8">
        <v>-8.9451250409980432</v>
      </c>
      <c r="G187" s="8">
        <v>-124.97498791302675</v>
      </c>
      <c r="H187" s="8">
        <v>94.721923952946241</v>
      </c>
      <c r="I187" s="8">
        <v>-8.2973710302974268</v>
      </c>
    </row>
    <row r="188" spans="1:9" x14ac:dyDescent="0.25">
      <c r="A188">
        <v>12</v>
      </c>
      <c r="B188">
        <v>108</v>
      </c>
      <c r="C188">
        <v>108</v>
      </c>
      <c r="D188" s="8">
        <v>-125.44390280773916</v>
      </c>
      <c r="E188" s="8">
        <v>94.253009058233971</v>
      </c>
      <c r="F188" s="8">
        <v>5.2009489956472077</v>
      </c>
      <c r="G188" s="8">
        <v>-55.048804209651465</v>
      </c>
      <c r="H188" s="8">
        <v>23.857910460146272</v>
      </c>
      <c r="I188" s="8">
        <v>5.848703006347824</v>
      </c>
    </row>
    <row r="189" spans="1:9" x14ac:dyDescent="0.25">
      <c r="A189">
        <v>13</v>
      </c>
      <c r="B189">
        <v>108</v>
      </c>
      <c r="C189">
        <v>108</v>
      </c>
      <c r="D189" s="8">
        <v>-56.589824051635958</v>
      </c>
      <c r="E189" s="8">
        <v>22.316890618162329</v>
      </c>
      <c r="F189" s="8">
        <v>17.971723876842308</v>
      </c>
      <c r="G189" s="8">
        <v>120.88006494570321</v>
      </c>
      <c r="H189" s="8">
        <v>-155.15299837917684</v>
      </c>
      <c r="I189" s="8">
        <v>18.466930519088478</v>
      </c>
    </row>
    <row r="190" spans="1:9" x14ac:dyDescent="0.25">
      <c r="A190">
        <v>14</v>
      </c>
      <c r="B190">
        <v>108</v>
      </c>
      <c r="C190">
        <v>108</v>
      </c>
      <c r="D190" s="8">
        <v>54.198925948626368</v>
      </c>
      <c r="E190" s="8">
        <v>-73.023479085894081</v>
      </c>
      <c r="F190" s="8">
        <v>18.444497510178756</v>
      </c>
      <c r="G190" s="8">
        <v>79.901644631772001</v>
      </c>
      <c r="H190" s="8">
        <v>-98.726197769039715</v>
      </c>
      <c r="I190" s="8">
        <v>18.722949893912642</v>
      </c>
    </row>
    <row r="191" spans="1:9" x14ac:dyDescent="0.25">
      <c r="A191">
        <v>15</v>
      </c>
      <c r="B191">
        <v>108</v>
      </c>
      <c r="C191">
        <v>108</v>
      </c>
      <c r="D191" s="8">
        <v>101.78879259269827</v>
      </c>
      <c r="E191" s="8">
        <v>-76.839049808113529</v>
      </c>
      <c r="F191" s="8">
        <v>-15.626527859244955</v>
      </c>
      <c r="G191" s="8">
        <v>80.368663650843104</v>
      </c>
      <c r="H191" s="8">
        <v>-55.418920866258361</v>
      </c>
      <c r="I191" s="8">
        <v>-15.348075475511068</v>
      </c>
    </row>
    <row r="192" spans="1:9" x14ac:dyDescent="0.25">
      <c r="A192">
        <v>16</v>
      </c>
      <c r="B192">
        <v>108</v>
      </c>
      <c r="C192">
        <v>108</v>
      </c>
      <c r="D192" s="8">
        <v>170.03519494740391</v>
      </c>
      <c r="E192" s="8">
        <v>-124.58164479533502</v>
      </c>
      <c r="F192" s="8">
        <v>-15.370508484443398</v>
      </c>
      <c r="G192" s="8">
        <v>22.726775076034567</v>
      </c>
      <c r="H192" s="8">
        <v>22.726775076034318</v>
      </c>
      <c r="I192" s="8">
        <v>-14.875301842197231</v>
      </c>
    </row>
    <row r="193" spans="1:9" x14ac:dyDescent="0.25">
      <c r="A193">
        <v>17</v>
      </c>
      <c r="B193">
        <v>108</v>
      </c>
      <c r="C193">
        <v>108</v>
      </c>
      <c r="D193" s="8">
        <v>8.7118354885681448</v>
      </c>
      <c r="E193" s="8">
        <v>8.7118354885681519</v>
      </c>
      <c r="F193" s="8">
        <v>52.643381223533765</v>
      </c>
      <c r="G193" s="8">
        <v>138.65040412467309</v>
      </c>
      <c r="H193" s="8">
        <v>-121.22673314753681</v>
      </c>
      <c r="I193" s="8">
        <v>52.80592246469952</v>
      </c>
    </row>
    <row r="194" spans="1:9" x14ac:dyDescent="0.25">
      <c r="A194">
        <v>18</v>
      </c>
      <c r="B194">
        <v>108</v>
      </c>
      <c r="C194">
        <v>108</v>
      </c>
      <c r="D194" s="8">
        <v>66.433122389555564</v>
      </c>
      <c r="E194" s="8">
        <v>-56.810273758766975</v>
      </c>
      <c r="F194" s="8">
        <v>52.578725958227729</v>
      </c>
      <c r="G194" s="8">
        <v>128.05482046370943</v>
      </c>
      <c r="H194" s="8">
        <v>-118.43197183292085</v>
      </c>
      <c r="I194" s="8">
        <v>52.870577729996725</v>
      </c>
    </row>
    <row r="195" spans="1:9" x14ac:dyDescent="0.25">
      <c r="A195">
        <v>19</v>
      </c>
      <c r="B195">
        <v>108</v>
      </c>
      <c r="C195">
        <v>108</v>
      </c>
      <c r="D195" s="8">
        <v>114.19256373739515</v>
      </c>
      <c r="E195" s="8">
        <v>-132.29422855923974</v>
      </c>
      <c r="F195" s="8">
        <v>-37.813093829166974</v>
      </c>
      <c r="G195" s="8">
        <v>70.169231783072476</v>
      </c>
      <c r="H195" s="8">
        <v>-88.27089660491707</v>
      </c>
      <c r="I195" s="8">
        <v>-37.521242057397991</v>
      </c>
    </row>
    <row r="196" spans="1:9" x14ac:dyDescent="0.25">
      <c r="A196">
        <v>20</v>
      </c>
      <c r="B196">
        <v>108</v>
      </c>
      <c r="C196">
        <v>108</v>
      </c>
      <c r="D196" s="8">
        <v>-79.686496858778582</v>
      </c>
      <c r="E196" s="8">
        <v>61.232032042610349</v>
      </c>
      <c r="F196" s="8">
        <v>-37.959019715049429</v>
      </c>
      <c r="G196" s="8">
        <v>-167.73316076741932</v>
      </c>
      <c r="H196" s="8">
        <v>149.27869595125108</v>
      </c>
      <c r="I196" s="8">
        <v>-37.37531617151145</v>
      </c>
    </row>
    <row r="197" spans="1:9" x14ac:dyDescent="0.25">
      <c r="A197">
        <v>21</v>
      </c>
      <c r="B197">
        <v>108</v>
      </c>
      <c r="C197">
        <v>108</v>
      </c>
      <c r="D197" s="8">
        <v>-115.20675771823147</v>
      </c>
      <c r="E197" s="8">
        <v>-115.20675771822999</v>
      </c>
      <c r="F197" s="8">
        <v>-0.24864625325121523</v>
      </c>
      <c r="G197" s="8">
        <v>-115.20675771822999</v>
      </c>
      <c r="H197" s="8">
        <v>-115.20675771823147</v>
      </c>
      <c r="I197" s="8">
        <v>0.24864625325127529</v>
      </c>
    </row>
    <row r="198" spans="1:9" x14ac:dyDescent="0.25">
      <c r="A198">
        <v>22</v>
      </c>
      <c r="B198">
        <v>108</v>
      </c>
      <c r="C198">
        <v>108</v>
      </c>
      <c r="D198" s="8">
        <v>3.0500608662939257</v>
      </c>
      <c r="E198" s="8">
        <v>3.0500608662940385</v>
      </c>
      <c r="F198" s="8">
        <v>-0.37773921846618386</v>
      </c>
      <c r="G198" s="8">
        <v>3.0500608662940536</v>
      </c>
      <c r="H198" s="8">
        <v>3.0500608662939106</v>
      </c>
      <c r="I198" s="8">
        <v>0.37773921846618758</v>
      </c>
    </row>
    <row r="199" spans="1:9" x14ac:dyDescent="0.25">
      <c r="A199">
        <v>23</v>
      </c>
      <c r="B199">
        <v>108</v>
      </c>
      <c r="C199">
        <v>108</v>
      </c>
      <c r="D199" s="8">
        <v>-115.20675771824045</v>
      </c>
      <c r="E199" s="8">
        <v>-115.2067577182406</v>
      </c>
      <c r="F199" s="8">
        <v>-0.24864625325124795</v>
      </c>
      <c r="G199" s="8">
        <v>-115.2067577182406</v>
      </c>
      <c r="H199" s="8">
        <v>-115.20675771824045</v>
      </c>
      <c r="I199" s="8">
        <v>0.24864625325124254</v>
      </c>
    </row>
    <row r="200" spans="1:9" x14ac:dyDescent="0.25">
      <c r="A200">
        <v>24</v>
      </c>
      <c r="B200">
        <v>108</v>
      </c>
      <c r="C200">
        <v>108</v>
      </c>
      <c r="D200" s="8">
        <v>-164.96020303943595</v>
      </c>
      <c r="E200" s="8">
        <v>132.18759573953417</v>
      </c>
      <c r="F200" s="8">
        <v>37.39084783329772</v>
      </c>
      <c r="G200" s="8">
        <v>150.66105256271749</v>
      </c>
      <c r="H200" s="8">
        <v>-183.43365986261932</v>
      </c>
      <c r="I200" s="8">
        <v>37.943488053261305</v>
      </c>
    </row>
    <row r="201" spans="1:9" x14ac:dyDescent="0.25">
      <c r="A201">
        <v>25</v>
      </c>
      <c r="B201">
        <v>108</v>
      </c>
      <c r="C201">
        <v>108</v>
      </c>
      <c r="D201" s="8">
        <v>150.66105256277601</v>
      </c>
      <c r="E201" s="8">
        <v>-183.43365986269455</v>
      </c>
      <c r="F201" s="8">
        <v>-37.943488053262236</v>
      </c>
      <c r="G201" s="8">
        <v>-164.96020303938525</v>
      </c>
      <c r="H201" s="8">
        <v>132.1875957394667</v>
      </c>
      <c r="I201" s="8">
        <v>-37.39084783329865</v>
      </c>
    </row>
    <row r="202" spans="1:9" x14ac:dyDescent="0.25">
      <c r="A202">
        <v>1</v>
      </c>
      <c r="B202">
        <v>109</v>
      </c>
      <c r="C202">
        <v>109</v>
      </c>
      <c r="D202" s="8">
        <v>-119.51399094575282</v>
      </c>
      <c r="E202" s="8">
        <v>102.52771852252172</v>
      </c>
      <c r="F202" s="8">
        <v>29.888975905379095</v>
      </c>
      <c r="G202" s="8">
        <v>-48.966579603974303</v>
      </c>
      <c r="H202" s="8">
        <v>31.980307180743218</v>
      </c>
      <c r="I202" s="8">
        <v>30.472679448917063</v>
      </c>
    </row>
    <row r="203" spans="1:9" x14ac:dyDescent="0.25">
      <c r="A203">
        <v>2</v>
      </c>
      <c r="B203">
        <v>109</v>
      </c>
      <c r="C203">
        <v>109</v>
      </c>
      <c r="D203" s="8">
        <v>71.140419674214968</v>
      </c>
      <c r="E203" s="8">
        <v>-87.773892103117021</v>
      </c>
      <c r="F203" s="8">
        <v>30.034901791262946</v>
      </c>
      <c r="G203" s="8">
        <v>106.41412534510283</v>
      </c>
      <c r="H203" s="8">
        <v>-123.04759777400486</v>
      </c>
      <c r="I203" s="8">
        <v>30.326753563031936</v>
      </c>
    </row>
    <row r="204" spans="1:9" x14ac:dyDescent="0.25">
      <c r="A204">
        <v>3</v>
      </c>
      <c r="B204">
        <v>109</v>
      </c>
      <c r="C204">
        <v>109</v>
      </c>
      <c r="D204" s="8">
        <v>118.57930743717728</v>
      </c>
      <c r="E204" s="8">
        <v>-110.88241568193249</v>
      </c>
      <c r="F204" s="8">
        <v>-49.228837591958211</v>
      </c>
      <c r="G204" s="8">
        <v>61.213876657384262</v>
      </c>
      <c r="H204" s="8">
        <v>-53.516984902139484</v>
      </c>
      <c r="I204" s="8">
        <v>-48.936985820189214</v>
      </c>
    </row>
    <row r="205" spans="1:9" x14ac:dyDescent="0.25">
      <c r="A205">
        <v>4</v>
      </c>
      <c r="B205">
        <v>109</v>
      </c>
      <c r="C205">
        <v>109</v>
      </c>
      <c r="D205" s="8">
        <v>127.94634687442955</v>
      </c>
      <c r="E205" s="8">
        <v>-113.98083779175572</v>
      </c>
      <c r="F205" s="8">
        <v>-49.164182326629358</v>
      </c>
      <c r="G205" s="8">
        <v>6.9827545413378145</v>
      </c>
      <c r="H205" s="8">
        <v>6.9827545413360292</v>
      </c>
      <c r="I205" s="8">
        <v>-49.001641085463596</v>
      </c>
    </row>
    <row r="206" spans="1:9" x14ac:dyDescent="0.25">
      <c r="A206">
        <v>5</v>
      </c>
      <c r="B206">
        <v>109</v>
      </c>
      <c r="C206">
        <v>109</v>
      </c>
      <c r="D206" s="8">
        <v>20.769079954199409</v>
      </c>
      <c r="E206" s="8">
        <v>20.769079954196126</v>
      </c>
      <c r="F206" s="8">
        <v>10.635038828700642</v>
      </c>
      <c r="G206" s="8">
        <v>126.77416309155377</v>
      </c>
      <c r="H206" s="8">
        <v>-85.236003183158246</v>
      </c>
      <c r="I206" s="8">
        <v>11.130245470946809</v>
      </c>
    </row>
    <row r="207" spans="1:9" x14ac:dyDescent="0.25">
      <c r="A207">
        <v>6</v>
      </c>
      <c r="B207">
        <v>109</v>
      </c>
      <c r="C207">
        <v>109</v>
      </c>
      <c r="D207" s="8">
        <v>60.25963657584763</v>
      </c>
      <c r="E207" s="8">
        <v>-37.454901386923233</v>
      </c>
      <c r="F207" s="8">
        <v>11.107812462017115</v>
      </c>
      <c r="G207" s="8">
        <v>75.815155758873502</v>
      </c>
      <c r="H207" s="8">
        <v>-53.010420569949098</v>
      </c>
      <c r="I207" s="8">
        <v>11.386264845751001</v>
      </c>
    </row>
    <row r="208" spans="1:9" x14ac:dyDescent="0.25">
      <c r="A208">
        <v>7</v>
      </c>
      <c r="B208">
        <v>109</v>
      </c>
      <c r="C208">
        <v>109</v>
      </c>
      <c r="D208" s="8">
        <v>56.725388165069752</v>
      </c>
      <c r="E208" s="8">
        <v>-72.100188163757309</v>
      </c>
      <c r="F208" s="8">
        <v>-17.22196210907304</v>
      </c>
      <c r="G208" s="8">
        <v>33.098650991285261</v>
      </c>
      <c r="H208" s="8">
        <v>-48.473450989972811</v>
      </c>
      <c r="I208" s="8">
        <v>-16.943509725339151</v>
      </c>
    </row>
    <row r="209" spans="1:9" x14ac:dyDescent="0.25">
      <c r="A209">
        <v>8</v>
      </c>
      <c r="B209">
        <v>109</v>
      </c>
      <c r="C209">
        <v>109</v>
      </c>
      <c r="D209" s="8">
        <v>74.505086810488024</v>
      </c>
      <c r="E209" s="8">
        <v>-102.48101234103609</v>
      </c>
      <c r="F209" s="8">
        <v>-16.9659427342744</v>
      </c>
      <c r="G209" s="8">
        <v>-88.344057267848171</v>
      </c>
      <c r="H209" s="8">
        <v>60.368131737300097</v>
      </c>
      <c r="I209" s="8">
        <v>-16.470736092028236</v>
      </c>
    </row>
    <row r="210" spans="1:9" x14ac:dyDescent="0.25">
      <c r="A210">
        <v>9</v>
      </c>
      <c r="B210">
        <v>109</v>
      </c>
      <c r="C210">
        <v>109</v>
      </c>
      <c r="D210" s="8">
        <v>-86.803037425836393</v>
      </c>
      <c r="E210" s="8">
        <v>61.909151579311533</v>
      </c>
      <c r="F210" s="8">
        <v>-4.3477152215422832</v>
      </c>
      <c r="G210" s="8">
        <v>-138.07315668759176</v>
      </c>
      <c r="H210" s="8">
        <v>113.1792708410669</v>
      </c>
      <c r="I210" s="8">
        <v>-3.6999612108416664</v>
      </c>
    </row>
    <row r="211" spans="1:9" x14ac:dyDescent="0.25">
      <c r="A211">
        <v>10</v>
      </c>
      <c r="B211">
        <v>109</v>
      </c>
      <c r="C211">
        <v>109</v>
      </c>
      <c r="D211" s="8">
        <v>-137.35297014948918</v>
      </c>
      <c r="E211" s="8">
        <v>113.89945737916922</v>
      </c>
      <c r="F211" s="8">
        <v>9.5356584741680095</v>
      </c>
      <c r="G211" s="8">
        <v>-11.726756385160074</v>
      </c>
      <c r="H211" s="8">
        <v>-11.726756385159879</v>
      </c>
      <c r="I211" s="8">
        <v>10.183412484868626</v>
      </c>
    </row>
    <row r="212" spans="1:9" x14ac:dyDescent="0.25">
      <c r="A212">
        <v>11</v>
      </c>
      <c r="B212">
        <v>109</v>
      </c>
      <c r="C212">
        <v>109</v>
      </c>
      <c r="D212" s="8">
        <v>-12.447705821354194</v>
      </c>
      <c r="E212" s="8">
        <v>-12.447705821354333</v>
      </c>
      <c r="F212" s="8">
        <v>-4.2444276442914228</v>
      </c>
      <c r="G212" s="8">
        <v>-62.401776544527365</v>
      </c>
      <c r="H212" s="8">
        <v>37.506364901818841</v>
      </c>
      <c r="I212" s="8">
        <v>-3.5966736335908061</v>
      </c>
    </row>
    <row r="213" spans="1:9" x14ac:dyDescent="0.25">
      <c r="A213">
        <v>12</v>
      </c>
      <c r="B213">
        <v>109</v>
      </c>
      <c r="C213">
        <v>109</v>
      </c>
      <c r="D213" s="8">
        <v>-62.498758982665272</v>
      </c>
      <c r="E213" s="8">
        <v>37.409382463681006</v>
      </c>
      <c r="F213" s="8">
        <v>4.5051606339070878</v>
      </c>
      <c r="G213" s="8">
        <v>-0.96911430462001746</v>
      </c>
      <c r="H213" s="8">
        <v>-24.120262214364249</v>
      </c>
      <c r="I213" s="8">
        <v>5.152914644607705</v>
      </c>
    </row>
    <row r="214" spans="1:9" x14ac:dyDescent="0.25">
      <c r="A214">
        <v>13</v>
      </c>
      <c r="B214">
        <v>109</v>
      </c>
      <c r="C214">
        <v>109</v>
      </c>
      <c r="D214" s="8">
        <v>-1.886930046643096</v>
      </c>
      <c r="E214" s="8">
        <v>-25.03807795638626</v>
      </c>
      <c r="F214" s="8">
        <v>12.142150097585466</v>
      </c>
      <c r="G214" s="8">
        <v>118.79854532964643</v>
      </c>
      <c r="H214" s="8">
        <v>-145.72355333267578</v>
      </c>
      <c r="I214" s="8">
        <v>12.637356739831631</v>
      </c>
    </row>
    <row r="215" spans="1:9" x14ac:dyDescent="0.25">
      <c r="A215">
        <v>14</v>
      </c>
      <c r="B215">
        <v>109</v>
      </c>
      <c r="C215">
        <v>109</v>
      </c>
      <c r="D215" s="8">
        <v>53.558993794708371</v>
      </c>
      <c r="E215" s="8">
        <v>-68.358059080196028</v>
      </c>
      <c r="F215" s="8">
        <v>12.614923730926879</v>
      </c>
      <c r="G215" s="8">
        <v>71.198963736371141</v>
      </c>
      <c r="H215" s="8">
        <v>-85.998029021858784</v>
      </c>
      <c r="I215" s="8">
        <v>12.893376114660768</v>
      </c>
    </row>
    <row r="216" spans="1:9" x14ac:dyDescent="0.25">
      <c r="A216">
        <v>15</v>
      </c>
      <c r="B216">
        <v>109</v>
      </c>
      <c r="C216">
        <v>109</v>
      </c>
      <c r="D216" s="8">
        <v>87.196661391908066</v>
      </c>
      <c r="E216" s="8">
        <v>-70.0003313663276</v>
      </c>
      <c r="F216" s="8">
        <v>-13.801863114953179</v>
      </c>
      <c r="G216" s="8">
        <v>68.300184080131459</v>
      </c>
      <c r="H216" s="8">
        <v>-51.103854054551</v>
      </c>
      <c r="I216" s="8">
        <v>-13.52341073121929</v>
      </c>
    </row>
    <row r="217" spans="1:9" x14ac:dyDescent="0.25">
      <c r="A217">
        <v>16</v>
      </c>
      <c r="B217">
        <v>109</v>
      </c>
      <c r="C217">
        <v>109</v>
      </c>
      <c r="D217" s="8">
        <v>145.18524695703832</v>
      </c>
      <c r="E217" s="8">
        <v>-113.88439105784863</v>
      </c>
      <c r="F217" s="8">
        <v>-13.545843740156755</v>
      </c>
      <c r="G217" s="8">
        <v>15.650427949594958</v>
      </c>
      <c r="H217" s="8">
        <v>15.650427949594713</v>
      </c>
      <c r="I217" s="8">
        <v>-13.05063709791059</v>
      </c>
    </row>
    <row r="218" spans="1:9" x14ac:dyDescent="0.25">
      <c r="A218">
        <v>17</v>
      </c>
      <c r="B218">
        <v>109</v>
      </c>
      <c r="C218">
        <v>109</v>
      </c>
      <c r="D218" s="8">
        <v>6.9708734376991188</v>
      </c>
      <c r="E218" s="8">
        <v>6.9708734376945181</v>
      </c>
      <c r="F218" s="8">
        <v>35.343109020527201</v>
      </c>
      <c r="G218" s="8">
        <v>94.273359549826537</v>
      </c>
      <c r="H218" s="8">
        <v>-80.33161267443289</v>
      </c>
      <c r="I218" s="8">
        <v>35.505650261692956</v>
      </c>
    </row>
    <row r="219" spans="1:9" x14ac:dyDescent="0.25">
      <c r="A219">
        <v>18</v>
      </c>
      <c r="B219">
        <v>109</v>
      </c>
      <c r="C219">
        <v>109</v>
      </c>
      <c r="D219" s="8">
        <v>45.243912207891796</v>
      </c>
      <c r="E219" s="8">
        <v>-37.560254357792417</v>
      </c>
      <c r="F219" s="8">
        <v>35.278453755226522</v>
      </c>
      <c r="G219" s="8">
        <v>86.645995490731849</v>
      </c>
      <c r="H219" s="8">
        <v>-78.962337640632455</v>
      </c>
      <c r="I219" s="8">
        <v>35.570305526995512</v>
      </c>
    </row>
    <row r="220" spans="1:9" x14ac:dyDescent="0.25">
      <c r="A220">
        <v>19</v>
      </c>
      <c r="B220">
        <v>109</v>
      </c>
      <c r="C220">
        <v>109</v>
      </c>
      <c r="D220" s="8">
        <v>76.563791546425776</v>
      </c>
      <c r="E220" s="8">
        <v>-89.044541584937363</v>
      </c>
      <c r="F220" s="8">
        <v>-30.326753562991243</v>
      </c>
      <c r="G220" s="8">
        <v>41.29008587558684</v>
      </c>
      <c r="H220" s="8">
        <v>-53.770835914098427</v>
      </c>
      <c r="I220" s="8">
        <v>-30.034901791222261</v>
      </c>
    </row>
    <row r="221" spans="1:9" x14ac:dyDescent="0.25">
      <c r="A221">
        <v>20</v>
      </c>
      <c r="B221">
        <v>109</v>
      </c>
      <c r="C221">
        <v>109</v>
      </c>
      <c r="D221" s="8">
        <v>-78.816913402421733</v>
      </c>
      <c r="E221" s="8">
        <v>65.983363369586499</v>
      </c>
      <c r="F221" s="8">
        <v>-30.472679448872459</v>
      </c>
      <c r="G221" s="8">
        <v>-149.36432474409602</v>
      </c>
      <c r="H221" s="8">
        <v>136.53077471126082</v>
      </c>
      <c r="I221" s="8">
        <v>-29.888975905334483</v>
      </c>
    </row>
    <row r="222" spans="1:9" x14ac:dyDescent="0.25">
      <c r="A222">
        <v>21</v>
      </c>
      <c r="B222">
        <v>109</v>
      </c>
      <c r="C222">
        <v>109</v>
      </c>
      <c r="D222" s="8">
        <v>-101.02372582433027</v>
      </c>
      <c r="E222" s="8">
        <v>-101.02372582432945</v>
      </c>
      <c r="F222" s="8">
        <v>-0.24864625325122952</v>
      </c>
      <c r="G222" s="8">
        <v>-101.02372582432945</v>
      </c>
      <c r="H222" s="8">
        <v>-101.02372582433027</v>
      </c>
      <c r="I222" s="8">
        <v>0.248646253251261</v>
      </c>
    </row>
    <row r="223" spans="1:9" x14ac:dyDescent="0.25">
      <c r="A223">
        <v>22</v>
      </c>
      <c r="B223">
        <v>109</v>
      </c>
      <c r="C223">
        <v>109</v>
      </c>
      <c r="D223" s="8">
        <v>2.3582004389253344</v>
      </c>
      <c r="E223" s="8">
        <v>2.3582004389254205</v>
      </c>
      <c r="F223" s="8">
        <v>-0.37773921846618541</v>
      </c>
      <c r="G223" s="8">
        <v>2.3582004389254068</v>
      </c>
      <c r="H223" s="8">
        <v>2.3582004389253481</v>
      </c>
      <c r="I223" s="8">
        <v>0.37773921846618597</v>
      </c>
    </row>
    <row r="224" spans="1:9" x14ac:dyDescent="0.25">
      <c r="A224">
        <v>23</v>
      </c>
      <c r="B224">
        <v>109</v>
      </c>
      <c r="C224">
        <v>109</v>
      </c>
      <c r="D224" s="8">
        <v>-83.615566567214657</v>
      </c>
      <c r="E224" s="8">
        <v>-83.615566567214657</v>
      </c>
      <c r="F224" s="8">
        <v>-0.24864625325124523</v>
      </c>
      <c r="G224" s="8">
        <v>-83.615566567214657</v>
      </c>
      <c r="H224" s="8">
        <v>-83.615566567214657</v>
      </c>
      <c r="I224" s="8">
        <v>0.24864625325124523</v>
      </c>
    </row>
    <row r="225" spans="1:9" x14ac:dyDescent="0.25">
      <c r="A225">
        <v>24</v>
      </c>
      <c r="B225">
        <v>109</v>
      </c>
      <c r="C225">
        <v>109</v>
      </c>
      <c r="D225" s="8">
        <v>-100.41250338659503</v>
      </c>
      <c r="E225" s="8">
        <v>70.276116581271168</v>
      </c>
      <c r="F225" s="8">
        <v>29.904507567166796</v>
      </c>
      <c r="G225" s="8">
        <v>152.47910611582364</v>
      </c>
      <c r="H225" s="8">
        <v>-182.61549292114751</v>
      </c>
      <c r="I225" s="8">
        <v>30.457147787130381</v>
      </c>
    </row>
    <row r="226" spans="1:9" x14ac:dyDescent="0.25">
      <c r="A226">
        <v>25</v>
      </c>
      <c r="B226">
        <v>109</v>
      </c>
      <c r="C226">
        <v>109</v>
      </c>
      <c r="D226" s="8">
        <v>88.885114827549813</v>
      </c>
      <c r="E226" s="8">
        <v>-111.56505932563044</v>
      </c>
      <c r="F226" s="8">
        <v>-30.457147787085301</v>
      </c>
      <c r="G226" s="8">
        <v>-164.00649467449094</v>
      </c>
      <c r="H226" s="8">
        <v>141.32655017641028</v>
      </c>
      <c r="I226" s="8">
        <v>-29.904507567121719</v>
      </c>
    </row>
    <row r="227" spans="1:9" x14ac:dyDescent="0.25">
      <c r="A227">
        <v>1</v>
      </c>
      <c r="B227">
        <v>110</v>
      </c>
      <c r="C227">
        <v>110</v>
      </c>
      <c r="D227" s="8">
        <v>-149.36432474420494</v>
      </c>
      <c r="E227" s="8">
        <v>136.53077471137172</v>
      </c>
      <c r="F227" s="8">
        <v>29.888975905353846</v>
      </c>
      <c r="G227" s="8">
        <v>-78.81691340248544</v>
      </c>
      <c r="H227" s="8">
        <v>65.983363369652224</v>
      </c>
      <c r="I227" s="8">
        <v>30.472679448891814</v>
      </c>
    </row>
    <row r="228" spans="1:9" x14ac:dyDescent="0.25">
      <c r="A228">
        <v>2</v>
      </c>
      <c r="B228">
        <v>110</v>
      </c>
      <c r="C228">
        <v>110</v>
      </c>
      <c r="D228" s="8">
        <v>41.29008587560304</v>
      </c>
      <c r="E228" s="8">
        <v>-53.77083591411315</v>
      </c>
      <c r="F228" s="8">
        <v>30.034901791239054</v>
      </c>
      <c r="G228" s="8">
        <v>76.563791546460408</v>
      </c>
      <c r="H228" s="8">
        <v>-89.044541584970517</v>
      </c>
      <c r="I228" s="8">
        <v>30.326753563008044</v>
      </c>
    </row>
    <row r="229" spans="1:9" x14ac:dyDescent="0.25">
      <c r="A229">
        <v>3</v>
      </c>
      <c r="B229">
        <v>110</v>
      </c>
      <c r="C229">
        <v>110</v>
      </c>
      <c r="D229" s="8">
        <v>86.645995490772492</v>
      </c>
      <c r="E229" s="8">
        <v>-78.962337640659911</v>
      </c>
      <c r="F229" s="8">
        <v>-35.570305527019769</v>
      </c>
      <c r="G229" s="8">
        <v>45.243912207901523</v>
      </c>
      <c r="H229" s="8">
        <v>-37.560254357788956</v>
      </c>
      <c r="I229" s="8">
        <v>-35.278453755250787</v>
      </c>
    </row>
    <row r="230" spans="1:9" x14ac:dyDescent="0.25">
      <c r="A230">
        <v>4</v>
      </c>
      <c r="B230">
        <v>110</v>
      </c>
      <c r="C230">
        <v>110</v>
      </c>
      <c r="D230" s="8">
        <v>94.273359549841402</v>
      </c>
      <c r="E230" s="8">
        <v>-80.331612674423681</v>
      </c>
      <c r="F230" s="8">
        <v>-35.505650261694726</v>
      </c>
      <c r="G230" s="8">
        <v>6.9708734377088399</v>
      </c>
      <c r="H230" s="8">
        <v>6.9708734377088826</v>
      </c>
      <c r="I230" s="8">
        <v>-35.343109020528964</v>
      </c>
    </row>
    <row r="231" spans="1:9" x14ac:dyDescent="0.25">
      <c r="A231">
        <v>5</v>
      </c>
      <c r="B231">
        <v>110</v>
      </c>
      <c r="C231">
        <v>110</v>
      </c>
      <c r="D231" s="8">
        <v>15.650427949602586</v>
      </c>
      <c r="E231" s="8">
        <v>15.650427949600958</v>
      </c>
      <c r="F231" s="8">
        <v>13.050637097908373</v>
      </c>
      <c r="G231" s="8">
        <v>145.18524695702425</v>
      </c>
      <c r="H231" s="8">
        <v>-113.88439105782069</v>
      </c>
      <c r="I231" s="8">
        <v>13.545843740154538</v>
      </c>
    </row>
    <row r="232" spans="1:9" x14ac:dyDescent="0.25">
      <c r="A232">
        <v>6</v>
      </c>
      <c r="B232">
        <v>110</v>
      </c>
      <c r="C232">
        <v>110</v>
      </c>
      <c r="D232" s="8">
        <v>68.300184080134585</v>
      </c>
      <c r="E232" s="8">
        <v>-51.103854054530949</v>
      </c>
      <c r="F232" s="8">
        <v>13.523410731258878</v>
      </c>
      <c r="G232" s="8">
        <v>87.196661391964952</v>
      </c>
      <c r="H232" s="8">
        <v>-70.000331366361323</v>
      </c>
      <c r="I232" s="8">
        <v>13.801863114992761</v>
      </c>
    </row>
    <row r="233" spans="1:9" x14ac:dyDescent="0.25">
      <c r="A233">
        <v>7</v>
      </c>
      <c r="B233">
        <v>110</v>
      </c>
      <c r="C233">
        <v>110</v>
      </c>
      <c r="D233" s="8">
        <v>71.198963736403613</v>
      </c>
      <c r="E233" s="8">
        <v>-85.99802902192468</v>
      </c>
      <c r="F233" s="8">
        <v>-12.893376114634263</v>
      </c>
      <c r="G233" s="8">
        <v>53.55899379477885</v>
      </c>
      <c r="H233" s="8">
        <v>-68.35805908029991</v>
      </c>
      <c r="I233" s="8">
        <v>-12.614923730900376</v>
      </c>
    </row>
    <row r="234" spans="1:9" x14ac:dyDescent="0.25">
      <c r="A234">
        <v>8</v>
      </c>
      <c r="B234">
        <v>110</v>
      </c>
      <c r="C234">
        <v>110</v>
      </c>
      <c r="D234" s="8">
        <v>118.79854532982587</v>
      </c>
      <c r="E234" s="8">
        <v>-145.72355333287845</v>
      </c>
      <c r="F234" s="8">
        <v>-12.63735673984125</v>
      </c>
      <c r="G234" s="8">
        <v>-1.8869300465569339</v>
      </c>
      <c r="H234" s="8">
        <v>-25.038077956495645</v>
      </c>
      <c r="I234" s="8">
        <v>-12.142150097595083</v>
      </c>
    </row>
    <row r="235" spans="1:9" x14ac:dyDescent="0.25">
      <c r="A235">
        <v>9</v>
      </c>
      <c r="B235">
        <v>110</v>
      </c>
      <c r="C235">
        <v>110</v>
      </c>
      <c r="D235" s="8">
        <v>-0.96911430451556946</v>
      </c>
      <c r="E235" s="8">
        <v>-24.120262214454534</v>
      </c>
      <c r="F235" s="8">
        <v>-5.1529146446182006</v>
      </c>
      <c r="G235" s="8">
        <v>-62.498758982694582</v>
      </c>
      <c r="H235" s="8">
        <v>37.409382463724484</v>
      </c>
      <c r="I235" s="8">
        <v>-4.5051606339175843</v>
      </c>
    </row>
    <row r="236" spans="1:9" x14ac:dyDescent="0.25">
      <c r="A236">
        <v>10</v>
      </c>
      <c r="B236">
        <v>110</v>
      </c>
      <c r="C236">
        <v>110</v>
      </c>
      <c r="D236" s="8">
        <v>-62.401776544572691</v>
      </c>
      <c r="E236" s="8">
        <v>37.506364901846304</v>
      </c>
      <c r="F236" s="8">
        <v>3.596673633593654</v>
      </c>
      <c r="G236" s="8">
        <v>-12.447705821363318</v>
      </c>
      <c r="H236" s="8">
        <v>-12.447705821363073</v>
      </c>
      <c r="I236" s="8">
        <v>4.2444276442942703</v>
      </c>
    </row>
    <row r="237" spans="1:9" x14ac:dyDescent="0.25">
      <c r="A237">
        <v>11</v>
      </c>
      <c r="B237">
        <v>110</v>
      </c>
      <c r="C237">
        <v>110</v>
      </c>
      <c r="D237" s="8">
        <v>-11.726756385165082</v>
      </c>
      <c r="E237" s="8">
        <v>-11.726756385165377</v>
      </c>
      <c r="F237" s="8">
        <v>-10.183412484881329</v>
      </c>
      <c r="G237" s="8">
        <v>-137.35297014965593</v>
      </c>
      <c r="H237" s="8">
        <v>113.89945737932547</v>
      </c>
      <c r="I237" s="8">
        <v>-9.5356584741807104</v>
      </c>
    </row>
    <row r="238" spans="1:9" x14ac:dyDescent="0.25">
      <c r="A238">
        <v>12</v>
      </c>
      <c r="B238">
        <v>110</v>
      </c>
      <c r="C238">
        <v>110</v>
      </c>
      <c r="D238" s="8">
        <v>-138.07315668774507</v>
      </c>
      <c r="E238" s="8">
        <v>113.1792708412362</v>
      </c>
      <c r="F238" s="8">
        <v>3.6999612108475404</v>
      </c>
      <c r="G238" s="8">
        <v>-86.803037425915306</v>
      </c>
      <c r="H238" s="8">
        <v>61.909151579406434</v>
      </c>
      <c r="I238" s="8">
        <v>4.3477152215481576</v>
      </c>
    </row>
    <row r="239" spans="1:9" x14ac:dyDescent="0.25">
      <c r="A239">
        <v>13</v>
      </c>
      <c r="B239">
        <v>110</v>
      </c>
      <c r="C239">
        <v>110</v>
      </c>
      <c r="D239" s="8">
        <v>-88.344057267901036</v>
      </c>
      <c r="E239" s="8">
        <v>60.368131737420555</v>
      </c>
      <c r="F239" s="8">
        <v>16.470736092045534</v>
      </c>
      <c r="G239" s="8">
        <v>74.505086810603174</v>
      </c>
      <c r="H239" s="8">
        <v>-102.48101234108366</v>
      </c>
      <c r="I239" s="8">
        <v>16.965942734291701</v>
      </c>
    </row>
    <row r="240" spans="1:9" x14ac:dyDescent="0.25">
      <c r="A240">
        <v>14</v>
      </c>
      <c r="B240">
        <v>110</v>
      </c>
      <c r="C240">
        <v>110</v>
      </c>
      <c r="D240" s="8">
        <v>33.098650991322053</v>
      </c>
      <c r="E240" s="8">
        <v>-48.473450990005723</v>
      </c>
      <c r="F240" s="8">
        <v>16.943509725363771</v>
      </c>
      <c r="G240" s="8">
        <v>56.725388165137417</v>
      </c>
      <c r="H240" s="8">
        <v>-72.100188163821088</v>
      </c>
      <c r="I240" s="8">
        <v>17.22196210909766</v>
      </c>
    </row>
    <row r="241" spans="1:9" x14ac:dyDescent="0.25">
      <c r="A241">
        <v>15</v>
      </c>
      <c r="B241">
        <v>110</v>
      </c>
      <c r="C241">
        <v>110</v>
      </c>
      <c r="D241" s="8">
        <v>75.815155758942126</v>
      </c>
      <c r="E241" s="8">
        <v>-53.010420570014901</v>
      </c>
      <c r="F241" s="8">
        <v>-11.386264845763387</v>
      </c>
      <c r="G241" s="8">
        <v>60.259636575897318</v>
      </c>
      <c r="H241" s="8">
        <v>-37.454901386970093</v>
      </c>
      <c r="I241" s="8">
        <v>-11.1078124620295</v>
      </c>
    </row>
    <row r="242" spans="1:9" x14ac:dyDescent="0.25">
      <c r="A242">
        <v>16</v>
      </c>
      <c r="B242">
        <v>110</v>
      </c>
      <c r="C242">
        <v>110</v>
      </c>
      <c r="D242" s="8">
        <v>126.7741630916875</v>
      </c>
      <c r="E242" s="8">
        <v>-85.236003183239902</v>
      </c>
      <c r="F242" s="8">
        <v>-11.130245470958014</v>
      </c>
      <c r="G242" s="8">
        <v>20.769079954223919</v>
      </c>
      <c r="H242" s="8">
        <v>20.76907995422367</v>
      </c>
      <c r="I242" s="8">
        <v>-10.635038828711849</v>
      </c>
    </row>
    <row r="243" spans="1:9" x14ac:dyDescent="0.25">
      <c r="A243">
        <v>17</v>
      </c>
      <c r="B243">
        <v>110</v>
      </c>
      <c r="C243">
        <v>110</v>
      </c>
      <c r="D243" s="8">
        <v>6.9827545413392373</v>
      </c>
      <c r="E243" s="8">
        <v>6.9827545413387488</v>
      </c>
      <c r="F243" s="8">
        <v>49.001641085519758</v>
      </c>
      <c r="G243" s="8">
        <v>127.94634687456947</v>
      </c>
      <c r="H243" s="8">
        <v>-113.98083779189149</v>
      </c>
      <c r="I243" s="8">
        <v>49.164182326685513</v>
      </c>
    </row>
    <row r="244" spans="1:9" x14ac:dyDescent="0.25">
      <c r="A244">
        <v>18</v>
      </c>
      <c r="B244">
        <v>110</v>
      </c>
      <c r="C244">
        <v>110</v>
      </c>
      <c r="D244" s="8">
        <v>61.213876657449937</v>
      </c>
      <c r="E244" s="8">
        <v>-53.516984902202715</v>
      </c>
      <c r="F244" s="8">
        <v>48.936985820214787</v>
      </c>
      <c r="G244" s="8">
        <v>118.57930743727304</v>
      </c>
      <c r="H244" s="8">
        <v>-110.88241568202581</v>
      </c>
      <c r="I244" s="8">
        <v>49.228837591983776</v>
      </c>
    </row>
    <row r="245" spans="1:9" x14ac:dyDescent="0.25">
      <c r="A245">
        <v>19</v>
      </c>
      <c r="B245">
        <v>110</v>
      </c>
      <c r="C245">
        <v>110</v>
      </c>
      <c r="D245" s="8">
        <v>106.41412534519318</v>
      </c>
      <c r="E245" s="8">
        <v>-123.04759777410862</v>
      </c>
      <c r="F245" s="8">
        <v>-30.326753563057643</v>
      </c>
      <c r="G245" s="8">
        <v>71.14041967427444</v>
      </c>
      <c r="H245" s="8">
        <v>-87.77389210318988</v>
      </c>
      <c r="I245" s="8">
        <v>-30.034901791288657</v>
      </c>
    </row>
    <row r="246" spans="1:9" x14ac:dyDescent="0.25">
      <c r="A246">
        <v>20</v>
      </c>
      <c r="B246">
        <v>110</v>
      </c>
      <c r="C246">
        <v>110</v>
      </c>
      <c r="D246" s="8">
        <v>-48.966579603999151</v>
      </c>
      <c r="E246" s="8">
        <v>31.980307180760065</v>
      </c>
      <c r="F246" s="8">
        <v>-30.472679448939548</v>
      </c>
      <c r="G246" s="8">
        <v>-119.51399094583027</v>
      </c>
      <c r="H246" s="8">
        <v>102.52771852259119</v>
      </c>
      <c r="I246" s="8">
        <v>-29.888975905401573</v>
      </c>
    </row>
    <row r="247" spans="1:9" x14ac:dyDescent="0.25">
      <c r="A247">
        <v>21</v>
      </c>
      <c r="B247">
        <v>110</v>
      </c>
      <c r="C247">
        <v>110</v>
      </c>
      <c r="D247" s="8">
        <v>-83.615566567265589</v>
      </c>
      <c r="E247" s="8">
        <v>-83.615566567263997</v>
      </c>
      <c r="F247" s="8">
        <v>-0.24864625325121129</v>
      </c>
      <c r="G247" s="8">
        <v>-83.615566567263983</v>
      </c>
      <c r="H247" s="8">
        <v>-83.615566567265603</v>
      </c>
      <c r="I247" s="8">
        <v>0.24864625325127923</v>
      </c>
    </row>
    <row r="248" spans="1:9" x14ac:dyDescent="0.25">
      <c r="A248">
        <v>22</v>
      </c>
      <c r="B248">
        <v>110</v>
      </c>
      <c r="C248">
        <v>110</v>
      </c>
      <c r="D248" s="8">
        <v>2.3582004389632618</v>
      </c>
      <c r="E248" s="8">
        <v>2.3582004389631934</v>
      </c>
      <c r="F248" s="8">
        <v>-0.37773921846618563</v>
      </c>
      <c r="G248" s="8">
        <v>2.3582004389632103</v>
      </c>
      <c r="H248" s="8">
        <v>2.3582004389632449</v>
      </c>
      <c r="I248" s="8">
        <v>0.37773921846618574</v>
      </c>
    </row>
    <row r="249" spans="1:9" x14ac:dyDescent="0.25">
      <c r="A249">
        <v>23</v>
      </c>
      <c r="B249">
        <v>110</v>
      </c>
      <c r="C249">
        <v>110</v>
      </c>
      <c r="D249" s="8">
        <v>-101.02372582439533</v>
      </c>
      <c r="E249" s="8">
        <v>-101.02372582439544</v>
      </c>
      <c r="F249" s="8">
        <v>-0.2486462532512469</v>
      </c>
      <c r="G249" s="8">
        <v>-101.02372582439543</v>
      </c>
      <c r="H249" s="8">
        <v>-101.02372582439534</v>
      </c>
      <c r="I249" s="8">
        <v>0.24864625325124359</v>
      </c>
    </row>
    <row r="250" spans="1:9" x14ac:dyDescent="0.25">
      <c r="A250">
        <v>24</v>
      </c>
      <c r="B250">
        <v>110</v>
      </c>
      <c r="C250">
        <v>110</v>
      </c>
      <c r="D250" s="8">
        <v>-164.00649467462671</v>
      </c>
      <c r="E250" s="8">
        <v>141.32655017654878</v>
      </c>
      <c r="F250" s="8">
        <v>29.90450756714209</v>
      </c>
      <c r="G250" s="8">
        <v>88.885114827584772</v>
      </c>
      <c r="H250" s="8">
        <v>-111.56505932566267</v>
      </c>
      <c r="I250" s="8">
        <v>30.457147787105676</v>
      </c>
    </row>
    <row r="251" spans="1:9" x14ac:dyDescent="0.25">
      <c r="A251">
        <v>25</v>
      </c>
      <c r="B251">
        <v>110</v>
      </c>
      <c r="C251">
        <v>110</v>
      </c>
      <c r="D251" s="8">
        <v>152.47910611595228</v>
      </c>
      <c r="E251" s="8">
        <v>-182.61549292130024</v>
      </c>
      <c r="F251" s="8">
        <v>-30.457147787152348</v>
      </c>
      <c r="G251" s="8">
        <v>-100.41250338665043</v>
      </c>
      <c r="H251" s="8">
        <v>70.27611658130246</v>
      </c>
      <c r="I251" s="8">
        <v>-29.904507567188762</v>
      </c>
    </row>
    <row r="252" spans="1:9" x14ac:dyDescent="0.25">
      <c r="A252">
        <v>1</v>
      </c>
      <c r="B252">
        <v>111</v>
      </c>
      <c r="C252">
        <v>111</v>
      </c>
      <c r="D252" s="8">
        <v>-39.873697893914525</v>
      </c>
      <c r="E252" s="8">
        <v>35.59744743027278</v>
      </c>
      <c r="F252" s="8">
        <v>7.909214889805293</v>
      </c>
      <c r="G252" s="8">
        <v>-20.703778851121104</v>
      </c>
      <c r="H252" s="8">
        <v>16.427528387479352</v>
      </c>
      <c r="I252" s="8">
        <v>8.4929184333432666</v>
      </c>
    </row>
    <row r="253" spans="1:9" x14ac:dyDescent="0.25">
      <c r="A253">
        <v>2</v>
      </c>
      <c r="B253">
        <v>111</v>
      </c>
      <c r="C253">
        <v>111</v>
      </c>
      <c r="D253" s="8">
        <v>12.061483518760641</v>
      </c>
      <c r="E253" s="8">
        <v>-15.984933988348613</v>
      </c>
      <c r="F253" s="8">
        <v>8.0551407754531841</v>
      </c>
      <c r="G253" s="8">
        <v>21.646443039879948</v>
      </c>
      <c r="H253" s="8">
        <v>-25.569893509467917</v>
      </c>
      <c r="I253" s="8">
        <v>8.3469925472221718</v>
      </c>
    </row>
    <row r="254" spans="1:9" x14ac:dyDescent="0.25">
      <c r="A254">
        <v>3</v>
      </c>
      <c r="B254">
        <v>111</v>
      </c>
      <c r="C254">
        <v>111</v>
      </c>
      <c r="D254" s="8">
        <v>24.514553428137777</v>
      </c>
      <c r="E254" s="8">
        <v>-22.701783121234971</v>
      </c>
      <c r="F254" s="8">
        <v>-10.245716153047368</v>
      </c>
      <c r="G254" s="8">
        <v>12.710469291261727</v>
      </c>
      <c r="H254" s="8">
        <v>-10.897698984358922</v>
      </c>
      <c r="I254" s="8">
        <v>-9.9538643812783807</v>
      </c>
    </row>
    <row r="255" spans="1:9" x14ac:dyDescent="0.25">
      <c r="A255">
        <v>4</v>
      </c>
      <c r="B255">
        <v>111</v>
      </c>
      <c r="C255">
        <v>111</v>
      </c>
      <c r="D255" s="8">
        <v>26.590799318076105</v>
      </c>
      <c r="E255" s="8">
        <v>-23.190555134856961</v>
      </c>
      <c r="F255" s="8">
        <v>-10.181060888418211</v>
      </c>
      <c r="G255" s="8">
        <v>1.7001220916541624</v>
      </c>
      <c r="H255" s="8">
        <v>1.70012209156498</v>
      </c>
      <c r="I255" s="8">
        <v>-10.01851964725245</v>
      </c>
    </row>
    <row r="256" spans="1:9" x14ac:dyDescent="0.25">
      <c r="A256">
        <v>5</v>
      </c>
      <c r="B256">
        <v>111</v>
      </c>
      <c r="C256">
        <v>111</v>
      </c>
      <c r="D256" s="8">
        <v>4.3701543339113149</v>
      </c>
      <c r="E256" s="8">
        <v>4.3701543340229501</v>
      </c>
      <c r="F256" s="8">
        <v>2.7866663747677167</v>
      </c>
      <c r="G256" s="8">
        <v>33.926213142595813</v>
      </c>
      <c r="H256" s="8">
        <v>-25.185904474661545</v>
      </c>
      <c r="I256" s="8">
        <v>3.2818730170138837</v>
      </c>
    </row>
    <row r="257" spans="1:9" x14ac:dyDescent="0.25">
      <c r="A257">
        <v>6</v>
      </c>
      <c r="B257">
        <v>111</v>
      </c>
      <c r="C257">
        <v>111</v>
      </c>
      <c r="D257" s="8">
        <v>16.040634716984496</v>
      </c>
      <c r="E257" s="8">
        <v>-11.203876065273761</v>
      </c>
      <c r="F257" s="8">
        <v>3.2594400079207695</v>
      </c>
      <c r="G257" s="8">
        <v>20.741251376575455</v>
      </c>
      <c r="H257" s="8">
        <v>-15.904492724864719</v>
      </c>
      <c r="I257" s="8">
        <v>3.5378923916546561</v>
      </c>
    </row>
    <row r="258" spans="1:9" x14ac:dyDescent="0.25">
      <c r="A258">
        <v>7</v>
      </c>
      <c r="B258">
        <v>111</v>
      </c>
      <c r="C258">
        <v>111</v>
      </c>
      <c r="D258" s="8">
        <v>16.293520097698416</v>
      </c>
      <c r="E258" s="8">
        <v>-20.352224003856929</v>
      </c>
      <c r="F258" s="8">
        <v>-3.8856526423230444</v>
      </c>
      <c r="G258" s="8">
        <v>11.111924274006945</v>
      </c>
      <c r="H258" s="8">
        <v>-15.170628180165458</v>
      </c>
      <c r="I258" s="8">
        <v>-3.6072002585891578</v>
      </c>
    </row>
    <row r="259" spans="1:9" x14ac:dyDescent="0.25">
      <c r="A259">
        <v>8</v>
      </c>
      <c r="B259">
        <v>111</v>
      </c>
      <c r="C259">
        <v>111</v>
      </c>
      <c r="D259" s="8">
        <v>24.85244046171205</v>
      </c>
      <c r="E259" s="8">
        <v>-32.172526673055224</v>
      </c>
      <c r="F259" s="8">
        <v>-3.6296332675775376</v>
      </c>
      <c r="G259" s="8">
        <v>-8.0910635799726194</v>
      </c>
      <c r="H259" s="8">
        <v>0.77097736862944899</v>
      </c>
      <c r="I259" s="8">
        <v>-3.1344266253313711</v>
      </c>
    </row>
    <row r="260" spans="1:9" x14ac:dyDescent="0.25">
      <c r="A260">
        <v>9</v>
      </c>
      <c r="B260">
        <v>111</v>
      </c>
      <c r="C260">
        <v>111</v>
      </c>
      <c r="D260" s="8">
        <v>-7.7964519378797235</v>
      </c>
      <c r="E260" s="8">
        <v>1.0655890107344601</v>
      </c>
      <c r="F260" s="8">
        <v>-1.278976589871673</v>
      </c>
      <c r="G260" s="8">
        <v>-19.965944589998639</v>
      </c>
      <c r="H260" s="8">
        <v>13.235081662853377</v>
      </c>
      <c r="I260" s="8">
        <v>-0.6312225791710564</v>
      </c>
    </row>
    <row r="261" spans="1:9" x14ac:dyDescent="0.25">
      <c r="A261">
        <v>10</v>
      </c>
      <c r="B261">
        <v>111</v>
      </c>
      <c r="C261">
        <v>111</v>
      </c>
      <c r="D261" s="8">
        <v>-19.193395372053722</v>
      </c>
      <c r="E261" s="8">
        <v>14.007630880799232</v>
      </c>
      <c r="F261" s="8">
        <v>0.9789828297413532</v>
      </c>
      <c r="G261" s="8">
        <v>-2.5928822456300002</v>
      </c>
      <c r="H261" s="8">
        <v>-2.5928822456244918</v>
      </c>
      <c r="I261" s="8">
        <v>1.62673684044197</v>
      </c>
    </row>
    <row r="262" spans="1:9" x14ac:dyDescent="0.25">
      <c r="A262">
        <v>11</v>
      </c>
      <c r="B262">
        <v>111</v>
      </c>
      <c r="C262">
        <v>111</v>
      </c>
      <c r="D262" s="8">
        <v>-2.5928822456489158</v>
      </c>
      <c r="E262" s="8">
        <v>-2.5928822456560381</v>
      </c>
      <c r="F262" s="8">
        <v>-1.6267368404449432</v>
      </c>
      <c r="G262" s="8">
        <v>-19.193395372110572</v>
      </c>
      <c r="H262" s="8">
        <v>14.007630880805619</v>
      </c>
      <c r="I262" s="8">
        <v>-0.97898282974432682</v>
      </c>
    </row>
    <row r="263" spans="1:9" x14ac:dyDescent="0.25">
      <c r="A263">
        <v>12</v>
      </c>
      <c r="B263">
        <v>111</v>
      </c>
      <c r="C263">
        <v>111</v>
      </c>
      <c r="D263" s="8">
        <v>-19.965944589930409</v>
      </c>
      <c r="E263" s="8">
        <v>13.235081662981992</v>
      </c>
      <c r="F263" s="8">
        <v>0.63122257917051161</v>
      </c>
      <c r="G263" s="8">
        <v>-7.7964519378184489</v>
      </c>
      <c r="H263" s="8">
        <v>1.0655890108700339</v>
      </c>
      <c r="I263" s="8">
        <v>1.2789765898711283</v>
      </c>
    </row>
    <row r="264" spans="1:9" x14ac:dyDescent="0.25">
      <c r="A264">
        <v>13</v>
      </c>
      <c r="B264">
        <v>111</v>
      </c>
      <c r="C264">
        <v>111</v>
      </c>
      <c r="D264" s="8">
        <v>-8.0910635807595845</v>
      </c>
      <c r="E264" s="8">
        <v>0.77097736793947558</v>
      </c>
      <c r="F264" s="8">
        <v>3.1344266253210424</v>
      </c>
      <c r="G264" s="8">
        <v>24.852440460824624</v>
      </c>
      <c r="H264" s="8">
        <v>-32.172526673644732</v>
      </c>
      <c r="I264" s="8">
        <v>3.6296332675672089</v>
      </c>
    </row>
    <row r="265" spans="1:9" x14ac:dyDescent="0.25">
      <c r="A265">
        <v>14</v>
      </c>
      <c r="B265">
        <v>111</v>
      </c>
      <c r="C265">
        <v>111</v>
      </c>
      <c r="D265" s="8">
        <v>11.111924273627093</v>
      </c>
      <c r="E265" s="8">
        <v>-15.170628180237795</v>
      </c>
      <c r="F265" s="8">
        <v>3.6072002587391645</v>
      </c>
      <c r="G265" s="8">
        <v>16.293520097526724</v>
      </c>
      <c r="H265" s="8">
        <v>-20.352224004137426</v>
      </c>
      <c r="I265" s="8">
        <v>3.8856526424730511</v>
      </c>
    </row>
    <row r="266" spans="1:9" x14ac:dyDescent="0.25">
      <c r="A266">
        <v>15</v>
      </c>
      <c r="B266">
        <v>111</v>
      </c>
      <c r="C266">
        <v>111</v>
      </c>
      <c r="D266" s="8">
        <v>20.741251376491476</v>
      </c>
      <c r="E266" s="8">
        <v>-15.904492725280376</v>
      </c>
      <c r="F266" s="8">
        <v>-3.5378923919338878</v>
      </c>
      <c r="G266" s="8">
        <v>16.04063471651483</v>
      </c>
      <c r="H266" s="8">
        <v>-11.203876065303726</v>
      </c>
      <c r="I266" s="8">
        <v>-3.2594400082000003</v>
      </c>
    </row>
    <row r="267" spans="1:9" x14ac:dyDescent="0.25">
      <c r="A267">
        <v>16</v>
      </c>
      <c r="B267">
        <v>111</v>
      </c>
      <c r="C267">
        <v>111</v>
      </c>
      <c r="D267" s="8">
        <v>33.926213142254667</v>
      </c>
      <c r="E267" s="8">
        <v>-25.185904474921312</v>
      </c>
      <c r="F267" s="8">
        <v>-3.2818730170035999</v>
      </c>
      <c r="G267" s="8">
        <v>4.3701543336702837</v>
      </c>
      <c r="H267" s="8">
        <v>4.3701543336630699</v>
      </c>
      <c r="I267" s="8">
        <v>-2.7866663747574334</v>
      </c>
    </row>
    <row r="268" spans="1:9" x14ac:dyDescent="0.25">
      <c r="A268">
        <v>17</v>
      </c>
      <c r="B268">
        <v>111</v>
      </c>
      <c r="C268">
        <v>111</v>
      </c>
      <c r="D268" s="8">
        <v>1.7001220920039801</v>
      </c>
      <c r="E268" s="8">
        <v>1.7001220918711966</v>
      </c>
      <c r="F268" s="8">
        <v>10.018519647007423</v>
      </c>
      <c r="G268" s="8">
        <v>26.590799317822114</v>
      </c>
      <c r="H268" s="8">
        <v>-23.19055513394694</v>
      </c>
      <c r="I268" s="8">
        <v>10.181060888173182</v>
      </c>
    </row>
    <row r="269" spans="1:9" x14ac:dyDescent="0.25">
      <c r="A269">
        <v>18</v>
      </c>
      <c r="B269">
        <v>111</v>
      </c>
      <c r="C269">
        <v>111</v>
      </c>
      <c r="D269" s="8">
        <v>12.710469291036574</v>
      </c>
      <c r="E269" s="8">
        <v>-10.897698983760936</v>
      </c>
      <c r="F269" s="8">
        <v>9.953864381738267</v>
      </c>
      <c r="G269" s="8">
        <v>24.514553428450157</v>
      </c>
      <c r="H269" s="8">
        <v>-22.701783121174522</v>
      </c>
      <c r="I269" s="8">
        <v>10.245716153507255</v>
      </c>
    </row>
    <row r="270" spans="1:9" x14ac:dyDescent="0.25">
      <c r="A270">
        <v>19</v>
      </c>
      <c r="B270">
        <v>111</v>
      </c>
      <c r="C270">
        <v>111</v>
      </c>
      <c r="D270" s="8">
        <v>21.646443040126378</v>
      </c>
      <c r="E270" s="8">
        <v>-25.56989350944577</v>
      </c>
      <c r="F270" s="8">
        <v>-8.346992547362607</v>
      </c>
      <c r="G270" s="8">
        <v>12.061483518841806</v>
      </c>
      <c r="H270" s="8">
        <v>-15.984933988161194</v>
      </c>
      <c r="I270" s="8">
        <v>-8.0551407755936211</v>
      </c>
    </row>
    <row r="271" spans="1:9" x14ac:dyDescent="0.25">
      <c r="A271">
        <v>20</v>
      </c>
      <c r="B271">
        <v>111</v>
      </c>
      <c r="C271">
        <v>111</v>
      </c>
      <c r="D271" s="8">
        <v>-20.703778851071647</v>
      </c>
      <c r="E271" s="8">
        <v>16.427528387429689</v>
      </c>
      <c r="F271" s="8">
        <v>-8.4929184333310204</v>
      </c>
      <c r="G271" s="8">
        <v>-39.873697893836436</v>
      </c>
      <c r="H271" s="8">
        <v>35.597447430194478</v>
      </c>
      <c r="I271" s="8">
        <v>-7.9092148897930485</v>
      </c>
    </row>
    <row r="272" spans="1:9" x14ac:dyDescent="0.25">
      <c r="A272">
        <v>21</v>
      </c>
      <c r="B272">
        <v>111</v>
      </c>
      <c r="C272">
        <v>111</v>
      </c>
      <c r="D272" s="8">
        <v>-23.324924702263491</v>
      </c>
      <c r="E272" s="8">
        <v>-23.324924702277503</v>
      </c>
      <c r="F272" s="8">
        <v>-0.2486462532515312</v>
      </c>
      <c r="G272" s="8">
        <v>-23.324924702277173</v>
      </c>
      <c r="H272" s="8">
        <v>-23.324924702263822</v>
      </c>
      <c r="I272" s="8">
        <v>0.24864625325095932</v>
      </c>
    </row>
    <row r="273" spans="1:9" x14ac:dyDescent="0.25">
      <c r="A273">
        <v>22</v>
      </c>
      <c r="B273">
        <v>111</v>
      </c>
      <c r="C273">
        <v>111</v>
      </c>
      <c r="D273" s="8">
        <v>-1.2178822570550507</v>
      </c>
      <c r="E273" s="8">
        <v>-1.2178822570563621</v>
      </c>
      <c r="F273" s="8">
        <v>-0.37773921846620373</v>
      </c>
      <c r="G273" s="8">
        <v>-1.2178822570563685</v>
      </c>
      <c r="H273" s="8">
        <v>-1.2178822570550443</v>
      </c>
      <c r="I273" s="8">
        <v>0.37773921846616765</v>
      </c>
    </row>
    <row r="274" spans="1:9" x14ac:dyDescent="0.25">
      <c r="A274">
        <v>23</v>
      </c>
      <c r="B274">
        <v>111</v>
      </c>
      <c r="C274">
        <v>111</v>
      </c>
      <c r="D274" s="8">
        <v>-23.324924702657572</v>
      </c>
      <c r="E274" s="8">
        <v>-23.324924702656372</v>
      </c>
      <c r="F274" s="8">
        <v>-0.24864625325122028</v>
      </c>
      <c r="G274" s="8">
        <v>-23.324924702656368</v>
      </c>
      <c r="H274" s="8">
        <v>-23.324924702657576</v>
      </c>
      <c r="I274" s="8">
        <v>0.24864625325127021</v>
      </c>
    </row>
    <row r="275" spans="1:9" x14ac:dyDescent="0.25">
      <c r="A275">
        <v>24</v>
      </c>
      <c r="B275">
        <v>111</v>
      </c>
      <c r="C275">
        <v>111</v>
      </c>
      <c r="D275" s="8">
        <v>-42.805878323606898</v>
      </c>
      <c r="E275" s="8">
        <v>35.491037616024165</v>
      </c>
      <c r="F275" s="8">
        <v>7.9247465515853435</v>
      </c>
      <c r="G275" s="8">
        <v>25.91261309307</v>
      </c>
      <c r="H275" s="8">
        <v>-33.227453800652739</v>
      </c>
      <c r="I275" s="8">
        <v>8.4773867715489271</v>
      </c>
    </row>
    <row r="276" spans="1:9" x14ac:dyDescent="0.25">
      <c r="A276">
        <v>25</v>
      </c>
      <c r="B276">
        <v>111</v>
      </c>
      <c r="C276">
        <v>111</v>
      </c>
      <c r="D276" s="8">
        <v>25.912613093354327</v>
      </c>
      <c r="E276" s="8">
        <v>-33.227453800452338</v>
      </c>
      <c r="F276" s="8">
        <v>-8.4773867715419549</v>
      </c>
      <c r="G276" s="8">
        <v>-42.805878323264096</v>
      </c>
      <c r="H276" s="8">
        <v>35.491037616166082</v>
      </c>
      <c r="I276" s="8">
        <v>-7.9247465515783713</v>
      </c>
    </row>
    <row r="277" spans="1:9" x14ac:dyDescent="0.25">
      <c r="A277">
        <v>1</v>
      </c>
      <c r="B277">
        <v>112</v>
      </c>
      <c r="C277">
        <v>112</v>
      </c>
      <c r="D277" s="8">
        <v>-29.240600261280708</v>
      </c>
      <c r="E277" s="8">
        <v>24.964349797637151</v>
      </c>
      <c r="F277" s="8">
        <v>6.9506953240691907</v>
      </c>
      <c r="G277" s="8">
        <v>-12.311212021899543</v>
      </c>
      <c r="H277" s="8">
        <v>8.0349615582559863</v>
      </c>
      <c r="I277" s="8">
        <v>7.5343988676071634</v>
      </c>
    </row>
    <row r="278" spans="1:9" x14ac:dyDescent="0.25">
      <c r="A278">
        <v>2</v>
      </c>
      <c r="B278">
        <v>112</v>
      </c>
      <c r="C278">
        <v>112</v>
      </c>
      <c r="D278" s="8">
        <v>16.645147982239752</v>
      </c>
      <c r="E278" s="8">
        <v>-20.568598451288626</v>
      </c>
      <c r="F278" s="8">
        <v>7.0966212101923229</v>
      </c>
      <c r="G278" s="8">
        <v>25.109842102208866</v>
      </c>
      <c r="H278" s="8">
        <v>-29.033292571257739</v>
      </c>
      <c r="I278" s="8">
        <v>7.3884729819613097</v>
      </c>
    </row>
    <row r="279" spans="1:9" x14ac:dyDescent="0.25">
      <c r="A279">
        <v>3</v>
      </c>
      <c r="B279">
        <v>112</v>
      </c>
      <c r="C279">
        <v>112</v>
      </c>
      <c r="D279" s="8">
        <v>28.05773550159839</v>
      </c>
      <c r="E279" s="8">
        <v>-26.085399171843701</v>
      </c>
      <c r="F279" s="8">
        <v>-11.727389942876076</v>
      </c>
      <c r="G279" s="8">
        <v>14.521951832761674</v>
      </c>
      <c r="H279" s="8">
        <v>-12.549615503006985</v>
      </c>
      <c r="I279" s="8">
        <v>-11.435538171107089</v>
      </c>
    </row>
    <row r="280" spans="1:9" x14ac:dyDescent="0.25">
      <c r="A280">
        <v>4</v>
      </c>
      <c r="B280">
        <v>112</v>
      </c>
      <c r="C280">
        <v>112</v>
      </c>
      <c r="D280" s="8">
        <v>30.385601631445141</v>
      </c>
      <c r="E280" s="8">
        <v>-26.698847845190713</v>
      </c>
      <c r="F280" s="8">
        <v>-11.662734676887597</v>
      </c>
      <c r="G280" s="8">
        <v>1.8433768930819721</v>
      </c>
      <c r="H280" s="8">
        <v>1.8433768931724561</v>
      </c>
      <c r="I280" s="8">
        <v>-11.500193435721837</v>
      </c>
    </row>
    <row r="281" spans="1:9" x14ac:dyDescent="0.25">
      <c r="A281">
        <v>5</v>
      </c>
      <c r="B281">
        <v>112</v>
      </c>
      <c r="C281">
        <v>112</v>
      </c>
      <c r="D281" s="8">
        <v>4.947226825149496</v>
      </c>
      <c r="E281" s="8">
        <v>4.9472268250364735</v>
      </c>
      <c r="F281" s="8">
        <v>2.7042262785352529</v>
      </c>
      <c r="G281" s="8">
        <v>33.700257367843022</v>
      </c>
      <c r="H281" s="8">
        <v>-23.805803717657049</v>
      </c>
      <c r="I281" s="8">
        <v>3.1994329207814189</v>
      </c>
    </row>
    <row r="282" spans="1:9" x14ac:dyDescent="0.25">
      <c r="A282">
        <v>6</v>
      </c>
      <c r="B282">
        <v>112</v>
      </c>
      <c r="C282">
        <v>112</v>
      </c>
      <c r="D282" s="8">
        <v>15.986666002062545</v>
      </c>
      <c r="E282" s="8">
        <v>-10.517620503227704</v>
      </c>
      <c r="F282" s="8">
        <v>3.1769999120216714</v>
      </c>
      <c r="G282" s="8">
        <v>20.573261670645199</v>
      </c>
      <c r="H282" s="8">
        <v>-15.104216171810354</v>
      </c>
      <c r="I282" s="8">
        <v>3.455452295755558</v>
      </c>
    </row>
    <row r="283" spans="1:9" x14ac:dyDescent="0.25">
      <c r="A283">
        <v>7</v>
      </c>
      <c r="B283">
        <v>112</v>
      </c>
      <c r="C283">
        <v>112</v>
      </c>
      <c r="D283" s="8">
        <v>15.994019717711682</v>
      </c>
      <c r="E283" s="8">
        <v>-19.683458124627858</v>
      </c>
      <c r="F283" s="8">
        <v>-4.2380008892392302</v>
      </c>
      <c r="G283" s="8">
        <v>10.325099178359883</v>
      </c>
      <c r="H283" s="8">
        <v>-14.014537585276061</v>
      </c>
      <c r="I283" s="8">
        <v>-3.9595485055053437</v>
      </c>
    </row>
    <row r="284" spans="1:9" x14ac:dyDescent="0.25">
      <c r="A284">
        <v>8</v>
      </c>
      <c r="B284">
        <v>112</v>
      </c>
      <c r="C284">
        <v>112</v>
      </c>
      <c r="D284" s="8">
        <v>23.081698425080411</v>
      </c>
      <c r="E284" s="8">
        <v>-29.727745746961759</v>
      </c>
      <c r="F284" s="8">
        <v>-3.9819815143832931</v>
      </c>
      <c r="G284" s="8">
        <v>-13.293941368357446</v>
      </c>
      <c r="H284" s="8">
        <v>6.6478940464760949</v>
      </c>
      <c r="I284" s="8">
        <v>-3.4867748721371266</v>
      </c>
    </row>
    <row r="285" spans="1:9" x14ac:dyDescent="0.25">
      <c r="A285">
        <v>9</v>
      </c>
      <c r="B285">
        <v>112</v>
      </c>
      <c r="C285">
        <v>112</v>
      </c>
      <c r="D285" s="8">
        <v>-12.999329726305787</v>
      </c>
      <c r="E285" s="8">
        <v>6.9425056885152383</v>
      </c>
      <c r="F285" s="8">
        <v>-1.631324836665881</v>
      </c>
      <c r="G285" s="8">
        <v>-29.658301245173295</v>
      </c>
      <c r="H285" s="8">
        <v>23.601477207382747</v>
      </c>
      <c r="I285" s="8">
        <v>-0.98357082596526446</v>
      </c>
    </row>
    <row r="286" spans="1:9" x14ac:dyDescent="0.25">
      <c r="A286">
        <v>10</v>
      </c>
      <c r="B286">
        <v>112</v>
      </c>
      <c r="C286">
        <v>112</v>
      </c>
      <c r="D286" s="8">
        <v>-29.975663926489567</v>
      </c>
      <c r="E286" s="8">
        <v>23.284114526065046</v>
      </c>
      <c r="F286" s="8">
        <v>1.7661194195574792</v>
      </c>
      <c r="G286" s="8">
        <v>-3.3457747002095988</v>
      </c>
      <c r="H286" s="8">
        <v>-3.3457747002149181</v>
      </c>
      <c r="I286" s="8">
        <v>2.4138734302580955</v>
      </c>
    </row>
    <row r="287" spans="1:9" x14ac:dyDescent="0.25">
      <c r="A287">
        <v>11</v>
      </c>
      <c r="B287">
        <v>112</v>
      </c>
      <c r="C287">
        <v>112</v>
      </c>
      <c r="D287" s="8">
        <v>-3.3457747001900353</v>
      </c>
      <c r="E287" s="8">
        <v>-3.3457747001828846</v>
      </c>
      <c r="F287" s="8">
        <v>-2.4138734302575475</v>
      </c>
      <c r="G287" s="8">
        <v>-29.975663926462996</v>
      </c>
      <c r="H287" s="8">
        <v>23.284114526090075</v>
      </c>
      <c r="I287" s="8">
        <v>-1.766119419556931</v>
      </c>
    </row>
    <row r="288" spans="1:9" x14ac:dyDescent="0.25">
      <c r="A288">
        <v>12</v>
      </c>
      <c r="B288">
        <v>112</v>
      </c>
      <c r="C288">
        <v>112</v>
      </c>
      <c r="D288" s="8">
        <v>-29.658301245271328</v>
      </c>
      <c r="E288" s="8">
        <v>23.601477207285878</v>
      </c>
      <c r="F288" s="8">
        <v>0.98357082596469281</v>
      </c>
      <c r="G288" s="8">
        <v>-12.999329726411204</v>
      </c>
      <c r="H288" s="8">
        <v>6.9425056884257543</v>
      </c>
      <c r="I288" s="8">
        <v>1.6313248366653093</v>
      </c>
    </row>
    <row r="289" spans="1:9" x14ac:dyDescent="0.25">
      <c r="A289">
        <v>13</v>
      </c>
      <c r="B289">
        <v>112</v>
      </c>
      <c r="C289">
        <v>112</v>
      </c>
      <c r="D289" s="8">
        <v>-13.29394136760216</v>
      </c>
      <c r="E289" s="8">
        <v>6.6478940472240158</v>
      </c>
      <c r="F289" s="8">
        <v>3.4867748721493927</v>
      </c>
      <c r="G289" s="8">
        <v>23.081698425955022</v>
      </c>
      <c r="H289" s="8">
        <v>-29.727745746333166</v>
      </c>
      <c r="I289" s="8">
        <v>3.9819815143955593</v>
      </c>
    </row>
    <row r="290" spans="1:9" x14ac:dyDescent="0.25">
      <c r="A290">
        <v>14</v>
      </c>
      <c r="B290">
        <v>112</v>
      </c>
      <c r="C290">
        <v>112</v>
      </c>
      <c r="D290" s="8">
        <v>10.325099178730181</v>
      </c>
      <c r="E290" s="8">
        <v>-14.014537585184218</v>
      </c>
      <c r="F290" s="8">
        <v>3.9595485053707424</v>
      </c>
      <c r="G290" s="8">
        <v>15.994019717895508</v>
      </c>
      <c r="H290" s="8">
        <v>-19.683458124349546</v>
      </c>
      <c r="I290" s="8">
        <v>4.2380008891046286</v>
      </c>
    </row>
    <row r="291" spans="1:9" x14ac:dyDescent="0.25">
      <c r="A291">
        <v>15</v>
      </c>
      <c r="B291">
        <v>112</v>
      </c>
      <c r="C291">
        <v>112</v>
      </c>
      <c r="D291" s="8">
        <v>20.573261670730933</v>
      </c>
      <c r="E291" s="8">
        <v>-15.104216171398587</v>
      </c>
      <c r="F291" s="8">
        <v>-3.455452295465145</v>
      </c>
      <c r="G291" s="8">
        <v>15.98666600254926</v>
      </c>
      <c r="H291" s="8">
        <v>-10.517620503216914</v>
      </c>
      <c r="I291" s="8">
        <v>-3.176999911731258</v>
      </c>
    </row>
    <row r="292" spans="1:9" x14ac:dyDescent="0.25">
      <c r="A292">
        <v>16</v>
      </c>
      <c r="B292">
        <v>112</v>
      </c>
      <c r="C292">
        <v>112</v>
      </c>
      <c r="D292" s="8">
        <v>33.70025736822263</v>
      </c>
      <c r="E292" s="8">
        <v>-23.805803717426024</v>
      </c>
      <c r="F292" s="8">
        <v>-3.199432920795219</v>
      </c>
      <c r="G292" s="8">
        <v>4.9472268253947398</v>
      </c>
      <c r="H292" s="8">
        <v>4.9472268254018683</v>
      </c>
      <c r="I292" s="8">
        <v>-2.7042262785490525</v>
      </c>
    </row>
    <row r="293" spans="1:9" x14ac:dyDescent="0.25">
      <c r="A293">
        <v>17</v>
      </c>
      <c r="B293">
        <v>112</v>
      </c>
      <c r="C293">
        <v>112</v>
      </c>
      <c r="D293" s="8">
        <v>1.8433768927319791</v>
      </c>
      <c r="E293" s="8">
        <v>1.8433768928615009</v>
      </c>
      <c r="F293" s="8">
        <v>11.500193435979392</v>
      </c>
      <c r="G293" s="8">
        <v>30.385601631729536</v>
      </c>
      <c r="H293" s="8">
        <v>-26.698847846136054</v>
      </c>
      <c r="I293" s="8">
        <v>11.662734677145149</v>
      </c>
    </row>
    <row r="294" spans="1:9" x14ac:dyDescent="0.25">
      <c r="A294">
        <v>18</v>
      </c>
      <c r="B294">
        <v>112</v>
      </c>
      <c r="C294">
        <v>112</v>
      </c>
      <c r="D294" s="8">
        <v>14.521951833002955</v>
      </c>
      <c r="E294" s="8">
        <v>-12.549615503623691</v>
      </c>
      <c r="F294" s="8">
        <v>11.435538170644049</v>
      </c>
      <c r="G294" s="8">
        <v>28.05773550129847</v>
      </c>
      <c r="H294" s="8">
        <v>-26.085399171919203</v>
      </c>
      <c r="I294" s="8">
        <v>11.727389942413037</v>
      </c>
    </row>
    <row r="295" spans="1:9" x14ac:dyDescent="0.25">
      <c r="A295">
        <v>19</v>
      </c>
      <c r="B295">
        <v>112</v>
      </c>
      <c r="C295">
        <v>112</v>
      </c>
      <c r="D295" s="8">
        <v>25.109842101975087</v>
      </c>
      <c r="E295" s="8">
        <v>-29.033292571296283</v>
      </c>
      <c r="F295" s="8">
        <v>-7.3884729818196249</v>
      </c>
      <c r="G295" s="8">
        <v>16.645147982170709</v>
      </c>
      <c r="H295" s="8">
        <v>-20.568598451491905</v>
      </c>
      <c r="I295" s="8">
        <v>-7.0966212100506381</v>
      </c>
    </row>
    <row r="296" spans="1:9" x14ac:dyDescent="0.25">
      <c r="A296">
        <v>20</v>
      </c>
      <c r="B296">
        <v>112</v>
      </c>
      <c r="C296">
        <v>112</v>
      </c>
      <c r="D296" s="8">
        <v>-12.311212021940632</v>
      </c>
      <c r="E296" s="8">
        <v>8.0349615582947198</v>
      </c>
      <c r="F296" s="8">
        <v>-7.5343988676205074</v>
      </c>
      <c r="G296" s="8">
        <v>-29.240600261352967</v>
      </c>
      <c r="H296" s="8">
        <v>24.964349797707058</v>
      </c>
      <c r="I296" s="8">
        <v>-6.9506953240825347</v>
      </c>
    </row>
    <row r="297" spans="1:9" x14ac:dyDescent="0.25">
      <c r="A297">
        <v>21</v>
      </c>
      <c r="B297">
        <v>112</v>
      </c>
      <c r="C297">
        <v>112</v>
      </c>
      <c r="D297" s="8">
        <v>-23.991698554730842</v>
      </c>
      <c r="E297" s="8">
        <v>-23.991698554716177</v>
      </c>
      <c r="F297" s="8">
        <v>-0.24864625325094611</v>
      </c>
      <c r="G297" s="8">
        <v>-23.991698554716514</v>
      </c>
      <c r="H297" s="8">
        <v>-23.991698554730505</v>
      </c>
      <c r="I297" s="8">
        <v>0.24864625325154441</v>
      </c>
    </row>
    <row r="298" spans="1:9" x14ac:dyDescent="0.25">
      <c r="A298">
        <v>22</v>
      </c>
      <c r="B298">
        <v>112</v>
      </c>
      <c r="C298">
        <v>112</v>
      </c>
      <c r="D298" s="8">
        <v>1.7831205708453757</v>
      </c>
      <c r="E298" s="8">
        <v>1.7831205708467044</v>
      </c>
      <c r="F298" s="8">
        <v>-0.37773921846616754</v>
      </c>
      <c r="G298" s="8">
        <v>1.7831205708466986</v>
      </c>
      <c r="H298" s="8">
        <v>1.7831205708453814</v>
      </c>
      <c r="I298" s="8">
        <v>0.37773921846620384</v>
      </c>
    </row>
    <row r="299" spans="1:9" x14ac:dyDescent="0.25">
      <c r="A299">
        <v>23</v>
      </c>
      <c r="B299">
        <v>112</v>
      </c>
      <c r="C299">
        <v>112</v>
      </c>
      <c r="D299" s="8">
        <v>-23.991698554340839</v>
      </c>
      <c r="E299" s="8">
        <v>-23.991698554342054</v>
      </c>
      <c r="F299" s="8">
        <v>-0.24864625325127021</v>
      </c>
      <c r="G299" s="8">
        <v>-23.991698554342054</v>
      </c>
      <c r="H299" s="8">
        <v>-23.991698554340839</v>
      </c>
      <c r="I299" s="8">
        <v>0.24864625325122028</v>
      </c>
    </row>
    <row r="300" spans="1:9" x14ac:dyDescent="0.25">
      <c r="A300">
        <v>24</v>
      </c>
      <c r="B300">
        <v>112</v>
      </c>
      <c r="C300">
        <v>112</v>
      </c>
      <c r="D300" s="8">
        <v>-25.108895684664141</v>
      </c>
      <c r="E300" s="8">
        <v>17.794054978050696</v>
      </c>
      <c r="F300" s="8">
        <v>6.9662269858638561</v>
      </c>
      <c r="G300" s="8">
        <v>35.577955304258658</v>
      </c>
      <c r="H300" s="8">
        <v>-42.892796010872111</v>
      </c>
      <c r="I300" s="8">
        <v>7.5188672058274397</v>
      </c>
    </row>
    <row r="301" spans="1:9" x14ac:dyDescent="0.25">
      <c r="A301">
        <v>25</v>
      </c>
      <c r="B301">
        <v>112</v>
      </c>
      <c r="C301">
        <v>112</v>
      </c>
      <c r="D301" s="8">
        <v>35.577955303997896</v>
      </c>
      <c r="E301" s="8">
        <v>-42.89279601110286</v>
      </c>
      <c r="F301" s="8">
        <v>-7.5188672058351589</v>
      </c>
      <c r="G301" s="8">
        <v>-25.108895684989555</v>
      </c>
      <c r="H301" s="8">
        <v>17.794054977884592</v>
      </c>
      <c r="I301" s="8">
        <v>-6.9662269858715753</v>
      </c>
    </row>
    <row r="302" spans="1:9" x14ac:dyDescent="0.25">
      <c r="A302">
        <v>1</v>
      </c>
      <c r="B302">
        <v>113</v>
      </c>
      <c r="C302">
        <v>113</v>
      </c>
      <c r="D302" s="8">
        <v>-160.70936519422312</v>
      </c>
      <c r="E302" s="8">
        <v>142.60935573687416</v>
      </c>
      <c r="F302" s="8">
        <v>35.914625012381173</v>
      </c>
      <c r="G302" s="8">
        <v>-76.077053640288938</v>
      </c>
      <c r="H302" s="8">
        <v>57.977044182939977</v>
      </c>
      <c r="I302" s="8">
        <v>36.498328555919144</v>
      </c>
    </row>
    <row r="303" spans="1:9" x14ac:dyDescent="0.25">
      <c r="A303">
        <v>2</v>
      </c>
      <c r="B303">
        <v>113</v>
      </c>
      <c r="C303">
        <v>113</v>
      </c>
      <c r="D303" s="8">
        <v>67.974275998566</v>
      </c>
      <c r="E303" s="8">
        <v>-85.721485461586823</v>
      </c>
      <c r="F303" s="8">
        <v>36.060550898265319</v>
      </c>
      <c r="G303" s="8">
        <v>110.29043177553186</v>
      </c>
      <c r="H303" s="8">
        <v>-128.03764123855268</v>
      </c>
      <c r="I303" s="8">
        <v>36.352402670034309</v>
      </c>
    </row>
    <row r="304" spans="1:9" x14ac:dyDescent="0.25">
      <c r="A304">
        <v>3</v>
      </c>
      <c r="B304">
        <v>113</v>
      </c>
      <c r="C304">
        <v>113</v>
      </c>
      <c r="D304" s="8">
        <v>123.66377982100364</v>
      </c>
      <c r="E304" s="8">
        <v>-114.66429319308132</v>
      </c>
      <c r="F304" s="8">
        <v>-51.125390372682027</v>
      </c>
      <c r="G304" s="8">
        <v>64.081761567462664</v>
      </c>
      <c r="H304" s="8">
        <v>-55.082274939540348</v>
      </c>
      <c r="I304" s="8">
        <v>-50.833538600913045</v>
      </c>
    </row>
    <row r="305" spans="1:9" x14ac:dyDescent="0.25">
      <c r="A305">
        <v>4</v>
      </c>
      <c r="B305">
        <v>113</v>
      </c>
      <c r="C305">
        <v>113</v>
      </c>
      <c r="D305" s="8">
        <v>133.78979365385976</v>
      </c>
      <c r="E305" s="8">
        <v>-117.48540356620794</v>
      </c>
      <c r="F305" s="8">
        <v>-51.060735107344605</v>
      </c>
      <c r="G305" s="8">
        <v>8.1521950438279038</v>
      </c>
      <c r="H305" s="8">
        <v>8.1521950438239106</v>
      </c>
      <c r="I305" s="8">
        <v>-50.898193866178858</v>
      </c>
    </row>
    <row r="306" spans="1:9" x14ac:dyDescent="0.25">
      <c r="A306">
        <v>5</v>
      </c>
      <c r="B306">
        <v>113</v>
      </c>
      <c r="C306">
        <v>113</v>
      </c>
      <c r="D306" s="8">
        <v>21.64467908469279</v>
      </c>
      <c r="E306" s="8">
        <v>21.644679084687503</v>
      </c>
      <c r="F306" s="8">
        <v>13.827109012522673</v>
      </c>
      <c r="G306" s="8">
        <v>158.74291593948374</v>
      </c>
      <c r="H306" s="8">
        <v>-115.45355777010343</v>
      </c>
      <c r="I306" s="8">
        <v>14.322315654768838</v>
      </c>
    </row>
    <row r="307" spans="1:9" x14ac:dyDescent="0.25">
      <c r="A307">
        <v>6</v>
      </c>
      <c r="B307">
        <v>113</v>
      </c>
      <c r="C307">
        <v>113</v>
      </c>
      <c r="D307" s="8">
        <v>75.070020412997536</v>
      </c>
      <c r="E307" s="8">
        <v>-51.305908677283142</v>
      </c>
      <c r="F307" s="8">
        <v>14.299882645863775</v>
      </c>
      <c r="G307" s="8">
        <v>95.040418081504669</v>
      </c>
      <c r="H307" s="8">
        <v>-71.27630634579026</v>
      </c>
      <c r="I307" s="8">
        <v>14.578335029597662</v>
      </c>
    </row>
    <row r="308" spans="1:9" x14ac:dyDescent="0.25">
      <c r="A308">
        <v>7</v>
      </c>
      <c r="B308">
        <v>113</v>
      </c>
      <c r="C308">
        <v>113</v>
      </c>
      <c r="D308" s="8">
        <v>73.68603194134981</v>
      </c>
      <c r="E308" s="8">
        <v>-92.630692485945175</v>
      </c>
      <c r="F308" s="8">
        <v>-17.88517812493545</v>
      </c>
      <c r="G308" s="8">
        <v>49.142016026494147</v>
      </c>
      <c r="H308" s="8">
        <v>-68.086676571089527</v>
      </c>
      <c r="I308" s="8">
        <v>-17.606725741201561</v>
      </c>
    </row>
    <row r="309" spans="1:9" x14ac:dyDescent="0.25">
      <c r="A309">
        <v>8</v>
      </c>
      <c r="B309">
        <v>113</v>
      </c>
      <c r="C309">
        <v>113</v>
      </c>
      <c r="D309" s="8">
        <v>109.92882151323914</v>
      </c>
      <c r="E309" s="8">
        <v>-144.42099303791068</v>
      </c>
      <c r="F309" s="8">
        <v>-17.629158750136789</v>
      </c>
      <c r="G309" s="8">
        <v>-59.380543155980959</v>
      </c>
      <c r="H309" s="8">
        <v>24.88837163130944</v>
      </c>
      <c r="I309" s="8">
        <v>-17.133952107890625</v>
      </c>
    </row>
    <row r="310" spans="1:9" x14ac:dyDescent="0.25">
      <c r="A310">
        <v>9</v>
      </c>
      <c r="B310">
        <v>113</v>
      </c>
      <c r="C310">
        <v>113</v>
      </c>
      <c r="D310" s="8">
        <v>-58.338086593945022</v>
      </c>
      <c r="E310" s="8">
        <v>25.93082819334478</v>
      </c>
      <c r="F310" s="8">
        <v>-4.7789583357745435</v>
      </c>
      <c r="G310" s="8">
        <v>-115.10293121730373</v>
      </c>
      <c r="H310" s="8">
        <v>82.695672816703478</v>
      </c>
      <c r="I310" s="8">
        <v>-4.1312043250739281</v>
      </c>
    </row>
    <row r="311" spans="1:9" x14ac:dyDescent="0.25">
      <c r="A311">
        <v>10</v>
      </c>
      <c r="B311">
        <v>113</v>
      </c>
      <c r="C311">
        <v>113</v>
      </c>
      <c r="D311" s="8">
        <v>-113.0655538525092</v>
      </c>
      <c r="E311" s="8">
        <v>84.733050181497731</v>
      </c>
      <c r="F311" s="8">
        <v>7.438047420434768</v>
      </c>
      <c r="G311" s="8">
        <v>-14.166251835505651</v>
      </c>
      <c r="H311" s="8">
        <v>-14.166251835505811</v>
      </c>
      <c r="I311" s="8">
        <v>8.0858014311353834</v>
      </c>
    </row>
    <row r="312" spans="1:9" x14ac:dyDescent="0.25">
      <c r="A312">
        <v>11</v>
      </c>
      <c r="B312">
        <v>113</v>
      </c>
      <c r="C312">
        <v>113</v>
      </c>
      <c r="D312" s="8">
        <v>-14.166251835504157</v>
      </c>
      <c r="E312" s="8">
        <v>-14.166251835503855</v>
      </c>
      <c r="F312" s="8">
        <v>-8.0858014311407285</v>
      </c>
      <c r="G312" s="8">
        <v>-113.0655538525757</v>
      </c>
      <c r="H312" s="8">
        <v>84.733050181567705</v>
      </c>
      <c r="I312" s="8">
        <v>-7.4380474204401112</v>
      </c>
    </row>
    <row r="313" spans="1:9" x14ac:dyDescent="0.25">
      <c r="A313">
        <v>12</v>
      </c>
      <c r="B313">
        <v>113</v>
      </c>
      <c r="C313">
        <v>113</v>
      </c>
      <c r="D313" s="8">
        <v>-115.10293121737135</v>
      </c>
      <c r="E313" s="8">
        <v>82.695672816772401</v>
      </c>
      <c r="F313" s="8">
        <v>4.1312043250715877</v>
      </c>
      <c r="G313" s="8">
        <v>-58.338086594042736</v>
      </c>
      <c r="H313" s="8">
        <v>25.930828193443791</v>
      </c>
      <c r="I313" s="8">
        <v>4.778958335772205</v>
      </c>
    </row>
    <row r="314" spans="1:9" x14ac:dyDescent="0.25">
      <c r="A314">
        <v>13</v>
      </c>
      <c r="B314">
        <v>113</v>
      </c>
      <c r="C314">
        <v>113</v>
      </c>
      <c r="D314" s="8">
        <v>-59.380543156061599</v>
      </c>
      <c r="E314" s="8">
        <v>24.888371631425294</v>
      </c>
      <c r="F314" s="8">
        <v>17.133952107895333</v>
      </c>
      <c r="G314" s="8">
        <v>109.9288215132043</v>
      </c>
      <c r="H314" s="8">
        <v>-144.42099303784059</v>
      </c>
      <c r="I314" s="8">
        <v>17.629158750141496</v>
      </c>
    </row>
    <row r="315" spans="1:9" x14ac:dyDescent="0.25">
      <c r="A315">
        <v>14</v>
      </c>
      <c r="B315">
        <v>113</v>
      </c>
      <c r="C315">
        <v>113</v>
      </c>
      <c r="D315" s="8">
        <v>49.142016026477862</v>
      </c>
      <c r="E315" s="8">
        <v>-68.086676571056898</v>
      </c>
      <c r="F315" s="8">
        <v>17.60672574123085</v>
      </c>
      <c r="G315" s="8">
        <v>73.686031941373969</v>
      </c>
      <c r="H315" s="8">
        <v>-92.630692485952991</v>
      </c>
      <c r="I315" s="8">
        <v>17.885178124964735</v>
      </c>
    </row>
    <row r="316" spans="1:9" x14ac:dyDescent="0.25">
      <c r="A316">
        <v>15</v>
      </c>
      <c r="B316">
        <v>113</v>
      </c>
      <c r="C316">
        <v>113</v>
      </c>
      <c r="D316" s="8">
        <v>95.040418081518339</v>
      </c>
      <c r="E316" s="8">
        <v>-71.276306345804215</v>
      </c>
      <c r="F316" s="8">
        <v>-14.578335029576831</v>
      </c>
      <c r="G316" s="8">
        <v>75.070020413040055</v>
      </c>
      <c r="H316" s="8">
        <v>-51.305908677325931</v>
      </c>
      <c r="I316" s="8">
        <v>-14.299882645842947</v>
      </c>
    </row>
    <row r="317" spans="1:9" x14ac:dyDescent="0.25">
      <c r="A317">
        <v>16</v>
      </c>
      <c r="B317">
        <v>113</v>
      </c>
      <c r="C317">
        <v>113</v>
      </c>
      <c r="D317" s="8">
        <v>158.74291593957398</v>
      </c>
      <c r="E317" s="8">
        <v>-115.45355777018474</v>
      </c>
      <c r="F317" s="8">
        <v>-14.322315654777913</v>
      </c>
      <c r="G317" s="8">
        <v>21.644679084694619</v>
      </c>
      <c r="H317" s="8">
        <v>21.644679084694612</v>
      </c>
      <c r="I317" s="8">
        <v>-13.827109012531748</v>
      </c>
    </row>
    <row r="318" spans="1:9" x14ac:dyDescent="0.25">
      <c r="A318">
        <v>17</v>
      </c>
      <c r="B318">
        <v>113</v>
      </c>
      <c r="C318">
        <v>113</v>
      </c>
      <c r="D318" s="8">
        <v>8.1521950438185904</v>
      </c>
      <c r="E318" s="8">
        <v>8.1521950438197948</v>
      </c>
      <c r="F318" s="8">
        <v>50.898193866215195</v>
      </c>
      <c r="G318" s="8">
        <v>133.78979365394227</v>
      </c>
      <c r="H318" s="8">
        <v>-117.48540356630387</v>
      </c>
      <c r="I318" s="8">
        <v>51.06073510738095</v>
      </c>
    </row>
    <row r="319" spans="1:9" x14ac:dyDescent="0.25">
      <c r="A319">
        <v>18</v>
      </c>
      <c r="B319">
        <v>113</v>
      </c>
      <c r="C319">
        <v>113</v>
      </c>
      <c r="D319" s="8">
        <v>64.081761567501147</v>
      </c>
      <c r="E319" s="8">
        <v>-55.082274939586085</v>
      </c>
      <c r="F319" s="8">
        <v>50.833538600906444</v>
      </c>
      <c r="G319" s="8">
        <v>123.66377982103491</v>
      </c>
      <c r="H319" s="8">
        <v>-114.66429319311986</v>
      </c>
      <c r="I319" s="8">
        <v>51.125390372675447</v>
      </c>
    </row>
    <row r="320" spans="1:9" x14ac:dyDescent="0.25">
      <c r="A320">
        <v>19</v>
      </c>
      <c r="B320">
        <v>113</v>
      </c>
      <c r="C320">
        <v>113</v>
      </c>
      <c r="D320" s="8">
        <v>110.29043177556377</v>
      </c>
      <c r="E320" s="8">
        <v>-128.03764123859523</v>
      </c>
      <c r="F320" s="8">
        <v>-36.352402670039858</v>
      </c>
      <c r="G320" s="8">
        <v>67.974275998591068</v>
      </c>
      <c r="H320" s="8">
        <v>-85.721485461622521</v>
      </c>
      <c r="I320" s="8">
        <v>-36.060550898270876</v>
      </c>
    </row>
    <row r="321" spans="1:9" x14ac:dyDescent="0.25">
      <c r="A321">
        <v>20</v>
      </c>
      <c r="B321">
        <v>113</v>
      </c>
      <c r="C321">
        <v>113</v>
      </c>
      <c r="D321" s="8">
        <v>-76.077053640275594</v>
      </c>
      <c r="E321" s="8">
        <v>57.977044182920494</v>
      </c>
      <c r="F321" s="8">
        <v>-36.498328555923223</v>
      </c>
      <c r="G321" s="8">
        <v>-160.70936519421926</v>
      </c>
      <c r="H321" s="8">
        <v>142.60935573686416</v>
      </c>
      <c r="I321" s="8">
        <v>-35.914625012385244</v>
      </c>
    </row>
    <row r="322" spans="1:9" x14ac:dyDescent="0.25">
      <c r="A322">
        <v>21</v>
      </c>
      <c r="B322">
        <v>113</v>
      </c>
      <c r="C322">
        <v>113</v>
      </c>
      <c r="D322" s="8">
        <v>-111.12078101826754</v>
      </c>
      <c r="E322" s="8">
        <v>-111.12078101826634</v>
      </c>
      <c r="F322" s="8">
        <v>-0.24864625325122106</v>
      </c>
      <c r="G322" s="8">
        <v>-111.12078101826634</v>
      </c>
      <c r="H322" s="8">
        <v>-111.12078101826754</v>
      </c>
      <c r="I322" s="8">
        <v>0.24864625325126946</v>
      </c>
    </row>
    <row r="323" spans="1:9" x14ac:dyDescent="0.25">
      <c r="A323">
        <v>22</v>
      </c>
      <c r="B323">
        <v>113</v>
      </c>
      <c r="C323">
        <v>113</v>
      </c>
      <c r="D323" s="8">
        <v>-2.6413625649854384</v>
      </c>
      <c r="E323" s="8">
        <v>-2.641362564985362</v>
      </c>
      <c r="F323" s="8">
        <v>-0.37773921846618452</v>
      </c>
      <c r="G323" s="8">
        <v>-2.6413625649853607</v>
      </c>
      <c r="H323" s="8">
        <v>-2.6413625649854398</v>
      </c>
      <c r="I323" s="8">
        <v>0.37773921846618685</v>
      </c>
    </row>
    <row r="324" spans="1:9" x14ac:dyDescent="0.25">
      <c r="A324">
        <v>23</v>
      </c>
      <c r="B324">
        <v>113</v>
      </c>
      <c r="C324">
        <v>113</v>
      </c>
      <c r="D324" s="8">
        <v>-111.12078101827986</v>
      </c>
      <c r="E324" s="8">
        <v>-111.12078101827994</v>
      </c>
      <c r="F324" s="8">
        <v>-0.24864625325124673</v>
      </c>
      <c r="G324" s="8">
        <v>-111.12078101827994</v>
      </c>
      <c r="H324" s="8">
        <v>-111.12078101827986</v>
      </c>
      <c r="I324" s="8">
        <v>0.24864625325124376</v>
      </c>
    </row>
    <row r="325" spans="1:9" x14ac:dyDescent="0.25">
      <c r="A325">
        <v>24</v>
      </c>
      <c r="B325">
        <v>113</v>
      </c>
      <c r="C325">
        <v>113</v>
      </c>
      <c r="D325" s="8">
        <v>-157.40464105338361</v>
      </c>
      <c r="E325" s="8">
        <v>125.26847791830467</v>
      </c>
      <c r="F325" s="8">
        <v>35.930156674169403</v>
      </c>
      <c r="G325" s="8">
        <v>145.97717094671106</v>
      </c>
      <c r="H325" s="8">
        <v>-178.11333408179001</v>
      </c>
      <c r="I325" s="8">
        <v>36.482796894132989</v>
      </c>
    </row>
    <row r="326" spans="1:9" x14ac:dyDescent="0.25">
      <c r="A326">
        <v>25</v>
      </c>
      <c r="B326">
        <v>113</v>
      </c>
      <c r="C326">
        <v>113</v>
      </c>
      <c r="D326" s="8">
        <v>145.9771709467623</v>
      </c>
      <c r="E326" s="8">
        <v>-178.11333408186042</v>
      </c>
      <c r="F326" s="8">
        <v>-36.482796894136015</v>
      </c>
      <c r="G326" s="8">
        <v>-157.40464105335781</v>
      </c>
      <c r="H326" s="8">
        <v>125.26847791825969</v>
      </c>
      <c r="I326" s="8">
        <v>-35.930156674172437</v>
      </c>
    </row>
    <row r="327" spans="1:9" x14ac:dyDescent="0.25">
      <c r="A327">
        <v>1</v>
      </c>
      <c r="B327">
        <v>114</v>
      </c>
      <c r="C327">
        <v>114</v>
      </c>
      <c r="D327" s="8">
        <v>-111.76943841006729</v>
      </c>
      <c r="E327" s="8">
        <v>94.734356876830674</v>
      </c>
      <c r="F327" s="8">
        <v>29.050593121849364</v>
      </c>
      <c r="G327" s="8">
        <v>-43.181739231395547</v>
      </c>
      <c r="H327" s="8">
        <v>26.14665769815894</v>
      </c>
      <c r="I327" s="8">
        <v>29.634296665387335</v>
      </c>
    </row>
    <row r="328" spans="1:9" x14ac:dyDescent="0.25">
      <c r="A328">
        <v>2</v>
      </c>
      <c r="B328">
        <v>114</v>
      </c>
      <c r="C328">
        <v>114</v>
      </c>
      <c r="D328" s="8">
        <v>73.59374936951194</v>
      </c>
      <c r="E328" s="8">
        <v>-90.27603090841798</v>
      </c>
      <c r="F328" s="8">
        <v>29.196519007734956</v>
      </c>
      <c r="G328" s="8">
        <v>107.88759895884843</v>
      </c>
      <c r="H328" s="8">
        <v>-124.56988049775447</v>
      </c>
      <c r="I328" s="8">
        <v>29.488370779503946</v>
      </c>
    </row>
    <row r="329" spans="1:9" x14ac:dyDescent="0.25">
      <c r="A329">
        <v>3</v>
      </c>
      <c r="B329">
        <v>114</v>
      </c>
      <c r="C329">
        <v>114</v>
      </c>
      <c r="D329" s="8">
        <v>120.02264983570102</v>
      </c>
      <c r="E329" s="8">
        <v>-112.4348296209012</v>
      </c>
      <c r="F329" s="8">
        <v>-49.869643569565106</v>
      </c>
      <c r="G329" s="8">
        <v>61.908279971533304</v>
      </c>
      <c r="H329" s="8">
        <v>-54.320459756733484</v>
      </c>
      <c r="I329" s="8">
        <v>-49.577791797796124</v>
      </c>
    </row>
    <row r="330" spans="1:9" x14ac:dyDescent="0.25">
      <c r="A330">
        <v>4</v>
      </c>
      <c r="B330">
        <v>114</v>
      </c>
      <c r="C330">
        <v>114</v>
      </c>
      <c r="D330" s="8">
        <v>129.42767498460864</v>
      </c>
      <c r="E330" s="8">
        <v>-115.65800987420994</v>
      </c>
      <c r="F330" s="8">
        <v>-49.80498830423187</v>
      </c>
      <c r="G330" s="8">
        <v>6.8848325552011236</v>
      </c>
      <c r="H330" s="8">
        <v>6.8848325551975869</v>
      </c>
      <c r="I330" s="8">
        <v>-49.642447063066115</v>
      </c>
    </row>
    <row r="331" spans="1:9" x14ac:dyDescent="0.25">
      <c r="A331">
        <v>5</v>
      </c>
      <c r="B331">
        <v>114</v>
      </c>
      <c r="C331">
        <v>114</v>
      </c>
      <c r="D331" s="8">
        <v>20.706754388109651</v>
      </c>
      <c r="E331" s="8">
        <v>20.70675438810499</v>
      </c>
      <c r="F331" s="8">
        <v>10.199517919402325</v>
      </c>
      <c r="G331" s="8">
        <v>122.46953776382267</v>
      </c>
      <c r="H331" s="8">
        <v>-81.056028987608045</v>
      </c>
      <c r="I331" s="8">
        <v>10.694724561648492</v>
      </c>
    </row>
    <row r="332" spans="1:9" x14ac:dyDescent="0.25">
      <c r="A332">
        <v>6</v>
      </c>
      <c r="B332">
        <v>114</v>
      </c>
      <c r="C332">
        <v>114</v>
      </c>
      <c r="D332" s="8">
        <v>58.270235137155844</v>
      </c>
      <c r="E332" s="8">
        <v>-35.533788831000912</v>
      </c>
      <c r="F332" s="8">
        <v>10.672291552717859</v>
      </c>
      <c r="G332" s="8">
        <v>73.223395417746332</v>
      </c>
      <c r="H332" s="8">
        <v>-50.4869491115914</v>
      </c>
      <c r="I332" s="8">
        <v>10.950743936451746</v>
      </c>
    </row>
    <row r="333" spans="1:9" x14ac:dyDescent="0.25">
      <c r="A333">
        <v>7</v>
      </c>
      <c r="B333">
        <v>114</v>
      </c>
      <c r="C333">
        <v>114</v>
      </c>
      <c r="D333" s="8">
        <v>53.910161810474669</v>
      </c>
      <c r="E333" s="8">
        <v>-69.800182718865628</v>
      </c>
      <c r="F333" s="8">
        <v>-17.323575375670913</v>
      </c>
      <c r="G333" s="8">
        <v>30.142885676485978</v>
      </c>
      <c r="H333" s="8">
        <v>-46.03290658487694</v>
      </c>
      <c r="I333" s="8">
        <v>-17.045122991937028</v>
      </c>
    </row>
    <row r="334" spans="1:9" x14ac:dyDescent="0.25">
      <c r="A334">
        <v>8</v>
      </c>
      <c r="B334">
        <v>114</v>
      </c>
      <c r="C334">
        <v>114</v>
      </c>
      <c r="D334" s="8">
        <v>68.180700347148431</v>
      </c>
      <c r="E334" s="8">
        <v>-97.097084516285079</v>
      </c>
      <c r="F334" s="8">
        <v>-17.067556000866421</v>
      </c>
      <c r="G334" s="8">
        <v>-95.658233032779052</v>
      </c>
      <c r="H334" s="8">
        <v>66.741848863642403</v>
      </c>
      <c r="I334" s="8">
        <v>-16.572349358620258</v>
      </c>
    </row>
    <row r="335" spans="1:9" x14ac:dyDescent="0.25">
      <c r="A335">
        <v>9</v>
      </c>
      <c r="B335">
        <v>114</v>
      </c>
      <c r="C335">
        <v>114</v>
      </c>
      <c r="D335" s="8">
        <v>-94.615776470743214</v>
      </c>
      <c r="E335" s="8">
        <v>67.784305425678383</v>
      </c>
      <c r="F335" s="8">
        <v>-4.2173555865055148</v>
      </c>
      <c r="G335" s="8">
        <v>-144.22490598187687</v>
      </c>
      <c r="H335" s="8">
        <v>117.39343493681207</v>
      </c>
      <c r="I335" s="8">
        <v>-3.569601575804898</v>
      </c>
    </row>
    <row r="336" spans="1:9" x14ac:dyDescent="0.25">
      <c r="A336">
        <v>10</v>
      </c>
      <c r="B336">
        <v>114</v>
      </c>
      <c r="C336">
        <v>114</v>
      </c>
      <c r="D336" s="8">
        <v>-144.04579129221221</v>
      </c>
      <c r="E336" s="8">
        <v>117.57254962647627</v>
      </c>
      <c r="F336" s="8">
        <v>9.942433015022786</v>
      </c>
      <c r="G336" s="8">
        <v>-13.236620832868072</v>
      </c>
      <c r="H336" s="8">
        <v>-13.236620832867859</v>
      </c>
      <c r="I336" s="8">
        <v>10.590187025723402</v>
      </c>
    </row>
    <row r="337" spans="1:9" x14ac:dyDescent="0.25">
      <c r="A337">
        <v>11</v>
      </c>
      <c r="B337">
        <v>114</v>
      </c>
      <c r="C337">
        <v>114</v>
      </c>
      <c r="D337" s="8">
        <v>-14.219265707762107</v>
      </c>
      <c r="E337" s="8">
        <v>-14.219265707761918</v>
      </c>
      <c r="F337" s="8">
        <v>-4.664927147622933</v>
      </c>
      <c r="G337" s="8">
        <v>-69.531171047287643</v>
      </c>
      <c r="H337" s="8">
        <v>41.092639631763625</v>
      </c>
      <c r="I337" s="8">
        <v>-4.0171731369223167</v>
      </c>
    </row>
    <row r="338" spans="1:9" x14ac:dyDescent="0.25">
      <c r="A338">
        <v>12</v>
      </c>
      <c r="B338">
        <v>114</v>
      </c>
      <c r="C338">
        <v>114</v>
      </c>
      <c r="D338" s="8">
        <v>-69.710285736954461</v>
      </c>
      <c r="E338" s="8">
        <v>40.913524942097048</v>
      </c>
      <c r="F338" s="8">
        <v>5.1558602182666329</v>
      </c>
      <c r="G338" s="8">
        <v>0.11030989419831982</v>
      </c>
      <c r="H338" s="8">
        <v>-28.907070689055729</v>
      </c>
      <c r="I338" s="8">
        <v>5.8036142289672492</v>
      </c>
    </row>
    <row r="339" spans="1:9" x14ac:dyDescent="0.25">
      <c r="A339">
        <v>13</v>
      </c>
      <c r="B339">
        <v>114</v>
      </c>
      <c r="C339">
        <v>114</v>
      </c>
      <c r="D339" s="8">
        <v>-0.93214666781492639</v>
      </c>
      <c r="E339" s="8">
        <v>-29.949527251068496</v>
      </c>
      <c r="F339" s="8">
        <v>13.81960676544692</v>
      </c>
      <c r="G339" s="8">
        <v>136.09301268299924</v>
      </c>
      <c r="H339" s="8">
        <v>-166.97468660188264</v>
      </c>
      <c r="I339" s="8">
        <v>14.314813407693086</v>
      </c>
    </row>
    <row r="340" spans="1:9" x14ac:dyDescent="0.25">
      <c r="A340">
        <v>14</v>
      </c>
      <c r="B340">
        <v>114</v>
      </c>
      <c r="C340">
        <v>114</v>
      </c>
      <c r="D340" s="8">
        <v>61.357931278823344</v>
      </c>
      <c r="E340" s="8">
        <v>-78.324616626389883</v>
      </c>
      <c r="F340" s="8">
        <v>14.292380398802285</v>
      </c>
      <c r="G340" s="8">
        <v>81.317952762837621</v>
      </c>
      <c r="H340" s="8">
        <v>-98.28463811040416</v>
      </c>
      <c r="I340" s="8">
        <v>14.570832782536172</v>
      </c>
    </row>
    <row r="341" spans="1:9" x14ac:dyDescent="0.25">
      <c r="A341">
        <v>15</v>
      </c>
      <c r="B341">
        <v>114</v>
      </c>
      <c r="C341">
        <v>114</v>
      </c>
      <c r="D341" s="8">
        <v>99.494465673907911</v>
      </c>
      <c r="E341" s="8">
        <v>-80.108125199327588</v>
      </c>
      <c r="F341" s="8">
        <v>-15.709519863843349</v>
      </c>
      <c r="G341" s="8">
        <v>77.959552408883866</v>
      </c>
      <c r="H341" s="8">
        <v>-58.573211934303565</v>
      </c>
      <c r="I341" s="8">
        <v>-15.431067480109464</v>
      </c>
    </row>
    <row r="342" spans="1:9" x14ac:dyDescent="0.25">
      <c r="A342">
        <v>16</v>
      </c>
      <c r="B342">
        <v>114</v>
      </c>
      <c r="C342">
        <v>114</v>
      </c>
      <c r="D342" s="8">
        <v>165.76602019533769</v>
      </c>
      <c r="E342" s="8">
        <v>-130.4676280809787</v>
      </c>
      <c r="F342" s="8">
        <v>-15.45350048904805</v>
      </c>
      <c r="G342" s="8">
        <v>17.64919605717953</v>
      </c>
      <c r="H342" s="8">
        <v>17.649196057179466</v>
      </c>
      <c r="I342" s="8">
        <v>-14.958293846801883</v>
      </c>
    </row>
    <row r="343" spans="1:9" x14ac:dyDescent="0.25">
      <c r="A343">
        <v>17</v>
      </c>
      <c r="B343">
        <v>114</v>
      </c>
      <c r="C343">
        <v>114</v>
      </c>
      <c r="D343" s="8">
        <v>7.9111287198041262</v>
      </c>
      <c r="E343" s="8">
        <v>7.9111287198030213</v>
      </c>
      <c r="F343" s="8">
        <v>39.803152407824363</v>
      </c>
      <c r="G343" s="8">
        <v>106.20527876010121</v>
      </c>
      <c r="H343" s="8">
        <v>-90.383021320494066</v>
      </c>
      <c r="I343" s="8">
        <v>39.965693648990126</v>
      </c>
    </row>
    <row r="344" spans="1:9" x14ac:dyDescent="0.25">
      <c r="A344">
        <v>18</v>
      </c>
      <c r="B344">
        <v>114</v>
      </c>
      <c r="C344">
        <v>114</v>
      </c>
      <c r="D344" s="8">
        <v>50.980224846922674</v>
      </c>
      <c r="E344" s="8">
        <v>-42.249252741097145</v>
      </c>
      <c r="F344" s="8">
        <v>39.738497142518952</v>
      </c>
      <c r="G344" s="8">
        <v>97.594963640926977</v>
      </c>
      <c r="H344" s="8">
        <v>-88.863991535101434</v>
      </c>
      <c r="I344" s="8">
        <v>40.030348914287934</v>
      </c>
    </row>
    <row r="345" spans="1:9" x14ac:dyDescent="0.25">
      <c r="A345">
        <v>19</v>
      </c>
      <c r="B345">
        <v>114</v>
      </c>
      <c r="C345">
        <v>114</v>
      </c>
      <c r="D345" s="8">
        <v>86.14952218665718</v>
      </c>
      <c r="E345" s="8">
        <v>-100.30943298937652</v>
      </c>
      <c r="F345" s="8">
        <v>-34.805749340388722</v>
      </c>
      <c r="G345" s="8">
        <v>45.641010484547863</v>
      </c>
      <c r="H345" s="8">
        <v>-59.800921287267201</v>
      </c>
      <c r="I345" s="8">
        <v>-34.51389756861974</v>
      </c>
    </row>
    <row r="346" spans="1:9" x14ac:dyDescent="0.25">
      <c r="A346">
        <v>20</v>
      </c>
      <c r="B346">
        <v>114</v>
      </c>
      <c r="C346">
        <v>114</v>
      </c>
      <c r="D346" s="8">
        <v>-92.26432929977129</v>
      </c>
      <c r="E346" s="8">
        <v>77.751618502728306</v>
      </c>
      <c r="F346" s="8">
        <v>-34.951675226267746</v>
      </c>
      <c r="G346" s="8">
        <v>-173.28135270398172</v>
      </c>
      <c r="H346" s="8">
        <v>158.76864190693874</v>
      </c>
      <c r="I346" s="8">
        <v>-34.367971682729767</v>
      </c>
    </row>
    <row r="347" spans="1:9" x14ac:dyDescent="0.25">
      <c r="A347">
        <v>21</v>
      </c>
      <c r="B347">
        <v>114</v>
      </c>
      <c r="C347">
        <v>114</v>
      </c>
      <c r="D347" s="8">
        <v>-100.7719089755887</v>
      </c>
      <c r="E347" s="8">
        <v>-100.77190897558793</v>
      </c>
      <c r="F347" s="8">
        <v>-0.2486462532512308</v>
      </c>
      <c r="G347" s="8">
        <v>-100.77190897558795</v>
      </c>
      <c r="H347" s="8">
        <v>-100.77190897558869</v>
      </c>
      <c r="I347" s="8">
        <v>0.24864625325125972</v>
      </c>
    </row>
    <row r="348" spans="1:9" x14ac:dyDescent="0.25">
      <c r="A348">
        <v>22</v>
      </c>
      <c r="B348">
        <v>114</v>
      </c>
      <c r="C348">
        <v>114</v>
      </c>
      <c r="D348" s="8">
        <v>2.4752450681859468</v>
      </c>
      <c r="E348" s="8">
        <v>2.4752450681860338</v>
      </c>
      <c r="F348" s="8">
        <v>-0.37773921846618536</v>
      </c>
      <c r="G348" s="8">
        <v>2.4752450681860481</v>
      </c>
      <c r="H348" s="8">
        <v>2.4752450681859326</v>
      </c>
      <c r="I348" s="8">
        <v>0.37773921846618602</v>
      </c>
    </row>
    <row r="349" spans="1:9" x14ac:dyDescent="0.25">
      <c r="A349">
        <v>23</v>
      </c>
      <c r="B349">
        <v>114</v>
      </c>
      <c r="C349">
        <v>114</v>
      </c>
      <c r="D349" s="8">
        <v>-95.008607682027019</v>
      </c>
      <c r="E349" s="8">
        <v>-95.008607682026991</v>
      </c>
      <c r="F349" s="8">
        <v>-0.24864625325124645</v>
      </c>
      <c r="G349" s="8">
        <v>-95.008607682026991</v>
      </c>
      <c r="H349" s="8">
        <v>-95.008607682027019</v>
      </c>
      <c r="I349" s="8">
        <v>0.24864625325124404</v>
      </c>
    </row>
    <row r="350" spans="1:9" x14ac:dyDescent="0.25">
      <c r="A350">
        <v>24</v>
      </c>
      <c r="B350">
        <v>114</v>
      </c>
      <c r="C350">
        <v>114</v>
      </c>
      <c r="D350" s="8">
        <v>-88.206661153404639</v>
      </c>
      <c r="E350" s="8">
        <v>57.982634896511684</v>
      </c>
      <c r="F350" s="8">
        <v>29.066124783637068</v>
      </c>
      <c r="G350" s="8">
        <v>157.65995971139344</v>
      </c>
      <c r="H350" s="8">
        <v>-187.8839859682864</v>
      </c>
      <c r="I350" s="8">
        <v>29.61876500360065</v>
      </c>
    </row>
    <row r="351" spans="1:9" x14ac:dyDescent="0.25">
      <c r="A351">
        <v>25</v>
      </c>
      <c r="B351">
        <v>114</v>
      </c>
      <c r="C351">
        <v>114</v>
      </c>
      <c r="D351" s="8">
        <v>98.322558144530888</v>
      </c>
      <c r="E351" s="8">
        <v>-124.01752849453814</v>
      </c>
      <c r="F351" s="8">
        <v>-34.936143564480538</v>
      </c>
      <c r="G351" s="8">
        <v>-192.09951484303053</v>
      </c>
      <c r="H351" s="8">
        <v>166.40454449302331</v>
      </c>
      <c r="I351" s="8">
        <v>-34.383503344516953</v>
      </c>
    </row>
    <row r="352" spans="1:9" x14ac:dyDescent="0.25">
      <c r="A352">
        <v>1</v>
      </c>
      <c r="B352">
        <v>115</v>
      </c>
      <c r="C352">
        <v>115</v>
      </c>
      <c r="D352" s="8">
        <v>-173.28135270411246</v>
      </c>
      <c r="E352" s="8">
        <v>158.76864190707147</v>
      </c>
      <c r="F352" s="8">
        <v>34.367971682753719</v>
      </c>
      <c r="G352" s="8">
        <v>-92.264329299846068</v>
      </c>
      <c r="H352" s="8">
        <v>77.751618502805073</v>
      </c>
      <c r="I352" s="8">
        <v>34.951675226291698</v>
      </c>
    </row>
    <row r="353" spans="1:9" x14ac:dyDescent="0.25">
      <c r="A353">
        <v>2</v>
      </c>
      <c r="B353">
        <v>115</v>
      </c>
      <c r="C353">
        <v>115</v>
      </c>
      <c r="D353" s="8">
        <v>45.6410104845733</v>
      </c>
      <c r="E353" s="8">
        <v>-59.800921287291487</v>
      </c>
      <c r="F353" s="8">
        <v>34.5138975686368</v>
      </c>
      <c r="G353" s="8">
        <v>86.149522186702882</v>
      </c>
      <c r="H353" s="8">
        <v>-100.30943298942105</v>
      </c>
      <c r="I353" s="8">
        <v>34.805749340405789</v>
      </c>
    </row>
    <row r="354" spans="1:9" x14ac:dyDescent="0.25">
      <c r="A354">
        <v>3</v>
      </c>
      <c r="B354">
        <v>115</v>
      </c>
      <c r="C354">
        <v>115</v>
      </c>
      <c r="D354" s="8">
        <v>97.594963640983565</v>
      </c>
      <c r="E354" s="8">
        <v>-88.863991535142873</v>
      </c>
      <c r="F354" s="8">
        <v>-40.030348914323213</v>
      </c>
      <c r="G354" s="8">
        <v>50.98022484693697</v>
      </c>
      <c r="H354" s="8">
        <v>-42.249252741096278</v>
      </c>
      <c r="I354" s="8">
        <v>-39.73849714255423</v>
      </c>
    </row>
    <row r="355" spans="1:9" x14ac:dyDescent="0.25">
      <c r="A355">
        <v>4</v>
      </c>
      <c r="B355">
        <v>115</v>
      </c>
      <c r="C355">
        <v>115</v>
      </c>
      <c r="D355" s="8">
        <v>106.20527876012828</v>
      </c>
      <c r="E355" s="8">
        <v>-90.383021320493455</v>
      </c>
      <c r="F355" s="8">
        <v>-39.965693648994865</v>
      </c>
      <c r="G355" s="8">
        <v>7.9111287198185716</v>
      </c>
      <c r="H355" s="8">
        <v>7.9111287198162534</v>
      </c>
      <c r="I355" s="8">
        <v>-39.803152407829103</v>
      </c>
    </row>
    <row r="356" spans="1:9" x14ac:dyDescent="0.25">
      <c r="A356">
        <v>5</v>
      </c>
      <c r="B356">
        <v>115</v>
      </c>
      <c r="C356">
        <v>115</v>
      </c>
      <c r="D356" s="8">
        <v>17.649196057196619</v>
      </c>
      <c r="E356" s="8">
        <v>17.649196057193983</v>
      </c>
      <c r="F356" s="8">
        <v>14.958293846799279</v>
      </c>
      <c r="G356" s="8">
        <v>165.7660201953293</v>
      </c>
      <c r="H356" s="8">
        <v>-130.46762808093871</v>
      </c>
      <c r="I356" s="8">
        <v>15.453500489045444</v>
      </c>
    </row>
    <row r="357" spans="1:9" x14ac:dyDescent="0.25">
      <c r="A357">
        <v>6</v>
      </c>
      <c r="B357">
        <v>115</v>
      </c>
      <c r="C357">
        <v>115</v>
      </c>
      <c r="D357" s="8">
        <v>77.959552408881692</v>
      </c>
      <c r="E357" s="8">
        <v>-58.573211934282952</v>
      </c>
      <c r="F357" s="8">
        <v>15.431067480159305</v>
      </c>
      <c r="G357" s="8">
        <v>99.494465673975355</v>
      </c>
      <c r="H357" s="8">
        <v>-80.108125199376616</v>
      </c>
      <c r="I357" s="8">
        <v>15.709519863893194</v>
      </c>
    </row>
    <row r="358" spans="1:9" x14ac:dyDescent="0.25">
      <c r="A358">
        <v>7</v>
      </c>
      <c r="B358">
        <v>115</v>
      </c>
      <c r="C358">
        <v>115</v>
      </c>
      <c r="D358" s="8">
        <v>81.317952762874356</v>
      </c>
      <c r="E358" s="8">
        <v>-98.284638110479349</v>
      </c>
      <c r="F358" s="8">
        <v>-14.570832782498888</v>
      </c>
      <c r="G358" s="8">
        <v>61.357931278913256</v>
      </c>
      <c r="H358" s="8">
        <v>-78.32461662651825</v>
      </c>
      <c r="I358" s="8">
        <v>-14.292380398765001</v>
      </c>
    </row>
    <row r="359" spans="1:9" x14ac:dyDescent="0.25">
      <c r="A359">
        <v>8</v>
      </c>
      <c r="B359">
        <v>115</v>
      </c>
      <c r="C359">
        <v>115</v>
      </c>
      <c r="D359" s="8">
        <v>136.09301268321312</v>
      </c>
      <c r="E359" s="8">
        <v>-166.97468660212363</v>
      </c>
      <c r="F359" s="8">
        <v>-14.31481340770531</v>
      </c>
      <c r="G359" s="8">
        <v>-0.93214666771982202</v>
      </c>
      <c r="H359" s="8">
        <v>-29.949527251190709</v>
      </c>
      <c r="I359" s="8">
        <v>-13.819606765459143</v>
      </c>
    </row>
    <row r="360" spans="1:9" x14ac:dyDescent="0.25">
      <c r="A360">
        <v>9</v>
      </c>
      <c r="B360">
        <v>115</v>
      </c>
      <c r="C360">
        <v>115</v>
      </c>
      <c r="D360" s="8">
        <v>0.11030989431534799</v>
      </c>
      <c r="E360" s="8">
        <v>-28.907070689155496</v>
      </c>
      <c r="F360" s="8">
        <v>-5.8036142289802353</v>
      </c>
      <c r="G360" s="8">
        <v>-69.710285737003176</v>
      </c>
      <c r="H360" s="8">
        <v>40.913524942163029</v>
      </c>
      <c r="I360" s="8">
        <v>-5.1558602182796198</v>
      </c>
    </row>
    <row r="361" spans="1:9" x14ac:dyDescent="0.25">
      <c r="A361">
        <v>10</v>
      </c>
      <c r="B361">
        <v>115</v>
      </c>
      <c r="C361">
        <v>115</v>
      </c>
      <c r="D361" s="8">
        <v>-69.531171047354832</v>
      </c>
      <c r="E361" s="8">
        <v>41.092639631811139</v>
      </c>
      <c r="F361" s="8">
        <v>4.017173136926818</v>
      </c>
      <c r="G361" s="8">
        <v>-14.21926570777185</v>
      </c>
      <c r="H361" s="8">
        <v>-14.219265707771839</v>
      </c>
      <c r="I361" s="8">
        <v>4.6649271476274352</v>
      </c>
    </row>
    <row r="362" spans="1:9" x14ac:dyDescent="0.25">
      <c r="A362">
        <v>11</v>
      </c>
      <c r="B362">
        <v>115</v>
      </c>
      <c r="C362">
        <v>115</v>
      </c>
      <c r="D362" s="8">
        <v>-13.236620832875804</v>
      </c>
      <c r="E362" s="8">
        <v>-13.236620832875413</v>
      </c>
      <c r="F362" s="8">
        <v>-10.590187025738278</v>
      </c>
      <c r="G362" s="8">
        <v>-144.04579129240946</v>
      </c>
      <c r="H362" s="8">
        <v>117.57254962665823</v>
      </c>
      <c r="I362" s="8">
        <v>-9.9424330150376594</v>
      </c>
    </row>
    <row r="363" spans="1:9" x14ac:dyDescent="0.25">
      <c r="A363">
        <v>12</v>
      </c>
      <c r="B363">
        <v>115</v>
      </c>
      <c r="C363">
        <v>115</v>
      </c>
      <c r="D363" s="8">
        <v>-144.22490598205465</v>
      </c>
      <c r="E363" s="8">
        <v>117.39343493701293</v>
      </c>
      <c r="F363" s="8">
        <v>3.5696015758128961</v>
      </c>
      <c r="G363" s="8">
        <v>-94.615776470819426</v>
      </c>
      <c r="H363" s="8">
        <v>67.784305425777703</v>
      </c>
      <c r="I363" s="8">
        <v>4.2173555865135128</v>
      </c>
    </row>
    <row r="364" spans="1:9" x14ac:dyDescent="0.25">
      <c r="A364">
        <v>13</v>
      </c>
      <c r="B364">
        <v>115</v>
      </c>
      <c r="C364">
        <v>115</v>
      </c>
      <c r="D364" s="8">
        <v>-95.658233032843683</v>
      </c>
      <c r="E364" s="8">
        <v>66.741848863753248</v>
      </c>
      <c r="F364" s="8">
        <v>16.572349358640672</v>
      </c>
      <c r="G364" s="8">
        <v>68.18070034728261</v>
      </c>
      <c r="H364" s="8">
        <v>-97.097084516373044</v>
      </c>
      <c r="I364" s="8">
        <v>17.067556000886842</v>
      </c>
    </row>
    <row r="365" spans="1:9" x14ac:dyDescent="0.25">
      <c r="A365">
        <v>14</v>
      </c>
      <c r="B365">
        <v>115</v>
      </c>
      <c r="C365">
        <v>115</v>
      </c>
      <c r="D365" s="8">
        <v>30.142885676540235</v>
      </c>
      <c r="E365" s="8">
        <v>-46.032906584924326</v>
      </c>
      <c r="F365" s="8">
        <v>17.045122991953559</v>
      </c>
      <c r="G365" s="8">
        <v>53.910161810553689</v>
      </c>
      <c r="H365" s="8">
        <v>-69.800182718937776</v>
      </c>
      <c r="I365" s="8">
        <v>17.323575375687444</v>
      </c>
    </row>
    <row r="366" spans="1:9" x14ac:dyDescent="0.25">
      <c r="A366">
        <v>15</v>
      </c>
      <c r="B366">
        <v>115</v>
      </c>
      <c r="C366">
        <v>115</v>
      </c>
      <c r="D366" s="8">
        <v>73.223395417825401</v>
      </c>
      <c r="E366" s="8">
        <v>-50.486949111663634</v>
      </c>
      <c r="F366" s="8">
        <v>-10.950743936466933</v>
      </c>
      <c r="G366" s="8">
        <v>58.270235137212772</v>
      </c>
      <c r="H366" s="8">
        <v>-35.533788831051005</v>
      </c>
      <c r="I366" s="8">
        <v>-10.672291552733045</v>
      </c>
    </row>
    <row r="367" spans="1:9" x14ac:dyDescent="0.25">
      <c r="A367">
        <v>16</v>
      </c>
      <c r="B367">
        <v>115</v>
      </c>
      <c r="C367">
        <v>115</v>
      </c>
      <c r="D367" s="8">
        <v>122.46953776396296</v>
      </c>
      <c r="E367" s="8">
        <v>-81.056028987694532</v>
      </c>
      <c r="F367" s="8">
        <v>-10.694724561660363</v>
      </c>
      <c r="G367" s="8">
        <v>20.706754388134406</v>
      </c>
      <c r="H367" s="8">
        <v>20.706754388134037</v>
      </c>
      <c r="I367" s="8">
        <v>-10.199517919414198</v>
      </c>
    </row>
    <row r="368" spans="1:9" x14ac:dyDescent="0.25">
      <c r="A368">
        <v>17</v>
      </c>
      <c r="B368">
        <v>115</v>
      </c>
      <c r="C368">
        <v>115</v>
      </c>
      <c r="D368" s="8">
        <v>6.8848325552014344</v>
      </c>
      <c r="E368" s="8">
        <v>6.8848325552029177</v>
      </c>
      <c r="F368" s="8">
        <v>49.642447063131421</v>
      </c>
      <c r="G368" s="8">
        <v>129.42767498477227</v>
      </c>
      <c r="H368" s="8">
        <v>-115.65800987436792</v>
      </c>
      <c r="I368" s="8">
        <v>49.804988304297183</v>
      </c>
    </row>
    <row r="369" spans="1:9" x14ac:dyDescent="0.25">
      <c r="A369">
        <v>18</v>
      </c>
      <c r="B369">
        <v>115</v>
      </c>
      <c r="C369">
        <v>115</v>
      </c>
      <c r="D369" s="8">
        <v>61.908279971611279</v>
      </c>
      <c r="E369" s="8">
        <v>-54.320459756808177</v>
      </c>
      <c r="F369" s="8">
        <v>49.577791797823714</v>
      </c>
      <c r="G369" s="8">
        <v>120.02264983581195</v>
      </c>
      <c r="H369" s="8">
        <v>-112.43482962100883</v>
      </c>
      <c r="I369" s="8">
        <v>49.869643569592697</v>
      </c>
    </row>
    <row r="370" spans="1:9" x14ac:dyDescent="0.25">
      <c r="A370">
        <v>19</v>
      </c>
      <c r="B370">
        <v>115</v>
      </c>
      <c r="C370">
        <v>115</v>
      </c>
      <c r="D370" s="8">
        <v>107.88759895895127</v>
      </c>
      <c r="E370" s="8">
        <v>-124.56988049787286</v>
      </c>
      <c r="F370" s="8">
        <v>-29.488370779529234</v>
      </c>
      <c r="G370" s="8">
        <v>73.593749369584089</v>
      </c>
      <c r="H370" s="8">
        <v>-90.276030908505675</v>
      </c>
      <c r="I370" s="8">
        <v>-29.196519007760251</v>
      </c>
    </row>
    <row r="371" spans="1:9" x14ac:dyDescent="0.25">
      <c r="A371">
        <v>20</v>
      </c>
      <c r="B371">
        <v>115</v>
      </c>
      <c r="C371">
        <v>115</v>
      </c>
      <c r="D371" s="8">
        <v>-43.181739231428963</v>
      </c>
      <c r="E371" s="8">
        <v>26.146657698183741</v>
      </c>
      <c r="F371" s="8">
        <v>-29.634296665414659</v>
      </c>
      <c r="G371" s="8">
        <v>-111.7694384101646</v>
      </c>
      <c r="H371" s="8">
        <v>94.734356876919364</v>
      </c>
      <c r="I371" s="8">
        <v>-29.050593121876691</v>
      </c>
    </row>
    <row r="372" spans="1:9" x14ac:dyDescent="0.25">
      <c r="A372">
        <v>21</v>
      </c>
      <c r="B372">
        <v>115</v>
      </c>
      <c r="C372">
        <v>115</v>
      </c>
      <c r="D372" s="8">
        <v>-95.008607682087714</v>
      </c>
      <c r="E372" s="8">
        <v>-95.008607682086208</v>
      </c>
      <c r="F372" s="8">
        <v>-0.24864625325121423</v>
      </c>
      <c r="G372" s="8">
        <v>-95.008607682086208</v>
      </c>
      <c r="H372" s="8">
        <v>-95.008607682087714</v>
      </c>
      <c r="I372" s="8">
        <v>0.24864625325127629</v>
      </c>
    </row>
    <row r="373" spans="1:9" x14ac:dyDescent="0.25">
      <c r="A373">
        <v>22</v>
      </c>
      <c r="B373">
        <v>115</v>
      </c>
      <c r="C373">
        <v>115</v>
      </c>
      <c r="D373" s="8">
        <v>2.4752450682352838</v>
      </c>
      <c r="E373" s="8">
        <v>2.4752450682352936</v>
      </c>
      <c r="F373" s="8">
        <v>-0.37773921846618452</v>
      </c>
      <c r="G373" s="8">
        <v>2.4752450682353002</v>
      </c>
      <c r="H373" s="8">
        <v>2.4752450682352771</v>
      </c>
      <c r="I373" s="8">
        <v>0.37773921846618685</v>
      </c>
    </row>
    <row r="374" spans="1:9" x14ac:dyDescent="0.25">
      <c r="A374">
        <v>23</v>
      </c>
      <c r="B374">
        <v>115</v>
      </c>
      <c r="C374">
        <v>115</v>
      </c>
      <c r="D374" s="8">
        <v>-100.77190897566651</v>
      </c>
      <c r="E374" s="8">
        <v>-100.77190897566665</v>
      </c>
      <c r="F374" s="8">
        <v>-0.2486462532512477</v>
      </c>
      <c r="G374" s="8">
        <v>-100.77190897566663</v>
      </c>
      <c r="H374" s="8">
        <v>-100.77190897566652</v>
      </c>
      <c r="I374" s="8">
        <v>0.24864625325124279</v>
      </c>
    </row>
    <row r="375" spans="1:9" x14ac:dyDescent="0.25">
      <c r="A375">
        <v>24</v>
      </c>
      <c r="B375">
        <v>115</v>
      </c>
      <c r="C375">
        <v>115</v>
      </c>
      <c r="D375" s="8">
        <v>-192.09951484318995</v>
      </c>
      <c r="E375" s="8">
        <v>166.40454449318489</v>
      </c>
      <c r="F375" s="8">
        <v>34.383503344542135</v>
      </c>
      <c r="G375" s="8">
        <v>98.322558144582601</v>
      </c>
      <c r="H375" s="8">
        <v>-124.01752849458767</v>
      </c>
      <c r="I375" s="8">
        <v>34.936143564505713</v>
      </c>
    </row>
    <row r="376" spans="1:9" x14ac:dyDescent="0.25">
      <c r="A376">
        <v>25</v>
      </c>
      <c r="B376">
        <v>115</v>
      </c>
      <c r="C376">
        <v>115</v>
      </c>
      <c r="D376" s="8">
        <v>157.65995971154356</v>
      </c>
      <c r="E376" s="8">
        <v>-187.88398596846449</v>
      </c>
      <c r="F376" s="8">
        <v>-29.61876500362748</v>
      </c>
      <c r="G376" s="8">
        <v>-88.206661153479359</v>
      </c>
      <c r="H376" s="8">
        <v>57.982634896558416</v>
      </c>
      <c r="I376" s="8">
        <v>-29.066124783663895</v>
      </c>
    </row>
    <row r="377" spans="1:9" x14ac:dyDescent="0.25">
      <c r="A377">
        <v>1</v>
      </c>
      <c r="B377">
        <v>116</v>
      </c>
      <c r="C377">
        <v>116</v>
      </c>
      <c r="D377" s="8">
        <v>-14.261769702274782</v>
      </c>
      <c r="E377" s="8">
        <v>12.998389788542399</v>
      </c>
      <c r="F377" s="8">
        <v>2.6093563344959629</v>
      </c>
      <c r="G377" s="8">
        <v>-7.4802220306796459</v>
      </c>
      <c r="H377" s="8">
        <v>6.2168421169472632</v>
      </c>
      <c r="I377" s="8">
        <v>3.1930598780339357</v>
      </c>
    </row>
    <row r="378" spans="1:9" x14ac:dyDescent="0.25">
      <c r="A378">
        <v>2</v>
      </c>
      <c r="B378">
        <v>116</v>
      </c>
      <c r="C378">
        <v>116</v>
      </c>
      <c r="D378" s="8">
        <v>4.2248090081927714</v>
      </c>
      <c r="E378" s="8">
        <v>-5.1353889276047493</v>
      </c>
      <c r="F378" s="8">
        <v>2.7552822203818139</v>
      </c>
      <c r="G378" s="8">
        <v>7.6155828439921232</v>
      </c>
      <c r="H378" s="8">
        <v>-8.526162763404102</v>
      </c>
      <c r="I378" s="8">
        <v>3.0471339921508016</v>
      </c>
    </row>
    <row r="379" spans="1:9" x14ac:dyDescent="0.25">
      <c r="A379">
        <v>3</v>
      </c>
      <c r="B379">
        <v>116</v>
      </c>
      <c r="C379">
        <v>116</v>
      </c>
      <c r="D379" s="8">
        <v>8.661752257647338</v>
      </c>
      <c r="E379" s="8">
        <v>-7.4799933497514735</v>
      </c>
      <c r="F379" s="8">
        <v>-3.5987190736124717</v>
      </c>
      <c r="G379" s="8">
        <v>4.6263158557964008</v>
      </c>
      <c r="H379" s="8">
        <v>-3.4445569479005371</v>
      </c>
      <c r="I379" s="8">
        <v>-3.306867301843484</v>
      </c>
    </row>
    <row r="380" spans="1:9" x14ac:dyDescent="0.25">
      <c r="A380">
        <v>4</v>
      </c>
      <c r="B380">
        <v>116</v>
      </c>
      <c r="C380">
        <v>116</v>
      </c>
      <c r="D380" s="8">
        <v>9.6429355213907026</v>
      </c>
      <c r="E380" s="8">
        <v>-7.375707140720321</v>
      </c>
      <c r="F380" s="8">
        <v>-3.534063808309686</v>
      </c>
      <c r="G380" s="8">
        <v>1.1336141903357027</v>
      </c>
      <c r="H380" s="8">
        <v>1.1336141903346786</v>
      </c>
      <c r="I380" s="8">
        <v>-3.3715225671439266</v>
      </c>
    </row>
    <row r="381" spans="1:9" x14ac:dyDescent="0.25">
      <c r="A381">
        <v>5</v>
      </c>
      <c r="B381">
        <v>116</v>
      </c>
      <c r="C381">
        <v>116</v>
      </c>
      <c r="D381" s="8">
        <v>2.1850760283524635</v>
      </c>
      <c r="E381" s="8">
        <v>2.1850760283571158</v>
      </c>
      <c r="F381" s="8">
        <v>1.7819026534515634</v>
      </c>
      <c r="G381" s="8">
        <v>21.953983854291344</v>
      </c>
      <c r="H381" s="8">
        <v>-17.583831797581766</v>
      </c>
      <c r="I381" s="8">
        <v>2.2771092956977301</v>
      </c>
    </row>
    <row r="382" spans="1:9" x14ac:dyDescent="0.25">
      <c r="A382">
        <v>6</v>
      </c>
      <c r="B382">
        <v>116</v>
      </c>
      <c r="C382">
        <v>116</v>
      </c>
      <c r="D382" s="8">
        <v>10.332707163765672</v>
      </c>
      <c r="E382" s="8">
        <v>-7.8900953384174128</v>
      </c>
      <c r="F382" s="8">
        <v>2.2546762867705463</v>
      </c>
      <c r="G382" s="8">
        <v>13.643658346091378</v>
      </c>
      <c r="H382" s="8">
        <v>-11.20104652074312</v>
      </c>
      <c r="I382" s="8">
        <v>2.5331286705044329</v>
      </c>
    </row>
    <row r="383" spans="1:9" x14ac:dyDescent="0.25">
      <c r="A383">
        <v>7</v>
      </c>
      <c r="B383">
        <v>116</v>
      </c>
      <c r="C383">
        <v>116</v>
      </c>
      <c r="D383" s="8">
        <v>12.608830810494798</v>
      </c>
      <c r="E383" s="8">
        <v>-12.23587405633722</v>
      </c>
      <c r="F383" s="8">
        <v>-1.9673660976716449</v>
      </c>
      <c r="G383" s="8">
        <v>10.080372764857582</v>
      </c>
      <c r="H383" s="8">
        <v>-9.7074160107000047</v>
      </c>
      <c r="I383" s="8">
        <v>-1.6889137139377577</v>
      </c>
    </row>
    <row r="384" spans="1:9" x14ac:dyDescent="0.25">
      <c r="A384">
        <v>8</v>
      </c>
      <c r="B384">
        <v>116</v>
      </c>
      <c r="C384">
        <v>116</v>
      </c>
      <c r="D384" s="8">
        <v>21.851298079863927</v>
      </c>
      <c r="E384" s="8">
        <v>-21.082051204490508</v>
      </c>
      <c r="F384" s="8">
        <v>-1.7113467228710739</v>
      </c>
      <c r="G384" s="8">
        <v>7.5933413394079752</v>
      </c>
      <c r="H384" s="8">
        <v>-6.8240944640345544</v>
      </c>
      <c r="I384" s="8">
        <v>-1.2161400806249067</v>
      </c>
    </row>
    <row r="385" spans="1:9" x14ac:dyDescent="0.25">
      <c r="A385">
        <v>9</v>
      </c>
      <c r="B385">
        <v>116</v>
      </c>
      <c r="C385">
        <v>116</v>
      </c>
      <c r="D385" s="8">
        <v>8.6357979014407746</v>
      </c>
      <c r="E385" s="8">
        <v>-5.7816379020016537</v>
      </c>
      <c r="F385" s="8">
        <v>-2.6013168880286863</v>
      </c>
      <c r="G385" s="8">
        <v>-20.382420059344984</v>
      </c>
      <c r="H385" s="8">
        <v>23.236580058784103</v>
      </c>
      <c r="I385" s="8">
        <v>-1.9535628773280695</v>
      </c>
    </row>
    <row r="386" spans="1:9" x14ac:dyDescent="0.25">
      <c r="A386">
        <v>10</v>
      </c>
      <c r="B386">
        <v>116</v>
      </c>
      <c r="C386">
        <v>116</v>
      </c>
      <c r="D386" s="8">
        <v>-23.617514576578881</v>
      </c>
      <c r="E386" s="8">
        <v>20.001485541550043</v>
      </c>
      <c r="F386" s="8">
        <v>1.387800304500743</v>
      </c>
      <c r="G386" s="8">
        <v>-1.8080145175146785</v>
      </c>
      <c r="H386" s="8">
        <v>-1.8080145175141602</v>
      </c>
      <c r="I386" s="8">
        <v>2.0355543152013595</v>
      </c>
    </row>
    <row r="387" spans="1:9" x14ac:dyDescent="0.25">
      <c r="A387">
        <v>11</v>
      </c>
      <c r="B387">
        <v>116</v>
      </c>
      <c r="C387">
        <v>116</v>
      </c>
      <c r="D387" s="8">
        <v>-1.8080145175148412</v>
      </c>
      <c r="E387" s="8">
        <v>-1.8080145175148701</v>
      </c>
      <c r="F387" s="8">
        <v>-2.0355543152029556</v>
      </c>
      <c r="G387" s="8">
        <v>-23.617514576599085</v>
      </c>
      <c r="H387" s="8">
        <v>20.001485541569373</v>
      </c>
      <c r="I387" s="8">
        <v>-1.3878003045023388</v>
      </c>
    </row>
    <row r="388" spans="1:9" x14ac:dyDescent="0.25">
      <c r="A388">
        <v>12</v>
      </c>
      <c r="B388">
        <v>116</v>
      </c>
      <c r="C388">
        <v>116</v>
      </c>
      <c r="D388" s="8">
        <v>-20.382420059362016</v>
      </c>
      <c r="E388" s="8">
        <v>23.236580058806577</v>
      </c>
      <c r="F388" s="8">
        <v>1.9535628773269058</v>
      </c>
      <c r="G388" s="8">
        <v>8.6357979014085569</v>
      </c>
      <c r="H388" s="8">
        <v>-5.7816379019639959</v>
      </c>
      <c r="I388" s="8">
        <v>2.6013168880275224</v>
      </c>
    </row>
    <row r="389" spans="1:9" x14ac:dyDescent="0.25">
      <c r="A389">
        <v>13</v>
      </c>
      <c r="B389">
        <v>116</v>
      </c>
      <c r="C389">
        <v>116</v>
      </c>
      <c r="D389" s="8">
        <v>7.5933413393959119</v>
      </c>
      <c r="E389" s="8">
        <v>-6.824094463977004</v>
      </c>
      <c r="F389" s="8">
        <v>1.2161400806250526</v>
      </c>
      <c r="G389" s="8">
        <v>21.85129807985312</v>
      </c>
      <c r="H389" s="8">
        <v>-21.082051204434212</v>
      </c>
      <c r="I389" s="8">
        <v>1.7113467228712185</v>
      </c>
    </row>
    <row r="390" spans="1:9" x14ac:dyDescent="0.25">
      <c r="A390">
        <v>14</v>
      </c>
      <c r="B390">
        <v>116</v>
      </c>
      <c r="C390">
        <v>116</v>
      </c>
      <c r="D390" s="8">
        <v>10.080372764844441</v>
      </c>
      <c r="E390" s="8">
        <v>-9.7074160106784149</v>
      </c>
      <c r="F390" s="8">
        <v>1.6889137139430557</v>
      </c>
      <c r="G390" s="8">
        <v>12.608830810488586</v>
      </c>
      <c r="H390" s="8">
        <v>-12.23587405632256</v>
      </c>
      <c r="I390" s="8">
        <v>1.9673660976769416</v>
      </c>
    </row>
    <row r="391" spans="1:9" x14ac:dyDescent="0.25">
      <c r="A391">
        <v>15</v>
      </c>
      <c r="B391">
        <v>116</v>
      </c>
      <c r="C391">
        <v>116</v>
      </c>
      <c r="D391" s="8">
        <v>13.643658346080578</v>
      </c>
      <c r="E391" s="8">
        <v>-11.201046520722329</v>
      </c>
      <c r="F391" s="8">
        <v>-2.5331286704937135</v>
      </c>
      <c r="G391" s="8">
        <v>10.332707163769614</v>
      </c>
      <c r="H391" s="8">
        <v>-7.8900953384113652</v>
      </c>
      <c r="I391" s="8">
        <v>-2.254676286759826</v>
      </c>
    </row>
    <row r="392" spans="1:9" x14ac:dyDescent="0.25">
      <c r="A392">
        <v>16</v>
      </c>
      <c r="B392">
        <v>116</v>
      </c>
      <c r="C392">
        <v>116</v>
      </c>
      <c r="D392" s="8">
        <v>21.953983854291653</v>
      </c>
      <c r="E392" s="8">
        <v>-17.583831797558187</v>
      </c>
      <c r="F392" s="8">
        <v>-2.2771092956963037</v>
      </c>
      <c r="G392" s="8">
        <v>2.1850760283666499</v>
      </c>
      <c r="H392" s="8">
        <v>2.1850760283668187</v>
      </c>
      <c r="I392" s="8">
        <v>-1.781902653450137</v>
      </c>
    </row>
    <row r="393" spans="1:9" x14ac:dyDescent="0.25">
      <c r="A393">
        <v>17</v>
      </c>
      <c r="B393">
        <v>116</v>
      </c>
      <c r="C393">
        <v>116</v>
      </c>
      <c r="D393" s="8">
        <v>1.1336141903347421</v>
      </c>
      <c r="E393" s="8">
        <v>1.1336141903379098</v>
      </c>
      <c r="F393" s="8">
        <v>3.3715225671426192</v>
      </c>
      <c r="G393" s="8">
        <v>9.6429355213907719</v>
      </c>
      <c r="H393" s="8">
        <v>-7.3757071407181201</v>
      </c>
      <c r="I393" s="8">
        <v>3.5340638083083764</v>
      </c>
    </row>
    <row r="394" spans="1:9" x14ac:dyDescent="0.25">
      <c r="A394">
        <v>18</v>
      </c>
      <c r="B394">
        <v>116</v>
      </c>
      <c r="C394">
        <v>116</v>
      </c>
      <c r="D394" s="8">
        <v>4.626315855797702</v>
      </c>
      <c r="E394" s="8">
        <v>-3.4445569479005718</v>
      </c>
      <c r="F394" s="8">
        <v>3.306867301839052</v>
      </c>
      <c r="G394" s="8">
        <v>8.6617522576433856</v>
      </c>
      <c r="H394" s="8">
        <v>-7.4799933497462554</v>
      </c>
      <c r="I394" s="8">
        <v>3.5987190736080397</v>
      </c>
    </row>
    <row r="395" spans="1:9" x14ac:dyDescent="0.25">
      <c r="A395">
        <v>19</v>
      </c>
      <c r="B395">
        <v>116</v>
      </c>
      <c r="C395">
        <v>116</v>
      </c>
      <c r="D395" s="8">
        <v>7.6155828439929456</v>
      </c>
      <c r="E395" s="8">
        <v>-8.526162763401846</v>
      </c>
      <c r="F395" s="8">
        <v>-3.0471339921451128</v>
      </c>
      <c r="G395" s="8">
        <v>4.2248090081987328</v>
      </c>
      <c r="H395" s="8">
        <v>-5.1353889276076341</v>
      </c>
      <c r="I395" s="8">
        <v>-2.7552822203761278</v>
      </c>
    </row>
    <row r="396" spans="1:9" x14ac:dyDescent="0.25">
      <c r="A396">
        <v>20</v>
      </c>
      <c r="B396">
        <v>116</v>
      </c>
      <c r="C396">
        <v>116</v>
      </c>
      <c r="D396" s="8">
        <v>-7.4802220306565985</v>
      </c>
      <c r="E396" s="8">
        <v>6.2168421169240382</v>
      </c>
      <c r="F396" s="8">
        <v>-3.1930598780296191</v>
      </c>
      <c r="G396" s="8">
        <v>-14.261769702241581</v>
      </c>
      <c r="H396" s="8">
        <v>12.998389788509021</v>
      </c>
      <c r="I396" s="8">
        <v>-2.6093563344916437</v>
      </c>
    </row>
    <row r="397" spans="1:9" x14ac:dyDescent="0.25">
      <c r="A397">
        <v>21</v>
      </c>
      <c r="B397">
        <v>116</v>
      </c>
      <c r="C397">
        <v>116</v>
      </c>
      <c r="D397" s="8">
        <v>-8.0983421878230697</v>
      </c>
      <c r="E397" s="8">
        <v>-8.0983421878222845</v>
      </c>
      <c r="F397" s="8">
        <v>-0.24864625325122894</v>
      </c>
      <c r="G397" s="8">
        <v>-8.0983421878222757</v>
      </c>
      <c r="H397" s="8">
        <v>-8.0983421878230786</v>
      </c>
      <c r="I397" s="8">
        <v>0.24864625325126158</v>
      </c>
    </row>
    <row r="398" spans="1:9" x14ac:dyDescent="0.25">
      <c r="A398">
        <v>22</v>
      </c>
      <c r="B398">
        <v>116</v>
      </c>
      <c r="C398">
        <v>116</v>
      </c>
      <c r="D398" s="8">
        <v>11.876052135494868</v>
      </c>
      <c r="E398" s="8">
        <v>11.876052135494797</v>
      </c>
      <c r="F398" s="8">
        <v>-0.37773921846618674</v>
      </c>
      <c r="G398" s="8">
        <v>11.876052135494794</v>
      </c>
      <c r="H398" s="8">
        <v>11.876052135494872</v>
      </c>
      <c r="I398" s="8">
        <v>0.37773921846618463</v>
      </c>
    </row>
    <row r="399" spans="1:9" x14ac:dyDescent="0.25">
      <c r="A399">
        <v>23</v>
      </c>
      <c r="B399">
        <v>116</v>
      </c>
      <c r="C399">
        <v>116</v>
      </c>
      <c r="D399" s="8">
        <v>-8.0983421878158293</v>
      </c>
      <c r="E399" s="8">
        <v>-8.0983421878157014</v>
      </c>
      <c r="F399" s="8">
        <v>-0.24864625325124251</v>
      </c>
      <c r="G399" s="8">
        <v>-8.0983421878157049</v>
      </c>
      <c r="H399" s="8">
        <v>-8.0983421878158257</v>
      </c>
      <c r="I399" s="8">
        <v>0.24864625325124798</v>
      </c>
    </row>
    <row r="400" spans="1:9" x14ac:dyDescent="0.25">
      <c r="A400">
        <v>24</v>
      </c>
      <c r="B400">
        <v>116</v>
      </c>
      <c r="C400">
        <v>116</v>
      </c>
      <c r="D400" s="8">
        <v>-15.39368703116882</v>
      </c>
      <c r="E400" s="8">
        <v>13.488621725035479</v>
      </c>
      <c r="F400" s="8">
        <v>2.6248879962831206</v>
      </c>
      <c r="G400" s="8">
        <v>8.9161561362639361</v>
      </c>
      <c r="H400" s="8">
        <v>-10.821221442397277</v>
      </c>
      <c r="I400" s="8">
        <v>3.1775282162467047</v>
      </c>
    </row>
    <row r="401" spans="1:9" x14ac:dyDescent="0.25">
      <c r="A401">
        <v>25</v>
      </c>
      <c r="B401">
        <v>116</v>
      </c>
      <c r="C401">
        <v>116</v>
      </c>
      <c r="D401" s="8">
        <v>8.9161561362791382</v>
      </c>
      <c r="E401" s="8">
        <v>-10.821221442407072</v>
      </c>
      <c r="F401" s="8">
        <v>-3.1775282162423784</v>
      </c>
      <c r="G401" s="8">
        <v>-15.393687031117459</v>
      </c>
      <c r="H401" s="8">
        <v>13.488621724989525</v>
      </c>
      <c r="I401" s="8">
        <v>-2.6248879962787943</v>
      </c>
    </row>
    <row r="402" spans="1:9" x14ac:dyDescent="0.25">
      <c r="A402">
        <v>1</v>
      </c>
      <c r="B402">
        <v>117</v>
      </c>
      <c r="C402">
        <v>117</v>
      </c>
      <c r="D402" s="8">
        <v>-120.29827773461247</v>
      </c>
      <c r="E402" s="8">
        <v>116.72755398530333</v>
      </c>
      <c r="F402" s="8">
        <v>17.481425430648279</v>
      </c>
      <c r="G402" s="8">
        <v>-78.753403249948633</v>
      </c>
      <c r="H402" s="8">
        <v>75.182679500639495</v>
      </c>
      <c r="I402" s="8">
        <v>18.065128974186251</v>
      </c>
    </row>
    <row r="403" spans="1:9" x14ac:dyDescent="0.25">
      <c r="A403">
        <v>2</v>
      </c>
      <c r="B403">
        <v>117</v>
      </c>
      <c r="C403">
        <v>117</v>
      </c>
      <c r="D403" s="8">
        <v>-7.9507166288584425</v>
      </c>
      <c r="E403" s="8">
        <v>4.7327928738644562</v>
      </c>
      <c r="F403" s="8">
        <v>17.627351316535105</v>
      </c>
      <c r="G403" s="8">
        <v>12.821720613475065</v>
      </c>
      <c r="H403" s="8">
        <v>-16.039644368469052</v>
      </c>
      <c r="I403" s="8">
        <v>17.919203088304091</v>
      </c>
    </row>
    <row r="404" spans="1:9" x14ac:dyDescent="0.25">
      <c r="A404">
        <v>3</v>
      </c>
      <c r="B404">
        <v>117</v>
      </c>
      <c r="C404">
        <v>117</v>
      </c>
      <c r="D404" s="8">
        <v>16.550867225801763</v>
      </c>
      <c r="E404" s="8">
        <v>-12.31049775614051</v>
      </c>
      <c r="F404" s="8">
        <v>-6.3195038136984438</v>
      </c>
      <c r="G404" s="8">
        <v>9.3355259803113881</v>
      </c>
      <c r="H404" s="8">
        <v>-5.0951565106501331</v>
      </c>
      <c r="I404" s="8">
        <v>-6.0276520419294561</v>
      </c>
    </row>
    <row r="405" spans="1:9" x14ac:dyDescent="0.25">
      <c r="A405">
        <v>4</v>
      </c>
      <c r="B405">
        <v>117</v>
      </c>
      <c r="C405">
        <v>117</v>
      </c>
      <c r="D405" s="8">
        <v>19.094192638100857</v>
      </c>
      <c r="E405" s="8">
        <v>-11.335060140048734</v>
      </c>
      <c r="F405" s="8">
        <v>-6.2548485483868044</v>
      </c>
      <c r="G405" s="8">
        <v>3.8795662490284397</v>
      </c>
      <c r="H405" s="8">
        <v>3.8795662490236853</v>
      </c>
      <c r="I405" s="8">
        <v>-6.092307307221045</v>
      </c>
    </row>
    <row r="406" spans="1:9" x14ac:dyDescent="0.25">
      <c r="A406">
        <v>5</v>
      </c>
      <c r="B406">
        <v>117</v>
      </c>
      <c r="C406">
        <v>117</v>
      </c>
      <c r="D406" s="8">
        <v>4.2172462042834162</v>
      </c>
      <c r="E406" s="8">
        <v>4.2172462042870791</v>
      </c>
      <c r="F406" s="8">
        <v>9.6416833552123258</v>
      </c>
      <c r="G406" s="8">
        <v>100.54630323489147</v>
      </c>
      <c r="H406" s="8">
        <v>-92.111810826320976</v>
      </c>
      <c r="I406" s="8">
        <v>10.136889997458495</v>
      </c>
    </row>
    <row r="407" spans="1:9" x14ac:dyDescent="0.25">
      <c r="A407">
        <v>6</v>
      </c>
      <c r="B407">
        <v>117</v>
      </c>
      <c r="C407">
        <v>117</v>
      </c>
      <c r="D407" s="8">
        <v>46.732241928090687</v>
      </c>
      <c r="E407" s="8">
        <v>-42.063021672031581</v>
      </c>
      <c r="F407" s="8">
        <v>10.114456988585193</v>
      </c>
      <c r="G407" s="8">
        <v>60.913874117565619</v>
      </c>
      <c r="H407" s="8">
        <v>-56.244653861506514</v>
      </c>
      <c r="I407" s="8">
        <v>10.392909372319078</v>
      </c>
    </row>
    <row r="408" spans="1:9" x14ac:dyDescent="0.25">
      <c r="A408">
        <v>7</v>
      </c>
      <c r="B408">
        <v>117</v>
      </c>
      <c r="C408">
        <v>117</v>
      </c>
      <c r="D408" s="8">
        <v>55.45654942739035</v>
      </c>
      <c r="E408" s="8">
        <v>-61.701978551677236</v>
      </c>
      <c r="F408" s="8">
        <v>-3.184172054412286</v>
      </c>
      <c r="G408" s="8">
        <v>51.245155189872861</v>
      </c>
      <c r="H408" s="8">
        <v>-57.490584314159747</v>
      </c>
      <c r="I408" s="8">
        <v>-2.9057196706783994</v>
      </c>
    </row>
    <row r="409" spans="1:9" x14ac:dyDescent="0.25">
      <c r="A409">
        <v>8</v>
      </c>
      <c r="B409">
        <v>117</v>
      </c>
      <c r="C409">
        <v>117</v>
      </c>
      <c r="D409" s="8">
        <v>112.30556060639201</v>
      </c>
      <c r="E409" s="8">
        <v>-123.61718633467932</v>
      </c>
      <c r="F409" s="8">
        <v>-2.9281526796233788</v>
      </c>
      <c r="G409" s="8">
        <v>86.195002739136996</v>
      </c>
      <c r="H409" s="8">
        <v>-97.506628467424306</v>
      </c>
      <c r="I409" s="8">
        <v>-2.4329460373772123</v>
      </c>
    </row>
    <row r="410" spans="1:9" x14ac:dyDescent="0.25">
      <c r="A410">
        <v>9</v>
      </c>
      <c r="B410">
        <v>117</v>
      </c>
      <c r="C410">
        <v>117</v>
      </c>
      <c r="D410" s="8">
        <v>87.237459301170716</v>
      </c>
      <c r="E410" s="8">
        <v>-96.464171905390529</v>
      </c>
      <c r="F410" s="8">
        <v>-3.8181228447782534</v>
      </c>
      <c r="G410" s="8">
        <v>42.715191930564302</v>
      </c>
      <c r="H410" s="8">
        <v>-51.941904534784129</v>
      </c>
      <c r="I410" s="8">
        <v>-3.1703688340776366</v>
      </c>
    </row>
    <row r="411" spans="1:9" x14ac:dyDescent="0.25">
      <c r="A411">
        <v>10</v>
      </c>
      <c r="B411">
        <v>117</v>
      </c>
      <c r="C411">
        <v>117</v>
      </c>
      <c r="D411" s="8">
        <v>43.506333209443262</v>
      </c>
      <c r="E411" s="8">
        <v>-51.150763255905126</v>
      </c>
      <c r="F411" s="8">
        <v>-4.0383684837732821</v>
      </c>
      <c r="G411" s="8">
        <v>-3.8222150232309366</v>
      </c>
      <c r="H411" s="8">
        <v>-3.822215023230926</v>
      </c>
      <c r="I411" s="8">
        <v>-3.3906144730726657</v>
      </c>
    </row>
    <row r="412" spans="1:9" x14ac:dyDescent="0.25">
      <c r="A412">
        <v>11</v>
      </c>
      <c r="B412">
        <v>117</v>
      </c>
      <c r="C412">
        <v>117</v>
      </c>
      <c r="D412" s="8">
        <v>-1.6931511276229152</v>
      </c>
      <c r="E412" s="8">
        <v>-1.6931511276228806</v>
      </c>
      <c r="F412" s="8">
        <v>-9.4474485961581589</v>
      </c>
      <c r="G412" s="8">
        <v>-117.94201065472359</v>
      </c>
      <c r="H412" s="8">
        <v>114.55570839947779</v>
      </c>
      <c r="I412" s="8">
        <v>-8.7996945854575443</v>
      </c>
    </row>
    <row r="413" spans="1:9" x14ac:dyDescent="0.25">
      <c r="A413">
        <v>12</v>
      </c>
      <c r="B413">
        <v>117</v>
      </c>
      <c r="C413">
        <v>117</v>
      </c>
      <c r="D413" s="8">
        <v>-118.73315193359801</v>
      </c>
      <c r="E413" s="8">
        <v>113.76456712060346</v>
      </c>
      <c r="F413" s="8">
        <v>-0.26652489126240297</v>
      </c>
      <c r="G413" s="8">
        <v>-118.00239448978007</v>
      </c>
      <c r="H413" s="8">
        <v>113.03380967678552</v>
      </c>
      <c r="I413" s="8">
        <v>0.38122911943821375</v>
      </c>
    </row>
    <row r="414" spans="1:9" x14ac:dyDescent="0.25">
      <c r="A414">
        <v>13</v>
      </c>
      <c r="B414">
        <v>117</v>
      </c>
      <c r="C414">
        <v>117</v>
      </c>
      <c r="D414" s="8">
        <v>-119.04485105180643</v>
      </c>
      <c r="E414" s="8">
        <v>111.99135311475919</v>
      </c>
      <c r="F414" s="8">
        <v>8.397221655930009</v>
      </c>
      <c r="G414" s="8">
        <v>-34.837782788036549</v>
      </c>
      <c r="H414" s="8">
        <v>27.784284850989319</v>
      </c>
      <c r="I414" s="8">
        <v>8.892428298176176</v>
      </c>
    </row>
    <row r="415" spans="1:9" x14ac:dyDescent="0.25">
      <c r="A415">
        <v>14</v>
      </c>
      <c r="B415">
        <v>117</v>
      </c>
      <c r="C415">
        <v>117</v>
      </c>
      <c r="D415" s="8">
        <v>-16.387443615237711</v>
      </c>
      <c r="E415" s="8">
        <v>12.474787442547823</v>
      </c>
      <c r="F415" s="8">
        <v>8.8699952892095624</v>
      </c>
      <c r="G415" s="8">
        <v>-3.9269976360120458</v>
      </c>
      <c r="H415" s="8">
        <v>1.4341463322159465E-2</v>
      </c>
      <c r="I415" s="8">
        <v>9.1484476729434494</v>
      </c>
    </row>
    <row r="416" spans="1:9" x14ac:dyDescent="0.25">
      <c r="A416">
        <v>15</v>
      </c>
      <c r="B416">
        <v>117</v>
      </c>
      <c r="C416">
        <v>117</v>
      </c>
      <c r="D416" s="8">
        <v>3.9932218958984649</v>
      </c>
      <c r="E416" s="8">
        <v>7.9345609952337934</v>
      </c>
      <c r="F416" s="8">
        <v>-8.2228196256839386E-2</v>
      </c>
      <c r="G416" s="8">
        <v>4.0720545060952329</v>
      </c>
      <c r="H416" s="8">
        <v>7.8557283850370254</v>
      </c>
      <c r="I416" s="8">
        <v>0.1962241874770479</v>
      </c>
    </row>
    <row r="417" spans="1:9" x14ac:dyDescent="0.25">
      <c r="A417">
        <v>16</v>
      </c>
      <c r="B417">
        <v>117</v>
      </c>
      <c r="C417">
        <v>117</v>
      </c>
      <c r="D417" s="8">
        <v>6.7372579668036288</v>
      </c>
      <c r="E417" s="8">
        <v>14.946653875828847</v>
      </c>
      <c r="F417" s="8">
        <v>0.1737911785557183</v>
      </c>
      <c r="G417" s="8">
        <v>10.841955921316117</v>
      </c>
      <c r="H417" s="8">
        <v>10.841955921316359</v>
      </c>
      <c r="I417" s="8">
        <v>0.66899782080188408</v>
      </c>
    </row>
    <row r="418" spans="1:9" x14ac:dyDescent="0.25">
      <c r="A418">
        <v>17</v>
      </c>
      <c r="B418">
        <v>117</v>
      </c>
      <c r="C418">
        <v>117</v>
      </c>
      <c r="D418" s="8">
        <v>1.6559245590342495</v>
      </c>
      <c r="E418" s="8">
        <v>1.6559245590393872</v>
      </c>
      <c r="F418" s="8">
        <v>27.410779060321463</v>
      </c>
      <c r="G418" s="8">
        <v>69.409384458043249</v>
      </c>
      <c r="H418" s="8">
        <v>-66.09753533996961</v>
      </c>
      <c r="I418" s="8">
        <v>27.573320301487225</v>
      </c>
    </row>
    <row r="419" spans="1:9" x14ac:dyDescent="0.25">
      <c r="A419">
        <v>18</v>
      </c>
      <c r="B419">
        <v>117</v>
      </c>
      <c r="C419">
        <v>117</v>
      </c>
      <c r="D419" s="8">
        <v>33.012978750381087</v>
      </c>
      <c r="E419" s="8">
        <v>-31.249438377956643</v>
      </c>
      <c r="F419" s="8">
        <v>27.346123795017196</v>
      </c>
      <c r="G419" s="8">
        <v>65.144187314544908</v>
      </c>
      <c r="H419" s="8">
        <v>-63.380646942120464</v>
      </c>
      <c r="I419" s="8">
        <v>27.637975566786178</v>
      </c>
    </row>
    <row r="420" spans="1:9" x14ac:dyDescent="0.25">
      <c r="A420">
        <v>19</v>
      </c>
      <c r="B420">
        <v>117</v>
      </c>
      <c r="C420">
        <v>117</v>
      </c>
      <c r="D420" s="8">
        <v>59.920886953290434</v>
      </c>
      <c r="E420" s="8">
        <v>-68.60394730337562</v>
      </c>
      <c r="F420" s="8">
        <v>-6.3982162063955448</v>
      </c>
      <c r="G420" s="8">
        <v>52.613550955292901</v>
      </c>
      <c r="H420" s="8">
        <v>-61.296611305378086</v>
      </c>
      <c r="I420" s="8">
        <v>-6.1063644346265589</v>
      </c>
    </row>
    <row r="421" spans="1:9" x14ac:dyDescent="0.25">
      <c r="A421">
        <v>20</v>
      </c>
      <c r="B421">
        <v>117</v>
      </c>
      <c r="C421">
        <v>117</v>
      </c>
      <c r="D421" s="8">
        <v>27.592208564917378</v>
      </c>
      <c r="E421" s="8">
        <v>-36.628068909326196</v>
      </c>
      <c r="F421" s="8">
        <v>-6.5441420922830673</v>
      </c>
      <c r="G421" s="8">
        <v>12.977536568910379</v>
      </c>
      <c r="H421" s="8">
        <v>-22.013396913319191</v>
      </c>
      <c r="I421" s="8">
        <v>-5.9604385487450919</v>
      </c>
    </row>
    <row r="422" spans="1:9" x14ac:dyDescent="0.25">
      <c r="A422">
        <v>21</v>
      </c>
      <c r="B422">
        <v>117</v>
      </c>
      <c r="C422">
        <v>117</v>
      </c>
      <c r="D422" s="8">
        <v>-30.52089828029461</v>
      </c>
      <c r="E422" s="8">
        <v>-30.52089828029267</v>
      </c>
      <c r="F422" s="8">
        <v>-0.24864625325120385</v>
      </c>
      <c r="G422" s="8">
        <v>-30.520898280292666</v>
      </c>
      <c r="H422" s="8">
        <v>-30.520898280294613</v>
      </c>
      <c r="I422" s="8">
        <v>0.24864625325128667</v>
      </c>
    </row>
    <row r="423" spans="1:9" x14ac:dyDescent="0.25">
      <c r="A423">
        <v>22</v>
      </c>
      <c r="B423">
        <v>117</v>
      </c>
      <c r="C423">
        <v>117</v>
      </c>
      <c r="D423" s="8">
        <v>0.79006893028953973</v>
      </c>
      <c r="E423" s="8">
        <v>0.79006893028954928</v>
      </c>
      <c r="F423" s="8">
        <v>-0.37773921846618408</v>
      </c>
      <c r="G423" s="8">
        <v>0.79006893028955594</v>
      </c>
      <c r="H423" s="8">
        <v>0.79006893028953307</v>
      </c>
      <c r="I423" s="8">
        <v>0.3777392184661873</v>
      </c>
    </row>
    <row r="424" spans="1:9" x14ac:dyDescent="0.25">
      <c r="A424">
        <v>23</v>
      </c>
      <c r="B424">
        <v>117</v>
      </c>
      <c r="C424">
        <v>117</v>
      </c>
      <c r="D424" s="8">
        <v>-43.008051083030182</v>
      </c>
      <c r="E424" s="8">
        <v>-43.008051083030296</v>
      </c>
      <c r="F424" s="8">
        <v>-0.24864625325124604</v>
      </c>
      <c r="G424" s="8">
        <v>-43.008051083030317</v>
      </c>
      <c r="H424" s="8">
        <v>-43.008051083030161</v>
      </c>
      <c r="I424" s="8">
        <v>0.24864625325124445</v>
      </c>
    </row>
    <row r="425" spans="1:9" x14ac:dyDescent="0.25">
      <c r="A425">
        <v>24</v>
      </c>
      <c r="B425">
        <v>117</v>
      </c>
      <c r="C425">
        <v>117</v>
      </c>
      <c r="D425" s="8">
        <v>-165.32264348112315</v>
      </c>
      <c r="E425" s="8">
        <v>159.27461493892022</v>
      </c>
      <c r="F425" s="8">
        <v>17.49695709243651</v>
      </c>
      <c r="G425" s="8">
        <v>-16.396552853881211</v>
      </c>
      <c r="H425" s="8">
        <v>10.348524311678268</v>
      </c>
      <c r="I425" s="8">
        <v>18.049597312400095</v>
      </c>
    </row>
    <row r="426" spans="1:9" x14ac:dyDescent="0.25">
      <c r="A426">
        <v>25</v>
      </c>
      <c r="B426">
        <v>117</v>
      </c>
      <c r="C426">
        <v>117</v>
      </c>
      <c r="D426" s="8">
        <v>112.16781720778023</v>
      </c>
      <c r="E426" s="8">
        <v>-128.02880021493837</v>
      </c>
      <c r="F426" s="8">
        <v>-6.5286104304958865</v>
      </c>
      <c r="G426" s="8">
        <v>59.778539513173691</v>
      </c>
      <c r="H426" s="8">
        <v>-75.639522520331838</v>
      </c>
      <c r="I426" s="8">
        <v>-5.9759702105323029</v>
      </c>
    </row>
    <row r="427" spans="1:9" x14ac:dyDescent="0.25">
      <c r="A427">
        <v>1</v>
      </c>
      <c r="B427">
        <v>118</v>
      </c>
      <c r="C427">
        <v>118</v>
      </c>
      <c r="D427" s="8">
        <v>12.977536569151962</v>
      </c>
      <c r="E427" s="8">
        <v>-22.01339691355162</v>
      </c>
      <c r="F427" s="8">
        <v>5.9604385486888356</v>
      </c>
      <c r="G427" s="8">
        <v>27.592208565027502</v>
      </c>
      <c r="H427" s="8">
        <v>-36.628068909427164</v>
      </c>
      <c r="I427" s="8">
        <v>6.5441420922268083</v>
      </c>
    </row>
    <row r="428" spans="1:9" x14ac:dyDescent="0.25">
      <c r="A428">
        <v>2</v>
      </c>
      <c r="B428">
        <v>118</v>
      </c>
      <c r="C428">
        <v>118</v>
      </c>
      <c r="D428" s="8">
        <v>52.613550955181807</v>
      </c>
      <c r="E428" s="8">
        <v>-61.296611305249499</v>
      </c>
      <c r="F428" s="8">
        <v>6.1063644345745969</v>
      </c>
      <c r="G428" s="8">
        <v>59.920886953117567</v>
      </c>
      <c r="H428" s="8">
        <v>-68.603947303185265</v>
      </c>
      <c r="I428" s="8">
        <v>6.3982162063435846</v>
      </c>
    </row>
    <row r="429" spans="1:9" x14ac:dyDescent="0.25">
      <c r="A429">
        <v>3</v>
      </c>
      <c r="B429">
        <v>118</v>
      </c>
      <c r="C429">
        <v>118</v>
      </c>
      <c r="D429" s="8">
        <v>65.144187314355392</v>
      </c>
      <c r="E429" s="8">
        <v>-63.380646941949365</v>
      </c>
      <c r="F429" s="8">
        <v>-27.637975566717202</v>
      </c>
      <c r="G429" s="8">
        <v>33.012978750271579</v>
      </c>
      <c r="H429" s="8">
        <v>-31.249438377865552</v>
      </c>
      <c r="I429" s="8">
        <v>-27.346123794948213</v>
      </c>
    </row>
    <row r="430" spans="1:9" x14ac:dyDescent="0.25">
      <c r="A430">
        <v>4</v>
      </c>
      <c r="B430">
        <v>118</v>
      </c>
      <c r="C430">
        <v>118</v>
      </c>
      <c r="D430" s="8">
        <v>69.409384457812905</v>
      </c>
      <c r="E430" s="8">
        <v>-66.097535339772406</v>
      </c>
      <c r="F430" s="8">
        <v>-27.573320301401942</v>
      </c>
      <c r="G430" s="8">
        <v>1.6559245590171496</v>
      </c>
      <c r="H430" s="8">
        <v>1.655924559023358</v>
      </c>
      <c r="I430" s="8">
        <v>-27.410779060236184</v>
      </c>
    </row>
    <row r="431" spans="1:9" x14ac:dyDescent="0.25">
      <c r="A431">
        <v>5</v>
      </c>
      <c r="B431">
        <v>118</v>
      </c>
      <c r="C431">
        <v>118</v>
      </c>
      <c r="D431" s="8">
        <v>10.84195592125845</v>
      </c>
      <c r="E431" s="8">
        <v>10.841955921257899</v>
      </c>
      <c r="F431" s="8">
        <v>-0.66899782081436099</v>
      </c>
      <c r="G431" s="8">
        <v>6.7372579666237762</v>
      </c>
      <c r="H431" s="8">
        <v>14.946653875892572</v>
      </c>
      <c r="I431" s="8">
        <v>-0.17379117856819376</v>
      </c>
    </row>
    <row r="432" spans="1:9" x14ac:dyDescent="0.25">
      <c r="A432">
        <v>6</v>
      </c>
      <c r="B432">
        <v>118</v>
      </c>
      <c r="C432">
        <v>118</v>
      </c>
      <c r="D432" s="8">
        <v>4.0720545060274933</v>
      </c>
      <c r="E432" s="8">
        <v>7.8557283850852997</v>
      </c>
      <c r="F432" s="8">
        <v>-0.19622418754312204</v>
      </c>
      <c r="G432" s="8">
        <v>3.9932218957411041</v>
      </c>
      <c r="H432" s="8">
        <v>7.9345609953716885</v>
      </c>
      <c r="I432" s="8">
        <v>8.2228196190763866E-2</v>
      </c>
    </row>
    <row r="433" spans="1:9" x14ac:dyDescent="0.25">
      <c r="A433">
        <v>7</v>
      </c>
      <c r="B433">
        <v>118</v>
      </c>
      <c r="C433">
        <v>118</v>
      </c>
      <c r="D433" s="8">
        <v>-3.9269976361434211</v>
      </c>
      <c r="E433" s="8">
        <v>1.4341463481406969E-2</v>
      </c>
      <c r="F433" s="8">
        <v>-9.1484476729524253</v>
      </c>
      <c r="G433" s="8">
        <v>-16.387443615386822</v>
      </c>
      <c r="H433" s="8">
        <v>12.474787442724807</v>
      </c>
      <c r="I433" s="8">
        <v>-8.8699952892185383</v>
      </c>
    </row>
    <row r="434" spans="1:9" x14ac:dyDescent="0.25">
      <c r="A434">
        <v>8</v>
      </c>
      <c r="B434">
        <v>118</v>
      </c>
      <c r="C434">
        <v>118</v>
      </c>
      <c r="D434" s="8">
        <v>-34.837782788412575</v>
      </c>
      <c r="E434" s="8">
        <v>27.784284851306523</v>
      </c>
      <c r="F434" s="8">
        <v>-8.8924282981391212</v>
      </c>
      <c r="G434" s="8">
        <v>-119.04485105182226</v>
      </c>
      <c r="H434" s="8">
        <v>111.99135311471622</v>
      </c>
      <c r="I434" s="8">
        <v>-8.3972216558929542</v>
      </c>
    </row>
    <row r="435" spans="1:9" x14ac:dyDescent="0.25">
      <c r="A435">
        <v>9</v>
      </c>
      <c r="B435">
        <v>118</v>
      </c>
      <c r="C435">
        <v>118</v>
      </c>
      <c r="D435" s="8">
        <v>-118.00239448979035</v>
      </c>
      <c r="E435" s="8">
        <v>113.03380967674819</v>
      </c>
      <c r="F435" s="8">
        <v>-0.38122911941638099</v>
      </c>
      <c r="G435" s="8">
        <v>-118.73315193333015</v>
      </c>
      <c r="H435" s="8">
        <v>113.76456712028799</v>
      </c>
      <c r="I435" s="8">
        <v>0.2665248912842354</v>
      </c>
    </row>
    <row r="436" spans="1:9" x14ac:dyDescent="0.25">
      <c r="A436">
        <v>10</v>
      </c>
      <c r="B436">
        <v>118</v>
      </c>
      <c r="C436">
        <v>118</v>
      </c>
      <c r="D436" s="8">
        <v>-117.94201065441253</v>
      </c>
      <c r="E436" s="8">
        <v>114.55570839920544</v>
      </c>
      <c r="F436" s="8">
        <v>8.7996945854346844</v>
      </c>
      <c r="G436" s="8">
        <v>-1.6931511276035505</v>
      </c>
      <c r="H436" s="8">
        <v>-1.6931511276035398</v>
      </c>
      <c r="I436" s="8">
        <v>9.4474485961353007</v>
      </c>
    </row>
    <row r="437" spans="1:9" x14ac:dyDescent="0.25">
      <c r="A437">
        <v>11</v>
      </c>
      <c r="B437">
        <v>118</v>
      </c>
      <c r="C437">
        <v>118</v>
      </c>
      <c r="D437" s="8">
        <v>-3.8222150232111347</v>
      </c>
      <c r="E437" s="8">
        <v>-3.8222150232116072</v>
      </c>
      <c r="F437" s="8">
        <v>3.3906144730916892</v>
      </c>
      <c r="G437" s="8">
        <v>43.506333209705723</v>
      </c>
      <c r="H437" s="8">
        <v>-51.150763256128464</v>
      </c>
      <c r="I437" s="8">
        <v>4.038368483792306</v>
      </c>
    </row>
    <row r="438" spans="1:9" x14ac:dyDescent="0.25">
      <c r="A438">
        <v>12</v>
      </c>
      <c r="B438">
        <v>118</v>
      </c>
      <c r="C438">
        <v>118</v>
      </c>
      <c r="D438" s="8">
        <v>42.715191930788528</v>
      </c>
      <c r="E438" s="8">
        <v>-51.941904535045786</v>
      </c>
      <c r="F438" s="8">
        <v>3.1703688340539902</v>
      </c>
      <c r="G438" s="8">
        <v>87.237459301093281</v>
      </c>
      <c r="H438" s="8">
        <v>-96.464171905350526</v>
      </c>
      <c r="I438" s="8">
        <v>3.8181228447546069</v>
      </c>
    </row>
    <row r="439" spans="1:9" x14ac:dyDescent="0.25">
      <c r="A439">
        <v>13</v>
      </c>
      <c r="B439">
        <v>118</v>
      </c>
      <c r="C439">
        <v>118</v>
      </c>
      <c r="D439" s="8">
        <v>86.195002739088309</v>
      </c>
      <c r="E439" s="8">
        <v>-97.506628467355725</v>
      </c>
      <c r="F439" s="8">
        <v>2.4329460373435405</v>
      </c>
      <c r="G439" s="8">
        <v>112.30556060601555</v>
      </c>
      <c r="H439" s="8">
        <v>-123.61718633428296</v>
      </c>
      <c r="I439" s="8">
        <v>2.9281526795897079</v>
      </c>
    </row>
    <row r="440" spans="1:9" x14ac:dyDescent="0.25">
      <c r="A440">
        <v>14</v>
      </c>
      <c r="B440">
        <v>118</v>
      </c>
      <c r="C440">
        <v>118</v>
      </c>
      <c r="D440" s="8">
        <v>51.245155189716378</v>
      </c>
      <c r="E440" s="8">
        <v>-57.4905843139585</v>
      </c>
      <c r="F440" s="8">
        <v>2.9057196707044484</v>
      </c>
      <c r="G440" s="8">
        <v>55.456549427270978</v>
      </c>
      <c r="H440" s="8">
        <v>-61.701978551513101</v>
      </c>
      <c r="I440" s="8">
        <v>3.184172054438335</v>
      </c>
    </row>
    <row r="441" spans="1:9" x14ac:dyDescent="0.25">
      <c r="A441">
        <v>15</v>
      </c>
      <c r="B441">
        <v>118</v>
      </c>
      <c r="C441">
        <v>118</v>
      </c>
      <c r="D441" s="8">
        <v>60.913874117416952</v>
      </c>
      <c r="E441" s="8">
        <v>-56.244653861373124</v>
      </c>
      <c r="F441" s="8">
        <v>-10.39290937224399</v>
      </c>
      <c r="G441" s="8">
        <v>46.732241928050456</v>
      </c>
      <c r="H441" s="8">
        <v>-42.063021672006627</v>
      </c>
      <c r="I441" s="8">
        <v>-10.114456988510103</v>
      </c>
    </row>
    <row r="442" spans="1:9" x14ac:dyDescent="0.25">
      <c r="A442">
        <v>16</v>
      </c>
      <c r="B442">
        <v>118</v>
      </c>
      <c r="C442">
        <v>118</v>
      </c>
      <c r="D442" s="8">
        <v>100.54630323478165</v>
      </c>
      <c r="E442" s="8">
        <v>-92.1118108262867</v>
      </c>
      <c r="F442" s="8">
        <v>-10.136889997450961</v>
      </c>
      <c r="G442" s="8">
        <v>4.2172462042472469</v>
      </c>
      <c r="H442" s="8">
        <v>4.217246204247691</v>
      </c>
      <c r="I442" s="8">
        <v>-9.6416833552047958</v>
      </c>
    </row>
    <row r="443" spans="1:9" x14ac:dyDescent="0.25">
      <c r="A443">
        <v>17</v>
      </c>
      <c r="B443">
        <v>118</v>
      </c>
      <c r="C443">
        <v>118</v>
      </c>
      <c r="D443" s="8">
        <v>3.8795662490074516</v>
      </c>
      <c r="E443" s="8">
        <v>3.8795662490055856</v>
      </c>
      <c r="F443" s="8">
        <v>6.0923073071550098</v>
      </c>
      <c r="G443" s="8">
        <v>19.094192637921758</v>
      </c>
      <c r="H443" s="8">
        <v>-11.335060139908721</v>
      </c>
      <c r="I443" s="8">
        <v>6.2548485483207665</v>
      </c>
    </row>
    <row r="444" spans="1:9" x14ac:dyDescent="0.25">
      <c r="A444">
        <v>18</v>
      </c>
      <c r="B444">
        <v>118</v>
      </c>
      <c r="C444">
        <v>118</v>
      </c>
      <c r="D444" s="8">
        <v>9.3355259802251478</v>
      </c>
      <c r="E444" s="8">
        <v>-5.0951565105854719</v>
      </c>
      <c r="F444" s="8">
        <v>6.0276520418541173</v>
      </c>
      <c r="G444" s="8">
        <v>16.550867225628306</v>
      </c>
      <c r="H444" s="8">
        <v>-12.31049775598863</v>
      </c>
      <c r="I444" s="8">
        <v>6.319503813623105</v>
      </c>
    </row>
    <row r="445" spans="1:9" x14ac:dyDescent="0.25">
      <c r="A445">
        <v>19</v>
      </c>
      <c r="B445">
        <v>118</v>
      </c>
      <c r="C445">
        <v>118</v>
      </c>
      <c r="D445" s="8">
        <v>12.821720613319508</v>
      </c>
      <c r="E445" s="8">
        <v>-16.039644368299832</v>
      </c>
      <c r="F445" s="8">
        <v>-17.919203088252999</v>
      </c>
      <c r="G445" s="8">
        <v>-7.9507166289528639</v>
      </c>
      <c r="H445" s="8">
        <v>4.7327928739725396</v>
      </c>
      <c r="I445" s="8">
        <v>-17.627351316484017</v>
      </c>
    </row>
    <row r="446" spans="1:9" x14ac:dyDescent="0.25">
      <c r="A446">
        <v>20</v>
      </c>
      <c r="B446">
        <v>118</v>
      </c>
      <c r="C446">
        <v>118</v>
      </c>
      <c r="D446" s="8">
        <v>-78.753403249824316</v>
      </c>
      <c r="E446" s="8">
        <v>75.182679500520351</v>
      </c>
      <c r="F446" s="8">
        <v>-18.065128974131426</v>
      </c>
      <c r="G446" s="8">
        <v>-120.29827773436</v>
      </c>
      <c r="H446" s="8">
        <v>116.72755398505603</v>
      </c>
      <c r="I446" s="8">
        <v>-17.481425430593458</v>
      </c>
    </row>
    <row r="447" spans="1:9" x14ac:dyDescent="0.25">
      <c r="A447">
        <v>21</v>
      </c>
      <c r="B447">
        <v>118</v>
      </c>
      <c r="C447">
        <v>118</v>
      </c>
      <c r="D447" s="8">
        <v>-43.008051082879739</v>
      </c>
      <c r="E447" s="8">
        <v>-43.008051082879838</v>
      </c>
      <c r="F447" s="8">
        <v>-0.24864625325124862</v>
      </c>
      <c r="G447" s="8">
        <v>-43.008051082879831</v>
      </c>
      <c r="H447" s="8">
        <v>-43.008051082879746</v>
      </c>
      <c r="I447" s="8">
        <v>0.2486462532512419</v>
      </c>
    </row>
    <row r="448" spans="1:9" x14ac:dyDescent="0.25">
      <c r="A448">
        <v>22</v>
      </c>
      <c r="B448">
        <v>118</v>
      </c>
      <c r="C448">
        <v>118</v>
      </c>
      <c r="D448" s="8">
        <v>0.79006893018247026</v>
      </c>
      <c r="E448" s="8">
        <v>0.79006893018260327</v>
      </c>
      <c r="F448" s="8">
        <v>-0.37773921846618452</v>
      </c>
      <c r="G448" s="8">
        <v>0.79006893018260993</v>
      </c>
      <c r="H448" s="8">
        <v>0.7900689301824636</v>
      </c>
      <c r="I448" s="8">
        <v>0.37773921846618685</v>
      </c>
    </row>
    <row r="449" spans="1:9" x14ac:dyDescent="0.25">
      <c r="A449">
        <v>23</v>
      </c>
      <c r="B449">
        <v>118</v>
      </c>
      <c r="C449">
        <v>118</v>
      </c>
      <c r="D449" s="8">
        <v>-30.52089828014465</v>
      </c>
      <c r="E449" s="8">
        <v>-30.520898280144706</v>
      </c>
      <c r="F449" s="8">
        <v>-0.24864625325124853</v>
      </c>
      <c r="G449" s="8">
        <v>-30.520898280144724</v>
      </c>
      <c r="H449" s="8">
        <v>-30.520898280144632</v>
      </c>
      <c r="I449" s="8">
        <v>0.24864625325124196</v>
      </c>
    </row>
    <row r="450" spans="1:9" x14ac:dyDescent="0.25">
      <c r="A450">
        <v>24</v>
      </c>
      <c r="B450">
        <v>118</v>
      </c>
      <c r="C450">
        <v>118</v>
      </c>
      <c r="D450" s="8">
        <v>59.778539513411502</v>
      </c>
      <c r="E450" s="8">
        <v>-75.639522520538193</v>
      </c>
      <c r="F450" s="8">
        <v>5.9759702104755412</v>
      </c>
      <c r="G450" s="8">
        <v>112.16781720754246</v>
      </c>
      <c r="H450" s="8">
        <v>-128.02880021466916</v>
      </c>
      <c r="I450" s="8">
        <v>6.5286104304391257</v>
      </c>
    </row>
    <row r="451" spans="1:9" x14ac:dyDescent="0.25">
      <c r="A451">
        <v>25</v>
      </c>
      <c r="B451">
        <v>118</v>
      </c>
      <c r="C451">
        <v>118</v>
      </c>
      <c r="D451" s="8">
        <v>-16.396552854080152</v>
      </c>
      <c r="E451" s="8">
        <v>10.348524311901693</v>
      </c>
      <c r="F451" s="8">
        <v>-18.049597312344254</v>
      </c>
      <c r="G451" s="8">
        <v>-165.32264348085414</v>
      </c>
      <c r="H451" s="8">
        <v>159.27461493867565</v>
      </c>
      <c r="I451" s="8">
        <v>-17.496957092380669</v>
      </c>
    </row>
    <row r="452" spans="1:9" x14ac:dyDescent="0.25">
      <c r="A452">
        <v>1</v>
      </c>
      <c r="B452">
        <v>119</v>
      </c>
      <c r="C452">
        <v>119</v>
      </c>
      <c r="D452" s="8">
        <v>-131.77786330121128</v>
      </c>
      <c r="E452" s="8">
        <v>114.55876927962085</v>
      </c>
      <c r="F452" s="8">
        <v>31.422820852702923</v>
      </c>
      <c r="G452" s="8">
        <v>-57.64510328739167</v>
      </c>
      <c r="H452" s="8">
        <v>40.426009265801248</v>
      </c>
      <c r="I452" s="8">
        <v>32.006524396240891</v>
      </c>
    </row>
    <row r="453" spans="1:9" x14ac:dyDescent="0.25">
      <c r="A453">
        <v>2</v>
      </c>
      <c r="B453">
        <v>119</v>
      </c>
      <c r="C453">
        <v>119</v>
      </c>
      <c r="D453" s="8">
        <v>68.556988733268412</v>
      </c>
      <c r="E453" s="8">
        <v>-85.423282760529275</v>
      </c>
      <c r="F453" s="8">
        <v>31.568746738586309</v>
      </c>
      <c r="G453" s="8">
        <v>105.62336874017585</v>
      </c>
      <c r="H453" s="8">
        <v>-122.48966276743671</v>
      </c>
      <c r="I453" s="8">
        <v>31.860598510355295</v>
      </c>
    </row>
    <row r="454" spans="1:9" x14ac:dyDescent="0.25">
      <c r="A454">
        <v>3</v>
      </c>
      <c r="B454">
        <v>119</v>
      </c>
      <c r="C454">
        <v>119</v>
      </c>
      <c r="D454" s="8">
        <v>117.97847200510378</v>
      </c>
      <c r="E454" s="8">
        <v>-110.13455950251179</v>
      </c>
      <c r="F454" s="8">
        <v>-48.940346289856599</v>
      </c>
      <c r="G454" s="8">
        <v>60.950214128181599</v>
      </c>
      <c r="H454" s="8">
        <v>-53.106301625589609</v>
      </c>
      <c r="I454" s="8">
        <v>-48.648494518087617</v>
      </c>
    </row>
    <row r="455" spans="1:9" x14ac:dyDescent="0.25">
      <c r="A455">
        <v>4</v>
      </c>
      <c r="B455">
        <v>119</v>
      </c>
      <c r="C455">
        <v>119</v>
      </c>
      <c r="D455" s="8">
        <v>127.36735930376238</v>
      </c>
      <c r="E455" s="8">
        <v>-113.13786635279556</v>
      </c>
      <c r="F455" s="8">
        <v>-48.875691024523498</v>
      </c>
      <c r="G455" s="8">
        <v>7.1147464754846643</v>
      </c>
      <c r="H455" s="8">
        <v>7.1147464754821792</v>
      </c>
      <c r="I455" s="8">
        <v>-48.713149783357743</v>
      </c>
    </row>
    <row r="456" spans="1:9" x14ac:dyDescent="0.25">
      <c r="A456">
        <v>5</v>
      </c>
      <c r="B456">
        <v>119</v>
      </c>
      <c r="C456">
        <v>119</v>
      </c>
      <c r="D456" s="8">
        <v>20.470062011597495</v>
      </c>
      <c r="E456" s="8">
        <v>20.470062011592088</v>
      </c>
      <c r="F456" s="8">
        <v>11.282951204429748</v>
      </c>
      <c r="G456" s="8">
        <v>132.78629682602849</v>
      </c>
      <c r="H456" s="8">
        <v>-91.846172802838893</v>
      </c>
      <c r="I456" s="8">
        <v>11.778157846675914</v>
      </c>
    </row>
    <row r="457" spans="1:9" x14ac:dyDescent="0.25">
      <c r="A457">
        <v>6</v>
      </c>
      <c r="B457">
        <v>119</v>
      </c>
      <c r="C457">
        <v>119</v>
      </c>
      <c r="D457" s="8">
        <v>63.004604168019</v>
      </c>
      <c r="E457" s="8">
        <v>-40.527496989706194</v>
      </c>
      <c r="F457" s="8">
        <v>11.755724837757468</v>
      </c>
      <c r="G457" s="8">
        <v>79.456235981214888</v>
      </c>
      <c r="H457" s="8">
        <v>-56.979128802902075</v>
      </c>
      <c r="I457" s="8">
        <v>12.034177221491353</v>
      </c>
    </row>
    <row r="458" spans="1:9" x14ac:dyDescent="0.25">
      <c r="A458">
        <v>7</v>
      </c>
      <c r="B458">
        <v>119</v>
      </c>
      <c r="C458">
        <v>119</v>
      </c>
      <c r="D458" s="8">
        <v>59.780278061342401</v>
      </c>
      <c r="E458" s="8">
        <v>-76.655086722775323</v>
      </c>
      <c r="F458" s="8">
        <v>-16.984585454051221</v>
      </c>
      <c r="G458" s="8">
        <v>36.481851052076635</v>
      </c>
      <c r="H458" s="8">
        <v>-53.356659713509558</v>
      </c>
      <c r="I458" s="8">
        <v>-16.706133070317328</v>
      </c>
    </row>
    <row r="459" spans="1:9" x14ac:dyDescent="0.25">
      <c r="A459">
        <v>8</v>
      </c>
      <c r="B459">
        <v>119</v>
      </c>
      <c r="C459">
        <v>119</v>
      </c>
      <c r="D459" s="8">
        <v>82.103834632085636</v>
      </c>
      <c r="E459" s="8">
        <v>-112.81780141496844</v>
      </c>
      <c r="F459" s="8">
        <v>-16.728566079251273</v>
      </c>
      <c r="G459" s="8">
        <v>-78.433083085761069</v>
      </c>
      <c r="H459" s="8">
        <v>47.71911630287827</v>
      </c>
      <c r="I459" s="8">
        <v>-16.233359437005102</v>
      </c>
    </row>
    <row r="460" spans="1:9" x14ac:dyDescent="0.25">
      <c r="A460">
        <v>9</v>
      </c>
      <c r="B460">
        <v>119</v>
      </c>
      <c r="C460">
        <v>119</v>
      </c>
      <c r="D460" s="8">
        <v>-77.390626523724109</v>
      </c>
      <c r="E460" s="8">
        <v>48.761572864914591</v>
      </c>
      <c r="F460" s="8">
        <v>-3.8783656648894609</v>
      </c>
      <c r="G460" s="8">
        <v>-122.68048354526074</v>
      </c>
      <c r="H460" s="8">
        <v>94.051429886451231</v>
      </c>
      <c r="I460" s="8">
        <v>-3.230611654188845</v>
      </c>
    </row>
    <row r="461" spans="1:9" x14ac:dyDescent="0.25">
      <c r="A461">
        <v>10</v>
      </c>
      <c r="B461">
        <v>119</v>
      </c>
      <c r="C461">
        <v>119</v>
      </c>
      <c r="D461" s="8">
        <v>-120.49234319443271</v>
      </c>
      <c r="E461" s="8">
        <v>96.239570237278983</v>
      </c>
      <c r="F461" s="8">
        <v>8.1810198867607884</v>
      </c>
      <c r="G461" s="8">
        <v>-12.126386478576849</v>
      </c>
      <c r="H461" s="8">
        <v>-12.126386478576867</v>
      </c>
      <c r="I461" s="8">
        <v>8.8287738974614047</v>
      </c>
    </row>
    <row r="462" spans="1:9" x14ac:dyDescent="0.25">
      <c r="A462">
        <v>11</v>
      </c>
      <c r="B462">
        <v>119</v>
      </c>
      <c r="C462">
        <v>119</v>
      </c>
      <c r="D462" s="8">
        <v>-12.558956140292459</v>
      </c>
      <c r="E462" s="8">
        <v>-12.55895614029237</v>
      </c>
      <c r="F462" s="8">
        <v>-5.2653829931167557</v>
      </c>
      <c r="G462" s="8">
        <v>-75.521627031476086</v>
      </c>
      <c r="H462" s="8">
        <v>50.403714750891254</v>
      </c>
      <c r="I462" s="8">
        <v>-4.6176289824161385</v>
      </c>
    </row>
    <row r="463" spans="1:9" x14ac:dyDescent="0.25">
      <c r="A463">
        <v>12</v>
      </c>
      <c r="B463">
        <v>119</v>
      </c>
      <c r="C463">
        <v>119</v>
      </c>
      <c r="D463" s="8">
        <v>-77.335844922326999</v>
      </c>
      <c r="E463" s="8">
        <v>48.589496860040605</v>
      </c>
      <c r="F463" s="8">
        <v>3.7137313080275169</v>
      </c>
      <c r="G463" s="8">
        <v>-25.890272651023857</v>
      </c>
      <c r="H463" s="8">
        <v>-2.8560754112625286</v>
      </c>
      <c r="I463" s="8">
        <v>4.3614853187281337</v>
      </c>
    </row>
    <row r="464" spans="1:9" x14ac:dyDescent="0.25">
      <c r="A464">
        <v>13</v>
      </c>
      <c r="B464">
        <v>119</v>
      </c>
      <c r="C464">
        <v>119</v>
      </c>
      <c r="D464" s="8">
        <v>-26.55880675306588</v>
      </c>
      <c r="E464" s="8">
        <v>-3.5246095133038597</v>
      </c>
      <c r="F464" s="8">
        <v>13.636207840341225</v>
      </c>
      <c r="G464" s="8">
        <v>108.67990974357022</v>
      </c>
      <c r="H464" s="8">
        <v>-138.76332600993996</v>
      </c>
      <c r="I464" s="8">
        <v>14.13141448258739</v>
      </c>
    </row>
    <row r="465" spans="1:9" x14ac:dyDescent="0.25">
      <c r="A465">
        <v>14</v>
      </c>
      <c r="B465">
        <v>119</v>
      </c>
      <c r="C465">
        <v>119</v>
      </c>
      <c r="D465" s="8">
        <v>48.758056734127067</v>
      </c>
      <c r="E465" s="8">
        <v>-65.287424567638055</v>
      </c>
      <c r="F465" s="8">
        <v>14.108981473679723</v>
      </c>
      <c r="G465" s="8">
        <v>68.464423404133441</v>
      </c>
      <c r="H465" s="8">
        <v>-84.993791237644416</v>
      </c>
      <c r="I465" s="8">
        <v>14.38743385741361</v>
      </c>
    </row>
    <row r="466" spans="1:9" x14ac:dyDescent="0.25">
      <c r="A466">
        <v>15</v>
      </c>
      <c r="B466">
        <v>119</v>
      </c>
      <c r="C466">
        <v>119</v>
      </c>
      <c r="D466" s="8">
        <v>86.285139361044202</v>
      </c>
      <c r="E466" s="8">
        <v>-67.173075280732661</v>
      </c>
      <c r="F466" s="8">
        <v>-13.483536183001766</v>
      </c>
      <c r="G466" s="8">
        <v>67.828932670613071</v>
      </c>
      <c r="H466" s="8">
        <v>-48.716868590301516</v>
      </c>
      <c r="I466" s="8">
        <v>-13.205083799267879</v>
      </c>
    </row>
    <row r="467" spans="1:9" x14ac:dyDescent="0.25">
      <c r="A467">
        <v>16</v>
      </c>
      <c r="B467">
        <v>119</v>
      </c>
      <c r="C467">
        <v>119</v>
      </c>
      <c r="D467" s="8">
        <v>143.83294714535461</v>
      </c>
      <c r="E467" s="8">
        <v>-109.0352055276929</v>
      </c>
      <c r="F467" s="8">
        <v>-13.227516808205928</v>
      </c>
      <c r="G467" s="8">
        <v>17.398870808830857</v>
      </c>
      <c r="H467" s="8">
        <v>17.39887080883085</v>
      </c>
      <c r="I467" s="8">
        <v>-12.732310165959762</v>
      </c>
    </row>
    <row r="468" spans="1:9" x14ac:dyDescent="0.25">
      <c r="A468">
        <v>17</v>
      </c>
      <c r="B468">
        <v>119</v>
      </c>
      <c r="C468">
        <v>119</v>
      </c>
      <c r="D468" s="8">
        <v>7.1076178132971757</v>
      </c>
      <c r="E468" s="8">
        <v>7.1076178132956143</v>
      </c>
      <c r="F468" s="8">
        <v>40.518030544411261</v>
      </c>
      <c r="G468" s="8">
        <v>107.16356690903434</v>
      </c>
      <c r="H468" s="8">
        <v>-92.948331282441544</v>
      </c>
      <c r="I468" s="8">
        <v>40.680571785577015</v>
      </c>
    </row>
    <row r="469" spans="1:9" x14ac:dyDescent="0.25">
      <c r="A469">
        <v>18</v>
      </c>
      <c r="B469">
        <v>119</v>
      </c>
      <c r="C469">
        <v>119</v>
      </c>
      <c r="D469" s="8">
        <v>51.368235458502873</v>
      </c>
      <c r="E469" s="8">
        <v>-43.53226329900135</v>
      </c>
      <c r="F469" s="8">
        <v>40.453375279105721</v>
      </c>
      <c r="G469" s="8">
        <v>98.818484837248334</v>
      </c>
      <c r="H469" s="8">
        <v>-90.982512677746811</v>
      </c>
      <c r="I469" s="8">
        <v>40.745227050874711</v>
      </c>
    </row>
    <row r="470" spans="1:9" x14ac:dyDescent="0.25">
      <c r="A470">
        <v>19</v>
      </c>
      <c r="B470">
        <v>119</v>
      </c>
      <c r="C470">
        <v>119</v>
      </c>
      <c r="D470" s="8">
        <v>87.713168460982146</v>
      </c>
      <c r="E470" s="8">
        <v>-102.0878290540138</v>
      </c>
      <c r="F470" s="8">
        <v>-31.86059851033442</v>
      </c>
      <c r="G470" s="8">
        <v>50.646788454099678</v>
      </c>
      <c r="H470" s="8">
        <v>-65.021449047131341</v>
      </c>
      <c r="I470" s="8">
        <v>-31.568746738565437</v>
      </c>
    </row>
    <row r="471" spans="1:9" x14ac:dyDescent="0.25">
      <c r="A471">
        <v>20</v>
      </c>
      <c r="B471">
        <v>119</v>
      </c>
      <c r="C471">
        <v>119</v>
      </c>
      <c r="D471" s="8">
        <v>-75.555303566461475</v>
      </c>
      <c r="E471" s="8">
        <v>60.827842979106173</v>
      </c>
      <c r="F471" s="8">
        <v>-32.006524396217038</v>
      </c>
      <c r="G471" s="8">
        <v>-149.6880635802253</v>
      </c>
      <c r="H471" s="8">
        <v>134.96060299286998</v>
      </c>
      <c r="I471" s="8">
        <v>-31.42282085267906</v>
      </c>
    </row>
    <row r="472" spans="1:9" x14ac:dyDescent="0.25">
      <c r="A472">
        <v>21</v>
      </c>
      <c r="B472">
        <v>119</v>
      </c>
      <c r="C472">
        <v>119</v>
      </c>
      <c r="D472" s="8">
        <v>-102.61096188192681</v>
      </c>
      <c r="E472" s="8">
        <v>-102.61096188192602</v>
      </c>
      <c r="F472" s="8">
        <v>-0.24864625325122966</v>
      </c>
      <c r="G472" s="8">
        <v>-102.61096188192602</v>
      </c>
      <c r="H472" s="8">
        <v>-102.61096188192681</v>
      </c>
      <c r="I472" s="8">
        <v>0.24864625325126086</v>
      </c>
    </row>
    <row r="473" spans="1:9" x14ac:dyDescent="0.25">
      <c r="A473">
        <v>22</v>
      </c>
      <c r="B473">
        <v>119</v>
      </c>
      <c r="C473">
        <v>119</v>
      </c>
      <c r="D473" s="8">
        <v>-3.0564788214065928</v>
      </c>
      <c r="E473" s="8">
        <v>-3.0564788214065324</v>
      </c>
      <c r="F473" s="8">
        <v>-0.37773921846618547</v>
      </c>
      <c r="G473" s="8">
        <v>-3.0564788214065484</v>
      </c>
      <c r="H473" s="8">
        <v>-3.0564788214065768</v>
      </c>
      <c r="I473" s="8">
        <v>0.37773921846618591</v>
      </c>
    </row>
    <row r="474" spans="1:9" x14ac:dyDescent="0.25">
      <c r="A474">
        <v>23</v>
      </c>
      <c r="B474">
        <v>119</v>
      </c>
      <c r="C474">
        <v>119</v>
      </c>
      <c r="D474" s="8">
        <v>-92.166066327664367</v>
      </c>
      <c r="E474" s="8">
        <v>-92.166066327664367</v>
      </c>
      <c r="F474" s="8">
        <v>-0.24864625325124509</v>
      </c>
      <c r="G474" s="8">
        <v>-92.166066327664367</v>
      </c>
      <c r="H474" s="8">
        <v>-92.166066327664367</v>
      </c>
      <c r="I474" s="8">
        <v>0.24864625325124537</v>
      </c>
    </row>
    <row r="475" spans="1:9" x14ac:dyDescent="0.25">
      <c r="A475">
        <v>24</v>
      </c>
      <c r="B475">
        <v>119</v>
      </c>
      <c r="C475">
        <v>119</v>
      </c>
      <c r="D475" s="8">
        <v>-118.67602126167903</v>
      </c>
      <c r="E475" s="8">
        <v>88.121590423346859</v>
      </c>
      <c r="F475" s="8">
        <v>31.438352514490852</v>
      </c>
      <c r="G475" s="8">
        <v>147.06800307857475</v>
      </c>
      <c r="H475" s="8">
        <v>-177.62243391690691</v>
      </c>
      <c r="I475" s="8">
        <v>31.990992734454437</v>
      </c>
    </row>
    <row r="476" spans="1:9" x14ac:dyDescent="0.25">
      <c r="A476">
        <v>25</v>
      </c>
      <c r="B476">
        <v>119</v>
      </c>
      <c r="C476">
        <v>119</v>
      </c>
      <c r="D476" s="8">
        <v>108.9116083056266</v>
      </c>
      <c r="E476" s="8">
        <v>-134.99217375962195</v>
      </c>
      <c r="F476" s="8">
        <v>-31.990992734429859</v>
      </c>
      <c r="G476" s="8">
        <v>-156.83241603442119</v>
      </c>
      <c r="H476" s="8">
        <v>130.75185058042584</v>
      </c>
      <c r="I476" s="8">
        <v>-31.438352514466278</v>
      </c>
    </row>
    <row r="477" spans="1:9" x14ac:dyDescent="0.25">
      <c r="A477">
        <v>1</v>
      </c>
      <c r="B477">
        <v>120</v>
      </c>
      <c r="C477">
        <v>120</v>
      </c>
      <c r="D477" s="8">
        <v>-82.837936517055425</v>
      </c>
      <c r="E477" s="8">
        <v>66.683770419577343</v>
      </c>
      <c r="F477" s="8">
        <v>24.558788962171111</v>
      </c>
      <c r="G477" s="8">
        <v>-24.749788878498276</v>
      </c>
      <c r="H477" s="8">
        <v>8.5956227810202073</v>
      </c>
      <c r="I477" s="8">
        <v>25.142492505709086</v>
      </c>
    </row>
    <row r="478" spans="1:9" x14ac:dyDescent="0.25">
      <c r="A478">
        <v>2</v>
      </c>
      <c r="B478">
        <v>120</v>
      </c>
      <c r="C478">
        <v>120</v>
      </c>
      <c r="D478" s="8">
        <v>74.176462104214338</v>
      </c>
      <c r="E478" s="8">
        <v>-89.977828207360417</v>
      </c>
      <c r="F478" s="8">
        <v>24.704714848055943</v>
      </c>
      <c r="G478" s="8">
        <v>103.22053592349242</v>
      </c>
      <c r="H478" s="8">
        <v>-119.0219020266385</v>
      </c>
      <c r="I478" s="8">
        <v>24.996566619824932</v>
      </c>
    </row>
    <row r="479" spans="1:9" x14ac:dyDescent="0.25">
      <c r="A479">
        <v>3</v>
      </c>
      <c r="B479">
        <v>120</v>
      </c>
      <c r="C479">
        <v>120</v>
      </c>
      <c r="D479" s="8">
        <v>114.33734201980114</v>
      </c>
      <c r="E479" s="8">
        <v>-107.90509593033165</v>
      </c>
      <c r="F479" s="8">
        <v>-47.684599486739693</v>
      </c>
      <c r="G479" s="8">
        <v>58.776732532252247</v>
      </c>
      <c r="H479" s="8">
        <v>-52.34448644278276</v>
      </c>
      <c r="I479" s="8">
        <v>-47.392747714970696</v>
      </c>
    </row>
    <row r="480" spans="1:9" x14ac:dyDescent="0.25">
      <c r="A480">
        <v>4</v>
      </c>
      <c r="B480">
        <v>120</v>
      </c>
      <c r="C480">
        <v>120</v>
      </c>
      <c r="D480" s="8">
        <v>123.00524063451128</v>
      </c>
      <c r="E480" s="8">
        <v>-111.31047266079754</v>
      </c>
      <c r="F480" s="8">
        <v>-47.619944221410762</v>
      </c>
      <c r="G480" s="8">
        <v>5.847383986857885</v>
      </c>
      <c r="H480" s="8">
        <v>5.8473839868558564</v>
      </c>
      <c r="I480" s="8">
        <v>-47.457402980245007</v>
      </c>
    </row>
    <row r="481" spans="1:9" x14ac:dyDescent="0.25">
      <c r="A481">
        <v>5</v>
      </c>
      <c r="B481">
        <v>120</v>
      </c>
      <c r="C481">
        <v>120</v>
      </c>
      <c r="D481" s="8">
        <v>19.53213731501436</v>
      </c>
      <c r="E481" s="8">
        <v>19.532137315009571</v>
      </c>
      <c r="F481" s="8">
        <v>7.6553601113094008</v>
      </c>
      <c r="G481" s="8">
        <v>96.512918650367411</v>
      </c>
      <c r="H481" s="8">
        <v>-57.44864402034348</v>
      </c>
      <c r="I481" s="8">
        <v>8.1505667535555677</v>
      </c>
    </row>
    <row r="482" spans="1:9" x14ac:dyDescent="0.25">
      <c r="A482">
        <v>6</v>
      </c>
      <c r="B482">
        <v>120</v>
      </c>
      <c r="C482">
        <v>120</v>
      </c>
      <c r="D482" s="8">
        <v>46.204818892177308</v>
      </c>
      <c r="E482" s="8">
        <v>-24.755377143423964</v>
      </c>
      <c r="F482" s="8">
        <v>8.1281337446115494</v>
      </c>
      <c r="G482" s="8">
        <v>57.639213317456566</v>
      </c>
      <c r="H482" s="8">
        <v>-36.189771568703222</v>
      </c>
      <c r="I482" s="8">
        <v>8.4065861283454346</v>
      </c>
    </row>
    <row r="483" spans="1:9" x14ac:dyDescent="0.25">
      <c r="A483">
        <v>7</v>
      </c>
      <c r="B483">
        <v>120</v>
      </c>
      <c r="C483">
        <v>120</v>
      </c>
      <c r="D483" s="8">
        <v>40.004407930467259</v>
      </c>
      <c r="E483" s="8">
        <v>-53.824576955695768</v>
      </c>
      <c r="F483" s="8">
        <v>-16.422982704786683</v>
      </c>
      <c r="G483" s="8">
        <v>17.482720702068459</v>
      </c>
      <c r="H483" s="8">
        <v>-31.302889727296968</v>
      </c>
      <c r="I483" s="8">
        <v>-16.144530321052795</v>
      </c>
    </row>
    <row r="484" spans="1:9" x14ac:dyDescent="0.25">
      <c r="A484">
        <v>8</v>
      </c>
      <c r="B484">
        <v>120</v>
      </c>
      <c r="C484">
        <v>120</v>
      </c>
      <c r="D484" s="8">
        <v>40.355713465994931</v>
      </c>
      <c r="E484" s="8">
        <v>-65.49389289334286</v>
      </c>
      <c r="F484" s="8">
        <v>-16.166963329980906</v>
      </c>
      <c r="G484" s="8">
        <v>-114.71077296255916</v>
      </c>
      <c r="H484" s="8">
        <v>89.57259353521124</v>
      </c>
      <c r="I484" s="8">
        <v>-15.671756687734735</v>
      </c>
    </row>
    <row r="485" spans="1:9" x14ac:dyDescent="0.25">
      <c r="A485">
        <v>9</v>
      </c>
      <c r="B485">
        <v>120</v>
      </c>
      <c r="C485">
        <v>120</v>
      </c>
      <c r="D485" s="8">
        <v>-113.66831640052229</v>
      </c>
      <c r="E485" s="8">
        <v>90.615050097248201</v>
      </c>
      <c r="F485" s="8">
        <v>-3.3167629156204317</v>
      </c>
      <c r="G485" s="8">
        <v>-151.8024583098339</v>
      </c>
      <c r="H485" s="8">
        <v>128.74919200655981</v>
      </c>
      <c r="I485" s="8">
        <v>-2.6690089049198154</v>
      </c>
    </row>
    <row r="486" spans="1:9" x14ac:dyDescent="0.25">
      <c r="A486">
        <v>10</v>
      </c>
      <c r="B486">
        <v>120</v>
      </c>
      <c r="C486">
        <v>120</v>
      </c>
      <c r="D486" s="8">
        <v>-151.47258063413571</v>
      </c>
      <c r="E486" s="8">
        <v>129.07906968225754</v>
      </c>
      <c r="F486" s="8">
        <v>10.685405481348807</v>
      </c>
      <c r="G486" s="8">
        <v>-11.196755475939272</v>
      </c>
      <c r="H486" s="8">
        <v>-11.196755475938913</v>
      </c>
      <c r="I486" s="8">
        <v>11.333159492049424</v>
      </c>
    </row>
    <row r="487" spans="1:9" x14ac:dyDescent="0.25">
      <c r="A487">
        <v>11</v>
      </c>
      <c r="B487">
        <v>120</v>
      </c>
      <c r="C487">
        <v>120</v>
      </c>
      <c r="D487" s="8">
        <v>-12.611970012550408</v>
      </c>
      <c r="E487" s="8">
        <v>-12.611970012550433</v>
      </c>
      <c r="F487" s="8">
        <v>-1.844508709598961</v>
      </c>
      <c r="G487" s="8">
        <v>-31.987244226188025</v>
      </c>
      <c r="H487" s="8">
        <v>6.7633042010871822</v>
      </c>
      <c r="I487" s="8">
        <v>-1.1967546988983442</v>
      </c>
    </row>
    <row r="488" spans="1:9" x14ac:dyDescent="0.25">
      <c r="A488">
        <v>12</v>
      </c>
      <c r="B488">
        <v>120</v>
      </c>
      <c r="C488">
        <v>120</v>
      </c>
      <c r="D488" s="8">
        <v>-31.943199441910117</v>
      </c>
      <c r="E488" s="8">
        <v>6.8073489853652642</v>
      </c>
      <c r="F488" s="8">
        <v>4.7383872012225599</v>
      </c>
      <c r="G488" s="8">
        <v>32.558123837217188</v>
      </c>
      <c r="H488" s="8">
        <v>-57.693974293762047</v>
      </c>
      <c r="I488" s="8">
        <v>5.3861412119231771</v>
      </c>
    </row>
    <row r="489" spans="1:9" x14ac:dyDescent="0.25">
      <c r="A489">
        <v>13</v>
      </c>
      <c r="B489">
        <v>120</v>
      </c>
      <c r="C489">
        <v>120</v>
      </c>
      <c r="D489" s="8">
        <v>31.889589735180792</v>
      </c>
      <c r="E489" s="8">
        <v>-58.362508395797647</v>
      </c>
      <c r="F489" s="8">
        <v>10.321862497892811</v>
      </c>
      <c r="G489" s="8">
        <v>134.84410091336514</v>
      </c>
      <c r="H489" s="8">
        <v>-161.31701957398201</v>
      </c>
      <c r="I489" s="8">
        <v>10.817069140138978</v>
      </c>
    </row>
    <row r="490" spans="1:9" x14ac:dyDescent="0.25">
      <c r="A490">
        <v>14</v>
      </c>
      <c r="B490">
        <v>120</v>
      </c>
      <c r="C490">
        <v>120</v>
      </c>
      <c r="D490" s="8">
        <v>60.973971986472556</v>
      </c>
      <c r="E490" s="8">
        <v>-75.525364622971054</v>
      </c>
      <c r="F490" s="8">
        <v>10.794636131251158</v>
      </c>
      <c r="G490" s="8">
        <v>76.096344225597107</v>
      </c>
      <c r="H490" s="8">
        <v>-90.647736862095599</v>
      </c>
      <c r="I490" s="8">
        <v>11.073088514985045</v>
      </c>
    </row>
    <row r="491" spans="1:9" x14ac:dyDescent="0.25">
      <c r="A491">
        <v>15</v>
      </c>
      <c r="B491">
        <v>120</v>
      </c>
      <c r="C491">
        <v>120</v>
      </c>
      <c r="D491" s="8">
        <v>90.739186953433773</v>
      </c>
      <c r="E491" s="8">
        <v>-76.004894134256034</v>
      </c>
      <c r="F491" s="8">
        <v>-14.614721017268284</v>
      </c>
      <c r="G491" s="8">
        <v>70.718464666456896</v>
      </c>
      <c r="H491" s="8">
        <v>-55.98417184727915</v>
      </c>
      <c r="I491" s="8">
        <v>-14.336268633534397</v>
      </c>
    </row>
    <row r="492" spans="1:9" x14ac:dyDescent="0.25">
      <c r="A492">
        <v>16</v>
      </c>
      <c r="B492">
        <v>120</v>
      </c>
      <c r="C492">
        <v>120</v>
      </c>
      <c r="D492" s="8">
        <v>150.85605140111832</v>
      </c>
      <c r="E492" s="8">
        <v>-124.04927583848686</v>
      </c>
      <c r="F492" s="8">
        <v>-14.358701642476063</v>
      </c>
      <c r="G492" s="8">
        <v>13.403387781315768</v>
      </c>
      <c r="H492" s="8">
        <v>13.403387781315704</v>
      </c>
      <c r="I492" s="8">
        <v>-13.863495000229898</v>
      </c>
    </row>
    <row r="493" spans="1:9" x14ac:dyDescent="0.25">
      <c r="A493">
        <v>17</v>
      </c>
      <c r="B493">
        <v>120</v>
      </c>
      <c r="C493">
        <v>120</v>
      </c>
      <c r="D493" s="8">
        <v>6.866551489282708</v>
      </c>
      <c r="E493" s="8">
        <v>6.8665514892788391</v>
      </c>
      <c r="F493" s="8">
        <v>29.422989086020436</v>
      </c>
      <c r="G493" s="8">
        <v>79.57905201519327</v>
      </c>
      <c r="H493" s="8">
        <v>-65.845949036631737</v>
      </c>
      <c r="I493" s="8">
        <v>29.585530327186191</v>
      </c>
    </row>
    <row r="494" spans="1:9" x14ac:dyDescent="0.25">
      <c r="A494">
        <v>18</v>
      </c>
      <c r="B494">
        <v>120</v>
      </c>
      <c r="C494">
        <v>120</v>
      </c>
      <c r="D494" s="8">
        <v>38.266698737924415</v>
      </c>
      <c r="E494" s="8">
        <v>-30.69924110051241</v>
      </c>
      <c r="F494" s="8">
        <v>29.358333820718219</v>
      </c>
      <c r="G494" s="8">
        <v>72.749668657140404</v>
      </c>
      <c r="H494" s="8">
        <v>-65.182211019728385</v>
      </c>
      <c r="I494" s="8">
        <v>29.650185592487208</v>
      </c>
    </row>
    <row r="495" spans="1:9" x14ac:dyDescent="0.25">
      <c r="A495">
        <v>19</v>
      </c>
      <c r="B495">
        <v>120</v>
      </c>
      <c r="C495">
        <v>120</v>
      </c>
      <c r="D495" s="8">
        <v>63.572258872075558</v>
      </c>
      <c r="E495" s="8">
        <v>-74.3596208047951</v>
      </c>
      <c r="F495" s="8">
        <v>-30.313945180683287</v>
      </c>
      <c r="G495" s="8">
        <v>28.313522940056476</v>
      </c>
      <c r="H495" s="8">
        <v>-39.100884872776021</v>
      </c>
      <c r="I495" s="8">
        <v>-30.022093408914305</v>
      </c>
    </row>
    <row r="496" spans="1:9" x14ac:dyDescent="0.25">
      <c r="A496">
        <v>20</v>
      </c>
      <c r="B496">
        <v>120</v>
      </c>
      <c r="C496">
        <v>120</v>
      </c>
      <c r="D496" s="8">
        <v>-91.742579225957186</v>
      </c>
      <c r="E496" s="8">
        <v>80.602417298914006</v>
      </c>
      <c r="F496" s="8">
        <v>-30.459871066561558</v>
      </c>
      <c r="G496" s="8">
        <v>-162.26005108998774</v>
      </c>
      <c r="H496" s="8">
        <v>151.11988916294453</v>
      </c>
      <c r="I496" s="8">
        <v>-29.876167523023582</v>
      </c>
    </row>
    <row r="497" spans="1:9" x14ac:dyDescent="0.25">
      <c r="A497">
        <v>21</v>
      </c>
      <c r="B497">
        <v>120</v>
      </c>
      <c r="C497">
        <v>120</v>
      </c>
      <c r="D497" s="8">
        <v>-92.262089839247992</v>
      </c>
      <c r="E497" s="8">
        <v>-92.262089839247622</v>
      </c>
      <c r="F497" s="8">
        <v>-0.2486462532512394</v>
      </c>
      <c r="G497" s="8">
        <v>-92.262089839247636</v>
      </c>
      <c r="H497" s="8">
        <v>-92.262089839247977</v>
      </c>
      <c r="I497" s="8">
        <v>0.24864625325125111</v>
      </c>
    </row>
    <row r="498" spans="1:9" x14ac:dyDescent="0.25">
      <c r="A498">
        <v>22</v>
      </c>
      <c r="B498">
        <v>120</v>
      </c>
      <c r="C498">
        <v>120</v>
      </c>
      <c r="D498" s="8">
        <v>2.060128811764792</v>
      </c>
      <c r="E498" s="8">
        <v>2.0601288117648622</v>
      </c>
      <c r="F498" s="8">
        <v>-0.3777392184661863</v>
      </c>
      <c r="G498" s="8">
        <v>2.0601288117648595</v>
      </c>
      <c r="H498" s="8">
        <v>2.0601288117647947</v>
      </c>
      <c r="I498" s="8">
        <v>0.37773921846618508</v>
      </c>
    </row>
    <row r="499" spans="1:9" x14ac:dyDescent="0.25">
      <c r="A499">
        <v>23</v>
      </c>
      <c r="B499">
        <v>120</v>
      </c>
      <c r="C499">
        <v>120</v>
      </c>
      <c r="D499" s="8">
        <v>-76.053892991411544</v>
      </c>
      <c r="E499" s="8">
        <v>-76.053892991411431</v>
      </c>
      <c r="F499" s="8">
        <v>-0.24864625325124484</v>
      </c>
      <c r="G499" s="8">
        <v>-76.053892991411431</v>
      </c>
      <c r="H499" s="8">
        <v>-76.053892991411544</v>
      </c>
      <c r="I499" s="8">
        <v>0.24864625325124565</v>
      </c>
    </row>
    <row r="500" spans="1:9" x14ac:dyDescent="0.25">
      <c r="A500">
        <v>24</v>
      </c>
      <c r="B500">
        <v>120</v>
      </c>
      <c r="C500">
        <v>120</v>
      </c>
      <c r="D500" s="8">
        <v>-49.478041361700093</v>
      </c>
      <c r="E500" s="8">
        <v>20.835747401553903</v>
      </c>
      <c r="F500" s="8">
        <v>24.57432062395851</v>
      </c>
      <c r="G500" s="8">
        <v>158.7507918432571</v>
      </c>
      <c r="H500" s="8">
        <v>-187.39308580340332</v>
      </c>
      <c r="I500" s="8">
        <v>25.126960843922095</v>
      </c>
    </row>
    <row r="501" spans="1:9" x14ac:dyDescent="0.25">
      <c r="A501">
        <v>25</v>
      </c>
      <c r="B501">
        <v>120</v>
      </c>
      <c r="C501">
        <v>120</v>
      </c>
      <c r="D501" s="8">
        <v>61.256995503395174</v>
      </c>
      <c r="E501" s="8">
        <v>-80.89636817229966</v>
      </c>
      <c r="F501" s="8">
        <v>-30.444339404774372</v>
      </c>
      <c r="G501" s="8">
        <v>-191.52728982409391</v>
      </c>
      <c r="H501" s="8">
        <v>171.88791715518946</v>
      </c>
      <c r="I501" s="8">
        <v>-29.89169918481079</v>
      </c>
    </row>
    <row r="502" spans="1:9" x14ac:dyDescent="0.25">
      <c r="A502">
        <v>1</v>
      </c>
      <c r="B502">
        <v>121</v>
      </c>
      <c r="C502">
        <v>121</v>
      </c>
      <c r="D502" s="8">
        <v>-144.34985081110057</v>
      </c>
      <c r="E502" s="8">
        <v>130.71805544981811</v>
      </c>
      <c r="F502" s="8">
        <v>29.87616752307547</v>
      </c>
      <c r="G502" s="8">
        <v>-73.832378946948779</v>
      </c>
      <c r="H502" s="8">
        <v>60.200583585666323</v>
      </c>
      <c r="I502" s="8">
        <v>30.459871066613442</v>
      </c>
    </row>
    <row r="503" spans="1:9" x14ac:dyDescent="0.25">
      <c r="A503">
        <v>2</v>
      </c>
      <c r="B503">
        <v>121</v>
      </c>
      <c r="C503">
        <v>121</v>
      </c>
      <c r="D503" s="8">
        <v>46.223723219275712</v>
      </c>
      <c r="E503" s="8">
        <v>-59.502718586233939</v>
      </c>
      <c r="F503" s="8">
        <v>30.022093408957783</v>
      </c>
      <c r="G503" s="8">
        <v>81.482459151346873</v>
      </c>
      <c r="H503" s="8">
        <v>-94.761454518305086</v>
      </c>
      <c r="I503" s="8">
        <v>30.313945180726773</v>
      </c>
    </row>
    <row r="504" spans="1:9" x14ac:dyDescent="0.25">
      <c r="A504">
        <v>3</v>
      </c>
      <c r="B504">
        <v>121</v>
      </c>
      <c r="C504">
        <v>121</v>
      </c>
      <c r="D504" s="8">
        <v>91.909655825083689</v>
      </c>
      <c r="E504" s="8">
        <v>-84.33425784457333</v>
      </c>
      <c r="F504" s="8">
        <v>-37.845304831497799</v>
      </c>
      <c r="G504" s="8">
        <v>47.848677407655906</v>
      </c>
      <c r="H504" s="8">
        <v>-40.273279427145532</v>
      </c>
      <c r="I504" s="8">
        <v>-37.55345305972881</v>
      </c>
    </row>
    <row r="505" spans="1:9" x14ac:dyDescent="0.25">
      <c r="A505">
        <v>4</v>
      </c>
      <c r="B505">
        <v>121</v>
      </c>
      <c r="C505">
        <v>121</v>
      </c>
      <c r="D505" s="8">
        <v>99.782844410030933</v>
      </c>
      <c r="E505" s="8">
        <v>-86.035484107081075</v>
      </c>
      <c r="F505" s="8">
        <v>-37.780649566173757</v>
      </c>
      <c r="G505" s="8">
        <v>6.8736801514753338</v>
      </c>
      <c r="H505" s="8">
        <v>6.8736801514745238</v>
      </c>
      <c r="I505" s="8">
        <v>-37.618108325007995</v>
      </c>
    </row>
    <row r="506" spans="1:9" x14ac:dyDescent="0.25">
      <c r="A506">
        <v>5</v>
      </c>
      <c r="B506">
        <v>121</v>
      </c>
      <c r="C506">
        <v>121</v>
      </c>
      <c r="D506" s="8">
        <v>16.474578984101321</v>
      </c>
      <c r="E506" s="8">
        <v>16.474578984098564</v>
      </c>
      <c r="F506" s="8">
        <v>12.414136038706355</v>
      </c>
      <c r="G506" s="8">
        <v>139.80940108187403</v>
      </c>
      <c r="H506" s="8">
        <v>-106.86024311367413</v>
      </c>
      <c r="I506" s="8">
        <v>12.909342680952523</v>
      </c>
    </row>
    <row r="507" spans="1:9" x14ac:dyDescent="0.25">
      <c r="A507">
        <v>6</v>
      </c>
      <c r="B507">
        <v>121</v>
      </c>
      <c r="C507">
        <v>121</v>
      </c>
      <c r="D507" s="8">
        <v>65.894136163903156</v>
      </c>
      <c r="E507" s="8">
        <v>-47.794800246706004</v>
      </c>
      <c r="F507" s="8">
        <v>12.886909672052996</v>
      </c>
      <c r="G507" s="8">
        <v>83.910283573685589</v>
      </c>
      <c r="H507" s="8">
        <v>-65.810947656488437</v>
      </c>
      <c r="I507" s="8">
        <v>13.165362055786883</v>
      </c>
    </row>
    <row r="508" spans="1:9" x14ac:dyDescent="0.25">
      <c r="A508">
        <v>7</v>
      </c>
      <c r="B508">
        <v>121</v>
      </c>
      <c r="C508">
        <v>121</v>
      </c>
      <c r="D508" s="8">
        <v>67.412198882866946</v>
      </c>
      <c r="E508" s="8">
        <v>-82.309032347309497</v>
      </c>
      <c r="F508" s="8">
        <v>-13.670240111614657</v>
      </c>
      <c r="G508" s="8">
        <v>48.697766304495744</v>
      </c>
      <c r="H508" s="8">
        <v>-63.594599768938281</v>
      </c>
      <c r="I508" s="8">
        <v>-13.39178772788077</v>
      </c>
    </row>
    <row r="509" spans="1:9" x14ac:dyDescent="0.25">
      <c r="A509">
        <v>8</v>
      </c>
      <c r="B509">
        <v>121</v>
      </c>
      <c r="C509">
        <v>121</v>
      </c>
      <c r="D509" s="8">
        <v>108.26802580205961</v>
      </c>
      <c r="E509" s="8">
        <v>-135.37149497918142</v>
      </c>
      <c r="F509" s="8">
        <v>-13.414220736819793</v>
      </c>
      <c r="G509" s="8">
        <v>-19.984686597499934</v>
      </c>
      <c r="H509" s="8">
        <v>-7.118782579621878</v>
      </c>
      <c r="I509" s="8">
        <v>-12.919014094573624</v>
      </c>
    </row>
    <row r="510" spans="1:9" x14ac:dyDescent="0.25">
      <c r="A510">
        <v>9</v>
      </c>
      <c r="B510">
        <v>121</v>
      </c>
      <c r="C510">
        <v>121</v>
      </c>
      <c r="D510" s="8">
        <v>-18.94223003546373</v>
      </c>
      <c r="E510" s="8">
        <v>-6.076326017585691</v>
      </c>
      <c r="F510" s="8">
        <v>-4.9030215580951522</v>
      </c>
      <c r="G510" s="8">
        <v>-77.287838064960198</v>
      </c>
      <c r="H510" s="8">
        <v>52.269282011910775</v>
      </c>
      <c r="I510" s="8">
        <v>-4.2552675473945367</v>
      </c>
    </row>
    <row r="511" spans="1:9" x14ac:dyDescent="0.25">
      <c r="A511">
        <v>10</v>
      </c>
      <c r="B511">
        <v>121</v>
      </c>
      <c r="C511">
        <v>121</v>
      </c>
      <c r="D511" s="8">
        <v>-76.957960389278341</v>
      </c>
      <c r="E511" s="8">
        <v>52.599159687592405</v>
      </c>
      <c r="F511" s="8">
        <v>4.7601456032528393</v>
      </c>
      <c r="G511" s="8">
        <v>-12.17940035084305</v>
      </c>
      <c r="H511" s="8">
        <v>-12.179400350842894</v>
      </c>
      <c r="I511" s="8">
        <v>5.4078996139534556</v>
      </c>
    </row>
    <row r="512" spans="1:9" x14ac:dyDescent="0.25">
      <c r="A512">
        <v>11</v>
      </c>
      <c r="B512">
        <v>121</v>
      </c>
      <c r="C512">
        <v>121</v>
      </c>
      <c r="D512" s="8">
        <v>-11.629325137664106</v>
      </c>
      <c r="E512" s="8">
        <v>-11.629325137663928</v>
      </c>
      <c r="F512" s="8">
        <v>-7.7697685877143048</v>
      </c>
      <c r="G512" s="8">
        <v>-106.50186447130983</v>
      </c>
      <c r="H512" s="8">
        <v>83.243214195981807</v>
      </c>
      <c r="I512" s="8">
        <v>-7.1220145770136885</v>
      </c>
    </row>
    <row r="513" spans="1:9" x14ac:dyDescent="0.25">
      <c r="A513">
        <v>12</v>
      </c>
      <c r="B513">
        <v>121</v>
      </c>
      <c r="C513">
        <v>121</v>
      </c>
      <c r="D513" s="8">
        <v>-106.4578196870103</v>
      </c>
      <c r="E513" s="8">
        <v>83.287258980281138</v>
      </c>
      <c r="F513" s="8">
        <v>3.1521285587688239</v>
      </c>
      <c r="G513" s="8">
        <v>-62.167962527800562</v>
      </c>
      <c r="H513" s="8">
        <v>38.997401821071399</v>
      </c>
      <c r="I513" s="8">
        <v>3.7998825694694407</v>
      </c>
    </row>
    <row r="514" spans="1:9" x14ac:dyDescent="0.25">
      <c r="A514">
        <v>13</v>
      </c>
      <c r="B514">
        <v>121</v>
      </c>
      <c r="C514">
        <v>121</v>
      </c>
      <c r="D514" s="8">
        <v>-62.836496629847964</v>
      </c>
      <c r="E514" s="8">
        <v>38.328867719024096</v>
      </c>
      <c r="F514" s="8">
        <v>13.074605091086568</v>
      </c>
      <c r="G514" s="8">
        <v>66.931788577648533</v>
      </c>
      <c r="H514" s="8">
        <v>-91.439417488472415</v>
      </c>
      <c r="I514" s="8">
        <v>13.569811733332733</v>
      </c>
    </row>
    <row r="515" spans="1:9" x14ac:dyDescent="0.25">
      <c r="A515">
        <v>14</v>
      </c>
      <c r="B515">
        <v>121</v>
      </c>
      <c r="C515">
        <v>121</v>
      </c>
      <c r="D515" s="8">
        <v>29.758926384189436</v>
      </c>
      <c r="E515" s="8">
        <v>-43.23365458150549</v>
      </c>
      <c r="F515" s="8">
        <v>13.547378724402433</v>
      </c>
      <c r="G515" s="8">
        <v>48.688553273313168</v>
      </c>
      <c r="H515" s="8">
        <v>-62.163281470629222</v>
      </c>
      <c r="I515" s="8">
        <v>13.82583110813632</v>
      </c>
    </row>
    <row r="516" spans="1:9" x14ac:dyDescent="0.25">
      <c r="A516">
        <v>15</v>
      </c>
      <c r="B516">
        <v>121</v>
      </c>
      <c r="C516">
        <v>121</v>
      </c>
      <c r="D516" s="8">
        <v>64.468116697351263</v>
      </c>
      <c r="E516" s="8">
        <v>-46.383718046592065</v>
      </c>
      <c r="F516" s="8">
        <v>-9.8559450898918666</v>
      </c>
      <c r="G516" s="8">
        <v>51.029147394785795</v>
      </c>
      <c r="H516" s="8">
        <v>-32.944748744026597</v>
      </c>
      <c r="I516" s="8">
        <v>-9.5774927061579795</v>
      </c>
    </row>
    <row r="517" spans="1:9" x14ac:dyDescent="0.25">
      <c r="A517">
        <v>16</v>
      </c>
      <c r="B517">
        <v>121</v>
      </c>
      <c r="C517">
        <v>121</v>
      </c>
      <c r="D517" s="8">
        <v>107.55956896974362</v>
      </c>
      <c r="E517" s="8">
        <v>-74.637676745202697</v>
      </c>
      <c r="F517" s="8">
        <v>-9.5999257150883786</v>
      </c>
      <c r="G517" s="8">
        <v>16.460946112270641</v>
      </c>
      <c r="H517" s="8">
        <v>16.460946112270271</v>
      </c>
      <c r="I517" s="8">
        <v>-9.1047190728422116</v>
      </c>
    </row>
    <row r="518" spans="1:9" x14ac:dyDescent="0.25">
      <c r="A518">
        <v>17</v>
      </c>
      <c r="B518">
        <v>121</v>
      </c>
      <c r="C518">
        <v>121</v>
      </c>
      <c r="D518" s="8">
        <v>5.8402553246800171</v>
      </c>
      <c r="E518" s="8">
        <v>5.8402553246787363</v>
      </c>
      <c r="F518" s="8">
        <v>39.262283741327494</v>
      </c>
      <c r="G518" s="8">
        <v>102.80144823986433</v>
      </c>
      <c r="H518" s="8">
        <v>-91.120937590505577</v>
      </c>
      <c r="I518" s="8">
        <v>39.424824982493249</v>
      </c>
    </row>
    <row r="519" spans="1:9" x14ac:dyDescent="0.25">
      <c r="A519">
        <v>18</v>
      </c>
      <c r="B519">
        <v>121</v>
      </c>
      <c r="C519">
        <v>121</v>
      </c>
      <c r="D519" s="8">
        <v>49.19475386261302</v>
      </c>
      <c r="E519" s="8">
        <v>-42.770448116223442</v>
      </c>
      <c r="F519" s="8">
        <v>39.197628476022977</v>
      </c>
      <c r="G519" s="8">
        <v>95.17735485202536</v>
      </c>
      <c r="H519" s="8">
        <v>-88.753049105635796</v>
      </c>
      <c r="I519" s="8">
        <v>39.489480247791974</v>
      </c>
    </row>
    <row r="520" spans="1:9" x14ac:dyDescent="0.25">
      <c r="A520">
        <v>19</v>
      </c>
      <c r="B520">
        <v>121</v>
      </c>
      <c r="C520">
        <v>121</v>
      </c>
      <c r="D520" s="8">
        <v>85.310335644369673</v>
      </c>
      <c r="E520" s="8">
        <v>-98.620068313291455</v>
      </c>
      <c r="F520" s="8">
        <v>-24.996566619823799</v>
      </c>
      <c r="G520" s="8">
        <v>56.266261825092691</v>
      </c>
      <c r="H520" s="8">
        <v>-69.575994494014481</v>
      </c>
      <c r="I520" s="8">
        <v>-24.704714848054813</v>
      </c>
    </row>
    <row r="521" spans="1:9" x14ac:dyDescent="0.25">
      <c r="A521">
        <v>20</v>
      </c>
      <c r="B521">
        <v>121</v>
      </c>
      <c r="C521">
        <v>121</v>
      </c>
      <c r="D521" s="8">
        <v>-42.659989157614866</v>
      </c>
      <c r="E521" s="8">
        <v>28.997456494369438</v>
      </c>
      <c r="F521" s="8">
        <v>-25.142492505708482</v>
      </c>
      <c r="G521" s="8">
        <v>-100.74813679617064</v>
      </c>
      <c r="H521" s="8">
        <v>87.085604132925212</v>
      </c>
      <c r="I521" s="8">
        <v>-24.558788962170507</v>
      </c>
    </row>
    <row r="522" spans="1:9" x14ac:dyDescent="0.25">
      <c r="A522">
        <v>21</v>
      </c>
      <c r="B522">
        <v>121</v>
      </c>
      <c r="C522">
        <v>121</v>
      </c>
      <c r="D522" s="8">
        <v>-86.49878854574699</v>
      </c>
      <c r="E522" s="8">
        <v>-86.498788545745882</v>
      </c>
      <c r="F522" s="8">
        <v>-0.24864625325122283</v>
      </c>
      <c r="G522" s="8">
        <v>-86.498788545745882</v>
      </c>
      <c r="H522" s="8">
        <v>-86.49878854574699</v>
      </c>
      <c r="I522" s="8">
        <v>0.24864625325126768</v>
      </c>
    </row>
    <row r="523" spans="1:9" x14ac:dyDescent="0.25">
      <c r="A523">
        <v>22</v>
      </c>
      <c r="B523">
        <v>121</v>
      </c>
      <c r="C523">
        <v>121</v>
      </c>
      <c r="D523" s="8">
        <v>2.060128811814129</v>
      </c>
      <c r="E523" s="8">
        <v>2.0601288118141219</v>
      </c>
      <c r="F523" s="8">
        <v>-0.37773921846618547</v>
      </c>
      <c r="G523" s="8">
        <v>2.0601288118141112</v>
      </c>
      <c r="H523" s="8">
        <v>2.0601288118141396</v>
      </c>
      <c r="I523" s="8">
        <v>0.37773921846618591</v>
      </c>
    </row>
    <row r="524" spans="1:9" x14ac:dyDescent="0.25">
      <c r="A524">
        <v>23</v>
      </c>
      <c r="B524">
        <v>121</v>
      </c>
      <c r="C524">
        <v>121</v>
      </c>
      <c r="D524" s="8">
        <v>-81.817194285051031</v>
      </c>
      <c r="E524" s="8">
        <v>-81.817194285051087</v>
      </c>
      <c r="F524" s="8">
        <v>-0.24864625325124606</v>
      </c>
      <c r="G524" s="8">
        <v>-81.817194285051073</v>
      </c>
      <c r="H524" s="8">
        <v>-81.817194285051045</v>
      </c>
      <c r="I524" s="8">
        <v>0.24864625325124443</v>
      </c>
    </row>
    <row r="525" spans="1:9" x14ac:dyDescent="0.25">
      <c r="A525">
        <v>24</v>
      </c>
      <c r="B525">
        <v>121</v>
      </c>
      <c r="C525">
        <v>121</v>
      </c>
      <c r="D525" s="8">
        <v>-153.37089505148541</v>
      </c>
      <c r="E525" s="8">
        <v>129.25765699822708</v>
      </c>
      <c r="F525" s="8">
        <v>29.89169918486358</v>
      </c>
      <c r="G525" s="8">
        <v>99.413390276446279</v>
      </c>
      <c r="H525" s="8">
        <v>-123.52662832970458</v>
      </c>
      <c r="I525" s="8">
        <v>30.444339404827165</v>
      </c>
    </row>
    <row r="526" spans="1:9" x14ac:dyDescent="0.25">
      <c r="A526">
        <v>25</v>
      </c>
      <c r="B526">
        <v>121</v>
      </c>
      <c r="C526">
        <v>121</v>
      </c>
      <c r="D526" s="8">
        <v>120.59439707040785</v>
      </c>
      <c r="E526" s="8">
        <v>-144.76282564622602</v>
      </c>
      <c r="F526" s="8">
        <v>-25.12696084392131</v>
      </c>
      <c r="G526" s="8">
        <v>-87.634436134542725</v>
      </c>
      <c r="H526" s="8">
        <v>63.466007558724542</v>
      </c>
      <c r="I526" s="8">
        <v>-24.574320623957728</v>
      </c>
    </row>
    <row r="527" spans="1:9" x14ac:dyDescent="0.25">
      <c r="A527">
        <v>1</v>
      </c>
      <c r="B527">
        <v>122</v>
      </c>
      <c r="C527">
        <v>122</v>
      </c>
      <c r="D527" s="8">
        <v>14.669732190737095</v>
      </c>
      <c r="E527" s="8">
        <v>-15.052196668710943</v>
      </c>
      <c r="F527" s="8">
        <v>-1.8824478251822891</v>
      </c>
      <c r="G527" s="8">
        <v>10.951728322217622</v>
      </c>
      <c r="H527" s="8">
        <v>-11.33419280019147</v>
      </c>
      <c r="I527" s="8">
        <v>-1.2987442816443164</v>
      </c>
    </row>
    <row r="528" spans="1:9" x14ac:dyDescent="0.25">
      <c r="A528">
        <v>2</v>
      </c>
      <c r="B528">
        <v>122</v>
      </c>
      <c r="C528">
        <v>122</v>
      </c>
      <c r="D528" s="8">
        <v>4.8075217428951813</v>
      </c>
      <c r="E528" s="8">
        <v>-4.8371862265471997</v>
      </c>
      <c r="F528" s="8">
        <v>-1.7365219392971996</v>
      </c>
      <c r="G528" s="8">
        <v>2.9485198086361071</v>
      </c>
      <c r="H528" s="8">
        <v>-2.9781842922881245</v>
      </c>
      <c r="I528" s="8">
        <v>-1.4446701675282119</v>
      </c>
    </row>
    <row r="529" spans="1:9" x14ac:dyDescent="0.25">
      <c r="A529">
        <v>3</v>
      </c>
      <c r="B529">
        <v>122</v>
      </c>
      <c r="C529">
        <v>122</v>
      </c>
      <c r="D529" s="8">
        <v>2.976444441747466</v>
      </c>
      <c r="E529" s="8">
        <v>-2.9502596591819286</v>
      </c>
      <c r="F529" s="8">
        <v>-1.4136749907870525</v>
      </c>
      <c r="G529" s="8">
        <v>1.4947684165153372</v>
      </c>
      <c r="H529" s="8">
        <v>-1.4685836339497993</v>
      </c>
      <c r="I529" s="8">
        <v>-1.1218232190180648</v>
      </c>
    </row>
    <row r="530" spans="1:9" x14ac:dyDescent="0.25">
      <c r="A530">
        <v>4</v>
      </c>
      <c r="B530">
        <v>122</v>
      </c>
      <c r="C530">
        <v>122</v>
      </c>
      <c r="D530" s="8">
        <v>3.2205011712933405</v>
      </c>
      <c r="E530" s="8">
        <v>-3.028169927307927</v>
      </c>
      <c r="F530" s="8">
        <v>-1.349019725488581</v>
      </c>
      <c r="G530" s="8">
        <v>9.6165621992465131E-2</v>
      </c>
      <c r="H530" s="8">
        <v>9.616562199294855E-2</v>
      </c>
      <c r="I530" s="8">
        <v>-1.1864784843228213</v>
      </c>
    </row>
    <row r="531" spans="1:9" x14ac:dyDescent="0.25">
      <c r="A531">
        <v>5</v>
      </c>
      <c r="B531">
        <v>122</v>
      </c>
      <c r="C531">
        <v>122</v>
      </c>
      <c r="D531" s="8">
        <v>1.0104589552571677</v>
      </c>
      <c r="E531" s="8">
        <v>1.0104589552616983</v>
      </c>
      <c r="F531" s="8">
        <v>-0.7622551546413604</v>
      </c>
      <c r="G531" s="8">
        <v>-4.0026352591639283</v>
      </c>
      <c r="H531" s="8">
        <v>6.0235531696827946</v>
      </c>
      <c r="I531" s="8">
        <v>-0.26704851239519389</v>
      </c>
    </row>
    <row r="532" spans="1:9" x14ac:dyDescent="0.25">
      <c r="A532">
        <v>6</v>
      </c>
      <c r="B532">
        <v>122</v>
      </c>
      <c r="C532">
        <v>122</v>
      </c>
      <c r="D532" s="8">
        <v>-1.7327090812128629</v>
      </c>
      <c r="E532" s="8">
        <v>2.8883163491595383</v>
      </c>
      <c r="F532" s="8">
        <v>-0.28948152133576333</v>
      </c>
      <c r="G532" s="8">
        <v>-1.9405237541983937</v>
      </c>
      <c r="H532" s="8">
        <v>3.0961310221450691</v>
      </c>
      <c r="I532" s="8">
        <v>-1.1029137601876734E-2</v>
      </c>
    </row>
    <row r="533" spans="1:9" x14ac:dyDescent="0.25">
      <c r="A533">
        <v>7</v>
      </c>
      <c r="B533">
        <v>122</v>
      </c>
      <c r="C533">
        <v>122</v>
      </c>
      <c r="D533" s="8">
        <v>-1.2969230695126159</v>
      </c>
      <c r="E533" s="8">
        <v>3.7397317068326492</v>
      </c>
      <c r="F533" s="8">
        <v>-1.0667734267874127</v>
      </c>
      <c r="G533" s="8">
        <v>-2.5797922095599324</v>
      </c>
      <c r="H533" s="8">
        <v>5.0226008468799659</v>
      </c>
      <c r="I533" s="8">
        <v>-0.78832104305352557</v>
      </c>
    </row>
    <row r="534" spans="1:9" x14ac:dyDescent="0.25">
      <c r="A534">
        <v>8</v>
      </c>
      <c r="B534">
        <v>122</v>
      </c>
      <c r="C534">
        <v>122</v>
      </c>
      <c r="D534" s="8">
        <v>-5.9736888012895761</v>
      </c>
      <c r="E534" s="8">
        <v>10.521140418451715</v>
      </c>
      <c r="F534" s="8">
        <v>-0.8107540519855545</v>
      </c>
      <c r="G534" s="8">
        <v>-11.459198590372138</v>
      </c>
      <c r="H534" s="8">
        <v>16.006650207534278</v>
      </c>
      <c r="I534" s="8">
        <v>-0.31554740973938727</v>
      </c>
    </row>
    <row r="535" spans="1:9" x14ac:dyDescent="0.25">
      <c r="A535">
        <v>9</v>
      </c>
      <c r="B535">
        <v>122</v>
      </c>
      <c r="C535">
        <v>122</v>
      </c>
      <c r="D535" s="8">
        <v>-10.416742028338305</v>
      </c>
      <c r="E535" s="8">
        <v>17.049106769568152</v>
      </c>
      <c r="F535" s="8">
        <v>-1.7007242171436034</v>
      </c>
      <c r="G535" s="8">
        <v>-27.959972387302003</v>
      </c>
      <c r="H535" s="8">
        <v>34.592337128531845</v>
      </c>
      <c r="I535" s="8">
        <v>-1.0529702064429869</v>
      </c>
    </row>
    <row r="536" spans="1:9" x14ac:dyDescent="0.25">
      <c r="A536">
        <v>10</v>
      </c>
      <c r="B536">
        <v>122</v>
      </c>
      <c r="C536">
        <v>122</v>
      </c>
      <c r="D536" s="8">
        <v>-31.044303918502379</v>
      </c>
      <c r="E536" s="8">
        <v>31.508005597331291</v>
      </c>
      <c r="F536" s="8">
        <v>2.1307727708267641</v>
      </c>
      <c r="G536" s="8">
        <v>0.23185083941412274</v>
      </c>
      <c r="H536" s="8">
        <v>0.23185083941478576</v>
      </c>
      <c r="I536" s="8">
        <v>2.7785267815273804</v>
      </c>
    </row>
    <row r="537" spans="1:9" x14ac:dyDescent="0.25">
      <c r="A537">
        <v>11</v>
      </c>
      <c r="B537">
        <v>122</v>
      </c>
      <c r="C537">
        <v>122</v>
      </c>
      <c r="D537" s="8">
        <v>-0.20071882230314358</v>
      </c>
      <c r="E537" s="8">
        <v>-0.2007188223033855</v>
      </c>
      <c r="F537" s="8">
        <v>0.78486412282101714</v>
      </c>
      <c r="G537" s="8">
        <v>13.926412244500538</v>
      </c>
      <c r="H537" s="8">
        <v>-14.327849889107066</v>
      </c>
      <c r="I537" s="8">
        <v>1.4326181335216339</v>
      </c>
    </row>
    <row r="538" spans="1:9" x14ac:dyDescent="0.25">
      <c r="A538">
        <v>12</v>
      </c>
      <c r="B538">
        <v>122</v>
      </c>
      <c r="C538">
        <v>122</v>
      </c>
      <c r="D538" s="8">
        <v>17.384666235682324</v>
      </c>
      <c r="E538" s="8">
        <v>-10.869595897925205</v>
      </c>
      <c r="F538" s="8">
        <v>1.5360898602828341</v>
      </c>
      <c r="G538" s="8">
        <v>41.083611844427431</v>
      </c>
      <c r="H538" s="8">
        <v>-34.568541506670307</v>
      </c>
      <c r="I538" s="8">
        <v>2.1838438709834507</v>
      </c>
    </row>
    <row r="539" spans="1:9" x14ac:dyDescent="0.25">
      <c r="A539">
        <v>13</v>
      </c>
      <c r="B539">
        <v>122</v>
      </c>
      <c r="C539">
        <v>122</v>
      </c>
      <c r="D539" s="8">
        <v>40.415077742391631</v>
      </c>
      <c r="E539" s="8">
        <v>-35.237075608706164</v>
      </c>
      <c r="F539" s="8">
        <v>-2.2816041869290546</v>
      </c>
      <c r="G539" s="8">
        <v>20.602386310219057</v>
      </c>
      <c r="H539" s="8">
        <v>-15.424384176533582</v>
      </c>
      <c r="I539" s="8">
        <v>-1.7863975446828888</v>
      </c>
    </row>
    <row r="540" spans="1:9" x14ac:dyDescent="0.25">
      <c r="A540">
        <v>14</v>
      </c>
      <c r="B540">
        <v>122</v>
      </c>
      <c r="C540">
        <v>122</v>
      </c>
      <c r="D540" s="8">
        <v>9.6964134724936457</v>
      </c>
      <c r="E540" s="8">
        <v>-6.9081640072595789</v>
      </c>
      <c r="F540" s="8">
        <v>-1.8088305536080707</v>
      </c>
      <c r="G540" s="8">
        <v>7.3872222732480637</v>
      </c>
      <c r="H540" s="8">
        <v>-4.5989728080139969</v>
      </c>
      <c r="I540" s="8">
        <v>-1.5303781698741847</v>
      </c>
    </row>
    <row r="541" spans="1:9" x14ac:dyDescent="0.25">
      <c r="A541">
        <v>15</v>
      </c>
      <c r="B541">
        <v>122</v>
      </c>
      <c r="C541">
        <v>122</v>
      </c>
      <c r="D541" s="8">
        <v>4.8883796256064445</v>
      </c>
      <c r="E541" s="8">
        <v>-7.0978154556507631</v>
      </c>
      <c r="F541" s="8">
        <v>-1.4383298239186464</v>
      </c>
      <c r="G541" s="8">
        <v>3.0916194213426333</v>
      </c>
      <c r="H541" s="8">
        <v>-5.301055251386952</v>
      </c>
      <c r="I541" s="8">
        <v>-1.1598774401847591</v>
      </c>
    </row>
    <row r="542" spans="1:9" x14ac:dyDescent="0.25">
      <c r="A542">
        <v>16</v>
      </c>
      <c r="B542">
        <v>122</v>
      </c>
      <c r="C542">
        <v>122</v>
      </c>
      <c r="D542" s="8">
        <v>7.044015060072307</v>
      </c>
      <c r="E542" s="8">
        <v>-11.165479555066366</v>
      </c>
      <c r="F542" s="8">
        <v>-1.1823104491243166</v>
      </c>
      <c r="G542" s="8">
        <v>-2.0607322474971141</v>
      </c>
      <c r="H542" s="8">
        <v>-2.0607322474969454</v>
      </c>
      <c r="I542" s="8">
        <v>-0.6871038068781502</v>
      </c>
    </row>
    <row r="543" spans="1:9" x14ac:dyDescent="0.25">
      <c r="A543">
        <v>17</v>
      </c>
      <c r="B543">
        <v>122</v>
      </c>
      <c r="C543">
        <v>122</v>
      </c>
      <c r="D543" s="8">
        <v>8.9036959813325267E-2</v>
      </c>
      <c r="E543" s="8">
        <v>8.9036959813728805E-2</v>
      </c>
      <c r="F543" s="8">
        <v>-7.0086407546613128</v>
      </c>
      <c r="G543" s="8">
        <v>-16.983291223517167</v>
      </c>
      <c r="H543" s="8">
        <v>17.16136514314422</v>
      </c>
      <c r="I543" s="8">
        <v>-6.8460995134955551</v>
      </c>
    </row>
    <row r="544" spans="1:9" x14ac:dyDescent="0.25">
      <c r="A544">
        <v>18</v>
      </c>
      <c r="B544">
        <v>122</v>
      </c>
      <c r="C544">
        <v>122</v>
      </c>
      <c r="D544" s="8">
        <v>-8.0872102532005652</v>
      </c>
      <c r="E544" s="8">
        <v>8.1054546926841642</v>
      </c>
      <c r="F544" s="8">
        <v>-7.0732960199616768</v>
      </c>
      <c r="G544" s="8">
        <v>-16.18354272614318</v>
      </c>
      <c r="H544" s="8">
        <v>16.201787165626783</v>
      </c>
      <c r="I544" s="8">
        <v>-6.7814442481926891</v>
      </c>
    </row>
    <row r="545" spans="1:9" x14ac:dyDescent="0.25">
      <c r="A545">
        <v>19</v>
      </c>
      <c r="B545">
        <v>122</v>
      </c>
      <c r="C545">
        <v>122</v>
      </c>
      <c r="D545" s="8">
        <v>-14.961680470588677</v>
      </c>
      <c r="E545" s="8">
        <v>17.423649421179572</v>
      </c>
      <c r="F545" s="8">
        <v>1.4446701675603246</v>
      </c>
      <c r="G545" s="8">
        <v>-13.102678536292656</v>
      </c>
      <c r="H545" s="8">
        <v>15.564647486883553</v>
      </c>
      <c r="I545" s="8">
        <v>1.7365219393293096</v>
      </c>
    </row>
    <row r="546" spans="1:9" x14ac:dyDescent="0.25">
      <c r="A546">
        <v>20</v>
      </c>
      <c r="B546">
        <v>122</v>
      </c>
      <c r="C546">
        <v>122</v>
      </c>
      <c r="D546" s="8">
        <v>-6.9584719568424998</v>
      </c>
      <c r="E546" s="8">
        <v>9.0676409131097397</v>
      </c>
      <c r="F546" s="8">
        <v>1.2987442816765622</v>
      </c>
      <c r="G546" s="8">
        <v>-3.2404680882476247</v>
      </c>
      <c r="H546" s="8">
        <v>5.349637044514866</v>
      </c>
      <c r="I546" s="8">
        <v>1.8824478252145376</v>
      </c>
    </row>
    <row r="547" spans="1:9" x14ac:dyDescent="0.25">
      <c r="A547">
        <v>21</v>
      </c>
      <c r="B547">
        <v>122</v>
      </c>
      <c r="C547">
        <v>122</v>
      </c>
      <c r="D547" s="8">
        <v>0.41147694851764838</v>
      </c>
      <c r="E547" s="8">
        <v>0.41147694851804206</v>
      </c>
      <c r="F547" s="8">
        <v>-0.24864625325123754</v>
      </c>
      <c r="G547" s="8">
        <v>0.41147694851804567</v>
      </c>
      <c r="H547" s="8">
        <v>0.41147694851764477</v>
      </c>
      <c r="I547" s="8">
        <v>0.24864625325125297</v>
      </c>
    </row>
    <row r="548" spans="1:9" x14ac:dyDescent="0.25">
      <c r="A548">
        <v>22</v>
      </c>
      <c r="B548">
        <v>122</v>
      </c>
      <c r="C548">
        <v>122</v>
      </c>
      <c r="D548" s="8">
        <v>11.460935879073714</v>
      </c>
      <c r="E548" s="8">
        <v>11.460935879073626</v>
      </c>
      <c r="F548" s="8">
        <v>-0.37773921846618769</v>
      </c>
      <c r="G548" s="8">
        <v>11.460935879073606</v>
      </c>
      <c r="H548" s="8">
        <v>11.460935879073734</v>
      </c>
      <c r="I548" s="8">
        <v>0.37773921846618369</v>
      </c>
    </row>
    <row r="549" spans="1:9" x14ac:dyDescent="0.25">
      <c r="A549">
        <v>23</v>
      </c>
      <c r="B549">
        <v>122</v>
      </c>
      <c r="C549">
        <v>122</v>
      </c>
      <c r="D549" s="8">
        <v>10.856372502799655</v>
      </c>
      <c r="E549" s="8">
        <v>10.856372502799864</v>
      </c>
      <c r="F549" s="8">
        <v>-0.2486462532512409</v>
      </c>
      <c r="G549" s="8">
        <v>10.856372502799864</v>
      </c>
      <c r="H549" s="8">
        <v>10.856372502799655</v>
      </c>
      <c r="I549" s="8">
        <v>0.24864625325124959</v>
      </c>
    </row>
    <row r="550" spans="1:9" x14ac:dyDescent="0.25">
      <c r="A550">
        <v>24</v>
      </c>
      <c r="B550">
        <v>122</v>
      </c>
      <c r="C550">
        <v>122</v>
      </c>
      <c r="D550" s="8">
        <v>23.334932760535732</v>
      </c>
      <c r="E550" s="8">
        <v>-23.658265769922313</v>
      </c>
      <c r="F550" s="8">
        <v>-1.8669161633954328</v>
      </c>
      <c r="G550" s="8">
        <v>10.006988268127623</v>
      </c>
      <c r="H550" s="8">
        <v>-10.3303212775142</v>
      </c>
      <c r="I550" s="8">
        <v>-1.3142759434318489</v>
      </c>
    </row>
    <row r="551" spans="1:9" x14ac:dyDescent="0.25">
      <c r="A551">
        <v>25</v>
      </c>
      <c r="B551">
        <v>122</v>
      </c>
      <c r="C551">
        <v>122</v>
      </c>
      <c r="D551" s="8">
        <v>-28.149406504856579</v>
      </c>
      <c r="E551" s="8">
        <v>32.299938879831402</v>
      </c>
      <c r="F551" s="8">
        <v>1.3142759434637856</v>
      </c>
      <c r="G551" s="8">
        <v>-14.821462012180838</v>
      </c>
      <c r="H551" s="8">
        <v>18.971994387155661</v>
      </c>
      <c r="I551" s="8">
        <v>1.8669161634273694</v>
      </c>
    </row>
    <row r="552" spans="1:9" x14ac:dyDescent="0.25">
      <c r="A552">
        <v>1</v>
      </c>
      <c r="B552">
        <v>123</v>
      </c>
      <c r="C552">
        <v>123</v>
      </c>
      <c r="D552" s="8">
        <v>-91.3667758416006</v>
      </c>
      <c r="E552" s="8">
        <v>88.676967528049971</v>
      </c>
      <c r="F552" s="8">
        <v>12.989621270970027</v>
      </c>
      <c r="G552" s="8">
        <v>-60.321452897051365</v>
      </c>
      <c r="H552" s="8">
        <v>57.631644583500751</v>
      </c>
      <c r="I552" s="8">
        <v>13.573324814508</v>
      </c>
    </row>
    <row r="553" spans="1:9" x14ac:dyDescent="0.25">
      <c r="A553">
        <v>2</v>
      </c>
      <c r="B553">
        <v>123</v>
      </c>
      <c r="C553">
        <v>123</v>
      </c>
      <c r="D553" s="8">
        <v>-7.3680038941560317</v>
      </c>
      <c r="E553" s="8">
        <v>5.0309955749220068</v>
      </c>
      <c r="F553" s="8">
        <v>13.13554715685609</v>
      </c>
      <c r="G553" s="8">
        <v>8.1546575781190498</v>
      </c>
      <c r="H553" s="8">
        <v>-10.491665897353073</v>
      </c>
      <c r="I553" s="8">
        <v>13.427398928625077</v>
      </c>
    </row>
    <row r="554" spans="1:9" x14ac:dyDescent="0.25">
      <c r="A554">
        <v>3</v>
      </c>
      <c r="B554">
        <v>123</v>
      </c>
      <c r="C554">
        <v>123</v>
      </c>
      <c r="D554" s="8">
        <v>10.865559409901893</v>
      </c>
      <c r="E554" s="8">
        <v>-7.7807640655709651</v>
      </c>
      <c r="F554" s="8">
        <v>-4.1344597308730249</v>
      </c>
      <c r="G554" s="8">
        <v>6.2039785410303239</v>
      </c>
      <c r="H554" s="8">
        <v>-3.1191831966993955</v>
      </c>
      <c r="I554" s="8">
        <v>-3.8426079591040376</v>
      </c>
    </row>
    <row r="555" spans="1:9" x14ac:dyDescent="0.25">
      <c r="A555">
        <v>4</v>
      </c>
      <c r="B555">
        <v>123</v>
      </c>
      <c r="C555">
        <v>123</v>
      </c>
      <c r="D555" s="8">
        <v>12.671758288003497</v>
      </c>
      <c r="E555" s="8">
        <v>-6.9875229266363394</v>
      </c>
      <c r="F555" s="8">
        <v>-4.0698044655656993</v>
      </c>
      <c r="G555" s="8">
        <v>2.8421176806852024</v>
      </c>
      <c r="H555" s="8">
        <v>2.8421176806819552</v>
      </c>
      <c r="I555" s="8">
        <v>-3.9072632243999399</v>
      </c>
    </row>
    <row r="556" spans="1:9" x14ac:dyDescent="0.25">
      <c r="A556">
        <v>5</v>
      </c>
      <c r="B556">
        <v>123</v>
      </c>
      <c r="C556">
        <v>123</v>
      </c>
      <c r="D556" s="8">
        <v>3.0426291311881206</v>
      </c>
      <c r="E556" s="8">
        <v>3.0426291311916609</v>
      </c>
      <c r="F556" s="8">
        <v>7.0975255471194023</v>
      </c>
      <c r="G556" s="8">
        <v>74.589684121436193</v>
      </c>
      <c r="H556" s="8">
        <v>-68.504425859056397</v>
      </c>
      <c r="I556" s="8">
        <v>7.5927321893655702</v>
      </c>
    </row>
    <row r="557" spans="1:9" x14ac:dyDescent="0.25">
      <c r="A557">
        <v>6</v>
      </c>
      <c r="B557">
        <v>123</v>
      </c>
      <c r="C557">
        <v>123</v>
      </c>
      <c r="D557" s="8">
        <v>34.666825683112158</v>
      </c>
      <c r="E557" s="8">
        <v>-31.284609984454629</v>
      </c>
      <c r="F557" s="8">
        <v>7.5702991804788828</v>
      </c>
      <c r="G557" s="8">
        <v>45.329692017275853</v>
      </c>
      <c r="H557" s="8">
        <v>-41.947476318618321</v>
      </c>
      <c r="I557" s="8">
        <v>7.848751564212769</v>
      </c>
    </row>
    <row r="558" spans="1:9" x14ac:dyDescent="0.25">
      <c r="A558">
        <v>7</v>
      </c>
      <c r="B558">
        <v>123</v>
      </c>
      <c r="C558">
        <v>123</v>
      </c>
      <c r="D558" s="8">
        <v>41.55079554738294</v>
      </c>
      <c r="E558" s="8">
        <v>-45.726372788507369</v>
      </c>
      <c r="F558" s="8">
        <v>-2.2835793835280538</v>
      </c>
      <c r="G558" s="8">
        <v>38.584990215455349</v>
      </c>
      <c r="H558" s="8">
        <v>-42.760567456579778</v>
      </c>
      <c r="I558" s="8">
        <v>-2.0051269997941672</v>
      </c>
    </row>
    <row r="559" spans="1:9" x14ac:dyDescent="0.25">
      <c r="A559">
        <v>8</v>
      </c>
      <c r="B559">
        <v>123</v>
      </c>
      <c r="C559">
        <v>123</v>
      </c>
      <c r="D559" s="8">
        <v>84.480573725238486</v>
      </c>
      <c r="E559" s="8">
        <v>-92.013994711737098</v>
      </c>
      <c r="F559" s="8">
        <v>-2.0275600087378596</v>
      </c>
      <c r="G559" s="8">
        <v>67.142462809356871</v>
      </c>
      <c r="H559" s="8">
        <v>-74.675883795855484</v>
      </c>
      <c r="I559" s="8">
        <v>-1.5323533664916928</v>
      </c>
    </row>
    <row r="560" spans="1:9" x14ac:dyDescent="0.25">
      <c r="A560">
        <v>9</v>
      </c>
      <c r="B560">
        <v>123</v>
      </c>
      <c r="C560">
        <v>123</v>
      </c>
      <c r="D560" s="8">
        <v>68.184919371391615</v>
      </c>
      <c r="E560" s="8">
        <v>-73.633427233820711</v>
      </c>
      <c r="F560" s="8">
        <v>-2.9175301738931703</v>
      </c>
      <c r="G560" s="8">
        <v>35.137639602607287</v>
      </c>
      <c r="H560" s="8">
        <v>-40.586147465036383</v>
      </c>
      <c r="I560" s="8">
        <v>-2.2697761631925539</v>
      </c>
    </row>
    <row r="561" spans="1:9" x14ac:dyDescent="0.25">
      <c r="A561">
        <v>10</v>
      </c>
      <c r="B561">
        <v>123</v>
      </c>
      <c r="C561">
        <v>123</v>
      </c>
      <c r="D561" s="8">
        <v>36.07954386751976</v>
      </c>
      <c r="E561" s="8">
        <v>-39.644243200123881</v>
      </c>
      <c r="F561" s="8">
        <v>-3.2953960174472612</v>
      </c>
      <c r="G561" s="8">
        <v>-1.7823496663021356</v>
      </c>
      <c r="H561" s="8">
        <v>-1.7823496663019802</v>
      </c>
      <c r="I561" s="8">
        <v>-2.6476420067466444</v>
      </c>
    </row>
    <row r="562" spans="1:9" x14ac:dyDescent="0.25">
      <c r="A562">
        <v>11</v>
      </c>
      <c r="B562">
        <v>123</v>
      </c>
      <c r="C562">
        <v>123</v>
      </c>
      <c r="D562" s="8">
        <v>-8.585543241121768E-2</v>
      </c>
      <c r="E562" s="8">
        <v>-8.5855432411396149E-2</v>
      </c>
      <c r="F562" s="8">
        <v>-6.6270301581341879</v>
      </c>
      <c r="G562" s="8">
        <v>-80.398083833623986</v>
      </c>
      <c r="H562" s="8">
        <v>80.226372968801371</v>
      </c>
      <c r="I562" s="8">
        <v>-5.9792761474335716</v>
      </c>
    </row>
    <row r="563" spans="1:9" x14ac:dyDescent="0.25">
      <c r="A563">
        <v>12</v>
      </c>
      <c r="B563">
        <v>123</v>
      </c>
      <c r="C563">
        <v>123</v>
      </c>
      <c r="D563" s="8">
        <v>-80.966065638553673</v>
      </c>
      <c r="E563" s="8">
        <v>79.658391163871684</v>
      </c>
      <c r="F563" s="8">
        <v>-0.68399790830647467</v>
      </c>
      <c r="G563" s="8">
        <v>-85.554580546761201</v>
      </c>
      <c r="H563" s="8">
        <v>84.246906072079213</v>
      </c>
      <c r="I563" s="8">
        <v>-3.6243897605857944E-2</v>
      </c>
    </row>
    <row r="564" spans="1:9" x14ac:dyDescent="0.25">
      <c r="A564">
        <v>13</v>
      </c>
      <c r="B564">
        <v>123</v>
      </c>
      <c r="C564">
        <v>123</v>
      </c>
      <c r="D564" s="8">
        <v>-86.223114648810707</v>
      </c>
      <c r="E564" s="8">
        <v>83.578371970030048</v>
      </c>
      <c r="F564" s="8">
        <v>4.8994773883759022</v>
      </c>
      <c r="G564" s="8">
        <v>-36.086694557670619</v>
      </c>
      <c r="H564" s="8">
        <v>33.441951878889945</v>
      </c>
      <c r="I564" s="8">
        <v>5.3946840306220682</v>
      </c>
    </row>
    <row r="565" spans="1:9" x14ac:dyDescent="0.25">
      <c r="A565">
        <v>14</v>
      </c>
      <c r="B565">
        <v>123</v>
      </c>
      <c r="C565">
        <v>123</v>
      </c>
      <c r="D565" s="8">
        <v>-16.771402907588506</v>
      </c>
      <c r="E565" s="8">
        <v>15.274039445966661</v>
      </c>
      <c r="F565" s="8">
        <v>5.3722510216584354</v>
      </c>
      <c r="G565" s="8">
        <v>-9.148606173252567</v>
      </c>
      <c r="H565" s="8">
        <v>7.6512427116307213</v>
      </c>
      <c r="I565" s="8">
        <v>5.6507034053923224</v>
      </c>
    </row>
    <row r="566" spans="1:9" x14ac:dyDescent="0.25">
      <c r="A566">
        <v>15</v>
      </c>
      <c r="B566">
        <v>123</v>
      </c>
      <c r="C566">
        <v>123</v>
      </c>
      <c r="D566" s="8">
        <v>-4.7620568245756676</v>
      </c>
      <c r="E566" s="8">
        <v>12.037792060305359</v>
      </c>
      <c r="F566" s="8">
        <v>1.0125706503182275</v>
      </c>
      <c r="G566" s="8">
        <v>-3.169033236331749</v>
      </c>
      <c r="H566" s="8">
        <v>10.444768472061439</v>
      </c>
      <c r="I566" s="8">
        <v>1.2910230340521147</v>
      </c>
    </row>
    <row r="567" spans="1:9" x14ac:dyDescent="0.25">
      <c r="A567">
        <v>16</v>
      </c>
      <c r="B567">
        <v>123</v>
      </c>
      <c r="C567">
        <v>123</v>
      </c>
      <c r="D567" s="8">
        <v>-8.1727108274157168</v>
      </c>
      <c r="E567" s="8">
        <v>21.365006118320668</v>
      </c>
      <c r="F567" s="8">
        <v>1.2685900251277051</v>
      </c>
      <c r="G567" s="8">
        <v>6.596147645452354</v>
      </c>
      <c r="H567" s="8">
        <v>6.5961476454525956</v>
      </c>
      <c r="I567" s="8">
        <v>1.763796667373871</v>
      </c>
    </row>
    <row r="568" spans="1:9" x14ac:dyDescent="0.25">
      <c r="A568">
        <v>17</v>
      </c>
      <c r="B568">
        <v>123</v>
      </c>
      <c r="C568">
        <v>123</v>
      </c>
      <c r="D568" s="8">
        <v>0.61134732851283291</v>
      </c>
      <c r="E568" s="8">
        <v>0.61134732851520635</v>
      </c>
      <c r="F568" s="8">
        <v>17.030615738517529</v>
      </c>
      <c r="G568" s="8">
        <v>42.783157713135317</v>
      </c>
      <c r="H568" s="8">
        <v>-41.560463056107274</v>
      </c>
      <c r="I568" s="8">
        <v>17.193156979683291</v>
      </c>
    </row>
    <row r="569" spans="1:9" x14ac:dyDescent="0.25">
      <c r="A569">
        <v>18</v>
      </c>
      <c r="B569">
        <v>123</v>
      </c>
      <c r="C569">
        <v>123</v>
      </c>
      <c r="D569" s="8">
        <v>20.299452641382821</v>
      </c>
      <c r="E569" s="8">
        <v>-19.699426737371908</v>
      </c>
      <c r="F569" s="8">
        <v>16.965960473216466</v>
      </c>
      <c r="G569" s="8">
        <v>40.298892330758349</v>
      </c>
      <c r="H569" s="8">
        <v>-39.698866426747429</v>
      </c>
      <c r="I569" s="8">
        <v>17.257812244985452</v>
      </c>
    </row>
    <row r="570" spans="1:9" x14ac:dyDescent="0.25">
      <c r="A570">
        <v>19</v>
      </c>
      <c r="B570">
        <v>123</v>
      </c>
      <c r="C570">
        <v>123</v>
      </c>
      <c r="D570" s="8">
        <v>37.343623638708813</v>
      </c>
      <c r="E570" s="8">
        <v>-42.654135118794194</v>
      </c>
      <c r="F570" s="8">
        <v>-1.9064120466901071</v>
      </c>
      <c r="G570" s="8">
        <v>35.286063410801518</v>
      </c>
      <c r="H570" s="8">
        <v>-40.596574890886899</v>
      </c>
      <c r="I570" s="8">
        <v>-1.6145602749211219</v>
      </c>
    </row>
    <row r="571" spans="1:9" x14ac:dyDescent="0.25">
      <c r="A571">
        <v>20</v>
      </c>
      <c r="B571">
        <v>123</v>
      </c>
      <c r="C571">
        <v>123</v>
      </c>
      <c r="D571" s="8">
        <v>28.113958638731475</v>
      </c>
      <c r="E571" s="8">
        <v>-33.777270113140489</v>
      </c>
      <c r="F571" s="8">
        <v>-2.052337932576886</v>
      </c>
      <c r="G571" s="8">
        <v>23.998838182904336</v>
      </c>
      <c r="H571" s="8">
        <v>-29.66214965731335</v>
      </c>
      <c r="I571" s="8">
        <v>-1.4686343890389106</v>
      </c>
    </row>
    <row r="572" spans="1:9" x14ac:dyDescent="0.25">
      <c r="A572">
        <v>21</v>
      </c>
      <c r="B572">
        <v>123</v>
      </c>
      <c r="C572">
        <v>123</v>
      </c>
      <c r="D572" s="8">
        <v>-22.011079143953889</v>
      </c>
      <c r="E572" s="8">
        <v>-22.01107914395234</v>
      </c>
      <c r="F572" s="8">
        <v>-0.24864625325121245</v>
      </c>
      <c r="G572" s="8">
        <v>-22.011079143952344</v>
      </c>
      <c r="H572" s="8">
        <v>-22.011079143953886</v>
      </c>
      <c r="I572" s="8">
        <v>0.24864625325127807</v>
      </c>
    </row>
    <row r="573" spans="1:9" x14ac:dyDescent="0.25">
      <c r="A573">
        <v>22</v>
      </c>
      <c r="B573">
        <v>123</v>
      </c>
      <c r="C573">
        <v>123</v>
      </c>
      <c r="D573" s="8">
        <v>0.37495267386838499</v>
      </c>
      <c r="E573" s="8">
        <v>0.37495267386837822</v>
      </c>
      <c r="F573" s="8">
        <v>-0.37773921846618508</v>
      </c>
      <c r="G573" s="8">
        <v>0.3749526738683675</v>
      </c>
      <c r="H573" s="8">
        <v>0.3749526738683957</v>
      </c>
      <c r="I573" s="8">
        <v>0.3777392184661863</v>
      </c>
    </row>
    <row r="574" spans="1:9" x14ac:dyDescent="0.25">
      <c r="A574">
        <v>23</v>
      </c>
      <c r="B574">
        <v>123</v>
      </c>
      <c r="C574">
        <v>123</v>
      </c>
      <c r="D574" s="8">
        <v>-24.053336392414693</v>
      </c>
      <c r="E574" s="8">
        <v>-24.053336392414728</v>
      </c>
      <c r="F574" s="8">
        <v>-0.24864625325124443</v>
      </c>
      <c r="G574" s="8">
        <v>-24.053336392414742</v>
      </c>
      <c r="H574" s="8">
        <v>-24.053336392414678</v>
      </c>
      <c r="I574" s="8">
        <v>0.24864625325124606</v>
      </c>
    </row>
    <row r="575" spans="1:9" x14ac:dyDescent="0.25">
      <c r="A575">
        <v>24</v>
      </c>
      <c r="B575">
        <v>123</v>
      </c>
      <c r="C575">
        <v>123</v>
      </c>
      <c r="D575" s="8">
        <v>-126.59402368941862</v>
      </c>
      <c r="E575" s="8">
        <v>122.12772744396243</v>
      </c>
      <c r="F575" s="8">
        <v>13.005152932757955</v>
      </c>
      <c r="G575" s="8">
        <v>-15.305720722017526</v>
      </c>
      <c r="H575" s="8">
        <v>10.839424476561344</v>
      </c>
      <c r="I575" s="8">
        <v>13.557793152721539</v>
      </c>
    </row>
    <row r="576" spans="1:9" x14ac:dyDescent="0.25">
      <c r="A576">
        <v>25</v>
      </c>
      <c r="B576">
        <v>123</v>
      </c>
      <c r="C576">
        <v>123</v>
      </c>
      <c r="D576" s="8">
        <v>75.102254566644532</v>
      </c>
      <c r="E576" s="8">
        <v>-84.907639892699919</v>
      </c>
      <c r="F576" s="8">
        <v>-2.036806270789723</v>
      </c>
      <c r="G576" s="8">
        <v>60.350764532110304</v>
      </c>
      <c r="H576" s="8">
        <v>-70.156149858165691</v>
      </c>
      <c r="I576" s="8">
        <v>-1.4841660508261392</v>
      </c>
    </row>
    <row r="577" spans="1:9" x14ac:dyDescent="0.25">
      <c r="A577">
        <v>1</v>
      </c>
      <c r="B577">
        <v>124</v>
      </c>
      <c r="C577">
        <v>124</v>
      </c>
      <c r="D577" s="8">
        <v>41.909038462163835</v>
      </c>
      <c r="E577" s="8">
        <v>-50.063983370804962</v>
      </c>
      <c r="F577" s="8">
        <v>1.468634389010584</v>
      </c>
      <c r="G577" s="8">
        <v>46.024158917924773</v>
      </c>
      <c r="H577" s="8">
        <v>-54.1791038265659</v>
      </c>
      <c r="I577" s="8">
        <v>2.0523379325485567</v>
      </c>
    </row>
    <row r="578" spans="1:9" x14ac:dyDescent="0.25">
      <c r="A578">
        <v>2</v>
      </c>
      <c r="B578">
        <v>124</v>
      </c>
      <c r="C578">
        <v>124</v>
      </c>
      <c r="D578" s="8">
        <v>53.196263689884212</v>
      </c>
      <c r="E578" s="8">
        <v>-60.998408604191944</v>
      </c>
      <c r="F578" s="8">
        <v>1.6145602748955832</v>
      </c>
      <c r="G578" s="8">
        <v>55.253823917761558</v>
      </c>
      <c r="H578" s="8">
        <v>-63.05596883206929</v>
      </c>
      <c r="I578" s="8">
        <v>1.9064120466645709</v>
      </c>
    </row>
    <row r="579" spans="1:9" x14ac:dyDescent="0.25">
      <c r="A579">
        <v>3</v>
      </c>
      <c r="B579">
        <v>124</v>
      </c>
      <c r="C579">
        <v>124</v>
      </c>
      <c r="D579" s="8">
        <v>59.458879498455516</v>
      </c>
      <c r="E579" s="8">
        <v>-58.850913251379822</v>
      </c>
      <c r="F579" s="8">
        <v>-25.452931483891781</v>
      </c>
      <c r="G579" s="8">
        <v>29.881431310990514</v>
      </c>
      <c r="H579" s="8">
        <v>-29.273465063914813</v>
      </c>
      <c r="I579" s="8">
        <v>-25.161079712122795</v>
      </c>
    </row>
    <row r="580" spans="1:9" x14ac:dyDescent="0.25">
      <c r="A580">
        <v>4</v>
      </c>
      <c r="B580">
        <v>124</v>
      </c>
      <c r="C580">
        <v>124</v>
      </c>
      <c r="D580" s="8">
        <v>62.98695010771555</v>
      </c>
      <c r="E580" s="8">
        <v>-61.749998126360005</v>
      </c>
      <c r="F580" s="8">
        <v>-25.388276218580838</v>
      </c>
      <c r="G580" s="8">
        <v>0.61847599067391212</v>
      </c>
      <c r="H580" s="8">
        <v>0.61847599068162795</v>
      </c>
      <c r="I580" s="8">
        <v>-25.225734977415076</v>
      </c>
    </row>
    <row r="581" spans="1:9" x14ac:dyDescent="0.25">
      <c r="A581">
        <v>5</v>
      </c>
      <c r="B581">
        <v>124</v>
      </c>
      <c r="C581">
        <v>124</v>
      </c>
      <c r="D581" s="8">
        <v>9.6673388481631548</v>
      </c>
      <c r="E581" s="8">
        <v>9.6673388481624798</v>
      </c>
      <c r="F581" s="8">
        <v>-3.2131556289072849</v>
      </c>
      <c r="G581" s="8">
        <v>-19.219361146831496</v>
      </c>
      <c r="H581" s="8">
        <v>38.55403884315713</v>
      </c>
      <c r="I581" s="8">
        <v>-2.7179489866611175</v>
      </c>
    </row>
    <row r="582" spans="1:9" x14ac:dyDescent="0.25">
      <c r="A582">
        <v>6</v>
      </c>
      <c r="B582">
        <v>124</v>
      </c>
      <c r="C582">
        <v>124</v>
      </c>
      <c r="D582" s="8">
        <v>-7.9933617389510436</v>
      </c>
      <c r="E582" s="8">
        <v>18.634140072662252</v>
      </c>
      <c r="F582" s="8">
        <v>-2.7403819956494315</v>
      </c>
      <c r="G582" s="8">
        <v>-11.590960204548669</v>
      </c>
      <c r="H582" s="8">
        <v>22.231738538259879</v>
      </c>
      <c r="I582" s="8">
        <v>-2.4619296119155454</v>
      </c>
    </row>
    <row r="583" spans="1:9" x14ac:dyDescent="0.25">
      <c r="A583">
        <v>7</v>
      </c>
      <c r="B583">
        <v>124</v>
      </c>
      <c r="C583">
        <v>124</v>
      </c>
      <c r="D583" s="8">
        <v>-17.832751516150836</v>
      </c>
      <c r="E583" s="8">
        <v>15.989947226651276</v>
      </c>
      <c r="F583" s="8">
        <v>-8.247855002068194</v>
      </c>
      <c r="G583" s="8">
        <v>-29.047608589804337</v>
      </c>
      <c r="H583" s="8">
        <v>27.204804300304776</v>
      </c>
      <c r="I583" s="8">
        <v>-7.9694026183343079</v>
      </c>
    </row>
    <row r="584" spans="1:9" x14ac:dyDescent="0.25">
      <c r="A584">
        <v>8</v>
      </c>
      <c r="B584">
        <v>124</v>
      </c>
      <c r="C584">
        <v>124</v>
      </c>
      <c r="D584" s="8">
        <v>-62.662769669566075</v>
      </c>
      <c r="E584" s="8">
        <v>59.387476474248743</v>
      </c>
      <c r="F584" s="8">
        <v>-7.9918356272536011</v>
      </c>
      <c r="G584" s="8">
        <v>-138.09739098160236</v>
      </c>
      <c r="H584" s="8">
        <v>134.82209778628504</v>
      </c>
      <c r="I584" s="8">
        <v>-7.4966289850074341</v>
      </c>
    </row>
    <row r="585" spans="1:9" x14ac:dyDescent="0.25">
      <c r="A585">
        <v>9</v>
      </c>
      <c r="B585">
        <v>124</v>
      </c>
      <c r="C585">
        <v>124</v>
      </c>
      <c r="D585" s="8">
        <v>-137.05493441956943</v>
      </c>
      <c r="E585" s="8">
        <v>135.86455434831802</v>
      </c>
      <c r="F585" s="8">
        <v>0.51936355146870194</v>
      </c>
      <c r="G585" s="8">
        <v>-126.31070426128717</v>
      </c>
      <c r="H585" s="8">
        <v>125.12032419003573</v>
      </c>
      <c r="I585" s="8">
        <v>1.1671175621693184</v>
      </c>
    </row>
    <row r="586" spans="1:9" x14ac:dyDescent="0.25">
      <c r="A586">
        <v>10</v>
      </c>
      <c r="B586">
        <v>124</v>
      </c>
      <c r="C586">
        <v>124</v>
      </c>
      <c r="D586" s="8">
        <v>-125.36879999633604</v>
      </c>
      <c r="E586" s="8">
        <v>126.06222845498669</v>
      </c>
      <c r="F586" s="8">
        <v>9.5426670517607057</v>
      </c>
      <c r="G586" s="8">
        <v>0.34671422932525064</v>
      </c>
      <c r="H586" s="8">
        <v>0.34671422932540596</v>
      </c>
      <c r="I586" s="8">
        <v>10.190421062461322</v>
      </c>
    </row>
    <row r="587" spans="1:9" x14ac:dyDescent="0.25">
      <c r="A587">
        <v>11</v>
      </c>
      <c r="B587">
        <v>124</v>
      </c>
      <c r="C587">
        <v>124</v>
      </c>
      <c r="D587" s="8">
        <v>-2.2149193279994366</v>
      </c>
      <c r="E587" s="8">
        <v>-2.2149193280001231</v>
      </c>
      <c r="F587" s="8">
        <v>6.2110329111156615</v>
      </c>
      <c r="G587" s="8">
        <v>81.050260030805347</v>
      </c>
      <c r="H587" s="8">
        <v>-85.480098686804908</v>
      </c>
      <c r="I587" s="8">
        <v>6.8587869218162787</v>
      </c>
    </row>
    <row r="588" spans="1:9" x14ac:dyDescent="0.25">
      <c r="A588">
        <v>12</v>
      </c>
      <c r="B588">
        <v>124</v>
      </c>
      <c r="C588">
        <v>124</v>
      </c>
      <c r="D588" s="8">
        <v>80.482278225832871</v>
      </c>
      <c r="E588" s="8">
        <v>-86.048080491777583</v>
      </c>
      <c r="F588" s="8">
        <v>2.7528958170099189</v>
      </c>
      <c r="G588" s="8">
        <v>119.68527324411214</v>
      </c>
      <c r="H588" s="8">
        <v>-125.25107551005685</v>
      </c>
      <c r="I588" s="8">
        <v>3.4006498277105353</v>
      </c>
    </row>
    <row r="589" spans="1:9" x14ac:dyDescent="0.25">
      <c r="A589">
        <v>13</v>
      </c>
      <c r="B589">
        <v>124</v>
      </c>
      <c r="C589">
        <v>124</v>
      </c>
      <c r="D589" s="8">
        <v>119.01673914208402</v>
      </c>
      <c r="E589" s="8">
        <v>-125.91960961208488</v>
      </c>
      <c r="F589" s="8">
        <v>-1.0647982302105667</v>
      </c>
      <c r="G589" s="8">
        <v>111.05664883638147</v>
      </c>
      <c r="H589" s="8">
        <v>-117.95951930638233</v>
      </c>
      <c r="I589" s="8">
        <v>-0.56959158796439946</v>
      </c>
    </row>
    <row r="590" spans="1:9" x14ac:dyDescent="0.25">
      <c r="A590">
        <v>14</v>
      </c>
      <c r="B590">
        <v>124</v>
      </c>
      <c r="C590">
        <v>124</v>
      </c>
      <c r="D590" s="8">
        <v>50.861195897365583</v>
      </c>
      <c r="E590" s="8">
        <v>-54.691332310539657</v>
      </c>
      <c r="F590" s="8">
        <v>-0.59202459684667808</v>
      </c>
      <c r="G590" s="8">
        <v>50.234940890030465</v>
      </c>
      <c r="H590" s="8">
        <v>-54.065077303204539</v>
      </c>
      <c r="I590" s="8">
        <v>-0.31357221311279143</v>
      </c>
    </row>
    <row r="591" spans="1:9" x14ac:dyDescent="0.25">
      <c r="A591">
        <v>15</v>
      </c>
      <c r="B591">
        <v>124</v>
      </c>
      <c r="C591">
        <v>124</v>
      </c>
      <c r="D591" s="8">
        <v>52.158595396942822</v>
      </c>
      <c r="E591" s="8">
        <v>-52.141422796301548</v>
      </c>
      <c r="F591" s="8">
        <v>-9.2981105256689229</v>
      </c>
      <c r="G591" s="8">
        <v>39.491154185623479</v>
      </c>
      <c r="H591" s="8">
        <v>-39.473981584982205</v>
      </c>
      <c r="I591" s="8">
        <v>-9.0196581419350359</v>
      </c>
    </row>
    <row r="592" spans="1:9" x14ac:dyDescent="0.25">
      <c r="A592">
        <v>16</v>
      </c>
      <c r="B592">
        <v>124</v>
      </c>
      <c r="C592">
        <v>124</v>
      </c>
      <c r="D592" s="8">
        <v>85.636334440562294</v>
      </c>
      <c r="E592" s="8">
        <v>-85.693458583794879</v>
      </c>
      <c r="F592" s="8">
        <v>-9.0420911508789743</v>
      </c>
      <c r="G592" s="8">
        <v>-2.8562071616517273E-2</v>
      </c>
      <c r="H592" s="8">
        <v>-2.8562071616072365E-2</v>
      </c>
      <c r="I592" s="8">
        <v>-8.5468845086328074</v>
      </c>
    </row>
    <row r="593" spans="1:9" x14ac:dyDescent="0.25">
      <c r="A593">
        <v>17</v>
      </c>
      <c r="B593">
        <v>124</v>
      </c>
      <c r="C593">
        <v>124</v>
      </c>
      <c r="D593" s="8">
        <v>2.8349890184860356</v>
      </c>
      <c r="E593" s="8">
        <v>2.8349890184814046</v>
      </c>
      <c r="F593" s="8">
        <v>-4.2878560146489217</v>
      </c>
      <c r="G593" s="8">
        <v>-7.5320341069861794</v>
      </c>
      <c r="H593" s="8">
        <v>13.202012143953619</v>
      </c>
      <c r="I593" s="8">
        <v>-4.125314773483165</v>
      </c>
    </row>
    <row r="594" spans="1:9" x14ac:dyDescent="0.25">
      <c r="A594">
        <v>18</v>
      </c>
      <c r="B594">
        <v>124</v>
      </c>
      <c r="C594">
        <v>124</v>
      </c>
      <c r="D594" s="8">
        <v>-3.3780001287731185</v>
      </c>
      <c r="E594" s="8">
        <v>6.4548551299992649</v>
      </c>
      <c r="F594" s="8">
        <v>-4.3525112799466115</v>
      </c>
      <c r="G594" s="8">
        <v>-8.2944277581582622</v>
      </c>
      <c r="H594" s="8">
        <v>11.371282759384409</v>
      </c>
      <c r="I594" s="8">
        <v>-4.0606595081776238</v>
      </c>
    </row>
    <row r="595" spans="1:9" x14ac:dyDescent="0.25">
      <c r="A595">
        <v>19</v>
      </c>
      <c r="B595">
        <v>124</v>
      </c>
      <c r="C595">
        <v>124</v>
      </c>
      <c r="D595" s="8">
        <v>-9.7555427012621152</v>
      </c>
      <c r="E595" s="8">
        <v>9.9101678162815894</v>
      </c>
      <c r="F595" s="8">
        <v>-13.427398928547564</v>
      </c>
      <c r="G595" s="8">
        <v>-25.278204173444252</v>
      </c>
      <c r="H595" s="8">
        <v>25.432829288463722</v>
      </c>
      <c r="I595" s="8">
        <v>-13.135547156778577</v>
      </c>
    </row>
    <row r="596" spans="1:9" x14ac:dyDescent="0.25">
      <c r="A596">
        <v>20</v>
      </c>
      <c r="B596">
        <v>124</v>
      </c>
      <c r="C596">
        <v>124</v>
      </c>
      <c r="D596" s="8">
        <v>-78.231653176010212</v>
      </c>
      <c r="E596" s="8">
        <v>78.033478296706051</v>
      </c>
      <c r="F596" s="8">
        <v>-13.573324814425247</v>
      </c>
      <c r="G596" s="8">
        <v>-109.27697612036604</v>
      </c>
      <c r="H596" s="8">
        <v>109.07880124106188</v>
      </c>
      <c r="I596" s="8">
        <v>-12.989621270887271</v>
      </c>
    </row>
    <row r="597" spans="1:9" x14ac:dyDescent="0.25">
      <c r="A597">
        <v>21</v>
      </c>
      <c r="B597">
        <v>124</v>
      </c>
      <c r="C597">
        <v>124</v>
      </c>
      <c r="D597" s="8">
        <v>-34.498231946539022</v>
      </c>
      <c r="E597" s="8">
        <v>-34.498231946539505</v>
      </c>
      <c r="F597" s="8">
        <v>-0.24864625325125722</v>
      </c>
      <c r="G597" s="8">
        <v>-34.498231946539512</v>
      </c>
      <c r="H597" s="8">
        <v>-34.498231946539015</v>
      </c>
      <c r="I597" s="8">
        <v>0.2486462532512333</v>
      </c>
    </row>
    <row r="598" spans="1:9" x14ac:dyDescent="0.25">
      <c r="A598">
        <v>22</v>
      </c>
      <c r="B598">
        <v>124</v>
      </c>
      <c r="C598">
        <v>124</v>
      </c>
      <c r="D598" s="8">
        <v>0.37495267376131564</v>
      </c>
      <c r="E598" s="8">
        <v>0.37495267376143232</v>
      </c>
      <c r="F598" s="8">
        <v>-0.37773921846618547</v>
      </c>
      <c r="G598" s="8">
        <v>0.37495267376142161</v>
      </c>
      <c r="H598" s="8">
        <v>0.37495267376132635</v>
      </c>
      <c r="I598" s="8">
        <v>0.37773921846618591</v>
      </c>
    </row>
    <row r="599" spans="1:9" x14ac:dyDescent="0.25">
      <c r="A599">
        <v>23</v>
      </c>
      <c r="B599">
        <v>124</v>
      </c>
      <c r="C599">
        <v>124</v>
      </c>
      <c r="D599" s="8">
        <v>-11.566183589529166</v>
      </c>
      <c r="E599" s="8">
        <v>-11.566183589529141</v>
      </c>
      <c r="F599" s="8">
        <v>-0.2486462532512469</v>
      </c>
      <c r="G599" s="8">
        <v>-11.566183589529157</v>
      </c>
      <c r="H599" s="8">
        <v>-11.56618358952915</v>
      </c>
      <c r="I599" s="8">
        <v>0.24864625325124359</v>
      </c>
    </row>
    <row r="600" spans="1:9" x14ac:dyDescent="0.25">
      <c r="A600">
        <v>24</v>
      </c>
      <c r="B600">
        <v>124</v>
      </c>
      <c r="C600">
        <v>124</v>
      </c>
      <c r="D600" s="8">
        <v>98.507159305116062</v>
      </c>
      <c r="E600" s="8">
        <v>-112.78641001549599</v>
      </c>
      <c r="F600" s="8">
        <v>1.4841660507969878</v>
      </c>
      <c r="G600" s="8">
        <v>113.25864933940613</v>
      </c>
      <c r="H600" s="8">
        <v>-127.53790004978606</v>
      </c>
      <c r="I600" s="8">
        <v>2.0368062707605716</v>
      </c>
    </row>
    <row r="601" spans="1:9" x14ac:dyDescent="0.25">
      <c r="A601">
        <v>25</v>
      </c>
      <c r="B601">
        <v>124</v>
      </c>
      <c r="C601">
        <v>124</v>
      </c>
      <c r="D601" s="8">
        <v>-53.462115495215869</v>
      </c>
      <c r="E601" s="8">
        <v>53.469684634140165</v>
      </c>
      <c r="F601" s="8">
        <v>-13.557793152638089</v>
      </c>
      <c r="G601" s="8">
        <v>-164.75041846191752</v>
      </c>
      <c r="H601" s="8">
        <v>164.7579876008418</v>
      </c>
      <c r="I601" s="8">
        <v>-13.005152932674505</v>
      </c>
    </row>
    <row r="602" spans="1:9" x14ac:dyDescent="0.25">
      <c r="A602">
        <v>1</v>
      </c>
      <c r="B602">
        <v>125</v>
      </c>
      <c r="C602">
        <v>125</v>
      </c>
      <c r="D602" s="8">
        <v>-149.68806358028255</v>
      </c>
      <c r="E602" s="8">
        <v>134.96060299293086</v>
      </c>
      <c r="F602" s="8">
        <v>31.422820852687774</v>
      </c>
      <c r="G602" s="8">
        <v>-75.555303566498353</v>
      </c>
      <c r="H602" s="8">
        <v>60.827842979146659</v>
      </c>
      <c r="I602" s="8">
        <v>32.00652439622575</v>
      </c>
    </row>
    <row r="603" spans="1:9" x14ac:dyDescent="0.25">
      <c r="A603">
        <v>2</v>
      </c>
      <c r="B603">
        <v>125</v>
      </c>
      <c r="C603">
        <v>125</v>
      </c>
      <c r="D603" s="8">
        <v>50.646788454101255</v>
      </c>
      <c r="E603" s="8">
        <v>-65.021449047126964</v>
      </c>
      <c r="F603" s="8">
        <v>31.568746738571974</v>
      </c>
      <c r="G603" s="8">
        <v>87.713168460990389</v>
      </c>
      <c r="H603" s="8">
        <v>-102.0878290540161</v>
      </c>
      <c r="I603" s="8">
        <v>31.86059851034096</v>
      </c>
    </row>
    <row r="604" spans="1:9" x14ac:dyDescent="0.25">
      <c r="A604">
        <v>3</v>
      </c>
      <c r="B604">
        <v>125</v>
      </c>
      <c r="C604">
        <v>125</v>
      </c>
      <c r="D604" s="8">
        <v>98.818484837260911</v>
      </c>
      <c r="E604" s="8">
        <v>-90.982512677748247</v>
      </c>
      <c r="F604" s="8">
        <v>-40.745227050893547</v>
      </c>
      <c r="G604" s="8">
        <v>51.368235458491945</v>
      </c>
      <c r="H604" s="8">
        <v>-43.532263298979295</v>
      </c>
      <c r="I604" s="8">
        <v>-40.453375279124558</v>
      </c>
    </row>
    <row r="605" spans="1:9" x14ac:dyDescent="0.25">
      <c r="A605">
        <v>4</v>
      </c>
      <c r="B605">
        <v>125</v>
      </c>
      <c r="C605">
        <v>125</v>
      </c>
      <c r="D605" s="8">
        <v>107.16356690900952</v>
      </c>
      <c r="E605" s="8">
        <v>-92.948331282396339</v>
      </c>
      <c r="F605" s="8">
        <v>-40.680571785562726</v>
      </c>
      <c r="G605" s="8">
        <v>7.1076178133072805</v>
      </c>
      <c r="H605" s="8">
        <v>7.1076178133058914</v>
      </c>
      <c r="I605" s="8">
        <v>-40.518030544396964</v>
      </c>
    </row>
    <row r="606" spans="1:9" x14ac:dyDescent="0.25">
      <c r="A606">
        <v>5</v>
      </c>
      <c r="B606">
        <v>125</v>
      </c>
      <c r="C606">
        <v>125</v>
      </c>
      <c r="D606" s="8">
        <v>17.398870808839398</v>
      </c>
      <c r="E606" s="8">
        <v>17.398870808834985</v>
      </c>
      <c r="F606" s="8">
        <v>12.732310165954386</v>
      </c>
      <c r="G606" s="8">
        <v>143.83294714531075</v>
      </c>
      <c r="H606" s="8">
        <v>-109.03520552763636</v>
      </c>
      <c r="I606" s="8">
        <v>13.227516808200553</v>
      </c>
    </row>
    <row r="607" spans="1:9" x14ac:dyDescent="0.25">
      <c r="A607">
        <v>6</v>
      </c>
      <c r="B607">
        <v>125</v>
      </c>
      <c r="C607">
        <v>125</v>
      </c>
      <c r="D607" s="8">
        <v>67.828932670591186</v>
      </c>
      <c r="E607" s="8">
        <v>-48.716868590270821</v>
      </c>
      <c r="F607" s="8">
        <v>13.205083799302523</v>
      </c>
      <c r="G607" s="8">
        <v>86.285139361069767</v>
      </c>
      <c r="H607" s="8">
        <v>-67.173075280749416</v>
      </c>
      <c r="I607" s="8">
        <v>13.48353618303641</v>
      </c>
    </row>
    <row r="608" spans="1:9" x14ac:dyDescent="0.25">
      <c r="A608">
        <v>7</v>
      </c>
      <c r="B608">
        <v>125</v>
      </c>
      <c r="C608">
        <v>125</v>
      </c>
      <c r="D608" s="8">
        <v>68.464423404142735</v>
      </c>
      <c r="E608" s="8">
        <v>-84.993791237675765</v>
      </c>
      <c r="F608" s="8">
        <v>-14.387433857387952</v>
      </c>
      <c r="G608" s="8">
        <v>48.75805673417279</v>
      </c>
      <c r="H608" s="8">
        <v>-65.287424567705813</v>
      </c>
      <c r="I608" s="8">
        <v>-14.108981473654065</v>
      </c>
    </row>
    <row r="609" spans="1:9" x14ac:dyDescent="0.25">
      <c r="A609">
        <v>8</v>
      </c>
      <c r="B609">
        <v>125</v>
      </c>
      <c r="C609">
        <v>125</v>
      </c>
      <c r="D609" s="8">
        <v>108.67990974368836</v>
      </c>
      <c r="E609" s="8">
        <v>-138.76332601007385</v>
      </c>
      <c r="F609" s="8">
        <v>-14.131414482591381</v>
      </c>
      <c r="G609" s="8">
        <v>-26.558806752986328</v>
      </c>
      <c r="H609" s="8">
        <v>-3.5246095133991773</v>
      </c>
      <c r="I609" s="8">
        <v>-13.636207840345213</v>
      </c>
    </row>
    <row r="610" spans="1:9" x14ac:dyDescent="0.25">
      <c r="A610">
        <v>9</v>
      </c>
      <c r="B610">
        <v>125</v>
      </c>
      <c r="C610">
        <v>125</v>
      </c>
      <c r="D610" s="8">
        <v>-25.890272650931603</v>
      </c>
      <c r="E610" s="8">
        <v>-2.8560754113450564</v>
      </c>
      <c r="F610" s="8">
        <v>-4.3614853187350127</v>
      </c>
      <c r="G610" s="8">
        <v>-77.335844922322437</v>
      </c>
      <c r="H610" s="8">
        <v>48.58949686004577</v>
      </c>
      <c r="I610" s="8">
        <v>-3.7137313080343954</v>
      </c>
    </row>
    <row r="611" spans="1:9" x14ac:dyDescent="0.25">
      <c r="A611">
        <v>10</v>
      </c>
      <c r="B611">
        <v>125</v>
      </c>
      <c r="C611">
        <v>125</v>
      </c>
      <c r="D611" s="8">
        <v>-75.521627031482822</v>
      </c>
      <c r="E611" s="8">
        <v>50.40371475088525</v>
      </c>
      <c r="F611" s="8">
        <v>4.617628982416174</v>
      </c>
      <c r="G611" s="8">
        <v>-12.558956140298795</v>
      </c>
      <c r="H611" s="8">
        <v>-12.558956140298781</v>
      </c>
      <c r="I611" s="8">
        <v>5.2653829931167904</v>
      </c>
    </row>
    <row r="612" spans="1:9" x14ac:dyDescent="0.25">
      <c r="A612">
        <v>11</v>
      </c>
      <c r="B612">
        <v>125</v>
      </c>
      <c r="C612">
        <v>125</v>
      </c>
      <c r="D612" s="8">
        <v>-12.126386478578992</v>
      </c>
      <c r="E612" s="8">
        <v>-12.126386478578999</v>
      </c>
      <c r="F612" s="8">
        <v>-8.8287738974706986</v>
      </c>
      <c r="G612" s="8">
        <v>-120.49234319455321</v>
      </c>
      <c r="H612" s="8">
        <v>96.239570237395228</v>
      </c>
      <c r="I612" s="8">
        <v>-8.1810198867700805</v>
      </c>
    </row>
    <row r="613" spans="1:9" x14ac:dyDescent="0.25">
      <c r="A613">
        <v>12</v>
      </c>
      <c r="B613">
        <v>125</v>
      </c>
      <c r="C613">
        <v>125</v>
      </c>
      <c r="D613" s="8">
        <v>-122.68048354537487</v>
      </c>
      <c r="E613" s="8">
        <v>94.051429886573715</v>
      </c>
      <c r="F613" s="8">
        <v>3.230611654191788</v>
      </c>
      <c r="G613" s="8">
        <v>-77.390626523801032</v>
      </c>
      <c r="H613" s="8">
        <v>48.761572864999877</v>
      </c>
      <c r="I613" s="8">
        <v>3.8783656648924048</v>
      </c>
    </row>
    <row r="614" spans="1:9" x14ac:dyDescent="0.25">
      <c r="A614">
        <v>13</v>
      </c>
      <c r="B614">
        <v>125</v>
      </c>
      <c r="C614">
        <v>125</v>
      </c>
      <c r="D614" s="8">
        <v>-78.433083085820641</v>
      </c>
      <c r="E614" s="8">
        <v>47.719116302980233</v>
      </c>
      <c r="F614" s="8">
        <v>16.233359437017267</v>
      </c>
      <c r="G614" s="8">
        <v>82.10383463214427</v>
      </c>
      <c r="H614" s="8">
        <v>-112.81780141498467</v>
      </c>
      <c r="I614" s="8">
        <v>16.72856607926343</v>
      </c>
    </row>
    <row r="615" spans="1:9" x14ac:dyDescent="0.25">
      <c r="A615">
        <v>14</v>
      </c>
      <c r="B615">
        <v>125</v>
      </c>
      <c r="C615">
        <v>125</v>
      </c>
      <c r="D615" s="8">
        <v>36.48185105209528</v>
      </c>
      <c r="E615" s="8">
        <v>-53.356659713523882</v>
      </c>
      <c r="F615" s="8">
        <v>16.70613307034186</v>
      </c>
      <c r="G615" s="8">
        <v>59.780278061393219</v>
      </c>
      <c r="H615" s="8">
        <v>-76.655086722821821</v>
      </c>
      <c r="I615" s="8">
        <v>16.984585454075745</v>
      </c>
    </row>
    <row r="616" spans="1:9" x14ac:dyDescent="0.25">
      <c r="A616">
        <v>15</v>
      </c>
      <c r="B616">
        <v>125</v>
      </c>
      <c r="C616">
        <v>125</v>
      </c>
      <c r="D616" s="8">
        <v>79.456235981264655</v>
      </c>
      <c r="E616" s="8">
        <v>-56.979128802945041</v>
      </c>
      <c r="F616" s="8">
        <v>-12.034177221487893</v>
      </c>
      <c r="G616" s="8">
        <v>63.004604168072589</v>
      </c>
      <c r="H616" s="8">
        <v>-40.527496989752976</v>
      </c>
      <c r="I616" s="8">
        <v>-11.755724837754004</v>
      </c>
    </row>
    <row r="617" spans="1:9" x14ac:dyDescent="0.25">
      <c r="A617">
        <v>16</v>
      </c>
      <c r="B617">
        <v>125</v>
      </c>
      <c r="C617">
        <v>125</v>
      </c>
      <c r="D617" s="8">
        <v>132.78629682614411</v>
      </c>
      <c r="E617" s="8">
        <v>-91.84617280292764</v>
      </c>
      <c r="F617" s="8">
        <v>-11.778157846686684</v>
      </c>
      <c r="G617" s="8">
        <v>20.470062011608235</v>
      </c>
      <c r="H617" s="8">
        <v>20.470062011608228</v>
      </c>
      <c r="I617" s="8">
        <v>-11.282951204440518</v>
      </c>
    </row>
    <row r="618" spans="1:9" x14ac:dyDescent="0.25">
      <c r="A618">
        <v>17</v>
      </c>
      <c r="B618">
        <v>125</v>
      </c>
      <c r="C618">
        <v>125</v>
      </c>
      <c r="D618" s="8">
        <v>7.1147464754812475</v>
      </c>
      <c r="E618" s="8">
        <v>7.1147464754821517</v>
      </c>
      <c r="F618" s="8">
        <v>48.713149783406784</v>
      </c>
      <c r="G618" s="8">
        <v>127.36735930388009</v>
      </c>
      <c r="H618" s="8">
        <v>-113.1378663529167</v>
      </c>
      <c r="I618" s="8">
        <v>48.875691024572554</v>
      </c>
    </row>
    <row r="619" spans="1:9" x14ac:dyDescent="0.25">
      <c r="A619">
        <v>18</v>
      </c>
      <c r="B619">
        <v>125</v>
      </c>
      <c r="C619">
        <v>125</v>
      </c>
      <c r="D619" s="8">
        <v>60.950214128237761</v>
      </c>
      <c r="E619" s="8">
        <v>-53.106301625647532</v>
      </c>
      <c r="F619" s="8">
        <v>48.64849451809868</v>
      </c>
      <c r="G619" s="8">
        <v>117.97847200517307</v>
      </c>
      <c r="H619" s="8">
        <v>-110.13455950258285</v>
      </c>
      <c r="I619" s="8">
        <v>48.940346289867684</v>
      </c>
    </row>
    <row r="620" spans="1:9" x14ac:dyDescent="0.25">
      <c r="A620">
        <v>19</v>
      </c>
      <c r="B620">
        <v>125</v>
      </c>
      <c r="C620">
        <v>125</v>
      </c>
      <c r="D620" s="8">
        <v>105.62336874024258</v>
      </c>
      <c r="E620" s="8">
        <v>-122.48966276751655</v>
      </c>
      <c r="F620" s="8">
        <v>-31.86059851037426</v>
      </c>
      <c r="G620" s="8">
        <v>68.556988733312238</v>
      </c>
      <c r="H620" s="8">
        <v>-85.423282760586204</v>
      </c>
      <c r="I620" s="8">
        <v>-31.568746738605274</v>
      </c>
    </row>
    <row r="621" spans="1:9" x14ac:dyDescent="0.25">
      <c r="A621">
        <v>20</v>
      </c>
      <c r="B621">
        <v>125</v>
      </c>
      <c r="C621">
        <v>125</v>
      </c>
      <c r="D621" s="8">
        <v>-57.645103287407935</v>
      </c>
      <c r="E621" s="8">
        <v>40.426009265810322</v>
      </c>
      <c r="F621" s="8">
        <v>-32.006524396257291</v>
      </c>
      <c r="G621" s="8">
        <v>-131.77786330126585</v>
      </c>
      <c r="H621" s="8">
        <v>114.55876927966823</v>
      </c>
      <c r="I621" s="8">
        <v>-31.422820852719319</v>
      </c>
    </row>
    <row r="622" spans="1:9" x14ac:dyDescent="0.25">
      <c r="A622">
        <v>21</v>
      </c>
      <c r="B622">
        <v>125</v>
      </c>
      <c r="C622">
        <v>125</v>
      </c>
      <c r="D622" s="8">
        <v>-92.166066327688014</v>
      </c>
      <c r="E622" s="8">
        <v>-92.166066327686764</v>
      </c>
      <c r="F622" s="8">
        <v>-0.24864625325121872</v>
      </c>
      <c r="G622" s="8">
        <v>-92.16606632768675</v>
      </c>
      <c r="H622" s="8">
        <v>-92.166066327688029</v>
      </c>
      <c r="I622" s="8">
        <v>0.24864625325127179</v>
      </c>
    </row>
    <row r="623" spans="1:9" x14ac:dyDescent="0.25">
      <c r="A623">
        <v>22</v>
      </c>
      <c r="B623">
        <v>125</v>
      </c>
      <c r="C623">
        <v>125</v>
      </c>
      <c r="D623" s="8">
        <v>-3.0564788213838363</v>
      </c>
      <c r="E623" s="8">
        <v>-3.0564788213838692</v>
      </c>
      <c r="F623" s="8">
        <v>-0.37773921846618563</v>
      </c>
      <c r="G623" s="8">
        <v>-3.0564788213838665</v>
      </c>
      <c r="H623" s="8">
        <v>-3.056478821383839</v>
      </c>
      <c r="I623" s="8">
        <v>0.37773921846618574</v>
      </c>
    </row>
    <row r="624" spans="1:9" x14ac:dyDescent="0.25">
      <c r="A624">
        <v>23</v>
      </c>
      <c r="B624">
        <v>125</v>
      </c>
      <c r="C624">
        <v>125</v>
      </c>
      <c r="D624" s="8">
        <v>-102.61096188197276</v>
      </c>
      <c r="E624" s="8">
        <v>-102.61096188197281</v>
      </c>
      <c r="F624" s="8">
        <v>-0.24864625325124612</v>
      </c>
      <c r="G624" s="8">
        <v>-102.61096188197281</v>
      </c>
      <c r="H624" s="8">
        <v>-102.61096188197276</v>
      </c>
      <c r="I624" s="8">
        <v>0.24864625325124437</v>
      </c>
    </row>
    <row r="625" spans="1:9" x14ac:dyDescent="0.25">
      <c r="A625">
        <v>24</v>
      </c>
      <c r="B625">
        <v>125</v>
      </c>
      <c r="C625">
        <v>125</v>
      </c>
      <c r="D625" s="8">
        <v>-156.83241603449807</v>
      </c>
      <c r="E625" s="8">
        <v>130.75185058051346</v>
      </c>
      <c r="F625" s="8">
        <v>31.438352514476026</v>
      </c>
      <c r="G625" s="8">
        <v>108.91160830563145</v>
      </c>
      <c r="H625" s="8">
        <v>-134.99217375961604</v>
      </c>
      <c r="I625" s="8">
        <v>31.990992734439608</v>
      </c>
    </row>
    <row r="626" spans="1:9" x14ac:dyDescent="0.25">
      <c r="A626">
        <v>25</v>
      </c>
      <c r="B626">
        <v>125</v>
      </c>
      <c r="C626">
        <v>125</v>
      </c>
      <c r="D626" s="8">
        <v>147.06800307866806</v>
      </c>
      <c r="E626" s="8">
        <v>-177.62243391702381</v>
      </c>
      <c r="F626" s="8">
        <v>-31.990992734470087</v>
      </c>
      <c r="G626" s="8">
        <v>-118.67602126171687</v>
      </c>
      <c r="H626" s="8">
        <v>88.121590423361141</v>
      </c>
      <c r="I626" s="8">
        <v>-31.438352514506505</v>
      </c>
    </row>
    <row r="627" spans="1:9" x14ac:dyDescent="0.25">
      <c r="A627">
        <v>1</v>
      </c>
      <c r="B627">
        <v>126</v>
      </c>
      <c r="C627">
        <v>126</v>
      </c>
      <c r="D627" s="8">
        <v>-100.74813679612669</v>
      </c>
      <c r="E627" s="8">
        <v>87.08560413288734</v>
      </c>
      <c r="F627" s="8">
        <v>24.558788962155962</v>
      </c>
      <c r="G627" s="8">
        <v>-42.659989157604961</v>
      </c>
      <c r="H627" s="8">
        <v>28.997456494365618</v>
      </c>
      <c r="I627" s="8">
        <v>25.14249250569393</v>
      </c>
    </row>
    <row r="628" spans="1:9" x14ac:dyDescent="0.25">
      <c r="A628">
        <v>2</v>
      </c>
      <c r="B628">
        <v>126</v>
      </c>
      <c r="C628">
        <v>126</v>
      </c>
      <c r="D628" s="8">
        <v>56.266261825047188</v>
      </c>
      <c r="E628" s="8">
        <v>-69.57599449395812</v>
      </c>
      <c r="F628" s="8">
        <v>24.704714848041608</v>
      </c>
      <c r="G628" s="8">
        <v>85.31033564430696</v>
      </c>
      <c r="H628" s="8">
        <v>-98.620068313217885</v>
      </c>
      <c r="I628" s="8">
        <v>24.996566619810597</v>
      </c>
    </row>
    <row r="629" spans="1:9" x14ac:dyDescent="0.25">
      <c r="A629">
        <v>3</v>
      </c>
      <c r="B629">
        <v>126</v>
      </c>
      <c r="C629">
        <v>126</v>
      </c>
      <c r="D629" s="8">
        <v>95.177354851958285</v>
      </c>
      <c r="E629" s="8">
        <v>-88.753049105568124</v>
      </c>
      <c r="F629" s="8">
        <v>-39.489480247776626</v>
      </c>
      <c r="G629" s="8">
        <v>49.1947538625626</v>
      </c>
      <c r="H629" s="8">
        <v>-42.770448116172439</v>
      </c>
      <c r="I629" s="8">
        <v>-39.197628476007644</v>
      </c>
    </row>
    <row r="630" spans="1:9" x14ac:dyDescent="0.25">
      <c r="A630">
        <v>4</v>
      </c>
      <c r="B630">
        <v>126</v>
      </c>
      <c r="C630">
        <v>126</v>
      </c>
      <c r="D630" s="8">
        <v>102.8014482397584</v>
      </c>
      <c r="E630" s="8">
        <v>-91.120937590398341</v>
      </c>
      <c r="F630" s="8">
        <v>-39.424824982449991</v>
      </c>
      <c r="G630" s="8">
        <v>5.8402553246805011</v>
      </c>
      <c r="H630" s="8">
        <v>5.8402553246795685</v>
      </c>
      <c r="I630" s="8">
        <v>-39.262283741284229</v>
      </c>
    </row>
    <row r="631" spans="1:9" x14ac:dyDescent="0.25">
      <c r="A631">
        <v>5</v>
      </c>
      <c r="B631">
        <v>126</v>
      </c>
      <c r="C631">
        <v>126</v>
      </c>
      <c r="D631" s="8">
        <v>16.460946112256263</v>
      </c>
      <c r="E631" s="8">
        <v>16.460946112252469</v>
      </c>
      <c r="F631" s="8">
        <v>9.1047190728340386</v>
      </c>
      <c r="G631" s="8">
        <v>107.55956896964969</v>
      </c>
      <c r="H631" s="8">
        <v>-74.637676745140965</v>
      </c>
      <c r="I631" s="8">
        <v>9.5999257150802055</v>
      </c>
    </row>
    <row r="632" spans="1:9" x14ac:dyDescent="0.25">
      <c r="A632">
        <v>6</v>
      </c>
      <c r="B632">
        <v>126</v>
      </c>
      <c r="C632">
        <v>126</v>
      </c>
      <c r="D632" s="8">
        <v>51.029147394749486</v>
      </c>
      <c r="E632" s="8">
        <v>-32.944748743988583</v>
      </c>
      <c r="F632" s="8">
        <v>9.5774927061566046</v>
      </c>
      <c r="G632" s="8">
        <v>64.468116697311444</v>
      </c>
      <c r="H632" s="8">
        <v>-46.383718046550541</v>
      </c>
      <c r="I632" s="8">
        <v>9.8559450898904917</v>
      </c>
    </row>
    <row r="633" spans="1:9" x14ac:dyDescent="0.25">
      <c r="A633">
        <v>7</v>
      </c>
      <c r="B633">
        <v>126</v>
      </c>
      <c r="C633">
        <v>126</v>
      </c>
      <c r="D633" s="8">
        <v>48.688553273267587</v>
      </c>
      <c r="E633" s="8">
        <v>-62.163281470596189</v>
      </c>
      <c r="F633" s="8">
        <v>-13.825831108123417</v>
      </c>
      <c r="G633" s="8">
        <v>29.758926384164614</v>
      </c>
      <c r="H633" s="8">
        <v>-43.233654581493219</v>
      </c>
      <c r="I633" s="8">
        <v>-13.54737872438953</v>
      </c>
    </row>
    <row r="634" spans="1:9" x14ac:dyDescent="0.25">
      <c r="A634">
        <v>8</v>
      </c>
      <c r="B634">
        <v>126</v>
      </c>
      <c r="C634">
        <v>126</v>
      </c>
      <c r="D634" s="8">
        <v>66.931788577597644</v>
      </c>
      <c r="E634" s="8">
        <v>-91.439417488448271</v>
      </c>
      <c r="F634" s="8">
        <v>-13.569811733321012</v>
      </c>
      <c r="G634" s="8">
        <v>-62.836496629784428</v>
      </c>
      <c r="H634" s="8">
        <v>38.3288677189338</v>
      </c>
      <c r="I634" s="8">
        <v>-13.074605091074845</v>
      </c>
    </row>
    <row r="635" spans="1:9" x14ac:dyDescent="0.25">
      <c r="A635">
        <v>9</v>
      </c>
      <c r="B635">
        <v>126</v>
      </c>
      <c r="C635">
        <v>126</v>
      </c>
      <c r="D635" s="8">
        <v>-62.167962527729792</v>
      </c>
      <c r="E635" s="8">
        <v>38.99740182098855</v>
      </c>
      <c r="F635" s="8">
        <v>-3.7998825694659826</v>
      </c>
      <c r="G635" s="8">
        <v>-106.4578196868956</v>
      </c>
      <c r="H635" s="8">
        <v>83.287258980154363</v>
      </c>
      <c r="I635" s="8">
        <v>-3.1521285587653658</v>
      </c>
    </row>
    <row r="636" spans="1:9" x14ac:dyDescent="0.25">
      <c r="A636">
        <v>10</v>
      </c>
      <c r="B636">
        <v>126</v>
      </c>
      <c r="C636">
        <v>126</v>
      </c>
      <c r="D636" s="8">
        <v>-106.50186447118585</v>
      </c>
      <c r="E636" s="8">
        <v>83.2432141958638</v>
      </c>
      <c r="F636" s="8">
        <v>7.1220145770041938</v>
      </c>
      <c r="G636" s="8">
        <v>-11.629325137661215</v>
      </c>
      <c r="H636" s="8">
        <v>-11.629325137660828</v>
      </c>
      <c r="I636" s="8">
        <v>7.7697685877048084</v>
      </c>
    </row>
    <row r="637" spans="1:9" x14ac:dyDescent="0.25">
      <c r="A637">
        <v>11</v>
      </c>
      <c r="B637">
        <v>126</v>
      </c>
      <c r="C637">
        <v>126</v>
      </c>
      <c r="D637" s="8">
        <v>-12.179400350836941</v>
      </c>
      <c r="E637" s="8">
        <v>-12.179400350837062</v>
      </c>
      <c r="F637" s="8">
        <v>-5.4078996139529032</v>
      </c>
      <c r="G637" s="8">
        <v>-76.957960389265153</v>
      </c>
      <c r="H637" s="8">
        <v>52.599159687591154</v>
      </c>
      <c r="I637" s="8">
        <v>-4.7601456032522869</v>
      </c>
    </row>
    <row r="638" spans="1:9" x14ac:dyDescent="0.25">
      <c r="A638">
        <v>12</v>
      </c>
      <c r="B638">
        <v>126</v>
      </c>
      <c r="C638">
        <v>126</v>
      </c>
      <c r="D638" s="8">
        <v>-77.287838064958009</v>
      </c>
      <c r="E638" s="8">
        <v>52.26928201189839</v>
      </c>
      <c r="F638" s="8">
        <v>4.2552675473868327</v>
      </c>
      <c r="G638" s="8">
        <v>-18.942230035559987</v>
      </c>
      <c r="H638" s="8">
        <v>-6.0763260174996301</v>
      </c>
      <c r="I638" s="8">
        <v>4.903021558087449</v>
      </c>
    </row>
    <row r="639" spans="1:9" x14ac:dyDescent="0.25">
      <c r="A639">
        <v>13</v>
      </c>
      <c r="B639">
        <v>126</v>
      </c>
      <c r="C639">
        <v>126</v>
      </c>
      <c r="D639" s="8">
        <v>-19.984686597573969</v>
      </c>
      <c r="E639" s="8">
        <v>-7.118782579513562</v>
      </c>
      <c r="F639" s="8">
        <v>12.919014094568855</v>
      </c>
      <c r="G639" s="8">
        <v>108.2680258019392</v>
      </c>
      <c r="H639" s="8">
        <v>-135.37149497902672</v>
      </c>
      <c r="I639" s="8">
        <v>13.414220736815022</v>
      </c>
    </row>
    <row r="640" spans="1:9" x14ac:dyDescent="0.25">
      <c r="A640">
        <v>14</v>
      </c>
      <c r="B640">
        <v>126</v>
      </c>
      <c r="C640">
        <v>126</v>
      </c>
      <c r="D640" s="8">
        <v>48.697766304440769</v>
      </c>
      <c r="E640" s="8">
        <v>-63.594599768856874</v>
      </c>
      <c r="F640" s="8">
        <v>13.391787727913293</v>
      </c>
      <c r="G640" s="8">
        <v>67.41219888285687</v>
      </c>
      <c r="H640" s="8">
        <v>-82.309032347272989</v>
      </c>
      <c r="I640" s="8">
        <v>13.67024011164718</v>
      </c>
    </row>
    <row r="641" spans="1:9" x14ac:dyDescent="0.25">
      <c r="A641">
        <v>15</v>
      </c>
      <c r="B641">
        <v>126</v>
      </c>
      <c r="C641">
        <v>126</v>
      </c>
      <c r="D641" s="8">
        <v>83.910283573654212</v>
      </c>
      <c r="E641" s="8">
        <v>-65.8109476564684</v>
      </c>
      <c r="F641" s="8">
        <v>-13.165362055754409</v>
      </c>
      <c r="G641" s="8">
        <v>65.8941361639164</v>
      </c>
      <c r="H641" s="8">
        <v>-47.794800246730603</v>
      </c>
      <c r="I641" s="8">
        <v>-12.886909672020522</v>
      </c>
    </row>
    <row r="642" spans="1:9" x14ac:dyDescent="0.25">
      <c r="A642">
        <v>16</v>
      </c>
      <c r="B642">
        <v>126</v>
      </c>
      <c r="C642">
        <v>126</v>
      </c>
      <c r="D642" s="8">
        <v>139.80940108190782</v>
      </c>
      <c r="E642" s="8">
        <v>-106.86024311372161</v>
      </c>
      <c r="F642" s="8">
        <v>-12.909342680956819</v>
      </c>
      <c r="G642" s="8">
        <v>16.474578984093146</v>
      </c>
      <c r="H642" s="8">
        <v>16.474578984093082</v>
      </c>
      <c r="I642" s="8">
        <v>-12.414136038710653</v>
      </c>
    </row>
    <row r="643" spans="1:9" x14ac:dyDescent="0.25">
      <c r="A643">
        <v>17</v>
      </c>
      <c r="B643">
        <v>126</v>
      </c>
      <c r="C643">
        <v>126</v>
      </c>
      <c r="D643" s="8">
        <v>6.8736801514667807</v>
      </c>
      <c r="E643" s="8">
        <v>6.8736801514653774</v>
      </c>
      <c r="F643" s="8">
        <v>37.618108325015967</v>
      </c>
      <c r="G643" s="8">
        <v>99.782844410039033</v>
      </c>
      <c r="H643" s="8">
        <v>-86.035484107106882</v>
      </c>
      <c r="I643" s="8">
        <v>37.780649566181729</v>
      </c>
    </row>
    <row r="644" spans="1:9" x14ac:dyDescent="0.25">
      <c r="A644">
        <v>18</v>
      </c>
      <c r="B644">
        <v>126</v>
      </c>
      <c r="C644">
        <v>126</v>
      </c>
      <c r="D644" s="8">
        <v>47.848677407659302</v>
      </c>
      <c r="E644" s="8">
        <v>-40.273279427158592</v>
      </c>
      <c r="F644" s="8">
        <v>37.553453059711188</v>
      </c>
      <c r="G644" s="8">
        <v>91.90965582506513</v>
      </c>
      <c r="H644" s="8">
        <v>-84.334257844564405</v>
      </c>
      <c r="I644" s="8">
        <v>37.845304831480171</v>
      </c>
    </row>
    <row r="645" spans="1:9" x14ac:dyDescent="0.25">
      <c r="A645">
        <v>19</v>
      </c>
      <c r="B645">
        <v>126</v>
      </c>
      <c r="C645">
        <v>126</v>
      </c>
      <c r="D645" s="8">
        <v>81.482459151336002</v>
      </c>
      <c r="E645" s="8">
        <v>-94.761454518297853</v>
      </c>
      <c r="F645" s="8">
        <v>-30.313945180723127</v>
      </c>
      <c r="G645" s="8">
        <v>46.22372321926904</v>
      </c>
      <c r="H645" s="8">
        <v>-59.502718586230891</v>
      </c>
      <c r="I645" s="8">
        <v>-30.022093408954138</v>
      </c>
    </row>
    <row r="646" spans="1:9" x14ac:dyDescent="0.25">
      <c r="A646">
        <v>20</v>
      </c>
      <c r="B646">
        <v>126</v>
      </c>
      <c r="C646">
        <v>126</v>
      </c>
      <c r="D646" s="8">
        <v>-73.832378946903631</v>
      </c>
      <c r="E646" s="8">
        <v>60.200583585618133</v>
      </c>
      <c r="F646" s="8">
        <v>-30.459871066601817</v>
      </c>
      <c r="G646" s="8">
        <v>-144.34985081102829</v>
      </c>
      <c r="H646" s="8">
        <v>130.71805544974276</v>
      </c>
      <c r="I646" s="8">
        <v>-29.876167523063842</v>
      </c>
    </row>
    <row r="647" spans="1:9" x14ac:dyDescent="0.25">
      <c r="A647">
        <v>21</v>
      </c>
      <c r="B647">
        <v>126</v>
      </c>
      <c r="C647">
        <v>126</v>
      </c>
      <c r="D647" s="8">
        <v>-81.81719428500918</v>
      </c>
      <c r="E647" s="8">
        <v>-81.817194285008355</v>
      </c>
      <c r="F647" s="8">
        <v>-0.24864625325122847</v>
      </c>
      <c r="G647" s="8">
        <v>-81.817194285008355</v>
      </c>
      <c r="H647" s="8">
        <v>-81.81719428500918</v>
      </c>
      <c r="I647" s="8">
        <v>0.24864625325126208</v>
      </c>
    </row>
    <row r="648" spans="1:9" x14ac:dyDescent="0.25">
      <c r="A648">
        <v>22</v>
      </c>
      <c r="B648">
        <v>126</v>
      </c>
      <c r="C648">
        <v>126</v>
      </c>
      <c r="D648" s="8">
        <v>2.0601288117875485</v>
      </c>
      <c r="E648" s="8">
        <v>2.0601288117875263</v>
      </c>
      <c r="F648" s="8">
        <v>-0.37773921846618647</v>
      </c>
      <c r="G648" s="8">
        <v>2.0601288117875418</v>
      </c>
      <c r="H648" s="8">
        <v>2.0601288117875329</v>
      </c>
      <c r="I648" s="8">
        <v>0.37773921846618491</v>
      </c>
    </row>
    <row r="649" spans="1:9" x14ac:dyDescent="0.25">
      <c r="A649">
        <v>23</v>
      </c>
      <c r="B649">
        <v>126</v>
      </c>
      <c r="C649">
        <v>126</v>
      </c>
      <c r="D649" s="8">
        <v>-86.498788545719947</v>
      </c>
      <c r="E649" s="8">
        <v>-86.498788545719918</v>
      </c>
      <c r="F649" s="8">
        <v>-0.24864625325124584</v>
      </c>
      <c r="G649" s="8">
        <v>-86.498788545719904</v>
      </c>
      <c r="H649" s="8">
        <v>-86.498788545719961</v>
      </c>
      <c r="I649" s="8">
        <v>0.24864625325124465</v>
      </c>
    </row>
    <row r="650" spans="1:9" x14ac:dyDescent="0.25">
      <c r="A650">
        <v>24</v>
      </c>
      <c r="B650">
        <v>126</v>
      </c>
      <c r="C650">
        <v>126</v>
      </c>
      <c r="D650" s="8">
        <v>-87.634436134519092</v>
      </c>
      <c r="E650" s="8">
        <v>63.46600755872047</v>
      </c>
      <c r="F650" s="8">
        <v>24.574320623943688</v>
      </c>
      <c r="G650" s="8">
        <v>120.5943970703138</v>
      </c>
      <c r="H650" s="8">
        <v>-144.76282564611242</v>
      </c>
      <c r="I650" s="8">
        <v>25.126960843907273</v>
      </c>
    </row>
    <row r="651" spans="1:9" x14ac:dyDescent="0.25">
      <c r="A651">
        <v>25</v>
      </c>
      <c r="B651">
        <v>126</v>
      </c>
      <c r="C651">
        <v>126</v>
      </c>
      <c r="D651" s="8">
        <v>99.413390276436658</v>
      </c>
      <c r="E651" s="8">
        <v>-123.52662832970152</v>
      </c>
      <c r="F651" s="8">
        <v>-30.444339404814606</v>
      </c>
      <c r="G651" s="8">
        <v>-153.3708950513896</v>
      </c>
      <c r="H651" s="8">
        <v>129.25765699812473</v>
      </c>
      <c r="I651" s="8">
        <v>-29.891699184851021</v>
      </c>
    </row>
    <row r="652" spans="1:9" x14ac:dyDescent="0.25">
      <c r="A652">
        <v>1</v>
      </c>
      <c r="B652">
        <v>127</v>
      </c>
      <c r="C652">
        <v>127</v>
      </c>
      <c r="D652" s="8">
        <v>-162.26005109017186</v>
      </c>
      <c r="E652" s="8">
        <v>151.11988916312814</v>
      </c>
      <c r="F652" s="8">
        <v>29.876167523060321</v>
      </c>
      <c r="G652" s="8">
        <v>-91.742579226055454</v>
      </c>
      <c r="H652" s="8">
        <v>80.602417299011734</v>
      </c>
      <c r="I652" s="8">
        <v>30.459871066598296</v>
      </c>
    </row>
    <row r="653" spans="1:9" x14ac:dyDescent="0.25">
      <c r="A653">
        <v>2</v>
      </c>
      <c r="B653">
        <v>127</v>
      </c>
      <c r="C653">
        <v>127</v>
      </c>
      <c r="D653" s="8">
        <v>28.313522940108559</v>
      </c>
      <c r="E653" s="8">
        <v>-39.100884872831621</v>
      </c>
      <c r="F653" s="8">
        <v>30.022093408943451</v>
      </c>
      <c r="G653" s="8">
        <v>63.572258872161427</v>
      </c>
      <c r="H653" s="8">
        <v>-74.359620804884486</v>
      </c>
      <c r="I653" s="8">
        <v>30.313945180712437</v>
      </c>
    </row>
    <row r="654" spans="1:9" x14ac:dyDescent="0.25">
      <c r="A654">
        <v>3</v>
      </c>
      <c r="B654">
        <v>127</v>
      </c>
      <c r="C654">
        <v>127</v>
      </c>
      <c r="D654" s="8">
        <v>72.749668657240832</v>
      </c>
      <c r="E654" s="8">
        <v>-65.182211019809799</v>
      </c>
      <c r="F654" s="8">
        <v>-29.650185592534729</v>
      </c>
      <c r="G654" s="8">
        <v>38.266698737966266</v>
      </c>
      <c r="H654" s="8">
        <v>-30.699241100535222</v>
      </c>
      <c r="I654" s="8">
        <v>-29.358333820765747</v>
      </c>
    </row>
    <row r="655" spans="1:9" x14ac:dyDescent="0.25">
      <c r="A655">
        <v>4</v>
      </c>
      <c r="B655">
        <v>127</v>
      </c>
      <c r="C655">
        <v>127</v>
      </c>
      <c r="D655" s="8">
        <v>79.579052015278037</v>
      </c>
      <c r="E655" s="8">
        <v>-65.845949036681859</v>
      </c>
      <c r="F655" s="8">
        <v>-29.585530327212979</v>
      </c>
      <c r="G655" s="8">
        <v>6.8665514892979491</v>
      </c>
      <c r="H655" s="8">
        <v>6.8665514892982351</v>
      </c>
      <c r="I655" s="8">
        <v>-29.42298908604722</v>
      </c>
    </row>
    <row r="656" spans="1:9" x14ac:dyDescent="0.25">
      <c r="A656">
        <v>5</v>
      </c>
      <c r="B656">
        <v>127</v>
      </c>
      <c r="C656">
        <v>127</v>
      </c>
      <c r="D656" s="8">
        <v>13.403387781343225</v>
      </c>
      <c r="E656" s="8">
        <v>13.403387781341463</v>
      </c>
      <c r="F656" s="8">
        <v>13.863495000230994</v>
      </c>
      <c r="G656" s="8">
        <v>150.85605140115629</v>
      </c>
      <c r="H656" s="8">
        <v>-124.04927583847162</v>
      </c>
      <c r="I656" s="8">
        <v>14.358701642477159</v>
      </c>
    </row>
    <row r="657" spans="1:9" x14ac:dyDescent="0.25">
      <c r="A657">
        <v>6</v>
      </c>
      <c r="B657">
        <v>127</v>
      </c>
      <c r="C657">
        <v>127</v>
      </c>
      <c r="D657" s="8">
        <v>70.718464666475342</v>
      </c>
      <c r="E657" s="8">
        <v>-55.98417184727063</v>
      </c>
      <c r="F657" s="8">
        <v>14.336268633598053</v>
      </c>
      <c r="G657" s="8">
        <v>90.739186953540468</v>
      </c>
      <c r="H657" s="8">
        <v>-76.004894134335757</v>
      </c>
      <c r="I657" s="8">
        <v>14.61472101733194</v>
      </c>
    </row>
    <row r="658" spans="1:9" x14ac:dyDescent="0.25">
      <c r="A658">
        <v>7</v>
      </c>
      <c r="B658">
        <v>127</v>
      </c>
      <c r="C658">
        <v>127</v>
      </c>
      <c r="D658" s="8">
        <v>76.096344225667281</v>
      </c>
      <c r="E658" s="8">
        <v>-90.647736862209911</v>
      </c>
      <c r="F658" s="8">
        <v>-11.07308851495139</v>
      </c>
      <c r="G658" s="8">
        <v>60.973971986591899</v>
      </c>
      <c r="H658" s="8">
        <v>-75.525364623134536</v>
      </c>
      <c r="I658" s="8">
        <v>-10.794636131217503</v>
      </c>
    </row>
    <row r="659" spans="1:9" x14ac:dyDescent="0.25">
      <c r="A659">
        <v>8</v>
      </c>
      <c r="B659">
        <v>127</v>
      </c>
      <c r="C659">
        <v>127</v>
      </c>
      <c r="D659" s="8">
        <v>134.84410091366232</v>
      </c>
      <c r="E659" s="8">
        <v>-161.31701957428686</v>
      </c>
      <c r="F659" s="8">
        <v>-10.817069140159902</v>
      </c>
      <c r="G659" s="8">
        <v>31.889589735274804</v>
      </c>
      <c r="H659" s="8">
        <v>-58.362508395899319</v>
      </c>
      <c r="I659" s="8">
        <v>-10.321862497913733</v>
      </c>
    </row>
    <row r="660" spans="1:9" x14ac:dyDescent="0.25">
      <c r="A660">
        <v>9</v>
      </c>
      <c r="B660">
        <v>127</v>
      </c>
      <c r="C660">
        <v>127</v>
      </c>
      <c r="D660" s="8">
        <v>32.558123837328765</v>
      </c>
      <c r="E660" s="8">
        <v>-57.693974293845329</v>
      </c>
      <c r="F660" s="8">
        <v>-5.3861412119407035</v>
      </c>
      <c r="G660" s="8">
        <v>-31.943199442021893</v>
      </c>
      <c r="H660" s="8">
        <v>6.8073489855053264</v>
      </c>
      <c r="I660" s="8">
        <v>-4.7383872012400872</v>
      </c>
    </row>
    <row r="661" spans="1:9" x14ac:dyDescent="0.25">
      <c r="A661">
        <v>10</v>
      </c>
      <c r="B661">
        <v>127</v>
      </c>
      <c r="C661">
        <v>127</v>
      </c>
      <c r="D661" s="8">
        <v>-31.987244226328464</v>
      </c>
      <c r="E661" s="8">
        <v>6.7633042011986593</v>
      </c>
      <c r="F661" s="8">
        <v>1.1967546989082252</v>
      </c>
      <c r="G661" s="8">
        <v>-12.611970012564994</v>
      </c>
      <c r="H661" s="8">
        <v>-12.611970012564809</v>
      </c>
      <c r="I661" s="8">
        <v>1.8445087096088417</v>
      </c>
    </row>
    <row r="662" spans="1:9" x14ac:dyDescent="0.25">
      <c r="A662">
        <v>11</v>
      </c>
      <c r="B662">
        <v>127</v>
      </c>
      <c r="C662">
        <v>127</v>
      </c>
      <c r="D662" s="8">
        <v>-11.196755475950637</v>
      </c>
      <c r="E662" s="8">
        <v>-11.196755475950555</v>
      </c>
      <c r="F662" s="8">
        <v>-11.333159492068248</v>
      </c>
      <c r="G662" s="8">
        <v>-151.47258063438699</v>
      </c>
      <c r="H662" s="8">
        <v>129.07906968248579</v>
      </c>
      <c r="I662" s="8">
        <v>-10.68540548136763</v>
      </c>
    </row>
    <row r="663" spans="1:9" x14ac:dyDescent="0.25">
      <c r="A663">
        <v>12</v>
      </c>
      <c r="B663">
        <v>127</v>
      </c>
      <c r="C663">
        <v>127</v>
      </c>
      <c r="D663" s="8">
        <v>-151.80245831005817</v>
      </c>
      <c r="E663" s="8">
        <v>128.74919200681427</v>
      </c>
      <c r="F663" s="8">
        <v>2.6690089049330958</v>
      </c>
      <c r="G663" s="8">
        <v>-113.66831640057774</v>
      </c>
      <c r="H663" s="8">
        <v>90.615050097333807</v>
      </c>
      <c r="I663" s="8">
        <v>3.3167629156337126</v>
      </c>
    </row>
    <row r="664" spans="1:9" x14ac:dyDescent="0.25">
      <c r="A664">
        <v>13</v>
      </c>
      <c r="B664">
        <v>127</v>
      </c>
      <c r="C664">
        <v>127</v>
      </c>
      <c r="D664" s="8">
        <v>-114.71077296260273</v>
      </c>
      <c r="E664" s="8">
        <v>89.572593535308187</v>
      </c>
      <c r="F664" s="8">
        <v>15.671756687762608</v>
      </c>
      <c r="G664" s="8">
        <v>40.355713466222582</v>
      </c>
      <c r="H664" s="8">
        <v>-65.493892893517128</v>
      </c>
      <c r="I664" s="8">
        <v>16.166963330008777</v>
      </c>
    </row>
    <row r="665" spans="1:9" x14ac:dyDescent="0.25">
      <c r="A665">
        <v>14</v>
      </c>
      <c r="B665">
        <v>127</v>
      </c>
      <c r="C665">
        <v>127</v>
      </c>
      <c r="D665" s="8">
        <v>17.482720702157643</v>
      </c>
      <c r="E665" s="8">
        <v>-31.302889727391303</v>
      </c>
      <c r="F665" s="8">
        <v>16.144530321064568</v>
      </c>
      <c r="G665" s="8">
        <v>40.004407930572938</v>
      </c>
      <c r="H665" s="8">
        <v>-53.824576955806606</v>
      </c>
      <c r="I665" s="8">
        <v>16.422982704798457</v>
      </c>
    </row>
    <row r="666" spans="1:9" x14ac:dyDescent="0.25">
      <c r="A666">
        <v>15</v>
      </c>
      <c r="B666">
        <v>127</v>
      </c>
      <c r="C666">
        <v>127</v>
      </c>
      <c r="D666" s="8">
        <v>57.639213317571702</v>
      </c>
      <c r="E666" s="8">
        <v>-36.189771568804446</v>
      </c>
      <c r="F666" s="8">
        <v>-8.4065861283779917</v>
      </c>
      <c r="G666" s="8">
        <v>46.204818892245299</v>
      </c>
      <c r="H666" s="8">
        <v>-24.755377143478043</v>
      </c>
      <c r="I666" s="8">
        <v>-8.1281337446441047</v>
      </c>
    </row>
    <row r="667" spans="1:9" x14ac:dyDescent="0.25">
      <c r="A667">
        <v>16</v>
      </c>
      <c r="B667">
        <v>127</v>
      </c>
      <c r="C667">
        <v>127</v>
      </c>
      <c r="D667" s="8">
        <v>96.512918650533123</v>
      </c>
      <c r="E667" s="8">
        <v>-57.448644020437456</v>
      </c>
      <c r="F667" s="8">
        <v>-8.1505667535691337</v>
      </c>
      <c r="G667" s="8">
        <v>19.532137315048022</v>
      </c>
      <c r="H667" s="8">
        <v>19.532137315047652</v>
      </c>
      <c r="I667" s="8">
        <v>-7.6553601113229668</v>
      </c>
    </row>
    <row r="668" spans="1:9" x14ac:dyDescent="0.25">
      <c r="A668">
        <v>17</v>
      </c>
      <c r="B668">
        <v>127</v>
      </c>
      <c r="C668">
        <v>127</v>
      </c>
      <c r="D668" s="8">
        <v>5.8473839868640889</v>
      </c>
      <c r="E668" s="8">
        <v>5.8473839868652755</v>
      </c>
      <c r="F668" s="8">
        <v>47.457402980323032</v>
      </c>
      <c r="G668" s="8">
        <v>123.00524063471009</v>
      </c>
      <c r="H668" s="8">
        <v>-111.31047266098072</v>
      </c>
      <c r="I668" s="8">
        <v>47.619944221488772</v>
      </c>
    </row>
    <row r="669" spans="1:9" x14ac:dyDescent="0.25">
      <c r="A669">
        <v>18</v>
      </c>
      <c r="B669">
        <v>127</v>
      </c>
      <c r="C669">
        <v>127</v>
      </c>
      <c r="D669" s="8">
        <v>58.776732532347907</v>
      </c>
      <c r="E669" s="8">
        <v>-52.344486442869623</v>
      </c>
      <c r="F669" s="8">
        <v>47.39274771501595</v>
      </c>
      <c r="G669" s="8">
        <v>114.3373420199501</v>
      </c>
      <c r="H669" s="8">
        <v>-107.9050959304718</v>
      </c>
      <c r="I669" s="8">
        <v>47.684599486784933</v>
      </c>
    </row>
    <row r="670" spans="1:9" x14ac:dyDescent="0.25">
      <c r="A670">
        <v>19</v>
      </c>
      <c r="B670">
        <v>127</v>
      </c>
      <c r="C670">
        <v>127</v>
      </c>
      <c r="D670" s="8">
        <v>103.22053592363011</v>
      </c>
      <c r="E670" s="8">
        <v>-119.02190202679421</v>
      </c>
      <c r="F670" s="8">
        <v>-24.996566619863639</v>
      </c>
      <c r="G670" s="8">
        <v>74.176462104305244</v>
      </c>
      <c r="H670" s="8">
        <v>-89.977828207469344</v>
      </c>
      <c r="I670" s="8">
        <v>-24.704714848094653</v>
      </c>
    </row>
    <row r="671" spans="1:9" x14ac:dyDescent="0.25">
      <c r="A671">
        <v>20</v>
      </c>
      <c r="B671">
        <v>127</v>
      </c>
      <c r="C671">
        <v>127</v>
      </c>
      <c r="D671" s="8">
        <v>-24.749788878561311</v>
      </c>
      <c r="E671" s="8">
        <v>8.5956227810735726</v>
      </c>
      <c r="F671" s="8">
        <v>-25.142492505748734</v>
      </c>
      <c r="G671" s="8">
        <v>-82.837936517211176</v>
      </c>
      <c r="H671" s="8">
        <v>66.68377041972343</v>
      </c>
      <c r="I671" s="8">
        <v>-24.558788962210762</v>
      </c>
    </row>
    <row r="672" spans="1:9" x14ac:dyDescent="0.25">
      <c r="A672">
        <v>21</v>
      </c>
      <c r="B672">
        <v>127</v>
      </c>
      <c r="C672">
        <v>127</v>
      </c>
      <c r="D672" s="8">
        <v>-76.053892991508192</v>
      </c>
      <c r="E672" s="8">
        <v>-76.053892991506601</v>
      </c>
      <c r="F672" s="8">
        <v>-0.24864625325121187</v>
      </c>
      <c r="G672" s="8">
        <v>-76.053892991506601</v>
      </c>
      <c r="H672" s="8">
        <v>-76.053892991508192</v>
      </c>
      <c r="I672" s="8">
        <v>0.24864625325127865</v>
      </c>
    </row>
    <row r="673" spans="1:9" x14ac:dyDescent="0.25">
      <c r="A673">
        <v>22</v>
      </c>
      <c r="B673">
        <v>127</v>
      </c>
      <c r="C673">
        <v>127</v>
      </c>
      <c r="D673" s="8">
        <v>2.0601288118368855</v>
      </c>
      <c r="E673" s="8">
        <v>2.060128811836786</v>
      </c>
      <c r="F673" s="8">
        <v>-0.37773921846618563</v>
      </c>
      <c r="G673" s="8">
        <v>2.060128811836794</v>
      </c>
      <c r="H673" s="8">
        <v>2.0601288118368775</v>
      </c>
      <c r="I673" s="8">
        <v>0.37773921846618574</v>
      </c>
    </row>
    <row r="674" spans="1:9" x14ac:dyDescent="0.25">
      <c r="A674">
        <v>23</v>
      </c>
      <c r="B674">
        <v>127</v>
      </c>
      <c r="C674">
        <v>127</v>
      </c>
      <c r="D674" s="8">
        <v>-92.262089839359419</v>
      </c>
      <c r="E674" s="8">
        <v>-92.262089839359561</v>
      </c>
      <c r="F674" s="8">
        <v>-0.24864625325124706</v>
      </c>
      <c r="G674" s="8">
        <v>-92.262089839359533</v>
      </c>
      <c r="H674" s="8">
        <v>-92.262089839359447</v>
      </c>
      <c r="I674" s="8">
        <v>0.2486462532512434</v>
      </c>
    </row>
    <row r="675" spans="1:9" x14ac:dyDescent="0.25">
      <c r="A675">
        <v>24</v>
      </c>
      <c r="B675">
        <v>127</v>
      </c>
      <c r="C675">
        <v>127</v>
      </c>
      <c r="D675" s="8">
        <v>-191.52728982430438</v>
      </c>
      <c r="E675" s="8">
        <v>171.88791715539367</v>
      </c>
      <c r="F675" s="8">
        <v>29.891699184848754</v>
      </c>
      <c r="G675" s="8">
        <v>61.256995503502978</v>
      </c>
      <c r="H675" s="8">
        <v>-80.896368172413716</v>
      </c>
      <c r="I675" s="8">
        <v>30.444339404812339</v>
      </c>
    </row>
    <row r="676" spans="1:9" x14ac:dyDescent="0.25">
      <c r="A676">
        <v>25</v>
      </c>
      <c r="B676">
        <v>127</v>
      </c>
      <c r="C676">
        <v>127</v>
      </c>
      <c r="D676" s="8">
        <v>158.75079184344935</v>
      </c>
      <c r="E676" s="8">
        <v>-187.39308580362791</v>
      </c>
      <c r="F676" s="8">
        <v>-25.126960843961545</v>
      </c>
      <c r="G676" s="8">
        <v>-49.478041361838436</v>
      </c>
      <c r="H676" s="8">
        <v>20.835747401659873</v>
      </c>
      <c r="I676" s="8">
        <v>-24.574320623997959</v>
      </c>
    </row>
    <row r="677" spans="1:9" x14ac:dyDescent="0.25">
      <c r="A677">
        <v>1</v>
      </c>
      <c r="B677">
        <v>128</v>
      </c>
      <c r="C677">
        <v>128</v>
      </c>
      <c r="D677" s="8">
        <v>-3.2404680883341772</v>
      </c>
      <c r="E677" s="8">
        <v>5.3496370445990582</v>
      </c>
      <c r="F677" s="8">
        <v>-1.8824478251974379</v>
      </c>
      <c r="G677" s="8">
        <v>-6.9584719568890616</v>
      </c>
      <c r="H677" s="8">
        <v>9.0676409131539426</v>
      </c>
      <c r="I677" s="8">
        <v>-1.2987442816594652</v>
      </c>
    </row>
    <row r="678" spans="1:9" x14ac:dyDescent="0.25">
      <c r="A678">
        <v>2</v>
      </c>
      <c r="B678">
        <v>128</v>
      </c>
      <c r="C678">
        <v>128</v>
      </c>
      <c r="D678" s="8">
        <v>-13.102678536271972</v>
      </c>
      <c r="E678" s="8">
        <v>15.56464748685511</v>
      </c>
      <c r="F678" s="8">
        <v>-1.7365219393115339</v>
      </c>
      <c r="G678" s="8">
        <v>-14.961680470549348</v>
      </c>
      <c r="H678" s="8">
        <v>17.423649421132488</v>
      </c>
      <c r="I678" s="8">
        <v>-1.4446701675425462</v>
      </c>
    </row>
    <row r="679" spans="1:9" x14ac:dyDescent="0.25">
      <c r="A679">
        <v>3</v>
      </c>
      <c r="B679">
        <v>128</v>
      </c>
      <c r="C679">
        <v>128</v>
      </c>
      <c r="D679" s="8">
        <v>-16.183542726095403</v>
      </c>
      <c r="E679" s="8">
        <v>16.201787165581614</v>
      </c>
      <c r="F679" s="8">
        <v>6.78144424817601</v>
      </c>
      <c r="G679" s="8">
        <v>-8.0872102531743089</v>
      </c>
      <c r="H679" s="8">
        <v>8.1054546926605191</v>
      </c>
      <c r="I679" s="8">
        <v>7.0732960199449977</v>
      </c>
    </row>
    <row r="680" spans="1:9" x14ac:dyDescent="0.25">
      <c r="A680">
        <v>4</v>
      </c>
      <c r="B680">
        <v>128</v>
      </c>
      <c r="C680">
        <v>128</v>
      </c>
      <c r="D680" s="8">
        <v>-16.983291223459542</v>
      </c>
      <c r="E680" s="8">
        <v>17.161365143091285</v>
      </c>
      <c r="F680" s="8">
        <v>6.846099513472196</v>
      </c>
      <c r="G680" s="8">
        <v>8.903695981508071E-2</v>
      </c>
      <c r="H680" s="8">
        <v>8.9036959816660391E-2</v>
      </c>
      <c r="I680" s="8">
        <v>7.0086407546379563</v>
      </c>
    </row>
    <row r="681" spans="1:9" x14ac:dyDescent="0.25">
      <c r="A681">
        <v>5</v>
      </c>
      <c r="B681">
        <v>128</v>
      </c>
      <c r="C681">
        <v>128</v>
      </c>
      <c r="D681" s="8">
        <v>-2.0607322475009271</v>
      </c>
      <c r="E681" s="8">
        <v>-2.0607322474954026</v>
      </c>
      <c r="F681" s="8">
        <v>0.68710380688327743</v>
      </c>
      <c r="G681" s="8">
        <v>7.0440150601183538</v>
      </c>
      <c r="H681" s="8">
        <v>-11.165479555114683</v>
      </c>
      <c r="I681" s="8">
        <v>1.1823104491294441</v>
      </c>
    </row>
    <row r="682" spans="1:9" x14ac:dyDescent="0.25">
      <c r="A682">
        <v>6</v>
      </c>
      <c r="B682">
        <v>128</v>
      </c>
      <c r="C682">
        <v>128</v>
      </c>
      <c r="D682" s="8">
        <v>3.0916194213593156</v>
      </c>
      <c r="E682" s="8">
        <v>-5.3010552514050957</v>
      </c>
      <c r="F682" s="8">
        <v>1.1598774402092931</v>
      </c>
      <c r="G682" s="8">
        <v>4.8883796256564835</v>
      </c>
      <c r="H682" s="8">
        <v>-7.0978154557022641</v>
      </c>
      <c r="I682" s="8">
        <v>1.4383298239431797</v>
      </c>
    </row>
    <row r="683" spans="1:9" x14ac:dyDescent="0.25">
      <c r="A683">
        <v>7</v>
      </c>
      <c r="B683">
        <v>128</v>
      </c>
      <c r="C683">
        <v>128</v>
      </c>
      <c r="D683" s="8">
        <v>7.3872222732877093</v>
      </c>
      <c r="E683" s="8">
        <v>-4.598972808067777</v>
      </c>
      <c r="F683" s="8">
        <v>1.5303781698758527</v>
      </c>
      <c r="G683" s="8">
        <v>9.696413472536225</v>
      </c>
      <c r="H683" s="8">
        <v>-6.9081640073162918</v>
      </c>
      <c r="I683" s="8">
        <v>1.8088305536097402</v>
      </c>
    </row>
    <row r="684" spans="1:9" x14ac:dyDescent="0.25">
      <c r="A684">
        <v>8</v>
      </c>
      <c r="B684">
        <v>128</v>
      </c>
      <c r="C684">
        <v>128</v>
      </c>
      <c r="D684" s="8">
        <v>20.602386310313136</v>
      </c>
      <c r="E684" s="8">
        <v>-15.424384176653696</v>
      </c>
      <c r="F684" s="8">
        <v>1.7863975446743365</v>
      </c>
      <c r="G684" s="8">
        <v>40.415077742402616</v>
      </c>
      <c r="H684" s="8">
        <v>-35.237075608743169</v>
      </c>
      <c r="I684" s="8">
        <v>2.2816041869205037</v>
      </c>
    </row>
    <row r="685" spans="1:9" x14ac:dyDescent="0.25">
      <c r="A685">
        <v>9</v>
      </c>
      <c r="B685">
        <v>128</v>
      </c>
      <c r="C685">
        <v>128</v>
      </c>
      <c r="D685" s="8">
        <v>41.083611844454197</v>
      </c>
      <c r="E685" s="8">
        <v>-34.568541506691489</v>
      </c>
      <c r="F685" s="8">
        <v>-2.1838438709891541</v>
      </c>
      <c r="G685" s="8">
        <v>17.384666235636306</v>
      </c>
      <c r="H685" s="8">
        <v>-10.869595897873602</v>
      </c>
      <c r="I685" s="8">
        <v>-1.5360898602885376</v>
      </c>
    </row>
    <row r="686" spans="1:9" x14ac:dyDescent="0.25">
      <c r="A686">
        <v>10</v>
      </c>
      <c r="B686">
        <v>128</v>
      </c>
      <c r="C686">
        <v>128</v>
      </c>
      <c r="D686" s="8">
        <v>13.926412244447496</v>
      </c>
      <c r="E686" s="8">
        <v>-14.327849889062447</v>
      </c>
      <c r="F686" s="8">
        <v>-1.4326181335178498</v>
      </c>
      <c r="G686" s="8">
        <v>-0.20071882230782245</v>
      </c>
      <c r="H686" s="8">
        <v>-0.20071882230712895</v>
      </c>
      <c r="I686" s="8">
        <v>-0.7848641228172335</v>
      </c>
    </row>
    <row r="687" spans="1:9" x14ac:dyDescent="0.25">
      <c r="A687">
        <v>11</v>
      </c>
      <c r="B687">
        <v>128</v>
      </c>
      <c r="C687">
        <v>128</v>
      </c>
      <c r="D687" s="8">
        <v>0.2318508394103253</v>
      </c>
      <c r="E687" s="8">
        <v>0.23185083940998819</v>
      </c>
      <c r="F687" s="8">
        <v>-2.7785267815329253</v>
      </c>
      <c r="G687" s="8">
        <v>-31.044303918576595</v>
      </c>
      <c r="H687" s="8">
        <v>31.50800559739691</v>
      </c>
      <c r="I687" s="8">
        <v>-2.1307727708323085</v>
      </c>
    </row>
    <row r="688" spans="1:9" x14ac:dyDescent="0.25">
      <c r="A688">
        <v>12</v>
      </c>
      <c r="B688">
        <v>128</v>
      </c>
      <c r="C688">
        <v>128</v>
      </c>
      <c r="D688" s="8">
        <v>-27.959972387365557</v>
      </c>
      <c r="E688" s="8">
        <v>34.592337128607916</v>
      </c>
      <c r="F688" s="8">
        <v>1.0529702064471058</v>
      </c>
      <c r="G688" s="8">
        <v>-10.416742028349748</v>
      </c>
      <c r="H688" s="8">
        <v>17.049106769592104</v>
      </c>
      <c r="I688" s="8">
        <v>1.7007242171477222</v>
      </c>
    </row>
    <row r="689" spans="1:9" x14ac:dyDescent="0.25">
      <c r="A689">
        <v>13</v>
      </c>
      <c r="B689">
        <v>128</v>
      </c>
      <c r="C689">
        <v>128</v>
      </c>
      <c r="D689" s="8">
        <v>-11.459198590363126</v>
      </c>
      <c r="E689" s="8">
        <v>16.00665020757793</v>
      </c>
      <c r="F689" s="8">
        <v>0.31554740974698742</v>
      </c>
      <c r="G689" s="8">
        <v>-5.9736888012069018</v>
      </c>
      <c r="H689" s="8">
        <v>10.521140418421705</v>
      </c>
      <c r="I689" s="8">
        <v>0.8107540519931532</v>
      </c>
    </row>
    <row r="690" spans="1:9" x14ac:dyDescent="0.25">
      <c r="A690">
        <v>14</v>
      </c>
      <c r="B690">
        <v>128</v>
      </c>
      <c r="C690">
        <v>128</v>
      </c>
      <c r="D690" s="8">
        <v>-2.5797922095381445</v>
      </c>
      <c r="E690" s="8">
        <v>5.022600846854604</v>
      </c>
      <c r="F690" s="8">
        <v>0.78832104305406525</v>
      </c>
      <c r="G690" s="8">
        <v>-1.2969230694921616</v>
      </c>
      <c r="H690" s="8">
        <v>3.7397317068086204</v>
      </c>
      <c r="I690" s="8">
        <v>1.0667734267879512</v>
      </c>
    </row>
    <row r="691" spans="1:9" x14ac:dyDescent="0.25">
      <c r="A691">
        <v>15</v>
      </c>
      <c r="B691">
        <v>128</v>
      </c>
      <c r="C691">
        <v>128</v>
      </c>
      <c r="D691" s="8">
        <v>-1.9405237541731144</v>
      </c>
      <c r="E691" s="8">
        <v>3.0961310221368561</v>
      </c>
      <c r="F691" s="8">
        <v>1.1029137595228016E-2</v>
      </c>
      <c r="G691" s="8">
        <v>-1.7327090811978558</v>
      </c>
      <c r="H691" s="8">
        <v>2.8883163491615975</v>
      </c>
      <c r="I691" s="8">
        <v>0.28948152132911531</v>
      </c>
    </row>
    <row r="692" spans="1:9" x14ac:dyDescent="0.25">
      <c r="A692">
        <v>16</v>
      </c>
      <c r="B692">
        <v>128</v>
      </c>
      <c r="C692">
        <v>128</v>
      </c>
      <c r="D692" s="8">
        <v>-4.0026352591381897</v>
      </c>
      <c r="E692" s="8">
        <v>6.0235531696988858</v>
      </c>
      <c r="F692" s="8">
        <v>0.26704851239492744</v>
      </c>
      <c r="G692" s="8">
        <v>1.0104589552802636</v>
      </c>
      <c r="H692" s="8">
        <v>1.0104589552804324</v>
      </c>
      <c r="I692" s="8">
        <v>0.76225515464109395</v>
      </c>
    </row>
    <row r="693" spans="1:9" x14ac:dyDescent="0.25">
      <c r="A693">
        <v>17</v>
      </c>
      <c r="B693">
        <v>128</v>
      </c>
      <c r="C693">
        <v>128</v>
      </c>
      <c r="D693" s="8">
        <v>9.6165621997396644E-2</v>
      </c>
      <c r="E693" s="8">
        <v>9.6165622000266793E-2</v>
      </c>
      <c r="F693" s="8">
        <v>1.1864784843342193</v>
      </c>
      <c r="G693" s="8">
        <v>3.220501171328598</v>
      </c>
      <c r="H693" s="8">
        <v>-3.0281699273309348</v>
      </c>
      <c r="I693" s="8">
        <v>1.3490197254999765</v>
      </c>
    </row>
    <row r="694" spans="1:9" x14ac:dyDescent="0.25">
      <c r="A694">
        <v>18</v>
      </c>
      <c r="B694">
        <v>128</v>
      </c>
      <c r="C694">
        <v>128</v>
      </c>
      <c r="D694" s="8">
        <v>1.4947684165343227</v>
      </c>
      <c r="E694" s="8">
        <v>-1.4685836339620133</v>
      </c>
      <c r="F694" s="8">
        <v>1.1218232190312856</v>
      </c>
      <c r="G694" s="8">
        <v>2.9764444417815463</v>
      </c>
      <c r="H694" s="8">
        <v>-2.9502596592092365</v>
      </c>
      <c r="I694" s="8">
        <v>1.4136749908002733</v>
      </c>
    </row>
    <row r="695" spans="1:9" x14ac:dyDescent="0.25">
      <c r="A695">
        <v>19</v>
      </c>
      <c r="B695">
        <v>128</v>
      </c>
      <c r="C695">
        <v>128</v>
      </c>
      <c r="D695" s="8">
        <v>2.9485198086717705</v>
      </c>
      <c r="E695" s="8">
        <v>-2.9781842923231876</v>
      </c>
      <c r="F695" s="8">
        <v>1.4446701675204867</v>
      </c>
      <c r="G695" s="8">
        <v>4.8075217429199002</v>
      </c>
      <c r="H695" s="8">
        <v>-4.8371862265713164</v>
      </c>
      <c r="I695" s="8">
        <v>1.7365219392894717</v>
      </c>
    </row>
    <row r="696" spans="1:9" x14ac:dyDescent="0.25">
      <c r="A696">
        <v>20</v>
      </c>
      <c r="B696">
        <v>128</v>
      </c>
      <c r="C696">
        <v>128</v>
      </c>
      <c r="D696" s="8">
        <v>10.951728322211054</v>
      </c>
      <c r="E696" s="8">
        <v>-11.334192800186131</v>
      </c>
      <c r="F696" s="8">
        <v>1.2987442816363071</v>
      </c>
      <c r="G696" s="8">
        <v>14.669732190711839</v>
      </c>
      <c r="H696" s="8">
        <v>-15.052196668686916</v>
      </c>
      <c r="I696" s="8">
        <v>1.8824478251742824</v>
      </c>
    </row>
    <row r="697" spans="1:9" x14ac:dyDescent="0.25">
      <c r="A697">
        <v>21</v>
      </c>
      <c r="B697">
        <v>128</v>
      </c>
      <c r="C697">
        <v>128</v>
      </c>
      <c r="D697" s="8">
        <v>10.856372502756459</v>
      </c>
      <c r="E697" s="8">
        <v>10.856372502757315</v>
      </c>
      <c r="F697" s="8">
        <v>-0.24864625325122658</v>
      </c>
      <c r="G697" s="8">
        <v>10.856372502757328</v>
      </c>
      <c r="H697" s="8">
        <v>10.856372502756447</v>
      </c>
      <c r="I697" s="8">
        <v>0.24864625325126394</v>
      </c>
    </row>
    <row r="698" spans="1:9" x14ac:dyDescent="0.25">
      <c r="A698">
        <v>22</v>
      </c>
      <c r="B698">
        <v>128</v>
      </c>
      <c r="C698">
        <v>128</v>
      </c>
      <c r="D698" s="8">
        <v>11.460935879096471</v>
      </c>
      <c r="E698" s="8">
        <v>11.46093587909629</v>
      </c>
      <c r="F698" s="8">
        <v>-0.37773921846618785</v>
      </c>
      <c r="G698" s="8">
        <v>11.46093587909629</v>
      </c>
      <c r="H698" s="8">
        <v>11.460935879096471</v>
      </c>
      <c r="I698" s="8">
        <v>0.37773921846618358</v>
      </c>
    </row>
    <row r="699" spans="1:9" x14ac:dyDescent="0.25">
      <c r="A699">
        <v>23</v>
      </c>
      <c r="B699">
        <v>128</v>
      </c>
      <c r="C699">
        <v>128</v>
      </c>
      <c r="D699" s="8">
        <v>0.4114769484912546</v>
      </c>
      <c r="E699" s="8">
        <v>0.41147694849139926</v>
      </c>
      <c r="F699" s="8">
        <v>-0.2486462532512419</v>
      </c>
      <c r="G699" s="8">
        <v>0.41147694849140437</v>
      </c>
      <c r="H699" s="8">
        <v>0.41147694849124949</v>
      </c>
      <c r="I699" s="8">
        <v>0.24864625325124859</v>
      </c>
    </row>
    <row r="700" spans="1:9" x14ac:dyDescent="0.25">
      <c r="A700">
        <v>24</v>
      </c>
      <c r="B700">
        <v>128</v>
      </c>
      <c r="C700">
        <v>128</v>
      </c>
      <c r="D700" s="8">
        <v>-14.82146201228327</v>
      </c>
      <c r="E700" s="8">
        <v>18.971994387244266</v>
      </c>
      <c r="F700" s="8">
        <v>-1.8669161634102573</v>
      </c>
      <c r="G700" s="8">
        <v>-28.149406504815683</v>
      </c>
      <c r="H700" s="8">
        <v>32.299938879776676</v>
      </c>
      <c r="I700" s="8">
        <v>-1.3142759434466735</v>
      </c>
    </row>
    <row r="701" spans="1:9" x14ac:dyDescent="0.25">
      <c r="A701">
        <v>25</v>
      </c>
      <c r="B701">
        <v>128</v>
      </c>
      <c r="C701">
        <v>128</v>
      </c>
      <c r="D701" s="8">
        <v>10.006988268184895</v>
      </c>
      <c r="E701" s="8">
        <v>-10.330321277570462</v>
      </c>
      <c r="F701" s="8">
        <v>1.3142759434235556</v>
      </c>
      <c r="G701" s="8">
        <v>23.334932760523458</v>
      </c>
      <c r="H701" s="8">
        <v>-23.658265769909022</v>
      </c>
      <c r="I701" s="8">
        <v>1.8669161633871394</v>
      </c>
    </row>
    <row r="702" spans="1:9" x14ac:dyDescent="0.25">
      <c r="A702">
        <v>1</v>
      </c>
      <c r="B702">
        <v>129</v>
      </c>
      <c r="C702">
        <v>129</v>
      </c>
      <c r="D702" s="8">
        <v>-109.27697612067188</v>
      </c>
      <c r="E702" s="8">
        <v>109.07880124135998</v>
      </c>
      <c r="F702" s="8">
        <v>12.989621270954878</v>
      </c>
      <c r="G702" s="8">
        <v>-78.231653176158062</v>
      </c>
      <c r="H702" s="8">
        <v>78.03347829684617</v>
      </c>
      <c r="I702" s="8">
        <v>13.573324814492851</v>
      </c>
    </row>
    <row r="703" spans="1:9" x14ac:dyDescent="0.25">
      <c r="A703">
        <v>2</v>
      </c>
      <c r="B703">
        <v>129</v>
      </c>
      <c r="C703">
        <v>129</v>
      </c>
      <c r="D703" s="8">
        <v>-25.278204173323186</v>
      </c>
      <c r="E703" s="8">
        <v>25.432829288324317</v>
      </c>
      <c r="F703" s="8">
        <v>13.135547156841755</v>
      </c>
      <c r="G703" s="8">
        <v>-9.7555427010664051</v>
      </c>
      <c r="H703" s="8">
        <v>9.9101678160675366</v>
      </c>
      <c r="I703" s="8">
        <v>13.427398928610742</v>
      </c>
    </row>
    <row r="704" spans="1:9" x14ac:dyDescent="0.25">
      <c r="A704">
        <v>3</v>
      </c>
      <c r="B704">
        <v>129</v>
      </c>
      <c r="C704">
        <v>129</v>
      </c>
      <c r="D704" s="8">
        <v>-8.2944277579409782</v>
      </c>
      <c r="E704" s="8">
        <v>11.37128275919258</v>
      </c>
      <c r="F704" s="8">
        <v>4.060659508090037</v>
      </c>
      <c r="G704" s="8">
        <v>-3.378000128659322</v>
      </c>
      <c r="H704" s="8">
        <v>6.4548551299109231</v>
      </c>
      <c r="I704" s="8">
        <v>4.3525112798590246</v>
      </c>
    </row>
    <row r="705" spans="1:9" x14ac:dyDescent="0.25">
      <c r="A705">
        <v>4</v>
      </c>
      <c r="B705">
        <v>129</v>
      </c>
      <c r="C705">
        <v>129</v>
      </c>
      <c r="D705" s="8">
        <v>-7.5320341067493839</v>
      </c>
      <c r="E705" s="8">
        <v>13.20201214376287</v>
      </c>
      <c r="F705" s="8">
        <v>4.1253147733950772</v>
      </c>
      <c r="G705" s="8">
        <v>2.8349890185078177</v>
      </c>
      <c r="H705" s="8">
        <v>2.8349890185056674</v>
      </c>
      <c r="I705" s="8">
        <v>4.2878560145608375</v>
      </c>
    </row>
    <row r="706" spans="1:9" x14ac:dyDescent="0.25">
      <c r="A706">
        <v>5</v>
      </c>
      <c r="B706">
        <v>129</v>
      </c>
      <c r="C706">
        <v>129</v>
      </c>
      <c r="D706" s="8">
        <v>-2.8562071569974222E-2</v>
      </c>
      <c r="E706" s="8">
        <v>-2.8562071565439801E-2</v>
      </c>
      <c r="F706" s="8">
        <v>8.546884508644041</v>
      </c>
      <c r="G706" s="8">
        <v>85.636334440718485</v>
      </c>
      <c r="H706" s="8">
        <v>-85.693458583853896</v>
      </c>
      <c r="I706" s="8">
        <v>9.042091150890208</v>
      </c>
    </row>
    <row r="707" spans="1:9" x14ac:dyDescent="0.25">
      <c r="A707">
        <v>6</v>
      </c>
      <c r="B707">
        <v>129</v>
      </c>
      <c r="C707">
        <v>129</v>
      </c>
      <c r="D707" s="8">
        <v>39.49115418568433</v>
      </c>
      <c r="E707" s="8">
        <v>-39.473981585019253</v>
      </c>
      <c r="F707" s="8">
        <v>9.019658142023939</v>
      </c>
      <c r="G707" s="8">
        <v>52.158595397130732</v>
      </c>
      <c r="H707" s="8">
        <v>-52.141422796465655</v>
      </c>
      <c r="I707" s="8">
        <v>9.298110525757826</v>
      </c>
    </row>
    <row r="708" spans="1:9" x14ac:dyDescent="0.25">
      <c r="A708">
        <v>7</v>
      </c>
      <c r="B708">
        <v>129</v>
      </c>
      <c r="C708">
        <v>129</v>
      </c>
      <c r="D708" s="8">
        <v>50.23494089018326</v>
      </c>
      <c r="E708" s="8">
        <v>-54.065077303407797</v>
      </c>
      <c r="F708" s="8">
        <v>0.31357221313521177</v>
      </c>
      <c r="G708" s="8">
        <v>50.861195897551497</v>
      </c>
      <c r="H708" s="8">
        <v>-54.691332310776033</v>
      </c>
      <c r="I708" s="8">
        <v>0.59202459686909836</v>
      </c>
    </row>
    <row r="709" spans="1:9" x14ac:dyDescent="0.25">
      <c r="A709">
        <v>8</v>
      </c>
      <c r="B709">
        <v>129</v>
      </c>
      <c r="C709">
        <v>129</v>
      </c>
      <c r="D709" s="8">
        <v>111.05664883684122</v>
      </c>
      <c r="E709" s="8">
        <v>-117.95951930684251</v>
      </c>
      <c r="F709" s="8">
        <v>0.56959158792203157</v>
      </c>
      <c r="G709" s="8">
        <v>119.01673914213163</v>
      </c>
      <c r="H709" s="8">
        <v>-125.91960961213292</v>
      </c>
      <c r="I709" s="8">
        <v>1.0647982301681982</v>
      </c>
    </row>
    <row r="710" spans="1:9" x14ac:dyDescent="0.25">
      <c r="A710">
        <v>9</v>
      </c>
      <c r="B710">
        <v>129</v>
      </c>
      <c r="C710">
        <v>129</v>
      </c>
      <c r="D710" s="8">
        <v>119.68527324418413</v>
      </c>
      <c r="E710" s="8">
        <v>-125.25107551008036</v>
      </c>
      <c r="F710" s="8">
        <v>-3.4006498277387212</v>
      </c>
      <c r="G710" s="8">
        <v>80.482278225545613</v>
      </c>
      <c r="H710" s="8">
        <v>-86.048080491441837</v>
      </c>
      <c r="I710" s="8">
        <v>-2.7528958170381044</v>
      </c>
    </row>
    <row r="711" spans="1:9" x14ac:dyDescent="0.25">
      <c r="A711">
        <v>10</v>
      </c>
      <c r="B711">
        <v>129</v>
      </c>
      <c r="C711">
        <v>129</v>
      </c>
      <c r="D711" s="8">
        <v>81.050260030469644</v>
      </c>
      <c r="E711" s="8">
        <v>-85.480098686517607</v>
      </c>
      <c r="F711" s="8">
        <v>-6.8587869217918751</v>
      </c>
      <c r="G711" s="8">
        <v>-2.2149193280240809</v>
      </c>
      <c r="H711" s="8">
        <v>-2.2149193280238952</v>
      </c>
      <c r="I711" s="8">
        <v>-6.2110329110912588</v>
      </c>
    </row>
    <row r="712" spans="1:9" x14ac:dyDescent="0.25">
      <c r="A712">
        <v>11</v>
      </c>
      <c r="B712">
        <v>129</v>
      </c>
      <c r="C712">
        <v>129</v>
      </c>
      <c r="D712" s="8">
        <v>0.34671422930225121</v>
      </c>
      <c r="E712" s="8">
        <v>0.34671422930197754</v>
      </c>
      <c r="F712" s="8">
        <v>-10.190421062488129</v>
      </c>
      <c r="G712" s="8">
        <v>-125.36879999670111</v>
      </c>
      <c r="H712" s="8">
        <v>126.06222845530533</v>
      </c>
      <c r="I712" s="8">
        <v>-9.5426670517875145</v>
      </c>
    </row>
    <row r="713" spans="1:9" x14ac:dyDescent="0.25">
      <c r="A713">
        <v>12</v>
      </c>
      <c r="B713">
        <v>129</v>
      </c>
      <c r="C713">
        <v>129</v>
      </c>
      <c r="D713" s="8">
        <v>-126.31070426160154</v>
      </c>
      <c r="E713" s="8">
        <v>125.12032419040479</v>
      </c>
      <c r="F713" s="8">
        <v>-1.167117562142203</v>
      </c>
      <c r="G713" s="8">
        <v>-137.0549344195384</v>
      </c>
      <c r="H713" s="8">
        <v>135.86455434834161</v>
      </c>
      <c r="I713" s="8">
        <v>-0.5193635514415863</v>
      </c>
    </row>
    <row r="714" spans="1:9" x14ac:dyDescent="0.25">
      <c r="A714">
        <v>13</v>
      </c>
      <c r="B714">
        <v>129</v>
      </c>
      <c r="C714">
        <v>129</v>
      </c>
      <c r="D714" s="8">
        <v>-138.09739098156547</v>
      </c>
      <c r="E714" s="8">
        <v>134.82209778631415</v>
      </c>
      <c r="F714" s="8">
        <v>7.4966289850519434</v>
      </c>
      <c r="G714" s="8">
        <v>-62.662769669096576</v>
      </c>
      <c r="H714" s="8">
        <v>59.38747647384524</v>
      </c>
      <c r="I714" s="8">
        <v>7.9918356272981104</v>
      </c>
    </row>
    <row r="715" spans="1:9" x14ac:dyDescent="0.25">
      <c r="A715">
        <v>14</v>
      </c>
      <c r="B715">
        <v>129</v>
      </c>
      <c r="C715">
        <v>129</v>
      </c>
      <c r="D715" s="8">
        <v>-29.047608589620292</v>
      </c>
      <c r="E715" s="8">
        <v>27.204804300080841</v>
      </c>
      <c r="F715" s="8">
        <v>7.9694026183205713</v>
      </c>
      <c r="G715" s="8">
        <v>-17.83275151599279</v>
      </c>
      <c r="H715" s="8">
        <v>15.989947226453337</v>
      </c>
      <c r="I715" s="8">
        <v>8.2478550020544574</v>
      </c>
    </row>
    <row r="716" spans="1:9" x14ac:dyDescent="0.25">
      <c r="A716">
        <v>15</v>
      </c>
      <c r="B716">
        <v>129</v>
      </c>
      <c r="C716">
        <v>129</v>
      </c>
      <c r="D716" s="8">
        <v>-11.590960204355227</v>
      </c>
      <c r="E716" s="8">
        <v>22.231738538092976</v>
      </c>
      <c r="F716" s="8">
        <v>2.4619296118321019</v>
      </c>
      <c r="G716" s="8">
        <v>-7.9933617388722373</v>
      </c>
      <c r="H716" s="8">
        <v>18.634140072609988</v>
      </c>
      <c r="I716" s="8">
        <v>2.7403819955659894</v>
      </c>
    </row>
    <row r="717" spans="1:9" x14ac:dyDescent="0.25">
      <c r="A717">
        <v>16</v>
      </c>
      <c r="B717">
        <v>129</v>
      </c>
      <c r="C717">
        <v>129</v>
      </c>
      <c r="D717" s="8">
        <v>-19.219361146626213</v>
      </c>
      <c r="E717" s="8">
        <v>38.55403884308592</v>
      </c>
      <c r="F717" s="8">
        <v>2.7179489866469493</v>
      </c>
      <c r="G717" s="8">
        <v>9.6673388482297309</v>
      </c>
      <c r="H717" s="8">
        <v>9.6673388482299725</v>
      </c>
      <c r="I717" s="8">
        <v>3.2131556288931153</v>
      </c>
    </row>
    <row r="718" spans="1:9" x14ac:dyDescent="0.25">
      <c r="A718">
        <v>17</v>
      </c>
      <c r="B718">
        <v>129</v>
      </c>
      <c r="C718">
        <v>129</v>
      </c>
      <c r="D718" s="8">
        <v>0.61847599069690429</v>
      </c>
      <c r="E718" s="8">
        <v>0.61847599070174419</v>
      </c>
      <c r="F718" s="8">
        <v>25.225734977513063</v>
      </c>
      <c r="G718" s="8">
        <v>62.986950107981073</v>
      </c>
      <c r="H718" s="8">
        <v>-61.749998126582426</v>
      </c>
      <c r="I718" s="8">
        <v>25.388276218678826</v>
      </c>
    </row>
    <row r="719" spans="1:9" x14ac:dyDescent="0.25">
      <c r="A719">
        <v>18</v>
      </c>
      <c r="B719">
        <v>129</v>
      </c>
      <c r="C719">
        <v>129</v>
      </c>
      <c r="D719" s="8">
        <v>29.881431311117705</v>
      </c>
      <c r="E719" s="8">
        <v>-29.27346506401808</v>
      </c>
      <c r="F719" s="8">
        <v>25.161079712209428</v>
      </c>
      <c r="G719" s="8">
        <v>59.458879498683068</v>
      </c>
      <c r="H719" s="8">
        <v>-58.850913251583442</v>
      </c>
      <c r="I719" s="8">
        <v>25.452931483978411</v>
      </c>
    </row>
    <row r="720" spans="1:9" x14ac:dyDescent="0.25">
      <c r="A720">
        <v>19</v>
      </c>
      <c r="B720">
        <v>129</v>
      </c>
      <c r="C720">
        <v>129</v>
      </c>
      <c r="D720" s="8">
        <v>55.25382391796925</v>
      </c>
      <c r="E720" s="8">
        <v>-63.055968832296948</v>
      </c>
      <c r="F720" s="8">
        <v>-1.9064120467299448</v>
      </c>
      <c r="G720" s="8">
        <v>53.196263690014071</v>
      </c>
      <c r="H720" s="8">
        <v>-60.998408604341769</v>
      </c>
      <c r="I720" s="8">
        <v>-1.6145602749609598</v>
      </c>
    </row>
    <row r="721" spans="1:9" x14ac:dyDescent="0.25">
      <c r="A721">
        <v>20</v>
      </c>
      <c r="B721">
        <v>129</v>
      </c>
      <c r="C721">
        <v>129</v>
      </c>
      <c r="D721" s="8">
        <v>46.02415891778503</v>
      </c>
      <c r="E721" s="8">
        <v>-54.179103826436361</v>
      </c>
      <c r="F721" s="8">
        <v>-2.0523379326171414</v>
      </c>
      <c r="G721" s="8">
        <v>41.909038461863801</v>
      </c>
      <c r="H721" s="8">
        <v>-50.063983370515132</v>
      </c>
      <c r="I721" s="8">
        <v>-1.4686343890791658</v>
      </c>
    </row>
    <row r="722" spans="1:9" x14ac:dyDescent="0.25">
      <c r="A722">
        <v>21</v>
      </c>
      <c r="B722">
        <v>129</v>
      </c>
      <c r="C722">
        <v>129</v>
      </c>
      <c r="D722" s="8">
        <v>-11.566183589715081</v>
      </c>
      <c r="E722" s="8">
        <v>-11.56618358971307</v>
      </c>
      <c r="F722" s="8">
        <v>-0.24864625325120152</v>
      </c>
      <c r="G722" s="8">
        <v>-11.566183589713063</v>
      </c>
      <c r="H722" s="8">
        <v>-11.566183589715088</v>
      </c>
      <c r="I722" s="8">
        <v>0.248646253251289</v>
      </c>
    </row>
    <row r="723" spans="1:9" x14ac:dyDescent="0.25">
      <c r="A723">
        <v>22</v>
      </c>
      <c r="B723">
        <v>129</v>
      </c>
      <c r="C723">
        <v>129</v>
      </c>
      <c r="D723" s="8">
        <v>0.37495267389114117</v>
      </c>
      <c r="E723" s="8">
        <v>0.37495267389104181</v>
      </c>
      <c r="F723" s="8">
        <v>-0.37773921846618519</v>
      </c>
      <c r="G723" s="8">
        <v>0.37495267389104964</v>
      </c>
      <c r="H723" s="8">
        <v>0.37495267389113335</v>
      </c>
      <c r="I723" s="8">
        <v>0.37773921846618619</v>
      </c>
    </row>
    <row r="724" spans="1:9" x14ac:dyDescent="0.25">
      <c r="A724">
        <v>23</v>
      </c>
      <c r="B724">
        <v>129</v>
      </c>
      <c r="C724">
        <v>129</v>
      </c>
      <c r="D724" s="8">
        <v>-34.498231946723095</v>
      </c>
      <c r="E724" s="8">
        <v>-34.498231946723195</v>
      </c>
      <c r="F724" s="8">
        <v>-0.24864625325124542</v>
      </c>
      <c r="G724" s="8">
        <v>-34.498231946723209</v>
      </c>
      <c r="H724" s="8">
        <v>-34.498231946723081</v>
      </c>
      <c r="I724" s="8">
        <v>0.24864625325124506</v>
      </c>
    </row>
    <row r="725" spans="1:9" x14ac:dyDescent="0.25">
      <c r="A725">
        <v>24</v>
      </c>
      <c r="B725">
        <v>129</v>
      </c>
      <c r="C725">
        <v>129</v>
      </c>
      <c r="D725" s="8">
        <v>-164.75041846223763</v>
      </c>
      <c r="E725" s="8">
        <v>164.757987601129</v>
      </c>
      <c r="F725" s="8">
        <v>13.005152932743133</v>
      </c>
      <c r="G725" s="8">
        <v>-53.462115494960827</v>
      </c>
      <c r="H725" s="8">
        <v>53.469684633852225</v>
      </c>
      <c r="I725" s="8">
        <v>13.557793152706717</v>
      </c>
    </row>
    <row r="726" spans="1:9" x14ac:dyDescent="0.25">
      <c r="A726">
        <v>25</v>
      </c>
      <c r="B726">
        <v>129</v>
      </c>
      <c r="C726">
        <v>129</v>
      </c>
      <c r="D726" s="8">
        <v>113.25864933968602</v>
      </c>
      <c r="E726" s="8">
        <v>-127.53790005010178</v>
      </c>
      <c r="F726" s="8">
        <v>-2.036806270829953</v>
      </c>
      <c r="G726" s="8">
        <v>98.507159304814607</v>
      </c>
      <c r="H726" s="8">
        <v>-112.78641001523037</v>
      </c>
      <c r="I726" s="8">
        <v>-1.4841660508663692</v>
      </c>
    </row>
    <row r="727" spans="1:9" x14ac:dyDescent="0.25">
      <c r="A727">
        <v>1</v>
      </c>
      <c r="B727">
        <v>130</v>
      </c>
      <c r="C727">
        <v>130</v>
      </c>
      <c r="D727" s="8">
        <v>23.998838183092566</v>
      </c>
      <c r="E727" s="8">
        <v>-29.662149657494965</v>
      </c>
      <c r="F727" s="8">
        <v>1.4686343889954352</v>
      </c>
      <c r="G727" s="8">
        <v>28.11395863881809</v>
      </c>
      <c r="H727" s="8">
        <v>-33.777270113220482</v>
      </c>
      <c r="I727" s="8">
        <v>2.0523379325334079</v>
      </c>
    </row>
    <row r="728" spans="1:9" x14ac:dyDescent="0.25">
      <c r="A728">
        <v>2</v>
      </c>
      <c r="B728">
        <v>130</v>
      </c>
      <c r="C728">
        <v>130</v>
      </c>
      <c r="D728" s="8">
        <v>35.286063410717055</v>
      </c>
      <c r="E728" s="8">
        <v>-40.596574890789633</v>
      </c>
      <c r="F728" s="8">
        <v>1.6145602748812489</v>
      </c>
      <c r="G728" s="8">
        <v>37.343623638576098</v>
      </c>
      <c r="H728" s="8">
        <v>-42.654135118648675</v>
      </c>
      <c r="I728" s="8">
        <v>1.9064120466502366</v>
      </c>
    </row>
    <row r="729" spans="1:9" x14ac:dyDescent="0.25">
      <c r="A729">
        <v>3</v>
      </c>
      <c r="B729">
        <v>130</v>
      </c>
      <c r="C729">
        <v>130</v>
      </c>
      <c r="D729" s="8">
        <v>40.298892330612652</v>
      </c>
      <c r="E729" s="8">
        <v>-39.698866426616284</v>
      </c>
      <c r="F729" s="8">
        <v>-17.257812244928722</v>
      </c>
      <c r="G729" s="8">
        <v>20.299452641300864</v>
      </c>
      <c r="H729" s="8">
        <v>-19.699426737304488</v>
      </c>
      <c r="I729" s="8">
        <v>-16.965960473159736</v>
      </c>
    </row>
    <row r="730" spans="1:9" x14ac:dyDescent="0.25">
      <c r="A730">
        <v>4</v>
      </c>
      <c r="B730">
        <v>130</v>
      </c>
      <c r="C730">
        <v>130</v>
      </c>
      <c r="D730" s="8">
        <v>42.783157712962662</v>
      </c>
      <c r="E730" s="8">
        <v>-41.560463055960795</v>
      </c>
      <c r="F730" s="8">
        <v>-17.19315697962006</v>
      </c>
      <c r="G730" s="8">
        <v>0.61134732849652773</v>
      </c>
      <c r="H730" s="8">
        <v>0.61134732850533979</v>
      </c>
      <c r="I730" s="8">
        <v>-17.030615738454301</v>
      </c>
    </row>
    <row r="731" spans="1:9" x14ac:dyDescent="0.25">
      <c r="A731">
        <v>5</v>
      </c>
      <c r="B731">
        <v>130</v>
      </c>
      <c r="C731">
        <v>130</v>
      </c>
      <c r="D731" s="8">
        <v>6.5961476454050594</v>
      </c>
      <c r="E731" s="8">
        <v>6.5961476454053791</v>
      </c>
      <c r="F731" s="8">
        <v>-1.7637966673826471</v>
      </c>
      <c r="G731" s="8">
        <v>-8.1727108275492135</v>
      </c>
      <c r="H731" s="8">
        <v>21.365006118359652</v>
      </c>
      <c r="I731" s="8">
        <v>-1.2685900251364797</v>
      </c>
    </row>
    <row r="732" spans="1:9" x14ac:dyDescent="0.25">
      <c r="A732">
        <v>6</v>
      </c>
      <c r="B732">
        <v>130</v>
      </c>
      <c r="C732">
        <v>130</v>
      </c>
      <c r="D732" s="8">
        <v>-3.1690332363788638</v>
      </c>
      <c r="E732" s="8">
        <v>10.444768472097618</v>
      </c>
      <c r="F732" s="8">
        <v>-1.2910230341043751</v>
      </c>
      <c r="G732" s="8">
        <v>-4.7620568246937909</v>
      </c>
      <c r="H732" s="8">
        <v>12.037792060412546</v>
      </c>
      <c r="I732" s="8">
        <v>-1.0125706503704892</v>
      </c>
    </row>
    <row r="733" spans="1:9" x14ac:dyDescent="0.25">
      <c r="A733">
        <v>7</v>
      </c>
      <c r="B733">
        <v>130</v>
      </c>
      <c r="C733">
        <v>130</v>
      </c>
      <c r="D733" s="8">
        <v>-9.1486061733505082</v>
      </c>
      <c r="E733" s="8">
        <v>7.6512427117508492</v>
      </c>
      <c r="F733" s="8">
        <v>-5.6507034054049283</v>
      </c>
      <c r="G733" s="8">
        <v>-16.771402907708183</v>
      </c>
      <c r="H733" s="8">
        <v>15.274039446108523</v>
      </c>
      <c r="I733" s="8">
        <v>-5.3722510216710422</v>
      </c>
    </row>
    <row r="734" spans="1:9" x14ac:dyDescent="0.25">
      <c r="A734">
        <v>8</v>
      </c>
      <c r="B734">
        <v>130</v>
      </c>
      <c r="C734">
        <v>130</v>
      </c>
      <c r="D734" s="8">
        <v>-36.086694557963369</v>
      </c>
      <c r="E734" s="8">
        <v>33.441951879143332</v>
      </c>
      <c r="F734" s="8">
        <v>-5.3946840305937096</v>
      </c>
      <c r="G734" s="8">
        <v>-86.223114648827632</v>
      </c>
      <c r="H734" s="8">
        <v>83.578371970007609</v>
      </c>
      <c r="I734" s="8">
        <v>-4.8994773883475435</v>
      </c>
    </row>
    <row r="735" spans="1:9" x14ac:dyDescent="0.25">
      <c r="A735">
        <v>9</v>
      </c>
      <c r="B735">
        <v>130</v>
      </c>
      <c r="C735">
        <v>130</v>
      </c>
      <c r="D735" s="8">
        <v>-85.554580546776933</v>
      </c>
      <c r="E735" s="8">
        <v>84.246906072058366</v>
      </c>
      <c r="F735" s="8">
        <v>3.6243897623151292E-2</v>
      </c>
      <c r="G735" s="8">
        <v>-80.966065638348852</v>
      </c>
      <c r="H735" s="8">
        <v>79.658391163630284</v>
      </c>
      <c r="I735" s="8">
        <v>0.68399790832376772</v>
      </c>
    </row>
    <row r="736" spans="1:9" x14ac:dyDescent="0.25">
      <c r="A736">
        <v>10</v>
      </c>
      <c r="B736">
        <v>130</v>
      </c>
      <c r="C736">
        <v>130</v>
      </c>
      <c r="D736" s="8">
        <v>-80.398083833386167</v>
      </c>
      <c r="E736" s="8">
        <v>80.226372968592969</v>
      </c>
      <c r="F736" s="8">
        <v>5.9792761474160923</v>
      </c>
      <c r="G736" s="8">
        <v>-8.5855432396694548E-2</v>
      </c>
      <c r="H736" s="8">
        <v>-8.5855432396508752E-2</v>
      </c>
      <c r="I736" s="8">
        <v>6.6270301581167077</v>
      </c>
    </row>
    <row r="737" spans="1:9" x14ac:dyDescent="0.25">
      <c r="A737">
        <v>11</v>
      </c>
      <c r="B737">
        <v>130</v>
      </c>
      <c r="C737">
        <v>130</v>
      </c>
      <c r="D737" s="8">
        <v>-1.7823496662859679</v>
      </c>
      <c r="E737" s="8">
        <v>-1.7823496662867491</v>
      </c>
      <c r="F737" s="8">
        <v>2.6476420067617195</v>
      </c>
      <c r="G737" s="8">
        <v>36.079543867728212</v>
      </c>
      <c r="H737" s="8">
        <v>-39.644243200300927</v>
      </c>
      <c r="I737" s="8">
        <v>3.2953960174623362</v>
      </c>
    </row>
    <row r="738" spans="1:9" x14ac:dyDescent="0.25">
      <c r="A738">
        <v>12</v>
      </c>
      <c r="B738">
        <v>130</v>
      </c>
      <c r="C738">
        <v>130</v>
      </c>
      <c r="D738" s="8">
        <v>35.137639602784986</v>
      </c>
      <c r="E738" s="8">
        <v>-40.586147465244451</v>
      </c>
      <c r="F738" s="8">
        <v>2.2697761631741904</v>
      </c>
      <c r="G738" s="8">
        <v>68.184919371334971</v>
      </c>
      <c r="H738" s="8">
        <v>-73.633427233794421</v>
      </c>
      <c r="I738" s="8">
        <v>2.9175301738748072</v>
      </c>
    </row>
    <row r="739" spans="1:9" x14ac:dyDescent="0.25">
      <c r="A739">
        <v>13</v>
      </c>
      <c r="B739">
        <v>130</v>
      </c>
      <c r="C739">
        <v>130</v>
      </c>
      <c r="D739" s="8">
        <v>67.14246280932926</v>
      </c>
      <c r="E739" s="8">
        <v>-74.675883795800786</v>
      </c>
      <c r="F739" s="8">
        <v>1.5323533664654752</v>
      </c>
      <c r="G739" s="8">
        <v>84.480573724955519</v>
      </c>
      <c r="H739" s="8">
        <v>-92.013994711427046</v>
      </c>
      <c r="I739" s="8">
        <v>2.0275600087116423</v>
      </c>
    </row>
    <row r="740" spans="1:9" x14ac:dyDescent="0.25">
      <c r="A740">
        <v>14</v>
      </c>
      <c r="B740">
        <v>130</v>
      </c>
      <c r="C740">
        <v>130</v>
      </c>
      <c r="D740" s="8">
        <v>38.584990215333782</v>
      </c>
      <c r="E740" s="8">
        <v>-42.76056745642547</v>
      </c>
      <c r="F740" s="8">
        <v>2.0051269998154577</v>
      </c>
      <c r="G740" s="8">
        <v>41.550795547290235</v>
      </c>
      <c r="H740" s="8">
        <v>-45.726372788381923</v>
      </c>
      <c r="I740" s="8">
        <v>2.2835793835493443</v>
      </c>
    </row>
    <row r="741" spans="1:9" x14ac:dyDescent="0.25">
      <c r="A741">
        <v>15</v>
      </c>
      <c r="B741">
        <v>130</v>
      </c>
      <c r="C741">
        <v>130</v>
      </c>
      <c r="D741" s="8">
        <v>45.329692017163261</v>
      </c>
      <c r="E741" s="8">
        <v>-41.947476318513928</v>
      </c>
      <c r="F741" s="8">
        <v>-7.8487515641550489</v>
      </c>
      <c r="G741" s="8">
        <v>34.66682568308299</v>
      </c>
      <c r="H741" s="8">
        <v>-31.284609984433661</v>
      </c>
      <c r="I741" s="8">
        <v>-7.5702991804211619</v>
      </c>
    </row>
    <row r="742" spans="1:9" x14ac:dyDescent="0.25">
      <c r="A742">
        <v>16</v>
      </c>
      <c r="B742">
        <v>130</v>
      </c>
      <c r="C742">
        <v>130</v>
      </c>
      <c r="D742" s="8">
        <v>74.58968412135178</v>
      </c>
      <c r="E742" s="8">
        <v>-68.504425859029624</v>
      </c>
      <c r="F742" s="8">
        <v>-7.5927321893597304</v>
      </c>
      <c r="G742" s="8">
        <v>3.0426291311608602</v>
      </c>
      <c r="H742" s="8">
        <v>3.0426291311613052</v>
      </c>
      <c r="I742" s="8">
        <v>-7.0975255471135634</v>
      </c>
    </row>
    <row r="743" spans="1:9" x14ac:dyDescent="0.25">
      <c r="A743">
        <v>17</v>
      </c>
      <c r="B743">
        <v>130</v>
      </c>
      <c r="C743">
        <v>130</v>
      </c>
      <c r="D743" s="8">
        <v>2.8421176806701065</v>
      </c>
      <c r="E743" s="8">
        <v>2.8421176806679429</v>
      </c>
      <c r="F743" s="8">
        <v>3.9072632243466097</v>
      </c>
      <c r="G743" s="8">
        <v>12.671758287859587</v>
      </c>
      <c r="H743" s="8">
        <v>-6.9875229265215371</v>
      </c>
      <c r="I743" s="8">
        <v>4.0698044655123669</v>
      </c>
    </row>
    <row r="744" spans="1:9" x14ac:dyDescent="0.25">
      <c r="A744">
        <v>18</v>
      </c>
      <c r="B744">
        <v>130</v>
      </c>
      <c r="C744">
        <v>130</v>
      </c>
      <c r="D744" s="8">
        <v>6.2039785409617689</v>
      </c>
      <c r="E744" s="8">
        <v>-3.1191831966469139</v>
      </c>
      <c r="F744" s="8">
        <v>3.8426079590463509</v>
      </c>
      <c r="G744" s="8">
        <v>10.865559409766465</v>
      </c>
      <c r="H744" s="8">
        <v>-7.7807640654516099</v>
      </c>
      <c r="I744" s="8">
        <v>4.1344597308153386</v>
      </c>
    </row>
    <row r="745" spans="1:9" x14ac:dyDescent="0.25">
      <c r="A745">
        <v>19</v>
      </c>
      <c r="B745">
        <v>130</v>
      </c>
      <c r="C745">
        <v>130</v>
      </c>
      <c r="D745" s="8">
        <v>8.1546575779983339</v>
      </c>
      <c r="E745" s="8">
        <v>-10.491665897221173</v>
      </c>
      <c r="F745" s="8">
        <v>-13.427398928587401</v>
      </c>
      <c r="G745" s="8">
        <v>-7.3680038942316965</v>
      </c>
      <c r="H745" s="8">
        <v>5.0309955750088573</v>
      </c>
      <c r="I745" s="8">
        <v>-13.135547156818417</v>
      </c>
    </row>
    <row r="746" spans="1:9" x14ac:dyDescent="0.25">
      <c r="A746">
        <v>20</v>
      </c>
      <c r="B746">
        <v>130</v>
      </c>
      <c r="C746">
        <v>130</v>
      </c>
      <c r="D746" s="8">
        <v>-60.321452896956664</v>
      </c>
      <c r="E746" s="8">
        <v>57.631644583410186</v>
      </c>
      <c r="F746" s="8">
        <v>-13.573324814465501</v>
      </c>
      <c r="G746" s="8">
        <v>-91.366775841406579</v>
      </c>
      <c r="H746" s="8">
        <v>88.6769675278601</v>
      </c>
      <c r="I746" s="8">
        <v>-12.989621270927529</v>
      </c>
    </row>
    <row r="747" spans="1:9" x14ac:dyDescent="0.25">
      <c r="A747">
        <v>21</v>
      </c>
      <c r="B747">
        <v>130</v>
      </c>
      <c r="C747">
        <v>130</v>
      </c>
      <c r="D747" s="8">
        <v>-24.05333639230021</v>
      </c>
      <c r="E747" s="8">
        <v>-24.053336392300238</v>
      </c>
      <c r="F747" s="8">
        <v>-0.24864625325124629</v>
      </c>
      <c r="G747" s="8">
        <v>-24.053336392300231</v>
      </c>
      <c r="H747" s="8">
        <v>-24.053336392300217</v>
      </c>
      <c r="I747" s="8">
        <v>0.24864625325124423</v>
      </c>
    </row>
    <row r="748" spans="1:9" x14ac:dyDescent="0.25">
      <c r="A748">
        <v>22</v>
      </c>
      <c r="B748">
        <v>130</v>
      </c>
      <c r="C748">
        <v>130</v>
      </c>
      <c r="D748" s="8">
        <v>0.37495267378407182</v>
      </c>
      <c r="E748" s="8">
        <v>0.37495267378409591</v>
      </c>
      <c r="F748" s="8">
        <v>-0.37773921846618563</v>
      </c>
      <c r="G748" s="8">
        <v>0.37495267378410374</v>
      </c>
      <c r="H748" s="8">
        <v>0.37495267378406399</v>
      </c>
      <c r="I748" s="8">
        <v>0.37773921846618574</v>
      </c>
    </row>
    <row r="749" spans="1:9" x14ac:dyDescent="0.25">
      <c r="A749">
        <v>23</v>
      </c>
      <c r="B749">
        <v>130</v>
      </c>
      <c r="C749">
        <v>130</v>
      </c>
      <c r="D749" s="8">
        <v>-22.011079143837563</v>
      </c>
      <c r="E749" s="8">
        <v>-22.011079143837605</v>
      </c>
      <c r="F749" s="8">
        <v>-0.2486462532512479</v>
      </c>
      <c r="G749" s="8">
        <v>-22.011079143837616</v>
      </c>
      <c r="H749" s="8">
        <v>-22.011079143837552</v>
      </c>
      <c r="I749" s="8">
        <v>0.24864625325124259</v>
      </c>
    </row>
    <row r="750" spans="1:9" x14ac:dyDescent="0.25">
      <c r="A750">
        <v>24</v>
      </c>
      <c r="B750">
        <v>130</v>
      </c>
      <c r="C750">
        <v>130</v>
      </c>
      <c r="D750" s="8">
        <v>60.350764532297056</v>
      </c>
      <c r="E750" s="8">
        <v>-70.156149858329414</v>
      </c>
      <c r="F750" s="8">
        <v>1.4841660507821632</v>
      </c>
      <c r="G750" s="8">
        <v>75.102254566462818</v>
      </c>
      <c r="H750" s="8">
        <v>-84.907639892495183</v>
      </c>
      <c r="I750" s="8">
        <v>2.036806270745747</v>
      </c>
    </row>
    <row r="751" spans="1:9" x14ac:dyDescent="0.25">
      <c r="A751">
        <v>25</v>
      </c>
      <c r="B751">
        <v>130</v>
      </c>
      <c r="C751">
        <v>130</v>
      </c>
      <c r="D751" s="8">
        <v>-15.305720722174398</v>
      </c>
      <c r="E751" s="8">
        <v>10.839424476738303</v>
      </c>
      <c r="F751" s="8">
        <v>-13.55779315267832</v>
      </c>
      <c r="G751" s="8">
        <v>-126.59402368921323</v>
      </c>
      <c r="H751" s="8">
        <v>122.12772744377713</v>
      </c>
      <c r="I751" s="8">
        <v>-13.005152932714735</v>
      </c>
    </row>
    <row r="752" spans="1:9" x14ac:dyDescent="0.25">
      <c r="A752">
        <v>1</v>
      </c>
      <c r="B752">
        <v>131</v>
      </c>
      <c r="C752">
        <v>131</v>
      </c>
      <c r="D752" s="8">
        <v>-200.10578713934368</v>
      </c>
      <c r="E752" s="8">
        <v>177.92954105564539</v>
      </c>
      <c r="F752" s="8">
        <v>44.737533458199913</v>
      </c>
      <c r="G752" s="8">
        <v>-94.850007004085157</v>
      </c>
      <c r="H752" s="8">
        <v>72.673760920386869</v>
      </c>
      <c r="I752" s="8">
        <v>45.321237001737892</v>
      </c>
    </row>
    <row r="753" spans="1:9" x14ac:dyDescent="0.25">
      <c r="A753">
        <v>2</v>
      </c>
      <c r="B753">
        <v>131</v>
      </c>
      <c r="C753">
        <v>131</v>
      </c>
      <c r="D753" s="8">
        <v>84.261219223021826</v>
      </c>
      <c r="E753" s="8">
        <v>-106.08466531239172</v>
      </c>
      <c r="F753" s="8">
        <v>44.883459344084244</v>
      </c>
      <c r="G753" s="8">
        <v>136.88910929065031</v>
      </c>
      <c r="H753" s="8">
        <v>-158.71255538002021</v>
      </c>
      <c r="I753" s="8">
        <v>45.175311115853226</v>
      </c>
    </row>
    <row r="754" spans="1:9" x14ac:dyDescent="0.25">
      <c r="A754">
        <v>3</v>
      </c>
      <c r="B754">
        <v>131</v>
      </c>
      <c r="C754">
        <v>131</v>
      </c>
      <c r="D754" s="8">
        <v>153.47632129347221</v>
      </c>
      <c r="E754" s="8">
        <v>-142.12534337719734</v>
      </c>
      <c r="F754" s="8">
        <v>-63.376473490848461</v>
      </c>
      <c r="G754" s="8">
        <v>79.575905125781816</v>
      </c>
      <c r="H754" s="8">
        <v>-68.224927209506944</v>
      </c>
      <c r="I754" s="8">
        <v>-63.084621719079479</v>
      </c>
    </row>
    <row r="755" spans="1:9" x14ac:dyDescent="0.25">
      <c r="A755">
        <v>4</v>
      </c>
      <c r="B755">
        <v>131</v>
      </c>
      <c r="C755">
        <v>131</v>
      </c>
      <c r="D755" s="8">
        <v>166.09339381703211</v>
      </c>
      <c r="E755" s="8">
        <v>-145.56677130465584</v>
      </c>
      <c r="F755" s="8">
        <v>-63.311818225503835</v>
      </c>
      <c r="G755" s="8">
        <v>10.263311256190869</v>
      </c>
      <c r="H755" s="8">
        <v>10.263311256185398</v>
      </c>
      <c r="I755" s="8">
        <v>-63.14927698433808</v>
      </c>
    </row>
    <row r="756" spans="1:9" x14ac:dyDescent="0.25">
      <c r="A756">
        <v>5</v>
      </c>
      <c r="B756">
        <v>131</v>
      </c>
      <c r="C756">
        <v>131</v>
      </c>
      <c r="D756" s="8">
        <v>27.028371541110882</v>
      </c>
      <c r="E756" s="8">
        <v>27.028371541105589</v>
      </c>
      <c r="F756" s="8">
        <v>17.537926405772986</v>
      </c>
      <c r="G756" s="8">
        <v>200.27274835561846</v>
      </c>
      <c r="H756" s="8">
        <v>-146.21600527340198</v>
      </c>
      <c r="I756" s="8">
        <v>18.033133048019156</v>
      </c>
    </row>
    <row r="757" spans="1:9" x14ac:dyDescent="0.25">
      <c r="A757">
        <v>6</v>
      </c>
      <c r="B757">
        <v>131</v>
      </c>
      <c r="C757">
        <v>131</v>
      </c>
      <c r="D757" s="8">
        <v>94.679017105902574</v>
      </c>
      <c r="E757" s="8">
        <v>-65.016100656914517</v>
      </c>
      <c r="F757" s="8">
        <v>18.010700039118731</v>
      </c>
      <c r="G757" s="8">
        <v>119.78176053420245</v>
      </c>
      <c r="H757" s="8">
        <v>-90.118844085214391</v>
      </c>
      <c r="I757" s="8">
        <v>18.289152422852613</v>
      </c>
    </row>
    <row r="758" spans="1:9" x14ac:dyDescent="0.25">
      <c r="A758">
        <v>7</v>
      </c>
      <c r="B758">
        <v>131</v>
      </c>
      <c r="C758">
        <v>131</v>
      </c>
      <c r="D758" s="8">
        <v>93.402920671201755</v>
      </c>
      <c r="E758" s="8">
        <v>-116.49768394821722</v>
      </c>
      <c r="F758" s="8">
        <v>-22.241624131486549</v>
      </c>
      <c r="G758" s="8">
        <v>62.833604985430256</v>
      </c>
      <c r="H758" s="8">
        <v>-85.928368262445716</v>
      </c>
      <c r="I758" s="8">
        <v>-21.963171747752661</v>
      </c>
    </row>
    <row r="759" spans="1:9" x14ac:dyDescent="0.25">
      <c r="A759">
        <v>8</v>
      </c>
      <c r="B759">
        <v>131</v>
      </c>
      <c r="C759">
        <v>131</v>
      </c>
      <c r="D759" s="8">
        <v>140.34983328364788</v>
      </c>
      <c r="E759" s="8">
        <v>-182.41739604771348</v>
      </c>
      <c r="F759" s="8">
        <v>-21.985604756689725</v>
      </c>
      <c r="G759" s="8">
        <v>-71.394577466318296</v>
      </c>
      <c r="H759" s="8">
        <v>29.327014702252679</v>
      </c>
      <c r="I759" s="8">
        <v>-21.490398114443558</v>
      </c>
    </row>
    <row r="760" spans="1:9" x14ac:dyDescent="0.25">
      <c r="A760">
        <v>9</v>
      </c>
      <c r="B760">
        <v>131</v>
      </c>
      <c r="C760">
        <v>131</v>
      </c>
      <c r="D760" s="8">
        <v>-69.853557624307541</v>
      </c>
      <c r="E760" s="8">
        <v>30.868034544262926</v>
      </c>
      <c r="F760" s="8">
        <v>-6.3300763790103627</v>
      </c>
      <c r="G760" s="8">
        <v>-146.38212106363332</v>
      </c>
      <c r="H760" s="8">
        <v>107.39659798358869</v>
      </c>
      <c r="I760" s="8">
        <v>-5.6823223683097446</v>
      </c>
    </row>
    <row r="761" spans="1:9" x14ac:dyDescent="0.25">
      <c r="A761">
        <v>10</v>
      </c>
      <c r="B761">
        <v>131</v>
      </c>
      <c r="C761">
        <v>131</v>
      </c>
      <c r="D761" s="8">
        <v>-144.74771238447136</v>
      </c>
      <c r="E761" s="8">
        <v>109.03100666275034</v>
      </c>
      <c r="F761" s="8">
        <v>9.634794076971458</v>
      </c>
      <c r="G761" s="8">
        <v>-17.858352860860432</v>
      </c>
      <c r="H761" s="8">
        <v>-17.858352860860595</v>
      </c>
      <c r="I761" s="8">
        <v>10.282548087672076</v>
      </c>
    </row>
    <row r="762" spans="1:9" x14ac:dyDescent="0.25">
      <c r="A762">
        <v>11</v>
      </c>
      <c r="B762">
        <v>131</v>
      </c>
      <c r="C762">
        <v>131</v>
      </c>
      <c r="D762" s="8">
        <v>-17.858352860858869</v>
      </c>
      <c r="E762" s="8">
        <v>-17.858352860858535</v>
      </c>
      <c r="F762" s="8">
        <v>-10.282548087679025</v>
      </c>
      <c r="G762" s="8">
        <v>-144.74771238455821</v>
      </c>
      <c r="H762" s="8">
        <v>109.03100666284081</v>
      </c>
      <c r="I762" s="8">
        <v>-9.6347940769784088</v>
      </c>
    </row>
    <row r="763" spans="1:9" x14ac:dyDescent="0.25">
      <c r="A763">
        <v>12</v>
      </c>
      <c r="B763">
        <v>131</v>
      </c>
      <c r="C763">
        <v>131</v>
      </c>
      <c r="D763" s="8">
        <v>-146.38212106372043</v>
      </c>
      <c r="E763" s="8">
        <v>107.39659798367889</v>
      </c>
      <c r="F763" s="8">
        <v>5.682322368306564</v>
      </c>
      <c r="G763" s="8">
        <v>-69.853557624435609</v>
      </c>
      <c r="H763" s="8">
        <v>30.868034544394074</v>
      </c>
      <c r="I763" s="8">
        <v>6.3300763790071803</v>
      </c>
    </row>
    <row r="764" spans="1:9" x14ac:dyDescent="0.25">
      <c r="A764">
        <v>13</v>
      </c>
      <c r="B764">
        <v>131</v>
      </c>
      <c r="C764">
        <v>131</v>
      </c>
      <c r="D764" s="8">
        <v>-71.394577466421339</v>
      </c>
      <c r="E764" s="8">
        <v>29.327014702408974</v>
      </c>
      <c r="F764" s="8">
        <v>21.490398114449413</v>
      </c>
      <c r="G764" s="8">
        <v>140.3498332836017</v>
      </c>
      <c r="H764" s="8">
        <v>-182.41739604761403</v>
      </c>
      <c r="I764" s="8">
        <v>21.985604756695576</v>
      </c>
    </row>
    <row r="765" spans="1:9" x14ac:dyDescent="0.25">
      <c r="A765">
        <v>14</v>
      </c>
      <c r="B765">
        <v>131</v>
      </c>
      <c r="C765">
        <v>131</v>
      </c>
      <c r="D765" s="8">
        <v>62.833604985407774</v>
      </c>
      <c r="E765" s="8">
        <v>-85.928368262399303</v>
      </c>
      <c r="F765" s="8">
        <v>21.963171747789886</v>
      </c>
      <c r="G765" s="8">
        <v>93.402920671230419</v>
      </c>
      <c r="H765" s="8">
        <v>-116.49768394822195</v>
      </c>
      <c r="I765" s="8">
        <v>22.241624131523775</v>
      </c>
    </row>
    <row r="766" spans="1:9" x14ac:dyDescent="0.25">
      <c r="A766">
        <v>15</v>
      </c>
      <c r="B766">
        <v>131</v>
      </c>
      <c r="C766">
        <v>131</v>
      </c>
      <c r="D766" s="8">
        <v>119.78176053421672</v>
      </c>
      <c r="E766" s="8">
        <v>-90.118844085233746</v>
      </c>
      <c r="F766" s="8">
        <v>-18.289152422829993</v>
      </c>
      <c r="G766" s="8">
        <v>94.679017105948077</v>
      </c>
      <c r="H766" s="8">
        <v>-65.016100656965136</v>
      </c>
      <c r="I766" s="8">
        <v>-18.010700039096104</v>
      </c>
    </row>
    <row r="767" spans="1:9" x14ac:dyDescent="0.25">
      <c r="A767">
        <v>16</v>
      </c>
      <c r="B767">
        <v>131</v>
      </c>
      <c r="C767">
        <v>131</v>
      </c>
      <c r="D767" s="8">
        <v>200.27274835572922</v>
      </c>
      <c r="E767" s="8">
        <v>-146.216005273495</v>
      </c>
      <c r="F767" s="8">
        <v>-18.033133048029878</v>
      </c>
      <c r="G767" s="8">
        <v>27.028371541117174</v>
      </c>
      <c r="H767" s="8">
        <v>27.028371541117039</v>
      </c>
      <c r="I767" s="8">
        <v>-17.537926405783708</v>
      </c>
    </row>
    <row r="768" spans="1:9" x14ac:dyDescent="0.25">
      <c r="A768">
        <v>17</v>
      </c>
      <c r="B768">
        <v>131</v>
      </c>
      <c r="C768">
        <v>131</v>
      </c>
      <c r="D768" s="8">
        <v>10.263311256179504</v>
      </c>
      <c r="E768" s="8">
        <v>10.263311256180808</v>
      </c>
      <c r="F768" s="8">
        <v>63.149276984382062</v>
      </c>
      <c r="G768" s="8">
        <v>166.09339381713275</v>
      </c>
      <c r="H768" s="8">
        <v>-145.56677130477246</v>
      </c>
      <c r="I768" s="8">
        <v>63.311818225547817</v>
      </c>
    </row>
    <row r="769" spans="1:9" x14ac:dyDescent="0.25">
      <c r="A769">
        <v>18</v>
      </c>
      <c r="B769">
        <v>131</v>
      </c>
      <c r="C769">
        <v>131</v>
      </c>
      <c r="D769" s="8">
        <v>79.575905125827489</v>
      </c>
      <c r="E769" s="8">
        <v>-68.224927209561258</v>
      </c>
      <c r="F769" s="8">
        <v>63.084621719073077</v>
      </c>
      <c r="G769" s="8">
        <v>153.47632129351106</v>
      </c>
      <c r="H769" s="8">
        <v>-142.12534337724483</v>
      </c>
      <c r="I769" s="8">
        <v>63.376473490842066</v>
      </c>
    </row>
    <row r="770" spans="1:9" x14ac:dyDescent="0.25">
      <c r="A770">
        <v>19</v>
      </c>
      <c r="B770">
        <v>131</v>
      </c>
      <c r="C770">
        <v>131</v>
      </c>
      <c r="D770" s="8">
        <v>136.88910929068962</v>
      </c>
      <c r="E770" s="8">
        <v>-158.71255538007179</v>
      </c>
      <c r="F770" s="8">
        <v>-45.175311115859238</v>
      </c>
      <c r="G770" s="8">
        <v>84.261219223054027</v>
      </c>
      <c r="H770" s="8">
        <v>-106.08466531243623</v>
      </c>
      <c r="I770" s="8">
        <v>-44.883459344090248</v>
      </c>
    </row>
    <row r="771" spans="1:9" x14ac:dyDescent="0.25">
      <c r="A771">
        <v>20</v>
      </c>
      <c r="B771">
        <v>131</v>
      </c>
      <c r="C771">
        <v>131</v>
      </c>
      <c r="D771" s="8">
        <v>-94.850007004062761</v>
      </c>
      <c r="E771" s="8">
        <v>72.673760920356912</v>
      </c>
      <c r="F771" s="8">
        <v>-45.3212370017417</v>
      </c>
      <c r="G771" s="8">
        <v>-200.10578713933018</v>
      </c>
      <c r="H771" s="8">
        <v>177.92954105562433</v>
      </c>
      <c r="I771" s="8">
        <v>-44.737533458203728</v>
      </c>
    </row>
    <row r="772" spans="1:9" x14ac:dyDescent="0.25">
      <c r="A772">
        <v>21</v>
      </c>
      <c r="B772">
        <v>131</v>
      </c>
      <c r="C772">
        <v>131</v>
      </c>
      <c r="D772" s="8">
        <v>-137.98013893338231</v>
      </c>
      <c r="E772" s="8">
        <v>-137.98013893338072</v>
      </c>
      <c r="F772" s="8">
        <v>-0.24864625325121278</v>
      </c>
      <c r="G772" s="8">
        <v>-137.98013893338072</v>
      </c>
      <c r="H772" s="8">
        <v>-137.98013893338231</v>
      </c>
      <c r="I772" s="8">
        <v>0.24864625325127776</v>
      </c>
    </row>
    <row r="773" spans="1:9" x14ac:dyDescent="0.25">
      <c r="A773">
        <v>22</v>
      </c>
      <c r="B773">
        <v>131</v>
      </c>
      <c r="C773">
        <v>131</v>
      </c>
      <c r="D773" s="8">
        <v>-0.15905185696997565</v>
      </c>
      <c r="E773" s="8">
        <v>-0.15905185696985918</v>
      </c>
      <c r="F773" s="8">
        <v>-0.37773921846618386</v>
      </c>
      <c r="G773" s="8">
        <v>-0.15905185696984764</v>
      </c>
      <c r="H773" s="8">
        <v>-0.15905185696998719</v>
      </c>
      <c r="I773" s="8">
        <v>0.37773921846618758</v>
      </c>
    </row>
    <row r="774" spans="1:9" x14ac:dyDescent="0.25">
      <c r="A774">
        <v>23</v>
      </c>
      <c r="B774">
        <v>131</v>
      </c>
      <c r="C774">
        <v>131</v>
      </c>
      <c r="D774" s="8">
        <v>-137.98013893339561</v>
      </c>
      <c r="E774" s="8">
        <v>-137.98013893339572</v>
      </c>
      <c r="F774" s="8">
        <v>-0.24864625325124784</v>
      </c>
      <c r="G774" s="8">
        <v>-137.98013893339575</v>
      </c>
      <c r="H774" s="8">
        <v>-137.98013893339558</v>
      </c>
      <c r="I774" s="8">
        <v>0.24864625325124265</v>
      </c>
    </row>
    <row r="775" spans="1:9" x14ac:dyDescent="0.25">
      <c r="A775">
        <v>24</v>
      </c>
      <c r="B775">
        <v>131</v>
      </c>
      <c r="C775">
        <v>131</v>
      </c>
      <c r="D775" s="8">
        <v>-196.35209813908341</v>
      </c>
      <c r="E775" s="8">
        <v>156.89682710857261</v>
      </c>
      <c r="F775" s="8">
        <v>44.753065119988371</v>
      </c>
      <c r="G775" s="8">
        <v>180.9587505734479</v>
      </c>
      <c r="H775" s="8">
        <v>-220.4140216039587</v>
      </c>
      <c r="I775" s="8">
        <v>45.305705339951956</v>
      </c>
    </row>
    <row r="776" spans="1:9" x14ac:dyDescent="0.25">
      <c r="A776">
        <v>25</v>
      </c>
      <c r="B776">
        <v>131</v>
      </c>
      <c r="C776">
        <v>131</v>
      </c>
      <c r="D776" s="8">
        <v>180.95875057351438</v>
      </c>
      <c r="E776" s="8">
        <v>-220.41402160404741</v>
      </c>
      <c r="F776" s="8">
        <v>-45.305705339954521</v>
      </c>
      <c r="G776" s="8">
        <v>-196.35209813903839</v>
      </c>
      <c r="H776" s="8">
        <v>156.89682710850536</v>
      </c>
      <c r="I776" s="8">
        <v>-44.753065119990929</v>
      </c>
    </row>
    <row r="777" spans="1:9" x14ac:dyDescent="0.25">
      <c r="A777">
        <v>1</v>
      </c>
      <c r="B777">
        <v>132</v>
      </c>
      <c r="C777">
        <v>132</v>
      </c>
      <c r="D777" s="8">
        <v>-165.84783839043453</v>
      </c>
      <c r="E777" s="8">
        <v>144.4170418536149</v>
      </c>
      <c r="F777" s="8">
        <v>39.932711134827642</v>
      </c>
      <c r="G777" s="8">
        <v>-71.823286917859775</v>
      </c>
      <c r="H777" s="8">
        <v>50.392490381040147</v>
      </c>
      <c r="I777" s="8">
        <v>40.516414678365614</v>
      </c>
    </row>
    <row r="778" spans="1:9" x14ac:dyDescent="0.25">
      <c r="A778">
        <v>2</v>
      </c>
      <c r="B778">
        <v>132</v>
      </c>
      <c r="C778">
        <v>132</v>
      </c>
      <c r="D778" s="8">
        <v>88.194850582683969</v>
      </c>
      <c r="E778" s="8">
        <v>-109.27284712517353</v>
      </c>
      <c r="F778" s="8">
        <v>40.078637020712989</v>
      </c>
      <c r="G778" s="8">
        <v>135.20712631897194</v>
      </c>
      <c r="H778" s="8">
        <v>-156.28512286146147</v>
      </c>
      <c r="I778" s="8">
        <v>40.370488792481972</v>
      </c>
    </row>
    <row r="779" spans="1:9" x14ac:dyDescent="0.25">
      <c r="A779">
        <v>3</v>
      </c>
      <c r="B779">
        <v>132</v>
      </c>
      <c r="C779">
        <v>132</v>
      </c>
      <c r="D779" s="8">
        <v>150.92753030376036</v>
      </c>
      <c r="E779" s="8">
        <v>-140.56471887667124</v>
      </c>
      <c r="F779" s="8">
        <v>-62.497450728666635</v>
      </c>
      <c r="G779" s="8">
        <v>78.054468008631261</v>
      </c>
      <c r="H779" s="8">
        <v>-67.691656581542162</v>
      </c>
      <c r="I779" s="8">
        <v>-62.205598956897646</v>
      </c>
    </row>
    <row r="780" spans="1:9" x14ac:dyDescent="0.25">
      <c r="A780">
        <v>4</v>
      </c>
      <c r="B780">
        <v>132</v>
      </c>
      <c r="C780">
        <v>132</v>
      </c>
      <c r="D780" s="8">
        <v>163.03991074855634</v>
      </c>
      <c r="E780" s="8">
        <v>-144.28759572025723</v>
      </c>
      <c r="F780" s="8">
        <v>-62.432795463324929</v>
      </c>
      <c r="G780" s="8">
        <v>9.3761575141521245</v>
      </c>
      <c r="H780" s="8">
        <v>9.3761575141469731</v>
      </c>
      <c r="I780" s="8">
        <v>-62.27025422215916</v>
      </c>
    </row>
    <row r="781" spans="1:9" x14ac:dyDescent="0.25">
      <c r="A781">
        <v>5</v>
      </c>
      <c r="B781">
        <v>132</v>
      </c>
      <c r="C781">
        <v>132</v>
      </c>
      <c r="D781" s="8">
        <v>26.371824253502684</v>
      </c>
      <c r="E781" s="8">
        <v>26.371824253497824</v>
      </c>
      <c r="F781" s="8">
        <v>14.998612640588746</v>
      </c>
      <c r="G781" s="8">
        <v>174.88138363265571</v>
      </c>
      <c r="H781" s="8">
        <v>-122.13773512565521</v>
      </c>
      <c r="I781" s="8">
        <v>15.493819282834911</v>
      </c>
    </row>
    <row r="782" spans="1:9" x14ac:dyDescent="0.25">
      <c r="A782">
        <v>6</v>
      </c>
      <c r="B782">
        <v>132</v>
      </c>
      <c r="C782">
        <v>132</v>
      </c>
      <c r="D782" s="8">
        <v>82.91916741281338</v>
      </c>
      <c r="E782" s="8">
        <v>-53.975616764516957</v>
      </c>
      <c r="F782" s="8">
        <v>15.471386273916584</v>
      </c>
      <c r="G782" s="8">
        <v>104.50984466957163</v>
      </c>
      <c r="H782" s="8">
        <v>-75.566294021275212</v>
      </c>
      <c r="I782" s="8">
        <v>15.749838657650471</v>
      </c>
    </row>
    <row r="783" spans="1:9" x14ac:dyDescent="0.25">
      <c r="A783">
        <v>7</v>
      </c>
      <c r="B783">
        <v>132</v>
      </c>
      <c r="C783">
        <v>132</v>
      </c>
      <c r="D783" s="8">
        <v>79.559811579589152</v>
      </c>
      <c r="E783" s="8">
        <v>-100.51632711126153</v>
      </c>
      <c r="F783" s="8">
        <v>-21.848502207001374</v>
      </c>
      <c r="G783" s="8">
        <v>49.534213740424534</v>
      </c>
      <c r="H783" s="8">
        <v>-70.490729272096914</v>
      </c>
      <c r="I783" s="8">
        <v>-21.570049823267489</v>
      </c>
    </row>
    <row r="784" spans="1:9" x14ac:dyDescent="0.25">
      <c r="A784">
        <v>8</v>
      </c>
      <c r="B784">
        <v>132</v>
      </c>
      <c r="C784">
        <v>132</v>
      </c>
      <c r="D784" s="8">
        <v>111.12614846738438</v>
      </c>
      <c r="E784" s="8">
        <v>-149.29066008257558</v>
      </c>
      <c r="F784" s="8">
        <v>-21.592482832200471</v>
      </c>
      <c r="G784" s="8">
        <v>-96.788960380076958</v>
      </c>
      <c r="H784" s="8">
        <v>58.624448764885756</v>
      </c>
      <c r="I784" s="8">
        <v>-21.0972761899543</v>
      </c>
    </row>
    <row r="785" spans="1:9" x14ac:dyDescent="0.25">
      <c r="A785">
        <v>9</v>
      </c>
      <c r="B785">
        <v>132</v>
      </c>
      <c r="C785">
        <v>132</v>
      </c>
      <c r="D785" s="8">
        <v>-95.24794053806626</v>
      </c>
      <c r="E785" s="8">
        <v>60.165468606896454</v>
      </c>
      <c r="F785" s="8">
        <v>-5.9369544545220414</v>
      </c>
      <c r="G785" s="8">
        <v>-166.76750339883455</v>
      </c>
      <c r="H785" s="8">
        <v>131.68503146766471</v>
      </c>
      <c r="I785" s="8">
        <v>-5.2892004438214242</v>
      </c>
    </row>
    <row r="786" spans="1:9" x14ac:dyDescent="0.25">
      <c r="A786">
        <v>10</v>
      </c>
      <c r="B786">
        <v>132</v>
      </c>
      <c r="C786">
        <v>132</v>
      </c>
      <c r="D786" s="8">
        <v>-166.43387859226348</v>
      </c>
      <c r="E786" s="8">
        <v>132.01865627423533</v>
      </c>
      <c r="F786" s="8">
        <v>11.387863993183071</v>
      </c>
      <c r="G786" s="8">
        <v>-17.207611159014128</v>
      </c>
      <c r="H786" s="8">
        <v>-17.207611159014029</v>
      </c>
      <c r="I786" s="8">
        <v>12.035618003883689</v>
      </c>
    </row>
    <row r="787" spans="1:9" x14ac:dyDescent="0.25">
      <c r="A787">
        <v>11</v>
      </c>
      <c r="B787">
        <v>132</v>
      </c>
      <c r="C787">
        <v>132</v>
      </c>
      <c r="D787" s="8">
        <v>-17.895462571439431</v>
      </c>
      <c r="E787" s="8">
        <v>-17.895462571439175</v>
      </c>
      <c r="F787" s="8">
        <v>-7.8879360892165691</v>
      </c>
      <c r="G787" s="8">
        <v>-114.27364442085656</v>
      </c>
      <c r="H787" s="8">
        <v>78.482719277977964</v>
      </c>
      <c r="I787" s="8">
        <v>-7.2401820785159527</v>
      </c>
    </row>
    <row r="788" spans="1:9" x14ac:dyDescent="0.25">
      <c r="A788">
        <v>12</v>
      </c>
      <c r="B788">
        <v>132</v>
      </c>
      <c r="C788">
        <v>132</v>
      </c>
      <c r="D788" s="8">
        <v>-114.60726922742859</v>
      </c>
      <c r="E788" s="8">
        <v>78.14909447140613</v>
      </c>
      <c r="F788" s="8">
        <v>6.3995814935430939</v>
      </c>
      <c r="G788" s="8">
        <v>-28.939680082666875</v>
      </c>
      <c r="H788" s="8">
        <v>-7.5184946733555815</v>
      </c>
      <c r="I788" s="8">
        <v>7.0473355042437111</v>
      </c>
    </row>
    <row r="789" spans="1:9" x14ac:dyDescent="0.25">
      <c r="A789">
        <v>13</v>
      </c>
      <c r="B789">
        <v>132</v>
      </c>
      <c r="C789">
        <v>132</v>
      </c>
      <c r="D789" s="8">
        <v>-30.480699924648661</v>
      </c>
      <c r="E789" s="8">
        <v>-9.0595145153366872</v>
      </c>
      <c r="F789" s="8">
        <v>19.170356374735523</v>
      </c>
      <c r="G789" s="8">
        <v>158.66476710245817</v>
      </c>
      <c r="H789" s="8">
        <v>-198.20498154244351</v>
      </c>
      <c r="I789" s="8">
        <v>19.66556301698169</v>
      </c>
    </row>
    <row r="790" spans="1:9" x14ac:dyDescent="0.25">
      <c r="A790">
        <v>14</v>
      </c>
      <c r="B790">
        <v>132</v>
      </c>
      <c r="C790">
        <v>132</v>
      </c>
      <c r="D790" s="8">
        <v>71.38474566204961</v>
      </c>
      <c r="E790" s="8">
        <v>-93.094926301132418</v>
      </c>
      <c r="F790" s="8">
        <v>19.643130008089891</v>
      </c>
      <c r="G790" s="8">
        <v>98.745265246254959</v>
      </c>
      <c r="H790" s="8">
        <v>-120.45544588533777</v>
      </c>
      <c r="I790" s="8">
        <v>19.92158239182378</v>
      </c>
    </row>
    <row r="791" spans="1:9" x14ac:dyDescent="0.25">
      <c r="A791">
        <v>15</v>
      </c>
      <c r="B791">
        <v>132</v>
      </c>
      <c r="C791">
        <v>132</v>
      </c>
      <c r="D791" s="8">
        <v>122.8995938488894</v>
      </c>
      <c r="E791" s="8">
        <v>-96.301117282700119</v>
      </c>
      <c r="F791" s="8">
        <v>-19.080981806816556</v>
      </c>
      <c r="G791" s="8">
        <v>96.701689503038736</v>
      </c>
      <c r="H791" s="8">
        <v>-70.103212936849459</v>
      </c>
      <c r="I791" s="8">
        <v>-18.802529423082667</v>
      </c>
    </row>
    <row r="792" spans="1:9" x14ac:dyDescent="0.25">
      <c r="A792">
        <v>16</v>
      </c>
      <c r="B792">
        <v>132</v>
      </c>
      <c r="C792">
        <v>132</v>
      </c>
      <c r="D792" s="8">
        <v>205.18892133476379</v>
      </c>
      <c r="E792" s="8">
        <v>-156.72585449105077</v>
      </c>
      <c r="F792" s="8">
        <v>-18.824962432018971</v>
      </c>
      <c r="G792" s="8">
        <v>24.231533421856614</v>
      </c>
      <c r="H792" s="8">
        <v>24.231533421856437</v>
      </c>
      <c r="I792" s="8">
        <v>-18.329755789772804</v>
      </c>
    </row>
    <row r="793" spans="1:9" x14ac:dyDescent="0.25">
      <c r="A793">
        <v>17</v>
      </c>
      <c r="B793">
        <v>132</v>
      </c>
      <c r="C793">
        <v>132</v>
      </c>
      <c r="D793" s="8">
        <v>10.094564829369377</v>
      </c>
      <c r="E793" s="8">
        <v>10.094564829369064</v>
      </c>
      <c r="F793" s="8">
        <v>55.382747963508486</v>
      </c>
      <c r="G793" s="8">
        <v>146.78423339144402</v>
      </c>
      <c r="H793" s="8">
        <v>-126.59510373270557</v>
      </c>
      <c r="I793" s="8">
        <v>55.545289204674248</v>
      </c>
    </row>
    <row r="794" spans="1:9" x14ac:dyDescent="0.25">
      <c r="A794">
        <v>18</v>
      </c>
      <c r="B794">
        <v>132</v>
      </c>
      <c r="C794">
        <v>132</v>
      </c>
      <c r="D794" s="8">
        <v>70.404829421422562</v>
      </c>
      <c r="E794" s="8">
        <v>-59.241811670618993</v>
      </c>
      <c r="F794" s="8">
        <v>55.318092698201831</v>
      </c>
      <c r="G794" s="8">
        <v>135.22814996743554</v>
      </c>
      <c r="H794" s="8">
        <v>-124.06513221663197</v>
      </c>
      <c r="I794" s="8">
        <v>55.609944469970813</v>
      </c>
    </row>
    <row r="795" spans="1:9" x14ac:dyDescent="0.25">
      <c r="A795">
        <v>19</v>
      </c>
      <c r="B795">
        <v>132</v>
      </c>
      <c r="C795">
        <v>132</v>
      </c>
      <c r="D795" s="8">
        <v>119.99047257845501</v>
      </c>
      <c r="E795" s="8">
        <v>-139.30280960561873</v>
      </c>
      <c r="F795" s="8">
        <v>-44.092653785103444</v>
      </c>
      <c r="G795" s="8">
        <v>68.627933363223789</v>
      </c>
      <c r="H795" s="8">
        <v>-87.940270390387511</v>
      </c>
      <c r="I795" s="8">
        <v>-43.800802013334462</v>
      </c>
    </row>
    <row r="796" spans="1:9" x14ac:dyDescent="0.25">
      <c r="A796">
        <v>20</v>
      </c>
      <c r="B796">
        <v>132</v>
      </c>
      <c r="C796">
        <v>132</v>
      </c>
      <c r="D796" s="8">
        <v>-106.18109996570975</v>
      </c>
      <c r="E796" s="8">
        <v>86.51596294422238</v>
      </c>
      <c r="F796" s="8">
        <v>-44.238579670982872</v>
      </c>
      <c r="G796" s="8">
        <v>-208.90617839616388</v>
      </c>
      <c r="H796" s="8">
        <v>189.24104137467654</v>
      </c>
      <c r="I796" s="8">
        <v>-43.654876127444894</v>
      </c>
    </row>
    <row r="797" spans="1:9" x14ac:dyDescent="0.25">
      <c r="A797">
        <v>21</v>
      </c>
      <c r="B797">
        <v>132</v>
      </c>
      <c r="C797">
        <v>132</v>
      </c>
      <c r="D797" s="8">
        <v>-130.73592850350713</v>
      </c>
      <c r="E797" s="8">
        <v>-130.73592850350582</v>
      </c>
      <c r="F797" s="8">
        <v>-0.24864625325121958</v>
      </c>
      <c r="G797" s="8">
        <v>-130.73592850350582</v>
      </c>
      <c r="H797" s="8">
        <v>-130.73592850350713</v>
      </c>
      <c r="I797" s="8">
        <v>0.24864625325127093</v>
      </c>
    </row>
    <row r="798" spans="1:9" x14ac:dyDescent="0.25">
      <c r="A798">
        <v>22</v>
      </c>
      <c r="B798">
        <v>132</v>
      </c>
      <c r="C798">
        <v>132</v>
      </c>
      <c r="D798" s="8">
        <v>3.4225734862499948</v>
      </c>
      <c r="E798" s="8">
        <v>3.4225734862501183</v>
      </c>
      <c r="F798" s="8">
        <v>-0.37773921846618436</v>
      </c>
      <c r="G798" s="8">
        <v>3.4225734862501391</v>
      </c>
      <c r="H798" s="8">
        <v>3.4225734862499739</v>
      </c>
      <c r="I798" s="8">
        <v>0.37773921846618702</v>
      </c>
    </row>
    <row r="799" spans="1:9" x14ac:dyDescent="0.25">
      <c r="A799">
        <v>23</v>
      </c>
      <c r="B799">
        <v>132</v>
      </c>
      <c r="C799">
        <v>132</v>
      </c>
      <c r="D799" s="8">
        <v>-126.7016175980186</v>
      </c>
      <c r="E799" s="8">
        <v>-126.70161759801866</v>
      </c>
      <c r="F799" s="8">
        <v>-0.24864625325124767</v>
      </c>
      <c r="G799" s="8">
        <v>-126.70161759801866</v>
      </c>
      <c r="H799" s="8">
        <v>-126.7016175980186</v>
      </c>
      <c r="I799" s="8">
        <v>0.24864625325124282</v>
      </c>
    </row>
    <row r="800" spans="1:9" x14ac:dyDescent="0.25">
      <c r="A800">
        <v>24</v>
      </c>
      <c r="B800">
        <v>132</v>
      </c>
      <c r="C800">
        <v>132</v>
      </c>
      <c r="D800" s="8">
        <v>-147.91351220909817</v>
      </c>
      <c r="E800" s="8">
        <v>109.79673699331752</v>
      </c>
      <c r="F800" s="8">
        <v>39.948242796615737</v>
      </c>
      <c r="G800" s="8">
        <v>189.13670270872555</v>
      </c>
      <c r="H800" s="8">
        <v>-227.2534779245062</v>
      </c>
      <c r="I800" s="8">
        <v>40.500883016579323</v>
      </c>
    </row>
    <row r="801" spans="1:9" x14ac:dyDescent="0.25">
      <c r="A801">
        <v>25</v>
      </c>
      <c r="B801">
        <v>132</v>
      </c>
      <c r="C801">
        <v>132</v>
      </c>
      <c r="D801" s="8">
        <v>147.60052161195239</v>
      </c>
      <c r="E801" s="8">
        <v>-182.54695769292181</v>
      </c>
      <c r="F801" s="8">
        <v>-44.223048009195672</v>
      </c>
      <c r="G801" s="8">
        <v>-220.6385097918093</v>
      </c>
      <c r="H801" s="8">
        <v>185.69207371083988</v>
      </c>
      <c r="I801" s="8">
        <v>-43.670407789232087</v>
      </c>
    </row>
    <row r="802" spans="1:9" x14ac:dyDescent="0.25">
      <c r="A802">
        <v>1</v>
      </c>
      <c r="B802">
        <v>133</v>
      </c>
      <c r="C802">
        <v>133</v>
      </c>
      <c r="D802" s="8">
        <v>-208.90617839626614</v>
      </c>
      <c r="E802" s="8">
        <v>189.24104137478346</v>
      </c>
      <c r="F802" s="8">
        <v>43.654876127460696</v>
      </c>
      <c r="G802" s="8">
        <v>-106.18109996577513</v>
      </c>
      <c r="H802" s="8">
        <v>86.515962944292426</v>
      </c>
      <c r="I802" s="8">
        <v>44.238579670998675</v>
      </c>
    </row>
    <row r="803" spans="1:9" x14ac:dyDescent="0.25">
      <c r="A803">
        <v>2</v>
      </c>
      <c r="B803">
        <v>133</v>
      </c>
      <c r="C803">
        <v>133</v>
      </c>
      <c r="D803" s="8">
        <v>68.627933363226944</v>
      </c>
      <c r="E803" s="8">
        <v>-87.940270390384981</v>
      </c>
      <c r="F803" s="8">
        <v>43.800802013344274</v>
      </c>
      <c r="G803" s="8">
        <v>119.99047257847005</v>
      </c>
      <c r="H803" s="8">
        <v>-139.30280960562808</v>
      </c>
      <c r="I803" s="8">
        <v>44.092653785113264</v>
      </c>
    </row>
    <row r="804" spans="1:9" x14ac:dyDescent="0.25">
      <c r="A804">
        <v>3</v>
      </c>
      <c r="B804">
        <v>133</v>
      </c>
      <c r="C804">
        <v>133</v>
      </c>
      <c r="D804" s="8">
        <v>135.22814996745814</v>
      </c>
      <c r="E804" s="8">
        <v>-124.06513221664039</v>
      </c>
      <c r="F804" s="8">
        <v>-55.609944469997309</v>
      </c>
      <c r="G804" s="8">
        <v>70.404829421413837</v>
      </c>
      <c r="H804" s="8">
        <v>-59.2418116705961</v>
      </c>
      <c r="I804" s="8">
        <v>-55.318092698228313</v>
      </c>
    </row>
    <row r="805" spans="1:9" x14ac:dyDescent="0.25">
      <c r="A805">
        <v>4</v>
      </c>
      <c r="B805">
        <v>133</v>
      </c>
      <c r="C805">
        <v>133</v>
      </c>
      <c r="D805" s="8">
        <v>146.78423339142006</v>
      </c>
      <c r="E805" s="8">
        <v>-126.59510373265567</v>
      </c>
      <c r="F805" s="8">
        <v>-55.545289204659014</v>
      </c>
      <c r="G805" s="8">
        <v>10.094564829384336</v>
      </c>
      <c r="H805" s="8">
        <v>10.094564829380037</v>
      </c>
      <c r="I805" s="8">
        <v>-55.382747963493259</v>
      </c>
    </row>
    <row r="806" spans="1:9" x14ac:dyDescent="0.25">
      <c r="A806">
        <v>5</v>
      </c>
      <c r="B806">
        <v>133</v>
      </c>
      <c r="C806">
        <v>133</v>
      </c>
      <c r="D806" s="8">
        <v>24.231533421863556</v>
      </c>
      <c r="E806" s="8">
        <v>24.231533421860124</v>
      </c>
      <c r="F806" s="8">
        <v>18.329755789766615</v>
      </c>
      <c r="G806" s="8">
        <v>205.18892133471036</v>
      </c>
      <c r="H806" s="8">
        <v>-156.72585449098671</v>
      </c>
      <c r="I806" s="8">
        <v>18.824962432012779</v>
      </c>
    </row>
    <row r="807" spans="1:9" x14ac:dyDescent="0.25">
      <c r="A807">
        <v>6</v>
      </c>
      <c r="B807">
        <v>133</v>
      </c>
      <c r="C807">
        <v>133</v>
      </c>
      <c r="D807" s="8">
        <v>96.701689503021484</v>
      </c>
      <c r="E807" s="8">
        <v>-70.103212936814387</v>
      </c>
      <c r="F807" s="8">
        <v>18.802529423125598</v>
      </c>
      <c r="G807" s="8">
        <v>122.89959384893194</v>
      </c>
      <c r="H807" s="8">
        <v>-96.301117282724846</v>
      </c>
      <c r="I807" s="8">
        <v>19.080981806859487</v>
      </c>
    </row>
    <row r="808" spans="1:9" x14ac:dyDescent="0.25">
      <c r="A808">
        <v>7</v>
      </c>
      <c r="B808">
        <v>133</v>
      </c>
      <c r="C808">
        <v>133</v>
      </c>
      <c r="D808" s="8">
        <v>98.745265246268929</v>
      </c>
      <c r="E808" s="8">
        <v>-120.45544588539113</v>
      </c>
      <c r="F808" s="8">
        <v>-19.921582391780955</v>
      </c>
      <c r="G808" s="8">
        <v>71.384745662123635</v>
      </c>
      <c r="H808" s="8">
        <v>-93.094926301245835</v>
      </c>
      <c r="I808" s="8">
        <v>-19.64313000804707</v>
      </c>
    </row>
    <row r="809" spans="1:9" x14ac:dyDescent="0.25">
      <c r="A809">
        <v>8</v>
      </c>
      <c r="B809">
        <v>133</v>
      </c>
      <c r="C809">
        <v>133</v>
      </c>
      <c r="D809" s="8">
        <v>158.66476710262967</v>
      </c>
      <c r="E809" s="8">
        <v>-198.20498154266258</v>
      </c>
      <c r="F809" s="8">
        <v>-19.66556301698769</v>
      </c>
      <c r="G809" s="8">
        <v>-30.4806999245355</v>
      </c>
      <c r="H809" s="8">
        <v>-9.0595145154974279</v>
      </c>
      <c r="I809" s="8">
        <v>-19.170356374741523</v>
      </c>
    </row>
    <row r="810" spans="1:9" x14ac:dyDescent="0.25">
      <c r="A810">
        <v>9</v>
      </c>
      <c r="B810">
        <v>133</v>
      </c>
      <c r="C810">
        <v>133</v>
      </c>
      <c r="D810" s="8">
        <v>-28.939680082525278</v>
      </c>
      <c r="E810" s="8">
        <v>-7.5184946734872682</v>
      </c>
      <c r="F810" s="8">
        <v>-7.0473355042543453</v>
      </c>
      <c r="G810" s="8">
        <v>-114.60726922742292</v>
      </c>
      <c r="H810" s="8">
        <v>78.149094471410379</v>
      </c>
      <c r="I810" s="8">
        <v>-6.399581493553729</v>
      </c>
    </row>
    <row r="811" spans="1:9" x14ac:dyDescent="0.25">
      <c r="A811">
        <v>10</v>
      </c>
      <c r="B811">
        <v>133</v>
      </c>
      <c r="C811">
        <v>133</v>
      </c>
      <c r="D811" s="8">
        <v>-114.27364442086332</v>
      </c>
      <c r="E811" s="8">
        <v>78.482719277969721</v>
      </c>
      <c r="F811" s="8">
        <v>7.240182078515895</v>
      </c>
      <c r="G811" s="8">
        <v>-17.895462571446771</v>
      </c>
      <c r="H811" s="8">
        <v>-17.895462571446814</v>
      </c>
      <c r="I811" s="8">
        <v>7.8879360892165113</v>
      </c>
    </row>
    <row r="812" spans="1:9" x14ac:dyDescent="0.25">
      <c r="A812">
        <v>11</v>
      </c>
      <c r="B812">
        <v>133</v>
      </c>
      <c r="C812">
        <v>133</v>
      </c>
      <c r="D812" s="8">
        <v>-17.20761115901902</v>
      </c>
      <c r="E812" s="8">
        <v>-17.207611159018622</v>
      </c>
      <c r="F812" s="8">
        <v>-12.03561800389731</v>
      </c>
      <c r="G812" s="8">
        <v>-166.43387859244186</v>
      </c>
      <c r="H812" s="8">
        <v>132.01865627440421</v>
      </c>
      <c r="I812" s="8">
        <v>-11.387863993196694</v>
      </c>
    </row>
    <row r="813" spans="1:9" x14ac:dyDescent="0.25">
      <c r="A813">
        <v>12</v>
      </c>
      <c r="B813">
        <v>133</v>
      </c>
      <c r="C813">
        <v>133</v>
      </c>
      <c r="D813" s="8">
        <v>-166.76750339899871</v>
      </c>
      <c r="E813" s="8">
        <v>131.68503146784724</v>
      </c>
      <c r="F813" s="8">
        <v>5.2892004438254787</v>
      </c>
      <c r="G813" s="8">
        <v>-95.247940538179307</v>
      </c>
      <c r="H813" s="8">
        <v>60.165468607027833</v>
      </c>
      <c r="I813" s="8">
        <v>5.936954454526095</v>
      </c>
    </row>
    <row r="814" spans="1:9" x14ac:dyDescent="0.25">
      <c r="A814">
        <v>13</v>
      </c>
      <c r="B814">
        <v>133</v>
      </c>
      <c r="C814">
        <v>133</v>
      </c>
      <c r="D814" s="8">
        <v>-96.788960380168788</v>
      </c>
      <c r="E814" s="8">
        <v>58.624448765038544</v>
      </c>
      <c r="F814" s="8">
        <v>21.097276189971151</v>
      </c>
      <c r="G814" s="8">
        <v>111.12614846745652</v>
      </c>
      <c r="H814" s="8">
        <v>-149.29066008258678</v>
      </c>
      <c r="I814" s="8">
        <v>21.592482832217318</v>
      </c>
    </row>
    <row r="815" spans="1:9" x14ac:dyDescent="0.25">
      <c r="A815">
        <v>14</v>
      </c>
      <c r="B815">
        <v>133</v>
      </c>
      <c r="C815">
        <v>133</v>
      </c>
      <c r="D815" s="8">
        <v>49.534213740451435</v>
      </c>
      <c r="E815" s="8">
        <v>-70.49072927210652</v>
      </c>
      <c r="F815" s="8">
        <v>21.570049823295783</v>
      </c>
      <c r="G815" s="8">
        <v>79.559811579656227</v>
      </c>
      <c r="H815" s="8">
        <v>-100.5163271113113</v>
      </c>
      <c r="I815" s="8">
        <v>21.848502207029671</v>
      </c>
    </row>
    <row r="816" spans="1:9" x14ac:dyDescent="0.25">
      <c r="A816">
        <v>15</v>
      </c>
      <c r="B816">
        <v>133</v>
      </c>
      <c r="C816">
        <v>133</v>
      </c>
      <c r="D816" s="8">
        <v>104.50984466963165</v>
      </c>
      <c r="E816" s="8">
        <v>-75.566294021335338</v>
      </c>
      <c r="F816" s="8">
        <v>-15.749838657653063</v>
      </c>
      <c r="G816" s="8">
        <v>82.919167412868973</v>
      </c>
      <c r="H816" s="8">
        <v>-53.975616764572663</v>
      </c>
      <c r="I816" s="8">
        <v>-15.471386273919176</v>
      </c>
    </row>
    <row r="817" spans="1:9" x14ac:dyDescent="0.25">
      <c r="A817">
        <v>16</v>
      </c>
      <c r="B817">
        <v>133</v>
      </c>
      <c r="C817">
        <v>133</v>
      </c>
      <c r="D817" s="8">
        <v>174.88138363280152</v>
      </c>
      <c r="E817" s="8">
        <v>-122.13773512575185</v>
      </c>
      <c r="F817" s="8">
        <v>-15.493819282847593</v>
      </c>
      <c r="G817" s="8">
        <v>26.371824253525027</v>
      </c>
      <c r="H817" s="8">
        <v>26.371824253524636</v>
      </c>
      <c r="I817" s="8">
        <v>-14.998612640601426</v>
      </c>
    </row>
    <row r="818" spans="1:9" x14ac:dyDescent="0.25">
      <c r="A818">
        <v>17</v>
      </c>
      <c r="B818">
        <v>133</v>
      </c>
      <c r="C818">
        <v>133</v>
      </c>
      <c r="D818" s="8">
        <v>9.3761575141474935</v>
      </c>
      <c r="E818" s="8">
        <v>9.3761575141489928</v>
      </c>
      <c r="F818" s="8">
        <v>62.270254222223429</v>
      </c>
      <c r="G818" s="8">
        <v>163.03991074871377</v>
      </c>
      <c r="H818" s="8">
        <v>-144.28759572041727</v>
      </c>
      <c r="I818" s="8">
        <v>62.432795463389184</v>
      </c>
    </row>
    <row r="819" spans="1:9" x14ac:dyDescent="0.25">
      <c r="A819">
        <v>18</v>
      </c>
      <c r="B819">
        <v>133</v>
      </c>
      <c r="C819">
        <v>133</v>
      </c>
      <c r="D819" s="8">
        <v>78.054468008704589</v>
      </c>
      <c r="E819" s="8">
        <v>-67.691656581616712</v>
      </c>
      <c r="F819" s="8">
        <v>62.205598956915161</v>
      </c>
      <c r="G819" s="8">
        <v>150.92753030385501</v>
      </c>
      <c r="H819" s="8">
        <v>-140.56471887676713</v>
      </c>
      <c r="I819" s="8">
        <v>62.497450728684143</v>
      </c>
    </row>
    <row r="820" spans="1:9" x14ac:dyDescent="0.25">
      <c r="A820">
        <v>19</v>
      </c>
      <c r="B820">
        <v>133</v>
      </c>
      <c r="C820">
        <v>133</v>
      </c>
      <c r="D820" s="8">
        <v>135.2071263190609</v>
      </c>
      <c r="E820" s="8">
        <v>-156.28512286156618</v>
      </c>
      <c r="F820" s="8">
        <v>-40.370488792501803</v>
      </c>
      <c r="G820" s="8">
        <v>88.194850582749126</v>
      </c>
      <c r="H820" s="8">
        <v>-109.27284712525443</v>
      </c>
      <c r="I820" s="8">
        <v>-40.07863702073282</v>
      </c>
    </row>
    <row r="821" spans="1:9" x14ac:dyDescent="0.25">
      <c r="A821">
        <v>20</v>
      </c>
      <c r="B821">
        <v>133</v>
      </c>
      <c r="C821">
        <v>133</v>
      </c>
      <c r="D821" s="8">
        <v>-71.823286917870121</v>
      </c>
      <c r="E821" s="8">
        <v>50.392490381041185</v>
      </c>
      <c r="F821" s="8">
        <v>-40.516414678385715</v>
      </c>
      <c r="G821" s="8">
        <v>-165.84783839049192</v>
      </c>
      <c r="H821" s="8">
        <v>144.41704185366297</v>
      </c>
      <c r="I821" s="8">
        <v>-39.932711134847743</v>
      </c>
    </row>
    <row r="822" spans="1:9" x14ac:dyDescent="0.25">
      <c r="A822">
        <v>21</v>
      </c>
      <c r="B822">
        <v>133</v>
      </c>
      <c r="C822">
        <v>133</v>
      </c>
      <c r="D822" s="8">
        <v>-126.70161759805644</v>
      </c>
      <c r="E822" s="8">
        <v>-126.70161759805463</v>
      </c>
      <c r="F822" s="8">
        <v>-0.24864625325120798</v>
      </c>
      <c r="G822" s="8">
        <v>-126.70161759805463</v>
      </c>
      <c r="H822" s="8">
        <v>-126.70161759805644</v>
      </c>
      <c r="I822" s="8">
        <v>0.24864625325128256</v>
      </c>
    </row>
    <row r="823" spans="1:9" x14ac:dyDescent="0.25">
      <c r="A823">
        <v>22</v>
      </c>
      <c r="B823">
        <v>133</v>
      </c>
      <c r="C823">
        <v>133</v>
      </c>
      <c r="D823" s="8">
        <v>3.4225734862845298</v>
      </c>
      <c r="E823" s="8">
        <v>3.4225734862845991</v>
      </c>
      <c r="F823" s="8">
        <v>-0.37773921846618386</v>
      </c>
      <c r="G823" s="8">
        <v>3.4225734862846147</v>
      </c>
      <c r="H823" s="8">
        <v>3.4225734862845143</v>
      </c>
      <c r="I823" s="8">
        <v>0.37773921846618758</v>
      </c>
    </row>
    <row r="824" spans="1:9" x14ac:dyDescent="0.25">
      <c r="A824">
        <v>23</v>
      </c>
      <c r="B824">
        <v>133</v>
      </c>
      <c r="C824">
        <v>133</v>
      </c>
      <c r="D824" s="8">
        <v>-130.73592850356624</v>
      </c>
      <c r="E824" s="8">
        <v>-130.73592850356641</v>
      </c>
      <c r="F824" s="8">
        <v>-0.24864625325124853</v>
      </c>
      <c r="G824" s="8">
        <v>-130.73592850356641</v>
      </c>
      <c r="H824" s="8">
        <v>-130.73592850356624</v>
      </c>
      <c r="I824" s="8">
        <v>0.24864625325124196</v>
      </c>
    </row>
    <row r="825" spans="1:9" x14ac:dyDescent="0.25">
      <c r="A825">
        <v>24</v>
      </c>
      <c r="B825">
        <v>133</v>
      </c>
      <c r="C825">
        <v>133</v>
      </c>
      <c r="D825" s="8">
        <v>-220.63850979194791</v>
      </c>
      <c r="E825" s="8">
        <v>185.69207371098878</v>
      </c>
      <c r="F825" s="8">
        <v>43.670407789249282</v>
      </c>
      <c r="G825" s="8">
        <v>147.60052161195796</v>
      </c>
      <c r="H825" s="8">
        <v>-182.54695769291709</v>
      </c>
      <c r="I825" s="8">
        <v>44.223048009212867</v>
      </c>
    </row>
    <row r="826" spans="1:9" x14ac:dyDescent="0.25">
      <c r="A826">
        <v>25</v>
      </c>
      <c r="B826">
        <v>133</v>
      </c>
      <c r="C826">
        <v>133</v>
      </c>
      <c r="D826" s="8">
        <v>189.13670270886126</v>
      </c>
      <c r="E826" s="8">
        <v>-227.25347792467028</v>
      </c>
      <c r="F826" s="8">
        <v>-40.500883016598536</v>
      </c>
      <c r="G826" s="8">
        <v>-147.9135122091235</v>
      </c>
      <c r="H826" s="8">
        <v>109.79673699331448</v>
      </c>
      <c r="I826" s="8">
        <v>-39.94824279663495</v>
      </c>
    </row>
    <row r="827" spans="1:9" x14ac:dyDescent="0.25">
      <c r="A827">
        <v>1</v>
      </c>
      <c r="B827">
        <v>134</v>
      </c>
      <c r="C827">
        <v>134</v>
      </c>
      <c r="D827" s="8">
        <v>-97.59247029497979</v>
      </c>
      <c r="E827" s="8">
        <v>87.201864891813102</v>
      </c>
      <c r="F827" s="8">
        <v>21.423845383680266</v>
      </c>
      <c r="G827" s="8">
        <v>-46.832224877358648</v>
      </c>
      <c r="H827" s="8">
        <v>36.441619474191974</v>
      </c>
      <c r="I827" s="8">
        <v>22.007548927218238</v>
      </c>
    </row>
    <row r="828" spans="1:9" x14ac:dyDescent="0.25">
      <c r="A828">
        <v>2</v>
      </c>
      <c r="B828">
        <v>134</v>
      </c>
      <c r="C828">
        <v>134</v>
      </c>
      <c r="D828" s="8">
        <v>39.63659232976056</v>
      </c>
      <c r="E828" s="8">
        <v>-49.67439773860427</v>
      </c>
      <c r="F828" s="8">
        <v>21.569771269565784</v>
      </c>
      <c r="G828" s="8">
        <v>65.016715038572514</v>
      </c>
      <c r="H828" s="8">
        <v>-75.054520447416209</v>
      </c>
      <c r="I828" s="8">
        <v>21.86162304133477</v>
      </c>
    </row>
    <row r="829" spans="1:9" x14ac:dyDescent="0.25">
      <c r="A829">
        <v>3</v>
      </c>
      <c r="B829">
        <v>134</v>
      </c>
      <c r="C829">
        <v>134</v>
      </c>
      <c r="D829" s="8">
        <v>72.974901999122778</v>
      </c>
      <c r="E829" s="8">
        <v>-67.096333486866428</v>
      </c>
      <c r="F829" s="8">
        <v>-30.10780358149978</v>
      </c>
      <c r="G829" s="8">
        <v>37.957093127615444</v>
      </c>
      <c r="H829" s="8">
        <v>-32.078524615359093</v>
      </c>
      <c r="I829" s="8">
        <v>-29.815951809730795</v>
      </c>
    </row>
    <row r="830" spans="1:9" x14ac:dyDescent="0.25">
      <c r="A830">
        <v>4</v>
      </c>
      <c r="B830">
        <v>134</v>
      </c>
      <c r="C830">
        <v>134</v>
      </c>
      <c r="D830" s="8">
        <v>79.19059312430376</v>
      </c>
      <c r="E830" s="8">
        <v>-68.489983806814493</v>
      </c>
      <c r="F830" s="8">
        <v>-30.043148316179394</v>
      </c>
      <c r="G830" s="8">
        <v>5.3503046587463281</v>
      </c>
      <c r="H830" s="8">
        <v>5.350304658742937</v>
      </c>
      <c r="I830" s="8">
        <v>-29.880607075013632</v>
      </c>
    </row>
    <row r="831" spans="1:9" x14ac:dyDescent="0.25">
      <c r="A831">
        <v>5</v>
      </c>
      <c r="B831">
        <v>134</v>
      </c>
      <c r="C831">
        <v>134</v>
      </c>
      <c r="D831" s="8">
        <v>13.406649401672649</v>
      </c>
      <c r="E831" s="8">
        <v>13.406649401674315</v>
      </c>
      <c r="F831" s="8">
        <v>9.1062819544232116</v>
      </c>
      <c r="G831" s="8">
        <v>104.52049589598379</v>
      </c>
      <c r="H831" s="8">
        <v>-77.707197092636832</v>
      </c>
      <c r="I831" s="8">
        <v>9.6014885966693768</v>
      </c>
    </row>
    <row r="832" spans="1:9" x14ac:dyDescent="0.25">
      <c r="A832">
        <v>6</v>
      </c>
      <c r="B832">
        <v>134</v>
      </c>
      <c r="C832">
        <v>134</v>
      </c>
      <c r="D832" s="8">
        <v>49.362897831440264</v>
      </c>
      <c r="E832" s="8">
        <v>-34.625031319708512</v>
      </c>
      <c r="F832" s="8">
        <v>9.5790555877534658</v>
      </c>
      <c r="G832" s="8">
        <v>62.804028719413154</v>
      </c>
      <c r="H832" s="8">
        <v>-48.066162207681401</v>
      </c>
      <c r="I832" s="8">
        <v>9.8575079714873528</v>
      </c>
    </row>
    <row r="833" spans="1:9" x14ac:dyDescent="0.25">
      <c r="A833">
        <v>7</v>
      </c>
      <c r="B833">
        <v>134</v>
      </c>
      <c r="C833">
        <v>134</v>
      </c>
      <c r="D833" s="8">
        <v>50.648879879603236</v>
      </c>
      <c r="E833" s="8">
        <v>-60.221311047491632</v>
      </c>
      <c r="F833" s="8">
        <v>-11.099155712401886</v>
      </c>
      <c r="G833" s="8">
        <v>35.490454702284666</v>
      </c>
      <c r="H833" s="8">
        <v>-45.062885870173062</v>
      </c>
      <c r="I833" s="8">
        <v>-10.820703328667998</v>
      </c>
    </row>
    <row r="834" spans="1:9" x14ac:dyDescent="0.25">
      <c r="A834">
        <v>8</v>
      </c>
      <c r="B834">
        <v>134</v>
      </c>
      <c r="C834">
        <v>134</v>
      </c>
      <c r="D834" s="8">
        <v>78.695566880285227</v>
      </c>
      <c r="E834" s="8">
        <v>-96.080136764319391</v>
      </c>
      <c r="F834" s="8">
        <v>-10.843136337603722</v>
      </c>
      <c r="G834" s="8">
        <v>-24.512858319546041</v>
      </c>
      <c r="H834" s="8">
        <v>7.1282884355118874</v>
      </c>
      <c r="I834" s="8">
        <v>-10.347929695357555</v>
      </c>
    </row>
    <row r="835" spans="1:9" x14ac:dyDescent="0.25">
      <c r="A835">
        <v>9</v>
      </c>
      <c r="B835">
        <v>134</v>
      </c>
      <c r="C835">
        <v>134</v>
      </c>
      <c r="D835" s="8">
        <v>-22.971838477537478</v>
      </c>
      <c r="E835" s="8">
        <v>8.6693082775204218</v>
      </c>
      <c r="F835" s="8">
        <v>-4.8057273655882611</v>
      </c>
      <c r="G835" s="8">
        <v>-80.077763253062187</v>
      </c>
      <c r="H835" s="8">
        <v>65.775233053045127</v>
      </c>
      <c r="I835" s="8">
        <v>-4.1579733548876439</v>
      </c>
    </row>
    <row r="836" spans="1:9" x14ac:dyDescent="0.25">
      <c r="A836">
        <v>10</v>
      </c>
      <c r="B836">
        <v>134</v>
      </c>
      <c r="C836">
        <v>134</v>
      </c>
      <c r="D836" s="8">
        <v>-82.134084891320143</v>
      </c>
      <c r="E836" s="8">
        <v>63.718911414786945</v>
      </c>
      <c r="F836" s="8">
        <v>5.3996210958176416</v>
      </c>
      <c r="G836" s="8">
        <v>-9.20758673826675</v>
      </c>
      <c r="H836" s="8">
        <v>-9.2075867382664409</v>
      </c>
      <c r="I836" s="8">
        <v>6.0473751065182588</v>
      </c>
    </row>
    <row r="837" spans="1:9" x14ac:dyDescent="0.25">
      <c r="A837">
        <v>11</v>
      </c>
      <c r="B837">
        <v>134</v>
      </c>
      <c r="C837">
        <v>134</v>
      </c>
      <c r="D837" s="8">
        <v>-9.207586738266345</v>
      </c>
      <c r="E837" s="8">
        <v>-9.207586738266242</v>
      </c>
      <c r="F837" s="8">
        <v>-6.0473751065225843</v>
      </c>
      <c r="G837" s="8">
        <v>-82.134084891374584</v>
      </c>
      <c r="H837" s="8">
        <v>63.71891141484199</v>
      </c>
      <c r="I837" s="8">
        <v>-5.3996210958219679</v>
      </c>
    </row>
    <row r="838" spans="1:9" x14ac:dyDescent="0.25">
      <c r="A838">
        <v>12</v>
      </c>
      <c r="B838">
        <v>134</v>
      </c>
      <c r="C838">
        <v>134</v>
      </c>
      <c r="D838" s="8">
        <v>-80.077763253113886</v>
      </c>
      <c r="E838" s="8">
        <v>65.775233053102795</v>
      </c>
      <c r="F838" s="8">
        <v>4.1579733548852857</v>
      </c>
      <c r="G838" s="8">
        <v>-22.971838477619706</v>
      </c>
      <c r="H838" s="8">
        <v>8.6693082776086285</v>
      </c>
      <c r="I838" s="8">
        <v>4.8057273655859021</v>
      </c>
    </row>
    <row r="839" spans="1:9" x14ac:dyDescent="0.25">
      <c r="A839">
        <v>13</v>
      </c>
      <c r="B839">
        <v>134</v>
      </c>
      <c r="C839">
        <v>134</v>
      </c>
      <c r="D839" s="8">
        <v>-24.512858319601072</v>
      </c>
      <c r="E839" s="8">
        <v>7.1282884356273577</v>
      </c>
      <c r="F839" s="8">
        <v>10.347929695360214</v>
      </c>
      <c r="G839" s="8">
        <v>78.695566880255896</v>
      </c>
      <c r="H839" s="8">
        <v>-96.080136764229607</v>
      </c>
      <c r="I839" s="8">
        <v>10.84313633760638</v>
      </c>
    </row>
    <row r="840" spans="1:9" x14ac:dyDescent="0.25">
      <c r="A840">
        <v>14</v>
      </c>
      <c r="B840">
        <v>134</v>
      </c>
      <c r="C840">
        <v>134</v>
      </c>
      <c r="D840" s="8">
        <v>35.490454702264387</v>
      </c>
      <c r="E840" s="8">
        <v>-45.06288587013438</v>
      </c>
      <c r="F840" s="8">
        <v>10.820703328688431</v>
      </c>
      <c r="G840" s="8">
        <v>50.648879879610654</v>
      </c>
      <c r="H840" s="8">
        <v>-60.221311047480647</v>
      </c>
      <c r="I840" s="8">
        <v>11.099155712422318</v>
      </c>
    </row>
    <row r="841" spans="1:9" x14ac:dyDescent="0.25">
      <c r="A841">
        <v>15</v>
      </c>
      <c r="B841">
        <v>134</v>
      </c>
      <c r="C841">
        <v>134</v>
      </c>
      <c r="D841" s="8">
        <v>62.804028719410262</v>
      </c>
      <c r="E841" s="8">
        <v>-48.06616220767642</v>
      </c>
      <c r="F841" s="8">
        <v>-9.8575079714718079</v>
      </c>
      <c r="G841" s="8">
        <v>49.36289783145876</v>
      </c>
      <c r="H841" s="8">
        <v>-34.625031319724918</v>
      </c>
      <c r="I841" s="8">
        <v>-9.5790555877379209</v>
      </c>
    </row>
    <row r="842" spans="1:9" x14ac:dyDescent="0.25">
      <c r="A842">
        <v>16</v>
      </c>
      <c r="B842">
        <v>134</v>
      </c>
      <c r="C842">
        <v>134</v>
      </c>
      <c r="D842" s="8">
        <v>104.5204958960316</v>
      </c>
      <c r="E842" s="8">
        <v>-77.707197092656429</v>
      </c>
      <c r="F842" s="8">
        <v>-9.6014885966727483</v>
      </c>
      <c r="G842" s="8">
        <v>13.406649401687597</v>
      </c>
      <c r="H842" s="8">
        <v>13.406649401687586</v>
      </c>
      <c r="I842" s="8">
        <v>-9.1062819544265814</v>
      </c>
    </row>
    <row r="843" spans="1:9" x14ac:dyDescent="0.25">
      <c r="A843">
        <v>17</v>
      </c>
      <c r="B843">
        <v>134</v>
      </c>
      <c r="C843">
        <v>134</v>
      </c>
      <c r="D843" s="8">
        <v>5.350304658740809</v>
      </c>
      <c r="E843" s="8">
        <v>5.3503046587434877</v>
      </c>
      <c r="F843" s="8">
        <v>29.880607075031264</v>
      </c>
      <c r="G843" s="8">
        <v>79.190593124346691</v>
      </c>
      <c r="H843" s="8">
        <v>-68.489983806862398</v>
      </c>
      <c r="I843" s="8">
        <v>30.043148316197019</v>
      </c>
    </row>
    <row r="844" spans="1:9" x14ac:dyDescent="0.25">
      <c r="A844">
        <v>18</v>
      </c>
      <c r="B844">
        <v>134</v>
      </c>
      <c r="C844">
        <v>134</v>
      </c>
      <c r="D844" s="8">
        <v>37.957093127635083</v>
      </c>
      <c r="E844" s="8">
        <v>-32.07852461538139</v>
      </c>
      <c r="F844" s="8">
        <v>29.815951809725895</v>
      </c>
      <c r="G844" s="8">
        <v>72.974901999137018</v>
      </c>
      <c r="H844" s="8">
        <v>-67.096333486883339</v>
      </c>
      <c r="I844" s="8">
        <v>30.107803581494878</v>
      </c>
    </row>
    <row r="845" spans="1:9" x14ac:dyDescent="0.25">
      <c r="A845">
        <v>19</v>
      </c>
      <c r="B845">
        <v>134</v>
      </c>
      <c r="C845">
        <v>134</v>
      </c>
      <c r="D845" s="8">
        <v>65.016715038590036</v>
      </c>
      <c r="E845" s="8">
        <v>-75.05452044743646</v>
      </c>
      <c r="F845" s="8">
        <v>-21.861623041332916</v>
      </c>
      <c r="G845" s="8">
        <v>39.63659232977939</v>
      </c>
      <c r="H845" s="8">
        <v>-49.6743977386258</v>
      </c>
      <c r="I845" s="8">
        <v>-21.569771269563926</v>
      </c>
    </row>
    <row r="846" spans="1:9" x14ac:dyDescent="0.25">
      <c r="A846">
        <v>20</v>
      </c>
      <c r="B846">
        <v>134</v>
      </c>
      <c r="C846">
        <v>134</v>
      </c>
      <c r="D846" s="8">
        <v>-46.832224877329466</v>
      </c>
      <c r="E846" s="8">
        <v>36.441619474159396</v>
      </c>
      <c r="F846" s="8">
        <v>-22.007548927216185</v>
      </c>
      <c r="G846" s="8">
        <v>-97.592470294945784</v>
      </c>
      <c r="H846" s="8">
        <v>87.201864891775713</v>
      </c>
      <c r="I846" s="8">
        <v>-21.423845383678209</v>
      </c>
    </row>
    <row r="847" spans="1:9" x14ac:dyDescent="0.25">
      <c r="A847">
        <v>21</v>
      </c>
      <c r="B847">
        <v>134</v>
      </c>
      <c r="C847">
        <v>134</v>
      </c>
      <c r="D847" s="8">
        <v>-65.864431752071184</v>
      </c>
      <c r="E847" s="8">
        <v>-65.864431752069876</v>
      </c>
      <c r="F847" s="8">
        <v>-0.24864625325121825</v>
      </c>
      <c r="G847" s="8">
        <v>-65.864431752069862</v>
      </c>
      <c r="H847" s="8">
        <v>-65.864431752071198</v>
      </c>
      <c r="I847" s="8">
        <v>0.24864625325127226</v>
      </c>
    </row>
    <row r="848" spans="1:9" x14ac:dyDescent="0.25">
      <c r="A848">
        <v>22</v>
      </c>
      <c r="B848">
        <v>134</v>
      </c>
      <c r="C848">
        <v>134</v>
      </c>
      <c r="D848" s="8">
        <v>10.003138433366241</v>
      </c>
      <c r="E848" s="8">
        <v>10.003138433366255</v>
      </c>
      <c r="F848" s="8">
        <v>-0.37773921846618536</v>
      </c>
      <c r="G848" s="8">
        <v>10.003138433366264</v>
      </c>
      <c r="H848" s="8">
        <v>10.003138433366232</v>
      </c>
      <c r="I848" s="8">
        <v>0.37773921846618602</v>
      </c>
    </row>
    <row r="849" spans="1:9" x14ac:dyDescent="0.25">
      <c r="A849">
        <v>23</v>
      </c>
      <c r="B849">
        <v>134</v>
      </c>
      <c r="C849">
        <v>134</v>
      </c>
      <c r="D849" s="8">
        <v>-65.864431752070772</v>
      </c>
      <c r="E849" s="8">
        <v>-65.864431752070772</v>
      </c>
      <c r="F849" s="8">
        <v>-0.2486462532512449</v>
      </c>
      <c r="G849" s="8">
        <v>-65.864431752070772</v>
      </c>
      <c r="H849" s="8">
        <v>-65.864431752070772</v>
      </c>
      <c r="I849" s="8">
        <v>0.24864625325124559</v>
      </c>
    </row>
    <row r="850" spans="1:9" x14ac:dyDescent="0.25">
      <c r="A850">
        <v>24</v>
      </c>
      <c r="B850">
        <v>134</v>
      </c>
      <c r="C850">
        <v>134</v>
      </c>
      <c r="D850" s="8">
        <v>-96.944430323533098</v>
      </c>
      <c r="E850" s="8">
        <v>78.650927773284181</v>
      </c>
      <c r="F850" s="8">
        <v>21.439377045467975</v>
      </c>
      <c r="G850" s="8">
        <v>85.016040206134889</v>
      </c>
      <c r="H850" s="8">
        <v>-103.30954275638381</v>
      </c>
      <c r="I850" s="8">
        <v>21.992017265431556</v>
      </c>
    </row>
    <row r="851" spans="1:9" x14ac:dyDescent="0.25">
      <c r="A851">
        <v>25</v>
      </c>
      <c r="B851">
        <v>134</v>
      </c>
      <c r="C851">
        <v>134</v>
      </c>
      <c r="D851" s="8">
        <v>85.016040206176172</v>
      </c>
      <c r="E851" s="8">
        <v>-103.30954275643006</v>
      </c>
      <c r="F851" s="8">
        <v>-21.992017265428967</v>
      </c>
      <c r="G851" s="8">
        <v>-96.944430323470158</v>
      </c>
      <c r="H851" s="8">
        <v>78.650927773216267</v>
      </c>
      <c r="I851" s="8">
        <v>-21.439377045465381</v>
      </c>
    </row>
    <row r="852" spans="1:9" x14ac:dyDescent="0.25">
      <c r="A852">
        <v>1</v>
      </c>
      <c r="B852">
        <v>135</v>
      </c>
      <c r="C852">
        <v>135</v>
      </c>
      <c r="D852" s="8">
        <v>-171.81802591761618</v>
      </c>
      <c r="E852" s="8">
        <v>159.81227982954579</v>
      </c>
      <c r="F852" s="8">
        <v>31.834293750986888</v>
      </c>
      <c r="G852" s="8">
        <v>-96.723451730846961</v>
      </c>
      <c r="H852" s="8">
        <v>84.717705642776536</v>
      </c>
      <c r="I852" s="8">
        <v>32.417997294524859</v>
      </c>
    </row>
    <row r="853" spans="1:9" x14ac:dyDescent="0.25">
      <c r="A853">
        <v>2</v>
      </c>
      <c r="B853">
        <v>135</v>
      </c>
      <c r="C853">
        <v>135</v>
      </c>
      <c r="D853" s="8">
        <v>31.11372438382471</v>
      </c>
      <c r="E853" s="8">
        <v>-42.766670477575822</v>
      </c>
      <c r="F853" s="8">
        <v>31.980219636873088</v>
      </c>
      <c r="G853" s="8">
        <v>68.661011477210579</v>
      </c>
      <c r="H853" s="8">
        <v>-80.313957570961676</v>
      </c>
      <c r="I853" s="8">
        <v>32.272071408642077</v>
      </c>
    </row>
    <row r="854" spans="1:9" x14ac:dyDescent="0.25">
      <c r="A854">
        <v>3</v>
      </c>
      <c r="B854">
        <v>135</v>
      </c>
      <c r="C854">
        <v>135</v>
      </c>
      <c r="D854" s="8">
        <v>78.497282476830861</v>
      </c>
      <c r="E854" s="8">
        <v>-70.477686571338751</v>
      </c>
      <c r="F854" s="8">
        <v>-32.012352899559964</v>
      </c>
      <c r="G854" s="8">
        <v>41.253540214775924</v>
      </c>
      <c r="H854" s="8">
        <v>-33.2339443092838</v>
      </c>
      <c r="I854" s="8">
        <v>-31.720501127790975</v>
      </c>
    </row>
    <row r="855" spans="1:9" x14ac:dyDescent="0.25">
      <c r="A855">
        <v>4</v>
      </c>
      <c r="B855">
        <v>135</v>
      </c>
      <c r="C855">
        <v>135</v>
      </c>
      <c r="D855" s="8">
        <v>85.806473106000865</v>
      </c>
      <c r="E855" s="8">
        <v>-71.26153090634439</v>
      </c>
      <c r="F855" s="8">
        <v>-31.947697634233378</v>
      </c>
      <c r="G855" s="8">
        <v>7.2724710998312441</v>
      </c>
      <c r="H855" s="8">
        <v>7.2724710998252418</v>
      </c>
      <c r="I855" s="8">
        <v>-31.78515639306762</v>
      </c>
    </row>
    <row r="856" spans="1:9" x14ac:dyDescent="0.25">
      <c r="A856">
        <v>5</v>
      </c>
      <c r="B856">
        <v>135</v>
      </c>
      <c r="C856">
        <v>135</v>
      </c>
      <c r="D856" s="8">
        <v>14.829168524824322</v>
      </c>
      <c r="E856" s="8">
        <v>14.829168524825292</v>
      </c>
      <c r="F856" s="8">
        <v>14.608128445655746</v>
      </c>
      <c r="G856" s="8">
        <v>159.53511946240388</v>
      </c>
      <c r="H856" s="8">
        <v>-129.87678241275427</v>
      </c>
      <c r="I856" s="8">
        <v>15.103335087901911</v>
      </c>
    </row>
    <row r="857" spans="1:9" x14ac:dyDescent="0.25">
      <c r="A857">
        <v>6</v>
      </c>
      <c r="B857">
        <v>135</v>
      </c>
      <c r="C857">
        <v>135</v>
      </c>
      <c r="D857" s="8">
        <v>74.842572166467775</v>
      </c>
      <c r="E857" s="8">
        <v>-58.54607975323843</v>
      </c>
      <c r="F857" s="8">
        <v>15.080902079023719</v>
      </c>
      <c r="G857" s="8">
        <v>95.893179759445133</v>
      </c>
      <c r="H857" s="8">
        <v>-79.596687346215788</v>
      </c>
      <c r="I857" s="8">
        <v>15.359354462757604</v>
      </c>
    </row>
    <row r="858" spans="1:9" x14ac:dyDescent="0.25">
      <c r="A858">
        <v>7</v>
      </c>
      <c r="B858">
        <v>135</v>
      </c>
      <c r="C858">
        <v>135</v>
      </c>
      <c r="D858" s="8">
        <v>80.642282911430115</v>
      </c>
      <c r="E858" s="8">
        <v>-94.84758419422964</v>
      </c>
      <c r="F858" s="8">
        <v>-11.950919882120335</v>
      </c>
      <c r="G858" s="8">
        <v>64.305802399795354</v>
      </c>
      <c r="H858" s="8">
        <v>-78.511103682594879</v>
      </c>
      <c r="I858" s="8">
        <v>-11.672467498386448</v>
      </c>
    </row>
    <row r="859" spans="1:9" x14ac:dyDescent="0.25">
      <c r="A859">
        <v>8</v>
      </c>
      <c r="B859">
        <v>135</v>
      </c>
      <c r="C859">
        <v>135</v>
      </c>
      <c r="D859" s="8">
        <v>142.01355064885487</v>
      </c>
      <c r="E859" s="8">
        <v>-167.85473135545155</v>
      </c>
      <c r="F859" s="8">
        <v>-11.694900507330336</v>
      </c>
      <c r="G859" s="8">
        <v>30.50830466026428</v>
      </c>
      <c r="H859" s="8">
        <v>-56.349485366860954</v>
      </c>
      <c r="I859" s="8">
        <v>-11.19969386508417</v>
      </c>
    </row>
    <row r="860" spans="1:9" x14ac:dyDescent="0.25">
      <c r="A860">
        <v>9</v>
      </c>
      <c r="B860">
        <v>135</v>
      </c>
      <c r="C860">
        <v>135</v>
      </c>
      <c r="D860" s="8">
        <v>32.049324502273464</v>
      </c>
      <c r="E860" s="8">
        <v>-54.808465524851783</v>
      </c>
      <c r="F860" s="8">
        <v>-5.6574915353129578</v>
      </c>
      <c r="G860" s="8">
        <v>-35.909434860125671</v>
      </c>
      <c r="H860" s="8">
        <v>13.150293837547357</v>
      </c>
      <c r="I860" s="8">
        <v>-5.0097375246123415</v>
      </c>
    </row>
    <row r="861" spans="1:9" x14ac:dyDescent="0.25">
      <c r="A861">
        <v>10</v>
      </c>
      <c r="B861">
        <v>135</v>
      </c>
      <c r="C861">
        <v>135</v>
      </c>
      <c r="D861" s="8">
        <v>-35.147391441104631</v>
      </c>
      <c r="E861" s="8">
        <v>13.912337256568327</v>
      </c>
      <c r="F861" s="8">
        <v>1.6013029440258244</v>
      </c>
      <c r="G861" s="8">
        <v>-10.61752709226813</v>
      </c>
      <c r="H861" s="8">
        <v>-10.617527092268176</v>
      </c>
      <c r="I861" s="8">
        <v>2.2490569547264405</v>
      </c>
    </row>
    <row r="862" spans="1:9" x14ac:dyDescent="0.25">
      <c r="A862">
        <v>11</v>
      </c>
      <c r="B862">
        <v>135</v>
      </c>
      <c r="C862">
        <v>135</v>
      </c>
      <c r="D862" s="8">
        <v>-9.1271823653419961</v>
      </c>
      <c r="E862" s="8">
        <v>-9.1271823653418505</v>
      </c>
      <c r="F862" s="8">
        <v>-11.235701103191229</v>
      </c>
      <c r="G862" s="8">
        <v>-148.16123214606174</v>
      </c>
      <c r="H862" s="8">
        <v>129.90686741537789</v>
      </c>
      <c r="I862" s="8">
        <v>-10.587947092490612</v>
      </c>
    </row>
    <row r="863" spans="1:9" x14ac:dyDescent="0.25">
      <c r="A863">
        <v>12</v>
      </c>
      <c r="B863">
        <v>135</v>
      </c>
      <c r="C863">
        <v>135</v>
      </c>
      <c r="D863" s="8">
        <v>-148.92327556507911</v>
      </c>
      <c r="E863" s="8">
        <v>129.14482399636063</v>
      </c>
      <c r="F863" s="8">
        <v>2.6039119168727693</v>
      </c>
      <c r="G863" s="8">
        <v>-111.61857315145176</v>
      </c>
      <c r="H863" s="8">
        <v>91.840121582733303</v>
      </c>
      <c r="I863" s="8">
        <v>3.2516659275733857</v>
      </c>
    </row>
    <row r="864" spans="1:9" x14ac:dyDescent="0.25">
      <c r="A864">
        <v>13</v>
      </c>
      <c r="B864">
        <v>135</v>
      </c>
      <c r="C864">
        <v>135</v>
      </c>
      <c r="D864" s="8">
        <v>-113.15959299344271</v>
      </c>
      <c r="E864" s="8">
        <v>90.299101740742714</v>
      </c>
      <c r="F864" s="8">
        <v>15.374686798073686</v>
      </c>
      <c r="G864" s="8">
        <v>39.013210272733112</v>
      </c>
      <c r="H864" s="8">
        <v>-61.873701525433127</v>
      </c>
      <c r="I864" s="8">
        <v>15.869893440319851</v>
      </c>
    </row>
    <row r="865" spans="1:9" x14ac:dyDescent="0.25">
      <c r="A865">
        <v>14</v>
      </c>
      <c r="B865">
        <v>135</v>
      </c>
      <c r="C865">
        <v>135</v>
      </c>
      <c r="D865" s="8">
        <v>16.962983236206874</v>
      </c>
      <c r="E865" s="8">
        <v>-29.535343452876006</v>
      </c>
      <c r="F865" s="8">
        <v>15.847460431374985</v>
      </c>
      <c r="G865" s="8">
        <v>39.073799967060204</v>
      </c>
      <c r="H865" s="8">
        <v>-51.646160183729343</v>
      </c>
      <c r="I865" s="8">
        <v>16.125912815108872</v>
      </c>
    </row>
    <row r="866" spans="1:9" x14ac:dyDescent="0.25">
      <c r="A866">
        <v>15</v>
      </c>
      <c r="B866">
        <v>135</v>
      </c>
      <c r="C866">
        <v>135</v>
      </c>
      <c r="D866" s="8">
        <v>56.04872320428278</v>
      </c>
      <c r="E866" s="8">
        <v>-34.671236946507136</v>
      </c>
      <c r="F866" s="8">
        <v>-8.1418776395059975</v>
      </c>
      <c r="G866" s="8">
        <v>44.980440971086693</v>
      </c>
      <c r="H866" s="8">
        <v>-23.602954713311046</v>
      </c>
      <c r="I866" s="8">
        <v>-7.8634252557721105</v>
      </c>
    </row>
    <row r="867" spans="1:9" x14ac:dyDescent="0.25">
      <c r="A867">
        <v>16</v>
      </c>
      <c r="B867">
        <v>135</v>
      </c>
      <c r="C867">
        <v>135</v>
      </c>
      <c r="D867" s="8">
        <v>93.868787774789979</v>
      </c>
      <c r="E867" s="8">
        <v>-54.935857121285494</v>
      </c>
      <c r="F867" s="8">
        <v>-7.885858264696334</v>
      </c>
      <c r="G867" s="8">
        <v>19.466465326752228</v>
      </c>
      <c r="H867" s="8">
        <v>19.466465326752264</v>
      </c>
      <c r="I867" s="8">
        <v>-7.3906516224501679</v>
      </c>
    </row>
    <row r="868" spans="1:9" x14ac:dyDescent="0.25">
      <c r="A868">
        <v>17</v>
      </c>
      <c r="B868">
        <v>135</v>
      </c>
      <c r="C868">
        <v>135</v>
      </c>
      <c r="D868" s="8">
        <v>5.7159219168304647</v>
      </c>
      <c r="E868" s="8">
        <v>5.7159219168345219</v>
      </c>
      <c r="F868" s="8">
        <v>46.708086620256459</v>
      </c>
      <c r="G868" s="8">
        <v>121.02710738000346</v>
      </c>
      <c r="H868" s="8">
        <v>-109.59526354633846</v>
      </c>
      <c r="I868" s="8">
        <v>46.870627861422214</v>
      </c>
    </row>
    <row r="869" spans="1:9" x14ac:dyDescent="0.25">
      <c r="A869">
        <v>18</v>
      </c>
      <c r="B869">
        <v>135</v>
      </c>
      <c r="C869">
        <v>135</v>
      </c>
      <c r="D869" s="8">
        <v>57.82775715384345</v>
      </c>
      <c r="E869" s="8">
        <v>-51.541941616420644</v>
      </c>
      <c r="F869" s="8">
        <v>46.6434313549506</v>
      </c>
      <c r="G869" s="8">
        <v>112.5126065389681</v>
      </c>
      <c r="H869" s="8">
        <v>-106.22679100154528</v>
      </c>
      <c r="I869" s="8">
        <v>46.935283126719582</v>
      </c>
    </row>
    <row r="870" spans="1:9" x14ac:dyDescent="0.25">
      <c r="A870">
        <v>19</v>
      </c>
      <c r="B870">
        <v>135</v>
      </c>
      <c r="C870">
        <v>135</v>
      </c>
      <c r="D870" s="8">
        <v>101.63042791509829</v>
      </c>
      <c r="E870" s="8">
        <v>-117.1089696254181</v>
      </c>
      <c r="F870" s="8">
        <v>-24.207380591308215</v>
      </c>
      <c r="G870" s="8">
        <v>73.508711692745322</v>
      </c>
      <c r="H870" s="8">
        <v>-88.987253403065125</v>
      </c>
      <c r="I870" s="8">
        <v>-23.915528819539229</v>
      </c>
    </row>
    <row r="871" spans="1:9" x14ac:dyDescent="0.25">
      <c r="A871">
        <v>20</v>
      </c>
      <c r="B871">
        <v>135</v>
      </c>
      <c r="C871">
        <v>135</v>
      </c>
      <c r="D871" s="8">
        <v>-22.281523460427671</v>
      </c>
      <c r="E871" s="8">
        <v>6.4501817557842314</v>
      </c>
      <c r="F871" s="8">
        <v>-24.353306477193598</v>
      </c>
      <c r="G871" s="8">
        <v>-78.524955905139407</v>
      </c>
      <c r="H871" s="8">
        <v>62.693614200495965</v>
      </c>
      <c r="I871" s="8">
        <v>-23.769602933655623</v>
      </c>
    </row>
    <row r="872" spans="1:9" x14ac:dyDescent="0.25">
      <c r="A872">
        <v>21</v>
      </c>
      <c r="B872">
        <v>135</v>
      </c>
      <c r="C872">
        <v>135</v>
      </c>
      <c r="D872" s="8">
        <v>-81.560221016801279</v>
      </c>
      <c r="E872" s="8">
        <v>-81.560221016799147</v>
      </c>
      <c r="F872" s="8">
        <v>-0.24864625325120071</v>
      </c>
      <c r="G872" s="8">
        <v>-81.560221016799147</v>
      </c>
      <c r="H872" s="8">
        <v>-81.560221016801279</v>
      </c>
      <c r="I872" s="8">
        <v>0.24864625325128981</v>
      </c>
    </row>
    <row r="873" spans="1:9" x14ac:dyDescent="0.25">
      <c r="A873">
        <v>22</v>
      </c>
      <c r="B873">
        <v>135</v>
      </c>
      <c r="C873">
        <v>135</v>
      </c>
      <c r="D873" s="8">
        <v>2.2429501897225093</v>
      </c>
      <c r="E873" s="8">
        <v>2.2429501897225785</v>
      </c>
      <c r="F873" s="8">
        <v>-0.37773921846618358</v>
      </c>
      <c r="G873" s="8">
        <v>2.2429501897225941</v>
      </c>
      <c r="H873" s="8">
        <v>2.2429501897224937</v>
      </c>
      <c r="I873" s="8">
        <v>0.37773921846618785</v>
      </c>
    </row>
    <row r="874" spans="1:9" x14ac:dyDescent="0.25">
      <c r="A874">
        <v>23</v>
      </c>
      <c r="B874">
        <v>135</v>
      </c>
      <c r="C874">
        <v>135</v>
      </c>
      <c r="D874" s="8">
        <v>-90.301227978720803</v>
      </c>
      <c r="E874" s="8">
        <v>-90.301227978720974</v>
      </c>
      <c r="F874" s="8">
        <v>-0.24864625325124734</v>
      </c>
      <c r="G874" s="8">
        <v>-90.301227978720988</v>
      </c>
      <c r="H874" s="8">
        <v>-90.301227978720789</v>
      </c>
      <c r="I874" s="8">
        <v>0.24864625325124315</v>
      </c>
    </row>
    <row r="875" spans="1:9" x14ac:dyDescent="0.25">
      <c r="A875">
        <v>24</v>
      </c>
      <c r="B875">
        <v>135</v>
      </c>
      <c r="C875">
        <v>135</v>
      </c>
      <c r="D875" s="8">
        <v>-201.89469983850114</v>
      </c>
      <c r="E875" s="8">
        <v>180.7011230230035</v>
      </c>
      <c r="F875" s="8">
        <v>31.849825412775349</v>
      </c>
      <c r="G875" s="8">
        <v>67.297143913033295</v>
      </c>
      <c r="H875" s="8">
        <v>-88.490720728530931</v>
      </c>
      <c r="I875" s="8">
        <v>32.402465632738931</v>
      </c>
    </row>
    <row r="876" spans="1:9" x14ac:dyDescent="0.25">
      <c r="A876">
        <v>25</v>
      </c>
      <c r="B876">
        <v>135</v>
      </c>
      <c r="C876">
        <v>135</v>
      </c>
      <c r="D876" s="8">
        <v>157.29220295622693</v>
      </c>
      <c r="E876" s="8">
        <v>-185.35484789720201</v>
      </c>
      <c r="F876" s="8">
        <v>-24.337774815406416</v>
      </c>
      <c r="G876" s="8">
        <v>-44.323871742466345</v>
      </c>
      <c r="H876" s="8">
        <v>16.26122680149129</v>
      </c>
      <c r="I876" s="8">
        <v>-23.785134595442834</v>
      </c>
    </row>
    <row r="877" spans="1:9" x14ac:dyDescent="0.25">
      <c r="A877">
        <v>1</v>
      </c>
      <c r="B877">
        <v>136</v>
      </c>
      <c r="C877">
        <v>136</v>
      </c>
      <c r="D877" s="8">
        <v>-78.524955904981056</v>
      </c>
      <c r="E877" s="8">
        <v>62.693614200347291</v>
      </c>
      <c r="F877" s="8">
        <v>23.769602933615278</v>
      </c>
      <c r="G877" s="8">
        <v>-22.281523460363651</v>
      </c>
      <c r="H877" s="8">
        <v>6.4501817557298828</v>
      </c>
      <c r="I877" s="8">
        <v>24.35330647715325</v>
      </c>
    </row>
    <row r="878" spans="1:9" x14ac:dyDescent="0.25">
      <c r="A878">
        <v>2</v>
      </c>
      <c r="B878">
        <v>136</v>
      </c>
      <c r="C878">
        <v>136</v>
      </c>
      <c r="D878" s="8">
        <v>73.508711692652895</v>
      </c>
      <c r="E878" s="8">
        <v>-88.987253402955588</v>
      </c>
      <c r="F878" s="8">
        <v>23.915528819500736</v>
      </c>
      <c r="G878" s="8">
        <v>101.63042791496032</v>
      </c>
      <c r="H878" s="8">
        <v>-117.10896962526301</v>
      </c>
      <c r="I878" s="8">
        <v>24.207380591269718</v>
      </c>
    </row>
    <row r="879" spans="1:9" x14ac:dyDescent="0.25">
      <c r="A879">
        <v>3</v>
      </c>
      <c r="B879">
        <v>136</v>
      </c>
      <c r="C879">
        <v>136</v>
      </c>
      <c r="D879" s="8">
        <v>112.51260653881843</v>
      </c>
      <c r="E879" s="8">
        <v>-106.22679100140496</v>
      </c>
      <c r="F879" s="8">
        <v>-46.935283126673092</v>
      </c>
      <c r="G879" s="8">
        <v>57.82775715374806</v>
      </c>
      <c r="H879" s="8">
        <v>-51.541941616334604</v>
      </c>
      <c r="I879" s="8">
        <v>-46.643431354904109</v>
      </c>
    </row>
    <row r="880" spans="1:9" x14ac:dyDescent="0.25">
      <c r="A880">
        <v>4</v>
      </c>
      <c r="B880">
        <v>136</v>
      </c>
      <c r="C880">
        <v>136</v>
      </c>
      <c r="D880" s="8">
        <v>121.02710737979929</v>
      </c>
      <c r="E880" s="8">
        <v>-109.59526354615095</v>
      </c>
      <c r="F880" s="8">
        <v>-46.870627861343969</v>
      </c>
      <c r="G880" s="8">
        <v>5.7159219168233406</v>
      </c>
      <c r="H880" s="8">
        <v>5.7159219168250122</v>
      </c>
      <c r="I880" s="8">
        <v>-46.708086620178214</v>
      </c>
    </row>
    <row r="881" spans="1:9" x14ac:dyDescent="0.25">
      <c r="A881">
        <v>5</v>
      </c>
      <c r="B881">
        <v>136</v>
      </c>
      <c r="C881">
        <v>136</v>
      </c>
      <c r="D881" s="8">
        <v>19.466465326706842</v>
      </c>
      <c r="E881" s="8">
        <v>19.466465326704867</v>
      </c>
      <c r="F881" s="8">
        <v>7.3906516224370629</v>
      </c>
      <c r="G881" s="8">
        <v>93.868787774616493</v>
      </c>
      <c r="H881" s="8">
        <v>-54.935857121204776</v>
      </c>
      <c r="I881" s="8">
        <v>7.8858582646832307</v>
      </c>
    </row>
    <row r="882" spans="1:9" x14ac:dyDescent="0.25">
      <c r="A882">
        <v>6</v>
      </c>
      <c r="B882">
        <v>136</v>
      </c>
      <c r="C882">
        <v>136</v>
      </c>
      <c r="D882" s="8">
        <v>44.98044097102354</v>
      </c>
      <c r="E882" s="8">
        <v>-23.602954713256612</v>
      </c>
      <c r="F882" s="8">
        <v>7.8634252557338993</v>
      </c>
      <c r="G882" s="8">
        <v>56.048723204167956</v>
      </c>
      <c r="H882" s="8">
        <v>-34.671236946401038</v>
      </c>
      <c r="I882" s="8">
        <v>8.1418776394677863</v>
      </c>
    </row>
    <row r="883" spans="1:9" x14ac:dyDescent="0.25">
      <c r="A883">
        <v>7</v>
      </c>
      <c r="B883">
        <v>136</v>
      </c>
      <c r="C883">
        <v>136</v>
      </c>
      <c r="D883" s="8">
        <v>39.073799966956479</v>
      </c>
      <c r="E883" s="8">
        <v>-51.646160183618584</v>
      </c>
      <c r="F883" s="8">
        <v>-16.125912815098431</v>
      </c>
      <c r="G883" s="8">
        <v>16.96298323611358</v>
      </c>
      <c r="H883" s="8">
        <v>-29.535343452775685</v>
      </c>
      <c r="I883" s="8">
        <v>-15.847460431364546</v>
      </c>
    </row>
    <row r="884" spans="1:9" x14ac:dyDescent="0.25">
      <c r="A884">
        <v>8</v>
      </c>
      <c r="B884">
        <v>136</v>
      </c>
      <c r="C884">
        <v>136</v>
      </c>
      <c r="D884" s="8">
        <v>39.013210272491669</v>
      </c>
      <c r="E884" s="8">
        <v>-61.87370152526146</v>
      </c>
      <c r="F884" s="8">
        <v>-15.869893440291357</v>
      </c>
      <c r="G884" s="8">
        <v>-113.1595929934072</v>
      </c>
      <c r="H884" s="8">
        <v>90.299101740637425</v>
      </c>
      <c r="I884" s="8">
        <v>-15.374686798045188</v>
      </c>
    </row>
    <row r="885" spans="1:9" x14ac:dyDescent="0.25">
      <c r="A885">
        <v>9</v>
      </c>
      <c r="B885">
        <v>136</v>
      </c>
      <c r="C885">
        <v>136</v>
      </c>
      <c r="D885" s="8">
        <v>-111.61857315139929</v>
      </c>
      <c r="E885" s="8">
        <v>91.840121582645338</v>
      </c>
      <c r="F885" s="8">
        <v>-3.2516659275596473</v>
      </c>
      <c r="G885" s="8">
        <v>-148.92327556485179</v>
      </c>
      <c r="H885" s="8">
        <v>129.14482399609784</v>
      </c>
      <c r="I885" s="8">
        <v>-2.6039119168590306</v>
      </c>
    </row>
    <row r="886" spans="1:9" x14ac:dyDescent="0.25">
      <c r="A886">
        <v>10</v>
      </c>
      <c r="B886">
        <v>136</v>
      </c>
      <c r="C886">
        <v>136</v>
      </c>
      <c r="D886" s="8">
        <v>-148.16123214580372</v>
      </c>
      <c r="E886" s="8">
        <v>129.90686741514574</v>
      </c>
      <c r="F886" s="8">
        <v>10.587947092471401</v>
      </c>
      <c r="G886" s="8">
        <v>-9.1271823653289612</v>
      </c>
      <c r="H886" s="8">
        <v>-9.1271823653290074</v>
      </c>
      <c r="I886" s="8">
        <v>11.235701103172017</v>
      </c>
    </row>
    <row r="887" spans="1:9" x14ac:dyDescent="0.25">
      <c r="A887">
        <v>11</v>
      </c>
      <c r="B887">
        <v>136</v>
      </c>
      <c r="C887">
        <v>136</v>
      </c>
      <c r="D887" s="8">
        <v>-10.617527092253749</v>
      </c>
      <c r="E887" s="8">
        <v>-10.617527092253958</v>
      </c>
      <c r="F887" s="8">
        <v>-2.249056954716333</v>
      </c>
      <c r="G887" s="8">
        <v>-35.147391440961201</v>
      </c>
      <c r="H887" s="8">
        <v>13.912337256453492</v>
      </c>
      <c r="I887" s="8">
        <v>-1.6013029440157165</v>
      </c>
    </row>
    <row r="888" spans="1:9" x14ac:dyDescent="0.25">
      <c r="A888">
        <v>12</v>
      </c>
      <c r="B888">
        <v>136</v>
      </c>
      <c r="C888">
        <v>136</v>
      </c>
      <c r="D888" s="8">
        <v>-35.909434860008488</v>
      </c>
      <c r="E888" s="8">
        <v>13.150293837406139</v>
      </c>
      <c r="F888" s="8">
        <v>5.0097375245942448</v>
      </c>
      <c r="G888" s="8">
        <v>32.049324502159592</v>
      </c>
      <c r="H888" s="8">
        <v>-54.808465524761942</v>
      </c>
      <c r="I888" s="8">
        <v>5.657491535294862</v>
      </c>
    </row>
    <row r="889" spans="1:9" x14ac:dyDescent="0.25">
      <c r="A889">
        <v>13</v>
      </c>
      <c r="B889">
        <v>136</v>
      </c>
      <c r="C889">
        <v>136</v>
      </c>
      <c r="D889" s="8">
        <v>30.508304660183605</v>
      </c>
      <c r="E889" s="8">
        <v>-56.349485366737746</v>
      </c>
      <c r="F889" s="8">
        <v>11.199693865063155</v>
      </c>
      <c r="G889" s="8">
        <v>142.01355064856958</v>
      </c>
      <c r="H889" s="8">
        <v>-167.85473135512373</v>
      </c>
      <c r="I889" s="8">
        <v>11.694900507309322</v>
      </c>
    </row>
    <row r="890" spans="1:9" x14ac:dyDescent="0.25">
      <c r="A890">
        <v>14</v>
      </c>
      <c r="B890">
        <v>136</v>
      </c>
      <c r="C890">
        <v>136</v>
      </c>
      <c r="D890" s="8">
        <v>64.305802399674732</v>
      </c>
      <c r="E890" s="8">
        <v>-78.511103682430431</v>
      </c>
      <c r="F890" s="8">
        <v>11.672467498421405</v>
      </c>
      <c r="G890" s="8">
        <v>80.642282911358322</v>
      </c>
      <c r="H890" s="8">
        <v>-94.84758419411402</v>
      </c>
      <c r="I890" s="8">
        <v>11.95091988215529</v>
      </c>
    </row>
    <row r="891" spans="1:9" x14ac:dyDescent="0.25">
      <c r="A891">
        <v>15</v>
      </c>
      <c r="B891">
        <v>136</v>
      </c>
      <c r="C891">
        <v>136</v>
      </c>
      <c r="D891" s="8">
        <v>95.893179759345728</v>
      </c>
      <c r="E891" s="8">
        <v>-79.596687346131986</v>
      </c>
      <c r="F891" s="8">
        <v>-15.359354462697002</v>
      </c>
      <c r="G891" s="8">
        <v>74.842572166455341</v>
      </c>
      <c r="H891" s="8">
        <v>-58.546079753241592</v>
      </c>
      <c r="I891" s="8">
        <v>-15.080902078963117</v>
      </c>
    </row>
    <row r="892" spans="1:9" x14ac:dyDescent="0.25">
      <c r="A892">
        <v>16</v>
      </c>
      <c r="B892">
        <v>136</v>
      </c>
      <c r="C892">
        <v>136</v>
      </c>
      <c r="D892" s="8">
        <v>159.53511946237461</v>
      </c>
      <c r="E892" s="8">
        <v>-129.87678241276637</v>
      </c>
      <c r="F892" s="8">
        <v>-15.103335087901009</v>
      </c>
      <c r="G892" s="8">
        <v>14.829168524804016</v>
      </c>
      <c r="H892" s="8">
        <v>14.829168524804198</v>
      </c>
      <c r="I892" s="8">
        <v>-14.608128445654842</v>
      </c>
    </row>
    <row r="893" spans="1:9" x14ac:dyDescent="0.25">
      <c r="A893">
        <v>17</v>
      </c>
      <c r="B893">
        <v>136</v>
      </c>
      <c r="C893">
        <v>136</v>
      </c>
      <c r="D893" s="8">
        <v>7.2724710998117059</v>
      </c>
      <c r="E893" s="8">
        <v>7.2724710998108604</v>
      </c>
      <c r="F893" s="8">
        <v>31.785156393039937</v>
      </c>
      <c r="G893" s="8">
        <v>85.806473105918386</v>
      </c>
      <c r="H893" s="8">
        <v>-71.261530906295818</v>
      </c>
      <c r="I893" s="8">
        <v>31.947697634205696</v>
      </c>
    </row>
    <row r="894" spans="1:9" x14ac:dyDescent="0.25">
      <c r="A894">
        <v>18</v>
      </c>
      <c r="B894">
        <v>136</v>
      </c>
      <c r="C894">
        <v>136</v>
      </c>
      <c r="D894" s="8">
        <v>41.253540214734294</v>
      </c>
      <c r="E894" s="8">
        <v>-33.233944309260828</v>
      </c>
      <c r="F894" s="8">
        <v>31.720501127736444</v>
      </c>
      <c r="G894" s="8">
        <v>78.497282476726454</v>
      </c>
      <c r="H894" s="8">
        <v>-70.477686571252988</v>
      </c>
      <c r="I894" s="8">
        <v>32.012352899505423</v>
      </c>
    </row>
    <row r="895" spans="1:9" x14ac:dyDescent="0.25">
      <c r="A895">
        <v>19</v>
      </c>
      <c r="B895">
        <v>136</v>
      </c>
      <c r="C895">
        <v>136</v>
      </c>
      <c r="D895" s="8">
        <v>68.661011477118635</v>
      </c>
      <c r="E895" s="8">
        <v>-80.313957570865043</v>
      </c>
      <c r="F895" s="8">
        <v>-32.272071408608433</v>
      </c>
      <c r="G895" s="8">
        <v>31.113724383773281</v>
      </c>
      <c r="H895" s="8">
        <v>-42.766670477519689</v>
      </c>
      <c r="I895" s="8">
        <v>-31.980219636839447</v>
      </c>
    </row>
    <row r="896" spans="1:9" x14ac:dyDescent="0.25">
      <c r="A896">
        <v>20</v>
      </c>
      <c r="B896">
        <v>136</v>
      </c>
      <c r="C896">
        <v>136</v>
      </c>
      <c r="D896" s="8">
        <v>-96.723451730746874</v>
      </c>
      <c r="E896" s="8">
        <v>84.717705642676819</v>
      </c>
      <c r="F896" s="8">
        <v>-32.417997294487449</v>
      </c>
      <c r="G896" s="8">
        <v>-171.81802591742871</v>
      </c>
      <c r="H896" s="8">
        <v>159.81227982935866</v>
      </c>
      <c r="I896" s="8">
        <v>-31.834293750949474</v>
      </c>
    </row>
    <row r="897" spans="1:9" x14ac:dyDescent="0.25">
      <c r="A897">
        <v>21</v>
      </c>
      <c r="B897">
        <v>136</v>
      </c>
      <c r="C897">
        <v>136</v>
      </c>
      <c r="D897" s="8">
        <v>-90.301227978610854</v>
      </c>
      <c r="E897" s="8">
        <v>-90.301227978610171</v>
      </c>
      <c r="F897" s="8">
        <v>-0.24864625325123205</v>
      </c>
      <c r="G897" s="8">
        <v>-90.301227978610157</v>
      </c>
      <c r="H897" s="8">
        <v>-90.301227978610868</v>
      </c>
      <c r="I897" s="8">
        <v>0.24864625325125847</v>
      </c>
    </row>
    <row r="898" spans="1:9" x14ac:dyDescent="0.25">
      <c r="A898">
        <v>22</v>
      </c>
      <c r="B898">
        <v>136</v>
      </c>
      <c r="C898">
        <v>136</v>
      </c>
      <c r="D898" s="8">
        <v>2.2429501896475608</v>
      </c>
      <c r="E898" s="8">
        <v>2.2429501896477171</v>
      </c>
      <c r="F898" s="8">
        <v>-0.37773921846618386</v>
      </c>
      <c r="G898" s="8">
        <v>2.2429501896477322</v>
      </c>
      <c r="H898" s="8">
        <v>2.2429501896475457</v>
      </c>
      <c r="I898" s="8">
        <v>0.37773921846618758</v>
      </c>
    </row>
    <row r="899" spans="1:9" x14ac:dyDescent="0.25">
      <c r="A899">
        <v>23</v>
      </c>
      <c r="B899">
        <v>136</v>
      </c>
      <c r="C899">
        <v>136</v>
      </c>
      <c r="D899" s="8">
        <v>-81.56022101670095</v>
      </c>
      <c r="E899" s="8">
        <v>-81.560221016701064</v>
      </c>
      <c r="F899" s="8">
        <v>-0.24864625325124912</v>
      </c>
      <c r="G899" s="8">
        <v>-81.560221016701078</v>
      </c>
      <c r="H899" s="8">
        <v>-81.560221016700936</v>
      </c>
      <c r="I899" s="8">
        <v>0.24864625325124137</v>
      </c>
    </row>
    <row r="900" spans="1:9" x14ac:dyDescent="0.25">
      <c r="A900">
        <v>24</v>
      </c>
      <c r="B900">
        <v>136</v>
      </c>
      <c r="C900">
        <v>136</v>
      </c>
      <c r="D900" s="8">
        <v>-44.323871742326872</v>
      </c>
      <c r="E900" s="8">
        <v>16.261226801382605</v>
      </c>
      <c r="F900" s="8">
        <v>23.78513459540267</v>
      </c>
      <c r="G900" s="8">
        <v>157.29220295602985</v>
      </c>
      <c r="H900" s="8">
        <v>-185.35484789697412</v>
      </c>
      <c r="I900" s="8">
        <v>24.337774815366256</v>
      </c>
    </row>
    <row r="901" spans="1:9" x14ac:dyDescent="0.25">
      <c r="A901">
        <v>25</v>
      </c>
      <c r="B901">
        <v>136</v>
      </c>
      <c r="C901">
        <v>136</v>
      </c>
      <c r="D901" s="8">
        <v>67.297143912924668</v>
      </c>
      <c r="E901" s="8">
        <v>-88.490720728413947</v>
      </c>
      <c r="F901" s="8">
        <v>-32.402465632700277</v>
      </c>
      <c r="G901" s="8">
        <v>-201.89469983828585</v>
      </c>
      <c r="H901" s="8">
        <v>180.70112302279657</v>
      </c>
      <c r="I901" s="8">
        <v>-31.849825412736696</v>
      </c>
    </row>
    <row r="902" spans="1:9" x14ac:dyDescent="0.25">
      <c r="A902">
        <v>1</v>
      </c>
      <c r="B902">
        <v>137</v>
      </c>
      <c r="C902">
        <v>137</v>
      </c>
      <c r="D902" s="8">
        <v>-151.8866173176572</v>
      </c>
      <c r="E902" s="8">
        <v>131.17856362688983</v>
      </c>
      <c r="F902" s="8">
        <v>37.251193192069493</v>
      </c>
      <c r="G902" s="8">
        <v>-64.130089749256371</v>
      </c>
      <c r="H902" s="8">
        <v>43.422036058488985</v>
      </c>
      <c r="I902" s="8">
        <v>37.834896735607465</v>
      </c>
    </row>
    <row r="903" spans="1:9" x14ac:dyDescent="0.25">
      <c r="A903">
        <v>2</v>
      </c>
      <c r="B903">
        <v>137</v>
      </c>
      <c r="C903">
        <v>137</v>
      </c>
      <c r="D903" s="8">
        <v>85.232407114192526</v>
      </c>
      <c r="E903" s="8">
        <v>-105.58766081062915</v>
      </c>
      <c r="F903" s="8">
        <v>37.397119077952553</v>
      </c>
      <c r="G903" s="8">
        <v>129.11067089839031</v>
      </c>
      <c r="H903" s="8">
        <v>-149.46592459482696</v>
      </c>
      <c r="I903" s="8">
        <v>37.688970849721535</v>
      </c>
    </row>
    <row r="904" spans="1:9" x14ac:dyDescent="0.25">
      <c r="A904">
        <v>3</v>
      </c>
      <c r="B904">
        <v>137</v>
      </c>
      <c r="C904">
        <v>137</v>
      </c>
      <c r="D904" s="8">
        <v>144.0008082669724</v>
      </c>
      <c r="E904" s="8">
        <v>-134.57578722624811</v>
      </c>
      <c r="F904" s="8">
        <v>-59.734733352806096</v>
      </c>
      <c r="G904" s="8">
        <v>74.356659393646709</v>
      </c>
      <c r="H904" s="8">
        <v>-64.931638352922391</v>
      </c>
      <c r="I904" s="8">
        <v>-59.442881581037113</v>
      </c>
    </row>
    <row r="905" spans="1:9" x14ac:dyDescent="0.25">
      <c r="A905">
        <v>4</v>
      </c>
      <c r="B905">
        <v>137</v>
      </c>
      <c r="C905">
        <v>137</v>
      </c>
      <c r="D905" s="8">
        <v>155.38933656686984</v>
      </c>
      <c r="E905" s="8">
        <v>-138.32087594896851</v>
      </c>
      <c r="F905" s="8">
        <v>-59.670078087468667</v>
      </c>
      <c r="G905" s="8">
        <v>8.5342303089521412</v>
      </c>
      <c r="H905" s="8">
        <v>8.5342303089491818</v>
      </c>
      <c r="I905" s="8">
        <v>-59.507536846302905</v>
      </c>
    </row>
    <row r="906" spans="1:9" x14ac:dyDescent="0.25">
      <c r="A906">
        <v>5</v>
      </c>
      <c r="B906">
        <v>137</v>
      </c>
      <c r="C906">
        <v>137</v>
      </c>
      <c r="D906" s="8">
        <v>25.070676419285387</v>
      </c>
      <c r="E906" s="8">
        <v>25.070676419279895</v>
      </c>
      <c r="F906" s="8">
        <v>13.297663392284781</v>
      </c>
      <c r="G906" s="8">
        <v>157.01171649985969</v>
      </c>
      <c r="H906" s="8">
        <v>-106.87036366129439</v>
      </c>
      <c r="I906" s="8">
        <v>13.792870034530946</v>
      </c>
    </row>
    <row r="907" spans="1:9" x14ac:dyDescent="0.25">
      <c r="A907">
        <v>6</v>
      </c>
      <c r="B907">
        <v>137</v>
      </c>
      <c r="C907">
        <v>137</v>
      </c>
      <c r="D907" s="8">
        <v>74.569990030938342</v>
      </c>
      <c r="E907" s="8">
        <v>-47.052081177619598</v>
      </c>
      <c r="F907" s="8">
        <v>13.770437025608214</v>
      </c>
      <c r="G907" s="8">
        <v>93.808123700386162</v>
      </c>
      <c r="H907" s="8">
        <v>-66.290214847067418</v>
      </c>
      <c r="I907" s="8">
        <v>14.048889409342099</v>
      </c>
    </row>
    <row r="908" spans="1:9" x14ac:dyDescent="0.25">
      <c r="A908">
        <v>7</v>
      </c>
      <c r="B908">
        <v>137</v>
      </c>
      <c r="C908">
        <v>137</v>
      </c>
      <c r="D908" s="8">
        <v>70.22666420452272</v>
      </c>
      <c r="E908" s="8">
        <v>-89.871674342934099</v>
      </c>
      <c r="F908" s="8">
        <v>-20.740636346679498</v>
      </c>
      <c r="G908" s="8">
        <v>41.733330028067741</v>
      </c>
      <c r="H908" s="8">
        <v>-61.378340166479106</v>
      </c>
      <c r="I908" s="8">
        <v>-20.462183962945609</v>
      </c>
    </row>
    <row r="909" spans="1:9" x14ac:dyDescent="0.25">
      <c r="A909">
        <v>8</v>
      </c>
      <c r="B909">
        <v>137</v>
      </c>
      <c r="C909">
        <v>137</v>
      </c>
      <c r="D909" s="8">
        <v>93.974855148392038</v>
      </c>
      <c r="E909" s="8">
        <v>-129.74541000947644</v>
      </c>
      <c r="F909" s="8">
        <v>-20.484616971880524</v>
      </c>
      <c r="G909" s="8">
        <v>-103.14881068261849</v>
      </c>
      <c r="H909" s="8">
        <v>67.378255821534054</v>
      </c>
      <c r="I909" s="8">
        <v>-19.98941032963436</v>
      </c>
    </row>
    <row r="910" spans="1:9" x14ac:dyDescent="0.25">
      <c r="A910">
        <v>9</v>
      </c>
      <c r="B910">
        <v>137</v>
      </c>
      <c r="C910">
        <v>137</v>
      </c>
      <c r="D910" s="8">
        <v>-101.60779084060601</v>
      </c>
      <c r="E910" s="8">
        <v>68.919275663545932</v>
      </c>
      <c r="F910" s="8">
        <v>-4.8290885942018891</v>
      </c>
      <c r="G910" s="8">
        <v>-159.01137494356169</v>
      </c>
      <c r="H910" s="8">
        <v>126.32285976650161</v>
      </c>
      <c r="I910" s="8">
        <v>-4.1813345835012736</v>
      </c>
    </row>
    <row r="911" spans="1:9" x14ac:dyDescent="0.25">
      <c r="A911">
        <v>10</v>
      </c>
      <c r="B911">
        <v>137</v>
      </c>
      <c r="C911">
        <v>137</v>
      </c>
      <c r="D911" s="8">
        <v>-157.12569462101055</v>
      </c>
      <c r="E911" s="8">
        <v>128.20854008905246</v>
      </c>
      <c r="F911" s="8">
        <v>10.87308152084816</v>
      </c>
      <c r="G911" s="8">
        <v>-14.458577265979093</v>
      </c>
      <c r="H911" s="8">
        <v>-14.458577265979018</v>
      </c>
      <c r="I911" s="8">
        <v>11.520835531548778</v>
      </c>
    </row>
    <row r="912" spans="1:9" x14ac:dyDescent="0.25">
      <c r="A912">
        <v>11</v>
      </c>
      <c r="B912">
        <v>137</v>
      </c>
      <c r="C912">
        <v>137</v>
      </c>
      <c r="D912" s="8">
        <v>-15.179526702172701</v>
      </c>
      <c r="E912" s="8">
        <v>-15.179526702172723</v>
      </c>
      <c r="F912" s="8">
        <v>-5.5818506909724057</v>
      </c>
      <c r="G912" s="8">
        <v>-82.174501016058827</v>
      </c>
      <c r="H912" s="8">
        <v>51.81544761171341</v>
      </c>
      <c r="I912" s="8">
        <v>-4.9340966802717885</v>
      </c>
    </row>
    <row r="913" spans="1:9" x14ac:dyDescent="0.25">
      <c r="A913">
        <v>12</v>
      </c>
      <c r="B913">
        <v>137</v>
      </c>
      <c r="C913">
        <v>137</v>
      </c>
      <c r="D913" s="8">
        <v>-83.436977238646506</v>
      </c>
      <c r="E913" s="8">
        <v>50.552971389125901</v>
      </c>
      <c r="F913" s="8">
        <v>4.9865340065664441</v>
      </c>
      <c r="G913" s="8">
        <v>-15.773867719404162</v>
      </c>
      <c r="H913" s="8">
        <v>-17.110138130116443</v>
      </c>
      <c r="I913" s="8">
        <v>5.6342880172670613</v>
      </c>
    </row>
    <row r="914" spans="1:9" x14ac:dyDescent="0.25">
      <c r="A914">
        <v>13</v>
      </c>
      <c r="B914">
        <v>137</v>
      </c>
      <c r="C914">
        <v>137</v>
      </c>
      <c r="D914" s="8">
        <v>-16.691683461428472</v>
      </c>
      <c r="E914" s="8">
        <v>-18.027953872139623</v>
      </c>
      <c r="F914" s="8">
        <v>15.660824335192565</v>
      </c>
      <c r="G914" s="8">
        <v>138.26831366754496</v>
      </c>
      <c r="H914" s="8">
        <v>-172.98795100111303</v>
      </c>
      <c r="I914" s="8">
        <v>16.156030977438732</v>
      </c>
    </row>
    <row r="915" spans="1:9" x14ac:dyDescent="0.25">
      <c r="A915">
        <v>14</v>
      </c>
      <c r="B915">
        <v>137</v>
      </c>
      <c r="C915">
        <v>137</v>
      </c>
      <c r="D915" s="8">
        <v>62.193672831489792</v>
      </c>
      <c r="E915" s="8">
        <v>-81.26294825670125</v>
      </c>
      <c r="F915" s="8">
        <v>16.133597968538012</v>
      </c>
      <c r="G915" s="8">
        <v>84.700239775829573</v>
      </c>
      <c r="H915" s="8">
        <v>-103.76951520104103</v>
      </c>
      <c r="I915" s="8">
        <v>16.412050352271898</v>
      </c>
    </row>
    <row r="916" spans="1:9" x14ac:dyDescent="0.25">
      <c r="A916">
        <v>15</v>
      </c>
      <c r="B916">
        <v>137</v>
      </c>
      <c r="C916">
        <v>137</v>
      </c>
      <c r="D916" s="8">
        <v>105.18962933342648</v>
      </c>
      <c r="E916" s="8">
        <v>-83.280125643447818</v>
      </c>
      <c r="F916" s="8">
        <v>-16.464487678538216</v>
      </c>
      <c r="G916" s="8">
        <v>82.610537535236418</v>
      </c>
      <c r="H916" s="8">
        <v>-60.701033845257747</v>
      </c>
      <c r="I916" s="8">
        <v>-16.186035294804327</v>
      </c>
    </row>
    <row r="917" spans="1:9" x14ac:dyDescent="0.25">
      <c r="A917">
        <v>16</v>
      </c>
      <c r="B917">
        <v>137</v>
      </c>
      <c r="C917">
        <v>137</v>
      </c>
      <c r="D917" s="8">
        <v>175.42280036536363</v>
      </c>
      <c r="E917" s="8">
        <v>-135.51875153600861</v>
      </c>
      <c r="F917" s="8">
        <v>-16.208468303743231</v>
      </c>
      <c r="G917" s="8">
        <v>19.95202441467757</v>
      </c>
      <c r="H917" s="8">
        <v>19.952024414677435</v>
      </c>
      <c r="I917" s="8">
        <v>-15.713261661497066</v>
      </c>
    </row>
    <row r="918" spans="1:9" x14ac:dyDescent="0.25">
      <c r="A918">
        <v>17</v>
      </c>
      <c r="B918">
        <v>137</v>
      </c>
      <c r="C918">
        <v>137</v>
      </c>
      <c r="D918" s="8">
        <v>8.5223492053104763</v>
      </c>
      <c r="E918" s="8">
        <v>8.5223492053071723</v>
      </c>
      <c r="F918" s="8">
        <v>45.849004781375506</v>
      </c>
      <c r="G918" s="8">
        <v>121.7163492422862</v>
      </c>
      <c r="H918" s="8">
        <v>-104.67165083166854</v>
      </c>
      <c r="I918" s="8">
        <v>46.01154602254126</v>
      </c>
    </row>
    <row r="919" spans="1:9" x14ac:dyDescent="0.25">
      <c r="A919">
        <v>18</v>
      </c>
      <c r="B919">
        <v>137</v>
      </c>
      <c r="C919">
        <v>137</v>
      </c>
      <c r="D919" s="8">
        <v>58.386694944163722</v>
      </c>
      <c r="E919" s="8">
        <v>-48.974907808586693</v>
      </c>
      <c r="F919" s="8">
        <v>45.784349516071863</v>
      </c>
      <c r="G919" s="8">
        <v>112.06749632053348</v>
      </c>
      <c r="H919" s="8">
        <v>-102.65570918495646</v>
      </c>
      <c r="I919" s="8">
        <v>46.07620128784086</v>
      </c>
    </row>
    <row r="920" spans="1:9" x14ac:dyDescent="0.25">
      <c r="A920">
        <v>19</v>
      </c>
      <c r="B920">
        <v>137</v>
      </c>
      <c r="C920">
        <v>137</v>
      </c>
      <c r="D920" s="8">
        <v>99.260337099720232</v>
      </c>
      <c r="E920" s="8">
        <v>-115.46286840576943</v>
      </c>
      <c r="F920" s="8">
        <v>-37.6889708496835</v>
      </c>
      <c r="G920" s="8">
        <v>55.382073315568391</v>
      </c>
      <c r="H920" s="8">
        <v>-71.584604621617586</v>
      </c>
      <c r="I920" s="8">
        <v>-37.397119077914518</v>
      </c>
    </row>
    <row r="921" spans="1:9" x14ac:dyDescent="0.25">
      <c r="A921">
        <v>20</v>
      </c>
      <c r="B921">
        <v>137</v>
      </c>
      <c r="C921">
        <v>137</v>
      </c>
      <c r="D921" s="8">
        <v>-93.980423547705925</v>
      </c>
      <c r="E921" s="8">
        <v>77.425092247333083</v>
      </c>
      <c r="F921" s="8">
        <v>-37.834896735564733</v>
      </c>
      <c r="G921" s="8">
        <v>-181.73695111600688</v>
      </c>
      <c r="H921" s="8">
        <v>165.18161981563401</v>
      </c>
      <c r="I921" s="8">
        <v>-37.251193192026761</v>
      </c>
    </row>
    <row r="922" spans="1:9" x14ac:dyDescent="0.25">
      <c r="A922">
        <v>21</v>
      </c>
      <c r="B922">
        <v>137</v>
      </c>
      <c r="C922">
        <v>137</v>
      </c>
      <c r="D922" s="8">
        <v>-123.79710703948112</v>
      </c>
      <c r="E922" s="8">
        <v>-123.79710703948018</v>
      </c>
      <c r="F922" s="8">
        <v>-0.24864625325122708</v>
      </c>
      <c r="G922" s="8">
        <v>-123.79710703948018</v>
      </c>
      <c r="H922" s="8">
        <v>-123.79710703948112</v>
      </c>
      <c r="I922" s="8">
        <v>0.24864625325126344</v>
      </c>
    </row>
    <row r="923" spans="1:9" x14ac:dyDescent="0.25">
      <c r="A923">
        <v>22</v>
      </c>
      <c r="B923">
        <v>137</v>
      </c>
      <c r="C923">
        <v>137</v>
      </c>
      <c r="D923" s="8">
        <v>-0.8509122843385668</v>
      </c>
      <c r="E923" s="8">
        <v>-0.85091228433847732</v>
      </c>
      <c r="F923" s="8">
        <v>-0.37773921846618541</v>
      </c>
      <c r="G923" s="8">
        <v>-0.85091228433849475</v>
      </c>
      <c r="H923" s="8">
        <v>-0.85091228433854937</v>
      </c>
      <c r="I923" s="8">
        <v>0.37773921846618597</v>
      </c>
    </row>
    <row r="924" spans="1:9" x14ac:dyDescent="0.25">
      <c r="A924">
        <v>23</v>
      </c>
      <c r="B924">
        <v>137</v>
      </c>
      <c r="C924">
        <v>137</v>
      </c>
      <c r="D924" s="8">
        <v>-106.38894778236978</v>
      </c>
      <c r="E924" s="8">
        <v>-106.38894778236978</v>
      </c>
      <c r="F924" s="8">
        <v>-0.24864625325124515</v>
      </c>
      <c r="G924" s="8">
        <v>-106.38894778236978</v>
      </c>
      <c r="H924" s="8">
        <v>-106.38894778236978</v>
      </c>
      <c r="I924" s="8">
        <v>0.24864625325124534</v>
      </c>
    </row>
    <row r="925" spans="1:9" x14ac:dyDescent="0.25">
      <c r="A925">
        <v>24</v>
      </c>
      <c r="B925">
        <v>137</v>
      </c>
      <c r="C925">
        <v>137</v>
      </c>
      <c r="D925" s="8">
        <v>-131.80439848624249</v>
      </c>
      <c r="E925" s="8">
        <v>94.985347950309603</v>
      </c>
      <c r="F925" s="8">
        <v>37.266724853857447</v>
      </c>
      <c r="G925" s="8">
        <v>182.77680412655403</v>
      </c>
      <c r="H925" s="8">
        <v>-219.59585466248691</v>
      </c>
      <c r="I925" s="8">
        <v>37.819365073821032</v>
      </c>
    </row>
    <row r="926" spans="1:9" x14ac:dyDescent="0.25">
      <c r="A926">
        <v>25</v>
      </c>
      <c r="B926">
        <v>137</v>
      </c>
      <c r="C926">
        <v>137</v>
      </c>
      <c r="D926" s="8">
        <v>119.18281283828817</v>
      </c>
      <c r="E926" s="8">
        <v>-148.54542106698327</v>
      </c>
      <c r="F926" s="8">
        <v>-37.819365073777583</v>
      </c>
      <c r="G926" s="8">
        <v>-195.39838977414405</v>
      </c>
      <c r="H926" s="8">
        <v>166.03578154544897</v>
      </c>
      <c r="I926" s="8">
        <v>-37.266724853813997</v>
      </c>
    </row>
    <row r="927" spans="1:9" x14ac:dyDescent="0.25">
      <c r="A927">
        <v>1</v>
      </c>
      <c r="B927">
        <v>138</v>
      </c>
      <c r="C927">
        <v>138</v>
      </c>
      <c r="D927" s="8">
        <v>-117.6286685687481</v>
      </c>
      <c r="E927" s="8">
        <v>97.666064424859357</v>
      </c>
      <c r="F927" s="8">
        <v>32.446370868697223</v>
      </c>
      <c r="G927" s="8">
        <v>-41.103369663031003</v>
      </c>
      <c r="H927" s="8">
        <v>21.14076551914226</v>
      </c>
      <c r="I927" s="8">
        <v>33.030074412235194</v>
      </c>
    </row>
    <row r="928" spans="1:9" x14ac:dyDescent="0.25">
      <c r="A928">
        <v>2</v>
      </c>
      <c r="B928">
        <v>138</v>
      </c>
      <c r="C928">
        <v>138</v>
      </c>
      <c r="D928" s="8">
        <v>89.16603847385467</v>
      </c>
      <c r="E928" s="8">
        <v>-108.77584262341095</v>
      </c>
      <c r="F928" s="8">
        <v>32.592296754581298</v>
      </c>
      <c r="G928" s="8">
        <v>127.42868792671189</v>
      </c>
      <c r="H928" s="8">
        <v>-147.03849207626817</v>
      </c>
      <c r="I928" s="8">
        <v>32.88414852635028</v>
      </c>
    </row>
    <row r="929" spans="1:9" x14ac:dyDescent="0.25">
      <c r="A929">
        <v>3</v>
      </c>
      <c r="B929">
        <v>138</v>
      </c>
      <c r="C929">
        <v>138</v>
      </c>
      <c r="D929" s="8">
        <v>141.45201727726055</v>
      </c>
      <c r="E929" s="8">
        <v>-133.01516272572201</v>
      </c>
      <c r="F929" s="8">
        <v>-58.855710590624263</v>
      </c>
      <c r="G929" s="8">
        <v>72.835222276496168</v>
      </c>
      <c r="H929" s="8">
        <v>-64.398367724957595</v>
      </c>
      <c r="I929" s="8">
        <v>-58.563858818855266</v>
      </c>
    </row>
    <row r="930" spans="1:9" x14ac:dyDescent="0.25">
      <c r="A930">
        <v>4</v>
      </c>
      <c r="B930">
        <v>138</v>
      </c>
      <c r="C930">
        <v>138</v>
      </c>
      <c r="D930" s="8">
        <v>152.33585349839404</v>
      </c>
      <c r="E930" s="8">
        <v>-137.04170036456992</v>
      </c>
      <c r="F930" s="8">
        <v>-58.791055325289747</v>
      </c>
      <c r="G930" s="8">
        <v>7.6470765669133947</v>
      </c>
      <c r="H930" s="8">
        <v>7.6470765669107568</v>
      </c>
      <c r="I930" s="8">
        <v>-58.628514084123992</v>
      </c>
    </row>
    <row r="931" spans="1:9" x14ac:dyDescent="0.25">
      <c r="A931">
        <v>5</v>
      </c>
      <c r="B931">
        <v>138</v>
      </c>
      <c r="C931">
        <v>138</v>
      </c>
      <c r="D931" s="8">
        <v>24.414129131677189</v>
      </c>
      <c r="E931" s="8">
        <v>24.41412913167213</v>
      </c>
      <c r="F931" s="8">
        <v>10.758349627100538</v>
      </c>
      <c r="G931" s="8">
        <v>131.62035177689694</v>
      </c>
      <c r="H931" s="8">
        <v>-82.792093513547613</v>
      </c>
      <c r="I931" s="8">
        <v>11.253556269346705</v>
      </c>
    </row>
    <row r="932" spans="1:9" x14ac:dyDescent="0.25">
      <c r="A932">
        <v>6</v>
      </c>
      <c r="B932">
        <v>138</v>
      </c>
      <c r="C932">
        <v>138</v>
      </c>
      <c r="D932" s="8">
        <v>62.810140337849155</v>
      </c>
      <c r="E932" s="8">
        <v>-36.011597285222045</v>
      </c>
      <c r="F932" s="8">
        <v>11.231123260406068</v>
      </c>
      <c r="G932" s="8">
        <v>78.536207835755334</v>
      </c>
      <c r="H932" s="8">
        <v>-51.737664783128224</v>
      </c>
      <c r="I932" s="8">
        <v>11.509575644139955</v>
      </c>
    </row>
    <row r="933" spans="1:9" x14ac:dyDescent="0.25">
      <c r="A933">
        <v>7</v>
      </c>
      <c r="B933">
        <v>138</v>
      </c>
      <c r="C933">
        <v>138</v>
      </c>
      <c r="D933" s="8">
        <v>56.38355511291013</v>
      </c>
      <c r="E933" s="8">
        <v>-73.890317505978402</v>
      </c>
      <c r="F933" s="8">
        <v>-20.347514422194322</v>
      </c>
      <c r="G933" s="8">
        <v>28.433938783062015</v>
      </c>
      <c r="H933" s="8">
        <v>-45.94070117613029</v>
      </c>
      <c r="I933" s="8">
        <v>-20.069062038460434</v>
      </c>
    </row>
    <row r="934" spans="1:9" x14ac:dyDescent="0.25">
      <c r="A934">
        <v>8</v>
      </c>
      <c r="B934">
        <v>138</v>
      </c>
      <c r="C934">
        <v>138</v>
      </c>
      <c r="D934" s="8">
        <v>64.751170332128538</v>
      </c>
      <c r="E934" s="8">
        <v>-96.618674044338547</v>
      </c>
      <c r="F934" s="8">
        <v>-20.09149504739127</v>
      </c>
      <c r="G934" s="8">
        <v>-128.54319359637714</v>
      </c>
      <c r="H934" s="8">
        <v>96.675689884167141</v>
      </c>
      <c r="I934" s="8">
        <v>-19.596288405145099</v>
      </c>
    </row>
    <row r="935" spans="1:9" x14ac:dyDescent="0.25">
      <c r="A935">
        <v>9</v>
      </c>
      <c r="B935">
        <v>138</v>
      </c>
      <c r="C935">
        <v>138</v>
      </c>
      <c r="D935" s="8">
        <v>-127.00217375436475</v>
      </c>
      <c r="E935" s="8">
        <v>98.216709726179459</v>
      </c>
      <c r="F935" s="8">
        <v>-4.4359666697135687</v>
      </c>
      <c r="G935" s="8">
        <v>-179.39675727876292</v>
      </c>
      <c r="H935" s="8">
        <v>150.61129325057763</v>
      </c>
      <c r="I935" s="8">
        <v>-3.7882126590129519</v>
      </c>
    </row>
    <row r="936" spans="1:9" x14ac:dyDescent="0.25">
      <c r="A936">
        <v>10</v>
      </c>
      <c r="B936">
        <v>138</v>
      </c>
      <c r="C936">
        <v>138</v>
      </c>
      <c r="D936" s="8">
        <v>-178.81186082880265</v>
      </c>
      <c r="E936" s="8">
        <v>151.19618970053739</v>
      </c>
      <c r="F936" s="8">
        <v>12.626151437059773</v>
      </c>
      <c r="G936" s="8">
        <v>-13.807835564132789</v>
      </c>
      <c r="H936" s="8">
        <v>-13.807835564132452</v>
      </c>
      <c r="I936" s="8">
        <v>13.273905447760391</v>
      </c>
    </row>
    <row r="937" spans="1:9" x14ac:dyDescent="0.25">
      <c r="A937">
        <v>11</v>
      </c>
      <c r="B937">
        <v>138</v>
      </c>
      <c r="C937">
        <v>138</v>
      </c>
      <c r="D937" s="8">
        <v>-15.216636412753267</v>
      </c>
      <c r="E937" s="8">
        <v>-15.21663641275337</v>
      </c>
      <c r="F937" s="8">
        <v>-3.1872386925099492</v>
      </c>
      <c r="G937" s="8">
        <v>-51.700433052357191</v>
      </c>
      <c r="H937" s="8">
        <v>21.267160226850557</v>
      </c>
      <c r="I937" s="8">
        <v>-2.5394846818093324</v>
      </c>
    </row>
    <row r="938" spans="1:9" x14ac:dyDescent="0.25">
      <c r="A938">
        <v>12</v>
      </c>
      <c r="B938">
        <v>138</v>
      </c>
      <c r="C938">
        <v>138</v>
      </c>
      <c r="D938" s="8">
        <v>-51.662125402354697</v>
      </c>
      <c r="E938" s="8">
        <v>21.305467876853164</v>
      </c>
      <c r="F938" s="8">
        <v>5.7037931318029749</v>
      </c>
      <c r="G938" s="8">
        <v>25.140009822364568</v>
      </c>
      <c r="H938" s="8">
        <v>-55.496667347866101</v>
      </c>
      <c r="I938" s="8">
        <v>6.3515471425035921</v>
      </c>
    </row>
    <row r="939" spans="1:9" x14ac:dyDescent="0.25">
      <c r="A939">
        <v>13</v>
      </c>
      <c r="B939">
        <v>138</v>
      </c>
      <c r="C939">
        <v>138</v>
      </c>
      <c r="D939" s="8">
        <v>24.22219408034421</v>
      </c>
      <c r="E939" s="8">
        <v>-56.41448308988528</v>
      </c>
      <c r="F939" s="8">
        <v>13.340782595478677</v>
      </c>
      <c r="G939" s="8">
        <v>156.5832474864014</v>
      </c>
      <c r="H939" s="8">
        <v>-188.77553649594248</v>
      </c>
      <c r="I939" s="8">
        <v>13.835989237724842</v>
      </c>
    </row>
    <row r="940" spans="1:9" x14ac:dyDescent="0.25">
      <c r="A940">
        <v>14</v>
      </c>
      <c r="B940">
        <v>138</v>
      </c>
      <c r="C940">
        <v>138</v>
      </c>
      <c r="D940" s="8">
        <v>70.744813508131614</v>
      </c>
      <c r="E940" s="8">
        <v>-88.429506295434351</v>
      </c>
      <c r="F940" s="8">
        <v>13.813556228838015</v>
      </c>
      <c r="G940" s="8">
        <v>90.042584350854113</v>
      </c>
      <c r="H940" s="8">
        <v>-107.72727713815685</v>
      </c>
      <c r="I940" s="8">
        <v>14.092008612571902</v>
      </c>
    </row>
    <row r="941" spans="1:9" x14ac:dyDescent="0.25">
      <c r="A941">
        <v>15</v>
      </c>
      <c r="B941">
        <v>138</v>
      </c>
      <c r="C941">
        <v>138</v>
      </c>
      <c r="D941" s="8">
        <v>108.30746264809918</v>
      </c>
      <c r="E941" s="8">
        <v>-89.462398840914176</v>
      </c>
      <c r="F941" s="8">
        <v>-17.256317062524779</v>
      </c>
      <c r="G941" s="8">
        <v>84.633209932327105</v>
      </c>
      <c r="H941" s="8">
        <v>-65.788146125142106</v>
      </c>
      <c r="I941" s="8">
        <v>-16.977864678790887</v>
      </c>
    </row>
    <row r="942" spans="1:9" x14ac:dyDescent="0.25">
      <c r="A942">
        <v>16</v>
      </c>
      <c r="B942">
        <v>138</v>
      </c>
      <c r="C942">
        <v>138</v>
      </c>
      <c r="D942" s="8">
        <v>180.33897334439823</v>
      </c>
      <c r="E942" s="8">
        <v>-146.0286007535644</v>
      </c>
      <c r="F942" s="8">
        <v>-17.000297687732328</v>
      </c>
      <c r="G942" s="8">
        <v>17.15518629541701</v>
      </c>
      <c r="H942" s="8">
        <v>17.155186295416833</v>
      </c>
      <c r="I942" s="8">
        <v>-16.505091045486161</v>
      </c>
    </row>
    <row r="943" spans="1:9" x14ac:dyDescent="0.25">
      <c r="A943">
        <v>17</v>
      </c>
      <c r="B943">
        <v>138</v>
      </c>
      <c r="C943">
        <v>138</v>
      </c>
      <c r="D943" s="8">
        <v>8.3536027785003508</v>
      </c>
      <c r="E943" s="8">
        <v>8.3536027784954303</v>
      </c>
      <c r="F943" s="8">
        <v>38.082475760501922</v>
      </c>
      <c r="G943" s="8">
        <v>102.40718881659745</v>
      </c>
      <c r="H943" s="8">
        <v>-85.69998325960168</v>
      </c>
      <c r="I943" s="8">
        <v>38.245017001667691</v>
      </c>
    </row>
    <row r="944" spans="1:9" x14ac:dyDescent="0.25">
      <c r="A944">
        <v>18</v>
      </c>
      <c r="B944">
        <v>138</v>
      </c>
      <c r="C944">
        <v>138</v>
      </c>
      <c r="D944" s="8">
        <v>49.215619239758794</v>
      </c>
      <c r="E944" s="8">
        <v>-39.991792269644435</v>
      </c>
      <c r="F944" s="8">
        <v>38.017820495200617</v>
      </c>
      <c r="G944" s="8">
        <v>93.819324994457929</v>
      </c>
      <c r="H944" s="8">
        <v>-84.595498024343584</v>
      </c>
      <c r="I944" s="8">
        <v>38.309672266969599</v>
      </c>
    </row>
    <row r="945" spans="1:9" x14ac:dyDescent="0.25">
      <c r="A945">
        <v>19</v>
      </c>
      <c r="B945">
        <v>138</v>
      </c>
      <c r="C945">
        <v>138</v>
      </c>
      <c r="D945" s="8">
        <v>82.361700387485641</v>
      </c>
      <c r="E945" s="8">
        <v>-96.053122631316356</v>
      </c>
      <c r="F945" s="8">
        <v>-36.606313518927713</v>
      </c>
      <c r="G945" s="8">
        <v>39.748787455738153</v>
      </c>
      <c r="H945" s="8">
        <v>-53.440209699568868</v>
      </c>
      <c r="I945" s="8">
        <v>-36.314461747158724</v>
      </c>
    </row>
    <row r="946" spans="1:9" x14ac:dyDescent="0.25">
      <c r="A946">
        <v>20</v>
      </c>
      <c r="B946">
        <v>138</v>
      </c>
      <c r="C946">
        <v>138</v>
      </c>
      <c r="D946" s="8">
        <v>-105.31151650935293</v>
      </c>
      <c r="E946" s="8">
        <v>91.267294271198566</v>
      </c>
      <c r="F946" s="8">
        <v>-36.752239404805898</v>
      </c>
      <c r="G946" s="8">
        <v>-190.53734237284061</v>
      </c>
      <c r="H946" s="8">
        <v>176.49312013468625</v>
      </c>
      <c r="I946" s="8">
        <v>-36.168535861267927</v>
      </c>
    </row>
    <row r="947" spans="1:9" x14ac:dyDescent="0.25">
      <c r="A947">
        <v>21</v>
      </c>
      <c r="B947">
        <v>138</v>
      </c>
      <c r="C947">
        <v>138</v>
      </c>
      <c r="D947" s="8">
        <v>-116.55289660960594</v>
      </c>
      <c r="E947" s="8">
        <v>-116.55289660960528</v>
      </c>
      <c r="F947" s="8">
        <v>-0.24864625325123388</v>
      </c>
      <c r="G947" s="8">
        <v>-116.5528966096053</v>
      </c>
      <c r="H947" s="8">
        <v>-116.55289660960592</v>
      </c>
      <c r="I947" s="8">
        <v>0.24864625325125664</v>
      </c>
    </row>
    <row r="948" spans="1:9" x14ac:dyDescent="0.25">
      <c r="A948">
        <v>22</v>
      </c>
      <c r="B948">
        <v>138</v>
      </c>
      <c r="C948">
        <v>138</v>
      </c>
      <c r="D948" s="8">
        <v>2.730713058881403</v>
      </c>
      <c r="E948" s="8">
        <v>2.7307130588814998</v>
      </c>
      <c r="F948" s="8">
        <v>-0.37773921846618597</v>
      </c>
      <c r="G948" s="8">
        <v>2.7307130588814914</v>
      </c>
      <c r="H948" s="8">
        <v>2.7307130588814115</v>
      </c>
      <c r="I948" s="8">
        <v>0.37773921846618541</v>
      </c>
    </row>
    <row r="949" spans="1:9" x14ac:dyDescent="0.25">
      <c r="A949">
        <v>23</v>
      </c>
      <c r="B949">
        <v>138</v>
      </c>
      <c r="C949">
        <v>138</v>
      </c>
      <c r="D949" s="8">
        <v>-95.11042644699279</v>
      </c>
      <c r="E949" s="8">
        <v>-95.110426446992733</v>
      </c>
      <c r="F949" s="8">
        <v>-0.24864625325124495</v>
      </c>
      <c r="G949" s="8">
        <v>-95.110426446992719</v>
      </c>
      <c r="H949" s="8">
        <v>-95.110426446992804</v>
      </c>
      <c r="I949" s="8">
        <v>0.24864625325124551</v>
      </c>
    </row>
    <row r="950" spans="1:9" x14ac:dyDescent="0.25">
      <c r="A950">
        <v>24</v>
      </c>
      <c r="B950">
        <v>138</v>
      </c>
      <c r="C950">
        <v>138</v>
      </c>
      <c r="D950" s="8">
        <v>-83.365812556257239</v>
      </c>
      <c r="E950" s="8">
        <v>47.885257835054531</v>
      </c>
      <c r="F950" s="8">
        <v>32.461902530484814</v>
      </c>
      <c r="G950" s="8">
        <v>190.95475626183168</v>
      </c>
      <c r="H950" s="8">
        <v>-226.43531098303441</v>
      </c>
      <c r="I950" s="8">
        <v>33.014542750448399</v>
      </c>
    </row>
    <row r="951" spans="1:9" x14ac:dyDescent="0.25">
      <c r="A951">
        <v>25</v>
      </c>
      <c r="B951">
        <v>138</v>
      </c>
      <c r="C951">
        <v>138</v>
      </c>
      <c r="D951" s="8">
        <v>85.824583876726209</v>
      </c>
      <c r="E951" s="8">
        <v>-110.67835715585771</v>
      </c>
      <c r="F951" s="8">
        <v>-36.736707743018741</v>
      </c>
      <c r="G951" s="8">
        <v>-219.68480142691496</v>
      </c>
      <c r="H951" s="8">
        <v>194.83102814778348</v>
      </c>
      <c r="I951" s="8">
        <v>-36.184067523055155</v>
      </c>
    </row>
    <row r="952" spans="1:9" x14ac:dyDescent="0.25">
      <c r="A952">
        <v>1</v>
      </c>
      <c r="B952">
        <v>139</v>
      </c>
      <c r="C952">
        <v>139</v>
      </c>
      <c r="D952" s="8">
        <v>-160.68700857457972</v>
      </c>
      <c r="E952" s="8">
        <v>142.4900639460279</v>
      </c>
      <c r="F952" s="8">
        <v>36.168535861330277</v>
      </c>
      <c r="G952" s="8">
        <v>-75.46118271094636</v>
      </c>
      <c r="H952" s="8">
        <v>57.264238082394549</v>
      </c>
      <c r="I952" s="8">
        <v>36.752239404868249</v>
      </c>
    </row>
    <row r="953" spans="1:9" x14ac:dyDescent="0.25">
      <c r="A953">
        <v>2</v>
      </c>
      <c r="B953">
        <v>139</v>
      </c>
      <c r="C953">
        <v>139</v>
      </c>
      <c r="D953" s="8">
        <v>69.599121254397616</v>
      </c>
      <c r="E953" s="8">
        <v>-87.443265888622406</v>
      </c>
      <c r="F953" s="8">
        <v>36.314461747212583</v>
      </c>
      <c r="G953" s="8">
        <v>112.21203418621</v>
      </c>
      <c r="H953" s="8">
        <v>-130.05617882043478</v>
      </c>
      <c r="I953" s="8">
        <v>36.606313518981572</v>
      </c>
    </row>
    <row r="954" spans="1:9" x14ac:dyDescent="0.25">
      <c r="A954">
        <v>3</v>
      </c>
      <c r="B954">
        <v>139</v>
      </c>
      <c r="C954">
        <v>139</v>
      </c>
      <c r="D954" s="8">
        <v>125.75263694095835</v>
      </c>
      <c r="E954" s="8">
        <v>-116.51557606569116</v>
      </c>
      <c r="F954" s="8">
        <v>-51.968204331954929</v>
      </c>
      <c r="G954" s="8">
        <v>65.185583689278729</v>
      </c>
      <c r="H954" s="8">
        <v>-55.94852281401154</v>
      </c>
      <c r="I954" s="8">
        <v>-51.676352560185947</v>
      </c>
    </row>
    <row r="955" spans="1:9" x14ac:dyDescent="0.25">
      <c r="A955">
        <v>4</v>
      </c>
      <c r="B955">
        <v>139</v>
      </c>
      <c r="C955">
        <v>139</v>
      </c>
      <c r="D955" s="8">
        <v>136.08017614125779</v>
      </c>
      <c r="E955" s="8">
        <v>-119.34920837696836</v>
      </c>
      <c r="F955" s="8">
        <v>-51.903549066623846</v>
      </c>
      <c r="G955" s="8">
        <v>8.3654838821456075</v>
      </c>
      <c r="H955" s="8">
        <v>8.3654838821438204</v>
      </c>
      <c r="I955" s="8">
        <v>-51.741007825458084</v>
      </c>
    </row>
    <row r="956" spans="1:9" x14ac:dyDescent="0.25">
      <c r="A956">
        <v>5</v>
      </c>
      <c r="B956">
        <v>139</v>
      </c>
      <c r="C956">
        <v>139</v>
      </c>
      <c r="D956" s="8">
        <v>22.273838300038065</v>
      </c>
      <c r="E956" s="8">
        <v>22.273838300034427</v>
      </c>
      <c r="F956" s="8">
        <v>14.089492776278405</v>
      </c>
      <c r="G956" s="8">
        <v>161.92788947895156</v>
      </c>
      <c r="H956" s="8">
        <v>-117.38021287887908</v>
      </c>
      <c r="I956" s="8">
        <v>14.58469941852457</v>
      </c>
    </row>
    <row r="957" spans="1:9" x14ac:dyDescent="0.25">
      <c r="A957">
        <v>6</v>
      </c>
      <c r="B957">
        <v>139</v>
      </c>
      <c r="C957">
        <v>139</v>
      </c>
      <c r="D957" s="8">
        <v>76.592662428057253</v>
      </c>
      <c r="E957" s="8">
        <v>-52.139193457519468</v>
      </c>
      <c r="F957" s="8">
        <v>14.562266409615084</v>
      </c>
      <c r="G957" s="8">
        <v>96.925957015115657</v>
      </c>
      <c r="H957" s="8">
        <v>-72.472488044577872</v>
      </c>
      <c r="I957" s="8">
        <v>14.840718793348971</v>
      </c>
    </row>
    <row r="958" spans="1:9" x14ac:dyDescent="0.25">
      <c r="A958">
        <v>7</v>
      </c>
      <c r="B958">
        <v>139</v>
      </c>
      <c r="C958">
        <v>139</v>
      </c>
      <c r="D958" s="8">
        <v>75.569008779589907</v>
      </c>
      <c r="E958" s="8">
        <v>-93.829436280107998</v>
      </c>
      <c r="F958" s="8">
        <v>-18.420594606973903</v>
      </c>
      <c r="G958" s="8">
        <v>50.284470704761119</v>
      </c>
      <c r="H958" s="8">
        <v>-68.544898205279225</v>
      </c>
      <c r="I958" s="8">
        <v>-18.142142223240018</v>
      </c>
    </row>
    <row r="959" spans="1:9" x14ac:dyDescent="0.25">
      <c r="A959">
        <v>8</v>
      </c>
      <c r="B959">
        <v>139</v>
      </c>
      <c r="C959">
        <v>139</v>
      </c>
      <c r="D959" s="8">
        <v>112.28978896737382</v>
      </c>
      <c r="E959" s="8">
        <v>-145.53299550442554</v>
      </c>
      <c r="F959" s="8">
        <v>-18.164575232178489</v>
      </c>
      <c r="G959" s="8">
        <v>-62.234933140835679</v>
      </c>
      <c r="H959" s="8">
        <v>28.991726603783956</v>
      </c>
      <c r="I959" s="8">
        <v>-17.669368589932322</v>
      </c>
    </row>
    <row r="960" spans="1:9" x14ac:dyDescent="0.25">
      <c r="A960">
        <v>9</v>
      </c>
      <c r="B960">
        <v>139</v>
      </c>
      <c r="C960">
        <v>139</v>
      </c>
      <c r="D960" s="8">
        <v>-60.693913298823752</v>
      </c>
      <c r="E960" s="8">
        <v>30.532746445795745</v>
      </c>
      <c r="F960" s="8">
        <v>-5.5463477194458743</v>
      </c>
      <c r="G960" s="8">
        <v>-127.2365231073513</v>
      </c>
      <c r="H960" s="8">
        <v>97.075356254323282</v>
      </c>
      <c r="I960" s="8">
        <v>-4.8985937087452571</v>
      </c>
    </row>
    <row r="961" spans="1:9" x14ac:dyDescent="0.25">
      <c r="A961">
        <v>10</v>
      </c>
      <c r="B961">
        <v>139</v>
      </c>
      <c r="C961">
        <v>139</v>
      </c>
      <c r="D961" s="8">
        <v>-126.65162665740249</v>
      </c>
      <c r="E961" s="8">
        <v>97.660252704271812</v>
      </c>
      <c r="F961" s="8">
        <v>8.4784695223925972</v>
      </c>
      <c r="G961" s="8">
        <v>-14.495686976565434</v>
      </c>
      <c r="H961" s="8">
        <v>-14.495686976565239</v>
      </c>
      <c r="I961" s="8">
        <v>9.1262235330932135</v>
      </c>
    </row>
    <row r="962" spans="1:9" x14ac:dyDescent="0.25">
      <c r="A962">
        <v>11</v>
      </c>
      <c r="B962">
        <v>139</v>
      </c>
      <c r="C962">
        <v>139</v>
      </c>
      <c r="D962" s="8">
        <v>-14.528785000332853</v>
      </c>
      <c r="E962" s="8">
        <v>-14.528785000332814</v>
      </c>
      <c r="F962" s="8">
        <v>-7.3349206071906892</v>
      </c>
      <c r="G962" s="8">
        <v>-103.86066722394246</v>
      </c>
      <c r="H962" s="8">
        <v>74.803097223276794</v>
      </c>
      <c r="I962" s="8">
        <v>-6.6871665964900737</v>
      </c>
    </row>
    <row r="963" spans="1:9" x14ac:dyDescent="0.25">
      <c r="A963">
        <v>12</v>
      </c>
      <c r="B963">
        <v>139</v>
      </c>
      <c r="C963">
        <v>139</v>
      </c>
      <c r="D963" s="8">
        <v>-103.82235957392483</v>
      </c>
      <c r="E963" s="8">
        <v>74.84140487329428</v>
      </c>
      <c r="F963" s="8">
        <v>4.5934120820853588</v>
      </c>
      <c r="G963" s="8">
        <v>-41.168250633147849</v>
      </c>
      <c r="H963" s="8">
        <v>12.187295932517305</v>
      </c>
      <c r="I963" s="8">
        <v>5.241166092785976</v>
      </c>
    </row>
    <row r="964" spans="1:9" x14ac:dyDescent="0.25">
      <c r="A964">
        <v>13</v>
      </c>
      <c r="B964">
        <v>139</v>
      </c>
      <c r="C964">
        <v>139</v>
      </c>
      <c r="D964" s="8">
        <v>-42.086066375175925</v>
      </c>
      <c r="E964" s="8">
        <v>11.269480190489944</v>
      </c>
      <c r="F964" s="8">
        <v>15.267702410714303</v>
      </c>
      <c r="G964" s="8">
        <v>109.04462885139975</v>
      </c>
      <c r="H964" s="8">
        <v>-139.86121503608572</v>
      </c>
      <c r="I964" s="8">
        <v>15.762909052960472</v>
      </c>
    </row>
    <row r="965" spans="1:9" x14ac:dyDescent="0.25">
      <c r="A965">
        <v>14</v>
      </c>
      <c r="B965">
        <v>139</v>
      </c>
      <c r="C965">
        <v>139</v>
      </c>
      <c r="D965" s="8">
        <v>48.894281586533438</v>
      </c>
      <c r="E965" s="8">
        <v>-65.825309266408453</v>
      </c>
      <c r="F965" s="8">
        <v>15.740476044043909</v>
      </c>
      <c r="G965" s="8">
        <v>70.857130684255367</v>
      </c>
      <c r="H965" s="8">
        <v>-87.788158364130368</v>
      </c>
      <c r="I965" s="8">
        <v>16.018928427777794</v>
      </c>
    </row>
    <row r="966" spans="1:9" x14ac:dyDescent="0.25">
      <c r="A966">
        <v>15</v>
      </c>
      <c r="B966">
        <v>139</v>
      </c>
      <c r="C966">
        <v>139</v>
      </c>
      <c r="D966" s="8">
        <v>89.917713468841427</v>
      </c>
      <c r="E966" s="8">
        <v>-68.727575579549395</v>
      </c>
      <c r="F966" s="8">
        <v>-13.925173913361284</v>
      </c>
      <c r="G966" s="8">
        <v>70.850687842157328</v>
      </c>
      <c r="H966" s="8">
        <v>-49.660549952865303</v>
      </c>
      <c r="I966" s="8">
        <v>-13.646721529627397</v>
      </c>
    </row>
    <row r="967" spans="1:9" x14ac:dyDescent="0.25">
      <c r="A967">
        <v>16</v>
      </c>
      <c r="B967">
        <v>139</v>
      </c>
      <c r="C967">
        <v>139</v>
      </c>
      <c r="D967" s="8">
        <v>150.03143564243592</v>
      </c>
      <c r="E967" s="8">
        <v>-111.44048138826545</v>
      </c>
      <c r="F967" s="8">
        <v>-13.669154538560946</v>
      </c>
      <c r="G967" s="8">
        <v>19.295477127085423</v>
      </c>
      <c r="H967" s="8">
        <v>19.295477127085032</v>
      </c>
      <c r="I967" s="8">
        <v>-13.173947896314781</v>
      </c>
    </row>
    <row r="968" spans="1:9" x14ac:dyDescent="0.25">
      <c r="A968">
        <v>17</v>
      </c>
      <c r="B968">
        <v>139</v>
      </c>
      <c r="C968">
        <v>139</v>
      </c>
      <c r="D968" s="8">
        <v>7.6351954632784667</v>
      </c>
      <c r="E968" s="8">
        <v>7.635195463275358</v>
      </c>
      <c r="F968" s="8">
        <v>44.969982019216864</v>
      </c>
      <c r="G968" s="8">
        <v>118.66286617386719</v>
      </c>
      <c r="H968" s="8">
        <v>-103.39247524731336</v>
      </c>
      <c r="I968" s="8">
        <v>45.132523260382619</v>
      </c>
    </row>
    <row r="969" spans="1:9" x14ac:dyDescent="0.25">
      <c r="A969">
        <v>18</v>
      </c>
      <c r="B969">
        <v>139</v>
      </c>
      <c r="C969">
        <v>139</v>
      </c>
      <c r="D969" s="8">
        <v>56.865257827040821</v>
      </c>
      <c r="E969" s="8">
        <v>-48.441637180642161</v>
      </c>
      <c r="F969" s="8">
        <v>44.905326753913954</v>
      </c>
      <c r="G969" s="8">
        <v>109.51870533087741</v>
      </c>
      <c r="H969" s="8">
        <v>-101.09508468447875</v>
      </c>
      <c r="I969" s="8">
        <v>45.197178525682936</v>
      </c>
    </row>
    <row r="970" spans="1:9" x14ac:dyDescent="0.25">
      <c r="A970">
        <v>19</v>
      </c>
      <c r="B970">
        <v>139</v>
      </c>
      <c r="C970">
        <v>139</v>
      </c>
      <c r="D970" s="8">
        <v>97.578354128091519</v>
      </c>
      <c r="E970" s="8">
        <v>-113.03543588726382</v>
      </c>
      <c r="F970" s="8">
        <v>-32.884148526326072</v>
      </c>
      <c r="G970" s="8">
        <v>59.31570467526349</v>
      </c>
      <c r="H970" s="8">
        <v>-74.772786434435787</v>
      </c>
      <c r="I970" s="8">
        <v>-32.592296754557083</v>
      </c>
    </row>
    <row r="971" spans="1:9" x14ac:dyDescent="0.25">
      <c r="A971">
        <v>20</v>
      </c>
      <c r="B971">
        <v>139</v>
      </c>
      <c r="C971">
        <v>139</v>
      </c>
      <c r="D971" s="8">
        <v>-70.953703461513285</v>
      </c>
      <c r="E971" s="8">
        <v>55.143821708017356</v>
      </c>
      <c r="F971" s="8">
        <v>-33.030074412208748</v>
      </c>
      <c r="G971" s="8">
        <v>-147.47900236716862</v>
      </c>
      <c r="H971" s="8">
        <v>131.6691206136727</v>
      </c>
      <c r="I971" s="8">
        <v>-32.446370868670776</v>
      </c>
    </row>
    <row r="972" spans="1:9" x14ac:dyDescent="0.25">
      <c r="A972">
        <v>21</v>
      </c>
      <c r="B972">
        <v>139</v>
      </c>
      <c r="C972">
        <v>139</v>
      </c>
      <c r="D972" s="8">
        <v>-112.51858570415524</v>
      </c>
      <c r="E972" s="8">
        <v>-112.51858570415408</v>
      </c>
      <c r="F972" s="8">
        <v>-0.24864625325122228</v>
      </c>
      <c r="G972" s="8">
        <v>-112.51858570415408</v>
      </c>
      <c r="H972" s="8">
        <v>-112.51858570415524</v>
      </c>
      <c r="I972" s="8">
        <v>0.24864625325126824</v>
      </c>
    </row>
    <row r="973" spans="1:9" x14ac:dyDescent="0.25">
      <c r="A973">
        <v>22</v>
      </c>
      <c r="B973">
        <v>139</v>
      </c>
      <c r="C973">
        <v>139</v>
      </c>
      <c r="D973" s="8">
        <v>2.7307130589159385</v>
      </c>
      <c r="E973" s="8">
        <v>2.7307130589159812</v>
      </c>
      <c r="F973" s="8">
        <v>-0.37773921846618541</v>
      </c>
      <c r="G973" s="8">
        <v>2.7307130589159674</v>
      </c>
      <c r="H973" s="8">
        <v>2.7307130589159523</v>
      </c>
      <c r="I973" s="8">
        <v>0.37773921846618597</v>
      </c>
    </row>
    <row r="974" spans="1:9" x14ac:dyDescent="0.25">
      <c r="A974">
        <v>23</v>
      </c>
      <c r="B974">
        <v>139</v>
      </c>
      <c r="C974">
        <v>139</v>
      </c>
      <c r="D974" s="8">
        <v>-99.144737352540446</v>
      </c>
      <c r="E974" s="8">
        <v>-99.144737352540503</v>
      </c>
      <c r="F974" s="8">
        <v>-0.24864625325124584</v>
      </c>
      <c r="G974" s="8">
        <v>-99.144737352540488</v>
      </c>
      <c r="H974" s="8">
        <v>-99.14473735254046</v>
      </c>
      <c r="I974" s="8">
        <v>0.24864625325124465</v>
      </c>
    </row>
    <row r="975" spans="1:9" x14ac:dyDescent="0.25">
      <c r="A975">
        <v>24</v>
      </c>
      <c r="B975">
        <v>139</v>
      </c>
      <c r="C975">
        <v>139</v>
      </c>
      <c r="D975" s="8">
        <v>-156.09081013910696</v>
      </c>
      <c r="E975" s="8">
        <v>123.78059455272576</v>
      </c>
      <c r="F975" s="8">
        <v>36.184067523118365</v>
      </c>
      <c r="G975" s="8">
        <v>149.41857516506411</v>
      </c>
      <c r="H975" s="8">
        <v>-181.72879075144527</v>
      </c>
      <c r="I975" s="8">
        <v>36.736707743081944</v>
      </c>
    </row>
    <row r="976" spans="1:9" x14ac:dyDescent="0.25">
      <c r="A976">
        <v>25</v>
      </c>
      <c r="B976">
        <v>139</v>
      </c>
      <c r="C976">
        <v>139</v>
      </c>
      <c r="D976" s="8">
        <v>127.3607649736351</v>
      </c>
      <c r="E976" s="8">
        <v>-155.38487738760617</v>
      </c>
      <c r="F976" s="8">
        <v>-33.014542750421597</v>
      </c>
      <c r="G976" s="8">
        <v>-146.95980384422913</v>
      </c>
      <c r="H976" s="8">
        <v>118.93569143025806</v>
      </c>
      <c r="I976" s="8">
        <v>-32.461902530458019</v>
      </c>
    </row>
    <row r="977" spans="1:9" x14ac:dyDescent="0.25">
      <c r="A977">
        <v>1</v>
      </c>
      <c r="B977">
        <v>140</v>
      </c>
      <c r="C977">
        <v>140</v>
      </c>
      <c r="D977" s="8">
        <v>-49.373300473293334</v>
      </c>
      <c r="E977" s="8">
        <v>40.450887463057548</v>
      </c>
      <c r="F977" s="8">
        <v>13.937505117549843</v>
      </c>
      <c r="G977" s="8">
        <v>-16.112307622529869</v>
      </c>
      <c r="H977" s="8">
        <v>7.189894612294089</v>
      </c>
      <c r="I977" s="8">
        <v>14.521208661087817</v>
      </c>
    </row>
    <row r="978" spans="1:9" x14ac:dyDescent="0.25">
      <c r="A978">
        <v>2</v>
      </c>
      <c r="B978">
        <v>140</v>
      </c>
      <c r="C978">
        <v>140</v>
      </c>
      <c r="D978" s="8">
        <v>40.607780220931254</v>
      </c>
      <c r="E978" s="8">
        <v>-49.177393236841688</v>
      </c>
      <c r="F978" s="8">
        <v>14.083431003434097</v>
      </c>
      <c r="G978" s="8">
        <v>57.238276646312485</v>
      </c>
      <c r="H978" s="8">
        <v>-65.807889662222919</v>
      </c>
      <c r="I978" s="8">
        <v>14.375282775203083</v>
      </c>
    </row>
    <row r="979" spans="1:9" x14ac:dyDescent="0.25">
      <c r="A979">
        <v>3</v>
      </c>
      <c r="B979">
        <v>140</v>
      </c>
      <c r="C979">
        <v>140</v>
      </c>
      <c r="D979" s="8">
        <v>63.499388972622988</v>
      </c>
      <c r="E979" s="8">
        <v>-59.546777335917191</v>
      </c>
      <c r="F979" s="8">
        <v>-26.466063443457408</v>
      </c>
      <c r="G979" s="8">
        <v>32.73784739548033</v>
      </c>
      <c r="H979" s="8">
        <v>-28.78523575877453</v>
      </c>
      <c r="I979" s="8">
        <v>-26.174211671688422</v>
      </c>
    </row>
    <row r="980" spans="1:9" x14ac:dyDescent="0.25">
      <c r="A980">
        <v>4</v>
      </c>
      <c r="B980">
        <v>140</v>
      </c>
      <c r="C980">
        <v>140</v>
      </c>
      <c r="D980" s="8">
        <v>68.486535874141481</v>
      </c>
      <c r="E980" s="8">
        <v>-61.244088451127162</v>
      </c>
      <c r="F980" s="8">
        <v>-26.401408178144216</v>
      </c>
      <c r="G980" s="8">
        <v>3.6212237115075996</v>
      </c>
      <c r="H980" s="8">
        <v>3.6212237115067203</v>
      </c>
      <c r="I980" s="8">
        <v>-26.238866936978457</v>
      </c>
    </row>
    <row r="981" spans="1:9" x14ac:dyDescent="0.25">
      <c r="A981">
        <v>5</v>
      </c>
      <c r="B981">
        <v>140</v>
      </c>
      <c r="C981">
        <v>140</v>
      </c>
      <c r="D981" s="8">
        <v>11.448954279847158</v>
      </c>
      <c r="E981" s="8">
        <v>11.448954279848618</v>
      </c>
      <c r="F981" s="8">
        <v>4.8660189409350041</v>
      </c>
      <c r="G981" s="8">
        <v>61.259464040224998</v>
      </c>
      <c r="H981" s="8">
        <v>-38.361555480529219</v>
      </c>
      <c r="I981" s="8">
        <v>5.361225583181171</v>
      </c>
    </row>
    <row r="982" spans="1:9" x14ac:dyDescent="0.25">
      <c r="A982">
        <v>6</v>
      </c>
      <c r="B982">
        <v>140</v>
      </c>
      <c r="C982">
        <v>140</v>
      </c>
      <c r="D982" s="8">
        <v>29.25387075647604</v>
      </c>
      <c r="E982" s="8">
        <v>-16.661011840413593</v>
      </c>
      <c r="F982" s="8">
        <v>5.3387925742429507</v>
      </c>
      <c r="G982" s="8">
        <v>36.83039188559686</v>
      </c>
      <c r="H982" s="8">
        <v>-24.237532969534421</v>
      </c>
      <c r="I982" s="8">
        <v>5.6172449579768369</v>
      </c>
    </row>
    <row r="983" spans="1:9" x14ac:dyDescent="0.25">
      <c r="A983">
        <v>7</v>
      </c>
      <c r="B983">
        <v>140</v>
      </c>
      <c r="C983">
        <v>140</v>
      </c>
      <c r="D983" s="8">
        <v>27.472623412924207</v>
      </c>
      <c r="E983" s="8">
        <v>-33.595301442208509</v>
      </c>
      <c r="F983" s="8">
        <v>-9.5981679275948331</v>
      </c>
      <c r="G983" s="8">
        <v>14.39017974492214</v>
      </c>
      <c r="H983" s="8">
        <v>-20.512857774206442</v>
      </c>
      <c r="I983" s="8">
        <v>-9.319715543860946</v>
      </c>
    </row>
    <row r="984" spans="1:9" x14ac:dyDescent="0.25">
      <c r="A984">
        <v>8</v>
      </c>
      <c r="B984">
        <v>140</v>
      </c>
      <c r="C984">
        <v>140</v>
      </c>
      <c r="D984" s="8">
        <v>32.320588745029397</v>
      </c>
      <c r="E984" s="8">
        <v>-43.408150726082354</v>
      </c>
      <c r="F984" s="8">
        <v>-9.3421485527945229</v>
      </c>
      <c r="G984" s="8">
        <v>-56.267091535846227</v>
      </c>
      <c r="H984" s="8">
        <v>45.17952955479327</v>
      </c>
      <c r="I984" s="8">
        <v>-8.846941910548356</v>
      </c>
    </row>
    <row r="985" spans="1:9" x14ac:dyDescent="0.25">
      <c r="A985">
        <v>9</v>
      </c>
      <c r="B985">
        <v>140</v>
      </c>
      <c r="C985">
        <v>140</v>
      </c>
      <c r="D985" s="8">
        <v>-54.726071693835941</v>
      </c>
      <c r="E985" s="8">
        <v>46.720549396803428</v>
      </c>
      <c r="F985" s="8">
        <v>-3.3047395807797888</v>
      </c>
      <c r="G985" s="8">
        <v>-92.707017132990543</v>
      </c>
      <c r="H985" s="8">
        <v>84.70149483595803</v>
      </c>
      <c r="I985" s="8">
        <v>-2.656985570079172</v>
      </c>
    </row>
    <row r="986" spans="1:9" x14ac:dyDescent="0.25">
      <c r="A986">
        <v>10</v>
      </c>
      <c r="B986">
        <v>140</v>
      </c>
      <c r="C986">
        <v>140</v>
      </c>
      <c r="D986" s="8">
        <v>-94.512067127859325</v>
      </c>
      <c r="E986" s="8">
        <v>82.89644484108905</v>
      </c>
      <c r="F986" s="8">
        <v>6.6379085396943438</v>
      </c>
      <c r="G986" s="8">
        <v>-5.8078111433854129</v>
      </c>
      <c r="H986" s="8">
        <v>-5.8078111433848623</v>
      </c>
      <c r="I986" s="8">
        <v>7.285662550394961</v>
      </c>
    </row>
    <row r="987" spans="1:9" x14ac:dyDescent="0.25">
      <c r="A987">
        <v>11</v>
      </c>
      <c r="B987">
        <v>140</v>
      </c>
      <c r="C987">
        <v>140</v>
      </c>
      <c r="D987" s="8">
        <v>-6.5287605795801804</v>
      </c>
      <c r="E987" s="8">
        <v>-6.5287605795804344</v>
      </c>
      <c r="F987" s="8">
        <v>-1.3466777098159644</v>
      </c>
      <c r="G987" s="8">
        <v>-19.560873522875195</v>
      </c>
      <c r="H987" s="8">
        <v>6.5033523637145798</v>
      </c>
      <c r="I987" s="8">
        <v>-0.6989236991153478</v>
      </c>
    </row>
    <row r="988" spans="1:9" x14ac:dyDescent="0.25">
      <c r="A988">
        <v>12</v>
      </c>
      <c r="B988">
        <v>140</v>
      </c>
      <c r="C988">
        <v>140</v>
      </c>
      <c r="D988" s="8">
        <v>-17.132619428039984</v>
      </c>
      <c r="E988" s="8">
        <v>8.9316064585498331</v>
      </c>
      <c r="F988" s="8">
        <v>3.4621849931451663</v>
      </c>
      <c r="G988" s="8">
        <v>31.107851427411738</v>
      </c>
      <c r="H988" s="8">
        <v>-39.308864396901889</v>
      </c>
      <c r="I988" s="8">
        <v>4.109939003845783</v>
      </c>
    </row>
    <row r="989" spans="1:9" x14ac:dyDescent="0.25">
      <c r="A989">
        <v>13</v>
      </c>
      <c r="B989">
        <v>140</v>
      </c>
      <c r="C989">
        <v>140</v>
      </c>
      <c r="D989" s="8">
        <v>30.190035685391795</v>
      </c>
      <c r="E989" s="8">
        <v>-40.226680138921232</v>
      </c>
      <c r="F989" s="8">
        <v>4.5183559161033688</v>
      </c>
      <c r="G989" s="8">
        <v>76.614047264199115</v>
      </c>
      <c r="H989" s="8">
        <v>-86.650691717728563</v>
      </c>
      <c r="I989" s="8">
        <v>5.0135625583495358</v>
      </c>
    </row>
    <row r="990" spans="1:9" x14ac:dyDescent="0.25">
      <c r="A990">
        <v>14</v>
      </c>
      <c r="B990">
        <v>140</v>
      </c>
      <c r="C990">
        <v>140</v>
      </c>
      <c r="D990" s="8">
        <v>34.85052254834639</v>
      </c>
      <c r="E990" s="8">
        <v>-40.397465864436313</v>
      </c>
      <c r="F990" s="8">
        <v>4.9911295494365548</v>
      </c>
      <c r="G990" s="8">
        <v>41.946198984209801</v>
      </c>
      <c r="H990" s="8">
        <v>-47.493142300299724</v>
      </c>
      <c r="I990" s="8">
        <v>5.2695819331704419</v>
      </c>
    </row>
    <row r="991" spans="1:9" x14ac:dyDescent="0.25">
      <c r="A991">
        <v>15</v>
      </c>
      <c r="B991">
        <v>140</v>
      </c>
      <c r="C991">
        <v>140</v>
      </c>
      <c r="D991" s="8">
        <v>48.211897518620049</v>
      </c>
      <c r="E991" s="8">
        <v>-41.227443765890484</v>
      </c>
      <c r="F991" s="8">
        <v>-8.0328432271800292</v>
      </c>
      <c r="G991" s="8">
        <v>37.294418260747122</v>
      </c>
      <c r="H991" s="8">
        <v>-30.309964508017558</v>
      </c>
      <c r="I991" s="8">
        <v>-7.754390843446143</v>
      </c>
    </row>
    <row r="992" spans="1:9" x14ac:dyDescent="0.25">
      <c r="A992">
        <v>16</v>
      </c>
      <c r="B992">
        <v>140</v>
      </c>
      <c r="C992">
        <v>140</v>
      </c>
      <c r="D992" s="8">
        <v>79.670547905666027</v>
      </c>
      <c r="E992" s="8">
        <v>-67.009943355170051</v>
      </c>
      <c r="F992" s="8">
        <v>-7.7768238523861051</v>
      </c>
      <c r="G992" s="8">
        <v>6.3303022752479903</v>
      </c>
      <c r="H992" s="8">
        <v>6.3303022752479778</v>
      </c>
      <c r="I992" s="8">
        <v>-7.2816172101399381</v>
      </c>
    </row>
    <row r="993" spans="1:9" x14ac:dyDescent="0.25">
      <c r="A993">
        <v>17</v>
      </c>
      <c r="B993">
        <v>140</v>
      </c>
      <c r="C993">
        <v>140</v>
      </c>
      <c r="D993" s="8">
        <v>3.6093426078717816</v>
      </c>
      <c r="E993" s="8">
        <v>3.6093426078698525</v>
      </c>
      <c r="F993" s="8">
        <v>12.580334872024705</v>
      </c>
      <c r="G993" s="8">
        <v>34.813548549500133</v>
      </c>
      <c r="H993" s="8">
        <v>-27.5948633337585</v>
      </c>
      <c r="I993" s="8">
        <v>12.742876113190462</v>
      </c>
    </row>
    <row r="994" spans="1:9" x14ac:dyDescent="0.25">
      <c r="A994">
        <v>18</v>
      </c>
      <c r="B994">
        <v>140</v>
      </c>
      <c r="C994">
        <v>140</v>
      </c>
      <c r="D994" s="8">
        <v>16.767882945971309</v>
      </c>
      <c r="E994" s="8">
        <v>-12.828505214406833</v>
      </c>
      <c r="F994" s="8">
        <v>12.515679606724682</v>
      </c>
      <c r="G994" s="8">
        <v>31.566077026159427</v>
      </c>
      <c r="H994" s="8">
        <v>-27.62669929459495</v>
      </c>
      <c r="I994" s="8">
        <v>12.807531378493669</v>
      </c>
    </row>
    <row r="995" spans="1:9" x14ac:dyDescent="0.25">
      <c r="A995">
        <v>19</v>
      </c>
      <c r="B995">
        <v>140</v>
      </c>
      <c r="C995">
        <v>140</v>
      </c>
      <c r="D995" s="8">
        <v>27.387942847620664</v>
      </c>
      <c r="E995" s="8">
        <v>-31.804833473134074</v>
      </c>
      <c r="F995" s="8">
        <v>-14.375282775157183</v>
      </c>
      <c r="G995" s="8">
        <v>10.757446422293754</v>
      </c>
      <c r="H995" s="8">
        <v>-15.174337047807168</v>
      </c>
      <c r="I995" s="8">
        <v>-14.083431003388196</v>
      </c>
    </row>
    <row r="996" spans="1:9" x14ac:dyDescent="0.25">
      <c r="A996">
        <v>20</v>
      </c>
      <c r="B996">
        <v>140</v>
      </c>
      <c r="C996">
        <v>140</v>
      </c>
      <c r="D996" s="8">
        <v>-45.962641420972631</v>
      </c>
      <c r="E996" s="8">
        <v>41.192950801135567</v>
      </c>
      <c r="F996" s="8">
        <v>-14.521208661039216</v>
      </c>
      <c r="G996" s="8">
        <v>-79.223634271622501</v>
      </c>
      <c r="H996" s="8">
        <v>74.453943651785437</v>
      </c>
      <c r="I996" s="8">
        <v>-13.937505117501241</v>
      </c>
    </row>
    <row r="997" spans="1:9" x14ac:dyDescent="0.25">
      <c r="A997">
        <v>21</v>
      </c>
      <c r="B997">
        <v>140</v>
      </c>
      <c r="C997">
        <v>140</v>
      </c>
      <c r="D997" s="8">
        <v>-51.681399858169989</v>
      </c>
      <c r="E997" s="8">
        <v>-51.681399858169335</v>
      </c>
      <c r="F997" s="8">
        <v>-0.24864625325123257</v>
      </c>
      <c r="G997" s="8">
        <v>-51.681399858169328</v>
      </c>
      <c r="H997" s="8">
        <v>-51.681399858169996</v>
      </c>
      <c r="I997" s="8">
        <v>0.24864625325125794</v>
      </c>
    </row>
    <row r="998" spans="1:9" x14ac:dyDescent="0.25">
      <c r="A998">
        <v>22</v>
      </c>
      <c r="B998">
        <v>140</v>
      </c>
      <c r="C998">
        <v>140</v>
      </c>
      <c r="D998" s="8">
        <v>9.3112780059976483</v>
      </c>
      <c r="E998" s="8">
        <v>9.3112780059976341</v>
      </c>
      <c r="F998" s="8">
        <v>-0.37773921846618697</v>
      </c>
      <c r="G998" s="8">
        <v>9.3112780059976146</v>
      </c>
      <c r="H998" s="8">
        <v>9.3112780059976679</v>
      </c>
      <c r="I998" s="8">
        <v>0.37773921846618447</v>
      </c>
    </row>
    <row r="999" spans="1:9" x14ac:dyDescent="0.25">
      <c r="A999">
        <v>23</v>
      </c>
      <c r="B999">
        <v>140</v>
      </c>
      <c r="C999">
        <v>140</v>
      </c>
      <c r="D999" s="8">
        <v>-34.273240601044961</v>
      </c>
      <c r="E999" s="8">
        <v>-34.273240601044819</v>
      </c>
      <c r="F999" s="8">
        <v>-0.24864625325124221</v>
      </c>
      <c r="G999" s="8">
        <v>-34.273240601044819</v>
      </c>
      <c r="H999" s="8">
        <v>-34.273240601044961</v>
      </c>
      <c r="I999" s="8">
        <v>0.24864625325124828</v>
      </c>
    </row>
    <row r="1000" spans="1:9" x14ac:dyDescent="0.25">
      <c r="A1000">
        <v>24</v>
      </c>
      <c r="B1000">
        <v>140</v>
      </c>
      <c r="C1000">
        <v>140</v>
      </c>
      <c r="D1000" s="8">
        <v>-32.396730670692165</v>
      </c>
      <c r="E1000" s="8">
        <v>16.739448615021189</v>
      </c>
      <c r="F1000" s="8">
        <v>13.953036779337051</v>
      </c>
      <c r="G1000" s="8">
        <v>86.834093759241043</v>
      </c>
      <c r="H1000" s="8">
        <v>-102.49137581491202</v>
      </c>
      <c r="I1000" s="8">
        <v>14.505676999300634</v>
      </c>
    </row>
    <row r="1001" spans="1:9" x14ac:dyDescent="0.25">
      <c r="A1001">
        <v>25</v>
      </c>
      <c r="B1001">
        <v>140</v>
      </c>
      <c r="C1001">
        <v>140</v>
      </c>
      <c r="D1001" s="8">
        <v>23.240102470949971</v>
      </c>
      <c r="E1001" s="8">
        <v>-31.440942219365944</v>
      </c>
      <c r="F1001" s="8">
        <v>-14.50567699925203</v>
      </c>
      <c r="G1001" s="8">
        <v>-95.990721958575804</v>
      </c>
      <c r="H1001" s="8">
        <v>87.789882210159831</v>
      </c>
      <c r="I1001" s="8">
        <v>-13.953036779288446</v>
      </c>
    </row>
    <row r="1002" spans="1:9" x14ac:dyDescent="0.25">
      <c r="A1002">
        <v>1</v>
      </c>
      <c r="B1002">
        <v>141</v>
      </c>
      <c r="C1002">
        <v>141</v>
      </c>
      <c r="D1002" s="8">
        <v>-123.59885609592972</v>
      </c>
      <c r="E1002" s="8">
        <v>113.06130240079021</v>
      </c>
      <c r="F1002" s="8">
        <v>24.347953484856465</v>
      </c>
      <c r="G1002" s="8">
        <v>-66.003534476018174</v>
      </c>
      <c r="H1002" s="8">
        <v>55.465980780878652</v>
      </c>
      <c r="I1002" s="8">
        <v>24.931657028394437</v>
      </c>
    </row>
    <row r="1003" spans="1:9" x14ac:dyDescent="0.25">
      <c r="A1003">
        <v>2</v>
      </c>
      <c r="B1003">
        <v>141</v>
      </c>
      <c r="C1003">
        <v>141</v>
      </c>
      <c r="D1003" s="8">
        <v>32.084912274995403</v>
      </c>
      <c r="E1003" s="8">
        <v>-42.26966597581324</v>
      </c>
      <c r="F1003" s="8">
        <v>24.4938793707414</v>
      </c>
      <c r="G1003" s="8">
        <v>60.882573084950558</v>
      </c>
      <c r="H1003" s="8">
        <v>-71.067326785768401</v>
      </c>
      <c r="I1003" s="8">
        <v>24.785731142510386</v>
      </c>
    </row>
    <row r="1004" spans="1:9" x14ac:dyDescent="0.25">
      <c r="A1004">
        <v>3</v>
      </c>
      <c r="B1004">
        <v>141</v>
      </c>
      <c r="C1004">
        <v>141</v>
      </c>
      <c r="D1004" s="8">
        <v>69.021769450331078</v>
      </c>
      <c r="E1004" s="8">
        <v>-62.9281304203895</v>
      </c>
      <c r="F1004" s="8">
        <v>-28.370612761517592</v>
      </c>
      <c r="G1004" s="8">
        <v>36.034294482640817</v>
      </c>
      <c r="H1004" s="8">
        <v>-29.940655452699243</v>
      </c>
      <c r="I1004" s="8">
        <v>-28.078760989748602</v>
      </c>
    </row>
    <row r="1005" spans="1:9" x14ac:dyDescent="0.25">
      <c r="A1005">
        <v>4</v>
      </c>
      <c r="B1005">
        <v>141</v>
      </c>
      <c r="C1005">
        <v>141</v>
      </c>
      <c r="D1005" s="8">
        <v>75.102415855838615</v>
      </c>
      <c r="E1005" s="8">
        <v>-64.015635550657066</v>
      </c>
      <c r="F1005" s="8">
        <v>-28.305957496198204</v>
      </c>
      <c r="G1005" s="8">
        <v>5.543390152592516</v>
      </c>
      <c r="H1005" s="8">
        <v>5.5433901525890255</v>
      </c>
      <c r="I1005" s="8">
        <v>-28.143416255032442</v>
      </c>
    </row>
    <row r="1006" spans="1:9" x14ac:dyDescent="0.25">
      <c r="A1006">
        <v>5</v>
      </c>
      <c r="B1006">
        <v>141</v>
      </c>
      <c r="C1006">
        <v>141</v>
      </c>
      <c r="D1006" s="8">
        <v>12.871473402998827</v>
      </c>
      <c r="E1006" s="8">
        <v>12.871473402999595</v>
      </c>
      <c r="F1006" s="8">
        <v>10.367865432167539</v>
      </c>
      <c r="G1006" s="8">
        <v>116.27408760664508</v>
      </c>
      <c r="H1006" s="8">
        <v>-90.531140800646654</v>
      </c>
      <c r="I1006" s="8">
        <v>10.863072074413706</v>
      </c>
    </row>
    <row r="1007" spans="1:9" x14ac:dyDescent="0.25">
      <c r="A1007">
        <v>6</v>
      </c>
      <c r="B1007">
        <v>141</v>
      </c>
      <c r="C1007">
        <v>141</v>
      </c>
      <c r="D1007" s="8">
        <v>54.733545091503558</v>
      </c>
      <c r="E1007" s="8">
        <v>-40.582060273943512</v>
      </c>
      <c r="F1007" s="8">
        <v>10.840639065513203</v>
      </c>
      <c r="G1007" s="8">
        <v>69.919542925628832</v>
      </c>
      <c r="H1007" s="8">
        <v>-55.7680581080688</v>
      </c>
      <c r="I1007" s="8">
        <v>11.11909144924709</v>
      </c>
    </row>
    <row r="1008" spans="1:9" x14ac:dyDescent="0.25">
      <c r="A1008">
        <v>7</v>
      </c>
      <c r="B1008">
        <v>141</v>
      </c>
      <c r="C1008">
        <v>141</v>
      </c>
      <c r="D1008" s="8">
        <v>57.466026444751087</v>
      </c>
      <c r="E1008" s="8">
        <v>-68.22157458894651</v>
      </c>
      <c r="F1008" s="8">
        <v>-10.449932097313281</v>
      </c>
      <c r="G1008" s="8">
        <v>43.205527442432825</v>
      </c>
      <c r="H1008" s="8">
        <v>-53.961075586628255</v>
      </c>
      <c r="I1008" s="8">
        <v>-10.171479713579396</v>
      </c>
    </row>
    <row r="1009" spans="1:9" x14ac:dyDescent="0.25">
      <c r="A1009">
        <v>8</v>
      </c>
      <c r="B1009">
        <v>141</v>
      </c>
      <c r="C1009">
        <v>141</v>
      </c>
      <c r="D1009" s="8">
        <v>95.638572513599044</v>
      </c>
      <c r="E1009" s="8">
        <v>-115.18274531721453</v>
      </c>
      <c r="F1009" s="8">
        <v>-10.193912722521137</v>
      </c>
      <c r="G1009" s="8">
        <v>-1.2459285560359135</v>
      </c>
      <c r="H1009" s="8">
        <v>-18.298244247579564</v>
      </c>
      <c r="I1009" s="8">
        <v>-9.6987060802749703</v>
      </c>
    </row>
    <row r="1010" spans="1:9" x14ac:dyDescent="0.25">
      <c r="A1010">
        <v>9</v>
      </c>
      <c r="B1010">
        <v>141</v>
      </c>
      <c r="C1010">
        <v>141</v>
      </c>
      <c r="D1010" s="8">
        <v>0.29509128597499945</v>
      </c>
      <c r="E1010" s="8">
        <v>-16.75722440556877</v>
      </c>
      <c r="F1010" s="8">
        <v>-4.156503750504486</v>
      </c>
      <c r="G1010" s="8">
        <v>-48.538688740054042</v>
      </c>
      <c r="H1010" s="8">
        <v>32.076555620460269</v>
      </c>
      <c r="I1010" s="8">
        <v>-3.5087497398038692</v>
      </c>
    </row>
    <row r="1011" spans="1:9" x14ac:dyDescent="0.25">
      <c r="A1011">
        <v>10</v>
      </c>
      <c r="B1011">
        <v>141</v>
      </c>
      <c r="C1011">
        <v>141</v>
      </c>
      <c r="D1011" s="8">
        <v>-47.525373677643813</v>
      </c>
      <c r="E1011" s="8">
        <v>33.089870682870426</v>
      </c>
      <c r="F1011" s="8">
        <v>2.8395903879025268</v>
      </c>
      <c r="G1011" s="8">
        <v>-7.2177514973867938</v>
      </c>
      <c r="H1011" s="8">
        <v>-7.2177514973865984</v>
      </c>
      <c r="I1011" s="8">
        <v>3.4873443986031427</v>
      </c>
    </row>
    <row r="1012" spans="1:9" x14ac:dyDescent="0.25">
      <c r="A1012">
        <v>11</v>
      </c>
      <c r="B1012">
        <v>141</v>
      </c>
      <c r="C1012">
        <v>141</v>
      </c>
      <c r="D1012" s="8">
        <v>-6.4483562066558324</v>
      </c>
      <c r="E1012" s="8">
        <v>-6.448356206656042</v>
      </c>
      <c r="F1012" s="8">
        <v>-6.5350037064846083</v>
      </c>
      <c r="G1012" s="8">
        <v>-85.588020777562349</v>
      </c>
      <c r="H1012" s="8">
        <v>72.691308364250489</v>
      </c>
      <c r="I1012" s="8">
        <v>-5.8872496957839919</v>
      </c>
    </row>
    <row r="1013" spans="1:9" x14ac:dyDescent="0.25">
      <c r="A1013">
        <v>12</v>
      </c>
      <c r="B1013">
        <v>141</v>
      </c>
      <c r="C1013">
        <v>141</v>
      </c>
      <c r="D1013" s="8">
        <v>-85.978131740005182</v>
      </c>
      <c r="E1013" s="8">
        <v>72.301197401807656</v>
      </c>
      <c r="F1013" s="8">
        <v>1.9081235551326503</v>
      </c>
      <c r="G1013" s="8">
        <v>-57.538883246420305</v>
      </c>
      <c r="H1013" s="8">
        <v>43.861948908222779</v>
      </c>
      <c r="I1013" s="8">
        <v>2.5558775658332666</v>
      </c>
    </row>
    <row r="1014" spans="1:9" x14ac:dyDescent="0.25">
      <c r="A1014">
        <v>13</v>
      </c>
      <c r="B1014">
        <v>141</v>
      </c>
      <c r="C1014">
        <v>141</v>
      </c>
      <c r="D1014" s="8">
        <v>-58.456698988449858</v>
      </c>
      <c r="E1014" s="8">
        <v>42.944133166194121</v>
      </c>
      <c r="F1014" s="8">
        <v>9.5451130188168385</v>
      </c>
      <c r="G1014" s="8">
        <v>36.931690656676345</v>
      </c>
      <c r="H1014" s="8">
        <v>-52.444256478932083</v>
      </c>
      <c r="I1014" s="8">
        <v>10.040319661063007</v>
      </c>
    </row>
    <row r="1015" spans="1:9" x14ac:dyDescent="0.25">
      <c r="A1015">
        <v>14</v>
      </c>
      <c r="B1015">
        <v>141</v>
      </c>
      <c r="C1015">
        <v>141</v>
      </c>
      <c r="D1015" s="8">
        <v>16.323051082288877</v>
      </c>
      <c r="E1015" s="8">
        <v>-24.869923447177946</v>
      </c>
      <c r="F1015" s="8">
        <v>10.017886652123108</v>
      </c>
      <c r="G1015" s="8">
        <v>30.371119071659351</v>
      </c>
      <c r="H1015" s="8">
        <v>-38.917991436548419</v>
      </c>
      <c r="I1015" s="8">
        <v>10.296339035856995</v>
      </c>
    </row>
    <row r="1016" spans="1:9" x14ac:dyDescent="0.25">
      <c r="A1016">
        <v>15</v>
      </c>
      <c r="B1016">
        <v>141</v>
      </c>
      <c r="C1016">
        <v>141</v>
      </c>
      <c r="D1016" s="8">
        <v>41.456592003492567</v>
      </c>
      <c r="E1016" s="8">
        <v>-27.8325185047212</v>
      </c>
      <c r="F1016" s="8">
        <v>-6.3172128952142188</v>
      </c>
      <c r="G1016" s="8">
        <v>32.911961400375056</v>
      </c>
      <c r="H1016" s="8">
        <v>-19.287887901603689</v>
      </c>
      <c r="I1016" s="8">
        <v>-6.0387605114803318</v>
      </c>
    </row>
    <row r="1017" spans="1:9" x14ac:dyDescent="0.25">
      <c r="A1017">
        <v>16</v>
      </c>
      <c r="B1017">
        <v>141</v>
      </c>
      <c r="C1017">
        <v>141</v>
      </c>
      <c r="D1017" s="8">
        <v>69.018839784424387</v>
      </c>
      <c r="E1017" s="8">
        <v>-44.238603383799109</v>
      </c>
      <c r="F1017" s="8">
        <v>-6.0611935204096898</v>
      </c>
      <c r="G1017" s="8">
        <v>12.390118200312621</v>
      </c>
      <c r="H1017" s="8">
        <v>12.39011820031266</v>
      </c>
      <c r="I1017" s="8">
        <v>-5.5659868781635229</v>
      </c>
    </row>
    <row r="1018" spans="1:9" x14ac:dyDescent="0.25">
      <c r="A1018">
        <v>17</v>
      </c>
      <c r="B1018">
        <v>141</v>
      </c>
      <c r="C1018">
        <v>141</v>
      </c>
      <c r="D1018" s="8">
        <v>3.9749598659614369</v>
      </c>
      <c r="E1018" s="8">
        <v>3.9749598659608871</v>
      </c>
      <c r="F1018" s="8">
        <v>29.407814417249895</v>
      </c>
      <c r="G1018" s="8">
        <v>76.650062805156892</v>
      </c>
      <c r="H1018" s="8">
        <v>-68.700143073234557</v>
      </c>
      <c r="I1018" s="8">
        <v>29.570355658415654</v>
      </c>
    </row>
    <row r="1019" spans="1:9" x14ac:dyDescent="0.25">
      <c r="A1019">
        <v>18</v>
      </c>
      <c r="B1019">
        <v>141</v>
      </c>
      <c r="C1019">
        <v>141</v>
      </c>
      <c r="D1019" s="8">
        <v>36.638546972179675</v>
      </c>
      <c r="E1019" s="8">
        <v>-32.291922215446085</v>
      </c>
      <c r="F1019" s="8">
        <v>29.343159151949383</v>
      </c>
      <c r="G1019" s="8">
        <v>71.103781565990502</v>
      </c>
      <c r="H1019" s="8">
        <v>-66.757156809256898</v>
      </c>
      <c r="I1019" s="8">
        <v>29.635010923718369</v>
      </c>
    </row>
    <row r="1020" spans="1:9" x14ac:dyDescent="0.25">
      <c r="A1020">
        <v>19</v>
      </c>
      <c r="B1020">
        <v>141</v>
      </c>
      <c r="C1020">
        <v>141</v>
      </c>
      <c r="D1020" s="8">
        <v>64.001655724128909</v>
      </c>
      <c r="E1020" s="8">
        <v>-73.859282651115706</v>
      </c>
      <c r="F1020" s="8">
        <v>-16.721040325132485</v>
      </c>
      <c r="G1020" s="8">
        <v>44.629565785259679</v>
      </c>
      <c r="H1020" s="8">
        <v>-54.48719271224649</v>
      </c>
      <c r="I1020" s="8">
        <v>-16.429188553363499</v>
      </c>
    </row>
    <row r="1021" spans="1:9" x14ac:dyDescent="0.25">
      <c r="A1021">
        <v>20</v>
      </c>
      <c r="B1021">
        <v>141</v>
      </c>
      <c r="C1021">
        <v>141</v>
      </c>
      <c r="D1021" s="8">
        <v>-21.411940004070839</v>
      </c>
      <c r="E1021" s="8">
        <v>11.201513082760403</v>
      </c>
      <c r="F1021" s="8">
        <v>-16.866966211016628</v>
      </c>
      <c r="G1021" s="8">
        <v>-60.156119881816117</v>
      </c>
      <c r="H1021" s="8">
        <v>49.945692960505674</v>
      </c>
      <c r="I1021" s="8">
        <v>-16.283262667478652</v>
      </c>
    </row>
    <row r="1022" spans="1:9" x14ac:dyDescent="0.25">
      <c r="A1022">
        <v>21</v>
      </c>
      <c r="B1022">
        <v>141</v>
      </c>
      <c r="C1022">
        <v>141</v>
      </c>
      <c r="D1022" s="8">
        <v>-67.377189122900077</v>
      </c>
      <c r="E1022" s="8">
        <v>-67.377189122898599</v>
      </c>
      <c r="F1022" s="8">
        <v>-0.248646253251215</v>
      </c>
      <c r="G1022" s="8">
        <v>-67.377189122898614</v>
      </c>
      <c r="H1022" s="8">
        <v>-67.377189122900063</v>
      </c>
      <c r="I1022" s="8">
        <v>0.24864625325127551</v>
      </c>
    </row>
    <row r="1023" spans="1:9" x14ac:dyDescent="0.25">
      <c r="A1023">
        <v>22</v>
      </c>
      <c r="B1023">
        <v>141</v>
      </c>
      <c r="C1023">
        <v>141</v>
      </c>
      <c r="D1023" s="8">
        <v>1.5510897623539179</v>
      </c>
      <c r="E1023" s="8">
        <v>1.5510897623539606</v>
      </c>
      <c r="F1023" s="8">
        <v>-0.37773921846618513</v>
      </c>
      <c r="G1023" s="8">
        <v>1.5510897623539468</v>
      </c>
      <c r="H1023" s="8">
        <v>1.5510897623539317</v>
      </c>
      <c r="I1023" s="8">
        <v>0.37773921846618624</v>
      </c>
    </row>
    <row r="1024" spans="1:9" x14ac:dyDescent="0.25">
      <c r="A1024">
        <v>23</v>
      </c>
      <c r="B1024">
        <v>141</v>
      </c>
      <c r="C1024">
        <v>141</v>
      </c>
      <c r="D1024" s="8">
        <v>-58.710036827695014</v>
      </c>
      <c r="E1024" s="8">
        <v>-58.710036827695042</v>
      </c>
      <c r="F1024" s="8">
        <v>-0.24864625325124465</v>
      </c>
      <c r="G1024" s="8">
        <v>-58.710036827695049</v>
      </c>
      <c r="H1024" s="8">
        <v>-58.710036827695006</v>
      </c>
      <c r="I1024" s="8">
        <v>0.24864625325124584</v>
      </c>
    </row>
    <row r="1025" spans="1:9" x14ac:dyDescent="0.25">
      <c r="A1025">
        <v>24</v>
      </c>
      <c r="B1025">
        <v>141</v>
      </c>
      <c r="C1025">
        <v>141</v>
      </c>
      <c r="D1025" s="8">
        <v>-137.34700018566022</v>
      </c>
      <c r="E1025" s="8">
        <v>118.78964386474051</v>
      </c>
      <c r="F1025" s="8">
        <v>24.363485146644425</v>
      </c>
      <c r="G1025" s="8">
        <v>69.115197466139435</v>
      </c>
      <c r="H1025" s="8">
        <v>-87.67255378705913</v>
      </c>
      <c r="I1025" s="8">
        <v>24.916125366608011</v>
      </c>
    </row>
    <row r="1026" spans="1:9" x14ac:dyDescent="0.25">
      <c r="A1026">
        <v>25</v>
      </c>
      <c r="B1026">
        <v>141</v>
      </c>
      <c r="C1026">
        <v>141</v>
      </c>
      <c r="D1026" s="8">
        <v>95.516265221000737</v>
      </c>
      <c r="E1026" s="8">
        <v>-113.48624736013787</v>
      </c>
      <c r="F1026" s="8">
        <v>-16.851434549229484</v>
      </c>
      <c r="G1026" s="8">
        <v>-43.370163377571984</v>
      </c>
      <c r="H1026" s="8">
        <v>25.400181238434865</v>
      </c>
      <c r="I1026" s="8">
        <v>-16.298794329265899</v>
      </c>
    </row>
    <row r="1027" spans="1:9" x14ac:dyDescent="0.25">
      <c r="A1027">
        <v>1</v>
      </c>
      <c r="B1027">
        <v>142</v>
      </c>
      <c r="C1027">
        <v>142</v>
      </c>
      <c r="D1027" s="8">
        <v>-30.30578608329461</v>
      </c>
      <c r="E1027" s="8">
        <v>15.942636771591733</v>
      </c>
      <c r="F1027" s="8">
        <v>16.283262667484856</v>
      </c>
      <c r="G1027" s="8">
        <v>8.4383937944651279</v>
      </c>
      <c r="H1027" s="8">
        <v>-22.801543106168005</v>
      </c>
      <c r="I1027" s="8">
        <v>16.866966211022827</v>
      </c>
    </row>
    <row r="1028" spans="1:9" x14ac:dyDescent="0.25">
      <c r="A1028">
        <v>2</v>
      </c>
      <c r="B1028">
        <v>142</v>
      </c>
      <c r="C1028">
        <v>142</v>
      </c>
      <c r="D1028" s="8">
        <v>74.479899583823567</v>
      </c>
      <c r="E1028" s="8">
        <v>-88.490248901193013</v>
      </c>
      <c r="F1028" s="8">
        <v>16.429188553369045</v>
      </c>
      <c r="G1028" s="8">
        <v>93.851989522700293</v>
      </c>
      <c r="H1028" s="8">
        <v>-107.86233884006974</v>
      </c>
      <c r="I1028" s="8">
        <v>16.721040325138031</v>
      </c>
    </row>
    <row r="1029" spans="1:9" x14ac:dyDescent="0.25">
      <c r="A1029">
        <v>3</v>
      </c>
      <c r="B1029">
        <v>142</v>
      </c>
      <c r="C1029">
        <v>142</v>
      </c>
      <c r="D1029" s="8">
        <v>103.03709351231862</v>
      </c>
      <c r="E1029" s="8">
        <v>-98.677234850455704</v>
      </c>
      <c r="F1029" s="8">
        <v>-43.293542988630719</v>
      </c>
      <c r="G1029" s="8">
        <v>52.608511421612953</v>
      </c>
      <c r="H1029" s="8">
        <v>-48.248652759750037</v>
      </c>
      <c r="I1029" s="8">
        <v>-43.001691216861737</v>
      </c>
    </row>
    <row r="1030" spans="1:9" x14ac:dyDescent="0.25">
      <c r="A1030">
        <v>4</v>
      </c>
      <c r="B1030">
        <v>142</v>
      </c>
      <c r="C1030">
        <v>142</v>
      </c>
      <c r="D1030" s="8">
        <v>110.32305012963704</v>
      </c>
      <c r="E1030" s="8">
        <v>-102.34936819046362</v>
      </c>
      <c r="F1030" s="8">
        <v>-43.228887723308802</v>
      </c>
      <c r="G1030" s="8">
        <v>3.9868409695846125</v>
      </c>
      <c r="H1030" s="8">
        <v>3.9868409695887959</v>
      </c>
      <c r="I1030" s="8">
        <v>-43.06634648214304</v>
      </c>
    </row>
    <row r="1031" spans="1:9" x14ac:dyDescent="0.25">
      <c r="A1031">
        <v>5</v>
      </c>
      <c r="B1031">
        <v>142</v>
      </c>
      <c r="C1031">
        <v>142</v>
      </c>
      <c r="D1031" s="8">
        <v>17.508770204881351</v>
      </c>
      <c r="E1031" s="8">
        <v>17.50877020487917</v>
      </c>
      <c r="F1031" s="8">
        <v>3.1503886089488571</v>
      </c>
      <c r="G1031" s="8">
        <v>50.607755918857706</v>
      </c>
      <c r="H1031" s="8">
        <v>-15.590215509097181</v>
      </c>
      <c r="I1031" s="8">
        <v>3.6455952511950236</v>
      </c>
    </row>
    <row r="1032" spans="1:9" x14ac:dyDescent="0.25">
      <c r="A1032">
        <v>6</v>
      </c>
      <c r="B1032">
        <v>142</v>
      </c>
      <c r="C1032">
        <v>142</v>
      </c>
      <c r="D1032" s="8">
        <v>24.871413896059309</v>
      </c>
      <c r="E1032" s="8">
        <v>-5.6389352339616909</v>
      </c>
      <c r="F1032" s="8">
        <v>3.6231622422233833</v>
      </c>
      <c r="G1032" s="8">
        <v>30.07508637035167</v>
      </c>
      <c r="H1032" s="8">
        <v>-10.842607708254056</v>
      </c>
      <c r="I1032" s="8">
        <v>3.9016146259572699</v>
      </c>
    </row>
    <row r="1033" spans="1:9" x14ac:dyDescent="0.25">
      <c r="A1033">
        <v>7</v>
      </c>
      <c r="B1033">
        <v>142</v>
      </c>
      <c r="C1033">
        <v>142</v>
      </c>
      <c r="D1033" s="8">
        <v>15.89754350027745</v>
      </c>
      <c r="E1033" s="8">
        <v>-25.020150578335468</v>
      </c>
      <c r="F1033" s="8">
        <v>-14.624925030291381</v>
      </c>
      <c r="G1033" s="8">
        <v>-4.1372917212489453</v>
      </c>
      <c r="H1033" s="8">
        <v>-4.985315356809072</v>
      </c>
      <c r="I1033" s="8">
        <v>-14.346472646557494</v>
      </c>
    </row>
    <row r="1034" spans="1:9" x14ac:dyDescent="0.25">
      <c r="A1034">
        <v>8</v>
      </c>
      <c r="B1034">
        <v>142</v>
      </c>
      <c r="C1034">
        <v>142</v>
      </c>
      <c r="D1034" s="8">
        <v>-7.3617678627641627</v>
      </c>
      <c r="E1034" s="8">
        <v>-9.2017154870244244</v>
      </c>
      <c r="F1034" s="8">
        <v>-14.368905655482155</v>
      </c>
      <c r="G1034" s="8">
        <v>-144.91382620970739</v>
      </c>
      <c r="H1034" s="8">
        <v>128.35034285991878</v>
      </c>
      <c r="I1034" s="8">
        <v>-13.873699013235987</v>
      </c>
    </row>
    <row r="1035" spans="1:9" x14ac:dyDescent="0.25">
      <c r="A1035">
        <v>9</v>
      </c>
      <c r="B1035">
        <v>142</v>
      </c>
      <c r="C1035">
        <v>142</v>
      </c>
      <c r="D1035" s="8">
        <v>-143.37280636769773</v>
      </c>
      <c r="E1035" s="8">
        <v>129.89136270192833</v>
      </c>
      <c r="F1035" s="8">
        <v>-1.7506781427511748</v>
      </c>
      <c r="G1035" s="8">
        <v>-161.55252944478016</v>
      </c>
      <c r="H1035" s="8">
        <v>148.07108577901076</v>
      </c>
      <c r="I1035" s="8">
        <v>-1.1029241320505585</v>
      </c>
    </row>
    <row r="1036" spans="1:9" x14ac:dyDescent="0.25">
      <c r="A1036">
        <v>10</v>
      </c>
      <c r="B1036">
        <v>142</v>
      </c>
      <c r="C1036">
        <v>142</v>
      </c>
      <c r="D1036" s="8">
        <v>-160.53921438234289</v>
      </c>
      <c r="E1036" s="8">
        <v>149.08440084144786</v>
      </c>
      <c r="F1036" s="8">
        <v>11.826234536348103</v>
      </c>
      <c r="G1036" s="8">
        <v>-5.7274067704476233</v>
      </c>
      <c r="H1036" s="8">
        <v>-5.7274067704474279</v>
      </c>
      <c r="I1036" s="8">
        <v>12.47398854704872</v>
      </c>
    </row>
    <row r="1037" spans="1:9" x14ac:dyDescent="0.25">
      <c r="A1037">
        <v>11</v>
      </c>
      <c r="B1037">
        <v>142</v>
      </c>
      <c r="C1037">
        <v>142</v>
      </c>
      <c r="D1037" s="8">
        <v>-7.9387009335675849</v>
      </c>
      <c r="E1037" s="8">
        <v>-7.9387009335681498</v>
      </c>
      <c r="F1037" s="8">
        <v>2.4516404419902869</v>
      </c>
      <c r="G1037" s="8">
        <v>27.425819927538178</v>
      </c>
      <c r="H1037" s="8">
        <v>-43.30322179467391</v>
      </c>
      <c r="I1037" s="8">
        <v>3.0993944526909036</v>
      </c>
    </row>
    <row r="1038" spans="1:9" x14ac:dyDescent="0.25">
      <c r="A1038">
        <v>12</v>
      </c>
      <c r="B1038">
        <v>142</v>
      </c>
      <c r="C1038">
        <v>142</v>
      </c>
      <c r="D1038" s="8">
        <v>27.035708965065417</v>
      </c>
      <c r="E1038" s="8">
        <v>-43.693332757146841</v>
      </c>
      <c r="F1038" s="8">
        <v>4.3139491628541258</v>
      </c>
      <c r="G1038" s="8">
        <v>86.12901440719105</v>
      </c>
      <c r="H1038" s="8">
        <v>-102.78663819927246</v>
      </c>
      <c r="I1038" s="8">
        <v>4.9617031735547421</v>
      </c>
    </row>
    <row r="1039" spans="1:9" x14ac:dyDescent="0.25">
      <c r="A1039">
        <v>13</v>
      </c>
      <c r="B1039">
        <v>142</v>
      </c>
      <c r="C1039">
        <v>142</v>
      </c>
      <c r="D1039" s="8">
        <v>85.211198665176482</v>
      </c>
      <c r="E1039" s="8">
        <v>-103.70445394128635</v>
      </c>
      <c r="F1039" s="8">
        <v>5.3701200858063114</v>
      </c>
      <c r="G1039" s="8">
        <v>139.93203103251281</v>
      </c>
      <c r="H1039" s="8">
        <v>-158.4252863086227</v>
      </c>
      <c r="I1039" s="8">
        <v>5.8653267280524783</v>
      </c>
    </row>
    <row r="1040" spans="1:9" x14ac:dyDescent="0.25">
      <c r="A1040">
        <v>14</v>
      </c>
      <c r="B1040">
        <v>142</v>
      </c>
      <c r="C1040">
        <v>142</v>
      </c>
      <c r="D1040" s="8">
        <v>63.66587024575675</v>
      </c>
      <c r="E1040" s="8">
        <v>-73.845683676732378</v>
      </c>
      <c r="F1040" s="8">
        <v>5.8428937191695294</v>
      </c>
      <c r="G1040" s="8">
        <v>71.939602015957462</v>
      </c>
      <c r="H1040" s="8">
        <v>-82.11941544693309</v>
      </c>
      <c r="I1040" s="8">
        <v>6.1213461029034155</v>
      </c>
    </row>
    <row r="1041" spans="1:9" x14ac:dyDescent="0.25">
      <c r="A1041">
        <v>15</v>
      </c>
      <c r="B1041">
        <v>142</v>
      </c>
      <c r="C1041">
        <v>142</v>
      </c>
      <c r="D1041" s="8">
        <v>81.301048558555507</v>
      </c>
      <c r="E1041" s="8">
        <v>-72.757968904346043</v>
      </c>
      <c r="F1041" s="8">
        <v>-13.534689718405224</v>
      </c>
      <c r="G1041" s="8">
        <v>62.774092595743717</v>
      </c>
      <c r="H1041" s="8">
        <v>-54.231012941534239</v>
      </c>
      <c r="I1041" s="8">
        <v>-13.256237334671338</v>
      </c>
    </row>
    <row r="1042" spans="1:9" x14ac:dyDescent="0.25">
      <c r="A1042">
        <v>16</v>
      </c>
      <c r="B1042">
        <v>142</v>
      </c>
      <c r="C1042">
        <v>142</v>
      </c>
      <c r="D1042" s="8">
        <v>134.68517147200899</v>
      </c>
      <c r="E1042" s="8">
        <v>-119.17952867528</v>
      </c>
      <c r="F1042" s="8">
        <v>-13.278670343614365</v>
      </c>
      <c r="G1042" s="8">
        <v>7.7528213983644099</v>
      </c>
      <c r="H1042" s="8">
        <v>7.7528213983645911</v>
      </c>
      <c r="I1042" s="8">
        <v>-12.7834637013682</v>
      </c>
    </row>
    <row r="1043" spans="1:9" x14ac:dyDescent="0.25">
      <c r="A1043">
        <v>17</v>
      </c>
      <c r="B1043">
        <v>142</v>
      </c>
      <c r="C1043">
        <v>142</v>
      </c>
      <c r="D1043" s="8">
        <v>5.531509048942679</v>
      </c>
      <c r="E1043" s="8">
        <v>5.5315090489372256</v>
      </c>
      <c r="F1043" s="8">
        <v>14.484884190033377</v>
      </c>
      <c r="G1043" s="8">
        <v>41.429428531071828</v>
      </c>
      <c r="H1043" s="8">
        <v>-30.366410433191923</v>
      </c>
      <c r="I1043" s="8">
        <v>14.647425431199133</v>
      </c>
    </row>
    <row r="1044" spans="1:9" x14ac:dyDescent="0.25">
      <c r="A1044">
        <v>18</v>
      </c>
      <c r="B1044">
        <v>142</v>
      </c>
      <c r="C1044">
        <v>142</v>
      </c>
      <c r="D1044" s="8">
        <v>20.064330033070519</v>
      </c>
      <c r="E1044" s="8">
        <v>-13.983924908286262</v>
      </c>
      <c r="F1044" s="8">
        <v>14.420228924735229</v>
      </c>
      <c r="G1044" s="8">
        <v>37.088457503748856</v>
      </c>
      <c r="H1044" s="8">
        <v>-31.008052378964603</v>
      </c>
      <c r="I1044" s="8">
        <v>14.712080696504216</v>
      </c>
    </row>
    <row r="1045" spans="1:9" x14ac:dyDescent="0.25">
      <c r="A1045">
        <v>19</v>
      </c>
      <c r="B1045">
        <v>142</v>
      </c>
      <c r="C1045">
        <v>142</v>
      </c>
      <c r="D1045" s="8">
        <v>31.03223928614926</v>
      </c>
      <c r="E1045" s="8">
        <v>-37.064270596562665</v>
      </c>
      <c r="F1045" s="8">
        <v>-24.785731142432702</v>
      </c>
      <c r="G1045" s="8">
        <v>2.234578476287636</v>
      </c>
      <c r="H1045" s="8">
        <v>-8.2666097867010446</v>
      </c>
      <c r="I1045" s="8">
        <v>-24.493879370663716</v>
      </c>
    </row>
    <row r="1046" spans="1:9" x14ac:dyDescent="0.25">
      <c r="A1046">
        <v>20</v>
      </c>
      <c r="B1046">
        <v>142</v>
      </c>
      <c r="C1046">
        <v>142</v>
      </c>
      <c r="D1046" s="8">
        <v>-95.853868274390038</v>
      </c>
      <c r="E1046" s="8">
        <v>89.46903696965299</v>
      </c>
      <c r="F1046" s="8">
        <v>-24.931657028310482</v>
      </c>
      <c r="G1046" s="8">
        <v>-153.44918989410539</v>
      </c>
      <c r="H1046" s="8">
        <v>147.06435858936837</v>
      </c>
      <c r="I1046" s="8">
        <v>-24.347953484772507</v>
      </c>
    </row>
    <row r="1047" spans="1:9" x14ac:dyDescent="0.25">
      <c r="A1047">
        <v>21</v>
      </c>
      <c r="B1047">
        <v>142</v>
      </c>
      <c r="C1047">
        <v>142</v>
      </c>
      <c r="D1047" s="8">
        <v>-76.118196084709652</v>
      </c>
      <c r="E1047" s="8">
        <v>-76.118196084709624</v>
      </c>
      <c r="F1047" s="8">
        <v>-0.24864625325124634</v>
      </c>
      <c r="G1047" s="8">
        <v>-76.118196084709624</v>
      </c>
      <c r="H1047" s="8">
        <v>-76.118196084709652</v>
      </c>
      <c r="I1047" s="8">
        <v>0.24864625325124418</v>
      </c>
    </row>
    <row r="1048" spans="1:9" x14ac:dyDescent="0.25">
      <c r="A1048">
        <v>22</v>
      </c>
      <c r="B1048">
        <v>142</v>
      </c>
      <c r="C1048">
        <v>142</v>
      </c>
      <c r="D1048" s="8">
        <v>1.5510897622789694</v>
      </c>
      <c r="E1048" s="8">
        <v>1.5510897622790987</v>
      </c>
      <c r="F1048" s="8">
        <v>-0.37773921846618541</v>
      </c>
      <c r="G1048" s="8">
        <v>1.5510897622790847</v>
      </c>
      <c r="H1048" s="8">
        <v>1.5510897622789834</v>
      </c>
      <c r="I1048" s="8">
        <v>0.37773921846618597</v>
      </c>
    </row>
    <row r="1049" spans="1:9" x14ac:dyDescent="0.25">
      <c r="A1049">
        <v>23</v>
      </c>
      <c r="B1049">
        <v>142</v>
      </c>
      <c r="C1049">
        <v>142</v>
      </c>
      <c r="D1049" s="8">
        <v>-49.969029865675139</v>
      </c>
      <c r="E1049" s="8">
        <v>-49.969029865675125</v>
      </c>
      <c r="F1049" s="8">
        <v>-0.24864625325124642</v>
      </c>
      <c r="G1049" s="8">
        <v>-49.969029865675132</v>
      </c>
      <c r="H1049" s="8">
        <v>-49.969029865675132</v>
      </c>
      <c r="I1049" s="8">
        <v>0.24864625325124406</v>
      </c>
    </row>
    <row r="1050" spans="1:9" x14ac:dyDescent="0.25">
      <c r="A1050">
        <v>24</v>
      </c>
      <c r="B1050">
        <v>142</v>
      </c>
      <c r="C1050">
        <v>142</v>
      </c>
      <c r="D1050" s="8">
        <v>20.223827910514068</v>
      </c>
      <c r="E1050" s="8">
        <v>-45.650252356880394</v>
      </c>
      <c r="F1050" s="8">
        <v>16.298794329271747</v>
      </c>
      <c r="G1050" s="8">
        <v>159.11025650913598</v>
      </c>
      <c r="H1050" s="8">
        <v>-184.53668095550233</v>
      </c>
      <c r="I1050" s="8">
        <v>16.851434549235332</v>
      </c>
    </row>
    <row r="1051" spans="1:9" x14ac:dyDescent="0.25">
      <c r="A1051">
        <v>25</v>
      </c>
      <c r="B1051">
        <v>142</v>
      </c>
      <c r="C1051">
        <v>142</v>
      </c>
      <c r="D1051" s="8">
        <v>5.521206177698482</v>
      </c>
      <c r="E1051" s="8">
        <v>-16.622120191349826</v>
      </c>
      <c r="F1051" s="8">
        <v>-24.916125366523342</v>
      </c>
      <c r="G1051" s="8">
        <v>-200.94099147339148</v>
      </c>
      <c r="H1051" s="8">
        <v>189.84007745974014</v>
      </c>
      <c r="I1051" s="8">
        <v>-24.363485146559757</v>
      </c>
    </row>
    <row r="1052" spans="1:9" x14ac:dyDescent="0.25">
      <c r="A1052">
        <v>1</v>
      </c>
      <c r="B1052">
        <v>143</v>
      </c>
      <c r="C1052">
        <v>143</v>
      </c>
      <c r="D1052" s="8">
        <v>-181.73695111610934</v>
      </c>
      <c r="E1052" s="8">
        <v>165.18161981573982</v>
      </c>
      <c r="F1052" s="8">
        <v>37.251193192044241</v>
      </c>
      <c r="G1052" s="8">
        <v>-93.980423547767515</v>
      </c>
      <c r="H1052" s="8">
        <v>77.425092247397998</v>
      </c>
      <c r="I1052" s="8">
        <v>37.83489673558222</v>
      </c>
    </row>
    <row r="1053" spans="1:9" x14ac:dyDescent="0.25">
      <c r="A1053">
        <v>2</v>
      </c>
      <c r="B1053">
        <v>143</v>
      </c>
      <c r="C1053">
        <v>143</v>
      </c>
      <c r="D1053" s="8">
        <v>55.382073315580598</v>
      </c>
      <c r="E1053" s="8">
        <v>-71.584604621625289</v>
      </c>
      <c r="F1053" s="8">
        <v>37.397119077928664</v>
      </c>
      <c r="G1053" s="8">
        <v>99.260337099747872</v>
      </c>
      <c r="H1053" s="8">
        <v>-115.46286840579258</v>
      </c>
      <c r="I1053" s="8">
        <v>37.688970849697647</v>
      </c>
    </row>
    <row r="1054" spans="1:9" x14ac:dyDescent="0.25">
      <c r="A1054">
        <v>3</v>
      </c>
      <c r="B1054">
        <v>143</v>
      </c>
      <c r="C1054">
        <v>143</v>
      </c>
      <c r="D1054" s="8">
        <v>112.06749632056761</v>
      </c>
      <c r="E1054" s="8">
        <v>-102.65570918497551</v>
      </c>
      <c r="F1054" s="8">
        <v>-46.076201287867669</v>
      </c>
      <c r="G1054" s="8">
        <v>58.38669494416397</v>
      </c>
      <c r="H1054" s="8">
        <v>-48.974907808571864</v>
      </c>
      <c r="I1054" s="8">
        <v>-45.784349516098686</v>
      </c>
    </row>
    <row r="1055" spans="1:9" x14ac:dyDescent="0.25">
      <c r="A1055">
        <v>4</v>
      </c>
      <c r="B1055">
        <v>143</v>
      </c>
      <c r="C1055">
        <v>143</v>
      </c>
      <c r="D1055" s="8">
        <v>121.71634924228171</v>
      </c>
      <c r="E1055" s="8">
        <v>-104.67165083163651</v>
      </c>
      <c r="F1055" s="8">
        <v>-46.011546022534041</v>
      </c>
      <c r="G1055" s="8">
        <v>8.5223492053231649</v>
      </c>
      <c r="H1055" s="8">
        <v>8.5223492053220351</v>
      </c>
      <c r="I1055" s="8">
        <v>-45.849004781368272</v>
      </c>
    </row>
    <row r="1056" spans="1:9" x14ac:dyDescent="0.25">
      <c r="A1056">
        <v>5</v>
      </c>
      <c r="B1056">
        <v>143</v>
      </c>
      <c r="C1056">
        <v>143</v>
      </c>
      <c r="D1056" s="8">
        <v>19.952024414688562</v>
      </c>
      <c r="E1056" s="8">
        <v>19.952024414684725</v>
      </c>
      <c r="F1056" s="8">
        <v>15.71326166149251</v>
      </c>
      <c r="G1056" s="8">
        <v>175.42280036533015</v>
      </c>
      <c r="H1056" s="8">
        <v>-135.51875153595688</v>
      </c>
      <c r="I1056" s="8">
        <v>16.208468303738677</v>
      </c>
    </row>
    <row r="1057" spans="1:9" x14ac:dyDescent="0.25">
      <c r="A1057">
        <v>6</v>
      </c>
      <c r="B1057">
        <v>143</v>
      </c>
      <c r="C1057">
        <v>143</v>
      </c>
      <c r="D1057" s="8">
        <v>82.610537535225305</v>
      </c>
      <c r="E1057" s="8">
        <v>-60.701033845227322</v>
      </c>
      <c r="F1057" s="8">
        <v>16.186035294849972</v>
      </c>
      <c r="G1057" s="8">
        <v>105.18962933347761</v>
      </c>
      <c r="H1057" s="8">
        <v>-83.280125643479622</v>
      </c>
      <c r="I1057" s="8">
        <v>16.464487678583858</v>
      </c>
    </row>
    <row r="1058" spans="1:9" x14ac:dyDescent="0.25">
      <c r="A1058">
        <v>7</v>
      </c>
      <c r="B1058">
        <v>143</v>
      </c>
      <c r="C1058">
        <v>143</v>
      </c>
      <c r="D1058" s="8">
        <v>84.700239775856602</v>
      </c>
      <c r="E1058" s="8">
        <v>-103.76951520110148</v>
      </c>
      <c r="F1058" s="8">
        <v>-16.412050352240723</v>
      </c>
      <c r="G1058" s="8">
        <v>62.193672831561322</v>
      </c>
      <c r="H1058" s="8">
        <v>-81.262948256806197</v>
      </c>
      <c r="I1058" s="8">
        <v>-16.133597968506834</v>
      </c>
    </row>
    <row r="1059" spans="1:9" x14ac:dyDescent="0.25">
      <c r="A1059">
        <v>8</v>
      </c>
      <c r="B1059">
        <v>143</v>
      </c>
      <c r="C1059">
        <v>143</v>
      </c>
      <c r="D1059" s="8">
        <v>138.26831366772993</v>
      </c>
      <c r="E1059" s="8">
        <v>-172.98795100131886</v>
      </c>
      <c r="F1059" s="8">
        <v>-16.156030977447376</v>
      </c>
      <c r="G1059" s="8">
        <v>-16.691683461327241</v>
      </c>
      <c r="H1059" s="8">
        <v>-18.027953872261673</v>
      </c>
      <c r="I1059" s="8">
        <v>-15.660824335201205</v>
      </c>
    </row>
    <row r="1060" spans="1:9" x14ac:dyDescent="0.25">
      <c r="A1060">
        <v>9</v>
      </c>
      <c r="B1060">
        <v>143</v>
      </c>
      <c r="C1060">
        <v>143</v>
      </c>
      <c r="D1060" s="8">
        <v>-15.773867719285183</v>
      </c>
      <c r="E1060" s="8">
        <v>-17.110138130220125</v>
      </c>
      <c r="F1060" s="8">
        <v>-5.6342880172778074</v>
      </c>
      <c r="G1060" s="8">
        <v>-83.436977238664497</v>
      </c>
      <c r="H1060" s="8">
        <v>50.552971389159183</v>
      </c>
      <c r="I1060" s="8">
        <v>-4.9865340065771901</v>
      </c>
    </row>
    <row r="1061" spans="1:9" x14ac:dyDescent="0.25">
      <c r="A1061">
        <v>10</v>
      </c>
      <c r="B1061">
        <v>143</v>
      </c>
      <c r="C1061">
        <v>143</v>
      </c>
      <c r="D1061" s="8">
        <v>-82.174501016094069</v>
      </c>
      <c r="E1061" s="8">
        <v>51.815447611729525</v>
      </c>
      <c r="F1061" s="8">
        <v>4.9340966802738047</v>
      </c>
      <c r="G1061" s="8">
        <v>-15.179526702182338</v>
      </c>
      <c r="H1061" s="8">
        <v>-15.17952670218221</v>
      </c>
      <c r="I1061" s="8">
        <v>5.581850690974421</v>
      </c>
    </row>
    <row r="1062" spans="1:9" x14ac:dyDescent="0.25">
      <c r="A1062">
        <v>11</v>
      </c>
      <c r="B1062">
        <v>143</v>
      </c>
      <c r="C1062">
        <v>143</v>
      </c>
      <c r="D1062" s="8">
        <v>-14.458577265983587</v>
      </c>
      <c r="E1062" s="8">
        <v>-14.458577265983768</v>
      </c>
      <c r="F1062" s="8">
        <v>-11.520835531562311</v>
      </c>
      <c r="G1062" s="8">
        <v>-157.12569462118739</v>
      </c>
      <c r="H1062" s="8">
        <v>128.20854008922004</v>
      </c>
      <c r="I1062" s="8">
        <v>-10.873081520861694</v>
      </c>
    </row>
    <row r="1063" spans="1:9" x14ac:dyDescent="0.25">
      <c r="A1063">
        <v>12</v>
      </c>
      <c r="B1063">
        <v>143</v>
      </c>
      <c r="C1063">
        <v>143</v>
      </c>
      <c r="D1063" s="8">
        <v>-159.01137494372628</v>
      </c>
      <c r="E1063" s="8">
        <v>126.32285976668109</v>
      </c>
      <c r="F1063" s="8">
        <v>4.1813345835068967</v>
      </c>
      <c r="G1063" s="8">
        <v>-101.60779084069944</v>
      </c>
      <c r="H1063" s="8">
        <v>68.919275663654247</v>
      </c>
      <c r="I1063" s="8">
        <v>4.8290885942075139</v>
      </c>
    </row>
    <row r="1064" spans="1:9" x14ac:dyDescent="0.25">
      <c r="A1064">
        <v>13</v>
      </c>
      <c r="B1064">
        <v>143</v>
      </c>
      <c r="C1064">
        <v>143</v>
      </c>
      <c r="D1064" s="8">
        <v>-103.1488106826864</v>
      </c>
      <c r="E1064" s="8">
        <v>67.378255821667196</v>
      </c>
      <c r="F1064" s="8">
        <v>19.989410329652635</v>
      </c>
      <c r="G1064" s="8">
        <v>93.974855148501675</v>
      </c>
      <c r="H1064" s="8">
        <v>-129.74541000952087</v>
      </c>
      <c r="I1064" s="8">
        <v>20.484616971898802</v>
      </c>
    </row>
    <row r="1065" spans="1:9" x14ac:dyDescent="0.25">
      <c r="A1065">
        <v>14</v>
      </c>
      <c r="B1065">
        <v>143</v>
      </c>
      <c r="C1065">
        <v>143</v>
      </c>
      <c r="D1065" s="8">
        <v>41.733330028103467</v>
      </c>
      <c r="E1065" s="8">
        <v>-61.378340166510952</v>
      </c>
      <c r="F1065" s="8">
        <v>20.462183962974905</v>
      </c>
      <c r="G1065" s="8">
        <v>70.226664204595849</v>
      </c>
      <c r="H1065" s="8">
        <v>-89.871674343003335</v>
      </c>
      <c r="I1065" s="8">
        <v>20.74063634670879</v>
      </c>
    </row>
    <row r="1066" spans="1:9" x14ac:dyDescent="0.25">
      <c r="A1066">
        <v>15</v>
      </c>
      <c r="B1066">
        <v>143</v>
      </c>
      <c r="C1066">
        <v>143</v>
      </c>
      <c r="D1066" s="8">
        <v>93.808123700460555</v>
      </c>
      <c r="E1066" s="8">
        <v>-66.290214847135104</v>
      </c>
      <c r="F1066" s="8">
        <v>-14.048889409348424</v>
      </c>
      <c r="G1066" s="8">
        <v>74.569990031002277</v>
      </c>
      <c r="H1066" s="8">
        <v>-47.05208117767684</v>
      </c>
      <c r="I1066" s="8">
        <v>-13.770437025614536</v>
      </c>
    </row>
    <row r="1067" spans="1:9" x14ac:dyDescent="0.25">
      <c r="A1067">
        <v>16</v>
      </c>
      <c r="B1067">
        <v>143</v>
      </c>
      <c r="C1067">
        <v>143</v>
      </c>
      <c r="D1067" s="8">
        <v>157.0117165000128</v>
      </c>
      <c r="E1067" s="8">
        <v>-106.87036366139986</v>
      </c>
      <c r="F1067" s="8">
        <v>-13.792870034544492</v>
      </c>
      <c r="G1067" s="8">
        <v>25.070676419306533</v>
      </c>
      <c r="H1067" s="8">
        <v>25.070676419306398</v>
      </c>
      <c r="I1067" s="8">
        <v>-13.297663392298325</v>
      </c>
    </row>
    <row r="1068" spans="1:9" x14ac:dyDescent="0.25">
      <c r="A1068">
        <v>17</v>
      </c>
      <c r="B1068">
        <v>143</v>
      </c>
      <c r="C1068">
        <v>143</v>
      </c>
      <c r="D1068" s="8">
        <v>8.5342303089505958</v>
      </c>
      <c r="E1068" s="8">
        <v>8.5342303089514022</v>
      </c>
      <c r="F1068" s="8">
        <v>59.507536846368055</v>
      </c>
      <c r="G1068" s="8">
        <v>155.38933656702915</v>
      </c>
      <c r="H1068" s="8">
        <v>-138.32087594912713</v>
      </c>
      <c r="I1068" s="8">
        <v>59.67007808753381</v>
      </c>
    </row>
    <row r="1069" spans="1:9" x14ac:dyDescent="0.25">
      <c r="A1069">
        <v>18</v>
      </c>
      <c r="B1069">
        <v>143</v>
      </c>
      <c r="C1069">
        <v>143</v>
      </c>
      <c r="D1069" s="8">
        <v>74.35665939372187</v>
      </c>
      <c r="E1069" s="8">
        <v>-64.931638352997012</v>
      </c>
      <c r="F1069" s="8">
        <v>59.442881581060135</v>
      </c>
      <c r="G1069" s="8">
        <v>144.00080826707469</v>
      </c>
      <c r="H1069" s="8">
        <v>-134.57578722634983</v>
      </c>
      <c r="I1069" s="8">
        <v>59.734733352829124</v>
      </c>
    </row>
    <row r="1070" spans="1:9" x14ac:dyDescent="0.25">
      <c r="A1070">
        <v>19</v>
      </c>
      <c r="B1070">
        <v>143</v>
      </c>
      <c r="C1070">
        <v>143</v>
      </c>
      <c r="D1070" s="8">
        <v>129.11067089848763</v>
      </c>
      <c r="E1070" s="8">
        <v>-149.4659245949407</v>
      </c>
      <c r="F1070" s="8">
        <v>-37.6889708497499</v>
      </c>
      <c r="G1070" s="8">
        <v>85.232407114255977</v>
      </c>
      <c r="H1070" s="8">
        <v>-105.58766081070902</v>
      </c>
      <c r="I1070" s="8">
        <v>-37.397119077980911</v>
      </c>
    </row>
    <row r="1071" spans="1:9" x14ac:dyDescent="0.25">
      <c r="A1071">
        <v>20</v>
      </c>
      <c r="B1071">
        <v>143</v>
      </c>
      <c r="C1071">
        <v>143</v>
      </c>
      <c r="D1071" s="8">
        <v>-64.130089749283343</v>
      </c>
      <c r="E1071" s="8">
        <v>43.422036058506635</v>
      </c>
      <c r="F1071" s="8">
        <v>-37.834896735631823</v>
      </c>
      <c r="G1071" s="8">
        <v>-151.88661731774113</v>
      </c>
      <c r="H1071" s="8">
        <v>131.17856362696443</v>
      </c>
      <c r="I1071" s="8">
        <v>-37.251193192093851</v>
      </c>
    </row>
    <row r="1072" spans="1:9" x14ac:dyDescent="0.25">
      <c r="A1072">
        <v>21</v>
      </c>
      <c r="B1072">
        <v>143</v>
      </c>
      <c r="C1072">
        <v>143</v>
      </c>
      <c r="D1072" s="8">
        <v>-106.38894778241644</v>
      </c>
      <c r="E1072" s="8">
        <v>-106.38894778241473</v>
      </c>
      <c r="F1072" s="8">
        <v>-0.24864625325120884</v>
      </c>
      <c r="G1072" s="8">
        <v>-106.38894778241472</v>
      </c>
      <c r="H1072" s="8">
        <v>-106.38894778241645</v>
      </c>
      <c r="I1072" s="8">
        <v>0.24864625325128167</v>
      </c>
    </row>
    <row r="1073" spans="1:9" x14ac:dyDescent="0.25">
      <c r="A1073">
        <v>22</v>
      </c>
      <c r="B1073">
        <v>143</v>
      </c>
      <c r="C1073">
        <v>143</v>
      </c>
      <c r="D1073" s="8">
        <v>-0.8509122843006397</v>
      </c>
      <c r="E1073" s="8">
        <v>-0.85091228430070454</v>
      </c>
      <c r="F1073" s="8">
        <v>-0.37773921846618563</v>
      </c>
      <c r="G1073" s="8">
        <v>-0.8509122843006911</v>
      </c>
      <c r="H1073" s="8">
        <v>-0.85091228430065313</v>
      </c>
      <c r="I1073" s="8">
        <v>0.37773921846618574</v>
      </c>
    </row>
    <row r="1074" spans="1:9" x14ac:dyDescent="0.25">
      <c r="A1074">
        <v>23</v>
      </c>
      <c r="B1074">
        <v>143</v>
      </c>
      <c r="C1074">
        <v>143</v>
      </c>
      <c r="D1074" s="8">
        <v>-123.79710703955045</v>
      </c>
      <c r="E1074" s="8">
        <v>-123.79710703955057</v>
      </c>
      <c r="F1074" s="8">
        <v>-0.24864625325124678</v>
      </c>
      <c r="G1074" s="8">
        <v>-123.79710703955055</v>
      </c>
      <c r="H1074" s="8">
        <v>-123.79710703955047</v>
      </c>
      <c r="I1074" s="8">
        <v>0.24864625325124368</v>
      </c>
    </row>
    <row r="1075" spans="1:9" x14ac:dyDescent="0.25">
      <c r="A1075">
        <v>24</v>
      </c>
      <c r="B1075">
        <v>143</v>
      </c>
      <c r="C1075">
        <v>143</v>
      </c>
      <c r="D1075" s="8">
        <v>-195.39838977427416</v>
      </c>
      <c r="E1075" s="8">
        <v>166.03578154558721</v>
      </c>
      <c r="F1075" s="8">
        <v>37.266724853832741</v>
      </c>
      <c r="G1075" s="8">
        <v>119.18281283831517</v>
      </c>
      <c r="H1075" s="8">
        <v>-148.54542106700211</v>
      </c>
      <c r="I1075" s="8">
        <v>37.819365073796327</v>
      </c>
    </row>
    <row r="1076" spans="1:9" x14ac:dyDescent="0.25">
      <c r="A1076">
        <v>25</v>
      </c>
      <c r="B1076">
        <v>143</v>
      </c>
      <c r="C1076">
        <v>143</v>
      </c>
      <c r="D1076" s="8">
        <v>182.77680412669068</v>
      </c>
      <c r="E1076" s="8">
        <v>-219.59585466265307</v>
      </c>
      <c r="F1076" s="8">
        <v>-37.819365073844629</v>
      </c>
      <c r="G1076" s="8">
        <v>-131.80439848630354</v>
      </c>
      <c r="H1076" s="8">
        <v>94.985347950341136</v>
      </c>
      <c r="I1076" s="8">
        <v>-37.266724853881044</v>
      </c>
    </row>
    <row r="1077" spans="1:9" x14ac:dyDescent="0.25">
      <c r="A1077">
        <v>1</v>
      </c>
      <c r="B1077">
        <v>144</v>
      </c>
      <c r="C1077">
        <v>144</v>
      </c>
      <c r="D1077" s="8">
        <v>-147.4790023672002</v>
      </c>
      <c r="E1077" s="8">
        <v>131.66912061370934</v>
      </c>
      <c r="F1077" s="8">
        <v>32.44637086867197</v>
      </c>
      <c r="G1077" s="8">
        <v>-70.953703461542148</v>
      </c>
      <c r="H1077" s="8">
        <v>55.143821708051284</v>
      </c>
      <c r="I1077" s="8">
        <v>33.030074412209949</v>
      </c>
    </row>
    <row r="1078" spans="1:9" x14ac:dyDescent="0.25">
      <c r="A1078">
        <v>2</v>
      </c>
      <c r="B1078">
        <v>144</v>
      </c>
      <c r="C1078">
        <v>144</v>
      </c>
      <c r="D1078" s="8">
        <v>59.315704675242749</v>
      </c>
      <c r="E1078" s="8">
        <v>-74.772786434407109</v>
      </c>
      <c r="F1078" s="8">
        <v>32.59229675455741</v>
      </c>
      <c r="G1078" s="8">
        <v>97.578354128069478</v>
      </c>
      <c r="H1078" s="8">
        <v>-113.03543588723385</v>
      </c>
      <c r="I1078" s="8">
        <v>32.884148526326392</v>
      </c>
    </row>
    <row r="1079" spans="1:9" x14ac:dyDescent="0.25">
      <c r="A1079">
        <v>3</v>
      </c>
      <c r="B1079">
        <v>144</v>
      </c>
      <c r="C1079">
        <v>144</v>
      </c>
      <c r="D1079" s="8">
        <v>109.51870533085578</v>
      </c>
      <c r="E1079" s="8">
        <v>-101.09508468444942</v>
      </c>
      <c r="F1079" s="8">
        <v>-45.197178525685828</v>
      </c>
      <c r="G1079" s="8">
        <v>56.865257827013423</v>
      </c>
      <c r="H1079" s="8">
        <v>-48.441637180607074</v>
      </c>
      <c r="I1079" s="8">
        <v>-44.905326753916839</v>
      </c>
    </row>
    <row r="1080" spans="1:9" x14ac:dyDescent="0.25">
      <c r="A1080">
        <v>4</v>
      </c>
      <c r="B1080">
        <v>144</v>
      </c>
      <c r="C1080">
        <v>144</v>
      </c>
      <c r="D1080" s="8">
        <v>118.66286617380592</v>
      </c>
      <c r="E1080" s="8">
        <v>-103.39247524723788</v>
      </c>
      <c r="F1080" s="8">
        <v>-45.132523260355121</v>
      </c>
      <c r="G1080" s="8">
        <v>7.6351954632844183</v>
      </c>
      <c r="H1080" s="8">
        <v>7.6351954632836083</v>
      </c>
      <c r="I1080" s="8">
        <v>-44.969982019189359</v>
      </c>
    </row>
    <row r="1081" spans="1:9" x14ac:dyDescent="0.25">
      <c r="A1081">
        <v>5</v>
      </c>
      <c r="B1081">
        <v>144</v>
      </c>
      <c r="C1081">
        <v>144</v>
      </c>
      <c r="D1081" s="8">
        <v>19.295477127080368</v>
      </c>
      <c r="E1081" s="8">
        <v>19.295477127076964</v>
      </c>
      <c r="F1081" s="8">
        <v>13.173947896308269</v>
      </c>
      <c r="G1081" s="8">
        <v>150.0314356423674</v>
      </c>
      <c r="H1081" s="8">
        <v>-111.44048138821006</v>
      </c>
      <c r="I1081" s="8">
        <v>13.669154538554434</v>
      </c>
    </row>
    <row r="1082" spans="1:9" x14ac:dyDescent="0.25">
      <c r="A1082">
        <v>6</v>
      </c>
      <c r="B1082">
        <v>144</v>
      </c>
      <c r="C1082">
        <v>144</v>
      </c>
      <c r="D1082" s="8">
        <v>70.850687842136125</v>
      </c>
      <c r="E1082" s="8">
        <v>-49.660549952829768</v>
      </c>
      <c r="F1082" s="8">
        <v>13.646721529647829</v>
      </c>
      <c r="G1082" s="8">
        <v>89.917713468846799</v>
      </c>
      <c r="H1082" s="8">
        <v>-68.727575579540442</v>
      </c>
      <c r="I1082" s="8">
        <v>13.925173913381716</v>
      </c>
    </row>
    <row r="1083" spans="1:9" x14ac:dyDescent="0.25">
      <c r="A1083">
        <v>7</v>
      </c>
      <c r="B1083">
        <v>144</v>
      </c>
      <c r="C1083">
        <v>144</v>
      </c>
      <c r="D1083" s="8">
        <v>70.857130684244012</v>
      </c>
      <c r="E1083" s="8">
        <v>-87.788158364145787</v>
      </c>
      <c r="F1083" s="8">
        <v>-16.018928427755547</v>
      </c>
      <c r="G1083" s="8">
        <v>48.894281586555607</v>
      </c>
      <c r="H1083" s="8">
        <v>-65.825309266457396</v>
      </c>
      <c r="I1083" s="8">
        <v>-15.740476044021658</v>
      </c>
    </row>
    <row r="1084" spans="1:9" x14ac:dyDescent="0.25">
      <c r="A1084">
        <v>8</v>
      </c>
      <c r="B1084">
        <v>144</v>
      </c>
      <c r="C1084">
        <v>144</v>
      </c>
      <c r="D1084" s="8">
        <v>109.04462885146641</v>
      </c>
      <c r="E1084" s="8">
        <v>-139.86121503618091</v>
      </c>
      <c r="F1084" s="8">
        <v>-15.762909052958115</v>
      </c>
      <c r="G1084" s="8">
        <v>-42.086066375085913</v>
      </c>
      <c r="H1084" s="8">
        <v>11.269480190371413</v>
      </c>
      <c r="I1084" s="8">
        <v>-15.26770241071195</v>
      </c>
    </row>
    <row r="1085" spans="1:9" x14ac:dyDescent="0.25">
      <c r="A1085">
        <v>9</v>
      </c>
      <c r="B1085">
        <v>144</v>
      </c>
      <c r="C1085">
        <v>144</v>
      </c>
      <c r="D1085" s="8">
        <v>-41.168250633043911</v>
      </c>
      <c r="E1085" s="8">
        <v>12.187295932413399</v>
      </c>
      <c r="F1085" s="8">
        <v>-5.2411660927894861</v>
      </c>
      <c r="G1085" s="8">
        <v>-103.82235957386573</v>
      </c>
      <c r="H1085" s="8">
        <v>74.841404873235206</v>
      </c>
      <c r="I1085" s="8">
        <v>-4.5934120820888698</v>
      </c>
    </row>
    <row r="1086" spans="1:9" x14ac:dyDescent="0.25">
      <c r="A1086">
        <v>10</v>
      </c>
      <c r="B1086">
        <v>144</v>
      </c>
      <c r="C1086">
        <v>144</v>
      </c>
      <c r="D1086" s="8">
        <v>-103.8606672238862</v>
      </c>
      <c r="E1086" s="8">
        <v>74.803097223214507</v>
      </c>
      <c r="F1086" s="8">
        <v>6.6871665964854179</v>
      </c>
      <c r="G1086" s="8">
        <v>-14.528785000336033</v>
      </c>
      <c r="H1086" s="8">
        <v>-14.528785000335645</v>
      </c>
      <c r="I1086" s="8">
        <v>7.3349206071860342</v>
      </c>
    </row>
    <row r="1087" spans="1:9" x14ac:dyDescent="0.25">
      <c r="A1087">
        <v>11</v>
      </c>
      <c r="B1087">
        <v>144</v>
      </c>
      <c r="C1087">
        <v>144</v>
      </c>
      <c r="D1087" s="8">
        <v>-14.495686976564153</v>
      </c>
      <c r="E1087" s="8">
        <v>-14.495686976564413</v>
      </c>
      <c r="F1087" s="8">
        <v>-9.1262235330998536</v>
      </c>
      <c r="G1087" s="8">
        <v>-126.65162665748575</v>
      </c>
      <c r="H1087" s="8">
        <v>97.660252704357177</v>
      </c>
      <c r="I1087" s="8">
        <v>-8.4784695223992372</v>
      </c>
    </row>
    <row r="1088" spans="1:9" x14ac:dyDescent="0.25">
      <c r="A1088">
        <v>12</v>
      </c>
      <c r="B1088">
        <v>144</v>
      </c>
      <c r="C1088">
        <v>144</v>
      </c>
      <c r="D1088" s="8">
        <v>-127.23652310743449</v>
      </c>
      <c r="E1088" s="8">
        <v>97.075356254408348</v>
      </c>
      <c r="F1088" s="8">
        <v>4.8985937087434275</v>
      </c>
      <c r="G1088" s="8">
        <v>-60.693913298930717</v>
      </c>
      <c r="H1088" s="8">
        <v>30.532746445904586</v>
      </c>
      <c r="I1088" s="8">
        <v>5.5463477194440438</v>
      </c>
    </row>
    <row r="1089" spans="1:9" x14ac:dyDescent="0.25">
      <c r="A1089">
        <v>13</v>
      </c>
      <c r="B1089">
        <v>144</v>
      </c>
      <c r="C1089">
        <v>144</v>
      </c>
      <c r="D1089" s="8">
        <v>-62.234933140913725</v>
      </c>
      <c r="E1089" s="8">
        <v>28.991726603921535</v>
      </c>
      <c r="F1089" s="8">
        <v>17.669368589938749</v>
      </c>
      <c r="G1089" s="8">
        <v>112.28978896735811</v>
      </c>
      <c r="H1089" s="8">
        <v>-145.53299550435031</v>
      </c>
      <c r="I1089" s="8">
        <v>18.164575232184912</v>
      </c>
    </row>
    <row r="1090" spans="1:9" x14ac:dyDescent="0.25">
      <c r="A1090">
        <v>14</v>
      </c>
      <c r="B1090">
        <v>144</v>
      </c>
      <c r="C1090">
        <v>144</v>
      </c>
      <c r="D1090" s="8">
        <v>50.28447070474531</v>
      </c>
      <c r="E1090" s="8">
        <v>-68.544898205244053</v>
      </c>
      <c r="F1090" s="8">
        <v>18.142142223274909</v>
      </c>
      <c r="G1090" s="8">
        <v>75.569008779620404</v>
      </c>
      <c r="H1090" s="8">
        <v>-93.82943628011914</v>
      </c>
      <c r="I1090" s="8">
        <v>18.420594607008795</v>
      </c>
    </row>
    <row r="1091" spans="1:9" x14ac:dyDescent="0.25">
      <c r="A1091">
        <v>15</v>
      </c>
      <c r="B1091">
        <v>144</v>
      </c>
      <c r="C1091">
        <v>144</v>
      </c>
      <c r="D1091" s="8">
        <v>96.925957015133235</v>
      </c>
      <c r="E1091" s="8">
        <v>-72.472488044601477</v>
      </c>
      <c r="F1091" s="8">
        <v>-14.840718793334988</v>
      </c>
      <c r="G1091" s="8">
        <v>76.59266242809295</v>
      </c>
      <c r="H1091" s="8">
        <v>-52.139193457561184</v>
      </c>
      <c r="I1091" s="8">
        <v>-14.562266409601097</v>
      </c>
    </row>
    <row r="1092" spans="1:9" x14ac:dyDescent="0.25">
      <c r="A1092">
        <v>16</v>
      </c>
      <c r="B1092">
        <v>144</v>
      </c>
      <c r="C1092">
        <v>144</v>
      </c>
      <c r="D1092" s="8">
        <v>161.92788947904742</v>
      </c>
      <c r="E1092" s="8">
        <v>-117.38021287895565</v>
      </c>
      <c r="F1092" s="8">
        <v>-14.584699418533587</v>
      </c>
      <c r="G1092" s="8">
        <v>22.273838300045973</v>
      </c>
      <c r="H1092" s="8">
        <v>22.273838300045796</v>
      </c>
      <c r="I1092" s="8">
        <v>-14.08949277628742</v>
      </c>
    </row>
    <row r="1093" spans="1:9" x14ac:dyDescent="0.25">
      <c r="A1093">
        <v>17</v>
      </c>
      <c r="B1093">
        <v>144</v>
      </c>
      <c r="C1093">
        <v>144</v>
      </c>
      <c r="D1093" s="8">
        <v>8.3654838821404702</v>
      </c>
      <c r="E1093" s="8">
        <v>8.3654838821396602</v>
      </c>
      <c r="F1093" s="8">
        <v>51.741007825494471</v>
      </c>
      <c r="G1093" s="8">
        <v>136.08017614134039</v>
      </c>
      <c r="H1093" s="8">
        <v>-119.34920837706026</v>
      </c>
      <c r="I1093" s="8">
        <v>51.90354906666024</v>
      </c>
    </row>
    <row r="1094" spans="1:9" x14ac:dyDescent="0.25">
      <c r="A1094">
        <v>18</v>
      </c>
      <c r="B1094">
        <v>144</v>
      </c>
      <c r="C1094">
        <v>144</v>
      </c>
      <c r="D1094" s="8">
        <v>65.185583689316942</v>
      </c>
      <c r="E1094" s="8">
        <v>-55.948522814054733</v>
      </c>
      <c r="F1094" s="8">
        <v>51.676352560188882</v>
      </c>
      <c r="G1094" s="8">
        <v>125.75263694099915</v>
      </c>
      <c r="H1094" s="8">
        <v>-116.51557606573694</v>
      </c>
      <c r="I1094" s="8">
        <v>51.968204331957864</v>
      </c>
    </row>
    <row r="1095" spans="1:9" x14ac:dyDescent="0.25">
      <c r="A1095">
        <v>19</v>
      </c>
      <c r="B1095">
        <v>144</v>
      </c>
      <c r="C1095">
        <v>144</v>
      </c>
      <c r="D1095" s="8">
        <v>112.21203418625304</v>
      </c>
      <c r="E1095" s="8">
        <v>-130.05617882048762</v>
      </c>
      <c r="F1095" s="8">
        <v>-36.606313518994106</v>
      </c>
      <c r="G1095" s="8">
        <v>69.599121254425739</v>
      </c>
      <c r="H1095" s="8">
        <v>-87.443265888660306</v>
      </c>
      <c r="I1095" s="8">
        <v>-36.314461747225124</v>
      </c>
    </row>
    <row r="1096" spans="1:9" x14ac:dyDescent="0.25">
      <c r="A1096">
        <v>20</v>
      </c>
      <c r="B1096">
        <v>144</v>
      </c>
      <c r="C1096">
        <v>144</v>
      </c>
      <c r="D1096" s="8">
        <v>-75.461182710930345</v>
      </c>
      <c r="E1096" s="8">
        <v>57.264238082372131</v>
      </c>
      <c r="F1096" s="8">
        <v>-36.752239404872995</v>
      </c>
      <c r="G1096" s="8">
        <v>-160.68700857457483</v>
      </c>
      <c r="H1096" s="8">
        <v>142.49006394601659</v>
      </c>
      <c r="I1096" s="8">
        <v>-36.168535861335016</v>
      </c>
    </row>
    <row r="1097" spans="1:9" x14ac:dyDescent="0.25">
      <c r="A1097">
        <v>21</v>
      </c>
      <c r="B1097">
        <v>144</v>
      </c>
      <c r="C1097">
        <v>144</v>
      </c>
      <c r="D1097" s="8">
        <v>-99.144737352541256</v>
      </c>
      <c r="E1097" s="8">
        <v>-99.144737352539835</v>
      </c>
      <c r="F1097" s="8">
        <v>-0.24864625325121564</v>
      </c>
      <c r="G1097" s="8">
        <v>-99.144737352539835</v>
      </c>
      <c r="H1097" s="8">
        <v>-99.144737352541256</v>
      </c>
      <c r="I1097" s="8">
        <v>0.24864625325127487</v>
      </c>
    </row>
    <row r="1098" spans="1:9" x14ac:dyDescent="0.25">
      <c r="A1098">
        <v>22</v>
      </c>
      <c r="B1098">
        <v>144</v>
      </c>
      <c r="C1098">
        <v>144</v>
      </c>
      <c r="D1098" s="8">
        <v>2.73071305891933</v>
      </c>
      <c r="E1098" s="8">
        <v>2.7307130589192723</v>
      </c>
      <c r="F1098" s="8">
        <v>-0.37773921846618619</v>
      </c>
      <c r="G1098" s="8">
        <v>2.7307130589192949</v>
      </c>
      <c r="H1098" s="8">
        <v>2.7307130589193074</v>
      </c>
      <c r="I1098" s="8">
        <v>0.37773921846618519</v>
      </c>
    </row>
    <row r="1099" spans="1:9" x14ac:dyDescent="0.25">
      <c r="A1099">
        <v>23</v>
      </c>
      <c r="B1099">
        <v>144</v>
      </c>
      <c r="C1099">
        <v>144</v>
      </c>
      <c r="D1099" s="8">
        <v>-112.51858570417347</v>
      </c>
      <c r="E1099" s="8">
        <v>-112.5185857041735</v>
      </c>
      <c r="F1099" s="8">
        <v>-0.24864625325124662</v>
      </c>
      <c r="G1099" s="8">
        <v>-112.51858570417349</v>
      </c>
      <c r="H1099" s="8">
        <v>-112.51858570417349</v>
      </c>
      <c r="I1099" s="8">
        <v>0.24864625325124387</v>
      </c>
    </row>
    <row r="1100" spans="1:9" x14ac:dyDescent="0.25">
      <c r="A1100">
        <v>24</v>
      </c>
      <c r="B1100">
        <v>144</v>
      </c>
      <c r="C1100">
        <v>144</v>
      </c>
      <c r="D1100" s="8">
        <v>-146.9598038442889</v>
      </c>
      <c r="E1100" s="8">
        <v>118.93569143033216</v>
      </c>
      <c r="F1100" s="8">
        <v>32.461902530460108</v>
      </c>
      <c r="G1100" s="8">
        <v>127.36076497359284</v>
      </c>
      <c r="H1100" s="8">
        <v>-155.38487738754958</v>
      </c>
      <c r="I1100" s="8">
        <v>33.014542750423693</v>
      </c>
    </row>
    <row r="1101" spans="1:9" x14ac:dyDescent="0.25">
      <c r="A1101">
        <v>25</v>
      </c>
      <c r="B1101">
        <v>144</v>
      </c>
      <c r="C1101">
        <v>144</v>
      </c>
      <c r="D1101" s="8">
        <v>149.41857516512869</v>
      </c>
      <c r="E1101" s="8">
        <v>-181.72879075152747</v>
      </c>
      <c r="F1101" s="8">
        <v>-36.736707743085788</v>
      </c>
      <c r="G1101" s="8">
        <v>-156.09081013907445</v>
      </c>
      <c r="H1101" s="8">
        <v>123.78059455267565</v>
      </c>
      <c r="I1101" s="8">
        <v>-36.184067523122202</v>
      </c>
    </row>
    <row r="1102" spans="1:9" x14ac:dyDescent="0.25">
      <c r="A1102">
        <v>1</v>
      </c>
      <c r="B1102">
        <v>145</v>
      </c>
      <c r="C1102">
        <v>145</v>
      </c>
      <c r="D1102" s="8">
        <v>-190.53734237303183</v>
      </c>
      <c r="E1102" s="8">
        <v>176.49312013487793</v>
      </c>
      <c r="F1102" s="8">
        <v>36.168535861305024</v>
      </c>
      <c r="G1102" s="8">
        <v>-105.3115165094575</v>
      </c>
      <c r="H1102" s="8">
        <v>91.26729427130357</v>
      </c>
      <c r="I1102" s="8">
        <v>36.752239404843003</v>
      </c>
    </row>
    <row r="1103" spans="1:9" x14ac:dyDescent="0.25">
      <c r="A1103">
        <v>2</v>
      </c>
      <c r="B1103">
        <v>145</v>
      </c>
      <c r="C1103">
        <v>145</v>
      </c>
      <c r="D1103" s="8">
        <v>39.74878745578571</v>
      </c>
      <c r="E1103" s="8">
        <v>-53.440209699618556</v>
      </c>
      <c r="F1103" s="8">
        <v>36.314461747188695</v>
      </c>
      <c r="G1103" s="8">
        <v>82.361700387567581</v>
      </c>
      <c r="H1103" s="8">
        <v>-96.053122631400427</v>
      </c>
      <c r="I1103" s="8">
        <v>36.606313518957684</v>
      </c>
    </row>
    <row r="1104" spans="1:9" x14ac:dyDescent="0.25">
      <c r="A1104">
        <v>3</v>
      </c>
      <c r="B1104">
        <v>145</v>
      </c>
      <c r="C1104">
        <v>145</v>
      </c>
      <c r="D1104" s="8">
        <v>93.819324994553568</v>
      </c>
      <c r="E1104" s="8">
        <v>-84.595498024418589</v>
      </c>
      <c r="F1104" s="8">
        <v>-38.309672267016495</v>
      </c>
      <c r="G1104" s="8">
        <v>49.215619239795984</v>
      </c>
      <c r="H1104" s="8">
        <v>-39.991792269661019</v>
      </c>
      <c r="I1104" s="8">
        <v>-38.017820495247513</v>
      </c>
    </row>
    <row r="1105" spans="1:9" x14ac:dyDescent="0.25">
      <c r="A1105">
        <v>4</v>
      </c>
      <c r="B1105">
        <v>145</v>
      </c>
      <c r="C1105">
        <v>145</v>
      </c>
      <c r="D1105" s="8">
        <v>102.40718881666967</v>
      </c>
      <c r="E1105" s="8">
        <v>-85.699983259636355</v>
      </c>
      <c r="F1105" s="8">
        <v>-38.245017001689213</v>
      </c>
      <c r="G1105" s="8">
        <v>8.3536027785166347</v>
      </c>
      <c r="H1105" s="8">
        <v>8.3536027785166773</v>
      </c>
      <c r="I1105" s="8">
        <v>-38.082475760523451</v>
      </c>
    </row>
    <row r="1106" spans="1:9" x14ac:dyDescent="0.25">
      <c r="A1106">
        <v>5</v>
      </c>
      <c r="B1106">
        <v>145</v>
      </c>
      <c r="C1106">
        <v>145</v>
      </c>
      <c r="D1106" s="8">
        <v>17.155186295441244</v>
      </c>
      <c r="E1106" s="8">
        <v>17.155186295439261</v>
      </c>
      <c r="F1106" s="8">
        <v>16.505091045486136</v>
      </c>
      <c r="G1106" s="8">
        <v>180.33897334442204</v>
      </c>
      <c r="H1106" s="8">
        <v>-146.02860075354155</v>
      </c>
      <c r="I1106" s="8">
        <v>17.000297687732303</v>
      </c>
    </row>
    <row r="1107" spans="1:9" x14ac:dyDescent="0.25">
      <c r="A1107">
        <v>6</v>
      </c>
      <c r="B1107">
        <v>145</v>
      </c>
      <c r="C1107">
        <v>145</v>
      </c>
      <c r="D1107" s="8">
        <v>84.633209932344229</v>
      </c>
      <c r="E1107" s="8">
        <v>-65.788146125127199</v>
      </c>
      <c r="F1107" s="8">
        <v>16.977864678856843</v>
      </c>
      <c r="G1107" s="8">
        <v>108.30746264820711</v>
      </c>
      <c r="H1107" s="8">
        <v>-89.462398840990076</v>
      </c>
      <c r="I1107" s="8">
        <v>17.256317062590732</v>
      </c>
    </row>
    <row r="1108" spans="1:9" x14ac:dyDescent="0.25">
      <c r="A1108">
        <v>7</v>
      </c>
      <c r="B1108">
        <v>145</v>
      </c>
      <c r="C1108">
        <v>145</v>
      </c>
      <c r="D1108" s="8">
        <v>90.042584350923789</v>
      </c>
      <c r="E1108" s="8">
        <v>-107.72727713827538</v>
      </c>
      <c r="F1108" s="8">
        <v>-14.092008612535126</v>
      </c>
      <c r="G1108" s="8">
        <v>70.744813508254722</v>
      </c>
      <c r="H1108" s="8">
        <v>-88.429506295606316</v>
      </c>
      <c r="I1108" s="8">
        <v>-13.813556228801239</v>
      </c>
    </row>
    <row r="1109" spans="1:9" x14ac:dyDescent="0.25">
      <c r="A1109">
        <v>8</v>
      </c>
      <c r="B1109">
        <v>145</v>
      </c>
      <c r="C1109">
        <v>145</v>
      </c>
      <c r="D1109" s="8">
        <v>156.58324748671174</v>
      </c>
      <c r="E1109" s="8">
        <v>-188.77553649626793</v>
      </c>
      <c r="F1109" s="8">
        <v>-13.835989237745338</v>
      </c>
      <c r="G1109" s="8">
        <v>24.222194080455566</v>
      </c>
      <c r="H1109" s="8">
        <v>-56.414483090011785</v>
      </c>
      <c r="I1109" s="8">
        <v>-13.340782595499173</v>
      </c>
    </row>
    <row r="1110" spans="1:9" x14ac:dyDescent="0.25">
      <c r="A1110">
        <v>9</v>
      </c>
      <c r="B1110">
        <v>145</v>
      </c>
      <c r="C1110">
        <v>145</v>
      </c>
      <c r="D1110" s="8">
        <v>25.140009822497074</v>
      </c>
      <c r="E1110" s="8">
        <v>-55.496667347970316</v>
      </c>
      <c r="F1110" s="8">
        <v>-6.3515471425217918</v>
      </c>
      <c r="G1110" s="8">
        <v>-51.662125402454123</v>
      </c>
      <c r="H1110" s="8">
        <v>21.305467876980874</v>
      </c>
      <c r="I1110" s="8">
        <v>-5.7037931318211754</v>
      </c>
    </row>
    <row r="1111" spans="1:9" x14ac:dyDescent="0.25">
      <c r="A1111">
        <v>10</v>
      </c>
      <c r="B1111">
        <v>145</v>
      </c>
      <c r="C1111">
        <v>145</v>
      </c>
      <c r="D1111" s="8">
        <v>-51.700433052486019</v>
      </c>
      <c r="E1111" s="8">
        <v>21.267160226948914</v>
      </c>
      <c r="F1111" s="8">
        <v>2.5394846818182404</v>
      </c>
      <c r="G1111" s="8">
        <v>-15.216636412768677</v>
      </c>
      <c r="H1111" s="8">
        <v>-15.216636412768432</v>
      </c>
      <c r="I1111" s="8">
        <v>3.1872386925188572</v>
      </c>
    </row>
    <row r="1112" spans="1:9" x14ac:dyDescent="0.25">
      <c r="A1112">
        <v>11</v>
      </c>
      <c r="B1112">
        <v>145</v>
      </c>
      <c r="C1112">
        <v>145</v>
      </c>
      <c r="D1112" s="8">
        <v>-13.80783556414374</v>
      </c>
      <c r="E1112" s="8">
        <v>-13.807835564143858</v>
      </c>
      <c r="F1112" s="8">
        <v>-13.273905447780594</v>
      </c>
      <c r="G1112" s="8">
        <v>-178.81186082907104</v>
      </c>
      <c r="H1112" s="8">
        <v>151.19618970078344</v>
      </c>
      <c r="I1112" s="8">
        <v>-12.626151437079979</v>
      </c>
    </row>
    <row r="1113" spans="1:9" x14ac:dyDescent="0.25">
      <c r="A1113">
        <v>12</v>
      </c>
      <c r="B1113">
        <v>145</v>
      </c>
      <c r="C1113">
        <v>145</v>
      </c>
      <c r="D1113" s="8">
        <v>-179.39675727900465</v>
      </c>
      <c r="E1113" s="8">
        <v>150.61129325084949</v>
      </c>
      <c r="F1113" s="8">
        <v>3.7882126590258118</v>
      </c>
      <c r="G1113" s="8">
        <v>-127.00217375444315</v>
      </c>
      <c r="H1113" s="8">
        <v>98.216709726287988</v>
      </c>
      <c r="I1113" s="8">
        <v>4.4359666697264286</v>
      </c>
    </row>
    <row r="1114" spans="1:9" x14ac:dyDescent="0.25">
      <c r="A1114">
        <v>13</v>
      </c>
      <c r="B1114">
        <v>145</v>
      </c>
      <c r="C1114">
        <v>145</v>
      </c>
      <c r="D1114" s="8">
        <v>-128.54319359643387</v>
      </c>
      <c r="E1114" s="8">
        <v>96.675689884296759</v>
      </c>
      <c r="F1114" s="8">
        <v>19.596288405174374</v>
      </c>
      <c r="G1114" s="8">
        <v>64.75117033235648</v>
      </c>
      <c r="H1114" s="8">
        <v>-96.618674044493588</v>
      </c>
      <c r="I1114" s="8">
        <v>20.09149504742054</v>
      </c>
    </row>
    <row r="1115" spans="1:9" x14ac:dyDescent="0.25">
      <c r="A1115">
        <v>14</v>
      </c>
      <c r="B1115">
        <v>145</v>
      </c>
      <c r="C1115">
        <v>145</v>
      </c>
      <c r="D1115" s="8">
        <v>28.433938783147127</v>
      </c>
      <c r="E1115" s="8">
        <v>-45.940701176218155</v>
      </c>
      <c r="F1115" s="8">
        <v>20.069062038480801</v>
      </c>
      <c r="G1115" s="8">
        <v>56.383555113021643</v>
      </c>
      <c r="H1115" s="8">
        <v>-73.890317506092671</v>
      </c>
      <c r="I1115" s="8">
        <v>20.34751442221469</v>
      </c>
    </row>
    <row r="1116" spans="1:9" x14ac:dyDescent="0.25">
      <c r="A1116">
        <v>15</v>
      </c>
      <c r="B1116">
        <v>145</v>
      </c>
      <c r="C1116">
        <v>145</v>
      </c>
      <c r="D1116" s="8">
        <v>78.536207835875501</v>
      </c>
      <c r="E1116" s="8">
        <v>-51.73766478323671</v>
      </c>
      <c r="F1116" s="8">
        <v>-11.509575644171493</v>
      </c>
      <c r="G1116" s="8">
        <v>62.81014033792318</v>
      </c>
      <c r="H1116" s="8">
        <v>-36.011597285284388</v>
      </c>
      <c r="I1116" s="8">
        <v>-11.231123260437606</v>
      </c>
    </row>
    <row r="1117" spans="1:9" x14ac:dyDescent="0.25">
      <c r="A1117">
        <v>16</v>
      </c>
      <c r="B1117">
        <v>145</v>
      </c>
      <c r="C1117">
        <v>145</v>
      </c>
      <c r="D1117" s="8">
        <v>131.62035177708509</v>
      </c>
      <c r="E1117" s="8">
        <v>-82.792093513656724</v>
      </c>
      <c r="F1117" s="8">
        <v>-11.253556269362207</v>
      </c>
      <c r="G1117" s="8">
        <v>24.414129131714382</v>
      </c>
      <c r="H1117" s="8">
        <v>24.414129131713992</v>
      </c>
      <c r="I1117" s="8">
        <v>-10.75834962711604</v>
      </c>
    </row>
    <row r="1118" spans="1:9" x14ac:dyDescent="0.25">
      <c r="A1118">
        <v>17</v>
      </c>
      <c r="B1118">
        <v>145</v>
      </c>
      <c r="C1118">
        <v>145</v>
      </c>
      <c r="D1118" s="8">
        <v>7.6470765669185852</v>
      </c>
      <c r="E1118" s="8">
        <v>7.6470765669195888</v>
      </c>
      <c r="F1118" s="8">
        <v>58.628514084209421</v>
      </c>
      <c r="G1118" s="8">
        <v>152.33585349861013</v>
      </c>
      <c r="H1118" s="8">
        <v>-137.04170036477197</v>
      </c>
      <c r="I1118" s="8">
        <v>58.791055325375169</v>
      </c>
    </row>
    <row r="1119" spans="1:9" x14ac:dyDescent="0.25">
      <c r="A1119">
        <v>18</v>
      </c>
      <c r="B1119">
        <v>145</v>
      </c>
      <c r="C1119">
        <v>145</v>
      </c>
      <c r="D1119" s="8">
        <v>72.835222276598955</v>
      </c>
      <c r="E1119" s="8">
        <v>-64.398367725052452</v>
      </c>
      <c r="F1119" s="8">
        <v>58.563858818902219</v>
      </c>
      <c r="G1119" s="8">
        <v>141.45201727741863</v>
      </c>
      <c r="H1119" s="8">
        <v>-133.01516272587213</v>
      </c>
      <c r="I1119" s="8">
        <v>58.855710590671201</v>
      </c>
    </row>
    <row r="1120" spans="1:9" x14ac:dyDescent="0.25">
      <c r="A1120">
        <v>19</v>
      </c>
      <c r="B1120">
        <v>145</v>
      </c>
      <c r="C1120">
        <v>145</v>
      </c>
      <c r="D1120" s="8">
        <v>127.42868792685893</v>
      </c>
      <c r="E1120" s="8">
        <v>-147.03849207643509</v>
      </c>
      <c r="F1120" s="8">
        <v>-32.884148526392465</v>
      </c>
      <c r="G1120" s="8">
        <v>89.166038473951076</v>
      </c>
      <c r="H1120" s="8">
        <v>-108.77584262352723</v>
      </c>
      <c r="I1120" s="8">
        <v>-32.592296754623483</v>
      </c>
    </row>
    <row r="1121" spans="1:9" x14ac:dyDescent="0.25">
      <c r="A1121">
        <v>20</v>
      </c>
      <c r="B1121">
        <v>145</v>
      </c>
      <c r="C1121">
        <v>145</v>
      </c>
      <c r="D1121" s="8">
        <v>-41.103369663090703</v>
      </c>
      <c r="E1121" s="8">
        <v>21.140765519190914</v>
      </c>
      <c r="F1121" s="8">
        <v>-33.030074412275837</v>
      </c>
      <c r="G1121" s="8">
        <v>-117.62866856890287</v>
      </c>
      <c r="H1121" s="8">
        <v>97.666064425003071</v>
      </c>
      <c r="I1121" s="8">
        <v>-32.446370868737866</v>
      </c>
    </row>
    <row r="1122" spans="1:9" x14ac:dyDescent="0.25">
      <c r="A1122">
        <v>21</v>
      </c>
      <c r="B1122">
        <v>145</v>
      </c>
      <c r="C1122">
        <v>145</v>
      </c>
      <c r="D1122" s="8">
        <v>-95.11042644709056</v>
      </c>
      <c r="E1122" s="8">
        <v>-95.110426447088628</v>
      </c>
      <c r="F1122" s="8">
        <v>-0.24864625325120404</v>
      </c>
      <c r="G1122" s="8">
        <v>-95.110426447088614</v>
      </c>
      <c r="H1122" s="8">
        <v>-95.110426447090575</v>
      </c>
      <c r="I1122" s="8">
        <v>0.24864625325128648</v>
      </c>
    </row>
    <row r="1123" spans="1:9" x14ac:dyDescent="0.25">
      <c r="A1123">
        <v>22</v>
      </c>
      <c r="B1123">
        <v>145</v>
      </c>
      <c r="C1123">
        <v>145</v>
      </c>
      <c r="D1123" s="8">
        <v>2.730713058953866</v>
      </c>
      <c r="E1123" s="8">
        <v>2.730713058953754</v>
      </c>
      <c r="F1123" s="8">
        <v>-0.37773921846618563</v>
      </c>
      <c r="G1123" s="8">
        <v>2.7307130589537714</v>
      </c>
      <c r="H1123" s="8">
        <v>2.7307130589538486</v>
      </c>
      <c r="I1123" s="8">
        <v>0.37773921846618574</v>
      </c>
    </row>
    <row r="1124" spans="1:9" x14ac:dyDescent="0.25">
      <c r="A1124">
        <v>23</v>
      </c>
      <c r="B1124">
        <v>145</v>
      </c>
      <c r="C1124">
        <v>145</v>
      </c>
      <c r="D1124" s="8">
        <v>-116.5528966097211</v>
      </c>
      <c r="E1124" s="8">
        <v>-116.55289660972127</v>
      </c>
      <c r="F1124" s="8">
        <v>-0.24864625325124748</v>
      </c>
      <c r="G1124" s="8">
        <v>-116.55289660972124</v>
      </c>
      <c r="H1124" s="8">
        <v>-116.55289660972113</v>
      </c>
      <c r="I1124" s="8">
        <v>0.24864625325124301</v>
      </c>
    </row>
    <row r="1125" spans="1:9" x14ac:dyDescent="0.25">
      <c r="A1125">
        <v>24</v>
      </c>
      <c r="B1125">
        <v>145</v>
      </c>
      <c r="C1125">
        <v>145</v>
      </c>
      <c r="D1125" s="8">
        <v>-219.68480142713861</v>
      </c>
      <c r="E1125" s="8">
        <v>194.83102814800338</v>
      </c>
      <c r="F1125" s="8">
        <v>36.184067523093653</v>
      </c>
      <c r="G1125" s="8">
        <v>85.824583876825258</v>
      </c>
      <c r="H1125" s="8">
        <v>-110.67835715596048</v>
      </c>
      <c r="I1125" s="8">
        <v>36.736707743057238</v>
      </c>
    </row>
    <row r="1126" spans="1:9" x14ac:dyDescent="0.25">
      <c r="A1126">
        <v>25</v>
      </c>
      <c r="B1126">
        <v>145</v>
      </c>
      <c r="C1126">
        <v>145</v>
      </c>
      <c r="D1126" s="8">
        <v>190.95475626203756</v>
      </c>
      <c r="E1126" s="8">
        <v>-226.43531098327594</v>
      </c>
      <c r="F1126" s="8">
        <v>-33.014542750488644</v>
      </c>
      <c r="G1126" s="8">
        <v>-83.365812556388633</v>
      </c>
      <c r="H1126" s="8">
        <v>47.885257835150227</v>
      </c>
      <c r="I1126" s="8">
        <v>-32.461902530525059</v>
      </c>
    </row>
    <row r="1127" spans="1:9" x14ac:dyDescent="0.25">
      <c r="A1127">
        <v>1</v>
      </c>
      <c r="B1127">
        <v>146</v>
      </c>
      <c r="C1127">
        <v>146</v>
      </c>
      <c r="D1127" s="8">
        <v>-79.223634271745453</v>
      </c>
      <c r="E1127" s="8">
        <v>74.453943651907565</v>
      </c>
      <c r="F1127" s="8">
        <v>13.937505117524594</v>
      </c>
      <c r="G1127" s="8">
        <v>-45.962641421041013</v>
      </c>
      <c r="H1127" s="8">
        <v>41.192950801203111</v>
      </c>
      <c r="I1127" s="8">
        <v>14.521208661062568</v>
      </c>
    </row>
    <row r="1128" spans="1:9" x14ac:dyDescent="0.25">
      <c r="A1128">
        <v>2</v>
      </c>
      <c r="B1128">
        <v>146</v>
      </c>
      <c r="C1128">
        <v>146</v>
      </c>
      <c r="D1128" s="8">
        <v>10.757446422319328</v>
      </c>
      <c r="E1128" s="8">
        <v>-15.174337047837836</v>
      </c>
      <c r="F1128" s="8">
        <v>14.083431003410205</v>
      </c>
      <c r="G1128" s="8">
        <v>27.387942847670057</v>
      </c>
      <c r="H1128" s="8">
        <v>-31.804833473188562</v>
      </c>
      <c r="I1128" s="8">
        <v>14.375282775179191</v>
      </c>
    </row>
    <row r="1129" spans="1:9" x14ac:dyDescent="0.25">
      <c r="A1129">
        <v>3</v>
      </c>
      <c r="B1129">
        <v>146</v>
      </c>
      <c r="C1129">
        <v>146</v>
      </c>
      <c r="D1129" s="8">
        <v>31.566077026218203</v>
      </c>
      <c r="E1129" s="8">
        <v>-27.626699294644609</v>
      </c>
      <c r="F1129" s="8">
        <v>-12.807531378518977</v>
      </c>
      <c r="G1129" s="8">
        <v>16.767882945997592</v>
      </c>
      <c r="H1129" s="8">
        <v>-12.828505214424004</v>
      </c>
      <c r="I1129" s="8">
        <v>-12.515679606749989</v>
      </c>
    </row>
    <row r="1130" spans="1:9" x14ac:dyDescent="0.25">
      <c r="A1130">
        <v>4</v>
      </c>
      <c r="B1130">
        <v>146</v>
      </c>
      <c r="C1130">
        <v>146</v>
      </c>
      <c r="D1130" s="8">
        <v>34.81354854955336</v>
      </c>
      <c r="E1130" s="8">
        <v>-27.594863333795161</v>
      </c>
      <c r="F1130" s="8">
        <v>-12.742876113209585</v>
      </c>
      <c r="G1130" s="8">
        <v>3.609342607878625</v>
      </c>
      <c r="H1130" s="8">
        <v>3.6093426078795727</v>
      </c>
      <c r="I1130" s="8">
        <v>-12.580334872043826</v>
      </c>
    </row>
    <row r="1131" spans="1:9" x14ac:dyDescent="0.25">
      <c r="A1131">
        <v>5</v>
      </c>
      <c r="B1131">
        <v>146</v>
      </c>
      <c r="C1131">
        <v>146</v>
      </c>
      <c r="D1131" s="8">
        <v>6.3303022752503351</v>
      </c>
      <c r="E1131" s="8">
        <v>6.3303022752534526</v>
      </c>
      <c r="F1131" s="8">
        <v>7.2816172101427341</v>
      </c>
      <c r="G1131" s="8">
        <v>79.670547905695486</v>
      </c>
      <c r="H1131" s="8">
        <v>-67.009943355191695</v>
      </c>
      <c r="I1131" s="8">
        <v>7.7768238523889002</v>
      </c>
    </row>
    <row r="1132" spans="1:9" x14ac:dyDescent="0.25">
      <c r="A1132">
        <v>6</v>
      </c>
      <c r="B1132">
        <v>146</v>
      </c>
      <c r="C1132">
        <v>146</v>
      </c>
      <c r="D1132" s="8">
        <v>37.294418260763003</v>
      </c>
      <c r="E1132" s="8">
        <v>-30.309964508021316</v>
      </c>
      <c r="F1132" s="8">
        <v>7.7543908434847104</v>
      </c>
      <c r="G1132" s="8">
        <v>48.211897518688318</v>
      </c>
      <c r="H1132" s="8">
        <v>-41.227443765946632</v>
      </c>
      <c r="I1132" s="8">
        <v>8.0328432272185974</v>
      </c>
    </row>
    <row r="1133" spans="1:9" x14ac:dyDescent="0.25">
      <c r="A1133">
        <v>7</v>
      </c>
      <c r="B1133">
        <v>146</v>
      </c>
      <c r="C1133">
        <v>146</v>
      </c>
      <c r="D1133" s="8">
        <v>41.946198984258089</v>
      </c>
      <c r="E1133" s="8">
        <v>-47.493142300375894</v>
      </c>
      <c r="F1133" s="8">
        <v>-5.2695819331560569</v>
      </c>
      <c r="G1133" s="8">
        <v>34.850522548415739</v>
      </c>
      <c r="H1133" s="8">
        <v>-40.397465864533544</v>
      </c>
      <c r="I1133" s="8">
        <v>-4.9911295494221708</v>
      </c>
    </row>
    <row r="1134" spans="1:9" x14ac:dyDescent="0.25">
      <c r="A1134">
        <v>8</v>
      </c>
      <c r="B1134">
        <v>146</v>
      </c>
      <c r="C1134">
        <v>146</v>
      </c>
      <c r="D1134" s="8">
        <v>76.614047264367258</v>
      </c>
      <c r="E1134" s="8">
        <v>-86.650691717924701</v>
      </c>
      <c r="F1134" s="8">
        <v>-5.0135625583613717</v>
      </c>
      <c r="G1134" s="8">
        <v>30.190035685445022</v>
      </c>
      <c r="H1134" s="8">
        <v>-40.226680139002475</v>
      </c>
      <c r="I1134" s="8">
        <v>-4.5183559161152047</v>
      </c>
    </row>
    <row r="1135" spans="1:9" x14ac:dyDescent="0.25">
      <c r="A1135">
        <v>9</v>
      </c>
      <c r="B1135">
        <v>146</v>
      </c>
      <c r="C1135">
        <v>146</v>
      </c>
      <c r="D1135" s="8">
        <v>31.107851427484878</v>
      </c>
      <c r="E1135" s="8">
        <v>-39.308864396962633</v>
      </c>
      <c r="F1135" s="8">
        <v>-4.1099390038557067</v>
      </c>
      <c r="G1135" s="8">
        <v>-17.132619428093371</v>
      </c>
      <c r="H1135" s="8">
        <v>8.9316064586156187</v>
      </c>
      <c r="I1135" s="8">
        <v>-3.4621849931550899</v>
      </c>
    </row>
    <row r="1136" spans="1:9" x14ac:dyDescent="0.25">
      <c r="A1136">
        <v>10</v>
      </c>
      <c r="B1136">
        <v>146</v>
      </c>
      <c r="C1136">
        <v>146</v>
      </c>
      <c r="D1136" s="8">
        <v>-19.560873522942856</v>
      </c>
      <c r="E1136" s="8">
        <v>6.5033523637661439</v>
      </c>
      <c r="F1136" s="8">
        <v>0.69892369911998775</v>
      </c>
      <c r="G1136" s="8">
        <v>-6.5287605795886572</v>
      </c>
      <c r="H1136" s="8">
        <v>-6.528760579588055</v>
      </c>
      <c r="I1136" s="8">
        <v>1.3466777098206042</v>
      </c>
    </row>
    <row r="1137" spans="1:9" x14ac:dyDescent="0.25">
      <c r="A1137">
        <v>11</v>
      </c>
      <c r="B1137">
        <v>146</v>
      </c>
      <c r="C1137">
        <v>146</v>
      </c>
      <c r="D1137" s="8">
        <v>-5.8078111433910662</v>
      </c>
      <c r="E1137" s="8">
        <v>-5.8078111433914783</v>
      </c>
      <c r="F1137" s="8">
        <v>-7.2856625504058696</v>
      </c>
      <c r="G1137" s="8">
        <v>-94.512067128003764</v>
      </c>
      <c r="H1137" s="8">
        <v>82.896444841221211</v>
      </c>
      <c r="I1137" s="8">
        <v>-6.6379085397052524</v>
      </c>
    </row>
    <row r="1138" spans="1:9" x14ac:dyDescent="0.25">
      <c r="A1138">
        <v>12</v>
      </c>
      <c r="B1138">
        <v>146</v>
      </c>
      <c r="C1138">
        <v>146</v>
      </c>
      <c r="D1138" s="8">
        <v>-92.707017133119777</v>
      </c>
      <c r="E1138" s="8">
        <v>84.701494836105027</v>
      </c>
      <c r="F1138" s="8">
        <v>2.6569855700856189</v>
      </c>
      <c r="G1138" s="8">
        <v>-54.726071693883547</v>
      </c>
      <c r="H1138" s="8">
        <v>46.720549396868797</v>
      </c>
      <c r="I1138" s="8">
        <v>3.3047395807862356</v>
      </c>
    </row>
    <row r="1139" spans="1:9" x14ac:dyDescent="0.25">
      <c r="A1139">
        <v>13</v>
      </c>
      <c r="B1139">
        <v>146</v>
      </c>
      <c r="C1139">
        <v>146</v>
      </c>
      <c r="D1139" s="8">
        <v>-56.267091535866136</v>
      </c>
      <c r="E1139" s="8">
        <v>45.179529554885583</v>
      </c>
      <c r="F1139" s="8">
        <v>8.846941910563439</v>
      </c>
      <c r="G1139" s="8">
        <v>32.320588745155852</v>
      </c>
      <c r="H1139" s="8">
        <v>-43.408150726136405</v>
      </c>
      <c r="I1139" s="8">
        <v>9.3421485528096042</v>
      </c>
    </row>
    <row r="1140" spans="1:9" x14ac:dyDescent="0.25">
      <c r="A1140">
        <v>14</v>
      </c>
      <c r="B1140">
        <v>146</v>
      </c>
      <c r="C1140">
        <v>146</v>
      </c>
      <c r="D1140" s="8">
        <v>14.39017974496007</v>
      </c>
      <c r="E1140" s="8">
        <v>-20.512857774246012</v>
      </c>
      <c r="F1140" s="8">
        <v>9.319715543873448</v>
      </c>
      <c r="G1140" s="8">
        <v>27.472623412976077</v>
      </c>
      <c r="H1140" s="8">
        <v>-33.59530144226202</v>
      </c>
      <c r="I1140" s="8">
        <v>9.5981679276073351</v>
      </c>
    </row>
    <row r="1141" spans="1:9" x14ac:dyDescent="0.25">
      <c r="A1141">
        <v>15</v>
      </c>
      <c r="B1141">
        <v>146</v>
      </c>
      <c r="C1141">
        <v>146</v>
      </c>
      <c r="D1141" s="8">
        <v>36.830391885654116</v>
      </c>
      <c r="E1141" s="8">
        <v>-24.237532969577785</v>
      </c>
      <c r="F1141" s="8">
        <v>-5.6172449579902395</v>
      </c>
      <c r="G1141" s="8">
        <v>29.253870756512971</v>
      </c>
      <c r="H1141" s="8">
        <v>-16.66101184043664</v>
      </c>
      <c r="I1141" s="8">
        <v>-5.3387925742563525</v>
      </c>
    </row>
    <row r="1142" spans="1:9" x14ac:dyDescent="0.25">
      <c r="A1142">
        <v>16</v>
      </c>
      <c r="B1142">
        <v>146</v>
      </c>
      <c r="C1142">
        <v>146</v>
      </c>
      <c r="D1142" s="8">
        <v>61.259464040315194</v>
      </c>
      <c r="E1142" s="8">
        <v>-38.361555480561307</v>
      </c>
      <c r="F1142" s="8">
        <v>-5.3612255831873643</v>
      </c>
      <c r="G1142" s="8">
        <v>11.448954279876951</v>
      </c>
      <c r="H1142" s="8">
        <v>11.44895427987694</v>
      </c>
      <c r="I1142" s="8">
        <v>-4.8660189409411974</v>
      </c>
    </row>
    <row r="1143" spans="1:9" x14ac:dyDescent="0.25">
      <c r="A1143">
        <v>17</v>
      </c>
      <c r="B1143">
        <v>146</v>
      </c>
      <c r="C1143">
        <v>146</v>
      </c>
      <c r="D1143" s="8">
        <v>3.6212237115119006</v>
      </c>
      <c r="E1143" s="8">
        <v>3.6212237115140828</v>
      </c>
      <c r="F1143" s="8">
        <v>26.238866937017256</v>
      </c>
      <c r="G1143" s="8">
        <v>68.486535874243074</v>
      </c>
      <c r="H1143" s="8">
        <v>-61.244088451217088</v>
      </c>
      <c r="I1143" s="8">
        <v>26.401408178183011</v>
      </c>
    </row>
    <row r="1144" spans="1:9" x14ac:dyDescent="0.25">
      <c r="A1144">
        <v>18</v>
      </c>
      <c r="B1144">
        <v>146</v>
      </c>
      <c r="C1144">
        <v>146</v>
      </c>
      <c r="D1144" s="8">
        <v>32.73784739552945</v>
      </c>
      <c r="E1144" s="8">
        <v>-28.78523575881713</v>
      </c>
      <c r="F1144" s="8">
        <v>26.174211671712953</v>
      </c>
      <c r="G1144" s="8">
        <v>63.499388972700636</v>
      </c>
      <c r="H1144" s="8">
        <v>-59.546777335988317</v>
      </c>
      <c r="I1144" s="8">
        <v>26.466063443481936</v>
      </c>
    </row>
    <row r="1145" spans="1:9" x14ac:dyDescent="0.25">
      <c r="A1145">
        <v>19</v>
      </c>
      <c r="B1145">
        <v>146</v>
      </c>
      <c r="C1145">
        <v>146</v>
      </c>
      <c r="D1145" s="8">
        <v>57.23827664638808</v>
      </c>
      <c r="E1145" s="8">
        <v>-65.807889662305342</v>
      </c>
      <c r="F1145" s="8">
        <v>-14.37528277522358</v>
      </c>
      <c r="G1145" s="8">
        <v>40.60778022098134</v>
      </c>
      <c r="H1145" s="8">
        <v>-49.17739323689861</v>
      </c>
      <c r="I1145" s="8">
        <v>-14.083431003454592</v>
      </c>
    </row>
    <row r="1146" spans="1:9" x14ac:dyDescent="0.25">
      <c r="A1146">
        <v>20</v>
      </c>
      <c r="B1146">
        <v>146</v>
      </c>
      <c r="C1146">
        <v>146</v>
      </c>
      <c r="D1146" s="8">
        <v>-16.112307622550045</v>
      </c>
      <c r="E1146" s="8">
        <v>7.1898946123091241</v>
      </c>
      <c r="F1146" s="8">
        <v>-14.521208661106307</v>
      </c>
      <c r="G1146" s="8">
        <v>-49.37330047335675</v>
      </c>
      <c r="H1146" s="8">
        <v>40.450887463115833</v>
      </c>
      <c r="I1146" s="8">
        <v>-13.937505117568332</v>
      </c>
    </row>
    <row r="1147" spans="1:9" x14ac:dyDescent="0.25">
      <c r="A1147">
        <v>21</v>
      </c>
      <c r="B1147">
        <v>146</v>
      </c>
      <c r="C1147">
        <v>146</v>
      </c>
      <c r="D1147" s="8">
        <v>-34.273240601105307</v>
      </c>
      <c r="E1147" s="8">
        <v>-34.273240601103872</v>
      </c>
      <c r="F1147" s="8">
        <v>-0.24864625325121434</v>
      </c>
      <c r="G1147" s="8">
        <v>-34.273240601103858</v>
      </c>
      <c r="H1147" s="8">
        <v>-34.273240601105321</v>
      </c>
      <c r="I1147" s="8">
        <v>0.24864625325127621</v>
      </c>
    </row>
    <row r="1148" spans="1:9" x14ac:dyDescent="0.25">
      <c r="A1148">
        <v>22</v>
      </c>
      <c r="B1148">
        <v>146</v>
      </c>
      <c r="C1148">
        <v>146</v>
      </c>
      <c r="D1148" s="8">
        <v>9.3112780060355753</v>
      </c>
      <c r="E1148" s="8">
        <v>9.3112780060354083</v>
      </c>
      <c r="F1148" s="8">
        <v>-0.37773921846618713</v>
      </c>
      <c r="G1148" s="8">
        <v>9.311278006035419</v>
      </c>
      <c r="H1148" s="8">
        <v>9.3112780060355647</v>
      </c>
      <c r="I1148" s="8">
        <v>0.37773921846618425</v>
      </c>
    </row>
    <row r="1149" spans="1:9" x14ac:dyDescent="0.25">
      <c r="A1149">
        <v>23</v>
      </c>
      <c r="B1149">
        <v>146</v>
      </c>
      <c r="C1149">
        <v>146</v>
      </c>
      <c r="D1149" s="8">
        <v>-51.681399858225639</v>
      </c>
      <c r="E1149" s="8">
        <v>-51.681399858225596</v>
      </c>
      <c r="F1149" s="8">
        <v>-0.24864625325124387</v>
      </c>
      <c r="G1149" s="8">
        <v>-51.681399858225589</v>
      </c>
      <c r="H1149" s="8">
        <v>-51.681399858225646</v>
      </c>
      <c r="I1149" s="8">
        <v>0.24864625325124662</v>
      </c>
    </row>
    <row r="1150" spans="1:9" x14ac:dyDescent="0.25">
      <c r="A1150">
        <v>24</v>
      </c>
      <c r="B1150">
        <v>146</v>
      </c>
      <c r="C1150">
        <v>146</v>
      </c>
      <c r="D1150" s="8">
        <v>-95.990721958723825</v>
      </c>
      <c r="E1150" s="8">
        <v>87.789882210298813</v>
      </c>
      <c r="F1150" s="8">
        <v>13.953036779312344</v>
      </c>
      <c r="G1150" s="8">
        <v>23.240102471002182</v>
      </c>
      <c r="H1150" s="8">
        <v>-31.440942219427207</v>
      </c>
      <c r="I1150" s="8">
        <v>14.505676999275927</v>
      </c>
    </row>
    <row r="1151" spans="1:9" x14ac:dyDescent="0.25">
      <c r="A1151">
        <v>25</v>
      </c>
      <c r="B1151">
        <v>146</v>
      </c>
      <c r="C1151">
        <v>146</v>
      </c>
      <c r="D1151" s="8">
        <v>86.834093759352442</v>
      </c>
      <c r="E1151" s="8">
        <v>-102.49137581503572</v>
      </c>
      <c r="F1151" s="8">
        <v>-14.505676999319078</v>
      </c>
      <c r="G1151" s="8">
        <v>-32.396730670735309</v>
      </c>
      <c r="H1151" s="8">
        <v>16.739448615052012</v>
      </c>
      <c r="I1151" s="8">
        <v>-13.953036779355495</v>
      </c>
    </row>
    <row r="1152" spans="1:9" x14ac:dyDescent="0.25">
      <c r="A1152">
        <v>1</v>
      </c>
      <c r="B1152">
        <v>147</v>
      </c>
      <c r="C1152">
        <v>147</v>
      </c>
      <c r="D1152" s="8">
        <v>-153.44918989438185</v>
      </c>
      <c r="E1152" s="8">
        <v>147.06435858964022</v>
      </c>
      <c r="F1152" s="8">
        <v>24.347953484831216</v>
      </c>
      <c r="G1152" s="8">
        <v>-95.853868274529304</v>
      </c>
      <c r="H1152" s="8">
        <v>89.46903696978768</v>
      </c>
      <c r="I1152" s="8">
        <v>24.931657028369187</v>
      </c>
    </row>
    <row r="1153" spans="1:9" x14ac:dyDescent="0.25">
      <c r="A1153">
        <v>2</v>
      </c>
      <c r="B1153">
        <v>147</v>
      </c>
      <c r="C1153">
        <v>147</v>
      </c>
      <c r="D1153" s="8">
        <v>2.2345784763834753</v>
      </c>
      <c r="E1153" s="8">
        <v>-8.2666097868093882</v>
      </c>
      <c r="F1153" s="8">
        <v>24.493879370717508</v>
      </c>
      <c r="G1153" s="8">
        <v>31.032239286308116</v>
      </c>
      <c r="H1153" s="8">
        <v>-37.064270596734026</v>
      </c>
      <c r="I1153" s="8">
        <v>24.785731142486494</v>
      </c>
    </row>
    <row r="1154" spans="1:9" x14ac:dyDescent="0.25">
      <c r="A1154">
        <v>3</v>
      </c>
      <c r="B1154">
        <v>147</v>
      </c>
      <c r="C1154">
        <v>147</v>
      </c>
      <c r="D1154" s="8">
        <v>37.088457503926286</v>
      </c>
      <c r="E1154" s="8">
        <v>-31.008052379116926</v>
      </c>
      <c r="F1154" s="8">
        <v>-14.712080696579159</v>
      </c>
      <c r="G1154" s="8">
        <v>20.064330033158075</v>
      </c>
      <c r="H1154" s="8">
        <v>-13.983924908348714</v>
      </c>
      <c r="I1154" s="8">
        <v>-14.420228924810171</v>
      </c>
    </row>
    <row r="1155" spans="1:9" x14ac:dyDescent="0.25">
      <c r="A1155">
        <v>4</v>
      </c>
      <c r="B1155">
        <v>147</v>
      </c>
      <c r="C1155">
        <v>147</v>
      </c>
      <c r="D1155" s="8">
        <v>41.429428531250473</v>
      </c>
      <c r="E1155" s="8">
        <v>-30.366410433325051</v>
      </c>
      <c r="F1155" s="8">
        <v>-14.647425431263573</v>
      </c>
      <c r="G1155" s="8">
        <v>5.5315090489635415</v>
      </c>
      <c r="H1155" s="8">
        <v>5.5315090489618788</v>
      </c>
      <c r="I1155" s="8">
        <v>-14.484884190097812</v>
      </c>
    </row>
    <row r="1156" spans="1:9" x14ac:dyDescent="0.25">
      <c r="A1156">
        <v>5</v>
      </c>
      <c r="B1156">
        <v>147</v>
      </c>
      <c r="C1156">
        <v>147</v>
      </c>
      <c r="D1156" s="8">
        <v>7.7528213984020029</v>
      </c>
      <c r="E1156" s="8">
        <v>7.7528213984044276</v>
      </c>
      <c r="F1156" s="8">
        <v>12.783463701375268</v>
      </c>
      <c r="G1156" s="8">
        <v>134.68517147211557</v>
      </c>
      <c r="H1156" s="8">
        <v>-119.17952867530914</v>
      </c>
      <c r="I1156" s="8">
        <v>13.278670343621434</v>
      </c>
    </row>
    <row r="1157" spans="1:9" x14ac:dyDescent="0.25">
      <c r="A1157">
        <v>6</v>
      </c>
      <c r="B1157">
        <v>147</v>
      </c>
      <c r="C1157">
        <v>147</v>
      </c>
      <c r="D1157" s="8">
        <v>62.774092595790513</v>
      </c>
      <c r="E1157" s="8">
        <v>-54.231012941551235</v>
      </c>
      <c r="F1157" s="8">
        <v>13.256237334754964</v>
      </c>
      <c r="G1157" s="8">
        <v>81.301048558720296</v>
      </c>
      <c r="H1157" s="8">
        <v>-72.757968904481018</v>
      </c>
      <c r="I1157" s="8">
        <v>13.534689718488851</v>
      </c>
    </row>
    <row r="1158" spans="1:9" x14ac:dyDescent="0.25">
      <c r="A1158">
        <v>7</v>
      </c>
      <c r="B1158">
        <v>147</v>
      </c>
      <c r="C1158">
        <v>147</v>
      </c>
      <c r="D1158" s="8">
        <v>71.939602016084976</v>
      </c>
      <c r="E1158" s="8">
        <v>-82.119415447113894</v>
      </c>
      <c r="F1158" s="8">
        <v>-6.1213461028745053</v>
      </c>
      <c r="G1158" s="8">
        <v>63.665870245926421</v>
      </c>
      <c r="H1158" s="8">
        <v>-73.845683676955346</v>
      </c>
      <c r="I1158" s="8">
        <v>-5.8428937191406192</v>
      </c>
    </row>
    <row r="1159" spans="1:9" x14ac:dyDescent="0.25">
      <c r="A1159">
        <v>8</v>
      </c>
      <c r="B1159">
        <v>147</v>
      </c>
      <c r="C1159">
        <v>147</v>
      </c>
      <c r="D1159" s="8">
        <v>139.93203103293692</v>
      </c>
      <c r="E1159" s="8">
        <v>-158.42528630905687</v>
      </c>
      <c r="F1159" s="8">
        <v>-5.8653267280879859</v>
      </c>
      <c r="G1159" s="8">
        <v>85.211198665255324</v>
      </c>
      <c r="H1159" s="8">
        <v>-103.70445394137531</v>
      </c>
      <c r="I1159" s="8">
        <v>-5.370120085841819</v>
      </c>
    </row>
    <row r="1160" spans="1:9" x14ac:dyDescent="0.25">
      <c r="A1160">
        <v>9</v>
      </c>
      <c r="B1160">
        <v>147</v>
      </c>
      <c r="C1160">
        <v>147</v>
      </c>
      <c r="D1160" s="8">
        <v>86.129014407295813</v>
      </c>
      <c r="E1160" s="8">
        <v>-102.78663819933482</v>
      </c>
      <c r="F1160" s="8">
        <v>-4.9617031735804042</v>
      </c>
      <c r="G1160" s="8">
        <v>27.035708964843135</v>
      </c>
      <c r="H1160" s="8">
        <v>-43.693332756882143</v>
      </c>
      <c r="I1160" s="8">
        <v>-4.313949162879787</v>
      </c>
    </row>
    <row r="1161" spans="1:9" x14ac:dyDescent="0.25">
      <c r="A1161">
        <v>10</v>
      </c>
      <c r="B1161">
        <v>147</v>
      </c>
      <c r="C1161">
        <v>147</v>
      </c>
      <c r="D1161" s="8">
        <v>27.425819927272656</v>
      </c>
      <c r="E1161" s="8">
        <v>-43.303221794452483</v>
      </c>
      <c r="F1161" s="8">
        <v>-3.0993944526718296</v>
      </c>
      <c r="G1161" s="8">
        <v>-7.938700933590038</v>
      </c>
      <c r="H1161" s="8">
        <v>-7.9387009335897911</v>
      </c>
      <c r="I1161" s="8">
        <v>-2.4516404419712137</v>
      </c>
    </row>
    <row r="1162" spans="1:9" x14ac:dyDescent="0.25">
      <c r="A1162">
        <v>11</v>
      </c>
      <c r="B1162">
        <v>147</v>
      </c>
      <c r="C1162">
        <v>147</v>
      </c>
      <c r="D1162" s="8">
        <v>-5.7274067704667191</v>
      </c>
      <c r="E1162" s="8">
        <v>-5.7274067704670868</v>
      </c>
      <c r="F1162" s="8">
        <v>-12.473988547074514</v>
      </c>
      <c r="G1162" s="8">
        <v>-160.53921438269094</v>
      </c>
      <c r="H1162" s="8">
        <v>149.08440084175714</v>
      </c>
      <c r="I1162" s="8">
        <v>-11.826234536373896</v>
      </c>
    </row>
    <row r="1163" spans="1:9" x14ac:dyDescent="0.25">
      <c r="A1163">
        <v>12</v>
      </c>
      <c r="B1163">
        <v>147</v>
      </c>
      <c r="C1163">
        <v>147</v>
      </c>
      <c r="D1163" s="8">
        <v>-161.55252944508496</v>
      </c>
      <c r="E1163" s="8">
        <v>148.07108577936285</v>
      </c>
      <c r="F1163" s="8">
        <v>1.1029241320731027</v>
      </c>
      <c r="G1163" s="8">
        <v>-143.37280636771558</v>
      </c>
      <c r="H1163" s="8">
        <v>129.89136270199347</v>
      </c>
      <c r="I1163" s="8">
        <v>1.750678142773719</v>
      </c>
    </row>
    <row r="1164" spans="1:9" x14ac:dyDescent="0.25">
      <c r="A1164">
        <v>13</v>
      </c>
      <c r="B1164">
        <v>147</v>
      </c>
      <c r="C1164">
        <v>147</v>
      </c>
      <c r="D1164" s="8">
        <v>-144.91382620970779</v>
      </c>
      <c r="E1164" s="8">
        <v>128.35034286000092</v>
      </c>
      <c r="F1164" s="8">
        <v>13.87369901327691</v>
      </c>
      <c r="G1164" s="8">
        <v>-7.3617678623669178</v>
      </c>
      <c r="H1164" s="8">
        <v>-9.2017154873399356</v>
      </c>
      <c r="I1164" s="8">
        <v>14.368905655523076</v>
      </c>
    </row>
    <row r="1165" spans="1:9" x14ac:dyDescent="0.25">
      <c r="A1165">
        <v>14</v>
      </c>
      <c r="B1165">
        <v>147</v>
      </c>
      <c r="C1165">
        <v>147</v>
      </c>
      <c r="D1165" s="8">
        <v>-4.1372917210974345</v>
      </c>
      <c r="E1165" s="8">
        <v>-4.9853153569876438</v>
      </c>
      <c r="F1165" s="8">
        <v>14.346472646560002</v>
      </c>
      <c r="G1165" s="8">
        <v>15.897543500425636</v>
      </c>
      <c r="H1165" s="8">
        <v>-25.020150578510716</v>
      </c>
      <c r="I1165" s="8">
        <v>14.624925030293889</v>
      </c>
    </row>
    <row r="1166" spans="1:9" x14ac:dyDescent="0.25">
      <c r="A1166">
        <v>15</v>
      </c>
      <c r="B1166">
        <v>147</v>
      </c>
      <c r="C1166">
        <v>147</v>
      </c>
      <c r="D1166" s="8">
        <v>30.075086370526638</v>
      </c>
      <c r="E1166" s="8">
        <v>-10.842607708408497</v>
      </c>
      <c r="F1166" s="8">
        <v>-3.9016146260244282</v>
      </c>
      <c r="G1166" s="8">
        <v>24.871413896140908</v>
      </c>
      <c r="H1166" s="8">
        <v>-5.6389352340227674</v>
      </c>
      <c r="I1166" s="8">
        <v>-3.6231622422905407</v>
      </c>
    </row>
    <row r="1167" spans="1:9" x14ac:dyDescent="0.25">
      <c r="A1167">
        <v>16</v>
      </c>
      <c r="B1167">
        <v>147</v>
      </c>
      <c r="C1167">
        <v>147</v>
      </c>
      <c r="D1167" s="8">
        <v>50.607755919073568</v>
      </c>
      <c r="E1167" s="8">
        <v>-15.590215509190362</v>
      </c>
      <c r="F1167" s="8">
        <v>-3.6455952512109495</v>
      </c>
      <c r="G1167" s="8">
        <v>17.508770204941584</v>
      </c>
      <c r="H1167" s="8">
        <v>17.508770204941619</v>
      </c>
      <c r="I1167" s="8">
        <v>-3.150388608964783</v>
      </c>
    </row>
    <row r="1168" spans="1:9" x14ac:dyDescent="0.25">
      <c r="A1168">
        <v>17</v>
      </c>
      <c r="B1168">
        <v>147</v>
      </c>
      <c r="C1168">
        <v>147</v>
      </c>
      <c r="D1168" s="8">
        <v>3.9868409696015563</v>
      </c>
      <c r="E1168" s="8">
        <v>3.986840969605117</v>
      </c>
      <c r="F1168" s="8">
        <v>43.066346482242444</v>
      </c>
      <c r="G1168" s="8">
        <v>110.32305012989981</v>
      </c>
      <c r="H1168" s="8">
        <v>-102.34936819069314</v>
      </c>
      <c r="I1168" s="8">
        <v>43.228887723408207</v>
      </c>
    </row>
    <row r="1169" spans="1:9" x14ac:dyDescent="0.25">
      <c r="A1169">
        <v>18</v>
      </c>
      <c r="B1169">
        <v>147</v>
      </c>
      <c r="C1169">
        <v>147</v>
      </c>
      <c r="D1169" s="8">
        <v>52.608511421737823</v>
      </c>
      <c r="E1169" s="8">
        <v>-48.248652759856377</v>
      </c>
      <c r="F1169" s="8">
        <v>43.001691216937651</v>
      </c>
      <c r="G1169" s="8">
        <v>103.0370935125317</v>
      </c>
      <c r="H1169" s="8">
        <v>-98.677234850650251</v>
      </c>
      <c r="I1169" s="8">
        <v>43.293542988706633</v>
      </c>
    </row>
    <row r="1170" spans="1:9" x14ac:dyDescent="0.25">
      <c r="A1170">
        <v>19</v>
      </c>
      <c r="B1170">
        <v>147</v>
      </c>
      <c r="C1170">
        <v>147</v>
      </c>
      <c r="D1170" s="8">
        <v>93.851989522896318</v>
      </c>
      <c r="E1170" s="8">
        <v>-107.86233884028699</v>
      </c>
      <c r="F1170" s="8">
        <v>-16.721040325198882</v>
      </c>
      <c r="G1170" s="8">
        <v>74.479899583947258</v>
      </c>
      <c r="H1170" s="8">
        <v>-88.490248901337935</v>
      </c>
      <c r="I1170" s="8">
        <v>-16.429188553429896</v>
      </c>
    </row>
    <row r="1171" spans="1:9" x14ac:dyDescent="0.25">
      <c r="A1171">
        <v>20</v>
      </c>
      <c r="B1171">
        <v>147</v>
      </c>
      <c r="C1171">
        <v>147</v>
      </c>
      <c r="D1171" s="8">
        <v>8.4383937943517431</v>
      </c>
      <c r="E1171" s="8">
        <v>-22.801543106066042</v>
      </c>
      <c r="F1171" s="8">
        <v>-16.866966211083721</v>
      </c>
      <c r="G1171" s="8">
        <v>-30.305786083550366</v>
      </c>
      <c r="H1171" s="8">
        <v>15.942636771836066</v>
      </c>
      <c r="I1171" s="8">
        <v>-16.283262667545745</v>
      </c>
    </row>
    <row r="1172" spans="1:9" x14ac:dyDescent="0.25">
      <c r="A1172">
        <v>21</v>
      </c>
      <c r="B1172">
        <v>147</v>
      </c>
      <c r="C1172">
        <v>147</v>
      </c>
      <c r="D1172" s="8">
        <v>-49.969029865835395</v>
      </c>
      <c r="E1172" s="8">
        <v>-49.96902986583315</v>
      </c>
      <c r="F1172" s="8">
        <v>-0.24864625325119677</v>
      </c>
      <c r="G1172" s="8">
        <v>-49.969029865833143</v>
      </c>
      <c r="H1172" s="8">
        <v>-49.969029865835402</v>
      </c>
      <c r="I1172" s="8">
        <v>0.24864625325129375</v>
      </c>
    </row>
    <row r="1173" spans="1:9" x14ac:dyDescent="0.25">
      <c r="A1173">
        <v>22</v>
      </c>
      <c r="B1173">
        <v>147</v>
      </c>
      <c r="C1173">
        <v>147</v>
      </c>
      <c r="D1173" s="8">
        <v>1.5510897623918449</v>
      </c>
      <c r="E1173" s="8">
        <v>1.5510897623917335</v>
      </c>
      <c r="F1173" s="8">
        <v>-0.37773921846618536</v>
      </c>
      <c r="G1173" s="8">
        <v>1.5510897623917503</v>
      </c>
      <c r="H1173" s="8">
        <v>1.5510897623918281</v>
      </c>
      <c r="I1173" s="8">
        <v>0.37773921846618602</v>
      </c>
    </row>
    <row r="1174" spans="1:9" x14ac:dyDescent="0.25">
      <c r="A1174">
        <v>23</v>
      </c>
      <c r="B1174">
        <v>147</v>
      </c>
      <c r="C1174">
        <v>147</v>
      </c>
      <c r="D1174" s="8">
        <v>-76.118196084875677</v>
      </c>
      <c r="E1174" s="8">
        <v>-76.118196084875819</v>
      </c>
      <c r="F1174" s="8">
        <v>-0.24864625325124631</v>
      </c>
      <c r="G1174" s="8">
        <v>-76.118196084875819</v>
      </c>
      <c r="H1174" s="8">
        <v>-76.118196084875677</v>
      </c>
      <c r="I1174" s="8">
        <v>0.24864625325124418</v>
      </c>
    </row>
    <row r="1175" spans="1:9" x14ac:dyDescent="0.25">
      <c r="A1175">
        <v>24</v>
      </c>
      <c r="B1175">
        <v>147</v>
      </c>
      <c r="C1175">
        <v>147</v>
      </c>
      <c r="D1175" s="8">
        <v>-200.94099147369184</v>
      </c>
      <c r="E1175" s="8">
        <v>189.84007746001811</v>
      </c>
      <c r="F1175" s="8">
        <v>24.36348514661972</v>
      </c>
      <c r="G1175" s="8">
        <v>5.5212061779005772</v>
      </c>
      <c r="H1175" s="8">
        <v>-16.622120191574322</v>
      </c>
      <c r="I1175" s="8">
        <v>24.916125366583302</v>
      </c>
    </row>
    <row r="1176" spans="1:9" x14ac:dyDescent="0.25">
      <c r="A1176">
        <v>25</v>
      </c>
      <c r="B1176">
        <v>147</v>
      </c>
      <c r="C1176">
        <v>147</v>
      </c>
      <c r="D1176" s="8">
        <v>159.1102565094032</v>
      </c>
      <c r="E1176" s="8">
        <v>-184.53668095580764</v>
      </c>
      <c r="F1176" s="8">
        <v>-16.851434549296531</v>
      </c>
      <c r="G1176" s="8">
        <v>20.223827910268511</v>
      </c>
      <c r="H1176" s="8">
        <v>-45.650252356672951</v>
      </c>
      <c r="I1176" s="8">
        <v>-16.298794329332949</v>
      </c>
    </row>
    <row r="1177" spans="1:9" x14ac:dyDescent="0.25">
      <c r="A1177">
        <v>1</v>
      </c>
      <c r="B1177">
        <v>148</v>
      </c>
      <c r="C1177">
        <v>148</v>
      </c>
      <c r="D1177" s="8">
        <v>-60.156119881746733</v>
      </c>
      <c r="E1177" s="8">
        <v>49.945692960441747</v>
      </c>
      <c r="F1177" s="8">
        <v>16.283262667459606</v>
      </c>
      <c r="G1177" s="8">
        <v>-21.411940004046013</v>
      </c>
      <c r="H1177" s="8">
        <v>11.20151308274102</v>
      </c>
      <c r="I1177" s="8">
        <v>16.866966210997578</v>
      </c>
    </row>
    <row r="1178" spans="1:9" x14ac:dyDescent="0.25">
      <c r="A1178">
        <v>2</v>
      </c>
      <c r="B1178">
        <v>148</v>
      </c>
      <c r="C1178">
        <v>148</v>
      </c>
      <c r="D1178" s="8">
        <v>44.629565785211653</v>
      </c>
      <c r="E1178" s="8">
        <v>-54.487192712189156</v>
      </c>
      <c r="F1178" s="8">
        <v>16.429188553345153</v>
      </c>
      <c r="G1178" s="8">
        <v>64.001655724057869</v>
      </c>
      <c r="H1178" s="8">
        <v>-73.859282651035372</v>
      </c>
      <c r="I1178" s="8">
        <v>16.721040325114139</v>
      </c>
    </row>
    <row r="1179" spans="1:9" x14ac:dyDescent="0.25">
      <c r="A1179">
        <v>3</v>
      </c>
      <c r="B1179">
        <v>148</v>
      </c>
      <c r="C1179">
        <v>148</v>
      </c>
      <c r="D1179" s="8">
        <v>71.103781565913835</v>
      </c>
      <c r="E1179" s="8">
        <v>-66.75715680918313</v>
      </c>
      <c r="F1179" s="8">
        <v>-29.635010923692292</v>
      </c>
      <c r="G1179" s="8">
        <v>36.638546972130214</v>
      </c>
      <c r="H1179" s="8">
        <v>-32.291922215399509</v>
      </c>
      <c r="I1179" s="8">
        <v>-29.343159151923302</v>
      </c>
    </row>
    <row r="1180" spans="1:9" x14ac:dyDescent="0.25">
      <c r="A1180">
        <v>4</v>
      </c>
      <c r="B1180">
        <v>148</v>
      </c>
      <c r="C1180">
        <v>148</v>
      </c>
      <c r="D1180" s="8">
        <v>76.65006280504889</v>
      </c>
      <c r="E1180" s="8">
        <v>-68.700143073131613</v>
      </c>
      <c r="F1180" s="8">
        <v>-29.570355658374169</v>
      </c>
      <c r="G1180" s="8">
        <v>3.9749598659556384</v>
      </c>
      <c r="H1180" s="8">
        <v>3.9749598659616487</v>
      </c>
      <c r="I1180" s="8">
        <v>-29.40781441720841</v>
      </c>
    </row>
    <row r="1181" spans="1:9" x14ac:dyDescent="0.25">
      <c r="A1181">
        <v>5</v>
      </c>
      <c r="B1181">
        <v>148</v>
      </c>
      <c r="C1181">
        <v>148</v>
      </c>
      <c r="D1181" s="8">
        <v>12.390118200284528</v>
      </c>
      <c r="E1181" s="8">
        <v>12.390118200284002</v>
      </c>
      <c r="F1181" s="8">
        <v>5.5659868781565862</v>
      </c>
      <c r="G1181" s="8">
        <v>69.018839784328193</v>
      </c>
      <c r="H1181" s="8">
        <v>-44.23860338375966</v>
      </c>
      <c r="I1181" s="8">
        <v>6.0611935204027532</v>
      </c>
    </row>
    <row r="1182" spans="1:9" x14ac:dyDescent="0.25">
      <c r="A1182">
        <v>6</v>
      </c>
      <c r="B1182">
        <v>148</v>
      </c>
      <c r="C1182">
        <v>148</v>
      </c>
      <c r="D1182" s="8">
        <v>32.911961400346271</v>
      </c>
      <c r="E1182" s="8">
        <v>-19.287887901569416</v>
      </c>
      <c r="F1182" s="8">
        <v>6.0387605114651439</v>
      </c>
      <c r="G1182" s="8">
        <v>41.45659200344312</v>
      </c>
      <c r="H1182" s="8">
        <v>-27.832518504666265</v>
      </c>
      <c r="I1182" s="8">
        <v>6.317212895199031</v>
      </c>
    </row>
    <row r="1183" spans="1:9" x14ac:dyDescent="0.25">
      <c r="A1183">
        <v>7</v>
      </c>
      <c r="B1183">
        <v>148</v>
      </c>
      <c r="C1183">
        <v>148</v>
      </c>
      <c r="D1183" s="8">
        <v>30.371119071611332</v>
      </c>
      <c r="E1183" s="8">
        <v>-38.917991436502845</v>
      </c>
      <c r="F1183" s="8">
        <v>-10.296339035852604</v>
      </c>
      <c r="G1183" s="8">
        <v>16.323051082244653</v>
      </c>
      <c r="H1183" s="8">
        <v>-24.869923447136166</v>
      </c>
      <c r="I1183" s="8">
        <v>-10.017886652118717</v>
      </c>
    </row>
    <row r="1184" spans="1:9" x14ac:dyDescent="0.25">
      <c r="A1184">
        <v>8</v>
      </c>
      <c r="B1184">
        <v>148</v>
      </c>
      <c r="C1184">
        <v>148</v>
      </c>
      <c r="D1184" s="8">
        <v>36.931690656573707</v>
      </c>
      <c r="E1184" s="8">
        <v>-52.444256478866791</v>
      </c>
      <c r="F1184" s="8">
        <v>-10.040319661049004</v>
      </c>
      <c r="G1184" s="8">
        <v>-58.456698988416157</v>
      </c>
      <c r="H1184" s="8">
        <v>42.944133166123073</v>
      </c>
      <c r="I1184" s="8">
        <v>-9.545113018802839</v>
      </c>
    </row>
    <row r="1185" spans="1:9" x14ac:dyDescent="0.25">
      <c r="A1185">
        <v>9</v>
      </c>
      <c r="B1185">
        <v>148</v>
      </c>
      <c r="C1185">
        <v>148</v>
      </c>
      <c r="D1185" s="8">
        <v>-57.538883246376919</v>
      </c>
      <c r="E1185" s="8">
        <v>43.861948908162269</v>
      </c>
      <c r="F1185" s="8">
        <v>-2.5558775658270925</v>
      </c>
      <c r="G1185" s="8">
        <v>-85.978131739882997</v>
      </c>
      <c r="H1185" s="8">
        <v>72.301197401668361</v>
      </c>
      <c r="I1185" s="8">
        <v>-1.9081235551264761</v>
      </c>
    </row>
    <row r="1186" spans="1:9" x14ac:dyDescent="0.25">
      <c r="A1186">
        <v>10</v>
      </c>
      <c r="B1186">
        <v>148</v>
      </c>
      <c r="C1186">
        <v>148</v>
      </c>
      <c r="D1186" s="8">
        <v>-85.588020777426422</v>
      </c>
      <c r="E1186" s="8">
        <v>72.691308364124936</v>
      </c>
      <c r="F1186" s="8">
        <v>5.8872496957737468</v>
      </c>
      <c r="G1186" s="8">
        <v>-6.4483562066508675</v>
      </c>
      <c r="H1186" s="8">
        <v>-6.4483562066506206</v>
      </c>
      <c r="I1186" s="8">
        <v>6.5350037064743631</v>
      </c>
    </row>
    <row r="1187" spans="1:9" x14ac:dyDescent="0.25">
      <c r="A1187">
        <v>11</v>
      </c>
      <c r="B1187">
        <v>148</v>
      </c>
      <c r="C1187">
        <v>148</v>
      </c>
      <c r="D1187" s="8">
        <v>-7.2177514973784715</v>
      </c>
      <c r="E1187" s="8">
        <v>-7.2177514973791945</v>
      </c>
      <c r="F1187" s="8">
        <v>-3.487344398599618</v>
      </c>
      <c r="G1187" s="8">
        <v>-47.525373677590387</v>
      </c>
      <c r="H1187" s="8">
        <v>33.089870682832718</v>
      </c>
      <c r="I1187" s="8">
        <v>-2.8395903878990012</v>
      </c>
    </row>
    <row r="1188" spans="1:9" x14ac:dyDescent="0.25">
      <c r="A1188">
        <v>12</v>
      </c>
      <c r="B1188">
        <v>148</v>
      </c>
      <c r="C1188">
        <v>148</v>
      </c>
      <c r="D1188" s="8">
        <v>-48.538688740014379</v>
      </c>
      <c r="E1188" s="8">
        <v>32.076555620408357</v>
      </c>
      <c r="F1188" s="8">
        <v>3.5087497397945784</v>
      </c>
      <c r="G1188" s="8">
        <v>0.2950912858957544</v>
      </c>
      <c r="H1188" s="8">
        <v>-16.75722440550178</v>
      </c>
      <c r="I1188" s="8">
        <v>4.1565037504951947</v>
      </c>
    </row>
    <row r="1189" spans="1:9" x14ac:dyDescent="0.25">
      <c r="A1189">
        <v>13</v>
      </c>
      <c r="B1189">
        <v>148</v>
      </c>
      <c r="C1189">
        <v>148</v>
      </c>
      <c r="D1189" s="8">
        <v>-1.245928556081461</v>
      </c>
      <c r="E1189" s="8">
        <v>-18.298244247479523</v>
      </c>
      <c r="F1189" s="8">
        <v>9.6987060802663798</v>
      </c>
      <c r="G1189" s="8">
        <v>95.638572513469541</v>
      </c>
      <c r="H1189" s="8">
        <v>-115.18274531703054</v>
      </c>
      <c r="I1189" s="8">
        <v>10.193912722512547</v>
      </c>
    </row>
    <row r="1190" spans="1:9" x14ac:dyDescent="0.25">
      <c r="A1190">
        <v>14</v>
      </c>
      <c r="B1190">
        <v>148</v>
      </c>
      <c r="C1190">
        <v>148</v>
      </c>
      <c r="D1190" s="8">
        <v>43.205527442370425</v>
      </c>
      <c r="E1190" s="8">
        <v>-53.961075586542066</v>
      </c>
      <c r="F1190" s="8">
        <v>10.171479713606422</v>
      </c>
      <c r="G1190" s="8">
        <v>57.466026444723759</v>
      </c>
      <c r="H1190" s="8">
        <v>-68.221574588895407</v>
      </c>
      <c r="I1190" s="8">
        <v>10.449932097340309</v>
      </c>
    </row>
    <row r="1191" spans="1:9" x14ac:dyDescent="0.25">
      <c r="A1191">
        <v>15</v>
      </c>
      <c r="B1191">
        <v>148</v>
      </c>
      <c r="C1191">
        <v>148</v>
      </c>
      <c r="D1191" s="8">
        <v>69.919542925589582</v>
      </c>
      <c r="E1191" s="8">
        <v>-55.768058108033344</v>
      </c>
      <c r="F1191" s="8">
        <v>-11.119091449215434</v>
      </c>
      <c r="G1191" s="8">
        <v>54.733545091509562</v>
      </c>
      <c r="H1191" s="8">
        <v>-40.582060273953324</v>
      </c>
      <c r="I1191" s="8">
        <v>-10.840639065481547</v>
      </c>
    </row>
    <row r="1192" spans="1:9" x14ac:dyDescent="0.25">
      <c r="A1192">
        <v>16</v>
      </c>
      <c r="B1192">
        <v>148</v>
      </c>
      <c r="C1192">
        <v>148</v>
      </c>
      <c r="D1192" s="8">
        <v>116.27408760665818</v>
      </c>
      <c r="E1192" s="8">
        <v>-90.531140800671267</v>
      </c>
      <c r="F1192" s="8">
        <v>-10.863072074415625</v>
      </c>
      <c r="G1192" s="8">
        <v>12.871473402993372</v>
      </c>
      <c r="H1192" s="8">
        <v>12.871473402993553</v>
      </c>
      <c r="I1192" s="8">
        <v>-10.367865432169458</v>
      </c>
    </row>
    <row r="1193" spans="1:9" x14ac:dyDescent="0.25">
      <c r="A1193">
        <v>17</v>
      </c>
      <c r="B1193">
        <v>148</v>
      </c>
      <c r="C1193">
        <v>148</v>
      </c>
      <c r="D1193" s="8">
        <v>5.5433901525827975</v>
      </c>
      <c r="E1193" s="8">
        <v>5.5433901525814564</v>
      </c>
      <c r="F1193" s="8">
        <v>28.143416255025926</v>
      </c>
      <c r="G1193" s="8">
        <v>75.102415855814769</v>
      </c>
      <c r="H1193" s="8">
        <v>-64.015635550650501</v>
      </c>
      <c r="I1193" s="8">
        <v>28.305957496191688</v>
      </c>
    </row>
    <row r="1194" spans="1:9" x14ac:dyDescent="0.25">
      <c r="A1194">
        <v>18</v>
      </c>
      <c r="B1194">
        <v>148</v>
      </c>
      <c r="C1194">
        <v>148</v>
      </c>
      <c r="D1194" s="8">
        <v>36.034294482628667</v>
      </c>
      <c r="E1194" s="8">
        <v>-29.940655452696561</v>
      </c>
      <c r="F1194" s="8">
        <v>28.078760989723499</v>
      </c>
      <c r="G1194" s="8">
        <v>69.021769450290066</v>
      </c>
      <c r="H1194" s="8">
        <v>-62.928130420357967</v>
      </c>
      <c r="I1194" s="8">
        <v>28.370612761492481</v>
      </c>
    </row>
    <row r="1195" spans="1:9" x14ac:dyDescent="0.25">
      <c r="A1195">
        <v>19</v>
      </c>
      <c r="B1195">
        <v>148</v>
      </c>
      <c r="C1195">
        <v>148</v>
      </c>
      <c r="D1195" s="8">
        <v>60.882573084916679</v>
      </c>
      <c r="E1195" s="8">
        <v>-71.06732678573394</v>
      </c>
      <c r="F1195" s="8">
        <v>-24.785731142499099</v>
      </c>
      <c r="G1195" s="8">
        <v>32.084912274975224</v>
      </c>
      <c r="H1195" s="8">
        <v>-42.269665975792492</v>
      </c>
      <c r="I1195" s="8">
        <v>-24.493879370730113</v>
      </c>
    </row>
    <row r="1196" spans="1:9" x14ac:dyDescent="0.25">
      <c r="A1196">
        <v>20</v>
      </c>
      <c r="B1196">
        <v>148</v>
      </c>
      <c r="C1196">
        <v>148</v>
      </c>
      <c r="D1196" s="8">
        <v>-66.003534475967456</v>
      </c>
      <c r="E1196" s="8">
        <v>55.465980780826541</v>
      </c>
      <c r="F1196" s="8">
        <v>-24.931657028377572</v>
      </c>
      <c r="G1196" s="8">
        <v>-123.59885609583965</v>
      </c>
      <c r="H1196" s="8">
        <v>113.06130240069875</v>
      </c>
      <c r="I1196" s="8">
        <v>-24.347953484839596</v>
      </c>
    </row>
    <row r="1197" spans="1:9" x14ac:dyDescent="0.25">
      <c r="A1197">
        <v>21</v>
      </c>
      <c r="B1197">
        <v>148</v>
      </c>
      <c r="C1197">
        <v>148</v>
      </c>
      <c r="D1197" s="8">
        <v>-58.710036827644977</v>
      </c>
      <c r="E1197" s="8">
        <v>-58.710036827644167</v>
      </c>
      <c r="F1197" s="8">
        <v>-0.24864625325122811</v>
      </c>
      <c r="G1197" s="8">
        <v>-58.710036827644153</v>
      </c>
      <c r="H1197" s="8">
        <v>-58.710036827644991</v>
      </c>
      <c r="I1197" s="8">
        <v>0.24864625325126241</v>
      </c>
    </row>
    <row r="1198" spans="1:9" x14ac:dyDescent="0.25">
      <c r="A1198">
        <v>22</v>
      </c>
      <c r="B1198">
        <v>148</v>
      </c>
      <c r="C1198">
        <v>148</v>
      </c>
      <c r="D1198" s="8">
        <v>1.5510897623168967</v>
      </c>
      <c r="E1198" s="8">
        <v>1.5510897623168713</v>
      </c>
      <c r="F1198" s="8">
        <v>-0.37773921846618563</v>
      </c>
      <c r="G1198" s="8">
        <v>1.5510897623168884</v>
      </c>
      <c r="H1198" s="8">
        <v>1.5510897623168796</v>
      </c>
      <c r="I1198" s="8">
        <v>0.37773921846618574</v>
      </c>
    </row>
    <row r="1199" spans="1:9" x14ac:dyDescent="0.25">
      <c r="A1199">
        <v>23</v>
      </c>
      <c r="B1199">
        <v>148</v>
      </c>
      <c r="C1199">
        <v>148</v>
      </c>
      <c r="D1199" s="8">
        <v>-67.37718912285581</v>
      </c>
      <c r="E1199" s="8">
        <v>-67.377189122855896</v>
      </c>
      <c r="F1199" s="8">
        <v>-0.24864625325124806</v>
      </c>
      <c r="G1199" s="8">
        <v>-67.377189122855896</v>
      </c>
      <c r="H1199" s="8">
        <v>-67.37718912285581</v>
      </c>
      <c r="I1199" s="8">
        <v>0.2486462532512424</v>
      </c>
    </row>
    <row r="1200" spans="1:9" x14ac:dyDescent="0.25">
      <c r="A1200">
        <v>24</v>
      </c>
      <c r="B1200">
        <v>148</v>
      </c>
      <c r="C1200">
        <v>148</v>
      </c>
      <c r="D1200" s="8">
        <v>-43.370163377517585</v>
      </c>
      <c r="E1200" s="8">
        <v>25.40018123839722</v>
      </c>
      <c r="F1200" s="8">
        <v>16.298794329247041</v>
      </c>
      <c r="G1200" s="8">
        <v>95.516265220897139</v>
      </c>
      <c r="H1200" s="8">
        <v>-113.4862473600175</v>
      </c>
      <c r="I1200" s="8">
        <v>16.851434549210623</v>
      </c>
    </row>
    <row r="1201" spans="1:9" x14ac:dyDescent="0.25">
      <c r="A1201">
        <v>25</v>
      </c>
      <c r="B1201">
        <v>148</v>
      </c>
      <c r="C1201">
        <v>148</v>
      </c>
      <c r="D1201" s="8">
        <v>69.115197466100938</v>
      </c>
      <c r="E1201" s="8">
        <v>-87.672553787019609</v>
      </c>
      <c r="F1201" s="8">
        <v>-24.916125366590393</v>
      </c>
      <c r="G1201" s="8">
        <v>-137.34700018555097</v>
      </c>
      <c r="H1201" s="8">
        <v>118.78964386463231</v>
      </c>
      <c r="I1201" s="8">
        <v>-24.363485146626807</v>
      </c>
    </row>
    <row r="1202" spans="1:9" x14ac:dyDescent="0.25">
      <c r="A1202">
        <v>1</v>
      </c>
      <c r="B1202">
        <v>149</v>
      </c>
      <c r="C1202">
        <v>149</v>
      </c>
      <c r="D1202" s="8">
        <v>-83.993687470108284</v>
      </c>
      <c r="E1202" s="8">
        <v>74.400606624271461</v>
      </c>
      <c r="F1202" s="8">
        <v>18.234964243358643</v>
      </c>
      <c r="G1202" s="8">
        <v>-40.687422835679754</v>
      </c>
      <c r="H1202" s="8">
        <v>31.094341989842931</v>
      </c>
      <c r="I1202" s="8">
        <v>18.818667786896615</v>
      </c>
    </row>
    <row r="1203" spans="1:9" x14ac:dyDescent="0.25">
      <c r="A1203">
        <v>2</v>
      </c>
      <c r="B1203">
        <v>149</v>
      </c>
      <c r="C1203">
        <v>149</v>
      </c>
      <c r="D1203" s="8">
        <v>33.109627039995821</v>
      </c>
      <c r="E1203" s="8">
        <v>-42.349907891668245</v>
      </c>
      <c r="F1203" s="8">
        <v>18.38089012910045</v>
      </c>
      <c r="G1203" s="8">
        <v>54.762759357042107</v>
      </c>
      <c r="H1203" s="8">
        <v>-64.003040208714523</v>
      </c>
      <c r="I1203" s="8">
        <v>18.672741900869436</v>
      </c>
    </row>
    <row r="1204" spans="1:9" x14ac:dyDescent="0.25">
      <c r="A1204">
        <v>3</v>
      </c>
      <c r="B1204">
        <v>149</v>
      </c>
      <c r="C1204">
        <v>149</v>
      </c>
      <c r="D1204" s="8">
        <v>61.539619599680066</v>
      </c>
      <c r="E1204" s="8">
        <v>-57.22617996609327</v>
      </c>
      <c r="F1204" s="8">
        <v>-25.550473426510106</v>
      </c>
      <c r="G1204" s="8">
        <v>31.848169708508074</v>
      </c>
      <c r="H1204" s="8">
        <v>-27.534730074921278</v>
      </c>
      <c r="I1204" s="8">
        <v>-25.258621654741116</v>
      </c>
    </row>
    <row r="1205" spans="1:9" x14ac:dyDescent="0.25">
      <c r="A1205">
        <v>4</v>
      </c>
      <c r="B1205">
        <v>149</v>
      </c>
      <c r="C1205">
        <v>149</v>
      </c>
      <c r="D1205" s="8">
        <v>66.55403076995033</v>
      </c>
      <c r="E1205" s="8">
        <v>-58.663696758656307</v>
      </c>
      <c r="F1205" s="8">
        <v>-25.485818161596818</v>
      </c>
      <c r="G1205" s="8">
        <v>3.9451670056744743</v>
      </c>
      <c r="H1205" s="8">
        <v>3.9451670056195502</v>
      </c>
      <c r="I1205" s="8">
        <v>-25.323276920431059</v>
      </c>
    </row>
    <row r="1206" spans="1:9" x14ac:dyDescent="0.25">
      <c r="A1206">
        <v>5</v>
      </c>
      <c r="B1206">
        <v>149</v>
      </c>
      <c r="C1206">
        <v>149</v>
      </c>
      <c r="D1206" s="8">
        <v>10.630706639424638</v>
      </c>
      <c r="E1206" s="8">
        <v>10.630706639488182</v>
      </c>
      <c r="F1206" s="8">
        <v>6.5739277320699934</v>
      </c>
      <c r="G1206" s="8">
        <v>77.077526856653677</v>
      </c>
      <c r="H1206" s="8">
        <v>-55.816113577740865</v>
      </c>
      <c r="I1206" s="8">
        <v>7.0691343743161594</v>
      </c>
    </row>
    <row r="1207" spans="1:9" x14ac:dyDescent="0.25">
      <c r="A1207">
        <v>6</v>
      </c>
      <c r="B1207">
        <v>149</v>
      </c>
      <c r="C1207">
        <v>149</v>
      </c>
      <c r="D1207" s="8">
        <v>36.473203052701116</v>
      </c>
      <c r="E1207" s="8">
        <v>-24.776881796716506</v>
      </c>
      <c r="F1207" s="8">
        <v>7.0467013652996604</v>
      </c>
      <c r="G1207" s="8">
        <v>46.411893351836056</v>
      </c>
      <c r="H1207" s="8">
        <v>-34.715572095851442</v>
      </c>
      <c r="I1207" s="8">
        <v>7.3251537490335457</v>
      </c>
    </row>
    <row r="1208" spans="1:9" x14ac:dyDescent="0.25">
      <c r="A1208">
        <v>7</v>
      </c>
      <c r="B1208">
        <v>149</v>
      </c>
      <c r="C1208">
        <v>149</v>
      </c>
      <c r="D1208" s="8">
        <v>35.521157220919605</v>
      </c>
      <c r="E1208" s="8">
        <v>-45.606308226835097</v>
      </c>
      <c r="F1208" s="8">
        <v>-8.9827997740012204</v>
      </c>
      <c r="G1208" s="8">
        <v>23.289815021709654</v>
      </c>
      <c r="H1208" s="8">
        <v>-33.374966027625149</v>
      </c>
      <c r="I1208" s="8">
        <v>-8.7043473902673334</v>
      </c>
    </row>
    <row r="1209" spans="1:9" x14ac:dyDescent="0.25">
      <c r="A1209">
        <v>8</v>
      </c>
      <c r="B1209">
        <v>149</v>
      </c>
      <c r="C1209">
        <v>149</v>
      </c>
      <c r="D1209" s="8">
        <v>52.312246822820057</v>
      </c>
      <c r="E1209" s="8">
        <v>-70.632710014179906</v>
      </c>
      <c r="F1209" s="8">
        <v>-8.7267803992331512</v>
      </c>
      <c r="G1209" s="8">
        <v>-30.281286873035736</v>
      </c>
      <c r="H1209" s="8">
        <v>11.96082368167588</v>
      </c>
      <c r="I1209" s="8">
        <v>-8.231573756986986</v>
      </c>
    </row>
    <row r="1210" spans="1:9" x14ac:dyDescent="0.25">
      <c r="A1210">
        <v>9</v>
      </c>
      <c r="B1210">
        <v>149</v>
      </c>
      <c r="C1210">
        <v>149</v>
      </c>
      <c r="D1210" s="8">
        <v>-29.986675230950091</v>
      </c>
      <c r="E1210" s="8">
        <v>12.25543532376834</v>
      </c>
      <c r="F1210" s="8">
        <v>-2.0371224858870951</v>
      </c>
      <c r="G1210" s="8">
        <v>-51.81615628670486</v>
      </c>
      <c r="H1210" s="8">
        <v>34.084916379523115</v>
      </c>
      <c r="I1210" s="8">
        <v>-1.3893684751864785</v>
      </c>
    </row>
    <row r="1211" spans="1:9" x14ac:dyDescent="0.25">
      <c r="A1211">
        <v>10</v>
      </c>
      <c r="B1211">
        <v>149</v>
      </c>
      <c r="C1211">
        <v>149</v>
      </c>
      <c r="D1211" s="8">
        <v>-49.596598327971442</v>
      </c>
      <c r="E1211" s="8">
        <v>36.304474338257002</v>
      </c>
      <c r="F1211" s="8">
        <v>3.0470145001047939</v>
      </c>
      <c r="G1211" s="8">
        <v>-6.6460619948588047</v>
      </c>
      <c r="H1211" s="8">
        <v>-6.6460619948556339</v>
      </c>
      <c r="I1211" s="8">
        <v>3.6947685108054107</v>
      </c>
    </row>
    <row r="1212" spans="1:9" x14ac:dyDescent="0.25">
      <c r="A1212">
        <v>11</v>
      </c>
      <c r="B1212">
        <v>149</v>
      </c>
      <c r="C1212">
        <v>149</v>
      </c>
      <c r="D1212" s="8">
        <v>-6.6460619948692914</v>
      </c>
      <c r="E1212" s="8">
        <v>-6.646061994873393</v>
      </c>
      <c r="F1212" s="8">
        <v>-3.6947685108088675</v>
      </c>
      <c r="G1212" s="8">
        <v>-49.596598328026005</v>
      </c>
      <c r="H1212" s="8">
        <v>36.304474338283327</v>
      </c>
      <c r="I1212" s="8">
        <v>-3.0470145001082511</v>
      </c>
    </row>
    <row r="1213" spans="1:9" x14ac:dyDescent="0.25">
      <c r="A1213">
        <v>12</v>
      </c>
      <c r="B1213">
        <v>149</v>
      </c>
      <c r="C1213">
        <v>149</v>
      </c>
      <c r="D1213" s="8">
        <v>-51.816156286686073</v>
      </c>
      <c r="E1213" s="8">
        <v>34.084916379621198</v>
      </c>
      <c r="F1213" s="8">
        <v>1.3893684751855708</v>
      </c>
      <c r="G1213" s="8">
        <v>-29.986675230942922</v>
      </c>
      <c r="H1213" s="8">
        <v>12.255435323878041</v>
      </c>
      <c r="I1213" s="8">
        <v>2.0371224858861878</v>
      </c>
    </row>
    <row r="1214" spans="1:9" x14ac:dyDescent="0.25">
      <c r="A1214">
        <v>13</v>
      </c>
      <c r="B1214">
        <v>149</v>
      </c>
      <c r="C1214">
        <v>149</v>
      </c>
      <c r="D1214" s="8">
        <v>-30.281286873535777</v>
      </c>
      <c r="E1214" s="8">
        <v>11.960823681291581</v>
      </c>
      <c r="F1214" s="8">
        <v>8.23157375698257</v>
      </c>
      <c r="G1214" s="8">
        <v>52.312246822277132</v>
      </c>
      <c r="H1214" s="8">
        <v>-70.632710014521322</v>
      </c>
      <c r="I1214" s="8">
        <v>8.7267803992287369</v>
      </c>
    </row>
    <row r="1215" spans="1:9" x14ac:dyDescent="0.25">
      <c r="A1215">
        <v>14</v>
      </c>
      <c r="B1215">
        <v>149</v>
      </c>
      <c r="C1215">
        <v>149</v>
      </c>
      <c r="D1215" s="8">
        <v>23.289815021478308</v>
      </c>
      <c r="E1215" s="8">
        <v>-33.37496602766312</v>
      </c>
      <c r="F1215" s="8">
        <v>8.7043473903670936</v>
      </c>
      <c r="G1215" s="8">
        <v>35.521157220826808</v>
      </c>
      <c r="H1215" s="8">
        <v>-45.606308227011624</v>
      </c>
      <c r="I1215" s="8">
        <v>8.9827997741009806</v>
      </c>
    </row>
    <row r="1216" spans="1:9" x14ac:dyDescent="0.25">
      <c r="A1216">
        <v>15</v>
      </c>
      <c r="B1216">
        <v>149</v>
      </c>
      <c r="C1216">
        <v>149</v>
      </c>
      <c r="D1216" s="8">
        <v>46.411893351794262</v>
      </c>
      <c r="E1216" s="8">
        <v>-34.715572096104324</v>
      </c>
      <c r="F1216" s="8">
        <v>-7.3251537491901919</v>
      </c>
      <c r="G1216" s="8">
        <v>36.47320305244309</v>
      </c>
      <c r="H1216" s="8">
        <v>-24.776881796753152</v>
      </c>
      <c r="I1216" s="8">
        <v>-7.0467013654563049</v>
      </c>
    </row>
    <row r="1217" spans="1:9" x14ac:dyDescent="0.25">
      <c r="A1217">
        <v>16</v>
      </c>
      <c r="B1217">
        <v>149</v>
      </c>
      <c r="C1217">
        <v>149</v>
      </c>
      <c r="D1217" s="8">
        <v>77.077526856484411</v>
      </c>
      <c r="E1217" s="8">
        <v>-55.816113577936505</v>
      </c>
      <c r="F1217" s="8">
        <v>-7.0691343743140331</v>
      </c>
      <c r="G1217" s="8">
        <v>10.630706639276051</v>
      </c>
      <c r="H1217" s="8">
        <v>10.630706639271862</v>
      </c>
      <c r="I1217" s="8">
        <v>-6.5739277320678671</v>
      </c>
    </row>
    <row r="1218" spans="1:9" x14ac:dyDescent="0.25">
      <c r="A1218">
        <v>17</v>
      </c>
      <c r="B1218">
        <v>149</v>
      </c>
      <c r="C1218">
        <v>149</v>
      </c>
      <c r="D1218" s="8">
        <v>3.9451670058800921</v>
      </c>
      <c r="E1218" s="8">
        <v>3.9451670058016206</v>
      </c>
      <c r="F1218" s="8">
        <v>25.323276920299392</v>
      </c>
      <c r="G1218" s="8">
        <v>66.55403076983167</v>
      </c>
      <c r="H1218" s="8">
        <v>-58.66369675814996</v>
      </c>
      <c r="I1218" s="8">
        <v>25.485818161465151</v>
      </c>
    </row>
    <row r="1219" spans="1:9" x14ac:dyDescent="0.25">
      <c r="A1219">
        <v>18</v>
      </c>
      <c r="B1219">
        <v>149</v>
      </c>
      <c r="C1219">
        <v>149</v>
      </c>
      <c r="D1219" s="8">
        <v>31.848169708389737</v>
      </c>
      <c r="E1219" s="8">
        <v>-27.534730074582459</v>
      </c>
      <c r="F1219" s="8">
        <v>25.258621655012771</v>
      </c>
      <c r="G1219" s="8">
        <v>61.53961959987933</v>
      </c>
      <c r="H1219" s="8">
        <v>-57.226179966072053</v>
      </c>
      <c r="I1219" s="8">
        <v>25.550473426781764</v>
      </c>
    </row>
    <row r="1220" spans="1:9" x14ac:dyDescent="0.25">
      <c r="A1220">
        <v>19</v>
      </c>
      <c r="B1220">
        <v>149</v>
      </c>
      <c r="C1220">
        <v>149</v>
      </c>
      <c r="D1220" s="8">
        <v>54.762759357202505</v>
      </c>
      <c r="E1220" s="8">
        <v>-64.003040208718843</v>
      </c>
      <c r="F1220" s="8">
        <v>-18.672741900957234</v>
      </c>
      <c r="G1220" s="8">
        <v>33.109627040052665</v>
      </c>
      <c r="H1220" s="8">
        <v>-42.349907891568996</v>
      </c>
      <c r="I1220" s="8">
        <v>-18.380890129188248</v>
      </c>
    </row>
    <row r="1221" spans="1:9" x14ac:dyDescent="0.25">
      <c r="A1221">
        <v>20</v>
      </c>
      <c r="B1221">
        <v>149</v>
      </c>
      <c r="C1221">
        <v>149</v>
      </c>
      <c r="D1221" s="8">
        <v>-40.687422835651439</v>
      </c>
      <c r="E1221" s="8">
        <v>31.094341989812097</v>
      </c>
      <c r="F1221" s="8">
        <v>-18.818667786892174</v>
      </c>
      <c r="G1221" s="8">
        <v>-83.993687470069545</v>
      </c>
      <c r="H1221" s="8">
        <v>74.400606624230193</v>
      </c>
      <c r="I1221" s="8">
        <v>-18.234964243354199</v>
      </c>
    </row>
    <row r="1222" spans="1:9" x14ac:dyDescent="0.25">
      <c r="A1222">
        <v>21</v>
      </c>
      <c r="B1222">
        <v>149</v>
      </c>
      <c r="C1222">
        <v>149</v>
      </c>
      <c r="D1222" s="8">
        <v>-55.991681208686757</v>
      </c>
      <c r="E1222" s="8">
        <v>-55.991681208694857</v>
      </c>
      <c r="F1222" s="8">
        <v>-0.24864625325141063</v>
      </c>
      <c r="G1222" s="8">
        <v>-55.991681208694665</v>
      </c>
      <c r="H1222" s="8">
        <v>-55.991681208686948</v>
      </c>
      <c r="I1222" s="8">
        <v>0.24864625325107989</v>
      </c>
    </row>
    <row r="1223" spans="1:9" x14ac:dyDescent="0.25">
      <c r="A1223">
        <v>22</v>
      </c>
      <c r="B1223">
        <v>149</v>
      </c>
      <c r="C1223">
        <v>149</v>
      </c>
      <c r="D1223" s="8">
        <v>-5.2021284389948246</v>
      </c>
      <c r="E1223" s="8">
        <v>-5.2021284389956026</v>
      </c>
      <c r="F1223" s="8">
        <v>-0.37773921846619646</v>
      </c>
      <c r="G1223" s="8">
        <v>-5.2021284389956142</v>
      </c>
      <c r="H1223" s="8">
        <v>-5.202128438994813</v>
      </c>
      <c r="I1223" s="8">
        <v>0.37773921846617492</v>
      </c>
    </row>
    <row r="1224" spans="1:9" x14ac:dyDescent="0.25">
      <c r="A1224">
        <v>23</v>
      </c>
      <c r="B1224">
        <v>149</v>
      </c>
      <c r="C1224">
        <v>149</v>
      </c>
      <c r="D1224" s="8">
        <v>-55.99168120893011</v>
      </c>
      <c r="E1224" s="8">
        <v>-55.991681208929386</v>
      </c>
      <c r="F1224" s="8">
        <v>-0.2486462532512301</v>
      </c>
      <c r="G1224" s="8">
        <v>-55.991681208929386</v>
      </c>
      <c r="H1224" s="8">
        <v>-55.99168120893011</v>
      </c>
      <c r="I1224" s="8">
        <v>0.24864625325126039</v>
      </c>
    </row>
    <row r="1225" spans="1:9" x14ac:dyDescent="0.25">
      <c r="A1225">
        <v>24</v>
      </c>
      <c r="B1225">
        <v>149</v>
      </c>
      <c r="C1225">
        <v>149</v>
      </c>
      <c r="D1225" s="8">
        <v>-84.112046223886139</v>
      </c>
      <c r="E1225" s="8">
        <v>67.250543044198665</v>
      </c>
      <c r="F1225" s="8">
        <v>18.250495905141978</v>
      </c>
      <c r="G1225" s="8">
        <v>71.128107264922576</v>
      </c>
      <c r="H1225" s="8">
        <v>-87.989610444610051</v>
      </c>
      <c r="I1225" s="8">
        <v>18.80313612510556</v>
      </c>
    </row>
    <row r="1226" spans="1:9" x14ac:dyDescent="0.25">
      <c r="A1226">
        <v>25</v>
      </c>
      <c r="B1226">
        <v>149</v>
      </c>
      <c r="C1226">
        <v>149</v>
      </c>
      <c r="D1226" s="8">
        <v>71.128107265109293</v>
      </c>
      <c r="E1226" s="8">
        <v>-87.98961044451508</v>
      </c>
      <c r="F1226" s="8">
        <v>-18.803136125103851</v>
      </c>
      <c r="G1226" s="8">
        <v>-84.112046223685098</v>
      </c>
      <c r="H1226" s="8">
        <v>67.250543044279311</v>
      </c>
      <c r="I1226" s="8">
        <v>-18.250495905140266</v>
      </c>
    </row>
    <row r="1227" spans="1:9" x14ac:dyDescent="0.25">
      <c r="A1227">
        <v>1</v>
      </c>
      <c r="B1227">
        <v>150</v>
      </c>
      <c r="C1227">
        <v>150</v>
      </c>
      <c r="D1227" s="8">
        <v>-35.053760685952426</v>
      </c>
      <c r="E1227" s="8">
        <v>26.525607764227964</v>
      </c>
      <c r="F1227" s="8">
        <v>11.370932352826829</v>
      </c>
      <c r="G1227" s="8">
        <v>-7.7921084267863554</v>
      </c>
      <c r="H1227" s="8">
        <v>-0.73604449493811064</v>
      </c>
      <c r="I1227" s="8">
        <v>11.954635896364803</v>
      </c>
    </row>
    <row r="1228" spans="1:9" x14ac:dyDescent="0.25">
      <c r="A1228">
        <v>2</v>
      </c>
      <c r="B1228">
        <v>150</v>
      </c>
      <c r="C1228">
        <v>150</v>
      </c>
      <c r="D1228" s="8">
        <v>38.729100410941747</v>
      </c>
      <c r="E1228" s="8">
        <v>-46.904453338499387</v>
      </c>
      <c r="F1228" s="8">
        <v>11.516858238570086</v>
      </c>
      <c r="G1228" s="8">
        <v>52.359926540358678</v>
      </c>
      <c r="H1228" s="8">
        <v>-60.535279467916318</v>
      </c>
      <c r="I1228" s="8">
        <v>11.808710010339073</v>
      </c>
    </row>
    <row r="1229" spans="1:9" x14ac:dyDescent="0.25">
      <c r="A1229">
        <v>3</v>
      </c>
      <c r="B1229">
        <v>150</v>
      </c>
      <c r="C1229">
        <v>150</v>
      </c>
      <c r="D1229" s="8">
        <v>57.898489614377453</v>
      </c>
      <c r="E1229" s="8">
        <v>-54.996716393913147</v>
      </c>
      <c r="F1229" s="8">
        <v>-24.294726623393188</v>
      </c>
      <c r="G1229" s="8">
        <v>29.674688112578725</v>
      </c>
      <c r="H1229" s="8">
        <v>-26.772914892114425</v>
      </c>
      <c r="I1229" s="8">
        <v>-24.002874851624203</v>
      </c>
    </row>
    <row r="1230" spans="1:9" x14ac:dyDescent="0.25">
      <c r="A1230">
        <v>4</v>
      </c>
      <c r="B1230">
        <v>150</v>
      </c>
      <c r="C1230">
        <v>150</v>
      </c>
      <c r="D1230" s="8">
        <v>62.191912100699213</v>
      </c>
      <c r="E1230" s="8">
        <v>-56.836303066658289</v>
      </c>
      <c r="F1230" s="8">
        <v>-24.230071358484082</v>
      </c>
      <c r="G1230" s="8">
        <v>2.6778045170476941</v>
      </c>
      <c r="H1230" s="8">
        <v>2.6778045169932274</v>
      </c>
      <c r="I1230" s="8">
        <v>-24.06753011731832</v>
      </c>
    </row>
    <row r="1231" spans="1:9" x14ac:dyDescent="0.25">
      <c r="A1231">
        <v>5</v>
      </c>
      <c r="B1231">
        <v>150</v>
      </c>
      <c r="C1231">
        <v>150</v>
      </c>
      <c r="D1231" s="8">
        <v>9.6927819428415027</v>
      </c>
      <c r="E1231" s="8">
        <v>9.6927819429056683</v>
      </c>
      <c r="F1231" s="8">
        <v>2.9463366389496461</v>
      </c>
      <c r="G1231" s="8">
        <v>40.804148680992625</v>
      </c>
      <c r="H1231" s="8">
        <v>-21.418584795245451</v>
      </c>
      <c r="I1231" s="8">
        <v>3.4415432811958127</v>
      </c>
    </row>
    <row r="1232" spans="1:9" x14ac:dyDescent="0.25">
      <c r="A1232">
        <v>6</v>
      </c>
      <c r="B1232">
        <v>150</v>
      </c>
      <c r="C1232">
        <v>150</v>
      </c>
      <c r="D1232" s="8">
        <v>19.673417776859424</v>
      </c>
      <c r="E1232" s="8">
        <v>-9.0047619504342755</v>
      </c>
      <c r="F1232" s="8">
        <v>3.4191102721537421</v>
      </c>
      <c r="G1232" s="8">
        <v>24.594870688077734</v>
      </c>
      <c r="H1232" s="8">
        <v>-13.926214861652582</v>
      </c>
      <c r="I1232" s="8">
        <v>3.6975626558876287</v>
      </c>
    </row>
    <row r="1233" spans="1:9" x14ac:dyDescent="0.25">
      <c r="A1233">
        <v>7</v>
      </c>
      <c r="B1233">
        <v>150</v>
      </c>
      <c r="C1233">
        <v>150</v>
      </c>
      <c r="D1233" s="8">
        <v>15.745287090044457</v>
      </c>
      <c r="E1233" s="8">
        <v>-22.775798459755542</v>
      </c>
      <c r="F1233" s="8">
        <v>-8.421197024736685</v>
      </c>
      <c r="G1233" s="8">
        <v>4.2906846717014719</v>
      </c>
      <c r="H1233" s="8">
        <v>-11.321196041412556</v>
      </c>
      <c r="I1233" s="8">
        <v>-8.1427446410027979</v>
      </c>
    </row>
    <row r="1234" spans="1:9" x14ac:dyDescent="0.25">
      <c r="A1234">
        <v>8</v>
      </c>
      <c r="B1234">
        <v>150</v>
      </c>
      <c r="C1234">
        <v>150</v>
      </c>
      <c r="D1234" s="8">
        <v>10.564125656729349</v>
      </c>
      <c r="E1234" s="8">
        <v>-23.308801492554327</v>
      </c>
      <c r="F1234" s="8">
        <v>-8.1651776499627839</v>
      </c>
      <c r="G1234" s="8">
        <v>-66.558976749833832</v>
      </c>
      <c r="H1234" s="8">
        <v>53.814300914008861</v>
      </c>
      <c r="I1234" s="8">
        <v>-7.6699710077166188</v>
      </c>
    </row>
    <row r="1235" spans="1:9" x14ac:dyDescent="0.25">
      <c r="A1235">
        <v>9</v>
      </c>
      <c r="B1235">
        <v>150</v>
      </c>
      <c r="C1235">
        <v>150</v>
      </c>
      <c r="D1235" s="8">
        <v>-66.264365107748276</v>
      </c>
      <c r="E1235" s="8">
        <v>54.108912556101942</v>
      </c>
      <c r="F1235" s="8">
        <v>-1.4755197366180657</v>
      </c>
      <c r="G1235" s="8">
        <v>-80.938131051278035</v>
      </c>
      <c r="H1235" s="8">
        <v>68.7826784996317</v>
      </c>
      <c r="I1235" s="8">
        <v>-0.82776572591744901</v>
      </c>
    </row>
    <row r="1236" spans="1:9" x14ac:dyDescent="0.25">
      <c r="A1236">
        <v>10</v>
      </c>
      <c r="B1236">
        <v>150</v>
      </c>
      <c r="C1236">
        <v>150</v>
      </c>
      <c r="D1236" s="8">
        <v>-80.576835767674467</v>
      </c>
      <c r="E1236" s="8">
        <v>69.143973783235552</v>
      </c>
      <c r="F1236" s="8">
        <v>5.5514000946928128</v>
      </c>
      <c r="G1236" s="8">
        <v>-5.7164309922212251</v>
      </c>
      <c r="H1236" s="8">
        <v>-5.7164309922176795</v>
      </c>
      <c r="I1236" s="8">
        <v>6.1991541053934291</v>
      </c>
    </row>
    <row r="1237" spans="1:9" x14ac:dyDescent="0.25">
      <c r="A1237">
        <v>11</v>
      </c>
      <c r="B1237">
        <v>150</v>
      </c>
      <c r="C1237">
        <v>150</v>
      </c>
      <c r="D1237" s="8">
        <v>-6.6990758671272408</v>
      </c>
      <c r="E1237" s="8">
        <v>-6.6990758671314579</v>
      </c>
      <c r="F1237" s="8">
        <v>-0.27389422729107304</v>
      </c>
      <c r="G1237" s="8">
        <v>-6.0622155227379482</v>
      </c>
      <c r="H1237" s="8">
        <v>-7.3359362115207505</v>
      </c>
      <c r="I1237" s="8">
        <v>0.37385978340954357</v>
      </c>
    </row>
    <row r="1238" spans="1:9" x14ac:dyDescent="0.25">
      <c r="A1238">
        <v>12</v>
      </c>
      <c r="B1238">
        <v>150</v>
      </c>
      <c r="C1238">
        <v>150</v>
      </c>
      <c r="D1238" s="8">
        <v>-6.4235108062691992</v>
      </c>
      <c r="E1238" s="8">
        <v>-7.6972314950541438</v>
      </c>
      <c r="F1238" s="8">
        <v>2.4140243683806148</v>
      </c>
      <c r="G1238" s="8">
        <v>28.46172125729813</v>
      </c>
      <c r="H1238" s="8">
        <v>-42.582463558621477</v>
      </c>
      <c r="I1238" s="8">
        <v>3.0617783790812316</v>
      </c>
    </row>
    <row r="1239" spans="1:9" x14ac:dyDescent="0.25">
      <c r="A1239">
        <v>13</v>
      </c>
      <c r="B1239">
        <v>150</v>
      </c>
      <c r="C1239">
        <v>150</v>
      </c>
      <c r="D1239" s="8">
        <v>28.167109614710903</v>
      </c>
      <c r="E1239" s="8">
        <v>-42.87707520120221</v>
      </c>
      <c r="F1239" s="8">
        <v>4.9172284145341587</v>
      </c>
      <c r="G1239" s="8">
        <v>78.476437992072064</v>
      </c>
      <c r="H1239" s="8">
        <v>-93.186403578563372</v>
      </c>
      <c r="I1239" s="8">
        <v>5.4124350567803248</v>
      </c>
    </row>
    <row r="1240" spans="1:9" x14ac:dyDescent="0.25">
      <c r="A1240">
        <v>14</v>
      </c>
      <c r="B1240">
        <v>150</v>
      </c>
      <c r="C1240">
        <v>150</v>
      </c>
      <c r="D1240" s="8">
        <v>35.505730273823787</v>
      </c>
      <c r="E1240" s="8">
        <v>-43.612906082996119</v>
      </c>
      <c r="F1240" s="8">
        <v>5.3900020479385287</v>
      </c>
      <c r="G1240" s="8">
        <v>43.153078042290453</v>
      </c>
      <c r="H1240" s="8">
        <v>-51.260253851462785</v>
      </c>
      <c r="I1240" s="8">
        <v>5.6684544316724157</v>
      </c>
    </row>
    <row r="1241" spans="1:9" x14ac:dyDescent="0.25">
      <c r="A1241">
        <v>15</v>
      </c>
      <c r="B1241">
        <v>150</v>
      </c>
      <c r="C1241">
        <v>150</v>
      </c>
      <c r="D1241" s="8">
        <v>50.865940944183819</v>
      </c>
      <c r="E1241" s="8">
        <v>-43.547390949627697</v>
      </c>
      <c r="F1241" s="8">
        <v>-8.4563385834567093</v>
      </c>
      <c r="G1241" s="8">
        <v>39.362735048286901</v>
      </c>
      <c r="H1241" s="8">
        <v>-32.044185053730779</v>
      </c>
      <c r="I1241" s="8">
        <v>-8.1778861997228223</v>
      </c>
    </row>
    <row r="1242" spans="1:9" x14ac:dyDescent="0.25">
      <c r="A1242">
        <v>16</v>
      </c>
      <c r="B1242">
        <v>150</v>
      </c>
      <c r="C1242">
        <v>150</v>
      </c>
      <c r="D1242" s="8">
        <v>84.100631112248124</v>
      </c>
      <c r="E1242" s="8">
        <v>-70.830183888730431</v>
      </c>
      <c r="F1242" s="8">
        <v>-8.200319208584169</v>
      </c>
      <c r="G1242" s="8">
        <v>6.6352236117609618</v>
      </c>
      <c r="H1242" s="8">
        <v>6.635223611756718</v>
      </c>
      <c r="I1242" s="8">
        <v>-7.7051125663380029</v>
      </c>
    </row>
    <row r="1243" spans="1:9" x14ac:dyDescent="0.25">
      <c r="A1243">
        <v>17</v>
      </c>
      <c r="B1243">
        <v>150</v>
      </c>
      <c r="C1243">
        <v>150</v>
      </c>
      <c r="D1243" s="8">
        <v>3.7041006818656248</v>
      </c>
      <c r="E1243" s="8">
        <v>3.7041006817848459</v>
      </c>
      <c r="F1243" s="8">
        <v>14.228235461908564</v>
      </c>
      <c r="G1243" s="8">
        <v>38.969515875990623</v>
      </c>
      <c r="H1243" s="8">
        <v>-31.56131451234015</v>
      </c>
      <c r="I1243" s="8">
        <v>14.390776703074323</v>
      </c>
    </row>
    <row r="1244" spans="1:9" x14ac:dyDescent="0.25">
      <c r="A1244">
        <v>18</v>
      </c>
      <c r="B1244">
        <v>150</v>
      </c>
      <c r="C1244">
        <v>150</v>
      </c>
      <c r="D1244" s="8">
        <v>18.746632987811278</v>
      </c>
      <c r="E1244" s="8">
        <v>-14.701707876093518</v>
      </c>
      <c r="F1244" s="8">
        <v>14.163580196625267</v>
      </c>
      <c r="G1244" s="8">
        <v>35.4708034197714</v>
      </c>
      <c r="H1244" s="8">
        <v>-31.42587830805364</v>
      </c>
      <c r="I1244" s="8">
        <v>14.455431968394254</v>
      </c>
    </row>
    <row r="1245" spans="1:9" x14ac:dyDescent="0.25">
      <c r="A1245">
        <v>19</v>
      </c>
      <c r="B1245">
        <v>150</v>
      </c>
      <c r="C1245">
        <v>150</v>
      </c>
      <c r="D1245" s="8">
        <v>30.621849768295924</v>
      </c>
      <c r="E1245" s="8">
        <v>-36.27483195950014</v>
      </c>
      <c r="F1245" s="8">
        <v>-17.126088571306102</v>
      </c>
      <c r="G1245" s="8">
        <v>10.776361526009456</v>
      </c>
      <c r="H1245" s="8">
        <v>-16.429343717213676</v>
      </c>
      <c r="I1245" s="8">
        <v>-16.834236799537116</v>
      </c>
    </row>
    <row r="1246" spans="1:9" x14ac:dyDescent="0.25">
      <c r="A1246">
        <v>20</v>
      </c>
      <c r="B1246">
        <v>150</v>
      </c>
      <c r="C1246">
        <v>150</v>
      </c>
      <c r="D1246" s="8">
        <v>-56.874698495147143</v>
      </c>
      <c r="E1246" s="8">
        <v>50.86891630961992</v>
      </c>
      <c r="F1246" s="8">
        <v>-17.272014457236697</v>
      </c>
      <c r="G1246" s="8">
        <v>-96.565674979831982</v>
      </c>
      <c r="H1246" s="8">
        <v>90.559892794304744</v>
      </c>
      <c r="I1246" s="8">
        <v>-16.688310913698722</v>
      </c>
    </row>
    <row r="1247" spans="1:9" x14ac:dyDescent="0.25">
      <c r="A1247">
        <v>21</v>
      </c>
      <c r="B1247">
        <v>150</v>
      </c>
      <c r="C1247">
        <v>150</v>
      </c>
      <c r="D1247" s="8">
        <v>-45.642809166007915</v>
      </c>
      <c r="E1247" s="8">
        <v>-45.642809166016441</v>
      </c>
      <c r="F1247" s="8">
        <v>-0.24864625325142037</v>
      </c>
      <c r="G1247" s="8">
        <v>-45.642809166016256</v>
      </c>
      <c r="H1247" s="8">
        <v>-45.642809166008099</v>
      </c>
      <c r="I1247" s="8">
        <v>0.24864625325107015</v>
      </c>
    </row>
    <row r="1248" spans="1:9" x14ac:dyDescent="0.25">
      <c r="A1248">
        <v>22</v>
      </c>
      <c r="B1248">
        <v>150</v>
      </c>
      <c r="C1248">
        <v>150</v>
      </c>
      <c r="D1248" s="8">
        <v>-8.5520805823439502E-2</v>
      </c>
      <c r="E1248" s="8">
        <v>-8.552080582420736E-2</v>
      </c>
      <c r="F1248" s="8">
        <v>-0.37773921846619729</v>
      </c>
      <c r="G1248" s="8">
        <v>-8.5520805824205945E-2</v>
      </c>
      <c r="H1248" s="8">
        <v>-8.5520805823440918E-2</v>
      </c>
      <c r="I1248" s="8">
        <v>0.37773921846617409</v>
      </c>
    </row>
    <row r="1249" spans="1:9" x14ac:dyDescent="0.25">
      <c r="A1249">
        <v>23</v>
      </c>
      <c r="B1249">
        <v>150</v>
      </c>
      <c r="C1249">
        <v>150</v>
      </c>
      <c r="D1249" s="8">
        <v>-39.879507872677287</v>
      </c>
      <c r="E1249" s="8">
        <v>-39.879507872676463</v>
      </c>
      <c r="F1249" s="8">
        <v>-0.24864625325122983</v>
      </c>
      <c r="G1249" s="8">
        <v>-39.879507872676456</v>
      </c>
      <c r="H1249" s="8">
        <v>-39.879507872677294</v>
      </c>
      <c r="I1249" s="8">
        <v>0.24864625325126066</v>
      </c>
    </row>
    <row r="1250" spans="1:9" x14ac:dyDescent="0.25">
      <c r="A1250">
        <v>24</v>
      </c>
      <c r="B1250">
        <v>150</v>
      </c>
      <c r="C1250">
        <v>150</v>
      </c>
      <c r="D1250" s="8">
        <v>-14.91406632390721</v>
      </c>
      <c r="E1250" s="8">
        <v>-3.529997759430703E-2</v>
      </c>
      <c r="F1250" s="8">
        <v>11.386464014609642</v>
      </c>
      <c r="G1250" s="8">
        <v>82.810896029604947</v>
      </c>
      <c r="H1250" s="8">
        <v>-97.760262331106475</v>
      </c>
      <c r="I1250" s="8">
        <v>11.939104234573225</v>
      </c>
    </row>
    <row r="1251" spans="1:9" x14ac:dyDescent="0.25">
      <c r="A1251">
        <v>25</v>
      </c>
      <c r="B1251">
        <v>150</v>
      </c>
      <c r="C1251">
        <v>150</v>
      </c>
      <c r="D1251" s="8">
        <v>23.473494462877891</v>
      </c>
      <c r="E1251" s="8">
        <v>-33.893804857192798</v>
      </c>
      <c r="F1251" s="8">
        <v>-17.256482795448363</v>
      </c>
      <c r="G1251" s="8">
        <v>-118.80692001335782</v>
      </c>
      <c r="H1251" s="8">
        <v>108.38660961904293</v>
      </c>
      <c r="I1251" s="8">
        <v>-16.703842575484781</v>
      </c>
    </row>
    <row r="1252" spans="1:9" x14ac:dyDescent="0.25">
      <c r="A1252">
        <v>1</v>
      </c>
      <c r="B1252">
        <v>151</v>
      </c>
      <c r="C1252">
        <v>151</v>
      </c>
      <c r="D1252" s="8">
        <v>-96.565674979997596</v>
      </c>
      <c r="E1252" s="8">
        <v>90.559892794468738</v>
      </c>
      <c r="F1252" s="8">
        <v>16.68831091373119</v>
      </c>
      <c r="G1252" s="8">
        <v>-56.874698495236863</v>
      </c>
      <c r="H1252" s="8">
        <v>50.86891630970802</v>
      </c>
      <c r="I1252" s="8">
        <v>17.272014457269162</v>
      </c>
    </row>
    <row r="1253" spans="1:9" x14ac:dyDescent="0.25">
      <c r="A1253">
        <v>2</v>
      </c>
      <c r="B1253">
        <v>151</v>
      </c>
      <c r="C1253">
        <v>151</v>
      </c>
      <c r="D1253" s="8">
        <v>10.776361526003123</v>
      </c>
      <c r="E1253" s="8">
        <v>-16.429343717372902</v>
      </c>
      <c r="F1253" s="8">
        <v>16.834236799471928</v>
      </c>
      <c r="G1253" s="8">
        <v>30.621849768213135</v>
      </c>
      <c r="H1253" s="8">
        <v>-36.274831959582912</v>
      </c>
      <c r="I1253" s="8">
        <v>17.126088571240913</v>
      </c>
    </row>
    <row r="1254" spans="1:9" x14ac:dyDescent="0.25">
      <c r="A1254">
        <v>3</v>
      </c>
      <c r="B1254">
        <v>151</v>
      </c>
      <c r="C1254">
        <v>151</v>
      </c>
      <c r="D1254" s="8">
        <v>35.470803419659987</v>
      </c>
      <c r="E1254" s="8">
        <v>-31.425878308154807</v>
      </c>
      <c r="F1254" s="8">
        <v>-14.455431968151291</v>
      </c>
      <c r="G1254" s="8">
        <v>18.746632987982387</v>
      </c>
      <c r="H1254" s="8">
        <v>-14.701707876477203</v>
      </c>
      <c r="I1254" s="8">
        <v>-14.163580196382304</v>
      </c>
    </row>
    <row r="1255" spans="1:9" x14ac:dyDescent="0.25">
      <c r="A1255">
        <v>4</v>
      </c>
      <c r="B1255">
        <v>151</v>
      </c>
      <c r="C1255">
        <v>151</v>
      </c>
      <c r="D1255" s="8">
        <v>38.96951587621885</v>
      </c>
      <c r="E1255" s="8">
        <v>-31.561314512941816</v>
      </c>
      <c r="F1255" s="8">
        <v>-14.39077670324707</v>
      </c>
      <c r="G1255" s="8">
        <v>3.7041006816651429</v>
      </c>
      <c r="H1255" s="8">
        <v>3.704100681611894</v>
      </c>
      <c r="I1255" s="8">
        <v>-14.22823546208131</v>
      </c>
    </row>
    <row r="1256" spans="1:9" x14ac:dyDescent="0.25">
      <c r="A1256">
        <v>5</v>
      </c>
      <c r="B1256">
        <v>151</v>
      </c>
      <c r="C1256">
        <v>151</v>
      </c>
      <c r="D1256" s="8">
        <v>6.6352236119284624</v>
      </c>
      <c r="E1256" s="8">
        <v>6.6352236119946584</v>
      </c>
      <c r="F1256" s="8">
        <v>7.7051125663466005</v>
      </c>
      <c r="G1256" s="8">
        <v>84.100631112499258</v>
      </c>
      <c r="H1256" s="8">
        <v>-70.83018388857613</v>
      </c>
      <c r="I1256" s="8">
        <v>8.2003192085927683</v>
      </c>
    </row>
    <row r="1257" spans="1:9" x14ac:dyDescent="0.25">
      <c r="A1257">
        <v>6</v>
      </c>
      <c r="B1257">
        <v>151</v>
      </c>
      <c r="C1257">
        <v>151</v>
      </c>
      <c r="D1257" s="8">
        <v>39.362735048585279</v>
      </c>
      <c r="E1257" s="8">
        <v>-32.044185053716319</v>
      </c>
      <c r="F1257" s="8">
        <v>8.177886199595191</v>
      </c>
      <c r="G1257" s="8">
        <v>50.865940944306764</v>
      </c>
      <c r="H1257" s="8">
        <v>-43.547390949437805</v>
      </c>
      <c r="I1257" s="8">
        <v>8.4563385833290763</v>
      </c>
    </row>
    <row r="1258" spans="1:9" x14ac:dyDescent="0.25">
      <c r="A1258">
        <v>7</v>
      </c>
      <c r="B1258">
        <v>151</v>
      </c>
      <c r="C1258">
        <v>151</v>
      </c>
      <c r="D1258" s="8">
        <v>43.153078042444143</v>
      </c>
      <c r="E1258" s="8">
        <v>-51.260253851369264</v>
      </c>
      <c r="F1258" s="8">
        <v>-5.6684544315646592</v>
      </c>
      <c r="G1258" s="8">
        <v>35.505730274128759</v>
      </c>
      <c r="H1258" s="8">
        <v>-43.612906083053879</v>
      </c>
      <c r="I1258" s="8">
        <v>-5.3900020478307722</v>
      </c>
    </row>
    <row r="1259" spans="1:9" x14ac:dyDescent="0.25">
      <c r="A1259">
        <v>8</v>
      </c>
      <c r="B1259">
        <v>151</v>
      </c>
      <c r="C1259">
        <v>151</v>
      </c>
      <c r="D1259" s="8">
        <v>78.476437992794018</v>
      </c>
      <c r="E1259" s="8">
        <v>-93.186403578392884</v>
      </c>
      <c r="F1259" s="8">
        <v>-5.4124350568016739</v>
      </c>
      <c r="G1259" s="8">
        <v>28.167109615225399</v>
      </c>
      <c r="H1259" s="8">
        <v>-42.877075200824265</v>
      </c>
      <c r="I1259" s="8">
        <v>-4.917228414555507</v>
      </c>
    </row>
    <row r="1260" spans="1:9" x14ac:dyDescent="0.25">
      <c r="A1260">
        <v>9</v>
      </c>
      <c r="B1260">
        <v>151</v>
      </c>
      <c r="C1260">
        <v>151</v>
      </c>
      <c r="D1260" s="8">
        <v>28.461721257310277</v>
      </c>
      <c r="E1260" s="8">
        <v>-42.582463558731938</v>
      </c>
      <c r="F1260" s="8">
        <v>-3.0617783790927864</v>
      </c>
      <c r="G1260" s="8">
        <v>-6.4235108064043285</v>
      </c>
      <c r="H1260" s="8">
        <v>-7.6972314950173342</v>
      </c>
      <c r="I1260" s="8">
        <v>-2.4140243683921705</v>
      </c>
    </row>
    <row r="1261" spans="1:9" x14ac:dyDescent="0.25">
      <c r="A1261">
        <v>10</v>
      </c>
      <c r="B1261">
        <v>151</v>
      </c>
      <c r="C1261">
        <v>151</v>
      </c>
      <c r="D1261" s="8">
        <v>-6.0622155228170742</v>
      </c>
      <c r="E1261" s="8">
        <v>-7.3359362114295914</v>
      </c>
      <c r="F1261" s="8">
        <v>-0.37385978340315518</v>
      </c>
      <c r="G1261" s="8">
        <v>-6.6990758671250044</v>
      </c>
      <c r="H1261" s="8">
        <v>-6.6990758671216613</v>
      </c>
      <c r="I1261" s="8">
        <v>0.27389422729746138</v>
      </c>
    </row>
    <row r="1262" spans="1:9" x14ac:dyDescent="0.25">
      <c r="A1262">
        <v>11</v>
      </c>
      <c r="B1262">
        <v>151</v>
      </c>
      <c r="C1262">
        <v>151</v>
      </c>
      <c r="D1262" s="8">
        <v>-5.7164309922409373</v>
      </c>
      <c r="E1262" s="8">
        <v>-5.7164309922449501</v>
      </c>
      <c r="F1262" s="8">
        <v>-6.199154105406417</v>
      </c>
      <c r="G1262" s="8">
        <v>-80.576835767859762</v>
      </c>
      <c r="H1262" s="8">
        <v>69.143973783373866</v>
      </c>
      <c r="I1262" s="8">
        <v>-5.5514000947057998</v>
      </c>
    </row>
    <row r="1263" spans="1:9" x14ac:dyDescent="0.25">
      <c r="A1263">
        <v>12</v>
      </c>
      <c r="B1263">
        <v>151</v>
      </c>
      <c r="C1263">
        <v>151</v>
      </c>
      <c r="D1263" s="8">
        <v>-80.938131051369382</v>
      </c>
      <c r="E1263" s="8">
        <v>68.782678499861717</v>
      </c>
      <c r="F1263" s="8">
        <v>0.82776572592687825</v>
      </c>
      <c r="G1263" s="8">
        <v>-66.264365107719627</v>
      </c>
      <c r="H1263" s="8">
        <v>54.108912556211969</v>
      </c>
      <c r="I1263" s="8">
        <v>1.475519736627495</v>
      </c>
    </row>
    <row r="1264" spans="1:9" x14ac:dyDescent="0.25">
      <c r="A1264">
        <v>13</v>
      </c>
      <c r="B1264">
        <v>151</v>
      </c>
      <c r="C1264">
        <v>151</v>
      </c>
      <c r="D1264" s="8">
        <v>-66.558976750317868</v>
      </c>
      <c r="E1264" s="8">
        <v>53.81430091361954</v>
      </c>
      <c r="F1264" s="8">
        <v>7.6699710077279128</v>
      </c>
      <c r="G1264" s="8">
        <v>10.564125656355451</v>
      </c>
      <c r="H1264" s="8">
        <v>-23.308801493053771</v>
      </c>
      <c r="I1264" s="8">
        <v>8.1651776499740798</v>
      </c>
    </row>
    <row r="1265" spans="1:9" x14ac:dyDescent="0.25">
      <c r="A1265">
        <v>14</v>
      </c>
      <c r="B1265">
        <v>151</v>
      </c>
      <c r="C1265">
        <v>151</v>
      </c>
      <c r="D1265" s="8">
        <v>4.2906846715406672</v>
      </c>
      <c r="E1265" s="8">
        <v>-11.32119604153055</v>
      </c>
      <c r="F1265" s="8">
        <v>8.1427446410898039</v>
      </c>
      <c r="G1265" s="8">
        <v>15.745287090006524</v>
      </c>
      <c r="H1265" s="8">
        <v>-22.775798459996405</v>
      </c>
      <c r="I1265" s="8">
        <v>8.4211970248236891</v>
      </c>
    </row>
    <row r="1266" spans="1:9" x14ac:dyDescent="0.25">
      <c r="A1266">
        <v>15</v>
      </c>
      <c r="B1266">
        <v>151</v>
      </c>
      <c r="C1266">
        <v>151</v>
      </c>
      <c r="D1266" s="8">
        <v>24.594870688101313</v>
      </c>
      <c r="E1266" s="8">
        <v>-13.926214861963732</v>
      </c>
      <c r="F1266" s="8">
        <v>-3.6975626560802923</v>
      </c>
      <c r="G1266" s="8">
        <v>19.673417776615807</v>
      </c>
      <c r="H1266" s="8">
        <v>-9.0047619504782261</v>
      </c>
      <c r="I1266" s="8">
        <v>-3.4191102723464049</v>
      </c>
    </row>
    <row r="1267" spans="1:9" x14ac:dyDescent="0.25">
      <c r="A1267">
        <v>16</v>
      </c>
      <c r="B1267">
        <v>151</v>
      </c>
      <c r="C1267">
        <v>151</v>
      </c>
      <c r="D1267" s="8">
        <v>40.804148680873425</v>
      </c>
      <c r="E1267" s="8">
        <v>-21.4185847954463</v>
      </c>
      <c r="F1267" s="8">
        <v>-3.4415432811964837</v>
      </c>
      <c r="G1267" s="8">
        <v>9.6927819427158344</v>
      </c>
      <c r="H1267" s="8">
        <v>9.6927819427112869</v>
      </c>
      <c r="I1267" s="8">
        <v>-2.9463366389503176</v>
      </c>
    </row>
    <row r="1268" spans="1:9" x14ac:dyDescent="0.25">
      <c r="A1268">
        <v>17</v>
      </c>
      <c r="B1268">
        <v>151</v>
      </c>
      <c r="C1268">
        <v>151</v>
      </c>
      <c r="D1268" s="8">
        <v>2.6778045172629343</v>
      </c>
      <c r="E1268" s="8">
        <v>2.6778045171847435</v>
      </c>
      <c r="F1268" s="8">
        <v>24.067530117215625</v>
      </c>
      <c r="G1268" s="8">
        <v>62.191912100661668</v>
      </c>
      <c r="H1268" s="8">
        <v>-56.836303066213986</v>
      </c>
      <c r="I1268" s="8">
        <v>24.230071358381377</v>
      </c>
    </row>
    <row r="1269" spans="1:9" x14ac:dyDescent="0.25">
      <c r="A1269">
        <v>18</v>
      </c>
      <c r="B1269">
        <v>151</v>
      </c>
      <c r="C1269">
        <v>151</v>
      </c>
      <c r="D1269" s="8">
        <v>29.674688112499883</v>
      </c>
      <c r="E1269" s="8">
        <v>-26.77291489180455</v>
      </c>
      <c r="F1269" s="8">
        <v>24.002874851930027</v>
      </c>
      <c r="G1269" s="8">
        <v>57.898489614656356</v>
      </c>
      <c r="H1269" s="8">
        <v>-54.996716393961023</v>
      </c>
      <c r="I1269" s="8">
        <v>24.29472662369902</v>
      </c>
    </row>
    <row r="1270" spans="1:9" x14ac:dyDescent="0.25">
      <c r="A1270">
        <v>19</v>
      </c>
      <c r="B1270">
        <v>151</v>
      </c>
      <c r="C1270">
        <v>151</v>
      </c>
      <c r="D1270" s="8">
        <v>52.359926540590031</v>
      </c>
      <c r="E1270" s="8">
        <v>-60.535279467996496</v>
      </c>
      <c r="F1270" s="8">
        <v>-11.808710010446614</v>
      </c>
      <c r="G1270" s="8">
        <v>38.729100411045664</v>
      </c>
      <c r="H1270" s="8">
        <v>-46.904453338452129</v>
      </c>
      <c r="I1270" s="8">
        <v>-11.516858238677628</v>
      </c>
    </row>
    <row r="1271" spans="1:9" x14ac:dyDescent="0.25">
      <c r="A1271">
        <v>20</v>
      </c>
      <c r="B1271">
        <v>151</v>
      </c>
      <c r="C1271">
        <v>151</v>
      </c>
      <c r="D1271" s="8">
        <v>-7.7921084268048117</v>
      </c>
      <c r="E1271" s="8">
        <v>-0.73604449492465118</v>
      </c>
      <c r="F1271" s="8">
        <v>-11.954635896383619</v>
      </c>
      <c r="G1271" s="8">
        <v>-35.053760686014868</v>
      </c>
      <c r="H1271" s="8">
        <v>26.525607764285407</v>
      </c>
      <c r="I1271" s="8">
        <v>-11.370932352845646</v>
      </c>
    </row>
    <row r="1272" spans="1:9" x14ac:dyDescent="0.25">
      <c r="A1272">
        <v>21</v>
      </c>
      <c r="B1272">
        <v>151</v>
      </c>
      <c r="C1272">
        <v>151</v>
      </c>
      <c r="D1272" s="8">
        <v>-39.87950787250692</v>
      </c>
      <c r="E1272" s="8">
        <v>-39.879507872514708</v>
      </c>
      <c r="F1272" s="8">
        <v>-0.2486462532514038</v>
      </c>
      <c r="G1272" s="8">
        <v>-39.879507872514509</v>
      </c>
      <c r="H1272" s="8">
        <v>-39.879507872507119</v>
      </c>
      <c r="I1272" s="8">
        <v>0.24864625325108672</v>
      </c>
    </row>
    <row r="1273" spans="1:9" x14ac:dyDescent="0.25">
      <c r="A1273">
        <v>22</v>
      </c>
      <c r="B1273">
        <v>151</v>
      </c>
      <c r="C1273">
        <v>151</v>
      </c>
      <c r="D1273" s="8">
        <v>-8.5520805774102635E-2</v>
      </c>
      <c r="E1273" s="8">
        <v>-8.5520805774947653E-2</v>
      </c>
      <c r="F1273" s="8">
        <v>-0.37773921846619646</v>
      </c>
      <c r="G1273" s="8">
        <v>-8.5520805774953954E-2</v>
      </c>
      <c r="H1273" s="8">
        <v>-8.5520805774096334E-2</v>
      </c>
      <c r="I1273" s="8">
        <v>0.37773921846617492</v>
      </c>
    </row>
    <row r="1274" spans="1:9" x14ac:dyDescent="0.25">
      <c r="A1274">
        <v>23</v>
      </c>
      <c r="B1274">
        <v>151</v>
      </c>
      <c r="C1274">
        <v>151</v>
      </c>
      <c r="D1274" s="8">
        <v>-45.642809166316759</v>
      </c>
      <c r="E1274" s="8">
        <v>-45.642809166316106</v>
      </c>
      <c r="F1274" s="8">
        <v>-0.24864625325123108</v>
      </c>
      <c r="G1274" s="8">
        <v>-45.642809166316084</v>
      </c>
      <c r="H1274" s="8">
        <v>-45.642809166316781</v>
      </c>
      <c r="I1274" s="8">
        <v>0.24864625325125941</v>
      </c>
    </row>
    <row r="1275" spans="1:9" x14ac:dyDescent="0.25">
      <c r="A1275">
        <v>24</v>
      </c>
      <c r="B1275">
        <v>151</v>
      </c>
      <c r="C1275">
        <v>151</v>
      </c>
      <c r="D1275" s="8">
        <v>-118.80692001369252</v>
      </c>
      <c r="E1275" s="8">
        <v>108.38660961907888</v>
      </c>
      <c r="F1275" s="8">
        <v>16.703842575514706</v>
      </c>
      <c r="G1275" s="8">
        <v>23.473494462794108</v>
      </c>
      <c r="H1275" s="8">
        <v>-33.893804857407744</v>
      </c>
      <c r="I1275" s="8">
        <v>17.256482795478288</v>
      </c>
    </row>
    <row r="1276" spans="1:9" x14ac:dyDescent="0.25">
      <c r="A1276">
        <v>25</v>
      </c>
      <c r="B1276">
        <v>151</v>
      </c>
      <c r="C1276">
        <v>151</v>
      </c>
      <c r="D1276" s="8">
        <v>82.810896029890571</v>
      </c>
      <c r="E1276" s="8">
        <v>-97.760262331119165</v>
      </c>
      <c r="F1276" s="8">
        <v>-11.939104234595307</v>
      </c>
      <c r="G1276" s="8">
        <v>-14.914066323806644</v>
      </c>
      <c r="H1276" s="8">
        <v>-3.5299977421958673E-2</v>
      </c>
      <c r="I1276" s="8">
        <v>-11.386464014631724</v>
      </c>
    </row>
    <row r="1277" spans="1:9" x14ac:dyDescent="0.25">
      <c r="A1277">
        <v>1</v>
      </c>
      <c r="B1277">
        <v>152</v>
      </c>
      <c r="C1277">
        <v>152</v>
      </c>
      <c r="D1277" s="8">
        <v>62.453908021840085</v>
      </c>
      <c r="E1277" s="8">
        <v>-55.210359324060327</v>
      </c>
      <c r="F1277" s="8">
        <v>-15.07030443452657</v>
      </c>
      <c r="G1277" s="8">
        <v>27.909408773929545</v>
      </c>
      <c r="H1277" s="8">
        <v>-20.665860076149787</v>
      </c>
      <c r="I1277" s="8">
        <v>-14.486600890988596</v>
      </c>
    </row>
    <row r="1278" spans="1:9" x14ac:dyDescent="0.25">
      <c r="A1278">
        <v>2</v>
      </c>
      <c r="B1278">
        <v>152</v>
      </c>
      <c r="C1278">
        <v>152</v>
      </c>
      <c r="D1278" s="8">
        <v>-30.639839950377411</v>
      </c>
      <c r="E1278" s="8">
        <v>38.236188642313834</v>
      </c>
      <c r="F1278" s="8">
        <v>-14.924378548783057</v>
      </c>
      <c r="G1278" s="8">
        <v>-47.912089574497621</v>
      </c>
      <c r="H1278" s="8">
        <v>55.508438266434048</v>
      </c>
      <c r="I1278" s="8">
        <v>-14.632526777014069</v>
      </c>
    </row>
    <row r="1279" spans="1:9" x14ac:dyDescent="0.25">
      <c r="A1279">
        <v>3</v>
      </c>
      <c r="B1279">
        <v>152</v>
      </c>
      <c r="C1279">
        <v>152</v>
      </c>
      <c r="D1279" s="8">
        <v>-53.462407963676235</v>
      </c>
      <c r="E1279" s="8">
        <v>49.958119877236591</v>
      </c>
      <c r="F1279" s="8">
        <v>21.976197872559453</v>
      </c>
      <c r="G1279" s="8">
        <v>-27.607276003158184</v>
      </c>
      <c r="H1279" s="8">
        <v>24.102987916718533</v>
      </c>
      <c r="I1279" s="8">
        <v>22.268049644328439</v>
      </c>
    </row>
    <row r="1280" spans="1:9" x14ac:dyDescent="0.25">
      <c r="A1280">
        <v>4</v>
      </c>
      <c r="B1280">
        <v>152</v>
      </c>
      <c r="C1280">
        <v>152</v>
      </c>
      <c r="D1280" s="8">
        <v>-57.592827362518726</v>
      </c>
      <c r="E1280" s="8">
        <v>51.44599966683132</v>
      </c>
      <c r="F1280" s="8">
        <v>22.040853137438106</v>
      </c>
      <c r="G1280" s="8">
        <v>-3.0734138478177262</v>
      </c>
      <c r="H1280" s="8">
        <v>-3.0734138478696811</v>
      </c>
      <c r="I1280" s="8">
        <v>22.203394378603868</v>
      </c>
    </row>
    <row r="1281" spans="1:9" x14ac:dyDescent="0.25">
      <c r="A1281">
        <v>5</v>
      </c>
      <c r="B1281">
        <v>152</v>
      </c>
      <c r="C1281">
        <v>152</v>
      </c>
      <c r="D1281" s="8">
        <v>-8.8288964169156881</v>
      </c>
      <c r="E1281" s="8">
        <v>-8.8288964168422073</v>
      </c>
      <c r="F1281" s="8">
        <v>-5.4712786270011158</v>
      </c>
      <c r="G1281" s="8">
        <v>-59.711405228538709</v>
      </c>
      <c r="H1281" s="8">
        <v>42.053612394780814</v>
      </c>
      <c r="I1281" s="8">
        <v>-4.9760719847549497</v>
      </c>
    </row>
    <row r="1282" spans="1:9" x14ac:dyDescent="0.25">
      <c r="A1282">
        <v>6</v>
      </c>
      <c r="B1282">
        <v>152</v>
      </c>
      <c r="C1282">
        <v>152</v>
      </c>
      <c r="D1282" s="8">
        <v>-28.264110196530744</v>
      </c>
      <c r="E1282" s="8">
        <v>18.638931542149223</v>
      </c>
      <c r="F1282" s="8">
        <v>-4.9985049937935706</v>
      </c>
      <c r="G1282" s="8">
        <v>-34.98486638357722</v>
      </c>
      <c r="H1282" s="8">
        <v>25.359687729195699</v>
      </c>
      <c r="I1282" s="8">
        <v>-4.7200526100596845</v>
      </c>
    </row>
    <row r="1283" spans="1:9" x14ac:dyDescent="0.25">
      <c r="A1283">
        <v>7</v>
      </c>
      <c r="B1283">
        <v>152</v>
      </c>
      <c r="C1283">
        <v>152</v>
      </c>
      <c r="D1283" s="8">
        <v>-25.556043909935415</v>
      </c>
      <c r="E1283" s="8">
        <v>34.788510202772869</v>
      </c>
      <c r="F1283" s="8">
        <v>6.9350122532625846</v>
      </c>
      <c r="G1283" s="8">
        <v>-15.771828239926919</v>
      </c>
      <c r="H1283" s="8">
        <v>25.004294532764376</v>
      </c>
      <c r="I1283" s="8">
        <v>7.2134646369964717</v>
      </c>
    </row>
    <row r="1284" spans="1:9" x14ac:dyDescent="0.25">
      <c r="A1284">
        <v>8</v>
      </c>
      <c r="B1284">
        <v>152</v>
      </c>
      <c r="C1284">
        <v>152</v>
      </c>
      <c r="D1284" s="8">
        <v>-35.765276610555155</v>
      </c>
      <c r="E1284" s="8">
        <v>52.706231819240237</v>
      </c>
      <c r="F1284" s="8">
        <v>7.1910316280325635</v>
      </c>
      <c r="G1284" s="8">
        <v>36.692597622353198</v>
      </c>
      <c r="H1284" s="8">
        <v>-19.751642413668115</v>
      </c>
      <c r="I1284" s="8">
        <v>7.6862382702787313</v>
      </c>
    </row>
    <row r="1285" spans="1:9" x14ac:dyDescent="0.25">
      <c r="A1285">
        <v>9</v>
      </c>
      <c r="B1285">
        <v>152</v>
      </c>
      <c r="C1285">
        <v>152</v>
      </c>
      <c r="D1285" s="8">
        <v>36.987209264435698</v>
      </c>
      <c r="E1285" s="8">
        <v>-19.45703077157809</v>
      </c>
      <c r="F1285" s="8">
        <v>0.14051896185876284</v>
      </c>
      <c r="G1285" s="8">
        <v>42.904354871253872</v>
      </c>
      <c r="H1285" s="8">
        <v>-25.37417637839626</v>
      </c>
      <c r="I1285" s="8">
        <v>0.78827297255937945</v>
      </c>
    </row>
    <row r="1286" spans="1:9" x14ac:dyDescent="0.25">
      <c r="A1286">
        <v>10</v>
      </c>
      <c r="B1286">
        <v>152</v>
      </c>
      <c r="C1286">
        <v>152</v>
      </c>
      <c r="D1286" s="8">
        <v>39.851440947958878</v>
      </c>
      <c r="E1286" s="8">
        <v>-28.427090301690694</v>
      </c>
      <c r="F1286" s="8">
        <v>-3.0032326158292304</v>
      </c>
      <c r="G1286" s="8">
        <v>5.7121753231321684</v>
      </c>
      <c r="H1286" s="8">
        <v>5.7121753231360195</v>
      </c>
      <c r="I1286" s="8">
        <v>-2.3554786051286141</v>
      </c>
    </row>
    <row r="1287" spans="1:9" x14ac:dyDescent="0.25">
      <c r="A1287">
        <v>11</v>
      </c>
      <c r="B1287">
        <v>152</v>
      </c>
      <c r="C1287">
        <v>152</v>
      </c>
      <c r="D1287" s="8">
        <v>5.7121753231200243</v>
      </c>
      <c r="E1287" s="8">
        <v>5.7121753231155923</v>
      </c>
      <c r="F1287" s="8">
        <v>2.3554786051289049</v>
      </c>
      <c r="G1287" s="8">
        <v>39.851440947950607</v>
      </c>
      <c r="H1287" s="8">
        <v>-28.427090301714994</v>
      </c>
      <c r="I1287" s="8">
        <v>3.0032326158295217</v>
      </c>
    </row>
    <row r="1288" spans="1:9" x14ac:dyDescent="0.25">
      <c r="A1288">
        <v>12</v>
      </c>
      <c r="B1288">
        <v>152</v>
      </c>
      <c r="C1288">
        <v>152</v>
      </c>
      <c r="D1288" s="8">
        <v>42.904354871323235</v>
      </c>
      <c r="E1288" s="8">
        <v>-25.374176378344615</v>
      </c>
      <c r="F1288" s="8">
        <v>-0.78827297255911166</v>
      </c>
      <c r="G1288" s="8">
        <v>36.987209264508365</v>
      </c>
      <c r="H1288" s="8">
        <v>-19.457030771529745</v>
      </c>
      <c r="I1288" s="8">
        <v>-0.14051896185849508</v>
      </c>
    </row>
    <row r="1289" spans="1:9" x14ac:dyDescent="0.25">
      <c r="A1289">
        <v>13</v>
      </c>
      <c r="B1289">
        <v>152</v>
      </c>
      <c r="C1289">
        <v>152</v>
      </c>
      <c r="D1289" s="8">
        <v>36.692597621921742</v>
      </c>
      <c r="E1289" s="8">
        <v>-19.751642414110719</v>
      </c>
      <c r="F1289" s="8">
        <v>-7.6862382702877081</v>
      </c>
      <c r="G1289" s="8">
        <v>-35.765276611074029</v>
      </c>
      <c r="H1289" s="8">
        <v>52.706231818885044</v>
      </c>
      <c r="I1289" s="8">
        <v>-7.1910316280415421</v>
      </c>
    </row>
    <row r="1290" spans="1:9" x14ac:dyDescent="0.25">
      <c r="A1290">
        <v>14</v>
      </c>
      <c r="B1290">
        <v>152</v>
      </c>
      <c r="C1290">
        <v>152</v>
      </c>
      <c r="D1290" s="8">
        <v>-15.77182824015512</v>
      </c>
      <c r="E1290" s="8">
        <v>25.00429453271536</v>
      </c>
      <c r="F1290" s="8">
        <v>-7.2134646369207003</v>
      </c>
      <c r="G1290" s="8">
        <v>-25.556043910058577</v>
      </c>
      <c r="H1290" s="8">
        <v>34.788510202618816</v>
      </c>
      <c r="I1290" s="8">
        <v>-6.935012253186815</v>
      </c>
    </row>
    <row r="1291" spans="1:9" x14ac:dyDescent="0.25">
      <c r="A1291">
        <v>15</v>
      </c>
      <c r="B1291">
        <v>152</v>
      </c>
      <c r="C1291">
        <v>152</v>
      </c>
      <c r="D1291" s="8">
        <v>-34.984866383643507</v>
      </c>
      <c r="E1291" s="8">
        <v>25.359687728977573</v>
      </c>
      <c r="F1291" s="8">
        <v>4.7200526098929272</v>
      </c>
      <c r="G1291" s="8">
        <v>-28.264110196827353</v>
      </c>
      <c r="H1291" s="8">
        <v>18.638931542161416</v>
      </c>
      <c r="I1291" s="8">
        <v>4.9985049936268142</v>
      </c>
    </row>
    <row r="1292" spans="1:9" x14ac:dyDescent="0.25">
      <c r="A1292">
        <v>16</v>
      </c>
      <c r="B1292">
        <v>152</v>
      </c>
      <c r="C1292">
        <v>152</v>
      </c>
      <c r="D1292" s="8">
        <v>-59.711405228797894</v>
      </c>
      <c r="E1292" s="8">
        <v>42.053612394690042</v>
      </c>
      <c r="F1292" s="8">
        <v>4.976071984767577</v>
      </c>
      <c r="G1292" s="8">
        <v>-8.8288964170519186</v>
      </c>
      <c r="H1292" s="8">
        <v>-8.8288964170559296</v>
      </c>
      <c r="I1292" s="8">
        <v>5.4712786270137439</v>
      </c>
    </row>
    <row r="1293" spans="1:9" x14ac:dyDescent="0.25">
      <c r="A1293">
        <v>17</v>
      </c>
      <c r="B1293">
        <v>152</v>
      </c>
      <c r="C1293">
        <v>152</v>
      </c>
      <c r="D1293" s="8">
        <v>-3.0734138476037578</v>
      </c>
      <c r="E1293" s="8">
        <v>-3.0734138476802646</v>
      </c>
      <c r="F1293" s="8">
        <v>-22.203394378773183</v>
      </c>
      <c r="G1293" s="8">
        <v>-57.592827362719817</v>
      </c>
      <c r="H1293" s="8">
        <v>51.4459996674358</v>
      </c>
      <c r="I1293" s="8">
        <v>-22.040853137607424</v>
      </c>
    </row>
    <row r="1294" spans="1:9" x14ac:dyDescent="0.25">
      <c r="A1294">
        <v>18</v>
      </c>
      <c r="B1294">
        <v>152</v>
      </c>
      <c r="C1294">
        <v>152</v>
      </c>
      <c r="D1294" s="8">
        <v>-27.6072760033137</v>
      </c>
      <c r="E1294" s="8">
        <v>24.102987917103057</v>
      </c>
      <c r="F1294" s="8">
        <v>-22.268049644054631</v>
      </c>
      <c r="G1294" s="8">
        <v>-53.462407963512184</v>
      </c>
      <c r="H1294" s="8">
        <v>49.958119877301534</v>
      </c>
      <c r="I1294" s="8">
        <v>-21.976197872285642</v>
      </c>
    </row>
    <row r="1295" spans="1:9" x14ac:dyDescent="0.25">
      <c r="A1295">
        <v>19</v>
      </c>
      <c r="B1295">
        <v>152</v>
      </c>
      <c r="C1295">
        <v>152</v>
      </c>
      <c r="D1295" s="8">
        <v>-47.912089574368316</v>
      </c>
      <c r="E1295" s="8">
        <v>55.508438266474535</v>
      </c>
      <c r="F1295" s="8">
        <v>14.632526776937508</v>
      </c>
      <c r="G1295" s="8">
        <v>-30.639839950339677</v>
      </c>
      <c r="H1295" s="8">
        <v>38.236188642445896</v>
      </c>
      <c r="I1295" s="8">
        <v>14.924378548706494</v>
      </c>
    </row>
    <row r="1296" spans="1:9" x14ac:dyDescent="0.25">
      <c r="A1296">
        <v>20</v>
      </c>
      <c r="B1296">
        <v>152</v>
      </c>
      <c r="C1296">
        <v>152</v>
      </c>
      <c r="D1296" s="8">
        <v>27.909408773967556</v>
      </c>
      <c r="E1296" s="8">
        <v>-20.665860076184352</v>
      </c>
      <c r="F1296" s="8">
        <v>14.486600891001425</v>
      </c>
      <c r="G1296" s="8">
        <v>62.453908021908141</v>
      </c>
      <c r="H1296" s="8">
        <v>-55.210359324124944</v>
      </c>
      <c r="I1296" s="8">
        <v>15.0703044345394</v>
      </c>
    </row>
    <row r="1297" spans="1:9" x14ac:dyDescent="0.25">
      <c r="A1297">
        <v>21</v>
      </c>
      <c r="B1297">
        <v>152</v>
      </c>
      <c r="C1297">
        <v>152</v>
      </c>
      <c r="D1297" s="8">
        <v>47.030757621757715</v>
      </c>
      <c r="E1297" s="8">
        <v>47.030757621749217</v>
      </c>
      <c r="F1297" s="8">
        <v>-0.24864625325141851</v>
      </c>
      <c r="G1297" s="8">
        <v>47.030757621749416</v>
      </c>
      <c r="H1297" s="8">
        <v>47.030757621757516</v>
      </c>
      <c r="I1297" s="8">
        <v>0.24864625325107201</v>
      </c>
    </row>
    <row r="1298" spans="1:9" x14ac:dyDescent="0.25">
      <c r="A1298">
        <v>22</v>
      </c>
      <c r="B1298">
        <v>152</v>
      </c>
      <c r="C1298">
        <v>152</v>
      </c>
      <c r="D1298" s="8">
        <v>9.3152862614854826</v>
      </c>
      <c r="E1298" s="8">
        <v>9.3152862614845553</v>
      </c>
      <c r="F1298" s="8">
        <v>-0.37773921846619868</v>
      </c>
      <c r="G1298" s="8">
        <v>9.3152862614845411</v>
      </c>
      <c r="H1298" s="8">
        <v>9.3152862614854968</v>
      </c>
      <c r="I1298" s="8">
        <v>0.3777392184661727</v>
      </c>
    </row>
    <row r="1299" spans="1:9" x14ac:dyDescent="0.25">
      <c r="A1299">
        <v>23</v>
      </c>
      <c r="B1299">
        <v>152</v>
      </c>
      <c r="C1299">
        <v>152</v>
      </c>
      <c r="D1299" s="8">
        <v>47.030757621533908</v>
      </c>
      <c r="E1299" s="8">
        <v>47.030757621534846</v>
      </c>
      <c r="F1299" s="8">
        <v>-0.24864625325122588</v>
      </c>
      <c r="G1299" s="8">
        <v>47.030757621534846</v>
      </c>
      <c r="H1299" s="8">
        <v>47.030757621533908</v>
      </c>
      <c r="I1299" s="8">
        <v>0.24864625325126458</v>
      </c>
    </row>
    <row r="1300" spans="1:9" x14ac:dyDescent="0.25">
      <c r="A1300">
        <v>24</v>
      </c>
      <c r="B1300">
        <v>152</v>
      </c>
      <c r="C1300">
        <v>152</v>
      </c>
      <c r="D1300" s="8">
        <v>57.898907798328622</v>
      </c>
      <c r="E1300" s="8">
        <v>-44.529313149070518</v>
      </c>
      <c r="F1300" s="8">
        <v>-15.054772772744306</v>
      </c>
      <c r="G1300" s="8">
        <v>-65.932907545524557</v>
      </c>
      <c r="H1300" s="8">
        <v>79.302502194782647</v>
      </c>
      <c r="I1300" s="8">
        <v>-14.502132552780722</v>
      </c>
    </row>
    <row r="1301" spans="1:9" x14ac:dyDescent="0.25">
      <c r="A1301">
        <v>25</v>
      </c>
      <c r="B1301">
        <v>152</v>
      </c>
      <c r="C1301">
        <v>152</v>
      </c>
      <c r="D1301" s="8">
        <v>-65.932907545373865</v>
      </c>
      <c r="E1301" s="8">
        <v>79.302502194938256</v>
      </c>
      <c r="F1301" s="8">
        <v>14.502132552789792</v>
      </c>
      <c r="G1301" s="8">
        <v>57.898907798555243</v>
      </c>
      <c r="H1301" s="8">
        <v>-44.529313148990852</v>
      </c>
      <c r="I1301" s="8">
        <v>15.054772772753376</v>
      </c>
    </row>
    <row r="1302" spans="1:9" x14ac:dyDescent="0.25">
      <c r="A1302">
        <v>1</v>
      </c>
      <c r="B1302">
        <v>153</v>
      </c>
      <c r="C1302">
        <v>153</v>
      </c>
      <c r="D1302" s="8">
        <v>-43.582600010497615</v>
      </c>
      <c r="E1302" s="8">
        <v>48.518804872700599</v>
      </c>
      <c r="F1302" s="8">
        <v>-0.19823533837425317</v>
      </c>
      <c r="G1302" s="8">
        <v>-43.363772445339457</v>
      </c>
      <c r="H1302" s="8">
        <v>48.299977307542441</v>
      </c>
      <c r="I1302" s="8">
        <v>0.38546820516371966</v>
      </c>
    </row>
    <row r="1303" spans="1:9" x14ac:dyDescent="0.25">
      <c r="A1303">
        <v>2</v>
      </c>
      <c r="B1303">
        <v>153</v>
      </c>
      <c r="C1303">
        <v>153</v>
      </c>
      <c r="D1303" s="8">
        <v>-42.81536558742863</v>
      </c>
      <c r="E1303" s="8">
        <v>48.10437044378304</v>
      </c>
      <c r="F1303" s="8">
        <v>-5.2309452629767585E-2</v>
      </c>
      <c r="G1303" s="8">
        <v>-42.705951805014685</v>
      </c>
      <c r="H1303" s="8">
        <v>47.994956661369095</v>
      </c>
      <c r="I1303" s="8">
        <v>0.23954231913921883</v>
      </c>
    </row>
    <row r="1304" spans="1:9" x14ac:dyDescent="0.25">
      <c r="A1304">
        <v>3</v>
      </c>
      <c r="B1304">
        <v>153</v>
      </c>
      <c r="C1304">
        <v>153</v>
      </c>
      <c r="D1304" s="8">
        <v>-45.573292995521811</v>
      </c>
      <c r="E1304" s="8">
        <v>45.127615470847559</v>
      </c>
      <c r="F1304" s="8">
        <v>19.255413132473478</v>
      </c>
      <c r="G1304" s="8">
        <v>-22.898065878643198</v>
      </c>
      <c r="H1304" s="8">
        <v>22.452388353968939</v>
      </c>
      <c r="I1304" s="8">
        <v>19.547264904242468</v>
      </c>
    </row>
    <row r="1305" spans="1:9" x14ac:dyDescent="0.25">
      <c r="A1305">
        <v>4</v>
      </c>
      <c r="B1305">
        <v>153</v>
      </c>
      <c r="C1305">
        <v>153</v>
      </c>
      <c r="D1305" s="8">
        <v>-48.141570245808573</v>
      </c>
      <c r="E1305" s="8">
        <v>47.486646667502903</v>
      </c>
      <c r="F1305" s="8">
        <v>19.320068397360988</v>
      </c>
      <c r="G1305" s="8">
        <v>-0.32746178912498902</v>
      </c>
      <c r="H1305" s="8">
        <v>-0.32746178918067415</v>
      </c>
      <c r="I1305" s="8">
        <v>19.482609638526746</v>
      </c>
    </row>
    <row r="1306" spans="1:9" x14ac:dyDescent="0.25">
      <c r="A1306">
        <v>5</v>
      </c>
      <c r="B1306">
        <v>153</v>
      </c>
      <c r="C1306">
        <v>153</v>
      </c>
      <c r="D1306" s="8">
        <v>-6.7967262409847367</v>
      </c>
      <c r="E1306" s="8">
        <v>-6.7967262409122453</v>
      </c>
      <c r="F1306" s="8">
        <v>2.3885020747596482</v>
      </c>
      <c r="G1306" s="8">
        <v>18.880914152061408</v>
      </c>
      <c r="H1306" s="8">
        <v>-32.47436663395839</v>
      </c>
      <c r="I1306" s="8">
        <v>2.8837087170058147</v>
      </c>
    </row>
    <row r="1307" spans="1:9" x14ac:dyDescent="0.25">
      <c r="A1307">
        <v>6</v>
      </c>
      <c r="B1307">
        <v>153</v>
      </c>
      <c r="C1307">
        <v>153</v>
      </c>
      <c r="D1307" s="8">
        <v>8.1354245677942725</v>
      </c>
      <c r="E1307" s="8">
        <v>-15.533994791464943</v>
      </c>
      <c r="F1307" s="8">
        <v>2.8612757080210756</v>
      </c>
      <c r="G1307" s="8">
        <v>12.285349387897021</v>
      </c>
      <c r="H1307" s="8">
        <v>-19.683919611567692</v>
      </c>
      <c r="I1307" s="8">
        <v>3.1397280917549621</v>
      </c>
    </row>
    <row r="1308" spans="1:9" x14ac:dyDescent="0.25">
      <c r="A1308">
        <v>7</v>
      </c>
      <c r="B1308">
        <v>153</v>
      </c>
      <c r="C1308">
        <v>153</v>
      </c>
      <c r="D1308" s="8">
        <v>17.291674706960137</v>
      </c>
      <c r="E1308" s="8">
        <v>-14.677594292567147</v>
      </c>
      <c r="F1308" s="8">
        <v>5.7182062965219425</v>
      </c>
      <c r="G1308" s="8">
        <v>25.392954185088357</v>
      </c>
      <c r="H1308" s="8">
        <v>-22.77887377069537</v>
      </c>
      <c r="I1308" s="8">
        <v>5.9966586802558295</v>
      </c>
    </row>
    <row r="1309" spans="1:9" x14ac:dyDescent="0.25">
      <c r="A1309">
        <v>8</v>
      </c>
      <c r="B1309">
        <v>153</v>
      </c>
      <c r="C1309">
        <v>153</v>
      </c>
      <c r="D1309" s="8">
        <v>54.688985915972907</v>
      </c>
      <c r="E1309" s="8">
        <v>-49.828903310948562</v>
      </c>
      <c r="F1309" s="8">
        <v>5.9742256712802586</v>
      </c>
      <c r="G1309" s="8">
        <v>115.29425902208222</v>
      </c>
      <c r="H1309" s="8">
        <v>-110.43417641705788</v>
      </c>
      <c r="I1309" s="8">
        <v>6.4694323135264256</v>
      </c>
    </row>
    <row r="1310" spans="1:9" x14ac:dyDescent="0.25">
      <c r="A1310">
        <v>9</v>
      </c>
      <c r="B1310">
        <v>153</v>
      </c>
      <c r="C1310">
        <v>153</v>
      </c>
      <c r="D1310" s="8">
        <v>115.58887066416561</v>
      </c>
      <c r="E1310" s="8">
        <v>-110.13956477496696</v>
      </c>
      <c r="F1310" s="8">
        <v>-1.0762869948908043</v>
      </c>
      <c r="G1310" s="8">
        <v>106.00196686116315</v>
      </c>
      <c r="H1310" s="8">
        <v>-100.5526609719645</v>
      </c>
      <c r="I1310" s="8">
        <v>-0.4285329841901877</v>
      </c>
    </row>
    <row r="1311" spans="1:9" x14ac:dyDescent="0.25">
      <c r="A1311">
        <v>10</v>
      </c>
      <c r="B1311">
        <v>153</v>
      </c>
      <c r="C1311">
        <v>153</v>
      </c>
      <c r="D1311" s="8">
        <v>106.97528873398102</v>
      </c>
      <c r="E1311" s="8">
        <v>-99.579339099145841</v>
      </c>
      <c r="F1311" s="8">
        <v>-8.4294014041032561</v>
      </c>
      <c r="G1311" s="8">
        <v>3.6979748174159104</v>
      </c>
      <c r="H1311" s="8">
        <v>3.6979748174192535</v>
      </c>
      <c r="I1311" s="8">
        <v>-7.7816473934026389</v>
      </c>
    </row>
    <row r="1312" spans="1:9" x14ac:dyDescent="0.25">
      <c r="A1312">
        <v>11</v>
      </c>
      <c r="B1312">
        <v>153</v>
      </c>
      <c r="C1312">
        <v>153</v>
      </c>
      <c r="D1312" s="8">
        <v>5.8270387130119508</v>
      </c>
      <c r="E1312" s="8">
        <v>5.8270387130075827</v>
      </c>
      <c r="F1312" s="8">
        <v>-5.0564156758263001</v>
      </c>
      <c r="G1312" s="8">
        <v>-54.47305513017389</v>
      </c>
      <c r="H1312" s="8">
        <v>66.12713255619343</v>
      </c>
      <c r="I1312" s="8">
        <v>-4.4086616651256829</v>
      </c>
    </row>
    <row r="1313" spans="1:9" x14ac:dyDescent="0.25">
      <c r="A1313">
        <v>12</v>
      </c>
      <c r="B1313">
        <v>153</v>
      </c>
      <c r="C1313">
        <v>153</v>
      </c>
      <c r="D1313" s="8">
        <v>-55.446377002912755</v>
      </c>
      <c r="E1313" s="8">
        <v>65.153810683452264</v>
      </c>
      <c r="F1313" s="8">
        <v>-3.0083607411484206</v>
      </c>
      <c r="G1313" s="8">
        <v>-89.650983126680273</v>
      </c>
      <c r="H1313" s="8">
        <v>99.358416807219783</v>
      </c>
      <c r="I1313" s="8">
        <v>-2.3606067304478038</v>
      </c>
    </row>
    <row r="1314" spans="1:9" x14ac:dyDescent="0.25">
      <c r="A1314">
        <v>13</v>
      </c>
      <c r="B1314">
        <v>153</v>
      </c>
      <c r="C1314">
        <v>153</v>
      </c>
      <c r="D1314" s="8">
        <v>-89.945594769280603</v>
      </c>
      <c r="E1314" s="8">
        <v>99.063805164625478</v>
      </c>
      <c r="F1314" s="8">
        <v>-0.50515669498275173</v>
      </c>
      <c r="G1314" s="8">
        <v>-92.454357478963715</v>
      </c>
      <c r="H1314" s="8">
        <v>101.57256787430859</v>
      </c>
      <c r="I1314" s="8">
        <v>-9.9500527365851445E-3</v>
      </c>
    </row>
    <row r="1315" spans="1:9" x14ac:dyDescent="0.25">
      <c r="A1315">
        <v>14</v>
      </c>
      <c r="B1315">
        <v>153</v>
      </c>
      <c r="C1315">
        <v>153</v>
      </c>
      <c r="D1315" s="8">
        <v>-42.239644620237272</v>
      </c>
      <c r="E1315" s="8">
        <v>47.1864979859416</v>
      </c>
      <c r="F1315" s="8">
        <v>-3.2383061654194412E-2</v>
      </c>
      <c r="G1315" s="8">
        <v>-42.091872356559207</v>
      </c>
      <c r="H1315" s="8">
        <v>47.038725722263536</v>
      </c>
      <c r="I1315" s="8">
        <v>0.24606932207969218</v>
      </c>
    </row>
    <row r="1316" spans="1:9" x14ac:dyDescent="0.25">
      <c r="A1316">
        <v>15</v>
      </c>
      <c r="B1316">
        <v>153</v>
      </c>
      <c r="C1316">
        <v>153</v>
      </c>
      <c r="D1316" s="8">
        <v>-44.635302833825619</v>
      </c>
      <c r="E1316" s="8">
        <v>44.495295244933686</v>
      </c>
      <c r="F1316" s="8">
        <v>7.1709530841298008</v>
      </c>
      <c r="G1316" s="8">
        <v>-34.524762854501738</v>
      </c>
      <c r="H1316" s="8">
        <v>34.384755265609805</v>
      </c>
      <c r="I1316" s="8">
        <v>7.4494054678636887</v>
      </c>
    </row>
    <row r="1317" spans="1:9" x14ac:dyDescent="0.25">
      <c r="A1317">
        <v>16</v>
      </c>
      <c r="B1317">
        <v>153</v>
      </c>
      <c r="C1317">
        <v>153</v>
      </c>
      <c r="D1317" s="8">
        <v>-74.928131116285911</v>
      </c>
      <c r="E1317" s="8">
        <v>74.584098068077068</v>
      </c>
      <c r="F1317" s="8">
        <v>7.4269724590195993</v>
      </c>
      <c r="G1317" s="8">
        <v>-0.17201652410245177</v>
      </c>
      <c r="H1317" s="8">
        <v>-0.17201652410639084</v>
      </c>
      <c r="I1317" s="8">
        <v>7.9221791012657645</v>
      </c>
    </row>
    <row r="1318" spans="1:9" x14ac:dyDescent="0.25">
      <c r="A1318">
        <v>17</v>
      </c>
      <c r="B1318">
        <v>153</v>
      </c>
      <c r="C1318">
        <v>153</v>
      </c>
      <c r="D1318" s="8">
        <v>-2.5511034789042499</v>
      </c>
      <c r="E1318" s="8">
        <v>-2.5511034789787868</v>
      </c>
      <c r="F1318" s="8">
        <v>1.8358621144056619</v>
      </c>
      <c r="G1318" s="8">
        <v>2.1736215739326634</v>
      </c>
      <c r="H1318" s="8">
        <v>-7.2758285318156997</v>
      </c>
      <c r="I1318" s="8">
        <v>1.9984033555714202</v>
      </c>
    </row>
    <row r="1319" spans="1:9" x14ac:dyDescent="0.25">
      <c r="A1319">
        <v>18</v>
      </c>
      <c r="B1319">
        <v>153</v>
      </c>
      <c r="C1319">
        <v>153</v>
      </c>
      <c r="D1319" s="8">
        <v>0.77938689126968397</v>
      </c>
      <c r="E1319" s="8">
        <v>-3.7018935129530166</v>
      </c>
      <c r="F1319" s="8">
        <v>1.7712068491235102</v>
      </c>
      <c r="G1319" s="8">
        <v>3.0200270933893343</v>
      </c>
      <c r="H1319" s="8">
        <v>-5.9425337150726669</v>
      </c>
      <c r="I1319" s="8">
        <v>2.0630586208924981</v>
      </c>
    </row>
    <row r="1320" spans="1:9" x14ac:dyDescent="0.25">
      <c r="A1320">
        <v>19</v>
      </c>
      <c r="B1320">
        <v>153</v>
      </c>
      <c r="C1320">
        <v>153</v>
      </c>
      <c r="D1320" s="8">
        <v>4.3932145349291742</v>
      </c>
      <c r="E1320" s="8">
        <v>-4.5693462734992343</v>
      </c>
      <c r="F1320" s="8">
        <v>11.28144456268708</v>
      </c>
      <c r="G1320" s="8">
        <v>17.748901996754498</v>
      </c>
      <c r="H1320" s="8">
        <v>-17.925033735324554</v>
      </c>
      <c r="I1320" s="8">
        <v>11.573296334456062</v>
      </c>
    </row>
    <row r="1321" spans="1:9" x14ac:dyDescent="0.25">
      <c r="A1321">
        <v>20</v>
      </c>
      <c r="B1321">
        <v>153</v>
      </c>
      <c r="C1321">
        <v>153</v>
      </c>
      <c r="D1321" s="8">
        <v>62.981839369541532</v>
      </c>
      <c r="E1321" s="8">
        <v>-63.510771102434589</v>
      </c>
      <c r="F1321" s="8">
        <v>11.135518676747976</v>
      </c>
      <c r="G1321" s="8">
        <v>89.693214293060095</v>
      </c>
      <c r="H1321" s="8">
        <v>-90.222146025953151</v>
      </c>
      <c r="I1321" s="8">
        <v>11.719222220285952</v>
      </c>
    </row>
    <row r="1322" spans="1:9" x14ac:dyDescent="0.25">
      <c r="A1322">
        <v>21</v>
      </c>
      <c r="B1322">
        <v>153</v>
      </c>
      <c r="C1322">
        <v>153</v>
      </c>
      <c r="D1322" s="8">
        <v>24.60820152928618</v>
      </c>
      <c r="E1322" s="8">
        <v>24.608201529278826</v>
      </c>
      <c r="F1322" s="8">
        <v>-0.24864625325139342</v>
      </c>
      <c r="G1322" s="8">
        <v>24.608201529279025</v>
      </c>
      <c r="H1322" s="8">
        <v>24.608201529285981</v>
      </c>
      <c r="I1322" s="8">
        <v>0.2486462532510971</v>
      </c>
    </row>
    <row r="1323" spans="1:9" x14ac:dyDescent="0.25">
      <c r="A1323">
        <v>22</v>
      </c>
      <c r="B1323">
        <v>153</v>
      </c>
      <c r="C1323">
        <v>153</v>
      </c>
      <c r="D1323" s="8">
        <v>-1.7706969437198465</v>
      </c>
      <c r="E1323" s="8">
        <v>-1.7706969437206916</v>
      </c>
      <c r="F1323" s="8">
        <v>-0.37773921846619607</v>
      </c>
      <c r="G1323" s="8">
        <v>-1.7706969437206979</v>
      </c>
      <c r="H1323" s="8">
        <v>-1.7706969437198403</v>
      </c>
      <c r="I1323" s="8">
        <v>0.37773921846617531</v>
      </c>
    </row>
    <row r="1324" spans="1:9" x14ac:dyDescent="0.25">
      <c r="A1324">
        <v>23</v>
      </c>
      <c r="B1324">
        <v>153</v>
      </c>
      <c r="C1324">
        <v>153</v>
      </c>
      <c r="D1324" s="8">
        <v>12.121048726319561</v>
      </c>
      <c r="E1324" s="8">
        <v>12.121048726320247</v>
      </c>
      <c r="F1324" s="8">
        <v>-0.24864625325122941</v>
      </c>
      <c r="G1324" s="8">
        <v>12.121048726320234</v>
      </c>
      <c r="H1324" s="8">
        <v>12.121048726319573</v>
      </c>
      <c r="I1324" s="8">
        <v>0.24864625325126105</v>
      </c>
    </row>
    <row r="1325" spans="1:9" x14ac:dyDescent="0.25">
      <c r="A1325">
        <v>24</v>
      </c>
      <c r="B1325">
        <v>153</v>
      </c>
      <c r="C1325">
        <v>153</v>
      </c>
      <c r="D1325" s="8">
        <v>-92.030048651625719</v>
      </c>
      <c r="E1325" s="8">
        <v>101.25668006481422</v>
      </c>
      <c r="F1325" s="8">
        <v>-0.18270367659091802</v>
      </c>
      <c r="G1325" s="8">
        <v>-91.245616535669697</v>
      </c>
      <c r="H1325" s="8">
        <v>100.4722479488582</v>
      </c>
      <c r="I1325" s="8">
        <v>0.36993654337266574</v>
      </c>
    </row>
    <row r="1326" spans="1:9" x14ac:dyDescent="0.25">
      <c r="A1326">
        <v>25</v>
      </c>
      <c r="B1326">
        <v>153</v>
      </c>
      <c r="C1326">
        <v>153</v>
      </c>
      <c r="D1326" s="8">
        <v>37.318753526127232</v>
      </c>
      <c r="E1326" s="8">
        <v>-37.905076577593043</v>
      </c>
      <c r="F1326" s="8">
        <v>11.151050338536285</v>
      </c>
      <c r="G1326" s="8">
        <v>133.07113434284639</v>
      </c>
      <c r="H1326" s="8">
        <v>-133.65745739431219</v>
      </c>
      <c r="I1326" s="8">
        <v>11.703690558499867</v>
      </c>
    </row>
    <row r="1327" spans="1:9" x14ac:dyDescent="0.25">
      <c r="A1327">
        <v>1</v>
      </c>
      <c r="B1327">
        <v>154</v>
      </c>
      <c r="C1327">
        <v>154</v>
      </c>
      <c r="D1327" s="8">
        <v>89.693214293266834</v>
      </c>
      <c r="E1327" s="8">
        <v>-90.222146026154348</v>
      </c>
      <c r="F1327" s="8">
        <v>-11.719222220333696</v>
      </c>
      <c r="G1327" s="8">
        <v>62.981839369636695</v>
      </c>
      <c r="H1327" s="8">
        <v>-63.51077110252421</v>
      </c>
      <c r="I1327" s="8">
        <v>-11.135518676795723</v>
      </c>
    </row>
    <row r="1328" spans="1:9" x14ac:dyDescent="0.25">
      <c r="A1328">
        <v>2</v>
      </c>
      <c r="B1328">
        <v>154</v>
      </c>
      <c r="C1328">
        <v>154</v>
      </c>
      <c r="D1328" s="8">
        <v>17.748901996611622</v>
      </c>
      <c r="E1328" s="8">
        <v>-17.925033735330913</v>
      </c>
      <c r="F1328" s="8">
        <v>-11.573296334590275</v>
      </c>
      <c r="G1328" s="8">
        <v>4.3932145346278206</v>
      </c>
      <c r="H1328" s="8">
        <v>-4.5693462733471142</v>
      </c>
      <c r="I1328" s="8">
        <v>-11.281444562821287</v>
      </c>
    </row>
    <row r="1329" spans="1:9" x14ac:dyDescent="0.25">
      <c r="A1329">
        <v>3</v>
      </c>
      <c r="B1329">
        <v>154</v>
      </c>
      <c r="C1329">
        <v>154</v>
      </c>
      <c r="D1329" s="8">
        <v>3.020027093031814</v>
      </c>
      <c r="E1329" s="8">
        <v>-5.9425337149613018</v>
      </c>
      <c r="F1329" s="8">
        <v>-2.0630586205452799</v>
      </c>
      <c r="G1329" s="8">
        <v>0.77938689131698946</v>
      </c>
      <c r="H1329" s="8">
        <v>-3.7018935132464765</v>
      </c>
      <c r="I1329" s="8">
        <v>-1.7712068487762924</v>
      </c>
    </row>
    <row r="1330" spans="1:9" x14ac:dyDescent="0.25">
      <c r="A1330">
        <v>4</v>
      </c>
      <c r="B1330">
        <v>154</v>
      </c>
      <c r="C1330">
        <v>154</v>
      </c>
      <c r="D1330" s="8">
        <v>2.1736215739034774</v>
      </c>
      <c r="E1330" s="8">
        <v>-7.2758285322207579</v>
      </c>
      <c r="F1330" s="8">
        <v>-1.9984033556541516</v>
      </c>
      <c r="G1330" s="8">
        <v>-2.551103479136279</v>
      </c>
      <c r="H1330" s="8">
        <v>-2.5511034791810014</v>
      </c>
      <c r="I1330" s="8">
        <v>-1.835862114488392</v>
      </c>
    </row>
    <row r="1331" spans="1:9" x14ac:dyDescent="0.25">
      <c r="A1331">
        <v>5</v>
      </c>
      <c r="B1331">
        <v>154</v>
      </c>
      <c r="C1331">
        <v>154</v>
      </c>
      <c r="D1331" s="8">
        <v>-0.17201652400970305</v>
      </c>
      <c r="E1331" s="8">
        <v>-0.17201652394142583</v>
      </c>
      <c r="F1331" s="8">
        <v>-7.9221791012670399</v>
      </c>
      <c r="G1331" s="8">
        <v>-74.928131116206288</v>
      </c>
      <c r="H1331" s="8">
        <v>74.584098068255145</v>
      </c>
      <c r="I1331" s="8">
        <v>-7.4269724590208721</v>
      </c>
    </row>
    <row r="1332" spans="1:9" x14ac:dyDescent="0.25">
      <c r="A1332">
        <v>6</v>
      </c>
      <c r="B1332">
        <v>154</v>
      </c>
      <c r="C1332">
        <v>154</v>
      </c>
      <c r="D1332" s="8">
        <v>-34.524762854268928</v>
      </c>
      <c r="E1332" s="8">
        <v>34.384755265651933</v>
      </c>
      <c r="F1332" s="8">
        <v>-7.4494054681072388</v>
      </c>
      <c r="G1332" s="8">
        <v>-44.635302833927497</v>
      </c>
      <c r="H1332" s="8">
        <v>44.495295245310501</v>
      </c>
      <c r="I1332" s="8">
        <v>-7.1709530843733527</v>
      </c>
    </row>
    <row r="1333" spans="1:9" x14ac:dyDescent="0.25">
      <c r="A1333">
        <v>7</v>
      </c>
      <c r="B1333">
        <v>154</v>
      </c>
      <c r="C1333">
        <v>154</v>
      </c>
      <c r="D1333" s="8">
        <v>-42.091872356573639</v>
      </c>
      <c r="E1333" s="8">
        <v>47.038725722591501</v>
      </c>
      <c r="F1333" s="8">
        <v>-0.2460693220181972</v>
      </c>
      <c r="G1333" s="8">
        <v>-42.239644620171326</v>
      </c>
      <c r="H1333" s="8">
        <v>47.186497986189188</v>
      </c>
      <c r="I1333" s="8">
        <v>3.238306171568936E-2</v>
      </c>
    </row>
    <row r="1334" spans="1:9" x14ac:dyDescent="0.25">
      <c r="A1334">
        <v>8</v>
      </c>
      <c r="B1334">
        <v>154</v>
      </c>
      <c r="C1334">
        <v>154</v>
      </c>
      <c r="D1334" s="8">
        <v>-92.454357478831668</v>
      </c>
      <c r="E1334" s="8">
        <v>101.57256787503729</v>
      </c>
      <c r="F1334" s="8">
        <v>9.9500527645172906E-3</v>
      </c>
      <c r="G1334" s="8">
        <v>-89.945594768877029</v>
      </c>
      <c r="H1334" s="8">
        <v>99.063805165082655</v>
      </c>
      <c r="I1334" s="8">
        <v>0.50515669501068383</v>
      </c>
    </row>
    <row r="1335" spans="1:9" x14ac:dyDescent="0.25">
      <c r="A1335">
        <v>9</v>
      </c>
      <c r="B1335">
        <v>154</v>
      </c>
      <c r="C1335">
        <v>154</v>
      </c>
      <c r="D1335" s="8">
        <v>-89.650983126795438</v>
      </c>
      <c r="E1335" s="8">
        <v>99.358416807171778</v>
      </c>
      <c r="F1335" s="8">
        <v>2.3606067304710683</v>
      </c>
      <c r="G1335" s="8">
        <v>-55.446377002731296</v>
      </c>
      <c r="H1335" s="8">
        <v>65.153810683107622</v>
      </c>
      <c r="I1335" s="8">
        <v>3.0083607411716846</v>
      </c>
    </row>
    <row r="1336" spans="1:9" x14ac:dyDescent="0.25">
      <c r="A1336">
        <v>10</v>
      </c>
      <c r="B1336">
        <v>154</v>
      </c>
      <c r="C1336">
        <v>154</v>
      </c>
      <c r="D1336" s="8">
        <v>-54.47305512987478</v>
      </c>
      <c r="E1336" s="8">
        <v>66.127132555964721</v>
      </c>
      <c r="F1336" s="8">
        <v>4.4086616651047121</v>
      </c>
      <c r="G1336" s="8">
        <v>5.8270387130432963</v>
      </c>
      <c r="H1336" s="8">
        <v>5.8270387130466395</v>
      </c>
      <c r="I1336" s="8">
        <v>5.0564156758053276</v>
      </c>
    </row>
    <row r="1337" spans="1:9" x14ac:dyDescent="0.25">
      <c r="A1337">
        <v>11</v>
      </c>
      <c r="B1337">
        <v>154</v>
      </c>
      <c r="C1337">
        <v>154</v>
      </c>
      <c r="D1337" s="8">
        <v>3.6979748174237317</v>
      </c>
      <c r="E1337" s="8">
        <v>3.6979748174188547</v>
      </c>
      <c r="F1337" s="8">
        <v>7.7816473934235502</v>
      </c>
      <c r="G1337" s="8">
        <v>106.97528873425541</v>
      </c>
      <c r="H1337" s="8">
        <v>-99.57933909941282</v>
      </c>
      <c r="I1337" s="8">
        <v>8.4294014041241674</v>
      </c>
    </row>
    <row r="1338" spans="1:9" x14ac:dyDescent="0.25">
      <c r="A1338">
        <v>12</v>
      </c>
      <c r="B1338">
        <v>154</v>
      </c>
      <c r="C1338">
        <v>154</v>
      </c>
      <c r="D1338" s="8">
        <v>106.0019668614738</v>
      </c>
      <c r="E1338" s="8">
        <v>-100.55266097219699</v>
      </c>
      <c r="F1338" s="8">
        <v>0.42853298416797314</v>
      </c>
      <c r="G1338" s="8">
        <v>115.58887066419308</v>
      </c>
      <c r="H1338" s="8">
        <v>-110.13956477491627</v>
      </c>
      <c r="I1338" s="8">
        <v>1.0762869948685896</v>
      </c>
    </row>
    <row r="1339" spans="1:9" x14ac:dyDescent="0.25">
      <c r="A1339">
        <v>13</v>
      </c>
      <c r="B1339">
        <v>154</v>
      </c>
      <c r="C1339">
        <v>154</v>
      </c>
      <c r="D1339" s="8">
        <v>115.29425902161414</v>
      </c>
      <c r="E1339" s="8">
        <v>-110.43417641748944</v>
      </c>
      <c r="F1339" s="8">
        <v>-6.4694323135692198</v>
      </c>
      <c r="G1339" s="8">
        <v>54.688985915088395</v>
      </c>
      <c r="H1339" s="8">
        <v>-49.828903310963696</v>
      </c>
      <c r="I1339" s="8">
        <v>-5.9742256713230528</v>
      </c>
    </row>
    <row r="1340" spans="1:9" x14ac:dyDescent="0.25">
      <c r="A1340">
        <v>14</v>
      </c>
      <c r="B1340">
        <v>154</v>
      </c>
      <c r="C1340">
        <v>154</v>
      </c>
      <c r="D1340" s="8">
        <v>25.39295418471681</v>
      </c>
      <c r="E1340" s="8">
        <v>-22.778873770564719</v>
      </c>
      <c r="F1340" s="8">
        <v>-5.9966586801593076</v>
      </c>
      <c r="G1340" s="8">
        <v>17.291674706723818</v>
      </c>
      <c r="H1340" s="8">
        <v>-14.677594292571726</v>
      </c>
      <c r="I1340" s="8">
        <v>-5.7182062964254214</v>
      </c>
    </row>
    <row r="1341" spans="1:9" x14ac:dyDescent="0.25">
      <c r="A1341">
        <v>15</v>
      </c>
      <c r="B1341">
        <v>154</v>
      </c>
      <c r="C1341">
        <v>154</v>
      </c>
      <c r="D1341" s="8">
        <v>12.285349387692865</v>
      </c>
      <c r="E1341" s="8">
        <v>-19.683919611673218</v>
      </c>
      <c r="F1341" s="8">
        <v>-3.1397280918573496</v>
      </c>
      <c r="G1341" s="8">
        <v>8.1354245674534873</v>
      </c>
      <c r="H1341" s="8">
        <v>-15.533994791433841</v>
      </c>
      <c r="I1341" s="8">
        <v>-2.8612757081234617</v>
      </c>
    </row>
    <row r="1342" spans="1:9" x14ac:dyDescent="0.25">
      <c r="A1342">
        <v>16</v>
      </c>
      <c r="B1342">
        <v>154</v>
      </c>
      <c r="C1342">
        <v>154</v>
      </c>
      <c r="D1342" s="8">
        <v>18.880914151692096</v>
      </c>
      <c r="E1342" s="8">
        <v>-32.474366634038475</v>
      </c>
      <c r="F1342" s="8">
        <v>-2.8837087169870808</v>
      </c>
      <c r="G1342" s="8">
        <v>-6.7967262411713225</v>
      </c>
      <c r="H1342" s="8">
        <v>-6.7967262411750582</v>
      </c>
      <c r="I1342" s="8">
        <v>-2.3885020747409142</v>
      </c>
    </row>
    <row r="1343" spans="1:9" x14ac:dyDescent="0.25">
      <c r="A1343">
        <v>17</v>
      </c>
      <c r="B1343">
        <v>154</v>
      </c>
      <c r="C1343">
        <v>154</v>
      </c>
      <c r="D1343" s="8">
        <v>-0.32746178893104805</v>
      </c>
      <c r="E1343" s="8">
        <v>-0.32746178901258871</v>
      </c>
      <c r="F1343" s="8">
        <v>-19.482609638760792</v>
      </c>
      <c r="G1343" s="8">
        <v>-48.141570246188827</v>
      </c>
      <c r="H1343" s="8">
        <v>47.486646668245193</v>
      </c>
      <c r="I1343" s="8">
        <v>-19.320068397595033</v>
      </c>
    </row>
    <row r="1344" spans="1:9" x14ac:dyDescent="0.25">
      <c r="A1344">
        <v>18</v>
      </c>
      <c r="B1344">
        <v>154</v>
      </c>
      <c r="C1344">
        <v>154</v>
      </c>
      <c r="D1344" s="8">
        <v>-22.898065878886257</v>
      </c>
      <c r="E1344" s="8">
        <v>22.452388354418154</v>
      </c>
      <c r="F1344" s="8">
        <v>-19.547264904039565</v>
      </c>
      <c r="G1344" s="8">
        <v>-45.573292995527261</v>
      </c>
      <c r="H1344" s="8">
        <v>45.127615471059165</v>
      </c>
      <c r="I1344" s="8">
        <v>-19.255413132270576</v>
      </c>
    </row>
    <row r="1345" spans="1:9" x14ac:dyDescent="0.25">
      <c r="A1345">
        <v>19</v>
      </c>
      <c r="B1345">
        <v>154</v>
      </c>
      <c r="C1345">
        <v>154</v>
      </c>
      <c r="D1345" s="8">
        <v>-42.705951805041749</v>
      </c>
      <c r="E1345" s="8">
        <v>47.994956661576552</v>
      </c>
      <c r="F1345" s="8">
        <v>-0.23954231917037797</v>
      </c>
      <c r="G1345" s="8">
        <v>-42.815365587491272</v>
      </c>
      <c r="H1345" s="8">
        <v>48.104370444026074</v>
      </c>
      <c r="I1345" s="8">
        <v>5.2309452598608461E-2</v>
      </c>
    </row>
    <row r="1346" spans="1:9" x14ac:dyDescent="0.25">
      <c r="A1346">
        <v>20</v>
      </c>
      <c r="B1346">
        <v>154</v>
      </c>
      <c r="C1346">
        <v>154</v>
      </c>
      <c r="D1346" s="8">
        <v>-43.363772445200169</v>
      </c>
      <c r="E1346" s="8">
        <v>48.299977307411964</v>
      </c>
      <c r="F1346" s="8">
        <v>-0.38546820510038377</v>
      </c>
      <c r="G1346" s="8">
        <v>-43.582600010210285</v>
      </c>
      <c r="H1346" s="8">
        <v>48.518804872422081</v>
      </c>
      <c r="I1346" s="8">
        <v>0.19823533843758903</v>
      </c>
    </row>
    <row r="1347" spans="1:9" x14ac:dyDescent="0.25">
      <c r="A1347">
        <v>21</v>
      </c>
      <c r="B1347">
        <v>154</v>
      </c>
      <c r="C1347">
        <v>154</v>
      </c>
      <c r="D1347" s="8">
        <v>12.121048726701053</v>
      </c>
      <c r="E1347" s="8">
        <v>12.121048726691663</v>
      </c>
      <c r="F1347" s="8">
        <v>-0.24864625325143819</v>
      </c>
      <c r="G1347" s="8">
        <v>12.121048726691862</v>
      </c>
      <c r="H1347" s="8">
        <v>12.121048726700854</v>
      </c>
      <c r="I1347" s="8">
        <v>0.24864625325105233</v>
      </c>
    </row>
    <row r="1348" spans="1:9" x14ac:dyDescent="0.25">
      <c r="A1348">
        <v>22</v>
      </c>
      <c r="B1348">
        <v>154</v>
      </c>
      <c r="C1348">
        <v>154</v>
      </c>
      <c r="D1348" s="8">
        <v>-1.770696943826916</v>
      </c>
      <c r="E1348" s="8">
        <v>-1.7706969438276376</v>
      </c>
      <c r="F1348" s="8">
        <v>-0.37773921846619646</v>
      </c>
      <c r="G1348" s="8">
        <v>-1.7706969438276439</v>
      </c>
      <c r="H1348" s="8">
        <v>-1.7706969438269098</v>
      </c>
      <c r="I1348" s="8">
        <v>0.37773921846617492</v>
      </c>
    </row>
    <row r="1349" spans="1:9" x14ac:dyDescent="0.25">
      <c r="A1349">
        <v>23</v>
      </c>
      <c r="B1349">
        <v>154</v>
      </c>
      <c r="C1349">
        <v>154</v>
      </c>
      <c r="D1349" s="8">
        <v>24.608201529205086</v>
      </c>
      <c r="E1349" s="8">
        <v>24.608201529205832</v>
      </c>
      <c r="F1349" s="8">
        <v>-0.24864625325123191</v>
      </c>
      <c r="G1349" s="8">
        <v>24.608201529205818</v>
      </c>
      <c r="H1349" s="8">
        <v>24.6082015292051</v>
      </c>
      <c r="I1349" s="8">
        <v>0.24864625325125858</v>
      </c>
    </row>
    <row r="1350" spans="1:9" x14ac:dyDescent="0.25">
      <c r="A1350">
        <v>24</v>
      </c>
      <c r="B1350">
        <v>154</v>
      </c>
      <c r="C1350">
        <v>154</v>
      </c>
      <c r="D1350" s="8">
        <v>133.07113434290895</v>
      </c>
      <c r="E1350" s="8">
        <v>-133.65745739464418</v>
      </c>
      <c r="F1350" s="8">
        <v>-11.703690558551886</v>
      </c>
      <c r="G1350" s="8">
        <v>37.318753525753955</v>
      </c>
      <c r="H1350" s="8">
        <v>-37.905076577489204</v>
      </c>
      <c r="I1350" s="8">
        <v>-11.151050338588302</v>
      </c>
    </row>
    <row r="1351" spans="1:9" x14ac:dyDescent="0.25">
      <c r="A1351">
        <v>25</v>
      </c>
      <c r="B1351">
        <v>154</v>
      </c>
      <c r="C1351">
        <v>154</v>
      </c>
      <c r="D1351" s="8">
        <v>-91.245616535733163</v>
      </c>
      <c r="E1351" s="8">
        <v>100.47224794924703</v>
      </c>
      <c r="F1351" s="8">
        <v>-0.36993654331208142</v>
      </c>
      <c r="G1351" s="8">
        <v>-92.030048651181431</v>
      </c>
      <c r="H1351" s="8">
        <v>101.2566800646953</v>
      </c>
      <c r="I1351" s="8">
        <v>0.18270367665150242</v>
      </c>
    </row>
    <row r="1352" spans="1:9" x14ac:dyDescent="0.25">
      <c r="A1352">
        <v>1</v>
      </c>
      <c r="B1352">
        <v>155</v>
      </c>
      <c r="C1352">
        <v>155</v>
      </c>
      <c r="D1352" s="8">
        <v>-157.51943590443295</v>
      </c>
      <c r="E1352" s="8">
        <v>139.41942644708348</v>
      </c>
      <c r="F1352" s="8">
        <v>35.627069142660339</v>
      </c>
      <c r="G1352" s="8">
        <v>-73.559283591522458</v>
      </c>
      <c r="H1352" s="8">
        <v>55.459274134172958</v>
      </c>
      <c r="I1352" s="8">
        <v>36.210772686198318</v>
      </c>
    </row>
    <row r="1353" spans="1:9" x14ac:dyDescent="0.25">
      <c r="A1353">
        <v>2</v>
      </c>
      <c r="B1353">
        <v>155</v>
      </c>
      <c r="C1353">
        <v>155</v>
      </c>
      <c r="D1353" s="8">
        <v>69.349375337609729</v>
      </c>
      <c r="E1353" s="8">
        <v>-87.096584800468833</v>
      </c>
      <c r="F1353" s="8">
        <v>35.772995028687063</v>
      </c>
      <c r="G1353" s="8">
        <v>111.32945149423053</v>
      </c>
      <c r="H1353" s="8">
        <v>-129.07666095708962</v>
      </c>
      <c r="I1353" s="8">
        <v>36.064846800456053</v>
      </c>
    </row>
    <row r="1354" spans="1:9" x14ac:dyDescent="0.25">
      <c r="A1354">
        <v>3</v>
      </c>
      <c r="B1354">
        <v>155</v>
      </c>
      <c r="C1354">
        <v>155</v>
      </c>
      <c r="D1354" s="8">
        <v>124.72673444304181</v>
      </c>
      <c r="E1354" s="8">
        <v>-115.67937800826394</v>
      </c>
      <c r="F1354" s="8">
        <v>-51.569892509630634</v>
      </c>
      <c r="G1354" s="8">
        <v>64.625206329912643</v>
      </c>
      <c r="H1354" s="8">
        <v>-55.577849895134769</v>
      </c>
      <c r="I1354" s="8">
        <v>-51.278040737861652</v>
      </c>
    </row>
    <row r="1355" spans="1:9" x14ac:dyDescent="0.25">
      <c r="A1355">
        <v>4</v>
      </c>
      <c r="B1355">
        <v>155</v>
      </c>
      <c r="C1355">
        <v>155</v>
      </c>
      <c r="D1355" s="8">
        <v>134.92823434787044</v>
      </c>
      <c r="E1355" s="8">
        <v>-118.53789137930805</v>
      </c>
      <c r="F1355" s="8">
        <v>-51.505237243885425</v>
      </c>
      <c r="G1355" s="8">
        <v>8.195171484256246</v>
      </c>
      <c r="H1355" s="8">
        <v>8.1951714843061545</v>
      </c>
      <c r="I1355" s="8">
        <v>-51.34269600271967</v>
      </c>
    </row>
    <row r="1356" spans="1:9" x14ac:dyDescent="0.25">
      <c r="A1356">
        <v>5</v>
      </c>
      <c r="B1356">
        <v>155</v>
      </c>
      <c r="C1356">
        <v>155</v>
      </c>
      <c r="D1356" s="8">
        <v>21.817800832064243</v>
      </c>
      <c r="E1356" s="8">
        <v>21.817800831991562</v>
      </c>
      <c r="F1356" s="8">
        <v>13.802376983652932</v>
      </c>
      <c r="G1356" s="8">
        <v>158.67512920705789</v>
      </c>
      <c r="H1356" s="8">
        <v>-115.03952754300209</v>
      </c>
      <c r="I1356" s="8">
        <v>14.297583625899097</v>
      </c>
    </row>
    <row r="1357" spans="1:9" x14ac:dyDescent="0.25">
      <c r="A1357">
        <v>6</v>
      </c>
      <c r="B1357">
        <v>155</v>
      </c>
      <c r="C1357">
        <v>155</v>
      </c>
      <c r="D1357" s="8">
        <v>75.053829798520951</v>
      </c>
      <c r="E1357" s="8">
        <v>-51.100032008669331</v>
      </c>
      <c r="F1357" s="8">
        <v>14.275150617094045</v>
      </c>
      <c r="G1357" s="8">
        <v>94.99002116972558</v>
      </c>
      <c r="H1357" s="8">
        <v>-71.03622337987396</v>
      </c>
      <c r="I1357" s="8">
        <v>14.553603000827934</v>
      </c>
    </row>
    <row r="1358" spans="1:9" x14ac:dyDescent="0.25">
      <c r="A1358">
        <v>7</v>
      </c>
      <c r="B1358">
        <v>155</v>
      </c>
      <c r="C1358">
        <v>155</v>
      </c>
      <c r="D1358" s="8">
        <v>73.596181827353803</v>
      </c>
      <c r="E1358" s="8">
        <v>-92.430062722176473</v>
      </c>
      <c r="F1358" s="8">
        <v>-17.990882599010305</v>
      </c>
      <c r="G1358" s="8">
        <v>48.905968497800032</v>
      </c>
      <c r="H1358" s="8">
        <v>-67.739849392622702</v>
      </c>
      <c r="I1358" s="8">
        <v>-17.71243021527642</v>
      </c>
    </row>
    <row r="1359" spans="1:9" x14ac:dyDescent="0.25">
      <c r="A1359">
        <v>8</v>
      </c>
      <c r="B1359">
        <v>155</v>
      </c>
      <c r="C1359">
        <v>155</v>
      </c>
      <c r="D1359" s="8">
        <v>109.39759890224967</v>
      </c>
      <c r="E1359" s="8">
        <v>-143.68755876008265</v>
      </c>
      <c r="F1359" s="8">
        <v>-17.734863224178515</v>
      </c>
      <c r="G1359" s="8">
        <v>-60.941406492496412</v>
      </c>
      <c r="H1359" s="8">
        <v>26.651446634663433</v>
      </c>
      <c r="I1359" s="8">
        <v>-17.239656581932351</v>
      </c>
    </row>
    <row r="1360" spans="1:9" x14ac:dyDescent="0.25">
      <c r="A1360">
        <v>9</v>
      </c>
      <c r="B1360">
        <v>155</v>
      </c>
      <c r="C1360">
        <v>155</v>
      </c>
      <c r="D1360" s="8">
        <v>-59.898949930472853</v>
      </c>
      <c r="E1360" s="8">
        <v>27.69390319667902</v>
      </c>
      <c r="F1360" s="8">
        <v>-4.8846628098128058</v>
      </c>
      <c r="G1360" s="8">
        <v>-118.01063821385611</v>
      </c>
      <c r="H1360" s="8">
        <v>85.805591480062276</v>
      </c>
      <c r="I1360" s="8">
        <v>-4.2369087991121903</v>
      </c>
    </row>
    <row r="1361" spans="1:9" x14ac:dyDescent="0.25">
      <c r="A1361">
        <v>10</v>
      </c>
      <c r="B1361">
        <v>155</v>
      </c>
      <c r="C1361">
        <v>155</v>
      </c>
      <c r="D1361" s="8">
        <v>-116.30023441883995</v>
      </c>
      <c r="E1361" s="8">
        <v>87.515995275077472</v>
      </c>
      <c r="F1361" s="8">
        <v>7.6741883973796057</v>
      </c>
      <c r="G1361" s="8">
        <v>-14.39211957187953</v>
      </c>
      <c r="H1361" s="8">
        <v>-14.39211957188294</v>
      </c>
      <c r="I1361" s="8">
        <v>8.3219424080802202</v>
      </c>
    </row>
    <row r="1362" spans="1:9" x14ac:dyDescent="0.25">
      <c r="A1362">
        <v>11</v>
      </c>
      <c r="B1362">
        <v>155</v>
      </c>
      <c r="C1362">
        <v>155</v>
      </c>
      <c r="D1362" s="8">
        <v>-14.392119571866493</v>
      </c>
      <c r="E1362" s="8">
        <v>-14.39211957186191</v>
      </c>
      <c r="F1362" s="8">
        <v>-8.3219424080845101</v>
      </c>
      <c r="G1362" s="8">
        <v>-116.30023441888143</v>
      </c>
      <c r="H1362" s="8">
        <v>87.515995275153031</v>
      </c>
      <c r="I1362" s="8">
        <v>-7.6741883973838929</v>
      </c>
    </row>
    <row r="1363" spans="1:9" x14ac:dyDescent="0.25">
      <c r="A1363">
        <v>12</v>
      </c>
      <c r="B1363">
        <v>155</v>
      </c>
      <c r="C1363">
        <v>155</v>
      </c>
      <c r="D1363" s="8">
        <v>-118.01063821397362</v>
      </c>
      <c r="E1363" s="8">
        <v>85.805591480063569</v>
      </c>
      <c r="F1363" s="8">
        <v>4.2369087991098429</v>
      </c>
      <c r="G1363" s="8">
        <v>-59.89894993062056</v>
      </c>
      <c r="H1363" s="8">
        <v>27.693903196710508</v>
      </c>
      <c r="I1363" s="8">
        <v>4.8846628098104592</v>
      </c>
    </row>
    <row r="1364" spans="1:9" x14ac:dyDescent="0.25">
      <c r="A1364">
        <v>13</v>
      </c>
      <c r="B1364">
        <v>155</v>
      </c>
      <c r="C1364">
        <v>155</v>
      </c>
      <c r="D1364" s="8">
        <v>-60.941406492114368</v>
      </c>
      <c r="E1364" s="8">
        <v>26.651446635210657</v>
      </c>
      <c r="F1364" s="8">
        <v>17.239656581943837</v>
      </c>
      <c r="G1364" s="8">
        <v>109.39759890274341</v>
      </c>
      <c r="H1364" s="8">
        <v>-143.68755875964712</v>
      </c>
      <c r="I1364" s="8">
        <v>17.734863224190004</v>
      </c>
    </row>
    <row r="1365" spans="1:9" x14ac:dyDescent="0.25">
      <c r="A1365">
        <v>14</v>
      </c>
      <c r="B1365">
        <v>155</v>
      </c>
      <c r="C1365">
        <v>155</v>
      </c>
      <c r="D1365" s="8">
        <v>48.905968498008789</v>
      </c>
      <c r="E1365" s="8">
        <v>-67.739849392540819</v>
      </c>
      <c r="F1365" s="8">
        <v>17.712430215220323</v>
      </c>
      <c r="G1365" s="8">
        <v>73.596181827484614</v>
      </c>
      <c r="H1365" s="8">
        <v>-92.430062722016643</v>
      </c>
      <c r="I1365" s="8">
        <v>17.990882598954208</v>
      </c>
    </row>
    <row r="1366" spans="1:9" x14ac:dyDescent="0.25">
      <c r="A1366">
        <v>15</v>
      </c>
      <c r="B1366">
        <v>155</v>
      </c>
      <c r="C1366">
        <v>155</v>
      </c>
      <c r="D1366" s="8">
        <v>94.990021169790182</v>
      </c>
      <c r="E1366" s="8">
        <v>-71.036223379639679</v>
      </c>
      <c r="F1366" s="8">
        <v>-14.55360300063621</v>
      </c>
      <c r="G1366" s="8">
        <v>75.053829798850387</v>
      </c>
      <c r="H1366" s="8">
        <v>-51.100032008699884</v>
      </c>
      <c r="I1366" s="8">
        <v>-14.275150616902325</v>
      </c>
    </row>
    <row r="1367" spans="1:9" x14ac:dyDescent="0.25">
      <c r="A1367">
        <v>16</v>
      </c>
      <c r="B1367">
        <v>155</v>
      </c>
      <c r="C1367">
        <v>155</v>
      </c>
      <c r="D1367" s="8">
        <v>158.67512920736436</v>
      </c>
      <c r="E1367" s="8">
        <v>-115.03952754293614</v>
      </c>
      <c r="F1367" s="8">
        <v>-14.297583625915399</v>
      </c>
      <c r="G1367" s="8">
        <v>21.817800832211955</v>
      </c>
      <c r="H1367" s="8">
        <v>21.817800832216253</v>
      </c>
      <c r="I1367" s="8">
        <v>-13.802376983669234</v>
      </c>
    </row>
    <row r="1368" spans="1:9" x14ac:dyDescent="0.25">
      <c r="A1368">
        <v>17</v>
      </c>
      <c r="B1368">
        <v>155</v>
      </c>
      <c r="C1368">
        <v>155</v>
      </c>
      <c r="D1368" s="8">
        <v>8.195171484036992</v>
      </c>
      <c r="E1368" s="8">
        <v>8.1951714841168855</v>
      </c>
      <c r="F1368" s="8">
        <v>51.342696002906784</v>
      </c>
      <c r="G1368" s="8">
        <v>134.9282343481145</v>
      </c>
      <c r="H1368" s="8">
        <v>-118.53789137996061</v>
      </c>
      <c r="I1368" s="8">
        <v>51.505237244072539</v>
      </c>
    </row>
    <row r="1369" spans="1:9" x14ac:dyDescent="0.25">
      <c r="A1369">
        <v>18</v>
      </c>
      <c r="B1369">
        <v>155</v>
      </c>
      <c r="C1369">
        <v>155</v>
      </c>
      <c r="D1369" s="8">
        <v>64.625206330091046</v>
      </c>
      <c r="E1369" s="8">
        <v>-55.577849895544908</v>
      </c>
      <c r="F1369" s="8">
        <v>51.278040737578188</v>
      </c>
      <c r="G1369" s="8">
        <v>124.72673444288941</v>
      </c>
      <c r="H1369" s="8">
        <v>-115.67937800834326</v>
      </c>
      <c r="I1369" s="8">
        <v>51.569892509347191</v>
      </c>
    </row>
    <row r="1370" spans="1:9" x14ac:dyDescent="0.25">
      <c r="A1370">
        <v>19</v>
      </c>
      <c r="B1370">
        <v>155</v>
      </c>
      <c r="C1370">
        <v>155</v>
      </c>
      <c r="D1370" s="8">
        <v>111.3294514941184</v>
      </c>
      <c r="E1370" s="8">
        <v>-129.07666095715041</v>
      </c>
      <c r="F1370" s="8">
        <v>-36.064846800376962</v>
      </c>
      <c r="G1370" s="8">
        <v>69.349375337589734</v>
      </c>
      <c r="H1370" s="8">
        <v>-87.096584800621727</v>
      </c>
      <c r="I1370" s="8">
        <v>-35.77299502860798</v>
      </c>
    </row>
    <row r="1371" spans="1:9" x14ac:dyDescent="0.25">
      <c r="A1371">
        <v>20</v>
      </c>
      <c r="B1371">
        <v>155</v>
      </c>
      <c r="C1371">
        <v>155</v>
      </c>
      <c r="D1371" s="8">
        <v>-73.559283591536285</v>
      </c>
      <c r="E1371" s="8">
        <v>55.459274134179992</v>
      </c>
      <c r="F1371" s="8">
        <v>-36.210772686210063</v>
      </c>
      <c r="G1371" s="8">
        <v>-157.51943590447425</v>
      </c>
      <c r="H1371" s="8">
        <v>139.41942644711796</v>
      </c>
      <c r="I1371" s="8">
        <v>-35.627069142672092</v>
      </c>
    </row>
    <row r="1372" spans="1:9" x14ac:dyDescent="0.25">
      <c r="A1372">
        <v>21</v>
      </c>
      <c r="B1372">
        <v>155</v>
      </c>
      <c r="C1372">
        <v>155</v>
      </c>
      <c r="D1372" s="8">
        <v>-111.32081317400774</v>
      </c>
      <c r="E1372" s="8">
        <v>-111.32081317399796</v>
      </c>
      <c r="F1372" s="8">
        <v>-0.24864625325104556</v>
      </c>
      <c r="G1372" s="8">
        <v>-111.32081317399816</v>
      </c>
      <c r="H1372" s="8">
        <v>-111.32081317400754</v>
      </c>
      <c r="I1372" s="8">
        <v>0.24864625325144496</v>
      </c>
    </row>
    <row r="1373" spans="1:9" x14ac:dyDescent="0.25">
      <c r="A1373">
        <v>22</v>
      </c>
      <c r="B1373">
        <v>155</v>
      </c>
      <c r="C1373">
        <v>155</v>
      </c>
      <c r="D1373" s="8">
        <v>-1.7410617166153102</v>
      </c>
      <c r="E1373" s="8">
        <v>-1.741061716614442</v>
      </c>
      <c r="F1373" s="8">
        <v>-0.3777392184661737</v>
      </c>
      <c r="G1373" s="8">
        <v>-1.7410617166144402</v>
      </c>
      <c r="H1373" s="8">
        <v>-1.7410617166153119</v>
      </c>
      <c r="I1373" s="8">
        <v>0.37773921846619773</v>
      </c>
    </row>
    <row r="1374" spans="1:9" x14ac:dyDescent="0.25">
      <c r="A1374">
        <v>23</v>
      </c>
      <c r="B1374">
        <v>155</v>
      </c>
      <c r="C1374">
        <v>155</v>
      </c>
      <c r="D1374" s="8">
        <v>-111.32081317378484</v>
      </c>
      <c r="E1374" s="8">
        <v>-111.32081317378564</v>
      </c>
      <c r="F1374" s="8">
        <v>-0.24864625325126172</v>
      </c>
      <c r="G1374" s="8">
        <v>-111.32081317378565</v>
      </c>
      <c r="H1374" s="8">
        <v>-111.32081317378483</v>
      </c>
      <c r="I1374" s="8">
        <v>0.24864625325122877</v>
      </c>
    </row>
    <row r="1375" spans="1:9" x14ac:dyDescent="0.25">
      <c r="A1375">
        <v>24</v>
      </c>
      <c r="B1375">
        <v>155</v>
      </c>
      <c r="C1375">
        <v>155</v>
      </c>
      <c r="D1375" s="8">
        <v>-152.09554626170078</v>
      </c>
      <c r="E1375" s="8">
        <v>119.95938312691263</v>
      </c>
      <c r="F1375" s="8">
        <v>35.642600804452954</v>
      </c>
      <c r="G1375" s="8">
        <v>148.87677361006766</v>
      </c>
      <c r="H1375" s="8">
        <v>-181.01293674485581</v>
      </c>
      <c r="I1375" s="8">
        <v>36.195241024416539</v>
      </c>
    </row>
    <row r="1376" spans="1:9" x14ac:dyDescent="0.25">
      <c r="A1376">
        <v>25</v>
      </c>
      <c r="B1376">
        <v>155</v>
      </c>
      <c r="C1376">
        <v>155</v>
      </c>
      <c r="D1376" s="8">
        <v>148.87677360995536</v>
      </c>
      <c r="E1376" s="8">
        <v>-181.01293674505553</v>
      </c>
      <c r="F1376" s="8">
        <v>-36.195241024423979</v>
      </c>
      <c r="G1376" s="8">
        <v>-152.09554626187543</v>
      </c>
      <c r="H1376" s="8">
        <v>119.95938312677525</v>
      </c>
      <c r="I1376" s="8">
        <v>-35.6426008044604</v>
      </c>
    </row>
    <row r="1377" spans="1:9" x14ac:dyDescent="0.25">
      <c r="A1377">
        <v>1</v>
      </c>
      <c r="B1377">
        <v>156</v>
      </c>
      <c r="C1377">
        <v>156</v>
      </c>
      <c r="D1377" s="8">
        <v>-108.57950912027712</v>
      </c>
      <c r="E1377" s="8">
        <v>91.544427587039991</v>
      </c>
      <c r="F1377" s="8">
        <v>28.763037252128534</v>
      </c>
      <c r="G1377" s="8">
        <v>-40.663969182629074</v>
      </c>
      <c r="H1377" s="8">
        <v>23.628887649391928</v>
      </c>
      <c r="I1377" s="8">
        <v>29.346740795666502</v>
      </c>
    </row>
    <row r="1378" spans="1:9" x14ac:dyDescent="0.25">
      <c r="A1378">
        <v>2</v>
      </c>
      <c r="B1378">
        <v>156</v>
      </c>
      <c r="C1378">
        <v>156</v>
      </c>
      <c r="D1378" s="8">
        <v>74.968848708555669</v>
      </c>
      <c r="E1378" s="8">
        <v>-91.651130247299989</v>
      </c>
      <c r="F1378" s="8">
        <v>28.9089631381567</v>
      </c>
      <c r="G1378" s="8">
        <v>108.9266186775471</v>
      </c>
      <c r="H1378" s="8">
        <v>-125.60890021629142</v>
      </c>
      <c r="I1378" s="8">
        <v>29.200814909925686</v>
      </c>
    </row>
    <row r="1379" spans="1:9" x14ac:dyDescent="0.25">
      <c r="A1379">
        <v>3</v>
      </c>
      <c r="B1379">
        <v>156</v>
      </c>
      <c r="C1379">
        <v>156</v>
      </c>
      <c r="D1379" s="8">
        <v>121.08560445773921</v>
      </c>
      <c r="E1379" s="8">
        <v>-113.44991443608382</v>
      </c>
      <c r="F1379" s="8">
        <v>-50.314145706513713</v>
      </c>
      <c r="G1379" s="8">
        <v>62.451724733983291</v>
      </c>
      <c r="H1379" s="8">
        <v>-54.816034712327912</v>
      </c>
      <c r="I1379" s="8">
        <v>-50.022293934744731</v>
      </c>
    </row>
    <row r="1380" spans="1:9" x14ac:dyDescent="0.25">
      <c r="A1380">
        <v>4</v>
      </c>
      <c r="B1380">
        <v>156</v>
      </c>
      <c r="C1380">
        <v>156</v>
      </c>
      <c r="D1380" s="8">
        <v>130.56611567861935</v>
      </c>
      <c r="E1380" s="8">
        <v>-116.71049768731005</v>
      </c>
      <c r="F1380" s="8">
        <v>-50.249490440772689</v>
      </c>
      <c r="G1380" s="8">
        <v>6.9278089956294657</v>
      </c>
      <c r="H1380" s="8">
        <v>6.927808995679829</v>
      </c>
      <c r="I1380" s="8">
        <v>-50.086949199606934</v>
      </c>
    </row>
    <row r="1381" spans="1:9" x14ac:dyDescent="0.25">
      <c r="A1381">
        <v>5</v>
      </c>
      <c r="B1381">
        <v>156</v>
      </c>
      <c r="C1381">
        <v>156</v>
      </c>
      <c r="D1381" s="8">
        <v>20.879876135481108</v>
      </c>
      <c r="E1381" s="8">
        <v>20.879876135409045</v>
      </c>
      <c r="F1381" s="8">
        <v>10.174785890532585</v>
      </c>
      <c r="G1381" s="8">
        <v>122.40175103139683</v>
      </c>
      <c r="H1381" s="8">
        <v>-80.641998760506681</v>
      </c>
      <c r="I1381" s="8">
        <v>10.669992532778751</v>
      </c>
    </row>
    <row r="1382" spans="1:9" x14ac:dyDescent="0.25">
      <c r="A1382">
        <v>6</v>
      </c>
      <c r="B1382">
        <v>156</v>
      </c>
      <c r="C1382">
        <v>156</v>
      </c>
      <c r="D1382" s="8">
        <v>58.254044522679251</v>
      </c>
      <c r="E1382" s="8">
        <v>-35.327912162387094</v>
      </c>
      <c r="F1382" s="8">
        <v>10.64755952394813</v>
      </c>
      <c r="G1382" s="8">
        <v>73.172998505967257</v>
      </c>
      <c r="H1382" s="8">
        <v>-50.246866145675092</v>
      </c>
      <c r="I1382" s="8">
        <v>10.926011907682016</v>
      </c>
    </row>
    <row r="1383" spans="1:9" x14ac:dyDescent="0.25">
      <c r="A1383">
        <v>7</v>
      </c>
      <c r="B1383">
        <v>156</v>
      </c>
      <c r="C1383">
        <v>156</v>
      </c>
      <c r="D1383" s="8">
        <v>53.820311696478655</v>
      </c>
      <c r="E1383" s="8">
        <v>-69.599552955096911</v>
      </c>
      <c r="F1383" s="8">
        <v>-17.429279849745772</v>
      </c>
      <c r="G1383" s="8">
        <v>29.906838147791859</v>
      </c>
      <c r="H1383" s="8">
        <v>-45.686079406410116</v>
      </c>
      <c r="I1383" s="8">
        <v>-17.150827466011883</v>
      </c>
    </row>
    <row r="1384" spans="1:9" x14ac:dyDescent="0.25">
      <c r="A1384">
        <v>8</v>
      </c>
      <c r="B1384">
        <v>156</v>
      </c>
      <c r="C1384">
        <v>156</v>
      </c>
      <c r="D1384" s="8">
        <v>67.649477736158957</v>
      </c>
      <c r="E1384" s="8">
        <v>-96.363650238457041</v>
      </c>
      <c r="F1384" s="8">
        <v>-17.173260474908147</v>
      </c>
      <c r="G1384" s="8">
        <v>-97.219096369294505</v>
      </c>
      <c r="H1384" s="8">
        <v>68.504923866996421</v>
      </c>
      <c r="I1384" s="8">
        <v>-16.678053832661984</v>
      </c>
    </row>
    <row r="1385" spans="1:9" x14ac:dyDescent="0.25">
      <c r="A1385">
        <v>9</v>
      </c>
      <c r="B1385">
        <v>156</v>
      </c>
      <c r="C1385">
        <v>156</v>
      </c>
      <c r="D1385" s="8">
        <v>-96.17663980727103</v>
      </c>
      <c r="E1385" s="8">
        <v>69.54738042901262</v>
      </c>
      <c r="F1385" s="8">
        <v>-4.323060060543777</v>
      </c>
      <c r="G1385" s="8">
        <v>-147.13261297842928</v>
      </c>
      <c r="H1385" s="8">
        <v>120.50335360017088</v>
      </c>
      <c r="I1385" s="8">
        <v>-3.6753060498431602</v>
      </c>
    </row>
    <row r="1386" spans="1:9" x14ac:dyDescent="0.25">
      <c r="A1386">
        <v>10</v>
      </c>
      <c r="B1386">
        <v>156</v>
      </c>
      <c r="C1386">
        <v>156</v>
      </c>
      <c r="D1386" s="8">
        <v>-147.28047185854297</v>
      </c>
      <c r="E1386" s="8">
        <v>120.35549472005602</v>
      </c>
      <c r="F1386" s="8">
        <v>10.178573991967623</v>
      </c>
      <c r="G1386" s="8">
        <v>-13.462488569241952</v>
      </c>
      <c r="H1386" s="8">
        <v>-13.462488569244986</v>
      </c>
      <c r="I1386" s="8">
        <v>10.826328002668241</v>
      </c>
    </row>
    <row r="1387" spans="1:9" x14ac:dyDescent="0.25">
      <c r="A1387">
        <v>11</v>
      </c>
      <c r="B1387">
        <v>156</v>
      </c>
      <c r="C1387">
        <v>156</v>
      </c>
      <c r="D1387" s="8">
        <v>-14.445133444124442</v>
      </c>
      <c r="E1387" s="8">
        <v>-14.445133444119973</v>
      </c>
      <c r="F1387" s="8">
        <v>-4.9010681245667147</v>
      </c>
      <c r="G1387" s="8">
        <v>-72.765851613593384</v>
      </c>
      <c r="H1387" s="8">
        <v>43.875584725348965</v>
      </c>
      <c r="I1387" s="8">
        <v>-4.2533141138660984</v>
      </c>
    </row>
    <row r="1388" spans="1:9" x14ac:dyDescent="0.25">
      <c r="A1388">
        <v>12</v>
      </c>
      <c r="B1388">
        <v>156</v>
      </c>
      <c r="C1388">
        <v>156</v>
      </c>
      <c r="D1388" s="8">
        <v>-72.617992733556733</v>
      </c>
      <c r="E1388" s="8">
        <v>44.023443605388209</v>
      </c>
      <c r="F1388" s="8">
        <v>5.2615646923048871</v>
      </c>
      <c r="G1388" s="8">
        <v>-1.4505534423795048</v>
      </c>
      <c r="H1388" s="8">
        <v>-27.143995685789012</v>
      </c>
      <c r="I1388" s="8">
        <v>5.9093187030055034</v>
      </c>
    </row>
    <row r="1389" spans="1:9" x14ac:dyDescent="0.25">
      <c r="A1389">
        <v>13</v>
      </c>
      <c r="B1389">
        <v>156</v>
      </c>
      <c r="C1389">
        <v>156</v>
      </c>
      <c r="D1389" s="8">
        <v>-2.493010003867699</v>
      </c>
      <c r="E1389" s="8">
        <v>-28.186452247283135</v>
      </c>
      <c r="F1389" s="8">
        <v>13.925311239495427</v>
      </c>
      <c r="G1389" s="8">
        <v>135.56179007253834</v>
      </c>
      <c r="H1389" s="8">
        <v>-166.24125232368917</v>
      </c>
      <c r="I1389" s="8">
        <v>14.420517881741592</v>
      </c>
    </row>
    <row r="1390" spans="1:9" x14ac:dyDescent="0.25">
      <c r="A1390">
        <v>14</v>
      </c>
      <c r="B1390">
        <v>156</v>
      </c>
      <c r="C1390">
        <v>156</v>
      </c>
      <c r="D1390" s="8">
        <v>61.121883750354272</v>
      </c>
      <c r="E1390" s="8">
        <v>-77.977789447873818</v>
      </c>
      <c r="F1390" s="8">
        <v>14.398084872791758</v>
      </c>
      <c r="G1390" s="8">
        <v>81.228102648948251</v>
      </c>
      <c r="H1390" s="8">
        <v>-98.084008346467797</v>
      </c>
      <c r="I1390" s="8">
        <v>14.676537256525647</v>
      </c>
    </row>
    <row r="1391" spans="1:9" x14ac:dyDescent="0.25">
      <c r="A1391">
        <v>15</v>
      </c>
      <c r="B1391">
        <v>156</v>
      </c>
      <c r="C1391">
        <v>156</v>
      </c>
      <c r="D1391" s="8">
        <v>99.444068762179725</v>
      </c>
      <c r="E1391" s="8">
        <v>-79.868042233163052</v>
      </c>
      <c r="F1391" s="8">
        <v>-15.684787834902727</v>
      </c>
      <c r="G1391" s="8">
        <v>77.943361794694198</v>
      </c>
      <c r="H1391" s="8">
        <v>-58.367335265677525</v>
      </c>
      <c r="I1391" s="8">
        <v>-15.406335451168843</v>
      </c>
    </row>
    <row r="1392" spans="1:9" x14ac:dyDescent="0.25">
      <c r="A1392">
        <v>16</v>
      </c>
      <c r="B1392">
        <v>156</v>
      </c>
      <c r="C1392">
        <v>156</v>
      </c>
      <c r="D1392" s="8">
        <v>165.69823346312808</v>
      </c>
      <c r="E1392" s="8">
        <v>-130.05359785373008</v>
      </c>
      <c r="F1392" s="8">
        <v>-15.428768460185536</v>
      </c>
      <c r="G1392" s="8">
        <v>17.822317804696866</v>
      </c>
      <c r="H1392" s="8">
        <v>17.822317804701107</v>
      </c>
      <c r="I1392" s="8">
        <v>-14.933561817939371</v>
      </c>
    </row>
    <row r="1393" spans="1:9" x14ac:dyDescent="0.25">
      <c r="A1393">
        <v>17</v>
      </c>
      <c r="B1393">
        <v>156</v>
      </c>
      <c r="C1393">
        <v>156</v>
      </c>
      <c r="D1393" s="8">
        <v>7.9541051600225261</v>
      </c>
      <c r="E1393" s="8">
        <v>7.954105160100112</v>
      </c>
      <c r="F1393" s="8">
        <v>40.247654544515953</v>
      </c>
      <c r="G1393" s="8">
        <v>107.34371945427343</v>
      </c>
      <c r="H1393" s="8">
        <v>-91.435509134150792</v>
      </c>
      <c r="I1393" s="8">
        <v>40.410195785681715</v>
      </c>
    </row>
    <row r="1394" spans="1:9" x14ac:dyDescent="0.25">
      <c r="A1394">
        <v>18</v>
      </c>
      <c r="B1394">
        <v>156</v>
      </c>
      <c r="C1394">
        <v>156</v>
      </c>
      <c r="D1394" s="8">
        <v>51.523669609512595</v>
      </c>
      <c r="E1394" s="8">
        <v>-42.744827697055968</v>
      </c>
      <c r="F1394" s="8">
        <v>40.182999279190689</v>
      </c>
      <c r="G1394" s="8">
        <v>98.65791826278145</v>
      </c>
      <c r="H1394" s="8">
        <v>-89.879076350324837</v>
      </c>
      <c r="I1394" s="8">
        <v>40.474851050959671</v>
      </c>
    </row>
    <row r="1395" spans="1:9" x14ac:dyDescent="0.25">
      <c r="A1395">
        <v>19</v>
      </c>
      <c r="B1395">
        <v>156</v>
      </c>
      <c r="C1395">
        <v>156</v>
      </c>
      <c r="D1395" s="8">
        <v>87.188541905211792</v>
      </c>
      <c r="E1395" s="8">
        <v>-101.34845270793167</v>
      </c>
      <c r="F1395" s="8">
        <v>-34.518193470725826</v>
      </c>
      <c r="G1395" s="8">
        <v>47.016109823546536</v>
      </c>
      <c r="H1395" s="8">
        <v>-61.176020626266414</v>
      </c>
      <c r="I1395" s="8">
        <v>-34.226341698956844</v>
      </c>
    </row>
    <row r="1396" spans="1:9" x14ac:dyDescent="0.25">
      <c r="A1396">
        <v>20</v>
      </c>
      <c r="B1396">
        <v>156</v>
      </c>
      <c r="C1396">
        <v>156</v>
      </c>
      <c r="D1396" s="8">
        <v>-89.746559251031996</v>
      </c>
      <c r="E1396" s="8">
        <v>75.233848453987818</v>
      </c>
      <c r="F1396" s="8">
        <v>-34.664119356554586</v>
      </c>
      <c r="G1396" s="8">
        <v>-170.09142341423669</v>
      </c>
      <c r="H1396" s="8">
        <v>155.57871261719251</v>
      </c>
      <c r="I1396" s="8">
        <v>-34.080415813016614</v>
      </c>
    </row>
    <row r="1397" spans="1:9" x14ac:dyDescent="0.25">
      <c r="A1397">
        <v>21</v>
      </c>
      <c r="B1397">
        <v>156</v>
      </c>
      <c r="C1397">
        <v>156</v>
      </c>
      <c r="D1397" s="8">
        <v>-100.97194113132892</v>
      </c>
      <c r="E1397" s="8">
        <v>-100.97194113131954</v>
      </c>
      <c r="F1397" s="8">
        <v>-0.2486462532510553</v>
      </c>
      <c r="G1397" s="8">
        <v>-100.97194113131975</v>
      </c>
      <c r="H1397" s="8">
        <v>-100.97194113132871</v>
      </c>
      <c r="I1397" s="8">
        <v>0.24864625325143522</v>
      </c>
    </row>
    <row r="1398" spans="1:9" x14ac:dyDescent="0.25">
      <c r="A1398">
        <v>22</v>
      </c>
      <c r="B1398">
        <v>156</v>
      </c>
      <c r="C1398">
        <v>156</v>
      </c>
      <c r="D1398" s="8">
        <v>3.3755459165560753</v>
      </c>
      <c r="E1398" s="8">
        <v>3.3755459165569537</v>
      </c>
      <c r="F1398" s="8">
        <v>-0.37773921846617453</v>
      </c>
      <c r="G1398" s="8">
        <v>3.3755459165569683</v>
      </c>
      <c r="H1398" s="8">
        <v>3.3755459165560606</v>
      </c>
      <c r="I1398" s="8">
        <v>0.3777392184661969</v>
      </c>
    </row>
    <row r="1399" spans="1:9" x14ac:dyDescent="0.25">
      <c r="A1399">
        <v>23</v>
      </c>
      <c r="B1399">
        <v>156</v>
      </c>
      <c r="C1399">
        <v>156</v>
      </c>
      <c r="D1399" s="8">
        <v>-95.208639837532004</v>
      </c>
      <c r="E1399" s="8">
        <v>-95.208639837532715</v>
      </c>
      <c r="F1399" s="8">
        <v>-0.24864625325126144</v>
      </c>
      <c r="G1399" s="8">
        <v>-95.208639837532715</v>
      </c>
      <c r="H1399" s="8">
        <v>-95.208639837532004</v>
      </c>
      <c r="I1399" s="8">
        <v>0.24864625325122905</v>
      </c>
    </row>
    <row r="1400" spans="1:9" x14ac:dyDescent="0.25">
      <c r="A1400">
        <v>24</v>
      </c>
      <c r="B1400">
        <v>156</v>
      </c>
      <c r="C1400">
        <v>156</v>
      </c>
      <c r="D1400" s="8">
        <v>-82.897566361721815</v>
      </c>
      <c r="E1400" s="8">
        <v>52.673540105119642</v>
      </c>
      <c r="F1400" s="8">
        <v>28.778568913920619</v>
      </c>
      <c r="G1400" s="8">
        <v>160.55956237475004</v>
      </c>
      <c r="H1400" s="8">
        <v>-190.78358863135219</v>
      </c>
      <c r="I1400" s="8">
        <v>29.331209133884204</v>
      </c>
    </row>
    <row r="1401" spans="1:9" x14ac:dyDescent="0.25">
      <c r="A1401">
        <v>25</v>
      </c>
      <c r="B1401">
        <v>156</v>
      </c>
      <c r="C1401">
        <v>156</v>
      </c>
      <c r="D1401" s="8">
        <v>101.22216080772397</v>
      </c>
      <c r="E1401" s="8">
        <v>-126.91713115773329</v>
      </c>
      <c r="F1401" s="8">
        <v>-34.648587694768501</v>
      </c>
      <c r="G1401" s="8">
        <v>-186.79042005154818</v>
      </c>
      <c r="H1401" s="8">
        <v>161.09544970153885</v>
      </c>
      <c r="I1401" s="8">
        <v>-34.095947474804916</v>
      </c>
    </row>
    <row r="1402" spans="1:9" x14ac:dyDescent="0.25">
      <c r="A1402">
        <v>1</v>
      </c>
      <c r="B1402">
        <v>157</v>
      </c>
      <c r="C1402">
        <v>157</v>
      </c>
      <c r="D1402" s="8">
        <v>-170.09142341432229</v>
      </c>
      <c r="E1402" s="8">
        <v>155.57871261728079</v>
      </c>
      <c r="F1402" s="8">
        <v>34.080415813032886</v>
      </c>
      <c r="G1402" s="8">
        <v>-89.746559251079589</v>
      </c>
      <c r="H1402" s="8">
        <v>75.233848454038053</v>
      </c>
      <c r="I1402" s="8">
        <v>34.664119356570865</v>
      </c>
    </row>
    <row r="1403" spans="1:9" x14ac:dyDescent="0.25">
      <c r="A1403">
        <v>2</v>
      </c>
      <c r="B1403">
        <v>157</v>
      </c>
      <c r="C1403">
        <v>157</v>
      </c>
      <c r="D1403" s="8">
        <v>47.016109823617036</v>
      </c>
      <c r="E1403" s="8">
        <v>-61.176020626173489</v>
      </c>
      <c r="F1403" s="8">
        <v>34.226341699058544</v>
      </c>
      <c r="G1403" s="8">
        <v>87.18854190540155</v>
      </c>
      <c r="H1403" s="8">
        <v>-101.348452707958</v>
      </c>
      <c r="I1403" s="8">
        <v>34.518193470827526</v>
      </c>
    </row>
    <row r="1404" spans="1:9" x14ac:dyDescent="0.25">
      <c r="A1404">
        <v>3</v>
      </c>
      <c r="B1404">
        <v>157</v>
      </c>
      <c r="C1404">
        <v>157</v>
      </c>
      <c r="D1404" s="8">
        <v>98.657918263021742</v>
      </c>
      <c r="E1404" s="8">
        <v>-89.879076350325477</v>
      </c>
      <c r="F1404" s="8">
        <v>-40.474851051271827</v>
      </c>
      <c r="G1404" s="8">
        <v>51.523669609386957</v>
      </c>
      <c r="H1404" s="8">
        <v>-42.744827696690692</v>
      </c>
      <c r="I1404" s="8">
        <v>-40.182999279502837</v>
      </c>
    </row>
    <row r="1405" spans="1:9" x14ac:dyDescent="0.25">
      <c r="A1405">
        <v>4</v>
      </c>
      <c r="B1405">
        <v>157</v>
      </c>
      <c r="C1405">
        <v>157</v>
      </c>
      <c r="D1405" s="8">
        <v>107.34371945413899</v>
      </c>
      <c r="E1405" s="8">
        <v>-91.435509133593584</v>
      </c>
      <c r="F1405" s="8">
        <v>-40.410195785535677</v>
      </c>
      <c r="G1405" s="8">
        <v>7.9541051602469155</v>
      </c>
      <c r="H1405" s="8">
        <v>7.9541051602984973</v>
      </c>
      <c r="I1405" s="8">
        <v>-40.247654544369915</v>
      </c>
    </row>
    <row r="1406" spans="1:9" x14ac:dyDescent="0.25">
      <c r="A1406">
        <v>5</v>
      </c>
      <c r="B1406">
        <v>157</v>
      </c>
      <c r="C1406">
        <v>157</v>
      </c>
      <c r="D1406" s="8">
        <v>17.822317804568069</v>
      </c>
      <c r="E1406" s="8">
        <v>17.822317804498038</v>
      </c>
      <c r="F1406" s="8">
        <v>14.93356181792954</v>
      </c>
      <c r="G1406" s="8">
        <v>165.69823346290346</v>
      </c>
      <c r="H1406" s="8">
        <v>-130.05359785383737</v>
      </c>
      <c r="I1406" s="8">
        <v>15.428768460175705</v>
      </c>
    </row>
    <row r="1407" spans="1:9" x14ac:dyDescent="0.25">
      <c r="A1407">
        <v>6</v>
      </c>
      <c r="B1407">
        <v>157</v>
      </c>
      <c r="C1407">
        <v>157</v>
      </c>
      <c r="D1407" s="8">
        <v>77.943361794405106</v>
      </c>
      <c r="E1407" s="8">
        <v>-58.367335265669134</v>
      </c>
      <c r="F1407" s="8">
        <v>15.406335451389577</v>
      </c>
      <c r="G1407" s="8">
        <v>99.444068762196267</v>
      </c>
      <c r="H1407" s="8">
        <v>-79.868042233460287</v>
      </c>
      <c r="I1407" s="8">
        <v>15.684787835123464</v>
      </c>
    </row>
    <row r="1408" spans="1:9" x14ac:dyDescent="0.25">
      <c r="A1408">
        <v>7</v>
      </c>
      <c r="B1408">
        <v>157</v>
      </c>
      <c r="C1408">
        <v>157</v>
      </c>
      <c r="D1408" s="8">
        <v>81.228102648878348</v>
      </c>
      <c r="E1408" s="8">
        <v>-98.084008346710647</v>
      </c>
      <c r="F1408" s="8">
        <v>-14.676537256573743</v>
      </c>
      <c r="G1408" s="8">
        <v>61.121883750219141</v>
      </c>
      <c r="H1408" s="8">
        <v>-77.977789448051439</v>
      </c>
      <c r="I1408" s="8">
        <v>-14.398084872839856</v>
      </c>
    </row>
    <row r="1409" spans="1:9" x14ac:dyDescent="0.25">
      <c r="A1409">
        <v>8</v>
      </c>
      <c r="B1409">
        <v>157</v>
      </c>
      <c r="C1409">
        <v>157</v>
      </c>
      <c r="D1409" s="8">
        <v>135.56179007222363</v>
      </c>
      <c r="E1409" s="8">
        <v>-166.2412523242956</v>
      </c>
      <c r="F1409" s="8">
        <v>-14.420517881747037</v>
      </c>
      <c r="G1409" s="8">
        <v>-2.4930100042352716</v>
      </c>
      <c r="H1409" s="8">
        <v>-28.186452247836719</v>
      </c>
      <c r="I1409" s="8">
        <v>-13.925311239500871</v>
      </c>
    </row>
    <row r="1410" spans="1:9" x14ac:dyDescent="0.25">
      <c r="A1410">
        <v>9</v>
      </c>
      <c r="B1410">
        <v>157</v>
      </c>
      <c r="C1410">
        <v>157</v>
      </c>
      <c r="D1410" s="8">
        <v>-1.4505534422124722</v>
      </c>
      <c r="E1410" s="8">
        <v>-27.143995685821267</v>
      </c>
      <c r="F1410" s="8">
        <v>-5.9093187030184975</v>
      </c>
      <c r="G1410" s="8">
        <v>-72.617992733555582</v>
      </c>
      <c r="H1410" s="8">
        <v>44.023443605521841</v>
      </c>
      <c r="I1410" s="8">
        <v>-5.261564692317882</v>
      </c>
    </row>
    <row r="1411" spans="1:9" x14ac:dyDescent="0.25">
      <c r="A1411">
        <v>10</v>
      </c>
      <c r="B1411">
        <v>157</v>
      </c>
      <c r="C1411">
        <v>157</v>
      </c>
      <c r="D1411" s="8">
        <v>-72.765851613685584</v>
      </c>
      <c r="E1411" s="8">
        <v>43.875584725390894</v>
      </c>
      <c r="F1411" s="8">
        <v>4.2533141138716557</v>
      </c>
      <c r="G1411" s="8">
        <v>-14.44513344414573</v>
      </c>
      <c r="H1411" s="8">
        <v>-14.445133444148967</v>
      </c>
      <c r="I1411" s="8">
        <v>4.9010681245722729</v>
      </c>
    </row>
    <row r="1412" spans="1:9" x14ac:dyDescent="0.25">
      <c r="A1412">
        <v>11</v>
      </c>
      <c r="B1412">
        <v>157</v>
      </c>
      <c r="C1412">
        <v>157</v>
      </c>
      <c r="D1412" s="8">
        <v>-13.462488569238138</v>
      </c>
      <c r="E1412" s="8">
        <v>-13.462488569233466</v>
      </c>
      <c r="F1412" s="8">
        <v>-10.826328002682059</v>
      </c>
      <c r="G1412" s="8">
        <v>-147.28047185871517</v>
      </c>
      <c r="H1412" s="8">
        <v>120.35549472024357</v>
      </c>
      <c r="I1412" s="8">
        <v>-10.178573991981441</v>
      </c>
    </row>
    <row r="1413" spans="1:9" x14ac:dyDescent="0.25">
      <c r="A1413">
        <v>12</v>
      </c>
      <c r="B1413">
        <v>157</v>
      </c>
      <c r="C1413">
        <v>157</v>
      </c>
      <c r="D1413" s="8">
        <v>-147.13261297865694</v>
      </c>
      <c r="E1413" s="8">
        <v>120.5033536003041</v>
      </c>
      <c r="F1413" s="8">
        <v>3.6753060498511507</v>
      </c>
      <c r="G1413" s="8">
        <v>-96.176639807397251</v>
      </c>
      <c r="H1413" s="8">
        <v>69.547380429044424</v>
      </c>
      <c r="I1413" s="8">
        <v>4.3230600605517671</v>
      </c>
    </row>
    <row r="1414" spans="1:9" x14ac:dyDescent="0.25">
      <c r="A1414">
        <v>13</v>
      </c>
      <c r="B1414">
        <v>157</v>
      </c>
      <c r="C1414">
        <v>157</v>
      </c>
      <c r="D1414" s="8">
        <v>-97.219096368896459</v>
      </c>
      <c r="E1414" s="8">
        <v>68.504923867538622</v>
      </c>
      <c r="F1414" s="8">
        <v>16.67805383268918</v>
      </c>
      <c r="G1414" s="8">
        <v>67.649477736821737</v>
      </c>
      <c r="H1414" s="8">
        <v>-96.363650238179574</v>
      </c>
      <c r="I1414" s="8">
        <v>17.173260474935347</v>
      </c>
    </row>
    <row r="1415" spans="1:9" x14ac:dyDescent="0.25">
      <c r="A1415">
        <v>14</v>
      </c>
      <c r="B1415">
        <v>157</v>
      </c>
      <c r="C1415">
        <v>157</v>
      </c>
      <c r="D1415" s="8">
        <v>29.906838148071159</v>
      </c>
      <c r="E1415" s="8">
        <v>-45.686079406408254</v>
      </c>
      <c r="F1415" s="8">
        <v>17.150827465943035</v>
      </c>
      <c r="G1415" s="8">
        <v>53.820311696664319</v>
      </c>
      <c r="H1415" s="8">
        <v>-69.599552955001414</v>
      </c>
      <c r="I1415" s="8">
        <v>17.429279849676917</v>
      </c>
    </row>
    <row r="1416" spans="1:9" x14ac:dyDescent="0.25">
      <c r="A1416">
        <v>15</v>
      </c>
      <c r="B1416">
        <v>157</v>
      </c>
      <c r="C1416">
        <v>157</v>
      </c>
      <c r="D1416" s="8">
        <v>73.17299850609723</v>
      </c>
      <c r="E1416" s="8">
        <v>-50.246866145499098</v>
      </c>
      <c r="F1416" s="8">
        <v>-10.926011907526309</v>
      </c>
      <c r="G1416" s="8">
        <v>58.254044523023111</v>
      </c>
      <c r="H1416" s="8">
        <v>-35.327912162424965</v>
      </c>
      <c r="I1416" s="8">
        <v>-10.647559523792422</v>
      </c>
    </row>
    <row r="1417" spans="1:9" x14ac:dyDescent="0.25">
      <c r="A1417">
        <v>16</v>
      </c>
      <c r="B1417">
        <v>157</v>
      </c>
      <c r="C1417">
        <v>157</v>
      </c>
      <c r="D1417" s="8">
        <v>122.40175103175335</v>
      </c>
      <c r="E1417" s="8">
        <v>-80.641998760445944</v>
      </c>
      <c r="F1417" s="8">
        <v>-10.669992532797851</v>
      </c>
      <c r="G1417" s="8">
        <v>20.879876135651742</v>
      </c>
      <c r="H1417" s="8">
        <v>20.879876135655678</v>
      </c>
      <c r="I1417" s="8">
        <v>-10.174785890551684</v>
      </c>
    </row>
    <row r="1418" spans="1:9" x14ac:dyDescent="0.25">
      <c r="A1418">
        <v>17</v>
      </c>
      <c r="B1418">
        <v>157</v>
      </c>
      <c r="C1418">
        <v>157</v>
      </c>
      <c r="D1418" s="8">
        <v>6.9278089954198343</v>
      </c>
      <c r="E1418" s="8">
        <v>6.9278089955000084</v>
      </c>
      <c r="F1418" s="8">
        <v>50.086949199823003</v>
      </c>
      <c r="G1418" s="8">
        <v>130.5661156789445</v>
      </c>
      <c r="H1418" s="8">
        <v>-116.71049768802466</v>
      </c>
      <c r="I1418" s="8">
        <v>50.249490440988772</v>
      </c>
    </row>
    <row r="1419" spans="1:9" x14ac:dyDescent="0.25">
      <c r="A1419">
        <v>18</v>
      </c>
      <c r="B1419">
        <v>157</v>
      </c>
      <c r="C1419">
        <v>157</v>
      </c>
      <c r="D1419" s="8">
        <v>62.4517247342012</v>
      </c>
      <c r="E1419" s="8">
        <v>-54.816034712766999</v>
      </c>
      <c r="F1419" s="8">
        <v>50.022293934495451</v>
      </c>
      <c r="G1419" s="8">
        <v>121.08560445766643</v>
      </c>
      <c r="H1419" s="8">
        <v>-113.44991443623225</v>
      </c>
      <c r="I1419" s="8">
        <v>50.314145706264433</v>
      </c>
    </row>
    <row r="1420" spans="1:9" x14ac:dyDescent="0.25">
      <c r="A1420">
        <v>19</v>
      </c>
      <c r="B1420">
        <v>157</v>
      </c>
      <c r="C1420">
        <v>157</v>
      </c>
      <c r="D1420" s="8">
        <v>108.9266186775059</v>
      </c>
      <c r="E1420" s="8">
        <v>-125.60890021642803</v>
      </c>
      <c r="F1420" s="8">
        <v>-29.200814909866338</v>
      </c>
      <c r="G1420" s="8">
        <v>74.968848708582755</v>
      </c>
      <c r="H1420" s="8">
        <v>-91.651130247504881</v>
      </c>
      <c r="I1420" s="8">
        <v>-28.908963138097356</v>
      </c>
    </row>
    <row r="1421" spans="1:9" x14ac:dyDescent="0.25">
      <c r="A1421">
        <v>20</v>
      </c>
      <c r="B1421">
        <v>157</v>
      </c>
      <c r="C1421">
        <v>157</v>
      </c>
      <c r="D1421" s="8">
        <v>-40.663969182689662</v>
      </c>
      <c r="E1421" s="8">
        <v>23.62888764944325</v>
      </c>
      <c r="F1421" s="8">
        <v>-29.346740795701507</v>
      </c>
      <c r="G1421" s="8">
        <v>-108.57950912041954</v>
      </c>
      <c r="H1421" s="8">
        <v>91.544427587173146</v>
      </c>
      <c r="I1421" s="8">
        <v>-28.763037252163535</v>
      </c>
    </row>
    <row r="1422" spans="1:9" x14ac:dyDescent="0.25">
      <c r="A1422">
        <v>21</v>
      </c>
      <c r="B1422">
        <v>157</v>
      </c>
      <c r="C1422">
        <v>157</v>
      </c>
      <c r="D1422" s="8">
        <v>-95.208639837827931</v>
      </c>
      <c r="E1422" s="8">
        <v>-95.208639837817813</v>
      </c>
      <c r="F1422" s="8">
        <v>-0.2486462532510387</v>
      </c>
      <c r="G1422" s="8">
        <v>-95.208639837818012</v>
      </c>
      <c r="H1422" s="8">
        <v>-95.208639837827732</v>
      </c>
      <c r="I1422" s="8">
        <v>0.24864625325145182</v>
      </c>
    </row>
    <row r="1423" spans="1:9" x14ac:dyDescent="0.25">
      <c r="A1423">
        <v>22</v>
      </c>
      <c r="B1423">
        <v>157</v>
      </c>
      <c r="C1423">
        <v>157</v>
      </c>
      <c r="D1423" s="8">
        <v>3.3755459166054123</v>
      </c>
      <c r="E1423" s="8">
        <v>3.3755459166062134</v>
      </c>
      <c r="F1423" s="8">
        <v>-0.3777392184661737</v>
      </c>
      <c r="G1423" s="8">
        <v>3.3755459166062205</v>
      </c>
      <c r="H1423" s="8">
        <v>3.3755459166054052</v>
      </c>
      <c r="I1423" s="8">
        <v>0.37773921846619773</v>
      </c>
    </row>
    <row r="1424" spans="1:9" x14ac:dyDescent="0.25">
      <c r="A1424">
        <v>23</v>
      </c>
      <c r="B1424">
        <v>157</v>
      </c>
      <c r="C1424">
        <v>157</v>
      </c>
      <c r="D1424" s="8">
        <v>-100.97194113117148</v>
      </c>
      <c r="E1424" s="8">
        <v>-100.97194113117236</v>
      </c>
      <c r="F1424" s="8">
        <v>-0.24864625325126269</v>
      </c>
      <c r="G1424" s="8">
        <v>-100.97194113117234</v>
      </c>
      <c r="H1424" s="8">
        <v>-100.97194113117149</v>
      </c>
      <c r="I1424" s="8">
        <v>0.2486462532512278</v>
      </c>
    </row>
    <row r="1425" spans="1:9" x14ac:dyDescent="0.25">
      <c r="A1425">
        <v>24</v>
      </c>
      <c r="B1425">
        <v>157</v>
      </c>
      <c r="C1425">
        <v>157</v>
      </c>
      <c r="D1425" s="8">
        <v>-186.79042005150714</v>
      </c>
      <c r="E1425" s="8">
        <v>161.09544970179283</v>
      </c>
      <c r="F1425" s="8">
        <v>34.095947474825685</v>
      </c>
      <c r="G1425" s="8">
        <v>101.22216080793919</v>
      </c>
      <c r="H1425" s="8">
        <v>-126.91713115765347</v>
      </c>
      <c r="I1425" s="8">
        <v>34.648587694789271</v>
      </c>
    </row>
    <row r="1426" spans="1:9" x14ac:dyDescent="0.25">
      <c r="A1426">
        <v>25</v>
      </c>
      <c r="B1426">
        <v>157</v>
      </c>
      <c r="C1426">
        <v>157</v>
      </c>
      <c r="D1426" s="8">
        <v>160.55956237473663</v>
      </c>
      <c r="E1426" s="8">
        <v>-190.78358863165965</v>
      </c>
      <c r="F1426" s="8">
        <v>-29.331209133915443</v>
      </c>
      <c r="G1426" s="8">
        <v>-82.897566361996979</v>
      </c>
      <c r="H1426" s="8">
        <v>52.673540105073954</v>
      </c>
      <c r="I1426" s="8">
        <v>-28.778568913951858</v>
      </c>
    </row>
    <row r="1427" spans="1:9" x14ac:dyDescent="0.25">
      <c r="A1427">
        <v>1</v>
      </c>
      <c r="B1427">
        <v>158</v>
      </c>
      <c r="C1427">
        <v>158</v>
      </c>
      <c r="D1427" s="8">
        <v>-11.071840412484635</v>
      </c>
      <c r="E1427" s="8">
        <v>9.8084604987517086</v>
      </c>
      <c r="F1427" s="8">
        <v>2.3218004647751318</v>
      </c>
      <c r="G1427" s="8">
        <v>-4.9624519819131772</v>
      </c>
      <c r="H1427" s="8">
        <v>3.6990720681802527</v>
      </c>
      <c r="I1427" s="8">
        <v>2.9055040083131045</v>
      </c>
    </row>
    <row r="1428" spans="1:9" x14ac:dyDescent="0.25">
      <c r="A1428">
        <v>2</v>
      </c>
      <c r="B1428">
        <v>158</v>
      </c>
      <c r="C1428">
        <v>158</v>
      </c>
      <c r="D1428" s="8">
        <v>5.5999083472365045</v>
      </c>
      <c r="E1428" s="8">
        <v>-6.510488266486754</v>
      </c>
      <c r="F1428" s="8">
        <v>2.4677263508035558</v>
      </c>
      <c r="G1428" s="8">
        <v>8.6546025626907976</v>
      </c>
      <c r="H1428" s="8">
        <v>-9.5651824819410471</v>
      </c>
      <c r="I1428" s="8">
        <v>2.7595781225725435</v>
      </c>
    </row>
    <row r="1429" spans="1:9" x14ac:dyDescent="0.25">
      <c r="A1429">
        <v>3</v>
      </c>
      <c r="B1429">
        <v>158</v>
      </c>
      <c r="C1429">
        <v>158</v>
      </c>
      <c r="D1429" s="8">
        <v>9.7247068796855221</v>
      </c>
      <c r="E1429" s="8">
        <v>-8.4950781649340943</v>
      </c>
      <c r="F1429" s="8">
        <v>-4.0432212105610841</v>
      </c>
      <c r="G1429" s="8">
        <v>5.1697606182463858</v>
      </c>
      <c r="H1429" s="8">
        <v>-3.9401319034949567</v>
      </c>
      <c r="I1429" s="8">
        <v>-3.7513694387920959</v>
      </c>
    </row>
    <row r="1430" spans="1:9" x14ac:dyDescent="0.25">
      <c r="A1430">
        <v>4</v>
      </c>
      <c r="B1430">
        <v>158</v>
      </c>
      <c r="C1430">
        <v>158</v>
      </c>
      <c r="D1430" s="8">
        <v>10.781376215401412</v>
      </c>
      <c r="E1430" s="8">
        <v>-8.4281949538204444</v>
      </c>
      <c r="F1430" s="8">
        <v>-3.9785659448505024</v>
      </c>
      <c r="G1430" s="8">
        <v>1.1765906307640457</v>
      </c>
      <c r="H1430" s="8">
        <v>1.1765906308169216</v>
      </c>
      <c r="I1430" s="8">
        <v>-3.816024703684743</v>
      </c>
    </row>
    <row r="1431" spans="1:9" x14ac:dyDescent="0.25">
      <c r="A1431">
        <v>5</v>
      </c>
      <c r="B1431">
        <v>158</v>
      </c>
      <c r="C1431">
        <v>158</v>
      </c>
      <c r="D1431" s="8">
        <v>2.3581977757239176</v>
      </c>
      <c r="E1431" s="8">
        <v>2.3581977756611732</v>
      </c>
      <c r="F1431" s="8">
        <v>1.7571706245818242</v>
      </c>
      <c r="G1431" s="8">
        <v>21.886197121865511</v>
      </c>
      <c r="H1431" s="8">
        <v>-17.16980157048042</v>
      </c>
      <c r="I1431" s="8">
        <v>2.2523772668279909</v>
      </c>
    </row>
    <row r="1432" spans="1:9" x14ac:dyDescent="0.25">
      <c r="A1432">
        <v>6</v>
      </c>
      <c r="B1432">
        <v>158</v>
      </c>
      <c r="C1432">
        <v>158</v>
      </c>
      <c r="D1432" s="8">
        <v>10.316516549289089</v>
      </c>
      <c r="E1432" s="8">
        <v>-7.684218669803597</v>
      </c>
      <c r="F1432" s="8">
        <v>2.2299442580008169</v>
      </c>
      <c r="G1432" s="8">
        <v>13.593261434312302</v>
      </c>
      <c r="H1432" s="8">
        <v>-10.96096355482681</v>
      </c>
      <c r="I1432" s="8">
        <v>2.5083966417347034</v>
      </c>
    </row>
    <row r="1433" spans="1:9" x14ac:dyDescent="0.25">
      <c r="A1433">
        <v>7</v>
      </c>
      <c r="B1433">
        <v>158</v>
      </c>
      <c r="C1433">
        <v>158</v>
      </c>
      <c r="D1433" s="8">
        <v>12.518980696498778</v>
      </c>
      <c r="E1433" s="8">
        <v>-12.035244292568498</v>
      </c>
      <c r="F1433" s="8">
        <v>-2.0730705717465003</v>
      </c>
      <c r="G1433" s="8">
        <v>9.8443252361634652</v>
      </c>
      <c r="H1433" s="8">
        <v>-9.3605888322331854</v>
      </c>
      <c r="I1433" s="8">
        <v>-1.7946181880126131</v>
      </c>
    </row>
    <row r="1434" spans="1:9" x14ac:dyDescent="0.25">
      <c r="A1434">
        <v>8</v>
      </c>
      <c r="B1434">
        <v>158</v>
      </c>
      <c r="C1434">
        <v>158</v>
      </c>
      <c r="D1434" s="8">
        <v>21.320075468874432</v>
      </c>
      <c r="E1434" s="8">
        <v>-20.348616926662469</v>
      </c>
      <c r="F1434" s="8">
        <v>-1.8170511969128009</v>
      </c>
      <c r="G1434" s="8">
        <v>6.0324780028925273</v>
      </c>
      <c r="H1434" s="8">
        <v>-5.0610194606805612</v>
      </c>
      <c r="I1434" s="8">
        <v>-1.3218445546666335</v>
      </c>
    </row>
    <row r="1435" spans="1:9" x14ac:dyDescent="0.25">
      <c r="A1435">
        <v>9</v>
      </c>
      <c r="B1435">
        <v>158</v>
      </c>
      <c r="C1435">
        <v>158</v>
      </c>
      <c r="D1435" s="8">
        <v>7.0749345649129545</v>
      </c>
      <c r="E1435" s="8">
        <v>-4.0185628986674207</v>
      </c>
      <c r="F1435" s="8">
        <v>-2.707021362066949</v>
      </c>
      <c r="G1435" s="8">
        <v>-23.290127055897379</v>
      </c>
      <c r="H1435" s="8">
        <v>26.346498722142911</v>
      </c>
      <c r="I1435" s="8">
        <v>-2.0592673513663322</v>
      </c>
    </row>
    <row r="1436" spans="1:9" x14ac:dyDescent="0.25">
      <c r="A1436">
        <v>10</v>
      </c>
      <c r="B1436">
        <v>158</v>
      </c>
      <c r="C1436">
        <v>158</v>
      </c>
      <c r="D1436" s="8">
        <v>-26.852195142909636</v>
      </c>
      <c r="E1436" s="8">
        <v>22.784430635129787</v>
      </c>
      <c r="F1436" s="8">
        <v>1.6239412814455809</v>
      </c>
      <c r="G1436" s="8">
        <v>-2.0338822538885579</v>
      </c>
      <c r="H1436" s="8">
        <v>-2.0338822538912882</v>
      </c>
      <c r="I1436" s="8">
        <v>2.2716952921461973</v>
      </c>
    </row>
    <row r="1437" spans="1:9" x14ac:dyDescent="0.25">
      <c r="A1437">
        <v>11</v>
      </c>
      <c r="B1437">
        <v>158</v>
      </c>
      <c r="C1437">
        <v>158</v>
      </c>
      <c r="D1437" s="8">
        <v>-2.0338822538771772</v>
      </c>
      <c r="E1437" s="8">
        <v>-2.0338822538729238</v>
      </c>
      <c r="F1437" s="8">
        <v>-2.2716952921467368</v>
      </c>
      <c r="G1437" s="8">
        <v>-26.852195142904808</v>
      </c>
      <c r="H1437" s="8">
        <v>22.78443063515471</v>
      </c>
      <c r="I1437" s="8">
        <v>-1.6239412814461198</v>
      </c>
    </row>
    <row r="1438" spans="1:9" x14ac:dyDescent="0.25">
      <c r="A1438">
        <v>12</v>
      </c>
      <c r="B1438">
        <v>158</v>
      </c>
      <c r="C1438">
        <v>158</v>
      </c>
      <c r="D1438" s="8">
        <v>-23.290127055964291</v>
      </c>
      <c r="E1438" s="8">
        <v>26.346498722097742</v>
      </c>
      <c r="F1438" s="8">
        <v>2.0592673513651603</v>
      </c>
      <c r="G1438" s="8">
        <v>7.0749345648307305</v>
      </c>
      <c r="H1438" s="8">
        <v>-4.0185628986972795</v>
      </c>
      <c r="I1438" s="8">
        <v>2.7070213620657766</v>
      </c>
    </row>
    <row r="1439" spans="1:9" x14ac:dyDescent="0.25">
      <c r="A1439">
        <v>13</v>
      </c>
      <c r="B1439">
        <v>158</v>
      </c>
      <c r="C1439">
        <v>158</v>
      </c>
      <c r="D1439" s="8">
        <v>6.0324780033431393</v>
      </c>
      <c r="E1439" s="8">
        <v>-5.0610194601916421</v>
      </c>
      <c r="F1439" s="8">
        <v>1.321844554673558</v>
      </c>
      <c r="G1439" s="8">
        <v>21.320075469392243</v>
      </c>
      <c r="H1439" s="8">
        <v>-20.348616926240744</v>
      </c>
      <c r="I1439" s="8">
        <v>1.8170511969197236</v>
      </c>
    </row>
    <row r="1440" spans="1:9" x14ac:dyDescent="0.25">
      <c r="A1440">
        <v>14</v>
      </c>
      <c r="B1440">
        <v>158</v>
      </c>
      <c r="C1440">
        <v>158</v>
      </c>
      <c r="D1440" s="8">
        <v>9.8443252363753668</v>
      </c>
      <c r="E1440" s="8">
        <v>-9.3605888321623407</v>
      </c>
      <c r="F1440" s="8">
        <v>1.7946181879325291</v>
      </c>
      <c r="G1440" s="8">
        <v>12.51898069659922</v>
      </c>
      <c r="H1440" s="8">
        <v>-12.035244292386194</v>
      </c>
      <c r="I1440" s="8">
        <v>2.0730705716664151</v>
      </c>
    </row>
    <row r="1441" spans="1:9" x14ac:dyDescent="0.25">
      <c r="A1441">
        <v>15</v>
      </c>
      <c r="B1441">
        <v>158</v>
      </c>
      <c r="C1441">
        <v>158</v>
      </c>
      <c r="D1441" s="8">
        <v>13.593261434352415</v>
      </c>
      <c r="E1441" s="8">
        <v>-10.960963554557795</v>
      </c>
      <c r="F1441" s="8">
        <v>-2.5083966415530905</v>
      </c>
      <c r="G1441" s="8">
        <v>10.316516549579944</v>
      </c>
      <c r="H1441" s="8">
        <v>-7.6842186697853236</v>
      </c>
      <c r="I1441" s="8">
        <v>-2.2299442578192035</v>
      </c>
    </row>
    <row r="1442" spans="1:9" x14ac:dyDescent="0.25">
      <c r="A1442">
        <v>16</v>
      </c>
      <c r="B1442">
        <v>158</v>
      </c>
      <c r="C1442">
        <v>158</v>
      </c>
      <c r="D1442" s="8">
        <v>21.886197122082041</v>
      </c>
      <c r="E1442" s="8">
        <v>-17.169801570309598</v>
      </c>
      <c r="F1442" s="8">
        <v>-2.2523772668337894</v>
      </c>
      <c r="G1442" s="8">
        <v>2.3581977758839869</v>
      </c>
      <c r="H1442" s="8">
        <v>2.3581977758884589</v>
      </c>
      <c r="I1442" s="8">
        <v>-1.7571706245876226</v>
      </c>
    </row>
    <row r="1443" spans="1:9" x14ac:dyDescent="0.25">
      <c r="A1443">
        <v>17</v>
      </c>
      <c r="B1443">
        <v>158</v>
      </c>
      <c r="C1443">
        <v>158</v>
      </c>
      <c r="D1443" s="8">
        <v>1.1765906305531415</v>
      </c>
      <c r="E1443" s="8">
        <v>1.1765906306350009</v>
      </c>
      <c r="F1443" s="8">
        <v>3.8160247038342097</v>
      </c>
      <c r="G1443" s="8">
        <v>10.781376215562997</v>
      </c>
      <c r="H1443" s="8">
        <v>-8.4281949543748524</v>
      </c>
      <c r="I1443" s="8">
        <v>3.9785659449999669</v>
      </c>
    </row>
    <row r="1444" spans="1:9" x14ac:dyDescent="0.25">
      <c r="A1444">
        <v>18</v>
      </c>
      <c r="B1444">
        <v>158</v>
      </c>
      <c r="C1444">
        <v>158</v>
      </c>
      <c r="D1444" s="8">
        <v>5.1697606183876168</v>
      </c>
      <c r="E1444" s="8">
        <v>-3.9401319038593989</v>
      </c>
      <c r="F1444" s="8">
        <v>3.7513694385107867</v>
      </c>
      <c r="G1444" s="8">
        <v>9.7247068794978802</v>
      </c>
      <c r="H1444" s="8">
        <v>-8.4950781649696623</v>
      </c>
      <c r="I1444" s="8">
        <v>4.0432212102797749</v>
      </c>
    </row>
    <row r="1445" spans="1:9" x14ac:dyDescent="0.25">
      <c r="A1445">
        <v>19</v>
      </c>
      <c r="B1445">
        <v>158</v>
      </c>
      <c r="C1445">
        <v>158</v>
      </c>
      <c r="D1445" s="8">
        <v>8.6546025625475576</v>
      </c>
      <c r="E1445" s="8">
        <v>-9.5651824819570006</v>
      </c>
      <c r="F1445" s="8">
        <v>-2.759578122482218</v>
      </c>
      <c r="G1445" s="8">
        <v>5.5999083471974034</v>
      </c>
      <c r="H1445" s="8">
        <v>-6.5104882666068464</v>
      </c>
      <c r="I1445" s="8">
        <v>-2.467726350713233</v>
      </c>
    </row>
    <row r="1446" spans="1:9" x14ac:dyDescent="0.25">
      <c r="A1446">
        <v>20</v>
      </c>
      <c r="B1446">
        <v>158</v>
      </c>
      <c r="C1446">
        <v>158</v>
      </c>
      <c r="D1446" s="8">
        <v>-4.9624519819172939</v>
      </c>
      <c r="E1446" s="8">
        <v>3.6990720681835469</v>
      </c>
      <c r="F1446" s="8">
        <v>-2.9055040083164649</v>
      </c>
      <c r="G1446" s="8">
        <v>-11.071840412496542</v>
      </c>
      <c r="H1446" s="8">
        <v>9.8084604987627948</v>
      </c>
      <c r="I1446" s="8">
        <v>-2.3218004647784896</v>
      </c>
    </row>
    <row r="1447" spans="1:9" x14ac:dyDescent="0.25">
      <c r="A1447">
        <v>21</v>
      </c>
      <c r="B1447">
        <v>158</v>
      </c>
      <c r="C1447">
        <v>158</v>
      </c>
      <c r="D1447" s="8">
        <v>-8.2983743435632729</v>
      </c>
      <c r="E1447" s="8">
        <v>-8.2983743435538866</v>
      </c>
      <c r="F1447" s="8">
        <v>-0.24864625325105344</v>
      </c>
      <c r="G1447" s="8">
        <v>-8.2983743435540767</v>
      </c>
      <c r="H1447" s="8">
        <v>-8.2983743435630828</v>
      </c>
      <c r="I1447" s="8">
        <v>0.2486462532514371</v>
      </c>
    </row>
    <row r="1448" spans="1:9" x14ac:dyDescent="0.25">
      <c r="A1448">
        <v>22</v>
      </c>
      <c r="B1448">
        <v>158</v>
      </c>
      <c r="C1448">
        <v>158</v>
      </c>
      <c r="D1448" s="8">
        <v>12.776352983864996</v>
      </c>
      <c r="E1448" s="8">
        <v>12.776352983865717</v>
      </c>
      <c r="F1448" s="8">
        <v>-0.37773921846617586</v>
      </c>
      <c r="G1448" s="8">
        <v>12.776352983865715</v>
      </c>
      <c r="H1448" s="8">
        <v>12.776352983864998</v>
      </c>
      <c r="I1448" s="8">
        <v>0.37773921846619551</v>
      </c>
    </row>
    <row r="1449" spans="1:9" x14ac:dyDescent="0.25">
      <c r="A1449">
        <v>23</v>
      </c>
      <c r="B1449">
        <v>158</v>
      </c>
      <c r="C1449">
        <v>158</v>
      </c>
      <c r="D1449" s="8">
        <v>-8.2983743433208108</v>
      </c>
      <c r="E1449" s="8">
        <v>-8.2983743433214077</v>
      </c>
      <c r="F1449" s="8">
        <v>-0.2486462532512575</v>
      </c>
      <c r="G1449" s="8">
        <v>-8.2983743433214112</v>
      </c>
      <c r="H1449" s="8">
        <v>-8.2983743433208073</v>
      </c>
      <c r="I1449" s="8">
        <v>0.24864625325123299</v>
      </c>
    </row>
    <row r="1450" spans="1:9" x14ac:dyDescent="0.25">
      <c r="A1450">
        <v>24</v>
      </c>
      <c r="B1450">
        <v>158</v>
      </c>
      <c r="C1450">
        <v>158</v>
      </c>
      <c r="D1450" s="8">
        <v>-10.084592239485993</v>
      </c>
      <c r="E1450" s="8">
        <v>8.1795269336434409</v>
      </c>
      <c r="F1450" s="8">
        <v>2.3373321265666744</v>
      </c>
      <c r="G1450" s="8">
        <v>11.815758799620536</v>
      </c>
      <c r="H1450" s="8">
        <v>-13.720824105463088</v>
      </c>
      <c r="I1450" s="8">
        <v>2.8899723465302585</v>
      </c>
    </row>
    <row r="1451" spans="1:9" x14ac:dyDescent="0.25">
      <c r="A1451">
        <v>25</v>
      </c>
      <c r="B1451">
        <v>158</v>
      </c>
      <c r="C1451">
        <v>158</v>
      </c>
      <c r="D1451" s="8">
        <v>11.815758799472212</v>
      </c>
      <c r="E1451" s="8">
        <v>-13.720824105602228</v>
      </c>
      <c r="F1451" s="8">
        <v>-2.8899723465303393</v>
      </c>
      <c r="G1451" s="8">
        <v>-10.084592239635093</v>
      </c>
      <c r="H1451" s="8">
        <v>8.1795269335050769</v>
      </c>
      <c r="I1451" s="8">
        <v>-2.3373321265667557</v>
      </c>
    </row>
    <row r="1452" spans="1:9" x14ac:dyDescent="0.25">
      <c r="A1452">
        <v>1</v>
      </c>
      <c r="B1452">
        <v>159</v>
      </c>
      <c r="C1452">
        <v>159</v>
      </c>
      <c r="D1452" s="8">
        <v>-117.10834844482231</v>
      </c>
      <c r="E1452" s="8">
        <v>113.53762469551263</v>
      </c>
      <c r="F1452" s="8">
        <v>17.19386956092745</v>
      </c>
      <c r="G1452" s="8">
        <v>-76.235633201182168</v>
      </c>
      <c r="H1452" s="8">
        <v>72.664909451872489</v>
      </c>
      <c r="I1452" s="8">
        <v>17.777573104465421</v>
      </c>
    </row>
    <row r="1453" spans="1:9" x14ac:dyDescent="0.25">
      <c r="A1453">
        <v>2</v>
      </c>
      <c r="B1453">
        <v>159</v>
      </c>
      <c r="C1453">
        <v>159</v>
      </c>
      <c r="D1453" s="8">
        <v>-6.5756172898147085</v>
      </c>
      <c r="E1453" s="8">
        <v>3.3576935349824524</v>
      </c>
      <c r="F1453" s="8">
        <v>17.339795446956845</v>
      </c>
      <c r="G1453" s="8">
        <v>13.860740332173739</v>
      </c>
      <c r="H1453" s="8">
        <v>-17.078664087005997</v>
      </c>
      <c r="I1453" s="8">
        <v>17.631647218725835</v>
      </c>
    </row>
    <row r="1454" spans="1:9" x14ac:dyDescent="0.25">
      <c r="A1454">
        <v>3</v>
      </c>
      <c r="B1454">
        <v>159</v>
      </c>
      <c r="C1454">
        <v>159</v>
      </c>
      <c r="D1454" s="8">
        <v>17.613821847839951</v>
      </c>
      <c r="E1454" s="8">
        <v>-13.32558257132313</v>
      </c>
      <c r="F1454" s="8">
        <v>-6.7640059506470571</v>
      </c>
      <c r="G1454" s="8">
        <v>9.8789707427613731</v>
      </c>
      <c r="H1454" s="8">
        <v>-5.5907314662445522</v>
      </c>
      <c r="I1454" s="8">
        <v>-6.4721541788780694</v>
      </c>
    </row>
    <row r="1455" spans="1:9" x14ac:dyDescent="0.25">
      <c r="A1455">
        <v>4</v>
      </c>
      <c r="B1455">
        <v>159</v>
      </c>
      <c r="C1455">
        <v>159</v>
      </c>
      <c r="D1455" s="8">
        <v>20.232633332111568</v>
      </c>
      <c r="E1455" s="8">
        <v>-12.387547953148859</v>
      </c>
      <c r="F1455" s="8">
        <v>-6.6993506849276221</v>
      </c>
      <c r="G1455" s="8">
        <v>3.9225426894567827</v>
      </c>
      <c r="H1455" s="8">
        <v>3.9225426895059283</v>
      </c>
      <c r="I1455" s="8">
        <v>-6.5368094437618618</v>
      </c>
    </row>
    <row r="1456" spans="1:9" x14ac:dyDescent="0.25">
      <c r="A1456">
        <v>5</v>
      </c>
      <c r="B1456">
        <v>159</v>
      </c>
      <c r="C1456">
        <v>159</v>
      </c>
      <c r="D1456" s="8">
        <v>4.3903679516548699</v>
      </c>
      <c r="E1456" s="8">
        <v>4.390367951591136</v>
      </c>
      <c r="F1456" s="8">
        <v>9.616951326342587</v>
      </c>
      <c r="G1456" s="8">
        <v>100.47851650246562</v>
      </c>
      <c r="H1456" s="8">
        <v>-91.697780599219612</v>
      </c>
      <c r="I1456" s="8">
        <v>10.112157968588754</v>
      </c>
    </row>
    <row r="1457" spans="1:9" x14ac:dyDescent="0.25">
      <c r="A1457">
        <v>6</v>
      </c>
      <c r="B1457">
        <v>159</v>
      </c>
      <c r="C1457">
        <v>159</v>
      </c>
      <c r="D1457" s="8">
        <v>46.716051313614102</v>
      </c>
      <c r="E1457" s="8">
        <v>-41.857145003417756</v>
      </c>
      <c r="F1457" s="8">
        <v>10.089724959815463</v>
      </c>
      <c r="G1457" s="8">
        <v>60.863477205786545</v>
      </c>
      <c r="H1457" s="8">
        <v>-56.004570895590199</v>
      </c>
      <c r="I1457" s="8">
        <v>10.368177343549348</v>
      </c>
    </row>
    <row r="1458" spans="1:9" x14ac:dyDescent="0.25">
      <c r="A1458">
        <v>7</v>
      </c>
      <c r="B1458">
        <v>159</v>
      </c>
      <c r="C1458">
        <v>159</v>
      </c>
      <c r="D1458" s="8">
        <v>55.366699313394328</v>
      </c>
      <c r="E1458" s="8">
        <v>-61.501348787908519</v>
      </c>
      <c r="F1458" s="8">
        <v>-3.2898765284871416</v>
      </c>
      <c r="G1458" s="8">
        <v>51.009107661178739</v>
      </c>
      <c r="H1458" s="8">
        <v>-57.14375713569293</v>
      </c>
      <c r="I1458" s="8">
        <v>-3.011424144753255</v>
      </c>
    </row>
    <row r="1459" spans="1:9" x14ac:dyDescent="0.25">
      <c r="A1459">
        <v>8</v>
      </c>
      <c r="B1459">
        <v>159</v>
      </c>
      <c r="C1459">
        <v>159</v>
      </c>
      <c r="D1459" s="8">
        <v>111.77433799540252</v>
      </c>
      <c r="E1459" s="8">
        <v>-122.88375205685129</v>
      </c>
      <c r="F1459" s="8">
        <v>-3.0338571536651058</v>
      </c>
      <c r="G1459" s="8">
        <v>84.634139402621543</v>
      </c>
      <c r="H1459" s="8">
        <v>-95.743553464070317</v>
      </c>
      <c r="I1459" s="8">
        <v>-2.5386505114189393</v>
      </c>
    </row>
    <row r="1460" spans="1:9" x14ac:dyDescent="0.25">
      <c r="A1460">
        <v>9</v>
      </c>
      <c r="B1460">
        <v>159</v>
      </c>
      <c r="C1460">
        <v>159</v>
      </c>
      <c r="D1460" s="8">
        <v>85.6765959646429</v>
      </c>
      <c r="E1460" s="8">
        <v>-94.701096902056292</v>
      </c>
      <c r="F1460" s="8">
        <v>-3.9238273188165156</v>
      </c>
      <c r="G1460" s="8">
        <v>39.80748493401191</v>
      </c>
      <c r="H1460" s="8">
        <v>-48.831985871425317</v>
      </c>
      <c r="I1460" s="8">
        <v>-3.2760733081158988</v>
      </c>
    </row>
    <row r="1461" spans="1:9" x14ac:dyDescent="0.25">
      <c r="A1461">
        <v>10</v>
      </c>
      <c r="B1461">
        <v>159</v>
      </c>
      <c r="C1461">
        <v>159</v>
      </c>
      <c r="D1461" s="8">
        <v>40.271652643112503</v>
      </c>
      <c r="E1461" s="8">
        <v>-48.367818162325378</v>
      </c>
      <c r="F1461" s="8">
        <v>-3.8022275068284448</v>
      </c>
      <c r="G1461" s="8">
        <v>-4.0480827596048163</v>
      </c>
      <c r="H1461" s="8">
        <v>-4.0480827596080546</v>
      </c>
      <c r="I1461" s="8">
        <v>-3.154473496127828</v>
      </c>
    </row>
    <row r="1462" spans="1:9" x14ac:dyDescent="0.25">
      <c r="A1462">
        <v>11</v>
      </c>
      <c r="B1462">
        <v>159</v>
      </c>
      <c r="C1462">
        <v>159</v>
      </c>
      <c r="D1462" s="8">
        <v>-1.919018863985251</v>
      </c>
      <c r="E1462" s="8">
        <v>-1.9190188639809345</v>
      </c>
      <c r="F1462" s="8">
        <v>-9.6835895731019406</v>
      </c>
      <c r="G1462" s="8">
        <v>-121.17669122102932</v>
      </c>
      <c r="H1462" s="8">
        <v>117.33865349306312</v>
      </c>
      <c r="I1462" s="8">
        <v>-9.035835562401326</v>
      </c>
    </row>
    <row r="1463" spans="1:9" x14ac:dyDescent="0.25">
      <c r="A1463">
        <v>12</v>
      </c>
      <c r="B1463">
        <v>159</v>
      </c>
      <c r="C1463">
        <v>159</v>
      </c>
      <c r="D1463" s="8">
        <v>-121.6408589302003</v>
      </c>
      <c r="E1463" s="8">
        <v>116.87448578389461</v>
      </c>
      <c r="F1463" s="8">
        <v>-0.16082041722414864</v>
      </c>
      <c r="G1463" s="8">
        <v>-119.5632578263579</v>
      </c>
      <c r="H1463" s="8">
        <v>114.79688468005224</v>
      </c>
      <c r="I1463" s="8">
        <v>0.48693359347646814</v>
      </c>
    </row>
    <row r="1464" spans="1:9" x14ac:dyDescent="0.25">
      <c r="A1464">
        <v>13</v>
      </c>
      <c r="B1464">
        <v>159</v>
      </c>
      <c r="C1464">
        <v>159</v>
      </c>
      <c r="D1464" s="8">
        <v>-120.60571438785921</v>
      </c>
      <c r="E1464" s="8">
        <v>113.75442811854457</v>
      </c>
      <c r="F1464" s="8">
        <v>8.5029261299785137</v>
      </c>
      <c r="G1464" s="8">
        <v>-35.369005398497436</v>
      </c>
      <c r="H1464" s="8">
        <v>28.51771912918279</v>
      </c>
      <c r="I1464" s="8">
        <v>8.9981327722246807</v>
      </c>
    </row>
    <row r="1465" spans="1:9" x14ac:dyDescent="0.25">
      <c r="A1465">
        <v>14</v>
      </c>
      <c r="B1465">
        <v>159</v>
      </c>
      <c r="C1465">
        <v>159</v>
      </c>
      <c r="D1465" s="8">
        <v>-16.623491143706783</v>
      </c>
      <c r="E1465" s="8">
        <v>12.821614621063897</v>
      </c>
      <c r="F1465" s="8">
        <v>8.9756997631990352</v>
      </c>
      <c r="G1465" s="8">
        <v>-4.0168477499014115</v>
      </c>
      <c r="H1465" s="8">
        <v>0.21497122725852424</v>
      </c>
      <c r="I1465" s="8">
        <v>9.2541521469329222</v>
      </c>
    </row>
    <row r="1466" spans="1:9" x14ac:dyDescent="0.25">
      <c r="A1466">
        <v>15</v>
      </c>
      <c r="B1466">
        <v>159</v>
      </c>
      <c r="C1466">
        <v>159</v>
      </c>
      <c r="D1466" s="8">
        <v>3.9428249841703011</v>
      </c>
      <c r="E1466" s="8">
        <v>8.1746439613983295</v>
      </c>
      <c r="F1466" s="8">
        <v>-5.7496167316216602E-2</v>
      </c>
      <c r="G1466" s="8">
        <v>4.0558638919055623</v>
      </c>
      <c r="H1466" s="8">
        <v>8.0616050536630688</v>
      </c>
      <c r="I1466" s="8">
        <v>0.22095621641767071</v>
      </c>
    </row>
    <row r="1467" spans="1:9" x14ac:dyDescent="0.25">
      <c r="A1467">
        <v>16</v>
      </c>
      <c r="B1467">
        <v>159</v>
      </c>
      <c r="C1467">
        <v>159</v>
      </c>
      <c r="D1467" s="8">
        <v>6.669471234594015</v>
      </c>
      <c r="E1467" s="8">
        <v>15.360684103077434</v>
      </c>
      <c r="F1467" s="8">
        <v>0.19852320741823259</v>
      </c>
      <c r="G1467" s="8">
        <v>11.015077668833452</v>
      </c>
      <c r="H1467" s="8">
        <v>11.015077668837996</v>
      </c>
      <c r="I1467" s="8">
        <v>0.69372984966439843</v>
      </c>
    </row>
    <row r="1468" spans="1:9" x14ac:dyDescent="0.25">
      <c r="A1468">
        <v>17</v>
      </c>
      <c r="B1468">
        <v>159</v>
      </c>
      <c r="C1468">
        <v>159</v>
      </c>
      <c r="D1468" s="8">
        <v>1.6989009992526491</v>
      </c>
      <c r="E1468" s="8">
        <v>1.6989009993364785</v>
      </c>
      <c r="F1468" s="8">
        <v>27.855281197013053</v>
      </c>
      <c r="G1468" s="8">
        <v>70.547825152215481</v>
      </c>
      <c r="H1468" s="8">
        <v>-67.15002315362635</v>
      </c>
      <c r="I1468" s="8">
        <v>28.017822438178811</v>
      </c>
    </row>
    <row r="1469" spans="1:9" x14ac:dyDescent="0.25">
      <c r="A1469">
        <v>18</v>
      </c>
      <c r="B1469">
        <v>159</v>
      </c>
      <c r="C1469">
        <v>159</v>
      </c>
      <c r="D1469" s="8">
        <v>33.556423512971001</v>
      </c>
      <c r="E1469" s="8">
        <v>-31.745013333915473</v>
      </c>
      <c r="F1469" s="8">
        <v>27.790625931688929</v>
      </c>
      <c r="G1469" s="8">
        <v>66.20714193639941</v>
      </c>
      <c r="H1469" s="8">
        <v>-64.395731757343867</v>
      </c>
      <c r="I1469" s="8">
        <v>28.082477703457911</v>
      </c>
    </row>
    <row r="1470" spans="1:9" x14ac:dyDescent="0.25">
      <c r="A1470">
        <v>19</v>
      </c>
      <c r="B1470">
        <v>159</v>
      </c>
      <c r="C1470">
        <v>159</v>
      </c>
      <c r="D1470" s="8">
        <v>60.959906671845047</v>
      </c>
      <c r="E1470" s="8">
        <v>-69.642967021930772</v>
      </c>
      <c r="F1470" s="8">
        <v>-6.11066033673265</v>
      </c>
      <c r="G1470" s="8">
        <v>53.988650294291567</v>
      </c>
      <c r="H1470" s="8">
        <v>-62.671710644377292</v>
      </c>
      <c r="I1470" s="8">
        <v>-5.8188085649636649</v>
      </c>
    </row>
    <row r="1471" spans="1:9" x14ac:dyDescent="0.25">
      <c r="A1471">
        <v>20</v>
      </c>
      <c r="B1471">
        <v>159</v>
      </c>
      <c r="C1471">
        <v>159</v>
      </c>
      <c r="D1471" s="8">
        <v>30.109978613656686</v>
      </c>
      <c r="E1471" s="8">
        <v>-39.145838958066683</v>
      </c>
      <c r="F1471" s="8">
        <v>-6.256586222569914</v>
      </c>
      <c r="G1471" s="8">
        <v>16.167465858655419</v>
      </c>
      <c r="H1471" s="8">
        <v>-25.203326203065416</v>
      </c>
      <c r="I1471" s="8">
        <v>-5.6728826790319387</v>
      </c>
    </row>
    <row r="1472" spans="1:9" x14ac:dyDescent="0.25">
      <c r="A1472">
        <v>21</v>
      </c>
      <c r="B1472">
        <v>159</v>
      </c>
      <c r="C1472">
        <v>159</v>
      </c>
      <c r="D1472" s="8">
        <v>-30.720930436034809</v>
      </c>
      <c r="E1472" s="8">
        <v>-30.720930436024272</v>
      </c>
      <c r="F1472" s="8">
        <v>-0.24864625325102835</v>
      </c>
      <c r="G1472" s="8">
        <v>-30.720930436024467</v>
      </c>
      <c r="H1472" s="8">
        <v>-30.720930436034614</v>
      </c>
      <c r="I1472" s="8">
        <v>0.24864625325146217</v>
      </c>
    </row>
    <row r="1473" spans="1:9" x14ac:dyDescent="0.25">
      <c r="A1473">
        <v>22</v>
      </c>
      <c r="B1473">
        <v>159</v>
      </c>
      <c r="C1473">
        <v>159</v>
      </c>
      <c r="D1473" s="8">
        <v>1.6903697786596679</v>
      </c>
      <c r="E1473" s="8">
        <v>1.6903697786604694</v>
      </c>
      <c r="F1473" s="8">
        <v>-0.37773921846617325</v>
      </c>
      <c r="G1473" s="8">
        <v>1.6903697786604763</v>
      </c>
      <c r="H1473" s="8">
        <v>1.690369778659661</v>
      </c>
      <c r="I1473" s="8">
        <v>0.37773921846619812</v>
      </c>
    </row>
    <row r="1474" spans="1:9" x14ac:dyDescent="0.25">
      <c r="A1474">
        <v>23</v>
      </c>
      <c r="B1474">
        <v>159</v>
      </c>
      <c r="C1474">
        <v>159</v>
      </c>
      <c r="D1474" s="8">
        <v>-43.20808323853516</v>
      </c>
      <c r="E1474" s="8">
        <v>-43.208083238535998</v>
      </c>
      <c r="F1474" s="8">
        <v>-0.24864625325126102</v>
      </c>
      <c r="G1474" s="8">
        <v>-43.20808323853602</v>
      </c>
      <c r="H1474" s="8">
        <v>-43.208083238535139</v>
      </c>
      <c r="I1474" s="8">
        <v>0.24864625325122947</v>
      </c>
    </row>
    <row r="1475" spans="1:9" x14ac:dyDescent="0.25">
      <c r="A1475">
        <v>24</v>
      </c>
      <c r="B1475">
        <v>159</v>
      </c>
      <c r="C1475">
        <v>159</v>
      </c>
      <c r="D1475" s="8">
        <v>-160.01354868944034</v>
      </c>
      <c r="E1475" s="8">
        <v>153.96552014752817</v>
      </c>
      <c r="F1475" s="8">
        <v>17.209401222720064</v>
      </c>
      <c r="G1475" s="8">
        <v>-13.496950190524613</v>
      </c>
      <c r="H1475" s="8">
        <v>7.4489216486124565</v>
      </c>
      <c r="I1475" s="8">
        <v>17.762041442683646</v>
      </c>
    </row>
    <row r="1476" spans="1:9" x14ac:dyDescent="0.25">
      <c r="A1476">
        <v>25</v>
      </c>
      <c r="B1476">
        <v>159</v>
      </c>
      <c r="C1476">
        <v>159</v>
      </c>
      <c r="D1476" s="8">
        <v>115.0674198709733</v>
      </c>
      <c r="E1476" s="8">
        <v>-130.92840287813351</v>
      </c>
      <c r="F1476" s="8">
        <v>-6.2410545607838479</v>
      </c>
      <c r="G1476" s="8">
        <v>65.087634304656049</v>
      </c>
      <c r="H1476" s="8">
        <v>-80.948617311816278</v>
      </c>
      <c r="I1476" s="8">
        <v>-5.6884143408202643</v>
      </c>
    </row>
    <row r="1477" spans="1:9" x14ac:dyDescent="0.25">
      <c r="A1477">
        <v>1</v>
      </c>
      <c r="B1477">
        <v>160</v>
      </c>
      <c r="C1477">
        <v>160</v>
      </c>
      <c r="D1477" s="8">
        <v>16.167465858942112</v>
      </c>
      <c r="E1477" s="8">
        <v>-25.203326203342311</v>
      </c>
      <c r="F1477" s="8">
        <v>5.6728826789680049</v>
      </c>
      <c r="G1477" s="8">
        <v>30.109978613793974</v>
      </c>
      <c r="H1477" s="8">
        <v>-39.145838958194176</v>
      </c>
      <c r="I1477" s="8">
        <v>6.2565862225059776</v>
      </c>
    </row>
    <row r="1478" spans="1:9" x14ac:dyDescent="0.25">
      <c r="A1478">
        <v>2</v>
      </c>
      <c r="B1478">
        <v>160</v>
      </c>
      <c r="C1478">
        <v>160</v>
      </c>
      <c r="D1478" s="8">
        <v>53.988650294225536</v>
      </c>
      <c r="E1478" s="8">
        <v>-62.671710644131508</v>
      </c>
      <c r="F1478" s="8">
        <v>5.8188085649963384</v>
      </c>
      <c r="G1478" s="8">
        <v>60.959906671816235</v>
      </c>
      <c r="H1478" s="8">
        <v>-69.6429670217222</v>
      </c>
      <c r="I1478" s="8">
        <v>6.1106603367653261</v>
      </c>
    </row>
    <row r="1479" spans="1:9" x14ac:dyDescent="0.25">
      <c r="A1479">
        <v>3</v>
      </c>
      <c r="B1479">
        <v>160</v>
      </c>
      <c r="C1479">
        <v>160</v>
      </c>
      <c r="D1479" s="8">
        <v>66.207141936393569</v>
      </c>
      <c r="E1479" s="8">
        <v>-64.395731757131969</v>
      </c>
      <c r="F1479" s="8">
        <v>-28.082477703665813</v>
      </c>
      <c r="G1479" s="8">
        <v>33.556423512721558</v>
      </c>
      <c r="H1479" s="8">
        <v>-31.745013333459969</v>
      </c>
      <c r="I1479" s="8">
        <v>-27.790625931896823</v>
      </c>
    </row>
    <row r="1480" spans="1:9" x14ac:dyDescent="0.25">
      <c r="A1480">
        <v>4</v>
      </c>
      <c r="B1480">
        <v>160</v>
      </c>
      <c r="C1480">
        <v>160</v>
      </c>
      <c r="D1480" s="8">
        <v>70.547825151823616</v>
      </c>
      <c r="E1480" s="8">
        <v>-67.150023152872535</v>
      </c>
      <c r="F1480" s="8">
        <v>-28.017822437942758</v>
      </c>
      <c r="G1480" s="8">
        <v>1.6989009994454927</v>
      </c>
      <c r="H1480" s="8">
        <v>1.698900999505601</v>
      </c>
      <c r="I1480" s="8">
        <v>-27.855281196776996</v>
      </c>
    </row>
    <row r="1481" spans="1:9" x14ac:dyDescent="0.25">
      <c r="A1481">
        <v>5</v>
      </c>
      <c r="B1481">
        <v>160</v>
      </c>
      <c r="C1481">
        <v>160</v>
      </c>
      <c r="D1481" s="8">
        <v>11.015077668629903</v>
      </c>
      <c r="E1481" s="8">
        <v>11.015077668561954</v>
      </c>
      <c r="F1481" s="8">
        <v>-0.69372984968410012</v>
      </c>
      <c r="G1481" s="8">
        <v>6.669471234197939</v>
      </c>
      <c r="H1481" s="8">
        <v>15.360684102993918</v>
      </c>
      <c r="I1481" s="8">
        <v>-0.19852320743793292</v>
      </c>
    </row>
    <row r="1482" spans="1:9" x14ac:dyDescent="0.25">
      <c r="A1482">
        <v>6</v>
      </c>
      <c r="B1482">
        <v>160</v>
      </c>
      <c r="C1482">
        <v>160</v>
      </c>
      <c r="D1482" s="8">
        <v>4.0558638915509091</v>
      </c>
      <c r="E1482" s="8">
        <v>8.0616050536991182</v>
      </c>
      <c r="F1482" s="8">
        <v>-0.22095621631285139</v>
      </c>
      <c r="G1482" s="8">
        <v>3.9428249839620282</v>
      </c>
      <c r="H1482" s="8">
        <v>8.1746439612879982</v>
      </c>
      <c r="I1482" s="8">
        <v>5.74961674210345E-2</v>
      </c>
    </row>
    <row r="1483" spans="1:9" x14ac:dyDescent="0.25">
      <c r="A1483">
        <v>7</v>
      </c>
      <c r="B1483">
        <v>160</v>
      </c>
      <c r="C1483">
        <v>160</v>
      </c>
      <c r="D1483" s="8">
        <v>-4.0168477501394415</v>
      </c>
      <c r="E1483" s="8">
        <v>0.21497122725012829</v>
      </c>
      <c r="F1483" s="8">
        <v>-9.2541521470272823</v>
      </c>
      <c r="G1483" s="8">
        <v>-16.623491144080941</v>
      </c>
      <c r="H1483" s="8">
        <v>12.821614621191626</v>
      </c>
      <c r="I1483" s="8">
        <v>-8.9756997632933953</v>
      </c>
    </row>
    <row r="1484" spans="1:9" x14ac:dyDescent="0.25">
      <c r="A1484">
        <v>8</v>
      </c>
      <c r="B1484">
        <v>160</v>
      </c>
      <c r="C1484">
        <v>160</v>
      </c>
      <c r="D1484" s="8">
        <v>-35.36900539940207</v>
      </c>
      <c r="E1484" s="8">
        <v>28.517719129134562</v>
      </c>
      <c r="F1484" s="8">
        <v>-8.9981327721808473</v>
      </c>
      <c r="G1484" s="8">
        <v>-120.60571438833772</v>
      </c>
      <c r="H1484" s="8">
        <v>113.75442811807021</v>
      </c>
      <c r="I1484" s="8">
        <v>-8.5029261299346803</v>
      </c>
    </row>
    <row r="1485" spans="1:9" x14ac:dyDescent="0.25">
      <c r="A1485">
        <v>9</v>
      </c>
      <c r="B1485">
        <v>160</v>
      </c>
      <c r="C1485">
        <v>160</v>
      </c>
      <c r="D1485" s="8">
        <v>-119.56325782631816</v>
      </c>
      <c r="E1485" s="8">
        <v>114.79688468008243</v>
      </c>
      <c r="F1485" s="8">
        <v>-0.48693359345464338</v>
      </c>
      <c r="G1485" s="8">
        <v>-121.64085892988254</v>
      </c>
      <c r="H1485" s="8">
        <v>116.8744857836468</v>
      </c>
      <c r="I1485" s="8">
        <v>0.16082041724597301</v>
      </c>
    </row>
    <row r="1486" spans="1:9" x14ac:dyDescent="0.25">
      <c r="A1486">
        <v>10</v>
      </c>
      <c r="B1486">
        <v>160</v>
      </c>
      <c r="C1486">
        <v>160</v>
      </c>
      <c r="D1486" s="8">
        <v>-121.17669122074328</v>
      </c>
      <c r="E1486" s="8">
        <v>117.33865349278518</v>
      </c>
      <c r="F1486" s="8">
        <v>9.035835562379523</v>
      </c>
      <c r="G1486" s="8">
        <v>-1.9190188639774299</v>
      </c>
      <c r="H1486" s="8">
        <v>-1.9190188639806678</v>
      </c>
      <c r="I1486" s="8">
        <v>9.6835895730801393</v>
      </c>
    </row>
    <row r="1487" spans="1:9" x14ac:dyDescent="0.25">
      <c r="A1487">
        <v>11</v>
      </c>
      <c r="B1487">
        <v>160</v>
      </c>
      <c r="C1487">
        <v>160</v>
      </c>
      <c r="D1487" s="8">
        <v>-4.0480827595734699</v>
      </c>
      <c r="E1487" s="8">
        <v>-4.0480827595696613</v>
      </c>
      <c r="F1487" s="8">
        <v>3.1544734961479075</v>
      </c>
      <c r="G1487" s="8">
        <v>40.271652643399996</v>
      </c>
      <c r="H1487" s="8">
        <v>-48.367818162543124</v>
      </c>
      <c r="I1487" s="8">
        <v>3.8022275068485243</v>
      </c>
    </row>
    <row r="1488" spans="1:9" x14ac:dyDescent="0.25">
      <c r="A1488">
        <v>12</v>
      </c>
      <c r="B1488">
        <v>160</v>
      </c>
      <c r="C1488">
        <v>160</v>
      </c>
      <c r="D1488" s="8">
        <v>39.807484934186256</v>
      </c>
      <c r="E1488" s="8">
        <v>-48.831985871754618</v>
      </c>
      <c r="F1488" s="8">
        <v>3.2760733080922448</v>
      </c>
      <c r="G1488" s="8">
        <v>85.676595964515457</v>
      </c>
      <c r="H1488" s="8">
        <v>-94.701096902083833</v>
      </c>
      <c r="I1488" s="8">
        <v>3.9238273187928616</v>
      </c>
    </row>
    <row r="1489" spans="1:9" x14ac:dyDescent="0.25">
      <c r="A1489">
        <v>13</v>
      </c>
      <c r="B1489">
        <v>160</v>
      </c>
      <c r="C1489">
        <v>160</v>
      </c>
      <c r="D1489" s="8">
        <v>84.634139403035533</v>
      </c>
      <c r="E1489" s="8">
        <v>-95.74355346357035</v>
      </c>
      <c r="F1489" s="8">
        <v>2.5386505113920457</v>
      </c>
      <c r="G1489" s="8">
        <v>111.77433799555467</v>
      </c>
      <c r="H1489" s="8">
        <v>-122.88375205608949</v>
      </c>
      <c r="I1489" s="8">
        <v>3.0338571536382126</v>
      </c>
    </row>
    <row r="1490" spans="1:9" x14ac:dyDescent="0.25">
      <c r="A1490">
        <v>14</v>
      </c>
      <c r="B1490">
        <v>160</v>
      </c>
      <c r="C1490">
        <v>160</v>
      </c>
      <c r="D1490" s="8">
        <v>51.009107661247306</v>
      </c>
      <c r="E1490" s="8">
        <v>-57.143757135442421</v>
      </c>
      <c r="F1490" s="8">
        <v>3.0114241446939216</v>
      </c>
      <c r="G1490" s="8">
        <v>55.366699313381616</v>
      </c>
      <c r="H1490" s="8">
        <v>-61.501348787576731</v>
      </c>
      <c r="I1490" s="8">
        <v>3.2898765284278082</v>
      </c>
    </row>
    <row r="1491" spans="1:9" x14ac:dyDescent="0.25">
      <c r="A1491">
        <v>15</v>
      </c>
      <c r="B1491">
        <v>160</v>
      </c>
      <c r="C1491">
        <v>160</v>
      </c>
      <c r="D1491" s="8">
        <v>60.863477205688788</v>
      </c>
      <c r="E1491" s="8">
        <v>-56.00457089520858</v>
      </c>
      <c r="F1491" s="8">
        <v>-10.368177343303367</v>
      </c>
      <c r="G1491" s="8">
        <v>46.716051313860788</v>
      </c>
      <c r="H1491" s="8">
        <v>-41.85714500338058</v>
      </c>
      <c r="I1491" s="8">
        <v>-10.08972495956948</v>
      </c>
    </row>
    <row r="1492" spans="1:9" x14ac:dyDescent="0.25">
      <c r="A1492">
        <v>16</v>
      </c>
      <c r="B1492">
        <v>160</v>
      </c>
      <c r="C1492">
        <v>160</v>
      </c>
      <c r="D1492" s="8">
        <v>100.47851650257205</v>
      </c>
      <c r="E1492" s="8">
        <v>-91.697780599038126</v>
      </c>
      <c r="F1492" s="8">
        <v>-10.112157968588447</v>
      </c>
      <c r="G1492" s="8">
        <v>4.3903679517645839</v>
      </c>
      <c r="H1492" s="8">
        <v>4.3903679517693321</v>
      </c>
      <c r="I1492" s="8">
        <v>-9.6169513263422814</v>
      </c>
    </row>
    <row r="1493" spans="1:9" x14ac:dyDescent="0.25">
      <c r="A1493">
        <v>17</v>
      </c>
      <c r="B1493">
        <v>160</v>
      </c>
      <c r="C1493">
        <v>160</v>
      </c>
      <c r="D1493" s="8">
        <v>3.9225426892258515</v>
      </c>
      <c r="E1493" s="8">
        <v>3.9225426893026771</v>
      </c>
      <c r="F1493" s="8">
        <v>6.5368094438466011</v>
      </c>
      <c r="G1493" s="8">
        <v>20.232633332093986</v>
      </c>
      <c r="H1493" s="8">
        <v>-12.387547953565456</v>
      </c>
      <c r="I1493" s="8">
        <v>6.6993506850123579</v>
      </c>
    </row>
    <row r="1494" spans="1:9" x14ac:dyDescent="0.25">
      <c r="A1494">
        <v>18</v>
      </c>
      <c r="B1494">
        <v>160</v>
      </c>
      <c r="C1494">
        <v>160</v>
      </c>
      <c r="D1494" s="8">
        <v>9.8789707428150635</v>
      </c>
      <c r="E1494" s="8">
        <v>-5.5907314665442991</v>
      </c>
      <c r="F1494" s="8">
        <v>6.4721541785258525</v>
      </c>
      <c r="G1494" s="8">
        <v>17.6138218474828</v>
      </c>
      <c r="H1494" s="8">
        <v>-13.325582571212035</v>
      </c>
      <c r="I1494" s="8">
        <v>6.7640059502948402</v>
      </c>
    </row>
    <row r="1495" spans="1:9" x14ac:dyDescent="0.25">
      <c r="A1495">
        <v>19</v>
      </c>
      <c r="B1495">
        <v>160</v>
      </c>
      <c r="C1495">
        <v>160</v>
      </c>
      <c r="D1495" s="8">
        <v>13.860740331874117</v>
      </c>
      <c r="E1495" s="8">
        <v>-17.078664086854982</v>
      </c>
      <c r="F1495" s="8">
        <v>-17.631647218590107</v>
      </c>
      <c r="G1495" s="8">
        <v>-6.5756172899541934</v>
      </c>
      <c r="H1495" s="8">
        <v>3.3576935349733272</v>
      </c>
      <c r="I1495" s="8">
        <v>-17.339795446821121</v>
      </c>
    </row>
    <row r="1496" spans="1:9" x14ac:dyDescent="0.25">
      <c r="A1496">
        <v>20</v>
      </c>
      <c r="B1496">
        <v>160</v>
      </c>
      <c r="C1496">
        <v>160</v>
      </c>
      <c r="D1496" s="8">
        <v>-76.235633201085022</v>
      </c>
      <c r="E1496" s="8">
        <v>72.664909451779863</v>
      </c>
      <c r="F1496" s="8">
        <v>-17.777573104418273</v>
      </c>
      <c r="G1496" s="8">
        <v>-117.10834844461496</v>
      </c>
      <c r="H1496" s="8">
        <v>113.5376246953098</v>
      </c>
      <c r="I1496" s="8">
        <v>-17.193869560880302</v>
      </c>
    </row>
    <row r="1497" spans="1:9" x14ac:dyDescent="0.25">
      <c r="A1497">
        <v>21</v>
      </c>
      <c r="B1497">
        <v>160</v>
      </c>
      <c r="C1497">
        <v>160</v>
      </c>
      <c r="D1497" s="8">
        <v>-43.208083238619935</v>
      </c>
      <c r="E1497" s="8">
        <v>-43.208083238611437</v>
      </c>
      <c r="F1497" s="8">
        <v>-0.24864625325107312</v>
      </c>
      <c r="G1497" s="8">
        <v>-43.208083238611628</v>
      </c>
      <c r="H1497" s="8">
        <v>-43.208083238619743</v>
      </c>
      <c r="I1497" s="8">
        <v>0.2486462532514174</v>
      </c>
    </row>
    <row r="1498" spans="1:9" x14ac:dyDescent="0.25">
      <c r="A1498">
        <v>22</v>
      </c>
      <c r="B1498">
        <v>160</v>
      </c>
      <c r="C1498">
        <v>160</v>
      </c>
      <c r="D1498" s="8">
        <v>1.6903697785525984</v>
      </c>
      <c r="E1498" s="8">
        <v>1.6903697785535234</v>
      </c>
      <c r="F1498" s="8">
        <v>-0.3777392184661737</v>
      </c>
      <c r="G1498" s="8">
        <v>1.6903697785535303</v>
      </c>
      <c r="H1498" s="8">
        <v>1.6903697785525915</v>
      </c>
      <c r="I1498" s="8">
        <v>0.37773921846619773</v>
      </c>
    </row>
    <row r="1499" spans="1:9" x14ac:dyDescent="0.25">
      <c r="A1499">
        <v>23</v>
      </c>
      <c r="B1499">
        <v>160</v>
      </c>
      <c r="C1499">
        <v>160</v>
      </c>
      <c r="D1499" s="8">
        <v>-30.720930435649628</v>
      </c>
      <c r="E1499" s="8">
        <v>-30.720930435650409</v>
      </c>
      <c r="F1499" s="8">
        <v>-0.24864625325126352</v>
      </c>
      <c r="G1499" s="8">
        <v>-30.720930435650427</v>
      </c>
      <c r="H1499" s="8">
        <v>-30.72093043564961</v>
      </c>
      <c r="I1499" s="8">
        <v>0.24864625325122697</v>
      </c>
    </row>
    <row r="1500" spans="1:9" x14ac:dyDescent="0.25">
      <c r="A1500">
        <v>24</v>
      </c>
      <c r="B1500">
        <v>160</v>
      </c>
      <c r="C1500">
        <v>160</v>
      </c>
      <c r="D1500" s="8">
        <v>65.087634305094326</v>
      </c>
      <c r="E1500" s="8">
        <v>-80.948617311930235</v>
      </c>
      <c r="F1500" s="8">
        <v>5.6884143407590955</v>
      </c>
      <c r="G1500" s="8">
        <v>115.06741987089904</v>
      </c>
      <c r="H1500" s="8">
        <v>-130.92840287773495</v>
      </c>
      <c r="I1500" s="8">
        <v>6.2410545607226799</v>
      </c>
    </row>
    <row r="1501" spans="1:9" x14ac:dyDescent="0.25">
      <c r="A1501">
        <v>25</v>
      </c>
      <c r="B1501">
        <v>160</v>
      </c>
      <c r="C1501">
        <v>160</v>
      </c>
      <c r="D1501" s="8">
        <v>-13.496950190887079</v>
      </c>
      <c r="E1501" s="8">
        <v>7.4489216487065359</v>
      </c>
      <c r="F1501" s="8">
        <v>-17.762041442632214</v>
      </c>
      <c r="G1501" s="8">
        <v>-160.01354868937176</v>
      </c>
      <c r="H1501" s="8">
        <v>153.96552014719123</v>
      </c>
      <c r="I1501" s="8">
        <v>-17.209401222668628</v>
      </c>
    </row>
    <row r="1502" spans="1:9" x14ac:dyDescent="0.25">
      <c r="A1502">
        <v>1</v>
      </c>
      <c r="B1502">
        <v>161</v>
      </c>
      <c r="C1502">
        <v>161</v>
      </c>
      <c r="D1502" s="8">
        <v>-128.58793401142111</v>
      </c>
      <c r="E1502" s="8">
        <v>111.36883998983015</v>
      </c>
      <c r="F1502" s="8">
        <v>31.13526498298209</v>
      </c>
      <c r="G1502" s="8">
        <v>-55.127333238625198</v>
      </c>
      <c r="H1502" s="8">
        <v>37.908239217034236</v>
      </c>
      <c r="I1502" s="8">
        <v>31.718968526520062</v>
      </c>
    </row>
    <row r="1503" spans="1:9" x14ac:dyDescent="0.25">
      <c r="A1503">
        <v>2</v>
      </c>
      <c r="B1503">
        <v>161</v>
      </c>
      <c r="C1503">
        <v>161</v>
      </c>
      <c r="D1503" s="8">
        <v>69.932088072312155</v>
      </c>
      <c r="E1503" s="8">
        <v>-86.79838209941127</v>
      </c>
      <c r="F1503" s="8">
        <v>31.28119086900805</v>
      </c>
      <c r="G1503" s="8">
        <v>106.66238845887452</v>
      </c>
      <c r="H1503" s="8">
        <v>-123.52868248597366</v>
      </c>
      <c r="I1503" s="8">
        <v>31.573042640777039</v>
      </c>
    </row>
    <row r="1504" spans="1:9" x14ac:dyDescent="0.25">
      <c r="A1504">
        <v>3</v>
      </c>
      <c r="B1504">
        <v>161</v>
      </c>
      <c r="C1504">
        <v>161</v>
      </c>
      <c r="D1504" s="8">
        <v>119.04142662714196</v>
      </c>
      <c r="E1504" s="8">
        <v>-111.14964431769442</v>
      </c>
      <c r="F1504" s="8">
        <v>-49.384848426805213</v>
      </c>
      <c r="G1504" s="8">
        <v>61.493658890631586</v>
      </c>
      <c r="H1504" s="8">
        <v>-53.601876581184037</v>
      </c>
      <c r="I1504" s="8">
        <v>-49.092996655036231</v>
      </c>
    </row>
    <row r="1505" spans="1:9" x14ac:dyDescent="0.25">
      <c r="A1505">
        <v>4</v>
      </c>
      <c r="B1505">
        <v>161</v>
      </c>
      <c r="C1505">
        <v>161</v>
      </c>
      <c r="D1505" s="8">
        <v>128.5057999977731</v>
      </c>
      <c r="E1505" s="8">
        <v>-114.19035416589566</v>
      </c>
      <c r="F1505" s="8">
        <v>-49.32019316106431</v>
      </c>
      <c r="G1505" s="8">
        <v>7.1577229159130074</v>
      </c>
      <c r="H1505" s="8">
        <v>7.1577229159644222</v>
      </c>
      <c r="I1505" s="8">
        <v>-49.157651919898562</v>
      </c>
    </row>
    <row r="1506" spans="1:9" x14ac:dyDescent="0.25">
      <c r="A1506">
        <v>5</v>
      </c>
      <c r="B1506">
        <v>161</v>
      </c>
      <c r="C1506">
        <v>161</v>
      </c>
      <c r="D1506" s="8">
        <v>20.643183758968945</v>
      </c>
      <c r="E1506" s="8">
        <v>20.643183758896143</v>
      </c>
      <c r="F1506" s="8">
        <v>11.258219175560008</v>
      </c>
      <c r="G1506" s="8">
        <v>132.71851009360262</v>
      </c>
      <c r="H1506" s="8">
        <v>-91.432142575737544</v>
      </c>
      <c r="I1506" s="8">
        <v>11.753425817806175</v>
      </c>
    </row>
    <row r="1507" spans="1:9" x14ac:dyDescent="0.25">
      <c r="A1507">
        <v>6</v>
      </c>
      <c r="B1507">
        <v>161</v>
      </c>
      <c r="C1507">
        <v>161</v>
      </c>
      <c r="D1507" s="8">
        <v>62.988413553542415</v>
      </c>
      <c r="E1507" s="8">
        <v>-40.321620321092368</v>
      </c>
      <c r="F1507" s="8">
        <v>11.730992808987738</v>
      </c>
      <c r="G1507" s="8">
        <v>79.4058390694358</v>
      </c>
      <c r="H1507" s="8">
        <v>-56.739045836985767</v>
      </c>
      <c r="I1507" s="8">
        <v>12.009445192721623</v>
      </c>
    </row>
    <row r="1508" spans="1:9" x14ac:dyDescent="0.25">
      <c r="A1508">
        <v>7</v>
      </c>
      <c r="B1508">
        <v>161</v>
      </c>
      <c r="C1508">
        <v>161</v>
      </c>
      <c r="D1508" s="8">
        <v>59.690427947346386</v>
      </c>
      <c r="E1508" s="8">
        <v>-76.454456959006606</v>
      </c>
      <c r="F1508" s="8">
        <v>-17.090289928126076</v>
      </c>
      <c r="G1508" s="8">
        <v>36.24580352338252</v>
      </c>
      <c r="H1508" s="8">
        <v>-53.009832535042733</v>
      </c>
      <c r="I1508" s="8">
        <v>-16.811837544392183</v>
      </c>
    </row>
    <row r="1509" spans="1:9" x14ac:dyDescent="0.25">
      <c r="A1509">
        <v>8</v>
      </c>
      <c r="B1509">
        <v>161</v>
      </c>
      <c r="C1509">
        <v>161</v>
      </c>
      <c r="D1509" s="8">
        <v>81.572612021096148</v>
      </c>
      <c r="E1509" s="8">
        <v>-112.08436713714042</v>
      </c>
      <c r="F1509" s="8">
        <v>-16.834270553292999</v>
      </c>
      <c r="G1509" s="8">
        <v>-79.993946422276522</v>
      </c>
      <c r="H1509" s="8">
        <v>49.482191306232259</v>
      </c>
      <c r="I1509" s="8">
        <v>-16.339063911046829</v>
      </c>
    </row>
    <row r="1510" spans="1:9" x14ac:dyDescent="0.25">
      <c r="A1510">
        <v>9</v>
      </c>
      <c r="B1510">
        <v>161</v>
      </c>
      <c r="C1510">
        <v>161</v>
      </c>
      <c r="D1510" s="8">
        <v>-78.951489860251911</v>
      </c>
      <c r="E1510" s="8">
        <v>50.524647868248813</v>
      </c>
      <c r="F1510" s="8">
        <v>-3.9840701389277231</v>
      </c>
      <c r="G1510" s="8">
        <v>-125.58819054181312</v>
      </c>
      <c r="H1510" s="8">
        <v>97.161348549810029</v>
      </c>
      <c r="I1510" s="8">
        <v>-3.3363161282271072</v>
      </c>
    </row>
    <row r="1511" spans="1:9" x14ac:dyDescent="0.25">
      <c r="A1511">
        <v>10</v>
      </c>
      <c r="B1511">
        <v>161</v>
      </c>
      <c r="C1511">
        <v>161</v>
      </c>
      <c r="D1511" s="8">
        <v>-123.72702376076346</v>
      </c>
      <c r="E1511" s="8">
        <v>99.022515330858724</v>
      </c>
      <c r="F1511" s="8">
        <v>8.417160863705627</v>
      </c>
      <c r="G1511" s="8">
        <v>-12.35225421495073</v>
      </c>
      <c r="H1511" s="8">
        <v>-12.352254214953994</v>
      </c>
      <c r="I1511" s="8">
        <v>9.0649148744062416</v>
      </c>
    </row>
    <row r="1512" spans="1:9" x14ac:dyDescent="0.25">
      <c r="A1512">
        <v>11</v>
      </c>
      <c r="B1512">
        <v>161</v>
      </c>
      <c r="C1512">
        <v>161</v>
      </c>
      <c r="D1512" s="8">
        <v>-12.784823876654794</v>
      </c>
      <c r="E1512" s="8">
        <v>-12.784823876650425</v>
      </c>
      <c r="F1512" s="8">
        <v>-5.5015239700605374</v>
      </c>
      <c r="G1512" s="8">
        <v>-78.756307597781813</v>
      </c>
      <c r="H1512" s="8">
        <v>53.186659844476594</v>
      </c>
      <c r="I1512" s="8">
        <v>-4.8537699593599202</v>
      </c>
    </row>
    <row r="1513" spans="1:9" x14ac:dyDescent="0.25">
      <c r="A1513">
        <v>12</v>
      </c>
      <c r="B1513">
        <v>161</v>
      </c>
      <c r="C1513">
        <v>161</v>
      </c>
      <c r="D1513" s="8">
        <v>-80.243551918929271</v>
      </c>
      <c r="E1513" s="8">
        <v>51.69941552333178</v>
      </c>
      <c r="F1513" s="8">
        <v>3.8194357820657716</v>
      </c>
      <c r="G1513" s="8">
        <v>-27.451135987601681</v>
      </c>
      <c r="H1513" s="8">
        <v>-1.0930004079958113</v>
      </c>
      <c r="I1513" s="8">
        <v>4.4671897927663879</v>
      </c>
    </row>
    <row r="1514" spans="1:9" x14ac:dyDescent="0.25">
      <c r="A1514">
        <v>13</v>
      </c>
      <c r="B1514">
        <v>161</v>
      </c>
      <c r="C1514">
        <v>161</v>
      </c>
      <c r="D1514" s="8">
        <v>-28.119670089118653</v>
      </c>
      <c r="E1514" s="8">
        <v>-1.7615345095184978</v>
      </c>
      <c r="F1514" s="8">
        <v>13.741912314389731</v>
      </c>
      <c r="G1514" s="8">
        <v>108.14868713310936</v>
      </c>
      <c r="H1514" s="8">
        <v>-138.02989173174652</v>
      </c>
      <c r="I1514" s="8">
        <v>14.237118956635896</v>
      </c>
    </row>
    <row r="1515" spans="1:9" x14ac:dyDescent="0.25">
      <c r="A1515">
        <v>14</v>
      </c>
      <c r="B1515">
        <v>161</v>
      </c>
      <c r="C1515">
        <v>161</v>
      </c>
      <c r="D1515" s="8">
        <v>48.522009205657987</v>
      </c>
      <c r="E1515" s="8">
        <v>-64.940597389121976</v>
      </c>
      <c r="F1515" s="8">
        <v>14.214685947669196</v>
      </c>
      <c r="G1515" s="8">
        <v>68.374573290244086</v>
      </c>
      <c r="H1515" s="8">
        <v>-84.793161473708068</v>
      </c>
      <c r="I1515" s="8">
        <v>14.493138331403085</v>
      </c>
    </row>
    <row r="1516" spans="1:9" x14ac:dyDescent="0.25">
      <c r="A1516">
        <v>15</v>
      </c>
      <c r="B1516">
        <v>161</v>
      </c>
      <c r="C1516">
        <v>161</v>
      </c>
      <c r="D1516" s="8">
        <v>86.234742449316045</v>
      </c>
      <c r="E1516" s="8">
        <v>-66.932992314568125</v>
      </c>
      <c r="F1516" s="8">
        <v>-13.458804154061145</v>
      </c>
      <c r="G1516" s="8">
        <v>67.812742056423403</v>
      </c>
      <c r="H1516" s="8">
        <v>-48.510991921675469</v>
      </c>
      <c r="I1516" s="8">
        <v>-13.180351770327258</v>
      </c>
    </row>
    <row r="1517" spans="1:9" x14ac:dyDescent="0.25">
      <c r="A1517">
        <v>16</v>
      </c>
      <c r="B1517">
        <v>161</v>
      </c>
      <c r="C1517">
        <v>161</v>
      </c>
      <c r="D1517" s="8">
        <v>143.765160413145</v>
      </c>
      <c r="E1517" s="8">
        <v>-108.62117530044432</v>
      </c>
      <c r="F1517" s="8">
        <v>-13.202784779343414</v>
      </c>
      <c r="G1517" s="8">
        <v>17.571992556348189</v>
      </c>
      <c r="H1517" s="8">
        <v>17.571992556352487</v>
      </c>
      <c r="I1517" s="8">
        <v>-12.707578137097247</v>
      </c>
    </row>
    <row r="1518" spans="1:9" x14ac:dyDescent="0.25">
      <c r="A1518">
        <v>17</v>
      </c>
      <c r="B1518">
        <v>161</v>
      </c>
      <c r="C1518">
        <v>161</v>
      </c>
      <c r="D1518" s="8">
        <v>7.1505942535155755</v>
      </c>
      <c r="E1518" s="8">
        <v>7.150594253592705</v>
      </c>
      <c r="F1518" s="8">
        <v>40.96253268110285</v>
      </c>
      <c r="G1518" s="8">
        <v>108.30200760320658</v>
      </c>
      <c r="H1518" s="8">
        <v>-94.000819096098283</v>
      </c>
      <c r="I1518" s="8">
        <v>41.125073922268605</v>
      </c>
    </row>
    <row r="1519" spans="1:9" x14ac:dyDescent="0.25">
      <c r="A1519">
        <v>18</v>
      </c>
      <c r="B1519">
        <v>161</v>
      </c>
      <c r="C1519">
        <v>161</v>
      </c>
      <c r="D1519" s="8">
        <v>51.911680221092787</v>
      </c>
      <c r="E1519" s="8">
        <v>-44.02783825496018</v>
      </c>
      <c r="F1519" s="8">
        <v>40.897877415777451</v>
      </c>
      <c r="G1519" s="8">
        <v>99.881439459102822</v>
      </c>
      <c r="H1519" s="8">
        <v>-91.997597492970201</v>
      </c>
      <c r="I1519" s="8">
        <v>41.189729187546448</v>
      </c>
    </row>
    <row r="1520" spans="1:9" x14ac:dyDescent="0.25">
      <c r="A1520">
        <v>19</v>
      </c>
      <c r="B1520">
        <v>161</v>
      </c>
      <c r="C1520">
        <v>161</v>
      </c>
      <c r="D1520" s="8">
        <v>88.752188179536759</v>
      </c>
      <c r="E1520" s="8">
        <v>-103.12684877256895</v>
      </c>
      <c r="F1520" s="8">
        <v>-31.573042640671524</v>
      </c>
      <c r="G1520" s="8">
        <v>52.021887793098344</v>
      </c>
      <c r="H1520" s="8">
        <v>-66.396548386130547</v>
      </c>
      <c r="I1520" s="8">
        <v>-31.281190868902542</v>
      </c>
    </row>
    <row r="1521" spans="1:9" x14ac:dyDescent="0.25">
      <c r="A1521">
        <v>20</v>
      </c>
      <c r="B1521">
        <v>161</v>
      </c>
      <c r="C1521">
        <v>161</v>
      </c>
      <c r="D1521" s="8">
        <v>-73.037533517722181</v>
      </c>
      <c r="E1521" s="8">
        <v>58.310072930365692</v>
      </c>
      <c r="F1521" s="8">
        <v>-31.718968526503883</v>
      </c>
      <c r="G1521" s="8">
        <v>-146.49813429048027</v>
      </c>
      <c r="H1521" s="8">
        <v>131.77067370312375</v>
      </c>
      <c r="I1521" s="8">
        <v>-31.135264982965907</v>
      </c>
    </row>
    <row r="1522" spans="1:9" x14ac:dyDescent="0.25">
      <c r="A1522">
        <v>21</v>
      </c>
      <c r="B1522">
        <v>161</v>
      </c>
      <c r="C1522">
        <v>161</v>
      </c>
      <c r="D1522" s="8">
        <v>-102.81099403766703</v>
      </c>
      <c r="E1522" s="8">
        <v>-102.81099403765762</v>
      </c>
      <c r="F1522" s="8">
        <v>-0.24864625325105416</v>
      </c>
      <c r="G1522" s="8">
        <v>-102.81099403765784</v>
      </c>
      <c r="H1522" s="8">
        <v>-102.81099403766682</v>
      </c>
      <c r="I1522" s="8">
        <v>0.24864625325143636</v>
      </c>
    </row>
    <row r="1523" spans="1:9" x14ac:dyDescent="0.25">
      <c r="A1523">
        <v>22</v>
      </c>
      <c r="B1523">
        <v>161</v>
      </c>
      <c r="C1523">
        <v>161</v>
      </c>
      <c r="D1523" s="8">
        <v>-2.1561779730364643</v>
      </c>
      <c r="E1523" s="8">
        <v>-2.1561779730356125</v>
      </c>
      <c r="F1523" s="8">
        <v>-0.37773921846617464</v>
      </c>
      <c r="G1523" s="8">
        <v>-2.1561779730356281</v>
      </c>
      <c r="H1523" s="8">
        <v>-2.1561779730364488</v>
      </c>
      <c r="I1523" s="8">
        <v>0.37773921846619674</v>
      </c>
    </row>
    <row r="1524" spans="1:9" x14ac:dyDescent="0.25">
      <c r="A1524">
        <v>23</v>
      </c>
      <c r="B1524">
        <v>161</v>
      </c>
      <c r="C1524">
        <v>161</v>
      </c>
      <c r="D1524" s="8">
        <v>-92.366098483169353</v>
      </c>
      <c r="E1524" s="8">
        <v>-92.366098483170092</v>
      </c>
      <c r="F1524" s="8">
        <v>-0.24864625325126011</v>
      </c>
      <c r="G1524" s="8">
        <v>-92.366098483170092</v>
      </c>
      <c r="H1524" s="8">
        <v>-92.366098483169353</v>
      </c>
      <c r="I1524" s="8">
        <v>0.24864625325123038</v>
      </c>
    </row>
    <row r="1525" spans="1:9" x14ac:dyDescent="0.25">
      <c r="A1525">
        <v>24</v>
      </c>
      <c r="B1525">
        <v>161</v>
      </c>
      <c r="C1525">
        <v>161</v>
      </c>
      <c r="D1525" s="8">
        <v>-113.3669264699962</v>
      </c>
      <c r="E1525" s="8">
        <v>82.812495631954818</v>
      </c>
      <c r="F1525" s="8">
        <v>31.150796644774406</v>
      </c>
      <c r="G1525" s="8">
        <v>149.96760574193135</v>
      </c>
      <c r="H1525" s="8">
        <v>-180.52203657997271</v>
      </c>
      <c r="I1525" s="8">
        <v>31.703436864737988</v>
      </c>
    </row>
    <row r="1526" spans="1:9" x14ac:dyDescent="0.25">
      <c r="A1526">
        <v>25</v>
      </c>
      <c r="B1526">
        <v>161</v>
      </c>
      <c r="C1526">
        <v>161</v>
      </c>
      <c r="D1526" s="8">
        <v>111.81121096881967</v>
      </c>
      <c r="E1526" s="8">
        <v>-137.89177642281709</v>
      </c>
      <c r="F1526" s="8">
        <v>-31.703436864717823</v>
      </c>
      <c r="G1526" s="8">
        <v>-151.52332124293883</v>
      </c>
      <c r="H1526" s="8">
        <v>125.4427557889414</v>
      </c>
      <c r="I1526" s="8">
        <v>-31.150796644754237</v>
      </c>
    </row>
    <row r="1527" spans="1:9" x14ac:dyDescent="0.25">
      <c r="A1527">
        <v>1</v>
      </c>
      <c r="B1527">
        <v>162</v>
      </c>
      <c r="C1527">
        <v>162</v>
      </c>
      <c r="D1527" s="8">
        <v>-79.648007227265282</v>
      </c>
      <c r="E1527" s="8">
        <v>63.493841129786666</v>
      </c>
      <c r="F1527" s="8">
        <v>24.271233092450277</v>
      </c>
      <c r="G1527" s="8">
        <v>-22.232018829731807</v>
      </c>
      <c r="H1527" s="8">
        <v>6.0778527322531986</v>
      </c>
      <c r="I1527" s="8">
        <v>24.854936635988253</v>
      </c>
    </row>
    <row r="1528" spans="1:9" x14ac:dyDescent="0.25">
      <c r="A1528">
        <v>2</v>
      </c>
      <c r="B1528">
        <v>162</v>
      </c>
      <c r="C1528">
        <v>162</v>
      </c>
      <c r="D1528" s="8">
        <v>75.551561443258066</v>
      </c>
      <c r="E1528" s="8">
        <v>-91.352927546242427</v>
      </c>
      <c r="F1528" s="8">
        <v>24.417158978477687</v>
      </c>
      <c r="G1528" s="8">
        <v>104.25955564219109</v>
      </c>
      <c r="H1528" s="8">
        <v>-120.06092174517545</v>
      </c>
      <c r="I1528" s="8">
        <v>24.709010750246673</v>
      </c>
    </row>
    <row r="1529" spans="1:9" x14ac:dyDescent="0.25">
      <c r="A1529">
        <v>3</v>
      </c>
      <c r="B1529">
        <v>162</v>
      </c>
      <c r="C1529">
        <v>162</v>
      </c>
      <c r="D1529" s="8">
        <v>115.40029664183932</v>
      </c>
      <c r="E1529" s="8">
        <v>-108.92018074551426</v>
      </c>
      <c r="F1529" s="8">
        <v>-48.1291016236883</v>
      </c>
      <c r="G1529" s="8">
        <v>59.320177294702233</v>
      </c>
      <c r="H1529" s="8">
        <v>-52.840061398377188</v>
      </c>
      <c r="I1529" s="8">
        <v>-47.83724985191931</v>
      </c>
    </row>
    <row r="1530" spans="1:9" x14ac:dyDescent="0.25">
      <c r="A1530">
        <v>4</v>
      </c>
      <c r="B1530">
        <v>162</v>
      </c>
      <c r="C1530">
        <v>162</v>
      </c>
      <c r="D1530" s="8">
        <v>124.14368132852198</v>
      </c>
      <c r="E1530" s="8">
        <v>-112.36296047389766</v>
      </c>
      <c r="F1530" s="8">
        <v>-48.064446357951574</v>
      </c>
      <c r="G1530" s="8">
        <v>5.890360427286228</v>
      </c>
      <c r="H1530" s="8">
        <v>5.8903604273380994</v>
      </c>
      <c r="I1530" s="8">
        <v>-47.901905116785819</v>
      </c>
    </row>
    <row r="1531" spans="1:9" x14ac:dyDescent="0.25">
      <c r="A1531">
        <v>5</v>
      </c>
      <c r="B1531">
        <v>162</v>
      </c>
      <c r="C1531">
        <v>162</v>
      </c>
      <c r="D1531" s="8">
        <v>19.705259062385814</v>
      </c>
      <c r="E1531" s="8">
        <v>19.70525906231363</v>
      </c>
      <c r="F1531" s="8">
        <v>7.6306280824396611</v>
      </c>
      <c r="G1531" s="8">
        <v>96.445131917941566</v>
      </c>
      <c r="H1531" s="8">
        <v>-57.034613793242116</v>
      </c>
      <c r="I1531" s="8">
        <v>8.1258347246858289</v>
      </c>
    </row>
    <row r="1532" spans="1:9" x14ac:dyDescent="0.25">
      <c r="A1532">
        <v>6</v>
      </c>
      <c r="B1532">
        <v>162</v>
      </c>
      <c r="C1532">
        <v>162</v>
      </c>
      <c r="D1532" s="8">
        <v>46.188628277700715</v>
      </c>
      <c r="E1532" s="8">
        <v>-24.549500474810142</v>
      </c>
      <c r="F1532" s="8">
        <v>8.1034017158418195</v>
      </c>
      <c r="G1532" s="8">
        <v>57.588816405677491</v>
      </c>
      <c r="H1532" s="8">
        <v>-35.949688602786907</v>
      </c>
      <c r="I1532" s="8">
        <v>8.3818540995757065</v>
      </c>
    </row>
    <row r="1533" spans="1:9" x14ac:dyDescent="0.25">
      <c r="A1533">
        <v>7</v>
      </c>
      <c r="B1533">
        <v>162</v>
      </c>
      <c r="C1533">
        <v>162</v>
      </c>
      <c r="D1533" s="8">
        <v>39.914557816471245</v>
      </c>
      <c r="E1533" s="8">
        <v>-53.623947191927044</v>
      </c>
      <c r="F1533" s="8">
        <v>-16.528687178861539</v>
      </c>
      <c r="G1533" s="8">
        <v>17.24667317337434</v>
      </c>
      <c r="H1533" s="8">
        <v>-30.956062548830147</v>
      </c>
      <c r="I1533" s="8">
        <v>-16.25023479512765</v>
      </c>
    </row>
    <row r="1534" spans="1:9" x14ac:dyDescent="0.25">
      <c r="A1534">
        <v>8</v>
      </c>
      <c r="B1534">
        <v>162</v>
      </c>
      <c r="C1534">
        <v>162</v>
      </c>
      <c r="D1534" s="8">
        <v>39.824490855005436</v>
      </c>
      <c r="E1534" s="8">
        <v>-64.760458615514807</v>
      </c>
      <c r="F1534" s="8">
        <v>-16.272667804022632</v>
      </c>
      <c r="G1534" s="8">
        <v>-116.27163629907463</v>
      </c>
      <c r="H1534" s="8">
        <v>91.335668538565244</v>
      </c>
      <c r="I1534" s="8">
        <v>-15.777461161776463</v>
      </c>
    </row>
    <row r="1535" spans="1:9" x14ac:dyDescent="0.25">
      <c r="A1535">
        <v>9</v>
      </c>
      <c r="B1535">
        <v>162</v>
      </c>
      <c r="C1535">
        <v>162</v>
      </c>
      <c r="D1535" s="8">
        <v>-115.22917973705009</v>
      </c>
      <c r="E1535" s="8">
        <v>92.378125100582423</v>
      </c>
      <c r="F1535" s="8">
        <v>-3.4224673896586939</v>
      </c>
      <c r="G1535" s="8">
        <v>-154.7101653063863</v>
      </c>
      <c r="H1535" s="8">
        <v>131.85911066991864</v>
      </c>
      <c r="I1535" s="8">
        <v>-2.7747133789580776</v>
      </c>
    </row>
    <row r="1536" spans="1:9" x14ac:dyDescent="0.25">
      <c r="A1536">
        <v>10</v>
      </c>
      <c r="B1536">
        <v>162</v>
      </c>
      <c r="C1536">
        <v>162</v>
      </c>
      <c r="D1536" s="8">
        <v>-154.70726120046646</v>
      </c>
      <c r="E1536" s="8">
        <v>131.86201477583728</v>
      </c>
      <c r="F1536" s="8">
        <v>10.921546458293644</v>
      </c>
      <c r="G1536" s="8">
        <v>-11.422623212313152</v>
      </c>
      <c r="H1536" s="8">
        <v>-11.42262321231604</v>
      </c>
      <c r="I1536" s="8">
        <v>11.56930046899426</v>
      </c>
    </row>
    <row r="1537" spans="1:9" x14ac:dyDescent="0.25">
      <c r="A1537">
        <v>11</v>
      </c>
      <c r="B1537">
        <v>162</v>
      </c>
      <c r="C1537">
        <v>162</v>
      </c>
      <c r="D1537" s="8">
        <v>-12.837837748912744</v>
      </c>
      <c r="E1537" s="8">
        <v>-12.837837748908488</v>
      </c>
      <c r="F1537" s="8">
        <v>-2.080649686542742</v>
      </c>
      <c r="G1537" s="8">
        <v>-35.221924792493752</v>
      </c>
      <c r="H1537" s="8">
        <v>9.5462492946725206</v>
      </c>
      <c r="I1537" s="8">
        <v>-1.4328956758421254</v>
      </c>
    </row>
    <row r="1538" spans="1:9" x14ac:dyDescent="0.25">
      <c r="A1538">
        <v>12</v>
      </c>
      <c r="B1538">
        <v>162</v>
      </c>
      <c r="C1538">
        <v>162</v>
      </c>
      <c r="D1538" s="8">
        <v>-34.850906438512396</v>
      </c>
      <c r="E1538" s="8">
        <v>9.9172676486564306</v>
      </c>
      <c r="F1538" s="8">
        <v>4.844091675260815</v>
      </c>
      <c r="G1538" s="8">
        <v>30.997260500639371</v>
      </c>
      <c r="H1538" s="8">
        <v>-55.930899290495333</v>
      </c>
      <c r="I1538" s="8">
        <v>5.4918456859614313</v>
      </c>
    </row>
    <row r="1539" spans="1:9" x14ac:dyDescent="0.25">
      <c r="A1539">
        <v>13</v>
      </c>
      <c r="B1539">
        <v>162</v>
      </c>
      <c r="C1539">
        <v>162</v>
      </c>
      <c r="D1539" s="8">
        <v>30.328726399128023</v>
      </c>
      <c r="E1539" s="8">
        <v>-56.599433392012294</v>
      </c>
      <c r="F1539" s="8">
        <v>10.427566971941316</v>
      </c>
      <c r="G1539" s="8">
        <v>134.31287830290429</v>
      </c>
      <c r="H1539" s="8">
        <v>-160.58358529578854</v>
      </c>
      <c r="I1539" s="8">
        <v>10.922773614187484</v>
      </c>
    </row>
    <row r="1540" spans="1:9" x14ac:dyDescent="0.25">
      <c r="A1540">
        <v>14</v>
      </c>
      <c r="B1540">
        <v>162</v>
      </c>
      <c r="C1540">
        <v>162</v>
      </c>
      <c r="D1540" s="8">
        <v>60.737924458003477</v>
      </c>
      <c r="E1540" s="8">
        <v>-75.178537444454975</v>
      </c>
      <c r="F1540" s="8">
        <v>10.900340605240631</v>
      </c>
      <c r="G1540" s="8">
        <v>76.006494111707738</v>
      </c>
      <c r="H1540" s="8">
        <v>-90.447107098159236</v>
      </c>
      <c r="I1540" s="8">
        <v>11.17879298897452</v>
      </c>
    </row>
    <row r="1541" spans="1:9" x14ac:dyDescent="0.25">
      <c r="A1541">
        <v>15</v>
      </c>
      <c r="B1541">
        <v>162</v>
      </c>
      <c r="C1541">
        <v>162</v>
      </c>
      <c r="D1541" s="8">
        <v>90.688790041705602</v>
      </c>
      <c r="E1541" s="8">
        <v>-75.764811168091484</v>
      </c>
      <c r="F1541" s="8">
        <v>-14.589988988327663</v>
      </c>
      <c r="G1541" s="8">
        <v>70.702274052267214</v>
      </c>
      <c r="H1541" s="8">
        <v>-55.77829517865311</v>
      </c>
      <c r="I1541" s="8">
        <v>-14.311536604593774</v>
      </c>
    </row>
    <row r="1542" spans="1:9" x14ac:dyDescent="0.25">
      <c r="A1542">
        <v>16</v>
      </c>
      <c r="B1542">
        <v>162</v>
      </c>
      <c r="C1542">
        <v>162</v>
      </c>
      <c r="D1542" s="8">
        <v>150.78826466890871</v>
      </c>
      <c r="E1542" s="8">
        <v>-123.63524561123826</v>
      </c>
      <c r="F1542" s="8">
        <v>-14.333969613613549</v>
      </c>
      <c r="G1542" s="8">
        <v>13.576509528833103</v>
      </c>
      <c r="H1542" s="8">
        <v>13.576509528837342</v>
      </c>
      <c r="I1542" s="8">
        <v>-13.838762971367384</v>
      </c>
    </row>
    <row r="1543" spans="1:9" x14ac:dyDescent="0.25">
      <c r="A1543">
        <v>17</v>
      </c>
      <c r="B1543">
        <v>162</v>
      </c>
      <c r="C1543">
        <v>162</v>
      </c>
      <c r="D1543" s="8">
        <v>6.9095279295011087</v>
      </c>
      <c r="E1543" s="8">
        <v>6.9095279295759306</v>
      </c>
      <c r="F1543" s="8">
        <v>29.867491222712026</v>
      </c>
      <c r="G1543" s="8">
        <v>80.717492709365501</v>
      </c>
      <c r="H1543" s="8">
        <v>-66.898436850288476</v>
      </c>
      <c r="I1543" s="8">
        <v>30.030032463877781</v>
      </c>
    </row>
    <row r="1544" spans="1:9" x14ac:dyDescent="0.25">
      <c r="A1544">
        <v>18</v>
      </c>
      <c r="B1544">
        <v>162</v>
      </c>
      <c r="C1544">
        <v>162</v>
      </c>
      <c r="D1544" s="8">
        <v>38.810143500514329</v>
      </c>
      <c r="E1544" s="8">
        <v>-31.194816056471236</v>
      </c>
      <c r="F1544" s="8">
        <v>29.802835957389956</v>
      </c>
      <c r="G1544" s="8">
        <v>73.812623278994892</v>
      </c>
      <c r="H1544" s="8">
        <v>-66.197295834951802</v>
      </c>
      <c r="I1544" s="8">
        <v>30.094687729158942</v>
      </c>
    </row>
    <row r="1545" spans="1:9" x14ac:dyDescent="0.25">
      <c r="A1545">
        <v>19</v>
      </c>
      <c r="B1545">
        <v>162</v>
      </c>
      <c r="C1545">
        <v>162</v>
      </c>
      <c r="D1545" s="8">
        <v>64.611278590630178</v>
      </c>
      <c r="E1545" s="8">
        <v>-75.398640523350252</v>
      </c>
      <c r="F1545" s="8">
        <v>-30.026389311020392</v>
      </c>
      <c r="G1545" s="8">
        <v>29.688622279055149</v>
      </c>
      <c r="H1545" s="8">
        <v>-40.475984211775234</v>
      </c>
      <c r="I1545" s="8">
        <v>-29.734537539251409</v>
      </c>
    </row>
    <row r="1546" spans="1:9" x14ac:dyDescent="0.25">
      <c r="A1546">
        <v>20</v>
      </c>
      <c r="B1546">
        <v>162</v>
      </c>
      <c r="C1546">
        <v>162</v>
      </c>
      <c r="D1546" s="8">
        <v>-89.224809177217892</v>
      </c>
      <c r="E1546" s="8">
        <v>78.084647250173518</v>
      </c>
      <c r="F1546" s="8">
        <v>-30.172315196848405</v>
      </c>
      <c r="G1546" s="8">
        <v>-159.07012180024267</v>
      </c>
      <c r="H1546" s="8">
        <v>147.92995987319833</v>
      </c>
      <c r="I1546" s="8">
        <v>-29.58861165331043</v>
      </c>
    </row>
    <row r="1547" spans="1:9" x14ac:dyDescent="0.25">
      <c r="A1547">
        <v>21</v>
      </c>
      <c r="B1547">
        <v>162</v>
      </c>
      <c r="C1547">
        <v>162</v>
      </c>
      <c r="D1547" s="8">
        <v>-92.462121994988209</v>
      </c>
      <c r="E1547" s="8">
        <v>-92.462121994979228</v>
      </c>
      <c r="F1547" s="8">
        <v>-0.2486462532510639</v>
      </c>
      <c r="G1547" s="8">
        <v>-92.462121994979441</v>
      </c>
      <c r="H1547" s="8">
        <v>-92.462121994987996</v>
      </c>
      <c r="I1547" s="8">
        <v>0.24864625325142661</v>
      </c>
    </row>
    <row r="1548" spans="1:9" x14ac:dyDescent="0.25">
      <c r="A1548">
        <v>22</v>
      </c>
      <c r="B1548">
        <v>162</v>
      </c>
      <c r="C1548">
        <v>162</v>
      </c>
      <c r="D1548" s="8">
        <v>2.9604296601349205</v>
      </c>
      <c r="E1548" s="8">
        <v>2.9604296601357829</v>
      </c>
      <c r="F1548" s="8">
        <v>-0.37773921846617547</v>
      </c>
      <c r="G1548" s="8">
        <v>2.9604296601357802</v>
      </c>
      <c r="H1548" s="8">
        <v>2.9604296601349231</v>
      </c>
      <c r="I1548" s="8">
        <v>0.3777392184661959</v>
      </c>
    </row>
    <row r="1549" spans="1:9" x14ac:dyDescent="0.25">
      <c r="A1549">
        <v>23</v>
      </c>
      <c r="B1549">
        <v>162</v>
      </c>
      <c r="C1549">
        <v>162</v>
      </c>
      <c r="D1549" s="8">
        <v>-76.253925146916515</v>
      </c>
      <c r="E1549" s="8">
        <v>-76.25392514691714</v>
      </c>
      <c r="F1549" s="8">
        <v>-0.24864625325125983</v>
      </c>
      <c r="G1549" s="8">
        <v>-76.253925146917126</v>
      </c>
      <c r="H1549" s="8">
        <v>-76.253925146916529</v>
      </c>
      <c r="I1549" s="8">
        <v>0.24864625325123066</v>
      </c>
    </row>
    <row r="1550" spans="1:9" x14ac:dyDescent="0.25">
      <c r="A1550">
        <v>24</v>
      </c>
      <c r="B1550">
        <v>162</v>
      </c>
      <c r="C1550">
        <v>162</v>
      </c>
      <c r="D1550" s="8">
        <v>-44.168946570017269</v>
      </c>
      <c r="E1550" s="8">
        <v>15.526652610161863</v>
      </c>
      <c r="F1550" s="8">
        <v>24.286764754242064</v>
      </c>
      <c r="G1550" s="8">
        <v>161.65039450661374</v>
      </c>
      <c r="H1550" s="8">
        <v>-190.29268846646914</v>
      </c>
      <c r="I1550" s="8">
        <v>24.83940497420565</v>
      </c>
    </row>
    <row r="1551" spans="1:9" x14ac:dyDescent="0.25">
      <c r="A1551">
        <v>25</v>
      </c>
      <c r="B1551">
        <v>162</v>
      </c>
      <c r="C1551">
        <v>162</v>
      </c>
      <c r="D1551" s="8">
        <v>64.156598166588253</v>
      </c>
      <c r="E1551" s="8">
        <v>-83.795970835494813</v>
      </c>
      <c r="F1551" s="8">
        <v>-30.156783535062335</v>
      </c>
      <c r="G1551" s="8">
        <v>-186.21819503261153</v>
      </c>
      <c r="H1551" s="8">
        <v>166.57882236370497</v>
      </c>
      <c r="I1551" s="8">
        <v>-29.604143315098753</v>
      </c>
    </row>
    <row r="1552" spans="1:9" x14ac:dyDescent="0.25">
      <c r="A1552">
        <v>1</v>
      </c>
      <c r="B1552">
        <v>163</v>
      </c>
      <c r="C1552">
        <v>163</v>
      </c>
      <c r="D1552" s="8">
        <v>-141.15992152131039</v>
      </c>
      <c r="E1552" s="8">
        <v>127.52812616002741</v>
      </c>
      <c r="F1552" s="8">
        <v>29.58861165335464</v>
      </c>
      <c r="G1552" s="8">
        <v>-71.314608898182314</v>
      </c>
      <c r="H1552" s="8">
        <v>57.682813536899317</v>
      </c>
      <c r="I1552" s="8">
        <v>30.172315196892608</v>
      </c>
    </row>
    <row r="1553" spans="1:9" x14ac:dyDescent="0.25">
      <c r="A1553">
        <v>2</v>
      </c>
      <c r="B1553">
        <v>163</v>
      </c>
      <c r="C1553">
        <v>163</v>
      </c>
      <c r="D1553" s="8">
        <v>47.598822558319448</v>
      </c>
      <c r="E1553" s="8">
        <v>-60.877817925115941</v>
      </c>
      <c r="F1553" s="8">
        <v>29.734537539379527</v>
      </c>
      <c r="G1553" s="8">
        <v>82.521478870045541</v>
      </c>
      <c r="H1553" s="8">
        <v>-95.800474236842035</v>
      </c>
      <c r="I1553" s="8">
        <v>30.026389311148513</v>
      </c>
    </row>
    <row r="1554" spans="1:9" x14ac:dyDescent="0.25">
      <c r="A1554">
        <v>3</v>
      </c>
      <c r="B1554">
        <v>163</v>
      </c>
      <c r="C1554">
        <v>163</v>
      </c>
      <c r="D1554" s="8">
        <v>92.972610447121866</v>
      </c>
      <c r="E1554" s="8">
        <v>-85.349342659755933</v>
      </c>
      <c r="F1554" s="8">
        <v>-38.289806968446406</v>
      </c>
      <c r="G1554" s="8">
        <v>48.392122170105885</v>
      </c>
      <c r="H1554" s="8">
        <v>-40.768854382739953</v>
      </c>
      <c r="I1554" s="8">
        <v>-37.997955196677417</v>
      </c>
    </row>
    <row r="1555" spans="1:9" x14ac:dyDescent="0.25">
      <c r="A1555">
        <v>4</v>
      </c>
      <c r="B1555">
        <v>163</v>
      </c>
      <c r="C1555">
        <v>163</v>
      </c>
      <c r="D1555" s="8">
        <v>100.92128510404164</v>
      </c>
      <c r="E1555" s="8">
        <v>-87.087971920181204</v>
      </c>
      <c r="F1555" s="8">
        <v>-38.22515170271457</v>
      </c>
      <c r="G1555" s="8">
        <v>6.916656591903676</v>
      </c>
      <c r="H1555" s="8">
        <v>6.916656591956766</v>
      </c>
      <c r="I1555" s="8">
        <v>-38.062610461548815</v>
      </c>
    </row>
    <row r="1556" spans="1:9" x14ac:dyDescent="0.25">
      <c r="A1556">
        <v>5</v>
      </c>
      <c r="B1556">
        <v>163</v>
      </c>
      <c r="C1556">
        <v>163</v>
      </c>
      <c r="D1556" s="8">
        <v>16.647700731472774</v>
      </c>
      <c r="E1556" s="8">
        <v>16.647700731402622</v>
      </c>
      <c r="F1556" s="8">
        <v>12.389404009836616</v>
      </c>
      <c r="G1556" s="8">
        <v>139.74161434944818</v>
      </c>
      <c r="H1556" s="8">
        <v>-106.44621288657279</v>
      </c>
      <c r="I1556" s="8">
        <v>12.884610652082785</v>
      </c>
    </row>
    <row r="1557" spans="1:9" x14ac:dyDescent="0.25">
      <c r="A1557">
        <v>6</v>
      </c>
      <c r="B1557">
        <v>163</v>
      </c>
      <c r="C1557">
        <v>163</v>
      </c>
      <c r="D1557" s="8">
        <v>65.877945549426585</v>
      </c>
      <c r="E1557" s="8">
        <v>-47.588923578092185</v>
      </c>
      <c r="F1557" s="8">
        <v>12.862177643283268</v>
      </c>
      <c r="G1557" s="8">
        <v>83.859886661906515</v>
      </c>
      <c r="H1557" s="8">
        <v>-65.570864690572122</v>
      </c>
      <c r="I1557" s="8">
        <v>13.140630027017155</v>
      </c>
    </row>
    <row r="1558" spans="1:9" x14ac:dyDescent="0.25">
      <c r="A1558">
        <v>7</v>
      </c>
      <c r="B1558">
        <v>163</v>
      </c>
      <c r="C1558">
        <v>163</v>
      </c>
      <c r="D1558" s="8">
        <v>67.322348768870924</v>
      </c>
      <c r="E1558" s="8">
        <v>-82.108402583540752</v>
      </c>
      <c r="F1558" s="8">
        <v>-13.775944585689514</v>
      </c>
      <c r="G1558" s="8">
        <v>48.461718775801621</v>
      </c>
      <c r="H1558" s="8">
        <v>-63.247772590471463</v>
      </c>
      <c r="I1558" s="8">
        <v>-13.497492201955627</v>
      </c>
    </row>
    <row r="1559" spans="1:9" x14ac:dyDescent="0.25">
      <c r="A1559">
        <v>8</v>
      </c>
      <c r="B1559">
        <v>163</v>
      </c>
      <c r="C1559">
        <v>163</v>
      </c>
      <c r="D1559" s="8">
        <v>107.73680319107012</v>
      </c>
      <c r="E1559" s="8">
        <v>-134.6380607013534</v>
      </c>
      <c r="F1559" s="8">
        <v>-13.519925210861521</v>
      </c>
      <c r="G1559" s="8">
        <v>-21.545549934015384</v>
      </c>
      <c r="H1559" s="8">
        <v>-5.3557075762678856</v>
      </c>
      <c r="I1559" s="8">
        <v>-13.024718568615352</v>
      </c>
    </row>
    <row r="1560" spans="1:9" x14ac:dyDescent="0.25">
      <c r="A1560">
        <v>9</v>
      </c>
      <c r="B1560">
        <v>163</v>
      </c>
      <c r="C1560">
        <v>163</v>
      </c>
      <c r="D1560" s="8">
        <v>-20.503093371991554</v>
      </c>
      <c r="E1560" s="8">
        <v>-4.313251014251458</v>
      </c>
      <c r="F1560" s="8">
        <v>-5.0087260321334144</v>
      </c>
      <c r="G1560" s="8">
        <v>-80.19554506151259</v>
      </c>
      <c r="H1560" s="8">
        <v>55.379200675269587</v>
      </c>
      <c r="I1560" s="8">
        <v>-4.3609720214327989</v>
      </c>
    </row>
    <row r="1561" spans="1:9" x14ac:dyDescent="0.25">
      <c r="A1561">
        <v>10</v>
      </c>
      <c r="B1561">
        <v>163</v>
      </c>
      <c r="C1561">
        <v>163</v>
      </c>
      <c r="D1561" s="8">
        <v>-80.192640955609093</v>
      </c>
      <c r="E1561" s="8">
        <v>55.382104781172146</v>
      </c>
      <c r="F1561" s="8">
        <v>4.996286580197677</v>
      </c>
      <c r="G1561" s="8">
        <v>-12.405268087216928</v>
      </c>
      <c r="H1561" s="8">
        <v>-12.405268087220023</v>
      </c>
      <c r="I1561" s="8">
        <v>5.6440405908982934</v>
      </c>
    </row>
    <row r="1562" spans="1:9" x14ac:dyDescent="0.25">
      <c r="A1562">
        <v>11</v>
      </c>
      <c r="B1562">
        <v>163</v>
      </c>
      <c r="C1562">
        <v>163</v>
      </c>
      <c r="D1562" s="8">
        <v>-11.855192874026439</v>
      </c>
      <c r="E1562" s="8">
        <v>-11.855192874021981</v>
      </c>
      <c r="F1562" s="8">
        <v>-8.0059095646580865</v>
      </c>
      <c r="G1562" s="8">
        <v>-109.73654503761556</v>
      </c>
      <c r="H1562" s="8">
        <v>86.026159289567133</v>
      </c>
      <c r="I1562" s="8">
        <v>-7.3581555539574692</v>
      </c>
    </row>
    <row r="1563" spans="1:9" x14ac:dyDescent="0.25">
      <c r="A1563">
        <v>12</v>
      </c>
      <c r="B1563">
        <v>163</v>
      </c>
      <c r="C1563">
        <v>163</v>
      </c>
      <c r="D1563" s="8">
        <v>-109.36552668361257</v>
      </c>
      <c r="E1563" s="8">
        <v>86.397177643572306</v>
      </c>
      <c r="F1563" s="8">
        <v>3.2578330328070781</v>
      </c>
      <c r="G1563" s="8">
        <v>-63.728825864378379</v>
      </c>
      <c r="H1563" s="8">
        <v>40.760476824338113</v>
      </c>
      <c r="I1563" s="8">
        <v>3.9055870435076949</v>
      </c>
    </row>
    <row r="1564" spans="1:9" x14ac:dyDescent="0.25">
      <c r="A1564">
        <v>13</v>
      </c>
      <c r="B1564">
        <v>163</v>
      </c>
      <c r="C1564">
        <v>163</v>
      </c>
      <c r="D1564" s="8">
        <v>-64.397359965900733</v>
      </c>
      <c r="E1564" s="8">
        <v>40.091942722809449</v>
      </c>
      <c r="F1564" s="8">
        <v>13.180309565135074</v>
      </c>
      <c r="G1564" s="8">
        <v>66.40056596718766</v>
      </c>
      <c r="H1564" s="8">
        <v>-90.705983210278944</v>
      </c>
      <c r="I1564" s="8">
        <v>13.675516207381239</v>
      </c>
    </row>
    <row r="1565" spans="1:9" x14ac:dyDescent="0.25">
      <c r="A1565">
        <v>14</v>
      </c>
      <c r="B1565">
        <v>163</v>
      </c>
      <c r="C1565">
        <v>163</v>
      </c>
      <c r="D1565" s="8">
        <v>29.522878855720361</v>
      </c>
      <c r="E1565" s="8">
        <v>-42.886827402989418</v>
      </c>
      <c r="F1565" s="8">
        <v>13.653083198391906</v>
      </c>
      <c r="G1565" s="8">
        <v>48.598703159423792</v>
      </c>
      <c r="H1565" s="8">
        <v>-61.962651706692853</v>
      </c>
      <c r="I1565" s="8">
        <v>13.931535582125793</v>
      </c>
    </row>
    <row r="1566" spans="1:9" x14ac:dyDescent="0.25">
      <c r="A1566">
        <v>15</v>
      </c>
      <c r="B1566">
        <v>163</v>
      </c>
      <c r="C1566">
        <v>163</v>
      </c>
      <c r="D1566" s="8">
        <v>64.417719785623106</v>
      </c>
      <c r="E1566" s="8">
        <v>-46.143635080427529</v>
      </c>
      <c r="F1566" s="8">
        <v>-9.831213060951244</v>
      </c>
      <c r="G1566" s="8">
        <v>51.012956780596127</v>
      </c>
      <c r="H1566" s="8">
        <v>-32.73887207540055</v>
      </c>
      <c r="I1566" s="8">
        <v>-9.552760677217357</v>
      </c>
    </row>
    <row r="1567" spans="1:9" x14ac:dyDescent="0.25">
      <c r="A1567">
        <v>16</v>
      </c>
      <c r="B1567">
        <v>163</v>
      </c>
      <c r="C1567">
        <v>163</v>
      </c>
      <c r="D1567" s="8">
        <v>107.49178223753401</v>
      </c>
      <c r="E1567" s="8">
        <v>-74.223646517954137</v>
      </c>
      <c r="F1567" s="8">
        <v>-9.5751936862258642</v>
      </c>
      <c r="G1567" s="8">
        <v>16.634067859787976</v>
      </c>
      <c r="H1567" s="8">
        <v>16.634067859791912</v>
      </c>
      <c r="I1567" s="8">
        <v>-9.0799870439796972</v>
      </c>
    </row>
    <row r="1568" spans="1:9" x14ac:dyDescent="0.25">
      <c r="A1568">
        <v>17</v>
      </c>
      <c r="B1568">
        <v>163</v>
      </c>
      <c r="C1568">
        <v>163</v>
      </c>
      <c r="D1568" s="8">
        <v>5.8832317648984178</v>
      </c>
      <c r="E1568" s="8">
        <v>5.8832317649758279</v>
      </c>
      <c r="F1568" s="8">
        <v>39.706785878019083</v>
      </c>
      <c r="G1568" s="8">
        <v>103.93988893403656</v>
      </c>
      <c r="H1568" s="8">
        <v>-92.173425404162316</v>
      </c>
      <c r="I1568" s="8">
        <v>39.869327119184838</v>
      </c>
    </row>
    <row r="1569" spans="1:9" x14ac:dyDescent="0.25">
      <c r="A1569">
        <v>18</v>
      </c>
      <c r="B1569">
        <v>163</v>
      </c>
      <c r="C1569">
        <v>163</v>
      </c>
      <c r="D1569" s="8">
        <v>49.738198625202934</v>
      </c>
      <c r="E1569" s="8">
        <v>-43.266023072182271</v>
      </c>
      <c r="F1569" s="8">
        <v>39.642130612694714</v>
      </c>
      <c r="G1569" s="8">
        <v>96.240309473879847</v>
      </c>
      <c r="H1569" s="8">
        <v>-89.768133920859185</v>
      </c>
      <c r="I1569" s="8">
        <v>39.933982384463704</v>
      </c>
    </row>
    <row r="1570" spans="1:9" x14ac:dyDescent="0.25">
      <c r="A1570">
        <v>19</v>
      </c>
      <c r="B1570">
        <v>163</v>
      </c>
      <c r="C1570">
        <v>163</v>
      </c>
      <c r="D1570" s="8">
        <v>86.349355362924285</v>
      </c>
      <c r="E1570" s="8">
        <v>-99.659088031846608</v>
      </c>
      <c r="F1570" s="8">
        <v>-24.709010750160903</v>
      </c>
      <c r="G1570" s="8">
        <v>57.64136116409135</v>
      </c>
      <c r="H1570" s="8">
        <v>-70.951093833013672</v>
      </c>
      <c r="I1570" s="8">
        <v>-24.417158978391917</v>
      </c>
    </row>
    <row r="1571" spans="1:9" x14ac:dyDescent="0.25">
      <c r="A1571">
        <v>20</v>
      </c>
      <c r="B1571">
        <v>163</v>
      </c>
      <c r="C1571">
        <v>163</v>
      </c>
      <c r="D1571" s="8">
        <v>-40.142219108875558</v>
      </c>
      <c r="E1571" s="8">
        <v>26.47968644562895</v>
      </c>
      <c r="F1571" s="8">
        <v>-24.85493663599533</v>
      </c>
      <c r="G1571" s="8">
        <v>-97.558207506425603</v>
      </c>
      <c r="H1571" s="8">
        <v>83.89567484317898</v>
      </c>
      <c r="I1571" s="8">
        <v>-24.271233092457354</v>
      </c>
    </row>
    <row r="1572" spans="1:9" x14ac:dyDescent="0.25">
      <c r="A1572">
        <v>21</v>
      </c>
      <c r="B1572">
        <v>163</v>
      </c>
      <c r="C1572">
        <v>163</v>
      </c>
      <c r="D1572" s="8">
        <v>-86.698820701487193</v>
      </c>
      <c r="E1572" s="8">
        <v>-86.698820701477473</v>
      </c>
      <c r="F1572" s="8">
        <v>-0.24864625325104731</v>
      </c>
      <c r="G1572" s="8">
        <v>-86.698820701477672</v>
      </c>
      <c r="H1572" s="8">
        <v>-86.698820701486994</v>
      </c>
      <c r="I1572" s="8">
        <v>0.24864625325144321</v>
      </c>
    </row>
    <row r="1573" spans="1:9" x14ac:dyDescent="0.25">
      <c r="A1573">
        <v>22</v>
      </c>
      <c r="B1573">
        <v>163</v>
      </c>
      <c r="C1573">
        <v>163</v>
      </c>
      <c r="D1573" s="8">
        <v>2.960429660184257</v>
      </c>
      <c r="E1573" s="8">
        <v>2.9604296601850422</v>
      </c>
      <c r="F1573" s="8">
        <v>-0.37773921846617464</v>
      </c>
      <c r="G1573" s="8">
        <v>2.9604296601850315</v>
      </c>
      <c r="H1573" s="8">
        <v>2.9604296601842677</v>
      </c>
      <c r="I1573" s="8">
        <v>0.37773921846619674</v>
      </c>
    </row>
    <row r="1574" spans="1:9" x14ac:dyDescent="0.25">
      <c r="A1574">
        <v>23</v>
      </c>
      <c r="B1574">
        <v>163</v>
      </c>
      <c r="C1574">
        <v>163</v>
      </c>
      <c r="D1574" s="8">
        <v>-82.017226440556001</v>
      </c>
      <c r="E1574" s="8">
        <v>-82.017226440556797</v>
      </c>
      <c r="F1574" s="8">
        <v>-0.24864625325126105</v>
      </c>
      <c r="G1574" s="8">
        <v>-82.017226440556783</v>
      </c>
      <c r="H1574" s="8">
        <v>-82.017226440556016</v>
      </c>
      <c r="I1574" s="8">
        <v>0.24864625325122941</v>
      </c>
    </row>
    <row r="1575" spans="1:9" x14ac:dyDescent="0.25">
      <c r="A1575">
        <v>24</v>
      </c>
      <c r="B1575">
        <v>163</v>
      </c>
      <c r="C1575">
        <v>163</v>
      </c>
      <c r="D1575" s="8">
        <v>-148.06180025980257</v>
      </c>
      <c r="E1575" s="8">
        <v>123.94856220683505</v>
      </c>
      <c r="F1575" s="8">
        <v>29.604143315147134</v>
      </c>
      <c r="G1575" s="8">
        <v>102.31299293980288</v>
      </c>
      <c r="H1575" s="8">
        <v>-126.4262309927704</v>
      </c>
      <c r="I1575" s="8">
        <v>30.156783535110719</v>
      </c>
    </row>
    <row r="1576" spans="1:9" x14ac:dyDescent="0.25">
      <c r="A1576">
        <v>25</v>
      </c>
      <c r="B1576">
        <v>163</v>
      </c>
      <c r="C1576">
        <v>163</v>
      </c>
      <c r="D1576" s="8">
        <v>123.49399973360093</v>
      </c>
      <c r="E1576" s="8">
        <v>-147.66242830942119</v>
      </c>
      <c r="F1576" s="8">
        <v>-24.839404974209273</v>
      </c>
      <c r="G1576" s="8">
        <v>-82.325341343060359</v>
      </c>
      <c r="H1576" s="8">
        <v>58.156912767240101</v>
      </c>
      <c r="I1576" s="8">
        <v>-24.286764754245691</v>
      </c>
    </row>
    <row r="1577" spans="1:9" x14ac:dyDescent="0.25">
      <c r="A1577">
        <v>1</v>
      </c>
      <c r="B1577">
        <v>164</v>
      </c>
      <c r="C1577">
        <v>164</v>
      </c>
      <c r="D1577" s="8">
        <v>17.859661480527244</v>
      </c>
      <c r="E1577" s="8">
        <v>-18.242125958501632</v>
      </c>
      <c r="F1577" s="8">
        <v>-2.1700036949031198</v>
      </c>
      <c r="G1577" s="8">
        <v>13.469498370984091</v>
      </c>
      <c r="H1577" s="8">
        <v>-13.851962848958479</v>
      </c>
      <c r="I1577" s="8">
        <v>-1.5863001513651471</v>
      </c>
    </row>
    <row r="1578" spans="1:9" x14ac:dyDescent="0.25">
      <c r="A1578">
        <v>2</v>
      </c>
      <c r="B1578">
        <v>164</v>
      </c>
      <c r="C1578">
        <v>164</v>
      </c>
      <c r="D1578" s="8">
        <v>6.1826210819389145</v>
      </c>
      <c r="E1578" s="8">
        <v>-6.2122855654292026</v>
      </c>
      <c r="F1578" s="8">
        <v>-2.0240778088754579</v>
      </c>
      <c r="G1578" s="8">
        <v>3.9875395273347829</v>
      </c>
      <c r="H1578" s="8">
        <v>-4.0172040108250711</v>
      </c>
      <c r="I1578" s="8">
        <v>-1.7322260371064704</v>
      </c>
    </row>
    <row r="1579" spans="1:9" x14ac:dyDescent="0.25">
      <c r="A1579">
        <v>3</v>
      </c>
      <c r="B1579">
        <v>164</v>
      </c>
      <c r="C1579">
        <v>164</v>
      </c>
      <c r="D1579" s="8">
        <v>4.0393990637856509</v>
      </c>
      <c r="E1579" s="8">
        <v>-3.9653444743645485</v>
      </c>
      <c r="F1579" s="8">
        <v>-1.8581771277356649</v>
      </c>
      <c r="G1579" s="8">
        <v>2.0382131789653206</v>
      </c>
      <c r="H1579" s="8">
        <v>-1.9641585895442182</v>
      </c>
      <c r="I1579" s="8">
        <v>-1.5663253559666772</v>
      </c>
    </row>
    <row r="1580" spans="1:9" x14ac:dyDescent="0.25">
      <c r="A1580">
        <v>4</v>
      </c>
      <c r="B1580">
        <v>164</v>
      </c>
      <c r="C1580">
        <v>164</v>
      </c>
      <c r="D1580" s="8">
        <v>4.3589418653040504</v>
      </c>
      <c r="E1580" s="8">
        <v>-4.0806577404080517</v>
      </c>
      <c r="F1580" s="8">
        <v>-1.7935218620293973</v>
      </c>
      <c r="G1580" s="8">
        <v>0.13914206242080801</v>
      </c>
      <c r="H1580" s="8">
        <v>0.13914206247519134</v>
      </c>
      <c r="I1580" s="8">
        <v>-1.6309806208636377</v>
      </c>
    </row>
    <row r="1581" spans="1:9" x14ac:dyDescent="0.25">
      <c r="A1581">
        <v>5</v>
      </c>
      <c r="B1581">
        <v>164</v>
      </c>
      <c r="C1581">
        <v>164</v>
      </c>
      <c r="D1581" s="8">
        <v>1.1835807026286218</v>
      </c>
      <c r="E1581" s="8">
        <v>1.1835807025657556</v>
      </c>
      <c r="F1581" s="8">
        <v>-0.78698718351109953</v>
      </c>
      <c r="G1581" s="8">
        <v>-4.0704219915897646</v>
      </c>
      <c r="H1581" s="8">
        <v>6.4375833967841416</v>
      </c>
      <c r="I1581" s="8">
        <v>-0.29178054126493302</v>
      </c>
    </row>
    <row r="1582" spans="1:9" x14ac:dyDescent="0.25">
      <c r="A1582">
        <v>6</v>
      </c>
      <c r="B1582">
        <v>164</v>
      </c>
      <c r="C1582">
        <v>164</v>
      </c>
      <c r="D1582" s="8">
        <v>-1.7488996956894471</v>
      </c>
      <c r="E1582" s="8">
        <v>3.094193017773355</v>
      </c>
      <c r="F1582" s="8">
        <v>-0.31421355010549268</v>
      </c>
      <c r="G1582" s="8">
        <v>-1.9909206659774701</v>
      </c>
      <c r="H1582" s="8">
        <v>3.3362139880613779</v>
      </c>
      <c r="I1582" s="8">
        <v>-3.5761166371606097E-2</v>
      </c>
    </row>
    <row r="1583" spans="1:9" x14ac:dyDescent="0.25">
      <c r="A1583">
        <v>7</v>
      </c>
      <c r="B1583">
        <v>164</v>
      </c>
      <c r="C1583">
        <v>164</v>
      </c>
      <c r="D1583" s="8">
        <v>-1.3867731835086363</v>
      </c>
      <c r="E1583" s="8">
        <v>3.9403614706013697</v>
      </c>
      <c r="F1583" s="8">
        <v>-1.1724779008622686</v>
      </c>
      <c r="G1583" s="8">
        <v>-2.8158397382540521</v>
      </c>
      <c r="H1583" s="8">
        <v>5.3694280253467852</v>
      </c>
      <c r="I1583" s="8">
        <v>-0.8940255171283813</v>
      </c>
    </row>
    <row r="1584" spans="1:9" x14ac:dyDescent="0.25">
      <c r="A1584">
        <v>8</v>
      </c>
      <c r="B1584">
        <v>164</v>
      </c>
      <c r="C1584">
        <v>164</v>
      </c>
      <c r="D1584" s="8">
        <v>-6.5049114122790668</v>
      </c>
      <c r="E1584" s="8">
        <v>11.25457469627975</v>
      </c>
      <c r="F1584" s="8">
        <v>-0.91645852602728128</v>
      </c>
      <c r="G1584" s="8">
        <v>-13.020061926887585</v>
      </c>
      <c r="H1584" s="8">
        <v>17.769725210888272</v>
      </c>
      <c r="I1584" s="8">
        <v>-0.42125188378111406</v>
      </c>
    </row>
    <row r="1585" spans="1:9" x14ac:dyDescent="0.25">
      <c r="A1585">
        <v>9</v>
      </c>
      <c r="B1585">
        <v>164</v>
      </c>
      <c r="C1585">
        <v>164</v>
      </c>
      <c r="D1585" s="8">
        <v>-11.977605364866125</v>
      </c>
      <c r="E1585" s="8">
        <v>18.812181772902385</v>
      </c>
      <c r="F1585" s="8">
        <v>-1.8064286911818659</v>
      </c>
      <c r="G1585" s="8">
        <v>-30.867679383854391</v>
      </c>
      <c r="H1585" s="8">
        <v>37.70225579189065</v>
      </c>
      <c r="I1585" s="8">
        <v>-1.1586746804812493</v>
      </c>
    </row>
    <row r="1586" spans="1:9" x14ac:dyDescent="0.25">
      <c r="A1586">
        <v>10</v>
      </c>
      <c r="B1586">
        <v>164</v>
      </c>
      <c r="C1586">
        <v>164</v>
      </c>
      <c r="D1586" s="8">
        <v>-34.278984484833131</v>
      </c>
      <c r="E1586" s="8">
        <v>34.290950690911032</v>
      </c>
      <c r="F1586" s="8">
        <v>2.3669137477716018</v>
      </c>
      <c r="G1586" s="8">
        <v>5.9831030402432792E-3</v>
      </c>
      <c r="H1586" s="8">
        <v>5.9831030376578456E-3</v>
      </c>
      <c r="I1586" s="8">
        <v>3.0146677584722181</v>
      </c>
    </row>
    <row r="1587" spans="1:9" x14ac:dyDescent="0.25">
      <c r="A1587">
        <v>11</v>
      </c>
      <c r="B1587">
        <v>164</v>
      </c>
      <c r="C1587">
        <v>164</v>
      </c>
      <c r="D1587" s="8">
        <v>-0.4265865586654794</v>
      </c>
      <c r="E1587" s="8">
        <v>-0.42658655866143952</v>
      </c>
      <c r="F1587" s="8">
        <v>0.54872314587723581</v>
      </c>
      <c r="G1587" s="8">
        <v>10.691731678194811</v>
      </c>
      <c r="H1587" s="8">
        <v>-11.544904795521729</v>
      </c>
      <c r="I1587" s="8">
        <v>1.1964771565778527</v>
      </c>
    </row>
    <row r="1588" spans="1:9" x14ac:dyDescent="0.25">
      <c r="A1588">
        <v>12</v>
      </c>
      <c r="B1588">
        <v>164</v>
      </c>
      <c r="C1588">
        <v>164</v>
      </c>
      <c r="D1588" s="8">
        <v>14.476959239080047</v>
      </c>
      <c r="E1588" s="8">
        <v>-7.7596772346340384</v>
      </c>
      <c r="F1588" s="8">
        <v>1.6417943343210883</v>
      </c>
      <c r="G1588" s="8">
        <v>39.522748507849606</v>
      </c>
      <c r="H1588" s="8">
        <v>-32.805466503403601</v>
      </c>
      <c r="I1588" s="8">
        <v>2.2895483450217049</v>
      </c>
    </row>
    <row r="1589" spans="1:9" x14ac:dyDescent="0.25">
      <c r="A1589">
        <v>13</v>
      </c>
      <c r="B1589">
        <v>164</v>
      </c>
      <c r="C1589">
        <v>164</v>
      </c>
      <c r="D1589" s="8">
        <v>38.854214406338862</v>
      </c>
      <c r="E1589" s="8">
        <v>-33.474000604920796</v>
      </c>
      <c r="F1589" s="8">
        <v>-2.1758997128805495</v>
      </c>
      <c r="G1589" s="8">
        <v>20.071163699758177</v>
      </c>
      <c r="H1589" s="8">
        <v>-14.690949898340113</v>
      </c>
      <c r="I1589" s="8">
        <v>-1.6806930706343837</v>
      </c>
    </row>
    <row r="1590" spans="1:9" x14ac:dyDescent="0.25">
      <c r="A1590">
        <v>14</v>
      </c>
      <c r="B1590">
        <v>164</v>
      </c>
      <c r="C1590">
        <v>164</v>
      </c>
      <c r="D1590" s="8">
        <v>9.4603659440245718</v>
      </c>
      <c r="E1590" s="8">
        <v>-6.5613368287435057</v>
      </c>
      <c r="F1590" s="8">
        <v>-1.7031260796185972</v>
      </c>
      <c r="G1590" s="8">
        <v>7.2973721593586971</v>
      </c>
      <c r="H1590" s="8">
        <v>-4.3983430440776319</v>
      </c>
      <c r="I1590" s="8">
        <v>-1.4246736958847113</v>
      </c>
    </row>
    <row r="1591" spans="1:9" x14ac:dyDescent="0.25">
      <c r="A1591">
        <v>15</v>
      </c>
      <c r="B1591">
        <v>164</v>
      </c>
      <c r="C1591">
        <v>164</v>
      </c>
      <c r="D1591" s="8">
        <v>4.8379827138782812</v>
      </c>
      <c r="E1591" s="8">
        <v>-6.8577324894862279</v>
      </c>
      <c r="F1591" s="8">
        <v>-1.4135977949780238</v>
      </c>
      <c r="G1591" s="8">
        <v>3.0754288071529632</v>
      </c>
      <c r="H1591" s="8">
        <v>-5.0951785827609086</v>
      </c>
      <c r="I1591" s="8">
        <v>-1.1351454112441366</v>
      </c>
    </row>
    <row r="1592" spans="1:9" x14ac:dyDescent="0.25">
      <c r="A1592">
        <v>16</v>
      </c>
      <c r="B1592">
        <v>164</v>
      </c>
      <c r="C1592">
        <v>164</v>
      </c>
      <c r="D1592" s="8">
        <v>6.976228327862696</v>
      </c>
      <c r="E1592" s="8">
        <v>-10.751449327817777</v>
      </c>
      <c r="F1592" s="8">
        <v>-1.1575784202618022</v>
      </c>
      <c r="G1592" s="8">
        <v>-1.8876104999797769</v>
      </c>
      <c r="H1592" s="8">
        <v>-1.8876104999753054</v>
      </c>
      <c r="I1592" s="8">
        <v>-0.66237177801563585</v>
      </c>
    </row>
    <row r="1593" spans="1:9" x14ac:dyDescent="0.25">
      <c r="A1593">
        <v>17</v>
      </c>
      <c r="B1593">
        <v>164</v>
      </c>
      <c r="C1593">
        <v>164</v>
      </c>
      <c r="D1593" s="8">
        <v>0.1320134000317249</v>
      </c>
      <c r="E1593" s="8">
        <v>0.13201340011082002</v>
      </c>
      <c r="F1593" s="8">
        <v>-6.5641386179697214</v>
      </c>
      <c r="G1593" s="8">
        <v>-15.844850529344942</v>
      </c>
      <c r="H1593" s="8">
        <v>16.108877329487488</v>
      </c>
      <c r="I1593" s="8">
        <v>-6.4015973768039647</v>
      </c>
    </row>
    <row r="1594" spans="1:9" x14ac:dyDescent="0.25">
      <c r="A1594">
        <v>18</v>
      </c>
      <c r="B1594">
        <v>164</v>
      </c>
      <c r="C1594">
        <v>164</v>
      </c>
      <c r="D1594" s="8">
        <v>-7.5437654906106495</v>
      </c>
      <c r="E1594" s="8">
        <v>7.6098797367253379</v>
      </c>
      <c r="F1594" s="8">
        <v>-6.6287938832899425</v>
      </c>
      <c r="G1594" s="8">
        <v>-15.120588104288686</v>
      </c>
      <c r="H1594" s="8">
        <v>15.186702350403376</v>
      </c>
      <c r="I1594" s="8">
        <v>-6.3369421115209548</v>
      </c>
    </row>
    <row r="1595" spans="1:9" x14ac:dyDescent="0.25">
      <c r="A1595">
        <v>19</v>
      </c>
      <c r="B1595">
        <v>164</v>
      </c>
      <c r="C1595">
        <v>164</v>
      </c>
      <c r="D1595" s="8">
        <v>-13.922660752034069</v>
      </c>
      <c r="E1595" s="8">
        <v>16.384629702624423</v>
      </c>
      <c r="F1595" s="8">
        <v>1.7322260372232192</v>
      </c>
      <c r="G1595" s="8">
        <v>-11.727579197293986</v>
      </c>
      <c r="H1595" s="8">
        <v>14.18954814788434</v>
      </c>
      <c r="I1595" s="8">
        <v>2.0240778089922045</v>
      </c>
    </row>
    <row r="1596" spans="1:9" x14ac:dyDescent="0.25">
      <c r="A1596">
        <v>20</v>
      </c>
      <c r="B1596">
        <v>164</v>
      </c>
      <c r="C1596">
        <v>164</v>
      </c>
      <c r="D1596" s="8">
        <v>-4.4407019081031951</v>
      </c>
      <c r="E1596" s="8">
        <v>6.5498708643692485</v>
      </c>
      <c r="F1596" s="8">
        <v>1.5863001513897166</v>
      </c>
      <c r="G1596" s="8">
        <v>-5.0538798502583138E-2</v>
      </c>
      <c r="H1596" s="8">
        <v>2.1597077547686374</v>
      </c>
      <c r="I1596" s="8">
        <v>2.1700036949276917</v>
      </c>
    </row>
    <row r="1597" spans="1:9" x14ac:dyDescent="0.25">
      <c r="A1597">
        <v>21</v>
      </c>
      <c r="B1597">
        <v>164</v>
      </c>
      <c r="C1597">
        <v>164</v>
      </c>
      <c r="D1597" s="8">
        <v>0.21144479277744432</v>
      </c>
      <c r="E1597" s="8">
        <v>0.21144479278644063</v>
      </c>
      <c r="F1597" s="8">
        <v>-0.24864625325106202</v>
      </c>
      <c r="G1597" s="8">
        <v>0.21144479278624406</v>
      </c>
      <c r="H1597" s="8">
        <v>0.21144479277764089</v>
      </c>
      <c r="I1597" s="8">
        <v>0.2486462532514285</v>
      </c>
    </row>
    <row r="1598" spans="1:9" x14ac:dyDescent="0.25">
      <c r="A1598">
        <v>22</v>
      </c>
      <c r="B1598">
        <v>164</v>
      </c>
      <c r="C1598">
        <v>164</v>
      </c>
      <c r="D1598" s="8">
        <v>12.36123672744384</v>
      </c>
      <c r="E1598" s="8">
        <v>12.361236727444544</v>
      </c>
      <c r="F1598" s="8">
        <v>-0.37773921846617686</v>
      </c>
      <c r="G1598" s="8">
        <v>12.361236727444524</v>
      </c>
      <c r="H1598" s="8">
        <v>12.36123672744386</v>
      </c>
      <c r="I1598" s="8">
        <v>0.37773921846619452</v>
      </c>
    </row>
    <row r="1599" spans="1:9" x14ac:dyDescent="0.25">
      <c r="A1599">
        <v>23</v>
      </c>
      <c r="B1599">
        <v>164</v>
      </c>
      <c r="C1599">
        <v>164</v>
      </c>
      <c r="D1599" s="8">
        <v>10.656340347294675</v>
      </c>
      <c r="E1599" s="8">
        <v>10.65634034729416</v>
      </c>
      <c r="F1599" s="8">
        <v>-0.24864625325125589</v>
      </c>
      <c r="G1599" s="8">
        <v>10.65634034729416</v>
      </c>
      <c r="H1599" s="8">
        <v>10.656340347294675</v>
      </c>
      <c r="I1599" s="8">
        <v>0.2486462532512346</v>
      </c>
    </row>
    <row r="1600" spans="1:9" x14ac:dyDescent="0.25">
      <c r="A1600">
        <v>24</v>
      </c>
      <c r="B1600">
        <v>164</v>
      </c>
      <c r="C1600">
        <v>164</v>
      </c>
      <c r="D1600" s="8">
        <v>28.64402755221856</v>
      </c>
      <c r="E1600" s="8">
        <v>-28.967360561314351</v>
      </c>
      <c r="F1600" s="8">
        <v>-2.1544720331118792</v>
      </c>
      <c r="G1600" s="8">
        <v>12.906590931484221</v>
      </c>
      <c r="H1600" s="8">
        <v>-13.229923940580012</v>
      </c>
      <c r="I1600" s="8">
        <v>-1.6018318131482951</v>
      </c>
    </row>
    <row r="1601" spans="1:9" x14ac:dyDescent="0.25">
      <c r="A1601">
        <v>25</v>
      </c>
      <c r="B1601">
        <v>164</v>
      </c>
      <c r="C1601">
        <v>164</v>
      </c>
      <c r="D1601" s="8">
        <v>-25.249803841663503</v>
      </c>
      <c r="E1601" s="8">
        <v>29.400336216636244</v>
      </c>
      <c r="F1601" s="8">
        <v>1.6018318131758245</v>
      </c>
      <c r="G1601" s="8">
        <v>-9.5123672206984722</v>
      </c>
      <c r="H1601" s="8">
        <v>13.662899595671213</v>
      </c>
      <c r="I1601" s="8">
        <v>2.1544720331394083</v>
      </c>
    </row>
    <row r="1602" spans="1:9" x14ac:dyDescent="0.25">
      <c r="A1602">
        <v>1</v>
      </c>
      <c r="B1602">
        <v>165</v>
      </c>
      <c r="C1602">
        <v>165</v>
      </c>
      <c r="D1602" s="8">
        <v>-88.176846551810442</v>
      </c>
      <c r="E1602" s="8">
        <v>85.487038238259274</v>
      </c>
      <c r="F1602" s="8">
        <v>12.702065401249197</v>
      </c>
      <c r="G1602" s="8">
        <v>-57.803682848284893</v>
      </c>
      <c r="H1602" s="8">
        <v>55.113874534733739</v>
      </c>
      <c r="I1602" s="8">
        <v>13.285768944787169</v>
      </c>
    </row>
    <row r="1603" spans="1:9" x14ac:dyDescent="0.25">
      <c r="A1603">
        <v>2</v>
      </c>
      <c r="B1603">
        <v>165</v>
      </c>
      <c r="C1603">
        <v>165</v>
      </c>
      <c r="D1603" s="8">
        <v>-5.9929045551122986</v>
      </c>
      <c r="E1603" s="8">
        <v>3.6558962360400034</v>
      </c>
      <c r="F1603" s="8">
        <v>12.847991287277832</v>
      </c>
      <c r="G1603" s="8">
        <v>9.1936772968177234</v>
      </c>
      <c r="H1603" s="8">
        <v>-11.53068561589002</v>
      </c>
      <c r="I1603" s="8">
        <v>13.13984305904682</v>
      </c>
    </row>
    <row r="1604" spans="1:9" x14ac:dyDescent="0.25">
      <c r="A1604">
        <v>3</v>
      </c>
      <c r="B1604">
        <v>165</v>
      </c>
      <c r="C1604">
        <v>165</v>
      </c>
      <c r="D1604" s="8">
        <v>11.928514031940077</v>
      </c>
      <c r="E1604" s="8">
        <v>-8.7958488807535833</v>
      </c>
      <c r="F1604" s="8">
        <v>-4.5789618678216373</v>
      </c>
      <c r="G1604" s="8">
        <v>6.7474233034803079</v>
      </c>
      <c r="H1604" s="8">
        <v>-3.6147581522938141</v>
      </c>
      <c r="I1604" s="8">
        <v>-4.2871100960526496</v>
      </c>
    </row>
    <row r="1605" spans="1:9" x14ac:dyDescent="0.25">
      <c r="A1605">
        <v>4</v>
      </c>
      <c r="B1605">
        <v>165</v>
      </c>
      <c r="C1605">
        <v>165</v>
      </c>
      <c r="D1605" s="8">
        <v>13.810198982014208</v>
      </c>
      <c r="E1605" s="8">
        <v>-8.0400107397364646</v>
      </c>
      <c r="F1605" s="8">
        <v>-4.5143066021065161</v>
      </c>
      <c r="G1605" s="8">
        <v>2.885094121113545</v>
      </c>
      <c r="H1605" s="8">
        <v>2.8850941211641978</v>
      </c>
      <c r="I1605" s="8">
        <v>-4.3517653609407567</v>
      </c>
    </row>
    <row r="1606" spans="1:9" x14ac:dyDescent="0.25">
      <c r="A1606">
        <v>5</v>
      </c>
      <c r="B1606">
        <v>165</v>
      </c>
      <c r="C1606">
        <v>165</v>
      </c>
      <c r="D1606" s="8">
        <v>3.2157508785595752</v>
      </c>
      <c r="E1606" s="8">
        <v>3.2157508784957187</v>
      </c>
      <c r="F1606" s="8">
        <v>7.0727935182496635</v>
      </c>
      <c r="G1606" s="8">
        <v>74.521897389010348</v>
      </c>
      <c r="H1606" s="8">
        <v>-68.090395631955062</v>
      </c>
      <c r="I1606" s="8">
        <v>7.5680001604958305</v>
      </c>
    </row>
    <row r="1607" spans="1:9" x14ac:dyDescent="0.25">
      <c r="A1607">
        <v>6</v>
      </c>
      <c r="B1607">
        <v>165</v>
      </c>
      <c r="C1607">
        <v>165</v>
      </c>
      <c r="D1607" s="8">
        <v>34.650635068635573</v>
      </c>
      <c r="E1607" s="8">
        <v>-31.078733315840815</v>
      </c>
      <c r="F1607" s="8">
        <v>7.5455671517091538</v>
      </c>
      <c r="G1607" s="8">
        <v>45.279295105496779</v>
      </c>
      <c r="H1607" s="8">
        <v>-41.70739335270202</v>
      </c>
      <c r="I1607" s="8">
        <v>7.8240195354430391</v>
      </c>
    </row>
    <row r="1608" spans="1:9" x14ac:dyDescent="0.25">
      <c r="A1608">
        <v>7</v>
      </c>
      <c r="B1608">
        <v>165</v>
      </c>
      <c r="C1608">
        <v>165</v>
      </c>
      <c r="D1608" s="8">
        <v>41.460945433386918</v>
      </c>
      <c r="E1608" s="8">
        <v>-45.525743024738652</v>
      </c>
      <c r="F1608" s="8">
        <v>-2.3892838576029094</v>
      </c>
      <c r="G1608" s="8">
        <v>38.348942686761227</v>
      </c>
      <c r="H1608" s="8">
        <v>-42.413740278112961</v>
      </c>
      <c r="I1608" s="8">
        <v>-2.1108314738690228</v>
      </c>
    </row>
    <row r="1609" spans="1:9" x14ac:dyDescent="0.25">
      <c r="A1609">
        <v>8</v>
      </c>
      <c r="B1609">
        <v>165</v>
      </c>
      <c r="C1609">
        <v>165</v>
      </c>
      <c r="D1609" s="8">
        <v>83.949351114249012</v>
      </c>
      <c r="E1609" s="8">
        <v>-91.280560433909059</v>
      </c>
      <c r="F1609" s="8">
        <v>-2.1332644827795861</v>
      </c>
      <c r="G1609" s="8">
        <v>65.581599472841432</v>
      </c>
      <c r="H1609" s="8">
        <v>-72.91280879250148</v>
      </c>
      <c r="I1609" s="8">
        <v>-1.6380578405334199</v>
      </c>
    </row>
    <row r="1610" spans="1:9" x14ac:dyDescent="0.25">
      <c r="A1610">
        <v>9</v>
      </c>
      <c r="B1610">
        <v>165</v>
      </c>
      <c r="C1610">
        <v>165</v>
      </c>
      <c r="D1610" s="8">
        <v>66.624056034863798</v>
      </c>
      <c r="E1610" s="8">
        <v>-71.870352230486475</v>
      </c>
      <c r="F1610" s="8">
        <v>-3.0232346479314329</v>
      </c>
      <c r="G1610" s="8">
        <v>32.229932606054895</v>
      </c>
      <c r="H1610" s="8">
        <v>-37.476228801677571</v>
      </c>
      <c r="I1610" s="8">
        <v>-2.3754806372308161</v>
      </c>
    </row>
    <row r="1611" spans="1:9" x14ac:dyDescent="0.25">
      <c r="A1611">
        <v>10</v>
      </c>
      <c r="B1611">
        <v>165</v>
      </c>
      <c r="C1611">
        <v>165</v>
      </c>
      <c r="D1611" s="8">
        <v>32.844863301189015</v>
      </c>
      <c r="E1611" s="8">
        <v>-36.861298106544133</v>
      </c>
      <c r="F1611" s="8">
        <v>-3.0592550405024235</v>
      </c>
      <c r="G1611" s="8">
        <v>-2.0082174026760149</v>
      </c>
      <c r="H1611" s="8">
        <v>-2.0082174026791084</v>
      </c>
      <c r="I1611" s="8">
        <v>-2.4115010298018067</v>
      </c>
    </row>
    <row r="1612" spans="1:9" x14ac:dyDescent="0.25">
      <c r="A1612">
        <v>11</v>
      </c>
      <c r="B1612">
        <v>165</v>
      </c>
      <c r="C1612">
        <v>165</v>
      </c>
      <c r="D1612" s="8">
        <v>-0.31172316877355349</v>
      </c>
      <c r="E1612" s="8">
        <v>-0.31172316876945011</v>
      </c>
      <c r="F1612" s="8">
        <v>-6.8631711350779696</v>
      </c>
      <c r="G1612" s="8">
        <v>-83.632764399929712</v>
      </c>
      <c r="H1612" s="8">
        <v>83.009318062386697</v>
      </c>
      <c r="I1612" s="8">
        <v>-6.2154171243773524</v>
      </c>
    </row>
    <row r="1613" spans="1:9" x14ac:dyDescent="0.25">
      <c r="A1613">
        <v>12</v>
      </c>
      <c r="B1613">
        <v>165</v>
      </c>
      <c r="C1613">
        <v>165</v>
      </c>
      <c r="D1613" s="8">
        <v>-83.873772635155959</v>
      </c>
      <c r="E1613" s="8">
        <v>82.768309827162838</v>
      </c>
      <c r="F1613" s="8">
        <v>-0.57829343426822033</v>
      </c>
      <c r="G1613" s="8">
        <v>-87.11544388333904</v>
      </c>
      <c r="H1613" s="8">
        <v>86.00998107534592</v>
      </c>
      <c r="I1613" s="8">
        <v>6.946057643239642E-2</v>
      </c>
    </row>
    <row r="1614" spans="1:9" x14ac:dyDescent="0.25">
      <c r="A1614">
        <v>13</v>
      </c>
      <c r="B1614">
        <v>165</v>
      </c>
      <c r="C1614">
        <v>165</v>
      </c>
      <c r="D1614" s="8">
        <v>-87.783977984863498</v>
      </c>
      <c r="E1614" s="8">
        <v>85.341446973815408</v>
      </c>
      <c r="F1614" s="8">
        <v>5.0051818624244069</v>
      </c>
      <c r="G1614" s="8">
        <v>-36.617917168131498</v>
      </c>
      <c r="H1614" s="8">
        <v>34.175386157083423</v>
      </c>
      <c r="I1614" s="8">
        <v>5.5003885046705738</v>
      </c>
    </row>
    <row r="1615" spans="1:9" x14ac:dyDescent="0.25">
      <c r="A1615">
        <v>14</v>
      </c>
      <c r="B1615">
        <v>165</v>
      </c>
      <c r="C1615">
        <v>165</v>
      </c>
      <c r="D1615" s="8">
        <v>-17.007450436057578</v>
      </c>
      <c r="E1615" s="8">
        <v>15.620866624482732</v>
      </c>
      <c r="F1615" s="8">
        <v>5.4779554956479091</v>
      </c>
      <c r="G1615" s="8">
        <v>-9.2384562871419345</v>
      </c>
      <c r="H1615" s="8">
        <v>7.8518724755670863</v>
      </c>
      <c r="I1615" s="8">
        <v>5.7564078793817952</v>
      </c>
    </row>
    <row r="1616" spans="1:9" x14ac:dyDescent="0.25">
      <c r="A1616">
        <v>15</v>
      </c>
      <c r="B1616">
        <v>165</v>
      </c>
      <c r="C1616">
        <v>165</v>
      </c>
      <c r="D1616" s="8">
        <v>-4.8124537363038318</v>
      </c>
      <c r="E1616" s="8">
        <v>12.277875026469895</v>
      </c>
      <c r="F1616" s="8">
        <v>1.0373026792588502</v>
      </c>
      <c r="G1616" s="8">
        <v>-3.1852238505214201</v>
      </c>
      <c r="H1616" s="8">
        <v>10.650645140687484</v>
      </c>
      <c r="I1616" s="8">
        <v>1.3157550629927375</v>
      </c>
    </row>
    <row r="1617" spans="1:9" x14ac:dyDescent="0.25">
      <c r="A1617">
        <v>16</v>
      </c>
      <c r="B1617">
        <v>165</v>
      </c>
      <c r="C1617">
        <v>165</v>
      </c>
      <c r="D1617" s="8">
        <v>-8.2404975596253287</v>
      </c>
      <c r="E1617" s="8">
        <v>21.779036345569256</v>
      </c>
      <c r="F1617" s="8">
        <v>1.2933220539902195</v>
      </c>
      <c r="G1617" s="8">
        <v>6.769269392969691</v>
      </c>
      <c r="H1617" s="8">
        <v>6.7692693929742349</v>
      </c>
      <c r="I1617" s="8">
        <v>1.7885286962363853</v>
      </c>
    </row>
    <row r="1618" spans="1:9" x14ac:dyDescent="0.25">
      <c r="A1618">
        <v>17</v>
      </c>
      <c r="B1618">
        <v>165</v>
      </c>
      <c r="C1618">
        <v>165</v>
      </c>
      <c r="D1618" s="8">
        <v>0.65432376873123255</v>
      </c>
      <c r="E1618" s="8">
        <v>0.65432376881229748</v>
      </c>
      <c r="F1618" s="8">
        <v>17.475117875209122</v>
      </c>
      <c r="G1618" s="8">
        <v>43.921598407307542</v>
      </c>
      <c r="H1618" s="8">
        <v>-42.612950869764006</v>
      </c>
      <c r="I1618" s="8">
        <v>17.637659116374881</v>
      </c>
    </row>
    <row r="1619" spans="1:9" x14ac:dyDescent="0.25">
      <c r="A1619">
        <v>18</v>
      </c>
      <c r="B1619">
        <v>165</v>
      </c>
      <c r="C1619">
        <v>165</v>
      </c>
      <c r="D1619" s="8">
        <v>20.842897403972739</v>
      </c>
      <c r="E1619" s="8">
        <v>-20.195001693330735</v>
      </c>
      <c r="F1619" s="8">
        <v>17.410462609888199</v>
      </c>
      <c r="G1619" s="8">
        <v>41.361846952612837</v>
      </c>
      <c r="H1619" s="8">
        <v>-40.713951241970832</v>
      </c>
      <c r="I1619" s="8">
        <v>17.702314381657185</v>
      </c>
    </row>
    <row r="1620" spans="1:9" x14ac:dyDescent="0.25">
      <c r="A1620">
        <v>19</v>
      </c>
      <c r="B1620">
        <v>165</v>
      </c>
      <c r="C1620">
        <v>165</v>
      </c>
      <c r="D1620" s="8">
        <v>38.382643357263426</v>
      </c>
      <c r="E1620" s="8">
        <v>-43.693154837349347</v>
      </c>
      <c r="F1620" s="8">
        <v>-1.6188561770272123</v>
      </c>
      <c r="G1620" s="8">
        <v>36.661162749800191</v>
      </c>
      <c r="H1620" s="8">
        <v>-41.971674229886112</v>
      </c>
      <c r="I1620" s="8">
        <v>-1.3270044052582273</v>
      </c>
    </row>
    <row r="1621" spans="1:9" x14ac:dyDescent="0.25">
      <c r="A1621">
        <v>20</v>
      </c>
      <c r="B1621">
        <v>165</v>
      </c>
      <c r="C1621">
        <v>165</v>
      </c>
      <c r="D1621" s="8">
        <v>30.63172868747078</v>
      </c>
      <c r="E1621" s="8">
        <v>-36.295040161880976</v>
      </c>
      <c r="F1621" s="8">
        <v>-1.7647820628637316</v>
      </c>
      <c r="G1621" s="8">
        <v>27.188767472649378</v>
      </c>
      <c r="H1621" s="8">
        <v>-32.852078947059574</v>
      </c>
      <c r="I1621" s="8">
        <v>-1.1810785193257565</v>
      </c>
    </row>
    <row r="1622" spans="1:9" x14ac:dyDescent="0.25">
      <c r="A1622">
        <v>21</v>
      </c>
      <c r="B1622">
        <v>165</v>
      </c>
      <c r="C1622">
        <v>165</v>
      </c>
      <c r="D1622" s="8">
        <v>-22.211111299694089</v>
      </c>
      <c r="E1622" s="8">
        <v>-22.211111299683942</v>
      </c>
      <c r="F1622" s="8">
        <v>-0.24864625325103695</v>
      </c>
      <c r="G1622" s="8">
        <v>-22.211111299684145</v>
      </c>
      <c r="H1622" s="8">
        <v>-22.211111299693886</v>
      </c>
      <c r="I1622" s="8">
        <v>0.24864625325145356</v>
      </c>
    </row>
    <row r="1623" spans="1:9" x14ac:dyDescent="0.25">
      <c r="A1623">
        <v>22</v>
      </c>
      <c r="B1623">
        <v>165</v>
      </c>
      <c r="C1623">
        <v>165</v>
      </c>
      <c r="D1623" s="8">
        <v>1.2752535222385131</v>
      </c>
      <c r="E1623" s="8">
        <v>1.2752535222392982</v>
      </c>
      <c r="F1623" s="8">
        <v>-0.37773921846617425</v>
      </c>
      <c r="G1623" s="8">
        <v>1.2752535222392878</v>
      </c>
      <c r="H1623" s="8">
        <v>1.2752535222385235</v>
      </c>
      <c r="I1623" s="8">
        <v>0.37773921846619718</v>
      </c>
    </row>
    <row r="1624" spans="1:9" x14ac:dyDescent="0.25">
      <c r="A1624">
        <v>23</v>
      </c>
      <c r="B1624">
        <v>165</v>
      </c>
      <c r="C1624">
        <v>165</v>
      </c>
      <c r="D1624" s="8">
        <v>-24.253368547919671</v>
      </c>
      <c r="E1624" s="8">
        <v>-24.253368547920431</v>
      </c>
      <c r="F1624" s="8">
        <v>-0.24864625325125941</v>
      </c>
      <c r="G1624" s="8">
        <v>-24.253368547920449</v>
      </c>
      <c r="H1624" s="8">
        <v>-24.253368547919653</v>
      </c>
      <c r="I1624" s="8">
        <v>0.24864625325123108</v>
      </c>
    </row>
    <row r="1625" spans="1:9" x14ac:dyDescent="0.25">
      <c r="A1625">
        <v>24</v>
      </c>
      <c r="B1625">
        <v>165</v>
      </c>
      <c r="C1625">
        <v>165</v>
      </c>
      <c r="D1625" s="8">
        <v>-121.28492889773578</v>
      </c>
      <c r="E1625" s="8">
        <v>116.8186326525704</v>
      </c>
      <c r="F1625" s="8">
        <v>12.717597063041508</v>
      </c>
      <c r="G1625" s="8">
        <v>-12.406118058660926</v>
      </c>
      <c r="H1625" s="8">
        <v>7.9398218134955343</v>
      </c>
      <c r="I1625" s="8">
        <v>13.270237283005091</v>
      </c>
    </row>
    <row r="1626" spans="1:9" x14ac:dyDescent="0.25">
      <c r="A1626">
        <v>25</v>
      </c>
      <c r="B1626">
        <v>165</v>
      </c>
      <c r="C1626">
        <v>165</v>
      </c>
      <c r="D1626" s="8">
        <v>78.001857229837611</v>
      </c>
      <c r="E1626" s="8">
        <v>-87.807242555895073</v>
      </c>
      <c r="F1626" s="8">
        <v>-1.7492504010776841</v>
      </c>
      <c r="G1626" s="8">
        <v>65.65985932359267</v>
      </c>
      <c r="H1626" s="8">
        <v>-75.465244649650131</v>
      </c>
      <c r="I1626" s="8">
        <v>-1.1966101811141003</v>
      </c>
    </row>
    <row r="1627" spans="1:9" x14ac:dyDescent="0.25">
      <c r="A1627">
        <v>1</v>
      </c>
      <c r="B1627">
        <v>166</v>
      </c>
      <c r="C1627">
        <v>166</v>
      </c>
      <c r="D1627" s="8">
        <v>45.098967751953985</v>
      </c>
      <c r="E1627" s="8">
        <v>-53.253912660595653</v>
      </c>
      <c r="F1627" s="8">
        <v>1.181078519289753</v>
      </c>
      <c r="G1627" s="8">
        <v>48.541928966691245</v>
      </c>
      <c r="H1627" s="8">
        <v>-56.696873875332912</v>
      </c>
      <c r="I1627" s="8">
        <v>1.764782062827726</v>
      </c>
    </row>
    <row r="1628" spans="1:9" x14ac:dyDescent="0.25">
      <c r="A1628">
        <v>2</v>
      </c>
      <c r="B1628">
        <v>166</v>
      </c>
      <c r="C1628">
        <v>166</v>
      </c>
      <c r="D1628" s="8">
        <v>54.571363028927948</v>
      </c>
      <c r="E1628" s="8">
        <v>-62.373507943073946</v>
      </c>
      <c r="F1628" s="8">
        <v>1.3270044053173247</v>
      </c>
      <c r="G1628" s="8">
        <v>56.292843636460233</v>
      </c>
      <c r="H1628" s="8">
        <v>-64.094988550606232</v>
      </c>
      <c r="I1628" s="8">
        <v>1.6188561770863124</v>
      </c>
    </row>
    <row r="1629" spans="1:9" x14ac:dyDescent="0.25">
      <c r="A1629">
        <v>3</v>
      </c>
      <c r="B1629">
        <v>166</v>
      </c>
      <c r="C1629">
        <v>166</v>
      </c>
      <c r="D1629" s="8">
        <v>60.521834120493715</v>
      </c>
      <c r="E1629" s="8">
        <v>-59.865998066562447</v>
      </c>
      <c r="F1629" s="8">
        <v>-25.897433620840392</v>
      </c>
      <c r="G1629" s="8">
        <v>30.424876073440497</v>
      </c>
      <c r="H1629" s="8">
        <v>-29.76904001950923</v>
      </c>
      <c r="I1629" s="8">
        <v>-25.605581849071406</v>
      </c>
    </row>
    <row r="1630" spans="1:9" x14ac:dyDescent="0.25">
      <c r="A1630">
        <v>4</v>
      </c>
      <c r="B1630">
        <v>166</v>
      </c>
      <c r="C1630">
        <v>166</v>
      </c>
      <c r="D1630" s="8">
        <v>64.125390801726255</v>
      </c>
      <c r="E1630" s="8">
        <v>-62.802485939460134</v>
      </c>
      <c r="F1630" s="8">
        <v>-25.832778355121651</v>
      </c>
      <c r="G1630" s="8">
        <v>0.66145243110225516</v>
      </c>
      <c r="H1630" s="8">
        <v>0.66145243116387076</v>
      </c>
      <c r="I1630" s="8">
        <v>-25.670237113955892</v>
      </c>
    </row>
    <row r="1631" spans="1:9" x14ac:dyDescent="0.25">
      <c r="A1631">
        <v>5</v>
      </c>
      <c r="B1631">
        <v>166</v>
      </c>
      <c r="C1631">
        <v>166</v>
      </c>
      <c r="D1631" s="8">
        <v>9.8404605955346085</v>
      </c>
      <c r="E1631" s="8">
        <v>9.8404605954665385</v>
      </c>
      <c r="F1631" s="8">
        <v>-3.2378876577770237</v>
      </c>
      <c r="G1631" s="8">
        <v>-19.287147879257329</v>
      </c>
      <c r="H1631" s="8">
        <v>38.96806907025848</v>
      </c>
      <c r="I1631" s="8">
        <v>-2.7426810155308567</v>
      </c>
    </row>
    <row r="1632" spans="1:9" x14ac:dyDescent="0.25">
      <c r="A1632">
        <v>6</v>
      </c>
      <c r="B1632">
        <v>166</v>
      </c>
      <c r="C1632">
        <v>166</v>
      </c>
      <c r="D1632" s="8">
        <v>-8.0095523534276261</v>
      </c>
      <c r="E1632" s="8">
        <v>18.84001674127607</v>
      </c>
      <c r="F1632" s="8">
        <v>-2.765114024419161</v>
      </c>
      <c r="G1632" s="8">
        <v>-11.641357116327743</v>
      </c>
      <c r="H1632" s="8">
        <v>22.471821504176187</v>
      </c>
      <c r="I1632" s="8">
        <v>-2.4866616406852748</v>
      </c>
    </row>
    <row r="1633" spans="1:9" x14ac:dyDescent="0.25">
      <c r="A1633">
        <v>7</v>
      </c>
      <c r="B1633">
        <v>166</v>
      </c>
      <c r="C1633">
        <v>166</v>
      </c>
      <c r="D1633" s="8">
        <v>-17.922601630146854</v>
      </c>
      <c r="E1633" s="8">
        <v>16.190576990419995</v>
      </c>
      <c r="F1633" s="8">
        <v>-8.3535594761430509</v>
      </c>
      <c r="G1633" s="8">
        <v>-29.283656118498456</v>
      </c>
      <c r="H1633" s="8">
        <v>27.551631478771597</v>
      </c>
      <c r="I1633" s="8">
        <v>-8.0751070924091639</v>
      </c>
    </row>
    <row r="1634" spans="1:9" x14ac:dyDescent="0.25">
      <c r="A1634">
        <v>8</v>
      </c>
      <c r="B1634">
        <v>166</v>
      </c>
      <c r="C1634">
        <v>166</v>
      </c>
      <c r="D1634" s="8">
        <v>-63.19399228055557</v>
      </c>
      <c r="E1634" s="8">
        <v>60.120910752076774</v>
      </c>
      <c r="F1634" s="8">
        <v>-8.0975401012953281</v>
      </c>
      <c r="G1634" s="8">
        <v>-139.65825431811783</v>
      </c>
      <c r="H1634" s="8">
        <v>136.58517278963905</v>
      </c>
      <c r="I1634" s="8">
        <v>-7.6023334590491611</v>
      </c>
    </row>
    <row r="1635" spans="1:9" x14ac:dyDescent="0.25">
      <c r="A1635">
        <v>9</v>
      </c>
      <c r="B1635">
        <v>166</v>
      </c>
      <c r="C1635">
        <v>166</v>
      </c>
      <c r="D1635" s="8">
        <v>-138.61579775609724</v>
      </c>
      <c r="E1635" s="8">
        <v>137.62762935165225</v>
      </c>
      <c r="F1635" s="8">
        <v>0.41365907743043961</v>
      </c>
      <c r="G1635" s="8">
        <v>-129.21841125783953</v>
      </c>
      <c r="H1635" s="8">
        <v>128.23024285339454</v>
      </c>
      <c r="I1635" s="8">
        <v>1.0614130881310559</v>
      </c>
    </row>
    <row r="1636" spans="1:9" x14ac:dyDescent="0.25">
      <c r="A1636">
        <v>10</v>
      </c>
      <c r="B1636">
        <v>166</v>
      </c>
      <c r="C1636">
        <v>166</v>
      </c>
      <c r="D1636" s="8">
        <v>-128.60348056266679</v>
      </c>
      <c r="E1636" s="8">
        <v>128.84517354856644</v>
      </c>
      <c r="F1636" s="8">
        <v>9.7788080287055426</v>
      </c>
      <c r="G1636" s="8">
        <v>0.12084649295137118</v>
      </c>
      <c r="H1636" s="8">
        <v>0.12084649294827804</v>
      </c>
      <c r="I1636" s="8">
        <v>10.426562039406161</v>
      </c>
    </row>
    <row r="1637" spans="1:9" x14ac:dyDescent="0.25">
      <c r="A1637">
        <v>11</v>
      </c>
      <c r="B1637">
        <v>166</v>
      </c>
      <c r="C1637">
        <v>166</v>
      </c>
      <c r="D1637" s="8">
        <v>-2.4407870643617726</v>
      </c>
      <c r="E1637" s="8">
        <v>-2.4407870643581773</v>
      </c>
      <c r="F1637" s="8">
        <v>5.9748919341718798</v>
      </c>
      <c r="G1637" s="8">
        <v>77.815579464499621</v>
      </c>
      <c r="H1637" s="8">
        <v>-82.697153593219582</v>
      </c>
      <c r="I1637" s="8">
        <v>6.622645944872497</v>
      </c>
    </row>
    <row r="1638" spans="1:9" x14ac:dyDescent="0.25">
      <c r="A1638">
        <v>12</v>
      </c>
      <c r="B1638">
        <v>166</v>
      </c>
      <c r="C1638">
        <v>166</v>
      </c>
      <c r="D1638" s="8">
        <v>77.574571229230585</v>
      </c>
      <c r="E1638" s="8">
        <v>-82.9381618284864</v>
      </c>
      <c r="F1638" s="8">
        <v>2.8586002910481731</v>
      </c>
      <c r="G1638" s="8">
        <v>118.12440990753431</v>
      </c>
      <c r="H1638" s="8">
        <v>-123.48800050679013</v>
      </c>
      <c r="I1638" s="8">
        <v>3.5063543017487899</v>
      </c>
    </row>
    <row r="1639" spans="1:9" x14ac:dyDescent="0.25">
      <c r="A1639">
        <v>13</v>
      </c>
      <c r="B1639">
        <v>166</v>
      </c>
      <c r="C1639">
        <v>166</v>
      </c>
      <c r="D1639" s="8">
        <v>117.45587580603124</v>
      </c>
      <c r="E1639" s="8">
        <v>-124.15653460829951</v>
      </c>
      <c r="F1639" s="8">
        <v>-0.95909375616206149</v>
      </c>
      <c r="G1639" s="8">
        <v>110.5254262259206</v>
      </c>
      <c r="H1639" s="8">
        <v>-117.22608502818886</v>
      </c>
      <c r="I1639" s="8">
        <v>-0.46388711391589427</v>
      </c>
    </row>
    <row r="1640" spans="1:9" x14ac:dyDescent="0.25">
      <c r="A1640">
        <v>14</v>
      </c>
      <c r="B1640">
        <v>166</v>
      </c>
      <c r="C1640">
        <v>166</v>
      </c>
      <c r="D1640" s="8">
        <v>50.625148368896504</v>
      </c>
      <c r="E1640" s="8">
        <v>-54.344505132023585</v>
      </c>
      <c r="F1640" s="8">
        <v>-0.48632012285720461</v>
      </c>
      <c r="G1640" s="8">
        <v>50.145090776141089</v>
      </c>
      <c r="H1640" s="8">
        <v>-53.86444753926817</v>
      </c>
      <c r="I1640" s="8">
        <v>-0.20786773912331802</v>
      </c>
    </row>
    <row r="1641" spans="1:9" x14ac:dyDescent="0.25">
      <c r="A1641">
        <v>15</v>
      </c>
      <c r="B1641">
        <v>166</v>
      </c>
      <c r="C1641">
        <v>166</v>
      </c>
      <c r="D1641" s="8">
        <v>52.10819848521465</v>
      </c>
      <c r="E1641" s="8">
        <v>-51.901339830137012</v>
      </c>
      <c r="F1641" s="8">
        <v>-9.2733784967283004</v>
      </c>
      <c r="G1641" s="8">
        <v>39.474963571433804</v>
      </c>
      <c r="H1641" s="8">
        <v>-39.268104916356165</v>
      </c>
      <c r="I1641" s="8">
        <v>-8.9949261129944134</v>
      </c>
    </row>
    <row r="1642" spans="1:9" x14ac:dyDescent="0.25">
      <c r="A1642">
        <v>16</v>
      </c>
      <c r="B1642">
        <v>166</v>
      </c>
      <c r="C1642">
        <v>166</v>
      </c>
      <c r="D1642" s="8">
        <v>85.568547708352696</v>
      </c>
      <c r="E1642" s="8">
        <v>-85.279428356546305</v>
      </c>
      <c r="F1642" s="8">
        <v>-9.0173591220164617</v>
      </c>
      <c r="G1642" s="8">
        <v>0.14455967590081978</v>
      </c>
      <c r="H1642" s="8">
        <v>0.14455967590556743</v>
      </c>
      <c r="I1642" s="8">
        <v>-8.522152479770293</v>
      </c>
    </row>
    <row r="1643" spans="1:9" x14ac:dyDescent="0.25">
      <c r="A1643">
        <v>17</v>
      </c>
      <c r="B1643">
        <v>166</v>
      </c>
      <c r="C1643">
        <v>166</v>
      </c>
      <c r="D1643" s="8">
        <v>2.877965458704435</v>
      </c>
      <c r="E1643" s="8">
        <v>2.8779654587784957</v>
      </c>
      <c r="F1643" s="8">
        <v>-3.8433538779573317</v>
      </c>
      <c r="G1643" s="8">
        <v>-6.3935934128139547</v>
      </c>
      <c r="H1643" s="8">
        <v>12.149524330296886</v>
      </c>
      <c r="I1643" s="8">
        <v>-3.6808126367915746</v>
      </c>
    </row>
    <row r="1644" spans="1:9" x14ac:dyDescent="0.25">
      <c r="A1644">
        <v>18</v>
      </c>
      <c r="B1644">
        <v>166</v>
      </c>
      <c r="C1644">
        <v>166</v>
      </c>
      <c r="D1644" s="8">
        <v>-2.8345553661832037</v>
      </c>
      <c r="E1644" s="8">
        <v>5.9592801740404377</v>
      </c>
      <c r="F1644" s="8">
        <v>-3.9080091432748767</v>
      </c>
      <c r="G1644" s="8">
        <v>-7.2314731363037676</v>
      </c>
      <c r="H1644" s="8">
        <v>10.356197944161002</v>
      </c>
      <c r="I1644" s="8">
        <v>-3.616157371505889</v>
      </c>
    </row>
    <row r="1645" spans="1:9" x14ac:dyDescent="0.25">
      <c r="A1645">
        <v>19</v>
      </c>
      <c r="B1645">
        <v>166</v>
      </c>
      <c r="C1645">
        <v>166</v>
      </c>
      <c r="D1645" s="8">
        <v>-8.7165229827075059</v>
      </c>
      <c r="E1645" s="8">
        <v>8.8711480977264365</v>
      </c>
      <c r="F1645" s="8">
        <v>-13.139843058884669</v>
      </c>
      <c r="G1645" s="8">
        <v>-23.903104834445582</v>
      </c>
      <c r="H1645" s="8">
        <v>24.057729949464512</v>
      </c>
      <c r="I1645" s="8">
        <v>-12.847991287115681</v>
      </c>
    </row>
    <row r="1646" spans="1:9" x14ac:dyDescent="0.25">
      <c r="A1646">
        <v>20</v>
      </c>
      <c r="B1646">
        <v>166</v>
      </c>
      <c r="C1646">
        <v>166</v>
      </c>
      <c r="D1646" s="8">
        <v>-75.713883127270918</v>
      </c>
      <c r="E1646" s="8">
        <v>75.515708247965563</v>
      </c>
      <c r="F1646" s="8">
        <v>-13.285768944712094</v>
      </c>
      <c r="G1646" s="8">
        <v>-106.08704683062101</v>
      </c>
      <c r="H1646" s="8">
        <v>105.88887195131565</v>
      </c>
      <c r="I1646" s="8">
        <v>-12.702065401174119</v>
      </c>
    </row>
    <row r="1647" spans="1:9" x14ac:dyDescent="0.25">
      <c r="A1647">
        <v>21</v>
      </c>
      <c r="B1647">
        <v>166</v>
      </c>
      <c r="C1647">
        <v>166</v>
      </c>
      <c r="D1647" s="8">
        <v>-34.698264102279225</v>
      </c>
      <c r="E1647" s="8">
        <v>-34.698264102271111</v>
      </c>
      <c r="F1647" s="8">
        <v>-0.24864625325108172</v>
      </c>
      <c r="G1647" s="8">
        <v>-34.698264102271317</v>
      </c>
      <c r="H1647" s="8">
        <v>-34.698264102279019</v>
      </c>
      <c r="I1647" s="8">
        <v>0.24864625325140879</v>
      </c>
    </row>
    <row r="1648" spans="1:9" x14ac:dyDescent="0.25">
      <c r="A1648">
        <v>22</v>
      </c>
      <c r="B1648">
        <v>166</v>
      </c>
      <c r="C1648">
        <v>166</v>
      </c>
      <c r="D1648" s="8">
        <v>1.2752535221314438</v>
      </c>
      <c r="E1648" s="8">
        <v>1.2752535221323524</v>
      </c>
      <c r="F1648" s="8">
        <v>-0.37773921846617464</v>
      </c>
      <c r="G1648" s="8">
        <v>1.275253522132342</v>
      </c>
      <c r="H1648" s="8">
        <v>1.2752535221314543</v>
      </c>
      <c r="I1648" s="8">
        <v>0.37773921846619674</v>
      </c>
    </row>
    <row r="1649" spans="1:9" x14ac:dyDescent="0.25">
      <c r="A1649">
        <v>23</v>
      </c>
      <c r="B1649">
        <v>166</v>
      </c>
      <c r="C1649">
        <v>166</v>
      </c>
      <c r="D1649" s="8">
        <v>-11.766215745034145</v>
      </c>
      <c r="E1649" s="8">
        <v>-11.766215745034845</v>
      </c>
      <c r="F1649" s="8">
        <v>-0.24864625325126188</v>
      </c>
      <c r="G1649" s="8">
        <v>-11.766215745034861</v>
      </c>
      <c r="H1649" s="8">
        <v>-11.766215745034129</v>
      </c>
      <c r="I1649" s="8">
        <v>0.2486462532512286</v>
      </c>
    </row>
    <row r="1650" spans="1:9" x14ac:dyDescent="0.25">
      <c r="A1650">
        <v>24</v>
      </c>
      <c r="B1650">
        <v>166</v>
      </c>
      <c r="C1650">
        <v>166</v>
      </c>
      <c r="D1650" s="8">
        <v>103.81625409679889</v>
      </c>
      <c r="E1650" s="8">
        <v>-118.09550480688803</v>
      </c>
      <c r="F1650" s="8">
        <v>1.1966101810805418</v>
      </c>
      <c r="G1650" s="8">
        <v>116.15825200276274</v>
      </c>
      <c r="H1650" s="8">
        <v>-130.43750271285188</v>
      </c>
      <c r="I1650" s="8">
        <v>1.7492504010441254</v>
      </c>
    </row>
    <row r="1651" spans="1:9" x14ac:dyDescent="0.25">
      <c r="A1651">
        <v>25</v>
      </c>
      <c r="B1651">
        <v>166</v>
      </c>
      <c r="C1651">
        <v>166</v>
      </c>
      <c r="D1651" s="8">
        <v>-50.562512832022797</v>
      </c>
      <c r="E1651" s="8">
        <v>50.570081970945004</v>
      </c>
      <c r="F1651" s="8">
        <v>-13.270237282926049</v>
      </c>
      <c r="G1651" s="8">
        <v>-159.44132367043511</v>
      </c>
      <c r="H1651" s="8">
        <v>159.44889280935735</v>
      </c>
      <c r="I1651" s="8">
        <v>-12.717597062962465</v>
      </c>
    </row>
    <row r="1652" spans="1:9" x14ac:dyDescent="0.25">
      <c r="A1652">
        <v>1</v>
      </c>
      <c r="B1652">
        <v>167</v>
      </c>
      <c r="C1652">
        <v>167</v>
      </c>
      <c r="D1652" s="8">
        <v>-146.4981342904924</v>
      </c>
      <c r="E1652" s="8">
        <v>131.77067370314015</v>
      </c>
      <c r="F1652" s="8">
        <v>31.135264982966941</v>
      </c>
      <c r="G1652" s="8">
        <v>-73.037533517731887</v>
      </c>
      <c r="H1652" s="8">
        <v>58.310072930379654</v>
      </c>
      <c r="I1652" s="8">
        <v>31.718968526504916</v>
      </c>
    </row>
    <row r="1653" spans="1:9" x14ac:dyDescent="0.25">
      <c r="A1653">
        <v>2</v>
      </c>
      <c r="B1653">
        <v>167</v>
      </c>
      <c r="C1653">
        <v>167</v>
      </c>
      <c r="D1653" s="8">
        <v>52.021887793144998</v>
      </c>
      <c r="E1653" s="8">
        <v>-66.396548386008973</v>
      </c>
      <c r="F1653" s="8">
        <v>31.281190868993715</v>
      </c>
      <c r="G1653" s="8">
        <v>88.752188179689057</v>
      </c>
      <c r="H1653" s="8">
        <v>-103.12684877255305</v>
      </c>
      <c r="I1653" s="8">
        <v>31.573042640762704</v>
      </c>
    </row>
    <row r="1654" spans="1:9" x14ac:dyDescent="0.25">
      <c r="A1654">
        <v>3</v>
      </c>
      <c r="B1654">
        <v>167</v>
      </c>
      <c r="C1654">
        <v>167</v>
      </c>
      <c r="D1654" s="8">
        <v>99.881439459299074</v>
      </c>
      <c r="E1654" s="8">
        <v>-91.997597492930865</v>
      </c>
      <c r="F1654" s="8">
        <v>-41.189729187842154</v>
      </c>
      <c r="G1654" s="8">
        <v>51.911680220941932</v>
      </c>
      <c r="H1654" s="8">
        <v>-44.027838254573709</v>
      </c>
      <c r="I1654" s="8">
        <v>-40.897877416073165</v>
      </c>
    </row>
    <row r="1655" spans="1:9" x14ac:dyDescent="0.25">
      <c r="A1655">
        <v>4</v>
      </c>
      <c r="B1655">
        <v>167</v>
      </c>
      <c r="C1655">
        <v>167</v>
      </c>
      <c r="D1655" s="8">
        <v>108.30200760302023</v>
      </c>
      <c r="E1655" s="8">
        <v>-94.000819095496468</v>
      </c>
      <c r="F1655" s="8">
        <v>-41.125073922103539</v>
      </c>
      <c r="G1655" s="8">
        <v>7.1505942537356235</v>
      </c>
      <c r="H1655" s="8">
        <v>7.1505942537881344</v>
      </c>
      <c r="I1655" s="8">
        <v>-40.962532680937784</v>
      </c>
    </row>
    <row r="1656" spans="1:9" x14ac:dyDescent="0.25">
      <c r="A1656">
        <v>5</v>
      </c>
      <c r="B1656">
        <v>167</v>
      </c>
      <c r="C1656">
        <v>167</v>
      </c>
      <c r="D1656" s="8">
        <v>17.571992556210851</v>
      </c>
      <c r="E1656" s="8">
        <v>17.571992556139044</v>
      </c>
      <c r="F1656" s="8">
        <v>12.707578137084647</v>
      </c>
      <c r="G1656" s="8">
        <v>143.76516041288488</v>
      </c>
      <c r="H1656" s="8">
        <v>-108.621175300535</v>
      </c>
      <c r="I1656" s="8">
        <v>13.202784779330813</v>
      </c>
    </row>
    <row r="1657" spans="1:9" x14ac:dyDescent="0.25">
      <c r="A1657">
        <v>6</v>
      </c>
      <c r="B1657">
        <v>167</v>
      </c>
      <c r="C1657">
        <v>167</v>
      </c>
      <c r="D1657" s="8">
        <v>67.812742056114587</v>
      </c>
      <c r="E1657" s="8">
        <v>-48.510991921657002</v>
      </c>
      <c r="F1657" s="8">
        <v>13.180351770532793</v>
      </c>
      <c r="G1657" s="8">
        <v>86.234742449290678</v>
      </c>
      <c r="H1657" s="8">
        <v>-66.932992314833086</v>
      </c>
      <c r="I1657" s="8">
        <v>13.45880415426668</v>
      </c>
    </row>
    <row r="1658" spans="1:9" x14ac:dyDescent="0.25">
      <c r="A1658">
        <v>7</v>
      </c>
      <c r="B1658">
        <v>167</v>
      </c>
      <c r="C1658">
        <v>167</v>
      </c>
      <c r="D1658" s="8">
        <v>68.374573290146728</v>
      </c>
      <c r="E1658" s="8">
        <v>-84.793161473907034</v>
      </c>
      <c r="F1658" s="8">
        <v>-14.493138331462807</v>
      </c>
      <c r="G1658" s="8">
        <v>48.522009205478668</v>
      </c>
      <c r="H1658" s="8">
        <v>-64.940597389238988</v>
      </c>
      <c r="I1658" s="8">
        <v>-14.21468594772892</v>
      </c>
    </row>
    <row r="1659" spans="1:9" x14ac:dyDescent="0.25">
      <c r="A1659">
        <v>8</v>
      </c>
      <c r="B1659">
        <v>167</v>
      </c>
      <c r="C1659">
        <v>167</v>
      </c>
      <c r="D1659" s="8">
        <v>108.14868713269888</v>
      </c>
      <c r="E1659" s="8">
        <v>-138.02989173224583</v>
      </c>
      <c r="F1659" s="8">
        <v>-14.237118956633108</v>
      </c>
      <c r="G1659" s="8">
        <v>-28.119670089501774</v>
      </c>
      <c r="H1659" s="8">
        <v>-1.7615345100451858</v>
      </c>
      <c r="I1659" s="8">
        <v>-13.741912314386939</v>
      </c>
    </row>
    <row r="1660" spans="1:9" x14ac:dyDescent="0.25">
      <c r="A1660">
        <v>9</v>
      </c>
      <c r="B1660">
        <v>167</v>
      </c>
      <c r="C1660">
        <v>167</v>
      </c>
      <c r="D1660" s="8">
        <v>-27.451135987459423</v>
      </c>
      <c r="E1660" s="8">
        <v>-1.0930004080108233</v>
      </c>
      <c r="F1660" s="8">
        <v>-4.4671897927732749</v>
      </c>
      <c r="G1660" s="8">
        <v>-80.243551918874829</v>
      </c>
      <c r="H1660" s="8">
        <v>51.699415523404582</v>
      </c>
      <c r="I1660" s="8">
        <v>-3.8194357820726577</v>
      </c>
    </row>
    <row r="1661" spans="1:9" x14ac:dyDescent="0.25">
      <c r="A1661">
        <v>10</v>
      </c>
      <c r="B1661">
        <v>167</v>
      </c>
      <c r="C1661">
        <v>167</v>
      </c>
      <c r="D1661" s="8">
        <v>-78.756307597813588</v>
      </c>
      <c r="E1661" s="8">
        <v>53.186659844464998</v>
      </c>
      <c r="F1661" s="8">
        <v>4.8537699593610117</v>
      </c>
      <c r="G1661" s="8">
        <v>-12.784823876672675</v>
      </c>
      <c r="H1661" s="8">
        <v>-12.784823876675908</v>
      </c>
      <c r="I1661" s="8">
        <v>5.5015239700616281</v>
      </c>
    </row>
    <row r="1662" spans="1:9" x14ac:dyDescent="0.25">
      <c r="A1662">
        <v>11</v>
      </c>
      <c r="B1662">
        <v>167</v>
      </c>
      <c r="C1662">
        <v>167</v>
      </c>
      <c r="D1662" s="8">
        <v>-12.352254214941325</v>
      </c>
      <c r="E1662" s="8">
        <v>-12.352254214937052</v>
      </c>
      <c r="F1662" s="8">
        <v>-9.0649148744144785</v>
      </c>
      <c r="G1662" s="8">
        <v>-123.72702376085894</v>
      </c>
      <c r="H1662" s="8">
        <v>99.022515330980553</v>
      </c>
      <c r="I1662" s="8">
        <v>-8.4171608637138622</v>
      </c>
    </row>
    <row r="1663" spans="1:9" x14ac:dyDescent="0.25">
      <c r="A1663">
        <v>12</v>
      </c>
      <c r="B1663">
        <v>167</v>
      </c>
      <c r="C1663">
        <v>167</v>
      </c>
      <c r="D1663" s="8">
        <v>-125.58819054197716</v>
      </c>
      <c r="E1663" s="8">
        <v>97.161348549864897</v>
      </c>
      <c r="F1663" s="8">
        <v>3.3363161282300426</v>
      </c>
      <c r="G1663" s="8">
        <v>-78.951489860378857</v>
      </c>
      <c r="H1663" s="8">
        <v>50.524647868266598</v>
      </c>
      <c r="I1663" s="8">
        <v>3.984070138930659</v>
      </c>
    </row>
    <row r="1664" spans="1:9" x14ac:dyDescent="0.25">
      <c r="A1664">
        <v>13</v>
      </c>
      <c r="B1664">
        <v>167</v>
      </c>
      <c r="C1664">
        <v>167</v>
      </c>
      <c r="D1664" s="8">
        <v>-79.993946421873417</v>
      </c>
      <c r="E1664" s="8">
        <v>49.482191306765593</v>
      </c>
      <c r="F1664" s="8">
        <v>16.339063911065772</v>
      </c>
      <c r="G1664" s="8">
        <v>81.572612021683383</v>
      </c>
      <c r="H1664" s="8">
        <v>-112.08436713679122</v>
      </c>
      <c r="I1664" s="8">
        <v>16.834270553311939</v>
      </c>
    </row>
    <row r="1665" spans="1:9" x14ac:dyDescent="0.25">
      <c r="A1665">
        <v>14</v>
      </c>
      <c r="B1665">
        <v>167</v>
      </c>
      <c r="C1665">
        <v>167</v>
      </c>
      <c r="D1665" s="8">
        <v>36.245803523626208</v>
      </c>
      <c r="E1665" s="8">
        <v>-53.009832535007803</v>
      </c>
      <c r="F1665" s="8">
        <v>16.811837544331333</v>
      </c>
      <c r="G1665" s="8">
        <v>59.690427947503856</v>
      </c>
      <c r="H1665" s="8">
        <v>-76.454456958885459</v>
      </c>
      <c r="I1665" s="8">
        <v>17.090289928065218</v>
      </c>
    </row>
    <row r="1666" spans="1:9" x14ac:dyDescent="0.25">
      <c r="A1666">
        <v>15</v>
      </c>
      <c r="B1666">
        <v>167</v>
      </c>
      <c r="C1666">
        <v>167</v>
      </c>
      <c r="D1666" s="8">
        <v>79.405839069536484</v>
      </c>
      <c r="E1666" s="8">
        <v>-56.739045836780491</v>
      </c>
      <c r="F1666" s="8">
        <v>-12.009445192547268</v>
      </c>
      <c r="G1666" s="8">
        <v>62.988413553882921</v>
      </c>
      <c r="H1666" s="8">
        <v>-40.321620321126929</v>
      </c>
      <c r="I1666" s="8">
        <v>-11.730992808813381</v>
      </c>
    </row>
    <row r="1667" spans="1:9" x14ac:dyDescent="0.25">
      <c r="A1667">
        <v>16</v>
      </c>
      <c r="B1667">
        <v>167</v>
      </c>
      <c r="C1667">
        <v>167</v>
      </c>
      <c r="D1667" s="8">
        <v>132.7185100939345</v>
      </c>
      <c r="E1667" s="8">
        <v>-91.432142575679066</v>
      </c>
      <c r="F1667" s="8">
        <v>-11.753425817824169</v>
      </c>
      <c r="G1667" s="8">
        <v>20.64318375912557</v>
      </c>
      <c r="H1667" s="8">
        <v>20.643183759129869</v>
      </c>
      <c r="I1667" s="8">
        <v>-11.258219175578004</v>
      </c>
    </row>
    <row r="1668" spans="1:9" x14ac:dyDescent="0.25">
      <c r="A1668">
        <v>17</v>
      </c>
      <c r="B1668">
        <v>167</v>
      </c>
      <c r="C1668">
        <v>167</v>
      </c>
      <c r="D1668" s="8">
        <v>7.1577229156996465</v>
      </c>
      <c r="E1668" s="8">
        <v>7.1577229157792432</v>
      </c>
      <c r="F1668" s="8">
        <v>49.157651920098374</v>
      </c>
      <c r="G1668" s="8">
        <v>128.50579999805234</v>
      </c>
      <c r="H1668" s="8">
        <v>-114.19035416657344</v>
      </c>
      <c r="I1668" s="8">
        <v>49.320193161264136</v>
      </c>
    </row>
    <row r="1669" spans="1:9" x14ac:dyDescent="0.25">
      <c r="A1669">
        <v>18</v>
      </c>
      <c r="B1669">
        <v>167</v>
      </c>
      <c r="C1669">
        <v>167</v>
      </c>
      <c r="D1669" s="8">
        <v>61.493658890827675</v>
      </c>
      <c r="E1669" s="8">
        <v>-53.601876581606348</v>
      </c>
      <c r="F1669" s="8">
        <v>49.092996654770417</v>
      </c>
      <c r="G1669" s="8">
        <v>119.04142662702758</v>
      </c>
      <c r="H1669" s="8">
        <v>-111.14964431780625</v>
      </c>
      <c r="I1669" s="8">
        <v>49.384848426539421</v>
      </c>
    </row>
    <row r="1670" spans="1:9" x14ac:dyDescent="0.25">
      <c r="A1670">
        <v>19</v>
      </c>
      <c r="B1670">
        <v>167</v>
      </c>
      <c r="C1670">
        <v>167</v>
      </c>
      <c r="D1670" s="8">
        <v>106.66238845879721</v>
      </c>
      <c r="E1670" s="8">
        <v>-123.52868248607172</v>
      </c>
      <c r="F1670" s="8">
        <v>-31.573042640711364</v>
      </c>
      <c r="G1670" s="8">
        <v>69.932088072310904</v>
      </c>
      <c r="H1670" s="8">
        <v>-86.79838209958541</v>
      </c>
      <c r="I1670" s="8">
        <v>-31.281190868942378</v>
      </c>
    </row>
    <row r="1671" spans="1:9" x14ac:dyDescent="0.25">
      <c r="A1671">
        <v>20</v>
      </c>
      <c r="B1671">
        <v>167</v>
      </c>
      <c r="C1671">
        <v>167</v>
      </c>
      <c r="D1671" s="8">
        <v>-55.127333238668633</v>
      </c>
      <c r="E1671" s="8">
        <v>37.908239217069827</v>
      </c>
      <c r="F1671" s="8">
        <v>-31.718968526544138</v>
      </c>
      <c r="G1671" s="8">
        <v>-128.58793401152082</v>
      </c>
      <c r="H1671" s="8">
        <v>111.36883998992201</v>
      </c>
      <c r="I1671" s="8">
        <v>-31.135264983006163</v>
      </c>
    </row>
    <row r="1672" spans="1:9" x14ac:dyDescent="0.25">
      <c r="A1672">
        <v>21</v>
      </c>
      <c r="B1672">
        <v>167</v>
      </c>
      <c r="C1672">
        <v>167</v>
      </c>
      <c r="D1672" s="8">
        <v>-92.366098483428232</v>
      </c>
      <c r="E1672" s="8">
        <v>-92.366098483418369</v>
      </c>
      <c r="F1672" s="8">
        <v>-0.2486462532510432</v>
      </c>
      <c r="G1672" s="8">
        <v>-92.366098483418568</v>
      </c>
      <c r="H1672" s="8">
        <v>-92.366098483428033</v>
      </c>
      <c r="I1672" s="8">
        <v>0.24864625325144732</v>
      </c>
    </row>
    <row r="1673" spans="1:9" x14ac:dyDescent="0.25">
      <c r="A1673">
        <v>22</v>
      </c>
      <c r="B1673">
        <v>167</v>
      </c>
      <c r="C1673">
        <v>167</v>
      </c>
      <c r="D1673" s="8">
        <v>-2.1561779730137083</v>
      </c>
      <c r="E1673" s="8">
        <v>-2.1561779730129489</v>
      </c>
      <c r="F1673" s="8">
        <v>-0.37773921846617475</v>
      </c>
      <c r="G1673" s="8">
        <v>-2.1561779730129458</v>
      </c>
      <c r="H1673" s="8">
        <v>-2.1561779730137114</v>
      </c>
      <c r="I1673" s="8">
        <v>0.37773921846619662</v>
      </c>
    </row>
    <row r="1674" spans="1:9" x14ac:dyDescent="0.25">
      <c r="A1674">
        <v>23</v>
      </c>
      <c r="B1674">
        <v>167</v>
      </c>
      <c r="C1674">
        <v>167</v>
      </c>
      <c r="D1674" s="8">
        <v>-102.81099403747774</v>
      </c>
      <c r="E1674" s="8">
        <v>-102.81099403747854</v>
      </c>
      <c r="F1674" s="8">
        <v>-0.24864625325126111</v>
      </c>
      <c r="G1674" s="8">
        <v>-102.81099403747854</v>
      </c>
      <c r="H1674" s="8">
        <v>-102.81099403747774</v>
      </c>
      <c r="I1674" s="8">
        <v>0.24864625325122938</v>
      </c>
    </row>
    <row r="1675" spans="1:9" x14ac:dyDescent="0.25">
      <c r="A1675">
        <v>24</v>
      </c>
      <c r="B1675">
        <v>167</v>
      </c>
      <c r="C1675">
        <v>167</v>
      </c>
      <c r="D1675" s="8">
        <v>-151.52332124281523</v>
      </c>
      <c r="E1675" s="8">
        <v>125.44275578912143</v>
      </c>
      <c r="F1675" s="8">
        <v>31.150796644759577</v>
      </c>
      <c r="G1675" s="8">
        <v>111.81121096898805</v>
      </c>
      <c r="H1675" s="8">
        <v>-137.89177642268186</v>
      </c>
      <c r="I1675" s="8">
        <v>31.703436864723162</v>
      </c>
    </row>
    <row r="1676" spans="1:9" x14ac:dyDescent="0.25">
      <c r="A1676">
        <v>25</v>
      </c>
      <c r="B1676">
        <v>167</v>
      </c>
      <c r="C1676">
        <v>167</v>
      </c>
      <c r="D1676" s="8">
        <v>149.96760574186115</v>
      </c>
      <c r="E1676" s="8">
        <v>-180.52203658021895</v>
      </c>
      <c r="F1676" s="8">
        <v>-31.70343686475805</v>
      </c>
      <c r="G1676" s="8">
        <v>-113.36692647023452</v>
      </c>
      <c r="H1676" s="8">
        <v>82.812495631876686</v>
      </c>
      <c r="I1676" s="8">
        <v>-31.150796644794468</v>
      </c>
    </row>
    <row r="1677" spans="1:9" x14ac:dyDescent="0.25">
      <c r="A1677">
        <v>1</v>
      </c>
      <c r="B1677">
        <v>168</v>
      </c>
      <c r="C1677">
        <v>168</v>
      </c>
      <c r="D1677" s="8">
        <v>-97.558207506336529</v>
      </c>
      <c r="E1677" s="8">
        <v>83.895674843096643</v>
      </c>
      <c r="F1677" s="8">
        <v>24.271233092435128</v>
      </c>
      <c r="G1677" s="8">
        <v>-40.142219108838489</v>
      </c>
      <c r="H1677" s="8">
        <v>26.479686445598606</v>
      </c>
      <c r="I1677" s="8">
        <v>24.8549366359731</v>
      </c>
    </row>
    <row r="1678" spans="1:9" x14ac:dyDescent="0.25">
      <c r="A1678">
        <v>2</v>
      </c>
      <c r="B1678">
        <v>168</v>
      </c>
      <c r="C1678">
        <v>168</v>
      </c>
      <c r="D1678" s="8">
        <v>57.64136116409091</v>
      </c>
      <c r="E1678" s="8">
        <v>-70.951093832840115</v>
      </c>
      <c r="F1678" s="8">
        <v>24.417158978463352</v>
      </c>
      <c r="G1678" s="8">
        <v>86.349355363005628</v>
      </c>
      <c r="H1678" s="8">
        <v>-99.659088031754834</v>
      </c>
      <c r="I1678" s="8">
        <v>24.709010750232338</v>
      </c>
    </row>
    <row r="1679" spans="1:9" x14ac:dyDescent="0.25">
      <c r="A1679">
        <v>3</v>
      </c>
      <c r="B1679">
        <v>168</v>
      </c>
      <c r="C1679">
        <v>168</v>
      </c>
      <c r="D1679" s="8">
        <v>96.240309473996462</v>
      </c>
      <c r="E1679" s="8">
        <v>-89.768133920750728</v>
      </c>
      <c r="F1679" s="8">
        <v>-39.93398238472524</v>
      </c>
      <c r="G1679" s="8">
        <v>49.738198625012579</v>
      </c>
      <c r="H1679" s="8">
        <v>-43.26602307176686</v>
      </c>
      <c r="I1679" s="8">
        <v>-39.642130612956251</v>
      </c>
    </row>
    <row r="1680" spans="1:9" x14ac:dyDescent="0.25">
      <c r="A1680">
        <v>4</v>
      </c>
      <c r="B1680">
        <v>168</v>
      </c>
      <c r="C1680">
        <v>168</v>
      </c>
      <c r="D1680" s="8">
        <v>103.93988893376911</v>
      </c>
      <c r="E1680" s="8">
        <v>-92.17342540349847</v>
      </c>
      <c r="F1680" s="8">
        <v>-39.869327118990803</v>
      </c>
      <c r="G1680" s="8">
        <v>5.8832317651088433</v>
      </c>
      <c r="H1680" s="8">
        <v>5.8832317651618107</v>
      </c>
      <c r="I1680" s="8">
        <v>-39.706785877825041</v>
      </c>
    </row>
    <row r="1681" spans="1:9" x14ac:dyDescent="0.25">
      <c r="A1681">
        <v>5</v>
      </c>
      <c r="B1681">
        <v>168</v>
      </c>
      <c r="C1681">
        <v>168</v>
      </c>
      <c r="D1681" s="8">
        <v>16.634067859627717</v>
      </c>
      <c r="E1681" s="8">
        <v>16.634067859556527</v>
      </c>
      <c r="F1681" s="8">
        <v>9.0799870439642998</v>
      </c>
      <c r="G1681" s="8">
        <v>107.49178223722386</v>
      </c>
      <c r="H1681" s="8">
        <v>-74.223646518039615</v>
      </c>
      <c r="I1681" s="8">
        <v>9.575193686210465</v>
      </c>
    </row>
    <row r="1682" spans="1:9" x14ac:dyDescent="0.25">
      <c r="A1682">
        <v>6</v>
      </c>
      <c r="B1682">
        <v>168</v>
      </c>
      <c r="C1682">
        <v>168</v>
      </c>
      <c r="D1682" s="8">
        <v>51.012956780272894</v>
      </c>
      <c r="E1682" s="8">
        <v>-32.738872075374765</v>
      </c>
      <c r="F1682" s="8">
        <v>9.5527606773868765</v>
      </c>
      <c r="G1682" s="8">
        <v>64.41771978553237</v>
      </c>
      <c r="H1682" s="8">
        <v>-46.143635080634233</v>
      </c>
      <c r="I1682" s="8">
        <v>9.8312130611207635</v>
      </c>
    </row>
    <row r="1683" spans="1:9" x14ac:dyDescent="0.25">
      <c r="A1683">
        <v>7</v>
      </c>
      <c r="B1683">
        <v>168</v>
      </c>
      <c r="C1683">
        <v>168</v>
      </c>
      <c r="D1683" s="8">
        <v>48.598703159271565</v>
      </c>
      <c r="E1683" s="8">
        <v>-61.962651706827472</v>
      </c>
      <c r="F1683" s="8">
        <v>-13.931535582198274</v>
      </c>
      <c r="G1683" s="8">
        <v>29.522878855470495</v>
      </c>
      <c r="H1683" s="8">
        <v>-42.886827403026402</v>
      </c>
      <c r="I1683" s="8">
        <v>-13.653083198464385</v>
      </c>
    </row>
    <row r="1684" spans="1:9" x14ac:dyDescent="0.25">
      <c r="A1684">
        <v>8</v>
      </c>
      <c r="B1684">
        <v>168</v>
      </c>
      <c r="C1684">
        <v>168</v>
      </c>
      <c r="D1684" s="8">
        <v>66.400565966608156</v>
      </c>
      <c r="E1684" s="8">
        <v>-90.705983210620246</v>
      </c>
      <c r="F1684" s="8">
        <v>-13.67551620736274</v>
      </c>
      <c r="G1684" s="8">
        <v>-64.397359966299874</v>
      </c>
      <c r="H1684" s="8">
        <v>40.09194272228779</v>
      </c>
      <c r="I1684" s="8">
        <v>-13.180309565116572</v>
      </c>
    </row>
    <row r="1685" spans="1:9" x14ac:dyDescent="0.25">
      <c r="A1685">
        <v>9</v>
      </c>
      <c r="B1685">
        <v>168</v>
      </c>
      <c r="C1685">
        <v>168</v>
      </c>
      <c r="D1685" s="8">
        <v>-63.728825864257608</v>
      </c>
      <c r="E1685" s="8">
        <v>40.760476824322787</v>
      </c>
      <c r="F1685" s="8">
        <v>-3.9055870435042448</v>
      </c>
      <c r="G1685" s="8">
        <v>-109.36552668344798</v>
      </c>
      <c r="H1685" s="8">
        <v>86.39717764351316</v>
      </c>
      <c r="I1685" s="8">
        <v>-3.257833032803628</v>
      </c>
    </row>
    <row r="1686" spans="1:9" x14ac:dyDescent="0.25">
      <c r="A1686">
        <v>10</v>
      </c>
      <c r="B1686">
        <v>168</v>
      </c>
      <c r="C1686">
        <v>168</v>
      </c>
      <c r="D1686" s="8">
        <v>-109.73654503751661</v>
      </c>
      <c r="E1686" s="8">
        <v>86.026159289443541</v>
      </c>
      <c r="F1686" s="8">
        <v>7.3581555539490306</v>
      </c>
      <c r="G1686" s="8">
        <v>-11.855192874035096</v>
      </c>
      <c r="H1686" s="8">
        <v>-11.855192874037956</v>
      </c>
      <c r="I1686" s="8">
        <v>8.005909564649647</v>
      </c>
    </row>
    <row r="1687" spans="1:9" x14ac:dyDescent="0.25">
      <c r="A1687">
        <v>11</v>
      </c>
      <c r="B1687">
        <v>168</v>
      </c>
      <c r="C1687">
        <v>168</v>
      </c>
      <c r="D1687" s="8">
        <v>-12.405268087199275</v>
      </c>
      <c r="E1687" s="8">
        <v>-12.405268087195115</v>
      </c>
      <c r="F1687" s="8">
        <v>-5.6440405908966849</v>
      </c>
      <c r="G1687" s="8">
        <v>-80.192640955570894</v>
      </c>
      <c r="H1687" s="8">
        <v>55.382104781176501</v>
      </c>
      <c r="I1687" s="8">
        <v>-4.9962865801960676</v>
      </c>
    </row>
    <row r="1688" spans="1:9" x14ac:dyDescent="0.25">
      <c r="A1688">
        <v>12</v>
      </c>
      <c r="B1688">
        <v>168</v>
      </c>
      <c r="C1688">
        <v>168</v>
      </c>
      <c r="D1688" s="8">
        <v>-80.195545061560281</v>
      </c>
      <c r="E1688" s="8">
        <v>55.379200675189551</v>
      </c>
      <c r="F1688" s="8">
        <v>4.3609720214250869</v>
      </c>
      <c r="G1688" s="8">
        <v>-20.503093372137812</v>
      </c>
      <c r="H1688" s="8">
        <v>-4.3132510142329128</v>
      </c>
      <c r="I1688" s="8">
        <v>5.0087260321257041</v>
      </c>
    </row>
    <row r="1689" spans="1:9" x14ac:dyDescent="0.25">
      <c r="A1689">
        <v>13</v>
      </c>
      <c r="B1689">
        <v>168</v>
      </c>
      <c r="C1689">
        <v>168</v>
      </c>
      <c r="D1689" s="8">
        <v>-21.545549933626738</v>
      </c>
      <c r="E1689" s="8">
        <v>-5.3557075757281982</v>
      </c>
      <c r="F1689" s="8">
        <v>13.024718568617361</v>
      </c>
      <c r="G1689" s="8">
        <v>107.73680319147833</v>
      </c>
      <c r="H1689" s="8">
        <v>-134.63806070083328</v>
      </c>
      <c r="I1689" s="8">
        <v>13.519925210863528</v>
      </c>
    </row>
    <row r="1690" spans="1:9" x14ac:dyDescent="0.25">
      <c r="A1690">
        <v>14</v>
      </c>
      <c r="B1690">
        <v>168</v>
      </c>
      <c r="C1690">
        <v>168</v>
      </c>
      <c r="D1690" s="8">
        <v>48.46171877597169</v>
      </c>
      <c r="E1690" s="8">
        <v>-63.247772590340801</v>
      </c>
      <c r="F1690" s="8">
        <v>13.497492201902768</v>
      </c>
      <c r="G1690" s="8">
        <v>67.322348768967515</v>
      </c>
      <c r="H1690" s="8">
        <v>-82.108402583336613</v>
      </c>
      <c r="I1690" s="8">
        <v>13.775944585636655</v>
      </c>
    </row>
    <row r="1691" spans="1:9" x14ac:dyDescent="0.25">
      <c r="A1691">
        <v>15</v>
      </c>
      <c r="B1691">
        <v>168</v>
      </c>
      <c r="C1691">
        <v>168</v>
      </c>
      <c r="D1691" s="8">
        <v>83.859886661926041</v>
      </c>
      <c r="E1691" s="8">
        <v>-65.570864690303878</v>
      </c>
      <c r="F1691" s="8">
        <v>-13.140630026813788</v>
      </c>
      <c r="G1691" s="8">
        <v>65.877945549726732</v>
      </c>
      <c r="H1691" s="8">
        <v>-47.588923578104563</v>
      </c>
      <c r="I1691" s="8">
        <v>-12.862177643079901</v>
      </c>
    </row>
    <row r="1692" spans="1:9" x14ac:dyDescent="0.25">
      <c r="A1692">
        <v>16</v>
      </c>
      <c r="B1692">
        <v>168</v>
      </c>
      <c r="C1692">
        <v>168</v>
      </c>
      <c r="D1692" s="8">
        <v>139.74161434969821</v>
      </c>
      <c r="E1692" s="8">
        <v>-106.44621288647302</v>
      </c>
      <c r="F1692" s="8">
        <v>-12.884610652094306</v>
      </c>
      <c r="G1692" s="8">
        <v>16.647700731610477</v>
      </c>
      <c r="H1692" s="8">
        <v>16.647700731614719</v>
      </c>
      <c r="I1692" s="8">
        <v>-12.389404009848139</v>
      </c>
    </row>
    <row r="1693" spans="1:9" x14ac:dyDescent="0.25">
      <c r="A1693">
        <v>17</v>
      </c>
      <c r="B1693">
        <v>168</v>
      </c>
      <c r="C1693">
        <v>168</v>
      </c>
      <c r="D1693" s="8">
        <v>6.9166565916851797</v>
      </c>
      <c r="E1693" s="8">
        <v>6.9166565917624689</v>
      </c>
      <c r="F1693" s="8">
        <v>38.062610461707557</v>
      </c>
      <c r="G1693" s="8">
        <v>100.92128510421126</v>
      </c>
      <c r="H1693" s="8">
        <v>-87.087971920763621</v>
      </c>
      <c r="I1693" s="8">
        <v>38.225151702873312</v>
      </c>
    </row>
    <row r="1694" spans="1:9" x14ac:dyDescent="0.25">
      <c r="A1694">
        <v>18</v>
      </c>
      <c r="B1694">
        <v>168</v>
      </c>
      <c r="C1694">
        <v>168</v>
      </c>
      <c r="D1694" s="8">
        <v>48.392122170249223</v>
      </c>
      <c r="E1694" s="8">
        <v>-40.768854383117414</v>
      </c>
      <c r="F1694" s="8">
        <v>37.997955196382918</v>
      </c>
      <c r="G1694" s="8">
        <v>92.972610446919617</v>
      </c>
      <c r="H1694" s="8">
        <v>-85.349342659787823</v>
      </c>
      <c r="I1694" s="8">
        <v>38.2898069681519</v>
      </c>
    </row>
    <row r="1695" spans="1:9" x14ac:dyDescent="0.25">
      <c r="A1695">
        <v>19</v>
      </c>
      <c r="B1695">
        <v>168</v>
      </c>
      <c r="C1695">
        <v>168</v>
      </c>
      <c r="D1695" s="8">
        <v>82.521478869890615</v>
      </c>
      <c r="E1695" s="8">
        <v>-95.800474236853006</v>
      </c>
      <c r="F1695" s="8">
        <v>-30.026389311060232</v>
      </c>
      <c r="G1695" s="8">
        <v>47.598822558267699</v>
      </c>
      <c r="H1695" s="8">
        <v>-60.877817925230104</v>
      </c>
      <c r="I1695" s="8">
        <v>-29.734537539291242</v>
      </c>
    </row>
    <row r="1696" spans="1:9" x14ac:dyDescent="0.25">
      <c r="A1696">
        <v>20</v>
      </c>
      <c r="B1696">
        <v>168</v>
      </c>
      <c r="C1696">
        <v>168</v>
      </c>
      <c r="D1696" s="8">
        <v>-71.314608898164337</v>
      </c>
      <c r="E1696" s="8">
        <v>57.682813536877646</v>
      </c>
      <c r="F1696" s="8">
        <v>-30.172315196888661</v>
      </c>
      <c r="G1696" s="8">
        <v>-141.15992152128325</v>
      </c>
      <c r="H1696" s="8">
        <v>127.52812615999657</v>
      </c>
      <c r="I1696" s="8">
        <v>-29.588611653350686</v>
      </c>
    </row>
    <row r="1697" spans="1:9" x14ac:dyDescent="0.25">
      <c r="A1697">
        <v>21</v>
      </c>
      <c r="B1697">
        <v>168</v>
      </c>
      <c r="C1697">
        <v>168</v>
      </c>
      <c r="D1697" s="8">
        <v>-82.017226440749383</v>
      </c>
      <c r="E1697" s="8">
        <v>-82.017226440739947</v>
      </c>
      <c r="F1697" s="8">
        <v>-0.24864625325105294</v>
      </c>
      <c r="G1697" s="8">
        <v>-82.01722644074016</v>
      </c>
      <c r="H1697" s="8">
        <v>-82.01722644074917</v>
      </c>
      <c r="I1697" s="8">
        <v>0.24864625325143758</v>
      </c>
    </row>
    <row r="1698" spans="1:9" x14ac:dyDescent="0.25">
      <c r="A1698">
        <v>22</v>
      </c>
      <c r="B1698">
        <v>168</v>
      </c>
      <c r="C1698">
        <v>168</v>
      </c>
      <c r="D1698" s="8">
        <v>2.9604296601576765</v>
      </c>
      <c r="E1698" s="8">
        <v>2.9604296601584466</v>
      </c>
      <c r="F1698" s="8">
        <v>-0.37773921846617559</v>
      </c>
      <c r="G1698" s="8">
        <v>2.9604296601584621</v>
      </c>
      <c r="H1698" s="8">
        <v>2.960429660157661</v>
      </c>
      <c r="I1698" s="8">
        <v>0.37773921846619579</v>
      </c>
    </row>
    <row r="1699" spans="1:9" x14ac:dyDescent="0.25">
      <c r="A1699">
        <v>23</v>
      </c>
      <c r="B1699">
        <v>168</v>
      </c>
      <c r="C1699">
        <v>168</v>
      </c>
      <c r="D1699" s="8">
        <v>-86.698820701224932</v>
      </c>
      <c r="E1699" s="8">
        <v>-86.698820701225614</v>
      </c>
      <c r="F1699" s="8">
        <v>-0.24864625325126083</v>
      </c>
      <c r="G1699" s="8">
        <v>-86.6988207012256</v>
      </c>
      <c r="H1699" s="8">
        <v>-86.698820701224946</v>
      </c>
      <c r="I1699" s="8">
        <v>0.24864625325122966</v>
      </c>
    </row>
    <row r="1700" spans="1:9" x14ac:dyDescent="0.25">
      <c r="A1700">
        <v>24</v>
      </c>
      <c r="B1700">
        <v>168</v>
      </c>
      <c r="C1700">
        <v>168</v>
      </c>
      <c r="D1700" s="8">
        <v>-82.325341342836253</v>
      </c>
      <c r="E1700" s="8">
        <v>58.156912767328429</v>
      </c>
      <c r="F1700" s="8">
        <v>24.286764754227242</v>
      </c>
      <c r="G1700" s="8">
        <v>123.49399973367042</v>
      </c>
      <c r="H1700" s="8">
        <v>-147.66242830917827</v>
      </c>
      <c r="I1700" s="8">
        <v>24.839404974190828</v>
      </c>
    </row>
    <row r="1701" spans="1:9" x14ac:dyDescent="0.25">
      <c r="A1701">
        <v>25</v>
      </c>
      <c r="B1701">
        <v>168</v>
      </c>
      <c r="C1701">
        <v>168</v>
      </c>
      <c r="D1701" s="8">
        <v>102.31299293962971</v>
      </c>
      <c r="E1701" s="8">
        <v>-126.42623099289668</v>
      </c>
      <c r="F1701" s="8">
        <v>-30.156783535102569</v>
      </c>
      <c r="G1701" s="8">
        <v>-148.06180025990724</v>
      </c>
      <c r="H1701" s="8">
        <v>123.94856220664028</v>
      </c>
      <c r="I1701" s="8">
        <v>-29.604143315138984</v>
      </c>
    </row>
    <row r="1702" spans="1:9" x14ac:dyDescent="0.25">
      <c r="A1702">
        <v>1</v>
      </c>
      <c r="B1702">
        <v>169</v>
      </c>
      <c r="C1702">
        <v>169</v>
      </c>
      <c r="D1702" s="8">
        <v>-159.07012180038168</v>
      </c>
      <c r="E1702" s="8">
        <v>147.92995987333745</v>
      </c>
      <c r="F1702" s="8">
        <v>29.588611653339491</v>
      </c>
      <c r="G1702" s="8">
        <v>-89.224809177288989</v>
      </c>
      <c r="H1702" s="8">
        <v>78.084647250244728</v>
      </c>
      <c r="I1702" s="8">
        <v>30.172315196877467</v>
      </c>
    </row>
    <row r="1703" spans="1:9" x14ac:dyDescent="0.25">
      <c r="A1703">
        <v>2</v>
      </c>
      <c r="B1703">
        <v>169</v>
      </c>
      <c r="C1703">
        <v>169</v>
      </c>
      <c r="D1703" s="8">
        <v>29.688622279152291</v>
      </c>
      <c r="E1703" s="8">
        <v>-40.47598421171363</v>
      </c>
      <c r="F1703" s="8">
        <v>29.734537539365192</v>
      </c>
      <c r="G1703" s="8">
        <v>64.611278590860096</v>
      </c>
      <c r="H1703" s="8">
        <v>-75.398640523421435</v>
      </c>
      <c r="I1703" s="8">
        <v>30.026389311134182</v>
      </c>
    </row>
    <row r="1704" spans="1:9" x14ac:dyDescent="0.25">
      <c r="A1704">
        <v>3</v>
      </c>
      <c r="B1704">
        <v>169</v>
      </c>
      <c r="C1704">
        <v>169</v>
      </c>
      <c r="D1704" s="8">
        <v>73.812623279279009</v>
      </c>
      <c r="E1704" s="8">
        <v>-66.197295834992403</v>
      </c>
      <c r="F1704" s="8">
        <v>-30.09468772948334</v>
      </c>
      <c r="G1704" s="8">
        <v>38.810143500416245</v>
      </c>
      <c r="H1704" s="8">
        <v>-31.194816056129639</v>
      </c>
      <c r="I1704" s="8">
        <v>-29.802835957714358</v>
      </c>
    </row>
    <row r="1705" spans="1:9" x14ac:dyDescent="0.25">
      <c r="A1705">
        <v>4</v>
      </c>
      <c r="B1705">
        <v>169</v>
      </c>
      <c r="C1705">
        <v>169</v>
      </c>
      <c r="D1705" s="8">
        <v>80.717492709288749</v>
      </c>
      <c r="E1705" s="8">
        <v>-66.898436849781987</v>
      </c>
      <c r="F1705" s="8">
        <v>-30.030032463753795</v>
      </c>
      <c r="G1705" s="8">
        <v>6.9095279297262922</v>
      </c>
      <c r="H1705" s="8">
        <v>6.9095279297804781</v>
      </c>
      <c r="I1705" s="8">
        <v>-29.867491222588036</v>
      </c>
    </row>
    <row r="1706" spans="1:9" x14ac:dyDescent="0.25">
      <c r="A1706">
        <v>5</v>
      </c>
      <c r="B1706">
        <v>169</v>
      </c>
      <c r="C1706">
        <v>169</v>
      </c>
      <c r="D1706" s="8">
        <v>13.576509528714677</v>
      </c>
      <c r="E1706" s="8">
        <v>13.57650952864552</v>
      </c>
      <c r="F1706" s="8">
        <v>13.838762971361254</v>
      </c>
      <c r="G1706" s="8">
        <v>150.78826466873048</v>
      </c>
      <c r="H1706" s="8">
        <v>-123.63524561137027</v>
      </c>
      <c r="I1706" s="8">
        <v>14.333969613607421</v>
      </c>
    </row>
    <row r="1707" spans="1:9" x14ac:dyDescent="0.25">
      <c r="A1707">
        <v>6</v>
      </c>
      <c r="B1707">
        <v>169</v>
      </c>
      <c r="C1707">
        <v>169</v>
      </c>
      <c r="D1707" s="8">
        <v>70.702274051998742</v>
      </c>
      <c r="E1707" s="8">
        <v>-55.778295178656812</v>
      </c>
      <c r="F1707" s="8">
        <v>14.311536604828325</v>
      </c>
      <c r="G1707" s="8">
        <v>90.688790041761365</v>
      </c>
      <c r="H1707" s="8">
        <v>-75.764811168419442</v>
      </c>
      <c r="I1707" s="8">
        <v>14.589988988562212</v>
      </c>
    </row>
    <row r="1708" spans="1:9" x14ac:dyDescent="0.25">
      <c r="A1708">
        <v>7</v>
      </c>
      <c r="B1708">
        <v>169</v>
      </c>
      <c r="C1708">
        <v>169</v>
      </c>
      <c r="D1708" s="8">
        <v>76.006494111671245</v>
      </c>
      <c r="E1708" s="8">
        <v>-90.44710709844118</v>
      </c>
      <c r="F1708" s="8">
        <v>-11.178792989026247</v>
      </c>
      <c r="G1708" s="8">
        <v>60.737924457897776</v>
      </c>
      <c r="H1708" s="8">
        <v>-75.178537444667711</v>
      </c>
      <c r="I1708" s="8">
        <v>-10.900340605292358</v>
      </c>
    </row>
    <row r="1709" spans="1:9" x14ac:dyDescent="0.25">
      <c r="A1709">
        <v>8</v>
      </c>
      <c r="B1709">
        <v>169</v>
      </c>
      <c r="C1709">
        <v>169</v>
      </c>
      <c r="D1709" s="8">
        <v>134.31287830267286</v>
      </c>
      <c r="E1709" s="8">
        <v>-160.58358529645881</v>
      </c>
      <c r="F1709" s="8">
        <v>-10.922773614201628</v>
      </c>
      <c r="G1709" s="8">
        <v>30.328726398759361</v>
      </c>
      <c r="H1709" s="8">
        <v>-56.599433392545336</v>
      </c>
      <c r="I1709" s="8">
        <v>-10.427566971955461</v>
      </c>
    </row>
    <row r="1710" spans="1:9" x14ac:dyDescent="0.25">
      <c r="A1710">
        <v>9</v>
      </c>
      <c r="B1710">
        <v>169</v>
      </c>
      <c r="C1710">
        <v>169</v>
      </c>
      <c r="D1710" s="8">
        <v>30.997260500800941</v>
      </c>
      <c r="E1710" s="8">
        <v>-55.9308992905111</v>
      </c>
      <c r="F1710" s="8">
        <v>-5.4918456859789657</v>
      </c>
      <c r="G1710" s="8">
        <v>-34.850906438574292</v>
      </c>
      <c r="H1710" s="8">
        <v>9.9172676488641383</v>
      </c>
      <c r="I1710" s="8">
        <v>-4.8440916752783494</v>
      </c>
    </row>
    <row r="1711" spans="1:9" x14ac:dyDescent="0.25">
      <c r="A1711">
        <v>10</v>
      </c>
      <c r="B1711">
        <v>169</v>
      </c>
      <c r="C1711">
        <v>169</v>
      </c>
      <c r="D1711" s="8">
        <v>-35.221924792659209</v>
      </c>
      <c r="E1711" s="8">
        <v>9.5462492947784021</v>
      </c>
      <c r="F1711" s="8">
        <v>1.4328956758530629</v>
      </c>
      <c r="G1711" s="8">
        <v>-12.837837748938874</v>
      </c>
      <c r="H1711" s="8">
        <v>-12.837837748941936</v>
      </c>
      <c r="I1711" s="8">
        <v>2.0806496865536794</v>
      </c>
    </row>
    <row r="1712" spans="1:9" x14ac:dyDescent="0.25">
      <c r="A1712">
        <v>11</v>
      </c>
      <c r="B1712">
        <v>169</v>
      </c>
      <c r="C1712">
        <v>169</v>
      </c>
      <c r="D1712" s="8">
        <v>-11.422623212312971</v>
      </c>
      <c r="E1712" s="8">
        <v>-11.422623212308608</v>
      </c>
      <c r="F1712" s="8">
        <v>-11.569300469012029</v>
      </c>
      <c r="G1712" s="8">
        <v>-154.7072612006927</v>
      </c>
      <c r="H1712" s="8">
        <v>131.86201477607113</v>
      </c>
      <c r="I1712" s="8">
        <v>-10.921546458311411</v>
      </c>
    </row>
    <row r="1713" spans="1:9" x14ac:dyDescent="0.25">
      <c r="A1713">
        <v>12</v>
      </c>
      <c r="B1713">
        <v>169</v>
      </c>
      <c r="C1713">
        <v>169</v>
      </c>
      <c r="D1713" s="8">
        <v>-154.71016530666046</v>
      </c>
      <c r="E1713" s="8">
        <v>131.85911067010542</v>
      </c>
      <c r="F1713" s="8">
        <v>2.7747133789713501</v>
      </c>
      <c r="G1713" s="8">
        <v>-115.22917973715556</v>
      </c>
      <c r="H1713" s="8">
        <v>92.378125100600528</v>
      </c>
      <c r="I1713" s="8">
        <v>3.4224673896719673</v>
      </c>
    </row>
    <row r="1714" spans="1:9" x14ac:dyDescent="0.25">
      <c r="A1714">
        <v>13</v>
      </c>
      <c r="B1714">
        <v>169</v>
      </c>
      <c r="C1714">
        <v>169</v>
      </c>
      <c r="D1714" s="8">
        <v>-116.27163629865549</v>
      </c>
      <c r="E1714" s="8">
        <v>91.335668539093547</v>
      </c>
      <c r="F1714" s="8">
        <v>15.777461161811114</v>
      </c>
      <c r="G1714" s="8">
        <v>39.824490855761702</v>
      </c>
      <c r="H1714" s="8">
        <v>-64.760458615323657</v>
      </c>
      <c r="I1714" s="8">
        <v>16.272667804057285</v>
      </c>
    </row>
    <row r="1715" spans="1:9" x14ac:dyDescent="0.25">
      <c r="A1715">
        <v>14</v>
      </c>
      <c r="B1715">
        <v>169</v>
      </c>
      <c r="C1715">
        <v>169</v>
      </c>
      <c r="D1715" s="8">
        <v>17.246673173688563</v>
      </c>
      <c r="E1715" s="8">
        <v>-30.956062548875231</v>
      </c>
      <c r="F1715" s="8">
        <v>16.250234795054041</v>
      </c>
      <c r="G1715" s="8">
        <v>39.914557816683576</v>
      </c>
      <c r="H1715" s="8">
        <v>-53.623947191870236</v>
      </c>
      <c r="I1715" s="8">
        <v>16.52868717878793</v>
      </c>
    </row>
    <row r="1716" spans="1:9" x14ac:dyDescent="0.25">
      <c r="A1716">
        <v>15</v>
      </c>
      <c r="B1716">
        <v>169</v>
      </c>
      <c r="C1716">
        <v>169</v>
      </c>
      <c r="D1716" s="8">
        <v>57.588816405843531</v>
      </c>
      <c r="E1716" s="8">
        <v>-35.94968860263991</v>
      </c>
      <c r="F1716" s="8">
        <v>-8.3818540994373691</v>
      </c>
      <c r="G1716" s="8">
        <v>46.188628278055631</v>
      </c>
      <c r="H1716" s="8">
        <v>-24.549500474852007</v>
      </c>
      <c r="I1716" s="8">
        <v>-8.1034017157034821</v>
      </c>
    </row>
    <row r="1717" spans="1:9" x14ac:dyDescent="0.25">
      <c r="A1717">
        <v>16</v>
      </c>
      <c r="B1717">
        <v>169</v>
      </c>
      <c r="C1717">
        <v>169</v>
      </c>
      <c r="D1717" s="8">
        <v>96.445131918323526</v>
      </c>
      <c r="E1717" s="8">
        <v>-57.034613793188882</v>
      </c>
      <c r="F1717" s="8">
        <v>-8.1258347247066194</v>
      </c>
      <c r="G1717" s="8">
        <v>19.705259062565354</v>
      </c>
      <c r="H1717" s="8">
        <v>19.70525906256929</v>
      </c>
      <c r="I1717" s="8">
        <v>-7.6306280824604524</v>
      </c>
    </row>
    <row r="1718" spans="1:9" x14ac:dyDescent="0.25">
      <c r="A1718">
        <v>17</v>
      </c>
      <c r="B1718">
        <v>169</v>
      </c>
      <c r="C1718">
        <v>169</v>
      </c>
      <c r="D1718" s="8">
        <v>5.8903604270824887</v>
      </c>
      <c r="E1718" s="8">
        <v>5.8903604271623662</v>
      </c>
      <c r="F1718" s="8">
        <v>47.901905117014614</v>
      </c>
      <c r="G1718" s="8">
        <v>124.14368132888232</v>
      </c>
      <c r="H1718" s="8">
        <v>-112.36296047463746</v>
      </c>
      <c r="I1718" s="8">
        <v>48.064446358180362</v>
      </c>
    </row>
    <row r="1719" spans="1:9" x14ac:dyDescent="0.25">
      <c r="A1719">
        <v>18</v>
      </c>
      <c r="B1719">
        <v>169</v>
      </c>
      <c r="C1719">
        <v>169</v>
      </c>
      <c r="D1719" s="8">
        <v>59.320177294937821</v>
      </c>
      <c r="E1719" s="8">
        <v>-52.840061398828439</v>
      </c>
      <c r="F1719" s="8">
        <v>47.837249851687687</v>
      </c>
      <c r="G1719" s="8">
        <v>115.4002966418046</v>
      </c>
      <c r="H1719" s="8">
        <v>-108.92018074569523</v>
      </c>
      <c r="I1719" s="8">
        <v>48.12910162345667</v>
      </c>
    </row>
    <row r="1720" spans="1:9" x14ac:dyDescent="0.25">
      <c r="A1720">
        <v>19</v>
      </c>
      <c r="B1720">
        <v>169</v>
      </c>
      <c r="C1720">
        <v>169</v>
      </c>
      <c r="D1720" s="8">
        <v>104.25955564218474</v>
      </c>
      <c r="E1720" s="8">
        <v>-120.06092174534938</v>
      </c>
      <c r="F1720" s="8">
        <v>-24.709010750200743</v>
      </c>
      <c r="G1720" s="8">
        <v>75.55156144330391</v>
      </c>
      <c r="H1720" s="8">
        <v>-91.35292754646855</v>
      </c>
      <c r="I1720" s="8">
        <v>-24.417158978431758</v>
      </c>
    </row>
    <row r="1721" spans="1:9" x14ac:dyDescent="0.25">
      <c r="A1721">
        <v>20</v>
      </c>
      <c r="B1721">
        <v>169</v>
      </c>
      <c r="C1721">
        <v>169</v>
      </c>
      <c r="D1721" s="8">
        <v>-22.23201882982201</v>
      </c>
      <c r="E1721" s="8">
        <v>6.0778527323330831</v>
      </c>
      <c r="F1721" s="8">
        <v>-24.854936636035582</v>
      </c>
      <c r="G1721" s="8">
        <v>-79.648007227466138</v>
      </c>
      <c r="H1721" s="8">
        <v>63.493841129977206</v>
      </c>
      <c r="I1721" s="8">
        <v>-24.27123309249761</v>
      </c>
    </row>
    <row r="1722" spans="1:9" x14ac:dyDescent="0.25">
      <c r="A1722">
        <v>21</v>
      </c>
      <c r="B1722">
        <v>169</v>
      </c>
      <c r="C1722">
        <v>169</v>
      </c>
      <c r="D1722" s="8">
        <v>-76.253925147248381</v>
      </c>
      <c r="E1722" s="8">
        <v>-76.253925147238206</v>
      </c>
      <c r="F1722" s="8">
        <v>-0.24864625325103637</v>
      </c>
      <c r="G1722" s="8">
        <v>-76.253925147238391</v>
      </c>
      <c r="H1722" s="8">
        <v>-76.253925147248196</v>
      </c>
      <c r="I1722" s="8">
        <v>0.24864625325145415</v>
      </c>
    </row>
    <row r="1723" spans="1:9" x14ac:dyDescent="0.25">
      <c r="A1723">
        <v>22</v>
      </c>
      <c r="B1723">
        <v>169</v>
      </c>
      <c r="C1723">
        <v>169</v>
      </c>
      <c r="D1723" s="8">
        <v>2.9604296602070135</v>
      </c>
      <c r="E1723" s="8">
        <v>2.9604296602077063</v>
      </c>
      <c r="F1723" s="8">
        <v>-0.37773921846617475</v>
      </c>
      <c r="G1723" s="8">
        <v>2.9604296602077143</v>
      </c>
      <c r="H1723" s="8">
        <v>2.9604296602070055</v>
      </c>
      <c r="I1723" s="8">
        <v>0.37773921846619662</v>
      </c>
    </row>
    <row r="1724" spans="1:9" x14ac:dyDescent="0.25">
      <c r="A1724">
        <v>23</v>
      </c>
      <c r="B1724">
        <v>169</v>
      </c>
      <c r="C1724">
        <v>169</v>
      </c>
      <c r="D1724" s="8">
        <v>-92.462121994864404</v>
      </c>
      <c r="E1724" s="8">
        <v>-92.462121994865257</v>
      </c>
      <c r="F1724" s="8">
        <v>-0.24864625325126208</v>
      </c>
      <c r="G1724" s="8">
        <v>-92.462121994865242</v>
      </c>
      <c r="H1724" s="8">
        <v>-92.462121994864418</v>
      </c>
      <c r="I1724" s="8">
        <v>0.24864625325122841</v>
      </c>
    </row>
    <row r="1725" spans="1:9" x14ac:dyDescent="0.25">
      <c r="A1725">
        <v>24</v>
      </c>
      <c r="B1725">
        <v>169</v>
      </c>
      <c r="C1725">
        <v>169</v>
      </c>
      <c r="D1725" s="8">
        <v>-186.21819503262157</v>
      </c>
      <c r="E1725" s="8">
        <v>166.57882236400161</v>
      </c>
      <c r="F1725" s="8">
        <v>29.604143315132308</v>
      </c>
      <c r="G1725" s="8">
        <v>64.156598166859581</v>
      </c>
      <c r="H1725" s="8">
        <v>-83.795970835479537</v>
      </c>
      <c r="I1725" s="8">
        <v>30.15678353509589</v>
      </c>
    </row>
    <row r="1726" spans="1:9" x14ac:dyDescent="0.25">
      <c r="A1726">
        <v>25</v>
      </c>
      <c r="B1726">
        <v>169</v>
      </c>
      <c r="C1726">
        <v>169</v>
      </c>
      <c r="D1726" s="8">
        <v>161.65039450664239</v>
      </c>
      <c r="E1726" s="8">
        <v>-190.29268846682305</v>
      </c>
      <c r="F1726" s="8">
        <v>-24.839404974249508</v>
      </c>
      <c r="G1726" s="8">
        <v>-44.16894657035607</v>
      </c>
      <c r="H1726" s="8">
        <v>15.526652610175422</v>
      </c>
      <c r="I1726" s="8">
        <v>-24.286764754285922</v>
      </c>
    </row>
    <row r="1727" spans="1:9" x14ac:dyDescent="0.25">
      <c r="A1727">
        <v>1</v>
      </c>
      <c r="B1727">
        <v>170</v>
      </c>
      <c r="C1727">
        <v>170</v>
      </c>
      <c r="D1727" s="8">
        <v>-5.0538798544030206E-2</v>
      </c>
      <c r="E1727" s="8">
        <v>2.1597077548083696</v>
      </c>
      <c r="F1727" s="8">
        <v>-2.1700036949182686</v>
      </c>
      <c r="G1727" s="8">
        <v>-4.440701908122592</v>
      </c>
      <c r="H1727" s="8">
        <v>6.5498708643869312</v>
      </c>
      <c r="I1727" s="8">
        <v>-1.5863001513802959</v>
      </c>
    </row>
    <row r="1728" spans="1:9" x14ac:dyDescent="0.25">
      <c r="A1728">
        <v>2</v>
      </c>
      <c r="B1728">
        <v>170</v>
      </c>
      <c r="C1728">
        <v>170</v>
      </c>
      <c r="D1728" s="8">
        <v>-11.727579197228238</v>
      </c>
      <c r="E1728" s="8">
        <v>14.189548147973106</v>
      </c>
      <c r="F1728" s="8">
        <v>-2.0240778088897922</v>
      </c>
      <c r="G1728" s="8">
        <v>-13.922660751850673</v>
      </c>
      <c r="H1728" s="8">
        <v>16.384629702595539</v>
      </c>
      <c r="I1728" s="8">
        <v>-1.7322260371208045</v>
      </c>
    </row>
    <row r="1729" spans="1:9" x14ac:dyDescent="0.25">
      <c r="A1729">
        <v>3</v>
      </c>
      <c r="B1729">
        <v>170</v>
      </c>
      <c r="C1729">
        <v>170</v>
      </c>
      <c r="D1729" s="8">
        <v>-15.120588104057219</v>
      </c>
      <c r="E1729" s="8">
        <v>15.186702350398996</v>
      </c>
      <c r="F1729" s="8">
        <v>6.3369421112273967</v>
      </c>
      <c r="G1729" s="8">
        <v>-7.5437654907243248</v>
      </c>
      <c r="H1729" s="8">
        <v>7.6098797370660991</v>
      </c>
      <c r="I1729" s="8">
        <v>6.6287938829963844</v>
      </c>
    </row>
    <row r="1730" spans="1:9" x14ac:dyDescent="0.25">
      <c r="A1730">
        <v>4</v>
      </c>
      <c r="B1730">
        <v>170</v>
      </c>
      <c r="C1730">
        <v>170</v>
      </c>
      <c r="D1730" s="8">
        <v>-15.844850529448832</v>
      </c>
      <c r="E1730" s="8">
        <v>16.108877329991159</v>
      </c>
      <c r="F1730" s="8">
        <v>6.4015973769313792</v>
      </c>
      <c r="G1730" s="8">
        <v>0.13201340024342359</v>
      </c>
      <c r="H1730" s="8">
        <v>0.13201340029890316</v>
      </c>
      <c r="I1730" s="8">
        <v>6.5641386180971386</v>
      </c>
    </row>
    <row r="1731" spans="1:9" x14ac:dyDescent="0.25">
      <c r="A1731">
        <v>5</v>
      </c>
      <c r="B1731">
        <v>170</v>
      </c>
      <c r="C1731">
        <v>170</v>
      </c>
      <c r="D1731" s="8">
        <v>-1.887610500129473</v>
      </c>
      <c r="E1731" s="8">
        <v>-1.8876105001913457</v>
      </c>
      <c r="F1731" s="8">
        <v>0.6623717780135383</v>
      </c>
      <c r="G1731" s="8">
        <v>6.9762283276925174</v>
      </c>
      <c r="H1731" s="8">
        <v>-10.751449328013337</v>
      </c>
      <c r="I1731" s="8">
        <v>1.1575784202597048</v>
      </c>
    </row>
    <row r="1732" spans="1:9" x14ac:dyDescent="0.25">
      <c r="A1732">
        <v>6</v>
      </c>
      <c r="B1732">
        <v>170</v>
      </c>
      <c r="C1732">
        <v>170</v>
      </c>
      <c r="D1732" s="8">
        <v>3.0754288068827318</v>
      </c>
      <c r="E1732" s="8">
        <v>-5.095178582791279</v>
      </c>
      <c r="F1732" s="8">
        <v>1.1351454114395636</v>
      </c>
      <c r="G1732" s="8">
        <v>4.8379827138774072</v>
      </c>
      <c r="H1732" s="8">
        <v>-6.8577324897859544</v>
      </c>
      <c r="I1732" s="8">
        <v>1.4135977951734502</v>
      </c>
    </row>
    <row r="1733" spans="1:9" x14ac:dyDescent="0.25">
      <c r="A1733">
        <v>7</v>
      </c>
      <c r="B1733">
        <v>170</v>
      </c>
      <c r="C1733">
        <v>170</v>
      </c>
      <c r="D1733" s="8">
        <v>7.2973721592916903</v>
      </c>
      <c r="E1733" s="8">
        <v>-4.3983430442990556</v>
      </c>
      <c r="F1733" s="8">
        <v>1.4246736958009971</v>
      </c>
      <c r="G1733" s="8">
        <v>9.4603659438421062</v>
      </c>
      <c r="H1733" s="8">
        <v>-6.5613368288494733</v>
      </c>
      <c r="I1733" s="8">
        <v>1.7031260795348846</v>
      </c>
    </row>
    <row r="1734" spans="1:9" x14ac:dyDescent="0.25">
      <c r="A1734">
        <v>8</v>
      </c>
      <c r="B1734">
        <v>170</v>
      </c>
      <c r="C1734">
        <v>170</v>
      </c>
      <c r="D1734" s="8">
        <v>20.071163699323645</v>
      </c>
      <c r="E1734" s="8">
        <v>-14.690949898825659</v>
      </c>
      <c r="F1734" s="8">
        <v>1.6806930706326095</v>
      </c>
      <c r="G1734" s="8">
        <v>38.854214405887163</v>
      </c>
      <c r="H1734" s="8">
        <v>-33.474000605389179</v>
      </c>
      <c r="I1734" s="8">
        <v>2.1758997128787767</v>
      </c>
    </row>
    <row r="1735" spans="1:9" x14ac:dyDescent="0.25">
      <c r="A1735">
        <v>9</v>
      </c>
      <c r="B1735">
        <v>170</v>
      </c>
      <c r="C1735">
        <v>170</v>
      </c>
      <c r="D1735" s="8">
        <v>39.522748507926373</v>
      </c>
      <c r="E1735" s="8">
        <v>-32.805466503357259</v>
      </c>
      <c r="F1735" s="8">
        <v>-2.2895483450274168</v>
      </c>
      <c r="G1735" s="8">
        <v>14.476959239083911</v>
      </c>
      <c r="H1735" s="8">
        <v>-7.7596772345147933</v>
      </c>
      <c r="I1735" s="8">
        <v>-1.6417943343267998</v>
      </c>
    </row>
    <row r="1736" spans="1:9" x14ac:dyDescent="0.25">
      <c r="A1736">
        <v>10</v>
      </c>
      <c r="B1736">
        <v>170</v>
      </c>
      <c r="C1736">
        <v>170</v>
      </c>
      <c r="D1736" s="8">
        <v>10.691731678116744</v>
      </c>
      <c r="E1736" s="8">
        <v>-11.544904795482703</v>
      </c>
      <c r="F1736" s="8">
        <v>-1.1964771565730119</v>
      </c>
      <c r="G1736" s="8">
        <v>-0.42658655868170187</v>
      </c>
      <c r="H1736" s="8">
        <v>-0.42658655868425682</v>
      </c>
      <c r="I1736" s="8">
        <v>-0.54872314587239568</v>
      </c>
    </row>
    <row r="1737" spans="1:9" x14ac:dyDescent="0.25">
      <c r="A1737">
        <v>11</v>
      </c>
      <c r="B1737">
        <v>170</v>
      </c>
      <c r="C1737">
        <v>170</v>
      </c>
      <c r="D1737" s="8">
        <v>5.9831030479895221E-3</v>
      </c>
      <c r="E1737" s="8">
        <v>5.9831030519342E-3</v>
      </c>
      <c r="F1737" s="8">
        <v>-3.0146677584767065</v>
      </c>
      <c r="G1737" s="8">
        <v>-34.278984484882322</v>
      </c>
      <c r="H1737" s="8">
        <v>34.29095069098225</v>
      </c>
      <c r="I1737" s="8">
        <v>-2.3669137477760898</v>
      </c>
    </row>
    <row r="1738" spans="1:9" x14ac:dyDescent="0.25">
      <c r="A1738">
        <v>12</v>
      </c>
      <c r="B1738">
        <v>170</v>
      </c>
      <c r="C1738">
        <v>170</v>
      </c>
      <c r="D1738" s="8">
        <v>-30.867679383967836</v>
      </c>
      <c r="E1738" s="8">
        <v>37.702255791899084</v>
      </c>
      <c r="F1738" s="8">
        <v>1.1586746804853603</v>
      </c>
      <c r="G1738" s="8">
        <v>-11.977605364927575</v>
      </c>
      <c r="H1738" s="8">
        <v>18.812181772858821</v>
      </c>
      <c r="I1738" s="8">
        <v>1.8064286911859764</v>
      </c>
    </row>
    <row r="1739" spans="1:9" x14ac:dyDescent="0.25">
      <c r="A1739">
        <v>13</v>
      </c>
      <c r="B1739">
        <v>170</v>
      </c>
      <c r="C1739">
        <v>170</v>
      </c>
      <c r="D1739" s="8">
        <v>-13.020061926415899</v>
      </c>
      <c r="E1739" s="8">
        <v>17.769725211363291</v>
      </c>
      <c r="F1739" s="8">
        <v>0.42125188379549261</v>
      </c>
      <c r="G1739" s="8">
        <v>-6.5049114116677842</v>
      </c>
      <c r="H1739" s="8">
        <v>11.254574696615176</v>
      </c>
      <c r="I1739" s="8">
        <v>0.91645852604165845</v>
      </c>
    </row>
    <row r="1740" spans="1:9" x14ac:dyDescent="0.25">
      <c r="A1740">
        <v>14</v>
      </c>
      <c r="B1740">
        <v>170</v>
      </c>
      <c r="C1740">
        <v>170</v>
      </c>
      <c r="D1740" s="8">
        <v>-2.8158397380072175</v>
      </c>
      <c r="E1740" s="8">
        <v>5.3694280253706763</v>
      </c>
      <c r="F1740" s="8">
        <v>0.89402551704353872</v>
      </c>
      <c r="G1740" s="8">
        <v>-1.3867731833815271</v>
      </c>
      <c r="H1740" s="8">
        <v>3.9403614707449859</v>
      </c>
      <c r="I1740" s="8">
        <v>1.1724779007774246</v>
      </c>
    </row>
    <row r="1741" spans="1:9" x14ac:dyDescent="0.25">
      <c r="A1741">
        <v>15</v>
      </c>
      <c r="B1741">
        <v>170</v>
      </c>
      <c r="C1741">
        <v>170</v>
      </c>
      <c r="D1741" s="8">
        <v>-1.9909206659012779</v>
      </c>
      <c r="E1741" s="8">
        <v>3.3362139883013926</v>
      </c>
      <c r="F1741" s="8">
        <v>3.5761166535850805E-2</v>
      </c>
      <c r="G1741" s="8">
        <v>-1.7488996953875262</v>
      </c>
      <c r="H1741" s="8">
        <v>3.0941930177876413</v>
      </c>
      <c r="I1741" s="8">
        <v>0.31421355026973813</v>
      </c>
    </row>
    <row r="1742" spans="1:9" x14ac:dyDescent="0.25">
      <c r="A1742">
        <v>16</v>
      </c>
      <c r="B1742">
        <v>170</v>
      </c>
      <c r="C1742">
        <v>170</v>
      </c>
      <c r="D1742" s="8">
        <v>-4.0704219913478017</v>
      </c>
      <c r="E1742" s="8">
        <v>6.4375833969474741</v>
      </c>
      <c r="F1742" s="8">
        <v>0.29178054125744174</v>
      </c>
      <c r="G1742" s="8">
        <v>1.1835807027976006</v>
      </c>
      <c r="H1742" s="8">
        <v>1.1835807028020722</v>
      </c>
      <c r="I1742" s="8">
        <v>0.78698718350360841</v>
      </c>
    </row>
    <row r="1743" spans="1:9" x14ac:dyDescent="0.25">
      <c r="A1743">
        <v>17</v>
      </c>
      <c r="B1743">
        <v>170</v>
      </c>
      <c r="C1743">
        <v>170</v>
      </c>
      <c r="D1743" s="8">
        <v>0.13914206221579631</v>
      </c>
      <c r="E1743" s="8">
        <v>0.13914206229735801</v>
      </c>
      <c r="F1743" s="8">
        <v>1.6309806210258098</v>
      </c>
      <c r="G1743" s="8">
        <v>4.3589418655008236</v>
      </c>
      <c r="H1743" s="8">
        <v>-4.080657740987669</v>
      </c>
      <c r="I1743" s="8">
        <v>1.793521862191567</v>
      </c>
    </row>
    <row r="1744" spans="1:9" x14ac:dyDescent="0.25">
      <c r="A1744">
        <v>18</v>
      </c>
      <c r="B1744">
        <v>170</v>
      </c>
      <c r="C1744">
        <v>170</v>
      </c>
      <c r="D1744" s="8">
        <v>2.0382131791242375</v>
      </c>
      <c r="E1744" s="8">
        <v>-1.9641585899208398</v>
      </c>
      <c r="F1744" s="8">
        <v>1.5663253557030201</v>
      </c>
      <c r="G1744" s="8">
        <v>4.03939906363604</v>
      </c>
      <c r="H1744" s="8">
        <v>-3.9653444744326425</v>
      </c>
      <c r="I1744" s="8">
        <v>1.8581771274720078</v>
      </c>
    </row>
    <row r="1745" spans="1:9" x14ac:dyDescent="0.25">
      <c r="A1745">
        <v>19</v>
      </c>
      <c r="B1745">
        <v>170</v>
      </c>
      <c r="C1745">
        <v>170</v>
      </c>
      <c r="D1745" s="8">
        <v>3.9875395272263825</v>
      </c>
      <c r="E1745" s="8">
        <v>-4.0172040108783404</v>
      </c>
      <c r="F1745" s="8">
        <v>1.7322260371833813</v>
      </c>
      <c r="G1745" s="8">
        <v>6.1826210819185707</v>
      </c>
      <c r="H1745" s="8">
        <v>-6.2122855655705287</v>
      </c>
      <c r="I1745" s="8">
        <v>2.0240778089523666</v>
      </c>
    </row>
    <row r="1746" spans="1:9" x14ac:dyDescent="0.25">
      <c r="A1746">
        <v>20</v>
      </c>
      <c r="B1746">
        <v>170</v>
      </c>
      <c r="C1746">
        <v>170</v>
      </c>
      <c r="D1746" s="8">
        <v>13.469498370950356</v>
      </c>
      <c r="E1746" s="8">
        <v>-13.85196284892662</v>
      </c>
      <c r="F1746" s="8">
        <v>1.5863001513494615</v>
      </c>
      <c r="G1746" s="8">
        <v>17.859661480456879</v>
      </c>
      <c r="H1746" s="8">
        <v>-18.242125958433142</v>
      </c>
      <c r="I1746" s="8">
        <v>2.1700036948874368</v>
      </c>
    </row>
    <row r="1747" spans="1:9" x14ac:dyDescent="0.25">
      <c r="A1747">
        <v>21</v>
      </c>
      <c r="B1747">
        <v>170</v>
      </c>
      <c r="C1747">
        <v>170</v>
      </c>
      <c r="D1747" s="8">
        <v>10.656340347016252</v>
      </c>
      <c r="E1747" s="8">
        <v>10.656340347025713</v>
      </c>
      <c r="F1747" s="8">
        <v>-0.24864625325105108</v>
      </c>
      <c r="G1747" s="8">
        <v>10.656340347025525</v>
      </c>
      <c r="H1747" s="8">
        <v>10.656340347016441</v>
      </c>
      <c r="I1747" s="8">
        <v>0.24864625325143944</v>
      </c>
    </row>
    <row r="1748" spans="1:9" x14ac:dyDescent="0.25">
      <c r="A1748">
        <v>22</v>
      </c>
      <c r="B1748">
        <v>170</v>
      </c>
      <c r="C1748">
        <v>170</v>
      </c>
      <c r="D1748" s="8">
        <v>12.361236727466599</v>
      </c>
      <c r="E1748" s="8">
        <v>12.36123672746721</v>
      </c>
      <c r="F1748" s="8">
        <v>-0.37773921846617697</v>
      </c>
      <c r="G1748" s="8">
        <v>12.36123672746721</v>
      </c>
      <c r="H1748" s="8">
        <v>12.361236727466599</v>
      </c>
      <c r="I1748" s="8">
        <v>0.3777392184661944</v>
      </c>
    </row>
    <row r="1749" spans="1:9" x14ac:dyDescent="0.25">
      <c r="A1749">
        <v>23</v>
      </c>
      <c r="B1749">
        <v>170</v>
      </c>
      <c r="C1749">
        <v>170</v>
      </c>
      <c r="D1749" s="8">
        <v>0.21144479298627405</v>
      </c>
      <c r="E1749" s="8">
        <v>0.21144479298569435</v>
      </c>
      <c r="F1749" s="8">
        <v>-0.24864625325125689</v>
      </c>
      <c r="G1749" s="8">
        <v>0.21144479298569827</v>
      </c>
      <c r="H1749" s="8">
        <v>0.21144479298627014</v>
      </c>
      <c r="I1749" s="8">
        <v>0.2486462532512336</v>
      </c>
    </row>
    <row r="1750" spans="1:9" x14ac:dyDescent="0.25">
      <c r="A1750">
        <v>24</v>
      </c>
      <c r="B1750">
        <v>170</v>
      </c>
      <c r="C1750">
        <v>170</v>
      </c>
      <c r="D1750" s="8">
        <v>-9.5123672206004422</v>
      </c>
      <c r="E1750" s="8">
        <v>13.662899595852224</v>
      </c>
      <c r="F1750" s="8">
        <v>-2.1544720331267038</v>
      </c>
      <c r="G1750" s="8">
        <v>-25.24980384145908</v>
      </c>
      <c r="H1750" s="8">
        <v>29.400336216710866</v>
      </c>
      <c r="I1750" s="8">
        <v>-1.6018318131631197</v>
      </c>
    </row>
    <row r="1751" spans="1:9" x14ac:dyDescent="0.25">
      <c r="A1751">
        <v>25</v>
      </c>
      <c r="B1751">
        <v>170</v>
      </c>
      <c r="C1751">
        <v>170</v>
      </c>
      <c r="D1751" s="8">
        <v>12.906590931377968</v>
      </c>
      <c r="E1751" s="8">
        <v>-13.229923940765618</v>
      </c>
      <c r="F1751" s="8">
        <v>1.6018318131355944</v>
      </c>
      <c r="G1751" s="8">
        <v>28.64402755200582</v>
      </c>
      <c r="H1751" s="8">
        <v>-28.967360561393473</v>
      </c>
      <c r="I1751" s="8">
        <v>2.1544720330991782</v>
      </c>
    </row>
    <row r="1752" spans="1:9" x14ac:dyDescent="0.25">
      <c r="A1752">
        <v>1</v>
      </c>
      <c r="B1752">
        <v>171</v>
      </c>
      <c r="C1752">
        <v>171</v>
      </c>
      <c r="D1752" s="8">
        <v>-106.08704683088172</v>
      </c>
      <c r="E1752" s="8">
        <v>105.88887195156929</v>
      </c>
      <c r="F1752" s="8">
        <v>12.702065401234048</v>
      </c>
      <c r="G1752" s="8">
        <v>-75.713883127391583</v>
      </c>
      <c r="H1752" s="8">
        <v>75.51570824807915</v>
      </c>
      <c r="I1752" s="8">
        <v>13.28576894477202</v>
      </c>
    </row>
    <row r="1753" spans="1:9" x14ac:dyDescent="0.25">
      <c r="A1753">
        <v>2</v>
      </c>
      <c r="B1753">
        <v>171</v>
      </c>
      <c r="C1753">
        <v>171</v>
      </c>
      <c r="D1753" s="8">
        <v>-23.903104834279453</v>
      </c>
      <c r="E1753" s="8">
        <v>24.057729949442312</v>
      </c>
      <c r="F1753" s="8">
        <v>12.847991287263499</v>
      </c>
      <c r="G1753" s="8">
        <v>-8.7165229823677297</v>
      </c>
      <c r="H1753" s="8">
        <v>8.8711480975305914</v>
      </c>
      <c r="I1753" s="8">
        <v>13.139843059032486</v>
      </c>
    </row>
    <row r="1754" spans="1:9" x14ac:dyDescent="0.25">
      <c r="A1754">
        <v>3</v>
      </c>
      <c r="B1754">
        <v>171</v>
      </c>
      <c r="C1754">
        <v>171</v>
      </c>
      <c r="D1754" s="8">
        <v>-7.2314731359027933</v>
      </c>
      <c r="E1754" s="8">
        <v>10.35619794400996</v>
      </c>
      <c r="F1754" s="8">
        <v>3.616157371141425</v>
      </c>
      <c r="G1754" s="8">
        <v>-2.8345553662093375</v>
      </c>
      <c r="H1754" s="8">
        <v>5.9592801743165031</v>
      </c>
      <c r="I1754" s="8">
        <v>3.9080091429104127</v>
      </c>
    </row>
    <row r="1755" spans="1:9" x14ac:dyDescent="0.25">
      <c r="A1755">
        <v>4</v>
      </c>
      <c r="B1755">
        <v>171</v>
      </c>
      <c r="C1755">
        <v>171</v>
      </c>
      <c r="D1755" s="8">
        <v>-6.3935934127386753</v>
      </c>
      <c r="E1755" s="8">
        <v>12.149524330662747</v>
      </c>
      <c r="F1755" s="8">
        <v>3.6808126368542613</v>
      </c>
      <c r="G1755" s="8">
        <v>2.8779654589361607</v>
      </c>
      <c r="H1755" s="8">
        <v>2.8779654589879096</v>
      </c>
      <c r="I1755" s="8">
        <v>3.8433538780200207</v>
      </c>
    </row>
    <row r="1756" spans="1:9" x14ac:dyDescent="0.25">
      <c r="A1756">
        <v>5</v>
      </c>
      <c r="B1756">
        <v>171</v>
      </c>
      <c r="C1756">
        <v>171</v>
      </c>
      <c r="D1756" s="8">
        <v>0.14455967580147991</v>
      </c>
      <c r="E1756" s="8">
        <v>0.14455967573861736</v>
      </c>
      <c r="F1756" s="8">
        <v>8.5221524797743022</v>
      </c>
      <c r="G1756" s="8">
        <v>85.568547708292641</v>
      </c>
      <c r="H1756" s="8">
        <v>-85.279428356752533</v>
      </c>
      <c r="I1756" s="8">
        <v>9.0173591220204674</v>
      </c>
    </row>
    <row r="1757" spans="1:9" x14ac:dyDescent="0.25">
      <c r="A1757">
        <v>6</v>
      </c>
      <c r="B1757">
        <v>171</v>
      </c>
      <c r="C1757">
        <v>171</v>
      </c>
      <c r="D1757" s="8">
        <v>39.474963571207745</v>
      </c>
      <c r="E1757" s="8">
        <v>-39.268104916405441</v>
      </c>
      <c r="F1757" s="8">
        <v>8.9949261132542091</v>
      </c>
      <c r="G1757" s="8">
        <v>52.10819848535165</v>
      </c>
      <c r="H1757" s="8">
        <v>-51.901339830549347</v>
      </c>
      <c r="I1757" s="8">
        <v>9.2733784969880961</v>
      </c>
    </row>
    <row r="1758" spans="1:9" x14ac:dyDescent="0.25">
      <c r="A1758">
        <v>7</v>
      </c>
      <c r="B1758">
        <v>171</v>
      </c>
      <c r="C1758">
        <v>171</v>
      </c>
      <c r="D1758" s="8">
        <v>50.145090776187246</v>
      </c>
      <c r="E1758" s="8">
        <v>-53.864447539639073</v>
      </c>
      <c r="F1758" s="8">
        <v>0.20786773906035602</v>
      </c>
      <c r="G1758" s="8">
        <v>50.625148368857381</v>
      </c>
      <c r="H1758" s="8">
        <v>-54.344505132309209</v>
      </c>
      <c r="I1758" s="8">
        <v>0.48632012279424264</v>
      </c>
    </row>
    <row r="1759" spans="1:9" x14ac:dyDescent="0.25">
      <c r="A1759">
        <v>8</v>
      </c>
      <c r="B1759">
        <v>171</v>
      </c>
      <c r="C1759">
        <v>171</v>
      </c>
      <c r="D1759" s="8">
        <v>110.52542622585173</v>
      </c>
      <c r="E1759" s="8">
        <v>-117.22608502901448</v>
      </c>
      <c r="F1759" s="8">
        <v>0.46388711388030485</v>
      </c>
      <c r="G1759" s="8">
        <v>117.45587580561617</v>
      </c>
      <c r="H1759" s="8">
        <v>-124.15653460877893</v>
      </c>
      <c r="I1759" s="8">
        <v>0.95909375612647141</v>
      </c>
    </row>
    <row r="1760" spans="1:9" x14ac:dyDescent="0.25">
      <c r="A1760">
        <v>9</v>
      </c>
      <c r="B1760">
        <v>171</v>
      </c>
      <c r="C1760">
        <v>171</v>
      </c>
      <c r="D1760" s="8">
        <v>118.1244099076563</v>
      </c>
      <c r="E1760" s="8">
        <v>-123.48800050674613</v>
      </c>
      <c r="F1760" s="8">
        <v>-3.5063543017769834</v>
      </c>
      <c r="G1760" s="8">
        <v>77.574571228993207</v>
      </c>
      <c r="H1760" s="8">
        <v>-82.938161828083039</v>
      </c>
      <c r="I1760" s="8">
        <v>-2.858600291076367</v>
      </c>
    </row>
    <row r="1761" spans="1:9" x14ac:dyDescent="0.25">
      <c r="A1761">
        <v>10</v>
      </c>
      <c r="B1761">
        <v>171</v>
      </c>
      <c r="C1761">
        <v>171</v>
      </c>
      <c r="D1761" s="8">
        <v>77.815579464138892</v>
      </c>
      <c r="E1761" s="8">
        <v>-82.697153592937866</v>
      </c>
      <c r="F1761" s="8">
        <v>-6.6226459448470383</v>
      </c>
      <c r="G1761" s="8">
        <v>-2.4407870643979606</v>
      </c>
      <c r="H1761" s="8">
        <v>-2.440787064401023</v>
      </c>
      <c r="I1761" s="8">
        <v>-5.9748919341464211</v>
      </c>
    </row>
    <row r="1762" spans="1:9" x14ac:dyDescent="0.25">
      <c r="A1762">
        <v>11</v>
      </c>
      <c r="B1762">
        <v>171</v>
      </c>
      <c r="C1762">
        <v>171</v>
      </c>
      <c r="D1762" s="8">
        <v>0.12084649293991542</v>
      </c>
      <c r="E1762" s="8">
        <v>0.12084649294392355</v>
      </c>
      <c r="F1762" s="8">
        <v>-10.426562039431911</v>
      </c>
      <c r="G1762" s="8">
        <v>-128.60348056300683</v>
      </c>
      <c r="H1762" s="8">
        <v>128.84517354889067</v>
      </c>
      <c r="I1762" s="8">
        <v>-9.7788080287312962</v>
      </c>
    </row>
    <row r="1763" spans="1:9" x14ac:dyDescent="0.25">
      <c r="A1763">
        <v>12</v>
      </c>
      <c r="B1763">
        <v>171</v>
      </c>
      <c r="C1763">
        <v>171</v>
      </c>
      <c r="D1763" s="8">
        <v>-129.21841125820382</v>
      </c>
      <c r="E1763" s="8">
        <v>128.23024285369596</v>
      </c>
      <c r="F1763" s="8">
        <v>-1.0614130881039487</v>
      </c>
      <c r="G1763" s="8">
        <v>-138.61579775611622</v>
      </c>
      <c r="H1763" s="8">
        <v>137.62762935160836</v>
      </c>
      <c r="I1763" s="8">
        <v>-0.41365907740333197</v>
      </c>
    </row>
    <row r="1764" spans="1:9" x14ac:dyDescent="0.25">
      <c r="A1764">
        <v>13</v>
      </c>
      <c r="B1764">
        <v>171</v>
      </c>
      <c r="C1764">
        <v>171</v>
      </c>
      <c r="D1764" s="8">
        <v>-139.65825431761826</v>
      </c>
      <c r="E1764" s="8">
        <v>136.58517279009951</v>
      </c>
      <c r="F1764" s="8">
        <v>7.6023334591004481</v>
      </c>
      <c r="G1764" s="8">
        <v>-63.193992279557463</v>
      </c>
      <c r="H1764" s="8">
        <v>60.120910752038711</v>
      </c>
      <c r="I1764" s="8">
        <v>8.0975401013466151</v>
      </c>
    </row>
    <row r="1765" spans="1:9" x14ac:dyDescent="0.25">
      <c r="A1765">
        <v>14</v>
      </c>
      <c r="B1765">
        <v>171</v>
      </c>
      <c r="C1765">
        <v>171</v>
      </c>
      <c r="D1765" s="8">
        <v>-29.283656118089365</v>
      </c>
      <c r="E1765" s="8">
        <v>27.551631478596914</v>
      </c>
      <c r="F1765" s="8">
        <v>8.075107092310045</v>
      </c>
      <c r="G1765" s="8">
        <v>-17.922601629882156</v>
      </c>
      <c r="H1765" s="8">
        <v>16.190576990389705</v>
      </c>
      <c r="I1765" s="8">
        <v>8.3535594760439302</v>
      </c>
    </row>
    <row r="1766" spans="1:9" x14ac:dyDescent="0.25">
      <c r="A1766">
        <v>15</v>
      </c>
      <c r="B1766">
        <v>171</v>
      </c>
      <c r="C1766">
        <v>171</v>
      </c>
      <c r="D1766" s="8">
        <v>-11.641357116083391</v>
      </c>
      <c r="E1766" s="8">
        <v>22.471821504257512</v>
      </c>
      <c r="F1766" s="8">
        <v>2.4866616407727249</v>
      </c>
      <c r="G1766" s="8">
        <v>-8.0095523530619097</v>
      </c>
      <c r="H1766" s="8">
        <v>18.840016741236031</v>
      </c>
      <c r="I1766" s="8">
        <v>2.7651140245066119</v>
      </c>
    </row>
    <row r="1767" spans="1:9" x14ac:dyDescent="0.25">
      <c r="A1767">
        <v>16</v>
      </c>
      <c r="B1767">
        <v>171</v>
      </c>
      <c r="C1767">
        <v>171</v>
      </c>
      <c r="D1767" s="8">
        <v>-19.287147878835828</v>
      </c>
      <c r="E1767" s="8">
        <v>38.968069070334508</v>
      </c>
      <c r="F1767" s="8">
        <v>2.7426810155094636</v>
      </c>
      <c r="G1767" s="8">
        <v>9.8404605957470661</v>
      </c>
      <c r="H1767" s="8">
        <v>9.84046059575161</v>
      </c>
      <c r="I1767" s="8">
        <v>3.2378876577556293</v>
      </c>
    </row>
    <row r="1768" spans="1:9" x14ac:dyDescent="0.25">
      <c r="A1768">
        <v>17</v>
      </c>
      <c r="B1768">
        <v>171</v>
      </c>
      <c r="C1768">
        <v>171</v>
      </c>
      <c r="D1768" s="8">
        <v>0.66145243091530392</v>
      </c>
      <c r="E1768" s="8">
        <v>0.66145243099883555</v>
      </c>
      <c r="F1768" s="8">
        <v>25.670237114204653</v>
      </c>
      <c r="G1768" s="8">
        <v>64.125390802153305</v>
      </c>
      <c r="H1768" s="8">
        <v>-62.802485940239166</v>
      </c>
      <c r="I1768" s="8">
        <v>25.832778355370412</v>
      </c>
    </row>
    <row r="1769" spans="1:9" x14ac:dyDescent="0.25">
      <c r="A1769">
        <v>18</v>
      </c>
      <c r="B1769">
        <v>171</v>
      </c>
      <c r="C1769">
        <v>171</v>
      </c>
      <c r="D1769" s="8">
        <v>30.424876073707619</v>
      </c>
      <c r="E1769" s="8">
        <v>-29.769040019976909</v>
      </c>
      <c r="F1769" s="8">
        <v>25.605581848881162</v>
      </c>
      <c r="G1769" s="8">
        <v>60.521834120537562</v>
      </c>
      <c r="H1769" s="8">
        <v>-59.865998066806853</v>
      </c>
      <c r="I1769" s="8">
        <v>25.897433620650144</v>
      </c>
    </row>
    <row r="1770" spans="1:9" x14ac:dyDescent="0.25">
      <c r="A1770">
        <v>19</v>
      </c>
      <c r="B1770">
        <v>171</v>
      </c>
      <c r="C1770">
        <v>171</v>
      </c>
      <c r="D1770" s="8">
        <v>56.292843636523862</v>
      </c>
      <c r="E1770" s="8">
        <v>-64.094988550852094</v>
      </c>
      <c r="F1770" s="8">
        <v>-1.6188561770670502</v>
      </c>
      <c r="G1770" s="8">
        <v>54.571363029012737</v>
      </c>
      <c r="H1770" s="8">
        <v>-62.373507943340975</v>
      </c>
      <c r="I1770" s="8">
        <v>-1.327004405298065</v>
      </c>
    </row>
    <row r="1771" spans="1:9" x14ac:dyDescent="0.25">
      <c r="A1771">
        <v>20</v>
      </c>
      <c r="B1771">
        <v>171</v>
      </c>
      <c r="C1771">
        <v>171</v>
      </c>
      <c r="D1771" s="8">
        <v>48.541928966524345</v>
      </c>
      <c r="E1771" s="8">
        <v>-56.696873875176856</v>
      </c>
      <c r="F1771" s="8">
        <v>-1.764782062903987</v>
      </c>
      <c r="G1771" s="8">
        <v>45.098967751608846</v>
      </c>
      <c r="H1771" s="8">
        <v>-53.253912660261356</v>
      </c>
      <c r="I1771" s="8">
        <v>-1.1810785193660116</v>
      </c>
    </row>
    <row r="1772" spans="1:9" x14ac:dyDescent="0.25">
      <c r="A1772">
        <v>21</v>
      </c>
      <c r="B1772">
        <v>171</v>
      </c>
      <c r="C1772">
        <v>171</v>
      </c>
      <c r="D1772" s="8">
        <v>-11.766215745455284</v>
      </c>
      <c r="E1772" s="8">
        <v>-11.766215745444672</v>
      </c>
      <c r="F1772" s="8">
        <v>-0.24864625325102599</v>
      </c>
      <c r="G1772" s="8">
        <v>-11.766215745444866</v>
      </c>
      <c r="H1772" s="8">
        <v>-11.76621574545509</v>
      </c>
      <c r="I1772" s="8">
        <v>0.24864625325146453</v>
      </c>
    </row>
    <row r="1773" spans="1:9" x14ac:dyDescent="0.25">
      <c r="A1773">
        <v>22</v>
      </c>
      <c r="B1773">
        <v>171</v>
      </c>
      <c r="C1773">
        <v>171</v>
      </c>
      <c r="D1773" s="8">
        <v>1.2752535222612691</v>
      </c>
      <c r="E1773" s="8">
        <v>1.2752535222619619</v>
      </c>
      <c r="F1773" s="8">
        <v>-0.37773921846617436</v>
      </c>
      <c r="G1773" s="8">
        <v>1.2752535222619699</v>
      </c>
      <c r="H1773" s="8">
        <v>1.2752535222612611</v>
      </c>
      <c r="I1773" s="8">
        <v>0.37773921846619701</v>
      </c>
    </row>
    <row r="1774" spans="1:9" x14ac:dyDescent="0.25">
      <c r="A1774">
        <v>23</v>
      </c>
      <c r="B1774">
        <v>171</v>
      </c>
      <c r="C1774">
        <v>171</v>
      </c>
      <c r="D1774" s="8">
        <v>-34.698264102228073</v>
      </c>
      <c r="E1774" s="8">
        <v>-34.698264102228897</v>
      </c>
      <c r="F1774" s="8">
        <v>-0.24864625325126041</v>
      </c>
      <c r="G1774" s="8">
        <v>-34.698264102228912</v>
      </c>
      <c r="H1774" s="8">
        <v>-34.698264102228059</v>
      </c>
      <c r="I1774" s="8">
        <v>0.24864625325123008</v>
      </c>
    </row>
    <row r="1775" spans="1:9" x14ac:dyDescent="0.25">
      <c r="A1775">
        <v>24</v>
      </c>
      <c r="B1775">
        <v>171</v>
      </c>
      <c r="C1775">
        <v>171</v>
      </c>
      <c r="D1775" s="8">
        <v>-159.44132367055479</v>
      </c>
      <c r="E1775" s="8">
        <v>159.44889280973698</v>
      </c>
      <c r="F1775" s="8">
        <v>12.717597063026686</v>
      </c>
      <c r="G1775" s="8">
        <v>-50.562512831604231</v>
      </c>
      <c r="H1775" s="8">
        <v>50.570081970786411</v>
      </c>
      <c r="I1775" s="8">
        <v>13.270237282990269</v>
      </c>
    </row>
    <row r="1776" spans="1:9" x14ac:dyDescent="0.25">
      <c r="A1776">
        <v>25</v>
      </c>
      <c r="B1776">
        <v>171</v>
      </c>
      <c r="C1776">
        <v>171</v>
      </c>
      <c r="D1776" s="8">
        <v>116.15825200287907</v>
      </c>
      <c r="E1776" s="8">
        <v>-130.43750271329694</v>
      </c>
      <c r="F1776" s="8">
        <v>-1.7492504011179142</v>
      </c>
      <c r="G1776" s="8">
        <v>103.81625409629696</v>
      </c>
      <c r="H1776" s="8">
        <v>-118.09550480671483</v>
      </c>
      <c r="I1776" s="8">
        <v>-1.1966101811543304</v>
      </c>
    </row>
    <row r="1777" spans="1:9" x14ac:dyDescent="0.25">
      <c r="A1777">
        <v>1</v>
      </c>
      <c r="B1777">
        <v>172</v>
      </c>
      <c r="C1777">
        <v>172</v>
      </c>
      <c r="D1777" s="8">
        <v>27.188767472882713</v>
      </c>
      <c r="E1777" s="8">
        <v>-32.852078947285648</v>
      </c>
      <c r="F1777" s="8">
        <v>1.1810785192746043</v>
      </c>
      <c r="G1777" s="8">
        <v>30.631728687584559</v>
      </c>
      <c r="H1777" s="8">
        <v>-36.295040161987494</v>
      </c>
      <c r="I1777" s="8">
        <v>1.7647820628125772</v>
      </c>
    </row>
    <row r="1778" spans="1:9" x14ac:dyDescent="0.25">
      <c r="A1778">
        <v>2</v>
      </c>
      <c r="B1778">
        <v>172</v>
      </c>
      <c r="C1778">
        <v>172</v>
      </c>
      <c r="D1778" s="8">
        <v>36.661162749760791</v>
      </c>
      <c r="E1778" s="8">
        <v>-41.971674229671635</v>
      </c>
      <c r="F1778" s="8">
        <v>1.3270044053029904</v>
      </c>
      <c r="G1778" s="8">
        <v>38.382643357274773</v>
      </c>
      <c r="H1778" s="8">
        <v>-43.693154837185617</v>
      </c>
      <c r="I1778" s="8">
        <v>1.618856177071978</v>
      </c>
    </row>
    <row r="1779" spans="1:9" x14ac:dyDescent="0.25">
      <c r="A1779">
        <v>3</v>
      </c>
      <c r="B1779">
        <v>172</v>
      </c>
      <c r="C1779">
        <v>172</v>
      </c>
      <c r="D1779" s="8">
        <v>41.361846952650836</v>
      </c>
      <c r="E1779" s="8">
        <v>-40.713951241798895</v>
      </c>
      <c r="F1779" s="8">
        <v>-17.702314381877336</v>
      </c>
      <c r="G1779" s="8">
        <v>20.842897403750843</v>
      </c>
      <c r="H1779" s="8">
        <v>-20.195001692898909</v>
      </c>
      <c r="I1779" s="8">
        <v>-17.410462610108347</v>
      </c>
    </row>
    <row r="1780" spans="1:9" x14ac:dyDescent="0.25">
      <c r="A1780">
        <v>4</v>
      </c>
      <c r="B1780">
        <v>172</v>
      </c>
      <c r="C1780">
        <v>172</v>
      </c>
      <c r="D1780" s="8">
        <v>43.921598406973374</v>
      </c>
      <c r="E1780" s="8">
        <v>-42.612950869060924</v>
      </c>
      <c r="F1780" s="8">
        <v>-17.637659116160876</v>
      </c>
      <c r="G1780" s="8">
        <v>0.65432376892487065</v>
      </c>
      <c r="H1780" s="8">
        <v>0.65432376898758249</v>
      </c>
      <c r="I1780" s="8">
        <v>-17.475117874995117</v>
      </c>
    </row>
    <row r="1781" spans="1:9" x14ac:dyDescent="0.25">
      <c r="A1781">
        <v>5</v>
      </c>
      <c r="B1781">
        <v>172</v>
      </c>
      <c r="C1781">
        <v>172</v>
      </c>
      <c r="D1781" s="8">
        <v>6.7692693927765131</v>
      </c>
      <c r="E1781" s="8">
        <v>6.7692693927094361</v>
      </c>
      <c r="F1781" s="8">
        <v>-1.7885286962523863</v>
      </c>
      <c r="G1781" s="8">
        <v>-8.2404975599750507</v>
      </c>
      <c r="H1781" s="8">
        <v>21.779036345460998</v>
      </c>
      <c r="I1781" s="8">
        <v>-1.2933220540062189</v>
      </c>
    </row>
    <row r="1782" spans="1:9" x14ac:dyDescent="0.25">
      <c r="A1782">
        <v>6</v>
      </c>
      <c r="B1782">
        <v>172</v>
      </c>
      <c r="C1782">
        <v>172</v>
      </c>
      <c r="D1782" s="8">
        <v>-3.1852238508554489</v>
      </c>
      <c r="E1782" s="8">
        <v>10.650645140711436</v>
      </c>
      <c r="F1782" s="8">
        <v>-1.3157550628741046</v>
      </c>
      <c r="G1782" s="8">
        <v>-4.8124537364728655</v>
      </c>
      <c r="H1782" s="8">
        <v>12.277875026328854</v>
      </c>
      <c r="I1782" s="8">
        <v>-1.0373026791402187</v>
      </c>
    </row>
    <row r="1783" spans="1:9" x14ac:dyDescent="0.25">
      <c r="A1783">
        <v>7</v>
      </c>
      <c r="B1783">
        <v>172</v>
      </c>
      <c r="C1783">
        <v>172</v>
      </c>
      <c r="D1783" s="8">
        <v>-9.2384562873465299</v>
      </c>
      <c r="E1783" s="8">
        <v>7.8518724755195706</v>
      </c>
      <c r="F1783" s="8">
        <v>-5.7564078794797844</v>
      </c>
      <c r="G1783" s="8">
        <v>-17.007450436402298</v>
      </c>
      <c r="H1783" s="8">
        <v>15.620866624575338</v>
      </c>
      <c r="I1783" s="8">
        <v>-5.4779554957458974</v>
      </c>
    </row>
    <row r="1784" spans="1:9" x14ac:dyDescent="0.25">
      <c r="A1784">
        <v>8</v>
      </c>
      <c r="B1784">
        <v>172</v>
      </c>
      <c r="C1784">
        <v>172</v>
      </c>
      <c r="D1784" s="8">
        <v>-36.617917168952857</v>
      </c>
      <c r="E1784" s="8">
        <v>34.175386156971371</v>
      </c>
      <c r="F1784" s="8">
        <v>-5.5003885046354366</v>
      </c>
      <c r="G1784" s="8">
        <v>-87.783977985343085</v>
      </c>
      <c r="H1784" s="8">
        <v>85.341446973361599</v>
      </c>
      <c r="I1784" s="8">
        <v>-5.0051818623892705</v>
      </c>
    </row>
    <row r="1785" spans="1:9" x14ac:dyDescent="0.25">
      <c r="A1785">
        <v>9</v>
      </c>
      <c r="B1785">
        <v>172</v>
      </c>
      <c r="C1785">
        <v>172</v>
      </c>
      <c r="D1785" s="8">
        <v>-87.115443883304749</v>
      </c>
      <c r="E1785" s="8">
        <v>86.009981075392602</v>
      </c>
      <c r="F1785" s="8">
        <v>-6.9460576415111122E-2</v>
      </c>
      <c r="G1785" s="8">
        <v>-83.873772634901243</v>
      </c>
      <c r="H1785" s="8">
        <v>82.768309826989096</v>
      </c>
      <c r="I1785" s="8">
        <v>0.57829343428550528</v>
      </c>
    </row>
    <row r="1786" spans="1:9" x14ac:dyDescent="0.25">
      <c r="A1786">
        <v>10</v>
      </c>
      <c r="B1786">
        <v>172</v>
      </c>
      <c r="C1786">
        <v>172</v>
      </c>
      <c r="D1786" s="8">
        <v>-83.632764399716919</v>
      </c>
      <c r="E1786" s="8">
        <v>83.00931806217271</v>
      </c>
      <c r="F1786" s="8">
        <v>6.21541712436093</v>
      </c>
      <c r="G1786" s="8">
        <v>-0.31172316877057399</v>
      </c>
      <c r="H1786" s="8">
        <v>-0.31172316877363665</v>
      </c>
      <c r="I1786" s="8">
        <v>6.8631711350615454</v>
      </c>
    </row>
    <row r="1787" spans="1:9" x14ac:dyDescent="0.25">
      <c r="A1787">
        <v>11</v>
      </c>
      <c r="B1787">
        <v>172</v>
      </c>
      <c r="C1787">
        <v>172</v>
      </c>
      <c r="D1787" s="8">
        <v>-2.0082174026483037</v>
      </c>
      <c r="E1787" s="8">
        <v>-2.0082174026448034</v>
      </c>
      <c r="F1787" s="8">
        <v>2.4115010298179382</v>
      </c>
      <c r="G1787" s="8">
        <v>32.844863301422485</v>
      </c>
      <c r="H1787" s="8">
        <v>-36.861298106715587</v>
      </c>
      <c r="I1787" s="8">
        <v>3.059255040518555</v>
      </c>
    </row>
    <row r="1788" spans="1:9" x14ac:dyDescent="0.25">
      <c r="A1788">
        <v>12</v>
      </c>
      <c r="B1788">
        <v>172</v>
      </c>
      <c r="C1788">
        <v>172</v>
      </c>
      <c r="D1788" s="8">
        <v>32.229932606182714</v>
      </c>
      <c r="E1788" s="8">
        <v>-37.476228801953283</v>
      </c>
      <c r="F1788" s="8">
        <v>2.3754806372124446</v>
      </c>
      <c r="G1788" s="8">
        <v>66.624056034757132</v>
      </c>
      <c r="H1788" s="8">
        <v>-71.870352230527715</v>
      </c>
      <c r="I1788" s="8">
        <v>3.0232346479130614</v>
      </c>
    </row>
    <row r="1789" spans="1:9" x14ac:dyDescent="0.25">
      <c r="A1789">
        <v>13</v>
      </c>
      <c r="B1789">
        <v>172</v>
      </c>
      <c r="C1789">
        <v>172</v>
      </c>
      <c r="D1789" s="8">
        <v>65.581599473276498</v>
      </c>
      <c r="E1789" s="8">
        <v>-72.912808792015426</v>
      </c>
      <c r="F1789" s="8">
        <v>1.6380578405139803</v>
      </c>
      <c r="G1789" s="8">
        <v>83.949351114494647</v>
      </c>
      <c r="H1789" s="8">
        <v>-91.280560433233575</v>
      </c>
      <c r="I1789" s="8">
        <v>2.1332644827601475</v>
      </c>
    </row>
    <row r="1790" spans="1:9" x14ac:dyDescent="0.25">
      <c r="A1790">
        <v>14</v>
      </c>
      <c r="B1790">
        <v>172</v>
      </c>
      <c r="C1790">
        <v>172</v>
      </c>
      <c r="D1790" s="8">
        <v>38.348942686864717</v>
      </c>
      <c r="E1790" s="8">
        <v>-42.413740277909397</v>
      </c>
      <c r="F1790" s="8">
        <v>2.1108314738049314</v>
      </c>
      <c r="G1790" s="8">
        <v>41.460945433400866</v>
      </c>
      <c r="H1790" s="8">
        <v>-45.525743024445561</v>
      </c>
      <c r="I1790" s="8">
        <v>2.389283857538818</v>
      </c>
    </row>
    <row r="1791" spans="1:9" x14ac:dyDescent="0.25">
      <c r="A1791">
        <v>15</v>
      </c>
      <c r="B1791">
        <v>172</v>
      </c>
      <c r="C1791">
        <v>172</v>
      </c>
      <c r="D1791" s="8">
        <v>45.279295105435089</v>
      </c>
      <c r="E1791" s="8">
        <v>-41.707393352349392</v>
      </c>
      <c r="F1791" s="8">
        <v>-7.8240195352144264</v>
      </c>
      <c r="G1791" s="8">
        <v>34.650635068893315</v>
      </c>
      <c r="H1791" s="8">
        <v>-31.078733315807618</v>
      </c>
      <c r="I1791" s="8">
        <v>-7.5455671514805385</v>
      </c>
    </row>
    <row r="1792" spans="1:9" x14ac:dyDescent="0.25">
      <c r="A1792">
        <v>16</v>
      </c>
      <c r="B1792">
        <v>172</v>
      </c>
      <c r="C1792">
        <v>172</v>
      </c>
      <c r="D1792" s="8">
        <v>74.521897389142168</v>
      </c>
      <c r="E1792" s="8">
        <v>-68.090395631781035</v>
      </c>
      <c r="F1792" s="8">
        <v>-7.5680001604972169</v>
      </c>
      <c r="G1792" s="8">
        <v>3.2157508786781976</v>
      </c>
      <c r="H1792" s="8">
        <v>3.215750878682945</v>
      </c>
      <c r="I1792" s="8">
        <v>-7.07279351825105</v>
      </c>
    </row>
    <row r="1793" spans="1:9" x14ac:dyDescent="0.25">
      <c r="A1793">
        <v>17</v>
      </c>
      <c r="B1793">
        <v>172</v>
      </c>
      <c r="C1793">
        <v>172</v>
      </c>
      <c r="D1793" s="8">
        <v>2.8850941208885064</v>
      </c>
      <c r="E1793" s="8">
        <v>2.8850941209650336</v>
      </c>
      <c r="F1793" s="8">
        <v>4.3517653610382006</v>
      </c>
      <c r="G1793" s="8">
        <v>13.810198982031812</v>
      </c>
      <c r="H1793" s="8">
        <v>-8.040010740178273</v>
      </c>
      <c r="I1793" s="8">
        <v>4.5143066022039573</v>
      </c>
    </row>
    <row r="1794" spans="1:9" x14ac:dyDescent="0.25">
      <c r="A1794">
        <v>18</v>
      </c>
      <c r="B1794">
        <v>172</v>
      </c>
      <c r="C1794">
        <v>172</v>
      </c>
      <c r="D1794" s="8">
        <v>6.7474233035516828</v>
      </c>
      <c r="E1794" s="8">
        <v>-3.6147581526057397</v>
      </c>
      <c r="F1794" s="8">
        <v>4.2871100957180861</v>
      </c>
      <c r="G1794" s="8">
        <v>11.928514031620958</v>
      </c>
      <c r="H1794" s="8">
        <v>-8.795848880675015</v>
      </c>
      <c r="I1794" s="8">
        <v>4.5789618674870738</v>
      </c>
    </row>
    <row r="1795" spans="1:9" x14ac:dyDescent="0.25">
      <c r="A1795">
        <v>19</v>
      </c>
      <c r="B1795">
        <v>172</v>
      </c>
      <c r="C1795">
        <v>172</v>
      </c>
      <c r="D1795" s="8">
        <v>9.193677296552945</v>
      </c>
      <c r="E1795" s="8">
        <v>-11.530685615776328</v>
      </c>
      <c r="F1795" s="8">
        <v>-13.139843058924505</v>
      </c>
      <c r="G1795" s="8">
        <v>-5.992904555233026</v>
      </c>
      <c r="H1795" s="8">
        <v>3.655896236009645</v>
      </c>
      <c r="I1795" s="8">
        <v>-12.847991287155521</v>
      </c>
    </row>
    <row r="1796" spans="1:9" x14ac:dyDescent="0.25">
      <c r="A1796">
        <v>20</v>
      </c>
      <c r="B1796">
        <v>172</v>
      </c>
      <c r="C1796">
        <v>172</v>
      </c>
      <c r="D1796" s="8">
        <v>-57.80368284821737</v>
      </c>
      <c r="E1796" s="8">
        <v>55.113874534669698</v>
      </c>
      <c r="F1796" s="8">
        <v>-13.285768944752347</v>
      </c>
      <c r="G1796" s="8">
        <v>-88.176846551661541</v>
      </c>
      <c r="H1796" s="8">
        <v>85.487038238113868</v>
      </c>
      <c r="I1796" s="8">
        <v>-12.702065401214377</v>
      </c>
    </row>
    <row r="1797" spans="1:9" x14ac:dyDescent="0.25">
      <c r="A1797">
        <v>21</v>
      </c>
      <c r="B1797">
        <v>172</v>
      </c>
      <c r="C1797">
        <v>172</v>
      </c>
      <c r="D1797" s="8">
        <v>-24.253368548040413</v>
      </c>
      <c r="E1797" s="8">
        <v>-24.253368548031837</v>
      </c>
      <c r="F1797" s="8">
        <v>-0.24864625325107076</v>
      </c>
      <c r="G1797" s="8">
        <v>-24.253368548032029</v>
      </c>
      <c r="H1797" s="8">
        <v>-24.253368548040221</v>
      </c>
      <c r="I1797" s="8">
        <v>0.24864625325141976</v>
      </c>
    </row>
    <row r="1798" spans="1:9" x14ac:dyDescent="0.25">
      <c r="A1798">
        <v>22</v>
      </c>
      <c r="B1798">
        <v>172</v>
      </c>
      <c r="C1798">
        <v>172</v>
      </c>
      <c r="D1798" s="8">
        <v>1.2752535221541998</v>
      </c>
      <c r="E1798" s="8">
        <v>1.2752535221550161</v>
      </c>
      <c r="F1798" s="8">
        <v>-0.37773921846617475</v>
      </c>
      <c r="G1798" s="8">
        <v>1.2752535221550241</v>
      </c>
      <c r="H1798" s="8">
        <v>1.2752535221541919</v>
      </c>
      <c r="I1798" s="8">
        <v>0.37773921846619662</v>
      </c>
    </row>
    <row r="1799" spans="1:9" x14ac:dyDescent="0.25">
      <c r="A1799">
        <v>23</v>
      </c>
      <c r="B1799">
        <v>172</v>
      </c>
      <c r="C1799">
        <v>172</v>
      </c>
      <c r="D1799" s="8">
        <v>-22.211111299342541</v>
      </c>
      <c r="E1799" s="8">
        <v>-22.211111299343308</v>
      </c>
      <c r="F1799" s="8">
        <v>-0.24864625325126288</v>
      </c>
      <c r="G1799" s="8">
        <v>-22.211111299343319</v>
      </c>
      <c r="H1799" s="8">
        <v>-22.21111129934253</v>
      </c>
      <c r="I1799" s="8">
        <v>0.24864625325122758</v>
      </c>
    </row>
    <row r="1800" spans="1:9" x14ac:dyDescent="0.25">
      <c r="A1800">
        <v>24</v>
      </c>
      <c r="B1800">
        <v>172</v>
      </c>
      <c r="C1800">
        <v>172</v>
      </c>
      <c r="D1800" s="8">
        <v>65.659859323979873</v>
      </c>
      <c r="E1800" s="8">
        <v>-75.465244649721456</v>
      </c>
      <c r="F1800" s="8">
        <v>1.1966101810657173</v>
      </c>
      <c r="G1800" s="8">
        <v>78.001857229819421</v>
      </c>
      <c r="H1800" s="8">
        <v>-87.807242555561004</v>
      </c>
      <c r="I1800" s="8">
        <v>1.7492504010293008</v>
      </c>
    </row>
    <row r="1801" spans="1:9" x14ac:dyDescent="0.25">
      <c r="A1801">
        <v>25</v>
      </c>
      <c r="B1801">
        <v>172</v>
      </c>
      <c r="C1801">
        <v>172</v>
      </c>
      <c r="D1801" s="8">
        <v>-12.406118058981324</v>
      </c>
      <c r="E1801" s="8">
        <v>7.9398218135431451</v>
      </c>
      <c r="F1801" s="8">
        <v>-13.270237282966281</v>
      </c>
      <c r="G1801" s="8">
        <v>-121.28492889773085</v>
      </c>
      <c r="H1801" s="8">
        <v>116.81863265229268</v>
      </c>
      <c r="I1801" s="8">
        <v>-12.717597063002698</v>
      </c>
    </row>
    <row r="1802" spans="1:9" x14ac:dyDescent="0.25">
      <c r="A1802">
        <v>1</v>
      </c>
      <c r="B1802">
        <v>173</v>
      </c>
      <c r="C1802">
        <v>173</v>
      </c>
      <c r="D1802" s="8">
        <v>-196.9158578495535</v>
      </c>
      <c r="E1802" s="8">
        <v>174.7396117658547</v>
      </c>
      <c r="F1802" s="8">
        <v>44.449977588479079</v>
      </c>
      <c r="G1802" s="8">
        <v>-92.332236955318677</v>
      </c>
      <c r="H1802" s="8">
        <v>70.155990871619849</v>
      </c>
      <c r="I1802" s="8">
        <v>45.033681132017058</v>
      </c>
    </row>
    <row r="1803" spans="1:9" x14ac:dyDescent="0.25">
      <c r="A1803">
        <v>2</v>
      </c>
      <c r="B1803">
        <v>173</v>
      </c>
      <c r="C1803">
        <v>173</v>
      </c>
      <c r="D1803" s="8">
        <v>85.636318562065554</v>
      </c>
      <c r="E1803" s="8">
        <v>-107.45976465127373</v>
      </c>
      <c r="F1803" s="8">
        <v>44.595903474505988</v>
      </c>
      <c r="G1803" s="8">
        <v>137.92812900934899</v>
      </c>
      <c r="H1803" s="8">
        <v>-159.75157509855717</v>
      </c>
      <c r="I1803" s="8">
        <v>44.88775524627497</v>
      </c>
    </row>
    <row r="1804" spans="1:9" x14ac:dyDescent="0.25">
      <c r="A1804">
        <v>3</v>
      </c>
      <c r="B1804">
        <v>173</v>
      </c>
      <c r="C1804">
        <v>173</v>
      </c>
      <c r="D1804" s="8">
        <v>154.53927591551039</v>
      </c>
      <c r="E1804" s="8">
        <v>-143.14042819237997</v>
      </c>
      <c r="F1804" s="8">
        <v>-63.820975627797075</v>
      </c>
      <c r="G1804" s="8">
        <v>80.119349888231795</v>
      </c>
      <c r="H1804" s="8">
        <v>-68.720502165101379</v>
      </c>
      <c r="I1804" s="8">
        <v>-63.529123856028093</v>
      </c>
    </row>
    <row r="1805" spans="1:9" x14ac:dyDescent="0.25">
      <c r="A1805">
        <v>4</v>
      </c>
      <c r="B1805">
        <v>173</v>
      </c>
      <c r="C1805">
        <v>173</v>
      </c>
      <c r="D1805" s="8">
        <v>167.23183451104282</v>
      </c>
      <c r="E1805" s="8">
        <v>-146.61925911775594</v>
      </c>
      <c r="F1805" s="8">
        <v>-63.756320362044654</v>
      </c>
      <c r="G1805" s="8">
        <v>10.306287696619213</v>
      </c>
      <c r="H1805" s="8">
        <v>10.306287696667644</v>
      </c>
      <c r="I1805" s="8">
        <v>-63.593779120878899</v>
      </c>
    </row>
    <row r="1806" spans="1:9" x14ac:dyDescent="0.25">
      <c r="A1806">
        <v>5</v>
      </c>
      <c r="B1806">
        <v>173</v>
      </c>
      <c r="C1806">
        <v>173</v>
      </c>
      <c r="D1806" s="8">
        <v>27.201493288482332</v>
      </c>
      <c r="E1806" s="8">
        <v>27.201493288409644</v>
      </c>
      <c r="F1806" s="8">
        <v>17.513194376903247</v>
      </c>
      <c r="G1806" s="8">
        <v>200.20496162319264</v>
      </c>
      <c r="H1806" s="8">
        <v>-145.80197504630067</v>
      </c>
      <c r="I1806" s="8">
        <v>18.008401019149414</v>
      </c>
    </row>
    <row r="1807" spans="1:9" x14ac:dyDescent="0.25">
      <c r="A1807">
        <v>6</v>
      </c>
      <c r="B1807">
        <v>173</v>
      </c>
      <c r="C1807">
        <v>173</v>
      </c>
      <c r="D1807" s="8">
        <v>94.662826491425989</v>
      </c>
      <c r="E1807" s="8">
        <v>-64.81022398830072</v>
      </c>
      <c r="F1807" s="8">
        <v>17.985968010349001</v>
      </c>
      <c r="G1807" s="8">
        <v>119.73136362242336</v>
      </c>
      <c r="H1807" s="8">
        <v>-89.87876111929809</v>
      </c>
      <c r="I1807" s="8">
        <v>18.264420394082887</v>
      </c>
    </row>
    <row r="1808" spans="1:9" x14ac:dyDescent="0.25">
      <c r="A1808">
        <v>7</v>
      </c>
      <c r="B1808">
        <v>173</v>
      </c>
      <c r="C1808">
        <v>173</v>
      </c>
      <c r="D1808" s="8">
        <v>93.313070557205734</v>
      </c>
      <c r="E1808" s="8">
        <v>-116.2970541844485</v>
      </c>
      <c r="F1808" s="8">
        <v>-22.347328605561405</v>
      </c>
      <c r="G1808" s="8">
        <v>62.597557456736141</v>
      </c>
      <c r="H1808" s="8">
        <v>-85.581541083978905</v>
      </c>
      <c r="I1808" s="8">
        <v>-22.068876221827519</v>
      </c>
    </row>
    <row r="1809" spans="1:9" x14ac:dyDescent="0.25">
      <c r="A1809">
        <v>8</v>
      </c>
      <c r="B1809">
        <v>173</v>
      </c>
      <c r="C1809">
        <v>173</v>
      </c>
      <c r="D1809" s="8">
        <v>139.81861067265839</v>
      </c>
      <c r="E1809" s="8">
        <v>-181.68396176988546</v>
      </c>
      <c r="F1809" s="8">
        <v>-22.091309230731451</v>
      </c>
      <c r="G1809" s="8">
        <v>-72.955440802833749</v>
      </c>
      <c r="H1809" s="8">
        <v>31.090089705606676</v>
      </c>
      <c r="I1809" s="8">
        <v>-21.596102588485287</v>
      </c>
    </row>
    <row r="1810" spans="1:9" x14ac:dyDescent="0.25">
      <c r="A1810">
        <v>9</v>
      </c>
      <c r="B1810">
        <v>173</v>
      </c>
      <c r="C1810">
        <v>173</v>
      </c>
      <c r="D1810" s="8">
        <v>-71.414420960835372</v>
      </c>
      <c r="E1810" s="8">
        <v>32.631109547597163</v>
      </c>
      <c r="F1810" s="8">
        <v>-6.4357808530486249</v>
      </c>
      <c r="G1810" s="8">
        <v>-149.2898280601857</v>
      </c>
      <c r="H1810" s="8">
        <v>110.50651664694749</v>
      </c>
      <c r="I1810" s="8">
        <v>-5.7880268423480068</v>
      </c>
    </row>
    <row r="1811" spans="1:9" x14ac:dyDescent="0.25">
      <c r="A1811">
        <v>10</v>
      </c>
      <c r="B1811">
        <v>173</v>
      </c>
      <c r="C1811">
        <v>173</v>
      </c>
      <c r="D1811" s="8">
        <v>-147.98239295080214</v>
      </c>
      <c r="E1811" s="8">
        <v>111.8139517563301</v>
      </c>
      <c r="F1811" s="8">
        <v>9.8709350539162966</v>
      </c>
      <c r="G1811" s="8">
        <v>-18.08422059723431</v>
      </c>
      <c r="H1811" s="8">
        <v>-18.084220597237721</v>
      </c>
      <c r="I1811" s="8">
        <v>10.518689064616913</v>
      </c>
    </row>
    <row r="1812" spans="1:9" x14ac:dyDescent="0.25">
      <c r="A1812">
        <v>11</v>
      </c>
      <c r="B1812">
        <v>173</v>
      </c>
      <c r="C1812">
        <v>173</v>
      </c>
      <c r="D1812" s="8">
        <v>-18.084220597221201</v>
      </c>
      <c r="E1812" s="8">
        <v>-18.084220597216589</v>
      </c>
      <c r="F1812" s="8">
        <v>-10.518689064622807</v>
      </c>
      <c r="G1812" s="8">
        <v>-147.98239295086393</v>
      </c>
      <c r="H1812" s="8">
        <v>111.81395175642615</v>
      </c>
      <c r="I1812" s="8">
        <v>-9.8709350539221905</v>
      </c>
    </row>
    <row r="1813" spans="1:9" x14ac:dyDescent="0.25">
      <c r="A1813">
        <v>12</v>
      </c>
      <c r="B1813">
        <v>173</v>
      </c>
      <c r="C1813">
        <v>173</v>
      </c>
      <c r="D1813" s="8">
        <v>-149.28982806032269</v>
      </c>
      <c r="E1813" s="8">
        <v>110.50651664697006</v>
      </c>
      <c r="F1813" s="8">
        <v>5.7880268423448182</v>
      </c>
      <c r="G1813" s="8">
        <v>-71.414420961013434</v>
      </c>
      <c r="H1813" s="8">
        <v>32.631109547660799</v>
      </c>
      <c r="I1813" s="8">
        <v>6.4357808530454346</v>
      </c>
    </row>
    <row r="1814" spans="1:9" x14ac:dyDescent="0.25">
      <c r="A1814">
        <v>13</v>
      </c>
      <c r="B1814">
        <v>173</v>
      </c>
      <c r="C1814">
        <v>173</v>
      </c>
      <c r="D1814" s="8">
        <v>-72.955440802474101</v>
      </c>
      <c r="E1814" s="8">
        <v>31.09008970619433</v>
      </c>
      <c r="F1814" s="8">
        <v>21.596102588497917</v>
      </c>
      <c r="G1814" s="8">
        <v>139.8186106731408</v>
      </c>
      <c r="H1814" s="8">
        <v>-181.68396176942056</v>
      </c>
      <c r="I1814" s="8">
        <v>22.091309230744084</v>
      </c>
    </row>
    <row r="1815" spans="1:9" x14ac:dyDescent="0.25">
      <c r="A1815">
        <v>14</v>
      </c>
      <c r="B1815">
        <v>173</v>
      </c>
      <c r="C1815">
        <v>173</v>
      </c>
      <c r="D1815" s="8">
        <v>62.597557456938702</v>
      </c>
      <c r="E1815" s="8">
        <v>-85.581541083883238</v>
      </c>
      <c r="F1815" s="8">
        <v>22.068876221779359</v>
      </c>
      <c r="G1815" s="8">
        <v>93.313070557341064</v>
      </c>
      <c r="H1815" s="8">
        <v>-116.2970541842856</v>
      </c>
      <c r="I1815" s="8">
        <v>22.347328605513248</v>
      </c>
    </row>
    <row r="1816" spans="1:9" x14ac:dyDescent="0.25">
      <c r="A1816">
        <v>15</v>
      </c>
      <c r="B1816">
        <v>173</v>
      </c>
      <c r="C1816">
        <v>173</v>
      </c>
      <c r="D1816" s="8">
        <v>119.73136362248854</v>
      </c>
      <c r="E1816" s="8">
        <v>-89.878761119069225</v>
      </c>
      <c r="F1816" s="8">
        <v>-18.26442039388937</v>
      </c>
      <c r="G1816" s="8">
        <v>94.662826491758395</v>
      </c>
      <c r="H1816" s="8">
        <v>-64.810223988339075</v>
      </c>
      <c r="I1816" s="8">
        <v>-17.985968010155485</v>
      </c>
    </row>
    <row r="1817" spans="1:9" x14ac:dyDescent="0.25">
      <c r="A1817">
        <v>16</v>
      </c>
      <c r="B1817">
        <v>173</v>
      </c>
      <c r="C1817">
        <v>173</v>
      </c>
      <c r="D1817" s="8">
        <v>200.20496162351961</v>
      </c>
      <c r="E1817" s="8">
        <v>-145.80197504624644</v>
      </c>
      <c r="F1817" s="8">
        <v>-18.008401019167362</v>
      </c>
      <c r="G1817" s="8">
        <v>27.201493288634513</v>
      </c>
      <c r="H1817" s="8">
        <v>27.201493288638677</v>
      </c>
      <c r="I1817" s="8">
        <v>-17.513194376921195</v>
      </c>
    </row>
    <row r="1818" spans="1:9" x14ac:dyDescent="0.25">
      <c r="A1818">
        <v>17</v>
      </c>
      <c r="B1818">
        <v>173</v>
      </c>
      <c r="C1818">
        <v>173</v>
      </c>
      <c r="D1818" s="8">
        <v>10.306287696397906</v>
      </c>
      <c r="E1818" s="8">
        <v>10.306287696477899</v>
      </c>
      <c r="F1818" s="8">
        <v>63.593779121073652</v>
      </c>
      <c r="G1818" s="8">
        <v>167.23183451130498</v>
      </c>
      <c r="H1818" s="8">
        <v>-146.6192591184292</v>
      </c>
      <c r="I1818" s="8">
        <v>63.756320362239407</v>
      </c>
    </row>
    <row r="1819" spans="1:9" x14ac:dyDescent="0.25">
      <c r="A1819">
        <v>18</v>
      </c>
      <c r="B1819">
        <v>173</v>
      </c>
      <c r="C1819">
        <v>173</v>
      </c>
      <c r="D1819" s="8">
        <v>80.119349888417403</v>
      </c>
      <c r="E1819" s="8">
        <v>-68.720502165520074</v>
      </c>
      <c r="F1819" s="8">
        <v>63.529123855744814</v>
      </c>
      <c r="G1819" s="8">
        <v>154.53927591536558</v>
      </c>
      <c r="H1819" s="8">
        <v>-143.14042819246828</v>
      </c>
      <c r="I1819" s="8">
        <v>63.82097562751381</v>
      </c>
    </row>
    <row r="1820" spans="1:9" x14ac:dyDescent="0.25">
      <c r="A1820">
        <v>19</v>
      </c>
      <c r="B1820">
        <v>173</v>
      </c>
      <c r="C1820">
        <v>173</v>
      </c>
      <c r="D1820" s="8">
        <v>137.92812900924423</v>
      </c>
      <c r="E1820" s="8">
        <v>-159.75157509862697</v>
      </c>
      <c r="F1820" s="8">
        <v>-44.887755246196342</v>
      </c>
      <c r="G1820" s="8">
        <v>85.636318562052693</v>
      </c>
      <c r="H1820" s="8">
        <v>-107.45976465143544</v>
      </c>
      <c r="I1820" s="8">
        <v>-44.595903474427352</v>
      </c>
    </row>
    <row r="1821" spans="1:9" x14ac:dyDescent="0.25">
      <c r="A1821">
        <v>20</v>
      </c>
      <c r="B1821">
        <v>173</v>
      </c>
      <c r="C1821">
        <v>173</v>
      </c>
      <c r="D1821" s="8">
        <v>-92.332236955323467</v>
      </c>
      <c r="E1821" s="8">
        <v>70.155990871616424</v>
      </c>
      <c r="F1821" s="8">
        <v>-45.033681132028548</v>
      </c>
      <c r="G1821" s="8">
        <v>-196.91585784958514</v>
      </c>
      <c r="H1821" s="8">
        <v>174.7396117658781</v>
      </c>
      <c r="I1821" s="8">
        <v>-44.449977588490576</v>
      </c>
    </row>
    <row r="1822" spans="1:9" x14ac:dyDescent="0.25">
      <c r="A1822">
        <v>21</v>
      </c>
      <c r="B1822">
        <v>173</v>
      </c>
      <c r="C1822">
        <v>173</v>
      </c>
      <c r="D1822" s="8">
        <v>-138.18017108912252</v>
      </c>
      <c r="E1822" s="8">
        <v>-138.18017108911235</v>
      </c>
      <c r="F1822" s="8">
        <v>-0.24864625325103726</v>
      </c>
      <c r="G1822" s="8">
        <v>-138.18017108911252</v>
      </c>
      <c r="H1822" s="8">
        <v>-138.18017108912235</v>
      </c>
      <c r="I1822" s="8">
        <v>0.24864625325145326</v>
      </c>
    </row>
    <row r="1823" spans="1:9" x14ac:dyDescent="0.25">
      <c r="A1823">
        <v>22</v>
      </c>
      <c r="B1823">
        <v>173</v>
      </c>
      <c r="C1823">
        <v>173</v>
      </c>
      <c r="D1823" s="8">
        <v>0.74124899140015255</v>
      </c>
      <c r="E1823" s="8">
        <v>0.74124899140106093</v>
      </c>
      <c r="F1823" s="8">
        <v>-0.37773921846617298</v>
      </c>
      <c r="G1823" s="8">
        <v>0.7412489914010727</v>
      </c>
      <c r="H1823" s="8">
        <v>0.74124899140014078</v>
      </c>
      <c r="I1823" s="8">
        <v>0.3777392184661984</v>
      </c>
    </row>
    <row r="1824" spans="1:9" x14ac:dyDescent="0.25">
      <c r="A1824">
        <v>23</v>
      </c>
      <c r="B1824">
        <v>173</v>
      </c>
      <c r="C1824">
        <v>173</v>
      </c>
      <c r="D1824" s="8">
        <v>-138.18017108890058</v>
      </c>
      <c r="E1824" s="8">
        <v>-138.18017108890143</v>
      </c>
      <c r="F1824" s="8">
        <v>-0.24864625325126283</v>
      </c>
      <c r="G1824" s="8">
        <v>-138.18017108890143</v>
      </c>
      <c r="H1824" s="8">
        <v>-138.18017108890058</v>
      </c>
      <c r="I1824" s="8">
        <v>0.24864625325122766</v>
      </c>
    </row>
    <row r="1825" spans="1:9" x14ac:dyDescent="0.25">
      <c r="A1825">
        <v>24</v>
      </c>
      <c r="B1825">
        <v>173</v>
      </c>
      <c r="C1825">
        <v>173</v>
      </c>
      <c r="D1825" s="8">
        <v>-191.0430033474006</v>
      </c>
      <c r="E1825" s="8">
        <v>151.58773231718055</v>
      </c>
      <c r="F1825" s="8">
        <v>44.465509250271921</v>
      </c>
      <c r="G1825" s="8">
        <v>183.85835323680448</v>
      </c>
      <c r="H1825" s="8">
        <v>-223.31362426702452</v>
      </c>
      <c r="I1825" s="8">
        <v>45.018149470235507</v>
      </c>
    </row>
    <row r="1826" spans="1:9" x14ac:dyDescent="0.25">
      <c r="A1826">
        <v>25</v>
      </c>
      <c r="B1826">
        <v>173</v>
      </c>
      <c r="C1826">
        <v>173</v>
      </c>
      <c r="D1826" s="8">
        <v>183.85835323670744</v>
      </c>
      <c r="E1826" s="8">
        <v>-223.31362426724257</v>
      </c>
      <c r="F1826" s="8">
        <v>-45.018149470242484</v>
      </c>
      <c r="G1826" s="8">
        <v>-191.04300334755604</v>
      </c>
      <c r="H1826" s="8">
        <v>151.58773231702091</v>
      </c>
      <c r="I1826" s="8">
        <v>-44.465509250278892</v>
      </c>
    </row>
    <row r="1827" spans="1:9" x14ac:dyDescent="0.25">
      <c r="A1827">
        <v>1</v>
      </c>
      <c r="B1827">
        <v>174</v>
      </c>
      <c r="C1827">
        <v>174</v>
      </c>
      <c r="D1827" s="8">
        <v>-162.65790910064439</v>
      </c>
      <c r="E1827" s="8">
        <v>141.22711256382419</v>
      </c>
      <c r="F1827" s="8">
        <v>39.645155265106808</v>
      </c>
      <c r="G1827" s="8">
        <v>-69.30551686909331</v>
      </c>
      <c r="H1827" s="8">
        <v>47.874720332273135</v>
      </c>
      <c r="I1827" s="8">
        <v>40.228858808644787</v>
      </c>
    </row>
    <row r="1828" spans="1:9" x14ac:dyDescent="0.25">
      <c r="A1828">
        <v>2</v>
      </c>
      <c r="B1828">
        <v>174</v>
      </c>
      <c r="C1828">
        <v>174</v>
      </c>
      <c r="D1828" s="8">
        <v>89.569949921727712</v>
      </c>
      <c r="E1828" s="8">
        <v>-110.64794646405552</v>
      </c>
      <c r="F1828" s="8">
        <v>39.791081151134733</v>
      </c>
      <c r="G1828" s="8">
        <v>136.24614603767063</v>
      </c>
      <c r="H1828" s="8">
        <v>-157.32414257999844</v>
      </c>
      <c r="I1828" s="8">
        <v>40.082932922903716</v>
      </c>
    </row>
    <row r="1829" spans="1:9" x14ac:dyDescent="0.25">
      <c r="A1829">
        <v>3</v>
      </c>
      <c r="B1829">
        <v>174</v>
      </c>
      <c r="C1829">
        <v>174</v>
      </c>
      <c r="D1829" s="8">
        <v>151.99048492579854</v>
      </c>
      <c r="E1829" s="8">
        <v>-141.57980369185387</v>
      </c>
      <c r="F1829" s="8">
        <v>-62.941952865615249</v>
      </c>
      <c r="G1829" s="8">
        <v>78.597912771081255</v>
      </c>
      <c r="H1829" s="8">
        <v>-68.187231537136583</v>
      </c>
      <c r="I1829" s="8">
        <v>-62.650101093846253</v>
      </c>
    </row>
    <row r="1830" spans="1:9" x14ac:dyDescent="0.25">
      <c r="A1830">
        <v>4</v>
      </c>
      <c r="B1830">
        <v>174</v>
      </c>
      <c r="C1830">
        <v>174</v>
      </c>
      <c r="D1830" s="8">
        <v>164.17835144256702</v>
      </c>
      <c r="E1830" s="8">
        <v>-145.34008353335736</v>
      </c>
      <c r="F1830" s="8">
        <v>-62.877297599865742</v>
      </c>
      <c r="G1830" s="8">
        <v>9.4191339545804666</v>
      </c>
      <c r="H1830" s="8">
        <v>9.419133954629217</v>
      </c>
      <c r="I1830" s="8">
        <v>-62.714756358699979</v>
      </c>
    </row>
    <row r="1831" spans="1:9" x14ac:dyDescent="0.25">
      <c r="A1831">
        <v>5</v>
      </c>
      <c r="B1831">
        <v>174</v>
      </c>
      <c r="C1831">
        <v>174</v>
      </c>
      <c r="D1831" s="8">
        <v>26.544946000874138</v>
      </c>
      <c r="E1831" s="8">
        <v>26.544946000801882</v>
      </c>
      <c r="F1831" s="8">
        <v>14.973880611719006</v>
      </c>
      <c r="G1831" s="8">
        <v>174.81359690022987</v>
      </c>
      <c r="H1831" s="8">
        <v>-121.72370489855386</v>
      </c>
      <c r="I1831" s="8">
        <v>15.469087253965172</v>
      </c>
    </row>
    <row r="1832" spans="1:9" x14ac:dyDescent="0.25">
      <c r="A1832">
        <v>6</v>
      </c>
      <c r="B1832">
        <v>174</v>
      </c>
      <c r="C1832">
        <v>174</v>
      </c>
      <c r="D1832" s="8">
        <v>82.902976798336795</v>
      </c>
      <c r="E1832" s="8">
        <v>-53.769740095903138</v>
      </c>
      <c r="F1832" s="8">
        <v>15.446654245146854</v>
      </c>
      <c r="G1832" s="8">
        <v>104.45944775779255</v>
      </c>
      <c r="H1832" s="8">
        <v>-75.326211055358883</v>
      </c>
      <c r="I1832" s="8">
        <v>15.725106628880743</v>
      </c>
    </row>
    <row r="1833" spans="1:9" x14ac:dyDescent="0.25">
      <c r="A1833">
        <v>7</v>
      </c>
      <c r="B1833">
        <v>174</v>
      </c>
      <c r="C1833">
        <v>174</v>
      </c>
      <c r="D1833" s="8">
        <v>79.469961465593116</v>
      </c>
      <c r="E1833" s="8">
        <v>-100.3156973474928</v>
      </c>
      <c r="F1833" s="8">
        <v>-21.954206681076229</v>
      </c>
      <c r="G1833" s="8">
        <v>49.298166211730418</v>
      </c>
      <c r="H1833" s="8">
        <v>-70.143902093630089</v>
      </c>
      <c r="I1833" s="8">
        <v>-21.675754297342344</v>
      </c>
    </row>
    <row r="1834" spans="1:9" x14ac:dyDescent="0.25">
      <c r="A1834">
        <v>8</v>
      </c>
      <c r="B1834">
        <v>174</v>
      </c>
      <c r="C1834">
        <v>174</v>
      </c>
      <c r="D1834" s="8">
        <v>110.59492585639489</v>
      </c>
      <c r="E1834" s="8">
        <v>-148.55722580474756</v>
      </c>
      <c r="F1834" s="8">
        <v>-21.698187306242197</v>
      </c>
      <c r="G1834" s="8">
        <v>-98.349823716592425</v>
      </c>
      <c r="H1834" s="8">
        <v>60.387523768239767</v>
      </c>
      <c r="I1834" s="8">
        <v>-21.202980663996026</v>
      </c>
    </row>
    <row r="1835" spans="1:9" x14ac:dyDescent="0.25">
      <c r="A1835">
        <v>9</v>
      </c>
      <c r="B1835">
        <v>174</v>
      </c>
      <c r="C1835">
        <v>174</v>
      </c>
      <c r="D1835" s="8">
        <v>-96.808803874594076</v>
      </c>
      <c r="E1835" s="8">
        <v>61.928543610230683</v>
      </c>
      <c r="F1835" s="8">
        <v>-6.0426589285603036</v>
      </c>
      <c r="G1835" s="8">
        <v>-169.67521039538693</v>
      </c>
      <c r="H1835" s="8">
        <v>134.79495013102351</v>
      </c>
      <c r="I1835" s="8">
        <v>-5.3949049178596864</v>
      </c>
    </row>
    <row r="1836" spans="1:9" x14ac:dyDescent="0.25">
      <c r="A1836">
        <v>10</v>
      </c>
      <c r="B1836">
        <v>174</v>
      </c>
      <c r="C1836">
        <v>174</v>
      </c>
      <c r="D1836" s="8">
        <v>-169.66855915859423</v>
      </c>
      <c r="E1836" s="8">
        <v>134.80160136781507</v>
      </c>
      <c r="F1836" s="8">
        <v>11.62400497012791</v>
      </c>
      <c r="G1836" s="8">
        <v>-17.433478895388003</v>
      </c>
      <c r="H1836" s="8">
        <v>-17.433478895391158</v>
      </c>
      <c r="I1836" s="8">
        <v>12.271758980828526</v>
      </c>
    </row>
    <row r="1837" spans="1:9" x14ac:dyDescent="0.25">
      <c r="A1837">
        <v>11</v>
      </c>
      <c r="B1837">
        <v>174</v>
      </c>
      <c r="C1837">
        <v>174</v>
      </c>
      <c r="D1837" s="8">
        <v>-18.121330307801763</v>
      </c>
      <c r="E1837" s="8">
        <v>-18.12133030779723</v>
      </c>
      <c r="F1837" s="8">
        <v>-8.1240770661603499</v>
      </c>
      <c r="G1837" s="8">
        <v>-117.50832498716228</v>
      </c>
      <c r="H1837" s="8">
        <v>81.26566437156329</v>
      </c>
      <c r="I1837" s="8">
        <v>-7.4763230554597344</v>
      </c>
    </row>
    <row r="1838" spans="1:9" x14ac:dyDescent="0.25">
      <c r="A1838">
        <v>12</v>
      </c>
      <c r="B1838">
        <v>174</v>
      </c>
      <c r="C1838">
        <v>174</v>
      </c>
      <c r="D1838" s="8">
        <v>-117.51497622403087</v>
      </c>
      <c r="E1838" s="8">
        <v>81.259013134697312</v>
      </c>
      <c r="F1838" s="8">
        <v>6.505285967581349</v>
      </c>
      <c r="G1838" s="8">
        <v>-30.500543419244703</v>
      </c>
      <c r="H1838" s="8">
        <v>-5.755419670088866</v>
      </c>
      <c r="I1838" s="8">
        <v>7.1530399782819654</v>
      </c>
    </row>
    <row r="1839" spans="1:9" x14ac:dyDescent="0.25">
      <c r="A1839">
        <v>13</v>
      </c>
      <c r="B1839">
        <v>174</v>
      </c>
      <c r="C1839">
        <v>174</v>
      </c>
      <c r="D1839" s="8">
        <v>-32.04156326070143</v>
      </c>
      <c r="E1839" s="8">
        <v>-7.296439511551327</v>
      </c>
      <c r="F1839" s="8">
        <v>19.276060848784031</v>
      </c>
      <c r="G1839" s="8">
        <v>158.13354449199727</v>
      </c>
      <c r="H1839" s="8">
        <v>-197.47154726425003</v>
      </c>
      <c r="I1839" s="8">
        <v>19.771267491030194</v>
      </c>
    </row>
    <row r="1840" spans="1:9" x14ac:dyDescent="0.25">
      <c r="A1840">
        <v>14</v>
      </c>
      <c r="B1840">
        <v>174</v>
      </c>
      <c r="C1840">
        <v>174</v>
      </c>
      <c r="D1840" s="8">
        <v>71.148698133580552</v>
      </c>
      <c r="E1840" s="8">
        <v>-92.748099122616338</v>
      </c>
      <c r="F1840" s="8">
        <v>19.748834482079364</v>
      </c>
      <c r="G1840" s="8">
        <v>98.655415132365619</v>
      </c>
      <c r="H1840" s="8">
        <v>-120.2548161214014</v>
      </c>
      <c r="I1840" s="8">
        <v>20.027286865813252</v>
      </c>
    </row>
    <row r="1841" spans="1:9" x14ac:dyDescent="0.25">
      <c r="A1841">
        <v>15</v>
      </c>
      <c r="B1841">
        <v>174</v>
      </c>
      <c r="C1841">
        <v>174</v>
      </c>
      <c r="D1841" s="8">
        <v>122.84919693716124</v>
      </c>
      <c r="E1841" s="8">
        <v>-96.061034316535583</v>
      </c>
      <c r="F1841" s="8">
        <v>-19.056249777875934</v>
      </c>
      <c r="G1841" s="8">
        <v>96.685498888849054</v>
      </c>
      <c r="H1841" s="8">
        <v>-69.897336268223398</v>
      </c>
      <c r="I1841" s="8">
        <v>-18.777797394142045</v>
      </c>
    </row>
    <row r="1842" spans="1:9" x14ac:dyDescent="0.25">
      <c r="A1842">
        <v>16</v>
      </c>
      <c r="B1842">
        <v>174</v>
      </c>
      <c r="C1842">
        <v>174</v>
      </c>
      <c r="D1842" s="8">
        <v>205.12113460255421</v>
      </c>
      <c r="E1842" s="8">
        <v>-156.31182426380218</v>
      </c>
      <c r="F1842" s="8">
        <v>-18.800230403156458</v>
      </c>
      <c r="G1842" s="8">
        <v>24.40465516937395</v>
      </c>
      <c r="H1842" s="8">
        <v>24.404655169378078</v>
      </c>
      <c r="I1842" s="8">
        <v>-18.305023760910288</v>
      </c>
    </row>
    <row r="1843" spans="1:9" x14ac:dyDescent="0.25">
      <c r="A1843">
        <v>17</v>
      </c>
      <c r="B1843">
        <v>174</v>
      </c>
      <c r="C1843">
        <v>174</v>
      </c>
      <c r="D1843" s="8">
        <v>10.137541269587777</v>
      </c>
      <c r="E1843" s="8">
        <v>10.137541269666157</v>
      </c>
      <c r="F1843" s="8">
        <v>55.827250100200075</v>
      </c>
      <c r="G1843" s="8">
        <v>147.92267408561625</v>
      </c>
      <c r="H1843" s="8">
        <v>-127.64759154636231</v>
      </c>
      <c r="I1843" s="8">
        <v>55.989791341365837</v>
      </c>
    </row>
    <row r="1844" spans="1:9" x14ac:dyDescent="0.25">
      <c r="A1844">
        <v>18</v>
      </c>
      <c r="B1844">
        <v>174</v>
      </c>
      <c r="C1844">
        <v>174</v>
      </c>
      <c r="D1844" s="8">
        <v>70.948274184012476</v>
      </c>
      <c r="E1844" s="8">
        <v>-59.737386626577816</v>
      </c>
      <c r="F1844" s="8">
        <v>55.762594834873568</v>
      </c>
      <c r="G1844" s="8">
        <v>136.29110458929003</v>
      </c>
      <c r="H1844" s="8">
        <v>-125.08021703185537</v>
      </c>
      <c r="I1844" s="8">
        <v>56.05444660664255</v>
      </c>
    </row>
    <row r="1845" spans="1:9" x14ac:dyDescent="0.25">
      <c r="A1845">
        <v>19</v>
      </c>
      <c r="B1845">
        <v>174</v>
      </c>
      <c r="C1845">
        <v>174</v>
      </c>
      <c r="D1845" s="8">
        <v>121.02949229700964</v>
      </c>
      <c r="E1845" s="8">
        <v>-140.34182932417389</v>
      </c>
      <c r="F1845" s="8">
        <v>-43.805097915440548</v>
      </c>
      <c r="G1845" s="8">
        <v>70.003032702222455</v>
      </c>
      <c r="H1845" s="8">
        <v>-89.315369729386717</v>
      </c>
      <c r="I1845" s="8">
        <v>-43.513246143671566</v>
      </c>
    </row>
    <row r="1846" spans="1:9" x14ac:dyDescent="0.25">
      <c r="A1846">
        <v>20</v>
      </c>
      <c r="B1846">
        <v>174</v>
      </c>
      <c r="C1846">
        <v>174</v>
      </c>
      <c r="D1846" s="8">
        <v>-103.66332991697045</v>
      </c>
      <c r="E1846" s="8">
        <v>83.998192895481893</v>
      </c>
      <c r="F1846" s="8">
        <v>-43.951023801269713</v>
      </c>
      <c r="G1846" s="8">
        <v>-205.71624910641884</v>
      </c>
      <c r="H1846" s="8">
        <v>186.05111208493031</v>
      </c>
      <c r="I1846" s="8">
        <v>-43.367320257731741</v>
      </c>
    </row>
    <row r="1847" spans="1:9" x14ac:dyDescent="0.25">
      <c r="A1847">
        <v>21</v>
      </c>
      <c r="B1847">
        <v>174</v>
      </c>
      <c r="C1847">
        <v>174</v>
      </c>
      <c r="D1847" s="8">
        <v>-130.93596065924734</v>
      </c>
      <c r="E1847" s="8">
        <v>-130.93596065923745</v>
      </c>
      <c r="F1847" s="8">
        <v>-0.24864625325104406</v>
      </c>
      <c r="G1847" s="8">
        <v>-130.93596065923765</v>
      </c>
      <c r="H1847" s="8">
        <v>-130.93596065924714</v>
      </c>
      <c r="I1847" s="8">
        <v>0.24864625325144646</v>
      </c>
    </row>
    <row r="1848" spans="1:9" x14ac:dyDescent="0.25">
      <c r="A1848">
        <v>22</v>
      </c>
      <c r="B1848">
        <v>174</v>
      </c>
      <c r="C1848">
        <v>174</v>
      </c>
      <c r="D1848" s="8">
        <v>4.3228743346201233</v>
      </c>
      <c r="E1848" s="8">
        <v>4.3228743346210381</v>
      </c>
      <c r="F1848" s="8">
        <v>-0.37773921846617353</v>
      </c>
      <c r="G1848" s="8">
        <v>4.3228743346210594</v>
      </c>
      <c r="H1848" s="8">
        <v>4.322874334620102</v>
      </c>
      <c r="I1848" s="8">
        <v>0.37773921846619785</v>
      </c>
    </row>
    <row r="1849" spans="1:9" x14ac:dyDescent="0.25">
      <c r="A1849">
        <v>23</v>
      </c>
      <c r="B1849">
        <v>174</v>
      </c>
      <c r="C1849">
        <v>174</v>
      </c>
      <c r="D1849" s="8">
        <v>-126.90164975352359</v>
      </c>
      <c r="E1849" s="8">
        <v>-126.90164975352438</v>
      </c>
      <c r="F1849" s="8">
        <v>-0.24864625325126266</v>
      </c>
      <c r="G1849" s="8">
        <v>-126.90164975352438</v>
      </c>
      <c r="H1849" s="8">
        <v>-126.90164975352359</v>
      </c>
      <c r="I1849" s="8">
        <v>0.24864625325122783</v>
      </c>
    </row>
    <row r="1850" spans="1:9" x14ac:dyDescent="0.25">
      <c r="A1850">
        <v>24</v>
      </c>
      <c r="B1850">
        <v>174</v>
      </c>
      <c r="C1850">
        <v>174</v>
      </c>
      <c r="D1850" s="8">
        <v>-142.60441741741536</v>
      </c>
      <c r="E1850" s="8">
        <v>104.48764220192548</v>
      </c>
      <c r="F1850" s="8">
        <v>39.660686926899288</v>
      </c>
      <c r="G1850" s="8">
        <v>192.03630537208213</v>
      </c>
      <c r="H1850" s="8">
        <v>-230.15308058757202</v>
      </c>
      <c r="I1850" s="8">
        <v>40.213327146862873</v>
      </c>
    </row>
    <row r="1851" spans="1:9" x14ac:dyDescent="0.25">
      <c r="A1851">
        <v>25</v>
      </c>
      <c r="B1851">
        <v>174</v>
      </c>
      <c r="C1851">
        <v>174</v>
      </c>
      <c r="D1851" s="8">
        <v>150.50012427514545</v>
      </c>
      <c r="E1851" s="8">
        <v>-185.44656035611698</v>
      </c>
      <c r="F1851" s="8">
        <v>-43.935492139483635</v>
      </c>
      <c r="G1851" s="8">
        <v>-215.32941500032695</v>
      </c>
      <c r="H1851" s="8">
        <v>180.38297891935542</v>
      </c>
      <c r="I1851" s="8">
        <v>-43.38285191952005</v>
      </c>
    </row>
    <row r="1852" spans="1:9" x14ac:dyDescent="0.25">
      <c r="A1852">
        <v>1</v>
      </c>
      <c r="B1852">
        <v>175</v>
      </c>
      <c r="C1852">
        <v>175</v>
      </c>
      <c r="D1852" s="8">
        <v>-205.71624910647603</v>
      </c>
      <c r="E1852" s="8">
        <v>186.05111208499278</v>
      </c>
      <c r="F1852" s="8">
        <v>43.367320257739863</v>
      </c>
      <c r="G1852" s="8">
        <v>-103.66332991700867</v>
      </c>
      <c r="H1852" s="8">
        <v>83.99819289552542</v>
      </c>
      <c r="I1852" s="8">
        <v>43.951023801277842</v>
      </c>
    </row>
    <row r="1853" spans="1:9" x14ac:dyDescent="0.25">
      <c r="A1853">
        <v>2</v>
      </c>
      <c r="B1853">
        <v>175</v>
      </c>
      <c r="C1853">
        <v>175</v>
      </c>
      <c r="D1853" s="8">
        <v>70.003032702270673</v>
      </c>
      <c r="E1853" s="8">
        <v>-89.31536972926699</v>
      </c>
      <c r="F1853" s="8">
        <v>43.513246143766018</v>
      </c>
      <c r="G1853" s="8">
        <v>121.0294922971687</v>
      </c>
      <c r="H1853" s="8">
        <v>-140.34182932416502</v>
      </c>
      <c r="I1853" s="8">
        <v>43.805097915535001</v>
      </c>
    </row>
    <row r="1854" spans="1:9" x14ac:dyDescent="0.25">
      <c r="A1854">
        <v>3</v>
      </c>
      <c r="B1854">
        <v>175</v>
      </c>
      <c r="C1854">
        <v>175</v>
      </c>
      <c r="D1854" s="8">
        <v>136.29110458949631</v>
      </c>
      <c r="E1854" s="8">
        <v>-125.08021703182303</v>
      </c>
      <c r="F1854" s="8">
        <v>-56.054446606945916</v>
      </c>
      <c r="G1854" s="8">
        <v>70.948274183863816</v>
      </c>
      <c r="H1854" s="8">
        <v>-59.737386626190528</v>
      </c>
      <c r="I1854" s="8">
        <v>-55.762594835176927</v>
      </c>
    </row>
    <row r="1855" spans="1:9" x14ac:dyDescent="0.25">
      <c r="A1855">
        <v>4</v>
      </c>
      <c r="B1855">
        <v>175</v>
      </c>
      <c r="C1855">
        <v>175</v>
      </c>
      <c r="D1855" s="8">
        <v>147.92267408543074</v>
      </c>
      <c r="E1855" s="8">
        <v>-127.64759154575579</v>
      </c>
      <c r="F1855" s="8">
        <v>-55.989791341199826</v>
      </c>
      <c r="G1855" s="8">
        <v>10.137541269812679</v>
      </c>
      <c r="H1855" s="8">
        <v>10.137541269862282</v>
      </c>
      <c r="I1855" s="8">
        <v>-55.827250100034071</v>
      </c>
    </row>
    <row r="1856" spans="1:9" x14ac:dyDescent="0.25">
      <c r="A1856">
        <v>5</v>
      </c>
      <c r="B1856">
        <v>175</v>
      </c>
      <c r="C1856">
        <v>175</v>
      </c>
      <c r="D1856" s="8">
        <v>24.404655169235014</v>
      </c>
      <c r="E1856" s="8">
        <v>24.40465516916418</v>
      </c>
      <c r="F1856" s="8">
        <v>18.305023760896873</v>
      </c>
      <c r="G1856" s="8">
        <v>205.12113460228454</v>
      </c>
      <c r="H1856" s="8">
        <v>-156.31182426388534</v>
      </c>
      <c r="I1856" s="8">
        <v>18.80023040314304</v>
      </c>
    </row>
    <row r="1857" spans="1:9" x14ac:dyDescent="0.25">
      <c r="A1857">
        <v>6</v>
      </c>
      <c r="B1857">
        <v>175</v>
      </c>
      <c r="C1857">
        <v>175</v>
      </c>
      <c r="D1857" s="8">
        <v>96.685498888544885</v>
      </c>
      <c r="E1857" s="8">
        <v>-69.897336268200576</v>
      </c>
      <c r="F1857" s="8">
        <v>18.777797394355868</v>
      </c>
      <c r="G1857" s="8">
        <v>122.84919693715285</v>
      </c>
      <c r="H1857" s="8">
        <v>-96.061034316808545</v>
      </c>
      <c r="I1857" s="8">
        <v>19.056249778089757</v>
      </c>
    </row>
    <row r="1858" spans="1:9" x14ac:dyDescent="0.25">
      <c r="A1858">
        <v>7</v>
      </c>
      <c r="B1858">
        <v>175</v>
      </c>
      <c r="C1858">
        <v>175</v>
      </c>
      <c r="D1858" s="8">
        <v>98.655415132272907</v>
      </c>
      <c r="E1858" s="8">
        <v>-120.25481612162241</v>
      </c>
      <c r="F1858" s="8">
        <v>-20.027286865855814</v>
      </c>
      <c r="G1858" s="8">
        <v>71.148698133429519</v>
      </c>
      <c r="H1858" s="8">
        <v>-92.748099122779024</v>
      </c>
      <c r="I1858" s="8">
        <v>-19.748834482121925</v>
      </c>
    </row>
    <row r="1859" spans="1:9" x14ac:dyDescent="0.25">
      <c r="A1859">
        <v>8</v>
      </c>
      <c r="B1859">
        <v>175</v>
      </c>
      <c r="C1859">
        <v>175</v>
      </c>
      <c r="D1859" s="8">
        <v>158.13354449164018</v>
      </c>
      <c r="E1859" s="8">
        <v>-197.47154726483456</v>
      </c>
      <c r="F1859" s="8">
        <v>-19.771267491029416</v>
      </c>
      <c r="G1859" s="8">
        <v>-32.041563261050939</v>
      </c>
      <c r="H1859" s="8">
        <v>-7.2964395121434329</v>
      </c>
      <c r="I1859" s="8">
        <v>-19.276060848783249</v>
      </c>
    </row>
    <row r="1860" spans="1:9" x14ac:dyDescent="0.25">
      <c r="A1860">
        <v>9</v>
      </c>
      <c r="B1860">
        <v>175</v>
      </c>
      <c r="C1860">
        <v>175</v>
      </c>
      <c r="D1860" s="8">
        <v>-30.500543419053098</v>
      </c>
      <c r="E1860" s="8">
        <v>-5.7554196701530351</v>
      </c>
      <c r="F1860" s="8">
        <v>-7.1530399782926084</v>
      </c>
      <c r="G1860" s="8">
        <v>-117.51497622397531</v>
      </c>
      <c r="H1860" s="8">
        <v>81.259013134769191</v>
      </c>
      <c r="I1860" s="8">
        <v>-6.5052859675919921</v>
      </c>
    </row>
    <row r="1861" spans="1:9" x14ac:dyDescent="0.25">
      <c r="A1861">
        <v>10</v>
      </c>
      <c r="B1861">
        <v>175</v>
      </c>
      <c r="C1861">
        <v>175</v>
      </c>
      <c r="D1861" s="8">
        <v>-117.50832498719404</v>
      </c>
      <c r="E1861" s="8">
        <v>81.265664371549462</v>
      </c>
      <c r="F1861" s="8">
        <v>7.4763230554607318</v>
      </c>
      <c r="G1861" s="8">
        <v>-18.121330307820649</v>
      </c>
      <c r="H1861" s="8">
        <v>-18.121330307823946</v>
      </c>
      <c r="I1861" s="8">
        <v>8.1240770661613482</v>
      </c>
    </row>
    <row r="1862" spans="1:9" x14ac:dyDescent="0.25">
      <c r="A1862">
        <v>11</v>
      </c>
      <c r="B1862">
        <v>175</v>
      </c>
      <c r="C1862">
        <v>175</v>
      </c>
      <c r="D1862" s="8">
        <v>-17.433478895381352</v>
      </c>
      <c r="E1862" s="8">
        <v>-17.433478895376677</v>
      </c>
      <c r="F1862" s="8">
        <v>-12.27175898084109</v>
      </c>
      <c r="G1862" s="8">
        <v>-169.66855915874757</v>
      </c>
      <c r="H1862" s="8">
        <v>134.80160136798955</v>
      </c>
      <c r="I1862" s="8">
        <v>-11.624004970140476</v>
      </c>
    </row>
    <row r="1863" spans="1:9" x14ac:dyDescent="0.25">
      <c r="A1863">
        <v>12</v>
      </c>
      <c r="B1863">
        <v>175</v>
      </c>
      <c r="C1863">
        <v>175</v>
      </c>
      <c r="D1863" s="8">
        <v>-169.67521039560103</v>
      </c>
      <c r="E1863" s="8">
        <v>134.79495013113842</v>
      </c>
      <c r="F1863" s="8">
        <v>5.3949049178637329</v>
      </c>
      <c r="G1863" s="8">
        <v>-96.808803874757118</v>
      </c>
      <c r="H1863" s="8">
        <v>61.92854361029454</v>
      </c>
      <c r="I1863" s="8">
        <v>6.0426589285643502</v>
      </c>
    </row>
    <row r="1864" spans="1:9" x14ac:dyDescent="0.25">
      <c r="A1864">
        <v>13</v>
      </c>
      <c r="B1864">
        <v>175</v>
      </c>
      <c r="C1864">
        <v>175</v>
      </c>
      <c r="D1864" s="8">
        <v>-98.349823716221564</v>
      </c>
      <c r="E1864" s="8">
        <v>60.387523768823897</v>
      </c>
      <c r="F1864" s="8">
        <v>21.202980664019655</v>
      </c>
      <c r="G1864" s="8">
        <v>110.59492585699566</v>
      </c>
      <c r="H1864" s="8">
        <v>-148.55722580439331</v>
      </c>
      <c r="I1864" s="8">
        <v>21.698187306265822</v>
      </c>
    </row>
    <row r="1865" spans="1:9" x14ac:dyDescent="0.25">
      <c r="A1865">
        <v>14</v>
      </c>
      <c r="B1865">
        <v>175</v>
      </c>
      <c r="C1865">
        <v>175</v>
      </c>
      <c r="D1865" s="8">
        <v>49.298166211982362</v>
      </c>
      <c r="E1865" s="8">
        <v>-70.143902093590441</v>
      </c>
      <c r="F1865" s="8">
        <v>21.675754297285259</v>
      </c>
      <c r="G1865" s="8">
        <v>79.469961465766858</v>
      </c>
      <c r="H1865" s="8">
        <v>-100.31569734737494</v>
      </c>
      <c r="I1865" s="8">
        <v>21.954206681019144</v>
      </c>
    </row>
    <row r="1866" spans="1:9" x14ac:dyDescent="0.25">
      <c r="A1866">
        <v>15</v>
      </c>
      <c r="B1866">
        <v>175</v>
      </c>
      <c r="C1866">
        <v>175</v>
      </c>
      <c r="D1866" s="8">
        <v>104.45944775790349</v>
      </c>
      <c r="E1866" s="8">
        <v>-75.326211055170802</v>
      </c>
      <c r="F1866" s="8">
        <v>-15.725106628712441</v>
      </c>
      <c r="G1866" s="8">
        <v>82.902976798679305</v>
      </c>
      <c r="H1866" s="8">
        <v>-53.769740095946617</v>
      </c>
      <c r="I1866" s="8">
        <v>-15.446654244978554</v>
      </c>
    </row>
    <row r="1867" spans="1:9" x14ac:dyDescent="0.25">
      <c r="A1867">
        <v>16</v>
      </c>
      <c r="B1867">
        <v>175</v>
      </c>
      <c r="C1867">
        <v>175</v>
      </c>
      <c r="D1867" s="8">
        <v>174.8135969005919</v>
      </c>
      <c r="E1867" s="8">
        <v>-121.72370489850327</v>
      </c>
      <c r="F1867" s="8">
        <v>-15.469087253985078</v>
      </c>
      <c r="G1867" s="8">
        <v>26.544946001042362</v>
      </c>
      <c r="H1867" s="8">
        <v>26.544946001046277</v>
      </c>
      <c r="I1867" s="8">
        <v>-14.973880611738911</v>
      </c>
    </row>
    <row r="1868" spans="1:9" x14ac:dyDescent="0.25">
      <c r="A1868">
        <v>17</v>
      </c>
      <c r="B1868">
        <v>175</v>
      </c>
      <c r="C1868">
        <v>175</v>
      </c>
      <c r="D1868" s="8">
        <v>9.4191339543658934</v>
      </c>
      <c r="E1868" s="8">
        <v>9.4191339544460853</v>
      </c>
      <c r="F1868" s="8">
        <v>62.714756358915018</v>
      </c>
      <c r="G1868" s="8">
        <v>164.178351442886</v>
      </c>
      <c r="H1868" s="8">
        <v>-145.34008353407401</v>
      </c>
      <c r="I1868" s="8">
        <v>62.877297600080773</v>
      </c>
    </row>
    <row r="1869" spans="1:9" x14ac:dyDescent="0.25">
      <c r="A1869">
        <v>18</v>
      </c>
      <c r="B1869">
        <v>175</v>
      </c>
      <c r="C1869">
        <v>175</v>
      </c>
      <c r="D1869" s="8">
        <v>78.597912771294517</v>
      </c>
      <c r="E1869" s="8">
        <v>-68.187231537575542</v>
      </c>
      <c r="F1869" s="8">
        <v>62.650101093586898</v>
      </c>
      <c r="G1869" s="8">
        <v>151.9904849257095</v>
      </c>
      <c r="H1869" s="8">
        <v>-141.57980369199055</v>
      </c>
      <c r="I1869" s="8">
        <v>62.94195286535588</v>
      </c>
    </row>
    <row r="1870" spans="1:9" x14ac:dyDescent="0.25">
      <c r="A1870">
        <v>19</v>
      </c>
      <c r="B1870">
        <v>175</v>
      </c>
      <c r="C1870">
        <v>175</v>
      </c>
      <c r="D1870" s="8">
        <v>136.24614603761552</v>
      </c>
      <c r="E1870" s="8">
        <v>-157.32414258012136</v>
      </c>
      <c r="F1870" s="8">
        <v>-40.082932922838907</v>
      </c>
      <c r="G1870" s="8">
        <v>89.569949921747792</v>
      </c>
      <c r="H1870" s="8">
        <v>-110.64794646425364</v>
      </c>
      <c r="I1870" s="8">
        <v>-39.791081151069925</v>
      </c>
    </row>
    <row r="1871" spans="1:9" x14ac:dyDescent="0.25">
      <c r="A1871">
        <v>20</v>
      </c>
      <c r="B1871">
        <v>175</v>
      </c>
      <c r="C1871">
        <v>175</v>
      </c>
      <c r="D1871" s="8">
        <v>-69.305516869130827</v>
      </c>
      <c r="E1871" s="8">
        <v>47.874720332300704</v>
      </c>
      <c r="F1871" s="8">
        <v>-40.228858808672562</v>
      </c>
      <c r="G1871" s="8">
        <v>-162.65790910074685</v>
      </c>
      <c r="H1871" s="8">
        <v>141.22711256391676</v>
      </c>
      <c r="I1871" s="8">
        <v>-39.645155265134591</v>
      </c>
    </row>
    <row r="1872" spans="1:9" x14ac:dyDescent="0.25">
      <c r="A1872">
        <v>21</v>
      </c>
      <c r="B1872">
        <v>175</v>
      </c>
      <c r="C1872">
        <v>175</v>
      </c>
      <c r="D1872" s="8">
        <v>-126.90164975379666</v>
      </c>
      <c r="E1872" s="8">
        <v>-126.90164975378623</v>
      </c>
      <c r="F1872" s="8">
        <v>-0.24864625325103246</v>
      </c>
      <c r="G1872" s="8">
        <v>-126.90164975378643</v>
      </c>
      <c r="H1872" s="8">
        <v>-126.90164975379646</v>
      </c>
      <c r="I1872" s="8">
        <v>0.24864625325145806</v>
      </c>
    </row>
    <row r="1873" spans="1:9" x14ac:dyDescent="0.25">
      <c r="A1873">
        <v>22</v>
      </c>
      <c r="B1873">
        <v>175</v>
      </c>
      <c r="C1873">
        <v>175</v>
      </c>
      <c r="D1873" s="8">
        <v>4.3228743346546583</v>
      </c>
      <c r="E1873" s="8">
        <v>4.3228743346555198</v>
      </c>
      <c r="F1873" s="8">
        <v>-0.37773921846617298</v>
      </c>
      <c r="G1873" s="8">
        <v>4.3228743346555349</v>
      </c>
      <c r="H1873" s="8">
        <v>4.3228743346546432</v>
      </c>
      <c r="I1873" s="8">
        <v>0.3777392184661984</v>
      </c>
    </row>
    <row r="1874" spans="1:9" x14ac:dyDescent="0.25">
      <c r="A1874">
        <v>23</v>
      </c>
      <c r="B1874">
        <v>175</v>
      </c>
      <c r="C1874">
        <v>175</v>
      </c>
      <c r="D1874" s="8">
        <v>-130.93596065907121</v>
      </c>
      <c r="E1874" s="8">
        <v>-130.93596065907212</v>
      </c>
      <c r="F1874" s="8">
        <v>-0.24864625325126352</v>
      </c>
      <c r="G1874" s="8">
        <v>-130.93596065907212</v>
      </c>
      <c r="H1874" s="8">
        <v>-130.93596065907121</v>
      </c>
      <c r="I1874" s="8">
        <v>0.24864625325122697</v>
      </c>
    </row>
    <row r="1875" spans="1:9" x14ac:dyDescent="0.25">
      <c r="A1875">
        <v>24</v>
      </c>
      <c r="B1875">
        <v>175</v>
      </c>
      <c r="C1875">
        <v>175</v>
      </c>
      <c r="D1875" s="8">
        <v>-215.3294150002651</v>
      </c>
      <c r="E1875" s="8">
        <v>180.38297891959672</v>
      </c>
      <c r="F1875" s="8">
        <v>43.38285191953284</v>
      </c>
      <c r="G1875" s="8">
        <v>150.50012427531453</v>
      </c>
      <c r="H1875" s="8">
        <v>-185.44656035598291</v>
      </c>
      <c r="I1875" s="8">
        <v>43.935492139496425</v>
      </c>
    </row>
    <row r="1876" spans="1:9" x14ac:dyDescent="0.25">
      <c r="A1876">
        <v>25</v>
      </c>
      <c r="B1876">
        <v>175</v>
      </c>
      <c r="C1876">
        <v>175</v>
      </c>
      <c r="D1876" s="8">
        <v>192.03630537205436</v>
      </c>
      <c r="E1876" s="8">
        <v>-230.15308058786542</v>
      </c>
      <c r="F1876" s="8">
        <v>-40.213327146886492</v>
      </c>
      <c r="G1876" s="8">
        <v>-142.60441741764112</v>
      </c>
      <c r="H1876" s="8">
        <v>104.48764220183004</v>
      </c>
      <c r="I1876" s="8">
        <v>-39.660686926922914</v>
      </c>
    </row>
    <row r="1877" spans="1:9" x14ac:dyDescent="0.25">
      <c r="A1877">
        <v>1</v>
      </c>
      <c r="B1877">
        <v>176</v>
      </c>
      <c r="C1877">
        <v>176</v>
      </c>
      <c r="D1877" s="8">
        <v>-94.402541005189633</v>
      </c>
      <c r="E1877" s="8">
        <v>84.011935602022405</v>
      </c>
      <c r="F1877" s="8">
        <v>21.136289513959433</v>
      </c>
      <c r="G1877" s="8">
        <v>-44.314454828592176</v>
      </c>
      <c r="H1877" s="8">
        <v>33.923849425424962</v>
      </c>
      <c r="I1877" s="8">
        <v>21.719993057497408</v>
      </c>
    </row>
    <row r="1878" spans="1:9" x14ac:dyDescent="0.25">
      <c r="A1878">
        <v>2</v>
      </c>
      <c r="B1878">
        <v>176</v>
      </c>
      <c r="C1878">
        <v>176</v>
      </c>
      <c r="D1878" s="8">
        <v>41.011691668804296</v>
      </c>
      <c r="E1878" s="8">
        <v>-51.049497077486272</v>
      </c>
      <c r="F1878" s="8">
        <v>21.282215399987528</v>
      </c>
      <c r="G1878" s="8">
        <v>66.055734757271182</v>
      </c>
      <c r="H1878" s="8">
        <v>-76.093540165953158</v>
      </c>
      <c r="I1878" s="8">
        <v>21.574067171756511</v>
      </c>
    </row>
    <row r="1879" spans="1:9" x14ac:dyDescent="0.25">
      <c r="A1879">
        <v>3</v>
      </c>
      <c r="B1879">
        <v>176</v>
      </c>
      <c r="C1879">
        <v>176</v>
      </c>
      <c r="D1879" s="8">
        <v>74.037856621160969</v>
      </c>
      <c r="E1879" s="8">
        <v>-68.111418302049046</v>
      </c>
      <c r="F1879" s="8">
        <v>-30.552305718448391</v>
      </c>
      <c r="G1879" s="8">
        <v>38.500537890065424</v>
      </c>
      <c r="H1879" s="8">
        <v>-32.574099570953514</v>
      </c>
      <c r="I1879" s="8">
        <v>-30.260453946679402</v>
      </c>
    </row>
    <row r="1880" spans="1:9" x14ac:dyDescent="0.25">
      <c r="A1880">
        <v>4</v>
      </c>
      <c r="B1880">
        <v>176</v>
      </c>
      <c r="C1880">
        <v>176</v>
      </c>
      <c r="D1880" s="8">
        <v>80.329033818314471</v>
      </c>
      <c r="E1880" s="8">
        <v>-69.542471619914622</v>
      </c>
      <c r="F1880" s="8">
        <v>-30.487650452720207</v>
      </c>
      <c r="G1880" s="8">
        <v>5.3932810991746711</v>
      </c>
      <c r="H1880" s="8">
        <v>5.3932810992251801</v>
      </c>
      <c r="I1880" s="8">
        <v>-30.325109211554448</v>
      </c>
    </row>
    <row r="1881" spans="1:9" x14ac:dyDescent="0.25">
      <c r="A1881">
        <v>5</v>
      </c>
      <c r="B1881">
        <v>176</v>
      </c>
      <c r="C1881">
        <v>176</v>
      </c>
      <c r="D1881" s="8">
        <v>13.579771149044104</v>
      </c>
      <c r="E1881" s="8">
        <v>13.579771148978372</v>
      </c>
      <c r="F1881" s="8">
        <v>9.0815499255534711</v>
      </c>
      <c r="G1881" s="8">
        <v>104.45270916355794</v>
      </c>
      <c r="H1881" s="8">
        <v>-77.293166865535468</v>
      </c>
      <c r="I1881" s="8">
        <v>9.576756567799638</v>
      </c>
    </row>
    <row r="1882" spans="1:9" x14ac:dyDescent="0.25">
      <c r="A1882">
        <v>6</v>
      </c>
      <c r="B1882">
        <v>176</v>
      </c>
      <c r="C1882">
        <v>176</v>
      </c>
      <c r="D1882" s="8">
        <v>49.346707216963672</v>
      </c>
      <c r="E1882" s="8">
        <v>-34.419154651094694</v>
      </c>
      <c r="F1882" s="8">
        <v>9.5543235589837359</v>
      </c>
      <c r="G1882" s="8">
        <v>62.753631807634072</v>
      </c>
      <c r="H1882" s="8">
        <v>-47.826079241765093</v>
      </c>
      <c r="I1882" s="8">
        <v>9.8327759427176229</v>
      </c>
    </row>
    <row r="1883" spans="1:9" x14ac:dyDescent="0.25">
      <c r="A1883">
        <v>7</v>
      </c>
      <c r="B1883">
        <v>176</v>
      </c>
      <c r="C1883">
        <v>176</v>
      </c>
      <c r="D1883" s="8">
        <v>50.559029765607214</v>
      </c>
      <c r="E1883" s="8">
        <v>-60.020681283722901</v>
      </c>
      <c r="F1883" s="8">
        <v>-11.204860186476742</v>
      </c>
      <c r="G1883" s="8">
        <v>35.25440717359055</v>
      </c>
      <c r="H1883" s="8">
        <v>-44.716058691706237</v>
      </c>
      <c r="I1883" s="8">
        <v>-10.926407802742855</v>
      </c>
    </row>
    <row r="1884" spans="1:9" x14ac:dyDescent="0.25">
      <c r="A1884">
        <v>8</v>
      </c>
      <c r="B1884">
        <v>176</v>
      </c>
      <c r="C1884">
        <v>176</v>
      </c>
      <c r="D1884" s="8">
        <v>78.164344269295754</v>
      </c>
      <c r="E1884" s="8">
        <v>-95.346702486491353</v>
      </c>
      <c r="F1884" s="8">
        <v>-10.94884081164545</v>
      </c>
      <c r="G1884" s="8">
        <v>-26.073721656061487</v>
      </c>
      <c r="H1884" s="8">
        <v>8.8913634388658789</v>
      </c>
      <c r="I1884" s="8">
        <v>-10.453634169399283</v>
      </c>
    </row>
    <row r="1885" spans="1:9" x14ac:dyDescent="0.25">
      <c r="A1885">
        <v>9</v>
      </c>
      <c r="B1885">
        <v>176</v>
      </c>
      <c r="C1885">
        <v>176</v>
      </c>
      <c r="D1885" s="8">
        <v>-24.532701814065298</v>
      </c>
      <c r="E1885" s="8">
        <v>10.432383280854657</v>
      </c>
      <c r="F1885" s="8">
        <v>-4.9114318396265233</v>
      </c>
      <c r="G1885" s="8">
        <v>-82.985470249614579</v>
      </c>
      <c r="H1885" s="8">
        <v>68.885151716403939</v>
      </c>
      <c r="I1885" s="8">
        <v>-4.2636778289259061</v>
      </c>
    </row>
    <row r="1886" spans="1:9" x14ac:dyDescent="0.25">
      <c r="A1886">
        <v>10</v>
      </c>
      <c r="B1886">
        <v>176</v>
      </c>
      <c r="C1886">
        <v>176</v>
      </c>
      <c r="D1886" s="8">
        <v>-85.368765457650909</v>
      </c>
      <c r="E1886" s="8">
        <v>66.5018565083667</v>
      </c>
      <c r="F1886" s="8">
        <v>5.6357620727624793</v>
      </c>
      <c r="G1886" s="8">
        <v>-9.4334544746406301</v>
      </c>
      <c r="H1886" s="8">
        <v>-9.4334544746435682</v>
      </c>
      <c r="I1886" s="8">
        <v>6.2835160834630956</v>
      </c>
    </row>
    <row r="1887" spans="1:9" x14ac:dyDescent="0.25">
      <c r="A1887">
        <v>11</v>
      </c>
      <c r="B1887">
        <v>176</v>
      </c>
      <c r="C1887">
        <v>176</v>
      </c>
      <c r="D1887" s="8">
        <v>-9.4334544746286788</v>
      </c>
      <c r="E1887" s="8">
        <v>-9.4334544746242948</v>
      </c>
      <c r="F1887" s="8">
        <v>-6.2835160834663659</v>
      </c>
      <c r="G1887" s="8">
        <v>-85.368765457680297</v>
      </c>
      <c r="H1887" s="8">
        <v>66.501856508427323</v>
      </c>
      <c r="I1887" s="8">
        <v>-5.6357620727657496</v>
      </c>
    </row>
    <row r="1888" spans="1:9" x14ac:dyDescent="0.25">
      <c r="A1888">
        <v>12</v>
      </c>
      <c r="B1888">
        <v>176</v>
      </c>
      <c r="C1888">
        <v>176</v>
      </c>
      <c r="D1888" s="8">
        <v>-82.985470249716158</v>
      </c>
      <c r="E1888" s="8">
        <v>68.885151716393963</v>
      </c>
      <c r="F1888" s="8">
        <v>4.26367782892354</v>
      </c>
      <c r="G1888" s="8">
        <v>-24.532701814197534</v>
      </c>
      <c r="H1888" s="8">
        <v>10.432383280875346</v>
      </c>
      <c r="I1888" s="8">
        <v>4.9114318396241572</v>
      </c>
    </row>
    <row r="1889" spans="1:9" x14ac:dyDescent="0.25">
      <c r="A1889">
        <v>13</v>
      </c>
      <c r="B1889">
        <v>176</v>
      </c>
      <c r="C1889">
        <v>176</v>
      </c>
      <c r="D1889" s="8">
        <v>-26.073721655653845</v>
      </c>
      <c r="E1889" s="8">
        <v>8.8913634394127179</v>
      </c>
      <c r="F1889" s="8">
        <v>10.453634169408719</v>
      </c>
      <c r="G1889" s="8">
        <v>78.164344269795009</v>
      </c>
      <c r="H1889" s="8">
        <v>-95.346702486036151</v>
      </c>
      <c r="I1889" s="8">
        <v>10.948840811654886</v>
      </c>
    </row>
    <row r="1890" spans="1:9" x14ac:dyDescent="0.25">
      <c r="A1890">
        <v>14</v>
      </c>
      <c r="B1890">
        <v>176</v>
      </c>
      <c r="C1890">
        <v>176</v>
      </c>
      <c r="D1890" s="8">
        <v>35.254407173795308</v>
      </c>
      <c r="E1890" s="8">
        <v>-44.716058691618308</v>
      </c>
      <c r="F1890" s="8">
        <v>10.926407802677904</v>
      </c>
      <c r="G1890" s="8">
        <v>50.559029765721284</v>
      </c>
      <c r="H1890" s="8">
        <v>-60.020681283544285</v>
      </c>
      <c r="I1890" s="8">
        <v>11.204860186411791</v>
      </c>
    </row>
    <row r="1891" spans="1:9" x14ac:dyDescent="0.25">
      <c r="A1891">
        <v>15</v>
      </c>
      <c r="B1891">
        <v>176</v>
      </c>
      <c r="C1891">
        <v>176</v>
      </c>
      <c r="D1891" s="8">
        <v>62.753631807682098</v>
      </c>
      <c r="E1891" s="8">
        <v>-47.826079241511877</v>
      </c>
      <c r="F1891" s="8">
        <v>-9.8327759425311854</v>
      </c>
      <c r="G1891" s="8">
        <v>49.346707217269092</v>
      </c>
      <c r="H1891" s="8">
        <v>-34.419154651098872</v>
      </c>
      <c r="I1891" s="8">
        <v>-9.5543235587972983</v>
      </c>
    </row>
    <row r="1892" spans="1:9" x14ac:dyDescent="0.25">
      <c r="A1892">
        <v>16</v>
      </c>
      <c r="B1892">
        <v>176</v>
      </c>
      <c r="C1892">
        <v>176</v>
      </c>
      <c r="D1892" s="8">
        <v>104.45270916382199</v>
      </c>
      <c r="E1892" s="8">
        <v>-77.293166865407841</v>
      </c>
      <c r="F1892" s="8">
        <v>-9.576756567810234</v>
      </c>
      <c r="G1892" s="8">
        <v>13.579771149204932</v>
      </c>
      <c r="H1892" s="8">
        <v>13.579771149209224</v>
      </c>
      <c r="I1892" s="8">
        <v>-9.081549925564067</v>
      </c>
    </row>
    <row r="1893" spans="1:9" x14ac:dyDescent="0.25">
      <c r="A1893">
        <v>17</v>
      </c>
      <c r="B1893">
        <v>176</v>
      </c>
      <c r="C1893">
        <v>176</v>
      </c>
      <c r="D1893" s="8">
        <v>5.3932810989592097</v>
      </c>
      <c r="E1893" s="8">
        <v>5.3932810990405793</v>
      </c>
      <c r="F1893" s="8">
        <v>30.325109211722854</v>
      </c>
      <c r="G1893" s="8">
        <v>80.329033818518923</v>
      </c>
      <c r="H1893" s="8">
        <v>-69.542471620519137</v>
      </c>
      <c r="I1893" s="8">
        <v>30.487650452888609</v>
      </c>
    </row>
    <row r="1894" spans="1:9" x14ac:dyDescent="0.25">
      <c r="A1894">
        <v>18</v>
      </c>
      <c r="B1894">
        <v>176</v>
      </c>
      <c r="C1894">
        <v>176</v>
      </c>
      <c r="D1894" s="8">
        <v>38.500537890224997</v>
      </c>
      <c r="E1894" s="8">
        <v>-32.57409957134022</v>
      </c>
      <c r="F1894" s="8">
        <v>30.260453946397629</v>
      </c>
      <c r="G1894" s="8">
        <v>74.037856620991519</v>
      </c>
      <c r="H1894" s="8">
        <v>-68.111418302106742</v>
      </c>
      <c r="I1894" s="8">
        <v>30.552305718166611</v>
      </c>
    </row>
    <row r="1895" spans="1:9" x14ac:dyDescent="0.25">
      <c r="A1895">
        <v>19</v>
      </c>
      <c r="B1895">
        <v>176</v>
      </c>
      <c r="C1895">
        <v>176</v>
      </c>
      <c r="D1895" s="8">
        <v>66.055734757144648</v>
      </c>
      <c r="E1895" s="8">
        <v>-76.093540165991612</v>
      </c>
      <c r="F1895" s="8">
        <v>-21.57406717167002</v>
      </c>
      <c r="G1895" s="8">
        <v>41.011691668778063</v>
      </c>
      <c r="H1895" s="8">
        <v>-51.049497077625013</v>
      </c>
      <c r="I1895" s="8">
        <v>-21.28221539990103</v>
      </c>
    </row>
    <row r="1896" spans="1:9" x14ac:dyDescent="0.25">
      <c r="A1896">
        <v>20</v>
      </c>
      <c r="B1896">
        <v>176</v>
      </c>
      <c r="C1896">
        <v>176</v>
      </c>
      <c r="D1896" s="8">
        <v>-44.314454828590158</v>
      </c>
      <c r="E1896" s="8">
        <v>33.923849425418908</v>
      </c>
      <c r="F1896" s="8">
        <v>-21.719993057503029</v>
      </c>
      <c r="G1896" s="8">
        <v>-94.402541005200746</v>
      </c>
      <c r="H1896" s="8">
        <v>84.01193560202951</v>
      </c>
      <c r="I1896" s="8">
        <v>-21.136289513965053</v>
      </c>
    </row>
    <row r="1897" spans="1:9" x14ac:dyDescent="0.25">
      <c r="A1897">
        <v>21</v>
      </c>
      <c r="B1897">
        <v>176</v>
      </c>
      <c r="C1897">
        <v>176</v>
      </c>
      <c r="D1897" s="8">
        <v>-66.064463907811387</v>
      </c>
      <c r="E1897" s="8">
        <v>-66.064463907801468</v>
      </c>
      <c r="F1897" s="8">
        <v>-0.24864625325104275</v>
      </c>
      <c r="G1897" s="8">
        <v>-66.064463907801652</v>
      </c>
      <c r="H1897" s="8">
        <v>-66.064463907811202</v>
      </c>
      <c r="I1897" s="8">
        <v>0.24864625325144776</v>
      </c>
    </row>
    <row r="1898" spans="1:9" x14ac:dyDescent="0.25">
      <c r="A1898">
        <v>22</v>
      </c>
      <c r="B1898">
        <v>176</v>
      </c>
      <c r="C1898">
        <v>176</v>
      </c>
      <c r="D1898" s="8">
        <v>10.903439281736368</v>
      </c>
      <c r="E1898" s="8">
        <v>10.903439281737175</v>
      </c>
      <c r="F1898" s="8">
        <v>-0.37773921846617453</v>
      </c>
      <c r="G1898" s="8">
        <v>10.903439281737183</v>
      </c>
      <c r="H1898" s="8">
        <v>10.903439281736359</v>
      </c>
      <c r="I1898" s="8">
        <v>0.3777392184661969</v>
      </c>
    </row>
    <row r="1899" spans="1:9" x14ac:dyDescent="0.25">
      <c r="A1899">
        <v>23</v>
      </c>
      <c r="B1899">
        <v>176</v>
      </c>
      <c r="C1899">
        <v>176</v>
      </c>
      <c r="D1899" s="8">
        <v>-66.064463907575757</v>
      </c>
      <c r="E1899" s="8">
        <v>-66.064463907576467</v>
      </c>
      <c r="F1899" s="8">
        <v>-0.24864625325125989</v>
      </c>
      <c r="G1899" s="8">
        <v>-66.064463907576481</v>
      </c>
      <c r="H1899" s="8">
        <v>-66.064463907575742</v>
      </c>
      <c r="I1899" s="8">
        <v>0.2486462532512306</v>
      </c>
    </row>
    <row r="1900" spans="1:9" x14ac:dyDescent="0.25">
      <c r="A1900">
        <v>24</v>
      </c>
      <c r="B1900">
        <v>176</v>
      </c>
      <c r="C1900">
        <v>176</v>
      </c>
      <c r="D1900" s="8">
        <v>-91.635335531850274</v>
      </c>
      <c r="E1900" s="8">
        <v>73.341832981892139</v>
      </c>
      <c r="F1900" s="8">
        <v>21.151821175751525</v>
      </c>
      <c r="G1900" s="8">
        <v>87.915642869491492</v>
      </c>
      <c r="H1900" s="8">
        <v>-106.20914541944963</v>
      </c>
      <c r="I1900" s="8">
        <v>21.704461395715111</v>
      </c>
    </row>
    <row r="1901" spans="1:9" x14ac:dyDescent="0.25">
      <c r="A1901">
        <v>25</v>
      </c>
      <c r="B1901">
        <v>176</v>
      </c>
      <c r="C1901">
        <v>176</v>
      </c>
      <c r="D1901" s="8">
        <v>87.915642869369236</v>
      </c>
      <c r="E1901" s="8">
        <v>-106.20914541962523</v>
      </c>
      <c r="F1901" s="8">
        <v>-21.704461395716926</v>
      </c>
      <c r="G1901" s="8">
        <v>-91.635335531987806</v>
      </c>
      <c r="H1901" s="8">
        <v>73.341832981731812</v>
      </c>
      <c r="I1901" s="8">
        <v>-21.151821175753341</v>
      </c>
    </row>
    <row r="1902" spans="1:9" x14ac:dyDescent="0.25">
      <c r="A1902">
        <v>1</v>
      </c>
      <c r="B1902">
        <v>177</v>
      </c>
      <c r="C1902">
        <v>177</v>
      </c>
      <c r="D1902" s="8">
        <v>-168.62809662782604</v>
      </c>
      <c r="E1902" s="8">
        <v>156.62235053975508</v>
      </c>
      <c r="F1902" s="8">
        <v>31.546737881266054</v>
      </c>
      <c r="G1902" s="8">
        <v>-94.205681682080481</v>
      </c>
      <c r="H1902" s="8">
        <v>82.199935594009517</v>
      </c>
      <c r="I1902" s="8">
        <v>32.130441424804026</v>
      </c>
    </row>
    <row r="1903" spans="1:9" x14ac:dyDescent="0.25">
      <c r="A1903">
        <v>2</v>
      </c>
      <c r="B1903">
        <v>177</v>
      </c>
      <c r="C1903">
        <v>177</v>
      </c>
      <c r="D1903" s="8">
        <v>32.488823722868446</v>
      </c>
      <c r="E1903" s="8">
        <v>-44.141769816457824</v>
      </c>
      <c r="F1903" s="8">
        <v>31.692663767294832</v>
      </c>
      <c r="G1903" s="8">
        <v>69.700031195909247</v>
      </c>
      <c r="H1903" s="8">
        <v>-81.352977289498625</v>
      </c>
      <c r="I1903" s="8">
        <v>31.984515539063818</v>
      </c>
    </row>
    <row r="1904" spans="1:9" x14ac:dyDescent="0.25">
      <c r="A1904">
        <v>3</v>
      </c>
      <c r="B1904">
        <v>177</v>
      </c>
      <c r="C1904">
        <v>177</v>
      </c>
      <c r="D1904" s="8">
        <v>79.560237098869067</v>
      </c>
      <c r="E1904" s="8">
        <v>-71.492771386521383</v>
      </c>
      <c r="F1904" s="8">
        <v>-32.456855036508571</v>
      </c>
      <c r="G1904" s="8">
        <v>41.796984977225904</v>
      </c>
      <c r="H1904" s="8">
        <v>-33.72951926487822</v>
      </c>
      <c r="I1904" s="8">
        <v>-32.165003264739582</v>
      </c>
    </row>
    <row r="1905" spans="1:9" x14ac:dyDescent="0.25">
      <c r="A1905">
        <v>4</v>
      </c>
      <c r="B1905">
        <v>177</v>
      </c>
      <c r="C1905">
        <v>177</v>
      </c>
      <c r="D1905" s="8">
        <v>86.944913800011591</v>
      </c>
      <c r="E1905" s="8">
        <v>-72.314018719444505</v>
      </c>
      <c r="F1905" s="8">
        <v>-32.392199770774191</v>
      </c>
      <c r="G1905" s="8">
        <v>7.315447540259588</v>
      </c>
      <c r="H1905" s="8">
        <v>7.3154475403074857</v>
      </c>
      <c r="I1905" s="8">
        <v>-32.229658529608436</v>
      </c>
    </row>
    <row r="1906" spans="1:9" x14ac:dyDescent="0.25">
      <c r="A1906">
        <v>5</v>
      </c>
      <c r="B1906">
        <v>177</v>
      </c>
      <c r="C1906">
        <v>177</v>
      </c>
      <c r="D1906" s="8">
        <v>15.002290272195774</v>
      </c>
      <c r="E1906" s="8">
        <v>15.002290272129349</v>
      </c>
      <c r="F1906" s="8">
        <v>14.583396416786005</v>
      </c>
      <c r="G1906" s="8">
        <v>159.46733272997801</v>
      </c>
      <c r="H1906" s="8">
        <v>-129.4627521856529</v>
      </c>
      <c r="I1906" s="8">
        <v>15.078603059032172</v>
      </c>
    </row>
    <row r="1907" spans="1:9" x14ac:dyDescent="0.25">
      <c r="A1907">
        <v>6</v>
      </c>
      <c r="B1907">
        <v>177</v>
      </c>
      <c r="C1907">
        <v>177</v>
      </c>
      <c r="D1907" s="8">
        <v>74.82638155199119</v>
      </c>
      <c r="E1907" s="8">
        <v>-58.340203084624605</v>
      </c>
      <c r="F1907" s="8">
        <v>15.056170050253989</v>
      </c>
      <c r="G1907" s="8">
        <v>95.842782847666058</v>
      </c>
      <c r="H1907" s="8">
        <v>-79.356604380299473</v>
      </c>
      <c r="I1907" s="8">
        <v>15.334622433987875</v>
      </c>
    </row>
    <row r="1908" spans="1:9" x14ac:dyDescent="0.25">
      <c r="A1908">
        <v>7</v>
      </c>
      <c r="B1908">
        <v>177</v>
      </c>
      <c r="C1908">
        <v>177</v>
      </c>
      <c r="D1908" s="8">
        <v>80.552432797434108</v>
      </c>
      <c r="E1908" s="8">
        <v>-94.646954430460937</v>
      </c>
      <c r="F1908" s="8">
        <v>-12.05662435619519</v>
      </c>
      <c r="G1908" s="8">
        <v>64.069754871101239</v>
      </c>
      <c r="H1908" s="8">
        <v>-78.164276504128068</v>
      </c>
      <c r="I1908" s="8">
        <v>-11.778171972461305</v>
      </c>
    </row>
    <row r="1909" spans="1:9" x14ac:dyDescent="0.25">
      <c r="A1909">
        <v>8</v>
      </c>
      <c r="B1909">
        <v>177</v>
      </c>
      <c r="C1909">
        <v>177</v>
      </c>
      <c r="D1909" s="8">
        <v>141.48232803786539</v>
      </c>
      <c r="E1909" s="8">
        <v>-167.12129707762352</v>
      </c>
      <c r="F1909" s="8">
        <v>-11.800604981372064</v>
      </c>
      <c r="G1909" s="8">
        <v>28.94744132374883</v>
      </c>
      <c r="H1909" s="8">
        <v>-54.586410363506957</v>
      </c>
      <c r="I1909" s="8">
        <v>-11.305398339125897</v>
      </c>
    </row>
    <row r="1910" spans="1:9" x14ac:dyDescent="0.25">
      <c r="A1910">
        <v>9</v>
      </c>
      <c r="B1910">
        <v>177</v>
      </c>
      <c r="C1910">
        <v>177</v>
      </c>
      <c r="D1910" s="8">
        <v>30.48846116574564</v>
      </c>
      <c r="E1910" s="8">
        <v>-53.04539052151754</v>
      </c>
      <c r="F1910" s="8">
        <v>-5.76319600935122</v>
      </c>
      <c r="G1910" s="8">
        <v>-38.81714185667807</v>
      </c>
      <c r="H1910" s="8">
        <v>16.260212500906171</v>
      </c>
      <c r="I1910" s="8">
        <v>-5.1154419986506037</v>
      </c>
    </row>
    <row r="1911" spans="1:9" x14ac:dyDescent="0.25">
      <c r="A1911">
        <v>10</v>
      </c>
      <c r="B1911">
        <v>177</v>
      </c>
      <c r="C1911">
        <v>177</v>
      </c>
      <c r="D1911" s="8">
        <v>-38.382072007435383</v>
      </c>
      <c r="E1911" s="8">
        <v>16.695282350148073</v>
      </c>
      <c r="F1911" s="8">
        <v>1.8374439209706623</v>
      </c>
      <c r="G1911" s="8">
        <v>-10.84339482864201</v>
      </c>
      <c r="H1911" s="8">
        <v>-10.843394828645303</v>
      </c>
      <c r="I1911" s="8">
        <v>2.4851979316712782</v>
      </c>
    </row>
    <row r="1912" spans="1:9" x14ac:dyDescent="0.25">
      <c r="A1912">
        <v>11</v>
      </c>
      <c r="B1912">
        <v>177</v>
      </c>
      <c r="C1912">
        <v>177</v>
      </c>
      <c r="D1912" s="8">
        <v>-9.3530501017043299</v>
      </c>
      <c r="E1912" s="8">
        <v>-9.3530501016999033</v>
      </c>
      <c r="F1912" s="8">
        <v>-11.47184208013501</v>
      </c>
      <c r="G1912" s="8">
        <v>-151.39591271236745</v>
      </c>
      <c r="H1912" s="8">
        <v>132.68981250896323</v>
      </c>
      <c r="I1912" s="8">
        <v>-10.824088069434394</v>
      </c>
    </row>
    <row r="1913" spans="1:9" x14ac:dyDescent="0.25">
      <c r="A1913">
        <v>12</v>
      </c>
      <c r="B1913">
        <v>177</v>
      </c>
      <c r="C1913">
        <v>177</v>
      </c>
      <c r="D1913" s="8">
        <v>-151.83098256168137</v>
      </c>
      <c r="E1913" s="8">
        <v>132.25474265965181</v>
      </c>
      <c r="F1913" s="8">
        <v>2.7096163909110236</v>
      </c>
      <c r="G1913" s="8">
        <v>-113.17943648802958</v>
      </c>
      <c r="H1913" s="8">
        <v>93.603196586000024</v>
      </c>
      <c r="I1913" s="8">
        <v>3.3573704016116404</v>
      </c>
    </row>
    <row r="1914" spans="1:9" x14ac:dyDescent="0.25">
      <c r="A1914">
        <v>13</v>
      </c>
      <c r="B1914">
        <v>177</v>
      </c>
      <c r="C1914">
        <v>177</v>
      </c>
      <c r="D1914" s="8">
        <v>-114.72045632949551</v>
      </c>
      <c r="E1914" s="8">
        <v>92.062176744528074</v>
      </c>
      <c r="F1914" s="8">
        <v>15.480391272122192</v>
      </c>
      <c r="G1914" s="8">
        <v>38.481987662272232</v>
      </c>
      <c r="H1914" s="8">
        <v>-61.140267247239649</v>
      </c>
      <c r="I1914" s="8">
        <v>15.975597914368358</v>
      </c>
    </row>
    <row r="1915" spans="1:9" x14ac:dyDescent="0.25">
      <c r="A1915">
        <v>14</v>
      </c>
      <c r="B1915">
        <v>177</v>
      </c>
      <c r="C1915">
        <v>177</v>
      </c>
      <c r="D1915" s="8">
        <v>16.726935707737798</v>
      </c>
      <c r="E1915" s="8">
        <v>-29.188516274359937</v>
      </c>
      <c r="F1915" s="8">
        <v>15.953164905364458</v>
      </c>
      <c r="G1915" s="8">
        <v>38.983949853170841</v>
      </c>
      <c r="H1915" s="8">
        <v>-51.445530419792973</v>
      </c>
      <c r="I1915" s="8">
        <v>16.231617289098345</v>
      </c>
    </row>
    <row r="1916" spans="1:9" x14ac:dyDescent="0.25">
      <c r="A1916">
        <v>15</v>
      </c>
      <c r="B1916">
        <v>177</v>
      </c>
      <c r="C1916">
        <v>177</v>
      </c>
      <c r="D1916" s="8">
        <v>55.998326292554616</v>
      </c>
      <c r="E1916" s="8">
        <v>-34.431153980342593</v>
      </c>
      <c r="F1916" s="8">
        <v>-8.117145610565375</v>
      </c>
      <c r="G1916" s="8">
        <v>44.964250356897026</v>
      </c>
      <c r="H1916" s="8">
        <v>-23.397078044685003</v>
      </c>
      <c r="I1916" s="8">
        <v>-7.8386932268314871</v>
      </c>
    </row>
    <row r="1917" spans="1:9" x14ac:dyDescent="0.25">
      <c r="A1917">
        <v>16</v>
      </c>
      <c r="B1917">
        <v>177</v>
      </c>
      <c r="C1917">
        <v>177</v>
      </c>
      <c r="D1917" s="8">
        <v>93.801001042580367</v>
      </c>
      <c r="E1917" s="8">
        <v>-54.521826894036906</v>
      </c>
      <c r="F1917" s="8">
        <v>-7.8611262358338196</v>
      </c>
      <c r="G1917" s="8">
        <v>19.639587074269564</v>
      </c>
      <c r="H1917" s="8">
        <v>19.639587074273905</v>
      </c>
      <c r="I1917" s="8">
        <v>-7.3659195935876536</v>
      </c>
    </row>
    <row r="1918" spans="1:9" x14ac:dyDescent="0.25">
      <c r="A1918">
        <v>17</v>
      </c>
      <c r="B1918">
        <v>177</v>
      </c>
      <c r="C1918">
        <v>177</v>
      </c>
      <c r="D1918" s="8">
        <v>5.7588983570488654</v>
      </c>
      <c r="E1918" s="8">
        <v>5.7588983571316135</v>
      </c>
      <c r="F1918" s="8">
        <v>47.152588756948049</v>
      </c>
      <c r="G1918" s="8">
        <v>122.16554807417569</v>
      </c>
      <c r="H1918" s="8">
        <v>-110.6477513599952</v>
      </c>
      <c r="I1918" s="8">
        <v>47.315129998113804</v>
      </c>
    </row>
    <row r="1919" spans="1:9" x14ac:dyDescent="0.25">
      <c r="A1919">
        <v>18</v>
      </c>
      <c r="B1919">
        <v>177</v>
      </c>
      <c r="C1919">
        <v>177</v>
      </c>
      <c r="D1919" s="8">
        <v>58.371201916433364</v>
      </c>
      <c r="E1919" s="8">
        <v>-52.037516572379459</v>
      </c>
      <c r="F1919" s="8">
        <v>47.087933491622337</v>
      </c>
      <c r="G1919" s="8">
        <v>113.57556116082259</v>
      </c>
      <c r="H1919" s="8">
        <v>-107.2418758167687</v>
      </c>
      <c r="I1919" s="8">
        <v>47.379785263391319</v>
      </c>
    </row>
    <row r="1920" spans="1:9" x14ac:dyDescent="0.25">
      <c r="A1920">
        <v>19</v>
      </c>
      <c r="B1920">
        <v>177</v>
      </c>
      <c r="C1920">
        <v>177</v>
      </c>
      <c r="D1920" s="8">
        <v>102.66944763365292</v>
      </c>
      <c r="E1920" s="8">
        <v>-118.14798934397326</v>
      </c>
      <c r="F1920" s="8">
        <v>-23.91982472164532</v>
      </c>
      <c r="G1920" s="8">
        <v>74.883811031743988</v>
      </c>
      <c r="H1920" s="8">
        <v>-90.362352742064331</v>
      </c>
      <c r="I1920" s="8">
        <v>-23.627972949876334</v>
      </c>
    </row>
    <row r="1921" spans="1:9" x14ac:dyDescent="0.25">
      <c r="A1921">
        <v>20</v>
      </c>
      <c r="B1921">
        <v>177</v>
      </c>
      <c r="C1921">
        <v>177</v>
      </c>
      <c r="D1921" s="8">
        <v>-19.763753411688366</v>
      </c>
      <c r="E1921" s="8">
        <v>3.9324117070437401</v>
      </c>
      <c r="F1921" s="8">
        <v>-24.065750607480442</v>
      </c>
      <c r="G1921" s="8">
        <v>-75.335026615394355</v>
      </c>
      <c r="H1921" s="8">
        <v>59.503684910749733</v>
      </c>
      <c r="I1921" s="8">
        <v>-23.482047063942471</v>
      </c>
    </row>
    <row r="1922" spans="1:9" x14ac:dyDescent="0.25">
      <c r="A1922">
        <v>21</v>
      </c>
      <c r="B1922">
        <v>177</v>
      </c>
      <c r="C1922">
        <v>177</v>
      </c>
      <c r="D1922" s="8">
        <v>-81.760253172541468</v>
      </c>
      <c r="E1922" s="8">
        <v>-81.760253172530753</v>
      </c>
      <c r="F1922" s="8">
        <v>-0.24864625325102521</v>
      </c>
      <c r="G1922" s="8">
        <v>-81.760253172530938</v>
      </c>
      <c r="H1922" s="8">
        <v>-81.760253172541283</v>
      </c>
      <c r="I1922" s="8">
        <v>0.2486462532514653</v>
      </c>
    </row>
    <row r="1923" spans="1:9" x14ac:dyDescent="0.25">
      <c r="A1923">
        <v>22</v>
      </c>
      <c r="B1923">
        <v>177</v>
      </c>
      <c r="C1923">
        <v>177</v>
      </c>
      <c r="D1923" s="8">
        <v>3.1432510380926373</v>
      </c>
      <c r="E1923" s="8">
        <v>3.1432510380934988</v>
      </c>
      <c r="F1923" s="8">
        <v>-0.3777392184661727</v>
      </c>
      <c r="G1923" s="8">
        <v>3.1432510380935144</v>
      </c>
      <c r="H1923" s="8">
        <v>3.1432510380926217</v>
      </c>
      <c r="I1923" s="8">
        <v>0.37773921846619868</v>
      </c>
    </row>
    <row r="1924" spans="1:9" x14ac:dyDescent="0.25">
      <c r="A1924">
        <v>23</v>
      </c>
      <c r="B1924">
        <v>177</v>
      </c>
      <c r="C1924">
        <v>177</v>
      </c>
      <c r="D1924" s="8">
        <v>-90.501260134225802</v>
      </c>
      <c r="E1924" s="8">
        <v>-90.501260134226683</v>
      </c>
      <c r="F1924" s="8">
        <v>-0.24864625325126233</v>
      </c>
      <c r="G1924" s="8">
        <v>-90.501260134226698</v>
      </c>
      <c r="H1924" s="8">
        <v>-90.501260134225788</v>
      </c>
      <c r="I1924" s="8">
        <v>0.24864625325122813</v>
      </c>
    </row>
    <row r="1925" spans="1:9" x14ac:dyDescent="0.25">
      <c r="A1925">
        <v>24</v>
      </c>
      <c r="B1925">
        <v>177</v>
      </c>
      <c r="C1925">
        <v>177</v>
      </c>
      <c r="D1925" s="8">
        <v>-196.58560504681833</v>
      </c>
      <c r="E1925" s="8">
        <v>175.39202823161145</v>
      </c>
      <c r="F1925" s="8">
        <v>31.562269543058903</v>
      </c>
      <c r="G1925" s="8">
        <v>70.196746576389884</v>
      </c>
      <c r="H1925" s="8">
        <v>-91.390323391596738</v>
      </c>
      <c r="I1925" s="8">
        <v>32.114909763022489</v>
      </c>
    </row>
    <row r="1926" spans="1:9" x14ac:dyDescent="0.25">
      <c r="A1926">
        <v>25</v>
      </c>
      <c r="B1926">
        <v>177</v>
      </c>
      <c r="C1926">
        <v>177</v>
      </c>
      <c r="D1926" s="8">
        <v>160.19180561941999</v>
      </c>
      <c r="E1926" s="8">
        <v>-188.25445056039712</v>
      </c>
      <c r="F1926" s="8">
        <v>-24.050218945694379</v>
      </c>
      <c r="G1926" s="8">
        <v>-39.014776950983979</v>
      </c>
      <c r="H1926" s="8">
        <v>10.952132010006844</v>
      </c>
      <c r="I1926" s="8">
        <v>-23.497578725730797</v>
      </c>
    </row>
    <row r="1927" spans="1:9" x14ac:dyDescent="0.25">
      <c r="A1927">
        <v>1</v>
      </c>
      <c r="B1927">
        <v>178</v>
      </c>
      <c r="C1927">
        <v>178</v>
      </c>
      <c r="D1927" s="8">
        <v>-75.335026615190912</v>
      </c>
      <c r="E1927" s="8">
        <v>59.503684910556608</v>
      </c>
      <c r="F1927" s="8">
        <v>23.482047063894449</v>
      </c>
      <c r="G1927" s="8">
        <v>-19.763753411597179</v>
      </c>
      <c r="H1927" s="8">
        <v>3.9324117069628723</v>
      </c>
      <c r="I1927" s="8">
        <v>24.065750607432417</v>
      </c>
    </row>
    <row r="1928" spans="1:9" x14ac:dyDescent="0.25">
      <c r="A1928">
        <v>2</v>
      </c>
      <c r="B1928">
        <v>178</v>
      </c>
      <c r="C1928">
        <v>178</v>
      </c>
      <c r="D1928" s="8">
        <v>74.883811031696624</v>
      </c>
      <c r="E1928" s="8">
        <v>-90.362352741837597</v>
      </c>
      <c r="F1928" s="8">
        <v>23.62797294992248</v>
      </c>
      <c r="G1928" s="8">
        <v>102.66944763365899</v>
      </c>
      <c r="H1928" s="8">
        <v>-118.14798934379996</v>
      </c>
      <c r="I1928" s="8">
        <v>23.919824721691462</v>
      </c>
    </row>
    <row r="1929" spans="1:9" x14ac:dyDescent="0.25">
      <c r="A1929">
        <v>3</v>
      </c>
      <c r="B1929">
        <v>178</v>
      </c>
      <c r="C1929">
        <v>178</v>
      </c>
      <c r="D1929" s="8">
        <v>113.57556116085659</v>
      </c>
      <c r="E1929" s="8">
        <v>-107.24187581658758</v>
      </c>
      <c r="F1929" s="8">
        <v>-47.379785263621706</v>
      </c>
      <c r="G1929" s="8">
        <v>58.371201916198054</v>
      </c>
      <c r="H1929" s="8">
        <v>-52.037516571929025</v>
      </c>
      <c r="I1929" s="8">
        <v>-47.087933491852723</v>
      </c>
    </row>
    <row r="1930" spans="1:9" x14ac:dyDescent="0.25">
      <c r="A1930">
        <v>4</v>
      </c>
      <c r="B1930">
        <v>178</v>
      </c>
      <c r="C1930">
        <v>178</v>
      </c>
      <c r="D1930" s="8">
        <v>122.16554807381</v>
      </c>
      <c r="E1930" s="8">
        <v>-110.64775135925107</v>
      </c>
      <c r="F1930" s="8">
        <v>-47.315129997884789</v>
      </c>
      <c r="G1930" s="8">
        <v>5.7588983572516836</v>
      </c>
      <c r="H1930" s="8">
        <v>5.7588983573072552</v>
      </c>
      <c r="I1930" s="8">
        <v>-47.152588756719034</v>
      </c>
    </row>
    <row r="1931" spans="1:9" x14ac:dyDescent="0.25">
      <c r="A1931">
        <v>5</v>
      </c>
      <c r="B1931">
        <v>178</v>
      </c>
      <c r="C1931">
        <v>178</v>
      </c>
      <c r="D1931" s="8">
        <v>19.6395870740783</v>
      </c>
      <c r="E1931" s="8">
        <v>19.639587074008922</v>
      </c>
      <c r="F1931" s="8">
        <v>7.3659195935673241</v>
      </c>
      <c r="G1931" s="8">
        <v>93.801001042190649</v>
      </c>
      <c r="H1931" s="8">
        <v>-54.521826894103434</v>
      </c>
      <c r="I1931" s="8">
        <v>7.861126235813491</v>
      </c>
    </row>
    <row r="1932" spans="1:9" x14ac:dyDescent="0.25">
      <c r="A1932">
        <v>6</v>
      </c>
      <c r="B1932">
        <v>178</v>
      </c>
      <c r="C1932">
        <v>178</v>
      </c>
      <c r="D1932" s="8">
        <v>44.964250356546955</v>
      </c>
      <c r="E1932" s="8">
        <v>-23.397078044642797</v>
      </c>
      <c r="F1932" s="8">
        <v>7.8386932269641694</v>
      </c>
      <c r="G1932" s="8">
        <v>55.998326292388889</v>
      </c>
      <c r="H1932" s="8">
        <v>-34.43115398048473</v>
      </c>
      <c r="I1932" s="8">
        <v>8.1171456106980564</v>
      </c>
    </row>
    <row r="1933" spans="1:9" x14ac:dyDescent="0.25">
      <c r="A1933">
        <v>7</v>
      </c>
      <c r="B1933">
        <v>178</v>
      </c>
      <c r="C1933">
        <v>178</v>
      </c>
      <c r="D1933" s="8">
        <v>38.983949852960457</v>
      </c>
      <c r="E1933" s="8">
        <v>-51.445530419849867</v>
      </c>
      <c r="F1933" s="8">
        <v>-16.23161728917329</v>
      </c>
      <c r="G1933" s="8">
        <v>16.726935707419457</v>
      </c>
      <c r="H1933" s="8">
        <v>-29.188516274308867</v>
      </c>
      <c r="I1933" s="8">
        <v>-15.953164905439401</v>
      </c>
    </row>
    <row r="1934" spans="1:9" x14ac:dyDescent="0.25">
      <c r="A1934">
        <v>8</v>
      </c>
      <c r="B1934">
        <v>178</v>
      </c>
      <c r="C1934">
        <v>178</v>
      </c>
      <c r="D1934" s="8">
        <v>38.481987661502181</v>
      </c>
      <c r="E1934" s="8">
        <v>-61.140267247433421</v>
      </c>
      <c r="F1934" s="8">
        <v>-15.975597914333083</v>
      </c>
      <c r="G1934" s="8">
        <v>-114.72045632992265</v>
      </c>
      <c r="H1934" s="8">
        <v>92.062176743991415</v>
      </c>
      <c r="I1934" s="8">
        <v>-15.480391272086914</v>
      </c>
    </row>
    <row r="1935" spans="1:9" x14ac:dyDescent="0.25">
      <c r="A1935">
        <v>9</v>
      </c>
      <c r="B1935">
        <v>178</v>
      </c>
      <c r="C1935">
        <v>178</v>
      </c>
      <c r="D1935" s="8">
        <v>-113.17943648792709</v>
      </c>
      <c r="E1935" s="8">
        <v>93.60319658597956</v>
      </c>
      <c r="F1935" s="8">
        <v>-3.3573704015979091</v>
      </c>
      <c r="G1935" s="8">
        <v>-151.8309825614042</v>
      </c>
      <c r="H1935" s="8">
        <v>132.25474265945667</v>
      </c>
      <c r="I1935" s="8">
        <v>-2.7096163908972928</v>
      </c>
    </row>
    <row r="1936" spans="1:9" x14ac:dyDescent="0.25">
      <c r="A1936">
        <v>10</v>
      </c>
      <c r="B1936">
        <v>178</v>
      </c>
      <c r="C1936">
        <v>178</v>
      </c>
      <c r="D1936" s="8">
        <v>-151.39591271213447</v>
      </c>
      <c r="E1936" s="8">
        <v>132.68981250872548</v>
      </c>
      <c r="F1936" s="8">
        <v>10.824088069416238</v>
      </c>
      <c r="G1936" s="8">
        <v>-9.3530501017028413</v>
      </c>
      <c r="H1936" s="8">
        <v>-9.3530501017061347</v>
      </c>
      <c r="I1936" s="8">
        <v>11.471842080116856</v>
      </c>
    </row>
    <row r="1937" spans="1:9" x14ac:dyDescent="0.25">
      <c r="A1937">
        <v>11</v>
      </c>
      <c r="B1937">
        <v>178</v>
      </c>
      <c r="C1937">
        <v>178</v>
      </c>
      <c r="D1937" s="8">
        <v>-10.843394828616084</v>
      </c>
      <c r="E1937" s="8">
        <v>-10.843394828612013</v>
      </c>
      <c r="F1937" s="8">
        <v>-2.4851979316601143</v>
      </c>
      <c r="G1937" s="8">
        <v>-38.382072007266927</v>
      </c>
      <c r="H1937" s="8">
        <v>16.695282350038831</v>
      </c>
      <c r="I1937" s="8">
        <v>-1.8374439209594977</v>
      </c>
    </row>
    <row r="1938" spans="1:9" x14ac:dyDescent="0.25">
      <c r="A1938">
        <v>12</v>
      </c>
      <c r="B1938">
        <v>178</v>
      </c>
      <c r="C1938">
        <v>178</v>
      </c>
      <c r="D1938" s="8">
        <v>-38.81714185661076</v>
      </c>
      <c r="E1938" s="8">
        <v>16.260212500697303</v>
      </c>
      <c r="F1938" s="8">
        <v>5.1154419986324999</v>
      </c>
      <c r="G1938" s="8">
        <v>30.488461165581771</v>
      </c>
      <c r="H1938" s="8">
        <v>-53.045390521495236</v>
      </c>
      <c r="I1938" s="8">
        <v>5.7631960093331163</v>
      </c>
    </row>
    <row r="1939" spans="1:9" x14ac:dyDescent="0.25">
      <c r="A1939">
        <v>13</v>
      </c>
      <c r="B1939">
        <v>178</v>
      </c>
      <c r="C1939">
        <v>178</v>
      </c>
      <c r="D1939" s="8">
        <v>28.947441324130839</v>
      </c>
      <c r="E1939" s="8">
        <v>-54.586410362952392</v>
      </c>
      <c r="F1939" s="8">
        <v>11.30539833911166</v>
      </c>
      <c r="G1939" s="8">
        <v>141.4823280381087</v>
      </c>
      <c r="H1939" s="8">
        <v>-167.12129707693023</v>
      </c>
      <c r="I1939" s="8">
        <v>11.800604981357829</v>
      </c>
    </row>
    <row r="1940" spans="1:9" x14ac:dyDescent="0.25">
      <c r="A1940">
        <v>14</v>
      </c>
      <c r="B1940">
        <v>178</v>
      </c>
      <c r="C1940">
        <v>178</v>
      </c>
      <c r="D1940" s="8">
        <v>64.069754871205646</v>
      </c>
      <c r="E1940" s="8">
        <v>-78.164276503914351</v>
      </c>
      <c r="F1940" s="8">
        <v>11.778171972410878</v>
      </c>
      <c r="G1940" s="8">
        <v>80.552432797468953</v>
      </c>
      <c r="H1940" s="8">
        <v>-94.646954430177658</v>
      </c>
      <c r="I1940" s="8">
        <v>12.056624356144765</v>
      </c>
    </row>
    <row r="1941" spans="1:9" x14ac:dyDescent="0.25">
      <c r="A1941">
        <v>15</v>
      </c>
      <c r="B1941">
        <v>178</v>
      </c>
      <c r="C1941">
        <v>178</v>
      </c>
      <c r="D1941" s="8">
        <v>95.842782847617556</v>
      </c>
      <c r="E1941" s="8">
        <v>-79.356604379967436</v>
      </c>
      <c r="F1941" s="8">
        <v>-15.33462243375638</v>
      </c>
      <c r="G1941" s="8">
        <v>74.826381552265673</v>
      </c>
      <c r="H1941" s="8">
        <v>-58.340203084615553</v>
      </c>
      <c r="I1941" s="8">
        <v>-15.056170050022494</v>
      </c>
    </row>
    <row r="1942" spans="1:9" x14ac:dyDescent="0.25">
      <c r="A1942">
        <v>16</v>
      </c>
      <c r="B1942">
        <v>178</v>
      </c>
      <c r="C1942">
        <v>178</v>
      </c>
      <c r="D1942" s="8">
        <v>159.467332730165</v>
      </c>
      <c r="E1942" s="8">
        <v>-129.46275218551781</v>
      </c>
      <c r="F1942" s="8">
        <v>-15.078603059038494</v>
      </c>
      <c r="G1942" s="8">
        <v>15.002290272321353</v>
      </c>
      <c r="H1942" s="8">
        <v>15.002290272325837</v>
      </c>
      <c r="I1942" s="8">
        <v>-14.583396416792329</v>
      </c>
    </row>
    <row r="1943" spans="1:9" x14ac:dyDescent="0.25">
      <c r="A1943">
        <v>17</v>
      </c>
      <c r="B1943">
        <v>178</v>
      </c>
      <c r="C1943">
        <v>178</v>
      </c>
      <c r="D1943" s="8">
        <v>7.3154475400301058</v>
      </c>
      <c r="E1943" s="8">
        <v>7.3154475401079511</v>
      </c>
      <c r="F1943" s="8">
        <v>32.229658529731523</v>
      </c>
      <c r="G1943" s="8">
        <v>86.944913800090632</v>
      </c>
      <c r="H1943" s="8">
        <v>-72.314018719952571</v>
      </c>
      <c r="I1943" s="8">
        <v>32.392199770897285</v>
      </c>
    </row>
    <row r="1944" spans="1:9" x14ac:dyDescent="0.25">
      <c r="A1944">
        <v>18</v>
      </c>
      <c r="B1944">
        <v>178</v>
      </c>
      <c r="C1944">
        <v>178</v>
      </c>
      <c r="D1944" s="8">
        <v>41.796984977324215</v>
      </c>
      <c r="E1944" s="8">
        <v>-33.72951926521965</v>
      </c>
      <c r="F1944" s="8">
        <v>32.165003264408178</v>
      </c>
      <c r="G1944" s="8">
        <v>79.560237098580956</v>
      </c>
      <c r="H1944" s="8">
        <v>-71.492771386476392</v>
      </c>
      <c r="I1944" s="8">
        <v>32.45685503617716</v>
      </c>
    </row>
    <row r="1945" spans="1:9" x14ac:dyDescent="0.25">
      <c r="A1945">
        <v>19</v>
      </c>
      <c r="B1945">
        <v>178</v>
      </c>
      <c r="C1945">
        <v>178</v>
      </c>
      <c r="D1945" s="8">
        <v>69.700031195673247</v>
      </c>
      <c r="E1945" s="8">
        <v>-81.352977289420195</v>
      </c>
      <c r="F1945" s="8">
        <v>-31.984515538945537</v>
      </c>
      <c r="G1945" s="8">
        <v>32.488823722771954</v>
      </c>
      <c r="H1945" s="8">
        <v>-44.141769816518902</v>
      </c>
      <c r="I1945" s="8">
        <v>-31.692663767176551</v>
      </c>
    </row>
    <row r="1946" spans="1:9" x14ac:dyDescent="0.25">
      <c r="A1946">
        <v>20</v>
      </c>
      <c r="B1946">
        <v>178</v>
      </c>
      <c r="C1946">
        <v>178</v>
      </c>
      <c r="D1946" s="8">
        <v>-94.205681682007565</v>
      </c>
      <c r="E1946" s="8">
        <v>82.199935593936345</v>
      </c>
      <c r="F1946" s="8">
        <v>-32.130441424774297</v>
      </c>
      <c r="G1946" s="8">
        <v>-168.62809662768368</v>
      </c>
      <c r="H1946" s="8">
        <v>156.62235053961243</v>
      </c>
      <c r="I1946" s="8">
        <v>-31.546737881236321</v>
      </c>
    </row>
    <row r="1947" spans="1:9" x14ac:dyDescent="0.25">
      <c r="A1947">
        <v>21</v>
      </c>
      <c r="B1947">
        <v>178</v>
      </c>
      <c r="C1947">
        <v>178</v>
      </c>
      <c r="D1947" s="8">
        <v>-90.501260134351071</v>
      </c>
      <c r="E1947" s="8">
        <v>-90.501260134341777</v>
      </c>
      <c r="F1947" s="8">
        <v>-0.24864625325105655</v>
      </c>
      <c r="G1947" s="8">
        <v>-90.501260134341976</v>
      </c>
      <c r="H1947" s="8">
        <v>-90.501260134350872</v>
      </c>
      <c r="I1947" s="8">
        <v>0.248646253251434</v>
      </c>
    </row>
    <row r="1948" spans="1:9" x14ac:dyDescent="0.25">
      <c r="A1948">
        <v>22</v>
      </c>
      <c r="B1948">
        <v>178</v>
      </c>
      <c r="C1948">
        <v>178</v>
      </c>
      <c r="D1948" s="8">
        <v>3.1432510380176892</v>
      </c>
      <c r="E1948" s="8">
        <v>3.1432510380186369</v>
      </c>
      <c r="F1948" s="8">
        <v>-0.37773921846617298</v>
      </c>
      <c r="G1948" s="8">
        <v>3.1432510380186525</v>
      </c>
      <c r="H1948" s="8">
        <v>3.1432510380176737</v>
      </c>
      <c r="I1948" s="8">
        <v>0.3777392184661984</v>
      </c>
    </row>
    <row r="1949" spans="1:9" x14ac:dyDescent="0.25">
      <c r="A1949">
        <v>23</v>
      </c>
      <c r="B1949">
        <v>178</v>
      </c>
      <c r="C1949">
        <v>178</v>
      </c>
      <c r="D1949" s="8">
        <v>-81.760253172205921</v>
      </c>
      <c r="E1949" s="8">
        <v>-81.760253172206774</v>
      </c>
      <c r="F1949" s="8">
        <v>-0.2486462532512641</v>
      </c>
      <c r="G1949" s="8">
        <v>-81.760253172206788</v>
      </c>
      <c r="H1949" s="8">
        <v>-81.760253172205907</v>
      </c>
      <c r="I1949" s="8">
        <v>0.24864625325122638</v>
      </c>
    </row>
    <row r="1950" spans="1:9" x14ac:dyDescent="0.25">
      <c r="A1950">
        <v>24</v>
      </c>
      <c r="B1950">
        <v>178</v>
      </c>
      <c r="C1950">
        <v>178</v>
      </c>
      <c r="D1950" s="8">
        <v>-39.014776950644048</v>
      </c>
      <c r="E1950" s="8">
        <v>10.952132009990565</v>
      </c>
      <c r="F1950" s="8">
        <v>23.497578725686225</v>
      </c>
      <c r="G1950" s="8">
        <v>160.19180561938646</v>
      </c>
      <c r="H1950" s="8">
        <v>-188.25445056003991</v>
      </c>
      <c r="I1950" s="8">
        <v>24.050218945649807</v>
      </c>
    </row>
    <row r="1951" spans="1:9" x14ac:dyDescent="0.25">
      <c r="A1951">
        <v>25</v>
      </c>
      <c r="B1951">
        <v>178</v>
      </c>
      <c r="C1951">
        <v>178</v>
      </c>
      <c r="D1951" s="8">
        <v>70.196746576117746</v>
      </c>
      <c r="E1951" s="8">
        <v>-91.390323391609101</v>
      </c>
      <c r="F1951" s="8">
        <v>-32.114909762988241</v>
      </c>
      <c r="G1951" s="8">
        <v>-196.58560504680349</v>
      </c>
      <c r="H1951" s="8">
        <v>175.39202823131211</v>
      </c>
      <c r="I1951" s="8">
        <v>-31.562269543024659</v>
      </c>
    </row>
    <row r="1952" spans="1:9" x14ac:dyDescent="0.25">
      <c r="A1952">
        <v>1</v>
      </c>
      <c r="B1952">
        <v>179</v>
      </c>
      <c r="C1952">
        <v>179</v>
      </c>
      <c r="D1952" s="8">
        <v>-148.69668802786705</v>
      </c>
      <c r="E1952" s="8">
        <v>127.98863433709911</v>
      </c>
      <c r="F1952" s="8">
        <v>36.96363732234866</v>
      </c>
      <c r="G1952" s="8">
        <v>-61.612319700489898</v>
      </c>
      <c r="H1952" s="8">
        <v>40.904266009721972</v>
      </c>
      <c r="I1952" s="8">
        <v>37.547340865886639</v>
      </c>
    </row>
    <row r="1953" spans="1:9" x14ac:dyDescent="0.25">
      <c r="A1953">
        <v>2</v>
      </c>
      <c r="B1953">
        <v>179</v>
      </c>
      <c r="C1953">
        <v>179</v>
      </c>
      <c r="D1953" s="8">
        <v>86.607506453236255</v>
      </c>
      <c r="E1953" s="8">
        <v>-106.96276014951115</v>
      </c>
      <c r="F1953" s="8">
        <v>37.109563208374297</v>
      </c>
      <c r="G1953" s="8">
        <v>130.14969061708902</v>
      </c>
      <c r="H1953" s="8">
        <v>-150.50494431336389</v>
      </c>
      <c r="I1953" s="8">
        <v>37.401414980143279</v>
      </c>
    </row>
    <row r="1954" spans="1:9" x14ac:dyDescent="0.25">
      <c r="A1954">
        <v>3</v>
      </c>
      <c r="B1954">
        <v>179</v>
      </c>
      <c r="C1954">
        <v>179</v>
      </c>
      <c r="D1954" s="8">
        <v>145.06376288901058</v>
      </c>
      <c r="E1954" s="8">
        <v>-135.59087204143069</v>
      </c>
      <c r="F1954" s="8">
        <v>-60.17923548975471</v>
      </c>
      <c r="G1954" s="8">
        <v>74.900104156096702</v>
      </c>
      <c r="H1954" s="8">
        <v>-65.427213308516812</v>
      </c>
      <c r="I1954" s="8">
        <v>-59.887383717985728</v>
      </c>
    </row>
    <row r="1955" spans="1:9" x14ac:dyDescent="0.25">
      <c r="A1955">
        <v>4</v>
      </c>
      <c r="B1955">
        <v>179</v>
      </c>
      <c r="C1955">
        <v>179</v>
      </c>
      <c r="D1955" s="8">
        <v>156.52777726088055</v>
      </c>
      <c r="E1955" s="8">
        <v>-139.37336376206866</v>
      </c>
      <c r="F1955" s="8">
        <v>-60.114580224009487</v>
      </c>
      <c r="G1955" s="8">
        <v>8.5772067493804833</v>
      </c>
      <c r="H1955" s="8">
        <v>8.5772067494314257</v>
      </c>
      <c r="I1955" s="8">
        <v>-59.952038982843717</v>
      </c>
    </row>
    <row r="1956" spans="1:9" x14ac:dyDescent="0.25">
      <c r="A1956">
        <v>5</v>
      </c>
      <c r="B1956">
        <v>179</v>
      </c>
      <c r="C1956">
        <v>179</v>
      </c>
      <c r="D1956" s="8">
        <v>25.243798166656841</v>
      </c>
      <c r="E1956" s="8">
        <v>25.243798166583947</v>
      </c>
      <c r="F1956" s="8">
        <v>13.272931363415042</v>
      </c>
      <c r="G1956" s="8">
        <v>156.94392976743381</v>
      </c>
      <c r="H1956" s="8">
        <v>-106.45633343419303</v>
      </c>
      <c r="I1956" s="8">
        <v>13.768138005661207</v>
      </c>
    </row>
    <row r="1957" spans="1:9" x14ac:dyDescent="0.25">
      <c r="A1957">
        <v>6</v>
      </c>
      <c r="B1957">
        <v>179</v>
      </c>
      <c r="C1957">
        <v>179</v>
      </c>
      <c r="D1957" s="8">
        <v>74.553799416461743</v>
      </c>
      <c r="E1957" s="8">
        <v>-46.84620450900578</v>
      </c>
      <c r="F1957" s="8">
        <v>13.745704996838485</v>
      </c>
      <c r="G1957" s="8">
        <v>93.757726788607073</v>
      </c>
      <c r="H1957" s="8">
        <v>-66.050131881151088</v>
      </c>
      <c r="I1957" s="8">
        <v>14.024157380572369</v>
      </c>
    </row>
    <row r="1958" spans="1:9" x14ac:dyDescent="0.25">
      <c r="A1958">
        <v>7</v>
      </c>
      <c r="B1958">
        <v>179</v>
      </c>
      <c r="C1958">
        <v>179</v>
      </c>
      <c r="D1958" s="8">
        <v>70.136814090526713</v>
      </c>
      <c r="E1958" s="8">
        <v>-89.671044579165368</v>
      </c>
      <c r="F1958" s="8">
        <v>-20.846340820754353</v>
      </c>
      <c r="G1958" s="8">
        <v>41.497282499373618</v>
      </c>
      <c r="H1958" s="8">
        <v>-61.031512988012288</v>
      </c>
      <c r="I1958" s="8">
        <v>-20.567888437020468</v>
      </c>
    </row>
    <row r="1959" spans="1:9" x14ac:dyDescent="0.25">
      <c r="A1959">
        <v>8</v>
      </c>
      <c r="B1959">
        <v>179</v>
      </c>
      <c r="C1959">
        <v>179</v>
      </c>
      <c r="D1959" s="8">
        <v>93.44363253740255</v>
      </c>
      <c r="E1959" s="8">
        <v>-129.01197573164842</v>
      </c>
      <c r="F1959" s="8">
        <v>-20.590321445922253</v>
      </c>
      <c r="G1959" s="8">
        <v>-104.70967401913394</v>
      </c>
      <c r="H1959" s="8">
        <v>69.141330824888072</v>
      </c>
      <c r="I1959" s="8">
        <v>-20.095114803676086</v>
      </c>
    </row>
    <row r="1960" spans="1:9" x14ac:dyDescent="0.25">
      <c r="A1960">
        <v>9</v>
      </c>
      <c r="B1960">
        <v>179</v>
      </c>
      <c r="C1960">
        <v>179</v>
      </c>
      <c r="D1960" s="8">
        <v>-103.16865417713383</v>
      </c>
      <c r="E1960" s="8">
        <v>70.682350666880168</v>
      </c>
      <c r="F1960" s="8">
        <v>-4.9347930682401513</v>
      </c>
      <c r="G1960" s="8">
        <v>-161.91908194011407</v>
      </c>
      <c r="H1960" s="8">
        <v>129.43277842986041</v>
      </c>
      <c r="I1960" s="8">
        <v>-4.287039057539535</v>
      </c>
    </row>
    <row r="1961" spans="1:9" x14ac:dyDescent="0.25">
      <c r="A1961">
        <v>10</v>
      </c>
      <c r="B1961">
        <v>179</v>
      </c>
      <c r="C1961">
        <v>179</v>
      </c>
      <c r="D1961" s="8">
        <v>-160.36037518734128</v>
      </c>
      <c r="E1961" s="8">
        <v>130.99148518263218</v>
      </c>
      <c r="F1961" s="8">
        <v>11.109222497792999</v>
      </c>
      <c r="G1961" s="8">
        <v>-14.684445002352973</v>
      </c>
      <c r="H1961" s="8">
        <v>-14.684445002356146</v>
      </c>
      <c r="I1961" s="8">
        <v>11.756976508493615</v>
      </c>
    </row>
    <row r="1962" spans="1:9" x14ac:dyDescent="0.25">
      <c r="A1962">
        <v>11</v>
      </c>
      <c r="B1962">
        <v>179</v>
      </c>
      <c r="C1962">
        <v>179</v>
      </c>
      <c r="D1962" s="8">
        <v>-15.405394438535037</v>
      </c>
      <c r="E1962" s="8">
        <v>-15.405394438530777</v>
      </c>
      <c r="F1962" s="8">
        <v>-5.8179916679161865</v>
      </c>
      <c r="G1962" s="8">
        <v>-85.409181582364567</v>
      </c>
      <c r="H1962" s="8">
        <v>54.59839270529875</v>
      </c>
      <c r="I1962" s="8">
        <v>-5.1702376572155702</v>
      </c>
    </row>
    <row r="1963" spans="1:9" x14ac:dyDescent="0.25">
      <c r="A1963">
        <v>12</v>
      </c>
      <c r="B1963">
        <v>179</v>
      </c>
      <c r="C1963">
        <v>179</v>
      </c>
      <c r="D1963" s="8">
        <v>-86.344684235248778</v>
      </c>
      <c r="E1963" s="8">
        <v>53.662890052417069</v>
      </c>
      <c r="F1963" s="8">
        <v>5.0922384806046992</v>
      </c>
      <c r="G1963" s="8">
        <v>-17.334731055981983</v>
      </c>
      <c r="H1963" s="8">
        <v>-15.347063126849724</v>
      </c>
      <c r="I1963" s="8">
        <v>5.7399924913053155</v>
      </c>
    </row>
    <row r="1964" spans="1:9" x14ac:dyDescent="0.25">
      <c r="A1964">
        <v>13</v>
      </c>
      <c r="B1964">
        <v>179</v>
      </c>
      <c r="C1964">
        <v>179</v>
      </c>
      <c r="D1964" s="8">
        <v>-18.252546797481244</v>
      </c>
      <c r="E1964" s="8">
        <v>-16.264878868354259</v>
      </c>
      <c r="F1964" s="8">
        <v>15.766528809241072</v>
      </c>
      <c r="G1964" s="8">
        <v>137.73709105708406</v>
      </c>
      <c r="H1964" s="8">
        <v>-172.25451672291956</v>
      </c>
      <c r="I1964" s="8">
        <v>16.26173545148724</v>
      </c>
    </row>
    <row r="1965" spans="1:9" x14ac:dyDescent="0.25">
      <c r="A1965">
        <v>14</v>
      </c>
      <c r="B1965">
        <v>179</v>
      </c>
      <c r="C1965">
        <v>179</v>
      </c>
      <c r="D1965" s="8">
        <v>61.95762530302072</v>
      </c>
      <c r="E1965" s="8">
        <v>-80.916121078185185</v>
      </c>
      <c r="F1965" s="8">
        <v>16.239302442527485</v>
      </c>
      <c r="G1965" s="8">
        <v>84.610389661940204</v>
      </c>
      <c r="H1965" s="8">
        <v>-103.56888543710467</v>
      </c>
      <c r="I1965" s="8">
        <v>16.51775482626137</v>
      </c>
    </row>
    <row r="1966" spans="1:9" x14ac:dyDescent="0.25">
      <c r="A1966">
        <v>15</v>
      </c>
      <c r="B1966">
        <v>179</v>
      </c>
      <c r="C1966">
        <v>179</v>
      </c>
      <c r="D1966" s="8">
        <v>105.13923242169832</v>
      </c>
      <c r="E1966" s="8">
        <v>-83.040042677283282</v>
      </c>
      <c r="F1966" s="8">
        <v>-16.439755649597593</v>
      </c>
      <c r="G1966" s="8">
        <v>82.59434692104675</v>
      </c>
      <c r="H1966" s="8">
        <v>-60.495157176631707</v>
      </c>
      <c r="I1966" s="8">
        <v>-16.161303265863705</v>
      </c>
    </row>
    <row r="1967" spans="1:9" x14ac:dyDescent="0.25">
      <c r="A1967">
        <v>16</v>
      </c>
      <c r="B1967">
        <v>179</v>
      </c>
      <c r="C1967">
        <v>179</v>
      </c>
      <c r="D1967" s="8">
        <v>175.35501363315399</v>
      </c>
      <c r="E1967" s="8">
        <v>-135.10472130876002</v>
      </c>
      <c r="F1967" s="8">
        <v>-16.183736274880719</v>
      </c>
      <c r="G1967" s="8">
        <v>20.125146162194905</v>
      </c>
      <c r="H1967" s="8">
        <v>20.125146162199069</v>
      </c>
      <c r="I1967" s="8">
        <v>-15.688529632634552</v>
      </c>
    </row>
    <row r="1968" spans="1:9" x14ac:dyDescent="0.25">
      <c r="A1968">
        <v>17</v>
      </c>
      <c r="B1968">
        <v>179</v>
      </c>
      <c r="C1968">
        <v>179</v>
      </c>
      <c r="D1968" s="8">
        <v>8.5653256455288762</v>
      </c>
      <c r="E1968" s="8">
        <v>8.5653256456042648</v>
      </c>
      <c r="F1968" s="8">
        <v>46.293506918067095</v>
      </c>
      <c r="G1968" s="8">
        <v>122.85478993645842</v>
      </c>
      <c r="H1968" s="8">
        <v>-105.72413864532527</v>
      </c>
      <c r="I1968" s="8">
        <v>46.45604815923285</v>
      </c>
    </row>
    <row r="1969" spans="1:9" x14ac:dyDescent="0.25">
      <c r="A1969">
        <v>18</v>
      </c>
      <c r="B1969">
        <v>179</v>
      </c>
      <c r="C1969">
        <v>179</v>
      </c>
      <c r="D1969" s="8">
        <v>58.930139706753636</v>
      </c>
      <c r="E1969" s="8">
        <v>-49.470482764545523</v>
      </c>
      <c r="F1969" s="8">
        <v>46.2288516527436</v>
      </c>
      <c r="G1969" s="8">
        <v>113.13045094238798</v>
      </c>
      <c r="H1969" s="8">
        <v>-103.67079400017987</v>
      </c>
      <c r="I1969" s="8">
        <v>46.520703424512597</v>
      </c>
    </row>
    <row r="1970" spans="1:9" x14ac:dyDescent="0.25">
      <c r="A1970">
        <v>19</v>
      </c>
      <c r="B1970">
        <v>179</v>
      </c>
      <c r="C1970">
        <v>179</v>
      </c>
      <c r="D1970" s="8">
        <v>100.29935681827484</v>
      </c>
      <c r="E1970" s="8">
        <v>-116.50188812432458</v>
      </c>
      <c r="F1970" s="8">
        <v>-37.401414980020604</v>
      </c>
      <c r="G1970" s="8">
        <v>56.757172654567057</v>
      </c>
      <c r="H1970" s="8">
        <v>-72.959703960616793</v>
      </c>
      <c r="I1970" s="8">
        <v>-37.109563208251622</v>
      </c>
    </row>
    <row r="1971" spans="1:9" x14ac:dyDescent="0.25">
      <c r="A1971">
        <v>20</v>
      </c>
      <c r="B1971">
        <v>179</v>
      </c>
      <c r="C1971">
        <v>179</v>
      </c>
      <c r="D1971" s="8">
        <v>-91.462653498966631</v>
      </c>
      <c r="E1971" s="8">
        <v>74.907322198592595</v>
      </c>
      <c r="F1971" s="8">
        <v>-37.547340865851581</v>
      </c>
      <c r="G1971" s="8">
        <v>-178.54702182626184</v>
      </c>
      <c r="H1971" s="8">
        <v>161.99169052588783</v>
      </c>
      <c r="I1971" s="8">
        <v>-36.963637322313609</v>
      </c>
    </row>
    <row r="1972" spans="1:9" x14ac:dyDescent="0.25">
      <c r="A1972">
        <v>21</v>
      </c>
      <c r="B1972">
        <v>179</v>
      </c>
      <c r="C1972">
        <v>179</v>
      </c>
      <c r="D1972" s="8">
        <v>-123.99713919522134</v>
      </c>
      <c r="E1972" s="8">
        <v>-123.99713919521179</v>
      </c>
      <c r="F1972" s="8">
        <v>-0.24864625325105155</v>
      </c>
      <c r="G1972" s="8">
        <v>-123.997139195212</v>
      </c>
      <c r="H1972" s="8">
        <v>-123.99713919522112</v>
      </c>
      <c r="I1972" s="8">
        <v>0.24864625325143896</v>
      </c>
    </row>
    <row r="1973" spans="1:9" x14ac:dyDescent="0.25">
      <c r="A1973">
        <v>22</v>
      </c>
      <c r="B1973">
        <v>179</v>
      </c>
      <c r="C1973">
        <v>179</v>
      </c>
      <c r="D1973" s="8">
        <v>4.9388564031561395E-2</v>
      </c>
      <c r="E1973" s="8">
        <v>4.9388564032442774E-2</v>
      </c>
      <c r="F1973" s="8">
        <v>-0.37773921846617459</v>
      </c>
      <c r="G1973" s="8">
        <v>4.93885640324256E-2</v>
      </c>
      <c r="H1973" s="8">
        <v>4.9388564031578569E-2</v>
      </c>
      <c r="I1973" s="8">
        <v>0.37773921846619679</v>
      </c>
    </row>
    <row r="1974" spans="1:9" x14ac:dyDescent="0.25">
      <c r="A1974">
        <v>23</v>
      </c>
      <c r="B1974">
        <v>179</v>
      </c>
      <c r="C1974">
        <v>179</v>
      </c>
      <c r="D1974" s="8">
        <v>-106.58897993787477</v>
      </c>
      <c r="E1974" s="8">
        <v>-106.58897993787551</v>
      </c>
      <c r="F1974" s="8">
        <v>-0.24864625325126014</v>
      </c>
      <c r="G1974" s="8">
        <v>-106.58897993787551</v>
      </c>
      <c r="H1974" s="8">
        <v>-106.58897993787477</v>
      </c>
      <c r="I1974" s="8">
        <v>0.24864625325123035</v>
      </c>
    </row>
    <row r="1975" spans="1:9" x14ac:dyDescent="0.25">
      <c r="A1975">
        <v>24</v>
      </c>
      <c r="B1975">
        <v>179</v>
      </c>
      <c r="C1975">
        <v>179</v>
      </c>
      <c r="D1975" s="8">
        <v>-126.49530369455967</v>
      </c>
      <c r="E1975" s="8">
        <v>89.676253158917561</v>
      </c>
      <c r="F1975" s="8">
        <v>36.979168984140998</v>
      </c>
      <c r="G1975" s="8">
        <v>185.67640678991063</v>
      </c>
      <c r="H1975" s="8">
        <v>-222.49545732555271</v>
      </c>
      <c r="I1975" s="8">
        <v>37.531809204104583</v>
      </c>
    </row>
    <row r="1976" spans="1:9" x14ac:dyDescent="0.25">
      <c r="A1976">
        <v>25</v>
      </c>
      <c r="B1976">
        <v>179</v>
      </c>
      <c r="C1976">
        <v>179</v>
      </c>
      <c r="D1976" s="8">
        <v>122.08241550148125</v>
      </c>
      <c r="E1976" s="8">
        <v>-151.44502373017843</v>
      </c>
      <c r="F1976" s="8">
        <v>-37.531809204065546</v>
      </c>
      <c r="G1976" s="8">
        <v>-190.0892949826617</v>
      </c>
      <c r="H1976" s="8">
        <v>160.72668675396451</v>
      </c>
      <c r="I1976" s="8">
        <v>-36.97916898410196</v>
      </c>
    </row>
    <row r="1977" spans="1:9" x14ac:dyDescent="0.25">
      <c r="A1977">
        <v>1</v>
      </c>
      <c r="B1977">
        <v>180</v>
      </c>
      <c r="C1977">
        <v>180</v>
      </c>
      <c r="D1977" s="8">
        <v>-114.43873927895795</v>
      </c>
      <c r="E1977" s="8">
        <v>94.476135135068674</v>
      </c>
      <c r="F1977" s="8">
        <v>32.158814998976389</v>
      </c>
      <c r="G1977" s="8">
        <v>-38.585599614264524</v>
      </c>
      <c r="H1977" s="8">
        <v>18.622995470375244</v>
      </c>
      <c r="I1977" s="8">
        <v>32.742518542514368</v>
      </c>
    </row>
    <row r="1978" spans="1:9" x14ac:dyDescent="0.25">
      <c r="A1978">
        <v>2</v>
      </c>
      <c r="B1978">
        <v>180</v>
      </c>
      <c r="C1978">
        <v>180</v>
      </c>
      <c r="D1978" s="8">
        <v>90.541137812898398</v>
      </c>
      <c r="E1978" s="8">
        <v>-110.15094196229296</v>
      </c>
      <c r="F1978" s="8">
        <v>32.304740885003042</v>
      </c>
      <c r="G1978" s="8">
        <v>128.46770764541057</v>
      </c>
      <c r="H1978" s="8">
        <v>-148.07751179480513</v>
      </c>
      <c r="I1978" s="8">
        <v>32.596592656772025</v>
      </c>
    </row>
    <row r="1979" spans="1:9" x14ac:dyDescent="0.25">
      <c r="A1979">
        <v>3</v>
      </c>
      <c r="B1979">
        <v>180</v>
      </c>
      <c r="C1979">
        <v>180</v>
      </c>
      <c r="D1979" s="8">
        <v>142.51497189929876</v>
      </c>
      <c r="E1979" s="8">
        <v>-134.03024754090461</v>
      </c>
      <c r="F1979" s="8">
        <v>-59.30021272757287</v>
      </c>
      <c r="G1979" s="8">
        <v>73.378667038946162</v>
      </c>
      <c r="H1979" s="8">
        <v>-64.893942680552016</v>
      </c>
      <c r="I1979" s="8">
        <v>-59.00836095580388</v>
      </c>
    </row>
    <row r="1980" spans="1:9" x14ac:dyDescent="0.25">
      <c r="A1980">
        <v>4</v>
      </c>
      <c r="B1980">
        <v>180</v>
      </c>
      <c r="C1980">
        <v>180</v>
      </c>
      <c r="D1980" s="8">
        <v>153.47429419240476</v>
      </c>
      <c r="E1980" s="8">
        <v>-138.09418817767002</v>
      </c>
      <c r="F1980" s="8">
        <v>-59.235557461830567</v>
      </c>
      <c r="G1980" s="8">
        <v>7.6900530073417377</v>
      </c>
      <c r="H1980" s="8">
        <v>7.6900530073929998</v>
      </c>
      <c r="I1980" s="8">
        <v>-59.073016220664812</v>
      </c>
    </row>
    <row r="1981" spans="1:9" x14ac:dyDescent="0.25">
      <c r="A1981">
        <v>5</v>
      </c>
      <c r="B1981">
        <v>180</v>
      </c>
      <c r="C1981">
        <v>180</v>
      </c>
      <c r="D1981" s="8">
        <v>24.587250879048643</v>
      </c>
      <c r="E1981" s="8">
        <v>24.587250878976189</v>
      </c>
      <c r="F1981" s="8">
        <v>10.733617598230797</v>
      </c>
      <c r="G1981" s="8">
        <v>131.55256504447107</v>
      </c>
      <c r="H1981" s="8">
        <v>-82.378063286446249</v>
      </c>
      <c r="I1981" s="8">
        <v>11.228824240476964</v>
      </c>
    </row>
    <row r="1982" spans="1:9" x14ac:dyDescent="0.25">
      <c r="A1982">
        <v>6</v>
      </c>
      <c r="B1982">
        <v>180</v>
      </c>
      <c r="C1982">
        <v>180</v>
      </c>
      <c r="D1982" s="8">
        <v>62.79394972337257</v>
      </c>
      <c r="E1982" s="8">
        <v>-35.80572061660822</v>
      </c>
      <c r="F1982" s="8">
        <v>11.20639123163634</v>
      </c>
      <c r="G1982" s="8">
        <v>78.48581092397626</v>
      </c>
      <c r="H1982" s="8">
        <v>-51.497581817211909</v>
      </c>
      <c r="I1982" s="8">
        <v>11.484843615370227</v>
      </c>
    </row>
    <row r="1983" spans="1:9" x14ac:dyDescent="0.25">
      <c r="A1983">
        <v>7</v>
      </c>
      <c r="B1983">
        <v>180</v>
      </c>
      <c r="C1983">
        <v>180</v>
      </c>
      <c r="D1983" s="8">
        <v>56.293704998914109</v>
      </c>
      <c r="E1983" s="8">
        <v>-73.689687742209685</v>
      </c>
      <c r="F1983" s="8">
        <v>-20.453218896269178</v>
      </c>
      <c r="G1983" s="8">
        <v>28.197891254367896</v>
      </c>
      <c r="H1983" s="8">
        <v>-45.593873997663472</v>
      </c>
      <c r="I1983" s="8">
        <v>-20.174766512535292</v>
      </c>
    </row>
    <row r="1984" spans="1:9" x14ac:dyDescent="0.25">
      <c r="A1984">
        <v>8</v>
      </c>
      <c r="B1984">
        <v>180</v>
      </c>
      <c r="C1984">
        <v>180</v>
      </c>
      <c r="D1984" s="8">
        <v>64.219947721139064</v>
      </c>
      <c r="E1984" s="8">
        <v>-95.885239766510509</v>
      </c>
      <c r="F1984" s="8">
        <v>-20.197199521432996</v>
      </c>
      <c r="G1984" s="8">
        <v>-130.1040569328926</v>
      </c>
      <c r="H1984" s="8">
        <v>98.438764887521145</v>
      </c>
      <c r="I1984" s="8">
        <v>-19.701992879186829</v>
      </c>
    </row>
    <row r="1985" spans="1:9" x14ac:dyDescent="0.25">
      <c r="A1985">
        <v>9</v>
      </c>
      <c r="B1985">
        <v>180</v>
      </c>
      <c r="C1985">
        <v>180</v>
      </c>
      <c r="D1985" s="8">
        <v>-128.56303709089255</v>
      </c>
      <c r="E1985" s="8">
        <v>99.979784729513682</v>
      </c>
      <c r="F1985" s="8">
        <v>-4.5416711437518309</v>
      </c>
      <c r="G1985" s="8">
        <v>-182.30446427531533</v>
      </c>
      <c r="H1985" s="8">
        <v>153.72121191393646</v>
      </c>
      <c r="I1985" s="8">
        <v>-3.8939171330512141</v>
      </c>
    </row>
    <row r="1986" spans="1:9" x14ac:dyDescent="0.25">
      <c r="A1986">
        <v>10</v>
      </c>
      <c r="B1986">
        <v>180</v>
      </c>
      <c r="C1986">
        <v>180</v>
      </c>
      <c r="D1986" s="8">
        <v>-182.0465413951334</v>
      </c>
      <c r="E1986" s="8">
        <v>153.97913479411713</v>
      </c>
      <c r="F1986" s="8">
        <v>12.862292414004612</v>
      </c>
      <c r="G1986" s="8">
        <v>-14.033703300506669</v>
      </c>
      <c r="H1986" s="8">
        <v>-14.033703300509579</v>
      </c>
      <c r="I1986" s="8">
        <v>13.51004642470523</v>
      </c>
    </row>
    <row r="1987" spans="1:9" x14ac:dyDescent="0.25">
      <c r="A1987">
        <v>11</v>
      </c>
      <c r="B1987">
        <v>180</v>
      </c>
      <c r="C1987">
        <v>180</v>
      </c>
      <c r="D1987" s="8">
        <v>-15.442504149115601</v>
      </c>
      <c r="E1987" s="8">
        <v>-15.442504149111423</v>
      </c>
      <c r="F1987" s="8">
        <v>-3.4233796694537304</v>
      </c>
      <c r="G1987" s="8">
        <v>-54.935113618662918</v>
      </c>
      <c r="H1987" s="8">
        <v>24.050105320435897</v>
      </c>
      <c r="I1987" s="8">
        <v>-2.7756256587531136</v>
      </c>
    </row>
    <row r="1988" spans="1:9" x14ac:dyDescent="0.25">
      <c r="A1988">
        <v>12</v>
      </c>
      <c r="B1988">
        <v>180</v>
      </c>
      <c r="C1988">
        <v>180</v>
      </c>
      <c r="D1988" s="8">
        <v>-54.569832398956969</v>
      </c>
      <c r="E1988" s="8">
        <v>24.415386540144333</v>
      </c>
      <c r="F1988" s="8">
        <v>5.80949760584123</v>
      </c>
      <c r="G1988" s="8">
        <v>23.579146485786744</v>
      </c>
      <c r="H1988" s="8">
        <v>-53.73359234459938</v>
      </c>
      <c r="I1988" s="8">
        <v>6.4572516165418463</v>
      </c>
    </row>
    <row r="1989" spans="1:9" x14ac:dyDescent="0.25">
      <c r="A1989">
        <v>13</v>
      </c>
      <c r="B1989">
        <v>180</v>
      </c>
      <c r="C1989">
        <v>180</v>
      </c>
      <c r="D1989" s="8">
        <v>22.661330744291433</v>
      </c>
      <c r="E1989" s="8">
        <v>-54.65140808609992</v>
      </c>
      <c r="F1989" s="8">
        <v>13.446487069527183</v>
      </c>
      <c r="G1989" s="8">
        <v>156.0520248759405</v>
      </c>
      <c r="H1989" s="8">
        <v>-188.042102217749</v>
      </c>
      <c r="I1989" s="8">
        <v>13.941693711773349</v>
      </c>
    </row>
    <row r="1990" spans="1:9" x14ac:dyDescent="0.25">
      <c r="A1990">
        <v>14</v>
      </c>
      <c r="B1990">
        <v>180</v>
      </c>
      <c r="C1990">
        <v>180</v>
      </c>
      <c r="D1990" s="8">
        <v>70.508765979662542</v>
      </c>
      <c r="E1990" s="8">
        <v>-88.082679116918285</v>
      </c>
      <c r="F1990" s="8">
        <v>13.919260702827488</v>
      </c>
      <c r="G1990" s="8">
        <v>89.952734236964744</v>
      </c>
      <c r="H1990" s="8">
        <v>-107.52664737422049</v>
      </c>
      <c r="I1990" s="8">
        <v>14.197713086561375</v>
      </c>
    </row>
    <row r="1991" spans="1:9" x14ac:dyDescent="0.25">
      <c r="A1991">
        <v>15</v>
      </c>
      <c r="B1991">
        <v>180</v>
      </c>
      <c r="C1991">
        <v>180</v>
      </c>
      <c r="D1991" s="8">
        <v>108.25706573637102</v>
      </c>
      <c r="E1991" s="8">
        <v>-89.22231587474964</v>
      </c>
      <c r="F1991" s="8">
        <v>-17.231585033584157</v>
      </c>
      <c r="G1991" s="8">
        <v>84.617019318137423</v>
      </c>
      <c r="H1991" s="8">
        <v>-65.582269456516045</v>
      </c>
      <c r="I1991" s="8">
        <v>-16.953132649850268</v>
      </c>
    </row>
    <row r="1992" spans="1:9" x14ac:dyDescent="0.25">
      <c r="A1992">
        <v>16</v>
      </c>
      <c r="B1992">
        <v>180</v>
      </c>
      <c r="C1992">
        <v>180</v>
      </c>
      <c r="D1992" s="8">
        <v>180.27118661218864</v>
      </c>
      <c r="E1992" s="8">
        <v>-145.61457052631582</v>
      </c>
      <c r="F1992" s="8">
        <v>-16.975565658869812</v>
      </c>
      <c r="G1992" s="8">
        <v>17.328308042934346</v>
      </c>
      <c r="H1992" s="8">
        <v>17.328308042938474</v>
      </c>
      <c r="I1992" s="8">
        <v>-16.480359016623648</v>
      </c>
    </row>
    <row r="1993" spans="1:9" x14ac:dyDescent="0.25">
      <c r="A1993">
        <v>17</v>
      </c>
      <c r="B1993">
        <v>180</v>
      </c>
      <c r="C1993">
        <v>180</v>
      </c>
      <c r="D1993" s="8">
        <v>8.3965792187187507</v>
      </c>
      <c r="E1993" s="8">
        <v>8.3965792187925228</v>
      </c>
      <c r="F1993" s="8">
        <v>38.526977897193511</v>
      </c>
      <c r="G1993" s="8">
        <v>103.54562951076969</v>
      </c>
      <c r="H1993" s="8">
        <v>-86.75247107325842</v>
      </c>
      <c r="I1993" s="8">
        <v>38.68951913835928</v>
      </c>
    </row>
    <row r="1994" spans="1:9" x14ac:dyDescent="0.25">
      <c r="A1994">
        <v>18</v>
      </c>
      <c r="B1994">
        <v>180</v>
      </c>
      <c r="C1994">
        <v>180</v>
      </c>
      <c r="D1994" s="8">
        <v>49.759064002348708</v>
      </c>
      <c r="E1994" s="8">
        <v>-40.487367225603265</v>
      </c>
      <c r="F1994" s="8">
        <v>38.462322631872347</v>
      </c>
      <c r="G1994" s="8">
        <v>94.882279616312431</v>
      </c>
      <c r="H1994" s="8">
        <v>-85.610582839566987</v>
      </c>
      <c r="I1994" s="8">
        <v>38.754174403641329</v>
      </c>
    </row>
    <row r="1995" spans="1:9" x14ac:dyDescent="0.25">
      <c r="A1995">
        <v>19</v>
      </c>
      <c r="B1995">
        <v>180</v>
      </c>
      <c r="C1995">
        <v>180</v>
      </c>
      <c r="D1995" s="8">
        <v>83.400720106040254</v>
      </c>
      <c r="E1995" s="8">
        <v>-97.092142349871509</v>
      </c>
      <c r="F1995" s="8">
        <v>-36.318757649264818</v>
      </c>
      <c r="G1995" s="8">
        <v>41.123886794736819</v>
      </c>
      <c r="H1995" s="8">
        <v>-54.815309038568088</v>
      </c>
      <c r="I1995" s="8">
        <v>-36.026905877495828</v>
      </c>
    </row>
    <row r="1996" spans="1:9" x14ac:dyDescent="0.25">
      <c r="A1996">
        <v>20</v>
      </c>
      <c r="B1996">
        <v>180</v>
      </c>
      <c r="C1996">
        <v>180</v>
      </c>
      <c r="D1996" s="8">
        <v>-102.79374646061363</v>
      </c>
      <c r="E1996" s="8">
        <v>88.749524222458078</v>
      </c>
      <c r="F1996" s="8">
        <v>-36.464683535092746</v>
      </c>
      <c r="G1996" s="8">
        <v>-187.34741308309557</v>
      </c>
      <c r="H1996" s="8">
        <v>173.30319084494002</v>
      </c>
      <c r="I1996" s="8">
        <v>-35.880979991554774</v>
      </c>
    </row>
    <row r="1997" spans="1:9" x14ac:dyDescent="0.25">
      <c r="A1997">
        <v>21</v>
      </c>
      <c r="B1997">
        <v>180</v>
      </c>
      <c r="C1997">
        <v>180</v>
      </c>
      <c r="D1997" s="8">
        <v>-116.75292876534614</v>
      </c>
      <c r="E1997" s="8">
        <v>-116.7529287653369</v>
      </c>
      <c r="F1997" s="8">
        <v>-0.24864625325105835</v>
      </c>
      <c r="G1997" s="8">
        <v>-116.75292876533712</v>
      </c>
      <c r="H1997" s="8">
        <v>-116.75292876534593</v>
      </c>
      <c r="I1997" s="8">
        <v>0.24864625325143216</v>
      </c>
    </row>
    <row r="1998" spans="1:9" x14ac:dyDescent="0.25">
      <c r="A1998">
        <v>22</v>
      </c>
      <c r="B1998">
        <v>180</v>
      </c>
      <c r="C1998">
        <v>180</v>
      </c>
      <c r="D1998" s="8">
        <v>3.6310139072515311</v>
      </c>
      <c r="E1998" s="8">
        <v>3.6310139072524192</v>
      </c>
      <c r="F1998" s="8">
        <v>-0.37773921846617514</v>
      </c>
      <c r="G1998" s="8">
        <v>3.6310139072524112</v>
      </c>
      <c r="H1998" s="8">
        <v>3.6310139072515391</v>
      </c>
      <c r="I1998" s="8">
        <v>0.37773921846619629</v>
      </c>
    </row>
    <row r="1999" spans="1:9" x14ac:dyDescent="0.25">
      <c r="A1999">
        <v>23</v>
      </c>
      <c r="B1999">
        <v>180</v>
      </c>
      <c r="C1999">
        <v>180</v>
      </c>
      <c r="D1999" s="8">
        <v>-95.310458602497789</v>
      </c>
      <c r="E1999" s="8">
        <v>-95.310458602498443</v>
      </c>
      <c r="F1999" s="8">
        <v>-0.24864625325125997</v>
      </c>
      <c r="G1999" s="8">
        <v>-95.310458602498443</v>
      </c>
      <c r="H1999" s="8">
        <v>-95.310458602497789</v>
      </c>
      <c r="I1999" s="8">
        <v>0.24864625325123052</v>
      </c>
    </row>
    <row r="2000" spans="1:9" x14ac:dyDescent="0.25">
      <c r="A2000">
        <v>24</v>
      </c>
      <c r="B2000">
        <v>180</v>
      </c>
      <c r="C2000">
        <v>180</v>
      </c>
      <c r="D2000" s="8">
        <v>-78.056717764574415</v>
      </c>
      <c r="E2000" s="8">
        <v>42.57616304366249</v>
      </c>
      <c r="F2000" s="8">
        <v>32.174346660768364</v>
      </c>
      <c r="G2000" s="8">
        <v>193.85435892518831</v>
      </c>
      <c r="H2000" s="8">
        <v>-229.33491364610023</v>
      </c>
      <c r="I2000" s="8">
        <v>32.72698688073195</v>
      </c>
    </row>
    <row r="2001" spans="1:9" x14ac:dyDescent="0.25">
      <c r="A2001">
        <v>25</v>
      </c>
      <c r="B2001">
        <v>180</v>
      </c>
      <c r="C2001">
        <v>180</v>
      </c>
      <c r="D2001" s="8">
        <v>88.724186539919287</v>
      </c>
      <c r="E2001" s="8">
        <v>-113.57795981905286</v>
      </c>
      <c r="F2001" s="8">
        <v>-36.449151873306704</v>
      </c>
      <c r="G2001" s="8">
        <v>-214.37570663543261</v>
      </c>
      <c r="H2001" s="8">
        <v>189.52193335629903</v>
      </c>
      <c r="I2001" s="8">
        <v>-35.896511653343119</v>
      </c>
    </row>
    <row r="2002" spans="1:9" x14ac:dyDescent="0.25">
      <c r="A2002">
        <v>1</v>
      </c>
      <c r="B2002">
        <v>181</v>
      </c>
      <c r="C2002">
        <v>181</v>
      </c>
      <c r="D2002" s="8">
        <v>-157.49707928478955</v>
      </c>
      <c r="E2002" s="8">
        <v>139.30013465623722</v>
      </c>
      <c r="F2002" s="8">
        <v>35.880979991609443</v>
      </c>
      <c r="G2002" s="8">
        <v>-72.943412662179881</v>
      </c>
      <c r="H2002" s="8">
        <v>54.746468033627536</v>
      </c>
      <c r="I2002" s="8">
        <v>36.464683535147422</v>
      </c>
    </row>
    <row r="2003" spans="1:9" x14ac:dyDescent="0.25">
      <c r="A2003">
        <v>2</v>
      </c>
      <c r="B2003">
        <v>181</v>
      </c>
      <c r="C2003">
        <v>181</v>
      </c>
      <c r="D2003" s="8">
        <v>70.974220593441359</v>
      </c>
      <c r="E2003" s="8">
        <v>-88.818365227504401</v>
      </c>
      <c r="F2003" s="8">
        <v>36.026905877634327</v>
      </c>
      <c r="G2003" s="8">
        <v>113.25105390490869</v>
      </c>
      <c r="H2003" s="8">
        <v>-131.09519853897174</v>
      </c>
      <c r="I2003" s="8">
        <v>36.318757649403317</v>
      </c>
    </row>
    <row r="2004" spans="1:9" x14ac:dyDescent="0.25">
      <c r="A2004">
        <v>3</v>
      </c>
      <c r="B2004">
        <v>181</v>
      </c>
      <c r="C2004">
        <v>181</v>
      </c>
      <c r="D2004" s="8">
        <v>126.81559156299654</v>
      </c>
      <c r="E2004" s="8">
        <v>-117.53066088087378</v>
      </c>
      <c r="F2004" s="8">
        <v>-52.412706468903536</v>
      </c>
      <c r="G2004" s="8">
        <v>65.729028451728723</v>
      </c>
      <c r="H2004" s="8">
        <v>-56.444097769605968</v>
      </c>
      <c r="I2004" s="8">
        <v>-52.120854697134554</v>
      </c>
    </row>
    <row r="2005" spans="1:9" x14ac:dyDescent="0.25">
      <c r="A2005">
        <v>4</v>
      </c>
      <c r="B2005">
        <v>181</v>
      </c>
      <c r="C2005">
        <v>181</v>
      </c>
      <c r="D2005" s="8">
        <v>137.21861683526851</v>
      </c>
      <c r="E2005" s="8">
        <v>-120.40169619006849</v>
      </c>
      <c r="F2005" s="8">
        <v>-52.348051203164665</v>
      </c>
      <c r="G2005" s="8">
        <v>8.4084603225739496</v>
      </c>
      <c r="H2005" s="8">
        <v>8.4084603226260644</v>
      </c>
      <c r="I2005" s="8">
        <v>-52.185509961998896</v>
      </c>
    </row>
    <row r="2006" spans="1:9" x14ac:dyDescent="0.25">
      <c r="A2006">
        <v>5</v>
      </c>
      <c r="B2006">
        <v>181</v>
      </c>
      <c r="C2006">
        <v>181</v>
      </c>
      <c r="D2006" s="8">
        <v>22.446960047409519</v>
      </c>
      <c r="E2006" s="8">
        <v>22.446960047338486</v>
      </c>
      <c r="F2006" s="8">
        <v>14.064760747408666</v>
      </c>
      <c r="G2006" s="8">
        <v>161.86010274652574</v>
      </c>
      <c r="H2006" s="8">
        <v>-116.96618265177773</v>
      </c>
      <c r="I2006" s="8">
        <v>14.559967389654831</v>
      </c>
    </row>
    <row r="2007" spans="1:9" x14ac:dyDescent="0.25">
      <c r="A2007">
        <v>6</v>
      </c>
      <c r="B2007">
        <v>181</v>
      </c>
      <c r="C2007">
        <v>181</v>
      </c>
      <c r="D2007" s="8">
        <v>76.576471813580667</v>
      </c>
      <c r="E2007" s="8">
        <v>-51.93331678890565</v>
      </c>
      <c r="F2007" s="8">
        <v>14.537534380845354</v>
      </c>
      <c r="G2007" s="8">
        <v>96.875560103336568</v>
      </c>
      <c r="H2007" s="8">
        <v>-72.232405078661543</v>
      </c>
      <c r="I2007" s="8">
        <v>14.815986764579241</v>
      </c>
    </row>
    <row r="2008" spans="1:9" x14ac:dyDescent="0.25">
      <c r="A2008">
        <v>7</v>
      </c>
      <c r="B2008">
        <v>181</v>
      </c>
      <c r="C2008">
        <v>181</v>
      </c>
      <c r="D2008" s="8">
        <v>75.479158665593886</v>
      </c>
      <c r="E2008" s="8">
        <v>-93.628806516339282</v>
      </c>
      <c r="F2008" s="8">
        <v>-18.526299081048759</v>
      </c>
      <c r="G2008" s="8">
        <v>50.048423176066997</v>
      </c>
      <c r="H2008" s="8">
        <v>-68.1980710268124</v>
      </c>
      <c r="I2008" s="8">
        <v>-18.247846697314873</v>
      </c>
    </row>
    <row r="2009" spans="1:9" x14ac:dyDescent="0.25">
      <c r="A2009">
        <v>8</v>
      </c>
      <c r="B2009">
        <v>181</v>
      </c>
      <c r="C2009">
        <v>181</v>
      </c>
      <c r="D2009" s="8">
        <v>111.75856635638434</v>
      </c>
      <c r="E2009" s="8">
        <v>-144.79956122659752</v>
      </c>
      <c r="F2009" s="8">
        <v>-18.270279706220215</v>
      </c>
      <c r="G2009" s="8">
        <v>-63.795796477351132</v>
      </c>
      <c r="H2009" s="8">
        <v>30.754801607137953</v>
      </c>
      <c r="I2009" s="8">
        <v>-17.775073063974052</v>
      </c>
    </row>
    <row r="2010" spans="1:9" x14ac:dyDescent="0.25">
      <c r="A2010">
        <v>9</v>
      </c>
      <c r="B2010">
        <v>181</v>
      </c>
      <c r="C2010">
        <v>181</v>
      </c>
      <c r="D2010" s="8">
        <v>-62.254776635351568</v>
      </c>
      <c r="E2010" s="8">
        <v>32.295821449129981</v>
      </c>
      <c r="F2010" s="8">
        <v>-5.6520521934841366</v>
      </c>
      <c r="G2010" s="8">
        <v>-130.14423010390368</v>
      </c>
      <c r="H2010" s="8">
        <v>100.18527491768209</v>
      </c>
      <c r="I2010" s="8">
        <v>-5.0042981827835193</v>
      </c>
    </row>
    <row r="2011" spans="1:9" x14ac:dyDescent="0.25">
      <c r="A2011">
        <v>10</v>
      </c>
      <c r="B2011">
        <v>181</v>
      </c>
      <c r="C2011">
        <v>181</v>
      </c>
      <c r="D2011" s="8">
        <v>-129.88630722373324</v>
      </c>
      <c r="E2011" s="8">
        <v>100.44319779785155</v>
      </c>
      <c r="F2011" s="8">
        <v>8.714610499337434</v>
      </c>
      <c r="G2011" s="8">
        <v>-14.721554712939314</v>
      </c>
      <c r="H2011" s="8">
        <v>-14.721554712942366</v>
      </c>
      <c r="I2011" s="8">
        <v>9.3623645100380504</v>
      </c>
    </row>
    <row r="2012" spans="1:9" x14ac:dyDescent="0.25">
      <c r="A2012">
        <v>11</v>
      </c>
      <c r="B2012">
        <v>181</v>
      </c>
      <c r="C2012">
        <v>181</v>
      </c>
      <c r="D2012" s="8">
        <v>-14.754652736695189</v>
      </c>
      <c r="E2012" s="8">
        <v>-14.754652736690868</v>
      </c>
      <c r="F2012" s="8">
        <v>-7.5710615841344708</v>
      </c>
      <c r="G2012" s="8">
        <v>-107.0953477902482</v>
      </c>
      <c r="H2012" s="8">
        <v>77.586042316862134</v>
      </c>
      <c r="I2012" s="8">
        <v>-6.9233075734338554</v>
      </c>
    </row>
    <row r="2013" spans="1:9" x14ac:dyDescent="0.25">
      <c r="A2013">
        <v>12</v>
      </c>
      <c r="B2013">
        <v>181</v>
      </c>
      <c r="C2013">
        <v>181</v>
      </c>
      <c r="D2013" s="8">
        <v>-106.7300665705271</v>
      </c>
      <c r="E2013" s="8">
        <v>77.951323536585448</v>
      </c>
      <c r="F2013" s="8">
        <v>4.6991165561236139</v>
      </c>
      <c r="G2013" s="8">
        <v>-42.729113969725681</v>
      </c>
      <c r="H2013" s="8">
        <v>13.950370935784022</v>
      </c>
      <c r="I2013" s="8">
        <v>5.3468705668242302</v>
      </c>
    </row>
    <row r="2014" spans="1:9" x14ac:dyDescent="0.25">
      <c r="A2014">
        <v>13</v>
      </c>
      <c r="B2014">
        <v>181</v>
      </c>
      <c r="C2014">
        <v>181</v>
      </c>
      <c r="D2014" s="8">
        <v>-43.646929711228694</v>
      </c>
      <c r="E2014" s="8">
        <v>13.032555194275307</v>
      </c>
      <c r="F2014" s="8">
        <v>15.37340688476281</v>
      </c>
      <c r="G2014" s="8">
        <v>108.51340624093888</v>
      </c>
      <c r="H2014" s="8">
        <v>-139.12778075789225</v>
      </c>
      <c r="I2014" s="8">
        <v>15.868613527008979</v>
      </c>
    </row>
    <row r="2015" spans="1:9" x14ac:dyDescent="0.25">
      <c r="A2015">
        <v>14</v>
      </c>
      <c r="B2015">
        <v>181</v>
      </c>
      <c r="C2015">
        <v>181</v>
      </c>
      <c r="D2015" s="8">
        <v>48.658234058064366</v>
      </c>
      <c r="E2015" s="8">
        <v>-65.478482087892388</v>
      </c>
      <c r="F2015" s="8">
        <v>15.846180518033382</v>
      </c>
      <c r="G2015" s="8">
        <v>70.767280570365998</v>
      </c>
      <c r="H2015" s="8">
        <v>-87.587528600194005</v>
      </c>
      <c r="I2015" s="8">
        <v>16.124632901767271</v>
      </c>
    </row>
    <row r="2016" spans="1:9" x14ac:dyDescent="0.25">
      <c r="A2016">
        <v>15</v>
      </c>
      <c r="B2016">
        <v>181</v>
      </c>
      <c r="C2016">
        <v>181</v>
      </c>
      <c r="D2016" s="8">
        <v>89.86731655711327</v>
      </c>
      <c r="E2016" s="8">
        <v>-68.487492613384859</v>
      </c>
      <c r="F2016" s="8">
        <v>-13.900441884420664</v>
      </c>
      <c r="G2016" s="8">
        <v>70.83449722796766</v>
      </c>
      <c r="H2016" s="8">
        <v>-49.454673284239263</v>
      </c>
      <c r="I2016" s="8">
        <v>-13.621989500686775</v>
      </c>
    </row>
    <row r="2017" spans="1:9" x14ac:dyDescent="0.25">
      <c r="A2017">
        <v>16</v>
      </c>
      <c r="B2017">
        <v>181</v>
      </c>
      <c r="C2017">
        <v>181</v>
      </c>
      <c r="D2017" s="8">
        <v>149.96364891022631</v>
      </c>
      <c r="E2017" s="8">
        <v>-111.02645116101689</v>
      </c>
      <c r="F2017" s="8">
        <v>-13.644422509698432</v>
      </c>
      <c r="G2017" s="8">
        <v>19.468598874602755</v>
      </c>
      <c r="H2017" s="8">
        <v>19.46859887460667</v>
      </c>
      <c r="I2017" s="8">
        <v>-13.149215867452266</v>
      </c>
    </row>
    <row r="2018" spans="1:9" x14ac:dyDescent="0.25">
      <c r="A2018">
        <v>17</v>
      </c>
      <c r="B2018">
        <v>181</v>
      </c>
      <c r="C2018">
        <v>181</v>
      </c>
      <c r="D2018" s="8">
        <v>7.6781719034968665</v>
      </c>
      <c r="E2018" s="8">
        <v>7.6781719035724505</v>
      </c>
      <c r="F2018" s="8">
        <v>45.414484155908454</v>
      </c>
      <c r="G2018" s="8">
        <v>119.80130686803942</v>
      </c>
      <c r="H2018" s="8">
        <v>-104.4449630609701</v>
      </c>
      <c r="I2018" s="8">
        <v>45.577025397074209</v>
      </c>
    </row>
    <row r="2019" spans="1:9" x14ac:dyDescent="0.25">
      <c r="A2019">
        <v>18</v>
      </c>
      <c r="B2019">
        <v>181</v>
      </c>
      <c r="C2019">
        <v>181</v>
      </c>
      <c r="D2019" s="8">
        <v>57.408702589630735</v>
      </c>
      <c r="E2019" s="8">
        <v>-48.937212136600991</v>
      </c>
      <c r="F2019" s="8">
        <v>45.349828890585691</v>
      </c>
      <c r="G2019" s="8">
        <v>110.58165995273191</v>
      </c>
      <c r="H2019" s="8">
        <v>-102.11016949970215</v>
      </c>
      <c r="I2019" s="8">
        <v>45.641680662354673</v>
      </c>
    </row>
    <row r="2020" spans="1:9" x14ac:dyDescent="0.25">
      <c r="A2020">
        <v>19</v>
      </c>
      <c r="B2020">
        <v>181</v>
      </c>
      <c r="C2020">
        <v>181</v>
      </c>
      <c r="D2020" s="8">
        <v>98.617373846646117</v>
      </c>
      <c r="E2020" s="8">
        <v>-114.07445560581895</v>
      </c>
      <c r="F2020" s="8">
        <v>-32.596592656663177</v>
      </c>
      <c r="G2020" s="8">
        <v>60.690804014262156</v>
      </c>
      <c r="H2020" s="8">
        <v>-76.147885773434993</v>
      </c>
      <c r="I2020" s="8">
        <v>-32.304740884894187</v>
      </c>
    </row>
    <row r="2021" spans="1:9" x14ac:dyDescent="0.25">
      <c r="A2021">
        <v>20</v>
      </c>
      <c r="B2021">
        <v>181</v>
      </c>
      <c r="C2021">
        <v>181</v>
      </c>
      <c r="D2021" s="8">
        <v>-68.435933412773991</v>
      </c>
      <c r="E2021" s="8">
        <v>52.626051659276875</v>
      </c>
      <c r="F2021" s="8">
        <v>-32.742518542495588</v>
      </c>
      <c r="G2021" s="8">
        <v>-144.28907307742358</v>
      </c>
      <c r="H2021" s="8">
        <v>128.47919132392647</v>
      </c>
      <c r="I2021" s="8">
        <v>-32.158814998957624</v>
      </c>
    </row>
    <row r="2022" spans="1:9" x14ac:dyDescent="0.25">
      <c r="A2022">
        <v>21</v>
      </c>
      <c r="B2022">
        <v>181</v>
      </c>
      <c r="C2022">
        <v>181</v>
      </c>
      <c r="D2022" s="8">
        <v>-112.71861785989546</v>
      </c>
      <c r="E2022" s="8">
        <v>-112.71861785988568</v>
      </c>
      <c r="F2022" s="8">
        <v>-0.24864625325104675</v>
      </c>
      <c r="G2022" s="8">
        <v>-112.7186178598859</v>
      </c>
      <c r="H2022" s="8">
        <v>-112.71861785989525</v>
      </c>
      <c r="I2022" s="8">
        <v>0.24864625325144377</v>
      </c>
    </row>
    <row r="2023" spans="1:9" x14ac:dyDescent="0.25">
      <c r="A2023">
        <v>22</v>
      </c>
      <c r="B2023">
        <v>181</v>
      </c>
      <c r="C2023">
        <v>181</v>
      </c>
      <c r="D2023" s="8">
        <v>3.631013907286067</v>
      </c>
      <c r="E2023" s="8">
        <v>3.6310139072869019</v>
      </c>
      <c r="F2023" s="8">
        <v>-0.37773921846617459</v>
      </c>
      <c r="G2023" s="8">
        <v>3.6310139072868881</v>
      </c>
      <c r="H2023" s="8">
        <v>3.6310139072860808</v>
      </c>
      <c r="I2023" s="8">
        <v>0.37773921846619679</v>
      </c>
    </row>
    <row r="2024" spans="1:9" x14ac:dyDescent="0.25">
      <c r="A2024">
        <v>23</v>
      </c>
      <c r="B2024">
        <v>181</v>
      </c>
      <c r="C2024">
        <v>181</v>
      </c>
      <c r="D2024" s="8">
        <v>-99.344769508045431</v>
      </c>
      <c r="E2024" s="8">
        <v>-99.344769508046198</v>
      </c>
      <c r="F2024" s="8">
        <v>-0.24864625325126083</v>
      </c>
      <c r="G2024" s="8">
        <v>-99.344769508046198</v>
      </c>
      <c r="H2024" s="8">
        <v>-99.344769508045431</v>
      </c>
      <c r="I2024" s="8">
        <v>0.24864625325122966</v>
      </c>
    </row>
    <row r="2025" spans="1:9" x14ac:dyDescent="0.25">
      <c r="A2025">
        <v>24</v>
      </c>
      <c r="B2025">
        <v>181</v>
      </c>
      <c r="C2025">
        <v>181</v>
      </c>
      <c r="D2025" s="8">
        <v>-150.78171534742413</v>
      </c>
      <c r="E2025" s="8">
        <v>118.47149976133372</v>
      </c>
      <c r="F2025" s="8">
        <v>35.896511653401916</v>
      </c>
      <c r="G2025" s="8">
        <v>152.31817782842069</v>
      </c>
      <c r="H2025" s="8">
        <v>-184.62839341451109</v>
      </c>
      <c r="I2025" s="8">
        <v>36.449151873365501</v>
      </c>
    </row>
    <row r="2026" spans="1:9" x14ac:dyDescent="0.25">
      <c r="A2026">
        <v>25</v>
      </c>
      <c r="B2026">
        <v>181</v>
      </c>
      <c r="C2026">
        <v>181</v>
      </c>
      <c r="D2026" s="8">
        <v>130.26036763682814</v>
      </c>
      <c r="E2026" s="8">
        <v>-158.28448005080131</v>
      </c>
      <c r="F2026" s="8">
        <v>-32.726986880709561</v>
      </c>
      <c r="G2026" s="8">
        <v>-141.65070905274678</v>
      </c>
      <c r="H2026" s="8">
        <v>113.62659663877361</v>
      </c>
      <c r="I2026" s="8">
        <v>-32.174346660745975</v>
      </c>
    </row>
    <row r="2027" spans="1:9" x14ac:dyDescent="0.25">
      <c r="A2027">
        <v>1</v>
      </c>
      <c r="B2027">
        <v>182</v>
      </c>
      <c r="C2027">
        <v>182</v>
      </c>
      <c r="D2027" s="8">
        <v>-46.183371183503183</v>
      </c>
      <c r="E2027" s="8">
        <v>37.260958173266857</v>
      </c>
      <c r="F2027" s="8">
        <v>13.649949247829014</v>
      </c>
      <c r="G2027" s="8">
        <v>-13.5945375737634</v>
      </c>
      <c r="H2027" s="8">
        <v>4.6721245635270776</v>
      </c>
      <c r="I2027" s="8">
        <v>14.233652791366985</v>
      </c>
    </row>
    <row r="2028" spans="1:9" x14ac:dyDescent="0.25">
      <c r="A2028">
        <v>2</v>
      </c>
      <c r="B2028">
        <v>182</v>
      </c>
      <c r="C2028">
        <v>182</v>
      </c>
      <c r="D2028" s="8">
        <v>41.98287955997499</v>
      </c>
      <c r="E2028" s="8">
        <v>-50.55249257572369</v>
      </c>
      <c r="F2028" s="8">
        <v>13.795875133855839</v>
      </c>
      <c r="G2028" s="8">
        <v>58.277296365011168</v>
      </c>
      <c r="H2028" s="8">
        <v>-66.846909380759868</v>
      </c>
      <c r="I2028" s="8">
        <v>14.087726905624825</v>
      </c>
    </row>
    <row r="2029" spans="1:9" x14ac:dyDescent="0.25">
      <c r="A2029">
        <v>3</v>
      </c>
      <c r="B2029">
        <v>182</v>
      </c>
      <c r="C2029">
        <v>182</v>
      </c>
      <c r="D2029" s="8">
        <v>64.562343594661172</v>
      </c>
      <c r="E2029" s="8">
        <v>-60.56186215109981</v>
      </c>
      <c r="F2029" s="8">
        <v>-26.910565580406018</v>
      </c>
      <c r="G2029" s="8">
        <v>33.281292157930316</v>
      </c>
      <c r="H2029" s="8">
        <v>-29.280810714368947</v>
      </c>
      <c r="I2029" s="8">
        <v>-26.618713808637033</v>
      </c>
    </row>
    <row r="2030" spans="1:9" x14ac:dyDescent="0.25">
      <c r="A2030">
        <v>4</v>
      </c>
      <c r="B2030">
        <v>182</v>
      </c>
      <c r="C2030">
        <v>182</v>
      </c>
      <c r="D2030" s="8">
        <v>69.624976568152192</v>
      </c>
      <c r="E2030" s="8">
        <v>-62.296576264227291</v>
      </c>
      <c r="F2030" s="8">
        <v>-26.845910314685032</v>
      </c>
      <c r="G2030" s="8">
        <v>3.6642001519359422</v>
      </c>
      <c r="H2030" s="8">
        <v>3.6642001519889629</v>
      </c>
      <c r="I2030" s="8">
        <v>-26.68336907351927</v>
      </c>
    </row>
    <row r="2031" spans="1:9" x14ac:dyDescent="0.25">
      <c r="A2031">
        <v>5</v>
      </c>
      <c r="B2031">
        <v>182</v>
      </c>
      <c r="C2031">
        <v>182</v>
      </c>
      <c r="D2031" s="8">
        <v>11.622076027218611</v>
      </c>
      <c r="E2031" s="8">
        <v>11.622076027152676</v>
      </c>
      <c r="F2031" s="8">
        <v>4.8412869120652653</v>
      </c>
      <c r="G2031" s="8">
        <v>61.191677307799161</v>
      </c>
      <c r="H2031" s="8">
        <v>-37.947525253427877</v>
      </c>
      <c r="I2031" s="8">
        <v>5.3364935543114322</v>
      </c>
    </row>
    <row r="2032" spans="1:9" x14ac:dyDescent="0.25">
      <c r="A2032">
        <v>6</v>
      </c>
      <c r="B2032">
        <v>182</v>
      </c>
      <c r="C2032">
        <v>182</v>
      </c>
      <c r="D2032" s="8">
        <v>29.237680141999455</v>
      </c>
      <c r="E2032" s="8">
        <v>-16.455135171799775</v>
      </c>
      <c r="F2032" s="8">
        <v>5.3140605454732208</v>
      </c>
      <c r="G2032" s="8">
        <v>36.779994973817786</v>
      </c>
      <c r="H2032" s="8">
        <v>-23.997450003618106</v>
      </c>
      <c r="I2032" s="8">
        <v>5.5925129292071079</v>
      </c>
    </row>
    <row r="2033" spans="1:9" x14ac:dyDescent="0.25">
      <c r="A2033">
        <v>7</v>
      </c>
      <c r="B2033">
        <v>182</v>
      </c>
      <c r="C2033">
        <v>182</v>
      </c>
      <c r="D2033" s="8">
        <v>27.382773298928186</v>
      </c>
      <c r="E2033" s="8">
        <v>-33.394671678439785</v>
      </c>
      <c r="F2033" s="8">
        <v>-9.70387240166969</v>
      </c>
      <c r="G2033" s="8">
        <v>14.154132216228025</v>
      </c>
      <c r="H2033" s="8">
        <v>-20.166030595739624</v>
      </c>
      <c r="I2033" s="8">
        <v>-9.425420017935803</v>
      </c>
    </row>
    <row r="2034" spans="1:9" x14ac:dyDescent="0.25">
      <c r="A2034">
        <v>8</v>
      </c>
      <c r="B2034">
        <v>182</v>
      </c>
      <c r="C2034">
        <v>182</v>
      </c>
      <c r="D2034" s="8">
        <v>31.789366134039902</v>
      </c>
      <c r="E2034" s="8">
        <v>-42.674716448254308</v>
      </c>
      <c r="F2034" s="8">
        <v>-9.4478530268362491</v>
      </c>
      <c r="G2034" s="8">
        <v>-57.827954872361673</v>
      </c>
      <c r="H2034" s="8">
        <v>46.942604558147266</v>
      </c>
      <c r="I2034" s="8">
        <v>-8.9526463845900821</v>
      </c>
    </row>
    <row r="2035" spans="1:9" x14ac:dyDescent="0.25">
      <c r="A2035">
        <v>9</v>
      </c>
      <c r="B2035">
        <v>182</v>
      </c>
      <c r="C2035">
        <v>182</v>
      </c>
      <c r="D2035" s="8">
        <v>-56.286935030363757</v>
      </c>
      <c r="E2035" s="8">
        <v>48.483624400137664</v>
      </c>
      <c r="F2035" s="8">
        <v>-3.4104440548180506</v>
      </c>
      <c r="G2035" s="8">
        <v>-95.614724129542935</v>
      </c>
      <c r="H2035" s="8">
        <v>87.811413499316842</v>
      </c>
      <c r="I2035" s="8">
        <v>-2.7626900441174347</v>
      </c>
    </row>
    <row r="2036" spans="1:9" x14ac:dyDescent="0.25">
      <c r="A2036">
        <v>10</v>
      </c>
      <c r="B2036">
        <v>182</v>
      </c>
      <c r="C2036">
        <v>182</v>
      </c>
      <c r="D2036" s="8">
        <v>-97.746747694190077</v>
      </c>
      <c r="E2036" s="8">
        <v>85.679389934668791</v>
      </c>
      <c r="F2036" s="8">
        <v>6.8740495166391815</v>
      </c>
      <c r="G2036" s="8">
        <v>-6.0336788797592931</v>
      </c>
      <c r="H2036" s="8">
        <v>-6.0336788797619896</v>
      </c>
      <c r="I2036" s="8">
        <v>7.5218035273397978</v>
      </c>
    </row>
    <row r="2037" spans="1:9" x14ac:dyDescent="0.25">
      <c r="A2037">
        <v>11</v>
      </c>
      <c r="B2037">
        <v>182</v>
      </c>
      <c r="C2037">
        <v>182</v>
      </c>
      <c r="D2037" s="8">
        <v>-6.7546283159425169</v>
      </c>
      <c r="E2037" s="8">
        <v>-6.7546283159384881</v>
      </c>
      <c r="F2037" s="8">
        <v>-1.5828186867597456</v>
      </c>
      <c r="G2037" s="8">
        <v>-22.795554089180918</v>
      </c>
      <c r="H2037" s="8">
        <v>9.2862974572999146</v>
      </c>
      <c r="I2037" s="8">
        <v>-0.93506467605912913</v>
      </c>
    </row>
    <row r="2038" spans="1:9" x14ac:dyDescent="0.25">
      <c r="A2038">
        <v>12</v>
      </c>
      <c r="B2038">
        <v>182</v>
      </c>
      <c r="C2038">
        <v>182</v>
      </c>
      <c r="D2038" s="8">
        <v>-20.040326424642259</v>
      </c>
      <c r="E2038" s="8">
        <v>12.041525121840998</v>
      </c>
      <c r="F2038" s="8">
        <v>3.5678894671834209</v>
      </c>
      <c r="G2038" s="8">
        <v>29.546988090833917</v>
      </c>
      <c r="H2038" s="8">
        <v>-37.545789393635175</v>
      </c>
      <c r="I2038" s="8">
        <v>4.2156434778840381</v>
      </c>
    </row>
    <row r="2039" spans="1:9" x14ac:dyDescent="0.25">
      <c r="A2039">
        <v>13</v>
      </c>
      <c r="B2039">
        <v>182</v>
      </c>
      <c r="C2039">
        <v>182</v>
      </c>
      <c r="D2039" s="8">
        <v>28.629172349339022</v>
      </c>
      <c r="E2039" s="8">
        <v>-38.463605135135872</v>
      </c>
      <c r="F2039" s="8">
        <v>4.6240603901518744</v>
      </c>
      <c r="G2039" s="8">
        <v>76.082824653738243</v>
      </c>
      <c r="H2039" s="8">
        <v>-85.917257439535092</v>
      </c>
      <c r="I2039" s="8">
        <v>5.1192670323980405</v>
      </c>
    </row>
    <row r="2040" spans="1:9" x14ac:dyDescent="0.25">
      <c r="A2040">
        <v>14</v>
      </c>
      <c r="B2040">
        <v>182</v>
      </c>
      <c r="C2040">
        <v>182</v>
      </c>
      <c r="D2040" s="8">
        <v>34.614475019877318</v>
      </c>
      <c r="E2040" s="8">
        <v>-40.050638685920248</v>
      </c>
      <c r="F2040" s="8">
        <v>5.0968340234260285</v>
      </c>
      <c r="G2040" s="8">
        <v>41.856348870320431</v>
      </c>
      <c r="H2040" s="8">
        <v>-47.292512536363361</v>
      </c>
      <c r="I2040" s="8">
        <v>5.3752864071599147</v>
      </c>
    </row>
    <row r="2041" spans="1:9" x14ac:dyDescent="0.25">
      <c r="A2041">
        <v>15</v>
      </c>
      <c r="B2041">
        <v>182</v>
      </c>
      <c r="C2041">
        <v>182</v>
      </c>
      <c r="D2041" s="8">
        <v>48.161500606891885</v>
      </c>
      <c r="E2041" s="8">
        <v>-40.987360799725941</v>
      </c>
      <c r="F2041" s="8">
        <v>-8.0081111982394066</v>
      </c>
      <c r="G2041" s="8">
        <v>37.278227646557454</v>
      </c>
      <c r="H2041" s="8">
        <v>-30.104087839391514</v>
      </c>
      <c r="I2041" s="8">
        <v>-7.7296588145055196</v>
      </c>
    </row>
    <row r="2042" spans="1:9" x14ac:dyDescent="0.25">
      <c r="A2042">
        <v>16</v>
      </c>
      <c r="B2042">
        <v>182</v>
      </c>
      <c r="C2042">
        <v>182</v>
      </c>
      <c r="D2042" s="8">
        <v>79.602761173456415</v>
      </c>
      <c r="E2042" s="8">
        <v>-66.595913127921463</v>
      </c>
      <c r="F2042" s="8">
        <v>-7.7520918235235907</v>
      </c>
      <c r="G2042" s="8">
        <v>6.5034240227653282</v>
      </c>
      <c r="H2042" s="8">
        <v>6.5034240227696181</v>
      </c>
      <c r="I2042" s="8">
        <v>-7.2568851812774238</v>
      </c>
    </row>
    <row r="2043" spans="1:9" x14ac:dyDescent="0.25">
      <c r="A2043">
        <v>17</v>
      </c>
      <c r="B2043">
        <v>182</v>
      </c>
      <c r="C2043">
        <v>182</v>
      </c>
      <c r="D2043" s="8">
        <v>3.6523190480901815</v>
      </c>
      <c r="E2043" s="8">
        <v>3.6523190481669441</v>
      </c>
      <c r="F2043" s="8">
        <v>13.024837008716297</v>
      </c>
      <c r="G2043" s="8">
        <v>35.951989243672358</v>
      </c>
      <c r="H2043" s="8">
        <v>-28.647351147415236</v>
      </c>
      <c r="I2043" s="8">
        <v>13.187378249882054</v>
      </c>
    </row>
    <row r="2044" spans="1:9" x14ac:dyDescent="0.25">
      <c r="A2044">
        <v>18</v>
      </c>
      <c r="B2044">
        <v>182</v>
      </c>
      <c r="C2044">
        <v>182</v>
      </c>
      <c r="D2044" s="8">
        <v>17.311327708561222</v>
      </c>
      <c r="E2044" s="8">
        <v>-13.32408017036566</v>
      </c>
      <c r="F2044" s="8">
        <v>12.960181743396417</v>
      </c>
      <c r="G2044" s="8">
        <v>32.629031648013921</v>
      </c>
      <c r="H2044" s="8">
        <v>-28.641784109818357</v>
      </c>
      <c r="I2044" s="8">
        <v>13.252033515165405</v>
      </c>
    </row>
    <row r="2045" spans="1:9" x14ac:dyDescent="0.25">
      <c r="A2045">
        <v>19</v>
      </c>
      <c r="B2045">
        <v>182</v>
      </c>
      <c r="C2045">
        <v>182</v>
      </c>
      <c r="D2045" s="8">
        <v>28.426962566175273</v>
      </c>
      <c r="E2045" s="8">
        <v>-32.843853191689227</v>
      </c>
      <c r="F2045" s="8">
        <v>-14.087726905494288</v>
      </c>
      <c r="G2045" s="8">
        <v>12.132545761292427</v>
      </c>
      <c r="H2045" s="8">
        <v>-16.549436386806381</v>
      </c>
      <c r="I2045" s="8">
        <v>-13.7958751337253</v>
      </c>
    </row>
    <row r="2046" spans="1:9" x14ac:dyDescent="0.25">
      <c r="A2046">
        <v>20</v>
      </c>
      <c r="B2046">
        <v>182</v>
      </c>
      <c r="C2046">
        <v>182</v>
      </c>
      <c r="D2046" s="8">
        <v>-43.444871372233322</v>
      </c>
      <c r="E2046" s="8">
        <v>38.675180752395079</v>
      </c>
      <c r="F2046" s="8">
        <v>-14.233652791326062</v>
      </c>
      <c r="G2046" s="8">
        <v>-76.033704981877463</v>
      </c>
      <c r="H2046" s="8">
        <v>71.264014362039205</v>
      </c>
      <c r="I2046" s="8">
        <v>-13.649949247788086</v>
      </c>
    </row>
    <row r="2047" spans="1:9" x14ac:dyDescent="0.25">
      <c r="A2047">
        <v>21</v>
      </c>
      <c r="B2047">
        <v>182</v>
      </c>
      <c r="C2047">
        <v>182</v>
      </c>
      <c r="D2047" s="8">
        <v>-51.881432013910199</v>
      </c>
      <c r="E2047" s="8">
        <v>-51.881432013900934</v>
      </c>
      <c r="F2047" s="8">
        <v>-0.24864625325105705</v>
      </c>
      <c r="G2047" s="8">
        <v>-51.881432013901133</v>
      </c>
      <c r="H2047" s="8">
        <v>-51.88143201391</v>
      </c>
      <c r="I2047" s="8">
        <v>0.24864625325143347</v>
      </c>
    </row>
    <row r="2048" spans="1:9" x14ac:dyDescent="0.25">
      <c r="A2048">
        <v>22</v>
      </c>
      <c r="B2048">
        <v>182</v>
      </c>
      <c r="C2048">
        <v>182</v>
      </c>
      <c r="D2048" s="8">
        <v>10.211578854367778</v>
      </c>
      <c r="E2048" s="8">
        <v>10.211578854368556</v>
      </c>
      <c r="F2048" s="8">
        <v>-0.37773921846617609</v>
      </c>
      <c r="G2048" s="8">
        <v>10.211578854368536</v>
      </c>
      <c r="H2048" s="8">
        <v>10.211578854367797</v>
      </c>
      <c r="I2048" s="8">
        <v>0.37773921846619529</v>
      </c>
    </row>
    <row r="2049" spans="1:9" x14ac:dyDescent="0.25">
      <c r="A2049">
        <v>23</v>
      </c>
      <c r="B2049">
        <v>182</v>
      </c>
      <c r="C2049">
        <v>182</v>
      </c>
      <c r="D2049" s="8">
        <v>-34.473272756549939</v>
      </c>
      <c r="E2049" s="8">
        <v>-34.473272756550521</v>
      </c>
      <c r="F2049" s="8">
        <v>-0.24864625325125719</v>
      </c>
      <c r="G2049" s="8">
        <v>-34.473272756550521</v>
      </c>
      <c r="H2049" s="8">
        <v>-34.473272756549939</v>
      </c>
      <c r="I2049" s="8">
        <v>0.2486462532512333</v>
      </c>
    </row>
    <row r="2050" spans="1:9" x14ac:dyDescent="0.25">
      <c r="A2050">
        <v>24</v>
      </c>
      <c r="B2050">
        <v>182</v>
      </c>
      <c r="C2050">
        <v>182</v>
      </c>
      <c r="D2050" s="8">
        <v>-27.087635879009341</v>
      </c>
      <c r="E2050" s="8">
        <v>11.430353823629149</v>
      </c>
      <c r="F2050" s="8">
        <v>13.665480909620603</v>
      </c>
      <c r="G2050" s="8">
        <v>89.733696422597632</v>
      </c>
      <c r="H2050" s="8">
        <v>-105.39097847797782</v>
      </c>
      <c r="I2050" s="8">
        <v>14.218121129584187</v>
      </c>
    </row>
    <row r="2051" spans="1:9" x14ac:dyDescent="0.25">
      <c r="A2051">
        <v>25</v>
      </c>
      <c r="B2051">
        <v>182</v>
      </c>
      <c r="C2051">
        <v>182</v>
      </c>
      <c r="D2051" s="8">
        <v>26.139705134143043</v>
      </c>
      <c r="E2051" s="8">
        <v>-34.340544882561105</v>
      </c>
      <c r="F2051" s="8">
        <v>-14.218121129539993</v>
      </c>
      <c r="G2051" s="8">
        <v>-90.681627167093438</v>
      </c>
      <c r="H2051" s="8">
        <v>82.480787418675391</v>
      </c>
      <c r="I2051" s="8">
        <v>-13.665480909576409</v>
      </c>
    </row>
    <row r="2052" spans="1:9" x14ac:dyDescent="0.25">
      <c r="A2052">
        <v>1</v>
      </c>
      <c r="B2052">
        <v>183</v>
      </c>
      <c r="C2052">
        <v>183</v>
      </c>
      <c r="D2052" s="8">
        <v>-120.40892680613958</v>
      </c>
      <c r="E2052" s="8">
        <v>109.87137311099953</v>
      </c>
      <c r="F2052" s="8">
        <v>24.060397615135635</v>
      </c>
      <c r="G2052" s="8">
        <v>-63.485764427251702</v>
      </c>
      <c r="H2052" s="8">
        <v>52.94821073211164</v>
      </c>
      <c r="I2052" s="8">
        <v>24.644101158673607</v>
      </c>
    </row>
    <row r="2053" spans="1:9" x14ac:dyDescent="0.25">
      <c r="A2053">
        <v>2</v>
      </c>
      <c r="B2053">
        <v>183</v>
      </c>
      <c r="C2053">
        <v>183</v>
      </c>
      <c r="D2053" s="8">
        <v>33.460011614039132</v>
      </c>
      <c r="E2053" s="8">
        <v>-43.644765314695249</v>
      </c>
      <c r="F2053" s="8">
        <v>24.206323501163141</v>
      </c>
      <c r="G2053" s="8">
        <v>61.921592803649226</v>
      </c>
      <c r="H2053" s="8">
        <v>-72.106346504305336</v>
      </c>
      <c r="I2053" s="8">
        <v>24.49817527293213</v>
      </c>
    </row>
    <row r="2054" spans="1:9" x14ac:dyDescent="0.25">
      <c r="A2054">
        <v>3</v>
      </c>
      <c r="B2054">
        <v>183</v>
      </c>
      <c r="C2054">
        <v>183</v>
      </c>
      <c r="D2054" s="8">
        <v>70.084724072369255</v>
      </c>
      <c r="E2054" s="8">
        <v>-63.943215235572119</v>
      </c>
      <c r="F2054" s="8">
        <v>-28.815114898466202</v>
      </c>
      <c r="G2054" s="8">
        <v>36.577739245090804</v>
      </c>
      <c r="H2054" s="8">
        <v>-30.43623040829366</v>
      </c>
      <c r="I2054" s="8">
        <v>-28.523263126697213</v>
      </c>
    </row>
    <row r="2055" spans="1:9" x14ac:dyDescent="0.25">
      <c r="A2055">
        <v>4</v>
      </c>
      <c r="B2055">
        <v>183</v>
      </c>
      <c r="C2055">
        <v>183</v>
      </c>
      <c r="D2055" s="8">
        <v>76.240856549849326</v>
      </c>
      <c r="E2055" s="8">
        <v>-65.068123363757195</v>
      </c>
      <c r="F2055" s="8">
        <v>-28.750459632739016</v>
      </c>
      <c r="G2055" s="8">
        <v>5.5863665930208581</v>
      </c>
      <c r="H2055" s="8">
        <v>5.5863665930712676</v>
      </c>
      <c r="I2055" s="8">
        <v>-28.587918391573258</v>
      </c>
    </row>
    <row r="2056" spans="1:9" x14ac:dyDescent="0.25">
      <c r="A2056">
        <v>5</v>
      </c>
      <c r="B2056">
        <v>183</v>
      </c>
      <c r="C2056">
        <v>183</v>
      </c>
      <c r="D2056" s="8">
        <v>13.044595150370281</v>
      </c>
      <c r="E2056" s="8">
        <v>13.044595150303653</v>
      </c>
      <c r="F2056" s="8">
        <v>10.343133403297799</v>
      </c>
      <c r="G2056" s="8">
        <v>116.20630087421924</v>
      </c>
      <c r="H2056" s="8">
        <v>-90.117110573545318</v>
      </c>
      <c r="I2056" s="8">
        <v>10.838340045543966</v>
      </c>
    </row>
    <row r="2057" spans="1:9" x14ac:dyDescent="0.25">
      <c r="A2057">
        <v>6</v>
      </c>
      <c r="B2057">
        <v>183</v>
      </c>
      <c r="C2057">
        <v>183</v>
      </c>
      <c r="D2057" s="8">
        <v>54.717354477026966</v>
      </c>
      <c r="E2057" s="8">
        <v>-40.376183605329693</v>
      </c>
      <c r="F2057" s="8">
        <v>10.815907036743475</v>
      </c>
      <c r="G2057" s="8">
        <v>69.869146013849758</v>
      </c>
      <c r="H2057" s="8">
        <v>-55.527975142152485</v>
      </c>
      <c r="I2057" s="8">
        <v>11.09435942047736</v>
      </c>
    </row>
    <row r="2058" spans="1:9" x14ac:dyDescent="0.25">
      <c r="A2058">
        <v>7</v>
      </c>
      <c r="B2058">
        <v>183</v>
      </c>
      <c r="C2058">
        <v>183</v>
      </c>
      <c r="D2058" s="8">
        <v>57.376176330755072</v>
      </c>
      <c r="E2058" s="8">
        <v>-68.020944825177793</v>
      </c>
      <c r="F2058" s="8">
        <v>-10.555636571388138</v>
      </c>
      <c r="G2058" s="8">
        <v>42.969479913738709</v>
      </c>
      <c r="H2058" s="8">
        <v>-53.61424840816143</v>
      </c>
      <c r="I2058" s="8">
        <v>-10.277184187654253</v>
      </c>
    </row>
    <row r="2059" spans="1:9" x14ac:dyDescent="0.25">
      <c r="A2059">
        <v>8</v>
      </c>
      <c r="B2059">
        <v>183</v>
      </c>
      <c r="C2059">
        <v>183</v>
      </c>
      <c r="D2059" s="8">
        <v>95.10734990260957</v>
      </c>
      <c r="E2059" s="8">
        <v>-114.44931103938649</v>
      </c>
      <c r="F2059" s="8">
        <v>-10.299617196562865</v>
      </c>
      <c r="G2059" s="8">
        <v>-2.8067918925513595</v>
      </c>
      <c r="H2059" s="8">
        <v>-16.535169244225571</v>
      </c>
      <c r="I2059" s="8">
        <v>-9.8044105543166964</v>
      </c>
    </row>
    <row r="2060" spans="1:9" x14ac:dyDescent="0.25">
      <c r="A2060">
        <v>9</v>
      </c>
      <c r="B2060">
        <v>183</v>
      </c>
      <c r="C2060">
        <v>183</v>
      </c>
      <c r="D2060" s="8">
        <v>-1.2657720505528198</v>
      </c>
      <c r="E2060" s="8">
        <v>-14.994149402234537</v>
      </c>
      <c r="F2060" s="8">
        <v>-4.2622082245427482</v>
      </c>
      <c r="G2060" s="8">
        <v>-51.446395736606434</v>
      </c>
      <c r="H2060" s="8">
        <v>35.186474283819081</v>
      </c>
      <c r="I2060" s="8">
        <v>-3.6144542138421314</v>
      </c>
    </row>
    <row r="2061" spans="1:9" x14ac:dyDescent="0.25">
      <c r="A2061">
        <v>10</v>
      </c>
      <c r="B2061">
        <v>183</v>
      </c>
      <c r="C2061">
        <v>183</v>
      </c>
      <c r="D2061" s="8">
        <v>-50.760054243974565</v>
      </c>
      <c r="E2061" s="8">
        <v>35.872815776450167</v>
      </c>
      <c r="F2061" s="8">
        <v>3.0757313648473645</v>
      </c>
      <c r="G2061" s="8">
        <v>-7.4436192337606739</v>
      </c>
      <c r="H2061" s="8">
        <v>-7.4436192337637257</v>
      </c>
      <c r="I2061" s="8">
        <v>3.7234853755479804</v>
      </c>
    </row>
    <row r="2062" spans="1:9" x14ac:dyDescent="0.25">
      <c r="A2062">
        <v>11</v>
      </c>
      <c r="B2062">
        <v>183</v>
      </c>
      <c r="C2062">
        <v>183</v>
      </c>
      <c r="D2062" s="8">
        <v>-6.6742239430181689</v>
      </c>
      <c r="E2062" s="8">
        <v>-6.6742239430140957</v>
      </c>
      <c r="F2062" s="8">
        <v>-6.7711446834283899</v>
      </c>
      <c r="G2062" s="8">
        <v>-88.822701343868076</v>
      </c>
      <c r="H2062" s="8">
        <v>75.474253457835815</v>
      </c>
      <c r="I2062" s="8">
        <v>-6.1233906727277727</v>
      </c>
    </row>
    <row r="2063" spans="1:9" x14ac:dyDescent="0.25">
      <c r="A2063">
        <v>12</v>
      </c>
      <c r="B2063">
        <v>183</v>
      </c>
      <c r="C2063">
        <v>183</v>
      </c>
      <c r="D2063" s="8">
        <v>-88.885838736607468</v>
      </c>
      <c r="E2063" s="8">
        <v>75.411116065098838</v>
      </c>
      <c r="F2063" s="8">
        <v>2.0138280291709045</v>
      </c>
      <c r="G2063" s="8">
        <v>-59.099746582998137</v>
      </c>
      <c r="H2063" s="8">
        <v>45.625023911489492</v>
      </c>
      <c r="I2063" s="8">
        <v>2.6615820398715209</v>
      </c>
    </row>
    <row r="2064" spans="1:9" x14ac:dyDescent="0.25">
      <c r="A2064">
        <v>13</v>
      </c>
      <c r="B2064">
        <v>183</v>
      </c>
      <c r="C2064">
        <v>183</v>
      </c>
      <c r="D2064" s="8">
        <v>-60.017562324502634</v>
      </c>
      <c r="E2064" s="8">
        <v>44.707208169979481</v>
      </c>
      <c r="F2064" s="8">
        <v>9.650817492865345</v>
      </c>
      <c r="G2064" s="8">
        <v>36.400468046215458</v>
      </c>
      <c r="H2064" s="8">
        <v>-51.710822200738612</v>
      </c>
      <c r="I2064" s="8">
        <v>10.146024135111512</v>
      </c>
    </row>
    <row r="2065" spans="1:9" x14ac:dyDescent="0.25">
      <c r="A2065">
        <v>14</v>
      </c>
      <c r="B2065">
        <v>183</v>
      </c>
      <c r="C2065">
        <v>183</v>
      </c>
      <c r="D2065" s="8">
        <v>16.087003553819805</v>
      </c>
      <c r="E2065" s="8">
        <v>-24.523096268661874</v>
      </c>
      <c r="F2065" s="8">
        <v>10.123591126112583</v>
      </c>
      <c r="G2065" s="8">
        <v>30.281268957769985</v>
      </c>
      <c r="H2065" s="8">
        <v>-38.717361672612057</v>
      </c>
      <c r="I2065" s="8">
        <v>10.40204350984647</v>
      </c>
    </row>
    <row r="2066" spans="1:9" x14ac:dyDescent="0.25">
      <c r="A2066">
        <v>15</v>
      </c>
      <c r="B2066">
        <v>183</v>
      </c>
      <c r="C2066">
        <v>183</v>
      </c>
      <c r="D2066" s="8">
        <v>41.40619509176441</v>
      </c>
      <c r="E2066" s="8">
        <v>-27.592435538556664</v>
      </c>
      <c r="F2066" s="8">
        <v>-6.2924808662735963</v>
      </c>
      <c r="G2066" s="8">
        <v>32.895770786185388</v>
      </c>
      <c r="H2066" s="8">
        <v>-19.082011232977642</v>
      </c>
      <c r="I2066" s="8">
        <v>-6.0140284825397083</v>
      </c>
    </row>
    <row r="2067" spans="1:9" x14ac:dyDescent="0.25">
      <c r="A2067">
        <v>16</v>
      </c>
      <c r="B2067">
        <v>183</v>
      </c>
      <c r="C2067">
        <v>183</v>
      </c>
      <c r="D2067" s="8">
        <v>68.951053052214775</v>
      </c>
      <c r="E2067" s="8">
        <v>-43.824573156550528</v>
      </c>
      <c r="F2067" s="8">
        <v>-6.0364614915471755</v>
      </c>
      <c r="G2067" s="8">
        <v>12.563239947829956</v>
      </c>
      <c r="H2067" s="8">
        <v>12.563239947834298</v>
      </c>
      <c r="I2067" s="8">
        <v>-5.5412548493010094</v>
      </c>
    </row>
    <row r="2068" spans="1:9" x14ac:dyDescent="0.25">
      <c r="A2068">
        <v>17</v>
      </c>
      <c r="B2068">
        <v>183</v>
      </c>
      <c r="C2068">
        <v>183</v>
      </c>
      <c r="D2068" s="8">
        <v>4.0179363061798368</v>
      </c>
      <c r="E2068" s="8">
        <v>4.0179363062579787</v>
      </c>
      <c r="F2068" s="8">
        <v>29.852316553941485</v>
      </c>
      <c r="G2068" s="8">
        <v>77.788503499329124</v>
      </c>
      <c r="H2068" s="8">
        <v>-69.752630886891296</v>
      </c>
      <c r="I2068" s="8">
        <v>30.014857795107243</v>
      </c>
    </row>
    <row r="2069" spans="1:9" x14ac:dyDescent="0.25">
      <c r="A2069">
        <v>18</v>
      </c>
      <c r="B2069">
        <v>183</v>
      </c>
      <c r="C2069">
        <v>183</v>
      </c>
      <c r="D2069" s="8">
        <v>37.181991734769596</v>
      </c>
      <c r="E2069" s="8">
        <v>-32.787497171404908</v>
      </c>
      <c r="F2069" s="8">
        <v>29.787661288621116</v>
      </c>
      <c r="G2069" s="8">
        <v>72.166736187844975</v>
      </c>
      <c r="H2069" s="8">
        <v>-67.772241624480301</v>
      </c>
      <c r="I2069" s="8">
        <v>30.079513060390102</v>
      </c>
    </row>
    <row r="2070" spans="1:9" x14ac:dyDescent="0.25">
      <c r="A2070">
        <v>19</v>
      </c>
      <c r="B2070">
        <v>183</v>
      </c>
      <c r="C2070">
        <v>183</v>
      </c>
      <c r="D2070" s="8">
        <v>65.040675442683522</v>
      </c>
      <c r="E2070" s="8">
        <v>-74.898302369670859</v>
      </c>
      <c r="F2070" s="8">
        <v>-16.433484455469589</v>
      </c>
      <c r="G2070" s="8">
        <v>46.004665124258352</v>
      </c>
      <c r="H2070" s="8">
        <v>-55.862292051245703</v>
      </c>
      <c r="I2070" s="8">
        <v>-16.141632683700603</v>
      </c>
    </row>
    <row r="2071" spans="1:9" x14ac:dyDescent="0.25">
      <c r="A2071">
        <v>20</v>
      </c>
      <c r="B2071">
        <v>183</v>
      </c>
      <c r="C2071">
        <v>183</v>
      </c>
      <c r="D2071" s="8">
        <v>-18.894169955331538</v>
      </c>
      <c r="E2071" s="8">
        <v>8.6837430340199155</v>
      </c>
      <c r="F2071" s="8">
        <v>-16.579410341303475</v>
      </c>
      <c r="G2071" s="8">
        <v>-56.966190592071072</v>
      </c>
      <c r="H2071" s="8">
        <v>46.75576367075945</v>
      </c>
      <c r="I2071" s="8">
        <v>-15.9957067977655</v>
      </c>
    </row>
    <row r="2072" spans="1:9" x14ac:dyDescent="0.25">
      <c r="A2072">
        <v>21</v>
      </c>
      <c r="B2072">
        <v>183</v>
      </c>
      <c r="C2072">
        <v>183</v>
      </c>
      <c r="D2072" s="8">
        <v>-67.57722127864028</v>
      </c>
      <c r="E2072" s="8">
        <v>-67.577221278630219</v>
      </c>
      <c r="F2072" s="8">
        <v>-0.24864625325103951</v>
      </c>
      <c r="G2072" s="8">
        <v>-67.577221278630418</v>
      </c>
      <c r="H2072" s="8">
        <v>-67.577221278640081</v>
      </c>
      <c r="I2072" s="8">
        <v>0.24864625325145101</v>
      </c>
    </row>
    <row r="2073" spans="1:9" x14ac:dyDescent="0.25">
      <c r="A2073">
        <v>22</v>
      </c>
      <c r="B2073">
        <v>183</v>
      </c>
      <c r="C2073">
        <v>183</v>
      </c>
      <c r="D2073" s="8">
        <v>2.451390610724046</v>
      </c>
      <c r="E2073" s="8">
        <v>2.4513906107248808</v>
      </c>
      <c r="F2073" s="8">
        <v>-0.37773921846617431</v>
      </c>
      <c r="G2073" s="8">
        <v>2.4513906107248671</v>
      </c>
      <c r="H2073" s="8">
        <v>2.4513906107240597</v>
      </c>
      <c r="I2073" s="8">
        <v>0.37773921846619707</v>
      </c>
    </row>
    <row r="2074" spans="1:9" x14ac:dyDescent="0.25">
      <c r="A2074">
        <v>23</v>
      </c>
      <c r="B2074">
        <v>183</v>
      </c>
      <c r="C2074">
        <v>183</v>
      </c>
      <c r="D2074" s="8">
        <v>-58.910068983199999</v>
      </c>
      <c r="E2074" s="8">
        <v>-58.910068983200752</v>
      </c>
      <c r="F2074" s="8">
        <v>-0.24864625325125964</v>
      </c>
      <c r="G2074" s="8">
        <v>-58.910068983200766</v>
      </c>
      <c r="H2074" s="8">
        <v>-58.910068983199984</v>
      </c>
      <c r="I2074" s="8">
        <v>0.24864625325123083</v>
      </c>
    </row>
    <row r="2075" spans="1:9" x14ac:dyDescent="0.25">
      <c r="A2075">
        <v>24</v>
      </c>
      <c r="B2075">
        <v>183</v>
      </c>
      <c r="C2075">
        <v>183</v>
      </c>
      <c r="D2075" s="8">
        <v>-132.03790539397738</v>
      </c>
      <c r="E2075" s="8">
        <v>113.48054907334847</v>
      </c>
      <c r="F2075" s="8">
        <v>24.07592927692798</v>
      </c>
      <c r="G2075" s="8">
        <v>72.014800129496038</v>
      </c>
      <c r="H2075" s="8">
        <v>-90.57215645012495</v>
      </c>
      <c r="I2075" s="8">
        <v>24.628569496891561</v>
      </c>
    </row>
    <row r="2076" spans="1:9" x14ac:dyDescent="0.25">
      <c r="A2076">
        <v>25</v>
      </c>
      <c r="B2076">
        <v>183</v>
      </c>
      <c r="C2076">
        <v>183</v>
      </c>
      <c r="D2076" s="8">
        <v>98.415867884193815</v>
      </c>
      <c r="E2076" s="8">
        <v>-116.38585002333302</v>
      </c>
      <c r="F2076" s="8">
        <v>-16.563878679517448</v>
      </c>
      <c r="G2076" s="8">
        <v>-38.061068586089618</v>
      </c>
      <c r="H2076" s="8">
        <v>20.091086446950417</v>
      </c>
      <c r="I2076" s="8">
        <v>-16.011238459553862</v>
      </c>
    </row>
    <row r="2077" spans="1:9" x14ac:dyDescent="0.25">
      <c r="A2077">
        <v>1</v>
      </c>
      <c r="B2077">
        <v>184</v>
      </c>
      <c r="C2077">
        <v>184</v>
      </c>
      <c r="D2077" s="8">
        <v>-27.115856793504463</v>
      </c>
      <c r="E2077" s="8">
        <v>12.752707481801046</v>
      </c>
      <c r="F2077" s="8">
        <v>15.995706797764026</v>
      </c>
      <c r="G2077" s="8">
        <v>10.956163843231597</v>
      </c>
      <c r="H2077" s="8">
        <v>-25.319313154935013</v>
      </c>
      <c r="I2077" s="8">
        <v>16.579410341301998</v>
      </c>
    </row>
    <row r="2078" spans="1:9" x14ac:dyDescent="0.25">
      <c r="A2078">
        <v>2</v>
      </c>
      <c r="B2078">
        <v>184</v>
      </c>
      <c r="C2078">
        <v>184</v>
      </c>
      <c r="D2078" s="8">
        <v>75.85499892286731</v>
      </c>
      <c r="E2078" s="8">
        <v>-89.865348240075008</v>
      </c>
      <c r="F2078" s="8">
        <v>16.141632683790789</v>
      </c>
      <c r="G2078" s="8">
        <v>94.891009241398976</v>
      </c>
      <c r="H2078" s="8">
        <v>-108.90135855860667</v>
      </c>
      <c r="I2078" s="8">
        <v>16.433484455559775</v>
      </c>
    </row>
    <row r="2079" spans="1:9" x14ac:dyDescent="0.25">
      <c r="A2079">
        <v>3</v>
      </c>
      <c r="B2079">
        <v>184</v>
      </c>
      <c r="C2079">
        <v>184</v>
      </c>
      <c r="D2079" s="8">
        <v>104.1000481343568</v>
      </c>
      <c r="E2079" s="8">
        <v>-99.692319665638308</v>
      </c>
      <c r="F2079" s="8">
        <v>-43.738045125579333</v>
      </c>
      <c r="G2079" s="8">
        <v>53.151956184062932</v>
      </c>
      <c r="H2079" s="8">
        <v>-48.744227715344458</v>
      </c>
      <c r="I2079" s="8">
        <v>-43.446193353810344</v>
      </c>
    </row>
    <row r="2080" spans="1:9" x14ac:dyDescent="0.25">
      <c r="A2080">
        <v>4</v>
      </c>
      <c r="B2080">
        <v>184</v>
      </c>
      <c r="C2080">
        <v>184</v>
      </c>
      <c r="D2080" s="8">
        <v>111.46149082364775</v>
      </c>
      <c r="E2080" s="8">
        <v>-103.40185600356375</v>
      </c>
      <c r="F2080" s="8">
        <v>-43.673389859849614</v>
      </c>
      <c r="G2080" s="8">
        <v>4.0298174100129547</v>
      </c>
      <c r="H2080" s="8">
        <v>4.029817410071038</v>
      </c>
      <c r="I2080" s="8">
        <v>-43.510848618683852</v>
      </c>
    </row>
    <row r="2081" spans="1:9" x14ac:dyDescent="0.25">
      <c r="A2081">
        <v>5</v>
      </c>
      <c r="B2081">
        <v>184</v>
      </c>
      <c r="C2081">
        <v>184</v>
      </c>
      <c r="D2081" s="8">
        <v>17.681891952252805</v>
      </c>
      <c r="E2081" s="8">
        <v>17.681891952183229</v>
      </c>
      <c r="F2081" s="8">
        <v>3.1256565800791183</v>
      </c>
      <c r="G2081" s="8">
        <v>50.539969186431868</v>
      </c>
      <c r="H2081" s="8">
        <v>-15.176185281995835</v>
      </c>
      <c r="I2081" s="8">
        <v>3.6208632223252848</v>
      </c>
    </row>
    <row r="2082" spans="1:9" x14ac:dyDescent="0.25">
      <c r="A2082">
        <v>6</v>
      </c>
      <c r="B2082">
        <v>184</v>
      </c>
      <c r="C2082">
        <v>184</v>
      </c>
      <c r="D2082" s="8">
        <v>24.855223281582724</v>
      </c>
      <c r="E2082" s="8">
        <v>-5.4330585653478742</v>
      </c>
      <c r="F2082" s="8">
        <v>3.5984302134536539</v>
      </c>
      <c r="G2082" s="8">
        <v>30.024689458572595</v>
      </c>
      <c r="H2082" s="8">
        <v>-10.602524742337748</v>
      </c>
      <c r="I2082" s="8">
        <v>3.8768825971875405</v>
      </c>
    </row>
    <row r="2083" spans="1:9" x14ac:dyDescent="0.25">
      <c r="A2083">
        <v>7</v>
      </c>
      <c r="B2083">
        <v>184</v>
      </c>
      <c r="C2083">
        <v>184</v>
      </c>
      <c r="D2083" s="8">
        <v>15.807693386281432</v>
      </c>
      <c r="E2083" s="8">
        <v>-24.819520814566747</v>
      </c>
      <c r="F2083" s="8">
        <v>-14.730629504366236</v>
      </c>
      <c r="G2083" s="8">
        <v>-4.3733392499430632</v>
      </c>
      <c r="H2083" s="8">
        <v>-4.6384881783422518</v>
      </c>
      <c r="I2083" s="8">
        <v>-14.452177120632349</v>
      </c>
    </row>
    <row r="2084" spans="1:9" x14ac:dyDescent="0.25">
      <c r="A2084">
        <v>8</v>
      </c>
      <c r="B2084">
        <v>184</v>
      </c>
      <c r="C2084">
        <v>184</v>
      </c>
      <c r="D2084" s="8">
        <v>-7.8929904737536551</v>
      </c>
      <c r="E2084" s="8">
        <v>-8.4682812091963893</v>
      </c>
      <c r="F2084" s="8">
        <v>-14.474610129523883</v>
      </c>
      <c r="G2084" s="8">
        <v>-146.47468954622283</v>
      </c>
      <c r="H2084" s="8">
        <v>130.11341786327282</v>
      </c>
      <c r="I2084" s="8">
        <v>-13.979403487277715</v>
      </c>
    </row>
    <row r="2085" spans="1:9" x14ac:dyDescent="0.25">
      <c r="A2085">
        <v>9</v>
      </c>
      <c r="B2085">
        <v>184</v>
      </c>
      <c r="C2085">
        <v>184</v>
      </c>
      <c r="D2085" s="8">
        <v>-144.93366970422554</v>
      </c>
      <c r="E2085" s="8">
        <v>131.65443770526255</v>
      </c>
      <c r="F2085" s="8">
        <v>-1.8563826167894373</v>
      </c>
      <c r="G2085" s="8">
        <v>-164.46023644133257</v>
      </c>
      <c r="H2085" s="8">
        <v>151.18100444236958</v>
      </c>
      <c r="I2085" s="8">
        <v>-1.2086286060888209</v>
      </c>
    </row>
    <row r="2086" spans="1:9" x14ac:dyDescent="0.25">
      <c r="A2086">
        <v>10</v>
      </c>
      <c r="B2086">
        <v>184</v>
      </c>
      <c r="C2086">
        <v>184</v>
      </c>
      <c r="D2086" s="8">
        <v>-163.77389494867364</v>
      </c>
      <c r="E2086" s="8">
        <v>151.8673459350276</v>
      </c>
      <c r="F2086" s="8">
        <v>12.06237551329294</v>
      </c>
      <c r="G2086" s="8">
        <v>-5.9532745068215034</v>
      </c>
      <c r="H2086" s="8">
        <v>-5.9532745068245552</v>
      </c>
      <c r="I2086" s="8">
        <v>12.710129523993558</v>
      </c>
    </row>
    <row r="2087" spans="1:9" x14ac:dyDescent="0.25">
      <c r="A2087">
        <v>11</v>
      </c>
      <c r="B2087">
        <v>184</v>
      </c>
      <c r="C2087">
        <v>184</v>
      </c>
      <c r="D2087" s="8">
        <v>-8.1645686699299205</v>
      </c>
      <c r="E2087" s="8">
        <v>-8.1645686699262043</v>
      </c>
      <c r="F2087" s="8">
        <v>2.2154994650465056</v>
      </c>
      <c r="G2087" s="8">
        <v>24.191139361232448</v>
      </c>
      <c r="H2087" s="8">
        <v>-40.520276701088576</v>
      </c>
      <c r="I2087" s="8">
        <v>2.8632534757471224</v>
      </c>
    </row>
    <row r="2088" spans="1:9" x14ac:dyDescent="0.25">
      <c r="A2088">
        <v>12</v>
      </c>
      <c r="B2088">
        <v>184</v>
      </c>
      <c r="C2088">
        <v>184</v>
      </c>
      <c r="D2088" s="8">
        <v>24.128001968463138</v>
      </c>
      <c r="E2088" s="8">
        <v>-40.583414093855666</v>
      </c>
      <c r="F2088" s="8">
        <v>4.41965363689238</v>
      </c>
      <c r="G2088" s="8">
        <v>84.568151070613212</v>
      </c>
      <c r="H2088" s="8">
        <v>-101.02356319600575</v>
      </c>
      <c r="I2088" s="8">
        <v>5.0674076475929972</v>
      </c>
    </row>
    <row r="2089" spans="1:9" x14ac:dyDescent="0.25">
      <c r="A2089">
        <v>13</v>
      </c>
      <c r="B2089">
        <v>184</v>
      </c>
      <c r="C2089">
        <v>184</v>
      </c>
      <c r="D2089" s="8">
        <v>83.650335329123706</v>
      </c>
      <c r="E2089" s="8">
        <v>-101.94137893750097</v>
      </c>
      <c r="F2089" s="8">
        <v>5.475824559854817</v>
      </c>
      <c r="G2089" s="8">
        <v>139.40080842205194</v>
      </c>
      <c r="H2089" s="8">
        <v>-157.6918520304292</v>
      </c>
      <c r="I2089" s="8">
        <v>5.971031202100983</v>
      </c>
    </row>
    <row r="2090" spans="1:9" x14ac:dyDescent="0.25">
      <c r="A2090">
        <v>14</v>
      </c>
      <c r="B2090">
        <v>184</v>
      </c>
      <c r="C2090">
        <v>184</v>
      </c>
      <c r="D2090" s="8">
        <v>63.429822717287664</v>
      </c>
      <c r="E2090" s="8">
        <v>-73.498856498216298</v>
      </c>
      <c r="F2090" s="8">
        <v>5.9485981931590022</v>
      </c>
      <c r="G2090" s="8">
        <v>71.849751902068107</v>
      </c>
      <c r="H2090" s="8">
        <v>-81.918785682996742</v>
      </c>
      <c r="I2090" s="8">
        <v>6.2270505768928883</v>
      </c>
    </row>
    <row r="2091" spans="1:9" x14ac:dyDescent="0.25">
      <c r="A2091">
        <v>15</v>
      </c>
      <c r="B2091">
        <v>184</v>
      </c>
      <c r="C2091">
        <v>184</v>
      </c>
      <c r="D2091" s="8">
        <v>81.250651646827336</v>
      </c>
      <c r="E2091" s="8">
        <v>-72.517885938181493</v>
      </c>
      <c r="F2091" s="8">
        <v>-13.509957689464601</v>
      </c>
      <c r="G2091" s="8">
        <v>62.757901981554042</v>
      </c>
      <c r="H2091" s="8">
        <v>-54.025136272908199</v>
      </c>
      <c r="I2091" s="8">
        <v>-13.231505305730717</v>
      </c>
    </row>
    <row r="2092" spans="1:9" x14ac:dyDescent="0.25">
      <c r="A2092">
        <v>16</v>
      </c>
      <c r="B2092">
        <v>184</v>
      </c>
      <c r="C2092">
        <v>184</v>
      </c>
      <c r="D2092" s="8">
        <v>134.61738473979941</v>
      </c>
      <c r="E2092" s="8">
        <v>-118.76549844803142</v>
      </c>
      <c r="F2092" s="8">
        <v>-13.253938314751851</v>
      </c>
      <c r="G2092" s="8">
        <v>7.9259431458817469</v>
      </c>
      <c r="H2092" s="8">
        <v>7.9259431458862304</v>
      </c>
      <c r="I2092" s="8">
        <v>-12.758731672505686</v>
      </c>
    </row>
    <row r="2093" spans="1:9" x14ac:dyDescent="0.25">
      <c r="A2093">
        <v>17</v>
      </c>
      <c r="B2093">
        <v>184</v>
      </c>
      <c r="C2093">
        <v>184</v>
      </c>
      <c r="D2093" s="8">
        <v>5.5744854891610789</v>
      </c>
      <c r="E2093" s="8">
        <v>5.5744854892343181</v>
      </c>
      <c r="F2093" s="8">
        <v>14.929386326724968</v>
      </c>
      <c r="G2093" s="8">
        <v>42.56786922524406</v>
      </c>
      <c r="H2093" s="8">
        <v>-31.418898246848663</v>
      </c>
      <c r="I2093" s="8">
        <v>15.091927567890725</v>
      </c>
    </row>
    <row r="2094" spans="1:9" x14ac:dyDescent="0.25">
      <c r="A2094">
        <v>18</v>
      </c>
      <c r="B2094">
        <v>184</v>
      </c>
      <c r="C2094">
        <v>184</v>
      </c>
      <c r="D2094" s="8">
        <v>20.607774795660433</v>
      </c>
      <c r="E2094" s="8">
        <v>-14.47949986424509</v>
      </c>
      <c r="F2094" s="8">
        <v>14.864731061406962</v>
      </c>
      <c r="G2094" s="8">
        <v>38.151412125603358</v>
      </c>
      <c r="H2094" s="8">
        <v>-32.02313719418801</v>
      </c>
      <c r="I2094" s="8">
        <v>15.15658283317595</v>
      </c>
    </row>
    <row r="2095" spans="1:9" x14ac:dyDescent="0.25">
      <c r="A2095">
        <v>19</v>
      </c>
      <c r="B2095">
        <v>184</v>
      </c>
      <c r="C2095">
        <v>184</v>
      </c>
      <c r="D2095" s="8">
        <v>32.071259004703869</v>
      </c>
      <c r="E2095" s="8">
        <v>-38.103290315117825</v>
      </c>
      <c r="F2095" s="8">
        <v>-24.498175272769807</v>
      </c>
      <c r="G2095" s="8">
        <v>3.6096778152863065</v>
      </c>
      <c r="H2095" s="8">
        <v>-9.6417091257002561</v>
      </c>
      <c r="I2095" s="8">
        <v>-24.206323501000821</v>
      </c>
    </row>
    <row r="2096" spans="1:9" x14ac:dyDescent="0.25">
      <c r="A2096">
        <v>20</v>
      </c>
      <c r="B2096">
        <v>184</v>
      </c>
      <c r="C2096">
        <v>184</v>
      </c>
      <c r="D2096" s="8">
        <v>-93.336098225650744</v>
      </c>
      <c r="E2096" s="8">
        <v>86.951266920912502</v>
      </c>
      <c r="F2096" s="8">
        <v>-24.64410115859733</v>
      </c>
      <c r="G2096" s="8">
        <v>-150.25926060436035</v>
      </c>
      <c r="H2096" s="8">
        <v>143.87442929962214</v>
      </c>
      <c r="I2096" s="8">
        <v>-24.060397615059355</v>
      </c>
    </row>
    <row r="2097" spans="1:9" x14ac:dyDescent="0.25">
      <c r="A2097">
        <v>21</v>
      </c>
      <c r="B2097">
        <v>184</v>
      </c>
      <c r="C2097">
        <v>184</v>
      </c>
      <c r="D2097" s="8">
        <v>-76.318228240449869</v>
      </c>
      <c r="E2097" s="8">
        <v>-76.318228240441229</v>
      </c>
      <c r="F2097" s="8">
        <v>-0.24864625325107084</v>
      </c>
      <c r="G2097" s="8">
        <v>-76.318228240441428</v>
      </c>
      <c r="H2097" s="8">
        <v>-76.31822824044967</v>
      </c>
      <c r="I2097" s="8">
        <v>0.24864625325141967</v>
      </c>
    </row>
    <row r="2098" spans="1:9" x14ac:dyDescent="0.25">
      <c r="A2098">
        <v>22</v>
      </c>
      <c r="B2098">
        <v>184</v>
      </c>
      <c r="C2098">
        <v>184</v>
      </c>
      <c r="D2098" s="8">
        <v>2.4513906106490979</v>
      </c>
      <c r="E2098" s="8">
        <v>2.451390610650019</v>
      </c>
      <c r="F2098" s="8">
        <v>-0.37773921846617459</v>
      </c>
      <c r="G2098" s="8">
        <v>2.4513906106500052</v>
      </c>
      <c r="H2098" s="8">
        <v>2.4513906106491117</v>
      </c>
      <c r="I2098" s="8">
        <v>0.37773921846619679</v>
      </c>
    </row>
    <row r="2099" spans="1:9" x14ac:dyDescent="0.25">
      <c r="A2099">
        <v>23</v>
      </c>
      <c r="B2099">
        <v>184</v>
      </c>
      <c r="C2099">
        <v>184</v>
      </c>
      <c r="D2099" s="8">
        <v>-50.169062021180125</v>
      </c>
      <c r="E2099" s="8">
        <v>-50.169062021180835</v>
      </c>
      <c r="F2099" s="8">
        <v>-0.24864625325126141</v>
      </c>
      <c r="G2099" s="8">
        <v>-50.169062021180849</v>
      </c>
      <c r="H2099" s="8">
        <v>-50.16906202118011</v>
      </c>
      <c r="I2099" s="8">
        <v>0.24864625325122908</v>
      </c>
    </row>
    <row r="2100" spans="1:9" x14ac:dyDescent="0.25">
      <c r="A2100">
        <v>24</v>
      </c>
      <c r="B2100">
        <v>184</v>
      </c>
      <c r="C2100">
        <v>184</v>
      </c>
      <c r="D2100" s="8">
        <v>25.532922702196895</v>
      </c>
      <c r="E2100" s="8">
        <v>-50.959347148272428</v>
      </c>
      <c r="F2100" s="8">
        <v>16.011238459555301</v>
      </c>
      <c r="G2100" s="8">
        <v>162.00985917249258</v>
      </c>
      <c r="H2100" s="8">
        <v>-187.43628361856813</v>
      </c>
      <c r="I2100" s="8">
        <v>16.563878679518883</v>
      </c>
    </row>
    <row r="2101" spans="1:9" x14ac:dyDescent="0.25">
      <c r="A2101">
        <v>25</v>
      </c>
      <c r="B2101">
        <v>184</v>
      </c>
      <c r="C2101">
        <v>184</v>
      </c>
      <c r="D2101" s="8">
        <v>8.4208088408915547</v>
      </c>
      <c r="E2101" s="8">
        <v>-19.521722854544983</v>
      </c>
      <c r="F2101" s="8">
        <v>-24.628569496811306</v>
      </c>
      <c r="G2101" s="8">
        <v>-195.63189668190913</v>
      </c>
      <c r="H2101" s="8">
        <v>184.53098266825569</v>
      </c>
      <c r="I2101" s="8">
        <v>-24.07592927684772</v>
      </c>
    </row>
    <row r="2102" spans="1:9" x14ac:dyDescent="0.25">
      <c r="A2102">
        <v>1</v>
      </c>
      <c r="B2102">
        <v>185</v>
      </c>
      <c r="C2102">
        <v>185</v>
      </c>
      <c r="D2102" s="8">
        <v>-178.54702182631917</v>
      </c>
      <c r="E2102" s="8">
        <v>161.99169052594914</v>
      </c>
      <c r="F2102" s="8">
        <v>36.963637322323414</v>
      </c>
      <c r="G2102" s="8">
        <v>-91.46265349900105</v>
      </c>
      <c r="H2102" s="8">
        <v>74.907322198630993</v>
      </c>
      <c r="I2102" s="8">
        <v>37.547340865861386</v>
      </c>
    </row>
    <row r="2103" spans="1:9" x14ac:dyDescent="0.25">
      <c r="A2103">
        <v>2</v>
      </c>
      <c r="B2103">
        <v>185</v>
      </c>
      <c r="C2103">
        <v>185</v>
      </c>
      <c r="D2103" s="8">
        <v>56.75717265462432</v>
      </c>
      <c r="E2103" s="8">
        <v>-72.959703960507284</v>
      </c>
      <c r="F2103" s="8">
        <v>37.109563208350409</v>
      </c>
      <c r="G2103" s="8">
        <v>100.29935681844657</v>
      </c>
      <c r="H2103" s="8">
        <v>-116.50188812432953</v>
      </c>
      <c r="I2103" s="8">
        <v>37.401414980119391</v>
      </c>
    </row>
    <row r="2104" spans="1:9" x14ac:dyDescent="0.25">
      <c r="A2104">
        <v>3</v>
      </c>
      <c r="B2104">
        <v>185</v>
      </c>
      <c r="C2104">
        <v>185</v>
      </c>
      <c r="D2104" s="8">
        <v>113.1304509426058</v>
      </c>
      <c r="E2104" s="8">
        <v>-103.67079400015812</v>
      </c>
      <c r="F2104" s="8">
        <v>-46.520703424816276</v>
      </c>
      <c r="G2104" s="8">
        <v>58.93013970661395</v>
      </c>
      <c r="H2104" s="8">
        <v>-49.470482764166285</v>
      </c>
      <c r="I2104" s="8">
        <v>-46.228851653047293</v>
      </c>
    </row>
    <row r="2105" spans="1:9" x14ac:dyDescent="0.25">
      <c r="A2105">
        <v>4</v>
      </c>
      <c r="B2105">
        <v>185</v>
      </c>
      <c r="C2105">
        <v>185</v>
      </c>
      <c r="D2105" s="8">
        <v>122.85478993629241</v>
      </c>
      <c r="E2105" s="8">
        <v>-105.72413864473663</v>
      </c>
      <c r="F2105" s="8">
        <v>-46.456048159074854</v>
      </c>
      <c r="G2105" s="8">
        <v>8.5653256457515088</v>
      </c>
      <c r="H2105" s="8">
        <v>8.5653256458042772</v>
      </c>
      <c r="I2105" s="8">
        <v>-46.293506917909092</v>
      </c>
    </row>
    <row r="2106" spans="1:9" x14ac:dyDescent="0.25">
      <c r="A2106">
        <v>5</v>
      </c>
      <c r="B2106">
        <v>185</v>
      </c>
      <c r="C2106">
        <v>185</v>
      </c>
      <c r="D2106" s="8">
        <v>20.12514616206002</v>
      </c>
      <c r="E2106" s="8">
        <v>20.125146161988781</v>
      </c>
      <c r="F2106" s="8">
        <v>15.688529632622769</v>
      </c>
      <c r="G2106" s="8">
        <v>175.35501363290436</v>
      </c>
      <c r="H2106" s="8">
        <v>-135.10472130885555</v>
      </c>
      <c r="I2106" s="8">
        <v>16.183736274868938</v>
      </c>
    </row>
    <row r="2107" spans="1:9" x14ac:dyDescent="0.25">
      <c r="A2107">
        <v>6</v>
      </c>
      <c r="B2107">
        <v>185</v>
      </c>
      <c r="C2107">
        <v>185</v>
      </c>
      <c r="D2107" s="8">
        <v>82.594346920748706</v>
      </c>
      <c r="E2107" s="8">
        <v>-60.495157176613503</v>
      </c>
      <c r="F2107" s="8">
        <v>16.161303266080242</v>
      </c>
      <c r="G2107" s="8">
        <v>105.13923242169852</v>
      </c>
      <c r="H2107" s="8">
        <v>-83.040042677563321</v>
      </c>
      <c r="I2107" s="8">
        <v>16.439755649814131</v>
      </c>
    </row>
    <row r="2108" spans="1:9" x14ac:dyDescent="0.25">
      <c r="A2108">
        <v>7</v>
      </c>
      <c r="B2108">
        <v>185</v>
      </c>
      <c r="C2108">
        <v>185</v>
      </c>
      <c r="D2108" s="8">
        <v>84.61038966186058</v>
      </c>
      <c r="E2108" s="8">
        <v>-103.56888543733274</v>
      </c>
      <c r="F2108" s="8">
        <v>-16.517754826315578</v>
      </c>
      <c r="G2108" s="8">
        <v>61.957625302867207</v>
      </c>
      <c r="H2108" s="8">
        <v>-80.916121078339373</v>
      </c>
      <c r="I2108" s="8">
        <v>-16.239302442581689</v>
      </c>
    </row>
    <row r="2109" spans="1:9" x14ac:dyDescent="0.25">
      <c r="A2109">
        <v>8</v>
      </c>
      <c r="B2109">
        <v>185</v>
      </c>
      <c r="C2109">
        <v>185</v>
      </c>
      <c r="D2109" s="8">
        <v>137.73709105674044</v>
      </c>
      <c r="E2109" s="8">
        <v>-172.25451672349084</v>
      </c>
      <c r="F2109" s="8">
        <v>-16.261735451489102</v>
      </c>
      <c r="G2109" s="8">
        <v>-18.25254679784269</v>
      </c>
      <c r="H2109" s="8">
        <v>-16.26487886890768</v>
      </c>
      <c r="I2109" s="8">
        <v>-15.766528809242933</v>
      </c>
    </row>
    <row r="2110" spans="1:9" x14ac:dyDescent="0.25">
      <c r="A2110">
        <v>9</v>
      </c>
      <c r="B2110">
        <v>185</v>
      </c>
      <c r="C2110">
        <v>185</v>
      </c>
      <c r="D2110" s="8">
        <v>-17.334731055813002</v>
      </c>
      <c r="E2110" s="8">
        <v>-15.347063126885891</v>
      </c>
      <c r="F2110" s="8">
        <v>-5.7399924913160696</v>
      </c>
      <c r="G2110" s="8">
        <v>-86.344684235216903</v>
      </c>
      <c r="H2110" s="8">
        <v>53.662890052518009</v>
      </c>
      <c r="I2110" s="8">
        <v>-5.0922384806154524</v>
      </c>
    </row>
    <row r="2111" spans="1:9" x14ac:dyDescent="0.25">
      <c r="A2111">
        <v>10</v>
      </c>
      <c r="B2111">
        <v>185</v>
      </c>
      <c r="C2111">
        <v>185</v>
      </c>
      <c r="D2111" s="8">
        <v>-85.409181582424836</v>
      </c>
      <c r="E2111" s="8">
        <v>54.59839270530928</v>
      </c>
      <c r="F2111" s="8">
        <v>5.1702376572186415</v>
      </c>
      <c r="G2111" s="8">
        <v>-15.405394438556216</v>
      </c>
      <c r="H2111" s="8">
        <v>-15.405394438559339</v>
      </c>
      <c r="I2111" s="8">
        <v>5.8179916679192587</v>
      </c>
    </row>
    <row r="2112" spans="1:9" x14ac:dyDescent="0.25">
      <c r="A2112">
        <v>11</v>
      </c>
      <c r="B2112">
        <v>185</v>
      </c>
      <c r="C2112">
        <v>185</v>
      </c>
      <c r="D2112" s="8">
        <v>-14.684445002345923</v>
      </c>
      <c r="E2112" s="8">
        <v>-14.684445002341823</v>
      </c>
      <c r="F2112" s="8">
        <v>-11.756976508506092</v>
      </c>
      <c r="G2112" s="8">
        <v>-160.3603751874931</v>
      </c>
      <c r="H2112" s="8">
        <v>130.99148518280538</v>
      </c>
      <c r="I2112" s="8">
        <v>-11.109222497805476</v>
      </c>
    </row>
    <row r="2113" spans="1:9" x14ac:dyDescent="0.25">
      <c r="A2113">
        <v>12</v>
      </c>
      <c r="B2113">
        <v>185</v>
      </c>
      <c r="C2113">
        <v>185</v>
      </c>
      <c r="D2113" s="8">
        <v>-161.91908194032857</v>
      </c>
      <c r="E2113" s="8">
        <v>129.43277842997225</v>
      </c>
      <c r="F2113" s="8">
        <v>4.2870390575451518</v>
      </c>
      <c r="G2113" s="8">
        <v>-103.16865417727726</v>
      </c>
      <c r="H2113" s="8">
        <v>70.682350666920939</v>
      </c>
      <c r="I2113" s="8">
        <v>4.9347930682457681</v>
      </c>
    </row>
    <row r="2114" spans="1:9" x14ac:dyDescent="0.25">
      <c r="A2114">
        <v>13</v>
      </c>
      <c r="B2114">
        <v>185</v>
      </c>
      <c r="C2114">
        <v>185</v>
      </c>
      <c r="D2114" s="8">
        <v>-104.70967401873918</v>
      </c>
      <c r="E2114" s="8">
        <v>69.14133082545257</v>
      </c>
      <c r="F2114" s="8">
        <v>20.09511480370114</v>
      </c>
      <c r="G2114" s="8">
        <v>93.443632538040802</v>
      </c>
      <c r="H2114" s="8">
        <v>-129.01197573132742</v>
      </c>
      <c r="I2114" s="8">
        <v>20.590321445947307</v>
      </c>
    </row>
    <row r="2115" spans="1:9" x14ac:dyDescent="0.25">
      <c r="A2115">
        <v>14</v>
      </c>
      <c r="B2115">
        <v>185</v>
      </c>
      <c r="C2115">
        <v>185</v>
      </c>
      <c r="D2115" s="8">
        <v>41.497282499634395</v>
      </c>
      <c r="E2115" s="8">
        <v>-61.031512987994873</v>
      </c>
      <c r="F2115" s="8">
        <v>20.567888436964378</v>
      </c>
      <c r="G2115" s="8">
        <v>70.13681409070648</v>
      </c>
      <c r="H2115" s="8">
        <v>-89.671044579066972</v>
      </c>
      <c r="I2115" s="8">
        <v>20.846340820698263</v>
      </c>
    </row>
    <row r="2116" spans="1:9" x14ac:dyDescent="0.25">
      <c r="A2116">
        <v>15</v>
      </c>
      <c r="B2116">
        <v>185</v>
      </c>
      <c r="C2116">
        <v>185</v>
      </c>
      <c r="D2116" s="8">
        <v>93.757726788732384</v>
      </c>
      <c r="E2116" s="8">
        <v>-66.050131880970554</v>
      </c>
      <c r="F2116" s="8">
        <v>-14.024157380407802</v>
      </c>
      <c r="G2116" s="8">
        <v>74.553799416812609</v>
      </c>
      <c r="H2116" s="8">
        <v>-46.8462045090508</v>
      </c>
      <c r="I2116" s="8">
        <v>-13.745704996673915</v>
      </c>
    </row>
    <row r="2117" spans="1:9" x14ac:dyDescent="0.25">
      <c r="A2117">
        <v>16</v>
      </c>
      <c r="B2117">
        <v>185</v>
      </c>
      <c r="C2117">
        <v>185</v>
      </c>
      <c r="D2117" s="8">
        <v>156.94392976780318</v>
      </c>
      <c r="E2117" s="8">
        <v>-106.45633343415129</v>
      </c>
      <c r="F2117" s="8">
        <v>-13.768138005681978</v>
      </c>
      <c r="G2117" s="8">
        <v>25.243798166823872</v>
      </c>
      <c r="H2117" s="8">
        <v>25.243798166828036</v>
      </c>
      <c r="I2117" s="8">
        <v>-13.272931363435813</v>
      </c>
    </row>
    <row r="2118" spans="1:9" x14ac:dyDescent="0.25">
      <c r="A2118">
        <v>17</v>
      </c>
      <c r="B2118">
        <v>185</v>
      </c>
      <c r="C2118">
        <v>185</v>
      </c>
      <c r="D2118" s="8">
        <v>8.5772067491689956</v>
      </c>
      <c r="E2118" s="8">
        <v>8.5772067492484947</v>
      </c>
      <c r="F2118" s="8">
        <v>59.952038983059644</v>
      </c>
      <c r="G2118" s="8">
        <v>156.52777726120138</v>
      </c>
      <c r="H2118" s="8">
        <v>-139.37336376278387</v>
      </c>
      <c r="I2118" s="8">
        <v>60.114580224225399</v>
      </c>
    </row>
    <row r="2119" spans="1:9" x14ac:dyDescent="0.25">
      <c r="A2119">
        <v>18</v>
      </c>
      <c r="B2119">
        <v>185</v>
      </c>
      <c r="C2119">
        <v>185</v>
      </c>
      <c r="D2119" s="8">
        <v>74.900104156311784</v>
      </c>
      <c r="E2119" s="8">
        <v>-65.427213308955828</v>
      </c>
      <c r="F2119" s="8">
        <v>59.887383717731872</v>
      </c>
      <c r="G2119" s="8">
        <v>145.0637628889292</v>
      </c>
      <c r="H2119" s="8">
        <v>-135.59087204157322</v>
      </c>
      <c r="I2119" s="8">
        <v>60.179235489500861</v>
      </c>
    </row>
    <row r="2120" spans="1:9" x14ac:dyDescent="0.25">
      <c r="A2120">
        <v>19</v>
      </c>
      <c r="B2120">
        <v>185</v>
      </c>
      <c r="C2120">
        <v>185</v>
      </c>
      <c r="D2120" s="8">
        <v>130.14969061704227</v>
      </c>
      <c r="E2120" s="8">
        <v>-150.50494431349586</v>
      </c>
      <c r="F2120" s="8">
        <v>-37.401414980087004</v>
      </c>
      <c r="G2120" s="8">
        <v>86.607506453254643</v>
      </c>
      <c r="H2120" s="8">
        <v>-106.96276014970823</v>
      </c>
      <c r="I2120" s="8">
        <v>-37.109563208318015</v>
      </c>
    </row>
    <row r="2121" spans="1:9" x14ac:dyDescent="0.25">
      <c r="A2121">
        <v>20</v>
      </c>
      <c r="B2121">
        <v>185</v>
      </c>
      <c r="C2121">
        <v>185</v>
      </c>
      <c r="D2121" s="8">
        <v>-61.612319700544035</v>
      </c>
      <c r="E2121" s="8">
        <v>40.904266009766147</v>
      </c>
      <c r="F2121" s="8">
        <v>-37.54734086591867</v>
      </c>
      <c r="G2121" s="8">
        <v>-148.69668802799609</v>
      </c>
      <c r="H2121" s="8">
        <v>127.9886343372182</v>
      </c>
      <c r="I2121" s="8">
        <v>-36.963637322380698</v>
      </c>
    </row>
    <row r="2122" spans="1:9" x14ac:dyDescent="0.25">
      <c r="A2122">
        <v>21</v>
      </c>
      <c r="B2122">
        <v>185</v>
      </c>
      <c r="C2122">
        <v>185</v>
      </c>
      <c r="D2122" s="8">
        <v>-106.58897993815665</v>
      </c>
      <c r="E2122" s="8">
        <v>-106.58897993814634</v>
      </c>
      <c r="F2122" s="8">
        <v>-0.24864625325103332</v>
      </c>
      <c r="G2122" s="8">
        <v>-106.58897993814652</v>
      </c>
      <c r="H2122" s="8">
        <v>-106.58897993815647</v>
      </c>
      <c r="I2122" s="8">
        <v>0.2486462532514572</v>
      </c>
    </row>
    <row r="2123" spans="1:9" x14ac:dyDescent="0.25">
      <c r="A2123">
        <v>22</v>
      </c>
      <c r="B2123">
        <v>185</v>
      </c>
      <c r="C2123">
        <v>185</v>
      </c>
      <c r="D2123" s="8">
        <v>4.9388564069488404E-2</v>
      </c>
      <c r="E2123" s="8">
        <v>4.9388564070215489E-2</v>
      </c>
      <c r="F2123" s="8">
        <v>-0.37773921846617475</v>
      </c>
      <c r="G2123" s="8">
        <v>4.9388564070229173E-2</v>
      </c>
      <c r="H2123" s="8">
        <v>4.938856406947472E-2</v>
      </c>
      <c r="I2123" s="8">
        <v>0.37773921846619662</v>
      </c>
    </row>
    <row r="2124" spans="1:9" x14ac:dyDescent="0.25">
      <c r="A2124">
        <v>23</v>
      </c>
      <c r="B2124">
        <v>185</v>
      </c>
      <c r="C2124">
        <v>185</v>
      </c>
      <c r="D2124" s="8">
        <v>-123.99713919505544</v>
      </c>
      <c r="E2124" s="8">
        <v>-123.99713919505626</v>
      </c>
      <c r="F2124" s="8">
        <v>-0.2486462532512618</v>
      </c>
      <c r="G2124" s="8">
        <v>-123.99713919505626</v>
      </c>
      <c r="H2124" s="8">
        <v>-123.99713919505544</v>
      </c>
      <c r="I2124" s="8">
        <v>0.24864625325122869</v>
      </c>
    </row>
    <row r="2125" spans="1:9" x14ac:dyDescent="0.25">
      <c r="A2125">
        <v>24</v>
      </c>
      <c r="B2125">
        <v>185</v>
      </c>
      <c r="C2125">
        <v>185</v>
      </c>
      <c r="D2125" s="8">
        <v>-190.08929498259133</v>
      </c>
      <c r="E2125" s="8">
        <v>160.72668675419519</v>
      </c>
      <c r="F2125" s="8">
        <v>36.979168984116292</v>
      </c>
      <c r="G2125" s="8">
        <v>122.08241550167176</v>
      </c>
      <c r="H2125" s="8">
        <v>-151.4450237300679</v>
      </c>
      <c r="I2125" s="8">
        <v>37.531809204079877</v>
      </c>
    </row>
    <row r="2126" spans="1:9" x14ac:dyDescent="0.25">
      <c r="A2126">
        <v>25</v>
      </c>
      <c r="B2126">
        <v>185</v>
      </c>
      <c r="C2126">
        <v>185</v>
      </c>
      <c r="D2126" s="8">
        <v>185.67640678988371</v>
      </c>
      <c r="E2126" s="8">
        <v>-222.49545732584821</v>
      </c>
      <c r="F2126" s="8">
        <v>-37.531809204132593</v>
      </c>
      <c r="G2126" s="8">
        <v>-126.49530369482117</v>
      </c>
      <c r="H2126" s="8">
        <v>89.676253158856682</v>
      </c>
      <c r="I2126" s="8">
        <v>-36.979168984169007</v>
      </c>
    </row>
    <row r="2127" spans="1:9" x14ac:dyDescent="0.25">
      <c r="A2127">
        <v>1</v>
      </c>
      <c r="B2127">
        <v>186</v>
      </c>
      <c r="C2127">
        <v>186</v>
      </c>
      <c r="D2127" s="8">
        <v>-144.28907307741008</v>
      </c>
      <c r="E2127" s="8">
        <v>128.47919132391866</v>
      </c>
      <c r="F2127" s="8">
        <v>32.158814998951144</v>
      </c>
      <c r="G2127" s="8">
        <v>-68.435933412775668</v>
      </c>
      <c r="H2127" s="8">
        <v>52.626051659284272</v>
      </c>
      <c r="I2127" s="8">
        <v>32.742518542489115</v>
      </c>
    </row>
    <row r="2128" spans="1:9" x14ac:dyDescent="0.25">
      <c r="A2128">
        <v>2</v>
      </c>
      <c r="B2128">
        <v>186</v>
      </c>
      <c r="C2128">
        <v>186</v>
      </c>
      <c r="D2128" s="8">
        <v>60.690804014286485</v>
      </c>
      <c r="E2128" s="8">
        <v>-76.147885773289104</v>
      </c>
      <c r="F2128" s="8">
        <v>32.304740884979154</v>
      </c>
      <c r="G2128" s="8">
        <v>98.61737384676816</v>
      </c>
      <c r="H2128" s="8">
        <v>-114.07445560577078</v>
      </c>
      <c r="I2128" s="8">
        <v>32.596592656748136</v>
      </c>
    </row>
    <row r="2129" spans="1:9" x14ac:dyDescent="0.25">
      <c r="A2129">
        <v>3</v>
      </c>
      <c r="B2129">
        <v>186</v>
      </c>
      <c r="C2129">
        <v>186</v>
      </c>
      <c r="D2129" s="8">
        <v>110.58165995289396</v>
      </c>
      <c r="E2129" s="8">
        <v>-102.11016949963205</v>
      </c>
      <c r="F2129" s="8">
        <v>-45.641680662634442</v>
      </c>
      <c r="G2129" s="8">
        <v>57.40870258946341</v>
      </c>
      <c r="H2129" s="8">
        <v>-48.937212136201488</v>
      </c>
      <c r="I2129" s="8">
        <v>-45.34982889086546</v>
      </c>
    </row>
    <row r="2130" spans="1:9" x14ac:dyDescent="0.25">
      <c r="A2130">
        <v>4</v>
      </c>
      <c r="B2130">
        <v>186</v>
      </c>
      <c r="C2130">
        <v>186</v>
      </c>
      <c r="D2130" s="8">
        <v>119.80130686781663</v>
      </c>
      <c r="E2130" s="8">
        <v>-104.44496306033801</v>
      </c>
      <c r="F2130" s="8">
        <v>-45.577025396895934</v>
      </c>
      <c r="G2130" s="8">
        <v>7.6781719037127614</v>
      </c>
      <c r="H2130" s="8">
        <v>7.6781719037658513</v>
      </c>
      <c r="I2130" s="8">
        <v>-45.414484155730179</v>
      </c>
    </row>
    <row r="2131" spans="1:9" x14ac:dyDescent="0.25">
      <c r="A2131">
        <v>5</v>
      </c>
      <c r="B2131">
        <v>186</v>
      </c>
      <c r="C2131">
        <v>186</v>
      </c>
      <c r="D2131" s="8">
        <v>19.468598874451821</v>
      </c>
      <c r="E2131" s="8">
        <v>19.468598874381023</v>
      </c>
      <c r="F2131" s="8">
        <v>13.149215867438528</v>
      </c>
      <c r="G2131" s="8">
        <v>149.96364890994155</v>
      </c>
      <c r="H2131" s="8">
        <v>-111.02645116110872</v>
      </c>
      <c r="I2131" s="8">
        <v>13.644422509684695</v>
      </c>
    </row>
    <row r="2132" spans="1:9" x14ac:dyDescent="0.25">
      <c r="A2132">
        <v>6</v>
      </c>
      <c r="B2132">
        <v>186</v>
      </c>
      <c r="C2132">
        <v>186</v>
      </c>
      <c r="D2132" s="8">
        <v>70.83449722765954</v>
      </c>
      <c r="E2132" s="8">
        <v>-49.45467328421595</v>
      </c>
      <c r="F2132" s="8">
        <v>13.621989500878101</v>
      </c>
      <c r="G2132" s="8">
        <v>89.86731655706771</v>
      </c>
      <c r="H2132" s="8">
        <v>-68.487492613624113</v>
      </c>
      <c r="I2132" s="8">
        <v>13.900441884611988</v>
      </c>
    </row>
    <row r="2133" spans="1:9" x14ac:dyDescent="0.25">
      <c r="A2133">
        <v>7</v>
      </c>
      <c r="B2133">
        <v>186</v>
      </c>
      <c r="C2133">
        <v>186</v>
      </c>
      <c r="D2133" s="8">
        <v>70.767280570247991</v>
      </c>
      <c r="E2133" s="8">
        <v>-87.58752860037707</v>
      </c>
      <c r="F2133" s="8">
        <v>-16.124632901830402</v>
      </c>
      <c r="G2133" s="8">
        <v>48.658234057861492</v>
      </c>
      <c r="H2133" s="8">
        <v>-65.478482087990571</v>
      </c>
      <c r="I2133" s="8">
        <v>-15.846180518096515</v>
      </c>
    </row>
    <row r="2134" spans="1:9" x14ac:dyDescent="0.25">
      <c r="A2134">
        <v>8</v>
      </c>
      <c r="B2134">
        <v>186</v>
      </c>
      <c r="C2134">
        <v>186</v>
      </c>
      <c r="D2134" s="8">
        <v>108.51340624047694</v>
      </c>
      <c r="E2134" s="8">
        <v>-139.12778075835288</v>
      </c>
      <c r="F2134" s="8">
        <v>-15.868613526999843</v>
      </c>
      <c r="G2134" s="8">
        <v>-43.646929711601359</v>
      </c>
      <c r="H2134" s="8">
        <v>13.032555193725408</v>
      </c>
      <c r="I2134" s="8">
        <v>-15.373406884753676</v>
      </c>
    </row>
    <row r="2135" spans="1:9" x14ac:dyDescent="0.25">
      <c r="A2135">
        <v>9</v>
      </c>
      <c r="B2135">
        <v>186</v>
      </c>
      <c r="C2135">
        <v>186</v>
      </c>
      <c r="D2135" s="8">
        <v>-42.729113969571728</v>
      </c>
      <c r="E2135" s="8">
        <v>13.950370935747632</v>
      </c>
      <c r="F2135" s="8">
        <v>-5.3468705668277483</v>
      </c>
      <c r="G2135" s="8">
        <v>-106.73006657041812</v>
      </c>
      <c r="H2135" s="8">
        <v>77.951323536594018</v>
      </c>
      <c r="I2135" s="8">
        <v>-4.699116556127132</v>
      </c>
    </row>
    <row r="2136" spans="1:9" x14ac:dyDescent="0.25">
      <c r="A2136">
        <v>10</v>
      </c>
      <c r="B2136">
        <v>186</v>
      </c>
      <c r="C2136">
        <v>186</v>
      </c>
      <c r="D2136" s="8">
        <v>-107.09534779021695</v>
      </c>
      <c r="E2136" s="8">
        <v>77.586042316794249</v>
      </c>
      <c r="F2136" s="8">
        <v>6.9233075734302556</v>
      </c>
      <c r="G2136" s="8">
        <v>-14.754652736709913</v>
      </c>
      <c r="H2136" s="8">
        <v>-14.754652736712773</v>
      </c>
      <c r="I2136" s="8">
        <v>7.5710615841308719</v>
      </c>
    </row>
    <row r="2137" spans="1:9" x14ac:dyDescent="0.25">
      <c r="A2137">
        <v>11</v>
      </c>
      <c r="B2137">
        <v>186</v>
      </c>
      <c r="C2137">
        <v>186</v>
      </c>
      <c r="D2137" s="8">
        <v>-14.721554712926489</v>
      </c>
      <c r="E2137" s="8">
        <v>-14.721554712922467</v>
      </c>
      <c r="F2137" s="8">
        <v>-9.3623645100436352</v>
      </c>
      <c r="G2137" s="8">
        <v>-129.88630722379148</v>
      </c>
      <c r="H2137" s="8">
        <v>100.44319779794252</v>
      </c>
      <c r="I2137" s="8">
        <v>-8.7146104993430189</v>
      </c>
    </row>
    <row r="2138" spans="1:9" x14ac:dyDescent="0.25">
      <c r="A2138">
        <v>12</v>
      </c>
      <c r="B2138">
        <v>186</v>
      </c>
      <c r="C2138">
        <v>186</v>
      </c>
      <c r="D2138" s="8">
        <v>-130.14423010403675</v>
      </c>
      <c r="E2138" s="8">
        <v>100.18527491769952</v>
      </c>
      <c r="F2138" s="8">
        <v>5.0042981827816817</v>
      </c>
      <c r="G2138" s="8">
        <v>-62.254776635508534</v>
      </c>
      <c r="H2138" s="8">
        <v>32.295821449171299</v>
      </c>
      <c r="I2138" s="8">
        <v>5.6520521934822989</v>
      </c>
    </row>
    <row r="2139" spans="1:9" x14ac:dyDescent="0.25">
      <c r="A2139">
        <v>13</v>
      </c>
      <c r="B2139">
        <v>186</v>
      </c>
      <c r="C2139">
        <v>186</v>
      </c>
      <c r="D2139" s="8">
        <v>-63.795796476966501</v>
      </c>
      <c r="E2139" s="8">
        <v>30.754801607706899</v>
      </c>
      <c r="F2139" s="8">
        <v>17.775073063987254</v>
      </c>
      <c r="G2139" s="8">
        <v>111.75856635689725</v>
      </c>
      <c r="H2139" s="8">
        <v>-144.79956122615684</v>
      </c>
      <c r="I2139" s="8">
        <v>18.270279706233421</v>
      </c>
    </row>
    <row r="2140" spans="1:9" x14ac:dyDescent="0.25">
      <c r="A2140">
        <v>14</v>
      </c>
      <c r="B2140">
        <v>186</v>
      </c>
      <c r="C2140">
        <v>186</v>
      </c>
      <c r="D2140" s="8">
        <v>50.048423176276231</v>
      </c>
      <c r="E2140" s="8">
        <v>-68.198071026727973</v>
      </c>
      <c r="F2140" s="8">
        <v>18.247846697264382</v>
      </c>
      <c r="G2140" s="8">
        <v>75.479158665731035</v>
      </c>
      <c r="H2140" s="8">
        <v>-93.628806516182777</v>
      </c>
      <c r="I2140" s="8">
        <v>18.526299080998267</v>
      </c>
    </row>
    <row r="2141" spans="1:9" x14ac:dyDescent="0.25">
      <c r="A2141">
        <v>15</v>
      </c>
      <c r="B2141">
        <v>186</v>
      </c>
      <c r="C2141">
        <v>186</v>
      </c>
      <c r="D2141" s="8">
        <v>96.875560103405064</v>
      </c>
      <c r="E2141" s="8">
        <v>-72.232405078436926</v>
      </c>
      <c r="F2141" s="8">
        <v>-14.815986764394365</v>
      </c>
      <c r="G2141" s="8">
        <v>76.576471813903282</v>
      </c>
      <c r="H2141" s="8">
        <v>-51.933316788935144</v>
      </c>
      <c r="I2141" s="8">
        <v>-14.537534380660476</v>
      </c>
    </row>
    <row r="2142" spans="1:9" x14ac:dyDescent="0.25">
      <c r="A2142">
        <v>16</v>
      </c>
      <c r="B2142">
        <v>186</v>
      </c>
      <c r="C2142">
        <v>186</v>
      </c>
      <c r="D2142" s="8">
        <v>161.86010274683781</v>
      </c>
      <c r="E2142" s="8">
        <v>-116.96618265170707</v>
      </c>
      <c r="F2142" s="8">
        <v>-14.559967389671073</v>
      </c>
      <c r="G2142" s="8">
        <v>22.446960047563309</v>
      </c>
      <c r="H2142" s="8">
        <v>22.446960047567437</v>
      </c>
      <c r="I2142" s="8">
        <v>-14.064760747424907</v>
      </c>
    </row>
    <row r="2143" spans="1:9" x14ac:dyDescent="0.25">
      <c r="A2143">
        <v>17</v>
      </c>
      <c r="B2143">
        <v>186</v>
      </c>
      <c r="C2143">
        <v>186</v>
      </c>
      <c r="D2143" s="8">
        <v>8.4084603223588683</v>
      </c>
      <c r="E2143" s="8">
        <v>8.4084603224367509</v>
      </c>
      <c r="F2143" s="8">
        <v>52.18550996218606</v>
      </c>
      <c r="G2143" s="8">
        <v>137.21861683551262</v>
      </c>
      <c r="H2143" s="8">
        <v>-120.40169619071699</v>
      </c>
      <c r="I2143" s="8">
        <v>52.348051203351829</v>
      </c>
    </row>
    <row r="2144" spans="1:9" x14ac:dyDescent="0.25">
      <c r="A2144">
        <v>18</v>
      </c>
      <c r="B2144">
        <v>186</v>
      </c>
      <c r="C2144">
        <v>186</v>
      </c>
      <c r="D2144" s="8">
        <v>65.729028451906842</v>
      </c>
      <c r="E2144" s="8">
        <v>-56.444097770013549</v>
      </c>
      <c r="F2144" s="8">
        <v>52.120854696860619</v>
      </c>
      <c r="G2144" s="8">
        <v>126.81559156285364</v>
      </c>
      <c r="H2144" s="8">
        <v>-117.53066088096035</v>
      </c>
      <c r="I2144" s="8">
        <v>52.412706468629608</v>
      </c>
    </row>
    <row r="2145" spans="1:9" x14ac:dyDescent="0.25">
      <c r="A2145">
        <v>19</v>
      </c>
      <c r="B2145">
        <v>186</v>
      </c>
      <c r="C2145">
        <v>186</v>
      </c>
      <c r="D2145" s="8">
        <v>113.25105390480766</v>
      </c>
      <c r="E2145" s="8">
        <v>-131.09519853904277</v>
      </c>
      <c r="F2145" s="8">
        <v>-36.318757649331211</v>
      </c>
      <c r="G2145" s="8">
        <v>70.974220593424405</v>
      </c>
      <c r="H2145" s="8">
        <v>-88.818365227659513</v>
      </c>
      <c r="I2145" s="8">
        <v>-36.026905877562228</v>
      </c>
    </row>
    <row r="2146" spans="1:9" x14ac:dyDescent="0.25">
      <c r="A2146">
        <v>20</v>
      </c>
      <c r="B2146">
        <v>186</v>
      </c>
      <c r="C2146">
        <v>186</v>
      </c>
      <c r="D2146" s="8">
        <v>-72.943412662191037</v>
      </c>
      <c r="E2146" s="8">
        <v>54.746468033631636</v>
      </c>
      <c r="F2146" s="8">
        <v>-36.464683535159836</v>
      </c>
      <c r="G2146" s="8">
        <v>-157.49707928482979</v>
      </c>
      <c r="H2146" s="8">
        <v>139.30013465627036</v>
      </c>
      <c r="I2146" s="8">
        <v>-35.880979991621864</v>
      </c>
    </row>
    <row r="2147" spans="1:9" x14ac:dyDescent="0.25">
      <c r="A2147">
        <v>21</v>
      </c>
      <c r="B2147">
        <v>186</v>
      </c>
      <c r="C2147">
        <v>186</v>
      </c>
      <c r="D2147" s="8">
        <v>-99.344769508281473</v>
      </c>
      <c r="E2147" s="8">
        <v>-99.34476950827144</v>
      </c>
      <c r="F2147" s="8">
        <v>-0.24864625325104012</v>
      </c>
      <c r="G2147" s="8">
        <v>-99.344769508271639</v>
      </c>
      <c r="H2147" s="8">
        <v>-99.344769508281274</v>
      </c>
      <c r="I2147" s="8">
        <v>0.2486462532514504</v>
      </c>
    </row>
    <row r="2148" spans="1:9" x14ac:dyDescent="0.25">
      <c r="A2148">
        <v>22</v>
      </c>
      <c r="B2148">
        <v>186</v>
      </c>
      <c r="C2148">
        <v>186</v>
      </c>
      <c r="D2148" s="8">
        <v>3.6310139072894581</v>
      </c>
      <c r="E2148" s="8">
        <v>3.6310139072901926</v>
      </c>
      <c r="F2148" s="8">
        <v>-0.37773921846617531</v>
      </c>
      <c r="G2148" s="8">
        <v>3.6310139072902152</v>
      </c>
      <c r="H2148" s="8">
        <v>3.6310139072894354</v>
      </c>
      <c r="I2148" s="8">
        <v>0.37773921846619607</v>
      </c>
    </row>
    <row r="2149" spans="1:9" x14ac:dyDescent="0.25">
      <c r="A2149">
        <v>23</v>
      </c>
      <c r="B2149">
        <v>186</v>
      </c>
      <c r="C2149">
        <v>186</v>
      </c>
      <c r="D2149" s="8">
        <v>-112.71861785967845</v>
      </c>
      <c r="E2149" s="8">
        <v>-112.71861785967921</v>
      </c>
      <c r="F2149" s="8">
        <v>-0.24864625325126161</v>
      </c>
      <c r="G2149" s="8">
        <v>-112.7186178596792</v>
      </c>
      <c r="H2149" s="8">
        <v>-112.71861785967846</v>
      </c>
      <c r="I2149" s="8">
        <v>0.24864625325122888</v>
      </c>
    </row>
    <row r="2150" spans="1:9" x14ac:dyDescent="0.25">
      <c r="A2150">
        <v>24</v>
      </c>
      <c r="B2150">
        <v>186</v>
      </c>
      <c r="C2150">
        <v>186</v>
      </c>
      <c r="D2150" s="8">
        <v>-141.65070905260609</v>
      </c>
      <c r="E2150" s="8">
        <v>113.62659663894011</v>
      </c>
      <c r="F2150" s="8">
        <v>32.174346660743659</v>
      </c>
      <c r="G2150" s="8">
        <v>130.26036763694941</v>
      </c>
      <c r="H2150" s="8">
        <v>-158.2844800506154</v>
      </c>
      <c r="I2150" s="8">
        <v>32.726986880707244</v>
      </c>
    </row>
    <row r="2151" spans="1:9" x14ac:dyDescent="0.25">
      <c r="A2151">
        <v>25</v>
      </c>
      <c r="B2151">
        <v>186</v>
      </c>
      <c r="C2151">
        <v>186</v>
      </c>
      <c r="D2151" s="8">
        <v>152.31817782832175</v>
      </c>
      <c r="E2151" s="8">
        <v>-184.62839341472264</v>
      </c>
      <c r="F2151" s="8">
        <v>-36.449151873373751</v>
      </c>
      <c r="G2151" s="8">
        <v>-150.7817153475921</v>
      </c>
      <c r="H2151" s="8">
        <v>118.47149976119121</v>
      </c>
      <c r="I2151" s="8">
        <v>-35.896511653410165</v>
      </c>
    </row>
    <row r="2152" spans="1:9" x14ac:dyDescent="0.25">
      <c r="A2152">
        <v>1</v>
      </c>
      <c r="B2152">
        <v>187</v>
      </c>
      <c r="C2152">
        <v>187</v>
      </c>
      <c r="D2152" s="8">
        <v>-187.34741308324169</v>
      </c>
      <c r="E2152" s="8">
        <v>173.30319084508722</v>
      </c>
      <c r="F2152" s="8">
        <v>35.880979991584198</v>
      </c>
      <c r="G2152" s="8">
        <v>-102.79374646069103</v>
      </c>
      <c r="H2152" s="8">
        <v>88.74952422253655</v>
      </c>
      <c r="I2152" s="8">
        <v>36.46468353512217</v>
      </c>
    </row>
    <row r="2153" spans="1:9" x14ac:dyDescent="0.25">
      <c r="A2153">
        <v>2</v>
      </c>
      <c r="B2153">
        <v>187</v>
      </c>
      <c r="C2153">
        <v>187</v>
      </c>
      <c r="D2153" s="8">
        <v>41.123886794829438</v>
      </c>
      <c r="E2153" s="8">
        <v>-54.815309038500565</v>
      </c>
      <c r="F2153" s="8">
        <v>36.026905877610439</v>
      </c>
      <c r="G2153" s="8">
        <v>83.400720106266249</v>
      </c>
      <c r="H2153" s="8">
        <v>-97.092142349937376</v>
      </c>
      <c r="I2153" s="8">
        <v>36.318757649379421</v>
      </c>
    </row>
    <row r="2154" spans="1:9" x14ac:dyDescent="0.25">
      <c r="A2154">
        <v>3</v>
      </c>
      <c r="B2154">
        <v>187</v>
      </c>
      <c r="C2154">
        <v>187</v>
      </c>
      <c r="D2154" s="8">
        <v>94.882279616591745</v>
      </c>
      <c r="E2154" s="8">
        <v>-85.610582839601193</v>
      </c>
      <c r="F2154" s="8">
        <v>-38.754174403965109</v>
      </c>
      <c r="G2154" s="8">
        <v>49.759064002245971</v>
      </c>
      <c r="H2154" s="8">
        <v>-40.487367225255433</v>
      </c>
      <c r="I2154" s="8">
        <v>-38.462322632196127</v>
      </c>
    </row>
    <row r="2155" spans="1:9" x14ac:dyDescent="0.25">
      <c r="A2155">
        <v>4</v>
      </c>
      <c r="B2155">
        <v>187</v>
      </c>
      <c r="C2155">
        <v>187</v>
      </c>
      <c r="D2155" s="8">
        <v>103.54562951068039</v>
      </c>
      <c r="E2155" s="8">
        <v>-86.752471072736483</v>
      </c>
      <c r="F2155" s="8">
        <v>-38.689519138230025</v>
      </c>
      <c r="G2155" s="8">
        <v>8.3965792189449786</v>
      </c>
      <c r="H2155" s="8">
        <v>8.3965792189989195</v>
      </c>
      <c r="I2155" s="8">
        <v>-38.52697789706427</v>
      </c>
    </row>
    <row r="2156" spans="1:9" x14ac:dyDescent="0.25">
      <c r="A2156">
        <v>5</v>
      </c>
      <c r="B2156">
        <v>187</v>
      </c>
      <c r="C2156">
        <v>187</v>
      </c>
      <c r="D2156" s="8">
        <v>17.328308042812694</v>
      </c>
      <c r="E2156" s="8">
        <v>17.328308042743316</v>
      </c>
      <c r="F2156" s="8">
        <v>16.480359016616397</v>
      </c>
      <c r="G2156" s="8">
        <v>180.2711866119962</v>
      </c>
      <c r="H2156" s="8">
        <v>-145.61457052644022</v>
      </c>
      <c r="I2156" s="8">
        <v>16.975565658862564</v>
      </c>
    </row>
    <row r="2157" spans="1:9" x14ac:dyDescent="0.25">
      <c r="A2157">
        <v>6</v>
      </c>
      <c r="B2157">
        <v>187</v>
      </c>
      <c r="C2157">
        <v>187</v>
      </c>
      <c r="D2157" s="8">
        <v>84.61701931786763</v>
      </c>
      <c r="E2157" s="8">
        <v>-65.582269456513387</v>
      </c>
      <c r="F2157" s="8">
        <v>16.953132650087113</v>
      </c>
      <c r="G2157" s="8">
        <v>108.25706573642802</v>
      </c>
      <c r="H2157" s="8">
        <v>-89.222315875073775</v>
      </c>
      <c r="I2157" s="8">
        <v>17.231585033821002</v>
      </c>
    </row>
    <row r="2158" spans="1:9" x14ac:dyDescent="0.25">
      <c r="A2158">
        <v>7</v>
      </c>
      <c r="B2158">
        <v>187</v>
      </c>
      <c r="C2158">
        <v>187</v>
      </c>
      <c r="D2158" s="8">
        <v>89.952734236927782</v>
      </c>
      <c r="E2158" s="8">
        <v>-107.52664737450668</v>
      </c>
      <c r="F2158" s="8">
        <v>-14.197713086609983</v>
      </c>
      <c r="G2158" s="8">
        <v>70.508765979560607</v>
      </c>
      <c r="H2158" s="8">
        <v>-88.082679117139506</v>
      </c>
      <c r="I2158" s="8">
        <v>-13.919260702876096</v>
      </c>
    </row>
    <row r="2159" spans="1:9" x14ac:dyDescent="0.25">
      <c r="A2159">
        <v>8</v>
      </c>
      <c r="B2159">
        <v>187</v>
      </c>
      <c r="C2159">
        <v>187</v>
      </c>
      <c r="D2159" s="8">
        <v>156.05202487572225</v>
      </c>
      <c r="E2159" s="8">
        <v>-188.04210221843991</v>
      </c>
      <c r="F2159" s="8">
        <v>-13.941693711787066</v>
      </c>
      <c r="G2159" s="8">
        <v>22.661330743940116</v>
      </c>
      <c r="H2159" s="8">
        <v>-54.651408086657796</v>
      </c>
      <c r="I2159" s="8">
        <v>-13.446487069540899</v>
      </c>
    </row>
    <row r="2160" spans="1:9" x14ac:dyDescent="0.25">
      <c r="A2160">
        <v>9</v>
      </c>
      <c r="B2160">
        <v>187</v>
      </c>
      <c r="C2160">
        <v>187</v>
      </c>
      <c r="D2160" s="8">
        <v>23.579146485969254</v>
      </c>
      <c r="E2160" s="8">
        <v>-53.733592344636087</v>
      </c>
      <c r="F2160" s="8">
        <v>-6.4572516165600549</v>
      </c>
      <c r="G2160" s="8">
        <v>-54.569832399006515</v>
      </c>
      <c r="H2160" s="8">
        <v>24.415386540339682</v>
      </c>
      <c r="I2160" s="8">
        <v>-5.8094976058594376</v>
      </c>
    </row>
    <row r="2161" spans="1:9" x14ac:dyDescent="0.25">
      <c r="A2161">
        <v>10</v>
      </c>
      <c r="B2161">
        <v>187</v>
      </c>
      <c r="C2161">
        <v>187</v>
      </c>
      <c r="D2161" s="8">
        <v>-54.935113618816779</v>
      </c>
      <c r="E2161" s="8">
        <v>24.050105320528665</v>
      </c>
      <c r="F2161" s="8">
        <v>2.7756256587630781</v>
      </c>
      <c r="G2161" s="8">
        <v>-15.442504149142557</v>
      </c>
      <c r="H2161" s="8">
        <v>-15.442504149145559</v>
      </c>
      <c r="I2161" s="8">
        <v>3.4233796694636949</v>
      </c>
    </row>
    <row r="2162" spans="1:9" x14ac:dyDescent="0.25">
      <c r="A2162">
        <v>11</v>
      </c>
      <c r="B2162">
        <v>187</v>
      </c>
      <c r="C2162">
        <v>187</v>
      </c>
      <c r="D2162" s="8">
        <v>-14.033703300506074</v>
      </c>
      <c r="E2162" s="8">
        <v>-14.033703300501911</v>
      </c>
      <c r="F2162" s="8">
        <v>-13.510046424724376</v>
      </c>
      <c r="G2162" s="8">
        <v>-182.04654139537675</v>
      </c>
      <c r="H2162" s="8">
        <v>153.97913479436878</v>
      </c>
      <c r="I2162" s="8">
        <v>-12.862292414023761</v>
      </c>
    </row>
    <row r="2163" spans="1:9" x14ac:dyDescent="0.25">
      <c r="A2163">
        <v>12</v>
      </c>
      <c r="B2163">
        <v>187</v>
      </c>
      <c r="C2163">
        <v>187</v>
      </c>
      <c r="D2163" s="8">
        <v>-182.30446427560688</v>
      </c>
      <c r="E2163" s="8">
        <v>153.72121191414064</v>
      </c>
      <c r="F2163" s="8">
        <v>3.8939171330640661</v>
      </c>
      <c r="G2163" s="8">
        <v>-128.56303709102096</v>
      </c>
      <c r="H2163" s="8">
        <v>99.979784729554709</v>
      </c>
      <c r="I2163" s="8">
        <v>4.5416711437646828</v>
      </c>
    </row>
    <row r="2164" spans="1:9" x14ac:dyDescent="0.25">
      <c r="A2164">
        <v>13</v>
      </c>
      <c r="B2164">
        <v>187</v>
      </c>
      <c r="C2164">
        <v>187</v>
      </c>
      <c r="D2164" s="8">
        <v>-130.10405693248663</v>
      </c>
      <c r="E2164" s="8">
        <v>98.438764888082133</v>
      </c>
      <c r="F2164" s="8">
        <v>19.701992879222882</v>
      </c>
      <c r="G2164" s="8">
        <v>64.219947721895608</v>
      </c>
      <c r="H2164" s="8">
        <v>-95.885239766300117</v>
      </c>
      <c r="I2164" s="8">
        <v>20.197199521469045</v>
      </c>
    </row>
    <row r="2165" spans="1:9" x14ac:dyDescent="0.25">
      <c r="A2165">
        <v>14</v>
      </c>
      <c r="B2165">
        <v>187</v>
      </c>
      <c r="C2165">
        <v>187</v>
      </c>
      <c r="D2165" s="8">
        <v>28.197891254678051</v>
      </c>
      <c r="E2165" s="8">
        <v>-45.593873997702076</v>
      </c>
      <c r="F2165" s="8">
        <v>20.174766512470274</v>
      </c>
      <c r="G2165" s="8">
        <v>56.293704999132274</v>
      </c>
      <c r="H2165" s="8">
        <v>-73.689687742156309</v>
      </c>
      <c r="I2165" s="8">
        <v>20.453218896204163</v>
      </c>
    </row>
    <row r="2166" spans="1:9" x14ac:dyDescent="0.25">
      <c r="A2166">
        <v>15</v>
      </c>
      <c r="B2166">
        <v>187</v>
      </c>
      <c r="C2166">
        <v>187</v>
      </c>
      <c r="D2166" s="8">
        <v>78.48581092414733</v>
      </c>
      <c r="E2166" s="8">
        <v>-51.49758181707216</v>
      </c>
      <c r="F2166" s="8">
        <v>-11.48484361523087</v>
      </c>
      <c r="G2166" s="8">
        <v>62.793949723733519</v>
      </c>
      <c r="H2166" s="8">
        <v>-35.805720616658348</v>
      </c>
      <c r="I2166" s="8">
        <v>-11.206391231496983</v>
      </c>
    </row>
    <row r="2167" spans="1:9" x14ac:dyDescent="0.25">
      <c r="A2167">
        <v>16</v>
      </c>
      <c r="B2167">
        <v>187</v>
      </c>
      <c r="C2167">
        <v>187</v>
      </c>
      <c r="D2167" s="8">
        <v>131.55256504487551</v>
      </c>
      <c r="E2167" s="8">
        <v>-82.37806328640815</v>
      </c>
      <c r="F2167" s="8">
        <v>-11.228824240499693</v>
      </c>
      <c r="G2167" s="8">
        <v>24.587250879231718</v>
      </c>
      <c r="H2167" s="8">
        <v>24.587250879235633</v>
      </c>
      <c r="I2167" s="8">
        <v>-10.733617598253526</v>
      </c>
    </row>
    <row r="2168" spans="1:9" x14ac:dyDescent="0.25">
      <c r="A2168">
        <v>17</v>
      </c>
      <c r="B2168">
        <v>187</v>
      </c>
      <c r="C2168">
        <v>187</v>
      </c>
      <c r="D2168" s="8">
        <v>7.6900530071369859</v>
      </c>
      <c r="E2168" s="8">
        <v>7.6900530072166804</v>
      </c>
      <c r="F2168" s="8">
        <v>59.073016220901003</v>
      </c>
      <c r="G2168" s="8">
        <v>153.47429419278237</v>
      </c>
      <c r="H2168" s="8">
        <v>-138.09418817842871</v>
      </c>
      <c r="I2168" s="8">
        <v>59.235557462066758</v>
      </c>
    </row>
    <row r="2169" spans="1:9" x14ac:dyDescent="0.25">
      <c r="A2169">
        <v>18</v>
      </c>
      <c r="B2169">
        <v>187</v>
      </c>
      <c r="C2169">
        <v>187</v>
      </c>
      <c r="D2169" s="8">
        <v>73.378667039188869</v>
      </c>
      <c r="E2169" s="8">
        <v>-64.893942681011268</v>
      </c>
      <c r="F2169" s="8">
        <v>59.008360955573956</v>
      </c>
      <c r="G2169" s="8">
        <v>142.51497189927312</v>
      </c>
      <c r="H2169" s="8">
        <v>-134.03024754109555</v>
      </c>
      <c r="I2169" s="8">
        <v>59.300212727342938</v>
      </c>
    </row>
    <row r="2170" spans="1:9" x14ac:dyDescent="0.25">
      <c r="A2170">
        <v>19</v>
      </c>
      <c r="B2170">
        <v>187</v>
      </c>
      <c r="C2170">
        <v>187</v>
      </c>
      <c r="D2170" s="8">
        <v>128.46770764541353</v>
      </c>
      <c r="E2170" s="8">
        <v>-148.07751179499022</v>
      </c>
      <c r="F2170" s="8">
        <v>-32.59659265672957</v>
      </c>
      <c r="G2170" s="8">
        <v>90.541137812949742</v>
      </c>
      <c r="H2170" s="8">
        <v>-110.15094196252643</v>
      </c>
      <c r="I2170" s="8">
        <v>-32.304740884960587</v>
      </c>
    </row>
    <row r="2171" spans="1:9" x14ac:dyDescent="0.25">
      <c r="A2171">
        <v>20</v>
      </c>
      <c r="B2171">
        <v>187</v>
      </c>
      <c r="C2171">
        <v>187</v>
      </c>
      <c r="D2171" s="8">
        <v>-38.585599614351395</v>
      </c>
      <c r="E2171" s="8">
        <v>18.622995470450419</v>
      </c>
      <c r="F2171" s="8">
        <v>-32.742518542562685</v>
      </c>
      <c r="G2171" s="8">
        <v>-114.43873927915783</v>
      </c>
      <c r="H2171" s="8">
        <v>94.47613513525684</v>
      </c>
      <c r="I2171" s="8">
        <v>-32.158814999024713</v>
      </c>
    </row>
    <row r="2172" spans="1:9" x14ac:dyDescent="0.25">
      <c r="A2172">
        <v>21</v>
      </c>
      <c r="B2172">
        <v>187</v>
      </c>
      <c r="C2172">
        <v>187</v>
      </c>
      <c r="D2172" s="8">
        <v>-95.310458602830778</v>
      </c>
      <c r="E2172" s="8">
        <v>-95.310458602820233</v>
      </c>
      <c r="F2172" s="8">
        <v>-0.24864625325102852</v>
      </c>
      <c r="G2172" s="8">
        <v>-95.310458602820418</v>
      </c>
      <c r="H2172" s="8">
        <v>-95.310458602830593</v>
      </c>
      <c r="I2172" s="8">
        <v>0.248646253251462</v>
      </c>
    </row>
    <row r="2173" spans="1:9" x14ac:dyDescent="0.25">
      <c r="A2173">
        <v>22</v>
      </c>
      <c r="B2173">
        <v>187</v>
      </c>
      <c r="C2173">
        <v>187</v>
      </c>
      <c r="D2173" s="8">
        <v>3.631013907323994</v>
      </c>
      <c r="E2173" s="8">
        <v>3.6310139073246743</v>
      </c>
      <c r="F2173" s="8">
        <v>-0.37773921846617475</v>
      </c>
      <c r="G2173" s="8">
        <v>3.6310139073246916</v>
      </c>
      <c r="H2173" s="8">
        <v>3.6310139073239767</v>
      </c>
      <c r="I2173" s="8">
        <v>0.37773921846619662</v>
      </c>
    </row>
    <row r="2174" spans="1:9" x14ac:dyDescent="0.25">
      <c r="A2174">
        <v>23</v>
      </c>
      <c r="B2174">
        <v>187</v>
      </c>
      <c r="C2174">
        <v>187</v>
      </c>
      <c r="D2174" s="8">
        <v>-116.7529287652261</v>
      </c>
      <c r="E2174" s="8">
        <v>-116.75292876522698</v>
      </c>
      <c r="F2174" s="8">
        <v>-0.24864625325126247</v>
      </c>
      <c r="G2174" s="8">
        <v>-116.75292876522697</v>
      </c>
      <c r="H2174" s="8">
        <v>-116.75292876522612</v>
      </c>
      <c r="I2174" s="8">
        <v>0.24864625325122799</v>
      </c>
    </row>
    <row r="2175" spans="1:9" x14ac:dyDescent="0.25">
      <c r="A2175">
        <v>24</v>
      </c>
      <c r="B2175">
        <v>187</v>
      </c>
      <c r="C2175">
        <v>187</v>
      </c>
      <c r="D2175" s="8">
        <v>-214.3757066354558</v>
      </c>
      <c r="E2175" s="8">
        <v>189.52193335661133</v>
      </c>
      <c r="F2175" s="8">
        <v>35.89651165337721</v>
      </c>
      <c r="G2175" s="8">
        <v>88.724186540181847</v>
      </c>
      <c r="H2175" s="8">
        <v>-113.57795981902629</v>
      </c>
      <c r="I2175" s="8">
        <v>36.449151873340789</v>
      </c>
    </row>
    <row r="2176" spans="1:9" x14ac:dyDescent="0.25">
      <c r="A2176">
        <v>25</v>
      </c>
      <c r="B2176">
        <v>187</v>
      </c>
      <c r="C2176">
        <v>187</v>
      </c>
      <c r="D2176" s="8">
        <v>193.8543589252306</v>
      </c>
      <c r="E2176" s="8">
        <v>-229.33491364647108</v>
      </c>
      <c r="F2176" s="8">
        <v>-32.726986880776607</v>
      </c>
      <c r="G2176" s="8">
        <v>-78.056717764906267</v>
      </c>
      <c r="H2176" s="8">
        <v>42.576163043665787</v>
      </c>
      <c r="I2176" s="8">
        <v>-32.174346660813022</v>
      </c>
    </row>
    <row r="2177" spans="1:9" x14ac:dyDescent="0.25">
      <c r="A2177">
        <v>1</v>
      </c>
      <c r="B2177">
        <v>188</v>
      </c>
      <c r="C2177">
        <v>188</v>
      </c>
      <c r="D2177" s="8">
        <v>-76.03370498195531</v>
      </c>
      <c r="E2177" s="8">
        <v>71.264014362116853</v>
      </c>
      <c r="F2177" s="8">
        <v>13.649949247803763</v>
      </c>
      <c r="G2177" s="8">
        <v>-43.444871372274541</v>
      </c>
      <c r="H2177" s="8">
        <v>38.675180752436098</v>
      </c>
      <c r="I2177" s="8">
        <v>14.233652791341736</v>
      </c>
    </row>
    <row r="2178" spans="1:9" x14ac:dyDescent="0.25">
      <c r="A2178">
        <v>2</v>
      </c>
      <c r="B2178">
        <v>188</v>
      </c>
      <c r="C2178">
        <v>188</v>
      </c>
      <c r="D2178" s="8">
        <v>12.132545761363064</v>
      </c>
      <c r="E2178" s="8">
        <v>-16.54943638671984</v>
      </c>
      <c r="F2178" s="8">
        <v>13.795875133831947</v>
      </c>
      <c r="G2178" s="8">
        <v>28.426962566368733</v>
      </c>
      <c r="H2178" s="8">
        <v>-32.843853191725515</v>
      </c>
      <c r="I2178" s="8">
        <v>14.087726905600933</v>
      </c>
    </row>
    <row r="2179" spans="1:9" x14ac:dyDescent="0.25">
      <c r="A2179">
        <v>3</v>
      </c>
      <c r="B2179">
        <v>188</v>
      </c>
      <c r="C2179">
        <v>188</v>
      </c>
      <c r="D2179" s="8">
        <v>32.629031648256387</v>
      </c>
      <c r="E2179" s="8">
        <v>-28.641784109827231</v>
      </c>
      <c r="F2179" s="8">
        <v>-13.252033515467591</v>
      </c>
      <c r="G2179" s="8">
        <v>17.311327708447575</v>
      </c>
      <c r="H2179" s="8">
        <v>-13.324080170018421</v>
      </c>
      <c r="I2179" s="8">
        <v>-12.960181743698604</v>
      </c>
    </row>
    <row r="2180" spans="1:9" x14ac:dyDescent="0.25">
      <c r="A2180">
        <v>4</v>
      </c>
      <c r="B2180">
        <v>188</v>
      </c>
      <c r="C2180">
        <v>188</v>
      </c>
      <c r="D2180" s="8">
        <v>35.951989243564071</v>
      </c>
      <c r="E2180" s="8">
        <v>-28.647351146895289</v>
      </c>
      <c r="F2180" s="8">
        <v>-13.187378249750402</v>
      </c>
      <c r="G2180" s="8">
        <v>3.6523190483069681</v>
      </c>
      <c r="H2180" s="8">
        <v>3.6523190483618158</v>
      </c>
      <c r="I2180" s="8">
        <v>-13.024837008584642</v>
      </c>
    </row>
    <row r="2181" spans="1:9" x14ac:dyDescent="0.25">
      <c r="A2181">
        <v>5</v>
      </c>
      <c r="B2181">
        <v>188</v>
      </c>
      <c r="C2181">
        <v>188</v>
      </c>
      <c r="D2181" s="8">
        <v>6.5034240226217888</v>
      </c>
      <c r="E2181" s="8">
        <v>6.5034240225575095</v>
      </c>
      <c r="F2181" s="8">
        <v>7.2568851812729944</v>
      </c>
      <c r="G2181" s="8">
        <v>79.602761173269656</v>
      </c>
      <c r="H2181" s="8">
        <v>-66.595913128090345</v>
      </c>
      <c r="I2181" s="8">
        <v>7.7520918235191605</v>
      </c>
    </row>
    <row r="2182" spans="1:9" x14ac:dyDescent="0.25">
      <c r="A2182">
        <v>6</v>
      </c>
      <c r="B2182">
        <v>188</v>
      </c>
      <c r="C2182">
        <v>188</v>
      </c>
      <c r="D2182" s="8">
        <v>37.278227646286417</v>
      </c>
      <c r="E2182" s="8">
        <v>-30.104087839407502</v>
      </c>
      <c r="F2182" s="8">
        <v>7.7296588147149814</v>
      </c>
      <c r="G2182" s="8">
        <v>48.161500606909236</v>
      </c>
      <c r="H2182" s="8">
        <v>-40.987360800030324</v>
      </c>
      <c r="I2182" s="8">
        <v>8.0081111984488675</v>
      </c>
    </row>
    <row r="2183" spans="1:9" x14ac:dyDescent="0.25">
      <c r="A2183">
        <v>7</v>
      </c>
      <c r="B2183">
        <v>188</v>
      </c>
      <c r="C2183">
        <v>188</v>
      </c>
      <c r="D2183" s="8">
        <v>41.856348870262067</v>
      </c>
      <c r="E2183" s="8">
        <v>-47.292512536607163</v>
      </c>
      <c r="F2183" s="8">
        <v>-5.375286407230913</v>
      </c>
      <c r="G2183" s="8">
        <v>34.614475019721624</v>
      </c>
      <c r="H2183" s="8">
        <v>-40.050638686066719</v>
      </c>
      <c r="I2183" s="8">
        <v>-5.096834023497026</v>
      </c>
    </row>
    <row r="2184" spans="1:9" x14ac:dyDescent="0.25">
      <c r="A2184">
        <v>8</v>
      </c>
      <c r="B2184">
        <v>188</v>
      </c>
      <c r="C2184">
        <v>188</v>
      </c>
      <c r="D2184" s="8">
        <v>76.08282465337777</v>
      </c>
      <c r="E2184" s="8">
        <v>-85.917257440096677</v>
      </c>
      <c r="F2184" s="8">
        <v>-5.1192670324030987</v>
      </c>
      <c r="G2184" s="8">
        <v>28.629172348929565</v>
      </c>
      <c r="H2184" s="8">
        <v>-38.463605135648471</v>
      </c>
      <c r="I2184" s="8">
        <v>-4.6240603901569317</v>
      </c>
    </row>
    <row r="2185" spans="1:9" x14ac:dyDescent="0.25">
      <c r="A2185">
        <v>9</v>
      </c>
      <c r="B2185">
        <v>188</v>
      </c>
      <c r="C2185">
        <v>188</v>
      </c>
      <c r="D2185" s="8">
        <v>29.546988090957065</v>
      </c>
      <c r="E2185" s="8">
        <v>-37.545789393628404</v>
      </c>
      <c r="F2185" s="8">
        <v>-4.2156434778939689</v>
      </c>
      <c r="G2185" s="8">
        <v>-20.040326424645766</v>
      </c>
      <c r="H2185" s="8">
        <v>12.041525121974427</v>
      </c>
      <c r="I2185" s="8">
        <v>-3.5678894671933521</v>
      </c>
    </row>
    <row r="2186" spans="1:9" x14ac:dyDescent="0.25">
      <c r="A2186">
        <v>10</v>
      </c>
      <c r="B2186">
        <v>188</v>
      </c>
      <c r="C2186">
        <v>188</v>
      </c>
      <c r="D2186" s="8">
        <v>-22.795554089273608</v>
      </c>
      <c r="E2186" s="8">
        <v>9.2862974573458885</v>
      </c>
      <c r="F2186" s="8">
        <v>0.93506467606482535</v>
      </c>
      <c r="G2186" s="8">
        <v>-6.7546283159625364</v>
      </c>
      <c r="H2186" s="8">
        <v>-6.7546283159651832</v>
      </c>
      <c r="I2186" s="8">
        <v>1.5828186867654421</v>
      </c>
    </row>
    <row r="2187" spans="1:9" x14ac:dyDescent="0.25">
      <c r="A2187">
        <v>11</v>
      </c>
      <c r="B2187">
        <v>188</v>
      </c>
      <c r="C2187">
        <v>188</v>
      </c>
      <c r="D2187" s="8">
        <v>-6.0336788797534018</v>
      </c>
      <c r="E2187" s="8">
        <v>-6.0336788797495329</v>
      </c>
      <c r="F2187" s="8">
        <v>-7.5218035273496504</v>
      </c>
      <c r="G2187" s="8">
        <v>-97.746747694309477</v>
      </c>
      <c r="H2187" s="8">
        <v>85.679389934806551</v>
      </c>
      <c r="I2187" s="8">
        <v>-6.8740495166490341</v>
      </c>
    </row>
    <row r="2188" spans="1:9" x14ac:dyDescent="0.25">
      <c r="A2188">
        <v>12</v>
      </c>
      <c r="B2188">
        <v>188</v>
      </c>
      <c r="C2188">
        <v>188</v>
      </c>
      <c r="D2188" s="8">
        <v>-95.614724129722063</v>
      </c>
      <c r="E2188" s="8">
        <v>87.81141349939621</v>
      </c>
      <c r="F2188" s="8">
        <v>2.7626900441238731</v>
      </c>
      <c r="G2188" s="8">
        <v>-56.286935030461379</v>
      </c>
      <c r="H2188" s="8">
        <v>48.483624400135511</v>
      </c>
      <c r="I2188" s="8">
        <v>3.4104440548244903</v>
      </c>
    </row>
    <row r="2189" spans="1:9" x14ac:dyDescent="0.25">
      <c r="A2189">
        <v>13</v>
      </c>
      <c r="B2189">
        <v>188</v>
      </c>
      <c r="C2189">
        <v>188</v>
      </c>
      <c r="D2189" s="8">
        <v>-57.827954871918905</v>
      </c>
      <c r="E2189" s="8">
        <v>46.942604558670936</v>
      </c>
      <c r="F2189" s="8">
        <v>8.9526463846119437</v>
      </c>
      <c r="G2189" s="8">
        <v>31.789366134694973</v>
      </c>
      <c r="H2189" s="8">
        <v>-42.674716447942941</v>
      </c>
      <c r="I2189" s="8">
        <v>9.4478530268581107</v>
      </c>
    </row>
    <row r="2190" spans="1:9" x14ac:dyDescent="0.25">
      <c r="A2190">
        <v>14</v>
      </c>
      <c r="B2190">
        <v>188</v>
      </c>
      <c r="C2190">
        <v>188</v>
      </c>
      <c r="D2190" s="8">
        <v>14.154132216490998</v>
      </c>
      <c r="E2190" s="8">
        <v>-20.166030595729939</v>
      </c>
      <c r="F2190" s="8">
        <v>9.4254200178629208</v>
      </c>
      <c r="G2190" s="8">
        <v>27.382773299086715</v>
      </c>
      <c r="H2190" s="8">
        <v>-33.394671678325658</v>
      </c>
      <c r="I2190" s="8">
        <v>9.7038724015968079</v>
      </c>
    </row>
    <row r="2191" spans="1:9" x14ac:dyDescent="0.25">
      <c r="A2191">
        <v>15</v>
      </c>
      <c r="B2191">
        <v>188</v>
      </c>
      <c r="C2191">
        <v>188</v>
      </c>
      <c r="D2191" s="8">
        <v>36.779994973925952</v>
      </c>
      <c r="E2191" s="8">
        <v>-23.997450003413249</v>
      </c>
      <c r="F2191" s="8">
        <v>-5.5925129290496169</v>
      </c>
      <c r="G2191" s="8">
        <v>29.237680142323303</v>
      </c>
      <c r="H2191" s="8">
        <v>-16.4551351718106</v>
      </c>
      <c r="I2191" s="8">
        <v>-5.3140605453157299</v>
      </c>
    </row>
    <row r="2192" spans="1:9" x14ac:dyDescent="0.25">
      <c r="A2192">
        <v>16</v>
      </c>
      <c r="B2192">
        <v>188</v>
      </c>
      <c r="C2192">
        <v>188</v>
      </c>
      <c r="D2192" s="8">
        <v>61.191677308105582</v>
      </c>
      <c r="E2192" s="8">
        <v>-37.947525253312719</v>
      </c>
      <c r="F2192" s="8">
        <v>-5.33649355432485</v>
      </c>
      <c r="G2192" s="8">
        <v>11.622076027394288</v>
      </c>
      <c r="H2192" s="8">
        <v>11.622076027398579</v>
      </c>
      <c r="I2192" s="8">
        <v>-4.8412869120786839</v>
      </c>
    </row>
    <row r="2193" spans="1:9" x14ac:dyDescent="0.25">
      <c r="A2193">
        <v>17</v>
      </c>
      <c r="B2193">
        <v>188</v>
      </c>
      <c r="C2193">
        <v>188</v>
      </c>
      <c r="D2193" s="8">
        <v>3.6642001517303004</v>
      </c>
      <c r="E2193" s="8">
        <v>3.6642001518111744</v>
      </c>
      <c r="F2193" s="8">
        <v>26.683369073708846</v>
      </c>
      <c r="G2193" s="8">
        <v>69.624976568415306</v>
      </c>
      <c r="H2193" s="8">
        <v>-62.296576264873828</v>
      </c>
      <c r="I2193" s="8">
        <v>26.845910314874597</v>
      </c>
    </row>
    <row r="2194" spans="1:9" x14ac:dyDescent="0.25">
      <c r="A2194">
        <v>18</v>
      </c>
      <c r="B2194">
        <v>188</v>
      </c>
      <c r="C2194">
        <v>188</v>
      </c>
      <c r="D2194" s="8">
        <v>33.281292158119371</v>
      </c>
      <c r="E2194" s="8">
        <v>-29.280810714775956</v>
      </c>
      <c r="F2194" s="8">
        <v>26.618713808384687</v>
      </c>
      <c r="G2194" s="8">
        <v>64.562343594555131</v>
      </c>
      <c r="H2194" s="8">
        <v>-60.561862151211713</v>
      </c>
      <c r="I2194" s="8">
        <v>26.910565580153669</v>
      </c>
    </row>
    <row r="2195" spans="1:9" x14ac:dyDescent="0.25">
      <c r="A2195">
        <v>19</v>
      </c>
      <c r="B2195">
        <v>188</v>
      </c>
      <c r="C2195">
        <v>188</v>
      </c>
      <c r="D2195" s="8">
        <v>58.277296364942686</v>
      </c>
      <c r="E2195" s="8">
        <v>-66.846909380860495</v>
      </c>
      <c r="F2195" s="8">
        <v>-14.087726905560684</v>
      </c>
      <c r="G2195" s="8">
        <v>41.982879559980013</v>
      </c>
      <c r="H2195" s="8">
        <v>-50.552492575897823</v>
      </c>
      <c r="I2195" s="8">
        <v>-13.795875133791696</v>
      </c>
    </row>
    <row r="2196" spans="1:9" x14ac:dyDescent="0.25">
      <c r="A2196">
        <v>20</v>
      </c>
      <c r="B2196">
        <v>188</v>
      </c>
      <c r="C2196">
        <v>188</v>
      </c>
      <c r="D2196" s="8">
        <v>-13.59453757381074</v>
      </c>
      <c r="E2196" s="8">
        <v>4.6721245635686337</v>
      </c>
      <c r="F2196" s="8">
        <v>-14.233652791393153</v>
      </c>
      <c r="G2196" s="8">
        <v>-46.183371183611705</v>
      </c>
      <c r="H2196" s="8">
        <v>37.260958173369595</v>
      </c>
      <c r="I2196" s="8">
        <v>-13.649949247855178</v>
      </c>
    </row>
    <row r="2197" spans="1:9" x14ac:dyDescent="0.25">
      <c r="A2197">
        <v>21</v>
      </c>
      <c r="B2197">
        <v>188</v>
      </c>
      <c r="C2197">
        <v>188</v>
      </c>
      <c r="D2197" s="8">
        <v>-34.47327275684551</v>
      </c>
      <c r="E2197" s="8">
        <v>-34.473272756835478</v>
      </c>
      <c r="F2197" s="8">
        <v>-0.24864625325103881</v>
      </c>
      <c r="G2197" s="8">
        <v>-34.473272756835662</v>
      </c>
      <c r="H2197" s="8">
        <v>-34.473272756845326</v>
      </c>
      <c r="I2197" s="8">
        <v>0.2486462532514517</v>
      </c>
    </row>
    <row r="2198" spans="1:9" x14ac:dyDescent="0.25">
      <c r="A2198">
        <v>22</v>
      </c>
      <c r="B2198">
        <v>188</v>
      </c>
      <c r="C2198">
        <v>188</v>
      </c>
      <c r="D2198" s="8">
        <v>10.211578854405703</v>
      </c>
      <c r="E2198" s="8">
        <v>10.211578854406328</v>
      </c>
      <c r="F2198" s="8">
        <v>-0.37773921846617631</v>
      </c>
      <c r="G2198" s="8">
        <v>10.211578854406339</v>
      </c>
      <c r="H2198" s="8">
        <v>10.211578854405692</v>
      </c>
      <c r="I2198" s="8">
        <v>0.37773921846619507</v>
      </c>
    </row>
    <row r="2199" spans="1:9" x14ac:dyDescent="0.25">
      <c r="A2199">
        <v>23</v>
      </c>
      <c r="B2199">
        <v>188</v>
      </c>
      <c r="C2199">
        <v>188</v>
      </c>
      <c r="D2199" s="8">
        <v>-51.881432013730624</v>
      </c>
      <c r="E2199" s="8">
        <v>-51.881432013731306</v>
      </c>
      <c r="F2199" s="8">
        <v>-0.24864625325125886</v>
      </c>
      <c r="G2199" s="8">
        <v>-51.881432013731299</v>
      </c>
      <c r="H2199" s="8">
        <v>-51.881432013730631</v>
      </c>
      <c r="I2199" s="8">
        <v>0.24864625325123163</v>
      </c>
    </row>
    <row r="2200" spans="1:9" x14ac:dyDescent="0.25">
      <c r="A2200">
        <v>24</v>
      </c>
      <c r="B2200">
        <v>188</v>
      </c>
      <c r="C2200">
        <v>188</v>
      </c>
      <c r="D2200" s="8">
        <v>-90.681627167041</v>
      </c>
      <c r="E2200" s="8">
        <v>82.480787418906772</v>
      </c>
      <c r="F2200" s="8">
        <v>13.665480909595896</v>
      </c>
      <c r="G2200" s="8">
        <v>26.139705134358781</v>
      </c>
      <c r="H2200" s="8">
        <v>-34.34054488249302</v>
      </c>
      <c r="I2200" s="8">
        <v>14.21812112955948</v>
      </c>
    </row>
    <row r="2201" spans="1:9" x14ac:dyDescent="0.25">
      <c r="A2201">
        <v>25</v>
      </c>
      <c r="B2201">
        <v>188</v>
      </c>
      <c r="C2201">
        <v>188</v>
      </c>
      <c r="D2201" s="8">
        <v>89.733696422545506</v>
      </c>
      <c r="E2201" s="8">
        <v>-105.39097847823089</v>
      </c>
      <c r="F2201" s="8">
        <v>-14.218121129607038</v>
      </c>
      <c r="G2201" s="8">
        <v>-27.087635879252943</v>
      </c>
      <c r="H2201" s="8">
        <v>11.430353823567565</v>
      </c>
      <c r="I2201" s="8">
        <v>-13.665480909643454</v>
      </c>
    </row>
    <row r="2202" spans="1:9" x14ac:dyDescent="0.25">
      <c r="A2202">
        <v>1</v>
      </c>
      <c r="B2202">
        <v>189</v>
      </c>
      <c r="C2202">
        <v>189</v>
      </c>
      <c r="D2202" s="8">
        <v>-150.2592606045917</v>
      </c>
      <c r="E2202" s="8">
        <v>143.87442929984951</v>
      </c>
      <c r="F2202" s="8">
        <v>24.060397615110386</v>
      </c>
      <c r="G2202" s="8">
        <v>-93.336098225762839</v>
      </c>
      <c r="H2202" s="8">
        <v>86.951266921020647</v>
      </c>
      <c r="I2202" s="8">
        <v>24.644101158648354</v>
      </c>
    </row>
    <row r="2203" spans="1:9" x14ac:dyDescent="0.25">
      <c r="A2203">
        <v>2</v>
      </c>
      <c r="B2203">
        <v>189</v>
      </c>
      <c r="C2203">
        <v>189</v>
      </c>
      <c r="D2203" s="8">
        <v>3.6096778154272089</v>
      </c>
      <c r="E2203" s="8">
        <v>-9.641709125691392</v>
      </c>
      <c r="F2203" s="8">
        <v>24.206323501139249</v>
      </c>
      <c r="G2203" s="8">
        <v>32.071259005006787</v>
      </c>
      <c r="H2203" s="8">
        <v>-38.103290315270975</v>
      </c>
      <c r="I2203" s="8">
        <v>24.498175272908238</v>
      </c>
    </row>
    <row r="2204" spans="1:9" x14ac:dyDescent="0.25">
      <c r="A2204">
        <v>3</v>
      </c>
      <c r="B2204">
        <v>189</v>
      </c>
      <c r="C2204">
        <v>189</v>
      </c>
      <c r="D2204" s="8">
        <v>38.151412125964477</v>
      </c>
      <c r="E2204" s="8">
        <v>-32.023137194299544</v>
      </c>
      <c r="F2204" s="8">
        <v>-15.156582833527771</v>
      </c>
      <c r="G2204" s="8">
        <v>20.607774795608059</v>
      </c>
      <c r="H2204" s="8">
        <v>-14.479499863943133</v>
      </c>
      <c r="I2204" s="8">
        <v>-14.864731061758784</v>
      </c>
    </row>
    <row r="2205" spans="1:9" x14ac:dyDescent="0.25">
      <c r="A2205">
        <v>4</v>
      </c>
      <c r="B2205">
        <v>189</v>
      </c>
      <c r="C2205">
        <v>189</v>
      </c>
      <c r="D2205" s="8">
        <v>42.567869225261184</v>
      </c>
      <c r="E2205" s="8">
        <v>-31.418898246425179</v>
      </c>
      <c r="F2205" s="8">
        <v>-15.09192756780439</v>
      </c>
      <c r="G2205" s="8">
        <v>5.5744854893918836</v>
      </c>
      <c r="H2205" s="8">
        <v>5.5744854894441209</v>
      </c>
      <c r="I2205" s="8">
        <v>-14.92938632663863</v>
      </c>
    </row>
    <row r="2206" spans="1:9" x14ac:dyDescent="0.25">
      <c r="A2206">
        <v>5</v>
      </c>
      <c r="B2206">
        <v>189</v>
      </c>
      <c r="C2206">
        <v>189</v>
      </c>
      <c r="D2206" s="8">
        <v>7.9259431457734566</v>
      </c>
      <c r="E2206" s="8">
        <v>7.9259431457084846</v>
      </c>
      <c r="F2206" s="8">
        <v>12.75873167250553</v>
      </c>
      <c r="G2206" s="8">
        <v>134.61738473968973</v>
      </c>
      <c r="H2206" s="8">
        <v>-118.76549844820778</v>
      </c>
      <c r="I2206" s="8">
        <v>13.253938314751695</v>
      </c>
    </row>
    <row r="2207" spans="1:9" x14ac:dyDescent="0.25">
      <c r="A2207">
        <v>6</v>
      </c>
      <c r="B2207">
        <v>189</v>
      </c>
      <c r="C2207">
        <v>189</v>
      </c>
      <c r="D2207" s="8">
        <v>62.757901981313935</v>
      </c>
      <c r="E2207" s="8">
        <v>-54.025136272937416</v>
      </c>
      <c r="F2207" s="8">
        <v>13.231505305985236</v>
      </c>
      <c r="G2207" s="8">
        <v>81.250651646941222</v>
      </c>
      <c r="H2207" s="8">
        <v>-72.517885938564703</v>
      </c>
      <c r="I2207" s="8">
        <v>13.509957689719123</v>
      </c>
    </row>
    <row r="2208" spans="1:9" x14ac:dyDescent="0.25">
      <c r="A2208">
        <v>7</v>
      </c>
      <c r="B2208">
        <v>189</v>
      </c>
      <c r="C2208">
        <v>189</v>
      </c>
      <c r="D2208" s="8">
        <v>71.84975190208894</v>
      </c>
      <c r="E2208" s="8">
        <v>-81.918785683345163</v>
      </c>
      <c r="F2208" s="8">
        <v>-6.2270505769493623</v>
      </c>
      <c r="G2208" s="8">
        <v>63.429822717232298</v>
      </c>
      <c r="H2208" s="8">
        <v>-73.498856498488522</v>
      </c>
      <c r="I2208" s="8">
        <v>-5.9485981932154743</v>
      </c>
    </row>
    <row r="2209" spans="1:9" x14ac:dyDescent="0.25">
      <c r="A2209">
        <v>8</v>
      </c>
      <c r="B2209">
        <v>189</v>
      </c>
      <c r="C2209">
        <v>189</v>
      </c>
      <c r="D2209" s="8">
        <v>139.40080842194743</v>
      </c>
      <c r="E2209" s="8">
        <v>-157.69185203122885</v>
      </c>
      <c r="F2209" s="8">
        <v>-5.9710312021297129</v>
      </c>
      <c r="G2209" s="8">
        <v>83.650335328739885</v>
      </c>
      <c r="H2209" s="8">
        <v>-101.9413789380213</v>
      </c>
      <c r="I2209" s="8">
        <v>-5.475824559883546</v>
      </c>
    </row>
    <row r="2210" spans="1:9" x14ac:dyDescent="0.25">
      <c r="A2210">
        <v>9</v>
      </c>
      <c r="B2210">
        <v>189</v>
      </c>
      <c r="C2210">
        <v>189</v>
      </c>
      <c r="D2210" s="8">
        <v>84.56815107076801</v>
      </c>
      <c r="E2210" s="8">
        <v>-101.02356319600059</v>
      </c>
      <c r="F2210" s="8">
        <v>-5.0674076476186665</v>
      </c>
      <c r="G2210" s="8">
        <v>24.128001968290739</v>
      </c>
      <c r="H2210" s="8">
        <v>-40.583414093523338</v>
      </c>
      <c r="I2210" s="8">
        <v>-4.4196536369180492</v>
      </c>
    </row>
    <row r="2211" spans="1:9" x14ac:dyDescent="0.25">
      <c r="A2211">
        <v>10</v>
      </c>
      <c r="B2211">
        <v>189</v>
      </c>
      <c r="C2211">
        <v>189</v>
      </c>
      <c r="D2211" s="8">
        <v>24.191139360941904</v>
      </c>
      <c r="E2211" s="8">
        <v>-40.520276700872742</v>
      </c>
      <c r="F2211" s="8">
        <v>-2.8632534757269918</v>
      </c>
      <c r="G2211" s="8">
        <v>-8.1645686699639164</v>
      </c>
      <c r="H2211" s="8">
        <v>-8.1645686699669184</v>
      </c>
      <c r="I2211" s="8">
        <v>-2.215499465026376</v>
      </c>
    </row>
    <row r="2212" spans="1:9" x14ac:dyDescent="0.25">
      <c r="A2212">
        <v>11</v>
      </c>
      <c r="B2212">
        <v>189</v>
      </c>
      <c r="C2212">
        <v>189</v>
      </c>
      <c r="D2212" s="8">
        <v>-5.9532745068290556</v>
      </c>
      <c r="E2212" s="8">
        <v>-5.9532745068251405</v>
      </c>
      <c r="F2212" s="8">
        <v>-12.710129524018296</v>
      </c>
      <c r="G2212" s="8">
        <v>-163.77389494899666</v>
      </c>
      <c r="H2212" s="8">
        <v>151.86734593534248</v>
      </c>
      <c r="I2212" s="8">
        <v>-12.062375513317678</v>
      </c>
    </row>
    <row r="2213" spans="1:9" x14ac:dyDescent="0.25">
      <c r="A2213">
        <v>12</v>
      </c>
      <c r="B2213">
        <v>189</v>
      </c>
      <c r="C2213">
        <v>189</v>
      </c>
      <c r="D2213" s="8">
        <v>-164.46023644168724</v>
      </c>
      <c r="E2213" s="8">
        <v>151.181004442654</v>
      </c>
      <c r="F2213" s="8">
        <v>1.2086286061113571</v>
      </c>
      <c r="G2213" s="8">
        <v>-144.93366970429341</v>
      </c>
      <c r="H2213" s="8">
        <v>131.65443770526016</v>
      </c>
      <c r="I2213" s="8">
        <v>1.8563826168119733</v>
      </c>
    </row>
    <row r="2214" spans="1:9" x14ac:dyDescent="0.25">
      <c r="A2214">
        <v>13</v>
      </c>
      <c r="B2214">
        <v>189</v>
      </c>
      <c r="C2214">
        <v>189</v>
      </c>
      <c r="D2214" s="8">
        <v>-146.47468954576055</v>
      </c>
      <c r="E2214" s="8">
        <v>130.11341786378631</v>
      </c>
      <c r="F2214" s="8">
        <v>13.979403487325417</v>
      </c>
      <c r="G2214" s="8">
        <v>-7.8929904728277984</v>
      </c>
      <c r="H2214" s="8">
        <v>-8.4682812091464665</v>
      </c>
      <c r="I2214" s="8">
        <v>14.474610129571582</v>
      </c>
    </row>
    <row r="2215" spans="1:9" x14ac:dyDescent="0.25">
      <c r="A2215">
        <v>14</v>
      </c>
      <c r="B2215">
        <v>189</v>
      </c>
      <c r="C2215">
        <v>189</v>
      </c>
      <c r="D2215" s="8">
        <v>-4.3733392495665084</v>
      </c>
      <c r="E2215" s="8">
        <v>-4.6384881784715715</v>
      </c>
      <c r="F2215" s="8">
        <v>14.452177120549475</v>
      </c>
      <c r="G2215" s="8">
        <v>15.807693386536268</v>
      </c>
      <c r="H2215" s="8">
        <v>-24.81952081457435</v>
      </c>
      <c r="I2215" s="8">
        <v>14.730629504283362</v>
      </c>
    </row>
    <row r="2216" spans="1:9" x14ac:dyDescent="0.25">
      <c r="A2216">
        <v>15</v>
      </c>
      <c r="B2216">
        <v>189</v>
      </c>
      <c r="C2216">
        <v>189</v>
      </c>
      <c r="D2216" s="8">
        <v>30.024689458798473</v>
      </c>
      <c r="E2216" s="8">
        <v>-10.602524742243961</v>
      </c>
      <c r="F2216" s="8">
        <v>-3.8768825970838052</v>
      </c>
      <c r="G2216" s="8">
        <v>24.855223281951236</v>
      </c>
      <c r="H2216" s="8">
        <v>-5.433058565396724</v>
      </c>
      <c r="I2216" s="8">
        <v>-3.5984302133499178</v>
      </c>
    </row>
    <row r="2217" spans="1:9" x14ac:dyDescent="0.25">
      <c r="A2217">
        <v>16</v>
      </c>
      <c r="B2217">
        <v>189</v>
      </c>
      <c r="C2217">
        <v>189</v>
      </c>
      <c r="D2217" s="8">
        <v>50.539969186863949</v>
      </c>
      <c r="E2217" s="8">
        <v>-15.176185281941777</v>
      </c>
      <c r="F2217" s="8">
        <v>-3.6208632223484352</v>
      </c>
      <c r="G2217" s="8">
        <v>17.681891952458916</v>
      </c>
      <c r="H2217" s="8">
        <v>17.681891952463257</v>
      </c>
      <c r="I2217" s="8">
        <v>-3.1256565801022687</v>
      </c>
    </row>
    <row r="2218" spans="1:9" x14ac:dyDescent="0.25">
      <c r="A2218">
        <v>17</v>
      </c>
      <c r="B2218">
        <v>189</v>
      </c>
      <c r="C2218">
        <v>189</v>
      </c>
      <c r="D2218" s="8">
        <v>4.0298174098199562</v>
      </c>
      <c r="E2218" s="8">
        <v>4.0298174099022086</v>
      </c>
      <c r="F2218" s="8">
        <v>43.510848618934034</v>
      </c>
      <c r="G2218" s="8">
        <v>111.46149082407206</v>
      </c>
      <c r="H2218" s="8">
        <v>-103.4018560043499</v>
      </c>
      <c r="I2218" s="8">
        <v>43.673389860099796</v>
      </c>
    </row>
    <row r="2219" spans="1:9" x14ac:dyDescent="0.25">
      <c r="A2219">
        <v>18</v>
      </c>
      <c r="B2219">
        <v>189</v>
      </c>
      <c r="C2219">
        <v>189</v>
      </c>
      <c r="D2219" s="8">
        <v>53.151956184327737</v>
      </c>
      <c r="E2219" s="8">
        <v>-48.744227715815207</v>
      </c>
      <c r="F2219" s="8">
        <v>43.446193353609381</v>
      </c>
      <c r="G2219" s="8">
        <v>104.10004813438618</v>
      </c>
      <c r="H2219" s="8">
        <v>-99.692319665873669</v>
      </c>
      <c r="I2219" s="8">
        <v>43.73804512537837</v>
      </c>
    </row>
    <row r="2220" spans="1:9" x14ac:dyDescent="0.25">
      <c r="A2220">
        <v>19</v>
      </c>
      <c r="B2220">
        <v>189</v>
      </c>
      <c r="C2220">
        <v>189</v>
      </c>
      <c r="D2220" s="8">
        <v>94.891009241450931</v>
      </c>
      <c r="E2220" s="8">
        <v>-108.90135855884215</v>
      </c>
      <c r="F2220" s="8">
        <v>-16.433484455535986</v>
      </c>
      <c r="G2220" s="8">
        <v>75.854998922945924</v>
      </c>
      <c r="H2220" s="8">
        <v>-89.865348240337141</v>
      </c>
      <c r="I2220" s="8">
        <v>-16.141632683767</v>
      </c>
    </row>
    <row r="2221" spans="1:9" x14ac:dyDescent="0.25">
      <c r="A2221">
        <v>20</v>
      </c>
      <c r="B2221">
        <v>189</v>
      </c>
      <c r="C2221">
        <v>189</v>
      </c>
      <c r="D2221" s="8">
        <v>10.956163843091046</v>
      </c>
      <c r="E2221" s="8">
        <v>-25.31931315480653</v>
      </c>
      <c r="F2221" s="8">
        <v>-16.579410341370568</v>
      </c>
      <c r="G2221" s="8">
        <v>-27.115856793805321</v>
      </c>
      <c r="H2221" s="8">
        <v>12.752707482089837</v>
      </c>
      <c r="I2221" s="8">
        <v>-15.995706797832591</v>
      </c>
    </row>
    <row r="2222" spans="1:9" x14ac:dyDescent="0.25">
      <c r="A2222">
        <v>21</v>
      </c>
      <c r="B2222">
        <v>189</v>
      </c>
      <c r="C2222">
        <v>189</v>
      </c>
      <c r="D2222" s="8">
        <v>-50.169062021575598</v>
      </c>
      <c r="E2222" s="8">
        <v>-50.169062021564756</v>
      </c>
      <c r="F2222" s="8">
        <v>-0.24864625325102127</v>
      </c>
      <c r="G2222" s="8">
        <v>-50.16906202156494</v>
      </c>
      <c r="H2222" s="8">
        <v>-50.169062021575414</v>
      </c>
      <c r="I2222" s="8">
        <v>0.24864625325146925</v>
      </c>
    </row>
    <row r="2223" spans="1:9" x14ac:dyDescent="0.25">
      <c r="A2223">
        <v>22</v>
      </c>
      <c r="B2223">
        <v>189</v>
      </c>
      <c r="C2223">
        <v>189</v>
      </c>
      <c r="D2223" s="8">
        <v>2.4513906107619734</v>
      </c>
      <c r="E2223" s="8">
        <v>2.4513906107626537</v>
      </c>
      <c r="F2223" s="8">
        <v>-0.37773921846617453</v>
      </c>
      <c r="G2223" s="8">
        <v>2.4513906107626711</v>
      </c>
      <c r="H2223" s="8">
        <v>2.4513906107619561</v>
      </c>
      <c r="I2223" s="8">
        <v>0.3777392184661969</v>
      </c>
    </row>
    <row r="2224" spans="1:9" x14ac:dyDescent="0.25">
      <c r="A2224">
        <v>23</v>
      </c>
      <c r="B2224">
        <v>189</v>
      </c>
      <c r="C2224">
        <v>189</v>
      </c>
      <c r="D2224" s="8">
        <v>-76.318228240380677</v>
      </c>
      <c r="E2224" s="8">
        <v>-76.318228240381529</v>
      </c>
      <c r="F2224" s="8">
        <v>-0.2486462532512613</v>
      </c>
      <c r="G2224" s="8">
        <v>-76.318228240381544</v>
      </c>
      <c r="H2224" s="8">
        <v>-76.318228240380662</v>
      </c>
      <c r="I2224" s="8">
        <v>0.24864625325122919</v>
      </c>
    </row>
    <row r="2225" spans="1:9" x14ac:dyDescent="0.25">
      <c r="A2225">
        <v>24</v>
      </c>
      <c r="B2225">
        <v>189</v>
      </c>
      <c r="C2225">
        <v>189</v>
      </c>
      <c r="D2225" s="8">
        <v>-195.63189668200903</v>
      </c>
      <c r="E2225" s="8">
        <v>184.53098266862605</v>
      </c>
      <c r="F2225" s="8">
        <v>24.075929276903274</v>
      </c>
      <c r="G2225" s="8">
        <v>8.4208088412571769</v>
      </c>
      <c r="H2225" s="8">
        <v>-19.521722854640132</v>
      </c>
      <c r="I2225" s="8">
        <v>24.628569496866856</v>
      </c>
    </row>
    <row r="2226" spans="1:9" x14ac:dyDescent="0.25">
      <c r="A2226">
        <v>25</v>
      </c>
      <c r="B2226">
        <v>189</v>
      </c>
      <c r="C2226">
        <v>189</v>
      </c>
      <c r="D2226" s="8">
        <v>162.00985917259626</v>
      </c>
      <c r="E2226" s="8">
        <v>-187.43628361900281</v>
      </c>
      <c r="F2226" s="8">
        <v>-16.563878679584491</v>
      </c>
      <c r="G2226" s="8">
        <v>25.532922701750881</v>
      </c>
      <c r="H2226" s="8">
        <v>-50.959347148157406</v>
      </c>
      <c r="I2226" s="8">
        <v>-16.011238459620909</v>
      </c>
    </row>
    <row r="2227" spans="1:9" x14ac:dyDescent="0.25">
      <c r="A2227">
        <v>1</v>
      </c>
      <c r="B2227">
        <v>190</v>
      </c>
      <c r="C2227">
        <v>190</v>
      </c>
      <c r="D2227" s="8">
        <v>-56.96619059195659</v>
      </c>
      <c r="E2227" s="8">
        <v>46.755763670651049</v>
      </c>
      <c r="F2227" s="8">
        <v>15.995706797738775</v>
      </c>
      <c r="G2227" s="8">
        <v>-18.894169955279544</v>
      </c>
      <c r="H2227" s="8">
        <v>8.6837430339740074</v>
      </c>
      <c r="I2227" s="8">
        <v>16.579410341276748</v>
      </c>
    </row>
    <row r="2228" spans="1:9" x14ac:dyDescent="0.25">
      <c r="A2228">
        <v>2</v>
      </c>
      <c r="B2228">
        <v>190</v>
      </c>
      <c r="C2228">
        <v>190</v>
      </c>
      <c r="D2228" s="8">
        <v>46.004665124255382</v>
      </c>
      <c r="E2228" s="8">
        <v>-55.862292051071165</v>
      </c>
      <c r="F2228" s="8">
        <v>16.141632683766897</v>
      </c>
      <c r="G2228" s="8">
        <v>65.040675442756537</v>
      </c>
      <c r="H2228" s="8">
        <v>-74.89830236957232</v>
      </c>
      <c r="I2228" s="8">
        <v>16.433484455535883</v>
      </c>
    </row>
    <row r="2229" spans="1:9" x14ac:dyDescent="0.25">
      <c r="A2229">
        <v>3</v>
      </c>
      <c r="B2229">
        <v>190</v>
      </c>
      <c r="C2229">
        <v>190</v>
      </c>
      <c r="D2229" s="8">
        <v>72.166736187952012</v>
      </c>
      <c r="E2229" s="8">
        <v>-67.772241624365734</v>
      </c>
      <c r="F2229" s="8">
        <v>-30.079513060640899</v>
      </c>
      <c r="G2229" s="8">
        <v>37.181991734580194</v>
      </c>
      <c r="H2229" s="8">
        <v>-32.78749717099393</v>
      </c>
      <c r="I2229" s="8">
        <v>-29.787661288871913</v>
      </c>
    </row>
    <row r="2230" spans="1:9" x14ac:dyDescent="0.25">
      <c r="A2230">
        <v>4</v>
      </c>
      <c r="B2230">
        <v>190</v>
      </c>
      <c r="C2230">
        <v>190</v>
      </c>
      <c r="D2230" s="8">
        <v>77.788503499059601</v>
      </c>
      <c r="E2230" s="8">
        <v>-69.752630886231742</v>
      </c>
      <c r="F2230" s="8">
        <v>-30.014857794914985</v>
      </c>
      <c r="G2230" s="8">
        <v>4.0179363063839801</v>
      </c>
      <c r="H2230" s="8">
        <v>4.0179363064438913</v>
      </c>
      <c r="I2230" s="8">
        <v>-29.852316553749226</v>
      </c>
    </row>
    <row r="2231" spans="1:9" x14ac:dyDescent="0.25">
      <c r="A2231">
        <v>5</v>
      </c>
      <c r="B2231">
        <v>190</v>
      </c>
      <c r="C2231">
        <v>190</v>
      </c>
      <c r="D2231" s="8">
        <v>12.56323994765598</v>
      </c>
      <c r="E2231" s="8">
        <v>12.563239947588059</v>
      </c>
      <c r="F2231" s="8">
        <v>5.5412548492868474</v>
      </c>
      <c r="G2231" s="8">
        <v>68.951053051902349</v>
      </c>
      <c r="H2231" s="8">
        <v>-43.824573156658317</v>
      </c>
      <c r="I2231" s="8">
        <v>6.0364614915330144</v>
      </c>
    </row>
    <row r="2232" spans="1:9" x14ac:dyDescent="0.25">
      <c r="A2232">
        <v>6</v>
      </c>
      <c r="B2232">
        <v>190</v>
      </c>
      <c r="C2232">
        <v>190</v>
      </c>
      <c r="D2232" s="8">
        <v>32.895770785869686</v>
      </c>
      <c r="E2232" s="8">
        <v>-19.082011232955598</v>
      </c>
      <c r="F2232" s="8">
        <v>6.0140284826954149</v>
      </c>
      <c r="G2232" s="8">
        <v>41.406195091664053</v>
      </c>
      <c r="H2232" s="8">
        <v>-27.59243553874996</v>
      </c>
      <c r="I2232" s="8">
        <v>6.2924808664293019</v>
      </c>
    </row>
    <row r="2233" spans="1:9" x14ac:dyDescent="0.25">
      <c r="A2233">
        <v>7</v>
      </c>
      <c r="B2233">
        <v>190</v>
      </c>
      <c r="C2233">
        <v>190</v>
      </c>
      <c r="D2233" s="8">
        <v>30.28126895761531</v>
      </c>
      <c r="E2233" s="8">
        <v>-38.717361672734128</v>
      </c>
      <c r="F2233" s="8">
        <v>-10.402043509927461</v>
      </c>
      <c r="G2233" s="8">
        <v>16.087003553550531</v>
      </c>
      <c r="H2233" s="8">
        <v>-24.523096268669349</v>
      </c>
      <c r="I2233" s="8">
        <v>-10.123591126193572</v>
      </c>
    </row>
    <row r="2234" spans="1:9" x14ac:dyDescent="0.25">
      <c r="A2234">
        <v>8</v>
      </c>
      <c r="B2234">
        <v>190</v>
      </c>
      <c r="C2234">
        <v>190</v>
      </c>
      <c r="D2234" s="8">
        <v>36.400468045584219</v>
      </c>
      <c r="E2234" s="8">
        <v>-51.710822201038752</v>
      </c>
      <c r="F2234" s="8">
        <v>-10.14602413509073</v>
      </c>
      <c r="G2234" s="8">
        <v>-60.017562324931603</v>
      </c>
      <c r="H2234" s="8">
        <v>44.707208169477056</v>
      </c>
      <c r="I2234" s="8">
        <v>-9.6508174928445651</v>
      </c>
    </row>
    <row r="2235" spans="1:9" x14ac:dyDescent="0.25">
      <c r="A2235">
        <v>9</v>
      </c>
      <c r="B2235">
        <v>190</v>
      </c>
      <c r="C2235">
        <v>190</v>
      </c>
      <c r="D2235" s="8">
        <v>-59.099746582904743</v>
      </c>
      <c r="E2235" s="8">
        <v>45.625023911496513</v>
      </c>
      <c r="F2235" s="8">
        <v>-2.6615820398653551</v>
      </c>
      <c r="G2235" s="8">
        <v>-88.885838736435389</v>
      </c>
      <c r="H2235" s="8">
        <v>75.411116065027144</v>
      </c>
      <c r="I2235" s="8">
        <v>-2.0138280291647388</v>
      </c>
    </row>
    <row r="2236" spans="1:9" x14ac:dyDescent="0.25">
      <c r="A2236">
        <v>10</v>
      </c>
      <c r="B2236">
        <v>190</v>
      </c>
      <c r="C2236">
        <v>190</v>
      </c>
      <c r="D2236" s="8">
        <v>-88.82270134375716</v>
      </c>
      <c r="E2236" s="8">
        <v>75.474253457704663</v>
      </c>
      <c r="F2236" s="8">
        <v>6.1233906727185845</v>
      </c>
      <c r="G2236" s="8">
        <v>-6.6742239430247468</v>
      </c>
      <c r="H2236" s="8">
        <v>-6.6742239430277488</v>
      </c>
      <c r="I2236" s="8">
        <v>6.7711446834192008</v>
      </c>
    </row>
    <row r="2237" spans="1:9" x14ac:dyDescent="0.25">
      <c r="A2237">
        <v>11</v>
      </c>
      <c r="B2237">
        <v>190</v>
      </c>
      <c r="C2237">
        <v>190</v>
      </c>
      <c r="D2237" s="8">
        <v>-7.4436192337408071</v>
      </c>
      <c r="E2237" s="8">
        <v>-7.4436192337372491</v>
      </c>
      <c r="F2237" s="8">
        <v>-3.7234853755433996</v>
      </c>
      <c r="G2237" s="8">
        <v>-50.760054243896114</v>
      </c>
      <c r="H2237" s="8">
        <v>35.872815776418058</v>
      </c>
      <c r="I2237" s="8">
        <v>-3.0757313648427824</v>
      </c>
    </row>
    <row r="2238" spans="1:9" x14ac:dyDescent="0.25">
      <c r="A2238">
        <v>12</v>
      </c>
      <c r="B2238">
        <v>190</v>
      </c>
      <c r="C2238">
        <v>190</v>
      </c>
      <c r="D2238" s="8">
        <v>-51.446395736616658</v>
      </c>
      <c r="E2238" s="8">
        <v>35.186474283699518</v>
      </c>
      <c r="F2238" s="8">
        <v>3.6144542138328326</v>
      </c>
      <c r="G2238" s="8">
        <v>-1.2657720506820711</v>
      </c>
      <c r="H2238" s="8">
        <v>-14.994149402235067</v>
      </c>
      <c r="I2238" s="8">
        <v>4.2622082245334498</v>
      </c>
    </row>
    <row r="2239" spans="1:9" x14ac:dyDescent="0.25">
      <c r="A2239">
        <v>13</v>
      </c>
      <c r="B2239">
        <v>190</v>
      </c>
      <c r="C2239">
        <v>190</v>
      </c>
      <c r="D2239" s="8">
        <v>-2.8067918921342345</v>
      </c>
      <c r="E2239" s="8">
        <v>-16.53516924369416</v>
      </c>
      <c r="F2239" s="8">
        <v>9.8044105543148845</v>
      </c>
      <c r="G2239" s="8">
        <v>95.107349903008668</v>
      </c>
      <c r="H2239" s="8">
        <v>-114.44931103883707</v>
      </c>
      <c r="I2239" s="8">
        <v>10.299617196561053</v>
      </c>
    </row>
    <row r="2240" spans="1:9" x14ac:dyDescent="0.25">
      <c r="A2240">
        <v>14</v>
      </c>
      <c r="B2240">
        <v>190</v>
      </c>
      <c r="C2240">
        <v>190</v>
      </c>
      <c r="D2240" s="8">
        <v>42.969479913901353</v>
      </c>
      <c r="E2240" s="8">
        <v>-53.614248408026</v>
      </c>
      <c r="F2240" s="8">
        <v>10.277184187595896</v>
      </c>
      <c r="G2240" s="8">
        <v>57.37617633083439</v>
      </c>
      <c r="H2240" s="8">
        <v>-68.020944824959031</v>
      </c>
      <c r="I2240" s="8">
        <v>10.555636571329782</v>
      </c>
    </row>
    <row r="2241" spans="1:9" x14ac:dyDescent="0.25">
      <c r="A2241">
        <v>15</v>
      </c>
      <c r="B2241">
        <v>190</v>
      </c>
      <c r="C2241">
        <v>190</v>
      </c>
      <c r="D2241" s="8">
        <v>69.86914601386141</v>
      </c>
      <c r="E2241" s="8">
        <v>-55.527975141868801</v>
      </c>
      <c r="F2241" s="8">
        <v>-11.094359420274811</v>
      </c>
      <c r="G2241" s="8">
        <v>54.717354477319894</v>
      </c>
      <c r="H2241" s="8">
        <v>-40.376183605327277</v>
      </c>
      <c r="I2241" s="8">
        <v>-10.815907036540922</v>
      </c>
    </row>
    <row r="2242" spans="1:9" x14ac:dyDescent="0.25">
      <c r="A2242">
        <v>16</v>
      </c>
      <c r="B2242">
        <v>190</v>
      </c>
      <c r="C2242">
        <v>190</v>
      </c>
      <c r="D2242" s="8">
        <v>116.20630087444857</v>
      </c>
      <c r="E2242" s="8">
        <v>-90.117110573422678</v>
      </c>
      <c r="F2242" s="8">
        <v>-10.838340045553112</v>
      </c>
      <c r="G2242" s="8">
        <v>13.044595150510707</v>
      </c>
      <c r="H2242" s="8">
        <v>13.044595150515191</v>
      </c>
      <c r="I2242" s="8">
        <v>-10.343133403306943</v>
      </c>
    </row>
    <row r="2243" spans="1:9" x14ac:dyDescent="0.25">
      <c r="A2243">
        <v>17</v>
      </c>
      <c r="B2243">
        <v>190</v>
      </c>
      <c r="C2243">
        <v>190</v>
      </c>
      <c r="D2243" s="8">
        <v>5.5863665928011983</v>
      </c>
      <c r="E2243" s="8">
        <v>5.586366592878548</v>
      </c>
      <c r="F2243" s="8">
        <v>28.587918391717515</v>
      </c>
      <c r="G2243" s="8">
        <v>76.240856549987001</v>
      </c>
      <c r="H2243" s="8">
        <v>-65.06812336430724</v>
      </c>
      <c r="I2243" s="8">
        <v>28.750459632883274</v>
      </c>
    </row>
    <row r="2244" spans="1:9" x14ac:dyDescent="0.25">
      <c r="A2244">
        <v>18</v>
      </c>
      <c r="B2244">
        <v>190</v>
      </c>
      <c r="C2244">
        <v>190</v>
      </c>
      <c r="D2244" s="8">
        <v>36.577739245218581</v>
      </c>
      <c r="E2244" s="8">
        <v>-30.436230408655391</v>
      </c>
      <c r="F2244" s="8">
        <v>28.523263126395232</v>
      </c>
      <c r="G2244" s="8">
        <v>70.084724072144567</v>
      </c>
      <c r="H2244" s="8">
        <v>-63.943215235581377</v>
      </c>
      <c r="I2244" s="8">
        <v>28.815114898164214</v>
      </c>
    </row>
    <row r="2245" spans="1:9" x14ac:dyDescent="0.25">
      <c r="A2245">
        <v>19</v>
      </c>
      <c r="B2245">
        <v>190</v>
      </c>
      <c r="C2245">
        <v>190</v>
      </c>
      <c r="D2245" s="8">
        <v>61.921592803471277</v>
      </c>
      <c r="E2245" s="8">
        <v>-72.106346504289078</v>
      </c>
      <c r="F2245" s="8">
        <v>-24.498175272836203</v>
      </c>
      <c r="G2245" s="8">
        <v>33.460011613973897</v>
      </c>
      <c r="H2245" s="8">
        <v>-43.644765314791705</v>
      </c>
      <c r="I2245" s="8">
        <v>-24.206323501067217</v>
      </c>
    </row>
    <row r="2246" spans="1:9" x14ac:dyDescent="0.25">
      <c r="A2246">
        <v>20</v>
      </c>
      <c r="B2246">
        <v>190</v>
      </c>
      <c r="C2246">
        <v>190</v>
      </c>
      <c r="D2246" s="8">
        <v>-63.485764427228155</v>
      </c>
      <c r="E2246" s="8">
        <v>52.948210732086061</v>
      </c>
      <c r="F2246" s="8">
        <v>-24.644101158664419</v>
      </c>
      <c r="G2246" s="8">
        <v>-120.40892680609463</v>
      </c>
      <c r="H2246" s="8">
        <v>109.87137311095253</v>
      </c>
      <c r="I2246" s="8">
        <v>-24.060397615126444</v>
      </c>
    </row>
    <row r="2247" spans="1:9" x14ac:dyDescent="0.25">
      <c r="A2247">
        <v>21</v>
      </c>
      <c r="B2247">
        <v>190</v>
      </c>
      <c r="C2247">
        <v>190</v>
      </c>
      <c r="D2247" s="8">
        <v>-58.91006898338518</v>
      </c>
      <c r="E2247" s="8">
        <v>-58.910068983375758</v>
      </c>
      <c r="F2247" s="8">
        <v>-0.24864625325105261</v>
      </c>
      <c r="G2247" s="8">
        <v>-58.91006898337595</v>
      </c>
      <c r="H2247" s="8">
        <v>-58.910068983384988</v>
      </c>
      <c r="I2247" s="8">
        <v>0.24864625325143791</v>
      </c>
    </row>
    <row r="2248" spans="1:9" x14ac:dyDescent="0.25">
      <c r="A2248">
        <v>22</v>
      </c>
      <c r="B2248">
        <v>190</v>
      </c>
      <c r="C2248">
        <v>190</v>
      </c>
      <c r="D2248" s="8">
        <v>2.4513906106870249</v>
      </c>
      <c r="E2248" s="8">
        <v>2.4513906106877914</v>
      </c>
      <c r="F2248" s="8">
        <v>-0.37773921846617475</v>
      </c>
      <c r="G2248" s="8">
        <v>2.4513906106878087</v>
      </c>
      <c r="H2248" s="8">
        <v>2.4513906106870076</v>
      </c>
      <c r="I2248" s="8">
        <v>0.37773921846619662</v>
      </c>
    </row>
    <row r="2249" spans="1:9" x14ac:dyDescent="0.25">
      <c r="A2249">
        <v>23</v>
      </c>
      <c r="B2249">
        <v>190</v>
      </c>
      <c r="C2249">
        <v>190</v>
      </c>
      <c r="D2249" s="8">
        <v>-67.577221278360796</v>
      </c>
      <c r="E2249" s="8">
        <v>-67.57722127836162</v>
      </c>
      <c r="F2249" s="8">
        <v>-0.24864625325126308</v>
      </c>
      <c r="G2249" s="8">
        <v>-67.57722127836162</v>
      </c>
      <c r="H2249" s="8">
        <v>-67.577221278360796</v>
      </c>
      <c r="I2249" s="8">
        <v>0.24864625325122741</v>
      </c>
    </row>
    <row r="2250" spans="1:9" x14ac:dyDescent="0.25">
      <c r="A2250">
        <v>24</v>
      </c>
      <c r="B2250">
        <v>190</v>
      </c>
      <c r="C2250">
        <v>190</v>
      </c>
      <c r="D2250" s="8">
        <v>-38.061068585834761</v>
      </c>
      <c r="E2250" s="8">
        <v>20.091086447005182</v>
      </c>
      <c r="F2250" s="8">
        <v>16.011238459530595</v>
      </c>
      <c r="G2250" s="8">
        <v>98.415867884253728</v>
      </c>
      <c r="H2250" s="8">
        <v>-116.38585002308331</v>
      </c>
      <c r="I2250" s="8">
        <v>16.563878679494177</v>
      </c>
    </row>
    <row r="2251" spans="1:9" x14ac:dyDescent="0.25">
      <c r="A2251">
        <v>25</v>
      </c>
      <c r="B2251">
        <v>190</v>
      </c>
      <c r="C2251">
        <v>190</v>
      </c>
      <c r="D2251" s="8">
        <v>72.014800129294017</v>
      </c>
      <c r="E2251" s="8">
        <v>-90.572156450214763</v>
      </c>
      <c r="F2251" s="8">
        <v>-24.628569496878356</v>
      </c>
      <c r="G2251" s="8">
        <v>-132.03790539406862</v>
      </c>
      <c r="H2251" s="8">
        <v>113.48054907314787</v>
      </c>
      <c r="I2251" s="8">
        <v>-24.075929276914771</v>
      </c>
    </row>
    <row r="2252" spans="1:9" x14ac:dyDescent="0.25">
      <c r="A2252">
        <v>1</v>
      </c>
      <c r="B2252">
        <v>191</v>
      </c>
      <c r="C2252" t="s">
        <v>2713</v>
      </c>
      <c r="D2252" s="8">
        <v>92.883143583056977</v>
      </c>
      <c r="E2252" s="8">
        <v>189.24104137478346</v>
      </c>
      <c r="F2252" s="8">
        <v>44.737533458199913</v>
      </c>
      <c r="G2252" s="8">
        <v>65.499609418403168</v>
      </c>
      <c r="H2252" s="8">
        <v>91.26729427130357</v>
      </c>
      <c r="I2252" s="8">
        <v>45.321237001737892</v>
      </c>
    </row>
    <row r="2253" spans="1:9" x14ac:dyDescent="0.25">
      <c r="A2253">
        <v>2</v>
      </c>
      <c r="B2253">
        <v>191</v>
      </c>
      <c r="C2253" t="s">
        <v>2713</v>
      </c>
      <c r="D2253" s="8">
        <v>90.541137812898398</v>
      </c>
      <c r="E2253" s="8">
        <v>48.10437044378304</v>
      </c>
      <c r="F2253" s="8">
        <v>44.883459344084244</v>
      </c>
      <c r="G2253" s="8">
        <v>137.92812900934899</v>
      </c>
      <c r="H2253" s="8">
        <v>55.508438266434048</v>
      </c>
      <c r="I2253" s="8">
        <v>45.175311115853226</v>
      </c>
    </row>
    <row r="2254" spans="1:9" x14ac:dyDescent="0.25">
      <c r="A2254">
        <v>3</v>
      </c>
      <c r="B2254">
        <v>191</v>
      </c>
      <c r="C2254" t="s">
        <v>2713</v>
      </c>
      <c r="D2254" s="8">
        <v>154.53927591551039</v>
      </c>
      <c r="E2254" s="8">
        <v>49.958119877236591</v>
      </c>
      <c r="F2254" s="8">
        <v>21.976197872559453</v>
      </c>
      <c r="G2254" s="8">
        <v>80.119349888231795</v>
      </c>
      <c r="H2254" s="8">
        <v>24.102987916718533</v>
      </c>
      <c r="I2254" s="8">
        <v>22.268049644328439</v>
      </c>
    </row>
    <row r="2255" spans="1:9" x14ac:dyDescent="0.25">
      <c r="A2255">
        <v>4</v>
      </c>
      <c r="B2255">
        <v>191</v>
      </c>
      <c r="C2255" t="s">
        <v>2713</v>
      </c>
      <c r="D2255" s="8">
        <v>167.23183451104282</v>
      </c>
      <c r="E2255" s="8">
        <v>51.44599966683132</v>
      </c>
      <c r="F2255" s="8">
        <v>22.040853137438106</v>
      </c>
      <c r="G2255" s="8">
        <v>10.306287696619213</v>
      </c>
      <c r="H2255" s="8">
        <v>10.306287696667644</v>
      </c>
      <c r="I2255" s="8">
        <v>22.203394378603868</v>
      </c>
    </row>
    <row r="2256" spans="1:9" x14ac:dyDescent="0.25">
      <c r="A2256">
        <v>5</v>
      </c>
      <c r="B2256">
        <v>191</v>
      </c>
      <c r="C2256" t="s">
        <v>2713</v>
      </c>
      <c r="D2256" s="8">
        <v>27.201493288482332</v>
      </c>
      <c r="E2256" s="8">
        <v>27.201493288409644</v>
      </c>
      <c r="F2256" s="8">
        <v>18.329755789766615</v>
      </c>
      <c r="G2256" s="8">
        <v>205.18892133471036</v>
      </c>
      <c r="H2256" s="8">
        <v>74.998128295356494</v>
      </c>
      <c r="I2256" s="8">
        <v>18.824962432012779</v>
      </c>
    </row>
    <row r="2257" spans="1:9" x14ac:dyDescent="0.25">
      <c r="A2257">
        <v>6</v>
      </c>
      <c r="B2257">
        <v>191</v>
      </c>
      <c r="C2257" t="s">
        <v>2713</v>
      </c>
      <c r="D2257" s="8">
        <v>96.701689503021484</v>
      </c>
      <c r="E2257" s="8">
        <v>34.590631934265751</v>
      </c>
      <c r="F2257" s="8">
        <v>18.802529423125598</v>
      </c>
      <c r="G2257" s="8">
        <v>122.89959384893194</v>
      </c>
      <c r="H2257" s="8">
        <v>44.735378211226816</v>
      </c>
      <c r="I2257" s="8">
        <v>19.080981806859487</v>
      </c>
    </row>
    <row r="2258" spans="1:9" x14ac:dyDescent="0.25">
      <c r="A2258">
        <v>7</v>
      </c>
      <c r="B2258">
        <v>191</v>
      </c>
      <c r="C2258" t="s">
        <v>2713</v>
      </c>
      <c r="D2258" s="8">
        <v>98.745265246268929</v>
      </c>
      <c r="E2258" s="8">
        <v>47.239355486360225</v>
      </c>
      <c r="F2258" s="8">
        <v>6.9350122532625846</v>
      </c>
      <c r="G2258" s="8">
        <v>71.384745662123635</v>
      </c>
      <c r="H2258" s="8">
        <v>47.533325164656013</v>
      </c>
      <c r="I2258" s="8">
        <v>7.2134646369964717</v>
      </c>
    </row>
    <row r="2259" spans="1:9" x14ac:dyDescent="0.25">
      <c r="A2259">
        <v>8</v>
      </c>
      <c r="B2259">
        <v>191</v>
      </c>
      <c r="C2259" t="s">
        <v>2713</v>
      </c>
      <c r="D2259" s="8">
        <v>158.66476710262967</v>
      </c>
      <c r="E2259" s="8">
        <v>102.30600215286532</v>
      </c>
      <c r="F2259" s="8">
        <v>7.1910316280325635</v>
      </c>
      <c r="G2259" s="8">
        <v>119.01673914213163</v>
      </c>
      <c r="H2259" s="8">
        <v>136.58517278963905</v>
      </c>
      <c r="I2259" s="8">
        <v>7.6862382702787313</v>
      </c>
    </row>
    <row r="2260" spans="1:9" x14ac:dyDescent="0.25">
      <c r="A2260">
        <v>9</v>
      </c>
      <c r="B2260">
        <v>191</v>
      </c>
      <c r="C2260" t="s">
        <v>2713</v>
      </c>
      <c r="D2260" s="8">
        <v>119.68527324418413</v>
      </c>
      <c r="E2260" s="8">
        <v>137.62762935165225</v>
      </c>
      <c r="F2260" s="8">
        <v>2.3606067304710683</v>
      </c>
      <c r="G2260" s="8">
        <v>106.00196686116315</v>
      </c>
      <c r="H2260" s="8">
        <v>153.72121191393646</v>
      </c>
      <c r="I2260" s="8">
        <v>3.0083607411716846</v>
      </c>
    </row>
    <row r="2261" spans="1:9" x14ac:dyDescent="0.25">
      <c r="A2261">
        <v>10</v>
      </c>
      <c r="B2261">
        <v>191</v>
      </c>
      <c r="C2261" t="s">
        <v>2713</v>
      </c>
      <c r="D2261" s="8">
        <v>106.97528873398102</v>
      </c>
      <c r="E2261" s="8">
        <v>153.97913479411713</v>
      </c>
      <c r="F2261" s="8">
        <v>12.862292414004612</v>
      </c>
      <c r="G2261" s="8">
        <v>5.8270387130432963</v>
      </c>
      <c r="H2261" s="8">
        <v>5.8270387130466395</v>
      </c>
      <c r="I2261" s="8">
        <v>13.51004642470523</v>
      </c>
    </row>
    <row r="2262" spans="1:9" x14ac:dyDescent="0.25">
      <c r="A2262">
        <v>11</v>
      </c>
      <c r="B2262">
        <v>191</v>
      </c>
      <c r="C2262" t="s">
        <v>2713</v>
      </c>
      <c r="D2262" s="8">
        <v>5.8270387130119508</v>
      </c>
      <c r="E2262" s="8">
        <v>5.8270387130075827</v>
      </c>
      <c r="F2262" s="8">
        <v>7.7816473934235502</v>
      </c>
      <c r="G2262" s="8">
        <v>106.97528873425541</v>
      </c>
      <c r="H2262" s="8">
        <v>153.97913479436878</v>
      </c>
      <c r="I2262" s="8">
        <v>8.4294014041241674</v>
      </c>
    </row>
    <row r="2263" spans="1:9" x14ac:dyDescent="0.25">
      <c r="A2263">
        <v>12</v>
      </c>
      <c r="B2263">
        <v>191</v>
      </c>
      <c r="C2263" t="s">
        <v>2713</v>
      </c>
      <c r="D2263" s="8">
        <v>106.0019668614738</v>
      </c>
      <c r="E2263" s="8">
        <v>153.72121191414064</v>
      </c>
      <c r="F2263" s="8">
        <v>6.505285967581349</v>
      </c>
      <c r="G2263" s="8">
        <v>119.68527324411214</v>
      </c>
      <c r="H2263" s="8">
        <v>137.62762935160836</v>
      </c>
      <c r="I2263" s="8">
        <v>7.1530399782819654</v>
      </c>
    </row>
    <row r="2264" spans="1:9" x14ac:dyDescent="0.25">
      <c r="A2264">
        <v>13</v>
      </c>
      <c r="B2264">
        <v>191</v>
      </c>
      <c r="C2264" t="s">
        <v>2713</v>
      </c>
      <c r="D2264" s="8">
        <v>119.01673914208402</v>
      </c>
      <c r="E2264" s="8">
        <v>136.58517279009951</v>
      </c>
      <c r="F2264" s="8">
        <v>21.596102588497917</v>
      </c>
      <c r="G2264" s="8">
        <v>158.66476710245817</v>
      </c>
      <c r="H2264" s="8">
        <v>102.30600215250206</v>
      </c>
      <c r="I2264" s="8">
        <v>22.091309230744084</v>
      </c>
    </row>
    <row r="2265" spans="1:9" x14ac:dyDescent="0.25">
      <c r="A2265">
        <v>14</v>
      </c>
      <c r="B2265">
        <v>191</v>
      </c>
      <c r="C2265" t="s">
        <v>2713</v>
      </c>
      <c r="D2265" s="8">
        <v>71.38474566204961</v>
      </c>
      <c r="E2265" s="8">
        <v>47.533325164457665</v>
      </c>
      <c r="F2265" s="8">
        <v>22.068876221779359</v>
      </c>
      <c r="G2265" s="8">
        <v>98.745265246254959</v>
      </c>
      <c r="H2265" s="8">
        <v>47.239355486199898</v>
      </c>
      <c r="I2265" s="8">
        <v>22.347328605513248</v>
      </c>
    </row>
    <row r="2266" spans="1:9" x14ac:dyDescent="0.25">
      <c r="A2266">
        <v>15</v>
      </c>
      <c r="B2266">
        <v>191</v>
      </c>
      <c r="C2266" t="s">
        <v>2713</v>
      </c>
      <c r="D2266" s="8">
        <v>122.8995938488894</v>
      </c>
      <c r="E2266" s="8">
        <v>44.735378211098229</v>
      </c>
      <c r="F2266" s="8">
        <v>7.1956851130704242</v>
      </c>
      <c r="G2266" s="8">
        <v>96.701689503038736</v>
      </c>
      <c r="H2266" s="8">
        <v>34.590631934235851</v>
      </c>
      <c r="I2266" s="8">
        <v>7.4741374968043113</v>
      </c>
    </row>
    <row r="2267" spans="1:9" x14ac:dyDescent="0.25">
      <c r="A2267">
        <v>16</v>
      </c>
      <c r="B2267">
        <v>191</v>
      </c>
      <c r="C2267" t="s">
        <v>2713</v>
      </c>
      <c r="D2267" s="8">
        <v>205.18892133476379</v>
      </c>
      <c r="E2267" s="8">
        <v>74.998128295325657</v>
      </c>
      <c r="F2267" s="8">
        <v>7.4517044878821128</v>
      </c>
      <c r="G2267" s="8">
        <v>27.201493288634513</v>
      </c>
      <c r="H2267" s="8">
        <v>27.201493288638677</v>
      </c>
      <c r="I2267" s="8">
        <v>7.9469111301282789</v>
      </c>
    </row>
    <row r="2268" spans="1:9" x14ac:dyDescent="0.25">
      <c r="A2268">
        <v>17</v>
      </c>
      <c r="B2268">
        <v>191</v>
      </c>
      <c r="C2268" t="s">
        <v>2713</v>
      </c>
      <c r="D2268" s="8">
        <v>10.306287696397906</v>
      </c>
      <c r="E2268" s="8">
        <v>10.306287696477899</v>
      </c>
      <c r="F2268" s="8">
        <v>63.593779121073652</v>
      </c>
      <c r="G2268" s="8">
        <v>167.23183451130498</v>
      </c>
      <c r="H2268" s="8">
        <v>51.4459996674358</v>
      </c>
      <c r="I2268" s="8">
        <v>63.756320362239407</v>
      </c>
    </row>
    <row r="2269" spans="1:9" x14ac:dyDescent="0.25">
      <c r="A2269">
        <v>18</v>
      </c>
      <c r="B2269">
        <v>191</v>
      </c>
      <c r="C2269" t="s">
        <v>2713</v>
      </c>
      <c r="D2269" s="8">
        <v>80.119349888417403</v>
      </c>
      <c r="E2269" s="8">
        <v>24.102987917103057</v>
      </c>
      <c r="F2269" s="8">
        <v>63.529123855744814</v>
      </c>
      <c r="G2269" s="8">
        <v>154.53927591536558</v>
      </c>
      <c r="H2269" s="8">
        <v>49.958119877301534</v>
      </c>
      <c r="I2269" s="8">
        <v>63.82097562751381</v>
      </c>
    </row>
    <row r="2270" spans="1:9" x14ac:dyDescent="0.25">
      <c r="A2270">
        <v>19</v>
      </c>
      <c r="B2270">
        <v>191</v>
      </c>
      <c r="C2270" t="s">
        <v>2713</v>
      </c>
      <c r="D2270" s="8">
        <v>137.92812900924423</v>
      </c>
      <c r="E2270" s="8">
        <v>55.508438266474535</v>
      </c>
      <c r="F2270" s="8">
        <v>14.920082646600404</v>
      </c>
      <c r="G2270" s="8">
        <v>90.541137812949742</v>
      </c>
      <c r="H2270" s="8">
        <v>48.104370444026074</v>
      </c>
      <c r="I2270" s="8">
        <v>15.21193441836939</v>
      </c>
    </row>
    <row r="2271" spans="1:9" x14ac:dyDescent="0.25">
      <c r="A2271">
        <v>20</v>
      </c>
      <c r="B2271">
        <v>191</v>
      </c>
      <c r="C2271" t="s">
        <v>2713</v>
      </c>
      <c r="D2271" s="8">
        <v>65.499609418280826</v>
      </c>
      <c r="E2271" s="8">
        <v>91.267294271198566</v>
      </c>
      <c r="F2271" s="8">
        <v>14.774156760714579</v>
      </c>
      <c r="G2271" s="8">
        <v>92.883143582805133</v>
      </c>
      <c r="H2271" s="8">
        <v>189.24104137467654</v>
      </c>
      <c r="I2271" s="8">
        <v>15.357860304252554</v>
      </c>
    </row>
    <row r="2272" spans="1:9" x14ac:dyDescent="0.25">
      <c r="A2272">
        <v>21</v>
      </c>
      <c r="B2272">
        <v>191</v>
      </c>
      <c r="C2272" t="s">
        <v>2713</v>
      </c>
      <c r="D2272" s="8">
        <v>47.030757621757715</v>
      </c>
      <c r="E2272" s="8">
        <v>47.030757621749217</v>
      </c>
      <c r="F2272" s="8">
        <v>-0.24864625325094611</v>
      </c>
      <c r="G2272" s="8">
        <v>47.030757621749416</v>
      </c>
      <c r="H2272" s="8">
        <v>47.030757621757516</v>
      </c>
      <c r="I2272" s="8">
        <v>0.24864625325154441</v>
      </c>
    </row>
    <row r="2273" spans="1:9" x14ac:dyDescent="0.25">
      <c r="A2273">
        <v>22</v>
      </c>
      <c r="B2273">
        <v>191</v>
      </c>
      <c r="C2273" t="s">
        <v>2713</v>
      </c>
      <c r="D2273" s="8">
        <v>12.776352983864996</v>
      </c>
      <c r="E2273" s="8">
        <v>12.776352983865717</v>
      </c>
      <c r="F2273" s="8">
        <v>-0.37773921846616754</v>
      </c>
      <c r="G2273" s="8">
        <v>12.776352983865715</v>
      </c>
      <c r="H2273" s="8">
        <v>12.776352983864998</v>
      </c>
      <c r="I2273" s="8">
        <v>0.37773921846620384</v>
      </c>
    </row>
    <row r="2274" spans="1:9" x14ac:dyDescent="0.25">
      <c r="A2274">
        <v>23</v>
      </c>
      <c r="B2274">
        <v>191</v>
      </c>
      <c r="C2274" t="s">
        <v>2713</v>
      </c>
      <c r="D2274" s="8">
        <v>47.030757621533908</v>
      </c>
      <c r="E2274" s="8">
        <v>47.030757621534846</v>
      </c>
      <c r="F2274" s="8">
        <v>-0.24864625325122028</v>
      </c>
      <c r="G2274" s="8">
        <v>47.030757621534846</v>
      </c>
      <c r="H2274" s="8">
        <v>47.030757621533908</v>
      </c>
      <c r="I2274" s="8">
        <v>0.24864625325127021</v>
      </c>
    </row>
    <row r="2275" spans="1:9" x14ac:dyDescent="0.25">
      <c r="A2275">
        <v>24</v>
      </c>
      <c r="B2275">
        <v>191</v>
      </c>
      <c r="C2275" t="s">
        <v>2713</v>
      </c>
      <c r="D2275" s="8">
        <v>138.38022913459176</v>
      </c>
      <c r="E2275" s="8">
        <v>194.83102814800338</v>
      </c>
      <c r="F2275" s="8">
        <v>44.753065119988371</v>
      </c>
      <c r="G2275" s="8">
        <v>193.85435892518831</v>
      </c>
      <c r="H2275" s="8">
        <v>100.4722479488582</v>
      </c>
      <c r="I2275" s="8">
        <v>45.305705339951956</v>
      </c>
    </row>
    <row r="2276" spans="1:9" x14ac:dyDescent="0.25">
      <c r="A2276">
        <v>25</v>
      </c>
      <c r="B2276">
        <v>191</v>
      </c>
      <c r="C2276" t="s">
        <v>2713</v>
      </c>
      <c r="D2276" s="8">
        <v>193.8543589252306</v>
      </c>
      <c r="E2276" s="8">
        <v>100.47224794924703</v>
      </c>
      <c r="F2276" s="8">
        <v>14.789688422501833</v>
      </c>
      <c r="G2276" s="8">
        <v>138.38022913432874</v>
      </c>
      <c r="H2276" s="8">
        <v>194.83102814778348</v>
      </c>
      <c r="I2276" s="8">
        <v>15.342328642465416</v>
      </c>
    </row>
    <row r="2277" spans="1:9" x14ac:dyDescent="0.25">
      <c r="A2277">
        <v>1</v>
      </c>
      <c r="B2277">
        <v>192</v>
      </c>
      <c r="C2277" t="s">
        <v>2714</v>
      </c>
      <c r="D2277" s="8">
        <v>-208.90617839626614</v>
      </c>
      <c r="E2277" s="8">
        <v>-93.412075315945032</v>
      </c>
      <c r="F2277" s="8">
        <v>-15.357860304247401</v>
      </c>
      <c r="G2277" s="8">
        <v>-106.18109996577513</v>
      </c>
      <c r="H2277" s="8">
        <v>-66.028541151291222</v>
      </c>
      <c r="I2277" s="8">
        <v>-14.774156760709428</v>
      </c>
    </row>
    <row r="2278" spans="1:9" x14ac:dyDescent="0.25">
      <c r="A2278">
        <v>2</v>
      </c>
      <c r="B2278">
        <v>192</v>
      </c>
      <c r="C2278" t="s">
        <v>2714</v>
      </c>
      <c r="D2278" s="8">
        <v>-42.81536558742863</v>
      </c>
      <c r="E2278" s="8">
        <v>-110.64794646405552</v>
      </c>
      <c r="F2278" s="8">
        <v>-15.211934418361315</v>
      </c>
      <c r="G2278" s="8">
        <v>-47.912089574497621</v>
      </c>
      <c r="H2278" s="8">
        <v>-159.75157509855717</v>
      </c>
      <c r="I2278" s="8">
        <v>-14.920082646592327</v>
      </c>
    </row>
    <row r="2279" spans="1:9" x14ac:dyDescent="0.25">
      <c r="A2279">
        <v>3</v>
      </c>
      <c r="B2279">
        <v>192</v>
      </c>
      <c r="C2279" t="s">
        <v>2714</v>
      </c>
      <c r="D2279" s="8">
        <v>-53.462407963676235</v>
      </c>
      <c r="E2279" s="8">
        <v>-143.14042819237997</v>
      </c>
      <c r="F2279" s="8">
        <v>-63.820975627797075</v>
      </c>
      <c r="G2279" s="8">
        <v>-27.607276003158184</v>
      </c>
      <c r="H2279" s="8">
        <v>-68.720502165101379</v>
      </c>
      <c r="I2279" s="8">
        <v>-63.529123856028093</v>
      </c>
    </row>
    <row r="2280" spans="1:9" x14ac:dyDescent="0.25">
      <c r="A2280">
        <v>4</v>
      </c>
      <c r="B2280">
        <v>192</v>
      </c>
      <c r="C2280" t="s">
        <v>2714</v>
      </c>
      <c r="D2280" s="8">
        <v>-57.592827362518726</v>
      </c>
      <c r="E2280" s="8">
        <v>-146.61925911775594</v>
      </c>
      <c r="F2280" s="8">
        <v>-63.756320362044654</v>
      </c>
      <c r="G2280" s="8">
        <v>-3.0734138478177262</v>
      </c>
      <c r="H2280" s="8">
        <v>-3.0734138478696811</v>
      </c>
      <c r="I2280" s="8">
        <v>-63.593779120878899</v>
      </c>
    </row>
    <row r="2281" spans="1:9" x14ac:dyDescent="0.25">
      <c r="A2281">
        <v>5</v>
      </c>
      <c r="B2281">
        <v>192</v>
      </c>
      <c r="C2281" t="s">
        <v>2714</v>
      </c>
      <c r="D2281" s="8">
        <v>-8.8288964169156881</v>
      </c>
      <c r="E2281" s="8">
        <v>-8.8288964168422073</v>
      </c>
      <c r="F2281" s="8">
        <v>-7.9469111301367796</v>
      </c>
      <c r="G2281" s="8">
        <v>-74.995917848632118</v>
      </c>
      <c r="H2281" s="8">
        <v>-156.72585449098671</v>
      </c>
      <c r="I2281" s="8">
        <v>-7.4517044878906118</v>
      </c>
    </row>
    <row r="2282" spans="1:9" x14ac:dyDescent="0.25">
      <c r="A2282">
        <v>6</v>
      </c>
      <c r="B2282">
        <v>192</v>
      </c>
      <c r="C2282" t="s">
        <v>2714</v>
      </c>
      <c r="D2282" s="8">
        <v>-34.540953468745506</v>
      </c>
      <c r="E2282" s="8">
        <v>-70.103212936814387</v>
      </c>
      <c r="F2282" s="8">
        <v>-7.4741374968769678</v>
      </c>
      <c r="G2282" s="8">
        <v>-44.685699745706572</v>
      </c>
      <c r="H2282" s="8">
        <v>-96.301117282724846</v>
      </c>
      <c r="I2282" s="8">
        <v>-7.1956851131430826</v>
      </c>
    </row>
    <row r="2283" spans="1:9" x14ac:dyDescent="0.25">
      <c r="A2283">
        <v>7</v>
      </c>
      <c r="B2283">
        <v>192</v>
      </c>
      <c r="C2283" t="s">
        <v>2714</v>
      </c>
      <c r="D2283" s="8">
        <v>-42.181722470569653</v>
      </c>
      <c r="E2283" s="8">
        <v>-120.45544588539113</v>
      </c>
      <c r="F2283" s="8">
        <v>-22.347328605561405</v>
      </c>
      <c r="G2283" s="8">
        <v>-42.475692148865441</v>
      </c>
      <c r="H2283" s="8">
        <v>-93.094926301245835</v>
      </c>
      <c r="I2283" s="8">
        <v>-22.068876221827519</v>
      </c>
    </row>
    <row r="2284" spans="1:9" x14ac:dyDescent="0.25">
      <c r="A2284">
        <v>8</v>
      </c>
      <c r="B2284">
        <v>192</v>
      </c>
      <c r="C2284" t="s">
        <v>2714</v>
      </c>
      <c r="D2284" s="8">
        <v>-92.985580089821156</v>
      </c>
      <c r="E2284" s="8">
        <v>-198.20498154266258</v>
      </c>
      <c r="F2284" s="8">
        <v>-22.091309230731451</v>
      </c>
      <c r="G2284" s="8">
        <v>-146.47468954622283</v>
      </c>
      <c r="H2284" s="8">
        <v>-125.91960961213292</v>
      </c>
      <c r="I2284" s="8">
        <v>-21.596102588485287</v>
      </c>
    </row>
    <row r="2285" spans="1:9" x14ac:dyDescent="0.25">
      <c r="A2285">
        <v>9</v>
      </c>
      <c r="B2285">
        <v>192</v>
      </c>
      <c r="C2285" t="s">
        <v>2714</v>
      </c>
      <c r="D2285" s="8">
        <v>-144.93366970422554</v>
      </c>
      <c r="E2285" s="8">
        <v>-125.25107551008036</v>
      </c>
      <c r="F2285" s="8">
        <v>-7.1530399782926084</v>
      </c>
      <c r="G2285" s="8">
        <v>-182.30446427531533</v>
      </c>
      <c r="H2285" s="8">
        <v>-100.5526609719645</v>
      </c>
      <c r="I2285" s="8">
        <v>-6.5052859675919921</v>
      </c>
    </row>
    <row r="2286" spans="1:9" x14ac:dyDescent="0.25">
      <c r="A2286">
        <v>10</v>
      </c>
      <c r="B2286">
        <v>192</v>
      </c>
      <c r="C2286" t="s">
        <v>2714</v>
      </c>
      <c r="D2286" s="8">
        <v>-182.0465413951334</v>
      </c>
      <c r="E2286" s="8">
        <v>-99.579339099145841</v>
      </c>
      <c r="F2286" s="8">
        <v>-8.4294014041032561</v>
      </c>
      <c r="G2286" s="8">
        <v>-18.121330307820649</v>
      </c>
      <c r="H2286" s="8">
        <v>-18.121330307823946</v>
      </c>
      <c r="I2286" s="8">
        <v>-7.7816473934026389</v>
      </c>
    </row>
    <row r="2287" spans="1:9" x14ac:dyDescent="0.25">
      <c r="A2287">
        <v>11</v>
      </c>
      <c r="B2287">
        <v>192</v>
      </c>
      <c r="C2287" t="s">
        <v>2714</v>
      </c>
      <c r="D2287" s="8">
        <v>-18.121330307801763</v>
      </c>
      <c r="E2287" s="8">
        <v>-18.12133030779723</v>
      </c>
      <c r="F2287" s="8">
        <v>-13.510046424724376</v>
      </c>
      <c r="G2287" s="8">
        <v>-182.04654139537675</v>
      </c>
      <c r="H2287" s="8">
        <v>-99.57933909941282</v>
      </c>
      <c r="I2287" s="8">
        <v>-12.862292414023761</v>
      </c>
    </row>
    <row r="2288" spans="1:9" x14ac:dyDescent="0.25">
      <c r="A2288">
        <v>12</v>
      </c>
      <c r="B2288">
        <v>192</v>
      </c>
      <c r="C2288" t="s">
        <v>2714</v>
      </c>
      <c r="D2288" s="8">
        <v>-182.30446427560688</v>
      </c>
      <c r="E2288" s="8">
        <v>-100.55266097219699</v>
      </c>
      <c r="F2288" s="8">
        <v>-3.0083607411484206</v>
      </c>
      <c r="G2288" s="8">
        <v>-144.93366970429341</v>
      </c>
      <c r="H2288" s="8">
        <v>-125.25107551005685</v>
      </c>
      <c r="I2288" s="8">
        <v>-2.3606067304478038</v>
      </c>
    </row>
    <row r="2289" spans="1:9" x14ac:dyDescent="0.25">
      <c r="A2289">
        <v>13</v>
      </c>
      <c r="B2289">
        <v>192</v>
      </c>
      <c r="C2289" t="s">
        <v>2714</v>
      </c>
      <c r="D2289" s="8">
        <v>-146.47468954576055</v>
      </c>
      <c r="E2289" s="8">
        <v>-125.91960961208488</v>
      </c>
      <c r="F2289" s="8">
        <v>-7.6862382702877081</v>
      </c>
      <c r="G2289" s="8">
        <v>-92.985580089424587</v>
      </c>
      <c r="H2289" s="8">
        <v>-198.20498154244351</v>
      </c>
      <c r="I2289" s="8">
        <v>-7.1910316280415421</v>
      </c>
    </row>
    <row r="2290" spans="1:9" x14ac:dyDescent="0.25">
      <c r="A2290">
        <v>14</v>
      </c>
      <c r="B2290">
        <v>192</v>
      </c>
      <c r="C2290" t="s">
        <v>2714</v>
      </c>
      <c r="D2290" s="8">
        <v>-42.475692148706344</v>
      </c>
      <c r="E2290" s="8">
        <v>-93.094926301132418</v>
      </c>
      <c r="F2290" s="8">
        <v>-7.2134646369207003</v>
      </c>
      <c r="G2290" s="8">
        <v>-42.181722470448577</v>
      </c>
      <c r="H2290" s="8">
        <v>-120.45544588533777</v>
      </c>
      <c r="I2290" s="8">
        <v>-6.935012253186815</v>
      </c>
    </row>
    <row r="2291" spans="1:9" x14ac:dyDescent="0.25">
      <c r="A2291">
        <v>15</v>
      </c>
      <c r="B2291">
        <v>192</v>
      </c>
      <c r="C2291" t="s">
        <v>2714</v>
      </c>
      <c r="D2291" s="8">
        <v>-44.685699745553784</v>
      </c>
      <c r="E2291" s="8">
        <v>-96.301117282700119</v>
      </c>
      <c r="F2291" s="8">
        <v>-19.080981806816556</v>
      </c>
      <c r="G2291" s="8">
        <v>-34.540953468691406</v>
      </c>
      <c r="H2291" s="8">
        <v>-70.103212936849459</v>
      </c>
      <c r="I2291" s="8">
        <v>-18.802529423082667</v>
      </c>
    </row>
    <row r="2292" spans="1:9" x14ac:dyDescent="0.25">
      <c r="A2292">
        <v>16</v>
      </c>
      <c r="B2292">
        <v>192</v>
      </c>
      <c r="C2292" t="s">
        <v>2714</v>
      </c>
      <c r="D2292" s="8">
        <v>-74.995917848495523</v>
      </c>
      <c r="E2292" s="8">
        <v>-156.72585449105077</v>
      </c>
      <c r="F2292" s="8">
        <v>-18.824962432018971</v>
      </c>
      <c r="G2292" s="8">
        <v>-8.8288964170519186</v>
      </c>
      <c r="H2292" s="8">
        <v>-8.8288964170559296</v>
      </c>
      <c r="I2292" s="8">
        <v>-18.329755789772804</v>
      </c>
    </row>
    <row r="2293" spans="1:9" x14ac:dyDescent="0.25">
      <c r="A2293">
        <v>17</v>
      </c>
      <c r="B2293">
        <v>192</v>
      </c>
      <c r="C2293" t="s">
        <v>2714</v>
      </c>
      <c r="D2293" s="8">
        <v>-3.0734138476037578</v>
      </c>
      <c r="E2293" s="8">
        <v>-3.0734138476802646</v>
      </c>
      <c r="F2293" s="8">
        <v>-22.203394378773183</v>
      </c>
      <c r="G2293" s="8">
        <v>-57.592827362719817</v>
      </c>
      <c r="H2293" s="8">
        <v>-146.6192591184292</v>
      </c>
      <c r="I2293" s="8">
        <v>-22.040853137607424</v>
      </c>
    </row>
    <row r="2294" spans="1:9" x14ac:dyDescent="0.25">
      <c r="A2294">
        <v>18</v>
      </c>
      <c r="B2294">
        <v>192</v>
      </c>
      <c r="C2294" t="s">
        <v>2714</v>
      </c>
      <c r="D2294" s="8">
        <v>-27.6072760033137</v>
      </c>
      <c r="E2294" s="8">
        <v>-68.720502165520074</v>
      </c>
      <c r="F2294" s="8">
        <v>-22.268049644054631</v>
      </c>
      <c r="G2294" s="8">
        <v>-53.462407963512184</v>
      </c>
      <c r="H2294" s="8">
        <v>-143.14042819246828</v>
      </c>
      <c r="I2294" s="8">
        <v>-21.976197872285642</v>
      </c>
    </row>
    <row r="2295" spans="1:9" x14ac:dyDescent="0.25">
      <c r="A2295">
        <v>19</v>
      </c>
      <c r="B2295">
        <v>192</v>
      </c>
      <c r="C2295" t="s">
        <v>2714</v>
      </c>
      <c r="D2295" s="8">
        <v>-47.912089574368316</v>
      </c>
      <c r="E2295" s="8">
        <v>-159.75157509862697</v>
      </c>
      <c r="F2295" s="8">
        <v>-45.175311115859238</v>
      </c>
      <c r="G2295" s="8">
        <v>-42.815365587491272</v>
      </c>
      <c r="H2295" s="8">
        <v>-110.64794646425364</v>
      </c>
      <c r="I2295" s="8">
        <v>-44.883459344090248</v>
      </c>
    </row>
    <row r="2296" spans="1:9" x14ac:dyDescent="0.25">
      <c r="A2296">
        <v>20</v>
      </c>
      <c r="B2296">
        <v>192</v>
      </c>
      <c r="C2296" t="s">
        <v>2714</v>
      </c>
      <c r="D2296" s="8">
        <v>-106.18109996570975</v>
      </c>
      <c r="E2296" s="8">
        <v>-66.028541151175077</v>
      </c>
      <c r="F2296" s="8">
        <v>-45.3212370017417</v>
      </c>
      <c r="G2296" s="8">
        <v>-208.90617839616388</v>
      </c>
      <c r="H2296" s="8">
        <v>-93.412075315699383</v>
      </c>
      <c r="I2296" s="8">
        <v>-44.737533458203728</v>
      </c>
    </row>
    <row r="2297" spans="1:9" x14ac:dyDescent="0.25">
      <c r="A2297">
        <v>21</v>
      </c>
      <c r="B2297">
        <v>192</v>
      </c>
      <c r="C2297" t="s">
        <v>2714</v>
      </c>
      <c r="D2297" s="8">
        <v>-138.18017108912252</v>
      </c>
      <c r="E2297" s="8">
        <v>-138.18017108911235</v>
      </c>
      <c r="F2297" s="8">
        <v>-0.2486462532515312</v>
      </c>
      <c r="G2297" s="8">
        <v>-138.18017108911252</v>
      </c>
      <c r="H2297" s="8">
        <v>-138.18017108912235</v>
      </c>
      <c r="I2297" s="8">
        <v>0.24864625325095932</v>
      </c>
    </row>
    <row r="2298" spans="1:9" x14ac:dyDescent="0.25">
      <c r="A2298">
        <v>22</v>
      </c>
      <c r="B2298">
        <v>192</v>
      </c>
      <c r="C2298" t="s">
        <v>2714</v>
      </c>
      <c r="D2298" s="8">
        <v>-5.2021284389948246</v>
      </c>
      <c r="E2298" s="8">
        <v>-5.2021284389956026</v>
      </c>
      <c r="F2298" s="8">
        <v>-0.37773921846620373</v>
      </c>
      <c r="G2298" s="8">
        <v>-5.2021284389956142</v>
      </c>
      <c r="H2298" s="8">
        <v>-5.202128438994813</v>
      </c>
      <c r="I2298" s="8">
        <v>0.37773921846616765</v>
      </c>
    </row>
    <row r="2299" spans="1:9" x14ac:dyDescent="0.25">
      <c r="A2299">
        <v>23</v>
      </c>
      <c r="B2299">
        <v>192</v>
      </c>
      <c r="C2299" t="s">
        <v>2714</v>
      </c>
      <c r="D2299" s="8">
        <v>-138.18017108890058</v>
      </c>
      <c r="E2299" s="8">
        <v>-138.18017108890143</v>
      </c>
      <c r="F2299" s="8">
        <v>-0.24864625325127021</v>
      </c>
      <c r="G2299" s="8">
        <v>-138.18017108890143</v>
      </c>
      <c r="H2299" s="8">
        <v>-138.18017108890058</v>
      </c>
      <c r="I2299" s="8">
        <v>0.24864625325122028</v>
      </c>
    </row>
    <row r="2300" spans="1:9" x14ac:dyDescent="0.25">
      <c r="A2300">
        <v>24</v>
      </c>
      <c r="B2300">
        <v>192</v>
      </c>
      <c r="C2300" t="s">
        <v>2714</v>
      </c>
      <c r="D2300" s="8">
        <v>-220.63850979194791</v>
      </c>
      <c r="E2300" s="8">
        <v>-138.96655218603624</v>
      </c>
      <c r="F2300" s="8">
        <v>-15.342328642460753</v>
      </c>
      <c r="G2300" s="8">
        <v>-91.245616535669697</v>
      </c>
      <c r="H2300" s="8">
        <v>-230.15308058757202</v>
      </c>
      <c r="I2300" s="8">
        <v>-14.78968842249717</v>
      </c>
    </row>
    <row r="2301" spans="1:9" x14ac:dyDescent="0.25">
      <c r="A2301">
        <v>25</v>
      </c>
      <c r="B2301">
        <v>192</v>
      </c>
      <c r="C2301" t="s">
        <v>2714</v>
      </c>
      <c r="D2301" s="8">
        <v>-91.245616535733163</v>
      </c>
      <c r="E2301" s="8">
        <v>-230.15308058786542</v>
      </c>
      <c r="F2301" s="8">
        <v>-45.305705339954521</v>
      </c>
      <c r="G2301" s="8">
        <v>-220.6385097918093</v>
      </c>
      <c r="H2301" s="8">
        <v>-138.96655218579664</v>
      </c>
      <c r="I2301" s="8">
        <v>-44.753065119990929</v>
      </c>
    </row>
    <row r="2302" spans="1:9" x14ac:dyDescent="0.25">
      <c r="A2302">
        <v>1</v>
      </c>
      <c r="B2302">
        <v>193</v>
      </c>
      <c r="C2302" t="s">
        <v>2715</v>
      </c>
      <c r="D2302" s="8">
        <v>-208.90617839626614</v>
      </c>
      <c r="E2302" s="8">
        <v>189.24104137478346</v>
      </c>
      <c r="F2302" s="8">
        <v>44.737533458199913</v>
      </c>
      <c r="G2302" s="8">
        <v>-106.18109996577513</v>
      </c>
      <c r="H2302" s="8">
        <v>91.26729427130357</v>
      </c>
      <c r="I2302" s="8">
        <v>45.321237001737892</v>
      </c>
    </row>
    <row r="2303" spans="1:9" x14ac:dyDescent="0.25">
      <c r="A2303">
        <v>2</v>
      </c>
      <c r="B2303">
        <v>193</v>
      </c>
      <c r="C2303" t="s">
        <v>2715</v>
      </c>
      <c r="D2303" s="8">
        <v>90.541137812898398</v>
      </c>
      <c r="E2303" s="8">
        <v>-110.64794646405552</v>
      </c>
      <c r="F2303" s="8">
        <v>44.883459344084244</v>
      </c>
      <c r="G2303" s="8">
        <v>137.92812900934899</v>
      </c>
      <c r="H2303" s="8">
        <v>-159.75157509855717</v>
      </c>
      <c r="I2303" s="8">
        <v>45.175311115853226</v>
      </c>
    </row>
    <row r="2304" spans="1:9" x14ac:dyDescent="0.25">
      <c r="A2304">
        <v>3</v>
      </c>
      <c r="B2304">
        <v>193</v>
      </c>
      <c r="C2304" t="s">
        <v>2715</v>
      </c>
      <c r="D2304" s="8">
        <v>154.53927591551039</v>
      </c>
      <c r="E2304" s="8">
        <v>-143.14042819237997</v>
      </c>
      <c r="F2304" s="8">
        <v>-63.820975627797075</v>
      </c>
      <c r="G2304" s="8">
        <v>80.119349888231795</v>
      </c>
      <c r="H2304" s="8">
        <v>-68.720502165101379</v>
      </c>
      <c r="I2304" s="8">
        <v>-63.529123856028093</v>
      </c>
    </row>
    <row r="2305" spans="1:9" x14ac:dyDescent="0.25">
      <c r="A2305">
        <v>4</v>
      </c>
      <c r="B2305">
        <v>193</v>
      </c>
      <c r="C2305" t="s">
        <v>2715</v>
      </c>
      <c r="D2305" s="8">
        <v>167.23183451104282</v>
      </c>
      <c r="E2305" s="8">
        <v>-146.61925911775594</v>
      </c>
      <c r="F2305" s="8">
        <v>-63.756320362044654</v>
      </c>
      <c r="G2305" s="8">
        <v>10.306287696619213</v>
      </c>
      <c r="H2305" s="8">
        <v>10.306287696667644</v>
      </c>
      <c r="I2305" s="8">
        <v>-63.593779120878899</v>
      </c>
    </row>
    <row r="2306" spans="1:9" x14ac:dyDescent="0.25">
      <c r="A2306">
        <v>5</v>
      </c>
      <c r="B2306">
        <v>193</v>
      </c>
      <c r="C2306" t="s">
        <v>2715</v>
      </c>
      <c r="D2306" s="8">
        <v>27.201493288482332</v>
      </c>
      <c r="E2306" s="8">
        <v>27.201493288409644</v>
      </c>
      <c r="F2306" s="8">
        <v>18.329755789766615</v>
      </c>
      <c r="G2306" s="8">
        <v>205.18892133471036</v>
      </c>
      <c r="H2306" s="8">
        <v>-156.72585449098671</v>
      </c>
      <c r="I2306" s="8">
        <v>18.824962432012779</v>
      </c>
    </row>
    <row r="2307" spans="1:9" x14ac:dyDescent="0.25">
      <c r="A2307">
        <v>6</v>
      </c>
      <c r="B2307">
        <v>193</v>
      </c>
      <c r="C2307" t="s">
        <v>2715</v>
      </c>
      <c r="D2307" s="8">
        <v>96.701689503021484</v>
      </c>
      <c r="E2307" s="8">
        <v>-70.103212936814387</v>
      </c>
      <c r="F2307" s="8">
        <v>18.802529423125598</v>
      </c>
      <c r="G2307" s="8">
        <v>122.89959384893194</v>
      </c>
      <c r="H2307" s="8">
        <v>-96.301117282724846</v>
      </c>
      <c r="I2307" s="8">
        <v>19.080981806859487</v>
      </c>
    </row>
    <row r="2308" spans="1:9" x14ac:dyDescent="0.25">
      <c r="A2308">
        <v>7</v>
      </c>
      <c r="B2308">
        <v>193</v>
      </c>
      <c r="C2308" t="s">
        <v>2715</v>
      </c>
      <c r="D2308" s="8">
        <v>98.745265246268929</v>
      </c>
      <c r="E2308" s="8">
        <v>-120.45544588539113</v>
      </c>
      <c r="F2308" s="8">
        <v>-22.347328605561405</v>
      </c>
      <c r="G2308" s="8">
        <v>71.384745662123635</v>
      </c>
      <c r="H2308" s="8">
        <v>-93.094926301245835</v>
      </c>
      <c r="I2308" s="8">
        <v>-22.068876221827519</v>
      </c>
    </row>
    <row r="2309" spans="1:9" x14ac:dyDescent="0.25">
      <c r="A2309">
        <v>8</v>
      </c>
      <c r="B2309">
        <v>193</v>
      </c>
      <c r="C2309" t="s">
        <v>2715</v>
      </c>
      <c r="D2309" s="8">
        <v>158.66476710262967</v>
      </c>
      <c r="E2309" s="8">
        <v>-198.20498154266258</v>
      </c>
      <c r="F2309" s="8">
        <v>-22.091309230731451</v>
      </c>
      <c r="G2309" s="8">
        <v>-146.47468954622283</v>
      </c>
      <c r="H2309" s="8">
        <v>136.58517278963905</v>
      </c>
      <c r="I2309" s="8">
        <v>-21.596102588485287</v>
      </c>
    </row>
    <row r="2310" spans="1:9" x14ac:dyDescent="0.25">
      <c r="A2310">
        <v>9</v>
      </c>
      <c r="B2310">
        <v>193</v>
      </c>
      <c r="C2310" t="s">
        <v>2715</v>
      </c>
      <c r="D2310" s="8">
        <v>-144.93366970422554</v>
      </c>
      <c r="E2310" s="8">
        <v>137.62762935165225</v>
      </c>
      <c r="F2310" s="8">
        <v>-7.1530399782926084</v>
      </c>
      <c r="G2310" s="8">
        <v>-182.30446427531533</v>
      </c>
      <c r="H2310" s="8">
        <v>153.72121191393646</v>
      </c>
      <c r="I2310" s="8">
        <v>-6.5052859675919921</v>
      </c>
    </row>
    <row r="2311" spans="1:9" x14ac:dyDescent="0.25">
      <c r="A2311">
        <v>10</v>
      </c>
      <c r="B2311">
        <v>193</v>
      </c>
      <c r="C2311" t="s">
        <v>2715</v>
      </c>
      <c r="D2311" s="8">
        <v>-182.0465413951334</v>
      </c>
      <c r="E2311" s="8">
        <v>153.97913479411713</v>
      </c>
      <c r="F2311" s="8">
        <v>12.862292414004612</v>
      </c>
      <c r="G2311" s="8">
        <v>-18.121330307820649</v>
      </c>
      <c r="H2311" s="8">
        <v>-18.121330307823946</v>
      </c>
      <c r="I2311" s="8">
        <v>13.51004642470523</v>
      </c>
    </row>
    <row r="2312" spans="1:9" x14ac:dyDescent="0.25">
      <c r="A2312">
        <v>11</v>
      </c>
      <c r="B2312">
        <v>193</v>
      </c>
      <c r="C2312" t="s">
        <v>2715</v>
      </c>
      <c r="D2312" s="8">
        <v>-18.121330307801763</v>
      </c>
      <c r="E2312" s="8">
        <v>-18.12133030779723</v>
      </c>
      <c r="F2312" s="8">
        <v>-13.510046424724376</v>
      </c>
      <c r="G2312" s="8">
        <v>-182.04654139537675</v>
      </c>
      <c r="H2312" s="8">
        <v>153.97913479436878</v>
      </c>
      <c r="I2312" s="8">
        <v>-12.862292414023761</v>
      </c>
    </row>
    <row r="2313" spans="1:9" x14ac:dyDescent="0.25">
      <c r="A2313">
        <v>12</v>
      </c>
      <c r="B2313">
        <v>193</v>
      </c>
      <c r="C2313" t="s">
        <v>2715</v>
      </c>
      <c r="D2313" s="8">
        <v>-182.30446427560688</v>
      </c>
      <c r="E2313" s="8">
        <v>153.72121191414064</v>
      </c>
      <c r="F2313" s="8">
        <v>6.505285967581349</v>
      </c>
      <c r="G2313" s="8">
        <v>-144.93366970429341</v>
      </c>
      <c r="H2313" s="8">
        <v>137.62762935160836</v>
      </c>
      <c r="I2313" s="8">
        <v>7.1530399782819654</v>
      </c>
    </row>
    <row r="2314" spans="1:9" x14ac:dyDescent="0.25">
      <c r="A2314">
        <v>13</v>
      </c>
      <c r="B2314">
        <v>193</v>
      </c>
      <c r="C2314" t="s">
        <v>2715</v>
      </c>
      <c r="D2314" s="8">
        <v>-146.47468954576055</v>
      </c>
      <c r="E2314" s="8">
        <v>136.58517279009951</v>
      </c>
      <c r="F2314" s="8">
        <v>21.596102588497917</v>
      </c>
      <c r="G2314" s="8">
        <v>158.66476710245817</v>
      </c>
      <c r="H2314" s="8">
        <v>-198.20498154244351</v>
      </c>
      <c r="I2314" s="8">
        <v>22.091309230744084</v>
      </c>
    </row>
    <row r="2315" spans="1:9" x14ac:dyDescent="0.25">
      <c r="A2315">
        <v>14</v>
      </c>
      <c r="B2315">
        <v>193</v>
      </c>
      <c r="C2315" t="s">
        <v>2715</v>
      </c>
      <c r="D2315" s="8">
        <v>71.38474566204961</v>
      </c>
      <c r="E2315" s="8">
        <v>-93.094926301132418</v>
      </c>
      <c r="F2315" s="8">
        <v>22.068876221779359</v>
      </c>
      <c r="G2315" s="8">
        <v>98.745265246254959</v>
      </c>
      <c r="H2315" s="8">
        <v>-120.45544588533777</v>
      </c>
      <c r="I2315" s="8">
        <v>22.347328605513248</v>
      </c>
    </row>
    <row r="2316" spans="1:9" x14ac:dyDescent="0.25">
      <c r="A2316">
        <v>15</v>
      </c>
      <c r="B2316">
        <v>193</v>
      </c>
      <c r="C2316" t="s">
        <v>2715</v>
      </c>
      <c r="D2316" s="8">
        <v>122.8995938488894</v>
      </c>
      <c r="E2316" s="8">
        <v>-96.301117282700119</v>
      </c>
      <c r="F2316" s="8">
        <v>-19.080981806816556</v>
      </c>
      <c r="G2316" s="8">
        <v>96.701689503038736</v>
      </c>
      <c r="H2316" s="8">
        <v>-70.103212936849459</v>
      </c>
      <c r="I2316" s="8">
        <v>-18.802529423082667</v>
      </c>
    </row>
    <row r="2317" spans="1:9" x14ac:dyDescent="0.25">
      <c r="A2317">
        <v>16</v>
      </c>
      <c r="B2317">
        <v>193</v>
      </c>
      <c r="C2317" t="s">
        <v>2715</v>
      </c>
      <c r="D2317" s="8">
        <v>205.18892133476379</v>
      </c>
      <c r="E2317" s="8">
        <v>-156.72585449105077</v>
      </c>
      <c r="F2317" s="8">
        <v>-18.824962432018971</v>
      </c>
      <c r="G2317" s="8">
        <v>27.201493288634513</v>
      </c>
      <c r="H2317" s="8">
        <v>27.201493288638677</v>
      </c>
      <c r="I2317" s="8">
        <v>-18.329755789772804</v>
      </c>
    </row>
    <row r="2318" spans="1:9" x14ac:dyDescent="0.25">
      <c r="A2318">
        <v>17</v>
      </c>
      <c r="B2318">
        <v>193</v>
      </c>
      <c r="C2318" t="s">
        <v>2715</v>
      </c>
      <c r="D2318" s="8">
        <v>10.306287696397906</v>
      </c>
      <c r="E2318" s="8">
        <v>10.306287696477899</v>
      </c>
      <c r="F2318" s="8">
        <v>63.593779121073652</v>
      </c>
      <c r="G2318" s="8">
        <v>167.23183451130498</v>
      </c>
      <c r="H2318" s="8">
        <v>-146.6192591184292</v>
      </c>
      <c r="I2318" s="8">
        <v>63.756320362239407</v>
      </c>
    </row>
    <row r="2319" spans="1:9" x14ac:dyDescent="0.25">
      <c r="A2319">
        <v>18</v>
      </c>
      <c r="B2319">
        <v>193</v>
      </c>
      <c r="C2319" t="s">
        <v>2715</v>
      </c>
      <c r="D2319" s="8">
        <v>80.119349888417403</v>
      </c>
      <c r="E2319" s="8">
        <v>-68.720502165520074</v>
      </c>
      <c r="F2319" s="8">
        <v>63.529123855744814</v>
      </c>
      <c r="G2319" s="8">
        <v>154.53927591536558</v>
      </c>
      <c r="H2319" s="8">
        <v>-143.14042819246828</v>
      </c>
      <c r="I2319" s="8">
        <v>63.82097562751381</v>
      </c>
    </row>
    <row r="2320" spans="1:9" x14ac:dyDescent="0.25">
      <c r="A2320">
        <v>19</v>
      </c>
      <c r="B2320">
        <v>193</v>
      </c>
      <c r="C2320" t="s">
        <v>2715</v>
      </c>
      <c r="D2320" s="8">
        <v>137.92812900924423</v>
      </c>
      <c r="E2320" s="8">
        <v>-159.75157509862697</v>
      </c>
      <c r="F2320" s="8">
        <v>-45.175311115859238</v>
      </c>
      <c r="G2320" s="8">
        <v>90.541137812949742</v>
      </c>
      <c r="H2320" s="8">
        <v>-110.64794646425364</v>
      </c>
      <c r="I2320" s="8">
        <v>-44.883459344090248</v>
      </c>
    </row>
    <row r="2321" spans="1:9" x14ac:dyDescent="0.25">
      <c r="A2321">
        <v>20</v>
      </c>
      <c r="B2321">
        <v>193</v>
      </c>
      <c r="C2321" t="s">
        <v>2715</v>
      </c>
      <c r="D2321" s="8">
        <v>-106.18109996570975</v>
      </c>
      <c r="E2321" s="8">
        <v>91.267294271198566</v>
      </c>
      <c r="F2321" s="8">
        <v>-45.3212370017417</v>
      </c>
      <c r="G2321" s="8">
        <v>-208.90617839616388</v>
      </c>
      <c r="H2321" s="8">
        <v>189.24104137467654</v>
      </c>
      <c r="I2321" s="8">
        <v>-44.737533458203728</v>
      </c>
    </row>
    <row r="2322" spans="1:9" x14ac:dyDescent="0.25">
      <c r="A2322">
        <v>21</v>
      </c>
      <c r="B2322">
        <v>193</v>
      </c>
      <c r="C2322" t="s">
        <v>2715</v>
      </c>
      <c r="D2322" s="8">
        <v>-138.18017108912252</v>
      </c>
      <c r="E2322" s="8">
        <v>-138.18017108911235</v>
      </c>
      <c r="F2322" s="8">
        <v>-0.2486462532515312</v>
      </c>
      <c r="G2322" s="8">
        <v>-138.18017108911252</v>
      </c>
      <c r="H2322" s="8">
        <v>-138.18017108912235</v>
      </c>
      <c r="I2322" s="8">
        <v>0.24864625325154441</v>
      </c>
    </row>
    <row r="2323" spans="1:9" x14ac:dyDescent="0.25">
      <c r="A2323">
        <v>22</v>
      </c>
      <c r="B2323">
        <v>193</v>
      </c>
      <c r="C2323" t="s">
        <v>2715</v>
      </c>
      <c r="D2323" s="8">
        <v>12.776352983864996</v>
      </c>
      <c r="E2323" s="8">
        <v>12.776352983865717</v>
      </c>
      <c r="F2323" s="8">
        <v>-0.37773921846620373</v>
      </c>
      <c r="G2323" s="8">
        <v>12.776352983865715</v>
      </c>
      <c r="H2323" s="8">
        <v>12.776352983864998</v>
      </c>
      <c r="I2323" s="8">
        <v>0.37773921846620384</v>
      </c>
    </row>
    <row r="2324" spans="1:9" x14ac:dyDescent="0.25">
      <c r="A2324">
        <v>23</v>
      </c>
      <c r="B2324">
        <v>193</v>
      </c>
      <c r="C2324" t="s">
        <v>2715</v>
      </c>
      <c r="D2324" s="8">
        <v>-138.18017108890058</v>
      </c>
      <c r="E2324" s="8">
        <v>-138.18017108890143</v>
      </c>
      <c r="F2324" s="8">
        <v>-0.24864625325127021</v>
      </c>
      <c r="G2324" s="8">
        <v>-138.18017108890143</v>
      </c>
      <c r="H2324" s="8">
        <v>-138.18017108890058</v>
      </c>
      <c r="I2324" s="8">
        <v>0.24864625325127021</v>
      </c>
    </row>
    <row r="2325" spans="1:9" x14ac:dyDescent="0.25">
      <c r="A2325">
        <v>24</v>
      </c>
      <c r="B2325">
        <v>193</v>
      </c>
      <c r="C2325" t="s">
        <v>2715</v>
      </c>
      <c r="D2325" s="8">
        <v>-220.63850979194791</v>
      </c>
      <c r="E2325" s="8">
        <v>194.83102814800338</v>
      </c>
      <c r="F2325" s="8">
        <v>44.753065119988371</v>
      </c>
      <c r="G2325" s="8">
        <v>193.85435892518831</v>
      </c>
      <c r="H2325" s="8">
        <v>-230.15308058757202</v>
      </c>
      <c r="I2325" s="8">
        <v>45.305705339951956</v>
      </c>
    </row>
    <row r="2326" spans="1:9" x14ac:dyDescent="0.25">
      <c r="A2326">
        <v>25</v>
      </c>
      <c r="B2326">
        <v>193</v>
      </c>
      <c r="C2326" t="s">
        <v>2715</v>
      </c>
      <c r="D2326" s="8">
        <v>193.8543589252306</v>
      </c>
      <c r="E2326" s="8">
        <v>-230.15308058786542</v>
      </c>
      <c r="F2326" s="8">
        <v>-45.305705339954521</v>
      </c>
      <c r="G2326" s="8">
        <v>-220.6385097918093</v>
      </c>
      <c r="H2326" s="8">
        <v>194.83102814778348</v>
      </c>
      <c r="I2326" s="8">
        <v>-44.753065119990929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21</vt:i4>
      </vt:variant>
      <vt:variant>
        <vt:lpstr>Pojmenované oblasti</vt:lpstr>
      </vt:variant>
      <vt:variant>
        <vt:i4>26</vt:i4>
      </vt:variant>
    </vt:vector>
  </HeadingPairs>
  <TitlesOfParts>
    <vt:vector size="47" baseType="lpstr">
      <vt:lpstr>MAIN</vt:lpstr>
      <vt:lpstr>Slozene_prurezy</vt:lpstr>
      <vt:lpstr>DTB</vt:lpstr>
      <vt:lpstr>pomoc</vt:lpstr>
      <vt:lpstr>NODES</vt:lpstr>
      <vt:lpstr>MATERIALS</vt:lpstr>
      <vt:lpstr>PROPERTIES</vt:lpstr>
      <vt:lpstr>ELEMENTS</vt:lpstr>
      <vt:lpstr>CONSTRAINTS</vt:lpstr>
      <vt:lpstr>LOAD_SETS</vt:lpstr>
      <vt:lpstr>LOAD_COMBINE</vt:lpstr>
      <vt:lpstr>LOADS_NODAL</vt:lpstr>
      <vt:lpstr>LOADS_ELEMENTAL</vt:lpstr>
      <vt:lpstr>RESULTS_NODES</vt:lpstr>
      <vt:lpstr>RESULTS_REACTIONS</vt:lpstr>
      <vt:lpstr>RESULTS_ELEMENTS</vt:lpstr>
      <vt:lpstr>RESULTS_STRESSES</vt:lpstr>
      <vt:lpstr>CRESULTS_NODES</vt:lpstr>
      <vt:lpstr>CRESULTS_REACTIONS</vt:lpstr>
      <vt:lpstr>CRESULTS_ELEMENTS</vt:lpstr>
      <vt:lpstr>CRESULTS_STRESSES</vt:lpstr>
      <vt:lpstr>_a</vt:lpstr>
      <vt:lpstr>_plot</vt:lpstr>
      <vt:lpstr>A_</vt:lpstr>
      <vt:lpstr>a_1</vt:lpstr>
      <vt:lpstr>a_g</vt:lpstr>
      <vt:lpstr>B_</vt:lpstr>
      <vt:lpstr>b_1</vt:lpstr>
      <vt:lpstr>b_2</vt:lpstr>
      <vt:lpstr>c_1</vt:lpstr>
      <vt:lpstr>c_2</vt:lpstr>
      <vt:lpstr>c_3</vt:lpstr>
      <vt:lpstr>E_</vt:lpstr>
      <vt:lpstr>g_</vt:lpstr>
      <vt:lpstr>g_1</vt:lpstr>
      <vt:lpstr>Geom</vt:lpstr>
      <vt:lpstr>h_1</vt:lpstr>
      <vt:lpstr>h_2</vt:lpstr>
      <vt:lpstr>Load</vt:lpstr>
      <vt:lpstr>Mat</vt:lpstr>
      <vt:lpstr>Prop</vt:lpstr>
      <vt:lpstr>Res</vt:lpstr>
      <vt:lpstr>s_k</vt:lpstr>
      <vt:lpstr>T_m</vt:lpstr>
      <vt:lpstr>T_p</vt:lpstr>
      <vt:lpstr>w_d</vt:lpstr>
      <vt:lpstr>w_u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Honza Tomek</dc:creator>
  <cp:lastModifiedBy>Honza Tomek</cp:lastModifiedBy>
  <cp:lastPrinted>2018-04-20T16:11:10Z</cp:lastPrinted>
  <dcterms:created xsi:type="dcterms:W3CDTF">2018-04-16T11:31:43Z</dcterms:created>
  <dcterms:modified xsi:type="dcterms:W3CDTF">2018-05-17T10:21:41Z</dcterms:modified>
</cp:coreProperties>
</file>